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ML_Maria\Controle de Estoque\"/>
    </mc:Choice>
  </mc:AlternateContent>
  <xr:revisionPtr revIDLastSave="0" documentId="13_ncr:1_{7AADC5D2-B660-4991-8740-AE2848AEC39E}" xr6:coauthVersionLast="47" xr6:coauthVersionMax="47" xr10:uidLastSave="{00000000-0000-0000-0000-000000000000}"/>
  <bookViews>
    <workbookView showSheetTabs="0" xWindow="-108" yWindow="-108" windowWidth="23256" windowHeight="12456" tabRatio="813" firstSheet="5" activeTab="14" xr2:uid="{00000000-000D-0000-FFFF-FFFF00000000}"/>
  </bookViews>
  <sheets>
    <sheet name="CADA_PROD" sheetId="55" r:id="rId1"/>
    <sheet name="CADA_FORN" sheetId="56" r:id="rId2"/>
    <sheet name="CADA_LOCA" sheetId="58" r:id="rId3"/>
    <sheet name="CADA_CENT" sheetId="59" r:id="rId4"/>
    <sheet name="CADA_PROF" sheetId="57" r:id="rId5"/>
    <sheet name="MOVI_ENTR" sheetId="60" r:id="rId6"/>
    <sheet name="MOVI_SAID" sheetId="61" r:id="rId7"/>
    <sheet name="INVE_GERA" sheetId="62" r:id="rId8"/>
    <sheet name="INVE_CENT" sheetId="63" r:id="rId9"/>
    <sheet name="RELA_GERA" sheetId="64" r:id="rId10"/>
    <sheet name="RELA_ANA" sheetId="65" r:id="rId11"/>
    <sheet name="DASH_BOAR" sheetId="66" r:id="rId12"/>
    <sheet name="DASH_INDI" sheetId="67" r:id="rId13"/>
    <sheet name="DASH_REPR" sheetId="68" r:id="rId14"/>
    <sheet name="INST_PASS" sheetId="11" r:id="rId15"/>
    <sheet name="INST_FREQ" sheetId="52" r:id="rId16"/>
    <sheet name="INST_SUGE" sheetId="53" state="hidden" r:id="rId17"/>
  </sheets>
  <definedNames>
    <definedName name="_xlnm._FilterDatabase" localSheetId="3" hidden="1">CADA_CENT!$C$5:$F$5</definedName>
    <definedName name="_xlnm._FilterDatabase" localSheetId="1" hidden="1">CADA_FORN!$C$5:$F$5</definedName>
    <definedName name="_xlnm._FilterDatabase" localSheetId="2" hidden="1">CADA_LOCA!$C$5:$D$5</definedName>
    <definedName name="_xlnm._FilterDatabase" localSheetId="0" hidden="1">CADA_PROD!$C$5:$H$5</definedName>
    <definedName name="_xlnm._FilterDatabase" localSheetId="4" hidden="1">CADA_PROF!$C$5:$E$5</definedName>
    <definedName name="_xlnm._FilterDatabase" localSheetId="8" hidden="1">INVE_CENT!$C$7:$N$1008</definedName>
    <definedName name="_xlnm._FilterDatabase" localSheetId="7" hidden="1">INVE_GERA!$C$5:$N$5</definedName>
    <definedName name="_xlnm._FilterDatabase" localSheetId="5" hidden="1">MOVI_ENTR!$C$5:$O$1006</definedName>
    <definedName name="_xlnm._FilterDatabase" localSheetId="6" hidden="1">MOVI_SAID!$C$5:$L$2088</definedName>
    <definedName name="Entrada">OFFSET(CADA_PROD!$D$6,,,COUNTA(CADA_PROD!$D$6:$D$2006),1)</definedName>
    <definedName name="produtos">OFFSET(CADA_PROD!$D$6,,,COUNTA(CADA_PROD!$D$6:$D$2006),1)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66" l="1"/>
  <c r="D9" i="65"/>
  <c r="B1008" i="55"/>
  <c r="B1009" i="55"/>
  <c r="B1010" i="55"/>
  <c r="B1011" i="55"/>
  <c r="B1012" i="55"/>
  <c r="B1013" i="55"/>
  <c r="B1014" i="55"/>
  <c r="B1015" i="55"/>
  <c r="B1016" i="55"/>
  <c r="B1017" i="55"/>
  <c r="B1018" i="55"/>
  <c r="B1019" i="55"/>
  <c r="B1020" i="55"/>
  <c r="B1021" i="55"/>
  <c r="B1022" i="55"/>
  <c r="B1023" i="55"/>
  <c r="B1024" i="55"/>
  <c r="B1025" i="55"/>
  <c r="B1026" i="55"/>
  <c r="B1027" i="55"/>
  <c r="B1028" i="55"/>
  <c r="B1029" i="55"/>
  <c r="B1030" i="55"/>
  <c r="B1031" i="55"/>
  <c r="B1032" i="55"/>
  <c r="B1033" i="55"/>
  <c r="B1034" i="55"/>
  <c r="B1035" i="55"/>
  <c r="B1036" i="55"/>
  <c r="B1037" i="55"/>
  <c r="B1038" i="55"/>
  <c r="B1039" i="55"/>
  <c r="B1040" i="55"/>
  <c r="B1041" i="55"/>
  <c r="B1042" i="55"/>
  <c r="B1043" i="55"/>
  <c r="B1044" i="55"/>
  <c r="B1045" i="55"/>
  <c r="B1046" i="55"/>
  <c r="B1047" i="55"/>
  <c r="B1048" i="55"/>
  <c r="B1049" i="55"/>
  <c r="B1050" i="55"/>
  <c r="B1051" i="55"/>
  <c r="B1052" i="55"/>
  <c r="B1053" i="55"/>
  <c r="B1054" i="55"/>
  <c r="B1055" i="55"/>
  <c r="B1056" i="55"/>
  <c r="B1057" i="55"/>
  <c r="B1058" i="55"/>
  <c r="B1059" i="55"/>
  <c r="B1060" i="55"/>
  <c r="B1061" i="55"/>
  <c r="B1062" i="55"/>
  <c r="B1063" i="55"/>
  <c r="B1064" i="55"/>
  <c r="B1065" i="55"/>
  <c r="B1066" i="55"/>
  <c r="B1067" i="55"/>
  <c r="B1068" i="55"/>
  <c r="B1069" i="55"/>
  <c r="B1070" i="55"/>
  <c r="B1071" i="55"/>
  <c r="B1072" i="55"/>
  <c r="B1073" i="55"/>
  <c r="B1074" i="55"/>
  <c r="B1075" i="55"/>
  <c r="B1076" i="55"/>
  <c r="B1077" i="55"/>
  <c r="B1078" i="55"/>
  <c r="B1079" i="55"/>
  <c r="B1080" i="55"/>
  <c r="B1081" i="55"/>
  <c r="B1082" i="55"/>
  <c r="B1083" i="55"/>
  <c r="B1084" i="55"/>
  <c r="B1085" i="55"/>
  <c r="B1086" i="55"/>
  <c r="B1087" i="55"/>
  <c r="B1088" i="55"/>
  <c r="B1089" i="55"/>
  <c r="B1090" i="55"/>
  <c r="B1091" i="55"/>
  <c r="B1092" i="55"/>
  <c r="B1093" i="55"/>
  <c r="B1094" i="55"/>
  <c r="B1095" i="55"/>
  <c r="B1096" i="55"/>
  <c r="B1097" i="55"/>
  <c r="B1098" i="55"/>
  <c r="B1099" i="55"/>
  <c r="B1100" i="55"/>
  <c r="B1101" i="55"/>
  <c r="B1102" i="55"/>
  <c r="B1103" i="55"/>
  <c r="B1104" i="55"/>
  <c r="B1105" i="55"/>
  <c r="B1106" i="55"/>
  <c r="B1107" i="55"/>
  <c r="B1108" i="55"/>
  <c r="B1109" i="55"/>
  <c r="B1110" i="55"/>
  <c r="B1111" i="55"/>
  <c r="B1112" i="55"/>
  <c r="B1113" i="55"/>
  <c r="B1114" i="55"/>
  <c r="B1115" i="55"/>
  <c r="B1116" i="55"/>
  <c r="B1117" i="55"/>
  <c r="B1118" i="55"/>
  <c r="B1119" i="55"/>
  <c r="B1120" i="55"/>
  <c r="B1121" i="55"/>
  <c r="B1122" i="55"/>
  <c r="B1123" i="55"/>
  <c r="B1124" i="55"/>
  <c r="B1125" i="55"/>
  <c r="B1126" i="55"/>
  <c r="B1127" i="55"/>
  <c r="B1128" i="55"/>
  <c r="B1129" i="55"/>
  <c r="B1130" i="55"/>
  <c r="B1131" i="55"/>
  <c r="B1132" i="55"/>
  <c r="B1133" i="55"/>
  <c r="B1134" i="55"/>
  <c r="B1135" i="55"/>
  <c r="B1136" i="55"/>
  <c r="B1137" i="55"/>
  <c r="B1138" i="55"/>
  <c r="B1139" i="55"/>
  <c r="B1140" i="55"/>
  <c r="B1141" i="55"/>
  <c r="B1142" i="55"/>
  <c r="B1143" i="55"/>
  <c r="B1144" i="55"/>
  <c r="B1145" i="55"/>
  <c r="B1146" i="55"/>
  <c r="B1147" i="55"/>
  <c r="B1148" i="55"/>
  <c r="B1149" i="55"/>
  <c r="B1150" i="55"/>
  <c r="B1151" i="55"/>
  <c r="B1152" i="55"/>
  <c r="B1153" i="55"/>
  <c r="B1154" i="55"/>
  <c r="B1155" i="55"/>
  <c r="B1156" i="55"/>
  <c r="B1157" i="55"/>
  <c r="B1158" i="55"/>
  <c r="B1159" i="55"/>
  <c r="B1160" i="55"/>
  <c r="B1161" i="55"/>
  <c r="B1162" i="55"/>
  <c r="B1163" i="55"/>
  <c r="B1164" i="55"/>
  <c r="B1165" i="55"/>
  <c r="B1166" i="55"/>
  <c r="B1167" i="55"/>
  <c r="B1168" i="55"/>
  <c r="B1169" i="55"/>
  <c r="B1170" i="55"/>
  <c r="B1171" i="55"/>
  <c r="B1172" i="55"/>
  <c r="B1173" i="55"/>
  <c r="B1174" i="55"/>
  <c r="B1175" i="55"/>
  <c r="B1176" i="55"/>
  <c r="B1177" i="55"/>
  <c r="B1178" i="55"/>
  <c r="B1179" i="55"/>
  <c r="B1180" i="55"/>
  <c r="B1181" i="55"/>
  <c r="B1182" i="55"/>
  <c r="B1183" i="55"/>
  <c r="B1184" i="55"/>
  <c r="B1185" i="55"/>
  <c r="B1186" i="55"/>
  <c r="B1187" i="55"/>
  <c r="B1188" i="55"/>
  <c r="B1189" i="55"/>
  <c r="B1190" i="55"/>
  <c r="B1191" i="55"/>
  <c r="B1192" i="55"/>
  <c r="B1193" i="55"/>
  <c r="B1194" i="55"/>
  <c r="B1195" i="55"/>
  <c r="B1196" i="55"/>
  <c r="B1197" i="55"/>
  <c r="B1198" i="55"/>
  <c r="B1199" i="55"/>
  <c r="B1200" i="55"/>
  <c r="B1201" i="55"/>
  <c r="B1202" i="55"/>
  <c r="B1203" i="55"/>
  <c r="B1204" i="55"/>
  <c r="B1205" i="55"/>
  <c r="B1206" i="55"/>
  <c r="B1207" i="55"/>
  <c r="B1208" i="55"/>
  <c r="B1209" i="55"/>
  <c r="B1210" i="55"/>
  <c r="B1211" i="55"/>
  <c r="B1212" i="55"/>
  <c r="B1213" i="55"/>
  <c r="B1214" i="55"/>
  <c r="B1215" i="55"/>
  <c r="B1216" i="55"/>
  <c r="B1217" i="55"/>
  <c r="B1218" i="55"/>
  <c r="B1219" i="55"/>
  <c r="B1220" i="55"/>
  <c r="B1221" i="55"/>
  <c r="B1222" i="55"/>
  <c r="B1223" i="55"/>
  <c r="B1224" i="55"/>
  <c r="B1225" i="55"/>
  <c r="B1226" i="55"/>
  <c r="B1227" i="55"/>
  <c r="B1228" i="55"/>
  <c r="B1229" i="55"/>
  <c r="B1230" i="55"/>
  <c r="B1231" i="55"/>
  <c r="B1232" i="55"/>
  <c r="B1233" i="55"/>
  <c r="B1234" i="55"/>
  <c r="B1235" i="55"/>
  <c r="B1236" i="55"/>
  <c r="B1237" i="55"/>
  <c r="B1238" i="55"/>
  <c r="B1239" i="55"/>
  <c r="B1240" i="55"/>
  <c r="B1241" i="55"/>
  <c r="B1242" i="55"/>
  <c r="B1243" i="55"/>
  <c r="B1244" i="55"/>
  <c r="B1245" i="55"/>
  <c r="B1246" i="55"/>
  <c r="B1247" i="55"/>
  <c r="B1248" i="55"/>
  <c r="B1249" i="55"/>
  <c r="B1250" i="55"/>
  <c r="B1251" i="55"/>
  <c r="B1252" i="55"/>
  <c r="B1253" i="55"/>
  <c r="B1254" i="55"/>
  <c r="B1255" i="55"/>
  <c r="B1256" i="55"/>
  <c r="B1257" i="55"/>
  <c r="B1258" i="55"/>
  <c r="B1259" i="55"/>
  <c r="B1260" i="55"/>
  <c r="B1261" i="55"/>
  <c r="B1262" i="55"/>
  <c r="B1263" i="55"/>
  <c r="B1264" i="55"/>
  <c r="B1265" i="55"/>
  <c r="B1266" i="55"/>
  <c r="B1267" i="55"/>
  <c r="B1268" i="55"/>
  <c r="B1269" i="55"/>
  <c r="B1270" i="55"/>
  <c r="B1271" i="55"/>
  <c r="B1272" i="55"/>
  <c r="B1273" i="55"/>
  <c r="B1274" i="55"/>
  <c r="B1275" i="55"/>
  <c r="B1276" i="55"/>
  <c r="B1277" i="55"/>
  <c r="B1278" i="55"/>
  <c r="B1279" i="55"/>
  <c r="B1280" i="55"/>
  <c r="B1281" i="55"/>
  <c r="B1282" i="55"/>
  <c r="B1283" i="55"/>
  <c r="B1284" i="55"/>
  <c r="B1285" i="55"/>
  <c r="B1286" i="55"/>
  <c r="B1287" i="55"/>
  <c r="B1288" i="55"/>
  <c r="B1289" i="55"/>
  <c r="B1290" i="55"/>
  <c r="B1291" i="55"/>
  <c r="B1292" i="55"/>
  <c r="B1293" i="55"/>
  <c r="B1294" i="55"/>
  <c r="B1295" i="55"/>
  <c r="B1296" i="55"/>
  <c r="B1297" i="55"/>
  <c r="B1298" i="55"/>
  <c r="B1299" i="55"/>
  <c r="B1300" i="55"/>
  <c r="B1301" i="55"/>
  <c r="B1302" i="55"/>
  <c r="B1303" i="55"/>
  <c r="B1304" i="55"/>
  <c r="B1305" i="55"/>
  <c r="B1306" i="55"/>
  <c r="B1307" i="55"/>
  <c r="B1308" i="55"/>
  <c r="B1309" i="55"/>
  <c r="B1310" i="55"/>
  <c r="B1311" i="55"/>
  <c r="B1312" i="55"/>
  <c r="B1313" i="55"/>
  <c r="B1314" i="55"/>
  <c r="B1315" i="55"/>
  <c r="B1316" i="55"/>
  <c r="B1317" i="55"/>
  <c r="B1318" i="55"/>
  <c r="B1319" i="55"/>
  <c r="B1320" i="55"/>
  <c r="B1321" i="55"/>
  <c r="B1322" i="55"/>
  <c r="B1323" i="55"/>
  <c r="B1324" i="55"/>
  <c r="B1325" i="55"/>
  <c r="B1326" i="55"/>
  <c r="B1327" i="55"/>
  <c r="B1328" i="55"/>
  <c r="B1329" i="55"/>
  <c r="B1330" i="55"/>
  <c r="B1331" i="55"/>
  <c r="B1332" i="55"/>
  <c r="B1333" i="55"/>
  <c r="B1334" i="55"/>
  <c r="B1335" i="55"/>
  <c r="B1336" i="55"/>
  <c r="B1337" i="55"/>
  <c r="B1338" i="55"/>
  <c r="B1339" i="55"/>
  <c r="B1340" i="55"/>
  <c r="B1341" i="55"/>
  <c r="B1342" i="55"/>
  <c r="B1343" i="55"/>
  <c r="B1344" i="55"/>
  <c r="B1345" i="55"/>
  <c r="B1346" i="55"/>
  <c r="B1347" i="55"/>
  <c r="B1348" i="55"/>
  <c r="B1349" i="55"/>
  <c r="B1350" i="55"/>
  <c r="B1351" i="55"/>
  <c r="B1352" i="55"/>
  <c r="B1353" i="55"/>
  <c r="B1354" i="55"/>
  <c r="B1355" i="55"/>
  <c r="B1356" i="55"/>
  <c r="B1357" i="55"/>
  <c r="B1358" i="55"/>
  <c r="B1359" i="55"/>
  <c r="B1360" i="55"/>
  <c r="B1361" i="55"/>
  <c r="B1362" i="55"/>
  <c r="B1363" i="55"/>
  <c r="B1364" i="55"/>
  <c r="B1365" i="55"/>
  <c r="B1366" i="55"/>
  <c r="B1367" i="55"/>
  <c r="B1368" i="55"/>
  <c r="B1369" i="55"/>
  <c r="B1370" i="55"/>
  <c r="B1371" i="55"/>
  <c r="B1372" i="55"/>
  <c r="B1373" i="55"/>
  <c r="B1374" i="55"/>
  <c r="B1375" i="55"/>
  <c r="B1376" i="55"/>
  <c r="B1377" i="55"/>
  <c r="B1378" i="55"/>
  <c r="B1379" i="55"/>
  <c r="B1380" i="55"/>
  <c r="B1381" i="55"/>
  <c r="B1382" i="55"/>
  <c r="B1383" i="55"/>
  <c r="B1384" i="55"/>
  <c r="B1385" i="55"/>
  <c r="B1386" i="55"/>
  <c r="B1387" i="55"/>
  <c r="B1388" i="55"/>
  <c r="B1389" i="55"/>
  <c r="B1390" i="55"/>
  <c r="B1391" i="55"/>
  <c r="B1392" i="55"/>
  <c r="B1393" i="55"/>
  <c r="B1394" i="55"/>
  <c r="B1395" i="55"/>
  <c r="B1396" i="55"/>
  <c r="B1397" i="55"/>
  <c r="B1398" i="55"/>
  <c r="B1399" i="55"/>
  <c r="B1400" i="55"/>
  <c r="B1401" i="55"/>
  <c r="B1402" i="55"/>
  <c r="B1403" i="55"/>
  <c r="B1404" i="55"/>
  <c r="B1405" i="55"/>
  <c r="B1406" i="55"/>
  <c r="B1407" i="55"/>
  <c r="B1408" i="55"/>
  <c r="B1409" i="55"/>
  <c r="B1410" i="55"/>
  <c r="B1411" i="55"/>
  <c r="B1412" i="55"/>
  <c r="B1413" i="55"/>
  <c r="B1414" i="55"/>
  <c r="B1415" i="55"/>
  <c r="B1416" i="55"/>
  <c r="B1417" i="55"/>
  <c r="B1418" i="55"/>
  <c r="B1419" i="55"/>
  <c r="B1420" i="55"/>
  <c r="B1421" i="55"/>
  <c r="B1422" i="55"/>
  <c r="B1423" i="55"/>
  <c r="B1424" i="55"/>
  <c r="B1425" i="55"/>
  <c r="B1426" i="55"/>
  <c r="B1427" i="55"/>
  <c r="B1428" i="55"/>
  <c r="B1429" i="55"/>
  <c r="B1430" i="55"/>
  <c r="B1431" i="55"/>
  <c r="B1432" i="55"/>
  <c r="B1433" i="55"/>
  <c r="B1434" i="55"/>
  <c r="B1435" i="55"/>
  <c r="B1436" i="55"/>
  <c r="B1437" i="55"/>
  <c r="B1438" i="55"/>
  <c r="B1439" i="55"/>
  <c r="B1440" i="55"/>
  <c r="B1441" i="55"/>
  <c r="B1442" i="55"/>
  <c r="B1443" i="55"/>
  <c r="B1444" i="55"/>
  <c r="B1445" i="55"/>
  <c r="B1446" i="55"/>
  <c r="B1447" i="55"/>
  <c r="B1448" i="55"/>
  <c r="B1449" i="55"/>
  <c r="B1450" i="55"/>
  <c r="B1451" i="55"/>
  <c r="B1452" i="55"/>
  <c r="B1453" i="55"/>
  <c r="B1454" i="55"/>
  <c r="B1455" i="55"/>
  <c r="B1456" i="55"/>
  <c r="B1457" i="55"/>
  <c r="B1458" i="55"/>
  <c r="B1459" i="55"/>
  <c r="B1460" i="55"/>
  <c r="B1461" i="55"/>
  <c r="B1462" i="55"/>
  <c r="B1463" i="55"/>
  <c r="B1464" i="55"/>
  <c r="B1465" i="55"/>
  <c r="B1466" i="55"/>
  <c r="B1467" i="55"/>
  <c r="B1468" i="55"/>
  <c r="B1469" i="55"/>
  <c r="B1470" i="55"/>
  <c r="B1471" i="55"/>
  <c r="B1472" i="55"/>
  <c r="B1473" i="55"/>
  <c r="B1474" i="55"/>
  <c r="B1475" i="55"/>
  <c r="B1476" i="55"/>
  <c r="B1477" i="55"/>
  <c r="B1478" i="55"/>
  <c r="B1479" i="55"/>
  <c r="B1480" i="55"/>
  <c r="B1481" i="55"/>
  <c r="B1482" i="55"/>
  <c r="B1483" i="55"/>
  <c r="B1484" i="55"/>
  <c r="B1485" i="55"/>
  <c r="B1486" i="55"/>
  <c r="B1487" i="55"/>
  <c r="B1488" i="55"/>
  <c r="B1489" i="55"/>
  <c r="B1490" i="55"/>
  <c r="B1491" i="55"/>
  <c r="B1492" i="55"/>
  <c r="B1493" i="55"/>
  <c r="B1494" i="55"/>
  <c r="B1495" i="55"/>
  <c r="B1496" i="55"/>
  <c r="B1497" i="55"/>
  <c r="B1498" i="55"/>
  <c r="B1499" i="55"/>
  <c r="B1500" i="55"/>
  <c r="B1501" i="55"/>
  <c r="B1502" i="55"/>
  <c r="B1503" i="55"/>
  <c r="B1504" i="55"/>
  <c r="B1505" i="55"/>
  <c r="B1506" i="55"/>
  <c r="B1507" i="55"/>
  <c r="B1508" i="55"/>
  <c r="B1509" i="55"/>
  <c r="B1510" i="55"/>
  <c r="B1511" i="55"/>
  <c r="B1512" i="55"/>
  <c r="B1513" i="55"/>
  <c r="B1514" i="55"/>
  <c r="B1515" i="55"/>
  <c r="B1516" i="55"/>
  <c r="B1517" i="55"/>
  <c r="B1518" i="55"/>
  <c r="B1519" i="55"/>
  <c r="B1520" i="55"/>
  <c r="B1521" i="55"/>
  <c r="B1522" i="55"/>
  <c r="B1523" i="55"/>
  <c r="B1524" i="55"/>
  <c r="B1525" i="55"/>
  <c r="B1526" i="55"/>
  <c r="B1527" i="55"/>
  <c r="B1528" i="55"/>
  <c r="B1529" i="55"/>
  <c r="B1530" i="55"/>
  <c r="B1531" i="55"/>
  <c r="B1532" i="55"/>
  <c r="B1533" i="55"/>
  <c r="B1534" i="55"/>
  <c r="B1535" i="55"/>
  <c r="B1536" i="55"/>
  <c r="B1537" i="55"/>
  <c r="B1538" i="55"/>
  <c r="B1539" i="55"/>
  <c r="B1540" i="55"/>
  <c r="B1541" i="55"/>
  <c r="B1542" i="55"/>
  <c r="B1543" i="55"/>
  <c r="B1544" i="55"/>
  <c r="B1545" i="55"/>
  <c r="B1546" i="55"/>
  <c r="B1547" i="55"/>
  <c r="B1548" i="55"/>
  <c r="B1549" i="55"/>
  <c r="B1550" i="55"/>
  <c r="B1551" i="55"/>
  <c r="B1552" i="55"/>
  <c r="B1553" i="55"/>
  <c r="B1554" i="55"/>
  <c r="B1555" i="55"/>
  <c r="B1556" i="55"/>
  <c r="B1557" i="55"/>
  <c r="B1558" i="55"/>
  <c r="B1559" i="55"/>
  <c r="B1560" i="55"/>
  <c r="B1561" i="55"/>
  <c r="B1562" i="55"/>
  <c r="B1563" i="55"/>
  <c r="B1564" i="55"/>
  <c r="B1565" i="55"/>
  <c r="B1566" i="55"/>
  <c r="B1567" i="55"/>
  <c r="B1568" i="55"/>
  <c r="B1569" i="55"/>
  <c r="B1570" i="55"/>
  <c r="B1571" i="55"/>
  <c r="B1572" i="55"/>
  <c r="B1573" i="55"/>
  <c r="B1574" i="55"/>
  <c r="B1575" i="55"/>
  <c r="B1576" i="55"/>
  <c r="B1577" i="55"/>
  <c r="B1578" i="55"/>
  <c r="B1579" i="55"/>
  <c r="B1580" i="55"/>
  <c r="B1581" i="55"/>
  <c r="B1582" i="55"/>
  <c r="B1583" i="55"/>
  <c r="B1584" i="55"/>
  <c r="B1585" i="55"/>
  <c r="B1586" i="55"/>
  <c r="B1587" i="55"/>
  <c r="B1588" i="55"/>
  <c r="B1589" i="55"/>
  <c r="B1590" i="55"/>
  <c r="B1591" i="55"/>
  <c r="B1592" i="55"/>
  <c r="B1593" i="55"/>
  <c r="B1594" i="55"/>
  <c r="B1595" i="55"/>
  <c r="B1596" i="55"/>
  <c r="B1597" i="55"/>
  <c r="B1598" i="55"/>
  <c r="B1599" i="55"/>
  <c r="B1600" i="55"/>
  <c r="B1601" i="55"/>
  <c r="B1602" i="55"/>
  <c r="B1603" i="55"/>
  <c r="B1604" i="55"/>
  <c r="B1605" i="55"/>
  <c r="B1606" i="55"/>
  <c r="B1607" i="55"/>
  <c r="B1608" i="55"/>
  <c r="B1609" i="55"/>
  <c r="B1610" i="55"/>
  <c r="B1611" i="55"/>
  <c r="B1612" i="55"/>
  <c r="B1613" i="55"/>
  <c r="B1614" i="55"/>
  <c r="B1615" i="55"/>
  <c r="B1616" i="55"/>
  <c r="B1617" i="55"/>
  <c r="B1618" i="55"/>
  <c r="B1619" i="55"/>
  <c r="B1620" i="55"/>
  <c r="B1621" i="55"/>
  <c r="B1622" i="55"/>
  <c r="B1623" i="55"/>
  <c r="B1624" i="55"/>
  <c r="B1625" i="55"/>
  <c r="B1626" i="55"/>
  <c r="B1627" i="55"/>
  <c r="B1628" i="55"/>
  <c r="B1629" i="55"/>
  <c r="B1630" i="55"/>
  <c r="B1631" i="55"/>
  <c r="B1632" i="55"/>
  <c r="B1633" i="55"/>
  <c r="B1634" i="55"/>
  <c r="B1635" i="55"/>
  <c r="B1636" i="55"/>
  <c r="B1637" i="55"/>
  <c r="B1638" i="55"/>
  <c r="B1639" i="55"/>
  <c r="B1640" i="55"/>
  <c r="B1641" i="55"/>
  <c r="B1642" i="55"/>
  <c r="B1643" i="55"/>
  <c r="B1644" i="55"/>
  <c r="B1645" i="55"/>
  <c r="B1646" i="55"/>
  <c r="B1647" i="55"/>
  <c r="B1648" i="55"/>
  <c r="B1649" i="55"/>
  <c r="B1650" i="55"/>
  <c r="B1651" i="55"/>
  <c r="B1652" i="55"/>
  <c r="B1653" i="55"/>
  <c r="B1654" i="55"/>
  <c r="B1655" i="55"/>
  <c r="B1656" i="55"/>
  <c r="B1657" i="55"/>
  <c r="B1658" i="55"/>
  <c r="B1659" i="55"/>
  <c r="B1660" i="55"/>
  <c r="B1661" i="55"/>
  <c r="B1662" i="55"/>
  <c r="B1663" i="55"/>
  <c r="B1664" i="55"/>
  <c r="B1665" i="55"/>
  <c r="B1666" i="55"/>
  <c r="B1667" i="55"/>
  <c r="B1668" i="55"/>
  <c r="B1669" i="55"/>
  <c r="B1670" i="55"/>
  <c r="B1671" i="55"/>
  <c r="B1672" i="55"/>
  <c r="B1673" i="55"/>
  <c r="B1674" i="55"/>
  <c r="B1675" i="55"/>
  <c r="B1676" i="55"/>
  <c r="B1677" i="55"/>
  <c r="B1678" i="55"/>
  <c r="B1679" i="55"/>
  <c r="B1680" i="55"/>
  <c r="B1681" i="55"/>
  <c r="B1682" i="55"/>
  <c r="B1683" i="55"/>
  <c r="B1684" i="55"/>
  <c r="B1685" i="55"/>
  <c r="B1686" i="55"/>
  <c r="B1687" i="55"/>
  <c r="B1688" i="55"/>
  <c r="B1689" i="55"/>
  <c r="B1690" i="55"/>
  <c r="B1691" i="55"/>
  <c r="B1692" i="55"/>
  <c r="B1693" i="55"/>
  <c r="B1694" i="55"/>
  <c r="B1695" i="55"/>
  <c r="B1696" i="55"/>
  <c r="B1697" i="55"/>
  <c r="B1698" i="55"/>
  <c r="B1699" i="55"/>
  <c r="B1700" i="55"/>
  <c r="B1701" i="55"/>
  <c r="B1702" i="55"/>
  <c r="B1703" i="55"/>
  <c r="B1704" i="55"/>
  <c r="B1705" i="55"/>
  <c r="B1706" i="55"/>
  <c r="B1707" i="55"/>
  <c r="B1708" i="55"/>
  <c r="B1709" i="55"/>
  <c r="B1710" i="55"/>
  <c r="B1711" i="55"/>
  <c r="B1712" i="55"/>
  <c r="B1713" i="55"/>
  <c r="B1714" i="55"/>
  <c r="B1715" i="55"/>
  <c r="B1716" i="55"/>
  <c r="B1717" i="55"/>
  <c r="B1718" i="55"/>
  <c r="B1719" i="55"/>
  <c r="B1720" i="55"/>
  <c r="B1721" i="55"/>
  <c r="B1722" i="55"/>
  <c r="B1723" i="55"/>
  <c r="B1724" i="55"/>
  <c r="B1725" i="55"/>
  <c r="B1726" i="55"/>
  <c r="B1727" i="55"/>
  <c r="B1728" i="55"/>
  <c r="B1729" i="55"/>
  <c r="B1730" i="55"/>
  <c r="B1731" i="55"/>
  <c r="B1732" i="55"/>
  <c r="B1733" i="55"/>
  <c r="B1734" i="55"/>
  <c r="B1735" i="55"/>
  <c r="B1736" i="55"/>
  <c r="B1737" i="55"/>
  <c r="B1738" i="55"/>
  <c r="B1739" i="55"/>
  <c r="B1740" i="55"/>
  <c r="B1741" i="55"/>
  <c r="B1742" i="55"/>
  <c r="B1743" i="55"/>
  <c r="B1744" i="55"/>
  <c r="B1745" i="55"/>
  <c r="B1746" i="55"/>
  <c r="B1747" i="55"/>
  <c r="B1748" i="55"/>
  <c r="B1749" i="55"/>
  <c r="B1750" i="55"/>
  <c r="B1751" i="55"/>
  <c r="B1752" i="55"/>
  <c r="B1753" i="55"/>
  <c r="B1754" i="55"/>
  <c r="B1755" i="55"/>
  <c r="B1756" i="55"/>
  <c r="B1757" i="55"/>
  <c r="B1758" i="55"/>
  <c r="B1759" i="55"/>
  <c r="B1760" i="55"/>
  <c r="B1761" i="55"/>
  <c r="B1762" i="55"/>
  <c r="B1763" i="55"/>
  <c r="B1764" i="55"/>
  <c r="B1765" i="55"/>
  <c r="B1766" i="55"/>
  <c r="B1767" i="55"/>
  <c r="B1768" i="55"/>
  <c r="B1769" i="55"/>
  <c r="B1770" i="55"/>
  <c r="B1771" i="55"/>
  <c r="B1772" i="55"/>
  <c r="B1773" i="55"/>
  <c r="B1774" i="55"/>
  <c r="B1775" i="55"/>
  <c r="B1776" i="55"/>
  <c r="B1777" i="55"/>
  <c r="B1778" i="55"/>
  <c r="B1779" i="55"/>
  <c r="B1780" i="55"/>
  <c r="B1781" i="55"/>
  <c r="B1782" i="55"/>
  <c r="B1783" i="55"/>
  <c r="B1784" i="55"/>
  <c r="B1785" i="55"/>
  <c r="B1786" i="55"/>
  <c r="B1787" i="55"/>
  <c r="B1788" i="55"/>
  <c r="B1789" i="55"/>
  <c r="B1790" i="55"/>
  <c r="B1791" i="55"/>
  <c r="B1792" i="55"/>
  <c r="B1793" i="55"/>
  <c r="B1794" i="55"/>
  <c r="B1795" i="55"/>
  <c r="B1796" i="55"/>
  <c r="B1797" i="55"/>
  <c r="B1798" i="55"/>
  <c r="B1799" i="55"/>
  <c r="B1800" i="55"/>
  <c r="B1801" i="55"/>
  <c r="B1802" i="55"/>
  <c r="B1803" i="55"/>
  <c r="B1804" i="55"/>
  <c r="B1805" i="55"/>
  <c r="B1806" i="55"/>
  <c r="B1807" i="55"/>
  <c r="B1808" i="55"/>
  <c r="B1809" i="55"/>
  <c r="B1810" i="55"/>
  <c r="B1811" i="55"/>
  <c r="B1812" i="55"/>
  <c r="B1813" i="55"/>
  <c r="B1814" i="55"/>
  <c r="B1815" i="55"/>
  <c r="B1816" i="55"/>
  <c r="B1817" i="55"/>
  <c r="B1818" i="55"/>
  <c r="B1819" i="55"/>
  <c r="B1820" i="55"/>
  <c r="B1821" i="55"/>
  <c r="B1822" i="55"/>
  <c r="B1823" i="55"/>
  <c r="B1824" i="55"/>
  <c r="B1825" i="55"/>
  <c r="B1826" i="55"/>
  <c r="B1827" i="55"/>
  <c r="B1828" i="55"/>
  <c r="B1829" i="55"/>
  <c r="B1830" i="55"/>
  <c r="B1831" i="55"/>
  <c r="B1832" i="55"/>
  <c r="B1833" i="55"/>
  <c r="B1834" i="55"/>
  <c r="B1835" i="55"/>
  <c r="B1836" i="55"/>
  <c r="B1837" i="55"/>
  <c r="B1838" i="55"/>
  <c r="B1839" i="55"/>
  <c r="B1840" i="55"/>
  <c r="B1841" i="55"/>
  <c r="B1842" i="55"/>
  <c r="B1843" i="55"/>
  <c r="B1844" i="55"/>
  <c r="B1845" i="55"/>
  <c r="B1846" i="55"/>
  <c r="B1847" i="55"/>
  <c r="B1848" i="55"/>
  <c r="B1849" i="55"/>
  <c r="B1850" i="55"/>
  <c r="B1851" i="55"/>
  <c r="B1852" i="55"/>
  <c r="B1853" i="55"/>
  <c r="B1854" i="55"/>
  <c r="B1855" i="55"/>
  <c r="B1856" i="55"/>
  <c r="B1857" i="55"/>
  <c r="B1858" i="55"/>
  <c r="B1859" i="55"/>
  <c r="B1860" i="55"/>
  <c r="B1861" i="55"/>
  <c r="B1862" i="55"/>
  <c r="B1863" i="55"/>
  <c r="B1864" i="55"/>
  <c r="B1865" i="55"/>
  <c r="B1866" i="55"/>
  <c r="B1867" i="55"/>
  <c r="B1868" i="55"/>
  <c r="B1869" i="55"/>
  <c r="B1870" i="55"/>
  <c r="B1871" i="55"/>
  <c r="B1872" i="55"/>
  <c r="B1873" i="55"/>
  <c r="B1874" i="55"/>
  <c r="B1875" i="55"/>
  <c r="B1876" i="55"/>
  <c r="B1877" i="55"/>
  <c r="B1878" i="55"/>
  <c r="B1879" i="55"/>
  <c r="B1880" i="55"/>
  <c r="B1881" i="55"/>
  <c r="B1882" i="55"/>
  <c r="B1883" i="55"/>
  <c r="B1884" i="55"/>
  <c r="B1885" i="55"/>
  <c r="B1886" i="55"/>
  <c r="B1887" i="55"/>
  <c r="B1888" i="55"/>
  <c r="B1889" i="55"/>
  <c r="B1890" i="55"/>
  <c r="B1891" i="55"/>
  <c r="B1892" i="55"/>
  <c r="B1893" i="55"/>
  <c r="B1894" i="55"/>
  <c r="B1895" i="55"/>
  <c r="B1896" i="55"/>
  <c r="B1897" i="55"/>
  <c r="B1898" i="55"/>
  <c r="B1899" i="55"/>
  <c r="B1900" i="55"/>
  <c r="B1901" i="55"/>
  <c r="B1902" i="55"/>
  <c r="B1903" i="55"/>
  <c r="B1904" i="55"/>
  <c r="B1905" i="55"/>
  <c r="B1906" i="55"/>
  <c r="B1907" i="55"/>
  <c r="B1908" i="55"/>
  <c r="B1909" i="55"/>
  <c r="B1910" i="55"/>
  <c r="B1911" i="55"/>
  <c r="B1912" i="55"/>
  <c r="B1913" i="55"/>
  <c r="B1914" i="55"/>
  <c r="B1915" i="55"/>
  <c r="B1916" i="55"/>
  <c r="B1917" i="55"/>
  <c r="B1918" i="55"/>
  <c r="B1919" i="55"/>
  <c r="B1920" i="55"/>
  <c r="B1921" i="55"/>
  <c r="B1922" i="55"/>
  <c r="B1923" i="55"/>
  <c r="B1924" i="55"/>
  <c r="B1925" i="55"/>
  <c r="B1926" i="55"/>
  <c r="B1927" i="55"/>
  <c r="B1928" i="55"/>
  <c r="B1929" i="55"/>
  <c r="B1930" i="55"/>
  <c r="B1931" i="55"/>
  <c r="B1932" i="55"/>
  <c r="B1933" i="55"/>
  <c r="B1934" i="55"/>
  <c r="B1935" i="55"/>
  <c r="B1936" i="55"/>
  <c r="B1937" i="55"/>
  <c r="B1938" i="55"/>
  <c r="B1939" i="55"/>
  <c r="B1940" i="55"/>
  <c r="B1941" i="55"/>
  <c r="B1942" i="55"/>
  <c r="B1943" i="55"/>
  <c r="B1944" i="55"/>
  <c r="B1945" i="55"/>
  <c r="B1946" i="55"/>
  <c r="B1947" i="55"/>
  <c r="B1948" i="55"/>
  <c r="B1949" i="55"/>
  <c r="B1950" i="55"/>
  <c r="B1951" i="55"/>
  <c r="B1952" i="55"/>
  <c r="B1953" i="55"/>
  <c r="B1954" i="55"/>
  <c r="B1955" i="55"/>
  <c r="B1956" i="55"/>
  <c r="B1957" i="55"/>
  <c r="B1958" i="55"/>
  <c r="B1959" i="55"/>
  <c r="B1960" i="55"/>
  <c r="B1961" i="55"/>
  <c r="B1962" i="55"/>
  <c r="B1963" i="55"/>
  <c r="B1964" i="55"/>
  <c r="B1965" i="55"/>
  <c r="B1966" i="55"/>
  <c r="B1967" i="55"/>
  <c r="B1968" i="55"/>
  <c r="B1969" i="55"/>
  <c r="B1970" i="55"/>
  <c r="B1971" i="55"/>
  <c r="B1972" i="55"/>
  <c r="B1973" i="55"/>
  <c r="B1974" i="55"/>
  <c r="B1975" i="55"/>
  <c r="B1976" i="55"/>
  <c r="B1977" i="55"/>
  <c r="B1978" i="55"/>
  <c r="B1979" i="55"/>
  <c r="B1980" i="55"/>
  <c r="B1981" i="55"/>
  <c r="B1982" i="55"/>
  <c r="B1983" i="55"/>
  <c r="B1984" i="55"/>
  <c r="B1985" i="55"/>
  <c r="B1986" i="55"/>
  <c r="B1987" i="55"/>
  <c r="B1988" i="55"/>
  <c r="B1989" i="55"/>
  <c r="B1990" i="55"/>
  <c r="B1991" i="55"/>
  <c r="B1992" i="55"/>
  <c r="B1993" i="55"/>
  <c r="B1994" i="55"/>
  <c r="B1995" i="55"/>
  <c r="B1996" i="55"/>
  <c r="B1997" i="55"/>
  <c r="B1998" i="55"/>
  <c r="B1999" i="55"/>
  <c r="B2000" i="55"/>
  <c r="B2001" i="55"/>
  <c r="B2002" i="55"/>
  <c r="B2003" i="55"/>
  <c r="B2004" i="55"/>
  <c r="B2005" i="55"/>
  <c r="B2006" i="55"/>
  <c r="B2007" i="55"/>
  <c r="B2008" i="55"/>
  <c r="B2009" i="55"/>
  <c r="B2010" i="55"/>
  <c r="B2011" i="55"/>
  <c r="B2012" i="55"/>
  <c r="B2013" i="55"/>
  <c r="B2014" i="55"/>
  <c r="B2015" i="55"/>
  <c r="B2016" i="55"/>
  <c r="B2017" i="55"/>
  <c r="B2018" i="55"/>
  <c r="B2019" i="55"/>
  <c r="B2020" i="55"/>
  <c r="B2021" i="55"/>
  <c r="B2022" i="55"/>
  <c r="B2023" i="55"/>
  <c r="B2024" i="55"/>
  <c r="B2025" i="55"/>
  <c r="B2026" i="55"/>
  <c r="B2027" i="55"/>
  <c r="B2028" i="55"/>
  <c r="B2029" i="55"/>
  <c r="B2030" i="55"/>
  <c r="B2031" i="55"/>
  <c r="B2032" i="55"/>
  <c r="B2033" i="55"/>
  <c r="B2034" i="55"/>
  <c r="B2035" i="55"/>
  <c r="B2036" i="55"/>
  <c r="B2037" i="55"/>
  <c r="B2038" i="55"/>
  <c r="B2039" i="55"/>
  <c r="B2040" i="55"/>
  <c r="B2041" i="55"/>
  <c r="B2042" i="55"/>
  <c r="B2043" i="55"/>
  <c r="B2044" i="55"/>
  <c r="B2045" i="55"/>
  <c r="B2046" i="55"/>
  <c r="B2047" i="55"/>
  <c r="B2048" i="55"/>
  <c r="B2049" i="55"/>
  <c r="B2050" i="55"/>
  <c r="B2051" i="55"/>
  <c r="B2052" i="55"/>
  <c r="B2053" i="55"/>
  <c r="B2054" i="55"/>
  <c r="B2055" i="55"/>
  <c r="B2056" i="55"/>
  <c r="B2057" i="55"/>
  <c r="B2058" i="55"/>
  <c r="B2059" i="55"/>
  <c r="B2060" i="55"/>
  <c r="B2061" i="55"/>
  <c r="B2062" i="55"/>
  <c r="B2063" i="55"/>
  <c r="B2064" i="55"/>
  <c r="B2065" i="55"/>
  <c r="B2066" i="55"/>
  <c r="B2067" i="55"/>
  <c r="B2068" i="55"/>
  <c r="B2069" i="55"/>
  <c r="B2070" i="55"/>
  <c r="B2071" i="55"/>
  <c r="B2072" i="55"/>
  <c r="B2073" i="55"/>
  <c r="B2074" i="55"/>
  <c r="B2075" i="55"/>
  <c r="B2076" i="55"/>
  <c r="B2077" i="55"/>
  <c r="B2078" i="55"/>
  <c r="B2079" i="55"/>
  <c r="B2080" i="55"/>
  <c r="B2081" i="55"/>
  <c r="B2082" i="55"/>
  <c r="B2083" i="55"/>
  <c r="B2084" i="55"/>
  <c r="B2085" i="55"/>
  <c r="B2086" i="55"/>
  <c r="B2087" i="55"/>
  <c r="B2088" i="55"/>
  <c r="B2089" i="55"/>
  <c r="B2090" i="55"/>
  <c r="B2091" i="55"/>
  <c r="B2092" i="55"/>
  <c r="B2093" i="55"/>
  <c r="B2094" i="55"/>
  <c r="B2095" i="55"/>
  <c r="B2096" i="55"/>
  <c r="B2097" i="55"/>
  <c r="B2098" i="55"/>
  <c r="B2099" i="55"/>
  <c r="B2100" i="55"/>
  <c r="B2101" i="55"/>
  <c r="B2102" i="55"/>
  <c r="B2103" i="55"/>
  <c r="B2104" i="55"/>
  <c r="B2105" i="55"/>
  <c r="B2106" i="55"/>
  <c r="B2107" i="55"/>
  <c r="B2108" i="55"/>
  <c r="B2109" i="55"/>
  <c r="B2110" i="55"/>
  <c r="B2111" i="55"/>
  <c r="B2112" i="55"/>
  <c r="B2113" i="55"/>
  <c r="B2114" i="55"/>
  <c r="B2115" i="55"/>
  <c r="B2116" i="55"/>
  <c r="B2117" i="55"/>
  <c r="B2118" i="55"/>
  <c r="B2119" i="55"/>
  <c r="B2120" i="55"/>
  <c r="B2121" i="55"/>
  <c r="B2122" i="55"/>
  <c r="B2123" i="55"/>
  <c r="B2124" i="55"/>
  <c r="B2125" i="55"/>
  <c r="B2126" i="55"/>
  <c r="B2127" i="55"/>
  <c r="B2128" i="55"/>
  <c r="B2129" i="55"/>
  <c r="B2130" i="55"/>
  <c r="B2131" i="55"/>
  <c r="B2132" i="55"/>
  <c r="B2133" i="55"/>
  <c r="B2134" i="55"/>
  <c r="B2135" i="55"/>
  <c r="B2136" i="55"/>
  <c r="B2137" i="55"/>
  <c r="B2138" i="55"/>
  <c r="B2139" i="55"/>
  <c r="B2140" i="55"/>
  <c r="B2141" i="55"/>
  <c r="B2142" i="55"/>
  <c r="B2143" i="55"/>
  <c r="B2144" i="55"/>
  <c r="B2145" i="55"/>
  <c r="B2146" i="55"/>
  <c r="B2147" i="55"/>
  <c r="B2148" i="55"/>
  <c r="B2149" i="55"/>
  <c r="B2150" i="55"/>
  <c r="B2151" i="55"/>
  <c r="B2152" i="55"/>
  <c r="B2153" i="55"/>
  <c r="B2154" i="55"/>
  <c r="B2155" i="55"/>
  <c r="B2156" i="55"/>
  <c r="B2157" i="55"/>
  <c r="B2158" i="55"/>
  <c r="B2159" i="55"/>
  <c r="B2160" i="55"/>
  <c r="B2161" i="55"/>
  <c r="B2162" i="55"/>
  <c r="B2163" i="55"/>
  <c r="B2164" i="55"/>
  <c r="B2165" i="55"/>
  <c r="B2166" i="55"/>
  <c r="B2167" i="55"/>
  <c r="B2168" i="55"/>
  <c r="B2169" i="55"/>
  <c r="B2170" i="55"/>
  <c r="B2171" i="55"/>
  <c r="B2172" i="55"/>
  <c r="B2173" i="55"/>
  <c r="B2174" i="55"/>
  <c r="B2175" i="55"/>
  <c r="B2176" i="55"/>
  <c r="B2177" i="55"/>
  <c r="B2178" i="55"/>
  <c r="B2179" i="55"/>
  <c r="B2180" i="55"/>
  <c r="B2181" i="55"/>
  <c r="B2182" i="55"/>
  <c r="B2183" i="55"/>
  <c r="B2184" i="55"/>
  <c r="B2185" i="55"/>
  <c r="B2186" i="55"/>
  <c r="B2187" i="55"/>
  <c r="B2188" i="55"/>
  <c r="B2189" i="55"/>
  <c r="B2190" i="55"/>
  <c r="B2191" i="55"/>
  <c r="B2192" i="55"/>
  <c r="B2193" i="55"/>
  <c r="B2194" i="55"/>
  <c r="B2195" i="55"/>
  <c r="B2196" i="55"/>
  <c r="B2197" i="55"/>
  <c r="B2198" i="55"/>
  <c r="B2199" i="55"/>
  <c r="B2200" i="55"/>
  <c r="B2201" i="55"/>
  <c r="B2202" i="55"/>
  <c r="B2203" i="55"/>
  <c r="B2204" i="55"/>
  <c r="B2205" i="55"/>
  <c r="B2206" i="55"/>
  <c r="B2207" i="55"/>
  <c r="B2208" i="55"/>
  <c r="B2209" i="55"/>
  <c r="B2210" i="55"/>
  <c r="B2211" i="55"/>
  <c r="B2212" i="55"/>
  <c r="B2213" i="55"/>
  <c r="B2214" i="55"/>
  <c r="B2215" i="55"/>
  <c r="B2216" i="55"/>
  <c r="B2217" i="55"/>
  <c r="B2218" i="55"/>
  <c r="B2219" i="55"/>
  <c r="B2220" i="55"/>
  <c r="B2221" i="55"/>
  <c r="B2222" i="55"/>
  <c r="B2223" i="55"/>
  <c r="B2224" i="55"/>
  <c r="B2225" i="55"/>
  <c r="B2226" i="55"/>
  <c r="B2227" i="55"/>
  <c r="B2228" i="55"/>
  <c r="B2229" i="55"/>
  <c r="B2230" i="55"/>
  <c r="B2231" i="55"/>
  <c r="B2232" i="55"/>
  <c r="B2233" i="55"/>
  <c r="B2234" i="55"/>
  <c r="B2235" i="55"/>
  <c r="B2236" i="55"/>
  <c r="B2237" i="55"/>
  <c r="B2238" i="55"/>
  <c r="B2239" i="55"/>
  <c r="B2240" i="55"/>
  <c r="B2241" i="55"/>
  <c r="B2242" i="55"/>
  <c r="B2243" i="55"/>
  <c r="B2244" i="55"/>
  <c r="B2245" i="55"/>
  <c r="B2246" i="55"/>
  <c r="B2247" i="55"/>
  <c r="B2248" i="55"/>
  <c r="B2249" i="55"/>
  <c r="B2250" i="55"/>
  <c r="B2251" i="55"/>
  <c r="B2252" i="55"/>
  <c r="B2253" i="55"/>
  <c r="B2254" i="55"/>
  <c r="B2255" i="55"/>
  <c r="B2256" i="55"/>
  <c r="B2257" i="55"/>
  <c r="B2258" i="55"/>
  <c r="B2259" i="55"/>
  <c r="B2260" i="55"/>
  <c r="B2261" i="55"/>
  <c r="B2262" i="55"/>
  <c r="B2263" i="55"/>
  <c r="B2264" i="55"/>
  <c r="B2265" i="55"/>
  <c r="B2266" i="55"/>
  <c r="B2267" i="55"/>
  <c r="B2268" i="55"/>
  <c r="B2269" i="55"/>
  <c r="B2270" i="55"/>
  <c r="B2271" i="55"/>
  <c r="B2272" i="55"/>
  <c r="B2273" i="55"/>
  <c r="B2274" i="55"/>
  <c r="B2275" i="55"/>
  <c r="B2276" i="55"/>
  <c r="B2277" i="55"/>
  <c r="B2278" i="55"/>
  <c r="B2279" i="55"/>
  <c r="B2280" i="55"/>
  <c r="B2281" i="55"/>
  <c r="B2282" i="55"/>
  <c r="B2283" i="55"/>
  <c r="B2284" i="55"/>
  <c r="B2285" i="55"/>
  <c r="B2286" i="55"/>
  <c r="B2287" i="55"/>
  <c r="B2288" i="55"/>
  <c r="B2289" i="55"/>
  <c r="B2290" i="55"/>
  <c r="B2291" i="55"/>
  <c r="B2292" i="55"/>
  <c r="B2293" i="55"/>
  <c r="B2294" i="55"/>
  <c r="B2295" i="55"/>
  <c r="B2296" i="55"/>
  <c r="B2297" i="55"/>
  <c r="B2298" i="55"/>
  <c r="B2299" i="55"/>
  <c r="B2300" i="55"/>
  <c r="B2301" i="55"/>
  <c r="B2302" i="55"/>
  <c r="B2303" i="55"/>
  <c r="B2304" i="55"/>
  <c r="B2305" i="55"/>
  <c r="B2306" i="55"/>
  <c r="B2307" i="55"/>
  <c r="B2308" i="55"/>
  <c r="B2309" i="55"/>
  <c r="B2310" i="55"/>
  <c r="B2311" i="55"/>
  <c r="B2312" i="55"/>
  <c r="B2313" i="55"/>
  <c r="B2314" i="55"/>
  <c r="B2315" i="55"/>
  <c r="B2316" i="55"/>
  <c r="B2317" i="55"/>
  <c r="B2318" i="55"/>
  <c r="B2319" i="55"/>
  <c r="B2320" i="55"/>
  <c r="B2321" i="55"/>
  <c r="B2322" i="55"/>
  <c r="B2323" i="55"/>
  <c r="B2324" i="55"/>
  <c r="B2325" i="55"/>
  <c r="B2326" i="55"/>
  <c r="B2327" i="55"/>
  <c r="B2328" i="55"/>
  <c r="B2329" i="55"/>
  <c r="B2330" i="55"/>
  <c r="B2331" i="55"/>
  <c r="B2332" i="55"/>
  <c r="B2333" i="55"/>
  <c r="B2334" i="55"/>
  <c r="B2335" i="55"/>
  <c r="B2336" i="55"/>
  <c r="B2337" i="55"/>
  <c r="B2338" i="55"/>
  <c r="B2339" i="55"/>
  <c r="B2340" i="55"/>
  <c r="B2341" i="55"/>
  <c r="B2342" i="55"/>
  <c r="B2343" i="55"/>
  <c r="B2344" i="55"/>
  <c r="B2345" i="55"/>
  <c r="B2346" i="55"/>
  <c r="B2347" i="55"/>
  <c r="B2348" i="55"/>
  <c r="B2349" i="55"/>
  <c r="B2350" i="55"/>
  <c r="B2351" i="55"/>
  <c r="B2352" i="55"/>
  <c r="B2353" i="55"/>
  <c r="B2354" i="55"/>
  <c r="B2355" i="55"/>
  <c r="B2356" i="55"/>
  <c r="B2357" i="55"/>
  <c r="B2358" i="55"/>
  <c r="B2359" i="55"/>
  <c r="B2360" i="55"/>
  <c r="B2361" i="55"/>
  <c r="B2362" i="55"/>
  <c r="B2363" i="55"/>
  <c r="B2364" i="55"/>
  <c r="B2365" i="55"/>
  <c r="B2366" i="55"/>
  <c r="B2367" i="55"/>
  <c r="B2368" i="55"/>
  <c r="B2369" i="55"/>
  <c r="B2370" i="55"/>
  <c r="B2371" i="55"/>
  <c r="B2372" i="55"/>
  <c r="B2373" i="55"/>
  <c r="B2374" i="55"/>
  <c r="B2375" i="55"/>
  <c r="B2376" i="55"/>
  <c r="B2377" i="55"/>
  <c r="B2378" i="55"/>
  <c r="B2379" i="55"/>
  <c r="B2380" i="55"/>
  <c r="B2381" i="55"/>
  <c r="B2382" i="55"/>
  <c r="B2383" i="55"/>
  <c r="B2384" i="55"/>
  <c r="B2385" i="55"/>
  <c r="B2386" i="55"/>
  <c r="B2387" i="55"/>
  <c r="B2388" i="55"/>
  <c r="B2389" i="55"/>
  <c r="B2390" i="55"/>
  <c r="B2391" i="55"/>
  <c r="B2392" i="55"/>
  <c r="B2393" i="55"/>
  <c r="B2394" i="55"/>
  <c r="B2395" i="55"/>
  <c r="B2396" i="55"/>
  <c r="B2397" i="55"/>
  <c r="B2398" i="55"/>
  <c r="B2399" i="55"/>
  <c r="B2400" i="55"/>
  <c r="B2401" i="55"/>
  <c r="B2402" i="55"/>
  <c r="B2403" i="55"/>
  <c r="B2404" i="55"/>
  <c r="B2405" i="55"/>
  <c r="B2406" i="55"/>
  <c r="B2407" i="55"/>
  <c r="B2408" i="55"/>
  <c r="B2409" i="55"/>
  <c r="B2410" i="55"/>
  <c r="B2411" i="55"/>
  <c r="B2412" i="55"/>
  <c r="B2413" i="55"/>
  <c r="B2414" i="55"/>
  <c r="B2415" i="55"/>
  <c r="B2416" i="55"/>
  <c r="B2417" i="55"/>
  <c r="B2418" i="55"/>
  <c r="B2419" i="55"/>
  <c r="B2420" i="55"/>
  <c r="B2421" i="55"/>
  <c r="B2422" i="55"/>
  <c r="B2423" i="55"/>
  <c r="B2424" i="55"/>
  <c r="B2425" i="55"/>
  <c r="B2426" i="55"/>
  <c r="B2427" i="55"/>
  <c r="B2428" i="55"/>
  <c r="B2429" i="55"/>
  <c r="B2430" i="55"/>
  <c r="B2431" i="55"/>
  <c r="B2432" i="55"/>
  <c r="B2433" i="55"/>
  <c r="B2434" i="55"/>
  <c r="B2435" i="55"/>
  <c r="B2436" i="55"/>
  <c r="B2437" i="55"/>
  <c r="B2438" i="55"/>
  <c r="B2439" i="55"/>
  <c r="B2440" i="55"/>
  <c r="B2441" i="55"/>
  <c r="B2442" i="55"/>
  <c r="B2443" i="55"/>
  <c r="B2444" i="55"/>
  <c r="B2445" i="55"/>
  <c r="B2446" i="55"/>
  <c r="B2447" i="55"/>
  <c r="B2448" i="55"/>
  <c r="B2449" i="55"/>
  <c r="B2450" i="55"/>
  <c r="B2451" i="55"/>
  <c r="B2452" i="55"/>
  <c r="B2453" i="55"/>
  <c r="B2454" i="55"/>
  <c r="B2455" i="55"/>
  <c r="B2456" i="55"/>
  <c r="B2457" i="55"/>
  <c r="B2458" i="55"/>
  <c r="B2459" i="55"/>
  <c r="B2460" i="55"/>
  <c r="B2461" i="55"/>
  <c r="B2462" i="55"/>
  <c r="B2463" i="55"/>
  <c r="B2464" i="55"/>
  <c r="B2465" i="55"/>
  <c r="B2466" i="55"/>
  <c r="B2467" i="55"/>
  <c r="B2468" i="55"/>
  <c r="B2469" i="55"/>
  <c r="B2470" i="55"/>
  <c r="B2471" i="55"/>
  <c r="B2472" i="55"/>
  <c r="B2473" i="55"/>
  <c r="B2474" i="55"/>
  <c r="B2475" i="55"/>
  <c r="B2476" i="55"/>
  <c r="B2477" i="55"/>
  <c r="B2478" i="55"/>
  <c r="B2479" i="55"/>
  <c r="B2480" i="55"/>
  <c r="B2481" i="55"/>
  <c r="B2482" i="55"/>
  <c r="B2483" i="55"/>
  <c r="B2484" i="55"/>
  <c r="B2485" i="55"/>
  <c r="B2486" i="55"/>
  <c r="B2487" i="55"/>
  <c r="B2488" i="55"/>
  <c r="B2489" i="55"/>
  <c r="B2490" i="55"/>
  <c r="B2491" i="55"/>
  <c r="B2492" i="55"/>
  <c r="B2493" i="55"/>
  <c r="B2494" i="55"/>
  <c r="B2495" i="55"/>
  <c r="B2496" i="55"/>
  <c r="B2497" i="55"/>
  <c r="B2498" i="55"/>
  <c r="B2499" i="55"/>
  <c r="B2500" i="55"/>
  <c r="B2501" i="55"/>
  <c r="B2502" i="55"/>
  <c r="B2503" i="55"/>
  <c r="B2504" i="55"/>
  <c r="B2505" i="55"/>
  <c r="B2506" i="55"/>
  <c r="B2507" i="55"/>
  <c r="B2508" i="55"/>
  <c r="B2509" i="55"/>
  <c r="B2510" i="55"/>
  <c r="B2511" i="55"/>
  <c r="B2512" i="55"/>
  <c r="B2513" i="55"/>
  <c r="B2514" i="55"/>
  <c r="B2515" i="55"/>
  <c r="B2516" i="55"/>
  <c r="B2517" i="55"/>
  <c r="B2518" i="55"/>
  <c r="B2519" i="55"/>
  <c r="B2520" i="55"/>
  <c r="B2521" i="55"/>
  <c r="B2522" i="55"/>
  <c r="B2523" i="55"/>
  <c r="B2524" i="55"/>
  <c r="B2525" i="55"/>
  <c r="B2526" i="55"/>
  <c r="B2527" i="55"/>
  <c r="B2528" i="55"/>
  <c r="B2529" i="55"/>
  <c r="B2530" i="55"/>
  <c r="B2531" i="55"/>
  <c r="B2532" i="55"/>
  <c r="B2533" i="55"/>
  <c r="B2534" i="55"/>
  <c r="B2535" i="55"/>
  <c r="B2536" i="55"/>
  <c r="B2537" i="55"/>
  <c r="B2538" i="55"/>
  <c r="B2539" i="55"/>
  <c r="B2540" i="55"/>
  <c r="B2541" i="55"/>
  <c r="B2542" i="55"/>
  <c r="B2543" i="55"/>
  <c r="B2544" i="55"/>
  <c r="B2545" i="55"/>
  <c r="B2546" i="55"/>
  <c r="B2547" i="55"/>
  <c r="B2548" i="55"/>
  <c r="B2549" i="55"/>
  <c r="B2550" i="55"/>
  <c r="B2551" i="55"/>
  <c r="B2552" i="55"/>
  <c r="B2553" i="55"/>
  <c r="B2554" i="55"/>
  <c r="B2555" i="55"/>
  <c r="B2556" i="55"/>
  <c r="B2557" i="55"/>
  <c r="B2558" i="55"/>
  <c r="B2559" i="55"/>
  <c r="B2560" i="55"/>
  <c r="B2561" i="55"/>
  <c r="B2562" i="55"/>
  <c r="B2563" i="55"/>
  <c r="B2564" i="55"/>
  <c r="B2565" i="55"/>
  <c r="B2566" i="55"/>
  <c r="B2567" i="55"/>
  <c r="B2568" i="55"/>
  <c r="B2569" i="55"/>
  <c r="B2570" i="55"/>
  <c r="B2571" i="55"/>
  <c r="B2572" i="55"/>
  <c r="B2573" i="55"/>
  <c r="B2574" i="55"/>
  <c r="B2575" i="55"/>
  <c r="B2576" i="55"/>
  <c r="B2577" i="55"/>
  <c r="B2578" i="55"/>
  <c r="B2579" i="55"/>
  <c r="B2580" i="55"/>
  <c r="B2581" i="55"/>
  <c r="B2582" i="55"/>
  <c r="B2583" i="55"/>
  <c r="B2584" i="55"/>
  <c r="B2585" i="55"/>
  <c r="B2586" i="55"/>
  <c r="B2587" i="55"/>
  <c r="B2588" i="55"/>
  <c r="B2589" i="55"/>
  <c r="B2590" i="55"/>
  <c r="B2591" i="55"/>
  <c r="B2592" i="55"/>
  <c r="B2593" i="55"/>
  <c r="B2594" i="55"/>
  <c r="B2595" i="55"/>
  <c r="B2596" i="55"/>
  <c r="B2597" i="55"/>
  <c r="B2598" i="55"/>
  <c r="B2599" i="55"/>
  <c r="B2600" i="55"/>
  <c r="B2601" i="55"/>
  <c r="B2602" i="55"/>
  <c r="B2603" i="55"/>
  <c r="B2604" i="55"/>
  <c r="B2605" i="55"/>
  <c r="B2606" i="55"/>
  <c r="B2607" i="55"/>
  <c r="B2608" i="55"/>
  <c r="B2609" i="55"/>
  <c r="B2610" i="55"/>
  <c r="B2611" i="55"/>
  <c r="B2612" i="55"/>
  <c r="B2613" i="55"/>
  <c r="B2614" i="55"/>
  <c r="B2615" i="55"/>
  <c r="B2616" i="55"/>
  <c r="B2617" i="55"/>
  <c r="B2618" i="55"/>
  <c r="B2619" i="55"/>
  <c r="B2620" i="55"/>
  <c r="B2621" i="55"/>
  <c r="B2622" i="55"/>
  <c r="B2623" i="55"/>
  <c r="B2624" i="55"/>
  <c r="B2625" i="55"/>
  <c r="B2626" i="55"/>
  <c r="B2627" i="55"/>
  <c r="B2628" i="55"/>
  <c r="B2629" i="55"/>
  <c r="B2630" i="55"/>
  <c r="B2631" i="55"/>
  <c r="B2632" i="55"/>
  <c r="B2633" i="55"/>
  <c r="B2634" i="55"/>
  <c r="B2635" i="55"/>
  <c r="B2636" i="55"/>
  <c r="B2637" i="55"/>
  <c r="B2638" i="55"/>
  <c r="B2639" i="55"/>
  <c r="B2640" i="55"/>
  <c r="B2641" i="55"/>
  <c r="B2642" i="55"/>
  <c r="B2643" i="55"/>
  <c r="B2644" i="55"/>
  <c r="B2645" i="55"/>
  <c r="B2646" i="55"/>
  <c r="B2647" i="55"/>
  <c r="B2648" i="55"/>
  <c r="B2649" i="55"/>
  <c r="B2650" i="55"/>
  <c r="B2651" i="55"/>
  <c r="B2652" i="55"/>
  <c r="B2653" i="55"/>
  <c r="B2654" i="55"/>
  <c r="B2655" i="55"/>
  <c r="B2656" i="55"/>
  <c r="B2657" i="55"/>
  <c r="B2658" i="55"/>
  <c r="B2659" i="55"/>
  <c r="B2660" i="55"/>
  <c r="B2661" i="55"/>
  <c r="B2662" i="55"/>
  <c r="B2663" i="55"/>
  <c r="B2664" i="55"/>
  <c r="B2665" i="55"/>
  <c r="B2666" i="55"/>
  <c r="B2667" i="55"/>
  <c r="B2668" i="55"/>
  <c r="B2669" i="55"/>
  <c r="B2670" i="55"/>
  <c r="B2671" i="55"/>
  <c r="B2672" i="55"/>
  <c r="B2673" i="55"/>
  <c r="B2674" i="55"/>
  <c r="B2675" i="55"/>
  <c r="B2676" i="55"/>
  <c r="B2677" i="55"/>
  <c r="B2678" i="55"/>
  <c r="B2679" i="55"/>
  <c r="B2680" i="55"/>
  <c r="B2681" i="55"/>
  <c r="B2682" i="55"/>
  <c r="B2683" i="55"/>
  <c r="B2684" i="55"/>
  <c r="B2685" i="55"/>
  <c r="B2686" i="55"/>
  <c r="B2687" i="55"/>
  <c r="B2688" i="55"/>
  <c r="B2689" i="55"/>
  <c r="B2690" i="55"/>
  <c r="B2691" i="55"/>
  <c r="B2692" i="55"/>
  <c r="B2693" i="55"/>
  <c r="B2694" i="55"/>
  <c r="B2695" i="55"/>
  <c r="B2696" i="55"/>
  <c r="B2697" i="55"/>
  <c r="B2698" i="55"/>
  <c r="B2699" i="55"/>
  <c r="B2700" i="55"/>
  <c r="B2701" i="55"/>
  <c r="B2702" i="55"/>
  <c r="B2703" i="55"/>
  <c r="B2704" i="55"/>
  <c r="B2705" i="55"/>
  <c r="B2706" i="55"/>
  <c r="B2707" i="55"/>
  <c r="B2708" i="55"/>
  <c r="B2709" i="55"/>
  <c r="B2710" i="55"/>
  <c r="B2711" i="55"/>
  <c r="B2712" i="55"/>
  <c r="B2713" i="55"/>
  <c r="B2714" i="55"/>
  <c r="B2715" i="55"/>
  <c r="B2716" i="55"/>
  <c r="B2717" i="55"/>
  <c r="B2718" i="55"/>
  <c r="B2719" i="55"/>
  <c r="B2720" i="55"/>
  <c r="B2721" i="55"/>
  <c r="B2722" i="55"/>
  <c r="B2723" i="55"/>
  <c r="B2724" i="55"/>
  <c r="B2725" i="55"/>
  <c r="B2726" i="55"/>
  <c r="B2727" i="55"/>
  <c r="B2728" i="55"/>
  <c r="B2729" i="55"/>
  <c r="B2730" i="55"/>
  <c r="B2731" i="55"/>
  <c r="B2732" i="55"/>
  <c r="B2733" i="55"/>
  <c r="B2734" i="55"/>
  <c r="B2735" i="55"/>
  <c r="B2736" i="55"/>
  <c r="B2737" i="55"/>
  <c r="B2738" i="55"/>
  <c r="B2739" i="55"/>
  <c r="B2740" i="55"/>
  <c r="B2741" i="55"/>
  <c r="B2742" i="55"/>
  <c r="B2743" i="55"/>
  <c r="B2744" i="55"/>
  <c r="B2745" i="55"/>
  <c r="B2746" i="55"/>
  <c r="B2747" i="55"/>
  <c r="B2748" i="55"/>
  <c r="B2749" i="55"/>
  <c r="B2750" i="55"/>
  <c r="B2751" i="55"/>
  <c r="B2752" i="55"/>
  <c r="B2753" i="55"/>
  <c r="B2754" i="55"/>
  <c r="B2755" i="55"/>
  <c r="B2756" i="55"/>
  <c r="B2757" i="55"/>
  <c r="B2758" i="55"/>
  <c r="B2759" i="55"/>
  <c r="B2760" i="55"/>
  <c r="B2761" i="55"/>
  <c r="B2762" i="55"/>
  <c r="B2763" i="55"/>
  <c r="B2764" i="55"/>
  <c r="B2765" i="55"/>
  <c r="B2766" i="55"/>
  <c r="B2767" i="55"/>
  <c r="B2768" i="55"/>
  <c r="B2769" i="55"/>
  <c r="B2770" i="55"/>
  <c r="B2771" i="55"/>
  <c r="B2772" i="55"/>
  <c r="B2773" i="55"/>
  <c r="B2774" i="55"/>
  <c r="B2775" i="55"/>
  <c r="B2776" i="55"/>
  <c r="B2777" i="55"/>
  <c r="B2778" i="55"/>
  <c r="B2779" i="55"/>
  <c r="B2780" i="55"/>
  <c r="B2781" i="55"/>
  <c r="B2782" i="55"/>
  <c r="B2783" i="55"/>
  <c r="B2784" i="55"/>
  <c r="B2785" i="55"/>
  <c r="B2786" i="55"/>
  <c r="B2787" i="55"/>
  <c r="B2788" i="55"/>
  <c r="B2789" i="55"/>
  <c r="B2790" i="55"/>
  <c r="B2791" i="55"/>
  <c r="B2792" i="55"/>
  <c r="B2793" i="55"/>
  <c r="B2794" i="55"/>
  <c r="B2795" i="55"/>
  <c r="B2796" i="55"/>
  <c r="B2797" i="55"/>
  <c r="B2798" i="55"/>
  <c r="B2799" i="55"/>
  <c r="B2800" i="55"/>
  <c r="B2801" i="55"/>
  <c r="B2802" i="55"/>
  <c r="B2803" i="55"/>
  <c r="B2804" i="55"/>
  <c r="B2805" i="55"/>
  <c r="B2806" i="55"/>
  <c r="B2807" i="55"/>
  <c r="B2808" i="55"/>
  <c r="B2809" i="55"/>
  <c r="B2810" i="55"/>
  <c r="B2811" i="55"/>
  <c r="B2812" i="55"/>
  <c r="B2813" i="55"/>
  <c r="B2814" i="55"/>
  <c r="B2815" i="55"/>
  <c r="B2816" i="55"/>
  <c r="B2817" i="55"/>
  <c r="B2818" i="55"/>
  <c r="B2819" i="55"/>
  <c r="B2820" i="55"/>
  <c r="B2821" i="55"/>
  <c r="B2822" i="55"/>
  <c r="B2823" i="55"/>
  <c r="B2824" i="55"/>
  <c r="B2825" i="55"/>
  <c r="B2826" i="55"/>
  <c r="B2827" i="55"/>
  <c r="B2828" i="55"/>
  <c r="B2829" i="55"/>
  <c r="B2830" i="55"/>
  <c r="B2831" i="55"/>
  <c r="B2832" i="55"/>
  <c r="B2833" i="55"/>
  <c r="B2834" i="55"/>
  <c r="B2835" i="55"/>
  <c r="B2836" i="55"/>
  <c r="B2837" i="55"/>
  <c r="B2838" i="55"/>
  <c r="B2839" i="55"/>
  <c r="B2840" i="55"/>
  <c r="B2841" i="55"/>
  <c r="B2842" i="55"/>
  <c r="B2843" i="55"/>
  <c r="B2844" i="55"/>
  <c r="B2845" i="55"/>
  <c r="B2846" i="55"/>
  <c r="B2847" i="55"/>
  <c r="B2848" i="55"/>
  <c r="B2849" i="55"/>
  <c r="B2850" i="55"/>
  <c r="B2851" i="55"/>
  <c r="B2852" i="55"/>
  <c r="B2853" i="55"/>
  <c r="B2854" i="55"/>
  <c r="B2855" i="55"/>
  <c r="B2856" i="55"/>
  <c r="B2857" i="55"/>
  <c r="B2858" i="55"/>
  <c r="B2859" i="55"/>
  <c r="B2860" i="55"/>
  <c r="B2861" i="55"/>
  <c r="B2862" i="55"/>
  <c r="B2863" i="55"/>
  <c r="B2864" i="55"/>
  <c r="B2865" i="55"/>
  <c r="B2866" i="55"/>
  <c r="B2867" i="55"/>
  <c r="B2868" i="55"/>
  <c r="B2869" i="55"/>
  <c r="B2870" i="55"/>
  <c r="B2871" i="55"/>
  <c r="B2872" i="55"/>
  <c r="B2873" i="55"/>
  <c r="B2874" i="55"/>
  <c r="B2875" i="55"/>
  <c r="B2876" i="55"/>
  <c r="B2877" i="55"/>
  <c r="B2878" i="55"/>
  <c r="B2879" i="55"/>
  <c r="B2880" i="55"/>
  <c r="B2881" i="55"/>
  <c r="B2882" i="55"/>
  <c r="B2883" i="55"/>
  <c r="B2884" i="55"/>
  <c r="B2885" i="55"/>
  <c r="B2886" i="55"/>
  <c r="B2887" i="55"/>
  <c r="B2888" i="55"/>
  <c r="B2889" i="55"/>
  <c r="B2890" i="55"/>
  <c r="B2891" i="55"/>
  <c r="B2892" i="55"/>
  <c r="B2893" i="55"/>
  <c r="B2894" i="55"/>
  <c r="B2895" i="55"/>
  <c r="B2896" i="55"/>
  <c r="B2897" i="55"/>
  <c r="B2898" i="55"/>
  <c r="B2899" i="55"/>
  <c r="B2900" i="55"/>
  <c r="B2901" i="55"/>
  <c r="B2902" i="55"/>
  <c r="B2903" i="55"/>
  <c r="B2904" i="55"/>
  <c r="B2905" i="55"/>
  <c r="B2906" i="55"/>
  <c r="B2907" i="55"/>
  <c r="B2908" i="55"/>
  <c r="B2909" i="55"/>
  <c r="B2910" i="55"/>
  <c r="B2911" i="55"/>
  <c r="B2912" i="55"/>
  <c r="B2913" i="55"/>
  <c r="B2914" i="55"/>
  <c r="B2915" i="55"/>
  <c r="B2916" i="55"/>
  <c r="B2917" i="55"/>
  <c r="B2918" i="55"/>
  <c r="B2919" i="55"/>
  <c r="B2920" i="55"/>
  <c r="B2921" i="55"/>
  <c r="B2922" i="55"/>
  <c r="B2923" i="55"/>
  <c r="B2924" i="55"/>
  <c r="B2925" i="55"/>
  <c r="B2926" i="55"/>
  <c r="B2927" i="55"/>
  <c r="B2928" i="55"/>
  <c r="B2929" i="55"/>
  <c r="B2930" i="55"/>
  <c r="B2931" i="55"/>
  <c r="B2932" i="55"/>
  <c r="B2933" i="55"/>
  <c r="B2934" i="55"/>
  <c r="B2935" i="55"/>
  <c r="B2936" i="55"/>
  <c r="B2937" i="55"/>
  <c r="B2938" i="55"/>
  <c r="B2939" i="55"/>
  <c r="B2940" i="55"/>
  <c r="B2941" i="55"/>
  <c r="B2942" i="55"/>
  <c r="B2943" i="55"/>
  <c r="B2944" i="55"/>
  <c r="B2945" i="55"/>
  <c r="B2946" i="55"/>
  <c r="B2947" i="55"/>
  <c r="B2948" i="55"/>
  <c r="B2949" i="55"/>
  <c r="B2950" i="55"/>
  <c r="B2951" i="55"/>
  <c r="B2952" i="55"/>
  <c r="B2953" i="55"/>
  <c r="B2954" i="55"/>
  <c r="B2955" i="55"/>
  <c r="B2956" i="55"/>
  <c r="B2957" i="55"/>
  <c r="B2958" i="55"/>
  <c r="B2959" i="55"/>
  <c r="B2960" i="55"/>
  <c r="B2961" i="55"/>
  <c r="B2962" i="55"/>
  <c r="B2963" i="55"/>
  <c r="B2964" i="55"/>
  <c r="B2965" i="55"/>
  <c r="B2966" i="55"/>
  <c r="B2967" i="55"/>
  <c r="B2968" i="55"/>
  <c r="B2969" i="55"/>
  <c r="B2970" i="55"/>
  <c r="B2971" i="55"/>
  <c r="B2972" i="55"/>
  <c r="B2973" i="55"/>
  <c r="B2974" i="55"/>
  <c r="B2975" i="55"/>
  <c r="B2976" i="55"/>
  <c r="B2977" i="55"/>
  <c r="B2978" i="55"/>
  <c r="B2979" i="55"/>
  <c r="B2980" i="55"/>
  <c r="B2981" i="55"/>
  <c r="B2982" i="55"/>
  <c r="B2983" i="55"/>
  <c r="B2984" i="55"/>
  <c r="B2985" i="55"/>
  <c r="B2986" i="55"/>
  <c r="B2987" i="55"/>
  <c r="B2988" i="55"/>
  <c r="B2989" i="55"/>
  <c r="B2990" i="55"/>
  <c r="B2991" i="55"/>
  <c r="B2992" i="55"/>
  <c r="B2993" i="55"/>
  <c r="B2994" i="55"/>
  <c r="B2995" i="55"/>
  <c r="B2996" i="55"/>
  <c r="B2997" i="55"/>
  <c r="B2998" i="55"/>
  <c r="B2999" i="55"/>
  <c r="B3000" i="55"/>
  <c r="B3001" i="55"/>
  <c r="B3002" i="55"/>
  <c r="B3003" i="55"/>
  <c r="B3004" i="55"/>
  <c r="B3005" i="55"/>
  <c r="B3006" i="55"/>
  <c r="B3007" i="55"/>
  <c r="B3008" i="55"/>
  <c r="B3009" i="55"/>
  <c r="B3010" i="55"/>
  <c r="B3011" i="55"/>
  <c r="B3012" i="55"/>
  <c r="B3013" i="55"/>
  <c r="B3014" i="55"/>
  <c r="B3015" i="55"/>
  <c r="B3016" i="55"/>
  <c r="B3017" i="55"/>
  <c r="B3018" i="55"/>
  <c r="B3019" i="55"/>
  <c r="B3020" i="55"/>
  <c r="B3021" i="55"/>
  <c r="B3022" i="55"/>
  <c r="B3023" i="55"/>
  <c r="B3024" i="55"/>
  <c r="B3025" i="55"/>
  <c r="B3026" i="55"/>
  <c r="B3027" i="55"/>
  <c r="B3028" i="55"/>
  <c r="B3029" i="55"/>
  <c r="B3030" i="55"/>
  <c r="B3031" i="55"/>
  <c r="B3032" i="55"/>
  <c r="B3033" i="55"/>
  <c r="B3034" i="55"/>
  <c r="B3035" i="55"/>
  <c r="B3036" i="55"/>
  <c r="B3037" i="55"/>
  <c r="B3038" i="55"/>
  <c r="B3039" i="55"/>
  <c r="B3040" i="55"/>
  <c r="B3041" i="55"/>
  <c r="B3042" i="55"/>
  <c r="B3043" i="55"/>
  <c r="B3044" i="55"/>
  <c r="B3045" i="55"/>
  <c r="B3046" i="55"/>
  <c r="B3047" i="55"/>
  <c r="B3048" i="55"/>
  <c r="B3049" i="55"/>
  <c r="B3050" i="55"/>
  <c r="B3051" i="55"/>
  <c r="B3052" i="55"/>
  <c r="B3053" i="55"/>
  <c r="B3054" i="55"/>
  <c r="B3055" i="55"/>
  <c r="B3056" i="55"/>
  <c r="B3057" i="55"/>
  <c r="B3058" i="55"/>
  <c r="B3059" i="55"/>
  <c r="B3060" i="55"/>
  <c r="B3061" i="55"/>
  <c r="B3062" i="55"/>
  <c r="B3063" i="55"/>
  <c r="B3064" i="55"/>
  <c r="B3065" i="55"/>
  <c r="B3066" i="55"/>
  <c r="B3067" i="55"/>
  <c r="B3068" i="55"/>
  <c r="B3069" i="55"/>
  <c r="B3070" i="55"/>
  <c r="B3071" i="55"/>
  <c r="B3072" i="55"/>
  <c r="B3073" i="55"/>
  <c r="B3074" i="55"/>
  <c r="B3075" i="55"/>
  <c r="B3076" i="55"/>
  <c r="B3077" i="55"/>
  <c r="B3078" i="55"/>
  <c r="B3079" i="55"/>
  <c r="B3080" i="55"/>
  <c r="B3081" i="55"/>
  <c r="B3082" i="55"/>
  <c r="B3083" i="55"/>
  <c r="B3084" i="55"/>
  <c r="B3085" i="55"/>
  <c r="B3086" i="55"/>
  <c r="B3087" i="55"/>
  <c r="B3088" i="55"/>
  <c r="B3089" i="55"/>
  <c r="B3090" i="55"/>
  <c r="B3091" i="55"/>
  <c r="B3092" i="55"/>
  <c r="B3093" i="55"/>
  <c r="B3094" i="55"/>
  <c r="B3095" i="55"/>
  <c r="B3096" i="55"/>
  <c r="B3097" i="55"/>
  <c r="B3098" i="55"/>
  <c r="B3099" i="55"/>
  <c r="B3100" i="55"/>
  <c r="B3101" i="55"/>
  <c r="B3102" i="55"/>
  <c r="B3103" i="55"/>
  <c r="B3104" i="55"/>
  <c r="B3105" i="55"/>
  <c r="B3106" i="55"/>
  <c r="B3107" i="55"/>
  <c r="B3108" i="55"/>
  <c r="B3109" i="55"/>
  <c r="B3110" i="55"/>
  <c r="B3111" i="55"/>
  <c r="B3112" i="55"/>
  <c r="B3113" i="55"/>
  <c r="B3114" i="55"/>
  <c r="B3115" i="55"/>
  <c r="B3116" i="55"/>
  <c r="B3117" i="55"/>
  <c r="B3118" i="55"/>
  <c r="B3119" i="55"/>
  <c r="B3120" i="55"/>
  <c r="B3121" i="55"/>
  <c r="B3122" i="55"/>
  <c r="B3123" i="55"/>
  <c r="B3124" i="55"/>
  <c r="B3125" i="55"/>
  <c r="B3126" i="55"/>
  <c r="B3127" i="55"/>
  <c r="B3128" i="55"/>
  <c r="B3129" i="55"/>
  <c r="B3130" i="55"/>
  <c r="B3131" i="55"/>
  <c r="B3132" i="55"/>
  <c r="B3133" i="55"/>
  <c r="B3134" i="55"/>
  <c r="B3135" i="55"/>
  <c r="B3136" i="55"/>
  <c r="B3137" i="55"/>
  <c r="B3138" i="55"/>
  <c r="B3139" i="55"/>
  <c r="B3140" i="55"/>
  <c r="B3141" i="55"/>
  <c r="B3142" i="55"/>
  <c r="B3143" i="55"/>
  <c r="B3144" i="55"/>
  <c r="B3145" i="55"/>
  <c r="B3146" i="55"/>
  <c r="B3147" i="55"/>
  <c r="B3148" i="55"/>
  <c r="B3149" i="55"/>
  <c r="B3150" i="55"/>
  <c r="B3151" i="55"/>
  <c r="B3152" i="55"/>
  <c r="B3153" i="55"/>
  <c r="B3154" i="55"/>
  <c r="B3155" i="55"/>
  <c r="B3156" i="55"/>
  <c r="B3157" i="55"/>
  <c r="B3158" i="55"/>
  <c r="B3159" i="55"/>
  <c r="B3160" i="55"/>
  <c r="B3161" i="55"/>
  <c r="B3162" i="55"/>
  <c r="B3163" i="55"/>
  <c r="B3164" i="55"/>
  <c r="B3165" i="55"/>
  <c r="B3166" i="55"/>
  <c r="B3167" i="55"/>
  <c r="B3168" i="55"/>
  <c r="B3169" i="55"/>
  <c r="B3170" i="55"/>
  <c r="B3171" i="55"/>
  <c r="B3172" i="55"/>
  <c r="B3173" i="55"/>
  <c r="B3174" i="55"/>
  <c r="B3175" i="55"/>
  <c r="B3176" i="55"/>
  <c r="B3177" i="55"/>
  <c r="B3178" i="55"/>
  <c r="B3179" i="55"/>
  <c r="B3180" i="55"/>
  <c r="B3181" i="55"/>
  <c r="B3182" i="55"/>
  <c r="B3183" i="55"/>
  <c r="B3184" i="55"/>
  <c r="B3185" i="55"/>
  <c r="B3186" i="55"/>
  <c r="B3187" i="55"/>
  <c r="B3188" i="55"/>
  <c r="B3189" i="55"/>
  <c r="B3190" i="55"/>
  <c r="B3191" i="55"/>
  <c r="B3192" i="55"/>
  <c r="B3193" i="55"/>
  <c r="B3194" i="55"/>
  <c r="B3195" i="55"/>
  <c r="B3196" i="55"/>
  <c r="B3197" i="55"/>
  <c r="B3198" i="55"/>
  <c r="B3199" i="55"/>
  <c r="B3200" i="55"/>
  <c r="B3201" i="55"/>
  <c r="B3202" i="55"/>
  <c r="B3203" i="55"/>
  <c r="B3204" i="55"/>
  <c r="B3205" i="55"/>
  <c r="B3206" i="55"/>
  <c r="B3207" i="55"/>
  <c r="B3208" i="55"/>
  <c r="B3209" i="55"/>
  <c r="B3210" i="55"/>
  <c r="B3211" i="55"/>
  <c r="B3212" i="55"/>
  <c r="B3213" i="55"/>
  <c r="B3214" i="55"/>
  <c r="B3215" i="55"/>
  <c r="B3216" i="55"/>
  <c r="B3217" i="55"/>
  <c r="B3218" i="55"/>
  <c r="B3219" i="55"/>
  <c r="B3220" i="55"/>
  <c r="B3221" i="55"/>
  <c r="B3222" i="55"/>
  <c r="B3223" i="55"/>
  <c r="B3224" i="55"/>
  <c r="B3225" i="55"/>
  <c r="B3226" i="55"/>
  <c r="B3227" i="55"/>
  <c r="B3228" i="55"/>
  <c r="B3229" i="55"/>
  <c r="B3230" i="55"/>
  <c r="B3231" i="55"/>
  <c r="B3232" i="55"/>
  <c r="B3233" i="55"/>
  <c r="B3234" i="55"/>
  <c r="B3235" i="55"/>
  <c r="B3236" i="55"/>
  <c r="B3237" i="55"/>
  <c r="B3238" i="55"/>
  <c r="B3239" i="55"/>
  <c r="B3240" i="55"/>
  <c r="B3241" i="55"/>
  <c r="B3242" i="55"/>
  <c r="B3243" i="55"/>
  <c r="B3244" i="55"/>
  <c r="B3245" i="55"/>
  <c r="B3246" i="55"/>
  <c r="B3247" i="55"/>
  <c r="B3248" i="55"/>
  <c r="B3249" i="55"/>
  <c r="B3250" i="55"/>
  <c r="B3251" i="55"/>
  <c r="B3252" i="55"/>
  <c r="B3253" i="55"/>
  <c r="B3254" i="55"/>
  <c r="B3255" i="55"/>
  <c r="B3256" i="55"/>
  <c r="B3257" i="55"/>
  <c r="B3258" i="55"/>
  <c r="B3259" i="55"/>
  <c r="B3260" i="55"/>
  <c r="B3261" i="55"/>
  <c r="B3262" i="55"/>
  <c r="B3263" i="55"/>
  <c r="B3264" i="55"/>
  <c r="B3265" i="55"/>
  <c r="B3266" i="55"/>
  <c r="B3267" i="55"/>
  <c r="B3268" i="55"/>
  <c r="B3269" i="55"/>
  <c r="B3270" i="55"/>
  <c r="B3271" i="55"/>
  <c r="B3272" i="55"/>
  <c r="B3273" i="55"/>
  <c r="B3274" i="55"/>
  <c r="B3275" i="55"/>
  <c r="B3276" i="55"/>
  <c r="B3277" i="55"/>
  <c r="B3278" i="55"/>
  <c r="B3279" i="55"/>
  <c r="B3280" i="55"/>
  <c r="B3281" i="55"/>
  <c r="B3282" i="55"/>
  <c r="B3283" i="55"/>
  <c r="B3284" i="55"/>
  <c r="B3285" i="55"/>
  <c r="B3286" i="55"/>
  <c r="B3287" i="55"/>
  <c r="B3288" i="55"/>
  <c r="B3289" i="55"/>
  <c r="B3290" i="55"/>
  <c r="B3291" i="55"/>
  <c r="B3292" i="55"/>
  <c r="B3293" i="55"/>
  <c r="B3294" i="55"/>
  <c r="B3295" i="55"/>
  <c r="B3296" i="55"/>
  <c r="B3297" i="55"/>
  <c r="B3298" i="55"/>
  <c r="B3299" i="55"/>
  <c r="B3300" i="55"/>
  <c r="B3301" i="55"/>
  <c r="B3302" i="55"/>
  <c r="B3303" i="55"/>
  <c r="B3304" i="55"/>
  <c r="B3305" i="55"/>
  <c r="B3306" i="55"/>
  <c r="B3307" i="55"/>
  <c r="B3308" i="55"/>
  <c r="B3309" i="55"/>
  <c r="B3310" i="55"/>
  <c r="B3311" i="55"/>
  <c r="B3312" i="55"/>
  <c r="B3313" i="55"/>
  <c r="B3314" i="55"/>
  <c r="B3315" i="55"/>
  <c r="B3316" i="55"/>
  <c r="B3317" i="55"/>
  <c r="B3318" i="55"/>
  <c r="B3319" i="55"/>
  <c r="B3320" i="55"/>
  <c r="B3321" i="55"/>
  <c r="B3322" i="55"/>
  <c r="B3323" i="55"/>
  <c r="B3324" i="55"/>
  <c r="B3325" i="55"/>
  <c r="B3326" i="55"/>
  <c r="B3327" i="55"/>
  <c r="B3328" i="55"/>
  <c r="B3329" i="55"/>
  <c r="B3330" i="55"/>
  <c r="B3331" i="55"/>
  <c r="B3332" i="55"/>
  <c r="B3333" i="55"/>
  <c r="B3334" i="55"/>
  <c r="B3335" i="55"/>
  <c r="B3336" i="55"/>
  <c r="B3337" i="55"/>
  <c r="B3338" i="55"/>
  <c r="B3339" i="55"/>
  <c r="B3340" i="55"/>
  <c r="B3341" i="55"/>
  <c r="B3342" i="55"/>
  <c r="B3343" i="55"/>
  <c r="B3344" i="55"/>
  <c r="B3345" i="55"/>
  <c r="B3346" i="55"/>
  <c r="B3347" i="55"/>
  <c r="B3348" i="55"/>
  <c r="B3349" i="55"/>
  <c r="B3350" i="55"/>
  <c r="B3351" i="55"/>
  <c r="B3352" i="55"/>
  <c r="B3353" i="55"/>
  <c r="B3354" i="55"/>
  <c r="B3355" i="55"/>
  <c r="B3356" i="55"/>
  <c r="B3357" i="55"/>
  <c r="B3358" i="55"/>
  <c r="B3359" i="55"/>
  <c r="B3360" i="55"/>
  <c r="B3361" i="55"/>
  <c r="B3362" i="55"/>
  <c r="B3363" i="55"/>
  <c r="B3364" i="55"/>
  <c r="B3365" i="55"/>
  <c r="B3366" i="55"/>
  <c r="B3367" i="55"/>
  <c r="B3368" i="55"/>
  <c r="B3369" i="55"/>
  <c r="B3370" i="55"/>
  <c r="B3371" i="55"/>
  <c r="B3372" i="55"/>
  <c r="B3373" i="55"/>
  <c r="B3374" i="55"/>
  <c r="B3375" i="55"/>
  <c r="B3376" i="55"/>
  <c r="B3377" i="55"/>
  <c r="B3378" i="55"/>
  <c r="B3379" i="55"/>
  <c r="B3380" i="55"/>
  <c r="B3381" i="55"/>
  <c r="B3382" i="55"/>
  <c r="B3383" i="55"/>
  <c r="B3384" i="55"/>
  <c r="B3385" i="55"/>
  <c r="B3386" i="55"/>
  <c r="B3387" i="55"/>
  <c r="B3388" i="55"/>
  <c r="B3389" i="55"/>
  <c r="B3390" i="55"/>
  <c r="B3391" i="55"/>
  <c r="B3392" i="55"/>
  <c r="B3393" i="55"/>
  <c r="B3394" i="55"/>
  <c r="B3395" i="55"/>
  <c r="B3396" i="55"/>
  <c r="B3397" i="55"/>
  <c r="B3398" i="55"/>
  <c r="B3399" i="55"/>
  <c r="B3400" i="55"/>
  <c r="B3401" i="55"/>
  <c r="B3402" i="55"/>
  <c r="B3403" i="55"/>
  <c r="B3404" i="55"/>
  <c r="B3405" i="55"/>
  <c r="B3406" i="55"/>
  <c r="B3407" i="55"/>
  <c r="B3408" i="55"/>
  <c r="B3409" i="55"/>
  <c r="B3410" i="55"/>
  <c r="B3411" i="55"/>
  <c r="B3412" i="55"/>
  <c r="B3413" i="55"/>
  <c r="B3414" i="55"/>
  <c r="B3415" i="55"/>
  <c r="B3416" i="55"/>
  <c r="B3417" i="55"/>
  <c r="B3418" i="55"/>
  <c r="B3419" i="55"/>
  <c r="B3420" i="55"/>
  <c r="B3421" i="55"/>
  <c r="B3422" i="55"/>
  <c r="B3423" i="55"/>
  <c r="B3424" i="55"/>
  <c r="B3425" i="55"/>
  <c r="B3426" i="55"/>
  <c r="B3427" i="55"/>
  <c r="B3428" i="55"/>
  <c r="B3429" i="55"/>
  <c r="B3430" i="55"/>
  <c r="B3431" i="55"/>
  <c r="B3432" i="55"/>
  <c r="B3433" i="55"/>
  <c r="B3434" i="55"/>
  <c r="B3435" i="55"/>
  <c r="B3436" i="55"/>
  <c r="B3437" i="55"/>
  <c r="B3438" i="55"/>
  <c r="B3439" i="55"/>
  <c r="B3440" i="55"/>
  <c r="B3441" i="55"/>
  <c r="B3442" i="55"/>
  <c r="B3443" i="55"/>
  <c r="B3444" i="55"/>
  <c r="B3445" i="55"/>
  <c r="B3446" i="55"/>
  <c r="B3447" i="55"/>
  <c r="B3448" i="55"/>
  <c r="B3449" i="55"/>
  <c r="B3450" i="55"/>
  <c r="B3451" i="55"/>
  <c r="B3452" i="55"/>
  <c r="B3453" i="55"/>
  <c r="B3454" i="55"/>
  <c r="B3455" i="55"/>
  <c r="B3456" i="55"/>
  <c r="B3457" i="55"/>
  <c r="B3458" i="55"/>
  <c r="B3459" i="55"/>
  <c r="B3460" i="55"/>
  <c r="B3461" i="55"/>
  <c r="B3462" i="55"/>
  <c r="B3463" i="55"/>
  <c r="B3464" i="55"/>
  <c r="B3465" i="55"/>
  <c r="B3466" i="55"/>
  <c r="B3467" i="55"/>
  <c r="B3468" i="55"/>
  <c r="B3469" i="55"/>
  <c r="B3470" i="55"/>
  <c r="B3471" i="55"/>
  <c r="B3472" i="55"/>
  <c r="B3473" i="55"/>
  <c r="B3474" i="55"/>
  <c r="B3475" i="55"/>
  <c r="B3476" i="55"/>
  <c r="B3477" i="55"/>
  <c r="B3478" i="55"/>
  <c r="B3479" i="55"/>
  <c r="B3480" i="55"/>
  <c r="B3481" i="55"/>
  <c r="B3482" i="55"/>
  <c r="B3483" i="55"/>
  <c r="B3484" i="55"/>
  <c r="B3485" i="55"/>
  <c r="B3486" i="55"/>
  <c r="B3487" i="55"/>
  <c r="B3488" i="55"/>
  <c r="B3489" i="55"/>
  <c r="B3490" i="55"/>
  <c r="B3491" i="55"/>
  <c r="B3492" i="55"/>
  <c r="B3493" i="55"/>
  <c r="B3494" i="55"/>
  <c r="B3495" i="55"/>
  <c r="B3496" i="55"/>
  <c r="B3497" i="55"/>
  <c r="B3498" i="55"/>
  <c r="B3499" i="55"/>
  <c r="B3500" i="55"/>
  <c r="B3501" i="55"/>
  <c r="B3502" i="55"/>
  <c r="B3503" i="55"/>
  <c r="B3504" i="55"/>
  <c r="B3505" i="55"/>
  <c r="B3506" i="55"/>
  <c r="B3507" i="55"/>
  <c r="B3508" i="55"/>
  <c r="B3509" i="55"/>
  <c r="B3510" i="55"/>
  <c r="B3511" i="55"/>
  <c r="B3512" i="55"/>
  <c r="B3513" i="55"/>
  <c r="B3514" i="55"/>
  <c r="B3515" i="55"/>
  <c r="B3516" i="55"/>
  <c r="B3517" i="55"/>
  <c r="B3518" i="55"/>
  <c r="B3519" i="55"/>
  <c r="B3520" i="55"/>
  <c r="B3521" i="55"/>
  <c r="B3522" i="55"/>
  <c r="B3523" i="55"/>
  <c r="B3524" i="55"/>
  <c r="B3525" i="55"/>
  <c r="B3526" i="55"/>
  <c r="B3527" i="55"/>
  <c r="B3528" i="55"/>
  <c r="B3529" i="55"/>
  <c r="B3530" i="55"/>
  <c r="B3531" i="55"/>
  <c r="B3532" i="55"/>
  <c r="B3533" i="55"/>
  <c r="B3534" i="55"/>
  <c r="B3535" i="55"/>
  <c r="B3536" i="55"/>
  <c r="B3537" i="55"/>
  <c r="B3538" i="55"/>
  <c r="B3539" i="55"/>
  <c r="B3540" i="55"/>
  <c r="B3541" i="55"/>
  <c r="B3542" i="55"/>
  <c r="B3543" i="55"/>
  <c r="B3544" i="55"/>
  <c r="B3545" i="55"/>
  <c r="B3546" i="55"/>
  <c r="B3547" i="55"/>
  <c r="B3548" i="55"/>
  <c r="B3549" i="55"/>
  <c r="B3550" i="55"/>
  <c r="B3551" i="55"/>
  <c r="B3552" i="55"/>
  <c r="B3553" i="55"/>
  <c r="B3554" i="55"/>
  <c r="B3555" i="55"/>
  <c r="B3556" i="55"/>
  <c r="B3557" i="55"/>
  <c r="B3558" i="55"/>
  <c r="B3559" i="55"/>
  <c r="B3560" i="55"/>
  <c r="B3561" i="55"/>
  <c r="B3562" i="55"/>
  <c r="B3563" i="55"/>
  <c r="B3564" i="55"/>
  <c r="B3565" i="55"/>
  <c r="B3566" i="55"/>
  <c r="B3567" i="55"/>
  <c r="B3568" i="55"/>
  <c r="B3569" i="55"/>
  <c r="B3570" i="55"/>
  <c r="B3571" i="55"/>
  <c r="B3572" i="55"/>
  <c r="B3573" i="55"/>
  <c r="B3574" i="55"/>
  <c r="B3575" i="55"/>
  <c r="B3576" i="55"/>
  <c r="B3577" i="55"/>
  <c r="B3578" i="55"/>
  <c r="B3579" i="55"/>
  <c r="B3580" i="55"/>
  <c r="B3581" i="55"/>
  <c r="B3582" i="55"/>
  <c r="B3583" i="55"/>
  <c r="B3584" i="55"/>
  <c r="B3585" i="55"/>
  <c r="B3586" i="55"/>
  <c r="B3587" i="55"/>
  <c r="B3588" i="55"/>
  <c r="B3589" i="55"/>
  <c r="B3590" i="55"/>
  <c r="B3591" i="55"/>
  <c r="B3592" i="55"/>
  <c r="B3593" i="55"/>
  <c r="B3594" i="55"/>
  <c r="B3595" i="55"/>
  <c r="B3596" i="55"/>
  <c r="B3597" i="55"/>
  <c r="B3598" i="55"/>
  <c r="B3599" i="55"/>
  <c r="B3600" i="55"/>
  <c r="B3601" i="55"/>
  <c r="B3602" i="55"/>
  <c r="B3603" i="55"/>
  <c r="B3604" i="55"/>
  <c r="B3605" i="55"/>
  <c r="B3606" i="55"/>
  <c r="B3607" i="55"/>
  <c r="B3608" i="55"/>
  <c r="B3609" i="55"/>
  <c r="B3610" i="55"/>
  <c r="B3611" i="55"/>
  <c r="B3612" i="55"/>
  <c r="B3613" i="55"/>
  <c r="B3614" i="55"/>
  <c r="B3615" i="55"/>
  <c r="B3616" i="55"/>
  <c r="B3617" i="55"/>
  <c r="B3618" i="55"/>
  <c r="B3619" i="55"/>
  <c r="B3620" i="55"/>
  <c r="B3621" i="55"/>
  <c r="B3622" i="55"/>
  <c r="B3623" i="55"/>
  <c r="B3624" i="55"/>
  <c r="B3625" i="55"/>
  <c r="B3626" i="55"/>
  <c r="B3627" i="55"/>
  <c r="B3628" i="55"/>
  <c r="B3629" i="55"/>
  <c r="B3630" i="55"/>
  <c r="B3631" i="55"/>
  <c r="B3632" i="55"/>
  <c r="B3633" i="55"/>
  <c r="B3634" i="55"/>
  <c r="B3635" i="55"/>
  <c r="B3636" i="55"/>
  <c r="B3637" i="55"/>
  <c r="B3638" i="55"/>
  <c r="B3639" i="55"/>
  <c r="B3640" i="55"/>
  <c r="B3641" i="55"/>
  <c r="B3642" i="55"/>
  <c r="B3643" i="55"/>
  <c r="B3644" i="55"/>
  <c r="B3645" i="55"/>
  <c r="B3646" i="55"/>
  <c r="B3647" i="55"/>
  <c r="B3648" i="55"/>
  <c r="B3649" i="55"/>
  <c r="B3650" i="55"/>
  <c r="B3651" i="55"/>
  <c r="B3652" i="55"/>
  <c r="B3653" i="55"/>
  <c r="B3654" i="55"/>
  <c r="B3655" i="55"/>
  <c r="B3656" i="55"/>
  <c r="B3657" i="55"/>
  <c r="B3658" i="55"/>
  <c r="B3659" i="55"/>
  <c r="B3660" i="55"/>
  <c r="B3661" i="55"/>
  <c r="B3662" i="55"/>
  <c r="B3663" i="55"/>
  <c r="B3664" i="55"/>
  <c r="B3665" i="55"/>
  <c r="B3666" i="55"/>
  <c r="B3667" i="55"/>
  <c r="B3668" i="55"/>
  <c r="B3669" i="55"/>
  <c r="B3670" i="55"/>
  <c r="B3671" i="55"/>
  <c r="B3672" i="55"/>
  <c r="B3673" i="55"/>
  <c r="B3674" i="55"/>
  <c r="B3675" i="55"/>
  <c r="B3676" i="55"/>
  <c r="B3677" i="55"/>
  <c r="B3678" i="55"/>
  <c r="B3679" i="55"/>
  <c r="B3680" i="55"/>
  <c r="B3681" i="55"/>
  <c r="B3682" i="55"/>
  <c r="B3683" i="55"/>
  <c r="B3684" i="55"/>
  <c r="B3685" i="55"/>
  <c r="B3686" i="55"/>
  <c r="B3687" i="55"/>
  <c r="B3688" i="55"/>
  <c r="B3689" i="55"/>
  <c r="B3690" i="55"/>
  <c r="B3691" i="55"/>
  <c r="B3692" i="55"/>
  <c r="B3693" i="55"/>
  <c r="B3694" i="55"/>
  <c r="B3695" i="55"/>
  <c r="B3696" i="55"/>
  <c r="B3697" i="55"/>
  <c r="B3698" i="55"/>
  <c r="B3699" i="55"/>
  <c r="B3700" i="55"/>
  <c r="B3701" i="55"/>
  <c r="B3702" i="55"/>
  <c r="B3703" i="55"/>
  <c r="B3704" i="55"/>
  <c r="B3705" i="55"/>
  <c r="B3706" i="55"/>
  <c r="B3707" i="55"/>
  <c r="B3708" i="55"/>
  <c r="B3709" i="55"/>
  <c r="B3710" i="55"/>
  <c r="B3711" i="55"/>
  <c r="B3712" i="55"/>
  <c r="B3713" i="55"/>
  <c r="B3714" i="55"/>
  <c r="B3715" i="55"/>
  <c r="B3716" i="55"/>
  <c r="B3717" i="55"/>
  <c r="B3718" i="55"/>
  <c r="B3719" i="55"/>
  <c r="B3720" i="55"/>
  <c r="B3721" i="55"/>
  <c r="B3722" i="55"/>
  <c r="B3723" i="55"/>
  <c r="B3724" i="55"/>
  <c r="B3725" i="55"/>
  <c r="B3726" i="55"/>
  <c r="B3727" i="55"/>
  <c r="B3728" i="55"/>
  <c r="B3729" i="55"/>
  <c r="B3730" i="55"/>
  <c r="B3731" i="55"/>
  <c r="B3732" i="55"/>
  <c r="B3733" i="55"/>
  <c r="B3734" i="55"/>
  <c r="B3735" i="55"/>
  <c r="B3736" i="55"/>
  <c r="B3737" i="55"/>
  <c r="B3738" i="55"/>
  <c r="B3739" i="55"/>
  <c r="B3740" i="55"/>
  <c r="B3741" i="55"/>
  <c r="B3742" i="55"/>
  <c r="B3743" i="55"/>
  <c r="B3744" i="55"/>
  <c r="B3745" i="55"/>
  <c r="B3746" i="55"/>
  <c r="B3747" i="55"/>
  <c r="B3748" i="55"/>
  <c r="B3749" i="55"/>
  <c r="B3750" i="55"/>
  <c r="B3751" i="55"/>
  <c r="B3752" i="55"/>
  <c r="B3753" i="55"/>
  <c r="B3754" i="55"/>
  <c r="B3755" i="55"/>
  <c r="B3756" i="55"/>
  <c r="B3757" i="55"/>
  <c r="B3758" i="55"/>
  <c r="B3759" i="55"/>
  <c r="B3760" i="55"/>
  <c r="B3761" i="55"/>
  <c r="B3762" i="55"/>
  <c r="B3763" i="55"/>
  <c r="B3764" i="55"/>
  <c r="B3765" i="55"/>
  <c r="B3766" i="55"/>
  <c r="B3767" i="55"/>
  <c r="B3768" i="55"/>
  <c r="B3769" i="55"/>
  <c r="B3770" i="55"/>
  <c r="B3771" i="55"/>
  <c r="B3772" i="55"/>
  <c r="B3773" i="55"/>
  <c r="B3774" i="55"/>
  <c r="B3775" i="55"/>
  <c r="B3776" i="55"/>
  <c r="B3777" i="55"/>
  <c r="B3778" i="55"/>
  <c r="B3779" i="55"/>
  <c r="B3780" i="55"/>
  <c r="B3781" i="55"/>
  <c r="B3782" i="55"/>
  <c r="B3783" i="55"/>
  <c r="B3784" i="55"/>
  <c r="B3785" i="55"/>
  <c r="B3786" i="55"/>
  <c r="B3787" i="55"/>
  <c r="B3788" i="55"/>
  <c r="B3789" i="55"/>
  <c r="B3790" i="55"/>
  <c r="B3791" i="55"/>
  <c r="B3792" i="55"/>
  <c r="B3793" i="55"/>
  <c r="B3794" i="55"/>
  <c r="B3795" i="55"/>
  <c r="B3796" i="55"/>
  <c r="B3797" i="55"/>
  <c r="B3798" i="55"/>
  <c r="B3799" i="55"/>
  <c r="B3800" i="55"/>
  <c r="B3801" i="55"/>
  <c r="B3802" i="55"/>
  <c r="B3803" i="55"/>
  <c r="B3804" i="55"/>
  <c r="B3805" i="55"/>
  <c r="B3806" i="55"/>
  <c r="B3807" i="55"/>
  <c r="B3808" i="55"/>
  <c r="B3809" i="55"/>
  <c r="B3810" i="55"/>
  <c r="B3811" i="55"/>
  <c r="B3812" i="55"/>
  <c r="B3813" i="55"/>
  <c r="B3814" i="55"/>
  <c r="B3815" i="55"/>
  <c r="B3816" i="55"/>
  <c r="B3817" i="55"/>
  <c r="B3818" i="55"/>
  <c r="B3819" i="55"/>
  <c r="B3820" i="55"/>
  <c r="B3821" i="55"/>
  <c r="B3822" i="55"/>
  <c r="B3823" i="55"/>
  <c r="B3824" i="55"/>
  <c r="B3825" i="55"/>
  <c r="B3826" i="55"/>
  <c r="B3827" i="55"/>
  <c r="B3828" i="55"/>
  <c r="B3829" i="55"/>
  <c r="B3830" i="55"/>
  <c r="B3831" i="55"/>
  <c r="B3832" i="55"/>
  <c r="B3833" i="55"/>
  <c r="B3834" i="55"/>
  <c r="B3835" i="55"/>
  <c r="B3836" i="55"/>
  <c r="B3837" i="55"/>
  <c r="B3838" i="55"/>
  <c r="B3839" i="55"/>
  <c r="B3840" i="55"/>
  <c r="B3841" i="55"/>
  <c r="B3842" i="55"/>
  <c r="B3843" i="55"/>
  <c r="B3844" i="55"/>
  <c r="B3845" i="55"/>
  <c r="B3846" i="55"/>
  <c r="B3847" i="55"/>
  <c r="B3848" i="55"/>
  <c r="B3849" i="55"/>
  <c r="B3850" i="55"/>
  <c r="B3851" i="55"/>
  <c r="B3852" i="55"/>
  <c r="B3853" i="55"/>
  <c r="B3854" i="55"/>
  <c r="B3855" i="55"/>
  <c r="B3856" i="55"/>
  <c r="B3857" i="55"/>
  <c r="B3858" i="55"/>
  <c r="B3859" i="55"/>
  <c r="B3860" i="55"/>
  <c r="B3861" i="55"/>
  <c r="B3862" i="55"/>
  <c r="B3863" i="55"/>
  <c r="B3864" i="55"/>
  <c r="B3865" i="55"/>
  <c r="B3866" i="55"/>
  <c r="B3867" i="55"/>
  <c r="B3868" i="55"/>
  <c r="B3869" i="55"/>
  <c r="B3870" i="55"/>
  <c r="B3871" i="55"/>
  <c r="B3872" i="55"/>
  <c r="B3873" i="55"/>
  <c r="B3874" i="55"/>
  <c r="B3875" i="55"/>
  <c r="B3876" i="55"/>
  <c r="B3877" i="55"/>
  <c r="B3878" i="55"/>
  <c r="B3879" i="55"/>
  <c r="B3880" i="55"/>
  <c r="B3881" i="55"/>
  <c r="B3882" i="55"/>
  <c r="B3883" i="55"/>
  <c r="B3884" i="55"/>
  <c r="B3885" i="55"/>
  <c r="B3886" i="55"/>
  <c r="B3887" i="55"/>
  <c r="B3888" i="55"/>
  <c r="B3889" i="55"/>
  <c r="B3890" i="55"/>
  <c r="B3891" i="55"/>
  <c r="B3892" i="55"/>
  <c r="B3893" i="55"/>
  <c r="B3894" i="55"/>
  <c r="B3895" i="55"/>
  <c r="B3896" i="55"/>
  <c r="B3897" i="55"/>
  <c r="B3898" i="55"/>
  <c r="B3899" i="55"/>
  <c r="B3900" i="55"/>
  <c r="B3901" i="55"/>
  <c r="B3902" i="55"/>
  <c r="B3903" i="55"/>
  <c r="B3904" i="55"/>
  <c r="B3905" i="55"/>
  <c r="B3906" i="55"/>
  <c r="B3907" i="55"/>
  <c r="B3908" i="55"/>
  <c r="B3909" i="55"/>
  <c r="B3910" i="55"/>
  <c r="B3911" i="55"/>
  <c r="B3912" i="55"/>
  <c r="B3913" i="55"/>
  <c r="B3914" i="55"/>
  <c r="B3915" i="55"/>
  <c r="B3916" i="55"/>
  <c r="B3917" i="55"/>
  <c r="B3918" i="55"/>
  <c r="B3919" i="55"/>
  <c r="B3920" i="55"/>
  <c r="B3921" i="55"/>
  <c r="B3922" i="55"/>
  <c r="B3923" i="55"/>
  <c r="B3924" i="55"/>
  <c r="B3925" i="55"/>
  <c r="B3926" i="55"/>
  <c r="B3927" i="55"/>
  <c r="B3928" i="55"/>
  <c r="B3929" i="55"/>
  <c r="B3930" i="55"/>
  <c r="B3931" i="55"/>
  <c r="B3932" i="55"/>
  <c r="B3933" i="55"/>
  <c r="B3934" i="55"/>
  <c r="B3935" i="55"/>
  <c r="B3936" i="55"/>
  <c r="B3937" i="55"/>
  <c r="B3938" i="55"/>
  <c r="B3939" i="55"/>
  <c r="B3940" i="55"/>
  <c r="B3941" i="55"/>
  <c r="B3942" i="55"/>
  <c r="B3943" i="55"/>
  <c r="B3944" i="55"/>
  <c r="B3945" i="55"/>
  <c r="B3946" i="55"/>
  <c r="B3947" i="55"/>
  <c r="B3948" i="55"/>
  <c r="B3949" i="55"/>
  <c r="B3950" i="55"/>
  <c r="B3951" i="55"/>
  <c r="B3952" i="55"/>
  <c r="B3953" i="55"/>
  <c r="B3954" i="55"/>
  <c r="B3955" i="55"/>
  <c r="B3956" i="55"/>
  <c r="B3957" i="55"/>
  <c r="B3958" i="55"/>
  <c r="B3959" i="55"/>
  <c r="B3960" i="55"/>
  <c r="B3961" i="55"/>
  <c r="B3962" i="55"/>
  <c r="B3963" i="55"/>
  <c r="B3964" i="55"/>
  <c r="B3965" i="55"/>
  <c r="B3966" i="55"/>
  <c r="B3967" i="55"/>
  <c r="B3968" i="55"/>
  <c r="B3969" i="55"/>
  <c r="B3970" i="55"/>
  <c r="B3971" i="55"/>
  <c r="B3972" i="55"/>
  <c r="B3973" i="55"/>
  <c r="B3974" i="55"/>
  <c r="B3975" i="55"/>
  <c r="B3976" i="55"/>
  <c r="B3977" i="55"/>
  <c r="B3978" i="55"/>
  <c r="B3979" i="55"/>
  <c r="B3980" i="55"/>
  <c r="B3981" i="55"/>
  <c r="B3982" i="55"/>
  <c r="B3983" i="55"/>
  <c r="B3984" i="55"/>
  <c r="B3985" i="55"/>
  <c r="B3986" i="55"/>
  <c r="B3987" i="55"/>
  <c r="B3988" i="55"/>
  <c r="B3989" i="55"/>
  <c r="B3990" i="55"/>
  <c r="B3991" i="55"/>
  <c r="B3992" i="55"/>
  <c r="B3993" i="55"/>
  <c r="B3994" i="55"/>
  <c r="B3995" i="55"/>
  <c r="B3996" i="55"/>
  <c r="B3997" i="55"/>
  <c r="B3998" i="55"/>
  <c r="B3999" i="55"/>
  <c r="B4000" i="55"/>
  <c r="B4001" i="55"/>
  <c r="B4002" i="55"/>
  <c r="B4003" i="55"/>
  <c r="B4004" i="55"/>
  <c r="B4005" i="55"/>
  <c r="B4006" i="55"/>
  <c r="B4007" i="55"/>
  <c r="B4008" i="55"/>
  <c r="B4009" i="55"/>
  <c r="B4010" i="55"/>
  <c r="B4011" i="55"/>
  <c r="B4012" i="55"/>
  <c r="B4013" i="55"/>
  <c r="B4014" i="55"/>
  <c r="B4015" i="55"/>
  <c r="B4016" i="55"/>
  <c r="B4017" i="55"/>
  <c r="B4018" i="55"/>
  <c r="B4019" i="55"/>
  <c r="B4020" i="55"/>
  <c r="B4021" i="55"/>
  <c r="B4022" i="55"/>
  <c r="B4023" i="55"/>
  <c r="B4024" i="55"/>
  <c r="B4025" i="55"/>
  <c r="B4026" i="55"/>
  <c r="B4027" i="55"/>
  <c r="B4028" i="55"/>
  <c r="B4029" i="55"/>
  <c r="B4030" i="55"/>
  <c r="B4031" i="55"/>
  <c r="B4032" i="55"/>
  <c r="B4033" i="55"/>
  <c r="B4034" i="55"/>
  <c r="B4035" i="55"/>
  <c r="B4036" i="55"/>
  <c r="B4037" i="55"/>
  <c r="B4038" i="55"/>
  <c r="B4039" i="55"/>
  <c r="B4040" i="55"/>
  <c r="B4041" i="55"/>
  <c r="B4042" i="55"/>
  <c r="B4043" i="55"/>
  <c r="B4044" i="55"/>
  <c r="B4045" i="55"/>
  <c r="B4046" i="55"/>
  <c r="B4047" i="55"/>
  <c r="B4048" i="55"/>
  <c r="B4049" i="55"/>
  <c r="B4050" i="55"/>
  <c r="B4051" i="55"/>
  <c r="B4052" i="55"/>
  <c r="B4053" i="55"/>
  <c r="B4054" i="55"/>
  <c r="B4055" i="55"/>
  <c r="B4056" i="55"/>
  <c r="B4057" i="55"/>
  <c r="B4058" i="55"/>
  <c r="B4059" i="55"/>
  <c r="B4060" i="55"/>
  <c r="B4061" i="55"/>
  <c r="B4062" i="55"/>
  <c r="B4063" i="55"/>
  <c r="B4064" i="55"/>
  <c r="B4065" i="55"/>
  <c r="B4066" i="55"/>
  <c r="B4067" i="55"/>
  <c r="B4068" i="55"/>
  <c r="B4069" i="55"/>
  <c r="B4070" i="55"/>
  <c r="B4071" i="55"/>
  <c r="B4072" i="55"/>
  <c r="B4073" i="55"/>
  <c r="B4074" i="55"/>
  <c r="B4075" i="55"/>
  <c r="B4076" i="55"/>
  <c r="B4077" i="55"/>
  <c r="B4078" i="55"/>
  <c r="B4079" i="55"/>
  <c r="B4080" i="55"/>
  <c r="B4081" i="55"/>
  <c r="B4082" i="55"/>
  <c r="B4083" i="55"/>
  <c r="B4084" i="55"/>
  <c r="B4085" i="55"/>
  <c r="B4086" i="55"/>
  <c r="B4087" i="55"/>
  <c r="B4088" i="55"/>
  <c r="B4089" i="55"/>
  <c r="B4090" i="55"/>
  <c r="B4091" i="55"/>
  <c r="B4092" i="55"/>
  <c r="B4093" i="55"/>
  <c r="B4094" i="55"/>
  <c r="B4095" i="55"/>
  <c r="B4096" i="55"/>
  <c r="B4097" i="55"/>
  <c r="B4098" i="55"/>
  <c r="B4099" i="55"/>
  <c r="B4100" i="55"/>
  <c r="B4101" i="55"/>
  <c r="B4102" i="55"/>
  <c r="B4103" i="55"/>
  <c r="B4104" i="55"/>
  <c r="B4105" i="55"/>
  <c r="B4106" i="55"/>
  <c r="B4107" i="55"/>
  <c r="B4108" i="55"/>
  <c r="B4109" i="55"/>
  <c r="B4110" i="55"/>
  <c r="B4111" i="55"/>
  <c r="B4112" i="55"/>
  <c r="B4113" i="55"/>
  <c r="B4114" i="55"/>
  <c r="B4115" i="55"/>
  <c r="B4116" i="55"/>
  <c r="B4117" i="55"/>
  <c r="B4118" i="55"/>
  <c r="B4119" i="55"/>
  <c r="B4120" i="55"/>
  <c r="B4121" i="55"/>
  <c r="B4122" i="55"/>
  <c r="B4123" i="55"/>
  <c r="B4124" i="55"/>
  <c r="B4125" i="55"/>
  <c r="B4126" i="55"/>
  <c r="B4127" i="55"/>
  <c r="B4128" i="55"/>
  <c r="B4129" i="55"/>
  <c r="B4130" i="55"/>
  <c r="B4131" i="55"/>
  <c r="B4132" i="55"/>
  <c r="B4133" i="55"/>
  <c r="B4134" i="55"/>
  <c r="B4135" i="55"/>
  <c r="B4136" i="55"/>
  <c r="B4137" i="55"/>
  <c r="B4138" i="55"/>
  <c r="B4139" i="55"/>
  <c r="B4140" i="55"/>
  <c r="B4141" i="55"/>
  <c r="B4142" i="55"/>
  <c r="B4143" i="55"/>
  <c r="B4144" i="55"/>
  <c r="B4145" i="55"/>
  <c r="B4146" i="55"/>
  <c r="B4147" i="55"/>
  <c r="B4148" i="55"/>
  <c r="B4149" i="55"/>
  <c r="B4150" i="55"/>
  <c r="B4151" i="55"/>
  <c r="B4152" i="55"/>
  <c r="B4153" i="55"/>
  <c r="B4154" i="55"/>
  <c r="B4155" i="55"/>
  <c r="B4156" i="55"/>
  <c r="B4157" i="55"/>
  <c r="B4158" i="55"/>
  <c r="B4159" i="55"/>
  <c r="B4160" i="55"/>
  <c r="B4161" i="55"/>
  <c r="B4162" i="55"/>
  <c r="B4163" i="55"/>
  <c r="B4164" i="55"/>
  <c r="B4165" i="55"/>
  <c r="B4166" i="55"/>
  <c r="B4167" i="55"/>
  <c r="B4168" i="55"/>
  <c r="B4169" i="55"/>
  <c r="B4170" i="55"/>
  <c r="B4171" i="55"/>
  <c r="B4172" i="55"/>
  <c r="B4173" i="55"/>
  <c r="B4174" i="55"/>
  <c r="B4175" i="55"/>
  <c r="B4176" i="55"/>
  <c r="B4177" i="55"/>
  <c r="B4178" i="55"/>
  <c r="B4179" i="55"/>
  <c r="B4180" i="55"/>
  <c r="B4181" i="55"/>
  <c r="B4182" i="55"/>
  <c r="B4183" i="55"/>
  <c r="B4184" i="55"/>
  <c r="B4185" i="55"/>
  <c r="B4186" i="55"/>
  <c r="B4187" i="55"/>
  <c r="B4188" i="55"/>
  <c r="B4189" i="55"/>
  <c r="B4190" i="55"/>
  <c r="B4191" i="55"/>
  <c r="B4192" i="55"/>
  <c r="B4193" i="55"/>
  <c r="B4194" i="55"/>
  <c r="B4195" i="55"/>
  <c r="B4196" i="55"/>
  <c r="B4197" i="55"/>
  <c r="B4198" i="55"/>
  <c r="B4199" i="55"/>
  <c r="B4200" i="55"/>
  <c r="B4201" i="55"/>
  <c r="B4202" i="55"/>
  <c r="B4203" i="55"/>
  <c r="B4204" i="55"/>
  <c r="B4205" i="55"/>
  <c r="B4206" i="55"/>
  <c r="B4207" i="55"/>
  <c r="B4208" i="55"/>
  <c r="B4209" i="55"/>
  <c r="B4210" i="55"/>
  <c r="B4211" i="55"/>
  <c r="B4212" i="55"/>
  <c r="B4213" i="55"/>
  <c r="B4214" i="55"/>
  <c r="B4215" i="55"/>
  <c r="B4216" i="55"/>
  <c r="B4217" i="55"/>
  <c r="B4218" i="55"/>
  <c r="B4219" i="55"/>
  <c r="B4220" i="55"/>
  <c r="B4221" i="55"/>
  <c r="B4222" i="55"/>
  <c r="B4223" i="55"/>
  <c r="B4224" i="55"/>
  <c r="B4225" i="55"/>
  <c r="B4226" i="55"/>
  <c r="B4227" i="55"/>
  <c r="B4228" i="55"/>
  <c r="B4229" i="55"/>
  <c r="B4230" i="55"/>
  <c r="B4231" i="55"/>
  <c r="B4232" i="55"/>
  <c r="B4233" i="55"/>
  <c r="B4234" i="55"/>
  <c r="B4235" i="55"/>
  <c r="B4236" i="55"/>
  <c r="B4237" i="55"/>
  <c r="B4238" i="55"/>
  <c r="B4239" i="55"/>
  <c r="B4240" i="55"/>
  <c r="B4241" i="55"/>
  <c r="B4242" i="55"/>
  <c r="B4243" i="55"/>
  <c r="B4244" i="55"/>
  <c r="B4245" i="55"/>
  <c r="B4246" i="55"/>
  <c r="B4247" i="55"/>
  <c r="B4248" i="55"/>
  <c r="B4249" i="55"/>
  <c r="B4250" i="55"/>
  <c r="B4251" i="55"/>
  <c r="B4252" i="55"/>
  <c r="B4253" i="55"/>
  <c r="B4254" i="55"/>
  <c r="B4255" i="55"/>
  <c r="B4256" i="55"/>
  <c r="B4257" i="55"/>
  <c r="B4258" i="55"/>
  <c r="B4259" i="55"/>
  <c r="B4260" i="55"/>
  <c r="B4261" i="55"/>
  <c r="B4262" i="55"/>
  <c r="B4263" i="55"/>
  <c r="B4264" i="55"/>
  <c r="B4265" i="55"/>
  <c r="B4266" i="55"/>
  <c r="B4267" i="55"/>
  <c r="B4268" i="55"/>
  <c r="B4269" i="55"/>
  <c r="B4270" i="55"/>
  <c r="B4271" i="55"/>
  <c r="B4272" i="55"/>
  <c r="B4273" i="55"/>
  <c r="B4274" i="55"/>
  <c r="B4275" i="55"/>
  <c r="B4276" i="55"/>
  <c r="B4277" i="55"/>
  <c r="B4278" i="55"/>
  <c r="B4279" i="55"/>
  <c r="B4280" i="55"/>
  <c r="B4281" i="55"/>
  <c r="B4282" i="55"/>
  <c r="B4283" i="55"/>
  <c r="B4284" i="55"/>
  <c r="B4285" i="55"/>
  <c r="B4286" i="55"/>
  <c r="B4287" i="55"/>
  <c r="B4288" i="55"/>
  <c r="B4289" i="55"/>
  <c r="B4290" i="55"/>
  <c r="B4291" i="55"/>
  <c r="B4292" i="55"/>
  <c r="B4293" i="55"/>
  <c r="B4294" i="55"/>
  <c r="B4295" i="55"/>
  <c r="B4296" i="55"/>
  <c r="B4297" i="55"/>
  <c r="B4298" i="55"/>
  <c r="B4299" i="55"/>
  <c r="B4300" i="55"/>
  <c r="B4301" i="55"/>
  <c r="B4302" i="55"/>
  <c r="B4303" i="55"/>
  <c r="B4304" i="55"/>
  <c r="B4305" i="55"/>
  <c r="B4306" i="55"/>
  <c r="B4307" i="55"/>
  <c r="B4308" i="55"/>
  <c r="B4309" i="55"/>
  <c r="B4310" i="55"/>
  <c r="B4311" i="55"/>
  <c r="B4312" i="55"/>
  <c r="B4313" i="55"/>
  <c r="B4314" i="55"/>
  <c r="B4315" i="55"/>
  <c r="B4316" i="55"/>
  <c r="B4317" i="55"/>
  <c r="B4318" i="55"/>
  <c r="B4319" i="55"/>
  <c r="B4320" i="55"/>
  <c r="B4321" i="55"/>
  <c r="B4322" i="55"/>
  <c r="B4323" i="55"/>
  <c r="B4324" i="55"/>
  <c r="B4325" i="55"/>
  <c r="B4326" i="55"/>
  <c r="B4327" i="55"/>
  <c r="B4328" i="55"/>
  <c r="B4329" i="55"/>
  <c r="B4330" i="55"/>
  <c r="B4331" i="55"/>
  <c r="B4332" i="55"/>
  <c r="B4333" i="55"/>
  <c r="B4334" i="55"/>
  <c r="B4335" i="55"/>
  <c r="B4336" i="55"/>
  <c r="B4337" i="55"/>
  <c r="B4338" i="55"/>
  <c r="B4339" i="55"/>
  <c r="B4340" i="55"/>
  <c r="B4341" i="55"/>
  <c r="B4342" i="55"/>
  <c r="B4343" i="55"/>
  <c r="B4344" i="55"/>
  <c r="B4345" i="55"/>
  <c r="B4346" i="55"/>
  <c r="B4347" i="55"/>
  <c r="B4348" i="55"/>
  <c r="B4349" i="55"/>
  <c r="B4350" i="55"/>
  <c r="B4351" i="55"/>
  <c r="B4352" i="55"/>
  <c r="B4353" i="55"/>
  <c r="B4354" i="55"/>
  <c r="B4355" i="55"/>
  <c r="B4356" i="55"/>
  <c r="B4357" i="55"/>
  <c r="B4358" i="55"/>
  <c r="B4359" i="55"/>
  <c r="B4360" i="55"/>
  <c r="B4361" i="55"/>
  <c r="B4362" i="55"/>
  <c r="B4363" i="55"/>
  <c r="B4364" i="55"/>
  <c r="B4365" i="55"/>
  <c r="B4366" i="55"/>
  <c r="B4367" i="55"/>
  <c r="B4368" i="55"/>
  <c r="B4369" i="55"/>
  <c r="B4370" i="55"/>
  <c r="B4371" i="55"/>
  <c r="B4372" i="55"/>
  <c r="B4373" i="55"/>
  <c r="B4374" i="55"/>
  <c r="B4375" i="55"/>
  <c r="B4376" i="55"/>
  <c r="B4377" i="55"/>
  <c r="B4378" i="55"/>
  <c r="B4379" i="55"/>
  <c r="B4380" i="55"/>
  <c r="B4381" i="55"/>
  <c r="B4382" i="55"/>
  <c r="B4383" i="55"/>
  <c r="B4384" i="55"/>
  <c r="B4385" i="55"/>
  <c r="B4386" i="55"/>
  <c r="B4387" i="55"/>
  <c r="B4388" i="55"/>
  <c r="B4389" i="55"/>
  <c r="B4390" i="55"/>
  <c r="B4391" i="55"/>
  <c r="B4392" i="55"/>
  <c r="B4393" i="55"/>
  <c r="B4394" i="55"/>
  <c r="B4395" i="55"/>
  <c r="B4396" i="55"/>
  <c r="B4397" i="55"/>
  <c r="B4398" i="55"/>
  <c r="B4399" i="55"/>
  <c r="B4400" i="55"/>
  <c r="B4401" i="55"/>
  <c r="B4402" i="55"/>
  <c r="B4403" i="55"/>
  <c r="B4404" i="55"/>
  <c r="B4405" i="55"/>
  <c r="B4406" i="55"/>
  <c r="B4407" i="55"/>
  <c r="B4408" i="55"/>
  <c r="B4409" i="55"/>
  <c r="B4410" i="55"/>
  <c r="B4411" i="55"/>
  <c r="B4412" i="55"/>
  <c r="B4413" i="55"/>
  <c r="B4414" i="55"/>
  <c r="B4415" i="55"/>
  <c r="B4416" i="55"/>
  <c r="B4417" i="55"/>
  <c r="B4418" i="55"/>
  <c r="B4419" i="55"/>
  <c r="B4420" i="55"/>
  <c r="B4421" i="55"/>
  <c r="B4422" i="55"/>
  <c r="B4423" i="55"/>
  <c r="B4424" i="55"/>
  <c r="B4425" i="55"/>
  <c r="B4426" i="55"/>
  <c r="B4427" i="55"/>
  <c r="B4428" i="55"/>
  <c r="B4429" i="55"/>
  <c r="B4430" i="55"/>
  <c r="B4431" i="55"/>
  <c r="B4432" i="55"/>
  <c r="B4433" i="55"/>
  <c r="B4434" i="55"/>
  <c r="B4435" i="55"/>
  <c r="B4436" i="55"/>
  <c r="B4437" i="55"/>
  <c r="B4438" i="55"/>
  <c r="B4439" i="55"/>
  <c r="B4440" i="55"/>
  <c r="B4441" i="55"/>
  <c r="B4442" i="55"/>
  <c r="B4443" i="55"/>
  <c r="B4444" i="55"/>
  <c r="B4445" i="55"/>
  <c r="B4446" i="55"/>
  <c r="B4447" i="55"/>
  <c r="B4448" i="55"/>
  <c r="B4449" i="55"/>
  <c r="B4450" i="55"/>
  <c r="B4451" i="55"/>
  <c r="B4452" i="55"/>
  <c r="B4453" i="55"/>
  <c r="B4454" i="55"/>
  <c r="B4455" i="55"/>
  <c r="B4456" i="55"/>
  <c r="B4457" i="55"/>
  <c r="B4458" i="55"/>
  <c r="B4459" i="55"/>
  <c r="B4460" i="55"/>
  <c r="B4461" i="55"/>
  <c r="B4462" i="55"/>
  <c r="B4463" i="55"/>
  <c r="B4464" i="55"/>
  <c r="B4465" i="55"/>
  <c r="B4466" i="55"/>
  <c r="B4467" i="55"/>
  <c r="B4468" i="55"/>
  <c r="B4469" i="55"/>
  <c r="B4470" i="55"/>
  <c r="B4471" i="55"/>
  <c r="B4472" i="55"/>
  <c r="B4473" i="55"/>
  <c r="B4474" i="55"/>
  <c r="B4475" i="55"/>
  <c r="B4476" i="55"/>
  <c r="B4477" i="55"/>
  <c r="B4478" i="55"/>
  <c r="B4479" i="55"/>
  <c r="B4480" i="55"/>
  <c r="B4481" i="55"/>
  <c r="B4482" i="55"/>
  <c r="B4483" i="55"/>
  <c r="B4484" i="55"/>
  <c r="B4485" i="55"/>
  <c r="B4486" i="55"/>
  <c r="B4487" i="55"/>
  <c r="B4488" i="55"/>
  <c r="B4489" i="55"/>
  <c r="B4490" i="55"/>
  <c r="B4491" i="55"/>
  <c r="B4492" i="55"/>
  <c r="B4493" i="55"/>
  <c r="B4494" i="55"/>
  <c r="B4495" i="55"/>
  <c r="B4496" i="55"/>
  <c r="B4497" i="55"/>
  <c r="B4498" i="55"/>
  <c r="B4499" i="55"/>
  <c r="B4500" i="55"/>
  <c r="B4501" i="55"/>
  <c r="B4502" i="55"/>
  <c r="B4503" i="55"/>
  <c r="B4504" i="55"/>
  <c r="B4505" i="55"/>
  <c r="B4506" i="55"/>
  <c r="B4507" i="55"/>
  <c r="B4508" i="55"/>
  <c r="B4509" i="55"/>
  <c r="B4510" i="55"/>
  <c r="B4511" i="55"/>
  <c r="B4512" i="55"/>
  <c r="B4513" i="55"/>
  <c r="B4514" i="55"/>
  <c r="B4515" i="55"/>
  <c r="B4516" i="55"/>
  <c r="B4517" i="55"/>
  <c r="B4518" i="55"/>
  <c r="B4519" i="55"/>
  <c r="B4520" i="55"/>
  <c r="B4521" i="55"/>
  <c r="B4522" i="55"/>
  <c r="B4523" i="55"/>
  <c r="B4524" i="55"/>
  <c r="B4525" i="55"/>
  <c r="B4526" i="55"/>
  <c r="B4527" i="55"/>
  <c r="B4528" i="55"/>
  <c r="B4529" i="55"/>
  <c r="B4530" i="55"/>
  <c r="B4531" i="55"/>
  <c r="B4532" i="55"/>
  <c r="B4533" i="55"/>
  <c r="B4534" i="55"/>
  <c r="B4535" i="55"/>
  <c r="B4536" i="55"/>
  <c r="B4537" i="55"/>
  <c r="B4538" i="55"/>
  <c r="B4539" i="55"/>
  <c r="B4540" i="55"/>
  <c r="B4541" i="55"/>
  <c r="B4542" i="55"/>
  <c r="B4543" i="55"/>
  <c r="B4544" i="55"/>
  <c r="B4545" i="55"/>
  <c r="B4546" i="55"/>
  <c r="B4547" i="55"/>
  <c r="B4548" i="55"/>
  <c r="B4549" i="55"/>
  <c r="B4550" i="55"/>
  <c r="B4551" i="55"/>
  <c r="B4552" i="55"/>
  <c r="B4553" i="55"/>
  <c r="B4554" i="55"/>
  <c r="B4555" i="55"/>
  <c r="B4556" i="55"/>
  <c r="B4557" i="55"/>
  <c r="B4558" i="55"/>
  <c r="B4559" i="55"/>
  <c r="B4560" i="55"/>
  <c r="B4561" i="55"/>
  <c r="B4562" i="55"/>
  <c r="B4563" i="55"/>
  <c r="B4564" i="55"/>
  <c r="B4565" i="55"/>
  <c r="B4566" i="55"/>
  <c r="B4567" i="55"/>
  <c r="B4568" i="55"/>
  <c r="B4569" i="55"/>
  <c r="B4570" i="55"/>
  <c r="B4571" i="55"/>
  <c r="B4572" i="55"/>
  <c r="B4573" i="55"/>
  <c r="B4574" i="55"/>
  <c r="B4575" i="55"/>
  <c r="B4576" i="55"/>
  <c r="B4577" i="55"/>
  <c r="B4578" i="55"/>
  <c r="B4579" i="55"/>
  <c r="B4580" i="55"/>
  <c r="B4581" i="55"/>
  <c r="B4582" i="55"/>
  <c r="B4583" i="55"/>
  <c r="B4584" i="55"/>
  <c r="B4585" i="55"/>
  <c r="B4586" i="55"/>
  <c r="B4587" i="55"/>
  <c r="B4588" i="55"/>
  <c r="B4589" i="55"/>
  <c r="B4590" i="55"/>
  <c r="B4591" i="55"/>
  <c r="B4592" i="55"/>
  <c r="B4593" i="55"/>
  <c r="B4594" i="55"/>
  <c r="B4595" i="55"/>
  <c r="B4596" i="55"/>
  <c r="B4597" i="55"/>
  <c r="B4598" i="55"/>
  <c r="B4599" i="55"/>
  <c r="B4600" i="55"/>
  <c r="B4601" i="55"/>
  <c r="B4602" i="55"/>
  <c r="B4603" i="55"/>
  <c r="B4604" i="55"/>
  <c r="B4605" i="55"/>
  <c r="B4606" i="55"/>
  <c r="B4607" i="55"/>
  <c r="B4608" i="55"/>
  <c r="B4609" i="55"/>
  <c r="B4610" i="55"/>
  <c r="B4611" i="55"/>
  <c r="B4612" i="55"/>
  <c r="B4613" i="55"/>
  <c r="B4614" i="55"/>
  <c r="B4615" i="55"/>
  <c r="B4616" i="55"/>
  <c r="B4617" i="55"/>
  <c r="B4618" i="55"/>
  <c r="B4619" i="55"/>
  <c r="B4620" i="55"/>
  <c r="B4621" i="55"/>
  <c r="B4622" i="55"/>
  <c r="B4623" i="55"/>
  <c r="B4624" i="55"/>
  <c r="B4625" i="55"/>
  <c r="B4626" i="55"/>
  <c r="B4627" i="55"/>
  <c r="B4628" i="55"/>
  <c r="B4629" i="55"/>
  <c r="B4630" i="55"/>
  <c r="B4631" i="55"/>
  <c r="B4632" i="55"/>
  <c r="B4633" i="55"/>
  <c r="B4634" i="55"/>
  <c r="B4635" i="55"/>
  <c r="B4636" i="55"/>
  <c r="B4637" i="55"/>
  <c r="B4638" i="55"/>
  <c r="B4639" i="55"/>
  <c r="B4640" i="55"/>
  <c r="B4641" i="55"/>
  <c r="B4642" i="55"/>
  <c r="B4643" i="55"/>
  <c r="B4644" i="55"/>
  <c r="B4645" i="55"/>
  <c r="B4646" i="55"/>
  <c r="B4647" i="55"/>
  <c r="B4648" i="55"/>
  <c r="B4649" i="55"/>
  <c r="B4650" i="55"/>
  <c r="B4651" i="55"/>
  <c r="B4652" i="55"/>
  <c r="B4653" i="55"/>
  <c r="B4654" i="55"/>
  <c r="B4655" i="55"/>
  <c r="B4656" i="55"/>
  <c r="B4657" i="55"/>
  <c r="B4658" i="55"/>
  <c r="B4659" i="55"/>
  <c r="B4660" i="55"/>
  <c r="B4661" i="55"/>
  <c r="B4662" i="55"/>
  <c r="B4663" i="55"/>
  <c r="B4664" i="55"/>
  <c r="B4665" i="55"/>
  <c r="B4666" i="55"/>
  <c r="B4667" i="55"/>
  <c r="B4668" i="55"/>
  <c r="B4669" i="55"/>
  <c r="B4670" i="55"/>
  <c r="B4671" i="55"/>
  <c r="B4672" i="55"/>
  <c r="B4673" i="55"/>
  <c r="B4674" i="55"/>
  <c r="B4675" i="55"/>
  <c r="B4676" i="55"/>
  <c r="B4677" i="55"/>
  <c r="B4678" i="55"/>
  <c r="B4679" i="55"/>
  <c r="B4680" i="55"/>
  <c r="B4681" i="55"/>
  <c r="B4682" i="55"/>
  <c r="B4683" i="55"/>
  <c r="B4684" i="55"/>
  <c r="B4685" i="55"/>
  <c r="B4686" i="55"/>
  <c r="B4687" i="55"/>
  <c r="B4688" i="55"/>
  <c r="B4689" i="55"/>
  <c r="B4690" i="55"/>
  <c r="B4691" i="55"/>
  <c r="B4692" i="55"/>
  <c r="B4693" i="55"/>
  <c r="B4694" i="55"/>
  <c r="B4695" i="55"/>
  <c r="B4696" i="55"/>
  <c r="B4697" i="55"/>
  <c r="B4698" i="55"/>
  <c r="B4699" i="55"/>
  <c r="B4700" i="55"/>
  <c r="B4701" i="55"/>
  <c r="B4702" i="55"/>
  <c r="B4703" i="55"/>
  <c r="B4704" i="55"/>
  <c r="B4705" i="55"/>
  <c r="B4706" i="55"/>
  <c r="B4707" i="55"/>
  <c r="B4708" i="55"/>
  <c r="B4709" i="55"/>
  <c r="B4710" i="55"/>
  <c r="B4711" i="55"/>
  <c r="B4712" i="55"/>
  <c r="B4713" i="55"/>
  <c r="B4714" i="55"/>
  <c r="B4715" i="55"/>
  <c r="B4716" i="55"/>
  <c r="B4717" i="55"/>
  <c r="B4718" i="55"/>
  <c r="B4719" i="55"/>
  <c r="B4720" i="55"/>
  <c r="B4721" i="55"/>
  <c r="B4722" i="55"/>
  <c r="B4723" i="55"/>
  <c r="B4724" i="55"/>
  <c r="B4725" i="55"/>
  <c r="B4726" i="55"/>
  <c r="B4727" i="55"/>
  <c r="B4728" i="55"/>
  <c r="B4729" i="55"/>
  <c r="B4730" i="55"/>
  <c r="B4731" i="55"/>
  <c r="B4732" i="55"/>
  <c r="B4733" i="55"/>
  <c r="B4734" i="55"/>
  <c r="B4735" i="55"/>
  <c r="B4736" i="55"/>
  <c r="B4737" i="55"/>
  <c r="B4738" i="55"/>
  <c r="B4739" i="55"/>
  <c r="B4740" i="55"/>
  <c r="B4741" i="55"/>
  <c r="B4742" i="55"/>
  <c r="B4743" i="55"/>
  <c r="B4744" i="55"/>
  <c r="B4745" i="55"/>
  <c r="B4746" i="55"/>
  <c r="B4747" i="55"/>
  <c r="B4748" i="55"/>
  <c r="B4749" i="55"/>
  <c r="B4750" i="55"/>
  <c r="B4751" i="55"/>
  <c r="B4752" i="55"/>
  <c r="B4753" i="55"/>
  <c r="B4754" i="55"/>
  <c r="B4755" i="55"/>
  <c r="B4756" i="55"/>
  <c r="B4757" i="55"/>
  <c r="B4758" i="55"/>
  <c r="B4759" i="55"/>
  <c r="B4760" i="55"/>
  <c r="B4761" i="55"/>
  <c r="B4762" i="55"/>
  <c r="B4763" i="55"/>
  <c r="B4764" i="55"/>
  <c r="B4765" i="55"/>
  <c r="B4766" i="55"/>
  <c r="B4767" i="55"/>
  <c r="B4768" i="55"/>
  <c r="B4769" i="55"/>
  <c r="B4770" i="55"/>
  <c r="B4771" i="55"/>
  <c r="B4772" i="55"/>
  <c r="B4773" i="55"/>
  <c r="B4774" i="55"/>
  <c r="B4775" i="55"/>
  <c r="B4776" i="55"/>
  <c r="B4777" i="55"/>
  <c r="B4778" i="55"/>
  <c r="B4779" i="55"/>
  <c r="B4780" i="55"/>
  <c r="B4781" i="55"/>
  <c r="B4782" i="55"/>
  <c r="B4783" i="55"/>
  <c r="B4784" i="55"/>
  <c r="B4785" i="55"/>
  <c r="B4786" i="55"/>
  <c r="B4787" i="55"/>
  <c r="B4788" i="55"/>
  <c r="B4789" i="55"/>
  <c r="B4790" i="55"/>
  <c r="B4791" i="55"/>
  <c r="B4792" i="55"/>
  <c r="B4793" i="55"/>
  <c r="B4794" i="55"/>
  <c r="B4795" i="55"/>
  <c r="B4796" i="55"/>
  <c r="B4797" i="55"/>
  <c r="B4798" i="55"/>
  <c r="B4799" i="55"/>
  <c r="B4800" i="55"/>
  <c r="B4801" i="55"/>
  <c r="B4802" i="55"/>
  <c r="B4803" i="55"/>
  <c r="B4804" i="55"/>
  <c r="B4805" i="55"/>
  <c r="B4806" i="55"/>
  <c r="B4807" i="55"/>
  <c r="B4808" i="55"/>
  <c r="B4809" i="55"/>
  <c r="B4810" i="55"/>
  <c r="B4811" i="55"/>
  <c r="B4812" i="55"/>
  <c r="B4813" i="55"/>
  <c r="B4814" i="55"/>
  <c r="B4815" i="55"/>
  <c r="B4816" i="55"/>
  <c r="B4817" i="55"/>
  <c r="B4818" i="55"/>
  <c r="B4819" i="55"/>
  <c r="B4820" i="55"/>
  <c r="B4821" i="55"/>
  <c r="B4822" i="55"/>
  <c r="B4823" i="55"/>
  <c r="B4824" i="55"/>
  <c r="B4825" i="55"/>
  <c r="B4826" i="55"/>
  <c r="B4827" i="55"/>
  <c r="B4828" i="55"/>
  <c r="B4829" i="55"/>
  <c r="B4830" i="55"/>
  <c r="B4831" i="55"/>
  <c r="B4832" i="55"/>
  <c r="B4833" i="55"/>
  <c r="B4834" i="55"/>
  <c r="B4835" i="55"/>
  <c r="B4836" i="55"/>
  <c r="B4837" i="55"/>
  <c r="B4838" i="55"/>
  <c r="B4839" i="55"/>
  <c r="B4840" i="55"/>
  <c r="B4841" i="55"/>
  <c r="B4842" i="55"/>
  <c r="B4843" i="55"/>
  <c r="B4844" i="55"/>
  <c r="B4845" i="55"/>
  <c r="B4846" i="55"/>
  <c r="B4847" i="55"/>
  <c r="B4848" i="55"/>
  <c r="B4849" i="55"/>
  <c r="B4850" i="55"/>
  <c r="B4851" i="55"/>
  <c r="B4852" i="55"/>
  <c r="B4853" i="55"/>
  <c r="B4854" i="55"/>
  <c r="B4855" i="55"/>
  <c r="B4856" i="55"/>
  <c r="B4857" i="55"/>
  <c r="B4858" i="55"/>
  <c r="B4859" i="55"/>
  <c r="B4860" i="55"/>
  <c r="B4861" i="55"/>
  <c r="B4862" i="55"/>
  <c r="B4863" i="55"/>
  <c r="B4864" i="55"/>
  <c r="B4865" i="55"/>
  <c r="B4866" i="55"/>
  <c r="B4867" i="55"/>
  <c r="B4868" i="55"/>
  <c r="B4869" i="55"/>
  <c r="B4870" i="55"/>
  <c r="B4871" i="55"/>
  <c r="B4872" i="55"/>
  <c r="B4873" i="55"/>
  <c r="B4874" i="55"/>
  <c r="B4875" i="55"/>
  <c r="B4876" i="55"/>
  <c r="B4877" i="55"/>
  <c r="B4878" i="55"/>
  <c r="B4879" i="55"/>
  <c r="B4880" i="55"/>
  <c r="B4881" i="55"/>
  <c r="B4882" i="55"/>
  <c r="B4883" i="55"/>
  <c r="B4884" i="55"/>
  <c r="B4885" i="55"/>
  <c r="B4886" i="55"/>
  <c r="B4887" i="55"/>
  <c r="B4888" i="55"/>
  <c r="B4889" i="55"/>
  <c r="B4890" i="55"/>
  <c r="B4891" i="55"/>
  <c r="B4892" i="55"/>
  <c r="B4893" i="55"/>
  <c r="B4894" i="55"/>
  <c r="B4895" i="55"/>
  <c r="B4896" i="55"/>
  <c r="B4897" i="55"/>
  <c r="B4898" i="55"/>
  <c r="B4899" i="55"/>
  <c r="B4900" i="55"/>
  <c r="B4901" i="55"/>
  <c r="B4902" i="55"/>
  <c r="B4903" i="55"/>
  <c r="B4904" i="55"/>
  <c r="B4905" i="55"/>
  <c r="B4906" i="55"/>
  <c r="B4907" i="55"/>
  <c r="B4908" i="55"/>
  <c r="B4909" i="55"/>
  <c r="B4910" i="55"/>
  <c r="B4911" i="55"/>
  <c r="B4912" i="55"/>
  <c r="B4913" i="55"/>
  <c r="B4914" i="55"/>
  <c r="B4915" i="55"/>
  <c r="B4916" i="55"/>
  <c r="B4917" i="55"/>
  <c r="B4918" i="55"/>
  <c r="B4919" i="55"/>
  <c r="B4920" i="55"/>
  <c r="B4921" i="55"/>
  <c r="B4922" i="55"/>
  <c r="B4923" i="55"/>
  <c r="B4924" i="55"/>
  <c r="B4925" i="55"/>
  <c r="B4926" i="55"/>
  <c r="B4927" i="55"/>
  <c r="B4928" i="55"/>
  <c r="B4929" i="55"/>
  <c r="B4930" i="55"/>
  <c r="B4931" i="55"/>
  <c r="B4932" i="55"/>
  <c r="B4933" i="55"/>
  <c r="B4934" i="55"/>
  <c r="B4935" i="55"/>
  <c r="B4936" i="55"/>
  <c r="B4937" i="55"/>
  <c r="B4938" i="55"/>
  <c r="B4939" i="55"/>
  <c r="B4940" i="55"/>
  <c r="B4941" i="55"/>
  <c r="B4942" i="55"/>
  <c r="B4943" i="55"/>
  <c r="B4944" i="55"/>
  <c r="B4945" i="55"/>
  <c r="B4946" i="55"/>
  <c r="B4947" i="55"/>
  <c r="B4948" i="55"/>
  <c r="B4949" i="55"/>
  <c r="B4950" i="55"/>
  <c r="B4951" i="55"/>
  <c r="B4952" i="55"/>
  <c r="B4953" i="55"/>
  <c r="B4954" i="55"/>
  <c r="B4955" i="55"/>
  <c r="B4956" i="55"/>
  <c r="B4957" i="55"/>
  <c r="B4958" i="55"/>
  <c r="B4959" i="55"/>
  <c r="B4960" i="55"/>
  <c r="B4961" i="55"/>
  <c r="B4962" i="55"/>
  <c r="B4963" i="55"/>
  <c r="B4964" i="55"/>
  <c r="B4965" i="55"/>
  <c r="B4966" i="55"/>
  <c r="B4967" i="55"/>
  <c r="B4968" i="55"/>
  <c r="B4969" i="55"/>
  <c r="B4970" i="55"/>
  <c r="B4971" i="55"/>
  <c r="B4972" i="55"/>
  <c r="B4973" i="55"/>
  <c r="B4974" i="55"/>
  <c r="B4975" i="55"/>
  <c r="B4976" i="55"/>
  <c r="B4977" i="55"/>
  <c r="B4978" i="55"/>
  <c r="B4979" i="55"/>
  <c r="B4980" i="55"/>
  <c r="B4981" i="55"/>
  <c r="B4982" i="55"/>
  <c r="B4983" i="55"/>
  <c r="B4984" i="55"/>
  <c r="B4985" i="55"/>
  <c r="B4986" i="55"/>
  <c r="B4987" i="55"/>
  <c r="B4988" i="55"/>
  <c r="B4989" i="55"/>
  <c r="B4990" i="55"/>
  <c r="B4991" i="55"/>
  <c r="B4992" i="55"/>
  <c r="B4993" i="55"/>
  <c r="B4994" i="55"/>
  <c r="B4995" i="55"/>
  <c r="B4996" i="55"/>
  <c r="B4997" i="55"/>
  <c r="B4998" i="55"/>
  <c r="B4999" i="55"/>
  <c r="B5000" i="55"/>
  <c r="B5001" i="55"/>
  <c r="B5002" i="55"/>
  <c r="B5003" i="55"/>
  <c r="B5004" i="55"/>
  <c r="B5005" i="55"/>
  <c r="B5006" i="55"/>
  <c r="B5007" i="55"/>
  <c r="B5008" i="55"/>
  <c r="B5009" i="55"/>
  <c r="B5010" i="55"/>
  <c r="B5011" i="55"/>
  <c r="B5012" i="55"/>
  <c r="B5013" i="55"/>
  <c r="B5014" i="55"/>
  <c r="B5015" i="55"/>
  <c r="B5016" i="55"/>
  <c r="B5017" i="55"/>
  <c r="B5018" i="55"/>
  <c r="B5019" i="55"/>
  <c r="B5020" i="55"/>
  <c r="B5021" i="55"/>
  <c r="B5022" i="55"/>
  <c r="B5023" i="55"/>
  <c r="B5024" i="55"/>
  <c r="B5025" i="55"/>
  <c r="B5026" i="55"/>
  <c r="B5027" i="55"/>
  <c r="B5028" i="55"/>
  <c r="B5029" i="55"/>
  <c r="B5030" i="55"/>
  <c r="B5031" i="55"/>
  <c r="B5032" i="55"/>
  <c r="B5033" i="55"/>
  <c r="B1007" i="55"/>
  <c r="B1009" i="63"/>
  <c r="B1010" i="63"/>
  <c r="B1011" i="63" s="1"/>
  <c r="B1012" i="63" s="1"/>
  <c r="B1013" i="63" s="1"/>
  <c r="B1014" i="63" s="1"/>
  <c r="B1015" i="63" s="1"/>
  <c r="B1016" i="63" s="1"/>
  <c r="B1017" i="63" s="1"/>
  <c r="B1018" i="63" s="1"/>
  <c r="B1019" i="63" s="1"/>
  <c r="B1020" i="63" s="1"/>
  <c r="B1021" i="63" s="1"/>
  <c r="B1022" i="63" s="1"/>
  <c r="B1023" i="63" s="1"/>
  <c r="B1024" i="63"/>
  <c r="B1025" i="63" s="1"/>
  <c r="B1026" i="63" s="1"/>
  <c r="B1027" i="63" s="1"/>
  <c r="B1028" i="63" s="1"/>
  <c r="B1029" i="63" s="1"/>
  <c r="B1030" i="63" s="1"/>
  <c r="B1031" i="63" s="1"/>
  <c r="B1032" i="63" s="1"/>
  <c r="B1033" i="63" s="1"/>
  <c r="B1034" i="63" s="1"/>
  <c r="B1035" i="63" s="1"/>
  <c r="B1036" i="63" s="1"/>
  <c r="B1037" i="63" s="1"/>
  <c r="B1038" i="63" s="1"/>
  <c r="B1039" i="63" s="1"/>
  <c r="B1040" i="63" s="1"/>
  <c r="B1041" i="63" s="1"/>
  <c r="B1042" i="63" s="1"/>
  <c r="B1043" i="63" s="1"/>
  <c r="B1044" i="63" s="1"/>
  <c r="B1045" i="63" s="1"/>
  <c r="B1046" i="63" s="1"/>
  <c r="B1047" i="63" s="1"/>
  <c r="B1048" i="63" s="1"/>
  <c r="B1049" i="63" s="1"/>
  <c r="B1050" i="63" s="1"/>
  <c r="B1051" i="63" s="1"/>
  <c r="B1052" i="63" s="1"/>
  <c r="B1053" i="63" s="1"/>
  <c r="B1054" i="63" s="1"/>
  <c r="B1055" i="63" s="1"/>
  <c r="B1056" i="63"/>
  <c r="B1057" i="63" s="1"/>
  <c r="B1058" i="63" s="1"/>
  <c r="B1059" i="63" s="1"/>
  <c r="B1060" i="63" s="1"/>
  <c r="B1061" i="63" s="1"/>
  <c r="B1062" i="63" s="1"/>
  <c r="B1063" i="63" s="1"/>
  <c r="B1064" i="63" s="1"/>
  <c r="B1065" i="63" s="1"/>
  <c r="B1066" i="63" s="1"/>
  <c r="B1067" i="63" s="1"/>
  <c r="B1068" i="63" s="1"/>
  <c r="B1069" i="63" s="1"/>
  <c r="B1070" i="63" s="1"/>
  <c r="B1071" i="63" s="1"/>
  <c r="B1072" i="63" s="1"/>
  <c r="B1073" i="63" s="1"/>
  <c r="B1074" i="63" s="1"/>
  <c r="B1075" i="63" s="1"/>
  <c r="B1076" i="63" s="1"/>
  <c r="B1077" i="63" s="1"/>
  <c r="B1078" i="63" s="1"/>
  <c r="B1079" i="63" s="1"/>
  <c r="B1080" i="63" s="1"/>
  <c r="B1081" i="63" s="1"/>
  <c r="B1082" i="63" s="1"/>
  <c r="B1083" i="63" s="1"/>
  <c r="B1084" i="63" s="1"/>
  <c r="B1085" i="63" s="1"/>
  <c r="B1086" i="63" s="1"/>
  <c r="B1087" i="63" s="1"/>
  <c r="B1088" i="63" s="1"/>
  <c r="B1089" i="63" s="1"/>
  <c r="B1090" i="63" s="1"/>
  <c r="B1091" i="63" s="1"/>
  <c r="B1092" i="63" s="1"/>
  <c r="B1093" i="63" s="1"/>
  <c r="B1094" i="63" s="1"/>
  <c r="B1095" i="63" s="1"/>
  <c r="B1096" i="63" s="1"/>
  <c r="B1097" i="63" s="1"/>
  <c r="B1098" i="63" s="1"/>
  <c r="B1099" i="63" s="1"/>
  <c r="B1100" i="63" s="1"/>
  <c r="B1101" i="63" s="1"/>
  <c r="B1102" i="63" s="1"/>
  <c r="B1103" i="63" s="1"/>
  <c r="B1104" i="63" s="1"/>
  <c r="B1105" i="63" s="1"/>
  <c r="B1106" i="63" s="1"/>
  <c r="B1107" i="63" s="1"/>
  <c r="B1108" i="63" s="1"/>
  <c r="B1109" i="63" s="1"/>
  <c r="B1110" i="63" s="1"/>
  <c r="B1111" i="63" s="1"/>
  <c r="B1112" i="63" s="1"/>
  <c r="B1113" i="63" s="1"/>
  <c r="B1114" i="63" s="1"/>
  <c r="B1115" i="63" s="1"/>
  <c r="B1116" i="63" s="1"/>
  <c r="B1117" i="63" s="1"/>
  <c r="B1118" i="63" s="1"/>
  <c r="B1119" i="63" s="1"/>
  <c r="B1120" i="63" s="1"/>
  <c r="B1121" i="63" s="1"/>
  <c r="B1122" i="63" s="1"/>
  <c r="B1123" i="63" s="1"/>
  <c r="B1124" i="63" s="1"/>
  <c r="B1125" i="63" s="1"/>
  <c r="B1126" i="63" s="1"/>
  <c r="B1127" i="63" s="1"/>
  <c r="B1128" i="63" s="1"/>
  <c r="B1129" i="63" s="1"/>
  <c r="B1130" i="63" s="1"/>
  <c r="B1131" i="63" s="1"/>
  <c r="B1132" i="63" s="1"/>
  <c r="B1133" i="63" s="1"/>
  <c r="B1134" i="63" s="1"/>
  <c r="B1135" i="63" s="1"/>
  <c r="B1136" i="63" s="1"/>
  <c r="B1137" i="63" s="1"/>
  <c r="B1138" i="63" s="1"/>
  <c r="B1139" i="63" s="1"/>
  <c r="B1140" i="63" s="1"/>
  <c r="B1141" i="63" s="1"/>
  <c r="B1142" i="63" s="1"/>
  <c r="B1143" i="63" s="1"/>
  <c r="B1144" i="63" s="1"/>
  <c r="B1145" i="63" s="1"/>
  <c r="B1146" i="63" s="1"/>
  <c r="B1147" i="63" s="1"/>
  <c r="B1148" i="63" s="1"/>
  <c r="B1149" i="63" s="1"/>
  <c r="B1150" i="63" s="1"/>
  <c r="B1151" i="63" s="1"/>
  <c r="B1152" i="63" s="1"/>
  <c r="B1153" i="63" s="1"/>
  <c r="B1154" i="63" s="1"/>
  <c r="B1155" i="63" s="1"/>
  <c r="B1156" i="63" s="1"/>
  <c r="B1157" i="63" s="1"/>
  <c r="B1158" i="63" s="1"/>
  <c r="B1159" i="63" s="1"/>
  <c r="B1160" i="63" s="1"/>
  <c r="B1161" i="63" s="1"/>
  <c r="B1162" i="63" s="1"/>
  <c r="B1163" i="63" s="1"/>
  <c r="B1164" i="63" s="1"/>
  <c r="B1165" i="63" s="1"/>
  <c r="B1166" i="63" s="1"/>
  <c r="B1167" i="63" s="1"/>
  <c r="B1168" i="63" s="1"/>
  <c r="B1169" i="63" s="1"/>
  <c r="B1170" i="63" s="1"/>
  <c r="B1171" i="63" s="1"/>
  <c r="B1172" i="63" s="1"/>
  <c r="B1173" i="63" s="1"/>
  <c r="B1174" i="63" s="1"/>
  <c r="B1175" i="63" s="1"/>
  <c r="B1176" i="63" s="1"/>
  <c r="B1177" i="63" s="1"/>
  <c r="B1178" i="63" s="1"/>
  <c r="B1179" i="63" s="1"/>
  <c r="B1180" i="63" s="1"/>
  <c r="B1181" i="63" s="1"/>
  <c r="B1182" i="63" s="1"/>
  <c r="B1183" i="63" s="1"/>
  <c r="B1184" i="63" s="1"/>
  <c r="B1185" i="63" s="1"/>
  <c r="B1186" i="63" s="1"/>
  <c r="B1187" i="63" s="1"/>
  <c r="B1188" i="63" s="1"/>
  <c r="B1189" i="63" s="1"/>
  <c r="B1190" i="63" s="1"/>
  <c r="B1191" i="63" s="1"/>
  <c r="B1192" i="63" s="1"/>
  <c r="B1193" i="63" s="1"/>
  <c r="B1194" i="63" s="1"/>
  <c r="B1195" i="63" s="1"/>
  <c r="B1196" i="63" s="1"/>
  <c r="B1197" i="63" s="1"/>
  <c r="B1198" i="63" s="1"/>
  <c r="B1199" i="63" s="1"/>
  <c r="B1200" i="63" s="1"/>
  <c r="B1201" i="63" s="1"/>
  <c r="B1202" i="63" s="1"/>
  <c r="B1203" i="63" s="1"/>
  <c r="B1204" i="63" s="1"/>
  <c r="B1205" i="63" s="1"/>
  <c r="B1206" i="63" s="1"/>
  <c r="B1207" i="63" s="1"/>
  <c r="B1208" i="63" s="1"/>
  <c r="B1209" i="63" s="1"/>
  <c r="B1210" i="63" s="1"/>
  <c r="B1211" i="63" s="1"/>
  <c r="B1212" i="63" s="1"/>
  <c r="B1213" i="63" s="1"/>
  <c r="B1214" i="63" s="1"/>
  <c r="B1215" i="63" s="1"/>
  <c r="B1216" i="63" s="1"/>
  <c r="B1217" i="63" s="1"/>
  <c r="B1218" i="63" s="1"/>
  <c r="B1219" i="63" s="1"/>
  <c r="B1220" i="63" s="1"/>
  <c r="B1221" i="63" s="1"/>
  <c r="B1222" i="63" s="1"/>
  <c r="B1223" i="63" s="1"/>
  <c r="B1224" i="63" s="1"/>
  <c r="B1225" i="63" s="1"/>
  <c r="B1226" i="63" s="1"/>
  <c r="B1227" i="63" s="1"/>
  <c r="B1228" i="63" s="1"/>
  <c r="B1229" i="63" s="1"/>
  <c r="B1230" i="63" s="1"/>
  <c r="B1231" i="63" s="1"/>
  <c r="B1232" i="63" s="1"/>
  <c r="B1233" i="63" s="1"/>
  <c r="B1234" i="63" s="1"/>
  <c r="B1235" i="63" s="1"/>
  <c r="B1236" i="63" s="1"/>
  <c r="B1237" i="63" s="1"/>
  <c r="B1238" i="63" s="1"/>
  <c r="B1239" i="63" s="1"/>
  <c r="B1240" i="63" s="1"/>
  <c r="B1241" i="63" s="1"/>
  <c r="B1242" i="63" s="1"/>
  <c r="B1243" i="63" s="1"/>
  <c r="B1244" i="63" s="1"/>
  <c r="B1245" i="63" s="1"/>
  <c r="B1246" i="63" s="1"/>
  <c r="B1247" i="63" s="1"/>
  <c r="B1248" i="63" s="1"/>
  <c r="B1249" i="63" s="1"/>
  <c r="B1250" i="63" s="1"/>
  <c r="B1251" i="63" s="1"/>
  <c r="B1252" i="63" s="1"/>
  <c r="B1253" i="63" s="1"/>
  <c r="B1254" i="63" s="1"/>
  <c r="B1255" i="63" s="1"/>
  <c r="B1256" i="63" s="1"/>
  <c r="B1257" i="63" s="1"/>
  <c r="B1258" i="63" s="1"/>
  <c r="B1259" i="63" s="1"/>
  <c r="B1260" i="63" s="1"/>
  <c r="B1261" i="63" s="1"/>
  <c r="B1262" i="63" s="1"/>
  <c r="B1263" i="63" s="1"/>
  <c r="B1264" i="63" s="1"/>
  <c r="B1265" i="63" s="1"/>
  <c r="B1266" i="63" s="1"/>
  <c r="B1267" i="63" s="1"/>
  <c r="B1268" i="63" s="1"/>
  <c r="B1269" i="63" s="1"/>
  <c r="B1270" i="63" s="1"/>
  <c r="B1271" i="63" s="1"/>
  <c r="B1272" i="63" s="1"/>
  <c r="B1273" i="63" s="1"/>
  <c r="B1274" i="63" s="1"/>
  <c r="B1275" i="63" s="1"/>
  <c r="B1276" i="63" s="1"/>
  <c r="B1277" i="63" s="1"/>
  <c r="B1278" i="63" s="1"/>
  <c r="B1279" i="63" s="1"/>
  <c r="B1280" i="63" s="1"/>
  <c r="B1281" i="63" s="1"/>
  <c r="B1282" i="63" s="1"/>
  <c r="B1283" i="63" s="1"/>
  <c r="B1284" i="63" s="1"/>
  <c r="B1285" i="63" s="1"/>
  <c r="B1286" i="63" s="1"/>
  <c r="B1287" i="63" s="1"/>
  <c r="B1288" i="63" s="1"/>
  <c r="B1289" i="63" s="1"/>
  <c r="B1290" i="63" s="1"/>
  <c r="B1291" i="63" s="1"/>
  <c r="B1292" i="63" s="1"/>
  <c r="B1293" i="63" s="1"/>
  <c r="B1294" i="63" s="1"/>
  <c r="B1295" i="63" s="1"/>
  <c r="B1296" i="63" s="1"/>
  <c r="B1297" i="63" s="1"/>
  <c r="B1298" i="63" s="1"/>
  <c r="B1299" i="63" s="1"/>
  <c r="B1300" i="63" s="1"/>
  <c r="B1301" i="63" s="1"/>
  <c r="B1302" i="63" s="1"/>
  <c r="B1303" i="63" s="1"/>
  <c r="B1304" i="63" s="1"/>
  <c r="B1305" i="63" s="1"/>
  <c r="B1306" i="63" s="1"/>
  <c r="B1307" i="63" s="1"/>
  <c r="B1308" i="63" s="1"/>
  <c r="B1309" i="63" s="1"/>
  <c r="B1310" i="63" s="1"/>
  <c r="B1311" i="63" s="1"/>
  <c r="B1312" i="63" s="1"/>
  <c r="B1313" i="63" s="1"/>
  <c r="B1314" i="63" s="1"/>
  <c r="B1315" i="63" s="1"/>
  <c r="B1316" i="63" s="1"/>
  <c r="B1317" i="63" s="1"/>
  <c r="B1318" i="63" s="1"/>
  <c r="B1319" i="63" s="1"/>
  <c r="B1320" i="63" s="1"/>
  <c r="B1321" i="63" s="1"/>
  <c r="B1322" i="63" s="1"/>
  <c r="B1323" i="63" s="1"/>
  <c r="B1324" i="63" s="1"/>
  <c r="B1325" i="63" s="1"/>
  <c r="B1326" i="63" s="1"/>
  <c r="B1327" i="63" s="1"/>
  <c r="B1328" i="63" s="1"/>
  <c r="B1329" i="63" s="1"/>
  <c r="B1330" i="63" s="1"/>
  <c r="B1331" i="63" s="1"/>
  <c r="B1332" i="63" s="1"/>
  <c r="B1333" i="63" s="1"/>
  <c r="B1334" i="63" s="1"/>
  <c r="B1335" i="63" s="1"/>
  <c r="B1336" i="63" s="1"/>
  <c r="B1337" i="63" s="1"/>
  <c r="B1338" i="63" s="1"/>
  <c r="B1339" i="63" s="1"/>
  <c r="B1340" i="63" s="1"/>
  <c r="B1341" i="63" s="1"/>
  <c r="B1342" i="63" s="1"/>
  <c r="B1343" i="63" s="1"/>
  <c r="B1344" i="63" s="1"/>
  <c r="B1345" i="63" s="1"/>
  <c r="B1346" i="63" s="1"/>
  <c r="B1347" i="63" s="1"/>
  <c r="B1348" i="63" s="1"/>
  <c r="B1349" i="63" s="1"/>
  <c r="B1350" i="63" s="1"/>
  <c r="B1351" i="63" s="1"/>
  <c r="B1352" i="63" s="1"/>
  <c r="B1353" i="63" s="1"/>
  <c r="B1354" i="63" s="1"/>
  <c r="B1355" i="63" s="1"/>
  <c r="B1356" i="63" s="1"/>
  <c r="B1357" i="63" s="1"/>
  <c r="B1358" i="63" s="1"/>
  <c r="B1359" i="63" s="1"/>
  <c r="B1360" i="63" s="1"/>
  <c r="B1361" i="63" s="1"/>
  <c r="B1362" i="63" s="1"/>
  <c r="B1363" i="63" s="1"/>
  <c r="B1364" i="63" s="1"/>
  <c r="B1365" i="63" s="1"/>
  <c r="B1366" i="63" s="1"/>
  <c r="B1367" i="63" s="1"/>
  <c r="B1368" i="63" s="1"/>
  <c r="B1369" i="63" s="1"/>
  <c r="B1370" i="63" s="1"/>
  <c r="B1371" i="63" s="1"/>
  <c r="B1372" i="63" s="1"/>
  <c r="B1373" i="63" s="1"/>
  <c r="B1374" i="63" s="1"/>
  <c r="B1375" i="63" s="1"/>
  <c r="B1376" i="63" s="1"/>
  <c r="B1377" i="63" s="1"/>
  <c r="B1378" i="63" s="1"/>
  <c r="B1379" i="63" s="1"/>
  <c r="B1380" i="63" s="1"/>
  <c r="B1381" i="63" s="1"/>
  <c r="B1382" i="63" s="1"/>
  <c r="B1383" i="63" s="1"/>
  <c r="B1384" i="63" s="1"/>
  <c r="B1385" i="63" s="1"/>
  <c r="B1386" i="63" s="1"/>
  <c r="B1387" i="63" s="1"/>
  <c r="B1388" i="63" s="1"/>
  <c r="B1389" i="63" s="1"/>
  <c r="B1390" i="63" s="1"/>
  <c r="B1391" i="63" s="1"/>
  <c r="B1392" i="63" s="1"/>
  <c r="B1393" i="63" s="1"/>
  <c r="B1394" i="63" s="1"/>
  <c r="B1395" i="63" s="1"/>
  <c r="B1396" i="63" s="1"/>
  <c r="B1397" i="63" s="1"/>
  <c r="B1398" i="63" s="1"/>
  <c r="B1399" i="63" s="1"/>
  <c r="B1400" i="63" s="1"/>
  <c r="B1401" i="63" s="1"/>
  <c r="B1402" i="63" s="1"/>
  <c r="B1403" i="63" s="1"/>
  <c r="B1404" i="63" s="1"/>
  <c r="B1405" i="63" s="1"/>
  <c r="B1406" i="63" s="1"/>
  <c r="B1407" i="63" s="1"/>
  <c r="B1408" i="63" s="1"/>
  <c r="B1409" i="63" s="1"/>
  <c r="B1410" i="63" s="1"/>
  <c r="B1411" i="63" s="1"/>
  <c r="B1412" i="63" s="1"/>
  <c r="B1413" i="63" s="1"/>
  <c r="B1414" i="63" s="1"/>
  <c r="B1415" i="63" s="1"/>
  <c r="B1416" i="63" s="1"/>
  <c r="B1417" i="63" s="1"/>
  <c r="B1418" i="63" s="1"/>
  <c r="B1419" i="63" s="1"/>
  <c r="B1420" i="63" s="1"/>
  <c r="B1421" i="63" s="1"/>
  <c r="B1422" i="63" s="1"/>
  <c r="B1423" i="63" s="1"/>
  <c r="B1424" i="63" s="1"/>
  <c r="B1425" i="63" s="1"/>
  <c r="B1426" i="63" s="1"/>
  <c r="B1427" i="63" s="1"/>
  <c r="B1428" i="63" s="1"/>
  <c r="B1429" i="63" s="1"/>
  <c r="B1430" i="63" s="1"/>
  <c r="B1431" i="63" s="1"/>
  <c r="B1432" i="63" s="1"/>
  <c r="B1433" i="63" s="1"/>
  <c r="B1434" i="63" s="1"/>
  <c r="B1435" i="63" s="1"/>
  <c r="B1436" i="63" s="1"/>
  <c r="B1437" i="63" s="1"/>
  <c r="B1438" i="63" s="1"/>
  <c r="B1439" i="63" s="1"/>
  <c r="B1440" i="63" s="1"/>
  <c r="B1441" i="63" s="1"/>
  <c r="B1442" i="63" s="1"/>
  <c r="B1443" i="63" s="1"/>
  <c r="B1444" i="63" s="1"/>
  <c r="B1445" i="63" s="1"/>
  <c r="B1446" i="63" s="1"/>
  <c r="B1447" i="63" s="1"/>
  <c r="B1448" i="63" s="1"/>
  <c r="B1449" i="63" s="1"/>
  <c r="B1450" i="63" s="1"/>
  <c r="B1451" i="63" s="1"/>
  <c r="B1452" i="63" s="1"/>
  <c r="B1453" i="63" s="1"/>
  <c r="B1454" i="63" s="1"/>
  <c r="B1455" i="63" s="1"/>
  <c r="B1456" i="63" s="1"/>
  <c r="B1457" i="63" s="1"/>
  <c r="B1458" i="63" s="1"/>
  <c r="B1459" i="63" s="1"/>
  <c r="B1460" i="63" s="1"/>
  <c r="B1461" i="63" s="1"/>
  <c r="B1462" i="63" s="1"/>
  <c r="B1463" i="63" s="1"/>
  <c r="B1464" i="63" s="1"/>
  <c r="B1465" i="63" s="1"/>
  <c r="B1466" i="63" s="1"/>
  <c r="B1467" i="63" s="1"/>
  <c r="B1468" i="63" s="1"/>
  <c r="B1469" i="63" s="1"/>
  <c r="B1470" i="63" s="1"/>
  <c r="B1471" i="63" s="1"/>
  <c r="B1472" i="63" s="1"/>
  <c r="B1473" i="63" s="1"/>
  <c r="B1474" i="63" s="1"/>
  <c r="B1475" i="63" s="1"/>
  <c r="B1476" i="63" s="1"/>
  <c r="B1477" i="63" s="1"/>
  <c r="B1478" i="63" s="1"/>
  <c r="B1479" i="63" s="1"/>
  <c r="B1480" i="63" s="1"/>
  <c r="B1481" i="63" s="1"/>
  <c r="B1482" i="63" s="1"/>
  <c r="B1483" i="63" s="1"/>
  <c r="B1484" i="63" s="1"/>
  <c r="B1485" i="63" s="1"/>
  <c r="B1486" i="63" s="1"/>
  <c r="B1487" i="63" s="1"/>
  <c r="B1488" i="63" s="1"/>
  <c r="B1489" i="63" s="1"/>
  <c r="B1490" i="63" s="1"/>
  <c r="B1491" i="63" s="1"/>
  <c r="B1492" i="63" s="1"/>
  <c r="B1493" i="63" s="1"/>
  <c r="B1494" i="63" s="1"/>
  <c r="B1495" i="63" s="1"/>
  <c r="B1496" i="63" s="1"/>
  <c r="B1497" i="63" s="1"/>
  <c r="B1498" i="63" s="1"/>
  <c r="B1499" i="63" s="1"/>
  <c r="B1500" i="63" s="1"/>
  <c r="B1501" i="63" s="1"/>
  <c r="B1502" i="63" s="1"/>
  <c r="B1503" i="63" s="1"/>
  <c r="B1504" i="63" s="1"/>
  <c r="B1505" i="63" s="1"/>
  <c r="B1506" i="63" s="1"/>
  <c r="B1507" i="63" s="1"/>
  <c r="B1508" i="63" s="1"/>
  <c r="B1509" i="63" s="1"/>
  <c r="B1510" i="63" s="1"/>
  <c r="B1511" i="63" s="1"/>
  <c r="B1512" i="63" s="1"/>
  <c r="B1513" i="63" s="1"/>
  <c r="B1514" i="63" s="1"/>
  <c r="B1515" i="63" s="1"/>
  <c r="B1516" i="63" s="1"/>
  <c r="B1517" i="63" s="1"/>
  <c r="B1518" i="63" s="1"/>
  <c r="B1519" i="63" s="1"/>
  <c r="B1520" i="63" s="1"/>
  <c r="B1521" i="63" s="1"/>
  <c r="B1522" i="63" s="1"/>
  <c r="B1523" i="63" s="1"/>
  <c r="B1524" i="63" s="1"/>
  <c r="B1525" i="63" s="1"/>
  <c r="B1526" i="63" s="1"/>
  <c r="B1527" i="63" s="1"/>
  <c r="B1528" i="63" s="1"/>
  <c r="B1529" i="63" s="1"/>
  <c r="B1530" i="63" s="1"/>
  <c r="B1531" i="63" s="1"/>
  <c r="B1532" i="63" s="1"/>
  <c r="B1533" i="63" s="1"/>
  <c r="B1534" i="63" s="1"/>
  <c r="B1535" i="63" s="1"/>
  <c r="B1536" i="63" s="1"/>
  <c r="B1537" i="63" s="1"/>
  <c r="B1538" i="63" s="1"/>
  <c r="B1539" i="63" s="1"/>
  <c r="B1540" i="63" s="1"/>
  <c r="B1541" i="63" s="1"/>
  <c r="B1542" i="63" s="1"/>
  <c r="B1543" i="63" s="1"/>
  <c r="B1544" i="63" s="1"/>
  <c r="B1545" i="63" s="1"/>
  <c r="B1546" i="63" s="1"/>
  <c r="B1547" i="63" s="1"/>
  <c r="B1548" i="63" s="1"/>
  <c r="B1549" i="63" s="1"/>
  <c r="B1550" i="63" s="1"/>
  <c r="B1551" i="63" s="1"/>
  <c r="B1552" i="63" s="1"/>
  <c r="B1553" i="63" s="1"/>
  <c r="B1554" i="63" s="1"/>
  <c r="B1555" i="63" s="1"/>
  <c r="B1556" i="63" s="1"/>
  <c r="B1557" i="63" s="1"/>
  <c r="B1558" i="63" s="1"/>
  <c r="B1559" i="63" s="1"/>
  <c r="B1560" i="63" s="1"/>
  <c r="B1561" i="63" s="1"/>
  <c r="B1562" i="63" s="1"/>
  <c r="B1563" i="63" s="1"/>
  <c r="B1564" i="63" s="1"/>
  <c r="B1565" i="63" s="1"/>
  <c r="B1566" i="63" s="1"/>
  <c r="B1567" i="63" s="1"/>
  <c r="B1568" i="63" s="1"/>
  <c r="B1569" i="63" s="1"/>
  <c r="B1570" i="63" s="1"/>
  <c r="B1571" i="63" s="1"/>
  <c r="B1572" i="63" s="1"/>
  <c r="B1573" i="63" s="1"/>
  <c r="B1574" i="63" s="1"/>
  <c r="B1575" i="63" s="1"/>
  <c r="B1576" i="63" s="1"/>
  <c r="B1577" i="63" s="1"/>
  <c r="B1578" i="63" s="1"/>
  <c r="B1579" i="63" s="1"/>
  <c r="B1580" i="63" s="1"/>
  <c r="B1581" i="63" s="1"/>
  <c r="B1582" i="63" s="1"/>
  <c r="B1583" i="63" s="1"/>
  <c r="B1584" i="63" s="1"/>
  <c r="B1585" i="63" s="1"/>
  <c r="B1586" i="63" s="1"/>
  <c r="B1587" i="63" s="1"/>
  <c r="B1588" i="63" s="1"/>
  <c r="B1589" i="63" s="1"/>
  <c r="B1590" i="63" s="1"/>
  <c r="B1591" i="63" s="1"/>
  <c r="B1592" i="63" s="1"/>
  <c r="B1593" i="63" s="1"/>
  <c r="B1594" i="63" s="1"/>
  <c r="B1595" i="63" s="1"/>
  <c r="B1596" i="63" s="1"/>
  <c r="B1597" i="63" s="1"/>
  <c r="B1598" i="63" s="1"/>
  <c r="B1599" i="63" s="1"/>
  <c r="B1600" i="63" s="1"/>
  <c r="B1601" i="63" s="1"/>
  <c r="B1602" i="63" s="1"/>
  <c r="B1603" i="63" s="1"/>
  <c r="B1604" i="63" s="1"/>
  <c r="B1605" i="63" s="1"/>
  <c r="B1606" i="63" s="1"/>
  <c r="B1607" i="63" s="1"/>
  <c r="B1608" i="63" s="1"/>
  <c r="B1609" i="63" s="1"/>
  <c r="B1610" i="63" s="1"/>
  <c r="B1611" i="63" s="1"/>
  <c r="B1612" i="63" s="1"/>
  <c r="B1613" i="63" s="1"/>
  <c r="B1614" i="63" s="1"/>
  <c r="B1615" i="63" s="1"/>
  <c r="B1616" i="63" s="1"/>
  <c r="B1617" i="63" s="1"/>
  <c r="B1618" i="63" s="1"/>
  <c r="B1619" i="63" s="1"/>
  <c r="B1620" i="63" s="1"/>
  <c r="B1621" i="63" s="1"/>
  <c r="B1622" i="63" s="1"/>
  <c r="B1623" i="63" s="1"/>
  <c r="B1624" i="63" s="1"/>
  <c r="B1625" i="63" s="1"/>
  <c r="B1626" i="63" s="1"/>
  <c r="B1627" i="63" s="1"/>
  <c r="B1628" i="63" s="1"/>
  <c r="B1629" i="63" s="1"/>
  <c r="B1630" i="63" s="1"/>
  <c r="B1631" i="63" s="1"/>
  <c r="B1632" i="63" s="1"/>
  <c r="B1633" i="63" s="1"/>
  <c r="B1634" i="63" s="1"/>
  <c r="B1635" i="63" s="1"/>
  <c r="B1636" i="63" s="1"/>
  <c r="B1637" i="63" s="1"/>
  <c r="B1638" i="63" s="1"/>
  <c r="B1639" i="63" s="1"/>
  <c r="B1640" i="63" s="1"/>
  <c r="B1641" i="63" s="1"/>
  <c r="B1642" i="63" s="1"/>
  <c r="B1643" i="63" s="1"/>
  <c r="B1644" i="63" s="1"/>
  <c r="B1645" i="63" s="1"/>
  <c r="B1646" i="63" s="1"/>
  <c r="B1647" i="63" s="1"/>
  <c r="B1648" i="63" s="1"/>
  <c r="B1649" i="63" s="1"/>
  <c r="B1650" i="63" s="1"/>
  <c r="B1651" i="63" s="1"/>
  <c r="B1652" i="63" s="1"/>
  <c r="B1653" i="63" s="1"/>
  <c r="B1654" i="63" s="1"/>
  <c r="B1655" i="63" s="1"/>
  <c r="B1656" i="63" s="1"/>
  <c r="B1657" i="63" s="1"/>
  <c r="B1658" i="63" s="1"/>
  <c r="B1659" i="63" s="1"/>
  <c r="B1660" i="63" s="1"/>
  <c r="B1661" i="63" s="1"/>
  <c r="B1662" i="63" s="1"/>
  <c r="B1663" i="63" s="1"/>
  <c r="B1664" i="63" s="1"/>
  <c r="B1665" i="63" s="1"/>
  <c r="B1666" i="63" s="1"/>
  <c r="B1667" i="63" s="1"/>
  <c r="B1668" i="63" s="1"/>
  <c r="B1669" i="63" s="1"/>
  <c r="B1670" i="63" s="1"/>
  <c r="B1671" i="63" s="1"/>
  <c r="B1672" i="63" s="1"/>
  <c r="B1673" i="63" s="1"/>
  <c r="B1674" i="63" s="1"/>
  <c r="B1675" i="63" s="1"/>
  <c r="B1676" i="63" s="1"/>
  <c r="B1677" i="63" s="1"/>
  <c r="B1678" i="63" s="1"/>
  <c r="B1679" i="63" s="1"/>
  <c r="B1680" i="63" s="1"/>
  <c r="B1681" i="63" s="1"/>
  <c r="B1682" i="63" s="1"/>
  <c r="B1683" i="63" s="1"/>
  <c r="B1684" i="63" s="1"/>
  <c r="B1685" i="63" s="1"/>
  <c r="B1686" i="63" s="1"/>
  <c r="B1687" i="63" s="1"/>
  <c r="B1688" i="63" s="1"/>
  <c r="B1689" i="63" s="1"/>
  <c r="B1690" i="63" s="1"/>
  <c r="B1691" i="63" s="1"/>
  <c r="B1692" i="63" s="1"/>
  <c r="B1693" i="63" s="1"/>
  <c r="B1694" i="63" s="1"/>
  <c r="B1695" i="63" s="1"/>
  <c r="B1696" i="63" s="1"/>
  <c r="B1697" i="63" s="1"/>
  <c r="B1698" i="63" s="1"/>
  <c r="B1699" i="63" s="1"/>
  <c r="B1700" i="63" s="1"/>
  <c r="B1701" i="63" s="1"/>
  <c r="B1702" i="63" s="1"/>
  <c r="B1703" i="63" s="1"/>
  <c r="B1704" i="63" s="1"/>
  <c r="B1705" i="63" s="1"/>
  <c r="B1706" i="63" s="1"/>
  <c r="B1707" i="63" s="1"/>
  <c r="B1708" i="63" s="1"/>
  <c r="B1709" i="63" s="1"/>
  <c r="B1710" i="63" s="1"/>
  <c r="B1711" i="63" s="1"/>
  <c r="B1712" i="63" s="1"/>
  <c r="B1713" i="63" s="1"/>
  <c r="B1714" i="63" s="1"/>
  <c r="B1715" i="63" s="1"/>
  <c r="B1716" i="63" s="1"/>
  <c r="B1717" i="63" s="1"/>
  <c r="B1718" i="63" s="1"/>
  <c r="B1719" i="63" s="1"/>
  <c r="B1720" i="63" s="1"/>
  <c r="B1721" i="63" s="1"/>
  <c r="B1722" i="63" s="1"/>
  <c r="B1723" i="63" s="1"/>
  <c r="B1724" i="63" s="1"/>
  <c r="B1725" i="63" s="1"/>
  <c r="B1726" i="63" s="1"/>
  <c r="B1727" i="63" s="1"/>
  <c r="B1728" i="63" s="1"/>
  <c r="B1729" i="63" s="1"/>
  <c r="B1730" i="63" s="1"/>
  <c r="B1731" i="63" s="1"/>
  <c r="B1732" i="63" s="1"/>
  <c r="B1733" i="63" s="1"/>
  <c r="B1734" i="63" s="1"/>
  <c r="B1735" i="63" s="1"/>
  <c r="B1736" i="63" s="1"/>
  <c r="B1737" i="63" s="1"/>
  <c r="B1738" i="63" s="1"/>
  <c r="B1739" i="63" s="1"/>
  <c r="B1740" i="63" s="1"/>
  <c r="B1741" i="63" s="1"/>
  <c r="B1742" i="63" s="1"/>
  <c r="B1743" i="63" s="1"/>
  <c r="B1744" i="63" s="1"/>
  <c r="B1745" i="63" s="1"/>
  <c r="B1746" i="63" s="1"/>
  <c r="B1747" i="63" s="1"/>
  <c r="B1748" i="63" s="1"/>
  <c r="B1749" i="63" s="1"/>
  <c r="B1750" i="63" s="1"/>
  <c r="B1751" i="63" s="1"/>
  <c r="B1752" i="63" s="1"/>
  <c r="B1753" i="63" s="1"/>
  <c r="B1754" i="63" s="1"/>
  <c r="B1755" i="63" s="1"/>
  <c r="B1756" i="63" s="1"/>
  <c r="B1757" i="63" s="1"/>
  <c r="B1758" i="63" s="1"/>
  <c r="B1759" i="63" s="1"/>
  <c r="B1760" i="63" s="1"/>
  <c r="B1761" i="63" s="1"/>
  <c r="B1762" i="63" s="1"/>
  <c r="B1763" i="63" s="1"/>
  <c r="B1764" i="63" s="1"/>
  <c r="B1765" i="63" s="1"/>
  <c r="B1766" i="63" s="1"/>
  <c r="B1767" i="63" s="1"/>
  <c r="B1768" i="63" s="1"/>
  <c r="B1769" i="63" s="1"/>
  <c r="B1770" i="63" s="1"/>
  <c r="B1771" i="63" s="1"/>
  <c r="B1772" i="63" s="1"/>
  <c r="B1773" i="63" s="1"/>
  <c r="B1774" i="63" s="1"/>
  <c r="B1775" i="63" s="1"/>
  <c r="B1776" i="63" s="1"/>
  <c r="B1777" i="63" s="1"/>
  <c r="B1778" i="63" s="1"/>
  <c r="B1779" i="63" s="1"/>
  <c r="B1780" i="63" s="1"/>
  <c r="B1781" i="63" s="1"/>
  <c r="B1782" i="63" s="1"/>
  <c r="B1783" i="63" s="1"/>
  <c r="B1784" i="63" s="1"/>
  <c r="B1785" i="63" s="1"/>
  <c r="B1786" i="63" s="1"/>
  <c r="B1787" i="63" s="1"/>
  <c r="B1788" i="63" s="1"/>
  <c r="B1789" i="63" s="1"/>
  <c r="B1790" i="63" s="1"/>
  <c r="B1791" i="63" s="1"/>
  <c r="B1792" i="63" s="1"/>
  <c r="B1793" i="63" s="1"/>
  <c r="B1794" i="63" s="1"/>
  <c r="B1795" i="63" s="1"/>
  <c r="B1796" i="63" s="1"/>
  <c r="B1797" i="63" s="1"/>
  <c r="B1798" i="63" s="1"/>
  <c r="B1799" i="63" s="1"/>
  <c r="B1800" i="63" s="1"/>
  <c r="B1801" i="63" s="1"/>
  <c r="B1802" i="63" s="1"/>
  <c r="B1803" i="63" s="1"/>
  <c r="B1804" i="63" s="1"/>
  <c r="B1805" i="63" s="1"/>
  <c r="B1806" i="63" s="1"/>
  <c r="B1807" i="63" s="1"/>
  <c r="B1808" i="63" s="1"/>
  <c r="B1809" i="63" s="1"/>
  <c r="B1810" i="63" s="1"/>
  <c r="B1811" i="63" s="1"/>
  <c r="B1812" i="63" s="1"/>
  <c r="B1813" i="63" s="1"/>
  <c r="B1814" i="63" s="1"/>
  <c r="B1815" i="63" s="1"/>
  <c r="B1816" i="63" s="1"/>
  <c r="B1817" i="63" s="1"/>
  <c r="B1818" i="63" s="1"/>
  <c r="B1819" i="63" s="1"/>
  <c r="B1820" i="63" s="1"/>
  <c r="B1821" i="63" s="1"/>
  <c r="B1822" i="63" s="1"/>
  <c r="B1823" i="63" s="1"/>
  <c r="B1824" i="63" s="1"/>
  <c r="B1825" i="63" s="1"/>
  <c r="B1826" i="63" s="1"/>
  <c r="B1827" i="63" s="1"/>
  <c r="B1828" i="63" s="1"/>
  <c r="B1829" i="63" s="1"/>
  <c r="B1830" i="63" s="1"/>
  <c r="B1831" i="63" s="1"/>
  <c r="B1832" i="63" s="1"/>
  <c r="B1833" i="63" s="1"/>
  <c r="B1834" i="63" s="1"/>
  <c r="B1835" i="63" s="1"/>
  <c r="B1836" i="63" s="1"/>
  <c r="B1837" i="63" s="1"/>
  <c r="B1838" i="63" s="1"/>
  <c r="B1839" i="63" s="1"/>
  <c r="B1840" i="63" s="1"/>
  <c r="B1841" i="63" s="1"/>
  <c r="B1842" i="63" s="1"/>
  <c r="B1843" i="63" s="1"/>
  <c r="B1844" i="63" s="1"/>
  <c r="B1845" i="63" s="1"/>
  <c r="B1846" i="63" s="1"/>
  <c r="B1847" i="63" s="1"/>
  <c r="B1848" i="63" s="1"/>
  <c r="B1849" i="63" s="1"/>
  <c r="B1850" i="63" s="1"/>
  <c r="B1851" i="63" s="1"/>
  <c r="B1852" i="63" s="1"/>
  <c r="B1853" i="63" s="1"/>
  <c r="B1854" i="63" s="1"/>
  <c r="B1855" i="63" s="1"/>
  <c r="B1856" i="63" s="1"/>
  <c r="B1857" i="63" s="1"/>
  <c r="B1858" i="63" s="1"/>
  <c r="B1859" i="63" s="1"/>
  <c r="B1860" i="63" s="1"/>
  <c r="B1861" i="63" s="1"/>
  <c r="B1862" i="63" s="1"/>
  <c r="B1863" i="63" s="1"/>
  <c r="B1864" i="63" s="1"/>
  <c r="B1865" i="63" s="1"/>
  <c r="B1866" i="63" s="1"/>
  <c r="B1867" i="63" s="1"/>
  <c r="B1868" i="63" s="1"/>
  <c r="B1869" i="63" s="1"/>
  <c r="B1870" i="63" s="1"/>
  <c r="B1871" i="63" s="1"/>
  <c r="B1872" i="63" s="1"/>
  <c r="B1873" i="63" s="1"/>
  <c r="B1874" i="63" s="1"/>
  <c r="B1875" i="63" s="1"/>
  <c r="B1876" i="63" s="1"/>
  <c r="B1877" i="63" s="1"/>
  <c r="B1878" i="63" s="1"/>
  <c r="B1879" i="63" s="1"/>
  <c r="B1880" i="63" s="1"/>
  <c r="B1881" i="63" s="1"/>
  <c r="B1882" i="63" s="1"/>
  <c r="B1883" i="63" s="1"/>
  <c r="B1884" i="63" s="1"/>
  <c r="B1885" i="63" s="1"/>
  <c r="B1886" i="63" s="1"/>
  <c r="B1887" i="63" s="1"/>
  <c r="B1888" i="63" s="1"/>
  <c r="B1889" i="63" s="1"/>
  <c r="B1890" i="63" s="1"/>
  <c r="B1891" i="63" s="1"/>
  <c r="B1892" i="63" s="1"/>
  <c r="B1893" i="63" s="1"/>
  <c r="B1894" i="63" s="1"/>
  <c r="B1895" i="63" s="1"/>
  <c r="B1896" i="63" s="1"/>
  <c r="B1897" i="63" s="1"/>
  <c r="B1898" i="63" s="1"/>
  <c r="B1899" i="63" s="1"/>
  <c r="B1900" i="63" s="1"/>
  <c r="B1901" i="63" s="1"/>
  <c r="B1902" i="63" s="1"/>
  <c r="B1903" i="63" s="1"/>
  <c r="B1904" i="63" s="1"/>
  <c r="B1905" i="63" s="1"/>
  <c r="B1906" i="63" s="1"/>
  <c r="B1907" i="63" s="1"/>
  <c r="B1908" i="63" s="1"/>
  <c r="B1909" i="63" s="1"/>
  <c r="B1910" i="63" s="1"/>
  <c r="B1911" i="63" s="1"/>
  <c r="B1912" i="63" s="1"/>
  <c r="B1913" i="63" s="1"/>
  <c r="B1914" i="63" s="1"/>
  <c r="B1915" i="63" s="1"/>
  <c r="B1916" i="63" s="1"/>
  <c r="B1917" i="63" s="1"/>
  <c r="B1918" i="63" s="1"/>
  <c r="B1919" i="63" s="1"/>
  <c r="B1920" i="63" s="1"/>
  <c r="B1921" i="63" s="1"/>
  <c r="B1922" i="63" s="1"/>
  <c r="B1923" i="63" s="1"/>
  <c r="B1924" i="63" s="1"/>
  <c r="B1925" i="63" s="1"/>
  <c r="B1926" i="63" s="1"/>
  <c r="B1927" i="63" s="1"/>
  <c r="B1928" i="63" s="1"/>
  <c r="B1929" i="63" s="1"/>
  <c r="B1930" i="63" s="1"/>
  <c r="B1931" i="63" s="1"/>
  <c r="B1932" i="63" s="1"/>
  <c r="B1933" i="63" s="1"/>
  <c r="B1934" i="63" s="1"/>
  <c r="B1935" i="63" s="1"/>
  <c r="B1936" i="63" s="1"/>
  <c r="B1937" i="63" s="1"/>
  <c r="B1938" i="63" s="1"/>
  <c r="B1939" i="63" s="1"/>
  <c r="B1940" i="63" s="1"/>
  <c r="B1941" i="63" s="1"/>
  <c r="B1942" i="63" s="1"/>
  <c r="B1943" i="63" s="1"/>
  <c r="B1944" i="63" s="1"/>
  <c r="B1945" i="63" s="1"/>
  <c r="B1946" i="63" s="1"/>
  <c r="B1947" i="63" s="1"/>
  <c r="B1948" i="63" s="1"/>
  <c r="B1949" i="63" s="1"/>
  <c r="B1950" i="63" s="1"/>
  <c r="B1951" i="63" s="1"/>
  <c r="B1952" i="63" s="1"/>
  <c r="B1953" i="63" s="1"/>
  <c r="B1954" i="63" s="1"/>
  <c r="B1955" i="63" s="1"/>
  <c r="B1956" i="63" s="1"/>
  <c r="B1957" i="63" s="1"/>
  <c r="B1958" i="63" s="1"/>
  <c r="B1959" i="63" s="1"/>
  <c r="B1960" i="63" s="1"/>
  <c r="B1961" i="63" s="1"/>
  <c r="B1962" i="63" s="1"/>
  <c r="B1963" i="63" s="1"/>
  <c r="B1964" i="63" s="1"/>
  <c r="B1965" i="63" s="1"/>
  <c r="B1966" i="63" s="1"/>
  <c r="B1967" i="63" s="1"/>
  <c r="B1968" i="63" s="1"/>
  <c r="B1969" i="63" s="1"/>
  <c r="B1970" i="63" s="1"/>
  <c r="B1971" i="63" s="1"/>
  <c r="B1972" i="63" s="1"/>
  <c r="B1973" i="63" s="1"/>
  <c r="B1974" i="63" s="1"/>
  <c r="B1975" i="63" s="1"/>
  <c r="B1976" i="63" s="1"/>
  <c r="B1977" i="63" s="1"/>
  <c r="B1978" i="63" s="1"/>
  <c r="B1979" i="63" s="1"/>
  <c r="B1980" i="63" s="1"/>
  <c r="B1981" i="63" s="1"/>
  <c r="B1982" i="63" s="1"/>
  <c r="B1983" i="63" s="1"/>
  <c r="B1984" i="63" s="1"/>
  <c r="B1985" i="63" s="1"/>
  <c r="B1986" i="63" s="1"/>
  <c r="B1987" i="63" s="1"/>
  <c r="B1988" i="63" s="1"/>
  <c r="B1989" i="63" s="1"/>
  <c r="B1990" i="63" s="1"/>
  <c r="B1991" i="63" s="1"/>
  <c r="B1992" i="63" s="1"/>
  <c r="B1993" i="63" s="1"/>
  <c r="B1994" i="63" s="1"/>
  <c r="B1995" i="63" s="1"/>
  <c r="B1996" i="63" s="1"/>
  <c r="B1997" i="63" s="1"/>
  <c r="B1998" i="63" s="1"/>
  <c r="B1999" i="63" s="1"/>
  <c r="B2000" i="63" s="1"/>
  <c r="B2001" i="63" s="1"/>
  <c r="B2002" i="63" s="1"/>
  <c r="B2003" i="63" s="1"/>
  <c r="B2004" i="63" s="1"/>
  <c r="B2005" i="63" s="1"/>
  <c r="B2006" i="63" s="1"/>
  <c r="B2007" i="63" s="1"/>
  <c r="B2008" i="63" s="1"/>
  <c r="B2009" i="63" s="1"/>
  <c r="B2010" i="63" s="1"/>
  <c r="B2011" i="63" s="1"/>
  <c r="B2012" i="63" s="1"/>
  <c r="B2013" i="63" s="1"/>
  <c r="B2014" i="63" s="1"/>
  <c r="B2015" i="63" s="1"/>
  <c r="B2016" i="63" s="1"/>
  <c r="B2017" i="63" s="1"/>
  <c r="B2018" i="63" s="1"/>
  <c r="B2019" i="63" s="1"/>
  <c r="B2020" i="63" s="1"/>
  <c r="B2021" i="63" s="1"/>
  <c r="B2022" i="63" s="1"/>
  <c r="B2023" i="63" s="1"/>
  <c r="B2024" i="63" s="1"/>
  <c r="B2025" i="63" s="1"/>
  <c r="B2026" i="63" s="1"/>
  <c r="B2027" i="63" s="1"/>
  <c r="B2028" i="63" s="1"/>
  <c r="B2029" i="63" s="1"/>
  <c r="B2030" i="63" s="1"/>
  <c r="B2031" i="63" s="1"/>
  <c r="B2032" i="63" s="1"/>
  <c r="B2033" i="63" s="1"/>
  <c r="B2034" i="63" s="1"/>
  <c r="B2035" i="63" s="1"/>
  <c r="B2036" i="63" s="1"/>
  <c r="B2037" i="63" s="1"/>
  <c r="B2038" i="63" s="1"/>
  <c r="B2039" i="63" s="1"/>
  <c r="B2040" i="63" s="1"/>
  <c r="B2041" i="63" s="1"/>
  <c r="B2042" i="63" s="1"/>
  <c r="B2043" i="63" s="1"/>
  <c r="B2044" i="63" s="1"/>
  <c r="B2045" i="63" s="1"/>
  <c r="B2046" i="63" s="1"/>
  <c r="B2047" i="63" s="1"/>
  <c r="B2048" i="63" s="1"/>
  <c r="B2049" i="63" s="1"/>
  <c r="B2050" i="63" s="1"/>
  <c r="B2051" i="63" s="1"/>
  <c r="B2052" i="63" s="1"/>
  <c r="B2053" i="63" s="1"/>
  <c r="B2054" i="63" s="1"/>
  <c r="B2055" i="63" s="1"/>
  <c r="B2056" i="63" s="1"/>
  <c r="B2057" i="63" s="1"/>
  <c r="B2058" i="63" s="1"/>
  <c r="B2059" i="63" s="1"/>
  <c r="B2060" i="63" s="1"/>
  <c r="B2061" i="63" s="1"/>
  <c r="B2062" i="63" s="1"/>
  <c r="B2063" i="63" s="1"/>
  <c r="B2064" i="63" s="1"/>
  <c r="B2065" i="63" s="1"/>
  <c r="B2066" i="63" s="1"/>
  <c r="B2067" i="63" s="1"/>
  <c r="B2068" i="63" s="1"/>
  <c r="B2069" i="63" s="1"/>
  <c r="B2070" i="63" s="1"/>
  <c r="B2071" i="63" s="1"/>
  <c r="B2072" i="63" s="1"/>
  <c r="B2073" i="63" s="1"/>
  <c r="B2074" i="63" s="1"/>
  <c r="B2075" i="63" s="1"/>
  <c r="B2076" i="63" s="1"/>
  <c r="B2077" i="63" s="1"/>
  <c r="B2078" i="63" s="1"/>
  <c r="B2079" i="63" s="1"/>
  <c r="B2080" i="63" s="1"/>
  <c r="B2081" i="63" s="1"/>
  <c r="B2082" i="63" s="1"/>
  <c r="B2083" i="63" s="1"/>
  <c r="B2084" i="63" s="1"/>
  <c r="B2085" i="63" s="1"/>
  <c r="B2086" i="63" s="1"/>
  <c r="B2087" i="63" s="1"/>
  <c r="B2088" i="63" s="1"/>
  <c r="B2089" i="63" s="1"/>
  <c r="B2090" i="63" s="1"/>
  <c r="B2091" i="63" s="1"/>
  <c r="B2092" i="63" s="1"/>
  <c r="B2093" i="63" s="1"/>
  <c r="B2094" i="63" s="1"/>
  <c r="B2095" i="63" s="1"/>
  <c r="B2096" i="63" s="1"/>
  <c r="B2097" i="63" s="1"/>
  <c r="B2098" i="63" s="1"/>
  <c r="B2099" i="63" s="1"/>
  <c r="B2100" i="63" s="1"/>
  <c r="B2101" i="63" s="1"/>
  <c r="B2102" i="63" s="1"/>
  <c r="B2103" i="63" s="1"/>
  <c r="B2104" i="63" s="1"/>
  <c r="B2105" i="63" s="1"/>
  <c r="B2106" i="63" s="1"/>
  <c r="B2107" i="63" s="1"/>
  <c r="B2108" i="63" s="1"/>
  <c r="B2109" i="63" s="1"/>
  <c r="B2110" i="63" s="1"/>
  <c r="B2111" i="63" s="1"/>
  <c r="B2112" i="63" s="1"/>
  <c r="B2113" i="63" s="1"/>
  <c r="B2114" i="63" s="1"/>
  <c r="B2115" i="63" s="1"/>
  <c r="B2116" i="63" s="1"/>
  <c r="B2117" i="63" s="1"/>
  <c r="B2118" i="63" s="1"/>
  <c r="B2119" i="63" s="1"/>
  <c r="B2120" i="63" s="1"/>
  <c r="B2121" i="63" s="1"/>
  <c r="B2122" i="63" s="1"/>
  <c r="B2123" i="63" s="1"/>
  <c r="B2124" i="63" s="1"/>
  <c r="B2125" i="63" s="1"/>
  <c r="B2126" i="63" s="1"/>
  <c r="B2127" i="63" s="1"/>
  <c r="B2128" i="63" s="1"/>
  <c r="B2129" i="63" s="1"/>
  <c r="B2130" i="63" s="1"/>
  <c r="B2131" i="63" s="1"/>
  <c r="B2132" i="63" s="1"/>
  <c r="B2133" i="63" s="1"/>
  <c r="B2134" i="63" s="1"/>
  <c r="B2135" i="63" s="1"/>
  <c r="B2136" i="63" s="1"/>
  <c r="B2137" i="63" s="1"/>
  <c r="B2138" i="63" s="1"/>
  <c r="B2139" i="63" s="1"/>
  <c r="B2140" i="63" s="1"/>
  <c r="B2141" i="63" s="1"/>
  <c r="B2142" i="63" s="1"/>
  <c r="B2143" i="63" s="1"/>
  <c r="B2144" i="63" s="1"/>
  <c r="B2145" i="63" s="1"/>
  <c r="B2146" i="63" s="1"/>
  <c r="B2147" i="63" s="1"/>
  <c r="B2148" i="63" s="1"/>
  <c r="B2149" i="63" s="1"/>
  <c r="B2150" i="63" s="1"/>
  <c r="B2151" i="63" s="1"/>
  <c r="B2152" i="63" s="1"/>
  <c r="B2153" i="63" s="1"/>
  <c r="B2154" i="63" s="1"/>
  <c r="B2155" i="63" s="1"/>
  <c r="B2156" i="63" s="1"/>
  <c r="B2157" i="63" s="1"/>
  <c r="B2158" i="63" s="1"/>
  <c r="B2159" i="63" s="1"/>
  <c r="B2160" i="63" s="1"/>
  <c r="B2161" i="63" s="1"/>
  <c r="B2162" i="63" s="1"/>
  <c r="B2163" i="63" s="1"/>
  <c r="B2164" i="63" s="1"/>
  <c r="B2165" i="63" s="1"/>
  <c r="B2166" i="63" s="1"/>
  <c r="B2167" i="63" s="1"/>
  <c r="B2168" i="63" s="1"/>
  <c r="B2169" i="63" s="1"/>
  <c r="B2170" i="63" s="1"/>
  <c r="B2171" i="63" s="1"/>
  <c r="B2172" i="63" s="1"/>
  <c r="B2173" i="63" s="1"/>
  <c r="B2174" i="63" s="1"/>
  <c r="B2175" i="63" s="1"/>
  <c r="B2176" i="63" s="1"/>
  <c r="B2177" i="63" s="1"/>
  <c r="B2178" i="63" s="1"/>
  <c r="B2179" i="63" s="1"/>
  <c r="B2180" i="63" s="1"/>
  <c r="B2181" i="63" s="1"/>
  <c r="B2182" i="63" s="1"/>
  <c r="B2183" i="63" s="1"/>
  <c r="B2184" i="63" s="1"/>
  <c r="B2185" i="63" s="1"/>
  <c r="B2186" i="63" s="1"/>
  <c r="B2187" i="63" s="1"/>
  <c r="B2188" i="63" s="1"/>
  <c r="B2189" i="63" s="1"/>
  <c r="B2190" i="63" s="1"/>
  <c r="B2191" i="63" s="1"/>
  <c r="B2192" i="63" s="1"/>
  <c r="B2193" i="63" s="1"/>
  <c r="B2194" i="63" s="1"/>
  <c r="B2195" i="63" s="1"/>
  <c r="B2196" i="63" s="1"/>
  <c r="B2197" i="63" s="1"/>
  <c r="B2198" i="63" s="1"/>
  <c r="B2199" i="63" s="1"/>
  <c r="B2200" i="63" s="1"/>
  <c r="B2201" i="63" s="1"/>
  <c r="B2202" i="63" s="1"/>
  <c r="B2203" i="63" s="1"/>
  <c r="B2204" i="63" s="1"/>
  <c r="B2205" i="63" s="1"/>
  <c r="B2206" i="63" s="1"/>
  <c r="B2207" i="63" s="1"/>
  <c r="B2208" i="63" s="1"/>
  <c r="B2209" i="63" s="1"/>
  <c r="B2210" i="63" s="1"/>
  <c r="B2211" i="63" s="1"/>
  <c r="B2212" i="63" s="1"/>
  <c r="B2213" i="63" s="1"/>
  <c r="B2214" i="63" s="1"/>
  <c r="B2215" i="63" s="1"/>
  <c r="B2216" i="63" s="1"/>
  <c r="B2217" i="63" s="1"/>
  <c r="B2218" i="63" s="1"/>
  <c r="B2219" i="63" s="1"/>
  <c r="B2220" i="63" s="1"/>
  <c r="B2221" i="63" s="1"/>
  <c r="B2222" i="63" s="1"/>
  <c r="B2223" i="63" s="1"/>
  <c r="B2224" i="63" s="1"/>
  <c r="B2225" i="63" s="1"/>
  <c r="B2226" i="63" s="1"/>
  <c r="B2227" i="63" s="1"/>
  <c r="B2228" i="63" s="1"/>
  <c r="B2229" i="63" s="1"/>
  <c r="B2230" i="63" s="1"/>
  <c r="B2231" i="63" s="1"/>
  <c r="B2232" i="63" s="1"/>
  <c r="B2233" i="63" s="1"/>
  <c r="B2234" i="63" s="1"/>
  <c r="B2235" i="63" s="1"/>
  <c r="B2236" i="63" s="1"/>
  <c r="B2237" i="63" s="1"/>
  <c r="B2238" i="63" s="1"/>
  <c r="B2239" i="63" s="1"/>
  <c r="B2240" i="63" s="1"/>
  <c r="B2241" i="63" s="1"/>
  <c r="B2242" i="63" s="1"/>
  <c r="B2243" i="63" s="1"/>
  <c r="B2244" i="63" s="1"/>
  <c r="B2245" i="63" s="1"/>
  <c r="B2246" i="63" s="1"/>
  <c r="B2247" i="63" s="1"/>
  <c r="B2248" i="63" s="1"/>
  <c r="B2249" i="63" s="1"/>
  <c r="B2250" i="63" s="1"/>
  <c r="B2251" i="63" s="1"/>
  <c r="B2252" i="63" s="1"/>
  <c r="B2253" i="63" s="1"/>
  <c r="B2254" i="63" s="1"/>
  <c r="B2255" i="63" s="1"/>
  <c r="B2256" i="63" s="1"/>
  <c r="B2257" i="63" s="1"/>
  <c r="B2258" i="63" s="1"/>
  <c r="B2259" i="63" s="1"/>
  <c r="B2260" i="63" s="1"/>
  <c r="B2261" i="63" s="1"/>
  <c r="B2262" i="63" s="1"/>
  <c r="B2263" i="63" s="1"/>
  <c r="B2264" i="63" s="1"/>
  <c r="B2265" i="63" s="1"/>
  <c r="B2266" i="63" s="1"/>
  <c r="B2267" i="63" s="1"/>
  <c r="B2268" i="63" s="1"/>
  <c r="B2269" i="63" s="1"/>
  <c r="B2270" i="63" s="1"/>
  <c r="B2271" i="63" s="1"/>
  <c r="B2272" i="63" s="1"/>
  <c r="B2273" i="63" s="1"/>
  <c r="B2274" i="63" s="1"/>
  <c r="B2275" i="63" s="1"/>
  <c r="B2276" i="63" s="1"/>
  <c r="B2277" i="63" s="1"/>
  <c r="B2278" i="63" s="1"/>
  <c r="B2279" i="63" s="1"/>
  <c r="B2280" i="63" s="1"/>
  <c r="B2281" i="63" s="1"/>
  <c r="B2282" i="63" s="1"/>
  <c r="B2283" i="63" s="1"/>
  <c r="B2284" i="63" s="1"/>
  <c r="B2285" i="63" s="1"/>
  <c r="B2286" i="63" s="1"/>
  <c r="B2287" i="63" s="1"/>
  <c r="B2288" i="63" s="1"/>
  <c r="B2289" i="63" s="1"/>
  <c r="B2290" i="63" s="1"/>
  <c r="B2291" i="63" s="1"/>
  <c r="B2292" i="63" s="1"/>
  <c r="B2293" i="63" s="1"/>
  <c r="B2294" i="63" s="1"/>
  <c r="B2295" i="63" s="1"/>
  <c r="B2296" i="63" s="1"/>
  <c r="B2297" i="63" s="1"/>
  <c r="B2298" i="63" s="1"/>
  <c r="B2299" i="63" s="1"/>
  <c r="B2300" i="63" s="1"/>
  <c r="B2301" i="63" s="1"/>
  <c r="B2302" i="63" s="1"/>
  <c r="B2303" i="63" s="1"/>
  <c r="B2304" i="63" s="1"/>
  <c r="B2305" i="63" s="1"/>
  <c r="B2306" i="63" s="1"/>
  <c r="B2307" i="63" s="1"/>
  <c r="B2308" i="63" s="1"/>
  <c r="B2309" i="63" s="1"/>
  <c r="B2310" i="63" s="1"/>
  <c r="B2311" i="63" s="1"/>
  <c r="B2312" i="63" s="1"/>
  <c r="B2313" i="63" s="1"/>
  <c r="B2314" i="63" s="1"/>
  <c r="B2315" i="63" s="1"/>
  <c r="B2316" i="63" s="1"/>
  <c r="B2317" i="63" s="1"/>
  <c r="B2318" i="63" s="1"/>
  <c r="B2319" i="63" s="1"/>
  <c r="B2320" i="63" s="1"/>
  <c r="B2321" i="63" s="1"/>
  <c r="B2322" i="63" s="1"/>
  <c r="B2323" i="63" s="1"/>
  <c r="B2324" i="63" s="1"/>
  <c r="B2325" i="63" s="1"/>
  <c r="B2326" i="63" s="1"/>
  <c r="B2327" i="63" s="1"/>
  <c r="B2328" i="63" s="1"/>
  <c r="B2329" i="63" s="1"/>
  <c r="B2330" i="63" s="1"/>
  <c r="B2331" i="63" s="1"/>
  <c r="B2332" i="63" s="1"/>
  <c r="B2333" i="63" s="1"/>
  <c r="B2334" i="63" s="1"/>
  <c r="B2335" i="63" s="1"/>
  <c r="B2336" i="63" s="1"/>
  <c r="B2337" i="63" s="1"/>
  <c r="B2338" i="63" s="1"/>
  <c r="B2339" i="63" s="1"/>
  <c r="B2340" i="63" s="1"/>
  <c r="B2341" i="63" s="1"/>
  <c r="B2342" i="63" s="1"/>
  <c r="B2343" i="63" s="1"/>
  <c r="B2344" i="63" s="1"/>
  <c r="B2345" i="63" s="1"/>
  <c r="B2346" i="63" s="1"/>
  <c r="B2347" i="63" s="1"/>
  <c r="B2348" i="63" s="1"/>
  <c r="B2349" i="63" s="1"/>
  <c r="B2350" i="63" s="1"/>
  <c r="B2351" i="63" s="1"/>
  <c r="B2352" i="63" s="1"/>
  <c r="B2353" i="63" s="1"/>
  <c r="B2354" i="63" s="1"/>
  <c r="B2355" i="63" s="1"/>
  <c r="B2356" i="63" s="1"/>
  <c r="B2357" i="63" s="1"/>
  <c r="B2358" i="63" s="1"/>
  <c r="B2359" i="63" s="1"/>
  <c r="B2360" i="63" s="1"/>
  <c r="B2361" i="63" s="1"/>
  <c r="B2362" i="63" s="1"/>
  <c r="B2363" i="63" s="1"/>
  <c r="B2364" i="63" s="1"/>
  <c r="B2365" i="63" s="1"/>
  <c r="B2366" i="63" s="1"/>
  <c r="B2367" i="63" s="1"/>
  <c r="B2368" i="63" s="1"/>
  <c r="B2369" i="63" s="1"/>
  <c r="B2370" i="63" s="1"/>
  <c r="B2371" i="63" s="1"/>
  <c r="B2372" i="63" s="1"/>
  <c r="B2373" i="63" s="1"/>
  <c r="B2374" i="63" s="1"/>
  <c r="B2375" i="63" s="1"/>
  <c r="B2376" i="63" s="1"/>
  <c r="B2377" i="63" s="1"/>
  <c r="B2378" i="63" s="1"/>
  <c r="B2379" i="63" s="1"/>
  <c r="B2380" i="63" s="1"/>
  <c r="B2381" i="63" s="1"/>
  <c r="B2382" i="63" s="1"/>
  <c r="B2383" i="63" s="1"/>
  <c r="B2384" i="63" s="1"/>
  <c r="B2385" i="63" s="1"/>
  <c r="B2386" i="63" s="1"/>
  <c r="B2387" i="63" s="1"/>
  <c r="B2388" i="63" s="1"/>
  <c r="B2389" i="63" s="1"/>
  <c r="B2390" i="63" s="1"/>
  <c r="B2391" i="63" s="1"/>
  <c r="B2392" i="63" s="1"/>
  <c r="B2393" i="63" s="1"/>
  <c r="B2394" i="63" s="1"/>
  <c r="B2395" i="63" s="1"/>
  <c r="B2396" i="63" s="1"/>
  <c r="B2397" i="63" s="1"/>
  <c r="B2398" i="63" s="1"/>
  <c r="B2399" i="63" s="1"/>
  <c r="B2400" i="63" s="1"/>
  <c r="B2401" i="63" s="1"/>
  <c r="B2402" i="63" s="1"/>
  <c r="B2403" i="63" s="1"/>
  <c r="B2404" i="63" s="1"/>
  <c r="B2405" i="63" s="1"/>
  <c r="B2406" i="63" s="1"/>
  <c r="B2407" i="63" s="1"/>
  <c r="B2408" i="63" s="1"/>
  <c r="B2409" i="63" s="1"/>
  <c r="B2410" i="63" s="1"/>
  <c r="B2411" i="63" s="1"/>
  <c r="B2412" i="63" s="1"/>
  <c r="B2413" i="63" s="1"/>
  <c r="B2414" i="63" s="1"/>
  <c r="B2415" i="63" s="1"/>
  <c r="B2416" i="63" s="1"/>
  <c r="B2417" i="63" s="1"/>
  <c r="B2418" i="63" s="1"/>
  <c r="B2419" i="63" s="1"/>
  <c r="B2420" i="63" s="1"/>
  <c r="B2421" i="63" s="1"/>
  <c r="B2422" i="63" s="1"/>
  <c r="B2423" i="63" s="1"/>
  <c r="B2424" i="63" s="1"/>
  <c r="B2425" i="63" s="1"/>
  <c r="B2426" i="63" s="1"/>
  <c r="B2427" i="63" s="1"/>
  <c r="B2428" i="63" s="1"/>
  <c r="B2429" i="63" s="1"/>
  <c r="B2430" i="63" s="1"/>
  <c r="B2431" i="63" s="1"/>
  <c r="B2432" i="63" s="1"/>
  <c r="B2433" i="63" s="1"/>
  <c r="B2434" i="63" s="1"/>
  <c r="B2435" i="63" s="1"/>
  <c r="B2436" i="63" s="1"/>
  <c r="B2437" i="63" s="1"/>
  <c r="B2438" i="63" s="1"/>
  <c r="B2439" i="63" s="1"/>
  <c r="B2440" i="63" s="1"/>
  <c r="B2441" i="63" s="1"/>
  <c r="B2442" i="63" s="1"/>
  <c r="B2443" i="63" s="1"/>
  <c r="B2444" i="63" s="1"/>
  <c r="B2445" i="63" s="1"/>
  <c r="B2446" i="63" s="1"/>
  <c r="B2447" i="63" s="1"/>
  <c r="B2448" i="63" s="1"/>
  <c r="B2449" i="63" s="1"/>
  <c r="B2450" i="63" s="1"/>
  <c r="B2451" i="63" s="1"/>
  <c r="B2452" i="63" s="1"/>
  <c r="B2453" i="63" s="1"/>
  <c r="B2454" i="63" s="1"/>
  <c r="B2455" i="63" s="1"/>
  <c r="B2456" i="63" s="1"/>
  <c r="B2457" i="63" s="1"/>
  <c r="B2458" i="63" s="1"/>
  <c r="B2459" i="63" s="1"/>
  <c r="B2460" i="63" s="1"/>
  <c r="B2461" i="63" s="1"/>
  <c r="B2462" i="63" s="1"/>
  <c r="B2463" i="63" s="1"/>
  <c r="B2464" i="63" s="1"/>
  <c r="B2465" i="63" s="1"/>
  <c r="B2466" i="63" s="1"/>
  <c r="B2467" i="63" s="1"/>
  <c r="B2468" i="63" s="1"/>
  <c r="B2469" i="63" s="1"/>
  <c r="B2470" i="63" s="1"/>
  <c r="B2471" i="63" s="1"/>
  <c r="B2472" i="63" s="1"/>
  <c r="B2473" i="63" s="1"/>
  <c r="B2474" i="63" s="1"/>
  <c r="B2475" i="63" s="1"/>
  <c r="B2476" i="63" s="1"/>
  <c r="B2477" i="63" s="1"/>
  <c r="B2478" i="63" s="1"/>
  <c r="B2479" i="63" s="1"/>
  <c r="B2480" i="63" s="1"/>
  <c r="B2481" i="63" s="1"/>
  <c r="B2482" i="63" s="1"/>
  <c r="B2483" i="63" s="1"/>
  <c r="B2484" i="63" s="1"/>
  <c r="B2485" i="63" s="1"/>
  <c r="B2486" i="63" s="1"/>
  <c r="B2487" i="63" s="1"/>
  <c r="B2488" i="63" s="1"/>
  <c r="B2489" i="63" s="1"/>
  <c r="B2490" i="63" s="1"/>
  <c r="B2491" i="63" s="1"/>
  <c r="B2492" i="63" s="1"/>
  <c r="B2493" i="63" s="1"/>
  <c r="B2494" i="63" s="1"/>
  <c r="B2495" i="63" s="1"/>
  <c r="B2496" i="63" s="1"/>
  <c r="B2497" i="63" s="1"/>
  <c r="B2498" i="63" s="1"/>
  <c r="B2499" i="63" s="1"/>
  <c r="B2500" i="63" s="1"/>
  <c r="B2501" i="63" s="1"/>
  <c r="B2502" i="63" s="1"/>
  <c r="B2503" i="63" s="1"/>
  <c r="B2504" i="63" s="1"/>
  <c r="B2505" i="63" s="1"/>
  <c r="B2506" i="63" s="1"/>
  <c r="B2507" i="63" s="1"/>
  <c r="B2508" i="63" s="1"/>
  <c r="B2509" i="63" s="1"/>
  <c r="B2510" i="63" s="1"/>
  <c r="B2511" i="63" s="1"/>
  <c r="B2512" i="63" s="1"/>
  <c r="B2513" i="63" s="1"/>
  <c r="B2514" i="63" s="1"/>
  <c r="B2515" i="63" s="1"/>
  <c r="B2516" i="63" s="1"/>
  <c r="B2517" i="63" s="1"/>
  <c r="B2518" i="63" s="1"/>
  <c r="B2519" i="63" s="1"/>
  <c r="B2520" i="63" s="1"/>
  <c r="B2521" i="63" s="1"/>
  <c r="B2522" i="63" s="1"/>
  <c r="B2523" i="63" s="1"/>
  <c r="B2524" i="63" s="1"/>
  <c r="B2525" i="63" s="1"/>
  <c r="B2526" i="63" s="1"/>
  <c r="B2527" i="63" s="1"/>
  <c r="B2528" i="63" s="1"/>
  <c r="B2529" i="63" s="1"/>
  <c r="B2530" i="63" s="1"/>
  <c r="B2531" i="63" s="1"/>
  <c r="B2532" i="63" s="1"/>
  <c r="B2533" i="63" s="1"/>
  <c r="B2534" i="63" s="1"/>
  <c r="B2535" i="63" s="1"/>
  <c r="B2536" i="63" s="1"/>
  <c r="B2537" i="63" s="1"/>
  <c r="B2538" i="63" s="1"/>
  <c r="B2539" i="63" s="1"/>
  <c r="B2540" i="63" s="1"/>
  <c r="B2541" i="63" s="1"/>
  <c r="B2542" i="63" s="1"/>
  <c r="B2543" i="63" s="1"/>
  <c r="B2544" i="63" s="1"/>
  <c r="B2545" i="63" s="1"/>
  <c r="B2546" i="63" s="1"/>
  <c r="B2547" i="63" s="1"/>
  <c r="B2548" i="63" s="1"/>
  <c r="B2549" i="63" s="1"/>
  <c r="B2550" i="63" s="1"/>
  <c r="B2551" i="63" s="1"/>
  <c r="B2552" i="63" s="1"/>
  <c r="B2553" i="63" s="1"/>
  <c r="B2554" i="63" s="1"/>
  <c r="B2555" i="63" s="1"/>
  <c r="B2556" i="63" s="1"/>
  <c r="B2557" i="63" s="1"/>
  <c r="B2558" i="63" s="1"/>
  <c r="B2559" i="63" s="1"/>
  <c r="B2560" i="63" s="1"/>
  <c r="B2561" i="63" s="1"/>
  <c r="B2562" i="63" s="1"/>
  <c r="B2563" i="63" s="1"/>
  <c r="B2564" i="63" s="1"/>
  <c r="B2565" i="63" s="1"/>
  <c r="B2566" i="63" s="1"/>
  <c r="B2567" i="63" s="1"/>
  <c r="B2568" i="63" s="1"/>
  <c r="B2569" i="63" s="1"/>
  <c r="B2570" i="63" s="1"/>
  <c r="B2571" i="63" s="1"/>
  <c r="B2572" i="63" s="1"/>
  <c r="B2573" i="63" s="1"/>
  <c r="B2574" i="63" s="1"/>
  <c r="B2575" i="63" s="1"/>
  <c r="B2576" i="63" s="1"/>
  <c r="B2577" i="63" s="1"/>
  <c r="B2578" i="63" s="1"/>
  <c r="B2579" i="63" s="1"/>
  <c r="B2580" i="63" s="1"/>
  <c r="B2581" i="63" s="1"/>
  <c r="B2582" i="63" s="1"/>
  <c r="B2583" i="63" s="1"/>
  <c r="B2584" i="63" s="1"/>
  <c r="B2585" i="63" s="1"/>
  <c r="B2586" i="63" s="1"/>
  <c r="B2587" i="63" s="1"/>
  <c r="B2588" i="63" s="1"/>
  <c r="B2589" i="63" s="1"/>
  <c r="B2590" i="63" s="1"/>
  <c r="B2591" i="63" s="1"/>
  <c r="B2592" i="63" s="1"/>
  <c r="B2593" i="63" s="1"/>
  <c r="B2594" i="63" s="1"/>
  <c r="B2595" i="63" s="1"/>
  <c r="B2596" i="63" s="1"/>
  <c r="B2597" i="63" s="1"/>
  <c r="B2598" i="63" s="1"/>
  <c r="B2599" i="63" s="1"/>
  <c r="B2600" i="63" s="1"/>
  <c r="B2601" i="63" s="1"/>
  <c r="B2602" i="63" s="1"/>
  <c r="B2603" i="63" s="1"/>
  <c r="B2604" i="63" s="1"/>
  <c r="B2605" i="63" s="1"/>
  <c r="B2606" i="63" s="1"/>
  <c r="B2607" i="63" s="1"/>
  <c r="B2608" i="63" s="1"/>
  <c r="B2609" i="63" s="1"/>
  <c r="B2610" i="63" s="1"/>
  <c r="B2611" i="63" s="1"/>
  <c r="B2612" i="63" s="1"/>
  <c r="B2613" i="63" s="1"/>
  <c r="B2614" i="63" s="1"/>
  <c r="B2615" i="63" s="1"/>
  <c r="B2616" i="63" s="1"/>
  <c r="B2617" i="63" s="1"/>
  <c r="B2618" i="63" s="1"/>
  <c r="B2619" i="63" s="1"/>
  <c r="B2620" i="63" s="1"/>
  <c r="B2621" i="63" s="1"/>
  <c r="B2622" i="63" s="1"/>
  <c r="B2623" i="63" s="1"/>
  <c r="B2624" i="63" s="1"/>
  <c r="B2625" i="63" s="1"/>
  <c r="B2626" i="63" s="1"/>
  <c r="B2627" i="63" s="1"/>
  <c r="B2628" i="63" s="1"/>
  <c r="B2629" i="63" s="1"/>
  <c r="B2630" i="63" s="1"/>
  <c r="B2631" i="63" s="1"/>
  <c r="B2632" i="63" s="1"/>
  <c r="B2633" i="63" s="1"/>
  <c r="B2634" i="63" s="1"/>
  <c r="B2635" i="63" s="1"/>
  <c r="B2636" i="63" s="1"/>
  <c r="B2637" i="63" s="1"/>
  <c r="B2638" i="63" s="1"/>
  <c r="B2639" i="63" s="1"/>
  <c r="B2640" i="63" s="1"/>
  <c r="B2641" i="63" s="1"/>
  <c r="B2642" i="63" s="1"/>
  <c r="B2643" i="63" s="1"/>
  <c r="B2644" i="63" s="1"/>
  <c r="B2645" i="63" s="1"/>
  <c r="B2646" i="63" s="1"/>
  <c r="B2647" i="63" s="1"/>
  <c r="B2648" i="63" s="1"/>
  <c r="B2649" i="63" s="1"/>
  <c r="B2650" i="63" s="1"/>
  <c r="B2651" i="63" s="1"/>
  <c r="B2652" i="63" s="1"/>
  <c r="B2653" i="63" s="1"/>
  <c r="B2654" i="63" s="1"/>
  <c r="B2655" i="63" s="1"/>
  <c r="B2656" i="63" s="1"/>
  <c r="B2657" i="63" s="1"/>
  <c r="B2658" i="63" s="1"/>
  <c r="B2659" i="63" s="1"/>
  <c r="B2660" i="63" s="1"/>
  <c r="B2661" i="63" s="1"/>
  <c r="B2662" i="63" s="1"/>
  <c r="B2663" i="63" s="1"/>
  <c r="B2664" i="63" s="1"/>
  <c r="B2665" i="63" s="1"/>
  <c r="B2666" i="63" s="1"/>
  <c r="B2667" i="63" s="1"/>
  <c r="B2668" i="63" s="1"/>
  <c r="B2669" i="63" s="1"/>
  <c r="B2670" i="63" s="1"/>
  <c r="B2671" i="63" s="1"/>
  <c r="B2672" i="63" s="1"/>
  <c r="B2673" i="63" s="1"/>
  <c r="B2674" i="63" s="1"/>
  <c r="B2675" i="63" s="1"/>
  <c r="B2676" i="63" s="1"/>
  <c r="B2677" i="63" s="1"/>
  <c r="B2678" i="63" s="1"/>
  <c r="B2679" i="63" s="1"/>
  <c r="B2680" i="63" s="1"/>
  <c r="B2681" i="63" s="1"/>
  <c r="B2682" i="63" s="1"/>
  <c r="B2683" i="63" s="1"/>
  <c r="B2684" i="63" s="1"/>
  <c r="B2685" i="63" s="1"/>
  <c r="B2686" i="63" s="1"/>
  <c r="B2687" i="63" s="1"/>
  <c r="B2688" i="63" s="1"/>
  <c r="B2689" i="63" s="1"/>
  <c r="B2690" i="63" s="1"/>
  <c r="B2691" i="63" s="1"/>
  <c r="B2692" i="63" s="1"/>
  <c r="B2693" i="63" s="1"/>
  <c r="B2694" i="63" s="1"/>
  <c r="B2695" i="63" s="1"/>
  <c r="B2696" i="63" s="1"/>
  <c r="B2697" i="63" s="1"/>
  <c r="B2698" i="63" s="1"/>
  <c r="B2699" i="63" s="1"/>
  <c r="B2700" i="63" s="1"/>
  <c r="B2701" i="63" s="1"/>
  <c r="B2702" i="63" s="1"/>
  <c r="B2703" i="63" s="1"/>
  <c r="B2704" i="63" s="1"/>
  <c r="B2705" i="63" s="1"/>
  <c r="B2706" i="63" s="1"/>
  <c r="B2707" i="63" s="1"/>
  <c r="B2708" i="63" s="1"/>
  <c r="B2709" i="63" s="1"/>
  <c r="B2710" i="63" s="1"/>
  <c r="B2711" i="63" s="1"/>
  <c r="B2712" i="63" s="1"/>
  <c r="B2713" i="63" s="1"/>
  <c r="B2714" i="63" s="1"/>
  <c r="B2715" i="63" s="1"/>
  <c r="B2716" i="63" s="1"/>
  <c r="B2717" i="63" s="1"/>
  <c r="B2718" i="63" s="1"/>
  <c r="B2719" i="63" s="1"/>
  <c r="B2720" i="63" s="1"/>
  <c r="B2721" i="63" s="1"/>
  <c r="B2722" i="63" s="1"/>
  <c r="B2723" i="63" s="1"/>
  <c r="B2724" i="63" s="1"/>
  <c r="B2725" i="63" s="1"/>
  <c r="B2726" i="63" s="1"/>
  <c r="B2727" i="63" s="1"/>
  <c r="B2728" i="63" s="1"/>
  <c r="B2729" i="63" s="1"/>
  <c r="B2730" i="63" s="1"/>
  <c r="B2731" i="63" s="1"/>
  <c r="B2732" i="63" s="1"/>
  <c r="B2733" i="63" s="1"/>
  <c r="B2734" i="63" s="1"/>
  <c r="B2735" i="63" s="1"/>
  <c r="B2736" i="63" s="1"/>
  <c r="B2737" i="63" s="1"/>
  <c r="B2738" i="63" s="1"/>
  <c r="B2739" i="63" s="1"/>
  <c r="B2740" i="63" s="1"/>
  <c r="B2741" i="63" s="1"/>
  <c r="B2742" i="63" s="1"/>
  <c r="B2743" i="63" s="1"/>
  <c r="B2744" i="63" s="1"/>
  <c r="B2745" i="63" s="1"/>
  <c r="B2746" i="63" s="1"/>
  <c r="B2747" i="63" s="1"/>
  <c r="B2748" i="63" s="1"/>
  <c r="B2749" i="63" s="1"/>
  <c r="B2750" i="63" s="1"/>
  <c r="B2751" i="63" s="1"/>
  <c r="B2752" i="63" s="1"/>
  <c r="B2753" i="63" s="1"/>
  <c r="B2754" i="63" s="1"/>
  <c r="B2755" i="63" s="1"/>
  <c r="B2756" i="63" s="1"/>
  <c r="B2757" i="63" s="1"/>
  <c r="B2758" i="63" s="1"/>
  <c r="B2759" i="63" s="1"/>
  <c r="B2760" i="63" s="1"/>
  <c r="B2761" i="63" s="1"/>
  <c r="B2762" i="63" s="1"/>
  <c r="B2763" i="63" s="1"/>
  <c r="B2764" i="63" s="1"/>
  <c r="B2765" i="63" s="1"/>
  <c r="B2766" i="63" s="1"/>
  <c r="B2767" i="63" s="1"/>
  <c r="B2768" i="63" s="1"/>
  <c r="B2769" i="63" s="1"/>
  <c r="B2770" i="63" s="1"/>
  <c r="B2771" i="63" s="1"/>
  <c r="B2772" i="63" s="1"/>
  <c r="B2773" i="63" s="1"/>
  <c r="B2774" i="63" s="1"/>
  <c r="B2775" i="63" s="1"/>
  <c r="B2776" i="63" s="1"/>
  <c r="B2777" i="63" s="1"/>
  <c r="B2778" i="63" s="1"/>
  <c r="B2779" i="63" s="1"/>
  <c r="B2780" i="63" s="1"/>
  <c r="B2781" i="63" s="1"/>
  <c r="B2782" i="63" s="1"/>
  <c r="B2783" i="63" s="1"/>
  <c r="B2784" i="63" s="1"/>
  <c r="B2785" i="63" s="1"/>
  <c r="B2786" i="63" s="1"/>
  <c r="B2787" i="63" s="1"/>
  <c r="B2788" i="63" s="1"/>
  <c r="B2789" i="63" s="1"/>
  <c r="B2790" i="63" s="1"/>
  <c r="B2791" i="63" s="1"/>
  <c r="B2792" i="63" s="1"/>
  <c r="B2793" i="63" s="1"/>
  <c r="B2794" i="63" s="1"/>
  <c r="B2795" i="63" s="1"/>
  <c r="B2796" i="63" s="1"/>
  <c r="B2797" i="63" s="1"/>
  <c r="B2798" i="63" s="1"/>
  <c r="B2799" i="63" s="1"/>
  <c r="B2800" i="63" s="1"/>
  <c r="B2801" i="63" s="1"/>
  <c r="B2802" i="63" s="1"/>
  <c r="B2803" i="63" s="1"/>
  <c r="B2804" i="63" s="1"/>
  <c r="B2805" i="63" s="1"/>
  <c r="B2806" i="63" s="1"/>
  <c r="B2807" i="63" s="1"/>
  <c r="B2808" i="63" s="1"/>
  <c r="B2809" i="63" s="1"/>
  <c r="B2810" i="63" s="1"/>
  <c r="B2811" i="63" s="1"/>
  <c r="B2812" i="63" s="1"/>
  <c r="B2813" i="63" s="1"/>
  <c r="B2814" i="63" s="1"/>
  <c r="B2815" i="63" s="1"/>
  <c r="B2816" i="63" s="1"/>
  <c r="B2817" i="63" s="1"/>
  <c r="B2818" i="63" s="1"/>
  <c r="B2819" i="63" s="1"/>
  <c r="B2820" i="63" s="1"/>
  <c r="B2821" i="63" s="1"/>
  <c r="B2822" i="63" s="1"/>
  <c r="B2823" i="63" s="1"/>
  <c r="B2824" i="63" s="1"/>
  <c r="B2825" i="63" s="1"/>
  <c r="B2826" i="63" s="1"/>
  <c r="B2827" i="63" s="1"/>
  <c r="B2828" i="63" s="1"/>
  <c r="B2829" i="63" s="1"/>
  <c r="B2830" i="63" s="1"/>
  <c r="B2831" i="63" s="1"/>
  <c r="B2832" i="63" s="1"/>
  <c r="B2833" i="63" s="1"/>
  <c r="B2834" i="63" s="1"/>
  <c r="B2835" i="63" s="1"/>
  <c r="B2836" i="63" s="1"/>
  <c r="B2837" i="63" s="1"/>
  <c r="B2838" i="63" s="1"/>
  <c r="B2839" i="63" s="1"/>
  <c r="B2840" i="63" s="1"/>
  <c r="B2841" i="63" s="1"/>
  <c r="B2842" i="63" s="1"/>
  <c r="B2843" i="63" s="1"/>
  <c r="B2844" i="63" s="1"/>
  <c r="B2845" i="63" s="1"/>
  <c r="B2846" i="63" s="1"/>
  <c r="B2847" i="63" s="1"/>
  <c r="B2848" i="63" s="1"/>
  <c r="B2849" i="63" s="1"/>
  <c r="B2850" i="63" s="1"/>
  <c r="B2851" i="63" s="1"/>
  <c r="B2852" i="63" s="1"/>
  <c r="B2853" i="63" s="1"/>
  <c r="B2854" i="63" s="1"/>
  <c r="B2855" i="63" s="1"/>
  <c r="B2856" i="63" s="1"/>
  <c r="B2857" i="63" s="1"/>
  <c r="B2858" i="63" s="1"/>
  <c r="B2859" i="63" s="1"/>
  <c r="B2860" i="63" s="1"/>
  <c r="B2861" i="63" s="1"/>
  <c r="B2862" i="63" s="1"/>
  <c r="B2863" i="63" s="1"/>
  <c r="B2864" i="63" s="1"/>
  <c r="B2865" i="63" s="1"/>
  <c r="B2866" i="63" s="1"/>
  <c r="B2867" i="63" s="1"/>
  <c r="B2868" i="63" s="1"/>
  <c r="B2869" i="63" s="1"/>
  <c r="B2870" i="63" s="1"/>
  <c r="B2871" i="63" s="1"/>
  <c r="B2872" i="63" s="1"/>
  <c r="B2873" i="63" s="1"/>
  <c r="B2874" i="63" s="1"/>
  <c r="B2875" i="63" s="1"/>
  <c r="B2876" i="63" s="1"/>
  <c r="B2877" i="63" s="1"/>
  <c r="B2878" i="63" s="1"/>
  <c r="B2879" i="63" s="1"/>
  <c r="B2880" i="63" s="1"/>
  <c r="B2881" i="63" s="1"/>
  <c r="B2882" i="63" s="1"/>
  <c r="B2883" i="63" s="1"/>
  <c r="B2884" i="63" s="1"/>
  <c r="B2885" i="63" s="1"/>
  <c r="B2886" i="63" s="1"/>
  <c r="B2887" i="63" s="1"/>
  <c r="B2888" i="63" s="1"/>
  <c r="B2889" i="63" s="1"/>
  <c r="B2890" i="63" s="1"/>
  <c r="B2891" i="63" s="1"/>
  <c r="B2892" i="63" s="1"/>
  <c r="B2893" i="63" s="1"/>
  <c r="B2894" i="63" s="1"/>
  <c r="B2895" i="63" s="1"/>
  <c r="B2896" i="63" s="1"/>
  <c r="B2897" i="63" s="1"/>
  <c r="B2898" i="63" s="1"/>
  <c r="B2899" i="63" s="1"/>
  <c r="B2900" i="63" s="1"/>
  <c r="B2901" i="63" s="1"/>
  <c r="B2902" i="63" s="1"/>
  <c r="B2903" i="63" s="1"/>
  <c r="B2904" i="63" s="1"/>
  <c r="B2905" i="63" s="1"/>
  <c r="B2906" i="63" s="1"/>
  <c r="B2907" i="63" s="1"/>
  <c r="B2908" i="63" s="1"/>
  <c r="B2909" i="63" s="1"/>
  <c r="B2910" i="63" s="1"/>
  <c r="B2911" i="63" s="1"/>
  <c r="B2912" i="63" s="1"/>
  <c r="B2913" i="63" s="1"/>
  <c r="B2914" i="63" s="1"/>
  <c r="B2915" i="63" s="1"/>
  <c r="B2916" i="63" s="1"/>
  <c r="B2917" i="63" s="1"/>
  <c r="B2918" i="63" s="1"/>
  <c r="B2919" i="63" s="1"/>
  <c r="B2920" i="63" s="1"/>
  <c r="B2921" i="63" s="1"/>
  <c r="B2922" i="63" s="1"/>
  <c r="B2923" i="63" s="1"/>
  <c r="B2924" i="63" s="1"/>
  <c r="B2925" i="63" s="1"/>
  <c r="B2926" i="63" s="1"/>
  <c r="B2927" i="63" s="1"/>
  <c r="B2928" i="63" s="1"/>
  <c r="B2929" i="63" s="1"/>
  <c r="B2930" i="63" s="1"/>
  <c r="B2931" i="63" s="1"/>
  <c r="B2932" i="63" s="1"/>
  <c r="B2933" i="63" s="1"/>
  <c r="B2934" i="63" s="1"/>
  <c r="B2935" i="63" s="1"/>
  <c r="B2936" i="63" s="1"/>
  <c r="B2937" i="63" s="1"/>
  <c r="B2938" i="63" s="1"/>
  <c r="B2939" i="63" s="1"/>
  <c r="B2940" i="63" s="1"/>
  <c r="B2941" i="63" s="1"/>
  <c r="B2942" i="63" s="1"/>
  <c r="B2943" i="63" s="1"/>
  <c r="B2944" i="63" s="1"/>
  <c r="B2945" i="63" s="1"/>
  <c r="B2946" i="63" s="1"/>
  <c r="B2947" i="63" s="1"/>
  <c r="B2948" i="63" s="1"/>
  <c r="B2949" i="63" s="1"/>
  <c r="B2950" i="63" s="1"/>
  <c r="B2951" i="63" s="1"/>
  <c r="B2952" i="63" s="1"/>
  <c r="B2953" i="63" s="1"/>
  <c r="B2954" i="63" s="1"/>
  <c r="B2955" i="63" s="1"/>
  <c r="B2956" i="63" s="1"/>
  <c r="B2957" i="63" s="1"/>
  <c r="B2958" i="63" s="1"/>
  <c r="B2959" i="63" s="1"/>
  <c r="B2960" i="63" s="1"/>
  <c r="B2961" i="63" s="1"/>
  <c r="B2962" i="63" s="1"/>
  <c r="B2963" i="63" s="1"/>
  <c r="B2964" i="63" s="1"/>
  <c r="B2965" i="63" s="1"/>
  <c r="B2966" i="63" s="1"/>
  <c r="B2967" i="63" s="1"/>
  <c r="B2968" i="63" s="1"/>
  <c r="B2969" i="63" s="1"/>
  <c r="B2970" i="63" s="1"/>
  <c r="B2971" i="63" s="1"/>
  <c r="B2972" i="63" s="1"/>
  <c r="B2973" i="63" s="1"/>
  <c r="B2974" i="63" s="1"/>
  <c r="B2975" i="63" s="1"/>
  <c r="B2976" i="63" s="1"/>
  <c r="B2977" i="63" s="1"/>
  <c r="B2978" i="63" s="1"/>
  <c r="B2979" i="63" s="1"/>
  <c r="B2980" i="63" s="1"/>
  <c r="B2981" i="63" s="1"/>
  <c r="B2982" i="63" s="1"/>
  <c r="B2983" i="63" s="1"/>
  <c r="B2984" i="63" s="1"/>
  <c r="B2985" i="63" s="1"/>
  <c r="B2986" i="63" s="1"/>
  <c r="B2987" i="63" s="1"/>
  <c r="B2988" i="63" s="1"/>
  <c r="B2989" i="63" s="1"/>
  <c r="B2990" i="63" s="1"/>
  <c r="B2991" i="63" s="1"/>
  <c r="B2992" i="63" s="1"/>
  <c r="B2993" i="63" s="1"/>
  <c r="B2994" i="63" s="1"/>
  <c r="B2995" i="63" s="1"/>
  <c r="B2996" i="63" s="1"/>
  <c r="B2997" i="63" s="1"/>
  <c r="B2998" i="63" s="1"/>
  <c r="B2999" i="63" s="1"/>
  <c r="B3000" i="63" s="1"/>
  <c r="B3001" i="63" s="1"/>
  <c r="B3002" i="63" s="1"/>
  <c r="B3003" i="63" s="1"/>
  <c r="B3004" i="63" s="1"/>
  <c r="B3005" i="63" s="1"/>
  <c r="B3006" i="63" s="1"/>
  <c r="B3007" i="63" s="1"/>
  <c r="B3008" i="63" s="1"/>
  <c r="B3009" i="63" s="1"/>
  <c r="B3010" i="63" s="1"/>
  <c r="B3011" i="63" s="1"/>
  <c r="B3012" i="63" s="1"/>
  <c r="B3013" i="63" s="1"/>
  <c r="B3014" i="63" s="1"/>
  <c r="B3015" i="63" s="1"/>
  <c r="B3016" i="63" s="1"/>
  <c r="B3017" i="63" s="1"/>
  <c r="B3018" i="63" s="1"/>
  <c r="B3019" i="63" s="1"/>
  <c r="B3020" i="63" s="1"/>
  <c r="B3021" i="63" s="1"/>
  <c r="B3022" i="63" s="1"/>
  <c r="B3023" i="63" s="1"/>
  <c r="B3024" i="63" s="1"/>
  <c r="B3025" i="63" s="1"/>
  <c r="B3026" i="63" s="1"/>
  <c r="B3027" i="63" s="1"/>
  <c r="B3028" i="63" s="1"/>
  <c r="B3029" i="63" s="1"/>
  <c r="B3030" i="63" s="1"/>
  <c r="B3031" i="63" s="1"/>
  <c r="B3032" i="63" s="1"/>
  <c r="B3033" i="63" s="1"/>
  <c r="B3034" i="63" s="1"/>
  <c r="B3035" i="63" s="1"/>
  <c r="B3036" i="63" s="1"/>
  <c r="B3037" i="63" s="1"/>
  <c r="B3038" i="63" s="1"/>
  <c r="B3039" i="63" s="1"/>
  <c r="B3040" i="63" s="1"/>
  <c r="B3041" i="63" s="1"/>
  <c r="B3042" i="63" s="1"/>
  <c r="B3043" i="63" s="1"/>
  <c r="B3044" i="63" s="1"/>
  <c r="B3045" i="63" s="1"/>
  <c r="B3046" i="63" s="1"/>
  <c r="B3047" i="63" s="1"/>
  <c r="B3048" i="63" s="1"/>
  <c r="B3049" i="63" s="1"/>
  <c r="B3050" i="63" s="1"/>
  <c r="B3051" i="63" s="1"/>
  <c r="B3052" i="63" s="1"/>
  <c r="B3053" i="63" s="1"/>
  <c r="B3054" i="63" s="1"/>
  <c r="B3055" i="63" s="1"/>
  <c r="B3056" i="63" s="1"/>
  <c r="B3057" i="63" s="1"/>
  <c r="B3058" i="63" s="1"/>
  <c r="B3059" i="63" s="1"/>
  <c r="B3060" i="63" s="1"/>
  <c r="B3061" i="63" s="1"/>
  <c r="B3062" i="63" s="1"/>
  <c r="B3063" i="63" s="1"/>
  <c r="B3064" i="63" s="1"/>
  <c r="B3065" i="63" s="1"/>
  <c r="B3066" i="63" s="1"/>
  <c r="B3067" i="63" s="1"/>
  <c r="B3068" i="63" s="1"/>
  <c r="B3069" i="63" s="1"/>
  <c r="B3070" i="63" s="1"/>
  <c r="B3071" i="63" s="1"/>
  <c r="B3072" i="63" s="1"/>
  <c r="B3073" i="63" s="1"/>
  <c r="B3074" i="63" s="1"/>
  <c r="B3075" i="63" s="1"/>
  <c r="B3076" i="63" s="1"/>
  <c r="B3077" i="63" s="1"/>
  <c r="B3078" i="63" s="1"/>
  <c r="B3079" i="63" s="1"/>
  <c r="B3080" i="63" s="1"/>
  <c r="B3081" i="63" s="1"/>
  <c r="B3082" i="63" s="1"/>
  <c r="B3083" i="63" s="1"/>
  <c r="B3084" i="63" s="1"/>
  <c r="B3085" i="63" s="1"/>
  <c r="B3086" i="63" s="1"/>
  <c r="B3087" i="63" s="1"/>
  <c r="B3088" i="63" s="1"/>
  <c r="B3089" i="63" s="1"/>
  <c r="B3090" i="63" s="1"/>
  <c r="B3091" i="63" s="1"/>
  <c r="B3092" i="63" s="1"/>
  <c r="B3093" i="63" s="1"/>
  <c r="B3094" i="63" s="1"/>
  <c r="B3095" i="63" s="1"/>
  <c r="B3096" i="63" s="1"/>
  <c r="B3097" i="63" s="1"/>
  <c r="B3098" i="63" s="1"/>
  <c r="B3099" i="63" s="1"/>
  <c r="B3100" i="63" s="1"/>
  <c r="B3101" i="63" s="1"/>
  <c r="B3102" i="63" s="1"/>
  <c r="B3103" i="63" s="1"/>
  <c r="B3104" i="63" s="1"/>
  <c r="B3105" i="63" s="1"/>
  <c r="B3106" i="63" s="1"/>
  <c r="B3107" i="63" s="1"/>
  <c r="B3108" i="63" s="1"/>
  <c r="B3109" i="63" s="1"/>
  <c r="B3110" i="63" s="1"/>
  <c r="B3111" i="63" s="1"/>
  <c r="B3112" i="63" s="1"/>
  <c r="B3113" i="63" s="1"/>
  <c r="B3114" i="63" s="1"/>
  <c r="B3115" i="63" s="1"/>
  <c r="B3116" i="63" s="1"/>
  <c r="B3117" i="63" s="1"/>
  <c r="B3118" i="63" s="1"/>
  <c r="B3119" i="63" s="1"/>
  <c r="B3120" i="63" s="1"/>
  <c r="B3121" i="63" s="1"/>
  <c r="B3122" i="63" s="1"/>
  <c r="B3123" i="63" s="1"/>
  <c r="B3124" i="63" s="1"/>
  <c r="B3125" i="63" s="1"/>
  <c r="B3126" i="63" s="1"/>
  <c r="B3127" i="63" s="1"/>
  <c r="B3128" i="63" s="1"/>
  <c r="B3129" i="63" s="1"/>
  <c r="B3130" i="63" s="1"/>
  <c r="B3131" i="63" s="1"/>
  <c r="B3132" i="63" s="1"/>
  <c r="B3133" i="63" s="1"/>
  <c r="B3134" i="63" s="1"/>
  <c r="B3135" i="63" s="1"/>
  <c r="B3136" i="63" s="1"/>
  <c r="B3137" i="63" s="1"/>
  <c r="B3138" i="63" s="1"/>
  <c r="B3139" i="63" s="1"/>
  <c r="B3140" i="63" s="1"/>
  <c r="B3141" i="63" s="1"/>
  <c r="B3142" i="63" s="1"/>
  <c r="B3143" i="63" s="1"/>
  <c r="B3144" i="63" s="1"/>
  <c r="B3145" i="63" s="1"/>
  <c r="B3146" i="63" s="1"/>
  <c r="B3147" i="63" s="1"/>
  <c r="B3148" i="63" s="1"/>
  <c r="B3149" i="63" s="1"/>
  <c r="B3150" i="63" s="1"/>
  <c r="B3151" i="63" s="1"/>
  <c r="B3152" i="63" s="1"/>
  <c r="B3153" i="63" s="1"/>
  <c r="B3154" i="63" s="1"/>
  <c r="B3155" i="63" s="1"/>
  <c r="B3156" i="63" s="1"/>
  <c r="B3157" i="63" s="1"/>
  <c r="B3158" i="63" s="1"/>
  <c r="B3159" i="63" s="1"/>
  <c r="B3160" i="63" s="1"/>
  <c r="B3161" i="63" s="1"/>
  <c r="B3162" i="63" s="1"/>
  <c r="B3163" i="63" s="1"/>
  <c r="B3164" i="63" s="1"/>
  <c r="B3165" i="63" s="1"/>
  <c r="B3166" i="63" s="1"/>
  <c r="B3167" i="63" s="1"/>
  <c r="B3168" i="63" s="1"/>
  <c r="B3169" i="63" s="1"/>
  <c r="B3170" i="63" s="1"/>
  <c r="B3171" i="63" s="1"/>
  <c r="B3172" i="63" s="1"/>
  <c r="B3173" i="63" s="1"/>
  <c r="B3174" i="63" s="1"/>
  <c r="B3175" i="63" s="1"/>
  <c r="B3176" i="63" s="1"/>
  <c r="B3177" i="63" s="1"/>
  <c r="B3178" i="63" s="1"/>
  <c r="B3179" i="63" s="1"/>
  <c r="B3180" i="63" s="1"/>
  <c r="B3181" i="63" s="1"/>
  <c r="B3182" i="63" s="1"/>
  <c r="B3183" i="63" s="1"/>
  <c r="B3184" i="63" s="1"/>
  <c r="B3185" i="63" s="1"/>
  <c r="B3186" i="63" s="1"/>
  <c r="B3187" i="63" s="1"/>
  <c r="B3188" i="63" s="1"/>
  <c r="B3189" i="63" s="1"/>
  <c r="B3190" i="63" s="1"/>
  <c r="B3191" i="63" s="1"/>
  <c r="B3192" i="63" s="1"/>
  <c r="B3193" i="63" s="1"/>
  <c r="B3194" i="63" s="1"/>
  <c r="B3195" i="63" s="1"/>
  <c r="B3196" i="63" s="1"/>
  <c r="B3197" i="63" s="1"/>
  <c r="B3198" i="63" s="1"/>
  <c r="B3199" i="63" s="1"/>
  <c r="B3200" i="63" s="1"/>
  <c r="B3201" i="63" s="1"/>
  <c r="B3202" i="63" s="1"/>
  <c r="B3203" i="63" s="1"/>
  <c r="B3204" i="63" s="1"/>
  <c r="B3205" i="63" s="1"/>
  <c r="B3206" i="63" s="1"/>
  <c r="B3207" i="63" s="1"/>
  <c r="B3208" i="63" s="1"/>
  <c r="B3209" i="63" s="1"/>
  <c r="B3210" i="63" s="1"/>
  <c r="B3211" i="63" s="1"/>
  <c r="B3212" i="63" s="1"/>
  <c r="B3213" i="63" s="1"/>
  <c r="B3214" i="63" s="1"/>
  <c r="B3215" i="63" s="1"/>
  <c r="B3216" i="63" s="1"/>
  <c r="B3217" i="63" s="1"/>
  <c r="B3218" i="63" s="1"/>
  <c r="B3219" i="63" s="1"/>
  <c r="B3220" i="63" s="1"/>
  <c r="B3221" i="63" s="1"/>
  <c r="B3222" i="63" s="1"/>
  <c r="B3223" i="63" s="1"/>
  <c r="B3224" i="63" s="1"/>
  <c r="B3225" i="63" s="1"/>
  <c r="B3226" i="63" s="1"/>
  <c r="B3227" i="63" s="1"/>
  <c r="B3228" i="63" s="1"/>
  <c r="B3229" i="63" s="1"/>
  <c r="B3230" i="63" s="1"/>
  <c r="B3231" i="63" s="1"/>
  <c r="B3232" i="63" s="1"/>
  <c r="B3233" i="63" s="1"/>
  <c r="B3234" i="63" s="1"/>
  <c r="B3235" i="63" s="1"/>
  <c r="B3236" i="63" s="1"/>
  <c r="B3237" i="63" s="1"/>
  <c r="B3238" i="63" s="1"/>
  <c r="B3239" i="63" s="1"/>
  <c r="B3240" i="63" s="1"/>
  <c r="B3241" i="63" s="1"/>
  <c r="B3242" i="63" s="1"/>
  <c r="B3243" i="63" s="1"/>
  <c r="B3244" i="63" s="1"/>
  <c r="B3245" i="63" s="1"/>
  <c r="B3246" i="63" s="1"/>
  <c r="B3247" i="63" s="1"/>
  <c r="B3248" i="63" s="1"/>
  <c r="B3249" i="63" s="1"/>
  <c r="B3250" i="63" s="1"/>
  <c r="B3251" i="63" s="1"/>
  <c r="B3252" i="63" s="1"/>
  <c r="B3253" i="63" s="1"/>
  <c r="B3254" i="63" s="1"/>
  <c r="B3255" i="63" s="1"/>
  <c r="B3256" i="63" s="1"/>
  <c r="B3257" i="63" s="1"/>
  <c r="B3258" i="63" s="1"/>
  <c r="B3259" i="63" s="1"/>
  <c r="B3260" i="63" s="1"/>
  <c r="B3261" i="63" s="1"/>
  <c r="B3262" i="63" s="1"/>
  <c r="B3263" i="63" s="1"/>
  <c r="B3264" i="63" s="1"/>
  <c r="B3265" i="63" s="1"/>
  <c r="B3266" i="63" s="1"/>
  <c r="B3267" i="63" s="1"/>
  <c r="B3268" i="63" s="1"/>
  <c r="B3269" i="63" s="1"/>
  <c r="B3270" i="63" s="1"/>
  <c r="B3271" i="63" s="1"/>
  <c r="B3272" i="63" s="1"/>
  <c r="B3273" i="63" s="1"/>
  <c r="B3274" i="63" s="1"/>
  <c r="B3275" i="63" s="1"/>
  <c r="B3276" i="63" s="1"/>
  <c r="B3277" i="63" s="1"/>
  <c r="B3278" i="63" s="1"/>
  <c r="B3279" i="63" s="1"/>
  <c r="B3280" i="63" s="1"/>
  <c r="B3281" i="63" s="1"/>
  <c r="B3282" i="63" s="1"/>
  <c r="B3283" i="63" s="1"/>
  <c r="B3284" i="63" s="1"/>
  <c r="B3285" i="63" s="1"/>
  <c r="B3286" i="63" s="1"/>
  <c r="B3287" i="63" s="1"/>
  <c r="B3288" i="63" s="1"/>
  <c r="B3289" i="63" s="1"/>
  <c r="B3290" i="63" s="1"/>
  <c r="B3291" i="63" s="1"/>
  <c r="B3292" i="63" s="1"/>
  <c r="B3293" i="63" s="1"/>
  <c r="B3294" i="63" s="1"/>
  <c r="B3295" i="63" s="1"/>
  <c r="B3296" i="63" s="1"/>
  <c r="B3297" i="63" s="1"/>
  <c r="B3298" i="63" s="1"/>
  <c r="B3299" i="63" s="1"/>
  <c r="B3300" i="63" s="1"/>
  <c r="B3301" i="63" s="1"/>
  <c r="B3302" i="63" s="1"/>
  <c r="B3303" i="63" s="1"/>
  <c r="B3304" i="63" s="1"/>
  <c r="B3305" i="63" s="1"/>
  <c r="B3306" i="63" s="1"/>
  <c r="B3307" i="63" s="1"/>
  <c r="B3308" i="63" s="1"/>
  <c r="B3309" i="63" s="1"/>
  <c r="B3310" i="63" s="1"/>
  <c r="B3311" i="63" s="1"/>
  <c r="B3312" i="63" s="1"/>
  <c r="B3313" i="63" s="1"/>
  <c r="B3314" i="63" s="1"/>
  <c r="B3315" i="63" s="1"/>
  <c r="B3316" i="63" s="1"/>
  <c r="B3317" i="63" s="1"/>
  <c r="B3318" i="63" s="1"/>
  <c r="B3319" i="63" s="1"/>
  <c r="B3320" i="63" s="1"/>
  <c r="B3321" i="63" s="1"/>
  <c r="B3322" i="63" s="1"/>
  <c r="B3323" i="63" s="1"/>
  <c r="B3324" i="63" s="1"/>
  <c r="B3325" i="63" s="1"/>
  <c r="B3326" i="63" s="1"/>
  <c r="B3327" i="63" s="1"/>
  <c r="B3328" i="63" s="1"/>
  <c r="B3329" i="63" s="1"/>
  <c r="B3330" i="63" s="1"/>
  <c r="B3331" i="63" s="1"/>
  <c r="B3332" i="63" s="1"/>
  <c r="B3333" i="63" s="1"/>
  <c r="B3334" i="63" s="1"/>
  <c r="B3335" i="63" s="1"/>
  <c r="B3336" i="63" s="1"/>
  <c r="B3337" i="63" s="1"/>
  <c r="B3338" i="63" s="1"/>
  <c r="B3339" i="63" s="1"/>
  <c r="B3340" i="63" s="1"/>
  <c r="B3341" i="63" s="1"/>
  <c r="B3342" i="63" s="1"/>
  <c r="B3343" i="63" s="1"/>
  <c r="B3344" i="63" s="1"/>
  <c r="B3345" i="63" s="1"/>
  <c r="B3346" i="63" s="1"/>
  <c r="B3347" i="63" s="1"/>
  <c r="B3348" i="63" s="1"/>
  <c r="B3349" i="63" s="1"/>
  <c r="B3350" i="63" s="1"/>
  <c r="B3351" i="63" s="1"/>
  <c r="B3352" i="63" s="1"/>
  <c r="B3353" i="63" s="1"/>
  <c r="B3354" i="63" s="1"/>
  <c r="B3355" i="63" s="1"/>
  <c r="B3356" i="63" s="1"/>
  <c r="B3357" i="63" s="1"/>
  <c r="B3358" i="63" s="1"/>
  <c r="B3359" i="63" s="1"/>
  <c r="B3360" i="63" s="1"/>
  <c r="B3361" i="63" s="1"/>
  <c r="B3362" i="63" s="1"/>
  <c r="B3363" i="63" s="1"/>
  <c r="B3364" i="63" s="1"/>
  <c r="B3365" i="63" s="1"/>
  <c r="B3366" i="63" s="1"/>
  <c r="B3367" i="63" s="1"/>
  <c r="B3368" i="63" s="1"/>
  <c r="B3369" i="63" s="1"/>
  <c r="B3370" i="63" s="1"/>
  <c r="B3371" i="63" s="1"/>
  <c r="B3372" i="63" s="1"/>
  <c r="B3373" i="63" s="1"/>
  <c r="B3374" i="63" s="1"/>
  <c r="B3375" i="63" s="1"/>
  <c r="B3376" i="63" s="1"/>
  <c r="B3377" i="63" s="1"/>
  <c r="B3378" i="63" s="1"/>
  <c r="B3379" i="63" s="1"/>
  <c r="B3380" i="63" s="1"/>
  <c r="B3381" i="63" s="1"/>
  <c r="B3382" i="63" s="1"/>
  <c r="B3383" i="63" s="1"/>
  <c r="B3384" i="63" s="1"/>
  <c r="B3385" i="63" s="1"/>
  <c r="B3386" i="63" s="1"/>
  <c r="B3387" i="63" s="1"/>
  <c r="B3388" i="63" s="1"/>
  <c r="B3389" i="63" s="1"/>
  <c r="B3390" i="63" s="1"/>
  <c r="B3391" i="63" s="1"/>
  <c r="B3392" i="63" s="1"/>
  <c r="B3393" i="63" s="1"/>
  <c r="B3394" i="63" s="1"/>
  <c r="B3395" i="63" s="1"/>
  <c r="B3396" i="63" s="1"/>
  <c r="B3397" i="63" s="1"/>
  <c r="B3398" i="63" s="1"/>
  <c r="B3399" i="63" s="1"/>
  <c r="B3400" i="63" s="1"/>
  <c r="B3401" i="63" s="1"/>
  <c r="B3402" i="63" s="1"/>
  <c r="B3403" i="63" s="1"/>
  <c r="B3404" i="63" s="1"/>
  <c r="B3405" i="63" s="1"/>
  <c r="B3406" i="63" s="1"/>
  <c r="B3407" i="63" s="1"/>
  <c r="B3408" i="63" s="1"/>
  <c r="B3409" i="63" s="1"/>
  <c r="B3410" i="63" s="1"/>
  <c r="B3411" i="63" s="1"/>
  <c r="B3412" i="63" s="1"/>
  <c r="B3413" i="63" s="1"/>
  <c r="B3414" i="63" s="1"/>
  <c r="B3415" i="63" s="1"/>
  <c r="B3416" i="63" s="1"/>
  <c r="B3417" i="63" s="1"/>
  <c r="B3418" i="63" s="1"/>
  <c r="B3419" i="63" s="1"/>
  <c r="B3420" i="63" s="1"/>
  <c r="B3421" i="63" s="1"/>
  <c r="B3422" i="63" s="1"/>
  <c r="B3423" i="63" s="1"/>
  <c r="B3424" i="63" s="1"/>
  <c r="B3425" i="63" s="1"/>
  <c r="B3426" i="63" s="1"/>
  <c r="B3427" i="63" s="1"/>
  <c r="B3428" i="63" s="1"/>
  <c r="B3429" i="63" s="1"/>
  <c r="B3430" i="63" s="1"/>
  <c r="B3431" i="63" s="1"/>
  <c r="B3432" i="63" s="1"/>
  <c r="B3433" i="63" s="1"/>
  <c r="B3434" i="63" s="1"/>
  <c r="B3435" i="63" s="1"/>
  <c r="B3436" i="63" s="1"/>
  <c r="B3437" i="63" s="1"/>
  <c r="B3438" i="63" s="1"/>
  <c r="B3439" i="63" s="1"/>
  <c r="B3440" i="63" s="1"/>
  <c r="B3441" i="63" s="1"/>
  <c r="B3442" i="63" s="1"/>
  <c r="B3443" i="63" s="1"/>
  <c r="B3444" i="63" s="1"/>
  <c r="B3445" i="63" s="1"/>
  <c r="B3446" i="63" s="1"/>
  <c r="B3447" i="63" s="1"/>
  <c r="B3448" i="63" s="1"/>
  <c r="B3449" i="63" s="1"/>
  <c r="B3450" i="63" s="1"/>
  <c r="B3451" i="63" s="1"/>
  <c r="B3452" i="63" s="1"/>
  <c r="B3453" i="63" s="1"/>
  <c r="B3454" i="63" s="1"/>
  <c r="B3455" i="63" s="1"/>
  <c r="B3456" i="63" s="1"/>
  <c r="B3457" i="63" s="1"/>
  <c r="B3458" i="63" s="1"/>
  <c r="B3459" i="63" s="1"/>
  <c r="B3460" i="63" s="1"/>
  <c r="B3461" i="63" s="1"/>
  <c r="B3462" i="63" s="1"/>
  <c r="B3463" i="63" s="1"/>
  <c r="B3464" i="63" s="1"/>
  <c r="B3465" i="63" s="1"/>
  <c r="B3466" i="63" s="1"/>
  <c r="B3467" i="63" s="1"/>
  <c r="B3468" i="63" s="1"/>
  <c r="B3469" i="63" s="1"/>
  <c r="B3470" i="63" s="1"/>
  <c r="B3471" i="63" s="1"/>
  <c r="B3472" i="63" s="1"/>
  <c r="B3473" i="63" s="1"/>
  <c r="B3474" i="63" s="1"/>
  <c r="B3475" i="63" s="1"/>
  <c r="B3476" i="63" s="1"/>
  <c r="B3477" i="63" s="1"/>
  <c r="B3478" i="63" s="1"/>
  <c r="B3479" i="63" s="1"/>
  <c r="B3480" i="63" s="1"/>
  <c r="B3481" i="63" s="1"/>
  <c r="B3482" i="63" s="1"/>
  <c r="B3483" i="63" s="1"/>
  <c r="B3484" i="63" s="1"/>
  <c r="B3485" i="63" s="1"/>
  <c r="B3486" i="63" s="1"/>
  <c r="B3487" i="63" s="1"/>
  <c r="B3488" i="63" s="1"/>
  <c r="B3489" i="63" s="1"/>
  <c r="B3490" i="63" s="1"/>
  <c r="B3491" i="63" s="1"/>
  <c r="B3492" i="63" s="1"/>
  <c r="B3493" i="63" s="1"/>
  <c r="B3494" i="63" s="1"/>
  <c r="B3495" i="63" s="1"/>
  <c r="B3496" i="63" s="1"/>
  <c r="B3497" i="63" s="1"/>
  <c r="B3498" i="63" s="1"/>
  <c r="B3499" i="63" s="1"/>
  <c r="B3500" i="63" s="1"/>
  <c r="B3501" i="63" s="1"/>
  <c r="B3502" i="63" s="1"/>
  <c r="B3503" i="63" s="1"/>
  <c r="B3504" i="63" s="1"/>
  <c r="B3505" i="63" s="1"/>
  <c r="B3506" i="63" s="1"/>
  <c r="B3507" i="63" s="1"/>
  <c r="B3508" i="63" s="1"/>
  <c r="B3509" i="63" s="1"/>
  <c r="B3510" i="63" s="1"/>
  <c r="B3511" i="63" s="1"/>
  <c r="B3512" i="63" s="1"/>
  <c r="B3513" i="63" s="1"/>
  <c r="B3514" i="63" s="1"/>
  <c r="B3515" i="63" s="1"/>
  <c r="B3516" i="63" s="1"/>
  <c r="B3517" i="63" s="1"/>
  <c r="B3518" i="63" s="1"/>
  <c r="B3519" i="63" s="1"/>
  <c r="B3520" i="63" s="1"/>
  <c r="B3521" i="63" s="1"/>
  <c r="B3522" i="63" s="1"/>
  <c r="B3523" i="63" s="1"/>
  <c r="B3524" i="63" s="1"/>
  <c r="B3525" i="63" s="1"/>
  <c r="B3526" i="63" s="1"/>
  <c r="B3527" i="63" s="1"/>
  <c r="B3528" i="63" s="1"/>
  <c r="B3529" i="63" s="1"/>
  <c r="B3530" i="63" s="1"/>
  <c r="B3531" i="63" s="1"/>
  <c r="B3532" i="63" s="1"/>
  <c r="B3533" i="63" s="1"/>
  <c r="B3534" i="63" s="1"/>
  <c r="B3535" i="63" s="1"/>
  <c r="B3536" i="63" s="1"/>
  <c r="B3537" i="63" s="1"/>
  <c r="B3538" i="63" s="1"/>
  <c r="B3539" i="63" s="1"/>
  <c r="B3540" i="63" s="1"/>
  <c r="B3541" i="63" s="1"/>
  <c r="B3542" i="63" s="1"/>
  <c r="B3543" i="63" s="1"/>
  <c r="B3544" i="63" s="1"/>
  <c r="B3545" i="63" s="1"/>
  <c r="B3546" i="63" s="1"/>
  <c r="B3547" i="63" s="1"/>
  <c r="B3548" i="63" s="1"/>
  <c r="B3549" i="63" s="1"/>
  <c r="B3550" i="63" s="1"/>
  <c r="B3551" i="63" s="1"/>
  <c r="B3552" i="63" s="1"/>
  <c r="B3553" i="63" s="1"/>
  <c r="B3554" i="63" s="1"/>
  <c r="B3555" i="63" s="1"/>
  <c r="B3556" i="63" s="1"/>
  <c r="B3557" i="63" s="1"/>
  <c r="B3558" i="63" s="1"/>
  <c r="B3559" i="63" s="1"/>
  <c r="B3560" i="63" s="1"/>
  <c r="B3561" i="63" s="1"/>
  <c r="B3562" i="63" s="1"/>
  <c r="B3563" i="63" s="1"/>
  <c r="B3564" i="63" s="1"/>
  <c r="B3565" i="63" s="1"/>
  <c r="B3566" i="63" s="1"/>
  <c r="B3567" i="63" s="1"/>
  <c r="B3568" i="63" s="1"/>
  <c r="B3569" i="63" s="1"/>
  <c r="B3570" i="63" s="1"/>
  <c r="B3571" i="63" s="1"/>
  <c r="B3572" i="63" s="1"/>
  <c r="B3573" i="63" s="1"/>
  <c r="B3574" i="63" s="1"/>
  <c r="B3575" i="63" s="1"/>
  <c r="B3576" i="63" s="1"/>
  <c r="B3577" i="63" s="1"/>
  <c r="B3578" i="63" s="1"/>
  <c r="B3579" i="63" s="1"/>
  <c r="B3580" i="63" s="1"/>
  <c r="B3581" i="63" s="1"/>
  <c r="B3582" i="63" s="1"/>
  <c r="B3583" i="63" s="1"/>
  <c r="B3584" i="63" s="1"/>
  <c r="B3585" i="63" s="1"/>
  <c r="B3586" i="63" s="1"/>
  <c r="B3587" i="63" s="1"/>
  <c r="B3588" i="63" s="1"/>
  <c r="B3589" i="63" s="1"/>
  <c r="B3590" i="63" s="1"/>
  <c r="B3591" i="63" s="1"/>
  <c r="B3592" i="63" s="1"/>
  <c r="B3593" i="63" s="1"/>
  <c r="B3594" i="63" s="1"/>
  <c r="B3595" i="63" s="1"/>
  <c r="B3596" i="63" s="1"/>
  <c r="B3597" i="63" s="1"/>
  <c r="B3598" i="63" s="1"/>
  <c r="B3599" i="63" s="1"/>
  <c r="B3600" i="63" s="1"/>
  <c r="B3601" i="63" s="1"/>
  <c r="B3602" i="63" s="1"/>
  <c r="B3603" i="63" s="1"/>
  <c r="B3604" i="63" s="1"/>
  <c r="B3605" i="63" s="1"/>
  <c r="B3606" i="63" s="1"/>
  <c r="B3607" i="63" s="1"/>
  <c r="B3608" i="63" s="1"/>
  <c r="B3609" i="63" s="1"/>
  <c r="B3610" i="63" s="1"/>
  <c r="B3611" i="63" s="1"/>
  <c r="B3612" i="63" s="1"/>
  <c r="B3613" i="63" s="1"/>
  <c r="B3614" i="63" s="1"/>
  <c r="B3615" i="63" s="1"/>
  <c r="B3616" i="63" s="1"/>
  <c r="B3617" i="63" s="1"/>
  <c r="B3618" i="63" s="1"/>
  <c r="B3619" i="63" s="1"/>
  <c r="B3620" i="63" s="1"/>
  <c r="B3621" i="63" s="1"/>
  <c r="B3622" i="63" s="1"/>
  <c r="B3623" i="63" s="1"/>
  <c r="B3624" i="63" s="1"/>
  <c r="B3625" i="63" s="1"/>
  <c r="B3626" i="63" s="1"/>
  <c r="B3627" i="63" s="1"/>
  <c r="B3628" i="63" s="1"/>
  <c r="B3629" i="63" s="1"/>
  <c r="B3630" i="63" s="1"/>
  <c r="B3631" i="63" s="1"/>
  <c r="B3632" i="63" s="1"/>
  <c r="B3633" i="63" s="1"/>
  <c r="B3634" i="63" s="1"/>
  <c r="B3635" i="63" s="1"/>
  <c r="B3636" i="63" s="1"/>
  <c r="B3637" i="63" s="1"/>
  <c r="B3638" i="63" s="1"/>
  <c r="B3639" i="63" s="1"/>
  <c r="B3640" i="63" s="1"/>
  <c r="B3641" i="63" s="1"/>
  <c r="B3642" i="63" s="1"/>
  <c r="B3643" i="63" s="1"/>
  <c r="B3644" i="63" s="1"/>
  <c r="B3645" i="63" s="1"/>
  <c r="B3646" i="63" s="1"/>
  <c r="B3647" i="63" s="1"/>
  <c r="B3648" i="63" s="1"/>
  <c r="B3649" i="63" s="1"/>
  <c r="B3650" i="63" s="1"/>
  <c r="B3651" i="63" s="1"/>
  <c r="B3652" i="63" s="1"/>
  <c r="B3653" i="63" s="1"/>
  <c r="B3654" i="63" s="1"/>
  <c r="B3655" i="63" s="1"/>
  <c r="B3656" i="63" s="1"/>
  <c r="B3657" i="63" s="1"/>
  <c r="B3658" i="63" s="1"/>
  <c r="B3659" i="63" s="1"/>
  <c r="B3660" i="63" s="1"/>
  <c r="B3661" i="63" s="1"/>
  <c r="B3662" i="63" s="1"/>
  <c r="B3663" i="63" s="1"/>
  <c r="B3664" i="63" s="1"/>
  <c r="B3665" i="63" s="1"/>
  <c r="B3666" i="63" s="1"/>
  <c r="B3667" i="63" s="1"/>
  <c r="B3668" i="63" s="1"/>
  <c r="B3669" i="63" s="1"/>
  <c r="B3670" i="63" s="1"/>
  <c r="B3671" i="63" s="1"/>
  <c r="B3672" i="63" s="1"/>
  <c r="B3673" i="63" s="1"/>
  <c r="B3674" i="63" s="1"/>
  <c r="B3675" i="63" s="1"/>
  <c r="B3676" i="63" s="1"/>
  <c r="B3677" i="63" s="1"/>
  <c r="B3678" i="63" s="1"/>
  <c r="B3679" i="63" s="1"/>
  <c r="B3680" i="63" s="1"/>
  <c r="B3681" i="63" s="1"/>
  <c r="B3682" i="63" s="1"/>
  <c r="B3683" i="63" s="1"/>
  <c r="B3684" i="63" s="1"/>
  <c r="B3685" i="63" s="1"/>
  <c r="B3686" i="63" s="1"/>
  <c r="B3687" i="63" s="1"/>
  <c r="B3688" i="63" s="1"/>
  <c r="B3689" i="63" s="1"/>
  <c r="B3690" i="63" s="1"/>
  <c r="B3691" i="63" s="1"/>
  <c r="B3692" i="63" s="1"/>
  <c r="B3693" i="63" s="1"/>
  <c r="B3694" i="63" s="1"/>
  <c r="B3695" i="63" s="1"/>
  <c r="B3696" i="63" s="1"/>
  <c r="B3697" i="63" s="1"/>
  <c r="B3698" i="63" s="1"/>
  <c r="B3699" i="63" s="1"/>
  <c r="B3700" i="63" s="1"/>
  <c r="B3701" i="63" s="1"/>
  <c r="B3702" i="63" s="1"/>
  <c r="B3703" i="63" s="1"/>
  <c r="B3704" i="63" s="1"/>
  <c r="B3705" i="63" s="1"/>
  <c r="B3706" i="63" s="1"/>
  <c r="B3707" i="63" s="1"/>
  <c r="B3708" i="63" s="1"/>
  <c r="B3709" i="63" s="1"/>
  <c r="B3710" i="63" s="1"/>
  <c r="B3711" i="63" s="1"/>
  <c r="B3712" i="63" s="1"/>
  <c r="B3713" i="63" s="1"/>
  <c r="B3714" i="63" s="1"/>
  <c r="B3715" i="63" s="1"/>
  <c r="B3716" i="63" s="1"/>
  <c r="B3717" i="63" s="1"/>
  <c r="B3718" i="63" s="1"/>
  <c r="B3719" i="63" s="1"/>
  <c r="B3720" i="63" s="1"/>
  <c r="B3721" i="63" s="1"/>
  <c r="B3722" i="63" s="1"/>
  <c r="B3723" i="63" s="1"/>
  <c r="B3724" i="63" s="1"/>
  <c r="B3725" i="63" s="1"/>
  <c r="B3726" i="63" s="1"/>
  <c r="B3727" i="63" s="1"/>
  <c r="B3728" i="63" s="1"/>
  <c r="B3729" i="63" s="1"/>
  <c r="B3730" i="63" s="1"/>
  <c r="B3731" i="63" s="1"/>
  <c r="B3732" i="63" s="1"/>
  <c r="B3733" i="63" s="1"/>
  <c r="B3734" i="63" s="1"/>
  <c r="B3735" i="63" s="1"/>
  <c r="B3736" i="63" s="1"/>
  <c r="B3737" i="63" s="1"/>
  <c r="B3738" i="63" s="1"/>
  <c r="B3739" i="63" s="1"/>
  <c r="B3740" i="63" s="1"/>
  <c r="B3741" i="63" s="1"/>
  <c r="B3742" i="63" s="1"/>
  <c r="B3743" i="63" s="1"/>
  <c r="B3744" i="63" s="1"/>
  <c r="B3745" i="63" s="1"/>
  <c r="B3746" i="63" s="1"/>
  <c r="B3747" i="63" s="1"/>
  <c r="B3748" i="63" s="1"/>
  <c r="B3749" i="63" s="1"/>
  <c r="B3750" i="63" s="1"/>
  <c r="B3751" i="63" s="1"/>
  <c r="B3752" i="63" s="1"/>
  <c r="B3753" i="63" s="1"/>
  <c r="B3754" i="63" s="1"/>
  <c r="B3755" i="63" s="1"/>
  <c r="B3756" i="63" s="1"/>
  <c r="B3757" i="63" s="1"/>
  <c r="B3758" i="63" s="1"/>
  <c r="B3759" i="63" s="1"/>
  <c r="B3760" i="63" s="1"/>
  <c r="B3761" i="63" s="1"/>
  <c r="B3762" i="63" s="1"/>
  <c r="B3763" i="63" s="1"/>
  <c r="B3764" i="63" s="1"/>
  <c r="B3765" i="63" s="1"/>
  <c r="B3766" i="63" s="1"/>
  <c r="B3767" i="63" s="1"/>
  <c r="B3768" i="63" s="1"/>
  <c r="B3769" i="63" s="1"/>
  <c r="B3770" i="63" s="1"/>
  <c r="B3771" i="63" s="1"/>
  <c r="B3772" i="63" s="1"/>
  <c r="B3773" i="63" s="1"/>
  <c r="B3774" i="63" s="1"/>
  <c r="B3775" i="63" s="1"/>
  <c r="B3776" i="63" s="1"/>
  <c r="B3777" i="63" s="1"/>
  <c r="B3778" i="63" s="1"/>
  <c r="B3779" i="63" s="1"/>
  <c r="B3780" i="63" s="1"/>
  <c r="B3781" i="63" s="1"/>
  <c r="B3782" i="63" s="1"/>
  <c r="B3783" i="63" s="1"/>
  <c r="B3784" i="63" s="1"/>
  <c r="B3785" i="63" s="1"/>
  <c r="B3786" i="63" s="1"/>
  <c r="B3787" i="63" s="1"/>
  <c r="B3788" i="63" s="1"/>
  <c r="B3789" i="63" s="1"/>
  <c r="B3790" i="63" s="1"/>
  <c r="B3791" i="63" s="1"/>
  <c r="B3792" i="63" s="1"/>
  <c r="B3793" i="63" s="1"/>
  <c r="B3794" i="63" s="1"/>
  <c r="B3795" i="63" s="1"/>
  <c r="B3796" i="63" s="1"/>
  <c r="B3797" i="63" s="1"/>
  <c r="B3798" i="63" s="1"/>
  <c r="B3799" i="63" s="1"/>
  <c r="B3800" i="63" s="1"/>
  <c r="B3801" i="63" s="1"/>
  <c r="B3802" i="63" s="1"/>
  <c r="B3803" i="63" s="1"/>
  <c r="B3804" i="63" s="1"/>
  <c r="B3805" i="63" s="1"/>
  <c r="B3806" i="63" s="1"/>
  <c r="B3807" i="63" s="1"/>
  <c r="B3808" i="63" s="1"/>
  <c r="B3809" i="63" s="1"/>
  <c r="B3810" i="63" s="1"/>
  <c r="B3811" i="63" s="1"/>
  <c r="B3812" i="63" s="1"/>
  <c r="B3813" i="63" s="1"/>
  <c r="B3814" i="63" s="1"/>
  <c r="B3815" i="63" s="1"/>
  <c r="B3816" i="63" s="1"/>
  <c r="B3817" i="63" s="1"/>
  <c r="B3818" i="63" s="1"/>
  <c r="B3819" i="63" s="1"/>
  <c r="B3820" i="63" s="1"/>
  <c r="B3821" i="63" s="1"/>
  <c r="B3822" i="63" s="1"/>
  <c r="B3823" i="63" s="1"/>
  <c r="B3824" i="63" s="1"/>
  <c r="B3825" i="63" s="1"/>
  <c r="B3826" i="63" s="1"/>
  <c r="B3827" i="63" s="1"/>
  <c r="B3828" i="63" s="1"/>
  <c r="B3829" i="63" s="1"/>
  <c r="B3830" i="63" s="1"/>
  <c r="B3831" i="63" s="1"/>
  <c r="B3832" i="63" s="1"/>
  <c r="B3833" i="63" s="1"/>
  <c r="B3834" i="63" s="1"/>
  <c r="B3835" i="63" s="1"/>
  <c r="B3836" i="63" s="1"/>
  <c r="B3837" i="63" s="1"/>
  <c r="B3838" i="63" s="1"/>
  <c r="B3839" i="63" s="1"/>
  <c r="B3840" i="63" s="1"/>
  <c r="B3841" i="63" s="1"/>
  <c r="B3842" i="63" s="1"/>
  <c r="B3843" i="63" s="1"/>
  <c r="B3844" i="63" s="1"/>
  <c r="B3845" i="63" s="1"/>
  <c r="B3846" i="63" s="1"/>
  <c r="B3847" i="63" s="1"/>
  <c r="B3848" i="63" s="1"/>
  <c r="B3849" i="63" s="1"/>
  <c r="B3850" i="63" s="1"/>
  <c r="B3851" i="63" s="1"/>
  <c r="B3852" i="63" s="1"/>
  <c r="B3853" i="63" s="1"/>
  <c r="B3854" i="63" s="1"/>
  <c r="B3855" i="63" s="1"/>
  <c r="B3856" i="63" s="1"/>
  <c r="B3857" i="63" s="1"/>
  <c r="B3858" i="63" s="1"/>
  <c r="B3859" i="63" s="1"/>
  <c r="B3860" i="63" s="1"/>
  <c r="B3861" i="63" s="1"/>
  <c r="B3862" i="63" s="1"/>
  <c r="B3863" i="63" s="1"/>
  <c r="B3864" i="63" s="1"/>
  <c r="B3865" i="63" s="1"/>
  <c r="B3866" i="63" s="1"/>
  <c r="B3867" i="63" s="1"/>
  <c r="B3868" i="63" s="1"/>
  <c r="B3869" i="63" s="1"/>
  <c r="B3870" i="63" s="1"/>
  <c r="B3871" i="63" s="1"/>
  <c r="B3872" i="63" s="1"/>
  <c r="B3873" i="63" s="1"/>
  <c r="B3874" i="63" s="1"/>
  <c r="B3875" i="63" s="1"/>
  <c r="B3876" i="63" s="1"/>
  <c r="B3877" i="63" s="1"/>
  <c r="B3878" i="63" s="1"/>
  <c r="B3879" i="63" s="1"/>
  <c r="B3880" i="63" s="1"/>
  <c r="B3881" i="63" s="1"/>
  <c r="B3882" i="63" s="1"/>
  <c r="B3883" i="63" s="1"/>
  <c r="B3884" i="63" s="1"/>
  <c r="B3885" i="63" s="1"/>
  <c r="B3886" i="63" s="1"/>
  <c r="B3887" i="63" s="1"/>
  <c r="B3888" i="63" s="1"/>
  <c r="B3889" i="63" s="1"/>
  <c r="B3890" i="63" s="1"/>
  <c r="B3891" i="63" s="1"/>
  <c r="B3892" i="63" s="1"/>
  <c r="B3893" i="63" s="1"/>
  <c r="B3894" i="63" s="1"/>
  <c r="B3895" i="63" s="1"/>
  <c r="B3896" i="63" s="1"/>
  <c r="B3897" i="63" s="1"/>
  <c r="B3898" i="63" s="1"/>
  <c r="B3899" i="63" s="1"/>
  <c r="B3900" i="63" s="1"/>
  <c r="B3901" i="63" s="1"/>
  <c r="B3902" i="63" s="1"/>
  <c r="B3903" i="63" s="1"/>
  <c r="B3904" i="63" s="1"/>
  <c r="B3905" i="63" s="1"/>
  <c r="B3906" i="63" s="1"/>
  <c r="B3907" i="63" s="1"/>
  <c r="B3908" i="63" s="1"/>
  <c r="B3909" i="63" s="1"/>
  <c r="B3910" i="63" s="1"/>
  <c r="B3911" i="63" s="1"/>
  <c r="B3912" i="63" s="1"/>
  <c r="B3913" i="63" s="1"/>
  <c r="B3914" i="63" s="1"/>
  <c r="B3915" i="63" s="1"/>
  <c r="B3916" i="63" s="1"/>
  <c r="B3917" i="63" s="1"/>
  <c r="B3918" i="63" s="1"/>
  <c r="B3919" i="63" s="1"/>
  <c r="B3920" i="63" s="1"/>
  <c r="B3921" i="63" s="1"/>
  <c r="B3922" i="63" s="1"/>
  <c r="B3923" i="63" s="1"/>
  <c r="B3924" i="63" s="1"/>
  <c r="B3925" i="63" s="1"/>
  <c r="B3926" i="63" s="1"/>
  <c r="B3927" i="63" s="1"/>
  <c r="B3928" i="63" s="1"/>
  <c r="B3929" i="63" s="1"/>
  <c r="B3930" i="63" s="1"/>
  <c r="B3931" i="63" s="1"/>
  <c r="B3932" i="63" s="1"/>
  <c r="B3933" i="63" s="1"/>
  <c r="B3934" i="63" s="1"/>
  <c r="B3935" i="63" s="1"/>
  <c r="B3936" i="63" s="1"/>
  <c r="B3937" i="63" s="1"/>
  <c r="B3938" i="63" s="1"/>
  <c r="B3939" i="63" s="1"/>
  <c r="B3940" i="63" s="1"/>
  <c r="B3941" i="63" s="1"/>
  <c r="B3942" i="63" s="1"/>
  <c r="B3943" i="63" s="1"/>
  <c r="B3944" i="63" s="1"/>
  <c r="B3945" i="63" s="1"/>
  <c r="B3946" i="63" s="1"/>
  <c r="B3947" i="63" s="1"/>
  <c r="B3948" i="63" s="1"/>
  <c r="B3949" i="63" s="1"/>
  <c r="B3950" i="63" s="1"/>
  <c r="B3951" i="63" s="1"/>
  <c r="B3952" i="63" s="1"/>
  <c r="B3953" i="63" s="1"/>
  <c r="B3954" i="63" s="1"/>
  <c r="B3955" i="63" s="1"/>
  <c r="B3956" i="63" s="1"/>
  <c r="B3957" i="63" s="1"/>
  <c r="B3958" i="63" s="1"/>
  <c r="B3959" i="63" s="1"/>
  <c r="B3960" i="63" s="1"/>
  <c r="B3961" i="63" s="1"/>
  <c r="B3962" i="63" s="1"/>
  <c r="B3963" i="63" s="1"/>
  <c r="B3964" i="63" s="1"/>
  <c r="B3965" i="63" s="1"/>
  <c r="B3966" i="63" s="1"/>
  <c r="B3967" i="63" s="1"/>
  <c r="B3968" i="63" s="1"/>
  <c r="B3969" i="63" s="1"/>
  <c r="B3970" i="63" s="1"/>
  <c r="B3971" i="63" s="1"/>
  <c r="B3972" i="63" s="1"/>
  <c r="B3973" i="63" s="1"/>
  <c r="B3974" i="63" s="1"/>
  <c r="B3975" i="63" s="1"/>
  <c r="B3976" i="63" s="1"/>
  <c r="B3977" i="63" s="1"/>
  <c r="B3978" i="63" s="1"/>
  <c r="B3979" i="63" s="1"/>
  <c r="B3980" i="63" s="1"/>
  <c r="B3981" i="63" s="1"/>
  <c r="B3982" i="63" s="1"/>
  <c r="B3983" i="63" s="1"/>
  <c r="B3984" i="63" s="1"/>
  <c r="B3985" i="63" s="1"/>
  <c r="B3986" i="63" s="1"/>
  <c r="B3987" i="63" s="1"/>
  <c r="B3988" i="63" s="1"/>
  <c r="B3989" i="63" s="1"/>
  <c r="B3990" i="63" s="1"/>
  <c r="B3991" i="63" s="1"/>
  <c r="B3992" i="63" s="1"/>
  <c r="B3993" i="63" s="1"/>
  <c r="B3994" i="63" s="1"/>
  <c r="B3995" i="63" s="1"/>
  <c r="B3996" i="63" s="1"/>
  <c r="B3997" i="63" s="1"/>
  <c r="B3998" i="63" s="1"/>
  <c r="B3999" i="63" s="1"/>
  <c r="B4000" i="63" s="1"/>
  <c r="B4001" i="63" s="1"/>
  <c r="B4002" i="63" s="1"/>
  <c r="B4003" i="63" s="1"/>
  <c r="B4004" i="63" s="1"/>
  <c r="B4005" i="63" s="1"/>
  <c r="B4006" i="63" s="1"/>
  <c r="B4007" i="63" s="1"/>
  <c r="B4008" i="63" s="1"/>
  <c r="B4009" i="63" s="1"/>
  <c r="B4010" i="63" s="1"/>
  <c r="B4011" i="63" s="1"/>
  <c r="B4012" i="63" s="1"/>
  <c r="B4013" i="63" s="1"/>
  <c r="B4014" i="63" s="1"/>
  <c r="B4015" i="63" s="1"/>
  <c r="B4016" i="63" s="1"/>
  <c r="B4017" i="63" s="1"/>
  <c r="B4018" i="63" s="1"/>
  <c r="B4019" i="63" s="1"/>
  <c r="B4020" i="63" s="1"/>
  <c r="B4021" i="63" s="1"/>
  <c r="B4022" i="63" s="1"/>
  <c r="B4023" i="63" s="1"/>
  <c r="B4024" i="63" s="1"/>
  <c r="B4025" i="63" s="1"/>
  <c r="B4026" i="63" s="1"/>
  <c r="B4027" i="63" s="1"/>
  <c r="B4028" i="63" s="1"/>
  <c r="B4029" i="63" s="1"/>
  <c r="B4030" i="63" s="1"/>
  <c r="B4031" i="63" s="1"/>
  <c r="B4032" i="63" s="1"/>
  <c r="B4033" i="63" s="1"/>
  <c r="B4034" i="63" s="1"/>
  <c r="B4035" i="63" s="1"/>
  <c r="B4036" i="63" s="1"/>
  <c r="B4037" i="63" s="1"/>
  <c r="B4038" i="63" s="1"/>
  <c r="B4039" i="63" s="1"/>
  <c r="B4040" i="63" s="1"/>
  <c r="B4041" i="63" s="1"/>
  <c r="B4042" i="63" s="1"/>
  <c r="B4043" i="63" s="1"/>
  <c r="B4044" i="63" s="1"/>
  <c r="B4045" i="63" s="1"/>
  <c r="B4046" i="63" s="1"/>
  <c r="B4047" i="63" s="1"/>
  <c r="B4048" i="63" s="1"/>
  <c r="B4049" i="63" s="1"/>
  <c r="B4050" i="63" s="1"/>
  <c r="B4051" i="63" s="1"/>
  <c r="B4052" i="63" s="1"/>
  <c r="B4053" i="63" s="1"/>
  <c r="B4054" i="63" s="1"/>
  <c r="B4055" i="63" s="1"/>
  <c r="B4056" i="63" s="1"/>
  <c r="B4057" i="63" s="1"/>
  <c r="B4058" i="63" s="1"/>
  <c r="B4059" i="63" s="1"/>
  <c r="B4060" i="63" s="1"/>
  <c r="B4061" i="63" s="1"/>
  <c r="B4062" i="63" s="1"/>
  <c r="B4063" i="63" s="1"/>
  <c r="B4064" i="63" s="1"/>
  <c r="B4065" i="63" s="1"/>
  <c r="B4066" i="63" s="1"/>
  <c r="B4067" i="63" s="1"/>
  <c r="B4068" i="63" s="1"/>
  <c r="B4069" i="63" s="1"/>
  <c r="B4070" i="63" s="1"/>
  <c r="B4071" i="63" s="1"/>
  <c r="B4072" i="63" s="1"/>
  <c r="B4073" i="63" s="1"/>
  <c r="B4074" i="63" s="1"/>
  <c r="B4075" i="63" s="1"/>
  <c r="B4076" i="63" s="1"/>
  <c r="B4077" i="63" s="1"/>
  <c r="B4078" i="63" s="1"/>
  <c r="B4079" i="63" s="1"/>
  <c r="B4080" i="63" s="1"/>
  <c r="B4081" i="63" s="1"/>
  <c r="B4082" i="63" s="1"/>
  <c r="B4083" i="63" s="1"/>
  <c r="B4084" i="63" s="1"/>
  <c r="B4085" i="63" s="1"/>
  <c r="B4086" i="63" s="1"/>
  <c r="B4087" i="63" s="1"/>
  <c r="B4088" i="63" s="1"/>
  <c r="B4089" i="63" s="1"/>
  <c r="B4090" i="63" s="1"/>
  <c r="B4091" i="63" s="1"/>
  <c r="B4092" i="63" s="1"/>
  <c r="B4093" i="63" s="1"/>
  <c r="B4094" i="63" s="1"/>
  <c r="B4095" i="63" s="1"/>
  <c r="B4096" i="63" s="1"/>
  <c r="B4097" i="63" s="1"/>
  <c r="B4098" i="63" s="1"/>
  <c r="B4099" i="63" s="1"/>
  <c r="B4100" i="63" s="1"/>
  <c r="B4101" i="63" s="1"/>
  <c r="B4102" i="63" s="1"/>
  <c r="B4103" i="63" s="1"/>
  <c r="B4104" i="63" s="1"/>
  <c r="B4105" i="63" s="1"/>
  <c r="B4106" i="63" s="1"/>
  <c r="B4107" i="63" s="1"/>
  <c r="B4108" i="63" s="1"/>
  <c r="B4109" i="63" s="1"/>
  <c r="B4110" i="63" s="1"/>
  <c r="B4111" i="63" s="1"/>
  <c r="B4112" i="63" s="1"/>
  <c r="B4113" i="63" s="1"/>
  <c r="B4114" i="63" s="1"/>
  <c r="B4115" i="63" s="1"/>
  <c r="B4116" i="63" s="1"/>
  <c r="B4117" i="63" s="1"/>
  <c r="B4118" i="63" s="1"/>
  <c r="B4119" i="63" s="1"/>
  <c r="B4120" i="63" s="1"/>
  <c r="B4121" i="63" s="1"/>
  <c r="B4122" i="63" s="1"/>
  <c r="B4123" i="63" s="1"/>
  <c r="B4124" i="63" s="1"/>
  <c r="B4125" i="63" s="1"/>
  <c r="B4126" i="63" s="1"/>
  <c r="B4127" i="63" s="1"/>
  <c r="B4128" i="63" s="1"/>
  <c r="B4129" i="63" s="1"/>
  <c r="B4130" i="63" s="1"/>
  <c r="B4131" i="63" s="1"/>
  <c r="B4132" i="63" s="1"/>
  <c r="B4133" i="63" s="1"/>
  <c r="B4134" i="63" s="1"/>
  <c r="B4135" i="63" s="1"/>
  <c r="B4136" i="63" s="1"/>
  <c r="B4137" i="63" s="1"/>
  <c r="B4138" i="63" s="1"/>
  <c r="B4139" i="63" s="1"/>
  <c r="B4140" i="63" s="1"/>
  <c r="B4141" i="63" s="1"/>
  <c r="B4142" i="63" s="1"/>
  <c r="B4143" i="63" s="1"/>
  <c r="B4144" i="63" s="1"/>
  <c r="B4145" i="63" s="1"/>
  <c r="B4146" i="63" s="1"/>
  <c r="B4147" i="63" s="1"/>
  <c r="B4148" i="63" s="1"/>
  <c r="B4149" i="63" s="1"/>
  <c r="B4150" i="63" s="1"/>
  <c r="B4151" i="63" s="1"/>
  <c r="B4152" i="63" s="1"/>
  <c r="B4153" i="63" s="1"/>
  <c r="B4154" i="63" s="1"/>
  <c r="B4155" i="63" s="1"/>
  <c r="B4156" i="63" s="1"/>
  <c r="B4157" i="63" s="1"/>
  <c r="B4158" i="63" s="1"/>
  <c r="B4159" i="63" s="1"/>
  <c r="B4160" i="63" s="1"/>
  <c r="B4161" i="63" s="1"/>
  <c r="B4162" i="63" s="1"/>
  <c r="B4163" i="63" s="1"/>
  <c r="B4164" i="63" s="1"/>
  <c r="B4165" i="63" s="1"/>
  <c r="B4166" i="63" s="1"/>
  <c r="B4167" i="63" s="1"/>
  <c r="B4168" i="63" s="1"/>
  <c r="B4169" i="63" s="1"/>
  <c r="B4170" i="63" s="1"/>
  <c r="B4171" i="63" s="1"/>
  <c r="B4172" i="63" s="1"/>
  <c r="B4173" i="63" s="1"/>
  <c r="B4174" i="63" s="1"/>
  <c r="B4175" i="63" s="1"/>
  <c r="B4176" i="63" s="1"/>
  <c r="B4177" i="63" s="1"/>
  <c r="B4178" i="63" s="1"/>
  <c r="B4179" i="63" s="1"/>
  <c r="B4180" i="63" s="1"/>
  <c r="B4181" i="63" s="1"/>
  <c r="B4182" i="63" s="1"/>
  <c r="B4183" i="63" s="1"/>
  <c r="B4184" i="63" s="1"/>
  <c r="B4185" i="63" s="1"/>
  <c r="B4186" i="63" s="1"/>
  <c r="B4187" i="63" s="1"/>
  <c r="B4188" i="63" s="1"/>
  <c r="B4189" i="63" s="1"/>
  <c r="B4190" i="63" s="1"/>
  <c r="B4191" i="63" s="1"/>
  <c r="B4192" i="63" s="1"/>
  <c r="B4193" i="63" s="1"/>
  <c r="B4194" i="63" s="1"/>
  <c r="B4195" i="63" s="1"/>
  <c r="B4196" i="63" s="1"/>
  <c r="B4197" i="63" s="1"/>
  <c r="B4198" i="63" s="1"/>
  <c r="B4199" i="63" s="1"/>
  <c r="B4200" i="63" s="1"/>
  <c r="B4201" i="63" s="1"/>
  <c r="B4202" i="63" s="1"/>
  <c r="B4203" i="63" s="1"/>
  <c r="B4204" i="63" s="1"/>
  <c r="B4205" i="63" s="1"/>
  <c r="B4206" i="63" s="1"/>
  <c r="B4207" i="63" s="1"/>
  <c r="B4208" i="63" s="1"/>
  <c r="B4209" i="63" s="1"/>
  <c r="B4210" i="63" s="1"/>
  <c r="B4211" i="63" s="1"/>
  <c r="B4212" i="63" s="1"/>
  <c r="B4213" i="63" s="1"/>
  <c r="B4214" i="63" s="1"/>
  <c r="B4215" i="63" s="1"/>
  <c r="B4216" i="63" s="1"/>
  <c r="B4217" i="63" s="1"/>
  <c r="B4218" i="63" s="1"/>
  <c r="B4219" i="63" s="1"/>
  <c r="B4220" i="63" s="1"/>
  <c r="B4221" i="63" s="1"/>
  <c r="B4222" i="63" s="1"/>
  <c r="B4223" i="63" s="1"/>
  <c r="B4224" i="63" s="1"/>
  <c r="B4225" i="63" s="1"/>
  <c r="B4226" i="63" s="1"/>
  <c r="B4227" i="63" s="1"/>
  <c r="B4228" i="63" s="1"/>
  <c r="B4229" i="63" s="1"/>
  <c r="B4230" i="63" s="1"/>
  <c r="B4231" i="63" s="1"/>
  <c r="B4232" i="63" s="1"/>
  <c r="B4233" i="63" s="1"/>
  <c r="B4234" i="63" s="1"/>
  <c r="B4235" i="63" s="1"/>
  <c r="B4236" i="63" s="1"/>
  <c r="B4237" i="63" s="1"/>
  <c r="B4238" i="63" s="1"/>
  <c r="B4239" i="63" s="1"/>
  <c r="B4240" i="63" s="1"/>
  <c r="B4241" i="63" s="1"/>
  <c r="B4242" i="63" s="1"/>
  <c r="B4243" i="63" s="1"/>
  <c r="B4244" i="63" s="1"/>
  <c r="B4245" i="63" s="1"/>
  <c r="B4246" i="63" s="1"/>
  <c r="B4247" i="63" s="1"/>
  <c r="B4248" i="63" s="1"/>
  <c r="B4249" i="63" s="1"/>
  <c r="B4250" i="63" s="1"/>
  <c r="B4251" i="63" s="1"/>
  <c r="B4252" i="63" s="1"/>
  <c r="B4253" i="63" s="1"/>
  <c r="B4254" i="63" s="1"/>
  <c r="B4255" i="63" s="1"/>
  <c r="B4256" i="63" s="1"/>
  <c r="B4257" i="63" s="1"/>
  <c r="B4258" i="63" s="1"/>
  <c r="B4259" i="63" s="1"/>
  <c r="B4260" i="63" s="1"/>
  <c r="B4261" i="63" s="1"/>
  <c r="B4262" i="63" s="1"/>
  <c r="B4263" i="63" s="1"/>
  <c r="B4264" i="63" s="1"/>
  <c r="B4265" i="63" s="1"/>
  <c r="B4266" i="63" s="1"/>
  <c r="B4267" i="63" s="1"/>
  <c r="B4268" i="63" s="1"/>
  <c r="B4269" i="63" s="1"/>
  <c r="B4270" i="63" s="1"/>
  <c r="B4271" i="63" s="1"/>
  <c r="B4272" i="63" s="1"/>
  <c r="B4273" i="63" s="1"/>
  <c r="B4274" i="63" s="1"/>
  <c r="B4275" i="63" s="1"/>
  <c r="B4276" i="63" s="1"/>
  <c r="B4277" i="63" s="1"/>
  <c r="B4278" i="63" s="1"/>
  <c r="B4279" i="63" s="1"/>
  <c r="B4280" i="63" s="1"/>
  <c r="B4281" i="63" s="1"/>
  <c r="B4282" i="63" s="1"/>
  <c r="B4283" i="63" s="1"/>
  <c r="B4284" i="63" s="1"/>
  <c r="B4285" i="63" s="1"/>
  <c r="B4286" i="63" s="1"/>
  <c r="B4287" i="63" s="1"/>
  <c r="B4288" i="63" s="1"/>
  <c r="B4289" i="63" s="1"/>
  <c r="B4290" i="63" s="1"/>
  <c r="B4291" i="63" s="1"/>
  <c r="B4292" i="63" s="1"/>
  <c r="B4293" i="63" s="1"/>
  <c r="B4294" i="63" s="1"/>
  <c r="B4295" i="63" s="1"/>
  <c r="B4296" i="63" s="1"/>
  <c r="B4297" i="63" s="1"/>
  <c r="B4298" i="63" s="1"/>
  <c r="B4299" i="63" s="1"/>
  <c r="B4300" i="63" s="1"/>
  <c r="B4301" i="63" s="1"/>
  <c r="B4302" i="63" s="1"/>
  <c r="B4303" i="63" s="1"/>
  <c r="B4304" i="63" s="1"/>
  <c r="B4305" i="63" s="1"/>
  <c r="B4306" i="63" s="1"/>
  <c r="B4307" i="63" s="1"/>
  <c r="B4308" i="63" s="1"/>
  <c r="B4309" i="63" s="1"/>
  <c r="B4310" i="63" s="1"/>
  <c r="B4311" i="63" s="1"/>
  <c r="B4312" i="63" s="1"/>
  <c r="B4313" i="63" s="1"/>
  <c r="B4314" i="63" s="1"/>
  <c r="B4315" i="63" s="1"/>
  <c r="B4316" i="63" s="1"/>
  <c r="B4317" i="63" s="1"/>
  <c r="B4318" i="63" s="1"/>
  <c r="B4319" i="63" s="1"/>
  <c r="B4320" i="63" s="1"/>
  <c r="B4321" i="63" s="1"/>
  <c r="B4322" i="63" s="1"/>
  <c r="B4323" i="63" s="1"/>
  <c r="B4324" i="63" s="1"/>
  <c r="B4325" i="63" s="1"/>
  <c r="B4326" i="63" s="1"/>
  <c r="B4327" i="63" s="1"/>
  <c r="B4328" i="63" s="1"/>
  <c r="B4329" i="63" s="1"/>
  <c r="B4330" i="63" s="1"/>
  <c r="B4331" i="63" s="1"/>
  <c r="B4332" i="63" s="1"/>
  <c r="B4333" i="63" s="1"/>
  <c r="B4334" i="63" s="1"/>
  <c r="B4335" i="63" s="1"/>
  <c r="B4336" i="63" s="1"/>
  <c r="B4337" i="63" s="1"/>
  <c r="B4338" i="63" s="1"/>
  <c r="B4339" i="63" s="1"/>
  <c r="B4340" i="63" s="1"/>
  <c r="B4341" i="63" s="1"/>
  <c r="B4342" i="63" s="1"/>
  <c r="B4343" i="63" s="1"/>
  <c r="B4344" i="63" s="1"/>
  <c r="B4345" i="63" s="1"/>
  <c r="B4346" i="63" s="1"/>
  <c r="B4347" i="63" s="1"/>
  <c r="B4348" i="63" s="1"/>
  <c r="B4349" i="63" s="1"/>
  <c r="B4350" i="63" s="1"/>
  <c r="B4351" i="63" s="1"/>
  <c r="B4352" i="63" s="1"/>
  <c r="B4353" i="63" s="1"/>
  <c r="B4354" i="63" s="1"/>
  <c r="B4355" i="63" s="1"/>
  <c r="B4356" i="63" s="1"/>
  <c r="B4357" i="63" s="1"/>
  <c r="B4358" i="63" s="1"/>
  <c r="B4359" i="63" s="1"/>
  <c r="B4360" i="63" s="1"/>
  <c r="B4361" i="63" s="1"/>
  <c r="B4362" i="63" s="1"/>
  <c r="B4363" i="63" s="1"/>
  <c r="B4364" i="63" s="1"/>
  <c r="B4365" i="63" s="1"/>
  <c r="B4366" i="63" s="1"/>
  <c r="B4367" i="63" s="1"/>
  <c r="B4368" i="63" s="1"/>
  <c r="B4369" i="63" s="1"/>
  <c r="B4370" i="63" s="1"/>
  <c r="B4371" i="63" s="1"/>
  <c r="B4372" i="63" s="1"/>
  <c r="B4373" i="63" s="1"/>
  <c r="B4374" i="63" s="1"/>
  <c r="B4375" i="63" s="1"/>
  <c r="B4376" i="63" s="1"/>
  <c r="B4377" i="63" s="1"/>
  <c r="B4378" i="63" s="1"/>
  <c r="B4379" i="63" s="1"/>
  <c r="B4380" i="63" s="1"/>
  <c r="B4381" i="63" s="1"/>
  <c r="B4382" i="63" s="1"/>
  <c r="B4383" i="63" s="1"/>
  <c r="B4384" i="63" s="1"/>
  <c r="B4385" i="63" s="1"/>
  <c r="B4386" i="63" s="1"/>
  <c r="B4387" i="63" s="1"/>
  <c r="B4388" i="63" s="1"/>
  <c r="B4389" i="63" s="1"/>
  <c r="B4390" i="63" s="1"/>
  <c r="B4391" i="63" s="1"/>
  <c r="B4392" i="63" s="1"/>
  <c r="B4393" i="63" s="1"/>
  <c r="B4394" i="63" s="1"/>
  <c r="B4395" i="63" s="1"/>
  <c r="B4396" i="63" s="1"/>
  <c r="B4397" i="63" s="1"/>
  <c r="B4398" i="63" s="1"/>
  <c r="B4399" i="63" s="1"/>
  <c r="B4400" i="63" s="1"/>
  <c r="B4401" i="63" s="1"/>
  <c r="B4402" i="63" s="1"/>
  <c r="B4403" i="63" s="1"/>
  <c r="B4404" i="63" s="1"/>
  <c r="B4405" i="63" s="1"/>
  <c r="B4406" i="63" s="1"/>
  <c r="B4407" i="63" s="1"/>
  <c r="B4408" i="63" s="1"/>
  <c r="B4409" i="63" s="1"/>
  <c r="B4410" i="63" s="1"/>
  <c r="B4411" i="63" s="1"/>
  <c r="B4412" i="63" s="1"/>
  <c r="B4413" i="63" s="1"/>
  <c r="B4414" i="63" s="1"/>
  <c r="B4415" i="63" s="1"/>
  <c r="B4416" i="63" s="1"/>
  <c r="B4417" i="63" s="1"/>
  <c r="B4418" i="63" s="1"/>
  <c r="B4419" i="63" s="1"/>
  <c r="B4420" i="63" s="1"/>
  <c r="B4421" i="63" s="1"/>
  <c r="B4422" i="63" s="1"/>
  <c r="B4423" i="63" s="1"/>
  <c r="B4424" i="63" s="1"/>
  <c r="B4425" i="63" s="1"/>
  <c r="B4426" i="63" s="1"/>
  <c r="B4427" i="63" s="1"/>
  <c r="B4428" i="63" s="1"/>
  <c r="B4429" i="63" s="1"/>
  <c r="B4430" i="63" s="1"/>
  <c r="B4431" i="63" s="1"/>
  <c r="B4432" i="63" s="1"/>
  <c r="B4433" i="63" s="1"/>
  <c r="B4434" i="63" s="1"/>
  <c r="B4435" i="63" s="1"/>
  <c r="B4436" i="63" s="1"/>
  <c r="B4437" i="63" s="1"/>
  <c r="B4438" i="63" s="1"/>
  <c r="B4439" i="63" s="1"/>
  <c r="B4440" i="63" s="1"/>
  <c r="B4441" i="63" s="1"/>
  <c r="B4442" i="63" s="1"/>
  <c r="B4443" i="63" s="1"/>
  <c r="B4444" i="63" s="1"/>
  <c r="B4445" i="63" s="1"/>
  <c r="B4446" i="63" s="1"/>
  <c r="B4447" i="63" s="1"/>
  <c r="B4448" i="63" s="1"/>
  <c r="B4449" i="63" s="1"/>
  <c r="B4450" i="63" s="1"/>
  <c r="B4451" i="63" s="1"/>
  <c r="B4452" i="63" s="1"/>
  <c r="B4453" i="63" s="1"/>
  <c r="B4454" i="63" s="1"/>
  <c r="B4455" i="63" s="1"/>
  <c r="B4456" i="63" s="1"/>
  <c r="B4457" i="63" s="1"/>
  <c r="B4458" i="63" s="1"/>
  <c r="B4459" i="63" s="1"/>
  <c r="B4460" i="63" s="1"/>
  <c r="B4461" i="63" s="1"/>
  <c r="B4462" i="63" s="1"/>
  <c r="B4463" i="63" s="1"/>
  <c r="B4464" i="63" s="1"/>
  <c r="B4465" i="63" s="1"/>
  <c r="B4466" i="63" s="1"/>
  <c r="B4467" i="63" s="1"/>
  <c r="B4468" i="63" s="1"/>
  <c r="B4469" i="63" s="1"/>
  <c r="B4470" i="63" s="1"/>
  <c r="B4471" i="63" s="1"/>
  <c r="B4472" i="63" s="1"/>
  <c r="B4473" i="63" s="1"/>
  <c r="B4474" i="63" s="1"/>
  <c r="B4475" i="63" s="1"/>
  <c r="B4476" i="63" s="1"/>
  <c r="B4477" i="63" s="1"/>
  <c r="B4478" i="63" s="1"/>
  <c r="B4479" i="63" s="1"/>
  <c r="B4480" i="63" s="1"/>
  <c r="B4481" i="63" s="1"/>
  <c r="B4482" i="63" s="1"/>
  <c r="B4483" i="63" s="1"/>
  <c r="B4484" i="63" s="1"/>
  <c r="B4485" i="63" s="1"/>
  <c r="B4486" i="63" s="1"/>
  <c r="B4487" i="63" s="1"/>
  <c r="B4488" i="63" s="1"/>
  <c r="B4489" i="63" s="1"/>
  <c r="B4490" i="63" s="1"/>
  <c r="B4491" i="63" s="1"/>
  <c r="B4492" i="63" s="1"/>
  <c r="B4493" i="63" s="1"/>
  <c r="B4494" i="63" s="1"/>
  <c r="B4495" i="63" s="1"/>
  <c r="B4496" i="63" s="1"/>
  <c r="B4497" i="63" s="1"/>
  <c r="B4498" i="63" s="1"/>
  <c r="B4499" i="63" s="1"/>
  <c r="B4500" i="63" s="1"/>
  <c r="B4501" i="63" s="1"/>
  <c r="B4502" i="63" s="1"/>
  <c r="B4503" i="63" s="1"/>
  <c r="B4504" i="63" s="1"/>
  <c r="B4505" i="63" s="1"/>
  <c r="B4506" i="63" s="1"/>
  <c r="B4507" i="63" s="1"/>
  <c r="B4508" i="63" s="1"/>
  <c r="B4509" i="63" s="1"/>
  <c r="B4510" i="63" s="1"/>
  <c r="B4511" i="63" s="1"/>
  <c r="B4512" i="63" s="1"/>
  <c r="B4513" i="63" s="1"/>
  <c r="B4514" i="63" s="1"/>
  <c r="B4515" i="63" s="1"/>
  <c r="B4516" i="63" s="1"/>
  <c r="B4517" i="63" s="1"/>
  <c r="B4518" i="63" s="1"/>
  <c r="B4519" i="63" s="1"/>
  <c r="B4520" i="63" s="1"/>
  <c r="B4521" i="63" s="1"/>
  <c r="B4522" i="63" s="1"/>
  <c r="B4523" i="63" s="1"/>
  <c r="B4524" i="63" s="1"/>
  <c r="B4525" i="63" s="1"/>
  <c r="B4526" i="63" s="1"/>
  <c r="B4527" i="63" s="1"/>
  <c r="B4528" i="63" s="1"/>
  <c r="B4529" i="63" s="1"/>
  <c r="B4530" i="63" s="1"/>
  <c r="B4531" i="63" s="1"/>
  <c r="B4532" i="63" s="1"/>
  <c r="B4533" i="63" s="1"/>
  <c r="B4534" i="63" s="1"/>
  <c r="B4535" i="63" s="1"/>
  <c r="B4536" i="63" s="1"/>
  <c r="B4537" i="63" s="1"/>
  <c r="B4538" i="63" s="1"/>
  <c r="B4539" i="63" s="1"/>
  <c r="B4540" i="63" s="1"/>
  <c r="B4541" i="63" s="1"/>
  <c r="B4542" i="63" s="1"/>
  <c r="B4543" i="63" s="1"/>
  <c r="B4544" i="63" s="1"/>
  <c r="B4545" i="63" s="1"/>
  <c r="B4546" i="63" s="1"/>
  <c r="B4547" i="63" s="1"/>
  <c r="B4548" i="63" s="1"/>
  <c r="B4549" i="63" s="1"/>
  <c r="B4550" i="63" s="1"/>
  <c r="B4551" i="63" s="1"/>
  <c r="B4552" i="63" s="1"/>
  <c r="B4553" i="63" s="1"/>
  <c r="B4554" i="63" s="1"/>
  <c r="B4555" i="63" s="1"/>
  <c r="B4556" i="63" s="1"/>
  <c r="B4557" i="63" s="1"/>
  <c r="B4558" i="63" s="1"/>
  <c r="B4559" i="63" s="1"/>
  <c r="B4560" i="63" s="1"/>
  <c r="B4561" i="63" s="1"/>
  <c r="B4562" i="63" s="1"/>
  <c r="B4563" i="63" s="1"/>
  <c r="B4564" i="63" s="1"/>
  <c r="B4565" i="63" s="1"/>
  <c r="B4566" i="63" s="1"/>
  <c r="B4567" i="63" s="1"/>
  <c r="B4568" i="63" s="1"/>
  <c r="B4569" i="63" s="1"/>
  <c r="B4570" i="63" s="1"/>
  <c r="B4571" i="63" s="1"/>
  <c r="B4572" i="63" s="1"/>
  <c r="B4573" i="63" s="1"/>
  <c r="B4574" i="63" s="1"/>
  <c r="B4575" i="63" s="1"/>
  <c r="B4576" i="63" s="1"/>
  <c r="B4577" i="63" s="1"/>
  <c r="B4578" i="63" s="1"/>
  <c r="B4579" i="63" s="1"/>
  <c r="B4580" i="63" s="1"/>
  <c r="B4581" i="63" s="1"/>
  <c r="B4582" i="63" s="1"/>
  <c r="B4583" i="63" s="1"/>
  <c r="B4584" i="63" s="1"/>
  <c r="B4585" i="63" s="1"/>
  <c r="B4586" i="63" s="1"/>
  <c r="B4587" i="63" s="1"/>
  <c r="B4588" i="63" s="1"/>
  <c r="B4589" i="63" s="1"/>
  <c r="B4590" i="63" s="1"/>
  <c r="B4591" i="63" s="1"/>
  <c r="B4592" i="63" s="1"/>
  <c r="B4593" i="63" s="1"/>
  <c r="B4594" i="63" s="1"/>
  <c r="B4595" i="63" s="1"/>
  <c r="B4596" i="63" s="1"/>
  <c r="B4597" i="63" s="1"/>
  <c r="B4598" i="63" s="1"/>
  <c r="B4599" i="63" s="1"/>
  <c r="B4600" i="63" s="1"/>
  <c r="B4601" i="63" s="1"/>
  <c r="B4602" i="63" s="1"/>
  <c r="B4603" i="63" s="1"/>
  <c r="B4604" i="63" s="1"/>
  <c r="B4605" i="63" s="1"/>
  <c r="B4606" i="63" s="1"/>
  <c r="B4607" i="63" s="1"/>
  <c r="B4608" i="63" s="1"/>
  <c r="B4609" i="63" s="1"/>
  <c r="B4610" i="63" s="1"/>
  <c r="B4611" i="63" s="1"/>
  <c r="B4612" i="63" s="1"/>
  <c r="B4613" i="63" s="1"/>
  <c r="B4614" i="63" s="1"/>
  <c r="B4615" i="63" s="1"/>
  <c r="B4616" i="63" s="1"/>
  <c r="B4617" i="63" s="1"/>
  <c r="B4618" i="63" s="1"/>
  <c r="B4619" i="63" s="1"/>
  <c r="B4620" i="63" s="1"/>
  <c r="B4621" i="63" s="1"/>
  <c r="B4622" i="63" s="1"/>
  <c r="B4623" i="63" s="1"/>
  <c r="B4624" i="63" s="1"/>
  <c r="B4625" i="63" s="1"/>
  <c r="B4626" i="63" s="1"/>
  <c r="B4627" i="63" s="1"/>
  <c r="B4628" i="63" s="1"/>
  <c r="B4629" i="63" s="1"/>
  <c r="B4630" i="63" s="1"/>
  <c r="B4631" i="63" s="1"/>
  <c r="B4632" i="63" s="1"/>
  <c r="B4633" i="63" s="1"/>
  <c r="B4634" i="63" s="1"/>
  <c r="B4635" i="63" s="1"/>
  <c r="B4636" i="63" s="1"/>
  <c r="B4637" i="63" s="1"/>
  <c r="B4638" i="63" s="1"/>
  <c r="B4639" i="63" s="1"/>
  <c r="B4640" i="63" s="1"/>
  <c r="B4641" i="63" s="1"/>
  <c r="B4642" i="63" s="1"/>
  <c r="B4643" i="63" s="1"/>
  <c r="B4644" i="63" s="1"/>
  <c r="B4645" i="63" s="1"/>
  <c r="B4646" i="63" s="1"/>
  <c r="B4647" i="63" s="1"/>
  <c r="B4648" i="63" s="1"/>
  <c r="B4649" i="63" s="1"/>
  <c r="B4650" i="63" s="1"/>
  <c r="B4651" i="63" s="1"/>
  <c r="B4652" i="63" s="1"/>
  <c r="B4653" i="63" s="1"/>
  <c r="B4654" i="63" s="1"/>
  <c r="B4655" i="63" s="1"/>
  <c r="B4656" i="63" s="1"/>
  <c r="B4657" i="63" s="1"/>
  <c r="B4658" i="63" s="1"/>
  <c r="B4659" i="63" s="1"/>
  <c r="B4660" i="63" s="1"/>
  <c r="B4661" i="63" s="1"/>
  <c r="B4662" i="63" s="1"/>
  <c r="B4663" i="63" s="1"/>
  <c r="B4664" i="63" s="1"/>
  <c r="B4665" i="63" s="1"/>
  <c r="B4666" i="63" s="1"/>
  <c r="B4667" i="63" s="1"/>
  <c r="B4668" i="63" s="1"/>
  <c r="B4669" i="63" s="1"/>
  <c r="B4670" i="63" s="1"/>
  <c r="B4671" i="63" s="1"/>
  <c r="B4672" i="63" s="1"/>
  <c r="B4673" i="63" s="1"/>
  <c r="B4674" i="63" s="1"/>
  <c r="B4675" i="63" s="1"/>
  <c r="B4676" i="63" s="1"/>
  <c r="B4677" i="63" s="1"/>
  <c r="B4678" i="63" s="1"/>
  <c r="B4679" i="63" s="1"/>
  <c r="B4680" i="63" s="1"/>
  <c r="B4681" i="63" s="1"/>
  <c r="B4682" i="63" s="1"/>
  <c r="B4683" i="63" s="1"/>
  <c r="B4684" i="63" s="1"/>
  <c r="B4685" i="63" s="1"/>
  <c r="B4686" i="63" s="1"/>
  <c r="B4687" i="63" s="1"/>
  <c r="B4688" i="63" s="1"/>
  <c r="B4689" i="63" s="1"/>
  <c r="B4690" i="63" s="1"/>
  <c r="B4691" i="63" s="1"/>
  <c r="B4692" i="63" s="1"/>
  <c r="B4693" i="63" s="1"/>
  <c r="B4694" i="63" s="1"/>
  <c r="B4695" i="63" s="1"/>
  <c r="B4696" i="63" s="1"/>
  <c r="B4697" i="63" s="1"/>
  <c r="B4698" i="63" s="1"/>
  <c r="B4699" i="63" s="1"/>
  <c r="B4700" i="63" s="1"/>
  <c r="B4701" i="63" s="1"/>
  <c r="B4702" i="63" s="1"/>
  <c r="B4703" i="63" s="1"/>
  <c r="B4704" i="63" s="1"/>
  <c r="B4705" i="63" s="1"/>
  <c r="B4706" i="63" s="1"/>
  <c r="B4707" i="63" s="1"/>
  <c r="B4708" i="63" s="1"/>
  <c r="B4709" i="63" s="1"/>
  <c r="B4710" i="63" s="1"/>
  <c r="B4711" i="63" s="1"/>
  <c r="B4712" i="63" s="1"/>
  <c r="B4713" i="63" s="1"/>
  <c r="B4714" i="63" s="1"/>
  <c r="B4715" i="63" s="1"/>
  <c r="B4716" i="63" s="1"/>
  <c r="B4717" i="63" s="1"/>
  <c r="B4718" i="63" s="1"/>
  <c r="B4719" i="63" s="1"/>
  <c r="B4720" i="63" s="1"/>
  <c r="B4721" i="63" s="1"/>
  <c r="B4722" i="63" s="1"/>
  <c r="B4723" i="63" s="1"/>
  <c r="B4724" i="63" s="1"/>
  <c r="B4725" i="63" s="1"/>
  <c r="B4726" i="63" s="1"/>
  <c r="B4727" i="63" s="1"/>
  <c r="B4728" i="63" s="1"/>
  <c r="B4729" i="63" s="1"/>
  <c r="B4730" i="63" s="1"/>
  <c r="B4731" i="63" s="1"/>
  <c r="B4732" i="63" s="1"/>
  <c r="B4733" i="63" s="1"/>
  <c r="B4734" i="63" s="1"/>
  <c r="B4735" i="63" s="1"/>
  <c r="B4736" i="63" s="1"/>
  <c r="B4737" i="63" s="1"/>
  <c r="B4738" i="63" s="1"/>
  <c r="B4739" i="63" s="1"/>
  <c r="B4740" i="63" s="1"/>
  <c r="B4741" i="63" s="1"/>
  <c r="B4742" i="63" s="1"/>
  <c r="B4743" i="63" s="1"/>
  <c r="B4744" i="63" s="1"/>
  <c r="B4745" i="63" s="1"/>
  <c r="B4746" i="63" s="1"/>
  <c r="B4747" i="63" s="1"/>
  <c r="B4748" i="63" s="1"/>
  <c r="B4749" i="63" s="1"/>
  <c r="B4750" i="63" s="1"/>
  <c r="B4751" i="63" s="1"/>
  <c r="B4752" i="63" s="1"/>
  <c r="B4753" i="63" s="1"/>
  <c r="B4754" i="63" s="1"/>
  <c r="B4755" i="63" s="1"/>
  <c r="B4756" i="63" s="1"/>
  <c r="B4757" i="63" s="1"/>
  <c r="B4758" i="63" s="1"/>
  <c r="B4759" i="63" s="1"/>
  <c r="B4760" i="63" s="1"/>
  <c r="B4761" i="63" s="1"/>
  <c r="B4762" i="63" s="1"/>
  <c r="B4763" i="63" s="1"/>
  <c r="B4764" i="63" s="1"/>
  <c r="B4765" i="63" s="1"/>
  <c r="B4766" i="63" s="1"/>
  <c r="B4767" i="63" s="1"/>
  <c r="B4768" i="63" s="1"/>
  <c r="B4769" i="63" s="1"/>
  <c r="B4770" i="63" s="1"/>
  <c r="B4771" i="63" s="1"/>
  <c r="B4772" i="63" s="1"/>
  <c r="B4773" i="63" s="1"/>
  <c r="B4774" i="63" s="1"/>
  <c r="B4775" i="63" s="1"/>
  <c r="B4776" i="63" s="1"/>
  <c r="B4777" i="63" s="1"/>
  <c r="B4778" i="63" s="1"/>
  <c r="B4779" i="63" s="1"/>
  <c r="B4780" i="63" s="1"/>
  <c r="B4781" i="63" s="1"/>
  <c r="B4782" i="63" s="1"/>
  <c r="B4783" i="63" s="1"/>
  <c r="B4784" i="63" s="1"/>
  <c r="B4785" i="63" s="1"/>
  <c r="B4786" i="63" s="1"/>
  <c r="B4787" i="63" s="1"/>
  <c r="B4788" i="63" s="1"/>
  <c r="B4789" i="63" s="1"/>
  <c r="B4790" i="63" s="1"/>
  <c r="B4791" i="63" s="1"/>
  <c r="B4792" i="63" s="1"/>
  <c r="B4793" i="63" s="1"/>
  <c r="B4794" i="63" s="1"/>
  <c r="B4795" i="63" s="1"/>
  <c r="B4796" i="63" s="1"/>
  <c r="B4797" i="63" s="1"/>
  <c r="B4798" i="63" s="1"/>
  <c r="B4799" i="63" s="1"/>
  <c r="B4800" i="63" s="1"/>
  <c r="B4801" i="63" s="1"/>
  <c r="B4802" i="63" s="1"/>
  <c r="B4803" i="63" s="1"/>
  <c r="B4804" i="63" s="1"/>
  <c r="B4805" i="63" s="1"/>
  <c r="B4806" i="63" s="1"/>
  <c r="B4807" i="63" s="1"/>
  <c r="B4808" i="63" s="1"/>
  <c r="B4809" i="63" s="1"/>
  <c r="B4810" i="63" s="1"/>
  <c r="B4811" i="63" s="1"/>
  <c r="B4812" i="63" s="1"/>
  <c r="B4813" i="63" s="1"/>
  <c r="B4814" i="63" s="1"/>
  <c r="B4815" i="63" s="1"/>
  <c r="B4816" i="63" s="1"/>
  <c r="B4817" i="63" s="1"/>
  <c r="B4818" i="63" s="1"/>
  <c r="B4819" i="63" s="1"/>
  <c r="B4820" i="63" s="1"/>
  <c r="B4821" i="63" s="1"/>
  <c r="B4822" i="63" s="1"/>
  <c r="B4823" i="63" s="1"/>
  <c r="B4824" i="63" s="1"/>
  <c r="B4825" i="63" s="1"/>
  <c r="B4826" i="63" s="1"/>
  <c r="B4827" i="63" s="1"/>
  <c r="B4828" i="63" s="1"/>
  <c r="B4829" i="63" s="1"/>
  <c r="B4830" i="63" s="1"/>
  <c r="B4831" i="63" s="1"/>
  <c r="B4832" i="63" s="1"/>
  <c r="B4833" i="63" s="1"/>
  <c r="B4834" i="63" s="1"/>
  <c r="B4835" i="63" s="1"/>
  <c r="B4836" i="63" s="1"/>
  <c r="B4837" i="63" s="1"/>
  <c r="B4838" i="63" s="1"/>
  <c r="B4839" i="63" s="1"/>
  <c r="B4840" i="63" s="1"/>
  <c r="B4841" i="63" s="1"/>
  <c r="B4842" i="63" s="1"/>
  <c r="B4843" i="63" s="1"/>
  <c r="B4844" i="63" s="1"/>
  <c r="B4845" i="63" s="1"/>
  <c r="B4846" i="63" s="1"/>
  <c r="B4847" i="63" s="1"/>
  <c r="B4848" i="63" s="1"/>
  <c r="B4849" i="63" s="1"/>
  <c r="B4850" i="63" s="1"/>
  <c r="B4851" i="63" s="1"/>
  <c r="B4852" i="63" s="1"/>
  <c r="B4853" i="63" s="1"/>
  <c r="B4854" i="63" s="1"/>
  <c r="B4855" i="63" s="1"/>
  <c r="B4856" i="63" s="1"/>
  <c r="B4857" i="63" s="1"/>
  <c r="B4858" i="63" s="1"/>
  <c r="B4859" i="63" s="1"/>
  <c r="B4860" i="63" s="1"/>
  <c r="B4861" i="63" s="1"/>
  <c r="B4862" i="63" s="1"/>
  <c r="B4863" i="63" s="1"/>
  <c r="B4864" i="63" s="1"/>
  <c r="B4865" i="63" s="1"/>
  <c r="B4866" i="63" s="1"/>
  <c r="B4867" i="63" s="1"/>
  <c r="B4868" i="63" s="1"/>
  <c r="B4869" i="63" s="1"/>
  <c r="B4870" i="63" s="1"/>
  <c r="B4871" i="63" s="1"/>
  <c r="B4872" i="63" s="1"/>
  <c r="B4873" i="63" s="1"/>
  <c r="B4874" i="63" s="1"/>
  <c r="B4875" i="63" s="1"/>
  <c r="B4876" i="63" s="1"/>
  <c r="B4877" i="63" s="1"/>
  <c r="B4878" i="63" s="1"/>
  <c r="B4879" i="63" s="1"/>
  <c r="B4880" i="63" s="1"/>
  <c r="B4881" i="63" s="1"/>
  <c r="B4882" i="63" s="1"/>
  <c r="B4883" i="63" s="1"/>
  <c r="B4884" i="63" s="1"/>
  <c r="B4885" i="63" s="1"/>
  <c r="B4886" i="63" s="1"/>
  <c r="B4887" i="63" s="1"/>
  <c r="B4888" i="63" s="1"/>
  <c r="B4889" i="63" s="1"/>
  <c r="B4890" i="63" s="1"/>
  <c r="B4891" i="63" s="1"/>
  <c r="B4892" i="63" s="1"/>
  <c r="B4893" i="63" s="1"/>
  <c r="B4894" i="63" s="1"/>
  <c r="B4895" i="63" s="1"/>
  <c r="B4896" i="63" s="1"/>
  <c r="B4897" i="63" s="1"/>
  <c r="B4898" i="63" s="1"/>
  <c r="B4899" i="63" s="1"/>
  <c r="B4900" i="63" s="1"/>
  <c r="B4901" i="63" s="1"/>
  <c r="B4902" i="63" s="1"/>
  <c r="B4903" i="63" s="1"/>
  <c r="B4904" i="63" s="1"/>
  <c r="B4905" i="63" s="1"/>
  <c r="B4906" i="63" s="1"/>
  <c r="B4907" i="63" s="1"/>
  <c r="B4908" i="63" s="1"/>
  <c r="B4909" i="63" s="1"/>
  <c r="B4910" i="63" s="1"/>
  <c r="B4911" i="63" s="1"/>
  <c r="B4912" i="63" s="1"/>
  <c r="B4913" i="63" s="1"/>
  <c r="B4914" i="63" s="1"/>
  <c r="B4915" i="63" s="1"/>
  <c r="B4916" i="63" s="1"/>
  <c r="B4917" i="63" s="1"/>
  <c r="B4918" i="63" s="1"/>
  <c r="B4919" i="63" s="1"/>
  <c r="B4920" i="63" s="1"/>
  <c r="B4921" i="63" s="1"/>
  <c r="B4922" i="63" s="1"/>
  <c r="B4923" i="63" s="1"/>
  <c r="B4924" i="63" s="1"/>
  <c r="B4925" i="63" s="1"/>
  <c r="B4926" i="63" s="1"/>
  <c r="B4927" i="63" s="1"/>
  <c r="B4928" i="63" s="1"/>
  <c r="B4929" i="63" s="1"/>
  <c r="B4930" i="63" s="1"/>
  <c r="B4931" i="63" s="1"/>
  <c r="B4932" i="63" s="1"/>
  <c r="B4933" i="63" s="1"/>
  <c r="B4934" i="63" s="1"/>
  <c r="B4935" i="63" s="1"/>
  <c r="B4936" i="63" s="1"/>
  <c r="B4937" i="63" s="1"/>
  <c r="B4938" i="63" s="1"/>
  <c r="B4939" i="63" s="1"/>
  <c r="B4940" i="63" s="1"/>
  <c r="B4941" i="63" s="1"/>
  <c r="B4942" i="63" s="1"/>
  <c r="B4943" i="63" s="1"/>
  <c r="B4944" i="63" s="1"/>
  <c r="B4945" i="63" s="1"/>
  <c r="B4946" i="63" s="1"/>
  <c r="B4947" i="63" s="1"/>
  <c r="B4948" i="63" s="1"/>
  <c r="B4949" i="63" s="1"/>
  <c r="B4950" i="63" s="1"/>
  <c r="B4951" i="63" s="1"/>
  <c r="B4952" i="63" s="1"/>
  <c r="B4953" i="63" s="1"/>
  <c r="B4954" i="63" s="1"/>
  <c r="B4955" i="63" s="1"/>
  <c r="B4956" i="63" s="1"/>
  <c r="B4957" i="63" s="1"/>
  <c r="B4958" i="63" s="1"/>
  <c r="B4959" i="63" s="1"/>
  <c r="B4960" i="63" s="1"/>
  <c r="B4961" i="63" s="1"/>
  <c r="B4962" i="63" s="1"/>
  <c r="B4963" i="63" s="1"/>
  <c r="B4964" i="63" s="1"/>
  <c r="B4965" i="63" s="1"/>
  <c r="B4966" i="63" s="1"/>
  <c r="B4967" i="63" s="1"/>
  <c r="B4968" i="63" s="1"/>
  <c r="B4969" i="63" s="1"/>
  <c r="B4970" i="63" s="1"/>
  <c r="B4971" i="63" s="1"/>
  <c r="B4972" i="63" s="1"/>
  <c r="B4973" i="63" s="1"/>
  <c r="B4974" i="63" s="1"/>
  <c r="B4975" i="63" s="1"/>
  <c r="B4976" i="63" s="1"/>
  <c r="B4977" i="63" s="1"/>
  <c r="B4978" i="63" s="1"/>
  <c r="B4979" i="63" s="1"/>
  <c r="B4980" i="63" s="1"/>
  <c r="B4981" i="63" s="1"/>
  <c r="B4982" i="63" s="1"/>
  <c r="B4983" i="63" s="1"/>
  <c r="B4984" i="63" s="1"/>
  <c r="B4985" i="63" s="1"/>
  <c r="B4986" i="63" s="1"/>
  <c r="B4987" i="63" s="1"/>
  <c r="B4988" i="63" s="1"/>
  <c r="B4989" i="63" s="1"/>
  <c r="B4990" i="63" s="1"/>
  <c r="B4991" i="63" s="1"/>
  <c r="B4992" i="63" s="1"/>
  <c r="B4993" i="63" s="1"/>
  <c r="B4994" i="63" s="1"/>
  <c r="B4995" i="63" s="1"/>
  <c r="B4996" i="63" s="1"/>
  <c r="B4997" i="63" s="1"/>
  <c r="B4998" i="63" s="1"/>
  <c r="B4999" i="63" s="1"/>
  <c r="B5000" i="63" s="1"/>
  <c r="B5001" i="63" s="1"/>
  <c r="B5002" i="63" s="1"/>
  <c r="B5003" i="63" s="1"/>
  <c r="B5004" i="63" s="1"/>
  <c r="B5005" i="63" s="1"/>
  <c r="B5006" i="63" s="1"/>
  <c r="B5007" i="63" s="1"/>
  <c r="B5008" i="63" s="1"/>
  <c r="B5009" i="63" s="1"/>
  <c r="B5010" i="63" s="1"/>
  <c r="B5011" i="63" s="1"/>
  <c r="B5012" i="63" s="1"/>
  <c r="B5013" i="63" s="1"/>
  <c r="B5014" i="63" s="1"/>
  <c r="B5015" i="63" s="1"/>
  <c r="B5016" i="63" s="1"/>
  <c r="B5017" i="63" s="1"/>
  <c r="B5018" i="63" s="1"/>
  <c r="B5019" i="63" s="1"/>
  <c r="B5020" i="63" s="1"/>
  <c r="B5021" i="63" s="1"/>
  <c r="B5022" i="63" s="1"/>
  <c r="B5023" i="63" s="1"/>
  <c r="B5024" i="63" s="1"/>
  <c r="B5025" i="63" s="1"/>
  <c r="B5026" i="63" s="1"/>
  <c r="B5027" i="63" s="1"/>
  <c r="B5028" i="63" s="1"/>
  <c r="B5029" i="63" s="1"/>
  <c r="B5030" i="63" s="1"/>
  <c r="B5031" i="63" s="1"/>
  <c r="B5032" i="63" s="1"/>
  <c r="B5033" i="63" s="1"/>
  <c r="B5034" i="63" s="1"/>
  <c r="B5035" i="63" s="1"/>
  <c r="B5036" i="63" s="1"/>
  <c r="B5037" i="63" s="1"/>
  <c r="C1007" i="63"/>
  <c r="D1007" i="63"/>
  <c r="E1007" i="63"/>
  <c r="F1007" i="63"/>
  <c r="H1007" i="63" s="1"/>
  <c r="G1007" i="63"/>
  <c r="I1007" i="63"/>
  <c r="J1007" i="63"/>
  <c r="K1007" i="63"/>
  <c r="L1007" i="63"/>
  <c r="M1007" i="63"/>
  <c r="N1007" i="63"/>
  <c r="C1008" i="63"/>
  <c r="D1008" i="63"/>
  <c r="E1008" i="63"/>
  <c r="F1008" i="63"/>
  <c r="H1008" i="63" s="1"/>
  <c r="G1008" i="63"/>
  <c r="I1008" i="63"/>
  <c r="J1008" i="63"/>
  <c r="K1008" i="63"/>
  <c r="L1008" i="63"/>
  <c r="M1008" i="63"/>
  <c r="N1008" i="63"/>
  <c r="C1009" i="63"/>
  <c r="D1009" i="63"/>
  <c r="E1009" i="63"/>
  <c r="F1009" i="63"/>
  <c r="G1009" i="63"/>
  <c r="I1009" i="63"/>
  <c r="J1009" i="63"/>
  <c r="K1009" i="63"/>
  <c r="L1009" i="63"/>
  <c r="M1009" i="63"/>
  <c r="N1009" i="63"/>
  <c r="C1010" i="63"/>
  <c r="D1010" i="63"/>
  <c r="E1010" i="63"/>
  <c r="F1010" i="63"/>
  <c r="H1010" i="63" s="1"/>
  <c r="G1010" i="63"/>
  <c r="I1010" i="63"/>
  <c r="J1010" i="63"/>
  <c r="K1010" i="63"/>
  <c r="L1010" i="63"/>
  <c r="M1010" i="63"/>
  <c r="N1010" i="63"/>
  <c r="C1011" i="63"/>
  <c r="D1011" i="63"/>
  <c r="E1011" i="63"/>
  <c r="F1011" i="63"/>
  <c r="G1011" i="63"/>
  <c r="I1011" i="63"/>
  <c r="J1011" i="63"/>
  <c r="K1011" i="63"/>
  <c r="L1011" i="63"/>
  <c r="M1011" i="63"/>
  <c r="N1011" i="63"/>
  <c r="C1012" i="63"/>
  <c r="D1012" i="63"/>
  <c r="E1012" i="63"/>
  <c r="F1012" i="63"/>
  <c r="G1012" i="63"/>
  <c r="I1012" i="63"/>
  <c r="J1012" i="63"/>
  <c r="K1012" i="63"/>
  <c r="L1012" i="63"/>
  <c r="M1012" i="63"/>
  <c r="N1012" i="63"/>
  <c r="C1013" i="63"/>
  <c r="D1013" i="63"/>
  <c r="E1013" i="63"/>
  <c r="F1013" i="63"/>
  <c r="G1013" i="63"/>
  <c r="I1013" i="63"/>
  <c r="J1013" i="63"/>
  <c r="K1013" i="63"/>
  <c r="L1013" i="63"/>
  <c r="M1013" i="63"/>
  <c r="N1013" i="63"/>
  <c r="C1014" i="63"/>
  <c r="D1014" i="63"/>
  <c r="E1014" i="63"/>
  <c r="F1014" i="63"/>
  <c r="H1014" i="63" s="1"/>
  <c r="G1014" i="63"/>
  <c r="I1014" i="63"/>
  <c r="J1014" i="63"/>
  <c r="K1014" i="63"/>
  <c r="L1014" i="63"/>
  <c r="M1014" i="63"/>
  <c r="N1014" i="63"/>
  <c r="C1015" i="63"/>
  <c r="D1015" i="63"/>
  <c r="E1015" i="63"/>
  <c r="F1015" i="63"/>
  <c r="G1015" i="63"/>
  <c r="I1015" i="63"/>
  <c r="J1015" i="63"/>
  <c r="K1015" i="63"/>
  <c r="L1015" i="63"/>
  <c r="M1015" i="63"/>
  <c r="N1015" i="63"/>
  <c r="C1016" i="63"/>
  <c r="D1016" i="63"/>
  <c r="E1016" i="63"/>
  <c r="F1016" i="63"/>
  <c r="G1016" i="63"/>
  <c r="I1016" i="63"/>
  <c r="J1016" i="63"/>
  <c r="K1016" i="63"/>
  <c r="L1016" i="63"/>
  <c r="M1016" i="63"/>
  <c r="N1016" i="63"/>
  <c r="C1017" i="63"/>
  <c r="D1017" i="63"/>
  <c r="E1017" i="63"/>
  <c r="F1017" i="63"/>
  <c r="G1017" i="63"/>
  <c r="I1017" i="63"/>
  <c r="J1017" i="63"/>
  <c r="K1017" i="63"/>
  <c r="L1017" i="63"/>
  <c r="M1017" i="63"/>
  <c r="N1017" i="63"/>
  <c r="C1018" i="63"/>
  <c r="D1018" i="63"/>
  <c r="E1018" i="63"/>
  <c r="F1018" i="63"/>
  <c r="H1018" i="63" s="1"/>
  <c r="G1018" i="63"/>
  <c r="I1018" i="63"/>
  <c r="J1018" i="63"/>
  <c r="K1018" i="63"/>
  <c r="L1018" i="63"/>
  <c r="M1018" i="63"/>
  <c r="N1018" i="63"/>
  <c r="C1019" i="63"/>
  <c r="D1019" i="63"/>
  <c r="E1019" i="63"/>
  <c r="F1019" i="63"/>
  <c r="G1019" i="63"/>
  <c r="I1019" i="63"/>
  <c r="J1019" i="63"/>
  <c r="K1019" i="63"/>
  <c r="L1019" i="63"/>
  <c r="M1019" i="63"/>
  <c r="N1019" i="63"/>
  <c r="C1020" i="63"/>
  <c r="D1020" i="63"/>
  <c r="E1020" i="63"/>
  <c r="F1020" i="63"/>
  <c r="G1020" i="63"/>
  <c r="I1020" i="63"/>
  <c r="J1020" i="63"/>
  <c r="K1020" i="63"/>
  <c r="L1020" i="63"/>
  <c r="M1020" i="63"/>
  <c r="N1020" i="63"/>
  <c r="C1021" i="63"/>
  <c r="D1021" i="63"/>
  <c r="E1021" i="63"/>
  <c r="F1021" i="63"/>
  <c r="G1021" i="63"/>
  <c r="I1021" i="63"/>
  <c r="J1021" i="63"/>
  <c r="K1021" i="63"/>
  <c r="L1021" i="63"/>
  <c r="M1021" i="63"/>
  <c r="N1021" i="63"/>
  <c r="C1022" i="63"/>
  <c r="D1022" i="63"/>
  <c r="E1022" i="63"/>
  <c r="F1022" i="63"/>
  <c r="H1022" i="63" s="1"/>
  <c r="G1022" i="63"/>
  <c r="I1022" i="63"/>
  <c r="J1022" i="63"/>
  <c r="K1022" i="63"/>
  <c r="L1022" i="63"/>
  <c r="M1022" i="63"/>
  <c r="N1022" i="63"/>
  <c r="C1023" i="63"/>
  <c r="D1023" i="63"/>
  <c r="E1023" i="63"/>
  <c r="F1023" i="63"/>
  <c r="G1023" i="63"/>
  <c r="I1023" i="63"/>
  <c r="J1023" i="63"/>
  <c r="K1023" i="63"/>
  <c r="L1023" i="63"/>
  <c r="M1023" i="63"/>
  <c r="N1023" i="63"/>
  <c r="C1024" i="63"/>
  <c r="D1024" i="63"/>
  <c r="E1024" i="63"/>
  <c r="F1024" i="63"/>
  <c r="G1024" i="63"/>
  <c r="I1024" i="63"/>
  <c r="J1024" i="63"/>
  <c r="K1024" i="63"/>
  <c r="L1024" i="63"/>
  <c r="M1024" i="63"/>
  <c r="N1024" i="63"/>
  <c r="C1025" i="63"/>
  <c r="D1025" i="63"/>
  <c r="E1025" i="63"/>
  <c r="F1025" i="63"/>
  <c r="G1025" i="63"/>
  <c r="I1025" i="63"/>
  <c r="J1025" i="63"/>
  <c r="K1025" i="63"/>
  <c r="L1025" i="63"/>
  <c r="M1025" i="63"/>
  <c r="N1025" i="63"/>
  <c r="C1026" i="63"/>
  <c r="D1026" i="63"/>
  <c r="E1026" i="63"/>
  <c r="F1026" i="63"/>
  <c r="H1026" i="63" s="1"/>
  <c r="G1026" i="63"/>
  <c r="I1026" i="63"/>
  <c r="J1026" i="63"/>
  <c r="K1026" i="63"/>
  <c r="L1026" i="63"/>
  <c r="M1026" i="63"/>
  <c r="N1026" i="63"/>
  <c r="C1027" i="63"/>
  <c r="D1027" i="63"/>
  <c r="E1027" i="63"/>
  <c r="F1027" i="63"/>
  <c r="G1027" i="63"/>
  <c r="I1027" i="63"/>
  <c r="J1027" i="63"/>
  <c r="K1027" i="63"/>
  <c r="L1027" i="63"/>
  <c r="M1027" i="63"/>
  <c r="N1027" i="63"/>
  <c r="C1028" i="63"/>
  <c r="D1028" i="63"/>
  <c r="E1028" i="63"/>
  <c r="F1028" i="63"/>
  <c r="G1028" i="63"/>
  <c r="I1028" i="63"/>
  <c r="J1028" i="63"/>
  <c r="K1028" i="63"/>
  <c r="L1028" i="63"/>
  <c r="M1028" i="63"/>
  <c r="N1028" i="63"/>
  <c r="C1029" i="63"/>
  <c r="D1029" i="63"/>
  <c r="E1029" i="63"/>
  <c r="F1029" i="63"/>
  <c r="G1029" i="63"/>
  <c r="I1029" i="63"/>
  <c r="J1029" i="63"/>
  <c r="K1029" i="63"/>
  <c r="L1029" i="63"/>
  <c r="M1029" i="63"/>
  <c r="N1029" i="63"/>
  <c r="C1030" i="63"/>
  <c r="D1030" i="63"/>
  <c r="E1030" i="63"/>
  <c r="F1030" i="63"/>
  <c r="H1030" i="63" s="1"/>
  <c r="G1030" i="63"/>
  <c r="I1030" i="63"/>
  <c r="J1030" i="63"/>
  <c r="K1030" i="63"/>
  <c r="L1030" i="63"/>
  <c r="M1030" i="63"/>
  <c r="N1030" i="63"/>
  <c r="C1031" i="63"/>
  <c r="D1031" i="63"/>
  <c r="E1031" i="63"/>
  <c r="F1031" i="63"/>
  <c r="G1031" i="63"/>
  <c r="I1031" i="63"/>
  <c r="J1031" i="63"/>
  <c r="K1031" i="63"/>
  <c r="L1031" i="63"/>
  <c r="M1031" i="63"/>
  <c r="N1031" i="63"/>
  <c r="C1032" i="63"/>
  <c r="D1032" i="63"/>
  <c r="E1032" i="63"/>
  <c r="F1032" i="63"/>
  <c r="G1032" i="63"/>
  <c r="I1032" i="63"/>
  <c r="J1032" i="63"/>
  <c r="K1032" i="63"/>
  <c r="L1032" i="63"/>
  <c r="M1032" i="63"/>
  <c r="N1032" i="63"/>
  <c r="C1033" i="63"/>
  <c r="D1033" i="63"/>
  <c r="E1033" i="63"/>
  <c r="F1033" i="63"/>
  <c r="G1033" i="63"/>
  <c r="I1033" i="63"/>
  <c r="J1033" i="63"/>
  <c r="K1033" i="63"/>
  <c r="L1033" i="63"/>
  <c r="M1033" i="63"/>
  <c r="N1033" i="63"/>
  <c r="C1034" i="63"/>
  <c r="D1034" i="63"/>
  <c r="E1034" i="63"/>
  <c r="F1034" i="63"/>
  <c r="H1034" i="63" s="1"/>
  <c r="G1034" i="63"/>
  <c r="I1034" i="63"/>
  <c r="J1034" i="63"/>
  <c r="K1034" i="63"/>
  <c r="L1034" i="63"/>
  <c r="M1034" i="63"/>
  <c r="N1034" i="63"/>
  <c r="C1035" i="63"/>
  <c r="D1035" i="63"/>
  <c r="E1035" i="63"/>
  <c r="F1035" i="63"/>
  <c r="G1035" i="63"/>
  <c r="I1035" i="63"/>
  <c r="J1035" i="63"/>
  <c r="K1035" i="63"/>
  <c r="L1035" i="63"/>
  <c r="M1035" i="63"/>
  <c r="N1035" i="63"/>
  <c r="C1036" i="63"/>
  <c r="D1036" i="63"/>
  <c r="E1036" i="63"/>
  <c r="F1036" i="63"/>
  <c r="G1036" i="63"/>
  <c r="I1036" i="63"/>
  <c r="J1036" i="63"/>
  <c r="K1036" i="63"/>
  <c r="L1036" i="63"/>
  <c r="M1036" i="63"/>
  <c r="N1036" i="63"/>
  <c r="C1037" i="63"/>
  <c r="D1037" i="63"/>
  <c r="E1037" i="63"/>
  <c r="F1037" i="63"/>
  <c r="G1037" i="63"/>
  <c r="I1037" i="63"/>
  <c r="J1037" i="63"/>
  <c r="K1037" i="63"/>
  <c r="L1037" i="63"/>
  <c r="M1037" i="63"/>
  <c r="N1037" i="63"/>
  <c r="C1038" i="63"/>
  <c r="D1038" i="63"/>
  <c r="E1038" i="63"/>
  <c r="F1038" i="63"/>
  <c r="H1038" i="63" s="1"/>
  <c r="G1038" i="63"/>
  <c r="I1038" i="63"/>
  <c r="J1038" i="63"/>
  <c r="K1038" i="63"/>
  <c r="L1038" i="63"/>
  <c r="M1038" i="63"/>
  <c r="N1038" i="63"/>
  <c r="C1039" i="63"/>
  <c r="D1039" i="63"/>
  <c r="E1039" i="63"/>
  <c r="F1039" i="63"/>
  <c r="G1039" i="63"/>
  <c r="I1039" i="63"/>
  <c r="J1039" i="63"/>
  <c r="K1039" i="63"/>
  <c r="L1039" i="63"/>
  <c r="M1039" i="63"/>
  <c r="N1039" i="63"/>
  <c r="C1040" i="63"/>
  <c r="D1040" i="63"/>
  <c r="E1040" i="63"/>
  <c r="F1040" i="63"/>
  <c r="G1040" i="63"/>
  <c r="I1040" i="63"/>
  <c r="J1040" i="63"/>
  <c r="K1040" i="63"/>
  <c r="L1040" i="63"/>
  <c r="M1040" i="63"/>
  <c r="N1040" i="63"/>
  <c r="C1041" i="63"/>
  <c r="D1041" i="63"/>
  <c r="E1041" i="63"/>
  <c r="F1041" i="63"/>
  <c r="H1041" i="63" s="1"/>
  <c r="G1041" i="63"/>
  <c r="I1041" i="63"/>
  <c r="J1041" i="63"/>
  <c r="K1041" i="63"/>
  <c r="L1041" i="63"/>
  <c r="M1041" i="63"/>
  <c r="N1041" i="63"/>
  <c r="C1042" i="63"/>
  <c r="D1042" i="63"/>
  <c r="E1042" i="63"/>
  <c r="F1042" i="63"/>
  <c r="H1042" i="63" s="1"/>
  <c r="G1042" i="63"/>
  <c r="I1042" i="63"/>
  <c r="J1042" i="63"/>
  <c r="K1042" i="63"/>
  <c r="L1042" i="63"/>
  <c r="M1042" i="63"/>
  <c r="N1042" i="63"/>
  <c r="C1043" i="63"/>
  <c r="D1043" i="63"/>
  <c r="E1043" i="63"/>
  <c r="F1043" i="63"/>
  <c r="G1043" i="63"/>
  <c r="I1043" i="63"/>
  <c r="J1043" i="63"/>
  <c r="K1043" i="63"/>
  <c r="L1043" i="63"/>
  <c r="M1043" i="63"/>
  <c r="N1043" i="63"/>
  <c r="C1044" i="63"/>
  <c r="D1044" i="63"/>
  <c r="E1044" i="63"/>
  <c r="F1044" i="63"/>
  <c r="G1044" i="63"/>
  <c r="I1044" i="63"/>
  <c r="J1044" i="63"/>
  <c r="K1044" i="63"/>
  <c r="L1044" i="63"/>
  <c r="M1044" i="63"/>
  <c r="N1044" i="63"/>
  <c r="C1045" i="63"/>
  <c r="D1045" i="63"/>
  <c r="E1045" i="63"/>
  <c r="F1045" i="63"/>
  <c r="H1045" i="63" s="1"/>
  <c r="G1045" i="63"/>
  <c r="I1045" i="63"/>
  <c r="J1045" i="63"/>
  <c r="K1045" i="63"/>
  <c r="L1045" i="63"/>
  <c r="M1045" i="63"/>
  <c r="N1045" i="63"/>
  <c r="C1046" i="63"/>
  <c r="D1046" i="63"/>
  <c r="E1046" i="63"/>
  <c r="F1046" i="63"/>
  <c r="H1046" i="63" s="1"/>
  <c r="G1046" i="63"/>
  <c r="I1046" i="63"/>
  <c r="J1046" i="63"/>
  <c r="K1046" i="63"/>
  <c r="L1046" i="63"/>
  <c r="M1046" i="63"/>
  <c r="N1046" i="63"/>
  <c r="C1047" i="63"/>
  <c r="D1047" i="63"/>
  <c r="E1047" i="63"/>
  <c r="F1047" i="63"/>
  <c r="G1047" i="63"/>
  <c r="I1047" i="63"/>
  <c r="J1047" i="63"/>
  <c r="K1047" i="63"/>
  <c r="L1047" i="63"/>
  <c r="M1047" i="63"/>
  <c r="N1047" i="63"/>
  <c r="C1048" i="63"/>
  <c r="D1048" i="63"/>
  <c r="E1048" i="63"/>
  <c r="F1048" i="63"/>
  <c r="G1048" i="63"/>
  <c r="I1048" i="63"/>
  <c r="J1048" i="63"/>
  <c r="K1048" i="63"/>
  <c r="L1048" i="63"/>
  <c r="M1048" i="63"/>
  <c r="N1048" i="63"/>
  <c r="C1049" i="63"/>
  <c r="D1049" i="63"/>
  <c r="E1049" i="63"/>
  <c r="F1049" i="63"/>
  <c r="H1049" i="63" s="1"/>
  <c r="G1049" i="63"/>
  <c r="I1049" i="63"/>
  <c r="J1049" i="63"/>
  <c r="K1049" i="63"/>
  <c r="L1049" i="63"/>
  <c r="M1049" i="63"/>
  <c r="N1049" i="63"/>
  <c r="C1050" i="63"/>
  <c r="D1050" i="63"/>
  <c r="E1050" i="63"/>
  <c r="F1050" i="63"/>
  <c r="H1050" i="63" s="1"/>
  <c r="G1050" i="63"/>
  <c r="I1050" i="63"/>
  <c r="J1050" i="63"/>
  <c r="K1050" i="63"/>
  <c r="L1050" i="63"/>
  <c r="M1050" i="63"/>
  <c r="N1050" i="63"/>
  <c r="C1051" i="63"/>
  <c r="D1051" i="63"/>
  <c r="E1051" i="63"/>
  <c r="F1051" i="63"/>
  <c r="G1051" i="63"/>
  <c r="I1051" i="63"/>
  <c r="J1051" i="63"/>
  <c r="K1051" i="63"/>
  <c r="L1051" i="63"/>
  <c r="M1051" i="63"/>
  <c r="N1051" i="63"/>
  <c r="C1052" i="63"/>
  <c r="D1052" i="63"/>
  <c r="E1052" i="63"/>
  <c r="F1052" i="63"/>
  <c r="G1052" i="63"/>
  <c r="I1052" i="63"/>
  <c r="J1052" i="63"/>
  <c r="K1052" i="63"/>
  <c r="L1052" i="63"/>
  <c r="M1052" i="63"/>
  <c r="N1052" i="63"/>
  <c r="C1053" i="63"/>
  <c r="D1053" i="63"/>
  <c r="E1053" i="63"/>
  <c r="F1053" i="63"/>
  <c r="H1053" i="63" s="1"/>
  <c r="G1053" i="63"/>
  <c r="I1053" i="63"/>
  <c r="J1053" i="63"/>
  <c r="K1053" i="63"/>
  <c r="L1053" i="63"/>
  <c r="M1053" i="63"/>
  <c r="N1053" i="63"/>
  <c r="C1054" i="63"/>
  <c r="D1054" i="63"/>
  <c r="E1054" i="63"/>
  <c r="F1054" i="63"/>
  <c r="H1054" i="63" s="1"/>
  <c r="G1054" i="63"/>
  <c r="I1054" i="63"/>
  <c r="J1054" i="63"/>
  <c r="K1054" i="63"/>
  <c r="L1054" i="63"/>
  <c r="M1054" i="63"/>
  <c r="N1054" i="63"/>
  <c r="C1055" i="63"/>
  <c r="D1055" i="63"/>
  <c r="E1055" i="63"/>
  <c r="F1055" i="63"/>
  <c r="G1055" i="63"/>
  <c r="I1055" i="63"/>
  <c r="J1055" i="63"/>
  <c r="K1055" i="63"/>
  <c r="L1055" i="63"/>
  <c r="M1055" i="63"/>
  <c r="N1055" i="63"/>
  <c r="C1056" i="63"/>
  <c r="D1056" i="63"/>
  <c r="E1056" i="63"/>
  <c r="F1056" i="63"/>
  <c r="G1056" i="63"/>
  <c r="I1056" i="63"/>
  <c r="J1056" i="63"/>
  <c r="K1056" i="63"/>
  <c r="L1056" i="63"/>
  <c r="M1056" i="63"/>
  <c r="N1056" i="63"/>
  <c r="C1057" i="63"/>
  <c r="D1057" i="63"/>
  <c r="E1057" i="63"/>
  <c r="F1057" i="63"/>
  <c r="H1057" i="63" s="1"/>
  <c r="G1057" i="63"/>
  <c r="I1057" i="63"/>
  <c r="J1057" i="63"/>
  <c r="K1057" i="63"/>
  <c r="L1057" i="63"/>
  <c r="M1057" i="63"/>
  <c r="N1057" i="63"/>
  <c r="C1058" i="63"/>
  <c r="D1058" i="63"/>
  <c r="E1058" i="63"/>
  <c r="F1058" i="63"/>
  <c r="H1058" i="63" s="1"/>
  <c r="G1058" i="63"/>
  <c r="I1058" i="63"/>
  <c r="J1058" i="63"/>
  <c r="K1058" i="63"/>
  <c r="L1058" i="63"/>
  <c r="M1058" i="63"/>
  <c r="N1058" i="63"/>
  <c r="C1059" i="63"/>
  <c r="D1059" i="63"/>
  <c r="E1059" i="63"/>
  <c r="F1059" i="63"/>
  <c r="G1059" i="63"/>
  <c r="I1059" i="63"/>
  <c r="J1059" i="63"/>
  <c r="K1059" i="63"/>
  <c r="L1059" i="63"/>
  <c r="M1059" i="63"/>
  <c r="N1059" i="63"/>
  <c r="C1060" i="63"/>
  <c r="D1060" i="63"/>
  <c r="E1060" i="63"/>
  <c r="F1060" i="63"/>
  <c r="G1060" i="63"/>
  <c r="I1060" i="63"/>
  <c r="J1060" i="63"/>
  <c r="K1060" i="63"/>
  <c r="L1060" i="63"/>
  <c r="M1060" i="63"/>
  <c r="N1060" i="63"/>
  <c r="C1061" i="63"/>
  <c r="D1061" i="63"/>
  <c r="E1061" i="63"/>
  <c r="F1061" i="63"/>
  <c r="H1061" i="63" s="1"/>
  <c r="G1061" i="63"/>
  <c r="I1061" i="63"/>
  <c r="J1061" i="63"/>
  <c r="K1061" i="63"/>
  <c r="L1061" i="63"/>
  <c r="M1061" i="63"/>
  <c r="N1061" i="63"/>
  <c r="C1062" i="63"/>
  <c r="D1062" i="63"/>
  <c r="E1062" i="63"/>
  <c r="F1062" i="63"/>
  <c r="H1062" i="63" s="1"/>
  <c r="G1062" i="63"/>
  <c r="I1062" i="63"/>
  <c r="J1062" i="63"/>
  <c r="K1062" i="63"/>
  <c r="L1062" i="63"/>
  <c r="M1062" i="63"/>
  <c r="N1062" i="63"/>
  <c r="C1063" i="63"/>
  <c r="D1063" i="63"/>
  <c r="E1063" i="63"/>
  <c r="F1063" i="63"/>
  <c r="G1063" i="63"/>
  <c r="I1063" i="63"/>
  <c r="J1063" i="63"/>
  <c r="K1063" i="63"/>
  <c r="L1063" i="63"/>
  <c r="M1063" i="63"/>
  <c r="N1063" i="63"/>
  <c r="C1064" i="63"/>
  <c r="D1064" i="63"/>
  <c r="E1064" i="63"/>
  <c r="F1064" i="63"/>
  <c r="G1064" i="63"/>
  <c r="I1064" i="63"/>
  <c r="J1064" i="63"/>
  <c r="K1064" i="63"/>
  <c r="L1064" i="63"/>
  <c r="M1064" i="63"/>
  <c r="N1064" i="63"/>
  <c r="C1065" i="63"/>
  <c r="D1065" i="63"/>
  <c r="E1065" i="63"/>
  <c r="F1065" i="63"/>
  <c r="H1065" i="63" s="1"/>
  <c r="G1065" i="63"/>
  <c r="I1065" i="63"/>
  <c r="J1065" i="63"/>
  <c r="K1065" i="63"/>
  <c r="L1065" i="63"/>
  <c r="M1065" i="63"/>
  <c r="N1065" i="63"/>
  <c r="C1066" i="63"/>
  <c r="D1066" i="63"/>
  <c r="E1066" i="63"/>
  <c r="F1066" i="63"/>
  <c r="H1066" i="63" s="1"/>
  <c r="G1066" i="63"/>
  <c r="I1066" i="63"/>
  <c r="J1066" i="63"/>
  <c r="K1066" i="63"/>
  <c r="L1066" i="63"/>
  <c r="M1066" i="63"/>
  <c r="N1066" i="63"/>
  <c r="C1067" i="63"/>
  <c r="D1067" i="63"/>
  <c r="E1067" i="63"/>
  <c r="F1067" i="63"/>
  <c r="G1067" i="63"/>
  <c r="I1067" i="63"/>
  <c r="J1067" i="63"/>
  <c r="K1067" i="63"/>
  <c r="L1067" i="63"/>
  <c r="M1067" i="63"/>
  <c r="N1067" i="63"/>
  <c r="C1068" i="63"/>
  <c r="D1068" i="63"/>
  <c r="E1068" i="63"/>
  <c r="F1068" i="63"/>
  <c r="G1068" i="63"/>
  <c r="I1068" i="63"/>
  <c r="J1068" i="63"/>
  <c r="K1068" i="63"/>
  <c r="L1068" i="63"/>
  <c r="M1068" i="63"/>
  <c r="N1068" i="63"/>
  <c r="C1069" i="63"/>
  <c r="D1069" i="63"/>
  <c r="E1069" i="63"/>
  <c r="F1069" i="63"/>
  <c r="H1069" i="63" s="1"/>
  <c r="G1069" i="63"/>
  <c r="I1069" i="63"/>
  <c r="J1069" i="63"/>
  <c r="K1069" i="63"/>
  <c r="L1069" i="63"/>
  <c r="M1069" i="63"/>
  <c r="N1069" i="63"/>
  <c r="C1070" i="63"/>
  <c r="D1070" i="63"/>
  <c r="E1070" i="63"/>
  <c r="F1070" i="63"/>
  <c r="H1070" i="63" s="1"/>
  <c r="G1070" i="63"/>
  <c r="I1070" i="63"/>
  <c r="J1070" i="63"/>
  <c r="K1070" i="63"/>
  <c r="L1070" i="63"/>
  <c r="M1070" i="63"/>
  <c r="N1070" i="63"/>
  <c r="C1071" i="63"/>
  <c r="D1071" i="63"/>
  <c r="E1071" i="63"/>
  <c r="F1071" i="63"/>
  <c r="G1071" i="63"/>
  <c r="I1071" i="63"/>
  <c r="J1071" i="63"/>
  <c r="K1071" i="63"/>
  <c r="L1071" i="63"/>
  <c r="M1071" i="63"/>
  <c r="N1071" i="63"/>
  <c r="C1072" i="63"/>
  <c r="D1072" i="63"/>
  <c r="E1072" i="63"/>
  <c r="F1072" i="63"/>
  <c r="G1072" i="63"/>
  <c r="I1072" i="63"/>
  <c r="J1072" i="63"/>
  <c r="K1072" i="63"/>
  <c r="L1072" i="63"/>
  <c r="M1072" i="63"/>
  <c r="N1072" i="63"/>
  <c r="C1073" i="63"/>
  <c r="D1073" i="63"/>
  <c r="E1073" i="63"/>
  <c r="F1073" i="63"/>
  <c r="H1073" i="63" s="1"/>
  <c r="G1073" i="63"/>
  <c r="I1073" i="63"/>
  <c r="J1073" i="63"/>
  <c r="K1073" i="63"/>
  <c r="L1073" i="63"/>
  <c r="M1073" i="63"/>
  <c r="N1073" i="63"/>
  <c r="C1074" i="63"/>
  <c r="D1074" i="63"/>
  <c r="E1074" i="63"/>
  <c r="F1074" i="63"/>
  <c r="H1074" i="63" s="1"/>
  <c r="G1074" i="63"/>
  <c r="I1074" i="63"/>
  <c r="J1074" i="63"/>
  <c r="K1074" i="63"/>
  <c r="L1074" i="63"/>
  <c r="M1074" i="63"/>
  <c r="N1074" i="63"/>
  <c r="C1075" i="63"/>
  <c r="D1075" i="63"/>
  <c r="E1075" i="63"/>
  <c r="F1075" i="63"/>
  <c r="G1075" i="63"/>
  <c r="I1075" i="63"/>
  <c r="J1075" i="63"/>
  <c r="K1075" i="63"/>
  <c r="L1075" i="63"/>
  <c r="M1075" i="63"/>
  <c r="N1075" i="63"/>
  <c r="C1076" i="63"/>
  <c r="D1076" i="63"/>
  <c r="E1076" i="63"/>
  <c r="F1076" i="63"/>
  <c r="G1076" i="63"/>
  <c r="I1076" i="63"/>
  <c r="J1076" i="63"/>
  <c r="K1076" i="63"/>
  <c r="L1076" i="63"/>
  <c r="M1076" i="63"/>
  <c r="N1076" i="63"/>
  <c r="C1077" i="63"/>
  <c r="D1077" i="63"/>
  <c r="E1077" i="63"/>
  <c r="F1077" i="63"/>
  <c r="H1077" i="63" s="1"/>
  <c r="G1077" i="63"/>
  <c r="I1077" i="63"/>
  <c r="J1077" i="63"/>
  <c r="K1077" i="63"/>
  <c r="L1077" i="63"/>
  <c r="M1077" i="63"/>
  <c r="N1077" i="63"/>
  <c r="C1078" i="63"/>
  <c r="D1078" i="63"/>
  <c r="E1078" i="63"/>
  <c r="F1078" i="63"/>
  <c r="H1078" i="63" s="1"/>
  <c r="G1078" i="63"/>
  <c r="I1078" i="63"/>
  <c r="J1078" i="63"/>
  <c r="K1078" i="63"/>
  <c r="L1078" i="63"/>
  <c r="M1078" i="63"/>
  <c r="N1078" i="63"/>
  <c r="C1079" i="63"/>
  <c r="D1079" i="63"/>
  <c r="E1079" i="63"/>
  <c r="F1079" i="63"/>
  <c r="G1079" i="63"/>
  <c r="I1079" i="63"/>
  <c r="J1079" i="63"/>
  <c r="K1079" i="63"/>
  <c r="L1079" i="63"/>
  <c r="M1079" i="63"/>
  <c r="N1079" i="63"/>
  <c r="C1080" i="63"/>
  <c r="D1080" i="63"/>
  <c r="E1080" i="63"/>
  <c r="F1080" i="63"/>
  <c r="G1080" i="63"/>
  <c r="I1080" i="63"/>
  <c r="J1080" i="63"/>
  <c r="K1080" i="63"/>
  <c r="L1080" i="63"/>
  <c r="M1080" i="63"/>
  <c r="N1080" i="63"/>
  <c r="C1081" i="63"/>
  <c r="D1081" i="63"/>
  <c r="E1081" i="63"/>
  <c r="F1081" i="63"/>
  <c r="H1081" i="63" s="1"/>
  <c r="G1081" i="63"/>
  <c r="I1081" i="63"/>
  <c r="J1081" i="63"/>
  <c r="K1081" i="63"/>
  <c r="L1081" i="63"/>
  <c r="M1081" i="63"/>
  <c r="N1081" i="63"/>
  <c r="C1082" i="63"/>
  <c r="D1082" i="63"/>
  <c r="E1082" i="63"/>
  <c r="F1082" i="63"/>
  <c r="H1082" i="63" s="1"/>
  <c r="G1082" i="63"/>
  <c r="I1082" i="63"/>
  <c r="J1082" i="63"/>
  <c r="K1082" i="63"/>
  <c r="L1082" i="63"/>
  <c r="M1082" i="63"/>
  <c r="N1082" i="63"/>
  <c r="C1083" i="63"/>
  <c r="D1083" i="63"/>
  <c r="E1083" i="63"/>
  <c r="F1083" i="63"/>
  <c r="G1083" i="63"/>
  <c r="I1083" i="63"/>
  <c r="J1083" i="63"/>
  <c r="K1083" i="63"/>
  <c r="L1083" i="63"/>
  <c r="M1083" i="63"/>
  <c r="N1083" i="63"/>
  <c r="C1084" i="63"/>
  <c r="D1084" i="63"/>
  <c r="E1084" i="63"/>
  <c r="F1084" i="63"/>
  <c r="G1084" i="63"/>
  <c r="I1084" i="63"/>
  <c r="J1084" i="63"/>
  <c r="K1084" i="63"/>
  <c r="L1084" i="63"/>
  <c r="M1084" i="63"/>
  <c r="N1084" i="63"/>
  <c r="C1085" i="63"/>
  <c r="D1085" i="63"/>
  <c r="E1085" i="63"/>
  <c r="F1085" i="63"/>
  <c r="H1085" i="63" s="1"/>
  <c r="G1085" i="63"/>
  <c r="I1085" i="63"/>
  <c r="J1085" i="63"/>
  <c r="K1085" i="63"/>
  <c r="L1085" i="63"/>
  <c r="M1085" i="63"/>
  <c r="N1085" i="63"/>
  <c r="C1086" i="63"/>
  <c r="D1086" i="63"/>
  <c r="E1086" i="63"/>
  <c r="F1086" i="63"/>
  <c r="H1086" i="63" s="1"/>
  <c r="G1086" i="63"/>
  <c r="I1086" i="63"/>
  <c r="J1086" i="63"/>
  <c r="K1086" i="63"/>
  <c r="L1086" i="63"/>
  <c r="M1086" i="63"/>
  <c r="N1086" i="63"/>
  <c r="C1087" i="63"/>
  <c r="D1087" i="63"/>
  <c r="E1087" i="63"/>
  <c r="F1087" i="63"/>
  <c r="G1087" i="63"/>
  <c r="I1087" i="63"/>
  <c r="J1087" i="63"/>
  <c r="K1087" i="63"/>
  <c r="L1087" i="63"/>
  <c r="M1087" i="63"/>
  <c r="N1087" i="63"/>
  <c r="C1088" i="63"/>
  <c r="D1088" i="63"/>
  <c r="E1088" i="63"/>
  <c r="F1088" i="63"/>
  <c r="G1088" i="63"/>
  <c r="I1088" i="63"/>
  <c r="J1088" i="63"/>
  <c r="K1088" i="63"/>
  <c r="L1088" i="63"/>
  <c r="M1088" i="63"/>
  <c r="N1088" i="63"/>
  <c r="C1089" i="63"/>
  <c r="D1089" i="63"/>
  <c r="E1089" i="63"/>
  <c r="F1089" i="63"/>
  <c r="H1089" i="63" s="1"/>
  <c r="G1089" i="63"/>
  <c r="I1089" i="63"/>
  <c r="J1089" i="63"/>
  <c r="K1089" i="63"/>
  <c r="L1089" i="63"/>
  <c r="M1089" i="63"/>
  <c r="N1089" i="63"/>
  <c r="C1090" i="63"/>
  <c r="D1090" i="63"/>
  <c r="E1090" i="63"/>
  <c r="F1090" i="63"/>
  <c r="H1090" i="63" s="1"/>
  <c r="G1090" i="63"/>
  <c r="I1090" i="63"/>
  <c r="J1090" i="63"/>
  <c r="K1090" i="63"/>
  <c r="L1090" i="63"/>
  <c r="M1090" i="63"/>
  <c r="N1090" i="63"/>
  <c r="C1091" i="63"/>
  <c r="D1091" i="63"/>
  <c r="E1091" i="63"/>
  <c r="F1091" i="63"/>
  <c r="G1091" i="63"/>
  <c r="I1091" i="63"/>
  <c r="J1091" i="63"/>
  <c r="K1091" i="63"/>
  <c r="L1091" i="63"/>
  <c r="M1091" i="63"/>
  <c r="N1091" i="63"/>
  <c r="C1092" i="63"/>
  <c r="D1092" i="63"/>
  <c r="E1092" i="63"/>
  <c r="F1092" i="63"/>
  <c r="G1092" i="63"/>
  <c r="H1092" i="63"/>
  <c r="I1092" i="63"/>
  <c r="J1092" i="63"/>
  <c r="K1092" i="63"/>
  <c r="L1092" i="63"/>
  <c r="M1092" i="63"/>
  <c r="N1092" i="63"/>
  <c r="C1093" i="63"/>
  <c r="D1093" i="63"/>
  <c r="E1093" i="63"/>
  <c r="F1093" i="63"/>
  <c r="G1093" i="63"/>
  <c r="H1093" i="63"/>
  <c r="I1093" i="63"/>
  <c r="J1093" i="63"/>
  <c r="K1093" i="63"/>
  <c r="L1093" i="63"/>
  <c r="M1093" i="63"/>
  <c r="N1093" i="63"/>
  <c r="C1094" i="63"/>
  <c r="D1094" i="63"/>
  <c r="E1094" i="63"/>
  <c r="F1094" i="63"/>
  <c r="G1094" i="63"/>
  <c r="H1094" i="63"/>
  <c r="I1094" i="63"/>
  <c r="J1094" i="63"/>
  <c r="K1094" i="63"/>
  <c r="L1094" i="63"/>
  <c r="M1094" i="63"/>
  <c r="N1094" i="63"/>
  <c r="C1095" i="63"/>
  <c r="D1095" i="63"/>
  <c r="E1095" i="63"/>
  <c r="F1095" i="63"/>
  <c r="G1095" i="63"/>
  <c r="H1095" i="63"/>
  <c r="I1095" i="63"/>
  <c r="J1095" i="63"/>
  <c r="K1095" i="63"/>
  <c r="L1095" i="63"/>
  <c r="M1095" i="63"/>
  <c r="N1095" i="63"/>
  <c r="C1096" i="63"/>
  <c r="D1096" i="63"/>
  <c r="E1096" i="63"/>
  <c r="F1096" i="63"/>
  <c r="G1096" i="63"/>
  <c r="H1096" i="63"/>
  <c r="I1096" i="63"/>
  <c r="J1096" i="63"/>
  <c r="K1096" i="63"/>
  <c r="L1096" i="63"/>
  <c r="M1096" i="63"/>
  <c r="N1096" i="63"/>
  <c r="C1097" i="63"/>
  <c r="D1097" i="63"/>
  <c r="E1097" i="63"/>
  <c r="F1097" i="63"/>
  <c r="G1097" i="63"/>
  <c r="H1097" i="63"/>
  <c r="I1097" i="63"/>
  <c r="J1097" i="63"/>
  <c r="K1097" i="63"/>
  <c r="L1097" i="63"/>
  <c r="M1097" i="63"/>
  <c r="N1097" i="63"/>
  <c r="C1098" i="63"/>
  <c r="D1098" i="63"/>
  <c r="E1098" i="63"/>
  <c r="F1098" i="63"/>
  <c r="G1098" i="63"/>
  <c r="H1098" i="63"/>
  <c r="I1098" i="63"/>
  <c r="J1098" i="63"/>
  <c r="K1098" i="63"/>
  <c r="L1098" i="63"/>
  <c r="M1098" i="63"/>
  <c r="N1098" i="63"/>
  <c r="C1099" i="63"/>
  <c r="D1099" i="63"/>
  <c r="E1099" i="63"/>
  <c r="F1099" i="63"/>
  <c r="G1099" i="63"/>
  <c r="H1099" i="63" s="1"/>
  <c r="I1099" i="63"/>
  <c r="J1099" i="63"/>
  <c r="K1099" i="63"/>
  <c r="L1099" i="63"/>
  <c r="M1099" i="63"/>
  <c r="N1099" i="63"/>
  <c r="C1100" i="63"/>
  <c r="D1100" i="63"/>
  <c r="E1100" i="63"/>
  <c r="F1100" i="63"/>
  <c r="G1100" i="63"/>
  <c r="I1100" i="63"/>
  <c r="J1100" i="63"/>
  <c r="K1100" i="63"/>
  <c r="L1100" i="63"/>
  <c r="M1100" i="63"/>
  <c r="N1100" i="63"/>
  <c r="C1101" i="63"/>
  <c r="D1101" i="63"/>
  <c r="E1101" i="63"/>
  <c r="F1101" i="63"/>
  <c r="G1101" i="63"/>
  <c r="I1101" i="63"/>
  <c r="J1101" i="63"/>
  <c r="K1101" i="63"/>
  <c r="L1101" i="63"/>
  <c r="M1101" i="63"/>
  <c r="N1101" i="63"/>
  <c r="C1102" i="63"/>
  <c r="D1102" i="63"/>
  <c r="E1102" i="63"/>
  <c r="F1102" i="63"/>
  <c r="G1102" i="63"/>
  <c r="H1102" i="63" s="1"/>
  <c r="I1102" i="63"/>
  <c r="J1102" i="63"/>
  <c r="K1102" i="63"/>
  <c r="L1102" i="63"/>
  <c r="M1102" i="63"/>
  <c r="N1102" i="63"/>
  <c r="C1103" i="63"/>
  <c r="D1103" i="63"/>
  <c r="E1103" i="63"/>
  <c r="F1103" i="63"/>
  <c r="G1103" i="63"/>
  <c r="H1103" i="63" s="1"/>
  <c r="I1103" i="63"/>
  <c r="J1103" i="63"/>
  <c r="K1103" i="63"/>
  <c r="L1103" i="63"/>
  <c r="M1103" i="63"/>
  <c r="N1103" i="63"/>
  <c r="C1104" i="63"/>
  <c r="D1104" i="63"/>
  <c r="E1104" i="63"/>
  <c r="F1104" i="63"/>
  <c r="G1104" i="63"/>
  <c r="I1104" i="63"/>
  <c r="J1104" i="63"/>
  <c r="K1104" i="63"/>
  <c r="L1104" i="63"/>
  <c r="M1104" i="63"/>
  <c r="N1104" i="63"/>
  <c r="C1105" i="63"/>
  <c r="D1105" i="63"/>
  <c r="E1105" i="63"/>
  <c r="F1105" i="63"/>
  <c r="G1105" i="63"/>
  <c r="I1105" i="63"/>
  <c r="J1105" i="63"/>
  <c r="K1105" i="63"/>
  <c r="L1105" i="63"/>
  <c r="M1105" i="63"/>
  <c r="N1105" i="63"/>
  <c r="C1106" i="63"/>
  <c r="D1106" i="63"/>
  <c r="E1106" i="63"/>
  <c r="F1106" i="63"/>
  <c r="G1106" i="63"/>
  <c r="H1106" i="63" s="1"/>
  <c r="I1106" i="63"/>
  <c r="J1106" i="63"/>
  <c r="K1106" i="63"/>
  <c r="L1106" i="63"/>
  <c r="M1106" i="63"/>
  <c r="N1106" i="63"/>
  <c r="C1107" i="63"/>
  <c r="D1107" i="63"/>
  <c r="E1107" i="63"/>
  <c r="F1107" i="63"/>
  <c r="G1107" i="63"/>
  <c r="H1107" i="63" s="1"/>
  <c r="I1107" i="63"/>
  <c r="J1107" i="63"/>
  <c r="K1107" i="63"/>
  <c r="L1107" i="63"/>
  <c r="M1107" i="63"/>
  <c r="N1107" i="63"/>
  <c r="C1108" i="63"/>
  <c r="D1108" i="63"/>
  <c r="E1108" i="63"/>
  <c r="F1108" i="63"/>
  <c r="G1108" i="63"/>
  <c r="I1108" i="63"/>
  <c r="J1108" i="63"/>
  <c r="K1108" i="63"/>
  <c r="L1108" i="63"/>
  <c r="M1108" i="63"/>
  <c r="N1108" i="63"/>
  <c r="C1109" i="63"/>
  <c r="D1109" i="63"/>
  <c r="E1109" i="63"/>
  <c r="F1109" i="63"/>
  <c r="G1109" i="63"/>
  <c r="I1109" i="63"/>
  <c r="J1109" i="63"/>
  <c r="K1109" i="63"/>
  <c r="L1109" i="63"/>
  <c r="M1109" i="63"/>
  <c r="N1109" i="63"/>
  <c r="C1110" i="63"/>
  <c r="D1110" i="63"/>
  <c r="E1110" i="63"/>
  <c r="F1110" i="63"/>
  <c r="G1110" i="63"/>
  <c r="H1110" i="63" s="1"/>
  <c r="I1110" i="63"/>
  <c r="J1110" i="63"/>
  <c r="K1110" i="63"/>
  <c r="L1110" i="63"/>
  <c r="M1110" i="63"/>
  <c r="N1110" i="63"/>
  <c r="C1111" i="63"/>
  <c r="D1111" i="63"/>
  <c r="E1111" i="63"/>
  <c r="F1111" i="63"/>
  <c r="G1111" i="63"/>
  <c r="H1111" i="63" s="1"/>
  <c r="I1111" i="63"/>
  <c r="J1111" i="63"/>
  <c r="K1111" i="63"/>
  <c r="L1111" i="63"/>
  <c r="M1111" i="63"/>
  <c r="N1111" i="63"/>
  <c r="C1112" i="63"/>
  <c r="D1112" i="63"/>
  <c r="E1112" i="63"/>
  <c r="F1112" i="63"/>
  <c r="G1112" i="63"/>
  <c r="I1112" i="63"/>
  <c r="J1112" i="63"/>
  <c r="K1112" i="63"/>
  <c r="L1112" i="63"/>
  <c r="M1112" i="63"/>
  <c r="N1112" i="63"/>
  <c r="C1113" i="63"/>
  <c r="D1113" i="63"/>
  <c r="E1113" i="63"/>
  <c r="F1113" i="63"/>
  <c r="G1113" i="63"/>
  <c r="I1113" i="63"/>
  <c r="J1113" i="63"/>
  <c r="K1113" i="63"/>
  <c r="L1113" i="63"/>
  <c r="M1113" i="63"/>
  <c r="N1113" i="63"/>
  <c r="C1114" i="63"/>
  <c r="D1114" i="63"/>
  <c r="E1114" i="63"/>
  <c r="F1114" i="63"/>
  <c r="G1114" i="63"/>
  <c r="H1114" i="63" s="1"/>
  <c r="I1114" i="63"/>
  <c r="J1114" i="63"/>
  <c r="K1114" i="63"/>
  <c r="L1114" i="63"/>
  <c r="M1114" i="63"/>
  <c r="N1114" i="63"/>
  <c r="C1115" i="63"/>
  <c r="D1115" i="63"/>
  <c r="E1115" i="63"/>
  <c r="F1115" i="63"/>
  <c r="G1115" i="63"/>
  <c r="H1115" i="63" s="1"/>
  <c r="I1115" i="63"/>
  <c r="J1115" i="63"/>
  <c r="K1115" i="63"/>
  <c r="L1115" i="63"/>
  <c r="M1115" i="63"/>
  <c r="N1115" i="63"/>
  <c r="C1116" i="63"/>
  <c r="D1116" i="63"/>
  <c r="E1116" i="63"/>
  <c r="F1116" i="63"/>
  <c r="G1116" i="63"/>
  <c r="I1116" i="63"/>
  <c r="J1116" i="63"/>
  <c r="K1116" i="63"/>
  <c r="L1116" i="63"/>
  <c r="M1116" i="63"/>
  <c r="N1116" i="63"/>
  <c r="C1117" i="63"/>
  <c r="D1117" i="63"/>
  <c r="E1117" i="63"/>
  <c r="F1117" i="63"/>
  <c r="G1117" i="63"/>
  <c r="I1117" i="63"/>
  <c r="J1117" i="63"/>
  <c r="K1117" i="63"/>
  <c r="L1117" i="63"/>
  <c r="M1117" i="63"/>
  <c r="N1117" i="63"/>
  <c r="C1118" i="63"/>
  <c r="D1118" i="63"/>
  <c r="E1118" i="63"/>
  <c r="F1118" i="63"/>
  <c r="G1118" i="63"/>
  <c r="H1118" i="63" s="1"/>
  <c r="I1118" i="63"/>
  <c r="J1118" i="63"/>
  <c r="K1118" i="63"/>
  <c r="L1118" i="63"/>
  <c r="M1118" i="63"/>
  <c r="N1118" i="63"/>
  <c r="C1119" i="63"/>
  <c r="D1119" i="63"/>
  <c r="E1119" i="63"/>
  <c r="F1119" i="63"/>
  <c r="G1119" i="63"/>
  <c r="H1119" i="63" s="1"/>
  <c r="I1119" i="63"/>
  <c r="J1119" i="63"/>
  <c r="K1119" i="63"/>
  <c r="L1119" i="63"/>
  <c r="M1119" i="63"/>
  <c r="N1119" i="63"/>
  <c r="C1120" i="63"/>
  <c r="D1120" i="63"/>
  <c r="E1120" i="63"/>
  <c r="F1120" i="63"/>
  <c r="G1120" i="63"/>
  <c r="I1120" i="63"/>
  <c r="J1120" i="63"/>
  <c r="K1120" i="63"/>
  <c r="L1120" i="63"/>
  <c r="M1120" i="63"/>
  <c r="N1120" i="63"/>
  <c r="C1121" i="63"/>
  <c r="D1121" i="63"/>
  <c r="E1121" i="63"/>
  <c r="F1121" i="63"/>
  <c r="G1121" i="63"/>
  <c r="I1121" i="63"/>
  <c r="J1121" i="63"/>
  <c r="K1121" i="63"/>
  <c r="L1121" i="63"/>
  <c r="M1121" i="63"/>
  <c r="N1121" i="63"/>
  <c r="C1122" i="63"/>
  <c r="D1122" i="63"/>
  <c r="E1122" i="63"/>
  <c r="F1122" i="63"/>
  <c r="G1122" i="63"/>
  <c r="H1122" i="63" s="1"/>
  <c r="I1122" i="63"/>
  <c r="J1122" i="63"/>
  <c r="K1122" i="63"/>
  <c r="L1122" i="63"/>
  <c r="M1122" i="63"/>
  <c r="N1122" i="63"/>
  <c r="C1123" i="63"/>
  <c r="D1123" i="63"/>
  <c r="E1123" i="63"/>
  <c r="F1123" i="63"/>
  <c r="G1123" i="63"/>
  <c r="H1123" i="63" s="1"/>
  <c r="I1123" i="63"/>
  <c r="J1123" i="63"/>
  <c r="K1123" i="63"/>
  <c r="L1123" i="63"/>
  <c r="M1123" i="63"/>
  <c r="N1123" i="63"/>
  <c r="C1124" i="63"/>
  <c r="D1124" i="63"/>
  <c r="E1124" i="63"/>
  <c r="F1124" i="63"/>
  <c r="G1124" i="63"/>
  <c r="I1124" i="63"/>
  <c r="J1124" i="63"/>
  <c r="K1124" i="63"/>
  <c r="L1124" i="63"/>
  <c r="M1124" i="63"/>
  <c r="N1124" i="63"/>
  <c r="C1125" i="63"/>
  <c r="D1125" i="63"/>
  <c r="E1125" i="63"/>
  <c r="F1125" i="63"/>
  <c r="G1125" i="63"/>
  <c r="I1125" i="63"/>
  <c r="J1125" i="63"/>
  <c r="K1125" i="63"/>
  <c r="L1125" i="63"/>
  <c r="M1125" i="63"/>
  <c r="N1125" i="63"/>
  <c r="C1126" i="63"/>
  <c r="D1126" i="63"/>
  <c r="E1126" i="63"/>
  <c r="F1126" i="63"/>
  <c r="G1126" i="63"/>
  <c r="H1126" i="63" s="1"/>
  <c r="I1126" i="63"/>
  <c r="J1126" i="63"/>
  <c r="K1126" i="63"/>
  <c r="L1126" i="63"/>
  <c r="M1126" i="63"/>
  <c r="N1126" i="63"/>
  <c r="C1127" i="63"/>
  <c r="D1127" i="63"/>
  <c r="E1127" i="63"/>
  <c r="F1127" i="63"/>
  <c r="G1127" i="63"/>
  <c r="H1127" i="63" s="1"/>
  <c r="I1127" i="63"/>
  <c r="J1127" i="63"/>
  <c r="K1127" i="63"/>
  <c r="L1127" i="63"/>
  <c r="M1127" i="63"/>
  <c r="N1127" i="63"/>
  <c r="C1128" i="63"/>
  <c r="D1128" i="63"/>
  <c r="E1128" i="63"/>
  <c r="F1128" i="63"/>
  <c r="G1128" i="63"/>
  <c r="I1128" i="63"/>
  <c r="J1128" i="63"/>
  <c r="K1128" i="63"/>
  <c r="L1128" i="63"/>
  <c r="M1128" i="63"/>
  <c r="N1128" i="63"/>
  <c r="C1129" i="63"/>
  <c r="D1129" i="63"/>
  <c r="E1129" i="63"/>
  <c r="F1129" i="63"/>
  <c r="G1129" i="63"/>
  <c r="I1129" i="63"/>
  <c r="J1129" i="63"/>
  <c r="K1129" i="63"/>
  <c r="L1129" i="63"/>
  <c r="M1129" i="63"/>
  <c r="N1129" i="63"/>
  <c r="C1130" i="63"/>
  <c r="D1130" i="63"/>
  <c r="E1130" i="63"/>
  <c r="F1130" i="63"/>
  <c r="G1130" i="63"/>
  <c r="H1130" i="63" s="1"/>
  <c r="I1130" i="63"/>
  <c r="J1130" i="63"/>
  <c r="K1130" i="63"/>
  <c r="L1130" i="63"/>
  <c r="M1130" i="63"/>
  <c r="N1130" i="63"/>
  <c r="C1131" i="63"/>
  <c r="D1131" i="63"/>
  <c r="E1131" i="63"/>
  <c r="F1131" i="63"/>
  <c r="G1131" i="63"/>
  <c r="H1131" i="63" s="1"/>
  <c r="I1131" i="63"/>
  <c r="J1131" i="63"/>
  <c r="K1131" i="63"/>
  <c r="L1131" i="63"/>
  <c r="M1131" i="63"/>
  <c r="N1131" i="63"/>
  <c r="C1132" i="63"/>
  <c r="D1132" i="63"/>
  <c r="E1132" i="63"/>
  <c r="F1132" i="63"/>
  <c r="G1132" i="63"/>
  <c r="I1132" i="63"/>
  <c r="J1132" i="63"/>
  <c r="K1132" i="63"/>
  <c r="L1132" i="63"/>
  <c r="M1132" i="63"/>
  <c r="N1132" i="63"/>
  <c r="C1133" i="63"/>
  <c r="D1133" i="63"/>
  <c r="E1133" i="63"/>
  <c r="F1133" i="63"/>
  <c r="G1133" i="63"/>
  <c r="I1133" i="63"/>
  <c r="J1133" i="63"/>
  <c r="K1133" i="63"/>
  <c r="L1133" i="63"/>
  <c r="M1133" i="63"/>
  <c r="N1133" i="63"/>
  <c r="C1134" i="63"/>
  <c r="D1134" i="63"/>
  <c r="E1134" i="63"/>
  <c r="F1134" i="63"/>
  <c r="G1134" i="63"/>
  <c r="H1134" i="63" s="1"/>
  <c r="I1134" i="63"/>
  <c r="J1134" i="63"/>
  <c r="K1134" i="63"/>
  <c r="L1134" i="63"/>
  <c r="M1134" i="63"/>
  <c r="N1134" i="63"/>
  <c r="C1135" i="63"/>
  <c r="D1135" i="63"/>
  <c r="E1135" i="63"/>
  <c r="F1135" i="63"/>
  <c r="G1135" i="63"/>
  <c r="H1135" i="63" s="1"/>
  <c r="I1135" i="63"/>
  <c r="J1135" i="63"/>
  <c r="K1135" i="63"/>
  <c r="L1135" i="63"/>
  <c r="M1135" i="63"/>
  <c r="N1135" i="63"/>
  <c r="C1136" i="63"/>
  <c r="D1136" i="63"/>
  <c r="E1136" i="63"/>
  <c r="F1136" i="63"/>
  <c r="G1136" i="63"/>
  <c r="I1136" i="63"/>
  <c r="J1136" i="63"/>
  <c r="K1136" i="63"/>
  <c r="L1136" i="63"/>
  <c r="M1136" i="63"/>
  <c r="N1136" i="63"/>
  <c r="C1137" i="63"/>
  <c r="D1137" i="63"/>
  <c r="E1137" i="63"/>
  <c r="F1137" i="63"/>
  <c r="G1137" i="63"/>
  <c r="I1137" i="63"/>
  <c r="J1137" i="63"/>
  <c r="K1137" i="63"/>
  <c r="L1137" i="63"/>
  <c r="M1137" i="63"/>
  <c r="N1137" i="63"/>
  <c r="C1138" i="63"/>
  <c r="D1138" i="63"/>
  <c r="E1138" i="63"/>
  <c r="F1138" i="63"/>
  <c r="G1138" i="63"/>
  <c r="H1138" i="63" s="1"/>
  <c r="I1138" i="63"/>
  <c r="J1138" i="63"/>
  <c r="K1138" i="63"/>
  <c r="L1138" i="63"/>
  <c r="M1138" i="63"/>
  <c r="N1138" i="63"/>
  <c r="C1139" i="63"/>
  <c r="D1139" i="63"/>
  <c r="E1139" i="63"/>
  <c r="F1139" i="63"/>
  <c r="G1139" i="63"/>
  <c r="H1139" i="63" s="1"/>
  <c r="I1139" i="63"/>
  <c r="J1139" i="63"/>
  <c r="K1139" i="63"/>
  <c r="L1139" i="63"/>
  <c r="M1139" i="63"/>
  <c r="N1139" i="63"/>
  <c r="C1140" i="63"/>
  <c r="D1140" i="63"/>
  <c r="E1140" i="63"/>
  <c r="F1140" i="63"/>
  <c r="G1140" i="63"/>
  <c r="I1140" i="63"/>
  <c r="J1140" i="63"/>
  <c r="K1140" i="63"/>
  <c r="L1140" i="63"/>
  <c r="M1140" i="63"/>
  <c r="N1140" i="63"/>
  <c r="C1141" i="63"/>
  <c r="D1141" i="63"/>
  <c r="E1141" i="63"/>
  <c r="F1141" i="63"/>
  <c r="G1141" i="63"/>
  <c r="I1141" i="63"/>
  <c r="J1141" i="63"/>
  <c r="K1141" i="63"/>
  <c r="L1141" i="63"/>
  <c r="M1141" i="63"/>
  <c r="N1141" i="63"/>
  <c r="C1142" i="63"/>
  <c r="D1142" i="63"/>
  <c r="E1142" i="63"/>
  <c r="F1142" i="63"/>
  <c r="G1142" i="63"/>
  <c r="H1142" i="63" s="1"/>
  <c r="I1142" i="63"/>
  <c r="J1142" i="63"/>
  <c r="K1142" i="63"/>
  <c r="L1142" i="63"/>
  <c r="M1142" i="63"/>
  <c r="N1142" i="63"/>
  <c r="C1143" i="63"/>
  <c r="D1143" i="63"/>
  <c r="E1143" i="63"/>
  <c r="F1143" i="63"/>
  <c r="G1143" i="63"/>
  <c r="H1143" i="63" s="1"/>
  <c r="I1143" i="63"/>
  <c r="J1143" i="63"/>
  <c r="K1143" i="63"/>
  <c r="L1143" i="63"/>
  <c r="M1143" i="63"/>
  <c r="N1143" i="63"/>
  <c r="C1144" i="63"/>
  <c r="D1144" i="63"/>
  <c r="E1144" i="63"/>
  <c r="F1144" i="63"/>
  <c r="G1144" i="63"/>
  <c r="I1144" i="63"/>
  <c r="J1144" i="63"/>
  <c r="K1144" i="63"/>
  <c r="L1144" i="63"/>
  <c r="M1144" i="63"/>
  <c r="N1144" i="63"/>
  <c r="C1145" i="63"/>
  <c r="D1145" i="63"/>
  <c r="E1145" i="63"/>
  <c r="F1145" i="63"/>
  <c r="G1145" i="63"/>
  <c r="I1145" i="63"/>
  <c r="J1145" i="63"/>
  <c r="K1145" i="63"/>
  <c r="L1145" i="63"/>
  <c r="M1145" i="63"/>
  <c r="N1145" i="63"/>
  <c r="C1146" i="63"/>
  <c r="D1146" i="63"/>
  <c r="E1146" i="63"/>
  <c r="F1146" i="63"/>
  <c r="G1146" i="63"/>
  <c r="H1146" i="63" s="1"/>
  <c r="I1146" i="63"/>
  <c r="J1146" i="63"/>
  <c r="K1146" i="63"/>
  <c r="L1146" i="63"/>
  <c r="M1146" i="63"/>
  <c r="N1146" i="63"/>
  <c r="C1147" i="63"/>
  <c r="D1147" i="63"/>
  <c r="E1147" i="63"/>
  <c r="F1147" i="63"/>
  <c r="G1147" i="63"/>
  <c r="H1147" i="63" s="1"/>
  <c r="I1147" i="63"/>
  <c r="J1147" i="63"/>
  <c r="K1147" i="63"/>
  <c r="L1147" i="63"/>
  <c r="M1147" i="63"/>
  <c r="N1147" i="63"/>
  <c r="C1148" i="63"/>
  <c r="D1148" i="63"/>
  <c r="E1148" i="63"/>
  <c r="F1148" i="63"/>
  <c r="G1148" i="63"/>
  <c r="I1148" i="63"/>
  <c r="J1148" i="63"/>
  <c r="K1148" i="63"/>
  <c r="L1148" i="63"/>
  <c r="M1148" i="63"/>
  <c r="N1148" i="63"/>
  <c r="C1149" i="63"/>
  <c r="D1149" i="63"/>
  <c r="E1149" i="63"/>
  <c r="F1149" i="63"/>
  <c r="G1149" i="63"/>
  <c r="I1149" i="63"/>
  <c r="J1149" i="63"/>
  <c r="K1149" i="63"/>
  <c r="L1149" i="63"/>
  <c r="M1149" i="63"/>
  <c r="N1149" i="63"/>
  <c r="C1150" i="63"/>
  <c r="D1150" i="63"/>
  <c r="E1150" i="63"/>
  <c r="F1150" i="63"/>
  <c r="G1150" i="63"/>
  <c r="H1150" i="63" s="1"/>
  <c r="I1150" i="63"/>
  <c r="J1150" i="63"/>
  <c r="K1150" i="63"/>
  <c r="L1150" i="63"/>
  <c r="M1150" i="63"/>
  <c r="N1150" i="63"/>
  <c r="C1151" i="63"/>
  <c r="D1151" i="63"/>
  <c r="E1151" i="63"/>
  <c r="F1151" i="63"/>
  <c r="G1151" i="63"/>
  <c r="H1151" i="63" s="1"/>
  <c r="I1151" i="63"/>
  <c r="J1151" i="63"/>
  <c r="K1151" i="63"/>
  <c r="L1151" i="63"/>
  <c r="M1151" i="63"/>
  <c r="N1151" i="63"/>
  <c r="C1152" i="63"/>
  <c r="D1152" i="63"/>
  <c r="E1152" i="63"/>
  <c r="F1152" i="63"/>
  <c r="G1152" i="63"/>
  <c r="I1152" i="63"/>
  <c r="J1152" i="63"/>
  <c r="K1152" i="63"/>
  <c r="L1152" i="63"/>
  <c r="M1152" i="63"/>
  <c r="N1152" i="63"/>
  <c r="C1153" i="63"/>
  <c r="D1153" i="63"/>
  <c r="E1153" i="63"/>
  <c r="F1153" i="63"/>
  <c r="G1153" i="63"/>
  <c r="I1153" i="63"/>
  <c r="J1153" i="63"/>
  <c r="K1153" i="63"/>
  <c r="L1153" i="63"/>
  <c r="M1153" i="63"/>
  <c r="N1153" i="63"/>
  <c r="C1154" i="63"/>
  <c r="D1154" i="63"/>
  <c r="E1154" i="63"/>
  <c r="F1154" i="63"/>
  <c r="G1154" i="63"/>
  <c r="H1154" i="63" s="1"/>
  <c r="I1154" i="63"/>
  <c r="J1154" i="63"/>
  <c r="K1154" i="63"/>
  <c r="L1154" i="63"/>
  <c r="M1154" i="63"/>
  <c r="N1154" i="63"/>
  <c r="C1155" i="63"/>
  <c r="D1155" i="63"/>
  <c r="E1155" i="63"/>
  <c r="F1155" i="63"/>
  <c r="G1155" i="63"/>
  <c r="H1155" i="63" s="1"/>
  <c r="I1155" i="63"/>
  <c r="J1155" i="63"/>
  <c r="K1155" i="63"/>
  <c r="L1155" i="63"/>
  <c r="M1155" i="63"/>
  <c r="N1155" i="63"/>
  <c r="C1156" i="63"/>
  <c r="D1156" i="63"/>
  <c r="E1156" i="63"/>
  <c r="F1156" i="63"/>
  <c r="G1156" i="63"/>
  <c r="I1156" i="63"/>
  <c r="J1156" i="63"/>
  <c r="K1156" i="63"/>
  <c r="L1156" i="63"/>
  <c r="M1156" i="63"/>
  <c r="N1156" i="63"/>
  <c r="C1157" i="63"/>
  <c r="D1157" i="63"/>
  <c r="E1157" i="63"/>
  <c r="F1157" i="63"/>
  <c r="G1157" i="63"/>
  <c r="I1157" i="63"/>
  <c r="J1157" i="63"/>
  <c r="K1157" i="63"/>
  <c r="L1157" i="63"/>
  <c r="M1157" i="63"/>
  <c r="N1157" i="63"/>
  <c r="C1158" i="63"/>
  <c r="D1158" i="63"/>
  <c r="E1158" i="63"/>
  <c r="F1158" i="63"/>
  <c r="G1158" i="63"/>
  <c r="H1158" i="63" s="1"/>
  <c r="I1158" i="63"/>
  <c r="J1158" i="63"/>
  <c r="K1158" i="63"/>
  <c r="L1158" i="63"/>
  <c r="M1158" i="63"/>
  <c r="N1158" i="63"/>
  <c r="C1159" i="63"/>
  <c r="D1159" i="63"/>
  <c r="E1159" i="63"/>
  <c r="F1159" i="63"/>
  <c r="G1159" i="63"/>
  <c r="H1159" i="63" s="1"/>
  <c r="I1159" i="63"/>
  <c r="J1159" i="63"/>
  <c r="K1159" i="63"/>
  <c r="L1159" i="63"/>
  <c r="M1159" i="63"/>
  <c r="N1159" i="63"/>
  <c r="C1160" i="63"/>
  <c r="D1160" i="63"/>
  <c r="E1160" i="63"/>
  <c r="F1160" i="63"/>
  <c r="G1160" i="63"/>
  <c r="I1160" i="63"/>
  <c r="J1160" i="63"/>
  <c r="K1160" i="63"/>
  <c r="L1160" i="63"/>
  <c r="M1160" i="63"/>
  <c r="N1160" i="63"/>
  <c r="C1161" i="63"/>
  <c r="D1161" i="63"/>
  <c r="E1161" i="63"/>
  <c r="F1161" i="63"/>
  <c r="G1161" i="63"/>
  <c r="I1161" i="63"/>
  <c r="J1161" i="63"/>
  <c r="K1161" i="63"/>
  <c r="L1161" i="63"/>
  <c r="M1161" i="63"/>
  <c r="N1161" i="63"/>
  <c r="C1162" i="63"/>
  <c r="D1162" i="63"/>
  <c r="E1162" i="63"/>
  <c r="F1162" i="63"/>
  <c r="G1162" i="63"/>
  <c r="H1162" i="63" s="1"/>
  <c r="I1162" i="63"/>
  <c r="J1162" i="63"/>
  <c r="K1162" i="63"/>
  <c r="L1162" i="63"/>
  <c r="M1162" i="63"/>
  <c r="N1162" i="63"/>
  <c r="C1163" i="63"/>
  <c r="D1163" i="63"/>
  <c r="E1163" i="63"/>
  <c r="F1163" i="63"/>
  <c r="G1163" i="63"/>
  <c r="H1163" i="63" s="1"/>
  <c r="I1163" i="63"/>
  <c r="J1163" i="63"/>
  <c r="K1163" i="63"/>
  <c r="L1163" i="63"/>
  <c r="M1163" i="63"/>
  <c r="N1163" i="63"/>
  <c r="C1164" i="63"/>
  <c r="D1164" i="63"/>
  <c r="E1164" i="63"/>
  <c r="F1164" i="63"/>
  <c r="G1164" i="63"/>
  <c r="I1164" i="63"/>
  <c r="J1164" i="63"/>
  <c r="K1164" i="63"/>
  <c r="L1164" i="63"/>
  <c r="M1164" i="63"/>
  <c r="N1164" i="63"/>
  <c r="C1165" i="63"/>
  <c r="D1165" i="63"/>
  <c r="E1165" i="63"/>
  <c r="F1165" i="63"/>
  <c r="G1165" i="63"/>
  <c r="I1165" i="63"/>
  <c r="J1165" i="63"/>
  <c r="K1165" i="63"/>
  <c r="L1165" i="63"/>
  <c r="M1165" i="63"/>
  <c r="N1165" i="63"/>
  <c r="C1166" i="63"/>
  <c r="D1166" i="63"/>
  <c r="E1166" i="63"/>
  <c r="F1166" i="63"/>
  <c r="G1166" i="63"/>
  <c r="H1166" i="63" s="1"/>
  <c r="I1166" i="63"/>
  <c r="J1166" i="63"/>
  <c r="K1166" i="63"/>
  <c r="L1166" i="63"/>
  <c r="M1166" i="63"/>
  <c r="N1166" i="63"/>
  <c r="C1167" i="63"/>
  <c r="D1167" i="63"/>
  <c r="E1167" i="63"/>
  <c r="F1167" i="63"/>
  <c r="G1167" i="63"/>
  <c r="H1167" i="63" s="1"/>
  <c r="I1167" i="63"/>
  <c r="J1167" i="63"/>
  <c r="K1167" i="63"/>
  <c r="L1167" i="63"/>
  <c r="M1167" i="63"/>
  <c r="N1167" i="63"/>
  <c r="C1168" i="63"/>
  <c r="D1168" i="63"/>
  <c r="E1168" i="63"/>
  <c r="F1168" i="63"/>
  <c r="G1168" i="63"/>
  <c r="I1168" i="63"/>
  <c r="J1168" i="63"/>
  <c r="K1168" i="63"/>
  <c r="L1168" i="63"/>
  <c r="M1168" i="63"/>
  <c r="N1168" i="63"/>
  <c r="C1169" i="63"/>
  <c r="D1169" i="63"/>
  <c r="E1169" i="63"/>
  <c r="F1169" i="63"/>
  <c r="G1169" i="63"/>
  <c r="I1169" i="63"/>
  <c r="J1169" i="63"/>
  <c r="K1169" i="63"/>
  <c r="L1169" i="63"/>
  <c r="M1169" i="63"/>
  <c r="N1169" i="63"/>
  <c r="C1170" i="63"/>
  <c r="D1170" i="63"/>
  <c r="E1170" i="63"/>
  <c r="F1170" i="63"/>
  <c r="G1170" i="63"/>
  <c r="H1170" i="63" s="1"/>
  <c r="I1170" i="63"/>
  <c r="J1170" i="63"/>
  <c r="K1170" i="63"/>
  <c r="L1170" i="63"/>
  <c r="M1170" i="63"/>
  <c r="N1170" i="63"/>
  <c r="C1171" i="63"/>
  <c r="D1171" i="63"/>
  <c r="E1171" i="63"/>
  <c r="F1171" i="63"/>
  <c r="G1171" i="63"/>
  <c r="H1171" i="63" s="1"/>
  <c r="I1171" i="63"/>
  <c r="J1171" i="63"/>
  <c r="K1171" i="63"/>
  <c r="L1171" i="63"/>
  <c r="M1171" i="63"/>
  <c r="N1171" i="63"/>
  <c r="C1172" i="63"/>
  <c r="D1172" i="63"/>
  <c r="E1172" i="63"/>
  <c r="F1172" i="63"/>
  <c r="G1172" i="63"/>
  <c r="I1172" i="63"/>
  <c r="J1172" i="63"/>
  <c r="K1172" i="63"/>
  <c r="L1172" i="63"/>
  <c r="M1172" i="63"/>
  <c r="N1172" i="63"/>
  <c r="C1173" i="63"/>
  <c r="D1173" i="63"/>
  <c r="E1173" i="63"/>
  <c r="F1173" i="63"/>
  <c r="G1173" i="63"/>
  <c r="I1173" i="63"/>
  <c r="J1173" i="63"/>
  <c r="K1173" i="63"/>
  <c r="L1173" i="63"/>
  <c r="M1173" i="63"/>
  <c r="N1173" i="63"/>
  <c r="C1174" i="63"/>
  <c r="D1174" i="63"/>
  <c r="E1174" i="63"/>
  <c r="F1174" i="63"/>
  <c r="G1174" i="63"/>
  <c r="H1174" i="63" s="1"/>
  <c r="I1174" i="63"/>
  <c r="J1174" i="63"/>
  <c r="K1174" i="63"/>
  <c r="L1174" i="63"/>
  <c r="M1174" i="63"/>
  <c r="N1174" i="63"/>
  <c r="C1175" i="63"/>
  <c r="D1175" i="63"/>
  <c r="E1175" i="63"/>
  <c r="F1175" i="63"/>
  <c r="G1175" i="63"/>
  <c r="H1175" i="63" s="1"/>
  <c r="I1175" i="63"/>
  <c r="J1175" i="63"/>
  <c r="K1175" i="63"/>
  <c r="L1175" i="63"/>
  <c r="M1175" i="63"/>
  <c r="N1175" i="63"/>
  <c r="C1176" i="63"/>
  <c r="D1176" i="63"/>
  <c r="E1176" i="63"/>
  <c r="F1176" i="63"/>
  <c r="G1176" i="63"/>
  <c r="I1176" i="63"/>
  <c r="J1176" i="63"/>
  <c r="K1176" i="63"/>
  <c r="L1176" i="63"/>
  <c r="M1176" i="63"/>
  <c r="N1176" i="63"/>
  <c r="C1177" i="63"/>
  <c r="D1177" i="63"/>
  <c r="E1177" i="63"/>
  <c r="F1177" i="63"/>
  <c r="G1177" i="63"/>
  <c r="I1177" i="63"/>
  <c r="J1177" i="63"/>
  <c r="K1177" i="63"/>
  <c r="L1177" i="63"/>
  <c r="M1177" i="63"/>
  <c r="N1177" i="63"/>
  <c r="C1178" i="63"/>
  <c r="D1178" i="63"/>
  <c r="E1178" i="63"/>
  <c r="F1178" i="63"/>
  <c r="G1178" i="63"/>
  <c r="H1178" i="63" s="1"/>
  <c r="I1178" i="63"/>
  <c r="J1178" i="63"/>
  <c r="K1178" i="63"/>
  <c r="L1178" i="63"/>
  <c r="M1178" i="63"/>
  <c r="N1178" i="63"/>
  <c r="C1179" i="63"/>
  <c r="D1179" i="63"/>
  <c r="E1179" i="63"/>
  <c r="F1179" i="63"/>
  <c r="G1179" i="63"/>
  <c r="H1179" i="63" s="1"/>
  <c r="I1179" i="63"/>
  <c r="J1179" i="63"/>
  <c r="K1179" i="63"/>
  <c r="L1179" i="63"/>
  <c r="M1179" i="63"/>
  <c r="N1179" i="63"/>
  <c r="C1180" i="63"/>
  <c r="D1180" i="63"/>
  <c r="E1180" i="63"/>
  <c r="F1180" i="63"/>
  <c r="G1180" i="63"/>
  <c r="I1180" i="63"/>
  <c r="J1180" i="63"/>
  <c r="K1180" i="63"/>
  <c r="L1180" i="63"/>
  <c r="M1180" i="63"/>
  <c r="N1180" i="63"/>
  <c r="C1181" i="63"/>
  <c r="D1181" i="63"/>
  <c r="E1181" i="63"/>
  <c r="F1181" i="63"/>
  <c r="G1181" i="63"/>
  <c r="I1181" i="63"/>
  <c r="J1181" i="63"/>
  <c r="K1181" i="63"/>
  <c r="L1181" i="63"/>
  <c r="M1181" i="63"/>
  <c r="N1181" i="63"/>
  <c r="C1182" i="63"/>
  <c r="D1182" i="63"/>
  <c r="E1182" i="63"/>
  <c r="F1182" i="63"/>
  <c r="G1182" i="63"/>
  <c r="H1182" i="63" s="1"/>
  <c r="I1182" i="63"/>
  <c r="J1182" i="63"/>
  <c r="K1182" i="63"/>
  <c r="L1182" i="63"/>
  <c r="M1182" i="63"/>
  <c r="N1182" i="63"/>
  <c r="C1183" i="63"/>
  <c r="D1183" i="63"/>
  <c r="E1183" i="63"/>
  <c r="F1183" i="63"/>
  <c r="G1183" i="63"/>
  <c r="H1183" i="63" s="1"/>
  <c r="I1183" i="63"/>
  <c r="J1183" i="63"/>
  <c r="K1183" i="63"/>
  <c r="L1183" i="63"/>
  <c r="M1183" i="63"/>
  <c r="N1183" i="63"/>
  <c r="C1184" i="63"/>
  <c r="D1184" i="63"/>
  <c r="E1184" i="63"/>
  <c r="F1184" i="63"/>
  <c r="G1184" i="63"/>
  <c r="H1184" i="63"/>
  <c r="I1184" i="63"/>
  <c r="J1184" i="63"/>
  <c r="K1184" i="63"/>
  <c r="L1184" i="63"/>
  <c r="M1184" i="63"/>
  <c r="N1184" i="63"/>
  <c r="C1185" i="63"/>
  <c r="D1185" i="63"/>
  <c r="E1185" i="63"/>
  <c r="F1185" i="63"/>
  <c r="G1185" i="63"/>
  <c r="H1185" i="63"/>
  <c r="I1185" i="63"/>
  <c r="J1185" i="63"/>
  <c r="K1185" i="63"/>
  <c r="L1185" i="63"/>
  <c r="M1185" i="63"/>
  <c r="N1185" i="63"/>
  <c r="C1186" i="63"/>
  <c r="D1186" i="63"/>
  <c r="E1186" i="63"/>
  <c r="F1186" i="63"/>
  <c r="G1186" i="63"/>
  <c r="H1186" i="63"/>
  <c r="I1186" i="63"/>
  <c r="J1186" i="63"/>
  <c r="K1186" i="63"/>
  <c r="L1186" i="63"/>
  <c r="M1186" i="63"/>
  <c r="N1186" i="63"/>
  <c r="C1187" i="63"/>
  <c r="D1187" i="63"/>
  <c r="E1187" i="63"/>
  <c r="F1187" i="63"/>
  <c r="G1187" i="63"/>
  <c r="H1187" i="63"/>
  <c r="I1187" i="63"/>
  <c r="J1187" i="63"/>
  <c r="K1187" i="63"/>
  <c r="L1187" i="63"/>
  <c r="M1187" i="63"/>
  <c r="N1187" i="63"/>
  <c r="C1188" i="63"/>
  <c r="D1188" i="63"/>
  <c r="E1188" i="63"/>
  <c r="F1188" i="63"/>
  <c r="G1188" i="63"/>
  <c r="H1188" i="63"/>
  <c r="I1188" i="63"/>
  <c r="J1188" i="63"/>
  <c r="K1188" i="63"/>
  <c r="L1188" i="63"/>
  <c r="M1188" i="63"/>
  <c r="N1188" i="63"/>
  <c r="C1189" i="63"/>
  <c r="D1189" i="63"/>
  <c r="E1189" i="63"/>
  <c r="F1189" i="63"/>
  <c r="G1189" i="63"/>
  <c r="H1189" i="63"/>
  <c r="I1189" i="63"/>
  <c r="J1189" i="63"/>
  <c r="K1189" i="63"/>
  <c r="L1189" i="63"/>
  <c r="M1189" i="63"/>
  <c r="N1189" i="63"/>
  <c r="C1190" i="63"/>
  <c r="D1190" i="63"/>
  <c r="E1190" i="63"/>
  <c r="F1190" i="63"/>
  <c r="G1190" i="63"/>
  <c r="H1190" i="63"/>
  <c r="I1190" i="63"/>
  <c r="J1190" i="63"/>
  <c r="K1190" i="63"/>
  <c r="L1190" i="63"/>
  <c r="M1190" i="63"/>
  <c r="N1190" i="63"/>
  <c r="C1191" i="63"/>
  <c r="D1191" i="63"/>
  <c r="E1191" i="63"/>
  <c r="F1191" i="63"/>
  <c r="G1191" i="63"/>
  <c r="H1191" i="63"/>
  <c r="I1191" i="63"/>
  <c r="J1191" i="63"/>
  <c r="K1191" i="63"/>
  <c r="L1191" i="63"/>
  <c r="M1191" i="63"/>
  <c r="N1191" i="63"/>
  <c r="C1192" i="63"/>
  <c r="D1192" i="63"/>
  <c r="E1192" i="63"/>
  <c r="F1192" i="63"/>
  <c r="G1192" i="63"/>
  <c r="H1192" i="63"/>
  <c r="I1192" i="63"/>
  <c r="J1192" i="63"/>
  <c r="K1192" i="63"/>
  <c r="L1192" i="63"/>
  <c r="M1192" i="63"/>
  <c r="N1192" i="63"/>
  <c r="C1193" i="63"/>
  <c r="D1193" i="63"/>
  <c r="E1193" i="63"/>
  <c r="F1193" i="63"/>
  <c r="G1193" i="63"/>
  <c r="H1193" i="63"/>
  <c r="I1193" i="63"/>
  <c r="J1193" i="63"/>
  <c r="K1193" i="63"/>
  <c r="L1193" i="63"/>
  <c r="M1193" i="63"/>
  <c r="N1193" i="63"/>
  <c r="C1194" i="63"/>
  <c r="D1194" i="63"/>
  <c r="E1194" i="63"/>
  <c r="F1194" i="63"/>
  <c r="G1194" i="63"/>
  <c r="H1194" i="63"/>
  <c r="I1194" i="63"/>
  <c r="J1194" i="63"/>
  <c r="K1194" i="63"/>
  <c r="L1194" i="63"/>
  <c r="M1194" i="63"/>
  <c r="N1194" i="63"/>
  <c r="C1195" i="63"/>
  <c r="D1195" i="63"/>
  <c r="E1195" i="63"/>
  <c r="F1195" i="63"/>
  <c r="G1195" i="63"/>
  <c r="H1195" i="63"/>
  <c r="I1195" i="63"/>
  <c r="J1195" i="63"/>
  <c r="K1195" i="63"/>
  <c r="L1195" i="63"/>
  <c r="M1195" i="63"/>
  <c r="N1195" i="63"/>
  <c r="C1196" i="63"/>
  <c r="D1196" i="63"/>
  <c r="E1196" i="63"/>
  <c r="F1196" i="63"/>
  <c r="G1196" i="63"/>
  <c r="H1196" i="63"/>
  <c r="I1196" i="63"/>
  <c r="J1196" i="63"/>
  <c r="K1196" i="63"/>
  <c r="L1196" i="63"/>
  <c r="M1196" i="63"/>
  <c r="N1196" i="63"/>
  <c r="C1197" i="63"/>
  <c r="D1197" i="63"/>
  <c r="E1197" i="63"/>
  <c r="F1197" i="63"/>
  <c r="G1197" i="63"/>
  <c r="H1197" i="63"/>
  <c r="I1197" i="63"/>
  <c r="J1197" i="63"/>
  <c r="K1197" i="63"/>
  <c r="L1197" i="63"/>
  <c r="M1197" i="63"/>
  <c r="N1197" i="63"/>
  <c r="C1198" i="63"/>
  <c r="D1198" i="63"/>
  <c r="E1198" i="63"/>
  <c r="F1198" i="63"/>
  <c r="G1198" i="63"/>
  <c r="H1198" i="63"/>
  <c r="I1198" i="63"/>
  <c r="J1198" i="63"/>
  <c r="K1198" i="63"/>
  <c r="L1198" i="63"/>
  <c r="M1198" i="63"/>
  <c r="N1198" i="63"/>
  <c r="C1199" i="63"/>
  <c r="D1199" i="63"/>
  <c r="E1199" i="63"/>
  <c r="F1199" i="63"/>
  <c r="G1199" i="63"/>
  <c r="H1199" i="63"/>
  <c r="I1199" i="63"/>
  <c r="J1199" i="63"/>
  <c r="K1199" i="63"/>
  <c r="L1199" i="63"/>
  <c r="M1199" i="63"/>
  <c r="N1199" i="63"/>
  <c r="C1200" i="63"/>
  <c r="D1200" i="63"/>
  <c r="E1200" i="63"/>
  <c r="F1200" i="63"/>
  <c r="G1200" i="63"/>
  <c r="H1200" i="63"/>
  <c r="I1200" i="63"/>
  <c r="J1200" i="63"/>
  <c r="K1200" i="63"/>
  <c r="L1200" i="63"/>
  <c r="M1200" i="63"/>
  <c r="N1200" i="63"/>
  <c r="C1201" i="63"/>
  <c r="D1201" i="63"/>
  <c r="E1201" i="63"/>
  <c r="F1201" i="63"/>
  <c r="G1201" i="63"/>
  <c r="H1201" i="63"/>
  <c r="I1201" i="63"/>
  <c r="J1201" i="63"/>
  <c r="K1201" i="63"/>
  <c r="L1201" i="63"/>
  <c r="M1201" i="63"/>
  <c r="N1201" i="63"/>
  <c r="C1202" i="63"/>
  <c r="D1202" i="63"/>
  <c r="E1202" i="63"/>
  <c r="F1202" i="63"/>
  <c r="G1202" i="63"/>
  <c r="H1202" i="63"/>
  <c r="I1202" i="63"/>
  <c r="J1202" i="63"/>
  <c r="K1202" i="63"/>
  <c r="L1202" i="63"/>
  <c r="M1202" i="63"/>
  <c r="N1202" i="63"/>
  <c r="C1203" i="63"/>
  <c r="D1203" i="63"/>
  <c r="E1203" i="63"/>
  <c r="F1203" i="63"/>
  <c r="G1203" i="63"/>
  <c r="H1203" i="63"/>
  <c r="I1203" i="63"/>
  <c r="J1203" i="63"/>
  <c r="K1203" i="63"/>
  <c r="L1203" i="63"/>
  <c r="M1203" i="63"/>
  <c r="N1203" i="63"/>
  <c r="C1204" i="63"/>
  <c r="D1204" i="63"/>
  <c r="E1204" i="63"/>
  <c r="F1204" i="63"/>
  <c r="G1204" i="63"/>
  <c r="H1204" i="63"/>
  <c r="I1204" i="63"/>
  <c r="J1204" i="63"/>
  <c r="K1204" i="63"/>
  <c r="L1204" i="63"/>
  <c r="M1204" i="63"/>
  <c r="N1204" i="63"/>
  <c r="C1205" i="63"/>
  <c r="D1205" i="63"/>
  <c r="E1205" i="63"/>
  <c r="F1205" i="63"/>
  <c r="G1205" i="63"/>
  <c r="H1205" i="63"/>
  <c r="I1205" i="63"/>
  <c r="J1205" i="63"/>
  <c r="K1205" i="63"/>
  <c r="L1205" i="63"/>
  <c r="M1205" i="63"/>
  <c r="N1205" i="63"/>
  <c r="C1206" i="63"/>
  <c r="D1206" i="63"/>
  <c r="E1206" i="63"/>
  <c r="F1206" i="63"/>
  <c r="G1206" i="63"/>
  <c r="H1206" i="63"/>
  <c r="I1206" i="63"/>
  <c r="J1206" i="63"/>
  <c r="K1206" i="63"/>
  <c r="L1206" i="63"/>
  <c r="M1206" i="63"/>
  <c r="N1206" i="63"/>
  <c r="C1207" i="63"/>
  <c r="D1207" i="63"/>
  <c r="E1207" i="63"/>
  <c r="F1207" i="63"/>
  <c r="G1207" i="63"/>
  <c r="H1207" i="63"/>
  <c r="I1207" i="63"/>
  <c r="J1207" i="63"/>
  <c r="K1207" i="63"/>
  <c r="L1207" i="63"/>
  <c r="M1207" i="63"/>
  <c r="N1207" i="63"/>
  <c r="C1208" i="63"/>
  <c r="D1208" i="63"/>
  <c r="E1208" i="63"/>
  <c r="F1208" i="63"/>
  <c r="G1208" i="63"/>
  <c r="H1208" i="63"/>
  <c r="I1208" i="63"/>
  <c r="J1208" i="63"/>
  <c r="K1208" i="63"/>
  <c r="L1208" i="63"/>
  <c r="M1208" i="63"/>
  <c r="N1208" i="63"/>
  <c r="C1209" i="63"/>
  <c r="D1209" i="63"/>
  <c r="E1209" i="63"/>
  <c r="F1209" i="63"/>
  <c r="G1209" i="63"/>
  <c r="H1209" i="63"/>
  <c r="I1209" i="63"/>
  <c r="J1209" i="63"/>
  <c r="K1209" i="63"/>
  <c r="L1209" i="63"/>
  <c r="M1209" i="63"/>
  <c r="N1209" i="63"/>
  <c r="C1210" i="63"/>
  <c r="D1210" i="63"/>
  <c r="E1210" i="63"/>
  <c r="F1210" i="63"/>
  <c r="G1210" i="63"/>
  <c r="H1210" i="63"/>
  <c r="I1210" i="63"/>
  <c r="J1210" i="63"/>
  <c r="K1210" i="63"/>
  <c r="L1210" i="63"/>
  <c r="M1210" i="63"/>
  <c r="N1210" i="63"/>
  <c r="C1211" i="63"/>
  <c r="D1211" i="63"/>
  <c r="E1211" i="63"/>
  <c r="F1211" i="63"/>
  <c r="G1211" i="63"/>
  <c r="H1211" i="63"/>
  <c r="I1211" i="63"/>
  <c r="J1211" i="63"/>
  <c r="K1211" i="63"/>
  <c r="L1211" i="63"/>
  <c r="M1211" i="63"/>
  <c r="N1211" i="63"/>
  <c r="C1212" i="63"/>
  <c r="D1212" i="63"/>
  <c r="E1212" i="63"/>
  <c r="F1212" i="63"/>
  <c r="G1212" i="63"/>
  <c r="H1212" i="63"/>
  <c r="I1212" i="63"/>
  <c r="J1212" i="63"/>
  <c r="K1212" i="63"/>
  <c r="L1212" i="63"/>
  <c r="M1212" i="63"/>
  <c r="N1212" i="63"/>
  <c r="C1213" i="63"/>
  <c r="D1213" i="63"/>
  <c r="E1213" i="63"/>
  <c r="F1213" i="63"/>
  <c r="G1213" i="63"/>
  <c r="H1213" i="63"/>
  <c r="I1213" i="63"/>
  <c r="J1213" i="63"/>
  <c r="K1213" i="63"/>
  <c r="L1213" i="63"/>
  <c r="M1213" i="63"/>
  <c r="N1213" i="63"/>
  <c r="C1214" i="63"/>
  <c r="D1214" i="63"/>
  <c r="E1214" i="63"/>
  <c r="F1214" i="63"/>
  <c r="G1214" i="63"/>
  <c r="H1214" i="63"/>
  <c r="I1214" i="63"/>
  <c r="J1214" i="63"/>
  <c r="K1214" i="63"/>
  <c r="L1214" i="63"/>
  <c r="M1214" i="63"/>
  <c r="N1214" i="63"/>
  <c r="C1215" i="63"/>
  <c r="D1215" i="63"/>
  <c r="E1215" i="63"/>
  <c r="F1215" i="63"/>
  <c r="G1215" i="63"/>
  <c r="H1215" i="63"/>
  <c r="I1215" i="63"/>
  <c r="J1215" i="63"/>
  <c r="K1215" i="63"/>
  <c r="L1215" i="63"/>
  <c r="M1215" i="63"/>
  <c r="N1215" i="63"/>
  <c r="C1216" i="63"/>
  <c r="D1216" i="63"/>
  <c r="E1216" i="63"/>
  <c r="F1216" i="63"/>
  <c r="G1216" i="63"/>
  <c r="H1216" i="63"/>
  <c r="I1216" i="63"/>
  <c r="J1216" i="63"/>
  <c r="K1216" i="63"/>
  <c r="L1216" i="63"/>
  <c r="M1216" i="63"/>
  <c r="N1216" i="63"/>
  <c r="C1217" i="63"/>
  <c r="D1217" i="63"/>
  <c r="E1217" i="63"/>
  <c r="F1217" i="63"/>
  <c r="G1217" i="63"/>
  <c r="H1217" i="63"/>
  <c r="I1217" i="63"/>
  <c r="J1217" i="63"/>
  <c r="K1217" i="63"/>
  <c r="L1217" i="63"/>
  <c r="M1217" i="63"/>
  <c r="N1217" i="63"/>
  <c r="C1218" i="63"/>
  <c r="D1218" i="63"/>
  <c r="E1218" i="63"/>
  <c r="F1218" i="63"/>
  <c r="G1218" i="63"/>
  <c r="H1218" i="63"/>
  <c r="I1218" i="63"/>
  <c r="J1218" i="63"/>
  <c r="K1218" i="63"/>
  <c r="L1218" i="63"/>
  <c r="M1218" i="63"/>
  <c r="N1218" i="63"/>
  <c r="C1219" i="63"/>
  <c r="D1219" i="63"/>
  <c r="E1219" i="63"/>
  <c r="F1219" i="63"/>
  <c r="G1219" i="63"/>
  <c r="H1219" i="63"/>
  <c r="I1219" i="63"/>
  <c r="J1219" i="63"/>
  <c r="K1219" i="63"/>
  <c r="L1219" i="63"/>
  <c r="M1219" i="63"/>
  <c r="N1219" i="63"/>
  <c r="C1220" i="63"/>
  <c r="D1220" i="63"/>
  <c r="E1220" i="63"/>
  <c r="F1220" i="63"/>
  <c r="G1220" i="63"/>
  <c r="H1220" i="63"/>
  <c r="I1220" i="63"/>
  <c r="J1220" i="63"/>
  <c r="K1220" i="63"/>
  <c r="L1220" i="63"/>
  <c r="M1220" i="63"/>
  <c r="N1220" i="63"/>
  <c r="C1221" i="63"/>
  <c r="D1221" i="63"/>
  <c r="E1221" i="63"/>
  <c r="F1221" i="63"/>
  <c r="G1221" i="63"/>
  <c r="H1221" i="63"/>
  <c r="I1221" i="63"/>
  <c r="J1221" i="63"/>
  <c r="K1221" i="63"/>
  <c r="L1221" i="63"/>
  <c r="M1221" i="63"/>
  <c r="N1221" i="63"/>
  <c r="C1222" i="63"/>
  <c r="D1222" i="63"/>
  <c r="E1222" i="63"/>
  <c r="F1222" i="63"/>
  <c r="G1222" i="63"/>
  <c r="H1222" i="63"/>
  <c r="I1222" i="63"/>
  <c r="J1222" i="63"/>
  <c r="K1222" i="63"/>
  <c r="L1222" i="63"/>
  <c r="M1222" i="63"/>
  <c r="N1222" i="63"/>
  <c r="C1223" i="63"/>
  <c r="D1223" i="63"/>
  <c r="E1223" i="63"/>
  <c r="F1223" i="63"/>
  <c r="G1223" i="63"/>
  <c r="H1223" i="63"/>
  <c r="I1223" i="63"/>
  <c r="J1223" i="63"/>
  <c r="K1223" i="63"/>
  <c r="L1223" i="63"/>
  <c r="M1223" i="63"/>
  <c r="N1223" i="63"/>
  <c r="C1224" i="63"/>
  <c r="D1224" i="63"/>
  <c r="E1224" i="63"/>
  <c r="F1224" i="63"/>
  <c r="G1224" i="63"/>
  <c r="H1224" i="63"/>
  <c r="I1224" i="63"/>
  <c r="J1224" i="63"/>
  <c r="K1224" i="63"/>
  <c r="L1224" i="63"/>
  <c r="M1224" i="63"/>
  <c r="N1224" i="63"/>
  <c r="C1225" i="63"/>
  <c r="D1225" i="63"/>
  <c r="E1225" i="63"/>
  <c r="F1225" i="63"/>
  <c r="G1225" i="63"/>
  <c r="H1225" i="63"/>
  <c r="I1225" i="63"/>
  <c r="J1225" i="63"/>
  <c r="K1225" i="63"/>
  <c r="L1225" i="63"/>
  <c r="M1225" i="63"/>
  <c r="N1225" i="63"/>
  <c r="C1226" i="63"/>
  <c r="D1226" i="63"/>
  <c r="E1226" i="63"/>
  <c r="F1226" i="63"/>
  <c r="G1226" i="63"/>
  <c r="H1226" i="63"/>
  <c r="I1226" i="63"/>
  <c r="J1226" i="63"/>
  <c r="K1226" i="63"/>
  <c r="L1226" i="63"/>
  <c r="M1226" i="63"/>
  <c r="N1226" i="63"/>
  <c r="C1227" i="63"/>
  <c r="D1227" i="63"/>
  <c r="E1227" i="63"/>
  <c r="F1227" i="63"/>
  <c r="G1227" i="63"/>
  <c r="H1227" i="63"/>
  <c r="I1227" i="63"/>
  <c r="J1227" i="63"/>
  <c r="K1227" i="63"/>
  <c r="L1227" i="63"/>
  <c r="M1227" i="63"/>
  <c r="N1227" i="63"/>
  <c r="C1228" i="63"/>
  <c r="D1228" i="63"/>
  <c r="E1228" i="63"/>
  <c r="F1228" i="63"/>
  <c r="G1228" i="63"/>
  <c r="H1228" i="63"/>
  <c r="I1228" i="63"/>
  <c r="J1228" i="63"/>
  <c r="K1228" i="63"/>
  <c r="L1228" i="63"/>
  <c r="M1228" i="63"/>
  <c r="N1228" i="63"/>
  <c r="C1229" i="63"/>
  <c r="D1229" i="63"/>
  <c r="E1229" i="63"/>
  <c r="F1229" i="63"/>
  <c r="G1229" i="63"/>
  <c r="H1229" i="63"/>
  <c r="I1229" i="63"/>
  <c r="J1229" i="63"/>
  <c r="K1229" i="63"/>
  <c r="L1229" i="63"/>
  <c r="M1229" i="63"/>
  <c r="N1229" i="63"/>
  <c r="C1230" i="63"/>
  <c r="D1230" i="63"/>
  <c r="E1230" i="63"/>
  <c r="F1230" i="63"/>
  <c r="G1230" i="63"/>
  <c r="H1230" i="63"/>
  <c r="I1230" i="63"/>
  <c r="J1230" i="63"/>
  <c r="K1230" i="63"/>
  <c r="L1230" i="63"/>
  <c r="M1230" i="63"/>
  <c r="N1230" i="63"/>
  <c r="C1231" i="63"/>
  <c r="D1231" i="63"/>
  <c r="E1231" i="63"/>
  <c r="F1231" i="63"/>
  <c r="G1231" i="63"/>
  <c r="H1231" i="63"/>
  <c r="I1231" i="63"/>
  <c r="J1231" i="63"/>
  <c r="K1231" i="63"/>
  <c r="L1231" i="63"/>
  <c r="M1231" i="63"/>
  <c r="N1231" i="63"/>
  <c r="C1232" i="63"/>
  <c r="D1232" i="63"/>
  <c r="E1232" i="63"/>
  <c r="F1232" i="63"/>
  <c r="G1232" i="63"/>
  <c r="H1232" i="63"/>
  <c r="I1232" i="63"/>
  <c r="J1232" i="63"/>
  <c r="K1232" i="63"/>
  <c r="L1232" i="63"/>
  <c r="M1232" i="63"/>
  <c r="N1232" i="63"/>
  <c r="C1233" i="63"/>
  <c r="D1233" i="63"/>
  <c r="E1233" i="63"/>
  <c r="F1233" i="63"/>
  <c r="G1233" i="63"/>
  <c r="H1233" i="63"/>
  <c r="I1233" i="63"/>
  <c r="J1233" i="63"/>
  <c r="K1233" i="63"/>
  <c r="L1233" i="63"/>
  <c r="M1233" i="63"/>
  <c r="N1233" i="63"/>
  <c r="C1234" i="63"/>
  <c r="D1234" i="63"/>
  <c r="E1234" i="63"/>
  <c r="F1234" i="63"/>
  <c r="G1234" i="63"/>
  <c r="H1234" i="63"/>
  <c r="I1234" i="63"/>
  <c r="J1234" i="63"/>
  <c r="K1234" i="63"/>
  <c r="L1234" i="63"/>
  <c r="M1234" i="63"/>
  <c r="N1234" i="63"/>
  <c r="C1235" i="63"/>
  <c r="D1235" i="63"/>
  <c r="E1235" i="63"/>
  <c r="F1235" i="63"/>
  <c r="G1235" i="63"/>
  <c r="H1235" i="63"/>
  <c r="I1235" i="63"/>
  <c r="J1235" i="63"/>
  <c r="K1235" i="63"/>
  <c r="L1235" i="63"/>
  <c r="M1235" i="63"/>
  <c r="N1235" i="63"/>
  <c r="C1236" i="63"/>
  <c r="D1236" i="63"/>
  <c r="E1236" i="63"/>
  <c r="F1236" i="63"/>
  <c r="G1236" i="63"/>
  <c r="H1236" i="63"/>
  <c r="I1236" i="63"/>
  <c r="J1236" i="63"/>
  <c r="K1236" i="63"/>
  <c r="L1236" i="63"/>
  <c r="M1236" i="63"/>
  <c r="N1236" i="63"/>
  <c r="C1237" i="63"/>
  <c r="D1237" i="63"/>
  <c r="E1237" i="63"/>
  <c r="F1237" i="63"/>
  <c r="G1237" i="63"/>
  <c r="H1237" i="63"/>
  <c r="I1237" i="63"/>
  <c r="J1237" i="63"/>
  <c r="K1237" i="63"/>
  <c r="L1237" i="63"/>
  <c r="M1237" i="63"/>
  <c r="N1237" i="63"/>
  <c r="C1238" i="63"/>
  <c r="D1238" i="63"/>
  <c r="E1238" i="63"/>
  <c r="F1238" i="63"/>
  <c r="G1238" i="63"/>
  <c r="H1238" i="63"/>
  <c r="I1238" i="63"/>
  <c r="J1238" i="63"/>
  <c r="K1238" i="63"/>
  <c r="L1238" i="63"/>
  <c r="M1238" i="63"/>
  <c r="N1238" i="63"/>
  <c r="C1239" i="63"/>
  <c r="D1239" i="63"/>
  <c r="E1239" i="63"/>
  <c r="F1239" i="63"/>
  <c r="G1239" i="63"/>
  <c r="H1239" i="63"/>
  <c r="I1239" i="63"/>
  <c r="J1239" i="63"/>
  <c r="K1239" i="63"/>
  <c r="L1239" i="63"/>
  <c r="M1239" i="63"/>
  <c r="N1239" i="63"/>
  <c r="C1240" i="63"/>
  <c r="D1240" i="63"/>
  <c r="E1240" i="63"/>
  <c r="F1240" i="63"/>
  <c r="G1240" i="63"/>
  <c r="H1240" i="63"/>
  <c r="I1240" i="63"/>
  <c r="J1240" i="63"/>
  <c r="K1240" i="63"/>
  <c r="L1240" i="63"/>
  <c r="M1240" i="63"/>
  <c r="N1240" i="63"/>
  <c r="C1241" i="63"/>
  <c r="D1241" i="63"/>
  <c r="E1241" i="63"/>
  <c r="F1241" i="63"/>
  <c r="G1241" i="63"/>
  <c r="H1241" i="63"/>
  <c r="I1241" i="63"/>
  <c r="J1241" i="63"/>
  <c r="K1241" i="63"/>
  <c r="L1241" i="63"/>
  <c r="M1241" i="63"/>
  <c r="N1241" i="63"/>
  <c r="C1242" i="63"/>
  <c r="D1242" i="63"/>
  <c r="E1242" i="63"/>
  <c r="F1242" i="63"/>
  <c r="G1242" i="63"/>
  <c r="H1242" i="63"/>
  <c r="I1242" i="63"/>
  <c r="J1242" i="63"/>
  <c r="K1242" i="63"/>
  <c r="L1242" i="63"/>
  <c r="M1242" i="63"/>
  <c r="N1242" i="63"/>
  <c r="C1243" i="63"/>
  <c r="D1243" i="63"/>
  <c r="E1243" i="63"/>
  <c r="F1243" i="63"/>
  <c r="G1243" i="63"/>
  <c r="H1243" i="63"/>
  <c r="I1243" i="63"/>
  <c r="J1243" i="63"/>
  <c r="K1243" i="63"/>
  <c r="L1243" i="63"/>
  <c r="M1243" i="63"/>
  <c r="N1243" i="63"/>
  <c r="C1244" i="63"/>
  <c r="D1244" i="63"/>
  <c r="E1244" i="63"/>
  <c r="F1244" i="63"/>
  <c r="G1244" i="63"/>
  <c r="H1244" i="63"/>
  <c r="I1244" i="63"/>
  <c r="J1244" i="63"/>
  <c r="K1244" i="63"/>
  <c r="L1244" i="63"/>
  <c r="M1244" i="63"/>
  <c r="N1244" i="63"/>
  <c r="C1245" i="63"/>
  <c r="D1245" i="63"/>
  <c r="E1245" i="63"/>
  <c r="F1245" i="63"/>
  <c r="G1245" i="63"/>
  <c r="H1245" i="63"/>
  <c r="I1245" i="63"/>
  <c r="J1245" i="63"/>
  <c r="K1245" i="63"/>
  <c r="L1245" i="63"/>
  <c r="M1245" i="63"/>
  <c r="N1245" i="63"/>
  <c r="C1246" i="63"/>
  <c r="D1246" i="63"/>
  <c r="E1246" i="63"/>
  <c r="F1246" i="63"/>
  <c r="G1246" i="63"/>
  <c r="H1246" i="63"/>
  <c r="I1246" i="63"/>
  <c r="J1246" i="63"/>
  <c r="K1246" i="63"/>
  <c r="L1246" i="63"/>
  <c r="M1246" i="63"/>
  <c r="N1246" i="63"/>
  <c r="C1247" i="63"/>
  <c r="D1247" i="63"/>
  <c r="E1247" i="63"/>
  <c r="F1247" i="63"/>
  <c r="G1247" i="63"/>
  <c r="H1247" i="63"/>
  <c r="I1247" i="63"/>
  <c r="J1247" i="63"/>
  <c r="K1247" i="63"/>
  <c r="L1247" i="63"/>
  <c r="M1247" i="63"/>
  <c r="N1247" i="63"/>
  <c r="C1248" i="63"/>
  <c r="D1248" i="63"/>
  <c r="E1248" i="63"/>
  <c r="F1248" i="63"/>
  <c r="G1248" i="63"/>
  <c r="H1248" i="63"/>
  <c r="I1248" i="63"/>
  <c r="J1248" i="63"/>
  <c r="K1248" i="63"/>
  <c r="L1248" i="63"/>
  <c r="M1248" i="63"/>
  <c r="N1248" i="63"/>
  <c r="C1249" i="63"/>
  <c r="D1249" i="63"/>
  <c r="E1249" i="63"/>
  <c r="F1249" i="63"/>
  <c r="G1249" i="63"/>
  <c r="H1249" i="63"/>
  <c r="I1249" i="63"/>
  <c r="J1249" i="63"/>
  <c r="K1249" i="63"/>
  <c r="L1249" i="63"/>
  <c r="M1249" i="63"/>
  <c r="N1249" i="63"/>
  <c r="C1250" i="63"/>
  <c r="D1250" i="63"/>
  <c r="E1250" i="63"/>
  <c r="F1250" i="63"/>
  <c r="G1250" i="63"/>
  <c r="H1250" i="63"/>
  <c r="I1250" i="63"/>
  <c r="J1250" i="63"/>
  <c r="K1250" i="63"/>
  <c r="L1250" i="63"/>
  <c r="M1250" i="63"/>
  <c r="N1250" i="63"/>
  <c r="C1251" i="63"/>
  <c r="D1251" i="63"/>
  <c r="E1251" i="63"/>
  <c r="F1251" i="63"/>
  <c r="G1251" i="63"/>
  <c r="H1251" i="63"/>
  <c r="I1251" i="63"/>
  <c r="J1251" i="63"/>
  <c r="K1251" i="63"/>
  <c r="L1251" i="63"/>
  <c r="M1251" i="63"/>
  <c r="N1251" i="63"/>
  <c r="C1252" i="63"/>
  <c r="D1252" i="63"/>
  <c r="E1252" i="63"/>
  <c r="F1252" i="63"/>
  <c r="G1252" i="63"/>
  <c r="H1252" i="63"/>
  <c r="I1252" i="63"/>
  <c r="J1252" i="63"/>
  <c r="K1252" i="63"/>
  <c r="L1252" i="63"/>
  <c r="M1252" i="63"/>
  <c r="N1252" i="63"/>
  <c r="C1253" i="63"/>
  <c r="D1253" i="63"/>
  <c r="E1253" i="63"/>
  <c r="F1253" i="63"/>
  <c r="G1253" i="63"/>
  <c r="H1253" i="63"/>
  <c r="I1253" i="63"/>
  <c r="J1253" i="63"/>
  <c r="K1253" i="63"/>
  <c r="L1253" i="63"/>
  <c r="M1253" i="63"/>
  <c r="N1253" i="63"/>
  <c r="C1254" i="63"/>
  <c r="D1254" i="63"/>
  <c r="E1254" i="63"/>
  <c r="F1254" i="63"/>
  <c r="G1254" i="63"/>
  <c r="H1254" i="63"/>
  <c r="I1254" i="63"/>
  <c r="J1254" i="63"/>
  <c r="K1254" i="63"/>
  <c r="L1254" i="63"/>
  <c r="M1254" i="63"/>
  <c r="N1254" i="63"/>
  <c r="C1255" i="63"/>
  <c r="D1255" i="63"/>
  <c r="E1255" i="63"/>
  <c r="F1255" i="63"/>
  <c r="G1255" i="63"/>
  <c r="H1255" i="63"/>
  <c r="I1255" i="63"/>
  <c r="J1255" i="63"/>
  <c r="K1255" i="63"/>
  <c r="L1255" i="63"/>
  <c r="M1255" i="63"/>
  <c r="N1255" i="63"/>
  <c r="C1256" i="63"/>
  <c r="D1256" i="63"/>
  <c r="E1256" i="63"/>
  <c r="F1256" i="63"/>
  <c r="G1256" i="63"/>
  <c r="H1256" i="63"/>
  <c r="I1256" i="63"/>
  <c r="J1256" i="63"/>
  <c r="K1256" i="63"/>
  <c r="L1256" i="63"/>
  <c r="M1256" i="63"/>
  <c r="N1256" i="63"/>
  <c r="C1257" i="63"/>
  <c r="D1257" i="63"/>
  <c r="E1257" i="63"/>
  <c r="F1257" i="63"/>
  <c r="G1257" i="63"/>
  <c r="H1257" i="63"/>
  <c r="I1257" i="63"/>
  <c r="J1257" i="63"/>
  <c r="K1257" i="63"/>
  <c r="L1257" i="63"/>
  <c r="M1257" i="63"/>
  <c r="N1257" i="63"/>
  <c r="C1258" i="63"/>
  <c r="D1258" i="63"/>
  <c r="E1258" i="63"/>
  <c r="F1258" i="63"/>
  <c r="G1258" i="63"/>
  <c r="H1258" i="63"/>
  <c r="I1258" i="63"/>
  <c r="J1258" i="63"/>
  <c r="K1258" i="63"/>
  <c r="L1258" i="63"/>
  <c r="M1258" i="63"/>
  <c r="N1258" i="63"/>
  <c r="C1259" i="63"/>
  <c r="D1259" i="63"/>
  <c r="E1259" i="63"/>
  <c r="F1259" i="63"/>
  <c r="G1259" i="63"/>
  <c r="H1259" i="63"/>
  <c r="I1259" i="63"/>
  <c r="J1259" i="63"/>
  <c r="K1259" i="63"/>
  <c r="L1259" i="63"/>
  <c r="M1259" i="63"/>
  <c r="N1259" i="63"/>
  <c r="C1260" i="63"/>
  <c r="D1260" i="63"/>
  <c r="E1260" i="63"/>
  <c r="F1260" i="63"/>
  <c r="G1260" i="63"/>
  <c r="H1260" i="63"/>
  <c r="I1260" i="63"/>
  <c r="J1260" i="63"/>
  <c r="K1260" i="63"/>
  <c r="L1260" i="63"/>
  <c r="M1260" i="63"/>
  <c r="N1260" i="63"/>
  <c r="C1261" i="63"/>
  <c r="D1261" i="63"/>
  <c r="E1261" i="63"/>
  <c r="F1261" i="63"/>
  <c r="G1261" i="63"/>
  <c r="H1261" i="63"/>
  <c r="I1261" i="63"/>
  <c r="J1261" i="63"/>
  <c r="K1261" i="63"/>
  <c r="L1261" i="63"/>
  <c r="M1261" i="63"/>
  <c r="N1261" i="63"/>
  <c r="C1262" i="63"/>
  <c r="D1262" i="63"/>
  <c r="E1262" i="63"/>
  <c r="F1262" i="63"/>
  <c r="G1262" i="63"/>
  <c r="H1262" i="63"/>
  <c r="I1262" i="63"/>
  <c r="J1262" i="63"/>
  <c r="K1262" i="63"/>
  <c r="L1262" i="63"/>
  <c r="M1262" i="63"/>
  <c r="N1262" i="63"/>
  <c r="C1263" i="63"/>
  <c r="D1263" i="63"/>
  <c r="E1263" i="63"/>
  <c r="F1263" i="63"/>
  <c r="G1263" i="63"/>
  <c r="H1263" i="63"/>
  <c r="I1263" i="63"/>
  <c r="J1263" i="63"/>
  <c r="K1263" i="63"/>
  <c r="L1263" i="63"/>
  <c r="M1263" i="63"/>
  <c r="N1263" i="63"/>
  <c r="C1264" i="63"/>
  <c r="D1264" i="63"/>
  <c r="E1264" i="63"/>
  <c r="F1264" i="63"/>
  <c r="G1264" i="63"/>
  <c r="H1264" i="63"/>
  <c r="I1264" i="63"/>
  <c r="J1264" i="63"/>
  <c r="K1264" i="63"/>
  <c r="L1264" i="63"/>
  <c r="M1264" i="63"/>
  <c r="N1264" i="63"/>
  <c r="C1265" i="63"/>
  <c r="D1265" i="63"/>
  <c r="E1265" i="63"/>
  <c r="F1265" i="63"/>
  <c r="G1265" i="63"/>
  <c r="H1265" i="63"/>
  <c r="I1265" i="63"/>
  <c r="J1265" i="63"/>
  <c r="K1265" i="63"/>
  <c r="L1265" i="63"/>
  <c r="M1265" i="63"/>
  <c r="N1265" i="63"/>
  <c r="C1266" i="63"/>
  <c r="D1266" i="63"/>
  <c r="E1266" i="63"/>
  <c r="F1266" i="63"/>
  <c r="G1266" i="63"/>
  <c r="H1266" i="63"/>
  <c r="I1266" i="63"/>
  <c r="J1266" i="63"/>
  <c r="K1266" i="63"/>
  <c r="L1266" i="63"/>
  <c r="M1266" i="63"/>
  <c r="N1266" i="63"/>
  <c r="C1267" i="63"/>
  <c r="D1267" i="63"/>
  <c r="E1267" i="63"/>
  <c r="F1267" i="63"/>
  <c r="G1267" i="63"/>
  <c r="H1267" i="63"/>
  <c r="I1267" i="63"/>
  <c r="J1267" i="63"/>
  <c r="K1267" i="63"/>
  <c r="L1267" i="63"/>
  <c r="M1267" i="63"/>
  <c r="N1267" i="63"/>
  <c r="C1268" i="63"/>
  <c r="D1268" i="63"/>
  <c r="E1268" i="63"/>
  <c r="F1268" i="63"/>
  <c r="G1268" i="63"/>
  <c r="H1268" i="63"/>
  <c r="I1268" i="63"/>
  <c r="J1268" i="63"/>
  <c r="K1268" i="63"/>
  <c r="L1268" i="63"/>
  <c r="M1268" i="63"/>
  <c r="N1268" i="63"/>
  <c r="C1269" i="63"/>
  <c r="D1269" i="63"/>
  <c r="E1269" i="63"/>
  <c r="F1269" i="63"/>
  <c r="G1269" i="63"/>
  <c r="H1269" i="63"/>
  <c r="I1269" i="63"/>
  <c r="J1269" i="63"/>
  <c r="K1269" i="63"/>
  <c r="L1269" i="63"/>
  <c r="M1269" i="63"/>
  <c r="N1269" i="63"/>
  <c r="C1270" i="63"/>
  <c r="D1270" i="63"/>
  <c r="E1270" i="63"/>
  <c r="F1270" i="63"/>
  <c r="G1270" i="63"/>
  <c r="H1270" i="63"/>
  <c r="I1270" i="63"/>
  <c r="J1270" i="63"/>
  <c r="K1270" i="63"/>
  <c r="L1270" i="63"/>
  <c r="M1270" i="63"/>
  <c r="N1270" i="63"/>
  <c r="C1271" i="63"/>
  <c r="D1271" i="63"/>
  <c r="E1271" i="63"/>
  <c r="F1271" i="63"/>
  <c r="G1271" i="63"/>
  <c r="H1271" i="63"/>
  <c r="I1271" i="63"/>
  <c r="J1271" i="63"/>
  <c r="K1271" i="63"/>
  <c r="L1271" i="63"/>
  <c r="M1271" i="63"/>
  <c r="N1271" i="63"/>
  <c r="C1272" i="63"/>
  <c r="D1272" i="63"/>
  <c r="E1272" i="63"/>
  <c r="F1272" i="63"/>
  <c r="G1272" i="63"/>
  <c r="H1272" i="63"/>
  <c r="I1272" i="63"/>
  <c r="J1272" i="63"/>
  <c r="K1272" i="63"/>
  <c r="L1272" i="63"/>
  <c r="M1272" i="63"/>
  <c r="N1272" i="63"/>
  <c r="C1273" i="63"/>
  <c r="D1273" i="63"/>
  <c r="E1273" i="63"/>
  <c r="F1273" i="63"/>
  <c r="G1273" i="63"/>
  <c r="H1273" i="63"/>
  <c r="I1273" i="63"/>
  <c r="J1273" i="63"/>
  <c r="K1273" i="63"/>
  <c r="L1273" i="63"/>
  <c r="M1273" i="63"/>
  <c r="N1273" i="63"/>
  <c r="C1274" i="63"/>
  <c r="D1274" i="63"/>
  <c r="E1274" i="63"/>
  <c r="F1274" i="63"/>
  <c r="G1274" i="63"/>
  <c r="H1274" i="63"/>
  <c r="I1274" i="63"/>
  <c r="J1274" i="63"/>
  <c r="K1274" i="63"/>
  <c r="L1274" i="63"/>
  <c r="M1274" i="63"/>
  <c r="N1274" i="63"/>
  <c r="C1275" i="63"/>
  <c r="D1275" i="63"/>
  <c r="E1275" i="63"/>
  <c r="F1275" i="63"/>
  <c r="G1275" i="63"/>
  <c r="H1275" i="63"/>
  <c r="I1275" i="63"/>
  <c r="J1275" i="63"/>
  <c r="K1275" i="63"/>
  <c r="L1275" i="63"/>
  <c r="M1275" i="63"/>
  <c r="N1275" i="63"/>
  <c r="C1276" i="63"/>
  <c r="D1276" i="63"/>
  <c r="E1276" i="63"/>
  <c r="F1276" i="63"/>
  <c r="G1276" i="63"/>
  <c r="H1276" i="63"/>
  <c r="I1276" i="63"/>
  <c r="J1276" i="63"/>
  <c r="K1276" i="63"/>
  <c r="L1276" i="63"/>
  <c r="M1276" i="63"/>
  <c r="N1276" i="63"/>
  <c r="C1277" i="63"/>
  <c r="D1277" i="63"/>
  <c r="E1277" i="63"/>
  <c r="F1277" i="63"/>
  <c r="G1277" i="63"/>
  <c r="H1277" i="63"/>
  <c r="I1277" i="63"/>
  <c r="J1277" i="63"/>
  <c r="K1277" i="63"/>
  <c r="L1277" i="63"/>
  <c r="M1277" i="63"/>
  <c r="N1277" i="63"/>
  <c r="C1278" i="63"/>
  <c r="D1278" i="63"/>
  <c r="E1278" i="63"/>
  <c r="F1278" i="63"/>
  <c r="G1278" i="63"/>
  <c r="H1278" i="63"/>
  <c r="I1278" i="63"/>
  <c r="J1278" i="63"/>
  <c r="K1278" i="63"/>
  <c r="L1278" i="63"/>
  <c r="M1278" i="63"/>
  <c r="N1278" i="63"/>
  <c r="C1279" i="63"/>
  <c r="D1279" i="63"/>
  <c r="E1279" i="63"/>
  <c r="F1279" i="63"/>
  <c r="G1279" i="63"/>
  <c r="H1279" i="63"/>
  <c r="I1279" i="63"/>
  <c r="J1279" i="63"/>
  <c r="K1279" i="63"/>
  <c r="L1279" i="63"/>
  <c r="M1279" i="63"/>
  <c r="N1279" i="63"/>
  <c r="C1280" i="63"/>
  <c r="D1280" i="63"/>
  <c r="E1280" i="63"/>
  <c r="F1280" i="63"/>
  <c r="G1280" i="63"/>
  <c r="H1280" i="63"/>
  <c r="I1280" i="63"/>
  <c r="J1280" i="63"/>
  <c r="K1280" i="63"/>
  <c r="L1280" i="63"/>
  <c r="M1280" i="63"/>
  <c r="N1280" i="63"/>
  <c r="C1281" i="63"/>
  <c r="D1281" i="63"/>
  <c r="E1281" i="63"/>
  <c r="F1281" i="63"/>
  <c r="G1281" i="63"/>
  <c r="H1281" i="63"/>
  <c r="I1281" i="63"/>
  <c r="J1281" i="63"/>
  <c r="K1281" i="63"/>
  <c r="L1281" i="63"/>
  <c r="M1281" i="63"/>
  <c r="N1281" i="63"/>
  <c r="C1282" i="63"/>
  <c r="D1282" i="63"/>
  <c r="E1282" i="63"/>
  <c r="F1282" i="63"/>
  <c r="G1282" i="63"/>
  <c r="H1282" i="63"/>
  <c r="I1282" i="63"/>
  <c r="J1282" i="63"/>
  <c r="K1282" i="63"/>
  <c r="L1282" i="63"/>
  <c r="M1282" i="63"/>
  <c r="N1282" i="63"/>
  <c r="C1283" i="63"/>
  <c r="D1283" i="63"/>
  <c r="E1283" i="63"/>
  <c r="F1283" i="63"/>
  <c r="G1283" i="63"/>
  <c r="H1283" i="63"/>
  <c r="I1283" i="63"/>
  <c r="J1283" i="63"/>
  <c r="K1283" i="63"/>
  <c r="L1283" i="63"/>
  <c r="M1283" i="63"/>
  <c r="N1283" i="63"/>
  <c r="C1284" i="63"/>
  <c r="D1284" i="63"/>
  <c r="E1284" i="63"/>
  <c r="F1284" i="63"/>
  <c r="G1284" i="63"/>
  <c r="H1284" i="63"/>
  <c r="I1284" i="63"/>
  <c r="J1284" i="63"/>
  <c r="K1284" i="63"/>
  <c r="L1284" i="63"/>
  <c r="M1284" i="63"/>
  <c r="N1284" i="63"/>
  <c r="C1285" i="63"/>
  <c r="D1285" i="63"/>
  <c r="E1285" i="63"/>
  <c r="F1285" i="63"/>
  <c r="G1285" i="63"/>
  <c r="H1285" i="63"/>
  <c r="I1285" i="63"/>
  <c r="J1285" i="63"/>
  <c r="K1285" i="63"/>
  <c r="L1285" i="63"/>
  <c r="M1285" i="63"/>
  <c r="N1285" i="63"/>
  <c r="C1286" i="63"/>
  <c r="D1286" i="63"/>
  <c r="E1286" i="63"/>
  <c r="F1286" i="63"/>
  <c r="G1286" i="63"/>
  <c r="H1286" i="63"/>
  <c r="I1286" i="63"/>
  <c r="J1286" i="63"/>
  <c r="K1286" i="63"/>
  <c r="L1286" i="63"/>
  <c r="M1286" i="63"/>
  <c r="N1286" i="63"/>
  <c r="C1287" i="63"/>
  <c r="D1287" i="63"/>
  <c r="E1287" i="63"/>
  <c r="F1287" i="63"/>
  <c r="G1287" i="63"/>
  <c r="H1287" i="63"/>
  <c r="I1287" i="63"/>
  <c r="J1287" i="63"/>
  <c r="K1287" i="63"/>
  <c r="L1287" i="63"/>
  <c r="M1287" i="63"/>
  <c r="N1287" i="63"/>
  <c r="C1288" i="63"/>
  <c r="D1288" i="63"/>
  <c r="E1288" i="63"/>
  <c r="F1288" i="63"/>
  <c r="G1288" i="63"/>
  <c r="H1288" i="63"/>
  <c r="I1288" i="63"/>
  <c r="J1288" i="63"/>
  <c r="K1288" i="63"/>
  <c r="L1288" i="63"/>
  <c r="M1288" i="63"/>
  <c r="N1288" i="63"/>
  <c r="C1289" i="63"/>
  <c r="D1289" i="63"/>
  <c r="E1289" i="63"/>
  <c r="F1289" i="63"/>
  <c r="G1289" i="63"/>
  <c r="H1289" i="63"/>
  <c r="I1289" i="63"/>
  <c r="J1289" i="63"/>
  <c r="K1289" i="63"/>
  <c r="L1289" i="63"/>
  <c r="M1289" i="63"/>
  <c r="N1289" i="63"/>
  <c r="C1290" i="63"/>
  <c r="D1290" i="63"/>
  <c r="E1290" i="63"/>
  <c r="F1290" i="63"/>
  <c r="G1290" i="63"/>
  <c r="H1290" i="63"/>
  <c r="I1290" i="63"/>
  <c r="J1290" i="63"/>
  <c r="K1290" i="63"/>
  <c r="L1290" i="63"/>
  <c r="M1290" i="63"/>
  <c r="N1290" i="63"/>
  <c r="C1291" i="63"/>
  <c r="D1291" i="63"/>
  <c r="E1291" i="63"/>
  <c r="F1291" i="63"/>
  <c r="G1291" i="63"/>
  <c r="H1291" i="63"/>
  <c r="I1291" i="63"/>
  <c r="J1291" i="63"/>
  <c r="K1291" i="63"/>
  <c r="L1291" i="63"/>
  <c r="M1291" i="63"/>
  <c r="N1291" i="63"/>
  <c r="C1292" i="63"/>
  <c r="D1292" i="63"/>
  <c r="E1292" i="63"/>
  <c r="F1292" i="63"/>
  <c r="G1292" i="63"/>
  <c r="H1292" i="63"/>
  <c r="I1292" i="63"/>
  <c r="J1292" i="63"/>
  <c r="K1292" i="63"/>
  <c r="L1292" i="63"/>
  <c r="M1292" i="63"/>
  <c r="N1292" i="63"/>
  <c r="C1293" i="63"/>
  <c r="D1293" i="63"/>
  <c r="E1293" i="63"/>
  <c r="F1293" i="63"/>
  <c r="G1293" i="63"/>
  <c r="H1293" i="63"/>
  <c r="I1293" i="63"/>
  <c r="J1293" i="63"/>
  <c r="K1293" i="63"/>
  <c r="L1293" i="63"/>
  <c r="M1293" i="63"/>
  <c r="N1293" i="63"/>
  <c r="C1294" i="63"/>
  <c r="D1294" i="63"/>
  <c r="E1294" i="63"/>
  <c r="F1294" i="63"/>
  <c r="G1294" i="63"/>
  <c r="H1294" i="63"/>
  <c r="I1294" i="63"/>
  <c r="J1294" i="63"/>
  <c r="K1294" i="63"/>
  <c r="L1294" i="63"/>
  <c r="M1294" i="63"/>
  <c r="N1294" i="63"/>
  <c r="C1295" i="63"/>
  <c r="D1295" i="63"/>
  <c r="E1295" i="63"/>
  <c r="F1295" i="63"/>
  <c r="G1295" i="63"/>
  <c r="H1295" i="63"/>
  <c r="I1295" i="63"/>
  <c r="J1295" i="63"/>
  <c r="K1295" i="63"/>
  <c r="L1295" i="63"/>
  <c r="M1295" i="63"/>
  <c r="N1295" i="63"/>
  <c r="C1296" i="63"/>
  <c r="D1296" i="63"/>
  <c r="E1296" i="63"/>
  <c r="F1296" i="63"/>
  <c r="G1296" i="63"/>
  <c r="H1296" i="63"/>
  <c r="I1296" i="63"/>
  <c r="J1296" i="63"/>
  <c r="K1296" i="63"/>
  <c r="L1296" i="63"/>
  <c r="M1296" i="63"/>
  <c r="N1296" i="63"/>
  <c r="C1297" i="63"/>
  <c r="D1297" i="63"/>
  <c r="E1297" i="63"/>
  <c r="F1297" i="63"/>
  <c r="G1297" i="63"/>
  <c r="H1297" i="63"/>
  <c r="I1297" i="63"/>
  <c r="J1297" i="63"/>
  <c r="K1297" i="63"/>
  <c r="L1297" i="63"/>
  <c r="M1297" i="63"/>
  <c r="N1297" i="63"/>
  <c r="C1298" i="63"/>
  <c r="D1298" i="63"/>
  <c r="E1298" i="63"/>
  <c r="F1298" i="63"/>
  <c r="G1298" i="63"/>
  <c r="H1298" i="63"/>
  <c r="I1298" i="63"/>
  <c r="J1298" i="63"/>
  <c r="K1298" i="63"/>
  <c r="L1298" i="63"/>
  <c r="M1298" i="63"/>
  <c r="N1298" i="63"/>
  <c r="C1299" i="63"/>
  <c r="D1299" i="63"/>
  <c r="E1299" i="63"/>
  <c r="F1299" i="63"/>
  <c r="G1299" i="63"/>
  <c r="H1299" i="63"/>
  <c r="I1299" i="63"/>
  <c r="J1299" i="63"/>
  <c r="K1299" i="63"/>
  <c r="L1299" i="63"/>
  <c r="M1299" i="63"/>
  <c r="N1299" i="63"/>
  <c r="C1300" i="63"/>
  <c r="D1300" i="63"/>
  <c r="E1300" i="63"/>
  <c r="F1300" i="63"/>
  <c r="G1300" i="63"/>
  <c r="H1300" i="63"/>
  <c r="I1300" i="63"/>
  <c r="J1300" i="63"/>
  <c r="K1300" i="63"/>
  <c r="L1300" i="63"/>
  <c r="M1300" i="63"/>
  <c r="N1300" i="63"/>
  <c r="C1301" i="63"/>
  <c r="D1301" i="63"/>
  <c r="E1301" i="63"/>
  <c r="F1301" i="63"/>
  <c r="G1301" i="63"/>
  <c r="H1301" i="63"/>
  <c r="I1301" i="63"/>
  <c r="J1301" i="63"/>
  <c r="K1301" i="63"/>
  <c r="L1301" i="63"/>
  <c r="M1301" i="63"/>
  <c r="N1301" i="63"/>
  <c r="C1302" i="63"/>
  <c r="D1302" i="63"/>
  <c r="E1302" i="63"/>
  <c r="F1302" i="63"/>
  <c r="G1302" i="63"/>
  <c r="H1302" i="63"/>
  <c r="I1302" i="63"/>
  <c r="J1302" i="63"/>
  <c r="K1302" i="63"/>
  <c r="L1302" i="63"/>
  <c r="M1302" i="63"/>
  <c r="N1302" i="63"/>
  <c r="C1303" i="63"/>
  <c r="D1303" i="63"/>
  <c r="E1303" i="63"/>
  <c r="F1303" i="63"/>
  <c r="G1303" i="63"/>
  <c r="H1303" i="63"/>
  <c r="I1303" i="63"/>
  <c r="J1303" i="63"/>
  <c r="K1303" i="63"/>
  <c r="L1303" i="63"/>
  <c r="M1303" i="63"/>
  <c r="N1303" i="63"/>
  <c r="C1304" i="63"/>
  <c r="D1304" i="63"/>
  <c r="E1304" i="63"/>
  <c r="F1304" i="63"/>
  <c r="G1304" i="63"/>
  <c r="H1304" i="63"/>
  <c r="I1304" i="63"/>
  <c r="J1304" i="63"/>
  <c r="K1304" i="63"/>
  <c r="L1304" i="63"/>
  <c r="M1304" i="63"/>
  <c r="N1304" i="63"/>
  <c r="C1305" i="63"/>
  <c r="D1305" i="63"/>
  <c r="E1305" i="63"/>
  <c r="F1305" i="63"/>
  <c r="G1305" i="63"/>
  <c r="H1305" i="63"/>
  <c r="I1305" i="63"/>
  <c r="J1305" i="63"/>
  <c r="K1305" i="63"/>
  <c r="L1305" i="63"/>
  <c r="M1305" i="63"/>
  <c r="N1305" i="63"/>
  <c r="C1306" i="63"/>
  <c r="D1306" i="63"/>
  <c r="E1306" i="63"/>
  <c r="F1306" i="63"/>
  <c r="G1306" i="63"/>
  <c r="H1306" i="63"/>
  <c r="I1306" i="63"/>
  <c r="J1306" i="63"/>
  <c r="K1306" i="63"/>
  <c r="L1306" i="63"/>
  <c r="M1306" i="63"/>
  <c r="N1306" i="63"/>
  <c r="C1307" i="63"/>
  <c r="D1307" i="63"/>
  <c r="E1307" i="63"/>
  <c r="F1307" i="63"/>
  <c r="G1307" i="63"/>
  <c r="H1307" i="63"/>
  <c r="I1307" i="63"/>
  <c r="J1307" i="63"/>
  <c r="K1307" i="63"/>
  <c r="L1307" i="63"/>
  <c r="M1307" i="63"/>
  <c r="N1307" i="63"/>
  <c r="C1308" i="63"/>
  <c r="D1308" i="63"/>
  <c r="E1308" i="63"/>
  <c r="F1308" i="63"/>
  <c r="G1308" i="63"/>
  <c r="H1308" i="63"/>
  <c r="I1308" i="63"/>
  <c r="J1308" i="63"/>
  <c r="K1308" i="63"/>
  <c r="L1308" i="63"/>
  <c r="M1308" i="63"/>
  <c r="N1308" i="63"/>
  <c r="C1309" i="63"/>
  <c r="D1309" i="63"/>
  <c r="E1309" i="63"/>
  <c r="F1309" i="63"/>
  <c r="G1309" i="63"/>
  <c r="H1309" i="63"/>
  <c r="I1309" i="63"/>
  <c r="J1309" i="63"/>
  <c r="K1309" i="63"/>
  <c r="L1309" i="63"/>
  <c r="M1309" i="63"/>
  <c r="N1309" i="63"/>
  <c r="C1310" i="63"/>
  <c r="D1310" i="63"/>
  <c r="E1310" i="63"/>
  <c r="F1310" i="63"/>
  <c r="G1310" i="63"/>
  <c r="H1310" i="63"/>
  <c r="I1310" i="63"/>
  <c r="J1310" i="63"/>
  <c r="K1310" i="63"/>
  <c r="L1310" i="63"/>
  <c r="M1310" i="63"/>
  <c r="N1310" i="63"/>
  <c r="C1311" i="63"/>
  <c r="D1311" i="63"/>
  <c r="E1311" i="63"/>
  <c r="F1311" i="63"/>
  <c r="G1311" i="63"/>
  <c r="H1311" i="63"/>
  <c r="I1311" i="63"/>
  <c r="J1311" i="63"/>
  <c r="K1311" i="63"/>
  <c r="L1311" i="63"/>
  <c r="M1311" i="63"/>
  <c r="N1311" i="63"/>
  <c r="C1312" i="63"/>
  <c r="D1312" i="63"/>
  <c r="E1312" i="63"/>
  <c r="F1312" i="63"/>
  <c r="G1312" i="63"/>
  <c r="H1312" i="63"/>
  <c r="I1312" i="63"/>
  <c r="J1312" i="63"/>
  <c r="K1312" i="63"/>
  <c r="L1312" i="63"/>
  <c r="M1312" i="63"/>
  <c r="N1312" i="63"/>
  <c r="C1313" i="63"/>
  <c r="D1313" i="63"/>
  <c r="E1313" i="63"/>
  <c r="F1313" i="63"/>
  <c r="G1313" i="63"/>
  <c r="H1313" i="63"/>
  <c r="I1313" i="63"/>
  <c r="J1313" i="63"/>
  <c r="K1313" i="63"/>
  <c r="L1313" i="63"/>
  <c r="M1313" i="63"/>
  <c r="N1313" i="63"/>
  <c r="C1314" i="63"/>
  <c r="D1314" i="63"/>
  <c r="E1314" i="63"/>
  <c r="F1314" i="63"/>
  <c r="G1314" i="63"/>
  <c r="H1314" i="63"/>
  <c r="I1314" i="63"/>
  <c r="J1314" i="63"/>
  <c r="K1314" i="63"/>
  <c r="L1314" i="63"/>
  <c r="M1314" i="63"/>
  <c r="N1314" i="63"/>
  <c r="C1315" i="63"/>
  <c r="D1315" i="63"/>
  <c r="E1315" i="63"/>
  <c r="F1315" i="63"/>
  <c r="G1315" i="63"/>
  <c r="H1315" i="63"/>
  <c r="I1315" i="63"/>
  <c r="J1315" i="63"/>
  <c r="K1315" i="63"/>
  <c r="L1315" i="63"/>
  <c r="M1315" i="63"/>
  <c r="N1315" i="63"/>
  <c r="C1316" i="63"/>
  <c r="D1316" i="63"/>
  <c r="E1316" i="63"/>
  <c r="F1316" i="63"/>
  <c r="G1316" i="63"/>
  <c r="H1316" i="63"/>
  <c r="I1316" i="63"/>
  <c r="J1316" i="63"/>
  <c r="K1316" i="63"/>
  <c r="L1316" i="63"/>
  <c r="M1316" i="63"/>
  <c r="N1316" i="63"/>
  <c r="C1317" i="63"/>
  <c r="D1317" i="63"/>
  <c r="E1317" i="63"/>
  <c r="F1317" i="63"/>
  <c r="G1317" i="63"/>
  <c r="H1317" i="63"/>
  <c r="I1317" i="63"/>
  <c r="J1317" i="63"/>
  <c r="K1317" i="63"/>
  <c r="L1317" i="63"/>
  <c r="M1317" i="63"/>
  <c r="N1317" i="63"/>
  <c r="C1318" i="63"/>
  <c r="D1318" i="63"/>
  <c r="E1318" i="63"/>
  <c r="F1318" i="63"/>
  <c r="G1318" i="63"/>
  <c r="H1318" i="63"/>
  <c r="I1318" i="63"/>
  <c r="J1318" i="63"/>
  <c r="K1318" i="63"/>
  <c r="L1318" i="63"/>
  <c r="M1318" i="63"/>
  <c r="N1318" i="63"/>
  <c r="C1319" i="63"/>
  <c r="D1319" i="63"/>
  <c r="E1319" i="63"/>
  <c r="F1319" i="63"/>
  <c r="G1319" i="63"/>
  <c r="H1319" i="63"/>
  <c r="I1319" i="63"/>
  <c r="J1319" i="63"/>
  <c r="K1319" i="63"/>
  <c r="L1319" i="63"/>
  <c r="M1319" i="63"/>
  <c r="N1319" i="63"/>
  <c r="C1320" i="63"/>
  <c r="D1320" i="63"/>
  <c r="E1320" i="63"/>
  <c r="F1320" i="63"/>
  <c r="G1320" i="63"/>
  <c r="H1320" i="63"/>
  <c r="I1320" i="63"/>
  <c r="J1320" i="63"/>
  <c r="K1320" i="63"/>
  <c r="L1320" i="63"/>
  <c r="M1320" i="63"/>
  <c r="N1320" i="63"/>
  <c r="C1321" i="63"/>
  <c r="D1321" i="63"/>
  <c r="E1321" i="63"/>
  <c r="F1321" i="63"/>
  <c r="G1321" i="63"/>
  <c r="H1321" i="63"/>
  <c r="I1321" i="63"/>
  <c r="J1321" i="63"/>
  <c r="K1321" i="63"/>
  <c r="L1321" i="63"/>
  <c r="M1321" i="63"/>
  <c r="N1321" i="63"/>
  <c r="C1322" i="63"/>
  <c r="D1322" i="63"/>
  <c r="E1322" i="63"/>
  <c r="F1322" i="63"/>
  <c r="G1322" i="63"/>
  <c r="H1322" i="63"/>
  <c r="I1322" i="63"/>
  <c r="J1322" i="63"/>
  <c r="K1322" i="63"/>
  <c r="L1322" i="63"/>
  <c r="M1322" i="63"/>
  <c r="N1322" i="63"/>
  <c r="C1323" i="63"/>
  <c r="D1323" i="63"/>
  <c r="E1323" i="63"/>
  <c r="F1323" i="63"/>
  <c r="G1323" i="63"/>
  <c r="H1323" i="63"/>
  <c r="I1323" i="63"/>
  <c r="J1323" i="63"/>
  <c r="K1323" i="63"/>
  <c r="L1323" i="63"/>
  <c r="M1323" i="63"/>
  <c r="N1323" i="63"/>
  <c r="C1324" i="63"/>
  <c r="D1324" i="63"/>
  <c r="E1324" i="63"/>
  <c r="F1324" i="63"/>
  <c r="G1324" i="63"/>
  <c r="H1324" i="63"/>
  <c r="I1324" i="63"/>
  <c r="J1324" i="63"/>
  <c r="K1324" i="63"/>
  <c r="L1324" i="63"/>
  <c r="M1324" i="63"/>
  <c r="N1324" i="63"/>
  <c r="C1325" i="63"/>
  <c r="D1325" i="63"/>
  <c r="E1325" i="63"/>
  <c r="F1325" i="63"/>
  <c r="G1325" i="63"/>
  <c r="H1325" i="63"/>
  <c r="I1325" i="63"/>
  <c r="J1325" i="63"/>
  <c r="K1325" i="63"/>
  <c r="L1325" i="63"/>
  <c r="M1325" i="63"/>
  <c r="N1325" i="63"/>
  <c r="C1326" i="63"/>
  <c r="D1326" i="63"/>
  <c r="E1326" i="63"/>
  <c r="F1326" i="63"/>
  <c r="G1326" i="63"/>
  <c r="H1326" i="63"/>
  <c r="I1326" i="63"/>
  <c r="J1326" i="63"/>
  <c r="K1326" i="63"/>
  <c r="L1326" i="63"/>
  <c r="M1326" i="63"/>
  <c r="N1326" i="63"/>
  <c r="C1327" i="63"/>
  <c r="D1327" i="63"/>
  <c r="E1327" i="63"/>
  <c r="F1327" i="63"/>
  <c r="G1327" i="63"/>
  <c r="H1327" i="63"/>
  <c r="I1327" i="63"/>
  <c r="J1327" i="63"/>
  <c r="K1327" i="63"/>
  <c r="L1327" i="63"/>
  <c r="M1327" i="63"/>
  <c r="N1327" i="63"/>
  <c r="C1328" i="63"/>
  <c r="D1328" i="63"/>
  <c r="E1328" i="63"/>
  <c r="F1328" i="63"/>
  <c r="G1328" i="63"/>
  <c r="H1328" i="63"/>
  <c r="I1328" i="63"/>
  <c r="J1328" i="63"/>
  <c r="K1328" i="63"/>
  <c r="L1328" i="63"/>
  <c r="M1328" i="63"/>
  <c r="N1328" i="63"/>
  <c r="C1329" i="63"/>
  <c r="D1329" i="63"/>
  <c r="E1329" i="63"/>
  <c r="F1329" i="63"/>
  <c r="G1329" i="63"/>
  <c r="H1329" i="63"/>
  <c r="I1329" i="63"/>
  <c r="J1329" i="63"/>
  <c r="K1329" i="63"/>
  <c r="L1329" i="63"/>
  <c r="M1329" i="63"/>
  <c r="N1329" i="63"/>
  <c r="C1330" i="63"/>
  <c r="D1330" i="63"/>
  <c r="E1330" i="63"/>
  <c r="F1330" i="63"/>
  <c r="G1330" i="63"/>
  <c r="H1330" i="63"/>
  <c r="I1330" i="63"/>
  <c r="J1330" i="63"/>
  <c r="K1330" i="63"/>
  <c r="L1330" i="63"/>
  <c r="M1330" i="63"/>
  <c r="N1330" i="63"/>
  <c r="C1331" i="63"/>
  <c r="D1331" i="63"/>
  <c r="E1331" i="63"/>
  <c r="F1331" i="63"/>
  <c r="G1331" i="63"/>
  <c r="H1331" i="63"/>
  <c r="I1331" i="63"/>
  <c r="J1331" i="63"/>
  <c r="K1331" i="63"/>
  <c r="L1331" i="63"/>
  <c r="M1331" i="63"/>
  <c r="N1331" i="63"/>
  <c r="C1332" i="63"/>
  <c r="D1332" i="63"/>
  <c r="E1332" i="63"/>
  <c r="F1332" i="63"/>
  <c r="G1332" i="63"/>
  <c r="H1332" i="63"/>
  <c r="I1332" i="63"/>
  <c r="J1332" i="63"/>
  <c r="K1332" i="63"/>
  <c r="L1332" i="63"/>
  <c r="M1332" i="63"/>
  <c r="N1332" i="63"/>
  <c r="C1333" i="63"/>
  <c r="D1333" i="63"/>
  <c r="E1333" i="63"/>
  <c r="F1333" i="63"/>
  <c r="G1333" i="63"/>
  <c r="H1333" i="63"/>
  <c r="I1333" i="63"/>
  <c r="J1333" i="63"/>
  <c r="K1333" i="63"/>
  <c r="L1333" i="63"/>
  <c r="M1333" i="63"/>
  <c r="N1333" i="63"/>
  <c r="C1334" i="63"/>
  <c r="D1334" i="63"/>
  <c r="E1334" i="63"/>
  <c r="F1334" i="63"/>
  <c r="G1334" i="63"/>
  <c r="H1334" i="63"/>
  <c r="I1334" i="63"/>
  <c r="J1334" i="63"/>
  <c r="K1334" i="63"/>
  <c r="L1334" i="63"/>
  <c r="M1334" i="63"/>
  <c r="N1334" i="63"/>
  <c r="C1335" i="63"/>
  <c r="D1335" i="63"/>
  <c r="E1335" i="63"/>
  <c r="F1335" i="63"/>
  <c r="G1335" i="63"/>
  <c r="H1335" i="63"/>
  <c r="I1335" i="63"/>
  <c r="J1335" i="63"/>
  <c r="K1335" i="63"/>
  <c r="L1335" i="63"/>
  <c r="M1335" i="63"/>
  <c r="N1335" i="63"/>
  <c r="C1336" i="63"/>
  <c r="D1336" i="63"/>
  <c r="E1336" i="63"/>
  <c r="F1336" i="63"/>
  <c r="G1336" i="63"/>
  <c r="H1336" i="63"/>
  <c r="I1336" i="63"/>
  <c r="J1336" i="63"/>
  <c r="K1336" i="63"/>
  <c r="L1336" i="63"/>
  <c r="M1336" i="63"/>
  <c r="N1336" i="63"/>
  <c r="C1337" i="63"/>
  <c r="D1337" i="63"/>
  <c r="E1337" i="63"/>
  <c r="F1337" i="63"/>
  <c r="G1337" i="63"/>
  <c r="H1337" i="63"/>
  <c r="I1337" i="63"/>
  <c r="J1337" i="63"/>
  <c r="K1337" i="63"/>
  <c r="L1337" i="63"/>
  <c r="M1337" i="63"/>
  <c r="N1337" i="63"/>
  <c r="C1338" i="63"/>
  <c r="D1338" i="63"/>
  <c r="E1338" i="63"/>
  <c r="F1338" i="63"/>
  <c r="G1338" i="63"/>
  <c r="H1338" i="63"/>
  <c r="I1338" i="63"/>
  <c r="J1338" i="63"/>
  <c r="K1338" i="63"/>
  <c r="L1338" i="63"/>
  <c r="M1338" i="63"/>
  <c r="N1338" i="63"/>
  <c r="C1339" i="63"/>
  <c r="D1339" i="63"/>
  <c r="E1339" i="63"/>
  <c r="F1339" i="63"/>
  <c r="G1339" i="63"/>
  <c r="H1339" i="63"/>
  <c r="I1339" i="63"/>
  <c r="J1339" i="63"/>
  <c r="K1339" i="63"/>
  <c r="L1339" i="63"/>
  <c r="M1339" i="63"/>
  <c r="N1339" i="63"/>
  <c r="C1340" i="63"/>
  <c r="D1340" i="63"/>
  <c r="E1340" i="63"/>
  <c r="F1340" i="63"/>
  <c r="G1340" i="63"/>
  <c r="H1340" i="63"/>
  <c r="I1340" i="63"/>
  <c r="J1340" i="63"/>
  <c r="K1340" i="63"/>
  <c r="L1340" i="63"/>
  <c r="M1340" i="63"/>
  <c r="N1340" i="63"/>
  <c r="C1341" i="63"/>
  <c r="D1341" i="63"/>
  <c r="E1341" i="63"/>
  <c r="F1341" i="63"/>
  <c r="G1341" i="63"/>
  <c r="H1341" i="63"/>
  <c r="I1341" i="63"/>
  <c r="J1341" i="63"/>
  <c r="K1341" i="63"/>
  <c r="L1341" i="63"/>
  <c r="M1341" i="63"/>
  <c r="N1341" i="63"/>
  <c r="C1342" i="63"/>
  <c r="D1342" i="63"/>
  <c r="E1342" i="63"/>
  <c r="F1342" i="63"/>
  <c r="G1342" i="63"/>
  <c r="H1342" i="63"/>
  <c r="I1342" i="63"/>
  <c r="J1342" i="63"/>
  <c r="K1342" i="63"/>
  <c r="L1342" i="63"/>
  <c r="M1342" i="63"/>
  <c r="N1342" i="63"/>
  <c r="C1343" i="63"/>
  <c r="D1343" i="63"/>
  <c r="E1343" i="63"/>
  <c r="F1343" i="63"/>
  <c r="G1343" i="63"/>
  <c r="H1343" i="63"/>
  <c r="I1343" i="63"/>
  <c r="J1343" i="63"/>
  <c r="K1343" i="63"/>
  <c r="L1343" i="63"/>
  <c r="M1343" i="63"/>
  <c r="N1343" i="63"/>
  <c r="C1344" i="63"/>
  <c r="D1344" i="63"/>
  <c r="E1344" i="63"/>
  <c r="F1344" i="63"/>
  <c r="G1344" i="63"/>
  <c r="H1344" i="63"/>
  <c r="I1344" i="63"/>
  <c r="J1344" i="63"/>
  <c r="K1344" i="63"/>
  <c r="L1344" i="63"/>
  <c r="M1344" i="63"/>
  <c r="N1344" i="63"/>
  <c r="C1345" i="63"/>
  <c r="D1345" i="63"/>
  <c r="E1345" i="63"/>
  <c r="F1345" i="63"/>
  <c r="G1345" i="63"/>
  <c r="H1345" i="63"/>
  <c r="I1345" i="63"/>
  <c r="J1345" i="63"/>
  <c r="K1345" i="63"/>
  <c r="L1345" i="63"/>
  <c r="M1345" i="63"/>
  <c r="N1345" i="63"/>
  <c r="C1346" i="63"/>
  <c r="D1346" i="63"/>
  <c r="E1346" i="63"/>
  <c r="F1346" i="63"/>
  <c r="G1346" i="63"/>
  <c r="H1346" i="63"/>
  <c r="I1346" i="63"/>
  <c r="J1346" i="63"/>
  <c r="K1346" i="63"/>
  <c r="L1346" i="63"/>
  <c r="M1346" i="63"/>
  <c r="N1346" i="63"/>
  <c r="C1347" i="63"/>
  <c r="D1347" i="63"/>
  <c r="E1347" i="63"/>
  <c r="F1347" i="63"/>
  <c r="G1347" i="63"/>
  <c r="H1347" i="63"/>
  <c r="I1347" i="63"/>
  <c r="J1347" i="63"/>
  <c r="K1347" i="63"/>
  <c r="L1347" i="63"/>
  <c r="M1347" i="63"/>
  <c r="N1347" i="63"/>
  <c r="C1348" i="63"/>
  <c r="D1348" i="63"/>
  <c r="E1348" i="63"/>
  <c r="F1348" i="63"/>
  <c r="G1348" i="63"/>
  <c r="H1348" i="63"/>
  <c r="I1348" i="63"/>
  <c r="J1348" i="63"/>
  <c r="K1348" i="63"/>
  <c r="L1348" i="63"/>
  <c r="M1348" i="63"/>
  <c r="N1348" i="63"/>
  <c r="C1349" i="63"/>
  <c r="D1349" i="63"/>
  <c r="E1349" i="63"/>
  <c r="F1349" i="63"/>
  <c r="G1349" i="63"/>
  <c r="H1349" i="63"/>
  <c r="I1349" i="63"/>
  <c r="J1349" i="63"/>
  <c r="K1349" i="63"/>
  <c r="L1349" i="63"/>
  <c r="M1349" i="63"/>
  <c r="N1349" i="63"/>
  <c r="C1350" i="63"/>
  <c r="D1350" i="63"/>
  <c r="E1350" i="63"/>
  <c r="F1350" i="63"/>
  <c r="G1350" i="63"/>
  <c r="H1350" i="63"/>
  <c r="I1350" i="63"/>
  <c r="J1350" i="63"/>
  <c r="K1350" i="63"/>
  <c r="L1350" i="63"/>
  <c r="M1350" i="63"/>
  <c r="N1350" i="63"/>
  <c r="C1351" i="63"/>
  <c r="D1351" i="63"/>
  <c r="E1351" i="63"/>
  <c r="F1351" i="63"/>
  <c r="G1351" i="63"/>
  <c r="H1351" i="63"/>
  <c r="I1351" i="63"/>
  <c r="J1351" i="63"/>
  <c r="K1351" i="63"/>
  <c r="L1351" i="63"/>
  <c r="M1351" i="63"/>
  <c r="N1351" i="63"/>
  <c r="C1352" i="63"/>
  <c r="D1352" i="63"/>
  <c r="E1352" i="63"/>
  <c r="F1352" i="63"/>
  <c r="G1352" i="63"/>
  <c r="H1352" i="63"/>
  <c r="I1352" i="63"/>
  <c r="J1352" i="63"/>
  <c r="K1352" i="63"/>
  <c r="L1352" i="63"/>
  <c r="M1352" i="63"/>
  <c r="N1352" i="63"/>
  <c r="C1353" i="63"/>
  <c r="D1353" i="63"/>
  <c r="E1353" i="63"/>
  <c r="F1353" i="63"/>
  <c r="G1353" i="63"/>
  <c r="H1353" i="63"/>
  <c r="I1353" i="63"/>
  <c r="J1353" i="63"/>
  <c r="K1353" i="63"/>
  <c r="L1353" i="63"/>
  <c r="M1353" i="63"/>
  <c r="N1353" i="63"/>
  <c r="C1354" i="63"/>
  <c r="D1354" i="63"/>
  <c r="E1354" i="63"/>
  <c r="F1354" i="63"/>
  <c r="G1354" i="63"/>
  <c r="H1354" i="63"/>
  <c r="I1354" i="63"/>
  <c r="J1354" i="63"/>
  <c r="K1354" i="63"/>
  <c r="L1354" i="63"/>
  <c r="M1354" i="63"/>
  <c r="N1354" i="63"/>
  <c r="C1355" i="63"/>
  <c r="D1355" i="63"/>
  <c r="E1355" i="63"/>
  <c r="F1355" i="63"/>
  <c r="G1355" i="63"/>
  <c r="H1355" i="63"/>
  <c r="I1355" i="63"/>
  <c r="J1355" i="63"/>
  <c r="K1355" i="63"/>
  <c r="L1355" i="63"/>
  <c r="M1355" i="63"/>
  <c r="N1355" i="63"/>
  <c r="C1356" i="63"/>
  <c r="D1356" i="63"/>
  <c r="E1356" i="63"/>
  <c r="F1356" i="63"/>
  <c r="G1356" i="63"/>
  <c r="H1356" i="63"/>
  <c r="I1356" i="63"/>
  <c r="J1356" i="63"/>
  <c r="K1356" i="63"/>
  <c r="L1356" i="63"/>
  <c r="M1356" i="63"/>
  <c r="N1356" i="63"/>
  <c r="C1357" i="63"/>
  <c r="D1357" i="63"/>
  <c r="E1357" i="63"/>
  <c r="F1357" i="63"/>
  <c r="G1357" i="63"/>
  <c r="H1357" i="63"/>
  <c r="I1357" i="63"/>
  <c r="J1357" i="63"/>
  <c r="K1357" i="63"/>
  <c r="L1357" i="63"/>
  <c r="M1357" i="63"/>
  <c r="N1357" i="63"/>
  <c r="C1358" i="63"/>
  <c r="D1358" i="63"/>
  <c r="E1358" i="63"/>
  <c r="F1358" i="63"/>
  <c r="G1358" i="63"/>
  <c r="H1358" i="63"/>
  <c r="I1358" i="63"/>
  <c r="J1358" i="63"/>
  <c r="K1358" i="63"/>
  <c r="L1358" i="63"/>
  <c r="M1358" i="63"/>
  <c r="N1358" i="63"/>
  <c r="C1359" i="63"/>
  <c r="D1359" i="63"/>
  <c r="E1359" i="63"/>
  <c r="F1359" i="63"/>
  <c r="G1359" i="63"/>
  <c r="H1359" i="63"/>
  <c r="I1359" i="63"/>
  <c r="J1359" i="63"/>
  <c r="K1359" i="63"/>
  <c r="L1359" i="63"/>
  <c r="M1359" i="63"/>
  <c r="N1359" i="63"/>
  <c r="C1360" i="63"/>
  <c r="D1360" i="63"/>
  <c r="E1360" i="63"/>
  <c r="F1360" i="63"/>
  <c r="G1360" i="63"/>
  <c r="H1360" i="63"/>
  <c r="I1360" i="63"/>
  <c r="J1360" i="63"/>
  <c r="K1360" i="63"/>
  <c r="L1360" i="63"/>
  <c r="M1360" i="63"/>
  <c r="N1360" i="63"/>
  <c r="C1361" i="63"/>
  <c r="D1361" i="63"/>
  <c r="E1361" i="63"/>
  <c r="F1361" i="63"/>
  <c r="G1361" i="63"/>
  <c r="H1361" i="63"/>
  <c r="I1361" i="63"/>
  <c r="J1361" i="63"/>
  <c r="K1361" i="63"/>
  <c r="L1361" i="63"/>
  <c r="M1361" i="63"/>
  <c r="N1361" i="63"/>
  <c r="C1362" i="63"/>
  <c r="D1362" i="63"/>
  <c r="E1362" i="63"/>
  <c r="F1362" i="63"/>
  <c r="G1362" i="63"/>
  <c r="H1362" i="63"/>
  <c r="I1362" i="63"/>
  <c r="J1362" i="63"/>
  <c r="K1362" i="63"/>
  <c r="L1362" i="63"/>
  <c r="M1362" i="63"/>
  <c r="N1362" i="63"/>
  <c r="C1363" i="63"/>
  <c r="D1363" i="63"/>
  <c r="E1363" i="63"/>
  <c r="F1363" i="63"/>
  <c r="G1363" i="63"/>
  <c r="H1363" i="63"/>
  <c r="I1363" i="63"/>
  <c r="J1363" i="63"/>
  <c r="K1363" i="63"/>
  <c r="L1363" i="63"/>
  <c r="M1363" i="63"/>
  <c r="N1363" i="63"/>
  <c r="C1364" i="63"/>
  <c r="D1364" i="63"/>
  <c r="E1364" i="63"/>
  <c r="F1364" i="63"/>
  <c r="G1364" i="63"/>
  <c r="H1364" i="63"/>
  <c r="I1364" i="63"/>
  <c r="J1364" i="63"/>
  <c r="K1364" i="63"/>
  <c r="L1364" i="63"/>
  <c r="M1364" i="63"/>
  <c r="N1364" i="63"/>
  <c r="C1365" i="63"/>
  <c r="D1365" i="63"/>
  <c r="E1365" i="63"/>
  <c r="F1365" i="63"/>
  <c r="G1365" i="63"/>
  <c r="H1365" i="63"/>
  <c r="I1365" i="63"/>
  <c r="J1365" i="63"/>
  <c r="K1365" i="63"/>
  <c r="L1365" i="63"/>
  <c r="M1365" i="63"/>
  <c r="N1365" i="63"/>
  <c r="C1366" i="63"/>
  <c r="D1366" i="63"/>
  <c r="E1366" i="63"/>
  <c r="F1366" i="63"/>
  <c r="G1366" i="63"/>
  <c r="H1366" i="63"/>
  <c r="I1366" i="63"/>
  <c r="J1366" i="63"/>
  <c r="K1366" i="63"/>
  <c r="L1366" i="63"/>
  <c r="M1366" i="63"/>
  <c r="N1366" i="63"/>
  <c r="C1367" i="63"/>
  <c r="D1367" i="63"/>
  <c r="E1367" i="63"/>
  <c r="F1367" i="63"/>
  <c r="G1367" i="63"/>
  <c r="H1367" i="63"/>
  <c r="I1367" i="63"/>
  <c r="J1367" i="63"/>
  <c r="K1367" i="63"/>
  <c r="L1367" i="63"/>
  <c r="M1367" i="63"/>
  <c r="N1367" i="63"/>
  <c r="C1368" i="63"/>
  <c r="D1368" i="63"/>
  <c r="E1368" i="63"/>
  <c r="F1368" i="63"/>
  <c r="G1368" i="63"/>
  <c r="H1368" i="63"/>
  <c r="I1368" i="63"/>
  <c r="J1368" i="63"/>
  <c r="K1368" i="63"/>
  <c r="L1368" i="63"/>
  <c r="M1368" i="63"/>
  <c r="N1368" i="63"/>
  <c r="C1369" i="63"/>
  <c r="D1369" i="63"/>
  <c r="E1369" i="63"/>
  <c r="F1369" i="63"/>
  <c r="G1369" i="63"/>
  <c r="H1369" i="63"/>
  <c r="I1369" i="63"/>
  <c r="J1369" i="63"/>
  <c r="K1369" i="63"/>
  <c r="L1369" i="63"/>
  <c r="M1369" i="63"/>
  <c r="N1369" i="63"/>
  <c r="C1370" i="63"/>
  <c r="D1370" i="63"/>
  <c r="E1370" i="63"/>
  <c r="F1370" i="63"/>
  <c r="G1370" i="63"/>
  <c r="H1370" i="63"/>
  <c r="I1370" i="63"/>
  <c r="J1370" i="63"/>
  <c r="K1370" i="63"/>
  <c r="L1370" i="63"/>
  <c r="M1370" i="63"/>
  <c r="N1370" i="63"/>
  <c r="C1371" i="63"/>
  <c r="D1371" i="63"/>
  <c r="E1371" i="63"/>
  <c r="F1371" i="63"/>
  <c r="G1371" i="63"/>
  <c r="H1371" i="63"/>
  <c r="I1371" i="63"/>
  <c r="J1371" i="63"/>
  <c r="K1371" i="63"/>
  <c r="L1371" i="63"/>
  <c r="M1371" i="63"/>
  <c r="N1371" i="63"/>
  <c r="C1372" i="63"/>
  <c r="D1372" i="63"/>
  <c r="E1372" i="63"/>
  <c r="F1372" i="63"/>
  <c r="G1372" i="63"/>
  <c r="H1372" i="63"/>
  <c r="I1372" i="63"/>
  <c r="J1372" i="63"/>
  <c r="K1372" i="63"/>
  <c r="L1372" i="63"/>
  <c r="M1372" i="63"/>
  <c r="N1372" i="63"/>
  <c r="C1373" i="63"/>
  <c r="D1373" i="63"/>
  <c r="E1373" i="63"/>
  <c r="F1373" i="63"/>
  <c r="G1373" i="63"/>
  <c r="H1373" i="63"/>
  <c r="I1373" i="63"/>
  <c r="J1373" i="63"/>
  <c r="K1373" i="63"/>
  <c r="L1373" i="63"/>
  <c r="M1373" i="63"/>
  <c r="N1373" i="63"/>
  <c r="C1374" i="63"/>
  <c r="D1374" i="63"/>
  <c r="E1374" i="63"/>
  <c r="F1374" i="63"/>
  <c r="G1374" i="63"/>
  <c r="H1374" i="63"/>
  <c r="I1374" i="63"/>
  <c r="J1374" i="63"/>
  <c r="K1374" i="63"/>
  <c r="L1374" i="63"/>
  <c r="M1374" i="63"/>
  <c r="N1374" i="63"/>
  <c r="C1375" i="63"/>
  <c r="D1375" i="63"/>
  <c r="E1375" i="63"/>
  <c r="F1375" i="63"/>
  <c r="G1375" i="63"/>
  <c r="H1375" i="63"/>
  <c r="I1375" i="63"/>
  <c r="J1375" i="63"/>
  <c r="K1375" i="63"/>
  <c r="L1375" i="63"/>
  <c r="M1375" i="63"/>
  <c r="N1375" i="63"/>
  <c r="C1376" i="63"/>
  <c r="D1376" i="63"/>
  <c r="E1376" i="63"/>
  <c r="F1376" i="63"/>
  <c r="G1376" i="63"/>
  <c r="H1376" i="63"/>
  <c r="I1376" i="63"/>
  <c r="J1376" i="63"/>
  <c r="K1376" i="63"/>
  <c r="L1376" i="63"/>
  <c r="M1376" i="63"/>
  <c r="N1376" i="63"/>
  <c r="C1377" i="63"/>
  <c r="D1377" i="63"/>
  <c r="E1377" i="63"/>
  <c r="F1377" i="63"/>
  <c r="G1377" i="63"/>
  <c r="H1377" i="63"/>
  <c r="I1377" i="63"/>
  <c r="J1377" i="63"/>
  <c r="K1377" i="63"/>
  <c r="L1377" i="63"/>
  <c r="M1377" i="63"/>
  <c r="N1377" i="63"/>
  <c r="C1378" i="63"/>
  <c r="D1378" i="63"/>
  <c r="E1378" i="63"/>
  <c r="F1378" i="63"/>
  <c r="G1378" i="63"/>
  <c r="H1378" i="63"/>
  <c r="I1378" i="63"/>
  <c r="J1378" i="63"/>
  <c r="K1378" i="63"/>
  <c r="L1378" i="63"/>
  <c r="M1378" i="63"/>
  <c r="N1378" i="63"/>
  <c r="C1379" i="63"/>
  <c r="D1379" i="63"/>
  <c r="E1379" i="63"/>
  <c r="F1379" i="63"/>
  <c r="G1379" i="63"/>
  <c r="H1379" i="63"/>
  <c r="I1379" i="63"/>
  <c r="J1379" i="63"/>
  <c r="K1379" i="63"/>
  <c r="L1379" i="63"/>
  <c r="M1379" i="63"/>
  <c r="N1379" i="63"/>
  <c r="C1380" i="63"/>
  <c r="D1380" i="63"/>
  <c r="E1380" i="63"/>
  <c r="F1380" i="63"/>
  <c r="G1380" i="63"/>
  <c r="H1380" i="63"/>
  <c r="I1380" i="63"/>
  <c r="J1380" i="63"/>
  <c r="K1380" i="63"/>
  <c r="L1380" i="63"/>
  <c r="M1380" i="63"/>
  <c r="N1380" i="63"/>
  <c r="C1381" i="63"/>
  <c r="D1381" i="63"/>
  <c r="E1381" i="63"/>
  <c r="F1381" i="63"/>
  <c r="G1381" i="63"/>
  <c r="H1381" i="63"/>
  <c r="I1381" i="63"/>
  <c r="J1381" i="63"/>
  <c r="K1381" i="63"/>
  <c r="L1381" i="63"/>
  <c r="M1381" i="63"/>
  <c r="N1381" i="63"/>
  <c r="C1382" i="63"/>
  <c r="D1382" i="63"/>
  <c r="E1382" i="63"/>
  <c r="F1382" i="63"/>
  <c r="G1382" i="63"/>
  <c r="H1382" i="63"/>
  <c r="I1382" i="63"/>
  <c r="J1382" i="63"/>
  <c r="K1382" i="63"/>
  <c r="L1382" i="63"/>
  <c r="M1382" i="63"/>
  <c r="N1382" i="63"/>
  <c r="C1383" i="63"/>
  <c r="D1383" i="63"/>
  <c r="E1383" i="63"/>
  <c r="F1383" i="63"/>
  <c r="G1383" i="63"/>
  <c r="H1383" i="63"/>
  <c r="I1383" i="63"/>
  <c r="J1383" i="63"/>
  <c r="K1383" i="63"/>
  <c r="L1383" i="63"/>
  <c r="M1383" i="63"/>
  <c r="N1383" i="63"/>
  <c r="C1384" i="63"/>
  <c r="D1384" i="63"/>
  <c r="E1384" i="63"/>
  <c r="F1384" i="63"/>
  <c r="G1384" i="63"/>
  <c r="H1384" i="63"/>
  <c r="I1384" i="63"/>
  <c r="J1384" i="63"/>
  <c r="K1384" i="63"/>
  <c r="L1384" i="63"/>
  <c r="M1384" i="63"/>
  <c r="N1384" i="63"/>
  <c r="C1385" i="63"/>
  <c r="D1385" i="63"/>
  <c r="E1385" i="63"/>
  <c r="F1385" i="63"/>
  <c r="G1385" i="63"/>
  <c r="H1385" i="63"/>
  <c r="I1385" i="63"/>
  <c r="J1385" i="63"/>
  <c r="K1385" i="63"/>
  <c r="L1385" i="63"/>
  <c r="M1385" i="63"/>
  <c r="N1385" i="63"/>
  <c r="C1386" i="63"/>
  <c r="D1386" i="63"/>
  <c r="E1386" i="63"/>
  <c r="F1386" i="63"/>
  <c r="G1386" i="63"/>
  <c r="H1386" i="63"/>
  <c r="I1386" i="63"/>
  <c r="J1386" i="63"/>
  <c r="K1386" i="63"/>
  <c r="L1386" i="63"/>
  <c r="M1386" i="63"/>
  <c r="N1386" i="63"/>
  <c r="C1387" i="63"/>
  <c r="D1387" i="63"/>
  <c r="E1387" i="63"/>
  <c r="F1387" i="63"/>
  <c r="G1387" i="63"/>
  <c r="H1387" i="63"/>
  <c r="I1387" i="63"/>
  <c r="J1387" i="63"/>
  <c r="K1387" i="63"/>
  <c r="L1387" i="63"/>
  <c r="M1387" i="63"/>
  <c r="N1387" i="63"/>
  <c r="C1388" i="63"/>
  <c r="D1388" i="63"/>
  <c r="E1388" i="63"/>
  <c r="F1388" i="63"/>
  <c r="G1388" i="63"/>
  <c r="H1388" i="63"/>
  <c r="I1388" i="63"/>
  <c r="J1388" i="63"/>
  <c r="K1388" i="63"/>
  <c r="L1388" i="63"/>
  <c r="M1388" i="63"/>
  <c r="N1388" i="63"/>
  <c r="C1389" i="63"/>
  <c r="D1389" i="63"/>
  <c r="E1389" i="63"/>
  <c r="F1389" i="63"/>
  <c r="G1389" i="63"/>
  <c r="H1389" i="63"/>
  <c r="I1389" i="63"/>
  <c r="J1389" i="63"/>
  <c r="K1389" i="63"/>
  <c r="L1389" i="63"/>
  <c r="M1389" i="63"/>
  <c r="N1389" i="63"/>
  <c r="C1390" i="63"/>
  <c r="D1390" i="63"/>
  <c r="E1390" i="63"/>
  <c r="F1390" i="63"/>
  <c r="G1390" i="63"/>
  <c r="H1390" i="63"/>
  <c r="I1390" i="63"/>
  <c r="J1390" i="63"/>
  <c r="K1390" i="63"/>
  <c r="L1390" i="63"/>
  <c r="M1390" i="63"/>
  <c r="N1390" i="63"/>
  <c r="C1391" i="63"/>
  <c r="D1391" i="63"/>
  <c r="E1391" i="63"/>
  <c r="F1391" i="63"/>
  <c r="G1391" i="63"/>
  <c r="H1391" i="63"/>
  <c r="I1391" i="63"/>
  <c r="J1391" i="63"/>
  <c r="K1391" i="63"/>
  <c r="L1391" i="63"/>
  <c r="M1391" i="63"/>
  <c r="N1391" i="63"/>
  <c r="C1392" i="63"/>
  <c r="D1392" i="63"/>
  <c r="E1392" i="63"/>
  <c r="F1392" i="63"/>
  <c r="G1392" i="63"/>
  <c r="H1392" i="63"/>
  <c r="I1392" i="63"/>
  <c r="J1392" i="63"/>
  <c r="K1392" i="63"/>
  <c r="L1392" i="63"/>
  <c r="M1392" i="63"/>
  <c r="N1392" i="63"/>
  <c r="C1393" i="63"/>
  <c r="D1393" i="63"/>
  <c r="E1393" i="63"/>
  <c r="F1393" i="63"/>
  <c r="G1393" i="63"/>
  <c r="H1393" i="63"/>
  <c r="I1393" i="63"/>
  <c r="J1393" i="63"/>
  <c r="K1393" i="63"/>
  <c r="L1393" i="63"/>
  <c r="M1393" i="63"/>
  <c r="N1393" i="63"/>
  <c r="C1394" i="63"/>
  <c r="D1394" i="63"/>
  <c r="E1394" i="63"/>
  <c r="F1394" i="63"/>
  <c r="G1394" i="63"/>
  <c r="H1394" i="63"/>
  <c r="I1394" i="63"/>
  <c r="J1394" i="63"/>
  <c r="K1394" i="63"/>
  <c r="L1394" i="63"/>
  <c r="M1394" i="63"/>
  <c r="N1394" i="63"/>
  <c r="C1395" i="63"/>
  <c r="D1395" i="63"/>
  <c r="E1395" i="63"/>
  <c r="F1395" i="63"/>
  <c r="G1395" i="63"/>
  <c r="H1395" i="63"/>
  <c r="I1395" i="63"/>
  <c r="J1395" i="63"/>
  <c r="K1395" i="63"/>
  <c r="L1395" i="63"/>
  <c r="M1395" i="63"/>
  <c r="N1395" i="63"/>
  <c r="C1396" i="63"/>
  <c r="D1396" i="63"/>
  <c r="E1396" i="63"/>
  <c r="F1396" i="63"/>
  <c r="G1396" i="63"/>
  <c r="H1396" i="63"/>
  <c r="I1396" i="63"/>
  <c r="J1396" i="63"/>
  <c r="K1396" i="63"/>
  <c r="L1396" i="63"/>
  <c r="M1396" i="63"/>
  <c r="N1396" i="63"/>
  <c r="C1397" i="63"/>
  <c r="D1397" i="63"/>
  <c r="E1397" i="63"/>
  <c r="F1397" i="63"/>
  <c r="G1397" i="63"/>
  <c r="H1397" i="63"/>
  <c r="I1397" i="63"/>
  <c r="J1397" i="63"/>
  <c r="K1397" i="63"/>
  <c r="L1397" i="63"/>
  <c r="M1397" i="63"/>
  <c r="N1397" i="63"/>
  <c r="C1398" i="63"/>
  <c r="D1398" i="63"/>
  <c r="E1398" i="63"/>
  <c r="F1398" i="63"/>
  <c r="G1398" i="63"/>
  <c r="H1398" i="63"/>
  <c r="I1398" i="63"/>
  <c r="J1398" i="63"/>
  <c r="K1398" i="63"/>
  <c r="L1398" i="63"/>
  <c r="M1398" i="63"/>
  <c r="N1398" i="63"/>
  <c r="C1399" i="63"/>
  <c r="D1399" i="63"/>
  <c r="E1399" i="63"/>
  <c r="F1399" i="63"/>
  <c r="G1399" i="63"/>
  <c r="H1399" i="63"/>
  <c r="I1399" i="63"/>
  <c r="J1399" i="63"/>
  <c r="K1399" i="63"/>
  <c r="L1399" i="63"/>
  <c r="M1399" i="63"/>
  <c r="N1399" i="63"/>
  <c r="C1400" i="63"/>
  <c r="D1400" i="63"/>
  <c r="E1400" i="63"/>
  <c r="F1400" i="63"/>
  <c r="G1400" i="63"/>
  <c r="H1400" i="63"/>
  <c r="I1400" i="63"/>
  <c r="J1400" i="63"/>
  <c r="K1400" i="63"/>
  <c r="L1400" i="63"/>
  <c r="M1400" i="63"/>
  <c r="N1400" i="63"/>
  <c r="C1401" i="63"/>
  <c r="D1401" i="63"/>
  <c r="E1401" i="63"/>
  <c r="F1401" i="63"/>
  <c r="G1401" i="63"/>
  <c r="H1401" i="63"/>
  <c r="I1401" i="63"/>
  <c r="J1401" i="63"/>
  <c r="K1401" i="63"/>
  <c r="L1401" i="63"/>
  <c r="M1401" i="63"/>
  <c r="N1401" i="63"/>
  <c r="C1402" i="63"/>
  <c r="D1402" i="63"/>
  <c r="E1402" i="63"/>
  <c r="F1402" i="63"/>
  <c r="G1402" i="63"/>
  <c r="H1402" i="63"/>
  <c r="I1402" i="63"/>
  <c r="J1402" i="63"/>
  <c r="K1402" i="63"/>
  <c r="L1402" i="63"/>
  <c r="M1402" i="63"/>
  <c r="N1402" i="63"/>
  <c r="C1403" i="63"/>
  <c r="D1403" i="63"/>
  <c r="E1403" i="63"/>
  <c r="F1403" i="63"/>
  <c r="G1403" i="63"/>
  <c r="H1403" i="63"/>
  <c r="I1403" i="63"/>
  <c r="J1403" i="63"/>
  <c r="K1403" i="63"/>
  <c r="L1403" i="63"/>
  <c r="M1403" i="63"/>
  <c r="N1403" i="63"/>
  <c r="C1404" i="63"/>
  <c r="D1404" i="63"/>
  <c r="E1404" i="63"/>
  <c r="F1404" i="63"/>
  <c r="G1404" i="63"/>
  <c r="H1404" i="63"/>
  <c r="I1404" i="63"/>
  <c r="J1404" i="63"/>
  <c r="K1404" i="63"/>
  <c r="L1404" i="63"/>
  <c r="M1404" i="63"/>
  <c r="N1404" i="63"/>
  <c r="C1405" i="63"/>
  <c r="D1405" i="63"/>
  <c r="E1405" i="63"/>
  <c r="F1405" i="63"/>
  <c r="G1405" i="63"/>
  <c r="H1405" i="63"/>
  <c r="I1405" i="63"/>
  <c r="J1405" i="63"/>
  <c r="K1405" i="63"/>
  <c r="L1405" i="63"/>
  <c r="M1405" i="63"/>
  <c r="N1405" i="63"/>
  <c r="C1406" i="63"/>
  <c r="D1406" i="63"/>
  <c r="E1406" i="63"/>
  <c r="F1406" i="63"/>
  <c r="G1406" i="63"/>
  <c r="H1406" i="63"/>
  <c r="I1406" i="63"/>
  <c r="J1406" i="63"/>
  <c r="K1406" i="63"/>
  <c r="L1406" i="63"/>
  <c r="M1406" i="63"/>
  <c r="N1406" i="63"/>
  <c r="C1407" i="63"/>
  <c r="D1407" i="63"/>
  <c r="E1407" i="63"/>
  <c r="F1407" i="63"/>
  <c r="G1407" i="63"/>
  <c r="H1407" i="63"/>
  <c r="I1407" i="63"/>
  <c r="J1407" i="63"/>
  <c r="K1407" i="63"/>
  <c r="L1407" i="63"/>
  <c r="M1407" i="63"/>
  <c r="N1407" i="63"/>
  <c r="C1408" i="63"/>
  <c r="D1408" i="63"/>
  <c r="E1408" i="63"/>
  <c r="F1408" i="63"/>
  <c r="G1408" i="63"/>
  <c r="H1408" i="63"/>
  <c r="I1408" i="63"/>
  <c r="J1408" i="63"/>
  <c r="K1408" i="63"/>
  <c r="L1408" i="63"/>
  <c r="M1408" i="63"/>
  <c r="N1408" i="63"/>
  <c r="C1409" i="63"/>
  <c r="D1409" i="63"/>
  <c r="E1409" i="63"/>
  <c r="F1409" i="63"/>
  <c r="G1409" i="63"/>
  <c r="H1409" i="63"/>
  <c r="I1409" i="63"/>
  <c r="J1409" i="63"/>
  <c r="K1409" i="63"/>
  <c r="L1409" i="63"/>
  <c r="M1409" i="63"/>
  <c r="N1409" i="63"/>
  <c r="C1410" i="63"/>
  <c r="D1410" i="63"/>
  <c r="E1410" i="63"/>
  <c r="F1410" i="63"/>
  <c r="G1410" i="63"/>
  <c r="H1410" i="63"/>
  <c r="I1410" i="63"/>
  <c r="J1410" i="63"/>
  <c r="K1410" i="63"/>
  <c r="L1410" i="63"/>
  <c r="M1410" i="63"/>
  <c r="N1410" i="63"/>
  <c r="C1411" i="63"/>
  <c r="D1411" i="63"/>
  <c r="E1411" i="63"/>
  <c r="F1411" i="63"/>
  <c r="G1411" i="63"/>
  <c r="H1411" i="63"/>
  <c r="I1411" i="63"/>
  <c r="J1411" i="63"/>
  <c r="K1411" i="63"/>
  <c r="L1411" i="63"/>
  <c r="M1411" i="63"/>
  <c r="N1411" i="63"/>
  <c r="C1412" i="63"/>
  <c r="D1412" i="63"/>
  <c r="E1412" i="63"/>
  <c r="F1412" i="63"/>
  <c r="G1412" i="63"/>
  <c r="H1412" i="63"/>
  <c r="I1412" i="63"/>
  <c r="J1412" i="63"/>
  <c r="K1412" i="63"/>
  <c r="L1412" i="63"/>
  <c r="M1412" i="63"/>
  <c r="N1412" i="63"/>
  <c r="C1413" i="63"/>
  <c r="D1413" i="63"/>
  <c r="E1413" i="63"/>
  <c r="F1413" i="63"/>
  <c r="G1413" i="63"/>
  <c r="H1413" i="63"/>
  <c r="I1413" i="63"/>
  <c r="J1413" i="63"/>
  <c r="K1413" i="63"/>
  <c r="L1413" i="63"/>
  <c r="M1413" i="63"/>
  <c r="N1413" i="63"/>
  <c r="C1414" i="63"/>
  <c r="D1414" i="63"/>
  <c r="E1414" i="63"/>
  <c r="F1414" i="63"/>
  <c r="G1414" i="63"/>
  <c r="H1414" i="63"/>
  <c r="I1414" i="63"/>
  <c r="J1414" i="63"/>
  <c r="K1414" i="63"/>
  <c r="L1414" i="63"/>
  <c r="M1414" i="63"/>
  <c r="N1414" i="63"/>
  <c r="C1415" i="63"/>
  <c r="D1415" i="63"/>
  <c r="E1415" i="63"/>
  <c r="F1415" i="63"/>
  <c r="G1415" i="63"/>
  <c r="H1415" i="63"/>
  <c r="I1415" i="63"/>
  <c r="J1415" i="63"/>
  <c r="K1415" i="63"/>
  <c r="L1415" i="63"/>
  <c r="M1415" i="63"/>
  <c r="N1415" i="63"/>
  <c r="C1416" i="63"/>
  <c r="D1416" i="63"/>
  <c r="E1416" i="63"/>
  <c r="F1416" i="63"/>
  <c r="G1416" i="63"/>
  <c r="H1416" i="63"/>
  <c r="I1416" i="63"/>
  <c r="J1416" i="63"/>
  <c r="K1416" i="63"/>
  <c r="L1416" i="63"/>
  <c r="M1416" i="63"/>
  <c r="N1416" i="63"/>
  <c r="C1417" i="63"/>
  <c r="D1417" i="63"/>
  <c r="E1417" i="63"/>
  <c r="F1417" i="63"/>
  <c r="G1417" i="63"/>
  <c r="H1417" i="63"/>
  <c r="I1417" i="63"/>
  <c r="J1417" i="63"/>
  <c r="K1417" i="63"/>
  <c r="L1417" i="63"/>
  <c r="M1417" i="63"/>
  <c r="N1417" i="63"/>
  <c r="C1418" i="63"/>
  <c r="D1418" i="63"/>
  <c r="E1418" i="63"/>
  <c r="F1418" i="63"/>
  <c r="G1418" i="63"/>
  <c r="H1418" i="63"/>
  <c r="I1418" i="63"/>
  <c r="J1418" i="63"/>
  <c r="K1418" i="63"/>
  <c r="L1418" i="63"/>
  <c r="M1418" i="63"/>
  <c r="N1418" i="63"/>
  <c r="C1419" i="63"/>
  <c r="D1419" i="63"/>
  <c r="E1419" i="63"/>
  <c r="F1419" i="63"/>
  <c r="G1419" i="63"/>
  <c r="H1419" i="63"/>
  <c r="I1419" i="63"/>
  <c r="J1419" i="63"/>
  <c r="K1419" i="63"/>
  <c r="L1419" i="63"/>
  <c r="M1419" i="63"/>
  <c r="N1419" i="63"/>
  <c r="C1420" i="63"/>
  <c r="D1420" i="63"/>
  <c r="E1420" i="63"/>
  <c r="F1420" i="63"/>
  <c r="G1420" i="63"/>
  <c r="H1420" i="63"/>
  <c r="I1420" i="63"/>
  <c r="J1420" i="63"/>
  <c r="K1420" i="63"/>
  <c r="L1420" i="63"/>
  <c r="M1420" i="63"/>
  <c r="N1420" i="63"/>
  <c r="C1421" i="63"/>
  <c r="D1421" i="63"/>
  <c r="E1421" i="63"/>
  <c r="F1421" i="63"/>
  <c r="G1421" i="63"/>
  <c r="H1421" i="63"/>
  <c r="I1421" i="63"/>
  <c r="J1421" i="63"/>
  <c r="K1421" i="63"/>
  <c r="L1421" i="63"/>
  <c r="M1421" i="63"/>
  <c r="N1421" i="63"/>
  <c r="C1422" i="63"/>
  <c r="D1422" i="63"/>
  <c r="E1422" i="63"/>
  <c r="F1422" i="63"/>
  <c r="G1422" i="63"/>
  <c r="H1422" i="63"/>
  <c r="I1422" i="63"/>
  <c r="J1422" i="63"/>
  <c r="K1422" i="63"/>
  <c r="L1422" i="63"/>
  <c r="M1422" i="63"/>
  <c r="N1422" i="63"/>
  <c r="C1423" i="63"/>
  <c r="D1423" i="63"/>
  <c r="E1423" i="63"/>
  <c r="F1423" i="63"/>
  <c r="G1423" i="63"/>
  <c r="H1423" i="63"/>
  <c r="I1423" i="63"/>
  <c r="J1423" i="63"/>
  <c r="K1423" i="63"/>
  <c r="L1423" i="63"/>
  <c r="M1423" i="63"/>
  <c r="N1423" i="63"/>
  <c r="C1424" i="63"/>
  <c r="D1424" i="63"/>
  <c r="E1424" i="63"/>
  <c r="F1424" i="63"/>
  <c r="G1424" i="63"/>
  <c r="H1424" i="63"/>
  <c r="I1424" i="63"/>
  <c r="J1424" i="63"/>
  <c r="K1424" i="63"/>
  <c r="L1424" i="63"/>
  <c r="M1424" i="63"/>
  <c r="N1424" i="63"/>
  <c r="C1425" i="63"/>
  <c r="D1425" i="63"/>
  <c r="E1425" i="63"/>
  <c r="F1425" i="63"/>
  <c r="G1425" i="63"/>
  <c r="H1425" i="63"/>
  <c r="I1425" i="63"/>
  <c r="J1425" i="63"/>
  <c r="K1425" i="63"/>
  <c r="L1425" i="63"/>
  <c r="M1425" i="63"/>
  <c r="N1425" i="63"/>
  <c r="C1426" i="63"/>
  <c r="D1426" i="63"/>
  <c r="E1426" i="63"/>
  <c r="F1426" i="63"/>
  <c r="G1426" i="63"/>
  <c r="H1426" i="63"/>
  <c r="I1426" i="63"/>
  <c r="J1426" i="63"/>
  <c r="K1426" i="63"/>
  <c r="L1426" i="63"/>
  <c r="M1426" i="63"/>
  <c r="N1426" i="63"/>
  <c r="C1427" i="63"/>
  <c r="D1427" i="63"/>
  <c r="E1427" i="63"/>
  <c r="F1427" i="63"/>
  <c r="G1427" i="63"/>
  <c r="H1427" i="63"/>
  <c r="I1427" i="63"/>
  <c r="J1427" i="63"/>
  <c r="K1427" i="63"/>
  <c r="L1427" i="63"/>
  <c r="M1427" i="63"/>
  <c r="N1427" i="63"/>
  <c r="C1428" i="63"/>
  <c r="D1428" i="63"/>
  <c r="E1428" i="63"/>
  <c r="F1428" i="63"/>
  <c r="G1428" i="63"/>
  <c r="H1428" i="63"/>
  <c r="I1428" i="63"/>
  <c r="J1428" i="63"/>
  <c r="K1428" i="63"/>
  <c r="L1428" i="63"/>
  <c r="M1428" i="63"/>
  <c r="N1428" i="63"/>
  <c r="C1429" i="63"/>
  <c r="D1429" i="63"/>
  <c r="E1429" i="63"/>
  <c r="F1429" i="63"/>
  <c r="G1429" i="63"/>
  <c r="H1429" i="63"/>
  <c r="I1429" i="63"/>
  <c r="J1429" i="63"/>
  <c r="K1429" i="63"/>
  <c r="L1429" i="63"/>
  <c r="M1429" i="63"/>
  <c r="N1429" i="63"/>
  <c r="C1430" i="63"/>
  <c r="D1430" i="63"/>
  <c r="E1430" i="63"/>
  <c r="F1430" i="63"/>
  <c r="G1430" i="63"/>
  <c r="H1430" i="63"/>
  <c r="I1430" i="63"/>
  <c r="J1430" i="63"/>
  <c r="K1430" i="63"/>
  <c r="L1430" i="63"/>
  <c r="M1430" i="63"/>
  <c r="N1430" i="63"/>
  <c r="C1431" i="63"/>
  <c r="D1431" i="63"/>
  <c r="E1431" i="63"/>
  <c r="F1431" i="63"/>
  <c r="G1431" i="63"/>
  <c r="H1431" i="63"/>
  <c r="I1431" i="63"/>
  <c r="J1431" i="63"/>
  <c r="K1431" i="63"/>
  <c r="L1431" i="63"/>
  <c r="M1431" i="63"/>
  <c r="N1431" i="63"/>
  <c r="C1432" i="63"/>
  <c r="D1432" i="63"/>
  <c r="E1432" i="63"/>
  <c r="F1432" i="63"/>
  <c r="G1432" i="63"/>
  <c r="H1432" i="63"/>
  <c r="I1432" i="63"/>
  <c r="J1432" i="63"/>
  <c r="K1432" i="63"/>
  <c r="L1432" i="63"/>
  <c r="M1432" i="63"/>
  <c r="N1432" i="63"/>
  <c r="C1433" i="63"/>
  <c r="D1433" i="63"/>
  <c r="E1433" i="63"/>
  <c r="F1433" i="63"/>
  <c r="G1433" i="63"/>
  <c r="H1433" i="63"/>
  <c r="I1433" i="63"/>
  <c r="J1433" i="63"/>
  <c r="K1433" i="63"/>
  <c r="L1433" i="63"/>
  <c r="M1433" i="63"/>
  <c r="N1433" i="63"/>
  <c r="C1434" i="63"/>
  <c r="D1434" i="63"/>
  <c r="E1434" i="63"/>
  <c r="F1434" i="63"/>
  <c r="G1434" i="63"/>
  <c r="H1434" i="63"/>
  <c r="I1434" i="63"/>
  <c r="J1434" i="63"/>
  <c r="K1434" i="63"/>
  <c r="L1434" i="63"/>
  <c r="M1434" i="63"/>
  <c r="N1434" i="63"/>
  <c r="C1435" i="63"/>
  <c r="D1435" i="63"/>
  <c r="E1435" i="63"/>
  <c r="F1435" i="63"/>
  <c r="G1435" i="63"/>
  <c r="H1435" i="63"/>
  <c r="I1435" i="63"/>
  <c r="J1435" i="63"/>
  <c r="K1435" i="63"/>
  <c r="L1435" i="63"/>
  <c r="M1435" i="63"/>
  <c r="N1435" i="63"/>
  <c r="C1436" i="63"/>
  <c r="D1436" i="63"/>
  <c r="E1436" i="63"/>
  <c r="F1436" i="63"/>
  <c r="G1436" i="63"/>
  <c r="H1436" i="63"/>
  <c r="I1436" i="63"/>
  <c r="J1436" i="63"/>
  <c r="K1436" i="63"/>
  <c r="L1436" i="63"/>
  <c r="M1436" i="63"/>
  <c r="N1436" i="63"/>
  <c r="C1437" i="63"/>
  <c r="D1437" i="63"/>
  <c r="E1437" i="63"/>
  <c r="F1437" i="63"/>
  <c r="G1437" i="63"/>
  <c r="H1437" i="63"/>
  <c r="I1437" i="63"/>
  <c r="J1437" i="63"/>
  <c r="K1437" i="63"/>
  <c r="L1437" i="63"/>
  <c r="M1437" i="63"/>
  <c r="N1437" i="63"/>
  <c r="C1438" i="63"/>
  <c r="D1438" i="63"/>
  <c r="E1438" i="63"/>
  <c r="F1438" i="63"/>
  <c r="G1438" i="63"/>
  <c r="H1438" i="63"/>
  <c r="I1438" i="63"/>
  <c r="J1438" i="63"/>
  <c r="K1438" i="63"/>
  <c r="L1438" i="63"/>
  <c r="M1438" i="63"/>
  <c r="N1438" i="63"/>
  <c r="C1439" i="63"/>
  <c r="D1439" i="63"/>
  <c r="E1439" i="63"/>
  <c r="F1439" i="63"/>
  <c r="G1439" i="63"/>
  <c r="H1439" i="63"/>
  <c r="I1439" i="63"/>
  <c r="J1439" i="63"/>
  <c r="K1439" i="63"/>
  <c r="L1439" i="63"/>
  <c r="M1439" i="63"/>
  <c r="N1439" i="63"/>
  <c r="C1440" i="63"/>
  <c r="D1440" i="63"/>
  <c r="E1440" i="63"/>
  <c r="F1440" i="63"/>
  <c r="G1440" i="63"/>
  <c r="H1440" i="63"/>
  <c r="I1440" i="63"/>
  <c r="J1440" i="63"/>
  <c r="K1440" i="63"/>
  <c r="L1440" i="63"/>
  <c r="M1440" i="63"/>
  <c r="N1440" i="63"/>
  <c r="C1441" i="63"/>
  <c r="D1441" i="63"/>
  <c r="E1441" i="63"/>
  <c r="F1441" i="63"/>
  <c r="G1441" i="63"/>
  <c r="H1441" i="63"/>
  <c r="I1441" i="63"/>
  <c r="J1441" i="63"/>
  <c r="K1441" i="63"/>
  <c r="L1441" i="63"/>
  <c r="M1441" i="63"/>
  <c r="N1441" i="63"/>
  <c r="C1442" i="63"/>
  <c r="D1442" i="63"/>
  <c r="E1442" i="63"/>
  <c r="F1442" i="63"/>
  <c r="G1442" i="63"/>
  <c r="H1442" i="63"/>
  <c r="I1442" i="63"/>
  <c r="J1442" i="63"/>
  <c r="K1442" i="63"/>
  <c r="L1442" i="63"/>
  <c r="M1442" i="63"/>
  <c r="N1442" i="63"/>
  <c r="C1443" i="63"/>
  <c r="D1443" i="63"/>
  <c r="E1443" i="63"/>
  <c r="F1443" i="63"/>
  <c r="G1443" i="63"/>
  <c r="H1443" i="63"/>
  <c r="I1443" i="63"/>
  <c r="J1443" i="63"/>
  <c r="K1443" i="63"/>
  <c r="L1443" i="63"/>
  <c r="M1443" i="63"/>
  <c r="N1443" i="63"/>
  <c r="C1444" i="63"/>
  <c r="D1444" i="63"/>
  <c r="E1444" i="63"/>
  <c r="F1444" i="63"/>
  <c r="G1444" i="63"/>
  <c r="H1444" i="63"/>
  <c r="I1444" i="63"/>
  <c r="J1444" i="63"/>
  <c r="K1444" i="63"/>
  <c r="L1444" i="63"/>
  <c r="M1444" i="63"/>
  <c r="N1444" i="63"/>
  <c r="C1445" i="63"/>
  <c r="D1445" i="63"/>
  <c r="E1445" i="63"/>
  <c r="F1445" i="63"/>
  <c r="G1445" i="63"/>
  <c r="H1445" i="63"/>
  <c r="I1445" i="63"/>
  <c r="J1445" i="63"/>
  <c r="K1445" i="63"/>
  <c r="L1445" i="63"/>
  <c r="M1445" i="63"/>
  <c r="N1445" i="63"/>
  <c r="C1446" i="63"/>
  <c r="D1446" i="63"/>
  <c r="E1446" i="63"/>
  <c r="F1446" i="63"/>
  <c r="G1446" i="63"/>
  <c r="H1446" i="63"/>
  <c r="I1446" i="63"/>
  <c r="J1446" i="63"/>
  <c r="K1446" i="63"/>
  <c r="L1446" i="63"/>
  <c r="M1446" i="63"/>
  <c r="N1446" i="63"/>
  <c r="C1447" i="63"/>
  <c r="D1447" i="63"/>
  <c r="E1447" i="63"/>
  <c r="F1447" i="63"/>
  <c r="G1447" i="63"/>
  <c r="H1447" i="63"/>
  <c r="I1447" i="63"/>
  <c r="J1447" i="63"/>
  <c r="K1447" i="63"/>
  <c r="L1447" i="63"/>
  <c r="M1447" i="63"/>
  <c r="N1447" i="63"/>
  <c r="C1448" i="63"/>
  <c r="D1448" i="63"/>
  <c r="E1448" i="63"/>
  <c r="F1448" i="63"/>
  <c r="G1448" i="63"/>
  <c r="H1448" i="63"/>
  <c r="I1448" i="63"/>
  <c r="J1448" i="63"/>
  <c r="K1448" i="63"/>
  <c r="L1448" i="63"/>
  <c r="M1448" i="63"/>
  <c r="N1448" i="63"/>
  <c r="C1449" i="63"/>
  <c r="D1449" i="63"/>
  <c r="E1449" i="63"/>
  <c r="F1449" i="63"/>
  <c r="G1449" i="63"/>
  <c r="H1449" i="63"/>
  <c r="I1449" i="63"/>
  <c r="J1449" i="63"/>
  <c r="K1449" i="63"/>
  <c r="L1449" i="63"/>
  <c r="M1449" i="63"/>
  <c r="N1449" i="63"/>
  <c r="C1450" i="63"/>
  <c r="D1450" i="63"/>
  <c r="E1450" i="63"/>
  <c r="F1450" i="63"/>
  <c r="G1450" i="63"/>
  <c r="H1450" i="63"/>
  <c r="I1450" i="63"/>
  <c r="J1450" i="63"/>
  <c r="K1450" i="63"/>
  <c r="L1450" i="63"/>
  <c r="M1450" i="63"/>
  <c r="N1450" i="63"/>
  <c r="C1451" i="63"/>
  <c r="D1451" i="63"/>
  <c r="E1451" i="63"/>
  <c r="F1451" i="63"/>
  <c r="G1451" i="63"/>
  <c r="H1451" i="63"/>
  <c r="I1451" i="63"/>
  <c r="J1451" i="63"/>
  <c r="K1451" i="63"/>
  <c r="L1451" i="63"/>
  <c r="M1451" i="63"/>
  <c r="N1451" i="63"/>
  <c r="C1452" i="63"/>
  <c r="D1452" i="63"/>
  <c r="E1452" i="63"/>
  <c r="F1452" i="63"/>
  <c r="G1452" i="63"/>
  <c r="H1452" i="63"/>
  <c r="I1452" i="63"/>
  <c r="J1452" i="63"/>
  <c r="K1452" i="63"/>
  <c r="L1452" i="63"/>
  <c r="M1452" i="63"/>
  <c r="N1452" i="63"/>
  <c r="C1453" i="63"/>
  <c r="D1453" i="63"/>
  <c r="E1453" i="63"/>
  <c r="F1453" i="63"/>
  <c r="G1453" i="63"/>
  <c r="H1453" i="63"/>
  <c r="I1453" i="63"/>
  <c r="J1453" i="63"/>
  <c r="K1453" i="63"/>
  <c r="L1453" i="63"/>
  <c r="M1453" i="63"/>
  <c r="N1453" i="63"/>
  <c r="C1454" i="63"/>
  <c r="D1454" i="63"/>
  <c r="E1454" i="63"/>
  <c r="F1454" i="63"/>
  <c r="G1454" i="63"/>
  <c r="H1454" i="63"/>
  <c r="I1454" i="63"/>
  <c r="J1454" i="63"/>
  <c r="K1454" i="63"/>
  <c r="L1454" i="63"/>
  <c r="M1454" i="63"/>
  <c r="N1454" i="63"/>
  <c r="C1455" i="63"/>
  <c r="D1455" i="63"/>
  <c r="E1455" i="63"/>
  <c r="F1455" i="63"/>
  <c r="G1455" i="63"/>
  <c r="H1455" i="63"/>
  <c r="I1455" i="63"/>
  <c r="J1455" i="63"/>
  <c r="K1455" i="63"/>
  <c r="L1455" i="63"/>
  <c r="M1455" i="63"/>
  <c r="N1455" i="63"/>
  <c r="C1456" i="63"/>
  <c r="D1456" i="63"/>
  <c r="E1456" i="63"/>
  <c r="F1456" i="63"/>
  <c r="G1456" i="63"/>
  <c r="H1456" i="63"/>
  <c r="I1456" i="63"/>
  <c r="J1456" i="63"/>
  <c r="K1456" i="63"/>
  <c r="L1456" i="63"/>
  <c r="M1456" i="63"/>
  <c r="N1456" i="63"/>
  <c r="C1457" i="63"/>
  <c r="D1457" i="63"/>
  <c r="E1457" i="63"/>
  <c r="F1457" i="63"/>
  <c r="G1457" i="63"/>
  <c r="H1457" i="63"/>
  <c r="I1457" i="63"/>
  <c r="J1457" i="63"/>
  <c r="K1457" i="63"/>
  <c r="L1457" i="63"/>
  <c r="M1457" i="63"/>
  <c r="N1457" i="63"/>
  <c r="C1458" i="63"/>
  <c r="D1458" i="63"/>
  <c r="E1458" i="63"/>
  <c r="F1458" i="63"/>
  <c r="G1458" i="63"/>
  <c r="H1458" i="63"/>
  <c r="I1458" i="63"/>
  <c r="J1458" i="63"/>
  <c r="K1458" i="63"/>
  <c r="L1458" i="63"/>
  <c r="M1458" i="63"/>
  <c r="N1458" i="63"/>
  <c r="C1459" i="63"/>
  <c r="D1459" i="63"/>
  <c r="E1459" i="63"/>
  <c r="F1459" i="63"/>
  <c r="G1459" i="63"/>
  <c r="H1459" i="63"/>
  <c r="I1459" i="63"/>
  <c r="J1459" i="63"/>
  <c r="K1459" i="63"/>
  <c r="L1459" i="63"/>
  <c r="M1459" i="63"/>
  <c r="N1459" i="63"/>
  <c r="C1460" i="63"/>
  <c r="D1460" i="63"/>
  <c r="E1460" i="63"/>
  <c r="F1460" i="63"/>
  <c r="G1460" i="63"/>
  <c r="H1460" i="63"/>
  <c r="I1460" i="63"/>
  <c r="J1460" i="63"/>
  <c r="K1460" i="63"/>
  <c r="L1460" i="63"/>
  <c r="M1460" i="63"/>
  <c r="N1460" i="63"/>
  <c r="C1461" i="63"/>
  <c r="D1461" i="63"/>
  <c r="E1461" i="63"/>
  <c r="F1461" i="63"/>
  <c r="G1461" i="63"/>
  <c r="H1461" i="63"/>
  <c r="I1461" i="63"/>
  <c r="J1461" i="63"/>
  <c r="K1461" i="63"/>
  <c r="L1461" i="63"/>
  <c r="M1461" i="63"/>
  <c r="N1461" i="63"/>
  <c r="C1462" i="63"/>
  <c r="D1462" i="63"/>
  <c r="E1462" i="63"/>
  <c r="F1462" i="63"/>
  <c r="G1462" i="63"/>
  <c r="H1462" i="63"/>
  <c r="I1462" i="63"/>
  <c r="J1462" i="63"/>
  <c r="K1462" i="63"/>
  <c r="L1462" i="63"/>
  <c r="M1462" i="63"/>
  <c r="N1462" i="63"/>
  <c r="C1463" i="63"/>
  <c r="D1463" i="63"/>
  <c r="E1463" i="63"/>
  <c r="F1463" i="63"/>
  <c r="G1463" i="63"/>
  <c r="H1463" i="63"/>
  <c r="I1463" i="63"/>
  <c r="J1463" i="63"/>
  <c r="K1463" i="63"/>
  <c r="L1463" i="63"/>
  <c r="M1463" i="63"/>
  <c r="N1463" i="63"/>
  <c r="C1464" i="63"/>
  <c r="D1464" i="63"/>
  <c r="E1464" i="63"/>
  <c r="F1464" i="63"/>
  <c r="G1464" i="63"/>
  <c r="H1464" i="63"/>
  <c r="I1464" i="63"/>
  <c r="J1464" i="63"/>
  <c r="K1464" i="63"/>
  <c r="L1464" i="63"/>
  <c r="M1464" i="63"/>
  <c r="N1464" i="63"/>
  <c r="C1465" i="63"/>
  <c r="D1465" i="63"/>
  <c r="E1465" i="63"/>
  <c r="F1465" i="63"/>
  <c r="G1465" i="63"/>
  <c r="H1465" i="63"/>
  <c r="I1465" i="63"/>
  <c r="J1465" i="63"/>
  <c r="K1465" i="63"/>
  <c r="L1465" i="63"/>
  <c r="M1465" i="63"/>
  <c r="N1465" i="63"/>
  <c r="C1466" i="63"/>
  <c r="D1466" i="63"/>
  <c r="E1466" i="63"/>
  <c r="F1466" i="63"/>
  <c r="G1466" i="63"/>
  <c r="H1466" i="63"/>
  <c r="I1466" i="63"/>
  <c r="J1466" i="63"/>
  <c r="K1466" i="63"/>
  <c r="L1466" i="63"/>
  <c r="M1466" i="63"/>
  <c r="N1466" i="63"/>
  <c r="C1467" i="63"/>
  <c r="D1467" i="63"/>
  <c r="E1467" i="63"/>
  <c r="F1467" i="63"/>
  <c r="G1467" i="63"/>
  <c r="H1467" i="63"/>
  <c r="I1467" i="63"/>
  <c r="J1467" i="63"/>
  <c r="K1467" i="63"/>
  <c r="L1467" i="63"/>
  <c r="M1467" i="63"/>
  <c r="N1467" i="63"/>
  <c r="C1468" i="63"/>
  <c r="D1468" i="63"/>
  <c r="E1468" i="63"/>
  <c r="F1468" i="63"/>
  <c r="G1468" i="63"/>
  <c r="H1468" i="63"/>
  <c r="I1468" i="63"/>
  <c r="J1468" i="63"/>
  <c r="K1468" i="63"/>
  <c r="L1468" i="63"/>
  <c r="M1468" i="63"/>
  <c r="N1468" i="63"/>
  <c r="C1469" i="63"/>
  <c r="D1469" i="63"/>
  <c r="E1469" i="63"/>
  <c r="F1469" i="63"/>
  <c r="G1469" i="63"/>
  <c r="H1469" i="63"/>
  <c r="I1469" i="63"/>
  <c r="J1469" i="63"/>
  <c r="K1469" i="63"/>
  <c r="L1469" i="63"/>
  <c r="M1469" i="63"/>
  <c r="N1469" i="63"/>
  <c r="C1470" i="63"/>
  <c r="D1470" i="63"/>
  <c r="E1470" i="63"/>
  <c r="F1470" i="63"/>
  <c r="G1470" i="63"/>
  <c r="H1470" i="63"/>
  <c r="I1470" i="63"/>
  <c r="J1470" i="63"/>
  <c r="K1470" i="63"/>
  <c r="L1470" i="63"/>
  <c r="M1470" i="63"/>
  <c r="N1470" i="63"/>
  <c r="C1471" i="63"/>
  <c r="D1471" i="63"/>
  <c r="E1471" i="63"/>
  <c r="F1471" i="63"/>
  <c r="G1471" i="63"/>
  <c r="H1471" i="63"/>
  <c r="I1471" i="63"/>
  <c r="J1471" i="63"/>
  <c r="K1471" i="63"/>
  <c r="L1471" i="63"/>
  <c r="M1471" i="63"/>
  <c r="N1471" i="63"/>
  <c r="C1472" i="63"/>
  <c r="D1472" i="63"/>
  <c r="E1472" i="63"/>
  <c r="F1472" i="63"/>
  <c r="G1472" i="63"/>
  <c r="H1472" i="63"/>
  <c r="I1472" i="63"/>
  <c r="J1472" i="63"/>
  <c r="K1472" i="63"/>
  <c r="L1472" i="63"/>
  <c r="M1472" i="63"/>
  <c r="N1472" i="63"/>
  <c r="C1473" i="63"/>
  <c r="D1473" i="63"/>
  <c r="E1473" i="63"/>
  <c r="F1473" i="63"/>
  <c r="G1473" i="63"/>
  <c r="H1473" i="63"/>
  <c r="I1473" i="63"/>
  <c r="J1473" i="63"/>
  <c r="K1473" i="63"/>
  <c r="L1473" i="63"/>
  <c r="M1473" i="63"/>
  <c r="N1473" i="63"/>
  <c r="C1474" i="63"/>
  <c r="D1474" i="63"/>
  <c r="E1474" i="63"/>
  <c r="F1474" i="63"/>
  <c r="G1474" i="63"/>
  <c r="H1474" i="63"/>
  <c r="I1474" i="63"/>
  <c r="J1474" i="63"/>
  <c r="K1474" i="63"/>
  <c r="L1474" i="63"/>
  <c r="M1474" i="63"/>
  <c r="N1474" i="63"/>
  <c r="C1475" i="63"/>
  <c r="D1475" i="63"/>
  <c r="E1475" i="63"/>
  <c r="F1475" i="63"/>
  <c r="G1475" i="63"/>
  <c r="H1475" i="63"/>
  <c r="I1475" i="63"/>
  <c r="J1475" i="63"/>
  <c r="K1475" i="63"/>
  <c r="L1475" i="63"/>
  <c r="M1475" i="63"/>
  <c r="N1475" i="63"/>
  <c r="C1476" i="63"/>
  <c r="D1476" i="63"/>
  <c r="E1476" i="63"/>
  <c r="F1476" i="63"/>
  <c r="G1476" i="63"/>
  <c r="H1476" i="63"/>
  <c r="I1476" i="63"/>
  <c r="J1476" i="63"/>
  <c r="K1476" i="63"/>
  <c r="L1476" i="63"/>
  <c r="M1476" i="63"/>
  <c r="N1476" i="63"/>
  <c r="C1477" i="63"/>
  <c r="D1477" i="63"/>
  <c r="E1477" i="63"/>
  <c r="F1477" i="63"/>
  <c r="G1477" i="63"/>
  <c r="H1477" i="63"/>
  <c r="I1477" i="63"/>
  <c r="J1477" i="63"/>
  <c r="K1477" i="63"/>
  <c r="L1477" i="63"/>
  <c r="M1477" i="63"/>
  <c r="N1477" i="63"/>
  <c r="C1478" i="63"/>
  <c r="D1478" i="63"/>
  <c r="E1478" i="63"/>
  <c r="F1478" i="63"/>
  <c r="G1478" i="63"/>
  <c r="H1478" i="63"/>
  <c r="I1478" i="63"/>
  <c r="J1478" i="63"/>
  <c r="K1478" i="63"/>
  <c r="L1478" i="63"/>
  <c r="M1478" i="63"/>
  <c r="N1478" i="63"/>
  <c r="C1479" i="63"/>
  <c r="D1479" i="63"/>
  <c r="E1479" i="63"/>
  <c r="F1479" i="63"/>
  <c r="G1479" i="63"/>
  <c r="H1479" i="63"/>
  <c r="I1479" i="63"/>
  <c r="J1479" i="63"/>
  <c r="K1479" i="63"/>
  <c r="L1479" i="63"/>
  <c r="M1479" i="63"/>
  <c r="N1479" i="63"/>
  <c r="C1480" i="63"/>
  <c r="D1480" i="63"/>
  <c r="E1480" i="63"/>
  <c r="F1480" i="63"/>
  <c r="G1480" i="63"/>
  <c r="H1480" i="63"/>
  <c r="I1480" i="63"/>
  <c r="J1480" i="63"/>
  <c r="K1480" i="63"/>
  <c r="L1480" i="63"/>
  <c r="M1480" i="63"/>
  <c r="N1480" i="63"/>
  <c r="C1481" i="63"/>
  <c r="D1481" i="63"/>
  <c r="E1481" i="63"/>
  <c r="F1481" i="63"/>
  <c r="G1481" i="63"/>
  <c r="H1481" i="63"/>
  <c r="I1481" i="63"/>
  <c r="J1481" i="63"/>
  <c r="K1481" i="63"/>
  <c r="L1481" i="63"/>
  <c r="M1481" i="63"/>
  <c r="N1481" i="63"/>
  <c r="C1482" i="63"/>
  <c r="D1482" i="63"/>
  <c r="E1482" i="63"/>
  <c r="F1482" i="63"/>
  <c r="G1482" i="63"/>
  <c r="H1482" i="63"/>
  <c r="I1482" i="63"/>
  <c r="J1482" i="63"/>
  <c r="K1482" i="63"/>
  <c r="L1482" i="63"/>
  <c r="M1482" i="63"/>
  <c r="N1482" i="63"/>
  <c r="C1483" i="63"/>
  <c r="D1483" i="63"/>
  <c r="E1483" i="63"/>
  <c r="F1483" i="63"/>
  <c r="G1483" i="63"/>
  <c r="H1483" i="63"/>
  <c r="I1483" i="63"/>
  <c r="J1483" i="63"/>
  <c r="K1483" i="63"/>
  <c r="L1483" i="63"/>
  <c r="M1483" i="63"/>
  <c r="N1483" i="63"/>
  <c r="C1484" i="63"/>
  <c r="D1484" i="63"/>
  <c r="E1484" i="63"/>
  <c r="F1484" i="63"/>
  <c r="G1484" i="63"/>
  <c r="H1484" i="63"/>
  <c r="I1484" i="63"/>
  <c r="J1484" i="63"/>
  <c r="K1484" i="63"/>
  <c r="L1484" i="63"/>
  <c r="M1484" i="63"/>
  <c r="N1484" i="63"/>
  <c r="C1485" i="63"/>
  <c r="D1485" i="63"/>
  <c r="E1485" i="63"/>
  <c r="F1485" i="63"/>
  <c r="G1485" i="63"/>
  <c r="H1485" i="63"/>
  <c r="I1485" i="63"/>
  <c r="J1485" i="63"/>
  <c r="K1485" i="63"/>
  <c r="L1485" i="63"/>
  <c r="M1485" i="63"/>
  <c r="N1485" i="63"/>
  <c r="C1486" i="63"/>
  <c r="D1486" i="63"/>
  <c r="E1486" i="63"/>
  <c r="F1486" i="63"/>
  <c r="G1486" i="63"/>
  <c r="H1486" i="63"/>
  <c r="I1486" i="63"/>
  <c r="J1486" i="63"/>
  <c r="K1486" i="63"/>
  <c r="L1486" i="63"/>
  <c r="M1486" i="63"/>
  <c r="N1486" i="63"/>
  <c r="C1487" i="63"/>
  <c r="D1487" i="63"/>
  <c r="E1487" i="63"/>
  <c r="F1487" i="63"/>
  <c r="G1487" i="63"/>
  <c r="H1487" i="63"/>
  <c r="I1487" i="63"/>
  <c r="J1487" i="63"/>
  <c r="K1487" i="63"/>
  <c r="L1487" i="63"/>
  <c r="M1487" i="63"/>
  <c r="N1487" i="63"/>
  <c r="C1488" i="63"/>
  <c r="D1488" i="63"/>
  <c r="E1488" i="63"/>
  <c r="F1488" i="63"/>
  <c r="G1488" i="63"/>
  <c r="H1488" i="63"/>
  <c r="I1488" i="63"/>
  <c r="J1488" i="63"/>
  <c r="K1488" i="63"/>
  <c r="L1488" i="63"/>
  <c r="M1488" i="63"/>
  <c r="N1488" i="63"/>
  <c r="C1489" i="63"/>
  <c r="D1489" i="63"/>
  <c r="E1489" i="63"/>
  <c r="F1489" i="63"/>
  <c r="G1489" i="63"/>
  <c r="H1489" i="63"/>
  <c r="I1489" i="63"/>
  <c r="J1489" i="63"/>
  <c r="K1489" i="63"/>
  <c r="L1489" i="63"/>
  <c r="M1489" i="63"/>
  <c r="N1489" i="63"/>
  <c r="C1490" i="63"/>
  <c r="D1490" i="63"/>
  <c r="E1490" i="63"/>
  <c r="F1490" i="63"/>
  <c r="G1490" i="63"/>
  <c r="H1490" i="63"/>
  <c r="I1490" i="63"/>
  <c r="J1490" i="63"/>
  <c r="K1490" i="63"/>
  <c r="L1490" i="63"/>
  <c r="M1490" i="63"/>
  <c r="N1490" i="63"/>
  <c r="C1491" i="63"/>
  <c r="D1491" i="63"/>
  <c r="E1491" i="63"/>
  <c r="F1491" i="63"/>
  <c r="G1491" i="63"/>
  <c r="H1491" i="63"/>
  <c r="I1491" i="63"/>
  <c r="J1491" i="63"/>
  <c r="K1491" i="63"/>
  <c r="L1491" i="63"/>
  <c r="M1491" i="63"/>
  <c r="N1491" i="63"/>
  <c r="C1492" i="63"/>
  <c r="D1492" i="63"/>
  <c r="E1492" i="63"/>
  <c r="F1492" i="63"/>
  <c r="G1492" i="63"/>
  <c r="H1492" i="63"/>
  <c r="I1492" i="63"/>
  <c r="J1492" i="63"/>
  <c r="K1492" i="63"/>
  <c r="L1492" i="63"/>
  <c r="M1492" i="63"/>
  <c r="N1492" i="63"/>
  <c r="C1493" i="63"/>
  <c r="D1493" i="63"/>
  <c r="E1493" i="63"/>
  <c r="F1493" i="63"/>
  <c r="G1493" i="63"/>
  <c r="H1493" i="63"/>
  <c r="I1493" i="63"/>
  <c r="J1493" i="63"/>
  <c r="K1493" i="63"/>
  <c r="L1493" i="63"/>
  <c r="M1493" i="63"/>
  <c r="N1493" i="63"/>
  <c r="C1494" i="63"/>
  <c r="D1494" i="63"/>
  <c r="E1494" i="63"/>
  <c r="F1494" i="63"/>
  <c r="G1494" i="63"/>
  <c r="H1494" i="63"/>
  <c r="I1494" i="63"/>
  <c r="J1494" i="63"/>
  <c r="K1494" i="63"/>
  <c r="L1494" i="63"/>
  <c r="M1494" i="63"/>
  <c r="N1494" i="63"/>
  <c r="C1495" i="63"/>
  <c r="D1495" i="63"/>
  <c r="E1495" i="63"/>
  <c r="F1495" i="63"/>
  <c r="G1495" i="63"/>
  <c r="H1495" i="63"/>
  <c r="I1495" i="63"/>
  <c r="J1495" i="63"/>
  <c r="K1495" i="63"/>
  <c r="L1495" i="63"/>
  <c r="M1495" i="63"/>
  <c r="N1495" i="63"/>
  <c r="C1496" i="63"/>
  <c r="D1496" i="63"/>
  <c r="E1496" i="63"/>
  <c r="F1496" i="63"/>
  <c r="G1496" i="63"/>
  <c r="H1496" i="63"/>
  <c r="I1496" i="63"/>
  <c r="J1496" i="63"/>
  <c r="K1496" i="63"/>
  <c r="L1496" i="63"/>
  <c r="M1496" i="63"/>
  <c r="N1496" i="63"/>
  <c r="C1497" i="63"/>
  <c r="D1497" i="63"/>
  <c r="E1497" i="63"/>
  <c r="F1497" i="63"/>
  <c r="G1497" i="63"/>
  <c r="H1497" i="63"/>
  <c r="I1497" i="63"/>
  <c r="J1497" i="63"/>
  <c r="K1497" i="63"/>
  <c r="L1497" i="63"/>
  <c r="M1497" i="63"/>
  <c r="N1497" i="63"/>
  <c r="C1498" i="63"/>
  <c r="D1498" i="63"/>
  <c r="E1498" i="63"/>
  <c r="F1498" i="63"/>
  <c r="G1498" i="63"/>
  <c r="H1498" i="63"/>
  <c r="I1498" i="63"/>
  <c r="J1498" i="63"/>
  <c r="K1498" i="63"/>
  <c r="L1498" i="63"/>
  <c r="M1498" i="63"/>
  <c r="N1498" i="63"/>
  <c r="C1499" i="63"/>
  <c r="D1499" i="63"/>
  <c r="E1499" i="63"/>
  <c r="F1499" i="63"/>
  <c r="G1499" i="63"/>
  <c r="H1499" i="63"/>
  <c r="I1499" i="63"/>
  <c r="J1499" i="63"/>
  <c r="K1499" i="63"/>
  <c r="L1499" i="63"/>
  <c r="M1499" i="63"/>
  <c r="N1499" i="63"/>
  <c r="C1500" i="63"/>
  <c r="D1500" i="63"/>
  <c r="E1500" i="63"/>
  <c r="F1500" i="63"/>
  <c r="G1500" i="63"/>
  <c r="H1500" i="63"/>
  <c r="I1500" i="63"/>
  <c r="J1500" i="63"/>
  <c r="K1500" i="63"/>
  <c r="L1500" i="63"/>
  <c r="M1500" i="63"/>
  <c r="N1500" i="63"/>
  <c r="C1501" i="63"/>
  <c r="D1501" i="63"/>
  <c r="E1501" i="63"/>
  <c r="F1501" i="63"/>
  <c r="G1501" i="63"/>
  <c r="H1501" i="63"/>
  <c r="I1501" i="63"/>
  <c r="J1501" i="63"/>
  <c r="K1501" i="63"/>
  <c r="L1501" i="63"/>
  <c r="M1501" i="63"/>
  <c r="N1501" i="63"/>
  <c r="C1502" i="63"/>
  <c r="D1502" i="63"/>
  <c r="E1502" i="63"/>
  <c r="F1502" i="63"/>
  <c r="G1502" i="63"/>
  <c r="H1502" i="63"/>
  <c r="I1502" i="63"/>
  <c r="J1502" i="63"/>
  <c r="K1502" i="63"/>
  <c r="L1502" i="63"/>
  <c r="M1502" i="63"/>
  <c r="N1502" i="63"/>
  <c r="C1503" i="63"/>
  <c r="D1503" i="63"/>
  <c r="E1503" i="63"/>
  <c r="F1503" i="63"/>
  <c r="G1503" i="63"/>
  <c r="H1503" i="63"/>
  <c r="I1503" i="63"/>
  <c r="J1503" i="63"/>
  <c r="K1503" i="63"/>
  <c r="L1503" i="63"/>
  <c r="M1503" i="63"/>
  <c r="N1503" i="63"/>
  <c r="C1504" i="63"/>
  <c r="D1504" i="63"/>
  <c r="E1504" i="63"/>
  <c r="F1504" i="63"/>
  <c r="G1504" i="63"/>
  <c r="H1504" i="63"/>
  <c r="I1504" i="63"/>
  <c r="J1504" i="63"/>
  <c r="K1504" i="63"/>
  <c r="L1504" i="63"/>
  <c r="M1504" i="63"/>
  <c r="N1504" i="63"/>
  <c r="C1505" i="63"/>
  <c r="D1505" i="63"/>
  <c r="E1505" i="63"/>
  <c r="F1505" i="63"/>
  <c r="G1505" i="63"/>
  <c r="H1505" i="63"/>
  <c r="I1505" i="63"/>
  <c r="J1505" i="63"/>
  <c r="K1505" i="63"/>
  <c r="L1505" i="63"/>
  <c r="M1505" i="63"/>
  <c r="N1505" i="63"/>
  <c r="C1506" i="63"/>
  <c r="D1506" i="63"/>
  <c r="E1506" i="63"/>
  <c r="F1506" i="63"/>
  <c r="G1506" i="63"/>
  <c r="H1506" i="63"/>
  <c r="I1506" i="63"/>
  <c r="J1506" i="63"/>
  <c r="K1506" i="63"/>
  <c r="L1506" i="63"/>
  <c r="M1506" i="63"/>
  <c r="N1506" i="63"/>
  <c r="C1507" i="63"/>
  <c r="D1507" i="63"/>
  <c r="E1507" i="63"/>
  <c r="F1507" i="63"/>
  <c r="G1507" i="63"/>
  <c r="H1507" i="63"/>
  <c r="I1507" i="63"/>
  <c r="J1507" i="63"/>
  <c r="K1507" i="63"/>
  <c r="L1507" i="63"/>
  <c r="M1507" i="63"/>
  <c r="N1507" i="63"/>
  <c r="C1508" i="63"/>
  <c r="D1508" i="63"/>
  <c r="E1508" i="63"/>
  <c r="F1508" i="63"/>
  <c r="G1508" i="63"/>
  <c r="H1508" i="63"/>
  <c r="I1508" i="63"/>
  <c r="J1508" i="63"/>
  <c r="K1508" i="63"/>
  <c r="L1508" i="63"/>
  <c r="M1508" i="63"/>
  <c r="N1508" i="63"/>
  <c r="C1509" i="63"/>
  <c r="D1509" i="63"/>
  <c r="E1509" i="63"/>
  <c r="F1509" i="63"/>
  <c r="G1509" i="63"/>
  <c r="H1509" i="63"/>
  <c r="I1509" i="63"/>
  <c r="J1509" i="63"/>
  <c r="K1509" i="63"/>
  <c r="L1509" i="63"/>
  <c r="M1509" i="63"/>
  <c r="N1509" i="63"/>
  <c r="C1510" i="63"/>
  <c r="D1510" i="63"/>
  <c r="E1510" i="63"/>
  <c r="F1510" i="63"/>
  <c r="G1510" i="63"/>
  <c r="H1510" i="63"/>
  <c r="I1510" i="63"/>
  <c r="J1510" i="63"/>
  <c r="K1510" i="63"/>
  <c r="L1510" i="63"/>
  <c r="M1510" i="63"/>
  <c r="N1510" i="63"/>
  <c r="C1511" i="63"/>
  <c r="D1511" i="63"/>
  <c r="E1511" i="63"/>
  <c r="F1511" i="63"/>
  <c r="G1511" i="63"/>
  <c r="H1511" i="63"/>
  <c r="I1511" i="63"/>
  <c r="J1511" i="63"/>
  <c r="K1511" i="63"/>
  <c r="L1511" i="63"/>
  <c r="M1511" i="63"/>
  <c r="N1511" i="63"/>
  <c r="C1512" i="63"/>
  <c r="D1512" i="63"/>
  <c r="E1512" i="63"/>
  <c r="F1512" i="63"/>
  <c r="G1512" i="63"/>
  <c r="H1512" i="63"/>
  <c r="I1512" i="63"/>
  <c r="J1512" i="63"/>
  <c r="K1512" i="63"/>
  <c r="L1512" i="63"/>
  <c r="M1512" i="63"/>
  <c r="N1512" i="63"/>
  <c r="C1513" i="63"/>
  <c r="D1513" i="63"/>
  <c r="E1513" i="63"/>
  <c r="F1513" i="63"/>
  <c r="G1513" i="63"/>
  <c r="H1513" i="63"/>
  <c r="I1513" i="63"/>
  <c r="J1513" i="63"/>
  <c r="K1513" i="63"/>
  <c r="L1513" i="63"/>
  <c r="M1513" i="63"/>
  <c r="N1513" i="63"/>
  <c r="C1514" i="63"/>
  <c r="D1514" i="63"/>
  <c r="E1514" i="63"/>
  <c r="F1514" i="63"/>
  <c r="G1514" i="63"/>
  <c r="H1514" i="63"/>
  <c r="I1514" i="63"/>
  <c r="J1514" i="63"/>
  <c r="K1514" i="63"/>
  <c r="L1514" i="63"/>
  <c r="M1514" i="63"/>
  <c r="N1514" i="63"/>
  <c r="C1515" i="63"/>
  <c r="D1515" i="63"/>
  <c r="E1515" i="63"/>
  <c r="F1515" i="63"/>
  <c r="G1515" i="63"/>
  <c r="H1515" i="63"/>
  <c r="I1515" i="63"/>
  <c r="J1515" i="63"/>
  <c r="K1515" i="63"/>
  <c r="L1515" i="63"/>
  <c r="M1515" i="63"/>
  <c r="N1515" i="63"/>
  <c r="C1516" i="63"/>
  <c r="D1516" i="63"/>
  <c r="E1516" i="63"/>
  <c r="F1516" i="63"/>
  <c r="G1516" i="63"/>
  <c r="H1516" i="63"/>
  <c r="I1516" i="63"/>
  <c r="J1516" i="63"/>
  <c r="K1516" i="63"/>
  <c r="L1516" i="63"/>
  <c r="M1516" i="63"/>
  <c r="N1516" i="63"/>
  <c r="C1517" i="63"/>
  <c r="D1517" i="63"/>
  <c r="E1517" i="63"/>
  <c r="F1517" i="63"/>
  <c r="G1517" i="63"/>
  <c r="H1517" i="63"/>
  <c r="I1517" i="63"/>
  <c r="J1517" i="63"/>
  <c r="K1517" i="63"/>
  <c r="L1517" i="63"/>
  <c r="M1517" i="63"/>
  <c r="N1517" i="63"/>
  <c r="C1518" i="63"/>
  <c r="D1518" i="63"/>
  <c r="E1518" i="63"/>
  <c r="F1518" i="63"/>
  <c r="G1518" i="63"/>
  <c r="H1518" i="63"/>
  <c r="I1518" i="63"/>
  <c r="J1518" i="63"/>
  <c r="K1518" i="63"/>
  <c r="L1518" i="63"/>
  <c r="M1518" i="63"/>
  <c r="N1518" i="63"/>
  <c r="C1519" i="63"/>
  <c r="D1519" i="63"/>
  <c r="E1519" i="63"/>
  <c r="F1519" i="63"/>
  <c r="G1519" i="63"/>
  <c r="H1519" i="63"/>
  <c r="I1519" i="63"/>
  <c r="J1519" i="63"/>
  <c r="K1519" i="63"/>
  <c r="L1519" i="63"/>
  <c r="M1519" i="63"/>
  <c r="N1519" i="63"/>
  <c r="C1520" i="63"/>
  <c r="D1520" i="63"/>
  <c r="E1520" i="63"/>
  <c r="F1520" i="63"/>
  <c r="G1520" i="63"/>
  <c r="H1520" i="63"/>
  <c r="I1520" i="63"/>
  <c r="J1520" i="63"/>
  <c r="K1520" i="63"/>
  <c r="L1520" i="63"/>
  <c r="M1520" i="63"/>
  <c r="N1520" i="63"/>
  <c r="C1521" i="63"/>
  <c r="D1521" i="63"/>
  <c r="E1521" i="63"/>
  <c r="F1521" i="63"/>
  <c r="G1521" i="63"/>
  <c r="H1521" i="63"/>
  <c r="I1521" i="63"/>
  <c r="J1521" i="63"/>
  <c r="K1521" i="63"/>
  <c r="L1521" i="63"/>
  <c r="M1521" i="63"/>
  <c r="N1521" i="63"/>
  <c r="C1522" i="63"/>
  <c r="D1522" i="63"/>
  <c r="E1522" i="63"/>
  <c r="F1522" i="63"/>
  <c r="G1522" i="63"/>
  <c r="H1522" i="63"/>
  <c r="I1522" i="63"/>
  <c r="J1522" i="63"/>
  <c r="K1522" i="63"/>
  <c r="L1522" i="63"/>
  <c r="M1522" i="63"/>
  <c r="N1522" i="63"/>
  <c r="C1523" i="63"/>
  <c r="D1523" i="63"/>
  <c r="E1523" i="63"/>
  <c r="F1523" i="63"/>
  <c r="G1523" i="63"/>
  <c r="H1523" i="63"/>
  <c r="I1523" i="63"/>
  <c r="J1523" i="63"/>
  <c r="K1523" i="63"/>
  <c r="L1523" i="63"/>
  <c r="M1523" i="63"/>
  <c r="N1523" i="63"/>
  <c r="C1524" i="63"/>
  <c r="D1524" i="63"/>
  <c r="E1524" i="63"/>
  <c r="F1524" i="63"/>
  <c r="G1524" i="63"/>
  <c r="H1524" i="63"/>
  <c r="I1524" i="63"/>
  <c r="J1524" i="63"/>
  <c r="K1524" i="63"/>
  <c r="L1524" i="63"/>
  <c r="M1524" i="63"/>
  <c r="N1524" i="63"/>
  <c r="C1525" i="63"/>
  <c r="D1525" i="63"/>
  <c r="E1525" i="63"/>
  <c r="F1525" i="63"/>
  <c r="G1525" i="63"/>
  <c r="H1525" i="63"/>
  <c r="I1525" i="63"/>
  <c r="J1525" i="63"/>
  <c r="K1525" i="63"/>
  <c r="L1525" i="63"/>
  <c r="M1525" i="63"/>
  <c r="N1525" i="63"/>
  <c r="C1526" i="63"/>
  <c r="D1526" i="63"/>
  <c r="E1526" i="63"/>
  <c r="F1526" i="63"/>
  <c r="G1526" i="63"/>
  <c r="H1526" i="63"/>
  <c r="I1526" i="63"/>
  <c r="J1526" i="63"/>
  <c r="K1526" i="63"/>
  <c r="L1526" i="63"/>
  <c r="M1526" i="63"/>
  <c r="N1526" i="63"/>
  <c r="C1527" i="63"/>
  <c r="D1527" i="63"/>
  <c r="E1527" i="63"/>
  <c r="F1527" i="63"/>
  <c r="G1527" i="63"/>
  <c r="H1527" i="63"/>
  <c r="I1527" i="63"/>
  <c r="J1527" i="63"/>
  <c r="K1527" i="63"/>
  <c r="L1527" i="63"/>
  <c r="M1527" i="63"/>
  <c r="N1527" i="63"/>
  <c r="C1528" i="63"/>
  <c r="D1528" i="63"/>
  <c r="E1528" i="63"/>
  <c r="F1528" i="63"/>
  <c r="G1528" i="63"/>
  <c r="H1528" i="63"/>
  <c r="I1528" i="63"/>
  <c r="J1528" i="63"/>
  <c r="K1528" i="63"/>
  <c r="L1528" i="63"/>
  <c r="M1528" i="63"/>
  <c r="N1528" i="63"/>
  <c r="C1529" i="63"/>
  <c r="D1529" i="63"/>
  <c r="E1529" i="63"/>
  <c r="F1529" i="63"/>
  <c r="G1529" i="63"/>
  <c r="H1529" i="63"/>
  <c r="I1529" i="63"/>
  <c r="J1529" i="63"/>
  <c r="K1529" i="63"/>
  <c r="L1529" i="63"/>
  <c r="M1529" i="63"/>
  <c r="N1529" i="63"/>
  <c r="C1530" i="63"/>
  <c r="D1530" i="63"/>
  <c r="E1530" i="63"/>
  <c r="F1530" i="63"/>
  <c r="G1530" i="63"/>
  <c r="H1530" i="63"/>
  <c r="I1530" i="63"/>
  <c r="J1530" i="63"/>
  <c r="K1530" i="63"/>
  <c r="L1530" i="63"/>
  <c r="M1530" i="63"/>
  <c r="N1530" i="63"/>
  <c r="C1531" i="63"/>
  <c r="D1531" i="63"/>
  <c r="E1531" i="63"/>
  <c r="F1531" i="63"/>
  <c r="G1531" i="63"/>
  <c r="H1531" i="63"/>
  <c r="I1531" i="63"/>
  <c r="J1531" i="63"/>
  <c r="K1531" i="63"/>
  <c r="L1531" i="63"/>
  <c r="M1531" i="63"/>
  <c r="N1531" i="63"/>
  <c r="C1532" i="63"/>
  <c r="D1532" i="63"/>
  <c r="E1532" i="63"/>
  <c r="F1532" i="63"/>
  <c r="G1532" i="63"/>
  <c r="H1532" i="63"/>
  <c r="I1532" i="63"/>
  <c r="J1532" i="63"/>
  <c r="K1532" i="63"/>
  <c r="L1532" i="63"/>
  <c r="M1532" i="63"/>
  <c r="N1532" i="63"/>
  <c r="C1533" i="63"/>
  <c r="D1533" i="63"/>
  <c r="E1533" i="63"/>
  <c r="F1533" i="63"/>
  <c r="G1533" i="63"/>
  <c r="H1533" i="63"/>
  <c r="I1533" i="63"/>
  <c r="J1533" i="63"/>
  <c r="K1533" i="63"/>
  <c r="L1533" i="63"/>
  <c r="M1533" i="63"/>
  <c r="N1533" i="63"/>
  <c r="C1534" i="63"/>
  <c r="D1534" i="63"/>
  <c r="E1534" i="63"/>
  <c r="F1534" i="63"/>
  <c r="G1534" i="63"/>
  <c r="H1534" i="63"/>
  <c r="I1534" i="63"/>
  <c r="J1534" i="63"/>
  <c r="K1534" i="63"/>
  <c r="L1534" i="63"/>
  <c r="M1534" i="63"/>
  <c r="N1534" i="63"/>
  <c r="C1535" i="63"/>
  <c r="D1535" i="63"/>
  <c r="E1535" i="63"/>
  <c r="F1535" i="63"/>
  <c r="G1535" i="63"/>
  <c r="H1535" i="63"/>
  <c r="I1535" i="63"/>
  <c r="J1535" i="63"/>
  <c r="K1535" i="63"/>
  <c r="L1535" i="63"/>
  <c r="M1535" i="63"/>
  <c r="N1535" i="63"/>
  <c r="C1536" i="63"/>
  <c r="D1536" i="63"/>
  <c r="E1536" i="63"/>
  <c r="F1536" i="63"/>
  <c r="G1536" i="63"/>
  <c r="H1536" i="63"/>
  <c r="I1536" i="63"/>
  <c r="J1536" i="63"/>
  <c r="K1536" i="63"/>
  <c r="L1536" i="63"/>
  <c r="M1536" i="63"/>
  <c r="N1536" i="63"/>
  <c r="C1537" i="63"/>
  <c r="D1537" i="63"/>
  <c r="E1537" i="63"/>
  <c r="F1537" i="63"/>
  <c r="G1537" i="63"/>
  <c r="H1537" i="63"/>
  <c r="I1537" i="63"/>
  <c r="J1537" i="63"/>
  <c r="K1537" i="63"/>
  <c r="L1537" i="63"/>
  <c r="M1537" i="63"/>
  <c r="N1537" i="63"/>
  <c r="C1538" i="63"/>
  <c r="D1538" i="63"/>
  <c r="E1538" i="63"/>
  <c r="F1538" i="63"/>
  <c r="G1538" i="63"/>
  <c r="H1538" i="63"/>
  <c r="I1538" i="63"/>
  <c r="J1538" i="63"/>
  <c r="K1538" i="63"/>
  <c r="L1538" i="63"/>
  <c r="M1538" i="63"/>
  <c r="N1538" i="63"/>
  <c r="C1539" i="63"/>
  <c r="D1539" i="63"/>
  <c r="E1539" i="63"/>
  <c r="F1539" i="63"/>
  <c r="G1539" i="63"/>
  <c r="H1539" i="63"/>
  <c r="I1539" i="63"/>
  <c r="J1539" i="63"/>
  <c r="K1539" i="63"/>
  <c r="L1539" i="63"/>
  <c r="M1539" i="63"/>
  <c r="N1539" i="63"/>
  <c r="C1540" i="63"/>
  <c r="D1540" i="63"/>
  <c r="E1540" i="63"/>
  <c r="F1540" i="63"/>
  <c r="G1540" i="63"/>
  <c r="H1540" i="63"/>
  <c r="I1540" i="63"/>
  <c r="J1540" i="63"/>
  <c r="K1540" i="63"/>
  <c r="L1540" i="63"/>
  <c r="M1540" i="63"/>
  <c r="N1540" i="63"/>
  <c r="C1541" i="63"/>
  <c r="D1541" i="63"/>
  <c r="E1541" i="63"/>
  <c r="F1541" i="63"/>
  <c r="G1541" i="63"/>
  <c r="H1541" i="63"/>
  <c r="I1541" i="63"/>
  <c r="J1541" i="63"/>
  <c r="K1541" i="63"/>
  <c r="L1541" i="63"/>
  <c r="M1541" i="63"/>
  <c r="N1541" i="63"/>
  <c r="C1542" i="63"/>
  <c r="D1542" i="63"/>
  <c r="E1542" i="63"/>
  <c r="F1542" i="63"/>
  <c r="G1542" i="63"/>
  <c r="H1542" i="63"/>
  <c r="I1542" i="63"/>
  <c r="J1542" i="63"/>
  <c r="K1542" i="63"/>
  <c r="L1542" i="63"/>
  <c r="M1542" i="63"/>
  <c r="N1542" i="63"/>
  <c r="C1543" i="63"/>
  <c r="D1543" i="63"/>
  <c r="E1543" i="63"/>
  <c r="F1543" i="63"/>
  <c r="G1543" i="63"/>
  <c r="H1543" i="63"/>
  <c r="I1543" i="63"/>
  <c r="J1543" i="63"/>
  <c r="K1543" i="63"/>
  <c r="L1543" i="63"/>
  <c r="M1543" i="63"/>
  <c r="N1543" i="63"/>
  <c r="C1544" i="63"/>
  <c r="D1544" i="63"/>
  <c r="E1544" i="63"/>
  <c r="F1544" i="63"/>
  <c r="G1544" i="63"/>
  <c r="H1544" i="63"/>
  <c r="I1544" i="63"/>
  <c r="J1544" i="63"/>
  <c r="K1544" i="63"/>
  <c r="L1544" i="63"/>
  <c r="M1544" i="63"/>
  <c r="N1544" i="63"/>
  <c r="C1545" i="63"/>
  <c r="D1545" i="63"/>
  <c r="E1545" i="63"/>
  <c r="F1545" i="63"/>
  <c r="G1545" i="63"/>
  <c r="H1545" i="63"/>
  <c r="I1545" i="63"/>
  <c r="J1545" i="63"/>
  <c r="K1545" i="63"/>
  <c r="L1545" i="63"/>
  <c r="M1545" i="63"/>
  <c r="N1545" i="63"/>
  <c r="C1546" i="63"/>
  <c r="D1546" i="63"/>
  <c r="E1546" i="63"/>
  <c r="F1546" i="63"/>
  <c r="G1546" i="63"/>
  <c r="H1546" i="63"/>
  <c r="I1546" i="63"/>
  <c r="J1546" i="63"/>
  <c r="K1546" i="63"/>
  <c r="L1546" i="63"/>
  <c r="M1546" i="63"/>
  <c r="N1546" i="63"/>
  <c r="C1547" i="63"/>
  <c r="D1547" i="63"/>
  <c r="E1547" i="63"/>
  <c r="F1547" i="63"/>
  <c r="G1547" i="63"/>
  <c r="H1547" i="63"/>
  <c r="I1547" i="63"/>
  <c r="J1547" i="63"/>
  <c r="K1547" i="63"/>
  <c r="L1547" i="63"/>
  <c r="M1547" i="63"/>
  <c r="N1547" i="63"/>
  <c r="C1548" i="63"/>
  <c r="D1548" i="63"/>
  <c r="E1548" i="63"/>
  <c r="F1548" i="63"/>
  <c r="G1548" i="63"/>
  <c r="H1548" i="63"/>
  <c r="I1548" i="63"/>
  <c r="J1548" i="63"/>
  <c r="K1548" i="63"/>
  <c r="L1548" i="63"/>
  <c r="M1548" i="63"/>
  <c r="N1548" i="63"/>
  <c r="C1549" i="63"/>
  <c r="D1549" i="63"/>
  <c r="E1549" i="63"/>
  <c r="F1549" i="63"/>
  <c r="G1549" i="63"/>
  <c r="H1549" i="63"/>
  <c r="I1549" i="63"/>
  <c r="J1549" i="63"/>
  <c r="K1549" i="63"/>
  <c r="L1549" i="63"/>
  <c r="M1549" i="63"/>
  <c r="N1549" i="63"/>
  <c r="C1550" i="63"/>
  <c r="D1550" i="63"/>
  <c r="E1550" i="63"/>
  <c r="F1550" i="63"/>
  <c r="G1550" i="63"/>
  <c r="H1550" i="63"/>
  <c r="I1550" i="63"/>
  <c r="J1550" i="63"/>
  <c r="K1550" i="63"/>
  <c r="L1550" i="63"/>
  <c r="M1550" i="63"/>
  <c r="N1550" i="63"/>
  <c r="C1551" i="63"/>
  <c r="D1551" i="63"/>
  <c r="E1551" i="63"/>
  <c r="F1551" i="63"/>
  <c r="G1551" i="63"/>
  <c r="H1551" i="63"/>
  <c r="I1551" i="63"/>
  <c r="J1551" i="63"/>
  <c r="K1551" i="63"/>
  <c r="L1551" i="63"/>
  <c r="M1551" i="63"/>
  <c r="N1551" i="63"/>
  <c r="C1552" i="63"/>
  <c r="D1552" i="63"/>
  <c r="E1552" i="63"/>
  <c r="F1552" i="63"/>
  <c r="G1552" i="63"/>
  <c r="H1552" i="63"/>
  <c r="I1552" i="63"/>
  <c r="J1552" i="63"/>
  <c r="K1552" i="63"/>
  <c r="L1552" i="63"/>
  <c r="M1552" i="63"/>
  <c r="N1552" i="63"/>
  <c r="C1553" i="63"/>
  <c r="D1553" i="63"/>
  <c r="E1553" i="63"/>
  <c r="F1553" i="63"/>
  <c r="G1553" i="63"/>
  <c r="H1553" i="63"/>
  <c r="I1553" i="63"/>
  <c r="J1553" i="63"/>
  <c r="K1553" i="63"/>
  <c r="L1553" i="63"/>
  <c r="M1553" i="63"/>
  <c r="N1553" i="63"/>
  <c r="C1554" i="63"/>
  <c r="D1554" i="63"/>
  <c r="E1554" i="63"/>
  <c r="F1554" i="63"/>
  <c r="G1554" i="63"/>
  <c r="H1554" i="63"/>
  <c r="I1554" i="63"/>
  <c r="J1554" i="63"/>
  <c r="K1554" i="63"/>
  <c r="L1554" i="63"/>
  <c r="M1554" i="63"/>
  <c r="N1554" i="63"/>
  <c r="C1555" i="63"/>
  <c r="D1555" i="63"/>
  <c r="E1555" i="63"/>
  <c r="F1555" i="63"/>
  <c r="G1555" i="63"/>
  <c r="H1555" i="63"/>
  <c r="I1555" i="63"/>
  <c r="J1555" i="63"/>
  <c r="K1555" i="63"/>
  <c r="L1555" i="63"/>
  <c r="M1555" i="63"/>
  <c r="N1555" i="63"/>
  <c r="C1556" i="63"/>
  <c r="D1556" i="63"/>
  <c r="E1556" i="63"/>
  <c r="F1556" i="63"/>
  <c r="G1556" i="63"/>
  <c r="H1556" i="63"/>
  <c r="I1556" i="63"/>
  <c r="J1556" i="63"/>
  <c r="K1556" i="63"/>
  <c r="L1556" i="63"/>
  <c r="M1556" i="63"/>
  <c r="N1556" i="63"/>
  <c r="C1557" i="63"/>
  <c r="D1557" i="63"/>
  <c r="E1557" i="63"/>
  <c r="F1557" i="63"/>
  <c r="G1557" i="63"/>
  <c r="H1557" i="63"/>
  <c r="I1557" i="63"/>
  <c r="J1557" i="63"/>
  <c r="K1557" i="63"/>
  <c r="L1557" i="63"/>
  <c r="M1557" i="63"/>
  <c r="N1557" i="63"/>
  <c r="C1558" i="63"/>
  <c r="D1558" i="63"/>
  <c r="E1558" i="63"/>
  <c r="F1558" i="63"/>
  <c r="G1558" i="63"/>
  <c r="H1558" i="63"/>
  <c r="I1558" i="63"/>
  <c r="J1558" i="63"/>
  <c r="K1558" i="63"/>
  <c r="L1558" i="63"/>
  <c r="M1558" i="63"/>
  <c r="N1558" i="63"/>
  <c r="C1559" i="63"/>
  <c r="D1559" i="63"/>
  <c r="E1559" i="63"/>
  <c r="F1559" i="63"/>
  <c r="G1559" i="63"/>
  <c r="H1559" i="63"/>
  <c r="I1559" i="63"/>
  <c r="J1559" i="63"/>
  <c r="K1559" i="63"/>
  <c r="L1559" i="63"/>
  <c r="M1559" i="63"/>
  <c r="N1559" i="63"/>
  <c r="C1560" i="63"/>
  <c r="D1560" i="63"/>
  <c r="E1560" i="63"/>
  <c r="F1560" i="63"/>
  <c r="G1560" i="63"/>
  <c r="H1560" i="63"/>
  <c r="I1560" i="63"/>
  <c r="J1560" i="63"/>
  <c r="K1560" i="63"/>
  <c r="L1560" i="63"/>
  <c r="M1560" i="63"/>
  <c r="N1560" i="63"/>
  <c r="C1561" i="63"/>
  <c r="D1561" i="63"/>
  <c r="E1561" i="63"/>
  <c r="F1561" i="63"/>
  <c r="G1561" i="63"/>
  <c r="H1561" i="63"/>
  <c r="I1561" i="63"/>
  <c r="J1561" i="63"/>
  <c r="K1561" i="63"/>
  <c r="L1561" i="63"/>
  <c r="M1561" i="63"/>
  <c r="N1561" i="63"/>
  <c r="C1562" i="63"/>
  <c r="D1562" i="63"/>
  <c r="E1562" i="63"/>
  <c r="F1562" i="63"/>
  <c r="G1562" i="63"/>
  <c r="H1562" i="63"/>
  <c r="I1562" i="63"/>
  <c r="J1562" i="63"/>
  <c r="K1562" i="63"/>
  <c r="L1562" i="63"/>
  <c r="M1562" i="63"/>
  <c r="N1562" i="63"/>
  <c r="C1563" i="63"/>
  <c r="D1563" i="63"/>
  <c r="E1563" i="63"/>
  <c r="F1563" i="63"/>
  <c r="G1563" i="63"/>
  <c r="H1563" i="63"/>
  <c r="I1563" i="63"/>
  <c r="J1563" i="63"/>
  <c r="K1563" i="63"/>
  <c r="L1563" i="63"/>
  <c r="M1563" i="63"/>
  <c r="N1563" i="63"/>
  <c r="C1564" i="63"/>
  <c r="D1564" i="63"/>
  <c r="E1564" i="63"/>
  <c r="F1564" i="63"/>
  <c r="G1564" i="63"/>
  <c r="H1564" i="63"/>
  <c r="I1564" i="63"/>
  <c r="J1564" i="63"/>
  <c r="K1564" i="63"/>
  <c r="L1564" i="63"/>
  <c r="M1564" i="63"/>
  <c r="N1564" i="63"/>
  <c r="C1565" i="63"/>
  <c r="D1565" i="63"/>
  <c r="E1565" i="63"/>
  <c r="F1565" i="63"/>
  <c r="G1565" i="63"/>
  <c r="H1565" i="63"/>
  <c r="I1565" i="63"/>
  <c r="J1565" i="63"/>
  <c r="K1565" i="63"/>
  <c r="L1565" i="63"/>
  <c r="M1565" i="63"/>
  <c r="N1565" i="63"/>
  <c r="C1566" i="63"/>
  <c r="D1566" i="63"/>
  <c r="E1566" i="63"/>
  <c r="F1566" i="63"/>
  <c r="G1566" i="63"/>
  <c r="H1566" i="63"/>
  <c r="I1566" i="63"/>
  <c r="J1566" i="63"/>
  <c r="K1566" i="63"/>
  <c r="L1566" i="63"/>
  <c r="M1566" i="63"/>
  <c r="N1566" i="63"/>
  <c r="C1567" i="63"/>
  <c r="D1567" i="63"/>
  <c r="E1567" i="63"/>
  <c r="F1567" i="63"/>
  <c r="G1567" i="63"/>
  <c r="H1567" i="63"/>
  <c r="I1567" i="63"/>
  <c r="J1567" i="63"/>
  <c r="K1567" i="63"/>
  <c r="L1567" i="63"/>
  <c r="M1567" i="63"/>
  <c r="N1567" i="63"/>
  <c r="C1568" i="63"/>
  <c r="D1568" i="63"/>
  <c r="E1568" i="63"/>
  <c r="F1568" i="63"/>
  <c r="G1568" i="63"/>
  <c r="H1568" i="63"/>
  <c r="I1568" i="63"/>
  <c r="J1568" i="63"/>
  <c r="K1568" i="63"/>
  <c r="L1568" i="63"/>
  <c r="M1568" i="63"/>
  <c r="N1568" i="63"/>
  <c r="C1569" i="63"/>
  <c r="D1569" i="63"/>
  <c r="E1569" i="63"/>
  <c r="F1569" i="63"/>
  <c r="G1569" i="63"/>
  <c r="H1569" i="63"/>
  <c r="I1569" i="63"/>
  <c r="J1569" i="63"/>
  <c r="K1569" i="63"/>
  <c r="L1569" i="63"/>
  <c r="M1569" i="63"/>
  <c r="N1569" i="63"/>
  <c r="C1570" i="63"/>
  <c r="D1570" i="63"/>
  <c r="E1570" i="63"/>
  <c r="F1570" i="63"/>
  <c r="G1570" i="63"/>
  <c r="H1570" i="63"/>
  <c r="I1570" i="63"/>
  <c r="J1570" i="63"/>
  <c r="K1570" i="63"/>
  <c r="L1570" i="63"/>
  <c r="M1570" i="63"/>
  <c r="N1570" i="63"/>
  <c r="C1571" i="63"/>
  <c r="D1571" i="63"/>
  <c r="E1571" i="63"/>
  <c r="F1571" i="63"/>
  <c r="G1571" i="63"/>
  <c r="H1571" i="63"/>
  <c r="I1571" i="63"/>
  <c r="J1571" i="63"/>
  <c r="K1571" i="63"/>
  <c r="L1571" i="63"/>
  <c r="M1571" i="63"/>
  <c r="N1571" i="63"/>
  <c r="C1572" i="63"/>
  <c r="D1572" i="63"/>
  <c r="E1572" i="63"/>
  <c r="F1572" i="63"/>
  <c r="G1572" i="63"/>
  <c r="H1572" i="63"/>
  <c r="I1572" i="63"/>
  <c r="J1572" i="63"/>
  <c r="K1572" i="63"/>
  <c r="L1572" i="63"/>
  <c r="M1572" i="63"/>
  <c r="N1572" i="63"/>
  <c r="C1573" i="63"/>
  <c r="D1573" i="63"/>
  <c r="E1573" i="63"/>
  <c r="F1573" i="63"/>
  <c r="G1573" i="63"/>
  <c r="H1573" i="63"/>
  <c r="I1573" i="63"/>
  <c r="J1573" i="63"/>
  <c r="K1573" i="63"/>
  <c r="L1573" i="63"/>
  <c r="M1573" i="63"/>
  <c r="N1573" i="63"/>
  <c r="C1574" i="63"/>
  <c r="D1574" i="63"/>
  <c r="E1574" i="63"/>
  <c r="F1574" i="63"/>
  <c r="G1574" i="63"/>
  <c r="H1574" i="63"/>
  <c r="I1574" i="63"/>
  <c r="J1574" i="63"/>
  <c r="K1574" i="63"/>
  <c r="L1574" i="63"/>
  <c r="M1574" i="63"/>
  <c r="N1574" i="63"/>
  <c r="C1575" i="63"/>
  <c r="D1575" i="63"/>
  <c r="E1575" i="63"/>
  <c r="F1575" i="63"/>
  <c r="G1575" i="63"/>
  <c r="H1575" i="63"/>
  <c r="I1575" i="63"/>
  <c r="J1575" i="63"/>
  <c r="K1575" i="63"/>
  <c r="L1575" i="63"/>
  <c r="M1575" i="63"/>
  <c r="N1575" i="63"/>
  <c r="C1576" i="63"/>
  <c r="D1576" i="63"/>
  <c r="E1576" i="63"/>
  <c r="F1576" i="63"/>
  <c r="G1576" i="63"/>
  <c r="H1576" i="63"/>
  <c r="I1576" i="63"/>
  <c r="J1576" i="63"/>
  <c r="K1576" i="63"/>
  <c r="L1576" i="63"/>
  <c r="M1576" i="63"/>
  <c r="N1576" i="63"/>
  <c r="C1577" i="63"/>
  <c r="D1577" i="63"/>
  <c r="E1577" i="63"/>
  <c r="F1577" i="63"/>
  <c r="G1577" i="63"/>
  <c r="H1577" i="63"/>
  <c r="I1577" i="63"/>
  <c r="J1577" i="63"/>
  <c r="K1577" i="63"/>
  <c r="L1577" i="63"/>
  <c r="M1577" i="63"/>
  <c r="N1577" i="63"/>
  <c r="C1578" i="63"/>
  <c r="D1578" i="63"/>
  <c r="E1578" i="63"/>
  <c r="F1578" i="63"/>
  <c r="G1578" i="63"/>
  <c r="H1578" i="63"/>
  <c r="I1578" i="63"/>
  <c r="J1578" i="63"/>
  <c r="K1578" i="63"/>
  <c r="L1578" i="63"/>
  <c r="M1578" i="63"/>
  <c r="N1578" i="63"/>
  <c r="C1579" i="63"/>
  <c r="D1579" i="63"/>
  <c r="E1579" i="63"/>
  <c r="F1579" i="63"/>
  <c r="G1579" i="63"/>
  <c r="H1579" i="63"/>
  <c r="I1579" i="63"/>
  <c r="J1579" i="63"/>
  <c r="K1579" i="63"/>
  <c r="L1579" i="63"/>
  <c r="M1579" i="63"/>
  <c r="N1579" i="63"/>
  <c r="C1580" i="63"/>
  <c r="D1580" i="63"/>
  <c r="E1580" i="63"/>
  <c r="F1580" i="63"/>
  <c r="G1580" i="63"/>
  <c r="H1580" i="63"/>
  <c r="I1580" i="63"/>
  <c r="J1580" i="63"/>
  <c r="K1580" i="63"/>
  <c r="L1580" i="63"/>
  <c r="M1580" i="63"/>
  <c r="N1580" i="63"/>
  <c r="C1581" i="63"/>
  <c r="D1581" i="63"/>
  <c r="E1581" i="63"/>
  <c r="F1581" i="63"/>
  <c r="G1581" i="63"/>
  <c r="H1581" i="63"/>
  <c r="I1581" i="63"/>
  <c r="J1581" i="63"/>
  <c r="K1581" i="63"/>
  <c r="L1581" i="63"/>
  <c r="M1581" i="63"/>
  <c r="N1581" i="63"/>
  <c r="C1582" i="63"/>
  <c r="D1582" i="63"/>
  <c r="E1582" i="63"/>
  <c r="F1582" i="63"/>
  <c r="G1582" i="63"/>
  <c r="H1582" i="63"/>
  <c r="I1582" i="63"/>
  <c r="J1582" i="63"/>
  <c r="K1582" i="63"/>
  <c r="L1582" i="63"/>
  <c r="M1582" i="63"/>
  <c r="N1582" i="63"/>
  <c r="C1583" i="63"/>
  <c r="D1583" i="63"/>
  <c r="E1583" i="63"/>
  <c r="F1583" i="63"/>
  <c r="G1583" i="63"/>
  <c r="H1583" i="63"/>
  <c r="I1583" i="63"/>
  <c r="J1583" i="63"/>
  <c r="K1583" i="63"/>
  <c r="L1583" i="63"/>
  <c r="M1583" i="63"/>
  <c r="N1583" i="63"/>
  <c r="C1584" i="63"/>
  <c r="D1584" i="63"/>
  <c r="E1584" i="63"/>
  <c r="F1584" i="63"/>
  <c r="G1584" i="63"/>
  <c r="H1584" i="63"/>
  <c r="I1584" i="63"/>
  <c r="J1584" i="63"/>
  <c r="K1584" i="63"/>
  <c r="L1584" i="63"/>
  <c r="M1584" i="63"/>
  <c r="N1584" i="63"/>
  <c r="C1585" i="63"/>
  <c r="D1585" i="63"/>
  <c r="E1585" i="63"/>
  <c r="F1585" i="63"/>
  <c r="G1585" i="63"/>
  <c r="H1585" i="63"/>
  <c r="I1585" i="63"/>
  <c r="J1585" i="63"/>
  <c r="K1585" i="63"/>
  <c r="L1585" i="63"/>
  <c r="M1585" i="63"/>
  <c r="N1585" i="63"/>
  <c r="C1586" i="63"/>
  <c r="D1586" i="63"/>
  <c r="E1586" i="63"/>
  <c r="F1586" i="63"/>
  <c r="G1586" i="63"/>
  <c r="H1586" i="63"/>
  <c r="I1586" i="63"/>
  <c r="J1586" i="63"/>
  <c r="K1586" i="63"/>
  <c r="L1586" i="63"/>
  <c r="M1586" i="63"/>
  <c r="N1586" i="63"/>
  <c r="C1587" i="63"/>
  <c r="D1587" i="63"/>
  <c r="E1587" i="63"/>
  <c r="F1587" i="63"/>
  <c r="G1587" i="63"/>
  <c r="H1587" i="63"/>
  <c r="I1587" i="63"/>
  <c r="J1587" i="63"/>
  <c r="K1587" i="63"/>
  <c r="L1587" i="63"/>
  <c r="M1587" i="63"/>
  <c r="N1587" i="63"/>
  <c r="C1588" i="63"/>
  <c r="D1588" i="63"/>
  <c r="E1588" i="63"/>
  <c r="F1588" i="63"/>
  <c r="G1588" i="63"/>
  <c r="H1588" i="63"/>
  <c r="I1588" i="63"/>
  <c r="J1588" i="63"/>
  <c r="K1588" i="63"/>
  <c r="L1588" i="63"/>
  <c r="M1588" i="63"/>
  <c r="N1588" i="63"/>
  <c r="C1589" i="63"/>
  <c r="D1589" i="63"/>
  <c r="E1589" i="63"/>
  <c r="F1589" i="63"/>
  <c r="G1589" i="63"/>
  <c r="H1589" i="63"/>
  <c r="I1589" i="63"/>
  <c r="J1589" i="63"/>
  <c r="K1589" i="63"/>
  <c r="L1589" i="63"/>
  <c r="M1589" i="63"/>
  <c r="N1589" i="63"/>
  <c r="C1590" i="63"/>
  <c r="D1590" i="63"/>
  <c r="E1590" i="63"/>
  <c r="F1590" i="63"/>
  <c r="G1590" i="63"/>
  <c r="H1590" i="63"/>
  <c r="I1590" i="63"/>
  <c r="J1590" i="63"/>
  <c r="K1590" i="63"/>
  <c r="L1590" i="63"/>
  <c r="M1590" i="63"/>
  <c r="N1590" i="63"/>
  <c r="C1591" i="63"/>
  <c r="D1591" i="63"/>
  <c r="E1591" i="63"/>
  <c r="F1591" i="63"/>
  <c r="G1591" i="63"/>
  <c r="H1591" i="63"/>
  <c r="I1591" i="63"/>
  <c r="J1591" i="63"/>
  <c r="K1591" i="63"/>
  <c r="L1591" i="63"/>
  <c r="M1591" i="63"/>
  <c r="N1591" i="63"/>
  <c r="C1592" i="63"/>
  <c r="D1592" i="63"/>
  <c r="E1592" i="63"/>
  <c r="F1592" i="63"/>
  <c r="G1592" i="63"/>
  <c r="H1592" i="63"/>
  <c r="I1592" i="63"/>
  <c r="J1592" i="63"/>
  <c r="K1592" i="63"/>
  <c r="L1592" i="63"/>
  <c r="M1592" i="63"/>
  <c r="N1592" i="63"/>
  <c r="C1593" i="63"/>
  <c r="D1593" i="63"/>
  <c r="E1593" i="63"/>
  <c r="F1593" i="63"/>
  <c r="G1593" i="63"/>
  <c r="H1593" i="63"/>
  <c r="I1593" i="63"/>
  <c r="J1593" i="63"/>
  <c r="K1593" i="63"/>
  <c r="L1593" i="63"/>
  <c r="M1593" i="63"/>
  <c r="N1593" i="63"/>
  <c r="C1594" i="63"/>
  <c r="D1594" i="63"/>
  <c r="E1594" i="63"/>
  <c r="F1594" i="63"/>
  <c r="G1594" i="63"/>
  <c r="H1594" i="63"/>
  <c r="I1594" i="63"/>
  <c r="J1594" i="63"/>
  <c r="K1594" i="63"/>
  <c r="L1594" i="63"/>
  <c r="M1594" i="63"/>
  <c r="N1594" i="63"/>
  <c r="C1595" i="63"/>
  <c r="D1595" i="63"/>
  <c r="E1595" i="63"/>
  <c r="F1595" i="63"/>
  <c r="G1595" i="63"/>
  <c r="H1595" i="63"/>
  <c r="I1595" i="63"/>
  <c r="J1595" i="63"/>
  <c r="K1595" i="63"/>
  <c r="L1595" i="63"/>
  <c r="M1595" i="63"/>
  <c r="N1595" i="63"/>
  <c r="C1596" i="63"/>
  <c r="D1596" i="63"/>
  <c r="E1596" i="63"/>
  <c r="F1596" i="63"/>
  <c r="G1596" i="63"/>
  <c r="H1596" i="63"/>
  <c r="I1596" i="63"/>
  <c r="J1596" i="63"/>
  <c r="K1596" i="63"/>
  <c r="L1596" i="63"/>
  <c r="M1596" i="63"/>
  <c r="N1596" i="63"/>
  <c r="C1597" i="63"/>
  <c r="D1597" i="63"/>
  <c r="E1597" i="63"/>
  <c r="F1597" i="63"/>
  <c r="G1597" i="63"/>
  <c r="H1597" i="63"/>
  <c r="I1597" i="63"/>
  <c r="J1597" i="63"/>
  <c r="K1597" i="63"/>
  <c r="L1597" i="63"/>
  <c r="M1597" i="63"/>
  <c r="N1597" i="63"/>
  <c r="C1598" i="63"/>
  <c r="D1598" i="63"/>
  <c r="E1598" i="63"/>
  <c r="F1598" i="63"/>
  <c r="G1598" i="63"/>
  <c r="H1598" i="63"/>
  <c r="I1598" i="63"/>
  <c r="J1598" i="63"/>
  <c r="K1598" i="63"/>
  <c r="L1598" i="63"/>
  <c r="M1598" i="63"/>
  <c r="N1598" i="63"/>
  <c r="C1599" i="63"/>
  <c r="D1599" i="63"/>
  <c r="E1599" i="63"/>
  <c r="F1599" i="63"/>
  <c r="G1599" i="63"/>
  <c r="H1599" i="63"/>
  <c r="I1599" i="63"/>
  <c r="J1599" i="63"/>
  <c r="K1599" i="63"/>
  <c r="L1599" i="63"/>
  <c r="M1599" i="63"/>
  <c r="N1599" i="63"/>
  <c r="C1600" i="63"/>
  <c r="D1600" i="63"/>
  <c r="E1600" i="63"/>
  <c r="F1600" i="63"/>
  <c r="G1600" i="63"/>
  <c r="H1600" i="63"/>
  <c r="I1600" i="63"/>
  <c r="J1600" i="63"/>
  <c r="K1600" i="63"/>
  <c r="L1600" i="63"/>
  <c r="M1600" i="63"/>
  <c r="N1600" i="63"/>
  <c r="C1601" i="63"/>
  <c r="D1601" i="63"/>
  <c r="E1601" i="63"/>
  <c r="F1601" i="63"/>
  <c r="G1601" i="63"/>
  <c r="H1601" i="63"/>
  <c r="I1601" i="63"/>
  <c r="J1601" i="63"/>
  <c r="K1601" i="63"/>
  <c r="L1601" i="63"/>
  <c r="M1601" i="63"/>
  <c r="N1601" i="63"/>
  <c r="C1602" i="63"/>
  <c r="D1602" i="63"/>
  <c r="E1602" i="63"/>
  <c r="F1602" i="63"/>
  <c r="G1602" i="63"/>
  <c r="H1602" i="63"/>
  <c r="I1602" i="63"/>
  <c r="J1602" i="63"/>
  <c r="K1602" i="63"/>
  <c r="L1602" i="63"/>
  <c r="M1602" i="63"/>
  <c r="N1602" i="63"/>
  <c r="C1603" i="63"/>
  <c r="D1603" i="63"/>
  <c r="E1603" i="63"/>
  <c r="F1603" i="63"/>
  <c r="G1603" i="63"/>
  <c r="H1603" i="63"/>
  <c r="I1603" i="63"/>
  <c r="J1603" i="63"/>
  <c r="K1603" i="63"/>
  <c r="L1603" i="63"/>
  <c r="M1603" i="63"/>
  <c r="N1603" i="63"/>
  <c r="C1604" i="63"/>
  <c r="D1604" i="63"/>
  <c r="E1604" i="63"/>
  <c r="F1604" i="63"/>
  <c r="G1604" i="63"/>
  <c r="H1604" i="63"/>
  <c r="I1604" i="63"/>
  <c r="J1604" i="63"/>
  <c r="K1604" i="63"/>
  <c r="L1604" i="63"/>
  <c r="M1604" i="63"/>
  <c r="N1604" i="63"/>
  <c r="C1605" i="63"/>
  <c r="D1605" i="63"/>
  <c r="E1605" i="63"/>
  <c r="F1605" i="63"/>
  <c r="G1605" i="63"/>
  <c r="H1605" i="63"/>
  <c r="I1605" i="63"/>
  <c r="J1605" i="63"/>
  <c r="K1605" i="63"/>
  <c r="L1605" i="63"/>
  <c r="M1605" i="63"/>
  <c r="N1605" i="63"/>
  <c r="C1606" i="63"/>
  <c r="D1606" i="63"/>
  <c r="E1606" i="63"/>
  <c r="F1606" i="63"/>
  <c r="G1606" i="63"/>
  <c r="H1606" i="63"/>
  <c r="I1606" i="63"/>
  <c r="J1606" i="63"/>
  <c r="K1606" i="63"/>
  <c r="L1606" i="63"/>
  <c r="M1606" i="63"/>
  <c r="N1606" i="63"/>
  <c r="C1607" i="63"/>
  <c r="D1607" i="63"/>
  <c r="E1607" i="63"/>
  <c r="F1607" i="63"/>
  <c r="G1607" i="63"/>
  <c r="H1607" i="63"/>
  <c r="I1607" i="63"/>
  <c r="J1607" i="63"/>
  <c r="K1607" i="63"/>
  <c r="L1607" i="63"/>
  <c r="M1607" i="63"/>
  <c r="N1607" i="63"/>
  <c r="C1608" i="63"/>
  <c r="D1608" i="63"/>
  <c r="E1608" i="63"/>
  <c r="F1608" i="63"/>
  <c r="G1608" i="63"/>
  <c r="H1608" i="63"/>
  <c r="I1608" i="63"/>
  <c r="J1608" i="63"/>
  <c r="K1608" i="63"/>
  <c r="L1608" i="63"/>
  <c r="M1608" i="63"/>
  <c r="N1608" i="63"/>
  <c r="C1609" i="63"/>
  <c r="D1609" i="63"/>
  <c r="E1609" i="63"/>
  <c r="F1609" i="63"/>
  <c r="G1609" i="63"/>
  <c r="H1609" i="63"/>
  <c r="I1609" i="63"/>
  <c r="J1609" i="63"/>
  <c r="K1609" i="63"/>
  <c r="L1609" i="63"/>
  <c r="M1609" i="63"/>
  <c r="N1609" i="63"/>
  <c r="C1610" i="63"/>
  <c r="D1610" i="63"/>
  <c r="E1610" i="63"/>
  <c r="F1610" i="63"/>
  <c r="G1610" i="63"/>
  <c r="H1610" i="63"/>
  <c r="I1610" i="63"/>
  <c r="J1610" i="63"/>
  <c r="K1610" i="63"/>
  <c r="L1610" i="63"/>
  <c r="M1610" i="63"/>
  <c r="N1610" i="63"/>
  <c r="C1611" i="63"/>
  <c r="D1611" i="63"/>
  <c r="E1611" i="63"/>
  <c r="F1611" i="63"/>
  <c r="G1611" i="63"/>
  <c r="H1611" i="63"/>
  <c r="I1611" i="63"/>
  <c r="J1611" i="63"/>
  <c r="K1611" i="63"/>
  <c r="L1611" i="63"/>
  <c r="M1611" i="63"/>
  <c r="N1611" i="63"/>
  <c r="C1612" i="63"/>
  <c r="D1612" i="63"/>
  <c r="E1612" i="63"/>
  <c r="F1612" i="63"/>
  <c r="G1612" i="63"/>
  <c r="H1612" i="63"/>
  <c r="I1612" i="63"/>
  <c r="J1612" i="63"/>
  <c r="K1612" i="63"/>
  <c r="L1612" i="63"/>
  <c r="M1612" i="63"/>
  <c r="N1612" i="63"/>
  <c r="C1613" i="63"/>
  <c r="D1613" i="63"/>
  <c r="E1613" i="63"/>
  <c r="F1613" i="63"/>
  <c r="G1613" i="63"/>
  <c r="H1613" i="63"/>
  <c r="I1613" i="63"/>
  <c r="J1613" i="63"/>
  <c r="K1613" i="63"/>
  <c r="L1613" i="63"/>
  <c r="M1613" i="63"/>
  <c r="N1613" i="63"/>
  <c r="C1614" i="63"/>
  <c r="D1614" i="63"/>
  <c r="E1614" i="63"/>
  <c r="F1614" i="63"/>
  <c r="G1614" i="63"/>
  <c r="H1614" i="63"/>
  <c r="I1614" i="63"/>
  <c r="J1614" i="63"/>
  <c r="K1614" i="63"/>
  <c r="L1614" i="63"/>
  <c r="M1614" i="63"/>
  <c r="N1614" i="63"/>
  <c r="C1615" i="63"/>
  <c r="D1615" i="63"/>
  <c r="E1615" i="63"/>
  <c r="F1615" i="63"/>
  <c r="G1615" i="63"/>
  <c r="H1615" i="63"/>
  <c r="I1615" i="63"/>
  <c r="J1615" i="63"/>
  <c r="K1615" i="63"/>
  <c r="L1615" i="63"/>
  <c r="M1615" i="63"/>
  <c r="N1615" i="63"/>
  <c r="C1616" i="63"/>
  <c r="D1616" i="63"/>
  <c r="E1616" i="63"/>
  <c r="F1616" i="63"/>
  <c r="G1616" i="63"/>
  <c r="H1616" i="63"/>
  <c r="I1616" i="63"/>
  <c r="J1616" i="63"/>
  <c r="K1616" i="63"/>
  <c r="L1616" i="63"/>
  <c r="M1616" i="63"/>
  <c r="N1616" i="63"/>
  <c r="C1617" i="63"/>
  <c r="D1617" i="63"/>
  <c r="E1617" i="63"/>
  <c r="F1617" i="63"/>
  <c r="G1617" i="63"/>
  <c r="H1617" i="63"/>
  <c r="I1617" i="63"/>
  <c r="J1617" i="63"/>
  <c r="K1617" i="63"/>
  <c r="L1617" i="63"/>
  <c r="M1617" i="63"/>
  <c r="N1617" i="63"/>
  <c r="C1618" i="63"/>
  <c r="D1618" i="63"/>
  <c r="E1618" i="63"/>
  <c r="F1618" i="63"/>
  <c r="G1618" i="63"/>
  <c r="H1618" i="63"/>
  <c r="I1618" i="63"/>
  <c r="J1618" i="63"/>
  <c r="K1618" i="63"/>
  <c r="L1618" i="63"/>
  <c r="M1618" i="63"/>
  <c r="N1618" i="63"/>
  <c r="C1619" i="63"/>
  <c r="D1619" i="63"/>
  <c r="E1619" i="63"/>
  <c r="F1619" i="63"/>
  <c r="G1619" i="63"/>
  <c r="H1619" i="63"/>
  <c r="I1619" i="63"/>
  <c r="J1619" i="63"/>
  <c r="K1619" i="63"/>
  <c r="L1619" i="63"/>
  <c r="M1619" i="63"/>
  <c r="N1619" i="63"/>
  <c r="C1620" i="63"/>
  <c r="D1620" i="63"/>
  <c r="E1620" i="63"/>
  <c r="F1620" i="63"/>
  <c r="G1620" i="63"/>
  <c r="H1620" i="63"/>
  <c r="I1620" i="63"/>
  <c r="J1620" i="63"/>
  <c r="K1620" i="63"/>
  <c r="L1620" i="63"/>
  <c r="M1620" i="63"/>
  <c r="N1620" i="63"/>
  <c r="C1621" i="63"/>
  <c r="D1621" i="63"/>
  <c r="E1621" i="63"/>
  <c r="F1621" i="63"/>
  <c r="G1621" i="63"/>
  <c r="H1621" i="63"/>
  <c r="I1621" i="63"/>
  <c r="J1621" i="63"/>
  <c r="K1621" i="63"/>
  <c r="L1621" i="63"/>
  <c r="M1621" i="63"/>
  <c r="N1621" i="63"/>
  <c r="C1622" i="63"/>
  <c r="D1622" i="63"/>
  <c r="E1622" i="63"/>
  <c r="F1622" i="63"/>
  <c r="G1622" i="63"/>
  <c r="H1622" i="63"/>
  <c r="I1622" i="63"/>
  <c r="J1622" i="63"/>
  <c r="K1622" i="63"/>
  <c r="L1622" i="63"/>
  <c r="M1622" i="63"/>
  <c r="N1622" i="63"/>
  <c r="C1623" i="63"/>
  <c r="D1623" i="63"/>
  <c r="E1623" i="63"/>
  <c r="F1623" i="63"/>
  <c r="G1623" i="63"/>
  <c r="H1623" i="63"/>
  <c r="I1623" i="63"/>
  <c r="J1623" i="63"/>
  <c r="K1623" i="63"/>
  <c r="L1623" i="63"/>
  <c r="M1623" i="63"/>
  <c r="N1623" i="63"/>
  <c r="C1624" i="63"/>
  <c r="D1624" i="63"/>
  <c r="E1624" i="63"/>
  <c r="F1624" i="63"/>
  <c r="G1624" i="63"/>
  <c r="H1624" i="63"/>
  <c r="I1624" i="63"/>
  <c r="J1624" i="63"/>
  <c r="K1624" i="63"/>
  <c r="L1624" i="63"/>
  <c r="M1624" i="63"/>
  <c r="N1624" i="63"/>
  <c r="C1625" i="63"/>
  <c r="D1625" i="63"/>
  <c r="E1625" i="63"/>
  <c r="F1625" i="63"/>
  <c r="G1625" i="63"/>
  <c r="H1625" i="63"/>
  <c r="I1625" i="63"/>
  <c r="J1625" i="63"/>
  <c r="K1625" i="63"/>
  <c r="L1625" i="63"/>
  <c r="M1625" i="63"/>
  <c r="N1625" i="63"/>
  <c r="C1626" i="63"/>
  <c r="D1626" i="63"/>
  <c r="E1626" i="63"/>
  <c r="F1626" i="63"/>
  <c r="G1626" i="63"/>
  <c r="H1626" i="63"/>
  <c r="I1626" i="63"/>
  <c r="J1626" i="63"/>
  <c r="K1626" i="63"/>
  <c r="L1626" i="63"/>
  <c r="M1626" i="63"/>
  <c r="N1626" i="63"/>
  <c r="C1627" i="63"/>
  <c r="D1627" i="63"/>
  <c r="E1627" i="63"/>
  <c r="F1627" i="63"/>
  <c r="G1627" i="63"/>
  <c r="H1627" i="63"/>
  <c r="I1627" i="63"/>
  <c r="J1627" i="63"/>
  <c r="K1627" i="63"/>
  <c r="L1627" i="63"/>
  <c r="M1627" i="63"/>
  <c r="N1627" i="63"/>
  <c r="C1628" i="63"/>
  <c r="D1628" i="63"/>
  <c r="E1628" i="63"/>
  <c r="F1628" i="63"/>
  <c r="G1628" i="63"/>
  <c r="H1628" i="63"/>
  <c r="I1628" i="63"/>
  <c r="J1628" i="63"/>
  <c r="K1628" i="63"/>
  <c r="L1628" i="63"/>
  <c r="M1628" i="63"/>
  <c r="N1628" i="63"/>
  <c r="C1629" i="63"/>
  <c r="D1629" i="63"/>
  <c r="E1629" i="63"/>
  <c r="F1629" i="63"/>
  <c r="G1629" i="63"/>
  <c r="H1629" i="63"/>
  <c r="I1629" i="63"/>
  <c r="J1629" i="63"/>
  <c r="K1629" i="63"/>
  <c r="L1629" i="63"/>
  <c r="M1629" i="63"/>
  <c r="N1629" i="63"/>
  <c r="C1630" i="63"/>
  <c r="D1630" i="63"/>
  <c r="E1630" i="63"/>
  <c r="F1630" i="63"/>
  <c r="G1630" i="63"/>
  <c r="H1630" i="63"/>
  <c r="I1630" i="63"/>
  <c r="J1630" i="63"/>
  <c r="K1630" i="63"/>
  <c r="L1630" i="63"/>
  <c r="M1630" i="63"/>
  <c r="N1630" i="63"/>
  <c r="C1631" i="63"/>
  <c r="D1631" i="63"/>
  <c r="E1631" i="63"/>
  <c r="F1631" i="63"/>
  <c r="G1631" i="63"/>
  <c r="H1631" i="63"/>
  <c r="I1631" i="63"/>
  <c r="J1631" i="63"/>
  <c r="K1631" i="63"/>
  <c r="L1631" i="63"/>
  <c r="M1631" i="63"/>
  <c r="N1631" i="63"/>
  <c r="C1632" i="63"/>
  <c r="D1632" i="63"/>
  <c r="E1632" i="63"/>
  <c r="F1632" i="63"/>
  <c r="G1632" i="63"/>
  <c r="H1632" i="63"/>
  <c r="I1632" i="63"/>
  <c r="J1632" i="63"/>
  <c r="K1632" i="63"/>
  <c r="L1632" i="63"/>
  <c r="M1632" i="63"/>
  <c r="N1632" i="63"/>
  <c r="C1633" i="63"/>
  <c r="D1633" i="63"/>
  <c r="E1633" i="63"/>
  <c r="F1633" i="63"/>
  <c r="G1633" i="63"/>
  <c r="H1633" i="63"/>
  <c r="I1633" i="63"/>
  <c r="J1633" i="63"/>
  <c r="K1633" i="63"/>
  <c r="L1633" i="63"/>
  <c r="M1633" i="63"/>
  <c r="N1633" i="63"/>
  <c r="C1634" i="63"/>
  <c r="D1634" i="63"/>
  <c r="E1634" i="63"/>
  <c r="F1634" i="63"/>
  <c r="G1634" i="63"/>
  <c r="H1634" i="63"/>
  <c r="I1634" i="63"/>
  <c r="J1634" i="63"/>
  <c r="K1634" i="63"/>
  <c r="L1634" i="63"/>
  <c r="M1634" i="63"/>
  <c r="N1634" i="63"/>
  <c r="C1635" i="63"/>
  <c r="D1635" i="63"/>
  <c r="E1635" i="63"/>
  <c r="F1635" i="63"/>
  <c r="G1635" i="63"/>
  <c r="H1635" i="63"/>
  <c r="I1635" i="63"/>
  <c r="J1635" i="63"/>
  <c r="K1635" i="63"/>
  <c r="L1635" i="63"/>
  <c r="M1635" i="63"/>
  <c r="N1635" i="63"/>
  <c r="C1636" i="63"/>
  <c r="D1636" i="63"/>
  <c r="E1636" i="63"/>
  <c r="F1636" i="63"/>
  <c r="G1636" i="63"/>
  <c r="H1636" i="63"/>
  <c r="I1636" i="63"/>
  <c r="J1636" i="63"/>
  <c r="K1636" i="63"/>
  <c r="L1636" i="63"/>
  <c r="M1636" i="63"/>
  <c r="N1636" i="63"/>
  <c r="C1637" i="63"/>
  <c r="D1637" i="63"/>
  <c r="E1637" i="63"/>
  <c r="F1637" i="63"/>
  <c r="G1637" i="63"/>
  <c r="H1637" i="63"/>
  <c r="I1637" i="63"/>
  <c r="J1637" i="63"/>
  <c r="K1637" i="63"/>
  <c r="L1637" i="63"/>
  <c r="M1637" i="63"/>
  <c r="N1637" i="63"/>
  <c r="C1638" i="63"/>
  <c r="D1638" i="63"/>
  <c r="E1638" i="63"/>
  <c r="F1638" i="63"/>
  <c r="G1638" i="63"/>
  <c r="H1638" i="63"/>
  <c r="I1638" i="63"/>
  <c r="J1638" i="63"/>
  <c r="K1638" i="63"/>
  <c r="L1638" i="63"/>
  <c r="M1638" i="63"/>
  <c r="N1638" i="63"/>
  <c r="C1639" i="63"/>
  <c r="D1639" i="63"/>
  <c r="E1639" i="63"/>
  <c r="F1639" i="63"/>
  <c r="G1639" i="63"/>
  <c r="H1639" i="63"/>
  <c r="I1639" i="63"/>
  <c r="J1639" i="63"/>
  <c r="K1639" i="63"/>
  <c r="L1639" i="63"/>
  <c r="M1639" i="63"/>
  <c r="N1639" i="63"/>
  <c r="C1640" i="63"/>
  <c r="D1640" i="63"/>
  <c r="E1640" i="63"/>
  <c r="F1640" i="63"/>
  <c r="G1640" i="63"/>
  <c r="H1640" i="63"/>
  <c r="I1640" i="63"/>
  <c r="J1640" i="63"/>
  <c r="K1640" i="63"/>
  <c r="L1640" i="63"/>
  <c r="M1640" i="63"/>
  <c r="N1640" i="63"/>
  <c r="C1641" i="63"/>
  <c r="D1641" i="63"/>
  <c r="E1641" i="63"/>
  <c r="F1641" i="63"/>
  <c r="G1641" i="63"/>
  <c r="H1641" i="63"/>
  <c r="I1641" i="63"/>
  <c r="J1641" i="63"/>
  <c r="K1641" i="63"/>
  <c r="L1641" i="63"/>
  <c r="M1641" i="63"/>
  <c r="N1641" i="63"/>
  <c r="C1642" i="63"/>
  <c r="D1642" i="63"/>
  <c r="E1642" i="63"/>
  <c r="F1642" i="63"/>
  <c r="G1642" i="63"/>
  <c r="H1642" i="63"/>
  <c r="I1642" i="63"/>
  <c r="J1642" i="63"/>
  <c r="K1642" i="63"/>
  <c r="L1642" i="63"/>
  <c r="M1642" i="63"/>
  <c r="N1642" i="63"/>
  <c r="C1643" i="63"/>
  <c r="D1643" i="63"/>
  <c r="E1643" i="63"/>
  <c r="F1643" i="63"/>
  <c r="G1643" i="63"/>
  <c r="H1643" i="63"/>
  <c r="I1643" i="63"/>
  <c r="J1643" i="63"/>
  <c r="K1643" i="63"/>
  <c r="L1643" i="63"/>
  <c r="M1643" i="63"/>
  <c r="N1643" i="63"/>
  <c r="C1644" i="63"/>
  <c r="D1644" i="63"/>
  <c r="E1644" i="63"/>
  <c r="F1644" i="63"/>
  <c r="G1644" i="63"/>
  <c r="H1644" i="63"/>
  <c r="I1644" i="63"/>
  <c r="J1644" i="63"/>
  <c r="K1644" i="63"/>
  <c r="L1644" i="63"/>
  <c r="M1644" i="63"/>
  <c r="N1644" i="63"/>
  <c r="C1645" i="63"/>
  <c r="D1645" i="63"/>
  <c r="E1645" i="63"/>
  <c r="F1645" i="63"/>
  <c r="G1645" i="63"/>
  <c r="H1645" i="63"/>
  <c r="I1645" i="63"/>
  <c r="J1645" i="63"/>
  <c r="K1645" i="63"/>
  <c r="L1645" i="63"/>
  <c r="M1645" i="63"/>
  <c r="N1645" i="63"/>
  <c r="C1646" i="63"/>
  <c r="D1646" i="63"/>
  <c r="E1646" i="63"/>
  <c r="F1646" i="63"/>
  <c r="G1646" i="63"/>
  <c r="H1646" i="63"/>
  <c r="I1646" i="63"/>
  <c r="J1646" i="63"/>
  <c r="K1646" i="63"/>
  <c r="L1646" i="63"/>
  <c r="M1646" i="63"/>
  <c r="N1646" i="63"/>
  <c r="C1647" i="63"/>
  <c r="D1647" i="63"/>
  <c r="E1647" i="63"/>
  <c r="F1647" i="63"/>
  <c r="G1647" i="63"/>
  <c r="H1647" i="63"/>
  <c r="I1647" i="63"/>
  <c r="J1647" i="63"/>
  <c r="K1647" i="63"/>
  <c r="L1647" i="63"/>
  <c r="M1647" i="63"/>
  <c r="N1647" i="63"/>
  <c r="C1648" i="63"/>
  <c r="D1648" i="63"/>
  <c r="E1648" i="63"/>
  <c r="F1648" i="63"/>
  <c r="G1648" i="63"/>
  <c r="H1648" i="63"/>
  <c r="I1648" i="63"/>
  <c r="J1648" i="63"/>
  <c r="K1648" i="63"/>
  <c r="L1648" i="63"/>
  <c r="M1648" i="63"/>
  <c r="N1648" i="63"/>
  <c r="C1649" i="63"/>
  <c r="D1649" i="63"/>
  <c r="E1649" i="63"/>
  <c r="F1649" i="63"/>
  <c r="G1649" i="63"/>
  <c r="H1649" i="63"/>
  <c r="I1649" i="63"/>
  <c r="J1649" i="63"/>
  <c r="K1649" i="63"/>
  <c r="L1649" i="63"/>
  <c r="M1649" i="63"/>
  <c r="N1649" i="63"/>
  <c r="C1650" i="63"/>
  <c r="D1650" i="63"/>
  <c r="E1650" i="63"/>
  <c r="F1650" i="63"/>
  <c r="G1650" i="63"/>
  <c r="H1650" i="63"/>
  <c r="I1650" i="63"/>
  <c r="J1650" i="63"/>
  <c r="K1650" i="63"/>
  <c r="L1650" i="63"/>
  <c r="M1650" i="63"/>
  <c r="N1650" i="63"/>
  <c r="C1651" i="63"/>
  <c r="D1651" i="63"/>
  <c r="E1651" i="63"/>
  <c r="F1651" i="63"/>
  <c r="G1651" i="63"/>
  <c r="H1651" i="63"/>
  <c r="I1651" i="63"/>
  <c r="J1651" i="63"/>
  <c r="K1651" i="63"/>
  <c r="L1651" i="63"/>
  <c r="M1651" i="63"/>
  <c r="N1651" i="63"/>
  <c r="C1652" i="63"/>
  <c r="D1652" i="63"/>
  <c r="E1652" i="63"/>
  <c r="F1652" i="63"/>
  <c r="G1652" i="63"/>
  <c r="H1652" i="63"/>
  <c r="I1652" i="63"/>
  <c r="J1652" i="63"/>
  <c r="K1652" i="63"/>
  <c r="L1652" i="63"/>
  <c r="M1652" i="63"/>
  <c r="N1652" i="63"/>
  <c r="C1653" i="63"/>
  <c r="D1653" i="63"/>
  <c r="E1653" i="63"/>
  <c r="F1653" i="63"/>
  <c r="G1653" i="63"/>
  <c r="H1653" i="63"/>
  <c r="I1653" i="63"/>
  <c r="J1653" i="63"/>
  <c r="K1653" i="63"/>
  <c r="L1653" i="63"/>
  <c r="M1653" i="63"/>
  <c r="N1653" i="63"/>
  <c r="C1654" i="63"/>
  <c r="D1654" i="63"/>
  <c r="E1654" i="63"/>
  <c r="F1654" i="63"/>
  <c r="G1654" i="63"/>
  <c r="H1654" i="63"/>
  <c r="I1654" i="63"/>
  <c r="J1654" i="63"/>
  <c r="K1654" i="63"/>
  <c r="L1654" i="63"/>
  <c r="M1654" i="63"/>
  <c r="N1654" i="63"/>
  <c r="C1655" i="63"/>
  <c r="D1655" i="63"/>
  <c r="E1655" i="63"/>
  <c r="F1655" i="63"/>
  <c r="G1655" i="63"/>
  <c r="H1655" i="63"/>
  <c r="I1655" i="63"/>
  <c r="J1655" i="63"/>
  <c r="K1655" i="63"/>
  <c r="L1655" i="63"/>
  <c r="M1655" i="63"/>
  <c r="N1655" i="63"/>
  <c r="C1656" i="63"/>
  <c r="D1656" i="63"/>
  <c r="E1656" i="63"/>
  <c r="F1656" i="63"/>
  <c r="G1656" i="63"/>
  <c r="H1656" i="63"/>
  <c r="I1656" i="63"/>
  <c r="J1656" i="63"/>
  <c r="K1656" i="63"/>
  <c r="L1656" i="63"/>
  <c r="M1656" i="63"/>
  <c r="N1656" i="63"/>
  <c r="C1657" i="63"/>
  <c r="D1657" i="63"/>
  <c r="E1657" i="63"/>
  <c r="F1657" i="63"/>
  <c r="G1657" i="63"/>
  <c r="H1657" i="63"/>
  <c r="I1657" i="63"/>
  <c r="J1657" i="63"/>
  <c r="K1657" i="63"/>
  <c r="L1657" i="63"/>
  <c r="M1657" i="63"/>
  <c r="N1657" i="63"/>
  <c r="C1658" i="63"/>
  <c r="D1658" i="63"/>
  <c r="E1658" i="63"/>
  <c r="F1658" i="63"/>
  <c r="G1658" i="63"/>
  <c r="H1658" i="63"/>
  <c r="I1658" i="63"/>
  <c r="J1658" i="63"/>
  <c r="K1658" i="63"/>
  <c r="L1658" i="63"/>
  <c r="M1658" i="63"/>
  <c r="N1658" i="63"/>
  <c r="C1659" i="63"/>
  <c r="D1659" i="63"/>
  <c r="E1659" i="63"/>
  <c r="F1659" i="63"/>
  <c r="G1659" i="63"/>
  <c r="H1659" i="63"/>
  <c r="I1659" i="63"/>
  <c r="J1659" i="63"/>
  <c r="K1659" i="63"/>
  <c r="L1659" i="63"/>
  <c r="M1659" i="63"/>
  <c r="N1659" i="63"/>
  <c r="C1660" i="63"/>
  <c r="D1660" i="63"/>
  <c r="E1660" i="63"/>
  <c r="F1660" i="63"/>
  <c r="G1660" i="63"/>
  <c r="H1660" i="63"/>
  <c r="I1660" i="63"/>
  <c r="J1660" i="63"/>
  <c r="K1660" i="63"/>
  <c r="L1660" i="63"/>
  <c r="M1660" i="63"/>
  <c r="N1660" i="63"/>
  <c r="C1661" i="63"/>
  <c r="D1661" i="63"/>
  <c r="E1661" i="63"/>
  <c r="F1661" i="63"/>
  <c r="G1661" i="63"/>
  <c r="H1661" i="63"/>
  <c r="I1661" i="63"/>
  <c r="J1661" i="63"/>
  <c r="K1661" i="63"/>
  <c r="L1661" i="63"/>
  <c r="M1661" i="63"/>
  <c r="N1661" i="63"/>
  <c r="C1662" i="63"/>
  <c r="D1662" i="63"/>
  <c r="E1662" i="63"/>
  <c r="F1662" i="63"/>
  <c r="G1662" i="63"/>
  <c r="H1662" i="63"/>
  <c r="I1662" i="63"/>
  <c r="J1662" i="63"/>
  <c r="K1662" i="63"/>
  <c r="L1662" i="63"/>
  <c r="M1662" i="63"/>
  <c r="N1662" i="63"/>
  <c r="C1663" i="63"/>
  <c r="D1663" i="63"/>
  <c r="E1663" i="63"/>
  <c r="F1663" i="63"/>
  <c r="G1663" i="63"/>
  <c r="H1663" i="63"/>
  <c r="I1663" i="63"/>
  <c r="J1663" i="63"/>
  <c r="K1663" i="63"/>
  <c r="L1663" i="63"/>
  <c r="M1663" i="63"/>
  <c r="N1663" i="63"/>
  <c r="C1664" i="63"/>
  <c r="D1664" i="63"/>
  <c r="E1664" i="63"/>
  <c r="F1664" i="63"/>
  <c r="G1664" i="63"/>
  <c r="H1664" i="63"/>
  <c r="I1664" i="63"/>
  <c r="J1664" i="63"/>
  <c r="K1664" i="63"/>
  <c r="L1664" i="63"/>
  <c r="M1664" i="63"/>
  <c r="N1664" i="63"/>
  <c r="C1665" i="63"/>
  <c r="D1665" i="63"/>
  <c r="E1665" i="63"/>
  <c r="F1665" i="63"/>
  <c r="G1665" i="63"/>
  <c r="H1665" i="63"/>
  <c r="I1665" i="63"/>
  <c r="J1665" i="63"/>
  <c r="K1665" i="63"/>
  <c r="L1665" i="63"/>
  <c r="M1665" i="63"/>
  <c r="N1665" i="63"/>
  <c r="C1666" i="63"/>
  <c r="D1666" i="63"/>
  <c r="E1666" i="63"/>
  <c r="F1666" i="63"/>
  <c r="G1666" i="63"/>
  <c r="H1666" i="63"/>
  <c r="I1666" i="63"/>
  <c r="J1666" i="63"/>
  <c r="K1666" i="63"/>
  <c r="L1666" i="63"/>
  <c r="M1666" i="63"/>
  <c r="N1666" i="63"/>
  <c r="C1667" i="63"/>
  <c r="D1667" i="63"/>
  <c r="E1667" i="63"/>
  <c r="F1667" i="63"/>
  <c r="G1667" i="63"/>
  <c r="H1667" i="63"/>
  <c r="I1667" i="63"/>
  <c r="J1667" i="63"/>
  <c r="K1667" i="63"/>
  <c r="L1667" i="63"/>
  <c r="M1667" i="63"/>
  <c r="N1667" i="63"/>
  <c r="C1668" i="63"/>
  <c r="D1668" i="63"/>
  <c r="E1668" i="63"/>
  <c r="F1668" i="63"/>
  <c r="G1668" i="63"/>
  <c r="H1668" i="63"/>
  <c r="I1668" i="63"/>
  <c r="J1668" i="63"/>
  <c r="K1668" i="63"/>
  <c r="L1668" i="63"/>
  <c r="M1668" i="63"/>
  <c r="N1668" i="63"/>
  <c r="C1669" i="63"/>
  <c r="D1669" i="63"/>
  <c r="E1669" i="63"/>
  <c r="F1669" i="63"/>
  <c r="G1669" i="63"/>
  <c r="H1669" i="63"/>
  <c r="I1669" i="63"/>
  <c r="J1669" i="63"/>
  <c r="K1669" i="63"/>
  <c r="L1669" i="63"/>
  <c r="M1669" i="63"/>
  <c r="N1669" i="63"/>
  <c r="C1670" i="63"/>
  <c r="D1670" i="63"/>
  <c r="E1670" i="63"/>
  <c r="F1670" i="63"/>
  <c r="G1670" i="63"/>
  <c r="H1670" i="63"/>
  <c r="I1670" i="63"/>
  <c r="J1670" i="63"/>
  <c r="K1670" i="63"/>
  <c r="L1670" i="63"/>
  <c r="M1670" i="63"/>
  <c r="N1670" i="63"/>
  <c r="C1671" i="63"/>
  <c r="D1671" i="63"/>
  <c r="E1671" i="63"/>
  <c r="F1671" i="63"/>
  <c r="G1671" i="63"/>
  <c r="H1671" i="63"/>
  <c r="I1671" i="63"/>
  <c r="J1671" i="63"/>
  <c r="K1671" i="63"/>
  <c r="L1671" i="63"/>
  <c r="M1671" i="63"/>
  <c r="N1671" i="63"/>
  <c r="C1672" i="63"/>
  <c r="D1672" i="63"/>
  <c r="E1672" i="63"/>
  <c r="F1672" i="63"/>
  <c r="G1672" i="63"/>
  <c r="H1672" i="63"/>
  <c r="I1672" i="63"/>
  <c r="J1672" i="63"/>
  <c r="K1672" i="63"/>
  <c r="L1672" i="63"/>
  <c r="M1672" i="63"/>
  <c r="N1672" i="63"/>
  <c r="C1673" i="63"/>
  <c r="D1673" i="63"/>
  <c r="E1673" i="63"/>
  <c r="F1673" i="63"/>
  <c r="G1673" i="63"/>
  <c r="H1673" i="63"/>
  <c r="I1673" i="63"/>
  <c r="J1673" i="63"/>
  <c r="K1673" i="63"/>
  <c r="L1673" i="63"/>
  <c r="M1673" i="63"/>
  <c r="N1673" i="63"/>
  <c r="C1674" i="63"/>
  <c r="D1674" i="63"/>
  <c r="E1674" i="63"/>
  <c r="F1674" i="63"/>
  <c r="G1674" i="63"/>
  <c r="H1674" i="63"/>
  <c r="I1674" i="63"/>
  <c r="J1674" i="63"/>
  <c r="K1674" i="63"/>
  <c r="L1674" i="63"/>
  <c r="M1674" i="63"/>
  <c r="N1674" i="63"/>
  <c r="C1675" i="63"/>
  <c r="D1675" i="63"/>
  <c r="E1675" i="63"/>
  <c r="F1675" i="63"/>
  <c r="G1675" i="63"/>
  <c r="H1675" i="63"/>
  <c r="I1675" i="63"/>
  <c r="J1675" i="63"/>
  <c r="K1675" i="63"/>
  <c r="L1675" i="63"/>
  <c r="M1675" i="63"/>
  <c r="N1675" i="63"/>
  <c r="C1676" i="63"/>
  <c r="D1676" i="63"/>
  <c r="E1676" i="63"/>
  <c r="F1676" i="63"/>
  <c r="G1676" i="63"/>
  <c r="H1676" i="63"/>
  <c r="I1676" i="63"/>
  <c r="J1676" i="63"/>
  <c r="K1676" i="63"/>
  <c r="L1676" i="63"/>
  <c r="M1676" i="63"/>
  <c r="N1676" i="63"/>
  <c r="C1677" i="63"/>
  <c r="D1677" i="63"/>
  <c r="E1677" i="63"/>
  <c r="F1677" i="63"/>
  <c r="G1677" i="63"/>
  <c r="H1677" i="63"/>
  <c r="I1677" i="63"/>
  <c r="J1677" i="63"/>
  <c r="K1677" i="63"/>
  <c r="L1677" i="63"/>
  <c r="M1677" i="63"/>
  <c r="N1677" i="63"/>
  <c r="C1678" i="63"/>
  <c r="D1678" i="63"/>
  <c r="E1678" i="63"/>
  <c r="F1678" i="63"/>
  <c r="G1678" i="63"/>
  <c r="H1678" i="63"/>
  <c r="I1678" i="63"/>
  <c r="J1678" i="63"/>
  <c r="K1678" i="63"/>
  <c r="L1678" i="63"/>
  <c r="M1678" i="63"/>
  <c r="N1678" i="63"/>
  <c r="C1679" i="63"/>
  <c r="D1679" i="63"/>
  <c r="E1679" i="63"/>
  <c r="F1679" i="63"/>
  <c r="G1679" i="63"/>
  <c r="H1679" i="63"/>
  <c r="I1679" i="63"/>
  <c r="J1679" i="63"/>
  <c r="K1679" i="63"/>
  <c r="L1679" i="63"/>
  <c r="M1679" i="63"/>
  <c r="N1679" i="63"/>
  <c r="C1680" i="63"/>
  <c r="D1680" i="63"/>
  <c r="E1680" i="63"/>
  <c r="F1680" i="63"/>
  <c r="G1680" i="63"/>
  <c r="H1680" i="63"/>
  <c r="I1680" i="63"/>
  <c r="J1680" i="63"/>
  <c r="K1680" i="63"/>
  <c r="L1680" i="63"/>
  <c r="M1680" i="63"/>
  <c r="N1680" i="63"/>
  <c r="C1681" i="63"/>
  <c r="D1681" i="63"/>
  <c r="E1681" i="63"/>
  <c r="F1681" i="63"/>
  <c r="G1681" i="63"/>
  <c r="H1681" i="63"/>
  <c r="I1681" i="63"/>
  <c r="J1681" i="63"/>
  <c r="K1681" i="63"/>
  <c r="L1681" i="63"/>
  <c r="M1681" i="63"/>
  <c r="N1681" i="63"/>
  <c r="C1682" i="63"/>
  <c r="D1682" i="63"/>
  <c r="E1682" i="63"/>
  <c r="F1682" i="63"/>
  <c r="G1682" i="63"/>
  <c r="H1682" i="63"/>
  <c r="I1682" i="63"/>
  <c r="J1682" i="63"/>
  <c r="K1682" i="63"/>
  <c r="L1682" i="63"/>
  <c r="M1682" i="63"/>
  <c r="N1682" i="63"/>
  <c r="C1683" i="63"/>
  <c r="D1683" i="63"/>
  <c r="E1683" i="63"/>
  <c r="F1683" i="63"/>
  <c r="G1683" i="63"/>
  <c r="H1683" i="63"/>
  <c r="I1683" i="63"/>
  <c r="J1683" i="63"/>
  <c r="K1683" i="63"/>
  <c r="L1683" i="63"/>
  <c r="M1683" i="63"/>
  <c r="N1683" i="63"/>
  <c r="C1684" i="63"/>
  <c r="D1684" i="63"/>
  <c r="E1684" i="63"/>
  <c r="F1684" i="63"/>
  <c r="G1684" i="63"/>
  <c r="H1684" i="63"/>
  <c r="I1684" i="63"/>
  <c r="J1684" i="63"/>
  <c r="K1684" i="63"/>
  <c r="L1684" i="63"/>
  <c r="M1684" i="63"/>
  <c r="N1684" i="63"/>
  <c r="C1685" i="63"/>
  <c r="D1685" i="63"/>
  <c r="E1685" i="63"/>
  <c r="F1685" i="63"/>
  <c r="G1685" i="63"/>
  <c r="H1685" i="63"/>
  <c r="I1685" i="63"/>
  <c r="J1685" i="63"/>
  <c r="K1685" i="63"/>
  <c r="L1685" i="63"/>
  <c r="M1685" i="63"/>
  <c r="N1685" i="63"/>
  <c r="C1686" i="63"/>
  <c r="D1686" i="63"/>
  <c r="E1686" i="63"/>
  <c r="F1686" i="63"/>
  <c r="G1686" i="63"/>
  <c r="H1686" i="63"/>
  <c r="I1686" i="63"/>
  <c r="J1686" i="63"/>
  <c r="K1686" i="63"/>
  <c r="L1686" i="63"/>
  <c r="M1686" i="63"/>
  <c r="N1686" i="63"/>
  <c r="C1687" i="63"/>
  <c r="D1687" i="63"/>
  <c r="E1687" i="63"/>
  <c r="F1687" i="63"/>
  <c r="G1687" i="63"/>
  <c r="H1687" i="63"/>
  <c r="I1687" i="63"/>
  <c r="J1687" i="63"/>
  <c r="K1687" i="63"/>
  <c r="L1687" i="63"/>
  <c r="M1687" i="63"/>
  <c r="N1687" i="63"/>
  <c r="C1688" i="63"/>
  <c r="D1688" i="63"/>
  <c r="E1688" i="63"/>
  <c r="F1688" i="63"/>
  <c r="G1688" i="63"/>
  <c r="H1688" i="63"/>
  <c r="I1688" i="63"/>
  <c r="J1688" i="63"/>
  <c r="K1688" i="63"/>
  <c r="L1688" i="63"/>
  <c r="M1688" i="63"/>
  <c r="N1688" i="63"/>
  <c r="C1689" i="63"/>
  <c r="D1689" i="63"/>
  <c r="E1689" i="63"/>
  <c r="F1689" i="63"/>
  <c r="G1689" i="63"/>
  <c r="H1689" i="63"/>
  <c r="I1689" i="63"/>
  <c r="J1689" i="63"/>
  <c r="K1689" i="63"/>
  <c r="L1689" i="63"/>
  <c r="M1689" i="63"/>
  <c r="N1689" i="63"/>
  <c r="C1690" i="63"/>
  <c r="D1690" i="63"/>
  <c r="E1690" i="63"/>
  <c r="F1690" i="63"/>
  <c r="G1690" i="63"/>
  <c r="H1690" i="63"/>
  <c r="I1690" i="63"/>
  <c r="J1690" i="63"/>
  <c r="K1690" i="63"/>
  <c r="L1690" i="63"/>
  <c r="M1690" i="63"/>
  <c r="N1690" i="63"/>
  <c r="C1691" i="63"/>
  <c r="D1691" i="63"/>
  <c r="E1691" i="63"/>
  <c r="F1691" i="63"/>
  <c r="G1691" i="63"/>
  <c r="H1691" i="63"/>
  <c r="I1691" i="63"/>
  <c r="J1691" i="63"/>
  <c r="K1691" i="63"/>
  <c r="L1691" i="63"/>
  <c r="M1691" i="63"/>
  <c r="N1691" i="63"/>
  <c r="C1692" i="63"/>
  <c r="D1692" i="63"/>
  <c r="E1692" i="63"/>
  <c r="F1692" i="63"/>
  <c r="G1692" i="63"/>
  <c r="H1692" i="63"/>
  <c r="I1692" i="63"/>
  <c r="J1692" i="63"/>
  <c r="K1692" i="63"/>
  <c r="L1692" i="63"/>
  <c r="M1692" i="63"/>
  <c r="N1692" i="63"/>
  <c r="C1693" i="63"/>
  <c r="D1693" i="63"/>
  <c r="E1693" i="63"/>
  <c r="F1693" i="63"/>
  <c r="G1693" i="63"/>
  <c r="H1693" i="63"/>
  <c r="I1693" i="63"/>
  <c r="J1693" i="63"/>
  <c r="K1693" i="63"/>
  <c r="L1693" i="63"/>
  <c r="M1693" i="63"/>
  <c r="N1693" i="63"/>
  <c r="C1694" i="63"/>
  <c r="D1694" i="63"/>
  <c r="E1694" i="63"/>
  <c r="F1694" i="63"/>
  <c r="G1694" i="63"/>
  <c r="H1694" i="63"/>
  <c r="I1694" i="63"/>
  <c r="J1694" i="63"/>
  <c r="K1694" i="63"/>
  <c r="L1694" i="63"/>
  <c r="M1694" i="63"/>
  <c r="N1694" i="63"/>
  <c r="C1695" i="63"/>
  <c r="D1695" i="63"/>
  <c r="E1695" i="63"/>
  <c r="F1695" i="63"/>
  <c r="G1695" i="63"/>
  <c r="H1695" i="63"/>
  <c r="I1695" i="63"/>
  <c r="J1695" i="63"/>
  <c r="K1695" i="63"/>
  <c r="L1695" i="63"/>
  <c r="M1695" i="63"/>
  <c r="N1695" i="63"/>
  <c r="C1696" i="63"/>
  <c r="D1696" i="63"/>
  <c r="E1696" i="63"/>
  <c r="F1696" i="63"/>
  <c r="G1696" i="63"/>
  <c r="H1696" i="63"/>
  <c r="I1696" i="63"/>
  <c r="J1696" i="63"/>
  <c r="K1696" i="63"/>
  <c r="L1696" i="63"/>
  <c r="M1696" i="63"/>
  <c r="N1696" i="63"/>
  <c r="C1697" i="63"/>
  <c r="D1697" i="63"/>
  <c r="E1697" i="63"/>
  <c r="F1697" i="63"/>
  <c r="G1697" i="63"/>
  <c r="H1697" i="63"/>
  <c r="I1697" i="63"/>
  <c r="J1697" i="63"/>
  <c r="K1697" i="63"/>
  <c r="L1697" i="63"/>
  <c r="M1697" i="63"/>
  <c r="N1697" i="63"/>
  <c r="C1698" i="63"/>
  <c r="D1698" i="63"/>
  <c r="E1698" i="63"/>
  <c r="F1698" i="63"/>
  <c r="G1698" i="63"/>
  <c r="H1698" i="63"/>
  <c r="I1698" i="63"/>
  <c r="J1698" i="63"/>
  <c r="K1698" i="63"/>
  <c r="L1698" i="63"/>
  <c r="M1698" i="63"/>
  <c r="N1698" i="63"/>
  <c r="C1699" i="63"/>
  <c r="D1699" i="63"/>
  <c r="E1699" i="63"/>
  <c r="F1699" i="63"/>
  <c r="G1699" i="63"/>
  <c r="H1699" i="63"/>
  <c r="I1699" i="63"/>
  <c r="J1699" i="63"/>
  <c r="K1699" i="63"/>
  <c r="L1699" i="63"/>
  <c r="M1699" i="63"/>
  <c r="N1699" i="63"/>
  <c r="C1700" i="63"/>
  <c r="D1700" i="63"/>
  <c r="E1700" i="63"/>
  <c r="F1700" i="63"/>
  <c r="G1700" i="63"/>
  <c r="H1700" i="63"/>
  <c r="I1700" i="63"/>
  <c r="J1700" i="63"/>
  <c r="K1700" i="63"/>
  <c r="L1700" i="63"/>
  <c r="M1700" i="63"/>
  <c r="N1700" i="63"/>
  <c r="C1701" i="63"/>
  <c r="D1701" i="63"/>
  <c r="E1701" i="63"/>
  <c r="F1701" i="63"/>
  <c r="G1701" i="63"/>
  <c r="H1701" i="63"/>
  <c r="I1701" i="63"/>
  <c r="J1701" i="63"/>
  <c r="K1701" i="63"/>
  <c r="L1701" i="63"/>
  <c r="M1701" i="63"/>
  <c r="N1701" i="63"/>
  <c r="C1702" i="63"/>
  <c r="D1702" i="63"/>
  <c r="E1702" i="63"/>
  <c r="F1702" i="63"/>
  <c r="G1702" i="63"/>
  <c r="H1702" i="63"/>
  <c r="I1702" i="63"/>
  <c r="J1702" i="63"/>
  <c r="K1702" i="63"/>
  <c r="L1702" i="63"/>
  <c r="M1702" i="63"/>
  <c r="N1702" i="63"/>
  <c r="C1703" i="63"/>
  <c r="D1703" i="63"/>
  <c r="E1703" i="63"/>
  <c r="F1703" i="63"/>
  <c r="G1703" i="63"/>
  <c r="H1703" i="63"/>
  <c r="I1703" i="63"/>
  <c r="J1703" i="63"/>
  <c r="K1703" i="63"/>
  <c r="L1703" i="63"/>
  <c r="M1703" i="63"/>
  <c r="N1703" i="63"/>
  <c r="C1704" i="63"/>
  <c r="D1704" i="63"/>
  <c r="E1704" i="63"/>
  <c r="F1704" i="63"/>
  <c r="G1704" i="63"/>
  <c r="H1704" i="63"/>
  <c r="I1704" i="63"/>
  <c r="J1704" i="63"/>
  <c r="K1704" i="63"/>
  <c r="L1704" i="63"/>
  <c r="M1704" i="63"/>
  <c r="N1704" i="63"/>
  <c r="C1705" i="63"/>
  <c r="D1705" i="63"/>
  <c r="E1705" i="63"/>
  <c r="F1705" i="63"/>
  <c r="G1705" i="63"/>
  <c r="H1705" i="63"/>
  <c r="I1705" i="63"/>
  <c r="J1705" i="63"/>
  <c r="K1705" i="63"/>
  <c r="L1705" i="63"/>
  <c r="M1705" i="63"/>
  <c r="N1705" i="63"/>
  <c r="C1706" i="63"/>
  <c r="D1706" i="63"/>
  <c r="E1706" i="63"/>
  <c r="F1706" i="63"/>
  <c r="G1706" i="63"/>
  <c r="H1706" i="63"/>
  <c r="I1706" i="63"/>
  <c r="J1706" i="63"/>
  <c r="K1706" i="63"/>
  <c r="L1706" i="63"/>
  <c r="M1706" i="63"/>
  <c r="N1706" i="63"/>
  <c r="C1707" i="63"/>
  <c r="D1707" i="63"/>
  <c r="E1707" i="63"/>
  <c r="F1707" i="63"/>
  <c r="G1707" i="63"/>
  <c r="H1707" i="63"/>
  <c r="I1707" i="63"/>
  <c r="J1707" i="63"/>
  <c r="K1707" i="63"/>
  <c r="L1707" i="63"/>
  <c r="M1707" i="63"/>
  <c r="N1707" i="63"/>
  <c r="C1708" i="63"/>
  <c r="D1708" i="63"/>
  <c r="E1708" i="63"/>
  <c r="F1708" i="63"/>
  <c r="G1708" i="63"/>
  <c r="H1708" i="63"/>
  <c r="I1708" i="63"/>
  <c r="J1708" i="63"/>
  <c r="K1708" i="63"/>
  <c r="L1708" i="63"/>
  <c r="M1708" i="63"/>
  <c r="N1708" i="63"/>
  <c r="C1709" i="63"/>
  <c r="D1709" i="63"/>
  <c r="E1709" i="63"/>
  <c r="F1709" i="63"/>
  <c r="G1709" i="63"/>
  <c r="H1709" i="63"/>
  <c r="I1709" i="63"/>
  <c r="J1709" i="63"/>
  <c r="K1709" i="63"/>
  <c r="L1709" i="63"/>
  <c r="M1709" i="63"/>
  <c r="N1709" i="63"/>
  <c r="C1710" i="63"/>
  <c r="D1710" i="63"/>
  <c r="E1710" i="63"/>
  <c r="F1710" i="63"/>
  <c r="G1710" i="63"/>
  <c r="H1710" i="63"/>
  <c r="I1710" i="63"/>
  <c r="J1710" i="63"/>
  <c r="K1710" i="63"/>
  <c r="L1710" i="63"/>
  <c r="M1710" i="63"/>
  <c r="N1710" i="63"/>
  <c r="C1711" i="63"/>
  <c r="D1711" i="63"/>
  <c r="E1711" i="63"/>
  <c r="F1711" i="63"/>
  <c r="G1711" i="63"/>
  <c r="H1711" i="63"/>
  <c r="I1711" i="63"/>
  <c r="J1711" i="63"/>
  <c r="K1711" i="63"/>
  <c r="L1711" i="63"/>
  <c r="M1711" i="63"/>
  <c r="N1711" i="63"/>
  <c r="C1712" i="63"/>
  <c r="D1712" i="63"/>
  <c r="E1712" i="63"/>
  <c r="F1712" i="63"/>
  <c r="G1712" i="63"/>
  <c r="H1712" i="63"/>
  <c r="I1712" i="63"/>
  <c r="J1712" i="63"/>
  <c r="K1712" i="63"/>
  <c r="L1712" i="63"/>
  <c r="M1712" i="63"/>
  <c r="N1712" i="63"/>
  <c r="C1713" i="63"/>
  <c r="D1713" i="63"/>
  <c r="E1713" i="63"/>
  <c r="F1713" i="63"/>
  <c r="G1713" i="63"/>
  <c r="H1713" i="63"/>
  <c r="I1713" i="63"/>
  <c r="J1713" i="63"/>
  <c r="K1713" i="63"/>
  <c r="L1713" i="63"/>
  <c r="M1713" i="63"/>
  <c r="N1713" i="63"/>
  <c r="C1714" i="63"/>
  <c r="D1714" i="63"/>
  <c r="E1714" i="63"/>
  <c r="F1714" i="63"/>
  <c r="G1714" i="63"/>
  <c r="H1714" i="63"/>
  <c r="I1714" i="63"/>
  <c r="J1714" i="63"/>
  <c r="K1714" i="63"/>
  <c r="L1714" i="63"/>
  <c r="M1714" i="63"/>
  <c r="N1714" i="63"/>
  <c r="C1715" i="63"/>
  <c r="D1715" i="63"/>
  <c r="E1715" i="63"/>
  <c r="F1715" i="63"/>
  <c r="G1715" i="63"/>
  <c r="H1715" i="63"/>
  <c r="I1715" i="63"/>
  <c r="J1715" i="63"/>
  <c r="K1715" i="63"/>
  <c r="L1715" i="63"/>
  <c r="M1715" i="63"/>
  <c r="N1715" i="63"/>
  <c r="C1716" i="63"/>
  <c r="D1716" i="63"/>
  <c r="E1716" i="63"/>
  <c r="F1716" i="63"/>
  <c r="G1716" i="63"/>
  <c r="H1716" i="63"/>
  <c r="I1716" i="63"/>
  <c r="J1716" i="63"/>
  <c r="K1716" i="63"/>
  <c r="L1716" i="63"/>
  <c r="M1716" i="63"/>
  <c r="N1716" i="63"/>
  <c r="C1717" i="63"/>
  <c r="D1717" i="63"/>
  <c r="E1717" i="63"/>
  <c r="F1717" i="63"/>
  <c r="G1717" i="63"/>
  <c r="H1717" i="63"/>
  <c r="I1717" i="63"/>
  <c r="J1717" i="63"/>
  <c r="K1717" i="63"/>
  <c r="L1717" i="63"/>
  <c r="M1717" i="63"/>
  <c r="N1717" i="63"/>
  <c r="C1718" i="63"/>
  <c r="D1718" i="63"/>
  <c r="E1718" i="63"/>
  <c r="F1718" i="63"/>
  <c r="G1718" i="63"/>
  <c r="H1718" i="63"/>
  <c r="I1718" i="63"/>
  <c r="J1718" i="63"/>
  <c r="K1718" i="63"/>
  <c r="L1718" i="63"/>
  <c r="M1718" i="63"/>
  <c r="N1718" i="63"/>
  <c r="C1719" i="63"/>
  <c r="D1719" i="63"/>
  <c r="E1719" i="63"/>
  <c r="F1719" i="63"/>
  <c r="G1719" i="63"/>
  <c r="H1719" i="63"/>
  <c r="I1719" i="63"/>
  <c r="J1719" i="63"/>
  <c r="K1719" i="63"/>
  <c r="L1719" i="63"/>
  <c r="M1719" i="63"/>
  <c r="N1719" i="63"/>
  <c r="C1720" i="63"/>
  <c r="D1720" i="63"/>
  <c r="E1720" i="63"/>
  <c r="F1720" i="63"/>
  <c r="G1720" i="63"/>
  <c r="H1720" i="63"/>
  <c r="I1720" i="63"/>
  <c r="J1720" i="63"/>
  <c r="K1720" i="63"/>
  <c r="L1720" i="63"/>
  <c r="M1720" i="63"/>
  <c r="N1720" i="63"/>
  <c r="C1721" i="63"/>
  <c r="D1721" i="63"/>
  <c r="E1721" i="63"/>
  <c r="F1721" i="63"/>
  <c r="G1721" i="63"/>
  <c r="H1721" i="63"/>
  <c r="I1721" i="63"/>
  <c r="J1721" i="63"/>
  <c r="K1721" i="63"/>
  <c r="L1721" i="63"/>
  <c r="M1721" i="63"/>
  <c r="N1721" i="63"/>
  <c r="C1722" i="63"/>
  <c r="D1722" i="63"/>
  <c r="E1722" i="63"/>
  <c r="F1722" i="63"/>
  <c r="G1722" i="63"/>
  <c r="H1722" i="63"/>
  <c r="I1722" i="63"/>
  <c r="J1722" i="63"/>
  <c r="K1722" i="63"/>
  <c r="L1722" i="63"/>
  <c r="M1722" i="63"/>
  <c r="N1722" i="63"/>
  <c r="C1723" i="63"/>
  <c r="D1723" i="63"/>
  <c r="E1723" i="63"/>
  <c r="F1723" i="63"/>
  <c r="G1723" i="63"/>
  <c r="H1723" i="63"/>
  <c r="I1723" i="63"/>
  <c r="J1723" i="63"/>
  <c r="K1723" i="63"/>
  <c r="L1723" i="63"/>
  <c r="M1723" i="63"/>
  <c r="N1723" i="63"/>
  <c r="C1724" i="63"/>
  <c r="D1724" i="63"/>
  <c r="E1724" i="63"/>
  <c r="F1724" i="63"/>
  <c r="G1724" i="63"/>
  <c r="H1724" i="63"/>
  <c r="I1724" i="63"/>
  <c r="J1724" i="63"/>
  <c r="K1724" i="63"/>
  <c r="L1724" i="63"/>
  <c r="M1724" i="63"/>
  <c r="N1724" i="63"/>
  <c r="C1725" i="63"/>
  <c r="D1725" i="63"/>
  <c r="E1725" i="63"/>
  <c r="F1725" i="63"/>
  <c r="G1725" i="63"/>
  <c r="H1725" i="63"/>
  <c r="I1725" i="63"/>
  <c r="J1725" i="63"/>
  <c r="K1725" i="63"/>
  <c r="L1725" i="63"/>
  <c r="M1725" i="63"/>
  <c r="N1725" i="63"/>
  <c r="C1726" i="63"/>
  <c r="D1726" i="63"/>
  <c r="E1726" i="63"/>
  <c r="F1726" i="63"/>
  <c r="G1726" i="63"/>
  <c r="H1726" i="63"/>
  <c r="I1726" i="63"/>
  <c r="J1726" i="63"/>
  <c r="K1726" i="63"/>
  <c r="L1726" i="63"/>
  <c r="M1726" i="63"/>
  <c r="N1726" i="63"/>
  <c r="C1727" i="63"/>
  <c r="D1727" i="63"/>
  <c r="E1727" i="63"/>
  <c r="F1727" i="63"/>
  <c r="G1727" i="63"/>
  <c r="H1727" i="63"/>
  <c r="I1727" i="63"/>
  <c r="J1727" i="63"/>
  <c r="K1727" i="63"/>
  <c r="L1727" i="63"/>
  <c r="M1727" i="63"/>
  <c r="N1727" i="63"/>
  <c r="C1728" i="63"/>
  <c r="D1728" i="63"/>
  <c r="E1728" i="63"/>
  <c r="F1728" i="63"/>
  <c r="G1728" i="63"/>
  <c r="H1728" i="63"/>
  <c r="I1728" i="63"/>
  <c r="J1728" i="63"/>
  <c r="K1728" i="63"/>
  <c r="L1728" i="63"/>
  <c r="M1728" i="63"/>
  <c r="N1728" i="63"/>
  <c r="C1729" i="63"/>
  <c r="D1729" i="63"/>
  <c r="E1729" i="63"/>
  <c r="F1729" i="63"/>
  <c r="G1729" i="63"/>
  <c r="H1729" i="63"/>
  <c r="I1729" i="63"/>
  <c r="J1729" i="63"/>
  <c r="K1729" i="63"/>
  <c r="L1729" i="63"/>
  <c r="M1729" i="63"/>
  <c r="N1729" i="63"/>
  <c r="C1730" i="63"/>
  <c r="D1730" i="63"/>
  <c r="E1730" i="63"/>
  <c r="F1730" i="63"/>
  <c r="G1730" i="63"/>
  <c r="H1730" i="63"/>
  <c r="I1730" i="63"/>
  <c r="J1730" i="63"/>
  <c r="K1730" i="63"/>
  <c r="L1730" i="63"/>
  <c r="M1730" i="63"/>
  <c r="N1730" i="63"/>
  <c r="C1731" i="63"/>
  <c r="D1731" i="63"/>
  <c r="E1731" i="63"/>
  <c r="F1731" i="63"/>
  <c r="G1731" i="63"/>
  <c r="H1731" i="63"/>
  <c r="I1731" i="63"/>
  <c r="J1731" i="63"/>
  <c r="K1731" i="63"/>
  <c r="L1731" i="63"/>
  <c r="M1731" i="63"/>
  <c r="N1731" i="63"/>
  <c r="C1732" i="63"/>
  <c r="D1732" i="63"/>
  <c r="E1732" i="63"/>
  <c r="F1732" i="63"/>
  <c r="G1732" i="63"/>
  <c r="H1732" i="63"/>
  <c r="I1732" i="63"/>
  <c r="J1732" i="63"/>
  <c r="K1732" i="63"/>
  <c r="L1732" i="63"/>
  <c r="M1732" i="63"/>
  <c r="N1732" i="63"/>
  <c r="C1733" i="63"/>
  <c r="D1733" i="63"/>
  <c r="E1733" i="63"/>
  <c r="F1733" i="63"/>
  <c r="G1733" i="63"/>
  <c r="H1733" i="63"/>
  <c r="I1733" i="63"/>
  <c r="J1733" i="63"/>
  <c r="K1733" i="63"/>
  <c r="L1733" i="63"/>
  <c r="M1733" i="63"/>
  <c r="N1733" i="63"/>
  <c r="C1734" i="63"/>
  <c r="D1734" i="63"/>
  <c r="E1734" i="63"/>
  <c r="F1734" i="63"/>
  <c r="G1734" i="63"/>
  <c r="H1734" i="63"/>
  <c r="I1734" i="63"/>
  <c r="J1734" i="63"/>
  <c r="K1734" i="63"/>
  <c r="L1734" i="63"/>
  <c r="M1734" i="63"/>
  <c r="N1734" i="63"/>
  <c r="C1735" i="63"/>
  <c r="D1735" i="63"/>
  <c r="E1735" i="63"/>
  <c r="F1735" i="63"/>
  <c r="G1735" i="63"/>
  <c r="H1735" i="63"/>
  <c r="I1735" i="63"/>
  <c r="J1735" i="63"/>
  <c r="K1735" i="63"/>
  <c r="L1735" i="63"/>
  <c r="M1735" i="63"/>
  <c r="N1735" i="63"/>
  <c r="C1736" i="63"/>
  <c r="D1736" i="63"/>
  <c r="E1736" i="63"/>
  <c r="F1736" i="63"/>
  <c r="G1736" i="63"/>
  <c r="H1736" i="63"/>
  <c r="I1736" i="63"/>
  <c r="J1736" i="63"/>
  <c r="K1736" i="63"/>
  <c r="L1736" i="63"/>
  <c r="M1736" i="63"/>
  <c r="N1736" i="63"/>
  <c r="C1737" i="63"/>
  <c r="D1737" i="63"/>
  <c r="E1737" i="63"/>
  <c r="F1737" i="63"/>
  <c r="G1737" i="63"/>
  <c r="H1737" i="63"/>
  <c r="I1737" i="63"/>
  <c r="J1737" i="63"/>
  <c r="K1737" i="63"/>
  <c r="L1737" i="63"/>
  <c r="M1737" i="63"/>
  <c r="N1737" i="63"/>
  <c r="C1738" i="63"/>
  <c r="D1738" i="63"/>
  <c r="E1738" i="63"/>
  <c r="F1738" i="63"/>
  <c r="G1738" i="63"/>
  <c r="H1738" i="63"/>
  <c r="I1738" i="63"/>
  <c r="J1738" i="63"/>
  <c r="K1738" i="63"/>
  <c r="L1738" i="63"/>
  <c r="M1738" i="63"/>
  <c r="N1738" i="63"/>
  <c r="C1739" i="63"/>
  <c r="D1739" i="63"/>
  <c r="E1739" i="63"/>
  <c r="F1739" i="63"/>
  <c r="G1739" i="63"/>
  <c r="H1739" i="63"/>
  <c r="I1739" i="63"/>
  <c r="J1739" i="63"/>
  <c r="K1739" i="63"/>
  <c r="L1739" i="63"/>
  <c r="M1739" i="63"/>
  <c r="N1739" i="63"/>
  <c r="C1740" i="63"/>
  <c r="D1740" i="63"/>
  <c r="E1740" i="63"/>
  <c r="F1740" i="63"/>
  <c r="G1740" i="63"/>
  <c r="H1740" i="63"/>
  <c r="I1740" i="63"/>
  <c r="J1740" i="63"/>
  <c r="K1740" i="63"/>
  <c r="L1740" i="63"/>
  <c r="M1740" i="63"/>
  <c r="N1740" i="63"/>
  <c r="C1741" i="63"/>
  <c r="D1741" i="63"/>
  <c r="E1741" i="63"/>
  <c r="F1741" i="63"/>
  <c r="G1741" i="63"/>
  <c r="H1741" i="63"/>
  <c r="I1741" i="63"/>
  <c r="J1741" i="63"/>
  <c r="K1741" i="63"/>
  <c r="L1741" i="63"/>
  <c r="M1741" i="63"/>
  <c r="N1741" i="63"/>
  <c r="C1742" i="63"/>
  <c r="D1742" i="63"/>
  <c r="E1742" i="63"/>
  <c r="F1742" i="63"/>
  <c r="G1742" i="63"/>
  <c r="H1742" i="63"/>
  <c r="I1742" i="63"/>
  <c r="J1742" i="63"/>
  <c r="K1742" i="63"/>
  <c r="L1742" i="63"/>
  <c r="M1742" i="63"/>
  <c r="N1742" i="63"/>
  <c r="C1743" i="63"/>
  <c r="D1743" i="63"/>
  <c r="E1743" i="63"/>
  <c r="F1743" i="63"/>
  <c r="G1743" i="63"/>
  <c r="H1743" i="63"/>
  <c r="I1743" i="63"/>
  <c r="J1743" i="63"/>
  <c r="K1743" i="63"/>
  <c r="L1743" i="63"/>
  <c r="M1743" i="63"/>
  <c r="N1743" i="63"/>
  <c r="C1744" i="63"/>
  <c r="D1744" i="63"/>
  <c r="E1744" i="63"/>
  <c r="F1744" i="63"/>
  <c r="G1744" i="63"/>
  <c r="H1744" i="63"/>
  <c r="I1744" i="63"/>
  <c r="J1744" i="63"/>
  <c r="K1744" i="63"/>
  <c r="L1744" i="63"/>
  <c r="M1744" i="63"/>
  <c r="N1744" i="63"/>
  <c r="C1745" i="63"/>
  <c r="D1745" i="63"/>
  <c r="E1745" i="63"/>
  <c r="F1745" i="63"/>
  <c r="G1745" i="63"/>
  <c r="H1745" i="63"/>
  <c r="I1745" i="63"/>
  <c r="J1745" i="63"/>
  <c r="K1745" i="63"/>
  <c r="L1745" i="63"/>
  <c r="M1745" i="63"/>
  <c r="N1745" i="63"/>
  <c r="C1746" i="63"/>
  <c r="D1746" i="63"/>
  <c r="E1746" i="63"/>
  <c r="F1746" i="63"/>
  <c r="G1746" i="63"/>
  <c r="H1746" i="63"/>
  <c r="I1746" i="63"/>
  <c r="J1746" i="63"/>
  <c r="K1746" i="63"/>
  <c r="L1746" i="63"/>
  <c r="M1746" i="63"/>
  <c r="N1746" i="63"/>
  <c r="C1747" i="63"/>
  <c r="D1747" i="63"/>
  <c r="E1747" i="63"/>
  <c r="F1747" i="63"/>
  <c r="G1747" i="63"/>
  <c r="H1747" i="63"/>
  <c r="I1747" i="63"/>
  <c r="J1747" i="63"/>
  <c r="K1747" i="63"/>
  <c r="L1747" i="63"/>
  <c r="M1747" i="63"/>
  <c r="N1747" i="63"/>
  <c r="C1748" i="63"/>
  <c r="D1748" i="63"/>
  <c r="E1748" i="63"/>
  <c r="F1748" i="63"/>
  <c r="G1748" i="63"/>
  <c r="H1748" i="63"/>
  <c r="I1748" i="63"/>
  <c r="J1748" i="63"/>
  <c r="K1748" i="63"/>
  <c r="L1748" i="63"/>
  <c r="M1748" i="63"/>
  <c r="N1748" i="63"/>
  <c r="C1749" i="63"/>
  <c r="D1749" i="63"/>
  <c r="E1749" i="63"/>
  <c r="F1749" i="63"/>
  <c r="G1749" i="63"/>
  <c r="H1749" i="63"/>
  <c r="I1749" i="63"/>
  <c r="J1749" i="63"/>
  <c r="K1749" i="63"/>
  <c r="L1749" i="63"/>
  <c r="M1749" i="63"/>
  <c r="N1749" i="63"/>
  <c r="C1750" i="63"/>
  <c r="D1750" i="63"/>
  <c r="E1750" i="63"/>
  <c r="F1750" i="63"/>
  <c r="G1750" i="63"/>
  <c r="H1750" i="63"/>
  <c r="I1750" i="63"/>
  <c r="J1750" i="63"/>
  <c r="K1750" i="63"/>
  <c r="L1750" i="63"/>
  <c r="M1750" i="63"/>
  <c r="N1750" i="63"/>
  <c r="C1751" i="63"/>
  <c r="D1751" i="63"/>
  <c r="E1751" i="63"/>
  <c r="F1751" i="63"/>
  <c r="G1751" i="63"/>
  <c r="H1751" i="63"/>
  <c r="I1751" i="63"/>
  <c r="J1751" i="63"/>
  <c r="K1751" i="63"/>
  <c r="L1751" i="63"/>
  <c r="M1751" i="63"/>
  <c r="N1751" i="63"/>
  <c r="C1752" i="63"/>
  <c r="D1752" i="63"/>
  <c r="E1752" i="63"/>
  <c r="F1752" i="63"/>
  <c r="G1752" i="63"/>
  <c r="H1752" i="63"/>
  <c r="I1752" i="63"/>
  <c r="J1752" i="63"/>
  <c r="K1752" i="63"/>
  <c r="L1752" i="63"/>
  <c r="M1752" i="63"/>
  <c r="N1752" i="63"/>
  <c r="C1753" i="63"/>
  <c r="D1753" i="63"/>
  <c r="E1753" i="63"/>
  <c r="F1753" i="63"/>
  <c r="G1753" i="63"/>
  <c r="H1753" i="63"/>
  <c r="I1753" i="63"/>
  <c r="J1753" i="63"/>
  <c r="K1753" i="63"/>
  <c r="L1753" i="63"/>
  <c r="M1753" i="63"/>
  <c r="N1753" i="63"/>
  <c r="C1754" i="63"/>
  <c r="D1754" i="63"/>
  <c r="E1754" i="63"/>
  <c r="F1754" i="63"/>
  <c r="G1754" i="63"/>
  <c r="H1754" i="63"/>
  <c r="I1754" i="63"/>
  <c r="J1754" i="63"/>
  <c r="K1754" i="63"/>
  <c r="L1754" i="63"/>
  <c r="M1754" i="63"/>
  <c r="N1754" i="63"/>
  <c r="C1755" i="63"/>
  <c r="D1755" i="63"/>
  <c r="E1755" i="63"/>
  <c r="F1755" i="63"/>
  <c r="G1755" i="63"/>
  <c r="H1755" i="63"/>
  <c r="I1755" i="63"/>
  <c r="J1755" i="63"/>
  <c r="K1755" i="63"/>
  <c r="L1755" i="63"/>
  <c r="M1755" i="63"/>
  <c r="N1755" i="63"/>
  <c r="C1756" i="63"/>
  <c r="D1756" i="63"/>
  <c r="E1756" i="63"/>
  <c r="F1756" i="63"/>
  <c r="G1756" i="63"/>
  <c r="H1756" i="63"/>
  <c r="I1756" i="63"/>
  <c r="J1756" i="63"/>
  <c r="K1756" i="63"/>
  <c r="L1756" i="63"/>
  <c r="M1756" i="63"/>
  <c r="N1756" i="63"/>
  <c r="C1757" i="63"/>
  <c r="D1757" i="63"/>
  <c r="E1757" i="63"/>
  <c r="F1757" i="63"/>
  <c r="G1757" i="63"/>
  <c r="H1757" i="63"/>
  <c r="I1757" i="63"/>
  <c r="J1757" i="63"/>
  <c r="K1757" i="63"/>
  <c r="L1757" i="63"/>
  <c r="M1757" i="63"/>
  <c r="N1757" i="63"/>
  <c r="C1758" i="63"/>
  <c r="D1758" i="63"/>
  <c r="E1758" i="63"/>
  <c r="F1758" i="63"/>
  <c r="G1758" i="63"/>
  <c r="H1758" i="63"/>
  <c r="I1758" i="63"/>
  <c r="J1758" i="63"/>
  <c r="K1758" i="63"/>
  <c r="L1758" i="63"/>
  <c r="M1758" i="63"/>
  <c r="N1758" i="63"/>
  <c r="C1759" i="63"/>
  <c r="D1759" i="63"/>
  <c r="E1759" i="63"/>
  <c r="F1759" i="63"/>
  <c r="G1759" i="63"/>
  <c r="H1759" i="63"/>
  <c r="I1759" i="63"/>
  <c r="J1759" i="63"/>
  <c r="K1759" i="63"/>
  <c r="L1759" i="63"/>
  <c r="M1759" i="63"/>
  <c r="N1759" i="63"/>
  <c r="C1760" i="63"/>
  <c r="D1760" i="63"/>
  <c r="E1760" i="63"/>
  <c r="F1760" i="63"/>
  <c r="G1760" i="63"/>
  <c r="H1760" i="63"/>
  <c r="I1760" i="63"/>
  <c r="J1760" i="63"/>
  <c r="K1760" i="63"/>
  <c r="L1760" i="63"/>
  <c r="M1760" i="63"/>
  <c r="N1760" i="63"/>
  <c r="C1761" i="63"/>
  <c r="D1761" i="63"/>
  <c r="E1761" i="63"/>
  <c r="F1761" i="63"/>
  <c r="G1761" i="63"/>
  <c r="H1761" i="63"/>
  <c r="I1761" i="63"/>
  <c r="J1761" i="63"/>
  <c r="K1761" i="63"/>
  <c r="L1761" i="63"/>
  <c r="M1761" i="63"/>
  <c r="N1761" i="63"/>
  <c r="C1762" i="63"/>
  <c r="D1762" i="63"/>
  <c r="E1762" i="63"/>
  <c r="F1762" i="63"/>
  <c r="G1762" i="63"/>
  <c r="H1762" i="63"/>
  <c r="I1762" i="63"/>
  <c r="J1762" i="63"/>
  <c r="K1762" i="63"/>
  <c r="L1762" i="63"/>
  <c r="M1762" i="63"/>
  <c r="N1762" i="63"/>
  <c r="C1763" i="63"/>
  <c r="D1763" i="63"/>
  <c r="E1763" i="63"/>
  <c r="F1763" i="63"/>
  <c r="G1763" i="63"/>
  <c r="H1763" i="63"/>
  <c r="I1763" i="63"/>
  <c r="J1763" i="63"/>
  <c r="K1763" i="63"/>
  <c r="L1763" i="63"/>
  <c r="M1763" i="63"/>
  <c r="N1763" i="63"/>
  <c r="C1764" i="63"/>
  <c r="D1764" i="63"/>
  <c r="E1764" i="63"/>
  <c r="F1764" i="63"/>
  <c r="G1764" i="63"/>
  <c r="H1764" i="63"/>
  <c r="I1764" i="63"/>
  <c r="J1764" i="63"/>
  <c r="K1764" i="63"/>
  <c r="L1764" i="63"/>
  <c r="M1764" i="63"/>
  <c r="N1764" i="63"/>
  <c r="C1765" i="63"/>
  <c r="D1765" i="63"/>
  <c r="E1765" i="63"/>
  <c r="F1765" i="63"/>
  <c r="G1765" i="63"/>
  <c r="H1765" i="63"/>
  <c r="I1765" i="63"/>
  <c r="J1765" i="63"/>
  <c r="K1765" i="63"/>
  <c r="L1765" i="63"/>
  <c r="M1765" i="63"/>
  <c r="N1765" i="63"/>
  <c r="C1766" i="63"/>
  <c r="D1766" i="63"/>
  <c r="E1766" i="63"/>
  <c r="F1766" i="63"/>
  <c r="G1766" i="63"/>
  <c r="H1766" i="63"/>
  <c r="I1766" i="63"/>
  <c r="J1766" i="63"/>
  <c r="K1766" i="63"/>
  <c r="L1766" i="63"/>
  <c r="M1766" i="63"/>
  <c r="N1766" i="63"/>
  <c r="C1767" i="63"/>
  <c r="D1767" i="63"/>
  <c r="E1767" i="63"/>
  <c r="F1767" i="63"/>
  <c r="G1767" i="63"/>
  <c r="H1767" i="63"/>
  <c r="I1767" i="63"/>
  <c r="J1767" i="63"/>
  <c r="K1767" i="63"/>
  <c r="L1767" i="63"/>
  <c r="M1767" i="63"/>
  <c r="N1767" i="63"/>
  <c r="C1768" i="63"/>
  <c r="D1768" i="63"/>
  <c r="E1768" i="63"/>
  <c r="F1768" i="63"/>
  <c r="G1768" i="63"/>
  <c r="H1768" i="63"/>
  <c r="I1768" i="63"/>
  <c r="J1768" i="63"/>
  <c r="K1768" i="63"/>
  <c r="L1768" i="63"/>
  <c r="M1768" i="63"/>
  <c r="N1768" i="63"/>
  <c r="C1769" i="63"/>
  <c r="D1769" i="63"/>
  <c r="E1769" i="63"/>
  <c r="F1769" i="63"/>
  <c r="G1769" i="63"/>
  <c r="H1769" i="63"/>
  <c r="I1769" i="63"/>
  <c r="J1769" i="63"/>
  <c r="K1769" i="63"/>
  <c r="L1769" i="63"/>
  <c r="M1769" i="63"/>
  <c r="N1769" i="63"/>
  <c r="C1770" i="63"/>
  <c r="D1770" i="63"/>
  <c r="E1770" i="63"/>
  <c r="F1770" i="63"/>
  <c r="G1770" i="63"/>
  <c r="H1770" i="63"/>
  <c r="I1770" i="63"/>
  <c r="J1770" i="63"/>
  <c r="K1770" i="63"/>
  <c r="L1770" i="63"/>
  <c r="M1770" i="63"/>
  <c r="N1770" i="63"/>
  <c r="C1771" i="63"/>
  <c r="D1771" i="63"/>
  <c r="E1771" i="63"/>
  <c r="F1771" i="63"/>
  <c r="G1771" i="63"/>
  <c r="H1771" i="63"/>
  <c r="I1771" i="63"/>
  <c r="J1771" i="63"/>
  <c r="K1771" i="63"/>
  <c r="L1771" i="63"/>
  <c r="M1771" i="63"/>
  <c r="N1771" i="63"/>
  <c r="C1772" i="63"/>
  <c r="D1772" i="63"/>
  <c r="E1772" i="63"/>
  <c r="F1772" i="63"/>
  <c r="G1772" i="63"/>
  <c r="H1772" i="63"/>
  <c r="I1772" i="63"/>
  <c r="J1772" i="63"/>
  <c r="K1772" i="63"/>
  <c r="L1772" i="63"/>
  <c r="M1772" i="63"/>
  <c r="N1772" i="63"/>
  <c r="C1773" i="63"/>
  <c r="D1773" i="63"/>
  <c r="E1773" i="63"/>
  <c r="F1773" i="63"/>
  <c r="G1773" i="63"/>
  <c r="H1773" i="63"/>
  <c r="I1773" i="63"/>
  <c r="J1773" i="63"/>
  <c r="K1773" i="63"/>
  <c r="L1773" i="63"/>
  <c r="M1773" i="63"/>
  <c r="N1773" i="63"/>
  <c r="C1774" i="63"/>
  <c r="D1774" i="63"/>
  <c r="E1774" i="63"/>
  <c r="F1774" i="63"/>
  <c r="G1774" i="63"/>
  <c r="H1774" i="63"/>
  <c r="I1774" i="63"/>
  <c r="J1774" i="63"/>
  <c r="K1774" i="63"/>
  <c r="L1774" i="63"/>
  <c r="M1774" i="63"/>
  <c r="N1774" i="63"/>
  <c r="C1775" i="63"/>
  <c r="D1775" i="63"/>
  <c r="E1775" i="63"/>
  <c r="F1775" i="63"/>
  <c r="G1775" i="63"/>
  <c r="H1775" i="63"/>
  <c r="I1775" i="63"/>
  <c r="J1775" i="63"/>
  <c r="K1775" i="63"/>
  <c r="L1775" i="63"/>
  <c r="M1775" i="63"/>
  <c r="N1775" i="63"/>
  <c r="C1776" i="63"/>
  <c r="D1776" i="63"/>
  <c r="E1776" i="63"/>
  <c r="F1776" i="63"/>
  <c r="G1776" i="63"/>
  <c r="H1776" i="63"/>
  <c r="I1776" i="63"/>
  <c r="J1776" i="63"/>
  <c r="K1776" i="63"/>
  <c r="L1776" i="63"/>
  <c r="M1776" i="63"/>
  <c r="N1776" i="63"/>
  <c r="C1777" i="63"/>
  <c r="D1777" i="63"/>
  <c r="E1777" i="63"/>
  <c r="F1777" i="63"/>
  <c r="G1777" i="63"/>
  <c r="H1777" i="63"/>
  <c r="I1777" i="63"/>
  <c r="J1777" i="63"/>
  <c r="K1777" i="63"/>
  <c r="L1777" i="63"/>
  <c r="M1777" i="63"/>
  <c r="N1777" i="63"/>
  <c r="C1778" i="63"/>
  <c r="D1778" i="63"/>
  <c r="E1778" i="63"/>
  <c r="F1778" i="63"/>
  <c r="G1778" i="63"/>
  <c r="H1778" i="63"/>
  <c r="I1778" i="63"/>
  <c r="J1778" i="63"/>
  <c r="K1778" i="63"/>
  <c r="L1778" i="63"/>
  <c r="M1778" i="63"/>
  <c r="N1778" i="63"/>
  <c r="C1779" i="63"/>
  <c r="D1779" i="63"/>
  <c r="E1779" i="63"/>
  <c r="F1779" i="63"/>
  <c r="G1779" i="63"/>
  <c r="H1779" i="63"/>
  <c r="I1779" i="63"/>
  <c r="J1779" i="63"/>
  <c r="K1779" i="63"/>
  <c r="L1779" i="63"/>
  <c r="M1779" i="63"/>
  <c r="N1779" i="63"/>
  <c r="C1780" i="63"/>
  <c r="D1780" i="63"/>
  <c r="E1780" i="63"/>
  <c r="F1780" i="63"/>
  <c r="G1780" i="63"/>
  <c r="H1780" i="63"/>
  <c r="I1780" i="63"/>
  <c r="J1780" i="63"/>
  <c r="K1780" i="63"/>
  <c r="L1780" i="63"/>
  <c r="M1780" i="63"/>
  <c r="N1780" i="63"/>
  <c r="C1781" i="63"/>
  <c r="D1781" i="63"/>
  <c r="E1781" i="63"/>
  <c r="F1781" i="63"/>
  <c r="G1781" i="63"/>
  <c r="H1781" i="63"/>
  <c r="I1781" i="63"/>
  <c r="J1781" i="63"/>
  <c r="K1781" i="63"/>
  <c r="L1781" i="63"/>
  <c r="M1781" i="63"/>
  <c r="N1781" i="63"/>
  <c r="C1782" i="63"/>
  <c r="D1782" i="63"/>
  <c r="E1782" i="63"/>
  <c r="F1782" i="63"/>
  <c r="G1782" i="63"/>
  <c r="H1782" i="63"/>
  <c r="I1782" i="63"/>
  <c r="J1782" i="63"/>
  <c r="K1782" i="63"/>
  <c r="L1782" i="63"/>
  <c r="M1782" i="63"/>
  <c r="N1782" i="63"/>
  <c r="C1783" i="63"/>
  <c r="D1783" i="63"/>
  <c r="E1783" i="63"/>
  <c r="F1783" i="63"/>
  <c r="G1783" i="63"/>
  <c r="H1783" i="63"/>
  <c r="I1783" i="63"/>
  <c r="J1783" i="63"/>
  <c r="K1783" i="63"/>
  <c r="L1783" i="63"/>
  <c r="M1783" i="63"/>
  <c r="N1783" i="63"/>
  <c r="C1784" i="63"/>
  <c r="D1784" i="63"/>
  <c r="E1784" i="63"/>
  <c r="F1784" i="63"/>
  <c r="G1784" i="63"/>
  <c r="H1784" i="63"/>
  <c r="I1784" i="63"/>
  <c r="J1784" i="63"/>
  <c r="K1784" i="63"/>
  <c r="L1784" i="63"/>
  <c r="M1784" i="63"/>
  <c r="N1784" i="63"/>
  <c r="C1785" i="63"/>
  <c r="D1785" i="63"/>
  <c r="E1785" i="63"/>
  <c r="F1785" i="63"/>
  <c r="G1785" i="63"/>
  <c r="H1785" i="63"/>
  <c r="I1785" i="63"/>
  <c r="J1785" i="63"/>
  <c r="K1785" i="63"/>
  <c r="L1785" i="63"/>
  <c r="M1785" i="63"/>
  <c r="N1785" i="63"/>
  <c r="C1786" i="63"/>
  <c r="D1786" i="63"/>
  <c r="E1786" i="63"/>
  <c r="F1786" i="63"/>
  <c r="G1786" i="63"/>
  <c r="H1786" i="63"/>
  <c r="I1786" i="63"/>
  <c r="J1786" i="63"/>
  <c r="K1786" i="63"/>
  <c r="L1786" i="63"/>
  <c r="M1786" i="63"/>
  <c r="N1786" i="63"/>
  <c r="C1787" i="63"/>
  <c r="D1787" i="63"/>
  <c r="E1787" i="63"/>
  <c r="F1787" i="63"/>
  <c r="G1787" i="63"/>
  <c r="H1787" i="63"/>
  <c r="I1787" i="63"/>
  <c r="J1787" i="63"/>
  <c r="K1787" i="63"/>
  <c r="L1787" i="63"/>
  <c r="M1787" i="63"/>
  <c r="N1787" i="63"/>
  <c r="C1788" i="63"/>
  <c r="D1788" i="63"/>
  <c r="E1788" i="63"/>
  <c r="F1788" i="63"/>
  <c r="G1788" i="63"/>
  <c r="H1788" i="63"/>
  <c r="I1788" i="63"/>
  <c r="J1788" i="63"/>
  <c r="K1788" i="63"/>
  <c r="L1788" i="63"/>
  <c r="M1788" i="63"/>
  <c r="N1788" i="63"/>
  <c r="C1789" i="63"/>
  <c r="D1789" i="63"/>
  <c r="E1789" i="63"/>
  <c r="F1789" i="63"/>
  <c r="G1789" i="63"/>
  <c r="H1789" i="63"/>
  <c r="I1789" i="63"/>
  <c r="J1789" i="63"/>
  <c r="K1789" i="63"/>
  <c r="L1789" i="63"/>
  <c r="M1789" i="63"/>
  <c r="N1789" i="63"/>
  <c r="C1790" i="63"/>
  <c r="D1790" i="63"/>
  <c r="E1790" i="63"/>
  <c r="F1790" i="63"/>
  <c r="G1790" i="63"/>
  <c r="H1790" i="63"/>
  <c r="I1790" i="63"/>
  <c r="J1790" i="63"/>
  <c r="K1790" i="63"/>
  <c r="L1790" i="63"/>
  <c r="M1790" i="63"/>
  <c r="N1790" i="63"/>
  <c r="C1791" i="63"/>
  <c r="D1791" i="63"/>
  <c r="E1791" i="63"/>
  <c r="F1791" i="63"/>
  <c r="G1791" i="63"/>
  <c r="H1791" i="63"/>
  <c r="I1791" i="63"/>
  <c r="J1791" i="63"/>
  <c r="K1791" i="63"/>
  <c r="L1791" i="63"/>
  <c r="M1791" i="63"/>
  <c r="N1791" i="63"/>
  <c r="C1792" i="63"/>
  <c r="D1792" i="63"/>
  <c r="E1792" i="63"/>
  <c r="F1792" i="63"/>
  <c r="G1792" i="63"/>
  <c r="H1792" i="63"/>
  <c r="I1792" i="63"/>
  <c r="J1792" i="63"/>
  <c r="K1792" i="63"/>
  <c r="L1792" i="63"/>
  <c r="M1792" i="63"/>
  <c r="N1792" i="63"/>
  <c r="C1793" i="63"/>
  <c r="D1793" i="63"/>
  <c r="E1793" i="63"/>
  <c r="F1793" i="63"/>
  <c r="G1793" i="63"/>
  <c r="H1793" i="63"/>
  <c r="I1793" i="63"/>
  <c r="J1793" i="63"/>
  <c r="K1793" i="63"/>
  <c r="L1793" i="63"/>
  <c r="M1793" i="63"/>
  <c r="N1793" i="63"/>
  <c r="C1794" i="63"/>
  <c r="D1794" i="63"/>
  <c r="E1794" i="63"/>
  <c r="F1794" i="63"/>
  <c r="G1794" i="63"/>
  <c r="H1794" i="63"/>
  <c r="I1794" i="63"/>
  <c r="J1794" i="63"/>
  <c r="K1794" i="63"/>
  <c r="L1794" i="63"/>
  <c r="M1794" i="63"/>
  <c r="N1794" i="63"/>
  <c r="C1795" i="63"/>
  <c r="D1795" i="63"/>
  <c r="E1795" i="63"/>
  <c r="F1795" i="63"/>
  <c r="G1795" i="63"/>
  <c r="H1795" i="63"/>
  <c r="I1795" i="63"/>
  <c r="J1795" i="63"/>
  <c r="K1795" i="63"/>
  <c r="L1795" i="63"/>
  <c r="M1795" i="63"/>
  <c r="N1795" i="63"/>
  <c r="C1796" i="63"/>
  <c r="D1796" i="63"/>
  <c r="E1796" i="63"/>
  <c r="F1796" i="63"/>
  <c r="G1796" i="63"/>
  <c r="H1796" i="63"/>
  <c r="I1796" i="63"/>
  <c r="J1796" i="63"/>
  <c r="K1796" i="63"/>
  <c r="L1796" i="63"/>
  <c r="M1796" i="63"/>
  <c r="N1796" i="63"/>
  <c r="C1797" i="63"/>
  <c r="D1797" i="63"/>
  <c r="E1797" i="63"/>
  <c r="F1797" i="63"/>
  <c r="G1797" i="63"/>
  <c r="H1797" i="63"/>
  <c r="I1797" i="63"/>
  <c r="J1797" i="63"/>
  <c r="K1797" i="63"/>
  <c r="L1797" i="63"/>
  <c r="M1797" i="63"/>
  <c r="N1797" i="63"/>
  <c r="C1798" i="63"/>
  <c r="D1798" i="63"/>
  <c r="E1798" i="63"/>
  <c r="F1798" i="63"/>
  <c r="G1798" i="63"/>
  <c r="H1798" i="63"/>
  <c r="I1798" i="63"/>
  <c r="J1798" i="63"/>
  <c r="K1798" i="63"/>
  <c r="L1798" i="63"/>
  <c r="M1798" i="63"/>
  <c r="N1798" i="63"/>
  <c r="C1799" i="63"/>
  <c r="D1799" i="63"/>
  <c r="E1799" i="63"/>
  <c r="F1799" i="63"/>
  <c r="G1799" i="63"/>
  <c r="H1799" i="63"/>
  <c r="I1799" i="63"/>
  <c r="J1799" i="63"/>
  <c r="K1799" i="63"/>
  <c r="L1799" i="63"/>
  <c r="M1799" i="63"/>
  <c r="N1799" i="63"/>
  <c r="C1800" i="63"/>
  <c r="D1800" i="63"/>
  <c r="E1800" i="63"/>
  <c r="F1800" i="63"/>
  <c r="G1800" i="63"/>
  <c r="H1800" i="63"/>
  <c r="I1800" i="63"/>
  <c r="J1800" i="63"/>
  <c r="K1800" i="63"/>
  <c r="L1800" i="63"/>
  <c r="M1800" i="63"/>
  <c r="N1800" i="63"/>
  <c r="C1801" i="63"/>
  <c r="D1801" i="63"/>
  <c r="E1801" i="63"/>
  <c r="F1801" i="63"/>
  <c r="G1801" i="63"/>
  <c r="H1801" i="63"/>
  <c r="I1801" i="63"/>
  <c r="J1801" i="63"/>
  <c r="K1801" i="63"/>
  <c r="L1801" i="63"/>
  <c r="M1801" i="63"/>
  <c r="N1801" i="63"/>
  <c r="C1802" i="63"/>
  <c r="D1802" i="63"/>
  <c r="E1802" i="63"/>
  <c r="F1802" i="63"/>
  <c r="G1802" i="63"/>
  <c r="H1802" i="63"/>
  <c r="I1802" i="63"/>
  <c r="J1802" i="63"/>
  <c r="K1802" i="63"/>
  <c r="L1802" i="63"/>
  <c r="M1802" i="63"/>
  <c r="N1802" i="63"/>
  <c r="C1803" i="63"/>
  <c r="D1803" i="63"/>
  <c r="E1803" i="63"/>
  <c r="F1803" i="63"/>
  <c r="G1803" i="63"/>
  <c r="H1803" i="63"/>
  <c r="I1803" i="63"/>
  <c r="J1803" i="63"/>
  <c r="K1803" i="63"/>
  <c r="L1803" i="63"/>
  <c r="M1803" i="63"/>
  <c r="N1803" i="63"/>
  <c r="C1804" i="63"/>
  <c r="D1804" i="63"/>
  <c r="E1804" i="63"/>
  <c r="F1804" i="63"/>
  <c r="G1804" i="63"/>
  <c r="H1804" i="63"/>
  <c r="I1804" i="63"/>
  <c r="J1804" i="63"/>
  <c r="K1804" i="63"/>
  <c r="L1804" i="63"/>
  <c r="M1804" i="63"/>
  <c r="N1804" i="63"/>
  <c r="C1805" i="63"/>
  <c r="D1805" i="63"/>
  <c r="E1805" i="63"/>
  <c r="F1805" i="63"/>
  <c r="G1805" i="63"/>
  <c r="H1805" i="63"/>
  <c r="I1805" i="63"/>
  <c r="J1805" i="63"/>
  <c r="K1805" i="63"/>
  <c r="L1805" i="63"/>
  <c r="M1805" i="63"/>
  <c r="N1805" i="63"/>
  <c r="C1806" i="63"/>
  <c r="D1806" i="63"/>
  <c r="E1806" i="63"/>
  <c r="F1806" i="63"/>
  <c r="G1806" i="63"/>
  <c r="H1806" i="63"/>
  <c r="I1806" i="63"/>
  <c r="J1806" i="63"/>
  <c r="K1806" i="63"/>
  <c r="L1806" i="63"/>
  <c r="M1806" i="63"/>
  <c r="N1806" i="63"/>
  <c r="C1807" i="63"/>
  <c r="D1807" i="63"/>
  <c r="E1807" i="63"/>
  <c r="F1807" i="63"/>
  <c r="G1807" i="63"/>
  <c r="H1807" i="63"/>
  <c r="I1807" i="63"/>
  <c r="J1807" i="63"/>
  <c r="K1807" i="63"/>
  <c r="L1807" i="63"/>
  <c r="M1807" i="63"/>
  <c r="N1807" i="63"/>
  <c r="C1808" i="63"/>
  <c r="D1808" i="63"/>
  <c r="E1808" i="63"/>
  <c r="F1808" i="63"/>
  <c r="G1808" i="63"/>
  <c r="H1808" i="63"/>
  <c r="I1808" i="63"/>
  <c r="J1808" i="63"/>
  <c r="K1808" i="63"/>
  <c r="L1808" i="63"/>
  <c r="M1808" i="63"/>
  <c r="N1808" i="63"/>
  <c r="C1809" i="63"/>
  <c r="D1809" i="63"/>
  <c r="E1809" i="63"/>
  <c r="F1809" i="63"/>
  <c r="G1809" i="63"/>
  <c r="H1809" i="63"/>
  <c r="I1809" i="63"/>
  <c r="J1809" i="63"/>
  <c r="K1809" i="63"/>
  <c r="L1809" i="63"/>
  <c r="M1809" i="63"/>
  <c r="N1809" i="63"/>
  <c r="C1810" i="63"/>
  <c r="D1810" i="63"/>
  <c r="E1810" i="63"/>
  <c r="F1810" i="63"/>
  <c r="G1810" i="63"/>
  <c r="H1810" i="63"/>
  <c r="I1810" i="63"/>
  <c r="J1810" i="63"/>
  <c r="K1810" i="63"/>
  <c r="L1810" i="63"/>
  <c r="M1810" i="63"/>
  <c r="N1810" i="63"/>
  <c r="C1811" i="63"/>
  <c r="D1811" i="63"/>
  <c r="E1811" i="63"/>
  <c r="F1811" i="63"/>
  <c r="G1811" i="63"/>
  <c r="H1811" i="63"/>
  <c r="I1811" i="63"/>
  <c r="J1811" i="63"/>
  <c r="K1811" i="63"/>
  <c r="L1811" i="63"/>
  <c r="M1811" i="63"/>
  <c r="N1811" i="63"/>
  <c r="C1812" i="63"/>
  <c r="D1812" i="63"/>
  <c r="E1812" i="63"/>
  <c r="F1812" i="63"/>
  <c r="G1812" i="63"/>
  <c r="H1812" i="63"/>
  <c r="I1812" i="63"/>
  <c r="J1812" i="63"/>
  <c r="K1812" i="63"/>
  <c r="L1812" i="63"/>
  <c r="M1812" i="63"/>
  <c r="N1812" i="63"/>
  <c r="C1813" i="63"/>
  <c r="D1813" i="63"/>
  <c r="E1813" i="63"/>
  <c r="F1813" i="63"/>
  <c r="G1813" i="63"/>
  <c r="H1813" i="63"/>
  <c r="I1813" i="63"/>
  <c r="J1813" i="63"/>
  <c r="K1813" i="63"/>
  <c r="L1813" i="63"/>
  <c r="M1813" i="63"/>
  <c r="N1813" i="63"/>
  <c r="C1814" i="63"/>
  <c r="D1814" i="63"/>
  <c r="E1814" i="63"/>
  <c r="F1814" i="63"/>
  <c r="G1814" i="63"/>
  <c r="H1814" i="63"/>
  <c r="I1814" i="63"/>
  <c r="J1814" i="63"/>
  <c r="K1814" i="63"/>
  <c r="L1814" i="63"/>
  <c r="M1814" i="63"/>
  <c r="N1814" i="63"/>
  <c r="C1815" i="63"/>
  <c r="D1815" i="63"/>
  <c r="E1815" i="63"/>
  <c r="F1815" i="63"/>
  <c r="G1815" i="63"/>
  <c r="H1815" i="63"/>
  <c r="I1815" i="63"/>
  <c r="J1815" i="63"/>
  <c r="K1815" i="63"/>
  <c r="L1815" i="63"/>
  <c r="M1815" i="63"/>
  <c r="N1815" i="63"/>
  <c r="C1816" i="63"/>
  <c r="D1816" i="63"/>
  <c r="E1816" i="63"/>
  <c r="F1816" i="63"/>
  <c r="G1816" i="63"/>
  <c r="H1816" i="63"/>
  <c r="I1816" i="63"/>
  <c r="J1816" i="63"/>
  <c r="K1816" i="63"/>
  <c r="L1816" i="63"/>
  <c r="M1816" i="63"/>
  <c r="N1816" i="63"/>
  <c r="C1817" i="63"/>
  <c r="D1817" i="63"/>
  <c r="E1817" i="63"/>
  <c r="F1817" i="63"/>
  <c r="G1817" i="63"/>
  <c r="H1817" i="63"/>
  <c r="I1817" i="63"/>
  <c r="J1817" i="63"/>
  <c r="K1817" i="63"/>
  <c r="L1817" i="63"/>
  <c r="M1817" i="63"/>
  <c r="N1817" i="63"/>
  <c r="C1818" i="63"/>
  <c r="D1818" i="63"/>
  <c r="E1818" i="63"/>
  <c r="F1818" i="63"/>
  <c r="G1818" i="63"/>
  <c r="H1818" i="63"/>
  <c r="I1818" i="63"/>
  <c r="J1818" i="63"/>
  <c r="K1818" i="63"/>
  <c r="L1818" i="63"/>
  <c r="M1818" i="63"/>
  <c r="N1818" i="63"/>
  <c r="C1819" i="63"/>
  <c r="D1819" i="63"/>
  <c r="E1819" i="63"/>
  <c r="F1819" i="63"/>
  <c r="G1819" i="63"/>
  <c r="H1819" i="63"/>
  <c r="I1819" i="63"/>
  <c r="J1819" i="63"/>
  <c r="K1819" i="63"/>
  <c r="L1819" i="63"/>
  <c r="M1819" i="63"/>
  <c r="N1819" i="63"/>
  <c r="C1820" i="63"/>
  <c r="D1820" i="63"/>
  <c r="E1820" i="63"/>
  <c r="F1820" i="63"/>
  <c r="G1820" i="63"/>
  <c r="H1820" i="63"/>
  <c r="I1820" i="63"/>
  <c r="J1820" i="63"/>
  <c r="K1820" i="63"/>
  <c r="L1820" i="63"/>
  <c r="M1820" i="63"/>
  <c r="N1820" i="63"/>
  <c r="C1821" i="63"/>
  <c r="D1821" i="63"/>
  <c r="E1821" i="63"/>
  <c r="F1821" i="63"/>
  <c r="G1821" i="63"/>
  <c r="H1821" i="63"/>
  <c r="I1821" i="63"/>
  <c r="J1821" i="63"/>
  <c r="K1821" i="63"/>
  <c r="L1821" i="63"/>
  <c r="M1821" i="63"/>
  <c r="N1821" i="63"/>
  <c r="C1822" i="63"/>
  <c r="D1822" i="63"/>
  <c r="E1822" i="63"/>
  <c r="F1822" i="63"/>
  <c r="G1822" i="63"/>
  <c r="H1822" i="63"/>
  <c r="I1822" i="63"/>
  <c r="J1822" i="63"/>
  <c r="K1822" i="63"/>
  <c r="L1822" i="63"/>
  <c r="M1822" i="63"/>
  <c r="N1822" i="63"/>
  <c r="C1823" i="63"/>
  <c r="D1823" i="63"/>
  <c r="E1823" i="63"/>
  <c r="F1823" i="63"/>
  <c r="G1823" i="63"/>
  <c r="H1823" i="63"/>
  <c r="I1823" i="63"/>
  <c r="J1823" i="63"/>
  <c r="K1823" i="63"/>
  <c r="L1823" i="63"/>
  <c r="M1823" i="63"/>
  <c r="N1823" i="63"/>
  <c r="C1824" i="63"/>
  <c r="D1824" i="63"/>
  <c r="E1824" i="63"/>
  <c r="F1824" i="63"/>
  <c r="G1824" i="63"/>
  <c r="H1824" i="63"/>
  <c r="I1824" i="63"/>
  <c r="J1824" i="63"/>
  <c r="K1824" i="63"/>
  <c r="L1824" i="63"/>
  <c r="M1824" i="63"/>
  <c r="N1824" i="63"/>
  <c r="C1825" i="63"/>
  <c r="D1825" i="63"/>
  <c r="E1825" i="63"/>
  <c r="F1825" i="63"/>
  <c r="G1825" i="63"/>
  <c r="H1825" i="63"/>
  <c r="I1825" i="63"/>
  <c r="J1825" i="63"/>
  <c r="K1825" i="63"/>
  <c r="L1825" i="63"/>
  <c r="M1825" i="63"/>
  <c r="N1825" i="63"/>
  <c r="C1826" i="63"/>
  <c r="D1826" i="63"/>
  <c r="E1826" i="63"/>
  <c r="F1826" i="63"/>
  <c r="G1826" i="63"/>
  <c r="H1826" i="63"/>
  <c r="I1826" i="63"/>
  <c r="J1826" i="63"/>
  <c r="K1826" i="63"/>
  <c r="L1826" i="63"/>
  <c r="M1826" i="63"/>
  <c r="N1826" i="63"/>
  <c r="C1827" i="63"/>
  <c r="D1827" i="63"/>
  <c r="E1827" i="63"/>
  <c r="F1827" i="63"/>
  <c r="G1827" i="63"/>
  <c r="H1827" i="63"/>
  <c r="I1827" i="63"/>
  <c r="J1827" i="63"/>
  <c r="K1827" i="63"/>
  <c r="L1827" i="63"/>
  <c r="M1827" i="63"/>
  <c r="N1827" i="63"/>
  <c r="C1828" i="63"/>
  <c r="D1828" i="63"/>
  <c r="E1828" i="63"/>
  <c r="F1828" i="63"/>
  <c r="G1828" i="63"/>
  <c r="H1828" i="63"/>
  <c r="I1828" i="63"/>
  <c r="J1828" i="63"/>
  <c r="K1828" i="63"/>
  <c r="L1828" i="63"/>
  <c r="M1828" i="63"/>
  <c r="N1828" i="63"/>
  <c r="C1829" i="63"/>
  <c r="D1829" i="63"/>
  <c r="E1829" i="63"/>
  <c r="F1829" i="63"/>
  <c r="G1829" i="63"/>
  <c r="H1829" i="63"/>
  <c r="I1829" i="63"/>
  <c r="J1829" i="63"/>
  <c r="K1829" i="63"/>
  <c r="L1829" i="63"/>
  <c r="M1829" i="63"/>
  <c r="N1829" i="63"/>
  <c r="C1830" i="63"/>
  <c r="D1830" i="63"/>
  <c r="E1830" i="63"/>
  <c r="F1830" i="63"/>
  <c r="G1830" i="63"/>
  <c r="H1830" i="63"/>
  <c r="I1830" i="63"/>
  <c r="J1830" i="63"/>
  <c r="K1830" i="63"/>
  <c r="L1830" i="63"/>
  <c r="M1830" i="63"/>
  <c r="N1830" i="63"/>
  <c r="C1831" i="63"/>
  <c r="D1831" i="63"/>
  <c r="E1831" i="63"/>
  <c r="F1831" i="63"/>
  <c r="G1831" i="63"/>
  <c r="H1831" i="63"/>
  <c r="I1831" i="63"/>
  <c r="J1831" i="63"/>
  <c r="K1831" i="63"/>
  <c r="L1831" i="63"/>
  <c r="M1831" i="63"/>
  <c r="N1831" i="63"/>
  <c r="C1832" i="63"/>
  <c r="D1832" i="63"/>
  <c r="E1832" i="63"/>
  <c r="F1832" i="63"/>
  <c r="G1832" i="63"/>
  <c r="H1832" i="63"/>
  <c r="I1832" i="63"/>
  <c r="J1832" i="63"/>
  <c r="K1832" i="63"/>
  <c r="L1832" i="63"/>
  <c r="M1832" i="63"/>
  <c r="N1832" i="63"/>
  <c r="C1833" i="63"/>
  <c r="D1833" i="63"/>
  <c r="E1833" i="63"/>
  <c r="F1833" i="63"/>
  <c r="G1833" i="63"/>
  <c r="H1833" i="63"/>
  <c r="I1833" i="63"/>
  <c r="J1833" i="63"/>
  <c r="K1833" i="63"/>
  <c r="L1833" i="63"/>
  <c r="M1833" i="63"/>
  <c r="N1833" i="63"/>
  <c r="C1834" i="63"/>
  <c r="D1834" i="63"/>
  <c r="E1834" i="63"/>
  <c r="F1834" i="63"/>
  <c r="G1834" i="63"/>
  <c r="H1834" i="63"/>
  <c r="I1834" i="63"/>
  <c r="J1834" i="63"/>
  <c r="K1834" i="63"/>
  <c r="L1834" i="63"/>
  <c r="M1834" i="63"/>
  <c r="N1834" i="63"/>
  <c r="C1835" i="63"/>
  <c r="D1835" i="63"/>
  <c r="E1835" i="63"/>
  <c r="F1835" i="63"/>
  <c r="G1835" i="63"/>
  <c r="H1835" i="63"/>
  <c r="I1835" i="63"/>
  <c r="J1835" i="63"/>
  <c r="K1835" i="63"/>
  <c r="L1835" i="63"/>
  <c r="M1835" i="63"/>
  <c r="N1835" i="63"/>
  <c r="C1836" i="63"/>
  <c r="D1836" i="63"/>
  <c r="E1836" i="63"/>
  <c r="F1836" i="63"/>
  <c r="G1836" i="63"/>
  <c r="H1836" i="63"/>
  <c r="I1836" i="63"/>
  <c r="J1836" i="63"/>
  <c r="K1836" i="63"/>
  <c r="L1836" i="63"/>
  <c r="M1836" i="63"/>
  <c r="N1836" i="63"/>
  <c r="C1837" i="63"/>
  <c r="D1837" i="63"/>
  <c r="E1837" i="63"/>
  <c r="F1837" i="63"/>
  <c r="G1837" i="63"/>
  <c r="H1837" i="63"/>
  <c r="I1837" i="63"/>
  <c r="J1837" i="63"/>
  <c r="K1837" i="63"/>
  <c r="L1837" i="63"/>
  <c r="M1837" i="63"/>
  <c r="N1837" i="63"/>
  <c r="C1838" i="63"/>
  <c r="D1838" i="63"/>
  <c r="E1838" i="63"/>
  <c r="F1838" i="63"/>
  <c r="G1838" i="63"/>
  <c r="H1838" i="63"/>
  <c r="I1838" i="63"/>
  <c r="J1838" i="63"/>
  <c r="K1838" i="63"/>
  <c r="L1838" i="63"/>
  <c r="M1838" i="63"/>
  <c r="N1838" i="63"/>
  <c r="C1839" i="63"/>
  <c r="D1839" i="63"/>
  <c r="E1839" i="63"/>
  <c r="F1839" i="63"/>
  <c r="G1839" i="63"/>
  <c r="H1839" i="63"/>
  <c r="I1839" i="63"/>
  <c r="J1839" i="63"/>
  <c r="K1839" i="63"/>
  <c r="L1839" i="63"/>
  <c r="M1839" i="63"/>
  <c r="N1839" i="63"/>
  <c r="C1840" i="63"/>
  <c r="D1840" i="63"/>
  <c r="E1840" i="63"/>
  <c r="F1840" i="63"/>
  <c r="G1840" i="63"/>
  <c r="H1840" i="63"/>
  <c r="I1840" i="63"/>
  <c r="J1840" i="63"/>
  <c r="K1840" i="63"/>
  <c r="L1840" i="63"/>
  <c r="M1840" i="63"/>
  <c r="N1840" i="63"/>
  <c r="C1841" i="63"/>
  <c r="D1841" i="63"/>
  <c r="E1841" i="63"/>
  <c r="F1841" i="63"/>
  <c r="G1841" i="63"/>
  <c r="H1841" i="63"/>
  <c r="I1841" i="63"/>
  <c r="J1841" i="63"/>
  <c r="K1841" i="63"/>
  <c r="L1841" i="63"/>
  <c r="M1841" i="63"/>
  <c r="N1841" i="63"/>
  <c r="C1842" i="63"/>
  <c r="D1842" i="63"/>
  <c r="E1842" i="63"/>
  <c r="F1842" i="63"/>
  <c r="G1842" i="63"/>
  <c r="H1842" i="63"/>
  <c r="I1842" i="63"/>
  <c r="J1842" i="63"/>
  <c r="K1842" i="63"/>
  <c r="L1842" i="63"/>
  <c r="M1842" i="63"/>
  <c r="N1842" i="63"/>
  <c r="C1843" i="63"/>
  <c r="D1843" i="63"/>
  <c r="E1843" i="63"/>
  <c r="F1843" i="63"/>
  <c r="G1843" i="63"/>
  <c r="H1843" i="63"/>
  <c r="I1843" i="63"/>
  <c r="J1843" i="63"/>
  <c r="K1843" i="63"/>
  <c r="L1843" i="63"/>
  <c r="M1843" i="63"/>
  <c r="N1843" i="63"/>
  <c r="C1844" i="63"/>
  <c r="D1844" i="63"/>
  <c r="E1844" i="63"/>
  <c r="F1844" i="63"/>
  <c r="G1844" i="63"/>
  <c r="H1844" i="63"/>
  <c r="I1844" i="63"/>
  <c r="J1844" i="63"/>
  <c r="K1844" i="63"/>
  <c r="L1844" i="63"/>
  <c r="M1844" i="63"/>
  <c r="N1844" i="63"/>
  <c r="C1845" i="63"/>
  <c r="D1845" i="63"/>
  <c r="E1845" i="63"/>
  <c r="F1845" i="63"/>
  <c r="G1845" i="63"/>
  <c r="H1845" i="63"/>
  <c r="I1845" i="63"/>
  <c r="J1845" i="63"/>
  <c r="K1845" i="63"/>
  <c r="L1845" i="63"/>
  <c r="M1845" i="63"/>
  <c r="N1845" i="63"/>
  <c r="C1846" i="63"/>
  <c r="D1846" i="63"/>
  <c r="E1846" i="63"/>
  <c r="F1846" i="63"/>
  <c r="G1846" i="63"/>
  <c r="H1846" i="63"/>
  <c r="I1846" i="63"/>
  <c r="J1846" i="63"/>
  <c r="K1846" i="63"/>
  <c r="L1846" i="63"/>
  <c r="M1846" i="63"/>
  <c r="N1846" i="63"/>
  <c r="C1847" i="63"/>
  <c r="D1847" i="63"/>
  <c r="E1847" i="63"/>
  <c r="F1847" i="63"/>
  <c r="G1847" i="63"/>
  <c r="H1847" i="63"/>
  <c r="I1847" i="63"/>
  <c r="J1847" i="63"/>
  <c r="K1847" i="63"/>
  <c r="L1847" i="63"/>
  <c r="M1847" i="63"/>
  <c r="N1847" i="63"/>
  <c r="C1848" i="63"/>
  <c r="D1848" i="63"/>
  <c r="E1848" i="63"/>
  <c r="F1848" i="63"/>
  <c r="G1848" i="63"/>
  <c r="H1848" i="63"/>
  <c r="I1848" i="63"/>
  <c r="J1848" i="63"/>
  <c r="K1848" i="63"/>
  <c r="L1848" i="63"/>
  <c r="M1848" i="63"/>
  <c r="N1848" i="63"/>
  <c r="C1849" i="63"/>
  <c r="D1849" i="63"/>
  <c r="E1849" i="63"/>
  <c r="F1849" i="63"/>
  <c r="G1849" i="63"/>
  <c r="H1849" i="63"/>
  <c r="I1849" i="63"/>
  <c r="J1849" i="63"/>
  <c r="K1849" i="63"/>
  <c r="L1849" i="63"/>
  <c r="M1849" i="63"/>
  <c r="N1849" i="63"/>
  <c r="C1850" i="63"/>
  <c r="D1850" i="63"/>
  <c r="E1850" i="63"/>
  <c r="F1850" i="63"/>
  <c r="G1850" i="63"/>
  <c r="H1850" i="63"/>
  <c r="I1850" i="63"/>
  <c r="J1850" i="63"/>
  <c r="K1850" i="63"/>
  <c r="L1850" i="63"/>
  <c r="M1850" i="63"/>
  <c r="N1850" i="63"/>
  <c r="C1851" i="63"/>
  <c r="D1851" i="63"/>
  <c r="E1851" i="63"/>
  <c r="F1851" i="63"/>
  <c r="G1851" i="63"/>
  <c r="H1851" i="63"/>
  <c r="I1851" i="63"/>
  <c r="J1851" i="63"/>
  <c r="K1851" i="63"/>
  <c r="L1851" i="63"/>
  <c r="M1851" i="63"/>
  <c r="N1851" i="63"/>
  <c r="C1852" i="63"/>
  <c r="D1852" i="63"/>
  <c r="E1852" i="63"/>
  <c r="F1852" i="63"/>
  <c r="G1852" i="63"/>
  <c r="H1852" i="63"/>
  <c r="I1852" i="63"/>
  <c r="J1852" i="63"/>
  <c r="K1852" i="63"/>
  <c r="L1852" i="63"/>
  <c r="M1852" i="63"/>
  <c r="N1852" i="63"/>
  <c r="C1853" i="63"/>
  <c r="D1853" i="63"/>
  <c r="E1853" i="63"/>
  <c r="F1853" i="63"/>
  <c r="G1853" i="63"/>
  <c r="H1853" i="63"/>
  <c r="I1853" i="63"/>
  <c r="J1853" i="63"/>
  <c r="K1853" i="63"/>
  <c r="L1853" i="63"/>
  <c r="M1853" i="63"/>
  <c r="N1853" i="63"/>
  <c r="C1854" i="63"/>
  <c r="D1854" i="63"/>
  <c r="E1854" i="63"/>
  <c r="F1854" i="63"/>
  <c r="G1854" i="63"/>
  <c r="H1854" i="63"/>
  <c r="I1854" i="63"/>
  <c r="J1854" i="63"/>
  <c r="K1854" i="63"/>
  <c r="L1854" i="63"/>
  <c r="M1854" i="63"/>
  <c r="N1854" i="63"/>
  <c r="C1855" i="63"/>
  <c r="D1855" i="63"/>
  <c r="E1855" i="63"/>
  <c r="F1855" i="63"/>
  <c r="G1855" i="63"/>
  <c r="H1855" i="63"/>
  <c r="I1855" i="63"/>
  <c r="J1855" i="63"/>
  <c r="K1855" i="63"/>
  <c r="L1855" i="63"/>
  <c r="M1855" i="63"/>
  <c r="N1855" i="63"/>
  <c r="C1856" i="63"/>
  <c r="D1856" i="63"/>
  <c r="E1856" i="63"/>
  <c r="F1856" i="63"/>
  <c r="G1856" i="63"/>
  <c r="H1856" i="63"/>
  <c r="I1856" i="63"/>
  <c r="J1856" i="63"/>
  <c r="K1856" i="63"/>
  <c r="L1856" i="63"/>
  <c r="M1856" i="63"/>
  <c r="N1856" i="63"/>
  <c r="C1857" i="63"/>
  <c r="D1857" i="63"/>
  <c r="E1857" i="63"/>
  <c r="F1857" i="63"/>
  <c r="G1857" i="63"/>
  <c r="H1857" i="63"/>
  <c r="I1857" i="63"/>
  <c r="J1857" i="63"/>
  <c r="K1857" i="63"/>
  <c r="L1857" i="63"/>
  <c r="M1857" i="63"/>
  <c r="N1857" i="63"/>
  <c r="C1858" i="63"/>
  <c r="D1858" i="63"/>
  <c r="E1858" i="63"/>
  <c r="F1858" i="63"/>
  <c r="G1858" i="63"/>
  <c r="H1858" i="63"/>
  <c r="I1858" i="63"/>
  <c r="J1858" i="63"/>
  <c r="K1858" i="63"/>
  <c r="L1858" i="63"/>
  <c r="M1858" i="63"/>
  <c r="N1858" i="63"/>
  <c r="C1859" i="63"/>
  <c r="D1859" i="63"/>
  <c r="E1859" i="63"/>
  <c r="F1859" i="63"/>
  <c r="G1859" i="63"/>
  <c r="H1859" i="63"/>
  <c r="I1859" i="63"/>
  <c r="J1859" i="63"/>
  <c r="K1859" i="63"/>
  <c r="L1859" i="63"/>
  <c r="M1859" i="63"/>
  <c r="N1859" i="63"/>
  <c r="C1860" i="63"/>
  <c r="D1860" i="63"/>
  <c r="E1860" i="63"/>
  <c r="F1860" i="63"/>
  <c r="G1860" i="63"/>
  <c r="H1860" i="63"/>
  <c r="I1860" i="63"/>
  <c r="J1860" i="63"/>
  <c r="K1860" i="63"/>
  <c r="L1860" i="63"/>
  <c r="M1860" i="63"/>
  <c r="N1860" i="63"/>
  <c r="C1861" i="63"/>
  <c r="D1861" i="63"/>
  <c r="E1861" i="63"/>
  <c r="F1861" i="63"/>
  <c r="G1861" i="63"/>
  <c r="H1861" i="63"/>
  <c r="I1861" i="63"/>
  <c r="J1861" i="63"/>
  <c r="K1861" i="63"/>
  <c r="L1861" i="63"/>
  <c r="M1861" i="63"/>
  <c r="N1861" i="63"/>
  <c r="C1862" i="63"/>
  <c r="D1862" i="63"/>
  <c r="E1862" i="63"/>
  <c r="F1862" i="63"/>
  <c r="G1862" i="63"/>
  <c r="H1862" i="63"/>
  <c r="I1862" i="63"/>
  <c r="J1862" i="63"/>
  <c r="K1862" i="63"/>
  <c r="L1862" i="63"/>
  <c r="M1862" i="63"/>
  <c r="N1862" i="63"/>
  <c r="C1863" i="63"/>
  <c r="D1863" i="63"/>
  <c r="E1863" i="63"/>
  <c r="F1863" i="63"/>
  <c r="G1863" i="63"/>
  <c r="H1863" i="63"/>
  <c r="I1863" i="63"/>
  <c r="J1863" i="63"/>
  <c r="K1863" i="63"/>
  <c r="L1863" i="63"/>
  <c r="M1863" i="63"/>
  <c r="N1863" i="63"/>
  <c r="C1864" i="63"/>
  <c r="D1864" i="63"/>
  <c r="E1864" i="63"/>
  <c r="F1864" i="63"/>
  <c r="G1864" i="63"/>
  <c r="H1864" i="63"/>
  <c r="I1864" i="63"/>
  <c r="J1864" i="63"/>
  <c r="K1864" i="63"/>
  <c r="L1864" i="63"/>
  <c r="M1864" i="63"/>
  <c r="N1864" i="63"/>
  <c r="C1865" i="63"/>
  <c r="D1865" i="63"/>
  <c r="E1865" i="63"/>
  <c r="F1865" i="63"/>
  <c r="G1865" i="63"/>
  <c r="H1865" i="63"/>
  <c r="I1865" i="63"/>
  <c r="J1865" i="63"/>
  <c r="K1865" i="63"/>
  <c r="L1865" i="63"/>
  <c r="M1865" i="63"/>
  <c r="N1865" i="63"/>
  <c r="C1866" i="63"/>
  <c r="D1866" i="63"/>
  <c r="E1866" i="63"/>
  <c r="F1866" i="63"/>
  <c r="G1866" i="63"/>
  <c r="H1866" i="63"/>
  <c r="I1866" i="63"/>
  <c r="J1866" i="63"/>
  <c r="K1866" i="63"/>
  <c r="L1866" i="63"/>
  <c r="M1866" i="63"/>
  <c r="N1866" i="63"/>
  <c r="C1867" i="63"/>
  <c r="D1867" i="63"/>
  <c r="E1867" i="63"/>
  <c r="F1867" i="63"/>
  <c r="G1867" i="63"/>
  <c r="H1867" i="63"/>
  <c r="I1867" i="63"/>
  <c r="J1867" i="63"/>
  <c r="K1867" i="63"/>
  <c r="L1867" i="63"/>
  <c r="M1867" i="63"/>
  <c r="N1867" i="63"/>
  <c r="C1868" i="63"/>
  <c r="D1868" i="63"/>
  <c r="E1868" i="63"/>
  <c r="F1868" i="63"/>
  <c r="G1868" i="63"/>
  <c r="H1868" i="63"/>
  <c r="I1868" i="63"/>
  <c r="J1868" i="63"/>
  <c r="K1868" i="63"/>
  <c r="L1868" i="63"/>
  <c r="M1868" i="63"/>
  <c r="N1868" i="63"/>
  <c r="C1869" i="63"/>
  <c r="D1869" i="63"/>
  <c r="E1869" i="63"/>
  <c r="F1869" i="63"/>
  <c r="G1869" i="63"/>
  <c r="H1869" i="63"/>
  <c r="I1869" i="63"/>
  <c r="J1869" i="63"/>
  <c r="K1869" i="63"/>
  <c r="L1869" i="63"/>
  <c r="M1869" i="63"/>
  <c r="N1869" i="63"/>
  <c r="C1870" i="63"/>
  <c r="D1870" i="63"/>
  <c r="E1870" i="63"/>
  <c r="F1870" i="63"/>
  <c r="G1870" i="63"/>
  <c r="H1870" i="63"/>
  <c r="I1870" i="63"/>
  <c r="J1870" i="63"/>
  <c r="K1870" i="63"/>
  <c r="L1870" i="63"/>
  <c r="M1870" i="63"/>
  <c r="N1870" i="63"/>
  <c r="C1871" i="63"/>
  <c r="D1871" i="63"/>
  <c r="E1871" i="63"/>
  <c r="F1871" i="63"/>
  <c r="G1871" i="63"/>
  <c r="H1871" i="63"/>
  <c r="I1871" i="63"/>
  <c r="J1871" i="63"/>
  <c r="K1871" i="63"/>
  <c r="L1871" i="63"/>
  <c r="M1871" i="63"/>
  <c r="N1871" i="63"/>
  <c r="C1872" i="63"/>
  <c r="D1872" i="63"/>
  <c r="E1872" i="63"/>
  <c r="F1872" i="63"/>
  <c r="G1872" i="63"/>
  <c r="H1872" i="63"/>
  <c r="I1872" i="63"/>
  <c r="J1872" i="63"/>
  <c r="K1872" i="63"/>
  <c r="L1872" i="63"/>
  <c r="M1872" i="63"/>
  <c r="N1872" i="63"/>
  <c r="C1873" i="63"/>
  <c r="D1873" i="63"/>
  <c r="E1873" i="63"/>
  <c r="F1873" i="63"/>
  <c r="G1873" i="63"/>
  <c r="H1873" i="63"/>
  <c r="I1873" i="63"/>
  <c r="J1873" i="63"/>
  <c r="K1873" i="63"/>
  <c r="L1873" i="63"/>
  <c r="M1873" i="63"/>
  <c r="N1873" i="63"/>
  <c r="C1874" i="63"/>
  <c r="D1874" i="63"/>
  <c r="E1874" i="63"/>
  <c r="F1874" i="63"/>
  <c r="G1874" i="63"/>
  <c r="H1874" i="63"/>
  <c r="I1874" i="63"/>
  <c r="J1874" i="63"/>
  <c r="K1874" i="63"/>
  <c r="L1874" i="63"/>
  <c r="M1874" i="63"/>
  <c r="N1874" i="63"/>
  <c r="C1875" i="63"/>
  <c r="D1875" i="63"/>
  <c r="E1875" i="63"/>
  <c r="F1875" i="63"/>
  <c r="G1875" i="63"/>
  <c r="H1875" i="63"/>
  <c r="I1875" i="63"/>
  <c r="J1875" i="63"/>
  <c r="K1875" i="63"/>
  <c r="L1875" i="63"/>
  <c r="M1875" i="63"/>
  <c r="N1875" i="63"/>
  <c r="C1876" i="63"/>
  <c r="D1876" i="63"/>
  <c r="E1876" i="63"/>
  <c r="F1876" i="63"/>
  <c r="G1876" i="63"/>
  <c r="H1876" i="63"/>
  <c r="I1876" i="63"/>
  <c r="J1876" i="63"/>
  <c r="K1876" i="63"/>
  <c r="L1876" i="63"/>
  <c r="M1876" i="63"/>
  <c r="N1876" i="63"/>
  <c r="C1877" i="63"/>
  <c r="D1877" i="63"/>
  <c r="E1877" i="63"/>
  <c r="F1877" i="63"/>
  <c r="G1877" i="63"/>
  <c r="H1877" i="63"/>
  <c r="I1877" i="63"/>
  <c r="J1877" i="63"/>
  <c r="K1877" i="63"/>
  <c r="L1877" i="63"/>
  <c r="M1877" i="63"/>
  <c r="N1877" i="63"/>
  <c r="C1878" i="63"/>
  <c r="D1878" i="63"/>
  <c r="E1878" i="63"/>
  <c r="F1878" i="63"/>
  <c r="G1878" i="63"/>
  <c r="H1878" i="63"/>
  <c r="I1878" i="63"/>
  <c r="J1878" i="63"/>
  <c r="K1878" i="63"/>
  <c r="L1878" i="63"/>
  <c r="M1878" i="63"/>
  <c r="N1878" i="63"/>
  <c r="C1879" i="63"/>
  <c r="D1879" i="63"/>
  <c r="E1879" i="63"/>
  <c r="F1879" i="63"/>
  <c r="G1879" i="63"/>
  <c r="H1879" i="63"/>
  <c r="I1879" i="63"/>
  <c r="J1879" i="63"/>
  <c r="K1879" i="63"/>
  <c r="L1879" i="63"/>
  <c r="M1879" i="63"/>
  <c r="N1879" i="63"/>
  <c r="C1880" i="63"/>
  <c r="D1880" i="63"/>
  <c r="E1880" i="63"/>
  <c r="F1880" i="63"/>
  <c r="G1880" i="63"/>
  <c r="H1880" i="63"/>
  <c r="I1880" i="63"/>
  <c r="J1880" i="63"/>
  <c r="K1880" i="63"/>
  <c r="L1880" i="63"/>
  <c r="M1880" i="63"/>
  <c r="N1880" i="63"/>
  <c r="C1881" i="63"/>
  <c r="D1881" i="63"/>
  <c r="E1881" i="63"/>
  <c r="F1881" i="63"/>
  <c r="G1881" i="63"/>
  <c r="H1881" i="63"/>
  <c r="I1881" i="63"/>
  <c r="J1881" i="63"/>
  <c r="K1881" i="63"/>
  <c r="L1881" i="63"/>
  <c r="M1881" i="63"/>
  <c r="N1881" i="63"/>
  <c r="C1882" i="63"/>
  <c r="D1882" i="63"/>
  <c r="E1882" i="63"/>
  <c r="F1882" i="63"/>
  <c r="G1882" i="63"/>
  <c r="H1882" i="63"/>
  <c r="I1882" i="63"/>
  <c r="J1882" i="63"/>
  <c r="K1882" i="63"/>
  <c r="L1882" i="63"/>
  <c r="M1882" i="63"/>
  <c r="N1882" i="63"/>
  <c r="C1883" i="63"/>
  <c r="D1883" i="63"/>
  <c r="E1883" i="63"/>
  <c r="F1883" i="63"/>
  <c r="G1883" i="63"/>
  <c r="H1883" i="63"/>
  <c r="I1883" i="63"/>
  <c r="J1883" i="63"/>
  <c r="K1883" i="63"/>
  <c r="L1883" i="63"/>
  <c r="M1883" i="63"/>
  <c r="N1883" i="63"/>
  <c r="C1884" i="63"/>
  <c r="D1884" i="63"/>
  <c r="E1884" i="63"/>
  <c r="F1884" i="63"/>
  <c r="G1884" i="63"/>
  <c r="H1884" i="63"/>
  <c r="I1884" i="63"/>
  <c r="J1884" i="63"/>
  <c r="K1884" i="63"/>
  <c r="L1884" i="63"/>
  <c r="M1884" i="63"/>
  <c r="N1884" i="63"/>
  <c r="C1885" i="63"/>
  <c r="D1885" i="63"/>
  <c r="E1885" i="63"/>
  <c r="F1885" i="63"/>
  <c r="G1885" i="63"/>
  <c r="H1885" i="63"/>
  <c r="I1885" i="63"/>
  <c r="J1885" i="63"/>
  <c r="K1885" i="63"/>
  <c r="L1885" i="63"/>
  <c r="M1885" i="63"/>
  <c r="N1885" i="63"/>
  <c r="C1886" i="63"/>
  <c r="D1886" i="63"/>
  <c r="E1886" i="63"/>
  <c r="F1886" i="63"/>
  <c r="G1886" i="63"/>
  <c r="H1886" i="63"/>
  <c r="I1886" i="63"/>
  <c r="J1886" i="63"/>
  <c r="K1886" i="63"/>
  <c r="L1886" i="63"/>
  <c r="M1886" i="63"/>
  <c r="N1886" i="63"/>
  <c r="C1887" i="63"/>
  <c r="D1887" i="63"/>
  <c r="E1887" i="63"/>
  <c r="F1887" i="63"/>
  <c r="G1887" i="63"/>
  <c r="H1887" i="63"/>
  <c r="I1887" i="63"/>
  <c r="J1887" i="63"/>
  <c r="K1887" i="63"/>
  <c r="L1887" i="63"/>
  <c r="M1887" i="63"/>
  <c r="N1887" i="63"/>
  <c r="C1888" i="63"/>
  <c r="D1888" i="63"/>
  <c r="E1888" i="63"/>
  <c r="F1888" i="63"/>
  <c r="G1888" i="63"/>
  <c r="H1888" i="63"/>
  <c r="I1888" i="63"/>
  <c r="J1888" i="63"/>
  <c r="K1888" i="63"/>
  <c r="L1888" i="63"/>
  <c r="M1888" i="63"/>
  <c r="N1888" i="63"/>
  <c r="C1889" i="63"/>
  <c r="D1889" i="63"/>
  <c r="E1889" i="63"/>
  <c r="F1889" i="63"/>
  <c r="G1889" i="63"/>
  <c r="H1889" i="63"/>
  <c r="I1889" i="63"/>
  <c r="J1889" i="63"/>
  <c r="K1889" i="63"/>
  <c r="L1889" i="63"/>
  <c r="M1889" i="63"/>
  <c r="N1889" i="63"/>
  <c r="C1890" i="63"/>
  <c r="D1890" i="63"/>
  <c r="E1890" i="63"/>
  <c r="F1890" i="63"/>
  <c r="G1890" i="63"/>
  <c r="H1890" i="63"/>
  <c r="I1890" i="63"/>
  <c r="J1890" i="63"/>
  <c r="K1890" i="63"/>
  <c r="L1890" i="63"/>
  <c r="M1890" i="63"/>
  <c r="N1890" i="63"/>
  <c r="C1891" i="63"/>
  <c r="D1891" i="63"/>
  <c r="E1891" i="63"/>
  <c r="F1891" i="63"/>
  <c r="G1891" i="63"/>
  <c r="H1891" i="63"/>
  <c r="I1891" i="63"/>
  <c r="J1891" i="63"/>
  <c r="K1891" i="63"/>
  <c r="L1891" i="63"/>
  <c r="M1891" i="63"/>
  <c r="N1891" i="63"/>
  <c r="C1892" i="63"/>
  <c r="D1892" i="63"/>
  <c r="E1892" i="63"/>
  <c r="F1892" i="63"/>
  <c r="G1892" i="63"/>
  <c r="H1892" i="63"/>
  <c r="I1892" i="63"/>
  <c r="J1892" i="63"/>
  <c r="K1892" i="63"/>
  <c r="L1892" i="63"/>
  <c r="M1892" i="63"/>
  <c r="N1892" i="63"/>
  <c r="C1893" i="63"/>
  <c r="D1893" i="63"/>
  <c r="E1893" i="63"/>
  <c r="F1893" i="63"/>
  <c r="G1893" i="63"/>
  <c r="H1893" i="63"/>
  <c r="I1893" i="63"/>
  <c r="J1893" i="63"/>
  <c r="K1893" i="63"/>
  <c r="L1893" i="63"/>
  <c r="M1893" i="63"/>
  <c r="N1893" i="63"/>
  <c r="C1894" i="63"/>
  <c r="D1894" i="63"/>
  <c r="E1894" i="63"/>
  <c r="F1894" i="63"/>
  <c r="G1894" i="63"/>
  <c r="H1894" i="63"/>
  <c r="I1894" i="63"/>
  <c r="J1894" i="63"/>
  <c r="K1894" i="63"/>
  <c r="L1894" i="63"/>
  <c r="M1894" i="63"/>
  <c r="N1894" i="63"/>
  <c r="C1895" i="63"/>
  <c r="D1895" i="63"/>
  <c r="E1895" i="63"/>
  <c r="F1895" i="63"/>
  <c r="G1895" i="63"/>
  <c r="H1895" i="63"/>
  <c r="I1895" i="63"/>
  <c r="J1895" i="63"/>
  <c r="K1895" i="63"/>
  <c r="L1895" i="63"/>
  <c r="M1895" i="63"/>
  <c r="N1895" i="63"/>
  <c r="C1896" i="63"/>
  <c r="D1896" i="63"/>
  <c r="E1896" i="63"/>
  <c r="F1896" i="63"/>
  <c r="G1896" i="63"/>
  <c r="H1896" i="63"/>
  <c r="I1896" i="63"/>
  <c r="J1896" i="63"/>
  <c r="K1896" i="63"/>
  <c r="L1896" i="63"/>
  <c r="M1896" i="63"/>
  <c r="N1896" i="63"/>
  <c r="C1897" i="63"/>
  <c r="D1897" i="63"/>
  <c r="E1897" i="63"/>
  <c r="F1897" i="63"/>
  <c r="G1897" i="63"/>
  <c r="H1897" i="63"/>
  <c r="I1897" i="63"/>
  <c r="J1897" i="63"/>
  <c r="K1897" i="63"/>
  <c r="L1897" i="63"/>
  <c r="M1897" i="63"/>
  <c r="N1897" i="63"/>
  <c r="C1898" i="63"/>
  <c r="D1898" i="63"/>
  <c r="E1898" i="63"/>
  <c r="F1898" i="63"/>
  <c r="G1898" i="63"/>
  <c r="H1898" i="63"/>
  <c r="I1898" i="63"/>
  <c r="J1898" i="63"/>
  <c r="K1898" i="63"/>
  <c r="L1898" i="63"/>
  <c r="M1898" i="63"/>
  <c r="N1898" i="63"/>
  <c r="C1899" i="63"/>
  <c r="D1899" i="63"/>
  <c r="E1899" i="63"/>
  <c r="F1899" i="63"/>
  <c r="G1899" i="63"/>
  <c r="H1899" i="63"/>
  <c r="I1899" i="63"/>
  <c r="J1899" i="63"/>
  <c r="K1899" i="63"/>
  <c r="L1899" i="63"/>
  <c r="M1899" i="63"/>
  <c r="N1899" i="63"/>
  <c r="C1900" i="63"/>
  <c r="D1900" i="63"/>
  <c r="E1900" i="63"/>
  <c r="F1900" i="63"/>
  <c r="G1900" i="63"/>
  <c r="H1900" i="63"/>
  <c r="I1900" i="63"/>
  <c r="J1900" i="63"/>
  <c r="K1900" i="63"/>
  <c r="L1900" i="63"/>
  <c r="M1900" i="63"/>
  <c r="N1900" i="63"/>
  <c r="C1901" i="63"/>
  <c r="D1901" i="63"/>
  <c r="E1901" i="63"/>
  <c r="F1901" i="63"/>
  <c r="G1901" i="63"/>
  <c r="H1901" i="63"/>
  <c r="I1901" i="63"/>
  <c r="J1901" i="63"/>
  <c r="K1901" i="63"/>
  <c r="L1901" i="63"/>
  <c r="M1901" i="63"/>
  <c r="N1901" i="63"/>
  <c r="C1902" i="63"/>
  <c r="D1902" i="63"/>
  <c r="E1902" i="63"/>
  <c r="F1902" i="63"/>
  <c r="G1902" i="63"/>
  <c r="H1902" i="63"/>
  <c r="I1902" i="63"/>
  <c r="J1902" i="63"/>
  <c r="K1902" i="63"/>
  <c r="L1902" i="63"/>
  <c r="M1902" i="63"/>
  <c r="N1902" i="63"/>
  <c r="C1903" i="63"/>
  <c r="D1903" i="63"/>
  <c r="E1903" i="63"/>
  <c r="F1903" i="63"/>
  <c r="G1903" i="63"/>
  <c r="H1903" i="63"/>
  <c r="I1903" i="63"/>
  <c r="J1903" i="63"/>
  <c r="K1903" i="63"/>
  <c r="L1903" i="63"/>
  <c r="M1903" i="63"/>
  <c r="N1903" i="63"/>
  <c r="C1904" i="63"/>
  <c r="D1904" i="63"/>
  <c r="E1904" i="63"/>
  <c r="F1904" i="63"/>
  <c r="G1904" i="63"/>
  <c r="H1904" i="63"/>
  <c r="I1904" i="63"/>
  <c r="J1904" i="63"/>
  <c r="K1904" i="63"/>
  <c r="L1904" i="63"/>
  <c r="M1904" i="63"/>
  <c r="N1904" i="63"/>
  <c r="C1905" i="63"/>
  <c r="D1905" i="63"/>
  <c r="E1905" i="63"/>
  <c r="F1905" i="63"/>
  <c r="G1905" i="63"/>
  <c r="H1905" i="63"/>
  <c r="I1905" i="63"/>
  <c r="J1905" i="63"/>
  <c r="K1905" i="63"/>
  <c r="L1905" i="63"/>
  <c r="M1905" i="63"/>
  <c r="N1905" i="63"/>
  <c r="C1906" i="63"/>
  <c r="D1906" i="63"/>
  <c r="E1906" i="63"/>
  <c r="F1906" i="63"/>
  <c r="G1906" i="63"/>
  <c r="H1906" i="63"/>
  <c r="I1906" i="63"/>
  <c r="J1906" i="63"/>
  <c r="K1906" i="63"/>
  <c r="L1906" i="63"/>
  <c r="M1906" i="63"/>
  <c r="N1906" i="63"/>
  <c r="C1907" i="63"/>
  <c r="D1907" i="63"/>
  <c r="E1907" i="63"/>
  <c r="F1907" i="63"/>
  <c r="G1907" i="63"/>
  <c r="H1907" i="63"/>
  <c r="I1907" i="63"/>
  <c r="J1907" i="63"/>
  <c r="K1907" i="63"/>
  <c r="L1907" i="63"/>
  <c r="M1907" i="63"/>
  <c r="N1907" i="63"/>
  <c r="C1908" i="63"/>
  <c r="D1908" i="63"/>
  <c r="E1908" i="63"/>
  <c r="F1908" i="63"/>
  <c r="G1908" i="63"/>
  <c r="H1908" i="63"/>
  <c r="I1908" i="63"/>
  <c r="J1908" i="63"/>
  <c r="K1908" i="63"/>
  <c r="L1908" i="63"/>
  <c r="M1908" i="63"/>
  <c r="N1908" i="63"/>
  <c r="C1909" i="63"/>
  <c r="D1909" i="63"/>
  <c r="E1909" i="63"/>
  <c r="F1909" i="63"/>
  <c r="G1909" i="63"/>
  <c r="H1909" i="63"/>
  <c r="I1909" i="63"/>
  <c r="J1909" i="63"/>
  <c r="K1909" i="63"/>
  <c r="L1909" i="63"/>
  <c r="M1909" i="63"/>
  <c r="N1909" i="63"/>
  <c r="C1910" i="63"/>
  <c r="D1910" i="63"/>
  <c r="E1910" i="63"/>
  <c r="F1910" i="63"/>
  <c r="G1910" i="63"/>
  <c r="H1910" i="63"/>
  <c r="I1910" i="63"/>
  <c r="J1910" i="63"/>
  <c r="K1910" i="63"/>
  <c r="L1910" i="63"/>
  <c r="M1910" i="63"/>
  <c r="N1910" i="63"/>
  <c r="C1911" i="63"/>
  <c r="D1911" i="63"/>
  <c r="E1911" i="63"/>
  <c r="F1911" i="63"/>
  <c r="G1911" i="63"/>
  <c r="H1911" i="63"/>
  <c r="I1911" i="63"/>
  <c r="J1911" i="63"/>
  <c r="K1911" i="63"/>
  <c r="L1911" i="63"/>
  <c r="M1911" i="63"/>
  <c r="N1911" i="63"/>
  <c r="C1912" i="63"/>
  <c r="D1912" i="63"/>
  <c r="E1912" i="63"/>
  <c r="F1912" i="63"/>
  <c r="G1912" i="63"/>
  <c r="H1912" i="63"/>
  <c r="I1912" i="63"/>
  <c r="J1912" i="63"/>
  <c r="K1912" i="63"/>
  <c r="L1912" i="63"/>
  <c r="M1912" i="63"/>
  <c r="N1912" i="63"/>
  <c r="C1913" i="63"/>
  <c r="D1913" i="63"/>
  <c r="E1913" i="63"/>
  <c r="F1913" i="63"/>
  <c r="G1913" i="63"/>
  <c r="H1913" i="63"/>
  <c r="I1913" i="63"/>
  <c r="J1913" i="63"/>
  <c r="K1913" i="63"/>
  <c r="L1913" i="63"/>
  <c r="M1913" i="63"/>
  <c r="N1913" i="63"/>
  <c r="C1914" i="63"/>
  <c r="D1914" i="63"/>
  <c r="E1914" i="63"/>
  <c r="F1914" i="63"/>
  <c r="G1914" i="63"/>
  <c r="H1914" i="63"/>
  <c r="I1914" i="63"/>
  <c r="J1914" i="63"/>
  <c r="K1914" i="63"/>
  <c r="L1914" i="63"/>
  <c r="M1914" i="63"/>
  <c r="N1914" i="63"/>
  <c r="C1915" i="63"/>
  <c r="D1915" i="63"/>
  <c r="E1915" i="63"/>
  <c r="F1915" i="63"/>
  <c r="G1915" i="63"/>
  <c r="H1915" i="63"/>
  <c r="I1915" i="63"/>
  <c r="J1915" i="63"/>
  <c r="K1915" i="63"/>
  <c r="L1915" i="63"/>
  <c r="M1915" i="63"/>
  <c r="N1915" i="63"/>
  <c r="C1916" i="63"/>
  <c r="D1916" i="63"/>
  <c r="E1916" i="63"/>
  <c r="F1916" i="63"/>
  <c r="G1916" i="63"/>
  <c r="H1916" i="63"/>
  <c r="I1916" i="63"/>
  <c r="J1916" i="63"/>
  <c r="K1916" i="63"/>
  <c r="L1916" i="63"/>
  <c r="M1916" i="63"/>
  <c r="N1916" i="63"/>
  <c r="C1917" i="63"/>
  <c r="D1917" i="63"/>
  <c r="E1917" i="63"/>
  <c r="F1917" i="63"/>
  <c r="G1917" i="63"/>
  <c r="H1917" i="63"/>
  <c r="I1917" i="63"/>
  <c r="J1917" i="63"/>
  <c r="K1917" i="63"/>
  <c r="L1917" i="63"/>
  <c r="M1917" i="63"/>
  <c r="N1917" i="63"/>
  <c r="C1918" i="63"/>
  <c r="D1918" i="63"/>
  <c r="E1918" i="63"/>
  <c r="F1918" i="63"/>
  <c r="G1918" i="63"/>
  <c r="H1918" i="63"/>
  <c r="I1918" i="63"/>
  <c r="J1918" i="63"/>
  <c r="K1918" i="63"/>
  <c r="L1918" i="63"/>
  <c r="M1918" i="63"/>
  <c r="N1918" i="63"/>
  <c r="C1919" i="63"/>
  <c r="D1919" i="63"/>
  <c r="E1919" i="63"/>
  <c r="F1919" i="63"/>
  <c r="G1919" i="63"/>
  <c r="H1919" i="63"/>
  <c r="I1919" i="63"/>
  <c r="J1919" i="63"/>
  <c r="K1919" i="63"/>
  <c r="L1919" i="63"/>
  <c r="M1919" i="63"/>
  <c r="N1919" i="63"/>
  <c r="C1920" i="63"/>
  <c r="D1920" i="63"/>
  <c r="E1920" i="63"/>
  <c r="F1920" i="63"/>
  <c r="G1920" i="63"/>
  <c r="H1920" i="63"/>
  <c r="I1920" i="63"/>
  <c r="J1920" i="63"/>
  <c r="K1920" i="63"/>
  <c r="L1920" i="63"/>
  <c r="M1920" i="63"/>
  <c r="N1920" i="63"/>
  <c r="C1921" i="63"/>
  <c r="D1921" i="63"/>
  <c r="E1921" i="63"/>
  <c r="F1921" i="63"/>
  <c r="G1921" i="63"/>
  <c r="H1921" i="63"/>
  <c r="I1921" i="63"/>
  <c r="J1921" i="63"/>
  <c r="K1921" i="63"/>
  <c r="L1921" i="63"/>
  <c r="M1921" i="63"/>
  <c r="N1921" i="63"/>
  <c r="C1922" i="63"/>
  <c r="D1922" i="63"/>
  <c r="E1922" i="63"/>
  <c r="F1922" i="63"/>
  <c r="G1922" i="63"/>
  <c r="H1922" i="63"/>
  <c r="I1922" i="63"/>
  <c r="J1922" i="63"/>
  <c r="K1922" i="63"/>
  <c r="L1922" i="63"/>
  <c r="M1922" i="63"/>
  <c r="N1922" i="63"/>
  <c r="C1923" i="63"/>
  <c r="D1923" i="63"/>
  <c r="E1923" i="63"/>
  <c r="F1923" i="63"/>
  <c r="G1923" i="63"/>
  <c r="H1923" i="63"/>
  <c r="I1923" i="63"/>
  <c r="J1923" i="63"/>
  <c r="K1923" i="63"/>
  <c r="L1923" i="63"/>
  <c r="M1923" i="63"/>
  <c r="N1923" i="63"/>
  <c r="C1924" i="63"/>
  <c r="D1924" i="63"/>
  <c r="E1924" i="63"/>
  <c r="F1924" i="63"/>
  <c r="G1924" i="63"/>
  <c r="H1924" i="63"/>
  <c r="I1924" i="63"/>
  <c r="J1924" i="63"/>
  <c r="K1924" i="63"/>
  <c r="L1924" i="63"/>
  <c r="M1924" i="63"/>
  <c r="N1924" i="63"/>
  <c r="C1925" i="63"/>
  <c r="D1925" i="63"/>
  <c r="E1925" i="63"/>
  <c r="F1925" i="63"/>
  <c r="G1925" i="63"/>
  <c r="H1925" i="63"/>
  <c r="I1925" i="63"/>
  <c r="J1925" i="63"/>
  <c r="K1925" i="63"/>
  <c r="L1925" i="63"/>
  <c r="M1925" i="63"/>
  <c r="N1925" i="63"/>
  <c r="C1926" i="63"/>
  <c r="D1926" i="63"/>
  <c r="E1926" i="63"/>
  <c r="F1926" i="63"/>
  <c r="G1926" i="63"/>
  <c r="H1926" i="63"/>
  <c r="I1926" i="63"/>
  <c r="J1926" i="63"/>
  <c r="K1926" i="63"/>
  <c r="L1926" i="63"/>
  <c r="M1926" i="63"/>
  <c r="N1926" i="63"/>
  <c r="C1927" i="63"/>
  <c r="D1927" i="63"/>
  <c r="E1927" i="63"/>
  <c r="F1927" i="63"/>
  <c r="G1927" i="63"/>
  <c r="H1927" i="63"/>
  <c r="I1927" i="63"/>
  <c r="J1927" i="63"/>
  <c r="K1927" i="63"/>
  <c r="L1927" i="63"/>
  <c r="M1927" i="63"/>
  <c r="N1927" i="63"/>
  <c r="C1928" i="63"/>
  <c r="D1928" i="63"/>
  <c r="E1928" i="63"/>
  <c r="F1928" i="63"/>
  <c r="G1928" i="63"/>
  <c r="H1928" i="63"/>
  <c r="I1928" i="63"/>
  <c r="J1928" i="63"/>
  <c r="K1928" i="63"/>
  <c r="L1928" i="63"/>
  <c r="M1928" i="63"/>
  <c r="N1928" i="63"/>
  <c r="C1929" i="63"/>
  <c r="D1929" i="63"/>
  <c r="E1929" i="63"/>
  <c r="F1929" i="63"/>
  <c r="G1929" i="63"/>
  <c r="H1929" i="63"/>
  <c r="I1929" i="63"/>
  <c r="J1929" i="63"/>
  <c r="K1929" i="63"/>
  <c r="L1929" i="63"/>
  <c r="M1929" i="63"/>
  <c r="N1929" i="63"/>
  <c r="C1930" i="63"/>
  <c r="D1930" i="63"/>
  <c r="E1930" i="63"/>
  <c r="F1930" i="63"/>
  <c r="G1930" i="63"/>
  <c r="H1930" i="63"/>
  <c r="I1930" i="63"/>
  <c r="J1930" i="63"/>
  <c r="K1930" i="63"/>
  <c r="L1930" i="63"/>
  <c r="M1930" i="63"/>
  <c r="N1930" i="63"/>
  <c r="C1931" i="63"/>
  <c r="D1931" i="63"/>
  <c r="E1931" i="63"/>
  <c r="F1931" i="63"/>
  <c r="G1931" i="63"/>
  <c r="H1931" i="63"/>
  <c r="I1931" i="63"/>
  <c r="J1931" i="63"/>
  <c r="K1931" i="63"/>
  <c r="L1931" i="63"/>
  <c r="M1931" i="63"/>
  <c r="N1931" i="63"/>
  <c r="C1932" i="63"/>
  <c r="D1932" i="63"/>
  <c r="E1932" i="63"/>
  <c r="F1932" i="63"/>
  <c r="G1932" i="63"/>
  <c r="H1932" i="63"/>
  <c r="I1932" i="63"/>
  <c r="J1932" i="63"/>
  <c r="K1932" i="63"/>
  <c r="L1932" i="63"/>
  <c r="M1932" i="63"/>
  <c r="N1932" i="63"/>
  <c r="C1933" i="63"/>
  <c r="D1933" i="63"/>
  <c r="E1933" i="63"/>
  <c r="F1933" i="63"/>
  <c r="G1933" i="63"/>
  <c r="H1933" i="63"/>
  <c r="I1933" i="63"/>
  <c r="J1933" i="63"/>
  <c r="K1933" i="63"/>
  <c r="L1933" i="63"/>
  <c r="M1933" i="63"/>
  <c r="N1933" i="63"/>
  <c r="C1934" i="63"/>
  <c r="D1934" i="63"/>
  <c r="E1934" i="63"/>
  <c r="F1934" i="63"/>
  <c r="G1934" i="63"/>
  <c r="H1934" i="63"/>
  <c r="I1934" i="63"/>
  <c r="J1934" i="63"/>
  <c r="K1934" i="63"/>
  <c r="L1934" i="63"/>
  <c r="M1934" i="63"/>
  <c r="N1934" i="63"/>
  <c r="C1935" i="63"/>
  <c r="D1935" i="63"/>
  <c r="E1935" i="63"/>
  <c r="F1935" i="63"/>
  <c r="G1935" i="63"/>
  <c r="H1935" i="63"/>
  <c r="I1935" i="63"/>
  <c r="J1935" i="63"/>
  <c r="K1935" i="63"/>
  <c r="L1935" i="63"/>
  <c r="M1935" i="63"/>
  <c r="N1935" i="63"/>
  <c r="C1936" i="63"/>
  <c r="D1936" i="63"/>
  <c r="E1936" i="63"/>
  <c r="F1936" i="63"/>
  <c r="G1936" i="63"/>
  <c r="H1936" i="63"/>
  <c r="I1936" i="63"/>
  <c r="J1936" i="63"/>
  <c r="K1936" i="63"/>
  <c r="L1936" i="63"/>
  <c r="M1936" i="63"/>
  <c r="N1936" i="63"/>
  <c r="C1937" i="63"/>
  <c r="D1937" i="63"/>
  <c r="E1937" i="63"/>
  <c r="F1937" i="63"/>
  <c r="G1937" i="63"/>
  <c r="H1937" i="63"/>
  <c r="I1937" i="63"/>
  <c r="J1937" i="63"/>
  <c r="K1937" i="63"/>
  <c r="L1937" i="63"/>
  <c r="M1937" i="63"/>
  <c r="N1937" i="63"/>
  <c r="C1938" i="63"/>
  <c r="D1938" i="63"/>
  <c r="E1938" i="63"/>
  <c r="F1938" i="63"/>
  <c r="G1938" i="63"/>
  <c r="H1938" i="63"/>
  <c r="I1938" i="63"/>
  <c r="J1938" i="63"/>
  <c r="K1938" i="63"/>
  <c r="L1938" i="63"/>
  <c r="M1938" i="63"/>
  <c r="N1938" i="63"/>
  <c r="C1939" i="63"/>
  <c r="D1939" i="63"/>
  <c r="E1939" i="63"/>
  <c r="F1939" i="63"/>
  <c r="G1939" i="63"/>
  <c r="H1939" i="63"/>
  <c r="I1939" i="63"/>
  <c r="J1939" i="63"/>
  <c r="K1939" i="63"/>
  <c r="L1939" i="63"/>
  <c r="M1939" i="63"/>
  <c r="N1939" i="63"/>
  <c r="C1940" i="63"/>
  <c r="D1940" i="63"/>
  <c r="E1940" i="63"/>
  <c r="F1940" i="63"/>
  <c r="G1940" i="63"/>
  <c r="H1940" i="63"/>
  <c r="I1940" i="63"/>
  <c r="J1940" i="63"/>
  <c r="K1940" i="63"/>
  <c r="L1940" i="63"/>
  <c r="M1940" i="63"/>
  <c r="N1940" i="63"/>
  <c r="C1941" i="63"/>
  <c r="D1941" i="63"/>
  <c r="E1941" i="63"/>
  <c r="F1941" i="63"/>
  <c r="G1941" i="63"/>
  <c r="H1941" i="63"/>
  <c r="I1941" i="63"/>
  <c r="J1941" i="63"/>
  <c r="K1941" i="63"/>
  <c r="L1941" i="63"/>
  <c r="M1941" i="63"/>
  <c r="N1941" i="63"/>
  <c r="C1942" i="63"/>
  <c r="D1942" i="63"/>
  <c r="E1942" i="63"/>
  <c r="F1942" i="63"/>
  <c r="G1942" i="63"/>
  <c r="H1942" i="63"/>
  <c r="I1942" i="63"/>
  <c r="J1942" i="63"/>
  <c r="K1942" i="63"/>
  <c r="L1942" i="63"/>
  <c r="M1942" i="63"/>
  <c r="N1942" i="63"/>
  <c r="C1943" i="63"/>
  <c r="D1943" i="63"/>
  <c r="E1943" i="63"/>
  <c r="F1943" i="63"/>
  <c r="G1943" i="63"/>
  <c r="H1943" i="63"/>
  <c r="I1943" i="63"/>
  <c r="J1943" i="63"/>
  <c r="K1943" i="63"/>
  <c r="L1943" i="63"/>
  <c r="M1943" i="63"/>
  <c r="N1943" i="63"/>
  <c r="C1944" i="63"/>
  <c r="D1944" i="63"/>
  <c r="E1944" i="63"/>
  <c r="F1944" i="63"/>
  <c r="G1944" i="63"/>
  <c r="H1944" i="63"/>
  <c r="I1944" i="63"/>
  <c r="J1944" i="63"/>
  <c r="K1944" i="63"/>
  <c r="L1944" i="63"/>
  <c r="M1944" i="63"/>
  <c r="N1944" i="63"/>
  <c r="C1945" i="63"/>
  <c r="D1945" i="63"/>
  <c r="E1945" i="63"/>
  <c r="F1945" i="63"/>
  <c r="G1945" i="63"/>
  <c r="H1945" i="63"/>
  <c r="I1945" i="63"/>
  <c r="J1945" i="63"/>
  <c r="K1945" i="63"/>
  <c r="L1945" i="63"/>
  <c r="M1945" i="63"/>
  <c r="N1945" i="63"/>
  <c r="C1946" i="63"/>
  <c r="D1946" i="63"/>
  <c r="E1946" i="63"/>
  <c r="F1946" i="63"/>
  <c r="G1946" i="63"/>
  <c r="H1946" i="63"/>
  <c r="I1946" i="63"/>
  <c r="J1946" i="63"/>
  <c r="K1946" i="63"/>
  <c r="L1946" i="63"/>
  <c r="M1946" i="63"/>
  <c r="N1946" i="63"/>
  <c r="C1947" i="63"/>
  <c r="D1947" i="63"/>
  <c r="E1947" i="63"/>
  <c r="F1947" i="63"/>
  <c r="G1947" i="63"/>
  <c r="H1947" i="63"/>
  <c r="I1947" i="63"/>
  <c r="J1947" i="63"/>
  <c r="K1947" i="63"/>
  <c r="L1947" i="63"/>
  <c r="M1947" i="63"/>
  <c r="N1947" i="63"/>
  <c r="C1948" i="63"/>
  <c r="D1948" i="63"/>
  <c r="E1948" i="63"/>
  <c r="F1948" i="63"/>
  <c r="G1948" i="63"/>
  <c r="H1948" i="63"/>
  <c r="I1948" i="63"/>
  <c r="J1948" i="63"/>
  <c r="K1948" i="63"/>
  <c r="L1948" i="63"/>
  <c r="M1948" i="63"/>
  <c r="N1948" i="63"/>
  <c r="C1949" i="63"/>
  <c r="D1949" i="63"/>
  <c r="E1949" i="63"/>
  <c r="F1949" i="63"/>
  <c r="G1949" i="63"/>
  <c r="H1949" i="63"/>
  <c r="I1949" i="63"/>
  <c r="J1949" i="63"/>
  <c r="K1949" i="63"/>
  <c r="L1949" i="63"/>
  <c r="M1949" i="63"/>
  <c r="N1949" i="63"/>
  <c r="C1950" i="63"/>
  <c r="D1950" i="63"/>
  <c r="E1950" i="63"/>
  <c r="F1950" i="63"/>
  <c r="G1950" i="63"/>
  <c r="H1950" i="63"/>
  <c r="I1950" i="63"/>
  <c r="J1950" i="63"/>
  <c r="K1950" i="63"/>
  <c r="L1950" i="63"/>
  <c r="M1950" i="63"/>
  <c r="N1950" i="63"/>
  <c r="C1951" i="63"/>
  <c r="D1951" i="63"/>
  <c r="E1951" i="63"/>
  <c r="F1951" i="63"/>
  <c r="G1951" i="63"/>
  <c r="H1951" i="63"/>
  <c r="I1951" i="63"/>
  <c r="J1951" i="63"/>
  <c r="K1951" i="63"/>
  <c r="L1951" i="63"/>
  <c r="M1951" i="63"/>
  <c r="N1951" i="63"/>
  <c r="C1952" i="63"/>
  <c r="D1952" i="63"/>
  <c r="E1952" i="63"/>
  <c r="F1952" i="63"/>
  <c r="G1952" i="63"/>
  <c r="H1952" i="63"/>
  <c r="I1952" i="63"/>
  <c r="J1952" i="63"/>
  <c r="K1952" i="63"/>
  <c r="L1952" i="63"/>
  <c r="M1952" i="63"/>
  <c r="N1952" i="63"/>
  <c r="C1953" i="63"/>
  <c r="D1953" i="63"/>
  <c r="E1953" i="63"/>
  <c r="F1953" i="63"/>
  <c r="G1953" i="63"/>
  <c r="H1953" i="63"/>
  <c r="I1953" i="63"/>
  <c r="J1953" i="63"/>
  <c r="K1953" i="63"/>
  <c r="L1953" i="63"/>
  <c r="M1953" i="63"/>
  <c r="N1953" i="63"/>
  <c r="C1954" i="63"/>
  <c r="D1954" i="63"/>
  <c r="E1954" i="63"/>
  <c r="F1954" i="63"/>
  <c r="G1954" i="63"/>
  <c r="H1954" i="63"/>
  <c r="I1954" i="63"/>
  <c r="J1954" i="63"/>
  <c r="K1954" i="63"/>
  <c r="L1954" i="63"/>
  <c r="M1954" i="63"/>
  <c r="N1954" i="63"/>
  <c r="C1955" i="63"/>
  <c r="D1955" i="63"/>
  <c r="E1955" i="63"/>
  <c r="F1955" i="63"/>
  <c r="G1955" i="63"/>
  <c r="H1955" i="63"/>
  <c r="I1955" i="63"/>
  <c r="J1955" i="63"/>
  <c r="K1955" i="63"/>
  <c r="L1955" i="63"/>
  <c r="M1955" i="63"/>
  <c r="N1955" i="63"/>
  <c r="C1956" i="63"/>
  <c r="D1956" i="63"/>
  <c r="E1956" i="63"/>
  <c r="F1956" i="63"/>
  <c r="G1956" i="63"/>
  <c r="H1956" i="63"/>
  <c r="I1956" i="63"/>
  <c r="J1956" i="63"/>
  <c r="K1956" i="63"/>
  <c r="L1956" i="63"/>
  <c r="M1956" i="63"/>
  <c r="N1956" i="63"/>
  <c r="C1957" i="63"/>
  <c r="D1957" i="63"/>
  <c r="E1957" i="63"/>
  <c r="F1957" i="63"/>
  <c r="G1957" i="63"/>
  <c r="H1957" i="63"/>
  <c r="I1957" i="63"/>
  <c r="J1957" i="63"/>
  <c r="K1957" i="63"/>
  <c r="L1957" i="63"/>
  <c r="M1957" i="63"/>
  <c r="N1957" i="63"/>
  <c r="C1958" i="63"/>
  <c r="D1958" i="63"/>
  <c r="E1958" i="63"/>
  <c r="F1958" i="63"/>
  <c r="G1958" i="63"/>
  <c r="H1958" i="63"/>
  <c r="I1958" i="63"/>
  <c r="J1958" i="63"/>
  <c r="K1958" i="63"/>
  <c r="L1958" i="63"/>
  <c r="M1958" i="63"/>
  <c r="N1958" i="63"/>
  <c r="C1959" i="63"/>
  <c r="D1959" i="63"/>
  <c r="E1959" i="63"/>
  <c r="F1959" i="63"/>
  <c r="G1959" i="63"/>
  <c r="H1959" i="63"/>
  <c r="I1959" i="63"/>
  <c r="J1959" i="63"/>
  <c r="K1959" i="63"/>
  <c r="L1959" i="63"/>
  <c r="M1959" i="63"/>
  <c r="N1959" i="63"/>
  <c r="C1960" i="63"/>
  <c r="D1960" i="63"/>
  <c r="E1960" i="63"/>
  <c r="F1960" i="63"/>
  <c r="G1960" i="63"/>
  <c r="H1960" i="63"/>
  <c r="I1960" i="63"/>
  <c r="J1960" i="63"/>
  <c r="K1960" i="63"/>
  <c r="L1960" i="63"/>
  <c r="M1960" i="63"/>
  <c r="N1960" i="63"/>
  <c r="C1961" i="63"/>
  <c r="D1961" i="63"/>
  <c r="E1961" i="63"/>
  <c r="F1961" i="63"/>
  <c r="G1961" i="63"/>
  <c r="H1961" i="63"/>
  <c r="I1961" i="63"/>
  <c r="J1961" i="63"/>
  <c r="K1961" i="63"/>
  <c r="L1961" i="63"/>
  <c r="M1961" i="63"/>
  <c r="N1961" i="63"/>
  <c r="C1962" i="63"/>
  <c r="D1962" i="63"/>
  <c r="E1962" i="63"/>
  <c r="F1962" i="63"/>
  <c r="G1962" i="63"/>
  <c r="H1962" i="63"/>
  <c r="I1962" i="63"/>
  <c r="J1962" i="63"/>
  <c r="K1962" i="63"/>
  <c r="L1962" i="63"/>
  <c r="M1962" i="63"/>
  <c r="N1962" i="63"/>
  <c r="C1963" i="63"/>
  <c r="D1963" i="63"/>
  <c r="E1963" i="63"/>
  <c r="F1963" i="63"/>
  <c r="G1963" i="63"/>
  <c r="H1963" i="63"/>
  <c r="I1963" i="63"/>
  <c r="J1963" i="63"/>
  <c r="K1963" i="63"/>
  <c r="L1963" i="63"/>
  <c r="M1963" i="63"/>
  <c r="N1963" i="63"/>
  <c r="C1964" i="63"/>
  <c r="D1964" i="63"/>
  <c r="E1964" i="63"/>
  <c r="F1964" i="63"/>
  <c r="G1964" i="63"/>
  <c r="H1964" i="63"/>
  <c r="I1964" i="63"/>
  <c r="J1964" i="63"/>
  <c r="K1964" i="63"/>
  <c r="L1964" i="63"/>
  <c r="M1964" i="63"/>
  <c r="N1964" i="63"/>
  <c r="C1965" i="63"/>
  <c r="D1965" i="63"/>
  <c r="E1965" i="63"/>
  <c r="F1965" i="63"/>
  <c r="G1965" i="63"/>
  <c r="H1965" i="63"/>
  <c r="I1965" i="63"/>
  <c r="J1965" i="63"/>
  <c r="K1965" i="63"/>
  <c r="L1965" i="63"/>
  <c r="M1965" i="63"/>
  <c r="N1965" i="63"/>
  <c r="C1966" i="63"/>
  <c r="D1966" i="63"/>
  <c r="E1966" i="63"/>
  <c r="F1966" i="63"/>
  <c r="G1966" i="63"/>
  <c r="H1966" i="63"/>
  <c r="I1966" i="63"/>
  <c r="J1966" i="63"/>
  <c r="K1966" i="63"/>
  <c r="L1966" i="63"/>
  <c r="M1966" i="63"/>
  <c r="N1966" i="63"/>
  <c r="C1967" i="63"/>
  <c r="D1967" i="63"/>
  <c r="E1967" i="63"/>
  <c r="F1967" i="63"/>
  <c r="G1967" i="63"/>
  <c r="H1967" i="63"/>
  <c r="I1967" i="63"/>
  <c r="J1967" i="63"/>
  <c r="K1967" i="63"/>
  <c r="L1967" i="63"/>
  <c r="M1967" i="63"/>
  <c r="N1967" i="63"/>
  <c r="C1968" i="63"/>
  <c r="D1968" i="63"/>
  <c r="E1968" i="63"/>
  <c r="F1968" i="63"/>
  <c r="G1968" i="63"/>
  <c r="H1968" i="63"/>
  <c r="I1968" i="63"/>
  <c r="J1968" i="63"/>
  <c r="K1968" i="63"/>
  <c r="L1968" i="63"/>
  <c r="M1968" i="63"/>
  <c r="N1968" i="63"/>
  <c r="C1969" i="63"/>
  <c r="D1969" i="63"/>
  <c r="E1969" i="63"/>
  <c r="F1969" i="63"/>
  <c r="G1969" i="63"/>
  <c r="H1969" i="63"/>
  <c r="I1969" i="63"/>
  <c r="J1969" i="63"/>
  <c r="K1969" i="63"/>
  <c r="L1969" i="63"/>
  <c r="M1969" i="63"/>
  <c r="N1969" i="63"/>
  <c r="C1970" i="63"/>
  <c r="D1970" i="63"/>
  <c r="E1970" i="63"/>
  <c r="F1970" i="63"/>
  <c r="G1970" i="63"/>
  <c r="H1970" i="63"/>
  <c r="I1970" i="63"/>
  <c r="J1970" i="63"/>
  <c r="K1970" i="63"/>
  <c r="L1970" i="63"/>
  <c r="M1970" i="63"/>
  <c r="N1970" i="63"/>
  <c r="C1971" i="63"/>
  <c r="D1971" i="63"/>
  <c r="E1971" i="63"/>
  <c r="F1971" i="63"/>
  <c r="G1971" i="63"/>
  <c r="H1971" i="63"/>
  <c r="I1971" i="63"/>
  <c r="J1971" i="63"/>
  <c r="K1971" i="63"/>
  <c r="L1971" i="63"/>
  <c r="M1971" i="63"/>
  <c r="N1971" i="63"/>
  <c r="C1972" i="63"/>
  <c r="D1972" i="63"/>
  <c r="E1972" i="63"/>
  <c r="F1972" i="63"/>
  <c r="G1972" i="63"/>
  <c r="H1972" i="63"/>
  <c r="I1972" i="63"/>
  <c r="J1972" i="63"/>
  <c r="K1972" i="63"/>
  <c r="L1972" i="63"/>
  <c r="M1972" i="63"/>
  <c r="N1972" i="63"/>
  <c r="C1973" i="63"/>
  <c r="D1973" i="63"/>
  <c r="E1973" i="63"/>
  <c r="F1973" i="63"/>
  <c r="G1973" i="63"/>
  <c r="H1973" i="63"/>
  <c r="I1973" i="63"/>
  <c r="J1973" i="63"/>
  <c r="K1973" i="63"/>
  <c r="L1973" i="63"/>
  <c r="M1973" i="63"/>
  <c r="N1973" i="63"/>
  <c r="C1974" i="63"/>
  <c r="D1974" i="63"/>
  <c r="E1974" i="63"/>
  <c r="F1974" i="63"/>
  <c r="G1974" i="63"/>
  <c r="H1974" i="63"/>
  <c r="I1974" i="63"/>
  <c r="J1974" i="63"/>
  <c r="K1974" i="63"/>
  <c r="L1974" i="63"/>
  <c r="M1974" i="63"/>
  <c r="N1974" i="63"/>
  <c r="C1975" i="63"/>
  <c r="D1975" i="63"/>
  <c r="E1975" i="63"/>
  <c r="F1975" i="63"/>
  <c r="G1975" i="63"/>
  <c r="H1975" i="63"/>
  <c r="I1975" i="63"/>
  <c r="J1975" i="63"/>
  <c r="K1975" i="63"/>
  <c r="L1975" i="63"/>
  <c r="M1975" i="63"/>
  <c r="N1975" i="63"/>
  <c r="C1976" i="63"/>
  <c r="D1976" i="63"/>
  <c r="E1976" i="63"/>
  <c r="F1976" i="63"/>
  <c r="G1976" i="63"/>
  <c r="H1976" i="63"/>
  <c r="I1976" i="63"/>
  <c r="J1976" i="63"/>
  <c r="K1976" i="63"/>
  <c r="L1976" i="63"/>
  <c r="M1976" i="63"/>
  <c r="N1976" i="63"/>
  <c r="C1977" i="63"/>
  <c r="D1977" i="63"/>
  <c r="E1977" i="63"/>
  <c r="F1977" i="63"/>
  <c r="G1977" i="63"/>
  <c r="H1977" i="63"/>
  <c r="I1977" i="63"/>
  <c r="J1977" i="63"/>
  <c r="K1977" i="63"/>
  <c r="L1977" i="63"/>
  <c r="M1977" i="63"/>
  <c r="N1977" i="63"/>
  <c r="C1978" i="63"/>
  <c r="D1978" i="63"/>
  <c r="E1978" i="63"/>
  <c r="F1978" i="63"/>
  <c r="G1978" i="63"/>
  <c r="H1978" i="63"/>
  <c r="I1978" i="63"/>
  <c r="J1978" i="63"/>
  <c r="K1978" i="63"/>
  <c r="L1978" i="63"/>
  <c r="M1978" i="63"/>
  <c r="N1978" i="63"/>
  <c r="C1979" i="63"/>
  <c r="D1979" i="63"/>
  <c r="E1979" i="63"/>
  <c r="F1979" i="63"/>
  <c r="G1979" i="63"/>
  <c r="H1979" i="63"/>
  <c r="I1979" i="63"/>
  <c r="J1979" i="63"/>
  <c r="K1979" i="63"/>
  <c r="L1979" i="63"/>
  <c r="M1979" i="63"/>
  <c r="N1979" i="63"/>
  <c r="C1980" i="63"/>
  <c r="D1980" i="63"/>
  <c r="E1980" i="63"/>
  <c r="F1980" i="63"/>
  <c r="G1980" i="63"/>
  <c r="H1980" i="63"/>
  <c r="I1980" i="63"/>
  <c r="J1980" i="63"/>
  <c r="K1980" i="63"/>
  <c r="L1980" i="63"/>
  <c r="M1980" i="63"/>
  <c r="N1980" i="63"/>
  <c r="C1981" i="63"/>
  <c r="D1981" i="63"/>
  <c r="E1981" i="63"/>
  <c r="F1981" i="63"/>
  <c r="G1981" i="63"/>
  <c r="H1981" i="63"/>
  <c r="I1981" i="63"/>
  <c r="J1981" i="63"/>
  <c r="K1981" i="63"/>
  <c r="L1981" i="63"/>
  <c r="M1981" i="63"/>
  <c r="N1981" i="63"/>
  <c r="C1982" i="63"/>
  <c r="D1982" i="63"/>
  <c r="E1982" i="63"/>
  <c r="F1982" i="63"/>
  <c r="G1982" i="63"/>
  <c r="H1982" i="63"/>
  <c r="I1982" i="63"/>
  <c r="J1982" i="63"/>
  <c r="K1982" i="63"/>
  <c r="L1982" i="63"/>
  <c r="M1982" i="63"/>
  <c r="N1982" i="63"/>
  <c r="C1983" i="63"/>
  <c r="D1983" i="63"/>
  <c r="E1983" i="63"/>
  <c r="F1983" i="63"/>
  <c r="G1983" i="63"/>
  <c r="H1983" i="63"/>
  <c r="I1983" i="63"/>
  <c r="J1983" i="63"/>
  <c r="K1983" i="63"/>
  <c r="L1983" i="63"/>
  <c r="M1983" i="63"/>
  <c r="N1983" i="63"/>
  <c r="C1984" i="63"/>
  <c r="D1984" i="63"/>
  <c r="E1984" i="63"/>
  <c r="F1984" i="63"/>
  <c r="G1984" i="63"/>
  <c r="H1984" i="63"/>
  <c r="I1984" i="63"/>
  <c r="J1984" i="63"/>
  <c r="K1984" i="63"/>
  <c r="L1984" i="63"/>
  <c r="M1984" i="63"/>
  <c r="N1984" i="63"/>
  <c r="C1985" i="63"/>
  <c r="D1985" i="63"/>
  <c r="E1985" i="63"/>
  <c r="F1985" i="63"/>
  <c r="G1985" i="63"/>
  <c r="H1985" i="63"/>
  <c r="I1985" i="63"/>
  <c r="J1985" i="63"/>
  <c r="K1985" i="63"/>
  <c r="L1985" i="63"/>
  <c r="M1985" i="63"/>
  <c r="N1985" i="63"/>
  <c r="C1986" i="63"/>
  <c r="D1986" i="63"/>
  <c r="E1986" i="63"/>
  <c r="F1986" i="63"/>
  <c r="G1986" i="63"/>
  <c r="H1986" i="63"/>
  <c r="I1986" i="63"/>
  <c r="J1986" i="63"/>
  <c r="K1986" i="63"/>
  <c r="L1986" i="63"/>
  <c r="M1986" i="63"/>
  <c r="N1986" i="63"/>
  <c r="C1987" i="63"/>
  <c r="D1987" i="63"/>
  <c r="E1987" i="63"/>
  <c r="F1987" i="63"/>
  <c r="G1987" i="63"/>
  <c r="H1987" i="63"/>
  <c r="I1987" i="63"/>
  <c r="J1987" i="63"/>
  <c r="K1987" i="63"/>
  <c r="L1987" i="63"/>
  <c r="M1987" i="63"/>
  <c r="N1987" i="63"/>
  <c r="C1988" i="63"/>
  <c r="D1988" i="63"/>
  <c r="E1988" i="63"/>
  <c r="F1988" i="63"/>
  <c r="G1988" i="63"/>
  <c r="H1988" i="63"/>
  <c r="I1988" i="63"/>
  <c r="J1988" i="63"/>
  <c r="K1988" i="63"/>
  <c r="L1988" i="63"/>
  <c r="M1988" i="63"/>
  <c r="N1988" i="63"/>
  <c r="C1989" i="63"/>
  <c r="D1989" i="63"/>
  <c r="E1989" i="63"/>
  <c r="F1989" i="63"/>
  <c r="G1989" i="63"/>
  <c r="H1989" i="63"/>
  <c r="I1989" i="63"/>
  <c r="J1989" i="63"/>
  <c r="K1989" i="63"/>
  <c r="L1989" i="63"/>
  <c r="M1989" i="63"/>
  <c r="N1989" i="63"/>
  <c r="C1990" i="63"/>
  <c r="D1990" i="63"/>
  <c r="E1990" i="63"/>
  <c r="F1990" i="63"/>
  <c r="G1990" i="63"/>
  <c r="H1990" i="63"/>
  <c r="I1990" i="63"/>
  <c r="J1990" i="63"/>
  <c r="K1990" i="63"/>
  <c r="L1990" i="63"/>
  <c r="M1990" i="63"/>
  <c r="N1990" i="63"/>
  <c r="C1991" i="63"/>
  <c r="D1991" i="63"/>
  <c r="E1991" i="63"/>
  <c r="F1991" i="63"/>
  <c r="G1991" i="63"/>
  <c r="H1991" i="63"/>
  <c r="I1991" i="63"/>
  <c r="J1991" i="63"/>
  <c r="K1991" i="63"/>
  <c r="L1991" i="63"/>
  <c r="M1991" i="63"/>
  <c r="N1991" i="63"/>
  <c r="C1992" i="63"/>
  <c r="D1992" i="63"/>
  <c r="E1992" i="63"/>
  <c r="F1992" i="63"/>
  <c r="G1992" i="63"/>
  <c r="H1992" i="63"/>
  <c r="I1992" i="63"/>
  <c r="J1992" i="63"/>
  <c r="K1992" i="63"/>
  <c r="L1992" i="63"/>
  <c r="M1992" i="63"/>
  <c r="N1992" i="63"/>
  <c r="C1993" i="63"/>
  <c r="D1993" i="63"/>
  <c r="E1993" i="63"/>
  <c r="F1993" i="63"/>
  <c r="G1993" i="63"/>
  <c r="H1993" i="63"/>
  <c r="I1993" i="63"/>
  <c r="J1993" i="63"/>
  <c r="K1993" i="63"/>
  <c r="L1993" i="63"/>
  <c r="M1993" i="63"/>
  <c r="N1993" i="63"/>
  <c r="C1994" i="63"/>
  <c r="D1994" i="63"/>
  <c r="E1994" i="63"/>
  <c r="F1994" i="63"/>
  <c r="G1994" i="63"/>
  <c r="H1994" i="63"/>
  <c r="I1994" i="63"/>
  <c r="J1994" i="63"/>
  <c r="K1994" i="63"/>
  <c r="L1994" i="63"/>
  <c r="M1994" i="63"/>
  <c r="N1994" i="63"/>
  <c r="C1995" i="63"/>
  <c r="D1995" i="63"/>
  <c r="E1995" i="63"/>
  <c r="F1995" i="63"/>
  <c r="G1995" i="63"/>
  <c r="H1995" i="63"/>
  <c r="I1995" i="63"/>
  <c r="J1995" i="63"/>
  <c r="K1995" i="63"/>
  <c r="L1995" i="63"/>
  <c r="M1995" i="63"/>
  <c r="N1995" i="63"/>
  <c r="C1996" i="63"/>
  <c r="D1996" i="63"/>
  <c r="E1996" i="63"/>
  <c r="F1996" i="63"/>
  <c r="G1996" i="63"/>
  <c r="H1996" i="63"/>
  <c r="I1996" i="63"/>
  <c r="J1996" i="63"/>
  <c r="K1996" i="63"/>
  <c r="L1996" i="63"/>
  <c r="M1996" i="63"/>
  <c r="N1996" i="63"/>
  <c r="C1997" i="63"/>
  <c r="D1997" i="63"/>
  <c r="E1997" i="63"/>
  <c r="F1997" i="63"/>
  <c r="G1997" i="63"/>
  <c r="H1997" i="63"/>
  <c r="I1997" i="63"/>
  <c r="J1997" i="63"/>
  <c r="K1997" i="63"/>
  <c r="L1997" i="63"/>
  <c r="M1997" i="63"/>
  <c r="N1997" i="63"/>
  <c r="C1998" i="63"/>
  <c r="D1998" i="63"/>
  <c r="E1998" i="63"/>
  <c r="F1998" i="63"/>
  <c r="G1998" i="63"/>
  <c r="H1998" i="63"/>
  <c r="I1998" i="63"/>
  <c r="J1998" i="63"/>
  <c r="K1998" i="63"/>
  <c r="L1998" i="63"/>
  <c r="M1998" i="63"/>
  <c r="N1998" i="63"/>
  <c r="C1999" i="63"/>
  <c r="D1999" i="63"/>
  <c r="E1999" i="63"/>
  <c r="F1999" i="63"/>
  <c r="G1999" i="63"/>
  <c r="H1999" i="63"/>
  <c r="I1999" i="63"/>
  <c r="J1999" i="63"/>
  <c r="K1999" i="63"/>
  <c r="L1999" i="63"/>
  <c r="M1999" i="63"/>
  <c r="N1999" i="63"/>
  <c r="C2000" i="63"/>
  <c r="D2000" i="63"/>
  <c r="E2000" i="63"/>
  <c r="F2000" i="63"/>
  <c r="G2000" i="63"/>
  <c r="H2000" i="63"/>
  <c r="I2000" i="63"/>
  <c r="J2000" i="63"/>
  <c r="K2000" i="63"/>
  <c r="L2000" i="63"/>
  <c r="M2000" i="63"/>
  <c r="N2000" i="63"/>
  <c r="C2001" i="63"/>
  <c r="D2001" i="63"/>
  <c r="E2001" i="63"/>
  <c r="F2001" i="63"/>
  <c r="G2001" i="63"/>
  <c r="H2001" i="63"/>
  <c r="I2001" i="63"/>
  <c r="J2001" i="63"/>
  <c r="K2001" i="63"/>
  <c r="L2001" i="63"/>
  <c r="M2001" i="63"/>
  <c r="N2001" i="63"/>
  <c r="C2002" i="63"/>
  <c r="D2002" i="63"/>
  <c r="E2002" i="63"/>
  <c r="F2002" i="63"/>
  <c r="G2002" i="63"/>
  <c r="H2002" i="63"/>
  <c r="I2002" i="63"/>
  <c r="J2002" i="63"/>
  <c r="K2002" i="63"/>
  <c r="L2002" i="63"/>
  <c r="M2002" i="63"/>
  <c r="N2002" i="63"/>
  <c r="C2003" i="63"/>
  <c r="D2003" i="63"/>
  <c r="E2003" i="63"/>
  <c r="F2003" i="63"/>
  <c r="G2003" i="63"/>
  <c r="H2003" i="63"/>
  <c r="I2003" i="63"/>
  <c r="J2003" i="63"/>
  <c r="K2003" i="63"/>
  <c r="L2003" i="63"/>
  <c r="M2003" i="63"/>
  <c r="N2003" i="63"/>
  <c r="C2004" i="63"/>
  <c r="D2004" i="63"/>
  <c r="E2004" i="63"/>
  <c r="F2004" i="63"/>
  <c r="G2004" i="63"/>
  <c r="H2004" i="63"/>
  <c r="I2004" i="63"/>
  <c r="J2004" i="63"/>
  <c r="K2004" i="63"/>
  <c r="L2004" i="63"/>
  <c r="M2004" i="63"/>
  <c r="N2004" i="63"/>
  <c r="C2005" i="63"/>
  <c r="D2005" i="63"/>
  <c r="E2005" i="63"/>
  <c r="F2005" i="63"/>
  <c r="G2005" i="63"/>
  <c r="H2005" i="63"/>
  <c r="I2005" i="63"/>
  <c r="J2005" i="63"/>
  <c r="K2005" i="63"/>
  <c r="L2005" i="63"/>
  <c r="M2005" i="63"/>
  <c r="N2005" i="63"/>
  <c r="C2006" i="63"/>
  <c r="D2006" i="63"/>
  <c r="E2006" i="63"/>
  <c r="F2006" i="63"/>
  <c r="G2006" i="63"/>
  <c r="H2006" i="63"/>
  <c r="I2006" i="63"/>
  <c r="J2006" i="63"/>
  <c r="K2006" i="63"/>
  <c r="L2006" i="63"/>
  <c r="M2006" i="63"/>
  <c r="N2006" i="63"/>
  <c r="C2007" i="63"/>
  <c r="D2007" i="63"/>
  <c r="E2007" i="63"/>
  <c r="F2007" i="63"/>
  <c r="G2007" i="63"/>
  <c r="H2007" i="63"/>
  <c r="I2007" i="63"/>
  <c r="J2007" i="63"/>
  <c r="K2007" i="63"/>
  <c r="L2007" i="63"/>
  <c r="M2007" i="63"/>
  <c r="N2007" i="63"/>
  <c r="C2008" i="63"/>
  <c r="D2008" i="63"/>
  <c r="E2008" i="63"/>
  <c r="F2008" i="63"/>
  <c r="G2008" i="63"/>
  <c r="H2008" i="63"/>
  <c r="I2008" i="63"/>
  <c r="J2008" i="63"/>
  <c r="K2008" i="63"/>
  <c r="L2008" i="63"/>
  <c r="M2008" i="63"/>
  <c r="N2008" i="63"/>
  <c r="C2009" i="63"/>
  <c r="D2009" i="63"/>
  <c r="E2009" i="63"/>
  <c r="F2009" i="63"/>
  <c r="G2009" i="63"/>
  <c r="H2009" i="63"/>
  <c r="I2009" i="63"/>
  <c r="J2009" i="63"/>
  <c r="K2009" i="63"/>
  <c r="L2009" i="63"/>
  <c r="M2009" i="63"/>
  <c r="N2009" i="63"/>
  <c r="C2010" i="63"/>
  <c r="D2010" i="63"/>
  <c r="E2010" i="63"/>
  <c r="F2010" i="63"/>
  <c r="G2010" i="63"/>
  <c r="H2010" i="63"/>
  <c r="I2010" i="63"/>
  <c r="J2010" i="63"/>
  <c r="K2010" i="63"/>
  <c r="L2010" i="63"/>
  <c r="M2010" i="63"/>
  <c r="N2010" i="63"/>
  <c r="C2011" i="63"/>
  <c r="D2011" i="63"/>
  <c r="E2011" i="63"/>
  <c r="F2011" i="63"/>
  <c r="G2011" i="63"/>
  <c r="H2011" i="63"/>
  <c r="I2011" i="63"/>
  <c r="J2011" i="63"/>
  <c r="K2011" i="63"/>
  <c r="L2011" i="63"/>
  <c r="M2011" i="63"/>
  <c r="N2011" i="63"/>
  <c r="C2012" i="63"/>
  <c r="D2012" i="63"/>
  <c r="E2012" i="63"/>
  <c r="F2012" i="63"/>
  <c r="G2012" i="63"/>
  <c r="H2012" i="63"/>
  <c r="I2012" i="63"/>
  <c r="J2012" i="63"/>
  <c r="K2012" i="63"/>
  <c r="L2012" i="63"/>
  <c r="M2012" i="63"/>
  <c r="N2012" i="63"/>
  <c r="C2013" i="63"/>
  <c r="D2013" i="63"/>
  <c r="E2013" i="63"/>
  <c r="F2013" i="63"/>
  <c r="G2013" i="63"/>
  <c r="H2013" i="63"/>
  <c r="I2013" i="63"/>
  <c r="J2013" i="63"/>
  <c r="K2013" i="63"/>
  <c r="L2013" i="63"/>
  <c r="M2013" i="63"/>
  <c r="N2013" i="63"/>
  <c r="C2014" i="63"/>
  <c r="D2014" i="63"/>
  <c r="E2014" i="63"/>
  <c r="F2014" i="63"/>
  <c r="G2014" i="63"/>
  <c r="H2014" i="63"/>
  <c r="I2014" i="63"/>
  <c r="J2014" i="63"/>
  <c r="K2014" i="63"/>
  <c r="L2014" i="63"/>
  <c r="M2014" i="63"/>
  <c r="N2014" i="63"/>
  <c r="C2015" i="63"/>
  <c r="D2015" i="63"/>
  <c r="E2015" i="63"/>
  <c r="F2015" i="63"/>
  <c r="G2015" i="63"/>
  <c r="H2015" i="63"/>
  <c r="I2015" i="63"/>
  <c r="J2015" i="63"/>
  <c r="K2015" i="63"/>
  <c r="L2015" i="63"/>
  <c r="M2015" i="63"/>
  <c r="N2015" i="63"/>
  <c r="C2016" i="63"/>
  <c r="D2016" i="63"/>
  <c r="E2016" i="63"/>
  <c r="F2016" i="63"/>
  <c r="G2016" i="63"/>
  <c r="H2016" i="63"/>
  <c r="I2016" i="63"/>
  <c r="J2016" i="63"/>
  <c r="K2016" i="63"/>
  <c r="L2016" i="63"/>
  <c r="M2016" i="63"/>
  <c r="N2016" i="63"/>
  <c r="C2017" i="63"/>
  <c r="D2017" i="63"/>
  <c r="E2017" i="63"/>
  <c r="F2017" i="63"/>
  <c r="G2017" i="63"/>
  <c r="H2017" i="63"/>
  <c r="I2017" i="63"/>
  <c r="J2017" i="63"/>
  <c r="K2017" i="63"/>
  <c r="L2017" i="63"/>
  <c r="M2017" i="63"/>
  <c r="N2017" i="63"/>
  <c r="C2018" i="63"/>
  <c r="D2018" i="63"/>
  <c r="E2018" i="63"/>
  <c r="F2018" i="63"/>
  <c r="G2018" i="63"/>
  <c r="H2018" i="63"/>
  <c r="I2018" i="63"/>
  <c r="J2018" i="63"/>
  <c r="K2018" i="63"/>
  <c r="L2018" i="63"/>
  <c r="M2018" i="63"/>
  <c r="N2018" i="63"/>
  <c r="C2019" i="63"/>
  <c r="D2019" i="63"/>
  <c r="E2019" i="63"/>
  <c r="F2019" i="63"/>
  <c r="G2019" i="63"/>
  <c r="H2019" i="63"/>
  <c r="I2019" i="63"/>
  <c r="J2019" i="63"/>
  <c r="K2019" i="63"/>
  <c r="L2019" i="63"/>
  <c r="M2019" i="63"/>
  <c r="N2019" i="63"/>
  <c r="C2020" i="63"/>
  <c r="D2020" i="63"/>
  <c r="E2020" i="63"/>
  <c r="F2020" i="63"/>
  <c r="G2020" i="63"/>
  <c r="H2020" i="63"/>
  <c r="I2020" i="63"/>
  <c r="J2020" i="63"/>
  <c r="K2020" i="63"/>
  <c r="L2020" i="63"/>
  <c r="M2020" i="63"/>
  <c r="N2020" i="63"/>
  <c r="C2021" i="63"/>
  <c r="D2021" i="63"/>
  <c r="E2021" i="63"/>
  <c r="F2021" i="63"/>
  <c r="G2021" i="63"/>
  <c r="H2021" i="63"/>
  <c r="I2021" i="63"/>
  <c r="J2021" i="63"/>
  <c r="K2021" i="63"/>
  <c r="L2021" i="63"/>
  <c r="M2021" i="63"/>
  <c r="N2021" i="63"/>
  <c r="C2022" i="63"/>
  <c r="D2022" i="63"/>
  <c r="E2022" i="63"/>
  <c r="F2022" i="63"/>
  <c r="G2022" i="63"/>
  <c r="H2022" i="63"/>
  <c r="I2022" i="63"/>
  <c r="J2022" i="63"/>
  <c r="K2022" i="63"/>
  <c r="L2022" i="63"/>
  <c r="M2022" i="63"/>
  <c r="N2022" i="63"/>
  <c r="C2023" i="63"/>
  <c r="D2023" i="63"/>
  <c r="E2023" i="63"/>
  <c r="F2023" i="63"/>
  <c r="G2023" i="63"/>
  <c r="H2023" i="63"/>
  <c r="I2023" i="63"/>
  <c r="J2023" i="63"/>
  <c r="K2023" i="63"/>
  <c r="L2023" i="63"/>
  <c r="M2023" i="63"/>
  <c r="N2023" i="63"/>
  <c r="C2024" i="63"/>
  <c r="D2024" i="63"/>
  <c r="E2024" i="63"/>
  <c r="F2024" i="63"/>
  <c r="G2024" i="63"/>
  <c r="H2024" i="63"/>
  <c r="I2024" i="63"/>
  <c r="J2024" i="63"/>
  <c r="K2024" i="63"/>
  <c r="L2024" i="63"/>
  <c r="M2024" i="63"/>
  <c r="N2024" i="63"/>
  <c r="C2025" i="63"/>
  <c r="D2025" i="63"/>
  <c r="E2025" i="63"/>
  <c r="F2025" i="63"/>
  <c r="G2025" i="63"/>
  <c r="H2025" i="63"/>
  <c r="I2025" i="63"/>
  <c r="J2025" i="63"/>
  <c r="K2025" i="63"/>
  <c r="L2025" i="63"/>
  <c r="M2025" i="63"/>
  <c r="N2025" i="63"/>
  <c r="C2026" i="63"/>
  <c r="D2026" i="63"/>
  <c r="E2026" i="63"/>
  <c r="F2026" i="63"/>
  <c r="G2026" i="63"/>
  <c r="H2026" i="63"/>
  <c r="I2026" i="63"/>
  <c r="J2026" i="63"/>
  <c r="K2026" i="63"/>
  <c r="L2026" i="63"/>
  <c r="M2026" i="63"/>
  <c r="N2026" i="63"/>
  <c r="C2027" i="63"/>
  <c r="D2027" i="63"/>
  <c r="E2027" i="63"/>
  <c r="F2027" i="63"/>
  <c r="G2027" i="63"/>
  <c r="H2027" i="63"/>
  <c r="I2027" i="63"/>
  <c r="J2027" i="63"/>
  <c r="K2027" i="63"/>
  <c r="L2027" i="63"/>
  <c r="M2027" i="63"/>
  <c r="N2027" i="63"/>
  <c r="C2028" i="63"/>
  <c r="D2028" i="63"/>
  <c r="E2028" i="63"/>
  <c r="F2028" i="63"/>
  <c r="G2028" i="63"/>
  <c r="H2028" i="63"/>
  <c r="I2028" i="63"/>
  <c r="J2028" i="63"/>
  <c r="K2028" i="63"/>
  <c r="L2028" i="63"/>
  <c r="M2028" i="63"/>
  <c r="N2028" i="63"/>
  <c r="C2029" i="63"/>
  <c r="D2029" i="63"/>
  <c r="E2029" i="63"/>
  <c r="F2029" i="63"/>
  <c r="G2029" i="63"/>
  <c r="H2029" i="63"/>
  <c r="I2029" i="63"/>
  <c r="J2029" i="63"/>
  <c r="K2029" i="63"/>
  <c r="L2029" i="63"/>
  <c r="M2029" i="63"/>
  <c r="N2029" i="63"/>
  <c r="C2030" i="63"/>
  <c r="D2030" i="63"/>
  <c r="E2030" i="63"/>
  <c r="F2030" i="63"/>
  <c r="G2030" i="63"/>
  <c r="H2030" i="63"/>
  <c r="I2030" i="63"/>
  <c r="J2030" i="63"/>
  <c r="K2030" i="63"/>
  <c r="L2030" i="63"/>
  <c r="M2030" i="63"/>
  <c r="N2030" i="63"/>
  <c r="C2031" i="63"/>
  <c r="D2031" i="63"/>
  <c r="E2031" i="63"/>
  <c r="F2031" i="63"/>
  <c r="G2031" i="63"/>
  <c r="H2031" i="63"/>
  <c r="I2031" i="63"/>
  <c r="J2031" i="63"/>
  <c r="K2031" i="63"/>
  <c r="L2031" i="63"/>
  <c r="M2031" i="63"/>
  <c r="N2031" i="63"/>
  <c r="C2032" i="63"/>
  <c r="D2032" i="63"/>
  <c r="E2032" i="63"/>
  <c r="F2032" i="63"/>
  <c r="G2032" i="63"/>
  <c r="H2032" i="63"/>
  <c r="I2032" i="63"/>
  <c r="J2032" i="63"/>
  <c r="K2032" i="63"/>
  <c r="L2032" i="63"/>
  <c r="M2032" i="63"/>
  <c r="N2032" i="63"/>
  <c r="C2033" i="63"/>
  <c r="D2033" i="63"/>
  <c r="E2033" i="63"/>
  <c r="F2033" i="63"/>
  <c r="G2033" i="63"/>
  <c r="H2033" i="63"/>
  <c r="I2033" i="63"/>
  <c r="J2033" i="63"/>
  <c r="K2033" i="63"/>
  <c r="L2033" i="63"/>
  <c r="M2033" i="63"/>
  <c r="N2033" i="63"/>
  <c r="C2034" i="63"/>
  <c r="D2034" i="63"/>
  <c r="E2034" i="63"/>
  <c r="F2034" i="63"/>
  <c r="G2034" i="63"/>
  <c r="H2034" i="63"/>
  <c r="I2034" i="63"/>
  <c r="J2034" i="63"/>
  <c r="K2034" i="63"/>
  <c r="L2034" i="63"/>
  <c r="M2034" i="63"/>
  <c r="N2034" i="63"/>
  <c r="C2035" i="63"/>
  <c r="D2035" i="63"/>
  <c r="E2035" i="63"/>
  <c r="F2035" i="63"/>
  <c r="G2035" i="63"/>
  <c r="H2035" i="63"/>
  <c r="I2035" i="63"/>
  <c r="J2035" i="63"/>
  <c r="K2035" i="63"/>
  <c r="L2035" i="63"/>
  <c r="M2035" i="63"/>
  <c r="N2035" i="63"/>
  <c r="C2036" i="63"/>
  <c r="D2036" i="63"/>
  <c r="E2036" i="63"/>
  <c r="F2036" i="63"/>
  <c r="G2036" i="63"/>
  <c r="H2036" i="63"/>
  <c r="I2036" i="63"/>
  <c r="J2036" i="63"/>
  <c r="K2036" i="63"/>
  <c r="L2036" i="63"/>
  <c r="M2036" i="63"/>
  <c r="N2036" i="63"/>
  <c r="C2037" i="63"/>
  <c r="D2037" i="63"/>
  <c r="E2037" i="63"/>
  <c r="F2037" i="63"/>
  <c r="G2037" i="63"/>
  <c r="H2037" i="63"/>
  <c r="I2037" i="63"/>
  <c r="J2037" i="63"/>
  <c r="K2037" i="63"/>
  <c r="L2037" i="63"/>
  <c r="M2037" i="63"/>
  <c r="N2037" i="63"/>
  <c r="C2038" i="63"/>
  <c r="D2038" i="63"/>
  <c r="E2038" i="63"/>
  <c r="F2038" i="63"/>
  <c r="G2038" i="63"/>
  <c r="H2038" i="63"/>
  <c r="I2038" i="63"/>
  <c r="J2038" i="63"/>
  <c r="K2038" i="63"/>
  <c r="L2038" i="63"/>
  <c r="M2038" i="63"/>
  <c r="N2038" i="63"/>
  <c r="C2039" i="63"/>
  <c r="D2039" i="63"/>
  <c r="E2039" i="63"/>
  <c r="F2039" i="63"/>
  <c r="G2039" i="63"/>
  <c r="H2039" i="63"/>
  <c r="I2039" i="63"/>
  <c r="J2039" i="63"/>
  <c r="K2039" i="63"/>
  <c r="L2039" i="63"/>
  <c r="M2039" i="63"/>
  <c r="N2039" i="63"/>
  <c r="C2040" i="63"/>
  <c r="D2040" i="63"/>
  <c r="E2040" i="63"/>
  <c r="F2040" i="63"/>
  <c r="G2040" i="63"/>
  <c r="H2040" i="63"/>
  <c r="I2040" i="63"/>
  <c r="J2040" i="63"/>
  <c r="K2040" i="63"/>
  <c r="L2040" i="63"/>
  <c r="M2040" i="63"/>
  <c r="N2040" i="63"/>
  <c r="C2041" i="63"/>
  <c r="D2041" i="63"/>
  <c r="E2041" i="63"/>
  <c r="F2041" i="63"/>
  <c r="G2041" i="63"/>
  <c r="H2041" i="63"/>
  <c r="I2041" i="63"/>
  <c r="J2041" i="63"/>
  <c r="K2041" i="63"/>
  <c r="L2041" i="63"/>
  <c r="M2041" i="63"/>
  <c r="N2041" i="63"/>
  <c r="C2042" i="63"/>
  <c r="D2042" i="63"/>
  <c r="E2042" i="63"/>
  <c r="F2042" i="63"/>
  <c r="G2042" i="63"/>
  <c r="H2042" i="63"/>
  <c r="I2042" i="63"/>
  <c r="J2042" i="63"/>
  <c r="K2042" i="63"/>
  <c r="L2042" i="63"/>
  <c r="M2042" i="63"/>
  <c r="N2042" i="63"/>
  <c r="C2043" i="63"/>
  <c r="D2043" i="63"/>
  <c r="E2043" i="63"/>
  <c r="F2043" i="63"/>
  <c r="G2043" i="63"/>
  <c r="H2043" i="63"/>
  <c r="I2043" i="63"/>
  <c r="J2043" i="63"/>
  <c r="K2043" i="63"/>
  <c r="L2043" i="63"/>
  <c r="M2043" i="63"/>
  <c r="N2043" i="63"/>
  <c r="C2044" i="63"/>
  <c r="D2044" i="63"/>
  <c r="E2044" i="63"/>
  <c r="F2044" i="63"/>
  <c r="G2044" i="63"/>
  <c r="H2044" i="63"/>
  <c r="I2044" i="63"/>
  <c r="J2044" i="63"/>
  <c r="K2044" i="63"/>
  <c r="L2044" i="63"/>
  <c r="M2044" i="63"/>
  <c r="N2044" i="63"/>
  <c r="C2045" i="63"/>
  <c r="D2045" i="63"/>
  <c r="E2045" i="63"/>
  <c r="F2045" i="63"/>
  <c r="G2045" i="63"/>
  <c r="H2045" i="63"/>
  <c r="I2045" i="63"/>
  <c r="J2045" i="63"/>
  <c r="K2045" i="63"/>
  <c r="L2045" i="63"/>
  <c r="M2045" i="63"/>
  <c r="N2045" i="63"/>
  <c r="C2046" i="63"/>
  <c r="D2046" i="63"/>
  <c r="E2046" i="63"/>
  <c r="F2046" i="63"/>
  <c r="G2046" i="63"/>
  <c r="H2046" i="63"/>
  <c r="I2046" i="63"/>
  <c r="J2046" i="63"/>
  <c r="K2046" i="63"/>
  <c r="L2046" i="63"/>
  <c r="M2046" i="63"/>
  <c r="N2046" i="63"/>
  <c r="C2047" i="63"/>
  <c r="D2047" i="63"/>
  <c r="E2047" i="63"/>
  <c r="F2047" i="63"/>
  <c r="G2047" i="63"/>
  <c r="H2047" i="63"/>
  <c r="I2047" i="63"/>
  <c r="J2047" i="63"/>
  <c r="K2047" i="63"/>
  <c r="L2047" i="63"/>
  <c r="M2047" i="63"/>
  <c r="N2047" i="63"/>
  <c r="C2048" i="63"/>
  <c r="D2048" i="63"/>
  <c r="E2048" i="63"/>
  <c r="F2048" i="63"/>
  <c r="G2048" i="63"/>
  <c r="H2048" i="63"/>
  <c r="I2048" i="63"/>
  <c r="J2048" i="63"/>
  <c r="K2048" i="63"/>
  <c r="L2048" i="63"/>
  <c r="M2048" i="63"/>
  <c r="N2048" i="63"/>
  <c r="C2049" i="63"/>
  <c r="D2049" i="63"/>
  <c r="E2049" i="63"/>
  <c r="F2049" i="63"/>
  <c r="G2049" i="63"/>
  <c r="H2049" i="63"/>
  <c r="I2049" i="63"/>
  <c r="J2049" i="63"/>
  <c r="K2049" i="63"/>
  <c r="L2049" i="63"/>
  <c r="M2049" i="63"/>
  <c r="N2049" i="63"/>
  <c r="C2050" i="63"/>
  <c r="D2050" i="63"/>
  <c r="E2050" i="63"/>
  <c r="F2050" i="63"/>
  <c r="G2050" i="63"/>
  <c r="H2050" i="63"/>
  <c r="I2050" i="63"/>
  <c r="J2050" i="63"/>
  <c r="K2050" i="63"/>
  <c r="L2050" i="63"/>
  <c r="M2050" i="63"/>
  <c r="N2050" i="63"/>
  <c r="C2051" i="63"/>
  <c r="D2051" i="63"/>
  <c r="E2051" i="63"/>
  <c r="F2051" i="63"/>
  <c r="G2051" i="63"/>
  <c r="H2051" i="63"/>
  <c r="I2051" i="63"/>
  <c r="J2051" i="63"/>
  <c r="K2051" i="63"/>
  <c r="L2051" i="63"/>
  <c r="M2051" i="63"/>
  <c r="N2051" i="63"/>
  <c r="C2052" i="63"/>
  <c r="D2052" i="63"/>
  <c r="E2052" i="63"/>
  <c r="F2052" i="63"/>
  <c r="G2052" i="63"/>
  <c r="H2052" i="63"/>
  <c r="I2052" i="63"/>
  <c r="J2052" i="63"/>
  <c r="K2052" i="63"/>
  <c r="L2052" i="63"/>
  <c r="M2052" i="63"/>
  <c r="N2052" i="63"/>
  <c r="C2053" i="63"/>
  <c r="D2053" i="63"/>
  <c r="E2053" i="63"/>
  <c r="F2053" i="63"/>
  <c r="G2053" i="63"/>
  <c r="H2053" i="63"/>
  <c r="I2053" i="63"/>
  <c r="J2053" i="63"/>
  <c r="K2053" i="63"/>
  <c r="L2053" i="63"/>
  <c r="M2053" i="63"/>
  <c r="N2053" i="63"/>
  <c r="C2054" i="63"/>
  <c r="D2054" i="63"/>
  <c r="E2054" i="63"/>
  <c r="F2054" i="63"/>
  <c r="G2054" i="63"/>
  <c r="H2054" i="63"/>
  <c r="I2054" i="63"/>
  <c r="J2054" i="63"/>
  <c r="K2054" i="63"/>
  <c r="L2054" i="63"/>
  <c r="M2054" i="63"/>
  <c r="N2054" i="63"/>
  <c r="C2055" i="63"/>
  <c r="D2055" i="63"/>
  <c r="E2055" i="63"/>
  <c r="F2055" i="63"/>
  <c r="G2055" i="63"/>
  <c r="H2055" i="63"/>
  <c r="I2055" i="63"/>
  <c r="J2055" i="63"/>
  <c r="K2055" i="63"/>
  <c r="L2055" i="63"/>
  <c r="M2055" i="63"/>
  <c r="N2055" i="63"/>
  <c r="C2056" i="63"/>
  <c r="D2056" i="63"/>
  <c r="E2056" i="63"/>
  <c r="F2056" i="63"/>
  <c r="G2056" i="63"/>
  <c r="H2056" i="63"/>
  <c r="I2056" i="63"/>
  <c r="J2056" i="63"/>
  <c r="K2056" i="63"/>
  <c r="L2056" i="63"/>
  <c r="M2056" i="63"/>
  <c r="N2056" i="63"/>
  <c r="C2057" i="63"/>
  <c r="D2057" i="63"/>
  <c r="E2057" i="63"/>
  <c r="F2057" i="63"/>
  <c r="G2057" i="63"/>
  <c r="H2057" i="63"/>
  <c r="I2057" i="63"/>
  <c r="J2057" i="63"/>
  <c r="K2057" i="63"/>
  <c r="L2057" i="63"/>
  <c r="M2057" i="63"/>
  <c r="N2057" i="63"/>
  <c r="C2058" i="63"/>
  <c r="D2058" i="63"/>
  <c r="E2058" i="63"/>
  <c r="F2058" i="63"/>
  <c r="G2058" i="63"/>
  <c r="H2058" i="63"/>
  <c r="I2058" i="63"/>
  <c r="J2058" i="63"/>
  <c r="K2058" i="63"/>
  <c r="L2058" i="63"/>
  <c r="M2058" i="63"/>
  <c r="N2058" i="63"/>
  <c r="C2059" i="63"/>
  <c r="D2059" i="63"/>
  <c r="E2059" i="63"/>
  <c r="F2059" i="63"/>
  <c r="G2059" i="63"/>
  <c r="H2059" i="63"/>
  <c r="I2059" i="63"/>
  <c r="J2059" i="63"/>
  <c r="K2059" i="63"/>
  <c r="L2059" i="63"/>
  <c r="M2059" i="63"/>
  <c r="N2059" i="63"/>
  <c r="C2060" i="63"/>
  <c r="D2060" i="63"/>
  <c r="E2060" i="63"/>
  <c r="F2060" i="63"/>
  <c r="G2060" i="63"/>
  <c r="H2060" i="63"/>
  <c r="I2060" i="63"/>
  <c r="J2060" i="63"/>
  <c r="K2060" i="63"/>
  <c r="L2060" i="63"/>
  <c r="M2060" i="63"/>
  <c r="N2060" i="63"/>
  <c r="C2061" i="63"/>
  <c r="D2061" i="63"/>
  <c r="E2061" i="63"/>
  <c r="F2061" i="63"/>
  <c r="G2061" i="63"/>
  <c r="H2061" i="63"/>
  <c r="I2061" i="63"/>
  <c r="J2061" i="63"/>
  <c r="K2061" i="63"/>
  <c r="L2061" i="63"/>
  <c r="M2061" i="63"/>
  <c r="N2061" i="63"/>
  <c r="C2062" i="63"/>
  <c r="D2062" i="63"/>
  <c r="E2062" i="63"/>
  <c r="F2062" i="63"/>
  <c r="G2062" i="63"/>
  <c r="H2062" i="63"/>
  <c r="I2062" i="63"/>
  <c r="J2062" i="63"/>
  <c r="K2062" i="63"/>
  <c r="L2062" i="63"/>
  <c r="M2062" i="63"/>
  <c r="N2062" i="63"/>
  <c r="C2063" i="63"/>
  <c r="D2063" i="63"/>
  <c r="E2063" i="63"/>
  <c r="F2063" i="63"/>
  <c r="G2063" i="63"/>
  <c r="H2063" i="63"/>
  <c r="I2063" i="63"/>
  <c r="J2063" i="63"/>
  <c r="K2063" i="63"/>
  <c r="L2063" i="63"/>
  <c r="M2063" i="63"/>
  <c r="N2063" i="63"/>
  <c r="C2064" i="63"/>
  <c r="D2064" i="63"/>
  <c r="E2064" i="63"/>
  <c r="F2064" i="63"/>
  <c r="G2064" i="63"/>
  <c r="H2064" i="63"/>
  <c r="I2064" i="63"/>
  <c r="J2064" i="63"/>
  <c r="K2064" i="63"/>
  <c r="L2064" i="63"/>
  <c r="M2064" i="63"/>
  <c r="N2064" i="63"/>
  <c r="C2065" i="63"/>
  <c r="D2065" i="63"/>
  <c r="E2065" i="63"/>
  <c r="F2065" i="63"/>
  <c r="G2065" i="63"/>
  <c r="H2065" i="63"/>
  <c r="I2065" i="63"/>
  <c r="J2065" i="63"/>
  <c r="K2065" i="63"/>
  <c r="L2065" i="63"/>
  <c r="M2065" i="63"/>
  <c r="N2065" i="63"/>
  <c r="C2066" i="63"/>
  <c r="D2066" i="63"/>
  <c r="E2066" i="63"/>
  <c r="F2066" i="63"/>
  <c r="G2066" i="63"/>
  <c r="H2066" i="63"/>
  <c r="I2066" i="63"/>
  <c r="J2066" i="63"/>
  <c r="K2066" i="63"/>
  <c r="L2066" i="63"/>
  <c r="M2066" i="63"/>
  <c r="N2066" i="63"/>
  <c r="C2067" i="63"/>
  <c r="D2067" i="63"/>
  <c r="E2067" i="63"/>
  <c r="F2067" i="63"/>
  <c r="G2067" i="63"/>
  <c r="H2067" i="63"/>
  <c r="I2067" i="63"/>
  <c r="J2067" i="63"/>
  <c r="K2067" i="63"/>
  <c r="L2067" i="63"/>
  <c r="M2067" i="63"/>
  <c r="N2067" i="63"/>
  <c r="C2068" i="63"/>
  <c r="D2068" i="63"/>
  <c r="E2068" i="63"/>
  <c r="F2068" i="63"/>
  <c r="G2068" i="63"/>
  <c r="H2068" i="63"/>
  <c r="I2068" i="63"/>
  <c r="J2068" i="63"/>
  <c r="K2068" i="63"/>
  <c r="L2068" i="63"/>
  <c r="M2068" i="63"/>
  <c r="N2068" i="63"/>
  <c r="C2069" i="63"/>
  <c r="D2069" i="63"/>
  <c r="E2069" i="63"/>
  <c r="F2069" i="63"/>
  <c r="G2069" i="63"/>
  <c r="H2069" i="63"/>
  <c r="I2069" i="63"/>
  <c r="J2069" i="63"/>
  <c r="K2069" i="63"/>
  <c r="L2069" i="63"/>
  <c r="M2069" i="63"/>
  <c r="N2069" i="63"/>
  <c r="C2070" i="63"/>
  <c r="D2070" i="63"/>
  <c r="E2070" i="63"/>
  <c r="F2070" i="63"/>
  <c r="G2070" i="63"/>
  <c r="H2070" i="63"/>
  <c r="I2070" i="63"/>
  <c r="J2070" i="63"/>
  <c r="K2070" i="63"/>
  <c r="L2070" i="63"/>
  <c r="M2070" i="63"/>
  <c r="N2070" i="63"/>
  <c r="C2071" i="63"/>
  <c r="D2071" i="63"/>
  <c r="E2071" i="63"/>
  <c r="F2071" i="63"/>
  <c r="G2071" i="63"/>
  <c r="H2071" i="63"/>
  <c r="I2071" i="63"/>
  <c r="J2071" i="63"/>
  <c r="K2071" i="63"/>
  <c r="L2071" i="63"/>
  <c r="M2071" i="63"/>
  <c r="N2071" i="63"/>
  <c r="C2072" i="63"/>
  <c r="D2072" i="63"/>
  <c r="E2072" i="63"/>
  <c r="F2072" i="63"/>
  <c r="G2072" i="63"/>
  <c r="H2072" i="63"/>
  <c r="I2072" i="63"/>
  <c r="J2072" i="63"/>
  <c r="K2072" i="63"/>
  <c r="L2072" i="63"/>
  <c r="M2072" i="63"/>
  <c r="N2072" i="63"/>
  <c r="C2073" i="63"/>
  <c r="D2073" i="63"/>
  <c r="E2073" i="63"/>
  <c r="F2073" i="63"/>
  <c r="G2073" i="63"/>
  <c r="H2073" i="63"/>
  <c r="I2073" i="63"/>
  <c r="J2073" i="63"/>
  <c r="K2073" i="63"/>
  <c r="L2073" i="63"/>
  <c r="M2073" i="63"/>
  <c r="N2073" i="63"/>
  <c r="C2074" i="63"/>
  <c r="D2074" i="63"/>
  <c r="E2074" i="63"/>
  <c r="F2074" i="63"/>
  <c r="G2074" i="63"/>
  <c r="H2074" i="63"/>
  <c r="I2074" i="63"/>
  <c r="J2074" i="63"/>
  <c r="K2074" i="63"/>
  <c r="L2074" i="63"/>
  <c r="M2074" i="63"/>
  <c r="N2074" i="63"/>
  <c r="C2075" i="63"/>
  <c r="D2075" i="63"/>
  <c r="E2075" i="63"/>
  <c r="F2075" i="63"/>
  <c r="G2075" i="63"/>
  <c r="H2075" i="63"/>
  <c r="I2075" i="63"/>
  <c r="J2075" i="63"/>
  <c r="K2075" i="63"/>
  <c r="L2075" i="63"/>
  <c r="M2075" i="63"/>
  <c r="N2075" i="63"/>
  <c r="C2076" i="63"/>
  <c r="D2076" i="63"/>
  <c r="E2076" i="63"/>
  <c r="F2076" i="63"/>
  <c r="G2076" i="63"/>
  <c r="H2076" i="63"/>
  <c r="I2076" i="63"/>
  <c r="J2076" i="63"/>
  <c r="K2076" i="63"/>
  <c r="L2076" i="63"/>
  <c r="M2076" i="63"/>
  <c r="N2076" i="63"/>
  <c r="C2077" i="63"/>
  <c r="D2077" i="63"/>
  <c r="E2077" i="63"/>
  <c r="F2077" i="63"/>
  <c r="G2077" i="63"/>
  <c r="H2077" i="63"/>
  <c r="I2077" i="63"/>
  <c r="J2077" i="63"/>
  <c r="K2077" i="63"/>
  <c r="L2077" i="63"/>
  <c r="M2077" i="63"/>
  <c r="N2077" i="63"/>
  <c r="C2078" i="63"/>
  <c r="D2078" i="63"/>
  <c r="E2078" i="63"/>
  <c r="F2078" i="63"/>
  <c r="G2078" i="63"/>
  <c r="H2078" i="63"/>
  <c r="I2078" i="63"/>
  <c r="J2078" i="63"/>
  <c r="K2078" i="63"/>
  <c r="L2078" i="63"/>
  <c r="M2078" i="63"/>
  <c r="N2078" i="63"/>
  <c r="C2079" i="63"/>
  <c r="D2079" i="63"/>
  <c r="E2079" i="63"/>
  <c r="F2079" i="63"/>
  <c r="G2079" i="63"/>
  <c r="H2079" i="63"/>
  <c r="I2079" i="63"/>
  <c r="J2079" i="63"/>
  <c r="K2079" i="63"/>
  <c r="L2079" i="63"/>
  <c r="M2079" i="63"/>
  <c r="N2079" i="63"/>
  <c r="C2080" i="63"/>
  <c r="D2080" i="63"/>
  <c r="E2080" i="63"/>
  <c r="F2080" i="63"/>
  <c r="G2080" i="63"/>
  <c r="H2080" i="63"/>
  <c r="I2080" i="63"/>
  <c r="J2080" i="63"/>
  <c r="K2080" i="63"/>
  <c r="L2080" i="63"/>
  <c r="M2080" i="63"/>
  <c r="N2080" i="63"/>
  <c r="C2081" i="63"/>
  <c r="D2081" i="63"/>
  <c r="E2081" i="63"/>
  <c r="F2081" i="63"/>
  <c r="G2081" i="63"/>
  <c r="H2081" i="63"/>
  <c r="I2081" i="63"/>
  <c r="J2081" i="63"/>
  <c r="K2081" i="63"/>
  <c r="L2081" i="63"/>
  <c r="M2081" i="63"/>
  <c r="N2081" i="63"/>
  <c r="C2082" i="63"/>
  <c r="D2082" i="63"/>
  <c r="E2082" i="63"/>
  <c r="F2082" i="63"/>
  <c r="G2082" i="63"/>
  <c r="H2082" i="63"/>
  <c r="I2082" i="63"/>
  <c r="J2082" i="63"/>
  <c r="K2082" i="63"/>
  <c r="L2082" i="63"/>
  <c r="M2082" i="63"/>
  <c r="N2082" i="63"/>
  <c r="C2083" i="63"/>
  <c r="D2083" i="63"/>
  <c r="E2083" i="63"/>
  <c r="F2083" i="63"/>
  <c r="G2083" i="63"/>
  <c r="H2083" i="63"/>
  <c r="I2083" i="63"/>
  <c r="J2083" i="63"/>
  <c r="K2083" i="63"/>
  <c r="L2083" i="63"/>
  <c r="M2083" i="63"/>
  <c r="N2083" i="63"/>
  <c r="C2084" i="63"/>
  <c r="D2084" i="63"/>
  <c r="E2084" i="63"/>
  <c r="F2084" i="63"/>
  <c r="G2084" i="63"/>
  <c r="H2084" i="63"/>
  <c r="I2084" i="63"/>
  <c r="J2084" i="63"/>
  <c r="K2084" i="63"/>
  <c r="L2084" i="63"/>
  <c r="M2084" i="63"/>
  <c r="N2084" i="63"/>
  <c r="C2085" i="63"/>
  <c r="D2085" i="63"/>
  <c r="E2085" i="63"/>
  <c r="F2085" i="63"/>
  <c r="G2085" i="63"/>
  <c r="H2085" i="63"/>
  <c r="I2085" i="63"/>
  <c r="J2085" i="63"/>
  <c r="K2085" i="63"/>
  <c r="L2085" i="63"/>
  <c r="M2085" i="63"/>
  <c r="N2085" i="63"/>
  <c r="C2086" i="63"/>
  <c r="D2086" i="63"/>
  <c r="E2086" i="63"/>
  <c r="F2086" i="63"/>
  <c r="G2086" i="63"/>
  <c r="H2086" i="63"/>
  <c r="I2086" i="63"/>
  <c r="J2086" i="63"/>
  <c r="K2086" i="63"/>
  <c r="L2086" i="63"/>
  <c r="M2086" i="63"/>
  <c r="N2086" i="63"/>
  <c r="C2087" i="63"/>
  <c r="D2087" i="63"/>
  <c r="E2087" i="63"/>
  <c r="F2087" i="63"/>
  <c r="G2087" i="63"/>
  <c r="H2087" i="63"/>
  <c r="I2087" i="63"/>
  <c r="J2087" i="63"/>
  <c r="K2087" i="63"/>
  <c r="L2087" i="63"/>
  <c r="M2087" i="63"/>
  <c r="N2087" i="63"/>
  <c r="C2088" i="63"/>
  <c r="D2088" i="63"/>
  <c r="E2088" i="63"/>
  <c r="F2088" i="63"/>
  <c r="G2088" i="63"/>
  <c r="H2088" i="63"/>
  <c r="I2088" i="63"/>
  <c r="J2088" i="63"/>
  <c r="K2088" i="63"/>
  <c r="L2088" i="63"/>
  <c r="M2088" i="63"/>
  <c r="N2088" i="63"/>
  <c r="C2089" i="63"/>
  <c r="D2089" i="63"/>
  <c r="E2089" i="63"/>
  <c r="F2089" i="63"/>
  <c r="G2089" i="63"/>
  <c r="H2089" i="63"/>
  <c r="I2089" i="63"/>
  <c r="J2089" i="63"/>
  <c r="K2089" i="63"/>
  <c r="L2089" i="63"/>
  <c r="M2089" i="63"/>
  <c r="N2089" i="63"/>
  <c r="C2090" i="63"/>
  <c r="D2090" i="63"/>
  <c r="E2090" i="63"/>
  <c r="F2090" i="63"/>
  <c r="G2090" i="63"/>
  <c r="H2090" i="63"/>
  <c r="I2090" i="63"/>
  <c r="J2090" i="63"/>
  <c r="K2090" i="63"/>
  <c r="L2090" i="63"/>
  <c r="M2090" i="63"/>
  <c r="N2090" i="63"/>
  <c r="C2091" i="63"/>
  <c r="D2091" i="63"/>
  <c r="E2091" i="63"/>
  <c r="F2091" i="63"/>
  <c r="G2091" i="63"/>
  <c r="H2091" i="63"/>
  <c r="I2091" i="63"/>
  <c r="J2091" i="63"/>
  <c r="K2091" i="63"/>
  <c r="L2091" i="63"/>
  <c r="M2091" i="63"/>
  <c r="N2091" i="63"/>
  <c r="C2092" i="63"/>
  <c r="D2092" i="63"/>
  <c r="E2092" i="63"/>
  <c r="F2092" i="63"/>
  <c r="G2092" i="63"/>
  <c r="H2092" i="63"/>
  <c r="I2092" i="63"/>
  <c r="J2092" i="63"/>
  <c r="K2092" i="63"/>
  <c r="L2092" i="63"/>
  <c r="M2092" i="63"/>
  <c r="N2092" i="63"/>
  <c r="C2093" i="63"/>
  <c r="D2093" i="63"/>
  <c r="E2093" i="63"/>
  <c r="F2093" i="63"/>
  <c r="G2093" i="63"/>
  <c r="H2093" i="63"/>
  <c r="I2093" i="63"/>
  <c r="J2093" i="63"/>
  <c r="K2093" i="63"/>
  <c r="L2093" i="63"/>
  <c r="M2093" i="63"/>
  <c r="N2093" i="63"/>
  <c r="C2094" i="63"/>
  <c r="D2094" i="63"/>
  <c r="E2094" i="63"/>
  <c r="F2094" i="63"/>
  <c r="G2094" i="63"/>
  <c r="H2094" i="63"/>
  <c r="I2094" i="63"/>
  <c r="J2094" i="63"/>
  <c r="K2094" i="63"/>
  <c r="L2094" i="63"/>
  <c r="M2094" i="63"/>
  <c r="N2094" i="63"/>
  <c r="C2095" i="63"/>
  <c r="D2095" i="63"/>
  <c r="E2095" i="63"/>
  <c r="F2095" i="63"/>
  <c r="G2095" i="63"/>
  <c r="H2095" i="63"/>
  <c r="I2095" i="63"/>
  <c r="J2095" i="63"/>
  <c r="K2095" i="63"/>
  <c r="L2095" i="63"/>
  <c r="M2095" i="63"/>
  <c r="N2095" i="63"/>
  <c r="C2096" i="63"/>
  <c r="D2096" i="63"/>
  <c r="E2096" i="63"/>
  <c r="F2096" i="63"/>
  <c r="G2096" i="63"/>
  <c r="H2096" i="63"/>
  <c r="I2096" i="63"/>
  <c r="J2096" i="63"/>
  <c r="K2096" i="63"/>
  <c r="L2096" i="63"/>
  <c r="M2096" i="63"/>
  <c r="N2096" i="63"/>
  <c r="C2097" i="63"/>
  <c r="D2097" i="63"/>
  <c r="E2097" i="63"/>
  <c r="F2097" i="63"/>
  <c r="G2097" i="63"/>
  <c r="H2097" i="63"/>
  <c r="I2097" i="63"/>
  <c r="J2097" i="63"/>
  <c r="K2097" i="63"/>
  <c r="L2097" i="63"/>
  <c r="M2097" i="63"/>
  <c r="N2097" i="63"/>
  <c r="C2098" i="63"/>
  <c r="D2098" i="63"/>
  <c r="E2098" i="63"/>
  <c r="F2098" i="63"/>
  <c r="G2098" i="63"/>
  <c r="H2098" i="63"/>
  <c r="I2098" i="63"/>
  <c r="J2098" i="63"/>
  <c r="K2098" i="63"/>
  <c r="L2098" i="63"/>
  <c r="M2098" i="63"/>
  <c r="N2098" i="63"/>
  <c r="C2099" i="63"/>
  <c r="D2099" i="63"/>
  <c r="E2099" i="63"/>
  <c r="F2099" i="63"/>
  <c r="G2099" i="63"/>
  <c r="H2099" i="63"/>
  <c r="I2099" i="63"/>
  <c r="J2099" i="63"/>
  <c r="K2099" i="63"/>
  <c r="L2099" i="63"/>
  <c r="M2099" i="63"/>
  <c r="N2099" i="63"/>
  <c r="C2100" i="63"/>
  <c r="D2100" i="63"/>
  <c r="E2100" i="63"/>
  <c r="F2100" i="63"/>
  <c r="G2100" i="63"/>
  <c r="H2100" i="63"/>
  <c r="I2100" i="63"/>
  <c r="J2100" i="63"/>
  <c r="K2100" i="63"/>
  <c r="L2100" i="63"/>
  <c r="M2100" i="63"/>
  <c r="N2100" i="63"/>
  <c r="C2101" i="63"/>
  <c r="D2101" i="63"/>
  <c r="E2101" i="63"/>
  <c r="F2101" i="63"/>
  <c r="G2101" i="63"/>
  <c r="H2101" i="63"/>
  <c r="I2101" i="63"/>
  <c r="J2101" i="63"/>
  <c r="K2101" i="63"/>
  <c r="L2101" i="63"/>
  <c r="M2101" i="63"/>
  <c r="N2101" i="63"/>
  <c r="C2102" i="63"/>
  <c r="D2102" i="63"/>
  <c r="E2102" i="63"/>
  <c r="F2102" i="63"/>
  <c r="G2102" i="63"/>
  <c r="H2102" i="63"/>
  <c r="I2102" i="63"/>
  <c r="J2102" i="63"/>
  <c r="K2102" i="63"/>
  <c r="L2102" i="63"/>
  <c r="M2102" i="63"/>
  <c r="N2102" i="63"/>
  <c r="C2103" i="63"/>
  <c r="D2103" i="63"/>
  <c r="E2103" i="63"/>
  <c r="F2103" i="63"/>
  <c r="G2103" i="63"/>
  <c r="H2103" i="63"/>
  <c r="I2103" i="63"/>
  <c r="J2103" i="63"/>
  <c r="K2103" i="63"/>
  <c r="L2103" i="63"/>
  <c r="M2103" i="63"/>
  <c r="N2103" i="63"/>
  <c r="C2104" i="63"/>
  <c r="D2104" i="63"/>
  <c r="E2104" i="63"/>
  <c r="F2104" i="63"/>
  <c r="G2104" i="63"/>
  <c r="H2104" i="63"/>
  <c r="I2104" i="63"/>
  <c r="J2104" i="63"/>
  <c r="K2104" i="63"/>
  <c r="L2104" i="63"/>
  <c r="M2104" i="63"/>
  <c r="N2104" i="63"/>
  <c r="C2105" i="63"/>
  <c r="D2105" i="63"/>
  <c r="E2105" i="63"/>
  <c r="F2105" i="63"/>
  <c r="G2105" i="63"/>
  <c r="H2105" i="63"/>
  <c r="I2105" i="63"/>
  <c r="J2105" i="63"/>
  <c r="K2105" i="63"/>
  <c r="L2105" i="63"/>
  <c r="M2105" i="63"/>
  <c r="N2105" i="63"/>
  <c r="C2106" i="63"/>
  <c r="D2106" i="63"/>
  <c r="E2106" i="63"/>
  <c r="F2106" i="63"/>
  <c r="G2106" i="63"/>
  <c r="H2106" i="63"/>
  <c r="I2106" i="63"/>
  <c r="J2106" i="63"/>
  <c r="K2106" i="63"/>
  <c r="L2106" i="63"/>
  <c r="M2106" i="63"/>
  <c r="N2106" i="63"/>
  <c r="C2107" i="63"/>
  <c r="D2107" i="63"/>
  <c r="E2107" i="63"/>
  <c r="F2107" i="63"/>
  <c r="G2107" i="63"/>
  <c r="H2107" i="63"/>
  <c r="I2107" i="63"/>
  <c r="J2107" i="63"/>
  <c r="K2107" i="63"/>
  <c r="L2107" i="63"/>
  <c r="M2107" i="63"/>
  <c r="N2107" i="63"/>
  <c r="C2108" i="63"/>
  <c r="D2108" i="63"/>
  <c r="E2108" i="63"/>
  <c r="F2108" i="63"/>
  <c r="G2108" i="63"/>
  <c r="H2108" i="63"/>
  <c r="I2108" i="63"/>
  <c r="J2108" i="63"/>
  <c r="K2108" i="63"/>
  <c r="L2108" i="63"/>
  <c r="M2108" i="63"/>
  <c r="N2108" i="63"/>
  <c r="C2109" i="63"/>
  <c r="D2109" i="63"/>
  <c r="E2109" i="63"/>
  <c r="F2109" i="63"/>
  <c r="G2109" i="63"/>
  <c r="H2109" i="63"/>
  <c r="I2109" i="63"/>
  <c r="J2109" i="63"/>
  <c r="K2109" i="63"/>
  <c r="L2109" i="63"/>
  <c r="M2109" i="63"/>
  <c r="N2109" i="63"/>
  <c r="C2110" i="63"/>
  <c r="D2110" i="63"/>
  <c r="E2110" i="63"/>
  <c r="F2110" i="63"/>
  <c r="G2110" i="63"/>
  <c r="H2110" i="63"/>
  <c r="I2110" i="63"/>
  <c r="J2110" i="63"/>
  <c r="K2110" i="63"/>
  <c r="L2110" i="63"/>
  <c r="M2110" i="63"/>
  <c r="N2110" i="63"/>
  <c r="C2111" i="63"/>
  <c r="D2111" i="63"/>
  <c r="E2111" i="63"/>
  <c r="F2111" i="63"/>
  <c r="G2111" i="63"/>
  <c r="H2111" i="63"/>
  <c r="I2111" i="63"/>
  <c r="J2111" i="63"/>
  <c r="K2111" i="63"/>
  <c r="L2111" i="63"/>
  <c r="M2111" i="63"/>
  <c r="N2111" i="63"/>
  <c r="C2112" i="63"/>
  <c r="D2112" i="63"/>
  <c r="E2112" i="63"/>
  <c r="F2112" i="63"/>
  <c r="G2112" i="63"/>
  <c r="H2112" i="63"/>
  <c r="I2112" i="63"/>
  <c r="J2112" i="63"/>
  <c r="K2112" i="63"/>
  <c r="L2112" i="63"/>
  <c r="M2112" i="63"/>
  <c r="N2112" i="63"/>
  <c r="C2113" i="63"/>
  <c r="D2113" i="63"/>
  <c r="E2113" i="63"/>
  <c r="F2113" i="63"/>
  <c r="G2113" i="63"/>
  <c r="H2113" i="63"/>
  <c r="I2113" i="63"/>
  <c r="J2113" i="63"/>
  <c r="K2113" i="63"/>
  <c r="L2113" i="63"/>
  <c r="M2113" i="63"/>
  <c r="N2113" i="63"/>
  <c r="C2114" i="63"/>
  <c r="D2114" i="63"/>
  <c r="E2114" i="63"/>
  <c r="F2114" i="63"/>
  <c r="G2114" i="63"/>
  <c r="H2114" i="63"/>
  <c r="I2114" i="63"/>
  <c r="J2114" i="63"/>
  <c r="K2114" i="63"/>
  <c r="L2114" i="63"/>
  <c r="M2114" i="63"/>
  <c r="N2114" i="63"/>
  <c r="C2115" i="63"/>
  <c r="D2115" i="63"/>
  <c r="E2115" i="63"/>
  <c r="F2115" i="63"/>
  <c r="G2115" i="63"/>
  <c r="H2115" i="63"/>
  <c r="I2115" i="63"/>
  <c r="J2115" i="63"/>
  <c r="K2115" i="63"/>
  <c r="L2115" i="63"/>
  <c r="M2115" i="63"/>
  <c r="N2115" i="63"/>
  <c r="C2116" i="63"/>
  <c r="D2116" i="63"/>
  <c r="E2116" i="63"/>
  <c r="F2116" i="63"/>
  <c r="G2116" i="63"/>
  <c r="H2116" i="63"/>
  <c r="I2116" i="63"/>
  <c r="J2116" i="63"/>
  <c r="K2116" i="63"/>
  <c r="L2116" i="63"/>
  <c r="M2116" i="63"/>
  <c r="N2116" i="63"/>
  <c r="C2117" i="63"/>
  <c r="D2117" i="63"/>
  <c r="E2117" i="63"/>
  <c r="F2117" i="63"/>
  <c r="G2117" i="63"/>
  <c r="H2117" i="63"/>
  <c r="I2117" i="63"/>
  <c r="J2117" i="63"/>
  <c r="K2117" i="63"/>
  <c r="L2117" i="63"/>
  <c r="M2117" i="63"/>
  <c r="N2117" i="63"/>
  <c r="C2118" i="63"/>
  <c r="D2118" i="63"/>
  <c r="E2118" i="63"/>
  <c r="F2118" i="63"/>
  <c r="G2118" i="63"/>
  <c r="H2118" i="63"/>
  <c r="I2118" i="63"/>
  <c r="J2118" i="63"/>
  <c r="K2118" i="63"/>
  <c r="L2118" i="63"/>
  <c r="M2118" i="63"/>
  <c r="N2118" i="63"/>
  <c r="C2119" i="63"/>
  <c r="D2119" i="63"/>
  <c r="E2119" i="63"/>
  <c r="F2119" i="63"/>
  <c r="G2119" i="63"/>
  <c r="H2119" i="63"/>
  <c r="I2119" i="63"/>
  <c r="J2119" i="63"/>
  <c r="K2119" i="63"/>
  <c r="L2119" i="63"/>
  <c r="M2119" i="63"/>
  <c r="N2119" i="63"/>
  <c r="C2120" i="63"/>
  <c r="D2120" i="63"/>
  <c r="E2120" i="63"/>
  <c r="F2120" i="63"/>
  <c r="G2120" i="63"/>
  <c r="H2120" i="63"/>
  <c r="I2120" i="63"/>
  <c r="J2120" i="63"/>
  <c r="K2120" i="63"/>
  <c r="L2120" i="63"/>
  <c r="M2120" i="63"/>
  <c r="N2120" i="63"/>
  <c r="C2121" i="63"/>
  <c r="D2121" i="63"/>
  <c r="E2121" i="63"/>
  <c r="F2121" i="63"/>
  <c r="G2121" i="63"/>
  <c r="H2121" i="63"/>
  <c r="I2121" i="63"/>
  <c r="J2121" i="63"/>
  <c r="K2121" i="63"/>
  <c r="L2121" i="63"/>
  <c r="M2121" i="63"/>
  <c r="N2121" i="63"/>
  <c r="C2122" i="63"/>
  <c r="D2122" i="63"/>
  <c r="E2122" i="63"/>
  <c r="F2122" i="63"/>
  <c r="G2122" i="63"/>
  <c r="H2122" i="63"/>
  <c r="I2122" i="63"/>
  <c r="J2122" i="63"/>
  <c r="K2122" i="63"/>
  <c r="L2122" i="63"/>
  <c r="M2122" i="63"/>
  <c r="N2122" i="63"/>
  <c r="C2123" i="63"/>
  <c r="D2123" i="63"/>
  <c r="E2123" i="63"/>
  <c r="F2123" i="63"/>
  <c r="G2123" i="63"/>
  <c r="H2123" i="63"/>
  <c r="I2123" i="63"/>
  <c r="J2123" i="63"/>
  <c r="K2123" i="63"/>
  <c r="L2123" i="63"/>
  <c r="M2123" i="63"/>
  <c r="N2123" i="63"/>
  <c r="C2124" i="63"/>
  <c r="D2124" i="63"/>
  <c r="E2124" i="63"/>
  <c r="F2124" i="63"/>
  <c r="G2124" i="63"/>
  <c r="H2124" i="63"/>
  <c r="I2124" i="63"/>
  <c r="J2124" i="63"/>
  <c r="K2124" i="63"/>
  <c r="L2124" i="63"/>
  <c r="M2124" i="63"/>
  <c r="N2124" i="63"/>
  <c r="C2125" i="63"/>
  <c r="D2125" i="63"/>
  <c r="E2125" i="63"/>
  <c r="F2125" i="63"/>
  <c r="G2125" i="63"/>
  <c r="H2125" i="63"/>
  <c r="I2125" i="63"/>
  <c r="J2125" i="63"/>
  <c r="K2125" i="63"/>
  <c r="L2125" i="63"/>
  <c r="M2125" i="63"/>
  <c r="N2125" i="63"/>
  <c r="C2126" i="63"/>
  <c r="D2126" i="63"/>
  <c r="E2126" i="63"/>
  <c r="F2126" i="63"/>
  <c r="G2126" i="63"/>
  <c r="H2126" i="63"/>
  <c r="I2126" i="63"/>
  <c r="J2126" i="63"/>
  <c r="K2126" i="63"/>
  <c r="L2126" i="63"/>
  <c r="M2126" i="63"/>
  <c r="N2126" i="63"/>
  <c r="C2127" i="63"/>
  <c r="D2127" i="63"/>
  <c r="E2127" i="63"/>
  <c r="F2127" i="63"/>
  <c r="G2127" i="63"/>
  <c r="H2127" i="63"/>
  <c r="I2127" i="63"/>
  <c r="J2127" i="63"/>
  <c r="K2127" i="63"/>
  <c r="L2127" i="63"/>
  <c r="M2127" i="63"/>
  <c r="N2127" i="63"/>
  <c r="C2128" i="63"/>
  <c r="D2128" i="63"/>
  <c r="E2128" i="63"/>
  <c r="F2128" i="63"/>
  <c r="G2128" i="63"/>
  <c r="H2128" i="63"/>
  <c r="I2128" i="63"/>
  <c r="J2128" i="63"/>
  <c r="K2128" i="63"/>
  <c r="L2128" i="63"/>
  <c r="M2128" i="63"/>
  <c r="N2128" i="63"/>
  <c r="C2129" i="63"/>
  <c r="D2129" i="63"/>
  <c r="E2129" i="63"/>
  <c r="F2129" i="63"/>
  <c r="G2129" i="63"/>
  <c r="H2129" i="63"/>
  <c r="I2129" i="63"/>
  <c r="J2129" i="63"/>
  <c r="K2129" i="63"/>
  <c r="L2129" i="63"/>
  <c r="M2129" i="63"/>
  <c r="N2129" i="63"/>
  <c r="C2130" i="63"/>
  <c r="D2130" i="63"/>
  <c r="E2130" i="63"/>
  <c r="F2130" i="63"/>
  <c r="G2130" i="63"/>
  <c r="H2130" i="63"/>
  <c r="I2130" i="63"/>
  <c r="J2130" i="63"/>
  <c r="K2130" i="63"/>
  <c r="L2130" i="63"/>
  <c r="M2130" i="63"/>
  <c r="N2130" i="63"/>
  <c r="C2131" i="63"/>
  <c r="D2131" i="63"/>
  <c r="E2131" i="63"/>
  <c r="F2131" i="63"/>
  <c r="G2131" i="63"/>
  <c r="H2131" i="63"/>
  <c r="I2131" i="63"/>
  <c r="J2131" i="63"/>
  <c r="K2131" i="63"/>
  <c r="L2131" i="63"/>
  <c r="M2131" i="63"/>
  <c r="N2131" i="63"/>
  <c r="C2132" i="63"/>
  <c r="D2132" i="63"/>
  <c r="E2132" i="63"/>
  <c r="F2132" i="63"/>
  <c r="G2132" i="63"/>
  <c r="H2132" i="63"/>
  <c r="I2132" i="63"/>
  <c r="J2132" i="63"/>
  <c r="K2132" i="63"/>
  <c r="L2132" i="63"/>
  <c r="M2132" i="63"/>
  <c r="N2132" i="63"/>
  <c r="C2133" i="63"/>
  <c r="D2133" i="63"/>
  <c r="E2133" i="63"/>
  <c r="F2133" i="63"/>
  <c r="G2133" i="63"/>
  <c r="H2133" i="63"/>
  <c r="I2133" i="63"/>
  <c r="J2133" i="63"/>
  <c r="K2133" i="63"/>
  <c r="L2133" i="63"/>
  <c r="M2133" i="63"/>
  <c r="N2133" i="63"/>
  <c r="C2134" i="63"/>
  <c r="D2134" i="63"/>
  <c r="E2134" i="63"/>
  <c r="F2134" i="63"/>
  <c r="G2134" i="63"/>
  <c r="H2134" i="63"/>
  <c r="I2134" i="63"/>
  <c r="J2134" i="63"/>
  <c r="K2134" i="63"/>
  <c r="L2134" i="63"/>
  <c r="M2134" i="63"/>
  <c r="N2134" i="63"/>
  <c r="C2135" i="63"/>
  <c r="D2135" i="63"/>
  <c r="E2135" i="63"/>
  <c r="F2135" i="63"/>
  <c r="G2135" i="63"/>
  <c r="H2135" i="63"/>
  <c r="I2135" i="63"/>
  <c r="J2135" i="63"/>
  <c r="K2135" i="63"/>
  <c r="L2135" i="63"/>
  <c r="M2135" i="63"/>
  <c r="N2135" i="63"/>
  <c r="C2136" i="63"/>
  <c r="D2136" i="63"/>
  <c r="E2136" i="63"/>
  <c r="F2136" i="63"/>
  <c r="G2136" i="63"/>
  <c r="H2136" i="63"/>
  <c r="I2136" i="63"/>
  <c r="J2136" i="63"/>
  <c r="K2136" i="63"/>
  <c r="L2136" i="63"/>
  <c r="M2136" i="63"/>
  <c r="N2136" i="63"/>
  <c r="C2137" i="63"/>
  <c r="D2137" i="63"/>
  <c r="E2137" i="63"/>
  <c r="F2137" i="63"/>
  <c r="G2137" i="63"/>
  <c r="H2137" i="63"/>
  <c r="I2137" i="63"/>
  <c r="J2137" i="63"/>
  <c r="K2137" i="63"/>
  <c r="L2137" i="63"/>
  <c r="M2137" i="63"/>
  <c r="N2137" i="63"/>
  <c r="C2138" i="63"/>
  <c r="D2138" i="63"/>
  <c r="E2138" i="63"/>
  <c r="F2138" i="63"/>
  <c r="G2138" i="63"/>
  <c r="H2138" i="63"/>
  <c r="I2138" i="63"/>
  <c r="J2138" i="63"/>
  <c r="K2138" i="63"/>
  <c r="L2138" i="63"/>
  <c r="M2138" i="63"/>
  <c r="N2138" i="63"/>
  <c r="C2139" i="63"/>
  <c r="D2139" i="63"/>
  <c r="E2139" i="63"/>
  <c r="F2139" i="63"/>
  <c r="G2139" i="63"/>
  <c r="H2139" i="63"/>
  <c r="I2139" i="63"/>
  <c r="J2139" i="63"/>
  <c r="K2139" i="63"/>
  <c r="L2139" i="63"/>
  <c r="M2139" i="63"/>
  <c r="N2139" i="63"/>
  <c r="C2140" i="63"/>
  <c r="D2140" i="63"/>
  <c r="E2140" i="63"/>
  <c r="F2140" i="63"/>
  <c r="G2140" i="63"/>
  <c r="H2140" i="63"/>
  <c r="I2140" i="63"/>
  <c r="J2140" i="63"/>
  <c r="K2140" i="63"/>
  <c r="L2140" i="63"/>
  <c r="M2140" i="63"/>
  <c r="N2140" i="63"/>
  <c r="C2141" i="63"/>
  <c r="D2141" i="63"/>
  <c r="E2141" i="63"/>
  <c r="F2141" i="63"/>
  <c r="G2141" i="63"/>
  <c r="H2141" i="63"/>
  <c r="I2141" i="63"/>
  <c r="J2141" i="63"/>
  <c r="K2141" i="63"/>
  <c r="L2141" i="63"/>
  <c r="M2141" i="63"/>
  <c r="N2141" i="63"/>
  <c r="C2142" i="63"/>
  <c r="D2142" i="63"/>
  <c r="E2142" i="63"/>
  <c r="F2142" i="63"/>
  <c r="G2142" i="63"/>
  <c r="H2142" i="63"/>
  <c r="I2142" i="63"/>
  <c r="J2142" i="63"/>
  <c r="K2142" i="63"/>
  <c r="L2142" i="63"/>
  <c r="M2142" i="63"/>
  <c r="N2142" i="63"/>
  <c r="C2143" i="63"/>
  <c r="D2143" i="63"/>
  <c r="E2143" i="63"/>
  <c r="F2143" i="63"/>
  <c r="G2143" i="63"/>
  <c r="H2143" i="63"/>
  <c r="I2143" i="63"/>
  <c r="J2143" i="63"/>
  <c r="K2143" i="63"/>
  <c r="L2143" i="63"/>
  <c r="M2143" i="63"/>
  <c r="N2143" i="63"/>
  <c r="C2144" i="63"/>
  <c r="D2144" i="63"/>
  <c r="E2144" i="63"/>
  <c r="F2144" i="63"/>
  <c r="G2144" i="63"/>
  <c r="H2144" i="63"/>
  <c r="I2144" i="63"/>
  <c r="J2144" i="63"/>
  <c r="K2144" i="63"/>
  <c r="L2144" i="63"/>
  <c r="M2144" i="63"/>
  <c r="N2144" i="63"/>
  <c r="C2145" i="63"/>
  <c r="D2145" i="63"/>
  <c r="E2145" i="63"/>
  <c r="F2145" i="63"/>
  <c r="G2145" i="63"/>
  <c r="H2145" i="63"/>
  <c r="I2145" i="63"/>
  <c r="J2145" i="63"/>
  <c r="K2145" i="63"/>
  <c r="L2145" i="63"/>
  <c r="M2145" i="63"/>
  <c r="N2145" i="63"/>
  <c r="C2146" i="63"/>
  <c r="D2146" i="63"/>
  <c r="E2146" i="63"/>
  <c r="F2146" i="63"/>
  <c r="G2146" i="63"/>
  <c r="H2146" i="63"/>
  <c r="I2146" i="63"/>
  <c r="J2146" i="63"/>
  <c r="K2146" i="63"/>
  <c r="L2146" i="63"/>
  <c r="M2146" i="63"/>
  <c r="N2146" i="63"/>
  <c r="C2147" i="63"/>
  <c r="D2147" i="63"/>
  <c r="E2147" i="63"/>
  <c r="F2147" i="63"/>
  <c r="G2147" i="63"/>
  <c r="H2147" i="63"/>
  <c r="I2147" i="63"/>
  <c r="J2147" i="63"/>
  <c r="K2147" i="63"/>
  <c r="L2147" i="63"/>
  <c r="M2147" i="63"/>
  <c r="N2147" i="63"/>
  <c r="C2148" i="63"/>
  <c r="D2148" i="63"/>
  <c r="E2148" i="63"/>
  <c r="F2148" i="63"/>
  <c r="G2148" i="63"/>
  <c r="H2148" i="63"/>
  <c r="I2148" i="63"/>
  <c r="J2148" i="63"/>
  <c r="K2148" i="63"/>
  <c r="L2148" i="63"/>
  <c r="M2148" i="63"/>
  <c r="N2148" i="63"/>
  <c r="C2149" i="63"/>
  <c r="D2149" i="63"/>
  <c r="E2149" i="63"/>
  <c r="F2149" i="63"/>
  <c r="G2149" i="63"/>
  <c r="H2149" i="63"/>
  <c r="I2149" i="63"/>
  <c r="J2149" i="63"/>
  <c r="K2149" i="63"/>
  <c r="L2149" i="63"/>
  <c r="M2149" i="63"/>
  <c r="N2149" i="63"/>
  <c r="C2150" i="63"/>
  <c r="D2150" i="63"/>
  <c r="E2150" i="63"/>
  <c r="F2150" i="63"/>
  <c r="G2150" i="63"/>
  <c r="H2150" i="63"/>
  <c r="I2150" i="63"/>
  <c r="J2150" i="63"/>
  <c r="K2150" i="63"/>
  <c r="L2150" i="63"/>
  <c r="M2150" i="63"/>
  <c r="N2150" i="63"/>
  <c r="C2151" i="63"/>
  <c r="D2151" i="63"/>
  <c r="E2151" i="63"/>
  <c r="F2151" i="63"/>
  <c r="G2151" i="63"/>
  <c r="H2151" i="63"/>
  <c r="I2151" i="63"/>
  <c r="J2151" i="63"/>
  <c r="K2151" i="63"/>
  <c r="L2151" i="63"/>
  <c r="M2151" i="63"/>
  <c r="N2151" i="63"/>
  <c r="C2152" i="63"/>
  <c r="D2152" i="63"/>
  <c r="E2152" i="63"/>
  <c r="F2152" i="63"/>
  <c r="G2152" i="63"/>
  <c r="H2152" i="63"/>
  <c r="I2152" i="63"/>
  <c r="J2152" i="63"/>
  <c r="K2152" i="63"/>
  <c r="L2152" i="63"/>
  <c r="M2152" i="63"/>
  <c r="N2152" i="63"/>
  <c r="C2153" i="63"/>
  <c r="D2153" i="63"/>
  <c r="E2153" i="63"/>
  <c r="F2153" i="63"/>
  <c r="G2153" i="63"/>
  <c r="H2153" i="63"/>
  <c r="I2153" i="63"/>
  <c r="J2153" i="63"/>
  <c r="K2153" i="63"/>
  <c r="L2153" i="63"/>
  <c r="M2153" i="63"/>
  <c r="N2153" i="63"/>
  <c r="C2154" i="63"/>
  <c r="D2154" i="63"/>
  <c r="E2154" i="63"/>
  <c r="F2154" i="63"/>
  <c r="G2154" i="63"/>
  <c r="H2154" i="63"/>
  <c r="I2154" i="63"/>
  <c r="J2154" i="63"/>
  <c r="K2154" i="63"/>
  <c r="L2154" i="63"/>
  <c r="M2154" i="63"/>
  <c r="N2154" i="63"/>
  <c r="C2155" i="63"/>
  <c r="D2155" i="63"/>
  <c r="E2155" i="63"/>
  <c r="F2155" i="63"/>
  <c r="G2155" i="63"/>
  <c r="H2155" i="63"/>
  <c r="I2155" i="63"/>
  <c r="J2155" i="63"/>
  <c r="K2155" i="63"/>
  <c r="L2155" i="63"/>
  <c r="M2155" i="63"/>
  <c r="N2155" i="63"/>
  <c r="C2156" i="63"/>
  <c r="D2156" i="63"/>
  <c r="E2156" i="63"/>
  <c r="F2156" i="63"/>
  <c r="G2156" i="63"/>
  <c r="H2156" i="63"/>
  <c r="I2156" i="63"/>
  <c r="J2156" i="63"/>
  <c r="K2156" i="63"/>
  <c r="L2156" i="63"/>
  <c r="M2156" i="63"/>
  <c r="N2156" i="63"/>
  <c r="C2157" i="63"/>
  <c r="D2157" i="63"/>
  <c r="E2157" i="63"/>
  <c r="F2157" i="63"/>
  <c r="G2157" i="63"/>
  <c r="H2157" i="63"/>
  <c r="I2157" i="63"/>
  <c r="J2157" i="63"/>
  <c r="K2157" i="63"/>
  <c r="L2157" i="63"/>
  <c r="M2157" i="63"/>
  <c r="N2157" i="63"/>
  <c r="C2158" i="63"/>
  <c r="D2158" i="63"/>
  <c r="E2158" i="63"/>
  <c r="F2158" i="63"/>
  <c r="G2158" i="63"/>
  <c r="H2158" i="63"/>
  <c r="I2158" i="63"/>
  <c r="J2158" i="63"/>
  <c r="K2158" i="63"/>
  <c r="L2158" i="63"/>
  <c r="M2158" i="63"/>
  <c r="N2158" i="63"/>
  <c r="C2159" i="63"/>
  <c r="D2159" i="63"/>
  <c r="E2159" i="63"/>
  <c r="F2159" i="63"/>
  <c r="G2159" i="63"/>
  <c r="H2159" i="63"/>
  <c r="I2159" i="63"/>
  <c r="J2159" i="63"/>
  <c r="K2159" i="63"/>
  <c r="L2159" i="63"/>
  <c r="M2159" i="63"/>
  <c r="N2159" i="63"/>
  <c r="C2160" i="63"/>
  <c r="D2160" i="63"/>
  <c r="E2160" i="63"/>
  <c r="F2160" i="63"/>
  <c r="G2160" i="63"/>
  <c r="H2160" i="63"/>
  <c r="I2160" i="63"/>
  <c r="J2160" i="63"/>
  <c r="K2160" i="63"/>
  <c r="L2160" i="63"/>
  <c r="M2160" i="63"/>
  <c r="N2160" i="63"/>
  <c r="C2161" i="63"/>
  <c r="D2161" i="63"/>
  <c r="E2161" i="63"/>
  <c r="F2161" i="63"/>
  <c r="G2161" i="63"/>
  <c r="H2161" i="63"/>
  <c r="I2161" i="63"/>
  <c r="J2161" i="63"/>
  <c r="K2161" i="63"/>
  <c r="L2161" i="63"/>
  <c r="M2161" i="63"/>
  <c r="N2161" i="63"/>
  <c r="C2162" i="63"/>
  <c r="D2162" i="63"/>
  <c r="E2162" i="63"/>
  <c r="F2162" i="63"/>
  <c r="G2162" i="63"/>
  <c r="H2162" i="63"/>
  <c r="I2162" i="63"/>
  <c r="J2162" i="63"/>
  <c r="K2162" i="63"/>
  <c r="L2162" i="63"/>
  <c r="M2162" i="63"/>
  <c r="N2162" i="63"/>
  <c r="C2163" i="63"/>
  <c r="D2163" i="63"/>
  <c r="E2163" i="63"/>
  <c r="F2163" i="63"/>
  <c r="G2163" i="63"/>
  <c r="H2163" i="63"/>
  <c r="I2163" i="63"/>
  <c r="J2163" i="63"/>
  <c r="K2163" i="63"/>
  <c r="L2163" i="63"/>
  <c r="M2163" i="63"/>
  <c r="N2163" i="63"/>
  <c r="C2164" i="63"/>
  <c r="D2164" i="63"/>
  <c r="E2164" i="63"/>
  <c r="F2164" i="63"/>
  <c r="G2164" i="63"/>
  <c r="H2164" i="63"/>
  <c r="I2164" i="63"/>
  <c r="J2164" i="63"/>
  <c r="K2164" i="63"/>
  <c r="L2164" i="63"/>
  <c r="M2164" i="63"/>
  <c r="N2164" i="63"/>
  <c r="C2165" i="63"/>
  <c r="D2165" i="63"/>
  <c r="E2165" i="63"/>
  <c r="F2165" i="63"/>
  <c r="G2165" i="63"/>
  <c r="H2165" i="63"/>
  <c r="I2165" i="63"/>
  <c r="J2165" i="63"/>
  <c r="K2165" i="63"/>
  <c r="L2165" i="63"/>
  <c r="M2165" i="63"/>
  <c r="N2165" i="63"/>
  <c r="C2166" i="63"/>
  <c r="D2166" i="63"/>
  <c r="E2166" i="63"/>
  <c r="F2166" i="63"/>
  <c r="G2166" i="63"/>
  <c r="H2166" i="63"/>
  <c r="I2166" i="63"/>
  <c r="J2166" i="63"/>
  <c r="K2166" i="63"/>
  <c r="L2166" i="63"/>
  <c r="M2166" i="63"/>
  <c r="N2166" i="63"/>
  <c r="C2167" i="63"/>
  <c r="D2167" i="63"/>
  <c r="E2167" i="63"/>
  <c r="F2167" i="63"/>
  <c r="G2167" i="63"/>
  <c r="H2167" i="63"/>
  <c r="I2167" i="63"/>
  <c r="J2167" i="63"/>
  <c r="K2167" i="63"/>
  <c r="L2167" i="63"/>
  <c r="M2167" i="63"/>
  <c r="N2167" i="63"/>
  <c r="C2168" i="63"/>
  <c r="D2168" i="63"/>
  <c r="E2168" i="63"/>
  <c r="F2168" i="63"/>
  <c r="G2168" i="63"/>
  <c r="H2168" i="63"/>
  <c r="I2168" i="63"/>
  <c r="J2168" i="63"/>
  <c r="K2168" i="63"/>
  <c r="L2168" i="63"/>
  <c r="M2168" i="63"/>
  <c r="N2168" i="63"/>
  <c r="C2169" i="63"/>
  <c r="D2169" i="63"/>
  <c r="E2169" i="63"/>
  <c r="F2169" i="63"/>
  <c r="G2169" i="63"/>
  <c r="H2169" i="63"/>
  <c r="I2169" i="63"/>
  <c r="J2169" i="63"/>
  <c r="K2169" i="63"/>
  <c r="L2169" i="63"/>
  <c r="M2169" i="63"/>
  <c r="N2169" i="63"/>
  <c r="C2170" i="63"/>
  <c r="D2170" i="63"/>
  <c r="E2170" i="63"/>
  <c r="F2170" i="63"/>
  <c r="G2170" i="63"/>
  <c r="H2170" i="63"/>
  <c r="I2170" i="63"/>
  <c r="J2170" i="63"/>
  <c r="K2170" i="63"/>
  <c r="L2170" i="63"/>
  <c r="M2170" i="63"/>
  <c r="N2170" i="63"/>
  <c r="C2171" i="63"/>
  <c r="D2171" i="63"/>
  <c r="E2171" i="63"/>
  <c r="F2171" i="63"/>
  <c r="G2171" i="63"/>
  <c r="H2171" i="63"/>
  <c r="I2171" i="63"/>
  <c r="J2171" i="63"/>
  <c r="K2171" i="63"/>
  <c r="L2171" i="63"/>
  <c r="M2171" i="63"/>
  <c r="N2171" i="63"/>
  <c r="C2172" i="63"/>
  <c r="D2172" i="63"/>
  <c r="E2172" i="63"/>
  <c r="F2172" i="63"/>
  <c r="G2172" i="63"/>
  <c r="H2172" i="63"/>
  <c r="I2172" i="63"/>
  <c r="J2172" i="63"/>
  <c r="K2172" i="63"/>
  <c r="L2172" i="63"/>
  <c r="M2172" i="63"/>
  <c r="N2172" i="63"/>
  <c r="C2173" i="63"/>
  <c r="D2173" i="63"/>
  <c r="E2173" i="63"/>
  <c r="F2173" i="63"/>
  <c r="G2173" i="63"/>
  <c r="H2173" i="63"/>
  <c r="I2173" i="63"/>
  <c r="J2173" i="63"/>
  <c r="K2173" i="63"/>
  <c r="L2173" i="63"/>
  <c r="M2173" i="63"/>
  <c r="N2173" i="63"/>
  <c r="C2174" i="63"/>
  <c r="D2174" i="63"/>
  <c r="E2174" i="63"/>
  <c r="F2174" i="63"/>
  <c r="G2174" i="63"/>
  <c r="H2174" i="63"/>
  <c r="I2174" i="63"/>
  <c r="J2174" i="63"/>
  <c r="K2174" i="63"/>
  <c r="L2174" i="63"/>
  <c r="M2174" i="63"/>
  <c r="N2174" i="63"/>
  <c r="C2175" i="63"/>
  <c r="D2175" i="63"/>
  <c r="E2175" i="63"/>
  <c r="F2175" i="63"/>
  <c r="G2175" i="63"/>
  <c r="H2175" i="63"/>
  <c r="I2175" i="63"/>
  <c r="J2175" i="63"/>
  <c r="K2175" i="63"/>
  <c r="L2175" i="63"/>
  <c r="M2175" i="63"/>
  <c r="N2175" i="63"/>
  <c r="C2176" i="63"/>
  <c r="D2176" i="63"/>
  <c r="E2176" i="63"/>
  <c r="F2176" i="63"/>
  <c r="G2176" i="63"/>
  <c r="H2176" i="63"/>
  <c r="I2176" i="63"/>
  <c r="J2176" i="63"/>
  <c r="K2176" i="63"/>
  <c r="L2176" i="63"/>
  <c r="M2176" i="63"/>
  <c r="N2176" i="63"/>
  <c r="C2177" i="63"/>
  <c r="D2177" i="63"/>
  <c r="E2177" i="63"/>
  <c r="F2177" i="63"/>
  <c r="G2177" i="63"/>
  <c r="H2177" i="63"/>
  <c r="I2177" i="63"/>
  <c r="J2177" i="63"/>
  <c r="K2177" i="63"/>
  <c r="L2177" i="63"/>
  <c r="M2177" i="63"/>
  <c r="N2177" i="63"/>
  <c r="C2178" i="63"/>
  <c r="D2178" i="63"/>
  <c r="E2178" i="63"/>
  <c r="F2178" i="63"/>
  <c r="G2178" i="63"/>
  <c r="H2178" i="63"/>
  <c r="I2178" i="63"/>
  <c r="J2178" i="63"/>
  <c r="K2178" i="63"/>
  <c r="L2178" i="63"/>
  <c r="M2178" i="63"/>
  <c r="N2178" i="63"/>
  <c r="C2179" i="63"/>
  <c r="D2179" i="63"/>
  <c r="E2179" i="63"/>
  <c r="F2179" i="63"/>
  <c r="G2179" i="63"/>
  <c r="H2179" i="63"/>
  <c r="I2179" i="63"/>
  <c r="J2179" i="63"/>
  <c r="K2179" i="63"/>
  <c r="L2179" i="63"/>
  <c r="M2179" i="63"/>
  <c r="N2179" i="63"/>
  <c r="C2180" i="63"/>
  <c r="D2180" i="63"/>
  <c r="E2180" i="63"/>
  <c r="F2180" i="63"/>
  <c r="G2180" i="63"/>
  <c r="H2180" i="63"/>
  <c r="I2180" i="63"/>
  <c r="J2180" i="63"/>
  <c r="K2180" i="63"/>
  <c r="L2180" i="63"/>
  <c r="M2180" i="63"/>
  <c r="N2180" i="63"/>
  <c r="C2181" i="63"/>
  <c r="D2181" i="63"/>
  <c r="E2181" i="63"/>
  <c r="F2181" i="63"/>
  <c r="G2181" i="63"/>
  <c r="H2181" i="63"/>
  <c r="I2181" i="63"/>
  <c r="J2181" i="63"/>
  <c r="K2181" i="63"/>
  <c r="L2181" i="63"/>
  <c r="M2181" i="63"/>
  <c r="N2181" i="63"/>
  <c r="C2182" i="63"/>
  <c r="D2182" i="63"/>
  <c r="E2182" i="63"/>
  <c r="F2182" i="63"/>
  <c r="G2182" i="63"/>
  <c r="H2182" i="63"/>
  <c r="I2182" i="63"/>
  <c r="J2182" i="63"/>
  <c r="K2182" i="63"/>
  <c r="L2182" i="63"/>
  <c r="M2182" i="63"/>
  <c r="N2182" i="63"/>
  <c r="C2183" i="63"/>
  <c r="D2183" i="63"/>
  <c r="E2183" i="63"/>
  <c r="F2183" i="63"/>
  <c r="G2183" i="63"/>
  <c r="H2183" i="63"/>
  <c r="I2183" i="63"/>
  <c r="J2183" i="63"/>
  <c r="K2183" i="63"/>
  <c r="L2183" i="63"/>
  <c r="M2183" i="63"/>
  <c r="N2183" i="63"/>
  <c r="C2184" i="63"/>
  <c r="D2184" i="63"/>
  <c r="E2184" i="63"/>
  <c r="F2184" i="63"/>
  <c r="G2184" i="63"/>
  <c r="H2184" i="63"/>
  <c r="I2184" i="63"/>
  <c r="J2184" i="63"/>
  <c r="K2184" i="63"/>
  <c r="L2184" i="63"/>
  <c r="M2184" i="63"/>
  <c r="N2184" i="63"/>
  <c r="C2185" i="63"/>
  <c r="D2185" i="63"/>
  <c r="E2185" i="63"/>
  <c r="F2185" i="63"/>
  <c r="G2185" i="63"/>
  <c r="H2185" i="63"/>
  <c r="I2185" i="63"/>
  <c r="J2185" i="63"/>
  <c r="K2185" i="63"/>
  <c r="L2185" i="63"/>
  <c r="M2185" i="63"/>
  <c r="N2185" i="63"/>
  <c r="C2186" i="63"/>
  <c r="D2186" i="63"/>
  <c r="E2186" i="63"/>
  <c r="F2186" i="63"/>
  <c r="G2186" i="63"/>
  <c r="H2186" i="63"/>
  <c r="I2186" i="63"/>
  <c r="J2186" i="63"/>
  <c r="K2186" i="63"/>
  <c r="L2186" i="63"/>
  <c r="M2186" i="63"/>
  <c r="N2186" i="63"/>
  <c r="C2187" i="63"/>
  <c r="D2187" i="63"/>
  <c r="E2187" i="63"/>
  <c r="F2187" i="63"/>
  <c r="G2187" i="63"/>
  <c r="H2187" i="63"/>
  <c r="I2187" i="63"/>
  <c r="J2187" i="63"/>
  <c r="K2187" i="63"/>
  <c r="L2187" i="63"/>
  <c r="M2187" i="63"/>
  <c r="N2187" i="63"/>
  <c r="C2188" i="63"/>
  <c r="D2188" i="63"/>
  <c r="E2188" i="63"/>
  <c r="F2188" i="63"/>
  <c r="G2188" i="63"/>
  <c r="H2188" i="63"/>
  <c r="I2188" i="63"/>
  <c r="J2188" i="63"/>
  <c r="K2188" i="63"/>
  <c r="L2188" i="63"/>
  <c r="M2188" i="63"/>
  <c r="N2188" i="63"/>
  <c r="C2189" i="63"/>
  <c r="D2189" i="63"/>
  <c r="E2189" i="63"/>
  <c r="F2189" i="63"/>
  <c r="G2189" i="63"/>
  <c r="H2189" i="63"/>
  <c r="I2189" i="63"/>
  <c r="J2189" i="63"/>
  <c r="K2189" i="63"/>
  <c r="L2189" i="63"/>
  <c r="M2189" i="63"/>
  <c r="N2189" i="63"/>
  <c r="C2190" i="63"/>
  <c r="D2190" i="63"/>
  <c r="E2190" i="63"/>
  <c r="F2190" i="63"/>
  <c r="G2190" i="63"/>
  <c r="H2190" i="63"/>
  <c r="I2190" i="63"/>
  <c r="J2190" i="63"/>
  <c r="K2190" i="63"/>
  <c r="L2190" i="63"/>
  <c r="M2190" i="63"/>
  <c r="N2190" i="63"/>
  <c r="C2191" i="63"/>
  <c r="D2191" i="63"/>
  <c r="E2191" i="63"/>
  <c r="F2191" i="63"/>
  <c r="G2191" i="63"/>
  <c r="H2191" i="63"/>
  <c r="I2191" i="63"/>
  <c r="J2191" i="63"/>
  <c r="K2191" i="63"/>
  <c r="L2191" i="63"/>
  <c r="M2191" i="63"/>
  <c r="N2191" i="63"/>
  <c r="C2192" i="63"/>
  <c r="D2192" i="63"/>
  <c r="E2192" i="63"/>
  <c r="F2192" i="63"/>
  <c r="G2192" i="63"/>
  <c r="H2192" i="63"/>
  <c r="I2192" i="63"/>
  <c r="J2192" i="63"/>
  <c r="K2192" i="63"/>
  <c r="L2192" i="63"/>
  <c r="M2192" i="63"/>
  <c r="N2192" i="63"/>
  <c r="C2193" i="63"/>
  <c r="D2193" i="63"/>
  <c r="E2193" i="63"/>
  <c r="F2193" i="63"/>
  <c r="G2193" i="63"/>
  <c r="H2193" i="63"/>
  <c r="I2193" i="63"/>
  <c r="J2193" i="63"/>
  <c r="K2193" i="63"/>
  <c r="L2193" i="63"/>
  <c r="M2193" i="63"/>
  <c r="N2193" i="63"/>
  <c r="C2194" i="63"/>
  <c r="D2194" i="63"/>
  <c r="E2194" i="63"/>
  <c r="F2194" i="63"/>
  <c r="G2194" i="63"/>
  <c r="H2194" i="63"/>
  <c r="I2194" i="63"/>
  <c r="J2194" i="63"/>
  <c r="K2194" i="63"/>
  <c r="L2194" i="63"/>
  <c r="M2194" i="63"/>
  <c r="N2194" i="63"/>
  <c r="C2195" i="63"/>
  <c r="D2195" i="63"/>
  <c r="E2195" i="63"/>
  <c r="F2195" i="63"/>
  <c r="G2195" i="63"/>
  <c r="H2195" i="63"/>
  <c r="I2195" i="63"/>
  <c r="J2195" i="63"/>
  <c r="K2195" i="63"/>
  <c r="L2195" i="63"/>
  <c r="M2195" i="63"/>
  <c r="N2195" i="63"/>
  <c r="C2196" i="63"/>
  <c r="D2196" i="63"/>
  <c r="E2196" i="63"/>
  <c r="F2196" i="63"/>
  <c r="G2196" i="63"/>
  <c r="H2196" i="63"/>
  <c r="I2196" i="63"/>
  <c r="J2196" i="63"/>
  <c r="K2196" i="63"/>
  <c r="L2196" i="63"/>
  <c r="M2196" i="63"/>
  <c r="N2196" i="63"/>
  <c r="C2197" i="63"/>
  <c r="D2197" i="63"/>
  <c r="E2197" i="63"/>
  <c r="F2197" i="63"/>
  <c r="G2197" i="63"/>
  <c r="H2197" i="63"/>
  <c r="I2197" i="63"/>
  <c r="J2197" i="63"/>
  <c r="K2197" i="63"/>
  <c r="L2197" i="63"/>
  <c r="M2197" i="63"/>
  <c r="N2197" i="63"/>
  <c r="C2198" i="63"/>
  <c r="D2198" i="63"/>
  <c r="E2198" i="63"/>
  <c r="F2198" i="63"/>
  <c r="G2198" i="63"/>
  <c r="H2198" i="63"/>
  <c r="I2198" i="63"/>
  <c r="J2198" i="63"/>
  <c r="K2198" i="63"/>
  <c r="L2198" i="63"/>
  <c r="M2198" i="63"/>
  <c r="N2198" i="63"/>
  <c r="C2199" i="63"/>
  <c r="D2199" i="63"/>
  <c r="E2199" i="63"/>
  <c r="F2199" i="63"/>
  <c r="G2199" i="63"/>
  <c r="H2199" i="63"/>
  <c r="I2199" i="63"/>
  <c r="J2199" i="63"/>
  <c r="K2199" i="63"/>
  <c r="L2199" i="63"/>
  <c r="M2199" i="63"/>
  <c r="N2199" i="63"/>
  <c r="C2200" i="63"/>
  <c r="D2200" i="63"/>
  <c r="E2200" i="63"/>
  <c r="F2200" i="63"/>
  <c r="G2200" i="63"/>
  <c r="H2200" i="63"/>
  <c r="I2200" i="63"/>
  <c r="J2200" i="63"/>
  <c r="K2200" i="63"/>
  <c r="L2200" i="63"/>
  <c r="M2200" i="63"/>
  <c r="N2200" i="63"/>
  <c r="C2201" i="63"/>
  <c r="D2201" i="63"/>
  <c r="E2201" i="63"/>
  <c r="F2201" i="63"/>
  <c r="G2201" i="63"/>
  <c r="H2201" i="63"/>
  <c r="I2201" i="63"/>
  <c r="J2201" i="63"/>
  <c r="K2201" i="63"/>
  <c r="L2201" i="63"/>
  <c r="M2201" i="63"/>
  <c r="N2201" i="63"/>
  <c r="C2202" i="63"/>
  <c r="D2202" i="63"/>
  <c r="E2202" i="63"/>
  <c r="F2202" i="63"/>
  <c r="G2202" i="63"/>
  <c r="H2202" i="63"/>
  <c r="I2202" i="63"/>
  <c r="J2202" i="63"/>
  <c r="K2202" i="63"/>
  <c r="L2202" i="63"/>
  <c r="M2202" i="63"/>
  <c r="N2202" i="63"/>
  <c r="C2203" i="63"/>
  <c r="D2203" i="63"/>
  <c r="E2203" i="63"/>
  <c r="F2203" i="63"/>
  <c r="G2203" i="63"/>
  <c r="H2203" i="63"/>
  <c r="I2203" i="63"/>
  <c r="J2203" i="63"/>
  <c r="K2203" i="63"/>
  <c r="L2203" i="63"/>
  <c r="M2203" i="63"/>
  <c r="N2203" i="63"/>
  <c r="C2204" i="63"/>
  <c r="D2204" i="63"/>
  <c r="E2204" i="63"/>
  <c r="F2204" i="63"/>
  <c r="G2204" i="63"/>
  <c r="H2204" i="63"/>
  <c r="I2204" i="63"/>
  <c r="J2204" i="63"/>
  <c r="K2204" i="63"/>
  <c r="L2204" i="63"/>
  <c r="M2204" i="63"/>
  <c r="N2204" i="63"/>
  <c r="C2205" i="63"/>
  <c r="D2205" i="63"/>
  <c r="E2205" i="63"/>
  <c r="F2205" i="63"/>
  <c r="G2205" i="63"/>
  <c r="H2205" i="63"/>
  <c r="I2205" i="63"/>
  <c r="J2205" i="63"/>
  <c r="K2205" i="63"/>
  <c r="L2205" i="63"/>
  <c r="M2205" i="63"/>
  <c r="N2205" i="63"/>
  <c r="C2206" i="63"/>
  <c r="D2206" i="63"/>
  <c r="E2206" i="63"/>
  <c r="F2206" i="63"/>
  <c r="G2206" i="63"/>
  <c r="H2206" i="63"/>
  <c r="I2206" i="63"/>
  <c r="J2206" i="63"/>
  <c r="K2206" i="63"/>
  <c r="L2206" i="63"/>
  <c r="M2206" i="63"/>
  <c r="N2206" i="63"/>
  <c r="C2207" i="63"/>
  <c r="D2207" i="63"/>
  <c r="E2207" i="63"/>
  <c r="F2207" i="63"/>
  <c r="G2207" i="63"/>
  <c r="H2207" i="63"/>
  <c r="I2207" i="63"/>
  <c r="J2207" i="63"/>
  <c r="K2207" i="63"/>
  <c r="L2207" i="63"/>
  <c r="M2207" i="63"/>
  <c r="N2207" i="63"/>
  <c r="C2208" i="63"/>
  <c r="D2208" i="63"/>
  <c r="E2208" i="63"/>
  <c r="F2208" i="63"/>
  <c r="G2208" i="63"/>
  <c r="H2208" i="63"/>
  <c r="I2208" i="63"/>
  <c r="J2208" i="63"/>
  <c r="K2208" i="63"/>
  <c r="L2208" i="63"/>
  <c r="M2208" i="63"/>
  <c r="N2208" i="63"/>
  <c r="C2209" i="63"/>
  <c r="D2209" i="63"/>
  <c r="E2209" i="63"/>
  <c r="F2209" i="63"/>
  <c r="G2209" i="63"/>
  <c r="H2209" i="63"/>
  <c r="I2209" i="63"/>
  <c r="J2209" i="63"/>
  <c r="K2209" i="63"/>
  <c r="L2209" i="63"/>
  <c r="M2209" i="63"/>
  <c r="N2209" i="63"/>
  <c r="C2210" i="63"/>
  <c r="D2210" i="63"/>
  <c r="E2210" i="63"/>
  <c r="F2210" i="63"/>
  <c r="G2210" i="63"/>
  <c r="H2210" i="63"/>
  <c r="I2210" i="63"/>
  <c r="J2210" i="63"/>
  <c r="K2210" i="63"/>
  <c r="L2210" i="63"/>
  <c r="M2210" i="63"/>
  <c r="N2210" i="63"/>
  <c r="C2211" i="63"/>
  <c r="D2211" i="63"/>
  <c r="E2211" i="63"/>
  <c r="F2211" i="63"/>
  <c r="G2211" i="63"/>
  <c r="H2211" i="63"/>
  <c r="I2211" i="63"/>
  <c r="J2211" i="63"/>
  <c r="K2211" i="63"/>
  <c r="L2211" i="63"/>
  <c r="M2211" i="63"/>
  <c r="N2211" i="63"/>
  <c r="C2212" i="63"/>
  <c r="D2212" i="63"/>
  <c r="E2212" i="63"/>
  <c r="F2212" i="63"/>
  <c r="G2212" i="63"/>
  <c r="H2212" i="63"/>
  <c r="I2212" i="63"/>
  <c r="J2212" i="63"/>
  <c r="K2212" i="63"/>
  <c r="L2212" i="63"/>
  <c r="M2212" i="63"/>
  <c r="N2212" i="63"/>
  <c r="C2213" i="63"/>
  <c r="D2213" i="63"/>
  <c r="E2213" i="63"/>
  <c r="F2213" i="63"/>
  <c r="G2213" i="63"/>
  <c r="H2213" i="63"/>
  <c r="I2213" i="63"/>
  <c r="J2213" i="63"/>
  <c r="K2213" i="63"/>
  <c r="L2213" i="63"/>
  <c r="M2213" i="63"/>
  <c r="N2213" i="63"/>
  <c r="C2214" i="63"/>
  <c r="D2214" i="63"/>
  <c r="E2214" i="63"/>
  <c r="F2214" i="63"/>
  <c r="G2214" i="63"/>
  <c r="H2214" i="63"/>
  <c r="I2214" i="63"/>
  <c r="J2214" i="63"/>
  <c r="K2214" i="63"/>
  <c r="L2214" i="63"/>
  <c r="M2214" i="63"/>
  <c r="N2214" i="63"/>
  <c r="C2215" i="63"/>
  <c r="D2215" i="63"/>
  <c r="E2215" i="63"/>
  <c r="F2215" i="63"/>
  <c r="G2215" i="63"/>
  <c r="H2215" i="63"/>
  <c r="I2215" i="63"/>
  <c r="J2215" i="63"/>
  <c r="K2215" i="63"/>
  <c r="L2215" i="63"/>
  <c r="M2215" i="63"/>
  <c r="N2215" i="63"/>
  <c r="C2216" i="63"/>
  <c r="D2216" i="63"/>
  <c r="E2216" i="63"/>
  <c r="F2216" i="63"/>
  <c r="G2216" i="63"/>
  <c r="H2216" i="63"/>
  <c r="I2216" i="63"/>
  <c r="J2216" i="63"/>
  <c r="K2216" i="63"/>
  <c r="L2216" i="63"/>
  <c r="M2216" i="63"/>
  <c r="N2216" i="63"/>
  <c r="C2217" i="63"/>
  <c r="D2217" i="63"/>
  <c r="E2217" i="63"/>
  <c r="F2217" i="63"/>
  <c r="G2217" i="63"/>
  <c r="H2217" i="63"/>
  <c r="I2217" i="63"/>
  <c r="J2217" i="63"/>
  <c r="K2217" i="63"/>
  <c r="L2217" i="63"/>
  <c r="M2217" i="63"/>
  <c r="N2217" i="63"/>
  <c r="C2218" i="63"/>
  <c r="D2218" i="63"/>
  <c r="E2218" i="63"/>
  <c r="F2218" i="63"/>
  <c r="G2218" i="63"/>
  <c r="H2218" i="63"/>
  <c r="I2218" i="63"/>
  <c r="J2218" i="63"/>
  <c r="K2218" i="63"/>
  <c r="L2218" i="63"/>
  <c r="M2218" i="63"/>
  <c r="N2218" i="63"/>
  <c r="C2219" i="63"/>
  <c r="D2219" i="63"/>
  <c r="E2219" i="63"/>
  <c r="F2219" i="63"/>
  <c r="G2219" i="63"/>
  <c r="H2219" i="63"/>
  <c r="I2219" i="63"/>
  <c r="J2219" i="63"/>
  <c r="K2219" i="63"/>
  <c r="L2219" i="63"/>
  <c r="M2219" i="63"/>
  <c r="N2219" i="63"/>
  <c r="C2220" i="63"/>
  <c r="D2220" i="63"/>
  <c r="E2220" i="63"/>
  <c r="F2220" i="63"/>
  <c r="G2220" i="63"/>
  <c r="H2220" i="63"/>
  <c r="I2220" i="63"/>
  <c r="J2220" i="63"/>
  <c r="K2220" i="63"/>
  <c r="L2220" i="63"/>
  <c r="M2220" i="63"/>
  <c r="N2220" i="63"/>
  <c r="C2221" i="63"/>
  <c r="D2221" i="63"/>
  <c r="E2221" i="63"/>
  <c r="F2221" i="63"/>
  <c r="G2221" i="63"/>
  <c r="H2221" i="63"/>
  <c r="I2221" i="63"/>
  <c r="J2221" i="63"/>
  <c r="K2221" i="63"/>
  <c r="L2221" i="63"/>
  <c r="M2221" i="63"/>
  <c r="N2221" i="63"/>
  <c r="C2222" i="63"/>
  <c r="D2222" i="63"/>
  <c r="E2222" i="63"/>
  <c r="F2222" i="63"/>
  <c r="G2222" i="63"/>
  <c r="H2222" i="63"/>
  <c r="I2222" i="63"/>
  <c r="J2222" i="63"/>
  <c r="K2222" i="63"/>
  <c r="L2222" i="63"/>
  <c r="M2222" i="63"/>
  <c r="N2222" i="63"/>
  <c r="C2223" i="63"/>
  <c r="D2223" i="63"/>
  <c r="E2223" i="63"/>
  <c r="F2223" i="63"/>
  <c r="G2223" i="63"/>
  <c r="H2223" i="63"/>
  <c r="I2223" i="63"/>
  <c r="J2223" i="63"/>
  <c r="K2223" i="63"/>
  <c r="L2223" i="63"/>
  <c r="M2223" i="63"/>
  <c r="N2223" i="63"/>
  <c r="C2224" i="63"/>
  <c r="D2224" i="63"/>
  <c r="E2224" i="63"/>
  <c r="F2224" i="63"/>
  <c r="G2224" i="63"/>
  <c r="H2224" i="63"/>
  <c r="I2224" i="63"/>
  <c r="J2224" i="63"/>
  <c r="K2224" i="63"/>
  <c r="L2224" i="63"/>
  <c r="M2224" i="63"/>
  <c r="N2224" i="63"/>
  <c r="C2225" i="63"/>
  <c r="D2225" i="63"/>
  <c r="E2225" i="63"/>
  <c r="F2225" i="63"/>
  <c r="G2225" i="63"/>
  <c r="H2225" i="63"/>
  <c r="I2225" i="63"/>
  <c r="J2225" i="63"/>
  <c r="K2225" i="63"/>
  <c r="L2225" i="63"/>
  <c r="M2225" i="63"/>
  <c r="N2225" i="63"/>
  <c r="C2226" i="63"/>
  <c r="D2226" i="63"/>
  <c r="E2226" i="63"/>
  <c r="F2226" i="63"/>
  <c r="G2226" i="63"/>
  <c r="H2226" i="63"/>
  <c r="I2226" i="63"/>
  <c r="J2226" i="63"/>
  <c r="K2226" i="63"/>
  <c r="L2226" i="63"/>
  <c r="M2226" i="63"/>
  <c r="N2226" i="63"/>
  <c r="C2227" i="63"/>
  <c r="D2227" i="63"/>
  <c r="E2227" i="63"/>
  <c r="F2227" i="63"/>
  <c r="G2227" i="63"/>
  <c r="H2227" i="63"/>
  <c r="I2227" i="63"/>
  <c r="J2227" i="63"/>
  <c r="K2227" i="63"/>
  <c r="L2227" i="63"/>
  <c r="M2227" i="63"/>
  <c r="N2227" i="63"/>
  <c r="C2228" i="63"/>
  <c r="D2228" i="63"/>
  <c r="E2228" i="63"/>
  <c r="F2228" i="63"/>
  <c r="G2228" i="63"/>
  <c r="H2228" i="63"/>
  <c r="I2228" i="63"/>
  <c r="J2228" i="63"/>
  <c r="K2228" i="63"/>
  <c r="L2228" i="63"/>
  <c r="M2228" i="63"/>
  <c r="N2228" i="63"/>
  <c r="C2229" i="63"/>
  <c r="D2229" i="63"/>
  <c r="E2229" i="63"/>
  <c r="F2229" i="63"/>
  <c r="G2229" i="63"/>
  <c r="H2229" i="63"/>
  <c r="I2229" i="63"/>
  <c r="J2229" i="63"/>
  <c r="K2229" i="63"/>
  <c r="L2229" i="63"/>
  <c r="M2229" i="63"/>
  <c r="N2229" i="63"/>
  <c r="C2230" i="63"/>
  <c r="D2230" i="63"/>
  <c r="E2230" i="63"/>
  <c r="F2230" i="63"/>
  <c r="G2230" i="63"/>
  <c r="H2230" i="63"/>
  <c r="I2230" i="63"/>
  <c r="J2230" i="63"/>
  <c r="K2230" i="63"/>
  <c r="L2230" i="63"/>
  <c r="M2230" i="63"/>
  <c r="N2230" i="63"/>
  <c r="C2231" i="63"/>
  <c r="D2231" i="63"/>
  <c r="E2231" i="63"/>
  <c r="F2231" i="63"/>
  <c r="G2231" i="63"/>
  <c r="H2231" i="63"/>
  <c r="I2231" i="63"/>
  <c r="J2231" i="63"/>
  <c r="K2231" i="63"/>
  <c r="L2231" i="63"/>
  <c r="M2231" i="63"/>
  <c r="N2231" i="63"/>
  <c r="C2232" i="63"/>
  <c r="D2232" i="63"/>
  <c r="E2232" i="63"/>
  <c r="F2232" i="63"/>
  <c r="G2232" i="63"/>
  <c r="H2232" i="63"/>
  <c r="I2232" i="63"/>
  <c r="J2232" i="63"/>
  <c r="K2232" i="63"/>
  <c r="L2232" i="63"/>
  <c r="M2232" i="63"/>
  <c r="N2232" i="63"/>
  <c r="C2233" i="63"/>
  <c r="D2233" i="63"/>
  <c r="E2233" i="63"/>
  <c r="F2233" i="63"/>
  <c r="G2233" i="63"/>
  <c r="H2233" i="63"/>
  <c r="I2233" i="63"/>
  <c r="J2233" i="63"/>
  <c r="K2233" i="63"/>
  <c r="L2233" i="63"/>
  <c r="M2233" i="63"/>
  <c r="N2233" i="63"/>
  <c r="C2234" i="63"/>
  <c r="D2234" i="63"/>
  <c r="E2234" i="63"/>
  <c r="F2234" i="63"/>
  <c r="G2234" i="63"/>
  <c r="H2234" i="63"/>
  <c r="I2234" i="63"/>
  <c r="J2234" i="63"/>
  <c r="K2234" i="63"/>
  <c r="L2234" i="63"/>
  <c r="M2234" i="63"/>
  <c r="N2234" i="63"/>
  <c r="C2235" i="63"/>
  <c r="D2235" i="63"/>
  <c r="E2235" i="63"/>
  <c r="F2235" i="63"/>
  <c r="G2235" i="63"/>
  <c r="H2235" i="63"/>
  <c r="I2235" i="63"/>
  <c r="J2235" i="63"/>
  <c r="K2235" i="63"/>
  <c r="L2235" i="63"/>
  <c r="M2235" i="63"/>
  <c r="N2235" i="63"/>
  <c r="C2236" i="63"/>
  <c r="D2236" i="63"/>
  <c r="E2236" i="63"/>
  <c r="F2236" i="63"/>
  <c r="G2236" i="63"/>
  <c r="H2236" i="63"/>
  <c r="I2236" i="63"/>
  <c r="J2236" i="63"/>
  <c r="K2236" i="63"/>
  <c r="L2236" i="63"/>
  <c r="M2236" i="63"/>
  <c r="N2236" i="63"/>
  <c r="C2237" i="63"/>
  <c r="D2237" i="63"/>
  <c r="E2237" i="63"/>
  <c r="F2237" i="63"/>
  <c r="G2237" i="63"/>
  <c r="H2237" i="63"/>
  <c r="I2237" i="63"/>
  <c r="J2237" i="63"/>
  <c r="K2237" i="63"/>
  <c r="L2237" i="63"/>
  <c r="M2237" i="63"/>
  <c r="N2237" i="63"/>
  <c r="C2238" i="63"/>
  <c r="D2238" i="63"/>
  <c r="E2238" i="63"/>
  <c r="F2238" i="63"/>
  <c r="G2238" i="63"/>
  <c r="H2238" i="63"/>
  <c r="I2238" i="63"/>
  <c r="J2238" i="63"/>
  <c r="K2238" i="63"/>
  <c r="L2238" i="63"/>
  <c r="M2238" i="63"/>
  <c r="N2238" i="63"/>
  <c r="C2239" i="63"/>
  <c r="D2239" i="63"/>
  <c r="E2239" i="63"/>
  <c r="F2239" i="63"/>
  <c r="G2239" i="63"/>
  <c r="H2239" i="63"/>
  <c r="I2239" i="63"/>
  <c r="J2239" i="63"/>
  <c r="K2239" i="63"/>
  <c r="L2239" i="63"/>
  <c r="M2239" i="63"/>
  <c r="N2239" i="63"/>
  <c r="C2240" i="63"/>
  <c r="D2240" i="63"/>
  <c r="E2240" i="63"/>
  <c r="F2240" i="63"/>
  <c r="G2240" i="63"/>
  <c r="H2240" i="63"/>
  <c r="I2240" i="63"/>
  <c r="J2240" i="63"/>
  <c r="K2240" i="63"/>
  <c r="L2240" i="63"/>
  <c r="M2240" i="63"/>
  <c r="N2240" i="63"/>
  <c r="C2241" i="63"/>
  <c r="D2241" i="63"/>
  <c r="E2241" i="63"/>
  <c r="F2241" i="63"/>
  <c r="G2241" i="63"/>
  <c r="H2241" i="63"/>
  <c r="I2241" i="63"/>
  <c r="J2241" i="63"/>
  <c r="K2241" i="63"/>
  <c r="L2241" i="63"/>
  <c r="M2241" i="63"/>
  <c r="N2241" i="63"/>
  <c r="C2242" i="63"/>
  <c r="D2242" i="63"/>
  <c r="E2242" i="63"/>
  <c r="F2242" i="63"/>
  <c r="G2242" i="63"/>
  <c r="H2242" i="63"/>
  <c r="I2242" i="63"/>
  <c r="J2242" i="63"/>
  <c r="K2242" i="63"/>
  <c r="L2242" i="63"/>
  <c r="M2242" i="63"/>
  <c r="N2242" i="63"/>
  <c r="C2243" i="63"/>
  <c r="D2243" i="63"/>
  <c r="E2243" i="63"/>
  <c r="F2243" i="63"/>
  <c r="G2243" i="63"/>
  <c r="H2243" i="63"/>
  <c r="I2243" i="63"/>
  <c r="J2243" i="63"/>
  <c r="K2243" i="63"/>
  <c r="L2243" i="63"/>
  <c r="M2243" i="63"/>
  <c r="N2243" i="63"/>
  <c r="C2244" i="63"/>
  <c r="D2244" i="63"/>
  <c r="E2244" i="63"/>
  <c r="F2244" i="63"/>
  <c r="G2244" i="63"/>
  <c r="H2244" i="63"/>
  <c r="I2244" i="63"/>
  <c r="J2244" i="63"/>
  <c r="K2244" i="63"/>
  <c r="L2244" i="63"/>
  <c r="M2244" i="63"/>
  <c r="N2244" i="63"/>
  <c r="C2245" i="63"/>
  <c r="D2245" i="63"/>
  <c r="E2245" i="63"/>
  <c r="F2245" i="63"/>
  <c r="G2245" i="63"/>
  <c r="H2245" i="63"/>
  <c r="I2245" i="63"/>
  <c r="J2245" i="63"/>
  <c r="K2245" i="63"/>
  <c r="L2245" i="63"/>
  <c r="M2245" i="63"/>
  <c r="N2245" i="63"/>
  <c r="C2246" i="63"/>
  <c r="D2246" i="63"/>
  <c r="E2246" i="63"/>
  <c r="F2246" i="63"/>
  <c r="G2246" i="63"/>
  <c r="H2246" i="63"/>
  <c r="I2246" i="63"/>
  <c r="J2246" i="63"/>
  <c r="K2246" i="63"/>
  <c r="L2246" i="63"/>
  <c r="M2246" i="63"/>
  <c r="N2246" i="63"/>
  <c r="C2247" i="63"/>
  <c r="D2247" i="63"/>
  <c r="E2247" i="63"/>
  <c r="F2247" i="63"/>
  <c r="G2247" i="63"/>
  <c r="H2247" i="63"/>
  <c r="I2247" i="63"/>
  <c r="J2247" i="63"/>
  <c r="K2247" i="63"/>
  <c r="L2247" i="63"/>
  <c r="M2247" i="63"/>
  <c r="N2247" i="63"/>
  <c r="C2248" i="63"/>
  <c r="D2248" i="63"/>
  <c r="E2248" i="63"/>
  <c r="F2248" i="63"/>
  <c r="G2248" i="63"/>
  <c r="H2248" i="63"/>
  <c r="I2248" i="63"/>
  <c r="J2248" i="63"/>
  <c r="K2248" i="63"/>
  <c r="L2248" i="63"/>
  <c r="M2248" i="63"/>
  <c r="N2248" i="63"/>
  <c r="C2249" i="63"/>
  <c r="D2249" i="63"/>
  <c r="E2249" i="63"/>
  <c r="F2249" i="63"/>
  <c r="G2249" i="63"/>
  <c r="H2249" i="63"/>
  <c r="I2249" i="63"/>
  <c r="J2249" i="63"/>
  <c r="K2249" i="63"/>
  <c r="L2249" i="63"/>
  <c r="M2249" i="63"/>
  <c r="N2249" i="63"/>
  <c r="C2250" i="63"/>
  <c r="D2250" i="63"/>
  <c r="E2250" i="63"/>
  <c r="F2250" i="63"/>
  <c r="G2250" i="63"/>
  <c r="H2250" i="63"/>
  <c r="I2250" i="63"/>
  <c r="J2250" i="63"/>
  <c r="K2250" i="63"/>
  <c r="L2250" i="63"/>
  <c r="M2250" i="63"/>
  <c r="N2250" i="63"/>
  <c r="C2251" i="63"/>
  <c r="D2251" i="63"/>
  <c r="E2251" i="63"/>
  <c r="F2251" i="63"/>
  <c r="G2251" i="63"/>
  <c r="H2251" i="63"/>
  <c r="I2251" i="63"/>
  <c r="J2251" i="63"/>
  <c r="K2251" i="63"/>
  <c r="L2251" i="63"/>
  <c r="M2251" i="63"/>
  <c r="N2251" i="63"/>
  <c r="C2252" i="63"/>
  <c r="D2252" i="63"/>
  <c r="E2252" i="63"/>
  <c r="F2252" i="63"/>
  <c r="G2252" i="63"/>
  <c r="H2252" i="63"/>
  <c r="I2252" i="63"/>
  <c r="J2252" i="63"/>
  <c r="K2252" i="63"/>
  <c r="L2252" i="63"/>
  <c r="M2252" i="63"/>
  <c r="N2252" i="63"/>
  <c r="C2253" i="63"/>
  <c r="D2253" i="63"/>
  <c r="E2253" i="63"/>
  <c r="F2253" i="63"/>
  <c r="G2253" i="63"/>
  <c r="H2253" i="63"/>
  <c r="I2253" i="63"/>
  <c r="J2253" i="63"/>
  <c r="K2253" i="63"/>
  <c r="L2253" i="63"/>
  <c r="M2253" i="63"/>
  <c r="N2253" i="63"/>
  <c r="C2254" i="63"/>
  <c r="D2254" i="63"/>
  <c r="E2254" i="63"/>
  <c r="F2254" i="63"/>
  <c r="G2254" i="63"/>
  <c r="H2254" i="63"/>
  <c r="I2254" i="63"/>
  <c r="J2254" i="63"/>
  <c r="K2254" i="63"/>
  <c r="L2254" i="63"/>
  <c r="M2254" i="63"/>
  <c r="N2254" i="63"/>
  <c r="C2255" i="63"/>
  <c r="D2255" i="63"/>
  <c r="E2255" i="63"/>
  <c r="F2255" i="63"/>
  <c r="G2255" i="63"/>
  <c r="H2255" i="63"/>
  <c r="I2255" i="63"/>
  <c r="J2255" i="63"/>
  <c r="K2255" i="63"/>
  <c r="L2255" i="63"/>
  <c r="M2255" i="63"/>
  <c r="N2255" i="63"/>
  <c r="C2256" i="63"/>
  <c r="D2256" i="63"/>
  <c r="E2256" i="63"/>
  <c r="F2256" i="63"/>
  <c r="G2256" i="63"/>
  <c r="H2256" i="63"/>
  <c r="I2256" i="63"/>
  <c r="J2256" i="63"/>
  <c r="K2256" i="63"/>
  <c r="L2256" i="63"/>
  <c r="M2256" i="63"/>
  <c r="N2256" i="63"/>
  <c r="C2257" i="63"/>
  <c r="D2257" i="63"/>
  <c r="E2257" i="63"/>
  <c r="F2257" i="63"/>
  <c r="G2257" i="63"/>
  <c r="H2257" i="63"/>
  <c r="I2257" i="63"/>
  <c r="J2257" i="63"/>
  <c r="K2257" i="63"/>
  <c r="L2257" i="63"/>
  <c r="M2257" i="63"/>
  <c r="N2257" i="63"/>
  <c r="C2258" i="63"/>
  <c r="D2258" i="63"/>
  <c r="E2258" i="63"/>
  <c r="F2258" i="63"/>
  <c r="G2258" i="63"/>
  <c r="H2258" i="63"/>
  <c r="I2258" i="63"/>
  <c r="J2258" i="63"/>
  <c r="K2258" i="63"/>
  <c r="L2258" i="63"/>
  <c r="M2258" i="63"/>
  <c r="N2258" i="63"/>
  <c r="C2259" i="63"/>
  <c r="D2259" i="63"/>
  <c r="E2259" i="63"/>
  <c r="F2259" i="63"/>
  <c r="G2259" i="63"/>
  <c r="H2259" i="63"/>
  <c r="I2259" i="63"/>
  <c r="J2259" i="63"/>
  <c r="K2259" i="63"/>
  <c r="L2259" i="63"/>
  <c r="M2259" i="63"/>
  <c r="N2259" i="63"/>
  <c r="C2260" i="63"/>
  <c r="D2260" i="63"/>
  <c r="E2260" i="63"/>
  <c r="F2260" i="63"/>
  <c r="G2260" i="63"/>
  <c r="H2260" i="63"/>
  <c r="I2260" i="63"/>
  <c r="J2260" i="63"/>
  <c r="K2260" i="63"/>
  <c r="L2260" i="63"/>
  <c r="M2260" i="63"/>
  <c r="N2260" i="63"/>
  <c r="C2261" i="63"/>
  <c r="D2261" i="63"/>
  <c r="E2261" i="63"/>
  <c r="F2261" i="63"/>
  <c r="G2261" i="63"/>
  <c r="H2261" i="63"/>
  <c r="I2261" i="63"/>
  <c r="J2261" i="63"/>
  <c r="K2261" i="63"/>
  <c r="L2261" i="63"/>
  <c r="M2261" i="63"/>
  <c r="N2261" i="63"/>
  <c r="C2262" i="63"/>
  <c r="D2262" i="63"/>
  <c r="E2262" i="63"/>
  <c r="F2262" i="63"/>
  <c r="G2262" i="63"/>
  <c r="H2262" i="63"/>
  <c r="I2262" i="63"/>
  <c r="J2262" i="63"/>
  <c r="K2262" i="63"/>
  <c r="L2262" i="63"/>
  <c r="M2262" i="63"/>
  <c r="N2262" i="63"/>
  <c r="C2263" i="63"/>
  <c r="D2263" i="63"/>
  <c r="E2263" i="63"/>
  <c r="F2263" i="63"/>
  <c r="G2263" i="63"/>
  <c r="H2263" i="63"/>
  <c r="I2263" i="63"/>
  <c r="J2263" i="63"/>
  <c r="K2263" i="63"/>
  <c r="L2263" i="63"/>
  <c r="M2263" i="63"/>
  <c r="N2263" i="63"/>
  <c r="C2264" i="63"/>
  <c r="D2264" i="63"/>
  <c r="E2264" i="63"/>
  <c r="F2264" i="63"/>
  <c r="G2264" i="63"/>
  <c r="H2264" i="63"/>
  <c r="I2264" i="63"/>
  <c r="J2264" i="63"/>
  <c r="K2264" i="63"/>
  <c r="L2264" i="63"/>
  <c r="M2264" i="63"/>
  <c r="N2264" i="63"/>
  <c r="C2265" i="63"/>
  <c r="D2265" i="63"/>
  <c r="E2265" i="63"/>
  <c r="F2265" i="63"/>
  <c r="G2265" i="63"/>
  <c r="H2265" i="63"/>
  <c r="I2265" i="63"/>
  <c r="J2265" i="63"/>
  <c r="K2265" i="63"/>
  <c r="L2265" i="63"/>
  <c r="M2265" i="63"/>
  <c r="N2265" i="63"/>
  <c r="C2266" i="63"/>
  <c r="D2266" i="63"/>
  <c r="E2266" i="63"/>
  <c r="F2266" i="63"/>
  <c r="G2266" i="63"/>
  <c r="H2266" i="63"/>
  <c r="I2266" i="63"/>
  <c r="J2266" i="63"/>
  <c r="K2266" i="63"/>
  <c r="L2266" i="63"/>
  <c r="M2266" i="63"/>
  <c r="N2266" i="63"/>
  <c r="C2267" i="63"/>
  <c r="D2267" i="63"/>
  <c r="E2267" i="63"/>
  <c r="F2267" i="63"/>
  <c r="G2267" i="63"/>
  <c r="H2267" i="63"/>
  <c r="I2267" i="63"/>
  <c r="J2267" i="63"/>
  <c r="K2267" i="63"/>
  <c r="L2267" i="63"/>
  <c r="M2267" i="63"/>
  <c r="N2267" i="63"/>
  <c r="C2268" i="63"/>
  <c r="D2268" i="63"/>
  <c r="E2268" i="63"/>
  <c r="F2268" i="63"/>
  <c r="G2268" i="63"/>
  <c r="H2268" i="63"/>
  <c r="I2268" i="63"/>
  <c r="J2268" i="63"/>
  <c r="K2268" i="63"/>
  <c r="L2268" i="63"/>
  <c r="M2268" i="63"/>
  <c r="N2268" i="63"/>
  <c r="C2269" i="63"/>
  <c r="D2269" i="63"/>
  <c r="E2269" i="63"/>
  <c r="F2269" i="63"/>
  <c r="G2269" i="63"/>
  <c r="H2269" i="63"/>
  <c r="I2269" i="63"/>
  <c r="J2269" i="63"/>
  <c r="K2269" i="63"/>
  <c r="L2269" i="63"/>
  <c r="M2269" i="63"/>
  <c r="N2269" i="63"/>
  <c r="C2270" i="63"/>
  <c r="D2270" i="63"/>
  <c r="E2270" i="63"/>
  <c r="F2270" i="63"/>
  <c r="G2270" i="63"/>
  <c r="H2270" i="63"/>
  <c r="I2270" i="63"/>
  <c r="J2270" i="63"/>
  <c r="K2270" i="63"/>
  <c r="L2270" i="63"/>
  <c r="M2270" i="63"/>
  <c r="N2270" i="63"/>
  <c r="C2271" i="63"/>
  <c r="D2271" i="63"/>
  <c r="E2271" i="63"/>
  <c r="F2271" i="63"/>
  <c r="G2271" i="63"/>
  <c r="H2271" i="63"/>
  <c r="I2271" i="63"/>
  <c r="J2271" i="63"/>
  <c r="K2271" i="63"/>
  <c r="L2271" i="63"/>
  <c r="M2271" i="63"/>
  <c r="N2271" i="63"/>
  <c r="C2272" i="63"/>
  <c r="D2272" i="63"/>
  <c r="E2272" i="63"/>
  <c r="F2272" i="63"/>
  <c r="G2272" i="63"/>
  <c r="H2272" i="63"/>
  <c r="I2272" i="63"/>
  <c r="J2272" i="63"/>
  <c r="K2272" i="63"/>
  <c r="L2272" i="63"/>
  <c r="M2272" i="63"/>
  <c r="N2272" i="63"/>
  <c r="C2273" i="63"/>
  <c r="D2273" i="63"/>
  <c r="E2273" i="63"/>
  <c r="F2273" i="63"/>
  <c r="G2273" i="63"/>
  <c r="H2273" i="63"/>
  <c r="I2273" i="63"/>
  <c r="J2273" i="63"/>
  <c r="K2273" i="63"/>
  <c r="L2273" i="63"/>
  <c r="M2273" i="63"/>
  <c r="N2273" i="63"/>
  <c r="C2274" i="63"/>
  <c r="D2274" i="63"/>
  <c r="E2274" i="63"/>
  <c r="F2274" i="63"/>
  <c r="G2274" i="63"/>
  <c r="H2274" i="63"/>
  <c r="I2274" i="63"/>
  <c r="J2274" i="63"/>
  <c r="K2274" i="63"/>
  <c r="L2274" i="63"/>
  <c r="M2274" i="63"/>
  <c r="N2274" i="63"/>
  <c r="C2275" i="63"/>
  <c r="D2275" i="63"/>
  <c r="E2275" i="63"/>
  <c r="F2275" i="63"/>
  <c r="G2275" i="63"/>
  <c r="H2275" i="63"/>
  <c r="I2275" i="63"/>
  <c r="J2275" i="63"/>
  <c r="K2275" i="63"/>
  <c r="L2275" i="63"/>
  <c r="M2275" i="63"/>
  <c r="N2275" i="63"/>
  <c r="C2276" i="63"/>
  <c r="D2276" i="63"/>
  <c r="E2276" i="63"/>
  <c r="F2276" i="63"/>
  <c r="G2276" i="63"/>
  <c r="H2276" i="63"/>
  <c r="I2276" i="63"/>
  <c r="J2276" i="63"/>
  <c r="K2276" i="63"/>
  <c r="L2276" i="63"/>
  <c r="M2276" i="63"/>
  <c r="N2276" i="63"/>
  <c r="C2277" i="63"/>
  <c r="D2277" i="63"/>
  <c r="E2277" i="63"/>
  <c r="F2277" i="63"/>
  <c r="G2277" i="63"/>
  <c r="H2277" i="63"/>
  <c r="I2277" i="63"/>
  <c r="J2277" i="63"/>
  <c r="K2277" i="63"/>
  <c r="L2277" i="63"/>
  <c r="M2277" i="63"/>
  <c r="N2277" i="63"/>
  <c r="C2278" i="63"/>
  <c r="D2278" i="63"/>
  <c r="E2278" i="63"/>
  <c r="F2278" i="63"/>
  <c r="G2278" i="63"/>
  <c r="H2278" i="63"/>
  <c r="I2278" i="63"/>
  <c r="J2278" i="63"/>
  <c r="K2278" i="63"/>
  <c r="L2278" i="63"/>
  <c r="M2278" i="63"/>
  <c r="N2278" i="63"/>
  <c r="C2279" i="63"/>
  <c r="D2279" i="63"/>
  <c r="E2279" i="63"/>
  <c r="F2279" i="63"/>
  <c r="G2279" i="63"/>
  <c r="H2279" i="63"/>
  <c r="I2279" i="63"/>
  <c r="J2279" i="63"/>
  <c r="K2279" i="63"/>
  <c r="L2279" i="63"/>
  <c r="M2279" i="63"/>
  <c r="N2279" i="63"/>
  <c r="C2280" i="63"/>
  <c r="D2280" i="63"/>
  <c r="E2280" i="63"/>
  <c r="F2280" i="63"/>
  <c r="G2280" i="63"/>
  <c r="H2280" i="63"/>
  <c r="I2280" i="63"/>
  <c r="J2280" i="63"/>
  <c r="K2280" i="63"/>
  <c r="L2280" i="63"/>
  <c r="M2280" i="63"/>
  <c r="N2280" i="63"/>
  <c r="C2281" i="63"/>
  <c r="D2281" i="63"/>
  <c r="E2281" i="63"/>
  <c r="F2281" i="63"/>
  <c r="G2281" i="63"/>
  <c r="H2281" i="63"/>
  <c r="I2281" i="63"/>
  <c r="J2281" i="63"/>
  <c r="K2281" i="63"/>
  <c r="L2281" i="63"/>
  <c r="M2281" i="63"/>
  <c r="N2281" i="63"/>
  <c r="C2282" i="63"/>
  <c r="D2282" i="63"/>
  <c r="E2282" i="63"/>
  <c r="F2282" i="63"/>
  <c r="G2282" i="63"/>
  <c r="H2282" i="63"/>
  <c r="I2282" i="63"/>
  <c r="J2282" i="63"/>
  <c r="K2282" i="63"/>
  <c r="L2282" i="63"/>
  <c r="M2282" i="63"/>
  <c r="N2282" i="63"/>
  <c r="C2283" i="63"/>
  <c r="D2283" i="63"/>
  <c r="E2283" i="63"/>
  <c r="F2283" i="63"/>
  <c r="G2283" i="63"/>
  <c r="H2283" i="63"/>
  <c r="I2283" i="63"/>
  <c r="J2283" i="63"/>
  <c r="K2283" i="63"/>
  <c r="L2283" i="63"/>
  <c r="M2283" i="63"/>
  <c r="N2283" i="63"/>
  <c r="C2284" i="63"/>
  <c r="D2284" i="63"/>
  <c r="E2284" i="63"/>
  <c r="F2284" i="63"/>
  <c r="G2284" i="63"/>
  <c r="H2284" i="63"/>
  <c r="I2284" i="63"/>
  <c r="J2284" i="63"/>
  <c r="K2284" i="63"/>
  <c r="L2284" i="63"/>
  <c r="M2284" i="63"/>
  <c r="N2284" i="63"/>
  <c r="C2285" i="63"/>
  <c r="D2285" i="63"/>
  <c r="E2285" i="63"/>
  <c r="F2285" i="63"/>
  <c r="G2285" i="63"/>
  <c r="H2285" i="63"/>
  <c r="I2285" i="63"/>
  <c r="J2285" i="63"/>
  <c r="K2285" i="63"/>
  <c r="L2285" i="63"/>
  <c r="M2285" i="63"/>
  <c r="N2285" i="63"/>
  <c r="C2286" i="63"/>
  <c r="D2286" i="63"/>
  <c r="E2286" i="63"/>
  <c r="F2286" i="63"/>
  <c r="G2286" i="63"/>
  <c r="H2286" i="63"/>
  <c r="I2286" i="63"/>
  <c r="J2286" i="63"/>
  <c r="K2286" i="63"/>
  <c r="L2286" i="63"/>
  <c r="M2286" i="63"/>
  <c r="N2286" i="63"/>
  <c r="C2287" i="63"/>
  <c r="D2287" i="63"/>
  <c r="E2287" i="63"/>
  <c r="F2287" i="63"/>
  <c r="G2287" i="63"/>
  <c r="H2287" i="63"/>
  <c r="I2287" i="63"/>
  <c r="J2287" i="63"/>
  <c r="K2287" i="63"/>
  <c r="L2287" i="63"/>
  <c r="M2287" i="63"/>
  <c r="N2287" i="63"/>
  <c r="C2288" i="63"/>
  <c r="D2288" i="63"/>
  <c r="E2288" i="63"/>
  <c r="F2288" i="63"/>
  <c r="G2288" i="63"/>
  <c r="H2288" i="63"/>
  <c r="I2288" i="63"/>
  <c r="J2288" i="63"/>
  <c r="K2288" i="63"/>
  <c r="L2288" i="63"/>
  <c r="M2288" i="63"/>
  <c r="N2288" i="63"/>
  <c r="C2289" i="63"/>
  <c r="D2289" i="63"/>
  <c r="E2289" i="63"/>
  <c r="F2289" i="63"/>
  <c r="G2289" i="63"/>
  <c r="H2289" i="63"/>
  <c r="I2289" i="63"/>
  <c r="J2289" i="63"/>
  <c r="K2289" i="63"/>
  <c r="L2289" i="63"/>
  <c r="M2289" i="63"/>
  <c r="N2289" i="63"/>
  <c r="C2290" i="63"/>
  <c r="D2290" i="63"/>
  <c r="E2290" i="63"/>
  <c r="F2290" i="63"/>
  <c r="G2290" i="63"/>
  <c r="H2290" i="63"/>
  <c r="I2290" i="63"/>
  <c r="J2290" i="63"/>
  <c r="K2290" i="63"/>
  <c r="L2290" i="63"/>
  <c r="M2290" i="63"/>
  <c r="N2290" i="63"/>
  <c r="C2291" i="63"/>
  <c r="D2291" i="63"/>
  <c r="E2291" i="63"/>
  <c r="F2291" i="63"/>
  <c r="G2291" i="63"/>
  <c r="H2291" i="63"/>
  <c r="I2291" i="63"/>
  <c r="J2291" i="63"/>
  <c r="K2291" i="63"/>
  <c r="L2291" i="63"/>
  <c r="M2291" i="63"/>
  <c r="N2291" i="63"/>
  <c r="C1914" i="62"/>
  <c r="D1914" i="62"/>
  <c r="E1914" i="62"/>
  <c r="F1914" i="62"/>
  <c r="H1914" i="62" s="1"/>
  <c r="G1914" i="62"/>
  <c r="I1914" i="62"/>
  <c r="J1914" i="62"/>
  <c r="K1914" i="62"/>
  <c r="L1914" i="62"/>
  <c r="M1914" i="62"/>
  <c r="N1914" i="62"/>
  <c r="C1915" i="62"/>
  <c r="D1915" i="62"/>
  <c r="E1915" i="62"/>
  <c r="F1915" i="62"/>
  <c r="H1915" i="62" s="1"/>
  <c r="G1915" i="62"/>
  <c r="I1915" i="62"/>
  <c r="J1915" i="62"/>
  <c r="K1915" i="62"/>
  <c r="L1915" i="62"/>
  <c r="M1915" i="62"/>
  <c r="N1915" i="62"/>
  <c r="C1916" i="62"/>
  <c r="D1916" i="62"/>
  <c r="E1916" i="62"/>
  <c r="F1916" i="62"/>
  <c r="G1916" i="62"/>
  <c r="I1916" i="62"/>
  <c r="J1916" i="62"/>
  <c r="K1916" i="62"/>
  <c r="L1916" i="62"/>
  <c r="M1916" i="62"/>
  <c r="N1916" i="62"/>
  <c r="C1917" i="62"/>
  <c r="D1917" i="62"/>
  <c r="E1917" i="62"/>
  <c r="F1917" i="62"/>
  <c r="G1917" i="62"/>
  <c r="I1917" i="62"/>
  <c r="J1917" i="62"/>
  <c r="K1917" i="62"/>
  <c r="L1917" i="62"/>
  <c r="M1917" i="62"/>
  <c r="N1917" i="62"/>
  <c r="C1918" i="62"/>
  <c r="D1918" i="62"/>
  <c r="E1918" i="62"/>
  <c r="F1918" i="62"/>
  <c r="H1918" i="62" s="1"/>
  <c r="G1918" i="62"/>
  <c r="I1918" i="62"/>
  <c r="J1918" i="62"/>
  <c r="K1918" i="62"/>
  <c r="L1918" i="62"/>
  <c r="M1918" i="62"/>
  <c r="N1918" i="62"/>
  <c r="C1919" i="62"/>
  <c r="D1919" i="62"/>
  <c r="E1919" i="62"/>
  <c r="F1919" i="62"/>
  <c r="H1919" i="62" s="1"/>
  <c r="G1919" i="62"/>
  <c r="I1919" i="62"/>
  <c r="J1919" i="62"/>
  <c r="K1919" i="62"/>
  <c r="L1919" i="62"/>
  <c r="M1919" i="62"/>
  <c r="N1919" i="62"/>
  <c r="C1920" i="62"/>
  <c r="D1920" i="62"/>
  <c r="E1920" i="62"/>
  <c r="F1920" i="62"/>
  <c r="G1920" i="62"/>
  <c r="I1920" i="62"/>
  <c r="J1920" i="62"/>
  <c r="K1920" i="62"/>
  <c r="L1920" i="62"/>
  <c r="M1920" i="62"/>
  <c r="N1920" i="62"/>
  <c r="C1921" i="62"/>
  <c r="D1921" i="62"/>
  <c r="E1921" i="62"/>
  <c r="F1921" i="62"/>
  <c r="G1921" i="62"/>
  <c r="I1921" i="62"/>
  <c r="J1921" i="62"/>
  <c r="K1921" i="62"/>
  <c r="L1921" i="62"/>
  <c r="M1921" i="62"/>
  <c r="N1921" i="62"/>
  <c r="C1922" i="62"/>
  <c r="D1922" i="62"/>
  <c r="E1922" i="62"/>
  <c r="F1922" i="62"/>
  <c r="H1922" i="62" s="1"/>
  <c r="G1922" i="62"/>
  <c r="I1922" i="62"/>
  <c r="J1922" i="62"/>
  <c r="K1922" i="62"/>
  <c r="L1922" i="62"/>
  <c r="M1922" i="62"/>
  <c r="N1922" i="62"/>
  <c r="C1923" i="62"/>
  <c r="D1923" i="62"/>
  <c r="E1923" i="62"/>
  <c r="F1923" i="62"/>
  <c r="H1923" i="62" s="1"/>
  <c r="G1923" i="62"/>
  <c r="I1923" i="62"/>
  <c r="J1923" i="62"/>
  <c r="K1923" i="62"/>
  <c r="L1923" i="62"/>
  <c r="M1923" i="62"/>
  <c r="N1923" i="62"/>
  <c r="C1924" i="62"/>
  <c r="D1924" i="62"/>
  <c r="E1924" i="62"/>
  <c r="F1924" i="62"/>
  <c r="G1924" i="62"/>
  <c r="I1924" i="62"/>
  <c r="J1924" i="62"/>
  <c r="K1924" i="62"/>
  <c r="L1924" i="62"/>
  <c r="M1924" i="62"/>
  <c r="N1924" i="62"/>
  <c r="C1925" i="62"/>
  <c r="D1925" i="62"/>
  <c r="E1925" i="62"/>
  <c r="F1925" i="62"/>
  <c r="G1925" i="62"/>
  <c r="I1925" i="62"/>
  <c r="J1925" i="62"/>
  <c r="K1925" i="62"/>
  <c r="L1925" i="62"/>
  <c r="M1925" i="62"/>
  <c r="N1925" i="62"/>
  <c r="C1926" i="62"/>
  <c r="D1926" i="62"/>
  <c r="E1926" i="62"/>
  <c r="F1926" i="62"/>
  <c r="H1926" i="62" s="1"/>
  <c r="G1926" i="62"/>
  <c r="I1926" i="62"/>
  <c r="J1926" i="62"/>
  <c r="K1926" i="62"/>
  <c r="L1926" i="62"/>
  <c r="M1926" i="62"/>
  <c r="N1926" i="62"/>
  <c r="C1927" i="62"/>
  <c r="D1927" i="62"/>
  <c r="E1927" i="62"/>
  <c r="F1927" i="62"/>
  <c r="H1927" i="62" s="1"/>
  <c r="G1927" i="62"/>
  <c r="I1927" i="62"/>
  <c r="J1927" i="62"/>
  <c r="K1927" i="62"/>
  <c r="L1927" i="62"/>
  <c r="M1927" i="62"/>
  <c r="N1927" i="62"/>
  <c r="C1928" i="62"/>
  <c r="D1928" i="62"/>
  <c r="E1928" i="62"/>
  <c r="F1928" i="62"/>
  <c r="G1928" i="62"/>
  <c r="I1928" i="62"/>
  <c r="J1928" i="62"/>
  <c r="K1928" i="62"/>
  <c r="L1928" i="62"/>
  <c r="M1928" i="62"/>
  <c r="N1928" i="62"/>
  <c r="C1929" i="62"/>
  <c r="D1929" i="62"/>
  <c r="E1929" i="62"/>
  <c r="F1929" i="62"/>
  <c r="G1929" i="62"/>
  <c r="I1929" i="62"/>
  <c r="J1929" i="62"/>
  <c r="K1929" i="62"/>
  <c r="L1929" i="62"/>
  <c r="M1929" i="62"/>
  <c r="N1929" i="62"/>
  <c r="C1930" i="62"/>
  <c r="D1930" i="62"/>
  <c r="E1930" i="62"/>
  <c r="F1930" i="62"/>
  <c r="H1930" i="62" s="1"/>
  <c r="G1930" i="62"/>
  <c r="I1930" i="62"/>
  <c r="J1930" i="62"/>
  <c r="K1930" i="62"/>
  <c r="L1930" i="62"/>
  <c r="M1930" i="62"/>
  <c r="N1930" i="62"/>
  <c r="C1931" i="62"/>
  <c r="D1931" i="62"/>
  <c r="E1931" i="62"/>
  <c r="F1931" i="62"/>
  <c r="H1931" i="62" s="1"/>
  <c r="G1931" i="62"/>
  <c r="I1931" i="62"/>
  <c r="J1931" i="62"/>
  <c r="K1931" i="62"/>
  <c r="L1931" i="62"/>
  <c r="M1931" i="62"/>
  <c r="N1931" i="62"/>
  <c r="C1932" i="62"/>
  <c r="D1932" i="62"/>
  <c r="E1932" i="62"/>
  <c r="F1932" i="62"/>
  <c r="G1932" i="62"/>
  <c r="I1932" i="62"/>
  <c r="J1932" i="62"/>
  <c r="K1932" i="62"/>
  <c r="L1932" i="62"/>
  <c r="M1932" i="62"/>
  <c r="N1932" i="62"/>
  <c r="C1933" i="62"/>
  <c r="D1933" i="62"/>
  <c r="E1933" i="62"/>
  <c r="F1933" i="62"/>
  <c r="G1933" i="62"/>
  <c r="I1933" i="62"/>
  <c r="J1933" i="62"/>
  <c r="K1933" i="62"/>
  <c r="L1933" i="62"/>
  <c r="M1933" i="62"/>
  <c r="N1933" i="62"/>
  <c r="C1934" i="62"/>
  <c r="D1934" i="62"/>
  <c r="E1934" i="62"/>
  <c r="F1934" i="62"/>
  <c r="H1934" i="62" s="1"/>
  <c r="G1934" i="62"/>
  <c r="I1934" i="62"/>
  <c r="J1934" i="62"/>
  <c r="K1934" i="62"/>
  <c r="L1934" i="62"/>
  <c r="M1934" i="62"/>
  <c r="N1934" i="62"/>
  <c r="C1935" i="62"/>
  <c r="D1935" i="62"/>
  <c r="E1935" i="62"/>
  <c r="F1935" i="62"/>
  <c r="H1935" i="62" s="1"/>
  <c r="G1935" i="62"/>
  <c r="I1935" i="62"/>
  <c r="J1935" i="62"/>
  <c r="K1935" i="62"/>
  <c r="L1935" i="62"/>
  <c r="M1935" i="62"/>
  <c r="N1935" i="62"/>
  <c r="C1936" i="62"/>
  <c r="D1936" i="62"/>
  <c r="E1936" i="62"/>
  <c r="F1936" i="62"/>
  <c r="G1936" i="62"/>
  <c r="I1936" i="62"/>
  <c r="J1936" i="62"/>
  <c r="K1936" i="62"/>
  <c r="L1936" i="62"/>
  <c r="M1936" i="62"/>
  <c r="N1936" i="62"/>
  <c r="C1937" i="62"/>
  <c r="D1937" i="62"/>
  <c r="E1937" i="62"/>
  <c r="F1937" i="62"/>
  <c r="G1937" i="62"/>
  <c r="I1937" i="62"/>
  <c r="J1937" i="62"/>
  <c r="K1937" i="62"/>
  <c r="L1937" i="62"/>
  <c r="M1937" i="62"/>
  <c r="N1937" i="62"/>
  <c r="C1938" i="62"/>
  <c r="D1938" i="62"/>
  <c r="E1938" i="62"/>
  <c r="F1938" i="62"/>
  <c r="H1938" i="62" s="1"/>
  <c r="G1938" i="62"/>
  <c r="I1938" i="62"/>
  <c r="J1938" i="62"/>
  <c r="K1938" i="62"/>
  <c r="L1938" i="62"/>
  <c r="M1938" i="62"/>
  <c r="N1938" i="62"/>
  <c r="C1939" i="62"/>
  <c r="D1939" i="62"/>
  <c r="E1939" i="62"/>
  <c r="F1939" i="62"/>
  <c r="H1939" i="62" s="1"/>
  <c r="G1939" i="62"/>
  <c r="I1939" i="62"/>
  <c r="J1939" i="62"/>
  <c r="K1939" i="62"/>
  <c r="L1939" i="62"/>
  <c r="M1939" i="62"/>
  <c r="N1939" i="62"/>
  <c r="C1940" i="62"/>
  <c r="D1940" i="62"/>
  <c r="E1940" i="62"/>
  <c r="F1940" i="62"/>
  <c r="G1940" i="62"/>
  <c r="I1940" i="62"/>
  <c r="J1940" i="62"/>
  <c r="K1940" i="62"/>
  <c r="L1940" i="62"/>
  <c r="M1940" i="62"/>
  <c r="N1940" i="62"/>
  <c r="C1941" i="62"/>
  <c r="D1941" i="62"/>
  <c r="E1941" i="62"/>
  <c r="F1941" i="62"/>
  <c r="G1941" i="62"/>
  <c r="I1941" i="62"/>
  <c r="J1941" i="62"/>
  <c r="K1941" i="62"/>
  <c r="L1941" i="62"/>
  <c r="M1941" i="62"/>
  <c r="N1941" i="62"/>
  <c r="C1942" i="62"/>
  <c r="D1942" i="62"/>
  <c r="E1942" i="62"/>
  <c r="F1942" i="62"/>
  <c r="H1942" i="62" s="1"/>
  <c r="G1942" i="62"/>
  <c r="I1942" i="62"/>
  <c r="J1942" i="62"/>
  <c r="K1942" i="62"/>
  <c r="L1942" i="62"/>
  <c r="M1942" i="62"/>
  <c r="N1942" i="62"/>
  <c r="C1943" i="62"/>
  <c r="D1943" i="62"/>
  <c r="E1943" i="62"/>
  <c r="F1943" i="62"/>
  <c r="H1943" i="62" s="1"/>
  <c r="G1943" i="62"/>
  <c r="I1943" i="62"/>
  <c r="J1943" i="62"/>
  <c r="K1943" i="62"/>
  <c r="L1943" i="62"/>
  <c r="M1943" i="62"/>
  <c r="N1943" i="62"/>
  <c r="C1944" i="62"/>
  <c r="D1944" i="62"/>
  <c r="E1944" i="62"/>
  <c r="F1944" i="62"/>
  <c r="G1944" i="62"/>
  <c r="I1944" i="62"/>
  <c r="J1944" i="62"/>
  <c r="K1944" i="62"/>
  <c r="L1944" i="62"/>
  <c r="M1944" i="62"/>
  <c r="N1944" i="62"/>
  <c r="C1945" i="62"/>
  <c r="D1945" i="62"/>
  <c r="E1945" i="62"/>
  <c r="F1945" i="62"/>
  <c r="G1945" i="62"/>
  <c r="I1945" i="62"/>
  <c r="J1945" i="62"/>
  <c r="K1945" i="62"/>
  <c r="L1945" i="62"/>
  <c r="M1945" i="62"/>
  <c r="N1945" i="62"/>
  <c r="C1946" i="62"/>
  <c r="D1946" i="62"/>
  <c r="E1946" i="62"/>
  <c r="F1946" i="62"/>
  <c r="H1946" i="62" s="1"/>
  <c r="G1946" i="62"/>
  <c r="I1946" i="62"/>
  <c r="J1946" i="62"/>
  <c r="K1946" i="62"/>
  <c r="L1946" i="62"/>
  <c r="M1946" i="62"/>
  <c r="N1946" i="62"/>
  <c r="C1947" i="62"/>
  <c r="D1947" i="62"/>
  <c r="E1947" i="62"/>
  <c r="F1947" i="62"/>
  <c r="H1947" i="62" s="1"/>
  <c r="G1947" i="62"/>
  <c r="I1947" i="62"/>
  <c r="J1947" i="62"/>
  <c r="K1947" i="62"/>
  <c r="L1947" i="62"/>
  <c r="M1947" i="62"/>
  <c r="N1947" i="62"/>
  <c r="C1948" i="62"/>
  <c r="D1948" i="62"/>
  <c r="E1948" i="62"/>
  <c r="F1948" i="62"/>
  <c r="G1948" i="62"/>
  <c r="I1948" i="62"/>
  <c r="J1948" i="62"/>
  <c r="K1948" i="62"/>
  <c r="L1948" i="62"/>
  <c r="M1948" i="62"/>
  <c r="N1948" i="62"/>
  <c r="C1949" i="62"/>
  <c r="D1949" i="62"/>
  <c r="E1949" i="62"/>
  <c r="F1949" i="62"/>
  <c r="G1949" i="62"/>
  <c r="I1949" i="62"/>
  <c r="J1949" i="62"/>
  <c r="K1949" i="62"/>
  <c r="L1949" i="62"/>
  <c r="M1949" i="62"/>
  <c r="N1949" i="62"/>
  <c r="C1950" i="62"/>
  <c r="D1950" i="62"/>
  <c r="E1950" i="62"/>
  <c r="F1950" i="62"/>
  <c r="H1950" i="62" s="1"/>
  <c r="G1950" i="62"/>
  <c r="I1950" i="62"/>
  <c r="J1950" i="62"/>
  <c r="K1950" i="62"/>
  <c r="L1950" i="62"/>
  <c r="M1950" i="62"/>
  <c r="N1950" i="62"/>
  <c r="C1951" i="62"/>
  <c r="D1951" i="62"/>
  <c r="E1951" i="62"/>
  <c r="F1951" i="62"/>
  <c r="H1951" i="62" s="1"/>
  <c r="G1951" i="62"/>
  <c r="I1951" i="62"/>
  <c r="J1951" i="62"/>
  <c r="K1951" i="62"/>
  <c r="L1951" i="62"/>
  <c r="M1951" i="62"/>
  <c r="N1951" i="62"/>
  <c r="C1952" i="62"/>
  <c r="D1952" i="62"/>
  <c r="E1952" i="62"/>
  <c r="F1952" i="62"/>
  <c r="G1952" i="62"/>
  <c r="I1952" i="62"/>
  <c r="J1952" i="62"/>
  <c r="K1952" i="62"/>
  <c r="L1952" i="62"/>
  <c r="M1952" i="62"/>
  <c r="N1952" i="62"/>
  <c r="C1953" i="62"/>
  <c r="D1953" i="62"/>
  <c r="E1953" i="62"/>
  <c r="F1953" i="62"/>
  <c r="G1953" i="62"/>
  <c r="I1953" i="62"/>
  <c r="J1953" i="62"/>
  <c r="K1953" i="62"/>
  <c r="L1953" i="62"/>
  <c r="M1953" i="62"/>
  <c r="N1953" i="62"/>
  <c r="C1954" i="62"/>
  <c r="D1954" i="62"/>
  <c r="E1954" i="62"/>
  <c r="F1954" i="62"/>
  <c r="H1954" i="62" s="1"/>
  <c r="G1954" i="62"/>
  <c r="I1954" i="62"/>
  <c r="J1954" i="62"/>
  <c r="K1954" i="62"/>
  <c r="L1954" i="62"/>
  <c r="M1954" i="62"/>
  <c r="N1954" i="62"/>
  <c r="C1955" i="62"/>
  <c r="D1955" i="62"/>
  <c r="E1955" i="62"/>
  <c r="F1955" i="62"/>
  <c r="H1955" i="62" s="1"/>
  <c r="G1955" i="62"/>
  <c r="I1955" i="62"/>
  <c r="J1955" i="62"/>
  <c r="K1955" i="62"/>
  <c r="L1955" i="62"/>
  <c r="M1955" i="62"/>
  <c r="N1955" i="62"/>
  <c r="C1956" i="62"/>
  <c r="D1956" i="62"/>
  <c r="E1956" i="62"/>
  <c r="F1956" i="62"/>
  <c r="G1956" i="62"/>
  <c r="I1956" i="62"/>
  <c r="J1956" i="62"/>
  <c r="K1956" i="62"/>
  <c r="L1956" i="62"/>
  <c r="M1956" i="62"/>
  <c r="N1956" i="62"/>
  <c r="C1957" i="62"/>
  <c r="D1957" i="62"/>
  <c r="E1957" i="62"/>
  <c r="F1957" i="62"/>
  <c r="G1957" i="62"/>
  <c r="I1957" i="62"/>
  <c r="J1957" i="62"/>
  <c r="K1957" i="62"/>
  <c r="L1957" i="62"/>
  <c r="M1957" i="62"/>
  <c r="N1957" i="62"/>
  <c r="C1958" i="62"/>
  <c r="D1958" i="62"/>
  <c r="E1958" i="62"/>
  <c r="F1958" i="62"/>
  <c r="H1958" i="62" s="1"/>
  <c r="G1958" i="62"/>
  <c r="I1958" i="62"/>
  <c r="J1958" i="62"/>
  <c r="K1958" i="62"/>
  <c r="L1958" i="62"/>
  <c r="M1958" i="62"/>
  <c r="N1958" i="62"/>
  <c r="C1959" i="62"/>
  <c r="D1959" i="62"/>
  <c r="E1959" i="62"/>
  <c r="F1959" i="62"/>
  <c r="H1959" i="62" s="1"/>
  <c r="G1959" i="62"/>
  <c r="I1959" i="62"/>
  <c r="J1959" i="62"/>
  <c r="K1959" i="62"/>
  <c r="L1959" i="62"/>
  <c r="M1959" i="62"/>
  <c r="N1959" i="62"/>
  <c r="C1960" i="62"/>
  <c r="D1960" i="62"/>
  <c r="E1960" i="62"/>
  <c r="F1960" i="62"/>
  <c r="G1960" i="62"/>
  <c r="I1960" i="62"/>
  <c r="J1960" i="62"/>
  <c r="K1960" i="62"/>
  <c r="L1960" i="62"/>
  <c r="M1960" i="62"/>
  <c r="N1960" i="62"/>
  <c r="C1961" i="62"/>
  <c r="D1961" i="62"/>
  <c r="E1961" i="62"/>
  <c r="F1961" i="62"/>
  <c r="G1961" i="62"/>
  <c r="I1961" i="62"/>
  <c r="J1961" i="62"/>
  <c r="K1961" i="62"/>
  <c r="L1961" i="62"/>
  <c r="M1961" i="62"/>
  <c r="N1961" i="62"/>
  <c r="C1962" i="62"/>
  <c r="D1962" i="62"/>
  <c r="E1962" i="62"/>
  <c r="F1962" i="62"/>
  <c r="H1962" i="62" s="1"/>
  <c r="G1962" i="62"/>
  <c r="I1962" i="62"/>
  <c r="J1962" i="62"/>
  <c r="K1962" i="62"/>
  <c r="L1962" i="62"/>
  <c r="M1962" i="62"/>
  <c r="N1962" i="62"/>
  <c r="C1963" i="62"/>
  <c r="D1963" i="62"/>
  <c r="E1963" i="62"/>
  <c r="F1963" i="62"/>
  <c r="H1963" i="62" s="1"/>
  <c r="G1963" i="62"/>
  <c r="I1963" i="62"/>
  <c r="J1963" i="62"/>
  <c r="K1963" i="62"/>
  <c r="L1963" i="62"/>
  <c r="M1963" i="62"/>
  <c r="N1963" i="62"/>
  <c r="C1964" i="62"/>
  <c r="D1964" i="62"/>
  <c r="E1964" i="62"/>
  <c r="F1964" i="62"/>
  <c r="G1964" i="62"/>
  <c r="I1964" i="62"/>
  <c r="J1964" i="62"/>
  <c r="K1964" i="62"/>
  <c r="L1964" i="62"/>
  <c r="M1964" i="62"/>
  <c r="N1964" i="62"/>
  <c r="C1965" i="62"/>
  <c r="D1965" i="62"/>
  <c r="E1965" i="62"/>
  <c r="F1965" i="62"/>
  <c r="G1965" i="62"/>
  <c r="I1965" i="62"/>
  <c r="J1965" i="62"/>
  <c r="K1965" i="62"/>
  <c r="L1965" i="62"/>
  <c r="M1965" i="62"/>
  <c r="N1965" i="62"/>
  <c r="C1966" i="62"/>
  <c r="D1966" i="62"/>
  <c r="E1966" i="62"/>
  <c r="F1966" i="62"/>
  <c r="H1966" i="62" s="1"/>
  <c r="G1966" i="62"/>
  <c r="I1966" i="62"/>
  <c r="J1966" i="62"/>
  <c r="K1966" i="62"/>
  <c r="L1966" i="62"/>
  <c r="M1966" i="62"/>
  <c r="N1966" i="62"/>
  <c r="C1967" i="62"/>
  <c r="D1967" i="62"/>
  <c r="E1967" i="62"/>
  <c r="F1967" i="62"/>
  <c r="H1967" i="62" s="1"/>
  <c r="G1967" i="62"/>
  <c r="I1967" i="62"/>
  <c r="J1967" i="62"/>
  <c r="K1967" i="62"/>
  <c r="L1967" i="62"/>
  <c r="M1967" i="62"/>
  <c r="N1967" i="62"/>
  <c r="C1968" i="62"/>
  <c r="D1968" i="62"/>
  <c r="E1968" i="62"/>
  <c r="F1968" i="62"/>
  <c r="G1968" i="62"/>
  <c r="I1968" i="62"/>
  <c r="J1968" i="62"/>
  <c r="K1968" i="62"/>
  <c r="L1968" i="62"/>
  <c r="M1968" i="62"/>
  <c r="N1968" i="62"/>
  <c r="C1969" i="62"/>
  <c r="D1969" i="62"/>
  <c r="E1969" i="62"/>
  <c r="F1969" i="62"/>
  <c r="G1969" i="62"/>
  <c r="I1969" i="62"/>
  <c r="J1969" i="62"/>
  <c r="K1969" i="62"/>
  <c r="L1969" i="62"/>
  <c r="M1969" i="62"/>
  <c r="N1969" i="62"/>
  <c r="C1970" i="62"/>
  <c r="D1970" i="62"/>
  <c r="E1970" i="62"/>
  <c r="F1970" i="62"/>
  <c r="H1970" i="62" s="1"/>
  <c r="G1970" i="62"/>
  <c r="I1970" i="62"/>
  <c r="J1970" i="62"/>
  <c r="K1970" i="62"/>
  <c r="L1970" i="62"/>
  <c r="M1970" i="62"/>
  <c r="N1970" i="62"/>
  <c r="C1971" i="62"/>
  <c r="D1971" i="62"/>
  <c r="E1971" i="62"/>
  <c r="F1971" i="62"/>
  <c r="H1971" i="62" s="1"/>
  <c r="G1971" i="62"/>
  <c r="I1971" i="62"/>
  <c r="J1971" i="62"/>
  <c r="K1971" i="62"/>
  <c r="L1971" i="62"/>
  <c r="M1971" i="62"/>
  <c r="N1971" i="62"/>
  <c r="C1972" i="62"/>
  <c r="D1972" i="62"/>
  <c r="E1972" i="62"/>
  <c r="F1972" i="62"/>
  <c r="G1972" i="62"/>
  <c r="I1972" i="62"/>
  <c r="J1972" i="62"/>
  <c r="K1972" i="62"/>
  <c r="L1972" i="62"/>
  <c r="M1972" i="62"/>
  <c r="N1972" i="62"/>
  <c r="C1973" i="62"/>
  <c r="D1973" i="62"/>
  <c r="E1973" i="62"/>
  <c r="F1973" i="62"/>
  <c r="G1973" i="62"/>
  <c r="I1973" i="62"/>
  <c r="J1973" i="62"/>
  <c r="K1973" i="62"/>
  <c r="L1973" i="62"/>
  <c r="M1973" i="62"/>
  <c r="N1973" i="62"/>
  <c r="C1974" i="62"/>
  <c r="D1974" i="62"/>
  <c r="E1974" i="62"/>
  <c r="F1974" i="62"/>
  <c r="H1974" i="62" s="1"/>
  <c r="G1974" i="62"/>
  <c r="I1974" i="62"/>
  <c r="J1974" i="62"/>
  <c r="K1974" i="62"/>
  <c r="L1974" i="62"/>
  <c r="M1974" i="62"/>
  <c r="N1974" i="62"/>
  <c r="C1975" i="62"/>
  <c r="D1975" i="62"/>
  <c r="E1975" i="62"/>
  <c r="F1975" i="62"/>
  <c r="H1975" i="62" s="1"/>
  <c r="G1975" i="62"/>
  <c r="I1975" i="62"/>
  <c r="J1975" i="62"/>
  <c r="K1975" i="62"/>
  <c r="L1975" i="62"/>
  <c r="M1975" i="62"/>
  <c r="N1975" i="62"/>
  <c r="C1976" i="62"/>
  <c r="D1976" i="62"/>
  <c r="E1976" i="62"/>
  <c r="F1976" i="62"/>
  <c r="G1976" i="62"/>
  <c r="I1976" i="62"/>
  <c r="J1976" i="62"/>
  <c r="K1976" i="62"/>
  <c r="L1976" i="62"/>
  <c r="M1976" i="62"/>
  <c r="N1976" i="62"/>
  <c r="C1977" i="62"/>
  <c r="D1977" i="62"/>
  <c r="E1977" i="62"/>
  <c r="F1977" i="62"/>
  <c r="G1977" i="62"/>
  <c r="I1977" i="62"/>
  <c r="J1977" i="62"/>
  <c r="K1977" i="62"/>
  <c r="L1977" i="62"/>
  <c r="M1977" i="62"/>
  <c r="N1977" i="62"/>
  <c r="C1978" i="62"/>
  <c r="D1978" i="62"/>
  <c r="E1978" i="62"/>
  <c r="F1978" i="62"/>
  <c r="H1978" i="62" s="1"/>
  <c r="G1978" i="62"/>
  <c r="I1978" i="62"/>
  <c r="J1978" i="62"/>
  <c r="K1978" i="62"/>
  <c r="L1978" i="62"/>
  <c r="M1978" i="62"/>
  <c r="N1978" i="62"/>
  <c r="C1979" i="62"/>
  <c r="D1979" i="62"/>
  <c r="E1979" i="62"/>
  <c r="F1979" i="62"/>
  <c r="H1979" i="62" s="1"/>
  <c r="G1979" i="62"/>
  <c r="I1979" i="62"/>
  <c r="J1979" i="62"/>
  <c r="K1979" i="62"/>
  <c r="L1979" i="62"/>
  <c r="M1979" i="62"/>
  <c r="N1979" i="62"/>
  <c r="C1980" i="62"/>
  <c r="D1980" i="62"/>
  <c r="E1980" i="62"/>
  <c r="F1980" i="62"/>
  <c r="G1980" i="62"/>
  <c r="I1980" i="62"/>
  <c r="J1980" i="62"/>
  <c r="K1980" i="62"/>
  <c r="L1980" i="62"/>
  <c r="M1980" i="62"/>
  <c r="N1980" i="62"/>
  <c r="C1981" i="62"/>
  <c r="D1981" i="62"/>
  <c r="E1981" i="62"/>
  <c r="F1981" i="62"/>
  <c r="G1981" i="62"/>
  <c r="I1981" i="62"/>
  <c r="J1981" i="62"/>
  <c r="K1981" i="62"/>
  <c r="L1981" i="62"/>
  <c r="M1981" i="62"/>
  <c r="N1981" i="62"/>
  <c r="C1982" i="62"/>
  <c r="D1982" i="62"/>
  <c r="E1982" i="62"/>
  <c r="F1982" i="62"/>
  <c r="H1982" i="62" s="1"/>
  <c r="G1982" i="62"/>
  <c r="I1982" i="62"/>
  <c r="J1982" i="62"/>
  <c r="K1982" i="62"/>
  <c r="L1982" i="62"/>
  <c r="M1982" i="62"/>
  <c r="N1982" i="62"/>
  <c r="C1983" i="62"/>
  <c r="D1983" i="62"/>
  <c r="E1983" i="62"/>
  <c r="F1983" i="62"/>
  <c r="H1983" i="62" s="1"/>
  <c r="G1983" i="62"/>
  <c r="I1983" i="62"/>
  <c r="J1983" i="62"/>
  <c r="K1983" i="62"/>
  <c r="L1983" i="62"/>
  <c r="M1983" i="62"/>
  <c r="N1983" i="62"/>
  <c r="C1984" i="62"/>
  <c r="D1984" i="62"/>
  <c r="E1984" i="62"/>
  <c r="F1984" i="62"/>
  <c r="G1984" i="62"/>
  <c r="I1984" i="62"/>
  <c r="J1984" i="62"/>
  <c r="K1984" i="62"/>
  <c r="L1984" i="62"/>
  <c r="M1984" i="62"/>
  <c r="N1984" i="62"/>
  <c r="C1985" i="62"/>
  <c r="D1985" i="62"/>
  <c r="E1985" i="62"/>
  <c r="F1985" i="62"/>
  <c r="G1985" i="62"/>
  <c r="I1985" i="62"/>
  <c r="J1985" i="62"/>
  <c r="K1985" i="62"/>
  <c r="L1985" i="62"/>
  <c r="M1985" i="62"/>
  <c r="N1985" i="62"/>
  <c r="C1986" i="62"/>
  <c r="D1986" i="62"/>
  <c r="E1986" i="62"/>
  <c r="F1986" i="62"/>
  <c r="H1986" i="62" s="1"/>
  <c r="G1986" i="62"/>
  <c r="I1986" i="62"/>
  <c r="J1986" i="62"/>
  <c r="K1986" i="62"/>
  <c r="L1986" i="62"/>
  <c r="M1986" i="62"/>
  <c r="N1986" i="62"/>
  <c r="C1987" i="62"/>
  <c r="D1987" i="62"/>
  <c r="E1987" i="62"/>
  <c r="F1987" i="62"/>
  <c r="G1987" i="62"/>
  <c r="I1987" i="62"/>
  <c r="J1987" i="62"/>
  <c r="K1987" i="62"/>
  <c r="L1987" i="62"/>
  <c r="M1987" i="62"/>
  <c r="N1987" i="62"/>
  <c r="C1988" i="62"/>
  <c r="D1988" i="62"/>
  <c r="E1988" i="62"/>
  <c r="F1988" i="62"/>
  <c r="G1988" i="62"/>
  <c r="I1988" i="62"/>
  <c r="J1988" i="62"/>
  <c r="K1988" i="62"/>
  <c r="L1988" i="62"/>
  <c r="M1988" i="62"/>
  <c r="N1988" i="62"/>
  <c r="C1989" i="62"/>
  <c r="D1989" i="62"/>
  <c r="E1989" i="62"/>
  <c r="F1989" i="62"/>
  <c r="G1989" i="62"/>
  <c r="I1989" i="62"/>
  <c r="J1989" i="62"/>
  <c r="K1989" i="62"/>
  <c r="L1989" i="62"/>
  <c r="M1989" i="62"/>
  <c r="N1989" i="62"/>
  <c r="C1990" i="62"/>
  <c r="D1990" i="62"/>
  <c r="E1990" i="62"/>
  <c r="F1990" i="62"/>
  <c r="H1990" i="62" s="1"/>
  <c r="G1990" i="62"/>
  <c r="I1990" i="62"/>
  <c r="J1990" i="62"/>
  <c r="K1990" i="62"/>
  <c r="L1990" i="62"/>
  <c r="M1990" i="62"/>
  <c r="N1990" i="62"/>
  <c r="C1991" i="62"/>
  <c r="D1991" i="62"/>
  <c r="E1991" i="62"/>
  <c r="F1991" i="62"/>
  <c r="G1991" i="62"/>
  <c r="I1991" i="62"/>
  <c r="J1991" i="62"/>
  <c r="K1991" i="62"/>
  <c r="L1991" i="62"/>
  <c r="M1991" i="62"/>
  <c r="N1991" i="62"/>
  <c r="C1992" i="62"/>
  <c r="D1992" i="62"/>
  <c r="E1992" i="62"/>
  <c r="F1992" i="62"/>
  <c r="G1992" i="62"/>
  <c r="I1992" i="62"/>
  <c r="J1992" i="62"/>
  <c r="K1992" i="62"/>
  <c r="L1992" i="62"/>
  <c r="M1992" i="62"/>
  <c r="N1992" i="62"/>
  <c r="C1993" i="62"/>
  <c r="D1993" i="62"/>
  <c r="E1993" i="62"/>
  <c r="F1993" i="62"/>
  <c r="G1993" i="62"/>
  <c r="I1993" i="62"/>
  <c r="J1993" i="62"/>
  <c r="K1993" i="62"/>
  <c r="L1993" i="62"/>
  <c r="M1993" i="62"/>
  <c r="N1993" i="62"/>
  <c r="C1994" i="62"/>
  <c r="D1994" i="62"/>
  <c r="E1994" i="62"/>
  <c r="F1994" i="62"/>
  <c r="H1994" i="62" s="1"/>
  <c r="G1994" i="62"/>
  <c r="I1994" i="62"/>
  <c r="J1994" i="62"/>
  <c r="K1994" i="62"/>
  <c r="L1994" i="62"/>
  <c r="M1994" i="62"/>
  <c r="N1994" i="62"/>
  <c r="C1995" i="62"/>
  <c r="D1995" i="62"/>
  <c r="E1995" i="62"/>
  <c r="F1995" i="62"/>
  <c r="G1995" i="62"/>
  <c r="I1995" i="62"/>
  <c r="J1995" i="62"/>
  <c r="K1995" i="62"/>
  <c r="L1995" i="62"/>
  <c r="M1995" i="62"/>
  <c r="N1995" i="62"/>
  <c r="C1996" i="62"/>
  <c r="D1996" i="62"/>
  <c r="E1996" i="62"/>
  <c r="F1996" i="62"/>
  <c r="G1996" i="62"/>
  <c r="I1996" i="62"/>
  <c r="J1996" i="62"/>
  <c r="K1996" i="62"/>
  <c r="L1996" i="62"/>
  <c r="M1996" i="62"/>
  <c r="N1996" i="62"/>
  <c r="C1997" i="62"/>
  <c r="D1997" i="62"/>
  <c r="E1997" i="62"/>
  <c r="F1997" i="62"/>
  <c r="G1997" i="62"/>
  <c r="I1997" i="62"/>
  <c r="J1997" i="62"/>
  <c r="K1997" i="62"/>
  <c r="L1997" i="62"/>
  <c r="M1997" i="62"/>
  <c r="N1997" i="62"/>
  <c r="C1998" i="62"/>
  <c r="D1998" i="62"/>
  <c r="E1998" i="62"/>
  <c r="F1998" i="62"/>
  <c r="H1998" i="62" s="1"/>
  <c r="G1998" i="62"/>
  <c r="I1998" i="62"/>
  <c r="J1998" i="62"/>
  <c r="K1998" i="62"/>
  <c r="L1998" i="62"/>
  <c r="M1998" i="62"/>
  <c r="N1998" i="62"/>
  <c r="C1999" i="62"/>
  <c r="D1999" i="62"/>
  <c r="E1999" i="62"/>
  <c r="F1999" i="62"/>
  <c r="H1999" i="62" s="1"/>
  <c r="G1999" i="62"/>
  <c r="I1999" i="62"/>
  <c r="J1999" i="62"/>
  <c r="K1999" i="62"/>
  <c r="L1999" i="62"/>
  <c r="M1999" i="62"/>
  <c r="N1999" i="62"/>
  <c r="C2000" i="62"/>
  <c r="D2000" i="62"/>
  <c r="E2000" i="62"/>
  <c r="F2000" i="62"/>
  <c r="G2000" i="62"/>
  <c r="I2000" i="62"/>
  <c r="J2000" i="62"/>
  <c r="K2000" i="62"/>
  <c r="L2000" i="62"/>
  <c r="M2000" i="62"/>
  <c r="N2000" i="62"/>
  <c r="C2001" i="62"/>
  <c r="D2001" i="62"/>
  <c r="E2001" i="62"/>
  <c r="F2001" i="62"/>
  <c r="G2001" i="62"/>
  <c r="I2001" i="62"/>
  <c r="J2001" i="62"/>
  <c r="K2001" i="62"/>
  <c r="L2001" i="62"/>
  <c r="M2001" i="62"/>
  <c r="N2001" i="62"/>
  <c r="C2002" i="62"/>
  <c r="D2002" i="62"/>
  <c r="E2002" i="62"/>
  <c r="F2002" i="62"/>
  <c r="H2002" i="62" s="1"/>
  <c r="G2002" i="62"/>
  <c r="I2002" i="62"/>
  <c r="J2002" i="62"/>
  <c r="K2002" i="62"/>
  <c r="L2002" i="62"/>
  <c r="M2002" i="62"/>
  <c r="N2002" i="62"/>
  <c r="C2003" i="62"/>
  <c r="D2003" i="62"/>
  <c r="E2003" i="62"/>
  <c r="F2003" i="62"/>
  <c r="H2003" i="62" s="1"/>
  <c r="G2003" i="62"/>
  <c r="I2003" i="62"/>
  <c r="J2003" i="62"/>
  <c r="K2003" i="62"/>
  <c r="L2003" i="62"/>
  <c r="M2003" i="62"/>
  <c r="N2003" i="62"/>
  <c r="C2004" i="62"/>
  <c r="D2004" i="62"/>
  <c r="E2004" i="62"/>
  <c r="F2004" i="62"/>
  <c r="G2004" i="62"/>
  <c r="I2004" i="62"/>
  <c r="J2004" i="62"/>
  <c r="K2004" i="62"/>
  <c r="L2004" i="62"/>
  <c r="M2004" i="62"/>
  <c r="N2004" i="62"/>
  <c r="C2005" i="62"/>
  <c r="D2005" i="62"/>
  <c r="E2005" i="62"/>
  <c r="F2005" i="62"/>
  <c r="G2005" i="62"/>
  <c r="H2005" i="62" s="1"/>
  <c r="I2005" i="62"/>
  <c r="J2005" i="62"/>
  <c r="K2005" i="62"/>
  <c r="L2005" i="62"/>
  <c r="M2005" i="62"/>
  <c r="N2005" i="62"/>
  <c r="C1259" i="62"/>
  <c r="D1259" i="62"/>
  <c r="E1259" i="62"/>
  <c r="F1259" i="62"/>
  <c r="H1259" i="62" s="1"/>
  <c r="G1259" i="62"/>
  <c r="I1259" i="62"/>
  <c r="J1259" i="62"/>
  <c r="K1259" i="62"/>
  <c r="L1259" i="62"/>
  <c r="M1259" i="62"/>
  <c r="N1259" i="62"/>
  <c r="C1260" i="62"/>
  <c r="D1260" i="62"/>
  <c r="E1260" i="62"/>
  <c r="F1260" i="62"/>
  <c r="H1260" i="62" s="1"/>
  <c r="G1260" i="62"/>
  <c r="I1260" i="62"/>
  <c r="J1260" i="62"/>
  <c r="K1260" i="62"/>
  <c r="L1260" i="62"/>
  <c r="M1260" i="62"/>
  <c r="N1260" i="62"/>
  <c r="C1261" i="62"/>
  <c r="D1261" i="62"/>
  <c r="E1261" i="62"/>
  <c r="F1261" i="62"/>
  <c r="G1261" i="62"/>
  <c r="I1261" i="62"/>
  <c r="J1261" i="62"/>
  <c r="K1261" i="62"/>
  <c r="L1261" i="62"/>
  <c r="M1261" i="62"/>
  <c r="N1261" i="62"/>
  <c r="C1262" i="62"/>
  <c r="D1262" i="62"/>
  <c r="E1262" i="62"/>
  <c r="F1262" i="62"/>
  <c r="G1262" i="62"/>
  <c r="I1262" i="62"/>
  <c r="J1262" i="62"/>
  <c r="K1262" i="62"/>
  <c r="L1262" i="62"/>
  <c r="M1262" i="62"/>
  <c r="N1262" i="62"/>
  <c r="C1263" i="62"/>
  <c r="D1263" i="62"/>
  <c r="E1263" i="62"/>
  <c r="F1263" i="62"/>
  <c r="H1263" i="62" s="1"/>
  <c r="G1263" i="62"/>
  <c r="I1263" i="62"/>
  <c r="J1263" i="62"/>
  <c r="K1263" i="62"/>
  <c r="L1263" i="62"/>
  <c r="M1263" i="62"/>
  <c r="N1263" i="62"/>
  <c r="C1264" i="62"/>
  <c r="D1264" i="62"/>
  <c r="E1264" i="62"/>
  <c r="F1264" i="62"/>
  <c r="H1264" i="62" s="1"/>
  <c r="G1264" i="62"/>
  <c r="I1264" i="62"/>
  <c r="J1264" i="62"/>
  <c r="K1264" i="62"/>
  <c r="L1264" i="62"/>
  <c r="M1264" i="62"/>
  <c r="N1264" i="62"/>
  <c r="C1265" i="62"/>
  <c r="D1265" i="62"/>
  <c r="E1265" i="62"/>
  <c r="F1265" i="62"/>
  <c r="G1265" i="62"/>
  <c r="I1265" i="62"/>
  <c r="J1265" i="62"/>
  <c r="K1265" i="62"/>
  <c r="L1265" i="62"/>
  <c r="M1265" i="62"/>
  <c r="N1265" i="62"/>
  <c r="C1266" i="62"/>
  <c r="D1266" i="62"/>
  <c r="E1266" i="62"/>
  <c r="F1266" i="62"/>
  <c r="G1266" i="62"/>
  <c r="I1266" i="62"/>
  <c r="J1266" i="62"/>
  <c r="K1266" i="62"/>
  <c r="L1266" i="62"/>
  <c r="M1266" i="62"/>
  <c r="N1266" i="62"/>
  <c r="C1267" i="62"/>
  <c r="D1267" i="62"/>
  <c r="E1267" i="62"/>
  <c r="F1267" i="62"/>
  <c r="H1267" i="62" s="1"/>
  <c r="G1267" i="62"/>
  <c r="I1267" i="62"/>
  <c r="J1267" i="62"/>
  <c r="K1267" i="62"/>
  <c r="L1267" i="62"/>
  <c r="M1267" i="62"/>
  <c r="N1267" i="62"/>
  <c r="C1268" i="62"/>
  <c r="D1268" i="62"/>
  <c r="E1268" i="62"/>
  <c r="F1268" i="62"/>
  <c r="H1268" i="62" s="1"/>
  <c r="G1268" i="62"/>
  <c r="I1268" i="62"/>
  <c r="J1268" i="62"/>
  <c r="K1268" i="62"/>
  <c r="L1268" i="62"/>
  <c r="M1268" i="62"/>
  <c r="N1268" i="62"/>
  <c r="C1269" i="62"/>
  <c r="D1269" i="62"/>
  <c r="E1269" i="62"/>
  <c r="F1269" i="62"/>
  <c r="G1269" i="62"/>
  <c r="I1269" i="62"/>
  <c r="J1269" i="62"/>
  <c r="K1269" i="62"/>
  <c r="L1269" i="62"/>
  <c r="M1269" i="62"/>
  <c r="N1269" i="62"/>
  <c r="C1270" i="62"/>
  <c r="D1270" i="62"/>
  <c r="E1270" i="62"/>
  <c r="F1270" i="62"/>
  <c r="G1270" i="62"/>
  <c r="I1270" i="62"/>
  <c r="J1270" i="62"/>
  <c r="K1270" i="62"/>
  <c r="L1270" i="62"/>
  <c r="M1270" i="62"/>
  <c r="N1270" i="62"/>
  <c r="C1271" i="62"/>
  <c r="D1271" i="62"/>
  <c r="E1271" i="62"/>
  <c r="F1271" i="62"/>
  <c r="H1271" i="62" s="1"/>
  <c r="G1271" i="62"/>
  <c r="I1271" i="62"/>
  <c r="J1271" i="62"/>
  <c r="K1271" i="62"/>
  <c r="L1271" i="62"/>
  <c r="M1271" i="62"/>
  <c r="N1271" i="62"/>
  <c r="C1272" i="62"/>
  <c r="D1272" i="62"/>
  <c r="E1272" i="62"/>
  <c r="F1272" i="62"/>
  <c r="H1272" i="62" s="1"/>
  <c r="G1272" i="62"/>
  <c r="I1272" i="62"/>
  <c r="J1272" i="62"/>
  <c r="K1272" i="62"/>
  <c r="L1272" i="62"/>
  <c r="M1272" i="62"/>
  <c r="N1272" i="62"/>
  <c r="C1273" i="62"/>
  <c r="D1273" i="62"/>
  <c r="E1273" i="62"/>
  <c r="F1273" i="62"/>
  <c r="G1273" i="62"/>
  <c r="I1273" i="62"/>
  <c r="J1273" i="62"/>
  <c r="K1273" i="62"/>
  <c r="L1273" i="62"/>
  <c r="M1273" i="62"/>
  <c r="N1273" i="62"/>
  <c r="C1274" i="62"/>
  <c r="D1274" i="62"/>
  <c r="E1274" i="62"/>
  <c r="F1274" i="62"/>
  <c r="G1274" i="62"/>
  <c r="I1274" i="62"/>
  <c r="J1274" i="62"/>
  <c r="K1274" i="62"/>
  <c r="L1274" i="62"/>
  <c r="M1274" i="62"/>
  <c r="N1274" i="62"/>
  <c r="C1275" i="62"/>
  <c r="D1275" i="62"/>
  <c r="E1275" i="62"/>
  <c r="F1275" i="62"/>
  <c r="H1275" i="62" s="1"/>
  <c r="G1275" i="62"/>
  <c r="I1275" i="62"/>
  <c r="J1275" i="62"/>
  <c r="K1275" i="62"/>
  <c r="L1275" i="62"/>
  <c r="M1275" i="62"/>
  <c r="N1275" i="62"/>
  <c r="C1276" i="62"/>
  <c r="D1276" i="62"/>
  <c r="E1276" i="62"/>
  <c r="F1276" i="62"/>
  <c r="H1276" i="62" s="1"/>
  <c r="G1276" i="62"/>
  <c r="I1276" i="62"/>
  <c r="J1276" i="62"/>
  <c r="K1276" i="62"/>
  <c r="L1276" i="62"/>
  <c r="M1276" i="62"/>
  <c r="N1276" i="62"/>
  <c r="C1277" i="62"/>
  <c r="D1277" i="62"/>
  <c r="E1277" i="62"/>
  <c r="F1277" i="62"/>
  <c r="G1277" i="62"/>
  <c r="I1277" i="62"/>
  <c r="J1277" i="62"/>
  <c r="K1277" i="62"/>
  <c r="L1277" i="62"/>
  <c r="M1277" i="62"/>
  <c r="N1277" i="62"/>
  <c r="C1278" i="62"/>
  <c r="D1278" i="62"/>
  <c r="E1278" i="62"/>
  <c r="F1278" i="62"/>
  <c r="G1278" i="62"/>
  <c r="I1278" i="62"/>
  <c r="J1278" i="62"/>
  <c r="K1278" i="62"/>
  <c r="L1278" i="62"/>
  <c r="M1278" i="62"/>
  <c r="N1278" i="62"/>
  <c r="C1279" i="62"/>
  <c r="D1279" i="62"/>
  <c r="E1279" i="62"/>
  <c r="F1279" i="62"/>
  <c r="H1279" i="62" s="1"/>
  <c r="G1279" i="62"/>
  <c r="I1279" i="62"/>
  <c r="J1279" i="62"/>
  <c r="K1279" i="62"/>
  <c r="L1279" i="62"/>
  <c r="M1279" i="62"/>
  <c r="N1279" i="62"/>
  <c r="C1280" i="62"/>
  <c r="D1280" i="62"/>
  <c r="E1280" i="62"/>
  <c r="F1280" i="62"/>
  <c r="H1280" i="62" s="1"/>
  <c r="G1280" i="62"/>
  <c r="I1280" i="62"/>
  <c r="J1280" i="62"/>
  <c r="K1280" i="62"/>
  <c r="L1280" i="62"/>
  <c r="M1280" i="62"/>
  <c r="N1280" i="62"/>
  <c r="C1281" i="62"/>
  <c r="D1281" i="62"/>
  <c r="E1281" i="62"/>
  <c r="F1281" i="62"/>
  <c r="G1281" i="62"/>
  <c r="I1281" i="62"/>
  <c r="J1281" i="62"/>
  <c r="K1281" i="62"/>
  <c r="L1281" i="62"/>
  <c r="M1281" i="62"/>
  <c r="N1281" i="62"/>
  <c r="C1282" i="62"/>
  <c r="D1282" i="62"/>
  <c r="E1282" i="62"/>
  <c r="F1282" i="62"/>
  <c r="G1282" i="62"/>
  <c r="I1282" i="62"/>
  <c r="J1282" i="62"/>
  <c r="K1282" i="62"/>
  <c r="L1282" i="62"/>
  <c r="M1282" i="62"/>
  <c r="N1282" i="62"/>
  <c r="C1283" i="62"/>
  <c r="D1283" i="62"/>
  <c r="E1283" i="62"/>
  <c r="F1283" i="62"/>
  <c r="H1283" i="62" s="1"/>
  <c r="G1283" i="62"/>
  <c r="I1283" i="62"/>
  <c r="J1283" i="62"/>
  <c r="K1283" i="62"/>
  <c r="L1283" i="62"/>
  <c r="M1283" i="62"/>
  <c r="N1283" i="62"/>
  <c r="C1284" i="62"/>
  <c r="D1284" i="62"/>
  <c r="E1284" i="62"/>
  <c r="F1284" i="62"/>
  <c r="H1284" i="62" s="1"/>
  <c r="G1284" i="62"/>
  <c r="I1284" i="62"/>
  <c r="J1284" i="62"/>
  <c r="K1284" i="62"/>
  <c r="L1284" i="62"/>
  <c r="M1284" i="62"/>
  <c r="N1284" i="62"/>
  <c r="C1285" i="62"/>
  <c r="D1285" i="62"/>
  <c r="E1285" i="62"/>
  <c r="F1285" i="62"/>
  <c r="G1285" i="62"/>
  <c r="I1285" i="62"/>
  <c r="J1285" i="62"/>
  <c r="K1285" i="62"/>
  <c r="L1285" i="62"/>
  <c r="M1285" i="62"/>
  <c r="N1285" i="62"/>
  <c r="C1286" i="62"/>
  <c r="D1286" i="62"/>
  <c r="E1286" i="62"/>
  <c r="F1286" i="62"/>
  <c r="G1286" i="62"/>
  <c r="I1286" i="62"/>
  <c r="J1286" i="62"/>
  <c r="K1286" i="62"/>
  <c r="L1286" i="62"/>
  <c r="M1286" i="62"/>
  <c r="N1286" i="62"/>
  <c r="C1287" i="62"/>
  <c r="D1287" i="62"/>
  <c r="E1287" i="62"/>
  <c r="F1287" i="62"/>
  <c r="H1287" i="62" s="1"/>
  <c r="G1287" i="62"/>
  <c r="I1287" i="62"/>
  <c r="J1287" i="62"/>
  <c r="K1287" i="62"/>
  <c r="L1287" i="62"/>
  <c r="M1287" i="62"/>
  <c r="N1287" i="62"/>
  <c r="C1288" i="62"/>
  <c r="D1288" i="62"/>
  <c r="E1288" i="62"/>
  <c r="F1288" i="62"/>
  <c r="H1288" i="62" s="1"/>
  <c r="G1288" i="62"/>
  <c r="I1288" i="62"/>
  <c r="J1288" i="62"/>
  <c r="K1288" i="62"/>
  <c r="L1288" i="62"/>
  <c r="M1288" i="62"/>
  <c r="N1288" i="62"/>
  <c r="C1289" i="62"/>
  <c r="D1289" i="62"/>
  <c r="E1289" i="62"/>
  <c r="F1289" i="62"/>
  <c r="G1289" i="62"/>
  <c r="I1289" i="62"/>
  <c r="J1289" i="62"/>
  <c r="K1289" i="62"/>
  <c r="L1289" i="62"/>
  <c r="M1289" i="62"/>
  <c r="N1289" i="62"/>
  <c r="C1290" i="62"/>
  <c r="D1290" i="62"/>
  <c r="E1290" i="62"/>
  <c r="F1290" i="62"/>
  <c r="G1290" i="62"/>
  <c r="I1290" i="62"/>
  <c r="J1290" i="62"/>
  <c r="K1290" i="62"/>
  <c r="L1290" i="62"/>
  <c r="M1290" i="62"/>
  <c r="N1290" i="62"/>
  <c r="C1291" i="62"/>
  <c r="D1291" i="62"/>
  <c r="E1291" i="62"/>
  <c r="F1291" i="62"/>
  <c r="H1291" i="62" s="1"/>
  <c r="G1291" i="62"/>
  <c r="I1291" i="62"/>
  <c r="J1291" i="62"/>
  <c r="K1291" i="62"/>
  <c r="L1291" i="62"/>
  <c r="M1291" i="62"/>
  <c r="N1291" i="62"/>
  <c r="C1292" i="62"/>
  <c r="D1292" i="62"/>
  <c r="E1292" i="62"/>
  <c r="F1292" i="62"/>
  <c r="H1292" i="62" s="1"/>
  <c r="G1292" i="62"/>
  <c r="I1292" i="62"/>
  <c r="J1292" i="62"/>
  <c r="K1292" i="62"/>
  <c r="L1292" i="62"/>
  <c r="M1292" i="62"/>
  <c r="N1292" i="62"/>
  <c r="C1293" i="62"/>
  <c r="D1293" i="62"/>
  <c r="E1293" i="62"/>
  <c r="F1293" i="62"/>
  <c r="G1293" i="62"/>
  <c r="I1293" i="62"/>
  <c r="J1293" i="62"/>
  <c r="K1293" i="62"/>
  <c r="L1293" i="62"/>
  <c r="M1293" i="62"/>
  <c r="N1293" i="62"/>
  <c r="C1294" i="62"/>
  <c r="D1294" i="62"/>
  <c r="E1294" i="62"/>
  <c r="F1294" i="62"/>
  <c r="G1294" i="62"/>
  <c r="I1294" i="62"/>
  <c r="J1294" i="62"/>
  <c r="K1294" i="62"/>
  <c r="L1294" i="62"/>
  <c r="M1294" i="62"/>
  <c r="N1294" i="62"/>
  <c r="C1295" i="62"/>
  <c r="D1295" i="62"/>
  <c r="E1295" i="62"/>
  <c r="F1295" i="62"/>
  <c r="H1295" i="62" s="1"/>
  <c r="G1295" i="62"/>
  <c r="I1295" i="62"/>
  <c r="J1295" i="62"/>
  <c r="K1295" i="62"/>
  <c r="L1295" i="62"/>
  <c r="M1295" i="62"/>
  <c r="N1295" i="62"/>
  <c r="C1296" i="62"/>
  <c r="D1296" i="62"/>
  <c r="E1296" i="62"/>
  <c r="F1296" i="62"/>
  <c r="H1296" i="62" s="1"/>
  <c r="G1296" i="62"/>
  <c r="I1296" i="62"/>
  <c r="J1296" i="62"/>
  <c r="K1296" i="62"/>
  <c r="L1296" i="62"/>
  <c r="M1296" i="62"/>
  <c r="N1296" i="62"/>
  <c r="C1297" i="62"/>
  <c r="D1297" i="62"/>
  <c r="E1297" i="62"/>
  <c r="F1297" i="62"/>
  <c r="G1297" i="62"/>
  <c r="I1297" i="62"/>
  <c r="J1297" i="62"/>
  <c r="K1297" i="62"/>
  <c r="L1297" i="62"/>
  <c r="M1297" i="62"/>
  <c r="N1297" i="62"/>
  <c r="C1298" i="62"/>
  <c r="D1298" i="62"/>
  <c r="E1298" i="62"/>
  <c r="F1298" i="62"/>
  <c r="G1298" i="62"/>
  <c r="I1298" i="62"/>
  <c r="J1298" i="62"/>
  <c r="K1298" i="62"/>
  <c r="L1298" i="62"/>
  <c r="M1298" i="62"/>
  <c r="N1298" i="62"/>
  <c r="C1299" i="62"/>
  <c r="D1299" i="62"/>
  <c r="E1299" i="62"/>
  <c r="F1299" i="62"/>
  <c r="H1299" i="62" s="1"/>
  <c r="G1299" i="62"/>
  <c r="I1299" i="62"/>
  <c r="J1299" i="62"/>
  <c r="K1299" i="62"/>
  <c r="L1299" i="62"/>
  <c r="M1299" i="62"/>
  <c r="N1299" i="62"/>
  <c r="C1300" i="62"/>
  <c r="D1300" i="62"/>
  <c r="E1300" i="62"/>
  <c r="F1300" i="62"/>
  <c r="H1300" i="62" s="1"/>
  <c r="G1300" i="62"/>
  <c r="I1300" i="62"/>
  <c r="J1300" i="62"/>
  <c r="K1300" i="62"/>
  <c r="L1300" i="62"/>
  <c r="M1300" i="62"/>
  <c r="N1300" i="62"/>
  <c r="C1301" i="62"/>
  <c r="D1301" i="62"/>
  <c r="E1301" i="62"/>
  <c r="F1301" i="62"/>
  <c r="G1301" i="62"/>
  <c r="I1301" i="62"/>
  <c r="J1301" i="62"/>
  <c r="K1301" i="62"/>
  <c r="L1301" i="62"/>
  <c r="M1301" i="62"/>
  <c r="N1301" i="62"/>
  <c r="C1302" i="62"/>
  <c r="D1302" i="62"/>
  <c r="E1302" i="62"/>
  <c r="F1302" i="62"/>
  <c r="G1302" i="62"/>
  <c r="I1302" i="62"/>
  <c r="J1302" i="62"/>
  <c r="K1302" i="62"/>
  <c r="L1302" i="62"/>
  <c r="M1302" i="62"/>
  <c r="N1302" i="62"/>
  <c r="C1303" i="62"/>
  <c r="D1303" i="62"/>
  <c r="E1303" i="62"/>
  <c r="F1303" i="62"/>
  <c r="H1303" i="62" s="1"/>
  <c r="G1303" i="62"/>
  <c r="I1303" i="62"/>
  <c r="J1303" i="62"/>
  <c r="K1303" i="62"/>
  <c r="L1303" i="62"/>
  <c r="M1303" i="62"/>
  <c r="N1303" i="62"/>
  <c r="C1304" i="62"/>
  <c r="D1304" i="62"/>
  <c r="E1304" i="62"/>
  <c r="F1304" i="62"/>
  <c r="H1304" i="62" s="1"/>
  <c r="G1304" i="62"/>
  <c r="I1304" i="62"/>
  <c r="J1304" i="62"/>
  <c r="K1304" i="62"/>
  <c r="L1304" i="62"/>
  <c r="M1304" i="62"/>
  <c r="N1304" i="62"/>
  <c r="C1305" i="62"/>
  <c r="D1305" i="62"/>
  <c r="E1305" i="62"/>
  <c r="F1305" i="62"/>
  <c r="G1305" i="62"/>
  <c r="I1305" i="62"/>
  <c r="J1305" i="62"/>
  <c r="K1305" i="62"/>
  <c r="L1305" i="62"/>
  <c r="M1305" i="62"/>
  <c r="N1305" i="62"/>
  <c r="C1306" i="62"/>
  <c r="D1306" i="62"/>
  <c r="E1306" i="62"/>
  <c r="F1306" i="62"/>
  <c r="G1306" i="62"/>
  <c r="I1306" i="62"/>
  <c r="J1306" i="62"/>
  <c r="K1306" i="62"/>
  <c r="L1306" i="62"/>
  <c r="M1306" i="62"/>
  <c r="N1306" i="62"/>
  <c r="C1307" i="62"/>
  <c r="D1307" i="62"/>
  <c r="E1307" i="62"/>
  <c r="F1307" i="62"/>
  <c r="H1307" i="62" s="1"/>
  <c r="G1307" i="62"/>
  <c r="I1307" i="62"/>
  <c r="J1307" i="62"/>
  <c r="K1307" i="62"/>
  <c r="L1307" i="62"/>
  <c r="M1307" i="62"/>
  <c r="N1307" i="62"/>
  <c r="C1308" i="62"/>
  <c r="D1308" i="62"/>
  <c r="E1308" i="62"/>
  <c r="F1308" i="62"/>
  <c r="H1308" i="62" s="1"/>
  <c r="G1308" i="62"/>
  <c r="I1308" i="62"/>
  <c r="J1308" i="62"/>
  <c r="K1308" i="62"/>
  <c r="L1308" i="62"/>
  <c r="M1308" i="62"/>
  <c r="N1308" i="62"/>
  <c r="C1309" i="62"/>
  <c r="D1309" i="62"/>
  <c r="E1309" i="62"/>
  <c r="F1309" i="62"/>
  <c r="G1309" i="62"/>
  <c r="I1309" i="62"/>
  <c r="J1309" i="62"/>
  <c r="K1309" i="62"/>
  <c r="L1309" i="62"/>
  <c r="M1309" i="62"/>
  <c r="N1309" i="62"/>
  <c r="C1310" i="62"/>
  <c r="D1310" i="62"/>
  <c r="E1310" i="62"/>
  <c r="F1310" i="62"/>
  <c r="G1310" i="62"/>
  <c r="I1310" i="62"/>
  <c r="J1310" i="62"/>
  <c r="K1310" i="62"/>
  <c r="L1310" i="62"/>
  <c r="M1310" i="62"/>
  <c r="N1310" i="62"/>
  <c r="C1311" i="62"/>
  <c r="D1311" i="62"/>
  <c r="E1311" i="62"/>
  <c r="F1311" i="62"/>
  <c r="H1311" i="62" s="1"/>
  <c r="G1311" i="62"/>
  <c r="I1311" i="62"/>
  <c r="J1311" i="62"/>
  <c r="K1311" i="62"/>
  <c r="L1311" i="62"/>
  <c r="M1311" i="62"/>
  <c r="N1311" i="62"/>
  <c r="C1312" i="62"/>
  <c r="D1312" i="62"/>
  <c r="E1312" i="62"/>
  <c r="F1312" i="62"/>
  <c r="H1312" i="62" s="1"/>
  <c r="G1312" i="62"/>
  <c r="I1312" i="62"/>
  <c r="J1312" i="62"/>
  <c r="K1312" i="62"/>
  <c r="L1312" i="62"/>
  <c r="M1312" i="62"/>
  <c r="N1312" i="62"/>
  <c r="C1313" i="62"/>
  <c r="D1313" i="62"/>
  <c r="E1313" i="62"/>
  <c r="F1313" i="62"/>
  <c r="G1313" i="62"/>
  <c r="I1313" i="62"/>
  <c r="J1313" i="62"/>
  <c r="K1313" i="62"/>
  <c r="L1313" i="62"/>
  <c r="M1313" i="62"/>
  <c r="N1313" i="62"/>
  <c r="C1314" i="62"/>
  <c r="D1314" i="62"/>
  <c r="E1314" i="62"/>
  <c r="F1314" i="62"/>
  <c r="G1314" i="62"/>
  <c r="I1314" i="62"/>
  <c r="J1314" i="62"/>
  <c r="K1314" i="62"/>
  <c r="L1314" i="62"/>
  <c r="M1314" i="62"/>
  <c r="N1314" i="62"/>
  <c r="C1315" i="62"/>
  <c r="D1315" i="62"/>
  <c r="E1315" i="62"/>
  <c r="F1315" i="62"/>
  <c r="H1315" i="62" s="1"/>
  <c r="G1315" i="62"/>
  <c r="I1315" i="62"/>
  <c r="J1315" i="62"/>
  <c r="K1315" i="62"/>
  <c r="L1315" i="62"/>
  <c r="M1315" i="62"/>
  <c r="N1315" i="62"/>
  <c r="C1316" i="62"/>
  <c r="D1316" i="62"/>
  <c r="E1316" i="62"/>
  <c r="F1316" i="62"/>
  <c r="H1316" i="62" s="1"/>
  <c r="G1316" i="62"/>
  <c r="I1316" i="62"/>
  <c r="J1316" i="62"/>
  <c r="K1316" i="62"/>
  <c r="L1316" i="62"/>
  <c r="M1316" i="62"/>
  <c r="N1316" i="62"/>
  <c r="C1317" i="62"/>
  <c r="D1317" i="62"/>
  <c r="E1317" i="62"/>
  <c r="F1317" i="62"/>
  <c r="G1317" i="62"/>
  <c r="I1317" i="62"/>
  <c r="J1317" i="62"/>
  <c r="K1317" i="62"/>
  <c r="L1317" i="62"/>
  <c r="M1317" i="62"/>
  <c r="N1317" i="62"/>
  <c r="C1318" i="62"/>
  <c r="D1318" i="62"/>
  <c r="E1318" i="62"/>
  <c r="F1318" i="62"/>
  <c r="G1318" i="62"/>
  <c r="I1318" i="62"/>
  <c r="J1318" i="62"/>
  <c r="K1318" i="62"/>
  <c r="L1318" i="62"/>
  <c r="M1318" i="62"/>
  <c r="N1318" i="62"/>
  <c r="C1319" i="62"/>
  <c r="D1319" i="62"/>
  <c r="E1319" i="62"/>
  <c r="F1319" i="62"/>
  <c r="H1319" i="62" s="1"/>
  <c r="G1319" i="62"/>
  <c r="I1319" i="62"/>
  <c r="J1319" i="62"/>
  <c r="K1319" i="62"/>
  <c r="L1319" i="62"/>
  <c r="M1319" i="62"/>
  <c r="N1319" i="62"/>
  <c r="C1320" i="62"/>
  <c r="D1320" i="62"/>
  <c r="E1320" i="62"/>
  <c r="F1320" i="62"/>
  <c r="H1320" i="62" s="1"/>
  <c r="G1320" i="62"/>
  <c r="I1320" i="62"/>
  <c r="J1320" i="62"/>
  <c r="K1320" i="62"/>
  <c r="L1320" i="62"/>
  <c r="M1320" i="62"/>
  <c r="N1320" i="62"/>
  <c r="C1321" i="62"/>
  <c r="D1321" i="62"/>
  <c r="E1321" i="62"/>
  <c r="F1321" i="62"/>
  <c r="G1321" i="62"/>
  <c r="I1321" i="62"/>
  <c r="J1321" i="62"/>
  <c r="K1321" i="62"/>
  <c r="L1321" i="62"/>
  <c r="M1321" i="62"/>
  <c r="N1321" i="62"/>
  <c r="C1322" i="62"/>
  <c r="D1322" i="62"/>
  <c r="E1322" i="62"/>
  <c r="F1322" i="62"/>
  <c r="G1322" i="62"/>
  <c r="I1322" i="62"/>
  <c r="J1322" i="62"/>
  <c r="K1322" i="62"/>
  <c r="L1322" i="62"/>
  <c r="M1322" i="62"/>
  <c r="N1322" i="62"/>
  <c r="C1323" i="62"/>
  <c r="D1323" i="62"/>
  <c r="E1323" i="62"/>
  <c r="F1323" i="62"/>
  <c r="H1323" i="62" s="1"/>
  <c r="G1323" i="62"/>
  <c r="I1323" i="62"/>
  <c r="J1323" i="62"/>
  <c r="K1323" i="62"/>
  <c r="L1323" i="62"/>
  <c r="M1323" i="62"/>
  <c r="N1323" i="62"/>
  <c r="C1324" i="62"/>
  <c r="D1324" i="62"/>
  <c r="E1324" i="62"/>
  <c r="F1324" i="62"/>
  <c r="H1324" i="62" s="1"/>
  <c r="G1324" i="62"/>
  <c r="I1324" i="62"/>
  <c r="J1324" i="62"/>
  <c r="K1324" i="62"/>
  <c r="L1324" i="62"/>
  <c r="M1324" i="62"/>
  <c r="N1324" i="62"/>
  <c r="C1325" i="62"/>
  <c r="D1325" i="62"/>
  <c r="E1325" i="62"/>
  <c r="F1325" i="62"/>
  <c r="G1325" i="62"/>
  <c r="I1325" i="62"/>
  <c r="J1325" i="62"/>
  <c r="K1325" i="62"/>
  <c r="L1325" i="62"/>
  <c r="M1325" i="62"/>
  <c r="N1325" i="62"/>
  <c r="C1326" i="62"/>
  <c r="D1326" i="62"/>
  <c r="E1326" i="62"/>
  <c r="F1326" i="62"/>
  <c r="G1326" i="62"/>
  <c r="I1326" i="62"/>
  <c r="J1326" i="62"/>
  <c r="K1326" i="62"/>
  <c r="L1326" i="62"/>
  <c r="M1326" i="62"/>
  <c r="N1326" i="62"/>
  <c r="C1327" i="62"/>
  <c r="D1327" i="62"/>
  <c r="E1327" i="62"/>
  <c r="F1327" i="62"/>
  <c r="H1327" i="62" s="1"/>
  <c r="G1327" i="62"/>
  <c r="I1327" i="62"/>
  <c r="J1327" i="62"/>
  <c r="K1327" i="62"/>
  <c r="L1327" i="62"/>
  <c r="M1327" i="62"/>
  <c r="N1327" i="62"/>
  <c r="C1328" i="62"/>
  <c r="D1328" i="62"/>
  <c r="E1328" i="62"/>
  <c r="F1328" i="62"/>
  <c r="H1328" i="62" s="1"/>
  <c r="G1328" i="62"/>
  <c r="I1328" i="62"/>
  <c r="J1328" i="62"/>
  <c r="K1328" i="62"/>
  <c r="L1328" i="62"/>
  <c r="M1328" i="62"/>
  <c r="N1328" i="62"/>
  <c r="C1329" i="62"/>
  <c r="D1329" i="62"/>
  <c r="E1329" i="62"/>
  <c r="F1329" i="62"/>
  <c r="G1329" i="62"/>
  <c r="I1329" i="62"/>
  <c r="J1329" i="62"/>
  <c r="K1329" i="62"/>
  <c r="L1329" i="62"/>
  <c r="M1329" i="62"/>
  <c r="N1329" i="62"/>
  <c r="C1330" i="62"/>
  <c r="D1330" i="62"/>
  <c r="E1330" i="62"/>
  <c r="F1330" i="62"/>
  <c r="G1330" i="62"/>
  <c r="I1330" i="62"/>
  <c r="J1330" i="62"/>
  <c r="K1330" i="62"/>
  <c r="L1330" i="62"/>
  <c r="M1330" i="62"/>
  <c r="N1330" i="62"/>
  <c r="C1331" i="62"/>
  <c r="D1331" i="62"/>
  <c r="E1331" i="62"/>
  <c r="F1331" i="62"/>
  <c r="H1331" i="62" s="1"/>
  <c r="G1331" i="62"/>
  <c r="I1331" i="62"/>
  <c r="J1331" i="62"/>
  <c r="K1331" i="62"/>
  <c r="L1331" i="62"/>
  <c r="M1331" i="62"/>
  <c r="N1331" i="62"/>
  <c r="C1332" i="62"/>
  <c r="D1332" i="62"/>
  <c r="E1332" i="62"/>
  <c r="F1332" i="62"/>
  <c r="H1332" i="62" s="1"/>
  <c r="G1332" i="62"/>
  <c r="I1332" i="62"/>
  <c r="J1332" i="62"/>
  <c r="K1332" i="62"/>
  <c r="L1332" i="62"/>
  <c r="M1332" i="62"/>
  <c r="N1332" i="62"/>
  <c r="C1333" i="62"/>
  <c r="D1333" i="62"/>
  <c r="E1333" i="62"/>
  <c r="F1333" i="62"/>
  <c r="G1333" i="62"/>
  <c r="I1333" i="62"/>
  <c r="J1333" i="62"/>
  <c r="K1333" i="62"/>
  <c r="L1333" i="62"/>
  <c r="M1333" i="62"/>
  <c r="N1333" i="62"/>
  <c r="C1334" i="62"/>
  <c r="D1334" i="62"/>
  <c r="E1334" i="62"/>
  <c r="F1334" i="62"/>
  <c r="G1334" i="62"/>
  <c r="I1334" i="62"/>
  <c r="J1334" i="62"/>
  <c r="K1334" i="62"/>
  <c r="L1334" i="62"/>
  <c r="M1334" i="62"/>
  <c r="N1334" i="62"/>
  <c r="C1335" i="62"/>
  <c r="D1335" i="62"/>
  <c r="E1335" i="62"/>
  <c r="F1335" i="62"/>
  <c r="H1335" i="62" s="1"/>
  <c r="G1335" i="62"/>
  <c r="I1335" i="62"/>
  <c r="J1335" i="62"/>
  <c r="K1335" i="62"/>
  <c r="L1335" i="62"/>
  <c r="M1335" i="62"/>
  <c r="N1335" i="62"/>
  <c r="C1336" i="62"/>
  <c r="D1336" i="62"/>
  <c r="E1336" i="62"/>
  <c r="F1336" i="62"/>
  <c r="H1336" i="62" s="1"/>
  <c r="G1336" i="62"/>
  <c r="I1336" i="62"/>
  <c r="J1336" i="62"/>
  <c r="K1336" i="62"/>
  <c r="L1336" i="62"/>
  <c r="M1336" i="62"/>
  <c r="N1336" i="62"/>
  <c r="C1337" i="62"/>
  <c r="D1337" i="62"/>
  <c r="E1337" i="62"/>
  <c r="F1337" i="62"/>
  <c r="G1337" i="62"/>
  <c r="I1337" i="62"/>
  <c r="J1337" i="62"/>
  <c r="K1337" i="62"/>
  <c r="L1337" i="62"/>
  <c r="M1337" i="62"/>
  <c r="N1337" i="62"/>
  <c r="C1338" i="62"/>
  <c r="D1338" i="62"/>
  <c r="E1338" i="62"/>
  <c r="F1338" i="62"/>
  <c r="G1338" i="62"/>
  <c r="I1338" i="62"/>
  <c r="J1338" i="62"/>
  <c r="K1338" i="62"/>
  <c r="L1338" i="62"/>
  <c r="M1338" i="62"/>
  <c r="N1338" i="62"/>
  <c r="C1339" i="62"/>
  <c r="D1339" i="62"/>
  <c r="E1339" i="62"/>
  <c r="F1339" i="62"/>
  <c r="H1339" i="62" s="1"/>
  <c r="G1339" i="62"/>
  <c r="I1339" i="62"/>
  <c r="J1339" i="62"/>
  <c r="K1339" i="62"/>
  <c r="L1339" i="62"/>
  <c r="M1339" i="62"/>
  <c r="N1339" i="62"/>
  <c r="C1340" i="62"/>
  <c r="D1340" i="62"/>
  <c r="E1340" i="62"/>
  <c r="F1340" i="62"/>
  <c r="H1340" i="62" s="1"/>
  <c r="G1340" i="62"/>
  <c r="I1340" i="62"/>
  <c r="J1340" i="62"/>
  <c r="K1340" i="62"/>
  <c r="L1340" i="62"/>
  <c r="M1340" i="62"/>
  <c r="N1340" i="62"/>
  <c r="C1341" i="62"/>
  <c r="D1341" i="62"/>
  <c r="E1341" i="62"/>
  <c r="F1341" i="62"/>
  <c r="G1341" i="62"/>
  <c r="I1341" i="62"/>
  <c r="J1341" i="62"/>
  <c r="K1341" i="62"/>
  <c r="L1341" i="62"/>
  <c r="M1341" i="62"/>
  <c r="N1341" i="62"/>
  <c r="C1342" i="62"/>
  <c r="D1342" i="62"/>
  <c r="E1342" i="62"/>
  <c r="F1342" i="62"/>
  <c r="G1342" i="62"/>
  <c r="I1342" i="62"/>
  <c r="J1342" i="62"/>
  <c r="K1342" i="62"/>
  <c r="L1342" i="62"/>
  <c r="M1342" i="62"/>
  <c r="N1342" i="62"/>
  <c r="C1343" i="62"/>
  <c r="D1343" i="62"/>
  <c r="E1343" i="62"/>
  <c r="F1343" i="62"/>
  <c r="H1343" i="62" s="1"/>
  <c r="G1343" i="62"/>
  <c r="I1343" i="62"/>
  <c r="J1343" i="62"/>
  <c r="K1343" i="62"/>
  <c r="L1343" i="62"/>
  <c r="M1343" i="62"/>
  <c r="N1343" i="62"/>
  <c r="C1344" i="62"/>
  <c r="D1344" i="62"/>
  <c r="E1344" i="62"/>
  <c r="F1344" i="62"/>
  <c r="H1344" i="62" s="1"/>
  <c r="G1344" i="62"/>
  <c r="I1344" i="62"/>
  <c r="J1344" i="62"/>
  <c r="K1344" i="62"/>
  <c r="L1344" i="62"/>
  <c r="M1344" i="62"/>
  <c r="N1344" i="62"/>
  <c r="C1345" i="62"/>
  <c r="D1345" i="62"/>
  <c r="E1345" i="62"/>
  <c r="F1345" i="62"/>
  <c r="G1345" i="62"/>
  <c r="I1345" i="62"/>
  <c r="J1345" i="62"/>
  <c r="K1345" i="62"/>
  <c r="L1345" i="62"/>
  <c r="M1345" i="62"/>
  <c r="N1345" i="62"/>
  <c r="C1346" i="62"/>
  <c r="D1346" i="62"/>
  <c r="E1346" i="62"/>
  <c r="F1346" i="62"/>
  <c r="G1346" i="62"/>
  <c r="I1346" i="62"/>
  <c r="J1346" i="62"/>
  <c r="K1346" i="62"/>
  <c r="L1346" i="62"/>
  <c r="M1346" i="62"/>
  <c r="N1346" i="62"/>
  <c r="C1347" i="62"/>
  <c r="D1347" i="62"/>
  <c r="E1347" i="62"/>
  <c r="F1347" i="62"/>
  <c r="H1347" i="62" s="1"/>
  <c r="G1347" i="62"/>
  <c r="I1347" i="62"/>
  <c r="J1347" i="62"/>
  <c r="K1347" i="62"/>
  <c r="L1347" i="62"/>
  <c r="M1347" i="62"/>
  <c r="N1347" i="62"/>
  <c r="C1348" i="62"/>
  <c r="D1348" i="62"/>
  <c r="E1348" i="62"/>
  <c r="F1348" i="62"/>
  <c r="H1348" i="62" s="1"/>
  <c r="G1348" i="62"/>
  <c r="I1348" i="62"/>
  <c r="J1348" i="62"/>
  <c r="K1348" i="62"/>
  <c r="L1348" i="62"/>
  <c r="M1348" i="62"/>
  <c r="N1348" i="62"/>
  <c r="C1349" i="62"/>
  <c r="D1349" i="62"/>
  <c r="E1349" i="62"/>
  <c r="F1349" i="62"/>
  <c r="G1349" i="62"/>
  <c r="I1349" i="62"/>
  <c r="J1349" i="62"/>
  <c r="K1349" i="62"/>
  <c r="L1349" i="62"/>
  <c r="M1349" i="62"/>
  <c r="N1349" i="62"/>
  <c r="C1350" i="62"/>
  <c r="D1350" i="62"/>
  <c r="E1350" i="62"/>
  <c r="F1350" i="62"/>
  <c r="G1350" i="62"/>
  <c r="I1350" i="62"/>
  <c r="J1350" i="62"/>
  <c r="K1350" i="62"/>
  <c r="L1350" i="62"/>
  <c r="M1350" i="62"/>
  <c r="N1350" i="62"/>
  <c r="C1351" i="62"/>
  <c r="D1351" i="62"/>
  <c r="E1351" i="62"/>
  <c r="F1351" i="62"/>
  <c r="H1351" i="62" s="1"/>
  <c r="G1351" i="62"/>
  <c r="I1351" i="62"/>
  <c r="J1351" i="62"/>
  <c r="K1351" i="62"/>
  <c r="L1351" i="62"/>
  <c r="M1351" i="62"/>
  <c r="N1351" i="62"/>
  <c r="C1352" i="62"/>
  <c r="D1352" i="62"/>
  <c r="E1352" i="62"/>
  <c r="F1352" i="62"/>
  <c r="H1352" i="62" s="1"/>
  <c r="G1352" i="62"/>
  <c r="I1352" i="62"/>
  <c r="J1352" i="62"/>
  <c r="K1352" i="62"/>
  <c r="L1352" i="62"/>
  <c r="M1352" i="62"/>
  <c r="N1352" i="62"/>
  <c r="C1353" i="62"/>
  <c r="D1353" i="62"/>
  <c r="E1353" i="62"/>
  <c r="F1353" i="62"/>
  <c r="G1353" i="62"/>
  <c r="I1353" i="62"/>
  <c r="J1353" i="62"/>
  <c r="K1353" i="62"/>
  <c r="L1353" i="62"/>
  <c r="M1353" i="62"/>
  <c r="N1353" i="62"/>
  <c r="C1354" i="62"/>
  <c r="D1354" i="62"/>
  <c r="E1354" i="62"/>
  <c r="F1354" i="62"/>
  <c r="G1354" i="62"/>
  <c r="I1354" i="62"/>
  <c r="J1354" i="62"/>
  <c r="K1354" i="62"/>
  <c r="L1354" i="62"/>
  <c r="M1354" i="62"/>
  <c r="N1354" i="62"/>
  <c r="C1355" i="62"/>
  <c r="D1355" i="62"/>
  <c r="E1355" i="62"/>
  <c r="F1355" i="62"/>
  <c r="H1355" i="62" s="1"/>
  <c r="G1355" i="62"/>
  <c r="I1355" i="62"/>
  <c r="J1355" i="62"/>
  <c r="K1355" i="62"/>
  <c r="L1355" i="62"/>
  <c r="M1355" i="62"/>
  <c r="N1355" i="62"/>
  <c r="C1356" i="62"/>
  <c r="D1356" i="62"/>
  <c r="E1356" i="62"/>
  <c r="F1356" i="62"/>
  <c r="H1356" i="62" s="1"/>
  <c r="G1356" i="62"/>
  <c r="I1356" i="62"/>
  <c r="J1356" i="62"/>
  <c r="K1356" i="62"/>
  <c r="L1356" i="62"/>
  <c r="M1356" i="62"/>
  <c r="N1356" i="62"/>
  <c r="C1357" i="62"/>
  <c r="D1357" i="62"/>
  <c r="E1357" i="62"/>
  <c r="F1357" i="62"/>
  <c r="G1357" i="62"/>
  <c r="I1357" i="62"/>
  <c r="J1357" i="62"/>
  <c r="K1357" i="62"/>
  <c r="L1357" i="62"/>
  <c r="M1357" i="62"/>
  <c r="N1357" i="62"/>
  <c r="C1358" i="62"/>
  <c r="D1358" i="62"/>
  <c r="E1358" i="62"/>
  <c r="F1358" i="62"/>
  <c r="G1358" i="62"/>
  <c r="I1358" i="62"/>
  <c r="J1358" i="62"/>
  <c r="K1358" i="62"/>
  <c r="L1358" i="62"/>
  <c r="M1358" i="62"/>
  <c r="N1358" i="62"/>
  <c r="C1359" i="62"/>
  <c r="D1359" i="62"/>
  <c r="E1359" i="62"/>
  <c r="F1359" i="62"/>
  <c r="H1359" i="62" s="1"/>
  <c r="G1359" i="62"/>
  <c r="I1359" i="62"/>
  <c r="J1359" i="62"/>
  <c r="K1359" i="62"/>
  <c r="L1359" i="62"/>
  <c r="M1359" i="62"/>
  <c r="N1359" i="62"/>
  <c r="C1360" i="62"/>
  <c r="D1360" i="62"/>
  <c r="E1360" i="62"/>
  <c r="F1360" i="62"/>
  <c r="H1360" i="62" s="1"/>
  <c r="G1360" i="62"/>
  <c r="I1360" i="62"/>
  <c r="J1360" i="62"/>
  <c r="K1360" i="62"/>
  <c r="L1360" i="62"/>
  <c r="M1360" i="62"/>
  <c r="N1360" i="62"/>
  <c r="C1361" i="62"/>
  <c r="D1361" i="62"/>
  <c r="E1361" i="62"/>
  <c r="F1361" i="62"/>
  <c r="G1361" i="62"/>
  <c r="I1361" i="62"/>
  <c r="J1361" i="62"/>
  <c r="K1361" i="62"/>
  <c r="L1361" i="62"/>
  <c r="M1361" i="62"/>
  <c r="N1361" i="62"/>
  <c r="C1362" i="62"/>
  <c r="D1362" i="62"/>
  <c r="E1362" i="62"/>
  <c r="F1362" i="62"/>
  <c r="G1362" i="62"/>
  <c r="I1362" i="62"/>
  <c r="J1362" i="62"/>
  <c r="K1362" i="62"/>
  <c r="L1362" i="62"/>
  <c r="M1362" i="62"/>
  <c r="N1362" i="62"/>
  <c r="C1363" i="62"/>
  <c r="D1363" i="62"/>
  <c r="E1363" i="62"/>
  <c r="F1363" i="62"/>
  <c r="H1363" i="62" s="1"/>
  <c r="G1363" i="62"/>
  <c r="I1363" i="62"/>
  <c r="J1363" i="62"/>
  <c r="K1363" i="62"/>
  <c r="L1363" i="62"/>
  <c r="M1363" i="62"/>
  <c r="N1363" i="62"/>
  <c r="C1364" i="62"/>
  <c r="D1364" i="62"/>
  <c r="E1364" i="62"/>
  <c r="F1364" i="62"/>
  <c r="H1364" i="62" s="1"/>
  <c r="G1364" i="62"/>
  <c r="I1364" i="62"/>
  <c r="J1364" i="62"/>
  <c r="K1364" i="62"/>
  <c r="L1364" i="62"/>
  <c r="M1364" i="62"/>
  <c r="N1364" i="62"/>
  <c r="C1365" i="62"/>
  <c r="D1365" i="62"/>
  <c r="E1365" i="62"/>
  <c r="F1365" i="62"/>
  <c r="G1365" i="62"/>
  <c r="I1365" i="62"/>
  <c r="J1365" i="62"/>
  <c r="K1365" i="62"/>
  <c r="L1365" i="62"/>
  <c r="M1365" i="62"/>
  <c r="N1365" i="62"/>
  <c r="C1366" i="62"/>
  <c r="D1366" i="62"/>
  <c r="E1366" i="62"/>
  <c r="F1366" i="62"/>
  <c r="G1366" i="62"/>
  <c r="I1366" i="62"/>
  <c r="J1366" i="62"/>
  <c r="K1366" i="62"/>
  <c r="L1366" i="62"/>
  <c r="M1366" i="62"/>
  <c r="N1366" i="62"/>
  <c r="C1367" i="62"/>
  <c r="D1367" i="62"/>
  <c r="E1367" i="62"/>
  <c r="F1367" i="62"/>
  <c r="H1367" i="62" s="1"/>
  <c r="G1367" i="62"/>
  <c r="I1367" i="62"/>
  <c r="J1367" i="62"/>
  <c r="K1367" i="62"/>
  <c r="L1367" i="62"/>
  <c r="M1367" i="62"/>
  <c r="N1367" i="62"/>
  <c r="C1368" i="62"/>
  <c r="D1368" i="62"/>
  <c r="E1368" i="62"/>
  <c r="F1368" i="62"/>
  <c r="H1368" i="62" s="1"/>
  <c r="G1368" i="62"/>
  <c r="I1368" i="62"/>
  <c r="J1368" i="62"/>
  <c r="K1368" i="62"/>
  <c r="L1368" i="62"/>
  <c r="M1368" i="62"/>
  <c r="N1368" i="62"/>
  <c r="C1369" i="62"/>
  <c r="D1369" i="62"/>
  <c r="E1369" i="62"/>
  <c r="F1369" i="62"/>
  <c r="G1369" i="62"/>
  <c r="I1369" i="62"/>
  <c r="J1369" i="62"/>
  <c r="K1369" i="62"/>
  <c r="L1369" i="62"/>
  <c r="M1369" i="62"/>
  <c r="N1369" i="62"/>
  <c r="C1370" i="62"/>
  <c r="D1370" i="62"/>
  <c r="E1370" i="62"/>
  <c r="F1370" i="62"/>
  <c r="G1370" i="62"/>
  <c r="I1370" i="62"/>
  <c r="J1370" i="62"/>
  <c r="K1370" i="62"/>
  <c r="L1370" i="62"/>
  <c r="M1370" i="62"/>
  <c r="N1370" i="62"/>
  <c r="C1371" i="62"/>
  <c r="D1371" i="62"/>
  <c r="E1371" i="62"/>
  <c r="F1371" i="62"/>
  <c r="H1371" i="62" s="1"/>
  <c r="G1371" i="62"/>
  <c r="I1371" i="62"/>
  <c r="J1371" i="62"/>
  <c r="K1371" i="62"/>
  <c r="L1371" i="62"/>
  <c r="M1371" i="62"/>
  <c r="N1371" i="62"/>
  <c r="C1372" i="62"/>
  <c r="D1372" i="62"/>
  <c r="E1372" i="62"/>
  <c r="F1372" i="62"/>
  <c r="H1372" i="62" s="1"/>
  <c r="G1372" i="62"/>
  <c r="I1372" i="62"/>
  <c r="J1372" i="62"/>
  <c r="K1372" i="62"/>
  <c r="L1372" i="62"/>
  <c r="M1372" i="62"/>
  <c r="N1372" i="62"/>
  <c r="C1373" i="62"/>
  <c r="D1373" i="62"/>
  <c r="E1373" i="62"/>
  <c r="F1373" i="62"/>
  <c r="G1373" i="62"/>
  <c r="I1373" i="62"/>
  <c r="J1373" i="62"/>
  <c r="K1373" i="62"/>
  <c r="L1373" i="62"/>
  <c r="M1373" i="62"/>
  <c r="N1373" i="62"/>
  <c r="C1374" i="62"/>
  <c r="D1374" i="62"/>
  <c r="E1374" i="62"/>
  <c r="F1374" i="62"/>
  <c r="G1374" i="62"/>
  <c r="I1374" i="62"/>
  <c r="J1374" i="62"/>
  <c r="K1374" i="62"/>
  <c r="L1374" i="62"/>
  <c r="M1374" i="62"/>
  <c r="N1374" i="62"/>
  <c r="C1375" i="62"/>
  <c r="D1375" i="62"/>
  <c r="E1375" i="62"/>
  <c r="F1375" i="62"/>
  <c r="H1375" i="62" s="1"/>
  <c r="G1375" i="62"/>
  <c r="I1375" i="62"/>
  <c r="J1375" i="62"/>
  <c r="K1375" i="62"/>
  <c r="L1375" i="62"/>
  <c r="M1375" i="62"/>
  <c r="N1375" i="62"/>
  <c r="C1376" i="62"/>
  <c r="D1376" i="62"/>
  <c r="E1376" i="62"/>
  <c r="F1376" i="62"/>
  <c r="H1376" i="62" s="1"/>
  <c r="G1376" i="62"/>
  <c r="I1376" i="62"/>
  <c r="J1376" i="62"/>
  <c r="K1376" i="62"/>
  <c r="L1376" i="62"/>
  <c r="M1376" i="62"/>
  <c r="N1376" i="62"/>
  <c r="C1377" i="62"/>
  <c r="D1377" i="62"/>
  <c r="E1377" i="62"/>
  <c r="F1377" i="62"/>
  <c r="G1377" i="62"/>
  <c r="I1377" i="62"/>
  <c r="J1377" i="62"/>
  <c r="K1377" i="62"/>
  <c r="L1377" i="62"/>
  <c r="M1377" i="62"/>
  <c r="N1377" i="62"/>
  <c r="C1378" i="62"/>
  <c r="D1378" i="62"/>
  <c r="E1378" i="62"/>
  <c r="F1378" i="62"/>
  <c r="G1378" i="62"/>
  <c r="I1378" i="62"/>
  <c r="J1378" i="62"/>
  <c r="K1378" i="62"/>
  <c r="L1378" i="62"/>
  <c r="M1378" i="62"/>
  <c r="N1378" i="62"/>
  <c r="C1379" i="62"/>
  <c r="D1379" i="62"/>
  <c r="E1379" i="62"/>
  <c r="F1379" i="62"/>
  <c r="H1379" i="62" s="1"/>
  <c r="G1379" i="62"/>
  <c r="I1379" i="62"/>
  <c r="J1379" i="62"/>
  <c r="K1379" i="62"/>
  <c r="L1379" i="62"/>
  <c r="M1379" i="62"/>
  <c r="N1379" i="62"/>
  <c r="C1380" i="62"/>
  <c r="D1380" i="62"/>
  <c r="E1380" i="62"/>
  <c r="F1380" i="62"/>
  <c r="H1380" i="62" s="1"/>
  <c r="G1380" i="62"/>
  <c r="I1380" i="62"/>
  <c r="J1380" i="62"/>
  <c r="K1380" i="62"/>
  <c r="L1380" i="62"/>
  <c r="M1380" i="62"/>
  <c r="N1380" i="62"/>
  <c r="C1381" i="62"/>
  <c r="D1381" i="62"/>
  <c r="E1381" i="62"/>
  <c r="F1381" i="62"/>
  <c r="G1381" i="62"/>
  <c r="I1381" i="62"/>
  <c r="J1381" i="62"/>
  <c r="K1381" i="62"/>
  <c r="L1381" i="62"/>
  <c r="M1381" i="62"/>
  <c r="N1381" i="62"/>
  <c r="C1382" i="62"/>
  <c r="D1382" i="62"/>
  <c r="E1382" i="62"/>
  <c r="F1382" i="62"/>
  <c r="G1382" i="62"/>
  <c r="I1382" i="62"/>
  <c r="J1382" i="62"/>
  <c r="K1382" i="62"/>
  <c r="L1382" i="62"/>
  <c r="M1382" i="62"/>
  <c r="N1382" i="62"/>
  <c r="C1383" i="62"/>
  <c r="D1383" i="62"/>
  <c r="E1383" i="62"/>
  <c r="F1383" i="62"/>
  <c r="H1383" i="62" s="1"/>
  <c r="G1383" i="62"/>
  <c r="I1383" i="62"/>
  <c r="J1383" i="62"/>
  <c r="K1383" i="62"/>
  <c r="L1383" i="62"/>
  <c r="M1383" i="62"/>
  <c r="N1383" i="62"/>
  <c r="C1384" i="62"/>
  <c r="D1384" i="62"/>
  <c r="E1384" i="62"/>
  <c r="F1384" i="62"/>
  <c r="H1384" i="62" s="1"/>
  <c r="G1384" i="62"/>
  <c r="I1384" i="62"/>
  <c r="J1384" i="62"/>
  <c r="K1384" i="62"/>
  <c r="L1384" i="62"/>
  <c r="M1384" i="62"/>
  <c r="N1384" i="62"/>
  <c r="C1385" i="62"/>
  <c r="D1385" i="62"/>
  <c r="E1385" i="62"/>
  <c r="F1385" i="62"/>
  <c r="G1385" i="62"/>
  <c r="I1385" i="62"/>
  <c r="J1385" i="62"/>
  <c r="K1385" i="62"/>
  <c r="L1385" i="62"/>
  <c r="M1385" i="62"/>
  <c r="N1385" i="62"/>
  <c r="C1386" i="62"/>
  <c r="D1386" i="62"/>
  <c r="E1386" i="62"/>
  <c r="F1386" i="62"/>
  <c r="G1386" i="62"/>
  <c r="I1386" i="62"/>
  <c r="J1386" i="62"/>
  <c r="K1386" i="62"/>
  <c r="L1386" i="62"/>
  <c r="M1386" i="62"/>
  <c r="N1386" i="62"/>
  <c r="C1387" i="62"/>
  <c r="D1387" i="62"/>
  <c r="E1387" i="62"/>
  <c r="F1387" i="62"/>
  <c r="H1387" i="62" s="1"/>
  <c r="G1387" i="62"/>
  <c r="I1387" i="62"/>
  <c r="J1387" i="62"/>
  <c r="K1387" i="62"/>
  <c r="L1387" i="62"/>
  <c r="M1387" i="62"/>
  <c r="N1387" i="62"/>
  <c r="C1388" i="62"/>
  <c r="D1388" i="62"/>
  <c r="E1388" i="62"/>
  <c r="F1388" i="62"/>
  <c r="H1388" i="62" s="1"/>
  <c r="G1388" i="62"/>
  <c r="I1388" i="62"/>
  <c r="J1388" i="62"/>
  <c r="K1388" i="62"/>
  <c r="L1388" i="62"/>
  <c r="M1388" i="62"/>
  <c r="N1388" i="62"/>
  <c r="C1389" i="62"/>
  <c r="D1389" i="62"/>
  <c r="E1389" i="62"/>
  <c r="F1389" i="62"/>
  <c r="G1389" i="62"/>
  <c r="I1389" i="62"/>
  <c r="J1389" i="62"/>
  <c r="K1389" i="62"/>
  <c r="L1389" i="62"/>
  <c r="M1389" i="62"/>
  <c r="N1389" i="62"/>
  <c r="C1390" i="62"/>
  <c r="D1390" i="62"/>
  <c r="E1390" i="62"/>
  <c r="F1390" i="62"/>
  <c r="G1390" i="62"/>
  <c r="I1390" i="62"/>
  <c r="J1390" i="62"/>
  <c r="K1390" i="62"/>
  <c r="L1390" i="62"/>
  <c r="M1390" i="62"/>
  <c r="N1390" i="62"/>
  <c r="C1391" i="62"/>
  <c r="D1391" i="62"/>
  <c r="E1391" i="62"/>
  <c r="F1391" i="62"/>
  <c r="H1391" i="62" s="1"/>
  <c r="G1391" i="62"/>
  <c r="I1391" i="62"/>
  <c r="J1391" i="62"/>
  <c r="K1391" i="62"/>
  <c r="L1391" i="62"/>
  <c r="M1391" i="62"/>
  <c r="N1391" i="62"/>
  <c r="C1392" i="62"/>
  <c r="D1392" i="62"/>
  <c r="E1392" i="62"/>
  <c r="F1392" i="62"/>
  <c r="H1392" i="62" s="1"/>
  <c r="G1392" i="62"/>
  <c r="I1392" i="62"/>
  <c r="J1392" i="62"/>
  <c r="K1392" i="62"/>
  <c r="L1392" i="62"/>
  <c r="M1392" i="62"/>
  <c r="N1392" i="62"/>
  <c r="C1393" i="62"/>
  <c r="D1393" i="62"/>
  <c r="E1393" i="62"/>
  <c r="F1393" i="62"/>
  <c r="G1393" i="62"/>
  <c r="I1393" i="62"/>
  <c r="J1393" i="62"/>
  <c r="K1393" i="62"/>
  <c r="L1393" i="62"/>
  <c r="M1393" i="62"/>
  <c r="N1393" i="62"/>
  <c r="C1394" i="62"/>
  <c r="D1394" i="62"/>
  <c r="E1394" i="62"/>
  <c r="F1394" i="62"/>
  <c r="G1394" i="62"/>
  <c r="I1394" i="62"/>
  <c r="J1394" i="62"/>
  <c r="K1394" i="62"/>
  <c r="L1394" i="62"/>
  <c r="M1394" i="62"/>
  <c r="N1394" i="62"/>
  <c r="C1395" i="62"/>
  <c r="D1395" i="62"/>
  <c r="E1395" i="62"/>
  <c r="F1395" i="62"/>
  <c r="H1395" i="62" s="1"/>
  <c r="G1395" i="62"/>
  <c r="I1395" i="62"/>
  <c r="J1395" i="62"/>
  <c r="K1395" i="62"/>
  <c r="L1395" i="62"/>
  <c r="M1395" i="62"/>
  <c r="N1395" i="62"/>
  <c r="C1396" i="62"/>
  <c r="D1396" i="62"/>
  <c r="E1396" i="62"/>
  <c r="F1396" i="62"/>
  <c r="H1396" i="62" s="1"/>
  <c r="G1396" i="62"/>
  <c r="I1396" i="62"/>
  <c r="J1396" i="62"/>
  <c r="K1396" i="62"/>
  <c r="L1396" i="62"/>
  <c r="M1396" i="62"/>
  <c r="N1396" i="62"/>
  <c r="C1397" i="62"/>
  <c r="D1397" i="62"/>
  <c r="E1397" i="62"/>
  <c r="F1397" i="62"/>
  <c r="G1397" i="62"/>
  <c r="I1397" i="62"/>
  <c r="J1397" i="62"/>
  <c r="K1397" i="62"/>
  <c r="L1397" i="62"/>
  <c r="M1397" i="62"/>
  <c r="N1397" i="62"/>
  <c r="C1398" i="62"/>
  <c r="D1398" i="62"/>
  <c r="E1398" i="62"/>
  <c r="F1398" i="62"/>
  <c r="G1398" i="62"/>
  <c r="I1398" i="62"/>
  <c r="J1398" i="62"/>
  <c r="K1398" i="62"/>
  <c r="L1398" i="62"/>
  <c r="M1398" i="62"/>
  <c r="N1398" i="62"/>
  <c r="C1399" i="62"/>
  <c r="D1399" i="62"/>
  <c r="E1399" i="62"/>
  <c r="F1399" i="62"/>
  <c r="H1399" i="62" s="1"/>
  <c r="G1399" i="62"/>
  <c r="I1399" i="62"/>
  <c r="J1399" i="62"/>
  <c r="K1399" i="62"/>
  <c r="L1399" i="62"/>
  <c r="M1399" i="62"/>
  <c r="N1399" i="62"/>
  <c r="C1400" i="62"/>
  <c r="D1400" i="62"/>
  <c r="E1400" i="62"/>
  <c r="F1400" i="62"/>
  <c r="H1400" i="62" s="1"/>
  <c r="G1400" i="62"/>
  <c r="I1400" i="62"/>
  <c r="J1400" i="62"/>
  <c r="K1400" i="62"/>
  <c r="L1400" i="62"/>
  <c r="M1400" i="62"/>
  <c r="N1400" i="62"/>
  <c r="C1401" i="62"/>
  <c r="D1401" i="62"/>
  <c r="E1401" i="62"/>
  <c r="F1401" i="62"/>
  <c r="G1401" i="62"/>
  <c r="I1401" i="62"/>
  <c r="J1401" i="62"/>
  <c r="K1401" i="62"/>
  <c r="L1401" i="62"/>
  <c r="M1401" i="62"/>
  <c r="N1401" i="62"/>
  <c r="C1402" i="62"/>
  <c r="D1402" i="62"/>
  <c r="E1402" i="62"/>
  <c r="F1402" i="62"/>
  <c r="G1402" i="62"/>
  <c r="I1402" i="62"/>
  <c r="J1402" i="62"/>
  <c r="K1402" i="62"/>
  <c r="L1402" i="62"/>
  <c r="M1402" i="62"/>
  <c r="N1402" i="62"/>
  <c r="C1403" i="62"/>
  <c r="D1403" i="62"/>
  <c r="E1403" i="62"/>
  <c r="F1403" i="62"/>
  <c r="H1403" i="62" s="1"/>
  <c r="G1403" i="62"/>
  <c r="I1403" i="62"/>
  <c r="J1403" i="62"/>
  <c r="K1403" i="62"/>
  <c r="L1403" i="62"/>
  <c r="M1403" i="62"/>
  <c r="N1403" i="62"/>
  <c r="C1404" i="62"/>
  <c r="D1404" i="62"/>
  <c r="E1404" i="62"/>
  <c r="F1404" i="62"/>
  <c r="G1404" i="62"/>
  <c r="I1404" i="62"/>
  <c r="J1404" i="62"/>
  <c r="K1404" i="62"/>
  <c r="L1404" i="62"/>
  <c r="M1404" i="62"/>
  <c r="N1404" i="62"/>
  <c r="C1405" i="62"/>
  <c r="D1405" i="62"/>
  <c r="E1405" i="62"/>
  <c r="F1405" i="62"/>
  <c r="G1405" i="62"/>
  <c r="I1405" i="62"/>
  <c r="J1405" i="62"/>
  <c r="K1405" i="62"/>
  <c r="L1405" i="62"/>
  <c r="M1405" i="62"/>
  <c r="N1405" i="62"/>
  <c r="C1406" i="62"/>
  <c r="D1406" i="62"/>
  <c r="E1406" i="62"/>
  <c r="F1406" i="62"/>
  <c r="G1406" i="62"/>
  <c r="I1406" i="62"/>
  <c r="J1406" i="62"/>
  <c r="K1406" i="62"/>
  <c r="L1406" i="62"/>
  <c r="M1406" i="62"/>
  <c r="N1406" i="62"/>
  <c r="C1407" i="62"/>
  <c r="D1407" i="62"/>
  <c r="E1407" i="62"/>
  <c r="F1407" i="62"/>
  <c r="H1407" i="62" s="1"/>
  <c r="G1407" i="62"/>
  <c r="I1407" i="62"/>
  <c r="J1407" i="62"/>
  <c r="K1407" i="62"/>
  <c r="L1407" i="62"/>
  <c r="M1407" i="62"/>
  <c r="N1407" i="62"/>
  <c r="C1408" i="62"/>
  <c r="D1408" i="62"/>
  <c r="E1408" i="62"/>
  <c r="F1408" i="62"/>
  <c r="G1408" i="62"/>
  <c r="I1408" i="62"/>
  <c r="J1408" i="62"/>
  <c r="K1408" i="62"/>
  <c r="L1408" i="62"/>
  <c r="M1408" i="62"/>
  <c r="N1408" i="62"/>
  <c r="C1409" i="62"/>
  <c r="D1409" i="62"/>
  <c r="E1409" i="62"/>
  <c r="F1409" i="62"/>
  <c r="G1409" i="62"/>
  <c r="I1409" i="62"/>
  <c r="J1409" i="62"/>
  <c r="K1409" i="62"/>
  <c r="L1409" i="62"/>
  <c r="M1409" i="62"/>
  <c r="N1409" i="62"/>
  <c r="C1410" i="62"/>
  <c r="D1410" i="62"/>
  <c r="E1410" i="62"/>
  <c r="F1410" i="62"/>
  <c r="G1410" i="62"/>
  <c r="I1410" i="62"/>
  <c r="J1410" i="62"/>
  <c r="K1410" i="62"/>
  <c r="L1410" i="62"/>
  <c r="M1410" i="62"/>
  <c r="N1410" i="62"/>
  <c r="C1411" i="62"/>
  <c r="D1411" i="62"/>
  <c r="E1411" i="62"/>
  <c r="F1411" i="62"/>
  <c r="H1411" i="62" s="1"/>
  <c r="G1411" i="62"/>
  <c r="I1411" i="62"/>
  <c r="J1411" i="62"/>
  <c r="K1411" i="62"/>
  <c r="L1411" i="62"/>
  <c r="M1411" i="62"/>
  <c r="N1411" i="62"/>
  <c r="C1412" i="62"/>
  <c r="D1412" i="62"/>
  <c r="E1412" i="62"/>
  <c r="F1412" i="62"/>
  <c r="G1412" i="62"/>
  <c r="I1412" i="62"/>
  <c r="J1412" i="62"/>
  <c r="K1412" i="62"/>
  <c r="L1412" i="62"/>
  <c r="M1412" i="62"/>
  <c r="N1412" i="62"/>
  <c r="C1413" i="62"/>
  <c r="D1413" i="62"/>
  <c r="E1413" i="62"/>
  <c r="F1413" i="62"/>
  <c r="G1413" i="62"/>
  <c r="I1413" i="62"/>
  <c r="J1413" i="62"/>
  <c r="K1413" i="62"/>
  <c r="L1413" i="62"/>
  <c r="M1413" i="62"/>
  <c r="N1413" i="62"/>
  <c r="C1414" i="62"/>
  <c r="D1414" i="62"/>
  <c r="E1414" i="62"/>
  <c r="F1414" i="62"/>
  <c r="G1414" i="62"/>
  <c r="I1414" i="62"/>
  <c r="J1414" i="62"/>
  <c r="K1414" i="62"/>
  <c r="L1414" i="62"/>
  <c r="M1414" i="62"/>
  <c r="N1414" i="62"/>
  <c r="C1415" i="62"/>
  <c r="D1415" i="62"/>
  <c r="E1415" i="62"/>
  <c r="F1415" i="62"/>
  <c r="H1415" i="62" s="1"/>
  <c r="G1415" i="62"/>
  <c r="I1415" i="62"/>
  <c r="J1415" i="62"/>
  <c r="K1415" i="62"/>
  <c r="L1415" i="62"/>
  <c r="M1415" i="62"/>
  <c r="N1415" i="62"/>
  <c r="C1416" i="62"/>
  <c r="D1416" i="62"/>
  <c r="E1416" i="62"/>
  <c r="F1416" i="62"/>
  <c r="G1416" i="62"/>
  <c r="I1416" i="62"/>
  <c r="J1416" i="62"/>
  <c r="K1416" i="62"/>
  <c r="L1416" i="62"/>
  <c r="M1416" i="62"/>
  <c r="N1416" i="62"/>
  <c r="C1417" i="62"/>
  <c r="D1417" i="62"/>
  <c r="E1417" i="62"/>
  <c r="F1417" i="62"/>
  <c r="G1417" i="62"/>
  <c r="I1417" i="62"/>
  <c r="J1417" i="62"/>
  <c r="K1417" i="62"/>
  <c r="L1417" i="62"/>
  <c r="M1417" i="62"/>
  <c r="N1417" i="62"/>
  <c r="C1418" i="62"/>
  <c r="D1418" i="62"/>
  <c r="E1418" i="62"/>
  <c r="F1418" i="62"/>
  <c r="G1418" i="62"/>
  <c r="I1418" i="62"/>
  <c r="J1418" i="62"/>
  <c r="K1418" i="62"/>
  <c r="L1418" i="62"/>
  <c r="M1418" i="62"/>
  <c r="N1418" i="62"/>
  <c r="C1419" i="62"/>
  <c r="D1419" i="62"/>
  <c r="E1419" i="62"/>
  <c r="F1419" i="62"/>
  <c r="H1419" i="62" s="1"/>
  <c r="G1419" i="62"/>
  <c r="I1419" i="62"/>
  <c r="J1419" i="62"/>
  <c r="K1419" i="62"/>
  <c r="L1419" i="62"/>
  <c r="M1419" i="62"/>
  <c r="N1419" i="62"/>
  <c r="C1420" i="62"/>
  <c r="D1420" i="62"/>
  <c r="E1420" i="62"/>
  <c r="F1420" i="62"/>
  <c r="G1420" i="62"/>
  <c r="I1420" i="62"/>
  <c r="J1420" i="62"/>
  <c r="K1420" i="62"/>
  <c r="L1420" i="62"/>
  <c r="M1420" i="62"/>
  <c r="N1420" i="62"/>
  <c r="C1421" i="62"/>
  <c r="D1421" i="62"/>
  <c r="E1421" i="62"/>
  <c r="F1421" i="62"/>
  <c r="G1421" i="62"/>
  <c r="I1421" i="62"/>
  <c r="J1421" i="62"/>
  <c r="K1421" i="62"/>
  <c r="L1421" i="62"/>
  <c r="M1421" i="62"/>
  <c r="N1421" i="62"/>
  <c r="C1422" i="62"/>
  <c r="D1422" i="62"/>
  <c r="E1422" i="62"/>
  <c r="F1422" i="62"/>
  <c r="G1422" i="62"/>
  <c r="I1422" i="62"/>
  <c r="J1422" i="62"/>
  <c r="K1422" i="62"/>
  <c r="L1422" i="62"/>
  <c r="M1422" i="62"/>
  <c r="N1422" i="62"/>
  <c r="C1423" i="62"/>
  <c r="D1423" i="62"/>
  <c r="E1423" i="62"/>
  <c r="F1423" i="62"/>
  <c r="H1423" i="62" s="1"/>
  <c r="G1423" i="62"/>
  <c r="I1423" i="62"/>
  <c r="J1423" i="62"/>
  <c r="K1423" i="62"/>
  <c r="L1423" i="62"/>
  <c r="M1423" i="62"/>
  <c r="N1423" i="62"/>
  <c r="C1424" i="62"/>
  <c r="D1424" i="62"/>
  <c r="E1424" i="62"/>
  <c r="F1424" i="62"/>
  <c r="G1424" i="62"/>
  <c r="I1424" i="62"/>
  <c r="J1424" i="62"/>
  <c r="K1424" i="62"/>
  <c r="L1424" i="62"/>
  <c r="M1424" i="62"/>
  <c r="N1424" i="62"/>
  <c r="C1425" i="62"/>
  <c r="D1425" i="62"/>
  <c r="E1425" i="62"/>
  <c r="F1425" i="62"/>
  <c r="G1425" i="62"/>
  <c r="I1425" i="62"/>
  <c r="J1425" i="62"/>
  <c r="K1425" i="62"/>
  <c r="L1425" i="62"/>
  <c r="M1425" i="62"/>
  <c r="N1425" i="62"/>
  <c r="C1426" i="62"/>
  <c r="D1426" i="62"/>
  <c r="E1426" i="62"/>
  <c r="F1426" i="62"/>
  <c r="G1426" i="62"/>
  <c r="I1426" i="62"/>
  <c r="J1426" i="62"/>
  <c r="K1426" i="62"/>
  <c r="L1426" i="62"/>
  <c r="M1426" i="62"/>
  <c r="N1426" i="62"/>
  <c r="C1427" i="62"/>
  <c r="D1427" i="62"/>
  <c r="E1427" i="62"/>
  <c r="F1427" i="62"/>
  <c r="H1427" i="62" s="1"/>
  <c r="G1427" i="62"/>
  <c r="I1427" i="62"/>
  <c r="J1427" i="62"/>
  <c r="K1427" i="62"/>
  <c r="L1427" i="62"/>
  <c r="M1427" i="62"/>
  <c r="N1427" i="62"/>
  <c r="C1428" i="62"/>
  <c r="D1428" i="62"/>
  <c r="E1428" i="62"/>
  <c r="F1428" i="62"/>
  <c r="G1428" i="62"/>
  <c r="I1428" i="62"/>
  <c r="J1428" i="62"/>
  <c r="K1428" i="62"/>
  <c r="L1428" i="62"/>
  <c r="M1428" i="62"/>
  <c r="N1428" i="62"/>
  <c r="C1429" i="62"/>
  <c r="D1429" i="62"/>
  <c r="E1429" i="62"/>
  <c r="F1429" i="62"/>
  <c r="G1429" i="62"/>
  <c r="I1429" i="62"/>
  <c r="J1429" i="62"/>
  <c r="K1429" i="62"/>
  <c r="L1429" i="62"/>
  <c r="M1429" i="62"/>
  <c r="N1429" i="62"/>
  <c r="C1430" i="62"/>
  <c r="D1430" i="62"/>
  <c r="E1430" i="62"/>
  <c r="F1430" i="62"/>
  <c r="G1430" i="62"/>
  <c r="I1430" i="62"/>
  <c r="J1430" i="62"/>
  <c r="K1430" i="62"/>
  <c r="L1430" i="62"/>
  <c r="M1430" i="62"/>
  <c r="N1430" i="62"/>
  <c r="C1431" i="62"/>
  <c r="D1431" i="62"/>
  <c r="E1431" i="62"/>
  <c r="F1431" i="62"/>
  <c r="G1431" i="62"/>
  <c r="I1431" i="62"/>
  <c r="J1431" i="62"/>
  <c r="K1431" i="62"/>
  <c r="L1431" i="62"/>
  <c r="M1431" i="62"/>
  <c r="N1431" i="62"/>
  <c r="C1432" i="62"/>
  <c r="D1432" i="62"/>
  <c r="E1432" i="62"/>
  <c r="F1432" i="62"/>
  <c r="H1432" i="62" s="1"/>
  <c r="G1432" i="62"/>
  <c r="I1432" i="62"/>
  <c r="J1432" i="62"/>
  <c r="K1432" i="62"/>
  <c r="L1432" i="62"/>
  <c r="M1432" i="62"/>
  <c r="N1432" i="62"/>
  <c r="C1433" i="62"/>
  <c r="D1433" i="62"/>
  <c r="E1433" i="62"/>
  <c r="F1433" i="62"/>
  <c r="G1433" i="62"/>
  <c r="I1433" i="62"/>
  <c r="J1433" i="62"/>
  <c r="K1433" i="62"/>
  <c r="L1433" i="62"/>
  <c r="M1433" i="62"/>
  <c r="N1433" i="62"/>
  <c r="C1434" i="62"/>
  <c r="D1434" i="62"/>
  <c r="E1434" i="62"/>
  <c r="F1434" i="62"/>
  <c r="G1434" i="62"/>
  <c r="I1434" i="62"/>
  <c r="J1434" i="62"/>
  <c r="K1434" i="62"/>
  <c r="L1434" i="62"/>
  <c r="M1434" i="62"/>
  <c r="N1434" i="62"/>
  <c r="C1435" i="62"/>
  <c r="D1435" i="62"/>
  <c r="E1435" i="62"/>
  <c r="F1435" i="62"/>
  <c r="G1435" i="62"/>
  <c r="I1435" i="62"/>
  <c r="J1435" i="62"/>
  <c r="K1435" i="62"/>
  <c r="L1435" i="62"/>
  <c r="M1435" i="62"/>
  <c r="N1435" i="62"/>
  <c r="C1436" i="62"/>
  <c r="D1436" i="62"/>
  <c r="E1436" i="62"/>
  <c r="F1436" i="62"/>
  <c r="H1436" i="62" s="1"/>
  <c r="G1436" i="62"/>
  <c r="I1436" i="62"/>
  <c r="J1436" i="62"/>
  <c r="K1436" i="62"/>
  <c r="L1436" i="62"/>
  <c r="M1436" i="62"/>
  <c r="N1436" i="62"/>
  <c r="C1437" i="62"/>
  <c r="D1437" i="62"/>
  <c r="E1437" i="62"/>
  <c r="F1437" i="62"/>
  <c r="G1437" i="62"/>
  <c r="I1437" i="62"/>
  <c r="J1437" i="62"/>
  <c r="K1437" i="62"/>
  <c r="L1437" i="62"/>
  <c r="M1437" i="62"/>
  <c r="N1437" i="62"/>
  <c r="C1438" i="62"/>
  <c r="D1438" i="62"/>
  <c r="E1438" i="62"/>
  <c r="F1438" i="62"/>
  <c r="G1438" i="62"/>
  <c r="I1438" i="62"/>
  <c r="J1438" i="62"/>
  <c r="K1438" i="62"/>
  <c r="L1438" i="62"/>
  <c r="M1438" i="62"/>
  <c r="N1438" i="62"/>
  <c r="C1439" i="62"/>
  <c r="D1439" i="62"/>
  <c r="E1439" i="62"/>
  <c r="F1439" i="62"/>
  <c r="G1439" i="62"/>
  <c r="I1439" i="62"/>
  <c r="J1439" i="62"/>
  <c r="K1439" i="62"/>
  <c r="L1439" i="62"/>
  <c r="M1439" i="62"/>
  <c r="N1439" i="62"/>
  <c r="C1440" i="62"/>
  <c r="D1440" i="62"/>
  <c r="E1440" i="62"/>
  <c r="F1440" i="62"/>
  <c r="H1440" i="62" s="1"/>
  <c r="G1440" i="62"/>
  <c r="I1440" i="62"/>
  <c r="J1440" i="62"/>
  <c r="K1440" i="62"/>
  <c r="L1440" i="62"/>
  <c r="M1440" i="62"/>
  <c r="N1440" i="62"/>
  <c r="C1441" i="62"/>
  <c r="D1441" i="62"/>
  <c r="E1441" i="62"/>
  <c r="F1441" i="62"/>
  <c r="G1441" i="62"/>
  <c r="I1441" i="62"/>
  <c r="J1441" i="62"/>
  <c r="K1441" i="62"/>
  <c r="L1441" i="62"/>
  <c r="M1441" i="62"/>
  <c r="N1441" i="62"/>
  <c r="C1442" i="62"/>
  <c r="D1442" i="62"/>
  <c r="E1442" i="62"/>
  <c r="F1442" i="62"/>
  <c r="G1442" i="62"/>
  <c r="I1442" i="62"/>
  <c r="J1442" i="62"/>
  <c r="K1442" i="62"/>
  <c r="L1442" i="62"/>
  <c r="M1442" i="62"/>
  <c r="N1442" i="62"/>
  <c r="C1443" i="62"/>
  <c r="D1443" i="62"/>
  <c r="E1443" i="62"/>
  <c r="F1443" i="62"/>
  <c r="G1443" i="62"/>
  <c r="I1443" i="62"/>
  <c r="J1443" i="62"/>
  <c r="K1443" i="62"/>
  <c r="L1443" i="62"/>
  <c r="M1443" i="62"/>
  <c r="N1443" i="62"/>
  <c r="C1444" i="62"/>
  <c r="D1444" i="62"/>
  <c r="E1444" i="62"/>
  <c r="F1444" i="62"/>
  <c r="H1444" i="62" s="1"/>
  <c r="G1444" i="62"/>
  <c r="I1444" i="62"/>
  <c r="J1444" i="62"/>
  <c r="K1444" i="62"/>
  <c r="L1444" i="62"/>
  <c r="M1444" i="62"/>
  <c r="N1444" i="62"/>
  <c r="C1445" i="62"/>
  <c r="D1445" i="62"/>
  <c r="E1445" i="62"/>
  <c r="F1445" i="62"/>
  <c r="G1445" i="62"/>
  <c r="I1445" i="62"/>
  <c r="J1445" i="62"/>
  <c r="K1445" i="62"/>
  <c r="L1445" i="62"/>
  <c r="M1445" i="62"/>
  <c r="N1445" i="62"/>
  <c r="C1446" i="62"/>
  <c r="D1446" i="62"/>
  <c r="E1446" i="62"/>
  <c r="F1446" i="62"/>
  <c r="G1446" i="62"/>
  <c r="I1446" i="62"/>
  <c r="J1446" i="62"/>
  <c r="K1446" i="62"/>
  <c r="L1446" i="62"/>
  <c r="M1446" i="62"/>
  <c r="N1446" i="62"/>
  <c r="C1447" i="62"/>
  <c r="D1447" i="62"/>
  <c r="E1447" i="62"/>
  <c r="F1447" i="62"/>
  <c r="G1447" i="62"/>
  <c r="I1447" i="62"/>
  <c r="J1447" i="62"/>
  <c r="K1447" i="62"/>
  <c r="L1447" i="62"/>
  <c r="M1447" i="62"/>
  <c r="N1447" i="62"/>
  <c r="C1448" i="62"/>
  <c r="D1448" i="62"/>
  <c r="E1448" i="62"/>
  <c r="F1448" i="62"/>
  <c r="H1448" i="62" s="1"/>
  <c r="G1448" i="62"/>
  <c r="I1448" i="62"/>
  <c r="J1448" i="62"/>
  <c r="K1448" i="62"/>
  <c r="L1448" i="62"/>
  <c r="M1448" i="62"/>
  <c r="N1448" i="62"/>
  <c r="C1449" i="62"/>
  <c r="D1449" i="62"/>
  <c r="E1449" i="62"/>
  <c r="F1449" i="62"/>
  <c r="G1449" i="62"/>
  <c r="I1449" i="62"/>
  <c r="J1449" i="62"/>
  <c r="K1449" i="62"/>
  <c r="L1449" i="62"/>
  <c r="M1449" i="62"/>
  <c r="N1449" i="62"/>
  <c r="C1450" i="62"/>
  <c r="D1450" i="62"/>
  <c r="E1450" i="62"/>
  <c r="F1450" i="62"/>
  <c r="G1450" i="62"/>
  <c r="I1450" i="62"/>
  <c r="J1450" i="62"/>
  <c r="K1450" i="62"/>
  <c r="L1450" i="62"/>
  <c r="M1450" i="62"/>
  <c r="N1450" i="62"/>
  <c r="C1451" i="62"/>
  <c r="D1451" i="62"/>
  <c r="E1451" i="62"/>
  <c r="F1451" i="62"/>
  <c r="H1451" i="62" s="1"/>
  <c r="G1451" i="62"/>
  <c r="I1451" i="62"/>
  <c r="J1451" i="62"/>
  <c r="K1451" i="62"/>
  <c r="L1451" i="62"/>
  <c r="M1451" i="62"/>
  <c r="N1451" i="62"/>
  <c r="C1452" i="62"/>
  <c r="D1452" i="62"/>
  <c r="E1452" i="62"/>
  <c r="F1452" i="62"/>
  <c r="H1452" i="62" s="1"/>
  <c r="G1452" i="62"/>
  <c r="I1452" i="62"/>
  <c r="J1452" i="62"/>
  <c r="K1452" i="62"/>
  <c r="L1452" i="62"/>
  <c r="M1452" i="62"/>
  <c r="N1452" i="62"/>
  <c r="C1453" i="62"/>
  <c r="D1453" i="62"/>
  <c r="E1453" i="62"/>
  <c r="F1453" i="62"/>
  <c r="G1453" i="62"/>
  <c r="I1453" i="62"/>
  <c r="J1453" i="62"/>
  <c r="K1453" i="62"/>
  <c r="L1453" i="62"/>
  <c r="M1453" i="62"/>
  <c r="N1453" i="62"/>
  <c r="C1454" i="62"/>
  <c r="D1454" i="62"/>
  <c r="E1454" i="62"/>
  <c r="F1454" i="62"/>
  <c r="G1454" i="62"/>
  <c r="I1454" i="62"/>
  <c r="J1454" i="62"/>
  <c r="K1454" i="62"/>
  <c r="L1454" i="62"/>
  <c r="M1454" i="62"/>
  <c r="N1454" i="62"/>
  <c r="C1455" i="62"/>
  <c r="D1455" i="62"/>
  <c r="E1455" i="62"/>
  <c r="F1455" i="62"/>
  <c r="H1455" i="62" s="1"/>
  <c r="G1455" i="62"/>
  <c r="I1455" i="62"/>
  <c r="J1455" i="62"/>
  <c r="K1455" i="62"/>
  <c r="L1455" i="62"/>
  <c r="M1455" i="62"/>
  <c r="N1455" i="62"/>
  <c r="C1456" i="62"/>
  <c r="D1456" i="62"/>
  <c r="E1456" i="62"/>
  <c r="F1456" i="62"/>
  <c r="H1456" i="62" s="1"/>
  <c r="G1456" i="62"/>
  <c r="I1456" i="62"/>
  <c r="J1456" i="62"/>
  <c r="K1456" i="62"/>
  <c r="L1456" i="62"/>
  <c r="M1456" i="62"/>
  <c r="N1456" i="62"/>
  <c r="C1457" i="62"/>
  <c r="D1457" i="62"/>
  <c r="E1457" i="62"/>
  <c r="F1457" i="62"/>
  <c r="G1457" i="62"/>
  <c r="I1457" i="62"/>
  <c r="J1457" i="62"/>
  <c r="K1457" i="62"/>
  <c r="L1457" i="62"/>
  <c r="M1457" i="62"/>
  <c r="N1457" i="62"/>
  <c r="C1458" i="62"/>
  <c r="D1458" i="62"/>
  <c r="E1458" i="62"/>
  <c r="F1458" i="62"/>
  <c r="G1458" i="62"/>
  <c r="I1458" i="62"/>
  <c r="J1458" i="62"/>
  <c r="K1458" i="62"/>
  <c r="L1458" i="62"/>
  <c r="M1458" i="62"/>
  <c r="N1458" i="62"/>
  <c r="C1459" i="62"/>
  <c r="D1459" i="62"/>
  <c r="E1459" i="62"/>
  <c r="F1459" i="62"/>
  <c r="H1459" i="62" s="1"/>
  <c r="G1459" i="62"/>
  <c r="I1459" i="62"/>
  <c r="J1459" i="62"/>
  <c r="K1459" i="62"/>
  <c r="L1459" i="62"/>
  <c r="M1459" i="62"/>
  <c r="N1459" i="62"/>
  <c r="C1460" i="62"/>
  <c r="D1460" i="62"/>
  <c r="E1460" i="62"/>
  <c r="F1460" i="62"/>
  <c r="H1460" i="62" s="1"/>
  <c r="G1460" i="62"/>
  <c r="I1460" i="62"/>
  <c r="J1460" i="62"/>
  <c r="K1460" i="62"/>
  <c r="L1460" i="62"/>
  <c r="M1460" i="62"/>
  <c r="N1460" i="62"/>
  <c r="C1461" i="62"/>
  <c r="D1461" i="62"/>
  <c r="E1461" i="62"/>
  <c r="F1461" i="62"/>
  <c r="G1461" i="62"/>
  <c r="I1461" i="62"/>
  <c r="J1461" i="62"/>
  <c r="K1461" i="62"/>
  <c r="L1461" i="62"/>
  <c r="M1461" i="62"/>
  <c r="N1461" i="62"/>
  <c r="C1462" i="62"/>
  <c r="D1462" i="62"/>
  <c r="E1462" i="62"/>
  <c r="F1462" i="62"/>
  <c r="G1462" i="62"/>
  <c r="I1462" i="62"/>
  <c r="J1462" i="62"/>
  <c r="K1462" i="62"/>
  <c r="L1462" i="62"/>
  <c r="M1462" i="62"/>
  <c r="N1462" i="62"/>
  <c r="C1463" i="62"/>
  <c r="D1463" i="62"/>
  <c r="E1463" i="62"/>
  <c r="F1463" i="62"/>
  <c r="H1463" i="62" s="1"/>
  <c r="G1463" i="62"/>
  <c r="I1463" i="62"/>
  <c r="J1463" i="62"/>
  <c r="K1463" i="62"/>
  <c r="L1463" i="62"/>
  <c r="M1463" i="62"/>
  <c r="N1463" i="62"/>
  <c r="C1464" i="62"/>
  <c r="D1464" i="62"/>
  <c r="E1464" i="62"/>
  <c r="F1464" i="62"/>
  <c r="H1464" i="62" s="1"/>
  <c r="G1464" i="62"/>
  <c r="I1464" i="62"/>
  <c r="J1464" i="62"/>
  <c r="K1464" i="62"/>
  <c r="L1464" i="62"/>
  <c r="M1464" i="62"/>
  <c r="N1464" i="62"/>
  <c r="C1465" i="62"/>
  <c r="D1465" i="62"/>
  <c r="E1465" i="62"/>
  <c r="F1465" i="62"/>
  <c r="G1465" i="62"/>
  <c r="I1465" i="62"/>
  <c r="J1465" i="62"/>
  <c r="K1465" i="62"/>
  <c r="L1465" i="62"/>
  <c r="M1465" i="62"/>
  <c r="N1465" i="62"/>
  <c r="C1466" i="62"/>
  <c r="D1466" i="62"/>
  <c r="E1466" i="62"/>
  <c r="F1466" i="62"/>
  <c r="G1466" i="62"/>
  <c r="I1466" i="62"/>
  <c r="J1466" i="62"/>
  <c r="K1466" i="62"/>
  <c r="L1466" i="62"/>
  <c r="M1466" i="62"/>
  <c r="N1466" i="62"/>
  <c r="C1467" i="62"/>
  <c r="D1467" i="62"/>
  <c r="E1467" i="62"/>
  <c r="F1467" i="62"/>
  <c r="H1467" i="62" s="1"/>
  <c r="G1467" i="62"/>
  <c r="I1467" i="62"/>
  <c r="J1467" i="62"/>
  <c r="K1467" i="62"/>
  <c r="L1467" i="62"/>
  <c r="M1467" i="62"/>
  <c r="N1467" i="62"/>
  <c r="C1468" i="62"/>
  <c r="D1468" i="62"/>
  <c r="E1468" i="62"/>
  <c r="F1468" i="62"/>
  <c r="H1468" i="62" s="1"/>
  <c r="G1468" i="62"/>
  <c r="I1468" i="62"/>
  <c r="J1468" i="62"/>
  <c r="K1468" i="62"/>
  <c r="L1468" i="62"/>
  <c r="M1468" i="62"/>
  <c r="N1468" i="62"/>
  <c r="C1469" i="62"/>
  <c r="D1469" i="62"/>
  <c r="E1469" i="62"/>
  <c r="F1469" i="62"/>
  <c r="G1469" i="62"/>
  <c r="I1469" i="62"/>
  <c r="J1469" i="62"/>
  <c r="K1469" i="62"/>
  <c r="L1469" i="62"/>
  <c r="M1469" i="62"/>
  <c r="N1469" i="62"/>
  <c r="C1470" i="62"/>
  <c r="D1470" i="62"/>
  <c r="E1470" i="62"/>
  <c r="F1470" i="62"/>
  <c r="G1470" i="62"/>
  <c r="I1470" i="62"/>
  <c r="J1470" i="62"/>
  <c r="K1470" i="62"/>
  <c r="L1470" i="62"/>
  <c r="M1470" i="62"/>
  <c r="N1470" i="62"/>
  <c r="C1471" i="62"/>
  <c r="D1471" i="62"/>
  <c r="E1471" i="62"/>
  <c r="F1471" i="62"/>
  <c r="H1471" i="62" s="1"/>
  <c r="G1471" i="62"/>
  <c r="I1471" i="62"/>
  <c r="J1471" i="62"/>
  <c r="K1471" i="62"/>
  <c r="L1471" i="62"/>
  <c r="M1471" i="62"/>
  <c r="N1471" i="62"/>
  <c r="C1472" i="62"/>
  <c r="D1472" i="62"/>
  <c r="E1472" i="62"/>
  <c r="F1472" i="62"/>
  <c r="H1472" i="62" s="1"/>
  <c r="G1472" i="62"/>
  <c r="I1472" i="62"/>
  <c r="J1472" i="62"/>
  <c r="K1472" i="62"/>
  <c r="L1472" i="62"/>
  <c r="M1472" i="62"/>
  <c r="N1472" i="62"/>
  <c r="C1473" i="62"/>
  <c r="D1473" i="62"/>
  <c r="E1473" i="62"/>
  <c r="F1473" i="62"/>
  <c r="G1473" i="62"/>
  <c r="I1473" i="62"/>
  <c r="J1473" i="62"/>
  <c r="K1473" i="62"/>
  <c r="L1473" i="62"/>
  <c r="M1473" i="62"/>
  <c r="N1473" i="62"/>
  <c r="C1474" i="62"/>
  <c r="D1474" i="62"/>
  <c r="E1474" i="62"/>
  <c r="F1474" i="62"/>
  <c r="G1474" i="62"/>
  <c r="I1474" i="62"/>
  <c r="J1474" i="62"/>
  <c r="K1474" i="62"/>
  <c r="L1474" i="62"/>
  <c r="M1474" i="62"/>
  <c r="N1474" i="62"/>
  <c r="C1475" i="62"/>
  <c r="D1475" i="62"/>
  <c r="E1475" i="62"/>
  <c r="F1475" i="62"/>
  <c r="H1475" i="62" s="1"/>
  <c r="G1475" i="62"/>
  <c r="I1475" i="62"/>
  <c r="J1475" i="62"/>
  <c r="K1475" i="62"/>
  <c r="L1475" i="62"/>
  <c r="M1475" i="62"/>
  <c r="N1475" i="62"/>
  <c r="C1476" i="62"/>
  <c r="D1476" i="62"/>
  <c r="E1476" i="62"/>
  <c r="F1476" i="62"/>
  <c r="H1476" i="62" s="1"/>
  <c r="G1476" i="62"/>
  <c r="I1476" i="62"/>
  <c r="J1476" i="62"/>
  <c r="K1476" i="62"/>
  <c r="L1476" i="62"/>
  <c r="M1476" i="62"/>
  <c r="N1476" i="62"/>
  <c r="C1477" i="62"/>
  <c r="D1477" i="62"/>
  <c r="E1477" i="62"/>
  <c r="F1477" i="62"/>
  <c r="G1477" i="62"/>
  <c r="I1477" i="62"/>
  <c r="J1477" i="62"/>
  <c r="K1477" i="62"/>
  <c r="L1477" i="62"/>
  <c r="M1477" i="62"/>
  <c r="N1477" i="62"/>
  <c r="C1478" i="62"/>
  <c r="D1478" i="62"/>
  <c r="E1478" i="62"/>
  <c r="F1478" i="62"/>
  <c r="G1478" i="62"/>
  <c r="I1478" i="62"/>
  <c r="J1478" i="62"/>
  <c r="K1478" i="62"/>
  <c r="L1478" i="62"/>
  <c r="M1478" i="62"/>
  <c r="N1478" i="62"/>
  <c r="C1479" i="62"/>
  <c r="D1479" i="62"/>
  <c r="E1479" i="62"/>
  <c r="F1479" i="62"/>
  <c r="H1479" i="62" s="1"/>
  <c r="G1479" i="62"/>
  <c r="I1479" i="62"/>
  <c r="J1479" i="62"/>
  <c r="K1479" i="62"/>
  <c r="L1479" i="62"/>
  <c r="M1479" i="62"/>
  <c r="N1479" i="62"/>
  <c r="C1480" i="62"/>
  <c r="D1480" i="62"/>
  <c r="E1480" i="62"/>
  <c r="F1480" i="62"/>
  <c r="H1480" i="62" s="1"/>
  <c r="G1480" i="62"/>
  <c r="I1480" i="62"/>
  <c r="J1480" i="62"/>
  <c r="K1480" i="62"/>
  <c r="L1480" i="62"/>
  <c r="M1480" i="62"/>
  <c r="N1480" i="62"/>
  <c r="C1481" i="62"/>
  <c r="D1481" i="62"/>
  <c r="E1481" i="62"/>
  <c r="F1481" i="62"/>
  <c r="G1481" i="62"/>
  <c r="I1481" i="62"/>
  <c r="J1481" i="62"/>
  <c r="K1481" i="62"/>
  <c r="L1481" i="62"/>
  <c r="M1481" i="62"/>
  <c r="N1481" i="62"/>
  <c r="C1482" i="62"/>
  <c r="D1482" i="62"/>
  <c r="E1482" i="62"/>
  <c r="F1482" i="62"/>
  <c r="G1482" i="62"/>
  <c r="I1482" i="62"/>
  <c r="J1482" i="62"/>
  <c r="K1482" i="62"/>
  <c r="L1482" i="62"/>
  <c r="M1482" i="62"/>
  <c r="N1482" i="62"/>
  <c r="C1483" i="62"/>
  <c r="D1483" i="62"/>
  <c r="E1483" i="62"/>
  <c r="F1483" i="62"/>
  <c r="H1483" i="62" s="1"/>
  <c r="G1483" i="62"/>
  <c r="I1483" i="62"/>
  <c r="J1483" i="62"/>
  <c r="K1483" i="62"/>
  <c r="L1483" i="62"/>
  <c r="M1483" i="62"/>
  <c r="N1483" i="62"/>
  <c r="C1484" i="62"/>
  <c r="D1484" i="62"/>
  <c r="E1484" i="62"/>
  <c r="F1484" i="62"/>
  <c r="H1484" i="62" s="1"/>
  <c r="G1484" i="62"/>
  <c r="I1484" i="62"/>
  <c r="J1484" i="62"/>
  <c r="K1484" i="62"/>
  <c r="L1484" i="62"/>
  <c r="M1484" i="62"/>
  <c r="N1484" i="62"/>
  <c r="C1485" i="62"/>
  <c r="D1485" i="62"/>
  <c r="E1485" i="62"/>
  <c r="F1485" i="62"/>
  <c r="G1485" i="62"/>
  <c r="I1485" i="62"/>
  <c r="J1485" i="62"/>
  <c r="K1485" i="62"/>
  <c r="L1485" i="62"/>
  <c r="M1485" i="62"/>
  <c r="N1485" i="62"/>
  <c r="C1486" i="62"/>
  <c r="D1486" i="62"/>
  <c r="E1486" i="62"/>
  <c r="F1486" i="62"/>
  <c r="G1486" i="62"/>
  <c r="I1486" i="62"/>
  <c r="J1486" i="62"/>
  <c r="K1486" i="62"/>
  <c r="L1486" i="62"/>
  <c r="M1486" i="62"/>
  <c r="N1486" i="62"/>
  <c r="C1487" i="62"/>
  <c r="D1487" i="62"/>
  <c r="E1487" i="62"/>
  <c r="F1487" i="62"/>
  <c r="H1487" i="62" s="1"/>
  <c r="G1487" i="62"/>
  <c r="I1487" i="62"/>
  <c r="J1487" i="62"/>
  <c r="K1487" i="62"/>
  <c r="L1487" i="62"/>
  <c r="M1487" i="62"/>
  <c r="N1487" i="62"/>
  <c r="C1488" i="62"/>
  <c r="D1488" i="62"/>
  <c r="E1488" i="62"/>
  <c r="F1488" i="62"/>
  <c r="H1488" i="62" s="1"/>
  <c r="G1488" i="62"/>
  <c r="I1488" i="62"/>
  <c r="J1488" i="62"/>
  <c r="K1488" i="62"/>
  <c r="L1488" i="62"/>
  <c r="M1488" i="62"/>
  <c r="N1488" i="62"/>
  <c r="C1489" i="62"/>
  <c r="D1489" i="62"/>
  <c r="E1489" i="62"/>
  <c r="F1489" i="62"/>
  <c r="G1489" i="62"/>
  <c r="I1489" i="62"/>
  <c r="J1489" i="62"/>
  <c r="K1489" i="62"/>
  <c r="L1489" i="62"/>
  <c r="M1489" i="62"/>
  <c r="N1489" i="62"/>
  <c r="C1490" i="62"/>
  <c r="D1490" i="62"/>
  <c r="E1490" i="62"/>
  <c r="F1490" i="62"/>
  <c r="G1490" i="62"/>
  <c r="I1490" i="62"/>
  <c r="J1490" i="62"/>
  <c r="K1490" i="62"/>
  <c r="L1490" i="62"/>
  <c r="M1490" i="62"/>
  <c r="N1490" i="62"/>
  <c r="C1491" i="62"/>
  <c r="D1491" i="62"/>
  <c r="E1491" i="62"/>
  <c r="F1491" i="62"/>
  <c r="H1491" i="62" s="1"/>
  <c r="G1491" i="62"/>
  <c r="I1491" i="62"/>
  <c r="J1491" i="62"/>
  <c r="K1491" i="62"/>
  <c r="L1491" i="62"/>
  <c r="M1491" i="62"/>
  <c r="N1491" i="62"/>
  <c r="C1492" i="62"/>
  <c r="D1492" i="62"/>
  <c r="E1492" i="62"/>
  <c r="F1492" i="62"/>
  <c r="H1492" i="62" s="1"/>
  <c r="G1492" i="62"/>
  <c r="I1492" i="62"/>
  <c r="J1492" i="62"/>
  <c r="K1492" i="62"/>
  <c r="L1492" i="62"/>
  <c r="M1492" i="62"/>
  <c r="N1492" i="62"/>
  <c r="C1493" i="62"/>
  <c r="D1493" i="62"/>
  <c r="E1493" i="62"/>
  <c r="F1493" i="62"/>
  <c r="G1493" i="62"/>
  <c r="I1493" i="62"/>
  <c r="J1493" i="62"/>
  <c r="K1493" i="62"/>
  <c r="L1493" i="62"/>
  <c r="M1493" i="62"/>
  <c r="N1493" i="62"/>
  <c r="C1494" i="62"/>
  <c r="D1494" i="62"/>
  <c r="E1494" i="62"/>
  <c r="F1494" i="62"/>
  <c r="G1494" i="62"/>
  <c r="I1494" i="62"/>
  <c r="J1494" i="62"/>
  <c r="K1494" i="62"/>
  <c r="L1494" i="62"/>
  <c r="M1494" i="62"/>
  <c r="N1494" i="62"/>
  <c r="C1495" i="62"/>
  <c r="D1495" i="62"/>
  <c r="E1495" i="62"/>
  <c r="F1495" i="62"/>
  <c r="H1495" i="62" s="1"/>
  <c r="G1495" i="62"/>
  <c r="I1495" i="62"/>
  <c r="J1495" i="62"/>
  <c r="K1495" i="62"/>
  <c r="L1495" i="62"/>
  <c r="M1495" i="62"/>
  <c r="N1495" i="62"/>
  <c r="C1496" i="62"/>
  <c r="D1496" i="62"/>
  <c r="E1496" i="62"/>
  <c r="F1496" i="62"/>
  <c r="H1496" i="62" s="1"/>
  <c r="G1496" i="62"/>
  <c r="I1496" i="62"/>
  <c r="J1496" i="62"/>
  <c r="K1496" i="62"/>
  <c r="L1496" i="62"/>
  <c r="M1496" i="62"/>
  <c r="N1496" i="62"/>
  <c r="C1497" i="62"/>
  <c r="D1497" i="62"/>
  <c r="E1497" i="62"/>
  <c r="F1497" i="62"/>
  <c r="G1497" i="62"/>
  <c r="I1497" i="62"/>
  <c r="J1497" i="62"/>
  <c r="K1497" i="62"/>
  <c r="L1497" i="62"/>
  <c r="M1497" i="62"/>
  <c r="N1497" i="62"/>
  <c r="C1498" i="62"/>
  <c r="D1498" i="62"/>
  <c r="E1498" i="62"/>
  <c r="F1498" i="62"/>
  <c r="G1498" i="62"/>
  <c r="I1498" i="62"/>
  <c r="J1498" i="62"/>
  <c r="K1498" i="62"/>
  <c r="L1498" i="62"/>
  <c r="M1498" i="62"/>
  <c r="N1498" i="62"/>
  <c r="C1499" i="62"/>
  <c r="D1499" i="62"/>
  <c r="E1499" i="62"/>
  <c r="F1499" i="62"/>
  <c r="H1499" i="62" s="1"/>
  <c r="G1499" i="62"/>
  <c r="I1499" i="62"/>
  <c r="J1499" i="62"/>
  <c r="K1499" i="62"/>
  <c r="L1499" i="62"/>
  <c r="M1499" i="62"/>
  <c r="N1499" i="62"/>
  <c r="C1500" i="62"/>
  <c r="D1500" i="62"/>
  <c r="E1500" i="62"/>
  <c r="F1500" i="62"/>
  <c r="H1500" i="62" s="1"/>
  <c r="G1500" i="62"/>
  <c r="I1500" i="62"/>
  <c r="J1500" i="62"/>
  <c r="K1500" i="62"/>
  <c r="L1500" i="62"/>
  <c r="M1500" i="62"/>
  <c r="N1500" i="62"/>
  <c r="C1501" i="62"/>
  <c r="D1501" i="62"/>
  <c r="E1501" i="62"/>
  <c r="F1501" i="62"/>
  <c r="G1501" i="62"/>
  <c r="I1501" i="62"/>
  <c r="J1501" i="62"/>
  <c r="K1501" i="62"/>
  <c r="L1501" i="62"/>
  <c r="M1501" i="62"/>
  <c r="N1501" i="62"/>
  <c r="C1502" i="62"/>
  <c r="D1502" i="62"/>
  <c r="E1502" i="62"/>
  <c r="F1502" i="62"/>
  <c r="G1502" i="62"/>
  <c r="I1502" i="62"/>
  <c r="J1502" i="62"/>
  <c r="K1502" i="62"/>
  <c r="L1502" i="62"/>
  <c r="M1502" i="62"/>
  <c r="N1502" i="62"/>
  <c r="C1503" i="62"/>
  <c r="D1503" i="62"/>
  <c r="E1503" i="62"/>
  <c r="F1503" i="62"/>
  <c r="H1503" i="62" s="1"/>
  <c r="G1503" i="62"/>
  <c r="I1503" i="62"/>
  <c r="J1503" i="62"/>
  <c r="K1503" i="62"/>
  <c r="L1503" i="62"/>
  <c r="M1503" i="62"/>
  <c r="N1503" i="62"/>
  <c r="C1504" i="62"/>
  <c r="D1504" i="62"/>
  <c r="E1504" i="62"/>
  <c r="F1504" i="62"/>
  <c r="H1504" i="62" s="1"/>
  <c r="G1504" i="62"/>
  <c r="I1504" i="62"/>
  <c r="J1504" i="62"/>
  <c r="K1504" i="62"/>
  <c r="L1504" i="62"/>
  <c r="M1504" i="62"/>
  <c r="N1504" i="62"/>
  <c r="C1505" i="62"/>
  <c r="D1505" i="62"/>
  <c r="E1505" i="62"/>
  <c r="F1505" i="62"/>
  <c r="G1505" i="62"/>
  <c r="I1505" i="62"/>
  <c r="J1505" i="62"/>
  <c r="K1505" i="62"/>
  <c r="L1505" i="62"/>
  <c r="M1505" i="62"/>
  <c r="N1505" i="62"/>
  <c r="C1506" i="62"/>
  <c r="D1506" i="62"/>
  <c r="E1506" i="62"/>
  <c r="F1506" i="62"/>
  <c r="G1506" i="62"/>
  <c r="I1506" i="62"/>
  <c r="J1506" i="62"/>
  <c r="K1506" i="62"/>
  <c r="L1506" i="62"/>
  <c r="M1506" i="62"/>
  <c r="N1506" i="62"/>
  <c r="C1507" i="62"/>
  <c r="D1507" i="62"/>
  <c r="E1507" i="62"/>
  <c r="F1507" i="62"/>
  <c r="H1507" i="62" s="1"/>
  <c r="G1507" i="62"/>
  <c r="I1507" i="62"/>
  <c r="J1507" i="62"/>
  <c r="K1507" i="62"/>
  <c r="L1507" i="62"/>
  <c r="M1507" i="62"/>
  <c r="N1507" i="62"/>
  <c r="C1508" i="62"/>
  <c r="D1508" i="62"/>
  <c r="E1508" i="62"/>
  <c r="F1508" i="62"/>
  <c r="H1508" i="62" s="1"/>
  <c r="G1508" i="62"/>
  <c r="I1508" i="62"/>
  <c r="J1508" i="62"/>
  <c r="K1508" i="62"/>
  <c r="L1508" i="62"/>
  <c r="M1508" i="62"/>
  <c r="N1508" i="62"/>
  <c r="C1509" i="62"/>
  <c r="D1509" i="62"/>
  <c r="E1509" i="62"/>
  <c r="F1509" i="62"/>
  <c r="G1509" i="62"/>
  <c r="I1509" i="62"/>
  <c r="J1509" i="62"/>
  <c r="K1509" i="62"/>
  <c r="L1509" i="62"/>
  <c r="M1509" i="62"/>
  <c r="N1509" i="62"/>
  <c r="C1510" i="62"/>
  <c r="D1510" i="62"/>
  <c r="E1510" i="62"/>
  <c r="F1510" i="62"/>
  <c r="G1510" i="62"/>
  <c r="I1510" i="62"/>
  <c r="J1510" i="62"/>
  <c r="K1510" i="62"/>
  <c r="L1510" i="62"/>
  <c r="M1510" i="62"/>
  <c r="N1510" i="62"/>
  <c r="C1511" i="62"/>
  <c r="D1511" i="62"/>
  <c r="E1511" i="62"/>
  <c r="F1511" i="62"/>
  <c r="H1511" i="62" s="1"/>
  <c r="G1511" i="62"/>
  <c r="I1511" i="62"/>
  <c r="J1511" i="62"/>
  <c r="K1511" i="62"/>
  <c r="L1511" i="62"/>
  <c r="M1511" i="62"/>
  <c r="N1511" i="62"/>
  <c r="C1512" i="62"/>
  <c r="D1512" i="62"/>
  <c r="E1512" i="62"/>
  <c r="F1512" i="62"/>
  <c r="H1512" i="62" s="1"/>
  <c r="G1512" i="62"/>
  <c r="I1512" i="62"/>
  <c r="J1512" i="62"/>
  <c r="K1512" i="62"/>
  <c r="L1512" i="62"/>
  <c r="M1512" i="62"/>
  <c r="N1512" i="62"/>
  <c r="C1513" i="62"/>
  <c r="D1513" i="62"/>
  <c r="E1513" i="62"/>
  <c r="F1513" i="62"/>
  <c r="G1513" i="62"/>
  <c r="I1513" i="62"/>
  <c r="J1513" i="62"/>
  <c r="K1513" i="62"/>
  <c r="L1513" i="62"/>
  <c r="M1513" i="62"/>
  <c r="N1513" i="62"/>
  <c r="C1514" i="62"/>
  <c r="D1514" i="62"/>
  <c r="E1514" i="62"/>
  <c r="F1514" i="62"/>
  <c r="G1514" i="62"/>
  <c r="H1514" i="62"/>
  <c r="I1514" i="62"/>
  <c r="J1514" i="62"/>
  <c r="K1514" i="62"/>
  <c r="L1514" i="62"/>
  <c r="M1514" i="62"/>
  <c r="N1514" i="62"/>
  <c r="C1515" i="62"/>
  <c r="D1515" i="62"/>
  <c r="E1515" i="62"/>
  <c r="F1515" i="62"/>
  <c r="G1515" i="62"/>
  <c r="H1515" i="62"/>
  <c r="I1515" i="62"/>
  <c r="J1515" i="62"/>
  <c r="K1515" i="62"/>
  <c r="L1515" i="62"/>
  <c r="M1515" i="62"/>
  <c r="N1515" i="62"/>
  <c r="C1516" i="62"/>
  <c r="D1516" i="62"/>
  <c r="E1516" i="62"/>
  <c r="F1516" i="62"/>
  <c r="G1516" i="62"/>
  <c r="H1516" i="62"/>
  <c r="I1516" i="62"/>
  <c r="J1516" i="62"/>
  <c r="K1516" i="62"/>
  <c r="L1516" i="62"/>
  <c r="M1516" i="62"/>
  <c r="N1516" i="62"/>
  <c r="C1517" i="62"/>
  <c r="D1517" i="62"/>
  <c r="E1517" i="62"/>
  <c r="F1517" i="62"/>
  <c r="G1517" i="62"/>
  <c r="H1517" i="62"/>
  <c r="I1517" i="62"/>
  <c r="J1517" i="62"/>
  <c r="K1517" i="62"/>
  <c r="L1517" i="62"/>
  <c r="M1517" i="62"/>
  <c r="N1517" i="62"/>
  <c r="C1518" i="62"/>
  <c r="D1518" i="62"/>
  <c r="E1518" i="62"/>
  <c r="F1518" i="62"/>
  <c r="G1518" i="62"/>
  <c r="H1518" i="62"/>
  <c r="I1518" i="62"/>
  <c r="J1518" i="62"/>
  <c r="K1518" i="62"/>
  <c r="L1518" i="62"/>
  <c r="M1518" i="62"/>
  <c r="N1518" i="62"/>
  <c r="C1519" i="62"/>
  <c r="D1519" i="62"/>
  <c r="E1519" i="62"/>
  <c r="F1519" i="62"/>
  <c r="G1519" i="62"/>
  <c r="H1519" i="62"/>
  <c r="I1519" i="62"/>
  <c r="J1519" i="62"/>
  <c r="K1519" i="62"/>
  <c r="L1519" i="62"/>
  <c r="M1519" i="62"/>
  <c r="N1519" i="62"/>
  <c r="C1520" i="62"/>
  <c r="D1520" i="62"/>
  <c r="E1520" i="62"/>
  <c r="F1520" i="62"/>
  <c r="G1520" i="62"/>
  <c r="H1520" i="62"/>
  <c r="I1520" i="62"/>
  <c r="J1520" i="62"/>
  <c r="K1520" i="62"/>
  <c r="L1520" i="62"/>
  <c r="M1520" i="62"/>
  <c r="N1520" i="62"/>
  <c r="C1521" i="62"/>
  <c r="D1521" i="62"/>
  <c r="E1521" i="62"/>
  <c r="F1521" i="62"/>
  <c r="G1521" i="62"/>
  <c r="H1521" i="62"/>
  <c r="I1521" i="62"/>
  <c r="J1521" i="62"/>
  <c r="K1521" i="62"/>
  <c r="L1521" i="62"/>
  <c r="M1521" i="62"/>
  <c r="N1521" i="62"/>
  <c r="C1522" i="62"/>
  <c r="D1522" i="62"/>
  <c r="E1522" i="62"/>
  <c r="F1522" i="62"/>
  <c r="G1522" i="62"/>
  <c r="H1522" i="62"/>
  <c r="I1522" i="62"/>
  <c r="J1522" i="62"/>
  <c r="K1522" i="62"/>
  <c r="L1522" i="62"/>
  <c r="M1522" i="62"/>
  <c r="N1522" i="62"/>
  <c r="C1523" i="62"/>
  <c r="D1523" i="62"/>
  <c r="E1523" i="62"/>
  <c r="F1523" i="62"/>
  <c r="G1523" i="62"/>
  <c r="H1523" i="62"/>
  <c r="I1523" i="62"/>
  <c r="J1523" i="62"/>
  <c r="K1523" i="62"/>
  <c r="L1523" i="62"/>
  <c r="M1523" i="62"/>
  <c r="N1523" i="62"/>
  <c r="C1524" i="62"/>
  <c r="D1524" i="62"/>
  <c r="E1524" i="62"/>
  <c r="F1524" i="62"/>
  <c r="G1524" i="62"/>
  <c r="H1524" i="62"/>
  <c r="I1524" i="62"/>
  <c r="J1524" i="62"/>
  <c r="K1524" i="62"/>
  <c r="L1524" i="62"/>
  <c r="M1524" i="62"/>
  <c r="N1524" i="62"/>
  <c r="C1525" i="62"/>
  <c r="D1525" i="62"/>
  <c r="E1525" i="62"/>
  <c r="F1525" i="62"/>
  <c r="G1525" i="62"/>
  <c r="H1525" i="62"/>
  <c r="I1525" i="62"/>
  <c r="J1525" i="62"/>
  <c r="K1525" i="62"/>
  <c r="L1525" i="62"/>
  <c r="M1525" i="62"/>
  <c r="N1525" i="62"/>
  <c r="C1526" i="62"/>
  <c r="D1526" i="62"/>
  <c r="E1526" i="62"/>
  <c r="F1526" i="62"/>
  <c r="G1526" i="62"/>
  <c r="H1526" i="62"/>
  <c r="I1526" i="62"/>
  <c r="J1526" i="62"/>
  <c r="K1526" i="62"/>
  <c r="L1526" i="62"/>
  <c r="M1526" i="62"/>
  <c r="N1526" i="62"/>
  <c r="C1527" i="62"/>
  <c r="D1527" i="62"/>
  <c r="E1527" i="62"/>
  <c r="F1527" i="62"/>
  <c r="G1527" i="62"/>
  <c r="H1527" i="62"/>
  <c r="I1527" i="62"/>
  <c r="J1527" i="62"/>
  <c r="K1527" i="62"/>
  <c r="L1527" i="62"/>
  <c r="M1527" i="62"/>
  <c r="N1527" i="62"/>
  <c r="C1528" i="62"/>
  <c r="D1528" i="62"/>
  <c r="E1528" i="62"/>
  <c r="F1528" i="62"/>
  <c r="G1528" i="62"/>
  <c r="H1528" i="62"/>
  <c r="I1528" i="62"/>
  <c r="J1528" i="62"/>
  <c r="K1528" i="62"/>
  <c r="L1528" i="62"/>
  <c r="M1528" i="62"/>
  <c r="N1528" i="62"/>
  <c r="C1529" i="62"/>
  <c r="D1529" i="62"/>
  <c r="E1529" i="62"/>
  <c r="F1529" i="62"/>
  <c r="G1529" i="62"/>
  <c r="H1529" i="62"/>
  <c r="I1529" i="62"/>
  <c r="J1529" i="62"/>
  <c r="K1529" i="62"/>
  <c r="L1529" i="62"/>
  <c r="M1529" i="62"/>
  <c r="N1529" i="62"/>
  <c r="C1530" i="62"/>
  <c r="D1530" i="62"/>
  <c r="E1530" i="62"/>
  <c r="F1530" i="62"/>
  <c r="G1530" i="62"/>
  <c r="H1530" i="62"/>
  <c r="I1530" i="62"/>
  <c r="J1530" i="62"/>
  <c r="K1530" i="62"/>
  <c r="L1530" i="62"/>
  <c r="M1530" i="62"/>
  <c r="N1530" i="62"/>
  <c r="C1531" i="62"/>
  <c r="D1531" i="62"/>
  <c r="E1531" i="62"/>
  <c r="F1531" i="62"/>
  <c r="G1531" i="62"/>
  <c r="H1531" i="62"/>
  <c r="I1531" i="62"/>
  <c r="J1531" i="62"/>
  <c r="K1531" i="62"/>
  <c r="L1531" i="62"/>
  <c r="M1531" i="62"/>
  <c r="N1531" i="62"/>
  <c r="C1532" i="62"/>
  <c r="D1532" i="62"/>
  <c r="E1532" i="62"/>
  <c r="F1532" i="62"/>
  <c r="G1532" i="62"/>
  <c r="H1532" i="62"/>
  <c r="I1532" i="62"/>
  <c r="J1532" i="62"/>
  <c r="K1532" i="62"/>
  <c r="L1532" i="62"/>
  <c r="M1532" i="62"/>
  <c r="N1532" i="62"/>
  <c r="C1533" i="62"/>
  <c r="D1533" i="62"/>
  <c r="E1533" i="62"/>
  <c r="F1533" i="62"/>
  <c r="G1533" i="62"/>
  <c r="H1533" i="62"/>
  <c r="I1533" i="62"/>
  <c r="J1533" i="62"/>
  <c r="K1533" i="62"/>
  <c r="L1533" i="62"/>
  <c r="M1533" i="62"/>
  <c r="N1533" i="62"/>
  <c r="C1534" i="62"/>
  <c r="D1534" i="62"/>
  <c r="E1534" i="62"/>
  <c r="F1534" i="62"/>
  <c r="G1534" i="62"/>
  <c r="H1534" i="62"/>
  <c r="I1534" i="62"/>
  <c r="J1534" i="62"/>
  <c r="K1534" i="62"/>
  <c r="L1534" i="62"/>
  <c r="M1534" i="62"/>
  <c r="N1534" i="62"/>
  <c r="C1535" i="62"/>
  <c r="D1535" i="62"/>
  <c r="E1535" i="62"/>
  <c r="F1535" i="62"/>
  <c r="G1535" i="62"/>
  <c r="H1535" i="62"/>
  <c r="I1535" i="62"/>
  <c r="J1535" i="62"/>
  <c r="K1535" i="62"/>
  <c r="L1535" i="62"/>
  <c r="M1535" i="62"/>
  <c r="N1535" i="62"/>
  <c r="C1536" i="62"/>
  <c r="D1536" i="62"/>
  <c r="E1536" i="62"/>
  <c r="F1536" i="62"/>
  <c r="G1536" i="62"/>
  <c r="H1536" i="62"/>
  <c r="I1536" i="62"/>
  <c r="J1536" i="62"/>
  <c r="K1536" i="62"/>
  <c r="L1536" i="62"/>
  <c r="M1536" i="62"/>
  <c r="N1536" i="62"/>
  <c r="C1537" i="62"/>
  <c r="D1537" i="62"/>
  <c r="E1537" i="62"/>
  <c r="F1537" i="62"/>
  <c r="G1537" i="62"/>
  <c r="H1537" i="62"/>
  <c r="I1537" i="62"/>
  <c r="J1537" i="62"/>
  <c r="K1537" i="62"/>
  <c r="L1537" i="62"/>
  <c r="M1537" i="62"/>
  <c r="N1537" i="62"/>
  <c r="C1538" i="62"/>
  <c r="D1538" i="62"/>
  <c r="E1538" i="62"/>
  <c r="F1538" i="62"/>
  <c r="G1538" i="62"/>
  <c r="H1538" i="62"/>
  <c r="I1538" i="62"/>
  <c r="J1538" i="62"/>
  <c r="K1538" i="62"/>
  <c r="L1538" i="62"/>
  <c r="M1538" i="62"/>
  <c r="N1538" i="62"/>
  <c r="C1539" i="62"/>
  <c r="D1539" i="62"/>
  <c r="E1539" i="62"/>
  <c r="F1539" i="62"/>
  <c r="G1539" i="62"/>
  <c r="H1539" i="62"/>
  <c r="I1539" i="62"/>
  <c r="J1539" i="62"/>
  <c r="K1539" i="62"/>
  <c r="L1539" i="62"/>
  <c r="M1539" i="62"/>
  <c r="N1539" i="62"/>
  <c r="C1540" i="62"/>
  <c r="D1540" i="62"/>
  <c r="E1540" i="62"/>
  <c r="F1540" i="62"/>
  <c r="G1540" i="62"/>
  <c r="H1540" i="62"/>
  <c r="I1540" i="62"/>
  <c r="J1540" i="62"/>
  <c r="K1540" i="62"/>
  <c r="L1540" i="62"/>
  <c r="M1540" i="62"/>
  <c r="N1540" i="62"/>
  <c r="C1541" i="62"/>
  <c r="D1541" i="62"/>
  <c r="E1541" i="62"/>
  <c r="F1541" i="62"/>
  <c r="G1541" i="62"/>
  <c r="H1541" i="62"/>
  <c r="I1541" i="62"/>
  <c r="J1541" i="62"/>
  <c r="K1541" i="62"/>
  <c r="L1541" i="62"/>
  <c r="M1541" i="62"/>
  <c r="N1541" i="62"/>
  <c r="C1542" i="62"/>
  <c r="D1542" i="62"/>
  <c r="E1542" i="62"/>
  <c r="F1542" i="62"/>
  <c r="G1542" i="62"/>
  <c r="H1542" i="62"/>
  <c r="I1542" i="62"/>
  <c r="J1542" i="62"/>
  <c r="K1542" i="62"/>
  <c r="L1542" i="62"/>
  <c r="M1542" i="62"/>
  <c r="N1542" i="62"/>
  <c r="C1543" i="62"/>
  <c r="D1543" i="62"/>
  <c r="E1543" i="62"/>
  <c r="F1543" i="62"/>
  <c r="G1543" i="62"/>
  <c r="H1543" i="62"/>
  <c r="I1543" i="62"/>
  <c r="J1543" i="62"/>
  <c r="K1543" i="62"/>
  <c r="L1543" i="62"/>
  <c r="M1543" i="62"/>
  <c r="N1543" i="62"/>
  <c r="C1544" i="62"/>
  <c r="D1544" i="62"/>
  <c r="E1544" i="62"/>
  <c r="F1544" i="62"/>
  <c r="G1544" i="62"/>
  <c r="H1544" i="62"/>
  <c r="I1544" i="62"/>
  <c r="J1544" i="62"/>
  <c r="K1544" i="62"/>
  <c r="L1544" i="62"/>
  <c r="M1544" i="62"/>
  <c r="N1544" i="62"/>
  <c r="C1545" i="62"/>
  <c r="D1545" i="62"/>
  <c r="E1545" i="62"/>
  <c r="F1545" i="62"/>
  <c r="G1545" i="62"/>
  <c r="H1545" i="62"/>
  <c r="I1545" i="62"/>
  <c r="J1545" i="62"/>
  <c r="K1545" i="62"/>
  <c r="L1545" i="62"/>
  <c r="M1545" i="62"/>
  <c r="N1545" i="62"/>
  <c r="C1546" i="62"/>
  <c r="D1546" i="62"/>
  <c r="E1546" i="62"/>
  <c r="F1546" i="62"/>
  <c r="G1546" i="62"/>
  <c r="H1546" i="62"/>
  <c r="I1546" i="62"/>
  <c r="J1546" i="62"/>
  <c r="K1546" i="62"/>
  <c r="L1546" i="62"/>
  <c r="M1546" i="62"/>
  <c r="N1546" i="62"/>
  <c r="C1547" i="62"/>
  <c r="D1547" i="62"/>
  <c r="E1547" i="62"/>
  <c r="F1547" i="62"/>
  <c r="G1547" i="62"/>
  <c r="H1547" i="62"/>
  <c r="I1547" i="62"/>
  <c r="J1547" i="62"/>
  <c r="K1547" i="62"/>
  <c r="L1547" i="62"/>
  <c r="M1547" i="62"/>
  <c r="N1547" i="62"/>
  <c r="C1548" i="62"/>
  <c r="D1548" i="62"/>
  <c r="E1548" i="62"/>
  <c r="F1548" i="62"/>
  <c r="G1548" i="62"/>
  <c r="H1548" i="62"/>
  <c r="I1548" i="62"/>
  <c r="J1548" i="62"/>
  <c r="K1548" i="62"/>
  <c r="L1548" i="62"/>
  <c r="M1548" i="62"/>
  <c r="N1548" i="62"/>
  <c r="C1549" i="62"/>
  <c r="D1549" i="62"/>
  <c r="E1549" i="62"/>
  <c r="F1549" i="62"/>
  <c r="G1549" i="62"/>
  <c r="H1549" i="62"/>
  <c r="I1549" i="62"/>
  <c r="J1549" i="62"/>
  <c r="K1549" i="62"/>
  <c r="L1549" i="62"/>
  <c r="M1549" i="62"/>
  <c r="N1549" i="62"/>
  <c r="C1550" i="62"/>
  <c r="D1550" i="62"/>
  <c r="E1550" i="62"/>
  <c r="F1550" i="62"/>
  <c r="G1550" i="62"/>
  <c r="H1550" i="62"/>
  <c r="I1550" i="62"/>
  <c r="J1550" i="62"/>
  <c r="K1550" i="62"/>
  <c r="L1550" i="62"/>
  <c r="M1550" i="62"/>
  <c r="N1550" i="62"/>
  <c r="C1551" i="62"/>
  <c r="D1551" i="62"/>
  <c r="E1551" i="62"/>
  <c r="F1551" i="62"/>
  <c r="G1551" i="62"/>
  <c r="H1551" i="62"/>
  <c r="I1551" i="62"/>
  <c r="J1551" i="62"/>
  <c r="K1551" i="62"/>
  <c r="L1551" i="62"/>
  <c r="M1551" i="62"/>
  <c r="N1551" i="62"/>
  <c r="C1552" i="62"/>
  <c r="D1552" i="62"/>
  <c r="E1552" i="62"/>
  <c r="F1552" i="62"/>
  <c r="G1552" i="62"/>
  <c r="H1552" i="62"/>
  <c r="I1552" i="62"/>
  <c r="J1552" i="62"/>
  <c r="K1552" i="62"/>
  <c r="L1552" i="62"/>
  <c r="M1552" i="62"/>
  <c r="N1552" i="62"/>
  <c r="C1553" i="62"/>
  <c r="D1553" i="62"/>
  <c r="E1553" i="62"/>
  <c r="F1553" i="62"/>
  <c r="G1553" i="62"/>
  <c r="H1553" i="62"/>
  <c r="I1553" i="62"/>
  <c r="J1553" i="62"/>
  <c r="K1553" i="62"/>
  <c r="L1553" i="62"/>
  <c r="M1553" i="62"/>
  <c r="N1553" i="62"/>
  <c r="C1554" i="62"/>
  <c r="D1554" i="62"/>
  <c r="E1554" i="62"/>
  <c r="F1554" i="62"/>
  <c r="G1554" i="62"/>
  <c r="H1554" i="62"/>
  <c r="I1554" i="62"/>
  <c r="J1554" i="62"/>
  <c r="K1554" i="62"/>
  <c r="L1554" i="62"/>
  <c r="M1554" i="62"/>
  <c r="N1554" i="62"/>
  <c r="C1555" i="62"/>
  <c r="D1555" i="62"/>
  <c r="E1555" i="62"/>
  <c r="F1555" i="62"/>
  <c r="G1555" i="62"/>
  <c r="H1555" i="62"/>
  <c r="I1555" i="62"/>
  <c r="J1555" i="62"/>
  <c r="K1555" i="62"/>
  <c r="L1555" i="62"/>
  <c r="M1555" i="62"/>
  <c r="N1555" i="62"/>
  <c r="C1556" i="62"/>
  <c r="D1556" i="62"/>
  <c r="E1556" i="62"/>
  <c r="F1556" i="62"/>
  <c r="G1556" i="62"/>
  <c r="H1556" i="62"/>
  <c r="I1556" i="62"/>
  <c r="J1556" i="62"/>
  <c r="K1556" i="62"/>
  <c r="L1556" i="62"/>
  <c r="M1556" i="62"/>
  <c r="N1556" i="62"/>
  <c r="C1557" i="62"/>
  <c r="D1557" i="62"/>
  <c r="E1557" i="62"/>
  <c r="F1557" i="62"/>
  <c r="G1557" i="62"/>
  <c r="H1557" i="62"/>
  <c r="I1557" i="62"/>
  <c r="J1557" i="62"/>
  <c r="K1557" i="62"/>
  <c r="L1557" i="62"/>
  <c r="M1557" i="62"/>
  <c r="N1557" i="62"/>
  <c r="C1558" i="62"/>
  <c r="D1558" i="62"/>
  <c r="E1558" i="62"/>
  <c r="F1558" i="62"/>
  <c r="G1558" i="62"/>
  <c r="H1558" i="62"/>
  <c r="I1558" i="62"/>
  <c r="J1558" i="62"/>
  <c r="K1558" i="62"/>
  <c r="L1558" i="62"/>
  <c r="M1558" i="62"/>
  <c r="N1558" i="62"/>
  <c r="C1559" i="62"/>
  <c r="D1559" i="62"/>
  <c r="E1559" i="62"/>
  <c r="F1559" i="62"/>
  <c r="G1559" i="62"/>
  <c r="H1559" i="62"/>
  <c r="I1559" i="62"/>
  <c r="J1559" i="62"/>
  <c r="K1559" i="62"/>
  <c r="L1559" i="62"/>
  <c r="M1559" i="62"/>
  <c r="N1559" i="62"/>
  <c r="C1560" i="62"/>
  <c r="D1560" i="62"/>
  <c r="E1560" i="62"/>
  <c r="F1560" i="62"/>
  <c r="G1560" i="62"/>
  <c r="H1560" i="62"/>
  <c r="I1560" i="62"/>
  <c r="J1560" i="62"/>
  <c r="K1560" i="62"/>
  <c r="L1560" i="62"/>
  <c r="M1560" i="62"/>
  <c r="N1560" i="62"/>
  <c r="C1561" i="62"/>
  <c r="D1561" i="62"/>
  <c r="E1561" i="62"/>
  <c r="F1561" i="62"/>
  <c r="G1561" i="62"/>
  <c r="H1561" i="62"/>
  <c r="I1561" i="62"/>
  <c r="J1561" i="62"/>
  <c r="K1561" i="62"/>
  <c r="L1561" i="62"/>
  <c r="M1561" i="62"/>
  <c r="N1561" i="62"/>
  <c r="C1562" i="62"/>
  <c r="D1562" i="62"/>
  <c r="E1562" i="62"/>
  <c r="F1562" i="62"/>
  <c r="G1562" i="62"/>
  <c r="H1562" i="62"/>
  <c r="I1562" i="62"/>
  <c r="J1562" i="62"/>
  <c r="K1562" i="62"/>
  <c r="L1562" i="62"/>
  <c r="M1562" i="62"/>
  <c r="N1562" i="62"/>
  <c r="C1563" i="62"/>
  <c r="D1563" i="62"/>
  <c r="E1563" i="62"/>
  <c r="F1563" i="62"/>
  <c r="G1563" i="62"/>
  <c r="H1563" i="62"/>
  <c r="I1563" i="62"/>
  <c r="J1563" i="62"/>
  <c r="K1563" i="62"/>
  <c r="L1563" i="62"/>
  <c r="M1563" i="62"/>
  <c r="N1563" i="62"/>
  <c r="C1564" i="62"/>
  <c r="D1564" i="62"/>
  <c r="E1564" i="62"/>
  <c r="F1564" i="62"/>
  <c r="G1564" i="62"/>
  <c r="H1564" i="62"/>
  <c r="I1564" i="62"/>
  <c r="J1564" i="62"/>
  <c r="K1564" i="62"/>
  <c r="L1564" i="62"/>
  <c r="M1564" i="62"/>
  <c r="N1564" i="62"/>
  <c r="C1565" i="62"/>
  <c r="D1565" i="62"/>
  <c r="E1565" i="62"/>
  <c r="F1565" i="62"/>
  <c r="G1565" i="62"/>
  <c r="H1565" i="62"/>
  <c r="I1565" i="62"/>
  <c r="J1565" i="62"/>
  <c r="K1565" i="62"/>
  <c r="L1565" i="62"/>
  <c r="M1565" i="62"/>
  <c r="N1565" i="62"/>
  <c r="C1566" i="62"/>
  <c r="D1566" i="62"/>
  <c r="E1566" i="62"/>
  <c r="F1566" i="62"/>
  <c r="G1566" i="62"/>
  <c r="H1566" i="62"/>
  <c r="I1566" i="62"/>
  <c r="J1566" i="62"/>
  <c r="K1566" i="62"/>
  <c r="L1566" i="62"/>
  <c r="M1566" i="62"/>
  <c r="N1566" i="62"/>
  <c r="C1567" i="62"/>
  <c r="D1567" i="62"/>
  <c r="E1567" i="62"/>
  <c r="F1567" i="62"/>
  <c r="G1567" i="62"/>
  <c r="H1567" i="62"/>
  <c r="I1567" i="62"/>
  <c r="J1567" i="62"/>
  <c r="K1567" i="62"/>
  <c r="L1567" i="62"/>
  <c r="M1567" i="62"/>
  <c r="N1567" i="62"/>
  <c r="C1568" i="62"/>
  <c r="D1568" i="62"/>
  <c r="E1568" i="62"/>
  <c r="F1568" i="62"/>
  <c r="G1568" i="62"/>
  <c r="H1568" i="62"/>
  <c r="I1568" i="62"/>
  <c r="J1568" i="62"/>
  <c r="K1568" i="62"/>
  <c r="L1568" i="62"/>
  <c r="M1568" i="62"/>
  <c r="N1568" i="62"/>
  <c r="C1569" i="62"/>
  <c r="D1569" i="62"/>
  <c r="E1569" i="62"/>
  <c r="F1569" i="62"/>
  <c r="G1569" i="62"/>
  <c r="H1569" i="62"/>
  <c r="I1569" i="62"/>
  <c r="J1569" i="62"/>
  <c r="K1569" i="62"/>
  <c r="L1569" i="62"/>
  <c r="M1569" i="62"/>
  <c r="N1569" i="62"/>
  <c r="C1570" i="62"/>
  <c r="D1570" i="62"/>
  <c r="E1570" i="62"/>
  <c r="F1570" i="62"/>
  <c r="G1570" i="62"/>
  <c r="H1570" i="62"/>
  <c r="I1570" i="62"/>
  <c r="J1570" i="62"/>
  <c r="K1570" i="62"/>
  <c r="L1570" i="62"/>
  <c r="M1570" i="62"/>
  <c r="N1570" i="62"/>
  <c r="C1571" i="62"/>
  <c r="D1571" i="62"/>
  <c r="E1571" i="62"/>
  <c r="F1571" i="62"/>
  <c r="G1571" i="62"/>
  <c r="H1571" i="62"/>
  <c r="I1571" i="62"/>
  <c r="J1571" i="62"/>
  <c r="K1571" i="62"/>
  <c r="L1571" i="62"/>
  <c r="M1571" i="62"/>
  <c r="N1571" i="62"/>
  <c r="C1572" i="62"/>
  <c r="D1572" i="62"/>
  <c r="E1572" i="62"/>
  <c r="F1572" i="62"/>
  <c r="G1572" i="62"/>
  <c r="H1572" i="62"/>
  <c r="I1572" i="62"/>
  <c r="J1572" i="62"/>
  <c r="K1572" i="62"/>
  <c r="L1572" i="62"/>
  <c r="M1572" i="62"/>
  <c r="N1572" i="62"/>
  <c r="C1573" i="62"/>
  <c r="D1573" i="62"/>
  <c r="E1573" i="62"/>
  <c r="F1573" i="62"/>
  <c r="G1573" i="62"/>
  <c r="H1573" i="62"/>
  <c r="I1573" i="62"/>
  <c r="J1573" i="62"/>
  <c r="K1573" i="62"/>
  <c r="L1573" i="62"/>
  <c r="M1573" i="62"/>
  <c r="N1573" i="62"/>
  <c r="C1574" i="62"/>
  <c r="D1574" i="62"/>
  <c r="E1574" i="62"/>
  <c r="F1574" i="62"/>
  <c r="G1574" i="62"/>
  <c r="H1574" i="62"/>
  <c r="I1574" i="62"/>
  <c r="J1574" i="62"/>
  <c r="K1574" i="62"/>
  <c r="L1574" i="62"/>
  <c r="M1574" i="62"/>
  <c r="N1574" i="62"/>
  <c r="C1575" i="62"/>
  <c r="D1575" i="62"/>
  <c r="E1575" i="62"/>
  <c r="F1575" i="62"/>
  <c r="G1575" i="62"/>
  <c r="H1575" i="62"/>
  <c r="I1575" i="62"/>
  <c r="J1575" i="62"/>
  <c r="K1575" i="62"/>
  <c r="L1575" i="62"/>
  <c r="M1575" i="62"/>
  <c r="N1575" i="62"/>
  <c r="C1576" i="62"/>
  <c r="D1576" i="62"/>
  <c r="E1576" i="62"/>
  <c r="F1576" i="62"/>
  <c r="G1576" i="62"/>
  <c r="H1576" i="62"/>
  <c r="I1576" i="62"/>
  <c r="J1576" i="62"/>
  <c r="K1576" i="62"/>
  <c r="L1576" i="62"/>
  <c r="M1576" i="62"/>
  <c r="N1576" i="62"/>
  <c r="C1577" i="62"/>
  <c r="D1577" i="62"/>
  <c r="E1577" i="62"/>
  <c r="F1577" i="62"/>
  <c r="G1577" i="62"/>
  <c r="H1577" i="62"/>
  <c r="I1577" i="62"/>
  <c r="J1577" i="62"/>
  <c r="K1577" i="62"/>
  <c r="L1577" i="62"/>
  <c r="M1577" i="62"/>
  <c r="N1577" i="62"/>
  <c r="C1578" i="62"/>
  <c r="D1578" i="62"/>
  <c r="E1578" i="62"/>
  <c r="F1578" i="62"/>
  <c r="G1578" i="62"/>
  <c r="H1578" i="62"/>
  <c r="I1578" i="62"/>
  <c r="J1578" i="62"/>
  <c r="K1578" i="62"/>
  <c r="L1578" i="62"/>
  <c r="M1578" i="62"/>
  <c r="N1578" i="62"/>
  <c r="C1579" i="62"/>
  <c r="D1579" i="62"/>
  <c r="E1579" i="62"/>
  <c r="F1579" i="62"/>
  <c r="G1579" i="62"/>
  <c r="H1579" i="62"/>
  <c r="I1579" i="62"/>
  <c r="J1579" i="62"/>
  <c r="K1579" i="62"/>
  <c r="L1579" i="62"/>
  <c r="M1579" i="62"/>
  <c r="N1579" i="62"/>
  <c r="C1580" i="62"/>
  <c r="D1580" i="62"/>
  <c r="E1580" i="62"/>
  <c r="F1580" i="62"/>
  <c r="G1580" i="62"/>
  <c r="H1580" i="62"/>
  <c r="I1580" i="62"/>
  <c r="J1580" i="62"/>
  <c r="K1580" i="62"/>
  <c r="L1580" i="62"/>
  <c r="M1580" i="62"/>
  <c r="N1580" i="62"/>
  <c r="C1581" i="62"/>
  <c r="D1581" i="62"/>
  <c r="E1581" i="62"/>
  <c r="F1581" i="62"/>
  <c r="G1581" i="62"/>
  <c r="H1581" i="62"/>
  <c r="I1581" i="62"/>
  <c r="J1581" i="62"/>
  <c r="K1581" i="62"/>
  <c r="L1581" i="62"/>
  <c r="M1581" i="62"/>
  <c r="N1581" i="62"/>
  <c r="C1582" i="62"/>
  <c r="D1582" i="62"/>
  <c r="E1582" i="62"/>
  <c r="F1582" i="62"/>
  <c r="G1582" i="62"/>
  <c r="H1582" i="62"/>
  <c r="I1582" i="62"/>
  <c r="J1582" i="62"/>
  <c r="K1582" i="62"/>
  <c r="L1582" i="62"/>
  <c r="M1582" i="62"/>
  <c r="N1582" i="62"/>
  <c r="C1583" i="62"/>
  <c r="D1583" i="62"/>
  <c r="E1583" i="62"/>
  <c r="F1583" i="62"/>
  <c r="G1583" i="62"/>
  <c r="H1583" i="62"/>
  <c r="I1583" i="62"/>
  <c r="J1583" i="62"/>
  <c r="K1583" i="62"/>
  <c r="L1583" i="62"/>
  <c r="M1583" i="62"/>
  <c r="N1583" i="62"/>
  <c r="C1584" i="62"/>
  <c r="D1584" i="62"/>
  <c r="E1584" i="62"/>
  <c r="F1584" i="62"/>
  <c r="G1584" i="62"/>
  <c r="H1584" i="62"/>
  <c r="I1584" i="62"/>
  <c r="J1584" i="62"/>
  <c r="K1584" i="62"/>
  <c r="L1584" i="62"/>
  <c r="M1584" i="62"/>
  <c r="N1584" i="62"/>
  <c r="C1585" i="62"/>
  <c r="D1585" i="62"/>
  <c r="E1585" i="62"/>
  <c r="F1585" i="62"/>
  <c r="G1585" i="62"/>
  <c r="H1585" i="62"/>
  <c r="I1585" i="62"/>
  <c r="J1585" i="62"/>
  <c r="K1585" i="62"/>
  <c r="L1585" i="62"/>
  <c r="M1585" i="62"/>
  <c r="N1585" i="62"/>
  <c r="C1586" i="62"/>
  <c r="D1586" i="62"/>
  <c r="E1586" i="62"/>
  <c r="F1586" i="62"/>
  <c r="G1586" i="62"/>
  <c r="H1586" i="62"/>
  <c r="I1586" i="62"/>
  <c r="J1586" i="62"/>
  <c r="K1586" i="62"/>
  <c r="L1586" i="62"/>
  <c r="M1586" i="62"/>
  <c r="N1586" i="62"/>
  <c r="C1587" i="62"/>
  <c r="D1587" i="62"/>
  <c r="E1587" i="62"/>
  <c r="F1587" i="62"/>
  <c r="G1587" i="62"/>
  <c r="H1587" i="62"/>
  <c r="I1587" i="62"/>
  <c r="J1587" i="62"/>
  <c r="K1587" i="62"/>
  <c r="L1587" i="62"/>
  <c r="M1587" i="62"/>
  <c r="N1587" i="62"/>
  <c r="C1588" i="62"/>
  <c r="D1588" i="62"/>
  <c r="E1588" i="62"/>
  <c r="F1588" i="62"/>
  <c r="G1588" i="62"/>
  <c r="H1588" i="62"/>
  <c r="I1588" i="62"/>
  <c r="J1588" i="62"/>
  <c r="K1588" i="62"/>
  <c r="L1588" i="62"/>
  <c r="M1588" i="62"/>
  <c r="N1588" i="62"/>
  <c r="C1589" i="62"/>
  <c r="D1589" i="62"/>
  <c r="E1589" i="62"/>
  <c r="F1589" i="62"/>
  <c r="G1589" i="62"/>
  <c r="H1589" i="62"/>
  <c r="I1589" i="62"/>
  <c r="J1589" i="62"/>
  <c r="K1589" i="62"/>
  <c r="L1589" i="62"/>
  <c r="M1589" i="62"/>
  <c r="N1589" i="62"/>
  <c r="C1590" i="62"/>
  <c r="D1590" i="62"/>
  <c r="E1590" i="62"/>
  <c r="F1590" i="62"/>
  <c r="G1590" i="62"/>
  <c r="H1590" i="62"/>
  <c r="I1590" i="62"/>
  <c r="J1590" i="62"/>
  <c r="K1590" i="62"/>
  <c r="L1590" i="62"/>
  <c r="M1590" i="62"/>
  <c r="N1590" i="62"/>
  <c r="C1591" i="62"/>
  <c r="D1591" i="62"/>
  <c r="E1591" i="62"/>
  <c r="F1591" i="62"/>
  <c r="G1591" i="62"/>
  <c r="H1591" i="62"/>
  <c r="I1591" i="62"/>
  <c r="J1591" i="62"/>
  <c r="K1591" i="62"/>
  <c r="L1591" i="62"/>
  <c r="M1591" i="62"/>
  <c r="N1591" i="62"/>
  <c r="C1592" i="62"/>
  <c r="D1592" i="62"/>
  <c r="E1592" i="62"/>
  <c r="F1592" i="62"/>
  <c r="G1592" i="62"/>
  <c r="H1592" i="62"/>
  <c r="I1592" i="62"/>
  <c r="J1592" i="62"/>
  <c r="K1592" i="62"/>
  <c r="L1592" i="62"/>
  <c r="M1592" i="62"/>
  <c r="N1592" i="62"/>
  <c r="C1593" i="62"/>
  <c r="D1593" i="62"/>
  <c r="E1593" i="62"/>
  <c r="F1593" i="62"/>
  <c r="G1593" i="62"/>
  <c r="H1593" i="62"/>
  <c r="I1593" i="62"/>
  <c r="J1593" i="62"/>
  <c r="K1593" i="62"/>
  <c r="L1593" i="62"/>
  <c r="M1593" i="62"/>
  <c r="N1593" i="62"/>
  <c r="C1594" i="62"/>
  <c r="D1594" i="62"/>
  <c r="E1594" i="62"/>
  <c r="F1594" i="62"/>
  <c r="G1594" i="62"/>
  <c r="H1594" i="62"/>
  <c r="I1594" i="62"/>
  <c r="J1594" i="62"/>
  <c r="K1594" i="62"/>
  <c r="L1594" i="62"/>
  <c r="M1594" i="62"/>
  <c r="N1594" i="62"/>
  <c r="C1595" i="62"/>
  <c r="D1595" i="62"/>
  <c r="E1595" i="62"/>
  <c r="F1595" i="62"/>
  <c r="G1595" i="62"/>
  <c r="H1595" i="62"/>
  <c r="I1595" i="62"/>
  <c r="J1595" i="62"/>
  <c r="K1595" i="62"/>
  <c r="L1595" i="62"/>
  <c r="M1595" i="62"/>
  <c r="N1595" i="62"/>
  <c r="C1596" i="62"/>
  <c r="D1596" i="62"/>
  <c r="E1596" i="62"/>
  <c r="F1596" i="62"/>
  <c r="G1596" i="62"/>
  <c r="H1596" i="62"/>
  <c r="I1596" i="62"/>
  <c r="J1596" i="62"/>
  <c r="K1596" i="62"/>
  <c r="L1596" i="62"/>
  <c r="M1596" i="62"/>
  <c r="N1596" i="62"/>
  <c r="C1597" i="62"/>
  <c r="D1597" i="62"/>
  <c r="E1597" i="62"/>
  <c r="F1597" i="62"/>
  <c r="G1597" i="62"/>
  <c r="H1597" i="62"/>
  <c r="I1597" i="62"/>
  <c r="J1597" i="62"/>
  <c r="K1597" i="62"/>
  <c r="L1597" i="62"/>
  <c r="M1597" i="62"/>
  <c r="N1597" i="62"/>
  <c r="C1598" i="62"/>
  <c r="D1598" i="62"/>
  <c r="E1598" i="62"/>
  <c r="F1598" i="62"/>
  <c r="G1598" i="62"/>
  <c r="H1598" i="62"/>
  <c r="I1598" i="62"/>
  <c r="J1598" i="62"/>
  <c r="K1598" i="62"/>
  <c r="L1598" i="62"/>
  <c r="M1598" i="62"/>
  <c r="N1598" i="62"/>
  <c r="C1599" i="62"/>
  <c r="D1599" i="62"/>
  <c r="E1599" i="62"/>
  <c r="F1599" i="62"/>
  <c r="G1599" i="62"/>
  <c r="H1599" i="62"/>
  <c r="I1599" i="62"/>
  <c r="J1599" i="62"/>
  <c r="K1599" i="62"/>
  <c r="L1599" i="62"/>
  <c r="M1599" i="62"/>
  <c r="N1599" i="62"/>
  <c r="C1600" i="62"/>
  <c r="D1600" i="62"/>
  <c r="E1600" i="62"/>
  <c r="F1600" i="62"/>
  <c r="G1600" i="62"/>
  <c r="H1600" i="62"/>
  <c r="I1600" i="62"/>
  <c r="J1600" i="62"/>
  <c r="K1600" i="62"/>
  <c r="L1600" i="62"/>
  <c r="M1600" i="62"/>
  <c r="N1600" i="62"/>
  <c r="C1601" i="62"/>
  <c r="D1601" i="62"/>
  <c r="E1601" i="62"/>
  <c r="F1601" i="62"/>
  <c r="G1601" i="62"/>
  <c r="H1601" i="62"/>
  <c r="I1601" i="62"/>
  <c r="J1601" i="62"/>
  <c r="K1601" i="62"/>
  <c r="L1601" i="62"/>
  <c r="M1601" i="62"/>
  <c r="N1601" i="62"/>
  <c r="C1602" i="62"/>
  <c r="D1602" i="62"/>
  <c r="E1602" i="62"/>
  <c r="F1602" i="62"/>
  <c r="G1602" i="62"/>
  <c r="H1602" i="62"/>
  <c r="I1602" i="62"/>
  <c r="J1602" i="62"/>
  <c r="K1602" i="62"/>
  <c r="L1602" i="62"/>
  <c r="M1602" i="62"/>
  <c r="N1602" i="62"/>
  <c r="C1603" i="62"/>
  <c r="D1603" i="62"/>
  <c r="E1603" i="62"/>
  <c r="F1603" i="62"/>
  <c r="G1603" i="62"/>
  <c r="H1603" i="62"/>
  <c r="I1603" i="62"/>
  <c r="J1603" i="62"/>
  <c r="K1603" i="62"/>
  <c r="L1603" i="62"/>
  <c r="M1603" i="62"/>
  <c r="N1603" i="62"/>
  <c r="C1604" i="62"/>
  <c r="D1604" i="62"/>
  <c r="E1604" i="62"/>
  <c r="F1604" i="62"/>
  <c r="G1604" i="62"/>
  <c r="H1604" i="62"/>
  <c r="I1604" i="62"/>
  <c r="J1604" i="62"/>
  <c r="K1604" i="62"/>
  <c r="L1604" i="62"/>
  <c r="M1604" i="62"/>
  <c r="N1604" i="62"/>
  <c r="C1605" i="62"/>
  <c r="D1605" i="62"/>
  <c r="E1605" i="62"/>
  <c r="F1605" i="62"/>
  <c r="G1605" i="62"/>
  <c r="H1605" i="62"/>
  <c r="I1605" i="62"/>
  <c r="J1605" i="62"/>
  <c r="K1605" i="62"/>
  <c r="L1605" i="62"/>
  <c r="M1605" i="62"/>
  <c r="N1605" i="62"/>
  <c r="C1606" i="62"/>
  <c r="D1606" i="62"/>
  <c r="E1606" i="62"/>
  <c r="F1606" i="62"/>
  <c r="G1606" i="62"/>
  <c r="H1606" i="62"/>
  <c r="I1606" i="62"/>
  <c r="J1606" i="62"/>
  <c r="K1606" i="62"/>
  <c r="L1606" i="62"/>
  <c r="M1606" i="62"/>
  <c r="N1606" i="62"/>
  <c r="C1607" i="62"/>
  <c r="D1607" i="62"/>
  <c r="E1607" i="62"/>
  <c r="F1607" i="62"/>
  <c r="G1607" i="62"/>
  <c r="H1607" i="62"/>
  <c r="I1607" i="62"/>
  <c r="J1607" i="62"/>
  <c r="K1607" i="62"/>
  <c r="L1607" i="62"/>
  <c r="M1607" i="62"/>
  <c r="N1607" i="62"/>
  <c r="C1608" i="62"/>
  <c r="D1608" i="62"/>
  <c r="E1608" i="62"/>
  <c r="F1608" i="62"/>
  <c r="G1608" i="62"/>
  <c r="H1608" i="62"/>
  <c r="I1608" i="62"/>
  <c r="J1608" i="62"/>
  <c r="K1608" i="62"/>
  <c r="L1608" i="62"/>
  <c r="M1608" i="62"/>
  <c r="N1608" i="62"/>
  <c r="C1609" i="62"/>
  <c r="D1609" i="62"/>
  <c r="E1609" i="62"/>
  <c r="F1609" i="62"/>
  <c r="G1609" i="62"/>
  <c r="H1609" i="62"/>
  <c r="I1609" i="62"/>
  <c r="J1609" i="62"/>
  <c r="K1609" i="62"/>
  <c r="L1609" i="62"/>
  <c r="M1609" i="62"/>
  <c r="N1609" i="62"/>
  <c r="C1610" i="62"/>
  <c r="D1610" i="62"/>
  <c r="E1610" i="62"/>
  <c r="F1610" i="62"/>
  <c r="G1610" i="62"/>
  <c r="H1610" i="62"/>
  <c r="I1610" i="62"/>
  <c r="J1610" i="62"/>
  <c r="K1610" i="62"/>
  <c r="L1610" i="62"/>
  <c r="M1610" i="62"/>
  <c r="N1610" i="62"/>
  <c r="C1611" i="62"/>
  <c r="D1611" i="62"/>
  <c r="E1611" i="62"/>
  <c r="F1611" i="62"/>
  <c r="G1611" i="62"/>
  <c r="H1611" i="62"/>
  <c r="I1611" i="62"/>
  <c r="J1611" i="62"/>
  <c r="K1611" i="62"/>
  <c r="L1611" i="62"/>
  <c r="M1611" i="62"/>
  <c r="N1611" i="62"/>
  <c r="C1612" i="62"/>
  <c r="D1612" i="62"/>
  <c r="E1612" i="62"/>
  <c r="F1612" i="62"/>
  <c r="G1612" i="62"/>
  <c r="H1612" i="62"/>
  <c r="I1612" i="62"/>
  <c r="J1612" i="62"/>
  <c r="K1612" i="62"/>
  <c r="L1612" i="62"/>
  <c r="M1612" i="62"/>
  <c r="N1612" i="62"/>
  <c r="C1613" i="62"/>
  <c r="D1613" i="62"/>
  <c r="E1613" i="62"/>
  <c r="F1613" i="62"/>
  <c r="G1613" i="62"/>
  <c r="H1613" i="62"/>
  <c r="I1613" i="62"/>
  <c r="J1613" i="62"/>
  <c r="K1613" i="62"/>
  <c r="L1613" i="62"/>
  <c r="M1613" i="62"/>
  <c r="N1613" i="62"/>
  <c r="C1614" i="62"/>
  <c r="D1614" i="62"/>
  <c r="E1614" i="62"/>
  <c r="F1614" i="62"/>
  <c r="G1614" i="62"/>
  <c r="H1614" i="62"/>
  <c r="I1614" i="62"/>
  <c r="J1614" i="62"/>
  <c r="K1614" i="62"/>
  <c r="L1614" i="62"/>
  <c r="M1614" i="62"/>
  <c r="N1614" i="62"/>
  <c r="C1615" i="62"/>
  <c r="D1615" i="62"/>
  <c r="E1615" i="62"/>
  <c r="F1615" i="62"/>
  <c r="G1615" i="62"/>
  <c r="H1615" i="62"/>
  <c r="I1615" i="62"/>
  <c r="J1615" i="62"/>
  <c r="K1615" i="62"/>
  <c r="L1615" i="62"/>
  <c r="M1615" i="62"/>
  <c r="N1615" i="62"/>
  <c r="C1616" i="62"/>
  <c r="D1616" i="62"/>
  <c r="E1616" i="62"/>
  <c r="F1616" i="62"/>
  <c r="G1616" i="62"/>
  <c r="H1616" i="62"/>
  <c r="I1616" i="62"/>
  <c r="J1616" i="62"/>
  <c r="K1616" i="62"/>
  <c r="L1616" i="62"/>
  <c r="M1616" i="62"/>
  <c r="N1616" i="62"/>
  <c r="C1617" i="62"/>
  <c r="D1617" i="62"/>
  <c r="E1617" i="62"/>
  <c r="F1617" i="62"/>
  <c r="G1617" i="62"/>
  <c r="H1617" i="62"/>
  <c r="I1617" i="62"/>
  <c r="J1617" i="62"/>
  <c r="K1617" i="62"/>
  <c r="L1617" i="62"/>
  <c r="M1617" i="62"/>
  <c r="N1617" i="62"/>
  <c r="C1618" i="62"/>
  <c r="D1618" i="62"/>
  <c r="E1618" i="62"/>
  <c r="F1618" i="62"/>
  <c r="G1618" i="62"/>
  <c r="H1618" i="62"/>
  <c r="I1618" i="62"/>
  <c r="J1618" i="62"/>
  <c r="K1618" i="62"/>
  <c r="L1618" i="62"/>
  <c r="M1618" i="62"/>
  <c r="N1618" i="62"/>
  <c r="C1619" i="62"/>
  <c r="D1619" i="62"/>
  <c r="E1619" i="62"/>
  <c r="F1619" i="62"/>
  <c r="G1619" i="62"/>
  <c r="H1619" i="62"/>
  <c r="I1619" i="62"/>
  <c r="J1619" i="62"/>
  <c r="K1619" i="62"/>
  <c r="L1619" i="62"/>
  <c r="M1619" i="62"/>
  <c r="N1619" i="62"/>
  <c r="C1620" i="62"/>
  <c r="D1620" i="62"/>
  <c r="E1620" i="62"/>
  <c r="F1620" i="62"/>
  <c r="G1620" i="62"/>
  <c r="H1620" i="62"/>
  <c r="I1620" i="62"/>
  <c r="J1620" i="62"/>
  <c r="K1620" i="62"/>
  <c r="L1620" i="62"/>
  <c r="M1620" i="62"/>
  <c r="N1620" i="62"/>
  <c r="C1621" i="62"/>
  <c r="D1621" i="62"/>
  <c r="E1621" i="62"/>
  <c r="F1621" i="62"/>
  <c r="G1621" i="62"/>
  <c r="H1621" i="62"/>
  <c r="I1621" i="62"/>
  <c r="J1621" i="62"/>
  <c r="K1621" i="62"/>
  <c r="L1621" i="62"/>
  <c r="M1621" i="62"/>
  <c r="N1621" i="62"/>
  <c r="C1622" i="62"/>
  <c r="D1622" i="62"/>
  <c r="E1622" i="62"/>
  <c r="F1622" i="62"/>
  <c r="G1622" i="62"/>
  <c r="H1622" i="62"/>
  <c r="I1622" i="62"/>
  <c r="J1622" i="62"/>
  <c r="K1622" i="62"/>
  <c r="L1622" i="62"/>
  <c r="M1622" i="62"/>
  <c r="N1622" i="62"/>
  <c r="C1623" i="62"/>
  <c r="D1623" i="62"/>
  <c r="E1623" i="62"/>
  <c r="F1623" i="62"/>
  <c r="G1623" i="62"/>
  <c r="H1623" i="62"/>
  <c r="I1623" i="62"/>
  <c r="J1623" i="62"/>
  <c r="K1623" i="62"/>
  <c r="L1623" i="62"/>
  <c r="M1623" i="62"/>
  <c r="N1623" i="62"/>
  <c r="C1624" i="62"/>
  <c r="D1624" i="62"/>
  <c r="E1624" i="62"/>
  <c r="F1624" i="62"/>
  <c r="G1624" i="62"/>
  <c r="H1624" i="62"/>
  <c r="I1624" i="62"/>
  <c r="J1624" i="62"/>
  <c r="K1624" i="62"/>
  <c r="L1624" i="62"/>
  <c r="M1624" i="62"/>
  <c r="N1624" i="62"/>
  <c r="C1625" i="62"/>
  <c r="D1625" i="62"/>
  <c r="E1625" i="62"/>
  <c r="F1625" i="62"/>
  <c r="G1625" i="62"/>
  <c r="H1625" i="62"/>
  <c r="I1625" i="62"/>
  <c r="J1625" i="62"/>
  <c r="K1625" i="62"/>
  <c r="L1625" i="62"/>
  <c r="M1625" i="62"/>
  <c r="N1625" i="62"/>
  <c r="C1626" i="62"/>
  <c r="D1626" i="62"/>
  <c r="E1626" i="62"/>
  <c r="F1626" i="62"/>
  <c r="G1626" i="62"/>
  <c r="H1626" i="62"/>
  <c r="I1626" i="62"/>
  <c r="J1626" i="62"/>
  <c r="K1626" i="62"/>
  <c r="L1626" i="62"/>
  <c r="M1626" i="62"/>
  <c r="N1626" i="62"/>
  <c r="C1627" i="62"/>
  <c r="D1627" i="62"/>
  <c r="E1627" i="62"/>
  <c r="F1627" i="62"/>
  <c r="G1627" i="62"/>
  <c r="H1627" i="62"/>
  <c r="I1627" i="62"/>
  <c r="J1627" i="62"/>
  <c r="K1627" i="62"/>
  <c r="L1627" i="62"/>
  <c r="M1627" i="62"/>
  <c r="N1627" i="62"/>
  <c r="C1628" i="62"/>
  <c r="D1628" i="62"/>
  <c r="E1628" i="62"/>
  <c r="F1628" i="62"/>
  <c r="G1628" i="62"/>
  <c r="H1628" i="62"/>
  <c r="I1628" i="62"/>
  <c r="J1628" i="62"/>
  <c r="K1628" i="62"/>
  <c r="L1628" i="62"/>
  <c r="M1628" i="62"/>
  <c r="N1628" i="62"/>
  <c r="C1629" i="62"/>
  <c r="D1629" i="62"/>
  <c r="E1629" i="62"/>
  <c r="F1629" i="62"/>
  <c r="G1629" i="62"/>
  <c r="H1629" i="62"/>
  <c r="I1629" i="62"/>
  <c r="J1629" i="62"/>
  <c r="K1629" i="62"/>
  <c r="L1629" i="62"/>
  <c r="M1629" i="62"/>
  <c r="N1629" i="62"/>
  <c r="C1630" i="62"/>
  <c r="D1630" i="62"/>
  <c r="E1630" i="62"/>
  <c r="F1630" i="62"/>
  <c r="G1630" i="62"/>
  <c r="H1630" i="62"/>
  <c r="I1630" i="62"/>
  <c r="J1630" i="62"/>
  <c r="K1630" i="62"/>
  <c r="L1630" i="62"/>
  <c r="M1630" i="62"/>
  <c r="N1630" i="62"/>
  <c r="C1631" i="62"/>
  <c r="D1631" i="62"/>
  <c r="E1631" i="62"/>
  <c r="F1631" i="62"/>
  <c r="G1631" i="62"/>
  <c r="H1631" i="62"/>
  <c r="I1631" i="62"/>
  <c r="J1631" i="62"/>
  <c r="K1631" i="62"/>
  <c r="L1631" i="62"/>
  <c r="M1631" i="62"/>
  <c r="N1631" i="62"/>
  <c r="C1632" i="62"/>
  <c r="D1632" i="62"/>
  <c r="E1632" i="62"/>
  <c r="F1632" i="62"/>
  <c r="G1632" i="62"/>
  <c r="H1632" i="62"/>
  <c r="I1632" i="62"/>
  <c r="J1632" i="62"/>
  <c r="K1632" i="62"/>
  <c r="L1632" i="62"/>
  <c r="M1632" i="62"/>
  <c r="N1632" i="62"/>
  <c r="C1633" i="62"/>
  <c r="D1633" i="62"/>
  <c r="E1633" i="62"/>
  <c r="F1633" i="62"/>
  <c r="G1633" i="62"/>
  <c r="H1633" i="62"/>
  <c r="I1633" i="62"/>
  <c r="J1633" i="62"/>
  <c r="K1633" i="62"/>
  <c r="L1633" i="62"/>
  <c r="M1633" i="62"/>
  <c r="N1633" i="62"/>
  <c r="C1634" i="62"/>
  <c r="D1634" i="62"/>
  <c r="E1634" i="62"/>
  <c r="F1634" i="62"/>
  <c r="G1634" i="62"/>
  <c r="H1634" i="62"/>
  <c r="I1634" i="62"/>
  <c r="J1634" i="62"/>
  <c r="K1634" i="62"/>
  <c r="L1634" i="62"/>
  <c r="M1634" i="62"/>
  <c r="N1634" i="62"/>
  <c r="C1635" i="62"/>
  <c r="D1635" i="62"/>
  <c r="E1635" i="62"/>
  <c r="F1635" i="62"/>
  <c r="G1635" i="62"/>
  <c r="H1635" i="62"/>
  <c r="I1635" i="62"/>
  <c r="J1635" i="62"/>
  <c r="K1635" i="62"/>
  <c r="L1635" i="62"/>
  <c r="M1635" i="62"/>
  <c r="N1635" i="62"/>
  <c r="C1636" i="62"/>
  <c r="D1636" i="62"/>
  <c r="E1636" i="62"/>
  <c r="F1636" i="62"/>
  <c r="G1636" i="62"/>
  <c r="H1636" i="62"/>
  <c r="I1636" i="62"/>
  <c r="J1636" i="62"/>
  <c r="K1636" i="62"/>
  <c r="L1636" i="62"/>
  <c r="M1636" i="62"/>
  <c r="N1636" i="62"/>
  <c r="C1637" i="62"/>
  <c r="D1637" i="62"/>
  <c r="E1637" i="62"/>
  <c r="F1637" i="62"/>
  <c r="G1637" i="62"/>
  <c r="H1637" i="62"/>
  <c r="I1637" i="62"/>
  <c r="J1637" i="62"/>
  <c r="K1637" i="62"/>
  <c r="L1637" i="62"/>
  <c r="M1637" i="62"/>
  <c r="N1637" i="62"/>
  <c r="C1638" i="62"/>
  <c r="D1638" i="62"/>
  <c r="E1638" i="62"/>
  <c r="F1638" i="62"/>
  <c r="G1638" i="62"/>
  <c r="H1638" i="62"/>
  <c r="I1638" i="62"/>
  <c r="J1638" i="62"/>
  <c r="K1638" i="62"/>
  <c r="L1638" i="62"/>
  <c r="M1638" i="62"/>
  <c r="N1638" i="62"/>
  <c r="C1639" i="62"/>
  <c r="D1639" i="62"/>
  <c r="E1639" i="62"/>
  <c r="F1639" i="62"/>
  <c r="G1639" i="62"/>
  <c r="H1639" i="62"/>
  <c r="I1639" i="62"/>
  <c r="J1639" i="62"/>
  <c r="K1639" i="62"/>
  <c r="L1639" i="62"/>
  <c r="M1639" i="62"/>
  <c r="N1639" i="62"/>
  <c r="C1640" i="62"/>
  <c r="D1640" i="62"/>
  <c r="E1640" i="62"/>
  <c r="F1640" i="62"/>
  <c r="G1640" i="62"/>
  <c r="H1640" i="62"/>
  <c r="I1640" i="62"/>
  <c r="J1640" i="62"/>
  <c r="K1640" i="62"/>
  <c r="L1640" i="62"/>
  <c r="M1640" i="62"/>
  <c r="N1640" i="62"/>
  <c r="C1641" i="62"/>
  <c r="D1641" i="62"/>
  <c r="E1641" i="62"/>
  <c r="F1641" i="62"/>
  <c r="G1641" i="62"/>
  <c r="H1641" i="62"/>
  <c r="I1641" i="62"/>
  <c r="J1641" i="62"/>
  <c r="K1641" i="62"/>
  <c r="L1641" i="62"/>
  <c r="M1641" i="62"/>
  <c r="N1641" i="62"/>
  <c r="C1642" i="62"/>
  <c r="D1642" i="62"/>
  <c r="E1642" i="62"/>
  <c r="F1642" i="62"/>
  <c r="G1642" i="62"/>
  <c r="H1642" i="62"/>
  <c r="I1642" i="62"/>
  <c r="J1642" i="62"/>
  <c r="K1642" i="62"/>
  <c r="L1642" i="62"/>
  <c r="M1642" i="62"/>
  <c r="N1642" i="62"/>
  <c r="C1643" i="62"/>
  <c r="D1643" i="62"/>
  <c r="E1643" i="62"/>
  <c r="F1643" i="62"/>
  <c r="G1643" i="62"/>
  <c r="H1643" i="62"/>
  <c r="I1643" i="62"/>
  <c r="J1643" i="62"/>
  <c r="K1643" i="62"/>
  <c r="L1643" i="62"/>
  <c r="M1643" i="62"/>
  <c r="N1643" i="62"/>
  <c r="C1644" i="62"/>
  <c r="D1644" i="62"/>
  <c r="E1644" i="62"/>
  <c r="F1644" i="62"/>
  <c r="G1644" i="62"/>
  <c r="H1644" i="62"/>
  <c r="I1644" i="62"/>
  <c r="J1644" i="62"/>
  <c r="K1644" i="62"/>
  <c r="L1644" i="62"/>
  <c r="M1644" i="62"/>
  <c r="N1644" i="62"/>
  <c r="C1645" i="62"/>
  <c r="D1645" i="62"/>
  <c r="E1645" i="62"/>
  <c r="F1645" i="62"/>
  <c r="G1645" i="62"/>
  <c r="H1645" i="62"/>
  <c r="I1645" i="62"/>
  <c r="J1645" i="62"/>
  <c r="K1645" i="62"/>
  <c r="L1645" i="62"/>
  <c r="M1645" i="62"/>
  <c r="N1645" i="62"/>
  <c r="C1646" i="62"/>
  <c r="D1646" i="62"/>
  <c r="E1646" i="62"/>
  <c r="F1646" i="62"/>
  <c r="G1646" i="62"/>
  <c r="H1646" i="62"/>
  <c r="I1646" i="62"/>
  <c r="J1646" i="62"/>
  <c r="K1646" i="62"/>
  <c r="L1646" i="62"/>
  <c r="M1646" i="62"/>
  <c r="N1646" i="62"/>
  <c r="C1647" i="62"/>
  <c r="D1647" i="62"/>
  <c r="E1647" i="62"/>
  <c r="F1647" i="62"/>
  <c r="G1647" i="62"/>
  <c r="H1647" i="62"/>
  <c r="I1647" i="62"/>
  <c r="J1647" i="62"/>
  <c r="K1647" i="62"/>
  <c r="L1647" i="62"/>
  <c r="M1647" i="62"/>
  <c r="N1647" i="62"/>
  <c r="C1648" i="62"/>
  <c r="D1648" i="62"/>
  <c r="E1648" i="62"/>
  <c r="F1648" i="62"/>
  <c r="G1648" i="62"/>
  <c r="H1648" i="62"/>
  <c r="I1648" i="62"/>
  <c r="J1648" i="62"/>
  <c r="K1648" i="62"/>
  <c r="L1648" i="62"/>
  <c r="M1648" i="62"/>
  <c r="N1648" i="62"/>
  <c r="C1649" i="62"/>
  <c r="D1649" i="62"/>
  <c r="E1649" i="62"/>
  <c r="F1649" i="62"/>
  <c r="G1649" i="62"/>
  <c r="H1649" i="62"/>
  <c r="I1649" i="62"/>
  <c r="J1649" i="62"/>
  <c r="K1649" i="62"/>
  <c r="L1649" i="62"/>
  <c r="M1649" i="62"/>
  <c r="N1649" i="62"/>
  <c r="C1650" i="62"/>
  <c r="D1650" i="62"/>
  <c r="E1650" i="62"/>
  <c r="F1650" i="62"/>
  <c r="G1650" i="62"/>
  <c r="H1650" i="62"/>
  <c r="I1650" i="62"/>
  <c r="J1650" i="62"/>
  <c r="K1650" i="62"/>
  <c r="L1650" i="62"/>
  <c r="M1650" i="62"/>
  <c r="N1650" i="62"/>
  <c r="C1651" i="62"/>
  <c r="D1651" i="62"/>
  <c r="E1651" i="62"/>
  <c r="F1651" i="62"/>
  <c r="G1651" i="62"/>
  <c r="H1651" i="62"/>
  <c r="I1651" i="62"/>
  <c r="J1651" i="62"/>
  <c r="K1651" i="62"/>
  <c r="L1651" i="62"/>
  <c r="M1651" i="62"/>
  <c r="N1651" i="62"/>
  <c r="C1652" i="62"/>
  <c r="D1652" i="62"/>
  <c r="E1652" i="62"/>
  <c r="F1652" i="62"/>
  <c r="G1652" i="62"/>
  <c r="H1652" i="62"/>
  <c r="I1652" i="62"/>
  <c r="J1652" i="62"/>
  <c r="K1652" i="62"/>
  <c r="L1652" i="62"/>
  <c r="M1652" i="62"/>
  <c r="N1652" i="62"/>
  <c r="C1653" i="62"/>
  <c r="D1653" i="62"/>
  <c r="E1653" i="62"/>
  <c r="F1653" i="62"/>
  <c r="G1653" i="62"/>
  <c r="H1653" i="62"/>
  <c r="I1653" i="62"/>
  <c r="J1653" i="62"/>
  <c r="K1653" i="62"/>
  <c r="L1653" i="62"/>
  <c r="M1653" i="62"/>
  <c r="N1653" i="62"/>
  <c r="C1654" i="62"/>
  <c r="D1654" i="62"/>
  <c r="E1654" i="62"/>
  <c r="F1654" i="62"/>
  <c r="G1654" i="62"/>
  <c r="H1654" i="62"/>
  <c r="I1654" i="62"/>
  <c r="J1654" i="62"/>
  <c r="K1654" i="62"/>
  <c r="L1654" i="62"/>
  <c r="M1654" i="62"/>
  <c r="N1654" i="62"/>
  <c r="C1655" i="62"/>
  <c r="D1655" i="62"/>
  <c r="E1655" i="62"/>
  <c r="F1655" i="62"/>
  <c r="G1655" i="62"/>
  <c r="H1655" i="62"/>
  <c r="I1655" i="62"/>
  <c r="J1655" i="62"/>
  <c r="K1655" i="62"/>
  <c r="L1655" i="62"/>
  <c r="M1655" i="62"/>
  <c r="N1655" i="62"/>
  <c r="C1656" i="62"/>
  <c r="D1656" i="62"/>
  <c r="E1656" i="62"/>
  <c r="F1656" i="62"/>
  <c r="G1656" i="62"/>
  <c r="H1656" i="62"/>
  <c r="I1656" i="62"/>
  <c r="J1656" i="62"/>
  <c r="K1656" i="62"/>
  <c r="L1656" i="62"/>
  <c r="M1656" i="62"/>
  <c r="N1656" i="62"/>
  <c r="C1657" i="62"/>
  <c r="D1657" i="62"/>
  <c r="E1657" i="62"/>
  <c r="F1657" i="62"/>
  <c r="G1657" i="62"/>
  <c r="H1657" i="62"/>
  <c r="I1657" i="62"/>
  <c r="J1657" i="62"/>
  <c r="K1657" i="62"/>
  <c r="L1657" i="62"/>
  <c r="M1657" i="62"/>
  <c r="N1657" i="62"/>
  <c r="C1658" i="62"/>
  <c r="D1658" i="62"/>
  <c r="E1658" i="62"/>
  <c r="F1658" i="62"/>
  <c r="G1658" i="62"/>
  <c r="H1658" i="62"/>
  <c r="I1658" i="62"/>
  <c r="J1658" i="62"/>
  <c r="K1658" i="62"/>
  <c r="L1658" i="62"/>
  <c r="M1658" i="62"/>
  <c r="N1658" i="62"/>
  <c r="C1659" i="62"/>
  <c r="D1659" i="62"/>
  <c r="E1659" i="62"/>
  <c r="F1659" i="62"/>
  <c r="G1659" i="62"/>
  <c r="H1659" i="62"/>
  <c r="I1659" i="62"/>
  <c r="J1659" i="62"/>
  <c r="K1659" i="62"/>
  <c r="L1659" i="62"/>
  <c r="M1659" i="62"/>
  <c r="N1659" i="62"/>
  <c r="C1660" i="62"/>
  <c r="D1660" i="62"/>
  <c r="E1660" i="62"/>
  <c r="F1660" i="62"/>
  <c r="G1660" i="62"/>
  <c r="H1660" i="62"/>
  <c r="I1660" i="62"/>
  <c r="J1660" i="62"/>
  <c r="K1660" i="62"/>
  <c r="L1660" i="62"/>
  <c r="M1660" i="62"/>
  <c r="N1660" i="62"/>
  <c r="C1661" i="62"/>
  <c r="D1661" i="62"/>
  <c r="E1661" i="62"/>
  <c r="F1661" i="62"/>
  <c r="G1661" i="62"/>
  <c r="H1661" i="62"/>
  <c r="I1661" i="62"/>
  <c r="J1661" i="62"/>
  <c r="K1661" i="62"/>
  <c r="L1661" i="62"/>
  <c r="M1661" i="62"/>
  <c r="N1661" i="62"/>
  <c r="C1662" i="62"/>
  <c r="D1662" i="62"/>
  <c r="E1662" i="62"/>
  <c r="F1662" i="62"/>
  <c r="G1662" i="62"/>
  <c r="H1662" i="62"/>
  <c r="I1662" i="62"/>
  <c r="J1662" i="62"/>
  <c r="K1662" i="62"/>
  <c r="L1662" i="62"/>
  <c r="M1662" i="62"/>
  <c r="N1662" i="62"/>
  <c r="C1663" i="62"/>
  <c r="D1663" i="62"/>
  <c r="E1663" i="62"/>
  <c r="F1663" i="62"/>
  <c r="G1663" i="62"/>
  <c r="H1663" i="62"/>
  <c r="I1663" i="62"/>
  <c r="J1663" i="62"/>
  <c r="K1663" i="62"/>
  <c r="L1663" i="62"/>
  <c r="M1663" i="62"/>
  <c r="N1663" i="62"/>
  <c r="C1664" i="62"/>
  <c r="D1664" i="62"/>
  <c r="E1664" i="62"/>
  <c r="F1664" i="62"/>
  <c r="G1664" i="62"/>
  <c r="H1664" i="62"/>
  <c r="I1664" i="62"/>
  <c r="J1664" i="62"/>
  <c r="K1664" i="62"/>
  <c r="L1664" i="62"/>
  <c r="M1664" i="62"/>
  <c r="N1664" i="62"/>
  <c r="C1665" i="62"/>
  <c r="D1665" i="62"/>
  <c r="E1665" i="62"/>
  <c r="F1665" i="62"/>
  <c r="G1665" i="62"/>
  <c r="H1665" i="62"/>
  <c r="I1665" i="62"/>
  <c r="J1665" i="62"/>
  <c r="K1665" i="62"/>
  <c r="L1665" i="62"/>
  <c r="M1665" i="62"/>
  <c r="N1665" i="62"/>
  <c r="C1666" i="62"/>
  <c r="D1666" i="62"/>
  <c r="E1666" i="62"/>
  <c r="F1666" i="62"/>
  <c r="G1666" i="62"/>
  <c r="H1666" i="62"/>
  <c r="I1666" i="62"/>
  <c r="J1666" i="62"/>
  <c r="K1666" i="62"/>
  <c r="L1666" i="62"/>
  <c r="M1666" i="62"/>
  <c r="N1666" i="62"/>
  <c r="C1667" i="62"/>
  <c r="D1667" i="62"/>
  <c r="E1667" i="62"/>
  <c r="F1667" i="62"/>
  <c r="G1667" i="62"/>
  <c r="H1667" i="62"/>
  <c r="I1667" i="62"/>
  <c r="J1667" i="62"/>
  <c r="K1667" i="62"/>
  <c r="L1667" i="62"/>
  <c r="M1667" i="62"/>
  <c r="N1667" i="62"/>
  <c r="C1668" i="62"/>
  <c r="D1668" i="62"/>
  <c r="E1668" i="62"/>
  <c r="F1668" i="62"/>
  <c r="G1668" i="62"/>
  <c r="H1668" i="62"/>
  <c r="I1668" i="62"/>
  <c r="J1668" i="62"/>
  <c r="K1668" i="62"/>
  <c r="L1668" i="62"/>
  <c r="M1668" i="62"/>
  <c r="N1668" i="62"/>
  <c r="C1669" i="62"/>
  <c r="D1669" i="62"/>
  <c r="E1669" i="62"/>
  <c r="F1669" i="62"/>
  <c r="G1669" i="62"/>
  <c r="H1669" i="62"/>
  <c r="I1669" i="62"/>
  <c r="J1669" i="62"/>
  <c r="K1669" i="62"/>
  <c r="L1669" i="62"/>
  <c r="M1669" i="62"/>
  <c r="N1669" i="62"/>
  <c r="C1670" i="62"/>
  <c r="D1670" i="62"/>
  <c r="E1670" i="62"/>
  <c r="F1670" i="62"/>
  <c r="G1670" i="62"/>
  <c r="H1670" i="62"/>
  <c r="I1670" i="62"/>
  <c r="J1670" i="62"/>
  <c r="K1670" i="62"/>
  <c r="L1670" i="62"/>
  <c r="M1670" i="62"/>
  <c r="N1670" i="62"/>
  <c r="C1671" i="62"/>
  <c r="D1671" i="62"/>
  <c r="E1671" i="62"/>
  <c r="F1671" i="62"/>
  <c r="G1671" i="62"/>
  <c r="H1671" i="62"/>
  <c r="I1671" i="62"/>
  <c r="J1671" i="62"/>
  <c r="K1671" i="62"/>
  <c r="L1671" i="62"/>
  <c r="M1671" i="62"/>
  <c r="N1671" i="62"/>
  <c r="C1672" i="62"/>
  <c r="D1672" i="62"/>
  <c r="E1672" i="62"/>
  <c r="F1672" i="62"/>
  <c r="G1672" i="62"/>
  <c r="H1672" i="62"/>
  <c r="I1672" i="62"/>
  <c r="J1672" i="62"/>
  <c r="K1672" i="62"/>
  <c r="L1672" i="62"/>
  <c r="M1672" i="62"/>
  <c r="N1672" i="62"/>
  <c r="C1673" i="62"/>
  <c r="D1673" i="62"/>
  <c r="E1673" i="62"/>
  <c r="F1673" i="62"/>
  <c r="G1673" i="62"/>
  <c r="H1673" i="62"/>
  <c r="I1673" i="62"/>
  <c r="J1673" i="62"/>
  <c r="K1673" i="62"/>
  <c r="L1673" i="62"/>
  <c r="M1673" i="62"/>
  <c r="N1673" i="62"/>
  <c r="C1674" i="62"/>
  <c r="D1674" i="62"/>
  <c r="E1674" i="62"/>
  <c r="F1674" i="62"/>
  <c r="G1674" i="62"/>
  <c r="H1674" i="62"/>
  <c r="I1674" i="62"/>
  <c r="J1674" i="62"/>
  <c r="K1674" i="62"/>
  <c r="L1674" i="62"/>
  <c r="M1674" i="62"/>
  <c r="N1674" i="62"/>
  <c r="C1675" i="62"/>
  <c r="D1675" i="62"/>
  <c r="E1675" i="62"/>
  <c r="F1675" i="62"/>
  <c r="G1675" i="62"/>
  <c r="H1675" i="62"/>
  <c r="I1675" i="62"/>
  <c r="J1675" i="62"/>
  <c r="K1675" i="62"/>
  <c r="L1675" i="62"/>
  <c r="M1675" i="62"/>
  <c r="N1675" i="62"/>
  <c r="C1676" i="62"/>
  <c r="D1676" i="62"/>
  <c r="E1676" i="62"/>
  <c r="F1676" i="62"/>
  <c r="G1676" i="62"/>
  <c r="H1676" i="62"/>
  <c r="I1676" i="62"/>
  <c r="J1676" i="62"/>
  <c r="K1676" i="62"/>
  <c r="L1676" i="62"/>
  <c r="M1676" i="62"/>
  <c r="N1676" i="62"/>
  <c r="C1677" i="62"/>
  <c r="D1677" i="62"/>
  <c r="E1677" i="62"/>
  <c r="F1677" i="62"/>
  <c r="G1677" i="62"/>
  <c r="H1677" i="62"/>
  <c r="I1677" i="62"/>
  <c r="J1677" i="62"/>
  <c r="K1677" i="62"/>
  <c r="L1677" i="62"/>
  <c r="M1677" i="62"/>
  <c r="N1677" i="62"/>
  <c r="C1678" i="62"/>
  <c r="D1678" i="62"/>
  <c r="E1678" i="62"/>
  <c r="F1678" i="62"/>
  <c r="G1678" i="62"/>
  <c r="H1678" i="62"/>
  <c r="I1678" i="62"/>
  <c r="J1678" i="62"/>
  <c r="K1678" i="62"/>
  <c r="L1678" i="62"/>
  <c r="M1678" i="62"/>
  <c r="N1678" i="62"/>
  <c r="C1679" i="62"/>
  <c r="D1679" i="62"/>
  <c r="E1679" i="62"/>
  <c r="F1679" i="62"/>
  <c r="G1679" i="62"/>
  <c r="H1679" i="62"/>
  <c r="I1679" i="62"/>
  <c r="J1679" i="62"/>
  <c r="K1679" i="62"/>
  <c r="L1679" i="62"/>
  <c r="M1679" i="62"/>
  <c r="N1679" i="62"/>
  <c r="C1680" i="62"/>
  <c r="D1680" i="62"/>
  <c r="E1680" i="62"/>
  <c r="F1680" i="62"/>
  <c r="G1680" i="62"/>
  <c r="H1680" i="62"/>
  <c r="I1680" i="62"/>
  <c r="J1680" i="62"/>
  <c r="K1680" i="62"/>
  <c r="L1680" i="62"/>
  <c r="M1680" i="62"/>
  <c r="N1680" i="62"/>
  <c r="C1681" i="62"/>
  <c r="D1681" i="62"/>
  <c r="E1681" i="62"/>
  <c r="F1681" i="62"/>
  <c r="G1681" i="62"/>
  <c r="H1681" i="62"/>
  <c r="I1681" i="62"/>
  <c r="J1681" i="62"/>
  <c r="K1681" i="62"/>
  <c r="L1681" i="62"/>
  <c r="M1681" i="62"/>
  <c r="N1681" i="62"/>
  <c r="C1682" i="62"/>
  <c r="D1682" i="62"/>
  <c r="E1682" i="62"/>
  <c r="F1682" i="62"/>
  <c r="G1682" i="62"/>
  <c r="H1682" i="62"/>
  <c r="I1682" i="62"/>
  <c r="J1682" i="62"/>
  <c r="K1682" i="62"/>
  <c r="L1682" i="62"/>
  <c r="M1682" i="62"/>
  <c r="N1682" i="62"/>
  <c r="C1683" i="62"/>
  <c r="D1683" i="62"/>
  <c r="E1683" i="62"/>
  <c r="F1683" i="62"/>
  <c r="G1683" i="62"/>
  <c r="H1683" i="62"/>
  <c r="I1683" i="62"/>
  <c r="J1683" i="62"/>
  <c r="K1683" i="62"/>
  <c r="L1683" i="62"/>
  <c r="M1683" i="62"/>
  <c r="N1683" i="62"/>
  <c r="C1684" i="62"/>
  <c r="D1684" i="62"/>
  <c r="E1684" i="62"/>
  <c r="F1684" i="62"/>
  <c r="G1684" i="62"/>
  <c r="H1684" i="62"/>
  <c r="I1684" i="62"/>
  <c r="J1684" i="62"/>
  <c r="K1684" i="62"/>
  <c r="L1684" i="62"/>
  <c r="M1684" i="62"/>
  <c r="N1684" i="62"/>
  <c r="C1685" i="62"/>
  <c r="D1685" i="62"/>
  <c r="E1685" i="62"/>
  <c r="F1685" i="62"/>
  <c r="G1685" i="62"/>
  <c r="H1685" i="62"/>
  <c r="I1685" i="62"/>
  <c r="J1685" i="62"/>
  <c r="K1685" i="62"/>
  <c r="L1685" i="62"/>
  <c r="M1685" i="62"/>
  <c r="N1685" i="62"/>
  <c r="C1686" i="62"/>
  <c r="D1686" i="62"/>
  <c r="E1686" i="62"/>
  <c r="F1686" i="62"/>
  <c r="G1686" i="62"/>
  <c r="H1686" i="62"/>
  <c r="I1686" i="62"/>
  <c r="J1686" i="62"/>
  <c r="K1686" i="62"/>
  <c r="L1686" i="62"/>
  <c r="M1686" i="62"/>
  <c r="N1686" i="62"/>
  <c r="C1687" i="62"/>
  <c r="D1687" i="62"/>
  <c r="E1687" i="62"/>
  <c r="F1687" i="62"/>
  <c r="G1687" i="62"/>
  <c r="H1687" i="62"/>
  <c r="I1687" i="62"/>
  <c r="J1687" i="62"/>
  <c r="K1687" i="62"/>
  <c r="L1687" i="62"/>
  <c r="M1687" i="62"/>
  <c r="N1687" i="62"/>
  <c r="C1688" i="62"/>
  <c r="D1688" i="62"/>
  <c r="E1688" i="62"/>
  <c r="F1688" i="62"/>
  <c r="G1688" i="62"/>
  <c r="H1688" i="62"/>
  <c r="I1688" i="62"/>
  <c r="J1688" i="62"/>
  <c r="K1688" i="62"/>
  <c r="L1688" i="62"/>
  <c r="M1688" i="62"/>
  <c r="N1688" i="62"/>
  <c r="C1689" i="62"/>
  <c r="D1689" i="62"/>
  <c r="E1689" i="62"/>
  <c r="F1689" i="62"/>
  <c r="G1689" i="62"/>
  <c r="H1689" i="62"/>
  <c r="I1689" i="62"/>
  <c r="J1689" i="62"/>
  <c r="K1689" i="62"/>
  <c r="L1689" i="62"/>
  <c r="M1689" i="62"/>
  <c r="N1689" i="62"/>
  <c r="C1690" i="62"/>
  <c r="D1690" i="62"/>
  <c r="E1690" i="62"/>
  <c r="F1690" i="62"/>
  <c r="G1690" i="62"/>
  <c r="H1690" i="62"/>
  <c r="I1690" i="62"/>
  <c r="J1690" i="62"/>
  <c r="K1690" i="62"/>
  <c r="L1690" i="62"/>
  <c r="M1690" i="62"/>
  <c r="N1690" i="62"/>
  <c r="C1691" i="62"/>
  <c r="D1691" i="62"/>
  <c r="E1691" i="62"/>
  <c r="F1691" i="62"/>
  <c r="G1691" i="62"/>
  <c r="H1691" i="62"/>
  <c r="I1691" i="62"/>
  <c r="J1691" i="62"/>
  <c r="K1691" i="62"/>
  <c r="L1691" i="62"/>
  <c r="M1691" i="62"/>
  <c r="N1691" i="62"/>
  <c r="C1692" i="62"/>
  <c r="D1692" i="62"/>
  <c r="E1692" i="62"/>
  <c r="F1692" i="62"/>
  <c r="G1692" i="62"/>
  <c r="H1692" i="62"/>
  <c r="I1692" i="62"/>
  <c r="J1692" i="62"/>
  <c r="K1692" i="62"/>
  <c r="L1692" i="62"/>
  <c r="M1692" i="62"/>
  <c r="N1692" i="62"/>
  <c r="C1693" i="62"/>
  <c r="D1693" i="62"/>
  <c r="E1693" i="62"/>
  <c r="F1693" i="62"/>
  <c r="G1693" i="62"/>
  <c r="H1693" i="62"/>
  <c r="I1693" i="62"/>
  <c r="J1693" i="62"/>
  <c r="K1693" i="62"/>
  <c r="L1693" i="62"/>
  <c r="M1693" i="62"/>
  <c r="N1693" i="62"/>
  <c r="C1694" i="62"/>
  <c r="D1694" i="62"/>
  <c r="E1694" i="62"/>
  <c r="F1694" i="62"/>
  <c r="G1694" i="62"/>
  <c r="H1694" i="62"/>
  <c r="I1694" i="62"/>
  <c r="J1694" i="62"/>
  <c r="K1694" i="62"/>
  <c r="L1694" i="62"/>
  <c r="M1694" i="62"/>
  <c r="N1694" i="62"/>
  <c r="C1695" i="62"/>
  <c r="D1695" i="62"/>
  <c r="E1695" i="62"/>
  <c r="F1695" i="62"/>
  <c r="G1695" i="62"/>
  <c r="H1695" i="62"/>
  <c r="I1695" i="62"/>
  <c r="J1695" i="62"/>
  <c r="K1695" i="62"/>
  <c r="L1695" i="62"/>
  <c r="M1695" i="62"/>
  <c r="N1695" i="62"/>
  <c r="C1696" i="62"/>
  <c r="D1696" i="62"/>
  <c r="E1696" i="62"/>
  <c r="F1696" i="62"/>
  <c r="G1696" i="62"/>
  <c r="H1696" i="62"/>
  <c r="I1696" i="62"/>
  <c r="J1696" i="62"/>
  <c r="K1696" i="62"/>
  <c r="L1696" i="62"/>
  <c r="M1696" i="62"/>
  <c r="N1696" i="62"/>
  <c r="C1697" i="62"/>
  <c r="D1697" i="62"/>
  <c r="E1697" i="62"/>
  <c r="F1697" i="62"/>
  <c r="G1697" i="62"/>
  <c r="H1697" i="62"/>
  <c r="I1697" i="62"/>
  <c r="J1697" i="62"/>
  <c r="K1697" i="62"/>
  <c r="L1697" i="62"/>
  <c r="M1697" i="62"/>
  <c r="N1697" i="62"/>
  <c r="C1698" i="62"/>
  <c r="D1698" i="62"/>
  <c r="E1698" i="62"/>
  <c r="F1698" i="62"/>
  <c r="G1698" i="62"/>
  <c r="H1698" i="62"/>
  <c r="I1698" i="62"/>
  <c r="J1698" i="62"/>
  <c r="K1698" i="62"/>
  <c r="L1698" i="62"/>
  <c r="M1698" i="62"/>
  <c r="N1698" i="62"/>
  <c r="C1699" i="62"/>
  <c r="D1699" i="62"/>
  <c r="E1699" i="62"/>
  <c r="F1699" i="62"/>
  <c r="G1699" i="62"/>
  <c r="H1699" i="62"/>
  <c r="I1699" i="62"/>
  <c r="J1699" i="62"/>
  <c r="K1699" i="62"/>
  <c r="L1699" i="62"/>
  <c r="M1699" i="62"/>
  <c r="N1699" i="62"/>
  <c r="C1700" i="62"/>
  <c r="D1700" i="62"/>
  <c r="E1700" i="62"/>
  <c r="F1700" i="62"/>
  <c r="G1700" i="62"/>
  <c r="H1700" i="62"/>
  <c r="I1700" i="62"/>
  <c r="J1700" i="62"/>
  <c r="K1700" i="62"/>
  <c r="L1700" i="62"/>
  <c r="M1700" i="62"/>
  <c r="N1700" i="62"/>
  <c r="C1701" i="62"/>
  <c r="D1701" i="62"/>
  <c r="E1701" i="62"/>
  <c r="F1701" i="62"/>
  <c r="G1701" i="62"/>
  <c r="H1701" i="62"/>
  <c r="I1701" i="62"/>
  <c r="J1701" i="62"/>
  <c r="K1701" i="62"/>
  <c r="L1701" i="62"/>
  <c r="M1701" i="62"/>
  <c r="N1701" i="62"/>
  <c r="C1702" i="62"/>
  <c r="D1702" i="62"/>
  <c r="E1702" i="62"/>
  <c r="F1702" i="62"/>
  <c r="G1702" i="62"/>
  <c r="H1702" i="62"/>
  <c r="I1702" i="62"/>
  <c r="J1702" i="62"/>
  <c r="K1702" i="62"/>
  <c r="L1702" i="62"/>
  <c r="M1702" i="62"/>
  <c r="N1702" i="62"/>
  <c r="C1703" i="62"/>
  <c r="D1703" i="62"/>
  <c r="E1703" i="62"/>
  <c r="F1703" i="62"/>
  <c r="G1703" i="62"/>
  <c r="H1703" i="62"/>
  <c r="I1703" i="62"/>
  <c r="J1703" i="62"/>
  <c r="K1703" i="62"/>
  <c r="L1703" i="62"/>
  <c r="M1703" i="62"/>
  <c r="N1703" i="62"/>
  <c r="C1704" i="62"/>
  <c r="D1704" i="62"/>
  <c r="E1704" i="62"/>
  <c r="F1704" i="62"/>
  <c r="G1704" i="62"/>
  <c r="H1704" i="62"/>
  <c r="I1704" i="62"/>
  <c r="J1704" i="62"/>
  <c r="K1704" i="62"/>
  <c r="L1704" i="62"/>
  <c r="M1704" i="62"/>
  <c r="N1704" i="62"/>
  <c r="C1705" i="62"/>
  <c r="D1705" i="62"/>
  <c r="E1705" i="62"/>
  <c r="F1705" i="62"/>
  <c r="G1705" i="62"/>
  <c r="H1705" i="62"/>
  <c r="I1705" i="62"/>
  <c r="J1705" i="62"/>
  <c r="K1705" i="62"/>
  <c r="L1705" i="62"/>
  <c r="M1705" i="62"/>
  <c r="N1705" i="62"/>
  <c r="C1706" i="62"/>
  <c r="D1706" i="62"/>
  <c r="E1706" i="62"/>
  <c r="F1706" i="62"/>
  <c r="G1706" i="62"/>
  <c r="H1706" i="62"/>
  <c r="I1706" i="62"/>
  <c r="J1706" i="62"/>
  <c r="K1706" i="62"/>
  <c r="L1706" i="62"/>
  <c r="M1706" i="62"/>
  <c r="N1706" i="62"/>
  <c r="C1707" i="62"/>
  <c r="D1707" i="62"/>
  <c r="E1707" i="62"/>
  <c r="F1707" i="62"/>
  <c r="G1707" i="62"/>
  <c r="H1707" i="62"/>
  <c r="I1707" i="62"/>
  <c r="J1707" i="62"/>
  <c r="K1707" i="62"/>
  <c r="L1707" i="62"/>
  <c r="M1707" i="62"/>
  <c r="N1707" i="62"/>
  <c r="C1708" i="62"/>
  <c r="D1708" i="62"/>
  <c r="E1708" i="62"/>
  <c r="F1708" i="62"/>
  <c r="G1708" i="62"/>
  <c r="H1708" i="62"/>
  <c r="I1708" i="62"/>
  <c r="J1708" i="62"/>
  <c r="K1708" i="62"/>
  <c r="L1708" i="62"/>
  <c r="M1708" i="62"/>
  <c r="N1708" i="62"/>
  <c r="C1709" i="62"/>
  <c r="D1709" i="62"/>
  <c r="E1709" i="62"/>
  <c r="F1709" i="62"/>
  <c r="G1709" i="62"/>
  <c r="H1709" i="62"/>
  <c r="I1709" i="62"/>
  <c r="J1709" i="62"/>
  <c r="K1709" i="62"/>
  <c r="L1709" i="62"/>
  <c r="M1709" i="62"/>
  <c r="N1709" i="62"/>
  <c r="C1710" i="62"/>
  <c r="D1710" i="62"/>
  <c r="E1710" i="62"/>
  <c r="F1710" i="62"/>
  <c r="G1710" i="62"/>
  <c r="H1710" i="62"/>
  <c r="I1710" i="62"/>
  <c r="J1710" i="62"/>
  <c r="K1710" i="62"/>
  <c r="L1710" i="62"/>
  <c r="M1710" i="62"/>
  <c r="N1710" i="62"/>
  <c r="C1711" i="62"/>
  <c r="D1711" i="62"/>
  <c r="E1711" i="62"/>
  <c r="F1711" i="62"/>
  <c r="G1711" i="62"/>
  <c r="H1711" i="62"/>
  <c r="I1711" i="62"/>
  <c r="J1711" i="62"/>
  <c r="K1711" i="62"/>
  <c r="L1711" i="62"/>
  <c r="M1711" i="62"/>
  <c r="N1711" i="62"/>
  <c r="C1712" i="62"/>
  <c r="D1712" i="62"/>
  <c r="E1712" i="62"/>
  <c r="F1712" i="62"/>
  <c r="G1712" i="62"/>
  <c r="H1712" i="62"/>
  <c r="I1712" i="62"/>
  <c r="J1712" i="62"/>
  <c r="K1712" i="62"/>
  <c r="L1712" i="62"/>
  <c r="M1712" i="62"/>
  <c r="N1712" i="62"/>
  <c r="C1713" i="62"/>
  <c r="D1713" i="62"/>
  <c r="E1713" i="62"/>
  <c r="F1713" i="62"/>
  <c r="G1713" i="62"/>
  <c r="H1713" i="62"/>
  <c r="I1713" i="62"/>
  <c r="J1713" i="62"/>
  <c r="K1713" i="62"/>
  <c r="L1713" i="62"/>
  <c r="M1713" i="62"/>
  <c r="N1713" i="62"/>
  <c r="C1714" i="62"/>
  <c r="D1714" i="62"/>
  <c r="E1714" i="62"/>
  <c r="F1714" i="62"/>
  <c r="G1714" i="62"/>
  <c r="H1714" i="62"/>
  <c r="I1714" i="62"/>
  <c r="J1714" i="62"/>
  <c r="K1714" i="62"/>
  <c r="L1714" i="62"/>
  <c r="M1714" i="62"/>
  <c r="N1714" i="62"/>
  <c r="C1715" i="62"/>
  <c r="D1715" i="62"/>
  <c r="E1715" i="62"/>
  <c r="F1715" i="62"/>
  <c r="G1715" i="62"/>
  <c r="H1715" i="62"/>
  <c r="I1715" i="62"/>
  <c r="J1715" i="62"/>
  <c r="K1715" i="62"/>
  <c r="L1715" i="62"/>
  <c r="M1715" i="62"/>
  <c r="N1715" i="62"/>
  <c r="C1716" i="62"/>
  <c r="D1716" i="62"/>
  <c r="E1716" i="62"/>
  <c r="F1716" i="62"/>
  <c r="G1716" i="62"/>
  <c r="H1716" i="62"/>
  <c r="I1716" i="62"/>
  <c r="J1716" i="62"/>
  <c r="K1716" i="62"/>
  <c r="L1716" i="62"/>
  <c r="M1716" i="62"/>
  <c r="N1716" i="62"/>
  <c r="C1717" i="62"/>
  <c r="D1717" i="62"/>
  <c r="E1717" i="62"/>
  <c r="F1717" i="62"/>
  <c r="G1717" i="62"/>
  <c r="H1717" i="62"/>
  <c r="I1717" i="62"/>
  <c r="J1717" i="62"/>
  <c r="K1717" i="62"/>
  <c r="L1717" i="62"/>
  <c r="M1717" i="62"/>
  <c r="N1717" i="62"/>
  <c r="C1718" i="62"/>
  <c r="D1718" i="62"/>
  <c r="E1718" i="62"/>
  <c r="F1718" i="62"/>
  <c r="G1718" i="62"/>
  <c r="H1718" i="62"/>
  <c r="I1718" i="62"/>
  <c r="J1718" i="62"/>
  <c r="K1718" i="62"/>
  <c r="L1718" i="62"/>
  <c r="M1718" i="62"/>
  <c r="N1718" i="62"/>
  <c r="C1719" i="62"/>
  <c r="D1719" i="62"/>
  <c r="E1719" i="62"/>
  <c r="F1719" i="62"/>
  <c r="G1719" i="62"/>
  <c r="H1719" i="62"/>
  <c r="I1719" i="62"/>
  <c r="J1719" i="62"/>
  <c r="K1719" i="62"/>
  <c r="L1719" i="62"/>
  <c r="M1719" i="62"/>
  <c r="N1719" i="62"/>
  <c r="C1720" i="62"/>
  <c r="D1720" i="62"/>
  <c r="E1720" i="62"/>
  <c r="F1720" i="62"/>
  <c r="G1720" i="62"/>
  <c r="H1720" i="62"/>
  <c r="I1720" i="62"/>
  <c r="J1720" i="62"/>
  <c r="K1720" i="62"/>
  <c r="L1720" i="62"/>
  <c r="M1720" i="62"/>
  <c r="N1720" i="62"/>
  <c r="C1721" i="62"/>
  <c r="D1721" i="62"/>
  <c r="E1721" i="62"/>
  <c r="F1721" i="62"/>
  <c r="G1721" i="62"/>
  <c r="H1721" i="62"/>
  <c r="I1721" i="62"/>
  <c r="J1721" i="62"/>
  <c r="K1721" i="62"/>
  <c r="L1721" i="62"/>
  <c r="M1721" i="62"/>
  <c r="N1721" i="62"/>
  <c r="C1722" i="62"/>
  <c r="D1722" i="62"/>
  <c r="E1722" i="62"/>
  <c r="F1722" i="62"/>
  <c r="G1722" i="62"/>
  <c r="H1722" i="62"/>
  <c r="I1722" i="62"/>
  <c r="J1722" i="62"/>
  <c r="K1722" i="62"/>
  <c r="L1722" i="62"/>
  <c r="M1722" i="62"/>
  <c r="N1722" i="62"/>
  <c r="C1723" i="62"/>
  <c r="D1723" i="62"/>
  <c r="E1723" i="62"/>
  <c r="F1723" i="62"/>
  <c r="G1723" i="62"/>
  <c r="H1723" i="62"/>
  <c r="I1723" i="62"/>
  <c r="J1723" i="62"/>
  <c r="K1723" i="62"/>
  <c r="L1723" i="62"/>
  <c r="M1723" i="62"/>
  <c r="N1723" i="62"/>
  <c r="C1724" i="62"/>
  <c r="D1724" i="62"/>
  <c r="E1724" i="62"/>
  <c r="F1724" i="62"/>
  <c r="G1724" i="62"/>
  <c r="H1724" i="62"/>
  <c r="I1724" i="62"/>
  <c r="J1724" i="62"/>
  <c r="K1724" i="62"/>
  <c r="L1724" i="62"/>
  <c r="M1724" i="62"/>
  <c r="N1724" i="62"/>
  <c r="C1725" i="62"/>
  <c r="D1725" i="62"/>
  <c r="E1725" i="62"/>
  <c r="F1725" i="62"/>
  <c r="G1725" i="62"/>
  <c r="H1725" i="62"/>
  <c r="I1725" i="62"/>
  <c r="J1725" i="62"/>
  <c r="K1725" i="62"/>
  <c r="L1725" i="62"/>
  <c r="M1725" i="62"/>
  <c r="N1725" i="62"/>
  <c r="C1726" i="62"/>
  <c r="D1726" i="62"/>
  <c r="E1726" i="62"/>
  <c r="F1726" i="62"/>
  <c r="G1726" i="62"/>
  <c r="H1726" i="62"/>
  <c r="I1726" i="62"/>
  <c r="J1726" i="62"/>
  <c r="K1726" i="62"/>
  <c r="L1726" i="62"/>
  <c r="M1726" i="62"/>
  <c r="N1726" i="62"/>
  <c r="C1727" i="62"/>
  <c r="D1727" i="62"/>
  <c r="E1727" i="62"/>
  <c r="F1727" i="62"/>
  <c r="G1727" i="62"/>
  <c r="H1727" i="62"/>
  <c r="I1727" i="62"/>
  <c r="J1727" i="62"/>
  <c r="K1727" i="62"/>
  <c r="L1727" i="62"/>
  <c r="M1727" i="62"/>
  <c r="N1727" i="62"/>
  <c r="C1728" i="62"/>
  <c r="D1728" i="62"/>
  <c r="E1728" i="62"/>
  <c r="F1728" i="62"/>
  <c r="G1728" i="62"/>
  <c r="H1728" i="62"/>
  <c r="I1728" i="62"/>
  <c r="J1728" i="62"/>
  <c r="K1728" i="62"/>
  <c r="L1728" i="62"/>
  <c r="M1728" i="62"/>
  <c r="N1728" i="62"/>
  <c r="C1729" i="62"/>
  <c r="D1729" i="62"/>
  <c r="E1729" i="62"/>
  <c r="F1729" i="62"/>
  <c r="G1729" i="62"/>
  <c r="H1729" i="62"/>
  <c r="I1729" i="62"/>
  <c r="J1729" i="62"/>
  <c r="K1729" i="62"/>
  <c r="L1729" i="62"/>
  <c r="M1729" i="62"/>
  <c r="N1729" i="62"/>
  <c r="C1730" i="62"/>
  <c r="D1730" i="62"/>
  <c r="E1730" i="62"/>
  <c r="F1730" i="62"/>
  <c r="G1730" i="62"/>
  <c r="H1730" i="62"/>
  <c r="I1730" i="62"/>
  <c r="J1730" i="62"/>
  <c r="K1730" i="62"/>
  <c r="L1730" i="62"/>
  <c r="M1730" i="62"/>
  <c r="N1730" i="62"/>
  <c r="C1731" i="62"/>
  <c r="D1731" i="62"/>
  <c r="E1731" i="62"/>
  <c r="F1731" i="62"/>
  <c r="G1731" i="62"/>
  <c r="H1731" i="62"/>
  <c r="I1731" i="62"/>
  <c r="J1731" i="62"/>
  <c r="K1731" i="62"/>
  <c r="L1731" i="62"/>
  <c r="M1731" i="62"/>
  <c r="N1731" i="62"/>
  <c r="C1732" i="62"/>
  <c r="D1732" i="62"/>
  <c r="E1732" i="62"/>
  <c r="F1732" i="62"/>
  <c r="G1732" i="62"/>
  <c r="H1732" i="62"/>
  <c r="I1732" i="62"/>
  <c r="J1732" i="62"/>
  <c r="K1732" i="62"/>
  <c r="L1732" i="62"/>
  <c r="M1732" i="62"/>
  <c r="N1732" i="62"/>
  <c r="C1733" i="62"/>
  <c r="D1733" i="62"/>
  <c r="E1733" i="62"/>
  <c r="F1733" i="62"/>
  <c r="G1733" i="62"/>
  <c r="H1733" i="62"/>
  <c r="I1733" i="62"/>
  <c r="J1733" i="62"/>
  <c r="K1733" i="62"/>
  <c r="L1733" i="62"/>
  <c r="M1733" i="62"/>
  <c r="N1733" i="62"/>
  <c r="C1734" i="62"/>
  <c r="D1734" i="62"/>
  <c r="E1734" i="62"/>
  <c r="F1734" i="62"/>
  <c r="G1734" i="62"/>
  <c r="H1734" i="62"/>
  <c r="I1734" i="62"/>
  <c r="J1734" i="62"/>
  <c r="K1734" i="62"/>
  <c r="L1734" i="62"/>
  <c r="M1734" i="62"/>
  <c r="N1734" i="62"/>
  <c r="C1735" i="62"/>
  <c r="D1735" i="62"/>
  <c r="E1735" i="62"/>
  <c r="F1735" i="62"/>
  <c r="G1735" i="62"/>
  <c r="H1735" i="62"/>
  <c r="I1735" i="62"/>
  <c r="J1735" i="62"/>
  <c r="K1735" i="62"/>
  <c r="L1735" i="62"/>
  <c r="M1735" i="62"/>
  <c r="N1735" i="62"/>
  <c r="C1736" i="62"/>
  <c r="D1736" i="62"/>
  <c r="E1736" i="62"/>
  <c r="F1736" i="62"/>
  <c r="G1736" i="62"/>
  <c r="H1736" i="62"/>
  <c r="I1736" i="62"/>
  <c r="J1736" i="62"/>
  <c r="K1736" i="62"/>
  <c r="L1736" i="62"/>
  <c r="M1736" i="62"/>
  <c r="N1736" i="62"/>
  <c r="C1737" i="62"/>
  <c r="D1737" i="62"/>
  <c r="E1737" i="62"/>
  <c r="F1737" i="62"/>
  <c r="G1737" i="62"/>
  <c r="H1737" i="62"/>
  <c r="I1737" i="62"/>
  <c r="J1737" i="62"/>
  <c r="K1737" i="62"/>
  <c r="L1737" i="62"/>
  <c r="M1737" i="62"/>
  <c r="N1737" i="62"/>
  <c r="C1738" i="62"/>
  <c r="D1738" i="62"/>
  <c r="E1738" i="62"/>
  <c r="F1738" i="62"/>
  <c r="G1738" i="62"/>
  <c r="H1738" i="62"/>
  <c r="I1738" i="62"/>
  <c r="J1738" i="62"/>
  <c r="K1738" i="62"/>
  <c r="L1738" i="62"/>
  <c r="M1738" i="62"/>
  <c r="N1738" i="62"/>
  <c r="C1739" i="62"/>
  <c r="D1739" i="62"/>
  <c r="E1739" i="62"/>
  <c r="F1739" i="62"/>
  <c r="G1739" i="62"/>
  <c r="H1739" i="62"/>
  <c r="I1739" i="62"/>
  <c r="J1739" i="62"/>
  <c r="K1739" i="62"/>
  <c r="L1739" i="62"/>
  <c r="M1739" i="62"/>
  <c r="N1739" i="62"/>
  <c r="C1740" i="62"/>
  <c r="D1740" i="62"/>
  <c r="E1740" i="62"/>
  <c r="F1740" i="62"/>
  <c r="G1740" i="62"/>
  <c r="H1740" i="62"/>
  <c r="I1740" i="62"/>
  <c r="J1740" i="62"/>
  <c r="K1740" i="62"/>
  <c r="L1740" i="62"/>
  <c r="M1740" i="62"/>
  <c r="N1740" i="62"/>
  <c r="C1741" i="62"/>
  <c r="D1741" i="62"/>
  <c r="E1741" i="62"/>
  <c r="F1741" i="62"/>
  <c r="G1741" i="62"/>
  <c r="H1741" i="62"/>
  <c r="I1741" i="62"/>
  <c r="J1741" i="62"/>
  <c r="K1741" i="62"/>
  <c r="L1741" i="62"/>
  <c r="M1741" i="62"/>
  <c r="N1741" i="62"/>
  <c r="C1742" i="62"/>
  <c r="D1742" i="62"/>
  <c r="E1742" i="62"/>
  <c r="F1742" i="62"/>
  <c r="G1742" i="62"/>
  <c r="H1742" i="62"/>
  <c r="I1742" i="62"/>
  <c r="J1742" i="62"/>
  <c r="K1742" i="62"/>
  <c r="L1742" i="62"/>
  <c r="M1742" i="62"/>
  <c r="N1742" i="62"/>
  <c r="C1743" i="62"/>
  <c r="D1743" i="62"/>
  <c r="E1743" i="62"/>
  <c r="F1743" i="62"/>
  <c r="G1743" i="62"/>
  <c r="H1743" i="62"/>
  <c r="I1743" i="62"/>
  <c r="J1743" i="62"/>
  <c r="K1743" i="62"/>
  <c r="L1743" i="62"/>
  <c r="M1743" i="62"/>
  <c r="N1743" i="62"/>
  <c r="C1744" i="62"/>
  <c r="D1744" i="62"/>
  <c r="E1744" i="62"/>
  <c r="F1744" i="62"/>
  <c r="G1744" i="62"/>
  <c r="H1744" i="62"/>
  <c r="I1744" i="62"/>
  <c r="J1744" i="62"/>
  <c r="K1744" i="62"/>
  <c r="L1744" i="62"/>
  <c r="M1744" i="62"/>
  <c r="N1744" i="62"/>
  <c r="C1745" i="62"/>
  <c r="D1745" i="62"/>
  <c r="E1745" i="62"/>
  <c r="F1745" i="62"/>
  <c r="G1745" i="62"/>
  <c r="H1745" i="62"/>
  <c r="I1745" i="62"/>
  <c r="J1745" i="62"/>
  <c r="K1745" i="62"/>
  <c r="L1745" i="62"/>
  <c r="M1745" i="62"/>
  <c r="N1745" i="62"/>
  <c r="C1746" i="62"/>
  <c r="D1746" i="62"/>
  <c r="E1746" i="62"/>
  <c r="F1746" i="62"/>
  <c r="G1746" i="62"/>
  <c r="H1746" i="62"/>
  <c r="I1746" i="62"/>
  <c r="J1746" i="62"/>
  <c r="K1746" i="62"/>
  <c r="L1746" i="62"/>
  <c r="M1746" i="62"/>
  <c r="N1746" i="62"/>
  <c r="C1747" i="62"/>
  <c r="D1747" i="62"/>
  <c r="E1747" i="62"/>
  <c r="F1747" i="62"/>
  <c r="G1747" i="62"/>
  <c r="H1747" i="62"/>
  <c r="I1747" i="62"/>
  <c r="J1747" i="62"/>
  <c r="K1747" i="62"/>
  <c r="L1747" i="62"/>
  <c r="M1747" i="62"/>
  <c r="N1747" i="62"/>
  <c r="C1748" i="62"/>
  <c r="D1748" i="62"/>
  <c r="E1748" i="62"/>
  <c r="F1748" i="62"/>
  <c r="G1748" i="62"/>
  <c r="H1748" i="62"/>
  <c r="I1748" i="62"/>
  <c r="J1748" i="62"/>
  <c r="K1748" i="62"/>
  <c r="L1748" i="62"/>
  <c r="M1748" i="62"/>
  <c r="N1748" i="62"/>
  <c r="C1749" i="62"/>
  <c r="D1749" i="62"/>
  <c r="E1749" i="62"/>
  <c r="F1749" i="62"/>
  <c r="G1749" i="62"/>
  <c r="H1749" i="62"/>
  <c r="I1749" i="62"/>
  <c r="J1749" i="62"/>
  <c r="K1749" i="62"/>
  <c r="L1749" i="62"/>
  <c r="M1749" i="62"/>
  <c r="N1749" i="62"/>
  <c r="C1750" i="62"/>
  <c r="D1750" i="62"/>
  <c r="E1750" i="62"/>
  <c r="F1750" i="62"/>
  <c r="G1750" i="62"/>
  <c r="H1750" i="62"/>
  <c r="I1750" i="62"/>
  <c r="J1750" i="62"/>
  <c r="K1750" i="62"/>
  <c r="L1750" i="62"/>
  <c r="M1750" i="62"/>
  <c r="N1750" i="62"/>
  <c r="C1751" i="62"/>
  <c r="D1751" i="62"/>
  <c r="E1751" i="62"/>
  <c r="F1751" i="62"/>
  <c r="G1751" i="62"/>
  <c r="H1751" i="62"/>
  <c r="I1751" i="62"/>
  <c r="J1751" i="62"/>
  <c r="K1751" i="62"/>
  <c r="L1751" i="62"/>
  <c r="M1751" i="62"/>
  <c r="N1751" i="62"/>
  <c r="C1752" i="62"/>
  <c r="D1752" i="62"/>
  <c r="E1752" i="62"/>
  <c r="F1752" i="62"/>
  <c r="G1752" i="62"/>
  <c r="H1752" i="62"/>
  <c r="I1752" i="62"/>
  <c r="J1752" i="62"/>
  <c r="K1752" i="62"/>
  <c r="L1752" i="62"/>
  <c r="M1752" i="62"/>
  <c r="N1752" i="62"/>
  <c r="C1753" i="62"/>
  <c r="D1753" i="62"/>
  <c r="E1753" i="62"/>
  <c r="F1753" i="62"/>
  <c r="G1753" i="62"/>
  <c r="H1753" i="62"/>
  <c r="I1753" i="62"/>
  <c r="J1753" i="62"/>
  <c r="K1753" i="62"/>
  <c r="L1753" i="62"/>
  <c r="M1753" i="62"/>
  <c r="N1753" i="62"/>
  <c r="C1754" i="62"/>
  <c r="D1754" i="62"/>
  <c r="E1754" i="62"/>
  <c r="F1754" i="62"/>
  <c r="G1754" i="62"/>
  <c r="H1754" i="62"/>
  <c r="I1754" i="62"/>
  <c r="J1754" i="62"/>
  <c r="K1754" i="62"/>
  <c r="L1754" i="62"/>
  <c r="M1754" i="62"/>
  <c r="N1754" i="62"/>
  <c r="C1755" i="62"/>
  <c r="D1755" i="62"/>
  <c r="E1755" i="62"/>
  <c r="F1755" i="62"/>
  <c r="G1755" i="62"/>
  <c r="H1755" i="62"/>
  <c r="I1755" i="62"/>
  <c r="J1755" i="62"/>
  <c r="K1755" i="62"/>
  <c r="L1755" i="62"/>
  <c r="M1755" i="62"/>
  <c r="N1755" i="62"/>
  <c r="C1756" i="62"/>
  <c r="D1756" i="62"/>
  <c r="E1756" i="62"/>
  <c r="F1756" i="62"/>
  <c r="G1756" i="62"/>
  <c r="H1756" i="62"/>
  <c r="I1756" i="62"/>
  <c r="J1756" i="62"/>
  <c r="K1756" i="62"/>
  <c r="L1756" i="62"/>
  <c r="M1756" i="62"/>
  <c r="N1756" i="62"/>
  <c r="C1757" i="62"/>
  <c r="D1757" i="62"/>
  <c r="E1757" i="62"/>
  <c r="F1757" i="62"/>
  <c r="G1757" i="62"/>
  <c r="H1757" i="62"/>
  <c r="I1757" i="62"/>
  <c r="J1757" i="62"/>
  <c r="K1757" i="62"/>
  <c r="L1757" i="62"/>
  <c r="M1757" i="62"/>
  <c r="N1757" i="62"/>
  <c r="C1758" i="62"/>
  <c r="D1758" i="62"/>
  <c r="E1758" i="62"/>
  <c r="F1758" i="62"/>
  <c r="G1758" i="62"/>
  <c r="H1758" i="62"/>
  <c r="I1758" i="62"/>
  <c r="J1758" i="62"/>
  <c r="K1758" i="62"/>
  <c r="L1758" i="62"/>
  <c r="M1758" i="62"/>
  <c r="N1758" i="62"/>
  <c r="C1759" i="62"/>
  <c r="D1759" i="62"/>
  <c r="E1759" i="62"/>
  <c r="F1759" i="62"/>
  <c r="G1759" i="62"/>
  <c r="H1759" i="62"/>
  <c r="I1759" i="62"/>
  <c r="J1759" i="62"/>
  <c r="K1759" i="62"/>
  <c r="L1759" i="62"/>
  <c r="M1759" i="62"/>
  <c r="N1759" i="62"/>
  <c r="C1760" i="62"/>
  <c r="D1760" i="62"/>
  <c r="E1760" i="62"/>
  <c r="F1760" i="62"/>
  <c r="G1760" i="62"/>
  <c r="H1760" i="62"/>
  <c r="I1760" i="62"/>
  <c r="J1760" i="62"/>
  <c r="K1760" i="62"/>
  <c r="L1760" i="62"/>
  <c r="M1760" i="62"/>
  <c r="N1760" i="62"/>
  <c r="C1761" i="62"/>
  <c r="D1761" i="62"/>
  <c r="E1761" i="62"/>
  <c r="F1761" i="62"/>
  <c r="G1761" i="62"/>
  <c r="H1761" i="62"/>
  <c r="I1761" i="62"/>
  <c r="J1761" i="62"/>
  <c r="K1761" i="62"/>
  <c r="L1761" i="62"/>
  <c r="M1761" i="62"/>
  <c r="N1761" i="62"/>
  <c r="C1762" i="62"/>
  <c r="D1762" i="62"/>
  <c r="E1762" i="62"/>
  <c r="F1762" i="62"/>
  <c r="G1762" i="62"/>
  <c r="H1762" i="62"/>
  <c r="I1762" i="62"/>
  <c r="J1762" i="62"/>
  <c r="K1762" i="62"/>
  <c r="L1762" i="62"/>
  <c r="M1762" i="62"/>
  <c r="N1762" i="62"/>
  <c r="C1763" i="62"/>
  <c r="D1763" i="62"/>
  <c r="E1763" i="62"/>
  <c r="F1763" i="62"/>
  <c r="G1763" i="62"/>
  <c r="H1763" i="62"/>
  <c r="I1763" i="62"/>
  <c r="J1763" i="62"/>
  <c r="K1763" i="62"/>
  <c r="L1763" i="62"/>
  <c r="M1763" i="62"/>
  <c r="N1763" i="62"/>
  <c r="C1764" i="62"/>
  <c r="D1764" i="62"/>
  <c r="E1764" i="62"/>
  <c r="F1764" i="62"/>
  <c r="G1764" i="62"/>
  <c r="H1764" i="62"/>
  <c r="I1764" i="62"/>
  <c r="J1764" i="62"/>
  <c r="K1764" i="62"/>
  <c r="L1764" i="62"/>
  <c r="M1764" i="62"/>
  <c r="N1764" i="62"/>
  <c r="C1765" i="62"/>
  <c r="D1765" i="62"/>
  <c r="E1765" i="62"/>
  <c r="F1765" i="62"/>
  <c r="G1765" i="62"/>
  <c r="H1765" i="62"/>
  <c r="I1765" i="62"/>
  <c r="J1765" i="62"/>
  <c r="K1765" i="62"/>
  <c r="L1765" i="62"/>
  <c r="M1765" i="62"/>
  <c r="N1765" i="62"/>
  <c r="C1766" i="62"/>
  <c r="D1766" i="62"/>
  <c r="E1766" i="62"/>
  <c r="F1766" i="62"/>
  <c r="G1766" i="62"/>
  <c r="H1766" i="62"/>
  <c r="I1766" i="62"/>
  <c r="J1766" i="62"/>
  <c r="K1766" i="62"/>
  <c r="L1766" i="62"/>
  <c r="M1766" i="62"/>
  <c r="N1766" i="62"/>
  <c r="C1767" i="62"/>
  <c r="D1767" i="62"/>
  <c r="E1767" i="62"/>
  <c r="F1767" i="62"/>
  <c r="G1767" i="62"/>
  <c r="H1767" i="62"/>
  <c r="I1767" i="62"/>
  <c r="J1767" i="62"/>
  <c r="K1767" i="62"/>
  <c r="L1767" i="62"/>
  <c r="M1767" i="62"/>
  <c r="N1767" i="62"/>
  <c r="C1768" i="62"/>
  <c r="D1768" i="62"/>
  <c r="E1768" i="62"/>
  <c r="F1768" i="62"/>
  <c r="G1768" i="62"/>
  <c r="H1768" i="62"/>
  <c r="I1768" i="62"/>
  <c r="J1768" i="62"/>
  <c r="K1768" i="62"/>
  <c r="L1768" i="62"/>
  <c r="M1768" i="62"/>
  <c r="N1768" i="62"/>
  <c r="C1769" i="62"/>
  <c r="D1769" i="62"/>
  <c r="E1769" i="62"/>
  <c r="F1769" i="62"/>
  <c r="G1769" i="62"/>
  <c r="H1769" i="62"/>
  <c r="I1769" i="62"/>
  <c r="J1769" i="62"/>
  <c r="K1769" i="62"/>
  <c r="L1769" i="62"/>
  <c r="M1769" i="62"/>
  <c r="N1769" i="62"/>
  <c r="C1770" i="62"/>
  <c r="D1770" i="62"/>
  <c r="E1770" i="62"/>
  <c r="F1770" i="62"/>
  <c r="G1770" i="62"/>
  <c r="H1770" i="62"/>
  <c r="I1770" i="62"/>
  <c r="J1770" i="62"/>
  <c r="K1770" i="62"/>
  <c r="L1770" i="62"/>
  <c r="M1770" i="62"/>
  <c r="N1770" i="62"/>
  <c r="C1771" i="62"/>
  <c r="D1771" i="62"/>
  <c r="E1771" i="62"/>
  <c r="F1771" i="62"/>
  <c r="G1771" i="62"/>
  <c r="H1771" i="62"/>
  <c r="I1771" i="62"/>
  <c r="J1771" i="62"/>
  <c r="K1771" i="62"/>
  <c r="L1771" i="62"/>
  <c r="M1771" i="62"/>
  <c r="N1771" i="62"/>
  <c r="C1772" i="62"/>
  <c r="D1772" i="62"/>
  <c r="E1772" i="62"/>
  <c r="F1772" i="62"/>
  <c r="G1772" i="62"/>
  <c r="H1772" i="62"/>
  <c r="I1772" i="62"/>
  <c r="J1772" i="62"/>
  <c r="K1772" i="62"/>
  <c r="L1772" i="62"/>
  <c r="M1772" i="62"/>
  <c r="N1772" i="62"/>
  <c r="C1773" i="62"/>
  <c r="D1773" i="62"/>
  <c r="E1773" i="62"/>
  <c r="F1773" i="62"/>
  <c r="G1773" i="62"/>
  <c r="H1773" i="62"/>
  <c r="I1773" i="62"/>
  <c r="J1773" i="62"/>
  <c r="K1773" i="62"/>
  <c r="L1773" i="62"/>
  <c r="M1773" i="62"/>
  <c r="N1773" i="62"/>
  <c r="C1774" i="62"/>
  <c r="D1774" i="62"/>
  <c r="E1774" i="62"/>
  <c r="F1774" i="62"/>
  <c r="G1774" i="62"/>
  <c r="H1774" i="62"/>
  <c r="I1774" i="62"/>
  <c r="J1774" i="62"/>
  <c r="K1774" i="62"/>
  <c r="L1774" i="62"/>
  <c r="M1774" i="62"/>
  <c r="N1774" i="62"/>
  <c r="C1775" i="62"/>
  <c r="D1775" i="62"/>
  <c r="E1775" i="62"/>
  <c r="F1775" i="62"/>
  <c r="G1775" i="62"/>
  <c r="H1775" i="62"/>
  <c r="I1775" i="62"/>
  <c r="J1775" i="62"/>
  <c r="K1775" i="62"/>
  <c r="L1775" i="62"/>
  <c r="M1775" i="62"/>
  <c r="N1775" i="62"/>
  <c r="C1776" i="62"/>
  <c r="D1776" i="62"/>
  <c r="E1776" i="62"/>
  <c r="F1776" i="62"/>
  <c r="G1776" i="62"/>
  <c r="H1776" i="62"/>
  <c r="I1776" i="62"/>
  <c r="J1776" i="62"/>
  <c r="K1776" i="62"/>
  <c r="L1776" i="62"/>
  <c r="M1776" i="62"/>
  <c r="N1776" i="62"/>
  <c r="C1777" i="62"/>
  <c r="D1777" i="62"/>
  <c r="E1777" i="62"/>
  <c r="F1777" i="62"/>
  <c r="G1777" i="62"/>
  <c r="H1777" i="62"/>
  <c r="I1777" i="62"/>
  <c r="J1777" i="62"/>
  <c r="K1777" i="62"/>
  <c r="L1777" i="62"/>
  <c r="M1777" i="62"/>
  <c r="N1777" i="62"/>
  <c r="C1778" i="62"/>
  <c r="D1778" i="62"/>
  <c r="E1778" i="62"/>
  <c r="F1778" i="62"/>
  <c r="G1778" i="62"/>
  <c r="H1778" i="62"/>
  <c r="I1778" i="62"/>
  <c r="J1778" i="62"/>
  <c r="K1778" i="62"/>
  <c r="L1778" i="62"/>
  <c r="M1778" i="62"/>
  <c r="N1778" i="62"/>
  <c r="C1779" i="62"/>
  <c r="D1779" i="62"/>
  <c r="E1779" i="62"/>
  <c r="F1779" i="62"/>
  <c r="G1779" i="62"/>
  <c r="H1779" i="62"/>
  <c r="I1779" i="62"/>
  <c r="J1779" i="62"/>
  <c r="K1779" i="62"/>
  <c r="L1779" i="62"/>
  <c r="M1779" i="62"/>
  <c r="N1779" i="62"/>
  <c r="C1780" i="62"/>
  <c r="D1780" i="62"/>
  <c r="E1780" i="62"/>
  <c r="F1780" i="62"/>
  <c r="G1780" i="62"/>
  <c r="H1780" i="62"/>
  <c r="I1780" i="62"/>
  <c r="J1780" i="62"/>
  <c r="K1780" i="62"/>
  <c r="L1780" i="62"/>
  <c r="M1780" i="62"/>
  <c r="N1780" i="62"/>
  <c r="C1781" i="62"/>
  <c r="D1781" i="62"/>
  <c r="E1781" i="62"/>
  <c r="F1781" i="62"/>
  <c r="G1781" i="62"/>
  <c r="H1781" i="62"/>
  <c r="I1781" i="62"/>
  <c r="J1781" i="62"/>
  <c r="K1781" i="62"/>
  <c r="L1781" i="62"/>
  <c r="M1781" i="62"/>
  <c r="N1781" i="62"/>
  <c r="C1782" i="62"/>
  <c r="D1782" i="62"/>
  <c r="E1782" i="62"/>
  <c r="F1782" i="62"/>
  <c r="G1782" i="62"/>
  <c r="H1782" i="62"/>
  <c r="I1782" i="62"/>
  <c r="J1782" i="62"/>
  <c r="K1782" i="62"/>
  <c r="L1782" i="62"/>
  <c r="M1782" i="62"/>
  <c r="N1782" i="62"/>
  <c r="C1783" i="62"/>
  <c r="D1783" i="62"/>
  <c r="E1783" i="62"/>
  <c r="F1783" i="62"/>
  <c r="G1783" i="62"/>
  <c r="H1783" i="62"/>
  <c r="I1783" i="62"/>
  <c r="J1783" i="62"/>
  <c r="K1783" i="62"/>
  <c r="L1783" i="62"/>
  <c r="M1783" i="62"/>
  <c r="N1783" i="62"/>
  <c r="C1784" i="62"/>
  <c r="D1784" i="62"/>
  <c r="E1784" i="62"/>
  <c r="F1784" i="62"/>
  <c r="G1784" i="62"/>
  <c r="H1784" i="62"/>
  <c r="I1784" i="62"/>
  <c r="J1784" i="62"/>
  <c r="K1784" i="62"/>
  <c r="L1784" i="62"/>
  <c r="M1784" i="62"/>
  <c r="N1784" i="62"/>
  <c r="C1785" i="62"/>
  <c r="D1785" i="62"/>
  <c r="E1785" i="62"/>
  <c r="F1785" i="62"/>
  <c r="G1785" i="62"/>
  <c r="H1785" i="62"/>
  <c r="I1785" i="62"/>
  <c r="J1785" i="62"/>
  <c r="K1785" i="62"/>
  <c r="L1785" i="62"/>
  <c r="M1785" i="62"/>
  <c r="N1785" i="62"/>
  <c r="C1786" i="62"/>
  <c r="D1786" i="62"/>
  <c r="E1786" i="62"/>
  <c r="F1786" i="62"/>
  <c r="G1786" i="62"/>
  <c r="H1786" i="62"/>
  <c r="I1786" i="62"/>
  <c r="J1786" i="62"/>
  <c r="K1786" i="62"/>
  <c r="L1786" i="62"/>
  <c r="M1786" i="62"/>
  <c r="N1786" i="62"/>
  <c r="C1787" i="62"/>
  <c r="D1787" i="62"/>
  <c r="E1787" i="62"/>
  <c r="F1787" i="62"/>
  <c r="G1787" i="62"/>
  <c r="H1787" i="62"/>
  <c r="I1787" i="62"/>
  <c r="J1787" i="62"/>
  <c r="K1787" i="62"/>
  <c r="L1787" i="62"/>
  <c r="M1787" i="62"/>
  <c r="N1787" i="62"/>
  <c r="C1788" i="62"/>
  <c r="D1788" i="62"/>
  <c r="E1788" i="62"/>
  <c r="F1788" i="62"/>
  <c r="G1788" i="62"/>
  <c r="H1788" i="62"/>
  <c r="I1788" i="62"/>
  <c r="J1788" i="62"/>
  <c r="K1788" i="62"/>
  <c r="L1788" i="62"/>
  <c r="M1788" i="62"/>
  <c r="N1788" i="62"/>
  <c r="C1789" i="62"/>
  <c r="D1789" i="62"/>
  <c r="E1789" i="62"/>
  <c r="F1789" i="62"/>
  <c r="G1789" i="62"/>
  <c r="H1789" i="62"/>
  <c r="I1789" i="62"/>
  <c r="J1789" i="62"/>
  <c r="K1789" i="62"/>
  <c r="L1789" i="62"/>
  <c r="M1789" i="62"/>
  <c r="N1789" i="62"/>
  <c r="C1790" i="62"/>
  <c r="D1790" i="62"/>
  <c r="E1790" i="62"/>
  <c r="F1790" i="62"/>
  <c r="G1790" i="62"/>
  <c r="H1790" i="62"/>
  <c r="I1790" i="62"/>
  <c r="J1790" i="62"/>
  <c r="K1790" i="62"/>
  <c r="L1790" i="62"/>
  <c r="M1790" i="62"/>
  <c r="N1790" i="62"/>
  <c r="C1791" i="62"/>
  <c r="D1791" i="62"/>
  <c r="E1791" i="62"/>
  <c r="F1791" i="62"/>
  <c r="G1791" i="62"/>
  <c r="H1791" i="62"/>
  <c r="I1791" i="62"/>
  <c r="J1791" i="62"/>
  <c r="K1791" i="62"/>
  <c r="L1791" i="62"/>
  <c r="M1791" i="62"/>
  <c r="N1791" i="62"/>
  <c r="C1792" i="62"/>
  <c r="D1792" i="62"/>
  <c r="E1792" i="62"/>
  <c r="F1792" i="62"/>
  <c r="G1792" i="62"/>
  <c r="H1792" i="62"/>
  <c r="I1792" i="62"/>
  <c r="J1792" i="62"/>
  <c r="K1792" i="62"/>
  <c r="L1792" i="62"/>
  <c r="M1792" i="62"/>
  <c r="N1792" i="62"/>
  <c r="C1793" i="62"/>
  <c r="D1793" i="62"/>
  <c r="E1793" i="62"/>
  <c r="F1793" i="62"/>
  <c r="G1793" i="62"/>
  <c r="H1793" i="62"/>
  <c r="I1793" i="62"/>
  <c r="J1793" i="62"/>
  <c r="K1793" i="62"/>
  <c r="L1793" i="62"/>
  <c r="M1793" i="62"/>
  <c r="N1793" i="62"/>
  <c r="C1794" i="62"/>
  <c r="D1794" i="62"/>
  <c r="E1794" i="62"/>
  <c r="F1794" i="62"/>
  <c r="G1794" i="62"/>
  <c r="H1794" i="62"/>
  <c r="I1794" i="62"/>
  <c r="J1794" i="62"/>
  <c r="K1794" i="62"/>
  <c r="L1794" i="62"/>
  <c r="M1794" i="62"/>
  <c r="N1794" i="62"/>
  <c r="C1795" i="62"/>
  <c r="D1795" i="62"/>
  <c r="E1795" i="62"/>
  <c r="F1795" i="62"/>
  <c r="G1795" i="62"/>
  <c r="H1795" i="62"/>
  <c r="I1795" i="62"/>
  <c r="J1795" i="62"/>
  <c r="K1795" i="62"/>
  <c r="L1795" i="62"/>
  <c r="M1795" i="62"/>
  <c r="N1795" i="62"/>
  <c r="C1796" i="62"/>
  <c r="D1796" i="62"/>
  <c r="E1796" i="62"/>
  <c r="F1796" i="62"/>
  <c r="G1796" i="62"/>
  <c r="H1796" i="62"/>
  <c r="I1796" i="62"/>
  <c r="J1796" i="62"/>
  <c r="K1796" i="62"/>
  <c r="L1796" i="62"/>
  <c r="M1796" i="62"/>
  <c r="N1796" i="62"/>
  <c r="C1797" i="62"/>
  <c r="D1797" i="62"/>
  <c r="E1797" i="62"/>
  <c r="F1797" i="62"/>
  <c r="G1797" i="62"/>
  <c r="H1797" i="62"/>
  <c r="I1797" i="62"/>
  <c r="J1797" i="62"/>
  <c r="K1797" i="62"/>
  <c r="L1797" i="62"/>
  <c r="M1797" i="62"/>
  <c r="N1797" i="62"/>
  <c r="C1798" i="62"/>
  <c r="D1798" i="62"/>
  <c r="E1798" i="62"/>
  <c r="F1798" i="62"/>
  <c r="G1798" i="62"/>
  <c r="H1798" i="62"/>
  <c r="I1798" i="62"/>
  <c r="J1798" i="62"/>
  <c r="K1798" i="62"/>
  <c r="L1798" i="62"/>
  <c r="M1798" i="62"/>
  <c r="N1798" i="62"/>
  <c r="C1799" i="62"/>
  <c r="D1799" i="62"/>
  <c r="E1799" i="62"/>
  <c r="F1799" i="62"/>
  <c r="G1799" i="62"/>
  <c r="H1799" i="62"/>
  <c r="I1799" i="62"/>
  <c r="J1799" i="62"/>
  <c r="K1799" i="62"/>
  <c r="L1799" i="62"/>
  <c r="M1799" i="62"/>
  <c r="N1799" i="62"/>
  <c r="C1800" i="62"/>
  <c r="D1800" i="62"/>
  <c r="E1800" i="62"/>
  <c r="F1800" i="62"/>
  <c r="G1800" i="62"/>
  <c r="H1800" i="62"/>
  <c r="I1800" i="62"/>
  <c r="J1800" i="62"/>
  <c r="K1800" i="62"/>
  <c r="L1800" i="62"/>
  <c r="M1800" i="62"/>
  <c r="N1800" i="62"/>
  <c r="C1801" i="62"/>
  <c r="D1801" i="62"/>
  <c r="E1801" i="62"/>
  <c r="F1801" i="62"/>
  <c r="G1801" i="62"/>
  <c r="H1801" i="62"/>
  <c r="I1801" i="62"/>
  <c r="J1801" i="62"/>
  <c r="K1801" i="62"/>
  <c r="L1801" i="62"/>
  <c r="M1801" i="62"/>
  <c r="N1801" i="62"/>
  <c r="C1802" i="62"/>
  <c r="D1802" i="62"/>
  <c r="E1802" i="62"/>
  <c r="F1802" i="62"/>
  <c r="G1802" i="62"/>
  <c r="H1802" i="62"/>
  <c r="I1802" i="62"/>
  <c r="J1802" i="62"/>
  <c r="K1802" i="62"/>
  <c r="L1802" i="62"/>
  <c r="M1802" i="62"/>
  <c r="N1802" i="62"/>
  <c r="C1803" i="62"/>
  <c r="D1803" i="62"/>
  <c r="E1803" i="62"/>
  <c r="F1803" i="62"/>
  <c r="G1803" i="62"/>
  <c r="H1803" i="62"/>
  <c r="I1803" i="62"/>
  <c r="J1803" i="62"/>
  <c r="K1803" i="62"/>
  <c r="L1803" i="62"/>
  <c r="M1803" i="62"/>
  <c r="N1803" i="62"/>
  <c r="C1804" i="62"/>
  <c r="D1804" i="62"/>
  <c r="E1804" i="62"/>
  <c r="F1804" i="62"/>
  <c r="G1804" i="62"/>
  <c r="H1804" i="62"/>
  <c r="I1804" i="62"/>
  <c r="J1804" i="62"/>
  <c r="K1804" i="62"/>
  <c r="L1804" i="62"/>
  <c r="M1804" i="62"/>
  <c r="N1804" i="62"/>
  <c r="C1805" i="62"/>
  <c r="D1805" i="62"/>
  <c r="E1805" i="62"/>
  <c r="F1805" i="62"/>
  <c r="G1805" i="62"/>
  <c r="H1805" i="62"/>
  <c r="I1805" i="62"/>
  <c r="J1805" i="62"/>
  <c r="K1805" i="62"/>
  <c r="L1805" i="62"/>
  <c r="M1805" i="62"/>
  <c r="N1805" i="62"/>
  <c r="C1806" i="62"/>
  <c r="D1806" i="62"/>
  <c r="E1806" i="62"/>
  <c r="F1806" i="62"/>
  <c r="G1806" i="62"/>
  <c r="H1806" i="62"/>
  <c r="I1806" i="62"/>
  <c r="J1806" i="62"/>
  <c r="K1806" i="62"/>
  <c r="L1806" i="62"/>
  <c r="M1806" i="62"/>
  <c r="N1806" i="62"/>
  <c r="C1807" i="62"/>
  <c r="D1807" i="62"/>
  <c r="E1807" i="62"/>
  <c r="F1807" i="62"/>
  <c r="G1807" i="62"/>
  <c r="H1807" i="62"/>
  <c r="I1807" i="62"/>
  <c r="J1807" i="62"/>
  <c r="K1807" i="62"/>
  <c r="L1807" i="62"/>
  <c r="M1807" i="62"/>
  <c r="N1807" i="62"/>
  <c r="C1808" i="62"/>
  <c r="D1808" i="62"/>
  <c r="E1808" i="62"/>
  <c r="F1808" i="62"/>
  <c r="G1808" i="62"/>
  <c r="H1808" i="62"/>
  <c r="I1808" i="62"/>
  <c r="J1808" i="62"/>
  <c r="K1808" i="62"/>
  <c r="L1808" i="62"/>
  <c r="M1808" i="62"/>
  <c r="N1808" i="62"/>
  <c r="C1809" i="62"/>
  <c r="D1809" i="62"/>
  <c r="E1809" i="62"/>
  <c r="F1809" i="62"/>
  <c r="G1809" i="62"/>
  <c r="H1809" i="62"/>
  <c r="I1809" i="62"/>
  <c r="J1809" i="62"/>
  <c r="K1809" i="62"/>
  <c r="L1809" i="62"/>
  <c r="M1809" i="62"/>
  <c r="N1809" i="62"/>
  <c r="C1810" i="62"/>
  <c r="D1810" i="62"/>
  <c r="E1810" i="62"/>
  <c r="F1810" i="62"/>
  <c r="G1810" i="62"/>
  <c r="H1810" i="62"/>
  <c r="I1810" i="62"/>
  <c r="J1810" i="62"/>
  <c r="K1810" i="62"/>
  <c r="L1810" i="62"/>
  <c r="M1810" i="62"/>
  <c r="N1810" i="62"/>
  <c r="C1811" i="62"/>
  <c r="D1811" i="62"/>
  <c r="E1811" i="62"/>
  <c r="F1811" i="62"/>
  <c r="G1811" i="62"/>
  <c r="H1811" i="62"/>
  <c r="I1811" i="62"/>
  <c r="J1811" i="62"/>
  <c r="K1811" i="62"/>
  <c r="L1811" i="62"/>
  <c r="M1811" i="62"/>
  <c r="N1811" i="62"/>
  <c r="C1812" i="62"/>
  <c r="D1812" i="62"/>
  <c r="E1812" i="62"/>
  <c r="F1812" i="62"/>
  <c r="G1812" i="62"/>
  <c r="H1812" i="62"/>
  <c r="I1812" i="62"/>
  <c r="J1812" i="62"/>
  <c r="K1812" i="62"/>
  <c r="L1812" i="62"/>
  <c r="M1812" i="62"/>
  <c r="N1812" i="62"/>
  <c r="C1813" i="62"/>
  <c r="D1813" i="62"/>
  <c r="E1813" i="62"/>
  <c r="F1813" i="62"/>
  <c r="G1813" i="62"/>
  <c r="H1813" i="62"/>
  <c r="I1813" i="62"/>
  <c r="J1813" i="62"/>
  <c r="K1813" i="62"/>
  <c r="L1813" i="62"/>
  <c r="M1813" i="62"/>
  <c r="N1813" i="62"/>
  <c r="C1814" i="62"/>
  <c r="D1814" i="62"/>
  <c r="E1814" i="62"/>
  <c r="F1814" i="62"/>
  <c r="G1814" i="62"/>
  <c r="H1814" i="62"/>
  <c r="I1814" i="62"/>
  <c r="J1814" i="62"/>
  <c r="K1814" i="62"/>
  <c r="L1814" i="62"/>
  <c r="M1814" i="62"/>
  <c r="N1814" i="62"/>
  <c r="C1815" i="62"/>
  <c r="D1815" i="62"/>
  <c r="E1815" i="62"/>
  <c r="F1815" i="62"/>
  <c r="G1815" i="62"/>
  <c r="H1815" i="62"/>
  <c r="I1815" i="62"/>
  <c r="J1815" i="62"/>
  <c r="K1815" i="62"/>
  <c r="L1815" i="62"/>
  <c r="M1815" i="62"/>
  <c r="N1815" i="62"/>
  <c r="C1816" i="62"/>
  <c r="D1816" i="62"/>
  <c r="E1816" i="62"/>
  <c r="F1816" i="62"/>
  <c r="G1816" i="62"/>
  <c r="H1816" i="62"/>
  <c r="I1816" i="62"/>
  <c r="J1816" i="62"/>
  <c r="K1816" i="62"/>
  <c r="L1816" i="62"/>
  <c r="M1816" i="62"/>
  <c r="N1816" i="62"/>
  <c r="C1817" i="62"/>
  <c r="D1817" i="62"/>
  <c r="E1817" i="62"/>
  <c r="F1817" i="62"/>
  <c r="G1817" i="62"/>
  <c r="H1817" i="62"/>
  <c r="I1817" i="62"/>
  <c r="J1817" i="62"/>
  <c r="K1817" i="62"/>
  <c r="L1817" i="62"/>
  <c r="M1817" i="62"/>
  <c r="N1817" i="62"/>
  <c r="C1818" i="62"/>
  <c r="D1818" i="62"/>
  <c r="E1818" i="62"/>
  <c r="F1818" i="62"/>
  <c r="G1818" i="62"/>
  <c r="H1818" i="62"/>
  <c r="I1818" i="62"/>
  <c r="J1818" i="62"/>
  <c r="K1818" i="62"/>
  <c r="L1818" i="62"/>
  <c r="M1818" i="62"/>
  <c r="N1818" i="62"/>
  <c r="C1819" i="62"/>
  <c r="D1819" i="62"/>
  <c r="E1819" i="62"/>
  <c r="F1819" i="62"/>
  <c r="G1819" i="62"/>
  <c r="H1819" i="62"/>
  <c r="I1819" i="62"/>
  <c r="J1819" i="62"/>
  <c r="K1819" i="62"/>
  <c r="L1819" i="62"/>
  <c r="M1819" i="62"/>
  <c r="N1819" i="62"/>
  <c r="C1820" i="62"/>
  <c r="D1820" i="62"/>
  <c r="E1820" i="62"/>
  <c r="F1820" i="62"/>
  <c r="G1820" i="62"/>
  <c r="H1820" i="62"/>
  <c r="I1820" i="62"/>
  <c r="J1820" i="62"/>
  <c r="K1820" i="62"/>
  <c r="L1820" i="62"/>
  <c r="M1820" i="62"/>
  <c r="N1820" i="62"/>
  <c r="C1821" i="62"/>
  <c r="D1821" i="62"/>
  <c r="E1821" i="62"/>
  <c r="F1821" i="62"/>
  <c r="G1821" i="62"/>
  <c r="H1821" i="62"/>
  <c r="I1821" i="62"/>
  <c r="J1821" i="62"/>
  <c r="K1821" i="62"/>
  <c r="L1821" i="62"/>
  <c r="M1821" i="62"/>
  <c r="N1821" i="62"/>
  <c r="C1822" i="62"/>
  <c r="D1822" i="62"/>
  <c r="E1822" i="62"/>
  <c r="F1822" i="62"/>
  <c r="G1822" i="62"/>
  <c r="H1822" i="62"/>
  <c r="I1822" i="62"/>
  <c r="J1822" i="62"/>
  <c r="K1822" i="62"/>
  <c r="L1822" i="62"/>
  <c r="M1822" i="62"/>
  <c r="N1822" i="62"/>
  <c r="C1823" i="62"/>
  <c r="D1823" i="62"/>
  <c r="E1823" i="62"/>
  <c r="F1823" i="62"/>
  <c r="G1823" i="62"/>
  <c r="H1823" i="62"/>
  <c r="I1823" i="62"/>
  <c r="J1823" i="62"/>
  <c r="K1823" i="62"/>
  <c r="L1823" i="62"/>
  <c r="M1823" i="62"/>
  <c r="N1823" i="62"/>
  <c r="C1824" i="62"/>
  <c r="D1824" i="62"/>
  <c r="E1824" i="62"/>
  <c r="F1824" i="62"/>
  <c r="G1824" i="62"/>
  <c r="H1824" i="62"/>
  <c r="I1824" i="62"/>
  <c r="J1824" i="62"/>
  <c r="K1824" i="62"/>
  <c r="L1824" i="62"/>
  <c r="M1824" i="62"/>
  <c r="N1824" i="62"/>
  <c r="C1825" i="62"/>
  <c r="D1825" i="62"/>
  <c r="E1825" i="62"/>
  <c r="F1825" i="62"/>
  <c r="G1825" i="62"/>
  <c r="H1825" i="62"/>
  <c r="I1825" i="62"/>
  <c r="J1825" i="62"/>
  <c r="K1825" i="62"/>
  <c r="L1825" i="62"/>
  <c r="M1825" i="62"/>
  <c r="N1825" i="62"/>
  <c r="C1826" i="62"/>
  <c r="D1826" i="62"/>
  <c r="E1826" i="62"/>
  <c r="F1826" i="62"/>
  <c r="G1826" i="62"/>
  <c r="H1826" i="62"/>
  <c r="I1826" i="62"/>
  <c r="J1826" i="62"/>
  <c r="K1826" i="62"/>
  <c r="L1826" i="62"/>
  <c r="M1826" i="62"/>
  <c r="N1826" i="62"/>
  <c r="C1827" i="62"/>
  <c r="D1827" i="62"/>
  <c r="E1827" i="62"/>
  <c r="F1827" i="62"/>
  <c r="G1827" i="62"/>
  <c r="H1827" i="62"/>
  <c r="I1827" i="62"/>
  <c r="J1827" i="62"/>
  <c r="K1827" i="62"/>
  <c r="L1827" i="62"/>
  <c r="M1827" i="62"/>
  <c r="N1827" i="62"/>
  <c r="C1828" i="62"/>
  <c r="D1828" i="62"/>
  <c r="E1828" i="62"/>
  <c r="F1828" i="62"/>
  <c r="G1828" i="62"/>
  <c r="H1828" i="62"/>
  <c r="I1828" i="62"/>
  <c r="J1828" i="62"/>
  <c r="K1828" i="62"/>
  <c r="L1828" i="62"/>
  <c r="M1828" i="62"/>
  <c r="N1828" i="62"/>
  <c r="C1829" i="62"/>
  <c r="D1829" i="62"/>
  <c r="E1829" i="62"/>
  <c r="F1829" i="62"/>
  <c r="G1829" i="62"/>
  <c r="H1829" i="62"/>
  <c r="I1829" i="62"/>
  <c r="J1829" i="62"/>
  <c r="K1829" i="62"/>
  <c r="L1829" i="62"/>
  <c r="M1829" i="62"/>
  <c r="N1829" i="62"/>
  <c r="C1830" i="62"/>
  <c r="D1830" i="62"/>
  <c r="E1830" i="62"/>
  <c r="F1830" i="62"/>
  <c r="G1830" i="62"/>
  <c r="H1830" i="62"/>
  <c r="I1830" i="62"/>
  <c r="J1830" i="62"/>
  <c r="K1830" i="62"/>
  <c r="L1830" i="62"/>
  <c r="M1830" i="62"/>
  <c r="N1830" i="62"/>
  <c r="C1831" i="62"/>
  <c r="D1831" i="62"/>
  <c r="E1831" i="62"/>
  <c r="F1831" i="62"/>
  <c r="G1831" i="62"/>
  <c r="H1831" i="62"/>
  <c r="I1831" i="62"/>
  <c r="J1831" i="62"/>
  <c r="K1831" i="62"/>
  <c r="L1831" i="62"/>
  <c r="M1831" i="62"/>
  <c r="N1831" i="62"/>
  <c r="C1832" i="62"/>
  <c r="D1832" i="62"/>
  <c r="E1832" i="62"/>
  <c r="F1832" i="62"/>
  <c r="G1832" i="62"/>
  <c r="H1832" i="62"/>
  <c r="I1832" i="62"/>
  <c r="J1832" i="62"/>
  <c r="K1832" i="62"/>
  <c r="L1832" i="62"/>
  <c r="M1832" i="62"/>
  <c r="N1832" i="62"/>
  <c r="C1833" i="62"/>
  <c r="D1833" i="62"/>
  <c r="E1833" i="62"/>
  <c r="F1833" i="62"/>
  <c r="G1833" i="62"/>
  <c r="H1833" i="62"/>
  <c r="I1833" i="62"/>
  <c r="J1833" i="62"/>
  <c r="K1833" i="62"/>
  <c r="L1833" i="62"/>
  <c r="M1833" i="62"/>
  <c r="N1833" i="62"/>
  <c r="C1834" i="62"/>
  <c r="D1834" i="62"/>
  <c r="E1834" i="62"/>
  <c r="F1834" i="62"/>
  <c r="G1834" i="62"/>
  <c r="H1834" i="62"/>
  <c r="I1834" i="62"/>
  <c r="J1834" i="62"/>
  <c r="K1834" i="62"/>
  <c r="L1834" i="62"/>
  <c r="M1834" i="62"/>
  <c r="N1834" i="62"/>
  <c r="C1835" i="62"/>
  <c r="D1835" i="62"/>
  <c r="E1835" i="62"/>
  <c r="F1835" i="62"/>
  <c r="G1835" i="62"/>
  <c r="H1835" i="62"/>
  <c r="I1835" i="62"/>
  <c r="J1835" i="62"/>
  <c r="K1835" i="62"/>
  <c r="L1835" i="62"/>
  <c r="M1835" i="62"/>
  <c r="N1835" i="62"/>
  <c r="C1836" i="62"/>
  <c r="D1836" i="62"/>
  <c r="E1836" i="62"/>
  <c r="F1836" i="62"/>
  <c r="G1836" i="62"/>
  <c r="H1836" i="62"/>
  <c r="I1836" i="62"/>
  <c r="J1836" i="62"/>
  <c r="K1836" i="62"/>
  <c r="L1836" i="62"/>
  <c r="M1836" i="62"/>
  <c r="N1836" i="62"/>
  <c r="C1837" i="62"/>
  <c r="D1837" i="62"/>
  <c r="E1837" i="62"/>
  <c r="F1837" i="62"/>
  <c r="G1837" i="62"/>
  <c r="H1837" i="62"/>
  <c r="I1837" i="62"/>
  <c r="J1837" i="62"/>
  <c r="K1837" i="62"/>
  <c r="L1837" i="62"/>
  <c r="M1837" i="62"/>
  <c r="N1837" i="62"/>
  <c r="C1838" i="62"/>
  <c r="D1838" i="62"/>
  <c r="E1838" i="62"/>
  <c r="F1838" i="62"/>
  <c r="G1838" i="62"/>
  <c r="H1838" i="62"/>
  <c r="I1838" i="62"/>
  <c r="J1838" i="62"/>
  <c r="K1838" i="62"/>
  <c r="L1838" i="62"/>
  <c r="M1838" i="62"/>
  <c r="N1838" i="62"/>
  <c r="C1839" i="62"/>
  <c r="D1839" i="62"/>
  <c r="E1839" i="62"/>
  <c r="F1839" i="62"/>
  <c r="G1839" i="62"/>
  <c r="H1839" i="62"/>
  <c r="I1839" i="62"/>
  <c r="J1839" i="62"/>
  <c r="K1839" i="62"/>
  <c r="L1839" i="62"/>
  <c r="M1839" i="62"/>
  <c r="N1839" i="62"/>
  <c r="C1840" i="62"/>
  <c r="D1840" i="62"/>
  <c r="E1840" i="62"/>
  <c r="F1840" i="62"/>
  <c r="G1840" i="62"/>
  <c r="H1840" i="62"/>
  <c r="I1840" i="62"/>
  <c r="J1840" i="62"/>
  <c r="K1840" i="62"/>
  <c r="L1840" i="62"/>
  <c r="M1840" i="62"/>
  <c r="N1840" i="62"/>
  <c r="C1841" i="62"/>
  <c r="D1841" i="62"/>
  <c r="E1841" i="62"/>
  <c r="F1841" i="62"/>
  <c r="G1841" i="62"/>
  <c r="H1841" i="62"/>
  <c r="I1841" i="62"/>
  <c r="J1841" i="62"/>
  <c r="K1841" i="62"/>
  <c r="L1841" i="62"/>
  <c r="M1841" i="62"/>
  <c r="N1841" i="62"/>
  <c r="C1842" i="62"/>
  <c r="D1842" i="62"/>
  <c r="E1842" i="62"/>
  <c r="F1842" i="62"/>
  <c r="G1842" i="62"/>
  <c r="H1842" i="62"/>
  <c r="I1842" i="62"/>
  <c r="J1842" i="62"/>
  <c r="K1842" i="62"/>
  <c r="L1842" i="62"/>
  <c r="M1842" i="62"/>
  <c r="N1842" i="62"/>
  <c r="C1843" i="62"/>
  <c r="D1843" i="62"/>
  <c r="E1843" i="62"/>
  <c r="F1843" i="62"/>
  <c r="G1843" i="62"/>
  <c r="H1843" i="62"/>
  <c r="I1843" i="62"/>
  <c r="J1843" i="62"/>
  <c r="K1843" i="62"/>
  <c r="L1843" i="62"/>
  <c r="M1843" i="62"/>
  <c r="N1843" i="62"/>
  <c r="C1844" i="62"/>
  <c r="D1844" i="62"/>
  <c r="E1844" i="62"/>
  <c r="F1844" i="62"/>
  <c r="G1844" i="62"/>
  <c r="H1844" i="62"/>
  <c r="I1844" i="62"/>
  <c r="J1844" i="62"/>
  <c r="K1844" i="62"/>
  <c r="L1844" i="62"/>
  <c r="M1844" i="62"/>
  <c r="N1844" i="62"/>
  <c r="C1845" i="62"/>
  <c r="D1845" i="62"/>
  <c r="E1845" i="62"/>
  <c r="F1845" i="62"/>
  <c r="G1845" i="62"/>
  <c r="H1845" i="62"/>
  <c r="I1845" i="62"/>
  <c r="J1845" i="62"/>
  <c r="K1845" i="62"/>
  <c r="L1845" i="62"/>
  <c r="M1845" i="62"/>
  <c r="N1845" i="62"/>
  <c r="C1846" i="62"/>
  <c r="D1846" i="62"/>
  <c r="E1846" i="62"/>
  <c r="F1846" i="62"/>
  <c r="G1846" i="62"/>
  <c r="H1846" i="62"/>
  <c r="I1846" i="62"/>
  <c r="J1846" i="62"/>
  <c r="K1846" i="62"/>
  <c r="L1846" i="62"/>
  <c r="M1846" i="62"/>
  <c r="N1846" i="62"/>
  <c r="C1847" i="62"/>
  <c r="D1847" i="62"/>
  <c r="E1847" i="62"/>
  <c r="F1847" i="62"/>
  <c r="G1847" i="62"/>
  <c r="H1847" i="62"/>
  <c r="I1847" i="62"/>
  <c r="J1847" i="62"/>
  <c r="K1847" i="62"/>
  <c r="L1847" i="62"/>
  <c r="M1847" i="62"/>
  <c r="N1847" i="62"/>
  <c r="C1848" i="62"/>
  <c r="D1848" i="62"/>
  <c r="E1848" i="62"/>
  <c r="F1848" i="62"/>
  <c r="G1848" i="62"/>
  <c r="H1848" i="62"/>
  <c r="I1848" i="62"/>
  <c r="J1848" i="62"/>
  <c r="K1848" i="62"/>
  <c r="L1848" i="62"/>
  <c r="M1848" i="62"/>
  <c r="N1848" i="62"/>
  <c r="C1849" i="62"/>
  <c r="D1849" i="62"/>
  <c r="E1849" i="62"/>
  <c r="F1849" i="62"/>
  <c r="G1849" i="62"/>
  <c r="H1849" i="62"/>
  <c r="I1849" i="62"/>
  <c r="J1849" i="62"/>
  <c r="K1849" i="62"/>
  <c r="L1849" i="62"/>
  <c r="M1849" i="62"/>
  <c r="N1849" i="62"/>
  <c r="C1850" i="62"/>
  <c r="D1850" i="62"/>
  <c r="E1850" i="62"/>
  <c r="F1850" i="62"/>
  <c r="G1850" i="62"/>
  <c r="H1850" i="62"/>
  <c r="I1850" i="62"/>
  <c r="J1850" i="62"/>
  <c r="K1850" i="62"/>
  <c r="L1850" i="62"/>
  <c r="M1850" i="62"/>
  <c r="N1850" i="62"/>
  <c r="C1851" i="62"/>
  <c r="D1851" i="62"/>
  <c r="E1851" i="62"/>
  <c r="F1851" i="62"/>
  <c r="G1851" i="62"/>
  <c r="H1851" i="62"/>
  <c r="I1851" i="62"/>
  <c r="J1851" i="62"/>
  <c r="K1851" i="62"/>
  <c r="L1851" i="62"/>
  <c r="M1851" i="62"/>
  <c r="N1851" i="62"/>
  <c r="C1852" i="62"/>
  <c r="D1852" i="62"/>
  <c r="E1852" i="62"/>
  <c r="F1852" i="62"/>
  <c r="G1852" i="62"/>
  <c r="H1852" i="62"/>
  <c r="I1852" i="62"/>
  <c r="J1852" i="62"/>
  <c r="K1852" i="62"/>
  <c r="L1852" i="62"/>
  <c r="M1852" i="62"/>
  <c r="N1852" i="62"/>
  <c r="C1853" i="62"/>
  <c r="D1853" i="62"/>
  <c r="E1853" i="62"/>
  <c r="F1853" i="62"/>
  <c r="G1853" i="62"/>
  <c r="H1853" i="62"/>
  <c r="I1853" i="62"/>
  <c r="J1853" i="62"/>
  <c r="K1853" i="62"/>
  <c r="L1853" i="62"/>
  <c r="M1853" i="62"/>
  <c r="N1853" i="62"/>
  <c r="C1854" i="62"/>
  <c r="D1854" i="62"/>
  <c r="E1854" i="62"/>
  <c r="F1854" i="62"/>
  <c r="G1854" i="62"/>
  <c r="H1854" i="62"/>
  <c r="I1854" i="62"/>
  <c r="J1854" i="62"/>
  <c r="K1854" i="62"/>
  <c r="L1854" i="62"/>
  <c r="M1854" i="62"/>
  <c r="N1854" i="62"/>
  <c r="C1855" i="62"/>
  <c r="D1855" i="62"/>
  <c r="E1855" i="62"/>
  <c r="F1855" i="62"/>
  <c r="G1855" i="62"/>
  <c r="H1855" i="62"/>
  <c r="I1855" i="62"/>
  <c r="J1855" i="62"/>
  <c r="K1855" i="62"/>
  <c r="L1855" i="62"/>
  <c r="M1855" i="62"/>
  <c r="N1855" i="62"/>
  <c r="C1856" i="62"/>
  <c r="D1856" i="62"/>
  <c r="E1856" i="62"/>
  <c r="F1856" i="62"/>
  <c r="G1856" i="62"/>
  <c r="H1856" i="62"/>
  <c r="I1856" i="62"/>
  <c r="J1856" i="62"/>
  <c r="K1856" i="62"/>
  <c r="L1856" i="62"/>
  <c r="M1856" i="62"/>
  <c r="N1856" i="62"/>
  <c r="C1857" i="62"/>
  <c r="D1857" i="62"/>
  <c r="E1857" i="62"/>
  <c r="F1857" i="62"/>
  <c r="G1857" i="62"/>
  <c r="H1857" i="62"/>
  <c r="I1857" i="62"/>
  <c r="J1857" i="62"/>
  <c r="K1857" i="62"/>
  <c r="L1857" i="62"/>
  <c r="M1857" i="62"/>
  <c r="N1857" i="62"/>
  <c r="C1858" i="62"/>
  <c r="D1858" i="62"/>
  <c r="E1858" i="62"/>
  <c r="F1858" i="62"/>
  <c r="G1858" i="62"/>
  <c r="H1858" i="62"/>
  <c r="I1858" i="62"/>
  <c r="J1858" i="62"/>
  <c r="K1858" i="62"/>
  <c r="L1858" i="62"/>
  <c r="M1858" i="62"/>
  <c r="N1858" i="62"/>
  <c r="C1859" i="62"/>
  <c r="D1859" i="62"/>
  <c r="E1859" i="62"/>
  <c r="F1859" i="62"/>
  <c r="G1859" i="62"/>
  <c r="H1859" i="62"/>
  <c r="I1859" i="62"/>
  <c r="J1859" i="62"/>
  <c r="K1859" i="62"/>
  <c r="L1859" i="62"/>
  <c r="M1859" i="62"/>
  <c r="N1859" i="62"/>
  <c r="C1860" i="62"/>
  <c r="D1860" i="62"/>
  <c r="E1860" i="62"/>
  <c r="F1860" i="62"/>
  <c r="G1860" i="62"/>
  <c r="H1860" i="62"/>
  <c r="I1860" i="62"/>
  <c r="J1860" i="62"/>
  <c r="K1860" i="62"/>
  <c r="L1860" i="62"/>
  <c r="M1860" i="62"/>
  <c r="N1860" i="62"/>
  <c r="C1861" i="62"/>
  <c r="D1861" i="62"/>
  <c r="E1861" i="62"/>
  <c r="F1861" i="62"/>
  <c r="G1861" i="62"/>
  <c r="H1861" i="62"/>
  <c r="I1861" i="62"/>
  <c r="J1861" i="62"/>
  <c r="K1861" i="62"/>
  <c r="L1861" i="62"/>
  <c r="M1861" i="62"/>
  <c r="N1861" i="62"/>
  <c r="C1862" i="62"/>
  <c r="D1862" i="62"/>
  <c r="E1862" i="62"/>
  <c r="F1862" i="62"/>
  <c r="G1862" i="62"/>
  <c r="H1862" i="62"/>
  <c r="I1862" i="62"/>
  <c r="J1862" i="62"/>
  <c r="K1862" i="62"/>
  <c r="L1862" i="62"/>
  <c r="M1862" i="62"/>
  <c r="N1862" i="62"/>
  <c r="C1863" i="62"/>
  <c r="D1863" i="62"/>
  <c r="E1863" i="62"/>
  <c r="F1863" i="62"/>
  <c r="G1863" i="62"/>
  <c r="H1863" i="62"/>
  <c r="I1863" i="62"/>
  <c r="J1863" i="62"/>
  <c r="K1863" i="62"/>
  <c r="L1863" i="62"/>
  <c r="M1863" i="62"/>
  <c r="N1863" i="62"/>
  <c r="C1864" i="62"/>
  <c r="D1864" i="62"/>
  <c r="E1864" i="62"/>
  <c r="F1864" i="62"/>
  <c r="G1864" i="62"/>
  <c r="H1864" i="62"/>
  <c r="I1864" i="62"/>
  <c r="J1864" i="62"/>
  <c r="K1864" i="62"/>
  <c r="L1864" i="62"/>
  <c r="M1864" i="62"/>
  <c r="N1864" i="62"/>
  <c r="C1865" i="62"/>
  <c r="D1865" i="62"/>
  <c r="E1865" i="62"/>
  <c r="F1865" i="62"/>
  <c r="G1865" i="62"/>
  <c r="H1865" i="62"/>
  <c r="I1865" i="62"/>
  <c r="J1865" i="62"/>
  <c r="K1865" i="62"/>
  <c r="L1865" i="62"/>
  <c r="M1865" i="62"/>
  <c r="N1865" i="62"/>
  <c r="C1866" i="62"/>
  <c r="D1866" i="62"/>
  <c r="E1866" i="62"/>
  <c r="F1866" i="62"/>
  <c r="G1866" i="62"/>
  <c r="H1866" i="62"/>
  <c r="I1866" i="62"/>
  <c r="J1866" i="62"/>
  <c r="K1866" i="62"/>
  <c r="L1866" i="62"/>
  <c r="M1866" i="62"/>
  <c r="N1866" i="62"/>
  <c r="C1867" i="62"/>
  <c r="D1867" i="62"/>
  <c r="E1867" i="62"/>
  <c r="F1867" i="62"/>
  <c r="G1867" i="62"/>
  <c r="H1867" i="62"/>
  <c r="I1867" i="62"/>
  <c r="J1867" i="62"/>
  <c r="K1867" i="62"/>
  <c r="L1867" i="62"/>
  <c r="M1867" i="62"/>
  <c r="N1867" i="62"/>
  <c r="C1868" i="62"/>
  <c r="D1868" i="62"/>
  <c r="E1868" i="62"/>
  <c r="F1868" i="62"/>
  <c r="G1868" i="62"/>
  <c r="H1868" i="62"/>
  <c r="I1868" i="62"/>
  <c r="J1868" i="62"/>
  <c r="K1868" i="62"/>
  <c r="L1868" i="62"/>
  <c r="M1868" i="62"/>
  <c r="N1868" i="62"/>
  <c r="C1869" i="62"/>
  <c r="D1869" i="62"/>
  <c r="E1869" i="62"/>
  <c r="F1869" i="62"/>
  <c r="G1869" i="62"/>
  <c r="H1869" i="62"/>
  <c r="I1869" i="62"/>
  <c r="J1869" i="62"/>
  <c r="K1869" i="62"/>
  <c r="L1869" i="62"/>
  <c r="M1869" i="62"/>
  <c r="N1869" i="62"/>
  <c r="C1870" i="62"/>
  <c r="D1870" i="62"/>
  <c r="E1870" i="62"/>
  <c r="F1870" i="62"/>
  <c r="G1870" i="62"/>
  <c r="H1870" i="62"/>
  <c r="I1870" i="62"/>
  <c r="J1870" i="62"/>
  <c r="K1870" i="62"/>
  <c r="L1870" i="62"/>
  <c r="M1870" i="62"/>
  <c r="N1870" i="62"/>
  <c r="C1871" i="62"/>
  <c r="D1871" i="62"/>
  <c r="E1871" i="62"/>
  <c r="F1871" i="62"/>
  <c r="G1871" i="62"/>
  <c r="H1871" i="62"/>
  <c r="I1871" i="62"/>
  <c r="J1871" i="62"/>
  <c r="K1871" i="62"/>
  <c r="L1871" i="62"/>
  <c r="M1871" i="62"/>
  <c r="N1871" i="62"/>
  <c r="C1872" i="62"/>
  <c r="D1872" i="62"/>
  <c r="E1872" i="62"/>
  <c r="F1872" i="62"/>
  <c r="G1872" i="62"/>
  <c r="H1872" i="62"/>
  <c r="I1872" i="62"/>
  <c r="J1872" i="62"/>
  <c r="K1872" i="62"/>
  <c r="L1872" i="62"/>
  <c r="M1872" i="62"/>
  <c r="N1872" i="62"/>
  <c r="C1873" i="62"/>
  <c r="D1873" i="62"/>
  <c r="E1873" i="62"/>
  <c r="F1873" i="62"/>
  <c r="G1873" i="62"/>
  <c r="H1873" i="62"/>
  <c r="I1873" i="62"/>
  <c r="J1873" i="62"/>
  <c r="K1873" i="62"/>
  <c r="L1873" i="62"/>
  <c r="M1873" i="62"/>
  <c r="N1873" i="62"/>
  <c r="C1874" i="62"/>
  <c r="D1874" i="62"/>
  <c r="E1874" i="62"/>
  <c r="F1874" i="62"/>
  <c r="G1874" i="62"/>
  <c r="H1874" i="62"/>
  <c r="I1874" i="62"/>
  <c r="J1874" i="62"/>
  <c r="K1874" i="62"/>
  <c r="L1874" i="62"/>
  <c r="M1874" i="62"/>
  <c r="N1874" i="62"/>
  <c r="C1875" i="62"/>
  <c r="D1875" i="62"/>
  <c r="E1875" i="62"/>
  <c r="F1875" i="62"/>
  <c r="G1875" i="62"/>
  <c r="H1875" i="62"/>
  <c r="I1875" i="62"/>
  <c r="J1875" i="62"/>
  <c r="K1875" i="62"/>
  <c r="L1875" i="62"/>
  <c r="M1875" i="62"/>
  <c r="N1875" i="62"/>
  <c r="C1876" i="62"/>
  <c r="D1876" i="62"/>
  <c r="E1876" i="62"/>
  <c r="F1876" i="62"/>
  <c r="G1876" i="62"/>
  <c r="H1876" i="62"/>
  <c r="I1876" i="62"/>
  <c r="J1876" i="62"/>
  <c r="K1876" i="62"/>
  <c r="L1876" i="62"/>
  <c r="M1876" i="62"/>
  <c r="N1876" i="62"/>
  <c r="C1877" i="62"/>
  <c r="D1877" i="62"/>
  <c r="E1877" i="62"/>
  <c r="F1877" i="62"/>
  <c r="G1877" i="62"/>
  <c r="H1877" i="62"/>
  <c r="I1877" i="62"/>
  <c r="J1877" i="62"/>
  <c r="K1877" i="62"/>
  <c r="L1877" i="62"/>
  <c r="M1877" i="62"/>
  <c r="N1877" i="62"/>
  <c r="C1878" i="62"/>
  <c r="D1878" i="62"/>
  <c r="E1878" i="62"/>
  <c r="F1878" i="62"/>
  <c r="G1878" i="62"/>
  <c r="H1878" i="62"/>
  <c r="I1878" i="62"/>
  <c r="J1878" i="62"/>
  <c r="K1878" i="62"/>
  <c r="L1878" i="62"/>
  <c r="M1878" i="62"/>
  <c r="N1878" i="62"/>
  <c r="C1879" i="62"/>
  <c r="D1879" i="62"/>
  <c r="E1879" i="62"/>
  <c r="F1879" i="62"/>
  <c r="G1879" i="62"/>
  <c r="H1879" i="62"/>
  <c r="I1879" i="62"/>
  <c r="J1879" i="62"/>
  <c r="K1879" i="62"/>
  <c r="L1879" i="62"/>
  <c r="M1879" i="62"/>
  <c r="N1879" i="62"/>
  <c r="C1880" i="62"/>
  <c r="D1880" i="62"/>
  <c r="E1880" i="62"/>
  <c r="F1880" i="62"/>
  <c r="G1880" i="62"/>
  <c r="H1880" i="62"/>
  <c r="I1880" i="62"/>
  <c r="J1880" i="62"/>
  <c r="K1880" i="62"/>
  <c r="L1880" i="62"/>
  <c r="M1880" i="62"/>
  <c r="N1880" i="62"/>
  <c r="C1881" i="62"/>
  <c r="D1881" i="62"/>
  <c r="E1881" i="62"/>
  <c r="F1881" i="62"/>
  <c r="G1881" i="62"/>
  <c r="H1881" i="62"/>
  <c r="I1881" i="62"/>
  <c r="J1881" i="62"/>
  <c r="K1881" i="62"/>
  <c r="L1881" i="62"/>
  <c r="M1881" i="62"/>
  <c r="N1881" i="62"/>
  <c r="C1882" i="62"/>
  <c r="D1882" i="62"/>
  <c r="E1882" i="62"/>
  <c r="F1882" i="62"/>
  <c r="G1882" i="62"/>
  <c r="H1882" i="62"/>
  <c r="I1882" i="62"/>
  <c r="J1882" i="62"/>
  <c r="K1882" i="62"/>
  <c r="L1882" i="62"/>
  <c r="M1882" i="62"/>
  <c r="N1882" i="62"/>
  <c r="C1883" i="62"/>
  <c r="D1883" i="62"/>
  <c r="E1883" i="62"/>
  <c r="F1883" i="62"/>
  <c r="G1883" i="62"/>
  <c r="H1883" i="62"/>
  <c r="I1883" i="62"/>
  <c r="J1883" i="62"/>
  <c r="K1883" i="62"/>
  <c r="L1883" i="62"/>
  <c r="M1883" i="62"/>
  <c r="N1883" i="62"/>
  <c r="C1884" i="62"/>
  <c r="D1884" i="62"/>
  <c r="E1884" i="62"/>
  <c r="F1884" i="62"/>
  <c r="G1884" i="62"/>
  <c r="H1884" i="62"/>
  <c r="I1884" i="62"/>
  <c r="J1884" i="62"/>
  <c r="K1884" i="62"/>
  <c r="L1884" i="62"/>
  <c r="M1884" i="62"/>
  <c r="N1884" i="62"/>
  <c r="C1885" i="62"/>
  <c r="D1885" i="62"/>
  <c r="E1885" i="62"/>
  <c r="F1885" i="62"/>
  <c r="G1885" i="62"/>
  <c r="H1885" i="62"/>
  <c r="I1885" i="62"/>
  <c r="J1885" i="62"/>
  <c r="K1885" i="62"/>
  <c r="L1885" i="62"/>
  <c r="M1885" i="62"/>
  <c r="N1885" i="62"/>
  <c r="C1886" i="62"/>
  <c r="D1886" i="62"/>
  <c r="E1886" i="62"/>
  <c r="F1886" i="62"/>
  <c r="G1886" i="62"/>
  <c r="H1886" i="62"/>
  <c r="I1886" i="62"/>
  <c r="J1886" i="62"/>
  <c r="K1886" i="62"/>
  <c r="L1886" i="62"/>
  <c r="M1886" i="62"/>
  <c r="N1886" i="62"/>
  <c r="C1887" i="62"/>
  <c r="D1887" i="62"/>
  <c r="E1887" i="62"/>
  <c r="F1887" i="62"/>
  <c r="G1887" i="62"/>
  <c r="H1887" i="62"/>
  <c r="I1887" i="62"/>
  <c r="J1887" i="62"/>
  <c r="K1887" i="62"/>
  <c r="L1887" i="62"/>
  <c r="M1887" i="62"/>
  <c r="N1887" i="62"/>
  <c r="C1888" i="62"/>
  <c r="D1888" i="62"/>
  <c r="E1888" i="62"/>
  <c r="F1888" i="62"/>
  <c r="G1888" i="62"/>
  <c r="H1888" i="62"/>
  <c r="I1888" i="62"/>
  <c r="J1888" i="62"/>
  <c r="K1888" i="62"/>
  <c r="L1888" i="62"/>
  <c r="M1888" i="62"/>
  <c r="N1888" i="62"/>
  <c r="C1889" i="62"/>
  <c r="D1889" i="62"/>
  <c r="E1889" i="62"/>
  <c r="F1889" i="62"/>
  <c r="G1889" i="62"/>
  <c r="H1889" i="62"/>
  <c r="I1889" i="62"/>
  <c r="J1889" i="62"/>
  <c r="K1889" i="62"/>
  <c r="L1889" i="62"/>
  <c r="M1889" i="62"/>
  <c r="N1889" i="62"/>
  <c r="C1890" i="62"/>
  <c r="D1890" i="62"/>
  <c r="E1890" i="62"/>
  <c r="F1890" i="62"/>
  <c r="G1890" i="62"/>
  <c r="H1890" i="62"/>
  <c r="I1890" i="62"/>
  <c r="J1890" i="62"/>
  <c r="K1890" i="62"/>
  <c r="L1890" i="62"/>
  <c r="M1890" i="62"/>
  <c r="N1890" i="62"/>
  <c r="C1891" i="62"/>
  <c r="D1891" i="62"/>
  <c r="E1891" i="62"/>
  <c r="F1891" i="62"/>
  <c r="G1891" i="62"/>
  <c r="H1891" i="62"/>
  <c r="I1891" i="62"/>
  <c r="J1891" i="62"/>
  <c r="K1891" i="62"/>
  <c r="L1891" i="62"/>
  <c r="M1891" i="62"/>
  <c r="N1891" i="62"/>
  <c r="C1892" i="62"/>
  <c r="D1892" i="62"/>
  <c r="E1892" i="62"/>
  <c r="F1892" i="62"/>
  <c r="G1892" i="62"/>
  <c r="H1892" i="62"/>
  <c r="I1892" i="62"/>
  <c r="J1892" i="62"/>
  <c r="K1892" i="62"/>
  <c r="L1892" i="62"/>
  <c r="M1892" i="62"/>
  <c r="N1892" i="62"/>
  <c r="C1893" i="62"/>
  <c r="D1893" i="62"/>
  <c r="E1893" i="62"/>
  <c r="F1893" i="62"/>
  <c r="G1893" i="62"/>
  <c r="H1893" i="62"/>
  <c r="I1893" i="62"/>
  <c r="J1893" i="62"/>
  <c r="K1893" i="62"/>
  <c r="L1893" i="62"/>
  <c r="M1893" i="62"/>
  <c r="N1893" i="62"/>
  <c r="C1894" i="62"/>
  <c r="D1894" i="62"/>
  <c r="E1894" i="62"/>
  <c r="F1894" i="62"/>
  <c r="G1894" i="62"/>
  <c r="H1894" i="62"/>
  <c r="I1894" i="62"/>
  <c r="J1894" i="62"/>
  <c r="K1894" i="62"/>
  <c r="L1894" i="62"/>
  <c r="M1894" i="62"/>
  <c r="N1894" i="62"/>
  <c r="C1895" i="62"/>
  <c r="D1895" i="62"/>
  <c r="E1895" i="62"/>
  <c r="F1895" i="62"/>
  <c r="G1895" i="62"/>
  <c r="H1895" i="62"/>
  <c r="I1895" i="62"/>
  <c r="J1895" i="62"/>
  <c r="K1895" i="62"/>
  <c r="L1895" i="62"/>
  <c r="M1895" i="62"/>
  <c r="N1895" i="62"/>
  <c r="C1896" i="62"/>
  <c r="D1896" i="62"/>
  <c r="E1896" i="62"/>
  <c r="F1896" i="62"/>
  <c r="G1896" i="62"/>
  <c r="H1896" i="62"/>
  <c r="I1896" i="62"/>
  <c r="J1896" i="62"/>
  <c r="K1896" i="62"/>
  <c r="L1896" i="62"/>
  <c r="M1896" i="62"/>
  <c r="N1896" i="62"/>
  <c r="C1897" i="62"/>
  <c r="D1897" i="62"/>
  <c r="E1897" i="62"/>
  <c r="F1897" i="62"/>
  <c r="G1897" i="62"/>
  <c r="H1897" i="62"/>
  <c r="I1897" i="62"/>
  <c r="J1897" i="62"/>
  <c r="K1897" i="62"/>
  <c r="L1897" i="62"/>
  <c r="M1897" i="62"/>
  <c r="N1897" i="62"/>
  <c r="C1898" i="62"/>
  <c r="D1898" i="62"/>
  <c r="E1898" i="62"/>
  <c r="F1898" i="62"/>
  <c r="G1898" i="62"/>
  <c r="H1898" i="62"/>
  <c r="I1898" i="62"/>
  <c r="J1898" i="62"/>
  <c r="K1898" i="62"/>
  <c r="L1898" i="62"/>
  <c r="M1898" i="62"/>
  <c r="N1898" i="62"/>
  <c r="C1899" i="62"/>
  <c r="D1899" i="62"/>
  <c r="E1899" i="62"/>
  <c r="F1899" i="62"/>
  <c r="G1899" i="62"/>
  <c r="H1899" i="62"/>
  <c r="I1899" i="62"/>
  <c r="J1899" i="62"/>
  <c r="K1899" i="62"/>
  <c r="L1899" i="62"/>
  <c r="M1899" i="62"/>
  <c r="N1899" i="62"/>
  <c r="C1900" i="62"/>
  <c r="D1900" i="62"/>
  <c r="E1900" i="62"/>
  <c r="F1900" i="62"/>
  <c r="G1900" i="62"/>
  <c r="H1900" i="62"/>
  <c r="I1900" i="62"/>
  <c r="J1900" i="62"/>
  <c r="K1900" i="62"/>
  <c r="L1900" i="62"/>
  <c r="M1900" i="62"/>
  <c r="N1900" i="62"/>
  <c r="C1901" i="62"/>
  <c r="D1901" i="62"/>
  <c r="E1901" i="62"/>
  <c r="F1901" i="62"/>
  <c r="G1901" i="62"/>
  <c r="H1901" i="62"/>
  <c r="I1901" i="62"/>
  <c r="J1901" i="62"/>
  <c r="K1901" i="62"/>
  <c r="L1901" i="62"/>
  <c r="M1901" i="62"/>
  <c r="N1901" i="62"/>
  <c r="C1902" i="62"/>
  <c r="D1902" i="62"/>
  <c r="E1902" i="62"/>
  <c r="F1902" i="62"/>
  <c r="G1902" i="62"/>
  <c r="H1902" i="62"/>
  <c r="I1902" i="62"/>
  <c r="J1902" i="62"/>
  <c r="K1902" i="62"/>
  <c r="L1902" i="62"/>
  <c r="M1902" i="62"/>
  <c r="N1902" i="62"/>
  <c r="C1903" i="62"/>
  <c r="D1903" i="62"/>
  <c r="E1903" i="62"/>
  <c r="F1903" i="62"/>
  <c r="G1903" i="62"/>
  <c r="H1903" i="62"/>
  <c r="I1903" i="62"/>
  <c r="J1903" i="62"/>
  <c r="K1903" i="62"/>
  <c r="L1903" i="62"/>
  <c r="M1903" i="62"/>
  <c r="N1903" i="62"/>
  <c r="C1904" i="62"/>
  <c r="D1904" i="62"/>
  <c r="E1904" i="62"/>
  <c r="F1904" i="62"/>
  <c r="G1904" i="62"/>
  <c r="H1904" i="62"/>
  <c r="I1904" i="62"/>
  <c r="J1904" i="62"/>
  <c r="K1904" i="62"/>
  <c r="L1904" i="62"/>
  <c r="M1904" i="62"/>
  <c r="N1904" i="62"/>
  <c r="C1905" i="62"/>
  <c r="D1905" i="62"/>
  <c r="E1905" i="62"/>
  <c r="F1905" i="62"/>
  <c r="G1905" i="62"/>
  <c r="H1905" i="62"/>
  <c r="I1905" i="62"/>
  <c r="J1905" i="62"/>
  <c r="K1905" i="62"/>
  <c r="L1905" i="62"/>
  <c r="M1905" i="62"/>
  <c r="N1905" i="62"/>
  <c r="C1906" i="62"/>
  <c r="D1906" i="62"/>
  <c r="E1906" i="62"/>
  <c r="F1906" i="62"/>
  <c r="G1906" i="62"/>
  <c r="H1906" i="62"/>
  <c r="I1906" i="62"/>
  <c r="J1906" i="62"/>
  <c r="K1906" i="62"/>
  <c r="L1906" i="62"/>
  <c r="M1906" i="62"/>
  <c r="N1906" i="62"/>
  <c r="C1907" i="62"/>
  <c r="D1907" i="62"/>
  <c r="E1907" i="62"/>
  <c r="F1907" i="62"/>
  <c r="G1907" i="62"/>
  <c r="H1907" i="62"/>
  <c r="I1907" i="62"/>
  <c r="J1907" i="62"/>
  <c r="K1907" i="62"/>
  <c r="L1907" i="62"/>
  <c r="M1907" i="62"/>
  <c r="N1907" i="62"/>
  <c r="C1908" i="62"/>
  <c r="D1908" i="62"/>
  <c r="E1908" i="62"/>
  <c r="F1908" i="62"/>
  <c r="G1908" i="62"/>
  <c r="H1908" i="62"/>
  <c r="I1908" i="62"/>
  <c r="J1908" i="62"/>
  <c r="K1908" i="62"/>
  <c r="L1908" i="62"/>
  <c r="M1908" i="62"/>
  <c r="N1908" i="62"/>
  <c r="C1909" i="62"/>
  <c r="D1909" i="62"/>
  <c r="E1909" i="62"/>
  <c r="F1909" i="62"/>
  <c r="G1909" i="62"/>
  <c r="H1909" i="62"/>
  <c r="I1909" i="62"/>
  <c r="J1909" i="62"/>
  <c r="K1909" i="62"/>
  <c r="L1909" i="62"/>
  <c r="M1909" i="62"/>
  <c r="N1909" i="62"/>
  <c r="C1910" i="62"/>
  <c r="D1910" i="62"/>
  <c r="E1910" i="62"/>
  <c r="F1910" i="62"/>
  <c r="G1910" i="62"/>
  <c r="H1910" i="62"/>
  <c r="I1910" i="62"/>
  <c r="J1910" i="62"/>
  <c r="K1910" i="62"/>
  <c r="L1910" i="62"/>
  <c r="M1910" i="62"/>
  <c r="N1910" i="62"/>
  <c r="C1911" i="62"/>
  <c r="D1911" i="62"/>
  <c r="E1911" i="62"/>
  <c r="F1911" i="62"/>
  <c r="G1911" i="62"/>
  <c r="H1911" i="62"/>
  <c r="I1911" i="62"/>
  <c r="J1911" i="62"/>
  <c r="K1911" i="62"/>
  <c r="L1911" i="62"/>
  <c r="M1911" i="62"/>
  <c r="N1911" i="62"/>
  <c r="C1912" i="62"/>
  <c r="D1912" i="62"/>
  <c r="E1912" i="62"/>
  <c r="F1912" i="62"/>
  <c r="G1912" i="62"/>
  <c r="H1912" i="62"/>
  <c r="I1912" i="62"/>
  <c r="J1912" i="62"/>
  <c r="K1912" i="62"/>
  <c r="L1912" i="62"/>
  <c r="M1912" i="62"/>
  <c r="N1912" i="62"/>
  <c r="C1913" i="62"/>
  <c r="D1913" i="62"/>
  <c r="E1913" i="62"/>
  <c r="F1913" i="62"/>
  <c r="G1913" i="62"/>
  <c r="H1913" i="62"/>
  <c r="I1913" i="62"/>
  <c r="J1913" i="62"/>
  <c r="K1913" i="62"/>
  <c r="L1913" i="62"/>
  <c r="M1913" i="62"/>
  <c r="N1913" i="62"/>
  <c r="C2006" i="62"/>
  <c r="D2006" i="62"/>
  <c r="E2006" i="62"/>
  <c r="F2006" i="62"/>
  <c r="G2006" i="62"/>
  <c r="H2006" i="62"/>
  <c r="I2006" i="62"/>
  <c r="J2006" i="62"/>
  <c r="K2006" i="62"/>
  <c r="L2006" i="62"/>
  <c r="M2006" i="62"/>
  <c r="N2006" i="62"/>
  <c r="C2007" i="62"/>
  <c r="D2007" i="62"/>
  <c r="E2007" i="62"/>
  <c r="F2007" i="62"/>
  <c r="G2007" i="62"/>
  <c r="H2007" i="62"/>
  <c r="I2007" i="62"/>
  <c r="J2007" i="62"/>
  <c r="K2007" i="62"/>
  <c r="L2007" i="62"/>
  <c r="M2007" i="62"/>
  <c r="N2007" i="62"/>
  <c r="C2008" i="62"/>
  <c r="D2008" i="62"/>
  <c r="E2008" i="62"/>
  <c r="F2008" i="62"/>
  <c r="G2008" i="62"/>
  <c r="H2008" i="62"/>
  <c r="I2008" i="62"/>
  <c r="J2008" i="62"/>
  <c r="K2008" i="62"/>
  <c r="L2008" i="62"/>
  <c r="M2008" i="62"/>
  <c r="N2008" i="62"/>
  <c r="C2009" i="62"/>
  <c r="D2009" i="62"/>
  <c r="E2009" i="62"/>
  <c r="F2009" i="62"/>
  <c r="G2009" i="62"/>
  <c r="H2009" i="62"/>
  <c r="I2009" i="62"/>
  <c r="J2009" i="62"/>
  <c r="K2009" i="62"/>
  <c r="L2009" i="62"/>
  <c r="M2009" i="62"/>
  <c r="N2009" i="62"/>
  <c r="C2010" i="62"/>
  <c r="D2010" i="62"/>
  <c r="E2010" i="62"/>
  <c r="F2010" i="62"/>
  <c r="G2010" i="62"/>
  <c r="H2010" i="62"/>
  <c r="I2010" i="62"/>
  <c r="J2010" i="62"/>
  <c r="K2010" i="62"/>
  <c r="L2010" i="62"/>
  <c r="M2010" i="62"/>
  <c r="N2010" i="62"/>
  <c r="C2011" i="62"/>
  <c r="D2011" i="62"/>
  <c r="E2011" i="62"/>
  <c r="F2011" i="62"/>
  <c r="G2011" i="62"/>
  <c r="H2011" i="62"/>
  <c r="I2011" i="62"/>
  <c r="J2011" i="62"/>
  <c r="K2011" i="62"/>
  <c r="L2011" i="62"/>
  <c r="M2011" i="62"/>
  <c r="N2011" i="62"/>
  <c r="C2012" i="62"/>
  <c r="D2012" i="62"/>
  <c r="E2012" i="62"/>
  <c r="F2012" i="62"/>
  <c r="G2012" i="62"/>
  <c r="H2012" i="62"/>
  <c r="I2012" i="62"/>
  <c r="J2012" i="62"/>
  <c r="K2012" i="62"/>
  <c r="L2012" i="62"/>
  <c r="M2012" i="62"/>
  <c r="N2012" i="62"/>
  <c r="C2013" i="62"/>
  <c r="D2013" i="62"/>
  <c r="E2013" i="62"/>
  <c r="F2013" i="62"/>
  <c r="G2013" i="62"/>
  <c r="H2013" i="62"/>
  <c r="I2013" i="62"/>
  <c r="J2013" i="62"/>
  <c r="K2013" i="62"/>
  <c r="L2013" i="62"/>
  <c r="M2013" i="62"/>
  <c r="N2013" i="62"/>
  <c r="C2014" i="62"/>
  <c r="D2014" i="62"/>
  <c r="E2014" i="62"/>
  <c r="F2014" i="62"/>
  <c r="G2014" i="62"/>
  <c r="H2014" i="62"/>
  <c r="I2014" i="62"/>
  <c r="J2014" i="62"/>
  <c r="K2014" i="62"/>
  <c r="L2014" i="62"/>
  <c r="M2014" i="62"/>
  <c r="N2014" i="62"/>
  <c r="C2015" i="62"/>
  <c r="D2015" i="62"/>
  <c r="E2015" i="62"/>
  <c r="F2015" i="62"/>
  <c r="G2015" i="62"/>
  <c r="H2015" i="62"/>
  <c r="I2015" i="62"/>
  <c r="J2015" i="62"/>
  <c r="K2015" i="62"/>
  <c r="L2015" i="62"/>
  <c r="M2015" i="62"/>
  <c r="N2015" i="62"/>
  <c r="C2016" i="62"/>
  <c r="D2016" i="62"/>
  <c r="E2016" i="62"/>
  <c r="F2016" i="62"/>
  <c r="G2016" i="62"/>
  <c r="H2016" i="62"/>
  <c r="I2016" i="62"/>
  <c r="J2016" i="62"/>
  <c r="K2016" i="62"/>
  <c r="L2016" i="62"/>
  <c r="M2016" i="62"/>
  <c r="N2016" i="62"/>
  <c r="C2017" i="62"/>
  <c r="D2017" i="62"/>
  <c r="E2017" i="62"/>
  <c r="F2017" i="62"/>
  <c r="G2017" i="62"/>
  <c r="H2017" i="62"/>
  <c r="I2017" i="62"/>
  <c r="J2017" i="62"/>
  <c r="K2017" i="62"/>
  <c r="L2017" i="62"/>
  <c r="M2017" i="62"/>
  <c r="N2017" i="62"/>
  <c r="C2018" i="62"/>
  <c r="D2018" i="62"/>
  <c r="E2018" i="62"/>
  <c r="F2018" i="62"/>
  <c r="G2018" i="62"/>
  <c r="H2018" i="62"/>
  <c r="I2018" i="62"/>
  <c r="J2018" i="62"/>
  <c r="K2018" i="62"/>
  <c r="L2018" i="62"/>
  <c r="M2018" i="62"/>
  <c r="N2018" i="62"/>
  <c r="C2019" i="62"/>
  <c r="D2019" i="62"/>
  <c r="E2019" i="62"/>
  <c r="F2019" i="62"/>
  <c r="G2019" i="62"/>
  <c r="H2019" i="62"/>
  <c r="I2019" i="62"/>
  <c r="J2019" i="62"/>
  <c r="K2019" i="62"/>
  <c r="L2019" i="62"/>
  <c r="M2019" i="62"/>
  <c r="N2019" i="62"/>
  <c r="C2020" i="62"/>
  <c r="D2020" i="62"/>
  <c r="E2020" i="62"/>
  <c r="F2020" i="62"/>
  <c r="G2020" i="62"/>
  <c r="H2020" i="62"/>
  <c r="I2020" i="62"/>
  <c r="J2020" i="62"/>
  <c r="K2020" i="62"/>
  <c r="L2020" i="62"/>
  <c r="M2020" i="62"/>
  <c r="N2020" i="62"/>
  <c r="C2021" i="62"/>
  <c r="D2021" i="62"/>
  <c r="E2021" i="62"/>
  <c r="F2021" i="62"/>
  <c r="G2021" i="62"/>
  <c r="H2021" i="62"/>
  <c r="I2021" i="62"/>
  <c r="J2021" i="62"/>
  <c r="K2021" i="62"/>
  <c r="L2021" i="62"/>
  <c r="M2021" i="62"/>
  <c r="N2021" i="62"/>
  <c r="C2022" i="62"/>
  <c r="D2022" i="62"/>
  <c r="E2022" i="62"/>
  <c r="F2022" i="62"/>
  <c r="G2022" i="62"/>
  <c r="H2022" i="62"/>
  <c r="I2022" i="62"/>
  <c r="J2022" i="62"/>
  <c r="K2022" i="62"/>
  <c r="L2022" i="62"/>
  <c r="M2022" i="62"/>
  <c r="N2022" i="62"/>
  <c r="C2023" i="62"/>
  <c r="D2023" i="62"/>
  <c r="E2023" i="62"/>
  <c r="F2023" i="62"/>
  <c r="G2023" i="62"/>
  <c r="H2023" i="62"/>
  <c r="I2023" i="62"/>
  <c r="J2023" i="62"/>
  <c r="K2023" i="62"/>
  <c r="L2023" i="62"/>
  <c r="M2023" i="62"/>
  <c r="N2023" i="62"/>
  <c r="C2024" i="62"/>
  <c r="D2024" i="62"/>
  <c r="E2024" i="62"/>
  <c r="F2024" i="62"/>
  <c r="G2024" i="62"/>
  <c r="H2024" i="62"/>
  <c r="I2024" i="62"/>
  <c r="J2024" i="62"/>
  <c r="K2024" i="62"/>
  <c r="L2024" i="62"/>
  <c r="M2024" i="62"/>
  <c r="N2024" i="62"/>
  <c r="C2025" i="62"/>
  <c r="D2025" i="62"/>
  <c r="E2025" i="62"/>
  <c r="F2025" i="62"/>
  <c r="G2025" i="62"/>
  <c r="H2025" i="62"/>
  <c r="I2025" i="62"/>
  <c r="J2025" i="62"/>
  <c r="K2025" i="62"/>
  <c r="L2025" i="62"/>
  <c r="M2025" i="62"/>
  <c r="N2025" i="62"/>
  <c r="C2026" i="62"/>
  <c r="D2026" i="62"/>
  <c r="E2026" i="62"/>
  <c r="F2026" i="62"/>
  <c r="G2026" i="62"/>
  <c r="H2026" i="62"/>
  <c r="I2026" i="62"/>
  <c r="J2026" i="62"/>
  <c r="K2026" i="62"/>
  <c r="L2026" i="62"/>
  <c r="M2026" i="62"/>
  <c r="N2026" i="62"/>
  <c r="C2027" i="62"/>
  <c r="D2027" i="62"/>
  <c r="E2027" i="62"/>
  <c r="F2027" i="62"/>
  <c r="G2027" i="62"/>
  <c r="H2027" i="62"/>
  <c r="I2027" i="62"/>
  <c r="J2027" i="62"/>
  <c r="K2027" i="62"/>
  <c r="L2027" i="62"/>
  <c r="M2027" i="62"/>
  <c r="N2027" i="62"/>
  <c r="C2028" i="62"/>
  <c r="D2028" i="62"/>
  <c r="E2028" i="62"/>
  <c r="F2028" i="62"/>
  <c r="G2028" i="62"/>
  <c r="H2028" i="62"/>
  <c r="I2028" i="62"/>
  <c r="J2028" i="62"/>
  <c r="K2028" i="62"/>
  <c r="L2028" i="62"/>
  <c r="M2028" i="62"/>
  <c r="N2028" i="62"/>
  <c r="C2029" i="62"/>
  <c r="D2029" i="62"/>
  <c r="E2029" i="62"/>
  <c r="F2029" i="62"/>
  <c r="G2029" i="62"/>
  <c r="H2029" i="62"/>
  <c r="I2029" i="62"/>
  <c r="J2029" i="62"/>
  <c r="K2029" i="62"/>
  <c r="L2029" i="62"/>
  <c r="M2029" i="62"/>
  <c r="N2029" i="62"/>
  <c r="C2030" i="62"/>
  <c r="D2030" i="62"/>
  <c r="E2030" i="62"/>
  <c r="F2030" i="62"/>
  <c r="G2030" i="62"/>
  <c r="H2030" i="62"/>
  <c r="I2030" i="62"/>
  <c r="J2030" i="62"/>
  <c r="K2030" i="62"/>
  <c r="L2030" i="62"/>
  <c r="M2030" i="62"/>
  <c r="N2030" i="62"/>
  <c r="C2031" i="62"/>
  <c r="D2031" i="62"/>
  <c r="E2031" i="62"/>
  <c r="F2031" i="62"/>
  <c r="G2031" i="62"/>
  <c r="H2031" i="62"/>
  <c r="I2031" i="62"/>
  <c r="J2031" i="62"/>
  <c r="K2031" i="62"/>
  <c r="L2031" i="62"/>
  <c r="M2031" i="62"/>
  <c r="N2031" i="62"/>
  <c r="C2032" i="62"/>
  <c r="D2032" i="62"/>
  <c r="E2032" i="62"/>
  <c r="F2032" i="62"/>
  <c r="G2032" i="62"/>
  <c r="H2032" i="62"/>
  <c r="I2032" i="62"/>
  <c r="J2032" i="62"/>
  <c r="K2032" i="62"/>
  <c r="L2032" i="62"/>
  <c r="M2032" i="62"/>
  <c r="N2032" i="62"/>
  <c r="C2033" i="62"/>
  <c r="D2033" i="62"/>
  <c r="E2033" i="62"/>
  <c r="F2033" i="62"/>
  <c r="G2033" i="62"/>
  <c r="H2033" i="62"/>
  <c r="I2033" i="62"/>
  <c r="J2033" i="62"/>
  <c r="K2033" i="62"/>
  <c r="L2033" i="62"/>
  <c r="M2033" i="62"/>
  <c r="N2033" i="62"/>
  <c r="C2034" i="62"/>
  <c r="D2034" i="62"/>
  <c r="E2034" i="62"/>
  <c r="F2034" i="62"/>
  <c r="G2034" i="62"/>
  <c r="H2034" i="62"/>
  <c r="I2034" i="62"/>
  <c r="J2034" i="62"/>
  <c r="K2034" i="62"/>
  <c r="L2034" i="62"/>
  <c r="M2034" i="62"/>
  <c r="N2034" i="62"/>
  <c r="C2035" i="62"/>
  <c r="D2035" i="62"/>
  <c r="E2035" i="62"/>
  <c r="F2035" i="62"/>
  <c r="G2035" i="62"/>
  <c r="H2035" i="62"/>
  <c r="I2035" i="62"/>
  <c r="J2035" i="62"/>
  <c r="K2035" i="62"/>
  <c r="L2035" i="62"/>
  <c r="M2035" i="62"/>
  <c r="N2035" i="62"/>
  <c r="C2036" i="62"/>
  <c r="D2036" i="62"/>
  <c r="E2036" i="62"/>
  <c r="F2036" i="62"/>
  <c r="G2036" i="62"/>
  <c r="H2036" i="62"/>
  <c r="I2036" i="62"/>
  <c r="J2036" i="62"/>
  <c r="K2036" i="62"/>
  <c r="L2036" i="62"/>
  <c r="M2036" i="62"/>
  <c r="N2036" i="62"/>
  <c r="C2037" i="62"/>
  <c r="D2037" i="62"/>
  <c r="E2037" i="62"/>
  <c r="F2037" i="62"/>
  <c r="G2037" i="62"/>
  <c r="H2037" i="62"/>
  <c r="I2037" i="62"/>
  <c r="J2037" i="62"/>
  <c r="K2037" i="62"/>
  <c r="L2037" i="62"/>
  <c r="M2037" i="62"/>
  <c r="N2037" i="62"/>
  <c r="C2038" i="62"/>
  <c r="D2038" i="62"/>
  <c r="E2038" i="62"/>
  <c r="F2038" i="62"/>
  <c r="G2038" i="62"/>
  <c r="H2038" i="62"/>
  <c r="I2038" i="62"/>
  <c r="J2038" i="62"/>
  <c r="K2038" i="62"/>
  <c r="L2038" i="62"/>
  <c r="M2038" i="62"/>
  <c r="N2038" i="62"/>
  <c r="C2039" i="62"/>
  <c r="D2039" i="62"/>
  <c r="E2039" i="62"/>
  <c r="F2039" i="62"/>
  <c r="G2039" i="62"/>
  <c r="H2039" i="62"/>
  <c r="I2039" i="62"/>
  <c r="J2039" i="62"/>
  <c r="K2039" i="62"/>
  <c r="L2039" i="62"/>
  <c r="M2039" i="62"/>
  <c r="N2039" i="62"/>
  <c r="C2040" i="62"/>
  <c r="D2040" i="62"/>
  <c r="E2040" i="62"/>
  <c r="F2040" i="62"/>
  <c r="G2040" i="62"/>
  <c r="H2040" i="62"/>
  <c r="I2040" i="62"/>
  <c r="J2040" i="62"/>
  <c r="K2040" i="62"/>
  <c r="L2040" i="62"/>
  <c r="M2040" i="62"/>
  <c r="N2040" i="62"/>
  <c r="C2041" i="62"/>
  <c r="D2041" i="62"/>
  <c r="E2041" i="62"/>
  <c r="F2041" i="62"/>
  <c r="G2041" i="62"/>
  <c r="H2041" i="62"/>
  <c r="I2041" i="62"/>
  <c r="J2041" i="62"/>
  <c r="K2041" i="62"/>
  <c r="L2041" i="62"/>
  <c r="M2041" i="62"/>
  <c r="N2041" i="62"/>
  <c r="C2042" i="62"/>
  <c r="D2042" i="62"/>
  <c r="E2042" i="62"/>
  <c r="F2042" i="62"/>
  <c r="G2042" i="62"/>
  <c r="H2042" i="62"/>
  <c r="I2042" i="62"/>
  <c r="J2042" i="62"/>
  <c r="K2042" i="62"/>
  <c r="L2042" i="62"/>
  <c r="M2042" i="62"/>
  <c r="N2042" i="62"/>
  <c r="C2043" i="62"/>
  <c r="D2043" i="62"/>
  <c r="E2043" i="62"/>
  <c r="F2043" i="62"/>
  <c r="G2043" i="62"/>
  <c r="H2043" i="62"/>
  <c r="I2043" i="62"/>
  <c r="J2043" i="62"/>
  <c r="K2043" i="62"/>
  <c r="L2043" i="62"/>
  <c r="M2043" i="62"/>
  <c r="N2043" i="62"/>
  <c r="C2044" i="62"/>
  <c r="D2044" i="62"/>
  <c r="E2044" i="62"/>
  <c r="F2044" i="62"/>
  <c r="G2044" i="62"/>
  <c r="H2044" i="62"/>
  <c r="I2044" i="62"/>
  <c r="J2044" i="62"/>
  <c r="K2044" i="62"/>
  <c r="L2044" i="62"/>
  <c r="M2044" i="62"/>
  <c r="N2044" i="62"/>
  <c r="C2045" i="62"/>
  <c r="D2045" i="62"/>
  <c r="E2045" i="62"/>
  <c r="F2045" i="62"/>
  <c r="G2045" i="62"/>
  <c r="H2045" i="62"/>
  <c r="I2045" i="62"/>
  <c r="J2045" i="62"/>
  <c r="K2045" i="62"/>
  <c r="L2045" i="62"/>
  <c r="M2045" i="62"/>
  <c r="N2045" i="62"/>
  <c r="C2046" i="62"/>
  <c r="D2046" i="62"/>
  <c r="E2046" i="62"/>
  <c r="F2046" i="62"/>
  <c r="G2046" i="62"/>
  <c r="H2046" i="62"/>
  <c r="I2046" i="62"/>
  <c r="J2046" i="62"/>
  <c r="K2046" i="62"/>
  <c r="L2046" i="62"/>
  <c r="M2046" i="62"/>
  <c r="N2046" i="62"/>
  <c r="C2047" i="62"/>
  <c r="D2047" i="62"/>
  <c r="E2047" i="62"/>
  <c r="F2047" i="62"/>
  <c r="G2047" i="62"/>
  <c r="H2047" i="62"/>
  <c r="I2047" i="62"/>
  <c r="J2047" i="62"/>
  <c r="K2047" i="62"/>
  <c r="L2047" i="62"/>
  <c r="M2047" i="62"/>
  <c r="N2047" i="62"/>
  <c r="C2048" i="62"/>
  <c r="D2048" i="62"/>
  <c r="E2048" i="62"/>
  <c r="F2048" i="62"/>
  <c r="G2048" i="62"/>
  <c r="H2048" i="62"/>
  <c r="I2048" i="62"/>
  <c r="J2048" i="62"/>
  <c r="K2048" i="62"/>
  <c r="L2048" i="62"/>
  <c r="M2048" i="62"/>
  <c r="N2048" i="62"/>
  <c r="C2049" i="62"/>
  <c r="D2049" i="62"/>
  <c r="E2049" i="62"/>
  <c r="F2049" i="62"/>
  <c r="G2049" i="62"/>
  <c r="H2049" i="62"/>
  <c r="I2049" i="62"/>
  <c r="J2049" i="62"/>
  <c r="K2049" i="62"/>
  <c r="L2049" i="62"/>
  <c r="M2049" i="62"/>
  <c r="N2049" i="62"/>
  <c r="C2050" i="62"/>
  <c r="D2050" i="62"/>
  <c r="E2050" i="62"/>
  <c r="F2050" i="62"/>
  <c r="G2050" i="62"/>
  <c r="H2050" i="62"/>
  <c r="I2050" i="62"/>
  <c r="J2050" i="62"/>
  <c r="K2050" i="62"/>
  <c r="L2050" i="62"/>
  <c r="M2050" i="62"/>
  <c r="N2050" i="62"/>
  <c r="C2051" i="62"/>
  <c r="D2051" i="62"/>
  <c r="E2051" i="62"/>
  <c r="F2051" i="62"/>
  <c r="G2051" i="62"/>
  <c r="H2051" i="62"/>
  <c r="I2051" i="62"/>
  <c r="J2051" i="62"/>
  <c r="K2051" i="62"/>
  <c r="L2051" i="62"/>
  <c r="M2051" i="62"/>
  <c r="N2051" i="62"/>
  <c r="C2052" i="62"/>
  <c r="D2052" i="62"/>
  <c r="E2052" i="62"/>
  <c r="F2052" i="62"/>
  <c r="G2052" i="62"/>
  <c r="H2052" i="62"/>
  <c r="I2052" i="62"/>
  <c r="J2052" i="62"/>
  <c r="K2052" i="62"/>
  <c r="L2052" i="62"/>
  <c r="M2052" i="62"/>
  <c r="N2052" i="62"/>
  <c r="C2053" i="62"/>
  <c r="D2053" i="62"/>
  <c r="E2053" i="62"/>
  <c r="F2053" i="62"/>
  <c r="G2053" i="62"/>
  <c r="H2053" i="62"/>
  <c r="I2053" i="62"/>
  <c r="J2053" i="62"/>
  <c r="K2053" i="62"/>
  <c r="L2053" i="62"/>
  <c r="M2053" i="62"/>
  <c r="N2053" i="62"/>
  <c r="C2054" i="62"/>
  <c r="D2054" i="62"/>
  <c r="E2054" i="62"/>
  <c r="F2054" i="62"/>
  <c r="G2054" i="62"/>
  <c r="H2054" i="62"/>
  <c r="I2054" i="62"/>
  <c r="J2054" i="62"/>
  <c r="K2054" i="62"/>
  <c r="L2054" i="62"/>
  <c r="M2054" i="62"/>
  <c r="N2054" i="62"/>
  <c r="C2055" i="62"/>
  <c r="D2055" i="62"/>
  <c r="E2055" i="62"/>
  <c r="F2055" i="62"/>
  <c r="G2055" i="62"/>
  <c r="H2055" i="62"/>
  <c r="I2055" i="62"/>
  <c r="J2055" i="62"/>
  <c r="K2055" i="62"/>
  <c r="L2055" i="62"/>
  <c r="M2055" i="62"/>
  <c r="N2055" i="62"/>
  <c r="C2056" i="62"/>
  <c r="D2056" i="62"/>
  <c r="E2056" i="62"/>
  <c r="F2056" i="62"/>
  <c r="G2056" i="62"/>
  <c r="H2056" i="62"/>
  <c r="I2056" i="62"/>
  <c r="J2056" i="62"/>
  <c r="K2056" i="62"/>
  <c r="L2056" i="62"/>
  <c r="M2056" i="62"/>
  <c r="N2056" i="62"/>
  <c r="C2057" i="62"/>
  <c r="D2057" i="62"/>
  <c r="E2057" i="62"/>
  <c r="F2057" i="62"/>
  <c r="G2057" i="62"/>
  <c r="H2057" i="62"/>
  <c r="I2057" i="62"/>
  <c r="J2057" i="62"/>
  <c r="K2057" i="62"/>
  <c r="L2057" i="62"/>
  <c r="M2057" i="62"/>
  <c r="N2057" i="62"/>
  <c r="C2058" i="62"/>
  <c r="D2058" i="62"/>
  <c r="E2058" i="62"/>
  <c r="F2058" i="62"/>
  <c r="G2058" i="62"/>
  <c r="H2058" i="62"/>
  <c r="I2058" i="62"/>
  <c r="J2058" i="62"/>
  <c r="K2058" i="62"/>
  <c r="L2058" i="62"/>
  <c r="M2058" i="62"/>
  <c r="N2058" i="62"/>
  <c r="C2059" i="62"/>
  <c r="D2059" i="62"/>
  <c r="E2059" i="62"/>
  <c r="F2059" i="62"/>
  <c r="G2059" i="62"/>
  <c r="H2059" i="62"/>
  <c r="I2059" i="62"/>
  <c r="J2059" i="62"/>
  <c r="K2059" i="62"/>
  <c r="L2059" i="62"/>
  <c r="M2059" i="62"/>
  <c r="N2059" i="62"/>
  <c r="C2060" i="62"/>
  <c r="D2060" i="62"/>
  <c r="E2060" i="62"/>
  <c r="F2060" i="62"/>
  <c r="G2060" i="62"/>
  <c r="H2060" i="62"/>
  <c r="I2060" i="62"/>
  <c r="J2060" i="62"/>
  <c r="K2060" i="62"/>
  <c r="L2060" i="62"/>
  <c r="M2060" i="62"/>
  <c r="N2060" i="62"/>
  <c r="C2061" i="62"/>
  <c r="D2061" i="62"/>
  <c r="E2061" i="62"/>
  <c r="F2061" i="62"/>
  <c r="G2061" i="62"/>
  <c r="H2061" i="62"/>
  <c r="I2061" i="62"/>
  <c r="J2061" i="62"/>
  <c r="K2061" i="62"/>
  <c r="L2061" i="62"/>
  <c r="M2061" i="62"/>
  <c r="N2061" i="62"/>
  <c r="C2062" i="62"/>
  <c r="D2062" i="62"/>
  <c r="E2062" i="62"/>
  <c r="F2062" i="62"/>
  <c r="G2062" i="62"/>
  <c r="H2062" i="62"/>
  <c r="I2062" i="62"/>
  <c r="J2062" i="62"/>
  <c r="K2062" i="62"/>
  <c r="L2062" i="62"/>
  <c r="M2062" i="62"/>
  <c r="N2062" i="62"/>
  <c r="C2063" i="62"/>
  <c r="D2063" i="62"/>
  <c r="E2063" i="62"/>
  <c r="F2063" i="62"/>
  <c r="G2063" i="62"/>
  <c r="H2063" i="62"/>
  <c r="I2063" i="62"/>
  <c r="J2063" i="62"/>
  <c r="K2063" i="62"/>
  <c r="L2063" i="62"/>
  <c r="M2063" i="62"/>
  <c r="N2063" i="62"/>
  <c r="C2064" i="62"/>
  <c r="D2064" i="62"/>
  <c r="E2064" i="62"/>
  <c r="F2064" i="62"/>
  <c r="G2064" i="62"/>
  <c r="H2064" i="62"/>
  <c r="I2064" i="62"/>
  <c r="J2064" i="62"/>
  <c r="K2064" i="62"/>
  <c r="L2064" i="62"/>
  <c r="M2064" i="62"/>
  <c r="N2064" i="62"/>
  <c r="C2065" i="62"/>
  <c r="D2065" i="62"/>
  <c r="E2065" i="62"/>
  <c r="F2065" i="62"/>
  <c r="G2065" i="62"/>
  <c r="H2065" i="62"/>
  <c r="I2065" i="62"/>
  <c r="J2065" i="62"/>
  <c r="K2065" i="62"/>
  <c r="L2065" i="62"/>
  <c r="M2065" i="62"/>
  <c r="N2065" i="62"/>
  <c r="C2066" i="62"/>
  <c r="D2066" i="62"/>
  <c r="E2066" i="62"/>
  <c r="F2066" i="62"/>
  <c r="G2066" i="62"/>
  <c r="H2066" i="62"/>
  <c r="I2066" i="62"/>
  <c r="J2066" i="62"/>
  <c r="K2066" i="62"/>
  <c r="L2066" i="62"/>
  <c r="M2066" i="62"/>
  <c r="N2066" i="62"/>
  <c r="C2067" i="62"/>
  <c r="D2067" i="62"/>
  <c r="E2067" i="62"/>
  <c r="F2067" i="62"/>
  <c r="G2067" i="62"/>
  <c r="H2067" i="62"/>
  <c r="I2067" i="62"/>
  <c r="J2067" i="62"/>
  <c r="K2067" i="62"/>
  <c r="L2067" i="62"/>
  <c r="M2067" i="62"/>
  <c r="N2067" i="62"/>
  <c r="C2068" i="62"/>
  <c r="D2068" i="62"/>
  <c r="E2068" i="62"/>
  <c r="F2068" i="62"/>
  <c r="G2068" i="62"/>
  <c r="H2068" i="62"/>
  <c r="I2068" i="62"/>
  <c r="J2068" i="62"/>
  <c r="K2068" i="62"/>
  <c r="L2068" i="62"/>
  <c r="M2068" i="62"/>
  <c r="N2068" i="62"/>
  <c r="C2069" i="62"/>
  <c r="D2069" i="62"/>
  <c r="E2069" i="62"/>
  <c r="F2069" i="62"/>
  <c r="G2069" i="62"/>
  <c r="H2069" i="62"/>
  <c r="I2069" i="62"/>
  <c r="J2069" i="62"/>
  <c r="K2069" i="62"/>
  <c r="L2069" i="62"/>
  <c r="M2069" i="62"/>
  <c r="N2069" i="62"/>
  <c r="C2070" i="62"/>
  <c r="D2070" i="62"/>
  <c r="E2070" i="62"/>
  <c r="F2070" i="62"/>
  <c r="G2070" i="62"/>
  <c r="H2070" i="62"/>
  <c r="I2070" i="62"/>
  <c r="J2070" i="62"/>
  <c r="K2070" i="62"/>
  <c r="L2070" i="62"/>
  <c r="M2070" i="62"/>
  <c r="N2070" i="62"/>
  <c r="C2071" i="62"/>
  <c r="D2071" i="62"/>
  <c r="E2071" i="62"/>
  <c r="F2071" i="62"/>
  <c r="G2071" i="62"/>
  <c r="H2071" i="62"/>
  <c r="I2071" i="62"/>
  <c r="J2071" i="62"/>
  <c r="K2071" i="62"/>
  <c r="L2071" i="62"/>
  <c r="M2071" i="62"/>
  <c r="N2071" i="62"/>
  <c r="C2072" i="62"/>
  <c r="D2072" i="62"/>
  <c r="E2072" i="62"/>
  <c r="F2072" i="62"/>
  <c r="G2072" i="62"/>
  <c r="H2072" i="62"/>
  <c r="I2072" i="62"/>
  <c r="J2072" i="62"/>
  <c r="K2072" i="62"/>
  <c r="L2072" i="62"/>
  <c r="M2072" i="62"/>
  <c r="N2072" i="62"/>
  <c r="C2073" i="62"/>
  <c r="D2073" i="62"/>
  <c r="E2073" i="62"/>
  <c r="F2073" i="62"/>
  <c r="G2073" i="62"/>
  <c r="H2073" i="62"/>
  <c r="I2073" i="62"/>
  <c r="J2073" i="62"/>
  <c r="K2073" i="62"/>
  <c r="L2073" i="62"/>
  <c r="M2073" i="62"/>
  <c r="N2073" i="62"/>
  <c r="C2074" i="62"/>
  <c r="D2074" i="62"/>
  <c r="E2074" i="62"/>
  <c r="F2074" i="62"/>
  <c r="G2074" i="62"/>
  <c r="H2074" i="62"/>
  <c r="I2074" i="62"/>
  <c r="J2074" i="62"/>
  <c r="K2074" i="62"/>
  <c r="L2074" i="62"/>
  <c r="M2074" i="62"/>
  <c r="N2074" i="62"/>
  <c r="C2075" i="62"/>
  <c r="D2075" i="62"/>
  <c r="E2075" i="62"/>
  <c r="F2075" i="62"/>
  <c r="G2075" i="62"/>
  <c r="H2075" i="62"/>
  <c r="I2075" i="62"/>
  <c r="J2075" i="62"/>
  <c r="K2075" i="62"/>
  <c r="L2075" i="62"/>
  <c r="M2075" i="62"/>
  <c r="N2075" i="62"/>
  <c r="C2076" i="62"/>
  <c r="D2076" i="62"/>
  <c r="E2076" i="62"/>
  <c r="F2076" i="62"/>
  <c r="G2076" i="62"/>
  <c r="H2076" i="62"/>
  <c r="I2076" i="62"/>
  <c r="J2076" i="62"/>
  <c r="K2076" i="62"/>
  <c r="L2076" i="62"/>
  <c r="M2076" i="62"/>
  <c r="N2076" i="62"/>
  <c r="C2077" i="62"/>
  <c r="D2077" i="62"/>
  <c r="E2077" i="62"/>
  <c r="F2077" i="62"/>
  <c r="G2077" i="62"/>
  <c r="H2077" i="62"/>
  <c r="I2077" i="62"/>
  <c r="J2077" i="62"/>
  <c r="K2077" i="62"/>
  <c r="L2077" i="62"/>
  <c r="M2077" i="62"/>
  <c r="N2077" i="62"/>
  <c r="C2078" i="62"/>
  <c r="D2078" i="62"/>
  <c r="E2078" i="62"/>
  <c r="F2078" i="62"/>
  <c r="G2078" i="62"/>
  <c r="H2078" i="62"/>
  <c r="I2078" i="62"/>
  <c r="J2078" i="62"/>
  <c r="K2078" i="62"/>
  <c r="L2078" i="62"/>
  <c r="M2078" i="62"/>
  <c r="N2078" i="62"/>
  <c r="C2079" i="62"/>
  <c r="D2079" i="62"/>
  <c r="E2079" i="62"/>
  <c r="F2079" i="62"/>
  <c r="G2079" i="62"/>
  <c r="H2079" i="62"/>
  <c r="I2079" i="62"/>
  <c r="J2079" i="62"/>
  <c r="K2079" i="62"/>
  <c r="L2079" i="62"/>
  <c r="M2079" i="62"/>
  <c r="N2079" i="62"/>
  <c r="C2080" i="62"/>
  <c r="D2080" i="62"/>
  <c r="E2080" i="62"/>
  <c r="F2080" i="62"/>
  <c r="G2080" i="62"/>
  <c r="H2080" i="62"/>
  <c r="I2080" i="62"/>
  <c r="J2080" i="62"/>
  <c r="K2080" i="62"/>
  <c r="L2080" i="62"/>
  <c r="M2080" i="62"/>
  <c r="N2080" i="62"/>
  <c r="C2081" i="62"/>
  <c r="D2081" i="62"/>
  <c r="E2081" i="62"/>
  <c r="F2081" i="62"/>
  <c r="G2081" i="62"/>
  <c r="H2081" i="62"/>
  <c r="I2081" i="62"/>
  <c r="J2081" i="62"/>
  <c r="K2081" i="62"/>
  <c r="L2081" i="62"/>
  <c r="M2081" i="62"/>
  <c r="N2081" i="62"/>
  <c r="C2082" i="62"/>
  <c r="D2082" i="62"/>
  <c r="E2082" i="62"/>
  <c r="F2082" i="62"/>
  <c r="G2082" i="62"/>
  <c r="H2082" i="62"/>
  <c r="I2082" i="62"/>
  <c r="J2082" i="62"/>
  <c r="K2082" i="62"/>
  <c r="L2082" i="62"/>
  <c r="M2082" i="62"/>
  <c r="N2082" i="62"/>
  <c r="C2083" i="62"/>
  <c r="D2083" i="62"/>
  <c r="E2083" i="62"/>
  <c r="F2083" i="62"/>
  <c r="G2083" i="62"/>
  <c r="H2083" i="62"/>
  <c r="I2083" i="62"/>
  <c r="J2083" i="62"/>
  <c r="K2083" i="62"/>
  <c r="L2083" i="62"/>
  <c r="M2083" i="62"/>
  <c r="N2083" i="62"/>
  <c r="C2084" i="62"/>
  <c r="D2084" i="62"/>
  <c r="E2084" i="62"/>
  <c r="F2084" i="62"/>
  <c r="G2084" i="62"/>
  <c r="H2084" i="62"/>
  <c r="I2084" i="62"/>
  <c r="J2084" i="62"/>
  <c r="K2084" i="62"/>
  <c r="L2084" i="62"/>
  <c r="M2084" i="62"/>
  <c r="N2084" i="62"/>
  <c r="C2085" i="62"/>
  <c r="D2085" i="62"/>
  <c r="E2085" i="62"/>
  <c r="F2085" i="62"/>
  <c r="G2085" i="62"/>
  <c r="H2085" i="62"/>
  <c r="I2085" i="62"/>
  <c r="J2085" i="62"/>
  <c r="K2085" i="62"/>
  <c r="L2085" i="62"/>
  <c r="M2085" i="62"/>
  <c r="N2085" i="62"/>
  <c r="C2086" i="62"/>
  <c r="D2086" i="62"/>
  <c r="E2086" i="62"/>
  <c r="F2086" i="62"/>
  <c r="G2086" i="62"/>
  <c r="H2086" i="62"/>
  <c r="I2086" i="62"/>
  <c r="J2086" i="62"/>
  <c r="K2086" i="62"/>
  <c r="L2086" i="62"/>
  <c r="M2086" i="62"/>
  <c r="N2086" i="62"/>
  <c r="C2087" i="62"/>
  <c r="D2087" i="62"/>
  <c r="E2087" i="62"/>
  <c r="F2087" i="62"/>
  <c r="G2087" i="62"/>
  <c r="H2087" i="62"/>
  <c r="I2087" i="62"/>
  <c r="J2087" i="62"/>
  <c r="K2087" i="62"/>
  <c r="L2087" i="62"/>
  <c r="M2087" i="62"/>
  <c r="N2087" i="62"/>
  <c r="C2088" i="62"/>
  <c r="D2088" i="62"/>
  <c r="E2088" i="62"/>
  <c r="F2088" i="62"/>
  <c r="G2088" i="62"/>
  <c r="H2088" i="62"/>
  <c r="I2088" i="62"/>
  <c r="J2088" i="62"/>
  <c r="K2088" i="62"/>
  <c r="L2088" i="62"/>
  <c r="M2088" i="62"/>
  <c r="N2088" i="62"/>
  <c r="C2089" i="62"/>
  <c r="D2089" i="62"/>
  <c r="E2089" i="62"/>
  <c r="F2089" i="62"/>
  <c r="G2089" i="62"/>
  <c r="H2089" i="62"/>
  <c r="I2089" i="62"/>
  <c r="J2089" i="62"/>
  <c r="K2089" i="62"/>
  <c r="L2089" i="62"/>
  <c r="M2089" i="62"/>
  <c r="N2089" i="62"/>
  <c r="C2090" i="62"/>
  <c r="D2090" i="62"/>
  <c r="E2090" i="62"/>
  <c r="F2090" i="62"/>
  <c r="G2090" i="62"/>
  <c r="H2090" i="62"/>
  <c r="I2090" i="62"/>
  <c r="J2090" i="62"/>
  <c r="K2090" i="62"/>
  <c r="L2090" i="62"/>
  <c r="M2090" i="62"/>
  <c r="N2090" i="62"/>
  <c r="C2091" i="62"/>
  <c r="D2091" i="62"/>
  <c r="E2091" i="62"/>
  <c r="F2091" i="62"/>
  <c r="G2091" i="62"/>
  <c r="H2091" i="62"/>
  <c r="I2091" i="62"/>
  <c r="J2091" i="62"/>
  <c r="K2091" i="62"/>
  <c r="L2091" i="62"/>
  <c r="M2091" i="62"/>
  <c r="N2091" i="62"/>
  <c r="C2092" i="62"/>
  <c r="D2092" i="62"/>
  <c r="E2092" i="62"/>
  <c r="F2092" i="62"/>
  <c r="G2092" i="62"/>
  <c r="H2092" i="62"/>
  <c r="I2092" i="62"/>
  <c r="J2092" i="62"/>
  <c r="K2092" i="62"/>
  <c r="L2092" i="62"/>
  <c r="M2092" i="62"/>
  <c r="N2092" i="62"/>
  <c r="C2093" i="62"/>
  <c r="D2093" i="62"/>
  <c r="E2093" i="62"/>
  <c r="F2093" i="62"/>
  <c r="G2093" i="62"/>
  <c r="H2093" i="62"/>
  <c r="I2093" i="62"/>
  <c r="J2093" i="62"/>
  <c r="K2093" i="62"/>
  <c r="L2093" i="62"/>
  <c r="M2093" i="62"/>
  <c r="N2093" i="62"/>
  <c r="C2094" i="62"/>
  <c r="D2094" i="62"/>
  <c r="E2094" i="62"/>
  <c r="F2094" i="62"/>
  <c r="G2094" i="62"/>
  <c r="H2094" i="62"/>
  <c r="I2094" i="62"/>
  <c r="J2094" i="62"/>
  <c r="K2094" i="62"/>
  <c r="L2094" i="62"/>
  <c r="M2094" i="62"/>
  <c r="N2094" i="62"/>
  <c r="C2095" i="62"/>
  <c r="D2095" i="62"/>
  <c r="E2095" i="62"/>
  <c r="F2095" i="62"/>
  <c r="G2095" i="62"/>
  <c r="H2095" i="62"/>
  <c r="I2095" i="62"/>
  <c r="J2095" i="62"/>
  <c r="K2095" i="62"/>
  <c r="L2095" i="62"/>
  <c r="M2095" i="62"/>
  <c r="N2095" i="62"/>
  <c r="C2096" i="62"/>
  <c r="D2096" i="62"/>
  <c r="E2096" i="62"/>
  <c r="F2096" i="62"/>
  <c r="G2096" i="62"/>
  <c r="H2096" i="62"/>
  <c r="I2096" i="62"/>
  <c r="J2096" i="62"/>
  <c r="K2096" i="62"/>
  <c r="L2096" i="62"/>
  <c r="M2096" i="62"/>
  <c r="N2096" i="62"/>
  <c r="C2097" i="62"/>
  <c r="D2097" i="62"/>
  <c r="E2097" i="62"/>
  <c r="F2097" i="62"/>
  <c r="G2097" i="62"/>
  <c r="H2097" i="62"/>
  <c r="I2097" i="62"/>
  <c r="J2097" i="62"/>
  <c r="K2097" i="62"/>
  <c r="L2097" i="62"/>
  <c r="M2097" i="62"/>
  <c r="N2097" i="62"/>
  <c r="C2098" i="62"/>
  <c r="D2098" i="62"/>
  <c r="E2098" i="62"/>
  <c r="F2098" i="62"/>
  <c r="G2098" i="62"/>
  <c r="H2098" i="62"/>
  <c r="I2098" i="62"/>
  <c r="J2098" i="62"/>
  <c r="K2098" i="62"/>
  <c r="L2098" i="62"/>
  <c r="M2098" i="62"/>
  <c r="N2098" i="62"/>
  <c r="C2099" i="62"/>
  <c r="D2099" i="62"/>
  <c r="E2099" i="62"/>
  <c r="F2099" i="62"/>
  <c r="G2099" i="62"/>
  <c r="H2099" i="62"/>
  <c r="I2099" i="62"/>
  <c r="J2099" i="62"/>
  <c r="K2099" i="62"/>
  <c r="L2099" i="62"/>
  <c r="M2099" i="62"/>
  <c r="N2099" i="62"/>
  <c r="C2100" i="62"/>
  <c r="D2100" i="62"/>
  <c r="E2100" i="62"/>
  <c r="F2100" i="62"/>
  <c r="G2100" i="62"/>
  <c r="H2100" i="62"/>
  <c r="I2100" i="62"/>
  <c r="J2100" i="62"/>
  <c r="K2100" i="62"/>
  <c r="L2100" i="62"/>
  <c r="M2100" i="62"/>
  <c r="N2100" i="62"/>
  <c r="C2101" i="62"/>
  <c r="D2101" i="62"/>
  <c r="E2101" i="62"/>
  <c r="F2101" i="62"/>
  <c r="G2101" i="62"/>
  <c r="H2101" i="62"/>
  <c r="I2101" i="62"/>
  <c r="J2101" i="62"/>
  <c r="K2101" i="62"/>
  <c r="L2101" i="62"/>
  <c r="M2101" i="62"/>
  <c r="N2101" i="62"/>
  <c r="C2102" i="62"/>
  <c r="D2102" i="62"/>
  <c r="E2102" i="62"/>
  <c r="F2102" i="62"/>
  <c r="G2102" i="62"/>
  <c r="H2102" i="62"/>
  <c r="I2102" i="62"/>
  <c r="J2102" i="62"/>
  <c r="K2102" i="62"/>
  <c r="L2102" i="62"/>
  <c r="M2102" i="62"/>
  <c r="N2102" i="62"/>
  <c r="C2103" i="62"/>
  <c r="D2103" i="62"/>
  <c r="E2103" i="62"/>
  <c r="F2103" i="62"/>
  <c r="G2103" i="62"/>
  <c r="H2103" i="62"/>
  <c r="I2103" i="62"/>
  <c r="J2103" i="62"/>
  <c r="K2103" i="62"/>
  <c r="L2103" i="62"/>
  <c r="M2103" i="62"/>
  <c r="N2103" i="62"/>
  <c r="C2104" i="62"/>
  <c r="D2104" i="62"/>
  <c r="E2104" i="62"/>
  <c r="F2104" i="62"/>
  <c r="G2104" i="62"/>
  <c r="H2104" i="62"/>
  <c r="I2104" i="62"/>
  <c r="J2104" i="62"/>
  <c r="K2104" i="62"/>
  <c r="L2104" i="62"/>
  <c r="M2104" i="62"/>
  <c r="N2104" i="62"/>
  <c r="C2105" i="62"/>
  <c r="D2105" i="62"/>
  <c r="E2105" i="62"/>
  <c r="F2105" i="62"/>
  <c r="G2105" i="62"/>
  <c r="H2105" i="62"/>
  <c r="I2105" i="62"/>
  <c r="J2105" i="62"/>
  <c r="K2105" i="62"/>
  <c r="L2105" i="62"/>
  <c r="M2105" i="62"/>
  <c r="N2105" i="62"/>
  <c r="C2106" i="62"/>
  <c r="D2106" i="62"/>
  <c r="E2106" i="62"/>
  <c r="F2106" i="62"/>
  <c r="G2106" i="62"/>
  <c r="H2106" i="62"/>
  <c r="I2106" i="62"/>
  <c r="J2106" i="62"/>
  <c r="K2106" i="62"/>
  <c r="L2106" i="62"/>
  <c r="M2106" i="62"/>
  <c r="N2106" i="62"/>
  <c r="C2107" i="62"/>
  <c r="D2107" i="62"/>
  <c r="E2107" i="62"/>
  <c r="F2107" i="62"/>
  <c r="G2107" i="62"/>
  <c r="H2107" i="62"/>
  <c r="I2107" i="62"/>
  <c r="J2107" i="62"/>
  <c r="K2107" i="62"/>
  <c r="L2107" i="62"/>
  <c r="M2107" i="62"/>
  <c r="N2107" i="62"/>
  <c r="C2108" i="62"/>
  <c r="D2108" i="62"/>
  <c r="E2108" i="62"/>
  <c r="F2108" i="62"/>
  <c r="G2108" i="62"/>
  <c r="H2108" i="62"/>
  <c r="I2108" i="62"/>
  <c r="J2108" i="62"/>
  <c r="K2108" i="62"/>
  <c r="L2108" i="62"/>
  <c r="M2108" i="62"/>
  <c r="N2108" i="62"/>
  <c r="C2109" i="62"/>
  <c r="D2109" i="62"/>
  <c r="E2109" i="62"/>
  <c r="F2109" i="62"/>
  <c r="G2109" i="62"/>
  <c r="H2109" i="62"/>
  <c r="I2109" i="62"/>
  <c r="J2109" i="62"/>
  <c r="K2109" i="62"/>
  <c r="L2109" i="62"/>
  <c r="M2109" i="62"/>
  <c r="N2109" i="62"/>
  <c r="C2110" i="62"/>
  <c r="D2110" i="62"/>
  <c r="E2110" i="62"/>
  <c r="F2110" i="62"/>
  <c r="G2110" i="62"/>
  <c r="H2110" i="62"/>
  <c r="I2110" i="62"/>
  <c r="J2110" i="62"/>
  <c r="K2110" i="62"/>
  <c r="L2110" i="62"/>
  <c r="M2110" i="62"/>
  <c r="N2110" i="62"/>
  <c r="C2111" i="62"/>
  <c r="D2111" i="62"/>
  <c r="E2111" i="62"/>
  <c r="F2111" i="62"/>
  <c r="G2111" i="62"/>
  <c r="H2111" i="62"/>
  <c r="I2111" i="62"/>
  <c r="J2111" i="62"/>
  <c r="K2111" i="62"/>
  <c r="L2111" i="62"/>
  <c r="M2111" i="62"/>
  <c r="N2111" i="62"/>
  <c r="C2112" i="62"/>
  <c r="D2112" i="62"/>
  <c r="E2112" i="62"/>
  <c r="F2112" i="62"/>
  <c r="G2112" i="62"/>
  <c r="H2112" i="62"/>
  <c r="I2112" i="62"/>
  <c r="J2112" i="62"/>
  <c r="K2112" i="62"/>
  <c r="L2112" i="62"/>
  <c r="M2112" i="62"/>
  <c r="N2112" i="62"/>
  <c r="C2113" i="62"/>
  <c r="D2113" i="62"/>
  <c r="E2113" i="62"/>
  <c r="F2113" i="62"/>
  <c r="G2113" i="62"/>
  <c r="H2113" i="62"/>
  <c r="I2113" i="62"/>
  <c r="J2113" i="62"/>
  <c r="K2113" i="62"/>
  <c r="L2113" i="62"/>
  <c r="M2113" i="62"/>
  <c r="N2113" i="62"/>
  <c r="C2114" i="62"/>
  <c r="D2114" i="62"/>
  <c r="E2114" i="62"/>
  <c r="F2114" i="62"/>
  <c r="G2114" i="62"/>
  <c r="H2114" i="62"/>
  <c r="I2114" i="62"/>
  <c r="J2114" i="62"/>
  <c r="K2114" i="62"/>
  <c r="L2114" i="62"/>
  <c r="M2114" i="62"/>
  <c r="N2114" i="62"/>
  <c r="C2115" i="62"/>
  <c r="D2115" i="62"/>
  <c r="E2115" i="62"/>
  <c r="F2115" i="62"/>
  <c r="G2115" i="62"/>
  <c r="H2115" i="62"/>
  <c r="I2115" i="62"/>
  <c r="J2115" i="62"/>
  <c r="K2115" i="62"/>
  <c r="L2115" i="62"/>
  <c r="M2115" i="62"/>
  <c r="N2115" i="62"/>
  <c r="C2116" i="62"/>
  <c r="D2116" i="62"/>
  <c r="E2116" i="62"/>
  <c r="F2116" i="62"/>
  <c r="G2116" i="62"/>
  <c r="H2116" i="62"/>
  <c r="I2116" i="62"/>
  <c r="J2116" i="62"/>
  <c r="K2116" i="62"/>
  <c r="L2116" i="62"/>
  <c r="M2116" i="62"/>
  <c r="N2116" i="62"/>
  <c r="C2117" i="62"/>
  <c r="D2117" i="62"/>
  <c r="E2117" i="62"/>
  <c r="F2117" i="62"/>
  <c r="G2117" i="62"/>
  <c r="H2117" i="62"/>
  <c r="I2117" i="62"/>
  <c r="J2117" i="62"/>
  <c r="K2117" i="62"/>
  <c r="L2117" i="62"/>
  <c r="M2117" i="62"/>
  <c r="N2117" i="62"/>
  <c r="C2118" i="62"/>
  <c r="D2118" i="62"/>
  <c r="E2118" i="62"/>
  <c r="F2118" i="62"/>
  <c r="G2118" i="62"/>
  <c r="H2118" i="62"/>
  <c r="I2118" i="62"/>
  <c r="J2118" i="62"/>
  <c r="K2118" i="62"/>
  <c r="L2118" i="62"/>
  <c r="M2118" i="62"/>
  <c r="N2118" i="62"/>
  <c r="C2119" i="62"/>
  <c r="D2119" i="62"/>
  <c r="E2119" i="62"/>
  <c r="F2119" i="62"/>
  <c r="G2119" i="62"/>
  <c r="H2119" i="62"/>
  <c r="I2119" i="62"/>
  <c r="J2119" i="62"/>
  <c r="K2119" i="62"/>
  <c r="L2119" i="62"/>
  <c r="M2119" i="62"/>
  <c r="N2119" i="62"/>
  <c r="C2120" i="62"/>
  <c r="D2120" i="62"/>
  <c r="E2120" i="62"/>
  <c r="F2120" i="62"/>
  <c r="G2120" i="62"/>
  <c r="H2120" i="62"/>
  <c r="I2120" i="62"/>
  <c r="J2120" i="62"/>
  <c r="K2120" i="62"/>
  <c r="L2120" i="62"/>
  <c r="M2120" i="62"/>
  <c r="N2120" i="62"/>
  <c r="C2121" i="62"/>
  <c r="D2121" i="62"/>
  <c r="E2121" i="62"/>
  <c r="F2121" i="62"/>
  <c r="G2121" i="62"/>
  <c r="H2121" i="62"/>
  <c r="I2121" i="62"/>
  <c r="J2121" i="62"/>
  <c r="K2121" i="62"/>
  <c r="L2121" i="62"/>
  <c r="M2121" i="62"/>
  <c r="N2121" i="62"/>
  <c r="C2122" i="62"/>
  <c r="D2122" i="62"/>
  <c r="E2122" i="62"/>
  <c r="F2122" i="62"/>
  <c r="G2122" i="62"/>
  <c r="H2122" i="62"/>
  <c r="I2122" i="62"/>
  <c r="J2122" i="62"/>
  <c r="K2122" i="62"/>
  <c r="L2122" i="62"/>
  <c r="M2122" i="62"/>
  <c r="N2122" i="62"/>
  <c r="C2123" i="62"/>
  <c r="D2123" i="62"/>
  <c r="E2123" i="62"/>
  <c r="F2123" i="62"/>
  <c r="G2123" i="62"/>
  <c r="H2123" i="62"/>
  <c r="I2123" i="62"/>
  <c r="J2123" i="62"/>
  <c r="K2123" i="62"/>
  <c r="L2123" i="62"/>
  <c r="M2123" i="62"/>
  <c r="N2123" i="62"/>
  <c r="C2124" i="62"/>
  <c r="D2124" i="62"/>
  <c r="E2124" i="62"/>
  <c r="F2124" i="62"/>
  <c r="G2124" i="62"/>
  <c r="H2124" i="62"/>
  <c r="I2124" i="62"/>
  <c r="J2124" i="62"/>
  <c r="K2124" i="62"/>
  <c r="L2124" i="62"/>
  <c r="M2124" i="62"/>
  <c r="N2124" i="62"/>
  <c r="C2125" i="62"/>
  <c r="D2125" i="62"/>
  <c r="E2125" i="62"/>
  <c r="F2125" i="62"/>
  <c r="G2125" i="62"/>
  <c r="H2125" i="62"/>
  <c r="I2125" i="62"/>
  <c r="J2125" i="62"/>
  <c r="K2125" i="62"/>
  <c r="L2125" i="62"/>
  <c r="M2125" i="62"/>
  <c r="N2125" i="62"/>
  <c r="C2126" i="62"/>
  <c r="D2126" i="62"/>
  <c r="E2126" i="62"/>
  <c r="F2126" i="62"/>
  <c r="G2126" i="62"/>
  <c r="H2126" i="62"/>
  <c r="I2126" i="62"/>
  <c r="J2126" i="62"/>
  <c r="K2126" i="62"/>
  <c r="L2126" i="62"/>
  <c r="M2126" i="62"/>
  <c r="N2126" i="62"/>
  <c r="C2127" i="62"/>
  <c r="D2127" i="62"/>
  <c r="E2127" i="62"/>
  <c r="F2127" i="62"/>
  <c r="G2127" i="62"/>
  <c r="H2127" i="62"/>
  <c r="I2127" i="62"/>
  <c r="J2127" i="62"/>
  <c r="K2127" i="62"/>
  <c r="L2127" i="62"/>
  <c r="M2127" i="62"/>
  <c r="N2127" i="62"/>
  <c r="C2128" i="62"/>
  <c r="D2128" i="62"/>
  <c r="E2128" i="62"/>
  <c r="F2128" i="62"/>
  <c r="G2128" i="62"/>
  <c r="H2128" i="62"/>
  <c r="I2128" i="62"/>
  <c r="J2128" i="62"/>
  <c r="K2128" i="62"/>
  <c r="L2128" i="62"/>
  <c r="M2128" i="62"/>
  <c r="N2128" i="62"/>
  <c r="C2129" i="62"/>
  <c r="D2129" i="62"/>
  <c r="E2129" i="62"/>
  <c r="F2129" i="62"/>
  <c r="G2129" i="62"/>
  <c r="H2129" i="62"/>
  <c r="I2129" i="62"/>
  <c r="J2129" i="62"/>
  <c r="K2129" i="62"/>
  <c r="L2129" i="62"/>
  <c r="M2129" i="62"/>
  <c r="N2129" i="62"/>
  <c r="C2130" i="62"/>
  <c r="D2130" i="62"/>
  <c r="E2130" i="62"/>
  <c r="F2130" i="62"/>
  <c r="G2130" i="62"/>
  <c r="H2130" i="62"/>
  <c r="I2130" i="62"/>
  <c r="J2130" i="62"/>
  <c r="K2130" i="62"/>
  <c r="L2130" i="62"/>
  <c r="M2130" i="62"/>
  <c r="N2130" i="62"/>
  <c r="C2131" i="62"/>
  <c r="D2131" i="62"/>
  <c r="E2131" i="62"/>
  <c r="F2131" i="62"/>
  <c r="G2131" i="62"/>
  <c r="H2131" i="62"/>
  <c r="I2131" i="62"/>
  <c r="J2131" i="62"/>
  <c r="K2131" i="62"/>
  <c r="L2131" i="62"/>
  <c r="M2131" i="62"/>
  <c r="N2131" i="62"/>
  <c r="C2132" i="62"/>
  <c r="D2132" i="62"/>
  <c r="E2132" i="62"/>
  <c r="F2132" i="62"/>
  <c r="G2132" i="62"/>
  <c r="H2132" i="62"/>
  <c r="I2132" i="62"/>
  <c r="J2132" i="62"/>
  <c r="K2132" i="62"/>
  <c r="L2132" i="62"/>
  <c r="M2132" i="62"/>
  <c r="N2132" i="62"/>
  <c r="C2133" i="62"/>
  <c r="D2133" i="62"/>
  <c r="E2133" i="62"/>
  <c r="F2133" i="62"/>
  <c r="G2133" i="62"/>
  <c r="H2133" i="62"/>
  <c r="I2133" i="62"/>
  <c r="J2133" i="62"/>
  <c r="K2133" i="62"/>
  <c r="L2133" i="62"/>
  <c r="M2133" i="62"/>
  <c r="N2133" i="62"/>
  <c r="C2134" i="62"/>
  <c r="D2134" i="62"/>
  <c r="E2134" i="62"/>
  <c r="F2134" i="62"/>
  <c r="G2134" i="62"/>
  <c r="H2134" i="62"/>
  <c r="I2134" i="62"/>
  <c r="J2134" i="62"/>
  <c r="K2134" i="62"/>
  <c r="L2134" i="62"/>
  <c r="M2134" i="62"/>
  <c r="N2134" i="62"/>
  <c r="C2135" i="62"/>
  <c r="D2135" i="62"/>
  <c r="E2135" i="62"/>
  <c r="F2135" i="62"/>
  <c r="G2135" i="62"/>
  <c r="H2135" i="62"/>
  <c r="I2135" i="62"/>
  <c r="J2135" i="62"/>
  <c r="K2135" i="62"/>
  <c r="L2135" i="62"/>
  <c r="M2135" i="62"/>
  <c r="N2135" i="62"/>
  <c r="C2136" i="62"/>
  <c r="D2136" i="62"/>
  <c r="E2136" i="62"/>
  <c r="F2136" i="62"/>
  <c r="G2136" i="62"/>
  <c r="H2136" i="62"/>
  <c r="I2136" i="62"/>
  <c r="J2136" i="62"/>
  <c r="K2136" i="62"/>
  <c r="L2136" i="62"/>
  <c r="M2136" i="62"/>
  <c r="N2136" i="62"/>
  <c r="C2137" i="62"/>
  <c r="D2137" i="62"/>
  <c r="E2137" i="62"/>
  <c r="F2137" i="62"/>
  <c r="G2137" i="62"/>
  <c r="H2137" i="62"/>
  <c r="I2137" i="62"/>
  <c r="J2137" i="62"/>
  <c r="K2137" i="62"/>
  <c r="L2137" i="62"/>
  <c r="M2137" i="62"/>
  <c r="N2137" i="62"/>
  <c r="C2138" i="62"/>
  <c r="D2138" i="62"/>
  <c r="E2138" i="62"/>
  <c r="F2138" i="62"/>
  <c r="G2138" i="62"/>
  <c r="H2138" i="62"/>
  <c r="I2138" i="62"/>
  <c r="J2138" i="62"/>
  <c r="K2138" i="62"/>
  <c r="L2138" i="62"/>
  <c r="M2138" i="62"/>
  <c r="N2138" i="62"/>
  <c r="C2139" i="62"/>
  <c r="D2139" i="62"/>
  <c r="E2139" i="62"/>
  <c r="F2139" i="62"/>
  <c r="G2139" i="62"/>
  <c r="H2139" i="62"/>
  <c r="I2139" i="62"/>
  <c r="J2139" i="62"/>
  <c r="K2139" i="62"/>
  <c r="L2139" i="62"/>
  <c r="M2139" i="62"/>
  <c r="N2139" i="62"/>
  <c r="C2140" i="62"/>
  <c r="D2140" i="62"/>
  <c r="E2140" i="62"/>
  <c r="F2140" i="62"/>
  <c r="G2140" i="62"/>
  <c r="H2140" i="62"/>
  <c r="I2140" i="62"/>
  <c r="J2140" i="62"/>
  <c r="K2140" i="62"/>
  <c r="L2140" i="62"/>
  <c r="M2140" i="62"/>
  <c r="N2140" i="62"/>
  <c r="C2141" i="62"/>
  <c r="D2141" i="62"/>
  <c r="E2141" i="62"/>
  <c r="F2141" i="62"/>
  <c r="G2141" i="62"/>
  <c r="H2141" i="62"/>
  <c r="I2141" i="62"/>
  <c r="J2141" i="62"/>
  <c r="K2141" i="62"/>
  <c r="L2141" i="62"/>
  <c r="M2141" i="62"/>
  <c r="N2141" i="62"/>
  <c r="C2142" i="62"/>
  <c r="D2142" i="62"/>
  <c r="E2142" i="62"/>
  <c r="F2142" i="62"/>
  <c r="G2142" i="62"/>
  <c r="H2142" i="62"/>
  <c r="I2142" i="62"/>
  <c r="J2142" i="62"/>
  <c r="K2142" i="62"/>
  <c r="L2142" i="62"/>
  <c r="M2142" i="62"/>
  <c r="N2142" i="62"/>
  <c r="C2143" i="62"/>
  <c r="D2143" i="62"/>
  <c r="E2143" i="62"/>
  <c r="F2143" i="62"/>
  <c r="G2143" i="62"/>
  <c r="H2143" i="62"/>
  <c r="I2143" i="62"/>
  <c r="J2143" i="62"/>
  <c r="K2143" i="62"/>
  <c r="L2143" i="62"/>
  <c r="M2143" i="62"/>
  <c r="N2143" i="62"/>
  <c r="C2144" i="62"/>
  <c r="D2144" i="62"/>
  <c r="E2144" i="62"/>
  <c r="F2144" i="62"/>
  <c r="G2144" i="62"/>
  <c r="H2144" i="62"/>
  <c r="I2144" i="62"/>
  <c r="J2144" i="62"/>
  <c r="K2144" i="62"/>
  <c r="L2144" i="62"/>
  <c r="M2144" i="62"/>
  <c r="N2144" i="62"/>
  <c r="C2145" i="62"/>
  <c r="D2145" i="62"/>
  <c r="E2145" i="62"/>
  <c r="F2145" i="62"/>
  <c r="G2145" i="62"/>
  <c r="H2145" i="62"/>
  <c r="I2145" i="62"/>
  <c r="J2145" i="62"/>
  <c r="K2145" i="62"/>
  <c r="L2145" i="62"/>
  <c r="M2145" i="62"/>
  <c r="N2145" i="62"/>
  <c r="C2146" i="62"/>
  <c r="D2146" i="62"/>
  <c r="E2146" i="62"/>
  <c r="F2146" i="62"/>
  <c r="G2146" i="62"/>
  <c r="H2146" i="62"/>
  <c r="I2146" i="62"/>
  <c r="J2146" i="62"/>
  <c r="K2146" i="62"/>
  <c r="L2146" i="62"/>
  <c r="M2146" i="62"/>
  <c r="N2146" i="62"/>
  <c r="C2147" i="62"/>
  <c r="D2147" i="62"/>
  <c r="E2147" i="62"/>
  <c r="F2147" i="62"/>
  <c r="G2147" i="62"/>
  <c r="H2147" i="62"/>
  <c r="I2147" i="62"/>
  <c r="J2147" i="62"/>
  <c r="K2147" i="62"/>
  <c r="L2147" i="62"/>
  <c r="M2147" i="62"/>
  <c r="N2147" i="62"/>
  <c r="C2148" i="62"/>
  <c r="D2148" i="62"/>
  <c r="E2148" i="62"/>
  <c r="F2148" i="62"/>
  <c r="G2148" i="62"/>
  <c r="H2148" i="62"/>
  <c r="I2148" i="62"/>
  <c r="J2148" i="62"/>
  <c r="K2148" i="62"/>
  <c r="L2148" i="62"/>
  <c r="M2148" i="62"/>
  <c r="N2148" i="62"/>
  <c r="C2149" i="62"/>
  <c r="D2149" i="62"/>
  <c r="E2149" i="62"/>
  <c r="F2149" i="62"/>
  <c r="G2149" i="62"/>
  <c r="H2149" i="62"/>
  <c r="I2149" i="62"/>
  <c r="J2149" i="62"/>
  <c r="K2149" i="62"/>
  <c r="L2149" i="62"/>
  <c r="M2149" i="62"/>
  <c r="N2149" i="62"/>
  <c r="C2150" i="62"/>
  <c r="D2150" i="62"/>
  <c r="E2150" i="62"/>
  <c r="F2150" i="62"/>
  <c r="G2150" i="62"/>
  <c r="H2150" i="62"/>
  <c r="I2150" i="62"/>
  <c r="J2150" i="62"/>
  <c r="K2150" i="62"/>
  <c r="L2150" i="62"/>
  <c r="M2150" i="62"/>
  <c r="N2150" i="62"/>
  <c r="C2151" i="62"/>
  <c r="D2151" i="62"/>
  <c r="E2151" i="62"/>
  <c r="F2151" i="62"/>
  <c r="G2151" i="62"/>
  <c r="H2151" i="62"/>
  <c r="I2151" i="62"/>
  <c r="J2151" i="62"/>
  <c r="K2151" i="62"/>
  <c r="L2151" i="62"/>
  <c r="M2151" i="62"/>
  <c r="N2151" i="62"/>
  <c r="C2152" i="62"/>
  <c r="D2152" i="62"/>
  <c r="E2152" i="62"/>
  <c r="F2152" i="62"/>
  <c r="G2152" i="62"/>
  <c r="H2152" i="62"/>
  <c r="I2152" i="62"/>
  <c r="J2152" i="62"/>
  <c r="K2152" i="62"/>
  <c r="L2152" i="62"/>
  <c r="M2152" i="62"/>
  <c r="N2152" i="62"/>
  <c r="C2153" i="62"/>
  <c r="D2153" i="62"/>
  <c r="E2153" i="62"/>
  <c r="F2153" i="62"/>
  <c r="G2153" i="62"/>
  <c r="H2153" i="62"/>
  <c r="I2153" i="62"/>
  <c r="J2153" i="62"/>
  <c r="K2153" i="62"/>
  <c r="L2153" i="62"/>
  <c r="M2153" i="62"/>
  <c r="N2153" i="62"/>
  <c r="C2154" i="62"/>
  <c r="D2154" i="62"/>
  <c r="E2154" i="62"/>
  <c r="F2154" i="62"/>
  <c r="G2154" i="62"/>
  <c r="H2154" i="62"/>
  <c r="I2154" i="62"/>
  <c r="J2154" i="62"/>
  <c r="K2154" i="62"/>
  <c r="L2154" i="62"/>
  <c r="M2154" i="62"/>
  <c r="N2154" i="62"/>
  <c r="C2155" i="62"/>
  <c r="D2155" i="62"/>
  <c r="E2155" i="62"/>
  <c r="F2155" i="62"/>
  <c r="G2155" i="62"/>
  <c r="H2155" i="62"/>
  <c r="I2155" i="62"/>
  <c r="J2155" i="62"/>
  <c r="K2155" i="62"/>
  <c r="L2155" i="62"/>
  <c r="M2155" i="62"/>
  <c r="N2155" i="62"/>
  <c r="C2156" i="62"/>
  <c r="D2156" i="62"/>
  <c r="E2156" i="62"/>
  <c r="F2156" i="62"/>
  <c r="G2156" i="62"/>
  <c r="H2156" i="62"/>
  <c r="I2156" i="62"/>
  <c r="J2156" i="62"/>
  <c r="K2156" i="62"/>
  <c r="L2156" i="62"/>
  <c r="M2156" i="62"/>
  <c r="N2156" i="62"/>
  <c r="C2157" i="62"/>
  <c r="D2157" i="62"/>
  <c r="E2157" i="62"/>
  <c r="F2157" i="62"/>
  <c r="G2157" i="62"/>
  <c r="H2157" i="62"/>
  <c r="I2157" i="62"/>
  <c r="J2157" i="62"/>
  <c r="K2157" i="62"/>
  <c r="L2157" i="62"/>
  <c r="M2157" i="62"/>
  <c r="N2157" i="62"/>
  <c r="C2158" i="62"/>
  <c r="D2158" i="62"/>
  <c r="E2158" i="62"/>
  <c r="F2158" i="62"/>
  <c r="G2158" i="62"/>
  <c r="H2158" i="62"/>
  <c r="I2158" i="62"/>
  <c r="J2158" i="62"/>
  <c r="K2158" i="62"/>
  <c r="L2158" i="62"/>
  <c r="M2158" i="62"/>
  <c r="N2158" i="62"/>
  <c r="C2159" i="62"/>
  <c r="D2159" i="62"/>
  <c r="E2159" i="62"/>
  <c r="F2159" i="62"/>
  <c r="G2159" i="62"/>
  <c r="H2159" i="62"/>
  <c r="I2159" i="62"/>
  <c r="J2159" i="62"/>
  <c r="K2159" i="62"/>
  <c r="L2159" i="62"/>
  <c r="M2159" i="62"/>
  <c r="N2159" i="62"/>
  <c r="C2160" i="62"/>
  <c r="D2160" i="62"/>
  <c r="E2160" i="62"/>
  <c r="F2160" i="62"/>
  <c r="G2160" i="62"/>
  <c r="H2160" i="62"/>
  <c r="I2160" i="62"/>
  <c r="J2160" i="62"/>
  <c r="K2160" i="62"/>
  <c r="L2160" i="62"/>
  <c r="M2160" i="62"/>
  <c r="N2160" i="62"/>
  <c r="C2161" i="62"/>
  <c r="D2161" i="62"/>
  <c r="E2161" i="62"/>
  <c r="F2161" i="62"/>
  <c r="G2161" i="62"/>
  <c r="H2161" i="62"/>
  <c r="I2161" i="62"/>
  <c r="J2161" i="62"/>
  <c r="K2161" i="62"/>
  <c r="L2161" i="62"/>
  <c r="M2161" i="62"/>
  <c r="N2161" i="62"/>
  <c r="C2162" i="62"/>
  <c r="D2162" i="62"/>
  <c r="E2162" i="62"/>
  <c r="F2162" i="62"/>
  <c r="G2162" i="62"/>
  <c r="H2162" i="62"/>
  <c r="I2162" i="62"/>
  <c r="J2162" i="62"/>
  <c r="K2162" i="62"/>
  <c r="L2162" i="62"/>
  <c r="M2162" i="62"/>
  <c r="N2162" i="62"/>
  <c r="C2163" i="62"/>
  <c r="D2163" i="62"/>
  <c r="E2163" i="62"/>
  <c r="F2163" i="62"/>
  <c r="G2163" i="62"/>
  <c r="H2163" i="62"/>
  <c r="I2163" i="62"/>
  <c r="J2163" i="62"/>
  <c r="K2163" i="62"/>
  <c r="L2163" i="62"/>
  <c r="M2163" i="62"/>
  <c r="N2163" i="62"/>
  <c r="C2164" i="62"/>
  <c r="D2164" i="62"/>
  <c r="E2164" i="62"/>
  <c r="F2164" i="62"/>
  <c r="G2164" i="62"/>
  <c r="H2164" i="62"/>
  <c r="I2164" i="62"/>
  <c r="J2164" i="62"/>
  <c r="K2164" i="62"/>
  <c r="L2164" i="62"/>
  <c r="M2164" i="62"/>
  <c r="N2164" i="62"/>
  <c r="C2165" i="62"/>
  <c r="D2165" i="62"/>
  <c r="E2165" i="62"/>
  <c r="F2165" i="62"/>
  <c r="G2165" i="62"/>
  <c r="H2165" i="62"/>
  <c r="I2165" i="62"/>
  <c r="J2165" i="62"/>
  <c r="K2165" i="62"/>
  <c r="L2165" i="62"/>
  <c r="M2165" i="62"/>
  <c r="N2165" i="62"/>
  <c r="C2166" i="62"/>
  <c r="D2166" i="62"/>
  <c r="E2166" i="62"/>
  <c r="F2166" i="62"/>
  <c r="G2166" i="62"/>
  <c r="H2166" i="62"/>
  <c r="I2166" i="62"/>
  <c r="J2166" i="62"/>
  <c r="K2166" i="62"/>
  <c r="L2166" i="62"/>
  <c r="M2166" i="62"/>
  <c r="N2166" i="62"/>
  <c r="C2167" i="62"/>
  <c r="D2167" i="62"/>
  <c r="E2167" i="62"/>
  <c r="F2167" i="62"/>
  <c r="G2167" i="62"/>
  <c r="H2167" i="62"/>
  <c r="I2167" i="62"/>
  <c r="J2167" i="62"/>
  <c r="K2167" i="62"/>
  <c r="L2167" i="62"/>
  <c r="M2167" i="62"/>
  <c r="N2167" i="62"/>
  <c r="C2168" i="62"/>
  <c r="D2168" i="62"/>
  <c r="E2168" i="62"/>
  <c r="F2168" i="62"/>
  <c r="G2168" i="62"/>
  <c r="H2168" i="62"/>
  <c r="I2168" i="62"/>
  <c r="J2168" i="62"/>
  <c r="K2168" i="62"/>
  <c r="L2168" i="62"/>
  <c r="M2168" i="62"/>
  <c r="N2168" i="62"/>
  <c r="C2169" i="62"/>
  <c r="D2169" i="62"/>
  <c r="E2169" i="62"/>
  <c r="F2169" i="62"/>
  <c r="G2169" i="62"/>
  <c r="H2169" i="62"/>
  <c r="I2169" i="62"/>
  <c r="J2169" i="62"/>
  <c r="K2169" i="62"/>
  <c r="L2169" i="62"/>
  <c r="M2169" i="62"/>
  <c r="N2169" i="62"/>
  <c r="C2170" i="62"/>
  <c r="D2170" i="62"/>
  <c r="E2170" i="62"/>
  <c r="F2170" i="62"/>
  <c r="G2170" i="62"/>
  <c r="H2170" i="62"/>
  <c r="I2170" i="62"/>
  <c r="J2170" i="62"/>
  <c r="K2170" i="62"/>
  <c r="L2170" i="62"/>
  <c r="M2170" i="62"/>
  <c r="N2170" i="62"/>
  <c r="C2171" i="62"/>
  <c r="D2171" i="62"/>
  <c r="E2171" i="62"/>
  <c r="F2171" i="62"/>
  <c r="G2171" i="62"/>
  <c r="H2171" i="62"/>
  <c r="I2171" i="62"/>
  <c r="J2171" i="62"/>
  <c r="K2171" i="62"/>
  <c r="L2171" i="62"/>
  <c r="M2171" i="62"/>
  <c r="N2171" i="62"/>
  <c r="C2172" i="62"/>
  <c r="D2172" i="62"/>
  <c r="E2172" i="62"/>
  <c r="F2172" i="62"/>
  <c r="G2172" i="62"/>
  <c r="H2172" i="62"/>
  <c r="I2172" i="62"/>
  <c r="J2172" i="62"/>
  <c r="K2172" i="62"/>
  <c r="L2172" i="62"/>
  <c r="M2172" i="62"/>
  <c r="N2172" i="62"/>
  <c r="C2173" i="62"/>
  <c r="D2173" i="62"/>
  <c r="E2173" i="62"/>
  <c r="F2173" i="62"/>
  <c r="G2173" i="62"/>
  <c r="H2173" i="62"/>
  <c r="I2173" i="62"/>
  <c r="J2173" i="62"/>
  <c r="K2173" i="62"/>
  <c r="L2173" i="62"/>
  <c r="M2173" i="62"/>
  <c r="N2173" i="62"/>
  <c r="C2174" i="62"/>
  <c r="D2174" i="62"/>
  <c r="E2174" i="62"/>
  <c r="F2174" i="62"/>
  <c r="G2174" i="62"/>
  <c r="H2174" i="62"/>
  <c r="I2174" i="62"/>
  <c r="J2174" i="62"/>
  <c r="K2174" i="62"/>
  <c r="L2174" i="62"/>
  <c r="M2174" i="62"/>
  <c r="N2174" i="62"/>
  <c r="C2175" i="62"/>
  <c r="D2175" i="62"/>
  <c r="E2175" i="62"/>
  <c r="F2175" i="62"/>
  <c r="G2175" i="62"/>
  <c r="H2175" i="62"/>
  <c r="I2175" i="62"/>
  <c r="J2175" i="62"/>
  <c r="K2175" i="62"/>
  <c r="L2175" i="62"/>
  <c r="M2175" i="62"/>
  <c r="N2175" i="62"/>
  <c r="C2176" i="62"/>
  <c r="D2176" i="62"/>
  <c r="E2176" i="62"/>
  <c r="F2176" i="62"/>
  <c r="G2176" i="62"/>
  <c r="H2176" i="62"/>
  <c r="I2176" i="62"/>
  <c r="J2176" i="62"/>
  <c r="K2176" i="62"/>
  <c r="L2176" i="62"/>
  <c r="M2176" i="62"/>
  <c r="N2176" i="62"/>
  <c r="C2177" i="62"/>
  <c r="D2177" i="62"/>
  <c r="E2177" i="62"/>
  <c r="F2177" i="62"/>
  <c r="G2177" i="62"/>
  <c r="H2177" i="62"/>
  <c r="I2177" i="62"/>
  <c r="J2177" i="62"/>
  <c r="K2177" i="62"/>
  <c r="L2177" i="62"/>
  <c r="M2177" i="62"/>
  <c r="N2177" i="62"/>
  <c r="C2178" i="62"/>
  <c r="D2178" i="62"/>
  <c r="E2178" i="62"/>
  <c r="F2178" i="62"/>
  <c r="G2178" i="62"/>
  <c r="H2178" i="62"/>
  <c r="I2178" i="62"/>
  <c r="J2178" i="62"/>
  <c r="K2178" i="62"/>
  <c r="L2178" i="62"/>
  <c r="M2178" i="62"/>
  <c r="N2178" i="62"/>
  <c r="C2179" i="62"/>
  <c r="D2179" i="62"/>
  <c r="E2179" i="62"/>
  <c r="F2179" i="62"/>
  <c r="G2179" i="62"/>
  <c r="H2179" i="62"/>
  <c r="I2179" i="62"/>
  <c r="J2179" i="62"/>
  <c r="K2179" i="62"/>
  <c r="L2179" i="62"/>
  <c r="M2179" i="62"/>
  <c r="N2179" i="62"/>
  <c r="C2180" i="62"/>
  <c r="D2180" i="62"/>
  <c r="E2180" i="62"/>
  <c r="F2180" i="62"/>
  <c r="G2180" i="62"/>
  <c r="H2180" i="62"/>
  <c r="I2180" i="62"/>
  <c r="J2180" i="62"/>
  <c r="K2180" i="62"/>
  <c r="L2180" i="62"/>
  <c r="M2180" i="62"/>
  <c r="N2180" i="62"/>
  <c r="C2181" i="62"/>
  <c r="D2181" i="62"/>
  <c r="E2181" i="62"/>
  <c r="F2181" i="62"/>
  <c r="G2181" i="62"/>
  <c r="H2181" i="62"/>
  <c r="I2181" i="62"/>
  <c r="J2181" i="62"/>
  <c r="K2181" i="62"/>
  <c r="L2181" i="62"/>
  <c r="M2181" i="62"/>
  <c r="N2181" i="62"/>
  <c r="C2182" i="62"/>
  <c r="D2182" i="62"/>
  <c r="E2182" i="62"/>
  <c r="F2182" i="62"/>
  <c r="G2182" i="62"/>
  <c r="H2182" i="62"/>
  <c r="I2182" i="62"/>
  <c r="J2182" i="62"/>
  <c r="K2182" i="62"/>
  <c r="L2182" i="62"/>
  <c r="M2182" i="62"/>
  <c r="N2182" i="62"/>
  <c r="C2183" i="62"/>
  <c r="D2183" i="62"/>
  <c r="E2183" i="62"/>
  <c r="F2183" i="62"/>
  <c r="G2183" i="62"/>
  <c r="H2183" i="62"/>
  <c r="I2183" i="62"/>
  <c r="J2183" i="62"/>
  <c r="K2183" i="62"/>
  <c r="L2183" i="62"/>
  <c r="M2183" i="62"/>
  <c r="N2183" i="62"/>
  <c r="C2184" i="62"/>
  <c r="D2184" i="62"/>
  <c r="E2184" i="62"/>
  <c r="F2184" i="62"/>
  <c r="G2184" i="62"/>
  <c r="H2184" i="62"/>
  <c r="I2184" i="62"/>
  <c r="J2184" i="62"/>
  <c r="K2184" i="62"/>
  <c r="L2184" i="62"/>
  <c r="M2184" i="62"/>
  <c r="N2184" i="62"/>
  <c r="C2185" i="62"/>
  <c r="D2185" i="62"/>
  <c r="E2185" i="62"/>
  <c r="F2185" i="62"/>
  <c r="G2185" i="62"/>
  <c r="H2185" i="62"/>
  <c r="I2185" i="62"/>
  <c r="J2185" i="62"/>
  <c r="K2185" i="62"/>
  <c r="L2185" i="62"/>
  <c r="M2185" i="62"/>
  <c r="N2185" i="62"/>
  <c r="C2186" i="62"/>
  <c r="D2186" i="62"/>
  <c r="E2186" i="62"/>
  <c r="F2186" i="62"/>
  <c r="G2186" i="62"/>
  <c r="H2186" i="62"/>
  <c r="I2186" i="62"/>
  <c r="J2186" i="62"/>
  <c r="K2186" i="62"/>
  <c r="L2186" i="62"/>
  <c r="M2186" i="62"/>
  <c r="N2186" i="62"/>
  <c r="C2187" i="62"/>
  <c r="D2187" i="62"/>
  <c r="E2187" i="62"/>
  <c r="F2187" i="62"/>
  <c r="G2187" i="62"/>
  <c r="H2187" i="62"/>
  <c r="I2187" i="62"/>
  <c r="J2187" i="62"/>
  <c r="K2187" i="62"/>
  <c r="L2187" i="62"/>
  <c r="M2187" i="62"/>
  <c r="N2187" i="62"/>
  <c r="C2188" i="62"/>
  <c r="D2188" i="62"/>
  <c r="E2188" i="62"/>
  <c r="F2188" i="62"/>
  <c r="G2188" i="62"/>
  <c r="H2188" i="62"/>
  <c r="I2188" i="62"/>
  <c r="J2188" i="62"/>
  <c r="K2188" i="62"/>
  <c r="L2188" i="62"/>
  <c r="M2188" i="62"/>
  <c r="N2188" i="62"/>
  <c r="C2189" i="62"/>
  <c r="D2189" i="62"/>
  <c r="E2189" i="62"/>
  <c r="F2189" i="62"/>
  <c r="G2189" i="62"/>
  <c r="H2189" i="62"/>
  <c r="I2189" i="62"/>
  <c r="J2189" i="62"/>
  <c r="K2189" i="62"/>
  <c r="L2189" i="62"/>
  <c r="M2189" i="62"/>
  <c r="N2189" i="62"/>
  <c r="C2190" i="62"/>
  <c r="D2190" i="62"/>
  <c r="E2190" i="62"/>
  <c r="F2190" i="62"/>
  <c r="G2190" i="62"/>
  <c r="H2190" i="62"/>
  <c r="I2190" i="62"/>
  <c r="J2190" i="62"/>
  <c r="K2190" i="62"/>
  <c r="L2190" i="62"/>
  <c r="M2190" i="62"/>
  <c r="N2190" i="62"/>
  <c r="C2191" i="62"/>
  <c r="D2191" i="62"/>
  <c r="E2191" i="62"/>
  <c r="F2191" i="62"/>
  <c r="G2191" i="62"/>
  <c r="H2191" i="62"/>
  <c r="I2191" i="62"/>
  <c r="J2191" i="62"/>
  <c r="K2191" i="62"/>
  <c r="L2191" i="62"/>
  <c r="M2191" i="62"/>
  <c r="N2191" i="62"/>
  <c r="C2192" i="62"/>
  <c r="D2192" i="62"/>
  <c r="E2192" i="62"/>
  <c r="F2192" i="62"/>
  <c r="G2192" i="62"/>
  <c r="H2192" i="62"/>
  <c r="I2192" i="62"/>
  <c r="J2192" i="62"/>
  <c r="K2192" i="62"/>
  <c r="L2192" i="62"/>
  <c r="M2192" i="62"/>
  <c r="N2192" i="62"/>
  <c r="C2193" i="62"/>
  <c r="D2193" i="62"/>
  <c r="E2193" i="62"/>
  <c r="F2193" i="62"/>
  <c r="G2193" i="62"/>
  <c r="H2193" i="62"/>
  <c r="I2193" i="62"/>
  <c r="J2193" i="62"/>
  <c r="K2193" i="62"/>
  <c r="L2193" i="62"/>
  <c r="M2193" i="62"/>
  <c r="N2193" i="62"/>
  <c r="C2194" i="62"/>
  <c r="D2194" i="62"/>
  <c r="E2194" i="62"/>
  <c r="F2194" i="62"/>
  <c r="G2194" i="62"/>
  <c r="H2194" i="62"/>
  <c r="I2194" i="62"/>
  <c r="J2194" i="62"/>
  <c r="K2194" i="62"/>
  <c r="L2194" i="62"/>
  <c r="M2194" i="62"/>
  <c r="N2194" i="62"/>
  <c r="C2195" i="62"/>
  <c r="D2195" i="62"/>
  <c r="E2195" i="62"/>
  <c r="F2195" i="62"/>
  <c r="G2195" i="62"/>
  <c r="H2195" i="62"/>
  <c r="I2195" i="62"/>
  <c r="J2195" i="62"/>
  <c r="K2195" i="62"/>
  <c r="L2195" i="62"/>
  <c r="M2195" i="62"/>
  <c r="N2195" i="62"/>
  <c r="C2196" i="62"/>
  <c r="D2196" i="62"/>
  <c r="E2196" i="62"/>
  <c r="F2196" i="62"/>
  <c r="G2196" i="62"/>
  <c r="H2196" i="62"/>
  <c r="I2196" i="62"/>
  <c r="J2196" i="62"/>
  <c r="K2196" i="62"/>
  <c r="L2196" i="62"/>
  <c r="M2196" i="62"/>
  <c r="N2196" i="62"/>
  <c r="C2197" i="62"/>
  <c r="D2197" i="62"/>
  <c r="E2197" i="62"/>
  <c r="F2197" i="62"/>
  <c r="G2197" i="62"/>
  <c r="H2197" i="62"/>
  <c r="I2197" i="62"/>
  <c r="J2197" i="62"/>
  <c r="K2197" i="62"/>
  <c r="L2197" i="62"/>
  <c r="M2197" i="62"/>
  <c r="N2197" i="62"/>
  <c r="C2198" i="62"/>
  <c r="D2198" i="62"/>
  <c r="E2198" i="62"/>
  <c r="F2198" i="62"/>
  <c r="G2198" i="62"/>
  <c r="H2198" i="62"/>
  <c r="I2198" i="62"/>
  <c r="J2198" i="62"/>
  <c r="K2198" i="62"/>
  <c r="L2198" i="62"/>
  <c r="M2198" i="62"/>
  <c r="N2198" i="62"/>
  <c r="C2199" i="62"/>
  <c r="D2199" i="62"/>
  <c r="E2199" i="62"/>
  <c r="F2199" i="62"/>
  <c r="G2199" i="62"/>
  <c r="H2199" i="62"/>
  <c r="I2199" i="62"/>
  <c r="J2199" i="62"/>
  <c r="K2199" i="62"/>
  <c r="L2199" i="62"/>
  <c r="M2199" i="62"/>
  <c r="N2199" i="62"/>
  <c r="C2200" i="62"/>
  <c r="D2200" i="62"/>
  <c r="E2200" i="62"/>
  <c r="F2200" i="62"/>
  <c r="G2200" i="62"/>
  <c r="H2200" i="62"/>
  <c r="I2200" i="62"/>
  <c r="J2200" i="62"/>
  <c r="K2200" i="62"/>
  <c r="L2200" i="62"/>
  <c r="M2200" i="62"/>
  <c r="N2200" i="62"/>
  <c r="C2201" i="62"/>
  <c r="D2201" i="62"/>
  <c r="E2201" i="62"/>
  <c r="F2201" i="62"/>
  <c r="G2201" i="62"/>
  <c r="H2201" i="62"/>
  <c r="I2201" i="62"/>
  <c r="J2201" i="62"/>
  <c r="K2201" i="62"/>
  <c r="L2201" i="62"/>
  <c r="M2201" i="62"/>
  <c r="N2201" i="62"/>
  <c r="C2202" i="62"/>
  <c r="D2202" i="62"/>
  <c r="E2202" i="62"/>
  <c r="F2202" i="62"/>
  <c r="G2202" i="62"/>
  <c r="H2202" i="62"/>
  <c r="I2202" i="62"/>
  <c r="J2202" i="62"/>
  <c r="K2202" i="62"/>
  <c r="L2202" i="62"/>
  <c r="M2202" i="62"/>
  <c r="N2202" i="62"/>
  <c r="C2203" i="62"/>
  <c r="D2203" i="62"/>
  <c r="E2203" i="62"/>
  <c r="F2203" i="62"/>
  <c r="G2203" i="62"/>
  <c r="H2203" i="62"/>
  <c r="I2203" i="62"/>
  <c r="J2203" i="62"/>
  <c r="K2203" i="62"/>
  <c r="L2203" i="62"/>
  <c r="M2203" i="62"/>
  <c r="N2203" i="62"/>
  <c r="C2204" i="62"/>
  <c r="D2204" i="62"/>
  <c r="E2204" i="62"/>
  <c r="F2204" i="62"/>
  <c r="G2204" i="62"/>
  <c r="H2204" i="62"/>
  <c r="I2204" i="62"/>
  <c r="J2204" i="62"/>
  <c r="K2204" i="62"/>
  <c r="L2204" i="62"/>
  <c r="M2204" i="62"/>
  <c r="N2204" i="62"/>
  <c r="C2205" i="62"/>
  <c r="D2205" i="62"/>
  <c r="E2205" i="62"/>
  <c r="F2205" i="62"/>
  <c r="G2205" i="62"/>
  <c r="H2205" i="62"/>
  <c r="I2205" i="62"/>
  <c r="J2205" i="62"/>
  <c r="K2205" i="62"/>
  <c r="L2205" i="62"/>
  <c r="M2205" i="62"/>
  <c r="N2205" i="62"/>
  <c r="C2206" i="62"/>
  <c r="D2206" i="62"/>
  <c r="E2206" i="62"/>
  <c r="F2206" i="62"/>
  <c r="G2206" i="62"/>
  <c r="H2206" i="62"/>
  <c r="I2206" i="62"/>
  <c r="J2206" i="62"/>
  <c r="K2206" i="62"/>
  <c r="L2206" i="62"/>
  <c r="M2206" i="62"/>
  <c r="N2206" i="62"/>
  <c r="C2207" i="62"/>
  <c r="D2207" i="62"/>
  <c r="E2207" i="62"/>
  <c r="F2207" i="62"/>
  <c r="G2207" i="62"/>
  <c r="H2207" i="62"/>
  <c r="I2207" i="62"/>
  <c r="J2207" i="62"/>
  <c r="K2207" i="62"/>
  <c r="L2207" i="62"/>
  <c r="M2207" i="62"/>
  <c r="N2207" i="62"/>
  <c r="C2208" i="62"/>
  <c r="D2208" i="62"/>
  <c r="E2208" i="62"/>
  <c r="F2208" i="62"/>
  <c r="G2208" i="62"/>
  <c r="H2208" i="62"/>
  <c r="I2208" i="62"/>
  <c r="J2208" i="62"/>
  <c r="K2208" i="62"/>
  <c r="L2208" i="62"/>
  <c r="M2208" i="62"/>
  <c r="N2208" i="62"/>
  <c r="C2209" i="62"/>
  <c r="D2209" i="62"/>
  <c r="E2209" i="62"/>
  <c r="F2209" i="62"/>
  <c r="G2209" i="62"/>
  <c r="H2209" i="62"/>
  <c r="I2209" i="62"/>
  <c r="J2209" i="62"/>
  <c r="K2209" i="62"/>
  <c r="L2209" i="62"/>
  <c r="M2209" i="62"/>
  <c r="N2209" i="62"/>
  <c r="C2210" i="62"/>
  <c r="D2210" i="62"/>
  <c r="E2210" i="62"/>
  <c r="F2210" i="62"/>
  <c r="G2210" i="62"/>
  <c r="H2210" i="62"/>
  <c r="I2210" i="62"/>
  <c r="J2210" i="62"/>
  <c r="K2210" i="62"/>
  <c r="L2210" i="62"/>
  <c r="M2210" i="62"/>
  <c r="N2210" i="62"/>
  <c r="C2211" i="62"/>
  <c r="D2211" i="62"/>
  <c r="E2211" i="62"/>
  <c r="F2211" i="62"/>
  <c r="G2211" i="62"/>
  <c r="H2211" i="62"/>
  <c r="I2211" i="62"/>
  <c r="J2211" i="62"/>
  <c r="K2211" i="62"/>
  <c r="L2211" i="62"/>
  <c r="M2211" i="62"/>
  <c r="N2211" i="62"/>
  <c r="C2212" i="62"/>
  <c r="D2212" i="62"/>
  <c r="E2212" i="62"/>
  <c r="F2212" i="62"/>
  <c r="G2212" i="62"/>
  <c r="H2212" i="62"/>
  <c r="I2212" i="62"/>
  <c r="J2212" i="62"/>
  <c r="K2212" i="62"/>
  <c r="L2212" i="62"/>
  <c r="M2212" i="62"/>
  <c r="N2212" i="62"/>
  <c r="C2213" i="62"/>
  <c r="D2213" i="62"/>
  <c r="E2213" i="62"/>
  <c r="F2213" i="62"/>
  <c r="G2213" i="62"/>
  <c r="H2213" i="62"/>
  <c r="I2213" i="62"/>
  <c r="J2213" i="62"/>
  <c r="K2213" i="62"/>
  <c r="L2213" i="62"/>
  <c r="M2213" i="62"/>
  <c r="N2213" i="62"/>
  <c r="C2214" i="62"/>
  <c r="D2214" i="62"/>
  <c r="E2214" i="62"/>
  <c r="F2214" i="62"/>
  <c r="G2214" i="62"/>
  <c r="H2214" i="62"/>
  <c r="I2214" i="62"/>
  <c r="J2214" i="62"/>
  <c r="K2214" i="62"/>
  <c r="L2214" i="62"/>
  <c r="M2214" i="62"/>
  <c r="N2214" i="62"/>
  <c r="C2215" i="62"/>
  <c r="D2215" i="62"/>
  <c r="E2215" i="62"/>
  <c r="F2215" i="62"/>
  <c r="G2215" i="62"/>
  <c r="H2215" i="62"/>
  <c r="I2215" i="62"/>
  <c r="J2215" i="62"/>
  <c r="K2215" i="62"/>
  <c r="L2215" i="62"/>
  <c r="M2215" i="62"/>
  <c r="N2215" i="62"/>
  <c r="C2216" i="62"/>
  <c r="D2216" i="62"/>
  <c r="E2216" i="62"/>
  <c r="F2216" i="62"/>
  <c r="G2216" i="62"/>
  <c r="H2216" i="62"/>
  <c r="I2216" i="62"/>
  <c r="J2216" i="62"/>
  <c r="K2216" i="62"/>
  <c r="L2216" i="62"/>
  <c r="M2216" i="62"/>
  <c r="N2216" i="62"/>
  <c r="C2217" i="62"/>
  <c r="D2217" i="62"/>
  <c r="E2217" i="62"/>
  <c r="F2217" i="62"/>
  <c r="G2217" i="62"/>
  <c r="H2217" i="62"/>
  <c r="I2217" i="62"/>
  <c r="J2217" i="62"/>
  <c r="K2217" i="62"/>
  <c r="L2217" i="62"/>
  <c r="M2217" i="62"/>
  <c r="N2217" i="62"/>
  <c r="C2218" i="62"/>
  <c r="D2218" i="62"/>
  <c r="E2218" i="62"/>
  <c r="F2218" i="62"/>
  <c r="G2218" i="62"/>
  <c r="H2218" i="62"/>
  <c r="I2218" i="62"/>
  <c r="J2218" i="62"/>
  <c r="K2218" i="62"/>
  <c r="L2218" i="62"/>
  <c r="M2218" i="62"/>
  <c r="N2218" i="62"/>
  <c r="C2219" i="62"/>
  <c r="D2219" i="62"/>
  <c r="E2219" i="62"/>
  <c r="F2219" i="62"/>
  <c r="G2219" i="62"/>
  <c r="H2219" i="62"/>
  <c r="I2219" i="62"/>
  <c r="J2219" i="62"/>
  <c r="K2219" i="62"/>
  <c r="L2219" i="62"/>
  <c r="M2219" i="62"/>
  <c r="N2219" i="62"/>
  <c r="C2220" i="62"/>
  <c r="D2220" i="62"/>
  <c r="E2220" i="62"/>
  <c r="F2220" i="62"/>
  <c r="G2220" i="62"/>
  <c r="H2220" i="62"/>
  <c r="I2220" i="62"/>
  <c r="J2220" i="62"/>
  <c r="K2220" i="62"/>
  <c r="L2220" i="62"/>
  <c r="M2220" i="62"/>
  <c r="N2220" i="62"/>
  <c r="C2221" i="62"/>
  <c r="D2221" i="62"/>
  <c r="E2221" i="62"/>
  <c r="F2221" i="62"/>
  <c r="G2221" i="62"/>
  <c r="H2221" i="62"/>
  <c r="I2221" i="62"/>
  <c r="J2221" i="62"/>
  <c r="K2221" i="62"/>
  <c r="L2221" i="62"/>
  <c r="M2221" i="62"/>
  <c r="N2221" i="62"/>
  <c r="C2222" i="62"/>
  <c r="D2222" i="62"/>
  <c r="E2222" i="62"/>
  <c r="F2222" i="62"/>
  <c r="G2222" i="62"/>
  <c r="H2222" i="62"/>
  <c r="I2222" i="62"/>
  <c r="J2222" i="62"/>
  <c r="K2222" i="62"/>
  <c r="L2222" i="62"/>
  <c r="M2222" i="62"/>
  <c r="N2222" i="62"/>
  <c r="C2223" i="62"/>
  <c r="D2223" i="62"/>
  <c r="E2223" i="62"/>
  <c r="F2223" i="62"/>
  <c r="G2223" i="62"/>
  <c r="H2223" i="62"/>
  <c r="I2223" i="62"/>
  <c r="J2223" i="62"/>
  <c r="K2223" i="62"/>
  <c r="L2223" i="62"/>
  <c r="M2223" i="62"/>
  <c r="N2223" i="62"/>
  <c r="C2224" i="62"/>
  <c r="D2224" i="62"/>
  <c r="E2224" i="62"/>
  <c r="F2224" i="62"/>
  <c r="G2224" i="62"/>
  <c r="H2224" i="62"/>
  <c r="I2224" i="62"/>
  <c r="J2224" i="62"/>
  <c r="K2224" i="62"/>
  <c r="L2224" i="62"/>
  <c r="M2224" i="62"/>
  <c r="N2224" i="62"/>
  <c r="C2225" i="62"/>
  <c r="D2225" i="62"/>
  <c r="E2225" i="62"/>
  <c r="F2225" i="62"/>
  <c r="G2225" i="62"/>
  <c r="H2225" i="62"/>
  <c r="I2225" i="62"/>
  <c r="J2225" i="62"/>
  <c r="K2225" i="62"/>
  <c r="L2225" i="62"/>
  <c r="M2225" i="62"/>
  <c r="N2225" i="62"/>
  <c r="C2226" i="62"/>
  <c r="D2226" i="62"/>
  <c r="E2226" i="62"/>
  <c r="F2226" i="62"/>
  <c r="G2226" i="62"/>
  <c r="H2226" i="62"/>
  <c r="I2226" i="62"/>
  <c r="J2226" i="62"/>
  <c r="K2226" i="62"/>
  <c r="L2226" i="62"/>
  <c r="M2226" i="62"/>
  <c r="N2226" i="62"/>
  <c r="C2227" i="62"/>
  <c r="D2227" i="62"/>
  <c r="E2227" i="62"/>
  <c r="F2227" i="62"/>
  <c r="G2227" i="62"/>
  <c r="H2227" i="62"/>
  <c r="I2227" i="62"/>
  <c r="J2227" i="62"/>
  <c r="K2227" i="62"/>
  <c r="L2227" i="62"/>
  <c r="M2227" i="62"/>
  <c r="N2227" i="62"/>
  <c r="C2228" i="62"/>
  <c r="D2228" i="62"/>
  <c r="E2228" i="62"/>
  <c r="F2228" i="62"/>
  <c r="G2228" i="62"/>
  <c r="H2228" i="62"/>
  <c r="I2228" i="62"/>
  <c r="J2228" i="62"/>
  <c r="K2228" i="62"/>
  <c r="L2228" i="62"/>
  <c r="M2228" i="62"/>
  <c r="N2228" i="62"/>
  <c r="C2229" i="62"/>
  <c r="D2229" i="62"/>
  <c r="E2229" i="62"/>
  <c r="F2229" i="62"/>
  <c r="G2229" i="62"/>
  <c r="H2229" i="62"/>
  <c r="I2229" i="62"/>
  <c r="J2229" i="62"/>
  <c r="K2229" i="62"/>
  <c r="L2229" i="62"/>
  <c r="M2229" i="62"/>
  <c r="N2229" i="62"/>
  <c r="C2230" i="62"/>
  <c r="D2230" i="62"/>
  <c r="E2230" i="62"/>
  <c r="F2230" i="62"/>
  <c r="G2230" i="62"/>
  <c r="H2230" i="62"/>
  <c r="I2230" i="62"/>
  <c r="J2230" i="62"/>
  <c r="K2230" i="62"/>
  <c r="L2230" i="62"/>
  <c r="M2230" i="62"/>
  <c r="N2230" i="62"/>
  <c r="C2231" i="62"/>
  <c r="D2231" i="62"/>
  <c r="E2231" i="62"/>
  <c r="F2231" i="62"/>
  <c r="G2231" i="62"/>
  <c r="H2231" i="62"/>
  <c r="I2231" i="62"/>
  <c r="J2231" i="62"/>
  <c r="K2231" i="62"/>
  <c r="L2231" i="62"/>
  <c r="M2231" i="62"/>
  <c r="N2231" i="62"/>
  <c r="C2232" i="62"/>
  <c r="D2232" i="62"/>
  <c r="E2232" i="62"/>
  <c r="F2232" i="62"/>
  <c r="G2232" i="62"/>
  <c r="H2232" i="62"/>
  <c r="I2232" i="62"/>
  <c r="J2232" i="62"/>
  <c r="K2232" i="62"/>
  <c r="L2232" i="62"/>
  <c r="M2232" i="62"/>
  <c r="N2232" i="62"/>
  <c r="C2233" i="62"/>
  <c r="D2233" i="62"/>
  <c r="E2233" i="62"/>
  <c r="F2233" i="62"/>
  <c r="G2233" i="62"/>
  <c r="H2233" i="62"/>
  <c r="I2233" i="62"/>
  <c r="J2233" i="62"/>
  <c r="K2233" i="62"/>
  <c r="L2233" i="62"/>
  <c r="M2233" i="62"/>
  <c r="N2233" i="62"/>
  <c r="C2234" i="62"/>
  <c r="D2234" i="62"/>
  <c r="E2234" i="62"/>
  <c r="F2234" i="62"/>
  <c r="G2234" i="62"/>
  <c r="H2234" i="62"/>
  <c r="I2234" i="62"/>
  <c r="J2234" i="62"/>
  <c r="K2234" i="62"/>
  <c r="L2234" i="62"/>
  <c r="M2234" i="62"/>
  <c r="N2234" i="62"/>
  <c r="C2235" i="62"/>
  <c r="D2235" i="62"/>
  <c r="E2235" i="62"/>
  <c r="F2235" i="62"/>
  <c r="G2235" i="62"/>
  <c r="H2235" i="62"/>
  <c r="I2235" i="62"/>
  <c r="J2235" i="62"/>
  <c r="K2235" i="62"/>
  <c r="L2235" i="62"/>
  <c r="M2235" i="62"/>
  <c r="N2235" i="62"/>
  <c r="C2236" i="62"/>
  <c r="D2236" i="62"/>
  <c r="E2236" i="62"/>
  <c r="F2236" i="62"/>
  <c r="G2236" i="62"/>
  <c r="H2236" i="62"/>
  <c r="I2236" i="62"/>
  <c r="J2236" i="62"/>
  <c r="K2236" i="62"/>
  <c r="L2236" i="62"/>
  <c r="M2236" i="62"/>
  <c r="N2236" i="62"/>
  <c r="C2237" i="62"/>
  <c r="D2237" i="62"/>
  <c r="E2237" i="62"/>
  <c r="F2237" i="62"/>
  <c r="G2237" i="62"/>
  <c r="H2237" i="62"/>
  <c r="I2237" i="62"/>
  <c r="J2237" i="62"/>
  <c r="K2237" i="62"/>
  <c r="L2237" i="62"/>
  <c r="M2237" i="62"/>
  <c r="N2237" i="62"/>
  <c r="C2238" i="62"/>
  <c r="D2238" i="62"/>
  <c r="E2238" i="62"/>
  <c r="F2238" i="62"/>
  <c r="G2238" i="62"/>
  <c r="H2238" i="62"/>
  <c r="I2238" i="62"/>
  <c r="J2238" i="62"/>
  <c r="K2238" i="62"/>
  <c r="L2238" i="62"/>
  <c r="M2238" i="62"/>
  <c r="N2238" i="62"/>
  <c r="C2239" i="62"/>
  <c r="D2239" i="62"/>
  <c r="E2239" i="62"/>
  <c r="F2239" i="62"/>
  <c r="G2239" i="62"/>
  <c r="H2239" i="62"/>
  <c r="I2239" i="62"/>
  <c r="J2239" i="62"/>
  <c r="K2239" i="62"/>
  <c r="L2239" i="62"/>
  <c r="M2239" i="62"/>
  <c r="N2239" i="62"/>
  <c r="C2240" i="62"/>
  <c r="D2240" i="62"/>
  <c r="E2240" i="62"/>
  <c r="F2240" i="62"/>
  <c r="G2240" i="62"/>
  <c r="H2240" i="62"/>
  <c r="I2240" i="62"/>
  <c r="J2240" i="62"/>
  <c r="K2240" i="62"/>
  <c r="L2240" i="62"/>
  <c r="M2240" i="62"/>
  <c r="N2240" i="62"/>
  <c r="C2241" i="62"/>
  <c r="D2241" i="62"/>
  <c r="E2241" i="62"/>
  <c r="F2241" i="62"/>
  <c r="G2241" i="62"/>
  <c r="H2241" i="62"/>
  <c r="I2241" i="62"/>
  <c r="J2241" i="62"/>
  <c r="K2241" i="62"/>
  <c r="L2241" i="62"/>
  <c r="M2241" i="62"/>
  <c r="N2241" i="62"/>
  <c r="C2242" i="62"/>
  <c r="D2242" i="62"/>
  <c r="E2242" i="62"/>
  <c r="F2242" i="62"/>
  <c r="G2242" i="62"/>
  <c r="H2242" i="62"/>
  <c r="I2242" i="62"/>
  <c r="J2242" i="62"/>
  <c r="K2242" i="62"/>
  <c r="L2242" i="62"/>
  <c r="M2242" i="62"/>
  <c r="N2242" i="62"/>
  <c r="C2243" i="62"/>
  <c r="D2243" i="62"/>
  <c r="E2243" i="62"/>
  <c r="F2243" i="62"/>
  <c r="G2243" i="62"/>
  <c r="H2243" i="62"/>
  <c r="I2243" i="62"/>
  <c r="J2243" i="62"/>
  <c r="K2243" i="62"/>
  <c r="L2243" i="62"/>
  <c r="M2243" i="62"/>
  <c r="N2243" i="62"/>
  <c r="C2244" i="62"/>
  <c r="D2244" i="62"/>
  <c r="E2244" i="62"/>
  <c r="F2244" i="62"/>
  <c r="G2244" i="62"/>
  <c r="H2244" i="62"/>
  <c r="I2244" i="62"/>
  <c r="J2244" i="62"/>
  <c r="K2244" i="62"/>
  <c r="L2244" i="62"/>
  <c r="M2244" i="62"/>
  <c r="N2244" i="62"/>
  <c r="C2245" i="62"/>
  <c r="D2245" i="62"/>
  <c r="E2245" i="62"/>
  <c r="F2245" i="62"/>
  <c r="G2245" i="62"/>
  <c r="H2245" i="62"/>
  <c r="I2245" i="62"/>
  <c r="J2245" i="62"/>
  <c r="K2245" i="62"/>
  <c r="L2245" i="62"/>
  <c r="M2245" i="62"/>
  <c r="N2245" i="62"/>
  <c r="C2246" i="62"/>
  <c r="D2246" i="62"/>
  <c r="E2246" i="62"/>
  <c r="F2246" i="62"/>
  <c r="G2246" i="62"/>
  <c r="H2246" i="62"/>
  <c r="I2246" i="62"/>
  <c r="J2246" i="62"/>
  <c r="K2246" i="62"/>
  <c r="L2246" i="62"/>
  <c r="M2246" i="62"/>
  <c r="N2246" i="62"/>
  <c r="C2247" i="62"/>
  <c r="D2247" i="62"/>
  <c r="E2247" i="62"/>
  <c r="F2247" i="62"/>
  <c r="G2247" i="62"/>
  <c r="H2247" i="62"/>
  <c r="I2247" i="62"/>
  <c r="J2247" i="62"/>
  <c r="K2247" i="62"/>
  <c r="L2247" i="62"/>
  <c r="M2247" i="62"/>
  <c r="N2247" i="62"/>
  <c r="C2248" i="62"/>
  <c r="D2248" i="62"/>
  <c r="E2248" i="62"/>
  <c r="F2248" i="62"/>
  <c r="G2248" i="62"/>
  <c r="H2248" i="62"/>
  <c r="I2248" i="62"/>
  <c r="J2248" i="62"/>
  <c r="K2248" i="62"/>
  <c r="L2248" i="62"/>
  <c r="M2248" i="62"/>
  <c r="N2248" i="62"/>
  <c r="C2249" i="62"/>
  <c r="D2249" i="62"/>
  <c r="E2249" i="62"/>
  <c r="F2249" i="62"/>
  <c r="G2249" i="62"/>
  <c r="H2249" i="62"/>
  <c r="I2249" i="62"/>
  <c r="J2249" i="62"/>
  <c r="K2249" i="62"/>
  <c r="L2249" i="62"/>
  <c r="M2249" i="62"/>
  <c r="N2249" i="62"/>
  <c r="C2250" i="62"/>
  <c r="D2250" i="62"/>
  <c r="E2250" i="62"/>
  <c r="F2250" i="62"/>
  <c r="G2250" i="62"/>
  <c r="H2250" i="62"/>
  <c r="I2250" i="62"/>
  <c r="J2250" i="62"/>
  <c r="K2250" i="62"/>
  <c r="L2250" i="62"/>
  <c r="M2250" i="62"/>
  <c r="N2250" i="62"/>
  <c r="C2251" i="62"/>
  <c r="D2251" i="62"/>
  <c r="E2251" i="62"/>
  <c r="F2251" i="62"/>
  <c r="G2251" i="62"/>
  <c r="H2251" i="62"/>
  <c r="I2251" i="62"/>
  <c r="J2251" i="62"/>
  <c r="K2251" i="62"/>
  <c r="L2251" i="62"/>
  <c r="M2251" i="62"/>
  <c r="N2251" i="62"/>
  <c r="C2252" i="62"/>
  <c r="D2252" i="62"/>
  <c r="E2252" i="62"/>
  <c r="F2252" i="62"/>
  <c r="G2252" i="62"/>
  <c r="H2252" i="62"/>
  <c r="I2252" i="62"/>
  <c r="J2252" i="62"/>
  <c r="K2252" i="62"/>
  <c r="L2252" i="62"/>
  <c r="M2252" i="62"/>
  <c r="N2252" i="62"/>
  <c r="C2253" i="62"/>
  <c r="D2253" i="62"/>
  <c r="E2253" i="62"/>
  <c r="F2253" i="62"/>
  <c r="G2253" i="62"/>
  <c r="H2253" i="62"/>
  <c r="I2253" i="62"/>
  <c r="J2253" i="62"/>
  <c r="K2253" i="62"/>
  <c r="L2253" i="62"/>
  <c r="M2253" i="62"/>
  <c r="N2253" i="62"/>
  <c r="C2254" i="62"/>
  <c r="D2254" i="62"/>
  <c r="E2254" i="62"/>
  <c r="F2254" i="62"/>
  <c r="G2254" i="62"/>
  <c r="H2254" i="62"/>
  <c r="I2254" i="62"/>
  <c r="J2254" i="62"/>
  <c r="K2254" i="62"/>
  <c r="L2254" i="62"/>
  <c r="M2254" i="62"/>
  <c r="N2254" i="62"/>
  <c r="C2255" i="62"/>
  <c r="D2255" i="62"/>
  <c r="E2255" i="62"/>
  <c r="F2255" i="62"/>
  <c r="G2255" i="62"/>
  <c r="H2255" i="62"/>
  <c r="I2255" i="62"/>
  <c r="J2255" i="62"/>
  <c r="K2255" i="62"/>
  <c r="L2255" i="62"/>
  <c r="M2255" i="62"/>
  <c r="N2255" i="62"/>
  <c r="C2256" i="62"/>
  <c r="D2256" i="62"/>
  <c r="E2256" i="62"/>
  <c r="F2256" i="62"/>
  <c r="G2256" i="62"/>
  <c r="H2256" i="62"/>
  <c r="I2256" i="62"/>
  <c r="J2256" i="62"/>
  <c r="K2256" i="62"/>
  <c r="L2256" i="62"/>
  <c r="M2256" i="62"/>
  <c r="N2256" i="62"/>
  <c r="C2257" i="62"/>
  <c r="D2257" i="62"/>
  <c r="E2257" i="62"/>
  <c r="F2257" i="62"/>
  <c r="G2257" i="62"/>
  <c r="H2257" i="62"/>
  <c r="I2257" i="62"/>
  <c r="J2257" i="62"/>
  <c r="K2257" i="62"/>
  <c r="L2257" i="62"/>
  <c r="M2257" i="62"/>
  <c r="N2257" i="62"/>
  <c r="C2258" i="62"/>
  <c r="D2258" i="62"/>
  <c r="E2258" i="62"/>
  <c r="F2258" i="62"/>
  <c r="G2258" i="62"/>
  <c r="H2258" i="62"/>
  <c r="I2258" i="62"/>
  <c r="J2258" i="62"/>
  <c r="K2258" i="62"/>
  <c r="L2258" i="62"/>
  <c r="M2258" i="62"/>
  <c r="N2258" i="62"/>
  <c r="C2259" i="62"/>
  <c r="D2259" i="62"/>
  <c r="E2259" i="62"/>
  <c r="F2259" i="62"/>
  <c r="G2259" i="62"/>
  <c r="H2259" i="62"/>
  <c r="I2259" i="62"/>
  <c r="J2259" i="62"/>
  <c r="K2259" i="62"/>
  <c r="L2259" i="62"/>
  <c r="M2259" i="62"/>
  <c r="N2259" i="62"/>
  <c r="C2260" i="62"/>
  <c r="D2260" i="62"/>
  <c r="E2260" i="62"/>
  <c r="F2260" i="62"/>
  <c r="G2260" i="62"/>
  <c r="H2260" i="62"/>
  <c r="I2260" i="62"/>
  <c r="J2260" i="62"/>
  <c r="K2260" i="62"/>
  <c r="L2260" i="62"/>
  <c r="M2260" i="62"/>
  <c r="N2260" i="62"/>
  <c r="C2261" i="62"/>
  <c r="D2261" i="62"/>
  <c r="E2261" i="62"/>
  <c r="F2261" i="62"/>
  <c r="G2261" i="62"/>
  <c r="H2261" i="62"/>
  <c r="I2261" i="62"/>
  <c r="J2261" i="62"/>
  <c r="K2261" i="62"/>
  <c r="L2261" i="62"/>
  <c r="M2261" i="62"/>
  <c r="N2261" i="62"/>
  <c r="C2262" i="62"/>
  <c r="D2262" i="62"/>
  <c r="E2262" i="62"/>
  <c r="F2262" i="62"/>
  <c r="G2262" i="62"/>
  <c r="H2262" i="62"/>
  <c r="I2262" i="62"/>
  <c r="J2262" i="62"/>
  <c r="K2262" i="62"/>
  <c r="L2262" i="62"/>
  <c r="M2262" i="62"/>
  <c r="N2262" i="62"/>
  <c r="C2263" i="62"/>
  <c r="D2263" i="62"/>
  <c r="E2263" i="62"/>
  <c r="F2263" i="62"/>
  <c r="G2263" i="62"/>
  <c r="H2263" i="62"/>
  <c r="I2263" i="62"/>
  <c r="J2263" i="62"/>
  <c r="K2263" i="62"/>
  <c r="L2263" i="62"/>
  <c r="M2263" i="62"/>
  <c r="N2263" i="62"/>
  <c r="C2264" i="62"/>
  <c r="D2264" i="62"/>
  <c r="E2264" i="62"/>
  <c r="F2264" i="62"/>
  <c r="G2264" i="62"/>
  <c r="H2264" i="62"/>
  <c r="I2264" i="62"/>
  <c r="J2264" i="62"/>
  <c r="K2264" i="62"/>
  <c r="L2264" i="62"/>
  <c r="M2264" i="62"/>
  <c r="N2264" i="62"/>
  <c r="C2265" i="62"/>
  <c r="D2265" i="62"/>
  <c r="E2265" i="62"/>
  <c r="F2265" i="62"/>
  <c r="G2265" i="62"/>
  <c r="H2265" i="62"/>
  <c r="I2265" i="62"/>
  <c r="J2265" i="62"/>
  <c r="K2265" i="62"/>
  <c r="L2265" i="62"/>
  <c r="M2265" i="62"/>
  <c r="N2265" i="62"/>
  <c r="C2266" i="62"/>
  <c r="D2266" i="62"/>
  <c r="E2266" i="62"/>
  <c r="F2266" i="62"/>
  <c r="G2266" i="62"/>
  <c r="H2266" i="62"/>
  <c r="I2266" i="62"/>
  <c r="J2266" i="62"/>
  <c r="K2266" i="62"/>
  <c r="L2266" i="62"/>
  <c r="M2266" i="62"/>
  <c r="N2266" i="62"/>
  <c r="C2267" i="62"/>
  <c r="D2267" i="62"/>
  <c r="E2267" i="62"/>
  <c r="F2267" i="62"/>
  <c r="G2267" i="62"/>
  <c r="H2267" i="62"/>
  <c r="I2267" i="62"/>
  <c r="J2267" i="62"/>
  <c r="K2267" i="62"/>
  <c r="L2267" i="62"/>
  <c r="M2267" i="62"/>
  <c r="N2267" i="62"/>
  <c r="C2268" i="62"/>
  <c r="D2268" i="62"/>
  <c r="E2268" i="62"/>
  <c r="F2268" i="62"/>
  <c r="G2268" i="62"/>
  <c r="H2268" i="62"/>
  <c r="I2268" i="62"/>
  <c r="J2268" i="62"/>
  <c r="K2268" i="62"/>
  <c r="L2268" i="62"/>
  <c r="M2268" i="62"/>
  <c r="N2268" i="62"/>
  <c r="C2269" i="62"/>
  <c r="D2269" i="62"/>
  <c r="E2269" i="62"/>
  <c r="F2269" i="62"/>
  <c r="G2269" i="62"/>
  <c r="H2269" i="62"/>
  <c r="I2269" i="62"/>
  <c r="J2269" i="62"/>
  <c r="K2269" i="62"/>
  <c r="L2269" i="62"/>
  <c r="M2269" i="62"/>
  <c r="N2269" i="62"/>
  <c r="C2270" i="62"/>
  <c r="D2270" i="62"/>
  <c r="E2270" i="62"/>
  <c r="F2270" i="62"/>
  <c r="G2270" i="62"/>
  <c r="H2270" i="62"/>
  <c r="I2270" i="62"/>
  <c r="J2270" i="62"/>
  <c r="K2270" i="62"/>
  <c r="L2270" i="62"/>
  <c r="M2270" i="62"/>
  <c r="N2270" i="62"/>
  <c r="C2271" i="62"/>
  <c r="D2271" i="62"/>
  <c r="E2271" i="62"/>
  <c r="F2271" i="62"/>
  <c r="G2271" i="62"/>
  <c r="H2271" i="62"/>
  <c r="I2271" i="62"/>
  <c r="J2271" i="62"/>
  <c r="K2271" i="62"/>
  <c r="L2271" i="62"/>
  <c r="M2271" i="62"/>
  <c r="N2271" i="62"/>
  <c r="C2272" i="62"/>
  <c r="D2272" i="62"/>
  <c r="E2272" i="62"/>
  <c r="F2272" i="62"/>
  <c r="G2272" i="62"/>
  <c r="H2272" i="62"/>
  <c r="I2272" i="62"/>
  <c r="J2272" i="62"/>
  <c r="K2272" i="62"/>
  <c r="L2272" i="62"/>
  <c r="M2272" i="62"/>
  <c r="N2272" i="62"/>
  <c r="C2273" i="62"/>
  <c r="D2273" i="62"/>
  <c r="E2273" i="62"/>
  <c r="F2273" i="62"/>
  <c r="G2273" i="62"/>
  <c r="H2273" i="62"/>
  <c r="I2273" i="62"/>
  <c r="J2273" i="62"/>
  <c r="K2273" i="62"/>
  <c r="L2273" i="62"/>
  <c r="M2273" i="62"/>
  <c r="N2273" i="62"/>
  <c r="C2274" i="62"/>
  <c r="D2274" i="62"/>
  <c r="E2274" i="62"/>
  <c r="F2274" i="62"/>
  <c r="G2274" i="62"/>
  <c r="H2274" i="62"/>
  <c r="I2274" i="62"/>
  <c r="J2274" i="62"/>
  <c r="K2274" i="62"/>
  <c r="L2274" i="62"/>
  <c r="M2274" i="62"/>
  <c r="N2274" i="62"/>
  <c r="C2275" i="62"/>
  <c r="D2275" i="62"/>
  <c r="E2275" i="62"/>
  <c r="F2275" i="62"/>
  <c r="G2275" i="62"/>
  <c r="H2275" i="62"/>
  <c r="I2275" i="62"/>
  <c r="J2275" i="62"/>
  <c r="K2275" i="62"/>
  <c r="L2275" i="62"/>
  <c r="M2275" i="62"/>
  <c r="N2275" i="62"/>
  <c r="C2276" i="62"/>
  <c r="D2276" i="62"/>
  <c r="E2276" i="62"/>
  <c r="F2276" i="62"/>
  <c r="G2276" i="62"/>
  <c r="H2276" i="62"/>
  <c r="I2276" i="62"/>
  <c r="J2276" i="62"/>
  <c r="K2276" i="62"/>
  <c r="L2276" i="62"/>
  <c r="M2276" i="62"/>
  <c r="N2276" i="62"/>
  <c r="C2277" i="62"/>
  <c r="D2277" i="62"/>
  <c r="E2277" i="62"/>
  <c r="F2277" i="62"/>
  <c r="G2277" i="62"/>
  <c r="H2277" i="62"/>
  <c r="I2277" i="62"/>
  <c r="J2277" i="62"/>
  <c r="K2277" i="62"/>
  <c r="L2277" i="62"/>
  <c r="M2277" i="62"/>
  <c r="N2277" i="62"/>
  <c r="C2278" i="62"/>
  <c r="D2278" i="62"/>
  <c r="E2278" i="62"/>
  <c r="F2278" i="62"/>
  <c r="G2278" i="62"/>
  <c r="H2278" i="62"/>
  <c r="I2278" i="62"/>
  <c r="J2278" i="62"/>
  <c r="K2278" i="62"/>
  <c r="L2278" i="62"/>
  <c r="M2278" i="62"/>
  <c r="N2278" i="62"/>
  <c r="C2279" i="62"/>
  <c r="D2279" i="62"/>
  <c r="E2279" i="62"/>
  <c r="F2279" i="62"/>
  <c r="G2279" i="62"/>
  <c r="H2279" i="62"/>
  <c r="I2279" i="62"/>
  <c r="J2279" i="62"/>
  <c r="K2279" i="62"/>
  <c r="L2279" i="62"/>
  <c r="M2279" i="62"/>
  <c r="N2279" i="62"/>
  <c r="C2280" i="62"/>
  <c r="D2280" i="62"/>
  <c r="E2280" i="62"/>
  <c r="F2280" i="62"/>
  <c r="G2280" i="62"/>
  <c r="H2280" i="62"/>
  <c r="I2280" i="62"/>
  <c r="J2280" i="62"/>
  <c r="K2280" i="62"/>
  <c r="L2280" i="62"/>
  <c r="M2280" i="62"/>
  <c r="N2280" i="62"/>
  <c r="C2281" i="62"/>
  <c r="D2281" i="62"/>
  <c r="E2281" i="62"/>
  <c r="F2281" i="62"/>
  <c r="G2281" i="62"/>
  <c r="H2281" i="62"/>
  <c r="I2281" i="62"/>
  <c r="J2281" i="62"/>
  <c r="K2281" i="62"/>
  <c r="L2281" i="62"/>
  <c r="M2281" i="62"/>
  <c r="N2281" i="62"/>
  <c r="C2282" i="62"/>
  <c r="D2282" i="62"/>
  <c r="E2282" i="62"/>
  <c r="F2282" i="62"/>
  <c r="G2282" i="62"/>
  <c r="H2282" i="62"/>
  <c r="I2282" i="62"/>
  <c r="J2282" i="62"/>
  <c r="K2282" i="62"/>
  <c r="L2282" i="62"/>
  <c r="M2282" i="62"/>
  <c r="N2282" i="62"/>
  <c r="C2283" i="62"/>
  <c r="D2283" i="62"/>
  <c r="E2283" i="62"/>
  <c r="F2283" i="62"/>
  <c r="G2283" i="62"/>
  <c r="H2283" i="62"/>
  <c r="I2283" i="62"/>
  <c r="J2283" i="62"/>
  <c r="K2283" i="62"/>
  <c r="L2283" i="62"/>
  <c r="M2283" i="62"/>
  <c r="N2283" i="62"/>
  <c r="C2284" i="62"/>
  <c r="D2284" i="62"/>
  <c r="E2284" i="62"/>
  <c r="F2284" i="62"/>
  <c r="G2284" i="62"/>
  <c r="H2284" i="62"/>
  <c r="I2284" i="62"/>
  <c r="J2284" i="62"/>
  <c r="K2284" i="62"/>
  <c r="L2284" i="62"/>
  <c r="M2284" i="62"/>
  <c r="N2284" i="62"/>
  <c r="C2285" i="62"/>
  <c r="D2285" i="62"/>
  <c r="E2285" i="62"/>
  <c r="F2285" i="62"/>
  <c r="G2285" i="62"/>
  <c r="H2285" i="62"/>
  <c r="I2285" i="62"/>
  <c r="J2285" i="62"/>
  <c r="K2285" i="62"/>
  <c r="L2285" i="62"/>
  <c r="M2285" i="62"/>
  <c r="N2285" i="62"/>
  <c r="C2286" i="62"/>
  <c r="D2286" i="62"/>
  <c r="E2286" i="62"/>
  <c r="F2286" i="62"/>
  <c r="G2286" i="62"/>
  <c r="H2286" i="62"/>
  <c r="I2286" i="62"/>
  <c r="J2286" i="62"/>
  <c r="K2286" i="62"/>
  <c r="L2286" i="62"/>
  <c r="M2286" i="62"/>
  <c r="N2286" i="62"/>
  <c r="C2287" i="62"/>
  <c r="D2287" i="62"/>
  <c r="E2287" i="62"/>
  <c r="F2287" i="62"/>
  <c r="G2287" i="62"/>
  <c r="H2287" i="62"/>
  <c r="I2287" i="62"/>
  <c r="J2287" i="62"/>
  <c r="K2287" i="62"/>
  <c r="L2287" i="62"/>
  <c r="M2287" i="62"/>
  <c r="N2287" i="62"/>
  <c r="C2288" i="62"/>
  <c r="D2288" i="62"/>
  <c r="E2288" i="62"/>
  <c r="F2288" i="62"/>
  <c r="G2288" i="62"/>
  <c r="H2288" i="62"/>
  <c r="I2288" i="62"/>
  <c r="J2288" i="62"/>
  <c r="K2288" i="62"/>
  <c r="L2288" i="62"/>
  <c r="M2288" i="62"/>
  <c r="N2288" i="62"/>
  <c r="C2289" i="62"/>
  <c r="D2289" i="62"/>
  <c r="E2289" i="62"/>
  <c r="F2289" i="62"/>
  <c r="G2289" i="62"/>
  <c r="H2289" i="62"/>
  <c r="I2289" i="62"/>
  <c r="J2289" i="62"/>
  <c r="K2289" i="62"/>
  <c r="L2289" i="62"/>
  <c r="M2289" i="62"/>
  <c r="N2289" i="62"/>
  <c r="C2290" i="62"/>
  <c r="D2290" i="62"/>
  <c r="E2290" i="62"/>
  <c r="F2290" i="62"/>
  <c r="G2290" i="62"/>
  <c r="H2290" i="62"/>
  <c r="I2290" i="62"/>
  <c r="J2290" i="62"/>
  <c r="K2290" i="62"/>
  <c r="L2290" i="62"/>
  <c r="M2290" i="62"/>
  <c r="N2290" i="62"/>
  <c r="C2291" i="62"/>
  <c r="D2291" i="62"/>
  <c r="E2291" i="62"/>
  <c r="F2291" i="62"/>
  <c r="G2291" i="62"/>
  <c r="H2291" i="62"/>
  <c r="I2291" i="62"/>
  <c r="J2291" i="62"/>
  <c r="K2291" i="62"/>
  <c r="L2291" i="62"/>
  <c r="M2291" i="62"/>
  <c r="N2291" i="62"/>
  <c r="C2292" i="62"/>
  <c r="D2292" i="62"/>
  <c r="E2292" i="62"/>
  <c r="F2292" i="62"/>
  <c r="G2292" i="62"/>
  <c r="H2292" i="62"/>
  <c r="I2292" i="62"/>
  <c r="J2292" i="62"/>
  <c r="K2292" i="62"/>
  <c r="L2292" i="62"/>
  <c r="M2292" i="62"/>
  <c r="N2292" i="62"/>
  <c r="C2293" i="62"/>
  <c r="D2293" i="62"/>
  <c r="E2293" i="62"/>
  <c r="F2293" i="62"/>
  <c r="G2293" i="62"/>
  <c r="H2293" i="62"/>
  <c r="I2293" i="62"/>
  <c r="J2293" i="62"/>
  <c r="K2293" i="62"/>
  <c r="L2293" i="62"/>
  <c r="M2293" i="62"/>
  <c r="N2293" i="62"/>
  <c r="C2294" i="62"/>
  <c r="D2294" i="62"/>
  <c r="E2294" i="62"/>
  <c r="F2294" i="62"/>
  <c r="G2294" i="62"/>
  <c r="H2294" i="62"/>
  <c r="I2294" i="62"/>
  <c r="J2294" i="62"/>
  <c r="K2294" i="62"/>
  <c r="L2294" i="62"/>
  <c r="M2294" i="62"/>
  <c r="N2294" i="62"/>
  <c r="C2295" i="62"/>
  <c r="D2295" i="62"/>
  <c r="E2295" i="62"/>
  <c r="F2295" i="62"/>
  <c r="G2295" i="62"/>
  <c r="H2295" i="62"/>
  <c r="I2295" i="62"/>
  <c r="J2295" i="62"/>
  <c r="K2295" i="62"/>
  <c r="L2295" i="62"/>
  <c r="M2295" i="62"/>
  <c r="N2295" i="62"/>
  <c r="C2296" i="62"/>
  <c r="D2296" i="62"/>
  <c r="E2296" i="62"/>
  <c r="F2296" i="62"/>
  <c r="G2296" i="62"/>
  <c r="H2296" i="62"/>
  <c r="I2296" i="62"/>
  <c r="J2296" i="62"/>
  <c r="K2296" i="62"/>
  <c r="L2296" i="62"/>
  <c r="M2296" i="62"/>
  <c r="N2296" i="62"/>
  <c r="C2297" i="62"/>
  <c r="D2297" i="62"/>
  <c r="E2297" i="62"/>
  <c r="F2297" i="62"/>
  <c r="G2297" i="62"/>
  <c r="H2297" i="62"/>
  <c r="I2297" i="62"/>
  <c r="J2297" i="62"/>
  <c r="K2297" i="62"/>
  <c r="L2297" i="62"/>
  <c r="M2297" i="62"/>
  <c r="N2297" i="62"/>
  <c r="C2298" i="62"/>
  <c r="D2298" i="62"/>
  <c r="E2298" i="62"/>
  <c r="F2298" i="62"/>
  <c r="G2298" i="62"/>
  <c r="H2298" i="62"/>
  <c r="I2298" i="62"/>
  <c r="J2298" i="62"/>
  <c r="K2298" i="62"/>
  <c r="L2298" i="62"/>
  <c r="M2298" i="62"/>
  <c r="N2298" i="62"/>
  <c r="C2299" i="62"/>
  <c r="D2299" i="62"/>
  <c r="E2299" i="62"/>
  <c r="F2299" i="62"/>
  <c r="G2299" i="62"/>
  <c r="H2299" i="62"/>
  <c r="I2299" i="62"/>
  <c r="J2299" i="62"/>
  <c r="K2299" i="62"/>
  <c r="L2299" i="62"/>
  <c r="M2299" i="62"/>
  <c r="N2299" i="62"/>
  <c r="C2300" i="62"/>
  <c r="D2300" i="62"/>
  <c r="E2300" i="62"/>
  <c r="F2300" i="62"/>
  <c r="G2300" i="62"/>
  <c r="H2300" i="62"/>
  <c r="I2300" i="62"/>
  <c r="J2300" i="62"/>
  <c r="K2300" i="62"/>
  <c r="L2300" i="62"/>
  <c r="M2300" i="62"/>
  <c r="N2300" i="62"/>
  <c r="C2301" i="62"/>
  <c r="D2301" i="62"/>
  <c r="E2301" i="62"/>
  <c r="F2301" i="62"/>
  <c r="G2301" i="62"/>
  <c r="H2301" i="62"/>
  <c r="I2301" i="62"/>
  <c r="J2301" i="62"/>
  <c r="K2301" i="62"/>
  <c r="L2301" i="62"/>
  <c r="M2301" i="62"/>
  <c r="N2301" i="62"/>
  <c r="C2302" i="62"/>
  <c r="D2302" i="62"/>
  <c r="E2302" i="62"/>
  <c r="F2302" i="62"/>
  <c r="G2302" i="62"/>
  <c r="H2302" i="62"/>
  <c r="I2302" i="62"/>
  <c r="J2302" i="62"/>
  <c r="K2302" i="62"/>
  <c r="L2302" i="62"/>
  <c r="M2302" i="62"/>
  <c r="N2302" i="62"/>
  <c r="C2303" i="62"/>
  <c r="D2303" i="62"/>
  <c r="E2303" i="62"/>
  <c r="F2303" i="62"/>
  <c r="G2303" i="62"/>
  <c r="H2303" i="62"/>
  <c r="I2303" i="62"/>
  <c r="J2303" i="62"/>
  <c r="K2303" i="62"/>
  <c r="L2303" i="62"/>
  <c r="M2303" i="62"/>
  <c r="N2303" i="62"/>
  <c r="C2304" i="62"/>
  <c r="D2304" i="62"/>
  <c r="E2304" i="62"/>
  <c r="F2304" i="62"/>
  <c r="G2304" i="62"/>
  <c r="H2304" i="62"/>
  <c r="I2304" i="62"/>
  <c r="J2304" i="62"/>
  <c r="K2304" i="62"/>
  <c r="L2304" i="62"/>
  <c r="M2304" i="62"/>
  <c r="N2304" i="62"/>
  <c r="C2305" i="62"/>
  <c r="D2305" i="62"/>
  <c r="E2305" i="62"/>
  <c r="F2305" i="62"/>
  <c r="G2305" i="62"/>
  <c r="H2305" i="62"/>
  <c r="I2305" i="62"/>
  <c r="J2305" i="62"/>
  <c r="K2305" i="62"/>
  <c r="L2305" i="62"/>
  <c r="M2305" i="62"/>
  <c r="N2305" i="62"/>
  <c r="C2306" i="62"/>
  <c r="D2306" i="62"/>
  <c r="E2306" i="62"/>
  <c r="F2306" i="62"/>
  <c r="G2306" i="62"/>
  <c r="H2306" i="62"/>
  <c r="I2306" i="62"/>
  <c r="J2306" i="62"/>
  <c r="K2306" i="62"/>
  <c r="L2306" i="62"/>
  <c r="M2306" i="62"/>
  <c r="N2306" i="62"/>
  <c r="C2307" i="62"/>
  <c r="D2307" i="62"/>
  <c r="E2307" i="62"/>
  <c r="F2307" i="62"/>
  <c r="G2307" i="62"/>
  <c r="H2307" i="62"/>
  <c r="I2307" i="62"/>
  <c r="J2307" i="62"/>
  <c r="K2307" i="62"/>
  <c r="L2307" i="62"/>
  <c r="M2307" i="62"/>
  <c r="N2307" i="62"/>
  <c r="C2308" i="62"/>
  <c r="D2308" i="62"/>
  <c r="E2308" i="62"/>
  <c r="F2308" i="62"/>
  <c r="G2308" i="62"/>
  <c r="H2308" i="62"/>
  <c r="I2308" i="62"/>
  <c r="J2308" i="62"/>
  <c r="K2308" i="62"/>
  <c r="L2308" i="62"/>
  <c r="M2308" i="62"/>
  <c r="N2308" i="62"/>
  <c r="C2309" i="62"/>
  <c r="D2309" i="62"/>
  <c r="E2309" i="62"/>
  <c r="F2309" i="62"/>
  <c r="G2309" i="62"/>
  <c r="H2309" i="62"/>
  <c r="I2309" i="62"/>
  <c r="J2309" i="62"/>
  <c r="K2309" i="62"/>
  <c r="L2309" i="62"/>
  <c r="M2309" i="62"/>
  <c r="N2309" i="62"/>
  <c r="C2310" i="62"/>
  <c r="D2310" i="62"/>
  <c r="E2310" i="62"/>
  <c r="F2310" i="62"/>
  <c r="G2310" i="62"/>
  <c r="H2310" i="62"/>
  <c r="I2310" i="62"/>
  <c r="J2310" i="62"/>
  <c r="K2310" i="62"/>
  <c r="L2310" i="62"/>
  <c r="M2310" i="62"/>
  <c r="N2310" i="62"/>
  <c r="C2311" i="62"/>
  <c r="D2311" i="62"/>
  <c r="E2311" i="62"/>
  <c r="F2311" i="62"/>
  <c r="G2311" i="62"/>
  <c r="H2311" i="62"/>
  <c r="I2311" i="62"/>
  <c r="J2311" i="62"/>
  <c r="K2311" i="62"/>
  <c r="L2311" i="62"/>
  <c r="M2311" i="62"/>
  <c r="N2311" i="62"/>
  <c r="C2312" i="62"/>
  <c r="D2312" i="62"/>
  <c r="E2312" i="62"/>
  <c r="F2312" i="62"/>
  <c r="G2312" i="62"/>
  <c r="H2312" i="62"/>
  <c r="I2312" i="62"/>
  <c r="J2312" i="62"/>
  <c r="K2312" i="62"/>
  <c r="L2312" i="62"/>
  <c r="M2312" i="62"/>
  <c r="N2312" i="62"/>
  <c r="C2313" i="62"/>
  <c r="D2313" i="62"/>
  <c r="E2313" i="62"/>
  <c r="F2313" i="62"/>
  <c r="G2313" i="62"/>
  <c r="H2313" i="62"/>
  <c r="I2313" i="62"/>
  <c r="J2313" i="62"/>
  <c r="K2313" i="62"/>
  <c r="L2313" i="62"/>
  <c r="M2313" i="62"/>
  <c r="N2313" i="62"/>
  <c r="C2314" i="62"/>
  <c r="D2314" i="62"/>
  <c r="E2314" i="62"/>
  <c r="F2314" i="62"/>
  <c r="G2314" i="62"/>
  <c r="H2314" i="62"/>
  <c r="I2314" i="62"/>
  <c r="J2314" i="62"/>
  <c r="K2314" i="62"/>
  <c r="L2314" i="62"/>
  <c r="M2314" i="62"/>
  <c r="N2314" i="62"/>
  <c r="C2315" i="62"/>
  <c r="D2315" i="62"/>
  <c r="E2315" i="62"/>
  <c r="F2315" i="62"/>
  <c r="G2315" i="62"/>
  <c r="H2315" i="62"/>
  <c r="I2315" i="62"/>
  <c r="J2315" i="62"/>
  <c r="K2315" i="62"/>
  <c r="L2315" i="62"/>
  <c r="M2315" i="62"/>
  <c r="N2315" i="62"/>
  <c r="C2316" i="62"/>
  <c r="D2316" i="62"/>
  <c r="E2316" i="62"/>
  <c r="F2316" i="62"/>
  <c r="G2316" i="62"/>
  <c r="H2316" i="62"/>
  <c r="I2316" i="62"/>
  <c r="J2316" i="62"/>
  <c r="K2316" i="62"/>
  <c r="L2316" i="62"/>
  <c r="M2316" i="62"/>
  <c r="N2316" i="62"/>
  <c r="C2317" i="62"/>
  <c r="D2317" i="62"/>
  <c r="E2317" i="62"/>
  <c r="F2317" i="62"/>
  <c r="G2317" i="62"/>
  <c r="H2317" i="62"/>
  <c r="I2317" i="62"/>
  <c r="J2317" i="62"/>
  <c r="K2317" i="62"/>
  <c r="L2317" i="62"/>
  <c r="M2317" i="62"/>
  <c r="N2317" i="62"/>
  <c r="C2318" i="62"/>
  <c r="D2318" i="62"/>
  <c r="E2318" i="62"/>
  <c r="F2318" i="62"/>
  <c r="G2318" i="62"/>
  <c r="H2318" i="62"/>
  <c r="I2318" i="62"/>
  <c r="J2318" i="62"/>
  <c r="K2318" i="62"/>
  <c r="L2318" i="62"/>
  <c r="M2318" i="62"/>
  <c r="N2318" i="62"/>
  <c r="C2319" i="62"/>
  <c r="D2319" i="62"/>
  <c r="E2319" i="62"/>
  <c r="F2319" i="62"/>
  <c r="G2319" i="62"/>
  <c r="H2319" i="62"/>
  <c r="I2319" i="62"/>
  <c r="J2319" i="62"/>
  <c r="K2319" i="62"/>
  <c r="L2319" i="62"/>
  <c r="M2319" i="62"/>
  <c r="N2319" i="62"/>
  <c r="C2320" i="62"/>
  <c r="D2320" i="62"/>
  <c r="E2320" i="62"/>
  <c r="F2320" i="62"/>
  <c r="G2320" i="62"/>
  <c r="H2320" i="62"/>
  <c r="I2320" i="62"/>
  <c r="J2320" i="62"/>
  <c r="K2320" i="62"/>
  <c r="L2320" i="62"/>
  <c r="M2320" i="62"/>
  <c r="N2320" i="62"/>
  <c r="C2321" i="62"/>
  <c r="D2321" i="62"/>
  <c r="E2321" i="62"/>
  <c r="F2321" i="62"/>
  <c r="G2321" i="62"/>
  <c r="H2321" i="62"/>
  <c r="I2321" i="62"/>
  <c r="J2321" i="62"/>
  <c r="K2321" i="62"/>
  <c r="L2321" i="62"/>
  <c r="M2321" i="62"/>
  <c r="N2321" i="62"/>
  <c r="C2322" i="62"/>
  <c r="D2322" i="62"/>
  <c r="E2322" i="62"/>
  <c r="F2322" i="62"/>
  <c r="G2322" i="62"/>
  <c r="H2322" i="62"/>
  <c r="I2322" i="62"/>
  <c r="J2322" i="62"/>
  <c r="K2322" i="62"/>
  <c r="L2322" i="62"/>
  <c r="M2322" i="62"/>
  <c r="N2322" i="62"/>
  <c r="C2323" i="62"/>
  <c r="D2323" i="62"/>
  <c r="E2323" i="62"/>
  <c r="F2323" i="62"/>
  <c r="G2323" i="62"/>
  <c r="H2323" i="62"/>
  <c r="I2323" i="62"/>
  <c r="J2323" i="62"/>
  <c r="K2323" i="62"/>
  <c r="L2323" i="62"/>
  <c r="M2323" i="62"/>
  <c r="N2323" i="62"/>
  <c r="C2324" i="62"/>
  <c r="D2324" i="62"/>
  <c r="E2324" i="62"/>
  <c r="F2324" i="62"/>
  <c r="G2324" i="62"/>
  <c r="H2324" i="62"/>
  <c r="I2324" i="62"/>
  <c r="J2324" i="62"/>
  <c r="K2324" i="62"/>
  <c r="L2324" i="62"/>
  <c r="M2324" i="62"/>
  <c r="N2324" i="62"/>
  <c r="C2325" i="62"/>
  <c r="D2325" i="62"/>
  <c r="E2325" i="62"/>
  <c r="F2325" i="62"/>
  <c r="G2325" i="62"/>
  <c r="H2325" i="62"/>
  <c r="I2325" i="62"/>
  <c r="J2325" i="62"/>
  <c r="K2325" i="62"/>
  <c r="L2325" i="62"/>
  <c r="M2325" i="62"/>
  <c r="N2325" i="62"/>
  <c r="C2326" i="62"/>
  <c r="D2326" i="62"/>
  <c r="E2326" i="62"/>
  <c r="F2326" i="62"/>
  <c r="G2326" i="62"/>
  <c r="H2326" i="62"/>
  <c r="I2326" i="62"/>
  <c r="J2326" i="62"/>
  <c r="K2326" i="62"/>
  <c r="L2326" i="62"/>
  <c r="M2326" i="62"/>
  <c r="N2326" i="62"/>
  <c r="C2327" i="62"/>
  <c r="D2327" i="62"/>
  <c r="E2327" i="62"/>
  <c r="F2327" i="62"/>
  <c r="G2327" i="62"/>
  <c r="H2327" i="62"/>
  <c r="I2327" i="62"/>
  <c r="J2327" i="62"/>
  <c r="K2327" i="62"/>
  <c r="L2327" i="62"/>
  <c r="M2327" i="62"/>
  <c r="N2327" i="62"/>
  <c r="C2328" i="62"/>
  <c r="D2328" i="62"/>
  <c r="E2328" i="62"/>
  <c r="F2328" i="62"/>
  <c r="G2328" i="62"/>
  <c r="H2328" i="62"/>
  <c r="I2328" i="62"/>
  <c r="J2328" i="62"/>
  <c r="K2328" i="62"/>
  <c r="L2328" i="62"/>
  <c r="M2328" i="62"/>
  <c r="N2328" i="62"/>
  <c r="C2329" i="62"/>
  <c r="D2329" i="62"/>
  <c r="E2329" i="62"/>
  <c r="F2329" i="62"/>
  <c r="G2329" i="62"/>
  <c r="H2329" i="62"/>
  <c r="I2329" i="62"/>
  <c r="J2329" i="62"/>
  <c r="K2329" i="62"/>
  <c r="L2329" i="62"/>
  <c r="M2329" i="62"/>
  <c r="N2329" i="62"/>
  <c r="C2330" i="62"/>
  <c r="D2330" i="62"/>
  <c r="E2330" i="62"/>
  <c r="F2330" i="62"/>
  <c r="G2330" i="62"/>
  <c r="H2330" i="62"/>
  <c r="I2330" i="62"/>
  <c r="J2330" i="62"/>
  <c r="K2330" i="62"/>
  <c r="L2330" i="62"/>
  <c r="M2330" i="62"/>
  <c r="N2330" i="62"/>
  <c r="C2331" i="62"/>
  <c r="D2331" i="62"/>
  <c r="E2331" i="62"/>
  <c r="F2331" i="62"/>
  <c r="G2331" i="62"/>
  <c r="H2331" i="62"/>
  <c r="I2331" i="62"/>
  <c r="J2331" i="62"/>
  <c r="K2331" i="62"/>
  <c r="L2331" i="62"/>
  <c r="M2331" i="62"/>
  <c r="N2331" i="62"/>
  <c r="C2332" i="62"/>
  <c r="D2332" i="62"/>
  <c r="E2332" i="62"/>
  <c r="F2332" i="62"/>
  <c r="G2332" i="62"/>
  <c r="H2332" i="62"/>
  <c r="I2332" i="62"/>
  <c r="J2332" i="62"/>
  <c r="K2332" i="62"/>
  <c r="L2332" i="62"/>
  <c r="M2332" i="62"/>
  <c r="N2332" i="62"/>
  <c r="C2333" i="62"/>
  <c r="D2333" i="62"/>
  <c r="E2333" i="62"/>
  <c r="F2333" i="62"/>
  <c r="G2333" i="62"/>
  <c r="H2333" i="62"/>
  <c r="I2333" i="62"/>
  <c r="J2333" i="62"/>
  <c r="K2333" i="62"/>
  <c r="L2333" i="62"/>
  <c r="M2333" i="62"/>
  <c r="N2333" i="62"/>
  <c r="C2334" i="62"/>
  <c r="D2334" i="62"/>
  <c r="E2334" i="62"/>
  <c r="F2334" i="62"/>
  <c r="G2334" i="62"/>
  <c r="H2334" i="62"/>
  <c r="I2334" i="62"/>
  <c r="J2334" i="62"/>
  <c r="K2334" i="62"/>
  <c r="L2334" i="62"/>
  <c r="M2334" i="62"/>
  <c r="N2334" i="62"/>
  <c r="C2335" i="62"/>
  <c r="D2335" i="62"/>
  <c r="E2335" i="62"/>
  <c r="F2335" i="62"/>
  <c r="G2335" i="62"/>
  <c r="H2335" i="62"/>
  <c r="I2335" i="62"/>
  <c r="J2335" i="62"/>
  <c r="K2335" i="62"/>
  <c r="L2335" i="62"/>
  <c r="M2335" i="62"/>
  <c r="N2335" i="62"/>
  <c r="C2336" i="62"/>
  <c r="D2336" i="62"/>
  <c r="E2336" i="62"/>
  <c r="F2336" i="62"/>
  <c r="G2336" i="62"/>
  <c r="H2336" i="62"/>
  <c r="I2336" i="62"/>
  <c r="J2336" i="62"/>
  <c r="K2336" i="62"/>
  <c r="L2336" i="62"/>
  <c r="M2336" i="62"/>
  <c r="N2336" i="62"/>
  <c r="C2337" i="62"/>
  <c r="D2337" i="62"/>
  <c r="E2337" i="62"/>
  <c r="F2337" i="62"/>
  <c r="G2337" i="62"/>
  <c r="H2337" i="62"/>
  <c r="I2337" i="62"/>
  <c r="J2337" i="62"/>
  <c r="K2337" i="62"/>
  <c r="L2337" i="62"/>
  <c r="M2337" i="62"/>
  <c r="N2337" i="62"/>
  <c r="C2338" i="62"/>
  <c r="D2338" i="62"/>
  <c r="E2338" i="62"/>
  <c r="F2338" i="62"/>
  <c r="G2338" i="62"/>
  <c r="H2338" i="62"/>
  <c r="I2338" i="62"/>
  <c r="J2338" i="62"/>
  <c r="K2338" i="62"/>
  <c r="L2338" i="62"/>
  <c r="M2338" i="62"/>
  <c r="N2338" i="62"/>
  <c r="C2339" i="62"/>
  <c r="D2339" i="62"/>
  <c r="E2339" i="62"/>
  <c r="F2339" i="62"/>
  <c r="G2339" i="62"/>
  <c r="H2339" i="62"/>
  <c r="I2339" i="62"/>
  <c r="J2339" i="62"/>
  <c r="K2339" i="62"/>
  <c r="L2339" i="62"/>
  <c r="M2339" i="62"/>
  <c r="N2339" i="62"/>
  <c r="C2340" i="62"/>
  <c r="D2340" i="62"/>
  <c r="E2340" i="62"/>
  <c r="F2340" i="62"/>
  <c r="G2340" i="62"/>
  <c r="H2340" i="62"/>
  <c r="I2340" i="62"/>
  <c r="J2340" i="62"/>
  <c r="K2340" i="62"/>
  <c r="L2340" i="62"/>
  <c r="M2340" i="62"/>
  <c r="N2340" i="62"/>
  <c r="C2341" i="62"/>
  <c r="D2341" i="62"/>
  <c r="E2341" i="62"/>
  <c r="F2341" i="62"/>
  <c r="G2341" i="62"/>
  <c r="H2341" i="62"/>
  <c r="I2341" i="62"/>
  <c r="J2341" i="62"/>
  <c r="K2341" i="62"/>
  <c r="L2341" i="62"/>
  <c r="M2341" i="62"/>
  <c r="N2341" i="62"/>
  <c r="C2342" i="62"/>
  <c r="D2342" i="62"/>
  <c r="E2342" i="62"/>
  <c r="F2342" i="62"/>
  <c r="G2342" i="62"/>
  <c r="H2342" i="62"/>
  <c r="I2342" i="62"/>
  <c r="J2342" i="62"/>
  <c r="K2342" i="62"/>
  <c r="L2342" i="62"/>
  <c r="M2342" i="62"/>
  <c r="N2342" i="62"/>
  <c r="C2343" i="62"/>
  <c r="D2343" i="62"/>
  <c r="E2343" i="62"/>
  <c r="F2343" i="62"/>
  <c r="G2343" i="62"/>
  <c r="H2343" i="62"/>
  <c r="I2343" i="62"/>
  <c r="J2343" i="62"/>
  <c r="K2343" i="62"/>
  <c r="L2343" i="62"/>
  <c r="M2343" i="62"/>
  <c r="N2343" i="62"/>
  <c r="C2344" i="62"/>
  <c r="D2344" i="62"/>
  <c r="E2344" i="62"/>
  <c r="F2344" i="62"/>
  <c r="G2344" i="62"/>
  <c r="H2344" i="62"/>
  <c r="I2344" i="62"/>
  <c r="J2344" i="62"/>
  <c r="K2344" i="62"/>
  <c r="L2344" i="62"/>
  <c r="M2344" i="62"/>
  <c r="N2344" i="62"/>
  <c r="C2345" i="62"/>
  <c r="D2345" i="62"/>
  <c r="E2345" i="62"/>
  <c r="F2345" i="62"/>
  <c r="G2345" i="62"/>
  <c r="H2345" i="62"/>
  <c r="I2345" i="62"/>
  <c r="J2345" i="62"/>
  <c r="K2345" i="62"/>
  <c r="L2345" i="62"/>
  <c r="M2345" i="62"/>
  <c r="N2345" i="62"/>
  <c r="C2346" i="62"/>
  <c r="D2346" i="62"/>
  <c r="E2346" i="62"/>
  <c r="F2346" i="62"/>
  <c r="G2346" i="62"/>
  <c r="H2346" i="62"/>
  <c r="I2346" i="62"/>
  <c r="J2346" i="62"/>
  <c r="K2346" i="62"/>
  <c r="L2346" i="62"/>
  <c r="M2346" i="62"/>
  <c r="N2346" i="62"/>
  <c r="C2347" i="62"/>
  <c r="D2347" i="62"/>
  <c r="E2347" i="62"/>
  <c r="F2347" i="62"/>
  <c r="G2347" i="62"/>
  <c r="H2347" i="62"/>
  <c r="I2347" i="62"/>
  <c r="J2347" i="62"/>
  <c r="K2347" i="62"/>
  <c r="L2347" i="62"/>
  <c r="M2347" i="62"/>
  <c r="N2347" i="62"/>
  <c r="C2348" i="62"/>
  <c r="D2348" i="62"/>
  <c r="E2348" i="62"/>
  <c r="F2348" i="62"/>
  <c r="G2348" i="62"/>
  <c r="H2348" i="62"/>
  <c r="I2348" i="62"/>
  <c r="J2348" i="62"/>
  <c r="K2348" i="62"/>
  <c r="L2348" i="62"/>
  <c r="M2348" i="62"/>
  <c r="N2348" i="62"/>
  <c r="C2349" i="62"/>
  <c r="D2349" i="62"/>
  <c r="E2349" i="62"/>
  <c r="F2349" i="62"/>
  <c r="G2349" i="62"/>
  <c r="H2349" i="62"/>
  <c r="I2349" i="62"/>
  <c r="J2349" i="62"/>
  <c r="K2349" i="62"/>
  <c r="L2349" i="62"/>
  <c r="M2349" i="62"/>
  <c r="N2349" i="62"/>
  <c r="C2350" i="62"/>
  <c r="D2350" i="62"/>
  <c r="E2350" i="62"/>
  <c r="F2350" i="62"/>
  <c r="G2350" i="62"/>
  <c r="H2350" i="62"/>
  <c r="I2350" i="62"/>
  <c r="J2350" i="62"/>
  <c r="K2350" i="62"/>
  <c r="L2350" i="62"/>
  <c r="M2350" i="62"/>
  <c r="N2350" i="62"/>
  <c r="C2351" i="62"/>
  <c r="D2351" i="62"/>
  <c r="E2351" i="62"/>
  <c r="F2351" i="62"/>
  <c r="G2351" i="62"/>
  <c r="H2351" i="62"/>
  <c r="I2351" i="62"/>
  <c r="J2351" i="62"/>
  <c r="K2351" i="62"/>
  <c r="L2351" i="62"/>
  <c r="M2351" i="62"/>
  <c r="N2351" i="62"/>
  <c r="C2352" i="62"/>
  <c r="D2352" i="62"/>
  <c r="E2352" i="62"/>
  <c r="F2352" i="62"/>
  <c r="G2352" i="62"/>
  <c r="H2352" i="62"/>
  <c r="I2352" i="62"/>
  <c r="J2352" i="62"/>
  <c r="K2352" i="62"/>
  <c r="L2352" i="62"/>
  <c r="M2352" i="62"/>
  <c r="N2352" i="62"/>
  <c r="C2353" i="62"/>
  <c r="D2353" i="62"/>
  <c r="E2353" i="62"/>
  <c r="F2353" i="62"/>
  <c r="G2353" i="62"/>
  <c r="H2353" i="62"/>
  <c r="I2353" i="62"/>
  <c r="J2353" i="62"/>
  <c r="K2353" i="62"/>
  <c r="L2353" i="62"/>
  <c r="M2353" i="62"/>
  <c r="N2353" i="62"/>
  <c r="C2354" i="62"/>
  <c r="D2354" i="62"/>
  <c r="E2354" i="62"/>
  <c r="F2354" i="62"/>
  <c r="G2354" i="62"/>
  <c r="H2354" i="62"/>
  <c r="I2354" i="62"/>
  <c r="J2354" i="62"/>
  <c r="K2354" i="62"/>
  <c r="L2354" i="62"/>
  <c r="M2354" i="62"/>
  <c r="N2354" i="62"/>
  <c r="C2355" i="62"/>
  <c r="D2355" i="62"/>
  <c r="E2355" i="62"/>
  <c r="F2355" i="62"/>
  <c r="G2355" i="62"/>
  <c r="H2355" i="62"/>
  <c r="I2355" i="62"/>
  <c r="J2355" i="62"/>
  <c r="K2355" i="62"/>
  <c r="L2355" i="62"/>
  <c r="M2355" i="62"/>
  <c r="N2355" i="62"/>
  <c r="C2356" i="62"/>
  <c r="D2356" i="62"/>
  <c r="E2356" i="62"/>
  <c r="F2356" i="62"/>
  <c r="G2356" i="62"/>
  <c r="H2356" i="62"/>
  <c r="I2356" i="62"/>
  <c r="J2356" i="62"/>
  <c r="K2356" i="62"/>
  <c r="L2356" i="62"/>
  <c r="M2356" i="62"/>
  <c r="N2356" i="62"/>
  <c r="C2357" i="62"/>
  <c r="D2357" i="62"/>
  <c r="E2357" i="62"/>
  <c r="F2357" i="62"/>
  <c r="G2357" i="62"/>
  <c r="H2357" i="62"/>
  <c r="I2357" i="62"/>
  <c r="J2357" i="62"/>
  <c r="K2357" i="62"/>
  <c r="L2357" i="62"/>
  <c r="M2357" i="62"/>
  <c r="N2357" i="62"/>
  <c r="C2358" i="62"/>
  <c r="D2358" i="62"/>
  <c r="E2358" i="62"/>
  <c r="F2358" i="62"/>
  <c r="G2358" i="62"/>
  <c r="H2358" i="62"/>
  <c r="I2358" i="62"/>
  <c r="J2358" i="62"/>
  <c r="K2358" i="62"/>
  <c r="L2358" i="62"/>
  <c r="M2358" i="62"/>
  <c r="N2358" i="62"/>
  <c r="C2359" i="62"/>
  <c r="D2359" i="62"/>
  <c r="E2359" i="62"/>
  <c r="F2359" i="62"/>
  <c r="G2359" i="62"/>
  <c r="H2359" i="62"/>
  <c r="I2359" i="62"/>
  <c r="J2359" i="62"/>
  <c r="K2359" i="62"/>
  <c r="L2359" i="62"/>
  <c r="M2359" i="62"/>
  <c r="N2359" i="62"/>
  <c r="C2360" i="62"/>
  <c r="D2360" i="62"/>
  <c r="E2360" i="62"/>
  <c r="F2360" i="62"/>
  <c r="G2360" i="62"/>
  <c r="H2360" i="62"/>
  <c r="I2360" i="62"/>
  <c r="J2360" i="62"/>
  <c r="K2360" i="62"/>
  <c r="L2360" i="62"/>
  <c r="M2360" i="62"/>
  <c r="N2360" i="62"/>
  <c r="C2361" i="62"/>
  <c r="D2361" i="62"/>
  <c r="E2361" i="62"/>
  <c r="F2361" i="62"/>
  <c r="G2361" i="62"/>
  <c r="H2361" i="62"/>
  <c r="I2361" i="62"/>
  <c r="J2361" i="62"/>
  <c r="K2361" i="62"/>
  <c r="L2361" i="62"/>
  <c r="M2361" i="62"/>
  <c r="N2361" i="62"/>
  <c r="C2362" i="62"/>
  <c r="D2362" i="62"/>
  <c r="E2362" i="62"/>
  <c r="F2362" i="62"/>
  <c r="G2362" i="62"/>
  <c r="H2362" i="62"/>
  <c r="I2362" i="62"/>
  <c r="J2362" i="62"/>
  <c r="K2362" i="62"/>
  <c r="L2362" i="62"/>
  <c r="M2362" i="62"/>
  <c r="N2362" i="62"/>
  <c r="C2363" i="62"/>
  <c r="D2363" i="62"/>
  <c r="E2363" i="62"/>
  <c r="F2363" i="62"/>
  <c r="G2363" i="62"/>
  <c r="H2363" i="62"/>
  <c r="I2363" i="62"/>
  <c r="J2363" i="62"/>
  <c r="K2363" i="62"/>
  <c r="L2363" i="62"/>
  <c r="M2363" i="62"/>
  <c r="N2363" i="62"/>
  <c r="C2364" i="62"/>
  <c r="D2364" i="62"/>
  <c r="E2364" i="62"/>
  <c r="F2364" i="62"/>
  <c r="G2364" i="62"/>
  <c r="H2364" i="62"/>
  <c r="I2364" i="62"/>
  <c r="J2364" i="62"/>
  <c r="K2364" i="62"/>
  <c r="L2364" i="62"/>
  <c r="M2364" i="62"/>
  <c r="N2364" i="62"/>
  <c r="C2365" i="62"/>
  <c r="D2365" i="62"/>
  <c r="E2365" i="62"/>
  <c r="F2365" i="62"/>
  <c r="G2365" i="62"/>
  <c r="H2365" i="62"/>
  <c r="I2365" i="62"/>
  <c r="J2365" i="62"/>
  <c r="K2365" i="62"/>
  <c r="L2365" i="62"/>
  <c r="M2365" i="62"/>
  <c r="N2365" i="62"/>
  <c r="C2366" i="62"/>
  <c r="D2366" i="62"/>
  <c r="E2366" i="62"/>
  <c r="F2366" i="62"/>
  <c r="G2366" i="62"/>
  <c r="H2366" i="62"/>
  <c r="I2366" i="62"/>
  <c r="J2366" i="62"/>
  <c r="K2366" i="62"/>
  <c r="L2366" i="62"/>
  <c r="M2366" i="62"/>
  <c r="N2366" i="62"/>
  <c r="C2367" i="62"/>
  <c r="D2367" i="62"/>
  <c r="E2367" i="62"/>
  <c r="F2367" i="62"/>
  <c r="G2367" i="62"/>
  <c r="H2367" i="62"/>
  <c r="I2367" i="62"/>
  <c r="J2367" i="62"/>
  <c r="K2367" i="62"/>
  <c r="L2367" i="62"/>
  <c r="M2367" i="62"/>
  <c r="N2367" i="62"/>
  <c r="C2368" i="62"/>
  <c r="D2368" i="62"/>
  <c r="E2368" i="62"/>
  <c r="F2368" i="62"/>
  <c r="G2368" i="62"/>
  <c r="H2368" i="62"/>
  <c r="I2368" i="62"/>
  <c r="J2368" i="62"/>
  <c r="K2368" i="62"/>
  <c r="L2368" i="62"/>
  <c r="M2368" i="62"/>
  <c r="N2368" i="62"/>
  <c r="C2369" i="62"/>
  <c r="D2369" i="62"/>
  <c r="E2369" i="62"/>
  <c r="F2369" i="62"/>
  <c r="G2369" i="62"/>
  <c r="H2369" i="62"/>
  <c r="I2369" i="62"/>
  <c r="J2369" i="62"/>
  <c r="K2369" i="62"/>
  <c r="L2369" i="62"/>
  <c r="M2369" i="62"/>
  <c r="N2369" i="62"/>
  <c r="C2370" i="62"/>
  <c r="D2370" i="62"/>
  <c r="E2370" i="62"/>
  <c r="F2370" i="62"/>
  <c r="G2370" i="62"/>
  <c r="H2370" i="62"/>
  <c r="I2370" i="62"/>
  <c r="J2370" i="62"/>
  <c r="K2370" i="62"/>
  <c r="L2370" i="62"/>
  <c r="M2370" i="62"/>
  <c r="N2370" i="62"/>
  <c r="C2371" i="62"/>
  <c r="D2371" i="62"/>
  <c r="E2371" i="62"/>
  <c r="F2371" i="62"/>
  <c r="G2371" i="62"/>
  <c r="H2371" i="62"/>
  <c r="I2371" i="62"/>
  <c r="J2371" i="62"/>
  <c r="K2371" i="62"/>
  <c r="L2371" i="62"/>
  <c r="M2371" i="62"/>
  <c r="N2371" i="62"/>
  <c r="C2372" i="62"/>
  <c r="D2372" i="62"/>
  <c r="E2372" i="62"/>
  <c r="F2372" i="62"/>
  <c r="G2372" i="62"/>
  <c r="H2372" i="62"/>
  <c r="I2372" i="62"/>
  <c r="J2372" i="62"/>
  <c r="K2372" i="62"/>
  <c r="L2372" i="62"/>
  <c r="M2372" i="62"/>
  <c r="N2372" i="62"/>
  <c r="C2373" i="62"/>
  <c r="D2373" i="62"/>
  <c r="E2373" i="62"/>
  <c r="F2373" i="62"/>
  <c r="G2373" i="62"/>
  <c r="H2373" i="62"/>
  <c r="I2373" i="62"/>
  <c r="J2373" i="62"/>
  <c r="K2373" i="62"/>
  <c r="L2373" i="62"/>
  <c r="M2373" i="62"/>
  <c r="N2373" i="62"/>
  <c r="C2374" i="62"/>
  <c r="D2374" i="62"/>
  <c r="E2374" i="62"/>
  <c r="F2374" i="62"/>
  <c r="G2374" i="62"/>
  <c r="H2374" i="62"/>
  <c r="I2374" i="62"/>
  <c r="J2374" i="62"/>
  <c r="K2374" i="62"/>
  <c r="L2374" i="62"/>
  <c r="M2374" i="62"/>
  <c r="N2374" i="62"/>
  <c r="C2375" i="62"/>
  <c r="D2375" i="62"/>
  <c r="E2375" i="62"/>
  <c r="F2375" i="62"/>
  <c r="G2375" i="62"/>
  <c r="H2375" i="62"/>
  <c r="I2375" i="62"/>
  <c r="J2375" i="62"/>
  <c r="K2375" i="62"/>
  <c r="L2375" i="62"/>
  <c r="M2375" i="62"/>
  <c r="N2375" i="62"/>
  <c r="C2376" i="62"/>
  <c r="D2376" i="62"/>
  <c r="E2376" i="62"/>
  <c r="F2376" i="62"/>
  <c r="G2376" i="62"/>
  <c r="H2376" i="62"/>
  <c r="I2376" i="62"/>
  <c r="J2376" i="62"/>
  <c r="K2376" i="62"/>
  <c r="L2376" i="62"/>
  <c r="M2376" i="62"/>
  <c r="N2376" i="62"/>
  <c r="C2377" i="62"/>
  <c r="D2377" i="62"/>
  <c r="E2377" i="62"/>
  <c r="F2377" i="62"/>
  <c r="G2377" i="62"/>
  <c r="H2377" i="62"/>
  <c r="I2377" i="62"/>
  <c r="J2377" i="62"/>
  <c r="K2377" i="62"/>
  <c r="L2377" i="62"/>
  <c r="M2377" i="62"/>
  <c r="N2377" i="62"/>
  <c r="C2378" i="62"/>
  <c r="D2378" i="62"/>
  <c r="E2378" i="62"/>
  <c r="F2378" i="62"/>
  <c r="G2378" i="62"/>
  <c r="H2378" i="62"/>
  <c r="I2378" i="62"/>
  <c r="J2378" i="62"/>
  <c r="K2378" i="62"/>
  <c r="L2378" i="62"/>
  <c r="M2378" i="62"/>
  <c r="N2378" i="62"/>
  <c r="C2379" i="62"/>
  <c r="D2379" i="62"/>
  <c r="E2379" i="62"/>
  <c r="F2379" i="62"/>
  <c r="G2379" i="62"/>
  <c r="H2379" i="62"/>
  <c r="I2379" i="62"/>
  <c r="J2379" i="62"/>
  <c r="K2379" i="62"/>
  <c r="L2379" i="62"/>
  <c r="M2379" i="62"/>
  <c r="N2379" i="62"/>
  <c r="C2380" i="62"/>
  <c r="D2380" i="62"/>
  <c r="E2380" i="62"/>
  <c r="F2380" i="62"/>
  <c r="G2380" i="62"/>
  <c r="H2380" i="62"/>
  <c r="I2380" i="62"/>
  <c r="J2380" i="62"/>
  <c r="K2380" i="62"/>
  <c r="L2380" i="62"/>
  <c r="M2380" i="62"/>
  <c r="N2380" i="62"/>
  <c r="C2381" i="62"/>
  <c r="D2381" i="62"/>
  <c r="E2381" i="62"/>
  <c r="F2381" i="62"/>
  <c r="G2381" i="62"/>
  <c r="H2381" i="62"/>
  <c r="I2381" i="62"/>
  <c r="J2381" i="62"/>
  <c r="K2381" i="62"/>
  <c r="L2381" i="62"/>
  <c r="M2381" i="62"/>
  <c r="N2381" i="62"/>
  <c r="C2382" i="62"/>
  <c r="D2382" i="62"/>
  <c r="E2382" i="62"/>
  <c r="F2382" i="62"/>
  <c r="G2382" i="62"/>
  <c r="H2382" i="62"/>
  <c r="I2382" i="62"/>
  <c r="J2382" i="62"/>
  <c r="K2382" i="62"/>
  <c r="L2382" i="62"/>
  <c r="M2382" i="62"/>
  <c r="N2382" i="62"/>
  <c r="C2383" i="62"/>
  <c r="D2383" i="62"/>
  <c r="E2383" i="62"/>
  <c r="F2383" i="62"/>
  <c r="G2383" i="62"/>
  <c r="H2383" i="62"/>
  <c r="I2383" i="62"/>
  <c r="J2383" i="62"/>
  <c r="K2383" i="62"/>
  <c r="L2383" i="62"/>
  <c r="M2383" i="62"/>
  <c r="N2383" i="62"/>
  <c r="C2384" i="62"/>
  <c r="D2384" i="62"/>
  <c r="E2384" i="62"/>
  <c r="F2384" i="62"/>
  <c r="G2384" i="62"/>
  <c r="H2384" i="62"/>
  <c r="I2384" i="62"/>
  <c r="J2384" i="62"/>
  <c r="K2384" i="62"/>
  <c r="L2384" i="62"/>
  <c r="M2384" i="62"/>
  <c r="N2384" i="62"/>
  <c r="C2385" i="62"/>
  <c r="D2385" i="62"/>
  <c r="E2385" i="62"/>
  <c r="F2385" i="62"/>
  <c r="G2385" i="62"/>
  <c r="H2385" i="62"/>
  <c r="I2385" i="62"/>
  <c r="J2385" i="62"/>
  <c r="K2385" i="62"/>
  <c r="L2385" i="62"/>
  <c r="M2385" i="62"/>
  <c r="N2385" i="62"/>
  <c r="C2386" i="62"/>
  <c r="D2386" i="62"/>
  <c r="E2386" i="62"/>
  <c r="F2386" i="62"/>
  <c r="G2386" i="62"/>
  <c r="H2386" i="62"/>
  <c r="I2386" i="62"/>
  <c r="J2386" i="62"/>
  <c r="K2386" i="62"/>
  <c r="L2386" i="62"/>
  <c r="M2386" i="62"/>
  <c r="N2386" i="62"/>
  <c r="C2387" i="62"/>
  <c r="D2387" i="62"/>
  <c r="E2387" i="62"/>
  <c r="F2387" i="62"/>
  <c r="G2387" i="62"/>
  <c r="H2387" i="62"/>
  <c r="I2387" i="62"/>
  <c r="J2387" i="62"/>
  <c r="K2387" i="62"/>
  <c r="L2387" i="62"/>
  <c r="M2387" i="62"/>
  <c r="N2387" i="62"/>
  <c r="C2388" i="62"/>
  <c r="D2388" i="62"/>
  <c r="E2388" i="62"/>
  <c r="F2388" i="62"/>
  <c r="G2388" i="62"/>
  <c r="H2388" i="62"/>
  <c r="I2388" i="62"/>
  <c r="J2388" i="62"/>
  <c r="K2388" i="62"/>
  <c r="L2388" i="62"/>
  <c r="M2388" i="62"/>
  <c r="N2388" i="62"/>
  <c r="C2389" i="62"/>
  <c r="D2389" i="62"/>
  <c r="E2389" i="62"/>
  <c r="F2389" i="62"/>
  <c r="G2389" i="62"/>
  <c r="H2389" i="62"/>
  <c r="I2389" i="62"/>
  <c r="J2389" i="62"/>
  <c r="K2389" i="62"/>
  <c r="L2389" i="62"/>
  <c r="M2389" i="62"/>
  <c r="N2389" i="62"/>
  <c r="C2390" i="62"/>
  <c r="D2390" i="62"/>
  <c r="E2390" i="62"/>
  <c r="F2390" i="62"/>
  <c r="G2390" i="62"/>
  <c r="H2390" i="62"/>
  <c r="I2390" i="62"/>
  <c r="J2390" i="62"/>
  <c r="K2390" i="62"/>
  <c r="L2390" i="62"/>
  <c r="M2390" i="62"/>
  <c r="N2390" i="62"/>
  <c r="C2391" i="62"/>
  <c r="D2391" i="62"/>
  <c r="E2391" i="62"/>
  <c r="F2391" i="62"/>
  <c r="G2391" i="62"/>
  <c r="H2391" i="62"/>
  <c r="I2391" i="62"/>
  <c r="J2391" i="62"/>
  <c r="K2391" i="62"/>
  <c r="L2391" i="62"/>
  <c r="M2391" i="62"/>
  <c r="N2391" i="62"/>
  <c r="C2392" i="62"/>
  <c r="D2392" i="62"/>
  <c r="E2392" i="62"/>
  <c r="F2392" i="62"/>
  <c r="G2392" i="62"/>
  <c r="H2392" i="62"/>
  <c r="I2392" i="62"/>
  <c r="J2392" i="62"/>
  <c r="K2392" i="62"/>
  <c r="L2392" i="62"/>
  <c r="M2392" i="62"/>
  <c r="N2392" i="62"/>
  <c r="C2393" i="62"/>
  <c r="D2393" i="62"/>
  <c r="E2393" i="62"/>
  <c r="F2393" i="62"/>
  <c r="G2393" i="62"/>
  <c r="H2393" i="62"/>
  <c r="I2393" i="62"/>
  <c r="J2393" i="62"/>
  <c r="K2393" i="62"/>
  <c r="L2393" i="62"/>
  <c r="M2393" i="62"/>
  <c r="N2393" i="62"/>
  <c r="C2394" i="62"/>
  <c r="D2394" i="62"/>
  <c r="E2394" i="62"/>
  <c r="F2394" i="62"/>
  <c r="G2394" i="62"/>
  <c r="H2394" i="62"/>
  <c r="I2394" i="62"/>
  <c r="J2394" i="62"/>
  <c r="K2394" i="62"/>
  <c r="L2394" i="62"/>
  <c r="M2394" i="62"/>
  <c r="N2394" i="62"/>
  <c r="C2395" i="62"/>
  <c r="D2395" i="62"/>
  <c r="E2395" i="62"/>
  <c r="F2395" i="62"/>
  <c r="G2395" i="62"/>
  <c r="H2395" i="62"/>
  <c r="I2395" i="62"/>
  <c r="J2395" i="62"/>
  <c r="K2395" i="62"/>
  <c r="L2395" i="62"/>
  <c r="M2395" i="62"/>
  <c r="N2395" i="62"/>
  <c r="C2396" i="62"/>
  <c r="D2396" i="62"/>
  <c r="E2396" i="62"/>
  <c r="F2396" i="62"/>
  <c r="G2396" i="62"/>
  <c r="H2396" i="62"/>
  <c r="I2396" i="62"/>
  <c r="J2396" i="62"/>
  <c r="K2396" i="62"/>
  <c r="L2396" i="62"/>
  <c r="M2396" i="62"/>
  <c r="N2396" i="62"/>
  <c r="C2397" i="62"/>
  <c r="D2397" i="62"/>
  <c r="E2397" i="62"/>
  <c r="F2397" i="62"/>
  <c r="G2397" i="62"/>
  <c r="H2397" i="62"/>
  <c r="I2397" i="62"/>
  <c r="J2397" i="62"/>
  <c r="K2397" i="62"/>
  <c r="L2397" i="62"/>
  <c r="M2397" i="62"/>
  <c r="N2397" i="62"/>
  <c r="C2398" i="62"/>
  <c r="D2398" i="62"/>
  <c r="E2398" i="62"/>
  <c r="F2398" i="62"/>
  <c r="G2398" i="62"/>
  <c r="H2398" i="62"/>
  <c r="I2398" i="62"/>
  <c r="J2398" i="62"/>
  <c r="K2398" i="62"/>
  <c r="L2398" i="62"/>
  <c r="M2398" i="62"/>
  <c r="N2398" i="62"/>
  <c r="C2399" i="62"/>
  <c r="D2399" i="62"/>
  <c r="E2399" i="62"/>
  <c r="F2399" i="62"/>
  <c r="G2399" i="62"/>
  <c r="H2399" i="62"/>
  <c r="I2399" i="62"/>
  <c r="J2399" i="62"/>
  <c r="K2399" i="62"/>
  <c r="L2399" i="62"/>
  <c r="M2399" i="62"/>
  <c r="N2399" i="62"/>
  <c r="C2400" i="62"/>
  <c r="D2400" i="62"/>
  <c r="E2400" i="62"/>
  <c r="F2400" i="62"/>
  <c r="G2400" i="62"/>
  <c r="H2400" i="62"/>
  <c r="I2400" i="62"/>
  <c r="J2400" i="62"/>
  <c r="K2400" i="62"/>
  <c r="L2400" i="62"/>
  <c r="M2400" i="62"/>
  <c r="N2400" i="62"/>
  <c r="C2401" i="62"/>
  <c r="D2401" i="62"/>
  <c r="E2401" i="62"/>
  <c r="F2401" i="62"/>
  <c r="G2401" i="62"/>
  <c r="H2401" i="62"/>
  <c r="I2401" i="62"/>
  <c r="J2401" i="62"/>
  <c r="K2401" i="62"/>
  <c r="L2401" i="62"/>
  <c r="M2401" i="62"/>
  <c r="N2401" i="62"/>
  <c r="C2402" i="62"/>
  <c r="D2402" i="62"/>
  <c r="E2402" i="62"/>
  <c r="F2402" i="62"/>
  <c r="G2402" i="62"/>
  <c r="H2402" i="62"/>
  <c r="I2402" i="62"/>
  <c r="J2402" i="62"/>
  <c r="K2402" i="62"/>
  <c r="L2402" i="62"/>
  <c r="M2402" i="62"/>
  <c r="N2402" i="62"/>
  <c r="C2403" i="62"/>
  <c r="D2403" i="62"/>
  <c r="E2403" i="62"/>
  <c r="F2403" i="62"/>
  <c r="G2403" i="62"/>
  <c r="H2403" i="62"/>
  <c r="I2403" i="62"/>
  <c r="J2403" i="62"/>
  <c r="K2403" i="62"/>
  <c r="L2403" i="62"/>
  <c r="M2403" i="62"/>
  <c r="N2403" i="62"/>
  <c r="C2404" i="62"/>
  <c r="D2404" i="62"/>
  <c r="E2404" i="62"/>
  <c r="F2404" i="62"/>
  <c r="G2404" i="62"/>
  <c r="H2404" i="62"/>
  <c r="I2404" i="62"/>
  <c r="J2404" i="62"/>
  <c r="K2404" i="62"/>
  <c r="L2404" i="62"/>
  <c r="M2404" i="62"/>
  <c r="N2404" i="62"/>
  <c r="C2405" i="62"/>
  <c r="D2405" i="62"/>
  <c r="E2405" i="62"/>
  <c r="F2405" i="62"/>
  <c r="G2405" i="62"/>
  <c r="H2405" i="62"/>
  <c r="I2405" i="62"/>
  <c r="J2405" i="62"/>
  <c r="K2405" i="62"/>
  <c r="L2405" i="62"/>
  <c r="M2405" i="62"/>
  <c r="N2405" i="62"/>
  <c r="C2406" i="62"/>
  <c r="D2406" i="62"/>
  <c r="E2406" i="62"/>
  <c r="F2406" i="62"/>
  <c r="G2406" i="62"/>
  <c r="H2406" i="62"/>
  <c r="I2406" i="62"/>
  <c r="J2406" i="62"/>
  <c r="K2406" i="62"/>
  <c r="L2406" i="62"/>
  <c r="M2406" i="62"/>
  <c r="N2406" i="62"/>
  <c r="C2407" i="62"/>
  <c r="D2407" i="62"/>
  <c r="E2407" i="62"/>
  <c r="F2407" i="62"/>
  <c r="G2407" i="62"/>
  <c r="H2407" i="62"/>
  <c r="I2407" i="62"/>
  <c r="J2407" i="62"/>
  <c r="K2407" i="62"/>
  <c r="L2407" i="62"/>
  <c r="M2407" i="62"/>
  <c r="N2407" i="62"/>
  <c r="C2408" i="62"/>
  <c r="D2408" i="62"/>
  <c r="E2408" i="62"/>
  <c r="F2408" i="62"/>
  <c r="G2408" i="62"/>
  <c r="H2408" i="62"/>
  <c r="I2408" i="62"/>
  <c r="J2408" i="62"/>
  <c r="K2408" i="62"/>
  <c r="L2408" i="62"/>
  <c r="M2408" i="62"/>
  <c r="N2408" i="62"/>
  <c r="C2409" i="62"/>
  <c r="D2409" i="62"/>
  <c r="E2409" i="62"/>
  <c r="F2409" i="62"/>
  <c r="G2409" i="62"/>
  <c r="H2409" i="62"/>
  <c r="I2409" i="62"/>
  <c r="J2409" i="62"/>
  <c r="K2409" i="62"/>
  <c r="L2409" i="62"/>
  <c r="M2409" i="62"/>
  <c r="N2409" i="62"/>
  <c r="C2410" i="62"/>
  <c r="D2410" i="62"/>
  <c r="E2410" i="62"/>
  <c r="F2410" i="62"/>
  <c r="G2410" i="62"/>
  <c r="H2410" i="62"/>
  <c r="I2410" i="62"/>
  <c r="J2410" i="62"/>
  <c r="K2410" i="62"/>
  <c r="L2410" i="62"/>
  <c r="M2410" i="62"/>
  <c r="N2410" i="62"/>
  <c r="C2411" i="62"/>
  <c r="D2411" i="62"/>
  <c r="E2411" i="62"/>
  <c r="F2411" i="62"/>
  <c r="G2411" i="62"/>
  <c r="H2411" i="62"/>
  <c r="I2411" i="62"/>
  <c r="J2411" i="62"/>
  <c r="K2411" i="62"/>
  <c r="L2411" i="62"/>
  <c r="M2411" i="62"/>
  <c r="N2411" i="62"/>
  <c r="C2412" i="62"/>
  <c r="D2412" i="62"/>
  <c r="E2412" i="62"/>
  <c r="F2412" i="62"/>
  <c r="G2412" i="62"/>
  <c r="H2412" i="62"/>
  <c r="I2412" i="62"/>
  <c r="J2412" i="62"/>
  <c r="K2412" i="62"/>
  <c r="L2412" i="62"/>
  <c r="M2412" i="62"/>
  <c r="N2412" i="62"/>
  <c r="C2413" i="62"/>
  <c r="D2413" i="62"/>
  <c r="E2413" i="62"/>
  <c r="F2413" i="62"/>
  <c r="G2413" i="62"/>
  <c r="H2413" i="62"/>
  <c r="I2413" i="62"/>
  <c r="J2413" i="62"/>
  <c r="K2413" i="62"/>
  <c r="L2413" i="62"/>
  <c r="M2413" i="62"/>
  <c r="N2413" i="62"/>
  <c r="C2414" i="62"/>
  <c r="D2414" i="62"/>
  <c r="E2414" i="62"/>
  <c r="F2414" i="62"/>
  <c r="G2414" i="62"/>
  <c r="H2414" i="62"/>
  <c r="I2414" i="62"/>
  <c r="J2414" i="62"/>
  <c r="K2414" i="62"/>
  <c r="L2414" i="62"/>
  <c r="M2414" i="62"/>
  <c r="N2414" i="62"/>
  <c r="C2415" i="62"/>
  <c r="D2415" i="62"/>
  <c r="E2415" i="62"/>
  <c r="F2415" i="62"/>
  <c r="G2415" i="62"/>
  <c r="H2415" i="62"/>
  <c r="I2415" i="62"/>
  <c r="J2415" i="62"/>
  <c r="K2415" i="62"/>
  <c r="L2415" i="62"/>
  <c r="M2415" i="62"/>
  <c r="N2415" i="62"/>
  <c r="C2416" i="62"/>
  <c r="D2416" i="62"/>
  <c r="E2416" i="62"/>
  <c r="F2416" i="62"/>
  <c r="G2416" i="62"/>
  <c r="H2416" i="62"/>
  <c r="I2416" i="62"/>
  <c r="J2416" i="62"/>
  <c r="K2416" i="62"/>
  <c r="L2416" i="62"/>
  <c r="M2416" i="62"/>
  <c r="N2416" i="62"/>
  <c r="C2417" i="62"/>
  <c r="D2417" i="62"/>
  <c r="E2417" i="62"/>
  <c r="F2417" i="62"/>
  <c r="G2417" i="62"/>
  <c r="H2417" i="62"/>
  <c r="I2417" i="62"/>
  <c r="J2417" i="62"/>
  <c r="K2417" i="62"/>
  <c r="L2417" i="62"/>
  <c r="M2417" i="62"/>
  <c r="N2417" i="62"/>
  <c r="C2418" i="62"/>
  <c r="D2418" i="62"/>
  <c r="E2418" i="62"/>
  <c r="F2418" i="62"/>
  <c r="G2418" i="62"/>
  <c r="H2418" i="62"/>
  <c r="I2418" i="62"/>
  <c r="J2418" i="62"/>
  <c r="K2418" i="62"/>
  <c r="L2418" i="62"/>
  <c r="M2418" i="62"/>
  <c r="N2418" i="62"/>
  <c r="C2419" i="62"/>
  <c r="D2419" i="62"/>
  <c r="E2419" i="62"/>
  <c r="F2419" i="62"/>
  <c r="G2419" i="62"/>
  <c r="H2419" i="62"/>
  <c r="I2419" i="62"/>
  <c r="J2419" i="62"/>
  <c r="K2419" i="62"/>
  <c r="L2419" i="62"/>
  <c r="M2419" i="62"/>
  <c r="N2419" i="62"/>
  <c r="C2420" i="62"/>
  <c r="D2420" i="62"/>
  <c r="E2420" i="62"/>
  <c r="F2420" i="62"/>
  <c r="G2420" i="62"/>
  <c r="H2420" i="62"/>
  <c r="I2420" i="62"/>
  <c r="J2420" i="62"/>
  <c r="K2420" i="62"/>
  <c r="L2420" i="62"/>
  <c r="M2420" i="62"/>
  <c r="N2420" i="62"/>
  <c r="C2421" i="62"/>
  <c r="D2421" i="62"/>
  <c r="E2421" i="62"/>
  <c r="F2421" i="62"/>
  <c r="G2421" i="62"/>
  <c r="H2421" i="62"/>
  <c r="I2421" i="62"/>
  <c r="J2421" i="62"/>
  <c r="K2421" i="62"/>
  <c r="L2421" i="62"/>
  <c r="M2421" i="62"/>
  <c r="N2421" i="62"/>
  <c r="C2422" i="62"/>
  <c r="D2422" i="62"/>
  <c r="E2422" i="62"/>
  <c r="F2422" i="62"/>
  <c r="G2422" i="62"/>
  <c r="H2422" i="62"/>
  <c r="I2422" i="62"/>
  <c r="J2422" i="62"/>
  <c r="K2422" i="62"/>
  <c r="L2422" i="62"/>
  <c r="M2422" i="62"/>
  <c r="N2422" i="62"/>
  <c r="C2423" i="62"/>
  <c r="D2423" i="62"/>
  <c r="E2423" i="62"/>
  <c r="F2423" i="62"/>
  <c r="G2423" i="62"/>
  <c r="H2423" i="62"/>
  <c r="I2423" i="62"/>
  <c r="J2423" i="62"/>
  <c r="K2423" i="62"/>
  <c r="L2423" i="62"/>
  <c r="M2423" i="62"/>
  <c r="N2423" i="62"/>
  <c r="C2424" i="62"/>
  <c r="D2424" i="62"/>
  <c r="E2424" i="62"/>
  <c r="F2424" i="62"/>
  <c r="G2424" i="62"/>
  <c r="H2424" i="62"/>
  <c r="I2424" i="62"/>
  <c r="J2424" i="62"/>
  <c r="K2424" i="62"/>
  <c r="L2424" i="62"/>
  <c r="M2424" i="62"/>
  <c r="N2424" i="62"/>
  <c r="C2425" i="62"/>
  <c r="D2425" i="62"/>
  <c r="E2425" i="62"/>
  <c r="F2425" i="62"/>
  <c r="G2425" i="62"/>
  <c r="H2425" i="62"/>
  <c r="I2425" i="62"/>
  <c r="J2425" i="62"/>
  <c r="K2425" i="62"/>
  <c r="L2425" i="62"/>
  <c r="M2425" i="62"/>
  <c r="N2425" i="62"/>
  <c r="C2426" i="62"/>
  <c r="D2426" i="62"/>
  <c r="E2426" i="62"/>
  <c r="F2426" i="62"/>
  <c r="G2426" i="62"/>
  <c r="H2426" i="62"/>
  <c r="I2426" i="62"/>
  <c r="J2426" i="62"/>
  <c r="K2426" i="62"/>
  <c r="L2426" i="62"/>
  <c r="M2426" i="62"/>
  <c r="N2426" i="62"/>
  <c r="C2427" i="62"/>
  <c r="D2427" i="62"/>
  <c r="E2427" i="62"/>
  <c r="F2427" i="62"/>
  <c r="G2427" i="62"/>
  <c r="H2427" i="62"/>
  <c r="I2427" i="62"/>
  <c r="J2427" i="62"/>
  <c r="K2427" i="62"/>
  <c r="L2427" i="62"/>
  <c r="M2427" i="62"/>
  <c r="N2427" i="62"/>
  <c r="C2428" i="62"/>
  <c r="D2428" i="62"/>
  <c r="E2428" i="62"/>
  <c r="F2428" i="62"/>
  <c r="G2428" i="62"/>
  <c r="H2428" i="62"/>
  <c r="I2428" i="62"/>
  <c r="J2428" i="62"/>
  <c r="K2428" i="62"/>
  <c r="L2428" i="62"/>
  <c r="M2428" i="62"/>
  <c r="N2428" i="62"/>
  <c r="C2429" i="62"/>
  <c r="D2429" i="62"/>
  <c r="E2429" i="62"/>
  <c r="F2429" i="62"/>
  <c r="G2429" i="62"/>
  <c r="H2429" i="62"/>
  <c r="I2429" i="62"/>
  <c r="J2429" i="62"/>
  <c r="K2429" i="62"/>
  <c r="L2429" i="62"/>
  <c r="M2429" i="62"/>
  <c r="N2429" i="62"/>
  <c r="C2430" i="62"/>
  <c r="D2430" i="62"/>
  <c r="E2430" i="62"/>
  <c r="F2430" i="62"/>
  <c r="G2430" i="62"/>
  <c r="H2430" i="62"/>
  <c r="I2430" i="62"/>
  <c r="J2430" i="62"/>
  <c r="K2430" i="62"/>
  <c r="L2430" i="62"/>
  <c r="M2430" i="62"/>
  <c r="N2430" i="62"/>
  <c r="C2431" i="62"/>
  <c r="D2431" i="62"/>
  <c r="E2431" i="62"/>
  <c r="F2431" i="62"/>
  <c r="G2431" i="62"/>
  <c r="H2431" i="62"/>
  <c r="I2431" i="62"/>
  <c r="J2431" i="62"/>
  <c r="K2431" i="62"/>
  <c r="L2431" i="62"/>
  <c r="M2431" i="62"/>
  <c r="N2431" i="62"/>
  <c r="C2432" i="62"/>
  <c r="D2432" i="62"/>
  <c r="E2432" i="62"/>
  <c r="F2432" i="62"/>
  <c r="G2432" i="62"/>
  <c r="H2432" i="62"/>
  <c r="I2432" i="62"/>
  <c r="J2432" i="62"/>
  <c r="K2432" i="62"/>
  <c r="L2432" i="62"/>
  <c r="M2432" i="62"/>
  <c r="N2432" i="62"/>
  <c r="C2433" i="62"/>
  <c r="D2433" i="62"/>
  <c r="E2433" i="62"/>
  <c r="F2433" i="62"/>
  <c r="G2433" i="62"/>
  <c r="H2433" i="62"/>
  <c r="I2433" i="62"/>
  <c r="J2433" i="62"/>
  <c r="K2433" i="62"/>
  <c r="L2433" i="62"/>
  <c r="M2433" i="62"/>
  <c r="N2433" i="62"/>
  <c r="C2434" i="62"/>
  <c r="D2434" i="62"/>
  <c r="E2434" i="62"/>
  <c r="F2434" i="62"/>
  <c r="G2434" i="62"/>
  <c r="H2434" i="62"/>
  <c r="I2434" i="62"/>
  <c r="J2434" i="62"/>
  <c r="K2434" i="62"/>
  <c r="L2434" i="62"/>
  <c r="M2434" i="62"/>
  <c r="N2434" i="62"/>
  <c r="C2435" i="62"/>
  <c r="D2435" i="62"/>
  <c r="E2435" i="62"/>
  <c r="F2435" i="62"/>
  <c r="G2435" i="62"/>
  <c r="H2435" i="62"/>
  <c r="I2435" i="62"/>
  <c r="J2435" i="62"/>
  <c r="K2435" i="62"/>
  <c r="L2435" i="62"/>
  <c r="M2435" i="62"/>
  <c r="N2435" i="62"/>
  <c r="C2436" i="62"/>
  <c r="D2436" i="62"/>
  <c r="E2436" i="62"/>
  <c r="F2436" i="62"/>
  <c r="G2436" i="62"/>
  <c r="H2436" i="62"/>
  <c r="I2436" i="62"/>
  <c r="J2436" i="62"/>
  <c r="K2436" i="62"/>
  <c r="L2436" i="62"/>
  <c r="M2436" i="62"/>
  <c r="N2436" i="62"/>
  <c r="C2437" i="62"/>
  <c r="D2437" i="62"/>
  <c r="E2437" i="62"/>
  <c r="F2437" i="62"/>
  <c r="G2437" i="62"/>
  <c r="H2437" i="62"/>
  <c r="I2437" i="62"/>
  <c r="J2437" i="62"/>
  <c r="K2437" i="62"/>
  <c r="L2437" i="62"/>
  <c r="M2437" i="62"/>
  <c r="N2437" i="62"/>
  <c r="C2438" i="62"/>
  <c r="D2438" i="62"/>
  <c r="E2438" i="62"/>
  <c r="F2438" i="62"/>
  <c r="G2438" i="62"/>
  <c r="H2438" i="62"/>
  <c r="I2438" i="62"/>
  <c r="J2438" i="62"/>
  <c r="K2438" i="62"/>
  <c r="L2438" i="62"/>
  <c r="M2438" i="62"/>
  <c r="N2438" i="62"/>
  <c r="C2439" i="62"/>
  <c r="D2439" i="62"/>
  <c r="E2439" i="62"/>
  <c r="F2439" i="62"/>
  <c r="G2439" i="62"/>
  <c r="H2439" i="62"/>
  <c r="I2439" i="62"/>
  <c r="J2439" i="62"/>
  <c r="K2439" i="62"/>
  <c r="L2439" i="62"/>
  <c r="M2439" i="62"/>
  <c r="N2439" i="62"/>
  <c r="C2440" i="62"/>
  <c r="D2440" i="62"/>
  <c r="E2440" i="62"/>
  <c r="F2440" i="62"/>
  <c r="G2440" i="62"/>
  <c r="H2440" i="62"/>
  <c r="I2440" i="62"/>
  <c r="J2440" i="62"/>
  <c r="K2440" i="62"/>
  <c r="L2440" i="62"/>
  <c r="M2440" i="62"/>
  <c r="N2440" i="62"/>
  <c r="C2441" i="62"/>
  <c r="D2441" i="62"/>
  <c r="E2441" i="62"/>
  <c r="F2441" i="62"/>
  <c r="G2441" i="62"/>
  <c r="H2441" i="62"/>
  <c r="I2441" i="62"/>
  <c r="J2441" i="62"/>
  <c r="K2441" i="62"/>
  <c r="L2441" i="62"/>
  <c r="M2441" i="62"/>
  <c r="N2441" i="62"/>
  <c r="C2442" i="62"/>
  <c r="D2442" i="62"/>
  <c r="E2442" i="62"/>
  <c r="F2442" i="62"/>
  <c r="G2442" i="62"/>
  <c r="H2442" i="62"/>
  <c r="I2442" i="62"/>
  <c r="J2442" i="62"/>
  <c r="K2442" i="62"/>
  <c r="L2442" i="62"/>
  <c r="M2442" i="62"/>
  <c r="N2442" i="62"/>
  <c r="C2443" i="62"/>
  <c r="D2443" i="62"/>
  <c r="E2443" i="62"/>
  <c r="F2443" i="62"/>
  <c r="G2443" i="62"/>
  <c r="H2443" i="62"/>
  <c r="I2443" i="62"/>
  <c r="J2443" i="62"/>
  <c r="K2443" i="62"/>
  <c r="L2443" i="62"/>
  <c r="M2443" i="62"/>
  <c r="N2443" i="62"/>
  <c r="C2444" i="62"/>
  <c r="D2444" i="62"/>
  <c r="E2444" i="62"/>
  <c r="F2444" i="62"/>
  <c r="G2444" i="62"/>
  <c r="H2444" i="62"/>
  <c r="I2444" i="62"/>
  <c r="J2444" i="62"/>
  <c r="K2444" i="62"/>
  <c r="L2444" i="62"/>
  <c r="M2444" i="62"/>
  <c r="N2444" i="62"/>
  <c r="C2445" i="62"/>
  <c r="D2445" i="62"/>
  <c r="E2445" i="62"/>
  <c r="F2445" i="62"/>
  <c r="G2445" i="62"/>
  <c r="H2445" i="62"/>
  <c r="I2445" i="62"/>
  <c r="J2445" i="62"/>
  <c r="K2445" i="62"/>
  <c r="L2445" i="62"/>
  <c r="M2445" i="62"/>
  <c r="N2445" i="62"/>
  <c r="C2446" i="62"/>
  <c r="D2446" i="62"/>
  <c r="E2446" i="62"/>
  <c r="F2446" i="62"/>
  <c r="G2446" i="62"/>
  <c r="H2446" i="62"/>
  <c r="I2446" i="62"/>
  <c r="J2446" i="62"/>
  <c r="K2446" i="62"/>
  <c r="L2446" i="62"/>
  <c r="M2446" i="62"/>
  <c r="N2446" i="62"/>
  <c r="C2447" i="62"/>
  <c r="D2447" i="62"/>
  <c r="E2447" i="62"/>
  <c r="F2447" i="62"/>
  <c r="G2447" i="62"/>
  <c r="H2447" i="62"/>
  <c r="I2447" i="62"/>
  <c r="J2447" i="62"/>
  <c r="K2447" i="62"/>
  <c r="L2447" i="62"/>
  <c r="M2447" i="62"/>
  <c r="N2447" i="62"/>
  <c r="C2448" i="62"/>
  <c r="D2448" i="62"/>
  <c r="E2448" i="62"/>
  <c r="F2448" i="62"/>
  <c r="G2448" i="62"/>
  <c r="H2448" i="62"/>
  <c r="I2448" i="62"/>
  <c r="J2448" i="62"/>
  <c r="K2448" i="62"/>
  <c r="L2448" i="62"/>
  <c r="M2448" i="62"/>
  <c r="N2448" i="62"/>
  <c r="C2449" i="62"/>
  <c r="D2449" i="62"/>
  <c r="E2449" i="62"/>
  <c r="F2449" i="62"/>
  <c r="G2449" i="62"/>
  <c r="H2449" i="62"/>
  <c r="I2449" i="62"/>
  <c r="J2449" i="62"/>
  <c r="K2449" i="62"/>
  <c r="L2449" i="62"/>
  <c r="M2449" i="62"/>
  <c r="N2449" i="62"/>
  <c r="C2450" i="62"/>
  <c r="D2450" i="62"/>
  <c r="E2450" i="62"/>
  <c r="F2450" i="62"/>
  <c r="G2450" i="62"/>
  <c r="H2450" i="62"/>
  <c r="I2450" i="62"/>
  <c r="J2450" i="62"/>
  <c r="K2450" i="62"/>
  <c r="L2450" i="62"/>
  <c r="M2450" i="62"/>
  <c r="N2450" i="62"/>
  <c r="C2451" i="62"/>
  <c r="D2451" i="62"/>
  <c r="E2451" i="62"/>
  <c r="F2451" i="62"/>
  <c r="G2451" i="62"/>
  <c r="H2451" i="62"/>
  <c r="I2451" i="62"/>
  <c r="J2451" i="62"/>
  <c r="K2451" i="62"/>
  <c r="L2451" i="62"/>
  <c r="M2451" i="62"/>
  <c r="N2451" i="62"/>
  <c r="C2452" i="62"/>
  <c r="D2452" i="62"/>
  <c r="E2452" i="62"/>
  <c r="F2452" i="62"/>
  <c r="G2452" i="62"/>
  <c r="H2452" i="62"/>
  <c r="I2452" i="62"/>
  <c r="J2452" i="62"/>
  <c r="K2452" i="62"/>
  <c r="L2452" i="62"/>
  <c r="M2452" i="62"/>
  <c r="N2452" i="62"/>
  <c r="C2453" i="62"/>
  <c r="D2453" i="62"/>
  <c r="E2453" i="62"/>
  <c r="F2453" i="62"/>
  <c r="G2453" i="62"/>
  <c r="H2453" i="62"/>
  <c r="I2453" i="62"/>
  <c r="J2453" i="62"/>
  <c r="K2453" i="62"/>
  <c r="L2453" i="62"/>
  <c r="M2453" i="62"/>
  <c r="N2453" i="62"/>
  <c r="C2454" i="62"/>
  <c r="D2454" i="62"/>
  <c r="E2454" i="62"/>
  <c r="F2454" i="62"/>
  <c r="G2454" i="62"/>
  <c r="H2454" i="62"/>
  <c r="I2454" i="62"/>
  <c r="J2454" i="62"/>
  <c r="K2454" i="62"/>
  <c r="L2454" i="62"/>
  <c r="M2454" i="62"/>
  <c r="N2454" i="62"/>
  <c r="C2455" i="62"/>
  <c r="D2455" i="62"/>
  <c r="E2455" i="62"/>
  <c r="F2455" i="62"/>
  <c r="G2455" i="62"/>
  <c r="H2455" i="62"/>
  <c r="I2455" i="62"/>
  <c r="J2455" i="62"/>
  <c r="K2455" i="62"/>
  <c r="L2455" i="62"/>
  <c r="M2455" i="62"/>
  <c r="N2455" i="62"/>
  <c r="C2456" i="62"/>
  <c r="D2456" i="62"/>
  <c r="E2456" i="62"/>
  <c r="F2456" i="62"/>
  <c r="G2456" i="62"/>
  <c r="H2456" i="62"/>
  <c r="I2456" i="62"/>
  <c r="J2456" i="62"/>
  <c r="K2456" i="62"/>
  <c r="L2456" i="62"/>
  <c r="M2456" i="62"/>
  <c r="N2456" i="62"/>
  <c r="C2457" i="62"/>
  <c r="D2457" i="62"/>
  <c r="E2457" i="62"/>
  <c r="F2457" i="62"/>
  <c r="G2457" i="62"/>
  <c r="H2457" i="62"/>
  <c r="I2457" i="62"/>
  <c r="J2457" i="62"/>
  <c r="K2457" i="62"/>
  <c r="L2457" i="62"/>
  <c r="M2457" i="62"/>
  <c r="N2457" i="62"/>
  <c r="C2458" i="62"/>
  <c r="D2458" i="62"/>
  <c r="E2458" i="62"/>
  <c r="F2458" i="62"/>
  <c r="G2458" i="62"/>
  <c r="H2458" i="62"/>
  <c r="I2458" i="62"/>
  <c r="J2458" i="62"/>
  <c r="K2458" i="62"/>
  <c r="L2458" i="62"/>
  <c r="M2458" i="62"/>
  <c r="N2458" i="62"/>
  <c r="C2459" i="62"/>
  <c r="D2459" i="62"/>
  <c r="E2459" i="62"/>
  <c r="F2459" i="62"/>
  <c r="G2459" i="62"/>
  <c r="H2459" i="62"/>
  <c r="I2459" i="62"/>
  <c r="J2459" i="62"/>
  <c r="K2459" i="62"/>
  <c r="L2459" i="62"/>
  <c r="M2459" i="62"/>
  <c r="N2459" i="62"/>
  <c r="C2460" i="62"/>
  <c r="D2460" i="62"/>
  <c r="E2460" i="62"/>
  <c r="F2460" i="62"/>
  <c r="G2460" i="62"/>
  <c r="H2460" i="62"/>
  <c r="I2460" i="62"/>
  <c r="J2460" i="62"/>
  <c r="K2460" i="62"/>
  <c r="L2460" i="62"/>
  <c r="M2460" i="62"/>
  <c r="N2460" i="62"/>
  <c r="C2461" i="62"/>
  <c r="D2461" i="62"/>
  <c r="E2461" i="62"/>
  <c r="F2461" i="62"/>
  <c r="G2461" i="62"/>
  <c r="H2461" i="62"/>
  <c r="I2461" i="62"/>
  <c r="J2461" i="62"/>
  <c r="K2461" i="62"/>
  <c r="L2461" i="62"/>
  <c r="M2461" i="62"/>
  <c r="N2461" i="62"/>
  <c r="C2462" i="62"/>
  <c r="D2462" i="62"/>
  <c r="E2462" i="62"/>
  <c r="F2462" i="62"/>
  <c r="G2462" i="62"/>
  <c r="H2462" i="62"/>
  <c r="I2462" i="62"/>
  <c r="J2462" i="62"/>
  <c r="K2462" i="62"/>
  <c r="L2462" i="62"/>
  <c r="M2462" i="62"/>
  <c r="N2462" i="62"/>
  <c r="C2463" i="62"/>
  <c r="D2463" i="62"/>
  <c r="E2463" i="62"/>
  <c r="F2463" i="62"/>
  <c r="G2463" i="62"/>
  <c r="H2463" i="62"/>
  <c r="I2463" i="62"/>
  <c r="J2463" i="62"/>
  <c r="K2463" i="62"/>
  <c r="L2463" i="62"/>
  <c r="M2463" i="62"/>
  <c r="N2463" i="62"/>
  <c r="C2464" i="62"/>
  <c r="D2464" i="62"/>
  <c r="E2464" i="62"/>
  <c r="F2464" i="62"/>
  <c r="G2464" i="62"/>
  <c r="H2464" i="62"/>
  <c r="I2464" i="62"/>
  <c r="J2464" i="62"/>
  <c r="K2464" i="62"/>
  <c r="L2464" i="62"/>
  <c r="M2464" i="62"/>
  <c r="N2464" i="62"/>
  <c r="C2465" i="62"/>
  <c r="D2465" i="62"/>
  <c r="E2465" i="62"/>
  <c r="F2465" i="62"/>
  <c r="G2465" i="62"/>
  <c r="H2465" i="62"/>
  <c r="I2465" i="62"/>
  <c r="J2465" i="62"/>
  <c r="K2465" i="62"/>
  <c r="L2465" i="62"/>
  <c r="M2465" i="62"/>
  <c r="N2465" i="62"/>
  <c r="C2466" i="62"/>
  <c r="D2466" i="62"/>
  <c r="E2466" i="62"/>
  <c r="F2466" i="62"/>
  <c r="G2466" i="62"/>
  <c r="H2466" i="62"/>
  <c r="I2466" i="62"/>
  <c r="J2466" i="62"/>
  <c r="K2466" i="62"/>
  <c r="L2466" i="62"/>
  <c r="M2466" i="62"/>
  <c r="N2466" i="62"/>
  <c r="C2467" i="62"/>
  <c r="D2467" i="62"/>
  <c r="E2467" i="62"/>
  <c r="F2467" i="62"/>
  <c r="G2467" i="62"/>
  <c r="H2467" i="62"/>
  <c r="I2467" i="62"/>
  <c r="J2467" i="62"/>
  <c r="K2467" i="62"/>
  <c r="L2467" i="62"/>
  <c r="M2467" i="62"/>
  <c r="N2467" i="62"/>
  <c r="C2468" i="62"/>
  <c r="D2468" i="62"/>
  <c r="E2468" i="62"/>
  <c r="F2468" i="62"/>
  <c r="G2468" i="62"/>
  <c r="H2468" i="62"/>
  <c r="I2468" i="62"/>
  <c r="J2468" i="62"/>
  <c r="K2468" i="62"/>
  <c r="L2468" i="62"/>
  <c r="M2468" i="62"/>
  <c r="N2468" i="62"/>
  <c r="C2469" i="62"/>
  <c r="D2469" i="62"/>
  <c r="E2469" i="62"/>
  <c r="F2469" i="62"/>
  <c r="G2469" i="62"/>
  <c r="H2469" i="62"/>
  <c r="I2469" i="62"/>
  <c r="J2469" i="62"/>
  <c r="K2469" i="62"/>
  <c r="L2469" i="62"/>
  <c r="M2469" i="62"/>
  <c r="N2469" i="62"/>
  <c r="C2470" i="62"/>
  <c r="D2470" i="62"/>
  <c r="E2470" i="62"/>
  <c r="F2470" i="62"/>
  <c r="G2470" i="62"/>
  <c r="H2470" i="62"/>
  <c r="I2470" i="62"/>
  <c r="J2470" i="62"/>
  <c r="K2470" i="62"/>
  <c r="L2470" i="62"/>
  <c r="M2470" i="62"/>
  <c r="N2470" i="62"/>
  <c r="C2471" i="62"/>
  <c r="D2471" i="62"/>
  <c r="E2471" i="62"/>
  <c r="F2471" i="62"/>
  <c r="G2471" i="62"/>
  <c r="H2471" i="62"/>
  <c r="I2471" i="62"/>
  <c r="J2471" i="62"/>
  <c r="K2471" i="62"/>
  <c r="L2471" i="62"/>
  <c r="M2471" i="62"/>
  <c r="N2471" i="62"/>
  <c r="C2472" i="62"/>
  <c r="D2472" i="62"/>
  <c r="E2472" i="62"/>
  <c r="F2472" i="62"/>
  <c r="G2472" i="62"/>
  <c r="H2472" i="62"/>
  <c r="I2472" i="62"/>
  <c r="J2472" i="62"/>
  <c r="K2472" i="62"/>
  <c r="L2472" i="62"/>
  <c r="M2472" i="62"/>
  <c r="N2472" i="62"/>
  <c r="C2473" i="62"/>
  <c r="D2473" i="62"/>
  <c r="E2473" i="62"/>
  <c r="F2473" i="62"/>
  <c r="G2473" i="62"/>
  <c r="H2473" i="62"/>
  <c r="I2473" i="62"/>
  <c r="J2473" i="62"/>
  <c r="K2473" i="62"/>
  <c r="L2473" i="62"/>
  <c r="M2473" i="62"/>
  <c r="N2473" i="62"/>
  <c r="C2474" i="62"/>
  <c r="D2474" i="62"/>
  <c r="E2474" i="62"/>
  <c r="F2474" i="62"/>
  <c r="G2474" i="62"/>
  <c r="H2474" i="62"/>
  <c r="I2474" i="62"/>
  <c r="J2474" i="62"/>
  <c r="K2474" i="62"/>
  <c r="L2474" i="62"/>
  <c r="M2474" i="62"/>
  <c r="N2474" i="62"/>
  <c r="C2475" i="62"/>
  <c r="D2475" i="62"/>
  <c r="E2475" i="62"/>
  <c r="F2475" i="62"/>
  <c r="G2475" i="62"/>
  <c r="H2475" i="62"/>
  <c r="I2475" i="62"/>
  <c r="J2475" i="62"/>
  <c r="K2475" i="62"/>
  <c r="L2475" i="62"/>
  <c r="M2475" i="62"/>
  <c r="N2475" i="62"/>
  <c r="C2476" i="62"/>
  <c r="D2476" i="62"/>
  <c r="E2476" i="62"/>
  <c r="F2476" i="62"/>
  <c r="G2476" i="62"/>
  <c r="H2476" i="62"/>
  <c r="I2476" i="62"/>
  <c r="J2476" i="62"/>
  <c r="K2476" i="62"/>
  <c r="L2476" i="62"/>
  <c r="M2476" i="62"/>
  <c r="N2476" i="62"/>
  <c r="C2477" i="62"/>
  <c r="D2477" i="62"/>
  <c r="E2477" i="62"/>
  <c r="F2477" i="62"/>
  <c r="G2477" i="62"/>
  <c r="H2477" i="62"/>
  <c r="I2477" i="62"/>
  <c r="J2477" i="62"/>
  <c r="K2477" i="62"/>
  <c r="L2477" i="62"/>
  <c r="M2477" i="62"/>
  <c r="N2477" i="62"/>
  <c r="C2478" i="62"/>
  <c r="D2478" i="62"/>
  <c r="E2478" i="62"/>
  <c r="F2478" i="62"/>
  <c r="G2478" i="62"/>
  <c r="H2478" i="62"/>
  <c r="I2478" i="62"/>
  <c r="J2478" i="62"/>
  <c r="K2478" i="62"/>
  <c r="L2478" i="62"/>
  <c r="M2478" i="62"/>
  <c r="N2478" i="62"/>
  <c r="C2479" i="62"/>
  <c r="D2479" i="62"/>
  <c r="E2479" i="62"/>
  <c r="F2479" i="62"/>
  <c r="G2479" i="62"/>
  <c r="H2479" i="62"/>
  <c r="I2479" i="62"/>
  <c r="J2479" i="62"/>
  <c r="K2479" i="62"/>
  <c r="L2479" i="62"/>
  <c r="M2479" i="62"/>
  <c r="N2479" i="62"/>
  <c r="C2480" i="62"/>
  <c r="D2480" i="62"/>
  <c r="E2480" i="62"/>
  <c r="F2480" i="62"/>
  <c r="G2480" i="62"/>
  <c r="H2480" i="62"/>
  <c r="I2480" i="62"/>
  <c r="J2480" i="62"/>
  <c r="K2480" i="62"/>
  <c r="L2480" i="62"/>
  <c r="M2480" i="62"/>
  <c r="N2480" i="62"/>
  <c r="C2481" i="62"/>
  <c r="D2481" i="62"/>
  <c r="E2481" i="62"/>
  <c r="F2481" i="62"/>
  <c r="G2481" i="62"/>
  <c r="H2481" i="62"/>
  <c r="I2481" i="62"/>
  <c r="J2481" i="62"/>
  <c r="K2481" i="62"/>
  <c r="L2481" i="62"/>
  <c r="M2481" i="62"/>
  <c r="N2481" i="62"/>
  <c r="C2482" i="62"/>
  <c r="D2482" i="62"/>
  <c r="E2482" i="62"/>
  <c r="F2482" i="62"/>
  <c r="G2482" i="62"/>
  <c r="H2482" i="62"/>
  <c r="I2482" i="62"/>
  <c r="J2482" i="62"/>
  <c r="K2482" i="62"/>
  <c r="L2482" i="62"/>
  <c r="M2482" i="62"/>
  <c r="N2482" i="62"/>
  <c r="C2483" i="62"/>
  <c r="D2483" i="62"/>
  <c r="E2483" i="62"/>
  <c r="F2483" i="62"/>
  <c r="G2483" i="62"/>
  <c r="H2483" i="62"/>
  <c r="I2483" i="62"/>
  <c r="J2483" i="62"/>
  <c r="K2483" i="62"/>
  <c r="L2483" i="62"/>
  <c r="M2483" i="62"/>
  <c r="N2483" i="62"/>
  <c r="C2484" i="62"/>
  <c r="D2484" i="62"/>
  <c r="E2484" i="62"/>
  <c r="F2484" i="62"/>
  <c r="G2484" i="62"/>
  <c r="H2484" i="62"/>
  <c r="I2484" i="62"/>
  <c r="J2484" i="62"/>
  <c r="K2484" i="62"/>
  <c r="L2484" i="62"/>
  <c r="M2484" i="62"/>
  <c r="N2484" i="62"/>
  <c r="C2485" i="62"/>
  <c r="D2485" i="62"/>
  <c r="E2485" i="62"/>
  <c r="F2485" i="62"/>
  <c r="G2485" i="62"/>
  <c r="H2485" i="62"/>
  <c r="I2485" i="62"/>
  <c r="J2485" i="62"/>
  <c r="K2485" i="62"/>
  <c r="L2485" i="62"/>
  <c r="M2485" i="62"/>
  <c r="N2485" i="62"/>
  <c r="C2486" i="62"/>
  <c r="D2486" i="62"/>
  <c r="E2486" i="62"/>
  <c r="F2486" i="62"/>
  <c r="G2486" i="62"/>
  <c r="H2486" i="62"/>
  <c r="I2486" i="62"/>
  <c r="J2486" i="62"/>
  <c r="K2486" i="62"/>
  <c r="L2486" i="62"/>
  <c r="M2486" i="62"/>
  <c r="N2486" i="62"/>
  <c r="C2487" i="62"/>
  <c r="D2487" i="62"/>
  <c r="E2487" i="62"/>
  <c r="F2487" i="62"/>
  <c r="G2487" i="62"/>
  <c r="H2487" i="62"/>
  <c r="I2487" i="62"/>
  <c r="J2487" i="62"/>
  <c r="K2487" i="62"/>
  <c r="L2487" i="62"/>
  <c r="M2487" i="62"/>
  <c r="N2487" i="62"/>
  <c r="C2488" i="62"/>
  <c r="D2488" i="62"/>
  <c r="E2488" i="62"/>
  <c r="F2488" i="62"/>
  <c r="G2488" i="62"/>
  <c r="H2488" i="62"/>
  <c r="I2488" i="62"/>
  <c r="J2488" i="62"/>
  <c r="K2488" i="62"/>
  <c r="L2488" i="62"/>
  <c r="M2488" i="62"/>
  <c r="N2488" i="62"/>
  <c r="C2489" i="62"/>
  <c r="D2489" i="62"/>
  <c r="E2489" i="62"/>
  <c r="F2489" i="62"/>
  <c r="G2489" i="62"/>
  <c r="H2489" i="62"/>
  <c r="I2489" i="62"/>
  <c r="J2489" i="62"/>
  <c r="K2489" i="62"/>
  <c r="L2489" i="62"/>
  <c r="M2489" i="62"/>
  <c r="N2489" i="62"/>
  <c r="C2490" i="62"/>
  <c r="D2490" i="62"/>
  <c r="E2490" i="62"/>
  <c r="F2490" i="62"/>
  <c r="G2490" i="62"/>
  <c r="H2490" i="62"/>
  <c r="I2490" i="62"/>
  <c r="J2490" i="62"/>
  <c r="K2490" i="62"/>
  <c r="L2490" i="62"/>
  <c r="M2490" i="62"/>
  <c r="N2490" i="62"/>
  <c r="C2491" i="62"/>
  <c r="D2491" i="62"/>
  <c r="E2491" i="62"/>
  <c r="F2491" i="62"/>
  <c r="G2491" i="62"/>
  <c r="H2491" i="62"/>
  <c r="I2491" i="62"/>
  <c r="J2491" i="62"/>
  <c r="K2491" i="62"/>
  <c r="L2491" i="62"/>
  <c r="M2491" i="62"/>
  <c r="N2491" i="62"/>
  <c r="C2492" i="62"/>
  <c r="D2492" i="62"/>
  <c r="E2492" i="62"/>
  <c r="F2492" i="62"/>
  <c r="G2492" i="62"/>
  <c r="H2492" i="62"/>
  <c r="I2492" i="62"/>
  <c r="J2492" i="62"/>
  <c r="K2492" i="62"/>
  <c r="L2492" i="62"/>
  <c r="M2492" i="62"/>
  <c r="N2492" i="62"/>
  <c r="C2493" i="62"/>
  <c r="D2493" i="62"/>
  <c r="E2493" i="62"/>
  <c r="F2493" i="62"/>
  <c r="G2493" i="62"/>
  <c r="H2493" i="62"/>
  <c r="I2493" i="62"/>
  <c r="J2493" i="62"/>
  <c r="K2493" i="62"/>
  <c r="L2493" i="62"/>
  <c r="M2493" i="62"/>
  <c r="N2493" i="62"/>
  <c r="C2494" i="62"/>
  <c r="D2494" i="62"/>
  <c r="E2494" i="62"/>
  <c r="F2494" i="62"/>
  <c r="G2494" i="62"/>
  <c r="H2494" i="62"/>
  <c r="I2494" i="62"/>
  <c r="J2494" i="62"/>
  <c r="K2494" i="62"/>
  <c r="L2494" i="62"/>
  <c r="M2494" i="62"/>
  <c r="N2494" i="62"/>
  <c r="C2495" i="62"/>
  <c r="D2495" i="62"/>
  <c r="E2495" i="62"/>
  <c r="F2495" i="62"/>
  <c r="G2495" i="62"/>
  <c r="H2495" i="62"/>
  <c r="I2495" i="62"/>
  <c r="J2495" i="62"/>
  <c r="K2495" i="62"/>
  <c r="L2495" i="62"/>
  <c r="M2495" i="62"/>
  <c r="N2495" i="62"/>
  <c r="C2496" i="62"/>
  <c r="D2496" i="62"/>
  <c r="E2496" i="62"/>
  <c r="F2496" i="62"/>
  <c r="G2496" i="62"/>
  <c r="H2496" i="62"/>
  <c r="I2496" i="62"/>
  <c r="J2496" i="62"/>
  <c r="K2496" i="62"/>
  <c r="L2496" i="62"/>
  <c r="M2496" i="62"/>
  <c r="N2496" i="62"/>
  <c r="C2497" i="62"/>
  <c r="D2497" i="62"/>
  <c r="E2497" i="62"/>
  <c r="F2497" i="62"/>
  <c r="G2497" i="62"/>
  <c r="H2497" i="62"/>
  <c r="I2497" i="62"/>
  <c r="J2497" i="62"/>
  <c r="K2497" i="62"/>
  <c r="L2497" i="62"/>
  <c r="M2497" i="62"/>
  <c r="N2497" i="62"/>
  <c r="C2498" i="62"/>
  <c r="D2498" i="62"/>
  <c r="E2498" i="62"/>
  <c r="F2498" i="62"/>
  <c r="G2498" i="62"/>
  <c r="H2498" i="62"/>
  <c r="I2498" i="62"/>
  <c r="J2498" i="62"/>
  <c r="K2498" i="62"/>
  <c r="L2498" i="62"/>
  <c r="M2498" i="62"/>
  <c r="N2498" i="62"/>
  <c r="C2499" i="62"/>
  <c r="D2499" i="62"/>
  <c r="E2499" i="62"/>
  <c r="F2499" i="62"/>
  <c r="G2499" i="62"/>
  <c r="H2499" i="62"/>
  <c r="I2499" i="62"/>
  <c r="J2499" i="62"/>
  <c r="K2499" i="62"/>
  <c r="L2499" i="62"/>
  <c r="M2499" i="62"/>
  <c r="N2499" i="62"/>
  <c r="C2500" i="62"/>
  <c r="D2500" i="62"/>
  <c r="E2500" i="62"/>
  <c r="F2500" i="62"/>
  <c r="G2500" i="62"/>
  <c r="H2500" i="62"/>
  <c r="I2500" i="62"/>
  <c r="J2500" i="62"/>
  <c r="K2500" i="62"/>
  <c r="L2500" i="62"/>
  <c r="M2500" i="62"/>
  <c r="N2500" i="62"/>
  <c r="C2501" i="62"/>
  <c r="D2501" i="62"/>
  <c r="E2501" i="62"/>
  <c r="F2501" i="62"/>
  <c r="G2501" i="62"/>
  <c r="H2501" i="62"/>
  <c r="I2501" i="62"/>
  <c r="J2501" i="62"/>
  <c r="K2501" i="62"/>
  <c r="L2501" i="62"/>
  <c r="M2501" i="62"/>
  <c r="N2501" i="62"/>
  <c r="C2502" i="62"/>
  <c r="D2502" i="62"/>
  <c r="E2502" i="62"/>
  <c r="F2502" i="62"/>
  <c r="G2502" i="62"/>
  <c r="H2502" i="62"/>
  <c r="I2502" i="62"/>
  <c r="J2502" i="62"/>
  <c r="K2502" i="62"/>
  <c r="L2502" i="62"/>
  <c r="M2502" i="62"/>
  <c r="N2502" i="62"/>
  <c r="C2503" i="62"/>
  <c r="D2503" i="62"/>
  <c r="E2503" i="62"/>
  <c r="F2503" i="62"/>
  <c r="G2503" i="62"/>
  <c r="H2503" i="62"/>
  <c r="I2503" i="62"/>
  <c r="J2503" i="62"/>
  <c r="K2503" i="62"/>
  <c r="L2503" i="62"/>
  <c r="M2503" i="62"/>
  <c r="N2503" i="62"/>
  <c r="C2504" i="62"/>
  <c r="D2504" i="62"/>
  <c r="E2504" i="62"/>
  <c r="F2504" i="62"/>
  <c r="G2504" i="62"/>
  <c r="H2504" i="62"/>
  <c r="I2504" i="62"/>
  <c r="J2504" i="62"/>
  <c r="K2504" i="62"/>
  <c r="L2504" i="62"/>
  <c r="M2504" i="62"/>
  <c r="N2504" i="62"/>
  <c r="C2505" i="62"/>
  <c r="D2505" i="62"/>
  <c r="E2505" i="62"/>
  <c r="F2505" i="62"/>
  <c r="G2505" i="62"/>
  <c r="H2505" i="62"/>
  <c r="I2505" i="62"/>
  <c r="J2505" i="62"/>
  <c r="K2505" i="62"/>
  <c r="L2505" i="62"/>
  <c r="M2505" i="62"/>
  <c r="N2505" i="62"/>
  <c r="C2506" i="62"/>
  <c r="D2506" i="62"/>
  <c r="E2506" i="62"/>
  <c r="F2506" i="62"/>
  <c r="G2506" i="62"/>
  <c r="H2506" i="62"/>
  <c r="I2506" i="62"/>
  <c r="J2506" i="62"/>
  <c r="K2506" i="62"/>
  <c r="L2506" i="62"/>
  <c r="M2506" i="62"/>
  <c r="N2506" i="62"/>
  <c r="C2507" i="62"/>
  <c r="D2507" i="62"/>
  <c r="E2507" i="62"/>
  <c r="F2507" i="62"/>
  <c r="G2507" i="62"/>
  <c r="H2507" i="62"/>
  <c r="I2507" i="62"/>
  <c r="J2507" i="62"/>
  <c r="K2507" i="62"/>
  <c r="L2507" i="62"/>
  <c r="M2507" i="62"/>
  <c r="N2507" i="62"/>
  <c r="C2508" i="62"/>
  <c r="D2508" i="62"/>
  <c r="E2508" i="62"/>
  <c r="F2508" i="62"/>
  <c r="G2508" i="62"/>
  <c r="H2508" i="62"/>
  <c r="I2508" i="62"/>
  <c r="J2508" i="62"/>
  <c r="K2508" i="62"/>
  <c r="L2508" i="62"/>
  <c r="M2508" i="62"/>
  <c r="N2508" i="62"/>
  <c r="C2509" i="62"/>
  <c r="D2509" i="62"/>
  <c r="E2509" i="62"/>
  <c r="F2509" i="62"/>
  <c r="G2509" i="62"/>
  <c r="H2509" i="62"/>
  <c r="I2509" i="62"/>
  <c r="J2509" i="62"/>
  <c r="K2509" i="62"/>
  <c r="L2509" i="62"/>
  <c r="M2509" i="62"/>
  <c r="N2509" i="62"/>
  <c r="C2510" i="62"/>
  <c r="D2510" i="62"/>
  <c r="E2510" i="62"/>
  <c r="F2510" i="62"/>
  <c r="G2510" i="62"/>
  <c r="H2510" i="62"/>
  <c r="I2510" i="62"/>
  <c r="J2510" i="62"/>
  <c r="K2510" i="62"/>
  <c r="L2510" i="62"/>
  <c r="M2510" i="62"/>
  <c r="N2510" i="62"/>
  <c r="C2511" i="62"/>
  <c r="D2511" i="62"/>
  <c r="E2511" i="62"/>
  <c r="F2511" i="62"/>
  <c r="G2511" i="62"/>
  <c r="H2511" i="62"/>
  <c r="I2511" i="62"/>
  <c r="J2511" i="62"/>
  <c r="K2511" i="62"/>
  <c r="L2511" i="62"/>
  <c r="M2511" i="62"/>
  <c r="N2511" i="62"/>
  <c r="C2512" i="62"/>
  <c r="D2512" i="62"/>
  <c r="E2512" i="62"/>
  <c r="F2512" i="62"/>
  <c r="G2512" i="62"/>
  <c r="H2512" i="62"/>
  <c r="I2512" i="62"/>
  <c r="J2512" i="62"/>
  <c r="K2512" i="62"/>
  <c r="L2512" i="62"/>
  <c r="M2512" i="62"/>
  <c r="N2512" i="62"/>
  <c r="C2513" i="62"/>
  <c r="D2513" i="62"/>
  <c r="E2513" i="62"/>
  <c r="F2513" i="62"/>
  <c r="G2513" i="62"/>
  <c r="H2513" i="62"/>
  <c r="I2513" i="62"/>
  <c r="J2513" i="62"/>
  <c r="K2513" i="62"/>
  <c r="L2513" i="62"/>
  <c r="M2513" i="62"/>
  <c r="N2513" i="62"/>
  <c r="C2514" i="62"/>
  <c r="D2514" i="62"/>
  <c r="E2514" i="62"/>
  <c r="F2514" i="62"/>
  <c r="G2514" i="62"/>
  <c r="H2514" i="62"/>
  <c r="I2514" i="62"/>
  <c r="J2514" i="62"/>
  <c r="K2514" i="62"/>
  <c r="L2514" i="62"/>
  <c r="M2514" i="62"/>
  <c r="N2514" i="62"/>
  <c r="C2515" i="62"/>
  <c r="D2515" i="62"/>
  <c r="E2515" i="62"/>
  <c r="F2515" i="62"/>
  <c r="G2515" i="62"/>
  <c r="H2515" i="62"/>
  <c r="I2515" i="62"/>
  <c r="J2515" i="62"/>
  <c r="K2515" i="62"/>
  <c r="L2515" i="62"/>
  <c r="M2515" i="62"/>
  <c r="N2515" i="62"/>
  <c r="C2516" i="62"/>
  <c r="D2516" i="62"/>
  <c r="E2516" i="62"/>
  <c r="F2516" i="62"/>
  <c r="G2516" i="62"/>
  <c r="H2516" i="62"/>
  <c r="I2516" i="62"/>
  <c r="J2516" i="62"/>
  <c r="K2516" i="62"/>
  <c r="L2516" i="62"/>
  <c r="M2516" i="62"/>
  <c r="N2516" i="62"/>
  <c r="C2517" i="62"/>
  <c r="D2517" i="62"/>
  <c r="E2517" i="62"/>
  <c r="F2517" i="62"/>
  <c r="G2517" i="62"/>
  <c r="H2517" i="62"/>
  <c r="I2517" i="62"/>
  <c r="J2517" i="62"/>
  <c r="K2517" i="62"/>
  <c r="L2517" i="62"/>
  <c r="M2517" i="62"/>
  <c r="N2517" i="62"/>
  <c r="C2518" i="62"/>
  <c r="D2518" i="62"/>
  <c r="E2518" i="62"/>
  <c r="F2518" i="62"/>
  <c r="G2518" i="62"/>
  <c r="H2518" i="62"/>
  <c r="I2518" i="62"/>
  <c r="J2518" i="62"/>
  <c r="K2518" i="62"/>
  <c r="L2518" i="62"/>
  <c r="M2518" i="62"/>
  <c r="N2518" i="62"/>
  <c r="C2519" i="62"/>
  <c r="D2519" i="62"/>
  <c r="E2519" i="62"/>
  <c r="F2519" i="62"/>
  <c r="G2519" i="62"/>
  <c r="H2519" i="62"/>
  <c r="I2519" i="62"/>
  <c r="J2519" i="62"/>
  <c r="K2519" i="62"/>
  <c r="L2519" i="62"/>
  <c r="M2519" i="62"/>
  <c r="N2519" i="62"/>
  <c r="C2520" i="62"/>
  <c r="D2520" i="62"/>
  <c r="E2520" i="62"/>
  <c r="F2520" i="62"/>
  <c r="G2520" i="62"/>
  <c r="H2520" i="62"/>
  <c r="I2520" i="62"/>
  <c r="J2520" i="62"/>
  <c r="K2520" i="62"/>
  <c r="L2520" i="62"/>
  <c r="M2520" i="62"/>
  <c r="N2520" i="62"/>
  <c r="C2521" i="62"/>
  <c r="D2521" i="62"/>
  <c r="E2521" i="62"/>
  <c r="F2521" i="62"/>
  <c r="G2521" i="62"/>
  <c r="H2521" i="62"/>
  <c r="I2521" i="62"/>
  <c r="J2521" i="62"/>
  <c r="K2521" i="62"/>
  <c r="L2521" i="62"/>
  <c r="M2521" i="62"/>
  <c r="N2521" i="62"/>
  <c r="C2522" i="62"/>
  <c r="D2522" i="62"/>
  <c r="E2522" i="62"/>
  <c r="F2522" i="62"/>
  <c r="G2522" i="62"/>
  <c r="H2522" i="62"/>
  <c r="I2522" i="62"/>
  <c r="J2522" i="62"/>
  <c r="K2522" i="62"/>
  <c r="L2522" i="62"/>
  <c r="M2522" i="62"/>
  <c r="N2522" i="62"/>
  <c r="C2523" i="62"/>
  <c r="D2523" i="62"/>
  <c r="E2523" i="62"/>
  <c r="F2523" i="62"/>
  <c r="G2523" i="62"/>
  <c r="H2523" i="62"/>
  <c r="I2523" i="62"/>
  <c r="J2523" i="62"/>
  <c r="K2523" i="62"/>
  <c r="L2523" i="62"/>
  <c r="M2523" i="62"/>
  <c r="N2523" i="62"/>
  <c r="C2524" i="62"/>
  <c r="D2524" i="62"/>
  <c r="E2524" i="62"/>
  <c r="F2524" i="62"/>
  <c r="G2524" i="62"/>
  <c r="H2524" i="62"/>
  <c r="I2524" i="62"/>
  <c r="J2524" i="62"/>
  <c r="K2524" i="62"/>
  <c r="L2524" i="62"/>
  <c r="M2524" i="62"/>
  <c r="N2524" i="62"/>
  <c r="C2525" i="62"/>
  <c r="D2525" i="62"/>
  <c r="E2525" i="62"/>
  <c r="F2525" i="62"/>
  <c r="G2525" i="62"/>
  <c r="H2525" i="62"/>
  <c r="I2525" i="62"/>
  <c r="J2525" i="62"/>
  <c r="K2525" i="62"/>
  <c r="L2525" i="62"/>
  <c r="M2525" i="62"/>
  <c r="N2525" i="62"/>
  <c r="C2526" i="62"/>
  <c r="D2526" i="62"/>
  <c r="E2526" i="62"/>
  <c r="F2526" i="62"/>
  <c r="G2526" i="62"/>
  <c r="H2526" i="62"/>
  <c r="I2526" i="62"/>
  <c r="J2526" i="62"/>
  <c r="K2526" i="62"/>
  <c r="L2526" i="62"/>
  <c r="M2526" i="62"/>
  <c r="N2526" i="62"/>
  <c r="C2527" i="62"/>
  <c r="D2527" i="62"/>
  <c r="E2527" i="62"/>
  <c r="F2527" i="62"/>
  <c r="G2527" i="62"/>
  <c r="H2527" i="62"/>
  <c r="I2527" i="62"/>
  <c r="J2527" i="62"/>
  <c r="K2527" i="62"/>
  <c r="L2527" i="62"/>
  <c r="M2527" i="62"/>
  <c r="N2527" i="62"/>
  <c r="C2528" i="62"/>
  <c r="D2528" i="62"/>
  <c r="E2528" i="62"/>
  <c r="F2528" i="62"/>
  <c r="G2528" i="62"/>
  <c r="H2528" i="62"/>
  <c r="I2528" i="62"/>
  <c r="J2528" i="62"/>
  <c r="K2528" i="62"/>
  <c r="L2528" i="62"/>
  <c r="M2528" i="62"/>
  <c r="N2528" i="62"/>
  <c r="C2529" i="62"/>
  <c r="D2529" i="62"/>
  <c r="E2529" i="62"/>
  <c r="F2529" i="62"/>
  <c r="G2529" i="62"/>
  <c r="H2529" i="62"/>
  <c r="I2529" i="62"/>
  <c r="J2529" i="62"/>
  <c r="K2529" i="62"/>
  <c r="L2529" i="62"/>
  <c r="M2529" i="62"/>
  <c r="N2529" i="62"/>
  <c r="C2530" i="62"/>
  <c r="D2530" i="62"/>
  <c r="E2530" i="62"/>
  <c r="F2530" i="62"/>
  <c r="G2530" i="62"/>
  <c r="H2530" i="62"/>
  <c r="I2530" i="62"/>
  <c r="J2530" i="62"/>
  <c r="K2530" i="62"/>
  <c r="L2530" i="62"/>
  <c r="M2530" i="62"/>
  <c r="N2530" i="62"/>
  <c r="C2531" i="62"/>
  <c r="D2531" i="62"/>
  <c r="E2531" i="62"/>
  <c r="F2531" i="62"/>
  <c r="G2531" i="62"/>
  <c r="H2531" i="62"/>
  <c r="I2531" i="62"/>
  <c r="J2531" i="62"/>
  <c r="K2531" i="62"/>
  <c r="L2531" i="62"/>
  <c r="M2531" i="62"/>
  <c r="N2531" i="62"/>
  <c r="C2532" i="62"/>
  <c r="D2532" i="62"/>
  <c r="E2532" i="62"/>
  <c r="F2532" i="62"/>
  <c r="G2532" i="62"/>
  <c r="H2532" i="62"/>
  <c r="I2532" i="62"/>
  <c r="J2532" i="62"/>
  <c r="K2532" i="62"/>
  <c r="L2532" i="62"/>
  <c r="M2532" i="62"/>
  <c r="N2532" i="62"/>
  <c r="C2533" i="62"/>
  <c r="D2533" i="62"/>
  <c r="E2533" i="62"/>
  <c r="F2533" i="62"/>
  <c r="G2533" i="62"/>
  <c r="H2533" i="62"/>
  <c r="I2533" i="62"/>
  <c r="J2533" i="62"/>
  <c r="K2533" i="62"/>
  <c r="L2533" i="62"/>
  <c r="M2533" i="62"/>
  <c r="N2533" i="62"/>
  <c r="C2534" i="62"/>
  <c r="D2534" i="62"/>
  <c r="E2534" i="62"/>
  <c r="F2534" i="62"/>
  <c r="G2534" i="62"/>
  <c r="H2534" i="62"/>
  <c r="I2534" i="62"/>
  <c r="J2534" i="62"/>
  <c r="K2534" i="62"/>
  <c r="L2534" i="62"/>
  <c r="M2534" i="62"/>
  <c r="N2534" i="62"/>
  <c r="C2535" i="62"/>
  <c r="D2535" i="62"/>
  <c r="E2535" i="62"/>
  <c r="F2535" i="62"/>
  <c r="G2535" i="62"/>
  <c r="H2535" i="62"/>
  <c r="I2535" i="62"/>
  <c r="J2535" i="62"/>
  <c r="K2535" i="62"/>
  <c r="L2535" i="62"/>
  <c r="M2535" i="62"/>
  <c r="N2535" i="62"/>
  <c r="C2536" i="62"/>
  <c r="D2536" i="62"/>
  <c r="E2536" i="62"/>
  <c r="F2536" i="62"/>
  <c r="G2536" i="62"/>
  <c r="H2536" i="62"/>
  <c r="I2536" i="62"/>
  <c r="J2536" i="62"/>
  <c r="K2536" i="62"/>
  <c r="L2536" i="62"/>
  <c r="M2536" i="62"/>
  <c r="N2536" i="62"/>
  <c r="C2537" i="62"/>
  <c r="D2537" i="62"/>
  <c r="E2537" i="62"/>
  <c r="F2537" i="62"/>
  <c r="G2537" i="62"/>
  <c r="H2537" i="62"/>
  <c r="I2537" i="62"/>
  <c r="J2537" i="62"/>
  <c r="K2537" i="62"/>
  <c r="L2537" i="62"/>
  <c r="M2537" i="62"/>
  <c r="N2537" i="62"/>
  <c r="C2538" i="62"/>
  <c r="D2538" i="62"/>
  <c r="E2538" i="62"/>
  <c r="F2538" i="62"/>
  <c r="G2538" i="62"/>
  <c r="H2538" i="62"/>
  <c r="I2538" i="62"/>
  <c r="J2538" i="62"/>
  <c r="K2538" i="62"/>
  <c r="L2538" i="62"/>
  <c r="M2538" i="62"/>
  <c r="N2538" i="62"/>
  <c r="C2539" i="62"/>
  <c r="D2539" i="62"/>
  <c r="E2539" i="62"/>
  <c r="F2539" i="62"/>
  <c r="G2539" i="62"/>
  <c r="H2539" i="62"/>
  <c r="I2539" i="62"/>
  <c r="J2539" i="62"/>
  <c r="K2539" i="62"/>
  <c r="L2539" i="62"/>
  <c r="M2539" i="62"/>
  <c r="N2539" i="62"/>
  <c r="C2540" i="62"/>
  <c r="D2540" i="62"/>
  <c r="E2540" i="62"/>
  <c r="F2540" i="62"/>
  <c r="G2540" i="62"/>
  <c r="H2540" i="62"/>
  <c r="I2540" i="62"/>
  <c r="J2540" i="62"/>
  <c r="K2540" i="62"/>
  <c r="L2540" i="62"/>
  <c r="M2540" i="62"/>
  <c r="N2540" i="62"/>
  <c r="C2541" i="62"/>
  <c r="D2541" i="62"/>
  <c r="E2541" i="62"/>
  <c r="F2541" i="62"/>
  <c r="G2541" i="62"/>
  <c r="H2541" i="62"/>
  <c r="I2541" i="62"/>
  <c r="J2541" i="62"/>
  <c r="K2541" i="62"/>
  <c r="L2541" i="62"/>
  <c r="M2541" i="62"/>
  <c r="N2541" i="62"/>
  <c r="C2542" i="62"/>
  <c r="D2542" i="62"/>
  <c r="E2542" i="62"/>
  <c r="F2542" i="62"/>
  <c r="G2542" i="62"/>
  <c r="H2542" i="62"/>
  <c r="I2542" i="62"/>
  <c r="J2542" i="62"/>
  <c r="K2542" i="62"/>
  <c r="L2542" i="62"/>
  <c r="M2542" i="62"/>
  <c r="N2542" i="62"/>
  <c r="C2543" i="62"/>
  <c r="D2543" i="62"/>
  <c r="E2543" i="62"/>
  <c r="F2543" i="62"/>
  <c r="G2543" i="62"/>
  <c r="H2543" i="62"/>
  <c r="I2543" i="62"/>
  <c r="J2543" i="62"/>
  <c r="K2543" i="62"/>
  <c r="L2543" i="62"/>
  <c r="M2543" i="62"/>
  <c r="N2543" i="62"/>
  <c r="C2544" i="62"/>
  <c r="D2544" i="62"/>
  <c r="E2544" i="62"/>
  <c r="F2544" i="62"/>
  <c r="G2544" i="62"/>
  <c r="H2544" i="62"/>
  <c r="I2544" i="62"/>
  <c r="J2544" i="62"/>
  <c r="K2544" i="62"/>
  <c r="L2544" i="62"/>
  <c r="M2544" i="62"/>
  <c r="N2544" i="62"/>
  <c r="C2545" i="62"/>
  <c r="D2545" i="62"/>
  <c r="E2545" i="62"/>
  <c r="F2545" i="62"/>
  <c r="G2545" i="62"/>
  <c r="H2545" i="62"/>
  <c r="I2545" i="62"/>
  <c r="J2545" i="62"/>
  <c r="K2545" i="62"/>
  <c r="L2545" i="62"/>
  <c r="M2545" i="62"/>
  <c r="N2545" i="62"/>
  <c r="C2546" i="62"/>
  <c r="D2546" i="62"/>
  <c r="E2546" i="62"/>
  <c r="F2546" i="62"/>
  <c r="G2546" i="62"/>
  <c r="H2546" i="62"/>
  <c r="I2546" i="62"/>
  <c r="J2546" i="62"/>
  <c r="K2546" i="62"/>
  <c r="L2546" i="62"/>
  <c r="M2546" i="62"/>
  <c r="N2546" i="62"/>
  <c r="C2547" i="62"/>
  <c r="D2547" i="62"/>
  <c r="E2547" i="62"/>
  <c r="F2547" i="62"/>
  <c r="G2547" i="62"/>
  <c r="H2547" i="62"/>
  <c r="I2547" i="62"/>
  <c r="J2547" i="62"/>
  <c r="K2547" i="62"/>
  <c r="L2547" i="62"/>
  <c r="M2547" i="62"/>
  <c r="N2547" i="62"/>
  <c r="C2548" i="62"/>
  <c r="D2548" i="62"/>
  <c r="E2548" i="62"/>
  <c r="F2548" i="62"/>
  <c r="G2548" i="62"/>
  <c r="H2548" i="62"/>
  <c r="I2548" i="62"/>
  <c r="J2548" i="62"/>
  <c r="K2548" i="62"/>
  <c r="L2548" i="62"/>
  <c r="M2548" i="62"/>
  <c r="N2548" i="62"/>
  <c r="C2549" i="62"/>
  <c r="D2549" i="62"/>
  <c r="E2549" i="62"/>
  <c r="F2549" i="62"/>
  <c r="G2549" i="62"/>
  <c r="H2549" i="62"/>
  <c r="I2549" i="62"/>
  <c r="J2549" i="62"/>
  <c r="K2549" i="62"/>
  <c r="L2549" i="62"/>
  <c r="M2549" i="62"/>
  <c r="N2549" i="62"/>
  <c r="C2550" i="62"/>
  <c r="D2550" i="62"/>
  <c r="E2550" i="62"/>
  <c r="F2550" i="62"/>
  <c r="G2550" i="62"/>
  <c r="H2550" i="62"/>
  <c r="I2550" i="62"/>
  <c r="J2550" i="62"/>
  <c r="K2550" i="62"/>
  <c r="L2550" i="62"/>
  <c r="M2550" i="62"/>
  <c r="N2550" i="62"/>
  <c r="C2551" i="62"/>
  <c r="D2551" i="62"/>
  <c r="E2551" i="62"/>
  <c r="F2551" i="62"/>
  <c r="G2551" i="62"/>
  <c r="H2551" i="62"/>
  <c r="I2551" i="62"/>
  <c r="J2551" i="62"/>
  <c r="K2551" i="62"/>
  <c r="L2551" i="62"/>
  <c r="M2551" i="62"/>
  <c r="N2551" i="62"/>
  <c r="C2552" i="62"/>
  <c r="D2552" i="62"/>
  <c r="E2552" i="62"/>
  <c r="F2552" i="62"/>
  <c r="G2552" i="62"/>
  <c r="H2552" i="62"/>
  <c r="I2552" i="62"/>
  <c r="J2552" i="62"/>
  <c r="K2552" i="62"/>
  <c r="L2552" i="62"/>
  <c r="M2552" i="62"/>
  <c r="N2552" i="62"/>
  <c r="C2553" i="62"/>
  <c r="D2553" i="62"/>
  <c r="E2553" i="62"/>
  <c r="F2553" i="62"/>
  <c r="G2553" i="62"/>
  <c r="H2553" i="62"/>
  <c r="I2553" i="62"/>
  <c r="J2553" i="62"/>
  <c r="K2553" i="62"/>
  <c r="L2553" i="62"/>
  <c r="M2553" i="62"/>
  <c r="N2553" i="62"/>
  <c r="C2554" i="62"/>
  <c r="D2554" i="62"/>
  <c r="E2554" i="62"/>
  <c r="F2554" i="62"/>
  <c r="G2554" i="62"/>
  <c r="H2554" i="62"/>
  <c r="I2554" i="62"/>
  <c r="J2554" i="62"/>
  <c r="K2554" i="62"/>
  <c r="L2554" i="62"/>
  <c r="M2554" i="62"/>
  <c r="N2554" i="62"/>
  <c r="C2555" i="62"/>
  <c r="D2555" i="62"/>
  <c r="E2555" i="62"/>
  <c r="F2555" i="62"/>
  <c r="G2555" i="62"/>
  <c r="H2555" i="62"/>
  <c r="I2555" i="62"/>
  <c r="J2555" i="62"/>
  <c r="K2555" i="62"/>
  <c r="L2555" i="62"/>
  <c r="M2555" i="62"/>
  <c r="N2555" i="62"/>
  <c r="C2556" i="62"/>
  <c r="D2556" i="62"/>
  <c r="E2556" i="62"/>
  <c r="F2556" i="62"/>
  <c r="G2556" i="62"/>
  <c r="H2556" i="62"/>
  <c r="I2556" i="62"/>
  <c r="J2556" i="62"/>
  <c r="K2556" i="62"/>
  <c r="L2556" i="62"/>
  <c r="M2556" i="62"/>
  <c r="N2556" i="62"/>
  <c r="C2557" i="62"/>
  <c r="D2557" i="62"/>
  <c r="E2557" i="62"/>
  <c r="F2557" i="62"/>
  <c r="G2557" i="62"/>
  <c r="H2557" i="62"/>
  <c r="I2557" i="62"/>
  <c r="J2557" i="62"/>
  <c r="K2557" i="62"/>
  <c r="L2557" i="62"/>
  <c r="M2557" i="62"/>
  <c r="N2557" i="62"/>
  <c r="C2558" i="62"/>
  <c r="D2558" i="62"/>
  <c r="E2558" i="62"/>
  <c r="F2558" i="62"/>
  <c r="G2558" i="62"/>
  <c r="H2558" i="62"/>
  <c r="I2558" i="62"/>
  <c r="J2558" i="62"/>
  <c r="K2558" i="62"/>
  <c r="L2558" i="62"/>
  <c r="M2558" i="62"/>
  <c r="N2558" i="62"/>
  <c r="C2559" i="62"/>
  <c r="D2559" i="62"/>
  <c r="E2559" i="62"/>
  <c r="F2559" i="62"/>
  <c r="G2559" i="62"/>
  <c r="H2559" i="62"/>
  <c r="I2559" i="62"/>
  <c r="J2559" i="62"/>
  <c r="K2559" i="62"/>
  <c r="L2559" i="62"/>
  <c r="M2559" i="62"/>
  <c r="N2559" i="62"/>
  <c r="C2560" i="62"/>
  <c r="D2560" i="62"/>
  <c r="E2560" i="62"/>
  <c r="F2560" i="62"/>
  <c r="G2560" i="62"/>
  <c r="H2560" i="62"/>
  <c r="I2560" i="62"/>
  <c r="J2560" i="62"/>
  <c r="K2560" i="62"/>
  <c r="L2560" i="62"/>
  <c r="M2560" i="62"/>
  <c r="N2560" i="62"/>
  <c r="C2561" i="62"/>
  <c r="D2561" i="62"/>
  <c r="E2561" i="62"/>
  <c r="F2561" i="62"/>
  <c r="G2561" i="62"/>
  <c r="H2561" i="62"/>
  <c r="I2561" i="62"/>
  <c r="J2561" i="62"/>
  <c r="K2561" i="62"/>
  <c r="L2561" i="62"/>
  <c r="M2561" i="62"/>
  <c r="N2561" i="62"/>
  <c r="C2562" i="62"/>
  <c r="D2562" i="62"/>
  <c r="E2562" i="62"/>
  <c r="F2562" i="62"/>
  <c r="G2562" i="62"/>
  <c r="H2562" i="62"/>
  <c r="I2562" i="62"/>
  <c r="J2562" i="62"/>
  <c r="K2562" i="62"/>
  <c r="L2562" i="62"/>
  <c r="M2562" i="62"/>
  <c r="N2562" i="62"/>
  <c r="C2563" i="62"/>
  <c r="D2563" i="62"/>
  <c r="E2563" i="62"/>
  <c r="F2563" i="62"/>
  <c r="G2563" i="62"/>
  <c r="H2563" i="62"/>
  <c r="I2563" i="62"/>
  <c r="J2563" i="62"/>
  <c r="K2563" i="62"/>
  <c r="L2563" i="62"/>
  <c r="M2563" i="62"/>
  <c r="N2563" i="62"/>
  <c r="C2564" i="62"/>
  <c r="D2564" i="62"/>
  <c r="E2564" i="62"/>
  <c r="F2564" i="62"/>
  <c r="G2564" i="62"/>
  <c r="H2564" i="62"/>
  <c r="I2564" i="62"/>
  <c r="J2564" i="62"/>
  <c r="K2564" i="62"/>
  <c r="L2564" i="62"/>
  <c r="M2564" i="62"/>
  <c r="N2564" i="62"/>
  <c r="C2565" i="62"/>
  <c r="D2565" i="62"/>
  <c r="E2565" i="62"/>
  <c r="F2565" i="62"/>
  <c r="G2565" i="62"/>
  <c r="H2565" i="62"/>
  <c r="I2565" i="62"/>
  <c r="J2565" i="62"/>
  <c r="K2565" i="62"/>
  <c r="L2565" i="62"/>
  <c r="M2565" i="62"/>
  <c r="N2565" i="62"/>
  <c r="C2566" i="62"/>
  <c r="D2566" i="62"/>
  <c r="E2566" i="62"/>
  <c r="F2566" i="62"/>
  <c r="G2566" i="62"/>
  <c r="H2566" i="62"/>
  <c r="I2566" i="62"/>
  <c r="J2566" i="62"/>
  <c r="K2566" i="62"/>
  <c r="L2566" i="62"/>
  <c r="M2566" i="62"/>
  <c r="N2566" i="62"/>
  <c r="C2567" i="62"/>
  <c r="D2567" i="62"/>
  <c r="E2567" i="62"/>
  <c r="F2567" i="62"/>
  <c r="G2567" i="62"/>
  <c r="H2567" i="62"/>
  <c r="I2567" i="62"/>
  <c r="J2567" i="62"/>
  <c r="K2567" i="62"/>
  <c r="L2567" i="62"/>
  <c r="M2567" i="62"/>
  <c r="N2567" i="62"/>
  <c r="C2568" i="62"/>
  <c r="D2568" i="62"/>
  <c r="E2568" i="62"/>
  <c r="F2568" i="62"/>
  <c r="G2568" i="62"/>
  <c r="H2568" i="62"/>
  <c r="I2568" i="62"/>
  <c r="J2568" i="62"/>
  <c r="K2568" i="62"/>
  <c r="L2568" i="62"/>
  <c r="M2568" i="62"/>
  <c r="N2568" i="62"/>
  <c r="C2569" i="62"/>
  <c r="D2569" i="62"/>
  <c r="E2569" i="62"/>
  <c r="F2569" i="62"/>
  <c r="G2569" i="62"/>
  <c r="H2569" i="62"/>
  <c r="I2569" i="62"/>
  <c r="J2569" i="62"/>
  <c r="K2569" i="62"/>
  <c r="L2569" i="62"/>
  <c r="M2569" i="62"/>
  <c r="N2569" i="62"/>
  <c r="C2570" i="62"/>
  <c r="D2570" i="62"/>
  <c r="E2570" i="62"/>
  <c r="F2570" i="62"/>
  <c r="G2570" i="62"/>
  <c r="H2570" i="62"/>
  <c r="I2570" i="62"/>
  <c r="J2570" i="62"/>
  <c r="K2570" i="62"/>
  <c r="L2570" i="62"/>
  <c r="M2570" i="62"/>
  <c r="N2570" i="62"/>
  <c r="C2571" i="62"/>
  <c r="D2571" i="62"/>
  <c r="E2571" i="62"/>
  <c r="F2571" i="62"/>
  <c r="G2571" i="62"/>
  <c r="H2571" i="62"/>
  <c r="I2571" i="62"/>
  <c r="J2571" i="62"/>
  <c r="K2571" i="62"/>
  <c r="L2571" i="62"/>
  <c r="M2571" i="62"/>
  <c r="N2571" i="62"/>
  <c r="C2572" i="62"/>
  <c r="D2572" i="62"/>
  <c r="E2572" i="62"/>
  <c r="F2572" i="62"/>
  <c r="G2572" i="62"/>
  <c r="H2572" i="62"/>
  <c r="I2572" i="62"/>
  <c r="J2572" i="62"/>
  <c r="K2572" i="62"/>
  <c r="L2572" i="62"/>
  <c r="M2572" i="62"/>
  <c r="N2572" i="62"/>
  <c r="C2573" i="62"/>
  <c r="D2573" i="62"/>
  <c r="E2573" i="62"/>
  <c r="F2573" i="62"/>
  <c r="G2573" i="62"/>
  <c r="H2573" i="62"/>
  <c r="I2573" i="62"/>
  <c r="J2573" i="62"/>
  <c r="K2573" i="62"/>
  <c r="L2573" i="62"/>
  <c r="M2573" i="62"/>
  <c r="N2573" i="62"/>
  <c r="C2574" i="62"/>
  <c r="D2574" i="62"/>
  <c r="E2574" i="62"/>
  <c r="F2574" i="62"/>
  <c r="G2574" i="62"/>
  <c r="H2574" i="62"/>
  <c r="I2574" i="62"/>
  <c r="J2574" i="62"/>
  <c r="K2574" i="62"/>
  <c r="L2574" i="62"/>
  <c r="M2574" i="62"/>
  <c r="N2574" i="62"/>
  <c r="C2575" i="62"/>
  <c r="D2575" i="62"/>
  <c r="E2575" i="62"/>
  <c r="F2575" i="62"/>
  <c r="G2575" i="62"/>
  <c r="H2575" i="62"/>
  <c r="I2575" i="62"/>
  <c r="J2575" i="62"/>
  <c r="K2575" i="62"/>
  <c r="L2575" i="62"/>
  <c r="M2575" i="62"/>
  <c r="N2575" i="62"/>
  <c r="C2576" i="62"/>
  <c r="D2576" i="62"/>
  <c r="E2576" i="62"/>
  <c r="F2576" i="62"/>
  <c r="G2576" i="62"/>
  <c r="H2576" i="62"/>
  <c r="I2576" i="62"/>
  <c r="J2576" i="62"/>
  <c r="K2576" i="62"/>
  <c r="L2576" i="62"/>
  <c r="M2576" i="62"/>
  <c r="N2576" i="62"/>
  <c r="C2577" i="62"/>
  <c r="D2577" i="62"/>
  <c r="E2577" i="62"/>
  <c r="F2577" i="62"/>
  <c r="G2577" i="62"/>
  <c r="H2577" i="62"/>
  <c r="I2577" i="62"/>
  <c r="J2577" i="62"/>
  <c r="K2577" i="62"/>
  <c r="L2577" i="62"/>
  <c r="M2577" i="62"/>
  <c r="N2577" i="62"/>
  <c r="C2578" i="62"/>
  <c r="D2578" i="62"/>
  <c r="E2578" i="62"/>
  <c r="F2578" i="62"/>
  <c r="G2578" i="62"/>
  <c r="H2578" i="62"/>
  <c r="I2578" i="62"/>
  <c r="J2578" i="62"/>
  <c r="K2578" i="62"/>
  <c r="L2578" i="62"/>
  <c r="M2578" i="62"/>
  <c r="N2578" i="62"/>
  <c r="C2579" i="62"/>
  <c r="D2579" i="62"/>
  <c r="E2579" i="62"/>
  <c r="F2579" i="62"/>
  <c r="G2579" i="62"/>
  <c r="H2579" i="62"/>
  <c r="I2579" i="62"/>
  <c r="J2579" i="62"/>
  <c r="K2579" i="62"/>
  <c r="L2579" i="62"/>
  <c r="M2579" i="62"/>
  <c r="N2579" i="62"/>
  <c r="C2580" i="62"/>
  <c r="D2580" i="62"/>
  <c r="E2580" i="62"/>
  <c r="F2580" i="62"/>
  <c r="G2580" i="62"/>
  <c r="H2580" i="62"/>
  <c r="I2580" i="62"/>
  <c r="J2580" i="62"/>
  <c r="K2580" i="62"/>
  <c r="L2580" i="62"/>
  <c r="M2580" i="62"/>
  <c r="N2580" i="62"/>
  <c r="C2581" i="62"/>
  <c r="D2581" i="62"/>
  <c r="E2581" i="62"/>
  <c r="F2581" i="62"/>
  <c r="G2581" i="62"/>
  <c r="H2581" i="62"/>
  <c r="I2581" i="62"/>
  <c r="J2581" i="62"/>
  <c r="K2581" i="62"/>
  <c r="L2581" i="62"/>
  <c r="M2581" i="62"/>
  <c r="N2581" i="62"/>
  <c r="C2582" i="62"/>
  <c r="D2582" i="62"/>
  <c r="E2582" i="62"/>
  <c r="F2582" i="62"/>
  <c r="G2582" i="62"/>
  <c r="H2582" i="62"/>
  <c r="I2582" i="62"/>
  <c r="J2582" i="62"/>
  <c r="K2582" i="62"/>
  <c r="L2582" i="62"/>
  <c r="M2582" i="62"/>
  <c r="N2582" i="62"/>
  <c r="C2583" i="62"/>
  <c r="D2583" i="62"/>
  <c r="E2583" i="62"/>
  <c r="F2583" i="62"/>
  <c r="G2583" i="62"/>
  <c r="H2583" i="62"/>
  <c r="I2583" i="62"/>
  <c r="J2583" i="62"/>
  <c r="K2583" i="62"/>
  <c r="L2583" i="62"/>
  <c r="M2583" i="62"/>
  <c r="N2583" i="62"/>
  <c r="C2584" i="62"/>
  <c r="D2584" i="62"/>
  <c r="E2584" i="62"/>
  <c r="F2584" i="62"/>
  <c r="G2584" i="62"/>
  <c r="H2584" i="62"/>
  <c r="I2584" i="62"/>
  <c r="J2584" i="62"/>
  <c r="K2584" i="62"/>
  <c r="L2584" i="62"/>
  <c r="M2584" i="62"/>
  <c r="N2584" i="62"/>
  <c r="C2585" i="62"/>
  <c r="D2585" i="62"/>
  <c r="E2585" i="62"/>
  <c r="F2585" i="62"/>
  <c r="G2585" i="62"/>
  <c r="H2585" i="62"/>
  <c r="I2585" i="62"/>
  <c r="J2585" i="62"/>
  <c r="K2585" i="62"/>
  <c r="L2585" i="62"/>
  <c r="M2585" i="62"/>
  <c r="N2585" i="62"/>
  <c r="C2586" i="62"/>
  <c r="D2586" i="62"/>
  <c r="E2586" i="62"/>
  <c r="F2586" i="62"/>
  <c r="G2586" i="62"/>
  <c r="H2586" i="62"/>
  <c r="I2586" i="62"/>
  <c r="J2586" i="62"/>
  <c r="K2586" i="62"/>
  <c r="L2586" i="62"/>
  <c r="M2586" i="62"/>
  <c r="N2586" i="62"/>
  <c r="C2587" i="62"/>
  <c r="D2587" i="62"/>
  <c r="E2587" i="62"/>
  <c r="F2587" i="62"/>
  <c r="G2587" i="62"/>
  <c r="H2587" i="62"/>
  <c r="I2587" i="62"/>
  <c r="J2587" i="62"/>
  <c r="K2587" i="62"/>
  <c r="L2587" i="62"/>
  <c r="M2587" i="62"/>
  <c r="N2587" i="62"/>
  <c r="C2588" i="62"/>
  <c r="D2588" i="62"/>
  <c r="E2588" i="62"/>
  <c r="F2588" i="62"/>
  <c r="G2588" i="62"/>
  <c r="H2588" i="62"/>
  <c r="I2588" i="62"/>
  <c r="J2588" i="62"/>
  <c r="K2588" i="62"/>
  <c r="L2588" i="62"/>
  <c r="M2588" i="62"/>
  <c r="N2588" i="62"/>
  <c r="C2589" i="62"/>
  <c r="D2589" i="62"/>
  <c r="E2589" i="62"/>
  <c r="F2589" i="62"/>
  <c r="G2589" i="62"/>
  <c r="H2589" i="62"/>
  <c r="I2589" i="62"/>
  <c r="J2589" i="62"/>
  <c r="K2589" i="62"/>
  <c r="L2589" i="62"/>
  <c r="M2589" i="62"/>
  <c r="N2589" i="62"/>
  <c r="C2590" i="62"/>
  <c r="D2590" i="62"/>
  <c r="E2590" i="62"/>
  <c r="F2590" i="62"/>
  <c r="G2590" i="62"/>
  <c r="H2590" i="62"/>
  <c r="I2590" i="62"/>
  <c r="J2590" i="62"/>
  <c r="K2590" i="62"/>
  <c r="L2590" i="62"/>
  <c r="M2590" i="62"/>
  <c r="N2590" i="62"/>
  <c r="C2591" i="62"/>
  <c r="D2591" i="62"/>
  <c r="E2591" i="62"/>
  <c r="F2591" i="62"/>
  <c r="G2591" i="62"/>
  <c r="H2591" i="62"/>
  <c r="I2591" i="62"/>
  <c r="J2591" i="62"/>
  <c r="K2591" i="62"/>
  <c r="L2591" i="62"/>
  <c r="M2591" i="62"/>
  <c r="N2591" i="62"/>
  <c r="C2592" i="62"/>
  <c r="D2592" i="62"/>
  <c r="E2592" i="62"/>
  <c r="F2592" i="62"/>
  <c r="G2592" i="62"/>
  <c r="H2592" i="62"/>
  <c r="I2592" i="62"/>
  <c r="J2592" i="62"/>
  <c r="K2592" i="62"/>
  <c r="L2592" i="62"/>
  <c r="M2592" i="62"/>
  <c r="N2592" i="62"/>
  <c r="C2593" i="62"/>
  <c r="D2593" i="62"/>
  <c r="E2593" i="62"/>
  <c r="F2593" i="62"/>
  <c r="G2593" i="62"/>
  <c r="H2593" i="62"/>
  <c r="I2593" i="62"/>
  <c r="J2593" i="62"/>
  <c r="K2593" i="62"/>
  <c r="L2593" i="62"/>
  <c r="M2593" i="62"/>
  <c r="N2593" i="62"/>
  <c r="C2594" i="62"/>
  <c r="D2594" i="62"/>
  <c r="E2594" i="62"/>
  <c r="F2594" i="62"/>
  <c r="G2594" i="62"/>
  <c r="H2594" i="62"/>
  <c r="I2594" i="62"/>
  <c r="J2594" i="62"/>
  <c r="K2594" i="62"/>
  <c r="L2594" i="62"/>
  <c r="M2594" i="62"/>
  <c r="N2594" i="62"/>
  <c r="C2595" i="62"/>
  <c r="D2595" i="62"/>
  <c r="E2595" i="62"/>
  <c r="F2595" i="62"/>
  <c r="G2595" i="62"/>
  <c r="H2595" i="62"/>
  <c r="I2595" i="62"/>
  <c r="J2595" i="62"/>
  <c r="K2595" i="62"/>
  <c r="L2595" i="62"/>
  <c r="M2595" i="62"/>
  <c r="N2595" i="62"/>
  <c r="C2596" i="62"/>
  <c r="D2596" i="62"/>
  <c r="E2596" i="62"/>
  <c r="F2596" i="62"/>
  <c r="G2596" i="62"/>
  <c r="H2596" i="62"/>
  <c r="I2596" i="62"/>
  <c r="J2596" i="62"/>
  <c r="K2596" i="62"/>
  <c r="L2596" i="62"/>
  <c r="M2596" i="62"/>
  <c r="N2596" i="62"/>
  <c r="C2597" i="62"/>
  <c r="D2597" i="62"/>
  <c r="E2597" i="62"/>
  <c r="F2597" i="62"/>
  <c r="G2597" i="62"/>
  <c r="H2597" i="62"/>
  <c r="I2597" i="62"/>
  <c r="J2597" i="62"/>
  <c r="K2597" i="62"/>
  <c r="L2597" i="62"/>
  <c r="M2597" i="62"/>
  <c r="N2597" i="62"/>
  <c r="C2598" i="62"/>
  <c r="D2598" i="62"/>
  <c r="E2598" i="62"/>
  <c r="F2598" i="62"/>
  <c r="G2598" i="62"/>
  <c r="H2598" i="62"/>
  <c r="I2598" i="62"/>
  <c r="J2598" i="62"/>
  <c r="K2598" i="62"/>
  <c r="L2598" i="62"/>
  <c r="M2598" i="62"/>
  <c r="N2598" i="62"/>
  <c r="C2599" i="62"/>
  <c r="D2599" i="62"/>
  <c r="E2599" i="62"/>
  <c r="F2599" i="62"/>
  <c r="G2599" i="62"/>
  <c r="H2599" i="62"/>
  <c r="I2599" i="62"/>
  <c r="J2599" i="62"/>
  <c r="K2599" i="62"/>
  <c r="L2599" i="62"/>
  <c r="M2599" i="62"/>
  <c r="N2599" i="62"/>
  <c r="C2600" i="62"/>
  <c r="D2600" i="62"/>
  <c r="E2600" i="62"/>
  <c r="F2600" i="62"/>
  <c r="G2600" i="62"/>
  <c r="H2600" i="62"/>
  <c r="I2600" i="62"/>
  <c r="J2600" i="62"/>
  <c r="K2600" i="62"/>
  <c r="L2600" i="62"/>
  <c r="M2600" i="62"/>
  <c r="N2600" i="62"/>
  <c r="C2601" i="62"/>
  <c r="D2601" i="62"/>
  <c r="E2601" i="62"/>
  <c r="F2601" i="62"/>
  <c r="G2601" i="62"/>
  <c r="H2601" i="62"/>
  <c r="I2601" i="62"/>
  <c r="J2601" i="62"/>
  <c r="K2601" i="62"/>
  <c r="L2601" i="62"/>
  <c r="M2601" i="62"/>
  <c r="N2601" i="62"/>
  <c r="C2602" i="62"/>
  <c r="D2602" i="62"/>
  <c r="E2602" i="62"/>
  <c r="F2602" i="62"/>
  <c r="G2602" i="62"/>
  <c r="H2602" i="62"/>
  <c r="I2602" i="62"/>
  <c r="J2602" i="62"/>
  <c r="K2602" i="62"/>
  <c r="L2602" i="62"/>
  <c r="M2602" i="62"/>
  <c r="N2602" i="62"/>
  <c r="C2603" i="62"/>
  <c r="D2603" i="62"/>
  <c r="E2603" i="62"/>
  <c r="F2603" i="62"/>
  <c r="G2603" i="62"/>
  <c r="H2603" i="62"/>
  <c r="I2603" i="62"/>
  <c r="J2603" i="62"/>
  <c r="K2603" i="62"/>
  <c r="L2603" i="62"/>
  <c r="M2603" i="62"/>
  <c r="N2603" i="62"/>
  <c r="C2604" i="62"/>
  <c r="D2604" i="62"/>
  <c r="E2604" i="62"/>
  <c r="F2604" i="62"/>
  <c r="G2604" i="62"/>
  <c r="H2604" i="62"/>
  <c r="I2604" i="62"/>
  <c r="J2604" i="62"/>
  <c r="K2604" i="62"/>
  <c r="L2604" i="62"/>
  <c r="M2604" i="62"/>
  <c r="N2604" i="62"/>
  <c r="C2605" i="62"/>
  <c r="D2605" i="62"/>
  <c r="E2605" i="62"/>
  <c r="F2605" i="62"/>
  <c r="G2605" i="62"/>
  <c r="H2605" i="62"/>
  <c r="I2605" i="62"/>
  <c r="J2605" i="62"/>
  <c r="K2605" i="62"/>
  <c r="L2605" i="62"/>
  <c r="M2605" i="62"/>
  <c r="N2605" i="62"/>
  <c r="C2606" i="62"/>
  <c r="D2606" i="62"/>
  <c r="E2606" i="62"/>
  <c r="F2606" i="62"/>
  <c r="G2606" i="62"/>
  <c r="H2606" i="62"/>
  <c r="I2606" i="62"/>
  <c r="J2606" i="62"/>
  <c r="K2606" i="62"/>
  <c r="L2606" i="62"/>
  <c r="M2606" i="62"/>
  <c r="N2606" i="62"/>
  <c r="C2607" i="62"/>
  <c r="D2607" i="62"/>
  <c r="E2607" i="62"/>
  <c r="F2607" i="62"/>
  <c r="G2607" i="62"/>
  <c r="H2607" i="62"/>
  <c r="I2607" i="62"/>
  <c r="J2607" i="62"/>
  <c r="K2607" i="62"/>
  <c r="L2607" i="62"/>
  <c r="M2607" i="62"/>
  <c r="N2607" i="62"/>
  <c r="C2608" i="62"/>
  <c r="D2608" i="62"/>
  <c r="E2608" i="62"/>
  <c r="F2608" i="62"/>
  <c r="G2608" i="62"/>
  <c r="H2608" i="62"/>
  <c r="I2608" i="62"/>
  <c r="J2608" i="62"/>
  <c r="K2608" i="62"/>
  <c r="L2608" i="62"/>
  <c r="M2608" i="62"/>
  <c r="N2608" i="62"/>
  <c r="C2609" i="62"/>
  <c r="D2609" i="62"/>
  <c r="E2609" i="62"/>
  <c r="F2609" i="62"/>
  <c r="G2609" i="62"/>
  <c r="H2609" i="62"/>
  <c r="I2609" i="62"/>
  <c r="J2609" i="62"/>
  <c r="K2609" i="62"/>
  <c r="L2609" i="62"/>
  <c r="M2609" i="62"/>
  <c r="N2609" i="62"/>
  <c r="C2610" i="62"/>
  <c r="D2610" i="62"/>
  <c r="E2610" i="62"/>
  <c r="F2610" i="62"/>
  <c r="G2610" i="62"/>
  <c r="H2610" i="62"/>
  <c r="I2610" i="62"/>
  <c r="J2610" i="62"/>
  <c r="K2610" i="62"/>
  <c r="L2610" i="62"/>
  <c r="M2610" i="62"/>
  <c r="N2610" i="62"/>
  <c r="C2611" i="62"/>
  <c r="D2611" i="62"/>
  <c r="E2611" i="62"/>
  <c r="F2611" i="62"/>
  <c r="G2611" i="62"/>
  <c r="H2611" i="62"/>
  <c r="I2611" i="62"/>
  <c r="J2611" i="62"/>
  <c r="K2611" i="62"/>
  <c r="L2611" i="62"/>
  <c r="M2611" i="62"/>
  <c r="N2611" i="62"/>
  <c r="C2612" i="62"/>
  <c r="D2612" i="62"/>
  <c r="E2612" i="62"/>
  <c r="F2612" i="62"/>
  <c r="G2612" i="62"/>
  <c r="H2612" i="62"/>
  <c r="I2612" i="62"/>
  <c r="J2612" i="62"/>
  <c r="K2612" i="62"/>
  <c r="L2612" i="62"/>
  <c r="M2612" i="62"/>
  <c r="N2612" i="62"/>
  <c r="C2613" i="62"/>
  <c r="D2613" i="62"/>
  <c r="E2613" i="62"/>
  <c r="F2613" i="62"/>
  <c r="G2613" i="62"/>
  <c r="H2613" i="62"/>
  <c r="I2613" i="62"/>
  <c r="J2613" i="62"/>
  <c r="K2613" i="62"/>
  <c r="L2613" i="62"/>
  <c r="M2613" i="62"/>
  <c r="N2613" i="62"/>
  <c r="C2614" i="62"/>
  <c r="D2614" i="62"/>
  <c r="E2614" i="62"/>
  <c r="F2614" i="62"/>
  <c r="G2614" i="62"/>
  <c r="H2614" i="62"/>
  <c r="I2614" i="62"/>
  <c r="J2614" i="62"/>
  <c r="K2614" i="62"/>
  <c r="L2614" i="62"/>
  <c r="M2614" i="62"/>
  <c r="N2614" i="62"/>
  <c r="C2615" i="62"/>
  <c r="D2615" i="62"/>
  <c r="E2615" i="62"/>
  <c r="F2615" i="62"/>
  <c r="G2615" i="62"/>
  <c r="H2615" i="62"/>
  <c r="I2615" i="62"/>
  <c r="J2615" i="62"/>
  <c r="K2615" i="62"/>
  <c r="L2615" i="62"/>
  <c r="M2615" i="62"/>
  <c r="N2615" i="62"/>
  <c r="C2616" i="62"/>
  <c r="D2616" i="62"/>
  <c r="E2616" i="62"/>
  <c r="F2616" i="62"/>
  <c r="G2616" i="62"/>
  <c r="H2616" i="62"/>
  <c r="I2616" i="62"/>
  <c r="J2616" i="62"/>
  <c r="K2616" i="62"/>
  <c r="L2616" i="62"/>
  <c r="M2616" i="62"/>
  <c r="N2616" i="62"/>
  <c r="C2617" i="62"/>
  <c r="D2617" i="62"/>
  <c r="E2617" i="62"/>
  <c r="F2617" i="62"/>
  <c r="G2617" i="62"/>
  <c r="H2617" i="62"/>
  <c r="I2617" i="62"/>
  <c r="J2617" i="62"/>
  <c r="K2617" i="62"/>
  <c r="L2617" i="62"/>
  <c r="M2617" i="62"/>
  <c r="N2617" i="62"/>
  <c r="C2618" i="62"/>
  <c r="D2618" i="62"/>
  <c r="E2618" i="62"/>
  <c r="F2618" i="62"/>
  <c r="G2618" i="62"/>
  <c r="H2618" i="62"/>
  <c r="I2618" i="62"/>
  <c r="J2618" i="62"/>
  <c r="K2618" i="62"/>
  <c r="L2618" i="62"/>
  <c r="M2618" i="62"/>
  <c r="N2618" i="62"/>
  <c r="C2619" i="62"/>
  <c r="D2619" i="62"/>
  <c r="E2619" i="62"/>
  <c r="F2619" i="62"/>
  <c r="G2619" i="62"/>
  <c r="H2619" i="62"/>
  <c r="I2619" i="62"/>
  <c r="J2619" i="62"/>
  <c r="K2619" i="62"/>
  <c r="L2619" i="62"/>
  <c r="M2619" i="62"/>
  <c r="N2619" i="62"/>
  <c r="C2620" i="62"/>
  <c r="D2620" i="62"/>
  <c r="E2620" i="62"/>
  <c r="F2620" i="62"/>
  <c r="G2620" i="62"/>
  <c r="H2620" i="62"/>
  <c r="I2620" i="62"/>
  <c r="J2620" i="62"/>
  <c r="K2620" i="62"/>
  <c r="L2620" i="62"/>
  <c r="M2620" i="62"/>
  <c r="N2620" i="62"/>
  <c r="C2621" i="62"/>
  <c r="D2621" i="62"/>
  <c r="E2621" i="62"/>
  <c r="F2621" i="62"/>
  <c r="G2621" i="62"/>
  <c r="H2621" i="62"/>
  <c r="I2621" i="62"/>
  <c r="J2621" i="62"/>
  <c r="K2621" i="62"/>
  <c r="L2621" i="62"/>
  <c r="M2621" i="62"/>
  <c r="N2621" i="62"/>
  <c r="C2622" i="62"/>
  <c r="D2622" i="62"/>
  <c r="E2622" i="62"/>
  <c r="F2622" i="62"/>
  <c r="G2622" i="62"/>
  <c r="H2622" i="62"/>
  <c r="I2622" i="62"/>
  <c r="J2622" i="62"/>
  <c r="K2622" i="62"/>
  <c r="L2622" i="62"/>
  <c r="M2622" i="62"/>
  <c r="N2622" i="62"/>
  <c r="C2623" i="62"/>
  <c r="D2623" i="62"/>
  <c r="E2623" i="62"/>
  <c r="F2623" i="62"/>
  <c r="G2623" i="62"/>
  <c r="H2623" i="62"/>
  <c r="I2623" i="62"/>
  <c r="J2623" i="62"/>
  <c r="K2623" i="62"/>
  <c r="L2623" i="62"/>
  <c r="M2623" i="62"/>
  <c r="N2623" i="62"/>
  <c r="C2624" i="62"/>
  <c r="D2624" i="62"/>
  <c r="E2624" i="62"/>
  <c r="F2624" i="62"/>
  <c r="G2624" i="62"/>
  <c r="H2624" i="62"/>
  <c r="I2624" i="62"/>
  <c r="J2624" i="62"/>
  <c r="K2624" i="62"/>
  <c r="L2624" i="62"/>
  <c r="M2624" i="62"/>
  <c r="N2624" i="62"/>
  <c r="C2625" i="62"/>
  <c r="D2625" i="62"/>
  <c r="E2625" i="62"/>
  <c r="F2625" i="62"/>
  <c r="G2625" i="62"/>
  <c r="H2625" i="62"/>
  <c r="I2625" i="62"/>
  <c r="J2625" i="62"/>
  <c r="K2625" i="62"/>
  <c r="L2625" i="62"/>
  <c r="M2625" i="62"/>
  <c r="N2625" i="62"/>
  <c r="C2626" i="62"/>
  <c r="D2626" i="62"/>
  <c r="E2626" i="62"/>
  <c r="F2626" i="62"/>
  <c r="G2626" i="62"/>
  <c r="H2626" i="62"/>
  <c r="I2626" i="62"/>
  <c r="J2626" i="62"/>
  <c r="K2626" i="62"/>
  <c r="L2626" i="62"/>
  <c r="M2626" i="62"/>
  <c r="N2626" i="62"/>
  <c r="C2627" i="62"/>
  <c r="D2627" i="62"/>
  <c r="E2627" i="62"/>
  <c r="F2627" i="62"/>
  <c r="G2627" i="62"/>
  <c r="H2627" i="62"/>
  <c r="I2627" i="62"/>
  <c r="J2627" i="62"/>
  <c r="K2627" i="62"/>
  <c r="L2627" i="62"/>
  <c r="M2627" i="62"/>
  <c r="N2627" i="62"/>
  <c r="C2628" i="62"/>
  <c r="D2628" i="62"/>
  <c r="E2628" i="62"/>
  <c r="F2628" i="62"/>
  <c r="G2628" i="62"/>
  <c r="H2628" i="62"/>
  <c r="I2628" i="62"/>
  <c r="J2628" i="62"/>
  <c r="K2628" i="62"/>
  <c r="L2628" i="62"/>
  <c r="M2628" i="62"/>
  <c r="N2628" i="62"/>
  <c r="C2629" i="62"/>
  <c r="D2629" i="62"/>
  <c r="E2629" i="62"/>
  <c r="F2629" i="62"/>
  <c r="G2629" i="62"/>
  <c r="H2629" i="62"/>
  <c r="I2629" i="62"/>
  <c r="J2629" i="62"/>
  <c r="K2629" i="62"/>
  <c r="L2629" i="62"/>
  <c r="M2629" i="62"/>
  <c r="N2629" i="62"/>
  <c r="C2630" i="62"/>
  <c r="D2630" i="62"/>
  <c r="E2630" i="62"/>
  <c r="F2630" i="62"/>
  <c r="G2630" i="62"/>
  <c r="H2630" i="62"/>
  <c r="I2630" i="62"/>
  <c r="J2630" i="62"/>
  <c r="K2630" i="62"/>
  <c r="L2630" i="62"/>
  <c r="M2630" i="62"/>
  <c r="N2630" i="62"/>
  <c r="C2631" i="62"/>
  <c r="D2631" i="62"/>
  <c r="E2631" i="62"/>
  <c r="F2631" i="62"/>
  <c r="G2631" i="62"/>
  <c r="H2631" i="62"/>
  <c r="I2631" i="62"/>
  <c r="J2631" i="62"/>
  <c r="K2631" i="62"/>
  <c r="L2631" i="62"/>
  <c r="M2631" i="62"/>
  <c r="N2631" i="62"/>
  <c r="C2632" i="62"/>
  <c r="D2632" i="62"/>
  <c r="E2632" i="62"/>
  <c r="F2632" i="62"/>
  <c r="G2632" i="62"/>
  <c r="H2632" i="62"/>
  <c r="I2632" i="62"/>
  <c r="J2632" i="62"/>
  <c r="K2632" i="62"/>
  <c r="L2632" i="62"/>
  <c r="M2632" i="62"/>
  <c r="N2632" i="62"/>
  <c r="C2633" i="62"/>
  <c r="D2633" i="62"/>
  <c r="E2633" i="62"/>
  <c r="F2633" i="62"/>
  <c r="G2633" i="62"/>
  <c r="H2633" i="62"/>
  <c r="I2633" i="62"/>
  <c r="J2633" i="62"/>
  <c r="K2633" i="62"/>
  <c r="L2633" i="62"/>
  <c r="M2633" i="62"/>
  <c r="N2633" i="62"/>
  <c r="C2634" i="62"/>
  <c r="D2634" i="62"/>
  <c r="E2634" i="62"/>
  <c r="F2634" i="62"/>
  <c r="G2634" i="62"/>
  <c r="H2634" i="62"/>
  <c r="I2634" i="62"/>
  <c r="J2634" i="62"/>
  <c r="K2634" i="62"/>
  <c r="L2634" i="62"/>
  <c r="M2634" i="62"/>
  <c r="N2634" i="62"/>
  <c r="C2635" i="62"/>
  <c r="D2635" i="62"/>
  <c r="E2635" i="62"/>
  <c r="F2635" i="62"/>
  <c r="G2635" i="62"/>
  <c r="H2635" i="62"/>
  <c r="I2635" i="62"/>
  <c r="J2635" i="62"/>
  <c r="K2635" i="62"/>
  <c r="L2635" i="62"/>
  <c r="M2635" i="62"/>
  <c r="N2635" i="62"/>
  <c r="C2636" i="62"/>
  <c r="D2636" i="62"/>
  <c r="E2636" i="62"/>
  <c r="F2636" i="62"/>
  <c r="G2636" i="62"/>
  <c r="H2636" i="62"/>
  <c r="I2636" i="62"/>
  <c r="J2636" i="62"/>
  <c r="K2636" i="62"/>
  <c r="L2636" i="62"/>
  <c r="M2636" i="62"/>
  <c r="N2636" i="62"/>
  <c r="C2637" i="62"/>
  <c r="D2637" i="62"/>
  <c r="E2637" i="62"/>
  <c r="F2637" i="62"/>
  <c r="G2637" i="62"/>
  <c r="H2637" i="62"/>
  <c r="I2637" i="62"/>
  <c r="J2637" i="62"/>
  <c r="K2637" i="62"/>
  <c r="L2637" i="62"/>
  <c r="M2637" i="62"/>
  <c r="N2637" i="62"/>
  <c r="C2638" i="62"/>
  <c r="D2638" i="62"/>
  <c r="E2638" i="62"/>
  <c r="F2638" i="62"/>
  <c r="G2638" i="62"/>
  <c r="H2638" i="62"/>
  <c r="I2638" i="62"/>
  <c r="J2638" i="62"/>
  <c r="K2638" i="62"/>
  <c r="L2638" i="62"/>
  <c r="M2638" i="62"/>
  <c r="N2638" i="62"/>
  <c r="C2639" i="62"/>
  <c r="D2639" i="62"/>
  <c r="E2639" i="62"/>
  <c r="F2639" i="62"/>
  <c r="G2639" i="62"/>
  <c r="H2639" i="62"/>
  <c r="I2639" i="62"/>
  <c r="J2639" i="62"/>
  <c r="K2639" i="62"/>
  <c r="L2639" i="62"/>
  <c r="M2639" i="62"/>
  <c r="N2639" i="62"/>
  <c r="C2640" i="62"/>
  <c r="D2640" i="62"/>
  <c r="E2640" i="62"/>
  <c r="F2640" i="62"/>
  <c r="G2640" i="62"/>
  <c r="H2640" i="62"/>
  <c r="I2640" i="62"/>
  <c r="J2640" i="62"/>
  <c r="K2640" i="62"/>
  <c r="L2640" i="62"/>
  <c r="M2640" i="62"/>
  <c r="N2640" i="62"/>
  <c r="C2641" i="62"/>
  <c r="D2641" i="62"/>
  <c r="E2641" i="62"/>
  <c r="F2641" i="62"/>
  <c r="G2641" i="62"/>
  <c r="H2641" i="62"/>
  <c r="I2641" i="62"/>
  <c r="J2641" i="62"/>
  <c r="K2641" i="62"/>
  <c r="L2641" i="62"/>
  <c r="M2641" i="62"/>
  <c r="N2641" i="62"/>
  <c r="C2642" i="62"/>
  <c r="D2642" i="62"/>
  <c r="E2642" i="62"/>
  <c r="F2642" i="62"/>
  <c r="G2642" i="62"/>
  <c r="H2642" i="62"/>
  <c r="I2642" i="62"/>
  <c r="J2642" i="62"/>
  <c r="K2642" i="62"/>
  <c r="L2642" i="62"/>
  <c r="M2642" i="62"/>
  <c r="N2642" i="62"/>
  <c r="C2643" i="62"/>
  <c r="D2643" i="62"/>
  <c r="E2643" i="62"/>
  <c r="F2643" i="62"/>
  <c r="G2643" i="62"/>
  <c r="H2643" i="62"/>
  <c r="I2643" i="62"/>
  <c r="J2643" i="62"/>
  <c r="K2643" i="62"/>
  <c r="L2643" i="62"/>
  <c r="M2643" i="62"/>
  <c r="N2643" i="62"/>
  <c r="C2644" i="62"/>
  <c r="D2644" i="62"/>
  <c r="E2644" i="62"/>
  <c r="F2644" i="62"/>
  <c r="G2644" i="62"/>
  <c r="H2644" i="62"/>
  <c r="I2644" i="62"/>
  <c r="J2644" i="62"/>
  <c r="K2644" i="62"/>
  <c r="L2644" i="62"/>
  <c r="M2644" i="62"/>
  <c r="N2644" i="62"/>
  <c r="C2645" i="62"/>
  <c r="D2645" i="62"/>
  <c r="E2645" i="62"/>
  <c r="F2645" i="62"/>
  <c r="G2645" i="62"/>
  <c r="H2645" i="62"/>
  <c r="I2645" i="62"/>
  <c r="J2645" i="62"/>
  <c r="K2645" i="62"/>
  <c r="L2645" i="62"/>
  <c r="M2645" i="62"/>
  <c r="N2645" i="62"/>
  <c r="C2646" i="62"/>
  <c r="D2646" i="62"/>
  <c r="E2646" i="62"/>
  <c r="F2646" i="62"/>
  <c r="G2646" i="62"/>
  <c r="H2646" i="62"/>
  <c r="I2646" i="62"/>
  <c r="J2646" i="62"/>
  <c r="K2646" i="62"/>
  <c r="L2646" i="62"/>
  <c r="M2646" i="62"/>
  <c r="N2646" i="62"/>
  <c r="C2647" i="62"/>
  <c r="D2647" i="62"/>
  <c r="E2647" i="62"/>
  <c r="F2647" i="62"/>
  <c r="G2647" i="62"/>
  <c r="H2647" i="62"/>
  <c r="I2647" i="62"/>
  <c r="J2647" i="62"/>
  <c r="K2647" i="62"/>
  <c r="L2647" i="62"/>
  <c r="M2647" i="62"/>
  <c r="N2647" i="62"/>
  <c r="C2648" i="62"/>
  <c r="D2648" i="62"/>
  <c r="E2648" i="62"/>
  <c r="F2648" i="62"/>
  <c r="G2648" i="62"/>
  <c r="H2648" i="62"/>
  <c r="I2648" i="62"/>
  <c r="J2648" i="62"/>
  <c r="K2648" i="62"/>
  <c r="L2648" i="62"/>
  <c r="M2648" i="62"/>
  <c r="N2648" i="62"/>
  <c r="C2649" i="62"/>
  <c r="D2649" i="62"/>
  <c r="E2649" i="62"/>
  <c r="F2649" i="62"/>
  <c r="G2649" i="62"/>
  <c r="H2649" i="62"/>
  <c r="I2649" i="62"/>
  <c r="J2649" i="62"/>
  <c r="K2649" i="62"/>
  <c r="L2649" i="62"/>
  <c r="M2649" i="62"/>
  <c r="N2649" i="62"/>
  <c r="C2650" i="62"/>
  <c r="D2650" i="62"/>
  <c r="E2650" i="62"/>
  <c r="F2650" i="62"/>
  <c r="G2650" i="62"/>
  <c r="H2650" i="62"/>
  <c r="I2650" i="62"/>
  <c r="J2650" i="62"/>
  <c r="K2650" i="62"/>
  <c r="L2650" i="62"/>
  <c r="M2650" i="62"/>
  <c r="N2650" i="62"/>
  <c r="C2651" i="62"/>
  <c r="D2651" i="62"/>
  <c r="E2651" i="62"/>
  <c r="F2651" i="62"/>
  <c r="G2651" i="62"/>
  <c r="H2651" i="62"/>
  <c r="I2651" i="62"/>
  <c r="J2651" i="62"/>
  <c r="K2651" i="62"/>
  <c r="L2651" i="62"/>
  <c r="M2651" i="62"/>
  <c r="N2651" i="62"/>
  <c r="C2652" i="62"/>
  <c r="D2652" i="62"/>
  <c r="E2652" i="62"/>
  <c r="F2652" i="62"/>
  <c r="G2652" i="62"/>
  <c r="H2652" i="62"/>
  <c r="I2652" i="62"/>
  <c r="J2652" i="62"/>
  <c r="K2652" i="62"/>
  <c r="L2652" i="62"/>
  <c r="M2652" i="62"/>
  <c r="N2652" i="62"/>
  <c r="C2653" i="62"/>
  <c r="D2653" i="62"/>
  <c r="E2653" i="62"/>
  <c r="F2653" i="62"/>
  <c r="G2653" i="62"/>
  <c r="H2653" i="62"/>
  <c r="I2653" i="62"/>
  <c r="J2653" i="62"/>
  <c r="K2653" i="62"/>
  <c r="L2653" i="62"/>
  <c r="M2653" i="62"/>
  <c r="N2653" i="62"/>
  <c r="C2654" i="62"/>
  <c r="D2654" i="62"/>
  <c r="E2654" i="62"/>
  <c r="F2654" i="62"/>
  <c r="G2654" i="62"/>
  <c r="H2654" i="62"/>
  <c r="I2654" i="62"/>
  <c r="J2654" i="62"/>
  <c r="K2654" i="62"/>
  <c r="L2654" i="62"/>
  <c r="M2654" i="62"/>
  <c r="N2654" i="62"/>
  <c r="C2655" i="62"/>
  <c r="D2655" i="62"/>
  <c r="E2655" i="62"/>
  <c r="F2655" i="62"/>
  <c r="G2655" i="62"/>
  <c r="H2655" i="62"/>
  <c r="I2655" i="62"/>
  <c r="J2655" i="62"/>
  <c r="K2655" i="62"/>
  <c r="L2655" i="62"/>
  <c r="M2655" i="62"/>
  <c r="N2655" i="62"/>
  <c r="C2656" i="62"/>
  <c r="D2656" i="62"/>
  <c r="E2656" i="62"/>
  <c r="F2656" i="62"/>
  <c r="G2656" i="62"/>
  <c r="H2656" i="62"/>
  <c r="I2656" i="62"/>
  <c r="J2656" i="62"/>
  <c r="K2656" i="62"/>
  <c r="L2656" i="62"/>
  <c r="M2656" i="62"/>
  <c r="N2656" i="62"/>
  <c r="C2657" i="62"/>
  <c r="D2657" i="62"/>
  <c r="E2657" i="62"/>
  <c r="F2657" i="62"/>
  <c r="G2657" i="62"/>
  <c r="H2657" i="62"/>
  <c r="I2657" i="62"/>
  <c r="J2657" i="62"/>
  <c r="K2657" i="62"/>
  <c r="L2657" i="62"/>
  <c r="M2657" i="62"/>
  <c r="N2657" i="62"/>
  <c r="C2658" i="62"/>
  <c r="D2658" i="62"/>
  <c r="E2658" i="62"/>
  <c r="F2658" i="62"/>
  <c r="G2658" i="62"/>
  <c r="H2658" i="62"/>
  <c r="I2658" i="62"/>
  <c r="J2658" i="62"/>
  <c r="K2658" i="62"/>
  <c r="L2658" i="62"/>
  <c r="M2658" i="62"/>
  <c r="N2658" i="62"/>
  <c r="C2659" i="62"/>
  <c r="D2659" i="62"/>
  <c r="E2659" i="62"/>
  <c r="F2659" i="62"/>
  <c r="G2659" i="62"/>
  <c r="H2659" i="62"/>
  <c r="I2659" i="62"/>
  <c r="J2659" i="62"/>
  <c r="K2659" i="62"/>
  <c r="L2659" i="62"/>
  <c r="M2659" i="62"/>
  <c r="N2659" i="62"/>
  <c r="C2660" i="62"/>
  <c r="D2660" i="62"/>
  <c r="E2660" i="62"/>
  <c r="F2660" i="62"/>
  <c r="G2660" i="62"/>
  <c r="H2660" i="62"/>
  <c r="I2660" i="62"/>
  <c r="J2660" i="62"/>
  <c r="K2660" i="62"/>
  <c r="L2660" i="62"/>
  <c r="M2660" i="62"/>
  <c r="N2660" i="62"/>
  <c r="C2661" i="62"/>
  <c r="D2661" i="62"/>
  <c r="E2661" i="62"/>
  <c r="F2661" i="62"/>
  <c r="G2661" i="62"/>
  <c r="H2661" i="62"/>
  <c r="I2661" i="62"/>
  <c r="J2661" i="62"/>
  <c r="K2661" i="62"/>
  <c r="L2661" i="62"/>
  <c r="M2661" i="62"/>
  <c r="N2661" i="62"/>
  <c r="C2662" i="62"/>
  <c r="D2662" i="62"/>
  <c r="E2662" i="62"/>
  <c r="F2662" i="62"/>
  <c r="G2662" i="62"/>
  <c r="H2662" i="62"/>
  <c r="I2662" i="62"/>
  <c r="J2662" i="62"/>
  <c r="K2662" i="62"/>
  <c r="L2662" i="62"/>
  <c r="M2662" i="62"/>
  <c r="N2662" i="62"/>
  <c r="C2663" i="62"/>
  <c r="D2663" i="62"/>
  <c r="E2663" i="62"/>
  <c r="F2663" i="62"/>
  <c r="G2663" i="62"/>
  <c r="H2663" i="62"/>
  <c r="I2663" i="62"/>
  <c r="J2663" i="62"/>
  <c r="K2663" i="62"/>
  <c r="L2663" i="62"/>
  <c r="M2663" i="62"/>
  <c r="N2663" i="62"/>
  <c r="C2664" i="62"/>
  <c r="D2664" i="62"/>
  <c r="E2664" i="62"/>
  <c r="F2664" i="62"/>
  <c r="G2664" i="62"/>
  <c r="H2664" i="62"/>
  <c r="I2664" i="62"/>
  <c r="J2664" i="62"/>
  <c r="K2664" i="62"/>
  <c r="L2664" i="62"/>
  <c r="M2664" i="62"/>
  <c r="N2664" i="62"/>
  <c r="C2665" i="62"/>
  <c r="D2665" i="62"/>
  <c r="E2665" i="62"/>
  <c r="F2665" i="62"/>
  <c r="G2665" i="62"/>
  <c r="H2665" i="62"/>
  <c r="I2665" i="62"/>
  <c r="J2665" i="62"/>
  <c r="K2665" i="62"/>
  <c r="L2665" i="62"/>
  <c r="M2665" i="62"/>
  <c r="N2665" i="62"/>
  <c r="C2666" i="62"/>
  <c r="D2666" i="62"/>
  <c r="E2666" i="62"/>
  <c r="F2666" i="62"/>
  <c r="G2666" i="62"/>
  <c r="H2666" i="62"/>
  <c r="I2666" i="62"/>
  <c r="J2666" i="62"/>
  <c r="K2666" i="62"/>
  <c r="L2666" i="62"/>
  <c r="M2666" i="62"/>
  <c r="N2666" i="62"/>
  <c r="C2667" i="62"/>
  <c r="D2667" i="62"/>
  <c r="E2667" i="62"/>
  <c r="F2667" i="62"/>
  <c r="G2667" i="62"/>
  <c r="H2667" i="62"/>
  <c r="I2667" i="62"/>
  <c r="J2667" i="62"/>
  <c r="K2667" i="62"/>
  <c r="L2667" i="62"/>
  <c r="M2667" i="62"/>
  <c r="N2667" i="62"/>
  <c r="C2668" i="62"/>
  <c r="D2668" i="62"/>
  <c r="E2668" i="62"/>
  <c r="F2668" i="62"/>
  <c r="G2668" i="62"/>
  <c r="H2668" i="62"/>
  <c r="I2668" i="62"/>
  <c r="J2668" i="62"/>
  <c r="K2668" i="62"/>
  <c r="L2668" i="62"/>
  <c r="M2668" i="62"/>
  <c r="N2668" i="62"/>
  <c r="C2669" i="62"/>
  <c r="D2669" i="62"/>
  <c r="E2669" i="62"/>
  <c r="F2669" i="62"/>
  <c r="G2669" i="62"/>
  <c r="H2669" i="62"/>
  <c r="I2669" i="62"/>
  <c r="J2669" i="62"/>
  <c r="K2669" i="62"/>
  <c r="L2669" i="62"/>
  <c r="M2669" i="62"/>
  <c r="N2669" i="62"/>
  <c r="C2670" i="62"/>
  <c r="D2670" i="62"/>
  <c r="E2670" i="62"/>
  <c r="F2670" i="62"/>
  <c r="G2670" i="62"/>
  <c r="H2670" i="62"/>
  <c r="I2670" i="62"/>
  <c r="J2670" i="62"/>
  <c r="K2670" i="62"/>
  <c r="L2670" i="62"/>
  <c r="M2670" i="62"/>
  <c r="N2670" i="62"/>
  <c r="C2671" i="62"/>
  <c r="D2671" i="62"/>
  <c r="E2671" i="62"/>
  <c r="F2671" i="62"/>
  <c r="G2671" i="62"/>
  <c r="H2671" i="62"/>
  <c r="I2671" i="62"/>
  <c r="J2671" i="62"/>
  <c r="K2671" i="62"/>
  <c r="L2671" i="62"/>
  <c r="M2671" i="62"/>
  <c r="N2671" i="62"/>
  <c r="C2672" i="62"/>
  <c r="D2672" i="62"/>
  <c r="E2672" i="62"/>
  <c r="F2672" i="62"/>
  <c r="G2672" i="62"/>
  <c r="H2672" i="62"/>
  <c r="I2672" i="62"/>
  <c r="J2672" i="62"/>
  <c r="K2672" i="62"/>
  <c r="L2672" i="62"/>
  <c r="M2672" i="62"/>
  <c r="N2672" i="62"/>
  <c r="C2673" i="62"/>
  <c r="D2673" i="62"/>
  <c r="E2673" i="62"/>
  <c r="F2673" i="62"/>
  <c r="G2673" i="62"/>
  <c r="H2673" i="62"/>
  <c r="I2673" i="62"/>
  <c r="J2673" i="62"/>
  <c r="K2673" i="62"/>
  <c r="L2673" i="62"/>
  <c r="M2673" i="62"/>
  <c r="N2673" i="62"/>
  <c r="C2674" i="62"/>
  <c r="D2674" i="62"/>
  <c r="E2674" i="62"/>
  <c r="F2674" i="62"/>
  <c r="G2674" i="62"/>
  <c r="H2674" i="62"/>
  <c r="I2674" i="62"/>
  <c r="J2674" i="62"/>
  <c r="K2674" i="62"/>
  <c r="L2674" i="62"/>
  <c r="M2674" i="62"/>
  <c r="N2674" i="62"/>
  <c r="C2675" i="62"/>
  <c r="D2675" i="62"/>
  <c r="E2675" i="62"/>
  <c r="F2675" i="62"/>
  <c r="G2675" i="62"/>
  <c r="H2675" i="62"/>
  <c r="I2675" i="62"/>
  <c r="J2675" i="62"/>
  <c r="K2675" i="62"/>
  <c r="L2675" i="62"/>
  <c r="M2675" i="62"/>
  <c r="N2675" i="62"/>
  <c r="C2676" i="62"/>
  <c r="D2676" i="62"/>
  <c r="E2676" i="62"/>
  <c r="F2676" i="62"/>
  <c r="G2676" i="62"/>
  <c r="H2676" i="62"/>
  <c r="I2676" i="62"/>
  <c r="J2676" i="62"/>
  <c r="K2676" i="62"/>
  <c r="L2676" i="62"/>
  <c r="M2676" i="62"/>
  <c r="N2676" i="62"/>
  <c r="C2677" i="62"/>
  <c r="D2677" i="62"/>
  <c r="E2677" i="62"/>
  <c r="F2677" i="62"/>
  <c r="G2677" i="62"/>
  <c r="H2677" i="62"/>
  <c r="I2677" i="62"/>
  <c r="J2677" i="62"/>
  <c r="K2677" i="62"/>
  <c r="L2677" i="62"/>
  <c r="M2677" i="62"/>
  <c r="N2677" i="62"/>
  <c r="C2678" i="62"/>
  <c r="D2678" i="62"/>
  <c r="E2678" i="62"/>
  <c r="F2678" i="62"/>
  <c r="G2678" i="62"/>
  <c r="H2678" i="62"/>
  <c r="I2678" i="62"/>
  <c r="J2678" i="62"/>
  <c r="K2678" i="62"/>
  <c r="L2678" i="62"/>
  <c r="M2678" i="62"/>
  <c r="N2678" i="62"/>
  <c r="C2679" i="62"/>
  <c r="D2679" i="62"/>
  <c r="E2679" i="62"/>
  <c r="F2679" i="62"/>
  <c r="G2679" i="62"/>
  <c r="H2679" i="62"/>
  <c r="I2679" i="62"/>
  <c r="J2679" i="62"/>
  <c r="K2679" i="62"/>
  <c r="L2679" i="62"/>
  <c r="M2679" i="62"/>
  <c r="N2679" i="62"/>
  <c r="C2680" i="62"/>
  <c r="D2680" i="62"/>
  <c r="E2680" i="62"/>
  <c r="F2680" i="62"/>
  <c r="G2680" i="62"/>
  <c r="H2680" i="62"/>
  <c r="I2680" i="62"/>
  <c r="J2680" i="62"/>
  <c r="K2680" i="62"/>
  <c r="L2680" i="62"/>
  <c r="M2680" i="62"/>
  <c r="N2680" i="62"/>
  <c r="C2681" i="62"/>
  <c r="D2681" i="62"/>
  <c r="E2681" i="62"/>
  <c r="F2681" i="62"/>
  <c r="G2681" i="62"/>
  <c r="H2681" i="62"/>
  <c r="I2681" i="62"/>
  <c r="J2681" i="62"/>
  <c r="K2681" i="62"/>
  <c r="L2681" i="62"/>
  <c r="M2681" i="62"/>
  <c r="N2681" i="62"/>
  <c r="C2682" i="62"/>
  <c r="D2682" i="62"/>
  <c r="E2682" i="62"/>
  <c r="F2682" i="62"/>
  <c r="G2682" i="62"/>
  <c r="H2682" i="62"/>
  <c r="I2682" i="62"/>
  <c r="J2682" i="62"/>
  <c r="K2682" i="62"/>
  <c r="L2682" i="62"/>
  <c r="M2682" i="62"/>
  <c r="N2682" i="62"/>
  <c r="C2683" i="62"/>
  <c r="D2683" i="62"/>
  <c r="E2683" i="62"/>
  <c r="F2683" i="62"/>
  <c r="G2683" i="62"/>
  <c r="H2683" i="62"/>
  <c r="I2683" i="62"/>
  <c r="J2683" i="62"/>
  <c r="K2683" i="62"/>
  <c r="L2683" i="62"/>
  <c r="M2683" i="62"/>
  <c r="N2683" i="62"/>
  <c r="C2684" i="62"/>
  <c r="D2684" i="62"/>
  <c r="E2684" i="62"/>
  <c r="F2684" i="62"/>
  <c r="G2684" i="62"/>
  <c r="H2684" i="62"/>
  <c r="I2684" i="62"/>
  <c r="J2684" i="62"/>
  <c r="K2684" i="62"/>
  <c r="L2684" i="62"/>
  <c r="M2684" i="62"/>
  <c r="N2684" i="62"/>
  <c r="C2685" i="62"/>
  <c r="D2685" i="62"/>
  <c r="E2685" i="62"/>
  <c r="F2685" i="62"/>
  <c r="G2685" i="62"/>
  <c r="H2685" i="62"/>
  <c r="I2685" i="62"/>
  <c r="J2685" i="62"/>
  <c r="K2685" i="62"/>
  <c r="L2685" i="62"/>
  <c r="M2685" i="62"/>
  <c r="N2685" i="62"/>
  <c r="C2686" i="62"/>
  <c r="D2686" i="62"/>
  <c r="E2686" i="62"/>
  <c r="F2686" i="62"/>
  <c r="G2686" i="62"/>
  <c r="H2686" i="62"/>
  <c r="I2686" i="62"/>
  <c r="J2686" i="62"/>
  <c r="K2686" i="62"/>
  <c r="L2686" i="62"/>
  <c r="M2686" i="62"/>
  <c r="N2686" i="62"/>
  <c r="C2687" i="62"/>
  <c r="D2687" i="62"/>
  <c r="E2687" i="62"/>
  <c r="F2687" i="62"/>
  <c r="G2687" i="62"/>
  <c r="H2687" i="62"/>
  <c r="I2687" i="62"/>
  <c r="J2687" i="62"/>
  <c r="K2687" i="62"/>
  <c r="L2687" i="62"/>
  <c r="M2687" i="62"/>
  <c r="N2687" i="62"/>
  <c r="C2688" i="62"/>
  <c r="D2688" i="62"/>
  <c r="E2688" i="62"/>
  <c r="F2688" i="62"/>
  <c r="G2688" i="62"/>
  <c r="H2688" i="62"/>
  <c r="I2688" i="62"/>
  <c r="J2688" i="62"/>
  <c r="K2688" i="62"/>
  <c r="L2688" i="62"/>
  <c r="M2688" i="62"/>
  <c r="N2688" i="62"/>
  <c r="C2689" i="62"/>
  <c r="D2689" i="62"/>
  <c r="E2689" i="62"/>
  <c r="F2689" i="62"/>
  <c r="G2689" i="62"/>
  <c r="H2689" i="62"/>
  <c r="I2689" i="62"/>
  <c r="J2689" i="62"/>
  <c r="K2689" i="62"/>
  <c r="L2689" i="62"/>
  <c r="M2689" i="62"/>
  <c r="N2689" i="62"/>
  <c r="C2690" i="62"/>
  <c r="D2690" i="62"/>
  <c r="E2690" i="62"/>
  <c r="F2690" i="62"/>
  <c r="G2690" i="62"/>
  <c r="H2690" i="62"/>
  <c r="I2690" i="62"/>
  <c r="J2690" i="62"/>
  <c r="K2690" i="62"/>
  <c r="L2690" i="62"/>
  <c r="M2690" i="62"/>
  <c r="N2690" i="62"/>
  <c r="C2691" i="62"/>
  <c r="D2691" i="62"/>
  <c r="E2691" i="62"/>
  <c r="F2691" i="62"/>
  <c r="G2691" i="62"/>
  <c r="H2691" i="62"/>
  <c r="I2691" i="62"/>
  <c r="J2691" i="62"/>
  <c r="K2691" i="62"/>
  <c r="L2691" i="62"/>
  <c r="M2691" i="62"/>
  <c r="N2691" i="62"/>
  <c r="C2692" i="62"/>
  <c r="D2692" i="62"/>
  <c r="E2692" i="62"/>
  <c r="F2692" i="62"/>
  <c r="G2692" i="62"/>
  <c r="H2692" i="62"/>
  <c r="I2692" i="62"/>
  <c r="J2692" i="62"/>
  <c r="K2692" i="62"/>
  <c r="L2692" i="62"/>
  <c r="M2692" i="62"/>
  <c r="N2692" i="62"/>
  <c r="C2693" i="62"/>
  <c r="D2693" i="62"/>
  <c r="E2693" i="62"/>
  <c r="F2693" i="62"/>
  <c r="G2693" i="62"/>
  <c r="H2693" i="62"/>
  <c r="I2693" i="62"/>
  <c r="J2693" i="62"/>
  <c r="K2693" i="62"/>
  <c r="L2693" i="62"/>
  <c r="M2693" i="62"/>
  <c r="N2693" i="62"/>
  <c r="C2694" i="62"/>
  <c r="D2694" i="62"/>
  <c r="E2694" i="62"/>
  <c r="F2694" i="62"/>
  <c r="G2694" i="62"/>
  <c r="H2694" i="62"/>
  <c r="I2694" i="62"/>
  <c r="J2694" i="62"/>
  <c r="K2694" i="62"/>
  <c r="L2694" i="62"/>
  <c r="M2694" i="62"/>
  <c r="N2694" i="62"/>
  <c r="C2695" i="62"/>
  <c r="D2695" i="62"/>
  <c r="E2695" i="62"/>
  <c r="F2695" i="62"/>
  <c r="G2695" i="62"/>
  <c r="H2695" i="62"/>
  <c r="I2695" i="62"/>
  <c r="J2695" i="62"/>
  <c r="K2695" i="62"/>
  <c r="L2695" i="62"/>
  <c r="M2695" i="62"/>
  <c r="N2695" i="62"/>
  <c r="C2696" i="62"/>
  <c r="D2696" i="62"/>
  <c r="E2696" i="62"/>
  <c r="F2696" i="62"/>
  <c r="G2696" i="62"/>
  <c r="H2696" i="62"/>
  <c r="I2696" i="62"/>
  <c r="J2696" i="62"/>
  <c r="K2696" i="62"/>
  <c r="L2696" i="62"/>
  <c r="M2696" i="62"/>
  <c r="N2696" i="62"/>
  <c r="C2697" i="62"/>
  <c r="D2697" i="62"/>
  <c r="E2697" i="62"/>
  <c r="F2697" i="62"/>
  <c r="G2697" i="62"/>
  <c r="H2697" i="62"/>
  <c r="I2697" i="62"/>
  <c r="J2697" i="62"/>
  <c r="K2697" i="62"/>
  <c r="L2697" i="62"/>
  <c r="M2697" i="62"/>
  <c r="N2697" i="62"/>
  <c r="C2698" i="62"/>
  <c r="D2698" i="62"/>
  <c r="E2698" i="62"/>
  <c r="F2698" i="62"/>
  <c r="G2698" i="62"/>
  <c r="H2698" i="62"/>
  <c r="I2698" i="62"/>
  <c r="J2698" i="62"/>
  <c r="K2698" i="62"/>
  <c r="L2698" i="62"/>
  <c r="M2698" i="62"/>
  <c r="N2698" i="62"/>
  <c r="C2699" i="62"/>
  <c r="D2699" i="62"/>
  <c r="E2699" i="62"/>
  <c r="F2699" i="62"/>
  <c r="G2699" i="62"/>
  <c r="H2699" i="62"/>
  <c r="I2699" i="62"/>
  <c r="J2699" i="62"/>
  <c r="K2699" i="62"/>
  <c r="L2699" i="62"/>
  <c r="M2699" i="62"/>
  <c r="N2699" i="62"/>
  <c r="C2700" i="62"/>
  <c r="D2700" i="62"/>
  <c r="E2700" i="62"/>
  <c r="F2700" i="62"/>
  <c r="G2700" i="62"/>
  <c r="H2700" i="62"/>
  <c r="I2700" i="62"/>
  <c r="J2700" i="62"/>
  <c r="K2700" i="62"/>
  <c r="L2700" i="62"/>
  <c r="M2700" i="62"/>
  <c r="N2700" i="62"/>
  <c r="C2701" i="62"/>
  <c r="D2701" i="62"/>
  <c r="E2701" i="62"/>
  <c r="F2701" i="62"/>
  <c r="G2701" i="62"/>
  <c r="H2701" i="62"/>
  <c r="I2701" i="62"/>
  <c r="J2701" i="62"/>
  <c r="K2701" i="62"/>
  <c r="L2701" i="62"/>
  <c r="M2701" i="62"/>
  <c r="N2701" i="62"/>
  <c r="C2702" i="62"/>
  <c r="D2702" i="62"/>
  <c r="E2702" i="62"/>
  <c r="F2702" i="62"/>
  <c r="G2702" i="62"/>
  <c r="H2702" i="62"/>
  <c r="I2702" i="62"/>
  <c r="J2702" i="62"/>
  <c r="K2702" i="62"/>
  <c r="L2702" i="62"/>
  <c r="M2702" i="62"/>
  <c r="N2702" i="62"/>
  <c r="C2703" i="62"/>
  <c r="D2703" i="62"/>
  <c r="E2703" i="62"/>
  <c r="F2703" i="62"/>
  <c r="G2703" i="62"/>
  <c r="H2703" i="62"/>
  <c r="I2703" i="62"/>
  <c r="J2703" i="62"/>
  <c r="K2703" i="62"/>
  <c r="L2703" i="62"/>
  <c r="M2703" i="62"/>
  <c r="N2703" i="62"/>
  <c r="C2704" i="62"/>
  <c r="D2704" i="62"/>
  <c r="E2704" i="62"/>
  <c r="F2704" i="62"/>
  <c r="G2704" i="62"/>
  <c r="H2704" i="62"/>
  <c r="I2704" i="62"/>
  <c r="J2704" i="62"/>
  <c r="K2704" i="62"/>
  <c r="L2704" i="62"/>
  <c r="M2704" i="62"/>
  <c r="N2704" i="62"/>
  <c r="C2705" i="62"/>
  <c r="D2705" i="62"/>
  <c r="E2705" i="62"/>
  <c r="F2705" i="62"/>
  <c r="G2705" i="62"/>
  <c r="H2705" i="62"/>
  <c r="I2705" i="62"/>
  <c r="J2705" i="62"/>
  <c r="K2705" i="62"/>
  <c r="L2705" i="62"/>
  <c r="M2705" i="62"/>
  <c r="N2705" i="62"/>
  <c r="C2706" i="62"/>
  <c r="D2706" i="62"/>
  <c r="E2706" i="62"/>
  <c r="F2706" i="62"/>
  <c r="G2706" i="62"/>
  <c r="H2706" i="62"/>
  <c r="I2706" i="62"/>
  <c r="J2706" i="62"/>
  <c r="K2706" i="62"/>
  <c r="L2706" i="62"/>
  <c r="M2706" i="62"/>
  <c r="N2706" i="62"/>
  <c r="C2707" i="62"/>
  <c r="D2707" i="62"/>
  <c r="E2707" i="62"/>
  <c r="F2707" i="62"/>
  <c r="G2707" i="62"/>
  <c r="H2707" i="62"/>
  <c r="I2707" i="62"/>
  <c r="J2707" i="62"/>
  <c r="K2707" i="62"/>
  <c r="L2707" i="62"/>
  <c r="M2707" i="62"/>
  <c r="N2707" i="62"/>
  <c r="C2708" i="62"/>
  <c r="D2708" i="62"/>
  <c r="E2708" i="62"/>
  <c r="F2708" i="62"/>
  <c r="G2708" i="62"/>
  <c r="H2708" i="62"/>
  <c r="I2708" i="62"/>
  <c r="J2708" i="62"/>
  <c r="K2708" i="62"/>
  <c r="L2708" i="62"/>
  <c r="M2708" i="62"/>
  <c r="N2708" i="62"/>
  <c r="C2709" i="62"/>
  <c r="D2709" i="62"/>
  <c r="E2709" i="62"/>
  <c r="F2709" i="62"/>
  <c r="G2709" i="62"/>
  <c r="H2709" i="62"/>
  <c r="I2709" i="62"/>
  <c r="J2709" i="62"/>
  <c r="K2709" i="62"/>
  <c r="L2709" i="62"/>
  <c r="M2709" i="62"/>
  <c r="N2709" i="62"/>
  <c r="C2710" i="62"/>
  <c r="D2710" i="62"/>
  <c r="E2710" i="62"/>
  <c r="F2710" i="62"/>
  <c r="G2710" i="62"/>
  <c r="H2710" i="62"/>
  <c r="I2710" i="62"/>
  <c r="J2710" i="62"/>
  <c r="K2710" i="62"/>
  <c r="L2710" i="62"/>
  <c r="M2710" i="62"/>
  <c r="N2710" i="62"/>
  <c r="C2711" i="62"/>
  <c r="D2711" i="62"/>
  <c r="E2711" i="62"/>
  <c r="F2711" i="62"/>
  <c r="G2711" i="62"/>
  <c r="H2711" i="62"/>
  <c r="I2711" i="62"/>
  <c r="J2711" i="62"/>
  <c r="K2711" i="62"/>
  <c r="L2711" i="62"/>
  <c r="M2711" i="62"/>
  <c r="N2711" i="62"/>
  <c r="C2712" i="62"/>
  <c r="D2712" i="62"/>
  <c r="E2712" i="62"/>
  <c r="F2712" i="62"/>
  <c r="G2712" i="62"/>
  <c r="H2712" i="62"/>
  <c r="I2712" i="62"/>
  <c r="J2712" i="62"/>
  <c r="K2712" i="62"/>
  <c r="L2712" i="62"/>
  <c r="M2712" i="62"/>
  <c r="N2712" i="62"/>
  <c r="C2713" i="62"/>
  <c r="D2713" i="62"/>
  <c r="E2713" i="62"/>
  <c r="F2713" i="62"/>
  <c r="G2713" i="62"/>
  <c r="H2713" i="62"/>
  <c r="I2713" i="62"/>
  <c r="J2713" i="62"/>
  <c r="K2713" i="62"/>
  <c r="L2713" i="62"/>
  <c r="M2713" i="62"/>
  <c r="N2713" i="62"/>
  <c r="C2714" i="62"/>
  <c r="D2714" i="62"/>
  <c r="E2714" i="62"/>
  <c r="F2714" i="62"/>
  <c r="G2714" i="62"/>
  <c r="H2714" i="62"/>
  <c r="I2714" i="62"/>
  <c r="J2714" i="62"/>
  <c r="K2714" i="62"/>
  <c r="L2714" i="62"/>
  <c r="M2714" i="62"/>
  <c r="N2714" i="62"/>
  <c r="C2715" i="62"/>
  <c r="D2715" i="62"/>
  <c r="E2715" i="62"/>
  <c r="F2715" i="62"/>
  <c r="G2715" i="62"/>
  <c r="H2715" i="62"/>
  <c r="I2715" i="62"/>
  <c r="J2715" i="62"/>
  <c r="K2715" i="62"/>
  <c r="L2715" i="62"/>
  <c r="M2715" i="62"/>
  <c r="N2715" i="62"/>
  <c r="C2716" i="62"/>
  <c r="D2716" i="62"/>
  <c r="E2716" i="62"/>
  <c r="F2716" i="62"/>
  <c r="G2716" i="62"/>
  <c r="H2716" i="62"/>
  <c r="I2716" i="62"/>
  <c r="J2716" i="62"/>
  <c r="K2716" i="62"/>
  <c r="L2716" i="62"/>
  <c r="M2716" i="62"/>
  <c r="N2716" i="62"/>
  <c r="C2717" i="62"/>
  <c r="D2717" i="62"/>
  <c r="E2717" i="62"/>
  <c r="F2717" i="62"/>
  <c r="G2717" i="62"/>
  <c r="H2717" i="62"/>
  <c r="I2717" i="62"/>
  <c r="J2717" i="62"/>
  <c r="K2717" i="62"/>
  <c r="L2717" i="62"/>
  <c r="M2717" i="62"/>
  <c r="N2717" i="62"/>
  <c r="C2718" i="62"/>
  <c r="D2718" i="62"/>
  <c r="E2718" i="62"/>
  <c r="F2718" i="62"/>
  <c r="G2718" i="62"/>
  <c r="H2718" i="62"/>
  <c r="I2718" i="62"/>
  <c r="J2718" i="62"/>
  <c r="K2718" i="62"/>
  <c r="L2718" i="62"/>
  <c r="M2718" i="62"/>
  <c r="N2718" i="62"/>
  <c r="C2719" i="62"/>
  <c r="D2719" i="62"/>
  <c r="E2719" i="62"/>
  <c r="F2719" i="62"/>
  <c r="G2719" i="62"/>
  <c r="H2719" i="62"/>
  <c r="I2719" i="62"/>
  <c r="J2719" i="62"/>
  <c r="K2719" i="62"/>
  <c r="L2719" i="62"/>
  <c r="M2719" i="62"/>
  <c r="N2719" i="62"/>
  <c r="C2720" i="62"/>
  <c r="D2720" i="62"/>
  <c r="E2720" i="62"/>
  <c r="F2720" i="62"/>
  <c r="G2720" i="62"/>
  <c r="H2720" i="62"/>
  <c r="I2720" i="62"/>
  <c r="J2720" i="62"/>
  <c r="K2720" i="62"/>
  <c r="L2720" i="62"/>
  <c r="M2720" i="62"/>
  <c r="N2720" i="62"/>
  <c r="C2721" i="62"/>
  <c r="D2721" i="62"/>
  <c r="E2721" i="62"/>
  <c r="F2721" i="62"/>
  <c r="G2721" i="62"/>
  <c r="H2721" i="62"/>
  <c r="I2721" i="62"/>
  <c r="J2721" i="62"/>
  <c r="K2721" i="62"/>
  <c r="L2721" i="62"/>
  <c r="M2721" i="62"/>
  <c r="N2721" i="62"/>
  <c r="C2722" i="62"/>
  <c r="D2722" i="62"/>
  <c r="E2722" i="62"/>
  <c r="F2722" i="62"/>
  <c r="G2722" i="62"/>
  <c r="H2722" i="62"/>
  <c r="I2722" i="62"/>
  <c r="J2722" i="62"/>
  <c r="K2722" i="62"/>
  <c r="L2722" i="62"/>
  <c r="M2722" i="62"/>
  <c r="N2722" i="62"/>
  <c r="C2723" i="62"/>
  <c r="D2723" i="62"/>
  <c r="E2723" i="62"/>
  <c r="F2723" i="62"/>
  <c r="G2723" i="62"/>
  <c r="H2723" i="62"/>
  <c r="I2723" i="62"/>
  <c r="J2723" i="62"/>
  <c r="K2723" i="62"/>
  <c r="L2723" i="62"/>
  <c r="M2723" i="62"/>
  <c r="N2723" i="62"/>
  <c r="C2724" i="62"/>
  <c r="D2724" i="62"/>
  <c r="E2724" i="62"/>
  <c r="F2724" i="62"/>
  <c r="G2724" i="62"/>
  <c r="H2724" i="62"/>
  <c r="I2724" i="62"/>
  <c r="J2724" i="62"/>
  <c r="K2724" i="62"/>
  <c r="L2724" i="62"/>
  <c r="M2724" i="62"/>
  <c r="N2724" i="62"/>
  <c r="C2725" i="62"/>
  <c r="D2725" i="62"/>
  <c r="E2725" i="62"/>
  <c r="F2725" i="62"/>
  <c r="G2725" i="62"/>
  <c r="H2725" i="62"/>
  <c r="I2725" i="62"/>
  <c r="J2725" i="62"/>
  <c r="K2725" i="62"/>
  <c r="L2725" i="62"/>
  <c r="M2725" i="62"/>
  <c r="N2725" i="62"/>
  <c r="C2726" i="62"/>
  <c r="D2726" i="62"/>
  <c r="E2726" i="62"/>
  <c r="F2726" i="62"/>
  <c r="G2726" i="62"/>
  <c r="H2726" i="62"/>
  <c r="I2726" i="62"/>
  <c r="J2726" i="62"/>
  <c r="K2726" i="62"/>
  <c r="L2726" i="62"/>
  <c r="M2726" i="62"/>
  <c r="N2726" i="62"/>
  <c r="C2727" i="62"/>
  <c r="D2727" i="62"/>
  <c r="E2727" i="62"/>
  <c r="F2727" i="62"/>
  <c r="G2727" i="62"/>
  <c r="H2727" i="62"/>
  <c r="I2727" i="62"/>
  <c r="J2727" i="62"/>
  <c r="K2727" i="62"/>
  <c r="L2727" i="62"/>
  <c r="M2727" i="62"/>
  <c r="N2727" i="62"/>
  <c r="C2728" i="62"/>
  <c r="D2728" i="62"/>
  <c r="E2728" i="62"/>
  <c r="F2728" i="62"/>
  <c r="G2728" i="62"/>
  <c r="H2728" i="62"/>
  <c r="I2728" i="62"/>
  <c r="J2728" i="62"/>
  <c r="K2728" i="62"/>
  <c r="L2728" i="62"/>
  <c r="M2728" i="62"/>
  <c r="N2728" i="62"/>
  <c r="C2729" i="62"/>
  <c r="D2729" i="62"/>
  <c r="E2729" i="62"/>
  <c r="F2729" i="62"/>
  <c r="G2729" i="62"/>
  <c r="H2729" i="62"/>
  <c r="I2729" i="62"/>
  <c r="J2729" i="62"/>
  <c r="K2729" i="62"/>
  <c r="L2729" i="62"/>
  <c r="M2729" i="62"/>
  <c r="N2729" i="62"/>
  <c r="C2730" i="62"/>
  <c r="D2730" i="62"/>
  <c r="E2730" i="62"/>
  <c r="F2730" i="62"/>
  <c r="G2730" i="62"/>
  <c r="H2730" i="62"/>
  <c r="I2730" i="62"/>
  <c r="J2730" i="62"/>
  <c r="K2730" i="62"/>
  <c r="L2730" i="62"/>
  <c r="M2730" i="62"/>
  <c r="N2730" i="62"/>
  <c r="C2731" i="62"/>
  <c r="D2731" i="62"/>
  <c r="E2731" i="62"/>
  <c r="F2731" i="62"/>
  <c r="G2731" i="62"/>
  <c r="H2731" i="62"/>
  <c r="I2731" i="62"/>
  <c r="J2731" i="62"/>
  <c r="K2731" i="62"/>
  <c r="L2731" i="62"/>
  <c r="M2731" i="62"/>
  <c r="N2731" i="62"/>
  <c r="C2732" i="62"/>
  <c r="D2732" i="62"/>
  <c r="E2732" i="62"/>
  <c r="F2732" i="62"/>
  <c r="G2732" i="62"/>
  <c r="H2732" i="62"/>
  <c r="I2732" i="62"/>
  <c r="J2732" i="62"/>
  <c r="K2732" i="62"/>
  <c r="L2732" i="62"/>
  <c r="M2732" i="62"/>
  <c r="N2732" i="62"/>
  <c r="C2733" i="62"/>
  <c r="D2733" i="62"/>
  <c r="E2733" i="62"/>
  <c r="F2733" i="62"/>
  <c r="G2733" i="62"/>
  <c r="H2733" i="62"/>
  <c r="I2733" i="62"/>
  <c r="J2733" i="62"/>
  <c r="K2733" i="62"/>
  <c r="L2733" i="62"/>
  <c r="M2733" i="62"/>
  <c r="N2733" i="62"/>
  <c r="C2734" i="62"/>
  <c r="D2734" i="62"/>
  <c r="E2734" i="62"/>
  <c r="F2734" i="62"/>
  <c r="G2734" i="62"/>
  <c r="H2734" i="62"/>
  <c r="I2734" i="62"/>
  <c r="J2734" i="62"/>
  <c r="K2734" i="62"/>
  <c r="L2734" i="62"/>
  <c r="M2734" i="62"/>
  <c r="N2734" i="62"/>
  <c r="C2735" i="62"/>
  <c r="D2735" i="62"/>
  <c r="E2735" i="62"/>
  <c r="F2735" i="62"/>
  <c r="G2735" i="62"/>
  <c r="H2735" i="62"/>
  <c r="I2735" i="62"/>
  <c r="J2735" i="62"/>
  <c r="K2735" i="62"/>
  <c r="L2735" i="62"/>
  <c r="M2735" i="62"/>
  <c r="N2735" i="62"/>
  <c r="C2736" i="62"/>
  <c r="D2736" i="62"/>
  <c r="E2736" i="62"/>
  <c r="F2736" i="62"/>
  <c r="G2736" i="62"/>
  <c r="H2736" i="62"/>
  <c r="I2736" i="62"/>
  <c r="J2736" i="62"/>
  <c r="K2736" i="62"/>
  <c r="L2736" i="62"/>
  <c r="M2736" i="62"/>
  <c r="N2736" i="62"/>
  <c r="C2737" i="62"/>
  <c r="D2737" i="62"/>
  <c r="E2737" i="62"/>
  <c r="F2737" i="62"/>
  <c r="G2737" i="62"/>
  <c r="H2737" i="62"/>
  <c r="I2737" i="62"/>
  <c r="J2737" i="62"/>
  <c r="K2737" i="62"/>
  <c r="L2737" i="62"/>
  <c r="M2737" i="62"/>
  <c r="N2737" i="62"/>
  <c r="C2738" i="62"/>
  <c r="D2738" i="62"/>
  <c r="E2738" i="62"/>
  <c r="F2738" i="62"/>
  <c r="G2738" i="62"/>
  <c r="H2738" i="62"/>
  <c r="I2738" i="62"/>
  <c r="J2738" i="62"/>
  <c r="K2738" i="62"/>
  <c r="L2738" i="62"/>
  <c r="M2738" i="62"/>
  <c r="N2738" i="62"/>
  <c r="C2739" i="62"/>
  <c r="D2739" i="62"/>
  <c r="E2739" i="62"/>
  <c r="F2739" i="62"/>
  <c r="G2739" i="62"/>
  <c r="H2739" i="62"/>
  <c r="I2739" i="62"/>
  <c r="J2739" i="62"/>
  <c r="K2739" i="62"/>
  <c r="L2739" i="62"/>
  <c r="M2739" i="62"/>
  <c r="N2739" i="62"/>
  <c r="C2740" i="62"/>
  <c r="D2740" i="62"/>
  <c r="E2740" i="62"/>
  <c r="F2740" i="62"/>
  <c r="G2740" i="62"/>
  <c r="H2740" i="62"/>
  <c r="I2740" i="62"/>
  <c r="J2740" i="62"/>
  <c r="K2740" i="62"/>
  <c r="L2740" i="62"/>
  <c r="M2740" i="62"/>
  <c r="N2740" i="62"/>
  <c r="C2741" i="62"/>
  <c r="D2741" i="62"/>
  <c r="E2741" i="62"/>
  <c r="F2741" i="62"/>
  <c r="G2741" i="62"/>
  <c r="H2741" i="62"/>
  <c r="I2741" i="62"/>
  <c r="J2741" i="62"/>
  <c r="K2741" i="62"/>
  <c r="L2741" i="62"/>
  <c r="M2741" i="62"/>
  <c r="N2741" i="62"/>
  <c r="C2742" i="62"/>
  <c r="D2742" i="62"/>
  <c r="E2742" i="62"/>
  <c r="F2742" i="62"/>
  <c r="G2742" i="62"/>
  <c r="H2742" i="62"/>
  <c r="I2742" i="62"/>
  <c r="J2742" i="62"/>
  <c r="K2742" i="62"/>
  <c r="L2742" i="62"/>
  <c r="M2742" i="62"/>
  <c r="N2742" i="62"/>
  <c r="C2743" i="62"/>
  <c r="D2743" i="62"/>
  <c r="E2743" i="62"/>
  <c r="F2743" i="62"/>
  <c r="G2743" i="62"/>
  <c r="H2743" i="62"/>
  <c r="I2743" i="62"/>
  <c r="J2743" i="62"/>
  <c r="K2743" i="62"/>
  <c r="L2743" i="62"/>
  <c r="M2743" i="62"/>
  <c r="N2743" i="62"/>
  <c r="C2744" i="62"/>
  <c r="D2744" i="62"/>
  <c r="E2744" i="62"/>
  <c r="F2744" i="62"/>
  <c r="G2744" i="62"/>
  <c r="H2744" i="62"/>
  <c r="I2744" i="62"/>
  <c r="J2744" i="62"/>
  <c r="K2744" i="62"/>
  <c r="L2744" i="62"/>
  <c r="M2744" i="62"/>
  <c r="N2744" i="62"/>
  <c r="C2745" i="62"/>
  <c r="D2745" i="62"/>
  <c r="E2745" i="62"/>
  <c r="F2745" i="62"/>
  <c r="G2745" i="62"/>
  <c r="H2745" i="62"/>
  <c r="I2745" i="62"/>
  <c r="J2745" i="62"/>
  <c r="K2745" i="62"/>
  <c r="L2745" i="62"/>
  <c r="M2745" i="62"/>
  <c r="N2745" i="62"/>
  <c r="C2746" i="62"/>
  <c r="D2746" i="62"/>
  <c r="E2746" i="62"/>
  <c r="F2746" i="62"/>
  <c r="G2746" i="62"/>
  <c r="H2746" i="62"/>
  <c r="I2746" i="62"/>
  <c r="J2746" i="62"/>
  <c r="K2746" i="62"/>
  <c r="L2746" i="62"/>
  <c r="M2746" i="62"/>
  <c r="N2746" i="62"/>
  <c r="C2747" i="62"/>
  <c r="D2747" i="62"/>
  <c r="E2747" i="62"/>
  <c r="F2747" i="62"/>
  <c r="G2747" i="62"/>
  <c r="H2747" i="62"/>
  <c r="I2747" i="62"/>
  <c r="J2747" i="62"/>
  <c r="K2747" i="62"/>
  <c r="L2747" i="62"/>
  <c r="M2747" i="62"/>
  <c r="N2747" i="62"/>
  <c r="C2748" i="62"/>
  <c r="D2748" i="62"/>
  <c r="E2748" i="62"/>
  <c r="F2748" i="62"/>
  <c r="G2748" i="62"/>
  <c r="H2748" i="62"/>
  <c r="I2748" i="62"/>
  <c r="J2748" i="62"/>
  <c r="K2748" i="62"/>
  <c r="L2748" i="62"/>
  <c r="M2748" i="62"/>
  <c r="N2748" i="62"/>
  <c r="C2749" i="62"/>
  <c r="D2749" i="62"/>
  <c r="E2749" i="62"/>
  <c r="F2749" i="62"/>
  <c r="G2749" i="62"/>
  <c r="H2749" i="62"/>
  <c r="I2749" i="62"/>
  <c r="J2749" i="62"/>
  <c r="K2749" i="62"/>
  <c r="L2749" i="62"/>
  <c r="M2749" i="62"/>
  <c r="N2749" i="62"/>
  <c r="C2750" i="62"/>
  <c r="D2750" i="62"/>
  <c r="E2750" i="62"/>
  <c r="F2750" i="62"/>
  <c r="G2750" i="62"/>
  <c r="H2750" i="62"/>
  <c r="I2750" i="62"/>
  <c r="J2750" i="62"/>
  <c r="K2750" i="62"/>
  <c r="L2750" i="62"/>
  <c r="M2750" i="62"/>
  <c r="N2750" i="62"/>
  <c r="C2751" i="62"/>
  <c r="D2751" i="62"/>
  <c r="E2751" i="62"/>
  <c r="F2751" i="62"/>
  <c r="G2751" i="62"/>
  <c r="H2751" i="62"/>
  <c r="I2751" i="62"/>
  <c r="J2751" i="62"/>
  <c r="K2751" i="62"/>
  <c r="L2751" i="62"/>
  <c r="M2751" i="62"/>
  <c r="N2751" i="62"/>
  <c r="C2752" i="62"/>
  <c r="D2752" i="62"/>
  <c r="E2752" i="62"/>
  <c r="F2752" i="62"/>
  <c r="G2752" i="62"/>
  <c r="H2752" i="62"/>
  <c r="I2752" i="62"/>
  <c r="J2752" i="62"/>
  <c r="K2752" i="62"/>
  <c r="L2752" i="62"/>
  <c r="M2752" i="62"/>
  <c r="N2752" i="62"/>
  <c r="C2753" i="62"/>
  <c r="D2753" i="62"/>
  <c r="E2753" i="62"/>
  <c r="F2753" i="62"/>
  <c r="G2753" i="62"/>
  <c r="H2753" i="62"/>
  <c r="I2753" i="62"/>
  <c r="J2753" i="62"/>
  <c r="K2753" i="62"/>
  <c r="L2753" i="62"/>
  <c r="M2753" i="62"/>
  <c r="N2753" i="62"/>
  <c r="C2754" i="62"/>
  <c r="D2754" i="62"/>
  <c r="E2754" i="62"/>
  <c r="F2754" i="62"/>
  <c r="G2754" i="62"/>
  <c r="H2754" i="62"/>
  <c r="I2754" i="62"/>
  <c r="J2754" i="62"/>
  <c r="K2754" i="62"/>
  <c r="L2754" i="62"/>
  <c r="M2754" i="62"/>
  <c r="N2754" i="62"/>
  <c r="C2755" i="62"/>
  <c r="D2755" i="62"/>
  <c r="E2755" i="62"/>
  <c r="F2755" i="62"/>
  <c r="G2755" i="62"/>
  <c r="H2755" i="62"/>
  <c r="I2755" i="62"/>
  <c r="J2755" i="62"/>
  <c r="K2755" i="62"/>
  <c r="L2755" i="62"/>
  <c r="M2755" i="62"/>
  <c r="N2755" i="62"/>
  <c r="C2756" i="62"/>
  <c r="D2756" i="62"/>
  <c r="E2756" i="62"/>
  <c r="F2756" i="62"/>
  <c r="G2756" i="62"/>
  <c r="H2756" i="62"/>
  <c r="I2756" i="62"/>
  <c r="J2756" i="62"/>
  <c r="K2756" i="62"/>
  <c r="L2756" i="62"/>
  <c r="M2756" i="62"/>
  <c r="N2756" i="62"/>
  <c r="C2757" i="62"/>
  <c r="D2757" i="62"/>
  <c r="E2757" i="62"/>
  <c r="F2757" i="62"/>
  <c r="G2757" i="62"/>
  <c r="H2757" i="62"/>
  <c r="I2757" i="62"/>
  <c r="J2757" i="62"/>
  <c r="K2757" i="62"/>
  <c r="L2757" i="62"/>
  <c r="M2757" i="62"/>
  <c r="N2757" i="62"/>
  <c r="C2758" i="62"/>
  <c r="D2758" i="62"/>
  <c r="E2758" i="62"/>
  <c r="F2758" i="62"/>
  <c r="G2758" i="62"/>
  <c r="H2758" i="62"/>
  <c r="I2758" i="62"/>
  <c r="J2758" i="62"/>
  <c r="K2758" i="62"/>
  <c r="L2758" i="62"/>
  <c r="M2758" i="62"/>
  <c r="N2758" i="62"/>
  <c r="C2759" i="62"/>
  <c r="D2759" i="62"/>
  <c r="E2759" i="62"/>
  <c r="F2759" i="62"/>
  <c r="G2759" i="62"/>
  <c r="H2759" i="62"/>
  <c r="I2759" i="62"/>
  <c r="J2759" i="62"/>
  <c r="K2759" i="62"/>
  <c r="L2759" i="62"/>
  <c r="M2759" i="62"/>
  <c r="N2759" i="62"/>
  <c r="C2760" i="62"/>
  <c r="D2760" i="62"/>
  <c r="E2760" i="62"/>
  <c r="F2760" i="62"/>
  <c r="G2760" i="62"/>
  <c r="H2760" i="62"/>
  <c r="I2760" i="62"/>
  <c r="J2760" i="62"/>
  <c r="K2760" i="62"/>
  <c r="L2760" i="62"/>
  <c r="M2760" i="62"/>
  <c r="N2760" i="62"/>
  <c r="C2761" i="62"/>
  <c r="D2761" i="62"/>
  <c r="E2761" i="62"/>
  <c r="F2761" i="62"/>
  <c r="G2761" i="62"/>
  <c r="H2761" i="62"/>
  <c r="I2761" i="62"/>
  <c r="J2761" i="62"/>
  <c r="K2761" i="62"/>
  <c r="L2761" i="62"/>
  <c r="M2761" i="62"/>
  <c r="N2761" i="62"/>
  <c r="C2762" i="62"/>
  <c r="D2762" i="62"/>
  <c r="E2762" i="62"/>
  <c r="F2762" i="62"/>
  <c r="G2762" i="62"/>
  <c r="H2762" i="62"/>
  <c r="I2762" i="62"/>
  <c r="J2762" i="62"/>
  <c r="K2762" i="62"/>
  <c r="L2762" i="62"/>
  <c r="M2762" i="62"/>
  <c r="N2762" i="62"/>
  <c r="C2763" i="62"/>
  <c r="D2763" i="62"/>
  <c r="E2763" i="62"/>
  <c r="F2763" i="62"/>
  <c r="G2763" i="62"/>
  <c r="H2763" i="62"/>
  <c r="I2763" i="62"/>
  <c r="J2763" i="62"/>
  <c r="K2763" i="62"/>
  <c r="L2763" i="62"/>
  <c r="M2763" i="62"/>
  <c r="N2763" i="62"/>
  <c r="C2764" i="62"/>
  <c r="D2764" i="62"/>
  <c r="E2764" i="62"/>
  <c r="F2764" i="62"/>
  <c r="G2764" i="62"/>
  <c r="H2764" i="62"/>
  <c r="I2764" i="62"/>
  <c r="J2764" i="62"/>
  <c r="K2764" i="62"/>
  <c r="L2764" i="62"/>
  <c r="M2764" i="62"/>
  <c r="N2764" i="62"/>
  <c r="C2765" i="62"/>
  <c r="D2765" i="62"/>
  <c r="E2765" i="62"/>
  <c r="F2765" i="62"/>
  <c r="G2765" i="62"/>
  <c r="H2765" i="62"/>
  <c r="I2765" i="62"/>
  <c r="J2765" i="62"/>
  <c r="K2765" i="62"/>
  <c r="L2765" i="62"/>
  <c r="M2765" i="62"/>
  <c r="N2765" i="62"/>
  <c r="C2766" i="62"/>
  <c r="D2766" i="62"/>
  <c r="E2766" i="62"/>
  <c r="F2766" i="62"/>
  <c r="G2766" i="62"/>
  <c r="H2766" i="62"/>
  <c r="I2766" i="62"/>
  <c r="J2766" i="62"/>
  <c r="K2766" i="62"/>
  <c r="L2766" i="62"/>
  <c r="M2766" i="62"/>
  <c r="N2766" i="62"/>
  <c r="C2767" i="62"/>
  <c r="D2767" i="62"/>
  <c r="E2767" i="62"/>
  <c r="F2767" i="62"/>
  <c r="G2767" i="62"/>
  <c r="H2767" i="62"/>
  <c r="I2767" i="62"/>
  <c r="J2767" i="62"/>
  <c r="K2767" i="62"/>
  <c r="L2767" i="62"/>
  <c r="M2767" i="62"/>
  <c r="N2767" i="62"/>
  <c r="C2768" i="62"/>
  <c r="D2768" i="62"/>
  <c r="E2768" i="62"/>
  <c r="F2768" i="62"/>
  <c r="G2768" i="62"/>
  <c r="H2768" i="62"/>
  <c r="I2768" i="62"/>
  <c r="J2768" i="62"/>
  <c r="K2768" i="62"/>
  <c r="L2768" i="62"/>
  <c r="M2768" i="62"/>
  <c r="N2768" i="62"/>
  <c r="C2769" i="62"/>
  <c r="D2769" i="62"/>
  <c r="E2769" i="62"/>
  <c r="F2769" i="62"/>
  <c r="G2769" i="62"/>
  <c r="H2769" i="62"/>
  <c r="I2769" i="62"/>
  <c r="J2769" i="62"/>
  <c r="K2769" i="62"/>
  <c r="L2769" i="62"/>
  <c r="M2769" i="62"/>
  <c r="N2769" i="62"/>
  <c r="C2770" i="62"/>
  <c r="D2770" i="62"/>
  <c r="E2770" i="62"/>
  <c r="F2770" i="62"/>
  <c r="G2770" i="62"/>
  <c r="H2770" i="62"/>
  <c r="I2770" i="62"/>
  <c r="J2770" i="62"/>
  <c r="K2770" i="62"/>
  <c r="L2770" i="62"/>
  <c r="M2770" i="62"/>
  <c r="N2770" i="62"/>
  <c r="C2771" i="62"/>
  <c r="D2771" i="62"/>
  <c r="E2771" i="62"/>
  <c r="F2771" i="62"/>
  <c r="G2771" i="62"/>
  <c r="H2771" i="62"/>
  <c r="I2771" i="62"/>
  <c r="J2771" i="62"/>
  <c r="K2771" i="62"/>
  <c r="L2771" i="62"/>
  <c r="M2771" i="62"/>
  <c r="N2771" i="62"/>
  <c r="C2772" i="62"/>
  <c r="D2772" i="62"/>
  <c r="E2772" i="62"/>
  <c r="F2772" i="62"/>
  <c r="G2772" i="62"/>
  <c r="H2772" i="62"/>
  <c r="I2772" i="62"/>
  <c r="J2772" i="62"/>
  <c r="K2772" i="62"/>
  <c r="L2772" i="62"/>
  <c r="M2772" i="62"/>
  <c r="N2772" i="62"/>
  <c r="C2773" i="62"/>
  <c r="D2773" i="62"/>
  <c r="E2773" i="62"/>
  <c r="F2773" i="62"/>
  <c r="G2773" i="62"/>
  <c r="H2773" i="62"/>
  <c r="I2773" i="62"/>
  <c r="J2773" i="62"/>
  <c r="K2773" i="62"/>
  <c r="L2773" i="62"/>
  <c r="M2773" i="62"/>
  <c r="N2773" i="62"/>
  <c r="C2774" i="62"/>
  <c r="D2774" i="62"/>
  <c r="E2774" i="62"/>
  <c r="F2774" i="62"/>
  <c r="G2774" i="62"/>
  <c r="H2774" i="62"/>
  <c r="I2774" i="62"/>
  <c r="J2774" i="62"/>
  <c r="K2774" i="62"/>
  <c r="L2774" i="62"/>
  <c r="M2774" i="62"/>
  <c r="N2774" i="62"/>
  <c r="C2775" i="62"/>
  <c r="D2775" i="62"/>
  <c r="E2775" i="62"/>
  <c r="F2775" i="62"/>
  <c r="G2775" i="62"/>
  <c r="H2775" i="62"/>
  <c r="I2775" i="62"/>
  <c r="J2775" i="62"/>
  <c r="K2775" i="62"/>
  <c r="L2775" i="62"/>
  <c r="M2775" i="62"/>
  <c r="N2775" i="62"/>
  <c r="C2776" i="62"/>
  <c r="D2776" i="62"/>
  <c r="E2776" i="62"/>
  <c r="F2776" i="62"/>
  <c r="G2776" i="62"/>
  <c r="H2776" i="62"/>
  <c r="I2776" i="62"/>
  <c r="J2776" i="62"/>
  <c r="K2776" i="62"/>
  <c r="L2776" i="62"/>
  <c r="M2776" i="62"/>
  <c r="N2776" i="62"/>
  <c r="C2777" i="62"/>
  <c r="D2777" i="62"/>
  <c r="E2777" i="62"/>
  <c r="F2777" i="62"/>
  <c r="G2777" i="62"/>
  <c r="H2777" i="62"/>
  <c r="I2777" i="62"/>
  <c r="J2777" i="62"/>
  <c r="K2777" i="62"/>
  <c r="L2777" i="62"/>
  <c r="M2777" i="62"/>
  <c r="N2777" i="62"/>
  <c r="C2778" i="62"/>
  <c r="D2778" i="62"/>
  <c r="E2778" i="62"/>
  <c r="F2778" i="62"/>
  <c r="G2778" i="62"/>
  <c r="H2778" i="62"/>
  <c r="I2778" i="62"/>
  <c r="J2778" i="62"/>
  <c r="K2778" i="62"/>
  <c r="L2778" i="62"/>
  <c r="M2778" i="62"/>
  <c r="N2778" i="62"/>
  <c r="C2779" i="62"/>
  <c r="D2779" i="62"/>
  <c r="E2779" i="62"/>
  <c r="F2779" i="62"/>
  <c r="G2779" i="62"/>
  <c r="H2779" i="62"/>
  <c r="I2779" i="62"/>
  <c r="J2779" i="62"/>
  <c r="K2779" i="62"/>
  <c r="L2779" i="62"/>
  <c r="M2779" i="62"/>
  <c r="N2779" i="62"/>
  <c r="C2780" i="62"/>
  <c r="D2780" i="62"/>
  <c r="E2780" i="62"/>
  <c r="F2780" i="62"/>
  <c r="G2780" i="62"/>
  <c r="H2780" i="62"/>
  <c r="I2780" i="62"/>
  <c r="J2780" i="62"/>
  <c r="K2780" i="62"/>
  <c r="L2780" i="62"/>
  <c r="M2780" i="62"/>
  <c r="N2780" i="62"/>
  <c r="C2781" i="62"/>
  <c r="D2781" i="62"/>
  <c r="E2781" i="62"/>
  <c r="F2781" i="62"/>
  <c r="G2781" i="62"/>
  <c r="H2781" i="62"/>
  <c r="I2781" i="62"/>
  <c r="J2781" i="62"/>
  <c r="K2781" i="62"/>
  <c r="L2781" i="62"/>
  <c r="M2781" i="62"/>
  <c r="N2781" i="62"/>
  <c r="C2782" i="62"/>
  <c r="D2782" i="62"/>
  <c r="E2782" i="62"/>
  <c r="F2782" i="62"/>
  <c r="G2782" i="62"/>
  <c r="H2782" i="62"/>
  <c r="I2782" i="62"/>
  <c r="J2782" i="62"/>
  <c r="K2782" i="62"/>
  <c r="L2782" i="62"/>
  <c r="M2782" i="62"/>
  <c r="N2782" i="62"/>
  <c r="C2783" i="62"/>
  <c r="D2783" i="62"/>
  <c r="E2783" i="62"/>
  <c r="F2783" i="62"/>
  <c r="G2783" i="62"/>
  <c r="H2783" i="62"/>
  <c r="I2783" i="62"/>
  <c r="J2783" i="62"/>
  <c r="K2783" i="62"/>
  <c r="L2783" i="62"/>
  <c r="M2783" i="62"/>
  <c r="N2783" i="62"/>
  <c r="C2784" i="62"/>
  <c r="D2784" i="62"/>
  <c r="E2784" i="62"/>
  <c r="F2784" i="62"/>
  <c r="G2784" i="62"/>
  <c r="H2784" i="62"/>
  <c r="I2784" i="62"/>
  <c r="J2784" i="62"/>
  <c r="K2784" i="62"/>
  <c r="L2784" i="62"/>
  <c r="M2784" i="62"/>
  <c r="N2784" i="62"/>
  <c r="C2785" i="62"/>
  <c r="D2785" i="62"/>
  <c r="E2785" i="62"/>
  <c r="F2785" i="62"/>
  <c r="G2785" i="62"/>
  <c r="H2785" i="62"/>
  <c r="I2785" i="62"/>
  <c r="J2785" i="62"/>
  <c r="K2785" i="62"/>
  <c r="L2785" i="62"/>
  <c r="M2785" i="62"/>
  <c r="N2785" i="62"/>
  <c r="C2786" i="62"/>
  <c r="D2786" i="62"/>
  <c r="E2786" i="62"/>
  <c r="F2786" i="62"/>
  <c r="G2786" i="62"/>
  <c r="H2786" i="62"/>
  <c r="I2786" i="62"/>
  <c r="J2786" i="62"/>
  <c r="K2786" i="62"/>
  <c r="L2786" i="62"/>
  <c r="M2786" i="62"/>
  <c r="N2786" i="62"/>
  <c r="C2787" i="62"/>
  <c r="D2787" i="62"/>
  <c r="E2787" i="62"/>
  <c r="F2787" i="62"/>
  <c r="G2787" i="62"/>
  <c r="H2787" i="62"/>
  <c r="I2787" i="62"/>
  <c r="J2787" i="62"/>
  <c r="K2787" i="62"/>
  <c r="L2787" i="62"/>
  <c r="M2787" i="62"/>
  <c r="N2787" i="62"/>
  <c r="C2788" i="62"/>
  <c r="D2788" i="62"/>
  <c r="E2788" i="62"/>
  <c r="F2788" i="62"/>
  <c r="G2788" i="62"/>
  <c r="H2788" i="62"/>
  <c r="I2788" i="62"/>
  <c r="J2788" i="62"/>
  <c r="K2788" i="62"/>
  <c r="L2788" i="62"/>
  <c r="M2788" i="62"/>
  <c r="N2788" i="62"/>
  <c r="C2789" i="62"/>
  <c r="D2789" i="62"/>
  <c r="E2789" i="62"/>
  <c r="F2789" i="62"/>
  <c r="G2789" i="62"/>
  <c r="H2789" i="62"/>
  <c r="I2789" i="62"/>
  <c r="J2789" i="62"/>
  <c r="K2789" i="62"/>
  <c r="L2789" i="62"/>
  <c r="M2789" i="62"/>
  <c r="N2789" i="62"/>
  <c r="C2790" i="62"/>
  <c r="D2790" i="62"/>
  <c r="E2790" i="62"/>
  <c r="F2790" i="62"/>
  <c r="G2790" i="62"/>
  <c r="H2790" i="62"/>
  <c r="I2790" i="62"/>
  <c r="J2790" i="62"/>
  <c r="K2790" i="62"/>
  <c r="L2790" i="62"/>
  <c r="M2790" i="62"/>
  <c r="N2790" i="62"/>
  <c r="C2791" i="62"/>
  <c r="D2791" i="62"/>
  <c r="E2791" i="62"/>
  <c r="F2791" i="62"/>
  <c r="G2791" i="62"/>
  <c r="H2791" i="62"/>
  <c r="I2791" i="62"/>
  <c r="J2791" i="62"/>
  <c r="K2791" i="62"/>
  <c r="L2791" i="62"/>
  <c r="M2791" i="62"/>
  <c r="N2791" i="62"/>
  <c r="C2792" i="62"/>
  <c r="D2792" i="62"/>
  <c r="E2792" i="62"/>
  <c r="F2792" i="62"/>
  <c r="G2792" i="62"/>
  <c r="H2792" i="62"/>
  <c r="I2792" i="62"/>
  <c r="J2792" i="62"/>
  <c r="K2792" i="62"/>
  <c r="L2792" i="62"/>
  <c r="M2792" i="62"/>
  <c r="N2792" i="62"/>
  <c r="C2793" i="62"/>
  <c r="D2793" i="62"/>
  <c r="E2793" i="62"/>
  <c r="F2793" i="62"/>
  <c r="G2793" i="62"/>
  <c r="H2793" i="62"/>
  <c r="I2793" i="62"/>
  <c r="J2793" i="62"/>
  <c r="K2793" i="62"/>
  <c r="L2793" i="62"/>
  <c r="M2793" i="62"/>
  <c r="N2793" i="62"/>
  <c r="C2794" i="62"/>
  <c r="D2794" i="62"/>
  <c r="E2794" i="62"/>
  <c r="F2794" i="62"/>
  <c r="G2794" i="62"/>
  <c r="H2794" i="62"/>
  <c r="I2794" i="62"/>
  <c r="J2794" i="62"/>
  <c r="K2794" i="62"/>
  <c r="L2794" i="62"/>
  <c r="M2794" i="62"/>
  <c r="N2794" i="62"/>
  <c r="C2795" i="62"/>
  <c r="D2795" i="62"/>
  <c r="E2795" i="62"/>
  <c r="F2795" i="62"/>
  <c r="G2795" i="62"/>
  <c r="H2795" i="62"/>
  <c r="I2795" i="62"/>
  <c r="J2795" i="62"/>
  <c r="K2795" i="62"/>
  <c r="L2795" i="62"/>
  <c r="M2795" i="62"/>
  <c r="N2795" i="62"/>
  <c r="C2796" i="62"/>
  <c r="D2796" i="62"/>
  <c r="E2796" i="62"/>
  <c r="F2796" i="62"/>
  <c r="G2796" i="62"/>
  <c r="H2796" i="62"/>
  <c r="I2796" i="62"/>
  <c r="J2796" i="62"/>
  <c r="K2796" i="62"/>
  <c r="L2796" i="62"/>
  <c r="M2796" i="62"/>
  <c r="N2796" i="62"/>
  <c r="C2797" i="62"/>
  <c r="D2797" i="62"/>
  <c r="E2797" i="62"/>
  <c r="F2797" i="62"/>
  <c r="G2797" i="62"/>
  <c r="H2797" i="62"/>
  <c r="I2797" i="62"/>
  <c r="J2797" i="62"/>
  <c r="K2797" i="62"/>
  <c r="L2797" i="62"/>
  <c r="M2797" i="62"/>
  <c r="N2797" i="62"/>
  <c r="C2798" i="62"/>
  <c r="D2798" i="62"/>
  <c r="E2798" i="62"/>
  <c r="F2798" i="62"/>
  <c r="G2798" i="62"/>
  <c r="H2798" i="62"/>
  <c r="I2798" i="62"/>
  <c r="J2798" i="62"/>
  <c r="K2798" i="62"/>
  <c r="L2798" i="62"/>
  <c r="M2798" i="62"/>
  <c r="N2798" i="62"/>
  <c r="C2799" i="62"/>
  <c r="D2799" i="62"/>
  <c r="E2799" i="62"/>
  <c r="F2799" i="62"/>
  <c r="G2799" i="62"/>
  <c r="H2799" i="62"/>
  <c r="I2799" i="62"/>
  <c r="J2799" i="62"/>
  <c r="K2799" i="62"/>
  <c r="L2799" i="62"/>
  <c r="M2799" i="62"/>
  <c r="N2799" i="62"/>
  <c r="C2800" i="62"/>
  <c r="D2800" i="62"/>
  <c r="E2800" i="62"/>
  <c r="F2800" i="62"/>
  <c r="G2800" i="62"/>
  <c r="H2800" i="62"/>
  <c r="I2800" i="62"/>
  <c r="J2800" i="62"/>
  <c r="K2800" i="62"/>
  <c r="L2800" i="62"/>
  <c r="M2800" i="62"/>
  <c r="N2800" i="62"/>
  <c r="C2801" i="62"/>
  <c r="D2801" i="62"/>
  <c r="E2801" i="62"/>
  <c r="F2801" i="62"/>
  <c r="G2801" i="62"/>
  <c r="H2801" i="62"/>
  <c r="I2801" i="62"/>
  <c r="J2801" i="62"/>
  <c r="K2801" i="62"/>
  <c r="L2801" i="62"/>
  <c r="M2801" i="62"/>
  <c r="N2801" i="62"/>
  <c r="C2802" i="62"/>
  <c r="D2802" i="62"/>
  <c r="E2802" i="62"/>
  <c r="F2802" i="62"/>
  <c r="G2802" i="62"/>
  <c r="H2802" i="62"/>
  <c r="I2802" i="62"/>
  <c r="J2802" i="62"/>
  <c r="K2802" i="62"/>
  <c r="L2802" i="62"/>
  <c r="M2802" i="62"/>
  <c r="N2802" i="62"/>
  <c r="C2803" i="62"/>
  <c r="D2803" i="62"/>
  <c r="E2803" i="62"/>
  <c r="F2803" i="62"/>
  <c r="G2803" i="62"/>
  <c r="H2803" i="62"/>
  <c r="I2803" i="62"/>
  <c r="J2803" i="62"/>
  <c r="K2803" i="62"/>
  <c r="L2803" i="62"/>
  <c r="M2803" i="62"/>
  <c r="N2803" i="62"/>
  <c r="C2804" i="62"/>
  <c r="D2804" i="62"/>
  <c r="E2804" i="62"/>
  <c r="F2804" i="62"/>
  <c r="G2804" i="62"/>
  <c r="H2804" i="62"/>
  <c r="I2804" i="62"/>
  <c r="J2804" i="62"/>
  <c r="K2804" i="62"/>
  <c r="L2804" i="62"/>
  <c r="M2804" i="62"/>
  <c r="N2804" i="62"/>
  <c r="C2805" i="62"/>
  <c r="D2805" i="62"/>
  <c r="E2805" i="62"/>
  <c r="F2805" i="62"/>
  <c r="G2805" i="62"/>
  <c r="H2805" i="62"/>
  <c r="I2805" i="62"/>
  <c r="J2805" i="62"/>
  <c r="K2805" i="62"/>
  <c r="L2805" i="62"/>
  <c r="M2805" i="62"/>
  <c r="N2805" i="62"/>
  <c r="C2806" i="62"/>
  <c r="D2806" i="62"/>
  <c r="E2806" i="62"/>
  <c r="F2806" i="62"/>
  <c r="G2806" i="62"/>
  <c r="H2806" i="62"/>
  <c r="I2806" i="62"/>
  <c r="J2806" i="62"/>
  <c r="K2806" i="62"/>
  <c r="L2806" i="62"/>
  <c r="M2806" i="62"/>
  <c r="N2806" i="62"/>
  <c r="C2807" i="62"/>
  <c r="D2807" i="62"/>
  <c r="E2807" i="62"/>
  <c r="F2807" i="62"/>
  <c r="G2807" i="62"/>
  <c r="H2807" i="62"/>
  <c r="I2807" i="62"/>
  <c r="J2807" i="62"/>
  <c r="K2807" i="62"/>
  <c r="L2807" i="62"/>
  <c r="M2807" i="62"/>
  <c r="N2807" i="62"/>
  <c r="C2808" i="62"/>
  <c r="D2808" i="62"/>
  <c r="E2808" i="62"/>
  <c r="F2808" i="62"/>
  <c r="G2808" i="62"/>
  <c r="H2808" i="62"/>
  <c r="I2808" i="62"/>
  <c r="J2808" i="62"/>
  <c r="K2808" i="62"/>
  <c r="L2808" i="62"/>
  <c r="M2808" i="62"/>
  <c r="N2808" i="62"/>
  <c r="C2809" i="62"/>
  <c r="D2809" i="62"/>
  <c r="E2809" i="62"/>
  <c r="F2809" i="62"/>
  <c r="G2809" i="62"/>
  <c r="H2809" i="62"/>
  <c r="I2809" i="62"/>
  <c r="J2809" i="62"/>
  <c r="K2809" i="62"/>
  <c r="L2809" i="62"/>
  <c r="M2809" i="62"/>
  <c r="N2809" i="62"/>
  <c r="C2810" i="62"/>
  <c r="D2810" i="62"/>
  <c r="E2810" i="62"/>
  <c r="F2810" i="62"/>
  <c r="G2810" i="62"/>
  <c r="H2810" i="62"/>
  <c r="I2810" i="62"/>
  <c r="J2810" i="62"/>
  <c r="K2810" i="62"/>
  <c r="L2810" i="62"/>
  <c r="M2810" i="62"/>
  <c r="N2810" i="62"/>
  <c r="C2811" i="62"/>
  <c r="D2811" i="62"/>
  <c r="E2811" i="62"/>
  <c r="F2811" i="62"/>
  <c r="G2811" i="62"/>
  <c r="H2811" i="62"/>
  <c r="I2811" i="62"/>
  <c r="J2811" i="62"/>
  <c r="K2811" i="62"/>
  <c r="L2811" i="62"/>
  <c r="M2811" i="62"/>
  <c r="N2811" i="62"/>
  <c r="C2812" i="62"/>
  <c r="D2812" i="62"/>
  <c r="E2812" i="62"/>
  <c r="F2812" i="62"/>
  <c r="G2812" i="62"/>
  <c r="H2812" i="62"/>
  <c r="I2812" i="62"/>
  <c r="J2812" i="62"/>
  <c r="K2812" i="62"/>
  <c r="L2812" i="62"/>
  <c r="M2812" i="62"/>
  <c r="N2812" i="62"/>
  <c r="C2813" i="62"/>
  <c r="D2813" i="62"/>
  <c r="E2813" i="62"/>
  <c r="F2813" i="62"/>
  <c r="G2813" i="62"/>
  <c r="H2813" i="62"/>
  <c r="I2813" i="62"/>
  <c r="J2813" i="62"/>
  <c r="K2813" i="62"/>
  <c r="L2813" i="62"/>
  <c r="M2813" i="62"/>
  <c r="N2813" i="62"/>
  <c r="C2814" i="62"/>
  <c r="D2814" i="62"/>
  <c r="E2814" i="62"/>
  <c r="F2814" i="62"/>
  <c r="G2814" i="62"/>
  <c r="H2814" i="62"/>
  <c r="I2814" i="62"/>
  <c r="J2814" i="62"/>
  <c r="K2814" i="62"/>
  <c r="L2814" i="62"/>
  <c r="M2814" i="62"/>
  <c r="N2814" i="62"/>
  <c r="C2815" i="62"/>
  <c r="D2815" i="62"/>
  <c r="E2815" i="62"/>
  <c r="F2815" i="62"/>
  <c r="G2815" i="62"/>
  <c r="H2815" i="62"/>
  <c r="I2815" i="62"/>
  <c r="J2815" i="62"/>
  <c r="K2815" i="62"/>
  <c r="L2815" i="62"/>
  <c r="M2815" i="62"/>
  <c r="N2815" i="62"/>
  <c r="C2816" i="62"/>
  <c r="D2816" i="62"/>
  <c r="E2816" i="62"/>
  <c r="F2816" i="62"/>
  <c r="G2816" i="62"/>
  <c r="H2816" i="62"/>
  <c r="I2816" i="62"/>
  <c r="J2816" i="62"/>
  <c r="K2816" i="62"/>
  <c r="L2816" i="62"/>
  <c r="M2816" i="62"/>
  <c r="N2816" i="62"/>
  <c r="C2817" i="62"/>
  <c r="D2817" i="62"/>
  <c r="E2817" i="62"/>
  <c r="F2817" i="62"/>
  <c r="G2817" i="62"/>
  <c r="H2817" i="62"/>
  <c r="I2817" i="62"/>
  <c r="J2817" i="62"/>
  <c r="K2817" i="62"/>
  <c r="L2817" i="62"/>
  <c r="M2817" i="62"/>
  <c r="N2817" i="62"/>
  <c r="C2818" i="62"/>
  <c r="D2818" i="62"/>
  <c r="E2818" i="62"/>
  <c r="F2818" i="62"/>
  <c r="G2818" i="62"/>
  <c r="H2818" i="62"/>
  <c r="I2818" i="62"/>
  <c r="J2818" i="62"/>
  <c r="K2818" i="62"/>
  <c r="L2818" i="62"/>
  <c r="M2818" i="62"/>
  <c r="N2818" i="62"/>
  <c r="C2819" i="62"/>
  <c r="D2819" i="62"/>
  <c r="E2819" i="62"/>
  <c r="F2819" i="62"/>
  <c r="G2819" i="62"/>
  <c r="H2819" i="62"/>
  <c r="I2819" i="62"/>
  <c r="J2819" i="62"/>
  <c r="K2819" i="62"/>
  <c r="L2819" i="62"/>
  <c r="M2819" i="62"/>
  <c r="N2819" i="62"/>
  <c r="C2820" i="62"/>
  <c r="D2820" i="62"/>
  <c r="E2820" i="62"/>
  <c r="F2820" i="62"/>
  <c r="G2820" i="62"/>
  <c r="H2820" i="62"/>
  <c r="I2820" i="62"/>
  <c r="J2820" i="62"/>
  <c r="K2820" i="62"/>
  <c r="L2820" i="62"/>
  <c r="M2820" i="62"/>
  <c r="N2820" i="62"/>
  <c r="C2821" i="62"/>
  <c r="D2821" i="62"/>
  <c r="E2821" i="62"/>
  <c r="F2821" i="62"/>
  <c r="G2821" i="62"/>
  <c r="H2821" i="62"/>
  <c r="I2821" i="62"/>
  <c r="J2821" i="62"/>
  <c r="K2821" i="62"/>
  <c r="L2821" i="62"/>
  <c r="M2821" i="62"/>
  <c r="N2821" i="62"/>
  <c r="C2822" i="62"/>
  <c r="D2822" i="62"/>
  <c r="E2822" i="62"/>
  <c r="F2822" i="62"/>
  <c r="G2822" i="62"/>
  <c r="H2822" i="62"/>
  <c r="I2822" i="62"/>
  <c r="J2822" i="62"/>
  <c r="K2822" i="62"/>
  <c r="L2822" i="62"/>
  <c r="M2822" i="62"/>
  <c r="N2822" i="62"/>
  <c r="C2823" i="62"/>
  <c r="D2823" i="62"/>
  <c r="E2823" i="62"/>
  <c r="F2823" i="62"/>
  <c r="G2823" i="62"/>
  <c r="H2823" i="62"/>
  <c r="I2823" i="62"/>
  <c r="J2823" i="62"/>
  <c r="K2823" i="62"/>
  <c r="L2823" i="62"/>
  <c r="M2823" i="62"/>
  <c r="N2823" i="62"/>
  <c r="C2824" i="62"/>
  <c r="D2824" i="62"/>
  <c r="E2824" i="62"/>
  <c r="F2824" i="62"/>
  <c r="G2824" i="62"/>
  <c r="H2824" i="62"/>
  <c r="I2824" i="62"/>
  <c r="J2824" i="62"/>
  <c r="K2824" i="62"/>
  <c r="L2824" i="62"/>
  <c r="M2824" i="62"/>
  <c r="N2824" i="62"/>
  <c r="C2825" i="62"/>
  <c r="D2825" i="62"/>
  <c r="E2825" i="62"/>
  <c r="F2825" i="62"/>
  <c r="G2825" i="62"/>
  <c r="H2825" i="62"/>
  <c r="I2825" i="62"/>
  <c r="J2825" i="62"/>
  <c r="K2825" i="62"/>
  <c r="L2825" i="62"/>
  <c r="M2825" i="62"/>
  <c r="N2825" i="62"/>
  <c r="C2826" i="62"/>
  <c r="D2826" i="62"/>
  <c r="E2826" i="62"/>
  <c r="F2826" i="62"/>
  <c r="G2826" i="62"/>
  <c r="H2826" i="62"/>
  <c r="I2826" i="62"/>
  <c r="J2826" i="62"/>
  <c r="K2826" i="62"/>
  <c r="L2826" i="62"/>
  <c r="M2826" i="62"/>
  <c r="N2826" i="62"/>
  <c r="C2827" i="62"/>
  <c r="D2827" i="62"/>
  <c r="E2827" i="62"/>
  <c r="F2827" i="62"/>
  <c r="G2827" i="62"/>
  <c r="H2827" i="62"/>
  <c r="I2827" i="62"/>
  <c r="J2827" i="62"/>
  <c r="K2827" i="62"/>
  <c r="L2827" i="62"/>
  <c r="M2827" i="62"/>
  <c r="N2827" i="62"/>
  <c r="C2828" i="62"/>
  <c r="D2828" i="62"/>
  <c r="E2828" i="62"/>
  <c r="F2828" i="62"/>
  <c r="G2828" i="62"/>
  <c r="H2828" i="62"/>
  <c r="I2828" i="62"/>
  <c r="J2828" i="62"/>
  <c r="K2828" i="62"/>
  <c r="L2828" i="62"/>
  <c r="M2828" i="62"/>
  <c r="N2828" i="62"/>
  <c r="C2829" i="62"/>
  <c r="D2829" i="62"/>
  <c r="E2829" i="62"/>
  <c r="F2829" i="62"/>
  <c r="G2829" i="62"/>
  <c r="H2829" i="62"/>
  <c r="I2829" i="62"/>
  <c r="J2829" i="62"/>
  <c r="K2829" i="62"/>
  <c r="L2829" i="62"/>
  <c r="M2829" i="62"/>
  <c r="N2829" i="62"/>
  <c r="C2830" i="62"/>
  <c r="D2830" i="62"/>
  <c r="E2830" i="62"/>
  <c r="F2830" i="62"/>
  <c r="G2830" i="62"/>
  <c r="H2830" i="62"/>
  <c r="I2830" i="62"/>
  <c r="J2830" i="62"/>
  <c r="K2830" i="62"/>
  <c r="L2830" i="62"/>
  <c r="M2830" i="62"/>
  <c r="N2830" i="62"/>
  <c r="C2831" i="62"/>
  <c r="D2831" i="62"/>
  <c r="E2831" i="62"/>
  <c r="F2831" i="62"/>
  <c r="G2831" i="62"/>
  <c r="H2831" i="62"/>
  <c r="I2831" i="62"/>
  <c r="J2831" i="62"/>
  <c r="K2831" i="62"/>
  <c r="L2831" i="62"/>
  <c r="M2831" i="62"/>
  <c r="N2831" i="62"/>
  <c r="C2832" i="62"/>
  <c r="D2832" i="62"/>
  <c r="E2832" i="62"/>
  <c r="F2832" i="62"/>
  <c r="G2832" i="62"/>
  <c r="H2832" i="62"/>
  <c r="I2832" i="62"/>
  <c r="J2832" i="62"/>
  <c r="K2832" i="62"/>
  <c r="L2832" i="62"/>
  <c r="M2832" i="62"/>
  <c r="N2832" i="62"/>
  <c r="C2833" i="62"/>
  <c r="D2833" i="62"/>
  <c r="E2833" i="62"/>
  <c r="F2833" i="62"/>
  <c r="G2833" i="62"/>
  <c r="H2833" i="62"/>
  <c r="I2833" i="62"/>
  <c r="J2833" i="62"/>
  <c r="K2833" i="62"/>
  <c r="L2833" i="62"/>
  <c r="M2833" i="62"/>
  <c r="N2833" i="62"/>
  <c r="C2834" i="62"/>
  <c r="D2834" i="62"/>
  <c r="E2834" i="62"/>
  <c r="F2834" i="62"/>
  <c r="G2834" i="62"/>
  <c r="H2834" i="62"/>
  <c r="I2834" i="62"/>
  <c r="J2834" i="62"/>
  <c r="K2834" i="62"/>
  <c r="L2834" i="62"/>
  <c r="M2834" i="62"/>
  <c r="N2834" i="62"/>
  <c r="C2835" i="62"/>
  <c r="D2835" i="62"/>
  <c r="E2835" i="62"/>
  <c r="F2835" i="62"/>
  <c r="G2835" i="62"/>
  <c r="H2835" i="62"/>
  <c r="I2835" i="62"/>
  <c r="J2835" i="62"/>
  <c r="K2835" i="62"/>
  <c r="L2835" i="62"/>
  <c r="M2835" i="62"/>
  <c r="N2835" i="62"/>
  <c r="C2836" i="62"/>
  <c r="D2836" i="62"/>
  <c r="E2836" i="62"/>
  <c r="F2836" i="62"/>
  <c r="G2836" i="62"/>
  <c r="H2836" i="62"/>
  <c r="I2836" i="62"/>
  <c r="J2836" i="62"/>
  <c r="K2836" i="62"/>
  <c r="L2836" i="62"/>
  <c r="M2836" i="62"/>
  <c r="N2836" i="62"/>
  <c r="C2837" i="62"/>
  <c r="D2837" i="62"/>
  <c r="E2837" i="62"/>
  <c r="F2837" i="62"/>
  <c r="G2837" i="62"/>
  <c r="H2837" i="62"/>
  <c r="I2837" i="62"/>
  <c r="J2837" i="62"/>
  <c r="K2837" i="62"/>
  <c r="L2837" i="62"/>
  <c r="M2837" i="62"/>
  <c r="N2837" i="62"/>
  <c r="C2838" i="62"/>
  <c r="D2838" i="62"/>
  <c r="E2838" i="62"/>
  <c r="F2838" i="62"/>
  <c r="G2838" i="62"/>
  <c r="H2838" i="62"/>
  <c r="I2838" i="62"/>
  <c r="J2838" i="62"/>
  <c r="K2838" i="62"/>
  <c r="L2838" i="62"/>
  <c r="M2838" i="62"/>
  <c r="N2838" i="62"/>
  <c r="C2839" i="62"/>
  <c r="D2839" i="62"/>
  <c r="E2839" i="62"/>
  <c r="F2839" i="62"/>
  <c r="G2839" i="62"/>
  <c r="H2839" i="62"/>
  <c r="I2839" i="62"/>
  <c r="J2839" i="62"/>
  <c r="K2839" i="62"/>
  <c r="L2839" i="62"/>
  <c r="M2839" i="62"/>
  <c r="N2839" i="62"/>
  <c r="C2840" i="62"/>
  <c r="D2840" i="62"/>
  <c r="E2840" i="62"/>
  <c r="F2840" i="62"/>
  <c r="G2840" i="62"/>
  <c r="H2840" i="62"/>
  <c r="I2840" i="62"/>
  <c r="J2840" i="62"/>
  <c r="K2840" i="62"/>
  <c r="L2840" i="62"/>
  <c r="M2840" i="62"/>
  <c r="N2840" i="62"/>
  <c r="C2841" i="62"/>
  <c r="D2841" i="62"/>
  <c r="E2841" i="62"/>
  <c r="F2841" i="62"/>
  <c r="G2841" i="62"/>
  <c r="H2841" i="62"/>
  <c r="I2841" i="62"/>
  <c r="J2841" i="62"/>
  <c r="K2841" i="62"/>
  <c r="L2841" i="62"/>
  <c r="M2841" i="62"/>
  <c r="N2841" i="62"/>
  <c r="C2842" i="62"/>
  <c r="D2842" i="62"/>
  <c r="E2842" i="62"/>
  <c r="F2842" i="62"/>
  <c r="G2842" i="62"/>
  <c r="H2842" i="62"/>
  <c r="I2842" i="62"/>
  <c r="J2842" i="62"/>
  <c r="K2842" i="62"/>
  <c r="L2842" i="62"/>
  <c r="M2842" i="62"/>
  <c r="N2842" i="62"/>
  <c r="C2843" i="62"/>
  <c r="D2843" i="62"/>
  <c r="E2843" i="62"/>
  <c r="F2843" i="62"/>
  <c r="G2843" i="62"/>
  <c r="H2843" i="62"/>
  <c r="I2843" i="62"/>
  <c r="J2843" i="62"/>
  <c r="K2843" i="62"/>
  <c r="L2843" i="62"/>
  <c r="M2843" i="62"/>
  <c r="N2843" i="62"/>
  <c r="C2844" i="62"/>
  <c r="D2844" i="62"/>
  <c r="E2844" i="62"/>
  <c r="F2844" i="62"/>
  <c r="G2844" i="62"/>
  <c r="H2844" i="62"/>
  <c r="I2844" i="62"/>
  <c r="J2844" i="62"/>
  <c r="K2844" i="62"/>
  <c r="L2844" i="62"/>
  <c r="M2844" i="62"/>
  <c r="N2844" i="62"/>
  <c r="C2845" i="62"/>
  <c r="D2845" i="62"/>
  <c r="E2845" i="62"/>
  <c r="F2845" i="62"/>
  <c r="G2845" i="62"/>
  <c r="H2845" i="62"/>
  <c r="I2845" i="62"/>
  <c r="J2845" i="62"/>
  <c r="K2845" i="62"/>
  <c r="L2845" i="62"/>
  <c r="M2845" i="62"/>
  <c r="N2845" i="62"/>
  <c r="C2846" i="62"/>
  <c r="D2846" i="62"/>
  <c r="E2846" i="62"/>
  <c r="F2846" i="62"/>
  <c r="G2846" i="62"/>
  <c r="H2846" i="62"/>
  <c r="I2846" i="62"/>
  <c r="J2846" i="62"/>
  <c r="K2846" i="62"/>
  <c r="L2846" i="62"/>
  <c r="M2846" i="62"/>
  <c r="N2846" i="62"/>
  <c r="C2847" i="62"/>
  <c r="D2847" i="62"/>
  <c r="E2847" i="62"/>
  <c r="F2847" i="62"/>
  <c r="G2847" i="62"/>
  <c r="H2847" i="62"/>
  <c r="I2847" i="62"/>
  <c r="J2847" i="62"/>
  <c r="K2847" i="62"/>
  <c r="L2847" i="62"/>
  <c r="M2847" i="62"/>
  <c r="N2847" i="62"/>
  <c r="C2848" i="62"/>
  <c r="D2848" i="62"/>
  <c r="E2848" i="62"/>
  <c r="F2848" i="62"/>
  <c r="G2848" i="62"/>
  <c r="H2848" i="62"/>
  <c r="I2848" i="62"/>
  <c r="J2848" i="62"/>
  <c r="K2848" i="62"/>
  <c r="L2848" i="62"/>
  <c r="M2848" i="62"/>
  <c r="N2848" i="62"/>
  <c r="C2849" i="62"/>
  <c r="D2849" i="62"/>
  <c r="E2849" i="62"/>
  <c r="F2849" i="62"/>
  <c r="G2849" i="62"/>
  <c r="H2849" i="62"/>
  <c r="I2849" i="62"/>
  <c r="J2849" i="62"/>
  <c r="K2849" i="62"/>
  <c r="L2849" i="62"/>
  <c r="M2849" i="62"/>
  <c r="N2849" i="62"/>
  <c r="C2850" i="62"/>
  <c r="D2850" i="62"/>
  <c r="E2850" i="62"/>
  <c r="F2850" i="62"/>
  <c r="G2850" i="62"/>
  <c r="H2850" i="62"/>
  <c r="I2850" i="62"/>
  <c r="J2850" i="62"/>
  <c r="K2850" i="62"/>
  <c r="L2850" i="62"/>
  <c r="M2850" i="62"/>
  <c r="N2850" i="62"/>
  <c r="C2851" i="62"/>
  <c r="D2851" i="62"/>
  <c r="E2851" i="62"/>
  <c r="F2851" i="62"/>
  <c r="G2851" i="62"/>
  <c r="H2851" i="62"/>
  <c r="I2851" i="62"/>
  <c r="J2851" i="62"/>
  <c r="K2851" i="62"/>
  <c r="L2851" i="62"/>
  <c r="M2851" i="62"/>
  <c r="N2851" i="62"/>
  <c r="C2852" i="62"/>
  <c r="D2852" i="62"/>
  <c r="E2852" i="62"/>
  <c r="F2852" i="62"/>
  <c r="G2852" i="62"/>
  <c r="H2852" i="62"/>
  <c r="I2852" i="62"/>
  <c r="J2852" i="62"/>
  <c r="K2852" i="62"/>
  <c r="L2852" i="62"/>
  <c r="M2852" i="62"/>
  <c r="N2852" i="62"/>
  <c r="C2853" i="62"/>
  <c r="D2853" i="62"/>
  <c r="E2853" i="62"/>
  <c r="F2853" i="62"/>
  <c r="G2853" i="62"/>
  <c r="H2853" i="62"/>
  <c r="I2853" i="62"/>
  <c r="J2853" i="62"/>
  <c r="K2853" i="62"/>
  <c r="L2853" i="62"/>
  <c r="M2853" i="62"/>
  <c r="N2853" i="62"/>
  <c r="C2854" i="62"/>
  <c r="D2854" i="62"/>
  <c r="E2854" i="62"/>
  <c r="F2854" i="62"/>
  <c r="G2854" i="62"/>
  <c r="H2854" i="62"/>
  <c r="I2854" i="62"/>
  <c r="J2854" i="62"/>
  <c r="K2854" i="62"/>
  <c r="L2854" i="62"/>
  <c r="M2854" i="62"/>
  <c r="N2854" i="62"/>
  <c r="C2855" i="62"/>
  <c r="D2855" i="62"/>
  <c r="E2855" i="62"/>
  <c r="F2855" i="62"/>
  <c r="G2855" i="62"/>
  <c r="H2855" i="62"/>
  <c r="I2855" i="62"/>
  <c r="J2855" i="62"/>
  <c r="K2855" i="62"/>
  <c r="L2855" i="62"/>
  <c r="M2855" i="62"/>
  <c r="N2855" i="62"/>
  <c r="C2856" i="62"/>
  <c r="D2856" i="62"/>
  <c r="E2856" i="62"/>
  <c r="F2856" i="62"/>
  <c r="G2856" i="62"/>
  <c r="H2856" i="62"/>
  <c r="I2856" i="62"/>
  <c r="J2856" i="62"/>
  <c r="K2856" i="62"/>
  <c r="L2856" i="62"/>
  <c r="M2856" i="62"/>
  <c r="N2856" i="62"/>
  <c r="C2857" i="62"/>
  <c r="D2857" i="62"/>
  <c r="E2857" i="62"/>
  <c r="F2857" i="62"/>
  <c r="G2857" i="62"/>
  <c r="H2857" i="62"/>
  <c r="I2857" i="62"/>
  <c r="J2857" i="62"/>
  <c r="K2857" i="62"/>
  <c r="L2857" i="62"/>
  <c r="M2857" i="62"/>
  <c r="N2857" i="62"/>
  <c r="C2858" i="62"/>
  <c r="D2858" i="62"/>
  <c r="E2858" i="62"/>
  <c r="F2858" i="62"/>
  <c r="G2858" i="62"/>
  <c r="H2858" i="62"/>
  <c r="I2858" i="62"/>
  <c r="J2858" i="62"/>
  <c r="K2858" i="62"/>
  <c r="L2858" i="62"/>
  <c r="M2858" i="62"/>
  <c r="N2858" i="62"/>
  <c r="C2859" i="62"/>
  <c r="D2859" i="62"/>
  <c r="E2859" i="62"/>
  <c r="F2859" i="62"/>
  <c r="G2859" i="62"/>
  <c r="H2859" i="62"/>
  <c r="I2859" i="62"/>
  <c r="J2859" i="62"/>
  <c r="K2859" i="62"/>
  <c r="L2859" i="62"/>
  <c r="M2859" i="62"/>
  <c r="N2859" i="62"/>
  <c r="C2860" i="62"/>
  <c r="D2860" i="62"/>
  <c r="E2860" i="62"/>
  <c r="F2860" i="62"/>
  <c r="G2860" i="62"/>
  <c r="H2860" i="62"/>
  <c r="I2860" i="62"/>
  <c r="J2860" i="62"/>
  <c r="K2860" i="62"/>
  <c r="L2860" i="62"/>
  <c r="M2860" i="62"/>
  <c r="N2860" i="62"/>
  <c r="C2861" i="62"/>
  <c r="D2861" i="62"/>
  <c r="E2861" i="62"/>
  <c r="F2861" i="62"/>
  <c r="G2861" i="62"/>
  <c r="H2861" i="62"/>
  <c r="I2861" i="62"/>
  <c r="J2861" i="62"/>
  <c r="K2861" i="62"/>
  <c r="L2861" i="62"/>
  <c r="M2861" i="62"/>
  <c r="N2861" i="62"/>
  <c r="C2862" i="62"/>
  <c r="D2862" i="62"/>
  <c r="E2862" i="62"/>
  <c r="F2862" i="62"/>
  <c r="G2862" i="62"/>
  <c r="H2862" i="62"/>
  <c r="I2862" i="62"/>
  <c r="J2862" i="62"/>
  <c r="K2862" i="62"/>
  <c r="L2862" i="62"/>
  <c r="M2862" i="62"/>
  <c r="N2862" i="62"/>
  <c r="C2863" i="62"/>
  <c r="D2863" i="62"/>
  <c r="E2863" i="62"/>
  <c r="F2863" i="62"/>
  <c r="G2863" i="62"/>
  <c r="H2863" i="62"/>
  <c r="I2863" i="62"/>
  <c r="J2863" i="62"/>
  <c r="K2863" i="62"/>
  <c r="L2863" i="62"/>
  <c r="M2863" i="62"/>
  <c r="N2863" i="62"/>
  <c r="C2864" i="62"/>
  <c r="D2864" i="62"/>
  <c r="E2864" i="62"/>
  <c r="F2864" i="62"/>
  <c r="G2864" i="62"/>
  <c r="H2864" i="62"/>
  <c r="I2864" i="62"/>
  <c r="J2864" i="62"/>
  <c r="K2864" i="62"/>
  <c r="L2864" i="62"/>
  <c r="M2864" i="62"/>
  <c r="N2864" i="62"/>
  <c r="C2865" i="62"/>
  <c r="D2865" i="62"/>
  <c r="E2865" i="62"/>
  <c r="F2865" i="62"/>
  <c r="G2865" i="62"/>
  <c r="H2865" i="62"/>
  <c r="I2865" i="62"/>
  <c r="J2865" i="62"/>
  <c r="K2865" i="62"/>
  <c r="L2865" i="62"/>
  <c r="M2865" i="62"/>
  <c r="N2865" i="62"/>
  <c r="C2866" i="62"/>
  <c r="D2866" i="62"/>
  <c r="E2866" i="62"/>
  <c r="F2866" i="62"/>
  <c r="G2866" i="62"/>
  <c r="H2866" i="62"/>
  <c r="I2866" i="62"/>
  <c r="J2866" i="62"/>
  <c r="K2866" i="62"/>
  <c r="L2866" i="62"/>
  <c r="M2866" i="62"/>
  <c r="N2866" i="62"/>
  <c r="C2867" i="62"/>
  <c r="D2867" i="62"/>
  <c r="E2867" i="62"/>
  <c r="F2867" i="62"/>
  <c r="G2867" i="62"/>
  <c r="H2867" i="62"/>
  <c r="I2867" i="62"/>
  <c r="J2867" i="62"/>
  <c r="K2867" i="62"/>
  <c r="L2867" i="62"/>
  <c r="M2867" i="62"/>
  <c r="N2867" i="62"/>
  <c r="C2868" i="62"/>
  <c r="D2868" i="62"/>
  <c r="E2868" i="62"/>
  <c r="F2868" i="62"/>
  <c r="G2868" i="62"/>
  <c r="H2868" i="62"/>
  <c r="I2868" i="62"/>
  <c r="J2868" i="62"/>
  <c r="K2868" i="62"/>
  <c r="L2868" i="62"/>
  <c r="M2868" i="62"/>
  <c r="N2868" i="62"/>
  <c r="C2869" i="62"/>
  <c r="D2869" i="62"/>
  <c r="E2869" i="62"/>
  <c r="F2869" i="62"/>
  <c r="G2869" i="62"/>
  <c r="H2869" i="62"/>
  <c r="I2869" i="62"/>
  <c r="J2869" i="62"/>
  <c r="K2869" i="62"/>
  <c r="L2869" i="62"/>
  <c r="M2869" i="62"/>
  <c r="N2869" i="62"/>
  <c r="C2870" i="62"/>
  <c r="D2870" i="62"/>
  <c r="E2870" i="62"/>
  <c r="F2870" i="62"/>
  <c r="G2870" i="62"/>
  <c r="H2870" i="62"/>
  <c r="I2870" i="62"/>
  <c r="J2870" i="62"/>
  <c r="K2870" i="62"/>
  <c r="L2870" i="62"/>
  <c r="M2870" i="62"/>
  <c r="N2870" i="62"/>
  <c r="C2871" i="62"/>
  <c r="D2871" i="62"/>
  <c r="E2871" i="62"/>
  <c r="F2871" i="62"/>
  <c r="G2871" i="62"/>
  <c r="H2871" i="62"/>
  <c r="I2871" i="62"/>
  <c r="J2871" i="62"/>
  <c r="K2871" i="62"/>
  <c r="L2871" i="62"/>
  <c r="M2871" i="62"/>
  <c r="N2871" i="62"/>
  <c r="C2872" i="62"/>
  <c r="D2872" i="62"/>
  <c r="E2872" i="62"/>
  <c r="F2872" i="62"/>
  <c r="G2872" i="62"/>
  <c r="H2872" i="62"/>
  <c r="I2872" i="62"/>
  <c r="J2872" i="62"/>
  <c r="K2872" i="62"/>
  <c r="L2872" i="62"/>
  <c r="M2872" i="62"/>
  <c r="N2872" i="62"/>
  <c r="C2873" i="62"/>
  <c r="D2873" i="62"/>
  <c r="E2873" i="62"/>
  <c r="F2873" i="62"/>
  <c r="G2873" i="62"/>
  <c r="H2873" i="62"/>
  <c r="I2873" i="62"/>
  <c r="J2873" i="62"/>
  <c r="K2873" i="62"/>
  <c r="L2873" i="62"/>
  <c r="M2873" i="62"/>
  <c r="N2873" i="62"/>
  <c r="C2874" i="62"/>
  <c r="D2874" i="62"/>
  <c r="E2874" i="62"/>
  <c r="F2874" i="62"/>
  <c r="G2874" i="62"/>
  <c r="H2874" i="62"/>
  <c r="I2874" i="62"/>
  <c r="J2874" i="62"/>
  <c r="K2874" i="62"/>
  <c r="L2874" i="62"/>
  <c r="M2874" i="62"/>
  <c r="N2874" i="62"/>
  <c r="C2875" i="62"/>
  <c r="D2875" i="62"/>
  <c r="E2875" i="62"/>
  <c r="F2875" i="62"/>
  <c r="G2875" i="62"/>
  <c r="H2875" i="62"/>
  <c r="I2875" i="62"/>
  <c r="J2875" i="62"/>
  <c r="K2875" i="62"/>
  <c r="L2875" i="62"/>
  <c r="M2875" i="62"/>
  <c r="N2875" i="62"/>
  <c r="C2876" i="62"/>
  <c r="D2876" i="62"/>
  <c r="E2876" i="62"/>
  <c r="F2876" i="62"/>
  <c r="G2876" i="62"/>
  <c r="H2876" i="62"/>
  <c r="I2876" i="62"/>
  <c r="J2876" i="62"/>
  <c r="K2876" i="62"/>
  <c r="L2876" i="62"/>
  <c r="M2876" i="62"/>
  <c r="N2876" i="62"/>
  <c r="C2877" i="62"/>
  <c r="D2877" i="62"/>
  <c r="E2877" i="62"/>
  <c r="F2877" i="62"/>
  <c r="G2877" i="62"/>
  <c r="H2877" i="62"/>
  <c r="I2877" i="62"/>
  <c r="J2877" i="62"/>
  <c r="K2877" i="62"/>
  <c r="L2877" i="62"/>
  <c r="M2877" i="62"/>
  <c r="N2877" i="62"/>
  <c r="C2878" i="62"/>
  <c r="D2878" i="62"/>
  <c r="E2878" i="62"/>
  <c r="F2878" i="62"/>
  <c r="G2878" i="62"/>
  <c r="H2878" i="62"/>
  <c r="I2878" i="62"/>
  <c r="J2878" i="62"/>
  <c r="K2878" i="62"/>
  <c r="L2878" i="62"/>
  <c r="M2878" i="62"/>
  <c r="N2878" i="62"/>
  <c r="C2879" i="62"/>
  <c r="D2879" i="62"/>
  <c r="E2879" i="62"/>
  <c r="F2879" i="62"/>
  <c r="G2879" i="62"/>
  <c r="H2879" i="62"/>
  <c r="I2879" i="62"/>
  <c r="J2879" i="62"/>
  <c r="K2879" i="62"/>
  <c r="L2879" i="62"/>
  <c r="M2879" i="62"/>
  <c r="N2879" i="62"/>
  <c r="C2880" i="62"/>
  <c r="D2880" i="62"/>
  <c r="E2880" i="62"/>
  <c r="F2880" i="62"/>
  <c r="G2880" i="62"/>
  <c r="H2880" i="62"/>
  <c r="I2880" i="62"/>
  <c r="J2880" i="62"/>
  <c r="K2880" i="62"/>
  <c r="L2880" i="62"/>
  <c r="M2880" i="62"/>
  <c r="N2880" i="62"/>
  <c r="C2881" i="62"/>
  <c r="D2881" i="62"/>
  <c r="E2881" i="62"/>
  <c r="F2881" i="62"/>
  <c r="G2881" i="62"/>
  <c r="H2881" i="62"/>
  <c r="I2881" i="62"/>
  <c r="J2881" i="62"/>
  <c r="K2881" i="62"/>
  <c r="L2881" i="62"/>
  <c r="M2881" i="62"/>
  <c r="N2881" i="62"/>
  <c r="C2882" i="62"/>
  <c r="D2882" i="62"/>
  <c r="E2882" i="62"/>
  <c r="F2882" i="62"/>
  <c r="G2882" i="62"/>
  <c r="H2882" i="62"/>
  <c r="I2882" i="62"/>
  <c r="J2882" i="62"/>
  <c r="K2882" i="62"/>
  <c r="L2882" i="62"/>
  <c r="M2882" i="62"/>
  <c r="N2882" i="62"/>
  <c r="C2883" i="62"/>
  <c r="D2883" i="62"/>
  <c r="E2883" i="62"/>
  <c r="F2883" i="62"/>
  <c r="G2883" i="62"/>
  <c r="H2883" i="62"/>
  <c r="I2883" i="62"/>
  <c r="J2883" i="62"/>
  <c r="K2883" i="62"/>
  <c r="L2883" i="62"/>
  <c r="M2883" i="62"/>
  <c r="N2883" i="62"/>
  <c r="C2884" i="62"/>
  <c r="D2884" i="62"/>
  <c r="E2884" i="62"/>
  <c r="F2884" i="62"/>
  <c r="G2884" i="62"/>
  <c r="H2884" i="62"/>
  <c r="I2884" i="62"/>
  <c r="J2884" i="62"/>
  <c r="K2884" i="62"/>
  <c r="L2884" i="62"/>
  <c r="M2884" i="62"/>
  <c r="N2884" i="62"/>
  <c r="C2885" i="62"/>
  <c r="D2885" i="62"/>
  <c r="E2885" i="62"/>
  <c r="F2885" i="62"/>
  <c r="G2885" i="62"/>
  <c r="H2885" i="62"/>
  <c r="I2885" i="62"/>
  <c r="J2885" i="62"/>
  <c r="K2885" i="62"/>
  <c r="L2885" i="62"/>
  <c r="M2885" i="62"/>
  <c r="N2885" i="62"/>
  <c r="C2886" i="62"/>
  <c r="D2886" i="62"/>
  <c r="E2886" i="62"/>
  <c r="F2886" i="62"/>
  <c r="G2886" i="62"/>
  <c r="H2886" i="62"/>
  <c r="I2886" i="62"/>
  <c r="J2886" i="62"/>
  <c r="K2886" i="62"/>
  <c r="L2886" i="62"/>
  <c r="M2886" i="62"/>
  <c r="N2886" i="62"/>
  <c r="C2887" i="62"/>
  <c r="D2887" i="62"/>
  <c r="E2887" i="62"/>
  <c r="F2887" i="62"/>
  <c r="G2887" i="62"/>
  <c r="H2887" i="62"/>
  <c r="I2887" i="62"/>
  <c r="J2887" i="62"/>
  <c r="K2887" i="62"/>
  <c r="L2887" i="62"/>
  <c r="M2887" i="62"/>
  <c r="N2887" i="62"/>
  <c r="C2888" i="62"/>
  <c r="D2888" i="62"/>
  <c r="E2888" i="62"/>
  <c r="F2888" i="62"/>
  <c r="G2888" i="62"/>
  <c r="H2888" i="62"/>
  <c r="I2888" i="62"/>
  <c r="J2888" i="62"/>
  <c r="K2888" i="62"/>
  <c r="L2888" i="62"/>
  <c r="M2888" i="62"/>
  <c r="N2888" i="62"/>
  <c r="C2889" i="62"/>
  <c r="D2889" i="62"/>
  <c r="E2889" i="62"/>
  <c r="F2889" i="62"/>
  <c r="G2889" i="62"/>
  <c r="H2889" i="62"/>
  <c r="I2889" i="62"/>
  <c r="J2889" i="62"/>
  <c r="K2889" i="62"/>
  <c r="L2889" i="62"/>
  <c r="M2889" i="62"/>
  <c r="N2889" i="62"/>
  <c r="C2890" i="62"/>
  <c r="D2890" i="62"/>
  <c r="E2890" i="62"/>
  <c r="F2890" i="62"/>
  <c r="G2890" i="62"/>
  <c r="H2890" i="62"/>
  <c r="I2890" i="62"/>
  <c r="J2890" i="62"/>
  <c r="K2890" i="62"/>
  <c r="L2890" i="62"/>
  <c r="M2890" i="62"/>
  <c r="N2890" i="62"/>
  <c r="C2891" i="62"/>
  <c r="D2891" i="62"/>
  <c r="E2891" i="62"/>
  <c r="F2891" i="62"/>
  <c r="G2891" i="62"/>
  <c r="H2891" i="62"/>
  <c r="I2891" i="62"/>
  <c r="J2891" i="62"/>
  <c r="K2891" i="62"/>
  <c r="L2891" i="62"/>
  <c r="M2891" i="62"/>
  <c r="N2891" i="62"/>
  <c r="C2892" i="62"/>
  <c r="D2892" i="62"/>
  <c r="E2892" i="62"/>
  <c r="F2892" i="62"/>
  <c r="G2892" i="62"/>
  <c r="H2892" i="62"/>
  <c r="I2892" i="62"/>
  <c r="J2892" i="62"/>
  <c r="K2892" i="62"/>
  <c r="L2892" i="62"/>
  <c r="M2892" i="62"/>
  <c r="N2892" i="62"/>
  <c r="C2893" i="62"/>
  <c r="D2893" i="62"/>
  <c r="E2893" i="62"/>
  <c r="F2893" i="62"/>
  <c r="G2893" i="62"/>
  <c r="H2893" i="62"/>
  <c r="I2893" i="62"/>
  <c r="J2893" i="62"/>
  <c r="K2893" i="62"/>
  <c r="L2893" i="62"/>
  <c r="M2893" i="62"/>
  <c r="N2893" i="62"/>
  <c r="C2894" i="62"/>
  <c r="D2894" i="62"/>
  <c r="E2894" i="62"/>
  <c r="F2894" i="62"/>
  <c r="G2894" i="62"/>
  <c r="H2894" i="62"/>
  <c r="I2894" i="62"/>
  <c r="J2894" i="62"/>
  <c r="K2894" i="62"/>
  <c r="L2894" i="62"/>
  <c r="M2894" i="62"/>
  <c r="N2894" i="62"/>
  <c r="C2895" i="62"/>
  <c r="D2895" i="62"/>
  <c r="E2895" i="62"/>
  <c r="F2895" i="62"/>
  <c r="G2895" i="62"/>
  <c r="H2895" i="62"/>
  <c r="I2895" i="62"/>
  <c r="J2895" i="62"/>
  <c r="K2895" i="62"/>
  <c r="L2895" i="62"/>
  <c r="M2895" i="62"/>
  <c r="N2895" i="62"/>
  <c r="C2896" i="62"/>
  <c r="D2896" i="62"/>
  <c r="E2896" i="62"/>
  <c r="F2896" i="62"/>
  <c r="G2896" i="62"/>
  <c r="H2896" i="62"/>
  <c r="I2896" i="62"/>
  <c r="J2896" i="62"/>
  <c r="K2896" i="62"/>
  <c r="L2896" i="62"/>
  <c r="M2896" i="62"/>
  <c r="N2896" i="62"/>
  <c r="C2897" i="62"/>
  <c r="D2897" i="62"/>
  <c r="E2897" i="62"/>
  <c r="F2897" i="62"/>
  <c r="G2897" i="62"/>
  <c r="H2897" i="62"/>
  <c r="I2897" i="62"/>
  <c r="J2897" i="62"/>
  <c r="K2897" i="62"/>
  <c r="L2897" i="62"/>
  <c r="M2897" i="62"/>
  <c r="N2897" i="62"/>
  <c r="C2898" i="62"/>
  <c r="D2898" i="62"/>
  <c r="E2898" i="62"/>
  <c r="F2898" i="62"/>
  <c r="G2898" i="62"/>
  <c r="H2898" i="62"/>
  <c r="I2898" i="62"/>
  <c r="J2898" i="62"/>
  <c r="K2898" i="62"/>
  <c r="L2898" i="62"/>
  <c r="M2898" i="62"/>
  <c r="N2898" i="62"/>
  <c r="C2899" i="62"/>
  <c r="D2899" i="62"/>
  <c r="E2899" i="62"/>
  <c r="F2899" i="62"/>
  <c r="G2899" i="62"/>
  <c r="H2899" i="62"/>
  <c r="I2899" i="62"/>
  <c r="J2899" i="62"/>
  <c r="K2899" i="62"/>
  <c r="L2899" i="62"/>
  <c r="M2899" i="62"/>
  <c r="N2899" i="62"/>
  <c r="C2900" i="62"/>
  <c r="D2900" i="62"/>
  <c r="E2900" i="62"/>
  <c r="F2900" i="62"/>
  <c r="G2900" i="62"/>
  <c r="H2900" i="62"/>
  <c r="I2900" i="62"/>
  <c r="J2900" i="62"/>
  <c r="K2900" i="62"/>
  <c r="L2900" i="62"/>
  <c r="M2900" i="62"/>
  <c r="N2900" i="62"/>
  <c r="C2901" i="62"/>
  <c r="D2901" i="62"/>
  <c r="E2901" i="62"/>
  <c r="F2901" i="62"/>
  <c r="G2901" i="62"/>
  <c r="H2901" i="62"/>
  <c r="I2901" i="62"/>
  <c r="J2901" i="62"/>
  <c r="K2901" i="62"/>
  <c r="L2901" i="62"/>
  <c r="M2901" i="62"/>
  <c r="N2901" i="62"/>
  <c r="C2902" i="62"/>
  <c r="D2902" i="62"/>
  <c r="E2902" i="62"/>
  <c r="F2902" i="62"/>
  <c r="G2902" i="62"/>
  <c r="H2902" i="62"/>
  <c r="I2902" i="62"/>
  <c r="J2902" i="62"/>
  <c r="K2902" i="62"/>
  <c r="L2902" i="62"/>
  <c r="M2902" i="62"/>
  <c r="N2902" i="62"/>
  <c r="C2903" i="62"/>
  <c r="D2903" i="62"/>
  <c r="E2903" i="62"/>
  <c r="F2903" i="62"/>
  <c r="G2903" i="62"/>
  <c r="H2903" i="62"/>
  <c r="I2903" i="62"/>
  <c r="J2903" i="62"/>
  <c r="K2903" i="62"/>
  <c r="L2903" i="62"/>
  <c r="M2903" i="62"/>
  <c r="N2903" i="62"/>
  <c r="C2904" i="62"/>
  <c r="D2904" i="62"/>
  <c r="E2904" i="62"/>
  <c r="F2904" i="62"/>
  <c r="G2904" i="62"/>
  <c r="H2904" i="62"/>
  <c r="I2904" i="62"/>
  <c r="J2904" i="62"/>
  <c r="K2904" i="62"/>
  <c r="L2904" i="62"/>
  <c r="M2904" i="62"/>
  <c r="N2904" i="62"/>
  <c r="C2905" i="62"/>
  <c r="D2905" i="62"/>
  <c r="E2905" i="62"/>
  <c r="F2905" i="62"/>
  <c r="G2905" i="62"/>
  <c r="H2905" i="62"/>
  <c r="I2905" i="62"/>
  <c r="J2905" i="62"/>
  <c r="K2905" i="62"/>
  <c r="L2905" i="62"/>
  <c r="M2905" i="62"/>
  <c r="N2905" i="62"/>
  <c r="C2906" i="62"/>
  <c r="D2906" i="62"/>
  <c r="E2906" i="62"/>
  <c r="F2906" i="62"/>
  <c r="G2906" i="62"/>
  <c r="H2906" i="62"/>
  <c r="I2906" i="62"/>
  <c r="J2906" i="62"/>
  <c r="K2906" i="62"/>
  <c r="L2906" i="62"/>
  <c r="M2906" i="62"/>
  <c r="N2906" i="62"/>
  <c r="C2907" i="62"/>
  <c r="D2907" i="62"/>
  <c r="E2907" i="62"/>
  <c r="F2907" i="62"/>
  <c r="G2907" i="62"/>
  <c r="H2907" i="62"/>
  <c r="I2907" i="62"/>
  <c r="J2907" i="62"/>
  <c r="K2907" i="62"/>
  <c r="L2907" i="62"/>
  <c r="M2907" i="62"/>
  <c r="N2907" i="62"/>
  <c r="C2908" i="62"/>
  <c r="D2908" i="62"/>
  <c r="E2908" i="62"/>
  <c r="F2908" i="62"/>
  <c r="G2908" i="62"/>
  <c r="H2908" i="62"/>
  <c r="I2908" i="62"/>
  <c r="J2908" i="62"/>
  <c r="K2908" i="62"/>
  <c r="L2908" i="62"/>
  <c r="M2908" i="62"/>
  <c r="N2908" i="62"/>
  <c r="C2909" i="62"/>
  <c r="D2909" i="62"/>
  <c r="E2909" i="62"/>
  <c r="F2909" i="62"/>
  <c r="G2909" i="62"/>
  <c r="H2909" i="62"/>
  <c r="I2909" i="62"/>
  <c r="J2909" i="62"/>
  <c r="K2909" i="62"/>
  <c r="L2909" i="62"/>
  <c r="M2909" i="62"/>
  <c r="N2909" i="62"/>
  <c r="C2910" i="62"/>
  <c r="D2910" i="62"/>
  <c r="E2910" i="62"/>
  <c r="F2910" i="62"/>
  <c r="G2910" i="62"/>
  <c r="H2910" i="62"/>
  <c r="I2910" i="62"/>
  <c r="J2910" i="62"/>
  <c r="K2910" i="62"/>
  <c r="L2910" i="62"/>
  <c r="M2910" i="62"/>
  <c r="N2910" i="62"/>
  <c r="C2911" i="62"/>
  <c r="D2911" i="62"/>
  <c r="E2911" i="62"/>
  <c r="F2911" i="62"/>
  <c r="G2911" i="62"/>
  <c r="H2911" i="62"/>
  <c r="I2911" i="62"/>
  <c r="J2911" i="62"/>
  <c r="K2911" i="62"/>
  <c r="L2911" i="62"/>
  <c r="M2911" i="62"/>
  <c r="N2911" i="62"/>
  <c r="C2912" i="62"/>
  <c r="D2912" i="62"/>
  <c r="E2912" i="62"/>
  <c r="F2912" i="62"/>
  <c r="G2912" i="62"/>
  <c r="H2912" i="62"/>
  <c r="I2912" i="62"/>
  <c r="J2912" i="62"/>
  <c r="K2912" i="62"/>
  <c r="L2912" i="62"/>
  <c r="M2912" i="62"/>
  <c r="N2912" i="62"/>
  <c r="C2913" i="62"/>
  <c r="D2913" i="62"/>
  <c r="E2913" i="62"/>
  <c r="F2913" i="62"/>
  <c r="G2913" i="62"/>
  <c r="H2913" i="62"/>
  <c r="I2913" i="62"/>
  <c r="J2913" i="62"/>
  <c r="K2913" i="62"/>
  <c r="L2913" i="62"/>
  <c r="M2913" i="62"/>
  <c r="N2913" i="62"/>
  <c r="C2914" i="62"/>
  <c r="D2914" i="62"/>
  <c r="E2914" i="62"/>
  <c r="F2914" i="62"/>
  <c r="G2914" i="62"/>
  <c r="H2914" i="62"/>
  <c r="I2914" i="62"/>
  <c r="J2914" i="62"/>
  <c r="K2914" i="62"/>
  <c r="L2914" i="62"/>
  <c r="M2914" i="62"/>
  <c r="N2914" i="62"/>
  <c r="C2915" i="62"/>
  <c r="D2915" i="62"/>
  <c r="E2915" i="62"/>
  <c r="F2915" i="62"/>
  <c r="G2915" i="62"/>
  <c r="H2915" i="62"/>
  <c r="I2915" i="62"/>
  <c r="J2915" i="62"/>
  <c r="K2915" i="62"/>
  <c r="L2915" i="62"/>
  <c r="M2915" i="62"/>
  <c r="N2915" i="62"/>
  <c r="C2916" i="62"/>
  <c r="D2916" i="62"/>
  <c r="E2916" i="62"/>
  <c r="F2916" i="62"/>
  <c r="G2916" i="62"/>
  <c r="H2916" i="62"/>
  <c r="I2916" i="62"/>
  <c r="J2916" i="62"/>
  <c r="K2916" i="62"/>
  <c r="L2916" i="62"/>
  <c r="M2916" i="62"/>
  <c r="N2916" i="62"/>
  <c r="C2917" i="62"/>
  <c r="D2917" i="62"/>
  <c r="E2917" i="62"/>
  <c r="F2917" i="62"/>
  <c r="G2917" i="62"/>
  <c r="H2917" i="62"/>
  <c r="I2917" i="62"/>
  <c r="J2917" i="62"/>
  <c r="K2917" i="62"/>
  <c r="L2917" i="62"/>
  <c r="M2917" i="62"/>
  <c r="N2917" i="62"/>
  <c r="C2918" i="62"/>
  <c r="D2918" i="62"/>
  <c r="E2918" i="62"/>
  <c r="F2918" i="62"/>
  <c r="G2918" i="62"/>
  <c r="H2918" i="62"/>
  <c r="I2918" i="62"/>
  <c r="J2918" i="62"/>
  <c r="K2918" i="62"/>
  <c r="L2918" i="62"/>
  <c r="M2918" i="62"/>
  <c r="N2918" i="62"/>
  <c r="C2919" i="62"/>
  <c r="D2919" i="62"/>
  <c r="E2919" i="62"/>
  <c r="F2919" i="62"/>
  <c r="G2919" i="62"/>
  <c r="H2919" i="62"/>
  <c r="I2919" i="62"/>
  <c r="J2919" i="62"/>
  <c r="K2919" i="62"/>
  <c r="L2919" i="62"/>
  <c r="M2919" i="62"/>
  <c r="N2919" i="62"/>
  <c r="C2920" i="62"/>
  <c r="D2920" i="62"/>
  <c r="E2920" i="62"/>
  <c r="F2920" i="62"/>
  <c r="G2920" i="62"/>
  <c r="H2920" i="62"/>
  <c r="I2920" i="62"/>
  <c r="J2920" i="62"/>
  <c r="K2920" i="62"/>
  <c r="L2920" i="62"/>
  <c r="M2920" i="62"/>
  <c r="N2920" i="62"/>
  <c r="C2921" i="62"/>
  <c r="D2921" i="62"/>
  <c r="E2921" i="62"/>
  <c r="F2921" i="62"/>
  <c r="G2921" i="62"/>
  <c r="H2921" i="62"/>
  <c r="I2921" i="62"/>
  <c r="J2921" i="62"/>
  <c r="K2921" i="62"/>
  <c r="L2921" i="62"/>
  <c r="M2921" i="62"/>
  <c r="N2921" i="62"/>
  <c r="C2922" i="62"/>
  <c r="D2922" i="62"/>
  <c r="E2922" i="62"/>
  <c r="F2922" i="62"/>
  <c r="G2922" i="62"/>
  <c r="H2922" i="62"/>
  <c r="I2922" i="62"/>
  <c r="J2922" i="62"/>
  <c r="K2922" i="62"/>
  <c r="L2922" i="62"/>
  <c r="M2922" i="62"/>
  <c r="N2922" i="62"/>
  <c r="C2923" i="62"/>
  <c r="D2923" i="62"/>
  <c r="E2923" i="62"/>
  <c r="F2923" i="62"/>
  <c r="G2923" i="62"/>
  <c r="H2923" i="62"/>
  <c r="I2923" i="62"/>
  <c r="J2923" i="62"/>
  <c r="K2923" i="62"/>
  <c r="L2923" i="62"/>
  <c r="M2923" i="62"/>
  <c r="N2923" i="62"/>
  <c r="C2924" i="62"/>
  <c r="D2924" i="62"/>
  <c r="E2924" i="62"/>
  <c r="F2924" i="62"/>
  <c r="G2924" i="62"/>
  <c r="H2924" i="62"/>
  <c r="I2924" i="62"/>
  <c r="J2924" i="62"/>
  <c r="K2924" i="62"/>
  <c r="L2924" i="62"/>
  <c r="M2924" i="62"/>
  <c r="N2924" i="62"/>
  <c r="C2925" i="62"/>
  <c r="D2925" i="62"/>
  <c r="E2925" i="62"/>
  <c r="F2925" i="62"/>
  <c r="G2925" i="62"/>
  <c r="H2925" i="62"/>
  <c r="I2925" i="62"/>
  <c r="J2925" i="62"/>
  <c r="K2925" i="62"/>
  <c r="L2925" i="62"/>
  <c r="M2925" i="62"/>
  <c r="N2925" i="62"/>
  <c r="C2926" i="62"/>
  <c r="D2926" i="62"/>
  <c r="E2926" i="62"/>
  <c r="F2926" i="62"/>
  <c r="G2926" i="62"/>
  <c r="H2926" i="62"/>
  <c r="I2926" i="62"/>
  <c r="J2926" i="62"/>
  <c r="K2926" i="62"/>
  <c r="L2926" i="62"/>
  <c r="M2926" i="62"/>
  <c r="N2926" i="62"/>
  <c r="C2927" i="62"/>
  <c r="D2927" i="62"/>
  <c r="E2927" i="62"/>
  <c r="F2927" i="62"/>
  <c r="G2927" i="62"/>
  <c r="H2927" i="62"/>
  <c r="I2927" i="62"/>
  <c r="J2927" i="62"/>
  <c r="K2927" i="62"/>
  <c r="L2927" i="62"/>
  <c r="M2927" i="62"/>
  <c r="N2927" i="62"/>
  <c r="C2928" i="62"/>
  <c r="D2928" i="62"/>
  <c r="E2928" i="62"/>
  <c r="F2928" i="62"/>
  <c r="G2928" i="62"/>
  <c r="H2928" i="62"/>
  <c r="I2928" i="62"/>
  <c r="J2928" i="62"/>
  <c r="K2928" i="62"/>
  <c r="L2928" i="62"/>
  <c r="M2928" i="62"/>
  <c r="N2928" i="62"/>
  <c r="C2929" i="62"/>
  <c r="D2929" i="62"/>
  <c r="E2929" i="62"/>
  <c r="F2929" i="62"/>
  <c r="G2929" i="62"/>
  <c r="H2929" i="62"/>
  <c r="I2929" i="62"/>
  <c r="J2929" i="62"/>
  <c r="K2929" i="62"/>
  <c r="L2929" i="62"/>
  <c r="M2929" i="62"/>
  <c r="N2929" i="62"/>
  <c r="C2930" i="62"/>
  <c r="D2930" i="62"/>
  <c r="E2930" i="62"/>
  <c r="F2930" i="62"/>
  <c r="G2930" i="62"/>
  <c r="H2930" i="62"/>
  <c r="I2930" i="62"/>
  <c r="J2930" i="62"/>
  <c r="K2930" i="62"/>
  <c r="L2930" i="62"/>
  <c r="M2930" i="62"/>
  <c r="N2930" i="62"/>
  <c r="C2931" i="62"/>
  <c r="D2931" i="62"/>
  <c r="E2931" i="62"/>
  <c r="F2931" i="62"/>
  <c r="G2931" i="62"/>
  <c r="H2931" i="62"/>
  <c r="I2931" i="62"/>
  <c r="J2931" i="62"/>
  <c r="K2931" i="62"/>
  <c r="L2931" i="62"/>
  <c r="M2931" i="62"/>
  <c r="N2931" i="62"/>
  <c r="C2932" i="62"/>
  <c r="D2932" i="62"/>
  <c r="E2932" i="62"/>
  <c r="F2932" i="62"/>
  <c r="G2932" i="62"/>
  <c r="H2932" i="62"/>
  <c r="I2932" i="62"/>
  <c r="J2932" i="62"/>
  <c r="K2932" i="62"/>
  <c r="L2932" i="62"/>
  <c r="M2932" i="62"/>
  <c r="N2932" i="62"/>
  <c r="C2933" i="62"/>
  <c r="D2933" i="62"/>
  <c r="E2933" i="62"/>
  <c r="F2933" i="62"/>
  <c r="G2933" i="62"/>
  <c r="H2933" i="62"/>
  <c r="I2933" i="62"/>
  <c r="J2933" i="62"/>
  <c r="K2933" i="62"/>
  <c r="L2933" i="62"/>
  <c r="M2933" i="62"/>
  <c r="N2933" i="62"/>
  <c r="C2934" i="62"/>
  <c r="D2934" i="62"/>
  <c r="E2934" i="62"/>
  <c r="F2934" i="62"/>
  <c r="G2934" i="62"/>
  <c r="H2934" i="62"/>
  <c r="I2934" i="62"/>
  <c r="J2934" i="62"/>
  <c r="K2934" i="62"/>
  <c r="L2934" i="62"/>
  <c r="M2934" i="62"/>
  <c r="N2934" i="62"/>
  <c r="C2935" i="62"/>
  <c r="D2935" i="62"/>
  <c r="E2935" i="62"/>
  <c r="F2935" i="62"/>
  <c r="G2935" i="62"/>
  <c r="H2935" i="62"/>
  <c r="I2935" i="62"/>
  <c r="J2935" i="62"/>
  <c r="K2935" i="62"/>
  <c r="L2935" i="62"/>
  <c r="M2935" i="62"/>
  <c r="N2935" i="62"/>
  <c r="C2936" i="62"/>
  <c r="D2936" i="62"/>
  <c r="E2936" i="62"/>
  <c r="F2936" i="62"/>
  <c r="G2936" i="62"/>
  <c r="H2936" i="62"/>
  <c r="I2936" i="62"/>
  <c r="J2936" i="62"/>
  <c r="K2936" i="62"/>
  <c r="L2936" i="62"/>
  <c r="M2936" i="62"/>
  <c r="N2936" i="62"/>
  <c r="C2937" i="62"/>
  <c r="D2937" i="62"/>
  <c r="E2937" i="62"/>
  <c r="F2937" i="62"/>
  <c r="G2937" i="62"/>
  <c r="H2937" i="62"/>
  <c r="I2937" i="62"/>
  <c r="J2937" i="62"/>
  <c r="K2937" i="62"/>
  <c r="L2937" i="62"/>
  <c r="M2937" i="62"/>
  <c r="N2937" i="62"/>
  <c r="C2938" i="62"/>
  <c r="D2938" i="62"/>
  <c r="E2938" i="62"/>
  <c r="F2938" i="62"/>
  <c r="G2938" i="62"/>
  <c r="H2938" i="62"/>
  <c r="I2938" i="62"/>
  <c r="J2938" i="62"/>
  <c r="K2938" i="62"/>
  <c r="L2938" i="62"/>
  <c r="M2938" i="62"/>
  <c r="N2938" i="62"/>
  <c r="C2939" i="62"/>
  <c r="D2939" i="62"/>
  <c r="E2939" i="62"/>
  <c r="F2939" i="62"/>
  <c r="G2939" i="62"/>
  <c r="H2939" i="62"/>
  <c r="I2939" i="62"/>
  <c r="J2939" i="62"/>
  <c r="K2939" i="62"/>
  <c r="L2939" i="62"/>
  <c r="M2939" i="62"/>
  <c r="N2939" i="62"/>
  <c r="C2940" i="62"/>
  <c r="D2940" i="62"/>
  <c r="E2940" i="62"/>
  <c r="F2940" i="62"/>
  <c r="G2940" i="62"/>
  <c r="H2940" i="62"/>
  <c r="I2940" i="62"/>
  <c r="J2940" i="62"/>
  <c r="K2940" i="62"/>
  <c r="L2940" i="62"/>
  <c r="M2940" i="62"/>
  <c r="N2940" i="62"/>
  <c r="C2941" i="62"/>
  <c r="D2941" i="62"/>
  <c r="E2941" i="62"/>
  <c r="F2941" i="62"/>
  <c r="G2941" i="62"/>
  <c r="H2941" i="62"/>
  <c r="I2941" i="62"/>
  <c r="J2941" i="62"/>
  <c r="K2941" i="62"/>
  <c r="L2941" i="62"/>
  <c r="M2941" i="62"/>
  <c r="N2941" i="62"/>
  <c r="C2942" i="62"/>
  <c r="D2942" i="62"/>
  <c r="E2942" i="62"/>
  <c r="F2942" i="62"/>
  <c r="G2942" i="62"/>
  <c r="H2942" i="62"/>
  <c r="I2942" i="62"/>
  <c r="J2942" i="62"/>
  <c r="K2942" i="62"/>
  <c r="L2942" i="62"/>
  <c r="M2942" i="62"/>
  <c r="N2942" i="62"/>
  <c r="C2943" i="62"/>
  <c r="D2943" i="62"/>
  <c r="E2943" i="62"/>
  <c r="F2943" i="62"/>
  <c r="G2943" i="62"/>
  <c r="H2943" i="62"/>
  <c r="I2943" i="62"/>
  <c r="J2943" i="62"/>
  <c r="K2943" i="62"/>
  <c r="L2943" i="62"/>
  <c r="M2943" i="62"/>
  <c r="N2943" i="62"/>
  <c r="C2944" i="62"/>
  <c r="D2944" i="62"/>
  <c r="E2944" i="62"/>
  <c r="F2944" i="62"/>
  <c r="G2944" i="62"/>
  <c r="H2944" i="62"/>
  <c r="I2944" i="62"/>
  <c r="J2944" i="62"/>
  <c r="K2944" i="62"/>
  <c r="L2944" i="62"/>
  <c r="M2944" i="62"/>
  <c r="N2944" i="62"/>
  <c r="C2945" i="62"/>
  <c r="D2945" i="62"/>
  <c r="E2945" i="62"/>
  <c r="F2945" i="62"/>
  <c r="G2945" i="62"/>
  <c r="H2945" i="62"/>
  <c r="I2945" i="62"/>
  <c r="J2945" i="62"/>
  <c r="K2945" i="62"/>
  <c r="L2945" i="62"/>
  <c r="M2945" i="62"/>
  <c r="N2945" i="62"/>
  <c r="C2946" i="62"/>
  <c r="D2946" i="62"/>
  <c r="E2946" i="62"/>
  <c r="F2946" i="62"/>
  <c r="G2946" i="62"/>
  <c r="H2946" i="62"/>
  <c r="I2946" i="62"/>
  <c r="J2946" i="62"/>
  <c r="K2946" i="62"/>
  <c r="L2946" i="62"/>
  <c r="M2946" i="62"/>
  <c r="N2946" i="62"/>
  <c r="C2947" i="62"/>
  <c r="D2947" i="62"/>
  <c r="E2947" i="62"/>
  <c r="F2947" i="62"/>
  <c r="G2947" i="62"/>
  <c r="H2947" i="62"/>
  <c r="I2947" i="62"/>
  <c r="J2947" i="62"/>
  <c r="K2947" i="62"/>
  <c r="L2947" i="62"/>
  <c r="M2947" i="62"/>
  <c r="N2947" i="62"/>
  <c r="C2948" i="62"/>
  <c r="D2948" i="62"/>
  <c r="E2948" i="62"/>
  <c r="F2948" i="62"/>
  <c r="G2948" i="62"/>
  <c r="H2948" i="62"/>
  <c r="I2948" i="62"/>
  <c r="J2948" i="62"/>
  <c r="K2948" i="62"/>
  <c r="L2948" i="62"/>
  <c r="M2948" i="62"/>
  <c r="N2948" i="62"/>
  <c r="C2949" i="62"/>
  <c r="D2949" i="62"/>
  <c r="E2949" i="62"/>
  <c r="F2949" i="62"/>
  <c r="G2949" i="62"/>
  <c r="H2949" i="62"/>
  <c r="I2949" i="62"/>
  <c r="J2949" i="62"/>
  <c r="K2949" i="62"/>
  <c r="L2949" i="62"/>
  <c r="M2949" i="62"/>
  <c r="N2949" i="62"/>
  <c r="C2950" i="62"/>
  <c r="D2950" i="62"/>
  <c r="E2950" i="62"/>
  <c r="F2950" i="62"/>
  <c r="G2950" i="62"/>
  <c r="H2950" i="62"/>
  <c r="I2950" i="62"/>
  <c r="J2950" i="62"/>
  <c r="K2950" i="62"/>
  <c r="L2950" i="62"/>
  <c r="M2950" i="62"/>
  <c r="N2950" i="62"/>
  <c r="C2951" i="62"/>
  <c r="D2951" i="62"/>
  <c r="E2951" i="62"/>
  <c r="F2951" i="62"/>
  <c r="G2951" i="62"/>
  <c r="H2951" i="62"/>
  <c r="I2951" i="62"/>
  <c r="J2951" i="62"/>
  <c r="K2951" i="62"/>
  <c r="L2951" i="62"/>
  <c r="M2951" i="62"/>
  <c r="N2951" i="62"/>
  <c r="C2952" i="62"/>
  <c r="D2952" i="62"/>
  <c r="E2952" i="62"/>
  <c r="F2952" i="62"/>
  <c r="G2952" i="62"/>
  <c r="H2952" i="62"/>
  <c r="I2952" i="62"/>
  <c r="J2952" i="62"/>
  <c r="K2952" i="62"/>
  <c r="L2952" i="62"/>
  <c r="M2952" i="62"/>
  <c r="N2952" i="62"/>
  <c r="C2953" i="62"/>
  <c r="D2953" i="62"/>
  <c r="E2953" i="62"/>
  <c r="F2953" i="62"/>
  <c r="G2953" i="62"/>
  <c r="H2953" i="62"/>
  <c r="I2953" i="62"/>
  <c r="J2953" i="62"/>
  <c r="K2953" i="62"/>
  <c r="L2953" i="62"/>
  <c r="M2953" i="62"/>
  <c r="N2953" i="62"/>
  <c r="C2954" i="62"/>
  <c r="D2954" i="62"/>
  <c r="E2954" i="62"/>
  <c r="F2954" i="62"/>
  <c r="G2954" i="62"/>
  <c r="H2954" i="62"/>
  <c r="I2954" i="62"/>
  <c r="J2954" i="62"/>
  <c r="K2954" i="62"/>
  <c r="L2954" i="62"/>
  <c r="M2954" i="62"/>
  <c r="N2954" i="62"/>
  <c r="C2955" i="62"/>
  <c r="D2955" i="62"/>
  <c r="E2955" i="62"/>
  <c r="F2955" i="62"/>
  <c r="G2955" i="62"/>
  <c r="H2955" i="62"/>
  <c r="I2955" i="62"/>
  <c r="J2955" i="62"/>
  <c r="K2955" i="62"/>
  <c r="L2955" i="62"/>
  <c r="M2955" i="62"/>
  <c r="N2955" i="62"/>
  <c r="C2956" i="62"/>
  <c r="D2956" i="62"/>
  <c r="E2956" i="62"/>
  <c r="F2956" i="62"/>
  <c r="G2956" i="62"/>
  <c r="H2956" i="62"/>
  <c r="I2956" i="62"/>
  <c r="J2956" i="62"/>
  <c r="K2956" i="62"/>
  <c r="L2956" i="62"/>
  <c r="M2956" i="62"/>
  <c r="N2956" i="62"/>
  <c r="C2957" i="62"/>
  <c r="D2957" i="62"/>
  <c r="E2957" i="62"/>
  <c r="F2957" i="62"/>
  <c r="G2957" i="62"/>
  <c r="H2957" i="62"/>
  <c r="I2957" i="62"/>
  <c r="J2957" i="62"/>
  <c r="K2957" i="62"/>
  <c r="L2957" i="62"/>
  <c r="M2957" i="62"/>
  <c r="N2957" i="62"/>
  <c r="C2958" i="62"/>
  <c r="D2958" i="62"/>
  <c r="E2958" i="62"/>
  <c r="F2958" i="62"/>
  <c r="G2958" i="62"/>
  <c r="H2958" i="62"/>
  <c r="I2958" i="62"/>
  <c r="J2958" i="62"/>
  <c r="K2958" i="62"/>
  <c r="L2958" i="62"/>
  <c r="M2958" i="62"/>
  <c r="N2958" i="62"/>
  <c r="C2959" i="62"/>
  <c r="D2959" i="62"/>
  <c r="E2959" i="62"/>
  <c r="F2959" i="62"/>
  <c r="G2959" i="62"/>
  <c r="H2959" i="62"/>
  <c r="I2959" i="62"/>
  <c r="J2959" i="62"/>
  <c r="K2959" i="62"/>
  <c r="L2959" i="62"/>
  <c r="M2959" i="62"/>
  <c r="N2959" i="62"/>
  <c r="C2960" i="62"/>
  <c r="D2960" i="62"/>
  <c r="E2960" i="62"/>
  <c r="F2960" i="62"/>
  <c r="G2960" i="62"/>
  <c r="H2960" i="62"/>
  <c r="I2960" i="62"/>
  <c r="J2960" i="62"/>
  <c r="K2960" i="62"/>
  <c r="L2960" i="62"/>
  <c r="M2960" i="62"/>
  <c r="N2960" i="62"/>
  <c r="C2961" i="62"/>
  <c r="D2961" i="62"/>
  <c r="E2961" i="62"/>
  <c r="F2961" i="62"/>
  <c r="G2961" i="62"/>
  <c r="H2961" i="62"/>
  <c r="I2961" i="62"/>
  <c r="J2961" i="62"/>
  <c r="K2961" i="62"/>
  <c r="L2961" i="62"/>
  <c r="M2961" i="62"/>
  <c r="N2961" i="62"/>
  <c r="C2962" i="62"/>
  <c r="D2962" i="62"/>
  <c r="E2962" i="62"/>
  <c r="F2962" i="62"/>
  <c r="G2962" i="62"/>
  <c r="H2962" i="62"/>
  <c r="I2962" i="62"/>
  <c r="J2962" i="62"/>
  <c r="K2962" i="62"/>
  <c r="L2962" i="62"/>
  <c r="M2962" i="62"/>
  <c r="N2962" i="62"/>
  <c r="C2963" i="62"/>
  <c r="D2963" i="62"/>
  <c r="E2963" i="62"/>
  <c r="F2963" i="62"/>
  <c r="G2963" i="62"/>
  <c r="H2963" i="62"/>
  <c r="I2963" i="62"/>
  <c r="J2963" i="62"/>
  <c r="K2963" i="62"/>
  <c r="L2963" i="62"/>
  <c r="M2963" i="62"/>
  <c r="N2963" i="62"/>
  <c r="C2964" i="62"/>
  <c r="D2964" i="62"/>
  <c r="E2964" i="62"/>
  <c r="F2964" i="62"/>
  <c r="G2964" i="62"/>
  <c r="H2964" i="62"/>
  <c r="I2964" i="62"/>
  <c r="J2964" i="62"/>
  <c r="K2964" i="62"/>
  <c r="L2964" i="62"/>
  <c r="M2964" i="62"/>
  <c r="N2964" i="62"/>
  <c r="C2965" i="62"/>
  <c r="D2965" i="62"/>
  <c r="E2965" i="62"/>
  <c r="F2965" i="62"/>
  <c r="G2965" i="62"/>
  <c r="H2965" i="62"/>
  <c r="I2965" i="62"/>
  <c r="J2965" i="62"/>
  <c r="K2965" i="62"/>
  <c r="L2965" i="62"/>
  <c r="M2965" i="62"/>
  <c r="N2965" i="62"/>
  <c r="C2966" i="62"/>
  <c r="D2966" i="62"/>
  <c r="E2966" i="62"/>
  <c r="F2966" i="62"/>
  <c r="G2966" i="62"/>
  <c r="H2966" i="62"/>
  <c r="I2966" i="62"/>
  <c r="J2966" i="62"/>
  <c r="K2966" i="62"/>
  <c r="L2966" i="62"/>
  <c r="M2966" i="62"/>
  <c r="N2966" i="62"/>
  <c r="C2967" i="62"/>
  <c r="D2967" i="62"/>
  <c r="E2967" i="62"/>
  <c r="F2967" i="62"/>
  <c r="G2967" i="62"/>
  <c r="H2967" i="62"/>
  <c r="I2967" i="62"/>
  <c r="J2967" i="62"/>
  <c r="K2967" i="62"/>
  <c r="L2967" i="62"/>
  <c r="M2967" i="62"/>
  <c r="N2967" i="62"/>
  <c r="C2968" i="62"/>
  <c r="D2968" i="62"/>
  <c r="E2968" i="62"/>
  <c r="F2968" i="62"/>
  <c r="G2968" i="62"/>
  <c r="H2968" i="62"/>
  <c r="I2968" i="62"/>
  <c r="J2968" i="62"/>
  <c r="K2968" i="62"/>
  <c r="L2968" i="62"/>
  <c r="M2968" i="62"/>
  <c r="N2968" i="62"/>
  <c r="C2969" i="62"/>
  <c r="D2969" i="62"/>
  <c r="E2969" i="62"/>
  <c r="F2969" i="62"/>
  <c r="G2969" i="62"/>
  <c r="H2969" i="62"/>
  <c r="I2969" i="62"/>
  <c r="J2969" i="62"/>
  <c r="K2969" i="62"/>
  <c r="L2969" i="62"/>
  <c r="M2969" i="62"/>
  <c r="N2969" i="62"/>
  <c r="C2970" i="62"/>
  <c r="D2970" i="62"/>
  <c r="E2970" i="62"/>
  <c r="F2970" i="62"/>
  <c r="G2970" i="62"/>
  <c r="H2970" i="62"/>
  <c r="I2970" i="62"/>
  <c r="J2970" i="62"/>
  <c r="K2970" i="62"/>
  <c r="L2970" i="62"/>
  <c r="M2970" i="62"/>
  <c r="N2970" i="62"/>
  <c r="C2971" i="62"/>
  <c r="D2971" i="62"/>
  <c r="E2971" i="62"/>
  <c r="F2971" i="62"/>
  <c r="G2971" i="62"/>
  <c r="H2971" i="62"/>
  <c r="I2971" i="62"/>
  <c r="J2971" i="62"/>
  <c r="K2971" i="62"/>
  <c r="L2971" i="62"/>
  <c r="M2971" i="62"/>
  <c r="N2971" i="62"/>
  <c r="C2972" i="62"/>
  <c r="D2972" i="62"/>
  <c r="E2972" i="62"/>
  <c r="F2972" i="62"/>
  <c r="G2972" i="62"/>
  <c r="H2972" i="62"/>
  <c r="I2972" i="62"/>
  <c r="J2972" i="62"/>
  <c r="K2972" i="62"/>
  <c r="L2972" i="62"/>
  <c r="M2972" i="62"/>
  <c r="N2972" i="62"/>
  <c r="C2973" i="62"/>
  <c r="D2973" i="62"/>
  <c r="E2973" i="62"/>
  <c r="F2973" i="62"/>
  <c r="G2973" i="62"/>
  <c r="H2973" i="62"/>
  <c r="I2973" i="62"/>
  <c r="J2973" i="62"/>
  <c r="K2973" i="62"/>
  <c r="L2973" i="62"/>
  <c r="M2973" i="62"/>
  <c r="N2973" i="62"/>
  <c r="C2974" i="62"/>
  <c r="D2974" i="62"/>
  <c r="E2974" i="62"/>
  <c r="F2974" i="62"/>
  <c r="G2974" i="62"/>
  <c r="H2974" i="62"/>
  <c r="I2974" i="62"/>
  <c r="J2974" i="62"/>
  <c r="K2974" i="62"/>
  <c r="L2974" i="62"/>
  <c r="M2974" i="62"/>
  <c r="N2974" i="62"/>
  <c r="C2975" i="62"/>
  <c r="D2975" i="62"/>
  <c r="E2975" i="62"/>
  <c r="F2975" i="62"/>
  <c r="G2975" i="62"/>
  <c r="H2975" i="62"/>
  <c r="I2975" i="62"/>
  <c r="J2975" i="62"/>
  <c r="K2975" i="62"/>
  <c r="L2975" i="62"/>
  <c r="M2975" i="62"/>
  <c r="N2975" i="62"/>
  <c r="C2976" i="62"/>
  <c r="D2976" i="62"/>
  <c r="E2976" i="62"/>
  <c r="F2976" i="62"/>
  <c r="G2976" i="62"/>
  <c r="H2976" i="62"/>
  <c r="I2976" i="62"/>
  <c r="J2976" i="62"/>
  <c r="K2976" i="62"/>
  <c r="L2976" i="62"/>
  <c r="M2976" i="62"/>
  <c r="N2976" i="62"/>
  <c r="C2977" i="62"/>
  <c r="D2977" i="62"/>
  <c r="E2977" i="62"/>
  <c r="F2977" i="62"/>
  <c r="G2977" i="62"/>
  <c r="H2977" i="62"/>
  <c r="I2977" i="62"/>
  <c r="J2977" i="62"/>
  <c r="K2977" i="62"/>
  <c r="L2977" i="62"/>
  <c r="M2977" i="62"/>
  <c r="N2977" i="62"/>
  <c r="C2978" i="62"/>
  <c r="D2978" i="62"/>
  <c r="E2978" i="62"/>
  <c r="F2978" i="62"/>
  <c r="G2978" i="62"/>
  <c r="H2978" i="62"/>
  <c r="I2978" i="62"/>
  <c r="J2978" i="62"/>
  <c r="K2978" i="62"/>
  <c r="L2978" i="62"/>
  <c r="M2978" i="62"/>
  <c r="N2978" i="62"/>
  <c r="C2979" i="62"/>
  <c r="D2979" i="62"/>
  <c r="E2979" i="62"/>
  <c r="F2979" i="62"/>
  <c r="G2979" i="62"/>
  <c r="H2979" i="62"/>
  <c r="I2979" i="62"/>
  <c r="J2979" i="62"/>
  <c r="K2979" i="62"/>
  <c r="L2979" i="62"/>
  <c r="M2979" i="62"/>
  <c r="N2979" i="62"/>
  <c r="C2980" i="62"/>
  <c r="D2980" i="62"/>
  <c r="E2980" i="62"/>
  <c r="F2980" i="62"/>
  <c r="G2980" i="62"/>
  <c r="H2980" i="62"/>
  <c r="I2980" i="62"/>
  <c r="J2980" i="62"/>
  <c r="K2980" i="62"/>
  <c r="L2980" i="62"/>
  <c r="M2980" i="62"/>
  <c r="N2980" i="62"/>
  <c r="C2981" i="62"/>
  <c r="D2981" i="62"/>
  <c r="E2981" i="62"/>
  <c r="F2981" i="62"/>
  <c r="G2981" i="62"/>
  <c r="H2981" i="62"/>
  <c r="I2981" i="62"/>
  <c r="J2981" i="62"/>
  <c r="K2981" i="62"/>
  <c r="L2981" i="62"/>
  <c r="M2981" i="62"/>
  <c r="N2981" i="62"/>
  <c r="C2982" i="62"/>
  <c r="D2982" i="62"/>
  <c r="E2982" i="62"/>
  <c r="F2982" i="62"/>
  <c r="G2982" i="62"/>
  <c r="H2982" i="62"/>
  <c r="I2982" i="62"/>
  <c r="J2982" i="62"/>
  <c r="K2982" i="62"/>
  <c r="L2982" i="62"/>
  <c r="M2982" i="62"/>
  <c r="N2982" i="62"/>
  <c r="C2983" i="62"/>
  <c r="D2983" i="62"/>
  <c r="E2983" i="62"/>
  <c r="F2983" i="62"/>
  <c r="G2983" i="62"/>
  <c r="H2983" i="62"/>
  <c r="I2983" i="62"/>
  <c r="J2983" i="62"/>
  <c r="K2983" i="62"/>
  <c r="L2983" i="62"/>
  <c r="M2983" i="62"/>
  <c r="N2983" i="62"/>
  <c r="C2984" i="62"/>
  <c r="D2984" i="62"/>
  <c r="E2984" i="62"/>
  <c r="F2984" i="62"/>
  <c r="G2984" i="62"/>
  <c r="H2984" i="62"/>
  <c r="I2984" i="62"/>
  <c r="J2984" i="62"/>
  <c r="K2984" i="62"/>
  <c r="L2984" i="62"/>
  <c r="M2984" i="62"/>
  <c r="N2984" i="62"/>
  <c r="C2985" i="62"/>
  <c r="D2985" i="62"/>
  <c r="E2985" i="62"/>
  <c r="F2985" i="62"/>
  <c r="G2985" i="62"/>
  <c r="H2985" i="62"/>
  <c r="I2985" i="62"/>
  <c r="J2985" i="62"/>
  <c r="K2985" i="62"/>
  <c r="L2985" i="62"/>
  <c r="M2985" i="62"/>
  <c r="N2985" i="62"/>
  <c r="C2986" i="62"/>
  <c r="D2986" i="62"/>
  <c r="E2986" i="62"/>
  <c r="F2986" i="62"/>
  <c r="G2986" i="62"/>
  <c r="H2986" i="62"/>
  <c r="I2986" i="62"/>
  <c r="J2986" i="62"/>
  <c r="K2986" i="62"/>
  <c r="L2986" i="62"/>
  <c r="M2986" i="62"/>
  <c r="N2986" i="62"/>
  <c r="C2987" i="62"/>
  <c r="D2987" i="62"/>
  <c r="E2987" i="62"/>
  <c r="F2987" i="62"/>
  <c r="G2987" i="62"/>
  <c r="H2987" i="62"/>
  <c r="I2987" i="62"/>
  <c r="J2987" i="62"/>
  <c r="K2987" i="62"/>
  <c r="L2987" i="62"/>
  <c r="M2987" i="62"/>
  <c r="N2987" i="62"/>
  <c r="C2988" i="62"/>
  <c r="D2988" i="62"/>
  <c r="E2988" i="62"/>
  <c r="F2988" i="62"/>
  <c r="G2988" i="62"/>
  <c r="H2988" i="62"/>
  <c r="I2988" i="62"/>
  <c r="J2988" i="62"/>
  <c r="K2988" i="62"/>
  <c r="L2988" i="62"/>
  <c r="M2988" i="62"/>
  <c r="N2988" i="62"/>
  <c r="C2989" i="62"/>
  <c r="D2989" i="62"/>
  <c r="E2989" i="62"/>
  <c r="F2989" i="62"/>
  <c r="G2989" i="62"/>
  <c r="H2989" i="62"/>
  <c r="I2989" i="62"/>
  <c r="J2989" i="62"/>
  <c r="K2989" i="62"/>
  <c r="L2989" i="62"/>
  <c r="M2989" i="62"/>
  <c r="N2989" i="62"/>
  <c r="C2990" i="62"/>
  <c r="D2990" i="62"/>
  <c r="E2990" i="62"/>
  <c r="F2990" i="62"/>
  <c r="G2990" i="62"/>
  <c r="H2990" i="62"/>
  <c r="I2990" i="62"/>
  <c r="J2990" i="62"/>
  <c r="K2990" i="62"/>
  <c r="L2990" i="62"/>
  <c r="M2990" i="62"/>
  <c r="N2990" i="62"/>
  <c r="C2991" i="62"/>
  <c r="D2991" i="62"/>
  <c r="E2991" i="62"/>
  <c r="F2991" i="62"/>
  <c r="G2991" i="62"/>
  <c r="H2991" i="62"/>
  <c r="I2991" i="62"/>
  <c r="J2991" i="62"/>
  <c r="K2991" i="62"/>
  <c r="L2991" i="62"/>
  <c r="M2991" i="62"/>
  <c r="N2991" i="62"/>
  <c r="C2992" i="62"/>
  <c r="D2992" i="62"/>
  <c r="E2992" i="62"/>
  <c r="F2992" i="62"/>
  <c r="G2992" i="62"/>
  <c r="H2992" i="62"/>
  <c r="I2992" i="62"/>
  <c r="J2992" i="62"/>
  <c r="K2992" i="62"/>
  <c r="L2992" i="62"/>
  <c r="M2992" i="62"/>
  <c r="N2992" i="62"/>
  <c r="C2993" i="62"/>
  <c r="D2993" i="62"/>
  <c r="E2993" i="62"/>
  <c r="F2993" i="62"/>
  <c r="G2993" i="62"/>
  <c r="H2993" i="62"/>
  <c r="I2993" i="62"/>
  <c r="J2993" i="62"/>
  <c r="K2993" i="62"/>
  <c r="L2993" i="62"/>
  <c r="M2993" i="62"/>
  <c r="N2993" i="62"/>
  <c r="C2994" i="62"/>
  <c r="D2994" i="62"/>
  <c r="E2994" i="62"/>
  <c r="F2994" i="62"/>
  <c r="G2994" i="62"/>
  <c r="H2994" i="62"/>
  <c r="I2994" i="62"/>
  <c r="J2994" i="62"/>
  <c r="K2994" i="62"/>
  <c r="L2994" i="62"/>
  <c r="M2994" i="62"/>
  <c r="N2994" i="62"/>
  <c r="C2995" i="62"/>
  <c r="D2995" i="62"/>
  <c r="E2995" i="62"/>
  <c r="F2995" i="62"/>
  <c r="G2995" i="62"/>
  <c r="H2995" i="62"/>
  <c r="I2995" i="62"/>
  <c r="J2995" i="62"/>
  <c r="K2995" i="62"/>
  <c r="L2995" i="62"/>
  <c r="M2995" i="62"/>
  <c r="N2995" i="62"/>
  <c r="C2996" i="62"/>
  <c r="D2996" i="62"/>
  <c r="E2996" i="62"/>
  <c r="F2996" i="62"/>
  <c r="G2996" i="62"/>
  <c r="H2996" i="62"/>
  <c r="I2996" i="62"/>
  <c r="J2996" i="62"/>
  <c r="K2996" i="62"/>
  <c r="L2996" i="62"/>
  <c r="M2996" i="62"/>
  <c r="N2996" i="62"/>
  <c r="C2997" i="62"/>
  <c r="D2997" i="62"/>
  <c r="E2997" i="62"/>
  <c r="F2997" i="62"/>
  <c r="G2997" i="62"/>
  <c r="H2997" i="62"/>
  <c r="I2997" i="62"/>
  <c r="J2997" i="62"/>
  <c r="K2997" i="62"/>
  <c r="L2997" i="62"/>
  <c r="M2997" i="62"/>
  <c r="N2997" i="62"/>
  <c r="C2998" i="62"/>
  <c r="D2998" i="62"/>
  <c r="E2998" i="62"/>
  <c r="F2998" i="62"/>
  <c r="G2998" i="62"/>
  <c r="H2998" i="62"/>
  <c r="I2998" i="62"/>
  <c r="J2998" i="62"/>
  <c r="K2998" i="62"/>
  <c r="L2998" i="62"/>
  <c r="M2998" i="62"/>
  <c r="N2998" i="62"/>
  <c r="C2999" i="62"/>
  <c r="D2999" i="62"/>
  <c r="E2999" i="62"/>
  <c r="F2999" i="62"/>
  <c r="G2999" i="62"/>
  <c r="H2999" i="62"/>
  <c r="I2999" i="62"/>
  <c r="J2999" i="62"/>
  <c r="K2999" i="62"/>
  <c r="L2999" i="62"/>
  <c r="M2999" i="62"/>
  <c r="N2999" i="62"/>
  <c r="C3000" i="62"/>
  <c r="D3000" i="62"/>
  <c r="E3000" i="62"/>
  <c r="F3000" i="62"/>
  <c r="G3000" i="62"/>
  <c r="H3000" i="62"/>
  <c r="I3000" i="62"/>
  <c r="J3000" i="62"/>
  <c r="K3000" i="62"/>
  <c r="L3000" i="62"/>
  <c r="M3000" i="62"/>
  <c r="N3000" i="62"/>
  <c r="C3001" i="62"/>
  <c r="D3001" i="62"/>
  <c r="E3001" i="62"/>
  <c r="F3001" i="62"/>
  <c r="G3001" i="62"/>
  <c r="H3001" i="62"/>
  <c r="I3001" i="62"/>
  <c r="J3001" i="62"/>
  <c r="K3001" i="62"/>
  <c r="L3001" i="62"/>
  <c r="M3001" i="62"/>
  <c r="N3001" i="62"/>
  <c r="C3002" i="62"/>
  <c r="D3002" i="62"/>
  <c r="E3002" i="62"/>
  <c r="F3002" i="62"/>
  <c r="G3002" i="62"/>
  <c r="H3002" i="62"/>
  <c r="I3002" i="62"/>
  <c r="J3002" i="62"/>
  <c r="K3002" i="62"/>
  <c r="L3002" i="62"/>
  <c r="M3002" i="62"/>
  <c r="N3002" i="62"/>
  <c r="C3003" i="62"/>
  <c r="D3003" i="62"/>
  <c r="E3003" i="62"/>
  <c r="F3003" i="62"/>
  <c r="G3003" i="62"/>
  <c r="H3003" i="62"/>
  <c r="I3003" i="62"/>
  <c r="J3003" i="62"/>
  <c r="K3003" i="62"/>
  <c r="L3003" i="62"/>
  <c r="M3003" i="62"/>
  <c r="N3003" i="62"/>
  <c r="C3004" i="62"/>
  <c r="D3004" i="62"/>
  <c r="E3004" i="62"/>
  <c r="F3004" i="62"/>
  <c r="G3004" i="62"/>
  <c r="H3004" i="62"/>
  <c r="I3004" i="62"/>
  <c r="J3004" i="62"/>
  <c r="K3004" i="62"/>
  <c r="L3004" i="62"/>
  <c r="M3004" i="62"/>
  <c r="N3004" i="62"/>
  <c r="C3005" i="62"/>
  <c r="D3005" i="62"/>
  <c r="E3005" i="62"/>
  <c r="F3005" i="62"/>
  <c r="G3005" i="62"/>
  <c r="H3005" i="62"/>
  <c r="I3005" i="62"/>
  <c r="J3005" i="62"/>
  <c r="K3005" i="62"/>
  <c r="L3005" i="62"/>
  <c r="M3005" i="62"/>
  <c r="N3005" i="62"/>
  <c r="C3006" i="62"/>
  <c r="D3006" i="62"/>
  <c r="E3006" i="62"/>
  <c r="F3006" i="62"/>
  <c r="G3006" i="62"/>
  <c r="H3006" i="62"/>
  <c r="I3006" i="62"/>
  <c r="J3006" i="62"/>
  <c r="K3006" i="62"/>
  <c r="L3006" i="62"/>
  <c r="M3006" i="62"/>
  <c r="N3006" i="62"/>
  <c r="C3007" i="62"/>
  <c r="D3007" i="62"/>
  <c r="E3007" i="62"/>
  <c r="F3007" i="62"/>
  <c r="G3007" i="62"/>
  <c r="H3007" i="62"/>
  <c r="I3007" i="62"/>
  <c r="J3007" i="62"/>
  <c r="K3007" i="62"/>
  <c r="L3007" i="62"/>
  <c r="M3007" i="62"/>
  <c r="N3007" i="62"/>
  <c r="C3008" i="62"/>
  <c r="D3008" i="62"/>
  <c r="E3008" i="62"/>
  <c r="F3008" i="62"/>
  <c r="G3008" i="62"/>
  <c r="H3008" i="62"/>
  <c r="I3008" i="62"/>
  <c r="J3008" i="62"/>
  <c r="K3008" i="62"/>
  <c r="L3008" i="62"/>
  <c r="M3008" i="62"/>
  <c r="N3008" i="62"/>
  <c r="C3009" i="62"/>
  <c r="D3009" i="62"/>
  <c r="E3009" i="62"/>
  <c r="F3009" i="62"/>
  <c r="G3009" i="62"/>
  <c r="H3009" i="62"/>
  <c r="I3009" i="62"/>
  <c r="J3009" i="62"/>
  <c r="K3009" i="62"/>
  <c r="L3009" i="62"/>
  <c r="M3009" i="62"/>
  <c r="N3009" i="62"/>
  <c r="C3010" i="62"/>
  <c r="D3010" i="62"/>
  <c r="E3010" i="62"/>
  <c r="F3010" i="62"/>
  <c r="G3010" i="62"/>
  <c r="H3010" i="62"/>
  <c r="I3010" i="62"/>
  <c r="J3010" i="62"/>
  <c r="K3010" i="62"/>
  <c r="L3010" i="62"/>
  <c r="M3010" i="62"/>
  <c r="N3010" i="62"/>
  <c r="C3011" i="62"/>
  <c r="D3011" i="62"/>
  <c r="E3011" i="62"/>
  <c r="F3011" i="62"/>
  <c r="G3011" i="62"/>
  <c r="H3011" i="62"/>
  <c r="I3011" i="62"/>
  <c r="J3011" i="62"/>
  <c r="K3011" i="62"/>
  <c r="L3011" i="62"/>
  <c r="M3011" i="62"/>
  <c r="N3011" i="62"/>
  <c r="C3012" i="62"/>
  <c r="D3012" i="62"/>
  <c r="E3012" i="62"/>
  <c r="F3012" i="62"/>
  <c r="G3012" i="62"/>
  <c r="H3012" i="62"/>
  <c r="I3012" i="62"/>
  <c r="J3012" i="62"/>
  <c r="K3012" i="62"/>
  <c r="L3012" i="62"/>
  <c r="M3012" i="62"/>
  <c r="N3012" i="62"/>
  <c r="C3013" i="62"/>
  <c r="D3013" i="62"/>
  <c r="E3013" i="62"/>
  <c r="F3013" i="62"/>
  <c r="G3013" i="62"/>
  <c r="H3013" i="62"/>
  <c r="I3013" i="62"/>
  <c r="J3013" i="62"/>
  <c r="K3013" i="62"/>
  <c r="L3013" i="62"/>
  <c r="M3013" i="62"/>
  <c r="N3013" i="62"/>
  <c r="C3014" i="62"/>
  <c r="D3014" i="62"/>
  <c r="E3014" i="62"/>
  <c r="F3014" i="62"/>
  <c r="G3014" i="62"/>
  <c r="H3014" i="62"/>
  <c r="I3014" i="62"/>
  <c r="J3014" i="62"/>
  <c r="K3014" i="62"/>
  <c r="L3014" i="62"/>
  <c r="M3014" i="62"/>
  <c r="N3014" i="62"/>
  <c r="C3015" i="62"/>
  <c r="D3015" i="62"/>
  <c r="E3015" i="62"/>
  <c r="F3015" i="62"/>
  <c r="G3015" i="62"/>
  <c r="H3015" i="62"/>
  <c r="I3015" i="62"/>
  <c r="J3015" i="62"/>
  <c r="K3015" i="62"/>
  <c r="L3015" i="62"/>
  <c r="M3015" i="62"/>
  <c r="N3015" i="62"/>
  <c r="C3016" i="62"/>
  <c r="D3016" i="62"/>
  <c r="E3016" i="62"/>
  <c r="F3016" i="62"/>
  <c r="G3016" i="62"/>
  <c r="H3016" i="62"/>
  <c r="I3016" i="62"/>
  <c r="J3016" i="62"/>
  <c r="K3016" i="62"/>
  <c r="L3016" i="62"/>
  <c r="M3016" i="62"/>
  <c r="N3016" i="62"/>
  <c r="C3017" i="62"/>
  <c r="D3017" i="62"/>
  <c r="E3017" i="62"/>
  <c r="F3017" i="62"/>
  <c r="G3017" i="62"/>
  <c r="H3017" i="62"/>
  <c r="I3017" i="62"/>
  <c r="J3017" i="62"/>
  <c r="K3017" i="62"/>
  <c r="L3017" i="62"/>
  <c r="M3017" i="62"/>
  <c r="N3017" i="62"/>
  <c r="C3018" i="62"/>
  <c r="D3018" i="62"/>
  <c r="E3018" i="62"/>
  <c r="F3018" i="62"/>
  <c r="G3018" i="62"/>
  <c r="H3018" i="62"/>
  <c r="I3018" i="62"/>
  <c r="J3018" i="62"/>
  <c r="K3018" i="62"/>
  <c r="L3018" i="62"/>
  <c r="M3018" i="62"/>
  <c r="N3018" i="62"/>
  <c r="C3019" i="62"/>
  <c r="D3019" i="62"/>
  <c r="E3019" i="62"/>
  <c r="F3019" i="62"/>
  <c r="G3019" i="62"/>
  <c r="H3019" i="62"/>
  <c r="I3019" i="62"/>
  <c r="J3019" i="62"/>
  <c r="K3019" i="62"/>
  <c r="L3019" i="62"/>
  <c r="M3019" i="62"/>
  <c r="N3019" i="62"/>
  <c r="C3020" i="62"/>
  <c r="D3020" i="62"/>
  <c r="E3020" i="62"/>
  <c r="F3020" i="62"/>
  <c r="G3020" i="62"/>
  <c r="H3020" i="62"/>
  <c r="I3020" i="62"/>
  <c r="J3020" i="62"/>
  <c r="K3020" i="62"/>
  <c r="L3020" i="62"/>
  <c r="M3020" i="62"/>
  <c r="N3020" i="62"/>
  <c r="C3021" i="62"/>
  <c r="D3021" i="62"/>
  <c r="E3021" i="62"/>
  <c r="F3021" i="62"/>
  <c r="G3021" i="62"/>
  <c r="H3021" i="62"/>
  <c r="I3021" i="62"/>
  <c r="J3021" i="62"/>
  <c r="K3021" i="62"/>
  <c r="L3021" i="62"/>
  <c r="M3021" i="62"/>
  <c r="N3021" i="62"/>
  <c r="C3022" i="62"/>
  <c r="D3022" i="62"/>
  <c r="E3022" i="62"/>
  <c r="F3022" i="62"/>
  <c r="G3022" i="62"/>
  <c r="H3022" i="62"/>
  <c r="I3022" i="62"/>
  <c r="J3022" i="62"/>
  <c r="K3022" i="62"/>
  <c r="L3022" i="62"/>
  <c r="M3022" i="62"/>
  <c r="N3022" i="62"/>
  <c r="C3023" i="62"/>
  <c r="D3023" i="62"/>
  <c r="E3023" i="62"/>
  <c r="F3023" i="62"/>
  <c r="G3023" i="62"/>
  <c r="H3023" i="62"/>
  <c r="I3023" i="62"/>
  <c r="J3023" i="62"/>
  <c r="K3023" i="62"/>
  <c r="L3023" i="62"/>
  <c r="M3023" i="62"/>
  <c r="N3023" i="62"/>
  <c r="C3024" i="62"/>
  <c r="D3024" i="62"/>
  <c r="E3024" i="62"/>
  <c r="F3024" i="62"/>
  <c r="G3024" i="62"/>
  <c r="H3024" i="62"/>
  <c r="I3024" i="62"/>
  <c r="J3024" i="62"/>
  <c r="K3024" i="62"/>
  <c r="L3024" i="62"/>
  <c r="M3024" i="62"/>
  <c r="N3024" i="62"/>
  <c r="C3025" i="62"/>
  <c r="D3025" i="62"/>
  <c r="E3025" i="62"/>
  <c r="F3025" i="62"/>
  <c r="G3025" i="62"/>
  <c r="H3025" i="62"/>
  <c r="I3025" i="62"/>
  <c r="J3025" i="62"/>
  <c r="K3025" i="62"/>
  <c r="L3025" i="62"/>
  <c r="M3025" i="62"/>
  <c r="N3025" i="62"/>
  <c r="C3026" i="62"/>
  <c r="D3026" i="62"/>
  <c r="E3026" i="62"/>
  <c r="F3026" i="62"/>
  <c r="G3026" i="62"/>
  <c r="H3026" i="62"/>
  <c r="I3026" i="62"/>
  <c r="J3026" i="62"/>
  <c r="K3026" i="62"/>
  <c r="L3026" i="62"/>
  <c r="M3026" i="62"/>
  <c r="N3026" i="62"/>
  <c r="C3027" i="62"/>
  <c r="D3027" i="62"/>
  <c r="E3027" i="62"/>
  <c r="F3027" i="62"/>
  <c r="G3027" i="62"/>
  <c r="H3027" i="62"/>
  <c r="I3027" i="62"/>
  <c r="J3027" i="62"/>
  <c r="K3027" i="62"/>
  <c r="L3027" i="62"/>
  <c r="M3027" i="62"/>
  <c r="N3027" i="62"/>
  <c r="C3028" i="62"/>
  <c r="D3028" i="62"/>
  <c r="E3028" i="62"/>
  <c r="F3028" i="62"/>
  <c r="G3028" i="62"/>
  <c r="H3028" i="62"/>
  <c r="I3028" i="62"/>
  <c r="J3028" i="62"/>
  <c r="K3028" i="62"/>
  <c r="L3028" i="62"/>
  <c r="M3028" i="62"/>
  <c r="N3028" i="62"/>
  <c r="C3029" i="62"/>
  <c r="D3029" i="62"/>
  <c r="E3029" i="62"/>
  <c r="F3029" i="62"/>
  <c r="G3029" i="62"/>
  <c r="H3029" i="62"/>
  <c r="I3029" i="62"/>
  <c r="J3029" i="62"/>
  <c r="K3029" i="62"/>
  <c r="L3029" i="62"/>
  <c r="M3029" i="62"/>
  <c r="N3029" i="62"/>
  <c r="C3030" i="62"/>
  <c r="D3030" i="62"/>
  <c r="E3030" i="62"/>
  <c r="F3030" i="62"/>
  <c r="G3030" i="62"/>
  <c r="H3030" i="62"/>
  <c r="I3030" i="62"/>
  <c r="J3030" i="62"/>
  <c r="K3030" i="62"/>
  <c r="L3030" i="62"/>
  <c r="M3030" i="62"/>
  <c r="N3030" i="62"/>
  <c r="C3031" i="62"/>
  <c r="D3031" i="62"/>
  <c r="E3031" i="62"/>
  <c r="F3031" i="62"/>
  <c r="G3031" i="62"/>
  <c r="H3031" i="62"/>
  <c r="I3031" i="62"/>
  <c r="J3031" i="62"/>
  <c r="K3031" i="62"/>
  <c r="L3031" i="62"/>
  <c r="M3031" i="62"/>
  <c r="N3031" i="62"/>
  <c r="C3032" i="62"/>
  <c r="D3032" i="62"/>
  <c r="E3032" i="62"/>
  <c r="F3032" i="62"/>
  <c r="G3032" i="62"/>
  <c r="H3032" i="62"/>
  <c r="I3032" i="62"/>
  <c r="J3032" i="62"/>
  <c r="K3032" i="62"/>
  <c r="L3032" i="62"/>
  <c r="M3032" i="62"/>
  <c r="N3032" i="62"/>
  <c r="C3033" i="62"/>
  <c r="D3033" i="62"/>
  <c r="E3033" i="62"/>
  <c r="F3033" i="62"/>
  <c r="G3033" i="62"/>
  <c r="H3033" i="62"/>
  <c r="I3033" i="62"/>
  <c r="J3033" i="62"/>
  <c r="K3033" i="62"/>
  <c r="L3033" i="62"/>
  <c r="M3033" i="62"/>
  <c r="N3033" i="62"/>
  <c r="C3034" i="62"/>
  <c r="D3034" i="62"/>
  <c r="E3034" i="62"/>
  <c r="F3034" i="62"/>
  <c r="G3034" i="62"/>
  <c r="H3034" i="62"/>
  <c r="I3034" i="62"/>
  <c r="J3034" i="62"/>
  <c r="K3034" i="62"/>
  <c r="L3034" i="62"/>
  <c r="M3034" i="62"/>
  <c r="N3034" i="62"/>
  <c r="C3035" i="62"/>
  <c r="D3035" i="62"/>
  <c r="E3035" i="62"/>
  <c r="F3035" i="62"/>
  <c r="G3035" i="62"/>
  <c r="H3035" i="62"/>
  <c r="I3035" i="62"/>
  <c r="J3035" i="62"/>
  <c r="K3035" i="62"/>
  <c r="L3035" i="62"/>
  <c r="M3035" i="62"/>
  <c r="N3035" i="62"/>
  <c r="C3036" i="62"/>
  <c r="D3036" i="62"/>
  <c r="E3036" i="62"/>
  <c r="F3036" i="62"/>
  <c r="G3036" i="62"/>
  <c r="H3036" i="62"/>
  <c r="I3036" i="62"/>
  <c r="J3036" i="62"/>
  <c r="K3036" i="62"/>
  <c r="L3036" i="62"/>
  <c r="M3036" i="62"/>
  <c r="N3036" i="62"/>
  <c r="C3037" i="62"/>
  <c r="D3037" i="62"/>
  <c r="E3037" i="62"/>
  <c r="F3037" i="62"/>
  <c r="G3037" i="62"/>
  <c r="H3037" i="62"/>
  <c r="I3037" i="62"/>
  <c r="J3037" i="62"/>
  <c r="K3037" i="62"/>
  <c r="L3037" i="62"/>
  <c r="M3037" i="62"/>
  <c r="N3037" i="62"/>
  <c r="C3038" i="62"/>
  <c r="D3038" i="62"/>
  <c r="E3038" i="62"/>
  <c r="F3038" i="62"/>
  <c r="G3038" i="62"/>
  <c r="H3038" i="62"/>
  <c r="I3038" i="62"/>
  <c r="J3038" i="62"/>
  <c r="K3038" i="62"/>
  <c r="L3038" i="62"/>
  <c r="M3038" i="62"/>
  <c r="N3038" i="62"/>
  <c r="C3039" i="62"/>
  <c r="D3039" i="62"/>
  <c r="E3039" i="62"/>
  <c r="F3039" i="62"/>
  <c r="G3039" i="62"/>
  <c r="H3039" i="62"/>
  <c r="I3039" i="62"/>
  <c r="J3039" i="62"/>
  <c r="K3039" i="62"/>
  <c r="L3039" i="62"/>
  <c r="M3039" i="62"/>
  <c r="N3039" i="62"/>
  <c r="C3040" i="62"/>
  <c r="D3040" i="62"/>
  <c r="E3040" i="62"/>
  <c r="F3040" i="62"/>
  <c r="G3040" i="62"/>
  <c r="H3040" i="62"/>
  <c r="I3040" i="62"/>
  <c r="J3040" i="62"/>
  <c r="K3040" i="62"/>
  <c r="L3040" i="62"/>
  <c r="M3040" i="62"/>
  <c r="N3040" i="62"/>
  <c r="C3041" i="62"/>
  <c r="D3041" i="62"/>
  <c r="E3041" i="62"/>
  <c r="F3041" i="62"/>
  <c r="G3041" i="62"/>
  <c r="H3041" i="62"/>
  <c r="I3041" i="62"/>
  <c r="J3041" i="62"/>
  <c r="K3041" i="62"/>
  <c r="L3041" i="62"/>
  <c r="M3041" i="62"/>
  <c r="N3041" i="62"/>
  <c r="C3042" i="62"/>
  <c r="D3042" i="62"/>
  <c r="E3042" i="62"/>
  <c r="F3042" i="62"/>
  <c r="G3042" i="62"/>
  <c r="H3042" i="62"/>
  <c r="I3042" i="62"/>
  <c r="J3042" i="62"/>
  <c r="K3042" i="62"/>
  <c r="L3042" i="62"/>
  <c r="M3042" i="62"/>
  <c r="N3042" i="62"/>
  <c r="C3043" i="62"/>
  <c r="D3043" i="62"/>
  <c r="E3043" i="62"/>
  <c r="F3043" i="62"/>
  <c r="G3043" i="62"/>
  <c r="H3043" i="62"/>
  <c r="I3043" i="62"/>
  <c r="J3043" i="62"/>
  <c r="K3043" i="62"/>
  <c r="L3043" i="62"/>
  <c r="M3043" i="62"/>
  <c r="N3043" i="62"/>
  <c r="C3044" i="62"/>
  <c r="D3044" i="62"/>
  <c r="E3044" i="62"/>
  <c r="F3044" i="62"/>
  <c r="G3044" i="62"/>
  <c r="H3044" i="62"/>
  <c r="I3044" i="62"/>
  <c r="J3044" i="62"/>
  <c r="K3044" i="62"/>
  <c r="L3044" i="62"/>
  <c r="M3044" i="62"/>
  <c r="N3044" i="62"/>
  <c r="C3045" i="62"/>
  <c r="D3045" i="62"/>
  <c r="E3045" i="62"/>
  <c r="F3045" i="62"/>
  <c r="G3045" i="62"/>
  <c r="H3045" i="62"/>
  <c r="I3045" i="62"/>
  <c r="J3045" i="62"/>
  <c r="K3045" i="62"/>
  <c r="L3045" i="62"/>
  <c r="M3045" i="62"/>
  <c r="N3045" i="62"/>
  <c r="C3046" i="62"/>
  <c r="D3046" i="62"/>
  <c r="E3046" i="62"/>
  <c r="F3046" i="62"/>
  <c r="G3046" i="62"/>
  <c r="H3046" i="62"/>
  <c r="I3046" i="62"/>
  <c r="J3046" i="62"/>
  <c r="K3046" i="62"/>
  <c r="L3046" i="62"/>
  <c r="M3046" i="62"/>
  <c r="N3046" i="62"/>
  <c r="C3047" i="62"/>
  <c r="D3047" i="62"/>
  <c r="E3047" i="62"/>
  <c r="F3047" i="62"/>
  <c r="G3047" i="62"/>
  <c r="H3047" i="62"/>
  <c r="I3047" i="62"/>
  <c r="J3047" i="62"/>
  <c r="K3047" i="62"/>
  <c r="L3047" i="62"/>
  <c r="M3047" i="62"/>
  <c r="N3047" i="62"/>
  <c r="C3048" i="62"/>
  <c r="D3048" i="62"/>
  <c r="E3048" i="62"/>
  <c r="F3048" i="62"/>
  <c r="G3048" i="62"/>
  <c r="H3048" i="62"/>
  <c r="I3048" i="62"/>
  <c r="J3048" i="62"/>
  <c r="K3048" i="62"/>
  <c r="L3048" i="62"/>
  <c r="M3048" i="62"/>
  <c r="N3048" i="62"/>
  <c r="C3049" i="62"/>
  <c r="D3049" i="62"/>
  <c r="E3049" i="62"/>
  <c r="F3049" i="62"/>
  <c r="G3049" i="62"/>
  <c r="H3049" i="62"/>
  <c r="I3049" i="62"/>
  <c r="J3049" i="62"/>
  <c r="K3049" i="62"/>
  <c r="L3049" i="62"/>
  <c r="M3049" i="62"/>
  <c r="N3049" i="62"/>
  <c r="C3050" i="62"/>
  <c r="D3050" i="62"/>
  <c r="E3050" i="62"/>
  <c r="F3050" i="62"/>
  <c r="G3050" i="62"/>
  <c r="H3050" i="62"/>
  <c r="I3050" i="62"/>
  <c r="J3050" i="62"/>
  <c r="K3050" i="62"/>
  <c r="L3050" i="62"/>
  <c r="M3050" i="62"/>
  <c r="N3050" i="62"/>
  <c r="C3051" i="62"/>
  <c r="D3051" i="62"/>
  <c r="E3051" i="62"/>
  <c r="F3051" i="62"/>
  <c r="G3051" i="62"/>
  <c r="H3051" i="62"/>
  <c r="I3051" i="62"/>
  <c r="J3051" i="62"/>
  <c r="K3051" i="62"/>
  <c r="L3051" i="62"/>
  <c r="M3051" i="62"/>
  <c r="N3051" i="62"/>
  <c r="C3052" i="62"/>
  <c r="D3052" i="62"/>
  <c r="E3052" i="62"/>
  <c r="F3052" i="62"/>
  <c r="G3052" i="62"/>
  <c r="H3052" i="62"/>
  <c r="I3052" i="62"/>
  <c r="J3052" i="62"/>
  <c r="K3052" i="62"/>
  <c r="L3052" i="62"/>
  <c r="M3052" i="62"/>
  <c r="N3052" i="62"/>
  <c r="C3053" i="62"/>
  <c r="D3053" i="62"/>
  <c r="E3053" i="62"/>
  <c r="F3053" i="62"/>
  <c r="G3053" i="62"/>
  <c r="H3053" i="62"/>
  <c r="I3053" i="62"/>
  <c r="J3053" i="62"/>
  <c r="K3053" i="62"/>
  <c r="L3053" i="62"/>
  <c r="M3053" i="62"/>
  <c r="N3053" i="62"/>
  <c r="C3054" i="62"/>
  <c r="D3054" i="62"/>
  <c r="E3054" i="62"/>
  <c r="F3054" i="62"/>
  <c r="G3054" i="62"/>
  <c r="H3054" i="62"/>
  <c r="I3054" i="62"/>
  <c r="J3054" i="62"/>
  <c r="K3054" i="62"/>
  <c r="L3054" i="62"/>
  <c r="M3054" i="62"/>
  <c r="N3054" i="62"/>
  <c r="C3055" i="62"/>
  <c r="D3055" i="62"/>
  <c r="E3055" i="62"/>
  <c r="F3055" i="62"/>
  <c r="G3055" i="62"/>
  <c r="H3055" i="62"/>
  <c r="I3055" i="62"/>
  <c r="J3055" i="62"/>
  <c r="K3055" i="62"/>
  <c r="L3055" i="62"/>
  <c r="M3055" i="62"/>
  <c r="N3055" i="62"/>
  <c r="C3056" i="62"/>
  <c r="D3056" i="62"/>
  <c r="E3056" i="62"/>
  <c r="F3056" i="62"/>
  <c r="G3056" i="62"/>
  <c r="H3056" i="62"/>
  <c r="I3056" i="62"/>
  <c r="J3056" i="62"/>
  <c r="K3056" i="62"/>
  <c r="L3056" i="62"/>
  <c r="M3056" i="62"/>
  <c r="N3056" i="62"/>
  <c r="C3057" i="62"/>
  <c r="D3057" i="62"/>
  <c r="E3057" i="62"/>
  <c r="F3057" i="62"/>
  <c r="G3057" i="62"/>
  <c r="H3057" i="62"/>
  <c r="I3057" i="62"/>
  <c r="J3057" i="62"/>
  <c r="K3057" i="62"/>
  <c r="L3057" i="62"/>
  <c r="M3057" i="62"/>
  <c r="N3057" i="62"/>
  <c r="C3058" i="62"/>
  <c r="D3058" i="62"/>
  <c r="E3058" i="62"/>
  <c r="F3058" i="62"/>
  <c r="G3058" i="62"/>
  <c r="H3058" i="62"/>
  <c r="I3058" i="62"/>
  <c r="J3058" i="62"/>
  <c r="K3058" i="62"/>
  <c r="L3058" i="62"/>
  <c r="M3058" i="62"/>
  <c r="N3058" i="62"/>
  <c r="C3059" i="62"/>
  <c r="D3059" i="62"/>
  <c r="E3059" i="62"/>
  <c r="F3059" i="62"/>
  <c r="G3059" i="62"/>
  <c r="H3059" i="62"/>
  <c r="I3059" i="62"/>
  <c r="J3059" i="62"/>
  <c r="K3059" i="62"/>
  <c r="L3059" i="62"/>
  <c r="M3059" i="62"/>
  <c r="N3059" i="62"/>
  <c r="C3060" i="62"/>
  <c r="D3060" i="62"/>
  <c r="E3060" i="62"/>
  <c r="F3060" i="62"/>
  <c r="G3060" i="62"/>
  <c r="H3060" i="62"/>
  <c r="I3060" i="62"/>
  <c r="J3060" i="62"/>
  <c r="K3060" i="62"/>
  <c r="L3060" i="62"/>
  <c r="M3060" i="62"/>
  <c r="N3060" i="62"/>
  <c r="C3061" i="62"/>
  <c r="D3061" i="62"/>
  <c r="E3061" i="62"/>
  <c r="F3061" i="62"/>
  <c r="G3061" i="62"/>
  <c r="H3061" i="62"/>
  <c r="I3061" i="62"/>
  <c r="J3061" i="62"/>
  <c r="K3061" i="62"/>
  <c r="L3061" i="62"/>
  <c r="M3061" i="62"/>
  <c r="N3061" i="62"/>
  <c r="C3062" i="62"/>
  <c r="D3062" i="62"/>
  <c r="E3062" i="62"/>
  <c r="F3062" i="62"/>
  <c r="G3062" i="62"/>
  <c r="H3062" i="62"/>
  <c r="I3062" i="62"/>
  <c r="J3062" i="62"/>
  <c r="K3062" i="62"/>
  <c r="L3062" i="62"/>
  <c r="M3062" i="62"/>
  <c r="N3062" i="62"/>
  <c r="C3063" i="62"/>
  <c r="D3063" i="62"/>
  <c r="E3063" i="62"/>
  <c r="F3063" i="62"/>
  <c r="G3063" i="62"/>
  <c r="H3063" i="62"/>
  <c r="I3063" i="62"/>
  <c r="J3063" i="62"/>
  <c r="K3063" i="62"/>
  <c r="L3063" i="62"/>
  <c r="M3063" i="62"/>
  <c r="N3063" i="62"/>
  <c r="C3064" i="62"/>
  <c r="D3064" i="62"/>
  <c r="E3064" i="62"/>
  <c r="F3064" i="62"/>
  <c r="G3064" i="62"/>
  <c r="H3064" i="62"/>
  <c r="I3064" i="62"/>
  <c r="J3064" i="62"/>
  <c r="K3064" i="62"/>
  <c r="L3064" i="62"/>
  <c r="M3064" i="62"/>
  <c r="N3064" i="62"/>
  <c r="C3065" i="62"/>
  <c r="D3065" i="62"/>
  <c r="E3065" i="62"/>
  <c r="F3065" i="62"/>
  <c r="G3065" i="62"/>
  <c r="H3065" i="62"/>
  <c r="I3065" i="62"/>
  <c r="J3065" i="62"/>
  <c r="K3065" i="62"/>
  <c r="L3065" i="62"/>
  <c r="M3065" i="62"/>
  <c r="N3065" i="62"/>
  <c r="C3066" i="62"/>
  <c r="D3066" i="62"/>
  <c r="E3066" i="62"/>
  <c r="F3066" i="62"/>
  <c r="G3066" i="62"/>
  <c r="H3066" i="62"/>
  <c r="I3066" i="62"/>
  <c r="J3066" i="62"/>
  <c r="K3066" i="62"/>
  <c r="L3066" i="62"/>
  <c r="M3066" i="62"/>
  <c r="N3066" i="62"/>
  <c r="C3067" i="62"/>
  <c r="D3067" i="62"/>
  <c r="E3067" i="62"/>
  <c r="F3067" i="62"/>
  <c r="G3067" i="62"/>
  <c r="H3067" i="62"/>
  <c r="I3067" i="62"/>
  <c r="J3067" i="62"/>
  <c r="K3067" i="62"/>
  <c r="L3067" i="62"/>
  <c r="M3067" i="62"/>
  <c r="N3067" i="62"/>
  <c r="C3068" i="62"/>
  <c r="D3068" i="62"/>
  <c r="E3068" i="62"/>
  <c r="F3068" i="62"/>
  <c r="G3068" i="62"/>
  <c r="H3068" i="62"/>
  <c r="I3068" i="62"/>
  <c r="J3068" i="62"/>
  <c r="K3068" i="62"/>
  <c r="L3068" i="62"/>
  <c r="M3068" i="62"/>
  <c r="N3068" i="62"/>
  <c r="C3069" i="62"/>
  <c r="D3069" i="62"/>
  <c r="E3069" i="62"/>
  <c r="F3069" i="62"/>
  <c r="G3069" i="62"/>
  <c r="H3069" i="62"/>
  <c r="I3069" i="62"/>
  <c r="J3069" i="62"/>
  <c r="K3069" i="62"/>
  <c r="L3069" i="62"/>
  <c r="M3069" i="62"/>
  <c r="N3069" i="62"/>
  <c r="C3070" i="62"/>
  <c r="D3070" i="62"/>
  <c r="E3070" i="62"/>
  <c r="F3070" i="62"/>
  <c r="G3070" i="62"/>
  <c r="H3070" i="62"/>
  <c r="I3070" i="62"/>
  <c r="J3070" i="62"/>
  <c r="K3070" i="62"/>
  <c r="L3070" i="62"/>
  <c r="M3070" i="62"/>
  <c r="N3070" i="62"/>
  <c r="C3071" i="62"/>
  <c r="D3071" i="62"/>
  <c r="E3071" i="62"/>
  <c r="F3071" i="62"/>
  <c r="G3071" i="62"/>
  <c r="H3071" i="62"/>
  <c r="I3071" i="62"/>
  <c r="J3071" i="62"/>
  <c r="K3071" i="62"/>
  <c r="L3071" i="62"/>
  <c r="M3071" i="62"/>
  <c r="N3071" i="62"/>
  <c r="C3072" i="62"/>
  <c r="D3072" i="62"/>
  <c r="E3072" i="62"/>
  <c r="F3072" i="62"/>
  <c r="G3072" i="62"/>
  <c r="H3072" i="62"/>
  <c r="I3072" i="62"/>
  <c r="J3072" i="62"/>
  <c r="K3072" i="62"/>
  <c r="L3072" i="62"/>
  <c r="M3072" i="62"/>
  <c r="N3072" i="62"/>
  <c r="C3073" i="62"/>
  <c r="D3073" i="62"/>
  <c r="E3073" i="62"/>
  <c r="F3073" i="62"/>
  <c r="G3073" i="62"/>
  <c r="H3073" i="62"/>
  <c r="I3073" i="62"/>
  <c r="J3073" i="62"/>
  <c r="K3073" i="62"/>
  <c r="L3073" i="62"/>
  <c r="M3073" i="62"/>
  <c r="N3073" i="62"/>
  <c r="C3074" i="62"/>
  <c r="D3074" i="62"/>
  <c r="E3074" i="62"/>
  <c r="F3074" i="62"/>
  <c r="G3074" i="62"/>
  <c r="H3074" i="62"/>
  <c r="I3074" i="62"/>
  <c r="J3074" i="62"/>
  <c r="K3074" i="62"/>
  <c r="L3074" i="62"/>
  <c r="M3074" i="62"/>
  <c r="N3074" i="62"/>
  <c r="C3075" i="62"/>
  <c r="D3075" i="62"/>
  <c r="E3075" i="62"/>
  <c r="F3075" i="62"/>
  <c r="G3075" i="62"/>
  <c r="H3075" i="62"/>
  <c r="I3075" i="62"/>
  <c r="J3075" i="62"/>
  <c r="K3075" i="62"/>
  <c r="L3075" i="62"/>
  <c r="M3075" i="62"/>
  <c r="N3075" i="62"/>
  <c r="C3076" i="62"/>
  <c r="D3076" i="62"/>
  <c r="E3076" i="62"/>
  <c r="F3076" i="62"/>
  <c r="G3076" i="62"/>
  <c r="H3076" i="62"/>
  <c r="I3076" i="62"/>
  <c r="J3076" i="62"/>
  <c r="K3076" i="62"/>
  <c r="L3076" i="62"/>
  <c r="M3076" i="62"/>
  <c r="N3076" i="62"/>
  <c r="C3077" i="62"/>
  <c r="D3077" i="62"/>
  <c r="E3077" i="62"/>
  <c r="F3077" i="62"/>
  <c r="G3077" i="62"/>
  <c r="H3077" i="62"/>
  <c r="I3077" i="62"/>
  <c r="J3077" i="62"/>
  <c r="K3077" i="62"/>
  <c r="L3077" i="62"/>
  <c r="M3077" i="62"/>
  <c r="N3077" i="62"/>
  <c r="C3078" i="62"/>
  <c r="D3078" i="62"/>
  <c r="E3078" i="62"/>
  <c r="F3078" i="62"/>
  <c r="G3078" i="62"/>
  <c r="H3078" i="62"/>
  <c r="I3078" i="62"/>
  <c r="J3078" i="62"/>
  <c r="K3078" i="62"/>
  <c r="L3078" i="62"/>
  <c r="M3078" i="62"/>
  <c r="N3078" i="62"/>
  <c r="C3079" i="62"/>
  <c r="D3079" i="62"/>
  <c r="E3079" i="62"/>
  <c r="F3079" i="62"/>
  <c r="G3079" i="62"/>
  <c r="H3079" i="62"/>
  <c r="I3079" i="62"/>
  <c r="J3079" i="62"/>
  <c r="K3079" i="62"/>
  <c r="L3079" i="62"/>
  <c r="M3079" i="62"/>
  <c r="N3079" i="62"/>
  <c r="C3080" i="62"/>
  <c r="D3080" i="62"/>
  <c r="E3080" i="62"/>
  <c r="F3080" i="62"/>
  <c r="G3080" i="62"/>
  <c r="H3080" i="62"/>
  <c r="I3080" i="62"/>
  <c r="J3080" i="62"/>
  <c r="K3080" i="62"/>
  <c r="L3080" i="62"/>
  <c r="M3080" i="62"/>
  <c r="N3080" i="62"/>
  <c r="C3081" i="62"/>
  <c r="D3081" i="62"/>
  <c r="E3081" i="62"/>
  <c r="F3081" i="62"/>
  <c r="G3081" i="62"/>
  <c r="H3081" i="62"/>
  <c r="I3081" i="62"/>
  <c r="J3081" i="62"/>
  <c r="K3081" i="62"/>
  <c r="L3081" i="62"/>
  <c r="M3081" i="62"/>
  <c r="N3081" i="62"/>
  <c r="C3082" i="62"/>
  <c r="D3082" i="62"/>
  <c r="E3082" i="62"/>
  <c r="F3082" i="62"/>
  <c r="G3082" i="62"/>
  <c r="H3082" i="62"/>
  <c r="I3082" i="62"/>
  <c r="J3082" i="62"/>
  <c r="K3082" i="62"/>
  <c r="L3082" i="62"/>
  <c r="M3082" i="62"/>
  <c r="N3082" i="62"/>
  <c r="C3083" i="62"/>
  <c r="D3083" i="62"/>
  <c r="E3083" i="62"/>
  <c r="F3083" i="62"/>
  <c r="G3083" i="62"/>
  <c r="H3083" i="62"/>
  <c r="I3083" i="62"/>
  <c r="J3083" i="62"/>
  <c r="K3083" i="62"/>
  <c r="L3083" i="62"/>
  <c r="M3083" i="62"/>
  <c r="N3083" i="62"/>
  <c r="C3084" i="62"/>
  <c r="D3084" i="62"/>
  <c r="E3084" i="62"/>
  <c r="F3084" i="62"/>
  <c r="G3084" i="62"/>
  <c r="H3084" i="62"/>
  <c r="I3084" i="62"/>
  <c r="J3084" i="62"/>
  <c r="K3084" i="62"/>
  <c r="L3084" i="62"/>
  <c r="M3084" i="62"/>
  <c r="N3084" i="62"/>
  <c r="C3085" i="62"/>
  <c r="D3085" i="62"/>
  <c r="E3085" i="62"/>
  <c r="F3085" i="62"/>
  <c r="G3085" i="62"/>
  <c r="H3085" i="62"/>
  <c r="I3085" i="62"/>
  <c r="J3085" i="62"/>
  <c r="K3085" i="62"/>
  <c r="L3085" i="62"/>
  <c r="M3085" i="62"/>
  <c r="N3085" i="62"/>
  <c r="C3086" i="62"/>
  <c r="D3086" i="62"/>
  <c r="E3086" i="62"/>
  <c r="F3086" i="62"/>
  <c r="G3086" i="62"/>
  <c r="H3086" i="62"/>
  <c r="I3086" i="62"/>
  <c r="J3086" i="62"/>
  <c r="K3086" i="62"/>
  <c r="L3086" i="62"/>
  <c r="M3086" i="62"/>
  <c r="N3086" i="62"/>
  <c r="C3087" i="62"/>
  <c r="D3087" i="62"/>
  <c r="E3087" i="62"/>
  <c r="F3087" i="62"/>
  <c r="G3087" i="62"/>
  <c r="H3087" i="62"/>
  <c r="I3087" i="62"/>
  <c r="J3087" i="62"/>
  <c r="K3087" i="62"/>
  <c r="L3087" i="62"/>
  <c r="M3087" i="62"/>
  <c r="N3087" i="62"/>
  <c r="C3088" i="62"/>
  <c r="D3088" i="62"/>
  <c r="E3088" i="62"/>
  <c r="F3088" i="62"/>
  <c r="G3088" i="62"/>
  <c r="H3088" i="62"/>
  <c r="I3088" i="62"/>
  <c r="J3088" i="62"/>
  <c r="K3088" i="62"/>
  <c r="L3088" i="62"/>
  <c r="M3088" i="62"/>
  <c r="N3088" i="62"/>
  <c r="C3089" i="62"/>
  <c r="D3089" i="62"/>
  <c r="E3089" i="62"/>
  <c r="F3089" i="62"/>
  <c r="G3089" i="62"/>
  <c r="H3089" i="62"/>
  <c r="I3089" i="62"/>
  <c r="J3089" i="62"/>
  <c r="K3089" i="62"/>
  <c r="L3089" i="62"/>
  <c r="M3089" i="62"/>
  <c r="N3089" i="62"/>
  <c r="C3090" i="62"/>
  <c r="D3090" i="62"/>
  <c r="E3090" i="62"/>
  <c r="F3090" i="62"/>
  <c r="G3090" i="62"/>
  <c r="H3090" i="62"/>
  <c r="I3090" i="62"/>
  <c r="J3090" i="62"/>
  <c r="K3090" i="62"/>
  <c r="L3090" i="62"/>
  <c r="M3090" i="62"/>
  <c r="N3090" i="62"/>
  <c r="C3091" i="62"/>
  <c r="D3091" i="62"/>
  <c r="E3091" i="62"/>
  <c r="F3091" i="62"/>
  <c r="G3091" i="62"/>
  <c r="H3091" i="62"/>
  <c r="I3091" i="62"/>
  <c r="J3091" i="62"/>
  <c r="K3091" i="62"/>
  <c r="L3091" i="62"/>
  <c r="M3091" i="62"/>
  <c r="N3091" i="62"/>
  <c r="C3092" i="62"/>
  <c r="D3092" i="62"/>
  <c r="E3092" i="62"/>
  <c r="F3092" i="62"/>
  <c r="G3092" i="62"/>
  <c r="H3092" i="62"/>
  <c r="I3092" i="62"/>
  <c r="J3092" i="62"/>
  <c r="K3092" i="62"/>
  <c r="L3092" i="62"/>
  <c r="M3092" i="62"/>
  <c r="N3092" i="62"/>
  <c r="C3093" i="62"/>
  <c r="D3093" i="62"/>
  <c r="E3093" i="62"/>
  <c r="F3093" i="62"/>
  <c r="G3093" i="62"/>
  <c r="H3093" i="62"/>
  <c r="I3093" i="62"/>
  <c r="J3093" i="62"/>
  <c r="K3093" i="62"/>
  <c r="L3093" i="62"/>
  <c r="M3093" i="62"/>
  <c r="N3093" i="62"/>
  <c r="C3094" i="62"/>
  <c r="D3094" i="62"/>
  <c r="E3094" i="62"/>
  <c r="F3094" i="62"/>
  <c r="G3094" i="62"/>
  <c r="H3094" i="62"/>
  <c r="I3094" i="62"/>
  <c r="J3094" i="62"/>
  <c r="K3094" i="62"/>
  <c r="L3094" i="62"/>
  <c r="M3094" i="62"/>
  <c r="N3094" i="62"/>
  <c r="C3095" i="62"/>
  <c r="D3095" i="62"/>
  <c r="E3095" i="62"/>
  <c r="F3095" i="62"/>
  <c r="G3095" i="62"/>
  <c r="H3095" i="62"/>
  <c r="I3095" i="62"/>
  <c r="J3095" i="62"/>
  <c r="K3095" i="62"/>
  <c r="L3095" i="62"/>
  <c r="M3095" i="62"/>
  <c r="N3095" i="62"/>
  <c r="C3096" i="62"/>
  <c r="D3096" i="62"/>
  <c r="E3096" i="62"/>
  <c r="F3096" i="62"/>
  <c r="G3096" i="62"/>
  <c r="H3096" i="62"/>
  <c r="I3096" i="62"/>
  <c r="J3096" i="62"/>
  <c r="K3096" i="62"/>
  <c r="L3096" i="62"/>
  <c r="M3096" i="62"/>
  <c r="N3096" i="62"/>
  <c r="C3097" i="62"/>
  <c r="D3097" i="62"/>
  <c r="E3097" i="62"/>
  <c r="F3097" i="62"/>
  <c r="G3097" i="62"/>
  <c r="H3097" i="62"/>
  <c r="I3097" i="62"/>
  <c r="J3097" i="62"/>
  <c r="K3097" i="62"/>
  <c r="L3097" i="62"/>
  <c r="M3097" i="62"/>
  <c r="N3097" i="62"/>
  <c r="C3098" i="62"/>
  <c r="D3098" i="62"/>
  <c r="E3098" i="62"/>
  <c r="F3098" i="62"/>
  <c r="G3098" i="62"/>
  <c r="H3098" i="62"/>
  <c r="I3098" i="62"/>
  <c r="J3098" i="62"/>
  <c r="K3098" i="62"/>
  <c r="L3098" i="62"/>
  <c r="M3098" i="62"/>
  <c r="N3098" i="62"/>
  <c r="C3099" i="62"/>
  <c r="D3099" i="62"/>
  <c r="E3099" i="62"/>
  <c r="F3099" i="62"/>
  <c r="G3099" i="62"/>
  <c r="H3099" i="62"/>
  <c r="I3099" i="62"/>
  <c r="J3099" i="62"/>
  <c r="K3099" i="62"/>
  <c r="L3099" i="62"/>
  <c r="M3099" i="62"/>
  <c r="N3099" i="62"/>
  <c r="C3100" i="62"/>
  <c r="D3100" i="62"/>
  <c r="E3100" i="62"/>
  <c r="F3100" i="62"/>
  <c r="G3100" i="62"/>
  <c r="H3100" i="62"/>
  <c r="I3100" i="62"/>
  <c r="J3100" i="62"/>
  <c r="K3100" i="62"/>
  <c r="L3100" i="62"/>
  <c r="M3100" i="62"/>
  <c r="N3100" i="62"/>
  <c r="C3101" i="62"/>
  <c r="D3101" i="62"/>
  <c r="E3101" i="62"/>
  <c r="F3101" i="62"/>
  <c r="G3101" i="62"/>
  <c r="H3101" i="62"/>
  <c r="I3101" i="62"/>
  <c r="J3101" i="62"/>
  <c r="K3101" i="62"/>
  <c r="L3101" i="62"/>
  <c r="M3101" i="62"/>
  <c r="N3101" i="62"/>
  <c r="C3102" i="62"/>
  <c r="D3102" i="62"/>
  <c r="E3102" i="62"/>
  <c r="F3102" i="62"/>
  <c r="G3102" i="62"/>
  <c r="H3102" i="62"/>
  <c r="I3102" i="62"/>
  <c r="J3102" i="62"/>
  <c r="K3102" i="62"/>
  <c r="L3102" i="62"/>
  <c r="M3102" i="62"/>
  <c r="N3102" i="62"/>
  <c r="C3103" i="62"/>
  <c r="D3103" i="62"/>
  <c r="E3103" i="62"/>
  <c r="F3103" i="62"/>
  <c r="G3103" i="62"/>
  <c r="H3103" i="62"/>
  <c r="I3103" i="62"/>
  <c r="J3103" i="62"/>
  <c r="K3103" i="62"/>
  <c r="L3103" i="62"/>
  <c r="M3103" i="62"/>
  <c r="N3103" i="62"/>
  <c r="C3104" i="62"/>
  <c r="D3104" i="62"/>
  <c r="E3104" i="62"/>
  <c r="F3104" i="62"/>
  <c r="G3104" i="62"/>
  <c r="H3104" i="62"/>
  <c r="I3104" i="62"/>
  <c r="J3104" i="62"/>
  <c r="K3104" i="62"/>
  <c r="L3104" i="62"/>
  <c r="M3104" i="62"/>
  <c r="N3104" i="62"/>
  <c r="C3105" i="62"/>
  <c r="D3105" i="62"/>
  <c r="E3105" i="62"/>
  <c r="F3105" i="62"/>
  <c r="G3105" i="62"/>
  <c r="H3105" i="62"/>
  <c r="I3105" i="62"/>
  <c r="J3105" i="62"/>
  <c r="K3105" i="62"/>
  <c r="L3105" i="62"/>
  <c r="M3105" i="62"/>
  <c r="N3105" i="62"/>
  <c r="C3106" i="62"/>
  <c r="D3106" i="62"/>
  <c r="E3106" i="62"/>
  <c r="F3106" i="62"/>
  <c r="G3106" i="62"/>
  <c r="H3106" i="62"/>
  <c r="I3106" i="62"/>
  <c r="J3106" i="62"/>
  <c r="K3106" i="62"/>
  <c r="L3106" i="62"/>
  <c r="M3106" i="62"/>
  <c r="N3106" i="62"/>
  <c r="C3107" i="62"/>
  <c r="D3107" i="62"/>
  <c r="E3107" i="62"/>
  <c r="F3107" i="62"/>
  <c r="G3107" i="62"/>
  <c r="H3107" i="62"/>
  <c r="I3107" i="62"/>
  <c r="J3107" i="62"/>
  <c r="K3107" i="62"/>
  <c r="L3107" i="62"/>
  <c r="M3107" i="62"/>
  <c r="N3107" i="62"/>
  <c r="C3108" i="62"/>
  <c r="D3108" i="62"/>
  <c r="E3108" i="62"/>
  <c r="F3108" i="62"/>
  <c r="G3108" i="62"/>
  <c r="H3108" i="62"/>
  <c r="I3108" i="62"/>
  <c r="J3108" i="62"/>
  <c r="K3108" i="62"/>
  <c r="L3108" i="62"/>
  <c r="M3108" i="62"/>
  <c r="N3108" i="62"/>
  <c r="C3109" i="62"/>
  <c r="D3109" i="62"/>
  <c r="E3109" i="62"/>
  <c r="F3109" i="62"/>
  <c r="G3109" i="62"/>
  <c r="H3109" i="62"/>
  <c r="I3109" i="62"/>
  <c r="J3109" i="62"/>
  <c r="K3109" i="62"/>
  <c r="L3109" i="62"/>
  <c r="M3109" i="62"/>
  <c r="N3109" i="62"/>
  <c r="C3110" i="62"/>
  <c r="D3110" i="62"/>
  <c r="E3110" i="62"/>
  <c r="F3110" i="62"/>
  <c r="G3110" i="62"/>
  <c r="H3110" i="62"/>
  <c r="I3110" i="62"/>
  <c r="J3110" i="62"/>
  <c r="K3110" i="62"/>
  <c r="L3110" i="62"/>
  <c r="M3110" i="62"/>
  <c r="N3110" i="62"/>
  <c r="C3111" i="62"/>
  <c r="D3111" i="62"/>
  <c r="E3111" i="62"/>
  <c r="F3111" i="62"/>
  <c r="G3111" i="62"/>
  <c r="H3111" i="62"/>
  <c r="I3111" i="62"/>
  <c r="J3111" i="62"/>
  <c r="K3111" i="62"/>
  <c r="L3111" i="62"/>
  <c r="M3111" i="62"/>
  <c r="N3111" i="62"/>
  <c r="C3112" i="62"/>
  <c r="D3112" i="62"/>
  <c r="E3112" i="62"/>
  <c r="F3112" i="62"/>
  <c r="G3112" i="62"/>
  <c r="H3112" i="62"/>
  <c r="I3112" i="62"/>
  <c r="J3112" i="62"/>
  <c r="K3112" i="62"/>
  <c r="L3112" i="62"/>
  <c r="M3112" i="62"/>
  <c r="N3112" i="62"/>
  <c r="C3113" i="62"/>
  <c r="D3113" i="62"/>
  <c r="E3113" i="62"/>
  <c r="F3113" i="62"/>
  <c r="G3113" i="62"/>
  <c r="H3113" i="62"/>
  <c r="I3113" i="62"/>
  <c r="J3113" i="62"/>
  <c r="K3113" i="62"/>
  <c r="L3113" i="62"/>
  <c r="M3113" i="62"/>
  <c r="N3113" i="62"/>
  <c r="C3114" i="62"/>
  <c r="D3114" i="62"/>
  <c r="E3114" i="62"/>
  <c r="F3114" i="62"/>
  <c r="G3114" i="62"/>
  <c r="H3114" i="62"/>
  <c r="I3114" i="62"/>
  <c r="J3114" i="62"/>
  <c r="K3114" i="62"/>
  <c r="L3114" i="62"/>
  <c r="M3114" i="62"/>
  <c r="N3114" i="62"/>
  <c r="C3115" i="62"/>
  <c r="D3115" i="62"/>
  <c r="E3115" i="62"/>
  <c r="F3115" i="62"/>
  <c r="G3115" i="62"/>
  <c r="H3115" i="62"/>
  <c r="I3115" i="62"/>
  <c r="J3115" i="62"/>
  <c r="K3115" i="62"/>
  <c r="L3115" i="62"/>
  <c r="M3115" i="62"/>
  <c r="N3115" i="62"/>
  <c r="C3116" i="62"/>
  <c r="D3116" i="62"/>
  <c r="E3116" i="62"/>
  <c r="F3116" i="62"/>
  <c r="G3116" i="62"/>
  <c r="H3116" i="62"/>
  <c r="I3116" i="62"/>
  <c r="J3116" i="62"/>
  <c r="K3116" i="62"/>
  <c r="L3116" i="62"/>
  <c r="M3116" i="62"/>
  <c r="N3116" i="62"/>
  <c r="C3117" i="62"/>
  <c r="D3117" i="62"/>
  <c r="E3117" i="62"/>
  <c r="F3117" i="62"/>
  <c r="G3117" i="62"/>
  <c r="H3117" i="62"/>
  <c r="I3117" i="62"/>
  <c r="J3117" i="62"/>
  <c r="K3117" i="62"/>
  <c r="L3117" i="62"/>
  <c r="M3117" i="62"/>
  <c r="N3117" i="62"/>
  <c r="C3118" i="62"/>
  <c r="D3118" i="62"/>
  <c r="E3118" i="62"/>
  <c r="F3118" i="62"/>
  <c r="G3118" i="62"/>
  <c r="H3118" i="62"/>
  <c r="I3118" i="62"/>
  <c r="J3118" i="62"/>
  <c r="K3118" i="62"/>
  <c r="L3118" i="62"/>
  <c r="M3118" i="62"/>
  <c r="N3118" i="62"/>
  <c r="C3119" i="62"/>
  <c r="D3119" i="62"/>
  <c r="E3119" i="62"/>
  <c r="F3119" i="62"/>
  <c r="G3119" i="62"/>
  <c r="H3119" i="62"/>
  <c r="I3119" i="62"/>
  <c r="J3119" i="62"/>
  <c r="K3119" i="62"/>
  <c r="L3119" i="62"/>
  <c r="M3119" i="62"/>
  <c r="N3119" i="62"/>
  <c r="C3120" i="62"/>
  <c r="D3120" i="62"/>
  <c r="E3120" i="62"/>
  <c r="F3120" i="62"/>
  <c r="G3120" i="62"/>
  <c r="H3120" i="62"/>
  <c r="I3120" i="62"/>
  <c r="J3120" i="62"/>
  <c r="K3120" i="62"/>
  <c r="L3120" i="62"/>
  <c r="M3120" i="62"/>
  <c r="N3120" i="62"/>
  <c r="C3121" i="62"/>
  <c r="D3121" i="62"/>
  <c r="E3121" i="62"/>
  <c r="F3121" i="62"/>
  <c r="G3121" i="62"/>
  <c r="H3121" i="62"/>
  <c r="I3121" i="62"/>
  <c r="J3121" i="62"/>
  <c r="K3121" i="62"/>
  <c r="L3121" i="62"/>
  <c r="M3121" i="62"/>
  <c r="N3121" i="62"/>
  <c r="C3122" i="62"/>
  <c r="D3122" i="62"/>
  <c r="E3122" i="62"/>
  <c r="F3122" i="62"/>
  <c r="G3122" i="62"/>
  <c r="H3122" i="62"/>
  <c r="I3122" i="62"/>
  <c r="J3122" i="62"/>
  <c r="K3122" i="62"/>
  <c r="L3122" i="62"/>
  <c r="M3122" i="62"/>
  <c r="N3122" i="62"/>
  <c r="C3123" i="62"/>
  <c r="D3123" i="62"/>
  <c r="E3123" i="62"/>
  <c r="F3123" i="62"/>
  <c r="G3123" i="62"/>
  <c r="H3123" i="62"/>
  <c r="I3123" i="62"/>
  <c r="J3123" i="62"/>
  <c r="K3123" i="62"/>
  <c r="L3123" i="62"/>
  <c r="M3123" i="62"/>
  <c r="N3123" i="62"/>
  <c r="C3124" i="62"/>
  <c r="D3124" i="62"/>
  <c r="E3124" i="62"/>
  <c r="F3124" i="62"/>
  <c r="G3124" i="62"/>
  <c r="H3124" i="62"/>
  <c r="I3124" i="62"/>
  <c r="J3124" i="62"/>
  <c r="K3124" i="62"/>
  <c r="L3124" i="62"/>
  <c r="M3124" i="62"/>
  <c r="N3124" i="62"/>
  <c r="C3125" i="62"/>
  <c r="D3125" i="62"/>
  <c r="E3125" i="62"/>
  <c r="F3125" i="62"/>
  <c r="G3125" i="62"/>
  <c r="H3125" i="62"/>
  <c r="I3125" i="62"/>
  <c r="J3125" i="62"/>
  <c r="K3125" i="62"/>
  <c r="L3125" i="62"/>
  <c r="M3125" i="62"/>
  <c r="N3125" i="62"/>
  <c r="C3126" i="62"/>
  <c r="D3126" i="62"/>
  <c r="E3126" i="62"/>
  <c r="F3126" i="62"/>
  <c r="G3126" i="62"/>
  <c r="H3126" i="62"/>
  <c r="I3126" i="62"/>
  <c r="J3126" i="62"/>
  <c r="K3126" i="62"/>
  <c r="L3126" i="62"/>
  <c r="M3126" i="62"/>
  <c r="N3126" i="62"/>
  <c r="C3127" i="62"/>
  <c r="D3127" i="62"/>
  <c r="E3127" i="62"/>
  <c r="F3127" i="62"/>
  <c r="G3127" i="62"/>
  <c r="H3127" i="62"/>
  <c r="I3127" i="62"/>
  <c r="J3127" i="62"/>
  <c r="K3127" i="62"/>
  <c r="L3127" i="62"/>
  <c r="M3127" i="62"/>
  <c r="N3127" i="62"/>
  <c r="C3128" i="62"/>
  <c r="D3128" i="62"/>
  <c r="E3128" i="62"/>
  <c r="F3128" i="62"/>
  <c r="G3128" i="62"/>
  <c r="H3128" i="62"/>
  <c r="I3128" i="62"/>
  <c r="J3128" i="62"/>
  <c r="K3128" i="62"/>
  <c r="L3128" i="62"/>
  <c r="M3128" i="62"/>
  <c r="N3128" i="62"/>
  <c r="C3129" i="62"/>
  <c r="D3129" i="62"/>
  <c r="E3129" i="62"/>
  <c r="F3129" i="62"/>
  <c r="G3129" i="62"/>
  <c r="H3129" i="62"/>
  <c r="I3129" i="62"/>
  <c r="J3129" i="62"/>
  <c r="K3129" i="62"/>
  <c r="L3129" i="62"/>
  <c r="M3129" i="62"/>
  <c r="N3129" i="62"/>
  <c r="C3130" i="62"/>
  <c r="D3130" i="62"/>
  <c r="E3130" i="62"/>
  <c r="F3130" i="62"/>
  <c r="G3130" i="62"/>
  <c r="H3130" i="62"/>
  <c r="I3130" i="62"/>
  <c r="J3130" i="62"/>
  <c r="K3130" i="62"/>
  <c r="L3130" i="62"/>
  <c r="M3130" i="62"/>
  <c r="N3130" i="62"/>
  <c r="C3131" i="62"/>
  <c r="D3131" i="62"/>
  <c r="E3131" i="62"/>
  <c r="F3131" i="62"/>
  <c r="G3131" i="62"/>
  <c r="H3131" i="62"/>
  <c r="I3131" i="62"/>
  <c r="J3131" i="62"/>
  <c r="K3131" i="62"/>
  <c r="L3131" i="62"/>
  <c r="M3131" i="62"/>
  <c r="N3131" i="62"/>
  <c r="C3132" i="62"/>
  <c r="D3132" i="62"/>
  <c r="E3132" i="62"/>
  <c r="F3132" i="62"/>
  <c r="G3132" i="62"/>
  <c r="H3132" i="62"/>
  <c r="I3132" i="62"/>
  <c r="J3132" i="62"/>
  <c r="K3132" i="62"/>
  <c r="L3132" i="62"/>
  <c r="M3132" i="62"/>
  <c r="N3132" i="62"/>
  <c r="C3133" i="62"/>
  <c r="D3133" i="62"/>
  <c r="E3133" i="62"/>
  <c r="F3133" i="62"/>
  <c r="G3133" i="62"/>
  <c r="H3133" i="62"/>
  <c r="I3133" i="62"/>
  <c r="J3133" i="62"/>
  <c r="K3133" i="62"/>
  <c r="L3133" i="62"/>
  <c r="M3133" i="62"/>
  <c r="N3133" i="62"/>
  <c r="C3134" i="62"/>
  <c r="D3134" i="62"/>
  <c r="E3134" i="62"/>
  <c r="F3134" i="62"/>
  <c r="G3134" i="62"/>
  <c r="H3134" i="62"/>
  <c r="I3134" i="62"/>
  <c r="J3134" i="62"/>
  <c r="K3134" i="62"/>
  <c r="L3134" i="62"/>
  <c r="M3134" i="62"/>
  <c r="N3134" i="62"/>
  <c r="C3135" i="62"/>
  <c r="D3135" i="62"/>
  <c r="E3135" i="62"/>
  <c r="F3135" i="62"/>
  <c r="G3135" i="62"/>
  <c r="H3135" i="62"/>
  <c r="I3135" i="62"/>
  <c r="J3135" i="62"/>
  <c r="K3135" i="62"/>
  <c r="L3135" i="62"/>
  <c r="M3135" i="62"/>
  <c r="N3135" i="62"/>
  <c r="C3136" i="62"/>
  <c r="D3136" i="62"/>
  <c r="E3136" i="62"/>
  <c r="F3136" i="62"/>
  <c r="G3136" i="62"/>
  <c r="H3136" i="62"/>
  <c r="I3136" i="62"/>
  <c r="J3136" i="62"/>
  <c r="K3136" i="62"/>
  <c r="L3136" i="62"/>
  <c r="M3136" i="62"/>
  <c r="N3136" i="62"/>
  <c r="C3137" i="62"/>
  <c r="D3137" i="62"/>
  <c r="E3137" i="62"/>
  <c r="F3137" i="62"/>
  <c r="G3137" i="62"/>
  <c r="H3137" i="62"/>
  <c r="I3137" i="62"/>
  <c r="J3137" i="62"/>
  <c r="K3137" i="62"/>
  <c r="L3137" i="62"/>
  <c r="M3137" i="62"/>
  <c r="N3137" i="62"/>
  <c r="C3138" i="62"/>
  <c r="D3138" i="62"/>
  <c r="E3138" i="62"/>
  <c r="F3138" i="62"/>
  <c r="G3138" i="62"/>
  <c r="H3138" i="62"/>
  <c r="I3138" i="62"/>
  <c r="J3138" i="62"/>
  <c r="K3138" i="62"/>
  <c r="L3138" i="62"/>
  <c r="M3138" i="62"/>
  <c r="N3138" i="62"/>
  <c r="C3139" i="62"/>
  <c r="D3139" i="62"/>
  <c r="E3139" i="62"/>
  <c r="F3139" i="62"/>
  <c r="G3139" i="62"/>
  <c r="H3139" i="62"/>
  <c r="I3139" i="62"/>
  <c r="J3139" i="62"/>
  <c r="K3139" i="62"/>
  <c r="L3139" i="62"/>
  <c r="M3139" i="62"/>
  <c r="N3139" i="62"/>
  <c r="C3140" i="62"/>
  <c r="D3140" i="62"/>
  <c r="E3140" i="62"/>
  <c r="F3140" i="62"/>
  <c r="G3140" i="62"/>
  <c r="H3140" i="62"/>
  <c r="I3140" i="62"/>
  <c r="J3140" i="62"/>
  <c r="K3140" i="62"/>
  <c r="L3140" i="62"/>
  <c r="M3140" i="62"/>
  <c r="N3140" i="62"/>
  <c r="C3141" i="62"/>
  <c r="D3141" i="62"/>
  <c r="E3141" i="62"/>
  <c r="F3141" i="62"/>
  <c r="G3141" i="62"/>
  <c r="H3141" i="62"/>
  <c r="I3141" i="62"/>
  <c r="J3141" i="62"/>
  <c r="K3141" i="62"/>
  <c r="L3141" i="62"/>
  <c r="M3141" i="62"/>
  <c r="N3141" i="62"/>
  <c r="C3142" i="62"/>
  <c r="D3142" i="62"/>
  <c r="E3142" i="62"/>
  <c r="F3142" i="62"/>
  <c r="G3142" i="62"/>
  <c r="H3142" i="62"/>
  <c r="I3142" i="62"/>
  <c r="J3142" i="62"/>
  <c r="K3142" i="62"/>
  <c r="L3142" i="62"/>
  <c r="M3142" i="62"/>
  <c r="N3142" i="62"/>
  <c r="C3143" i="62"/>
  <c r="D3143" i="62"/>
  <c r="E3143" i="62"/>
  <c r="F3143" i="62"/>
  <c r="G3143" i="62"/>
  <c r="H3143" i="62"/>
  <c r="I3143" i="62"/>
  <c r="J3143" i="62"/>
  <c r="K3143" i="62"/>
  <c r="L3143" i="62"/>
  <c r="M3143" i="62"/>
  <c r="N3143" i="62"/>
  <c r="C3144" i="62"/>
  <c r="D3144" i="62"/>
  <c r="E3144" i="62"/>
  <c r="F3144" i="62"/>
  <c r="G3144" i="62"/>
  <c r="H3144" i="62"/>
  <c r="I3144" i="62"/>
  <c r="J3144" i="62"/>
  <c r="K3144" i="62"/>
  <c r="L3144" i="62"/>
  <c r="M3144" i="62"/>
  <c r="N3144" i="62"/>
  <c r="C3145" i="62"/>
  <c r="D3145" i="62"/>
  <c r="E3145" i="62"/>
  <c r="F3145" i="62"/>
  <c r="G3145" i="62"/>
  <c r="H3145" i="62"/>
  <c r="I3145" i="62"/>
  <c r="J3145" i="62"/>
  <c r="K3145" i="62"/>
  <c r="L3145" i="62"/>
  <c r="M3145" i="62"/>
  <c r="N3145" i="62"/>
  <c r="C3146" i="62"/>
  <c r="D3146" i="62"/>
  <c r="E3146" i="62"/>
  <c r="F3146" i="62"/>
  <c r="G3146" i="62"/>
  <c r="H3146" i="62"/>
  <c r="I3146" i="62"/>
  <c r="J3146" i="62"/>
  <c r="K3146" i="62"/>
  <c r="L3146" i="62"/>
  <c r="M3146" i="62"/>
  <c r="N3146" i="62"/>
  <c r="C3147" i="62"/>
  <c r="D3147" i="62"/>
  <c r="E3147" i="62"/>
  <c r="F3147" i="62"/>
  <c r="G3147" i="62"/>
  <c r="H3147" i="62"/>
  <c r="I3147" i="62"/>
  <c r="J3147" i="62"/>
  <c r="K3147" i="62"/>
  <c r="L3147" i="62"/>
  <c r="M3147" i="62"/>
  <c r="N3147" i="62"/>
  <c r="C3148" i="62"/>
  <c r="D3148" i="62"/>
  <c r="E3148" i="62"/>
  <c r="F3148" i="62"/>
  <c r="G3148" i="62"/>
  <c r="H3148" i="62"/>
  <c r="I3148" i="62"/>
  <c r="J3148" i="62"/>
  <c r="K3148" i="62"/>
  <c r="L3148" i="62"/>
  <c r="M3148" i="62"/>
  <c r="N3148" i="62"/>
  <c r="C3149" i="62"/>
  <c r="D3149" i="62"/>
  <c r="E3149" i="62"/>
  <c r="F3149" i="62"/>
  <c r="G3149" i="62"/>
  <c r="H3149" i="62"/>
  <c r="I3149" i="62"/>
  <c r="J3149" i="62"/>
  <c r="K3149" i="62"/>
  <c r="L3149" i="62"/>
  <c r="M3149" i="62"/>
  <c r="N3149" i="62"/>
  <c r="C3150" i="62"/>
  <c r="D3150" i="62"/>
  <c r="E3150" i="62"/>
  <c r="F3150" i="62"/>
  <c r="G3150" i="62"/>
  <c r="H3150" i="62"/>
  <c r="I3150" i="62"/>
  <c r="J3150" i="62"/>
  <c r="K3150" i="62"/>
  <c r="L3150" i="62"/>
  <c r="M3150" i="62"/>
  <c r="N3150" i="62"/>
  <c r="C3151" i="62"/>
  <c r="D3151" i="62"/>
  <c r="E3151" i="62"/>
  <c r="F3151" i="62"/>
  <c r="G3151" i="62"/>
  <c r="H3151" i="62"/>
  <c r="I3151" i="62"/>
  <c r="J3151" i="62"/>
  <c r="K3151" i="62"/>
  <c r="L3151" i="62"/>
  <c r="M3151" i="62"/>
  <c r="N3151" i="62"/>
  <c r="C3152" i="62"/>
  <c r="D3152" i="62"/>
  <c r="E3152" i="62"/>
  <c r="F3152" i="62"/>
  <c r="G3152" i="62"/>
  <c r="H3152" i="62"/>
  <c r="I3152" i="62"/>
  <c r="J3152" i="62"/>
  <c r="K3152" i="62"/>
  <c r="L3152" i="62"/>
  <c r="M3152" i="62"/>
  <c r="N3152" i="62"/>
  <c r="C3153" i="62"/>
  <c r="D3153" i="62"/>
  <c r="E3153" i="62"/>
  <c r="F3153" i="62"/>
  <c r="G3153" i="62"/>
  <c r="H3153" i="62"/>
  <c r="I3153" i="62"/>
  <c r="J3153" i="62"/>
  <c r="K3153" i="62"/>
  <c r="L3153" i="62"/>
  <c r="M3153" i="62"/>
  <c r="N3153" i="62"/>
  <c r="C3154" i="62"/>
  <c r="D3154" i="62"/>
  <c r="E3154" i="62"/>
  <c r="F3154" i="62"/>
  <c r="G3154" i="62"/>
  <c r="H3154" i="62"/>
  <c r="I3154" i="62"/>
  <c r="J3154" i="62"/>
  <c r="K3154" i="62"/>
  <c r="L3154" i="62"/>
  <c r="M3154" i="62"/>
  <c r="N3154" i="62"/>
  <c r="C3155" i="62"/>
  <c r="D3155" i="62"/>
  <c r="E3155" i="62"/>
  <c r="F3155" i="62"/>
  <c r="G3155" i="62"/>
  <c r="H3155" i="62"/>
  <c r="I3155" i="62"/>
  <c r="J3155" i="62"/>
  <c r="K3155" i="62"/>
  <c r="L3155" i="62"/>
  <c r="M3155" i="62"/>
  <c r="N3155" i="62"/>
  <c r="C3156" i="62"/>
  <c r="D3156" i="62"/>
  <c r="E3156" i="62"/>
  <c r="F3156" i="62"/>
  <c r="G3156" i="62"/>
  <c r="H3156" i="62"/>
  <c r="I3156" i="62"/>
  <c r="J3156" i="62"/>
  <c r="K3156" i="62"/>
  <c r="L3156" i="62"/>
  <c r="M3156" i="62"/>
  <c r="N3156" i="62"/>
  <c r="C3157" i="62"/>
  <c r="D3157" i="62"/>
  <c r="E3157" i="62"/>
  <c r="F3157" i="62"/>
  <c r="G3157" i="62"/>
  <c r="H3157" i="62"/>
  <c r="I3157" i="62"/>
  <c r="J3157" i="62"/>
  <c r="K3157" i="62"/>
  <c r="L3157" i="62"/>
  <c r="M3157" i="62"/>
  <c r="N3157" i="62"/>
  <c r="C3158" i="62"/>
  <c r="D3158" i="62"/>
  <c r="E3158" i="62"/>
  <c r="F3158" i="62"/>
  <c r="G3158" i="62"/>
  <c r="H3158" i="62"/>
  <c r="I3158" i="62"/>
  <c r="J3158" i="62"/>
  <c r="K3158" i="62"/>
  <c r="L3158" i="62"/>
  <c r="M3158" i="62"/>
  <c r="N3158" i="62"/>
  <c r="C3159" i="62"/>
  <c r="D3159" i="62"/>
  <c r="E3159" i="62"/>
  <c r="F3159" i="62"/>
  <c r="G3159" i="62"/>
  <c r="H3159" i="62"/>
  <c r="I3159" i="62"/>
  <c r="J3159" i="62"/>
  <c r="K3159" i="62"/>
  <c r="L3159" i="62"/>
  <c r="M3159" i="62"/>
  <c r="N3159" i="62"/>
  <c r="C3160" i="62"/>
  <c r="D3160" i="62"/>
  <c r="E3160" i="62"/>
  <c r="F3160" i="62"/>
  <c r="G3160" i="62"/>
  <c r="H3160" i="62"/>
  <c r="I3160" i="62"/>
  <c r="J3160" i="62"/>
  <c r="K3160" i="62"/>
  <c r="L3160" i="62"/>
  <c r="M3160" i="62"/>
  <c r="N3160" i="62"/>
  <c r="C3161" i="62"/>
  <c r="D3161" i="62"/>
  <c r="E3161" i="62"/>
  <c r="F3161" i="62"/>
  <c r="G3161" i="62"/>
  <c r="H3161" i="62"/>
  <c r="I3161" i="62"/>
  <c r="J3161" i="62"/>
  <c r="K3161" i="62"/>
  <c r="L3161" i="62"/>
  <c r="M3161" i="62"/>
  <c r="N3161" i="62"/>
  <c r="C3162" i="62"/>
  <c r="D3162" i="62"/>
  <c r="E3162" i="62"/>
  <c r="F3162" i="62"/>
  <c r="G3162" i="62"/>
  <c r="H3162" i="62"/>
  <c r="I3162" i="62"/>
  <c r="J3162" i="62"/>
  <c r="K3162" i="62"/>
  <c r="L3162" i="62"/>
  <c r="M3162" i="62"/>
  <c r="N3162" i="62"/>
  <c r="C3163" i="62"/>
  <c r="D3163" i="62"/>
  <c r="E3163" i="62"/>
  <c r="F3163" i="62"/>
  <c r="G3163" i="62"/>
  <c r="H3163" i="62"/>
  <c r="I3163" i="62"/>
  <c r="J3163" i="62"/>
  <c r="K3163" i="62"/>
  <c r="L3163" i="62"/>
  <c r="M3163" i="62"/>
  <c r="N3163" i="62"/>
  <c r="C3164" i="62"/>
  <c r="D3164" i="62"/>
  <c r="E3164" i="62"/>
  <c r="F3164" i="62"/>
  <c r="G3164" i="62"/>
  <c r="H3164" i="62"/>
  <c r="I3164" i="62"/>
  <c r="J3164" i="62"/>
  <c r="K3164" i="62"/>
  <c r="L3164" i="62"/>
  <c r="M3164" i="62"/>
  <c r="N3164" i="62"/>
  <c r="C3165" i="62"/>
  <c r="D3165" i="62"/>
  <c r="E3165" i="62"/>
  <c r="F3165" i="62"/>
  <c r="G3165" i="62"/>
  <c r="H3165" i="62"/>
  <c r="I3165" i="62"/>
  <c r="J3165" i="62"/>
  <c r="K3165" i="62"/>
  <c r="L3165" i="62"/>
  <c r="M3165" i="62"/>
  <c r="N3165" i="62"/>
  <c r="C3166" i="62"/>
  <c r="D3166" i="62"/>
  <c r="E3166" i="62"/>
  <c r="F3166" i="62"/>
  <c r="G3166" i="62"/>
  <c r="H3166" i="62"/>
  <c r="I3166" i="62"/>
  <c r="J3166" i="62"/>
  <c r="K3166" i="62"/>
  <c r="L3166" i="62"/>
  <c r="M3166" i="62"/>
  <c r="N3166" i="62"/>
  <c r="C3167" i="62"/>
  <c r="D3167" i="62"/>
  <c r="E3167" i="62"/>
  <c r="F3167" i="62"/>
  <c r="G3167" i="62"/>
  <c r="H3167" i="62"/>
  <c r="I3167" i="62"/>
  <c r="J3167" i="62"/>
  <c r="K3167" i="62"/>
  <c r="L3167" i="62"/>
  <c r="M3167" i="62"/>
  <c r="N3167" i="62"/>
  <c r="C3168" i="62"/>
  <c r="D3168" i="62"/>
  <c r="E3168" i="62"/>
  <c r="F3168" i="62"/>
  <c r="G3168" i="62"/>
  <c r="H3168" i="62"/>
  <c r="I3168" i="62"/>
  <c r="J3168" i="62"/>
  <c r="K3168" i="62"/>
  <c r="L3168" i="62"/>
  <c r="M3168" i="62"/>
  <c r="N3168" i="62"/>
  <c r="C3169" i="62"/>
  <c r="D3169" i="62"/>
  <c r="E3169" i="62"/>
  <c r="F3169" i="62"/>
  <c r="G3169" i="62"/>
  <c r="H3169" i="62"/>
  <c r="I3169" i="62"/>
  <c r="J3169" i="62"/>
  <c r="K3169" i="62"/>
  <c r="L3169" i="62"/>
  <c r="M3169" i="62"/>
  <c r="N3169" i="62"/>
  <c r="C3170" i="62"/>
  <c r="D3170" i="62"/>
  <c r="E3170" i="62"/>
  <c r="F3170" i="62"/>
  <c r="G3170" i="62"/>
  <c r="H3170" i="62"/>
  <c r="I3170" i="62"/>
  <c r="J3170" i="62"/>
  <c r="K3170" i="62"/>
  <c r="L3170" i="62"/>
  <c r="M3170" i="62"/>
  <c r="N3170" i="62"/>
  <c r="C3171" i="62"/>
  <c r="D3171" i="62"/>
  <c r="E3171" i="62"/>
  <c r="F3171" i="62"/>
  <c r="G3171" i="62"/>
  <c r="H3171" i="62"/>
  <c r="I3171" i="62"/>
  <c r="J3171" i="62"/>
  <c r="K3171" i="62"/>
  <c r="L3171" i="62"/>
  <c r="M3171" i="62"/>
  <c r="N3171" i="62"/>
  <c r="C3172" i="62"/>
  <c r="D3172" i="62"/>
  <c r="E3172" i="62"/>
  <c r="F3172" i="62"/>
  <c r="G3172" i="62"/>
  <c r="H3172" i="62"/>
  <c r="I3172" i="62"/>
  <c r="J3172" i="62"/>
  <c r="K3172" i="62"/>
  <c r="L3172" i="62"/>
  <c r="M3172" i="62"/>
  <c r="N3172" i="62"/>
  <c r="C3173" i="62"/>
  <c r="D3173" i="62"/>
  <c r="E3173" i="62"/>
  <c r="F3173" i="62"/>
  <c r="G3173" i="62"/>
  <c r="H3173" i="62"/>
  <c r="I3173" i="62"/>
  <c r="J3173" i="62"/>
  <c r="K3173" i="62"/>
  <c r="L3173" i="62"/>
  <c r="M3173" i="62"/>
  <c r="N3173" i="62"/>
  <c r="C3174" i="62"/>
  <c r="D3174" i="62"/>
  <c r="E3174" i="62"/>
  <c r="F3174" i="62"/>
  <c r="G3174" i="62"/>
  <c r="H3174" i="62"/>
  <c r="I3174" i="62"/>
  <c r="J3174" i="62"/>
  <c r="K3174" i="62"/>
  <c r="L3174" i="62"/>
  <c r="M3174" i="62"/>
  <c r="N3174" i="62"/>
  <c r="C3175" i="62"/>
  <c r="D3175" i="62"/>
  <c r="E3175" i="62"/>
  <c r="F3175" i="62"/>
  <c r="G3175" i="62"/>
  <c r="H3175" i="62"/>
  <c r="I3175" i="62"/>
  <c r="J3175" i="62"/>
  <c r="K3175" i="62"/>
  <c r="L3175" i="62"/>
  <c r="M3175" i="62"/>
  <c r="N3175" i="62"/>
  <c r="C3176" i="62"/>
  <c r="D3176" i="62"/>
  <c r="E3176" i="62"/>
  <c r="F3176" i="62"/>
  <c r="G3176" i="62"/>
  <c r="H3176" i="62"/>
  <c r="I3176" i="62"/>
  <c r="J3176" i="62"/>
  <c r="K3176" i="62"/>
  <c r="L3176" i="62"/>
  <c r="M3176" i="62"/>
  <c r="N3176" i="62"/>
  <c r="C3177" i="62"/>
  <c r="D3177" i="62"/>
  <c r="E3177" i="62"/>
  <c r="F3177" i="62"/>
  <c r="G3177" i="62"/>
  <c r="H3177" i="62"/>
  <c r="I3177" i="62"/>
  <c r="J3177" i="62"/>
  <c r="K3177" i="62"/>
  <c r="L3177" i="62"/>
  <c r="M3177" i="62"/>
  <c r="N3177" i="62"/>
  <c r="C3178" i="62"/>
  <c r="D3178" i="62"/>
  <c r="E3178" i="62"/>
  <c r="F3178" i="62"/>
  <c r="G3178" i="62"/>
  <c r="H3178" i="62"/>
  <c r="I3178" i="62"/>
  <c r="J3178" i="62"/>
  <c r="K3178" i="62"/>
  <c r="L3178" i="62"/>
  <c r="M3178" i="62"/>
  <c r="N3178" i="62"/>
  <c r="C3179" i="62"/>
  <c r="D3179" i="62"/>
  <c r="E3179" i="62"/>
  <c r="F3179" i="62"/>
  <c r="G3179" i="62"/>
  <c r="H3179" i="62"/>
  <c r="I3179" i="62"/>
  <c r="J3179" i="62"/>
  <c r="K3179" i="62"/>
  <c r="L3179" i="62"/>
  <c r="M3179" i="62"/>
  <c r="N3179" i="62"/>
  <c r="C3180" i="62"/>
  <c r="D3180" i="62"/>
  <c r="E3180" i="62"/>
  <c r="F3180" i="62"/>
  <c r="G3180" i="62"/>
  <c r="H3180" i="62"/>
  <c r="I3180" i="62"/>
  <c r="J3180" i="62"/>
  <c r="K3180" i="62"/>
  <c r="L3180" i="62"/>
  <c r="M3180" i="62"/>
  <c r="N3180" i="62"/>
  <c r="C3181" i="62"/>
  <c r="D3181" i="62"/>
  <c r="E3181" i="62"/>
  <c r="F3181" i="62"/>
  <c r="G3181" i="62"/>
  <c r="H3181" i="62"/>
  <c r="I3181" i="62"/>
  <c r="J3181" i="62"/>
  <c r="K3181" i="62"/>
  <c r="L3181" i="62"/>
  <c r="M3181" i="62"/>
  <c r="N3181" i="62"/>
  <c r="C3182" i="62"/>
  <c r="D3182" i="62"/>
  <c r="E3182" i="62"/>
  <c r="F3182" i="62"/>
  <c r="G3182" i="62"/>
  <c r="H3182" i="62"/>
  <c r="I3182" i="62"/>
  <c r="J3182" i="62"/>
  <c r="K3182" i="62"/>
  <c r="L3182" i="62"/>
  <c r="M3182" i="62"/>
  <c r="N3182" i="62"/>
  <c r="C3183" i="62"/>
  <c r="D3183" i="62"/>
  <c r="E3183" i="62"/>
  <c r="F3183" i="62"/>
  <c r="G3183" i="62"/>
  <c r="H3183" i="62"/>
  <c r="I3183" i="62"/>
  <c r="J3183" i="62"/>
  <c r="K3183" i="62"/>
  <c r="L3183" i="62"/>
  <c r="M3183" i="62"/>
  <c r="N3183" i="62"/>
  <c r="C3184" i="62"/>
  <c r="D3184" i="62"/>
  <c r="E3184" i="62"/>
  <c r="F3184" i="62"/>
  <c r="G3184" i="62"/>
  <c r="H3184" i="62"/>
  <c r="I3184" i="62"/>
  <c r="J3184" i="62"/>
  <c r="K3184" i="62"/>
  <c r="L3184" i="62"/>
  <c r="M3184" i="62"/>
  <c r="N3184" i="62"/>
  <c r="C3185" i="62"/>
  <c r="D3185" i="62"/>
  <c r="E3185" i="62"/>
  <c r="F3185" i="62"/>
  <c r="G3185" i="62"/>
  <c r="H3185" i="62"/>
  <c r="I3185" i="62"/>
  <c r="J3185" i="62"/>
  <c r="K3185" i="62"/>
  <c r="L3185" i="62"/>
  <c r="M3185" i="62"/>
  <c r="N3185" i="62"/>
  <c r="C3186" i="62"/>
  <c r="D3186" i="62"/>
  <c r="E3186" i="62"/>
  <c r="F3186" i="62"/>
  <c r="G3186" i="62"/>
  <c r="H3186" i="62"/>
  <c r="I3186" i="62"/>
  <c r="J3186" i="62"/>
  <c r="K3186" i="62"/>
  <c r="L3186" i="62"/>
  <c r="M3186" i="62"/>
  <c r="N3186" i="62"/>
  <c r="C3187" i="62"/>
  <c r="D3187" i="62"/>
  <c r="E3187" i="62"/>
  <c r="F3187" i="62"/>
  <c r="G3187" i="62"/>
  <c r="H3187" i="62"/>
  <c r="I3187" i="62"/>
  <c r="J3187" i="62"/>
  <c r="K3187" i="62"/>
  <c r="L3187" i="62"/>
  <c r="M3187" i="62"/>
  <c r="N3187" i="62"/>
  <c r="C3188" i="62"/>
  <c r="D3188" i="62"/>
  <c r="E3188" i="62"/>
  <c r="F3188" i="62"/>
  <c r="G3188" i="62"/>
  <c r="H3188" i="62"/>
  <c r="I3188" i="62"/>
  <c r="J3188" i="62"/>
  <c r="K3188" i="62"/>
  <c r="L3188" i="62"/>
  <c r="M3188" i="62"/>
  <c r="N3188" i="62"/>
  <c r="C3189" i="62"/>
  <c r="D3189" i="62"/>
  <c r="E3189" i="62"/>
  <c r="F3189" i="62"/>
  <c r="G3189" i="62"/>
  <c r="H3189" i="62"/>
  <c r="I3189" i="62"/>
  <c r="J3189" i="62"/>
  <c r="K3189" i="62"/>
  <c r="L3189" i="62"/>
  <c r="M3189" i="62"/>
  <c r="N3189" i="62"/>
  <c r="C3190" i="62"/>
  <c r="D3190" i="62"/>
  <c r="E3190" i="62"/>
  <c r="F3190" i="62"/>
  <c r="G3190" i="62"/>
  <c r="H3190" i="62"/>
  <c r="I3190" i="62"/>
  <c r="J3190" i="62"/>
  <c r="K3190" i="62"/>
  <c r="L3190" i="62"/>
  <c r="M3190" i="62"/>
  <c r="N3190" i="62"/>
  <c r="C3191" i="62"/>
  <c r="D3191" i="62"/>
  <c r="E3191" i="62"/>
  <c r="F3191" i="62"/>
  <c r="G3191" i="62"/>
  <c r="H3191" i="62"/>
  <c r="I3191" i="62"/>
  <c r="J3191" i="62"/>
  <c r="K3191" i="62"/>
  <c r="L3191" i="62"/>
  <c r="M3191" i="62"/>
  <c r="N3191" i="62"/>
  <c r="C3192" i="62"/>
  <c r="D3192" i="62"/>
  <c r="E3192" i="62"/>
  <c r="F3192" i="62"/>
  <c r="G3192" i="62"/>
  <c r="H3192" i="62"/>
  <c r="I3192" i="62"/>
  <c r="J3192" i="62"/>
  <c r="K3192" i="62"/>
  <c r="L3192" i="62"/>
  <c r="M3192" i="62"/>
  <c r="N3192" i="62"/>
  <c r="C3193" i="62"/>
  <c r="D3193" i="62"/>
  <c r="E3193" i="62"/>
  <c r="F3193" i="62"/>
  <c r="G3193" i="62"/>
  <c r="H3193" i="62"/>
  <c r="I3193" i="62"/>
  <c r="J3193" i="62"/>
  <c r="K3193" i="62"/>
  <c r="L3193" i="62"/>
  <c r="M3193" i="62"/>
  <c r="N3193" i="62"/>
  <c r="C3194" i="62"/>
  <c r="D3194" i="62"/>
  <c r="E3194" i="62"/>
  <c r="F3194" i="62"/>
  <c r="G3194" i="62"/>
  <c r="H3194" i="62"/>
  <c r="I3194" i="62"/>
  <c r="J3194" i="62"/>
  <c r="K3194" i="62"/>
  <c r="L3194" i="62"/>
  <c r="M3194" i="62"/>
  <c r="N3194" i="62"/>
  <c r="C3195" i="62"/>
  <c r="D3195" i="62"/>
  <c r="E3195" i="62"/>
  <c r="F3195" i="62"/>
  <c r="G3195" i="62"/>
  <c r="H3195" i="62"/>
  <c r="I3195" i="62"/>
  <c r="J3195" i="62"/>
  <c r="K3195" i="62"/>
  <c r="L3195" i="62"/>
  <c r="M3195" i="62"/>
  <c r="N3195" i="62"/>
  <c r="C3196" i="62"/>
  <c r="D3196" i="62"/>
  <c r="E3196" i="62"/>
  <c r="F3196" i="62"/>
  <c r="G3196" i="62"/>
  <c r="H3196" i="62"/>
  <c r="I3196" i="62"/>
  <c r="J3196" i="62"/>
  <c r="K3196" i="62"/>
  <c r="L3196" i="62"/>
  <c r="M3196" i="62"/>
  <c r="N3196" i="62"/>
  <c r="C3197" i="62"/>
  <c r="D3197" i="62"/>
  <c r="E3197" i="62"/>
  <c r="F3197" i="62"/>
  <c r="G3197" i="62"/>
  <c r="H3197" i="62"/>
  <c r="I3197" i="62"/>
  <c r="J3197" i="62"/>
  <c r="K3197" i="62"/>
  <c r="L3197" i="62"/>
  <c r="M3197" i="62"/>
  <c r="N3197" i="62"/>
  <c r="C3198" i="62"/>
  <c r="D3198" i="62"/>
  <c r="E3198" i="62"/>
  <c r="F3198" i="62"/>
  <c r="G3198" i="62"/>
  <c r="H3198" i="62"/>
  <c r="I3198" i="62"/>
  <c r="J3198" i="62"/>
  <c r="K3198" i="62"/>
  <c r="L3198" i="62"/>
  <c r="M3198" i="62"/>
  <c r="N3198" i="62"/>
  <c r="C3199" i="62"/>
  <c r="D3199" i="62"/>
  <c r="E3199" i="62"/>
  <c r="F3199" i="62"/>
  <c r="G3199" i="62"/>
  <c r="H3199" i="62"/>
  <c r="I3199" i="62"/>
  <c r="J3199" i="62"/>
  <c r="K3199" i="62"/>
  <c r="L3199" i="62"/>
  <c r="M3199" i="62"/>
  <c r="N3199" i="62"/>
  <c r="C3200" i="62"/>
  <c r="D3200" i="62"/>
  <c r="E3200" i="62"/>
  <c r="F3200" i="62"/>
  <c r="G3200" i="62"/>
  <c r="H3200" i="62"/>
  <c r="I3200" i="62"/>
  <c r="J3200" i="62"/>
  <c r="K3200" i="62"/>
  <c r="L3200" i="62"/>
  <c r="M3200" i="62"/>
  <c r="N3200" i="62"/>
  <c r="C3201" i="62"/>
  <c r="D3201" i="62"/>
  <c r="E3201" i="62"/>
  <c r="F3201" i="62"/>
  <c r="G3201" i="62"/>
  <c r="H3201" i="62"/>
  <c r="I3201" i="62"/>
  <c r="J3201" i="62"/>
  <c r="K3201" i="62"/>
  <c r="L3201" i="62"/>
  <c r="M3201" i="62"/>
  <c r="N3201" i="62"/>
  <c r="C3202" i="62"/>
  <c r="D3202" i="62"/>
  <c r="E3202" i="62"/>
  <c r="F3202" i="62"/>
  <c r="G3202" i="62"/>
  <c r="H3202" i="62"/>
  <c r="I3202" i="62"/>
  <c r="J3202" i="62"/>
  <c r="K3202" i="62"/>
  <c r="L3202" i="62"/>
  <c r="M3202" i="62"/>
  <c r="N3202" i="62"/>
  <c r="C3203" i="62"/>
  <c r="D3203" i="62"/>
  <c r="E3203" i="62"/>
  <c r="F3203" i="62"/>
  <c r="G3203" i="62"/>
  <c r="H3203" i="62"/>
  <c r="I3203" i="62"/>
  <c r="J3203" i="62"/>
  <c r="K3203" i="62"/>
  <c r="L3203" i="62"/>
  <c r="M3203" i="62"/>
  <c r="N3203" i="62"/>
  <c r="C3204" i="62"/>
  <c r="D3204" i="62"/>
  <c r="E3204" i="62"/>
  <c r="F3204" i="62"/>
  <c r="G3204" i="62"/>
  <c r="H3204" i="62"/>
  <c r="I3204" i="62"/>
  <c r="J3204" i="62"/>
  <c r="K3204" i="62"/>
  <c r="L3204" i="62"/>
  <c r="M3204" i="62"/>
  <c r="N3204" i="62"/>
  <c r="C3205" i="62"/>
  <c r="D3205" i="62"/>
  <c r="E3205" i="62"/>
  <c r="F3205" i="62"/>
  <c r="G3205" i="62"/>
  <c r="H3205" i="62"/>
  <c r="I3205" i="62"/>
  <c r="J3205" i="62"/>
  <c r="K3205" i="62"/>
  <c r="L3205" i="62"/>
  <c r="M3205" i="62"/>
  <c r="N3205" i="62"/>
  <c r="C3206" i="62"/>
  <c r="D3206" i="62"/>
  <c r="E3206" i="62"/>
  <c r="F3206" i="62"/>
  <c r="G3206" i="62"/>
  <c r="H3206" i="62"/>
  <c r="I3206" i="62"/>
  <c r="J3206" i="62"/>
  <c r="K3206" i="62"/>
  <c r="L3206" i="62"/>
  <c r="M3206" i="62"/>
  <c r="N3206" i="62"/>
  <c r="C3207" i="62"/>
  <c r="D3207" i="62"/>
  <c r="E3207" i="62"/>
  <c r="F3207" i="62"/>
  <c r="G3207" i="62"/>
  <c r="H3207" i="62"/>
  <c r="I3207" i="62"/>
  <c r="J3207" i="62"/>
  <c r="K3207" i="62"/>
  <c r="L3207" i="62"/>
  <c r="M3207" i="62"/>
  <c r="N3207" i="62"/>
  <c r="C3208" i="62"/>
  <c r="D3208" i="62"/>
  <c r="E3208" i="62"/>
  <c r="F3208" i="62"/>
  <c r="G3208" i="62"/>
  <c r="H3208" i="62"/>
  <c r="I3208" i="62"/>
  <c r="J3208" i="62"/>
  <c r="K3208" i="62"/>
  <c r="L3208" i="62"/>
  <c r="M3208" i="62"/>
  <c r="N3208" i="62"/>
  <c r="C3209" i="62"/>
  <c r="D3209" i="62"/>
  <c r="E3209" i="62"/>
  <c r="F3209" i="62"/>
  <c r="G3209" i="62"/>
  <c r="H3209" i="62"/>
  <c r="I3209" i="62"/>
  <c r="J3209" i="62"/>
  <c r="K3209" i="62"/>
  <c r="L3209" i="62"/>
  <c r="M3209" i="62"/>
  <c r="N3209" i="62"/>
  <c r="C3210" i="62"/>
  <c r="D3210" i="62"/>
  <c r="E3210" i="62"/>
  <c r="F3210" i="62"/>
  <c r="G3210" i="62"/>
  <c r="H3210" i="62"/>
  <c r="I3210" i="62"/>
  <c r="J3210" i="62"/>
  <c r="K3210" i="62"/>
  <c r="L3210" i="62"/>
  <c r="M3210" i="62"/>
  <c r="N3210" i="62"/>
  <c r="C3211" i="62"/>
  <c r="D3211" i="62"/>
  <c r="E3211" i="62"/>
  <c r="F3211" i="62"/>
  <c r="G3211" i="62"/>
  <c r="H3211" i="62"/>
  <c r="I3211" i="62"/>
  <c r="J3211" i="62"/>
  <c r="K3211" i="62"/>
  <c r="L3211" i="62"/>
  <c r="M3211" i="62"/>
  <c r="N3211" i="62"/>
  <c r="C3212" i="62"/>
  <c r="D3212" i="62"/>
  <c r="E3212" i="62"/>
  <c r="F3212" i="62"/>
  <c r="G3212" i="62"/>
  <c r="H3212" i="62"/>
  <c r="I3212" i="62"/>
  <c r="J3212" i="62"/>
  <c r="K3212" i="62"/>
  <c r="L3212" i="62"/>
  <c r="M3212" i="62"/>
  <c r="N3212" i="62"/>
  <c r="C3213" i="62"/>
  <c r="D3213" i="62"/>
  <c r="E3213" i="62"/>
  <c r="F3213" i="62"/>
  <c r="G3213" i="62"/>
  <c r="H3213" i="62"/>
  <c r="I3213" i="62"/>
  <c r="J3213" i="62"/>
  <c r="K3213" i="62"/>
  <c r="L3213" i="62"/>
  <c r="M3213" i="62"/>
  <c r="N3213" i="62"/>
  <c r="C3214" i="62"/>
  <c r="D3214" i="62"/>
  <c r="E3214" i="62"/>
  <c r="F3214" i="62"/>
  <c r="G3214" i="62"/>
  <c r="H3214" i="62"/>
  <c r="I3214" i="62"/>
  <c r="J3214" i="62"/>
  <c r="K3214" i="62"/>
  <c r="L3214" i="62"/>
  <c r="M3214" i="62"/>
  <c r="N3214" i="62"/>
  <c r="C3215" i="62"/>
  <c r="D3215" i="62"/>
  <c r="E3215" i="62"/>
  <c r="F3215" i="62"/>
  <c r="G3215" i="62"/>
  <c r="H3215" i="62"/>
  <c r="I3215" i="62"/>
  <c r="J3215" i="62"/>
  <c r="K3215" i="62"/>
  <c r="L3215" i="62"/>
  <c r="M3215" i="62"/>
  <c r="N3215" i="62"/>
  <c r="C3216" i="62"/>
  <c r="D3216" i="62"/>
  <c r="E3216" i="62"/>
  <c r="F3216" i="62"/>
  <c r="G3216" i="62"/>
  <c r="H3216" i="62"/>
  <c r="I3216" i="62"/>
  <c r="J3216" i="62"/>
  <c r="K3216" i="62"/>
  <c r="L3216" i="62"/>
  <c r="M3216" i="62"/>
  <c r="N3216" i="62"/>
  <c r="C3217" i="62"/>
  <c r="D3217" i="62"/>
  <c r="E3217" i="62"/>
  <c r="F3217" i="62"/>
  <c r="G3217" i="62"/>
  <c r="H3217" i="62"/>
  <c r="I3217" i="62"/>
  <c r="J3217" i="62"/>
  <c r="K3217" i="62"/>
  <c r="L3217" i="62"/>
  <c r="M3217" i="62"/>
  <c r="N3217" i="62"/>
  <c r="C3218" i="62"/>
  <c r="D3218" i="62"/>
  <c r="E3218" i="62"/>
  <c r="F3218" i="62"/>
  <c r="G3218" i="62"/>
  <c r="H3218" i="62"/>
  <c r="I3218" i="62"/>
  <c r="J3218" i="62"/>
  <c r="K3218" i="62"/>
  <c r="L3218" i="62"/>
  <c r="M3218" i="62"/>
  <c r="N3218" i="62"/>
  <c r="C3219" i="62"/>
  <c r="D3219" i="62"/>
  <c r="E3219" i="62"/>
  <c r="F3219" i="62"/>
  <c r="G3219" i="62"/>
  <c r="H3219" i="62"/>
  <c r="I3219" i="62"/>
  <c r="J3219" i="62"/>
  <c r="K3219" i="62"/>
  <c r="L3219" i="62"/>
  <c r="M3219" i="62"/>
  <c r="N3219" i="62"/>
  <c r="C3220" i="62"/>
  <c r="D3220" i="62"/>
  <c r="E3220" i="62"/>
  <c r="F3220" i="62"/>
  <c r="G3220" i="62"/>
  <c r="H3220" i="62"/>
  <c r="I3220" i="62"/>
  <c r="J3220" i="62"/>
  <c r="K3220" i="62"/>
  <c r="L3220" i="62"/>
  <c r="M3220" i="62"/>
  <c r="N3220" i="62"/>
  <c r="C3221" i="62"/>
  <c r="D3221" i="62"/>
  <c r="E3221" i="62"/>
  <c r="F3221" i="62"/>
  <c r="G3221" i="62"/>
  <c r="H3221" i="62"/>
  <c r="I3221" i="62"/>
  <c r="J3221" i="62"/>
  <c r="K3221" i="62"/>
  <c r="L3221" i="62"/>
  <c r="M3221" i="62"/>
  <c r="N3221" i="62"/>
  <c r="C3222" i="62"/>
  <c r="D3222" i="62"/>
  <c r="E3222" i="62"/>
  <c r="F3222" i="62"/>
  <c r="G3222" i="62"/>
  <c r="H3222" i="62"/>
  <c r="I3222" i="62"/>
  <c r="J3222" i="62"/>
  <c r="K3222" i="62"/>
  <c r="L3222" i="62"/>
  <c r="M3222" i="62"/>
  <c r="N3222" i="62"/>
  <c r="C3223" i="62"/>
  <c r="D3223" i="62"/>
  <c r="E3223" i="62"/>
  <c r="F3223" i="62"/>
  <c r="G3223" i="62"/>
  <c r="H3223" i="62"/>
  <c r="I3223" i="62"/>
  <c r="J3223" i="62"/>
  <c r="K3223" i="62"/>
  <c r="L3223" i="62"/>
  <c r="M3223" i="62"/>
  <c r="N3223" i="62"/>
  <c r="C3224" i="62"/>
  <c r="D3224" i="62"/>
  <c r="E3224" i="62"/>
  <c r="F3224" i="62"/>
  <c r="G3224" i="62"/>
  <c r="H3224" i="62"/>
  <c r="I3224" i="62"/>
  <c r="J3224" i="62"/>
  <c r="K3224" i="62"/>
  <c r="L3224" i="62"/>
  <c r="M3224" i="62"/>
  <c r="N3224" i="62"/>
  <c r="C3225" i="62"/>
  <c r="D3225" i="62"/>
  <c r="E3225" i="62"/>
  <c r="F3225" i="62"/>
  <c r="G3225" i="62"/>
  <c r="H3225" i="62"/>
  <c r="I3225" i="62"/>
  <c r="J3225" i="62"/>
  <c r="K3225" i="62"/>
  <c r="L3225" i="62"/>
  <c r="M3225" i="62"/>
  <c r="N3225" i="62"/>
  <c r="C3226" i="62"/>
  <c r="D3226" i="62"/>
  <c r="E3226" i="62"/>
  <c r="F3226" i="62"/>
  <c r="G3226" i="62"/>
  <c r="H3226" i="62"/>
  <c r="I3226" i="62"/>
  <c r="J3226" i="62"/>
  <c r="K3226" i="62"/>
  <c r="L3226" i="62"/>
  <c r="M3226" i="62"/>
  <c r="N3226" i="62"/>
  <c r="C3227" i="62"/>
  <c r="D3227" i="62"/>
  <c r="E3227" i="62"/>
  <c r="F3227" i="62"/>
  <c r="G3227" i="62"/>
  <c r="H3227" i="62"/>
  <c r="I3227" i="62"/>
  <c r="J3227" i="62"/>
  <c r="K3227" i="62"/>
  <c r="L3227" i="62"/>
  <c r="M3227" i="62"/>
  <c r="N3227" i="62"/>
  <c r="C3228" i="62"/>
  <c r="D3228" i="62"/>
  <c r="E3228" i="62"/>
  <c r="F3228" i="62"/>
  <c r="G3228" i="62"/>
  <c r="H3228" i="62"/>
  <c r="I3228" i="62"/>
  <c r="J3228" i="62"/>
  <c r="K3228" i="62"/>
  <c r="L3228" i="62"/>
  <c r="M3228" i="62"/>
  <c r="N3228" i="62"/>
  <c r="C3229" i="62"/>
  <c r="D3229" i="62"/>
  <c r="E3229" i="62"/>
  <c r="F3229" i="62"/>
  <c r="G3229" i="62"/>
  <c r="H3229" i="62"/>
  <c r="I3229" i="62"/>
  <c r="J3229" i="62"/>
  <c r="K3229" i="62"/>
  <c r="L3229" i="62"/>
  <c r="M3229" i="62"/>
  <c r="N3229" i="62"/>
  <c r="C3230" i="62"/>
  <c r="D3230" i="62"/>
  <c r="E3230" i="62"/>
  <c r="F3230" i="62"/>
  <c r="G3230" i="62"/>
  <c r="H3230" i="62"/>
  <c r="I3230" i="62"/>
  <c r="J3230" i="62"/>
  <c r="K3230" i="62"/>
  <c r="L3230" i="62"/>
  <c r="M3230" i="62"/>
  <c r="N3230" i="62"/>
  <c r="C3231" i="62"/>
  <c r="D3231" i="62"/>
  <c r="E3231" i="62"/>
  <c r="F3231" i="62"/>
  <c r="G3231" i="62"/>
  <c r="H3231" i="62"/>
  <c r="I3231" i="62"/>
  <c r="J3231" i="62"/>
  <c r="K3231" i="62"/>
  <c r="L3231" i="62"/>
  <c r="M3231" i="62"/>
  <c r="N3231" i="62"/>
  <c r="C3232" i="62"/>
  <c r="D3232" i="62"/>
  <c r="E3232" i="62"/>
  <c r="F3232" i="62"/>
  <c r="G3232" i="62"/>
  <c r="H3232" i="62"/>
  <c r="I3232" i="62"/>
  <c r="J3232" i="62"/>
  <c r="K3232" i="62"/>
  <c r="L3232" i="62"/>
  <c r="M3232" i="62"/>
  <c r="N3232" i="62"/>
  <c r="C3233" i="62"/>
  <c r="D3233" i="62"/>
  <c r="E3233" i="62"/>
  <c r="F3233" i="62"/>
  <c r="G3233" i="62"/>
  <c r="H3233" i="62"/>
  <c r="I3233" i="62"/>
  <c r="J3233" i="62"/>
  <c r="K3233" i="62"/>
  <c r="L3233" i="62"/>
  <c r="M3233" i="62"/>
  <c r="N3233" i="62"/>
  <c r="C3234" i="62"/>
  <c r="D3234" i="62"/>
  <c r="E3234" i="62"/>
  <c r="F3234" i="62"/>
  <c r="G3234" i="62"/>
  <c r="H3234" i="62"/>
  <c r="I3234" i="62"/>
  <c r="J3234" i="62"/>
  <c r="K3234" i="62"/>
  <c r="L3234" i="62"/>
  <c r="M3234" i="62"/>
  <c r="N3234" i="62"/>
  <c r="C3235" i="62"/>
  <c r="D3235" i="62"/>
  <c r="E3235" i="62"/>
  <c r="F3235" i="62"/>
  <c r="G3235" i="62"/>
  <c r="H3235" i="62"/>
  <c r="I3235" i="62"/>
  <c r="J3235" i="62"/>
  <c r="K3235" i="62"/>
  <c r="L3235" i="62"/>
  <c r="M3235" i="62"/>
  <c r="N3235" i="62"/>
  <c r="C3236" i="62"/>
  <c r="D3236" i="62"/>
  <c r="E3236" i="62"/>
  <c r="F3236" i="62"/>
  <c r="G3236" i="62"/>
  <c r="H3236" i="62"/>
  <c r="I3236" i="62"/>
  <c r="J3236" i="62"/>
  <c r="K3236" i="62"/>
  <c r="L3236" i="62"/>
  <c r="M3236" i="62"/>
  <c r="N3236" i="62"/>
  <c r="C3237" i="62"/>
  <c r="D3237" i="62"/>
  <c r="E3237" i="62"/>
  <c r="F3237" i="62"/>
  <c r="G3237" i="62"/>
  <c r="H3237" i="62"/>
  <c r="I3237" i="62"/>
  <c r="J3237" i="62"/>
  <c r="K3237" i="62"/>
  <c r="L3237" i="62"/>
  <c r="M3237" i="62"/>
  <c r="N3237" i="62"/>
  <c r="C3238" i="62"/>
  <c r="D3238" i="62"/>
  <c r="E3238" i="62"/>
  <c r="F3238" i="62"/>
  <c r="G3238" i="62"/>
  <c r="H3238" i="62"/>
  <c r="I3238" i="62"/>
  <c r="J3238" i="62"/>
  <c r="K3238" i="62"/>
  <c r="L3238" i="62"/>
  <c r="M3238" i="62"/>
  <c r="N3238" i="62"/>
  <c r="C3239" i="62"/>
  <c r="D3239" i="62"/>
  <c r="E3239" i="62"/>
  <c r="F3239" i="62"/>
  <c r="G3239" i="62"/>
  <c r="H3239" i="62"/>
  <c r="I3239" i="62"/>
  <c r="J3239" i="62"/>
  <c r="K3239" i="62"/>
  <c r="L3239" i="62"/>
  <c r="M3239" i="62"/>
  <c r="N3239" i="62"/>
  <c r="C3240" i="62"/>
  <c r="D3240" i="62"/>
  <c r="E3240" i="62"/>
  <c r="F3240" i="62"/>
  <c r="G3240" i="62"/>
  <c r="H3240" i="62"/>
  <c r="I3240" i="62"/>
  <c r="J3240" i="62"/>
  <c r="K3240" i="62"/>
  <c r="L3240" i="62"/>
  <c r="M3240" i="62"/>
  <c r="N3240" i="62"/>
  <c r="C3241" i="62"/>
  <c r="D3241" i="62"/>
  <c r="E3241" i="62"/>
  <c r="F3241" i="62"/>
  <c r="G3241" i="62"/>
  <c r="H3241" i="62"/>
  <c r="I3241" i="62"/>
  <c r="J3241" i="62"/>
  <c r="K3241" i="62"/>
  <c r="L3241" i="62"/>
  <c r="M3241" i="62"/>
  <c r="N3241" i="62"/>
  <c r="C3242" i="62"/>
  <c r="D3242" i="62"/>
  <c r="E3242" i="62"/>
  <c r="F3242" i="62"/>
  <c r="G3242" i="62"/>
  <c r="H3242" i="62"/>
  <c r="I3242" i="62"/>
  <c r="J3242" i="62"/>
  <c r="K3242" i="62"/>
  <c r="L3242" i="62"/>
  <c r="M3242" i="62"/>
  <c r="N3242" i="62"/>
  <c r="C3243" i="62"/>
  <c r="D3243" i="62"/>
  <c r="E3243" i="62"/>
  <c r="F3243" i="62"/>
  <c r="G3243" i="62"/>
  <c r="H3243" i="62"/>
  <c r="I3243" i="62"/>
  <c r="J3243" i="62"/>
  <c r="K3243" i="62"/>
  <c r="L3243" i="62"/>
  <c r="M3243" i="62"/>
  <c r="N3243" i="62"/>
  <c r="C3244" i="62"/>
  <c r="D3244" i="62"/>
  <c r="E3244" i="62"/>
  <c r="F3244" i="62"/>
  <c r="G3244" i="62"/>
  <c r="H3244" i="62"/>
  <c r="I3244" i="62"/>
  <c r="J3244" i="62"/>
  <c r="K3244" i="62"/>
  <c r="L3244" i="62"/>
  <c r="M3244" i="62"/>
  <c r="N3244" i="62"/>
  <c r="C3245" i="62"/>
  <c r="D3245" i="62"/>
  <c r="E3245" i="62"/>
  <c r="F3245" i="62"/>
  <c r="G3245" i="62"/>
  <c r="H3245" i="62"/>
  <c r="I3245" i="62"/>
  <c r="J3245" i="62"/>
  <c r="K3245" i="62"/>
  <c r="L3245" i="62"/>
  <c r="M3245" i="62"/>
  <c r="N3245" i="62"/>
  <c r="C3246" i="62"/>
  <c r="D3246" i="62"/>
  <c r="E3246" i="62"/>
  <c r="F3246" i="62"/>
  <c r="G3246" i="62"/>
  <c r="H3246" i="62"/>
  <c r="I3246" i="62"/>
  <c r="J3246" i="62"/>
  <c r="K3246" i="62"/>
  <c r="L3246" i="62"/>
  <c r="M3246" i="62"/>
  <c r="N3246" i="62"/>
  <c r="C3247" i="62"/>
  <c r="D3247" i="62"/>
  <c r="E3247" i="62"/>
  <c r="F3247" i="62"/>
  <c r="G3247" i="62"/>
  <c r="H3247" i="62"/>
  <c r="I3247" i="62"/>
  <c r="J3247" i="62"/>
  <c r="K3247" i="62"/>
  <c r="L3247" i="62"/>
  <c r="M3247" i="62"/>
  <c r="N3247" i="62"/>
  <c r="C3248" i="62"/>
  <c r="D3248" i="62"/>
  <c r="E3248" i="62"/>
  <c r="F3248" i="62"/>
  <c r="G3248" i="62"/>
  <c r="H3248" i="62"/>
  <c r="I3248" i="62"/>
  <c r="J3248" i="62"/>
  <c r="K3248" i="62"/>
  <c r="L3248" i="62"/>
  <c r="M3248" i="62"/>
  <c r="N3248" i="62"/>
  <c r="C3249" i="62"/>
  <c r="D3249" i="62"/>
  <c r="E3249" i="62"/>
  <c r="F3249" i="62"/>
  <c r="G3249" i="62"/>
  <c r="H3249" i="62"/>
  <c r="I3249" i="62"/>
  <c r="J3249" i="62"/>
  <c r="K3249" i="62"/>
  <c r="L3249" i="62"/>
  <c r="M3249" i="62"/>
  <c r="N3249" i="62"/>
  <c r="C3250" i="62"/>
  <c r="D3250" i="62"/>
  <c r="E3250" i="62"/>
  <c r="F3250" i="62"/>
  <c r="G3250" i="62"/>
  <c r="H3250" i="62"/>
  <c r="I3250" i="62"/>
  <c r="J3250" i="62"/>
  <c r="K3250" i="62"/>
  <c r="L3250" i="62"/>
  <c r="M3250" i="62"/>
  <c r="N3250" i="62"/>
  <c r="C3251" i="62"/>
  <c r="D3251" i="62"/>
  <c r="E3251" i="62"/>
  <c r="F3251" i="62"/>
  <c r="G3251" i="62"/>
  <c r="H3251" i="62"/>
  <c r="I3251" i="62"/>
  <c r="J3251" i="62"/>
  <c r="K3251" i="62"/>
  <c r="L3251" i="62"/>
  <c r="M3251" i="62"/>
  <c r="N3251" i="62"/>
  <c r="C3252" i="62"/>
  <c r="D3252" i="62"/>
  <c r="E3252" i="62"/>
  <c r="F3252" i="62"/>
  <c r="G3252" i="62"/>
  <c r="H3252" i="62"/>
  <c r="I3252" i="62"/>
  <c r="J3252" i="62"/>
  <c r="K3252" i="62"/>
  <c r="L3252" i="62"/>
  <c r="M3252" i="62"/>
  <c r="N3252" i="62"/>
  <c r="C3253" i="62"/>
  <c r="D3253" i="62"/>
  <c r="E3253" i="62"/>
  <c r="F3253" i="62"/>
  <c r="G3253" i="62"/>
  <c r="H3253" i="62"/>
  <c r="I3253" i="62"/>
  <c r="J3253" i="62"/>
  <c r="K3253" i="62"/>
  <c r="L3253" i="62"/>
  <c r="M3253" i="62"/>
  <c r="N3253" i="62"/>
  <c r="C3254" i="62"/>
  <c r="D3254" i="62"/>
  <c r="E3254" i="62"/>
  <c r="F3254" i="62"/>
  <c r="G3254" i="62"/>
  <c r="H3254" i="62"/>
  <c r="I3254" i="62"/>
  <c r="J3254" i="62"/>
  <c r="K3254" i="62"/>
  <c r="L3254" i="62"/>
  <c r="M3254" i="62"/>
  <c r="N3254" i="62"/>
  <c r="C3255" i="62"/>
  <c r="D3255" i="62"/>
  <c r="E3255" i="62"/>
  <c r="F3255" i="62"/>
  <c r="G3255" i="62"/>
  <c r="H3255" i="62"/>
  <c r="I3255" i="62"/>
  <c r="J3255" i="62"/>
  <c r="K3255" i="62"/>
  <c r="L3255" i="62"/>
  <c r="M3255" i="62"/>
  <c r="N3255" i="62"/>
  <c r="C3256" i="62"/>
  <c r="D3256" i="62"/>
  <c r="E3256" i="62"/>
  <c r="F3256" i="62"/>
  <c r="G3256" i="62"/>
  <c r="H3256" i="62"/>
  <c r="I3256" i="62"/>
  <c r="J3256" i="62"/>
  <c r="K3256" i="62"/>
  <c r="L3256" i="62"/>
  <c r="M3256" i="62"/>
  <c r="N3256" i="62"/>
  <c r="C3257" i="62"/>
  <c r="D3257" i="62"/>
  <c r="E3257" i="62"/>
  <c r="F3257" i="62"/>
  <c r="G3257" i="62"/>
  <c r="H3257" i="62"/>
  <c r="I3257" i="62"/>
  <c r="J3257" i="62"/>
  <c r="K3257" i="62"/>
  <c r="L3257" i="62"/>
  <c r="M3257" i="62"/>
  <c r="N3257" i="62"/>
  <c r="C3258" i="62"/>
  <c r="D3258" i="62"/>
  <c r="E3258" i="62"/>
  <c r="F3258" i="62"/>
  <c r="G3258" i="62"/>
  <c r="H3258" i="62"/>
  <c r="I3258" i="62"/>
  <c r="J3258" i="62"/>
  <c r="K3258" i="62"/>
  <c r="L3258" i="62"/>
  <c r="M3258" i="62"/>
  <c r="N3258" i="62"/>
  <c r="C3259" i="62"/>
  <c r="D3259" i="62"/>
  <c r="E3259" i="62"/>
  <c r="F3259" i="62"/>
  <c r="G3259" i="62"/>
  <c r="H3259" i="62"/>
  <c r="I3259" i="62"/>
  <c r="J3259" i="62"/>
  <c r="K3259" i="62"/>
  <c r="L3259" i="62"/>
  <c r="M3259" i="62"/>
  <c r="N3259" i="62"/>
  <c r="C3260" i="62"/>
  <c r="D3260" i="62"/>
  <c r="E3260" i="62"/>
  <c r="F3260" i="62"/>
  <c r="G3260" i="62"/>
  <c r="H3260" i="62"/>
  <c r="I3260" i="62"/>
  <c r="J3260" i="62"/>
  <c r="K3260" i="62"/>
  <c r="L3260" i="62"/>
  <c r="M3260" i="62"/>
  <c r="N3260" i="62"/>
  <c r="C3261" i="62"/>
  <c r="D3261" i="62"/>
  <c r="E3261" i="62"/>
  <c r="F3261" i="62"/>
  <c r="G3261" i="62"/>
  <c r="H3261" i="62"/>
  <c r="I3261" i="62"/>
  <c r="J3261" i="62"/>
  <c r="K3261" i="62"/>
  <c r="L3261" i="62"/>
  <c r="M3261" i="62"/>
  <c r="N3261" i="62"/>
  <c r="C3262" i="62"/>
  <c r="D3262" i="62"/>
  <c r="E3262" i="62"/>
  <c r="F3262" i="62"/>
  <c r="G3262" i="62"/>
  <c r="H3262" i="62"/>
  <c r="I3262" i="62"/>
  <c r="J3262" i="62"/>
  <c r="K3262" i="62"/>
  <c r="L3262" i="62"/>
  <c r="M3262" i="62"/>
  <c r="N3262" i="62"/>
  <c r="C3263" i="62"/>
  <c r="D3263" i="62"/>
  <c r="E3263" i="62"/>
  <c r="F3263" i="62"/>
  <c r="G3263" i="62"/>
  <c r="H3263" i="62"/>
  <c r="I3263" i="62"/>
  <c r="J3263" i="62"/>
  <c r="K3263" i="62"/>
  <c r="L3263" i="62"/>
  <c r="M3263" i="62"/>
  <c r="N3263" i="62"/>
  <c r="C3264" i="62"/>
  <c r="D3264" i="62"/>
  <c r="E3264" i="62"/>
  <c r="F3264" i="62"/>
  <c r="G3264" i="62"/>
  <c r="H3264" i="62"/>
  <c r="I3264" i="62"/>
  <c r="J3264" i="62"/>
  <c r="K3264" i="62"/>
  <c r="L3264" i="62"/>
  <c r="M3264" i="62"/>
  <c r="N3264" i="62"/>
  <c r="C3265" i="62"/>
  <c r="D3265" i="62"/>
  <c r="E3265" i="62"/>
  <c r="F3265" i="62"/>
  <c r="G3265" i="62"/>
  <c r="H3265" i="62"/>
  <c r="I3265" i="62"/>
  <c r="J3265" i="62"/>
  <c r="K3265" i="62"/>
  <c r="L3265" i="62"/>
  <c r="M3265" i="62"/>
  <c r="N3265" i="62"/>
  <c r="C3266" i="62"/>
  <c r="D3266" i="62"/>
  <c r="E3266" i="62"/>
  <c r="F3266" i="62"/>
  <c r="G3266" i="62"/>
  <c r="H3266" i="62"/>
  <c r="I3266" i="62"/>
  <c r="J3266" i="62"/>
  <c r="K3266" i="62"/>
  <c r="L3266" i="62"/>
  <c r="M3266" i="62"/>
  <c r="N3266" i="62"/>
  <c r="C3267" i="62"/>
  <c r="D3267" i="62"/>
  <c r="E3267" i="62"/>
  <c r="F3267" i="62"/>
  <c r="G3267" i="62"/>
  <c r="H3267" i="62"/>
  <c r="I3267" i="62"/>
  <c r="J3267" i="62"/>
  <c r="K3267" i="62"/>
  <c r="L3267" i="62"/>
  <c r="M3267" i="62"/>
  <c r="N3267" i="62"/>
  <c r="C3268" i="62"/>
  <c r="D3268" i="62"/>
  <c r="E3268" i="62"/>
  <c r="F3268" i="62"/>
  <c r="G3268" i="62"/>
  <c r="H3268" i="62"/>
  <c r="I3268" i="62"/>
  <c r="J3268" i="62"/>
  <c r="K3268" i="62"/>
  <c r="L3268" i="62"/>
  <c r="M3268" i="62"/>
  <c r="N3268" i="62"/>
  <c r="C3269" i="62"/>
  <c r="D3269" i="62"/>
  <c r="E3269" i="62"/>
  <c r="F3269" i="62"/>
  <c r="G3269" i="62"/>
  <c r="H3269" i="62"/>
  <c r="I3269" i="62"/>
  <c r="J3269" i="62"/>
  <c r="K3269" i="62"/>
  <c r="L3269" i="62"/>
  <c r="M3269" i="62"/>
  <c r="N3269" i="62"/>
  <c r="C3270" i="62"/>
  <c r="D3270" i="62"/>
  <c r="E3270" i="62"/>
  <c r="F3270" i="62"/>
  <c r="G3270" i="62"/>
  <c r="H3270" i="62"/>
  <c r="I3270" i="62"/>
  <c r="J3270" i="62"/>
  <c r="K3270" i="62"/>
  <c r="L3270" i="62"/>
  <c r="M3270" i="62"/>
  <c r="N3270" i="62"/>
  <c r="C3271" i="62"/>
  <c r="D3271" i="62"/>
  <c r="E3271" i="62"/>
  <c r="F3271" i="62"/>
  <c r="G3271" i="62"/>
  <c r="H3271" i="62"/>
  <c r="I3271" i="62"/>
  <c r="J3271" i="62"/>
  <c r="K3271" i="62"/>
  <c r="L3271" i="62"/>
  <c r="M3271" i="62"/>
  <c r="N3271" i="62"/>
  <c r="C3272" i="62"/>
  <c r="D3272" i="62"/>
  <c r="E3272" i="62"/>
  <c r="F3272" i="62"/>
  <c r="G3272" i="62"/>
  <c r="H3272" i="62"/>
  <c r="I3272" i="62"/>
  <c r="J3272" i="62"/>
  <c r="K3272" i="62"/>
  <c r="L3272" i="62"/>
  <c r="M3272" i="62"/>
  <c r="N3272" i="62"/>
  <c r="C3273" i="62"/>
  <c r="D3273" i="62"/>
  <c r="E3273" i="62"/>
  <c r="F3273" i="62"/>
  <c r="G3273" i="62"/>
  <c r="H3273" i="62"/>
  <c r="I3273" i="62"/>
  <c r="J3273" i="62"/>
  <c r="K3273" i="62"/>
  <c r="L3273" i="62"/>
  <c r="M3273" i="62"/>
  <c r="N3273" i="62"/>
  <c r="C3274" i="62"/>
  <c r="D3274" i="62"/>
  <c r="E3274" i="62"/>
  <c r="F3274" i="62"/>
  <c r="G3274" i="62"/>
  <c r="H3274" i="62"/>
  <c r="I3274" i="62"/>
  <c r="J3274" i="62"/>
  <c r="K3274" i="62"/>
  <c r="L3274" i="62"/>
  <c r="M3274" i="62"/>
  <c r="N3274" i="62"/>
  <c r="C3275" i="62"/>
  <c r="D3275" i="62"/>
  <c r="E3275" i="62"/>
  <c r="F3275" i="62"/>
  <c r="G3275" i="62"/>
  <c r="H3275" i="62"/>
  <c r="I3275" i="62"/>
  <c r="J3275" i="62"/>
  <c r="K3275" i="62"/>
  <c r="L3275" i="62"/>
  <c r="M3275" i="62"/>
  <c r="N3275" i="62"/>
  <c r="C3276" i="62"/>
  <c r="D3276" i="62"/>
  <c r="E3276" i="62"/>
  <c r="F3276" i="62"/>
  <c r="G3276" i="62"/>
  <c r="H3276" i="62"/>
  <c r="I3276" i="62"/>
  <c r="J3276" i="62"/>
  <c r="K3276" i="62"/>
  <c r="L3276" i="62"/>
  <c r="M3276" i="62"/>
  <c r="N3276" i="62"/>
  <c r="C3277" i="62"/>
  <c r="D3277" i="62"/>
  <c r="E3277" i="62"/>
  <c r="F3277" i="62"/>
  <c r="G3277" i="62"/>
  <c r="H3277" i="62"/>
  <c r="I3277" i="62"/>
  <c r="J3277" i="62"/>
  <c r="K3277" i="62"/>
  <c r="L3277" i="62"/>
  <c r="M3277" i="62"/>
  <c r="N3277" i="62"/>
  <c r="C3278" i="62"/>
  <c r="D3278" i="62"/>
  <c r="E3278" i="62"/>
  <c r="F3278" i="62"/>
  <c r="G3278" i="62"/>
  <c r="H3278" i="62"/>
  <c r="I3278" i="62"/>
  <c r="J3278" i="62"/>
  <c r="K3278" i="62"/>
  <c r="L3278" i="62"/>
  <c r="M3278" i="62"/>
  <c r="N3278" i="62"/>
  <c r="C3279" i="62"/>
  <c r="D3279" i="62"/>
  <c r="E3279" i="62"/>
  <c r="F3279" i="62"/>
  <c r="G3279" i="62"/>
  <c r="H3279" i="62"/>
  <c r="I3279" i="62"/>
  <c r="J3279" i="62"/>
  <c r="K3279" i="62"/>
  <c r="L3279" i="62"/>
  <c r="M3279" i="62"/>
  <c r="N3279" i="62"/>
  <c r="C3280" i="62"/>
  <c r="D3280" i="62"/>
  <c r="E3280" i="62"/>
  <c r="F3280" i="62"/>
  <c r="G3280" i="62"/>
  <c r="H3280" i="62"/>
  <c r="I3280" i="62"/>
  <c r="J3280" i="62"/>
  <c r="K3280" i="62"/>
  <c r="L3280" i="62"/>
  <c r="M3280" i="62"/>
  <c r="N3280" i="62"/>
  <c r="C3281" i="62"/>
  <c r="D3281" i="62"/>
  <c r="E3281" i="62"/>
  <c r="F3281" i="62"/>
  <c r="G3281" i="62"/>
  <c r="H3281" i="62"/>
  <c r="I3281" i="62"/>
  <c r="J3281" i="62"/>
  <c r="K3281" i="62"/>
  <c r="L3281" i="62"/>
  <c r="M3281" i="62"/>
  <c r="N3281" i="62"/>
  <c r="C3282" i="62"/>
  <c r="D3282" i="62"/>
  <c r="E3282" i="62"/>
  <c r="F3282" i="62"/>
  <c r="G3282" i="62"/>
  <c r="H3282" i="62"/>
  <c r="I3282" i="62"/>
  <c r="J3282" i="62"/>
  <c r="K3282" i="62"/>
  <c r="L3282" i="62"/>
  <c r="M3282" i="62"/>
  <c r="N3282" i="62"/>
  <c r="C3283" i="62"/>
  <c r="D3283" i="62"/>
  <c r="E3283" i="62"/>
  <c r="F3283" i="62"/>
  <c r="G3283" i="62"/>
  <c r="H3283" i="62"/>
  <c r="I3283" i="62"/>
  <c r="J3283" i="62"/>
  <c r="K3283" i="62"/>
  <c r="L3283" i="62"/>
  <c r="M3283" i="62"/>
  <c r="N3283" i="62"/>
  <c r="C3284" i="62"/>
  <c r="D3284" i="62"/>
  <c r="E3284" i="62"/>
  <c r="F3284" i="62"/>
  <c r="G3284" i="62"/>
  <c r="H3284" i="62"/>
  <c r="I3284" i="62"/>
  <c r="J3284" i="62"/>
  <c r="K3284" i="62"/>
  <c r="L3284" i="62"/>
  <c r="M3284" i="62"/>
  <c r="N3284" i="62"/>
  <c r="C3285" i="62"/>
  <c r="D3285" i="62"/>
  <c r="E3285" i="62"/>
  <c r="F3285" i="62"/>
  <c r="G3285" i="62"/>
  <c r="H3285" i="62"/>
  <c r="I3285" i="62"/>
  <c r="J3285" i="62"/>
  <c r="K3285" i="62"/>
  <c r="L3285" i="62"/>
  <c r="M3285" i="62"/>
  <c r="N3285" i="62"/>
  <c r="C3286" i="62"/>
  <c r="D3286" i="62"/>
  <c r="E3286" i="62"/>
  <c r="F3286" i="62"/>
  <c r="G3286" i="62"/>
  <c r="H3286" i="62"/>
  <c r="I3286" i="62"/>
  <c r="J3286" i="62"/>
  <c r="K3286" i="62"/>
  <c r="L3286" i="62"/>
  <c r="M3286" i="62"/>
  <c r="N3286" i="62"/>
  <c r="C3287" i="62"/>
  <c r="D3287" i="62"/>
  <c r="E3287" i="62"/>
  <c r="F3287" i="62"/>
  <c r="G3287" i="62"/>
  <c r="H3287" i="62"/>
  <c r="I3287" i="62"/>
  <c r="J3287" i="62"/>
  <c r="K3287" i="62"/>
  <c r="L3287" i="62"/>
  <c r="M3287" i="62"/>
  <c r="N3287" i="62"/>
  <c r="C3288" i="62"/>
  <c r="D3288" i="62"/>
  <c r="E3288" i="62"/>
  <c r="F3288" i="62"/>
  <c r="G3288" i="62"/>
  <c r="H3288" i="62"/>
  <c r="I3288" i="62"/>
  <c r="J3288" i="62"/>
  <c r="K3288" i="62"/>
  <c r="L3288" i="62"/>
  <c r="M3288" i="62"/>
  <c r="N3288" i="62"/>
  <c r="C3289" i="62"/>
  <c r="D3289" i="62"/>
  <c r="E3289" i="62"/>
  <c r="F3289" i="62"/>
  <c r="G3289" i="62"/>
  <c r="H3289" i="62"/>
  <c r="I3289" i="62"/>
  <c r="J3289" i="62"/>
  <c r="K3289" i="62"/>
  <c r="L3289" i="62"/>
  <c r="M3289" i="62"/>
  <c r="N3289" i="62"/>
  <c r="C3290" i="62"/>
  <c r="D3290" i="62"/>
  <c r="E3290" i="62"/>
  <c r="F3290" i="62"/>
  <c r="G3290" i="62"/>
  <c r="H3290" i="62"/>
  <c r="I3290" i="62"/>
  <c r="J3290" i="62"/>
  <c r="K3290" i="62"/>
  <c r="L3290" i="62"/>
  <c r="M3290" i="62"/>
  <c r="N3290" i="62"/>
  <c r="C3291" i="62"/>
  <c r="D3291" i="62"/>
  <c r="E3291" i="62"/>
  <c r="F3291" i="62"/>
  <c r="G3291" i="62"/>
  <c r="H3291" i="62"/>
  <c r="I3291" i="62"/>
  <c r="J3291" i="62"/>
  <c r="K3291" i="62"/>
  <c r="L3291" i="62"/>
  <c r="M3291" i="62"/>
  <c r="N3291" i="62"/>
  <c r="C3292" i="62"/>
  <c r="D3292" i="62"/>
  <c r="E3292" i="62"/>
  <c r="F3292" i="62"/>
  <c r="G3292" i="62"/>
  <c r="H3292" i="62"/>
  <c r="I3292" i="62"/>
  <c r="J3292" i="62"/>
  <c r="K3292" i="62"/>
  <c r="L3292" i="62"/>
  <c r="M3292" i="62"/>
  <c r="N3292" i="62"/>
  <c r="C3293" i="62"/>
  <c r="D3293" i="62"/>
  <c r="E3293" i="62"/>
  <c r="F3293" i="62"/>
  <c r="G3293" i="62"/>
  <c r="H3293" i="62"/>
  <c r="I3293" i="62"/>
  <c r="J3293" i="62"/>
  <c r="K3293" i="62"/>
  <c r="L3293" i="62"/>
  <c r="M3293" i="62"/>
  <c r="N3293" i="62"/>
  <c r="C3294" i="62"/>
  <c r="D3294" i="62"/>
  <c r="E3294" i="62"/>
  <c r="F3294" i="62"/>
  <c r="G3294" i="62"/>
  <c r="H3294" i="62"/>
  <c r="I3294" i="62"/>
  <c r="J3294" i="62"/>
  <c r="K3294" i="62"/>
  <c r="L3294" i="62"/>
  <c r="M3294" i="62"/>
  <c r="N3294" i="62"/>
  <c r="C3295" i="62"/>
  <c r="D3295" i="62"/>
  <c r="E3295" i="62"/>
  <c r="F3295" i="62"/>
  <c r="G3295" i="62"/>
  <c r="H3295" i="62"/>
  <c r="I3295" i="62"/>
  <c r="J3295" i="62"/>
  <c r="K3295" i="62"/>
  <c r="L3295" i="62"/>
  <c r="M3295" i="62"/>
  <c r="N3295" i="62"/>
  <c r="C3296" i="62"/>
  <c r="D3296" i="62"/>
  <c r="E3296" i="62"/>
  <c r="F3296" i="62"/>
  <c r="G3296" i="62"/>
  <c r="H3296" i="62"/>
  <c r="I3296" i="62"/>
  <c r="J3296" i="62"/>
  <c r="K3296" i="62"/>
  <c r="L3296" i="62"/>
  <c r="M3296" i="62"/>
  <c r="N3296" i="62"/>
  <c r="C3297" i="62"/>
  <c r="D3297" i="62"/>
  <c r="E3297" i="62"/>
  <c r="F3297" i="62"/>
  <c r="G3297" i="62"/>
  <c r="H3297" i="62"/>
  <c r="I3297" i="62"/>
  <c r="J3297" i="62"/>
  <c r="K3297" i="62"/>
  <c r="L3297" i="62"/>
  <c r="M3297" i="62"/>
  <c r="N3297" i="62"/>
  <c r="C3298" i="62"/>
  <c r="D3298" i="62"/>
  <c r="E3298" i="62"/>
  <c r="F3298" i="62"/>
  <c r="G3298" i="62"/>
  <c r="H3298" i="62"/>
  <c r="I3298" i="62"/>
  <c r="J3298" i="62"/>
  <c r="K3298" i="62"/>
  <c r="L3298" i="62"/>
  <c r="M3298" i="62"/>
  <c r="N3298" i="62"/>
  <c r="C3299" i="62"/>
  <c r="D3299" i="62"/>
  <c r="E3299" i="62"/>
  <c r="F3299" i="62"/>
  <c r="G3299" i="62"/>
  <c r="H3299" i="62"/>
  <c r="I3299" i="62"/>
  <c r="J3299" i="62"/>
  <c r="K3299" i="62"/>
  <c r="L3299" i="62"/>
  <c r="M3299" i="62"/>
  <c r="N3299" i="62"/>
  <c r="C3300" i="62"/>
  <c r="D3300" i="62"/>
  <c r="E3300" i="62"/>
  <c r="F3300" i="62"/>
  <c r="G3300" i="62"/>
  <c r="H3300" i="62"/>
  <c r="I3300" i="62"/>
  <c r="J3300" i="62"/>
  <c r="K3300" i="62"/>
  <c r="L3300" i="62"/>
  <c r="M3300" i="62"/>
  <c r="N3300" i="62"/>
  <c r="C3301" i="62"/>
  <c r="D3301" i="62"/>
  <c r="E3301" i="62"/>
  <c r="F3301" i="62"/>
  <c r="G3301" i="62"/>
  <c r="H3301" i="62"/>
  <c r="I3301" i="62"/>
  <c r="J3301" i="62"/>
  <c r="K3301" i="62"/>
  <c r="L3301" i="62"/>
  <c r="M3301" i="62"/>
  <c r="N3301" i="62"/>
  <c r="C3302" i="62"/>
  <c r="D3302" i="62"/>
  <c r="E3302" i="62"/>
  <c r="F3302" i="62"/>
  <c r="G3302" i="62"/>
  <c r="H3302" i="62"/>
  <c r="I3302" i="62"/>
  <c r="J3302" i="62"/>
  <c r="K3302" i="62"/>
  <c r="L3302" i="62"/>
  <c r="M3302" i="62"/>
  <c r="N3302" i="62"/>
  <c r="C3303" i="62"/>
  <c r="D3303" i="62"/>
  <c r="E3303" i="62"/>
  <c r="F3303" i="62"/>
  <c r="G3303" i="62"/>
  <c r="H3303" i="62"/>
  <c r="I3303" i="62"/>
  <c r="J3303" i="62"/>
  <c r="K3303" i="62"/>
  <c r="L3303" i="62"/>
  <c r="M3303" i="62"/>
  <c r="N3303" i="62"/>
  <c r="C3304" i="62"/>
  <c r="D3304" i="62"/>
  <c r="E3304" i="62"/>
  <c r="F3304" i="62"/>
  <c r="G3304" i="62"/>
  <c r="H3304" i="62"/>
  <c r="I3304" i="62"/>
  <c r="J3304" i="62"/>
  <c r="K3304" i="62"/>
  <c r="L3304" i="62"/>
  <c r="M3304" i="62"/>
  <c r="N3304" i="62"/>
  <c r="C3305" i="62"/>
  <c r="D3305" i="62"/>
  <c r="E3305" i="62"/>
  <c r="F3305" i="62"/>
  <c r="G3305" i="62"/>
  <c r="H3305" i="62"/>
  <c r="I3305" i="62"/>
  <c r="J3305" i="62"/>
  <c r="K3305" i="62"/>
  <c r="L3305" i="62"/>
  <c r="M3305" i="62"/>
  <c r="N3305" i="62"/>
  <c r="C3306" i="62"/>
  <c r="D3306" i="62"/>
  <c r="E3306" i="62"/>
  <c r="F3306" i="62"/>
  <c r="G3306" i="62"/>
  <c r="H3306" i="62"/>
  <c r="I3306" i="62"/>
  <c r="J3306" i="62"/>
  <c r="K3306" i="62"/>
  <c r="L3306" i="62"/>
  <c r="M3306" i="62"/>
  <c r="N3306" i="62"/>
  <c r="C3307" i="62"/>
  <c r="D3307" i="62"/>
  <c r="E3307" i="62"/>
  <c r="F3307" i="62"/>
  <c r="G3307" i="62"/>
  <c r="H3307" i="62"/>
  <c r="I3307" i="62"/>
  <c r="J3307" i="62"/>
  <c r="K3307" i="62"/>
  <c r="L3307" i="62"/>
  <c r="M3307" i="62"/>
  <c r="N3307" i="62"/>
  <c r="C3308" i="62"/>
  <c r="D3308" i="62"/>
  <c r="E3308" i="62"/>
  <c r="F3308" i="62"/>
  <c r="G3308" i="62"/>
  <c r="H3308" i="62"/>
  <c r="I3308" i="62"/>
  <c r="J3308" i="62"/>
  <c r="K3308" i="62"/>
  <c r="L3308" i="62"/>
  <c r="M3308" i="62"/>
  <c r="N3308" i="62"/>
  <c r="C3309" i="62"/>
  <c r="D3309" i="62"/>
  <c r="E3309" i="62"/>
  <c r="F3309" i="62"/>
  <c r="G3309" i="62"/>
  <c r="H3309" i="62"/>
  <c r="I3309" i="62"/>
  <c r="J3309" i="62"/>
  <c r="K3309" i="62"/>
  <c r="L3309" i="62"/>
  <c r="M3309" i="62"/>
  <c r="N3309" i="62"/>
  <c r="C3310" i="62"/>
  <c r="D3310" i="62"/>
  <c r="E3310" i="62"/>
  <c r="F3310" i="62"/>
  <c r="G3310" i="62"/>
  <c r="H3310" i="62"/>
  <c r="I3310" i="62"/>
  <c r="J3310" i="62"/>
  <c r="K3310" i="62"/>
  <c r="L3310" i="62"/>
  <c r="M3310" i="62"/>
  <c r="N3310" i="62"/>
  <c r="C3311" i="62"/>
  <c r="D3311" i="62"/>
  <c r="E3311" i="62"/>
  <c r="F3311" i="62"/>
  <c r="G3311" i="62"/>
  <c r="H3311" i="62"/>
  <c r="I3311" i="62"/>
  <c r="J3311" i="62"/>
  <c r="K3311" i="62"/>
  <c r="L3311" i="62"/>
  <c r="M3311" i="62"/>
  <c r="N3311" i="62"/>
  <c r="C3312" i="62"/>
  <c r="D3312" i="62"/>
  <c r="E3312" i="62"/>
  <c r="F3312" i="62"/>
  <c r="G3312" i="62"/>
  <c r="H3312" i="62"/>
  <c r="I3312" i="62"/>
  <c r="J3312" i="62"/>
  <c r="K3312" i="62"/>
  <c r="L3312" i="62"/>
  <c r="M3312" i="62"/>
  <c r="N3312" i="62"/>
  <c r="C3313" i="62"/>
  <c r="D3313" i="62"/>
  <c r="E3313" i="62"/>
  <c r="F3313" i="62"/>
  <c r="G3313" i="62"/>
  <c r="H3313" i="62"/>
  <c r="I3313" i="62"/>
  <c r="J3313" i="62"/>
  <c r="K3313" i="62"/>
  <c r="L3313" i="62"/>
  <c r="M3313" i="62"/>
  <c r="N3313" i="62"/>
  <c r="C3314" i="62"/>
  <c r="D3314" i="62"/>
  <c r="E3314" i="62"/>
  <c r="F3314" i="62"/>
  <c r="G3314" i="62"/>
  <c r="H3314" i="62"/>
  <c r="I3314" i="62"/>
  <c r="J3314" i="62"/>
  <c r="K3314" i="62"/>
  <c r="L3314" i="62"/>
  <c r="M3314" i="62"/>
  <c r="N3314" i="62"/>
  <c r="C3315" i="62"/>
  <c r="D3315" i="62"/>
  <c r="E3315" i="62"/>
  <c r="F3315" i="62"/>
  <c r="G3315" i="62"/>
  <c r="H3315" i="62"/>
  <c r="I3315" i="62"/>
  <c r="J3315" i="62"/>
  <c r="K3315" i="62"/>
  <c r="L3315" i="62"/>
  <c r="M3315" i="62"/>
  <c r="N3315" i="62"/>
  <c r="C3316" i="62"/>
  <c r="D3316" i="62"/>
  <c r="E3316" i="62"/>
  <c r="F3316" i="62"/>
  <c r="G3316" i="62"/>
  <c r="H3316" i="62"/>
  <c r="I3316" i="62"/>
  <c r="J3316" i="62"/>
  <c r="K3316" i="62"/>
  <c r="L3316" i="62"/>
  <c r="M3316" i="62"/>
  <c r="N3316" i="62"/>
  <c r="C3317" i="62"/>
  <c r="D3317" i="62"/>
  <c r="E3317" i="62"/>
  <c r="F3317" i="62"/>
  <c r="G3317" i="62"/>
  <c r="H3317" i="62"/>
  <c r="I3317" i="62"/>
  <c r="J3317" i="62"/>
  <c r="K3317" i="62"/>
  <c r="L3317" i="62"/>
  <c r="M3317" i="62"/>
  <c r="N3317" i="62"/>
  <c r="C3318" i="62"/>
  <c r="D3318" i="62"/>
  <c r="E3318" i="62"/>
  <c r="F3318" i="62"/>
  <c r="G3318" i="62"/>
  <c r="H3318" i="62"/>
  <c r="I3318" i="62"/>
  <c r="J3318" i="62"/>
  <c r="K3318" i="62"/>
  <c r="L3318" i="62"/>
  <c r="M3318" i="62"/>
  <c r="N3318" i="62"/>
  <c r="C3319" i="62"/>
  <c r="D3319" i="62"/>
  <c r="E3319" i="62"/>
  <c r="F3319" i="62"/>
  <c r="G3319" i="62"/>
  <c r="H3319" i="62"/>
  <c r="I3319" i="62"/>
  <c r="J3319" i="62"/>
  <c r="K3319" i="62"/>
  <c r="L3319" i="62"/>
  <c r="M3319" i="62"/>
  <c r="N3319" i="62"/>
  <c r="C3320" i="62"/>
  <c r="D3320" i="62"/>
  <c r="E3320" i="62"/>
  <c r="F3320" i="62"/>
  <c r="G3320" i="62"/>
  <c r="H3320" i="62"/>
  <c r="I3320" i="62"/>
  <c r="J3320" i="62"/>
  <c r="K3320" i="62"/>
  <c r="L3320" i="62"/>
  <c r="M3320" i="62"/>
  <c r="N3320" i="62"/>
  <c r="C3321" i="62"/>
  <c r="D3321" i="62"/>
  <c r="E3321" i="62"/>
  <c r="F3321" i="62"/>
  <c r="G3321" i="62"/>
  <c r="H3321" i="62"/>
  <c r="I3321" i="62"/>
  <c r="J3321" i="62"/>
  <c r="K3321" i="62"/>
  <c r="L3321" i="62"/>
  <c r="M3321" i="62"/>
  <c r="N3321" i="62"/>
  <c r="C3322" i="62"/>
  <c r="D3322" i="62"/>
  <c r="E3322" i="62"/>
  <c r="F3322" i="62"/>
  <c r="G3322" i="62"/>
  <c r="H3322" i="62"/>
  <c r="I3322" i="62"/>
  <c r="J3322" i="62"/>
  <c r="K3322" i="62"/>
  <c r="L3322" i="62"/>
  <c r="M3322" i="62"/>
  <c r="N3322" i="62"/>
  <c r="C3323" i="62"/>
  <c r="D3323" i="62"/>
  <c r="E3323" i="62"/>
  <c r="F3323" i="62"/>
  <c r="G3323" i="62"/>
  <c r="H3323" i="62"/>
  <c r="I3323" i="62"/>
  <c r="J3323" i="62"/>
  <c r="K3323" i="62"/>
  <c r="L3323" i="62"/>
  <c r="M3323" i="62"/>
  <c r="N3323" i="62"/>
  <c r="C3324" i="62"/>
  <c r="D3324" i="62"/>
  <c r="E3324" i="62"/>
  <c r="F3324" i="62"/>
  <c r="G3324" i="62"/>
  <c r="H3324" i="62"/>
  <c r="I3324" i="62"/>
  <c r="J3324" i="62"/>
  <c r="K3324" i="62"/>
  <c r="L3324" i="62"/>
  <c r="M3324" i="62"/>
  <c r="N3324" i="62"/>
  <c r="C3325" i="62"/>
  <c r="D3325" i="62"/>
  <c r="E3325" i="62"/>
  <c r="F3325" i="62"/>
  <c r="G3325" i="62"/>
  <c r="H3325" i="62"/>
  <c r="I3325" i="62"/>
  <c r="J3325" i="62"/>
  <c r="K3325" i="62"/>
  <c r="L3325" i="62"/>
  <c r="M3325" i="62"/>
  <c r="N3325" i="62"/>
  <c r="C3326" i="62"/>
  <c r="D3326" i="62"/>
  <c r="E3326" i="62"/>
  <c r="F3326" i="62"/>
  <c r="G3326" i="62"/>
  <c r="H3326" i="62"/>
  <c r="I3326" i="62"/>
  <c r="J3326" i="62"/>
  <c r="K3326" i="62"/>
  <c r="L3326" i="62"/>
  <c r="M3326" i="62"/>
  <c r="N3326" i="62"/>
  <c r="C3327" i="62"/>
  <c r="D3327" i="62"/>
  <c r="E3327" i="62"/>
  <c r="F3327" i="62"/>
  <c r="G3327" i="62"/>
  <c r="H3327" i="62"/>
  <c r="I3327" i="62"/>
  <c r="J3327" i="62"/>
  <c r="K3327" i="62"/>
  <c r="L3327" i="62"/>
  <c r="M3327" i="62"/>
  <c r="N3327" i="62"/>
  <c r="C3328" i="62"/>
  <c r="D3328" i="62"/>
  <c r="E3328" i="62"/>
  <c r="F3328" i="62"/>
  <c r="G3328" i="62"/>
  <c r="H3328" i="62"/>
  <c r="I3328" i="62"/>
  <c r="J3328" i="62"/>
  <c r="K3328" i="62"/>
  <c r="L3328" i="62"/>
  <c r="M3328" i="62"/>
  <c r="N3328" i="62"/>
  <c r="C3329" i="62"/>
  <c r="D3329" i="62"/>
  <c r="E3329" i="62"/>
  <c r="F3329" i="62"/>
  <c r="G3329" i="62"/>
  <c r="H3329" i="62"/>
  <c r="I3329" i="62"/>
  <c r="J3329" i="62"/>
  <c r="K3329" i="62"/>
  <c r="L3329" i="62"/>
  <c r="M3329" i="62"/>
  <c r="N3329" i="62"/>
  <c r="C3330" i="62"/>
  <c r="D3330" i="62"/>
  <c r="E3330" i="62"/>
  <c r="F3330" i="62"/>
  <c r="G3330" i="62"/>
  <c r="H3330" i="62"/>
  <c r="I3330" i="62"/>
  <c r="J3330" i="62"/>
  <c r="K3330" i="62"/>
  <c r="L3330" i="62"/>
  <c r="M3330" i="62"/>
  <c r="N3330" i="62"/>
  <c r="C3331" i="62"/>
  <c r="D3331" i="62"/>
  <c r="E3331" i="62"/>
  <c r="F3331" i="62"/>
  <c r="G3331" i="62"/>
  <c r="H3331" i="62"/>
  <c r="I3331" i="62"/>
  <c r="J3331" i="62"/>
  <c r="K3331" i="62"/>
  <c r="L3331" i="62"/>
  <c r="M3331" i="62"/>
  <c r="N3331" i="62"/>
  <c r="C3332" i="62"/>
  <c r="D3332" i="62"/>
  <c r="E3332" i="62"/>
  <c r="F3332" i="62"/>
  <c r="G3332" i="62"/>
  <c r="H3332" i="62"/>
  <c r="I3332" i="62"/>
  <c r="J3332" i="62"/>
  <c r="K3332" i="62"/>
  <c r="L3332" i="62"/>
  <c r="M3332" i="62"/>
  <c r="N3332" i="62"/>
  <c r="C3333" i="62"/>
  <c r="D3333" i="62"/>
  <c r="E3333" i="62"/>
  <c r="F3333" i="62"/>
  <c r="G3333" i="62"/>
  <c r="H3333" i="62"/>
  <c r="I3333" i="62"/>
  <c r="J3333" i="62"/>
  <c r="K3333" i="62"/>
  <c r="L3333" i="62"/>
  <c r="M3333" i="62"/>
  <c r="N3333" i="62"/>
  <c r="C3334" i="62"/>
  <c r="D3334" i="62"/>
  <c r="E3334" i="62"/>
  <c r="F3334" i="62"/>
  <c r="G3334" i="62"/>
  <c r="H3334" i="62"/>
  <c r="I3334" i="62"/>
  <c r="J3334" i="62"/>
  <c r="K3334" i="62"/>
  <c r="L3334" i="62"/>
  <c r="M3334" i="62"/>
  <c r="N3334" i="62"/>
  <c r="C3335" i="62"/>
  <c r="D3335" i="62"/>
  <c r="E3335" i="62"/>
  <c r="F3335" i="62"/>
  <c r="G3335" i="62"/>
  <c r="H3335" i="62"/>
  <c r="I3335" i="62"/>
  <c r="J3335" i="62"/>
  <c r="K3335" i="62"/>
  <c r="L3335" i="62"/>
  <c r="M3335" i="62"/>
  <c r="N3335" i="62"/>
  <c r="C3336" i="62"/>
  <c r="D3336" i="62"/>
  <c r="E3336" i="62"/>
  <c r="F3336" i="62"/>
  <c r="G3336" i="62"/>
  <c r="H3336" i="62"/>
  <c r="I3336" i="62"/>
  <c r="J3336" i="62"/>
  <c r="K3336" i="62"/>
  <c r="L3336" i="62"/>
  <c r="M3336" i="62"/>
  <c r="N3336" i="62"/>
  <c r="C3337" i="62"/>
  <c r="D3337" i="62"/>
  <c r="E3337" i="62"/>
  <c r="F3337" i="62"/>
  <c r="G3337" i="62"/>
  <c r="H3337" i="62"/>
  <c r="I3337" i="62"/>
  <c r="J3337" i="62"/>
  <c r="K3337" i="62"/>
  <c r="L3337" i="62"/>
  <c r="M3337" i="62"/>
  <c r="N3337" i="62"/>
  <c r="C3338" i="62"/>
  <c r="D3338" i="62"/>
  <c r="E3338" i="62"/>
  <c r="F3338" i="62"/>
  <c r="G3338" i="62"/>
  <c r="H3338" i="62"/>
  <c r="I3338" i="62"/>
  <c r="J3338" i="62"/>
  <c r="K3338" i="62"/>
  <c r="L3338" i="62"/>
  <c r="M3338" i="62"/>
  <c r="N3338" i="62"/>
  <c r="C3339" i="62"/>
  <c r="D3339" i="62"/>
  <c r="E3339" i="62"/>
  <c r="F3339" i="62"/>
  <c r="G3339" i="62"/>
  <c r="H3339" i="62"/>
  <c r="I3339" i="62"/>
  <c r="J3339" i="62"/>
  <c r="K3339" i="62"/>
  <c r="L3339" i="62"/>
  <c r="M3339" i="62"/>
  <c r="N3339" i="62"/>
  <c r="C3340" i="62"/>
  <c r="D3340" i="62"/>
  <c r="E3340" i="62"/>
  <c r="F3340" i="62"/>
  <c r="G3340" i="62"/>
  <c r="H3340" i="62"/>
  <c r="I3340" i="62"/>
  <c r="J3340" i="62"/>
  <c r="K3340" i="62"/>
  <c r="L3340" i="62"/>
  <c r="M3340" i="62"/>
  <c r="N3340" i="62"/>
  <c r="C3341" i="62"/>
  <c r="D3341" i="62"/>
  <c r="E3341" i="62"/>
  <c r="F3341" i="62"/>
  <c r="G3341" i="62"/>
  <c r="H3341" i="62"/>
  <c r="I3341" i="62"/>
  <c r="J3341" i="62"/>
  <c r="K3341" i="62"/>
  <c r="L3341" i="62"/>
  <c r="M3341" i="62"/>
  <c r="N3341" i="62"/>
  <c r="C3342" i="62"/>
  <c r="D3342" i="62"/>
  <c r="E3342" i="62"/>
  <c r="F3342" i="62"/>
  <c r="G3342" i="62"/>
  <c r="H3342" i="62"/>
  <c r="I3342" i="62"/>
  <c r="J3342" i="62"/>
  <c r="K3342" i="62"/>
  <c r="L3342" i="62"/>
  <c r="M3342" i="62"/>
  <c r="N3342" i="62"/>
  <c r="C3343" i="62"/>
  <c r="D3343" i="62"/>
  <c r="E3343" i="62"/>
  <c r="F3343" i="62"/>
  <c r="G3343" i="62"/>
  <c r="H3343" i="62"/>
  <c r="I3343" i="62"/>
  <c r="J3343" i="62"/>
  <c r="K3343" i="62"/>
  <c r="L3343" i="62"/>
  <c r="M3343" i="62"/>
  <c r="N3343" i="62"/>
  <c r="C3344" i="62"/>
  <c r="D3344" i="62"/>
  <c r="E3344" i="62"/>
  <c r="F3344" i="62"/>
  <c r="G3344" i="62"/>
  <c r="H3344" i="62"/>
  <c r="I3344" i="62"/>
  <c r="J3344" i="62"/>
  <c r="K3344" i="62"/>
  <c r="L3344" i="62"/>
  <c r="M3344" i="62"/>
  <c r="N3344" i="62"/>
  <c r="C3345" i="62"/>
  <c r="D3345" i="62"/>
  <c r="E3345" i="62"/>
  <c r="F3345" i="62"/>
  <c r="G3345" i="62"/>
  <c r="H3345" i="62"/>
  <c r="I3345" i="62"/>
  <c r="J3345" i="62"/>
  <c r="K3345" i="62"/>
  <c r="L3345" i="62"/>
  <c r="M3345" i="62"/>
  <c r="N3345" i="62"/>
  <c r="C3346" i="62"/>
  <c r="D3346" i="62"/>
  <c r="E3346" i="62"/>
  <c r="F3346" i="62"/>
  <c r="G3346" i="62"/>
  <c r="H3346" i="62"/>
  <c r="I3346" i="62"/>
  <c r="J3346" i="62"/>
  <c r="K3346" i="62"/>
  <c r="L3346" i="62"/>
  <c r="M3346" i="62"/>
  <c r="N3346" i="62"/>
  <c r="C3347" i="62"/>
  <c r="D3347" i="62"/>
  <c r="E3347" i="62"/>
  <c r="F3347" i="62"/>
  <c r="G3347" i="62"/>
  <c r="H3347" i="62"/>
  <c r="I3347" i="62"/>
  <c r="J3347" i="62"/>
  <c r="K3347" i="62"/>
  <c r="L3347" i="62"/>
  <c r="M3347" i="62"/>
  <c r="N3347" i="62"/>
  <c r="C3348" i="62"/>
  <c r="D3348" i="62"/>
  <c r="E3348" i="62"/>
  <c r="F3348" i="62"/>
  <c r="G3348" i="62"/>
  <c r="H3348" i="62"/>
  <c r="I3348" i="62"/>
  <c r="J3348" i="62"/>
  <c r="K3348" i="62"/>
  <c r="L3348" i="62"/>
  <c r="M3348" i="62"/>
  <c r="N3348" i="62"/>
  <c r="C3349" i="62"/>
  <c r="D3349" i="62"/>
  <c r="E3349" i="62"/>
  <c r="F3349" i="62"/>
  <c r="G3349" i="62"/>
  <c r="H3349" i="62"/>
  <c r="I3349" i="62"/>
  <c r="J3349" i="62"/>
  <c r="K3349" i="62"/>
  <c r="L3349" i="62"/>
  <c r="M3349" i="62"/>
  <c r="N3349" i="62"/>
  <c r="C3350" i="62"/>
  <c r="D3350" i="62"/>
  <c r="E3350" i="62"/>
  <c r="F3350" i="62"/>
  <c r="G3350" i="62"/>
  <c r="H3350" i="62"/>
  <c r="I3350" i="62"/>
  <c r="J3350" i="62"/>
  <c r="K3350" i="62"/>
  <c r="L3350" i="62"/>
  <c r="M3350" i="62"/>
  <c r="N3350" i="62"/>
  <c r="C3351" i="62"/>
  <c r="D3351" i="62"/>
  <c r="E3351" i="62"/>
  <c r="F3351" i="62"/>
  <c r="G3351" i="62"/>
  <c r="H3351" i="62"/>
  <c r="I3351" i="62"/>
  <c r="J3351" i="62"/>
  <c r="K3351" i="62"/>
  <c r="L3351" i="62"/>
  <c r="M3351" i="62"/>
  <c r="N3351" i="62"/>
  <c r="C3352" i="62"/>
  <c r="D3352" i="62"/>
  <c r="E3352" i="62"/>
  <c r="F3352" i="62"/>
  <c r="G3352" i="62"/>
  <c r="H3352" i="62"/>
  <c r="I3352" i="62"/>
  <c r="J3352" i="62"/>
  <c r="K3352" i="62"/>
  <c r="L3352" i="62"/>
  <c r="M3352" i="62"/>
  <c r="N3352" i="62"/>
  <c r="C3353" i="62"/>
  <c r="D3353" i="62"/>
  <c r="E3353" i="62"/>
  <c r="F3353" i="62"/>
  <c r="G3353" i="62"/>
  <c r="H3353" i="62"/>
  <c r="I3353" i="62"/>
  <c r="J3353" i="62"/>
  <c r="K3353" i="62"/>
  <c r="L3353" i="62"/>
  <c r="M3353" i="62"/>
  <c r="N3353" i="62"/>
  <c r="C3354" i="62"/>
  <c r="D3354" i="62"/>
  <c r="E3354" i="62"/>
  <c r="F3354" i="62"/>
  <c r="G3354" i="62"/>
  <c r="H3354" i="62"/>
  <c r="I3354" i="62"/>
  <c r="J3354" i="62"/>
  <c r="K3354" i="62"/>
  <c r="L3354" i="62"/>
  <c r="M3354" i="62"/>
  <c r="N3354" i="62"/>
  <c r="C3355" i="62"/>
  <c r="D3355" i="62"/>
  <c r="E3355" i="62"/>
  <c r="F3355" i="62"/>
  <c r="G3355" i="62"/>
  <c r="H3355" i="62"/>
  <c r="I3355" i="62"/>
  <c r="J3355" i="62"/>
  <c r="K3355" i="62"/>
  <c r="L3355" i="62"/>
  <c r="M3355" i="62"/>
  <c r="N3355" i="62"/>
  <c r="C3356" i="62"/>
  <c r="D3356" i="62"/>
  <c r="E3356" i="62"/>
  <c r="F3356" i="62"/>
  <c r="G3356" i="62"/>
  <c r="H3356" i="62"/>
  <c r="I3356" i="62"/>
  <c r="J3356" i="62"/>
  <c r="K3356" i="62"/>
  <c r="L3356" i="62"/>
  <c r="M3356" i="62"/>
  <c r="N3356" i="62"/>
  <c r="C3357" i="62"/>
  <c r="D3357" i="62"/>
  <c r="E3357" i="62"/>
  <c r="F3357" i="62"/>
  <c r="G3357" i="62"/>
  <c r="H3357" i="62"/>
  <c r="I3357" i="62"/>
  <c r="J3357" i="62"/>
  <c r="K3357" i="62"/>
  <c r="L3357" i="62"/>
  <c r="M3357" i="62"/>
  <c r="N3357" i="62"/>
  <c r="C3358" i="62"/>
  <c r="D3358" i="62"/>
  <c r="E3358" i="62"/>
  <c r="F3358" i="62"/>
  <c r="G3358" i="62"/>
  <c r="H3358" i="62"/>
  <c r="I3358" i="62"/>
  <c r="J3358" i="62"/>
  <c r="K3358" i="62"/>
  <c r="L3358" i="62"/>
  <c r="M3358" i="62"/>
  <c r="N3358" i="62"/>
  <c r="C3359" i="62"/>
  <c r="D3359" i="62"/>
  <c r="E3359" i="62"/>
  <c r="F3359" i="62"/>
  <c r="G3359" i="62"/>
  <c r="H3359" i="62"/>
  <c r="I3359" i="62"/>
  <c r="J3359" i="62"/>
  <c r="K3359" i="62"/>
  <c r="L3359" i="62"/>
  <c r="M3359" i="62"/>
  <c r="N3359" i="62"/>
  <c r="C3360" i="62"/>
  <c r="D3360" i="62"/>
  <c r="E3360" i="62"/>
  <c r="F3360" i="62"/>
  <c r="G3360" i="62"/>
  <c r="H3360" i="62"/>
  <c r="I3360" i="62"/>
  <c r="J3360" i="62"/>
  <c r="K3360" i="62"/>
  <c r="L3360" i="62"/>
  <c r="M3360" i="62"/>
  <c r="N3360" i="62"/>
  <c r="C3361" i="62"/>
  <c r="D3361" i="62"/>
  <c r="E3361" i="62"/>
  <c r="F3361" i="62"/>
  <c r="G3361" i="62"/>
  <c r="H3361" i="62"/>
  <c r="I3361" i="62"/>
  <c r="J3361" i="62"/>
  <c r="K3361" i="62"/>
  <c r="L3361" i="62"/>
  <c r="M3361" i="62"/>
  <c r="N3361" i="62"/>
  <c r="C3362" i="62"/>
  <c r="D3362" i="62"/>
  <c r="E3362" i="62"/>
  <c r="F3362" i="62"/>
  <c r="G3362" i="62"/>
  <c r="H3362" i="62"/>
  <c r="I3362" i="62"/>
  <c r="J3362" i="62"/>
  <c r="K3362" i="62"/>
  <c r="L3362" i="62"/>
  <c r="M3362" i="62"/>
  <c r="N3362" i="62"/>
  <c r="C3363" i="62"/>
  <c r="D3363" i="62"/>
  <c r="E3363" i="62"/>
  <c r="F3363" i="62"/>
  <c r="G3363" i="62"/>
  <c r="H3363" i="62"/>
  <c r="I3363" i="62"/>
  <c r="J3363" i="62"/>
  <c r="K3363" i="62"/>
  <c r="L3363" i="62"/>
  <c r="M3363" i="62"/>
  <c r="N3363" i="62"/>
  <c r="C3364" i="62"/>
  <c r="D3364" i="62"/>
  <c r="E3364" i="62"/>
  <c r="F3364" i="62"/>
  <c r="G3364" i="62"/>
  <c r="H3364" i="62"/>
  <c r="I3364" i="62"/>
  <c r="J3364" i="62"/>
  <c r="K3364" i="62"/>
  <c r="L3364" i="62"/>
  <c r="M3364" i="62"/>
  <c r="N3364" i="62"/>
  <c r="C3365" i="62"/>
  <c r="D3365" i="62"/>
  <c r="E3365" i="62"/>
  <c r="F3365" i="62"/>
  <c r="G3365" i="62"/>
  <c r="H3365" i="62"/>
  <c r="I3365" i="62"/>
  <c r="J3365" i="62"/>
  <c r="K3365" i="62"/>
  <c r="L3365" i="62"/>
  <c r="M3365" i="62"/>
  <c r="N3365" i="62"/>
  <c r="C3366" i="62"/>
  <c r="D3366" i="62"/>
  <c r="E3366" i="62"/>
  <c r="F3366" i="62"/>
  <c r="G3366" i="62"/>
  <c r="H3366" i="62"/>
  <c r="I3366" i="62"/>
  <c r="J3366" i="62"/>
  <c r="K3366" i="62"/>
  <c r="L3366" i="62"/>
  <c r="M3366" i="62"/>
  <c r="N3366" i="62"/>
  <c r="C3367" i="62"/>
  <c r="D3367" i="62"/>
  <c r="E3367" i="62"/>
  <c r="F3367" i="62"/>
  <c r="G3367" i="62"/>
  <c r="H3367" i="62"/>
  <c r="I3367" i="62"/>
  <c r="J3367" i="62"/>
  <c r="K3367" i="62"/>
  <c r="L3367" i="62"/>
  <c r="M3367" i="62"/>
  <c r="N3367" i="62"/>
  <c r="C3368" i="62"/>
  <c r="D3368" i="62"/>
  <c r="E3368" i="62"/>
  <c r="F3368" i="62"/>
  <c r="G3368" i="62"/>
  <c r="H3368" i="62"/>
  <c r="I3368" i="62"/>
  <c r="J3368" i="62"/>
  <c r="K3368" i="62"/>
  <c r="L3368" i="62"/>
  <c r="M3368" i="62"/>
  <c r="N3368" i="62"/>
  <c r="C3369" i="62"/>
  <c r="D3369" i="62"/>
  <c r="E3369" i="62"/>
  <c r="F3369" i="62"/>
  <c r="G3369" i="62"/>
  <c r="H3369" i="62"/>
  <c r="I3369" i="62"/>
  <c r="J3369" i="62"/>
  <c r="K3369" i="62"/>
  <c r="L3369" i="62"/>
  <c r="M3369" i="62"/>
  <c r="N3369" i="62"/>
  <c r="C3370" i="62"/>
  <c r="D3370" i="62"/>
  <c r="E3370" i="62"/>
  <c r="F3370" i="62"/>
  <c r="G3370" i="62"/>
  <c r="H3370" i="62"/>
  <c r="I3370" i="62"/>
  <c r="J3370" i="62"/>
  <c r="K3370" i="62"/>
  <c r="L3370" i="62"/>
  <c r="M3370" i="62"/>
  <c r="N3370" i="62"/>
  <c r="C3371" i="62"/>
  <c r="D3371" i="62"/>
  <c r="E3371" i="62"/>
  <c r="F3371" i="62"/>
  <c r="G3371" i="62"/>
  <c r="H3371" i="62"/>
  <c r="I3371" i="62"/>
  <c r="J3371" i="62"/>
  <c r="K3371" i="62"/>
  <c r="L3371" i="62"/>
  <c r="M3371" i="62"/>
  <c r="N3371" i="62"/>
  <c r="C3372" i="62"/>
  <c r="D3372" i="62"/>
  <c r="E3372" i="62"/>
  <c r="F3372" i="62"/>
  <c r="G3372" i="62"/>
  <c r="H3372" i="62"/>
  <c r="I3372" i="62"/>
  <c r="J3372" i="62"/>
  <c r="K3372" i="62"/>
  <c r="L3372" i="62"/>
  <c r="M3372" i="62"/>
  <c r="N3372" i="62"/>
  <c r="C3373" i="62"/>
  <c r="D3373" i="62"/>
  <c r="E3373" i="62"/>
  <c r="F3373" i="62"/>
  <c r="G3373" i="62"/>
  <c r="H3373" i="62"/>
  <c r="I3373" i="62"/>
  <c r="J3373" i="62"/>
  <c r="K3373" i="62"/>
  <c r="L3373" i="62"/>
  <c r="M3373" i="62"/>
  <c r="N3373" i="62"/>
  <c r="C3374" i="62"/>
  <c r="D3374" i="62"/>
  <c r="E3374" i="62"/>
  <c r="F3374" i="62"/>
  <c r="G3374" i="62"/>
  <c r="H3374" i="62"/>
  <c r="I3374" i="62"/>
  <c r="J3374" i="62"/>
  <c r="K3374" i="62"/>
  <c r="L3374" i="62"/>
  <c r="M3374" i="62"/>
  <c r="N3374" i="62"/>
  <c r="C3375" i="62"/>
  <c r="D3375" i="62"/>
  <c r="E3375" i="62"/>
  <c r="F3375" i="62"/>
  <c r="G3375" i="62"/>
  <c r="H3375" i="62"/>
  <c r="I3375" i="62"/>
  <c r="J3375" i="62"/>
  <c r="K3375" i="62"/>
  <c r="L3375" i="62"/>
  <c r="M3375" i="62"/>
  <c r="N3375" i="62"/>
  <c r="C3376" i="62"/>
  <c r="D3376" i="62"/>
  <c r="E3376" i="62"/>
  <c r="F3376" i="62"/>
  <c r="G3376" i="62"/>
  <c r="H3376" i="62"/>
  <c r="I3376" i="62"/>
  <c r="J3376" i="62"/>
  <c r="K3376" i="62"/>
  <c r="L3376" i="62"/>
  <c r="M3376" i="62"/>
  <c r="N3376" i="62"/>
  <c r="C3377" i="62"/>
  <c r="D3377" i="62"/>
  <c r="E3377" i="62"/>
  <c r="F3377" i="62"/>
  <c r="G3377" i="62"/>
  <c r="H3377" i="62"/>
  <c r="I3377" i="62"/>
  <c r="J3377" i="62"/>
  <c r="K3377" i="62"/>
  <c r="L3377" i="62"/>
  <c r="M3377" i="62"/>
  <c r="N3377" i="62"/>
  <c r="C3378" i="62"/>
  <c r="D3378" i="62"/>
  <c r="E3378" i="62"/>
  <c r="F3378" i="62"/>
  <c r="G3378" i="62"/>
  <c r="H3378" i="62"/>
  <c r="I3378" i="62"/>
  <c r="J3378" i="62"/>
  <c r="K3378" i="62"/>
  <c r="L3378" i="62"/>
  <c r="M3378" i="62"/>
  <c r="N3378" i="62"/>
  <c r="C3379" i="62"/>
  <c r="D3379" i="62"/>
  <c r="E3379" i="62"/>
  <c r="F3379" i="62"/>
  <c r="G3379" i="62"/>
  <c r="H3379" i="62"/>
  <c r="I3379" i="62"/>
  <c r="J3379" i="62"/>
  <c r="K3379" i="62"/>
  <c r="L3379" i="62"/>
  <c r="M3379" i="62"/>
  <c r="N3379" i="62"/>
  <c r="C3380" i="62"/>
  <c r="D3380" i="62"/>
  <c r="E3380" i="62"/>
  <c r="F3380" i="62"/>
  <c r="G3380" i="62"/>
  <c r="H3380" i="62"/>
  <c r="I3380" i="62"/>
  <c r="J3380" i="62"/>
  <c r="K3380" i="62"/>
  <c r="L3380" i="62"/>
  <c r="M3380" i="62"/>
  <c r="N3380" i="62"/>
  <c r="C3381" i="62"/>
  <c r="D3381" i="62"/>
  <c r="E3381" i="62"/>
  <c r="F3381" i="62"/>
  <c r="G3381" i="62"/>
  <c r="H3381" i="62"/>
  <c r="I3381" i="62"/>
  <c r="J3381" i="62"/>
  <c r="K3381" i="62"/>
  <c r="L3381" i="62"/>
  <c r="M3381" i="62"/>
  <c r="N3381" i="62"/>
  <c r="C3382" i="62"/>
  <c r="D3382" i="62"/>
  <c r="E3382" i="62"/>
  <c r="F3382" i="62"/>
  <c r="G3382" i="62"/>
  <c r="H3382" i="62"/>
  <c r="I3382" i="62"/>
  <c r="J3382" i="62"/>
  <c r="K3382" i="62"/>
  <c r="L3382" i="62"/>
  <c r="M3382" i="62"/>
  <c r="N3382" i="62"/>
  <c r="C3383" i="62"/>
  <c r="D3383" i="62"/>
  <c r="E3383" i="62"/>
  <c r="F3383" i="62"/>
  <c r="G3383" i="62"/>
  <c r="H3383" i="62"/>
  <c r="I3383" i="62"/>
  <c r="J3383" i="62"/>
  <c r="K3383" i="62"/>
  <c r="L3383" i="62"/>
  <c r="M3383" i="62"/>
  <c r="N3383" i="62"/>
  <c r="C3384" i="62"/>
  <c r="D3384" i="62"/>
  <c r="E3384" i="62"/>
  <c r="F3384" i="62"/>
  <c r="G3384" i="62"/>
  <c r="H3384" i="62"/>
  <c r="I3384" i="62"/>
  <c r="J3384" i="62"/>
  <c r="K3384" i="62"/>
  <c r="L3384" i="62"/>
  <c r="M3384" i="62"/>
  <c r="N3384" i="62"/>
  <c r="C3385" i="62"/>
  <c r="D3385" i="62"/>
  <c r="E3385" i="62"/>
  <c r="F3385" i="62"/>
  <c r="G3385" i="62"/>
  <c r="H3385" i="62"/>
  <c r="I3385" i="62"/>
  <c r="J3385" i="62"/>
  <c r="K3385" i="62"/>
  <c r="L3385" i="62"/>
  <c r="M3385" i="62"/>
  <c r="N3385" i="62"/>
  <c r="C3386" i="62"/>
  <c r="D3386" i="62"/>
  <c r="E3386" i="62"/>
  <c r="F3386" i="62"/>
  <c r="G3386" i="62"/>
  <c r="H3386" i="62"/>
  <c r="I3386" i="62"/>
  <c r="J3386" i="62"/>
  <c r="K3386" i="62"/>
  <c r="L3386" i="62"/>
  <c r="M3386" i="62"/>
  <c r="N3386" i="62"/>
  <c r="C3387" i="62"/>
  <c r="D3387" i="62"/>
  <c r="E3387" i="62"/>
  <c r="F3387" i="62"/>
  <c r="G3387" i="62"/>
  <c r="H3387" i="62"/>
  <c r="I3387" i="62"/>
  <c r="J3387" i="62"/>
  <c r="K3387" i="62"/>
  <c r="L3387" i="62"/>
  <c r="M3387" i="62"/>
  <c r="N3387" i="62"/>
  <c r="C3388" i="62"/>
  <c r="D3388" i="62"/>
  <c r="E3388" i="62"/>
  <c r="F3388" i="62"/>
  <c r="G3388" i="62"/>
  <c r="H3388" i="62"/>
  <c r="I3388" i="62"/>
  <c r="J3388" i="62"/>
  <c r="K3388" i="62"/>
  <c r="L3388" i="62"/>
  <c r="M3388" i="62"/>
  <c r="N3388" i="62"/>
  <c r="C3389" i="62"/>
  <c r="D3389" i="62"/>
  <c r="E3389" i="62"/>
  <c r="F3389" i="62"/>
  <c r="G3389" i="62"/>
  <c r="H3389" i="62"/>
  <c r="I3389" i="62"/>
  <c r="J3389" i="62"/>
  <c r="K3389" i="62"/>
  <c r="L3389" i="62"/>
  <c r="M3389" i="62"/>
  <c r="N3389" i="62"/>
  <c r="C3390" i="62"/>
  <c r="D3390" i="62"/>
  <c r="E3390" i="62"/>
  <c r="F3390" i="62"/>
  <c r="G3390" i="62"/>
  <c r="H3390" i="62"/>
  <c r="I3390" i="62"/>
  <c r="J3390" i="62"/>
  <c r="K3390" i="62"/>
  <c r="L3390" i="62"/>
  <c r="M3390" i="62"/>
  <c r="N3390" i="62"/>
  <c r="C3391" i="62"/>
  <c r="D3391" i="62"/>
  <c r="E3391" i="62"/>
  <c r="F3391" i="62"/>
  <c r="G3391" i="62"/>
  <c r="H3391" i="62"/>
  <c r="I3391" i="62"/>
  <c r="J3391" i="62"/>
  <c r="K3391" i="62"/>
  <c r="L3391" i="62"/>
  <c r="M3391" i="62"/>
  <c r="N3391" i="62"/>
  <c r="C3392" i="62"/>
  <c r="D3392" i="62"/>
  <c r="E3392" i="62"/>
  <c r="F3392" i="62"/>
  <c r="G3392" i="62"/>
  <c r="H3392" i="62"/>
  <c r="I3392" i="62"/>
  <c r="J3392" i="62"/>
  <c r="K3392" i="62"/>
  <c r="L3392" i="62"/>
  <c r="M3392" i="62"/>
  <c r="N3392" i="62"/>
  <c r="C3393" i="62"/>
  <c r="D3393" i="62"/>
  <c r="E3393" i="62"/>
  <c r="F3393" i="62"/>
  <c r="G3393" i="62"/>
  <c r="H3393" i="62"/>
  <c r="I3393" i="62"/>
  <c r="J3393" i="62"/>
  <c r="K3393" i="62"/>
  <c r="L3393" i="62"/>
  <c r="M3393" i="62"/>
  <c r="N3393" i="62"/>
  <c r="C3394" i="62"/>
  <c r="D3394" i="62"/>
  <c r="E3394" i="62"/>
  <c r="F3394" i="62"/>
  <c r="G3394" i="62"/>
  <c r="H3394" i="62"/>
  <c r="I3394" i="62"/>
  <c r="J3394" i="62"/>
  <c r="K3394" i="62"/>
  <c r="L3394" i="62"/>
  <c r="M3394" i="62"/>
  <c r="N3394" i="62"/>
  <c r="C3395" i="62"/>
  <c r="D3395" i="62"/>
  <c r="E3395" i="62"/>
  <c r="F3395" i="62"/>
  <c r="G3395" i="62"/>
  <c r="H3395" i="62"/>
  <c r="I3395" i="62"/>
  <c r="J3395" i="62"/>
  <c r="K3395" i="62"/>
  <c r="L3395" i="62"/>
  <c r="M3395" i="62"/>
  <c r="N3395" i="62"/>
  <c r="C3396" i="62"/>
  <c r="D3396" i="62"/>
  <c r="E3396" i="62"/>
  <c r="F3396" i="62"/>
  <c r="G3396" i="62"/>
  <c r="H3396" i="62"/>
  <c r="I3396" i="62"/>
  <c r="J3396" i="62"/>
  <c r="K3396" i="62"/>
  <c r="L3396" i="62"/>
  <c r="M3396" i="62"/>
  <c r="N3396" i="62"/>
  <c r="C3397" i="62"/>
  <c r="D3397" i="62"/>
  <c r="E3397" i="62"/>
  <c r="F3397" i="62"/>
  <c r="G3397" i="62"/>
  <c r="H3397" i="62"/>
  <c r="I3397" i="62"/>
  <c r="J3397" i="62"/>
  <c r="K3397" i="62"/>
  <c r="L3397" i="62"/>
  <c r="M3397" i="62"/>
  <c r="N3397" i="62"/>
  <c r="C3398" i="62"/>
  <c r="D3398" i="62"/>
  <c r="E3398" i="62"/>
  <c r="F3398" i="62"/>
  <c r="G3398" i="62"/>
  <c r="H3398" i="62"/>
  <c r="I3398" i="62"/>
  <c r="J3398" i="62"/>
  <c r="K3398" i="62"/>
  <c r="L3398" i="62"/>
  <c r="M3398" i="62"/>
  <c r="N3398" i="62"/>
  <c r="C3399" i="62"/>
  <c r="D3399" i="62"/>
  <c r="E3399" i="62"/>
  <c r="F3399" i="62"/>
  <c r="G3399" i="62"/>
  <c r="H3399" i="62"/>
  <c r="I3399" i="62"/>
  <c r="J3399" i="62"/>
  <c r="K3399" i="62"/>
  <c r="L3399" i="62"/>
  <c r="M3399" i="62"/>
  <c r="N3399" i="62"/>
  <c r="C3400" i="62"/>
  <c r="D3400" i="62"/>
  <c r="E3400" i="62"/>
  <c r="F3400" i="62"/>
  <c r="G3400" i="62"/>
  <c r="H3400" i="62"/>
  <c r="I3400" i="62"/>
  <c r="J3400" i="62"/>
  <c r="K3400" i="62"/>
  <c r="L3400" i="62"/>
  <c r="M3400" i="62"/>
  <c r="N3400" i="62"/>
  <c r="C3401" i="62"/>
  <c r="D3401" i="62"/>
  <c r="E3401" i="62"/>
  <c r="F3401" i="62"/>
  <c r="G3401" i="62"/>
  <c r="H3401" i="62"/>
  <c r="I3401" i="62"/>
  <c r="J3401" i="62"/>
  <c r="K3401" i="62"/>
  <c r="L3401" i="62"/>
  <c r="M3401" i="62"/>
  <c r="N3401" i="62"/>
  <c r="C3402" i="62"/>
  <c r="D3402" i="62"/>
  <c r="E3402" i="62"/>
  <c r="F3402" i="62"/>
  <c r="G3402" i="62"/>
  <c r="H3402" i="62"/>
  <c r="I3402" i="62"/>
  <c r="J3402" i="62"/>
  <c r="K3402" i="62"/>
  <c r="L3402" i="62"/>
  <c r="M3402" i="62"/>
  <c r="N3402" i="62"/>
  <c r="C3403" i="62"/>
  <c r="D3403" i="62"/>
  <c r="E3403" i="62"/>
  <c r="F3403" i="62"/>
  <c r="G3403" i="62"/>
  <c r="H3403" i="62"/>
  <c r="I3403" i="62"/>
  <c r="J3403" i="62"/>
  <c r="K3403" i="62"/>
  <c r="L3403" i="62"/>
  <c r="M3403" i="62"/>
  <c r="N3403" i="62"/>
  <c r="C3404" i="62"/>
  <c r="D3404" i="62"/>
  <c r="E3404" i="62"/>
  <c r="F3404" i="62"/>
  <c r="G3404" i="62"/>
  <c r="H3404" i="62"/>
  <c r="I3404" i="62"/>
  <c r="J3404" i="62"/>
  <c r="K3404" i="62"/>
  <c r="L3404" i="62"/>
  <c r="M3404" i="62"/>
  <c r="N3404" i="62"/>
  <c r="C3405" i="62"/>
  <c r="D3405" i="62"/>
  <c r="E3405" i="62"/>
  <c r="F3405" i="62"/>
  <c r="G3405" i="62"/>
  <c r="H3405" i="62"/>
  <c r="I3405" i="62"/>
  <c r="J3405" i="62"/>
  <c r="K3405" i="62"/>
  <c r="L3405" i="62"/>
  <c r="M3405" i="62"/>
  <c r="N3405" i="62"/>
  <c r="C3406" i="62"/>
  <c r="D3406" i="62"/>
  <c r="E3406" i="62"/>
  <c r="F3406" i="62"/>
  <c r="G3406" i="62"/>
  <c r="H3406" i="62"/>
  <c r="I3406" i="62"/>
  <c r="J3406" i="62"/>
  <c r="K3406" i="62"/>
  <c r="L3406" i="62"/>
  <c r="M3406" i="62"/>
  <c r="N3406" i="62"/>
  <c r="C3407" i="62"/>
  <c r="D3407" i="62"/>
  <c r="E3407" i="62"/>
  <c r="F3407" i="62"/>
  <c r="G3407" i="62"/>
  <c r="H3407" i="62"/>
  <c r="I3407" i="62"/>
  <c r="J3407" i="62"/>
  <c r="K3407" i="62"/>
  <c r="L3407" i="62"/>
  <c r="M3407" i="62"/>
  <c r="N3407" i="62"/>
  <c r="C3408" i="62"/>
  <c r="D3408" i="62"/>
  <c r="E3408" i="62"/>
  <c r="F3408" i="62"/>
  <c r="G3408" i="62"/>
  <c r="H3408" i="62"/>
  <c r="I3408" i="62"/>
  <c r="J3408" i="62"/>
  <c r="K3408" i="62"/>
  <c r="L3408" i="62"/>
  <c r="M3408" i="62"/>
  <c r="N3408" i="62"/>
  <c r="C3409" i="62"/>
  <c r="D3409" i="62"/>
  <c r="E3409" i="62"/>
  <c r="F3409" i="62"/>
  <c r="G3409" i="62"/>
  <c r="H3409" i="62"/>
  <c r="I3409" i="62"/>
  <c r="J3409" i="62"/>
  <c r="K3409" i="62"/>
  <c r="L3409" i="62"/>
  <c r="M3409" i="62"/>
  <c r="N3409" i="62"/>
  <c r="C3410" i="62"/>
  <c r="D3410" i="62"/>
  <c r="E3410" i="62"/>
  <c r="F3410" i="62"/>
  <c r="G3410" i="62"/>
  <c r="H3410" i="62"/>
  <c r="I3410" i="62"/>
  <c r="J3410" i="62"/>
  <c r="K3410" i="62"/>
  <c r="L3410" i="62"/>
  <c r="M3410" i="62"/>
  <c r="N3410" i="62"/>
  <c r="C3411" i="62"/>
  <c r="D3411" i="62"/>
  <c r="E3411" i="62"/>
  <c r="F3411" i="62"/>
  <c r="G3411" i="62"/>
  <c r="H3411" i="62"/>
  <c r="I3411" i="62"/>
  <c r="J3411" i="62"/>
  <c r="K3411" i="62"/>
  <c r="L3411" i="62"/>
  <c r="M3411" i="62"/>
  <c r="N3411" i="62"/>
  <c r="C3412" i="62"/>
  <c r="D3412" i="62"/>
  <c r="E3412" i="62"/>
  <c r="F3412" i="62"/>
  <c r="G3412" i="62"/>
  <c r="H3412" i="62"/>
  <c r="I3412" i="62"/>
  <c r="J3412" i="62"/>
  <c r="K3412" i="62"/>
  <c r="L3412" i="62"/>
  <c r="M3412" i="62"/>
  <c r="N3412" i="62"/>
  <c r="C3413" i="62"/>
  <c r="D3413" i="62"/>
  <c r="E3413" i="62"/>
  <c r="F3413" i="62"/>
  <c r="G3413" i="62"/>
  <c r="H3413" i="62"/>
  <c r="I3413" i="62"/>
  <c r="J3413" i="62"/>
  <c r="K3413" i="62"/>
  <c r="L3413" i="62"/>
  <c r="M3413" i="62"/>
  <c r="N3413" i="62"/>
  <c r="C3414" i="62"/>
  <c r="D3414" i="62"/>
  <c r="E3414" i="62"/>
  <c r="F3414" i="62"/>
  <c r="G3414" i="62"/>
  <c r="H3414" i="62"/>
  <c r="I3414" i="62"/>
  <c r="J3414" i="62"/>
  <c r="K3414" i="62"/>
  <c r="L3414" i="62"/>
  <c r="M3414" i="62"/>
  <c r="N3414" i="62"/>
  <c r="C3415" i="62"/>
  <c r="D3415" i="62"/>
  <c r="E3415" i="62"/>
  <c r="F3415" i="62"/>
  <c r="G3415" i="62"/>
  <c r="H3415" i="62"/>
  <c r="I3415" i="62"/>
  <c r="J3415" i="62"/>
  <c r="K3415" i="62"/>
  <c r="L3415" i="62"/>
  <c r="M3415" i="62"/>
  <c r="N3415" i="62"/>
  <c r="C3416" i="62"/>
  <c r="D3416" i="62"/>
  <c r="E3416" i="62"/>
  <c r="F3416" i="62"/>
  <c r="G3416" i="62"/>
  <c r="H3416" i="62"/>
  <c r="I3416" i="62"/>
  <c r="J3416" i="62"/>
  <c r="K3416" i="62"/>
  <c r="L3416" i="62"/>
  <c r="M3416" i="62"/>
  <c r="N3416" i="62"/>
  <c r="C3417" i="62"/>
  <c r="D3417" i="62"/>
  <c r="E3417" i="62"/>
  <c r="F3417" i="62"/>
  <c r="G3417" i="62"/>
  <c r="H3417" i="62"/>
  <c r="I3417" i="62"/>
  <c r="J3417" i="62"/>
  <c r="K3417" i="62"/>
  <c r="L3417" i="62"/>
  <c r="M3417" i="62"/>
  <c r="N3417" i="62"/>
  <c r="C3418" i="62"/>
  <c r="D3418" i="62"/>
  <c r="E3418" i="62"/>
  <c r="F3418" i="62"/>
  <c r="G3418" i="62"/>
  <c r="H3418" i="62"/>
  <c r="I3418" i="62"/>
  <c r="J3418" i="62"/>
  <c r="K3418" i="62"/>
  <c r="L3418" i="62"/>
  <c r="M3418" i="62"/>
  <c r="N3418" i="62"/>
  <c r="C3419" i="62"/>
  <c r="D3419" i="62"/>
  <c r="E3419" i="62"/>
  <c r="F3419" i="62"/>
  <c r="G3419" i="62"/>
  <c r="H3419" i="62"/>
  <c r="I3419" i="62"/>
  <c r="J3419" i="62"/>
  <c r="K3419" i="62"/>
  <c r="L3419" i="62"/>
  <c r="M3419" i="62"/>
  <c r="N3419" i="62"/>
  <c r="C3420" i="62"/>
  <c r="D3420" i="62"/>
  <c r="E3420" i="62"/>
  <c r="F3420" i="62"/>
  <c r="G3420" i="62"/>
  <c r="H3420" i="62"/>
  <c r="I3420" i="62"/>
  <c r="J3420" i="62"/>
  <c r="K3420" i="62"/>
  <c r="L3420" i="62"/>
  <c r="M3420" i="62"/>
  <c r="N3420" i="62"/>
  <c r="C3421" i="62"/>
  <c r="D3421" i="62"/>
  <c r="E3421" i="62"/>
  <c r="F3421" i="62"/>
  <c r="G3421" i="62"/>
  <c r="H3421" i="62"/>
  <c r="I3421" i="62"/>
  <c r="J3421" i="62"/>
  <c r="K3421" i="62"/>
  <c r="L3421" i="62"/>
  <c r="M3421" i="62"/>
  <c r="N3421" i="62"/>
  <c r="C3422" i="62"/>
  <c r="D3422" i="62"/>
  <c r="E3422" i="62"/>
  <c r="F3422" i="62"/>
  <c r="G3422" i="62"/>
  <c r="H3422" i="62"/>
  <c r="I3422" i="62"/>
  <c r="J3422" i="62"/>
  <c r="K3422" i="62"/>
  <c r="L3422" i="62"/>
  <c r="M3422" i="62"/>
  <c r="N3422" i="62"/>
  <c r="C3423" i="62"/>
  <c r="D3423" i="62"/>
  <c r="E3423" i="62"/>
  <c r="F3423" i="62"/>
  <c r="G3423" i="62"/>
  <c r="H3423" i="62"/>
  <c r="I3423" i="62"/>
  <c r="J3423" i="62"/>
  <c r="K3423" i="62"/>
  <c r="L3423" i="62"/>
  <c r="M3423" i="62"/>
  <c r="N3423" i="62"/>
  <c r="C3424" i="62"/>
  <c r="D3424" i="62"/>
  <c r="E3424" i="62"/>
  <c r="F3424" i="62"/>
  <c r="G3424" i="62"/>
  <c r="H3424" i="62"/>
  <c r="I3424" i="62"/>
  <c r="J3424" i="62"/>
  <c r="K3424" i="62"/>
  <c r="L3424" i="62"/>
  <c r="M3424" i="62"/>
  <c r="N3424" i="62"/>
  <c r="C3425" i="62"/>
  <c r="D3425" i="62"/>
  <c r="E3425" i="62"/>
  <c r="F3425" i="62"/>
  <c r="G3425" i="62"/>
  <c r="H3425" i="62"/>
  <c r="I3425" i="62"/>
  <c r="J3425" i="62"/>
  <c r="K3425" i="62"/>
  <c r="L3425" i="62"/>
  <c r="M3425" i="62"/>
  <c r="N3425" i="62"/>
  <c r="C3426" i="62"/>
  <c r="D3426" i="62"/>
  <c r="E3426" i="62"/>
  <c r="F3426" i="62"/>
  <c r="G3426" i="62"/>
  <c r="H3426" i="62"/>
  <c r="I3426" i="62"/>
  <c r="J3426" i="62"/>
  <c r="K3426" i="62"/>
  <c r="L3426" i="62"/>
  <c r="M3426" i="62"/>
  <c r="N3426" i="62"/>
  <c r="C3427" i="62"/>
  <c r="D3427" i="62"/>
  <c r="E3427" i="62"/>
  <c r="F3427" i="62"/>
  <c r="G3427" i="62"/>
  <c r="H3427" i="62"/>
  <c r="I3427" i="62"/>
  <c r="J3427" i="62"/>
  <c r="K3427" i="62"/>
  <c r="L3427" i="62"/>
  <c r="M3427" i="62"/>
  <c r="N3427" i="62"/>
  <c r="C3428" i="62"/>
  <c r="D3428" i="62"/>
  <c r="E3428" i="62"/>
  <c r="F3428" i="62"/>
  <c r="G3428" i="62"/>
  <c r="H3428" i="62"/>
  <c r="I3428" i="62"/>
  <c r="J3428" i="62"/>
  <c r="K3428" i="62"/>
  <c r="L3428" i="62"/>
  <c r="M3428" i="62"/>
  <c r="N3428" i="62"/>
  <c r="C3429" i="62"/>
  <c r="D3429" i="62"/>
  <c r="E3429" i="62"/>
  <c r="F3429" i="62"/>
  <c r="G3429" i="62"/>
  <c r="H3429" i="62"/>
  <c r="I3429" i="62"/>
  <c r="J3429" i="62"/>
  <c r="K3429" i="62"/>
  <c r="L3429" i="62"/>
  <c r="M3429" i="62"/>
  <c r="N3429" i="62"/>
  <c r="C3430" i="62"/>
  <c r="D3430" i="62"/>
  <c r="E3430" i="62"/>
  <c r="F3430" i="62"/>
  <c r="G3430" i="62"/>
  <c r="H3430" i="62"/>
  <c r="I3430" i="62"/>
  <c r="J3430" i="62"/>
  <c r="K3430" i="62"/>
  <c r="L3430" i="62"/>
  <c r="M3430" i="62"/>
  <c r="N3430" i="62"/>
  <c r="C3431" i="62"/>
  <c r="D3431" i="62"/>
  <c r="E3431" i="62"/>
  <c r="F3431" i="62"/>
  <c r="G3431" i="62"/>
  <c r="H3431" i="62"/>
  <c r="I3431" i="62"/>
  <c r="J3431" i="62"/>
  <c r="K3431" i="62"/>
  <c r="L3431" i="62"/>
  <c r="M3431" i="62"/>
  <c r="N3431" i="62"/>
  <c r="C3432" i="62"/>
  <c r="D3432" i="62"/>
  <c r="E3432" i="62"/>
  <c r="F3432" i="62"/>
  <c r="G3432" i="62"/>
  <c r="H3432" i="62"/>
  <c r="I3432" i="62"/>
  <c r="J3432" i="62"/>
  <c r="K3432" i="62"/>
  <c r="L3432" i="62"/>
  <c r="M3432" i="62"/>
  <c r="N3432" i="62"/>
  <c r="C3433" i="62"/>
  <c r="D3433" i="62"/>
  <c r="E3433" i="62"/>
  <c r="F3433" i="62"/>
  <c r="G3433" i="62"/>
  <c r="H3433" i="62"/>
  <c r="I3433" i="62"/>
  <c r="J3433" i="62"/>
  <c r="K3433" i="62"/>
  <c r="L3433" i="62"/>
  <c r="M3433" i="62"/>
  <c r="N3433" i="62"/>
  <c r="C3434" i="62"/>
  <c r="D3434" i="62"/>
  <c r="E3434" i="62"/>
  <c r="F3434" i="62"/>
  <c r="G3434" i="62"/>
  <c r="H3434" i="62"/>
  <c r="I3434" i="62"/>
  <c r="J3434" i="62"/>
  <c r="K3434" i="62"/>
  <c r="L3434" i="62"/>
  <c r="M3434" i="62"/>
  <c r="N3434" i="62"/>
  <c r="C3435" i="62"/>
  <c r="D3435" i="62"/>
  <c r="E3435" i="62"/>
  <c r="F3435" i="62"/>
  <c r="G3435" i="62"/>
  <c r="H3435" i="62"/>
  <c r="I3435" i="62"/>
  <c r="J3435" i="62"/>
  <c r="K3435" i="62"/>
  <c r="L3435" i="62"/>
  <c r="M3435" i="62"/>
  <c r="N3435" i="62"/>
  <c r="C3436" i="62"/>
  <c r="D3436" i="62"/>
  <c r="E3436" i="62"/>
  <c r="F3436" i="62"/>
  <c r="G3436" i="62"/>
  <c r="H3436" i="62"/>
  <c r="I3436" i="62"/>
  <c r="J3436" i="62"/>
  <c r="K3436" i="62"/>
  <c r="L3436" i="62"/>
  <c r="M3436" i="62"/>
  <c r="N3436" i="62"/>
  <c r="C3437" i="62"/>
  <c r="D3437" i="62"/>
  <c r="E3437" i="62"/>
  <c r="F3437" i="62"/>
  <c r="G3437" i="62"/>
  <c r="H3437" i="62"/>
  <c r="I3437" i="62"/>
  <c r="J3437" i="62"/>
  <c r="K3437" i="62"/>
  <c r="L3437" i="62"/>
  <c r="M3437" i="62"/>
  <c r="N3437" i="62"/>
  <c r="C3438" i="62"/>
  <c r="D3438" i="62"/>
  <c r="E3438" i="62"/>
  <c r="F3438" i="62"/>
  <c r="G3438" i="62"/>
  <c r="H3438" i="62"/>
  <c r="I3438" i="62"/>
  <c r="J3438" i="62"/>
  <c r="K3438" i="62"/>
  <c r="L3438" i="62"/>
  <c r="M3438" i="62"/>
  <c r="N3438" i="62"/>
  <c r="C3439" i="62"/>
  <c r="D3439" i="62"/>
  <c r="E3439" i="62"/>
  <c r="F3439" i="62"/>
  <c r="G3439" i="62"/>
  <c r="H3439" i="62"/>
  <c r="I3439" i="62"/>
  <c r="J3439" i="62"/>
  <c r="K3439" i="62"/>
  <c r="L3439" i="62"/>
  <c r="M3439" i="62"/>
  <c r="N3439" i="62"/>
  <c r="C3440" i="62"/>
  <c r="D3440" i="62"/>
  <c r="E3440" i="62"/>
  <c r="F3440" i="62"/>
  <c r="G3440" i="62"/>
  <c r="H3440" i="62"/>
  <c r="I3440" i="62"/>
  <c r="J3440" i="62"/>
  <c r="K3440" i="62"/>
  <c r="L3440" i="62"/>
  <c r="M3440" i="62"/>
  <c r="N3440" i="62"/>
  <c r="C3441" i="62"/>
  <c r="D3441" i="62"/>
  <c r="E3441" i="62"/>
  <c r="F3441" i="62"/>
  <c r="G3441" i="62"/>
  <c r="H3441" i="62"/>
  <c r="I3441" i="62"/>
  <c r="J3441" i="62"/>
  <c r="K3441" i="62"/>
  <c r="L3441" i="62"/>
  <c r="M3441" i="62"/>
  <c r="N3441" i="62"/>
  <c r="C3442" i="62"/>
  <c r="D3442" i="62"/>
  <c r="E3442" i="62"/>
  <c r="F3442" i="62"/>
  <c r="G3442" i="62"/>
  <c r="H3442" i="62"/>
  <c r="I3442" i="62"/>
  <c r="J3442" i="62"/>
  <c r="K3442" i="62"/>
  <c r="L3442" i="62"/>
  <c r="M3442" i="62"/>
  <c r="N3442" i="62"/>
  <c r="C3443" i="62"/>
  <c r="D3443" i="62"/>
  <c r="E3443" i="62"/>
  <c r="F3443" i="62"/>
  <c r="G3443" i="62"/>
  <c r="H3443" i="62"/>
  <c r="I3443" i="62"/>
  <c r="J3443" i="62"/>
  <c r="K3443" i="62"/>
  <c r="L3443" i="62"/>
  <c r="M3443" i="62"/>
  <c r="N3443" i="62"/>
  <c r="C3444" i="62"/>
  <c r="D3444" i="62"/>
  <c r="E3444" i="62"/>
  <c r="F3444" i="62"/>
  <c r="G3444" i="62"/>
  <c r="H3444" i="62"/>
  <c r="I3444" i="62"/>
  <c r="J3444" i="62"/>
  <c r="K3444" i="62"/>
  <c r="L3444" i="62"/>
  <c r="M3444" i="62"/>
  <c r="N3444" i="62"/>
  <c r="C3445" i="62"/>
  <c r="D3445" i="62"/>
  <c r="E3445" i="62"/>
  <c r="F3445" i="62"/>
  <c r="G3445" i="62"/>
  <c r="H3445" i="62"/>
  <c r="I3445" i="62"/>
  <c r="J3445" i="62"/>
  <c r="K3445" i="62"/>
  <c r="L3445" i="62"/>
  <c r="M3445" i="62"/>
  <c r="N3445" i="62"/>
  <c r="C3446" i="62"/>
  <c r="D3446" i="62"/>
  <c r="E3446" i="62"/>
  <c r="F3446" i="62"/>
  <c r="G3446" i="62"/>
  <c r="H3446" i="62"/>
  <c r="I3446" i="62"/>
  <c r="J3446" i="62"/>
  <c r="K3446" i="62"/>
  <c r="L3446" i="62"/>
  <c r="M3446" i="62"/>
  <c r="N3446" i="62"/>
  <c r="C3447" i="62"/>
  <c r="D3447" i="62"/>
  <c r="E3447" i="62"/>
  <c r="F3447" i="62"/>
  <c r="G3447" i="62"/>
  <c r="H3447" i="62"/>
  <c r="I3447" i="62"/>
  <c r="J3447" i="62"/>
  <c r="K3447" i="62"/>
  <c r="L3447" i="62"/>
  <c r="M3447" i="62"/>
  <c r="N3447" i="62"/>
  <c r="C3448" i="62"/>
  <c r="D3448" i="62"/>
  <c r="E3448" i="62"/>
  <c r="F3448" i="62"/>
  <c r="G3448" i="62"/>
  <c r="H3448" i="62"/>
  <c r="I3448" i="62"/>
  <c r="J3448" i="62"/>
  <c r="K3448" i="62"/>
  <c r="L3448" i="62"/>
  <c r="M3448" i="62"/>
  <c r="N3448" i="62"/>
  <c r="C3449" i="62"/>
  <c r="D3449" i="62"/>
  <c r="E3449" i="62"/>
  <c r="F3449" i="62"/>
  <c r="G3449" i="62"/>
  <c r="H3449" i="62"/>
  <c r="I3449" i="62"/>
  <c r="J3449" i="62"/>
  <c r="K3449" i="62"/>
  <c r="L3449" i="62"/>
  <c r="M3449" i="62"/>
  <c r="N3449" i="62"/>
  <c r="C3450" i="62"/>
  <c r="D3450" i="62"/>
  <c r="E3450" i="62"/>
  <c r="F3450" i="62"/>
  <c r="G3450" i="62"/>
  <c r="H3450" i="62"/>
  <c r="I3450" i="62"/>
  <c r="J3450" i="62"/>
  <c r="K3450" i="62"/>
  <c r="L3450" i="62"/>
  <c r="M3450" i="62"/>
  <c r="N3450" i="62"/>
  <c r="C3451" i="62"/>
  <c r="D3451" i="62"/>
  <c r="E3451" i="62"/>
  <c r="F3451" i="62"/>
  <c r="G3451" i="62"/>
  <c r="H3451" i="62"/>
  <c r="I3451" i="62"/>
  <c r="J3451" i="62"/>
  <c r="K3451" i="62"/>
  <c r="L3451" i="62"/>
  <c r="M3451" i="62"/>
  <c r="N3451" i="62"/>
  <c r="C3452" i="62"/>
  <c r="D3452" i="62"/>
  <c r="E3452" i="62"/>
  <c r="F3452" i="62"/>
  <c r="G3452" i="62"/>
  <c r="H3452" i="62"/>
  <c r="I3452" i="62"/>
  <c r="J3452" i="62"/>
  <c r="K3452" i="62"/>
  <c r="L3452" i="62"/>
  <c r="M3452" i="62"/>
  <c r="N3452" i="62"/>
  <c r="C3453" i="62"/>
  <c r="D3453" i="62"/>
  <c r="E3453" i="62"/>
  <c r="F3453" i="62"/>
  <c r="G3453" i="62"/>
  <c r="H3453" i="62"/>
  <c r="I3453" i="62"/>
  <c r="J3453" i="62"/>
  <c r="K3453" i="62"/>
  <c r="L3453" i="62"/>
  <c r="M3453" i="62"/>
  <c r="N3453" i="62"/>
  <c r="C3454" i="62"/>
  <c r="D3454" i="62"/>
  <c r="E3454" i="62"/>
  <c r="F3454" i="62"/>
  <c r="G3454" i="62"/>
  <c r="H3454" i="62"/>
  <c r="I3454" i="62"/>
  <c r="J3454" i="62"/>
  <c r="K3454" i="62"/>
  <c r="L3454" i="62"/>
  <c r="M3454" i="62"/>
  <c r="N3454" i="62"/>
  <c r="C3455" i="62"/>
  <c r="D3455" i="62"/>
  <c r="E3455" i="62"/>
  <c r="F3455" i="62"/>
  <c r="G3455" i="62"/>
  <c r="H3455" i="62"/>
  <c r="I3455" i="62"/>
  <c r="J3455" i="62"/>
  <c r="K3455" i="62"/>
  <c r="L3455" i="62"/>
  <c r="M3455" i="62"/>
  <c r="N3455" i="62"/>
  <c r="C3456" i="62"/>
  <c r="D3456" i="62"/>
  <c r="E3456" i="62"/>
  <c r="F3456" i="62"/>
  <c r="G3456" i="62"/>
  <c r="H3456" i="62"/>
  <c r="I3456" i="62"/>
  <c r="J3456" i="62"/>
  <c r="K3456" i="62"/>
  <c r="L3456" i="62"/>
  <c r="M3456" i="62"/>
  <c r="N3456" i="62"/>
  <c r="C3457" i="62"/>
  <c r="D3457" i="62"/>
  <c r="E3457" i="62"/>
  <c r="F3457" i="62"/>
  <c r="G3457" i="62"/>
  <c r="H3457" i="62"/>
  <c r="I3457" i="62"/>
  <c r="J3457" i="62"/>
  <c r="K3457" i="62"/>
  <c r="L3457" i="62"/>
  <c r="M3457" i="62"/>
  <c r="N3457" i="62"/>
  <c r="C3458" i="62"/>
  <c r="D3458" i="62"/>
  <c r="E3458" i="62"/>
  <c r="F3458" i="62"/>
  <c r="G3458" i="62"/>
  <c r="H3458" i="62"/>
  <c r="I3458" i="62"/>
  <c r="J3458" i="62"/>
  <c r="K3458" i="62"/>
  <c r="L3458" i="62"/>
  <c r="M3458" i="62"/>
  <c r="N3458" i="62"/>
  <c r="C3459" i="62"/>
  <c r="D3459" i="62"/>
  <c r="E3459" i="62"/>
  <c r="F3459" i="62"/>
  <c r="G3459" i="62"/>
  <c r="H3459" i="62"/>
  <c r="I3459" i="62"/>
  <c r="J3459" i="62"/>
  <c r="K3459" i="62"/>
  <c r="L3459" i="62"/>
  <c r="M3459" i="62"/>
  <c r="N3459" i="62"/>
  <c r="C3460" i="62"/>
  <c r="D3460" i="62"/>
  <c r="E3460" i="62"/>
  <c r="F3460" i="62"/>
  <c r="G3460" i="62"/>
  <c r="H3460" i="62"/>
  <c r="I3460" i="62"/>
  <c r="J3460" i="62"/>
  <c r="K3460" i="62"/>
  <c r="L3460" i="62"/>
  <c r="M3460" i="62"/>
  <c r="N3460" i="62"/>
  <c r="C3461" i="62"/>
  <c r="D3461" i="62"/>
  <c r="E3461" i="62"/>
  <c r="F3461" i="62"/>
  <c r="G3461" i="62"/>
  <c r="H3461" i="62"/>
  <c r="I3461" i="62"/>
  <c r="J3461" i="62"/>
  <c r="K3461" i="62"/>
  <c r="L3461" i="62"/>
  <c r="M3461" i="62"/>
  <c r="N3461" i="62"/>
  <c r="C3462" i="62"/>
  <c r="D3462" i="62"/>
  <c r="E3462" i="62"/>
  <c r="F3462" i="62"/>
  <c r="G3462" i="62"/>
  <c r="H3462" i="62"/>
  <c r="I3462" i="62"/>
  <c r="J3462" i="62"/>
  <c r="K3462" i="62"/>
  <c r="L3462" i="62"/>
  <c r="M3462" i="62"/>
  <c r="N3462" i="62"/>
  <c r="C3463" i="62"/>
  <c r="D3463" i="62"/>
  <c r="E3463" i="62"/>
  <c r="F3463" i="62"/>
  <c r="G3463" i="62"/>
  <c r="H3463" i="62"/>
  <c r="I3463" i="62"/>
  <c r="J3463" i="62"/>
  <c r="K3463" i="62"/>
  <c r="L3463" i="62"/>
  <c r="M3463" i="62"/>
  <c r="N3463" i="62"/>
  <c r="C3464" i="62"/>
  <c r="D3464" i="62"/>
  <c r="E3464" i="62"/>
  <c r="F3464" i="62"/>
  <c r="G3464" i="62"/>
  <c r="H3464" i="62"/>
  <c r="I3464" i="62"/>
  <c r="J3464" i="62"/>
  <c r="K3464" i="62"/>
  <c r="L3464" i="62"/>
  <c r="M3464" i="62"/>
  <c r="N3464" i="62"/>
  <c r="C3465" i="62"/>
  <c r="D3465" i="62"/>
  <c r="E3465" i="62"/>
  <c r="F3465" i="62"/>
  <c r="G3465" i="62"/>
  <c r="H3465" i="62"/>
  <c r="I3465" i="62"/>
  <c r="J3465" i="62"/>
  <c r="K3465" i="62"/>
  <c r="L3465" i="62"/>
  <c r="M3465" i="62"/>
  <c r="N3465" i="62"/>
  <c r="C3466" i="62"/>
  <c r="D3466" i="62"/>
  <c r="E3466" i="62"/>
  <c r="F3466" i="62"/>
  <c r="G3466" i="62"/>
  <c r="H3466" i="62"/>
  <c r="I3466" i="62"/>
  <c r="J3466" i="62"/>
  <c r="K3466" i="62"/>
  <c r="L3466" i="62"/>
  <c r="M3466" i="62"/>
  <c r="N3466" i="62"/>
  <c r="C3467" i="62"/>
  <c r="D3467" i="62"/>
  <c r="E3467" i="62"/>
  <c r="F3467" i="62"/>
  <c r="G3467" i="62"/>
  <c r="H3467" i="62"/>
  <c r="I3467" i="62"/>
  <c r="J3467" i="62"/>
  <c r="K3467" i="62"/>
  <c r="L3467" i="62"/>
  <c r="M3467" i="62"/>
  <c r="N3467" i="62"/>
  <c r="C3468" i="62"/>
  <c r="D3468" i="62"/>
  <c r="E3468" i="62"/>
  <c r="F3468" i="62"/>
  <c r="G3468" i="62"/>
  <c r="H3468" i="62"/>
  <c r="I3468" i="62"/>
  <c r="J3468" i="62"/>
  <c r="K3468" i="62"/>
  <c r="L3468" i="62"/>
  <c r="M3468" i="62"/>
  <c r="N3468" i="62"/>
  <c r="C3469" i="62"/>
  <c r="D3469" i="62"/>
  <c r="E3469" i="62"/>
  <c r="F3469" i="62"/>
  <c r="G3469" i="62"/>
  <c r="H3469" i="62"/>
  <c r="I3469" i="62"/>
  <c r="J3469" i="62"/>
  <c r="K3469" i="62"/>
  <c r="L3469" i="62"/>
  <c r="M3469" i="62"/>
  <c r="N3469" i="62"/>
  <c r="C3470" i="62"/>
  <c r="D3470" i="62"/>
  <c r="E3470" i="62"/>
  <c r="F3470" i="62"/>
  <c r="G3470" i="62"/>
  <c r="H3470" i="62"/>
  <c r="I3470" i="62"/>
  <c r="J3470" i="62"/>
  <c r="K3470" i="62"/>
  <c r="L3470" i="62"/>
  <c r="M3470" i="62"/>
  <c r="N3470" i="62"/>
  <c r="C3471" i="62"/>
  <c r="D3471" i="62"/>
  <c r="E3471" i="62"/>
  <c r="F3471" i="62"/>
  <c r="G3471" i="62"/>
  <c r="H3471" i="62"/>
  <c r="I3471" i="62"/>
  <c r="J3471" i="62"/>
  <c r="K3471" i="62"/>
  <c r="L3471" i="62"/>
  <c r="M3471" i="62"/>
  <c r="N3471" i="62"/>
  <c r="C3472" i="62"/>
  <c r="D3472" i="62"/>
  <c r="E3472" i="62"/>
  <c r="F3472" i="62"/>
  <c r="G3472" i="62"/>
  <c r="H3472" i="62"/>
  <c r="I3472" i="62"/>
  <c r="J3472" i="62"/>
  <c r="K3472" i="62"/>
  <c r="L3472" i="62"/>
  <c r="M3472" i="62"/>
  <c r="N3472" i="62"/>
  <c r="C3473" i="62"/>
  <c r="D3473" i="62"/>
  <c r="E3473" i="62"/>
  <c r="F3473" i="62"/>
  <c r="G3473" i="62"/>
  <c r="H3473" i="62"/>
  <c r="I3473" i="62"/>
  <c r="J3473" i="62"/>
  <c r="K3473" i="62"/>
  <c r="L3473" i="62"/>
  <c r="M3473" i="62"/>
  <c r="N3473" i="62"/>
  <c r="C3474" i="62"/>
  <c r="D3474" i="62"/>
  <c r="E3474" i="62"/>
  <c r="F3474" i="62"/>
  <c r="G3474" i="62"/>
  <c r="H3474" i="62"/>
  <c r="I3474" i="62"/>
  <c r="J3474" i="62"/>
  <c r="K3474" i="62"/>
  <c r="L3474" i="62"/>
  <c r="M3474" i="62"/>
  <c r="N3474" i="62"/>
  <c r="C3475" i="62"/>
  <c r="D3475" i="62"/>
  <c r="E3475" i="62"/>
  <c r="F3475" i="62"/>
  <c r="G3475" i="62"/>
  <c r="H3475" i="62"/>
  <c r="I3475" i="62"/>
  <c r="J3475" i="62"/>
  <c r="K3475" i="62"/>
  <c r="L3475" i="62"/>
  <c r="M3475" i="62"/>
  <c r="N3475" i="62"/>
  <c r="C3476" i="62"/>
  <c r="D3476" i="62"/>
  <c r="E3476" i="62"/>
  <c r="F3476" i="62"/>
  <c r="G3476" i="62"/>
  <c r="H3476" i="62"/>
  <c r="I3476" i="62"/>
  <c r="J3476" i="62"/>
  <c r="K3476" i="62"/>
  <c r="L3476" i="62"/>
  <c r="M3476" i="62"/>
  <c r="N3476" i="62"/>
  <c r="C3477" i="62"/>
  <c r="D3477" i="62"/>
  <c r="E3477" i="62"/>
  <c r="F3477" i="62"/>
  <c r="G3477" i="62"/>
  <c r="H3477" i="62"/>
  <c r="I3477" i="62"/>
  <c r="J3477" i="62"/>
  <c r="K3477" i="62"/>
  <c r="L3477" i="62"/>
  <c r="M3477" i="62"/>
  <c r="N3477" i="62"/>
  <c r="C3478" i="62"/>
  <c r="D3478" i="62"/>
  <c r="E3478" i="62"/>
  <c r="F3478" i="62"/>
  <c r="G3478" i="62"/>
  <c r="H3478" i="62"/>
  <c r="I3478" i="62"/>
  <c r="J3478" i="62"/>
  <c r="K3478" i="62"/>
  <c r="L3478" i="62"/>
  <c r="M3478" i="62"/>
  <c r="N3478" i="62"/>
  <c r="C3479" i="62"/>
  <c r="D3479" i="62"/>
  <c r="E3479" i="62"/>
  <c r="F3479" i="62"/>
  <c r="G3479" i="62"/>
  <c r="H3479" i="62"/>
  <c r="I3479" i="62"/>
  <c r="J3479" i="62"/>
  <c r="K3479" i="62"/>
  <c r="L3479" i="62"/>
  <c r="M3479" i="62"/>
  <c r="N3479" i="62"/>
  <c r="C3480" i="62"/>
  <c r="D3480" i="62"/>
  <c r="E3480" i="62"/>
  <c r="F3480" i="62"/>
  <c r="G3480" i="62"/>
  <c r="H3480" i="62"/>
  <c r="I3480" i="62"/>
  <c r="J3480" i="62"/>
  <c r="K3480" i="62"/>
  <c r="L3480" i="62"/>
  <c r="M3480" i="62"/>
  <c r="N3480" i="62"/>
  <c r="C3481" i="62"/>
  <c r="D3481" i="62"/>
  <c r="E3481" i="62"/>
  <c r="F3481" i="62"/>
  <c r="G3481" i="62"/>
  <c r="H3481" i="62"/>
  <c r="I3481" i="62"/>
  <c r="J3481" i="62"/>
  <c r="K3481" i="62"/>
  <c r="L3481" i="62"/>
  <c r="M3481" i="62"/>
  <c r="N3481" i="62"/>
  <c r="C3482" i="62"/>
  <c r="D3482" i="62"/>
  <c r="E3482" i="62"/>
  <c r="F3482" i="62"/>
  <c r="G3482" i="62"/>
  <c r="H3482" i="62"/>
  <c r="I3482" i="62"/>
  <c r="J3482" i="62"/>
  <c r="K3482" i="62"/>
  <c r="L3482" i="62"/>
  <c r="M3482" i="62"/>
  <c r="N3482" i="62"/>
  <c r="C3483" i="62"/>
  <c r="D3483" i="62"/>
  <c r="E3483" i="62"/>
  <c r="F3483" i="62"/>
  <c r="G3483" i="62"/>
  <c r="H3483" i="62"/>
  <c r="I3483" i="62"/>
  <c r="J3483" i="62"/>
  <c r="K3483" i="62"/>
  <c r="L3483" i="62"/>
  <c r="M3483" i="62"/>
  <c r="N3483" i="62"/>
  <c r="C3484" i="62"/>
  <c r="D3484" i="62"/>
  <c r="E3484" i="62"/>
  <c r="F3484" i="62"/>
  <c r="G3484" i="62"/>
  <c r="H3484" i="62"/>
  <c r="I3484" i="62"/>
  <c r="J3484" i="62"/>
  <c r="K3484" i="62"/>
  <c r="L3484" i="62"/>
  <c r="M3484" i="62"/>
  <c r="N3484" i="62"/>
  <c r="C3485" i="62"/>
  <c r="D3485" i="62"/>
  <c r="E3485" i="62"/>
  <c r="F3485" i="62"/>
  <c r="G3485" i="62"/>
  <c r="H3485" i="62"/>
  <c r="I3485" i="62"/>
  <c r="J3485" i="62"/>
  <c r="K3485" i="62"/>
  <c r="L3485" i="62"/>
  <c r="M3485" i="62"/>
  <c r="N3485" i="62"/>
  <c r="C3486" i="62"/>
  <c r="D3486" i="62"/>
  <c r="E3486" i="62"/>
  <c r="F3486" i="62"/>
  <c r="G3486" i="62"/>
  <c r="H3486" i="62"/>
  <c r="I3486" i="62"/>
  <c r="J3486" i="62"/>
  <c r="K3486" i="62"/>
  <c r="L3486" i="62"/>
  <c r="M3486" i="62"/>
  <c r="N3486" i="62"/>
  <c r="C3487" i="62"/>
  <c r="D3487" i="62"/>
  <c r="E3487" i="62"/>
  <c r="F3487" i="62"/>
  <c r="G3487" i="62"/>
  <c r="H3487" i="62"/>
  <c r="I3487" i="62"/>
  <c r="J3487" i="62"/>
  <c r="K3487" i="62"/>
  <c r="L3487" i="62"/>
  <c r="M3487" i="62"/>
  <c r="N3487" i="62"/>
  <c r="C3488" i="62"/>
  <c r="D3488" i="62"/>
  <c r="E3488" i="62"/>
  <c r="F3488" i="62"/>
  <c r="G3488" i="62"/>
  <c r="H3488" i="62"/>
  <c r="I3488" i="62"/>
  <c r="J3488" i="62"/>
  <c r="K3488" i="62"/>
  <c r="L3488" i="62"/>
  <c r="M3488" i="62"/>
  <c r="N3488" i="62"/>
  <c r="C3489" i="62"/>
  <c r="D3489" i="62"/>
  <c r="E3489" i="62"/>
  <c r="F3489" i="62"/>
  <c r="G3489" i="62"/>
  <c r="H3489" i="62"/>
  <c r="I3489" i="62"/>
  <c r="J3489" i="62"/>
  <c r="K3489" i="62"/>
  <c r="L3489" i="62"/>
  <c r="M3489" i="62"/>
  <c r="N3489" i="62"/>
  <c r="C3490" i="62"/>
  <c r="D3490" i="62"/>
  <c r="E3490" i="62"/>
  <c r="F3490" i="62"/>
  <c r="G3490" i="62"/>
  <c r="H3490" i="62"/>
  <c r="I3490" i="62"/>
  <c r="J3490" i="62"/>
  <c r="K3490" i="62"/>
  <c r="L3490" i="62"/>
  <c r="M3490" i="62"/>
  <c r="N3490" i="62"/>
  <c r="C3491" i="62"/>
  <c r="D3491" i="62"/>
  <c r="E3491" i="62"/>
  <c r="F3491" i="62"/>
  <c r="G3491" i="62"/>
  <c r="H3491" i="62"/>
  <c r="I3491" i="62"/>
  <c r="J3491" i="62"/>
  <c r="K3491" i="62"/>
  <c r="L3491" i="62"/>
  <c r="M3491" i="62"/>
  <c r="N3491" i="62"/>
  <c r="C3492" i="62"/>
  <c r="D3492" i="62"/>
  <c r="E3492" i="62"/>
  <c r="F3492" i="62"/>
  <c r="G3492" i="62"/>
  <c r="H3492" i="62"/>
  <c r="I3492" i="62"/>
  <c r="J3492" i="62"/>
  <c r="K3492" i="62"/>
  <c r="L3492" i="62"/>
  <c r="M3492" i="62"/>
  <c r="N3492" i="62"/>
  <c r="C3493" i="62"/>
  <c r="D3493" i="62"/>
  <c r="E3493" i="62"/>
  <c r="F3493" i="62"/>
  <c r="G3493" i="62"/>
  <c r="H3493" i="62"/>
  <c r="I3493" i="62"/>
  <c r="J3493" i="62"/>
  <c r="K3493" i="62"/>
  <c r="L3493" i="62"/>
  <c r="M3493" i="62"/>
  <c r="N3493" i="62"/>
  <c r="C3494" i="62"/>
  <c r="D3494" i="62"/>
  <c r="E3494" i="62"/>
  <c r="F3494" i="62"/>
  <c r="G3494" i="62"/>
  <c r="H3494" i="62"/>
  <c r="I3494" i="62"/>
  <c r="J3494" i="62"/>
  <c r="K3494" i="62"/>
  <c r="L3494" i="62"/>
  <c r="M3494" i="62"/>
  <c r="N3494" i="62"/>
  <c r="C3495" i="62"/>
  <c r="D3495" i="62"/>
  <c r="E3495" i="62"/>
  <c r="F3495" i="62"/>
  <c r="G3495" i="62"/>
  <c r="H3495" i="62"/>
  <c r="I3495" i="62"/>
  <c r="J3495" i="62"/>
  <c r="K3495" i="62"/>
  <c r="L3495" i="62"/>
  <c r="M3495" i="62"/>
  <c r="N3495" i="62"/>
  <c r="C3496" i="62"/>
  <c r="D3496" i="62"/>
  <c r="E3496" i="62"/>
  <c r="F3496" i="62"/>
  <c r="G3496" i="62"/>
  <c r="H3496" i="62"/>
  <c r="I3496" i="62"/>
  <c r="J3496" i="62"/>
  <c r="K3496" i="62"/>
  <c r="L3496" i="62"/>
  <c r="M3496" i="62"/>
  <c r="N3496" i="62"/>
  <c r="C3497" i="62"/>
  <c r="D3497" i="62"/>
  <c r="E3497" i="62"/>
  <c r="F3497" i="62"/>
  <c r="G3497" i="62"/>
  <c r="H3497" i="62"/>
  <c r="I3497" i="62"/>
  <c r="J3497" i="62"/>
  <c r="K3497" i="62"/>
  <c r="L3497" i="62"/>
  <c r="M3497" i="62"/>
  <c r="N3497" i="62"/>
  <c r="C3498" i="62"/>
  <c r="D3498" i="62"/>
  <c r="E3498" i="62"/>
  <c r="F3498" i="62"/>
  <c r="G3498" i="62"/>
  <c r="H3498" i="62"/>
  <c r="I3498" i="62"/>
  <c r="J3498" i="62"/>
  <c r="K3498" i="62"/>
  <c r="L3498" i="62"/>
  <c r="M3498" i="62"/>
  <c r="N3498" i="62"/>
  <c r="C3499" i="62"/>
  <c r="D3499" i="62"/>
  <c r="E3499" i="62"/>
  <c r="F3499" i="62"/>
  <c r="G3499" i="62"/>
  <c r="H3499" i="62"/>
  <c r="I3499" i="62"/>
  <c r="J3499" i="62"/>
  <c r="K3499" i="62"/>
  <c r="L3499" i="62"/>
  <c r="M3499" i="62"/>
  <c r="N3499" i="62"/>
  <c r="C3500" i="62"/>
  <c r="D3500" i="62"/>
  <c r="E3500" i="62"/>
  <c r="F3500" i="62"/>
  <c r="G3500" i="62"/>
  <c r="H3500" i="62"/>
  <c r="I3500" i="62"/>
  <c r="J3500" i="62"/>
  <c r="K3500" i="62"/>
  <c r="L3500" i="62"/>
  <c r="M3500" i="62"/>
  <c r="N3500" i="62"/>
  <c r="C3501" i="62"/>
  <c r="D3501" i="62"/>
  <c r="E3501" i="62"/>
  <c r="F3501" i="62"/>
  <c r="G3501" i="62"/>
  <c r="H3501" i="62"/>
  <c r="I3501" i="62"/>
  <c r="J3501" i="62"/>
  <c r="K3501" i="62"/>
  <c r="L3501" i="62"/>
  <c r="M3501" i="62"/>
  <c r="N3501" i="62"/>
  <c r="C3502" i="62"/>
  <c r="D3502" i="62"/>
  <c r="E3502" i="62"/>
  <c r="F3502" i="62"/>
  <c r="G3502" i="62"/>
  <c r="H3502" i="62"/>
  <c r="I3502" i="62"/>
  <c r="J3502" i="62"/>
  <c r="K3502" i="62"/>
  <c r="L3502" i="62"/>
  <c r="M3502" i="62"/>
  <c r="N3502" i="62"/>
  <c r="C3503" i="62"/>
  <c r="D3503" i="62"/>
  <c r="E3503" i="62"/>
  <c r="F3503" i="62"/>
  <c r="G3503" i="62"/>
  <c r="H3503" i="62"/>
  <c r="I3503" i="62"/>
  <c r="J3503" i="62"/>
  <c r="K3503" i="62"/>
  <c r="L3503" i="62"/>
  <c r="M3503" i="62"/>
  <c r="N3503" i="62"/>
  <c r="C3504" i="62"/>
  <c r="D3504" i="62"/>
  <c r="E3504" i="62"/>
  <c r="F3504" i="62"/>
  <c r="G3504" i="62"/>
  <c r="H3504" i="62"/>
  <c r="I3504" i="62"/>
  <c r="J3504" i="62"/>
  <c r="K3504" i="62"/>
  <c r="L3504" i="62"/>
  <c r="M3504" i="62"/>
  <c r="N3504" i="62"/>
  <c r="C3505" i="62"/>
  <c r="D3505" i="62"/>
  <c r="E3505" i="62"/>
  <c r="F3505" i="62"/>
  <c r="G3505" i="62"/>
  <c r="H3505" i="62"/>
  <c r="I3505" i="62"/>
  <c r="J3505" i="62"/>
  <c r="K3505" i="62"/>
  <c r="L3505" i="62"/>
  <c r="M3505" i="62"/>
  <c r="N3505" i="62"/>
  <c r="C3506" i="62"/>
  <c r="D3506" i="62"/>
  <c r="E3506" i="62"/>
  <c r="F3506" i="62"/>
  <c r="G3506" i="62"/>
  <c r="H3506" i="62"/>
  <c r="I3506" i="62"/>
  <c r="J3506" i="62"/>
  <c r="K3506" i="62"/>
  <c r="L3506" i="62"/>
  <c r="M3506" i="62"/>
  <c r="N3506" i="62"/>
  <c r="C3507" i="62"/>
  <c r="D3507" i="62"/>
  <c r="E3507" i="62"/>
  <c r="F3507" i="62"/>
  <c r="G3507" i="62"/>
  <c r="H3507" i="62"/>
  <c r="I3507" i="62"/>
  <c r="J3507" i="62"/>
  <c r="K3507" i="62"/>
  <c r="L3507" i="62"/>
  <c r="M3507" i="62"/>
  <c r="N3507" i="62"/>
  <c r="C3508" i="62"/>
  <c r="D3508" i="62"/>
  <c r="E3508" i="62"/>
  <c r="F3508" i="62"/>
  <c r="G3508" i="62"/>
  <c r="H3508" i="62"/>
  <c r="I3508" i="62"/>
  <c r="J3508" i="62"/>
  <c r="K3508" i="62"/>
  <c r="L3508" i="62"/>
  <c r="M3508" i="62"/>
  <c r="N3508" i="62"/>
  <c r="C3509" i="62"/>
  <c r="D3509" i="62"/>
  <c r="E3509" i="62"/>
  <c r="F3509" i="62"/>
  <c r="G3509" i="62"/>
  <c r="H3509" i="62"/>
  <c r="I3509" i="62"/>
  <c r="J3509" i="62"/>
  <c r="K3509" i="62"/>
  <c r="L3509" i="62"/>
  <c r="M3509" i="62"/>
  <c r="N3509" i="62"/>
  <c r="C3510" i="62"/>
  <c r="D3510" i="62"/>
  <c r="E3510" i="62"/>
  <c r="F3510" i="62"/>
  <c r="G3510" i="62"/>
  <c r="H3510" i="62"/>
  <c r="I3510" i="62"/>
  <c r="J3510" i="62"/>
  <c r="K3510" i="62"/>
  <c r="L3510" i="62"/>
  <c r="M3510" i="62"/>
  <c r="N3510" i="62"/>
  <c r="C3511" i="62"/>
  <c r="D3511" i="62"/>
  <c r="E3511" i="62"/>
  <c r="F3511" i="62"/>
  <c r="G3511" i="62"/>
  <c r="H3511" i="62"/>
  <c r="I3511" i="62"/>
  <c r="J3511" i="62"/>
  <c r="K3511" i="62"/>
  <c r="L3511" i="62"/>
  <c r="M3511" i="62"/>
  <c r="N3511" i="62"/>
  <c r="C3512" i="62"/>
  <c r="D3512" i="62"/>
  <c r="E3512" i="62"/>
  <c r="F3512" i="62"/>
  <c r="G3512" i="62"/>
  <c r="H3512" i="62"/>
  <c r="I3512" i="62"/>
  <c r="J3512" i="62"/>
  <c r="K3512" i="62"/>
  <c r="L3512" i="62"/>
  <c r="M3512" i="62"/>
  <c r="N3512" i="62"/>
  <c r="C3513" i="62"/>
  <c r="D3513" i="62"/>
  <c r="E3513" i="62"/>
  <c r="F3513" i="62"/>
  <c r="G3513" i="62"/>
  <c r="H3513" i="62"/>
  <c r="I3513" i="62"/>
  <c r="J3513" i="62"/>
  <c r="K3513" i="62"/>
  <c r="L3513" i="62"/>
  <c r="M3513" i="62"/>
  <c r="N3513" i="62"/>
  <c r="C3514" i="62"/>
  <c r="D3514" i="62"/>
  <c r="E3514" i="62"/>
  <c r="F3514" i="62"/>
  <c r="G3514" i="62"/>
  <c r="H3514" i="62"/>
  <c r="I3514" i="62"/>
  <c r="J3514" i="62"/>
  <c r="K3514" i="62"/>
  <c r="L3514" i="62"/>
  <c r="M3514" i="62"/>
  <c r="N3514" i="62"/>
  <c r="C3515" i="62"/>
  <c r="D3515" i="62"/>
  <c r="E3515" i="62"/>
  <c r="F3515" i="62"/>
  <c r="G3515" i="62"/>
  <c r="H3515" i="62"/>
  <c r="I3515" i="62"/>
  <c r="J3515" i="62"/>
  <c r="K3515" i="62"/>
  <c r="L3515" i="62"/>
  <c r="M3515" i="62"/>
  <c r="N3515" i="62"/>
  <c r="C3516" i="62"/>
  <c r="D3516" i="62"/>
  <c r="E3516" i="62"/>
  <c r="F3516" i="62"/>
  <c r="G3516" i="62"/>
  <c r="H3516" i="62"/>
  <c r="I3516" i="62"/>
  <c r="J3516" i="62"/>
  <c r="K3516" i="62"/>
  <c r="L3516" i="62"/>
  <c r="M3516" i="62"/>
  <c r="N3516" i="62"/>
  <c r="C3517" i="62"/>
  <c r="D3517" i="62"/>
  <c r="E3517" i="62"/>
  <c r="F3517" i="62"/>
  <c r="G3517" i="62"/>
  <c r="H3517" i="62"/>
  <c r="I3517" i="62"/>
  <c r="J3517" i="62"/>
  <c r="K3517" i="62"/>
  <c r="L3517" i="62"/>
  <c r="M3517" i="62"/>
  <c r="N3517" i="62"/>
  <c r="C3518" i="62"/>
  <c r="D3518" i="62"/>
  <c r="E3518" i="62"/>
  <c r="F3518" i="62"/>
  <c r="G3518" i="62"/>
  <c r="H3518" i="62"/>
  <c r="I3518" i="62"/>
  <c r="J3518" i="62"/>
  <c r="K3518" i="62"/>
  <c r="L3518" i="62"/>
  <c r="M3518" i="62"/>
  <c r="N3518" i="62"/>
  <c r="C3519" i="62"/>
  <c r="D3519" i="62"/>
  <c r="E3519" i="62"/>
  <c r="F3519" i="62"/>
  <c r="G3519" i="62"/>
  <c r="H3519" i="62"/>
  <c r="I3519" i="62"/>
  <c r="J3519" i="62"/>
  <c r="K3519" i="62"/>
  <c r="L3519" i="62"/>
  <c r="M3519" i="62"/>
  <c r="N3519" i="62"/>
  <c r="C3520" i="62"/>
  <c r="D3520" i="62"/>
  <c r="E3520" i="62"/>
  <c r="F3520" i="62"/>
  <c r="G3520" i="62"/>
  <c r="H3520" i="62"/>
  <c r="I3520" i="62"/>
  <c r="J3520" i="62"/>
  <c r="K3520" i="62"/>
  <c r="L3520" i="62"/>
  <c r="M3520" i="62"/>
  <c r="N3520" i="62"/>
  <c r="C3521" i="62"/>
  <c r="D3521" i="62"/>
  <c r="E3521" i="62"/>
  <c r="F3521" i="62"/>
  <c r="G3521" i="62"/>
  <c r="H3521" i="62"/>
  <c r="I3521" i="62"/>
  <c r="J3521" i="62"/>
  <c r="K3521" i="62"/>
  <c r="L3521" i="62"/>
  <c r="M3521" i="62"/>
  <c r="N3521" i="62"/>
  <c r="C3522" i="62"/>
  <c r="D3522" i="62"/>
  <c r="E3522" i="62"/>
  <c r="F3522" i="62"/>
  <c r="G3522" i="62"/>
  <c r="H3522" i="62"/>
  <c r="I3522" i="62"/>
  <c r="J3522" i="62"/>
  <c r="K3522" i="62"/>
  <c r="L3522" i="62"/>
  <c r="M3522" i="62"/>
  <c r="N3522" i="62"/>
  <c r="C3523" i="62"/>
  <c r="D3523" i="62"/>
  <c r="E3523" i="62"/>
  <c r="F3523" i="62"/>
  <c r="G3523" i="62"/>
  <c r="H3523" i="62"/>
  <c r="I3523" i="62"/>
  <c r="J3523" i="62"/>
  <c r="K3523" i="62"/>
  <c r="L3523" i="62"/>
  <c r="M3523" i="62"/>
  <c r="N3523" i="62"/>
  <c r="C3524" i="62"/>
  <c r="D3524" i="62"/>
  <c r="E3524" i="62"/>
  <c r="F3524" i="62"/>
  <c r="G3524" i="62"/>
  <c r="H3524" i="62"/>
  <c r="I3524" i="62"/>
  <c r="J3524" i="62"/>
  <c r="K3524" i="62"/>
  <c r="L3524" i="62"/>
  <c r="M3524" i="62"/>
  <c r="N3524" i="62"/>
  <c r="C3525" i="62"/>
  <c r="D3525" i="62"/>
  <c r="E3525" i="62"/>
  <c r="F3525" i="62"/>
  <c r="G3525" i="62"/>
  <c r="H3525" i="62"/>
  <c r="I3525" i="62"/>
  <c r="J3525" i="62"/>
  <c r="K3525" i="62"/>
  <c r="L3525" i="62"/>
  <c r="M3525" i="62"/>
  <c r="N3525" i="62"/>
  <c r="C3526" i="62"/>
  <c r="D3526" i="62"/>
  <c r="E3526" i="62"/>
  <c r="F3526" i="62"/>
  <c r="G3526" i="62"/>
  <c r="H3526" i="62"/>
  <c r="I3526" i="62"/>
  <c r="J3526" i="62"/>
  <c r="K3526" i="62"/>
  <c r="L3526" i="62"/>
  <c r="M3526" i="62"/>
  <c r="N3526" i="62"/>
  <c r="C3527" i="62"/>
  <c r="D3527" i="62"/>
  <c r="E3527" i="62"/>
  <c r="F3527" i="62"/>
  <c r="G3527" i="62"/>
  <c r="H3527" i="62"/>
  <c r="I3527" i="62"/>
  <c r="J3527" i="62"/>
  <c r="K3527" i="62"/>
  <c r="L3527" i="62"/>
  <c r="M3527" i="62"/>
  <c r="N3527" i="62"/>
  <c r="C3528" i="62"/>
  <c r="D3528" i="62"/>
  <c r="E3528" i="62"/>
  <c r="F3528" i="62"/>
  <c r="G3528" i="62"/>
  <c r="H3528" i="62"/>
  <c r="I3528" i="62"/>
  <c r="J3528" i="62"/>
  <c r="K3528" i="62"/>
  <c r="L3528" i="62"/>
  <c r="M3528" i="62"/>
  <c r="N3528" i="62"/>
  <c r="C3529" i="62"/>
  <c r="D3529" i="62"/>
  <c r="E3529" i="62"/>
  <c r="F3529" i="62"/>
  <c r="G3529" i="62"/>
  <c r="H3529" i="62"/>
  <c r="I3529" i="62"/>
  <c r="J3529" i="62"/>
  <c r="K3529" i="62"/>
  <c r="L3529" i="62"/>
  <c r="M3529" i="62"/>
  <c r="N3529" i="62"/>
  <c r="C3530" i="62"/>
  <c r="D3530" i="62"/>
  <c r="E3530" i="62"/>
  <c r="F3530" i="62"/>
  <c r="G3530" i="62"/>
  <c r="H3530" i="62"/>
  <c r="I3530" i="62"/>
  <c r="J3530" i="62"/>
  <c r="K3530" i="62"/>
  <c r="L3530" i="62"/>
  <c r="M3530" i="62"/>
  <c r="N3530" i="62"/>
  <c r="C3531" i="62"/>
  <c r="D3531" i="62"/>
  <c r="E3531" i="62"/>
  <c r="F3531" i="62"/>
  <c r="G3531" i="62"/>
  <c r="H3531" i="62"/>
  <c r="I3531" i="62"/>
  <c r="J3531" i="62"/>
  <c r="K3531" i="62"/>
  <c r="L3531" i="62"/>
  <c r="M3531" i="62"/>
  <c r="N3531" i="62"/>
  <c r="C3532" i="62"/>
  <c r="D3532" i="62"/>
  <c r="E3532" i="62"/>
  <c r="F3532" i="62"/>
  <c r="G3532" i="62"/>
  <c r="H3532" i="62"/>
  <c r="I3532" i="62"/>
  <c r="J3532" i="62"/>
  <c r="K3532" i="62"/>
  <c r="L3532" i="62"/>
  <c r="M3532" i="62"/>
  <c r="N3532" i="62"/>
  <c r="C3533" i="62"/>
  <c r="D3533" i="62"/>
  <c r="E3533" i="62"/>
  <c r="F3533" i="62"/>
  <c r="G3533" i="62"/>
  <c r="H3533" i="62"/>
  <c r="I3533" i="62"/>
  <c r="J3533" i="62"/>
  <c r="K3533" i="62"/>
  <c r="L3533" i="62"/>
  <c r="M3533" i="62"/>
  <c r="N3533" i="62"/>
  <c r="C3534" i="62"/>
  <c r="D3534" i="62"/>
  <c r="E3534" i="62"/>
  <c r="F3534" i="62"/>
  <c r="G3534" i="62"/>
  <c r="H3534" i="62"/>
  <c r="I3534" i="62"/>
  <c r="J3534" i="62"/>
  <c r="K3534" i="62"/>
  <c r="L3534" i="62"/>
  <c r="M3534" i="62"/>
  <c r="N3534" i="62"/>
  <c r="C3535" i="62"/>
  <c r="D3535" i="62"/>
  <c r="E3535" i="62"/>
  <c r="F3535" i="62"/>
  <c r="G3535" i="62"/>
  <c r="H3535" i="62"/>
  <c r="I3535" i="62"/>
  <c r="J3535" i="62"/>
  <c r="K3535" i="62"/>
  <c r="L3535" i="62"/>
  <c r="M3535" i="62"/>
  <c r="N3535" i="62"/>
  <c r="C3536" i="62"/>
  <c r="D3536" i="62"/>
  <c r="E3536" i="62"/>
  <c r="F3536" i="62"/>
  <c r="G3536" i="62"/>
  <c r="H3536" i="62"/>
  <c r="I3536" i="62"/>
  <c r="J3536" i="62"/>
  <c r="K3536" i="62"/>
  <c r="L3536" i="62"/>
  <c r="M3536" i="62"/>
  <c r="N3536" i="62"/>
  <c r="C3537" i="62"/>
  <c r="D3537" i="62"/>
  <c r="E3537" i="62"/>
  <c r="F3537" i="62"/>
  <c r="G3537" i="62"/>
  <c r="H3537" i="62"/>
  <c r="I3537" i="62"/>
  <c r="J3537" i="62"/>
  <c r="K3537" i="62"/>
  <c r="L3537" i="62"/>
  <c r="M3537" i="62"/>
  <c r="N3537" i="62"/>
  <c r="C3538" i="62"/>
  <c r="D3538" i="62"/>
  <c r="E3538" i="62"/>
  <c r="F3538" i="62"/>
  <c r="G3538" i="62"/>
  <c r="H3538" i="62"/>
  <c r="I3538" i="62"/>
  <c r="J3538" i="62"/>
  <c r="K3538" i="62"/>
  <c r="L3538" i="62"/>
  <c r="M3538" i="62"/>
  <c r="N3538" i="62"/>
  <c r="C3539" i="62"/>
  <c r="D3539" i="62"/>
  <c r="E3539" i="62"/>
  <c r="F3539" i="62"/>
  <c r="G3539" i="62"/>
  <c r="H3539" i="62"/>
  <c r="I3539" i="62"/>
  <c r="J3539" i="62"/>
  <c r="K3539" i="62"/>
  <c r="L3539" i="62"/>
  <c r="M3539" i="62"/>
  <c r="N3539" i="62"/>
  <c r="C3540" i="62"/>
  <c r="D3540" i="62"/>
  <c r="E3540" i="62"/>
  <c r="F3540" i="62"/>
  <c r="G3540" i="62"/>
  <c r="H3540" i="62"/>
  <c r="I3540" i="62"/>
  <c r="J3540" i="62"/>
  <c r="K3540" i="62"/>
  <c r="L3540" i="62"/>
  <c r="M3540" i="62"/>
  <c r="N3540" i="62"/>
  <c r="C3541" i="62"/>
  <c r="D3541" i="62"/>
  <c r="E3541" i="62"/>
  <c r="F3541" i="62"/>
  <c r="G3541" i="62"/>
  <c r="H3541" i="62"/>
  <c r="I3541" i="62"/>
  <c r="J3541" i="62"/>
  <c r="K3541" i="62"/>
  <c r="L3541" i="62"/>
  <c r="M3541" i="62"/>
  <c r="N3541" i="62"/>
  <c r="C3542" i="62"/>
  <c r="D3542" i="62"/>
  <c r="E3542" i="62"/>
  <c r="F3542" i="62"/>
  <c r="G3542" i="62"/>
  <c r="H3542" i="62"/>
  <c r="I3542" i="62"/>
  <c r="J3542" i="62"/>
  <c r="K3542" i="62"/>
  <c r="L3542" i="62"/>
  <c r="M3542" i="62"/>
  <c r="N3542" i="62"/>
  <c r="C3543" i="62"/>
  <c r="D3543" i="62"/>
  <c r="E3543" i="62"/>
  <c r="F3543" i="62"/>
  <c r="G3543" i="62"/>
  <c r="H3543" i="62"/>
  <c r="I3543" i="62"/>
  <c r="J3543" i="62"/>
  <c r="K3543" i="62"/>
  <c r="L3543" i="62"/>
  <c r="M3543" i="62"/>
  <c r="N3543" i="62"/>
  <c r="C3544" i="62"/>
  <c r="D3544" i="62"/>
  <c r="E3544" i="62"/>
  <c r="F3544" i="62"/>
  <c r="G3544" i="62"/>
  <c r="H3544" i="62"/>
  <c r="I3544" i="62"/>
  <c r="J3544" i="62"/>
  <c r="K3544" i="62"/>
  <c r="L3544" i="62"/>
  <c r="M3544" i="62"/>
  <c r="N3544" i="62"/>
  <c r="C3545" i="62"/>
  <c r="D3545" i="62"/>
  <c r="E3545" i="62"/>
  <c r="F3545" i="62"/>
  <c r="G3545" i="62"/>
  <c r="H3545" i="62"/>
  <c r="I3545" i="62"/>
  <c r="J3545" i="62"/>
  <c r="K3545" i="62"/>
  <c r="L3545" i="62"/>
  <c r="M3545" i="62"/>
  <c r="N3545" i="62"/>
  <c r="C3546" i="62"/>
  <c r="D3546" i="62"/>
  <c r="E3546" i="62"/>
  <c r="F3546" i="62"/>
  <c r="G3546" i="62"/>
  <c r="H3546" i="62"/>
  <c r="I3546" i="62"/>
  <c r="J3546" i="62"/>
  <c r="K3546" i="62"/>
  <c r="L3546" i="62"/>
  <c r="M3546" i="62"/>
  <c r="N3546" i="62"/>
  <c r="C3547" i="62"/>
  <c r="D3547" i="62"/>
  <c r="E3547" i="62"/>
  <c r="F3547" i="62"/>
  <c r="G3547" i="62"/>
  <c r="H3547" i="62"/>
  <c r="I3547" i="62"/>
  <c r="J3547" i="62"/>
  <c r="K3547" i="62"/>
  <c r="L3547" i="62"/>
  <c r="M3547" i="62"/>
  <c r="N3547" i="62"/>
  <c r="C3548" i="62"/>
  <c r="D3548" i="62"/>
  <c r="E3548" i="62"/>
  <c r="F3548" i="62"/>
  <c r="G3548" i="62"/>
  <c r="H3548" i="62"/>
  <c r="I3548" i="62"/>
  <c r="J3548" i="62"/>
  <c r="K3548" i="62"/>
  <c r="L3548" i="62"/>
  <c r="M3548" i="62"/>
  <c r="N3548" i="62"/>
  <c r="C3549" i="62"/>
  <c r="D3549" i="62"/>
  <c r="E3549" i="62"/>
  <c r="F3549" i="62"/>
  <c r="G3549" i="62"/>
  <c r="H3549" i="62"/>
  <c r="I3549" i="62"/>
  <c r="J3549" i="62"/>
  <c r="K3549" i="62"/>
  <c r="L3549" i="62"/>
  <c r="M3549" i="62"/>
  <c r="N3549" i="62"/>
  <c r="C3550" i="62"/>
  <c r="D3550" i="62"/>
  <c r="E3550" i="62"/>
  <c r="F3550" i="62"/>
  <c r="G3550" i="62"/>
  <c r="H3550" i="62"/>
  <c r="I3550" i="62"/>
  <c r="J3550" i="62"/>
  <c r="K3550" i="62"/>
  <c r="L3550" i="62"/>
  <c r="M3550" i="62"/>
  <c r="N3550" i="62"/>
  <c r="C3551" i="62"/>
  <c r="D3551" i="62"/>
  <c r="E3551" i="62"/>
  <c r="F3551" i="62"/>
  <c r="G3551" i="62"/>
  <c r="H3551" i="62"/>
  <c r="I3551" i="62"/>
  <c r="J3551" i="62"/>
  <c r="K3551" i="62"/>
  <c r="L3551" i="62"/>
  <c r="M3551" i="62"/>
  <c r="N3551" i="62"/>
  <c r="C3552" i="62"/>
  <c r="D3552" i="62"/>
  <c r="E3552" i="62"/>
  <c r="F3552" i="62"/>
  <c r="G3552" i="62"/>
  <c r="H3552" i="62"/>
  <c r="I3552" i="62"/>
  <c r="J3552" i="62"/>
  <c r="K3552" i="62"/>
  <c r="L3552" i="62"/>
  <c r="M3552" i="62"/>
  <c r="N3552" i="62"/>
  <c r="C3553" i="62"/>
  <c r="D3553" i="62"/>
  <c r="E3553" i="62"/>
  <c r="F3553" i="62"/>
  <c r="G3553" i="62"/>
  <c r="H3553" i="62"/>
  <c r="I3553" i="62"/>
  <c r="J3553" i="62"/>
  <c r="K3553" i="62"/>
  <c r="L3553" i="62"/>
  <c r="M3553" i="62"/>
  <c r="N3553" i="62"/>
  <c r="C3554" i="62"/>
  <c r="D3554" i="62"/>
  <c r="E3554" i="62"/>
  <c r="F3554" i="62"/>
  <c r="G3554" i="62"/>
  <c r="H3554" i="62"/>
  <c r="I3554" i="62"/>
  <c r="J3554" i="62"/>
  <c r="K3554" i="62"/>
  <c r="L3554" i="62"/>
  <c r="M3554" i="62"/>
  <c r="N3554" i="62"/>
  <c r="C3555" i="62"/>
  <c r="D3555" i="62"/>
  <c r="E3555" i="62"/>
  <c r="F3555" i="62"/>
  <c r="G3555" i="62"/>
  <c r="H3555" i="62"/>
  <c r="I3555" i="62"/>
  <c r="J3555" i="62"/>
  <c r="K3555" i="62"/>
  <c r="L3555" i="62"/>
  <c r="M3555" i="62"/>
  <c r="N3555" i="62"/>
  <c r="C3556" i="62"/>
  <c r="D3556" i="62"/>
  <c r="E3556" i="62"/>
  <c r="F3556" i="62"/>
  <c r="G3556" i="62"/>
  <c r="H3556" i="62"/>
  <c r="I3556" i="62"/>
  <c r="J3556" i="62"/>
  <c r="K3556" i="62"/>
  <c r="L3556" i="62"/>
  <c r="M3556" i="62"/>
  <c r="N3556" i="62"/>
  <c r="C3557" i="62"/>
  <c r="D3557" i="62"/>
  <c r="E3557" i="62"/>
  <c r="F3557" i="62"/>
  <c r="G3557" i="62"/>
  <c r="H3557" i="62"/>
  <c r="I3557" i="62"/>
  <c r="J3557" i="62"/>
  <c r="K3557" i="62"/>
  <c r="L3557" i="62"/>
  <c r="M3557" i="62"/>
  <c r="N3557" i="62"/>
  <c r="C3558" i="62"/>
  <c r="D3558" i="62"/>
  <c r="E3558" i="62"/>
  <c r="F3558" i="62"/>
  <c r="G3558" i="62"/>
  <c r="H3558" i="62"/>
  <c r="I3558" i="62"/>
  <c r="J3558" i="62"/>
  <c r="K3558" i="62"/>
  <c r="L3558" i="62"/>
  <c r="M3558" i="62"/>
  <c r="N3558" i="62"/>
  <c r="C3559" i="62"/>
  <c r="D3559" i="62"/>
  <c r="E3559" i="62"/>
  <c r="F3559" i="62"/>
  <c r="G3559" i="62"/>
  <c r="H3559" i="62"/>
  <c r="I3559" i="62"/>
  <c r="J3559" i="62"/>
  <c r="K3559" i="62"/>
  <c r="L3559" i="62"/>
  <c r="M3559" i="62"/>
  <c r="N3559" i="62"/>
  <c r="C3560" i="62"/>
  <c r="D3560" i="62"/>
  <c r="E3560" i="62"/>
  <c r="F3560" i="62"/>
  <c r="G3560" i="62"/>
  <c r="H3560" i="62"/>
  <c r="I3560" i="62"/>
  <c r="J3560" i="62"/>
  <c r="K3560" i="62"/>
  <c r="L3560" i="62"/>
  <c r="M3560" i="62"/>
  <c r="N3560" i="62"/>
  <c r="C3561" i="62"/>
  <c r="D3561" i="62"/>
  <c r="E3561" i="62"/>
  <c r="F3561" i="62"/>
  <c r="G3561" i="62"/>
  <c r="H3561" i="62"/>
  <c r="I3561" i="62"/>
  <c r="J3561" i="62"/>
  <c r="K3561" i="62"/>
  <c r="L3561" i="62"/>
  <c r="M3561" i="62"/>
  <c r="N3561" i="62"/>
  <c r="C3562" i="62"/>
  <c r="D3562" i="62"/>
  <c r="E3562" i="62"/>
  <c r="F3562" i="62"/>
  <c r="G3562" i="62"/>
  <c r="H3562" i="62"/>
  <c r="I3562" i="62"/>
  <c r="J3562" i="62"/>
  <c r="K3562" i="62"/>
  <c r="L3562" i="62"/>
  <c r="M3562" i="62"/>
  <c r="N3562" i="62"/>
  <c r="C3563" i="62"/>
  <c r="D3563" i="62"/>
  <c r="E3563" i="62"/>
  <c r="F3563" i="62"/>
  <c r="G3563" i="62"/>
  <c r="H3563" i="62"/>
  <c r="I3563" i="62"/>
  <c r="J3563" i="62"/>
  <c r="K3563" i="62"/>
  <c r="L3563" i="62"/>
  <c r="M3563" i="62"/>
  <c r="N3563" i="62"/>
  <c r="C3564" i="62"/>
  <c r="D3564" i="62"/>
  <c r="E3564" i="62"/>
  <c r="F3564" i="62"/>
  <c r="G3564" i="62"/>
  <c r="H3564" i="62"/>
  <c r="I3564" i="62"/>
  <c r="J3564" i="62"/>
  <c r="K3564" i="62"/>
  <c r="L3564" i="62"/>
  <c r="M3564" i="62"/>
  <c r="N3564" i="62"/>
  <c r="C3565" i="62"/>
  <c r="D3565" i="62"/>
  <c r="E3565" i="62"/>
  <c r="F3565" i="62"/>
  <c r="G3565" i="62"/>
  <c r="H3565" i="62"/>
  <c r="I3565" i="62"/>
  <c r="J3565" i="62"/>
  <c r="K3565" i="62"/>
  <c r="L3565" i="62"/>
  <c r="M3565" i="62"/>
  <c r="N3565" i="62"/>
  <c r="C3566" i="62"/>
  <c r="D3566" i="62"/>
  <c r="E3566" i="62"/>
  <c r="F3566" i="62"/>
  <c r="G3566" i="62"/>
  <c r="H3566" i="62"/>
  <c r="I3566" i="62"/>
  <c r="J3566" i="62"/>
  <c r="K3566" i="62"/>
  <c r="L3566" i="62"/>
  <c r="M3566" i="62"/>
  <c r="N3566" i="62"/>
  <c r="C3567" i="62"/>
  <c r="D3567" i="62"/>
  <c r="E3567" i="62"/>
  <c r="F3567" i="62"/>
  <c r="G3567" i="62"/>
  <c r="H3567" i="62"/>
  <c r="I3567" i="62"/>
  <c r="J3567" i="62"/>
  <c r="K3567" i="62"/>
  <c r="L3567" i="62"/>
  <c r="M3567" i="62"/>
  <c r="N3567" i="62"/>
  <c r="C3568" i="62"/>
  <c r="D3568" i="62"/>
  <c r="E3568" i="62"/>
  <c r="F3568" i="62"/>
  <c r="G3568" i="62"/>
  <c r="H3568" i="62"/>
  <c r="I3568" i="62"/>
  <c r="J3568" i="62"/>
  <c r="K3568" i="62"/>
  <c r="L3568" i="62"/>
  <c r="M3568" i="62"/>
  <c r="N3568" i="62"/>
  <c r="C3569" i="62"/>
  <c r="D3569" i="62"/>
  <c r="E3569" i="62"/>
  <c r="F3569" i="62"/>
  <c r="G3569" i="62"/>
  <c r="H3569" i="62"/>
  <c r="I3569" i="62"/>
  <c r="J3569" i="62"/>
  <c r="K3569" i="62"/>
  <c r="L3569" i="62"/>
  <c r="M3569" i="62"/>
  <c r="N3569" i="62"/>
  <c r="C3570" i="62"/>
  <c r="D3570" i="62"/>
  <c r="E3570" i="62"/>
  <c r="F3570" i="62"/>
  <c r="G3570" i="62"/>
  <c r="H3570" i="62"/>
  <c r="I3570" i="62"/>
  <c r="J3570" i="62"/>
  <c r="K3570" i="62"/>
  <c r="L3570" i="62"/>
  <c r="M3570" i="62"/>
  <c r="N3570" i="62"/>
  <c r="C3571" i="62"/>
  <c r="D3571" i="62"/>
  <c r="E3571" i="62"/>
  <c r="F3571" i="62"/>
  <c r="G3571" i="62"/>
  <c r="H3571" i="62"/>
  <c r="I3571" i="62"/>
  <c r="J3571" i="62"/>
  <c r="K3571" i="62"/>
  <c r="L3571" i="62"/>
  <c r="M3571" i="62"/>
  <c r="N3571" i="62"/>
  <c r="C3572" i="62"/>
  <c r="D3572" i="62"/>
  <c r="E3572" i="62"/>
  <c r="F3572" i="62"/>
  <c r="G3572" i="62"/>
  <c r="H3572" i="62"/>
  <c r="I3572" i="62"/>
  <c r="J3572" i="62"/>
  <c r="K3572" i="62"/>
  <c r="L3572" i="62"/>
  <c r="M3572" i="62"/>
  <c r="N3572" i="62"/>
  <c r="C3573" i="62"/>
  <c r="D3573" i="62"/>
  <c r="E3573" i="62"/>
  <c r="F3573" i="62"/>
  <c r="G3573" i="62"/>
  <c r="H3573" i="62"/>
  <c r="I3573" i="62"/>
  <c r="J3573" i="62"/>
  <c r="K3573" i="62"/>
  <c r="L3573" i="62"/>
  <c r="M3573" i="62"/>
  <c r="N3573" i="62"/>
  <c r="C3574" i="62"/>
  <c r="D3574" i="62"/>
  <c r="E3574" i="62"/>
  <c r="F3574" i="62"/>
  <c r="G3574" i="62"/>
  <c r="H3574" i="62"/>
  <c r="I3574" i="62"/>
  <c r="J3574" i="62"/>
  <c r="K3574" i="62"/>
  <c r="L3574" i="62"/>
  <c r="M3574" i="62"/>
  <c r="N3574" i="62"/>
  <c r="C3575" i="62"/>
  <c r="D3575" i="62"/>
  <c r="E3575" i="62"/>
  <c r="F3575" i="62"/>
  <c r="G3575" i="62"/>
  <c r="H3575" i="62"/>
  <c r="I3575" i="62"/>
  <c r="J3575" i="62"/>
  <c r="K3575" i="62"/>
  <c r="L3575" i="62"/>
  <c r="M3575" i="62"/>
  <c r="N3575" i="62"/>
  <c r="C3576" i="62"/>
  <c r="D3576" i="62"/>
  <c r="E3576" i="62"/>
  <c r="F3576" i="62"/>
  <c r="G3576" i="62"/>
  <c r="H3576" i="62"/>
  <c r="I3576" i="62"/>
  <c r="J3576" i="62"/>
  <c r="K3576" i="62"/>
  <c r="L3576" i="62"/>
  <c r="M3576" i="62"/>
  <c r="N3576" i="62"/>
  <c r="C3577" i="62"/>
  <c r="D3577" i="62"/>
  <c r="E3577" i="62"/>
  <c r="F3577" i="62"/>
  <c r="G3577" i="62"/>
  <c r="H3577" i="62"/>
  <c r="I3577" i="62"/>
  <c r="J3577" i="62"/>
  <c r="K3577" i="62"/>
  <c r="L3577" i="62"/>
  <c r="M3577" i="62"/>
  <c r="N3577" i="62"/>
  <c r="C3578" i="62"/>
  <c r="D3578" i="62"/>
  <c r="E3578" i="62"/>
  <c r="F3578" i="62"/>
  <c r="G3578" i="62"/>
  <c r="H3578" i="62"/>
  <c r="I3578" i="62"/>
  <c r="J3578" i="62"/>
  <c r="K3578" i="62"/>
  <c r="L3578" i="62"/>
  <c r="M3578" i="62"/>
  <c r="N3578" i="62"/>
  <c r="C3579" i="62"/>
  <c r="D3579" i="62"/>
  <c r="E3579" i="62"/>
  <c r="F3579" i="62"/>
  <c r="G3579" i="62"/>
  <c r="H3579" i="62"/>
  <c r="I3579" i="62"/>
  <c r="J3579" i="62"/>
  <c r="K3579" i="62"/>
  <c r="L3579" i="62"/>
  <c r="M3579" i="62"/>
  <c r="N3579" i="62"/>
  <c r="C3580" i="62"/>
  <c r="D3580" i="62"/>
  <c r="E3580" i="62"/>
  <c r="F3580" i="62"/>
  <c r="G3580" i="62"/>
  <c r="H3580" i="62"/>
  <c r="I3580" i="62"/>
  <c r="J3580" i="62"/>
  <c r="K3580" i="62"/>
  <c r="L3580" i="62"/>
  <c r="M3580" i="62"/>
  <c r="N3580" i="62"/>
  <c r="C3581" i="62"/>
  <c r="D3581" i="62"/>
  <c r="E3581" i="62"/>
  <c r="F3581" i="62"/>
  <c r="G3581" i="62"/>
  <c r="H3581" i="62"/>
  <c r="I3581" i="62"/>
  <c r="J3581" i="62"/>
  <c r="K3581" i="62"/>
  <c r="L3581" i="62"/>
  <c r="M3581" i="62"/>
  <c r="N3581" i="62"/>
  <c r="C3582" i="62"/>
  <c r="D3582" i="62"/>
  <c r="E3582" i="62"/>
  <c r="F3582" i="62"/>
  <c r="G3582" i="62"/>
  <c r="H3582" i="62"/>
  <c r="I3582" i="62"/>
  <c r="J3582" i="62"/>
  <c r="K3582" i="62"/>
  <c r="L3582" i="62"/>
  <c r="M3582" i="62"/>
  <c r="N3582" i="62"/>
  <c r="C3583" i="62"/>
  <c r="D3583" i="62"/>
  <c r="E3583" i="62"/>
  <c r="F3583" i="62"/>
  <c r="G3583" i="62"/>
  <c r="H3583" i="62"/>
  <c r="I3583" i="62"/>
  <c r="J3583" i="62"/>
  <c r="K3583" i="62"/>
  <c r="L3583" i="62"/>
  <c r="M3583" i="62"/>
  <c r="N3583" i="62"/>
  <c r="C3584" i="62"/>
  <c r="D3584" i="62"/>
  <c r="E3584" i="62"/>
  <c r="F3584" i="62"/>
  <c r="G3584" i="62"/>
  <c r="H3584" i="62"/>
  <c r="I3584" i="62"/>
  <c r="J3584" i="62"/>
  <c r="K3584" i="62"/>
  <c r="L3584" i="62"/>
  <c r="M3584" i="62"/>
  <c r="N3584" i="62"/>
  <c r="C3585" i="62"/>
  <c r="D3585" i="62"/>
  <c r="E3585" i="62"/>
  <c r="F3585" i="62"/>
  <c r="G3585" i="62"/>
  <c r="H3585" i="62"/>
  <c r="I3585" i="62"/>
  <c r="J3585" i="62"/>
  <c r="K3585" i="62"/>
  <c r="L3585" i="62"/>
  <c r="M3585" i="62"/>
  <c r="N3585" i="62"/>
  <c r="C3586" i="62"/>
  <c r="D3586" i="62"/>
  <c r="E3586" i="62"/>
  <c r="F3586" i="62"/>
  <c r="G3586" i="62"/>
  <c r="H3586" i="62"/>
  <c r="I3586" i="62"/>
  <c r="J3586" i="62"/>
  <c r="K3586" i="62"/>
  <c r="L3586" i="62"/>
  <c r="M3586" i="62"/>
  <c r="N3586" i="62"/>
  <c r="C3587" i="62"/>
  <c r="D3587" i="62"/>
  <c r="E3587" i="62"/>
  <c r="F3587" i="62"/>
  <c r="G3587" i="62"/>
  <c r="H3587" i="62"/>
  <c r="I3587" i="62"/>
  <c r="J3587" i="62"/>
  <c r="K3587" i="62"/>
  <c r="L3587" i="62"/>
  <c r="M3587" i="62"/>
  <c r="N3587" i="62"/>
  <c r="C3588" i="62"/>
  <c r="D3588" i="62"/>
  <c r="E3588" i="62"/>
  <c r="F3588" i="62"/>
  <c r="G3588" i="62"/>
  <c r="H3588" i="62"/>
  <c r="I3588" i="62"/>
  <c r="J3588" i="62"/>
  <c r="K3588" i="62"/>
  <c r="L3588" i="62"/>
  <c r="M3588" i="62"/>
  <c r="N3588" i="62"/>
  <c r="C3589" i="62"/>
  <c r="D3589" i="62"/>
  <c r="E3589" i="62"/>
  <c r="F3589" i="62"/>
  <c r="G3589" i="62"/>
  <c r="H3589" i="62"/>
  <c r="I3589" i="62"/>
  <c r="J3589" i="62"/>
  <c r="K3589" i="62"/>
  <c r="L3589" i="62"/>
  <c r="M3589" i="62"/>
  <c r="N3589" i="62"/>
  <c r="C3590" i="62"/>
  <c r="D3590" i="62"/>
  <c r="E3590" i="62"/>
  <c r="F3590" i="62"/>
  <c r="G3590" i="62"/>
  <c r="H3590" i="62"/>
  <c r="I3590" i="62"/>
  <c r="J3590" i="62"/>
  <c r="K3590" i="62"/>
  <c r="L3590" i="62"/>
  <c r="M3590" i="62"/>
  <c r="N3590" i="62"/>
  <c r="C3591" i="62"/>
  <c r="D3591" i="62"/>
  <c r="E3591" i="62"/>
  <c r="F3591" i="62"/>
  <c r="G3591" i="62"/>
  <c r="H3591" i="62"/>
  <c r="I3591" i="62"/>
  <c r="J3591" i="62"/>
  <c r="K3591" i="62"/>
  <c r="L3591" i="62"/>
  <c r="M3591" i="62"/>
  <c r="N3591" i="62"/>
  <c r="C3592" i="62"/>
  <c r="D3592" i="62"/>
  <c r="E3592" i="62"/>
  <c r="F3592" i="62"/>
  <c r="G3592" i="62"/>
  <c r="H3592" i="62"/>
  <c r="I3592" i="62"/>
  <c r="J3592" i="62"/>
  <c r="K3592" i="62"/>
  <c r="L3592" i="62"/>
  <c r="M3592" i="62"/>
  <c r="N3592" i="62"/>
  <c r="C3593" i="62"/>
  <c r="D3593" i="62"/>
  <c r="E3593" i="62"/>
  <c r="F3593" i="62"/>
  <c r="G3593" i="62"/>
  <c r="H3593" i="62"/>
  <c r="I3593" i="62"/>
  <c r="J3593" i="62"/>
  <c r="K3593" i="62"/>
  <c r="L3593" i="62"/>
  <c r="M3593" i="62"/>
  <c r="N3593" i="62"/>
  <c r="C3594" i="62"/>
  <c r="D3594" i="62"/>
  <c r="E3594" i="62"/>
  <c r="F3594" i="62"/>
  <c r="G3594" i="62"/>
  <c r="H3594" i="62"/>
  <c r="I3594" i="62"/>
  <c r="J3594" i="62"/>
  <c r="K3594" i="62"/>
  <c r="L3594" i="62"/>
  <c r="M3594" i="62"/>
  <c r="N3594" i="62"/>
  <c r="C3595" i="62"/>
  <c r="D3595" i="62"/>
  <c r="E3595" i="62"/>
  <c r="F3595" i="62"/>
  <c r="G3595" i="62"/>
  <c r="H3595" i="62"/>
  <c r="I3595" i="62"/>
  <c r="J3595" i="62"/>
  <c r="K3595" i="62"/>
  <c r="L3595" i="62"/>
  <c r="M3595" i="62"/>
  <c r="N3595" i="62"/>
  <c r="C3596" i="62"/>
  <c r="D3596" i="62"/>
  <c r="E3596" i="62"/>
  <c r="F3596" i="62"/>
  <c r="G3596" i="62"/>
  <c r="H3596" i="62"/>
  <c r="I3596" i="62"/>
  <c r="J3596" i="62"/>
  <c r="K3596" i="62"/>
  <c r="L3596" i="62"/>
  <c r="M3596" i="62"/>
  <c r="N3596" i="62"/>
  <c r="C3597" i="62"/>
  <c r="D3597" i="62"/>
  <c r="E3597" i="62"/>
  <c r="F3597" i="62"/>
  <c r="G3597" i="62"/>
  <c r="H3597" i="62"/>
  <c r="I3597" i="62"/>
  <c r="J3597" i="62"/>
  <c r="K3597" i="62"/>
  <c r="L3597" i="62"/>
  <c r="M3597" i="62"/>
  <c r="N3597" i="62"/>
  <c r="C3598" i="62"/>
  <c r="D3598" i="62"/>
  <c r="E3598" i="62"/>
  <c r="F3598" i="62"/>
  <c r="G3598" i="62"/>
  <c r="H3598" i="62"/>
  <c r="I3598" i="62"/>
  <c r="J3598" i="62"/>
  <c r="K3598" i="62"/>
  <c r="L3598" i="62"/>
  <c r="M3598" i="62"/>
  <c r="N3598" i="62"/>
  <c r="C3599" i="62"/>
  <c r="D3599" i="62"/>
  <c r="E3599" i="62"/>
  <c r="F3599" i="62"/>
  <c r="G3599" i="62"/>
  <c r="H3599" i="62"/>
  <c r="I3599" i="62"/>
  <c r="J3599" i="62"/>
  <c r="K3599" i="62"/>
  <c r="L3599" i="62"/>
  <c r="M3599" i="62"/>
  <c r="N3599" i="62"/>
  <c r="C3600" i="62"/>
  <c r="D3600" i="62"/>
  <c r="E3600" i="62"/>
  <c r="F3600" i="62"/>
  <c r="G3600" i="62"/>
  <c r="H3600" i="62"/>
  <c r="I3600" i="62"/>
  <c r="J3600" i="62"/>
  <c r="K3600" i="62"/>
  <c r="L3600" i="62"/>
  <c r="M3600" i="62"/>
  <c r="N3600" i="62"/>
  <c r="C3601" i="62"/>
  <c r="D3601" i="62"/>
  <c r="E3601" i="62"/>
  <c r="F3601" i="62"/>
  <c r="G3601" i="62"/>
  <c r="H3601" i="62"/>
  <c r="I3601" i="62"/>
  <c r="J3601" i="62"/>
  <c r="K3601" i="62"/>
  <c r="L3601" i="62"/>
  <c r="M3601" i="62"/>
  <c r="N3601" i="62"/>
  <c r="C3602" i="62"/>
  <c r="D3602" i="62"/>
  <c r="E3602" i="62"/>
  <c r="F3602" i="62"/>
  <c r="G3602" i="62"/>
  <c r="H3602" i="62"/>
  <c r="I3602" i="62"/>
  <c r="J3602" i="62"/>
  <c r="K3602" i="62"/>
  <c r="L3602" i="62"/>
  <c r="M3602" i="62"/>
  <c r="N3602" i="62"/>
  <c r="C3603" i="62"/>
  <c r="D3603" i="62"/>
  <c r="E3603" i="62"/>
  <c r="F3603" i="62"/>
  <c r="G3603" i="62"/>
  <c r="H3603" i="62"/>
  <c r="I3603" i="62"/>
  <c r="J3603" i="62"/>
  <c r="K3603" i="62"/>
  <c r="L3603" i="62"/>
  <c r="M3603" i="62"/>
  <c r="N3603" i="62"/>
  <c r="C3604" i="62"/>
  <c r="D3604" i="62"/>
  <c r="E3604" i="62"/>
  <c r="F3604" i="62"/>
  <c r="G3604" i="62"/>
  <c r="H3604" i="62"/>
  <c r="I3604" i="62"/>
  <c r="J3604" i="62"/>
  <c r="K3604" i="62"/>
  <c r="L3604" i="62"/>
  <c r="M3604" i="62"/>
  <c r="N3604" i="62"/>
  <c r="C3605" i="62"/>
  <c r="D3605" i="62"/>
  <c r="E3605" i="62"/>
  <c r="F3605" i="62"/>
  <c r="G3605" i="62"/>
  <c r="H3605" i="62"/>
  <c r="I3605" i="62"/>
  <c r="J3605" i="62"/>
  <c r="K3605" i="62"/>
  <c r="L3605" i="62"/>
  <c r="M3605" i="62"/>
  <c r="N3605" i="62"/>
  <c r="C3606" i="62"/>
  <c r="D3606" i="62"/>
  <c r="E3606" i="62"/>
  <c r="F3606" i="62"/>
  <c r="G3606" i="62"/>
  <c r="H3606" i="62"/>
  <c r="I3606" i="62"/>
  <c r="J3606" i="62"/>
  <c r="K3606" i="62"/>
  <c r="L3606" i="62"/>
  <c r="M3606" i="62"/>
  <c r="N3606" i="62"/>
  <c r="C3607" i="62"/>
  <c r="D3607" i="62"/>
  <c r="E3607" i="62"/>
  <c r="F3607" i="62"/>
  <c r="G3607" i="62"/>
  <c r="H3607" i="62"/>
  <c r="I3607" i="62"/>
  <c r="J3607" i="62"/>
  <c r="K3607" i="62"/>
  <c r="L3607" i="62"/>
  <c r="M3607" i="62"/>
  <c r="N3607" i="62"/>
  <c r="C3608" i="62"/>
  <c r="D3608" i="62"/>
  <c r="E3608" i="62"/>
  <c r="F3608" i="62"/>
  <c r="G3608" i="62"/>
  <c r="H3608" i="62"/>
  <c r="I3608" i="62"/>
  <c r="J3608" i="62"/>
  <c r="K3608" i="62"/>
  <c r="L3608" i="62"/>
  <c r="M3608" i="62"/>
  <c r="N3608" i="62"/>
  <c r="C3609" i="62"/>
  <c r="D3609" i="62"/>
  <c r="E3609" i="62"/>
  <c r="F3609" i="62"/>
  <c r="G3609" i="62"/>
  <c r="H3609" i="62"/>
  <c r="I3609" i="62"/>
  <c r="J3609" i="62"/>
  <c r="K3609" i="62"/>
  <c r="L3609" i="62"/>
  <c r="M3609" i="62"/>
  <c r="N3609" i="62"/>
  <c r="C3610" i="62"/>
  <c r="D3610" i="62"/>
  <c r="E3610" i="62"/>
  <c r="F3610" i="62"/>
  <c r="G3610" i="62"/>
  <c r="H3610" i="62"/>
  <c r="I3610" i="62"/>
  <c r="J3610" i="62"/>
  <c r="K3610" i="62"/>
  <c r="L3610" i="62"/>
  <c r="M3610" i="62"/>
  <c r="N3610" i="62"/>
  <c r="C3611" i="62"/>
  <c r="D3611" i="62"/>
  <c r="E3611" i="62"/>
  <c r="F3611" i="62"/>
  <c r="G3611" i="62"/>
  <c r="H3611" i="62"/>
  <c r="I3611" i="62"/>
  <c r="J3611" i="62"/>
  <c r="K3611" i="62"/>
  <c r="L3611" i="62"/>
  <c r="M3611" i="62"/>
  <c r="N3611" i="62"/>
  <c r="C3612" i="62"/>
  <c r="D3612" i="62"/>
  <c r="E3612" i="62"/>
  <c r="F3612" i="62"/>
  <c r="G3612" i="62"/>
  <c r="H3612" i="62"/>
  <c r="I3612" i="62"/>
  <c r="J3612" i="62"/>
  <c r="K3612" i="62"/>
  <c r="L3612" i="62"/>
  <c r="M3612" i="62"/>
  <c r="N3612" i="62"/>
  <c r="C3613" i="62"/>
  <c r="D3613" i="62"/>
  <c r="E3613" i="62"/>
  <c r="F3613" i="62"/>
  <c r="G3613" i="62"/>
  <c r="H3613" i="62"/>
  <c r="I3613" i="62"/>
  <c r="J3613" i="62"/>
  <c r="K3613" i="62"/>
  <c r="L3613" i="62"/>
  <c r="M3613" i="62"/>
  <c r="N3613" i="62"/>
  <c r="C3614" i="62"/>
  <c r="D3614" i="62"/>
  <c r="E3614" i="62"/>
  <c r="F3614" i="62"/>
  <c r="G3614" i="62"/>
  <c r="H3614" i="62"/>
  <c r="I3614" i="62"/>
  <c r="J3614" i="62"/>
  <c r="K3614" i="62"/>
  <c r="L3614" i="62"/>
  <c r="M3614" i="62"/>
  <c r="N3614" i="62"/>
  <c r="C3615" i="62"/>
  <c r="D3615" i="62"/>
  <c r="E3615" i="62"/>
  <c r="F3615" i="62"/>
  <c r="G3615" i="62"/>
  <c r="H3615" i="62"/>
  <c r="I3615" i="62"/>
  <c r="J3615" i="62"/>
  <c r="K3615" i="62"/>
  <c r="L3615" i="62"/>
  <c r="M3615" i="62"/>
  <c r="N3615" i="62"/>
  <c r="C3616" i="62"/>
  <c r="D3616" i="62"/>
  <c r="E3616" i="62"/>
  <c r="F3616" i="62"/>
  <c r="G3616" i="62"/>
  <c r="H3616" i="62"/>
  <c r="I3616" i="62"/>
  <c r="J3616" i="62"/>
  <c r="K3616" i="62"/>
  <c r="L3616" i="62"/>
  <c r="M3616" i="62"/>
  <c r="N3616" i="62"/>
  <c r="C3617" i="62"/>
  <c r="D3617" i="62"/>
  <c r="E3617" i="62"/>
  <c r="F3617" i="62"/>
  <c r="G3617" i="62"/>
  <c r="H3617" i="62"/>
  <c r="I3617" i="62"/>
  <c r="J3617" i="62"/>
  <c r="K3617" i="62"/>
  <c r="L3617" i="62"/>
  <c r="M3617" i="62"/>
  <c r="N3617" i="62"/>
  <c r="C3618" i="62"/>
  <c r="D3618" i="62"/>
  <c r="E3618" i="62"/>
  <c r="F3618" i="62"/>
  <c r="G3618" i="62"/>
  <c r="H3618" i="62"/>
  <c r="I3618" i="62"/>
  <c r="J3618" i="62"/>
  <c r="K3618" i="62"/>
  <c r="L3618" i="62"/>
  <c r="M3618" i="62"/>
  <c r="N3618" i="62"/>
  <c r="C3619" i="62"/>
  <c r="D3619" i="62"/>
  <c r="E3619" i="62"/>
  <c r="F3619" i="62"/>
  <c r="G3619" i="62"/>
  <c r="H3619" i="62"/>
  <c r="I3619" i="62"/>
  <c r="J3619" i="62"/>
  <c r="K3619" i="62"/>
  <c r="L3619" i="62"/>
  <c r="M3619" i="62"/>
  <c r="N3619" i="62"/>
  <c r="C3620" i="62"/>
  <c r="D3620" i="62"/>
  <c r="E3620" i="62"/>
  <c r="F3620" i="62"/>
  <c r="G3620" i="62"/>
  <c r="H3620" i="62"/>
  <c r="I3620" i="62"/>
  <c r="J3620" i="62"/>
  <c r="K3620" i="62"/>
  <c r="L3620" i="62"/>
  <c r="M3620" i="62"/>
  <c r="N3620" i="62"/>
  <c r="C3621" i="62"/>
  <c r="D3621" i="62"/>
  <c r="E3621" i="62"/>
  <c r="F3621" i="62"/>
  <c r="G3621" i="62"/>
  <c r="H3621" i="62"/>
  <c r="I3621" i="62"/>
  <c r="J3621" i="62"/>
  <c r="K3621" i="62"/>
  <c r="L3621" i="62"/>
  <c r="M3621" i="62"/>
  <c r="N3621" i="62"/>
  <c r="C3622" i="62"/>
  <c r="D3622" i="62"/>
  <c r="E3622" i="62"/>
  <c r="F3622" i="62"/>
  <c r="G3622" i="62"/>
  <c r="H3622" i="62"/>
  <c r="I3622" i="62"/>
  <c r="J3622" i="62"/>
  <c r="K3622" i="62"/>
  <c r="L3622" i="62"/>
  <c r="M3622" i="62"/>
  <c r="N3622" i="62"/>
  <c r="C3623" i="62"/>
  <c r="D3623" i="62"/>
  <c r="E3623" i="62"/>
  <c r="F3623" i="62"/>
  <c r="G3623" i="62"/>
  <c r="H3623" i="62"/>
  <c r="I3623" i="62"/>
  <c r="J3623" i="62"/>
  <c r="K3623" i="62"/>
  <c r="L3623" i="62"/>
  <c r="M3623" i="62"/>
  <c r="N3623" i="62"/>
  <c r="C3624" i="62"/>
  <c r="D3624" i="62"/>
  <c r="E3624" i="62"/>
  <c r="F3624" i="62"/>
  <c r="G3624" i="62"/>
  <c r="H3624" i="62"/>
  <c r="I3624" i="62"/>
  <c r="J3624" i="62"/>
  <c r="K3624" i="62"/>
  <c r="L3624" i="62"/>
  <c r="M3624" i="62"/>
  <c r="N3624" i="62"/>
  <c r="C3625" i="62"/>
  <c r="D3625" i="62"/>
  <c r="E3625" i="62"/>
  <c r="F3625" i="62"/>
  <c r="G3625" i="62"/>
  <c r="H3625" i="62"/>
  <c r="I3625" i="62"/>
  <c r="J3625" i="62"/>
  <c r="K3625" i="62"/>
  <c r="L3625" i="62"/>
  <c r="M3625" i="62"/>
  <c r="N3625" i="62"/>
  <c r="C3626" i="62"/>
  <c r="D3626" i="62"/>
  <c r="E3626" i="62"/>
  <c r="F3626" i="62"/>
  <c r="G3626" i="62"/>
  <c r="H3626" i="62"/>
  <c r="I3626" i="62"/>
  <c r="J3626" i="62"/>
  <c r="K3626" i="62"/>
  <c r="L3626" i="62"/>
  <c r="M3626" i="62"/>
  <c r="N3626" i="62"/>
  <c r="C3627" i="62"/>
  <c r="D3627" i="62"/>
  <c r="E3627" i="62"/>
  <c r="F3627" i="62"/>
  <c r="G3627" i="62"/>
  <c r="H3627" i="62"/>
  <c r="I3627" i="62"/>
  <c r="J3627" i="62"/>
  <c r="K3627" i="62"/>
  <c r="L3627" i="62"/>
  <c r="M3627" i="62"/>
  <c r="N3627" i="62"/>
  <c r="C3628" i="62"/>
  <c r="D3628" i="62"/>
  <c r="E3628" i="62"/>
  <c r="F3628" i="62"/>
  <c r="G3628" i="62"/>
  <c r="H3628" i="62"/>
  <c r="I3628" i="62"/>
  <c r="J3628" i="62"/>
  <c r="K3628" i="62"/>
  <c r="L3628" i="62"/>
  <c r="M3628" i="62"/>
  <c r="N3628" i="62"/>
  <c r="C3629" i="62"/>
  <c r="D3629" i="62"/>
  <c r="E3629" i="62"/>
  <c r="F3629" i="62"/>
  <c r="G3629" i="62"/>
  <c r="H3629" i="62"/>
  <c r="I3629" i="62"/>
  <c r="J3629" i="62"/>
  <c r="K3629" i="62"/>
  <c r="L3629" i="62"/>
  <c r="M3629" i="62"/>
  <c r="N3629" i="62"/>
  <c r="C3630" i="62"/>
  <c r="D3630" i="62"/>
  <c r="E3630" i="62"/>
  <c r="F3630" i="62"/>
  <c r="G3630" i="62"/>
  <c r="H3630" i="62"/>
  <c r="I3630" i="62"/>
  <c r="J3630" i="62"/>
  <c r="K3630" i="62"/>
  <c r="L3630" i="62"/>
  <c r="M3630" i="62"/>
  <c r="N3630" i="62"/>
  <c r="C3631" i="62"/>
  <c r="D3631" i="62"/>
  <c r="E3631" i="62"/>
  <c r="F3631" i="62"/>
  <c r="G3631" i="62"/>
  <c r="H3631" i="62"/>
  <c r="I3631" i="62"/>
  <c r="J3631" i="62"/>
  <c r="K3631" i="62"/>
  <c r="L3631" i="62"/>
  <c r="M3631" i="62"/>
  <c r="N3631" i="62"/>
  <c r="C3632" i="62"/>
  <c r="D3632" i="62"/>
  <c r="E3632" i="62"/>
  <c r="F3632" i="62"/>
  <c r="G3632" i="62"/>
  <c r="H3632" i="62"/>
  <c r="I3632" i="62"/>
  <c r="J3632" i="62"/>
  <c r="K3632" i="62"/>
  <c r="L3632" i="62"/>
  <c r="M3632" i="62"/>
  <c r="N3632" i="62"/>
  <c r="C3633" i="62"/>
  <c r="D3633" i="62"/>
  <c r="E3633" i="62"/>
  <c r="F3633" i="62"/>
  <c r="G3633" i="62"/>
  <c r="H3633" i="62"/>
  <c r="I3633" i="62"/>
  <c r="J3633" i="62"/>
  <c r="K3633" i="62"/>
  <c r="L3633" i="62"/>
  <c r="M3633" i="62"/>
  <c r="N3633" i="62"/>
  <c r="C3634" i="62"/>
  <c r="D3634" i="62"/>
  <c r="E3634" i="62"/>
  <c r="F3634" i="62"/>
  <c r="G3634" i="62"/>
  <c r="H3634" i="62"/>
  <c r="I3634" i="62"/>
  <c r="J3634" i="62"/>
  <c r="K3634" i="62"/>
  <c r="L3634" i="62"/>
  <c r="M3634" i="62"/>
  <c r="N3634" i="62"/>
  <c r="C3635" i="62"/>
  <c r="D3635" i="62"/>
  <c r="E3635" i="62"/>
  <c r="F3635" i="62"/>
  <c r="G3635" i="62"/>
  <c r="H3635" i="62"/>
  <c r="I3635" i="62"/>
  <c r="J3635" i="62"/>
  <c r="K3635" i="62"/>
  <c r="L3635" i="62"/>
  <c r="M3635" i="62"/>
  <c r="N3635" i="62"/>
  <c r="C3636" i="62"/>
  <c r="D3636" i="62"/>
  <c r="E3636" i="62"/>
  <c r="F3636" i="62"/>
  <c r="G3636" i="62"/>
  <c r="H3636" i="62"/>
  <c r="I3636" i="62"/>
  <c r="J3636" i="62"/>
  <c r="K3636" i="62"/>
  <c r="L3636" i="62"/>
  <c r="M3636" i="62"/>
  <c r="N3636" i="62"/>
  <c r="C3637" i="62"/>
  <c r="D3637" i="62"/>
  <c r="E3637" i="62"/>
  <c r="F3637" i="62"/>
  <c r="G3637" i="62"/>
  <c r="H3637" i="62"/>
  <c r="I3637" i="62"/>
  <c r="J3637" i="62"/>
  <c r="K3637" i="62"/>
  <c r="L3637" i="62"/>
  <c r="M3637" i="62"/>
  <c r="N3637" i="62"/>
  <c r="C3638" i="62"/>
  <c r="D3638" i="62"/>
  <c r="E3638" i="62"/>
  <c r="F3638" i="62"/>
  <c r="G3638" i="62"/>
  <c r="H3638" i="62"/>
  <c r="I3638" i="62"/>
  <c r="J3638" i="62"/>
  <c r="K3638" i="62"/>
  <c r="L3638" i="62"/>
  <c r="M3638" i="62"/>
  <c r="N3638" i="62"/>
  <c r="C3639" i="62"/>
  <c r="D3639" i="62"/>
  <c r="E3639" i="62"/>
  <c r="F3639" i="62"/>
  <c r="G3639" i="62"/>
  <c r="H3639" i="62"/>
  <c r="I3639" i="62"/>
  <c r="J3639" i="62"/>
  <c r="K3639" i="62"/>
  <c r="L3639" i="62"/>
  <c r="M3639" i="62"/>
  <c r="N3639" i="62"/>
  <c r="C3640" i="62"/>
  <c r="D3640" i="62"/>
  <c r="E3640" i="62"/>
  <c r="F3640" i="62"/>
  <c r="G3640" i="62"/>
  <c r="H3640" i="62"/>
  <c r="I3640" i="62"/>
  <c r="J3640" i="62"/>
  <c r="K3640" i="62"/>
  <c r="L3640" i="62"/>
  <c r="M3640" i="62"/>
  <c r="N3640" i="62"/>
  <c r="C3641" i="62"/>
  <c r="D3641" i="62"/>
  <c r="E3641" i="62"/>
  <c r="F3641" i="62"/>
  <c r="G3641" i="62"/>
  <c r="H3641" i="62"/>
  <c r="I3641" i="62"/>
  <c r="J3641" i="62"/>
  <c r="K3641" i="62"/>
  <c r="L3641" i="62"/>
  <c r="M3641" i="62"/>
  <c r="N3641" i="62"/>
  <c r="C3642" i="62"/>
  <c r="D3642" i="62"/>
  <c r="E3642" i="62"/>
  <c r="F3642" i="62"/>
  <c r="G3642" i="62"/>
  <c r="H3642" i="62"/>
  <c r="I3642" i="62"/>
  <c r="J3642" i="62"/>
  <c r="K3642" i="62"/>
  <c r="L3642" i="62"/>
  <c r="M3642" i="62"/>
  <c r="N3642" i="62"/>
  <c r="C3643" i="62"/>
  <c r="D3643" i="62"/>
  <c r="E3643" i="62"/>
  <c r="F3643" i="62"/>
  <c r="G3643" i="62"/>
  <c r="H3643" i="62"/>
  <c r="I3643" i="62"/>
  <c r="J3643" i="62"/>
  <c r="K3643" i="62"/>
  <c r="L3643" i="62"/>
  <c r="M3643" i="62"/>
  <c r="N3643" i="62"/>
  <c r="C3644" i="62"/>
  <c r="D3644" i="62"/>
  <c r="E3644" i="62"/>
  <c r="F3644" i="62"/>
  <c r="G3644" i="62"/>
  <c r="H3644" i="62"/>
  <c r="I3644" i="62"/>
  <c r="J3644" i="62"/>
  <c r="K3644" i="62"/>
  <c r="L3644" i="62"/>
  <c r="M3644" i="62"/>
  <c r="N3644" i="62"/>
  <c r="C3645" i="62"/>
  <c r="D3645" i="62"/>
  <c r="E3645" i="62"/>
  <c r="F3645" i="62"/>
  <c r="G3645" i="62"/>
  <c r="H3645" i="62"/>
  <c r="I3645" i="62"/>
  <c r="J3645" i="62"/>
  <c r="K3645" i="62"/>
  <c r="L3645" i="62"/>
  <c r="M3645" i="62"/>
  <c r="N3645" i="62"/>
  <c r="C3646" i="62"/>
  <c r="D3646" i="62"/>
  <c r="E3646" i="62"/>
  <c r="F3646" i="62"/>
  <c r="G3646" i="62"/>
  <c r="H3646" i="62"/>
  <c r="I3646" i="62"/>
  <c r="J3646" i="62"/>
  <c r="K3646" i="62"/>
  <c r="L3646" i="62"/>
  <c r="M3646" i="62"/>
  <c r="N3646" i="62"/>
  <c r="C3647" i="62"/>
  <c r="D3647" i="62"/>
  <c r="E3647" i="62"/>
  <c r="F3647" i="62"/>
  <c r="G3647" i="62"/>
  <c r="H3647" i="62"/>
  <c r="I3647" i="62"/>
  <c r="J3647" i="62"/>
  <c r="K3647" i="62"/>
  <c r="L3647" i="62"/>
  <c r="M3647" i="62"/>
  <c r="N3647" i="62"/>
  <c r="C3648" i="62"/>
  <c r="D3648" i="62"/>
  <c r="E3648" i="62"/>
  <c r="F3648" i="62"/>
  <c r="G3648" i="62"/>
  <c r="H3648" i="62"/>
  <c r="I3648" i="62"/>
  <c r="J3648" i="62"/>
  <c r="K3648" i="62"/>
  <c r="L3648" i="62"/>
  <c r="M3648" i="62"/>
  <c r="N3648" i="62"/>
  <c r="C3649" i="62"/>
  <c r="D3649" i="62"/>
  <c r="E3649" i="62"/>
  <c r="F3649" i="62"/>
  <c r="G3649" i="62"/>
  <c r="H3649" i="62"/>
  <c r="I3649" i="62"/>
  <c r="J3649" i="62"/>
  <c r="K3649" i="62"/>
  <c r="L3649" i="62"/>
  <c r="M3649" i="62"/>
  <c r="N3649" i="62"/>
  <c r="C3650" i="62"/>
  <c r="D3650" i="62"/>
  <c r="E3650" i="62"/>
  <c r="F3650" i="62"/>
  <c r="G3650" i="62"/>
  <c r="H3650" i="62"/>
  <c r="I3650" i="62"/>
  <c r="J3650" i="62"/>
  <c r="K3650" i="62"/>
  <c r="L3650" i="62"/>
  <c r="M3650" i="62"/>
  <c r="N3650" i="62"/>
  <c r="C3651" i="62"/>
  <c r="D3651" i="62"/>
  <c r="E3651" i="62"/>
  <c r="F3651" i="62"/>
  <c r="G3651" i="62"/>
  <c r="H3651" i="62"/>
  <c r="I3651" i="62"/>
  <c r="J3651" i="62"/>
  <c r="K3651" i="62"/>
  <c r="L3651" i="62"/>
  <c r="M3651" i="62"/>
  <c r="N3651" i="62"/>
  <c r="C3652" i="62"/>
  <c r="D3652" i="62"/>
  <c r="E3652" i="62"/>
  <c r="F3652" i="62"/>
  <c r="G3652" i="62"/>
  <c r="H3652" i="62"/>
  <c r="I3652" i="62"/>
  <c r="J3652" i="62"/>
  <c r="K3652" i="62"/>
  <c r="L3652" i="62"/>
  <c r="M3652" i="62"/>
  <c r="N3652" i="62"/>
  <c r="C3653" i="62"/>
  <c r="D3653" i="62"/>
  <c r="E3653" i="62"/>
  <c r="F3653" i="62"/>
  <c r="G3653" i="62"/>
  <c r="H3653" i="62"/>
  <c r="I3653" i="62"/>
  <c r="J3653" i="62"/>
  <c r="K3653" i="62"/>
  <c r="L3653" i="62"/>
  <c r="M3653" i="62"/>
  <c r="N3653" i="62"/>
  <c r="C3654" i="62"/>
  <c r="D3654" i="62"/>
  <c r="E3654" i="62"/>
  <c r="F3654" i="62"/>
  <c r="G3654" i="62"/>
  <c r="H3654" i="62"/>
  <c r="I3654" i="62"/>
  <c r="J3654" i="62"/>
  <c r="K3654" i="62"/>
  <c r="L3654" i="62"/>
  <c r="M3654" i="62"/>
  <c r="N3654" i="62"/>
  <c r="C3655" i="62"/>
  <c r="D3655" i="62"/>
  <c r="E3655" i="62"/>
  <c r="F3655" i="62"/>
  <c r="G3655" i="62"/>
  <c r="H3655" i="62"/>
  <c r="I3655" i="62"/>
  <c r="J3655" i="62"/>
  <c r="K3655" i="62"/>
  <c r="L3655" i="62"/>
  <c r="M3655" i="62"/>
  <c r="N3655" i="62"/>
  <c r="C3656" i="62"/>
  <c r="D3656" i="62"/>
  <c r="E3656" i="62"/>
  <c r="F3656" i="62"/>
  <c r="G3656" i="62"/>
  <c r="H3656" i="62"/>
  <c r="I3656" i="62"/>
  <c r="J3656" i="62"/>
  <c r="K3656" i="62"/>
  <c r="L3656" i="62"/>
  <c r="M3656" i="62"/>
  <c r="N3656" i="62"/>
  <c r="C3657" i="62"/>
  <c r="D3657" i="62"/>
  <c r="E3657" i="62"/>
  <c r="F3657" i="62"/>
  <c r="G3657" i="62"/>
  <c r="H3657" i="62"/>
  <c r="I3657" i="62"/>
  <c r="J3657" i="62"/>
  <c r="K3657" i="62"/>
  <c r="L3657" i="62"/>
  <c r="M3657" i="62"/>
  <c r="N3657" i="62"/>
  <c r="C3658" i="62"/>
  <c r="D3658" i="62"/>
  <c r="E3658" i="62"/>
  <c r="F3658" i="62"/>
  <c r="G3658" i="62"/>
  <c r="H3658" i="62"/>
  <c r="I3658" i="62"/>
  <c r="J3658" i="62"/>
  <c r="K3658" i="62"/>
  <c r="L3658" i="62"/>
  <c r="M3658" i="62"/>
  <c r="N3658" i="62"/>
  <c r="C3659" i="62"/>
  <c r="D3659" i="62"/>
  <c r="E3659" i="62"/>
  <c r="F3659" i="62"/>
  <c r="G3659" i="62"/>
  <c r="H3659" i="62"/>
  <c r="I3659" i="62"/>
  <c r="J3659" i="62"/>
  <c r="K3659" i="62"/>
  <c r="L3659" i="62"/>
  <c r="M3659" i="62"/>
  <c r="N3659" i="62"/>
  <c r="C3660" i="62"/>
  <c r="D3660" i="62"/>
  <c r="E3660" i="62"/>
  <c r="F3660" i="62"/>
  <c r="G3660" i="62"/>
  <c r="H3660" i="62"/>
  <c r="I3660" i="62"/>
  <c r="J3660" i="62"/>
  <c r="K3660" i="62"/>
  <c r="L3660" i="62"/>
  <c r="M3660" i="62"/>
  <c r="N3660" i="62"/>
  <c r="C3661" i="62"/>
  <c r="D3661" i="62"/>
  <c r="E3661" i="62"/>
  <c r="F3661" i="62"/>
  <c r="G3661" i="62"/>
  <c r="H3661" i="62"/>
  <c r="I3661" i="62"/>
  <c r="J3661" i="62"/>
  <c r="K3661" i="62"/>
  <c r="L3661" i="62"/>
  <c r="M3661" i="62"/>
  <c r="N3661" i="62"/>
  <c r="C3662" i="62"/>
  <c r="D3662" i="62"/>
  <c r="E3662" i="62"/>
  <c r="F3662" i="62"/>
  <c r="G3662" i="62"/>
  <c r="H3662" i="62"/>
  <c r="I3662" i="62"/>
  <c r="J3662" i="62"/>
  <c r="K3662" i="62"/>
  <c r="L3662" i="62"/>
  <c r="M3662" i="62"/>
  <c r="N3662" i="62"/>
  <c r="C3663" i="62"/>
  <c r="D3663" i="62"/>
  <c r="E3663" i="62"/>
  <c r="F3663" i="62"/>
  <c r="G3663" i="62"/>
  <c r="H3663" i="62"/>
  <c r="I3663" i="62"/>
  <c r="J3663" i="62"/>
  <c r="K3663" i="62"/>
  <c r="L3663" i="62"/>
  <c r="M3663" i="62"/>
  <c r="N3663" i="62"/>
  <c r="C3664" i="62"/>
  <c r="D3664" i="62"/>
  <c r="E3664" i="62"/>
  <c r="F3664" i="62"/>
  <c r="G3664" i="62"/>
  <c r="H3664" i="62"/>
  <c r="I3664" i="62"/>
  <c r="J3664" i="62"/>
  <c r="K3664" i="62"/>
  <c r="L3664" i="62"/>
  <c r="M3664" i="62"/>
  <c r="N3664" i="62"/>
  <c r="C3665" i="62"/>
  <c r="D3665" i="62"/>
  <c r="E3665" i="62"/>
  <c r="F3665" i="62"/>
  <c r="G3665" i="62"/>
  <c r="H3665" i="62"/>
  <c r="I3665" i="62"/>
  <c r="J3665" i="62"/>
  <c r="K3665" i="62"/>
  <c r="L3665" i="62"/>
  <c r="M3665" i="62"/>
  <c r="N3665" i="62"/>
  <c r="C3666" i="62"/>
  <c r="D3666" i="62"/>
  <c r="E3666" i="62"/>
  <c r="F3666" i="62"/>
  <c r="G3666" i="62"/>
  <c r="H3666" i="62"/>
  <c r="I3666" i="62"/>
  <c r="J3666" i="62"/>
  <c r="K3666" i="62"/>
  <c r="L3666" i="62"/>
  <c r="M3666" i="62"/>
  <c r="N3666" i="62"/>
  <c r="C3667" i="62"/>
  <c r="D3667" i="62"/>
  <c r="E3667" i="62"/>
  <c r="F3667" i="62"/>
  <c r="G3667" i="62"/>
  <c r="H3667" i="62"/>
  <c r="I3667" i="62"/>
  <c r="J3667" i="62"/>
  <c r="K3667" i="62"/>
  <c r="L3667" i="62"/>
  <c r="M3667" i="62"/>
  <c r="N3667" i="62"/>
  <c r="C3668" i="62"/>
  <c r="D3668" i="62"/>
  <c r="E3668" i="62"/>
  <c r="F3668" i="62"/>
  <c r="G3668" i="62"/>
  <c r="H3668" i="62"/>
  <c r="I3668" i="62"/>
  <c r="J3668" i="62"/>
  <c r="K3668" i="62"/>
  <c r="L3668" i="62"/>
  <c r="M3668" i="62"/>
  <c r="N3668" i="62"/>
  <c r="C3669" i="62"/>
  <c r="D3669" i="62"/>
  <c r="E3669" i="62"/>
  <c r="F3669" i="62"/>
  <c r="G3669" i="62"/>
  <c r="H3669" i="62"/>
  <c r="I3669" i="62"/>
  <c r="J3669" i="62"/>
  <c r="K3669" i="62"/>
  <c r="L3669" i="62"/>
  <c r="M3669" i="62"/>
  <c r="N3669" i="62"/>
  <c r="C3670" i="62"/>
  <c r="D3670" i="62"/>
  <c r="E3670" i="62"/>
  <c r="F3670" i="62"/>
  <c r="G3670" i="62"/>
  <c r="H3670" i="62"/>
  <c r="I3670" i="62"/>
  <c r="J3670" i="62"/>
  <c r="K3670" i="62"/>
  <c r="L3670" i="62"/>
  <c r="M3670" i="62"/>
  <c r="N3670" i="62"/>
  <c r="C3671" i="62"/>
  <c r="D3671" i="62"/>
  <c r="E3671" i="62"/>
  <c r="F3671" i="62"/>
  <c r="G3671" i="62"/>
  <c r="H3671" i="62"/>
  <c r="I3671" i="62"/>
  <c r="J3671" i="62"/>
  <c r="K3671" i="62"/>
  <c r="L3671" i="62"/>
  <c r="M3671" i="62"/>
  <c r="N3671" i="62"/>
  <c r="C3672" i="62"/>
  <c r="D3672" i="62"/>
  <c r="E3672" i="62"/>
  <c r="F3672" i="62"/>
  <c r="G3672" i="62"/>
  <c r="H3672" i="62"/>
  <c r="I3672" i="62"/>
  <c r="J3672" i="62"/>
  <c r="K3672" i="62"/>
  <c r="L3672" i="62"/>
  <c r="M3672" i="62"/>
  <c r="N3672" i="62"/>
  <c r="C3673" i="62"/>
  <c r="D3673" i="62"/>
  <c r="E3673" i="62"/>
  <c r="F3673" i="62"/>
  <c r="G3673" i="62"/>
  <c r="H3673" i="62"/>
  <c r="I3673" i="62"/>
  <c r="J3673" i="62"/>
  <c r="K3673" i="62"/>
  <c r="L3673" i="62"/>
  <c r="M3673" i="62"/>
  <c r="N3673" i="62"/>
  <c r="C3674" i="62"/>
  <c r="D3674" i="62"/>
  <c r="E3674" i="62"/>
  <c r="F3674" i="62"/>
  <c r="G3674" i="62"/>
  <c r="H3674" i="62"/>
  <c r="I3674" i="62"/>
  <c r="J3674" i="62"/>
  <c r="K3674" i="62"/>
  <c r="L3674" i="62"/>
  <c r="M3674" i="62"/>
  <c r="N3674" i="62"/>
  <c r="C3675" i="62"/>
  <c r="D3675" i="62"/>
  <c r="E3675" i="62"/>
  <c r="F3675" i="62"/>
  <c r="G3675" i="62"/>
  <c r="H3675" i="62"/>
  <c r="I3675" i="62"/>
  <c r="J3675" i="62"/>
  <c r="K3675" i="62"/>
  <c r="L3675" i="62"/>
  <c r="M3675" i="62"/>
  <c r="N3675" i="62"/>
  <c r="C3676" i="62"/>
  <c r="D3676" i="62"/>
  <c r="E3676" i="62"/>
  <c r="F3676" i="62"/>
  <c r="G3676" i="62"/>
  <c r="H3676" i="62"/>
  <c r="I3676" i="62"/>
  <c r="J3676" i="62"/>
  <c r="K3676" i="62"/>
  <c r="L3676" i="62"/>
  <c r="M3676" i="62"/>
  <c r="N3676" i="62"/>
  <c r="C3677" i="62"/>
  <c r="D3677" i="62"/>
  <c r="E3677" i="62"/>
  <c r="F3677" i="62"/>
  <c r="G3677" i="62"/>
  <c r="H3677" i="62"/>
  <c r="I3677" i="62"/>
  <c r="J3677" i="62"/>
  <c r="K3677" i="62"/>
  <c r="L3677" i="62"/>
  <c r="M3677" i="62"/>
  <c r="N3677" i="62"/>
  <c r="C3678" i="62"/>
  <c r="D3678" i="62"/>
  <c r="E3678" i="62"/>
  <c r="F3678" i="62"/>
  <c r="G3678" i="62"/>
  <c r="H3678" i="62"/>
  <c r="I3678" i="62"/>
  <c r="J3678" i="62"/>
  <c r="K3678" i="62"/>
  <c r="L3678" i="62"/>
  <c r="M3678" i="62"/>
  <c r="N3678" i="62"/>
  <c r="C3679" i="62"/>
  <c r="D3679" i="62"/>
  <c r="E3679" i="62"/>
  <c r="F3679" i="62"/>
  <c r="G3679" i="62"/>
  <c r="H3679" i="62"/>
  <c r="I3679" i="62"/>
  <c r="J3679" i="62"/>
  <c r="K3679" i="62"/>
  <c r="L3679" i="62"/>
  <c r="M3679" i="62"/>
  <c r="N3679" i="62"/>
  <c r="C3680" i="62"/>
  <c r="D3680" i="62"/>
  <c r="E3680" i="62"/>
  <c r="F3680" i="62"/>
  <c r="G3680" i="62"/>
  <c r="H3680" i="62"/>
  <c r="I3680" i="62"/>
  <c r="J3680" i="62"/>
  <c r="K3680" i="62"/>
  <c r="L3680" i="62"/>
  <c r="M3680" i="62"/>
  <c r="N3680" i="62"/>
  <c r="C3681" i="62"/>
  <c r="D3681" i="62"/>
  <c r="E3681" i="62"/>
  <c r="F3681" i="62"/>
  <c r="G3681" i="62"/>
  <c r="H3681" i="62"/>
  <c r="I3681" i="62"/>
  <c r="J3681" i="62"/>
  <c r="K3681" i="62"/>
  <c r="L3681" i="62"/>
  <c r="M3681" i="62"/>
  <c r="N3681" i="62"/>
  <c r="C3682" i="62"/>
  <c r="D3682" i="62"/>
  <c r="E3682" i="62"/>
  <c r="F3682" i="62"/>
  <c r="G3682" i="62"/>
  <c r="H3682" i="62"/>
  <c r="I3682" i="62"/>
  <c r="J3682" i="62"/>
  <c r="K3682" i="62"/>
  <c r="L3682" i="62"/>
  <c r="M3682" i="62"/>
  <c r="N3682" i="62"/>
  <c r="C3683" i="62"/>
  <c r="D3683" i="62"/>
  <c r="E3683" i="62"/>
  <c r="F3683" i="62"/>
  <c r="G3683" i="62"/>
  <c r="H3683" i="62"/>
  <c r="I3683" i="62"/>
  <c r="J3683" i="62"/>
  <c r="K3683" i="62"/>
  <c r="L3683" i="62"/>
  <c r="M3683" i="62"/>
  <c r="N3683" i="62"/>
  <c r="C3684" i="62"/>
  <c r="D3684" i="62"/>
  <c r="E3684" i="62"/>
  <c r="F3684" i="62"/>
  <c r="G3684" i="62"/>
  <c r="H3684" i="62"/>
  <c r="I3684" i="62"/>
  <c r="J3684" i="62"/>
  <c r="K3684" i="62"/>
  <c r="L3684" i="62"/>
  <c r="M3684" i="62"/>
  <c r="N3684" i="62"/>
  <c r="C3685" i="62"/>
  <c r="D3685" i="62"/>
  <c r="E3685" i="62"/>
  <c r="F3685" i="62"/>
  <c r="G3685" i="62"/>
  <c r="H3685" i="62"/>
  <c r="I3685" i="62"/>
  <c r="J3685" i="62"/>
  <c r="K3685" i="62"/>
  <c r="L3685" i="62"/>
  <c r="M3685" i="62"/>
  <c r="N3685" i="62"/>
  <c r="C3686" i="62"/>
  <c r="D3686" i="62"/>
  <c r="E3686" i="62"/>
  <c r="F3686" i="62"/>
  <c r="G3686" i="62"/>
  <c r="H3686" i="62"/>
  <c r="I3686" i="62"/>
  <c r="J3686" i="62"/>
  <c r="K3686" i="62"/>
  <c r="L3686" i="62"/>
  <c r="M3686" i="62"/>
  <c r="N3686" i="62"/>
  <c r="C3687" i="62"/>
  <c r="D3687" i="62"/>
  <c r="E3687" i="62"/>
  <c r="F3687" i="62"/>
  <c r="G3687" i="62"/>
  <c r="H3687" i="62"/>
  <c r="I3687" i="62"/>
  <c r="J3687" i="62"/>
  <c r="K3687" i="62"/>
  <c r="L3687" i="62"/>
  <c r="M3687" i="62"/>
  <c r="N3687" i="62"/>
  <c r="C3688" i="62"/>
  <c r="D3688" i="62"/>
  <c r="E3688" i="62"/>
  <c r="F3688" i="62"/>
  <c r="G3688" i="62"/>
  <c r="H3688" i="62"/>
  <c r="I3688" i="62"/>
  <c r="J3688" i="62"/>
  <c r="K3688" i="62"/>
  <c r="L3688" i="62"/>
  <c r="M3688" i="62"/>
  <c r="N3688" i="62"/>
  <c r="C3689" i="62"/>
  <c r="D3689" i="62"/>
  <c r="E3689" i="62"/>
  <c r="F3689" i="62"/>
  <c r="G3689" i="62"/>
  <c r="H3689" i="62"/>
  <c r="I3689" i="62"/>
  <c r="J3689" i="62"/>
  <c r="K3689" i="62"/>
  <c r="L3689" i="62"/>
  <c r="M3689" i="62"/>
  <c r="N3689" i="62"/>
  <c r="C3690" i="62"/>
  <c r="D3690" i="62"/>
  <c r="E3690" i="62"/>
  <c r="F3690" i="62"/>
  <c r="G3690" i="62"/>
  <c r="H3690" i="62"/>
  <c r="I3690" i="62"/>
  <c r="J3690" i="62"/>
  <c r="K3690" i="62"/>
  <c r="L3690" i="62"/>
  <c r="M3690" i="62"/>
  <c r="N3690" i="62"/>
  <c r="C3691" i="62"/>
  <c r="D3691" i="62"/>
  <c r="E3691" i="62"/>
  <c r="F3691" i="62"/>
  <c r="G3691" i="62"/>
  <c r="H3691" i="62"/>
  <c r="I3691" i="62"/>
  <c r="J3691" i="62"/>
  <c r="K3691" i="62"/>
  <c r="L3691" i="62"/>
  <c r="M3691" i="62"/>
  <c r="N3691" i="62"/>
  <c r="C3692" i="62"/>
  <c r="D3692" i="62"/>
  <c r="E3692" i="62"/>
  <c r="F3692" i="62"/>
  <c r="G3692" i="62"/>
  <c r="H3692" i="62"/>
  <c r="I3692" i="62"/>
  <c r="J3692" i="62"/>
  <c r="K3692" i="62"/>
  <c r="L3692" i="62"/>
  <c r="M3692" i="62"/>
  <c r="N3692" i="62"/>
  <c r="C3693" i="62"/>
  <c r="D3693" i="62"/>
  <c r="E3693" i="62"/>
  <c r="F3693" i="62"/>
  <c r="G3693" i="62"/>
  <c r="H3693" i="62"/>
  <c r="I3693" i="62"/>
  <c r="J3693" i="62"/>
  <c r="K3693" i="62"/>
  <c r="L3693" i="62"/>
  <c r="M3693" i="62"/>
  <c r="N3693" i="62"/>
  <c r="C3694" i="62"/>
  <c r="D3694" i="62"/>
  <c r="E3694" i="62"/>
  <c r="F3694" i="62"/>
  <c r="G3694" i="62"/>
  <c r="H3694" i="62"/>
  <c r="I3694" i="62"/>
  <c r="J3694" i="62"/>
  <c r="K3694" i="62"/>
  <c r="L3694" i="62"/>
  <c r="M3694" i="62"/>
  <c r="N3694" i="62"/>
  <c r="C3695" i="62"/>
  <c r="D3695" i="62"/>
  <c r="E3695" i="62"/>
  <c r="F3695" i="62"/>
  <c r="G3695" i="62"/>
  <c r="H3695" i="62"/>
  <c r="I3695" i="62"/>
  <c r="J3695" i="62"/>
  <c r="K3695" i="62"/>
  <c r="L3695" i="62"/>
  <c r="M3695" i="62"/>
  <c r="N3695" i="62"/>
  <c r="C3696" i="62"/>
  <c r="D3696" i="62"/>
  <c r="E3696" i="62"/>
  <c r="F3696" i="62"/>
  <c r="G3696" i="62"/>
  <c r="H3696" i="62"/>
  <c r="I3696" i="62"/>
  <c r="J3696" i="62"/>
  <c r="K3696" i="62"/>
  <c r="L3696" i="62"/>
  <c r="M3696" i="62"/>
  <c r="N3696" i="62"/>
  <c r="C3697" i="62"/>
  <c r="D3697" i="62"/>
  <c r="E3697" i="62"/>
  <c r="F3697" i="62"/>
  <c r="G3697" i="62"/>
  <c r="H3697" i="62"/>
  <c r="I3697" i="62"/>
  <c r="J3697" i="62"/>
  <c r="K3697" i="62"/>
  <c r="L3697" i="62"/>
  <c r="M3697" i="62"/>
  <c r="N3697" i="62"/>
  <c r="C3698" i="62"/>
  <c r="D3698" i="62"/>
  <c r="E3698" i="62"/>
  <c r="F3698" i="62"/>
  <c r="G3698" i="62"/>
  <c r="H3698" i="62"/>
  <c r="I3698" i="62"/>
  <c r="J3698" i="62"/>
  <c r="K3698" i="62"/>
  <c r="L3698" i="62"/>
  <c r="M3698" i="62"/>
  <c r="N3698" i="62"/>
  <c r="C3699" i="62"/>
  <c r="D3699" i="62"/>
  <c r="E3699" i="62"/>
  <c r="F3699" i="62"/>
  <c r="G3699" i="62"/>
  <c r="H3699" i="62"/>
  <c r="I3699" i="62"/>
  <c r="J3699" i="62"/>
  <c r="K3699" i="62"/>
  <c r="L3699" i="62"/>
  <c r="M3699" i="62"/>
  <c r="N3699" i="62"/>
  <c r="C3700" i="62"/>
  <c r="D3700" i="62"/>
  <c r="E3700" i="62"/>
  <c r="F3700" i="62"/>
  <c r="G3700" i="62"/>
  <c r="H3700" i="62"/>
  <c r="I3700" i="62"/>
  <c r="J3700" i="62"/>
  <c r="K3700" i="62"/>
  <c r="L3700" i="62"/>
  <c r="M3700" i="62"/>
  <c r="N3700" i="62"/>
  <c r="C3701" i="62"/>
  <c r="D3701" i="62"/>
  <c r="E3701" i="62"/>
  <c r="F3701" i="62"/>
  <c r="G3701" i="62"/>
  <c r="H3701" i="62"/>
  <c r="I3701" i="62"/>
  <c r="J3701" i="62"/>
  <c r="K3701" i="62"/>
  <c r="L3701" i="62"/>
  <c r="M3701" i="62"/>
  <c r="N3701" i="62"/>
  <c r="C3702" i="62"/>
  <c r="D3702" i="62"/>
  <c r="E3702" i="62"/>
  <c r="F3702" i="62"/>
  <c r="G3702" i="62"/>
  <c r="H3702" i="62"/>
  <c r="I3702" i="62"/>
  <c r="J3702" i="62"/>
  <c r="K3702" i="62"/>
  <c r="L3702" i="62"/>
  <c r="M3702" i="62"/>
  <c r="N3702" i="62"/>
  <c r="C3703" i="62"/>
  <c r="D3703" i="62"/>
  <c r="E3703" i="62"/>
  <c r="F3703" i="62"/>
  <c r="G3703" i="62"/>
  <c r="H3703" i="62"/>
  <c r="I3703" i="62"/>
  <c r="J3703" i="62"/>
  <c r="K3703" i="62"/>
  <c r="L3703" i="62"/>
  <c r="M3703" i="62"/>
  <c r="N3703" i="62"/>
  <c r="C3704" i="62"/>
  <c r="D3704" i="62"/>
  <c r="E3704" i="62"/>
  <c r="F3704" i="62"/>
  <c r="G3704" i="62"/>
  <c r="H3704" i="62"/>
  <c r="I3704" i="62"/>
  <c r="J3704" i="62"/>
  <c r="K3704" i="62"/>
  <c r="L3704" i="62"/>
  <c r="M3704" i="62"/>
  <c r="N3704" i="62"/>
  <c r="C3705" i="62"/>
  <c r="D3705" i="62"/>
  <c r="E3705" i="62"/>
  <c r="F3705" i="62"/>
  <c r="G3705" i="62"/>
  <c r="H3705" i="62"/>
  <c r="I3705" i="62"/>
  <c r="J3705" i="62"/>
  <c r="K3705" i="62"/>
  <c r="L3705" i="62"/>
  <c r="M3705" i="62"/>
  <c r="N3705" i="62"/>
  <c r="C3706" i="62"/>
  <c r="D3706" i="62"/>
  <c r="E3706" i="62"/>
  <c r="F3706" i="62"/>
  <c r="G3706" i="62"/>
  <c r="H3706" i="62"/>
  <c r="I3706" i="62"/>
  <c r="J3706" i="62"/>
  <c r="K3706" i="62"/>
  <c r="L3706" i="62"/>
  <c r="M3706" i="62"/>
  <c r="N3706" i="62"/>
  <c r="C3707" i="62"/>
  <c r="D3707" i="62"/>
  <c r="E3707" i="62"/>
  <c r="F3707" i="62"/>
  <c r="G3707" i="62"/>
  <c r="H3707" i="62"/>
  <c r="I3707" i="62"/>
  <c r="J3707" i="62"/>
  <c r="K3707" i="62"/>
  <c r="L3707" i="62"/>
  <c r="M3707" i="62"/>
  <c r="N3707" i="62"/>
  <c r="C3708" i="62"/>
  <c r="D3708" i="62"/>
  <c r="E3708" i="62"/>
  <c r="F3708" i="62"/>
  <c r="G3708" i="62"/>
  <c r="H3708" i="62"/>
  <c r="I3708" i="62"/>
  <c r="J3708" i="62"/>
  <c r="K3708" i="62"/>
  <c r="L3708" i="62"/>
  <c r="M3708" i="62"/>
  <c r="N3708" i="62"/>
  <c r="C3709" i="62"/>
  <c r="D3709" i="62"/>
  <c r="E3709" i="62"/>
  <c r="F3709" i="62"/>
  <c r="G3709" i="62"/>
  <c r="H3709" i="62"/>
  <c r="I3709" i="62"/>
  <c r="J3709" i="62"/>
  <c r="K3709" i="62"/>
  <c r="L3709" i="62"/>
  <c r="M3709" i="62"/>
  <c r="N3709" i="62"/>
  <c r="C3710" i="62"/>
  <c r="D3710" i="62"/>
  <c r="E3710" i="62"/>
  <c r="F3710" i="62"/>
  <c r="G3710" i="62"/>
  <c r="H3710" i="62"/>
  <c r="I3710" i="62"/>
  <c r="J3710" i="62"/>
  <c r="K3710" i="62"/>
  <c r="L3710" i="62"/>
  <c r="M3710" i="62"/>
  <c r="N3710" i="62"/>
  <c r="C3711" i="62"/>
  <c r="D3711" i="62"/>
  <c r="E3711" i="62"/>
  <c r="F3711" i="62"/>
  <c r="G3711" i="62"/>
  <c r="H3711" i="62"/>
  <c r="I3711" i="62"/>
  <c r="J3711" i="62"/>
  <c r="K3711" i="62"/>
  <c r="L3711" i="62"/>
  <c r="M3711" i="62"/>
  <c r="N3711" i="62"/>
  <c r="C3712" i="62"/>
  <c r="D3712" i="62"/>
  <c r="E3712" i="62"/>
  <c r="F3712" i="62"/>
  <c r="G3712" i="62"/>
  <c r="H3712" i="62"/>
  <c r="I3712" i="62"/>
  <c r="J3712" i="62"/>
  <c r="K3712" i="62"/>
  <c r="L3712" i="62"/>
  <c r="M3712" i="62"/>
  <c r="N3712" i="62"/>
  <c r="C3713" i="62"/>
  <c r="D3713" i="62"/>
  <c r="E3713" i="62"/>
  <c r="F3713" i="62"/>
  <c r="G3713" i="62"/>
  <c r="H3713" i="62"/>
  <c r="I3713" i="62"/>
  <c r="J3713" i="62"/>
  <c r="K3713" i="62"/>
  <c r="L3713" i="62"/>
  <c r="M3713" i="62"/>
  <c r="N3713" i="62"/>
  <c r="C3714" i="62"/>
  <c r="D3714" i="62"/>
  <c r="E3714" i="62"/>
  <c r="F3714" i="62"/>
  <c r="G3714" i="62"/>
  <c r="H3714" i="62"/>
  <c r="I3714" i="62"/>
  <c r="J3714" i="62"/>
  <c r="K3714" i="62"/>
  <c r="L3714" i="62"/>
  <c r="M3714" i="62"/>
  <c r="N3714" i="62"/>
  <c r="C3715" i="62"/>
  <c r="D3715" i="62"/>
  <c r="E3715" i="62"/>
  <c r="F3715" i="62"/>
  <c r="G3715" i="62"/>
  <c r="H3715" i="62"/>
  <c r="I3715" i="62"/>
  <c r="J3715" i="62"/>
  <c r="K3715" i="62"/>
  <c r="L3715" i="62"/>
  <c r="M3715" i="62"/>
  <c r="N3715" i="62"/>
  <c r="C3716" i="62"/>
  <c r="D3716" i="62"/>
  <c r="E3716" i="62"/>
  <c r="F3716" i="62"/>
  <c r="G3716" i="62"/>
  <c r="H3716" i="62"/>
  <c r="I3716" i="62"/>
  <c r="J3716" i="62"/>
  <c r="K3716" i="62"/>
  <c r="L3716" i="62"/>
  <c r="M3716" i="62"/>
  <c r="N3716" i="62"/>
  <c r="C3717" i="62"/>
  <c r="D3717" i="62"/>
  <c r="E3717" i="62"/>
  <c r="F3717" i="62"/>
  <c r="G3717" i="62"/>
  <c r="H3717" i="62"/>
  <c r="I3717" i="62"/>
  <c r="J3717" i="62"/>
  <c r="K3717" i="62"/>
  <c r="L3717" i="62"/>
  <c r="M3717" i="62"/>
  <c r="N3717" i="62"/>
  <c r="C3718" i="62"/>
  <c r="D3718" i="62"/>
  <c r="E3718" i="62"/>
  <c r="F3718" i="62"/>
  <c r="G3718" i="62"/>
  <c r="H3718" i="62"/>
  <c r="I3718" i="62"/>
  <c r="J3718" i="62"/>
  <c r="K3718" i="62"/>
  <c r="L3718" i="62"/>
  <c r="M3718" i="62"/>
  <c r="N3718" i="62"/>
  <c r="C3719" i="62"/>
  <c r="D3719" i="62"/>
  <c r="E3719" i="62"/>
  <c r="F3719" i="62"/>
  <c r="G3719" i="62"/>
  <c r="H3719" i="62"/>
  <c r="I3719" i="62"/>
  <c r="J3719" i="62"/>
  <c r="K3719" i="62"/>
  <c r="L3719" i="62"/>
  <c r="M3719" i="62"/>
  <c r="N3719" i="62"/>
  <c r="C3720" i="62"/>
  <c r="D3720" i="62"/>
  <c r="E3720" i="62"/>
  <c r="F3720" i="62"/>
  <c r="G3720" i="62"/>
  <c r="H3720" i="62"/>
  <c r="I3720" i="62"/>
  <c r="J3720" i="62"/>
  <c r="K3720" i="62"/>
  <c r="L3720" i="62"/>
  <c r="M3720" i="62"/>
  <c r="N3720" i="62"/>
  <c r="C3721" i="62"/>
  <c r="D3721" i="62"/>
  <c r="E3721" i="62"/>
  <c r="F3721" i="62"/>
  <c r="G3721" i="62"/>
  <c r="H3721" i="62"/>
  <c r="I3721" i="62"/>
  <c r="J3721" i="62"/>
  <c r="K3721" i="62"/>
  <c r="L3721" i="62"/>
  <c r="M3721" i="62"/>
  <c r="N3721" i="62"/>
  <c r="C3722" i="62"/>
  <c r="D3722" i="62"/>
  <c r="E3722" i="62"/>
  <c r="F3722" i="62"/>
  <c r="G3722" i="62"/>
  <c r="H3722" i="62"/>
  <c r="I3722" i="62"/>
  <c r="J3722" i="62"/>
  <c r="K3722" i="62"/>
  <c r="L3722" i="62"/>
  <c r="M3722" i="62"/>
  <c r="N3722" i="62"/>
  <c r="C3723" i="62"/>
  <c r="D3723" i="62"/>
  <c r="E3723" i="62"/>
  <c r="F3723" i="62"/>
  <c r="G3723" i="62"/>
  <c r="H3723" i="62"/>
  <c r="I3723" i="62"/>
  <c r="J3723" i="62"/>
  <c r="K3723" i="62"/>
  <c r="L3723" i="62"/>
  <c r="M3723" i="62"/>
  <c r="N3723" i="62"/>
  <c r="C3724" i="62"/>
  <c r="D3724" i="62"/>
  <c r="E3724" i="62"/>
  <c r="F3724" i="62"/>
  <c r="G3724" i="62"/>
  <c r="H3724" i="62"/>
  <c r="I3724" i="62"/>
  <c r="J3724" i="62"/>
  <c r="K3724" i="62"/>
  <c r="L3724" i="62"/>
  <c r="M3724" i="62"/>
  <c r="N3724" i="62"/>
  <c r="C3725" i="62"/>
  <c r="D3725" i="62"/>
  <c r="E3725" i="62"/>
  <c r="F3725" i="62"/>
  <c r="G3725" i="62"/>
  <c r="H3725" i="62"/>
  <c r="I3725" i="62"/>
  <c r="J3725" i="62"/>
  <c r="K3725" i="62"/>
  <c r="L3725" i="62"/>
  <c r="M3725" i="62"/>
  <c r="N3725" i="62"/>
  <c r="C3726" i="62"/>
  <c r="D3726" i="62"/>
  <c r="E3726" i="62"/>
  <c r="F3726" i="62"/>
  <c r="G3726" i="62"/>
  <c r="H3726" i="62"/>
  <c r="I3726" i="62"/>
  <c r="J3726" i="62"/>
  <c r="K3726" i="62"/>
  <c r="L3726" i="62"/>
  <c r="M3726" i="62"/>
  <c r="N3726" i="62"/>
  <c r="C3727" i="62"/>
  <c r="D3727" i="62"/>
  <c r="E3727" i="62"/>
  <c r="F3727" i="62"/>
  <c r="G3727" i="62"/>
  <c r="H3727" i="62"/>
  <c r="I3727" i="62"/>
  <c r="J3727" i="62"/>
  <c r="K3727" i="62"/>
  <c r="L3727" i="62"/>
  <c r="M3727" i="62"/>
  <c r="N3727" i="62"/>
  <c r="C3728" i="62"/>
  <c r="D3728" i="62"/>
  <c r="E3728" i="62"/>
  <c r="F3728" i="62"/>
  <c r="G3728" i="62"/>
  <c r="H3728" i="62"/>
  <c r="I3728" i="62"/>
  <c r="J3728" i="62"/>
  <c r="K3728" i="62"/>
  <c r="L3728" i="62"/>
  <c r="M3728" i="62"/>
  <c r="N3728" i="62"/>
  <c r="C3729" i="62"/>
  <c r="D3729" i="62"/>
  <c r="E3729" i="62"/>
  <c r="F3729" i="62"/>
  <c r="G3729" i="62"/>
  <c r="H3729" i="62"/>
  <c r="I3729" i="62"/>
  <c r="J3729" i="62"/>
  <c r="K3729" i="62"/>
  <c r="L3729" i="62"/>
  <c r="M3729" i="62"/>
  <c r="N3729" i="62"/>
  <c r="C3730" i="62"/>
  <c r="D3730" i="62"/>
  <c r="E3730" i="62"/>
  <c r="F3730" i="62"/>
  <c r="G3730" i="62"/>
  <c r="H3730" i="62"/>
  <c r="I3730" i="62"/>
  <c r="J3730" i="62"/>
  <c r="K3730" i="62"/>
  <c r="L3730" i="62"/>
  <c r="M3730" i="62"/>
  <c r="N3730" i="62"/>
  <c r="C3731" i="62"/>
  <c r="D3731" i="62"/>
  <c r="E3731" i="62"/>
  <c r="F3731" i="62"/>
  <c r="G3731" i="62"/>
  <c r="H3731" i="62"/>
  <c r="I3731" i="62"/>
  <c r="J3731" i="62"/>
  <c r="K3731" i="62"/>
  <c r="L3731" i="62"/>
  <c r="M3731" i="62"/>
  <c r="N3731" i="62"/>
  <c r="C3732" i="62"/>
  <c r="D3732" i="62"/>
  <c r="E3732" i="62"/>
  <c r="F3732" i="62"/>
  <c r="G3732" i="62"/>
  <c r="H3732" i="62"/>
  <c r="I3732" i="62"/>
  <c r="J3732" i="62"/>
  <c r="K3732" i="62"/>
  <c r="L3732" i="62"/>
  <c r="M3732" i="62"/>
  <c r="N3732" i="62"/>
  <c r="C3733" i="62"/>
  <c r="D3733" i="62"/>
  <c r="E3733" i="62"/>
  <c r="F3733" i="62"/>
  <c r="G3733" i="62"/>
  <c r="H3733" i="62"/>
  <c r="I3733" i="62"/>
  <c r="J3733" i="62"/>
  <c r="K3733" i="62"/>
  <c r="L3733" i="62"/>
  <c r="M3733" i="62"/>
  <c r="N3733" i="62"/>
  <c r="C3734" i="62"/>
  <c r="D3734" i="62"/>
  <c r="E3734" i="62"/>
  <c r="F3734" i="62"/>
  <c r="G3734" i="62"/>
  <c r="H3734" i="62"/>
  <c r="I3734" i="62"/>
  <c r="J3734" i="62"/>
  <c r="K3734" i="62"/>
  <c r="L3734" i="62"/>
  <c r="M3734" i="62"/>
  <c r="N3734" i="62"/>
  <c r="C3735" i="62"/>
  <c r="D3735" i="62"/>
  <c r="E3735" i="62"/>
  <c r="F3735" i="62"/>
  <c r="G3735" i="62"/>
  <c r="H3735" i="62"/>
  <c r="I3735" i="62"/>
  <c r="J3735" i="62"/>
  <c r="K3735" i="62"/>
  <c r="L3735" i="62"/>
  <c r="M3735" i="62"/>
  <c r="N3735" i="62"/>
  <c r="C3736" i="62"/>
  <c r="D3736" i="62"/>
  <c r="E3736" i="62"/>
  <c r="F3736" i="62"/>
  <c r="G3736" i="62"/>
  <c r="H3736" i="62"/>
  <c r="I3736" i="62"/>
  <c r="J3736" i="62"/>
  <c r="K3736" i="62"/>
  <c r="L3736" i="62"/>
  <c r="M3736" i="62"/>
  <c r="N3736" i="62"/>
  <c r="C3737" i="62"/>
  <c r="D3737" i="62"/>
  <c r="E3737" i="62"/>
  <c r="F3737" i="62"/>
  <c r="G3737" i="62"/>
  <c r="H3737" i="62"/>
  <c r="I3737" i="62"/>
  <c r="J3737" i="62"/>
  <c r="K3737" i="62"/>
  <c r="L3737" i="62"/>
  <c r="M3737" i="62"/>
  <c r="N3737" i="62"/>
  <c r="C3738" i="62"/>
  <c r="D3738" i="62"/>
  <c r="E3738" i="62"/>
  <c r="F3738" i="62"/>
  <c r="G3738" i="62"/>
  <c r="H3738" i="62"/>
  <c r="I3738" i="62"/>
  <c r="J3738" i="62"/>
  <c r="K3738" i="62"/>
  <c r="L3738" i="62"/>
  <c r="M3738" i="62"/>
  <c r="N3738" i="62"/>
  <c r="C3739" i="62"/>
  <c r="D3739" i="62"/>
  <c r="E3739" i="62"/>
  <c r="F3739" i="62"/>
  <c r="G3739" i="62"/>
  <c r="H3739" i="62"/>
  <c r="I3739" i="62"/>
  <c r="J3739" i="62"/>
  <c r="K3739" i="62"/>
  <c r="L3739" i="62"/>
  <c r="M3739" i="62"/>
  <c r="N3739" i="62"/>
  <c r="C3740" i="62"/>
  <c r="D3740" i="62"/>
  <c r="E3740" i="62"/>
  <c r="F3740" i="62"/>
  <c r="G3740" i="62"/>
  <c r="H3740" i="62"/>
  <c r="I3740" i="62"/>
  <c r="J3740" i="62"/>
  <c r="K3740" i="62"/>
  <c r="L3740" i="62"/>
  <c r="M3740" i="62"/>
  <c r="N3740" i="62"/>
  <c r="C3741" i="62"/>
  <c r="D3741" i="62"/>
  <c r="E3741" i="62"/>
  <c r="F3741" i="62"/>
  <c r="G3741" i="62"/>
  <c r="H3741" i="62"/>
  <c r="I3741" i="62"/>
  <c r="J3741" i="62"/>
  <c r="K3741" i="62"/>
  <c r="L3741" i="62"/>
  <c r="M3741" i="62"/>
  <c r="N3741" i="62"/>
  <c r="C3742" i="62"/>
  <c r="D3742" i="62"/>
  <c r="E3742" i="62"/>
  <c r="F3742" i="62"/>
  <c r="G3742" i="62"/>
  <c r="H3742" i="62"/>
  <c r="I3742" i="62"/>
  <c r="J3742" i="62"/>
  <c r="K3742" i="62"/>
  <c r="L3742" i="62"/>
  <c r="M3742" i="62"/>
  <c r="N3742" i="62"/>
  <c r="C3743" i="62"/>
  <c r="D3743" i="62"/>
  <c r="E3743" i="62"/>
  <c r="F3743" i="62"/>
  <c r="G3743" i="62"/>
  <c r="H3743" i="62"/>
  <c r="I3743" i="62"/>
  <c r="J3743" i="62"/>
  <c r="K3743" i="62"/>
  <c r="L3743" i="62"/>
  <c r="M3743" i="62"/>
  <c r="N3743" i="62"/>
  <c r="C3744" i="62"/>
  <c r="D3744" i="62"/>
  <c r="E3744" i="62"/>
  <c r="F3744" i="62"/>
  <c r="G3744" i="62"/>
  <c r="H3744" i="62"/>
  <c r="I3744" i="62"/>
  <c r="J3744" i="62"/>
  <c r="K3744" i="62"/>
  <c r="L3744" i="62"/>
  <c r="M3744" i="62"/>
  <c r="N3744" i="62"/>
  <c r="C3745" i="62"/>
  <c r="D3745" i="62"/>
  <c r="E3745" i="62"/>
  <c r="F3745" i="62"/>
  <c r="G3745" i="62"/>
  <c r="H3745" i="62"/>
  <c r="I3745" i="62"/>
  <c r="J3745" i="62"/>
  <c r="K3745" i="62"/>
  <c r="L3745" i="62"/>
  <c r="M3745" i="62"/>
  <c r="N3745" i="62"/>
  <c r="C3746" i="62"/>
  <c r="D3746" i="62"/>
  <c r="E3746" i="62"/>
  <c r="F3746" i="62"/>
  <c r="G3746" i="62"/>
  <c r="H3746" i="62"/>
  <c r="I3746" i="62"/>
  <c r="J3746" i="62"/>
  <c r="K3746" i="62"/>
  <c r="L3746" i="62"/>
  <c r="M3746" i="62"/>
  <c r="N3746" i="62"/>
  <c r="C3747" i="62"/>
  <c r="D3747" i="62"/>
  <c r="E3747" i="62"/>
  <c r="F3747" i="62"/>
  <c r="G3747" i="62"/>
  <c r="H3747" i="62"/>
  <c r="I3747" i="62"/>
  <c r="J3747" i="62"/>
  <c r="K3747" i="62"/>
  <c r="L3747" i="62"/>
  <c r="M3747" i="62"/>
  <c r="N3747" i="62"/>
  <c r="C3748" i="62"/>
  <c r="D3748" i="62"/>
  <c r="E3748" i="62"/>
  <c r="F3748" i="62"/>
  <c r="G3748" i="62"/>
  <c r="H3748" i="62"/>
  <c r="I3748" i="62"/>
  <c r="J3748" i="62"/>
  <c r="K3748" i="62"/>
  <c r="L3748" i="62"/>
  <c r="M3748" i="62"/>
  <c r="N3748" i="62"/>
  <c r="C3749" i="62"/>
  <c r="D3749" i="62"/>
  <c r="E3749" i="62"/>
  <c r="F3749" i="62"/>
  <c r="G3749" i="62"/>
  <c r="H3749" i="62"/>
  <c r="I3749" i="62"/>
  <c r="J3749" i="62"/>
  <c r="K3749" i="62"/>
  <c r="L3749" i="62"/>
  <c r="M3749" i="62"/>
  <c r="N3749" i="62"/>
  <c r="C3750" i="62"/>
  <c r="D3750" i="62"/>
  <c r="E3750" i="62"/>
  <c r="F3750" i="62"/>
  <c r="G3750" i="62"/>
  <c r="H3750" i="62"/>
  <c r="I3750" i="62"/>
  <c r="J3750" i="62"/>
  <c r="K3750" i="62"/>
  <c r="L3750" i="62"/>
  <c r="M3750" i="62"/>
  <c r="N3750" i="62"/>
  <c r="C3751" i="62"/>
  <c r="D3751" i="62"/>
  <c r="E3751" i="62"/>
  <c r="F3751" i="62"/>
  <c r="G3751" i="62"/>
  <c r="H3751" i="62"/>
  <c r="I3751" i="62"/>
  <c r="J3751" i="62"/>
  <c r="K3751" i="62"/>
  <c r="L3751" i="62"/>
  <c r="M3751" i="62"/>
  <c r="N3751" i="62"/>
  <c r="C3752" i="62"/>
  <c r="D3752" i="62"/>
  <c r="E3752" i="62"/>
  <c r="F3752" i="62"/>
  <c r="G3752" i="62"/>
  <c r="H3752" i="62"/>
  <c r="I3752" i="62"/>
  <c r="J3752" i="62"/>
  <c r="K3752" i="62"/>
  <c r="L3752" i="62"/>
  <c r="M3752" i="62"/>
  <c r="N3752" i="62"/>
  <c r="C3753" i="62"/>
  <c r="D3753" i="62"/>
  <c r="E3753" i="62"/>
  <c r="F3753" i="62"/>
  <c r="G3753" i="62"/>
  <c r="H3753" i="62"/>
  <c r="I3753" i="62"/>
  <c r="J3753" i="62"/>
  <c r="K3753" i="62"/>
  <c r="L3753" i="62"/>
  <c r="M3753" i="62"/>
  <c r="N3753" i="62"/>
  <c r="C3754" i="62"/>
  <c r="D3754" i="62"/>
  <c r="E3754" i="62"/>
  <c r="F3754" i="62"/>
  <c r="G3754" i="62"/>
  <c r="H3754" i="62"/>
  <c r="I3754" i="62"/>
  <c r="J3754" i="62"/>
  <c r="K3754" i="62"/>
  <c r="L3754" i="62"/>
  <c r="M3754" i="62"/>
  <c r="N3754" i="62"/>
  <c r="C3755" i="62"/>
  <c r="D3755" i="62"/>
  <c r="E3755" i="62"/>
  <c r="F3755" i="62"/>
  <c r="G3755" i="62"/>
  <c r="H3755" i="62"/>
  <c r="I3755" i="62"/>
  <c r="J3755" i="62"/>
  <c r="K3755" i="62"/>
  <c r="L3755" i="62"/>
  <c r="M3755" i="62"/>
  <c r="N3755" i="62"/>
  <c r="C3756" i="62"/>
  <c r="D3756" i="62"/>
  <c r="E3756" i="62"/>
  <c r="F3756" i="62"/>
  <c r="G3756" i="62"/>
  <c r="H3756" i="62"/>
  <c r="I3756" i="62"/>
  <c r="J3756" i="62"/>
  <c r="K3756" i="62"/>
  <c r="L3756" i="62"/>
  <c r="M3756" i="62"/>
  <c r="N3756" i="62"/>
  <c r="C3757" i="62"/>
  <c r="D3757" i="62"/>
  <c r="E3757" i="62"/>
  <c r="F3757" i="62"/>
  <c r="G3757" i="62"/>
  <c r="H3757" i="62"/>
  <c r="I3757" i="62"/>
  <c r="J3757" i="62"/>
  <c r="K3757" i="62"/>
  <c r="L3757" i="62"/>
  <c r="M3757" i="62"/>
  <c r="N3757" i="62"/>
  <c r="C3758" i="62"/>
  <c r="D3758" i="62"/>
  <c r="E3758" i="62"/>
  <c r="F3758" i="62"/>
  <c r="G3758" i="62"/>
  <c r="H3758" i="62"/>
  <c r="I3758" i="62"/>
  <c r="J3758" i="62"/>
  <c r="K3758" i="62"/>
  <c r="L3758" i="62"/>
  <c r="M3758" i="62"/>
  <c r="N3758" i="62"/>
  <c r="C3759" i="62"/>
  <c r="D3759" i="62"/>
  <c r="E3759" i="62"/>
  <c r="F3759" i="62"/>
  <c r="G3759" i="62"/>
  <c r="H3759" i="62"/>
  <c r="I3759" i="62"/>
  <c r="J3759" i="62"/>
  <c r="K3759" i="62"/>
  <c r="L3759" i="62"/>
  <c r="M3759" i="62"/>
  <c r="N3759" i="62"/>
  <c r="C3760" i="62"/>
  <c r="D3760" i="62"/>
  <c r="E3760" i="62"/>
  <c r="F3760" i="62"/>
  <c r="G3760" i="62"/>
  <c r="H3760" i="62"/>
  <c r="I3760" i="62"/>
  <c r="J3760" i="62"/>
  <c r="K3760" i="62"/>
  <c r="L3760" i="62"/>
  <c r="M3760" i="62"/>
  <c r="N3760" i="62"/>
  <c r="C3761" i="62"/>
  <c r="D3761" i="62"/>
  <c r="E3761" i="62"/>
  <c r="F3761" i="62"/>
  <c r="G3761" i="62"/>
  <c r="H3761" i="62"/>
  <c r="I3761" i="62"/>
  <c r="J3761" i="62"/>
  <c r="K3761" i="62"/>
  <c r="L3761" i="62"/>
  <c r="M3761" i="62"/>
  <c r="N3761" i="62"/>
  <c r="C3762" i="62"/>
  <c r="D3762" i="62"/>
  <c r="E3762" i="62"/>
  <c r="F3762" i="62"/>
  <c r="G3762" i="62"/>
  <c r="H3762" i="62"/>
  <c r="I3762" i="62"/>
  <c r="J3762" i="62"/>
  <c r="K3762" i="62"/>
  <c r="L3762" i="62"/>
  <c r="M3762" i="62"/>
  <c r="N3762" i="62"/>
  <c r="C3763" i="62"/>
  <c r="D3763" i="62"/>
  <c r="E3763" i="62"/>
  <c r="F3763" i="62"/>
  <c r="G3763" i="62"/>
  <c r="H3763" i="62"/>
  <c r="I3763" i="62"/>
  <c r="J3763" i="62"/>
  <c r="K3763" i="62"/>
  <c r="L3763" i="62"/>
  <c r="M3763" i="62"/>
  <c r="N3763" i="62"/>
  <c r="C3764" i="62"/>
  <c r="D3764" i="62"/>
  <c r="E3764" i="62"/>
  <c r="F3764" i="62"/>
  <c r="G3764" i="62"/>
  <c r="H3764" i="62"/>
  <c r="I3764" i="62"/>
  <c r="J3764" i="62"/>
  <c r="K3764" i="62"/>
  <c r="L3764" i="62"/>
  <c r="M3764" i="62"/>
  <c r="N3764" i="62"/>
  <c r="C3765" i="62"/>
  <c r="D3765" i="62"/>
  <c r="E3765" i="62"/>
  <c r="F3765" i="62"/>
  <c r="G3765" i="62"/>
  <c r="H3765" i="62"/>
  <c r="I3765" i="62"/>
  <c r="J3765" i="62"/>
  <c r="K3765" i="62"/>
  <c r="L3765" i="62"/>
  <c r="M3765" i="62"/>
  <c r="N3765" i="62"/>
  <c r="C3766" i="62"/>
  <c r="D3766" i="62"/>
  <c r="E3766" i="62"/>
  <c r="F3766" i="62"/>
  <c r="G3766" i="62"/>
  <c r="H3766" i="62"/>
  <c r="I3766" i="62"/>
  <c r="J3766" i="62"/>
  <c r="K3766" i="62"/>
  <c r="L3766" i="62"/>
  <c r="M3766" i="62"/>
  <c r="N3766" i="62"/>
  <c r="C3767" i="62"/>
  <c r="D3767" i="62"/>
  <c r="E3767" i="62"/>
  <c r="F3767" i="62"/>
  <c r="G3767" i="62"/>
  <c r="H3767" i="62"/>
  <c r="I3767" i="62"/>
  <c r="J3767" i="62"/>
  <c r="K3767" i="62"/>
  <c r="L3767" i="62"/>
  <c r="M3767" i="62"/>
  <c r="N3767" i="62"/>
  <c r="C3768" i="62"/>
  <c r="D3768" i="62"/>
  <c r="E3768" i="62"/>
  <c r="F3768" i="62"/>
  <c r="G3768" i="62"/>
  <c r="H3768" i="62"/>
  <c r="I3768" i="62"/>
  <c r="J3768" i="62"/>
  <c r="K3768" i="62"/>
  <c r="L3768" i="62"/>
  <c r="M3768" i="62"/>
  <c r="N3768" i="62"/>
  <c r="C3769" i="62"/>
  <c r="D3769" i="62"/>
  <c r="E3769" i="62"/>
  <c r="F3769" i="62"/>
  <c r="G3769" i="62"/>
  <c r="H3769" i="62"/>
  <c r="I3769" i="62"/>
  <c r="J3769" i="62"/>
  <c r="K3769" i="62"/>
  <c r="L3769" i="62"/>
  <c r="M3769" i="62"/>
  <c r="N3769" i="62"/>
  <c r="C3770" i="62"/>
  <c r="D3770" i="62"/>
  <c r="E3770" i="62"/>
  <c r="F3770" i="62"/>
  <c r="G3770" i="62"/>
  <c r="H3770" i="62"/>
  <c r="I3770" i="62"/>
  <c r="J3770" i="62"/>
  <c r="K3770" i="62"/>
  <c r="L3770" i="62"/>
  <c r="M3770" i="62"/>
  <c r="N3770" i="62"/>
  <c r="C3771" i="62"/>
  <c r="D3771" i="62"/>
  <c r="E3771" i="62"/>
  <c r="F3771" i="62"/>
  <c r="G3771" i="62"/>
  <c r="H3771" i="62"/>
  <c r="I3771" i="62"/>
  <c r="J3771" i="62"/>
  <c r="K3771" i="62"/>
  <c r="L3771" i="62"/>
  <c r="M3771" i="62"/>
  <c r="N3771" i="62"/>
  <c r="C3772" i="62"/>
  <c r="D3772" i="62"/>
  <c r="E3772" i="62"/>
  <c r="F3772" i="62"/>
  <c r="G3772" i="62"/>
  <c r="H3772" i="62"/>
  <c r="I3772" i="62"/>
  <c r="J3772" i="62"/>
  <c r="K3772" i="62"/>
  <c r="L3772" i="62"/>
  <c r="M3772" i="62"/>
  <c r="N3772" i="62"/>
  <c r="C3773" i="62"/>
  <c r="D3773" i="62"/>
  <c r="E3773" i="62"/>
  <c r="F3773" i="62"/>
  <c r="G3773" i="62"/>
  <c r="H3773" i="62"/>
  <c r="I3773" i="62"/>
  <c r="J3773" i="62"/>
  <c r="K3773" i="62"/>
  <c r="L3773" i="62"/>
  <c r="M3773" i="62"/>
  <c r="N3773" i="62"/>
  <c r="C3774" i="62"/>
  <c r="D3774" i="62"/>
  <c r="E3774" i="62"/>
  <c r="F3774" i="62"/>
  <c r="G3774" i="62"/>
  <c r="H3774" i="62"/>
  <c r="I3774" i="62"/>
  <c r="J3774" i="62"/>
  <c r="K3774" i="62"/>
  <c r="L3774" i="62"/>
  <c r="M3774" i="62"/>
  <c r="N3774" i="62"/>
  <c r="C3775" i="62"/>
  <c r="D3775" i="62"/>
  <c r="E3775" i="62"/>
  <c r="F3775" i="62"/>
  <c r="G3775" i="62"/>
  <c r="H3775" i="62"/>
  <c r="I3775" i="62"/>
  <c r="J3775" i="62"/>
  <c r="K3775" i="62"/>
  <c r="L3775" i="62"/>
  <c r="M3775" i="62"/>
  <c r="N3775" i="62"/>
  <c r="C3776" i="62"/>
  <c r="D3776" i="62"/>
  <c r="E3776" i="62"/>
  <c r="F3776" i="62"/>
  <c r="G3776" i="62"/>
  <c r="H3776" i="62"/>
  <c r="I3776" i="62"/>
  <c r="J3776" i="62"/>
  <c r="K3776" i="62"/>
  <c r="L3776" i="62"/>
  <c r="M3776" i="62"/>
  <c r="N3776" i="62"/>
  <c r="C3777" i="62"/>
  <c r="D3777" i="62"/>
  <c r="E3777" i="62"/>
  <c r="F3777" i="62"/>
  <c r="G3777" i="62"/>
  <c r="H3777" i="62"/>
  <c r="I3777" i="62"/>
  <c r="J3777" i="62"/>
  <c r="K3777" i="62"/>
  <c r="L3777" i="62"/>
  <c r="M3777" i="62"/>
  <c r="N3777" i="62"/>
  <c r="C3778" i="62"/>
  <c r="D3778" i="62"/>
  <c r="E3778" i="62"/>
  <c r="F3778" i="62"/>
  <c r="G3778" i="62"/>
  <c r="H3778" i="62"/>
  <c r="I3778" i="62"/>
  <c r="J3778" i="62"/>
  <c r="K3778" i="62"/>
  <c r="L3778" i="62"/>
  <c r="M3778" i="62"/>
  <c r="N3778" i="62"/>
  <c r="C3779" i="62"/>
  <c r="D3779" i="62"/>
  <c r="E3779" i="62"/>
  <c r="F3779" i="62"/>
  <c r="G3779" i="62"/>
  <c r="H3779" i="62"/>
  <c r="I3779" i="62"/>
  <c r="J3779" i="62"/>
  <c r="K3779" i="62"/>
  <c r="L3779" i="62"/>
  <c r="M3779" i="62"/>
  <c r="N3779" i="62"/>
  <c r="C3780" i="62"/>
  <c r="D3780" i="62"/>
  <c r="E3780" i="62"/>
  <c r="F3780" i="62"/>
  <c r="G3780" i="62"/>
  <c r="H3780" i="62"/>
  <c r="I3780" i="62"/>
  <c r="J3780" i="62"/>
  <c r="K3780" i="62"/>
  <c r="L3780" i="62"/>
  <c r="M3780" i="62"/>
  <c r="N3780" i="62"/>
  <c r="C3781" i="62"/>
  <c r="D3781" i="62"/>
  <c r="E3781" i="62"/>
  <c r="F3781" i="62"/>
  <c r="G3781" i="62"/>
  <c r="H3781" i="62"/>
  <c r="I3781" i="62"/>
  <c r="J3781" i="62"/>
  <c r="K3781" i="62"/>
  <c r="L3781" i="62"/>
  <c r="M3781" i="62"/>
  <c r="N3781" i="62"/>
  <c r="C3782" i="62"/>
  <c r="D3782" i="62"/>
  <c r="E3782" i="62"/>
  <c r="F3782" i="62"/>
  <c r="G3782" i="62"/>
  <c r="H3782" i="62"/>
  <c r="I3782" i="62"/>
  <c r="J3782" i="62"/>
  <c r="K3782" i="62"/>
  <c r="L3782" i="62"/>
  <c r="M3782" i="62"/>
  <c r="N3782" i="62"/>
  <c r="C3783" i="62"/>
  <c r="D3783" i="62"/>
  <c r="E3783" i="62"/>
  <c r="F3783" i="62"/>
  <c r="G3783" i="62"/>
  <c r="H3783" i="62"/>
  <c r="I3783" i="62"/>
  <c r="J3783" i="62"/>
  <c r="K3783" i="62"/>
  <c r="L3783" i="62"/>
  <c r="M3783" i="62"/>
  <c r="N3783" i="62"/>
  <c r="C3784" i="62"/>
  <c r="D3784" i="62"/>
  <c r="E3784" i="62"/>
  <c r="F3784" i="62"/>
  <c r="G3784" i="62"/>
  <c r="H3784" i="62"/>
  <c r="I3784" i="62"/>
  <c r="J3784" i="62"/>
  <c r="K3784" i="62"/>
  <c r="L3784" i="62"/>
  <c r="M3784" i="62"/>
  <c r="N3784" i="62"/>
  <c r="C3785" i="62"/>
  <c r="D3785" i="62"/>
  <c r="E3785" i="62"/>
  <c r="F3785" i="62"/>
  <c r="G3785" i="62"/>
  <c r="H3785" i="62"/>
  <c r="I3785" i="62"/>
  <c r="J3785" i="62"/>
  <c r="K3785" i="62"/>
  <c r="L3785" i="62"/>
  <c r="M3785" i="62"/>
  <c r="N3785" i="62"/>
  <c r="C3786" i="62"/>
  <c r="D3786" i="62"/>
  <c r="E3786" i="62"/>
  <c r="F3786" i="62"/>
  <c r="G3786" i="62"/>
  <c r="H3786" i="62"/>
  <c r="I3786" i="62"/>
  <c r="J3786" i="62"/>
  <c r="K3786" i="62"/>
  <c r="L3786" i="62"/>
  <c r="M3786" i="62"/>
  <c r="N3786" i="62"/>
  <c r="C3787" i="62"/>
  <c r="D3787" i="62"/>
  <c r="E3787" i="62"/>
  <c r="F3787" i="62"/>
  <c r="G3787" i="62"/>
  <c r="H3787" i="62"/>
  <c r="I3787" i="62"/>
  <c r="J3787" i="62"/>
  <c r="K3787" i="62"/>
  <c r="L3787" i="62"/>
  <c r="M3787" i="62"/>
  <c r="N3787" i="62"/>
  <c r="C3788" i="62"/>
  <c r="D3788" i="62"/>
  <c r="E3788" i="62"/>
  <c r="F3788" i="62"/>
  <c r="G3788" i="62"/>
  <c r="H3788" i="62"/>
  <c r="I3788" i="62"/>
  <c r="J3788" i="62"/>
  <c r="K3788" i="62"/>
  <c r="L3788" i="62"/>
  <c r="M3788" i="62"/>
  <c r="N3788" i="62"/>
  <c r="C3789" i="62"/>
  <c r="D3789" i="62"/>
  <c r="E3789" i="62"/>
  <c r="F3789" i="62"/>
  <c r="G3789" i="62"/>
  <c r="H3789" i="62"/>
  <c r="I3789" i="62"/>
  <c r="J3789" i="62"/>
  <c r="K3789" i="62"/>
  <c r="L3789" i="62"/>
  <c r="M3789" i="62"/>
  <c r="N3789" i="62"/>
  <c r="C3790" i="62"/>
  <c r="D3790" i="62"/>
  <c r="E3790" i="62"/>
  <c r="F3790" i="62"/>
  <c r="G3790" i="62"/>
  <c r="H3790" i="62"/>
  <c r="I3790" i="62"/>
  <c r="J3790" i="62"/>
  <c r="K3790" i="62"/>
  <c r="L3790" i="62"/>
  <c r="M3790" i="62"/>
  <c r="N3790" i="62"/>
  <c r="C3791" i="62"/>
  <c r="D3791" i="62"/>
  <c r="E3791" i="62"/>
  <c r="F3791" i="62"/>
  <c r="G3791" i="62"/>
  <c r="H3791" i="62"/>
  <c r="I3791" i="62"/>
  <c r="J3791" i="62"/>
  <c r="K3791" i="62"/>
  <c r="L3791" i="62"/>
  <c r="M3791" i="62"/>
  <c r="N3791" i="62"/>
  <c r="C3792" i="62"/>
  <c r="D3792" i="62"/>
  <c r="E3792" i="62"/>
  <c r="F3792" i="62"/>
  <c r="G3792" i="62"/>
  <c r="H3792" i="62"/>
  <c r="I3792" i="62"/>
  <c r="J3792" i="62"/>
  <c r="K3792" i="62"/>
  <c r="L3792" i="62"/>
  <c r="M3792" i="62"/>
  <c r="N3792" i="62"/>
  <c r="C3793" i="62"/>
  <c r="D3793" i="62"/>
  <c r="E3793" i="62"/>
  <c r="F3793" i="62"/>
  <c r="G3793" i="62"/>
  <c r="H3793" i="62"/>
  <c r="I3793" i="62"/>
  <c r="J3793" i="62"/>
  <c r="K3793" i="62"/>
  <c r="L3793" i="62"/>
  <c r="M3793" i="62"/>
  <c r="N3793" i="62"/>
  <c r="C3794" i="62"/>
  <c r="D3794" i="62"/>
  <c r="E3794" i="62"/>
  <c r="F3794" i="62"/>
  <c r="G3794" i="62"/>
  <c r="H3794" i="62"/>
  <c r="I3794" i="62"/>
  <c r="J3794" i="62"/>
  <c r="K3794" i="62"/>
  <c r="L3794" i="62"/>
  <c r="M3794" i="62"/>
  <c r="N3794" i="62"/>
  <c r="C3795" i="62"/>
  <c r="D3795" i="62"/>
  <c r="E3795" i="62"/>
  <c r="F3795" i="62"/>
  <c r="G3795" i="62"/>
  <c r="H3795" i="62"/>
  <c r="I3795" i="62"/>
  <c r="J3795" i="62"/>
  <c r="K3795" i="62"/>
  <c r="L3795" i="62"/>
  <c r="M3795" i="62"/>
  <c r="N3795" i="62"/>
  <c r="C3796" i="62"/>
  <c r="D3796" i="62"/>
  <c r="E3796" i="62"/>
  <c r="F3796" i="62"/>
  <c r="G3796" i="62"/>
  <c r="H3796" i="62"/>
  <c r="I3796" i="62"/>
  <c r="J3796" i="62"/>
  <c r="K3796" i="62"/>
  <c r="L3796" i="62"/>
  <c r="M3796" i="62"/>
  <c r="N3796" i="62"/>
  <c r="C3797" i="62"/>
  <c r="D3797" i="62"/>
  <c r="E3797" i="62"/>
  <c r="F3797" i="62"/>
  <c r="G3797" i="62"/>
  <c r="H3797" i="62"/>
  <c r="I3797" i="62"/>
  <c r="J3797" i="62"/>
  <c r="K3797" i="62"/>
  <c r="L3797" i="62"/>
  <c r="M3797" i="62"/>
  <c r="N3797" i="62"/>
  <c r="C3798" i="62"/>
  <c r="D3798" i="62"/>
  <c r="E3798" i="62"/>
  <c r="F3798" i="62"/>
  <c r="G3798" i="62"/>
  <c r="H3798" i="62"/>
  <c r="I3798" i="62"/>
  <c r="J3798" i="62"/>
  <c r="K3798" i="62"/>
  <c r="L3798" i="62"/>
  <c r="M3798" i="62"/>
  <c r="N3798" i="62"/>
  <c r="C3799" i="62"/>
  <c r="D3799" i="62"/>
  <c r="E3799" i="62"/>
  <c r="F3799" i="62"/>
  <c r="G3799" i="62"/>
  <c r="H3799" i="62"/>
  <c r="I3799" i="62"/>
  <c r="J3799" i="62"/>
  <c r="K3799" i="62"/>
  <c r="L3799" i="62"/>
  <c r="M3799" i="62"/>
  <c r="N3799" i="62"/>
  <c r="C3800" i="62"/>
  <c r="D3800" i="62"/>
  <c r="E3800" i="62"/>
  <c r="F3800" i="62"/>
  <c r="G3800" i="62"/>
  <c r="H3800" i="62"/>
  <c r="I3800" i="62"/>
  <c r="J3800" i="62"/>
  <c r="K3800" i="62"/>
  <c r="L3800" i="62"/>
  <c r="M3800" i="62"/>
  <c r="N3800" i="62"/>
  <c r="C3801" i="62"/>
  <c r="D3801" i="62"/>
  <c r="E3801" i="62"/>
  <c r="F3801" i="62"/>
  <c r="G3801" i="62"/>
  <c r="H3801" i="62"/>
  <c r="I3801" i="62"/>
  <c r="J3801" i="62"/>
  <c r="K3801" i="62"/>
  <c r="L3801" i="62"/>
  <c r="M3801" i="62"/>
  <c r="N3801" i="62"/>
  <c r="C3802" i="62"/>
  <c r="D3802" i="62"/>
  <c r="E3802" i="62"/>
  <c r="F3802" i="62"/>
  <c r="G3802" i="62"/>
  <c r="H3802" i="62"/>
  <c r="I3802" i="62"/>
  <c r="J3802" i="62"/>
  <c r="K3802" i="62"/>
  <c r="L3802" i="62"/>
  <c r="M3802" i="62"/>
  <c r="N3802" i="62"/>
  <c r="C3803" i="62"/>
  <c r="D3803" i="62"/>
  <c r="E3803" i="62"/>
  <c r="F3803" i="62"/>
  <c r="G3803" i="62"/>
  <c r="H3803" i="62"/>
  <c r="I3803" i="62"/>
  <c r="J3803" i="62"/>
  <c r="K3803" i="62"/>
  <c r="L3803" i="62"/>
  <c r="M3803" i="62"/>
  <c r="N3803" i="62"/>
  <c r="C3804" i="62"/>
  <c r="D3804" i="62"/>
  <c r="E3804" i="62"/>
  <c r="F3804" i="62"/>
  <c r="G3804" i="62"/>
  <c r="H3804" i="62"/>
  <c r="I3804" i="62"/>
  <c r="J3804" i="62"/>
  <c r="K3804" i="62"/>
  <c r="L3804" i="62"/>
  <c r="M3804" i="62"/>
  <c r="N3804" i="62"/>
  <c r="C3805" i="62"/>
  <c r="D3805" i="62"/>
  <c r="E3805" i="62"/>
  <c r="F3805" i="62"/>
  <c r="G3805" i="62"/>
  <c r="H3805" i="62"/>
  <c r="I3805" i="62"/>
  <c r="J3805" i="62"/>
  <c r="K3805" i="62"/>
  <c r="L3805" i="62"/>
  <c r="M3805" i="62"/>
  <c r="N3805" i="62"/>
  <c r="C3806" i="62"/>
  <c r="D3806" i="62"/>
  <c r="E3806" i="62"/>
  <c r="F3806" i="62"/>
  <c r="G3806" i="62"/>
  <c r="H3806" i="62"/>
  <c r="I3806" i="62"/>
  <c r="J3806" i="62"/>
  <c r="K3806" i="62"/>
  <c r="L3806" i="62"/>
  <c r="M3806" i="62"/>
  <c r="N3806" i="62"/>
  <c r="C3807" i="62"/>
  <c r="D3807" i="62"/>
  <c r="E3807" i="62"/>
  <c r="F3807" i="62"/>
  <c r="G3807" i="62"/>
  <c r="H3807" i="62"/>
  <c r="I3807" i="62"/>
  <c r="J3807" i="62"/>
  <c r="K3807" i="62"/>
  <c r="L3807" i="62"/>
  <c r="M3807" i="62"/>
  <c r="N3807" i="62"/>
  <c r="C3808" i="62"/>
  <c r="D3808" i="62"/>
  <c r="E3808" i="62"/>
  <c r="F3808" i="62"/>
  <c r="G3808" i="62"/>
  <c r="H3808" i="62"/>
  <c r="I3808" i="62"/>
  <c r="J3808" i="62"/>
  <c r="K3808" i="62"/>
  <c r="L3808" i="62"/>
  <c r="M3808" i="62"/>
  <c r="N3808" i="62"/>
  <c r="C3809" i="62"/>
  <c r="D3809" i="62"/>
  <c r="E3809" i="62"/>
  <c r="F3809" i="62"/>
  <c r="G3809" i="62"/>
  <c r="H3809" i="62"/>
  <c r="I3809" i="62"/>
  <c r="J3809" i="62"/>
  <c r="K3809" i="62"/>
  <c r="L3809" i="62"/>
  <c r="M3809" i="62"/>
  <c r="N3809" i="62"/>
  <c r="C3810" i="62"/>
  <c r="D3810" i="62"/>
  <c r="E3810" i="62"/>
  <c r="F3810" i="62"/>
  <c r="G3810" i="62"/>
  <c r="H3810" i="62"/>
  <c r="I3810" i="62"/>
  <c r="J3810" i="62"/>
  <c r="K3810" i="62"/>
  <c r="L3810" i="62"/>
  <c r="M3810" i="62"/>
  <c r="N3810" i="62"/>
  <c r="C3811" i="62"/>
  <c r="D3811" i="62"/>
  <c r="E3811" i="62"/>
  <c r="F3811" i="62"/>
  <c r="G3811" i="62"/>
  <c r="H3811" i="62"/>
  <c r="I3811" i="62"/>
  <c r="J3811" i="62"/>
  <c r="K3811" i="62"/>
  <c r="L3811" i="62"/>
  <c r="M3811" i="62"/>
  <c r="N3811" i="62"/>
  <c r="C3812" i="62"/>
  <c r="D3812" i="62"/>
  <c r="E3812" i="62"/>
  <c r="F3812" i="62"/>
  <c r="G3812" i="62"/>
  <c r="H3812" i="62"/>
  <c r="I3812" i="62"/>
  <c r="J3812" i="62"/>
  <c r="K3812" i="62"/>
  <c r="L3812" i="62"/>
  <c r="M3812" i="62"/>
  <c r="N3812" i="62"/>
  <c r="C3813" i="62"/>
  <c r="D3813" i="62"/>
  <c r="E3813" i="62"/>
  <c r="F3813" i="62"/>
  <c r="G3813" i="62"/>
  <c r="H3813" i="62"/>
  <c r="I3813" i="62"/>
  <c r="J3813" i="62"/>
  <c r="K3813" i="62"/>
  <c r="L3813" i="62"/>
  <c r="M3813" i="62"/>
  <c r="N3813" i="62"/>
  <c r="C3814" i="62"/>
  <c r="D3814" i="62"/>
  <c r="E3814" i="62"/>
  <c r="F3814" i="62"/>
  <c r="G3814" i="62"/>
  <c r="H3814" i="62"/>
  <c r="I3814" i="62"/>
  <c r="J3814" i="62"/>
  <c r="K3814" i="62"/>
  <c r="L3814" i="62"/>
  <c r="M3814" i="62"/>
  <c r="N3814" i="62"/>
  <c r="C3815" i="62"/>
  <c r="D3815" i="62"/>
  <c r="E3815" i="62"/>
  <c r="F3815" i="62"/>
  <c r="G3815" i="62"/>
  <c r="H3815" i="62"/>
  <c r="I3815" i="62"/>
  <c r="J3815" i="62"/>
  <c r="K3815" i="62"/>
  <c r="L3815" i="62"/>
  <c r="M3815" i="62"/>
  <c r="N3815" i="62"/>
  <c r="C3816" i="62"/>
  <c r="D3816" i="62"/>
  <c r="E3816" i="62"/>
  <c r="F3816" i="62"/>
  <c r="G3816" i="62"/>
  <c r="H3816" i="62"/>
  <c r="I3816" i="62"/>
  <c r="J3816" i="62"/>
  <c r="K3816" i="62"/>
  <c r="L3816" i="62"/>
  <c r="M3816" i="62"/>
  <c r="N3816" i="62"/>
  <c r="C3817" i="62"/>
  <c r="D3817" i="62"/>
  <c r="E3817" i="62"/>
  <c r="F3817" i="62"/>
  <c r="G3817" i="62"/>
  <c r="H3817" i="62"/>
  <c r="I3817" i="62"/>
  <c r="J3817" i="62"/>
  <c r="K3817" i="62"/>
  <c r="L3817" i="62"/>
  <c r="M3817" i="62"/>
  <c r="N3817" i="62"/>
  <c r="C3818" i="62"/>
  <c r="D3818" i="62"/>
  <c r="E3818" i="62"/>
  <c r="F3818" i="62"/>
  <c r="G3818" i="62"/>
  <c r="H3818" i="62"/>
  <c r="I3818" i="62"/>
  <c r="J3818" i="62"/>
  <c r="K3818" i="62"/>
  <c r="L3818" i="62"/>
  <c r="M3818" i="62"/>
  <c r="N3818" i="62"/>
  <c r="C3819" i="62"/>
  <c r="D3819" i="62"/>
  <c r="E3819" i="62"/>
  <c r="F3819" i="62"/>
  <c r="G3819" i="62"/>
  <c r="H3819" i="62"/>
  <c r="I3819" i="62"/>
  <c r="J3819" i="62"/>
  <c r="K3819" i="62"/>
  <c r="L3819" i="62"/>
  <c r="M3819" i="62"/>
  <c r="N3819" i="62"/>
  <c r="C3820" i="62"/>
  <c r="D3820" i="62"/>
  <c r="E3820" i="62"/>
  <c r="F3820" i="62"/>
  <c r="G3820" i="62"/>
  <c r="H3820" i="62"/>
  <c r="I3820" i="62"/>
  <c r="J3820" i="62"/>
  <c r="K3820" i="62"/>
  <c r="L3820" i="62"/>
  <c r="M3820" i="62"/>
  <c r="N3820" i="62"/>
  <c r="C3821" i="62"/>
  <c r="D3821" i="62"/>
  <c r="E3821" i="62"/>
  <c r="F3821" i="62"/>
  <c r="G3821" i="62"/>
  <c r="H3821" i="62"/>
  <c r="I3821" i="62"/>
  <c r="J3821" i="62"/>
  <c r="K3821" i="62"/>
  <c r="L3821" i="62"/>
  <c r="M3821" i="62"/>
  <c r="N3821" i="62"/>
  <c r="C1007" i="62"/>
  <c r="D1007" i="62"/>
  <c r="E1007" i="62"/>
  <c r="F1007" i="62"/>
  <c r="H1007" i="62" s="1"/>
  <c r="G1007" i="62"/>
  <c r="I1007" i="62"/>
  <c r="J1007" i="62"/>
  <c r="K1007" i="62"/>
  <c r="L1007" i="62"/>
  <c r="M1007" i="62"/>
  <c r="N1007" i="62"/>
  <c r="C1008" i="62"/>
  <c r="D1008" i="62"/>
  <c r="E1008" i="62"/>
  <c r="F1008" i="62"/>
  <c r="H1008" i="62" s="1"/>
  <c r="G1008" i="62"/>
  <c r="I1008" i="62"/>
  <c r="J1008" i="62"/>
  <c r="K1008" i="62"/>
  <c r="L1008" i="62"/>
  <c r="M1008" i="62"/>
  <c r="N1008" i="62"/>
  <c r="C1009" i="62"/>
  <c r="D1009" i="62"/>
  <c r="E1009" i="62"/>
  <c r="F1009" i="62"/>
  <c r="H1009" i="62" s="1"/>
  <c r="G1009" i="62"/>
  <c r="I1009" i="62"/>
  <c r="J1009" i="62"/>
  <c r="K1009" i="62"/>
  <c r="L1009" i="62"/>
  <c r="M1009" i="62"/>
  <c r="N1009" i="62"/>
  <c r="C1010" i="62"/>
  <c r="D1010" i="62"/>
  <c r="E1010" i="62"/>
  <c r="F1010" i="62"/>
  <c r="G1010" i="62"/>
  <c r="I1010" i="62"/>
  <c r="J1010" i="62"/>
  <c r="K1010" i="62"/>
  <c r="L1010" i="62"/>
  <c r="M1010" i="62"/>
  <c r="N1010" i="62"/>
  <c r="C1011" i="62"/>
  <c r="D1011" i="62"/>
  <c r="E1011" i="62"/>
  <c r="F1011" i="62"/>
  <c r="G1011" i="62"/>
  <c r="I1011" i="62"/>
  <c r="J1011" i="62"/>
  <c r="K1011" i="62"/>
  <c r="L1011" i="62"/>
  <c r="M1011" i="62"/>
  <c r="N1011" i="62"/>
  <c r="C1012" i="62"/>
  <c r="D1012" i="62"/>
  <c r="E1012" i="62"/>
  <c r="F1012" i="62"/>
  <c r="H1012" i="62" s="1"/>
  <c r="G1012" i="62"/>
  <c r="I1012" i="62"/>
  <c r="J1012" i="62"/>
  <c r="K1012" i="62"/>
  <c r="L1012" i="62"/>
  <c r="M1012" i="62"/>
  <c r="N1012" i="62"/>
  <c r="C1013" i="62"/>
  <c r="D1013" i="62"/>
  <c r="E1013" i="62"/>
  <c r="F1013" i="62"/>
  <c r="H1013" i="62" s="1"/>
  <c r="G1013" i="62"/>
  <c r="I1013" i="62"/>
  <c r="J1013" i="62"/>
  <c r="K1013" i="62"/>
  <c r="L1013" i="62"/>
  <c r="M1013" i="62"/>
  <c r="N1013" i="62"/>
  <c r="C1014" i="62"/>
  <c r="D1014" i="62"/>
  <c r="E1014" i="62"/>
  <c r="F1014" i="62"/>
  <c r="G1014" i="62"/>
  <c r="I1014" i="62"/>
  <c r="J1014" i="62"/>
  <c r="K1014" i="62"/>
  <c r="L1014" i="62"/>
  <c r="M1014" i="62"/>
  <c r="N1014" i="62"/>
  <c r="C1015" i="62"/>
  <c r="D1015" i="62"/>
  <c r="E1015" i="62"/>
  <c r="F1015" i="62"/>
  <c r="G1015" i="62"/>
  <c r="I1015" i="62"/>
  <c r="J1015" i="62"/>
  <c r="K1015" i="62"/>
  <c r="L1015" i="62"/>
  <c r="M1015" i="62"/>
  <c r="N1015" i="62"/>
  <c r="C1016" i="62"/>
  <c r="D1016" i="62"/>
  <c r="E1016" i="62"/>
  <c r="F1016" i="62"/>
  <c r="H1016" i="62" s="1"/>
  <c r="G1016" i="62"/>
  <c r="I1016" i="62"/>
  <c r="J1016" i="62"/>
  <c r="K1016" i="62"/>
  <c r="L1016" i="62"/>
  <c r="M1016" i="62"/>
  <c r="N1016" i="62"/>
  <c r="C1017" i="62"/>
  <c r="D1017" i="62"/>
  <c r="E1017" i="62"/>
  <c r="F1017" i="62"/>
  <c r="H1017" i="62" s="1"/>
  <c r="G1017" i="62"/>
  <c r="I1017" i="62"/>
  <c r="J1017" i="62"/>
  <c r="K1017" i="62"/>
  <c r="L1017" i="62"/>
  <c r="M1017" i="62"/>
  <c r="N1017" i="62"/>
  <c r="C1018" i="62"/>
  <c r="D1018" i="62"/>
  <c r="E1018" i="62"/>
  <c r="F1018" i="62"/>
  <c r="G1018" i="62"/>
  <c r="I1018" i="62"/>
  <c r="J1018" i="62"/>
  <c r="K1018" i="62"/>
  <c r="L1018" i="62"/>
  <c r="M1018" i="62"/>
  <c r="N1018" i="62"/>
  <c r="C1019" i="62"/>
  <c r="D1019" i="62"/>
  <c r="E1019" i="62"/>
  <c r="F1019" i="62"/>
  <c r="G1019" i="62"/>
  <c r="I1019" i="62"/>
  <c r="J1019" i="62"/>
  <c r="K1019" i="62"/>
  <c r="L1019" i="62"/>
  <c r="M1019" i="62"/>
  <c r="N1019" i="62"/>
  <c r="C1020" i="62"/>
  <c r="D1020" i="62"/>
  <c r="E1020" i="62"/>
  <c r="F1020" i="62"/>
  <c r="H1020" i="62" s="1"/>
  <c r="G1020" i="62"/>
  <c r="I1020" i="62"/>
  <c r="J1020" i="62"/>
  <c r="K1020" i="62"/>
  <c r="L1020" i="62"/>
  <c r="M1020" i="62"/>
  <c r="N1020" i="62"/>
  <c r="C1021" i="62"/>
  <c r="D1021" i="62"/>
  <c r="E1021" i="62"/>
  <c r="F1021" i="62"/>
  <c r="H1021" i="62" s="1"/>
  <c r="G1021" i="62"/>
  <c r="I1021" i="62"/>
  <c r="J1021" i="62"/>
  <c r="K1021" i="62"/>
  <c r="L1021" i="62"/>
  <c r="M1021" i="62"/>
  <c r="N1021" i="62"/>
  <c r="C1022" i="62"/>
  <c r="D1022" i="62"/>
  <c r="E1022" i="62"/>
  <c r="F1022" i="62"/>
  <c r="G1022" i="62"/>
  <c r="I1022" i="62"/>
  <c r="J1022" i="62"/>
  <c r="K1022" i="62"/>
  <c r="L1022" i="62"/>
  <c r="M1022" i="62"/>
  <c r="N1022" i="62"/>
  <c r="C1023" i="62"/>
  <c r="D1023" i="62"/>
  <c r="E1023" i="62"/>
  <c r="F1023" i="62"/>
  <c r="G1023" i="62"/>
  <c r="I1023" i="62"/>
  <c r="J1023" i="62"/>
  <c r="K1023" i="62"/>
  <c r="L1023" i="62"/>
  <c r="M1023" i="62"/>
  <c r="N1023" i="62"/>
  <c r="C1024" i="62"/>
  <c r="D1024" i="62"/>
  <c r="E1024" i="62"/>
  <c r="F1024" i="62"/>
  <c r="H1024" i="62" s="1"/>
  <c r="G1024" i="62"/>
  <c r="I1024" i="62"/>
  <c r="J1024" i="62"/>
  <c r="K1024" i="62"/>
  <c r="L1024" i="62"/>
  <c r="M1024" i="62"/>
  <c r="N1024" i="62"/>
  <c r="C1025" i="62"/>
  <c r="D1025" i="62"/>
  <c r="E1025" i="62"/>
  <c r="F1025" i="62"/>
  <c r="H1025" i="62" s="1"/>
  <c r="G1025" i="62"/>
  <c r="I1025" i="62"/>
  <c r="J1025" i="62"/>
  <c r="K1025" i="62"/>
  <c r="L1025" i="62"/>
  <c r="M1025" i="62"/>
  <c r="N1025" i="62"/>
  <c r="C1026" i="62"/>
  <c r="D1026" i="62"/>
  <c r="E1026" i="62"/>
  <c r="F1026" i="62"/>
  <c r="G1026" i="62"/>
  <c r="I1026" i="62"/>
  <c r="J1026" i="62"/>
  <c r="K1026" i="62"/>
  <c r="L1026" i="62"/>
  <c r="M1026" i="62"/>
  <c r="N1026" i="62"/>
  <c r="C1027" i="62"/>
  <c r="D1027" i="62"/>
  <c r="E1027" i="62"/>
  <c r="F1027" i="62"/>
  <c r="G1027" i="62"/>
  <c r="I1027" i="62"/>
  <c r="J1027" i="62"/>
  <c r="K1027" i="62"/>
  <c r="L1027" i="62"/>
  <c r="M1027" i="62"/>
  <c r="N1027" i="62"/>
  <c r="C1028" i="62"/>
  <c r="D1028" i="62"/>
  <c r="E1028" i="62"/>
  <c r="F1028" i="62"/>
  <c r="H1028" i="62" s="1"/>
  <c r="G1028" i="62"/>
  <c r="I1028" i="62"/>
  <c r="J1028" i="62"/>
  <c r="K1028" i="62"/>
  <c r="L1028" i="62"/>
  <c r="M1028" i="62"/>
  <c r="N1028" i="62"/>
  <c r="C1029" i="62"/>
  <c r="D1029" i="62"/>
  <c r="E1029" i="62"/>
  <c r="F1029" i="62"/>
  <c r="H1029" i="62" s="1"/>
  <c r="G1029" i="62"/>
  <c r="I1029" i="62"/>
  <c r="J1029" i="62"/>
  <c r="K1029" i="62"/>
  <c r="L1029" i="62"/>
  <c r="M1029" i="62"/>
  <c r="N1029" i="62"/>
  <c r="C1030" i="62"/>
  <c r="D1030" i="62"/>
  <c r="E1030" i="62"/>
  <c r="F1030" i="62"/>
  <c r="G1030" i="62"/>
  <c r="I1030" i="62"/>
  <c r="J1030" i="62"/>
  <c r="K1030" i="62"/>
  <c r="L1030" i="62"/>
  <c r="M1030" i="62"/>
  <c r="N1030" i="62"/>
  <c r="C1031" i="62"/>
  <c r="D1031" i="62"/>
  <c r="E1031" i="62"/>
  <c r="F1031" i="62"/>
  <c r="G1031" i="62"/>
  <c r="I1031" i="62"/>
  <c r="J1031" i="62"/>
  <c r="K1031" i="62"/>
  <c r="L1031" i="62"/>
  <c r="M1031" i="62"/>
  <c r="N1031" i="62"/>
  <c r="C1032" i="62"/>
  <c r="D1032" i="62"/>
  <c r="E1032" i="62"/>
  <c r="F1032" i="62"/>
  <c r="H1032" i="62" s="1"/>
  <c r="G1032" i="62"/>
  <c r="I1032" i="62"/>
  <c r="J1032" i="62"/>
  <c r="K1032" i="62"/>
  <c r="L1032" i="62"/>
  <c r="M1032" i="62"/>
  <c r="N1032" i="62"/>
  <c r="C1033" i="62"/>
  <c r="D1033" i="62"/>
  <c r="E1033" i="62"/>
  <c r="F1033" i="62"/>
  <c r="H1033" i="62" s="1"/>
  <c r="G1033" i="62"/>
  <c r="I1033" i="62"/>
  <c r="J1033" i="62"/>
  <c r="K1033" i="62"/>
  <c r="L1033" i="62"/>
  <c r="M1033" i="62"/>
  <c r="N1033" i="62"/>
  <c r="C1034" i="62"/>
  <c r="D1034" i="62"/>
  <c r="E1034" i="62"/>
  <c r="F1034" i="62"/>
  <c r="G1034" i="62"/>
  <c r="I1034" i="62"/>
  <c r="J1034" i="62"/>
  <c r="K1034" i="62"/>
  <c r="L1034" i="62"/>
  <c r="M1034" i="62"/>
  <c r="N1034" i="62"/>
  <c r="C1035" i="62"/>
  <c r="D1035" i="62"/>
  <c r="E1035" i="62"/>
  <c r="F1035" i="62"/>
  <c r="G1035" i="62"/>
  <c r="I1035" i="62"/>
  <c r="J1035" i="62"/>
  <c r="K1035" i="62"/>
  <c r="L1035" i="62"/>
  <c r="M1035" i="62"/>
  <c r="N1035" i="62"/>
  <c r="C1036" i="62"/>
  <c r="D1036" i="62"/>
  <c r="E1036" i="62"/>
  <c r="F1036" i="62"/>
  <c r="H1036" i="62" s="1"/>
  <c r="G1036" i="62"/>
  <c r="I1036" i="62"/>
  <c r="J1036" i="62"/>
  <c r="K1036" i="62"/>
  <c r="L1036" i="62"/>
  <c r="M1036" i="62"/>
  <c r="N1036" i="62"/>
  <c r="C1037" i="62"/>
  <c r="D1037" i="62"/>
  <c r="E1037" i="62"/>
  <c r="F1037" i="62"/>
  <c r="H1037" i="62" s="1"/>
  <c r="G1037" i="62"/>
  <c r="I1037" i="62"/>
  <c r="J1037" i="62"/>
  <c r="K1037" i="62"/>
  <c r="L1037" i="62"/>
  <c r="M1037" i="62"/>
  <c r="N1037" i="62"/>
  <c r="C1038" i="62"/>
  <c r="D1038" i="62"/>
  <c r="E1038" i="62"/>
  <c r="F1038" i="62"/>
  <c r="G1038" i="62"/>
  <c r="I1038" i="62"/>
  <c r="J1038" i="62"/>
  <c r="K1038" i="62"/>
  <c r="L1038" i="62"/>
  <c r="M1038" i="62"/>
  <c r="N1038" i="62"/>
  <c r="C1039" i="62"/>
  <c r="D1039" i="62"/>
  <c r="E1039" i="62"/>
  <c r="F1039" i="62"/>
  <c r="G1039" i="62"/>
  <c r="I1039" i="62"/>
  <c r="J1039" i="62"/>
  <c r="K1039" i="62"/>
  <c r="L1039" i="62"/>
  <c r="M1039" i="62"/>
  <c r="N1039" i="62"/>
  <c r="C1040" i="62"/>
  <c r="D1040" i="62"/>
  <c r="E1040" i="62"/>
  <c r="F1040" i="62"/>
  <c r="H1040" i="62" s="1"/>
  <c r="G1040" i="62"/>
  <c r="I1040" i="62"/>
  <c r="J1040" i="62"/>
  <c r="K1040" i="62"/>
  <c r="L1040" i="62"/>
  <c r="M1040" i="62"/>
  <c r="N1040" i="62"/>
  <c r="C1041" i="62"/>
  <c r="D1041" i="62"/>
  <c r="E1041" i="62"/>
  <c r="F1041" i="62"/>
  <c r="H1041" i="62" s="1"/>
  <c r="G1041" i="62"/>
  <c r="I1041" i="62"/>
  <c r="J1041" i="62"/>
  <c r="K1041" i="62"/>
  <c r="L1041" i="62"/>
  <c r="M1041" i="62"/>
  <c r="N1041" i="62"/>
  <c r="C1042" i="62"/>
  <c r="D1042" i="62"/>
  <c r="E1042" i="62"/>
  <c r="F1042" i="62"/>
  <c r="G1042" i="62"/>
  <c r="I1042" i="62"/>
  <c r="J1042" i="62"/>
  <c r="K1042" i="62"/>
  <c r="L1042" i="62"/>
  <c r="M1042" i="62"/>
  <c r="N1042" i="62"/>
  <c r="C1043" i="62"/>
  <c r="D1043" i="62"/>
  <c r="E1043" i="62"/>
  <c r="F1043" i="62"/>
  <c r="G1043" i="62"/>
  <c r="I1043" i="62"/>
  <c r="J1043" i="62"/>
  <c r="K1043" i="62"/>
  <c r="L1043" i="62"/>
  <c r="M1043" i="62"/>
  <c r="N1043" i="62"/>
  <c r="C1044" i="62"/>
  <c r="D1044" i="62"/>
  <c r="E1044" i="62"/>
  <c r="F1044" i="62"/>
  <c r="H1044" i="62" s="1"/>
  <c r="G1044" i="62"/>
  <c r="I1044" i="62"/>
  <c r="J1044" i="62"/>
  <c r="K1044" i="62"/>
  <c r="L1044" i="62"/>
  <c r="M1044" i="62"/>
  <c r="N1044" i="62"/>
  <c r="C1045" i="62"/>
  <c r="D1045" i="62"/>
  <c r="E1045" i="62"/>
  <c r="F1045" i="62"/>
  <c r="H1045" i="62" s="1"/>
  <c r="G1045" i="62"/>
  <c r="I1045" i="62"/>
  <c r="J1045" i="62"/>
  <c r="K1045" i="62"/>
  <c r="L1045" i="62"/>
  <c r="M1045" i="62"/>
  <c r="N1045" i="62"/>
  <c r="C1046" i="62"/>
  <c r="D1046" i="62"/>
  <c r="E1046" i="62"/>
  <c r="F1046" i="62"/>
  <c r="G1046" i="62"/>
  <c r="I1046" i="62"/>
  <c r="J1046" i="62"/>
  <c r="K1046" i="62"/>
  <c r="L1046" i="62"/>
  <c r="M1046" i="62"/>
  <c r="N1046" i="62"/>
  <c r="C1047" i="62"/>
  <c r="D1047" i="62"/>
  <c r="E1047" i="62"/>
  <c r="F1047" i="62"/>
  <c r="G1047" i="62"/>
  <c r="I1047" i="62"/>
  <c r="J1047" i="62"/>
  <c r="K1047" i="62"/>
  <c r="L1047" i="62"/>
  <c r="M1047" i="62"/>
  <c r="N1047" i="62"/>
  <c r="C1048" i="62"/>
  <c r="D1048" i="62"/>
  <c r="E1048" i="62"/>
  <c r="F1048" i="62"/>
  <c r="H1048" i="62" s="1"/>
  <c r="G1048" i="62"/>
  <c r="I1048" i="62"/>
  <c r="J1048" i="62"/>
  <c r="K1048" i="62"/>
  <c r="L1048" i="62"/>
  <c r="M1048" i="62"/>
  <c r="N1048" i="62"/>
  <c r="C1049" i="62"/>
  <c r="D1049" i="62"/>
  <c r="E1049" i="62"/>
  <c r="F1049" i="62"/>
  <c r="H1049" i="62" s="1"/>
  <c r="G1049" i="62"/>
  <c r="I1049" i="62"/>
  <c r="J1049" i="62"/>
  <c r="K1049" i="62"/>
  <c r="L1049" i="62"/>
  <c r="M1049" i="62"/>
  <c r="N1049" i="62"/>
  <c r="C1050" i="62"/>
  <c r="D1050" i="62"/>
  <c r="E1050" i="62"/>
  <c r="F1050" i="62"/>
  <c r="G1050" i="62"/>
  <c r="I1050" i="62"/>
  <c r="J1050" i="62"/>
  <c r="K1050" i="62"/>
  <c r="L1050" i="62"/>
  <c r="M1050" i="62"/>
  <c r="N1050" i="62"/>
  <c r="C1051" i="62"/>
  <c r="D1051" i="62"/>
  <c r="E1051" i="62"/>
  <c r="F1051" i="62"/>
  <c r="G1051" i="62"/>
  <c r="I1051" i="62"/>
  <c r="J1051" i="62"/>
  <c r="K1051" i="62"/>
  <c r="L1051" i="62"/>
  <c r="M1051" i="62"/>
  <c r="N1051" i="62"/>
  <c r="C1052" i="62"/>
  <c r="D1052" i="62"/>
  <c r="E1052" i="62"/>
  <c r="F1052" i="62"/>
  <c r="H1052" i="62" s="1"/>
  <c r="G1052" i="62"/>
  <c r="I1052" i="62"/>
  <c r="J1052" i="62"/>
  <c r="K1052" i="62"/>
  <c r="L1052" i="62"/>
  <c r="M1052" i="62"/>
  <c r="N1052" i="62"/>
  <c r="C1053" i="62"/>
  <c r="D1053" i="62"/>
  <c r="E1053" i="62"/>
  <c r="F1053" i="62"/>
  <c r="H1053" i="62" s="1"/>
  <c r="G1053" i="62"/>
  <c r="I1053" i="62"/>
  <c r="J1053" i="62"/>
  <c r="K1053" i="62"/>
  <c r="L1053" i="62"/>
  <c r="M1053" i="62"/>
  <c r="N1053" i="62"/>
  <c r="C1054" i="62"/>
  <c r="D1054" i="62"/>
  <c r="E1054" i="62"/>
  <c r="F1054" i="62"/>
  <c r="G1054" i="62"/>
  <c r="I1054" i="62"/>
  <c r="J1054" i="62"/>
  <c r="K1054" i="62"/>
  <c r="L1054" i="62"/>
  <c r="M1054" i="62"/>
  <c r="N1054" i="62"/>
  <c r="C1055" i="62"/>
  <c r="D1055" i="62"/>
  <c r="E1055" i="62"/>
  <c r="F1055" i="62"/>
  <c r="G1055" i="62"/>
  <c r="I1055" i="62"/>
  <c r="J1055" i="62"/>
  <c r="K1055" i="62"/>
  <c r="L1055" i="62"/>
  <c r="M1055" i="62"/>
  <c r="N1055" i="62"/>
  <c r="C1056" i="62"/>
  <c r="D1056" i="62"/>
  <c r="E1056" i="62"/>
  <c r="F1056" i="62"/>
  <c r="H1056" i="62" s="1"/>
  <c r="G1056" i="62"/>
  <c r="I1056" i="62"/>
  <c r="J1056" i="62"/>
  <c r="K1056" i="62"/>
  <c r="L1056" i="62"/>
  <c r="M1056" i="62"/>
  <c r="N1056" i="62"/>
  <c r="C1057" i="62"/>
  <c r="D1057" i="62"/>
  <c r="E1057" i="62"/>
  <c r="F1057" i="62"/>
  <c r="H1057" i="62" s="1"/>
  <c r="G1057" i="62"/>
  <c r="I1057" i="62"/>
  <c r="J1057" i="62"/>
  <c r="K1057" i="62"/>
  <c r="L1057" i="62"/>
  <c r="M1057" i="62"/>
  <c r="N1057" i="62"/>
  <c r="C1058" i="62"/>
  <c r="D1058" i="62"/>
  <c r="E1058" i="62"/>
  <c r="F1058" i="62"/>
  <c r="G1058" i="62"/>
  <c r="I1058" i="62"/>
  <c r="J1058" i="62"/>
  <c r="K1058" i="62"/>
  <c r="L1058" i="62"/>
  <c r="M1058" i="62"/>
  <c r="N1058" i="62"/>
  <c r="C1059" i="62"/>
  <c r="D1059" i="62"/>
  <c r="E1059" i="62"/>
  <c r="F1059" i="62"/>
  <c r="G1059" i="62"/>
  <c r="I1059" i="62"/>
  <c r="J1059" i="62"/>
  <c r="K1059" i="62"/>
  <c r="L1059" i="62"/>
  <c r="M1059" i="62"/>
  <c r="N1059" i="62"/>
  <c r="C1060" i="62"/>
  <c r="D1060" i="62"/>
  <c r="E1060" i="62"/>
  <c r="F1060" i="62"/>
  <c r="H1060" i="62" s="1"/>
  <c r="G1060" i="62"/>
  <c r="I1060" i="62"/>
  <c r="J1060" i="62"/>
  <c r="K1060" i="62"/>
  <c r="L1060" i="62"/>
  <c r="M1060" i="62"/>
  <c r="N1060" i="62"/>
  <c r="C1061" i="62"/>
  <c r="D1061" i="62"/>
  <c r="E1061" i="62"/>
  <c r="F1061" i="62"/>
  <c r="H1061" i="62" s="1"/>
  <c r="G1061" i="62"/>
  <c r="I1061" i="62"/>
  <c r="J1061" i="62"/>
  <c r="K1061" i="62"/>
  <c r="L1061" i="62"/>
  <c r="M1061" i="62"/>
  <c r="N1061" i="62"/>
  <c r="C1062" i="62"/>
  <c r="D1062" i="62"/>
  <c r="E1062" i="62"/>
  <c r="F1062" i="62"/>
  <c r="G1062" i="62"/>
  <c r="I1062" i="62"/>
  <c r="J1062" i="62"/>
  <c r="K1062" i="62"/>
  <c r="L1062" i="62"/>
  <c r="M1062" i="62"/>
  <c r="N1062" i="62"/>
  <c r="C1063" i="62"/>
  <c r="D1063" i="62"/>
  <c r="E1063" i="62"/>
  <c r="F1063" i="62"/>
  <c r="G1063" i="62"/>
  <c r="I1063" i="62"/>
  <c r="J1063" i="62"/>
  <c r="K1063" i="62"/>
  <c r="L1063" i="62"/>
  <c r="M1063" i="62"/>
  <c r="N1063" i="62"/>
  <c r="C1064" i="62"/>
  <c r="D1064" i="62"/>
  <c r="E1064" i="62"/>
  <c r="F1064" i="62"/>
  <c r="H1064" i="62" s="1"/>
  <c r="G1064" i="62"/>
  <c r="I1064" i="62"/>
  <c r="J1064" i="62"/>
  <c r="K1064" i="62"/>
  <c r="L1064" i="62"/>
  <c r="M1064" i="62"/>
  <c r="N1064" i="62"/>
  <c r="C1065" i="62"/>
  <c r="D1065" i="62"/>
  <c r="E1065" i="62"/>
  <c r="F1065" i="62"/>
  <c r="H1065" i="62" s="1"/>
  <c r="G1065" i="62"/>
  <c r="I1065" i="62"/>
  <c r="J1065" i="62"/>
  <c r="K1065" i="62"/>
  <c r="L1065" i="62"/>
  <c r="M1065" i="62"/>
  <c r="N1065" i="62"/>
  <c r="C1066" i="62"/>
  <c r="D1066" i="62"/>
  <c r="E1066" i="62"/>
  <c r="F1066" i="62"/>
  <c r="G1066" i="62"/>
  <c r="I1066" i="62"/>
  <c r="J1066" i="62"/>
  <c r="K1066" i="62"/>
  <c r="L1066" i="62"/>
  <c r="M1066" i="62"/>
  <c r="N1066" i="62"/>
  <c r="C1067" i="62"/>
  <c r="D1067" i="62"/>
  <c r="E1067" i="62"/>
  <c r="F1067" i="62"/>
  <c r="G1067" i="62"/>
  <c r="I1067" i="62"/>
  <c r="J1067" i="62"/>
  <c r="K1067" i="62"/>
  <c r="L1067" i="62"/>
  <c r="M1067" i="62"/>
  <c r="N1067" i="62"/>
  <c r="C1068" i="62"/>
  <c r="D1068" i="62"/>
  <c r="E1068" i="62"/>
  <c r="F1068" i="62"/>
  <c r="H1068" i="62" s="1"/>
  <c r="G1068" i="62"/>
  <c r="I1068" i="62"/>
  <c r="J1068" i="62"/>
  <c r="K1068" i="62"/>
  <c r="L1068" i="62"/>
  <c r="M1068" i="62"/>
  <c r="N1068" i="62"/>
  <c r="C1069" i="62"/>
  <c r="D1069" i="62"/>
  <c r="E1069" i="62"/>
  <c r="F1069" i="62"/>
  <c r="H1069" i="62" s="1"/>
  <c r="G1069" i="62"/>
  <c r="I1069" i="62"/>
  <c r="J1069" i="62"/>
  <c r="K1069" i="62"/>
  <c r="L1069" i="62"/>
  <c r="M1069" i="62"/>
  <c r="N1069" i="62"/>
  <c r="C1070" i="62"/>
  <c r="D1070" i="62"/>
  <c r="E1070" i="62"/>
  <c r="F1070" i="62"/>
  <c r="G1070" i="62"/>
  <c r="I1070" i="62"/>
  <c r="J1070" i="62"/>
  <c r="K1070" i="62"/>
  <c r="L1070" i="62"/>
  <c r="M1070" i="62"/>
  <c r="N1070" i="62"/>
  <c r="C1071" i="62"/>
  <c r="D1071" i="62"/>
  <c r="E1071" i="62"/>
  <c r="F1071" i="62"/>
  <c r="G1071" i="62"/>
  <c r="I1071" i="62"/>
  <c r="J1071" i="62"/>
  <c r="K1071" i="62"/>
  <c r="L1071" i="62"/>
  <c r="M1071" i="62"/>
  <c r="N1071" i="62"/>
  <c r="C1072" i="62"/>
  <c r="D1072" i="62"/>
  <c r="E1072" i="62"/>
  <c r="F1072" i="62"/>
  <c r="H1072" i="62" s="1"/>
  <c r="G1072" i="62"/>
  <c r="I1072" i="62"/>
  <c r="J1072" i="62"/>
  <c r="K1072" i="62"/>
  <c r="L1072" i="62"/>
  <c r="M1072" i="62"/>
  <c r="N1072" i="62"/>
  <c r="C1073" i="62"/>
  <c r="D1073" i="62"/>
  <c r="E1073" i="62"/>
  <c r="F1073" i="62"/>
  <c r="H1073" i="62" s="1"/>
  <c r="G1073" i="62"/>
  <c r="I1073" i="62"/>
  <c r="J1073" i="62"/>
  <c r="K1073" i="62"/>
  <c r="L1073" i="62"/>
  <c r="M1073" i="62"/>
  <c r="N1073" i="62"/>
  <c r="C1074" i="62"/>
  <c r="D1074" i="62"/>
  <c r="E1074" i="62"/>
  <c r="F1074" i="62"/>
  <c r="G1074" i="62"/>
  <c r="I1074" i="62"/>
  <c r="J1074" i="62"/>
  <c r="K1074" i="62"/>
  <c r="L1074" i="62"/>
  <c r="M1074" i="62"/>
  <c r="N1074" i="62"/>
  <c r="C1075" i="62"/>
  <c r="D1075" i="62"/>
  <c r="E1075" i="62"/>
  <c r="F1075" i="62"/>
  <c r="G1075" i="62"/>
  <c r="I1075" i="62"/>
  <c r="J1075" i="62"/>
  <c r="K1075" i="62"/>
  <c r="L1075" i="62"/>
  <c r="M1075" i="62"/>
  <c r="N1075" i="62"/>
  <c r="C1076" i="62"/>
  <c r="D1076" i="62"/>
  <c r="E1076" i="62"/>
  <c r="F1076" i="62"/>
  <c r="H1076" i="62" s="1"/>
  <c r="G1076" i="62"/>
  <c r="I1076" i="62"/>
  <c r="J1076" i="62"/>
  <c r="K1076" i="62"/>
  <c r="L1076" i="62"/>
  <c r="M1076" i="62"/>
  <c r="N1076" i="62"/>
  <c r="C1077" i="62"/>
  <c r="D1077" i="62"/>
  <c r="E1077" i="62"/>
  <c r="F1077" i="62"/>
  <c r="H1077" i="62" s="1"/>
  <c r="G1077" i="62"/>
  <c r="I1077" i="62"/>
  <c r="J1077" i="62"/>
  <c r="K1077" i="62"/>
  <c r="L1077" i="62"/>
  <c r="M1077" i="62"/>
  <c r="N1077" i="62"/>
  <c r="C1078" i="62"/>
  <c r="D1078" i="62"/>
  <c r="E1078" i="62"/>
  <c r="F1078" i="62"/>
  <c r="G1078" i="62"/>
  <c r="I1078" i="62"/>
  <c r="J1078" i="62"/>
  <c r="K1078" i="62"/>
  <c r="L1078" i="62"/>
  <c r="M1078" i="62"/>
  <c r="N1078" i="62"/>
  <c r="C1079" i="62"/>
  <c r="D1079" i="62"/>
  <c r="E1079" i="62"/>
  <c r="F1079" i="62"/>
  <c r="G1079" i="62"/>
  <c r="I1079" i="62"/>
  <c r="J1079" i="62"/>
  <c r="K1079" i="62"/>
  <c r="L1079" i="62"/>
  <c r="M1079" i="62"/>
  <c r="N1079" i="62"/>
  <c r="C1080" i="62"/>
  <c r="D1080" i="62"/>
  <c r="E1080" i="62"/>
  <c r="F1080" i="62"/>
  <c r="H1080" i="62" s="1"/>
  <c r="G1080" i="62"/>
  <c r="I1080" i="62"/>
  <c r="J1080" i="62"/>
  <c r="K1080" i="62"/>
  <c r="L1080" i="62"/>
  <c r="M1080" i="62"/>
  <c r="N1080" i="62"/>
  <c r="C1081" i="62"/>
  <c r="D1081" i="62"/>
  <c r="E1081" i="62"/>
  <c r="F1081" i="62"/>
  <c r="H1081" i="62" s="1"/>
  <c r="G1081" i="62"/>
  <c r="I1081" i="62"/>
  <c r="J1081" i="62"/>
  <c r="K1081" i="62"/>
  <c r="L1081" i="62"/>
  <c r="M1081" i="62"/>
  <c r="N1081" i="62"/>
  <c r="C1082" i="62"/>
  <c r="D1082" i="62"/>
  <c r="E1082" i="62"/>
  <c r="F1082" i="62"/>
  <c r="G1082" i="62"/>
  <c r="I1082" i="62"/>
  <c r="J1082" i="62"/>
  <c r="K1082" i="62"/>
  <c r="L1082" i="62"/>
  <c r="M1082" i="62"/>
  <c r="N1082" i="62"/>
  <c r="C1083" i="62"/>
  <c r="D1083" i="62"/>
  <c r="E1083" i="62"/>
  <c r="F1083" i="62"/>
  <c r="G1083" i="62"/>
  <c r="I1083" i="62"/>
  <c r="J1083" i="62"/>
  <c r="K1083" i="62"/>
  <c r="L1083" i="62"/>
  <c r="M1083" i="62"/>
  <c r="N1083" i="62"/>
  <c r="C1084" i="62"/>
  <c r="D1084" i="62"/>
  <c r="E1084" i="62"/>
  <c r="F1084" i="62"/>
  <c r="H1084" i="62" s="1"/>
  <c r="G1084" i="62"/>
  <c r="I1084" i="62"/>
  <c r="J1084" i="62"/>
  <c r="K1084" i="62"/>
  <c r="L1084" i="62"/>
  <c r="M1084" i="62"/>
  <c r="N1084" i="62"/>
  <c r="C1085" i="62"/>
  <c r="D1085" i="62"/>
  <c r="E1085" i="62"/>
  <c r="F1085" i="62"/>
  <c r="H1085" i="62" s="1"/>
  <c r="G1085" i="62"/>
  <c r="I1085" i="62"/>
  <c r="J1085" i="62"/>
  <c r="K1085" i="62"/>
  <c r="L1085" i="62"/>
  <c r="M1085" i="62"/>
  <c r="N1085" i="62"/>
  <c r="C1086" i="62"/>
  <c r="D1086" i="62"/>
  <c r="E1086" i="62"/>
  <c r="F1086" i="62"/>
  <c r="G1086" i="62"/>
  <c r="I1086" i="62"/>
  <c r="J1086" i="62"/>
  <c r="K1086" i="62"/>
  <c r="L1086" i="62"/>
  <c r="M1086" i="62"/>
  <c r="N1086" i="62"/>
  <c r="C1087" i="62"/>
  <c r="D1087" i="62"/>
  <c r="E1087" i="62"/>
  <c r="F1087" i="62"/>
  <c r="G1087" i="62"/>
  <c r="I1087" i="62"/>
  <c r="J1087" i="62"/>
  <c r="K1087" i="62"/>
  <c r="L1087" i="62"/>
  <c r="M1087" i="62"/>
  <c r="N1087" i="62"/>
  <c r="C1088" i="62"/>
  <c r="D1088" i="62"/>
  <c r="E1088" i="62"/>
  <c r="F1088" i="62"/>
  <c r="H1088" i="62" s="1"/>
  <c r="G1088" i="62"/>
  <c r="I1088" i="62"/>
  <c r="J1088" i="62"/>
  <c r="K1088" i="62"/>
  <c r="L1088" i="62"/>
  <c r="M1088" i="62"/>
  <c r="N1088" i="62"/>
  <c r="C1089" i="62"/>
  <c r="D1089" i="62"/>
  <c r="E1089" i="62"/>
  <c r="F1089" i="62"/>
  <c r="H1089" i="62" s="1"/>
  <c r="G1089" i="62"/>
  <c r="I1089" i="62"/>
  <c r="J1089" i="62"/>
  <c r="K1089" i="62"/>
  <c r="L1089" i="62"/>
  <c r="M1089" i="62"/>
  <c r="N1089" i="62"/>
  <c r="C1090" i="62"/>
  <c r="D1090" i="62"/>
  <c r="E1090" i="62"/>
  <c r="F1090" i="62"/>
  <c r="G1090" i="62"/>
  <c r="I1090" i="62"/>
  <c r="J1090" i="62"/>
  <c r="K1090" i="62"/>
  <c r="L1090" i="62"/>
  <c r="M1090" i="62"/>
  <c r="N1090" i="62"/>
  <c r="C1091" i="62"/>
  <c r="D1091" i="62"/>
  <c r="E1091" i="62"/>
  <c r="F1091" i="62"/>
  <c r="G1091" i="62"/>
  <c r="I1091" i="62"/>
  <c r="J1091" i="62"/>
  <c r="K1091" i="62"/>
  <c r="L1091" i="62"/>
  <c r="M1091" i="62"/>
  <c r="N1091" i="62"/>
  <c r="C1092" i="62"/>
  <c r="D1092" i="62"/>
  <c r="E1092" i="62"/>
  <c r="F1092" i="62"/>
  <c r="H1092" i="62" s="1"/>
  <c r="G1092" i="62"/>
  <c r="I1092" i="62"/>
  <c r="J1092" i="62"/>
  <c r="K1092" i="62"/>
  <c r="L1092" i="62"/>
  <c r="M1092" i="62"/>
  <c r="N1092" i="62"/>
  <c r="C1093" i="62"/>
  <c r="D1093" i="62"/>
  <c r="E1093" i="62"/>
  <c r="F1093" i="62"/>
  <c r="G1093" i="62"/>
  <c r="I1093" i="62"/>
  <c r="J1093" i="62"/>
  <c r="K1093" i="62"/>
  <c r="L1093" i="62"/>
  <c r="M1093" i="62"/>
  <c r="N1093" i="62"/>
  <c r="C1094" i="62"/>
  <c r="D1094" i="62"/>
  <c r="E1094" i="62"/>
  <c r="F1094" i="62"/>
  <c r="G1094" i="62"/>
  <c r="I1094" i="62"/>
  <c r="J1094" i="62"/>
  <c r="K1094" i="62"/>
  <c r="L1094" i="62"/>
  <c r="M1094" i="62"/>
  <c r="N1094" i="62"/>
  <c r="C1095" i="62"/>
  <c r="D1095" i="62"/>
  <c r="E1095" i="62"/>
  <c r="F1095" i="62"/>
  <c r="G1095" i="62"/>
  <c r="I1095" i="62"/>
  <c r="J1095" i="62"/>
  <c r="K1095" i="62"/>
  <c r="L1095" i="62"/>
  <c r="M1095" i="62"/>
  <c r="N1095" i="62"/>
  <c r="C1096" i="62"/>
  <c r="D1096" i="62"/>
  <c r="E1096" i="62"/>
  <c r="F1096" i="62"/>
  <c r="G1096" i="62"/>
  <c r="I1096" i="62"/>
  <c r="J1096" i="62"/>
  <c r="K1096" i="62"/>
  <c r="L1096" i="62"/>
  <c r="M1096" i="62"/>
  <c r="N1096" i="62"/>
  <c r="C1097" i="62"/>
  <c r="D1097" i="62"/>
  <c r="E1097" i="62"/>
  <c r="F1097" i="62"/>
  <c r="G1097" i="62"/>
  <c r="I1097" i="62"/>
  <c r="J1097" i="62"/>
  <c r="K1097" i="62"/>
  <c r="L1097" i="62"/>
  <c r="M1097" i="62"/>
  <c r="N1097" i="62"/>
  <c r="C1098" i="62"/>
  <c r="D1098" i="62"/>
  <c r="E1098" i="62"/>
  <c r="F1098" i="62"/>
  <c r="G1098" i="62"/>
  <c r="I1098" i="62"/>
  <c r="J1098" i="62"/>
  <c r="K1098" i="62"/>
  <c r="L1098" i="62"/>
  <c r="M1098" i="62"/>
  <c r="N1098" i="62"/>
  <c r="C1099" i="62"/>
  <c r="D1099" i="62"/>
  <c r="E1099" i="62"/>
  <c r="F1099" i="62"/>
  <c r="G1099" i="62"/>
  <c r="I1099" i="62"/>
  <c r="J1099" i="62"/>
  <c r="K1099" i="62"/>
  <c r="L1099" i="62"/>
  <c r="M1099" i="62"/>
  <c r="N1099" i="62"/>
  <c r="C1100" i="62"/>
  <c r="D1100" i="62"/>
  <c r="E1100" i="62"/>
  <c r="F1100" i="62"/>
  <c r="G1100" i="62"/>
  <c r="I1100" i="62"/>
  <c r="J1100" i="62"/>
  <c r="K1100" i="62"/>
  <c r="L1100" i="62"/>
  <c r="M1100" i="62"/>
  <c r="N1100" i="62"/>
  <c r="C1101" i="62"/>
  <c r="D1101" i="62"/>
  <c r="E1101" i="62"/>
  <c r="F1101" i="62"/>
  <c r="G1101" i="62"/>
  <c r="I1101" i="62"/>
  <c r="J1101" i="62"/>
  <c r="K1101" i="62"/>
  <c r="L1101" i="62"/>
  <c r="M1101" i="62"/>
  <c r="N1101" i="62"/>
  <c r="C1102" i="62"/>
  <c r="D1102" i="62"/>
  <c r="E1102" i="62"/>
  <c r="F1102" i="62"/>
  <c r="G1102" i="62"/>
  <c r="I1102" i="62"/>
  <c r="J1102" i="62"/>
  <c r="K1102" i="62"/>
  <c r="L1102" i="62"/>
  <c r="M1102" i="62"/>
  <c r="N1102" i="62"/>
  <c r="C1103" i="62"/>
  <c r="D1103" i="62"/>
  <c r="E1103" i="62"/>
  <c r="F1103" i="62"/>
  <c r="G1103" i="62"/>
  <c r="I1103" i="62"/>
  <c r="J1103" i="62"/>
  <c r="K1103" i="62"/>
  <c r="L1103" i="62"/>
  <c r="M1103" i="62"/>
  <c r="N1103" i="62"/>
  <c r="C1104" i="62"/>
  <c r="D1104" i="62"/>
  <c r="E1104" i="62"/>
  <c r="F1104" i="62"/>
  <c r="G1104" i="62"/>
  <c r="I1104" i="62"/>
  <c r="J1104" i="62"/>
  <c r="K1104" i="62"/>
  <c r="L1104" i="62"/>
  <c r="M1104" i="62"/>
  <c r="N1104" i="62"/>
  <c r="C1105" i="62"/>
  <c r="D1105" i="62"/>
  <c r="E1105" i="62"/>
  <c r="F1105" i="62"/>
  <c r="G1105" i="62"/>
  <c r="I1105" i="62"/>
  <c r="J1105" i="62"/>
  <c r="K1105" i="62"/>
  <c r="L1105" i="62"/>
  <c r="M1105" i="62"/>
  <c r="N1105" i="62"/>
  <c r="C1106" i="62"/>
  <c r="D1106" i="62"/>
  <c r="E1106" i="62"/>
  <c r="F1106" i="62"/>
  <c r="G1106" i="62"/>
  <c r="I1106" i="62"/>
  <c r="J1106" i="62"/>
  <c r="K1106" i="62"/>
  <c r="L1106" i="62"/>
  <c r="M1106" i="62"/>
  <c r="N1106" i="62"/>
  <c r="C1107" i="62"/>
  <c r="D1107" i="62"/>
  <c r="E1107" i="62"/>
  <c r="F1107" i="62"/>
  <c r="G1107" i="62"/>
  <c r="I1107" i="62"/>
  <c r="J1107" i="62"/>
  <c r="K1107" i="62"/>
  <c r="L1107" i="62"/>
  <c r="M1107" i="62"/>
  <c r="N1107" i="62"/>
  <c r="C1108" i="62"/>
  <c r="D1108" i="62"/>
  <c r="E1108" i="62"/>
  <c r="F1108" i="62"/>
  <c r="G1108" i="62"/>
  <c r="I1108" i="62"/>
  <c r="J1108" i="62"/>
  <c r="K1108" i="62"/>
  <c r="L1108" i="62"/>
  <c r="M1108" i="62"/>
  <c r="N1108" i="62"/>
  <c r="C1109" i="62"/>
  <c r="D1109" i="62"/>
  <c r="E1109" i="62"/>
  <c r="F1109" i="62"/>
  <c r="G1109" i="62"/>
  <c r="I1109" i="62"/>
  <c r="J1109" i="62"/>
  <c r="K1109" i="62"/>
  <c r="L1109" i="62"/>
  <c r="M1109" i="62"/>
  <c r="N1109" i="62"/>
  <c r="C1110" i="62"/>
  <c r="D1110" i="62"/>
  <c r="E1110" i="62"/>
  <c r="F1110" i="62"/>
  <c r="G1110" i="62"/>
  <c r="I1110" i="62"/>
  <c r="J1110" i="62"/>
  <c r="K1110" i="62"/>
  <c r="L1110" i="62"/>
  <c r="M1110" i="62"/>
  <c r="N1110" i="62"/>
  <c r="C1111" i="62"/>
  <c r="D1111" i="62"/>
  <c r="E1111" i="62"/>
  <c r="F1111" i="62"/>
  <c r="G1111" i="62"/>
  <c r="I1111" i="62"/>
  <c r="J1111" i="62"/>
  <c r="K1111" i="62"/>
  <c r="L1111" i="62"/>
  <c r="M1111" i="62"/>
  <c r="N1111" i="62"/>
  <c r="C1112" i="62"/>
  <c r="D1112" i="62"/>
  <c r="E1112" i="62"/>
  <c r="F1112" i="62"/>
  <c r="G1112" i="62"/>
  <c r="I1112" i="62"/>
  <c r="J1112" i="62"/>
  <c r="K1112" i="62"/>
  <c r="L1112" i="62"/>
  <c r="M1112" i="62"/>
  <c r="N1112" i="62"/>
  <c r="C1113" i="62"/>
  <c r="D1113" i="62"/>
  <c r="E1113" i="62"/>
  <c r="F1113" i="62"/>
  <c r="G1113" i="62"/>
  <c r="I1113" i="62"/>
  <c r="J1113" i="62"/>
  <c r="K1113" i="62"/>
  <c r="L1113" i="62"/>
  <c r="M1113" i="62"/>
  <c r="N1113" i="62"/>
  <c r="C1114" i="62"/>
  <c r="D1114" i="62"/>
  <c r="E1114" i="62"/>
  <c r="F1114" i="62"/>
  <c r="G1114" i="62"/>
  <c r="I1114" i="62"/>
  <c r="J1114" i="62"/>
  <c r="K1114" i="62"/>
  <c r="L1114" i="62"/>
  <c r="M1114" i="62"/>
  <c r="N1114" i="62"/>
  <c r="C1115" i="62"/>
  <c r="D1115" i="62"/>
  <c r="E1115" i="62"/>
  <c r="F1115" i="62"/>
  <c r="G1115" i="62"/>
  <c r="I1115" i="62"/>
  <c r="J1115" i="62"/>
  <c r="K1115" i="62"/>
  <c r="L1115" i="62"/>
  <c r="M1115" i="62"/>
  <c r="N1115" i="62"/>
  <c r="C1116" i="62"/>
  <c r="D1116" i="62"/>
  <c r="E1116" i="62"/>
  <c r="F1116" i="62"/>
  <c r="G1116" i="62"/>
  <c r="I1116" i="62"/>
  <c r="J1116" i="62"/>
  <c r="K1116" i="62"/>
  <c r="L1116" i="62"/>
  <c r="M1116" i="62"/>
  <c r="N1116" i="62"/>
  <c r="C1117" i="62"/>
  <c r="D1117" i="62"/>
  <c r="E1117" i="62"/>
  <c r="F1117" i="62"/>
  <c r="G1117" i="62"/>
  <c r="I1117" i="62"/>
  <c r="J1117" i="62"/>
  <c r="K1117" i="62"/>
  <c r="L1117" i="62"/>
  <c r="M1117" i="62"/>
  <c r="N1117" i="62"/>
  <c r="C1118" i="62"/>
  <c r="D1118" i="62"/>
  <c r="E1118" i="62"/>
  <c r="F1118" i="62"/>
  <c r="G1118" i="62"/>
  <c r="I1118" i="62"/>
  <c r="J1118" i="62"/>
  <c r="K1118" i="62"/>
  <c r="L1118" i="62"/>
  <c r="M1118" i="62"/>
  <c r="N1118" i="62"/>
  <c r="C1119" i="62"/>
  <c r="D1119" i="62"/>
  <c r="E1119" i="62"/>
  <c r="F1119" i="62"/>
  <c r="G1119" i="62"/>
  <c r="I1119" i="62"/>
  <c r="J1119" i="62"/>
  <c r="K1119" i="62"/>
  <c r="L1119" i="62"/>
  <c r="M1119" i="62"/>
  <c r="N1119" i="62"/>
  <c r="C1120" i="62"/>
  <c r="D1120" i="62"/>
  <c r="E1120" i="62"/>
  <c r="F1120" i="62"/>
  <c r="G1120" i="62"/>
  <c r="I1120" i="62"/>
  <c r="J1120" i="62"/>
  <c r="K1120" i="62"/>
  <c r="L1120" i="62"/>
  <c r="M1120" i="62"/>
  <c r="N1120" i="62"/>
  <c r="C1121" i="62"/>
  <c r="D1121" i="62"/>
  <c r="E1121" i="62"/>
  <c r="F1121" i="62"/>
  <c r="G1121" i="62"/>
  <c r="I1121" i="62"/>
  <c r="J1121" i="62"/>
  <c r="K1121" i="62"/>
  <c r="L1121" i="62"/>
  <c r="M1121" i="62"/>
  <c r="N1121" i="62"/>
  <c r="C1122" i="62"/>
  <c r="D1122" i="62"/>
  <c r="E1122" i="62"/>
  <c r="F1122" i="62"/>
  <c r="G1122" i="62"/>
  <c r="I1122" i="62"/>
  <c r="J1122" i="62"/>
  <c r="K1122" i="62"/>
  <c r="L1122" i="62"/>
  <c r="M1122" i="62"/>
  <c r="N1122" i="62"/>
  <c r="C1123" i="62"/>
  <c r="D1123" i="62"/>
  <c r="E1123" i="62"/>
  <c r="F1123" i="62"/>
  <c r="G1123" i="62"/>
  <c r="I1123" i="62"/>
  <c r="J1123" i="62"/>
  <c r="K1123" i="62"/>
  <c r="L1123" i="62"/>
  <c r="M1123" i="62"/>
  <c r="N1123" i="62"/>
  <c r="C1124" i="62"/>
  <c r="D1124" i="62"/>
  <c r="E1124" i="62"/>
  <c r="F1124" i="62"/>
  <c r="G1124" i="62"/>
  <c r="I1124" i="62"/>
  <c r="J1124" i="62"/>
  <c r="K1124" i="62"/>
  <c r="L1124" i="62"/>
  <c r="M1124" i="62"/>
  <c r="N1124" i="62"/>
  <c r="C1125" i="62"/>
  <c r="D1125" i="62"/>
  <c r="E1125" i="62"/>
  <c r="F1125" i="62"/>
  <c r="G1125" i="62"/>
  <c r="I1125" i="62"/>
  <c r="J1125" i="62"/>
  <c r="K1125" i="62"/>
  <c r="L1125" i="62"/>
  <c r="M1125" i="62"/>
  <c r="N1125" i="62"/>
  <c r="C1126" i="62"/>
  <c r="D1126" i="62"/>
  <c r="E1126" i="62"/>
  <c r="F1126" i="62"/>
  <c r="G1126" i="62"/>
  <c r="I1126" i="62"/>
  <c r="J1126" i="62"/>
  <c r="K1126" i="62"/>
  <c r="L1126" i="62"/>
  <c r="M1126" i="62"/>
  <c r="N1126" i="62"/>
  <c r="C1127" i="62"/>
  <c r="D1127" i="62"/>
  <c r="E1127" i="62"/>
  <c r="F1127" i="62"/>
  <c r="G1127" i="62"/>
  <c r="I1127" i="62"/>
  <c r="J1127" i="62"/>
  <c r="K1127" i="62"/>
  <c r="L1127" i="62"/>
  <c r="M1127" i="62"/>
  <c r="N1127" i="62"/>
  <c r="C1128" i="62"/>
  <c r="D1128" i="62"/>
  <c r="E1128" i="62"/>
  <c r="F1128" i="62"/>
  <c r="G1128" i="62"/>
  <c r="I1128" i="62"/>
  <c r="J1128" i="62"/>
  <c r="K1128" i="62"/>
  <c r="L1128" i="62"/>
  <c r="M1128" i="62"/>
  <c r="N1128" i="62"/>
  <c r="C1129" i="62"/>
  <c r="D1129" i="62"/>
  <c r="E1129" i="62"/>
  <c r="F1129" i="62"/>
  <c r="G1129" i="62"/>
  <c r="I1129" i="62"/>
  <c r="J1129" i="62"/>
  <c r="K1129" i="62"/>
  <c r="L1129" i="62"/>
  <c r="M1129" i="62"/>
  <c r="N1129" i="62"/>
  <c r="C1130" i="62"/>
  <c r="D1130" i="62"/>
  <c r="E1130" i="62"/>
  <c r="F1130" i="62"/>
  <c r="G1130" i="62"/>
  <c r="I1130" i="62"/>
  <c r="J1130" i="62"/>
  <c r="K1130" i="62"/>
  <c r="L1130" i="62"/>
  <c r="M1130" i="62"/>
  <c r="N1130" i="62"/>
  <c r="C1131" i="62"/>
  <c r="D1131" i="62"/>
  <c r="E1131" i="62"/>
  <c r="F1131" i="62"/>
  <c r="G1131" i="62"/>
  <c r="I1131" i="62"/>
  <c r="J1131" i="62"/>
  <c r="K1131" i="62"/>
  <c r="L1131" i="62"/>
  <c r="M1131" i="62"/>
  <c r="N1131" i="62"/>
  <c r="C1132" i="62"/>
  <c r="D1132" i="62"/>
  <c r="E1132" i="62"/>
  <c r="F1132" i="62"/>
  <c r="G1132" i="62"/>
  <c r="I1132" i="62"/>
  <c r="J1132" i="62"/>
  <c r="K1132" i="62"/>
  <c r="L1132" i="62"/>
  <c r="M1132" i="62"/>
  <c r="N1132" i="62"/>
  <c r="C1133" i="62"/>
  <c r="D1133" i="62"/>
  <c r="E1133" i="62"/>
  <c r="F1133" i="62"/>
  <c r="G1133" i="62"/>
  <c r="I1133" i="62"/>
  <c r="J1133" i="62"/>
  <c r="K1133" i="62"/>
  <c r="L1133" i="62"/>
  <c r="M1133" i="62"/>
  <c r="N1133" i="62"/>
  <c r="C1134" i="62"/>
  <c r="D1134" i="62"/>
  <c r="E1134" i="62"/>
  <c r="F1134" i="62"/>
  <c r="G1134" i="62"/>
  <c r="I1134" i="62"/>
  <c r="J1134" i="62"/>
  <c r="K1134" i="62"/>
  <c r="L1134" i="62"/>
  <c r="M1134" i="62"/>
  <c r="N1134" i="62"/>
  <c r="C1135" i="62"/>
  <c r="D1135" i="62"/>
  <c r="E1135" i="62"/>
  <c r="F1135" i="62"/>
  <c r="G1135" i="62"/>
  <c r="I1135" i="62"/>
  <c r="J1135" i="62"/>
  <c r="K1135" i="62"/>
  <c r="L1135" i="62"/>
  <c r="M1135" i="62"/>
  <c r="N1135" i="62"/>
  <c r="C1136" i="62"/>
  <c r="D1136" i="62"/>
  <c r="E1136" i="62"/>
  <c r="F1136" i="62"/>
  <c r="G1136" i="62"/>
  <c r="I1136" i="62"/>
  <c r="J1136" i="62"/>
  <c r="K1136" i="62"/>
  <c r="L1136" i="62"/>
  <c r="M1136" i="62"/>
  <c r="N1136" i="62"/>
  <c r="C1137" i="62"/>
  <c r="D1137" i="62"/>
  <c r="E1137" i="62"/>
  <c r="F1137" i="62"/>
  <c r="G1137" i="62"/>
  <c r="I1137" i="62"/>
  <c r="J1137" i="62"/>
  <c r="K1137" i="62"/>
  <c r="L1137" i="62"/>
  <c r="M1137" i="62"/>
  <c r="N1137" i="62"/>
  <c r="C1138" i="62"/>
  <c r="D1138" i="62"/>
  <c r="E1138" i="62"/>
  <c r="F1138" i="62"/>
  <c r="G1138" i="62"/>
  <c r="I1138" i="62"/>
  <c r="J1138" i="62"/>
  <c r="K1138" i="62"/>
  <c r="L1138" i="62"/>
  <c r="M1138" i="62"/>
  <c r="N1138" i="62"/>
  <c r="C1139" i="62"/>
  <c r="D1139" i="62"/>
  <c r="E1139" i="62"/>
  <c r="F1139" i="62"/>
  <c r="G1139" i="62"/>
  <c r="I1139" i="62"/>
  <c r="J1139" i="62"/>
  <c r="K1139" i="62"/>
  <c r="L1139" i="62"/>
  <c r="M1139" i="62"/>
  <c r="N1139" i="62"/>
  <c r="C1140" i="62"/>
  <c r="D1140" i="62"/>
  <c r="E1140" i="62"/>
  <c r="F1140" i="62"/>
  <c r="G1140" i="62"/>
  <c r="I1140" i="62"/>
  <c r="J1140" i="62"/>
  <c r="K1140" i="62"/>
  <c r="L1140" i="62"/>
  <c r="M1140" i="62"/>
  <c r="N1140" i="62"/>
  <c r="C1141" i="62"/>
  <c r="D1141" i="62"/>
  <c r="E1141" i="62"/>
  <c r="F1141" i="62"/>
  <c r="G1141" i="62"/>
  <c r="I1141" i="62"/>
  <c r="J1141" i="62"/>
  <c r="K1141" i="62"/>
  <c r="L1141" i="62"/>
  <c r="M1141" i="62"/>
  <c r="N1141" i="62"/>
  <c r="C1142" i="62"/>
  <c r="D1142" i="62"/>
  <c r="E1142" i="62"/>
  <c r="F1142" i="62"/>
  <c r="G1142" i="62"/>
  <c r="I1142" i="62"/>
  <c r="J1142" i="62"/>
  <c r="K1142" i="62"/>
  <c r="L1142" i="62"/>
  <c r="M1142" i="62"/>
  <c r="N1142" i="62"/>
  <c r="C1143" i="62"/>
  <c r="D1143" i="62"/>
  <c r="E1143" i="62"/>
  <c r="F1143" i="62"/>
  <c r="G1143" i="62"/>
  <c r="I1143" i="62"/>
  <c r="J1143" i="62"/>
  <c r="K1143" i="62"/>
  <c r="L1143" i="62"/>
  <c r="M1143" i="62"/>
  <c r="N1143" i="62"/>
  <c r="C1144" i="62"/>
  <c r="D1144" i="62"/>
  <c r="E1144" i="62"/>
  <c r="F1144" i="62"/>
  <c r="G1144" i="62"/>
  <c r="I1144" i="62"/>
  <c r="J1144" i="62"/>
  <c r="K1144" i="62"/>
  <c r="L1144" i="62"/>
  <c r="M1144" i="62"/>
  <c r="N1144" i="62"/>
  <c r="C1145" i="62"/>
  <c r="D1145" i="62"/>
  <c r="E1145" i="62"/>
  <c r="F1145" i="62"/>
  <c r="G1145" i="62"/>
  <c r="I1145" i="62"/>
  <c r="J1145" i="62"/>
  <c r="K1145" i="62"/>
  <c r="L1145" i="62"/>
  <c r="M1145" i="62"/>
  <c r="N1145" i="62"/>
  <c r="C1146" i="62"/>
  <c r="D1146" i="62"/>
  <c r="E1146" i="62"/>
  <c r="F1146" i="62"/>
  <c r="G1146" i="62"/>
  <c r="I1146" i="62"/>
  <c r="J1146" i="62"/>
  <c r="K1146" i="62"/>
  <c r="L1146" i="62"/>
  <c r="M1146" i="62"/>
  <c r="N1146" i="62"/>
  <c r="C1147" i="62"/>
  <c r="D1147" i="62"/>
  <c r="E1147" i="62"/>
  <c r="F1147" i="62"/>
  <c r="G1147" i="62"/>
  <c r="I1147" i="62"/>
  <c r="J1147" i="62"/>
  <c r="K1147" i="62"/>
  <c r="L1147" i="62"/>
  <c r="M1147" i="62"/>
  <c r="N1147" i="62"/>
  <c r="C1148" i="62"/>
  <c r="D1148" i="62"/>
  <c r="E1148" i="62"/>
  <c r="F1148" i="62"/>
  <c r="G1148" i="62"/>
  <c r="I1148" i="62"/>
  <c r="J1148" i="62"/>
  <c r="K1148" i="62"/>
  <c r="L1148" i="62"/>
  <c r="M1148" i="62"/>
  <c r="N1148" i="62"/>
  <c r="C1149" i="62"/>
  <c r="D1149" i="62"/>
  <c r="E1149" i="62"/>
  <c r="F1149" i="62"/>
  <c r="G1149" i="62"/>
  <c r="I1149" i="62"/>
  <c r="J1149" i="62"/>
  <c r="K1149" i="62"/>
  <c r="L1149" i="62"/>
  <c r="M1149" i="62"/>
  <c r="N1149" i="62"/>
  <c r="C1150" i="62"/>
  <c r="D1150" i="62"/>
  <c r="E1150" i="62"/>
  <c r="F1150" i="62"/>
  <c r="G1150" i="62"/>
  <c r="I1150" i="62"/>
  <c r="J1150" i="62"/>
  <c r="K1150" i="62"/>
  <c r="L1150" i="62"/>
  <c r="M1150" i="62"/>
  <c r="N1150" i="62"/>
  <c r="C1151" i="62"/>
  <c r="D1151" i="62"/>
  <c r="E1151" i="62"/>
  <c r="F1151" i="62"/>
  <c r="G1151" i="62"/>
  <c r="I1151" i="62"/>
  <c r="J1151" i="62"/>
  <c r="K1151" i="62"/>
  <c r="L1151" i="62"/>
  <c r="M1151" i="62"/>
  <c r="N1151" i="62"/>
  <c r="C1152" i="62"/>
  <c r="D1152" i="62"/>
  <c r="E1152" i="62"/>
  <c r="F1152" i="62"/>
  <c r="G1152" i="62"/>
  <c r="I1152" i="62"/>
  <c r="J1152" i="62"/>
  <c r="K1152" i="62"/>
  <c r="L1152" i="62"/>
  <c r="M1152" i="62"/>
  <c r="N1152" i="62"/>
  <c r="C1153" i="62"/>
  <c r="D1153" i="62"/>
  <c r="E1153" i="62"/>
  <c r="F1153" i="62"/>
  <c r="G1153" i="62"/>
  <c r="I1153" i="62"/>
  <c r="J1153" i="62"/>
  <c r="K1153" i="62"/>
  <c r="L1153" i="62"/>
  <c r="M1153" i="62"/>
  <c r="N1153" i="62"/>
  <c r="C1154" i="62"/>
  <c r="D1154" i="62"/>
  <c r="E1154" i="62"/>
  <c r="F1154" i="62"/>
  <c r="G1154" i="62"/>
  <c r="I1154" i="62"/>
  <c r="J1154" i="62"/>
  <c r="K1154" i="62"/>
  <c r="L1154" i="62"/>
  <c r="M1154" i="62"/>
  <c r="N1154" i="62"/>
  <c r="C1155" i="62"/>
  <c r="D1155" i="62"/>
  <c r="E1155" i="62"/>
  <c r="F1155" i="62"/>
  <c r="G1155" i="62"/>
  <c r="I1155" i="62"/>
  <c r="J1155" i="62"/>
  <c r="K1155" i="62"/>
  <c r="L1155" i="62"/>
  <c r="M1155" i="62"/>
  <c r="N1155" i="62"/>
  <c r="C1156" i="62"/>
  <c r="D1156" i="62"/>
  <c r="E1156" i="62"/>
  <c r="F1156" i="62"/>
  <c r="G1156" i="62"/>
  <c r="I1156" i="62"/>
  <c r="J1156" i="62"/>
  <c r="K1156" i="62"/>
  <c r="L1156" i="62"/>
  <c r="M1156" i="62"/>
  <c r="N1156" i="62"/>
  <c r="C1157" i="62"/>
  <c r="D1157" i="62"/>
  <c r="E1157" i="62"/>
  <c r="F1157" i="62"/>
  <c r="G1157" i="62"/>
  <c r="I1157" i="62"/>
  <c r="J1157" i="62"/>
  <c r="K1157" i="62"/>
  <c r="L1157" i="62"/>
  <c r="M1157" i="62"/>
  <c r="N1157" i="62"/>
  <c r="C1158" i="62"/>
  <c r="D1158" i="62"/>
  <c r="E1158" i="62"/>
  <c r="F1158" i="62"/>
  <c r="G1158" i="62"/>
  <c r="I1158" i="62"/>
  <c r="J1158" i="62"/>
  <c r="K1158" i="62"/>
  <c r="L1158" i="62"/>
  <c r="M1158" i="62"/>
  <c r="N1158" i="62"/>
  <c r="C1159" i="62"/>
  <c r="D1159" i="62"/>
  <c r="E1159" i="62"/>
  <c r="F1159" i="62"/>
  <c r="G1159" i="62"/>
  <c r="I1159" i="62"/>
  <c r="J1159" i="62"/>
  <c r="K1159" i="62"/>
  <c r="L1159" i="62"/>
  <c r="M1159" i="62"/>
  <c r="N1159" i="62"/>
  <c r="C1160" i="62"/>
  <c r="D1160" i="62"/>
  <c r="E1160" i="62"/>
  <c r="F1160" i="62"/>
  <c r="G1160" i="62"/>
  <c r="I1160" i="62"/>
  <c r="J1160" i="62"/>
  <c r="K1160" i="62"/>
  <c r="L1160" i="62"/>
  <c r="M1160" i="62"/>
  <c r="N1160" i="62"/>
  <c r="C1161" i="62"/>
  <c r="D1161" i="62"/>
  <c r="E1161" i="62"/>
  <c r="F1161" i="62"/>
  <c r="G1161" i="62"/>
  <c r="I1161" i="62"/>
  <c r="J1161" i="62"/>
  <c r="K1161" i="62"/>
  <c r="L1161" i="62"/>
  <c r="M1161" i="62"/>
  <c r="N1161" i="62"/>
  <c r="C1162" i="62"/>
  <c r="D1162" i="62"/>
  <c r="E1162" i="62"/>
  <c r="F1162" i="62"/>
  <c r="G1162" i="62"/>
  <c r="I1162" i="62"/>
  <c r="J1162" i="62"/>
  <c r="K1162" i="62"/>
  <c r="L1162" i="62"/>
  <c r="M1162" i="62"/>
  <c r="N1162" i="62"/>
  <c r="C1163" i="62"/>
  <c r="D1163" i="62"/>
  <c r="E1163" i="62"/>
  <c r="F1163" i="62"/>
  <c r="H1163" i="62" s="1"/>
  <c r="G1163" i="62"/>
  <c r="I1163" i="62"/>
  <c r="J1163" i="62"/>
  <c r="K1163" i="62"/>
  <c r="L1163" i="62"/>
  <c r="M1163" i="62"/>
  <c r="N1163" i="62"/>
  <c r="C1164" i="62"/>
  <c r="D1164" i="62"/>
  <c r="E1164" i="62"/>
  <c r="F1164" i="62"/>
  <c r="G1164" i="62"/>
  <c r="I1164" i="62"/>
  <c r="J1164" i="62"/>
  <c r="K1164" i="62"/>
  <c r="L1164" i="62"/>
  <c r="M1164" i="62"/>
  <c r="N1164" i="62"/>
  <c r="C1165" i="62"/>
  <c r="D1165" i="62"/>
  <c r="E1165" i="62"/>
  <c r="F1165" i="62"/>
  <c r="G1165" i="62"/>
  <c r="I1165" i="62"/>
  <c r="J1165" i="62"/>
  <c r="K1165" i="62"/>
  <c r="L1165" i="62"/>
  <c r="M1165" i="62"/>
  <c r="N1165" i="62"/>
  <c r="C1166" i="62"/>
  <c r="D1166" i="62"/>
  <c r="E1166" i="62"/>
  <c r="F1166" i="62"/>
  <c r="G1166" i="62"/>
  <c r="I1166" i="62"/>
  <c r="J1166" i="62"/>
  <c r="K1166" i="62"/>
  <c r="L1166" i="62"/>
  <c r="M1166" i="62"/>
  <c r="N1166" i="62"/>
  <c r="C1167" i="62"/>
  <c r="D1167" i="62"/>
  <c r="E1167" i="62"/>
  <c r="F1167" i="62"/>
  <c r="H1167" i="62" s="1"/>
  <c r="G1167" i="62"/>
  <c r="I1167" i="62"/>
  <c r="J1167" i="62"/>
  <c r="K1167" i="62"/>
  <c r="L1167" i="62"/>
  <c r="M1167" i="62"/>
  <c r="N1167" i="62"/>
  <c r="C1168" i="62"/>
  <c r="D1168" i="62"/>
  <c r="E1168" i="62"/>
  <c r="F1168" i="62"/>
  <c r="G1168" i="62"/>
  <c r="I1168" i="62"/>
  <c r="J1168" i="62"/>
  <c r="K1168" i="62"/>
  <c r="L1168" i="62"/>
  <c r="M1168" i="62"/>
  <c r="N1168" i="62"/>
  <c r="C1169" i="62"/>
  <c r="D1169" i="62"/>
  <c r="E1169" i="62"/>
  <c r="F1169" i="62"/>
  <c r="G1169" i="62"/>
  <c r="I1169" i="62"/>
  <c r="J1169" i="62"/>
  <c r="K1169" i="62"/>
  <c r="L1169" i="62"/>
  <c r="M1169" i="62"/>
  <c r="N1169" i="62"/>
  <c r="C1170" i="62"/>
  <c r="D1170" i="62"/>
  <c r="E1170" i="62"/>
  <c r="F1170" i="62"/>
  <c r="G1170" i="62"/>
  <c r="I1170" i="62"/>
  <c r="J1170" i="62"/>
  <c r="K1170" i="62"/>
  <c r="L1170" i="62"/>
  <c r="M1170" i="62"/>
  <c r="N1170" i="62"/>
  <c r="C1171" i="62"/>
  <c r="D1171" i="62"/>
  <c r="E1171" i="62"/>
  <c r="F1171" i="62"/>
  <c r="H1171" i="62" s="1"/>
  <c r="G1171" i="62"/>
  <c r="I1171" i="62"/>
  <c r="J1171" i="62"/>
  <c r="K1171" i="62"/>
  <c r="L1171" i="62"/>
  <c r="M1171" i="62"/>
  <c r="N1171" i="62"/>
  <c r="C1172" i="62"/>
  <c r="D1172" i="62"/>
  <c r="E1172" i="62"/>
  <c r="F1172" i="62"/>
  <c r="G1172" i="62"/>
  <c r="I1172" i="62"/>
  <c r="J1172" i="62"/>
  <c r="K1172" i="62"/>
  <c r="L1172" i="62"/>
  <c r="M1172" i="62"/>
  <c r="N1172" i="62"/>
  <c r="C1173" i="62"/>
  <c r="D1173" i="62"/>
  <c r="E1173" i="62"/>
  <c r="F1173" i="62"/>
  <c r="G1173" i="62"/>
  <c r="I1173" i="62"/>
  <c r="J1173" i="62"/>
  <c r="K1173" i="62"/>
  <c r="L1173" i="62"/>
  <c r="M1173" i="62"/>
  <c r="N1173" i="62"/>
  <c r="C1174" i="62"/>
  <c r="D1174" i="62"/>
  <c r="E1174" i="62"/>
  <c r="F1174" i="62"/>
  <c r="G1174" i="62"/>
  <c r="I1174" i="62"/>
  <c r="J1174" i="62"/>
  <c r="K1174" i="62"/>
  <c r="L1174" i="62"/>
  <c r="M1174" i="62"/>
  <c r="N1174" i="62"/>
  <c r="C1175" i="62"/>
  <c r="D1175" i="62"/>
  <c r="E1175" i="62"/>
  <c r="F1175" i="62"/>
  <c r="H1175" i="62" s="1"/>
  <c r="G1175" i="62"/>
  <c r="I1175" i="62"/>
  <c r="J1175" i="62"/>
  <c r="K1175" i="62"/>
  <c r="L1175" i="62"/>
  <c r="M1175" i="62"/>
  <c r="N1175" i="62"/>
  <c r="C1176" i="62"/>
  <c r="D1176" i="62"/>
  <c r="E1176" i="62"/>
  <c r="F1176" i="62"/>
  <c r="G1176" i="62"/>
  <c r="I1176" i="62"/>
  <c r="J1176" i="62"/>
  <c r="K1176" i="62"/>
  <c r="L1176" i="62"/>
  <c r="M1176" i="62"/>
  <c r="N1176" i="62"/>
  <c r="C1177" i="62"/>
  <c r="D1177" i="62"/>
  <c r="E1177" i="62"/>
  <c r="F1177" i="62"/>
  <c r="H1177" i="62" s="1"/>
  <c r="G1177" i="62"/>
  <c r="I1177" i="62"/>
  <c r="J1177" i="62"/>
  <c r="K1177" i="62"/>
  <c r="L1177" i="62"/>
  <c r="M1177" i="62"/>
  <c r="N1177" i="62"/>
  <c r="C1178" i="62"/>
  <c r="D1178" i="62"/>
  <c r="E1178" i="62"/>
  <c r="F1178" i="62"/>
  <c r="H1178" i="62" s="1"/>
  <c r="G1178" i="62"/>
  <c r="I1178" i="62"/>
  <c r="J1178" i="62"/>
  <c r="K1178" i="62"/>
  <c r="L1178" i="62"/>
  <c r="M1178" i="62"/>
  <c r="N1178" i="62"/>
  <c r="C1179" i="62"/>
  <c r="D1179" i="62"/>
  <c r="E1179" i="62"/>
  <c r="F1179" i="62"/>
  <c r="H1179" i="62" s="1"/>
  <c r="G1179" i="62"/>
  <c r="I1179" i="62"/>
  <c r="J1179" i="62"/>
  <c r="K1179" i="62"/>
  <c r="L1179" i="62"/>
  <c r="M1179" i="62"/>
  <c r="N1179" i="62"/>
  <c r="C1180" i="62"/>
  <c r="D1180" i="62"/>
  <c r="E1180" i="62"/>
  <c r="F1180" i="62"/>
  <c r="H1180" i="62" s="1"/>
  <c r="G1180" i="62"/>
  <c r="I1180" i="62"/>
  <c r="J1180" i="62"/>
  <c r="K1180" i="62"/>
  <c r="L1180" i="62"/>
  <c r="M1180" i="62"/>
  <c r="N1180" i="62"/>
  <c r="C1181" i="62"/>
  <c r="D1181" i="62"/>
  <c r="E1181" i="62"/>
  <c r="F1181" i="62"/>
  <c r="H1181" i="62" s="1"/>
  <c r="G1181" i="62"/>
  <c r="I1181" i="62"/>
  <c r="J1181" i="62"/>
  <c r="K1181" i="62"/>
  <c r="L1181" i="62"/>
  <c r="M1181" i="62"/>
  <c r="N1181" i="62"/>
  <c r="C1182" i="62"/>
  <c r="D1182" i="62"/>
  <c r="E1182" i="62"/>
  <c r="F1182" i="62"/>
  <c r="H1182" i="62" s="1"/>
  <c r="G1182" i="62"/>
  <c r="I1182" i="62"/>
  <c r="J1182" i="62"/>
  <c r="K1182" i="62"/>
  <c r="L1182" i="62"/>
  <c r="M1182" i="62"/>
  <c r="N1182" i="62"/>
  <c r="C1183" i="62"/>
  <c r="D1183" i="62"/>
  <c r="E1183" i="62"/>
  <c r="F1183" i="62"/>
  <c r="H1183" i="62" s="1"/>
  <c r="G1183" i="62"/>
  <c r="I1183" i="62"/>
  <c r="J1183" i="62"/>
  <c r="K1183" i="62"/>
  <c r="L1183" i="62"/>
  <c r="M1183" i="62"/>
  <c r="N1183" i="62"/>
  <c r="C1184" i="62"/>
  <c r="D1184" i="62"/>
  <c r="E1184" i="62"/>
  <c r="F1184" i="62"/>
  <c r="H1184" i="62" s="1"/>
  <c r="G1184" i="62"/>
  <c r="I1184" i="62"/>
  <c r="J1184" i="62"/>
  <c r="K1184" i="62"/>
  <c r="L1184" i="62"/>
  <c r="M1184" i="62"/>
  <c r="N1184" i="62"/>
  <c r="C1185" i="62"/>
  <c r="D1185" i="62"/>
  <c r="E1185" i="62"/>
  <c r="F1185" i="62"/>
  <c r="H1185" i="62" s="1"/>
  <c r="G1185" i="62"/>
  <c r="I1185" i="62"/>
  <c r="J1185" i="62"/>
  <c r="K1185" i="62"/>
  <c r="L1185" i="62"/>
  <c r="M1185" i="62"/>
  <c r="N1185" i="62"/>
  <c r="C1186" i="62"/>
  <c r="D1186" i="62"/>
  <c r="E1186" i="62"/>
  <c r="F1186" i="62"/>
  <c r="H1186" i="62" s="1"/>
  <c r="G1186" i="62"/>
  <c r="I1186" i="62"/>
  <c r="J1186" i="62"/>
  <c r="K1186" i="62"/>
  <c r="L1186" i="62"/>
  <c r="M1186" i="62"/>
  <c r="N1186" i="62"/>
  <c r="C1187" i="62"/>
  <c r="D1187" i="62"/>
  <c r="E1187" i="62"/>
  <c r="F1187" i="62"/>
  <c r="H1187" i="62" s="1"/>
  <c r="G1187" i="62"/>
  <c r="I1187" i="62"/>
  <c r="J1187" i="62"/>
  <c r="K1187" i="62"/>
  <c r="L1187" i="62"/>
  <c r="M1187" i="62"/>
  <c r="N1187" i="62"/>
  <c r="C1188" i="62"/>
  <c r="D1188" i="62"/>
  <c r="E1188" i="62"/>
  <c r="F1188" i="62"/>
  <c r="H1188" i="62" s="1"/>
  <c r="G1188" i="62"/>
  <c r="I1188" i="62"/>
  <c r="J1188" i="62"/>
  <c r="K1188" i="62"/>
  <c r="L1188" i="62"/>
  <c r="M1188" i="62"/>
  <c r="N1188" i="62"/>
  <c r="C1189" i="62"/>
  <c r="D1189" i="62"/>
  <c r="E1189" i="62"/>
  <c r="F1189" i="62"/>
  <c r="H1189" i="62" s="1"/>
  <c r="G1189" i="62"/>
  <c r="I1189" i="62"/>
  <c r="J1189" i="62"/>
  <c r="K1189" i="62"/>
  <c r="L1189" i="62"/>
  <c r="M1189" i="62"/>
  <c r="N1189" i="62"/>
  <c r="C1190" i="62"/>
  <c r="D1190" i="62"/>
  <c r="E1190" i="62"/>
  <c r="F1190" i="62"/>
  <c r="H1190" i="62" s="1"/>
  <c r="G1190" i="62"/>
  <c r="I1190" i="62"/>
  <c r="J1190" i="62"/>
  <c r="K1190" i="62"/>
  <c r="L1190" i="62"/>
  <c r="M1190" i="62"/>
  <c r="N1190" i="62"/>
  <c r="C1191" i="62"/>
  <c r="D1191" i="62"/>
  <c r="E1191" i="62"/>
  <c r="F1191" i="62"/>
  <c r="H1191" i="62" s="1"/>
  <c r="G1191" i="62"/>
  <c r="I1191" i="62"/>
  <c r="J1191" i="62"/>
  <c r="K1191" i="62"/>
  <c r="L1191" i="62"/>
  <c r="M1191" i="62"/>
  <c r="N1191" i="62"/>
  <c r="C1192" i="62"/>
  <c r="D1192" i="62"/>
  <c r="E1192" i="62"/>
  <c r="F1192" i="62"/>
  <c r="H1192" i="62" s="1"/>
  <c r="G1192" i="62"/>
  <c r="I1192" i="62"/>
  <c r="J1192" i="62"/>
  <c r="K1192" i="62"/>
  <c r="L1192" i="62"/>
  <c r="M1192" i="62"/>
  <c r="N1192" i="62"/>
  <c r="C1193" i="62"/>
  <c r="D1193" i="62"/>
  <c r="E1193" i="62"/>
  <c r="F1193" i="62"/>
  <c r="H1193" i="62" s="1"/>
  <c r="G1193" i="62"/>
  <c r="I1193" i="62"/>
  <c r="J1193" i="62"/>
  <c r="K1193" i="62"/>
  <c r="L1193" i="62"/>
  <c r="M1193" i="62"/>
  <c r="N1193" i="62"/>
  <c r="C1194" i="62"/>
  <c r="D1194" i="62"/>
  <c r="E1194" i="62"/>
  <c r="F1194" i="62"/>
  <c r="H1194" i="62" s="1"/>
  <c r="G1194" i="62"/>
  <c r="I1194" i="62"/>
  <c r="J1194" i="62"/>
  <c r="K1194" i="62"/>
  <c r="L1194" i="62"/>
  <c r="M1194" i="62"/>
  <c r="N1194" i="62"/>
  <c r="C1195" i="62"/>
  <c r="D1195" i="62"/>
  <c r="E1195" i="62"/>
  <c r="F1195" i="62"/>
  <c r="H1195" i="62" s="1"/>
  <c r="G1195" i="62"/>
  <c r="I1195" i="62"/>
  <c r="J1195" i="62"/>
  <c r="K1195" i="62"/>
  <c r="L1195" i="62"/>
  <c r="M1195" i="62"/>
  <c r="N1195" i="62"/>
  <c r="C1196" i="62"/>
  <c r="D1196" i="62"/>
  <c r="E1196" i="62"/>
  <c r="F1196" i="62"/>
  <c r="H1196" i="62" s="1"/>
  <c r="G1196" i="62"/>
  <c r="I1196" i="62"/>
  <c r="J1196" i="62"/>
  <c r="K1196" i="62"/>
  <c r="L1196" i="62"/>
  <c r="M1196" i="62"/>
  <c r="N1196" i="62"/>
  <c r="C1197" i="62"/>
  <c r="D1197" i="62"/>
  <c r="E1197" i="62"/>
  <c r="F1197" i="62"/>
  <c r="H1197" i="62" s="1"/>
  <c r="G1197" i="62"/>
  <c r="I1197" i="62"/>
  <c r="J1197" i="62"/>
  <c r="K1197" i="62"/>
  <c r="L1197" i="62"/>
  <c r="M1197" i="62"/>
  <c r="N1197" i="62"/>
  <c r="C1198" i="62"/>
  <c r="D1198" i="62"/>
  <c r="E1198" i="62"/>
  <c r="F1198" i="62"/>
  <c r="H1198" i="62" s="1"/>
  <c r="G1198" i="62"/>
  <c r="I1198" i="62"/>
  <c r="J1198" i="62"/>
  <c r="K1198" i="62"/>
  <c r="L1198" i="62"/>
  <c r="M1198" i="62"/>
  <c r="N1198" i="62"/>
  <c r="C1199" i="62"/>
  <c r="D1199" i="62"/>
  <c r="E1199" i="62"/>
  <c r="F1199" i="62"/>
  <c r="H1199" i="62" s="1"/>
  <c r="G1199" i="62"/>
  <c r="I1199" i="62"/>
  <c r="J1199" i="62"/>
  <c r="K1199" i="62"/>
  <c r="L1199" i="62"/>
  <c r="M1199" i="62"/>
  <c r="N1199" i="62"/>
  <c r="C1200" i="62"/>
  <c r="D1200" i="62"/>
  <c r="E1200" i="62"/>
  <c r="F1200" i="62"/>
  <c r="H1200" i="62" s="1"/>
  <c r="G1200" i="62"/>
  <c r="I1200" i="62"/>
  <c r="J1200" i="62"/>
  <c r="K1200" i="62"/>
  <c r="L1200" i="62"/>
  <c r="M1200" i="62"/>
  <c r="N1200" i="62"/>
  <c r="C1201" i="62"/>
  <c r="D1201" i="62"/>
  <c r="E1201" i="62"/>
  <c r="F1201" i="62"/>
  <c r="H1201" i="62" s="1"/>
  <c r="G1201" i="62"/>
  <c r="I1201" i="62"/>
  <c r="J1201" i="62"/>
  <c r="K1201" i="62"/>
  <c r="L1201" i="62"/>
  <c r="M1201" i="62"/>
  <c r="N1201" i="62"/>
  <c r="C1202" i="62"/>
  <c r="D1202" i="62"/>
  <c r="E1202" i="62"/>
  <c r="F1202" i="62"/>
  <c r="H1202" i="62" s="1"/>
  <c r="G1202" i="62"/>
  <c r="I1202" i="62"/>
  <c r="J1202" i="62"/>
  <c r="K1202" i="62"/>
  <c r="L1202" i="62"/>
  <c r="M1202" i="62"/>
  <c r="N1202" i="62"/>
  <c r="C1203" i="62"/>
  <c r="D1203" i="62"/>
  <c r="E1203" i="62"/>
  <c r="F1203" i="62"/>
  <c r="H1203" i="62" s="1"/>
  <c r="G1203" i="62"/>
  <c r="I1203" i="62"/>
  <c r="J1203" i="62"/>
  <c r="K1203" i="62"/>
  <c r="L1203" i="62"/>
  <c r="M1203" i="62"/>
  <c r="N1203" i="62"/>
  <c r="C1204" i="62"/>
  <c r="D1204" i="62"/>
  <c r="E1204" i="62"/>
  <c r="F1204" i="62"/>
  <c r="H1204" i="62" s="1"/>
  <c r="G1204" i="62"/>
  <c r="I1204" i="62"/>
  <c r="J1204" i="62"/>
  <c r="K1204" i="62"/>
  <c r="L1204" i="62"/>
  <c r="M1204" i="62"/>
  <c r="N1204" i="62"/>
  <c r="C1205" i="62"/>
  <c r="D1205" i="62"/>
  <c r="E1205" i="62"/>
  <c r="F1205" i="62"/>
  <c r="H1205" i="62" s="1"/>
  <c r="G1205" i="62"/>
  <c r="I1205" i="62"/>
  <c r="J1205" i="62"/>
  <c r="K1205" i="62"/>
  <c r="L1205" i="62"/>
  <c r="M1205" i="62"/>
  <c r="N1205" i="62"/>
  <c r="C1206" i="62"/>
  <c r="D1206" i="62"/>
  <c r="E1206" i="62"/>
  <c r="F1206" i="62"/>
  <c r="H1206" i="62" s="1"/>
  <c r="G1206" i="62"/>
  <c r="I1206" i="62"/>
  <c r="J1206" i="62"/>
  <c r="K1206" i="62"/>
  <c r="L1206" i="62"/>
  <c r="M1206" i="62"/>
  <c r="N1206" i="62"/>
  <c r="C1207" i="62"/>
  <c r="D1207" i="62"/>
  <c r="E1207" i="62"/>
  <c r="F1207" i="62"/>
  <c r="H1207" i="62" s="1"/>
  <c r="G1207" i="62"/>
  <c r="I1207" i="62"/>
  <c r="J1207" i="62"/>
  <c r="K1207" i="62"/>
  <c r="L1207" i="62"/>
  <c r="M1207" i="62"/>
  <c r="N1207" i="62"/>
  <c r="C1208" i="62"/>
  <c r="D1208" i="62"/>
  <c r="E1208" i="62"/>
  <c r="F1208" i="62"/>
  <c r="H1208" i="62" s="1"/>
  <c r="G1208" i="62"/>
  <c r="I1208" i="62"/>
  <c r="J1208" i="62"/>
  <c r="K1208" i="62"/>
  <c r="L1208" i="62"/>
  <c r="M1208" i="62"/>
  <c r="N1208" i="62"/>
  <c r="C1209" i="62"/>
  <c r="D1209" i="62"/>
  <c r="E1209" i="62"/>
  <c r="F1209" i="62"/>
  <c r="H1209" i="62" s="1"/>
  <c r="G1209" i="62"/>
  <c r="I1209" i="62"/>
  <c r="J1209" i="62"/>
  <c r="K1209" i="62"/>
  <c r="L1209" i="62"/>
  <c r="M1209" i="62"/>
  <c r="N1209" i="62"/>
  <c r="C1210" i="62"/>
  <c r="D1210" i="62"/>
  <c r="E1210" i="62"/>
  <c r="F1210" i="62"/>
  <c r="H1210" i="62" s="1"/>
  <c r="G1210" i="62"/>
  <c r="I1210" i="62"/>
  <c r="J1210" i="62"/>
  <c r="K1210" i="62"/>
  <c r="L1210" i="62"/>
  <c r="M1210" i="62"/>
  <c r="N1210" i="62"/>
  <c r="C1211" i="62"/>
  <c r="D1211" i="62"/>
  <c r="E1211" i="62"/>
  <c r="F1211" i="62"/>
  <c r="H1211" i="62" s="1"/>
  <c r="G1211" i="62"/>
  <c r="I1211" i="62"/>
  <c r="J1211" i="62"/>
  <c r="K1211" i="62"/>
  <c r="L1211" i="62"/>
  <c r="M1211" i="62"/>
  <c r="N1211" i="62"/>
  <c r="C1212" i="62"/>
  <c r="D1212" i="62"/>
  <c r="E1212" i="62"/>
  <c r="F1212" i="62"/>
  <c r="H1212" i="62" s="1"/>
  <c r="G1212" i="62"/>
  <c r="I1212" i="62"/>
  <c r="J1212" i="62"/>
  <c r="K1212" i="62"/>
  <c r="L1212" i="62"/>
  <c r="M1212" i="62"/>
  <c r="N1212" i="62"/>
  <c r="C1213" i="62"/>
  <c r="D1213" i="62"/>
  <c r="E1213" i="62"/>
  <c r="F1213" i="62"/>
  <c r="H1213" i="62" s="1"/>
  <c r="G1213" i="62"/>
  <c r="I1213" i="62"/>
  <c r="J1213" i="62"/>
  <c r="K1213" i="62"/>
  <c r="L1213" i="62"/>
  <c r="M1213" i="62"/>
  <c r="N1213" i="62"/>
  <c r="C1214" i="62"/>
  <c r="D1214" i="62"/>
  <c r="E1214" i="62"/>
  <c r="F1214" i="62"/>
  <c r="H1214" i="62" s="1"/>
  <c r="G1214" i="62"/>
  <c r="I1214" i="62"/>
  <c r="J1214" i="62"/>
  <c r="K1214" i="62"/>
  <c r="L1214" i="62"/>
  <c r="M1214" i="62"/>
  <c r="N1214" i="62"/>
  <c r="C1215" i="62"/>
  <c r="D1215" i="62"/>
  <c r="E1215" i="62"/>
  <c r="F1215" i="62"/>
  <c r="H1215" i="62" s="1"/>
  <c r="G1215" i="62"/>
  <c r="I1215" i="62"/>
  <c r="J1215" i="62"/>
  <c r="K1215" i="62"/>
  <c r="L1215" i="62"/>
  <c r="M1215" i="62"/>
  <c r="N1215" i="62"/>
  <c r="C1216" i="62"/>
  <c r="D1216" i="62"/>
  <c r="E1216" i="62"/>
  <c r="F1216" i="62"/>
  <c r="H1216" i="62" s="1"/>
  <c r="G1216" i="62"/>
  <c r="I1216" i="62"/>
  <c r="J1216" i="62"/>
  <c r="K1216" i="62"/>
  <c r="L1216" i="62"/>
  <c r="M1216" i="62"/>
  <c r="N1216" i="62"/>
  <c r="C1217" i="62"/>
  <c r="D1217" i="62"/>
  <c r="E1217" i="62"/>
  <c r="F1217" i="62"/>
  <c r="H1217" i="62" s="1"/>
  <c r="G1217" i="62"/>
  <c r="I1217" i="62"/>
  <c r="J1217" i="62"/>
  <c r="K1217" i="62"/>
  <c r="L1217" i="62"/>
  <c r="M1217" i="62"/>
  <c r="N1217" i="62"/>
  <c r="C1218" i="62"/>
  <c r="D1218" i="62"/>
  <c r="E1218" i="62"/>
  <c r="F1218" i="62"/>
  <c r="H1218" i="62" s="1"/>
  <c r="G1218" i="62"/>
  <c r="I1218" i="62"/>
  <c r="J1218" i="62"/>
  <c r="K1218" i="62"/>
  <c r="L1218" i="62"/>
  <c r="M1218" i="62"/>
  <c r="N1218" i="62"/>
  <c r="C1219" i="62"/>
  <c r="D1219" i="62"/>
  <c r="E1219" i="62"/>
  <c r="F1219" i="62"/>
  <c r="H1219" i="62" s="1"/>
  <c r="G1219" i="62"/>
  <c r="I1219" i="62"/>
  <c r="J1219" i="62"/>
  <c r="K1219" i="62"/>
  <c r="L1219" i="62"/>
  <c r="M1219" i="62"/>
  <c r="N1219" i="62"/>
  <c r="C1220" i="62"/>
  <c r="D1220" i="62"/>
  <c r="E1220" i="62"/>
  <c r="F1220" i="62"/>
  <c r="H1220" i="62" s="1"/>
  <c r="G1220" i="62"/>
  <c r="I1220" i="62"/>
  <c r="J1220" i="62"/>
  <c r="K1220" i="62"/>
  <c r="L1220" i="62"/>
  <c r="M1220" i="62"/>
  <c r="N1220" i="62"/>
  <c r="C1221" i="62"/>
  <c r="D1221" i="62"/>
  <c r="E1221" i="62"/>
  <c r="F1221" i="62"/>
  <c r="H1221" i="62" s="1"/>
  <c r="G1221" i="62"/>
  <c r="I1221" i="62"/>
  <c r="J1221" i="62"/>
  <c r="K1221" i="62"/>
  <c r="L1221" i="62"/>
  <c r="M1221" i="62"/>
  <c r="N1221" i="62"/>
  <c r="C1222" i="62"/>
  <c r="D1222" i="62"/>
  <c r="E1222" i="62"/>
  <c r="F1222" i="62"/>
  <c r="H1222" i="62" s="1"/>
  <c r="G1222" i="62"/>
  <c r="I1222" i="62"/>
  <c r="J1222" i="62"/>
  <c r="K1222" i="62"/>
  <c r="L1222" i="62"/>
  <c r="M1222" i="62"/>
  <c r="N1222" i="62"/>
  <c r="C1223" i="62"/>
  <c r="D1223" i="62"/>
  <c r="E1223" i="62"/>
  <c r="F1223" i="62"/>
  <c r="H1223" i="62" s="1"/>
  <c r="G1223" i="62"/>
  <c r="I1223" i="62"/>
  <c r="J1223" i="62"/>
  <c r="K1223" i="62"/>
  <c r="L1223" i="62"/>
  <c r="M1223" i="62"/>
  <c r="N1223" i="62"/>
  <c r="C1224" i="62"/>
  <c r="D1224" i="62"/>
  <c r="E1224" i="62"/>
  <c r="F1224" i="62"/>
  <c r="H1224" i="62" s="1"/>
  <c r="G1224" i="62"/>
  <c r="I1224" i="62"/>
  <c r="J1224" i="62"/>
  <c r="K1224" i="62"/>
  <c r="L1224" i="62"/>
  <c r="M1224" i="62"/>
  <c r="N1224" i="62"/>
  <c r="C1225" i="62"/>
  <c r="D1225" i="62"/>
  <c r="E1225" i="62"/>
  <c r="F1225" i="62"/>
  <c r="H1225" i="62" s="1"/>
  <c r="G1225" i="62"/>
  <c r="I1225" i="62"/>
  <c r="J1225" i="62"/>
  <c r="K1225" i="62"/>
  <c r="L1225" i="62"/>
  <c r="M1225" i="62"/>
  <c r="N1225" i="62"/>
  <c r="C1226" i="62"/>
  <c r="D1226" i="62"/>
  <c r="E1226" i="62"/>
  <c r="F1226" i="62"/>
  <c r="H1226" i="62" s="1"/>
  <c r="G1226" i="62"/>
  <c r="I1226" i="62"/>
  <c r="J1226" i="62"/>
  <c r="K1226" i="62"/>
  <c r="L1226" i="62"/>
  <c r="M1226" i="62"/>
  <c r="N1226" i="62"/>
  <c r="C1227" i="62"/>
  <c r="D1227" i="62"/>
  <c r="E1227" i="62"/>
  <c r="F1227" i="62"/>
  <c r="H1227" i="62" s="1"/>
  <c r="G1227" i="62"/>
  <c r="I1227" i="62"/>
  <c r="J1227" i="62"/>
  <c r="K1227" i="62"/>
  <c r="L1227" i="62"/>
  <c r="M1227" i="62"/>
  <c r="N1227" i="62"/>
  <c r="C1228" i="62"/>
  <c r="D1228" i="62"/>
  <c r="E1228" i="62"/>
  <c r="F1228" i="62"/>
  <c r="H1228" i="62" s="1"/>
  <c r="G1228" i="62"/>
  <c r="I1228" i="62"/>
  <c r="J1228" i="62"/>
  <c r="K1228" i="62"/>
  <c r="L1228" i="62"/>
  <c r="M1228" i="62"/>
  <c r="N1228" i="62"/>
  <c r="C1229" i="62"/>
  <c r="D1229" i="62"/>
  <c r="E1229" i="62"/>
  <c r="F1229" i="62"/>
  <c r="H1229" i="62" s="1"/>
  <c r="G1229" i="62"/>
  <c r="I1229" i="62"/>
  <c r="J1229" i="62"/>
  <c r="K1229" i="62"/>
  <c r="L1229" i="62"/>
  <c r="M1229" i="62"/>
  <c r="N1229" i="62"/>
  <c r="C1230" i="62"/>
  <c r="D1230" i="62"/>
  <c r="E1230" i="62"/>
  <c r="F1230" i="62"/>
  <c r="H1230" i="62" s="1"/>
  <c r="G1230" i="62"/>
  <c r="I1230" i="62"/>
  <c r="J1230" i="62"/>
  <c r="K1230" i="62"/>
  <c r="L1230" i="62"/>
  <c r="M1230" i="62"/>
  <c r="N1230" i="62"/>
  <c r="C1231" i="62"/>
  <c r="D1231" i="62"/>
  <c r="E1231" i="62"/>
  <c r="F1231" i="62"/>
  <c r="H1231" i="62" s="1"/>
  <c r="G1231" i="62"/>
  <c r="I1231" i="62"/>
  <c r="J1231" i="62"/>
  <c r="K1231" i="62"/>
  <c r="L1231" i="62"/>
  <c r="M1231" i="62"/>
  <c r="N1231" i="62"/>
  <c r="C1232" i="62"/>
  <c r="D1232" i="62"/>
  <c r="E1232" i="62"/>
  <c r="F1232" i="62"/>
  <c r="H1232" i="62" s="1"/>
  <c r="G1232" i="62"/>
  <c r="I1232" i="62"/>
  <c r="J1232" i="62"/>
  <c r="K1232" i="62"/>
  <c r="L1232" i="62"/>
  <c r="M1232" i="62"/>
  <c r="N1232" i="62"/>
  <c r="C1233" i="62"/>
  <c r="D1233" i="62"/>
  <c r="E1233" i="62"/>
  <c r="F1233" i="62"/>
  <c r="H1233" i="62" s="1"/>
  <c r="G1233" i="62"/>
  <c r="I1233" i="62"/>
  <c r="J1233" i="62"/>
  <c r="K1233" i="62"/>
  <c r="L1233" i="62"/>
  <c r="M1233" i="62"/>
  <c r="N1233" i="62"/>
  <c r="C1234" i="62"/>
  <c r="D1234" i="62"/>
  <c r="E1234" i="62"/>
  <c r="F1234" i="62"/>
  <c r="H1234" i="62" s="1"/>
  <c r="G1234" i="62"/>
  <c r="I1234" i="62"/>
  <c r="J1234" i="62"/>
  <c r="K1234" i="62"/>
  <c r="L1234" i="62"/>
  <c r="M1234" i="62"/>
  <c r="N1234" i="62"/>
  <c r="C1235" i="62"/>
  <c r="D1235" i="62"/>
  <c r="E1235" i="62"/>
  <c r="F1235" i="62"/>
  <c r="H1235" i="62" s="1"/>
  <c r="G1235" i="62"/>
  <c r="I1235" i="62"/>
  <c r="J1235" i="62"/>
  <c r="K1235" i="62"/>
  <c r="L1235" i="62"/>
  <c r="M1235" i="62"/>
  <c r="N1235" i="62"/>
  <c r="C1236" i="62"/>
  <c r="D1236" i="62"/>
  <c r="E1236" i="62"/>
  <c r="F1236" i="62"/>
  <c r="H1236" i="62" s="1"/>
  <c r="G1236" i="62"/>
  <c r="I1236" i="62"/>
  <c r="J1236" i="62"/>
  <c r="K1236" i="62"/>
  <c r="L1236" i="62"/>
  <c r="M1236" i="62"/>
  <c r="N1236" i="62"/>
  <c r="C1237" i="62"/>
  <c r="D1237" i="62"/>
  <c r="E1237" i="62"/>
  <c r="F1237" i="62"/>
  <c r="H1237" i="62" s="1"/>
  <c r="G1237" i="62"/>
  <c r="I1237" i="62"/>
  <c r="J1237" i="62"/>
  <c r="K1237" i="62"/>
  <c r="L1237" i="62"/>
  <c r="M1237" i="62"/>
  <c r="N1237" i="62"/>
  <c r="C1238" i="62"/>
  <c r="D1238" i="62"/>
  <c r="E1238" i="62"/>
  <c r="F1238" i="62"/>
  <c r="H1238" i="62" s="1"/>
  <c r="G1238" i="62"/>
  <c r="I1238" i="62"/>
  <c r="J1238" i="62"/>
  <c r="K1238" i="62"/>
  <c r="L1238" i="62"/>
  <c r="M1238" i="62"/>
  <c r="N1238" i="62"/>
  <c r="C1239" i="62"/>
  <c r="D1239" i="62"/>
  <c r="E1239" i="62"/>
  <c r="F1239" i="62"/>
  <c r="H1239" i="62" s="1"/>
  <c r="G1239" i="62"/>
  <c r="I1239" i="62"/>
  <c r="J1239" i="62"/>
  <c r="K1239" i="62"/>
  <c r="L1239" i="62"/>
  <c r="M1239" i="62"/>
  <c r="N1239" i="62"/>
  <c r="C1240" i="62"/>
  <c r="D1240" i="62"/>
  <c r="E1240" i="62"/>
  <c r="F1240" i="62"/>
  <c r="H1240" i="62" s="1"/>
  <c r="G1240" i="62"/>
  <c r="I1240" i="62"/>
  <c r="J1240" i="62"/>
  <c r="K1240" i="62"/>
  <c r="L1240" i="62"/>
  <c r="M1240" i="62"/>
  <c r="N1240" i="62"/>
  <c r="C1241" i="62"/>
  <c r="D1241" i="62"/>
  <c r="E1241" i="62"/>
  <c r="F1241" i="62"/>
  <c r="H1241" i="62" s="1"/>
  <c r="G1241" i="62"/>
  <c r="I1241" i="62"/>
  <c r="J1241" i="62"/>
  <c r="K1241" i="62"/>
  <c r="L1241" i="62"/>
  <c r="M1241" i="62"/>
  <c r="N1241" i="62"/>
  <c r="C1242" i="62"/>
  <c r="D1242" i="62"/>
  <c r="E1242" i="62"/>
  <c r="F1242" i="62"/>
  <c r="H1242" i="62" s="1"/>
  <c r="G1242" i="62"/>
  <c r="I1242" i="62"/>
  <c r="J1242" i="62"/>
  <c r="K1242" i="62"/>
  <c r="L1242" i="62"/>
  <c r="M1242" i="62"/>
  <c r="N1242" i="62"/>
  <c r="C1243" i="62"/>
  <c r="D1243" i="62"/>
  <c r="E1243" i="62"/>
  <c r="F1243" i="62"/>
  <c r="H1243" i="62" s="1"/>
  <c r="G1243" i="62"/>
  <c r="I1243" i="62"/>
  <c r="J1243" i="62"/>
  <c r="K1243" i="62"/>
  <c r="L1243" i="62"/>
  <c r="M1243" i="62"/>
  <c r="N1243" i="62"/>
  <c r="C1244" i="62"/>
  <c r="D1244" i="62"/>
  <c r="E1244" i="62"/>
  <c r="F1244" i="62"/>
  <c r="H1244" i="62" s="1"/>
  <c r="G1244" i="62"/>
  <c r="I1244" i="62"/>
  <c r="J1244" i="62"/>
  <c r="K1244" i="62"/>
  <c r="L1244" i="62"/>
  <c r="M1244" i="62"/>
  <c r="N1244" i="62"/>
  <c r="C1245" i="62"/>
  <c r="D1245" i="62"/>
  <c r="E1245" i="62"/>
  <c r="F1245" i="62"/>
  <c r="H1245" i="62" s="1"/>
  <c r="G1245" i="62"/>
  <c r="I1245" i="62"/>
  <c r="J1245" i="62"/>
  <c r="K1245" i="62"/>
  <c r="L1245" i="62"/>
  <c r="M1245" i="62"/>
  <c r="N1245" i="62"/>
  <c r="C1246" i="62"/>
  <c r="D1246" i="62"/>
  <c r="E1246" i="62"/>
  <c r="F1246" i="62"/>
  <c r="H1246" i="62" s="1"/>
  <c r="G1246" i="62"/>
  <c r="I1246" i="62"/>
  <c r="J1246" i="62"/>
  <c r="K1246" i="62"/>
  <c r="L1246" i="62"/>
  <c r="M1246" i="62"/>
  <c r="N1246" i="62"/>
  <c r="C1247" i="62"/>
  <c r="D1247" i="62"/>
  <c r="E1247" i="62"/>
  <c r="F1247" i="62"/>
  <c r="H1247" i="62" s="1"/>
  <c r="G1247" i="62"/>
  <c r="I1247" i="62"/>
  <c r="J1247" i="62"/>
  <c r="K1247" i="62"/>
  <c r="L1247" i="62"/>
  <c r="M1247" i="62"/>
  <c r="N1247" i="62"/>
  <c r="C1248" i="62"/>
  <c r="D1248" i="62"/>
  <c r="E1248" i="62"/>
  <c r="F1248" i="62"/>
  <c r="H1248" i="62" s="1"/>
  <c r="G1248" i="62"/>
  <c r="I1248" i="62"/>
  <c r="J1248" i="62"/>
  <c r="K1248" i="62"/>
  <c r="L1248" i="62"/>
  <c r="M1248" i="62"/>
  <c r="N1248" i="62"/>
  <c r="C1249" i="62"/>
  <c r="D1249" i="62"/>
  <c r="E1249" i="62"/>
  <c r="F1249" i="62"/>
  <c r="H1249" i="62" s="1"/>
  <c r="G1249" i="62"/>
  <c r="I1249" i="62"/>
  <c r="J1249" i="62"/>
  <c r="K1249" i="62"/>
  <c r="L1249" i="62"/>
  <c r="M1249" i="62"/>
  <c r="N1249" i="62"/>
  <c r="C1250" i="62"/>
  <c r="D1250" i="62"/>
  <c r="E1250" i="62"/>
  <c r="F1250" i="62"/>
  <c r="H1250" i="62" s="1"/>
  <c r="G1250" i="62"/>
  <c r="I1250" i="62"/>
  <c r="J1250" i="62"/>
  <c r="K1250" i="62"/>
  <c r="L1250" i="62"/>
  <c r="M1250" i="62"/>
  <c r="N1250" i="62"/>
  <c r="C1251" i="62"/>
  <c r="D1251" i="62"/>
  <c r="E1251" i="62"/>
  <c r="F1251" i="62"/>
  <c r="H1251" i="62" s="1"/>
  <c r="G1251" i="62"/>
  <c r="I1251" i="62"/>
  <c r="J1251" i="62"/>
  <c r="K1251" i="62"/>
  <c r="L1251" i="62"/>
  <c r="M1251" i="62"/>
  <c r="N1251" i="62"/>
  <c r="C1252" i="62"/>
  <c r="D1252" i="62"/>
  <c r="E1252" i="62"/>
  <c r="F1252" i="62"/>
  <c r="H1252" i="62" s="1"/>
  <c r="G1252" i="62"/>
  <c r="I1252" i="62"/>
  <c r="J1252" i="62"/>
  <c r="K1252" i="62"/>
  <c r="L1252" i="62"/>
  <c r="M1252" i="62"/>
  <c r="N1252" i="62"/>
  <c r="C1253" i="62"/>
  <c r="D1253" i="62"/>
  <c r="E1253" i="62"/>
  <c r="F1253" i="62"/>
  <c r="H1253" i="62" s="1"/>
  <c r="G1253" i="62"/>
  <c r="I1253" i="62"/>
  <c r="J1253" i="62"/>
  <c r="K1253" i="62"/>
  <c r="L1253" i="62"/>
  <c r="M1253" i="62"/>
  <c r="N1253" i="62"/>
  <c r="C1254" i="62"/>
  <c r="D1254" i="62"/>
  <c r="E1254" i="62"/>
  <c r="F1254" i="62"/>
  <c r="H1254" i="62" s="1"/>
  <c r="G1254" i="62"/>
  <c r="I1254" i="62"/>
  <c r="J1254" i="62"/>
  <c r="K1254" i="62"/>
  <c r="L1254" i="62"/>
  <c r="M1254" i="62"/>
  <c r="N1254" i="62"/>
  <c r="C1255" i="62"/>
  <c r="D1255" i="62"/>
  <c r="E1255" i="62"/>
  <c r="F1255" i="62"/>
  <c r="H1255" i="62" s="1"/>
  <c r="G1255" i="62"/>
  <c r="I1255" i="62"/>
  <c r="J1255" i="62"/>
  <c r="K1255" i="62"/>
  <c r="L1255" i="62"/>
  <c r="M1255" i="62"/>
  <c r="N1255" i="62"/>
  <c r="C1256" i="62"/>
  <c r="D1256" i="62"/>
  <c r="E1256" i="62"/>
  <c r="F1256" i="62"/>
  <c r="H1256" i="62" s="1"/>
  <c r="G1256" i="62"/>
  <c r="I1256" i="62"/>
  <c r="J1256" i="62"/>
  <c r="K1256" i="62"/>
  <c r="L1256" i="62"/>
  <c r="M1256" i="62"/>
  <c r="N1256" i="62"/>
  <c r="C1257" i="62"/>
  <c r="D1257" i="62"/>
  <c r="E1257" i="62"/>
  <c r="F1257" i="62"/>
  <c r="H1257" i="62" s="1"/>
  <c r="G1257" i="62"/>
  <c r="I1257" i="62"/>
  <c r="J1257" i="62"/>
  <c r="K1257" i="62"/>
  <c r="L1257" i="62"/>
  <c r="M1257" i="62"/>
  <c r="N1257" i="62"/>
  <c r="C1258" i="62"/>
  <c r="D1258" i="62"/>
  <c r="E1258" i="62"/>
  <c r="F1258" i="62"/>
  <c r="H1258" i="62" s="1"/>
  <c r="G1258" i="62"/>
  <c r="I1258" i="62"/>
  <c r="J1258" i="62"/>
  <c r="K1258" i="62"/>
  <c r="L1258" i="62"/>
  <c r="M1258" i="62"/>
  <c r="N1258" i="62"/>
  <c r="C7" i="62"/>
  <c r="D7" i="62"/>
  <c r="F7" i="62" s="1"/>
  <c r="E7" i="62"/>
  <c r="G7" i="62"/>
  <c r="J7" i="62"/>
  <c r="M7" i="62"/>
  <c r="N7" i="62"/>
  <c r="C8" i="62"/>
  <c r="D8" i="62"/>
  <c r="F8" i="62" s="1"/>
  <c r="E8" i="62"/>
  <c r="G8" i="62"/>
  <c r="N8" i="62" s="1"/>
  <c r="J8" i="62"/>
  <c r="M8" i="62"/>
  <c r="C9" i="62"/>
  <c r="D9" i="62"/>
  <c r="F9" i="62" s="1"/>
  <c r="E9" i="62"/>
  <c r="G9" i="62"/>
  <c r="N9" i="62" s="1"/>
  <c r="J9" i="62"/>
  <c r="M9" i="62"/>
  <c r="C10" i="62"/>
  <c r="D10" i="62"/>
  <c r="F10" i="62" s="1"/>
  <c r="E10" i="62"/>
  <c r="G10" i="62"/>
  <c r="N10" i="62" s="1"/>
  <c r="J10" i="62"/>
  <c r="M10" i="62"/>
  <c r="C11" i="62"/>
  <c r="D11" i="62"/>
  <c r="E11" i="62"/>
  <c r="F11" i="62"/>
  <c r="G11" i="62"/>
  <c r="N11" i="62" s="1"/>
  <c r="J11" i="62"/>
  <c r="M11" i="62"/>
  <c r="C12" i="62"/>
  <c r="D12" i="62"/>
  <c r="E12" i="62"/>
  <c r="F12" i="62"/>
  <c r="G12" i="62"/>
  <c r="N12" i="62" s="1"/>
  <c r="J12" i="62"/>
  <c r="M12" i="62"/>
  <c r="C13" i="62"/>
  <c r="D13" i="62"/>
  <c r="F13" i="62" s="1"/>
  <c r="E13" i="62"/>
  <c r="G13" i="62"/>
  <c r="N13" i="62" s="1"/>
  <c r="J13" i="62"/>
  <c r="M13" i="62"/>
  <c r="C14" i="62"/>
  <c r="D14" i="62"/>
  <c r="E14" i="62"/>
  <c r="C15" i="62"/>
  <c r="D15" i="62"/>
  <c r="F15" i="62" s="1"/>
  <c r="E15" i="62"/>
  <c r="J15" i="62"/>
  <c r="M15" i="62"/>
  <c r="C16" i="62"/>
  <c r="D16" i="62"/>
  <c r="G16" i="62" s="1"/>
  <c r="N16" i="62" s="1"/>
  <c r="E16" i="62"/>
  <c r="J16" i="62"/>
  <c r="M16" i="62"/>
  <c r="C17" i="62"/>
  <c r="D17" i="62"/>
  <c r="G17" i="62" s="1"/>
  <c r="N17" i="62" s="1"/>
  <c r="E17" i="62"/>
  <c r="F17" i="62"/>
  <c r="J17" i="62"/>
  <c r="M17" i="62"/>
  <c r="C18" i="62"/>
  <c r="D18" i="62"/>
  <c r="G18" i="62" s="1"/>
  <c r="N18" i="62" s="1"/>
  <c r="E18" i="62"/>
  <c r="J18" i="62"/>
  <c r="M18" i="62"/>
  <c r="C19" i="62"/>
  <c r="D19" i="62"/>
  <c r="E19" i="62"/>
  <c r="F19" i="62"/>
  <c r="G19" i="62"/>
  <c r="N19" i="62" s="1"/>
  <c r="J19" i="62"/>
  <c r="M19" i="62"/>
  <c r="C20" i="62"/>
  <c r="D20" i="62"/>
  <c r="E20" i="62"/>
  <c r="C21" i="62"/>
  <c r="D21" i="62"/>
  <c r="F21" i="62" s="1"/>
  <c r="E21" i="62"/>
  <c r="J21" i="62"/>
  <c r="M21" i="62"/>
  <c r="C22" i="62"/>
  <c r="D22" i="62"/>
  <c r="G22" i="62" s="1"/>
  <c r="N22" i="62" s="1"/>
  <c r="E22" i="62"/>
  <c r="J22" i="62"/>
  <c r="M22" i="62"/>
  <c r="C23" i="62"/>
  <c r="D23" i="62"/>
  <c r="E23" i="62"/>
  <c r="F23" i="62"/>
  <c r="G23" i="62"/>
  <c r="N23" i="62" s="1"/>
  <c r="J23" i="62"/>
  <c r="M23" i="62"/>
  <c r="C24" i="62"/>
  <c r="D24" i="62"/>
  <c r="E24" i="62"/>
  <c r="J24" i="62"/>
  <c r="C25" i="62"/>
  <c r="D25" i="62"/>
  <c r="F25" i="62" s="1"/>
  <c r="E25" i="62"/>
  <c r="J25" i="62"/>
  <c r="M25" i="62"/>
  <c r="C26" i="62"/>
  <c r="D26" i="62"/>
  <c r="G26" i="62" s="1"/>
  <c r="N26" i="62" s="1"/>
  <c r="E26" i="62"/>
  <c r="F26" i="62"/>
  <c r="J26" i="62"/>
  <c r="M26" i="62"/>
  <c r="C27" i="62"/>
  <c r="D27" i="62"/>
  <c r="F27" i="62" s="1"/>
  <c r="E27" i="62"/>
  <c r="G27" i="62"/>
  <c r="N27" i="62" s="1"/>
  <c r="J27" i="62"/>
  <c r="M27" i="62"/>
  <c r="C28" i="62"/>
  <c r="D28" i="62"/>
  <c r="F28" i="62" s="1"/>
  <c r="E28" i="62"/>
  <c r="G28" i="62"/>
  <c r="N28" i="62" s="1"/>
  <c r="J28" i="62"/>
  <c r="M28" i="62"/>
  <c r="C29" i="62"/>
  <c r="D29" i="62"/>
  <c r="E29" i="62"/>
  <c r="F29" i="62"/>
  <c r="G29" i="62"/>
  <c r="N29" i="62" s="1"/>
  <c r="J29" i="62"/>
  <c r="M29" i="62"/>
  <c r="C30" i="62"/>
  <c r="D30" i="62"/>
  <c r="E30" i="62"/>
  <c r="F30" i="62"/>
  <c r="G30" i="62"/>
  <c r="N30" i="62" s="1"/>
  <c r="J30" i="62"/>
  <c r="M30" i="62"/>
  <c r="C31" i="62"/>
  <c r="D31" i="62"/>
  <c r="E31" i="62"/>
  <c r="J31" i="62"/>
  <c r="C32" i="62"/>
  <c r="D32" i="62"/>
  <c r="F32" i="62" s="1"/>
  <c r="E32" i="62"/>
  <c r="J32" i="62"/>
  <c r="M32" i="62"/>
  <c r="C33" i="62"/>
  <c r="D33" i="62"/>
  <c r="F33" i="62" s="1"/>
  <c r="E33" i="62"/>
  <c r="J33" i="62"/>
  <c r="M33" i="62"/>
  <c r="C34" i="62"/>
  <c r="D34" i="62"/>
  <c r="F34" i="62" s="1"/>
  <c r="E34" i="62"/>
  <c r="J34" i="62"/>
  <c r="M34" i="62"/>
  <c r="C35" i="62"/>
  <c r="D35" i="62"/>
  <c r="G35" i="62" s="1"/>
  <c r="N35" i="62" s="1"/>
  <c r="E35" i="62"/>
  <c r="J35" i="62"/>
  <c r="M35" i="62"/>
  <c r="C36" i="62"/>
  <c r="D36" i="62"/>
  <c r="E36" i="62"/>
  <c r="F36" i="62"/>
  <c r="G36" i="62"/>
  <c r="N36" i="62" s="1"/>
  <c r="J36" i="62"/>
  <c r="M36" i="62"/>
  <c r="C37" i="62"/>
  <c r="D37" i="62"/>
  <c r="J37" i="62" s="1"/>
  <c r="E37" i="62"/>
  <c r="C38" i="62"/>
  <c r="D38" i="62"/>
  <c r="F38" i="62" s="1"/>
  <c r="E38" i="62"/>
  <c r="J38" i="62"/>
  <c r="M38" i="62"/>
  <c r="C39" i="62"/>
  <c r="D39" i="62"/>
  <c r="G39" i="62" s="1"/>
  <c r="N39" i="62" s="1"/>
  <c r="E39" i="62"/>
  <c r="J39" i="62"/>
  <c r="M39" i="62"/>
  <c r="C40" i="62"/>
  <c r="D40" i="62"/>
  <c r="E40" i="62"/>
  <c r="F40" i="62"/>
  <c r="G40" i="62"/>
  <c r="N40" i="62" s="1"/>
  <c r="J40" i="62"/>
  <c r="M40" i="62"/>
  <c r="C41" i="62"/>
  <c r="D41" i="62"/>
  <c r="E41" i="62"/>
  <c r="J41" i="62"/>
  <c r="C42" i="62"/>
  <c r="D42" i="62"/>
  <c r="F42" i="62" s="1"/>
  <c r="E42" i="62"/>
  <c r="J42" i="62"/>
  <c r="M42" i="62"/>
  <c r="C43" i="62"/>
  <c r="D43" i="62"/>
  <c r="G43" i="62" s="1"/>
  <c r="N43" i="62" s="1"/>
  <c r="E43" i="62"/>
  <c r="F43" i="62"/>
  <c r="J43" i="62"/>
  <c r="M43" i="62"/>
  <c r="C44" i="62"/>
  <c r="D44" i="62"/>
  <c r="G44" i="62" s="1"/>
  <c r="E44" i="62"/>
  <c r="J44" i="62"/>
  <c r="M44" i="62"/>
  <c r="N44" i="62"/>
  <c r="C45" i="62"/>
  <c r="D45" i="62"/>
  <c r="G45" i="62" s="1"/>
  <c r="N45" i="62" s="1"/>
  <c r="E45" i="62"/>
  <c r="J45" i="62"/>
  <c r="M45" i="62"/>
  <c r="C46" i="62"/>
  <c r="D46" i="62"/>
  <c r="G46" i="62" s="1"/>
  <c r="N46" i="62" s="1"/>
  <c r="E46" i="62"/>
  <c r="F46" i="62"/>
  <c r="J46" i="62"/>
  <c r="M46" i="62"/>
  <c r="C47" i="62"/>
  <c r="D47" i="62"/>
  <c r="F47" i="62" s="1"/>
  <c r="E47" i="62"/>
  <c r="G47" i="62"/>
  <c r="N47" i="62" s="1"/>
  <c r="J47" i="62"/>
  <c r="M47" i="62"/>
  <c r="C48" i="62"/>
  <c r="D48" i="62"/>
  <c r="J48" i="62" s="1"/>
  <c r="E48" i="62"/>
  <c r="C49" i="62"/>
  <c r="D49" i="62"/>
  <c r="J49" i="62" s="1"/>
  <c r="E49" i="62"/>
  <c r="C50" i="62"/>
  <c r="D50" i="62"/>
  <c r="J50" i="62" s="1"/>
  <c r="E50" i="62"/>
  <c r="C51" i="62"/>
  <c r="D51" i="62"/>
  <c r="F51" i="62" s="1"/>
  <c r="E51" i="62"/>
  <c r="J51" i="62"/>
  <c r="M51" i="62"/>
  <c r="C52" i="62"/>
  <c r="D52" i="62"/>
  <c r="G52" i="62" s="1"/>
  <c r="N52" i="62" s="1"/>
  <c r="E52" i="62"/>
  <c r="J52" i="62"/>
  <c r="M52" i="62"/>
  <c r="C53" i="62"/>
  <c r="D53" i="62"/>
  <c r="E53" i="62"/>
  <c r="F53" i="62"/>
  <c r="G53" i="62"/>
  <c r="N53" i="62" s="1"/>
  <c r="J53" i="62"/>
  <c r="M53" i="62"/>
  <c r="C54" i="62"/>
  <c r="D54" i="62"/>
  <c r="E54" i="62"/>
  <c r="J54" i="62"/>
  <c r="C55" i="62"/>
  <c r="D55" i="62"/>
  <c r="F55" i="62" s="1"/>
  <c r="E55" i="62"/>
  <c r="J55" i="62"/>
  <c r="M55" i="62"/>
  <c r="C56" i="62"/>
  <c r="D56" i="62"/>
  <c r="G56" i="62" s="1"/>
  <c r="N56" i="62" s="1"/>
  <c r="E56" i="62"/>
  <c r="F56" i="62"/>
  <c r="J56" i="62"/>
  <c r="M56" i="62"/>
  <c r="C57" i="62"/>
  <c r="D57" i="62"/>
  <c r="F57" i="62" s="1"/>
  <c r="E57" i="62"/>
  <c r="G57" i="62"/>
  <c r="N57" i="62" s="1"/>
  <c r="J57" i="62"/>
  <c r="M57" i="62"/>
  <c r="C58" i="62"/>
  <c r="D58" i="62"/>
  <c r="J58" i="62" s="1"/>
  <c r="E58" i="62"/>
  <c r="C59" i="62"/>
  <c r="D59" i="62"/>
  <c r="F59" i="62" s="1"/>
  <c r="E59" i="62"/>
  <c r="J59" i="62"/>
  <c r="M59" i="62"/>
  <c r="C60" i="62"/>
  <c r="D60" i="62"/>
  <c r="F60" i="62" s="1"/>
  <c r="E60" i="62"/>
  <c r="J60" i="62"/>
  <c r="M60" i="62"/>
  <c r="C61" i="62"/>
  <c r="D61" i="62"/>
  <c r="F61" i="62" s="1"/>
  <c r="E61" i="62"/>
  <c r="J61" i="62"/>
  <c r="M61" i="62"/>
  <c r="C62" i="62"/>
  <c r="D62" i="62"/>
  <c r="G62" i="62" s="1"/>
  <c r="N62" i="62" s="1"/>
  <c r="E62" i="62"/>
  <c r="F62" i="62"/>
  <c r="J62" i="62"/>
  <c r="M62" i="62"/>
  <c r="C63" i="62"/>
  <c r="D63" i="62"/>
  <c r="F63" i="62" s="1"/>
  <c r="E63" i="62"/>
  <c r="G63" i="62"/>
  <c r="J63" i="62"/>
  <c r="M63" i="62"/>
  <c r="N63" i="62"/>
  <c r="C64" i="62"/>
  <c r="D64" i="62"/>
  <c r="G64" i="62" s="1"/>
  <c r="N64" i="62" s="1"/>
  <c r="E64" i="62"/>
  <c r="J64" i="62"/>
  <c r="M64" i="62"/>
  <c r="C65" i="62"/>
  <c r="D65" i="62"/>
  <c r="G65" i="62" s="1"/>
  <c r="N65" i="62" s="1"/>
  <c r="E65" i="62"/>
  <c r="F65" i="62"/>
  <c r="J65" i="62"/>
  <c r="M65" i="62"/>
  <c r="C66" i="62"/>
  <c r="D66" i="62"/>
  <c r="F66" i="62" s="1"/>
  <c r="E66" i="62"/>
  <c r="G66" i="62"/>
  <c r="N66" i="62" s="1"/>
  <c r="J66" i="62"/>
  <c r="M66" i="62"/>
  <c r="C67" i="62"/>
  <c r="D67" i="62"/>
  <c r="J67" i="62" s="1"/>
  <c r="E67" i="62"/>
  <c r="C68" i="62"/>
  <c r="D68" i="62"/>
  <c r="E68" i="62"/>
  <c r="F68" i="62"/>
  <c r="G68" i="62"/>
  <c r="N68" i="62" s="1"/>
  <c r="J68" i="62"/>
  <c r="M68" i="62"/>
  <c r="C69" i="62"/>
  <c r="D69" i="62"/>
  <c r="F69" i="62" s="1"/>
  <c r="E69" i="62"/>
  <c r="G69" i="62"/>
  <c r="N69" i="62" s="1"/>
  <c r="J69" i="62"/>
  <c r="M69" i="62"/>
  <c r="C70" i="62"/>
  <c r="D70" i="62"/>
  <c r="M70" i="62" s="1"/>
  <c r="E70" i="62"/>
  <c r="J70" i="62"/>
  <c r="C71" i="62"/>
  <c r="D71" i="62"/>
  <c r="F71" i="62" s="1"/>
  <c r="E71" i="62"/>
  <c r="J71" i="62"/>
  <c r="C72" i="62"/>
  <c r="D72" i="62"/>
  <c r="M72" i="62" s="1"/>
  <c r="E72" i="62"/>
  <c r="J72" i="62"/>
  <c r="C73" i="62"/>
  <c r="D73" i="62"/>
  <c r="M73" i="62" s="1"/>
  <c r="E73" i="62"/>
  <c r="J73" i="62"/>
  <c r="C74" i="62"/>
  <c r="D74" i="62"/>
  <c r="F74" i="62" s="1"/>
  <c r="E74" i="62"/>
  <c r="G74" i="62"/>
  <c r="N74" i="62" s="1"/>
  <c r="J74" i="62"/>
  <c r="M74" i="62"/>
  <c r="C75" i="62"/>
  <c r="D75" i="62"/>
  <c r="E75" i="62"/>
  <c r="F75" i="62"/>
  <c r="G75" i="62"/>
  <c r="I75" i="62"/>
  <c r="J75" i="62"/>
  <c r="M75" i="62"/>
  <c r="N75" i="62"/>
  <c r="C76" i="62"/>
  <c r="D76" i="62"/>
  <c r="E76" i="62"/>
  <c r="G76" i="62"/>
  <c r="J76" i="62"/>
  <c r="M76" i="62"/>
  <c r="N76" i="62"/>
  <c r="C77" i="62"/>
  <c r="D77" i="62"/>
  <c r="E77" i="62"/>
  <c r="G77" i="62"/>
  <c r="N77" i="62" s="1"/>
  <c r="J77" i="62"/>
  <c r="M77" i="62"/>
  <c r="C78" i="62"/>
  <c r="D78" i="62"/>
  <c r="E78" i="62"/>
  <c r="F78" i="62"/>
  <c r="G78" i="62"/>
  <c r="N78" i="62" s="1"/>
  <c r="J78" i="62"/>
  <c r="M78" i="62"/>
  <c r="E38" i="61"/>
  <c r="I38" i="61"/>
  <c r="J38" i="61"/>
  <c r="E39" i="61"/>
  <c r="I39" i="61"/>
  <c r="J39" i="61"/>
  <c r="E40" i="61"/>
  <c r="I40" i="61"/>
  <c r="J40" i="61"/>
  <c r="E41" i="61"/>
  <c r="I41" i="61"/>
  <c r="J41" i="61"/>
  <c r="E42" i="61"/>
  <c r="I42" i="61"/>
  <c r="J42" i="61"/>
  <c r="E43" i="61"/>
  <c r="I43" i="61"/>
  <c r="J43" i="61"/>
  <c r="E44" i="61"/>
  <c r="I44" i="61"/>
  <c r="J44" i="61"/>
  <c r="E45" i="61"/>
  <c r="I45" i="61"/>
  <c r="J45" i="61"/>
  <c r="E46" i="61"/>
  <c r="I46" i="61"/>
  <c r="J46" i="61"/>
  <c r="E47" i="61"/>
  <c r="I47" i="61"/>
  <c r="J47" i="61"/>
  <c r="E48" i="61"/>
  <c r="I48" i="61"/>
  <c r="J48" i="61"/>
  <c r="E49" i="61"/>
  <c r="I49" i="61"/>
  <c r="J49" i="61"/>
  <c r="E50" i="61"/>
  <c r="I50" i="61"/>
  <c r="J50" i="61"/>
  <c r="E51" i="61"/>
  <c r="I51" i="61"/>
  <c r="J51" i="61"/>
  <c r="E52" i="61"/>
  <c r="I52" i="61"/>
  <c r="J52" i="61"/>
  <c r="E53" i="61"/>
  <c r="I53" i="61"/>
  <c r="J53" i="61"/>
  <c r="E54" i="61"/>
  <c r="I54" i="61"/>
  <c r="J54" i="61"/>
  <c r="E55" i="61"/>
  <c r="I55" i="61"/>
  <c r="J55" i="61"/>
  <c r="E56" i="61"/>
  <c r="I56" i="61"/>
  <c r="J56" i="61"/>
  <c r="E57" i="61"/>
  <c r="I57" i="61"/>
  <c r="J57" i="61"/>
  <c r="E58" i="61"/>
  <c r="I58" i="61"/>
  <c r="J58" i="61"/>
  <c r="E59" i="61"/>
  <c r="I59" i="61"/>
  <c r="J59" i="61"/>
  <c r="E60" i="61"/>
  <c r="I60" i="61"/>
  <c r="J60" i="61"/>
  <c r="E61" i="61"/>
  <c r="I61" i="61"/>
  <c r="J61" i="61"/>
  <c r="E62" i="61"/>
  <c r="I62" i="61"/>
  <c r="J62" i="61"/>
  <c r="E63" i="61"/>
  <c r="I63" i="61"/>
  <c r="J63" i="61"/>
  <c r="E64" i="61"/>
  <c r="I64" i="61"/>
  <c r="J64" i="61"/>
  <c r="E65" i="61"/>
  <c r="I65" i="61"/>
  <c r="J65" i="61"/>
  <c r="E66" i="61"/>
  <c r="I66" i="61"/>
  <c r="J66" i="61"/>
  <c r="E67" i="61"/>
  <c r="I67" i="61"/>
  <c r="J67" i="61"/>
  <c r="E68" i="61"/>
  <c r="I68" i="61"/>
  <c r="J68" i="61"/>
  <c r="E69" i="61"/>
  <c r="I69" i="61"/>
  <c r="J69" i="61"/>
  <c r="E70" i="61"/>
  <c r="I70" i="61"/>
  <c r="J70" i="61"/>
  <c r="E71" i="61"/>
  <c r="I71" i="61"/>
  <c r="J71" i="61"/>
  <c r="E72" i="61"/>
  <c r="I72" i="61"/>
  <c r="J72" i="61"/>
  <c r="E73" i="61"/>
  <c r="I73" i="61"/>
  <c r="J73" i="61"/>
  <c r="E74" i="61"/>
  <c r="I74" i="61"/>
  <c r="J74" i="61"/>
  <c r="E75" i="61"/>
  <c r="I75" i="61"/>
  <c r="J75" i="61"/>
  <c r="E76" i="61"/>
  <c r="I76" i="61"/>
  <c r="J76" i="61"/>
  <c r="E77" i="61"/>
  <c r="I77" i="61"/>
  <c r="J77" i="61"/>
  <c r="E78" i="61"/>
  <c r="I78" i="61"/>
  <c r="J78" i="61"/>
  <c r="E79" i="61"/>
  <c r="I79" i="61"/>
  <c r="J79" i="61"/>
  <c r="E80" i="61"/>
  <c r="I80" i="61"/>
  <c r="J80" i="61"/>
  <c r="E81" i="61"/>
  <c r="I81" i="61"/>
  <c r="J81" i="61"/>
  <c r="E82" i="61"/>
  <c r="I82" i="61"/>
  <c r="J82" i="61"/>
  <c r="E83" i="61"/>
  <c r="I83" i="61"/>
  <c r="J83" i="61"/>
  <c r="E84" i="61"/>
  <c r="I84" i="61"/>
  <c r="J84" i="61"/>
  <c r="E85" i="61"/>
  <c r="I85" i="61"/>
  <c r="J85" i="61"/>
  <c r="E86" i="61"/>
  <c r="I86" i="61"/>
  <c r="J86" i="61"/>
  <c r="E87" i="61"/>
  <c r="I87" i="61"/>
  <c r="J87" i="61"/>
  <c r="E88" i="61"/>
  <c r="I88" i="61"/>
  <c r="J88" i="61"/>
  <c r="E89" i="61"/>
  <c r="I89" i="61"/>
  <c r="J89" i="61"/>
  <c r="E90" i="61"/>
  <c r="I90" i="61"/>
  <c r="J90" i="61"/>
  <c r="E91" i="61"/>
  <c r="I91" i="61"/>
  <c r="J91" i="61"/>
  <c r="E92" i="61"/>
  <c r="I92" i="61"/>
  <c r="J92" i="61"/>
  <c r="E93" i="61"/>
  <c r="I93" i="61"/>
  <c r="J93" i="61"/>
  <c r="E94" i="61"/>
  <c r="I94" i="61"/>
  <c r="J94" i="61"/>
  <c r="E95" i="61"/>
  <c r="I95" i="61"/>
  <c r="J95" i="61"/>
  <c r="E96" i="61"/>
  <c r="I96" i="61"/>
  <c r="J96" i="61"/>
  <c r="E97" i="61"/>
  <c r="I97" i="61"/>
  <c r="J97" i="61"/>
  <c r="E98" i="61"/>
  <c r="I98" i="61"/>
  <c r="J98" i="61"/>
  <c r="E99" i="61"/>
  <c r="I99" i="61"/>
  <c r="J99" i="61"/>
  <c r="E100" i="61"/>
  <c r="I100" i="61"/>
  <c r="J100" i="61"/>
  <c r="E101" i="61"/>
  <c r="I101" i="61"/>
  <c r="J101" i="61"/>
  <c r="E102" i="61"/>
  <c r="I102" i="61"/>
  <c r="J102" i="61"/>
  <c r="E103" i="61"/>
  <c r="I103" i="61"/>
  <c r="J103" i="61"/>
  <c r="E104" i="61"/>
  <c r="I104" i="61"/>
  <c r="J104" i="61"/>
  <c r="E105" i="61"/>
  <c r="I105" i="61"/>
  <c r="J105" i="61"/>
  <c r="E106" i="61"/>
  <c r="I106" i="61"/>
  <c r="J106" i="61"/>
  <c r="E107" i="61"/>
  <c r="I107" i="61"/>
  <c r="J107" i="61"/>
  <c r="E108" i="61"/>
  <c r="I108" i="61"/>
  <c r="J108" i="61"/>
  <c r="E109" i="61"/>
  <c r="I109" i="61"/>
  <c r="J109" i="61"/>
  <c r="E110" i="61"/>
  <c r="I110" i="61"/>
  <c r="J110" i="61"/>
  <c r="E111" i="61"/>
  <c r="I111" i="61"/>
  <c r="J111" i="61"/>
  <c r="E112" i="61"/>
  <c r="I112" i="61"/>
  <c r="J112" i="61"/>
  <c r="E113" i="61"/>
  <c r="I113" i="61"/>
  <c r="J113" i="61"/>
  <c r="E114" i="61"/>
  <c r="I114" i="61"/>
  <c r="J114" i="61"/>
  <c r="E115" i="61"/>
  <c r="I115" i="61"/>
  <c r="J115" i="61"/>
  <c r="E116" i="61"/>
  <c r="I116" i="61"/>
  <c r="J116" i="61"/>
  <c r="E117" i="61"/>
  <c r="I117" i="61"/>
  <c r="J117" i="61"/>
  <c r="E118" i="61"/>
  <c r="I118" i="61"/>
  <c r="J118" i="61"/>
  <c r="E119" i="61"/>
  <c r="I119" i="61"/>
  <c r="J119" i="61"/>
  <c r="E120" i="61"/>
  <c r="I120" i="61"/>
  <c r="J120" i="61"/>
  <c r="E121" i="61"/>
  <c r="I121" i="61"/>
  <c r="J121" i="61"/>
  <c r="E122" i="61"/>
  <c r="I122" i="61"/>
  <c r="J122" i="61"/>
  <c r="E123" i="61"/>
  <c r="I123" i="61"/>
  <c r="J123" i="61"/>
  <c r="E124" i="61"/>
  <c r="I124" i="61"/>
  <c r="J124" i="61"/>
  <c r="E125" i="61"/>
  <c r="I125" i="61"/>
  <c r="J125" i="61"/>
  <c r="E126" i="61"/>
  <c r="I126" i="61"/>
  <c r="J126" i="61"/>
  <c r="E127" i="61"/>
  <c r="I127" i="61"/>
  <c r="J127" i="61"/>
  <c r="E128" i="61"/>
  <c r="I128" i="61"/>
  <c r="J128" i="61"/>
  <c r="E129" i="61"/>
  <c r="I129" i="61"/>
  <c r="J129" i="61"/>
  <c r="E130" i="61"/>
  <c r="I130" i="61"/>
  <c r="J130" i="61"/>
  <c r="E131" i="61"/>
  <c r="I131" i="61"/>
  <c r="J131" i="61"/>
  <c r="E132" i="61"/>
  <c r="I132" i="61"/>
  <c r="J132" i="61"/>
  <c r="E133" i="61"/>
  <c r="I133" i="61"/>
  <c r="J133" i="61"/>
  <c r="E134" i="61"/>
  <c r="I134" i="61"/>
  <c r="J134" i="61"/>
  <c r="E135" i="61"/>
  <c r="I135" i="61"/>
  <c r="J135" i="61"/>
  <c r="E136" i="61"/>
  <c r="I136" i="61"/>
  <c r="J136" i="61"/>
  <c r="E137" i="61"/>
  <c r="I137" i="61"/>
  <c r="J137" i="61"/>
  <c r="E138" i="61"/>
  <c r="I138" i="61"/>
  <c r="J138" i="61"/>
  <c r="E139" i="61"/>
  <c r="I139" i="61"/>
  <c r="J139" i="61"/>
  <c r="E140" i="61"/>
  <c r="I140" i="61"/>
  <c r="J140" i="61"/>
  <c r="E141" i="61"/>
  <c r="I141" i="61"/>
  <c r="J141" i="61"/>
  <c r="E142" i="61"/>
  <c r="I142" i="61"/>
  <c r="J142" i="61"/>
  <c r="E143" i="61"/>
  <c r="I143" i="61"/>
  <c r="J143" i="61"/>
  <c r="E144" i="61"/>
  <c r="I144" i="61"/>
  <c r="J144" i="61"/>
  <c r="E145" i="61"/>
  <c r="I145" i="61"/>
  <c r="J145" i="61"/>
  <c r="E146" i="61"/>
  <c r="I146" i="61"/>
  <c r="J146" i="61"/>
  <c r="E147" i="61"/>
  <c r="I147" i="61"/>
  <c r="J147" i="61"/>
  <c r="E148" i="61"/>
  <c r="I148" i="61"/>
  <c r="J148" i="61"/>
  <c r="E149" i="61"/>
  <c r="I149" i="61"/>
  <c r="J149" i="61"/>
  <c r="E150" i="61"/>
  <c r="I150" i="61"/>
  <c r="J150" i="61"/>
  <c r="E151" i="61"/>
  <c r="I151" i="61"/>
  <c r="J151" i="61"/>
  <c r="E152" i="61"/>
  <c r="I152" i="61"/>
  <c r="J152" i="61"/>
  <c r="E153" i="61"/>
  <c r="I153" i="61"/>
  <c r="J153" i="61"/>
  <c r="E154" i="61"/>
  <c r="I154" i="61"/>
  <c r="J154" i="61"/>
  <c r="E155" i="61"/>
  <c r="I155" i="61"/>
  <c r="J155" i="61"/>
  <c r="E156" i="61"/>
  <c r="I156" i="61"/>
  <c r="J156" i="61"/>
  <c r="E157" i="61"/>
  <c r="I157" i="61"/>
  <c r="J157" i="61"/>
  <c r="E158" i="61"/>
  <c r="I158" i="61"/>
  <c r="J158" i="61"/>
  <c r="E159" i="61"/>
  <c r="I159" i="61"/>
  <c r="J159" i="61"/>
  <c r="E160" i="61"/>
  <c r="I160" i="61"/>
  <c r="J160" i="61"/>
  <c r="E161" i="61"/>
  <c r="I161" i="61"/>
  <c r="J161" i="61"/>
  <c r="E162" i="61"/>
  <c r="I162" i="61"/>
  <c r="J162" i="61"/>
  <c r="E163" i="61"/>
  <c r="I163" i="61"/>
  <c r="J163" i="61"/>
  <c r="E164" i="61"/>
  <c r="I164" i="61"/>
  <c r="J164" i="61"/>
  <c r="E165" i="61"/>
  <c r="I165" i="61"/>
  <c r="J165" i="61"/>
  <c r="E166" i="61"/>
  <c r="I166" i="61"/>
  <c r="J166" i="61"/>
  <c r="E167" i="61"/>
  <c r="I167" i="61"/>
  <c r="J167" i="61"/>
  <c r="E168" i="61"/>
  <c r="I168" i="61"/>
  <c r="J168" i="61"/>
  <c r="E169" i="61"/>
  <c r="I169" i="61"/>
  <c r="J169" i="61"/>
  <c r="E170" i="61"/>
  <c r="I170" i="61"/>
  <c r="J170" i="61"/>
  <c r="E171" i="61"/>
  <c r="I171" i="61"/>
  <c r="J171" i="61"/>
  <c r="E172" i="61"/>
  <c r="I172" i="61"/>
  <c r="J172" i="61"/>
  <c r="E173" i="61"/>
  <c r="I173" i="61"/>
  <c r="J173" i="61"/>
  <c r="E174" i="61"/>
  <c r="I174" i="61"/>
  <c r="J174" i="61"/>
  <c r="E175" i="61"/>
  <c r="I175" i="61"/>
  <c r="J175" i="61"/>
  <c r="E176" i="61"/>
  <c r="I176" i="61"/>
  <c r="J176" i="61"/>
  <c r="E177" i="61"/>
  <c r="I177" i="61"/>
  <c r="J177" i="61"/>
  <c r="E178" i="61"/>
  <c r="I178" i="61"/>
  <c r="J178" i="61"/>
  <c r="E179" i="61"/>
  <c r="I179" i="61"/>
  <c r="J179" i="61"/>
  <c r="E180" i="61"/>
  <c r="I180" i="61"/>
  <c r="J180" i="61"/>
  <c r="E181" i="61"/>
  <c r="I181" i="61"/>
  <c r="J181" i="61"/>
  <c r="E182" i="61"/>
  <c r="I182" i="61"/>
  <c r="J182" i="61"/>
  <c r="E183" i="61"/>
  <c r="I183" i="61"/>
  <c r="J183" i="61"/>
  <c r="E184" i="61"/>
  <c r="I184" i="61"/>
  <c r="J184" i="61"/>
  <c r="E185" i="61"/>
  <c r="I185" i="61"/>
  <c r="J185" i="61"/>
  <c r="E186" i="61"/>
  <c r="I186" i="61"/>
  <c r="J186" i="61"/>
  <c r="E187" i="61"/>
  <c r="I187" i="61"/>
  <c r="J187" i="61"/>
  <c r="E188" i="61"/>
  <c r="I188" i="61"/>
  <c r="J188" i="61"/>
  <c r="E189" i="61"/>
  <c r="I189" i="61"/>
  <c r="J189" i="61"/>
  <c r="E190" i="61"/>
  <c r="I190" i="61"/>
  <c r="J190" i="61"/>
  <c r="E191" i="61"/>
  <c r="I191" i="61"/>
  <c r="J191" i="61"/>
  <c r="E192" i="61"/>
  <c r="I192" i="61"/>
  <c r="J192" i="61"/>
  <c r="E193" i="61"/>
  <c r="I193" i="61"/>
  <c r="J193" i="61"/>
  <c r="E194" i="61"/>
  <c r="I194" i="61"/>
  <c r="J194" i="61"/>
  <c r="E195" i="61"/>
  <c r="I195" i="61"/>
  <c r="J195" i="61"/>
  <c r="E196" i="61"/>
  <c r="I196" i="61"/>
  <c r="J196" i="61"/>
  <c r="E197" i="61"/>
  <c r="I197" i="61"/>
  <c r="J197" i="61"/>
  <c r="E198" i="61"/>
  <c r="I198" i="61"/>
  <c r="J198" i="61"/>
  <c r="E199" i="61"/>
  <c r="I199" i="61"/>
  <c r="J199" i="61"/>
  <c r="E200" i="61"/>
  <c r="I200" i="61"/>
  <c r="J200" i="61"/>
  <c r="E201" i="61"/>
  <c r="I201" i="61"/>
  <c r="J201" i="61"/>
  <c r="E202" i="61"/>
  <c r="I202" i="61"/>
  <c r="J202" i="61"/>
  <c r="E203" i="61"/>
  <c r="I203" i="61"/>
  <c r="J203" i="61"/>
  <c r="E204" i="61"/>
  <c r="I204" i="61"/>
  <c r="J204" i="61"/>
  <c r="E205" i="61"/>
  <c r="I205" i="61"/>
  <c r="J205" i="61"/>
  <c r="E206" i="61"/>
  <c r="I206" i="61"/>
  <c r="J206" i="61"/>
  <c r="E207" i="61"/>
  <c r="I207" i="61"/>
  <c r="J207" i="61"/>
  <c r="E208" i="61"/>
  <c r="I208" i="61"/>
  <c r="J208" i="61"/>
  <c r="E209" i="61"/>
  <c r="I209" i="61"/>
  <c r="J209" i="61"/>
  <c r="E210" i="61"/>
  <c r="I210" i="61"/>
  <c r="J210" i="61"/>
  <c r="E211" i="61"/>
  <c r="I211" i="61"/>
  <c r="J211" i="61"/>
  <c r="E212" i="61"/>
  <c r="I212" i="61"/>
  <c r="J212" i="61"/>
  <c r="E213" i="61"/>
  <c r="I213" i="61"/>
  <c r="J213" i="61"/>
  <c r="E214" i="61"/>
  <c r="I214" i="61"/>
  <c r="J214" i="61"/>
  <c r="E215" i="61"/>
  <c r="I215" i="61"/>
  <c r="J215" i="61"/>
  <c r="E216" i="61"/>
  <c r="I216" i="61"/>
  <c r="J216" i="61"/>
  <c r="E217" i="61"/>
  <c r="I217" i="61"/>
  <c r="J217" i="61"/>
  <c r="E218" i="61"/>
  <c r="I218" i="61"/>
  <c r="J218" i="61"/>
  <c r="E219" i="61"/>
  <c r="I219" i="61"/>
  <c r="J219" i="61"/>
  <c r="E220" i="61"/>
  <c r="I220" i="61"/>
  <c r="J220" i="61"/>
  <c r="E221" i="61"/>
  <c r="I221" i="61"/>
  <c r="J221" i="61"/>
  <c r="E222" i="61"/>
  <c r="I222" i="61"/>
  <c r="J222" i="61"/>
  <c r="E223" i="61"/>
  <c r="I223" i="61"/>
  <c r="J223" i="61"/>
  <c r="E224" i="61"/>
  <c r="I224" i="61"/>
  <c r="J224" i="61"/>
  <c r="E225" i="61"/>
  <c r="I225" i="61"/>
  <c r="J225" i="61"/>
  <c r="E226" i="61"/>
  <c r="I226" i="61"/>
  <c r="J226" i="61"/>
  <c r="E227" i="61"/>
  <c r="I227" i="61"/>
  <c r="J227" i="61"/>
  <c r="E228" i="61"/>
  <c r="I228" i="61"/>
  <c r="J228" i="61"/>
  <c r="E229" i="61"/>
  <c r="I229" i="61"/>
  <c r="J229" i="61"/>
  <c r="E230" i="61"/>
  <c r="I230" i="61"/>
  <c r="J230" i="61"/>
  <c r="E231" i="61"/>
  <c r="I231" i="61"/>
  <c r="J231" i="61"/>
  <c r="E232" i="61"/>
  <c r="I232" i="61"/>
  <c r="J232" i="61"/>
  <c r="E233" i="61"/>
  <c r="I233" i="61"/>
  <c r="J233" i="61"/>
  <c r="E234" i="61"/>
  <c r="I234" i="61"/>
  <c r="J234" i="61"/>
  <c r="E235" i="61"/>
  <c r="I235" i="61"/>
  <c r="J235" i="61"/>
  <c r="E236" i="61"/>
  <c r="I236" i="61"/>
  <c r="J236" i="61"/>
  <c r="E237" i="61"/>
  <c r="I237" i="61"/>
  <c r="J237" i="61"/>
  <c r="E238" i="61"/>
  <c r="I238" i="61"/>
  <c r="J238" i="61"/>
  <c r="E239" i="61"/>
  <c r="I239" i="61"/>
  <c r="J239" i="61"/>
  <c r="E240" i="61"/>
  <c r="I240" i="61"/>
  <c r="J240" i="61"/>
  <c r="E241" i="61"/>
  <c r="I241" i="61"/>
  <c r="J241" i="61"/>
  <c r="E242" i="61"/>
  <c r="I242" i="61"/>
  <c r="J242" i="61"/>
  <c r="E243" i="61"/>
  <c r="I243" i="61"/>
  <c r="J243" i="61"/>
  <c r="E244" i="61"/>
  <c r="I244" i="61"/>
  <c r="J244" i="61"/>
  <c r="E245" i="61"/>
  <c r="I245" i="61"/>
  <c r="J245" i="61"/>
  <c r="E246" i="61"/>
  <c r="I246" i="61"/>
  <c r="J246" i="61"/>
  <c r="E247" i="61"/>
  <c r="I247" i="61"/>
  <c r="J247" i="61"/>
  <c r="E248" i="61"/>
  <c r="I248" i="61"/>
  <c r="J248" i="61"/>
  <c r="E249" i="61"/>
  <c r="I249" i="61"/>
  <c r="J249" i="61"/>
  <c r="E250" i="61"/>
  <c r="I250" i="61"/>
  <c r="J250" i="61"/>
  <c r="E251" i="61"/>
  <c r="I251" i="61"/>
  <c r="J251" i="61"/>
  <c r="E252" i="61"/>
  <c r="I252" i="61"/>
  <c r="J252" i="61"/>
  <c r="E253" i="61"/>
  <c r="I253" i="61"/>
  <c r="J253" i="61"/>
  <c r="E254" i="61"/>
  <c r="I254" i="61"/>
  <c r="J254" i="61"/>
  <c r="E255" i="61"/>
  <c r="I255" i="61"/>
  <c r="J255" i="61"/>
  <c r="E256" i="61"/>
  <c r="I256" i="61"/>
  <c r="J256" i="61"/>
  <c r="E257" i="61"/>
  <c r="I257" i="61"/>
  <c r="J257" i="61"/>
  <c r="E258" i="61"/>
  <c r="I258" i="61"/>
  <c r="J258" i="61"/>
  <c r="E259" i="61"/>
  <c r="I259" i="61"/>
  <c r="J259" i="61"/>
  <c r="E260" i="61"/>
  <c r="I260" i="61"/>
  <c r="J260" i="61"/>
  <c r="E261" i="61"/>
  <c r="I261" i="61"/>
  <c r="J261" i="61"/>
  <c r="E262" i="61"/>
  <c r="I262" i="61"/>
  <c r="J262" i="61"/>
  <c r="E263" i="61"/>
  <c r="I263" i="61"/>
  <c r="J263" i="61"/>
  <c r="E264" i="61"/>
  <c r="I264" i="61"/>
  <c r="J264" i="61"/>
  <c r="E265" i="61"/>
  <c r="I265" i="61"/>
  <c r="J265" i="61"/>
  <c r="E266" i="61"/>
  <c r="I266" i="61"/>
  <c r="J266" i="61"/>
  <c r="E267" i="61"/>
  <c r="I267" i="61"/>
  <c r="J267" i="61"/>
  <c r="E268" i="61"/>
  <c r="I268" i="61"/>
  <c r="J268" i="61"/>
  <c r="E269" i="61"/>
  <c r="I269" i="61"/>
  <c r="J269" i="61"/>
  <c r="E270" i="61"/>
  <c r="I270" i="61"/>
  <c r="J270" i="61"/>
  <c r="E271" i="61"/>
  <c r="I271" i="61"/>
  <c r="J271" i="61"/>
  <c r="E272" i="61"/>
  <c r="I272" i="61"/>
  <c r="J272" i="61"/>
  <c r="E273" i="61"/>
  <c r="I273" i="61"/>
  <c r="J273" i="61"/>
  <c r="E274" i="61"/>
  <c r="I274" i="61"/>
  <c r="J274" i="61"/>
  <c r="E275" i="61"/>
  <c r="I275" i="61"/>
  <c r="J275" i="61"/>
  <c r="E276" i="61"/>
  <c r="I276" i="61"/>
  <c r="J276" i="61"/>
  <c r="E277" i="61"/>
  <c r="I277" i="61"/>
  <c r="J277" i="61"/>
  <c r="E278" i="61"/>
  <c r="I278" i="61"/>
  <c r="J278" i="61"/>
  <c r="E279" i="61"/>
  <c r="I279" i="61"/>
  <c r="J279" i="61"/>
  <c r="E280" i="61"/>
  <c r="I280" i="61"/>
  <c r="J280" i="61"/>
  <c r="E281" i="61"/>
  <c r="I281" i="61"/>
  <c r="J281" i="61"/>
  <c r="E282" i="61"/>
  <c r="I282" i="61"/>
  <c r="J282" i="61"/>
  <c r="E283" i="61"/>
  <c r="I283" i="61"/>
  <c r="J283" i="61"/>
  <c r="E284" i="61"/>
  <c r="I284" i="61"/>
  <c r="J284" i="61"/>
  <c r="E285" i="61"/>
  <c r="I285" i="61"/>
  <c r="J285" i="61"/>
  <c r="E286" i="61"/>
  <c r="I286" i="61"/>
  <c r="J286" i="61"/>
  <c r="E287" i="61"/>
  <c r="I287" i="61"/>
  <c r="J287" i="61"/>
  <c r="E288" i="61"/>
  <c r="I288" i="61"/>
  <c r="J288" i="61"/>
  <c r="E289" i="61"/>
  <c r="I289" i="61"/>
  <c r="J289" i="61"/>
  <c r="E290" i="61"/>
  <c r="I290" i="61"/>
  <c r="J290" i="61"/>
  <c r="E291" i="61"/>
  <c r="I291" i="61"/>
  <c r="J291" i="61"/>
  <c r="E292" i="61"/>
  <c r="I292" i="61"/>
  <c r="J292" i="61"/>
  <c r="E293" i="61"/>
  <c r="I293" i="61"/>
  <c r="J293" i="61"/>
  <c r="E294" i="61"/>
  <c r="I294" i="61"/>
  <c r="J294" i="61"/>
  <c r="E295" i="61"/>
  <c r="I295" i="61"/>
  <c r="J295" i="61"/>
  <c r="E296" i="61"/>
  <c r="I296" i="61"/>
  <c r="J296" i="61"/>
  <c r="E297" i="61"/>
  <c r="I297" i="61"/>
  <c r="J297" i="61"/>
  <c r="E298" i="61"/>
  <c r="I298" i="61"/>
  <c r="J298" i="61"/>
  <c r="E299" i="61"/>
  <c r="I299" i="61"/>
  <c r="J299" i="61"/>
  <c r="E300" i="61"/>
  <c r="I300" i="61"/>
  <c r="J300" i="61"/>
  <c r="E301" i="61"/>
  <c r="I301" i="61"/>
  <c r="J301" i="61"/>
  <c r="E302" i="61"/>
  <c r="I302" i="61"/>
  <c r="J302" i="61"/>
  <c r="E303" i="61"/>
  <c r="I303" i="61"/>
  <c r="J303" i="61"/>
  <c r="E304" i="61"/>
  <c r="I304" i="61"/>
  <c r="J304" i="61"/>
  <c r="E305" i="61"/>
  <c r="I305" i="61"/>
  <c r="J305" i="61"/>
  <c r="E306" i="61"/>
  <c r="I306" i="61"/>
  <c r="J306" i="61"/>
  <c r="E307" i="61"/>
  <c r="I307" i="61"/>
  <c r="J307" i="61"/>
  <c r="E308" i="61"/>
  <c r="I308" i="61"/>
  <c r="J308" i="61"/>
  <c r="E309" i="61"/>
  <c r="I309" i="61"/>
  <c r="J309" i="61"/>
  <c r="E310" i="61"/>
  <c r="I310" i="61"/>
  <c r="J310" i="61"/>
  <c r="E311" i="61"/>
  <c r="I311" i="61"/>
  <c r="J311" i="61"/>
  <c r="E312" i="61"/>
  <c r="I312" i="61"/>
  <c r="J312" i="61"/>
  <c r="E313" i="61"/>
  <c r="I313" i="61"/>
  <c r="J313" i="61"/>
  <c r="E314" i="61"/>
  <c r="I314" i="61"/>
  <c r="J314" i="61"/>
  <c r="E315" i="61"/>
  <c r="I315" i="61"/>
  <c r="J315" i="61"/>
  <c r="E316" i="61"/>
  <c r="I316" i="61"/>
  <c r="J316" i="61"/>
  <c r="E317" i="61"/>
  <c r="I317" i="61"/>
  <c r="J317" i="61"/>
  <c r="E318" i="61"/>
  <c r="I318" i="61"/>
  <c r="J318" i="61"/>
  <c r="E319" i="61"/>
  <c r="I319" i="61"/>
  <c r="J319" i="61"/>
  <c r="E320" i="61"/>
  <c r="I320" i="61"/>
  <c r="J320" i="61"/>
  <c r="E321" i="61"/>
  <c r="I321" i="61"/>
  <c r="J321" i="61"/>
  <c r="E322" i="61"/>
  <c r="I322" i="61"/>
  <c r="J322" i="61"/>
  <c r="E323" i="61"/>
  <c r="I323" i="61"/>
  <c r="J323" i="61"/>
  <c r="E324" i="61"/>
  <c r="I324" i="61"/>
  <c r="J324" i="61"/>
  <c r="E325" i="61"/>
  <c r="I325" i="61"/>
  <c r="J325" i="61"/>
  <c r="E326" i="61"/>
  <c r="I326" i="61"/>
  <c r="J326" i="61"/>
  <c r="E327" i="61"/>
  <c r="I327" i="61"/>
  <c r="J327" i="61"/>
  <c r="E328" i="61"/>
  <c r="I328" i="61"/>
  <c r="J328" i="61"/>
  <c r="E329" i="61"/>
  <c r="I329" i="61"/>
  <c r="J329" i="61"/>
  <c r="E330" i="61"/>
  <c r="I330" i="61"/>
  <c r="J330" i="61"/>
  <c r="E331" i="61"/>
  <c r="I331" i="61"/>
  <c r="J331" i="61"/>
  <c r="E332" i="61"/>
  <c r="I332" i="61"/>
  <c r="J332" i="61"/>
  <c r="E333" i="61"/>
  <c r="I333" i="61"/>
  <c r="J333" i="61"/>
  <c r="E334" i="61"/>
  <c r="I334" i="61"/>
  <c r="J334" i="61"/>
  <c r="E335" i="61"/>
  <c r="I335" i="61"/>
  <c r="J335" i="61"/>
  <c r="E336" i="61"/>
  <c r="I336" i="61"/>
  <c r="J336" i="61"/>
  <c r="E337" i="61"/>
  <c r="I337" i="61"/>
  <c r="J337" i="61"/>
  <c r="E338" i="61"/>
  <c r="I338" i="61"/>
  <c r="J338" i="61"/>
  <c r="E339" i="61"/>
  <c r="I339" i="61"/>
  <c r="J339" i="61"/>
  <c r="E340" i="61"/>
  <c r="I340" i="61"/>
  <c r="J340" i="61"/>
  <c r="E341" i="61"/>
  <c r="I341" i="61"/>
  <c r="J341" i="61"/>
  <c r="E342" i="61"/>
  <c r="I342" i="61"/>
  <c r="J342" i="61"/>
  <c r="E343" i="61"/>
  <c r="I343" i="61"/>
  <c r="J343" i="61"/>
  <c r="E344" i="61"/>
  <c r="I344" i="61"/>
  <c r="J344" i="61"/>
  <c r="E345" i="61"/>
  <c r="I345" i="61"/>
  <c r="J345" i="61"/>
  <c r="E346" i="61"/>
  <c r="I346" i="61"/>
  <c r="J346" i="61"/>
  <c r="E347" i="61"/>
  <c r="I347" i="61"/>
  <c r="J347" i="61"/>
  <c r="E348" i="61"/>
  <c r="I348" i="61"/>
  <c r="J348" i="61"/>
  <c r="E349" i="61"/>
  <c r="I349" i="61"/>
  <c r="J349" i="61"/>
  <c r="E350" i="61"/>
  <c r="I350" i="61"/>
  <c r="J350" i="61"/>
  <c r="E351" i="61"/>
  <c r="I351" i="61"/>
  <c r="J351" i="61"/>
  <c r="E352" i="61"/>
  <c r="I352" i="61"/>
  <c r="J352" i="61"/>
  <c r="E353" i="61"/>
  <c r="I353" i="61"/>
  <c r="J353" i="61"/>
  <c r="E354" i="61"/>
  <c r="I354" i="61"/>
  <c r="J354" i="61"/>
  <c r="E355" i="61"/>
  <c r="I355" i="61"/>
  <c r="J355" i="61"/>
  <c r="E356" i="61"/>
  <c r="I356" i="61"/>
  <c r="J356" i="61"/>
  <c r="E357" i="61"/>
  <c r="I357" i="61"/>
  <c r="J357" i="61"/>
  <c r="E358" i="61"/>
  <c r="I358" i="61"/>
  <c r="J358" i="61"/>
  <c r="E359" i="61"/>
  <c r="I359" i="61"/>
  <c r="J359" i="61"/>
  <c r="E360" i="61"/>
  <c r="I360" i="61"/>
  <c r="J360" i="61"/>
  <c r="E361" i="61"/>
  <c r="I361" i="61"/>
  <c r="J361" i="61"/>
  <c r="E362" i="61"/>
  <c r="I362" i="61"/>
  <c r="J362" i="61"/>
  <c r="E363" i="61"/>
  <c r="I363" i="61"/>
  <c r="J363" i="61"/>
  <c r="E364" i="61"/>
  <c r="I364" i="61"/>
  <c r="J364" i="61"/>
  <c r="E365" i="61"/>
  <c r="I365" i="61"/>
  <c r="J365" i="61"/>
  <c r="E366" i="61"/>
  <c r="I366" i="61"/>
  <c r="J366" i="61"/>
  <c r="E367" i="61"/>
  <c r="I367" i="61"/>
  <c r="J367" i="61"/>
  <c r="E368" i="61"/>
  <c r="I368" i="61"/>
  <c r="J368" i="61"/>
  <c r="E369" i="61"/>
  <c r="I369" i="61"/>
  <c r="J369" i="61"/>
  <c r="E370" i="61"/>
  <c r="I370" i="61"/>
  <c r="J370" i="61"/>
  <c r="E371" i="61"/>
  <c r="I371" i="61"/>
  <c r="J371" i="61"/>
  <c r="E372" i="61"/>
  <c r="I372" i="61"/>
  <c r="J372" i="61"/>
  <c r="E373" i="61"/>
  <c r="I373" i="61"/>
  <c r="J373" i="61"/>
  <c r="E374" i="61"/>
  <c r="I374" i="61"/>
  <c r="J374" i="61"/>
  <c r="E375" i="61"/>
  <c r="I375" i="61"/>
  <c r="J375" i="61"/>
  <c r="E376" i="61"/>
  <c r="I376" i="61"/>
  <c r="J376" i="61"/>
  <c r="E377" i="61"/>
  <c r="I377" i="61"/>
  <c r="J377" i="61"/>
  <c r="E378" i="61"/>
  <c r="I378" i="61"/>
  <c r="J378" i="61"/>
  <c r="E379" i="61"/>
  <c r="I379" i="61"/>
  <c r="J379" i="61"/>
  <c r="E380" i="61"/>
  <c r="I380" i="61"/>
  <c r="J380" i="61"/>
  <c r="E381" i="61"/>
  <c r="I381" i="61"/>
  <c r="J381" i="61"/>
  <c r="E382" i="61"/>
  <c r="I382" i="61"/>
  <c r="J382" i="61"/>
  <c r="E383" i="61"/>
  <c r="I383" i="61"/>
  <c r="J383" i="61"/>
  <c r="E384" i="61"/>
  <c r="I384" i="61"/>
  <c r="J384" i="61"/>
  <c r="E385" i="61"/>
  <c r="I385" i="61"/>
  <c r="J385" i="61"/>
  <c r="E386" i="61"/>
  <c r="I386" i="61"/>
  <c r="J386" i="61"/>
  <c r="E387" i="61"/>
  <c r="I387" i="61"/>
  <c r="J387" i="61"/>
  <c r="E388" i="61"/>
  <c r="I388" i="61"/>
  <c r="J388" i="61"/>
  <c r="E389" i="61"/>
  <c r="I389" i="61"/>
  <c r="J389" i="61"/>
  <c r="E390" i="61"/>
  <c r="I390" i="61"/>
  <c r="J390" i="61"/>
  <c r="E391" i="61"/>
  <c r="I391" i="61"/>
  <c r="J391" i="61"/>
  <c r="E392" i="61"/>
  <c r="I392" i="61"/>
  <c r="J392" i="61"/>
  <c r="E393" i="61"/>
  <c r="I393" i="61"/>
  <c r="J393" i="61"/>
  <c r="E394" i="61"/>
  <c r="I394" i="61"/>
  <c r="J394" i="61"/>
  <c r="E395" i="61"/>
  <c r="I395" i="61"/>
  <c r="J395" i="61"/>
  <c r="E396" i="61"/>
  <c r="I396" i="61"/>
  <c r="J396" i="61"/>
  <c r="E397" i="61"/>
  <c r="I397" i="61"/>
  <c r="J397" i="61"/>
  <c r="E398" i="61"/>
  <c r="I398" i="61"/>
  <c r="J398" i="61"/>
  <c r="E399" i="61"/>
  <c r="I399" i="61"/>
  <c r="J399" i="61"/>
  <c r="E400" i="61"/>
  <c r="I400" i="61"/>
  <c r="J400" i="61"/>
  <c r="E401" i="61"/>
  <c r="I401" i="61"/>
  <c r="J401" i="61"/>
  <c r="E402" i="61"/>
  <c r="I402" i="61"/>
  <c r="J402" i="61"/>
  <c r="E403" i="61"/>
  <c r="I403" i="61"/>
  <c r="J403" i="61"/>
  <c r="E404" i="61"/>
  <c r="I404" i="61"/>
  <c r="J404" i="61"/>
  <c r="E405" i="61"/>
  <c r="I405" i="61"/>
  <c r="J405" i="61"/>
  <c r="E406" i="61"/>
  <c r="I406" i="61"/>
  <c r="J406" i="61"/>
  <c r="E407" i="61"/>
  <c r="I407" i="61"/>
  <c r="J407" i="61"/>
  <c r="E408" i="61"/>
  <c r="I408" i="61"/>
  <c r="J408" i="61"/>
  <c r="E409" i="61"/>
  <c r="I409" i="61"/>
  <c r="J409" i="61"/>
  <c r="E410" i="61"/>
  <c r="I410" i="61"/>
  <c r="J410" i="61"/>
  <c r="E411" i="61"/>
  <c r="I411" i="61"/>
  <c r="J411" i="61"/>
  <c r="E412" i="61"/>
  <c r="I412" i="61"/>
  <c r="J412" i="61"/>
  <c r="E413" i="61"/>
  <c r="I413" i="61"/>
  <c r="J413" i="61"/>
  <c r="E414" i="61"/>
  <c r="I414" i="61"/>
  <c r="J414" i="61"/>
  <c r="E415" i="61"/>
  <c r="I415" i="61"/>
  <c r="J415" i="61"/>
  <c r="E416" i="61"/>
  <c r="I416" i="61"/>
  <c r="J416" i="61"/>
  <c r="E417" i="61"/>
  <c r="I417" i="61"/>
  <c r="J417" i="61"/>
  <c r="E418" i="61"/>
  <c r="I418" i="61"/>
  <c r="J418" i="61"/>
  <c r="E419" i="61"/>
  <c r="I419" i="61"/>
  <c r="J419" i="61"/>
  <c r="E420" i="61"/>
  <c r="I420" i="61"/>
  <c r="J420" i="61"/>
  <c r="E421" i="61"/>
  <c r="I421" i="61"/>
  <c r="J421" i="61"/>
  <c r="E422" i="61"/>
  <c r="I422" i="61"/>
  <c r="J422" i="61"/>
  <c r="E423" i="61"/>
  <c r="I423" i="61"/>
  <c r="J423" i="61"/>
  <c r="E424" i="61"/>
  <c r="I424" i="61"/>
  <c r="J424" i="61"/>
  <c r="E425" i="61"/>
  <c r="I425" i="61"/>
  <c r="J425" i="61"/>
  <c r="E426" i="61"/>
  <c r="I426" i="61"/>
  <c r="J426" i="61"/>
  <c r="E427" i="61"/>
  <c r="I427" i="61"/>
  <c r="J427" i="61"/>
  <c r="E428" i="61"/>
  <c r="I428" i="61"/>
  <c r="J428" i="61"/>
  <c r="E429" i="61"/>
  <c r="I429" i="61"/>
  <c r="J429" i="61"/>
  <c r="E430" i="61"/>
  <c r="I430" i="61"/>
  <c r="J430" i="61"/>
  <c r="E431" i="61"/>
  <c r="I431" i="61"/>
  <c r="J431" i="61"/>
  <c r="E432" i="61"/>
  <c r="I432" i="61"/>
  <c r="J432" i="61"/>
  <c r="E433" i="61"/>
  <c r="I433" i="61"/>
  <c r="J433" i="61"/>
  <c r="E434" i="61"/>
  <c r="I434" i="61"/>
  <c r="J434" i="61"/>
  <c r="E435" i="61"/>
  <c r="I435" i="61"/>
  <c r="J435" i="61"/>
  <c r="E436" i="61"/>
  <c r="I436" i="61"/>
  <c r="J436" i="61"/>
  <c r="E437" i="61"/>
  <c r="I437" i="61"/>
  <c r="J437" i="61"/>
  <c r="E438" i="61"/>
  <c r="I438" i="61"/>
  <c r="J438" i="61"/>
  <c r="E439" i="61"/>
  <c r="I439" i="61"/>
  <c r="J439" i="61"/>
  <c r="E440" i="61"/>
  <c r="I440" i="61"/>
  <c r="J440" i="61"/>
  <c r="E441" i="61"/>
  <c r="I441" i="61"/>
  <c r="J441" i="61"/>
  <c r="E442" i="61"/>
  <c r="I442" i="61"/>
  <c r="J442" i="61"/>
  <c r="E443" i="61"/>
  <c r="I443" i="61"/>
  <c r="J443" i="61"/>
  <c r="E444" i="61"/>
  <c r="I444" i="61"/>
  <c r="J444" i="61"/>
  <c r="E445" i="61"/>
  <c r="I445" i="61"/>
  <c r="J445" i="61"/>
  <c r="E446" i="61"/>
  <c r="I446" i="61"/>
  <c r="J446" i="61"/>
  <c r="E447" i="61"/>
  <c r="I447" i="61"/>
  <c r="J447" i="61"/>
  <c r="E448" i="61"/>
  <c r="I448" i="61"/>
  <c r="J448" i="61"/>
  <c r="E449" i="61"/>
  <c r="I449" i="61"/>
  <c r="J449" i="61"/>
  <c r="E450" i="61"/>
  <c r="I450" i="61"/>
  <c r="J450" i="61"/>
  <c r="E451" i="61"/>
  <c r="I451" i="61"/>
  <c r="J451" i="61"/>
  <c r="E452" i="61"/>
  <c r="I452" i="61"/>
  <c r="J452" i="61"/>
  <c r="E453" i="61"/>
  <c r="I453" i="61"/>
  <c r="J453" i="61"/>
  <c r="E454" i="61"/>
  <c r="I454" i="61"/>
  <c r="J454" i="61"/>
  <c r="E455" i="61"/>
  <c r="I455" i="61"/>
  <c r="J455" i="61"/>
  <c r="E456" i="61"/>
  <c r="I456" i="61"/>
  <c r="J456" i="61"/>
  <c r="E457" i="61"/>
  <c r="I457" i="61"/>
  <c r="J457" i="61"/>
  <c r="E458" i="61"/>
  <c r="I458" i="61"/>
  <c r="J458" i="61"/>
  <c r="E459" i="61"/>
  <c r="I459" i="61"/>
  <c r="J459" i="61"/>
  <c r="E460" i="61"/>
  <c r="I460" i="61"/>
  <c r="J460" i="61"/>
  <c r="E461" i="61"/>
  <c r="I461" i="61"/>
  <c r="J461" i="61"/>
  <c r="E462" i="61"/>
  <c r="I462" i="61"/>
  <c r="J462" i="61"/>
  <c r="E463" i="61"/>
  <c r="I463" i="61"/>
  <c r="J463" i="61"/>
  <c r="E464" i="61"/>
  <c r="I464" i="61"/>
  <c r="J464" i="61"/>
  <c r="E465" i="61"/>
  <c r="I465" i="61"/>
  <c r="J465" i="61"/>
  <c r="E466" i="61"/>
  <c r="I466" i="61"/>
  <c r="J466" i="61"/>
  <c r="E467" i="61"/>
  <c r="I467" i="61"/>
  <c r="J467" i="61"/>
  <c r="E468" i="61"/>
  <c r="I468" i="61"/>
  <c r="J468" i="61"/>
  <c r="E469" i="61"/>
  <c r="I469" i="61"/>
  <c r="J469" i="61"/>
  <c r="E470" i="61"/>
  <c r="I470" i="61"/>
  <c r="J470" i="61"/>
  <c r="E471" i="61"/>
  <c r="I471" i="61"/>
  <c r="J471" i="61"/>
  <c r="E472" i="61"/>
  <c r="I472" i="61"/>
  <c r="J472" i="61"/>
  <c r="E473" i="61"/>
  <c r="I473" i="61"/>
  <c r="J473" i="61"/>
  <c r="E474" i="61"/>
  <c r="I474" i="61"/>
  <c r="J474" i="61"/>
  <c r="E475" i="61"/>
  <c r="I475" i="61"/>
  <c r="J475" i="61"/>
  <c r="E476" i="61"/>
  <c r="I476" i="61"/>
  <c r="J476" i="61"/>
  <c r="E477" i="61"/>
  <c r="I477" i="61"/>
  <c r="J477" i="61"/>
  <c r="E478" i="61"/>
  <c r="I478" i="61"/>
  <c r="J478" i="61"/>
  <c r="E479" i="61"/>
  <c r="I479" i="61"/>
  <c r="J479" i="61"/>
  <c r="E480" i="61"/>
  <c r="I480" i="61"/>
  <c r="J480" i="61"/>
  <c r="E481" i="61"/>
  <c r="I481" i="61"/>
  <c r="J481" i="61"/>
  <c r="E482" i="61"/>
  <c r="I482" i="61"/>
  <c r="J482" i="61"/>
  <c r="E483" i="61"/>
  <c r="I483" i="61"/>
  <c r="J483" i="61"/>
  <c r="E484" i="61"/>
  <c r="I484" i="61"/>
  <c r="J484" i="61"/>
  <c r="E485" i="61"/>
  <c r="I485" i="61"/>
  <c r="J485" i="61"/>
  <c r="E486" i="61"/>
  <c r="I486" i="61"/>
  <c r="J486" i="61"/>
  <c r="E487" i="61"/>
  <c r="I487" i="61"/>
  <c r="J487" i="61"/>
  <c r="E488" i="61"/>
  <c r="I488" i="61"/>
  <c r="J488" i="61"/>
  <c r="E489" i="61"/>
  <c r="I489" i="61"/>
  <c r="J489" i="61"/>
  <c r="E490" i="61"/>
  <c r="I490" i="61"/>
  <c r="J490" i="61"/>
  <c r="E491" i="61"/>
  <c r="I491" i="61"/>
  <c r="J491" i="61"/>
  <c r="E492" i="61"/>
  <c r="I492" i="61"/>
  <c r="J492" i="61"/>
  <c r="E493" i="61"/>
  <c r="I493" i="61"/>
  <c r="J493" i="61"/>
  <c r="E494" i="61"/>
  <c r="I494" i="61"/>
  <c r="J494" i="61"/>
  <c r="E495" i="61"/>
  <c r="I495" i="61"/>
  <c r="J495" i="61"/>
  <c r="E496" i="61"/>
  <c r="I496" i="61"/>
  <c r="J496" i="61"/>
  <c r="E497" i="61"/>
  <c r="I497" i="61"/>
  <c r="J497" i="61"/>
  <c r="E498" i="61"/>
  <c r="I498" i="61"/>
  <c r="J498" i="61"/>
  <c r="E499" i="61"/>
  <c r="I499" i="61"/>
  <c r="J499" i="61"/>
  <c r="E500" i="61"/>
  <c r="I500" i="61"/>
  <c r="J500" i="61"/>
  <c r="E501" i="61"/>
  <c r="I501" i="61"/>
  <c r="J501" i="61"/>
  <c r="E502" i="61"/>
  <c r="I502" i="61"/>
  <c r="J502" i="61"/>
  <c r="E503" i="61"/>
  <c r="I503" i="61"/>
  <c r="J503" i="61"/>
  <c r="E504" i="61"/>
  <c r="I504" i="61"/>
  <c r="J504" i="61"/>
  <c r="E505" i="61"/>
  <c r="I505" i="61"/>
  <c r="J505" i="61"/>
  <c r="E506" i="61"/>
  <c r="I506" i="61"/>
  <c r="J506" i="61"/>
  <c r="E507" i="61"/>
  <c r="I507" i="61"/>
  <c r="J507" i="61"/>
  <c r="E508" i="61"/>
  <c r="I508" i="61"/>
  <c r="J508" i="61"/>
  <c r="E509" i="61"/>
  <c r="I509" i="61"/>
  <c r="J509" i="61"/>
  <c r="E510" i="61"/>
  <c r="I510" i="61"/>
  <c r="J510" i="61"/>
  <c r="E511" i="61"/>
  <c r="I511" i="61"/>
  <c r="J511" i="61"/>
  <c r="E512" i="61"/>
  <c r="I512" i="61"/>
  <c r="J512" i="61"/>
  <c r="E513" i="61"/>
  <c r="I513" i="61"/>
  <c r="J513" i="61"/>
  <c r="E514" i="61"/>
  <c r="I514" i="61"/>
  <c r="J514" i="61"/>
  <c r="E515" i="61"/>
  <c r="I515" i="61"/>
  <c r="J515" i="61"/>
  <c r="E516" i="61"/>
  <c r="I516" i="61"/>
  <c r="J516" i="61"/>
  <c r="E517" i="61"/>
  <c r="I517" i="61"/>
  <c r="J517" i="61"/>
  <c r="E518" i="61"/>
  <c r="I518" i="61"/>
  <c r="J518" i="61"/>
  <c r="E519" i="61"/>
  <c r="I519" i="61"/>
  <c r="J519" i="61"/>
  <c r="E520" i="61"/>
  <c r="I520" i="61"/>
  <c r="J520" i="61"/>
  <c r="E521" i="61"/>
  <c r="I521" i="61"/>
  <c r="J521" i="61"/>
  <c r="E522" i="61"/>
  <c r="I522" i="61"/>
  <c r="J522" i="61"/>
  <c r="E523" i="61"/>
  <c r="I523" i="61"/>
  <c r="J523" i="61"/>
  <c r="E524" i="61"/>
  <c r="I524" i="61"/>
  <c r="J524" i="61"/>
  <c r="E525" i="61"/>
  <c r="I525" i="61"/>
  <c r="J525" i="61"/>
  <c r="E526" i="61"/>
  <c r="I526" i="61"/>
  <c r="J526" i="61"/>
  <c r="E527" i="61"/>
  <c r="I527" i="61"/>
  <c r="J527" i="61"/>
  <c r="E528" i="61"/>
  <c r="I528" i="61"/>
  <c r="J528" i="61"/>
  <c r="E529" i="61"/>
  <c r="I529" i="61"/>
  <c r="J529" i="61"/>
  <c r="E530" i="61"/>
  <c r="I530" i="61"/>
  <c r="J530" i="61"/>
  <c r="E531" i="61"/>
  <c r="I531" i="61"/>
  <c r="J531" i="61"/>
  <c r="E532" i="61"/>
  <c r="I532" i="61"/>
  <c r="J532" i="61"/>
  <c r="E533" i="61"/>
  <c r="I533" i="61"/>
  <c r="J533" i="61"/>
  <c r="E534" i="61"/>
  <c r="I534" i="61"/>
  <c r="J534" i="61"/>
  <c r="E535" i="61"/>
  <c r="I535" i="61"/>
  <c r="J535" i="61"/>
  <c r="E536" i="61"/>
  <c r="I536" i="61"/>
  <c r="J536" i="61"/>
  <c r="E537" i="61"/>
  <c r="I537" i="61"/>
  <c r="J537" i="61"/>
  <c r="E538" i="61"/>
  <c r="I538" i="61"/>
  <c r="J538" i="61"/>
  <c r="E539" i="61"/>
  <c r="I539" i="61"/>
  <c r="J539" i="61"/>
  <c r="E540" i="61"/>
  <c r="I540" i="61"/>
  <c r="J540" i="61"/>
  <c r="E541" i="61"/>
  <c r="I541" i="61"/>
  <c r="J541" i="61"/>
  <c r="E542" i="61"/>
  <c r="I542" i="61"/>
  <c r="J542" i="61"/>
  <c r="E543" i="61"/>
  <c r="I543" i="61"/>
  <c r="J543" i="61"/>
  <c r="E544" i="61"/>
  <c r="I544" i="61"/>
  <c r="J544" i="61"/>
  <c r="E545" i="61"/>
  <c r="I545" i="61"/>
  <c r="J545" i="61"/>
  <c r="E546" i="61"/>
  <c r="I546" i="61"/>
  <c r="J546" i="61"/>
  <c r="E547" i="61"/>
  <c r="I547" i="61"/>
  <c r="J547" i="61"/>
  <c r="E548" i="61"/>
  <c r="I548" i="61"/>
  <c r="J548" i="61"/>
  <c r="E549" i="61"/>
  <c r="I549" i="61"/>
  <c r="J549" i="61"/>
  <c r="E550" i="61"/>
  <c r="I550" i="61"/>
  <c r="J550" i="61"/>
  <c r="E551" i="61"/>
  <c r="I551" i="61"/>
  <c r="J551" i="61"/>
  <c r="E552" i="61"/>
  <c r="I552" i="61"/>
  <c r="J552" i="61"/>
  <c r="E553" i="61"/>
  <c r="I553" i="61"/>
  <c r="J553" i="61"/>
  <c r="E554" i="61"/>
  <c r="I554" i="61"/>
  <c r="J554" i="61"/>
  <c r="E555" i="61"/>
  <c r="I555" i="61"/>
  <c r="J555" i="61"/>
  <c r="E556" i="61"/>
  <c r="I556" i="61"/>
  <c r="J556" i="61"/>
  <c r="E557" i="61"/>
  <c r="I557" i="61"/>
  <c r="J557" i="61"/>
  <c r="E558" i="61"/>
  <c r="I558" i="61"/>
  <c r="J558" i="61"/>
  <c r="E559" i="61"/>
  <c r="I559" i="61"/>
  <c r="J559" i="61"/>
  <c r="E560" i="61"/>
  <c r="I560" i="61"/>
  <c r="J560" i="61"/>
  <c r="E561" i="61"/>
  <c r="I561" i="61"/>
  <c r="J561" i="61"/>
  <c r="E562" i="61"/>
  <c r="I562" i="61"/>
  <c r="J562" i="61"/>
  <c r="E563" i="61"/>
  <c r="I563" i="61"/>
  <c r="J563" i="61"/>
  <c r="E564" i="61"/>
  <c r="I564" i="61"/>
  <c r="J564" i="61"/>
  <c r="E565" i="61"/>
  <c r="I565" i="61"/>
  <c r="J565" i="61"/>
  <c r="E566" i="61"/>
  <c r="I566" i="61"/>
  <c r="J566" i="61"/>
  <c r="E567" i="61"/>
  <c r="I567" i="61"/>
  <c r="J567" i="61"/>
  <c r="E568" i="61"/>
  <c r="I568" i="61"/>
  <c r="J568" i="61"/>
  <c r="E569" i="61"/>
  <c r="I569" i="61"/>
  <c r="J569" i="61"/>
  <c r="E570" i="61"/>
  <c r="I570" i="61"/>
  <c r="J570" i="61"/>
  <c r="E571" i="61"/>
  <c r="I571" i="61"/>
  <c r="J571" i="61"/>
  <c r="E572" i="61"/>
  <c r="I572" i="61"/>
  <c r="J572" i="61"/>
  <c r="E573" i="61"/>
  <c r="I573" i="61"/>
  <c r="J573" i="61"/>
  <c r="E574" i="61"/>
  <c r="I574" i="61"/>
  <c r="J574" i="61"/>
  <c r="E575" i="61"/>
  <c r="I575" i="61"/>
  <c r="J575" i="61"/>
  <c r="E576" i="61"/>
  <c r="I576" i="61"/>
  <c r="J576" i="61"/>
  <c r="E577" i="61"/>
  <c r="I577" i="61"/>
  <c r="J577" i="61"/>
  <c r="E578" i="61"/>
  <c r="I578" i="61"/>
  <c r="J578" i="61"/>
  <c r="E579" i="61"/>
  <c r="I579" i="61"/>
  <c r="J579" i="61"/>
  <c r="E580" i="61"/>
  <c r="I580" i="61"/>
  <c r="J580" i="61"/>
  <c r="E581" i="61"/>
  <c r="I581" i="61"/>
  <c r="J581" i="61"/>
  <c r="E582" i="61"/>
  <c r="I582" i="61"/>
  <c r="J582" i="61"/>
  <c r="E583" i="61"/>
  <c r="I583" i="61"/>
  <c r="J583" i="61"/>
  <c r="E584" i="61"/>
  <c r="I584" i="61"/>
  <c r="J584" i="61"/>
  <c r="E585" i="61"/>
  <c r="I585" i="61"/>
  <c r="J585" i="61"/>
  <c r="E586" i="61"/>
  <c r="I586" i="61"/>
  <c r="J586" i="61"/>
  <c r="E587" i="61"/>
  <c r="I587" i="61"/>
  <c r="J587" i="61"/>
  <c r="E588" i="61"/>
  <c r="I588" i="61"/>
  <c r="J588" i="61"/>
  <c r="E589" i="61"/>
  <c r="I589" i="61"/>
  <c r="J589" i="61"/>
  <c r="E590" i="61"/>
  <c r="I590" i="61"/>
  <c r="J590" i="61"/>
  <c r="E591" i="61"/>
  <c r="I591" i="61"/>
  <c r="J591" i="61"/>
  <c r="E592" i="61"/>
  <c r="I592" i="61"/>
  <c r="J592" i="61"/>
  <c r="E593" i="61"/>
  <c r="I593" i="61"/>
  <c r="J593" i="61"/>
  <c r="E594" i="61"/>
  <c r="I594" i="61"/>
  <c r="J594" i="61"/>
  <c r="E595" i="61"/>
  <c r="I595" i="61"/>
  <c r="J595" i="61"/>
  <c r="E596" i="61"/>
  <c r="I596" i="61"/>
  <c r="J596" i="61"/>
  <c r="E597" i="61"/>
  <c r="I597" i="61"/>
  <c r="J597" i="61"/>
  <c r="E598" i="61"/>
  <c r="I598" i="61"/>
  <c r="J598" i="61"/>
  <c r="E599" i="61"/>
  <c r="I599" i="61"/>
  <c r="J599" i="61"/>
  <c r="E600" i="61"/>
  <c r="I600" i="61"/>
  <c r="J600" i="61"/>
  <c r="E601" i="61"/>
  <c r="I601" i="61"/>
  <c r="J601" i="61"/>
  <c r="E602" i="61"/>
  <c r="I602" i="61"/>
  <c r="J602" i="61"/>
  <c r="E603" i="61"/>
  <c r="I603" i="61"/>
  <c r="J603" i="61"/>
  <c r="E604" i="61"/>
  <c r="I604" i="61"/>
  <c r="J604" i="61"/>
  <c r="E605" i="61"/>
  <c r="I605" i="61"/>
  <c r="J605" i="61"/>
  <c r="E606" i="61"/>
  <c r="I606" i="61"/>
  <c r="J606" i="61"/>
  <c r="E607" i="61"/>
  <c r="I607" i="61"/>
  <c r="J607" i="61"/>
  <c r="E608" i="61"/>
  <c r="I608" i="61"/>
  <c r="J608" i="61"/>
  <c r="E609" i="61"/>
  <c r="I609" i="61"/>
  <c r="J609" i="61"/>
  <c r="E610" i="61"/>
  <c r="I610" i="61"/>
  <c r="J610" i="61"/>
  <c r="E611" i="61"/>
  <c r="I611" i="61"/>
  <c r="J611" i="61"/>
  <c r="E612" i="61"/>
  <c r="I612" i="61"/>
  <c r="J612" i="61"/>
  <c r="E613" i="61"/>
  <c r="I613" i="61"/>
  <c r="J613" i="61"/>
  <c r="E614" i="61"/>
  <c r="I614" i="61"/>
  <c r="J614" i="61"/>
  <c r="E615" i="61"/>
  <c r="I615" i="61"/>
  <c r="J615" i="61"/>
  <c r="E616" i="61"/>
  <c r="I616" i="61"/>
  <c r="J616" i="61"/>
  <c r="E617" i="61"/>
  <c r="I617" i="61"/>
  <c r="J617" i="61"/>
  <c r="E618" i="61"/>
  <c r="I618" i="61"/>
  <c r="J618" i="61"/>
  <c r="E619" i="61"/>
  <c r="I619" i="61"/>
  <c r="J619" i="61"/>
  <c r="E620" i="61"/>
  <c r="I620" i="61"/>
  <c r="J620" i="61"/>
  <c r="E621" i="61"/>
  <c r="I621" i="61"/>
  <c r="J621" i="61"/>
  <c r="E622" i="61"/>
  <c r="I622" i="61"/>
  <c r="J622" i="61"/>
  <c r="E623" i="61"/>
  <c r="I623" i="61"/>
  <c r="J623" i="61"/>
  <c r="E624" i="61"/>
  <c r="I624" i="61"/>
  <c r="J624" i="61"/>
  <c r="E625" i="61"/>
  <c r="I625" i="61"/>
  <c r="J625" i="61"/>
  <c r="E626" i="61"/>
  <c r="I626" i="61"/>
  <c r="J626" i="61"/>
  <c r="E627" i="61"/>
  <c r="I627" i="61"/>
  <c r="J627" i="61"/>
  <c r="E628" i="61"/>
  <c r="I628" i="61"/>
  <c r="J628" i="61"/>
  <c r="E629" i="61"/>
  <c r="I629" i="61"/>
  <c r="J629" i="61"/>
  <c r="E630" i="61"/>
  <c r="I630" i="61"/>
  <c r="J630" i="61"/>
  <c r="E631" i="61"/>
  <c r="I631" i="61"/>
  <c r="J631" i="61"/>
  <c r="E632" i="61"/>
  <c r="I632" i="61"/>
  <c r="J632" i="61"/>
  <c r="E633" i="61"/>
  <c r="I633" i="61"/>
  <c r="J633" i="61"/>
  <c r="E634" i="61"/>
  <c r="I634" i="61"/>
  <c r="J634" i="61"/>
  <c r="E635" i="61"/>
  <c r="I635" i="61"/>
  <c r="J635" i="61"/>
  <c r="E636" i="61"/>
  <c r="I636" i="61"/>
  <c r="J636" i="61"/>
  <c r="E637" i="61"/>
  <c r="I637" i="61"/>
  <c r="J637" i="61"/>
  <c r="E638" i="61"/>
  <c r="I638" i="61"/>
  <c r="J638" i="61"/>
  <c r="E639" i="61"/>
  <c r="I639" i="61"/>
  <c r="J639" i="61"/>
  <c r="E640" i="61"/>
  <c r="I640" i="61"/>
  <c r="J640" i="61"/>
  <c r="E641" i="61"/>
  <c r="I641" i="61"/>
  <c r="J641" i="61"/>
  <c r="E642" i="61"/>
  <c r="I642" i="61"/>
  <c r="J642" i="61"/>
  <c r="E643" i="61"/>
  <c r="I643" i="61"/>
  <c r="J643" i="61"/>
  <c r="E644" i="61"/>
  <c r="I644" i="61"/>
  <c r="J644" i="61"/>
  <c r="E645" i="61"/>
  <c r="I645" i="61"/>
  <c r="J645" i="61"/>
  <c r="E646" i="61"/>
  <c r="I646" i="61"/>
  <c r="J646" i="61"/>
  <c r="E647" i="61"/>
  <c r="I647" i="61"/>
  <c r="J647" i="61"/>
  <c r="E648" i="61"/>
  <c r="I648" i="61"/>
  <c r="J648" i="61"/>
  <c r="E649" i="61"/>
  <c r="I649" i="61"/>
  <c r="J649" i="61"/>
  <c r="E650" i="61"/>
  <c r="I650" i="61"/>
  <c r="J650" i="61"/>
  <c r="E651" i="61"/>
  <c r="I651" i="61"/>
  <c r="J651" i="61"/>
  <c r="E652" i="61"/>
  <c r="I652" i="61"/>
  <c r="J652" i="61"/>
  <c r="E653" i="61"/>
  <c r="I653" i="61"/>
  <c r="J653" i="61"/>
  <c r="E654" i="61"/>
  <c r="I654" i="61"/>
  <c r="J654" i="61"/>
  <c r="E655" i="61"/>
  <c r="I655" i="61"/>
  <c r="J655" i="61"/>
  <c r="E656" i="61"/>
  <c r="I656" i="61"/>
  <c r="J656" i="61"/>
  <c r="E657" i="61"/>
  <c r="I657" i="61"/>
  <c r="J657" i="61"/>
  <c r="E658" i="61"/>
  <c r="I658" i="61"/>
  <c r="J658" i="61"/>
  <c r="E659" i="61"/>
  <c r="I659" i="61"/>
  <c r="J659" i="61"/>
  <c r="E660" i="61"/>
  <c r="I660" i="61"/>
  <c r="J660" i="61"/>
  <c r="E661" i="61"/>
  <c r="I661" i="61"/>
  <c r="J661" i="61"/>
  <c r="E662" i="61"/>
  <c r="I662" i="61"/>
  <c r="J662" i="61"/>
  <c r="E663" i="61"/>
  <c r="I663" i="61"/>
  <c r="J663" i="61"/>
  <c r="E664" i="61"/>
  <c r="I664" i="61"/>
  <c r="J664" i="61"/>
  <c r="E665" i="61"/>
  <c r="I665" i="61"/>
  <c r="J665" i="61"/>
  <c r="E666" i="61"/>
  <c r="I666" i="61"/>
  <c r="J666" i="61"/>
  <c r="E667" i="61"/>
  <c r="I667" i="61"/>
  <c r="J667" i="61"/>
  <c r="E668" i="61"/>
  <c r="I668" i="61"/>
  <c r="J668" i="61"/>
  <c r="E669" i="61"/>
  <c r="I669" i="61"/>
  <c r="J669" i="61"/>
  <c r="E670" i="61"/>
  <c r="I670" i="61"/>
  <c r="J670" i="61"/>
  <c r="E671" i="61"/>
  <c r="I671" i="61"/>
  <c r="J671" i="61"/>
  <c r="E672" i="61"/>
  <c r="I672" i="61"/>
  <c r="J672" i="61"/>
  <c r="E673" i="61"/>
  <c r="I673" i="61"/>
  <c r="J673" i="61"/>
  <c r="E674" i="61"/>
  <c r="I674" i="61"/>
  <c r="J674" i="61"/>
  <c r="E675" i="61"/>
  <c r="I675" i="61"/>
  <c r="J675" i="61"/>
  <c r="E676" i="61"/>
  <c r="I676" i="61"/>
  <c r="J676" i="61"/>
  <c r="E677" i="61"/>
  <c r="I677" i="61"/>
  <c r="J677" i="61"/>
  <c r="E678" i="61"/>
  <c r="I678" i="61"/>
  <c r="J678" i="61"/>
  <c r="E679" i="61"/>
  <c r="I679" i="61"/>
  <c r="J679" i="61"/>
  <c r="E680" i="61"/>
  <c r="I680" i="61"/>
  <c r="J680" i="61"/>
  <c r="E681" i="61"/>
  <c r="I681" i="61"/>
  <c r="J681" i="61"/>
  <c r="E682" i="61"/>
  <c r="I682" i="61"/>
  <c r="J682" i="61"/>
  <c r="E683" i="61"/>
  <c r="I683" i="61"/>
  <c r="J683" i="61"/>
  <c r="E684" i="61"/>
  <c r="I684" i="61"/>
  <c r="J684" i="61"/>
  <c r="E685" i="61"/>
  <c r="I685" i="61"/>
  <c r="J685" i="61"/>
  <c r="E686" i="61"/>
  <c r="I686" i="61"/>
  <c r="J686" i="61"/>
  <c r="E687" i="61"/>
  <c r="I687" i="61"/>
  <c r="J687" i="61"/>
  <c r="E688" i="61"/>
  <c r="I688" i="61"/>
  <c r="J688" i="61"/>
  <c r="E689" i="61"/>
  <c r="I689" i="61"/>
  <c r="J689" i="61"/>
  <c r="E690" i="61"/>
  <c r="I690" i="61"/>
  <c r="J690" i="61"/>
  <c r="E691" i="61"/>
  <c r="I691" i="61"/>
  <c r="J691" i="61"/>
  <c r="E692" i="61"/>
  <c r="I692" i="61"/>
  <c r="J692" i="61"/>
  <c r="E693" i="61"/>
  <c r="I693" i="61"/>
  <c r="J693" i="61"/>
  <c r="E694" i="61"/>
  <c r="I694" i="61"/>
  <c r="J694" i="61"/>
  <c r="E695" i="61"/>
  <c r="I695" i="61"/>
  <c r="J695" i="61"/>
  <c r="E696" i="61"/>
  <c r="I696" i="61"/>
  <c r="J696" i="61"/>
  <c r="E697" i="61"/>
  <c r="I697" i="61"/>
  <c r="J697" i="61"/>
  <c r="E698" i="61"/>
  <c r="I698" i="61"/>
  <c r="J698" i="61"/>
  <c r="E699" i="61"/>
  <c r="I699" i="61"/>
  <c r="J699" i="61"/>
  <c r="E700" i="61"/>
  <c r="I700" i="61"/>
  <c r="J700" i="61"/>
  <c r="E701" i="61"/>
  <c r="I701" i="61"/>
  <c r="J701" i="61"/>
  <c r="E702" i="61"/>
  <c r="I702" i="61"/>
  <c r="J702" i="61"/>
  <c r="E703" i="61"/>
  <c r="I703" i="61"/>
  <c r="J703" i="61"/>
  <c r="E704" i="61"/>
  <c r="I704" i="61"/>
  <c r="J704" i="61"/>
  <c r="E705" i="61"/>
  <c r="I705" i="61"/>
  <c r="J705" i="61"/>
  <c r="E706" i="61"/>
  <c r="I706" i="61"/>
  <c r="J706" i="61"/>
  <c r="E707" i="61"/>
  <c r="I707" i="61"/>
  <c r="J707" i="61"/>
  <c r="E708" i="61"/>
  <c r="I708" i="61"/>
  <c r="J708" i="61"/>
  <c r="E709" i="61"/>
  <c r="I709" i="61"/>
  <c r="J709" i="61"/>
  <c r="E710" i="61"/>
  <c r="I710" i="61"/>
  <c r="J710" i="61"/>
  <c r="E711" i="61"/>
  <c r="I711" i="61"/>
  <c r="J711" i="61"/>
  <c r="E712" i="61"/>
  <c r="I712" i="61"/>
  <c r="J712" i="61"/>
  <c r="E713" i="61"/>
  <c r="I713" i="61"/>
  <c r="J713" i="61"/>
  <c r="E714" i="61"/>
  <c r="I714" i="61"/>
  <c r="J714" i="61"/>
  <c r="E715" i="61"/>
  <c r="I715" i="61"/>
  <c r="J715" i="61"/>
  <c r="E716" i="61"/>
  <c r="I716" i="61"/>
  <c r="J716" i="61"/>
  <c r="E717" i="61"/>
  <c r="I717" i="61"/>
  <c r="J717" i="61"/>
  <c r="E718" i="61"/>
  <c r="I718" i="61"/>
  <c r="J718" i="61"/>
  <c r="E719" i="61"/>
  <c r="I719" i="61"/>
  <c r="J719" i="61"/>
  <c r="E720" i="61"/>
  <c r="I720" i="61"/>
  <c r="J720" i="61"/>
  <c r="E721" i="61"/>
  <c r="I721" i="61"/>
  <c r="J721" i="61"/>
  <c r="E722" i="61"/>
  <c r="I722" i="61"/>
  <c r="J722" i="61"/>
  <c r="E723" i="61"/>
  <c r="I723" i="61"/>
  <c r="J723" i="61"/>
  <c r="E724" i="61"/>
  <c r="I724" i="61"/>
  <c r="J724" i="61"/>
  <c r="E725" i="61"/>
  <c r="I725" i="61"/>
  <c r="J725" i="61"/>
  <c r="E726" i="61"/>
  <c r="I726" i="61"/>
  <c r="J726" i="61"/>
  <c r="E727" i="61"/>
  <c r="I727" i="61"/>
  <c r="J727" i="61"/>
  <c r="E728" i="61"/>
  <c r="I728" i="61"/>
  <c r="J728" i="61"/>
  <c r="E729" i="61"/>
  <c r="I729" i="61"/>
  <c r="J729" i="61"/>
  <c r="E730" i="61"/>
  <c r="I730" i="61"/>
  <c r="J730" i="61"/>
  <c r="E731" i="61"/>
  <c r="I731" i="61"/>
  <c r="J731" i="61"/>
  <c r="E732" i="61"/>
  <c r="I732" i="61"/>
  <c r="J732" i="61"/>
  <c r="E733" i="61"/>
  <c r="I733" i="61"/>
  <c r="J733" i="61"/>
  <c r="E734" i="61"/>
  <c r="I734" i="61"/>
  <c r="J734" i="61"/>
  <c r="E735" i="61"/>
  <c r="I735" i="61"/>
  <c r="J735" i="61"/>
  <c r="E736" i="61"/>
  <c r="I736" i="61"/>
  <c r="J736" i="61"/>
  <c r="E737" i="61"/>
  <c r="I737" i="61"/>
  <c r="J737" i="61"/>
  <c r="E738" i="61"/>
  <c r="I738" i="61"/>
  <c r="J738" i="61"/>
  <c r="E739" i="61"/>
  <c r="I739" i="61"/>
  <c r="J739" i="61"/>
  <c r="E740" i="61"/>
  <c r="I740" i="61"/>
  <c r="J740" i="61"/>
  <c r="E741" i="61"/>
  <c r="I741" i="61"/>
  <c r="J741" i="61"/>
  <c r="E742" i="61"/>
  <c r="I742" i="61"/>
  <c r="J742" i="61"/>
  <c r="E743" i="61"/>
  <c r="I743" i="61"/>
  <c r="J743" i="61"/>
  <c r="E744" i="61"/>
  <c r="I744" i="61"/>
  <c r="J744" i="61"/>
  <c r="E745" i="61"/>
  <c r="I745" i="61"/>
  <c r="J745" i="61"/>
  <c r="E746" i="61"/>
  <c r="I746" i="61"/>
  <c r="J746" i="61"/>
  <c r="E747" i="61"/>
  <c r="I747" i="61"/>
  <c r="J747" i="61"/>
  <c r="E748" i="61"/>
  <c r="I748" i="61"/>
  <c r="J748" i="61"/>
  <c r="E749" i="61"/>
  <c r="I749" i="61"/>
  <c r="J749" i="61"/>
  <c r="E750" i="61"/>
  <c r="I750" i="61"/>
  <c r="J750" i="61"/>
  <c r="E751" i="61"/>
  <c r="I751" i="61"/>
  <c r="J751" i="61"/>
  <c r="E752" i="61"/>
  <c r="I752" i="61"/>
  <c r="J752" i="61"/>
  <c r="E753" i="61"/>
  <c r="I753" i="61"/>
  <c r="J753" i="61"/>
  <c r="E754" i="61"/>
  <c r="I754" i="61"/>
  <c r="J754" i="61"/>
  <c r="E755" i="61"/>
  <c r="I755" i="61"/>
  <c r="J755" i="61"/>
  <c r="E756" i="61"/>
  <c r="I756" i="61"/>
  <c r="J756" i="61"/>
  <c r="E757" i="61"/>
  <c r="I757" i="61"/>
  <c r="J757" i="61"/>
  <c r="E758" i="61"/>
  <c r="I758" i="61"/>
  <c r="J758" i="61"/>
  <c r="E759" i="61"/>
  <c r="I759" i="61"/>
  <c r="J759" i="61"/>
  <c r="E760" i="61"/>
  <c r="I760" i="61"/>
  <c r="J760" i="61"/>
  <c r="E761" i="61"/>
  <c r="I761" i="61"/>
  <c r="J761" i="61"/>
  <c r="E762" i="61"/>
  <c r="I762" i="61"/>
  <c r="J762" i="61"/>
  <c r="E763" i="61"/>
  <c r="I763" i="61"/>
  <c r="J763" i="61"/>
  <c r="E764" i="61"/>
  <c r="I764" i="61"/>
  <c r="J764" i="61"/>
  <c r="E765" i="61"/>
  <c r="I765" i="61"/>
  <c r="J765" i="61"/>
  <c r="E766" i="61"/>
  <c r="I766" i="61"/>
  <c r="J766" i="61"/>
  <c r="E767" i="61"/>
  <c r="I767" i="61"/>
  <c r="J767" i="61"/>
  <c r="E768" i="61"/>
  <c r="I768" i="61"/>
  <c r="J768" i="61"/>
  <c r="E769" i="61"/>
  <c r="I769" i="61"/>
  <c r="J769" i="61"/>
  <c r="E770" i="61"/>
  <c r="I770" i="61"/>
  <c r="J770" i="61"/>
  <c r="E771" i="61"/>
  <c r="I771" i="61"/>
  <c r="J771" i="61"/>
  <c r="E772" i="61"/>
  <c r="I772" i="61"/>
  <c r="J772" i="61"/>
  <c r="E773" i="61"/>
  <c r="I773" i="61"/>
  <c r="J773" i="61"/>
  <c r="E774" i="61"/>
  <c r="I774" i="61"/>
  <c r="J774" i="61"/>
  <c r="E775" i="61"/>
  <c r="I775" i="61"/>
  <c r="J775" i="61"/>
  <c r="E776" i="61"/>
  <c r="I776" i="61"/>
  <c r="J776" i="61"/>
  <c r="E777" i="61"/>
  <c r="I777" i="61"/>
  <c r="J777" i="61"/>
  <c r="E778" i="61"/>
  <c r="I778" i="61"/>
  <c r="J778" i="61"/>
  <c r="E779" i="61"/>
  <c r="I779" i="61"/>
  <c r="J779" i="61"/>
  <c r="E780" i="61"/>
  <c r="I780" i="61"/>
  <c r="J780" i="61"/>
  <c r="E781" i="61"/>
  <c r="I781" i="61"/>
  <c r="J781" i="61"/>
  <c r="E782" i="61"/>
  <c r="I782" i="61"/>
  <c r="J782" i="61"/>
  <c r="E783" i="61"/>
  <c r="I783" i="61"/>
  <c r="J783" i="61"/>
  <c r="E784" i="61"/>
  <c r="I784" i="61"/>
  <c r="J784" i="61"/>
  <c r="E785" i="61"/>
  <c r="I785" i="61"/>
  <c r="J785" i="61"/>
  <c r="E786" i="61"/>
  <c r="I786" i="61"/>
  <c r="J786" i="61"/>
  <c r="E787" i="61"/>
  <c r="I787" i="61"/>
  <c r="J787" i="61"/>
  <c r="E788" i="61"/>
  <c r="I788" i="61"/>
  <c r="J788" i="61"/>
  <c r="E789" i="61"/>
  <c r="I789" i="61"/>
  <c r="J789" i="61"/>
  <c r="E790" i="61"/>
  <c r="I790" i="61"/>
  <c r="J790" i="61"/>
  <c r="E791" i="61"/>
  <c r="I791" i="61"/>
  <c r="J791" i="61"/>
  <c r="E792" i="61"/>
  <c r="I792" i="61"/>
  <c r="J792" i="61"/>
  <c r="E793" i="61"/>
  <c r="I793" i="61"/>
  <c r="J793" i="61"/>
  <c r="E794" i="61"/>
  <c r="I794" i="61"/>
  <c r="J794" i="61"/>
  <c r="E795" i="61"/>
  <c r="I795" i="61"/>
  <c r="J795" i="61"/>
  <c r="E796" i="61"/>
  <c r="I796" i="61"/>
  <c r="J796" i="61"/>
  <c r="E797" i="61"/>
  <c r="I797" i="61"/>
  <c r="J797" i="61"/>
  <c r="E798" i="61"/>
  <c r="I798" i="61"/>
  <c r="J798" i="61"/>
  <c r="E799" i="61"/>
  <c r="I799" i="61"/>
  <c r="J799" i="61"/>
  <c r="E800" i="61"/>
  <c r="I800" i="61"/>
  <c r="J800" i="61"/>
  <c r="E801" i="61"/>
  <c r="I801" i="61"/>
  <c r="J801" i="61"/>
  <c r="E802" i="61"/>
  <c r="I802" i="61"/>
  <c r="J802" i="61"/>
  <c r="E803" i="61"/>
  <c r="I803" i="61"/>
  <c r="J803" i="61"/>
  <c r="E804" i="61"/>
  <c r="I804" i="61"/>
  <c r="J804" i="61"/>
  <c r="E805" i="61"/>
  <c r="I805" i="61"/>
  <c r="J805" i="61"/>
  <c r="E806" i="61"/>
  <c r="I806" i="61"/>
  <c r="J806" i="61"/>
  <c r="E807" i="61"/>
  <c r="I807" i="61"/>
  <c r="J807" i="61"/>
  <c r="E808" i="61"/>
  <c r="I808" i="61"/>
  <c r="J808" i="61"/>
  <c r="E809" i="61"/>
  <c r="I809" i="61"/>
  <c r="J809" i="61"/>
  <c r="E810" i="61"/>
  <c r="I810" i="61"/>
  <c r="J810" i="61"/>
  <c r="E811" i="61"/>
  <c r="I811" i="61"/>
  <c r="J811" i="61"/>
  <c r="E812" i="61"/>
  <c r="I812" i="61"/>
  <c r="J812" i="61"/>
  <c r="E813" i="61"/>
  <c r="I813" i="61"/>
  <c r="J813" i="61"/>
  <c r="E814" i="61"/>
  <c r="I814" i="61"/>
  <c r="J814" i="61"/>
  <c r="E815" i="61"/>
  <c r="I815" i="61"/>
  <c r="J815" i="61"/>
  <c r="E816" i="61"/>
  <c r="I816" i="61"/>
  <c r="J816" i="61"/>
  <c r="E817" i="61"/>
  <c r="I817" i="61"/>
  <c r="J817" i="61"/>
  <c r="E818" i="61"/>
  <c r="I818" i="61"/>
  <c r="J818" i="61"/>
  <c r="E819" i="61"/>
  <c r="I819" i="61"/>
  <c r="J819" i="61"/>
  <c r="E820" i="61"/>
  <c r="I820" i="61"/>
  <c r="J820" i="61"/>
  <c r="E821" i="61"/>
  <c r="I821" i="61"/>
  <c r="J821" i="61"/>
  <c r="E822" i="61"/>
  <c r="I822" i="61"/>
  <c r="J822" i="61"/>
  <c r="E823" i="61"/>
  <c r="I823" i="61"/>
  <c r="J823" i="61"/>
  <c r="E824" i="61"/>
  <c r="I824" i="61"/>
  <c r="J824" i="61"/>
  <c r="E825" i="61"/>
  <c r="I825" i="61"/>
  <c r="J825" i="61"/>
  <c r="E826" i="61"/>
  <c r="I826" i="61"/>
  <c r="J826" i="61"/>
  <c r="E827" i="61"/>
  <c r="I827" i="61"/>
  <c r="J827" i="61"/>
  <c r="E828" i="61"/>
  <c r="I828" i="61"/>
  <c r="J828" i="61"/>
  <c r="E829" i="61"/>
  <c r="I829" i="61"/>
  <c r="J829" i="61"/>
  <c r="E830" i="61"/>
  <c r="I830" i="61"/>
  <c r="J830" i="61"/>
  <c r="E831" i="61"/>
  <c r="I831" i="61"/>
  <c r="J831" i="61"/>
  <c r="E832" i="61"/>
  <c r="I832" i="61"/>
  <c r="J832" i="61"/>
  <c r="E833" i="61"/>
  <c r="I833" i="61"/>
  <c r="J833" i="61"/>
  <c r="E834" i="61"/>
  <c r="I834" i="61"/>
  <c r="J834" i="61"/>
  <c r="E835" i="61"/>
  <c r="I835" i="61"/>
  <c r="J835" i="61"/>
  <c r="E836" i="61"/>
  <c r="I836" i="61"/>
  <c r="J836" i="61"/>
  <c r="E837" i="61"/>
  <c r="I837" i="61"/>
  <c r="J837" i="61"/>
  <c r="E838" i="61"/>
  <c r="I838" i="61"/>
  <c r="J838" i="61"/>
  <c r="E839" i="61"/>
  <c r="I839" i="61"/>
  <c r="J839" i="61"/>
  <c r="E840" i="61"/>
  <c r="I840" i="61"/>
  <c r="J840" i="61"/>
  <c r="E841" i="61"/>
  <c r="I841" i="61"/>
  <c r="J841" i="61"/>
  <c r="E842" i="61"/>
  <c r="I842" i="61"/>
  <c r="J842" i="61"/>
  <c r="E843" i="61"/>
  <c r="I843" i="61"/>
  <c r="J843" i="61"/>
  <c r="E844" i="61"/>
  <c r="I844" i="61"/>
  <c r="J844" i="61"/>
  <c r="E845" i="61"/>
  <c r="I845" i="61"/>
  <c r="J845" i="61"/>
  <c r="E846" i="61"/>
  <c r="I846" i="61"/>
  <c r="J846" i="61"/>
  <c r="E847" i="61"/>
  <c r="I847" i="61"/>
  <c r="J847" i="61"/>
  <c r="E848" i="61"/>
  <c r="I848" i="61"/>
  <c r="J848" i="61"/>
  <c r="E849" i="61"/>
  <c r="I849" i="61"/>
  <c r="J849" i="61"/>
  <c r="E850" i="61"/>
  <c r="I850" i="61"/>
  <c r="J850" i="61"/>
  <c r="E851" i="61"/>
  <c r="I851" i="61"/>
  <c r="J851" i="61"/>
  <c r="E852" i="61"/>
  <c r="I852" i="61"/>
  <c r="J852" i="61"/>
  <c r="E853" i="61"/>
  <c r="I853" i="61"/>
  <c r="J853" i="61"/>
  <c r="E854" i="61"/>
  <c r="I854" i="61"/>
  <c r="J854" i="61"/>
  <c r="E855" i="61"/>
  <c r="I855" i="61"/>
  <c r="J855" i="61"/>
  <c r="E856" i="61"/>
  <c r="I856" i="61"/>
  <c r="J856" i="61"/>
  <c r="E857" i="61"/>
  <c r="I857" i="61"/>
  <c r="J857" i="61"/>
  <c r="E858" i="61"/>
  <c r="I858" i="61"/>
  <c r="J858" i="61"/>
  <c r="E859" i="61"/>
  <c r="I859" i="61"/>
  <c r="J859" i="61"/>
  <c r="E860" i="61"/>
  <c r="I860" i="61"/>
  <c r="J860" i="61"/>
  <c r="E861" i="61"/>
  <c r="I861" i="61"/>
  <c r="J861" i="61"/>
  <c r="E862" i="61"/>
  <c r="I862" i="61"/>
  <c r="J862" i="61"/>
  <c r="E863" i="61"/>
  <c r="I863" i="61"/>
  <c r="J863" i="61"/>
  <c r="E864" i="61"/>
  <c r="I864" i="61"/>
  <c r="J864" i="61"/>
  <c r="E865" i="61"/>
  <c r="I865" i="61"/>
  <c r="J865" i="61"/>
  <c r="E866" i="61"/>
  <c r="I866" i="61"/>
  <c r="J866" i="61"/>
  <c r="E867" i="61"/>
  <c r="I867" i="61"/>
  <c r="J867" i="61"/>
  <c r="E868" i="61"/>
  <c r="I868" i="61"/>
  <c r="J868" i="61"/>
  <c r="E869" i="61"/>
  <c r="I869" i="61"/>
  <c r="J869" i="61"/>
  <c r="E870" i="61"/>
  <c r="I870" i="61"/>
  <c r="J870" i="61"/>
  <c r="E871" i="61"/>
  <c r="I871" i="61"/>
  <c r="J871" i="61"/>
  <c r="E872" i="61"/>
  <c r="I872" i="61"/>
  <c r="J872" i="61"/>
  <c r="E873" i="61"/>
  <c r="I873" i="61"/>
  <c r="J873" i="61"/>
  <c r="E874" i="61"/>
  <c r="I874" i="61"/>
  <c r="J874" i="61"/>
  <c r="E875" i="61"/>
  <c r="I875" i="61"/>
  <c r="J875" i="61"/>
  <c r="E876" i="61"/>
  <c r="I876" i="61"/>
  <c r="J876" i="61"/>
  <c r="E877" i="61"/>
  <c r="I877" i="61"/>
  <c r="J877" i="61"/>
  <c r="E878" i="61"/>
  <c r="I878" i="61"/>
  <c r="J878" i="61"/>
  <c r="E879" i="61"/>
  <c r="I879" i="61"/>
  <c r="J879" i="61"/>
  <c r="E880" i="61"/>
  <c r="I880" i="61"/>
  <c r="J880" i="61"/>
  <c r="E881" i="61"/>
  <c r="I881" i="61"/>
  <c r="J881" i="61"/>
  <c r="E882" i="61"/>
  <c r="I882" i="61"/>
  <c r="J882" i="61"/>
  <c r="E883" i="61"/>
  <c r="I883" i="61"/>
  <c r="J883" i="61"/>
  <c r="E884" i="61"/>
  <c r="I884" i="61"/>
  <c r="J884" i="61"/>
  <c r="E885" i="61"/>
  <c r="I885" i="61"/>
  <c r="J885" i="61"/>
  <c r="E886" i="61"/>
  <c r="I886" i="61"/>
  <c r="J886" i="61"/>
  <c r="E887" i="61"/>
  <c r="I887" i="61"/>
  <c r="J887" i="61"/>
  <c r="E888" i="61"/>
  <c r="I888" i="61"/>
  <c r="J888" i="61"/>
  <c r="E889" i="61"/>
  <c r="I889" i="61"/>
  <c r="J889" i="61"/>
  <c r="E890" i="61"/>
  <c r="I890" i="61"/>
  <c r="J890" i="61"/>
  <c r="E891" i="61"/>
  <c r="I891" i="61"/>
  <c r="J891" i="61"/>
  <c r="E892" i="61"/>
  <c r="I892" i="61"/>
  <c r="J892" i="61"/>
  <c r="E893" i="61"/>
  <c r="I893" i="61"/>
  <c r="J893" i="61"/>
  <c r="E894" i="61"/>
  <c r="I894" i="61"/>
  <c r="J894" i="61"/>
  <c r="E895" i="61"/>
  <c r="I895" i="61"/>
  <c r="J895" i="61"/>
  <c r="E896" i="61"/>
  <c r="I896" i="61"/>
  <c r="J896" i="61"/>
  <c r="E897" i="61"/>
  <c r="I897" i="61"/>
  <c r="J897" i="61"/>
  <c r="E898" i="61"/>
  <c r="I898" i="61"/>
  <c r="J898" i="61"/>
  <c r="E899" i="61"/>
  <c r="I899" i="61"/>
  <c r="J899" i="61"/>
  <c r="E900" i="61"/>
  <c r="I900" i="61"/>
  <c r="J900" i="61"/>
  <c r="E901" i="61"/>
  <c r="I901" i="61"/>
  <c r="J901" i="61"/>
  <c r="E902" i="61"/>
  <c r="I902" i="61"/>
  <c r="J902" i="61"/>
  <c r="E903" i="61"/>
  <c r="I903" i="61"/>
  <c r="J903" i="61"/>
  <c r="E904" i="61"/>
  <c r="I904" i="61"/>
  <c r="J904" i="61"/>
  <c r="E905" i="61"/>
  <c r="I905" i="61"/>
  <c r="J905" i="61"/>
  <c r="E906" i="61"/>
  <c r="I906" i="61"/>
  <c r="J906" i="61"/>
  <c r="E907" i="61"/>
  <c r="I907" i="61"/>
  <c r="J907" i="61"/>
  <c r="E908" i="61"/>
  <c r="I908" i="61"/>
  <c r="J908" i="61"/>
  <c r="E909" i="61"/>
  <c r="I909" i="61"/>
  <c r="J909" i="61"/>
  <c r="E910" i="61"/>
  <c r="I910" i="61"/>
  <c r="J910" i="61"/>
  <c r="E911" i="61"/>
  <c r="I911" i="61"/>
  <c r="J911" i="61"/>
  <c r="E912" i="61"/>
  <c r="I912" i="61"/>
  <c r="J912" i="61"/>
  <c r="E913" i="61"/>
  <c r="I913" i="61"/>
  <c r="J913" i="61"/>
  <c r="E914" i="61"/>
  <c r="I914" i="61"/>
  <c r="J914" i="61"/>
  <c r="E915" i="61"/>
  <c r="I915" i="61"/>
  <c r="J915" i="61"/>
  <c r="E916" i="61"/>
  <c r="I916" i="61"/>
  <c r="J916" i="61"/>
  <c r="E917" i="61"/>
  <c r="I917" i="61"/>
  <c r="J917" i="61"/>
  <c r="E918" i="61"/>
  <c r="I918" i="61"/>
  <c r="J918" i="61"/>
  <c r="E919" i="61"/>
  <c r="I919" i="61"/>
  <c r="J919" i="61"/>
  <c r="E920" i="61"/>
  <c r="I920" i="61"/>
  <c r="J920" i="61"/>
  <c r="E921" i="61"/>
  <c r="I921" i="61"/>
  <c r="J921" i="61"/>
  <c r="E922" i="61"/>
  <c r="I922" i="61"/>
  <c r="J922" i="61"/>
  <c r="E923" i="61"/>
  <c r="I923" i="61"/>
  <c r="J923" i="61"/>
  <c r="E924" i="61"/>
  <c r="I924" i="61"/>
  <c r="J924" i="61"/>
  <c r="E925" i="61"/>
  <c r="I925" i="61"/>
  <c r="J925" i="61"/>
  <c r="E926" i="61"/>
  <c r="I926" i="61"/>
  <c r="J926" i="61"/>
  <c r="E927" i="61"/>
  <c r="I927" i="61"/>
  <c r="J927" i="61"/>
  <c r="E928" i="61"/>
  <c r="I928" i="61"/>
  <c r="J928" i="61"/>
  <c r="E929" i="61"/>
  <c r="I929" i="61"/>
  <c r="J929" i="61"/>
  <c r="E930" i="61"/>
  <c r="I930" i="61"/>
  <c r="J930" i="61"/>
  <c r="E931" i="61"/>
  <c r="I931" i="61"/>
  <c r="J931" i="61"/>
  <c r="E932" i="61"/>
  <c r="I932" i="61"/>
  <c r="J932" i="61"/>
  <c r="E933" i="61"/>
  <c r="I933" i="61"/>
  <c r="J933" i="61"/>
  <c r="E934" i="61"/>
  <c r="I934" i="61"/>
  <c r="J934" i="61"/>
  <c r="E935" i="61"/>
  <c r="I935" i="61"/>
  <c r="J935" i="61"/>
  <c r="E936" i="61"/>
  <c r="I936" i="61"/>
  <c r="J936" i="61"/>
  <c r="E937" i="61"/>
  <c r="I937" i="61"/>
  <c r="J937" i="61"/>
  <c r="E938" i="61"/>
  <c r="I938" i="61"/>
  <c r="J938" i="61"/>
  <c r="E939" i="61"/>
  <c r="I939" i="61"/>
  <c r="J939" i="61"/>
  <c r="E940" i="61"/>
  <c r="I940" i="61"/>
  <c r="J940" i="61"/>
  <c r="E941" i="61"/>
  <c r="I941" i="61"/>
  <c r="J941" i="61"/>
  <c r="E942" i="61"/>
  <c r="I942" i="61"/>
  <c r="J942" i="61"/>
  <c r="E943" i="61"/>
  <c r="I943" i="61"/>
  <c r="J943" i="61"/>
  <c r="E944" i="61"/>
  <c r="I944" i="61"/>
  <c r="J944" i="61"/>
  <c r="E945" i="61"/>
  <c r="I945" i="61"/>
  <c r="J945" i="61"/>
  <c r="E946" i="61"/>
  <c r="I946" i="61"/>
  <c r="J946" i="61"/>
  <c r="E947" i="61"/>
  <c r="I947" i="61"/>
  <c r="J947" i="61"/>
  <c r="E948" i="61"/>
  <c r="I948" i="61"/>
  <c r="J948" i="61"/>
  <c r="E949" i="61"/>
  <c r="I949" i="61"/>
  <c r="J949" i="61"/>
  <c r="E950" i="61"/>
  <c r="I950" i="61"/>
  <c r="J950" i="61"/>
  <c r="E951" i="61"/>
  <c r="I951" i="61"/>
  <c r="J951" i="61"/>
  <c r="E952" i="61"/>
  <c r="I952" i="61"/>
  <c r="J952" i="61"/>
  <c r="E953" i="61"/>
  <c r="I953" i="61"/>
  <c r="J953" i="61"/>
  <c r="E954" i="61"/>
  <c r="I954" i="61"/>
  <c r="J954" i="61"/>
  <c r="E955" i="61"/>
  <c r="I955" i="61"/>
  <c r="J955" i="61"/>
  <c r="E956" i="61"/>
  <c r="I956" i="61"/>
  <c r="J956" i="61"/>
  <c r="E957" i="61"/>
  <c r="I957" i="61"/>
  <c r="J957" i="61"/>
  <c r="E958" i="61"/>
  <c r="I958" i="61"/>
  <c r="J958" i="61"/>
  <c r="E959" i="61"/>
  <c r="I959" i="61"/>
  <c r="J959" i="61"/>
  <c r="E960" i="61"/>
  <c r="I960" i="61"/>
  <c r="J960" i="61"/>
  <c r="E961" i="61"/>
  <c r="I961" i="61"/>
  <c r="J961" i="61"/>
  <c r="E962" i="61"/>
  <c r="I962" i="61"/>
  <c r="J962" i="61"/>
  <c r="E963" i="61"/>
  <c r="I963" i="61"/>
  <c r="J963" i="61"/>
  <c r="E964" i="61"/>
  <c r="I964" i="61"/>
  <c r="J964" i="61"/>
  <c r="E965" i="61"/>
  <c r="I965" i="61"/>
  <c r="J965" i="61"/>
  <c r="E966" i="61"/>
  <c r="I966" i="61"/>
  <c r="J966" i="61"/>
  <c r="E967" i="61"/>
  <c r="I967" i="61"/>
  <c r="J967" i="61"/>
  <c r="E968" i="61"/>
  <c r="I968" i="61"/>
  <c r="J968" i="61"/>
  <c r="E969" i="61"/>
  <c r="I969" i="61"/>
  <c r="J969" i="61"/>
  <c r="E970" i="61"/>
  <c r="I970" i="61"/>
  <c r="J970" i="61"/>
  <c r="E971" i="61"/>
  <c r="I971" i="61"/>
  <c r="J971" i="61"/>
  <c r="E972" i="61"/>
  <c r="I972" i="61"/>
  <c r="J972" i="61"/>
  <c r="E973" i="61"/>
  <c r="I973" i="61"/>
  <c r="J973" i="61"/>
  <c r="E974" i="61"/>
  <c r="I974" i="61"/>
  <c r="J974" i="61"/>
  <c r="E975" i="61"/>
  <c r="I975" i="61"/>
  <c r="J975" i="61"/>
  <c r="E976" i="61"/>
  <c r="I976" i="61"/>
  <c r="J976" i="61"/>
  <c r="E977" i="61"/>
  <c r="I977" i="61"/>
  <c r="J977" i="61"/>
  <c r="E978" i="61"/>
  <c r="I978" i="61"/>
  <c r="J978" i="61"/>
  <c r="E979" i="61"/>
  <c r="I979" i="61"/>
  <c r="J979" i="61"/>
  <c r="E980" i="61"/>
  <c r="I980" i="61"/>
  <c r="J980" i="61"/>
  <c r="E981" i="61"/>
  <c r="I981" i="61"/>
  <c r="J981" i="61"/>
  <c r="E982" i="61"/>
  <c r="I982" i="61"/>
  <c r="J982" i="61"/>
  <c r="E983" i="61"/>
  <c r="I983" i="61"/>
  <c r="J983" i="61"/>
  <c r="E984" i="61"/>
  <c r="I984" i="61"/>
  <c r="J984" i="61"/>
  <c r="E985" i="61"/>
  <c r="I985" i="61"/>
  <c r="J985" i="61"/>
  <c r="E986" i="61"/>
  <c r="I986" i="61"/>
  <c r="J986" i="61"/>
  <c r="E987" i="61"/>
  <c r="I987" i="61"/>
  <c r="J987" i="61"/>
  <c r="E988" i="61"/>
  <c r="I988" i="61"/>
  <c r="J988" i="61"/>
  <c r="E989" i="61"/>
  <c r="I989" i="61"/>
  <c r="J989" i="61"/>
  <c r="E990" i="61"/>
  <c r="I990" i="61"/>
  <c r="J990" i="61"/>
  <c r="E991" i="61"/>
  <c r="I991" i="61"/>
  <c r="J991" i="61"/>
  <c r="E992" i="61"/>
  <c r="I992" i="61"/>
  <c r="J992" i="61"/>
  <c r="E993" i="61"/>
  <c r="I993" i="61"/>
  <c r="J993" i="61"/>
  <c r="E994" i="61"/>
  <c r="I994" i="61"/>
  <c r="J994" i="61"/>
  <c r="E995" i="61"/>
  <c r="I995" i="61"/>
  <c r="J995" i="61"/>
  <c r="E996" i="61"/>
  <c r="I996" i="61"/>
  <c r="J996" i="61"/>
  <c r="E997" i="61"/>
  <c r="I997" i="61"/>
  <c r="J997" i="61"/>
  <c r="E998" i="61"/>
  <c r="I998" i="61"/>
  <c r="J998" i="61"/>
  <c r="E999" i="61"/>
  <c r="I999" i="61"/>
  <c r="J999" i="61"/>
  <c r="E1000" i="61"/>
  <c r="I1000" i="61"/>
  <c r="J1000" i="61"/>
  <c r="E1001" i="61"/>
  <c r="I1001" i="61"/>
  <c r="J1001" i="61"/>
  <c r="E1002" i="61"/>
  <c r="I1002" i="61"/>
  <c r="J1002" i="61"/>
  <c r="E1003" i="61"/>
  <c r="I1003" i="61"/>
  <c r="J1003" i="61"/>
  <c r="E1004" i="61"/>
  <c r="I1004" i="61"/>
  <c r="J1004" i="61"/>
  <c r="E1005" i="61"/>
  <c r="I1005" i="61"/>
  <c r="J1005" i="61"/>
  <c r="E1006" i="61"/>
  <c r="I1006" i="61"/>
  <c r="J1006" i="61"/>
  <c r="E1007" i="61"/>
  <c r="I1007" i="61"/>
  <c r="J1007" i="61"/>
  <c r="E1008" i="61"/>
  <c r="I1008" i="61"/>
  <c r="J1008" i="61"/>
  <c r="E1009" i="61"/>
  <c r="I1009" i="61"/>
  <c r="J1009" i="61"/>
  <c r="E1010" i="61"/>
  <c r="I1010" i="61"/>
  <c r="J1010" i="61"/>
  <c r="E1011" i="61"/>
  <c r="I1011" i="61"/>
  <c r="J1011" i="61"/>
  <c r="E1012" i="61"/>
  <c r="I1012" i="61"/>
  <c r="J1012" i="61"/>
  <c r="E1013" i="61"/>
  <c r="I1013" i="61"/>
  <c r="J1013" i="61"/>
  <c r="E1014" i="61"/>
  <c r="I1014" i="61"/>
  <c r="J1014" i="61"/>
  <c r="E1015" i="61"/>
  <c r="I1015" i="61"/>
  <c r="J1015" i="61"/>
  <c r="E1016" i="61"/>
  <c r="I1016" i="61"/>
  <c r="J1016" i="61"/>
  <c r="E1017" i="61"/>
  <c r="I1017" i="61"/>
  <c r="J1017" i="61"/>
  <c r="E1018" i="61"/>
  <c r="I1018" i="61"/>
  <c r="J1018" i="61"/>
  <c r="E1019" i="61"/>
  <c r="I1019" i="61"/>
  <c r="J1019" i="61"/>
  <c r="E1020" i="61"/>
  <c r="I1020" i="61"/>
  <c r="J1020" i="61"/>
  <c r="E1021" i="61"/>
  <c r="I1021" i="61"/>
  <c r="J1021" i="61"/>
  <c r="E1022" i="61"/>
  <c r="I1022" i="61"/>
  <c r="J1022" i="61"/>
  <c r="E1023" i="61"/>
  <c r="I1023" i="61"/>
  <c r="J1023" i="61"/>
  <c r="E1024" i="61"/>
  <c r="I1024" i="61"/>
  <c r="J1024" i="61"/>
  <c r="E1025" i="61"/>
  <c r="I1025" i="61"/>
  <c r="J1025" i="61"/>
  <c r="E1026" i="61"/>
  <c r="I1026" i="61"/>
  <c r="J1026" i="61"/>
  <c r="E1027" i="61"/>
  <c r="I1027" i="61"/>
  <c r="J1027" i="61"/>
  <c r="E1028" i="61"/>
  <c r="I1028" i="61"/>
  <c r="J1028" i="61"/>
  <c r="E1029" i="61"/>
  <c r="I1029" i="61"/>
  <c r="J1029" i="61"/>
  <c r="E1030" i="61"/>
  <c r="I1030" i="61"/>
  <c r="J1030" i="61"/>
  <c r="E1031" i="61"/>
  <c r="I1031" i="61"/>
  <c r="J1031" i="61"/>
  <c r="E1032" i="61"/>
  <c r="I1032" i="61"/>
  <c r="J1032" i="61"/>
  <c r="E1033" i="61"/>
  <c r="I1033" i="61"/>
  <c r="J1033" i="61"/>
  <c r="E1034" i="61"/>
  <c r="I1034" i="61"/>
  <c r="J1034" i="61"/>
  <c r="E1035" i="61"/>
  <c r="I1035" i="61"/>
  <c r="J1035" i="61"/>
  <c r="E1036" i="61"/>
  <c r="I1036" i="61"/>
  <c r="J1036" i="61"/>
  <c r="E1037" i="61"/>
  <c r="I1037" i="61"/>
  <c r="J1037" i="61"/>
  <c r="E1038" i="61"/>
  <c r="I1038" i="61"/>
  <c r="J1038" i="61"/>
  <c r="E1039" i="61"/>
  <c r="I1039" i="61"/>
  <c r="J1039" i="61"/>
  <c r="E1040" i="61"/>
  <c r="I1040" i="61"/>
  <c r="J1040" i="61"/>
  <c r="E1041" i="61"/>
  <c r="I1041" i="61"/>
  <c r="J1041" i="61"/>
  <c r="E1042" i="61"/>
  <c r="I1042" i="61"/>
  <c r="J1042" i="61"/>
  <c r="E1043" i="61"/>
  <c r="I1043" i="61"/>
  <c r="J1043" i="61"/>
  <c r="E1044" i="61"/>
  <c r="I1044" i="61"/>
  <c r="J1044" i="61"/>
  <c r="E1045" i="61"/>
  <c r="I1045" i="61"/>
  <c r="J1045" i="61"/>
  <c r="E1046" i="61"/>
  <c r="I1046" i="61"/>
  <c r="J1046" i="61"/>
  <c r="E1047" i="61"/>
  <c r="I1047" i="61"/>
  <c r="J1047" i="61"/>
  <c r="E1048" i="61"/>
  <c r="I1048" i="61"/>
  <c r="J1048" i="61"/>
  <c r="E1049" i="61"/>
  <c r="I1049" i="61"/>
  <c r="J1049" i="61"/>
  <c r="E1050" i="61"/>
  <c r="I1050" i="61"/>
  <c r="J1050" i="61"/>
  <c r="E1051" i="61"/>
  <c r="I1051" i="61"/>
  <c r="J1051" i="61"/>
  <c r="E1052" i="61"/>
  <c r="I1052" i="61"/>
  <c r="J1052" i="61"/>
  <c r="E1053" i="61"/>
  <c r="I1053" i="61"/>
  <c r="J1053" i="61"/>
  <c r="E1054" i="61"/>
  <c r="I1054" i="61"/>
  <c r="J1054" i="61"/>
  <c r="E1055" i="61"/>
  <c r="I1055" i="61"/>
  <c r="J1055" i="61"/>
  <c r="E1056" i="61"/>
  <c r="I1056" i="61"/>
  <c r="J1056" i="61"/>
  <c r="E1057" i="61"/>
  <c r="I1057" i="61"/>
  <c r="J1057" i="61"/>
  <c r="E1058" i="61"/>
  <c r="I1058" i="61"/>
  <c r="J1058" i="61"/>
  <c r="E1059" i="61"/>
  <c r="I1059" i="61"/>
  <c r="J1059" i="61"/>
  <c r="E1060" i="61"/>
  <c r="I1060" i="61"/>
  <c r="J1060" i="61"/>
  <c r="E1061" i="61"/>
  <c r="I1061" i="61"/>
  <c r="J1061" i="61"/>
  <c r="E1062" i="61"/>
  <c r="I1062" i="61"/>
  <c r="J1062" i="61"/>
  <c r="E1063" i="61"/>
  <c r="I1063" i="61"/>
  <c r="J1063" i="61"/>
  <c r="E1064" i="61"/>
  <c r="I1064" i="61"/>
  <c r="J1064" i="61"/>
  <c r="E1065" i="61"/>
  <c r="I1065" i="61"/>
  <c r="J1065" i="61"/>
  <c r="E1066" i="61"/>
  <c r="I1066" i="61"/>
  <c r="J1066" i="61"/>
  <c r="E1067" i="61"/>
  <c r="I1067" i="61"/>
  <c r="J1067" i="61"/>
  <c r="E1068" i="61"/>
  <c r="I1068" i="61"/>
  <c r="J1068" i="61"/>
  <c r="E1069" i="61"/>
  <c r="I1069" i="61"/>
  <c r="J1069" i="61"/>
  <c r="E1070" i="61"/>
  <c r="I1070" i="61"/>
  <c r="J1070" i="61"/>
  <c r="E1071" i="61"/>
  <c r="I1071" i="61"/>
  <c r="J1071" i="61"/>
  <c r="E1072" i="61"/>
  <c r="I1072" i="61"/>
  <c r="J1072" i="61"/>
  <c r="E1073" i="61"/>
  <c r="I1073" i="61"/>
  <c r="J1073" i="61"/>
  <c r="E1074" i="61"/>
  <c r="I1074" i="61"/>
  <c r="J1074" i="61"/>
  <c r="E1075" i="61"/>
  <c r="I1075" i="61"/>
  <c r="J1075" i="61"/>
  <c r="E1076" i="61"/>
  <c r="I1076" i="61"/>
  <c r="J1076" i="61"/>
  <c r="E1077" i="61"/>
  <c r="I1077" i="61"/>
  <c r="J1077" i="61"/>
  <c r="E1078" i="61"/>
  <c r="I1078" i="61"/>
  <c r="J1078" i="61"/>
  <c r="E1079" i="61"/>
  <c r="I1079" i="61"/>
  <c r="J1079" i="61"/>
  <c r="E1080" i="61"/>
  <c r="I1080" i="61"/>
  <c r="J1080" i="61"/>
  <c r="E1081" i="61"/>
  <c r="I1081" i="61"/>
  <c r="J1081" i="61"/>
  <c r="E1082" i="61"/>
  <c r="I1082" i="61"/>
  <c r="J1082" i="61"/>
  <c r="E1083" i="61"/>
  <c r="I1083" i="61"/>
  <c r="J1083" i="61"/>
  <c r="E1084" i="61"/>
  <c r="I1084" i="61"/>
  <c r="J1084" i="61"/>
  <c r="E1085" i="61"/>
  <c r="I1085" i="61"/>
  <c r="J1085" i="61"/>
  <c r="E1086" i="61"/>
  <c r="I1086" i="61"/>
  <c r="J1086" i="61"/>
  <c r="E1087" i="61"/>
  <c r="I1087" i="61"/>
  <c r="J1087" i="61"/>
  <c r="E1088" i="61"/>
  <c r="I1088" i="61"/>
  <c r="J1088" i="61"/>
  <c r="E1089" i="61"/>
  <c r="I1089" i="61"/>
  <c r="J1089" i="61"/>
  <c r="E1090" i="61"/>
  <c r="I1090" i="61"/>
  <c r="J1090" i="61"/>
  <c r="E1091" i="61"/>
  <c r="I1091" i="61"/>
  <c r="J1091" i="61"/>
  <c r="E1092" i="61"/>
  <c r="I1092" i="61"/>
  <c r="J1092" i="61"/>
  <c r="E1093" i="61"/>
  <c r="I1093" i="61"/>
  <c r="J1093" i="61"/>
  <c r="E1094" i="61"/>
  <c r="I1094" i="61"/>
  <c r="J1094" i="61"/>
  <c r="E1095" i="61"/>
  <c r="I1095" i="61"/>
  <c r="J1095" i="61"/>
  <c r="E1096" i="61"/>
  <c r="I1096" i="61"/>
  <c r="J1096" i="61"/>
  <c r="E1097" i="61"/>
  <c r="I1097" i="61"/>
  <c r="J1097" i="61"/>
  <c r="E1098" i="61"/>
  <c r="I1098" i="61"/>
  <c r="J1098" i="61"/>
  <c r="E1099" i="61"/>
  <c r="I1099" i="61"/>
  <c r="J1099" i="61"/>
  <c r="E1100" i="61"/>
  <c r="I1100" i="61"/>
  <c r="J1100" i="61"/>
  <c r="E1101" i="61"/>
  <c r="I1101" i="61"/>
  <c r="J1101" i="61"/>
  <c r="E1102" i="61"/>
  <c r="I1102" i="61"/>
  <c r="J1102" i="61"/>
  <c r="E1103" i="61"/>
  <c r="I1103" i="61"/>
  <c r="J1103" i="61"/>
  <c r="E1104" i="61"/>
  <c r="I1104" i="61"/>
  <c r="J1104" i="61"/>
  <c r="E1105" i="61"/>
  <c r="I1105" i="61"/>
  <c r="J1105" i="61"/>
  <c r="E1106" i="61"/>
  <c r="I1106" i="61"/>
  <c r="J1106" i="61"/>
  <c r="E1107" i="61"/>
  <c r="I1107" i="61"/>
  <c r="J1107" i="61"/>
  <c r="E1108" i="61"/>
  <c r="I1108" i="61"/>
  <c r="J1108" i="61"/>
  <c r="E1109" i="61"/>
  <c r="I1109" i="61"/>
  <c r="J1109" i="61"/>
  <c r="E1110" i="61"/>
  <c r="I1110" i="61"/>
  <c r="J1110" i="61"/>
  <c r="E1111" i="61"/>
  <c r="I1111" i="61"/>
  <c r="J1111" i="61"/>
  <c r="E1112" i="61"/>
  <c r="I1112" i="61"/>
  <c r="J1112" i="61"/>
  <c r="E1113" i="61"/>
  <c r="I1113" i="61"/>
  <c r="J1113" i="61"/>
  <c r="E1114" i="61"/>
  <c r="I1114" i="61"/>
  <c r="J1114" i="61"/>
  <c r="E1115" i="61"/>
  <c r="I1115" i="61"/>
  <c r="J1115" i="61"/>
  <c r="E1116" i="61"/>
  <c r="I1116" i="61"/>
  <c r="J1116" i="61"/>
  <c r="E1117" i="61"/>
  <c r="I1117" i="61"/>
  <c r="J1117" i="61"/>
  <c r="E1118" i="61"/>
  <c r="I1118" i="61"/>
  <c r="J1118" i="61"/>
  <c r="E1119" i="61"/>
  <c r="I1119" i="61"/>
  <c r="J1119" i="61"/>
  <c r="E1120" i="61"/>
  <c r="I1120" i="61"/>
  <c r="J1120" i="61"/>
  <c r="E1121" i="61"/>
  <c r="I1121" i="61"/>
  <c r="J1121" i="61"/>
  <c r="E1122" i="61"/>
  <c r="I1122" i="61"/>
  <c r="J1122" i="61"/>
  <c r="E1123" i="61"/>
  <c r="I1123" i="61"/>
  <c r="J1123" i="61"/>
  <c r="E1124" i="61"/>
  <c r="I1124" i="61"/>
  <c r="J1124" i="61"/>
  <c r="E1125" i="61"/>
  <c r="I1125" i="61"/>
  <c r="J1125" i="61"/>
  <c r="E1126" i="61"/>
  <c r="I1126" i="61"/>
  <c r="J1126" i="61"/>
  <c r="E1127" i="61"/>
  <c r="I1127" i="61"/>
  <c r="J1127" i="61"/>
  <c r="E1128" i="61"/>
  <c r="I1128" i="61"/>
  <c r="J1128" i="61"/>
  <c r="E1129" i="61"/>
  <c r="I1129" i="61"/>
  <c r="J1129" i="61"/>
  <c r="E1130" i="61"/>
  <c r="I1130" i="61"/>
  <c r="J1130" i="61"/>
  <c r="E1131" i="61"/>
  <c r="I1131" i="61"/>
  <c r="J1131" i="61"/>
  <c r="E1132" i="61"/>
  <c r="I1132" i="61"/>
  <c r="J1132" i="61"/>
  <c r="E1133" i="61"/>
  <c r="I1133" i="61"/>
  <c r="J1133" i="61"/>
  <c r="E1134" i="61"/>
  <c r="I1134" i="61"/>
  <c r="J1134" i="61"/>
  <c r="E1135" i="61"/>
  <c r="I1135" i="61"/>
  <c r="J1135" i="61"/>
  <c r="E1136" i="61"/>
  <c r="I1136" i="61"/>
  <c r="J1136" i="61"/>
  <c r="E1137" i="61"/>
  <c r="I1137" i="61"/>
  <c r="J1137" i="61"/>
  <c r="E1138" i="61"/>
  <c r="I1138" i="61"/>
  <c r="J1138" i="61"/>
  <c r="E1139" i="61"/>
  <c r="I1139" i="61"/>
  <c r="J1139" i="61"/>
  <c r="E1140" i="61"/>
  <c r="I1140" i="61"/>
  <c r="J1140" i="61"/>
  <c r="E1141" i="61"/>
  <c r="I1141" i="61"/>
  <c r="J1141" i="61"/>
  <c r="E1142" i="61"/>
  <c r="I1142" i="61"/>
  <c r="J1142" i="61"/>
  <c r="E1143" i="61"/>
  <c r="I1143" i="61"/>
  <c r="J1143" i="61"/>
  <c r="E1144" i="61"/>
  <c r="I1144" i="61"/>
  <c r="J1144" i="61"/>
  <c r="E1145" i="61"/>
  <c r="I1145" i="61"/>
  <c r="J1145" i="61"/>
  <c r="E1146" i="61"/>
  <c r="I1146" i="61"/>
  <c r="J1146" i="61"/>
  <c r="E1147" i="61"/>
  <c r="I1147" i="61"/>
  <c r="J1147" i="61"/>
  <c r="E1148" i="61"/>
  <c r="I1148" i="61"/>
  <c r="J1148" i="61"/>
  <c r="E1149" i="61"/>
  <c r="I1149" i="61"/>
  <c r="J1149" i="61"/>
  <c r="E1150" i="61"/>
  <c r="I1150" i="61"/>
  <c r="J1150" i="61"/>
  <c r="E1151" i="61"/>
  <c r="I1151" i="61"/>
  <c r="J1151" i="61"/>
  <c r="E1152" i="61"/>
  <c r="I1152" i="61"/>
  <c r="J1152" i="61"/>
  <c r="E1153" i="61"/>
  <c r="I1153" i="61"/>
  <c r="J1153" i="61"/>
  <c r="E1154" i="61"/>
  <c r="I1154" i="61"/>
  <c r="J1154" i="61"/>
  <c r="E1155" i="61"/>
  <c r="I1155" i="61"/>
  <c r="J1155" i="61"/>
  <c r="E1156" i="61"/>
  <c r="I1156" i="61"/>
  <c r="J1156" i="61"/>
  <c r="E1157" i="61"/>
  <c r="I1157" i="61"/>
  <c r="J1157" i="61"/>
  <c r="E1158" i="61"/>
  <c r="I1158" i="61"/>
  <c r="J1158" i="61"/>
  <c r="E1159" i="61"/>
  <c r="I1159" i="61"/>
  <c r="J1159" i="61"/>
  <c r="E1160" i="61"/>
  <c r="I1160" i="61"/>
  <c r="J1160" i="61"/>
  <c r="E1161" i="61"/>
  <c r="I1161" i="61"/>
  <c r="J1161" i="61"/>
  <c r="E1162" i="61"/>
  <c r="I1162" i="61"/>
  <c r="J1162" i="61"/>
  <c r="E1163" i="61"/>
  <c r="I1163" i="61"/>
  <c r="J1163" i="61"/>
  <c r="E1164" i="61"/>
  <c r="I1164" i="61"/>
  <c r="J1164" i="61"/>
  <c r="E1165" i="61"/>
  <c r="I1165" i="61"/>
  <c r="J1165" i="61"/>
  <c r="E1166" i="61"/>
  <c r="I1166" i="61"/>
  <c r="J1166" i="61"/>
  <c r="E1167" i="61"/>
  <c r="I1167" i="61"/>
  <c r="J1167" i="61"/>
  <c r="E1168" i="61"/>
  <c r="I1168" i="61"/>
  <c r="J1168" i="61"/>
  <c r="E1169" i="61"/>
  <c r="I1169" i="61"/>
  <c r="J1169" i="61"/>
  <c r="E1170" i="61"/>
  <c r="I1170" i="61"/>
  <c r="J1170" i="61"/>
  <c r="E1171" i="61"/>
  <c r="I1171" i="61"/>
  <c r="J1171" i="61"/>
  <c r="E1172" i="61"/>
  <c r="I1172" i="61"/>
  <c r="J1172" i="61"/>
  <c r="E1173" i="61"/>
  <c r="I1173" i="61"/>
  <c r="J1173" i="61"/>
  <c r="E1174" i="61"/>
  <c r="I1174" i="61"/>
  <c r="J1174" i="61"/>
  <c r="E1175" i="61"/>
  <c r="I1175" i="61"/>
  <c r="J1175" i="61"/>
  <c r="E1176" i="61"/>
  <c r="I1176" i="61"/>
  <c r="J1176" i="61"/>
  <c r="E1177" i="61"/>
  <c r="I1177" i="61"/>
  <c r="J1177" i="61"/>
  <c r="E1178" i="61"/>
  <c r="I1178" i="61"/>
  <c r="J1178" i="61"/>
  <c r="E1179" i="61"/>
  <c r="I1179" i="61"/>
  <c r="J1179" i="61"/>
  <c r="E1180" i="61"/>
  <c r="I1180" i="61"/>
  <c r="J1180" i="61"/>
  <c r="E1181" i="61"/>
  <c r="I1181" i="61"/>
  <c r="J1181" i="61"/>
  <c r="E1182" i="61"/>
  <c r="I1182" i="61"/>
  <c r="J1182" i="61"/>
  <c r="E1183" i="61"/>
  <c r="I1183" i="61"/>
  <c r="J1183" i="61"/>
  <c r="E1184" i="61"/>
  <c r="I1184" i="61"/>
  <c r="J1184" i="61"/>
  <c r="E1185" i="61"/>
  <c r="I1185" i="61"/>
  <c r="J1185" i="61"/>
  <c r="E1186" i="61"/>
  <c r="I1186" i="61"/>
  <c r="J1186" i="61"/>
  <c r="E1187" i="61"/>
  <c r="I1187" i="61"/>
  <c r="J1187" i="61"/>
  <c r="E1188" i="61"/>
  <c r="I1188" i="61"/>
  <c r="J1188" i="61"/>
  <c r="E1189" i="61"/>
  <c r="I1189" i="61"/>
  <c r="J1189" i="61"/>
  <c r="E1190" i="61"/>
  <c r="I1190" i="61"/>
  <c r="J1190" i="61"/>
  <c r="E1191" i="61"/>
  <c r="I1191" i="61"/>
  <c r="J1191" i="61"/>
  <c r="E1192" i="61"/>
  <c r="I1192" i="61"/>
  <c r="J1192" i="61"/>
  <c r="E1193" i="61"/>
  <c r="I1193" i="61"/>
  <c r="J1193" i="61"/>
  <c r="E1194" i="61"/>
  <c r="I1194" i="61"/>
  <c r="J1194" i="61"/>
  <c r="E1195" i="61"/>
  <c r="I1195" i="61"/>
  <c r="J1195" i="61"/>
  <c r="E1196" i="61"/>
  <c r="I1196" i="61"/>
  <c r="J1196" i="61"/>
  <c r="E1197" i="61"/>
  <c r="I1197" i="61"/>
  <c r="J1197" i="61"/>
  <c r="E1198" i="61"/>
  <c r="I1198" i="61"/>
  <c r="J1198" i="61"/>
  <c r="E1199" i="61"/>
  <c r="I1199" i="61"/>
  <c r="J1199" i="61"/>
  <c r="E1200" i="61"/>
  <c r="I1200" i="61"/>
  <c r="J1200" i="61"/>
  <c r="E1201" i="61"/>
  <c r="I1201" i="61"/>
  <c r="J1201" i="61"/>
  <c r="E1202" i="61"/>
  <c r="I1202" i="61"/>
  <c r="J1202" i="61"/>
  <c r="E1203" i="61"/>
  <c r="I1203" i="61"/>
  <c r="J1203" i="61"/>
  <c r="E1204" i="61"/>
  <c r="I1204" i="61"/>
  <c r="J1204" i="61"/>
  <c r="E1205" i="61"/>
  <c r="I1205" i="61"/>
  <c r="J1205" i="61"/>
  <c r="E1206" i="61"/>
  <c r="I1206" i="61"/>
  <c r="J1206" i="61"/>
  <c r="E1207" i="61"/>
  <c r="I1207" i="61"/>
  <c r="J1207" i="61"/>
  <c r="E1208" i="61"/>
  <c r="I1208" i="61"/>
  <c r="J1208" i="61"/>
  <c r="E1209" i="61"/>
  <c r="I1209" i="61"/>
  <c r="J1209" i="61"/>
  <c r="E1210" i="61"/>
  <c r="I1210" i="61"/>
  <c r="J1210" i="61"/>
  <c r="E1211" i="61"/>
  <c r="I1211" i="61"/>
  <c r="J1211" i="61"/>
  <c r="E1212" i="61"/>
  <c r="I1212" i="61"/>
  <c r="J1212" i="61"/>
  <c r="E1213" i="61"/>
  <c r="I1213" i="61"/>
  <c r="J1213" i="61"/>
  <c r="E1214" i="61"/>
  <c r="I1214" i="61"/>
  <c r="J1214" i="61"/>
  <c r="E1215" i="61"/>
  <c r="I1215" i="61"/>
  <c r="J1215" i="61"/>
  <c r="E1216" i="61"/>
  <c r="I1216" i="61"/>
  <c r="J1216" i="61"/>
  <c r="E1217" i="61"/>
  <c r="I1217" i="61"/>
  <c r="J1217" i="61"/>
  <c r="E1218" i="61"/>
  <c r="I1218" i="61"/>
  <c r="J1218" i="61"/>
  <c r="E1219" i="61"/>
  <c r="I1219" i="61"/>
  <c r="J1219" i="61"/>
  <c r="E1220" i="61"/>
  <c r="I1220" i="61"/>
  <c r="J1220" i="61"/>
  <c r="E1221" i="61"/>
  <c r="I1221" i="61"/>
  <c r="J1221" i="61"/>
  <c r="E1222" i="61"/>
  <c r="I1222" i="61"/>
  <c r="J1222" i="61"/>
  <c r="E1223" i="61"/>
  <c r="I1223" i="61"/>
  <c r="J1223" i="61"/>
  <c r="E1224" i="61"/>
  <c r="I1224" i="61"/>
  <c r="J1224" i="61"/>
  <c r="E1225" i="61"/>
  <c r="I1225" i="61"/>
  <c r="J1225" i="61"/>
  <c r="E1226" i="61"/>
  <c r="I1226" i="61"/>
  <c r="J1226" i="61"/>
  <c r="E1227" i="61"/>
  <c r="I1227" i="61"/>
  <c r="J1227" i="61"/>
  <c r="E1228" i="61"/>
  <c r="I1228" i="61"/>
  <c r="J1228" i="61"/>
  <c r="E1229" i="61"/>
  <c r="I1229" i="61"/>
  <c r="J1229" i="61"/>
  <c r="E1230" i="61"/>
  <c r="I1230" i="61"/>
  <c r="J1230" i="61"/>
  <c r="E1231" i="61"/>
  <c r="I1231" i="61"/>
  <c r="J1231" i="61"/>
  <c r="E1232" i="61"/>
  <c r="I1232" i="61"/>
  <c r="J1232" i="61"/>
  <c r="E1233" i="61"/>
  <c r="I1233" i="61"/>
  <c r="J1233" i="61"/>
  <c r="E1234" i="61"/>
  <c r="I1234" i="61"/>
  <c r="J1234" i="61"/>
  <c r="E1235" i="61"/>
  <c r="I1235" i="61"/>
  <c r="J1235" i="61"/>
  <c r="E1236" i="61"/>
  <c r="I1236" i="61"/>
  <c r="J1236" i="61"/>
  <c r="E1237" i="61"/>
  <c r="I1237" i="61"/>
  <c r="J1237" i="61"/>
  <c r="E1238" i="61"/>
  <c r="I1238" i="61"/>
  <c r="J1238" i="61"/>
  <c r="E1239" i="61"/>
  <c r="I1239" i="61"/>
  <c r="J1239" i="61"/>
  <c r="E1240" i="61"/>
  <c r="I1240" i="61"/>
  <c r="J1240" i="61"/>
  <c r="E1241" i="61"/>
  <c r="I1241" i="61"/>
  <c r="J1241" i="61"/>
  <c r="E1242" i="61"/>
  <c r="I1242" i="61"/>
  <c r="J1242" i="61"/>
  <c r="E1243" i="61"/>
  <c r="I1243" i="61"/>
  <c r="J1243" i="61"/>
  <c r="E1244" i="61"/>
  <c r="I1244" i="61"/>
  <c r="J1244" i="61"/>
  <c r="E1245" i="61"/>
  <c r="I1245" i="61"/>
  <c r="J1245" i="61"/>
  <c r="E1246" i="61"/>
  <c r="I1246" i="61"/>
  <c r="J1246" i="61"/>
  <c r="E1247" i="61"/>
  <c r="I1247" i="61"/>
  <c r="J1247" i="61"/>
  <c r="E1248" i="61"/>
  <c r="I1248" i="61"/>
  <c r="J1248" i="61"/>
  <c r="E1249" i="61"/>
  <c r="I1249" i="61"/>
  <c r="J1249" i="61"/>
  <c r="E1250" i="61"/>
  <c r="I1250" i="61"/>
  <c r="J1250" i="61"/>
  <c r="E1251" i="61"/>
  <c r="I1251" i="61"/>
  <c r="J1251" i="61"/>
  <c r="E1252" i="61"/>
  <c r="I1252" i="61"/>
  <c r="J1252" i="61"/>
  <c r="E1253" i="61"/>
  <c r="I1253" i="61"/>
  <c r="J1253" i="61"/>
  <c r="E1254" i="61"/>
  <c r="I1254" i="61"/>
  <c r="J1254" i="61"/>
  <c r="E1255" i="61"/>
  <c r="I1255" i="61"/>
  <c r="J1255" i="61"/>
  <c r="E1256" i="61"/>
  <c r="I1256" i="61"/>
  <c r="J1256" i="61"/>
  <c r="E1257" i="61"/>
  <c r="I1257" i="61"/>
  <c r="J1257" i="61"/>
  <c r="E1258" i="61"/>
  <c r="I1258" i="61"/>
  <c r="J1258" i="61"/>
  <c r="E1259" i="61"/>
  <c r="I1259" i="61"/>
  <c r="J1259" i="61"/>
  <c r="E1260" i="61"/>
  <c r="I1260" i="61"/>
  <c r="J1260" i="61"/>
  <c r="E1261" i="61"/>
  <c r="I1261" i="61"/>
  <c r="J1261" i="61"/>
  <c r="E1262" i="61"/>
  <c r="I1262" i="61"/>
  <c r="J1262" i="61"/>
  <c r="E1263" i="61"/>
  <c r="I1263" i="61"/>
  <c r="J1263" i="61"/>
  <c r="E1264" i="61"/>
  <c r="I1264" i="61"/>
  <c r="J1264" i="61"/>
  <c r="E1265" i="61"/>
  <c r="I1265" i="61"/>
  <c r="J1265" i="61"/>
  <c r="E1266" i="61"/>
  <c r="I1266" i="61"/>
  <c r="J1266" i="61"/>
  <c r="E1267" i="61"/>
  <c r="I1267" i="61"/>
  <c r="J1267" i="61"/>
  <c r="E1268" i="61"/>
  <c r="I1268" i="61"/>
  <c r="J1268" i="61"/>
  <c r="E1269" i="61"/>
  <c r="I1269" i="61"/>
  <c r="J1269" i="61"/>
  <c r="E1270" i="61"/>
  <c r="I1270" i="61"/>
  <c r="J1270" i="61"/>
  <c r="E1271" i="61"/>
  <c r="I1271" i="61"/>
  <c r="J1271" i="61"/>
  <c r="E1272" i="61"/>
  <c r="I1272" i="61"/>
  <c r="J1272" i="61"/>
  <c r="E1273" i="61"/>
  <c r="I1273" i="61"/>
  <c r="J1273" i="61"/>
  <c r="E1274" i="61"/>
  <c r="I1274" i="61"/>
  <c r="J1274" i="61"/>
  <c r="E1275" i="61"/>
  <c r="I1275" i="61"/>
  <c r="J1275" i="61"/>
  <c r="E1276" i="61"/>
  <c r="I1276" i="61"/>
  <c r="J1276" i="61"/>
  <c r="E1277" i="61"/>
  <c r="I1277" i="61"/>
  <c r="J1277" i="61"/>
  <c r="E1278" i="61"/>
  <c r="I1278" i="61"/>
  <c r="J1278" i="61"/>
  <c r="E1279" i="61"/>
  <c r="I1279" i="61"/>
  <c r="J1279" i="61"/>
  <c r="E1280" i="61"/>
  <c r="I1280" i="61"/>
  <c r="J1280" i="61"/>
  <c r="E1281" i="61"/>
  <c r="I1281" i="61"/>
  <c r="J1281" i="61"/>
  <c r="E1282" i="61"/>
  <c r="I1282" i="61"/>
  <c r="J1282" i="61"/>
  <c r="E1283" i="61"/>
  <c r="I1283" i="61"/>
  <c r="J1283" i="61"/>
  <c r="E1284" i="61"/>
  <c r="I1284" i="61"/>
  <c r="J1284" i="61"/>
  <c r="E1285" i="61"/>
  <c r="I1285" i="61"/>
  <c r="J1285" i="61"/>
  <c r="E1286" i="61"/>
  <c r="I1286" i="61"/>
  <c r="J1286" i="61"/>
  <c r="E1287" i="61"/>
  <c r="I1287" i="61"/>
  <c r="J1287" i="61"/>
  <c r="E1288" i="61"/>
  <c r="I1288" i="61"/>
  <c r="J1288" i="61"/>
  <c r="E1289" i="61"/>
  <c r="I1289" i="61"/>
  <c r="J1289" i="61"/>
  <c r="E1290" i="61"/>
  <c r="I1290" i="61"/>
  <c r="J1290" i="61"/>
  <c r="E1291" i="61"/>
  <c r="I1291" i="61"/>
  <c r="J1291" i="61"/>
  <c r="E1292" i="61"/>
  <c r="I1292" i="61"/>
  <c r="J1292" i="61"/>
  <c r="E1293" i="61"/>
  <c r="I1293" i="61"/>
  <c r="J1293" i="61"/>
  <c r="E1294" i="61"/>
  <c r="I1294" i="61"/>
  <c r="J1294" i="61"/>
  <c r="E1295" i="61"/>
  <c r="I1295" i="61"/>
  <c r="J1295" i="61"/>
  <c r="E1296" i="61"/>
  <c r="I1296" i="61"/>
  <c r="J1296" i="61"/>
  <c r="E1297" i="61"/>
  <c r="I1297" i="61"/>
  <c r="J1297" i="61"/>
  <c r="E1298" i="61"/>
  <c r="I1298" i="61"/>
  <c r="J1298" i="61"/>
  <c r="E1299" i="61"/>
  <c r="I1299" i="61"/>
  <c r="J1299" i="61"/>
  <c r="E1300" i="61"/>
  <c r="I1300" i="61"/>
  <c r="J1300" i="61"/>
  <c r="E1301" i="61"/>
  <c r="I1301" i="61"/>
  <c r="J1301" i="61"/>
  <c r="E1302" i="61"/>
  <c r="I1302" i="61"/>
  <c r="J1302" i="61"/>
  <c r="E1303" i="61"/>
  <c r="I1303" i="61"/>
  <c r="J1303" i="61"/>
  <c r="E1304" i="61"/>
  <c r="I1304" i="61"/>
  <c r="J1304" i="61"/>
  <c r="E1305" i="61"/>
  <c r="I1305" i="61"/>
  <c r="J1305" i="61"/>
  <c r="E1306" i="61"/>
  <c r="I1306" i="61"/>
  <c r="J1306" i="61"/>
  <c r="E1307" i="61"/>
  <c r="I1307" i="61"/>
  <c r="J1307" i="61"/>
  <c r="E1308" i="61"/>
  <c r="I1308" i="61"/>
  <c r="J1308" i="61"/>
  <c r="E1309" i="61"/>
  <c r="I1309" i="61"/>
  <c r="J1309" i="61"/>
  <c r="E1310" i="61"/>
  <c r="I1310" i="61"/>
  <c r="J1310" i="61"/>
  <c r="E1311" i="61"/>
  <c r="I1311" i="61"/>
  <c r="J1311" i="61"/>
  <c r="E1312" i="61"/>
  <c r="I1312" i="61"/>
  <c r="J1312" i="61"/>
  <c r="E1313" i="61"/>
  <c r="I1313" i="61"/>
  <c r="J1313" i="61"/>
  <c r="E1314" i="61"/>
  <c r="I1314" i="61"/>
  <c r="J1314" i="61"/>
  <c r="E1315" i="61"/>
  <c r="I1315" i="61"/>
  <c r="J1315" i="61"/>
  <c r="E1316" i="61"/>
  <c r="I1316" i="61"/>
  <c r="J1316" i="61"/>
  <c r="E1317" i="61"/>
  <c r="I1317" i="61"/>
  <c r="J1317" i="61"/>
  <c r="E1318" i="61"/>
  <c r="I1318" i="61"/>
  <c r="J1318" i="61"/>
  <c r="E1319" i="61"/>
  <c r="I1319" i="61"/>
  <c r="J1319" i="61"/>
  <c r="E1320" i="61"/>
  <c r="I1320" i="61"/>
  <c r="J1320" i="61"/>
  <c r="E1321" i="61"/>
  <c r="I1321" i="61"/>
  <c r="J1321" i="61"/>
  <c r="E1322" i="61"/>
  <c r="I1322" i="61"/>
  <c r="J1322" i="61"/>
  <c r="E1323" i="61"/>
  <c r="I1323" i="61"/>
  <c r="J1323" i="61"/>
  <c r="E1324" i="61"/>
  <c r="I1324" i="61"/>
  <c r="J1324" i="61"/>
  <c r="E1325" i="61"/>
  <c r="I1325" i="61"/>
  <c r="J1325" i="61"/>
  <c r="E1326" i="61"/>
  <c r="I1326" i="61"/>
  <c r="J1326" i="61"/>
  <c r="E1327" i="61"/>
  <c r="I1327" i="61"/>
  <c r="J1327" i="61"/>
  <c r="E1328" i="61"/>
  <c r="I1328" i="61"/>
  <c r="J1328" i="61"/>
  <c r="E1329" i="61"/>
  <c r="I1329" i="61"/>
  <c r="J1329" i="61"/>
  <c r="E1330" i="61"/>
  <c r="I1330" i="61"/>
  <c r="J1330" i="61"/>
  <c r="E1331" i="61"/>
  <c r="I1331" i="61"/>
  <c r="J1331" i="61"/>
  <c r="E1332" i="61"/>
  <c r="I1332" i="61"/>
  <c r="J1332" i="61"/>
  <c r="E1333" i="61"/>
  <c r="I1333" i="61"/>
  <c r="J1333" i="61"/>
  <c r="E1334" i="61"/>
  <c r="I1334" i="61"/>
  <c r="J1334" i="61"/>
  <c r="E1335" i="61"/>
  <c r="I1335" i="61"/>
  <c r="J1335" i="61"/>
  <c r="E1336" i="61"/>
  <c r="I1336" i="61"/>
  <c r="J1336" i="61"/>
  <c r="E1337" i="61"/>
  <c r="I1337" i="61"/>
  <c r="J1337" i="61"/>
  <c r="E1338" i="61"/>
  <c r="I1338" i="61"/>
  <c r="J1338" i="61"/>
  <c r="E1339" i="61"/>
  <c r="I1339" i="61"/>
  <c r="J1339" i="61"/>
  <c r="E1340" i="61"/>
  <c r="I1340" i="61"/>
  <c r="J1340" i="61"/>
  <c r="E1341" i="61"/>
  <c r="I1341" i="61"/>
  <c r="J1341" i="61"/>
  <c r="E1342" i="61"/>
  <c r="I1342" i="61"/>
  <c r="J1342" i="61"/>
  <c r="E1343" i="61"/>
  <c r="I1343" i="61"/>
  <c r="J1343" i="61"/>
  <c r="E1344" i="61"/>
  <c r="I1344" i="61"/>
  <c r="J1344" i="61"/>
  <c r="E1345" i="61"/>
  <c r="I1345" i="61"/>
  <c r="J1345" i="61"/>
  <c r="E1346" i="61"/>
  <c r="I1346" i="61"/>
  <c r="J1346" i="61"/>
  <c r="E1347" i="61"/>
  <c r="I1347" i="61"/>
  <c r="J1347" i="61"/>
  <c r="E1348" i="61"/>
  <c r="I1348" i="61"/>
  <c r="J1348" i="61"/>
  <c r="E1349" i="61"/>
  <c r="I1349" i="61"/>
  <c r="J1349" i="61"/>
  <c r="E1350" i="61"/>
  <c r="I1350" i="61"/>
  <c r="J1350" i="61"/>
  <c r="E1351" i="61"/>
  <c r="I1351" i="61"/>
  <c r="J1351" i="61"/>
  <c r="E1352" i="61"/>
  <c r="I1352" i="61"/>
  <c r="J1352" i="61"/>
  <c r="E1353" i="61"/>
  <c r="I1353" i="61"/>
  <c r="J1353" i="61"/>
  <c r="E1354" i="61"/>
  <c r="I1354" i="61"/>
  <c r="J1354" i="61"/>
  <c r="E1355" i="61"/>
  <c r="I1355" i="61"/>
  <c r="J1355" i="61"/>
  <c r="E1356" i="61"/>
  <c r="I1356" i="61"/>
  <c r="J1356" i="61"/>
  <c r="E1357" i="61"/>
  <c r="I1357" i="61"/>
  <c r="J1357" i="61"/>
  <c r="E1358" i="61"/>
  <c r="I1358" i="61"/>
  <c r="J1358" i="61"/>
  <c r="E1359" i="61"/>
  <c r="I1359" i="61"/>
  <c r="J1359" i="61"/>
  <c r="E1360" i="61"/>
  <c r="I1360" i="61"/>
  <c r="J1360" i="61"/>
  <c r="E1361" i="61"/>
  <c r="I1361" i="61"/>
  <c r="J1361" i="61"/>
  <c r="E1362" i="61"/>
  <c r="I1362" i="61"/>
  <c r="J1362" i="61"/>
  <c r="E1363" i="61"/>
  <c r="I1363" i="61"/>
  <c r="J1363" i="61"/>
  <c r="E1364" i="61"/>
  <c r="I1364" i="61"/>
  <c r="J1364" i="61"/>
  <c r="E1365" i="61"/>
  <c r="I1365" i="61"/>
  <c r="J1365" i="61"/>
  <c r="E1366" i="61"/>
  <c r="I1366" i="61"/>
  <c r="J1366" i="61"/>
  <c r="E1367" i="61"/>
  <c r="I1367" i="61"/>
  <c r="J1367" i="61"/>
  <c r="E1368" i="61"/>
  <c r="I1368" i="61"/>
  <c r="J1368" i="61"/>
  <c r="E1369" i="61"/>
  <c r="I1369" i="61"/>
  <c r="J1369" i="61"/>
  <c r="E1370" i="61"/>
  <c r="I1370" i="61"/>
  <c r="J1370" i="61"/>
  <c r="E1371" i="61"/>
  <c r="I1371" i="61"/>
  <c r="J1371" i="61"/>
  <c r="E1372" i="61"/>
  <c r="I1372" i="61"/>
  <c r="J1372" i="61"/>
  <c r="E1373" i="61"/>
  <c r="I1373" i="61"/>
  <c r="J1373" i="61"/>
  <c r="E1374" i="61"/>
  <c r="I1374" i="61"/>
  <c r="J1374" i="61"/>
  <c r="E1375" i="61"/>
  <c r="I1375" i="61"/>
  <c r="J1375" i="61"/>
  <c r="E1376" i="61"/>
  <c r="I1376" i="61"/>
  <c r="J1376" i="61"/>
  <c r="E1377" i="61"/>
  <c r="I1377" i="61"/>
  <c r="J1377" i="61"/>
  <c r="E1378" i="61"/>
  <c r="I1378" i="61"/>
  <c r="J1378" i="61"/>
  <c r="E1379" i="61"/>
  <c r="I1379" i="61"/>
  <c r="J1379" i="61"/>
  <c r="E1380" i="61"/>
  <c r="I1380" i="61"/>
  <c r="J1380" i="61"/>
  <c r="E1381" i="61"/>
  <c r="I1381" i="61"/>
  <c r="J1381" i="61"/>
  <c r="E1382" i="61"/>
  <c r="I1382" i="61"/>
  <c r="J1382" i="61"/>
  <c r="E1383" i="61"/>
  <c r="I1383" i="61"/>
  <c r="J1383" i="61"/>
  <c r="E1384" i="61"/>
  <c r="I1384" i="61"/>
  <c r="J1384" i="61"/>
  <c r="E1385" i="61"/>
  <c r="I1385" i="61"/>
  <c r="J1385" i="61"/>
  <c r="E1386" i="61"/>
  <c r="I1386" i="61"/>
  <c r="J1386" i="61"/>
  <c r="E1387" i="61"/>
  <c r="I1387" i="61"/>
  <c r="J1387" i="61"/>
  <c r="E1388" i="61"/>
  <c r="I1388" i="61"/>
  <c r="J1388" i="61"/>
  <c r="E1389" i="61"/>
  <c r="I1389" i="61"/>
  <c r="J1389" i="61"/>
  <c r="E1390" i="61"/>
  <c r="I1390" i="61"/>
  <c r="J1390" i="61"/>
  <c r="E1391" i="61"/>
  <c r="I1391" i="61"/>
  <c r="J1391" i="61"/>
  <c r="E1392" i="61"/>
  <c r="I1392" i="61"/>
  <c r="J1392" i="61"/>
  <c r="E1393" i="61"/>
  <c r="I1393" i="61"/>
  <c r="J1393" i="61"/>
  <c r="E1394" i="61"/>
  <c r="I1394" i="61"/>
  <c r="J1394" i="61"/>
  <c r="E1395" i="61"/>
  <c r="I1395" i="61"/>
  <c r="J1395" i="61"/>
  <c r="E1396" i="61"/>
  <c r="I1396" i="61"/>
  <c r="J1396" i="61"/>
  <c r="E1397" i="61"/>
  <c r="I1397" i="61"/>
  <c r="J1397" i="61"/>
  <c r="E1398" i="61"/>
  <c r="I1398" i="61"/>
  <c r="J1398" i="61"/>
  <c r="E1399" i="61"/>
  <c r="I1399" i="61"/>
  <c r="J1399" i="61"/>
  <c r="E1400" i="61"/>
  <c r="I1400" i="61"/>
  <c r="J1400" i="61"/>
  <c r="E1401" i="61"/>
  <c r="I1401" i="61"/>
  <c r="J1401" i="61"/>
  <c r="E1402" i="61"/>
  <c r="I1402" i="61"/>
  <c r="J1402" i="61"/>
  <c r="E1403" i="61"/>
  <c r="I1403" i="61"/>
  <c r="J1403" i="61"/>
  <c r="E1404" i="61"/>
  <c r="I1404" i="61"/>
  <c r="J1404" i="61"/>
  <c r="E1405" i="61"/>
  <c r="I1405" i="61"/>
  <c r="J1405" i="61"/>
  <c r="E1406" i="61"/>
  <c r="I1406" i="61"/>
  <c r="J1406" i="61"/>
  <c r="E1407" i="61"/>
  <c r="I1407" i="61"/>
  <c r="J1407" i="61"/>
  <c r="E1408" i="61"/>
  <c r="I1408" i="61"/>
  <c r="J1408" i="61"/>
  <c r="E1409" i="61"/>
  <c r="I1409" i="61"/>
  <c r="J1409" i="61"/>
  <c r="E1410" i="61"/>
  <c r="I1410" i="61"/>
  <c r="J1410" i="61"/>
  <c r="E1411" i="61"/>
  <c r="I1411" i="61"/>
  <c r="J1411" i="61"/>
  <c r="E1412" i="61"/>
  <c r="I1412" i="61"/>
  <c r="J1412" i="61"/>
  <c r="E1413" i="61"/>
  <c r="I1413" i="61"/>
  <c r="J1413" i="61"/>
  <c r="E1414" i="61"/>
  <c r="I1414" i="61"/>
  <c r="J1414" i="61"/>
  <c r="E1415" i="61"/>
  <c r="I1415" i="61"/>
  <c r="J1415" i="61"/>
  <c r="E1416" i="61"/>
  <c r="I1416" i="61"/>
  <c r="J1416" i="61"/>
  <c r="E1417" i="61"/>
  <c r="I1417" i="61"/>
  <c r="J1417" i="61"/>
  <c r="E1418" i="61"/>
  <c r="I1418" i="61"/>
  <c r="J1418" i="61"/>
  <c r="E1419" i="61"/>
  <c r="I1419" i="61"/>
  <c r="J1419" i="61"/>
  <c r="E1420" i="61"/>
  <c r="I1420" i="61"/>
  <c r="J1420" i="61"/>
  <c r="E1421" i="61"/>
  <c r="I1421" i="61"/>
  <c r="J1421" i="61"/>
  <c r="E1422" i="61"/>
  <c r="I1422" i="61"/>
  <c r="J1422" i="61"/>
  <c r="E1423" i="61"/>
  <c r="I1423" i="61"/>
  <c r="J1423" i="61"/>
  <c r="E1424" i="61"/>
  <c r="I1424" i="61"/>
  <c r="J1424" i="61"/>
  <c r="E1425" i="61"/>
  <c r="I1425" i="61"/>
  <c r="J1425" i="61"/>
  <c r="E1426" i="61"/>
  <c r="I1426" i="61"/>
  <c r="J1426" i="61"/>
  <c r="E1427" i="61"/>
  <c r="I1427" i="61"/>
  <c r="J1427" i="61"/>
  <c r="E1428" i="61"/>
  <c r="I1428" i="61"/>
  <c r="J1428" i="61"/>
  <c r="E1429" i="61"/>
  <c r="I1429" i="61"/>
  <c r="J1429" i="61"/>
  <c r="E1430" i="61"/>
  <c r="I1430" i="61"/>
  <c r="J1430" i="61"/>
  <c r="E1431" i="61"/>
  <c r="I1431" i="61"/>
  <c r="J1431" i="61"/>
  <c r="E1432" i="61"/>
  <c r="I1432" i="61"/>
  <c r="J1432" i="61"/>
  <c r="E1433" i="61"/>
  <c r="I1433" i="61"/>
  <c r="J1433" i="61"/>
  <c r="E1434" i="61"/>
  <c r="I1434" i="61"/>
  <c r="J1434" i="61"/>
  <c r="E1435" i="61"/>
  <c r="I1435" i="61"/>
  <c r="J1435" i="61"/>
  <c r="E1436" i="61"/>
  <c r="I1436" i="61"/>
  <c r="J1436" i="61"/>
  <c r="E1437" i="61"/>
  <c r="I1437" i="61"/>
  <c r="J1437" i="61"/>
  <c r="E1438" i="61"/>
  <c r="I1438" i="61"/>
  <c r="J1438" i="61"/>
  <c r="E1439" i="61"/>
  <c r="I1439" i="61"/>
  <c r="J1439" i="61"/>
  <c r="E1440" i="61"/>
  <c r="I1440" i="61"/>
  <c r="J1440" i="61"/>
  <c r="E1441" i="61"/>
  <c r="I1441" i="61"/>
  <c r="J1441" i="61"/>
  <c r="E1442" i="61"/>
  <c r="I1442" i="61"/>
  <c r="J1442" i="61"/>
  <c r="E1443" i="61"/>
  <c r="I1443" i="61"/>
  <c r="J1443" i="61"/>
  <c r="E1444" i="61"/>
  <c r="I1444" i="61"/>
  <c r="J1444" i="61"/>
  <c r="E1445" i="61"/>
  <c r="I1445" i="61"/>
  <c r="J1445" i="61"/>
  <c r="E1446" i="61"/>
  <c r="I1446" i="61"/>
  <c r="J1446" i="61"/>
  <c r="E1447" i="61"/>
  <c r="I1447" i="61"/>
  <c r="J1447" i="61"/>
  <c r="E1448" i="61"/>
  <c r="I1448" i="61"/>
  <c r="J1448" i="61"/>
  <c r="E1449" i="61"/>
  <c r="I1449" i="61"/>
  <c r="J1449" i="61"/>
  <c r="E1450" i="61"/>
  <c r="I1450" i="61"/>
  <c r="J1450" i="61"/>
  <c r="E1451" i="61"/>
  <c r="I1451" i="61"/>
  <c r="J1451" i="61"/>
  <c r="E1452" i="61"/>
  <c r="I1452" i="61"/>
  <c r="J1452" i="61"/>
  <c r="E1453" i="61"/>
  <c r="I1453" i="61"/>
  <c r="J1453" i="61"/>
  <c r="E1454" i="61"/>
  <c r="I1454" i="61"/>
  <c r="J1454" i="61"/>
  <c r="E1455" i="61"/>
  <c r="I1455" i="61"/>
  <c r="J1455" i="61"/>
  <c r="E1456" i="61"/>
  <c r="I1456" i="61"/>
  <c r="J1456" i="61"/>
  <c r="E1457" i="61"/>
  <c r="I1457" i="61"/>
  <c r="J1457" i="61"/>
  <c r="E1458" i="61"/>
  <c r="I1458" i="61"/>
  <c r="J1458" i="61"/>
  <c r="E1459" i="61"/>
  <c r="I1459" i="61"/>
  <c r="J1459" i="61"/>
  <c r="E1460" i="61"/>
  <c r="I1460" i="61"/>
  <c r="J1460" i="61"/>
  <c r="E1461" i="61"/>
  <c r="I1461" i="61"/>
  <c r="J1461" i="61"/>
  <c r="E1462" i="61"/>
  <c r="I1462" i="61"/>
  <c r="J1462" i="61"/>
  <c r="E1463" i="61"/>
  <c r="I1463" i="61"/>
  <c r="J1463" i="61"/>
  <c r="E1464" i="61"/>
  <c r="I1464" i="61"/>
  <c r="J1464" i="61"/>
  <c r="E1465" i="61"/>
  <c r="I1465" i="61"/>
  <c r="J1465" i="61"/>
  <c r="E1466" i="61"/>
  <c r="I1466" i="61"/>
  <c r="J1466" i="61"/>
  <c r="E1467" i="61"/>
  <c r="I1467" i="61"/>
  <c r="J1467" i="61"/>
  <c r="E1468" i="61"/>
  <c r="I1468" i="61"/>
  <c r="J1468" i="61"/>
  <c r="E1469" i="61"/>
  <c r="I1469" i="61"/>
  <c r="J1469" i="61"/>
  <c r="E1470" i="61"/>
  <c r="I1470" i="61"/>
  <c r="J1470" i="61"/>
  <c r="E1471" i="61"/>
  <c r="I1471" i="61"/>
  <c r="J1471" i="61"/>
  <c r="E1472" i="61"/>
  <c r="I1472" i="61"/>
  <c r="J1472" i="61"/>
  <c r="E1473" i="61"/>
  <c r="I1473" i="61"/>
  <c r="J1473" i="61"/>
  <c r="E1474" i="61"/>
  <c r="I1474" i="61"/>
  <c r="J1474" i="61"/>
  <c r="E1475" i="61"/>
  <c r="I1475" i="61"/>
  <c r="J1475" i="61"/>
  <c r="E1476" i="61"/>
  <c r="I1476" i="61"/>
  <c r="J1476" i="61"/>
  <c r="E1477" i="61"/>
  <c r="I1477" i="61"/>
  <c r="J1477" i="61"/>
  <c r="E1478" i="61"/>
  <c r="I1478" i="61"/>
  <c r="J1478" i="61"/>
  <c r="E1479" i="61"/>
  <c r="I1479" i="61"/>
  <c r="J1479" i="61"/>
  <c r="E1480" i="61"/>
  <c r="I1480" i="61"/>
  <c r="J1480" i="61"/>
  <c r="E1481" i="61"/>
  <c r="I1481" i="61"/>
  <c r="J1481" i="61"/>
  <c r="E1482" i="61"/>
  <c r="I1482" i="61"/>
  <c r="J1482" i="61"/>
  <c r="E1483" i="61"/>
  <c r="I1483" i="61"/>
  <c r="J1483" i="61"/>
  <c r="E1484" i="61"/>
  <c r="I1484" i="61"/>
  <c r="J1484" i="61"/>
  <c r="E1485" i="61"/>
  <c r="I1485" i="61"/>
  <c r="J1485" i="61"/>
  <c r="E1486" i="61"/>
  <c r="I1486" i="61"/>
  <c r="J1486" i="61"/>
  <c r="E1487" i="61"/>
  <c r="I1487" i="61"/>
  <c r="J1487" i="61"/>
  <c r="E1488" i="61"/>
  <c r="I1488" i="61"/>
  <c r="J1488" i="61"/>
  <c r="E1489" i="61"/>
  <c r="I1489" i="61"/>
  <c r="J1489" i="61"/>
  <c r="E1490" i="61"/>
  <c r="I1490" i="61"/>
  <c r="J1490" i="61"/>
  <c r="E1491" i="61"/>
  <c r="I1491" i="61"/>
  <c r="J1491" i="61"/>
  <c r="E1492" i="61"/>
  <c r="I1492" i="61"/>
  <c r="J1492" i="61"/>
  <c r="E1493" i="61"/>
  <c r="I1493" i="61"/>
  <c r="J1493" i="61"/>
  <c r="E1494" i="61"/>
  <c r="I1494" i="61"/>
  <c r="J1494" i="61"/>
  <c r="E1495" i="61"/>
  <c r="I1495" i="61"/>
  <c r="J1495" i="61"/>
  <c r="E1496" i="61"/>
  <c r="I1496" i="61"/>
  <c r="J1496" i="61"/>
  <c r="E1497" i="61"/>
  <c r="I1497" i="61"/>
  <c r="J1497" i="61"/>
  <c r="E1498" i="61"/>
  <c r="I1498" i="61"/>
  <c r="J1498" i="61"/>
  <c r="E1499" i="61"/>
  <c r="I1499" i="61"/>
  <c r="J1499" i="61"/>
  <c r="E1500" i="61"/>
  <c r="I1500" i="61"/>
  <c r="J1500" i="61"/>
  <c r="E1501" i="61"/>
  <c r="I1501" i="61"/>
  <c r="J1501" i="61"/>
  <c r="E1502" i="61"/>
  <c r="I1502" i="61"/>
  <c r="J1502" i="61"/>
  <c r="E1503" i="61"/>
  <c r="I1503" i="61"/>
  <c r="J1503" i="61"/>
  <c r="E1504" i="61"/>
  <c r="I1504" i="61"/>
  <c r="J1504" i="61"/>
  <c r="E1505" i="61"/>
  <c r="I1505" i="61"/>
  <c r="J1505" i="61"/>
  <c r="E1506" i="61"/>
  <c r="I1506" i="61"/>
  <c r="J1506" i="61"/>
  <c r="E1507" i="61"/>
  <c r="I1507" i="61"/>
  <c r="J1507" i="61"/>
  <c r="E1508" i="61"/>
  <c r="I1508" i="61"/>
  <c r="J1508" i="61"/>
  <c r="E1509" i="61"/>
  <c r="I1509" i="61"/>
  <c r="J1509" i="61"/>
  <c r="E1510" i="61"/>
  <c r="I1510" i="61"/>
  <c r="J1510" i="61"/>
  <c r="E1511" i="61"/>
  <c r="I1511" i="61"/>
  <c r="J1511" i="61"/>
  <c r="E1512" i="61"/>
  <c r="I1512" i="61"/>
  <c r="J1512" i="61"/>
  <c r="E1513" i="61"/>
  <c r="I1513" i="61"/>
  <c r="J1513" i="61"/>
  <c r="E1514" i="61"/>
  <c r="I1514" i="61"/>
  <c r="J1514" i="61"/>
  <c r="E1515" i="61"/>
  <c r="I1515" i="61"/>
  <c r="J1515" i="61"/>
  <c r="E1516" i="61"/>
  <c r="I1516" i="61"/>
  <c r="J1516" i="61"/>
  <c r="E1517" i="61"/>
  <c r="I1517" i="61"/>
  <c r="J1517" i="61"/>
  <c r="E1518" i="61"/>
  <c r="I1518" i="61"/>
  <c r="J1518" i="61"/>
  <c r="E1519" i="61"/>
  <c r="I1519" i="61"/>
  <c r="J1519" i="61"/>
  <c r="E1520" i="61"/>
  <c r="I1520" i="61"/>
  <c r="J1520" i="61"/>
  <c r="E1521" i="61"/>
  <c r="I1521" i="61"/>
  <c r="J1521" i="61"/>
  <c r="E1522" i="61"/>
  <c r="I1522" i="61"/>
  <c r="J1522" i="61"/>
  <c r="E1523" i="61"/>
  <c r="I1523" i="61"/>
  <c r="J1523" i="61"/>
  <c r="E1524" i="61"/>
  <c r="I1524" i="61"/>
  <c r="J1524" i="61"/>
  <c r="E1525" i="61"/>
  <c r="I1525" i="61"/>
  <c r="J1525" i="61"/>
  <c r="E1526" i="61"/>
  <c r="I1526" i="61"/>
  <c r="J1526" i="61"/>
  <c r="E1527" i="61"/>
  <c r="I1527" i="61"/>
  <c r="J1527" i="61"/>
  <c r="E1528" i="61"/>
  <c r="I1528" i="61"/>
  <c r="J1528" i="61"/>
  <c r="E1529" i="61"/>
  <c r="I1529" i="61"/>
  <c r="J1529" i="61"/>
  <c r="E1530" i="61"/>
  <c r="I1530" i="61"/>
  <c r="J1530" i="61"/>
  <c r="E1531" i="61"/>
  <c r="I1531" i="61"/>
  <c r="J1531" i="61"/>
  <c r="E1532" i="61"/>
  <c r="I1532" i="61"/>
  <c r="J1532" i="61"/>
  <c r="E1533" i="61"/>
  <c r="I1533" i="61"/>
  <c r="J1533" i="61"/>
  <c r="E1534" i="61"/>
  <c r="I1534" i="61"/>
  <c r="J1534" i="61"/>
  <c r="E1535" i="61"/>
  <c r="I1535" i="61"/>
  <c r="J1535" i="61"/>
  <c r="E1536" i="61"/>
  <c r="I1536" i="61"/>
  <c r="J1536" i="61"/>
  <c r="E1537" i="61"/>
  <c r="I1537" i="61"/>
  <c r="J1537" i="61"/>
  <c r="E1538" i="61"/>
  <c r="I1538" i="61"/>
  <c r="J1538" i="61"/>
  <c r="E1539" i="61"/>
  <c r="I1539" i="61"/>
  <c r="J1539" i="61"/>
  <c r="E1540" i="61"/>
  <c r="I1540" i="61"/>
  <c r="J1540" i="61"/>
  <c r="E1541" i="61"/>
  <c r="I1541" i="61"/>
  <c r="J1541" i="61"/>
  <c r="E1542" i="61"/>
  <c r="I1542" i="61"/>
  <c r="J1542" i="61"/>
  <c r="E1543" i="61"/>
  <c r="I1543" i="61"/>
  <c r="J1543" i="61"/>
  <c r="E1544" i="61"/>
  <c r="I1544" i="61"/>
  <c r="J1544" i="61"/>
  <c r="E1545" i="61"/>
  <c r="I1545" i="61"/>
  <c r="J1545" i="61"/>
  <c r="E1546" i="61"/>
  <c r="I1546" i="61"/>
  <c r="J1546" i="61"/>
  <c r="E1547" i="61"/>
  <c r="I1547" i="61"/>
  <c r="J1547" i="61"/>
  <c r="E1548" i="61"/>
  <c r="I1548" i="61"/>
  <c r="J1548" i="61"/>
  <c r="E1549" i="61"/>
  <c r="I1549" i="61"/>
  <c r="J1549" i="61"/>
  <c r="E1550" i="61"/>
  <c r="I1550" i="61"/>
  <c r="J1550" i="61"/>
  <c r="E1551" i="61"/>
  <c r="I1551" i="61"/>
  <c r="J1551" i="61"/>
  <c r="E1552" i="61"/>
  <c r="I1552" i="61"/>
  <c r="J1552" i="61"/>
  <c r="E1553" i="61"/>
  <c r="I1553" i="61"/>
  <c r="J1553" i="61"/>
  <c r="E1554" i="61"/>
  <c r="I1554" i="61"/>
  <c r="J1554" i="61"/>
  <c r="E1555" i="61"/>
  <c r="I1555" i="61"/>
  <c r="J1555" i="61"/>
  <c r="E1556" i="61"/>
  <c r="I1556" i="61"/>
  <c r="J1556" i="61"/>
  <c r="E1557" i="61"/>
  <c r="I1557" i="61"/>
  <c r="J1557" i="61"/>
  <c r="E1558" i="61"/>
  <c r="I1558" i="61"/>
  <c r="J1558" i="61"/>
  <c r="E1559" i="61"/>
  <c r="I1559" i="61"/>
  <c r="J1559" i="61"/>
  <c r="E1560" i="61"/>
  <c r="I1560" i="61"/>
  <c r="J1560" i="61"/>
  <c r="E1561" i="61"/>
  <c r="I1561" i="61"/>
  <c r="J1561" i="61"/>
  <c r="E1562" i="61"/>
  <c r="I1562" i="61"/>
  <c r="J1562" i="61"/>
  <c r="E1563" i="61"/>
  <c r="I1563" i="61"/>
  <c r="J1563" i="61"/>
  <c r="E1564" i="61"/>
  <c r="I1564" i="61"/>
  <c r="J1564" i="61"/>
  <c r="E1565" i="61"/>
  <c r="I1565" i="61"/>
  <c r="J1565" i="61"/>
  <c r="E1566" i="61"/>
  <c r="I1566" i="61"/>
  <c r="J1566" i="61"/>
  <c r="E1567" i="61"/>
  <c r="I1567" i="61"/>
  <c r="J1567" i="61"/>
  <c r="E1568" i="61"/>
  <c r="I1568" i="61"/>
  <c r="J1568" i="61"/>
  <c r="E1569" i="61"/>
  <c r="I1569" i="61"/>
  <c r="J1569" i="61"/>
  <c r="E1570" i="61"/>
  <c r="I1570" i="61"/>
  <c r="J1570" i="61"/>
  <c r="E1571" i="61"/>
  <c r="I1571" i="61"/>
  <c r="J1571" i="61"/>
  <c r="E1572" i="61"/>
  <c r="I1572" i="61"/>
  <c r="J1572" i="61"/>
  <c r="E1573" i="61"/>
  <c r="I1573" i="61"/>
  <c r="J1573" i="61"/>
  <c r="E1574" i="61"/>
  <c r="I1574" i="61"/>
  <c r="J1574" i="61"/>
  <c r="E1575" i="61"/>
  <c r="I1575" i="61"/>
  <c r="J1575" i="61"/>
  <c r="E1576" i="61"/>
  <c r="I1576" i="61"/>
  <c r="J1576" i="61"/>
  <c r="E1577" i="61"/>
  <c r="I1577" i="61"/>
  <c r="J1577" i="61"/>
  <c r="E1578" i="61"/>
  <c r="I1578" i="61"/>
  <c r="J1578" i="61"/>
  <c r="E1579" i="61"/>
  <c r="I1579" i="61"/>
  <c r="J1579" i="61"/>
  <c r="E1580" i="61"/>
  <c r="I1580" i="61"/>
  <c r="J1580" i="61"/>
  <c r="E1581" i="61"/>
  <c r="I1581" i="61"/>
  <c r="J1581" i="61"/>
  <c r="E1582" i="61"/>
  <c r="I1582" i="61"/>
  <c r="J1582" i="61"/>
  <c r="E1583" i="61"/>
  <c r="I1583" i="61"/>
  <c r="J1583" i="61"/>
  <c r="E1584" i="61"/>
  <c r="I1584" i="61"/>
  <c r="J1584" i="61"/>
  <c r="E1585" i="61"/>
  <c r="I1585" i="61"/>
  <c r="J1585" i="61"/>
  <c r="E1586" i="61"/>
  <c r="I1586" i="61"/>
  <c r="J1586" i="61"/>
  <c r="E1587" i="61"/>
  <c r="I1587" i="61"/>
  <c r="J1587" i="61"/>
  <c r="E1588" i="61"/>
  <c r="I1588" i="61"/>
  <c r="J1588" i="61"/>
  <c r="E1589" i="61"/>
  <c r="I1589" i="61"/>
  <c r="J1589" i="61"/>
  <c r="E1590" i="61"/>
  <c r="I1590" i="61"/>
  <c r="J1590" i="61"/>
  <c r="E1591" i="61"/>
  <c r="I1591" i="61"/>
  <c r="J1591" i="61"/>
  <c r="E1592" i="61"/>
  <c r="I1592" i="61"/>
  <c r="J1592" i="61"/>
  <c r="E1593" i="61"/>
  <c r="I1593" i="61"/>
  <c r="J1593" i="61"/>
  <c r="E1594" i="61"/>
  <c r="I1594" i="61"/>
  <c r="J1594" i="61"/>
  <c r="E1595" i="61"/>
  <c r="I1595" i="61"/>
  <c r="J1595" i="61"/>
  <c r="E1596" i="61"/>
  <c r="I1596" i="61"/>
  <c r="J1596" i="61"/>
  <c r="E1597" i="61"/>
  <c r="I1597" i="61"/>
  <c r="J1597" i="61"/>
  <c r="E1598" i="61"/>
  <c r="I1598" i="61"/>
  <c r="J1598" i="61"/>
  <c r="E1599" i="61"/>
  <c r="I1599" i="61"/>
  <c r="J1599" i="61"/>
  <c r="E1600" i="61"/>
  <c r="I1600" i="61"/>
  <c r="J1600" i="61"/>
  <c r="E1601" i="61"/>
  <c r="I1601" i="61"/>
  <c r="J1601" i="61"/>
  <c r="E1602" i="61"/>
  <c r="I1602" i="61"/>
  <c r="J1602" i="61"/>
  <c r="E1603" i="61"/>
  <c r="I1603" i="61"/>
  <c r="J1603" i="61"/>
  <c r="E1604" i="61"/>
  <c r="I1604" i="61"/>
  <c r="J1604" i="61"/>
  <c r="E1605" i="61"/>
  <c r="I1605" i="61"/>
  <c r="J1605" i="61"/>
  <c r="E1606" i="61"/>
  <c r="I1606" i="61"/>
  <c r="J1606" i="61"/>
  <c r="E1607" i="61"/>
  <c r="I1607" i="61"/>
  <c r="J1607" i="61"/>
  <c r="E1608" i="61"/>
  <c r="I1608" i="61"/>
  <c r="J1608" i="61"/>
  <c r="E1609" i="61"/>
  <c r="I1609" i="61"/>
  <c r="J1609" i="61"/>
  <c r="E1610" i="61"/>
  <c r="I1610" i="61"/>
  <c r="J1610" i="61"/>
  <c r="E1611" i="61"/>
  <c r="I1611" i="61"/>
  <c r="J1611" i="61"/>
  <c r="E1612" i="61"/>
  <c r="I1612" i="61"/>
  <c r="J1612" i="61"/>
  <c r="E1613" i="61"/>
  <c r="I1613" i="61"/>
  <c r="J1613" i="61"/>
  <c r="E1614" i="61"/>
  <c r="I1614" i="61"/>
  <c r="J1614" i="61"/>
  <c r="E1615" i="61"/>
  <c r="I1615" i="61"/>
  <c r="J1615" i="61"/>
  <c r="E1616" i="61"/>
  <c r="I1616" i="61"/>
  <c r="J1616" i="61"/>
  <c r="E1617" i="61"/>
  <c r="I1617" i="61"/>
  <c r="J1617" i="61"/>
  <c r="E1618" i="61"/>
  <c r="I1618" i="61"/>
  <c r="J1618" i="61"/>
  <c r="E1619" i="61"/>
  <c r="I1619" i="61"/>
  <c r="J1619" i="61"/>
  <c r="E1620" i="61"/>
  <c r="I1620" i="61"/>
  <c r="J1620" i="61"/>
  <c r="E1621" i="61"/>
  <c r="I1621" i="61"/>
  <c r="J1621" i="61"/>
  <c r="E1622" i="61"/>
  <c r="I1622" i="61"/>
  <c r="J1622" i="61"/>
  <c r="E1623" i="61"/>
  <c r="I1623" i="61"/>
  <c r="J1623" i="61"/>
  <c r="E1624" i="61"/>
  <c r="I1624" i="61"/>
  <c r="J1624" i="61"/>
  <c r="E1625" i="61"/>
  <c r="I1625" i="61"/>
  <c r="J1625" i="61"/>
  <c r="E1626" i="61"/>
  <c r="I1626" i="61"/>
  <c r="J1626" i="61"/>
  <c r="E1627" i="61"/>
  <c r="I1627" i="61"/>
  <c r="J1627" i="61"/>
  <c r="E1628" i="61"/>
  <c r="I1628" i="61"/>
  <c r="J1628" i="61"/>
  <c r="E1629" i="61"/>
  <c r="I1629" i="61"/>
  <c r="J1629" i="61"/>
  <c r="E1630" i="61"/>
  <c r="I1630" i="61"/>
  <c r="J1630" i="61"/>
  <c r="E1631" i="61"/>
  <c r="I1631" i="61"/>
  <c r="J1631" i="61"/>
  <c r="E1632" i="61"/>
  <c r="I1632" i="61"/>
  <c r="J1632" i="61"/>
  <c r="E1633" i="61"/>
  <c r="I1633" i="61"/>
  <c r="J1633" i="61"/>
  <c r="E1634" i="61"/>
  <c r="I1634" i="61"/>
  <c r="J1634" i="61"/>
  <c r="E1635" i="61"/>
  <c r="I1635" i="61"/>
  <c r="J1635" i="61"/>
  <c r="E1636" i="61"/>
  <c r="I1636" i="61"/>
  <c r="J1636" i="61"/>
  <c r="E1637" i="61"/>
  <c r="I1637" i="61"/>
  <c r="J1637" i="61"/>
  <c r="E1638" i="61"/>
  <c r="I1638" i="61"/>
  <c r="J1638" i="61"/>
  <c r="E1639" i="61"/>
  <c r="I1639" i="61"/>
  <c r="J1639" i="61"/>
  <c r="E1640" i="61"/>
  <c r="I1640" i="61"/>
  <c r="J1640" i="61"/>
  <c r="E1641" i="61"/>
  <c r="I1641" i="61"/>
  <c r="J1641" i="61"/>
  <c r="E1642" i="61"/>
  <c r="I1642" i="61"/>
  <c r="J1642" i="61"/>
  <c r="E1643" i="61"/>
  <c r="I1643" i="61"/>
  <c r="J1643" i="61"/>
  <c r="E1644" i="61"/>
  <c r="I1644" i="61"/>
  <c r="J1644" i="61"/>
  <c r="E1645" i="61"/>
  <c r="I1645" i="61"/>
  <c r="J1645" i="61"/>
  <c r="E1646" i="61"/>
  <c r="I1646" i="61"/>
  <c r="J1646" i="61"/>
  <c r="E1647" i="61"/>
  <c r="I1647" i="61"/>
  <c r="J1647" i="61"/>
  <c r="E1648" i="61"/>
  <c r="I1648" i="61"/>
  <c r="J1648" i="61"/>
  <c r="E1649" i="61"/>
  <c r="I1649" i="61"/>
  <c r="J1649" i="61"/>
  <c r="E1650" i="61"/>
  <c r="I1650" i="61"/>
  <c r="J1650" i="61"/>
  <c r="E1651" i="61"/>
  <c r="I1651" i="61"/>
  <c r="J1651" i="61"/>
  <c r="E1652" i="61"/>
  <c r="I1652" i="61"/>
  <c r="J1652" i="61"/>
  <c r="E1653" i="61"/>
  <c r="I1653" i="61"/>
  <c r="J1653" i="61"/>
  <c r="E1654" i="61"/>
  <c r="I1654" i="61"/>
  <c r="J1654" i="61"/>
  <c r="E1655" i="61"/>
  <c r="I1655" i="61"/>
  <c r="J1655" i="61"/>
  <c r="E1656" i="61"/>
  <c r="I1656" i="61"/>
  <c r="J1656" i="61"/>
  <c r="E1657" i="61"/>
  <c r="I1657" i="61"/>
  <c r="J1657" i="61"/>
  <c r="E1658" i="61"/>
  <c r="I1658" i="61"/>
  <c r="J1658" i="61"/>
  <c r="E1659" i="61"/>
  <c r="I1659" i="61"/>
  <c r="J1659" i="61"/>
  <c r="E1660" i="61"/>
  <c r="I1660" i="61"/>
  <c r="J1660" i="61"/>
  <c r="E1661" i="61"/>
  <c r="I1661" i="61"/>
  <c r="J1661" i="61"/>
  <c r="E1662" i="61"/>
  <c r="I1662" i="61"/>
  <c r="J1662" i="61"/>
  <c r="E1663" i="61"/>
  <c r="I1663" i="61"/>
  <c r="J1663" i="61"/>
  <c r="E1664" i="61"/>
  <c r="I1664" i="61"/>
  <c r="J1664" i="61"/>
  <c r="E1665" i="61"/>
  <c r="I1665" i="61"/>
  <c r="J1665" i="61"/>
  <c r="E1666" i="61"/>
  <c r="I1666" i="61"/>
  <c r="J1666" i="61"/>
  <c r="E1667" i="61"/>
  <c r="I1667" i="61"/>
  <c r="J1667" i="61"/>
  <c r="E1668" i="61"/>
  <c r="I1668" i="61"/>
  <c r="J1668" i="61"/>
  <c r="E1669" i="61"/>
  <c r="I1669" i="61"/>
  <c r="J1669" i="61"/>
  <c r="E1670" i="61"/>
  <c r="I1670" i="61"/>
  <c r="J1670" i="61"/>
  <c r="E1671" i="61"/>
  <c r="I1671" i="61"/>
  <c r="J1671" i="61"/>
  <c r="E1672" i="61"/>
  <c r="I1672" i="61"/>
  <c r="J1672" i="61"/>
  <c r="E1673" i="61"/>
  <c r="I1673" i="61"/>
  <c r="J1673" i="61"/>
  <c r="E1674" i="61"/>
  <c r="I1674" i="61"/>
  <c r="J1674" i="61"/>
  <c r="E1675" i="61"/>
  <c r="I1675" i="61"/>
  <c r="J1675" i="61"/>
  <c r="E1676" i="61"/>
  <c r="I1676" i="61"/>
  <c r="J1676" i="61"/>
  <c r="E1677" i="61"/>
  <c r="I1677" i="61"/>
  <c r="J1677" i="61"/>
  <c r="E1678" i="61"/>
  <c r="I1678" i="61"/>
  <c r="J1678" i="61"/>
  <c r="E1679" i="61"/>
  <c r="I1679" i="61"/>
  <c r="J1679" i="61"/>
  <c r="E1680" i="61"/>
  <c r="I1680" i="61"/>
  <c r="J1680" i="61"/>
  <c r="E1681" i="61"/>
  <c r="I1681" i="61"/>
  <c r="J1681" i="61"/>
  <c r="E1682" i="61"/>
  <c r="I1682" i="61"/>
  <c r="J1682" i="61"/>
  <c r="E1683" i="61"/>
  <c r="I1683" i="61"/>
  <c r="J1683" i="61"/>
  <c r="E1684" i="61"/>
  <c r="I1684" i="61"/>
  <c r="J1684" i="61"/>
  <c r="E1685" i="61"/>
  <c r="I1685" i="61"/>
  <c r="J1685" i="61"/>
  <c r="E1686" i="61"/>
  <c r="I1686" i="61"/>
  <c r="J1686" i="61"/>
  <c r="E1687" i="61"/>
  <c r="I1687" i="61"/>
  <c r="J1687" i="61"/>
  <c r="E1688" i="61"/>
  <c r="I1688" i="61"/>
  <c r="J1688" i="61"/>
  <c r="E1689" i="61"/>
  <c r="I1689" i="61"/>
  <c r="J1689" i="61"/>
  <c r="E1690" i="61"/>
  <c r="I1690" i="61"/>
  <c r="J1690" i="61"/>
  <c r="E1691" i="61"/>
  <c r="I1691" i="61"/>
  <c r="J1691" i="61"/>
  <c r="E1692" i="61"/>
  <c r="I1692" i="61"/>
  <c r="J1692" i="61"/>
  <c r="E1693" i="61"/>
  <c r="I1693" i="61"/>
  <c r="J1693" i="61"/>
  <c r="E1694" i="61"/>
  <c r="I1694" i="61"/>
  <c r="J1694" i="61"/>
  <c r="E1695" i="61"/>
  <c r="I1695" i="61"/>
  <c r="J1695" i="61"/>
  <c r="E1696" i="61"/>
  <c r="I1696" i="61"/>
  <c r="J1696" i="61"/>
  <c r="E1697" i="61"/>
  <c r="I1697" i="61"/>
  <c r="J1697" i="61"/>
  <c r="E1698" i="61"/>
  <c r="I1698" i="61"/>
  <c r="J1698" i="61"/>
  <c r="E1699" i="61"/>
  <c r="I1699" i="61"/>
  <c r="J1699" i="61"/>
  <c r="E1700" i="61"/>
  <c r="I1700" i="61"/>
  <c r="J1700" i="61"/>
  <c r="E1701" i="61"/>
  <c r="I1701" i="61"/>
  <c r="J1701" i="61"/>
  <c r="E1702" i="61"/>
  <c r="I1702" i="61"/>
  <c r="J1702" i="61"/>
  <c r="E1703" i="61"/>
  <c r="I1703" i="61"/>
  <c r="J1703" i="61"/>
  <c r="E1704" i="61"/>
  <c r="I1704" i="61"/>
  <c r="J1704" i="61"/>
  <c r="E1705" i="61"/>
  <c r="I1705" i="61"/>
  <c r="J1705" i="61"/>
  <c r="E1706" i="61"/>
  <c r="I1706" i="61"/>
  <c r="J1706" i="61"/>
  <c r="E1707" i="61"/>
  <c r="I1707" i="61"/>
  <c r="J1707" i="61"/>
  <c r="E1708" i="61"/>
  <c r="I1708" i="61"/>
  <c r="J1708" i="61"/>
  <c r="E1709" i="61"/>
  <c r="I1709" i="61"/>
  <c r="J1709" i="61"/>
  <c r="E1710" i="61"/>
  <c r="I1710" i="61"/>
  <c r="J1710" i="61"/>
  <c r="E1711" i="61"/>
  <c r="I1711" i="61"/>
  <c r="J1711" i="61"/>
  <c r="E1712" i="61"/>
  <c r="I1712" i="61"/>
  <c r="J1712" i="61"/>
  <c r="E1713" i="61"/>
  <c r="I1713" i="61"/>
  <c r="J1713" i="61"/>
  <c r="E1714" i="61"/>
  <c r="I1714" i="61"/>
  <c r="J1714" i="61"/>
  <c r="E1715" i="61"/>
  <c r="I1715" i="61"/>
  <c r="J1715" i="61"/>
  <c r="E1716" i="61"/>
  <c r="I1716" i="61"/>
  <c r="J1716" i="61"/>
  <c r="E1717" i="61"/>
  <c r="I1717" i="61"/>
  <c r="J1717" i="61"/>
  <c r="E1718" i="61"/>
  <c r="I1718" i="61"/>
  <c r="J1718" i="61"/>
  <c r="E1719" i="61"/>
  <c r="I1719" i="61"/>
  <c r="J1719" i="61"/>
  <c r="E1720" i="61"/>
  <c r="I1720" i="61"/>
  <c r="J1720" i="61"/>
  <c r="E1721" i="61"/>
  <c r="I1721" i="61"/>
  <c r="J1721" i="61"/>
  <c r="E1722" i="61"/>
  <c r="I1722" i="61"/>
  <c r="J1722" i="61"/>
  <c r="E1723" i="61"/>
  <c r="I1723" i="61"/>
  <c r="J1723" i="61"/>
  <c r="E1724" i="61"/>
  <c r="I1724" i="61"/>
  <c r="J1724" i="61"/>
  <c r="E1725" i="61"/>
  <c r="I1725" i="61"/>
  <c r="J1725" i="61"/>
  <c r="E1726" i="61"/>
  <c r="I1726" i="61"/>
  <c r="J1726" i="61"/>
  <c r="E1727" i="61"/>
  <c r="I1727" i="61"/>
  <c r="J1727" i="61"/>
  <c r="E1728" i="61"/>
  <c r="I1728" i="61"/>
  <c r="J1728" i="61"/>
  <c r="E1729" i="61"/>
  <c r="I1729" i="61"/>
  <c r="J1729" i="61"/>
  <c r="E1730" i="61"/>
  <c r="I1730" i="61"/>
  <c r="J1730" i="61"/>
  <c r="E1731" i="61"/>
  <c r="I1731" i="61"/>
  <c r="J1731" i="61"/>
  <c r="E1732" i="61"/>
  <c r="I1732" i="61"/>
  <c r="J1732" i="61"/>
  <c r="E1733" i="61"/>
  <c r="I1733" i="61"/>
  <c r="J1733" i="61"/>
  <c r="E1734" i="61"/>
  <c r="I1734" i="61"/>
  <c r="J1734" i="61"/>
  <c r="E1735" i="61"/>
  <c r="I1735" i="61"/>
  <c r="J1735" i="61"/>
  <c r="E1736" i="61"/>
  <c r="I1736" i="61"/>
  <c r="J1736" i="61"/>
  <c r="E1737" i="61"/>
  <c r="I1737" i="61"/>
  <c r="J1737" i="61"/>
  <c r="E1738" i="61"/>
  <c r="I1738" i="61"/>
  <c r="J1738" i="61"/>
  <c r="E1739" i="61"/>
  <c r="I1739" i="61"/>
  <c r="J1739" i="61"/>
  <c r="E1740" i="61"/>
  <c r="I1740" i="61"/>
  <c r="J1740" i="61"/>
  <c r="E1741" i="61"/>
  <c r="I1741" i="61"/>
  <c r="J1741" i="61"/>
  <c r="E1742" i="61"/>
  <c r="I1742" i="61"/>
  <c r="J1742" i="61"/>
  <c r="E1743" i="61"/>
  <c r="I1743" i="61"/>
  <c r="J1743" i="61"/>
  <c r="E1744" i="61"/>
  <c r="I1744" i="61"/>
  <c r="J1744" i="61"/>
  <c r="E1745" i="61"/>
  <c r="I1745" i="61"/>
  <c r="J1745" i="61"/>
  <c r="E1746" i="61"/>
  <c r="I1746" i="61"/>
  <c r="J1746" i="61"/>
  <c r="E1747" i="61"/>
  <c r="I1747" i="61"/>
  <c r="J1747" i="61"/>
  <c r="E1748" i="61"/>
  <c r="I1748" i="61"/>
  <c r="J1748" i="61"/>
  <c r="E1749" i="61"/>
  <c r="I1749" i="61"/>
  <c r="J1749" i="61"/>
  <c r="E1750" i="61"/>
  <c r="I1750" i="61"/>
  <c r="J1750" i="61"/>
  <c r="E1751" i="61"/>
  <c r="I1751" i="61"/>
  <c r="J1751" i="61"/>
  <c r="E1752" i="61"/>
  <c r="I1752" i="61"/>
  <c r="J1752" i="61"/>
  <c r="E1753" i="61"/>
  <c r="I1753" i="61"/>
  <c r="J1753" i="61"/>
  <c r="E1754" i="61"/>
  <c r="I1754" i="61"/>
  <c r="J1754" i="61"/>
  <c r="E1755" i="61"/>
  <c r="I1755" i="61"/>
  <c r="J1755" i="61"/>
  <c r="E1756" i="61"/>
  <c r="I1756" i="61"/>
  <c r="J1756" i="61"/>
  <c r="E1757" i="61"/>
  <c r="I1757" i="61"/>
  <c r="J1757" i="61"/>
  <c r="E1758" i="61"/>
  <c r="I1758" i="61"/>
  <c r="J1758" i="61"/>
  <c r="E1759" i="61"/>
  <c r="I1759" i="61"/>
  <c r="J1759" i="61"/>
  <c r="E1760" i="61"/>
  <c r="I1760" i="61"/>
  <c r="J1760" i="61"/>
  <c r="E1761" i="61"/>
  <c r="I1761" i="61"/>
  <c r="J1761" i="61"/>
  <c r="E1762" i="61"/>
  <c r="I1762" i="61"/>
  <c r="J1762" i="61"/>
  <c r="E1763" i="61"/>
  <c r="I1763" i="61"/>
  <c r="J1763" i="61"/>
  <c r="E1764" i="61"/>
  <c r="I1764" i="61"/>
  <c r="J1764" i="61"/>
  <c r="E1765" i="61"/>
  <c r="I1765" i="61"/>
  <c r="J1765" i="61"/>
  <c r="E1766" i="61"/>
  <c r="I1766" i="61"/>
  <c r="J1766" i="61"/>
  <c r="E1767" i="61"/>
  <c r="I1767" i="61"/>
  <c r="J1767" i="61"/>
  <c r="E1768" i="61"/>
  <c r="I1768" i="61"/>
  <c r="J1768" i="61"/>
  <c r="E1769" i="61"/>
  <c r="I1769" i="61"/>
  <c r="J1769" i="61"/>
  <c r="E1770" i="61"/>
  <c r="I1770" i="61"/>
  <c r="J1770" i="61"/>
  <c r="E1771" i="61"/>
  <c r="I1771" i="61"/>
  <c r="J1771" i="61"/>
  <c r="E1772" i="61"/>
  <c r="I1772" i="61"/>
  <c r="J1772" i="61"/>
  <c r="E1773" i="61"/>
  <c r="I1773" i="61"/>
  <c r="J1773" i="61"/>
  <c r="E1774" i="61"/>
  <c r="I1774" i="61"/>
  <c r="J1774" i="61"/>
  <c r="E1775" i="61"/>
  <c r="I1775" i="61"/>
  <c r="J1775" i="61"/>
  <c r="E1776" i="61"/>
  <c r="I1776" i="61"/>
  <c r="J1776" i="61"/>
  <c r="E1777" i="61"/>
  <c r="I1777" i="61"/>
  <c r="J1777" i="61"/>
  <c r="E1778" i="61"/>
  <c r="I1778" i="61"/>
  <c r="J1778" i="61"/>
  <c r="E1779" i="61"/>
  <c r="I1779" i="61"/>
  <c r="J1779" i="61"/>
  <c r="E1780" i="61"/>
  <c r="I1780" i="61"/>
  <c r="J1780" i="61"/>
  <c r="E1781" i="61"/>
  <c r="I1781" i="61"/>
  <c r="J1781" i="61"/>
  <c r="E1782" i="61"/>
  <c r="I1782" i="61"/>
  <c r="J1782" i="61"/>
  <c r="E1783" i="61"/>
  <c r="I1783" i="61"/>
  <c r="J1783" i="61"/>
  <c r="E1784" i="61"/>
  <c r="I1784" i="61"/>
  <c r="J1784" i="61"/>
  <c r="E1785" i="61"/>
  <c r="I1785" i="61"/>
  <c r="J1785" i="61"/>
  <c r="E1786" i="61"/>
  <c r="I1786" i="61"/>
  <c r="J1786" i="61"/>
  <c r="E1787" i="61"/>
  <c r="I1787" i="61"/>
  <c r="J1787" i="61"/>
  <c r="E1788" i="61"/>
  <c r="I1788" i="61"/>
  <c r="J1788" i="61"/>
  <c r="E1789" i="61"/>
  <c r="I1789" i="61"/>
  <c r="J1789" i="61"/>
  <c r="E1790" i="61"/>
  <c r="I1790" i="61"/>
  <c r="J1790" i="61"/>
  <c r="E1791" i="61"/>
  <c r="I1791" i="61"/>
  <c r="J1791" i="61"/>
  <c r="E1792" i="61"/>
  <c r="I1792" i="61"/>
  <c r="J1792" i="61"/>
  <c r="E1793" i="61"/>
  <c r="I1793" i="61"/>
  <c r="J1793" i="61"/>
  <c r="E1794" i="61"/>
  <c r="I1794" i="61"/>
  <c r="J1794" i="61"/>
  <c r="E1795" i="61"/>
  <c r="I1795" i="61"/>
  <c r="J1795" i="61"/>
  <c r="E1796" i="61"/>
  <c r="I1796" i="61"/>
  <c r="J1796" i="61"/>
  <c r="E1797" i="61"/>
  <c r="I1797" i="61"/>
  <c r="J1797" i="61"/>
  <c r="E1798" i="61"/>
  <c r="I1798" i="61"/>
  <c r="J1798" i="61"/>
  <c r="E1799" i="61"/>
  <c r="I1799" i="61"/>
  <c r="J1799" i="61"/>
  <c r="E1800" i="61"/>
  <c r="I1800" i="61"/>
  <c r="J1800" i="61"/>
  <c r="E1801" i="61"/>
  <c r="I1801" i="61"/>
  <c r="J1801" i="61"/>
  <c r="E1802" i="61"/>
  <c r="I1802" i="61"/>
  <c r="J1802" i="61"/>
  <c r="E1803" i="61"/>
  <c r="I1803" i="61"/>
  <c r="J1803" i="61"/>
  <c r="E1804" i="61"/>
  <c r="I1804" i="61"/>
  <c r="J1804" i="61"/>
  <c r="E1805" i="61"/>
  <c r="I1805" i="61"/>
  <c r="J1805" i="61"/>
  <c r="E1806" i="61"/>
  <c r="I1806" i="61"/>
  <c r="J1806" i="61"/>
  <c r="E1807" i="61"/>
  <c r="I1807" i="61"/>
  <c r="J1807" i="61"/>
  <c r="E1808" i="61"/>
  <c r="I1808" i="61"/>
  <c r="J1808" i="61"/>
  <c r="E1809" i="61"/>
  <c r="I1809" i="61"/>
  <c r="J1809" i="61"/>
  <c r="E1810" i="61"/>
  <c r="I1810" i="61"/>
  <c r="J1810" i="61"/>
  <c r="E1811" i="61"/>
  <c r="I1811" i="61"/>
  <c r="J1811" i="61"/>
  <c r="E1812" i="61"/>
  <c r="I1812" i="61"/>
  <c r="J1812" i="61"/>
  <c r="E1813" i="61"/>
  <c r="I1813" i="61"/>
  <c r="J1813" i="61"/>
  <c r="E1814" i="61"/>
  <c r="I1814" i="61"/>
  <c r="J1814" i="61"/>
  <c r="E1815" i="61"/>
  <c r="I1815" i="61"/>
  <c r="J1815" i="61"/>
  <c r="E1816" i="61"/>
  <c r="I1816" i="61"/>
  <c r="J1816" i="61"/>
  <c r="E1817" i="61"/>
  <c r="I1817" i="61"/>
  <c r="J1817" i="61"/>
  <c r="E1818" i="61"/>
  <c r="I1818" i="61"/>
  <c r="J1818" i="61"/>
  <c r="E1819" i="61"/>
  <c r="I1819" i="61"/>
  <c r="J1819" i="61"/>
  <c r="E1820" i="61"/>
  <c r="I1820" i="61"/>
  <c r="J1820" i="61"/>
  <c r="E1821" i="61"/>
  <c r="I1821" i="61"/>
  <c r="J1821" i="61"/>
  <c r="E1822" i="61"/>
  <c r="I1822" i="61"/>
  <c r="J1822" i="61"/>
  <c r="E1823" i="61"/>
  <c r="I1823" i="61"/>
  <c r="J1823" i="61"/>
  <c r="E1824" i="61"/>
  <c r="I1824" i="61"/>
  <c r="J1824" i="61"/>
  <c r="E1825" i="61"/>
  <c r="I1825" i="61"/>
  <c r="J1825" i="61"/>
  <c r="E1826" i="61"/>
  <c r="I1826" i="61"/>
  <c r="J1826" i="61"/>
  <c r="E1827" i="61"/>
  <c r="I1827" i="61"/>
  <c r="J1827" i="61"/>
  <c r="E1828" i="61"/>
  <c r="I1828" i="61"/>
  <c r="J1828" i="61"/>
  <c r="E1829" i="61"/>
  <c r="I1829" i="61"/>
  <c r="J1829" i="61"/>
  <c r="E1830" i="61"/>
  <c r="I1830" i="61"/>
  <c r="J1830" i="61"/>
  <c r="E1831" i="61"/>
  <c r="I1831" i="61"/>
  <c r="J1831" i="61"/>
  <c r="E1832" i="61"/>
  <c r="I1832" i="61"/>
  <c r="J1832" i="61"/>
  <c r="E1833" i="61"/>
  <c r="I1833" i="61"/>
  <c r="J1833" i="61"/>
  <c r="E1834" i="61"/>
  <c r="I1834" i="61"/>
  <c r="J1834" i="61"/>
  <c r="E1835" i="61"/>
  <c r="I1835" i="61"/>
  <c r="J1835" i="61"/>
  <c r="E1836" i="61"/>
  <c r="I1836" i="61"/>
  <c r="J1836" i="61"/>
  <c r="E1837" i="61"/>
  <c r="I1837" i="61"/>
  <c r="J1837" i="61"/>
  <c r="E1838" i="61"/>
  <c r="I1838" i="61"/>
  <c r="J1838" i="61"/>
  <c r="E1839" i="61"/>
  <c r="I1839" i="61"/>
  <c r="J1839" i="61"/>
  <c r="E1840" i="61"/>
  <c r="I1840" i="61"/>
  <c r="J1840" i="61"/>
  <c r="E1841" i="61"/>
  <c r="I1841" i="61"/>
  <c r="J1841" i="61"/>
  <c r="E1842" i="61"/>
  <c r="I1842" i="61"/>
  <c r="J1842" i="61"/>
  <c r="E1843" i="61"/>
  <c r="I1843" i="61"/>
  <c r="J1843" i="61"/>
  <c r="E1844" i="61"/>
  <c r="I1844" i="61"/>
  <c r="J1844" i="61"/>
  <c r="E1845" i="61"/>
  <c r="I1845" i="61"/>
  <c r="J1845" i="61"/>
  <c r="E1846" i="61"/>
  <c r="I1846" i="61"/>
  <c r="J1846" i="61"/>
  <c r="E1847" i="61"/>
  <c r="I1847" i="61"/>
  <c r="J1847" i="61"/>
  <c r="E1848" i="61"/>
  <c r="I1848" i="61"/>
  <c r="J1848" i="61"/>
  <c r="E1849" i="61"/>
  <c r="I1849" i="61"/>
  <c r="J1849" i="61"/>
  <c r="E1850" i="61"/>
  <c r="I1850" i="61"/>
  <c r="J1850" i="61"/>
  <c r="E1851" i="61"/>
  <c r="I1851" i="61"/>
  <c r="J1851" i="61"/>
  <c r="E1852" i="61"/>
  <c r="I1852" i="61"/>
  <c r="J1852" i="61"/>
  <c r="E1853" i="61"/>
  <c r="I1853" i="61"/>
  <c r="J1853" i="61"/>
  <c r="E1854" i="61"/>
  <c r="I1854" i="61"/>
  <c r="J1854" i="61"/>
  <c r="E1855" i="61"/>
  <c r="I1855" i="61"/>
  <c r="J1855" i="61"/>
  <c r="E1856" i="61"/>
  <c r="I1856" i="61"/>
  <c r="J1856" i="61"/>
  <c r="E1857" i="61"/>
  <c r="I1857" i="61"/>
  <c r="J1857" i="61"/>
  <c r="E1858" i="61"/>
  <c r="I1858" i="61"/>
  <c r="J1858" i="61"/>
  <c r="E1859" i="61"/>
  <c r="I1859" i="61"/>
  <c r="J1859" i="61"/>
  <c r="E1860" i="61"/>
  <c r="I1860" i="61"/>
  <c r="J1860" i="61"/>
  <c r="E1861" i="61"/>
  <c r="I1861" i="61"/>
  <c r="J1861" i="61"/>
  <c r="E1862" i="61"/>
  <c r="I1862" i="61"/>
  <c r="J1862" i="61"/>
  <c r="E1863" i="61"/>
  <c r="I1863" i="61"/>
  <c r="J1863" i="61"/>
  <c r="E1864" i="61"/>
  <c r="I1864" i="61"/>
  <c r="J1864" i="61"/>
  <c r="E1865" i="61"/>
  <c r="I1865" i="61"/>
  <c r="J1865" i="61"/>
  <c r="E1866" i="61"/>
  <c r="I1866" i="61"/>
  <c r="J1866" i="61"/>
  <c r="E1867" i="61"/>
  <c r="I1867" i="61"/>
  <c r="J1867" i="61"/>
  <c r="E1868" i="61"/>
  <c r="I1868" i="61"/>
  <c r="J1868" i="61"/>
  <c r="E1869" i="61"/>
  <c r="I1869" i="61"/>
  <c r="J1869" i="61"/>
  <c r="E1870" i="61"/>
  <c r="I1870" i="61"/>
  <c r="J1870" i="61"/>
  <c r="E1871" i="61"/>
  <c r="I1871" i="61"/>
  <c r="J1871" i="61"/>
  <c r="E1872" i="61"/>
  <c r="I1872" i="61"/>
  <c r="J1872" i="61"/>
  <c r="E1873" i="61"/>
  <c r="I1873" i="61"/>
  <c r="J1873" i="61"/>
  <c r="E1874" i="61"/>
  <c r="I1874" i="61"/>
  <c r="J1874" i="61"/>
  <c r="E1875" i="61"/>
  <c r="I1875" i="61"/>
  <c r="J1875" i="61"/>
  <c r="E1876" i="61"/>
  <c r="I1876" i="61"/>
  <c r="J1876" i="61"/>
  <c r="E1877" i="61"/>
  <c r="I1877" i="61"/>
  <c r="J1877" i="61"/>
  <c r="E1878" i="61"/>
  <c r="I1878" i="61"/>
  <c r="J1878" i="61"/>
  <c r="E1879" i="61"/>
  <c r="I1879" i="61"/>
  <c r="J1879" i="61"/>
  <c r="E1880" i="61"/>
  <c r="I1880" i="61"/>
  <c r="J1880" i="61"/>
  <c r="E1881" i="61"/>
  <c r="I1881" i="61"/>
  <c r="J1881" i="61"/>
  <c r="E1882" i="61"/>
  <c r="I1882" i="61"/>
  <c r="J1882" i="61"/>
  <c r="E1883" i="61"/>
  <c r="I1883" i="61"/>
  <c r="J1883" i="61"/>
  <c r="E1884" i="61"/>
  <c r="I1884" i="61"/>
  <c r="J1884" i="61"/>
  <c r="E1885" i="61"/>
  <c r="I1885" i="61"/>
  <c r="J1885" i="61"/>
  <c r="E1886" i="61"/>
  <c r="I1886" i="61"/>
  <c r="J1886" i="61"/>
  <c r="E1887" i="61"/>
  <c r="I1887" i="61"/>
  <c r="J1887" i="61"/>
  <c r="E1888" i="61"/>
  <c r="I1888" i="61"/>
  <c r="J1888" i="61"/>
  <c r="E1889" i="61"/>
  <c r="I1889" i="61"/>
  <c r="J1889" i="61"/>
  <c r="E1890" i="61"/>
  <c r="I1890" i="61"/>
  <c r="J1890" i="61"/>
  <c r="E1891" i="61"/>
  <c r="I1891" i="61"/>
  <c r="J1891" i="61"/>
  <c r="E1892" i="61"/>
  <c r="I1892" i="61"/>
  <c r="J1892" i="61"/>
  <c r="E1893" i="61"/>
  <c r="I1893" i="61"/>
  <c r="J1893" i="61"/>
  <c r="E1894" i="61"/>
  <c r="I1894" i="61"/>
  <c r="J1894" i="61"/>
  <c r="E1895" i="61"/>
  <c r="I1895" i="61"/>
  <c r="J1895" i="61"/>
  <c r="E1896" i="61"/>
  <c r="I1896" i="61"/>
  <c r="J1896" i="61"/>
  <c r="E1897" i="61"/>
  <c r="I1897" i="61"/>
  <c r="J1897" i="61"/>
  <c r="E1898" i="61"/>
  <c r="I1898" i="61"/>
  <c r="J1898" i="61"/>
  <c r="E1899" i="61"/>
  <c r="I1899" i="61"/>
  <c r="J1899" i="61"/>
  <c r="E1900" i="61"/>
  <c r="I1900" i="61"/>
  <c r="J1900" i="61"/>
  <c r="E1901" i="61"/>
  <c r="I1901" i="61"/>
  <c r="J1901" i="61"/>
  <c r="E1902" i="61"/>
  <c r="I1902" i="61"/>
  <c r="J1902" i="61"/>
  <c r="E1903" i="61"/>
  <c r="I1903" i="61"/>
  <c r="J1903" i="61"/>
  <c r="E1904" i="61"/>
  <c r="I1904" i="61"/>
  <c r="J1904" i="61"/>
  <c r="E1905" i="61"/>
  <c r="I1905" i="61"/>
  <c r="J1905" i="61"/>
  <c r="E1906" i="61"/>
  <c r="I1906" i="61"/>
  <c r="J1906" i="61"/>
  <c r="E1907" i="61"/>
  <c r="I1907" i="61"/>
  <c r="J1907" i="61"/>
  <c r="E1908" i="61"/>
  <c r="I1908" i="61"/>
  <c r="J1908" i="61"/>
  <c r="E1909" i="61"/>
  <c r="I1909" i="61"/>
  <c r="J1909" i="61"/>
  <c r="E1910" i="61"/>
  <c r="I1910" i="61"/>
  <c r="J1910" i="61"/>
  <c r="E1911" i="61"/>
  <c r="I1911" i="61"/>
  <c r="J1911" i="61"/>
  <c r="E1912" i="61"/>
  <c r="I1912" i="61"/>
  <c r="J1912" i="61"/>
  <c r="E1913" i="61"/>
  <c r="I1913" i="61"/>
  <c r="J1913" i="61"/>
  <c r="E1914" i="61"/>
  <c r="I1914" i="61"/>
  <c r="J1914" i="61"/>
  <c r="E1915" i="61"/>
  <c r="I1915" i="61"/>
  <c r="J1915" i="61"/>
  <c r="E1916" i="61"/>
  <c r="I1916" i="61"/>
  <c r="J1916" i="61"/>
  <c r="E1917" i="61"/>
  <c r="I1917" i="61"/>
  <c r="J1917" i="61"/>
  <c r="E1918" i="61"/>
  <c r="I1918" i="61"/>
  <c r="J1918" i="61"/>
  <c r="E1919" i="61"/>
  <c r="I1919" i="61"/>
  <c r="J1919" i="61"/>
  <c r="E1920" i="61"/>
  <c r="I1920" i="61"/>
  <c r="J1920" i="61"/>
  <c r="E1921" i="61"/>
  <c r="I1921" i="61"/>
  <c r="J1921" i="61"/>
  <c r="E1922" i="61"/>
  <c r="I1922" i="61"/>
  <c r="J1922" i="61"/>
  <c r="E1923" i="61"/>
  <c r="I1923" i="61"/>
  <c r="J1923" i="61"/>
  <c r="E1924" i="61"/>
  <c r="I1924" i="61"/>
  <c r="J1924" i="61"/>
  <c r="E1925" i="61"/>
  <c r="I1925" i="61"/>
  <c r="J1925" i="61"/>
  <c r="E1926" i="61"/>
  <c r="I1926" i="61"/>
  <c r="J1926" i="61"/>
  <c r="E1927" i="61"/>
  <c r="I1927" i="61"/>
  <c r="J1927" i="61"/>
  <c r="E1928" i="61"/>
  <c r="I1928" i="61"/>
  <c r="J1928" i="61"/>
  <c r="E1929" i="61"/>
  <c r="I1929" i="61"/>
  <c r="J1929" i="61"/>
  <c r="E1930" i="61"/>
  <c r="I1930" i="61"/>
  <c r="J1930" i="61"/>
  <c r="E1931" i="61"/>
  <c r="I1931" i="61"/>
  <c r="J1931" i="61"/>
  <c r="E1932" i="61"/>
  <c r="I1932" i="61"/>
  <c r="J1932" i="61"/>
  <c r="E1933" i="61"/>
  <c r="I1933" i="61"/>
  <c r="J1933" i="61"/>
  <c r="E1934" i="61"/>
  <c r="I1934" i="61"/>
  <c r="J1934" i="61"/>
  <c r="E1935" i="61"/>
  <c r="I1935" i="61"/>
  <c r="J1935" i="61"/>
  <c r="E1936" i="61"/>
  <c r="I1936" i="61"/>
  <c r="J1936" i="61"/>
  <c r="E1937" i="61"/>
  <c r="I1937" i="61"/>
  <c r="J1937" i="61"/>
  <c r="E1938" i="61"/>
  <c r="I1938" i="61"/>
  <c r="J1938" i="61"/>
  <c r="E1939" i="61"/>
  <c r="I1939" i="61"/>
  <c r="J1939" i="61"/>
  <c r="E1940" i="61"/>
  <c r="I1940" i="61"/>
  <c r="J1940" i="61"/>
  <c r="E1941" i="61"/>
  <c r="I1941" i="61"/>
  <c r="J1941" i="61"/>
  <c r="E1942" i="61"/>
  <c r="I1942" i="61"/>
  <c r="J1942" i="61"/>
  <c r="E1943" i="61"/>
  <c r="I1943" i="61"/>
  <c r="J1943" i="61"/>
  <c r="E1944" i="61"/>
  <c r="I1944" i="61"/>
  <c r="J1944" i="61"/>
  <c r="E1945" i="61"/>
  <c r="I1945" i="61"/>
  <c r="J1945" i="61"/>
  <c r="E1946" i="61"/>
  <c r="I1946" i="61"/>
  <c r="J1946" i="61"/>
  <c r="E1947" i="61"/>
  <c r="I1947" i="61"/>
  <c r="J1947" i="61"/>
  <c r="E1948" i="61"/>
  <c r="I1948" i="61"/>
  <c r="J1948" i="61"/>
  <c r="E1949" i="61"/>
  <c r="I1949" i="61"/>
  <c r="J1949" i="61"/>
  <c r="E1950" i="61"/>
  <c r="I1950" i="61"/>
  <c r="J1950" i="61"/>
  <c r="E1951" i="61"/>
  <c r="I1951" i="61"/>
  <c r="J1951" i="61"/>
  <c r="E1952" i="61"/>
  <c r="I1952" i="61"/>
  <c r="J1952" i="61"/>
  <c r="E1953" i="61"/>
  <c r="I1953" i="61"/>
  <c r="J1953" i="61"/>
  <c r="E1954" i="61"/>
  <c r="I1954" i="61"/>
  <c r="J1954" i="61"/>
  <c r="E1955" i="61"/>
  <c r="I1955" i="61"/>
  <c r="J1955" i="61"/>
  <c r="E1956" i="61"/>
  <c r="I1956" i="61"/>
  <c r="J1956" i="61"/>
  <c r="E1957" i="61"/>
  <c r="I1957" i="61"/>
  <c r="J1957" i="61"/>
  <c r="E1958" i="61"/>
  <c r="I1958" i="61"/>
  <c r="J1958" i="61"/>
  <c r="E1959" i="61"/>
  <c r="I1959" i="61"/>
  <c r="J1959" i="61"/>
  <c r="E1960" i="61"/>
  <c r="I1960" i="61"/>
  <c r="J1960" i="61"/>
  <c r="E1961" i="61"/>
  <c r="I1961" i="61"/>
  <c r="J1961" i="61"/>
  <c r="E1962" i="61"/>
  <c r="I1962" i="61"/>
  <c r="J1962" i="61"/>
  <c r="E1963" i="61"/>
  <c r="I1963" i="61"/>
  <c r="J1963" i="61"/>
  <c r="E1964" i="61"/>
  <c r="I1964" i="61"/>
  <c r="J1964" i="61"/>
  <c r="E1965" i="61"/>
  <c r="I1965" i="61"/>
  <c r="J1965" i="61"/>
  <c r="E1966" i="61"/>
  <c r="I1966" i="61"/>
  <c r="J1966" i="61"/>
  <c r="E1967" i="61"/>
  <c r="I1967" i="61"/>
  <c r="J1967" i="61"/>
  <c r="E1968" i="61"/>
  <c r="I1968" i="61"/>
  <c r="J1968" i="61"/>
  <c r="E1969" i="61"/>
  <c r="I1969" i="61"/>
  <c r="J1969" i="61"/>
  <c r="E1970" i="61"/>
  <c r="I1970" i="61"/>
  <c r="J1970" i="61"/>
  <c r="E1971" i="61"/>
  <c r="I1971" i="61"/>
  <c r="J1971" i="61"/>
  <c r="E1972" i="61"/>
  <c r="I1972" i="61"/>
  <c r="J1972" i="61"/>
  <c r="E1973" i="61"/>
  <c r="I1973" i="61"/>
  <c r="J1973" i="61"/>
  <c r="E1974" i="61"/>
  <c r="I1974" i="61"/>
  <c r="J1974" i="61"/>
  <c r="E1975" i="61"/>
  <c r="I1975" i="61"/>
  <c r="J1975" i="61"/>
  <c r="E1976" i="61"/>
  <c r="I1976" i="61"/>
  <c r="J1976" i="61"/>
  <c r="E1977" i="61"/>
  <c r="I1977" i="61"/>
  <c r="J1977" i="61"/>
  <c r="E1978" i="61"/>
  <c r="I1978" i="61"/>
  <c r="J1978" i="61"/>
  <c r="E1979" i="61"/>
  <c r="I1979" i="61"/>
  <c r="J1979" i="61"/>
  <c r="E1980" i="61"/>
  <c r="I1980" i="61"/>
  <c r="J1980" i="61"/>
  <c r="E1981" i="61"/>
  <c r="I1981" i="61"/>
  <c r="J1981" i="61"/>
  <c r="E1982" i="61"/>
  <c r="I1982" i="61"/>
  <c r="J1982" i="61"/>
  <c r="E1983" i="61"/>
  <c r="I1983" i="61"/>
  <c r="J1983" i="61"/>
  <c r="E1984" i="61"/>
  <c r="I1984" i="61"/>
  <c r="J1984" i="61"/>
  <c r="E1985" i="61"/>
  <c r="I1985" i="61"/>
  <c r="J1985" i="61"/>
  <c r="E1986" i="61"/>
  <c r="I1986" i="61"/>
  <c r="J1986" i="61"/>
  <c r="E1987" i="61"/>
  <c r="I1987" i="61"/>
  <c r="J1987" i="61"/>
  <c r="E1988" i="61"/>
  <c r="I1988" i="61"/>
  <c r="J1988" i="61"/>
  <c r="E1989" i="61"/>
  <c r="I1989" i="61"/>
  <c r="J1989" i="61"/>
  <c r="E1990" i="61"/>
  <c r="I1990" i="61"/>
  <c r="J1990" i="61"/>
  <c r="E1991" i="61"/>
  <c r="I1991" i="61"/>
  <c r="J1991" i="61"/>
  <c r="E1992" i="61"/>
  <c r="I1992" i="61"/>
  <c r="J1992" i="61"/>
  <c r="E1993" i="61"/>
  <c r="I1993" i="61"/>
  <c r="J1993" i="61"/>
  <c r="E1994" i="61"/>
  <c r="I1994" i="61"/>
  <c r="J1994" i="61"/>
  <c r="E1995" i="61"/>
  <c r="I1995" i="61"/>
  <c r="J1995" i="61"/>
  <c r="E1996" i="61"/>
  <c r="I1996" i="61"/>
  <c r="J1996" i="61"/>
  <c r="E1997" i="61"/>
  <c r="I1997" i="61"/>
  <c r="J1997" i="61"/>
  <c r="E1998" i="61"/>
  <c r="I1998" i="61"/>
  <c r="J1998" i="61"/>
  <c r="E1999" i="61"/>
  <c r="I1999" i="61"/>
  <c r="J1999" i="61"/>
  <c r="E2000" i="61"/>
  <c r="I2000" i="61"/>
  <c r="J2000" i="61"/>
  <c r="E2001" i="61"/>
  <c r="I2001" i="61"/>
  <c r="J2001" i="61"/>
  <c r="E2002" i="61"/>
  <c r="I2002" i="61"/>
  <c r="J2002" i="61"/>
  <c r="E2003" i="61"/>
  <c r="I2003" i="61"/>
  <c r="J2003" i="61"/>
  <c r="E2004" i="61"/>
  <c r="I2004" i="61"/>
  <c r="J2004" i="61"/>
  <c r="E2005" i="61"/>
  <c r="I2005" i="61"/>
  <c r="J2005" i="61"/>
  <c r="E2006" i="61"/>
  <c r="I2006" i="61"/>
  <c r="J2006" i="61"/>
  <c r="E2007" i="61"/>
  <c r="I2007" i="61"/>
  <c r="J2007" i="61"/>
  <c r="E2008" i="61"/>
  <c r="I2008" i="61"/>
  <c r="J2008" i="61"/>
  <c r="E2009" i="61"/>
  <c r="I2009" i="61"/>
  <c r="J2009" i="61"/>
  <c r="E2010" i="61"/>
  <c r="I2010" i="61"/>
  <c r="J2010" i="61"/>
  <c r="E2011" i="61"/>
  <c r="I2011" i="61"/>
  <c r="J2011" i="61"/>
  <c r="E2012" i="61"/>
  <c r="I2012" i="61"/>
  <c r="J2012" i="61"/>
  <c r="E2013" i="61"/>
  <c r="I2013" i="61"/>
  <c r="J2013" i="61"/>
  <c r="E2014" i="61"/>
  <c r="I2014" i="61"/>
  <c r="J2014" i="61"/>
  <c r="E2015" i="61"/>
  <c r="I2015" i="61"/>
  <c r="J2015" i="61"/>
  <c r="E2016" i="61"/>
  <c r="I2016" i="61"/>
  <c r="J2016" i="61"/>
  <c r="E2017" i="61"/>
  <c r="I2017" i="61"/>
  <c r="J2017" i="61"/>
  <c r="E2018" i="61"/>
  <c r="I2018" i="61"/>
  <c r="J2018" i="61"/>
  <c r="E2019" i="61"/>
  <c r="I2019" i="61"/>
  <c r="J2019" i="61"/>
  <c r="E2020" i="61"/>
  <c r="I2020" i="61"/>
  <c r="J2020" i="61"/>
  <c r="E2021" i="61"/>
  <c r="I2021" i="61"/>
  <c r="J2021" i="61"/>
  <c r="E2022" i="61"/>
  <c r="I2022" i="61"/>
  <c r="J2022" i="61"/>
  <c r="E2023" i="61"/>
  <c r="I2023" i="61"/>
  <c r="J2023" i="61"/>
  <c r="E2024" i="61"/>
  <c r="I2024" i="61"/>
  <c r="J2024" i="61"/>
  <c r="E2025" i="61"/>
  <c r="I2025" i="61"/>
  <c r="J2025" i="61"/>
  <c r="E2026" i="61"/>
  <c r="I2026" i="61"/>
  <c r="J2026" i="61"/>
  <c r="E2027" i="61"/>
  <c r="I2027" i="61"/>
  <c r="J2027" i="61"/>
  <c r="E2028" i="61"/>
  <c r="I2028" i="61"/>
  <c r="J2028" i="61"/>
  <c r="E2029" i="61"/>
  <c r="I2029" i="61"/>
  <c r="J2029" i="61"/>
  <c r="E2030" i="61"/>
  <c r="I2030" i="61"/>
  <c r="J2030" i="61"/>
  <c r="E2031" i="61"/>
  <c r="I2031" i="61"/>
  <c r="J2031" i="61"/>
  <c r="E2032" i="61"/>
  <c r="I2032" i="61"/>
  <c r="J2032" i="61"/>
  <c r="E2033" i="61"/>
  <c r="I2033" i="61"/>
  <c r="J2033" i="61"/>
  <c r="E2034" i="61"/>
  <c r="I2034" i="61"/>
  <c r="J2034" i="61"/>
  <c r="E2035" i="61"/>
  <c r="I2035" i="61"/>
  <c r="J2035" i="61"/>
  <c r="E2036" i="61"/>
  <c r="I2036" i="61"/>
  <c r="J2036" i="61"/>
  <c r="E2037" i="61"/>
  <c r="I2037" i="61"/>
  <c r="J2037" i="61"/>
  <c r="E2038" i="61"/>
  <c r="I2038" i="61"/>
  <c r="J2038" i="61"/>
  <c r="E2039" i="61"/>
  <c r="I2039" i="61"/>
  <c r="J2039" i="61"/>
  <c r="E2040" i="61"/>
  <c r="I2040" i="61"/>
  <c r="J2040" i="61"/>
  <c r="E2041" i="61"/>
  <c r="I2041" i="61"/>
  <c r="J2041" i="61"/>
  <c r="E2042" i="61"/>
  <c r="I2042" i="61"/>
  <c r="J2042" i="61"/>
  <c r="E2043" i="61"/>
  <c r="I2043" i="61"/>
  <c r="J2043" i="61"/>
  <c r="E2044" i="61"/>
  <c r="I2044" i="61"/>
  <c r="J2044" i="61"/>
  <c r="E2045" i="61"/>
  <c r="I2045" i="61"/>
  <c r="J2045" i="61"/>
  <c r="E2046" i="61"/>
  <c r="I2046" i="61"/>
  <c r="J2046" i="61"/>
  <c r="E2047" i="61"/>
  <c r="I2047" i="61"/>
  <c r="J2047" i="61"/>
  <c r="E2048" i="61"/>
  <c r="I2048" i="61"/>
  <c r="J2048" i="61"/>
  <c r="E2049" i="61"/>
  <c r="I2049" i="61"/>
  <c r="J2049" i="61"/>
  <c r="E2050" i="61"/>
  <c r="I2050" i="61"/>
  <c r="J2050" i="61"/>
  <c r="E2051" i="61"/>
  <c r="I2051" i="61"/>
  <c r="J2051" i="61"/>
  <c r="E2052" i="61"/>
  <c r="I2052" i="61"/>
  <c r="J2052" i="61"/>
  <c r="E2053" i="61"/>
  <c r="I2053" i="61"/>
  <c r="J2053" i="61"/>
  <c r="E2054" i="61"/>
  <c r="I2054" i="61"/>
  <c r="J2054" i="61"/>
  <c r="E2055" i="61"/>
  <c r="I2055" i="61"/>
  <c r="J2055" i="61"/>
  <c r="E2056" i="61"/>
  <c r="I2056" i="61"/>
  <c r="J2056" i="61"/>
  <c r="E2057" i="61"/>
  <c r="I2057" i="61"/>
  <c r="J2057" i="61"/>
  <c r="E2058" i="61"/>
  <c r="I2058" i="61"/>
  <c r="J2058" i="61"/>
  <c r="E2059" i="61"/>
  <c r="I2059" i="61"/>
  <c r="J2059" i="61"/>
  <c r="E2060" i="61"/>
  <c r="I2060" i="61"/>
  <c r="J2060" i="61"/>
  <c r="E2061" i="61"/>
  <c r="I2061" i="61"/>
  <c r="J2061" i="61"/>
  <c r="E2062" i="61"/>
  <c r="I2062" i="61"/>
  <c r="J2062" i="61"/>
  <c r="E2063" i="61"/>
  <c r="I2063" i="61"/>
  <c r="J2063" i="61"/>
  <c r="E2064" i="61"/>
  <c r="I2064" i="61"/>
  <c r="J2064" i="61"/>
  <c r="E2065" i="61"/>
  <c r="I2065" i="61"/>
  <c r="J2065" i="61"/>
  <c r="E2066" i="61"/>
  <c r="I2066" i="61"/>
  <c r="J2066" i="61"/>
  <c r="E2067" i="61"/>
  <c r="I2067" i="61"/>
  <c r="J2067" i="61"/>
  <c r="E2068" i="61"/>
  <c r="I2068" i="61"/>
  <c r="J2068" i="61"/>
  <c r="E2069" i="61"/>
  <c r="I2069" i="61"/>
  <c r="J2069" i="61"/>
  <c r="E2070" i="61"/>
  <c r="I2070" i="61"/>
  <c r="J2070" i="61"/>
  <c r="E2071" i="61"/>
  <c r="I2071" i="61"/>
  <c r="J2071" i="61"/>
  <c r="E2072" i="61"/>
  <c r="I2072" i="61"/>
  <c r="J2072" i="61"/>
  <c r="E2073" i="61"/>
  <c r="I2073" i="61"/>
  <c r="J2073" i="61"/>
  <c r="E2074" i="61"/>
  <c r="I2074" i="61"/>
  <c r="J2074" i="61"/>
  <c r="E2075" i="61"/>
  <c r="I2075" i="61"/>
  <c r="J2075" i="61"/>
  <c r="E2076" i="61"/>
  <c r="I2076" i="61"/>
  <c r="J2076" i="61"/>
  <c r="E2077" i="61"/>
  <c r="I2077" i="61"/>
  <c r="J2077" i="61"/>
  <c r="E2078" i="61"/>
  <c r="I2078" i="61"/>
  <c r="J2078" i="61"/>
  <c r="E2079" i="61"/>
  <c r="I2079" i="61"/>
  <c r="J2079" i="61"/>
  <c r="E2080" i="61"/>
  <c r="I2080" i="61"/>
  <c r="J2080" i="61"/>
  <c r="E2081" i="61"/>
  <c r="I2081" i="61"/>
  <c r="J2081" i="61"/>
  <c r="E2082" i="61"/>
  <c r="I2082" i="61"/>
  <c r="J2082" i="61"/>
  <c r="E2083" i="61"/>
  <c r="I2083" i="61"/>
  <c r="J2083" i="61"/>
  <c r="E2084" i="61"/>
  <c r="I2084" i="61"/>
  <c r="J2084" i="61"/>
  <c r="E2085" i="61"/>
  <c r="I2085" i="61"/>
  <c r="J2085" i="61"/>
  <c r="E2086" i="61"/>
  <c r="I2086" i="61"/>
  <c r="J2086" i="61"/>
  <c r="E2087" i="61"/>
  <c r="I2087" i="61"/>
  <c r="J2087" i="61"/>
  <c r="E2088" i="61"/>
  <c r="I2088" i="61"/>
  <c r="J2088" i="61"/>
  <c r="E2089" i="61"/>
  <c r="I2089" i="61"/>
  <c r="J2089" i="61"/>
  <c r="E2090" i="61"/>
  <c r="I2090" i="61"/>
  <c r="J2090" i="61"/>
  <c r="E2091" i="61"/>
  <c r="I2091" i="61"/>
  <c r="J2091" i="61"/>
  <c r="E2092" i="61"/>
  <c r="I2092" i="61"/>
  <c r="J2092" i="61"/>
  <c r="E2093" i="61"/>
  <c r="I2093" i="61"/>
  <c r="J2093" i="61"/>
  <c r="E2094" i="61"/>
  <c r="I2094" i="61"/>
  <c r="J2094" i="61"/>
  <c r="E2095" i="61"/>
  <c r="I2095" i="61"/>
  <c r="J2095" i="61"/>
  <c r="E2096" i="61"/>
  <c r="I2096" i="61"/>
  <c r="J2096" i="61"/>
  <c r="E2097" i="61"/>
  <c r="I2097" i="61"/>
  <c r="J2097" i="61"/>
  <c r="E2098" i="61"/>
  <c r="I2098" i="61"/>
  <c r="J2098" i="61"/>
  <c r="E2099" i="61"/>
  <c r="I2099" i="61"/>
  <c r="J2099" i="61"/>
  <c r="E2100" i="61"/>
  <c r="I2100" i="61"/>
  <c r="J2100" i="61"/>
  <c r="E2101" i="61"/>
  <c r="I2101" i="61"/>
  <c r="J2101" i="61"/>
  <c r="E2102" i="61"/>
  <c r="I2102" i="61"/>
  <c r="J2102" i="61"/>
  <c r="E2103" i="61"/>
  <c r="I2103" i="61"/>
  <c r="J2103" i="61"/>
  <c r="E2104" i="61"/>
  <c r="I2104" i="61"/>
  <c r="J2104" i="61"/>
  <c r="E2105" i="61"/>
  <c r="I2105" i="61"/>
  <c r="J2105" i="61"/>
  <c r="E2106" i="61"/>
  <c r="I2106" i="61"/>
  <c r="J2106" i="61"/>
  <c r="E2107" i="61"/>
  <c r="I2107" i="61"/>
  <c r="J2107" i="61"/>
  <c r="E2108" i="61"/>
  <c r="I2108" i="61"/>
  <c r="J2108" i="61"/>
  <c r="E2109" i="61"/>
  <c r="I2109" i="61"/>
  <c r="J2109" i="61"/>
  <c r="E2110" i="61"/>
  <c r="I2110" i="61"/>
  <c r="J2110" i="61"/>
  <c r="E2111" i="61"/>
  <c r="I2111" i="61"/>
  <c r="J2111" i="61"/>
  <c r="E2112" i="61"/>
  <c r="I2112" i="61"/>
  <c r="J2112" i="61"/>
  <c r="E2113" i="61"/>
  <c r="I2113" i="61"/>
  <c r="J2113" i="61"/>
  <c r="E2114" i="61"/>
  <c r="I2114" i="61"/>
  <c r="J2114" i="61"/>
  <c r="E2115" i="61"/>
  <c r="I2115" i="61"/>
  <c r="J2115" i="61"/>
  <c r="E2116" i="61"/>
  <c r="I2116" i="61"/>
  <c r="J2116" i="61"/>
  <c r="E2117" i="61"/>
  <c r="I2117" i="61"/>
  <c r="J2117" i="61"/>
  <c r="E2118" i="61"/>
  <c r="I2118" i="61"/>
  <c r="J2118" i="61"/>
  <c r="E2119" i="61"/>
  <c r="I2119" i="61"/>
  <c r="J2119" i="61"/>
  <c r="E2120" i="61"/>
  <c r="I2120" i="61"/>
  <c r="J2120" i="61"/>
  <c r="E2121" i="61"/>
  <c r="I2121" i="61"/>
  <c r="J2121" i="61"/>
  <c r="E2122" i="61"/>
  <c r="I2122" i="61"/>
  <c r="J2122" i="61"/>
  <c r="E2123" i="61"/>
  <c r="I2123" i="61"/>
  <c r="J2123" i="61"/>
  <c r="E2124" i="61"/>
  <c r="I2124" i="61"/>
  <c r="J2124" i="61"/>
  <c r="E2125" i="61"/>
  <c r="I2125" i="61"/>
  <c r="J2125" i="61"/>
  <c r="E2126" i="61"/>
  <c r="I2126" i="61"/>
  <c r="J2126" i="61"/>
  <c r="E2127" i="61"/>
  <c r="I2127" i="61"/>
  <c r="J2127" i="61"/>
  <c r="E2128" i="61"/>
  <c r="I2128" i="61"/>
  <c r="J2128" i="61"/>
  <c r="E2129" i="61"/>
  <c r="I2129" i="61"/>
  <c r="J2129" i="61"/>
  <c r="E2130" i="61"/>
  <c r="I2130" i="61"/>
  <c r="J2130" i="61"/>
  <c r="E2131" i="61"/>
  <c r="I2131" i="61"/>
  <c r="J2131" i="61"/>
  <c r="E2132" i="61"/>
  <c r="I2132" i="61"/>
  <c r="J2132" i="61"/>
  <c r="E2133" i="61"/>
  <c r="I2133" i="61"/>
  <c r="J2133" i="61"/>
  <c r="E2134" i="61"/>
  <c r="I2134" i="61"/>
  <c r="J2134" i="61"/>
  <c r="E2135" i="61"/>
  <c r="I2135" i="61"/>
  <c r="J2135" i="61"/>
  <c r="E2136" i="61"/>
  <c r="I2136" i="61"/>
  <c r="J2136" i="61"/>
  <c r="E2137" i="61"/>
  <c r="I2137" i="61"/>
  <c r="J2137" i="61"/>
  <c r="E2138" i="61"/>
  <c r="I2138" i="61"/>
  <c r="J2138" i="61"/>
  <c r="E2139" i="61"/>
  <c r="I2139" i="61"/>
  <c r="J2139" i="61"/>
  <c r="E2140" i="61"/>
  <c r="I2140" i="61"/>
  <c r="J2140" i="61"/>
  <c r="E2141" i="61"/>
  <c r="I2141" i="61"/>
  <c r="J2141" i="61"/>
  <c r="E2142" i="61"/>
  <c r="I2142" i="61"/>
  <c r="J2142" i="61"/>
  <c r="E2143" i="61"/>
  <c r="I2143" i="61"/>
  <c r="J2143" i="61"/>
  <c r="E2144" i="61"/>
  <c r="I2144" i="61"/>
  <c r="J2144" i="61"/>
  <c r="E2145" i="61"/>
  <c r="I2145" i="61"/>
  <c r="J2145" i="61"/>
  <c r="E2146" i="61"/>
  <c r="I2146" i="61"/>
  <c r="J2146" i="61"/>
  <c r="E2147" i="61"/>
  <c r="I2147" i="61"/>
  <c r="J2147" i="61"/>
  <c r="E2148" i="61"/>
  <c r="I2148" i="61"/>
  <c r="J2148" i="61"/>
  <c r="E2149" i="61"/>
  <c r="I2149" i="61"/>
  <c r="J2149" i="61"/>
  <c r="E2150" i="61"/>
  <c r="I2150" i="61"/>
  <c r="J2150" i="61"/>
  <c r="E2151" i="61"/>
  <c r="I2151" i="61"/>
  <c r="J2151" i="61"/>
  <c r="E2152" i="61"/>
  <c r="I2152" i="61"/>
  <c r="J2152" i="61"/>
  <c r="E2153" i="61"/>
  <c r="I2153" i="61"/>
  <c r="J2153" i="61"/>
  <c r="E2154" i="61"/>
  <c r="I2154" i="61"/>
  <c r="J2154" i="61"/>
  <c r="E2155" i="61"/>
  <c r="I2155" i="61"/>
  <c r="J2155" i="61"/>
  <c r="E2156" i="61"/>
  <c r="I2156" i="61"/>
  <c r="J2156" i="61"/>
  <c r="E2157" i="61"/>
  <c r="I2157" i="61"/>
  <c r="J2157" i="61"/>
  <c r="E2158" i="61"/>
  <c r="I2158" i="61"/>
  <c r="J2158" i="61"/>
  <c r="E2159" i="61"/>
  <c r="I2159" i="61"/>
  <c r="J2159" i="61"/>
  <c r="E2160" i="61"/>
  <c r="I2160" i="61"/>
  <c r="J2160" i="61"/>
  <c r="E2161" i="61"/>
  <c r="I2161" i="61"/>
  <c r="J2161" i="61"/>
  <c r="E2162" i="61"/>
  <c r="I2162" i="61"/>
  <c r="J2162" i="61"/>
  <c r="E2163" i="61"/>
  <c r="I2163" i="61"/>
  <c r="J2163" i="61"/>
  <c r="E2164" i="61"/>
  <c r="I2164" i="61"/>
  <c r="J2164" i="61"/>
  <c r="E2165" i="61"/>
  <c r="I2165" i="61"/>
  <c r="J2165" i="61"/>
  <c r="E2166" i="61"/>
  <c r="I2166" i="61"/>
  <c r="J2166" i="61"/>
  <c r="E2167" i="61"/>
  <c r="I2167" i="61"/>
  <c r="J2167" i="61"/>
  <c r="E2168" i="61"/>
  <c r="I2168" i="61"/>
  <c r="J2168" i="61"/>
  <c r="E2169" i="61"/>
  <c r="I2169" i="61"/>
  <c r="J2169" i="61"/>
  <c r="E2170" i="61"/>
  <c r="I2170" i="61"/>
  <c r="J2170" i="61"/>
  <c r="E2171" i="61"/>
  <c r="I2171" i="61"/>
  <c r="J2171" i="61"/>
  <c r="E2172" i="61"/>
  <c r="I2172" i="61"/>
  <c r="J2172" i="61"/>
  <c r="E2173" i="61"/>
  <c r="I2173" i="61"/>
  <c r="J2173" i="61"/>
  <c r="E2174" i="61"/>
  <c r="I2174" i="61"/>
  <c r="J2174" i="61"/>
  <c r="E2175" i="61"/>
  <c r="I2175" i="61"/>
  <c r="J2175" i="61"/>
  <c r="E2176" i="61"/>
  <c r="I2176" i="61"/>
  <c r="J2176" i="61"/>
  <c r="E2177" i="61"/>
  <c r="I2177" i="61"/>
  <c r="J2177" i="61"/>
  <c r="E2178" i="61"/>
  <c r="I2178" i="61"/>
  <c r="J2178" i="61"/>
  <c r="E2179" i="61"/>
  <c r="I2179" i="61"/>
  <c r="J2179" i="61"/>
  <c r="E2180" i="61"/>
  <c r="I2180" i="61"/>
  <c r="J2180" i="61"/>
  <c r="E2181" i="61"/>
  <c r="I2181" i="61"/>
  <c r="J2181" i="61"/>
  <c r="E2182" i="61"/>
  <c r="I2182" i="61"/>
  <c r="J2182" i="61"/>
  <c r="E2183" i="61"/>
  <c r="I2183" i="61"/>
  <c r="J2183" i="61"/>
  <c r="E2184" i="61"/>
  <c r="I2184" i="61"/>
  <c r="J2184" i="61"/>
  <c r="E2185" i="61"/>
  <c r="I2185" i="61"/>
  <c r="J2185" i="61"/>
  <c r="E2186" i="61"/>
  <c r="I2186" i="61"/>
  <c r="J2186" i="61"/>
  <c r="E2187" i="61"/>
  <c r="I2187" i="61"/>
  <c r="J2187" i="61"/>
  <c r="E2188" i="61"/>
  <c r="I2188" i="61"/>
  <c r="J2188" i="61"/>
  <c r="E2189" i="61"/>
  <c r="I2189" i="61"/>
  <c r="J2189" i="61"/>
  <c r="E2190" i="61"/>
  <c r="I2190" i="61"/>
  <c r="J2190" i="61"/>
  <c r="E2191" i="61"/>
  <c r="I2191" i="61"/>
  <c r="J2191" i="61"/>
  <c r="E2192" i="61"/>
  <c r="I2192" i="61"/>
  <c r="J2192" i="61"/>
  <c r="E2193" i="61"/>
  <c r="I2193" i="61"/>
  <c r="J2193" i="61"/>
  <c r="E2194" i="61"/>
  <c r="I2194" i="61"/>
  <c r="J2194" i="61"/>
  <c r="E2195" i="61"/>
  <c r="I2195" i="61"/>
  <c r="J2195" i="61"/>
  <c r="E2196" i="61"/>
  <c r="I2196" i="61"/>
  <c r="J2196" i="61"/>
  <c r="E2197" i="61"/>
  <c r="I2197" i="61"/>
  <c r="J2197" i="61"/>
  <c r="E2198" i="61"/>
  <c r="I2198" i="61"/>
  <c r="J2198" i="61"/>
  <c r="E2199" i="61"/>
  <c r="I2199" i="61"/>
  <c r="J2199" i="61"/>
  <c r="E2200" i="61"/>
  <c r="I2200" i="61"/>
  <c r="J2200" i="61"/>
  <c r="E2201" i="61"/>
  <c r="I2201" i="61"/>
  <c r="J2201" i="61"/>
  <c r="E2202" i="61"/>
  <c r="I2202" i="61"/>
  <c r="J2202" i="61"/>
  <c r="E2203" i="61"/>
  <c r="I2203" i="61"/>
  <c r="J2203" i="61"/>
  <c r="E2204" i="61"/>
  <c r="I2204" i="61"/>
  <c r="J2204" i="61"/>
  <c r="E2205" i="61"/>
  <c r="I2205" i="61"/>
  <c r="J2205" i="61"/>
  <c r="E2206" i="61"/>
  <c r="I2206" i="61"/>
  <c r="J2206" i="61"/>
  <c r="E2207" i="61"/>
  <c r="I2207" i="61"/>
  <c r="J2207" i="61"/>
  <c r="E2208" i="61"/>
  <c r="I2208" i="61"/>
  <c r="J2208" i="61"/>
  <c r="E2209" i="61"/>
  <c r="I2209" i="61"/>
  <c r="J2209" i="61"/>
  <c r="E2210" i="61"/>
  <c r="I2210" i="61"/>
  <c r="J2210" i="61"/>
  <c r="E2211" i="61"/>
  <c r="I2211" i="61"/>
  <c r="J2211" i="61"/>
  <c r="E2212" i="61"/>
  <c r="I2212" i="61"/>
  <c r="J2212" i="61"/>
  <c r="E2213" i="61"/>
  <c r="I2213" i="61"/>
  <c r="J2213" i="61"/>
  <c r="E2214" i="61"/>
  <c r="I2214" i="61"/>
  <c r="J2214" i="61"/>
  <c r="E2215" i="61"/>
  <c r="I2215" i="61"/>
  <c r="J2215" i="61"/>
  <c r="E2216" i="61"/>
  <c r="I2216" i="61"/>
  <c r="J2216" i="61"/>
  <c r="E2217" i="61"/>
  <c r="I2217" i="61"/>
  <c r="J2217" i="61"/>
  <c r="E2218" i="61"/>
  <c r="I2218" i="61"/>
  <c r="J2218" i="61"/>
  <c r="E2219" i="61"/>
  <c r="I2219" i="61"/>
  <c r="J2219" i="61"/>
  <c r="E2220" i="61"/>
  <c r="I2220" i="61"/>
  <c r="J2220" i="61"/>
  <c r="E2221" i="61"/>
  <c r="I2221" i="61"/>
  <c r="J2221" i="61"/>
  <c r="E2222" i="61"/>
  <c r="I2222" i="61"/>
  <c r="J2222" i="61"/>
  <c r="E2223" i="61"/>
  <c r="I2223" i="61"/>
  <c r="J2223" i="61"/>
  <c r="E2224" i="61"/>
  <c r="I2224" i="61"/>
  <c r="J2224" i="61"/>
  <c r="E2225" i="61"/>
  <c r="I2225" i="61"/>
  <c r="J2225" i="61"/>
  <c r="E2226" i="61"/>
  <c r="I2226" i="61"/>
  <c r="J2226" i="61"/>
  <c r="E2227" i="61"/>
  <c r="I2227" i="61"/>
  <c r="J2227" i="61"/>
  <c r="E2228" i="61"/>
  <c r="I2228" i="61"/>
  <c r="J2228" i="61"/>
  <c r="E2229" i="61"/>
  <c r="I2229" i="61"/>
  <c r="J2229" i="61"/>
  <c r="E2230" i="61"/>
  <c r="I2230" i="61"/>
  <c r="J2230" i="61"/>
  <c r="E2231" i="61"/>
  <c r="I2231" i="61"/>
  <c r="J2231" i="61"/>
  <c r="E2232" i="61"/>
  <c r="I2232" i="61"/>
  <c r="J2232" i="61"/>
  <c r="E2233" i="61"/>
  <c r="I2233" i="61"/>
  <c r="J2233" i="61"/>
  <c r="E2234" i="61"/>
  <c r="I2234" i="61"/>
  <c r="J2234" i="61"/>
  <c r="E2235" i="61"/>
  <c r="I2235" i="61"/>
  <c r="J2235" i="61"/>
  <c r="E2236" i="61"/>
  <c r="I2236" i="61"/>
  <c r="J2236" i="61"/>
  <c r="E2237" i="61"/>
  <c r="I2237" i="61"/>
  <c r="J2237" i="61"/>
  <c r="E2238" i="61"/>
  <c r="I2238" i="61"/>
  <c r="J2238" i="61"/>
  <c r="E2239" i="61"/>
  <c r="I2239" i="61"/>
  <c r="J2239" i="61"/>
  <c r="E2240" i="61"/>
  <c r="I2240" i="61"/>
  <c r="J2240" i="61"/>
  <c r="E2241" i="61"/>
  <c r="I2241" i="61"/>
  <c r="J2241" i="61"/>
  <c r="E2242" i="61"/>
  <c r="I2242" i="61"/>
  <c r="J2242" i="61"/>
  <c r="E2243" i="61"/>
  <c r="I2243" i="61"/>
  <c r="J2243" i="61"/>
  <c r="E2244" i="61"/>
  <c r="I2244" i="61"/>
  <c r="J2244" i="61"/>
  <c r="E2245" i="61"/>
  <c r="I2245" i="61"/>
  <c r="J2245" i="61"/>
  <c r="E2246" i="61"/>
  <c r="I2246" i="61"/>
  <c r="J2246" i="61"/>
  <c r="E2247" i="61"/>
  <c r="I2247" i="61"/>
  <c r="J2247" i="61"/>
  <c r="E2248" i="61"/>
  <c r="I2248" i="61"/>
  <c r="J2248" i="61"/>
  <c r="E2249" i="61"/>
  <c r="I2249" i="61"/>
  <c r="J2249" i="61"/>
  <c r="E2250" i="61"/>
  <c r="I2250" i="61"/>
  <c r="J2250" i="61"/>
  <c r="E2251" i="61"/>
  <c r="I2251" i="61"/>
  <c r="J2251" i="61"/>
  <c r="E2252" i="61"/>
  <c r="I2252" i="61"/>
  <c r="J2252" i="61"/>
  <c r="E2253" i="61"/>
  <c r="I2253" i="61"/>
  <c r="J2253" i="61"/>
  <c r="E2254" i="61"/>
  <c r="I2254" i="61"/>
  <c r="J2254" i="61"/>
  <c r="E2255" i="61"/>
  <c r="I2255" i="61"/>
  <c r="J2255" i="61"/>
  <c r="E2256" i="61"/>
  <c r="I2256" i="61"/>
  <c r="J2256" i="61"/>
  <c r="E2257" i="61"/>
  <c r="I2257" i="61"/>
  <c r="J2257" i="61"/>
  <c r="E2258" i="61"/>
  <c r="I2258" i="61"/>
  <c r="J2258" i="61"/>
  <c r="E2259" i="61"/>
  <c r="I2259" i="61"/>
  <c r="J2259" i="61"/>
  <c r="E2260" i="61"/>
  <c r="I2260" i="61"/>
  <c r="J2260" i="61"/>
  <c r="E2261" i="61"/>
  <c r="I2261" i="61"/>
  <c r="J2261" i="61"/>
  <c r="E2262" i="61"/>
  <c r="I2262" i="61"/>
  <c r="J2262" i="61"/>
  <c r="E2263" i="61"/>
  <c r="I2263" i="61"/>
  <c r="J2263" i="61"/>
  <c r="E2264" i="61"/>
  <c r="I2264" i="61"/>
  <c r="J2264" i="61"/>
  <c r="E2265" i="61"/>
  <c r="I2265" i="61"/>
  <c r="J2265" i="61"/>
  <c r="E2266" i="61"/>
  <c r="I2266" i="61"/>
  <c r="J2266" i="61"/>
  <c r="E2267" i="61"/>
  <c r="I2267" i="61"/>
  <c r="J2267" i="61"/>
  <c r="E2268" i="61"/>
  <c r="I2268" i="61"/>
  <c r="J2268" i="61"/>
  <c r="E2269" i="61"/>
  <c r="I2269" i="61"/>
  <c r="J2269" i="61"/>
  <c r="E2270" i="61"/>
  <c r="I2270" i="61"/>
  <c r="J2270" i="61"/>
  <c r="E2271" i="61"/>
  <c r="I2271" i="61"/>
  <c r="J2271" i="61"/>
  <c r="E2272" i="61"/>
  <c r="I2272" i="61"/>
  <c r="J2272" i="61"/>
  <c r="E2273" i="61"/>
  <c r="I2273" i="61"/>
  <c r="J2273" i="61"/>
  <c r="E2274" i="61"/>
  <c r="I2274" i="61"/>
  <c r="J2274" i="61"/>
  <c r="E2275" i="61"/>
  <c r="I2275" i="61"/>
  <c r="J2275" i="61"/>
  <c r="E2276" i="61"/>
  <c r="I2276" i="61"/>
  <c r="J2276" i="61"/>
  <c r="E2277" i="61"/>
  <c r="I2277" i="61"/>
  <c r="J2277" i="61"/>
  <c r="E2278" i="61"/>
  <c r="I2278" i="61"/>
  <c r="J2278" i="61"/>
  <c r="E2279" i="61"/>
  <c r="I2279" i="61"/>
  <c r="J2279" i="61"/>
  <c r="E2280" i="61"/>
  <c r="I2280" i="61"/>
  <c r="J2280" i="61"/>
  <c r="E2281" i="61"/>
  <c r="I2281" i="61"/>
  <c r="J2281" i="61"/>
  <c r="E2282" i="61"/>
  <c r="I2282" i="61"/>
  <c r="J2282" i="61"/>
  <c r="E2283" i="61"/>
  <c r="I2283" i="61"/>
  <c r="J2283" i="61"/>
  <c r="E2284" i="61"/>
  <c r="I2284" i="61"/>
  <c r="J2284" i="61"/>
  <c r="E2285" i="61"/>
  <c r="I2285" i="61"/>
  <c r="J2285" i="61"/>
  <c r="E2286" i="61"/>
  <c r="I2286" i="61"/>
  <c r="J2286" i="61"/>
  <c r="E2287" i="61"/>
  <c r="I2287" i="61"/>
  <c r="J2287" i="61"/>
  <c r="E2288" i="61"/>
  <c r="I2288" i="61"/>
  <c r="J2288" i="61"/>
  <c r="E2289" i="61"/>
  <c r="I2289" i="61"/>
  <c r="J2289" i="61"/>
  <c r="E2290" i="61"/>
  <c r="I2290" i="61"/>
  <c r="J2290" i="61"/>
  <c r="E2291" i="61"/>
  <c r="I2291" i="61"/>
  <c r="J2291" i="61"/>
  <c r="E2292" i="61"/>
  <c r="I2292" i="61"/>
  <c r="J2292" i="61"/>
  <c r="E2293" i="61"/>
  <c r="I2293" i="61"/>
  <c r="J2293" i="61"/>
  <c r="E2294" i="61"/>
  <c r="I2294" i="61"/>
  <c r="J2294" i="61"/>
  <c r="E2295" i="61"/>
  <c r="I2295" i="61"/>
  <c r="J2295" i="61"/>
  <c r="E2296" i="61"/>
  <c r="I2296" i="61"/>
  <c r="J2296" i="61"/>
  <c r="E2297" i="61"/>
  <c r="I2297" i="61"/>
  <c r="J2297" i="61"/>
  <c r="E2298" i="61"/>
  <c r="I2298" i="61"/>
  <c r="J2298" i="61"/>
  <c r="E2299" i="61"/>
  <c r="I2299" i="61"/>
  <c r="J2299" i="61"/>
  <c r="E2300" i="61"/>
  <c r="I2300" i="61"/>
  <c r="J2300" i="61"/>
  <c r="E2301" i="61"/>
  <c r="I2301" i="61"/>
  <c r="J2301" i="61"/>
  <c r="E2302" i="61"/>
  <c r="I2302" i="61"/>
  <c r="J2302" i="61"/>
  <c r="E2303" i="61"/>
  <c r="I2303" i="61"/>
  <c r="J2303" i="61"/>
  <c r="E2304" i="61"/>
  <c r="I2304" i="61"/>
  <c r="J2304" i="61"/>
  <c r="E2305" i="61"/>
  <c r="I2305" i="61"/>
  <c r="J2305" i="61"/>
  <c r="E2306" i="61"/>
  <c r="I2306" i="61"/>
  <c r="J2306" i="61"/>
  <c r="E2307" i="61"/>
  <c r="I2307" i="61"/>
  <c r="J2307" i="61"/>
  <c r="E2308" i="61"/>
  <c r="I2308" i="61"/>
  <c r="J2308" i="61"/>
  <c r="E2309" i="61"/>
  <c r="I2309" i="61"/>
  <c r="J2309" i="61"/>
  <c r="E2310" i="61"/>
  <c r="I2310" i="61"/>
  <c r="J2310" i="61"/>
  <c r="E2311" i="61"/>
  <c r="I2311" i="61"/>
  <c r="J2311" i="61"/>
  <c r="E2312" i="61"/>
  <c r="I2312" i="61"/>
  <c r="J2312" i="61"/>
  <c r="E2313" i="61"/>
  <c r="I2313" i="61"/>
  <c r="J2313" i="61"/>
  <c r="E2314" i="61"/>
  <c r="I2314" i="61"/>
  <c r="J2314" i="61"/>
  <c r="E2315" i="61"/>
  <c r="I2315" i="61"/>
  <c r="J2315" i="61"/>
  <c r="E2316" i="61"/>
  <c r="I2316" i="61"/>
  <c r="J2316" i="61"/>
  <c r="E2317" i="61"/>
  <c r="I2317" i="61"/>
  <c r="J2317" i="61"/>
  <c r="E2318" i="61"/>
  <c r="I2318" i="61"/>
  <c r="J2318" i="61"/>
  <c r="E2319" i="61"/>
  <c r="I2319" i="61"/>
  <c r="J2319" i="61"/>
  <c r="E2320" i="61"/>
  <c r="I2320" i="61"/>
  <c r="J2320" i="61"/>
  <c r="E2321" i="61"/>
  <c r="I2321" i="61"/>
  <c r="J2321" i="61"/>
  <c r="E2322" i="61"/>
  <c r="I2322" i="61"/>
  <c r="J2322" i="61"/>
  <c r="E2323" i="61"/>
  <c r="I2323" i="61"/>
  <c r="J2323" i="61"/>
  <c r="E2324" i="61"/>
  <c r="I2324" i="61"/>
  <c r="J2324" i="61"/>
  <c r="E2325" i="61"/>
  <c r="I2325" i="61"/>
  <c r="J2325" i="61"/>
  <c r="E2326" i="61"/>
  <c r="I2326" i="61"/>
  <c r="J2326" i="61"/>
  <c r="E2327" i="61"/>
  <c r="I2327" i="61"/>
  <c r="J2327" i="61"/>
  <c r="E2328" i="61"/>
  <c r="I2328" i="61"/>
  <c r="J2328" i="61"/>
  <c r="E2329" i="61"/>
  <c r="I2329" i="61"/>
  <c r="J2329" i="61"/>
  <c r="E2330" i="61"/>
  <c r="I2330" i="61"/>
  <c r="J2330" i="61"/>
  <c r="E2331" i="61"/>
  <c r="I2331" i="61"/>
  <c r="J2331" i="61"/>
  <c r="E2332" i="61"/>
  <c r="I2332" i="61"/>
  <c r="J2332" i="61"/>
  <c r="E2333" i="61"/>
  <c r="I2333" i="61"/>
  <c r="J2333" i="61"/>
  <c r="E2334" i="61"/>
  <c r="I2334" i="61"/>
  <c r="J2334" i="61"/>
  <c r="E2335" i="61"/>
  <c r="I2335" i="61"/>
  <c r="J2335" i="61"/>
  <c r="E2336" i="61"/>
  <c r="I2336" i="61"/>
  <c r="J2336" i="61"/>
  <c r="E2337" i="61"/>
  <c r="I2337" i="61"/>
  <c r="J2337" i="61"/>
  <c r="E2338" i="61"/>
  <c r="I2338" i="61"/>
  <c r="J2338" i="61"/>
  <c r="E2339" i="61"/>
  <c r="I2339" i="61"/>
  <c r="J2339" i="61"/>
  <c r="E2340" i="61"/>
  <c r="I2340" i="61"/>
  <c r="J2340" i="61"/>
  <c r="E2341" i="61"/>
  <c r="I2341" i="61"/>
  <c r="J2341" i="61"/>
  <c r="E2342" i="61"/>
  <c r="I2342" i="61"/>
  <c r="J2342" i="61"/>
  <c r="E2343" i="61"/>
  <c r="I2343" i="61"/>
  <c r="J2343" i="61"/>
  <c r="E2344" i="61"/>
  <c r="I2344" i="61"/>
  <c r="J2344" i="61"/>
  <c r="E2345" i="61"/>
  <c r="I2345" i="61"/>
  <c r="J2345" i="61"/>
  <c r="E2346" i="61"/>
  <c r="I2346" i="61"/>
  <c r="J2346" i="61"/>
  <c r="E2347" i="61"/>
  <c r="I2347" i="61"/>
  <c r="J2347" i="61"/>
  <c r="E2348" i="61"/>
  <c r="I2348" i="61"/>
  <c r="J2348" i="61"/>
  <c r="E2349" i="61"/>
  <c r="I2349" i="61"/>
  <c r="J2349" i="61"/>
  <c r="E2350" i="61"/>
  <c r="I2350" i="61"/>
  <c r="J2350" i="61"/>
  <c r="E2351" i="61"/>
  <c r="I2351" i="61"/>
  <c r="J2351" i="61"/>
  <c r="E2352" i="61"/>
  <c r="I2352" i="61"/>
  <c r="J2352" i="61"/>
  <c r="E2353" i="61"/>
  <c r="I2353" i="61"/>
  <c r="J2353" i="61"/>
  <c r="E2354" i="61"/>
  <c r="I2354" i="61"/>
  <c r="J2354" i="61"/>
  <c r="E2355" i="61"/>
  <c r="I2355" i="61"/>
  <c r="J2355" i="61"/>
  <c r="E2356" i="61"/>
  <c r="I2356" i="61"/>
  <c r="J2356" i="61"/>
  <c r="E2357" i="61"/>
  <c r="I2357" i="61"/>
  <c r="J2357" i="61"/>
  <c r="E2358" i="61"/>
  <c r="I2358" i="61"/>
  <c r="J2358" i="61"/>
  <c r="E2359" i="61"/>
  <c r="I2359" i="61"/>
  <c r="J2359" i="61"/>
  <c r="E2360" i="61"/>
  <c r="I2360" i="61"/>
  <c r="J2360" i="61"/>
  <c r="E2361" i="61"/>
  <c r="I2361" i="61"/>
  <c r="J2361" i="61"/>
  <c r="E2362" i="61"/>
  <c r="I2362" i="61"/>
  <c r="J2362" i="61"/>
  <c r="E2363" i="61"/>
  <c r="I2363" i="61"/>
  <c r="J2363" i="61"/>
  <c r="E2364" i="61"/>
  <c r="I2364" i="61"/>
  <c r="J2364" i="61"/>
  <c r="E2365" i="61"/>
  <c r="I2365" i="61"/>
  <c r="J2365" i="61"/>
  <c r="E2366" i="61"/>
  <c r="I2366" i="61"/>
  <c r="J2366" i="61"/>
  <c r="E2367" i="61"/>
  <c r="I2367" i="61"/>
  <c r="J2367" i="61"/>
  <c r="E2368" i="61"/>
  <c r="I2368" i="61"/>
  <c r="J2368" i="61"/>
  <c r="E2369" i="61"/>
  <c r="I2369" i="61"/>
  <c r="J2369" i="61"/>
  <c r="E2370" i="61"/>
  <c r="I2370" i="61"/>
  <c r="J2370" i="61"/>
  <c r="E2371" i="61"/>
  <c r="I2371" i="61"/>
  <c r="J2371" i="61"/>
  <c r="E2372" i="61"/>
  <c r="I2372" i="61"/>
  <c r="J2372" i="61"/>
  <c r="E2373" i="61"/>
  <c r="I2373" i="61"/>
  <c r="J2373" i="61"/>
  <c r="E2374" i="61"/>
  <c r="I2374" i="61"/>
  <c r="J2374" i="61"/>
  <c r="E2375" i="61"/>
  <c r="I2375" i="61"/>
  <c r="J2375" i="61"/>
  <c r="E2376" i="61"/>
  <c r="I2376" i="61"/>
  <c r="J2376" i="61"/>
  <c r="E2377" i="61"/>
  <c r="I2377" i="61"/>
  <c r="J2377" i="61"/>
  <c r="E2378" i="61"/>
  <c r="I2378" i="61"/>
  <c r="J2378" i="61"/>
  <c r="E2379" i="61"/>
  <c r="I2379" i="61"/>
  <c r="J2379" i="61"/>
  <c r="E2380" i="61"/>
  <c r="I2380" i="61"/>
  <c r="J2380" i="61"/>
  <c r="E2381" i="61"/>
  <c r="I2381" i="61"/>
  <c r="J2381" i="61"/>
  <c r="E2382" i="61"/>
  <c r="I2382" i="61"/>
  <c r="J2382" i="61"/>
  <c r="E2383" i="61"/>
  <c r="I2383" i="61"/>
  <c r="J2383" i="61"/>
  <c r="E2384" i="61"/>
  <c r="I2384" i="61"/>
  <c r="J2384" i="61"/>
  <c r="E2385" i="61"/>
  <c r="I2385" i="61"/>
  <c r="J2385" i="61"/>
  <c r="E2386" i="61"/>
  <c r="I2386" i="61"/>
  <c r="J2386" i="61"/>
  <c r="E2387" i="61"/>
  <c r="I2387" i="61"/>
  <c r="J2387" i="61"/>
  <c r="E2388" i="61"/>
  <c r="I2388" i="61"/>
  <c r="J2388" i="61"/>
  <c r="E2389" i="61"/>
  <c r="I2389" i="61"/>
  <c r="J2389" i="61"/>
  <c r="E2390" i="61"/>
  <c r="I2390" i="61"/>
  <c r="J2390" i="61"/>
  <c r="E2391" i="61"/>
  <c r="I2391" i="61"/>
  <c r="J2391" i="61"/>
  <c r="E2392" i="61"/>
  <c r="I2392" i="61"/>
  <c r="J2392" i="61"/>
  <c r="E2393" i="61"/>
  <c r="I2393" i="61"/>
  <c r="J2393" i="61"/>
  <c r="E2394" i="61"/>
  <c r="I2394" i="61"/>
  <c r="J2394" i="61"/>
  <c r="E2395" i="61"/>
  <c r="I2395" i="61"/>
  <c r="J2395" i="61"/>
  <c r="E2396" i="61"/>
  <c r="I2396" i="61"/>
  <c r="J2396" i="61"/>
  <c r="E2397" i="61"/>
  <c r="I2397" i="61"/>
  <c r="J2397" i="61"/>
  <c r="E2398" i="61"/>
  <c r="I2398" i="61"/>
  <c r="J2398" i="61"/>
  <c r="E2399" i="61"/>
  <c r="I2399" i="61"/>
  <c r="J2399" i="61"/>
  <c r="E2400" i="61"/>
  <c r="I2400" i="61"/>
  <c r="J2400" i="61"/>
  <c r="E2401" i="61"/>
  <c r="I2401" i="61"/>
  <c r="J2401" i="61"/>
  <c r="E2402" i="61"/>
  <c r="I2402" i="61"/>
  <c r="J2402" i="61"/>
  <c r="E2403" i="61"/>
  <c r="I2403" i="61"/>
  <c r="J2403" i="61"/>
  <c r="E2404" i="61"/>
  <c r="I2404" i="61"/>
  <c r="J2404" i="61"/>
  <c r="E2405" i="61"/>
  <c r="I2405" i="61"/>
  <c r="J2405" i="61"/>
  <c r="E2406" i="61"/>
  <c r="I2406" i="61"/>
  <c r="J2406" i="61"/>
  <c r="E2407" i="61"/>
  <c r="I2407" i="61"/>
  <c r="J2407" i="61"/>
  <c r="E2408" i="61"/>
  <c r="I2408" i="61"/>
  <c r="J2408" i="61"/>
  <c r="E2409" i="61"/>
  <c r="I2409" i="61"/>
  <c r="J2409" i="61"/>
  <c r="E2410" i="61"/>
  <c r="I2410" i="61"/>
  <c r="J2410" i="61"/>
  <c r="E2411" i="61"/>
  <c r="I2411" i="61"/>
  <c r="J2411" i="61"/>
  <c r="E2412" i="61"/>
  <c r="I2412" i="61"/>
  <c r="J2412" i="61"/>
  <c r="E2413" i="61"/>
  <c r="I2413" i="61"/>
  <c r="J2413" i="61"/>
  <c r="E2414" i="61"/>
  <c r="I2414" i="61"/>
  <c r="J2414" i="61"/>
  <c r="E2415" i="61"/>
  <c r="I2415" i="61"/>
  <c r="J2415" i="61"/>
  <c r="E2416" i="61"/>
  <c r="I2416" i="61"/>
  <c r="J2416" i="61"/>
  <c r="E2417" i="61"/>
  <c r="I2417" i="61"/>
  <c r="J2417" i="61"/>
  <c r="E2418" i="61"/>
  <c r="I2418" i="61"/>
  <c r="J2418" i="61"/>
  <c r="E2419" i="61"/>
  <c r="I2419" i="61"/>
  <c r="J2419" i="61"/>
  <c r="E2420" i="61"/>
  <c r="I2420" i="61"/>
  <c r="J2420" i="61"/>
  <c r="E2421" i="61"/>
  <c r="I2421" i="61"/>
  <c r="J2421" i="61"/>
  <c r="E2422" i="61"/>
  <c r="I2422" i="61"/>
  <c r="J2422" i="61"/>
  <c r="E2423" i="61"/>
  <c r="I2423" i="61"/>
  <c r="J2423" i="61"/>
  <c r="E2424" i="61"/>
  <c r="I2424" i="61"/>
  <c r="J2424" i="61"/>
  <c r="E2425" i="61"/>
  <c r="I2425" i="61"/>
  <c r="J2425" i="61"/>
  <c r="E2426" i="61"/>
  <c r="I2426" i="61"/>
  <c r="J2426" i="61"/>
  <c r="E2427" i="61"/>
  <c r="I2427" i="61"/>
  <c r="J2427" i="61"/>
  <c r="E2428" i="61"/>
  <c r="I2428" i="61"/>
  <c r="J2428" i="61"/>
  <c r="E2429" i="61"/>
  <c r="I2429" i="61"/>
  <c r="J2429" i="61"/>
  <c r="E2430" i="61"/>
  <c r="I2430" i="61"/>
  <c r="J2430" i="61"/>
  <c r="E2431" i="61"/>
  <c r="I2431" i="61"/>
  <c r="J2431" i="61"/>
  <c r="E2432" i="61"/>
  <c r="I2432" i="61"/>
  <c r="J2432" i="61"/>
  <c r="E2433" i="61"/>
  <c r="I2433" i="61"/>
  <c r="J2433" i="61"/>
  <c r="E2434" i="61"/>
  <c r="I2434" i="61"/>
  <c r="J2434" i="61"/>
  <c r="E2435" i="61"/>
  <c r="I2435" i="61"/>
  <c r="J2435" i="61"/>
  <c r="E2436" i="61"/>
  <c r="I2436" i="61"/>
  <c r="J2436" i="61"/>
  <c r="E2437" i="61"/>
  <c r="I2437" i="61"/>
  <c r="J2437" i="61"/>
  <c r="E2438" i="61"/>
  <c r="I2438" i="61"/>
  <c r="J2438" i="61"/>
  <c r="E2439" i="61"/>
  <c r="I2439" i="61"/>
  <c r="J2439" i="61"/>
  <c r="E2440" i="61"/>
  <c r="I2440" i="61"/>
  <c r="J2440" i="61"/>
  <c r="E2441" i="61"/>
  <c r="I2441" i="61"/>
  <c r="J2441" i="61"/>
  <c r="E2442" i="61"/>
  <c r="I2442" i="61"/>
  <c r="J2442" i="61"/>
  <c r="E2443" i="61"/>
  <c r="I2443" i="61"/>
  <c r="J2443" i="61"/>
  <c r="E2444" i="61"/>
  <c r="I2444" i="61"/>
  <c r="J2444" i="61"/>
  <c r="E2445" i="61"/>
  <c r="I2445" i="61"/>
  <c r="J2445" i="61"/>
  <c r="E2446" i="61"/>
  <c r="I2446" i="61"/>
  <c r="J2446" i="61"/>
  <c r="E2447" i="61"/>
  <c r="I2447" i="61"/>
  <c r="J2447" i="61"/>
  <c r="E2448" i="61"/>
  <c r="I2448" i="61"/>
  <c r="J2448" i="61"/>
  <c r="E2449" i="61"/>
  <c r="I2449" i="61"/>
  <c r="J2449" i="61"/>
  <c r="E2450" i="61"/>
  <c r="I2450" i="61"/>
  <c r="J2450" i="61"/>
  <c r="E2451" i="61"/>
  <c r="I2451" i="61"/>
  <c r="J2451" i="61"/>
  <c r="E2452" i="61"/>
  <c r="I2452" i="61"/>
  <c r="J2452" i="61"/>
  <c r="E2453" i="61"/>
  <c r="I2453" i="61"/>
  <c r="J2453" i="61"/>
  <c r="E2454" i="61"/>
  <c r="I2454" i="61"/>
  <c r="J2454" i="61"/>
  <c r="E2455" i="61"/>
  <c r="I2455" i="61"/>
  <c r="J2455" i="61"/>
  <c r="E2456" i="61"/>
  <c r="I2456" i="61"/>
  <c r="J2456" i="61"/>
  <c r="E2457" i="61"/>
  <c r="I2457" i="61"/>
  <c r="J2457" i="61"/>
  <c r="E2458" i="61"/>
  <c r="I2458" i="61"/>
  <c r="J2458" i="61"/>
  <c r="E2459" i="61"/>
  <c r="I2459" i="61"/>
  <c r="J2459" i="61"/>
  <c r="E2460" i="61"/>
  <c r="I2460" i="61"/>
  <c r="J2460" i="61"/>
  <c r="E2461" i="61"/>
  <c r="I2461" i="61"/>
  <c r="J2461" i="61"/>
  <c r="E2462" i="61"/>
  <c r="I2462" i="61"/>
  <c r="J2462" i="61"/>
  <c r="E2463" i="61"/>
  <c r="I2463" i="61"/>
  <c r="J2463" i="61"/>
  <c r="E2464" i="61"/>
  <c r="I2464" i="61"/>
  <c r="J2464" i="61"/>
  <c r="E2465" i="61"/>
  <c r="I2465" i="61"/>
  <c r="J2465" i="61"/>
  <c r="E2466" i="61"/>
  <c r="I2466" i="61"/>
  <c r="J2466" i="61"/>
  <c r="E2467" i="61"/>
  <c r="I2467" i="61"/>
  <c r="J2467" i="61"/>
  <c r="E2468" i="61"/>
  <c r="I2468" i="61"/>
  <c r="J2468" i="61"/>
  <c r="E2469" i="61"/>
  <c r="I2469" i="61"/>
  <c r="J2469" i="61"/>
  <c r="E2470" i="61"/>
  <c r="I2470" i="61"/>
  <c r="J2470" i="61"/>
  <c r="E2471" i="61"/>
  <c r="I2471" i="61"/>
  <c r="J2471" i="61"/>
  <c r="E2472" i="61"/>
  <c r="I2472" i="61"/>
  <c r="J2472" i="61"/>
  <c r="E2473" i="61"/>
  <c r="I2473" i="61"/>
  <c r="J2473" i="61"/>
  <c r="E2474" i="61"/>
  <c r="I2474" i="61"/>
  <c r="J2474" i="61"/>
  <c r="E2475" i="61"/>
  <c r="I2475" i="61"/>
  <c r="J2475" i="61"/>
  <c r="E2476" i="61"/>
  <c r="I2476" i="61"/>
  <c r="J2476" i="61"/>
  <c r="E2477" i="61"/>
  <c r="I2477" i="61"/>
  <c r="J2477" i="61"/>
  <c r="E2478" i="61"/>
  <c r="I2478" i="61"/>
  <c r="J2478" i="61"/>
  <c r="E2479" i="61"/>
  <c r="I2479" i="61"/>
  <c r="J2479" i="61"/>
  <c r="E2480" i="61"/>
  <c r="I2480" i="61"/>
  <c r="J2480" i="61"/>
  <c r="E2481" i="61"/>
  <c r="I2481" i="61"/>
  <c r="J2481" i="61"/>
  <c r="E2482" i="61"/>
  <c r="I2482" i="61"/>
  <c r="J2482" i="61"/>
  <c r="E2483" i="61"/>
  <c r="I2483" i="61"/>
  <c r="J2483" i="61"/>
  <c r="E2484" i="61"/>
  <c r="I2484" i="61"/>
  <c r="J2484" i="61"/>
  <c r="E2485" i="61"/>
  <c r="I2485" i="61"/>
  <c r="J2485" i="61"/>
  <c r="E2486" i="61"/>
  <c r="I2486" i="61"/>
  <c r="J2486" i="61"/>
  <c r="E2487" i="61"/>
  <c r="I2487" i="61"/>
  <c r="J2487" i="61"/>
  <c r="E2488" i="61"/>
  <c r="I2488" i="61"/>
  <c r="J2488" i="61"/>
  <c r="E2489" i="61"/>
  <c r="I2489" i="61"/>
  <c r="J2489" i="61"/>
  <c r="E2490" i="61"/>
  <c r="I2490" i="61"/>
  <c r="J2490" i="61"/>
  <c r="E2491" i="61"/>
  <c r="I2491" i="61"/>
  <c r="J2491" i="61"/>
  <c r="E2492" i="61"/>
  <c r="I2492" i="61"/>
  <c r="J2492" i="61"/>
  <c r="E2493" i="61"/>
  <c r="I2493" i="61"/>
  <c r="J2493" i="61"/>
  <c r="E2494" i="61"/>
  <c r="I2494" i="61"/>
  <c r="J2494" i="61"/>
  <c r="E2495" i="61"/>
  <c r="I2495" i="61"/>
  <c r="J2495" i="61"/>
  <c r="E2496" i="61"/>
  <c r="I2496" i="61"/>
  <c r="J2496" i="61"/>
  <c r="E2497" i="61"/>
  <c r="I2497" i="61"/>
  <c r="J2497" i="61"/>
  <c r="E2498" i="61"/>
  <c r="I2498" i="61"/>
  <c r="J2498" i="61"/>
  <c r="E2499" i="61"/>
  <c r="I2499" i="61"/>
  <c r="J2499" i="61"/>
  <c r="E2500" i="61"/>
  <c r="I2500" i="61"/>
  <c r="J2500" i="61"/>
  <c r="E2501" i="61"/>
  <c r="I2501" i="61"/>
  <c r="J2501" i="61"/>
  <c r="E2502" i="61"/>
  <c r="I2502" i="61"/>
  <c r="J2502" i="61"/>
  <c r="E2503" i="61"/>
  <c r="I2503" i="61"/>
  <c r="J2503" i="61"/>
  <c r="E2504" i="61"/>
  <c r="I2504" i="61"/>
  <c r="J2504" i="61"/>
  <c r="E2505" i="61"/>
  <c r="I2505" i="61"/>
  <c r="J2505" i="61"/>
  <c r="E2506" i="61"/>
  <c r="I2506" i="61"/>
  <c r="J2506" i="61"/>
  <c r="E2507" i="61"/>
  <c r="I2507" i="61"/>
  <c r="J2507" i="61"/>
  <c r="E2508" i="61"/>
  <c r="I2508" i="61"/>
  <c r="J2508" i="61"/>
  <c r="E2509" i="61"/>
  <c r="I2509" i="61"/>
  <c r="J2509" i="61"/>
  <c r="E2510" i="61"/>
  <c r="I2510" i="61"/>
  <c r="J2510" i="61"/>
  <c r="E2511" i="61"/>
  <c r="I2511" i="61"/>
  <c r="J2511" i="61"/>
  <c r="E2512" i="61"/>
  <c r="I2512" i="61"/>
  <c r="J2512" i="61"/>
  <c r="E2513" i="61"/>
  <c r="I2513" i="61"/>
  <c r="J2513" i="61"/>
  <c r="E2514" i="61"/>
  <c r="I2514" i="61"/>
  <c r="J2514" i="61"/>
  <c r="E2515" i="61"/>
  <c r="I2515" i="61"/>
  <c r="J2515" i="61"/>
  <c r="E2516" i="61"/>
  <c r="I2516" i="61"/>
  <c r="J2516" i="61"/>
  <c r="E2517" i="61"/>
  <c r="I2517" i="61"/>
  <c r="J2517" i="61"/>
  <c r="E2518" i="61"/>
  <c r="I2518" i="61"/>
  <c r="J2518" i="61"/>
  <c r="E2519" i="61"/>
  <c r="I2519" i="61"/>
  <c r="J2519" i="61"/>
  <c r="E2520" i="61"/>
  <c r="I2520" i="61"/>
  <c r="J2520" i="61"/>
  <c r="E2521" i="61"/>
  <c r="I2521" i="61"/>
  <c r="J2521" i="61"/>
  <c r="E2522" i="61"/>
  <c r="I2522" i="61"/>
  <c r="J2522" i="61"/>
  <c r="E2523" i="61"/>
  <c r="I2523" i="61"/>
  <c r="J2523" i="61"/>
  <c r="E2524" i="61"/>
  <c r="I2524" i="61"/>
  <c r="J2524" i="61"/>
  <c r="E2525" i="61"/>
  <c r="I2525" i="61"/>
  <c r="J2525" i="61"/>
  <c r="E2526" i="61"/>
  <c r="I2526" i="61"/>
  <c r="J2526" i="61"/>
  <c r="E2527" i="61"/>
  <c r="I2527" i="61"/>
  <c r="J2527" i="61"/>
  <c r="E2528" i="61"/>
  <c r="I2528" i="61"/>
  <c r="J2528" i="61"/>
  <c r="E2529" i="61"/>
  <c r="I2529" i="61"/>
  <c r="J2529" i="61"/>
  <c r="E2530" i="61"/>
  <c r="I2530" i="61"/>
  <c r="J2530" i="61"/>
  <c r="E2531" i="61"/>
  <c r="I2531" i="61"/>
  <c r="J2531" i="61"/>
  <c r="E2532" i="61"/>
  <c r="I2532" i="61"/>
  <c r="J2532" i="61"/>
  <c r="E2533" i="61"/>
  <c r="I2533" i="61"/>
  <c r="J2533" i="61"/>
  <c r="E2534" i="61"/>
  <c r="I2534" i="61"/>
  <c r="J2534" i="61"/>
  <c r="E2535" i="61"/>
  <c r="I2535" i="61"/>
  <c r="J2535" i="61"/>
  <c r="E2536" i="61"/>
  <c r="I2536" i="61"/>
  <c r="J2536" i="61"/>
  <c r="E2537" i="61"/>
  <c r="I2537" i="61"/>
  <c r="J2537" i="61"/>
  <c r="E2538" i="61"/>
  <c r="I2538" i="61"/>
  <c r="J2538" i="61"/>
  <c r="E2539" i="61"/>
  <c r="I2539" i="61"/>
  <c r="J2539" i="61"/>
  <c r="E2540" i="61"/>
  <c r="I2540" i="61"/>
  <c r="J2540" i="61"/>
  <c r="E2541" i="61"/>
  <c r="I2541" i="61"/>
  <c r="J2541" i="61"/>
  <c r="E2542" i="61"/>
  <c r="I2542" i="61"/>
  <c r="J2542" i="61"/>
  <c r="E2543" i="61"/>
  <c r="I2543" i="61"/>
  <c r="J2543" i="61"/>
  <c r="E2544" i="61"/>
  <c r="I2544" i="61"/>
  <c r="J2544" i="61"/>
  <c r="E2545" i="61"/>
  <c r="I2545" i="61"/>
  <c r="J2545" i="61"/>
  <c r="E2546" i="61"/>
  <c r="I2546" i="61"/>
  <c r="J2546" i="61"/>
  <c r="E2547" i="61"/>
  <c r="I2547" i="61"/>
  <c r="J2547" i="61"/>
  <c r="E2548" i="61"/>
  <c r="I2548" i="61"/>
  <c r="J2548" i="61"/>
  <c r="E2549" i="61"/>
  <c r="I2549" i="61"/>
  <c r="J2549" i="61"/>
  <c r="E2550" i="61"/>
  <c r="I2550" i="61"/>
  <c r="J2550" i="61"/>
  <c r="E2551" i="61"/>
  <c r="I2551" i="61"/>
  <c r="J2551" i="61"/>
  <c r="E2552" i="61"/>
  <c r="I2552" i="61"/>
  <c r="J2552" i="61"/>
  <c r="E2553" i="61"/>
  <c r="I2553" i="61"/>
  <c r="J2553" i="61"/>
  <c r="E2554" i="61"/>
  <c r="I2554" i="61"/>
  <c r="J2554" i="61"/>
  <c r="E2555" i="61"/>
  <c r="I2555" i="61"/>
  <c r="J2555" i="61"/>
  <c r="E2556" i="61"/>
  <c r="I2556" i="61"/>
  <c r="J2556" i="61"/>
  <c r="E2557" i="61"/>
  <c r="I2557" i="61"/>
  <c r="J2557" i="61"/>
  <c r="E2558" i="61"/>
  <c r="I2558" i="61"/>
  <c r="J2558" i="61"/>
  <c r="E2559" i="61"/>
  <c r="I2559" i="61"/>
  <c r="J2559" i="61"/>
  <c r="E2560" i="61"/>
  <c r="I2560" i="61"/>
  <c r="J2560" i="61"/>
  <c r="E2561" i="61"/>
  <c r="I2561" i="61"/>
  <c r="J2561" i="61"/>
  <c r="E2562" i="61"/>
  <c r="I2562" i="61"/>
  <c r="J2562" i="61"/>
  <c r="E2563" i="61"/>
  <c r="I2563" i="61"/>
  <c r="J2563" i="61"/>
  <c r="E2564" i="61"/>
  <c r="I2564" i="61"/>
  <c r="J2564" i="61"/>
  <c r="E2565" i="61"/>
  <c r="I2565" i="61"/>
  <c r="J2565" i="61"/>
  <c r="E2566" i="61"/>
  <c r="I2566" i="61"/>
  <c r="J2566" i="61"/>
  <c r="E2567" i="61"/>
  <c r="I2567" i="61"/>
  <c r="J2567" i="61"/>
  <c r="E2568" i="61"/>
  <c r="I2568" i="61"/>
  <c r="J2568" i="61"/>
  <c r="E2569" i="61"/>
  <c r="I2569" i="61"/>
  <c r="J2569" i="61"/>
  <c r="E2570" i="61"/>
  <c r="I2570" i="61"/>
  <c r="J2570" i="61"/>
  <c r="E2571" i="61"/>
  <c r="I2571" i="61"/>
  <c r="J2571" i="61"/>
  <c r="E2572" i="61"/>
  <c r="I2572" i="61"/>
  <c r="J2572" i="61"/>
  <c r="E2573" i="61"/>
  <c r="I2573" i="61"/>
  <c r="J2573" i="61"/>
  <c r="E2574" i="61"/>
  <c r="I2574" i="61"/>
  <c r="J2574" i="61"/>
  <c r="E2575" i="61"/>
  <c r="I2575" i="61"/>
  <c r="J2575" i="61"/>
  <c r="E2576" i="61"/>
  <c r="I2576" i="61"/>
  <c r="J2576" i="61"/>
  <c r="E2577" i="61"/>
  <c r="I2577" i="61"/>
  <c r="J2577" i="61"/>
  <c r="E2578" i="61"/>
  <c r="I2578" i="61"/>
  <c r="J2578" i="61"/>
  <c r="E2579" i="61"/>
  <c r="I2579" i="61"/>
  <c r="J2579" i="61"/>
  <c r="E2580" i="61"/>
  <c r="I2580" i="61"/>
  <c r="J2580" i="61"/>
  <c r="E2581" i="61"/>
  <c r="I2581" i="61"/>
  <c r="J2581" i="61"/>
  <c r="E2582" i="61"/>
  <c r="I2582" i="61"/>
  <c r="J2582" i="61"/>
  <c r="E2583" i="61"/>
  <c r="I2583" i="61"/>
  <c r="J2583" i="61"/>
  <c r="E2584" i="61"/>
  <c r="I2584" i="61"/>
  <c r="J2584" i="61"/>
  <c r="E2585" i="61"/>
  <c r="I2585" i="61"/>
  <c r="J2585" i="61"/>
  <c r="E2586" i="61"/>
  <c r="I2586" i="61"/>
  <c r="J2586" i="61"/>
  <c r="E2587" i="61"/>
  <c r="I2587" i="61"/>
  <c r="J2587" i="61"/>
  <c r="E2588" i="61"/>
  <c r="I2588" i="61"/>
  <c r="J2588" i="61"/>
  <c r="E2589" i="61"/>
  <c r="I2589" i="61"/>
  <c r="J2589" i="61"/>
  <c r="E2590" i="61"/>
  <c r="I2590" i="61"/>
  <c r="J2590" i="61"/>
  <c r="E2591" i="61"/>
  <c r="I2591" i="61"/>
  <c r="J2591" i="61"/>
  <c r="E2592" i="61"/>
  <c r="I2592" i="61"/>
  <c r="J2592" i="61"/>
  <c r="E2593" i="61"/>
  <c r="I2593" i="61"/>
  <c r="J2593" i="61"/>
  <c r="E2594" i="61"/>
  <c r="I2594" i="61"/>
  <c r="J2594" i="61"/>
  <c r="E2595" i="61"/>
  <c r="I2595" i="61"/>
  <c r="J2595" i="61"/>
  <c r="E2596" i="61"/>
  <c r="I2596" i="61"/>
  <c r="J2596" i="61"/>
  <c r="E2597" i="61"/>
  <c r="I2597" i="61"/>
  <c r="J2597" i="61"/>
  <c r="E2598" i="61"/>
  <c r="I2598" i="61"/>
  <c r="J2598" i="61"/>
  <c r="E2599" i="61"/>
  <c r="I2599" i="61"/>
  <c r="J2599" i="61"/>
  <c r="E2600" i="61"/>
  <c r="I2600" i="61"/>
  <c r="J2600" i="61"/>
  <c r="E2601" i="61"/>
  <c r="I2601" i="61"/>
  <c r="J2601" i="61"/>
  <c r="E2602" i="61"/>
  <c r="I2602" i="61"/>
  <c r="J2602" i="61"/>
  <c r="E2603" i="61"/>
  <c r="I2603" i="61"/>
  <c r="J2603" i="61"/>
  <c r="E2604" i="61"/>
  <c r="I2604" i="61"/>
  <c r="J2604" i="61"/>
  <c r="E2605" i="61"/>
  <c r="I2605" i="61"/>
  <c r="J2605" i="61"/>
  <c r="E2606" i="61"/>
  <c r="I2606" i="61"/>
  <c r="J2606" i="61"/>
  <c r="E2607" i="61"/>
  <c r="I2607" i="61"/>
  <c r="J2607" i="61"/>
  <c r="E2608" i="61"/>
  <c r="I2608" i="61"/>
  <c r="J2608" i="61"/>
  <c r="E2609" i="61"/>
  <c r="I2609" i="61"/>
  <c r="J2609" i="61"/>
  <c r="E2610" i="61"/>
  <c r="I2610" i="61"/>
  <c r="J2610" i="61"/>
  <c r="E2611" i="61"/>
  <c r="I2611" i="61"/>
  <c r="J2611" i="61"/>
  <c r="E2612" i="61"/>
  <c r="I2612" i="61"/>
  <c r="J2612" i="61"/>
  <c r="E2613" i="61"/>
  <c r="I2613" i="61"/>
  <c r="J2613" i="61"/>
  <c r="E2614" i="61"/>
  <c r="I2614" i="61"/>
  <c r="J2614" i="61"/>
  <c r="E2615" i="61"/>
  <c r="I2615" i="61"/>
  <c r="J2615" i="61"/>
  <c r="E2616" i="61"/>
  <c r="I2616" i="61"/>
  <c r="J2616" i="61"/>
  <c r="E2617" i="61"/>
  <c r="I2617" i="61"/>
  <c r="J2617" i="61"/>
  <c r="E2618" i="61"/>
  <c r="I2618" i="61"/>
  <c r="J2618" i="61"/>
  <c r="E2619" i="61"/>
  <c r="I2619" i="61"/>
  <c r="J2619" i="61"/>
  <c r="E2620" i="61"/>
  <c r="I2620" i="61"/>
  <c r="J2620" i="61"/>
  <c r="E2621" i="61"/>
  <c r="I2621" i="61"/>
  <c r="J2621" i="61"/>
  <c r="E2622" i="61"/>
  <c r="I2622" i="61"/>
  <c r="J2622" i="61"/>
  <c r="E2623" i="61"/>
  <c r="I2623" i="61"/>
  <c r="J2623" i="61"/>
  <c r="E2624" i="61"/>
  <c r="I2624" i="61"/>
  <c r="J2624" i="61"/>
  <c r="E2625" i="61"/>
  <c r="I2625" i="61"/>
  <c r="J2625" i="61"/>
  <c r="E2626" i="61"/>
  <c r="I2626" i="61"/>
  <c r="J2626" i="61"/>
  <c r="E2627" i="61"/>
  <c r="I2627" i="61"/>
  <c r="J2627" i="61"/>
  <c r="E2628" i="61"/>
  <c r="I2628" i="61"/>
  <c r="J2628" i="61"/>
  <c r="E2629" i="61"/>
  <c r="I2629" i="61"/>
  <c r="J2629" i="61"/>
  <c r="E2630" i="61"/>
  <c r="I2630" i="61"/>
  <c r="J2630" i="61"/>
  <c r="E2631" i="61"/>
  <c r="I2631" i="61"/>
  <c r="J2631" i="61"/>
  <c r="E2632" i="61"/>
  <c r="I2632" i="61"/>
  <c r="J2632" i="61"/>
  <c r="E2633" i="61"/>
  <c r="I2633" i="61"/>
  <c r="J2633" i="61"/>
  <c r="E2634" i="61"/>
  <c r="I2634" i="61"/>
  <c r="J2634" i="61"/>
  <c r="E2635" i="61"/>
  <c r="I2635" i="61"/>
  <c r="J2635" i="61"/>
  <c r="E2636" i="61"/>
  <c r="I2636" i="61"/>
  <c r="J2636" i="61"/>
  <c r="E2637" i="61"/>
  <c r="I2637" i="61"/>
  <c r="J2637" i="61"/>
  <c r="E2638" i="61"/>
  <c r="I2638" i="61"/>
  <c r="J2638" i="61"/>
  <c r="E2639" i="61"/>
  <c r="I2639" i="61"/>
  <c r="J2639" i="61"/>
  <c r="E2640" i="61"/>
  <c r="I2640" i="61"/>
  <c r="J2640" i="61"/>
  <c r="E2641" i="61"/>
  <c r="I2641" i="61"/>
  <c r="J2641" i="61"/>
  <c r="E2642" i="61"/>
  <c r="I2642" i="61"/>
  <c r="J2642" i="61"/>
  <c r="E2643" i="61"/>
  <c r="I2643" i="61"/>
  <c r="J2643" i="61"/>
  <c r="E2644" i="61"/>
  <c r="I2644" i="61"/>
  <c r="J2644" i="61"/>
  <c r="E2645" i="61"/>
  <c r="I2645" i="61"/>
  <c r="J2645" i="61"/>
  <c r="E2646" i="61"/>
  <c r="I2646" i="61"/>
  <c r="J2646" i="61"/>
  <c r="E2647" i="61"/>
  <c r="I2647" i="61"/>
  <c r="J2647" i="61"/>
  <c r="E2648" i="61"/>
  <c r="I2648" i="61"/>
  <c r="J2648" i="61"/>
  <c r="E2649" i="61"/>
  <c r="I2649" i="61"/>
  <c r="J2649" i="61"/>
  <c r="E2650" i="61"/>
  <c r="I2650" i="61"/>
  <c r="J2650" i="61"/>
  <c r="E2651" i="61"/>
  <c r="I2651" i="61"/>
  <c r="J2651" i="61"/>
  <c r="E2652" i="61"/>
  <c r="I2652" i="61"/>
  <c r="J2652" i="61"/>
  <c r="E2653" i="61"/>
  <c r="I2653" i="61"/>
  <c r="J2653" i="61"/>
  <c r="E2654" i="61"/>
  <c r="I2654" i="61"/>
  <c r="J2654" i="61"/>
  <c r="E2655" i="61"/>
  <c r="I2655" i="61"/>
  <c r="J2655" i="61"/>
  <c r="E2656" i="61"/>
  <c r="I2656" i="61"/>
  <c r="J2656" i="61"/>
  <c r="E2657" i="61"/>
  <c r="I2657" i="61"/>
  <c r="J2657" i="61"/>
  <c r="E2658" i="61"/>
  <c r="I2658" i="61"/>
  <c r="J2658" i="61"/>
  <c r="E2659" i="61"/>
  <c r="I2659" i="61"/>
  <c r="J2659" i="61"/>
  <c r="E2660" i="61"/>
  <c r="I2660" i="61"/>
  <c r="J2660" i="61"/>
  <c r="E2661" i="61"/>
  <c r="I2661" i="61"/>
  <c r="J2661" i="61"/>
  <c r="E2662" i="61"/>
  <c r="I2662" i="61"/>
  <c r="J2662" i="61"/>
  <c r="E2663" i="61"/>
  <c r="I2663" i="61"/>
  <c r="J2663" i="61"/>
  <c r="E2664" i="61"/>
  <c r="I2664" i="61"/>
  <c r="J2664" i="61"/>
  <c r="E2665" i="61"/>
  <c r="I2665" i="61"/>
  <c r="J2665" i="61"/>
  <c r="E2666" i="61"/>
  <c r="I2666" i="61"/>
  <c r="J2666" i="61"/>
  <c r="E2667" i="61"/>
  <c r="I2667" i="61"/>
  <c r="J2667" i="61"/>
  <c r="E2668" i="61"/>
  <c r="I2668" i="61"/>
  <c r="J2668" i="61"/>
  <c r="E2669" i="61"/>
  <c r="I2669" i="61"/>
  <c r="J2669" i="61"/>
  <c r="E2670" i="61"/>
  <c r="I2670" i="61"/>
  <c r="J2670" i="61"/>
  <c r="E2671" i="61"/>
  <c r="I2671" i="61"/>
  <c r="J2671" i="61"/>
  <c r="E2672" i="61"/>
  <c r="I2672" i="61"/>
  <c r="J2672" i="61"/>
  <c r="E2673" i="61"/>
  <c r="I2673" i="61"/>
  <c r="J2673" i="61"/>
  <c r="E2674" i="61"/>
  <c r="I2674" i="61"/>
  <c r="J2674" i="61"/>
  <c r="E2675" i="61"/>
  <c r="I2675" i="61"/>
  <c r="J2675" i="61"/>
  <c r="E2676" i="61"/>
  <c r="I2676" i="61"/>
  <c r="J2676" i="61"/>
  <c r="E2677" i="61"/>
  <c r="I2677" i="61"/>
  <c r="J2677" i="61"/>
  <c r="E2678" i="61"/>
  <c r="I2678" i="61"/>
  <c r="J2678" i="61"/>
  <c r="E2679" i="61"/>
  <c r="I2679" i="61"/>
  <c r="J2679" i="61"/>
  <c r="E2680" i="61"/>
  <c r="I2680" i="61"/>
  <c r="J2680" i="61"/>
  <c r="E2681" i="61"/>
  <c r="I2681" i="61"/>
  <c r="J2681" i="61"/>
  <c r="E2682" i="61"/>
  <c r="I2682" i="61"/>
  <c r="J2682" i="61"/>
  <c r="E2683" i="61"/>
  <c r="I2683" i="61"/>
  <c r="J2683" i="61"/>
  <c r="E2684" i="61"/>
  <c r="I2684" i="61"/>
  <c r="J2684" i="61"/>
  <c r="E2685" i="61"/>
  <c r="I2685" i="61"/>
  <c r="J2685" i="61"/>
  <c r="E2686" i="61"/>
  <c r="I2686" i="61"/>
  <c r="J2686" i="61"/>
  <c r="E2687" i="61"/>
  <c r="I2687" i="61"/>
  <c r="J2687" i="61"/>
  <c r="E2688" i="61"/>
  <c r="I2688" i="61"/>
  <c r="J2688" i="61"/>
  <c r="E2689" i="61"/>
  <c r="I2689" i="61"/>
  <c r="J2689" i="61"/>
  <c r="E2690" i="61"/>
  <c r="I2690" i="61"/>
  <c r="J2690" i="61"/>
  <c r="E2691" i="61"/>
  <c r="I2691" i="61"/>
  <c r="J2691" i="61"/>
  <c r="E2692" i="61"/>
  <c r="I2692" i="61"/>
  <c r="J2692" i="61"/>
  <c r="E2693" i="61"/>
  <c r="I2693" i="61"/>
  <c r="J2693" i="61"/>
  <c r="E2694" i="61"/>
  <c r="I2694" i="61"/>
  <c r="J2694" i="61"/>
  <c r="E2695" i="61"/>
  <c r="I2695" i="61"/>
  <c r="J2695" i="61"/>
  <c r="E2696" i="61"/>
  <c r="I2696" i="61"/>
  <c r="J2696" i="61"/>
  <c r="E2697" i="61"/>
  <c r="I2697" i="61"/>
  <c r="J2697" i="61"/>
  <c r="E2698" i="61"/>
  <c r="I2698" i="61"/>
  <c r="J2698" i="61"/>
  <c r="E2699" i="61"/>
  <c r="I2699" i="61"/>
  <c r="J2699" i="61"/>
  <c r="E2700" i="61"/>
  <c r="I2700" i="61"/>
  <c r="J2700" i="61"/>
  <c r="E2701" i="61"/>
  <c r="I2701" i="61"/>
  <c r="J2701" i="61"/>
  <c r="E2702" i="61"/>
  <c r="I2702" i="61"/>
  <c r="J2702" i="61"/>
  <c r="E2703" i="61"/>
  <c r="I2703" i="61"/>
  <c r="J2703" i="61"/>
  <c r="E2704" i="61"/>
  <c r="I2704" i="61"/>
  <c r="J2704" i="61"/>
  <c r="E2705" i="61"/>
  <c r="I2705" i="61"/>
  <c r="J2705" i="61"/>
  <c r="E2706" i="61"/>
  <c r="I2706" i="61"/>
  <c r="J2706" i="61"/>
  <c r="E2707" i="61"/>
  <c r="I2707" i="61"/>
  <c r="J2707" i="61"/>
  <c r="E2708" i="61"/>
  <c r="I2708" i="61"/>
  <c r="J2708" i="61"/>
  <c r="E2709" i="61"/>
  <c r="I2709" i="61"/>
  <c r="J2709" i="61"/>
  <c r="E2710" i="61"/>
  <c r="I2710" i="61"/>
  <c r="J2710" i="61"/>
  <c r="E2711" i="61"/>
  <c r="I2711" i="61"/>
  <c r="J2711" i="61"/>
  <c r="E2712" i="61"/>
  <c r="I2712" i="61"/>
  <c r="J2712" i="61"/>
  <c r="E2713" i="61"/>
  <c r="I2713" i="61"/>
  <c r="J2713" i="61"/>
  <c r="E2714" i="61"/>
  <c r="I2714" i="61"/>
  <c r="J2714" i="61"/>
  <c r="E2715" i="61"/>
  <c r="I2715" i="61"/>
  <c r="J2715" i="61"/>
  <c r="E2716" i="61"/>
  <c r="I2716" i="61"/>
  <c r="J2716" i="61"/>
  <c r="E2717" i="61"/>
  <c r="I2717" i="61"/>
  <c r="J2717" i="61"/>
  <c r="E2718" i="61"/>
  <c r="I2718" i="61"/>
  <c r="J2718" i="61"/>
  <c r="E2719" i="61"/>
  <c r="I2719" i="61"/>
  <c r="J2719" i="61"/>
  <c r="E2720" i="61"/>
  <c r="I2720" i="61"/>
  <c r="J2720" i="61"/>
  <c r="E2721" i="61"/>
  <c r="I2721" i="61"/>
  <c r="J2721" i="61"/>
  <c r="E2722" i="61"/>
  <c r="I2722" i="61"/>
  <c r="J2722" i="61"/>
  <c r="E2723" i="61"/>
  <c r="I2723" i="61"/>
  <c r="J2723" i="61"/>
  <c r="E2724" i="61"/>
  <c r="I2724" i="61"/>
  <c r="J2724" i="61"/>
  <c r="E2725" i="61"/>
  <c r="I2725" i="61"/>
  <c r="J2725" i="61"/>
  <c r="E2726" i="61"/>
  <c r="I2726" i="61"/>
  <c r="J2726" i="61"/>
  <c r="E2727" i="61"/>
  <c r="I2727" i="61"/>
  <c r="J2727" i="61"/>
  <c r="E2728" i="61"/>
  <c r="I2728" i="61"/>
  <c r="J2728" i="61"/>
  <c r="E2729" i="61"/>
  <c r="I2729" i="61"/>
  <c r="J2729" i="61"/>
  <c r="E2730" i="61"/>
  <c r="I2730" i="61"/>
  <c r="J2730" i="61"/>
  <c r="E2731" i="61"/>
  <c r="I2731" i="61"/>
  <c r="J2731" i="61"/>
  <c r="E2732" i="61"/>
  <c r="I2732" i="61"/>
  <c r="J2732" i="61"/>
  <c r="E2733" i="61"/>
  <c r="I2733" i="61"/>
  <c r="J2733" i="61"/>
  <c r="E2734" i="61"/>
  <c r="I2734" i="61"/>
  <c r="J2734" i="61"/>
  <c r="E2735" i="61"/>
  <c r="I2735" i="61"/>
  <c r="J2735" i="61"/>
  <c r="E2736" i="61"/>
  <c r="I2736" i="61"/>
  <c r="J2736" i="61"/>
  <c r="E2737" i="61"/>
  <c r="I2737" i="61"/>
  <c r="J2737" i="61"/>
  <c r="E2738" i="61"/>
  <c r="I2738" i="61"/>
  <c r="J2738" i="61"/>
  <c r="E2739" i="61"/>
  <c r="I2739" i="61"/>
  <c r="J2739" i="61"/>
  <c r="E2740" i="61"/>
  <c r="I2740" i="61"/>
  <c r="J2740" i="61"/>
  <c r="E2741" i="61"/>
  <c r="I2741" i="61"/>
  <c r="J2741" i="61"/>
  <c r="E2742" i="61"/>
  <c r="I2742" i="61"/>
  <c r="J2742" i="61"/>
  <c r="E2743" i="61"/>
  <c r="I2743" i="61"/>
  <c r="J2743" i="61"/>
  <c r="E2744" i="61"/>
  <c r="I2744" i="61"/>
  <c r="J2744" i="61"/>
  <c r="E2745" i="61"/>
  <c r="I2745" i="61"/>
  <c r="J2745" i="61"/>
  <c r="E2746" i="61"/>
  <c r="I2746" i="61"/>
  <c r="J2746" i="61"/>
  <c r="E2747" i="61"/>
  <c r="I2747" i="61"/>
  <c r="J2747" i="61"/>
  <c r="E2748" i="61"/>
  <c r="I2748" i="61"/>
  <c r="J2748" i="61"/>
  <c r="E2749" i="61"/>
  <c r="I2749" i="61"/>
  <c r="J2749" i="61"/>
  <c r="E2750" i="61"/>
  <c r="I2750" i="61"/>
  <c r="J2750" i="61"/>
  <c r="E2751" i="61"/>
  <c r="I2751" i="61"/>
  <c r="J2751" i="61"/>
  <c r="E2752" i="61"/>
  <c r="I2752" i="61"/>
  <c r="J2752" i="61"/>
  <c r="E2753" i="61"/>
  <c r="I2753" i="61"/>
  <c r="J2753" i="61"/>
  <c r="E2754" i="61"/>
  <c r="I2754" i="61"/>
  <c r="J2754" i="61"/>
  <c r="E2755" i="61"/>
  <c r="I2755" i="61"/>
  <c r="J2755" i="61"/>
  <c r="E2756" i="61"/>
  <c r="I2756" i="61"/>
  <c r="J2756" i="61"/>
  <c r="E2757" i="61"/>
  <c r="I2757" i="61"/>
  <c r="J2757" i="61"/>
  <c r="E2758" i="61"/>
  <c r="I2758" i="61"/>
  <c r="J2758" i="61"/>
  <c r="E2759" i="61"/>
  <c r="I2759" i="61"/>
  <c r="J2759" i="61"/>
  <c r="E2760" i="61"/>
  <c r="I2760" i="61"/>
  <c r="J2760" i="61"/>
  <c r="E2761" i="61"/>
  <c r="I2761" i="61"/>
  <c r="J2761" i="61"/>
  <c r="E2762" i="61"/>
  <c r="I2762" i="61"/>
  <c r="J2762" i="61"/>
  <c r="E2763" i="61"/>
  <c r="I2763" i="61"/>
  <c r="J2763" i="61"/>
  <c r="E2764" i="61"/>
  <c r="I2764" i="61"/>
  <c r="J2764" i="61"/>
  <c r="E2765" i="61"/>
  <c r="I2765" i="61"/>
  <c r="J2765" i="61"/>
  <c r="E2766" i="61"/>
  <c r="I2766" i="61"/>
  <c r="J2766" i="61"/>
  <c r="E2767" i="61"/>
  <c r="I2767" i="61"/>
  <c r="J2767" i="61"/>
  <c r="E2768" i="61"/>
  <c r="I2768" i="61"/>
  <c r="J2768" i="61"/>
  <c r="E2769" i="61"/>
  <c r="I2769" i="61"/>
  <c r="J2769" i="61"/>
  <c r="E2770" i="61"/>
  <c r="I2770" i="61"/>
  <c r="J2770" i="61"/>
  <c r="E2771" i="61"/>
  <c r="I2771" i="61"/>
  <c r="J2771" i="61"/>
  <c r="E2772" i="61"/>
  <c r="I2772" i="61"/>
  <c r="J2772" i="61"/>
  <c r="E2773" i="61"/>
  <c r="I2773" i="61"/>
  <c r="J2773" i="61"/>
  <c r="E2774" i="61"/>
  <c r="I2774" i="61"/>
  <c r="J2774" i="61"/>
  <c r="E2775" i="61"/>
  <c r="I2775" i="61"/>
  <c r="J2775" i="61"/>
  <c r="E2776" i="61"/>
  <c r="I2776" i="61"/>
  <c r="J2776" i="61"/>
  <c r="E2777" i="61"/>
  <c r="I2777" i="61"/>
  <c r="J2777" i="61"/>
  <c r="E2778" i="61"/>
  <c r="I2778" i="61"/>
  <c r="J2778" i="61"/>
  <c r="E2779" i="61"/>
  <c r="I2779" i="61"/>
  <c r="J2779" i="61"/>
  <c r="E2780" i="61"/>
  <c r="I2780" i="61"/>
  <c r="J2780" i="61"/>
  <c r="E2781" i="61"/>
  <c r="I2781" i="61"/>
  <c r="J2781" i="61"/>
  <c r="E2782" i="61"/>
  <c r="I2782" i="61"/>
  <c r="J2782" i="61"/>
  <c r="E2783" i="61"/>
  <c r="I2783" i="61"/>
  <c r="J2783" i="61"/>
  <c r="E2784" i="61"/>
  <c r="I2784" i="61"/>
  <c r="J2784" i="61"/>
  <c r="E2785" i="61"/>
  <c r="I2785" i="61"/>
  <c r="J2785" i="61"/>
  <c r="E2786" i="61"/>
  <c r="I2786" i="61"/>
  <c r="J2786" i="61"/>
  <c r="E2787" i="61"/>
  <c r="I2787" i="61"/>
  <c r="J2787" i="61"/>
  <c r="E2788" i="61"/>
  <c r="I2788" i="61"/>
  <c r="J2788" i="61"/>
  <c r="E2789" i="61"/>
  <c r="I2789" i="61"/>
  <c r="J2789" i="61"/>
  <c r="E2790" i="61"/>
  <c r="I2790" i="61"/>
  <c r="J2790" i="61"/>
  <c r="E2791" i="61"/>
  <c r="I2791" i="61"/>
  <c r="J2791" i="61"/>
  <c r="E2792" i="61"/>
  <c r="I2792" i="61"/>
  <c r="J2792" i="61"/>
  <c r="E2793" i="61"/>
  <c r="I2793" i="61"/>
  <c r="J2793" i="61"/>
  <c r="E2794" i="61"/>
  <c r="I2794" i="61"/>
  <c r="J2794" i="61"/>
  <c r="E2795" i="61"/>
  <c r="I2795" i="61"/>
  <c r="J2795" i="61"/>
  <c r="E2796" i="61"/>
  <c r="I2796" i="61"/>
  <c r="J2796" i="61"/>
  <c r="E2797" i="61"/>
  <c r="I2797" i="61"/>
  <c r="J2797" i="61"/>
  <c r="E2798" i="61"/>
  <c r="I2798" i="61"/>
  <c r="J2798" i="61"/>
  <c r="E2799" i="61"/>
  <c r="I2799" i="61"/>
  <c r="J2799" i="61"/>
  <c r="E2800" i="61"/>
  <c r="I2800" i="61"/>
  <c r="J2800" i="61"/>
  <c r="E2801" i="61"/>
  <c r="I2801" i="61"/>
  <c r="J2801" i="61"/>
  <c r="E2802" i="61"/>
  <c r="I2802" i="61"/>
  <c r="J2802" i="61"/>
  <c r="E2803" i="61"/>
  <c r="I2803" i="61"/>
  <c r="J2803" i="61"/>
  <c r="E2804" i="61"/>
  <c r="I2804" i="61"/>
  <c r="J2804" i="61"/>
  <c r="E2805" i="61"/>
  <c r="I2805" i="61"/>
  <c r="J2805" i="61"/>
  <c r="E2806" i="61"/>
  <c r="I2806" i="61"/>
  <c r="J2806" i="61"/>
  <c r="E2807" i="61"/>
  <c r="I2807" i="61"/>
  <c r="J2807" i="61"/>
  <c r="E2808" i="61"/>
  <c r="I2808" i="61"/>
  <c r="J2808" i="61"/>
  <c r="E2809" i="61"/>
  <c r="I2809" i="61"/>
  <c r="J2809" i="61"/>
  <c r="E2810" i="61"/>
  <c r="I2810" i="61"/>
  <c r="J2810" i="61"/>
  <c r="E2811" i="61"/>
  <c r="I2811" i="61"/>
  <c r="J2811" i="61"/>
  <c r="E2812" i="61"/>
  <c r="I2812" i="61"/>
  <c r="J2812" i="61"/>
  <c r="E2813" i="61"/>
  <c r="I2813" i="61"/>
  <c r="J2813" i="61"/>
  <c r="E2814" i="61"/>
  <c r="I2814" i="61"/>
  <c r="J2814" i="61"/>
  <c r="E2815" i="61"/>
  <c r="I2815" i="61"/>
  <c r="J2815" i="61"/>
  <c r="E2816" i="61"/>
  <c r="I2816" i="61"/>
  <c r="J2816" i="61"/>
  <c r="E2817" i="61"/>
  <c r="I2817" i="61"/>
  <c r="J2817" i="61"/>
  <c r="E2818" i="61"/>
  <c r="I2818" i="61"/>
  <c r="J2818" i="61"/>
  <c r="E2819" i="61"/>
  <c r="I2819" i="61"/>
  <c r="J2819" i="61"/>
  <c r="E2820" i="61"/>
  <c r="I2820" i="61"/>
  <c r="J2820" i="61"/>
  <c r="E2821" i="61"/>
  <c r="I2821" i="61"/>
  <c r="J2821" i="61"/>
  <c r="E2822" i="61"/>
  <c r="I2822" i="61"/>
  <c r="J2822" i="61"/>
  <c r="E2823" i="61"/>
  <c r="I2823" i="61"/>
  <c r="J2823" i="61"/>
  <c r="E2824" i="61"/>
  <c r="I2824" i="61"/>
  <c r="J2824" i="61"/>
  <c r="E2825" i="61"/>
  <c r="I2825" i="61"/>
  <c r="J2825" i="61"/>
  <c r="E2826" i="61"/>
  <c r="I2826" i="61"/>
  <c r="J2826" i="61"/>
  <c r="E2827" i="61"/>
  <c r="I2827" i="61"/>
  <c r="J2827" i="61"/>
  <c r="E2828" i="61"/>
  <c r="I2828" i="61"/>
  <c r="J2828" i="61"/>
  <c r="E2829" i="61"/>
  <c r="I2829" i="61"/>
  <c r="J2829" i="61"/>
  <c r="E2830" i="61"/>
  <c r="I2830" i="61"/>
  <c r="J2830" i="61"/>
  <c r="E2831" i="61"/>
  <c r="I2831" i="61"/>
  <c r="J2831" i="61"/>
  <c r="E2832" i="61"/>
  <c r="I2832" i="61"/>
  <c r="J2832" i="61"/>
  <c r="E2833" i="61"/>
  <c r="I2833" i="61"/>
  <c r="J2833" i="61"/>
  <c r="E2834" i="61"/>
  <c r="I2834" i="61"/>
  <c r="J2834" i="61"/>
  <c r="E2835" i="61"/>
  <c r="I2835" i="61"/>
  <c r="J2835" i="61"/>
  <c r="E2836" i="61"/>
  <c r="I2836" i="61"/>
  <c r="J2836" i="61"/>
  <c r="E2837" i="61"/>
  <c r="I2837" i="61"/>
  <c r="J2837" i="61"/>
  <c r="E2838" i="61"/>
  <c r="I2838" i="61"/>
  <c r="J2838" i="61"/>
  <c r="E2839" i="61"/>
  <c r="I2839" i="61"/>
  <c r="J2839" i="61"/>
  <c r="E2840" i="61"/>
  <c r="I2840" i="61"/>
  <c r="J2840" i="61"/>
  <c r="E2841" i="61"/>
  <c r="I2841" i="61"/>
  <c r="J2841" i="61"/>
  <c r="E2842" i="61"/>
  <c r="I2842" i="61"/>
  <c r="J2842" i="61"/>
  <c r="E2843" i="61"/>
  <c r="I2843" i="61"/>
  <c r="J2843" i="61"/>
  <c r="E2844" i="61"/>
  <c r="I2844" i="61"/>
  <c r="J2844" i="61"/>
  <c r="E2845" i="61"/>
  <c r="I2845" i="61"/>
  <c r="J2845" i="61"/>
  <c r="E2846" i="61"/>
  <c r="I2846" i="61"/>
  <c r="J2846" i="61"/>
  <c r="E2847" i="61"/>
  <c r="I2847" i="61"/>
  <c r="J2847" i="61"/>
  <c r="E2848" i="61"/>
  <c r="I2848" i="61"/>
  <c r="J2848" i="61"/>
  <c r="E2849" i="61"/>
  <c r="I2849" i="61"/>
  <c r="J2849" i="61"/>
  <c r="E2850" i="61"/>
  <c r="I2850" i="61"/>
  <c r="J2850" i="61"/>
  <c r="E2851" i="61"/>
  <c r="I2851" i="61"/>
  <c r="J2851" i="61"/>
  <c r="E2852" i="61"/>
  <c r="I2852" i="61"/>
  <c r="J2852" i="61"/>
  <c r="E2853" i="61"/>
  <c r="I2853" i="61"/>
  <c r="J2853" i="61"/>
  <c r="E2854" i="61"/>
  <c r="I2854" i="61"/>
  <c r="J2854" i="61"/>
  <c r="E2855" i="61"/>
  <c r="I2855" i="61"/>
  <c r="J2855" i="61"/>
  <c r="E2856" i="61"/>
  <c r="I2856" i="61"/>
  <c r="J2856" i="61"/>
  <c r="E2857" i="61"/>
  <c r="I2857" i="61"/>
  <c r="J2857" i="61"/>
  <c r="E2858" i="61"/>
  <c r="I2858" i="61"/>
  <c r="J2858" i="61"/>
  <c r="E2859" i="61"/>
  <c r="I2859" i="61"/>
  <c r="J2859" i="61"/>
  <c r="E2860" i="61"/>
  <c r="I2860" i="61"/>
  <c r="J2860" i="61"/>
  <c r="E2861" i="61"/>
  <c r="I2861" i="61"/>
  <c r="J2861" i="61"/>
  <c r="E2862" i="61"/>
  <c r="I2862" i="61"/>
  <c r="J2862" i="61"/>
  <c r="E2863" i="61"/>
  <c r="I2863" i="61"/>
  <c r="J2863" i="61"/>
  <c r="E2864" i="61"/>
  <c r="I2864" i="61"/>
  <c r="J2864" i="61"/>
  <c r="E2865" i="61"/>
  <c r="I2865" i="61"/>
  <c r="J2865" i="61"/>
  <c r="E2866" i="61"/>
  <c r="I2866" i="61"/>
  <c r="J2866" i="61"/>
  <c r="E2867" i="61"/>
  <c r="I2867" i="61"/>
  <c r="J2867" i="61"/>
  <c r="E2868" i="61"/>
  <c r="I2868" i="61"/>
  <c r="J2868" i="61"/>
  <c r="E2869" i="61"/>
  <c r="I2869" i="61"/>
  <c r="J2869" i="61"/>
  <c r="E2870" i="61"/>
  <c r="I2870" i="61"/>
  <c r="J2870" i="61"/>
  <c r="E2871" i="61"/>
  <c r="I2871" i="61"/>
  <c r="J2871" i="61"/>
  <c r="E2872" i="61"/>
  <c r="I2872" i="61"/>
  <c r="J2872" i="61"/>
  <c r="E2873" i="61"/>
  <c r="I2873" i="61"/>
  <c r="J2873" i="61"/>
  <c r="E2874" i="61"/>
  <c r="I2874" i="61"/>
  <c r="J2874" i="61"/>
  <c r="E2875" i="61"/>
  <c r="I2875" i="61"/>
  <c r="J2875" i="61"/>
  <c r="E2876" i="61"/>
  <c r="I2876" i="61"/>
  <c r="J2876" i="61"/>
  <c r="E2877" i="61"/>
  <c r="I2877" i="61"/>
  <c r="J2877" i="61"/>
  <c r="E2878" i="61"/>
  <c r="I2878" i="61"/>
  <c r="J2878" i="61"/>
  <c r="E2879" i="61"/>
  <c r="I2879" i="61"/>
  <c r="J2879" i="61"/>
  <c r="E2880" i="61"/>
  <c r="I2880" i="61"/>
  <c r="J2880" i="61"/>
  <c r="E2881" i="61"/>
  <c r="I2881" i="61"/>
  <c r="J2881" i="61"/>
  <c r="E2882" i="61"/>
  <c r="I2882" i="61"/>
  <c r="J2882" i="61"/>
  <c r="E2883" i="61"/>
  <c r="I2883" i="61"/>
  <c r="J2883" i="61"/>
  <c r="E2884" i="61"/>
  <c r="I2884" i="61"/>
  <c r="J2884" i="61"/>
  <c r="E2885" i="61"/>
  <c r="I2885" i="61"/>
  <c r="J2885" i="61"/>
  <c r="E2886" i="61"/>
  <c r="I2886" i="61"/>
  <c r="J2886" i="61"/>
  <c r="E2887" i="61"/>
  <c r="I2887" i="61"/>
  <c r="J2887" i="61"/>
  <c r="E2888" i="61"/>
  <c r="I2888" i="61"/>
  <c r="J2888" i="61"/>
  <c r="E2889" i="61"/>
  <c r="I2889" i="61"/>
  <c r="J2889" i="61"/>
  <c r="E2890" i="61"/>
  <c r="I2890" i="61"/>
  <c r="J2890" i="61"/>
  <c r="E2891" i="61"/>
  <c r="I2891" i="61"/>
  <c r="J2891" i="61"/>
  <c r="E2892" i="61"/>
  <c r="I2892" i="61"/>
  <c r="J2892" i="61"/>
  <c r="E2893" i="61"/>
  <c r="I2893" i="61"/>
  <c r="J2893" i="61"/>
  <c r="E2894" i="61"/>
  <c r="I2894" i="61"/>
  <c r="J2894" i="61"/>
  <c r="E2895" i="61"/>
  <c r="I2895" i="61"/>
  <c r="J2895" i="61"/>
  <c r="E2896" i="61"/>
  <c r="I2896" i="61"/>
  <c r="J2896" i="61"/>
  <c r="E2897" i="61"/>
  <c r="I2897" i="61"/>
  <c r="J2897" i="61"/>
  <c r="E2898" i="61"/>
  <c r="I2898" i="61"/>
  <c r="J2898" i="61"/>
  <c r="E2899" i="61"/>
  <c r="I2899" i="61"/>
  <c r="J2899" i="61"/>
  <c r="E2900" i="61"/>
  <c r="I2900" i="61"/>
  <c r="J2900" i="61"/>
  <c r="E2901" i="61"/>
  <c r="I2901" i="61"/>
  <c r="J2901" i="61"/>
  <c r="E2902" i="61"/>
  <c r="I2902" i="61"/>
  <c r="J2902" i="61"/>
  <c r="E2903" i="61"/>
  <c r="I2903" i="61"/>
  <c r="J2903" i="61"/>
  <c r="E2904" i="61"/>
  <c r="I2904" i="61"/>
  <c r="J2904" i="61"/>
  <c r="E2905" i="61"/>
  <c r="I2905" i="61"/>
  <c r="J2905" i="61"/>
  <c r="E2906" i="61"/>
  <c r="I2906" i="61"/>
  <c r="J2906" i="61"/>
  <c r="E2907" i="61"/>
  <c r="I2907" i="61"/>
  <c r="J2907" i="61"/>
  <c r="E2908" i="61"/>
  <c r="I2908" i="61"/>
  <c r="J2908" i="61"/>
  <c r="E2909" i="61"/>
  <c r="I2909" i="61"/>
  <c r="J2909" i="61"/>
  <c r="E2910" i="61"/>
  <c r="I2910" i="61"/>
  <c r="J2910" i="61"/>
  <c r="E2911" i="61"/>
  <c r="I2911" i="61"/>
  <c r="J2911" i="61"/>
  <c r="E2912" i="61"/>
  <c r="I2912" i="61"/>
  <c r="J2912" i="61"/>
  <c r="E2913" i="61"/>
  <c r="I2913" i="61"/>
  <c r="J2913" i="61"/>
  <c r="E2914" i="61"/>
  <c r="I2914" i="61"/>
  <c r="J2914" i="61"/>
  <c r="E2915" i="61"/>
  <c r="I2915" i="61"/>
  <c r="J2915" i="61"/>
  <c r="E2916" i="61"/>
  <c r="I2916" i="61"/>
  <c r="J2916" i="61"/>
  <c r="E2917" i="61"/>
  <c r="I2917" i="61"/>
  <c r="J2917" i="61"/>
  <c r="E2918" i="61"/>
  <c r="I2918" i="61"/>
  <c r="J2918" i="61"/>
  <c r="E2919" i="61"/>
  <c r="I2919" i="61"/>
  <c r="J2919" i="61"/>
  <c r="E2920" i="61"/>
  <c r="I2920" i="61"/>
  <c r="J2920" i="61"/>
  <c r="E2921" i="61"/>
  <c r="I2921" i="61"/>
  <c r="J2921" i="61"/>
  <c r="E2922" i="61"/>
  <c r="I2922" i="61"/>
  <c r="J2922" i="61"/>
  <c r="E2923" i="61"/>
  <c r="I2923" i="61"/>
  <c r="J2923" i="61"/>
  <c r="E2924" i="61"/>
  <c r="I2924" i="61"/>
  <c r="J2924" i="61"/>
  <c r="E2925" i="61"/>
  <c r="I2925" i="61"/>
  <c r="J2925" i="61"/>
  <c r="E2926" i="61"/>
  <c r="I2926" i="61"/>
  <c r="J2926" i="61"/>
  <c r="E2927" i="61"/>
  <c r="I2927" i="61"/>
  <c r="J2927" i="61"/>
  <c r="E2928" i="61"/>
  <c r="I2928" i="61"/>
  <c r="J2928" i="61"/>
  <c r="E2929" i="61"/>
  <c r="I2929" i="61"/>
  <c r="J2929" i="61"/>
  <c r="E2930" i="61"/>
  <c r="I2930" i="61"/>
  <c r="J2930" i="61"/>
  <c r="E2931" i="61"/>
  <c r="I2931" i="61"/>
  <c r="J2931" i="61"/>
  <c r="E2932" i="61"/>
  <c r="I2932" i="61"/>
  <c r="J2932" i="61"/>
  <c r="E2933" i="61"/>
  <c r="I2933" i="61"/>
  <c r="J2933" i="61"/>
  <c r="E2934" i="61"/>
  <c r="I2934" i="61"/>
  <c r="J2934" i="61"/>
  <c r="E2935" i="61"/>
  <c r="I2935" i="61"/>
  <c r="J2935" i="61"/>
  <c r="E2936" i="61"/>
  <c r="I2936" i="61"/>
  <c r="J2936" i="61"/>
  <c r="E2937" i="61"/>
  <c r="I2937" i="61"/>
  <c r="J2937" i="61"/>
  <c r="E2938" i="61"/>
  <c r="I2938" i="61"/>
  <c r="J2938" i="61"/>
  <c r="E2939" i="61"/>
  <c r="I2939" i="61"/>
  <c r="J2939" i="61"/>
  <c r="E2940" i="61"/>
  <c r="I2940" i="61"/>
  <c r="J2940" i="61"/>
  <c r="E2941" i="61"/>
  <c r="I2941" i="61"/>
  <c r="J2941" i="61"/>
  <c r="E2942" i="61"/>
  <c r="I2942" i="61"/>
  <c r="J2942" i="61"/>
  <c r="E2943" i="61"/>
  <c r="I2943" i="61"/>
  <c r="J2943" i="61"/>
  <c r="E2944" i="61"/>
  <c r="I2944" i="61"/>
  <c r="J2944" i="61"/>
  <c r="E2945" i="61"/>
  <c r="I2945" i="61"/>
  <c r="J2945" i="61"/>
  <c r="E2946" i="61"/>
  <c r="I2946" i="61"/>
  <c r="J2946" i="61"/>
  <c r="E2947" i="61"/>
  <c r="I2947" i="61"/>
  <c r="J2947" i="61"/>
  <c r="E2948" i="61"/>
  <c r="I2948" i="61"/>
  <c r="J2948" i="61"/>
  <c r="E2949" i="61"/>
  <c r="I2949" i="61"/>
  <c r="J2949" i="61"/>
  <c r="E2950" i="61"/>
  <c r="I2950" i="61"/>
  <c r="J2950" i="61"/>
  <c r="E2951" i="61"/>
  <c r="I2951" i="61"/>
  <c r="J2951" i="61"/>
  <c r="E2952" i="61"/>
  <c r="I2952" i="61"/>
  <c r="J2952" i="61"/>
  <c r="E2953" i="61"/>
  <c r="I2953" i="61"/>
  <c r="J2953" i="61"/>
  <c r="E2954" i="61"/>
  <c r="I2954" i="61"/>
  <c r="J2954" i="61"/>
  <c r="E2955" i="61"/>
  <c r="I2955" i="61"/>
  <c r="J2955" i="61"/>
  <c r="E2956" i="61"/>
  <c r="I2956" i="61"/>
  <c r="J2956" i="61"/>
  <c r="E2957" i="61"/>
  <c r="I2957" i="61"/>
  <c r="J2957" i="61"/>
  <c r="E2958" i="61"/>
  <c r="I2958" i="61"/>
  <c r="J2958" i="61"/>
  <c r="E2959" i="61"/>
  <c r="I2959" i="61"/>
  <c r="J2959" i="61"/>
  <c r="E2960" i="61"/>
  <c r="I2960" i="61"/>
  <c r="J2960" i="61"/>
  <c r="E2961" i="61"/>
  <c r="I2961" i="61"/>
  <c r="J2961" i="61"/>
  <c r="E2962" i="61"/>
  <c r="I2962" i="61"/>
  <c r="J2962" i="61"/>
  <c r="E2963" i="61"/>
  <c r="I2963" i="61"/>
  <c r="J2963" i="61"/>
  <c r="E2964" i="61"/>
  <c r="I2964" i="61"/>
  <c r="J2964" i="61"/>
  <c r="E2965" i="61"/>
  <c r="I2965" i="61"/>
  <c r="J2965" i="61"/>
  <c r="E2966" i="61"/>
  <c r="I2966" i="61"/>
  <c r="J2966" i="61"/>
  <c r="E2967" i="61"/>
  <c r="I2967" i="61"/>
  <c r="J2967" i="61"/>
  <c r="E2968" i="61"/>
  <c r="I2968" i="61"/>
  <c r="J2968" i="61"/>
  <c r="E2969" i="61"/>
  <c r="I2969" i="61"/>
  <c r="J2969" i="61"/>
  <c r="E2970" i="61"/>
  <c r="I2970" i="61"/>
  <c r="J2970" i="61"/>
  <c r="E2971" i="61"/>
  <c r="I2971" i="61"/>
  <c r="J2971" i="61"/>
  <c r="E2972" i="61"/>
  <c r="I2972" i="61"/>
  <c r="J2972" i="61"/>
  <c r="E2973" i="61"/>
  <c r="I2973" i="61"/>
  <c r="J2973" i="61"/>
  <c r="E2974" i="61"/>
  <c r="I2974" i="61"/>
  <c r="J2974" i="61"/>
  <c r="E2975" i="61"/>
  <c r="I2975" i="61"/>
  <c r="J2975" i="61"/>
  <c r="E2976" i="61"/>
  <c r="I2976" i="61"/>
  <c r="J2976" i="61"/>
  <c r="E2977" i="61"/>
  <c r="I2977" i="61"/>
  <c r="J2977" i="61"/>
  <c r="E2978" i="61"/>
  <c r="I2978" i="61"/>
  <c r="J2978" i="61"/>
  <c r="E2979" i="61"/>
  <c r="I2979" i="61"/>
  <c r="J2979" i="61"/>
  <c r="E2980" i="61"/>
  <c r="I2980" i="61"/>
  <c r="J2980" i="61"/>
  <c r="E2981" i="61"/>
  <c r="I2981" i="61"/>
  <c r="J2981" i="61"/>
  <c r="E2982" i="61"/>
  <c r="I2982" i="61"/>
  <c r="J2982" i="61"/>
  <c r="E2983" i="61"/>
  <c r="I2983" i="61"/>
  <c r="J2983" i="61"/>
  <c r="E2984" i="61"/>
  <c r="I2984" i="61"/>
  <c r="J2984" i="61"/>
  <c r="E2985" i="61"/>
  <c r="I2985" i="61"/>
  <c r="J2985" i="61"/>
  <c r="E2986" i="61"/>
  <c r="I2986" i="61"/>
  <c r="J2986" i="61"/>
  <c r="E2987" i="61"/>
  <c r="I2987" i="61"/>
  <c r="J2987" i="61"/>
  <c r="E2988" i="61"/>
  <c r="I2988" i="61"/>
  <c r="J2988" i="61"/>
  <c r="E2989" i="61"/>
  <c r="I2989" i="61"/>
  <c r="J2989" i="61"/>
  <c r="E2990" i="61"/>
  <c r="I2990" i="61"/>
  <c r="J2990" i="61"/>
  <c r="E2991" i="61"/>
  <c r="I2991" i="61"/>
  <c r="J2991" i="61"/>
  <c r="E2992" i="61"/>
  <c r="I2992" i="61"/>
  <c r="J2992" i="61"/>
  <c r="E2993" i="61"/>
  <c r="I2993" i="61"/>
  <c r="J2993" i="61"/>
  <c r="E2994" i="61"/>
  <c r="I2994" i="61"/>
  <c r="J2994" i="61"/>
  <c r="E2995" i="61"/>
  <c r="I2995" i="61"/>
  <c r="J2995" i="61"/>
  <c r="E2996" i="61"/>
  <c r="I2996" i="61"/>
  <c r="J2996" i="61"/>
  <c r="E2997" i="61"/>
  <c r="I2997" i="61"/>
  <c r="J2997" i="61"/>
  <c r="E2998" i="61"/>
  <c r="I2998" i="61"/>
  <c r="J2998" i="61"/>
  <c r="E2999" i="61"/>
  <c r="I2999" i="61"/>
  <c r="J2999" i="61"/>
  <c r="E3000" i="61"/>
  <c r="I3000" i="61"/>
  <c r="J3000" i="61"/>
  <c r="E3001" i="61"/>
  <c r="I3001" i="61"/>
  <c r="J3001" i="61"/>
  <c r="E3002" i="61"/>
  <c r="I3002" i="61"/>
  <c r="J3002" i="61"/>
  <c r="E3003" i="61"/>
  <c r="I3003" i="61"/>
  <c r="J3003" i="61"/>
  <c r="E3004" i="61"/>
  <c r="I3004" i="61"/>
  <c r="J3004" i="61"/>
  <c r="E3005" i="61"/>
  <c r="I3005" i="61"/>
  <c r="J3005" i="61"/>
  <c r="E27" i="60"/>
  <c r="L27" i="60"/>
  <c r="M27" i="60"/>
  <c r="E28" i="60"/>
  <c r="L28" i="60"/>
  <c r="M28" i="60"/>
  <c r="E29" i="60"/>
  <c r="L29" i="60"/>
  <c r="M29" i="60"/>
  <c r="E30" i="60"/>
  <c r="L30" i="60"/>
  <c r="M30" i="60"/>
  <c r="E31" i="60"/>
  <c r="L31" i="60"/>
  <c r="M31" i="60"/>
  <c r="E32" i="60"/>
  <c r="L32" i="60"/>
  <c r="M32" i="60"/>
  <c r="E33" i="60"/>
  <c r="L33" i="60"/>
  <c r="M33" i="60"/>
  <c r="E34" i="60"/>
  <c r="L34" i="60"/>
  <c r="M34" i="60"/>
  <c r="E35" i="60"/>
  <c r="L35" i="60"/>
  <c r="M35" i="60"/>
  <c r="E36" i="60"/>
  <c r="L36" i="60"/>
  <c r="M36" i="60"/>
  <c r="E37" i="60"/>
  <c r="L37" i="60"/>
  <c r="M37" i="60"/>
  <c r="E38" i="60"/>
  <c r="L38" i="60"/>
  <c r="M38" i="60"/>
  <c r="E39" i="60"/>
  <c r="L39" i="60"/>
  <c r="M39" i="60"/>
  <c r="E40" i="60"/>
  <c r="L40" i="60"/>
  <c r="M40" i="60"/>
  <c r="E41" i="60"/>
  <c r="L41" i="60"/>
  <c r="M41" i="60"/>
  <c r="E42" i="60"/>
  <c r="L42" i="60"/>
  <c r="M42" i="60"/>
  <c r="E43" i="60"/>
  <c r="L43" i="60"/>
  <c r="M43" i="60"/>
  <c r="E44" i="60"/>
  <c r="L44" i="60"/>
  <c r="M44" i="60"/>
  <c r="E45" i="60"/>
  <c r="L45" i="60"/>
  <c r="M45" i="60"/>
  <c r="E46" i="60"/>
  <c r="L46" i="60"/>
  <c r="M46" i="60"/>
  <c r="E47" i="60"/>
  <c r="L47" i="60"/>
  <c r="M47" i="60"/>
  <c r="E48" i="60"/>
  <c r="L48" i="60"/>
  <c r="M48" i="60"/>
  <c r="E49" i="60"/>
  <c r="L49" i="60"/>
  <c r="M49" i="60"/>
  <c r="E50" i="60"/>
  <c r="L50" i="60"/>
  <c r="M50" i="60"/>
  <c r="E51" i="60"/>
  <c r="L51" i="60"/>
  <c r="M51" i="60"/>
  <c r="E52" i="60"/>
  <c r="L52" i="60"/>
  <c r="M52" i="60"/>
  <c r="E53" i="60"/>
  <c r="L53" i="60"/>
  <c r="M53" i="60"/>
  <c r="E54" i="60"/>
  <c r="L54" i="60"/>
  <c r="M54" i="60"/>
  <c r="E55" i="60"/>
  <c r="L55" i="60"/>
  <c r="M55" i="60"/>
  <c r="E56" i="60"/>
  <c r="L56" i="60"/>
  <c r="M56" i="60"/>
  <c r="E57" i="60"/>
  <c r="L57" i="60"/>
  <c r="M57" i="60"/>
  <c r="E58" i="60"/>
  <c r="L58" i="60"/>
  <c r="M58" i="60"/>
  <c r="E59" i="60"/>
  <c r="L59" i="60"/>
  <c r="M59" i="60"/>
  <c r="E60" i="60"/>
  <c r="L60" i="60"/>
  <c r="M60" i="60"/>
  <c r="E61" i="60"/>
  <c r="L61" i="60"/>
  <c r="M61" i="60"/>
  <c r="E62" i="60"/>
  <c r="L62" i="60"/>
  <c r="M62" i="60"/>
  <c r="E63" i="60"/>
  <c r="L63" i="60"/>
  <c r="M63" i="60"/>
  <c r="E64" i="60"/>
  <c r="L64" i="60"/>
  <c r="M64" i="60"/>
  <c r="E65" i="60"/>
  <c r="L65" i="60"/>
  <c r="M65" i="60"/>
  <c r="E66" i="60"/>
  <c r="L66" i="60"/>
  <c r="M66" i="60"/>
  <c r="E67" i="60"/>
  <c r="L67" i="60"/>
  <c r="M67" i="60"/>
  <c r="E68" i="60"/>
  <c r="L68" i="60"/>
  <c r="M68" i="60"/>
  <c r="E69" i="60"/>
  <c r="L69" i="60"/>
  <c r="M69" i="60"/>
  <c r="E70" i="60"/>
  <c r="L70" i="60"/>
  <c r="M70" i="60"/>
  <c r="E71" i="60"/>
  <c r="L71" i="60"/>
  <c r="M71" i="60"/>
  <c r="E72" i="60"/>
  <c r="L72" i="60"/>
  <c r="M72" i="60"/>
  <c r="E73" i="60"/>
  <c r="L73" i="60"/>
  <c r="M73" i="60"/>
  <c r="E74" i="60"/>
  <c r="L74" i="60"/>
  <c r="M74" i="60"/>
  <c r="E75" i="60"/>
  <c r="L75" i="60"/>
  <c r="M75" i="60"/>
  <c r="E76" i="60"/>
  <c r="L76" i="60"/>
  <c r="M76" i="60"/>
  <c r="E77" i="60"/>
  <c r="L77" i="60"/>
  <c r="M77" i="60"/>
  <c r="E78" i="60"/>
  <c r="L78" i="60"/>
  <c r="M78" i="60"/>
  <c r="E79" i="60"/>
  <c r="L79" i="60"/>
  <c r="M79" i="60"/>
  <c r="E80" i="60"/>
  <c r="L80" i="60"/>
  <c r="M80" i="60"/>
  <c r="E81" i="60"/>
  <c r="L81" i="60"/>
  <c r="M81" i="60"/>
  <c r="E82" i="60"/>
  <c r="L82" i="60"/>
  <c r="M82" i="60"/>
  <c r="E83" i="60"/>
  <c r="L83" i="60"/>
  <c r="M83" i="60"/>
  <c r="E84" i="60"/>
  <c r="L84" i="60"/>
  <c r="M84" i="60"/>
  <c r="E85" i="60"/>
  <c r="L85" i="60"/>
  <c r="M85" i="60"/>
  <c r="E86" i="60"/>
  <c r="L86" i="60"/>
  <c r="M86" i="60"/>
  <c r="E87" i="60"/>
  <c r="L87" i="60"/>
  <c r="M87" i="60"/>
  <c r="E88" i="60"/>
  <c r="L88" i="60"/>
  <c r="M88" i="60"/>
  <c r="E89" i="60"/>
  <c r="L89" i="60"/>
  <c r="M89" i="60"/>
  <c r="E90" i="60"/>
  <c r="L90" i="60"/>
  <c r="M90" i="60"/>
  <c r="E91" i="60"/>
  <c r="L91" i="60"/>
  <c r="M91" i="60"/>
  <c r="E92" i="60"/>
  <c r="L92" i="60"/>
  <c r="M92" i="60"/>
  <c r="E93" i="60"/>
  <c r="L93" i="60"/>
  <c r="M93" i="60"/>
  <c r="E94" i="60"/>
  <c r="L94" i="60"/>
  <c r="M94" i="60"/>
  <c r="E95" i="60"/>
  <c r="L95" i="60"/>
  <c r="M95" i="60"/>
  <c r="E96" i="60"/>
  <c r="L96" i="60"/>
  <c r="M96" i="60"/>
  <c r="E97" i="60"/>
  <c r="L97" i="60"/>
  <c r="M97" i="60"/>
  <c r="E98" i="60"/>
  <c r="L98" i="60"/>
  <c r="M98" i="60"/>
  <c r="E99" i="60"/>
  <c r="L99" i="60"/>
  <c r="M99" i="60"/>
  <c r="E100" i="60"/>
  <c r="L100" i="60"/>
  <c r="M100" i="60"/>
  <c r="E101" i="60"/>
  <c r="L101" i="60"/>
  <c r="M101" i="60"/>
  <c r="E102" i="60"/>
  <c r="L102" i="60"/>
  <c r="M102" i="60"/>
  <c r="E103" i="60"/>
  <c r="L103" i="60"/>
  <c r="M103" i="60"/>
  <c r="E104" i="60"/>
  <c r="L104" i="60"/>
  <c r="M104" i="60"/>
  <c r="E105" i="60"/>
  <c r="L105" i="60"/>
  <c r="M105" i="60"/>
  <c r="E106" i="60"/>
  <c r="L106" i="60"/>
  <c r="M106" i="60"/>
  <c r="E107" i="60"/>
  <c r="L107" i="60"/>
  <c r="M107" i="60"/>
  <c r="E108" i="60"/>
  <c r="L108" i="60"/>
  <c r="M108" i="60"/>
  <c r="E109" i="60"/>
  <c r="L109" i="60"/>
  <c r="M109" i="60"/>
  <c r="E110" i="60"/>
  <c r="L110" i="60"/>
  <c r="M110" i="60"/>
  <c r="E111" i="60"/>
  <c r="L111" i="60"/>
  <c r="M111" i="60"/>
  <c r="E112" i="60"/>
  <c r="L112" i="60"/>
  <c r="M112" i="60"/>
  <c r="E113" i="60"/>
  <c r="L113" i="60"/>
  <c r="M113" i="60"/>
  <c r="E114" i="60"/>
  <c r="L114" i="60"/>
  <c r="M114" i="60"/>
  <c r="E115" i="60"/>
  <c r="L115" i="60"/>
  <c r="M115" i="60"/>
  <c r="E116" i="60"/>
  <c r="L116" i="60"/>
  <c r="M116" i="60"/>
  <c r="E117" i="60"/>
  <c r="L117" i="60"/>
  <c r="M117" i="60"/>
  <c r="E118" i="60"/>
  <c r="L118" i="60"/>
  <c r="M118" i="60"/>
  <c r="E119" i="60"/>
  <c r="L119" i="60"/>
  <c r="M119" i="60"/>
  <c r="E120" i="60"/>
  <c r="L120" i="60"/>
  <c r="M120" i="60"/>
  <c r="E121" i="60"/>
  <c r="L121" i="60"/>
  <c r="M121" i="60"/>
  <c r="E122" i="60"/>
  <c r="L122" i="60"/>
  <c r="M122" i="60"/>
  <c r="E123" i="60"/>
  <c r="L123" i="60"/>
  <c r="M123" i="60"/>
  <c r="E124" i="60"/>
  <c r="L124" i="60"/>
  <c r="M124" i="60"/>
  <c r="E125" i="60"/>
  <c r="L125" i="60"/>
  <c r="M125" i="60"/>
  <c r="E126" i="60"/>
  <c r="L126" i="60"/>
  <c r="M126" i="60"/>
  <c r="E127" i="60"/>
  <c r="L127" i="60"/>
  <c r="M127" i="60"/>
  <c r="E128" i="60"/>
  <c r="L128" i="60"/>
  <c r="M128" i="60"/>
  <c r="E129" i="60"/>
  <c r="L129" i="60"/>
  <c r="M129" i="60"/>
  <c r="E130" i="60"/>
  <c r="L130" i="60"/>
  <c r="M130" i="60"/>
  <c r="E131" i="60"/>
  <c r="L131" i="60"/>
  <c r="M131" i="60"/>
  <c r="E132" i="60"/>
  <c r="L132" i="60"/>
  <c r="M132" i="60"/>
  <c r="E133" i="60"/>
  <c r="L133" i="60"/>
  <c r="M133" i="60"/>
  <c r="E134" i="60"/>
  <c r="L134" i="60"/>
  <c r="M134" i="60"/>
  <c r="E135" i="60"/>
  <c r="L135" i="60"/>
  <c r="M135" i="60"/>
  <c r="E136" i="60"/>
  <c r="L136" i="60"/>
  <c r="M136" i="60"/>
  <c r="E137" i="60"/>
  <c r="L137" i="60"/>
  <c r="M137" i="60"/>
  <c r="E138" i="60"/>
  <c r="L138" i="60"/>
  <c r="M138" i="60"/>
  <c r="E139" i="60"/>
  <c r="L139" i="60"/>
  <c r="M139" i="60"/>
  <c r="E140" i="60"/>
  <c r="L140" i="60"/>
  <c r="M140" i="60"/>
  <c r="E141" i="60"/>
  <c r="L141" i="60"/>
  <c r="M141" i="60"/>
  <c r="E142" i="60"/>
  <c r="L142" i="60"/>
  <c r="M142" i="60"/>
  <c r="E143" i="60"/>
  <c r="L143" i="60"/>
  <c r="M143" i="60"/>
  <c r="E144" i="60"/>
  <c r="L144" i="60"/>
  <c r="M144" i="60"/>
  <c r="E145" i="60"/>
  <c r="L145" i="60"/>
  <c r="M145" i="60"/>
  <c r="E146" i="60"/>
  <c r="L146" i="60"/>
  <c r="M146" i="60"/>
  <c r="E147" i="60"/>
  <c r="L147" i="60"/>
  <c r="M147" i="60"/>
  <c r="E148" i="60"/>
  <c r="L148" i="60"/>
  <c r="M148" i="60"/>
  <c r="E149" i="60"/>
  <c r="L149" i="60"/>
  <c r="M149" i="60"/>
  <c r="E150" i="60"/>
  <c r="L150" i="60"/>
  <c r="M150" i="60"/>
  <c r="E151" i="60"/>
  <c r="L151" i="60"/>
  <c r="M151" i="60"/>
  <c r="E152" i="60"/>
  <c r="L152" i="60"/>
  <c r="M152" i="60"/>
  <c r="E153" i="60"/>
  <c r="L153" i="60"/>
  <c r="M153" i="60"/>
  <c r="E154" i="60"/>
  <c r="L154" i="60"/>
  <c r="M154" i="60"/>
  <c r="E155" i="60"/>
  <c r="L155" i="60"/>
  <c r="M155" i="60"/>
  <c r="E156" i="60"/>
  <c r="L156" i="60"/>
  <c r="M156" i="60"/>
  <c r="E157" i="60"/>
  <c r="L157" i="60"/>
  <c r="M157" i="60"/>
  <c r="E158" i="60"/>
  <c r="L158" i="60"/>
  <c r="M158" i="60"/>
  <c r="E159" i="60"/>
  <c r="L159" i="60"/>
  <c r="M159" i="60"/>
  <c r="E160" i="60"/>
  <c r="L160" i="60"/>
  <c r="M160" i="60"/>
  <c r="E161" i="60"/>
  <c r="L161" i="60"/>
  <c r="M161" i="60"/>
  <c r="E162" i="60"/>
  <c r="L162" i="60"/>
  <c r="M162" i="60"/>
  <c r="E163" i="60"/>
  <c r="L163" i="60"/>
  <c r="M163" i="60"/>
  <c r="E164" i="60"/>
  <c r="L164" i="60"/>
  <c r="M164" i="60"/>
  <c r="E165" i="60"/>
  <c r="L165" i="60"/>
  <c r="M165" i="60"/>
  <c r="E166" i="60"/>
  <c r="L166" i="60"/>
  <c r="M166" i="60"/>
  <c r="E167" i="60"/>
  <c r="L167" i="60"/>
  <c r="M167" i="60"/>
  <c r="E168" i="60"/>
  <c r="L168" i="60"/>
  <c r="M168" i="60"/>
  <c r="E169" i="60"/>
  <c r="L169" i="60"/>
  <c r="M169" i="60"/>
  <c r="E170" i="60"/>
  <c r="L170" i="60"/>
  <c r="M170" i="60"/>
  <c r="E171" i="60"/>
  <c r="L171" i="60"/>
  <c r="M171" i="60"/>
  <c r="E172" i="60"/>
  <c r="L172" i="60"/>
  <c r="M172" i="60"/>
  <c r="E173" i="60"/>
  <c r="L173" i="60"/>
  <c r="M173" i="60"/>
  <c r="E174" i="60"/>
  <c r="L174" i="60"/>
  <c r="M174" i="60"/>
  <c r="E175" i="60"/>
  <c r="L175" i="60"/>
  <c r="M175" i="60"/>
  <c r="E176" i="60"/>
  <c r="L176" i="60"/>
  <c r="M176" i="60"/>
  <c r="E177" i="60"/>
  <c r="L177" i="60"/>
  <c r="M177" i="60"/>
  <c r="E178" i="60"/>
  <c r="L178" i="60"/>
  <c r="M178" i="60"/>
  <c r="E179" i="60"/>
  <c r="L179" i="60"/>
  <c r="M179" i="60"/>
  <c r="E180" i="60"/>
  <c r="L180" i="60"/>
  <c r="M180" i="60"/>
  <c r="E181" i="60"/>
  <c r="L181" i="60"/>
  <c r="M181" i="60"/>
  <c r="E182" i="60"/>
  <c r="L182" i="60"/>
  <c r="M182" i="60"/>
  <c r="E183" i="60"/>
  <c r="L183" i="60"/>
  <c r="M183" i="60"/>
  <c r="E184" i="60"/>
  <c r="L184" i="60"/>
  <c r="M184" i="60"/>
  <c r="E185" i="60"/>
  <c r="L185" i="60"/>
  <c r="M185" i="60"/>
  <c r="E186" i="60"/>
  <c r="L186" i="60"/>
  <c r="M186" i="60"/>
  <c r="E187" i="60"/>
  <c r="L187" i="60"/>
  <c r="M187" i="60"/>
  <c r="E188" i="60"/>
  <c r="L188" i="60"/>
  <c r="M188" i="60"/>
  <c r="E189" i="60"/>
  <c r="L189" i="60"/>
  <c r="M189" i="60"/>
  <c r="E190" i="60"/>
  <c r="L190" i="60"/>
  <c r="M190" i="60"/>
  <c r="E191" i="60"/>
  <c r="L191" i="60"/>
  <c r="M191" i="60"/>
  <c r="E192" i="60"/>
  <c r="L192" i="60"/>
  <c r="M192" i="60"/>
  <c r="E193" i="60"/>
  <c r="L193" i="60"/>
  <c r="M193" i="60"/>
  <c r="E194" i="60"/>
  <c r="L194" i="60"/>
  <c r="M194" i="60"/>
  <c r="E195" i="60"/>
  <c r="L195" i="60"/>
  <c r="M195" i="60"/>
  <c r="E196" i="60"/>
  <c r="L196" i="60"/>
  <c r="M196" i="60"/>
  <c r="E197" i="60"/>
  <c r="L197" i="60"/>
  <c r="M197" i="60"/>
  <c r="E198" i="60"/>
  <c r="L198" i="60"/>
  <c r="M198" i="60"/>
  <c r="E199" i="60"/>
  <c r="L199" i="60"/>
  <c r="M199" i="60"/>
  <c r="E200" i="60"/>
  <c r="L200" i="60"/>
  <c r="M200" i="60"/>
  <c r="E201" i="60"/>
  <c r="L201" i="60"/>
  <c r="M201" i="60"/>
  <c r="E202" i="60"/>
  <c r="L202" i="60"/>
  <c r="M202" i="60"/>
  <c r="E203" i="60"/>
  <c r="L203" i="60"/>
  <c r="M203" i="60"/>
  <c r="E204" i="60"/>
  <c r="L204" i="60"/>
  <c r="M204" i="60"/>
  <c r="E205" i="60"/>
  <c r="L205" i="60"/>
  <c r="M205" i="60"/>
  <c r="E206" i="60"/>
  <c r="L206" i="60"/>
  <c r="M206" i="60"/>
  <c r="E207" i="60"/>
  <c r="L207" i="60"/>
  <c r="M207" i="60"/>
  <c r="E208" i="60"/>
  <c r="L208" i="60"/>
  <c r="M208" i="60"/>
  <c r="E209" i="60"/>
  <c r="L209" i="60"/>
  <c r="M209" i="60"/>
  <c r="E210" i="60"/>
  <c r="L210" i="60"/>
  <c r="M210" i="60"/>
  <c r="E211" i="60"/>
  <c r="L211" i="60"/>
  <c r="M211" i="60"/>
  <c r="E212" i="60"/>
  <c r="L212" i="60"/>
  <c r="M212" i="60"/>
  <c r="E213" i="60"/>
  <c r="L213" i="60"/>
  <c r="M213" i="60"/>
  <c r="E214" i="60"/>
  <c r="L214" i="60"/>
  <c r="M214" i="60"/>
  <c r="E215" i="60"/>
  <c r="L215" i="60"/>
  <c r="M215" i="60"/>
  <c r="E216" i="60"/>
  <c r="L216" i="60"/>
  <c r="M216" i="60"/>
  <c r="E217" i="60"/>
  <c r="L217" i="60"/>
  <c r="M217" i="60"/>
  <c r="E218" i="60"/>
  <c r="L218" i="60"/>
  <c r="M218" i="60"/>
  <c r="E219" i="60"/>
  <c r="L219" i="60"/>
  <c r="M219" i="60"/>
  <c r="E220" i="60"/>
  <c r="L220" i="60"/>
  <c r="M220" i="60"/>
  <c r="E221" i="60"/>
  <c r="L221" i="60"/>
  <c r="M221" i="60"/>
  <c r="E222" i="60"/>
  <c r="L222" i="60"/>
  <c r="M222" i="60"/>
  <c r="E223" i="60"/>
  <c r="L223" i="60"/>
  <c r="M223" i="60"/>
  <c r="E224" i="60"/>
  <c r="L224" i="60"/>
  <c r="M224" i="60"/>
  <c r="E225" i="60"/>
  <c r="L225" i="60"/>
  <c r="M225" i="60"/>
  <c r="E226" i="60"/>
  <c r="L226" i="60"/>
  <c r="M226" i="60"/>
  <c r="E227" i="60"/>
  <c r="L227" i="60"/>
  <c r="M227" i="60"/>
  <c r="E228" i="60"/>
  <c r="L228" i="60"/>
  <c r="M228" i="60"/>
  <c r="E229" i="60"/>
  <c r="L229" i="60"/>
  <c r="M229" i="60"/>
  <c r="E230" i="60"/>
  <c r="L230" i="60"/>
  <c r="M230" i="60"/>
  <c r="E231" i="60"/>
  <c r="L231" i="60"/>
  <c r="M231" i="60"/>
  <c r="E232" i="60"/>
  <c r="L232" i="60"/>
  <c r="M232" i="60"/>
  <c r="E233" i="60"/>
  <c r="L233" i="60"/>
  <c r="M233" i="60"/>
  <c r="E234" i="60"/>
  <c r="L234" i="60"/>
  <c r="M234" i="60"/>
  <c r="E235" i="60"/>
  <c r="L235" i="60"/>
  <c r="M235" i="60"/>
  <c r="E236" i="60"/>
  <c r="L236" i="60"/>
  <c r="M236" i="60"/>
  <c r="E237" i="60"/>
  <c r="L237" i="60"/>
  <c r="M237" i="60"/>
  <c r="E238" i="60"/>
  <c r="L238" i="60"/>
  <c r="M238" i="60"/>
  <c r="E239" i="60"/>
  <c r="L239" i="60"/>
  <c r="M239" i="60"/>
  <c r="E240" i="60"/>
  <c r="L240" i="60"/>
  <c r="M240" i="60"/>
  <c r="E241" i="60"/>
  <c r="L241" i="60"/>
  <c r="M241" i="60"/>
  <c r="E242" i="60"/>
  <c r="L242" i="60"/>
  <c r="M242" i="60"/>
  <c r="E243" i="60"/>
  <c r="L243" i="60"/>
  <c r="M243" i="60"/>
  <c r="E244" i="60"/>
  <c r="L244" i="60"/>
  <c r="M244" i="60"/>
  <c r="E245" i="60"/>
  <c r="L245" i="60"/>
  <c r="M245" i="60"/>
  <c r="E246" i="60"/>
  <c r="L246" i="60"/>
  <c r="M246" i="60"/>
  <c r="E247" i="60"/>
  <c r="L247" i="60"/>
  <c r="M247" i="60"/>
  <c r="E248" i="60"/>
  <c r="L248" i="60"/>
  <c r="M248" i="60"/>
  <c r="E249" i="60"/>
  <c r="L249" i="60"/>
  <c r="M249" i="60"/>
  <c r="E250" i="60"/>
  <c r="L250" i="60"/>
  <c r="M250" i="60"/>
  <c r="E251" i="60"/>
  <c r="L251" i="60"/>
  <c r="M251" i="60"/>
  <c r="E252" i="60"/>
  <c r="L252" i="60"/>
  <c r="M252" i="60"/>
  <c r="E253" i="60"/>
  <c r="L253" i="60"/>
  <c r="M253" i="60"/>
  <c r="E254" i="60"/>
  <c r="L254" i="60"/>
  <c r="M254" i="60"/>
  <c r="E255" i="60"/>
  <c r="L255" i="60"/>
  <c r="M255" i="60"/>
  <c r="E256" i="60"/>
  <c r="L256" i="60"/>
  <c r="M256" i="60"/>
  <c r="E257" i="60"/>
  <c r="L257" i="60"/>
  <c r="M257" i="60"/>
  <c r="E258" i="60"/>
  <c r="L258" i="60"/>
  <c r="M258" i="60"/>
  <c r="E259" i="60"/>
  <c r="L259" i="60"/>
  <c r="M259" i="60"/>
  <c r="E260" i="60"/>
  <c r="L260" i="60"/>
  <c r="M260" i="60"/>
  <c r="E261" i="60"/>
  <c r="L261" i="60"/>
  <c r="M261" i="60"/>
  <c r="E262" i="60"/>
  <c r="L262" i="60"/>
  <c r="M262" i="60"/>
  <c r="E263" i="60"/>
  <c r="L263" i="60"/>
  <c r="M263" i="60"/>
  <c r="E264" i="60"/>
  <c r="L264" i="60"/>
  <c r="M264" i="60"/>
  <c r="E265" i="60"/>
  <c r="L265" i="60"/>
  <c r="M265" i="60"/>
  <c r="E266" i="60"/>
  <c r="L266" i="60"/>
  <c r="M266" i="60"/>
  <c r="E267" i="60"/>
  <c r="L267" i="60"/>
  <c r="M267" i="60"/>
  <c r="E268" i="60"/>
  <c r="L268" i="60"/>
  <c r="M268" i="60"/>
  <c r="E269" i="60"/>
  <c r="L269" i="60"/>
  <c r="M269" i="60"/>
  <c r="E270" i="60"/>
  <c r="L270" i="60"/>
  <c r="M270" i="60"/>
  <c r="E271" i="60"/>
  <c r="L271" i="60"/>
  <c r="M271" i="60"/>
  <c r="E272" i="60"/>
  <c r="L272" i="60"/>
  <c r="M272" i="60"/>
  <c r="E273" i="60"/>
  <c r="L273" i="60"/>
  <c r="M273" i="60"/>
  <c r="E274" i="60"/>
  <c r="L274" i="60"/>
  <c r="M274" i="60"/>
  <c r="E275" i="60"/>
  <c r="L275" i="60"/>
  <c r="M275" i="60"/>
  <c r="E276" i="60"/>
  <c r="L276" i="60"/>
  <c r="M276" i="60"/>
  <c r="E277" i="60"/>
  <c r="L277" i="60"/>
  <c r="M277" i="60"/>
  <c r="E278" i="60"/>
  <c r="L278" i="60"/>
  <c r="M278" i="60"/>
  <c r="E279" i="60"/>
  <c r="L279" i="60"/>
  <c r="M279" i="60"/>
  <c r="E280" i="60"/>
  <c r="L280" i="60"/>
  <c r="M280" i="60"/>
  <c r="E281" i="60"/>
  <c r="L281" i="60"/>
  <c r="M281" i="60"/>
  <c r="E282" i="60"/>
  <c r="L282" i="60"/>
  <c r="M282" i="60"/>
  <c r="E283" i="60"/>
  <c r="L283" i="60"/>
  <c r="M283" i="60"/>
  <c r="E284" i="60"/>
  <c r="L284" i="60"/>
  <c r="M284" i="60"/>
  <c r="E285" i="60"/>
  <c r="L285" i="60"/>
  <c r="M285" i="60"/>
  <c r="E286" i="60"/>
  <c r="L286" i="60"/>
  <c r="M286" i="60"/>
  <c r="E287" i="60"/>
  <c r="L287" i="60"/>
  <c r="M287" i="60"/>
  <c r="E288" i="60"/>
  <c r="L288" i="60"/>
  <c r="M288" i="60"/>
  <c r="E289" i="60"/>
  <c r="L289" i="60"/>
  <c r="M289" i="60"/>
  <c r="E290" i="60"/>
  <c r="L290" i="60"/>
  <c r="M290" i="60"/>
  <c r="E291" i="60"/>
  <c r="L291" i="60"/>
  <c r="M291" i="60"/>
  <c r="E292" i="60"/>
  <c r="L292" i="60"/>
  <c r="M292" i="60"/>
  <c r="E293" i="60"/>
  <c r="L293" i="60"/>
  <c r="M293" i="60"/>
  <c r="E294" i="60"/>
  <c r="L294" i="60"/>
  <c r="M294" i="60"/>
  <c r="E295" i="60"/>
  <c r="L295" i="60"/>
  <c r="M295" i="60"/>
  <c r="E296" i="60"/>
  <c r="L296" i="60"/>
  <c r="M296" i="60"/>
  <c r="E297" i="60"/>
  <c r="L297" i="60"/>
  <c r="M297" i="60"/>
  <c r="E298" i="60"/>
  <c r="L298" i="60"/>
  <c r="M298" i="60"/>
  <c r="E299" i="60"/>
  <c r="L299" i="60"/>
  <c r="M299" i="60"/>
  <c r="E300" i="60"/>
  <c r="L300" i="60"/>
  <c r="M300" i="60"/>
  <c r="E301" i="60"/>
  <c r="L301" i="60"/>
  <c r="M301" i="60"/>
  <c r="E302" i="60"/>
  <c r="L302" i="60"/>
  <c r="M302" i="60"/>
  <c r="E303" i="60"/>
  <c r="L303" i="60"/>
  <c r="M303" i="60"/>
  <c r="E304" i="60"/>
  <c r="L304" i="60"/>
  <c r="M304" i="60"/>
  <c r="E305" i="60"/>
  <c r="L305" i="60"/>
  <c r="M305" i="60"/>
  <c r="E306" i="60"/>
  <c r="L306" i="60"/>
  <c r="M306" i="60"/>
  <c r="E307" i="60"/>
  <c r="L307" i="60"/>
  <c r="M307" i="60"/>
  <c r="E308" i="60"/>
  <c r="L308" i="60"/>
  <c r="M308" i="60"/>
  <c r="E309" i="60"/>
  <c r="L309" i="60"/>
  <c r="M309" i="60"/>
  <c r="E310" i="60"/>
  <c r="L310" i="60"/>
  <c r="M310" i="60"/>
  <c r="E311" i="60"/>
  <c r="L311" i="60"/>
  <c r="M311" i="60"/>
  <c r="E312" i="60"/>
  <c r="L312" i="60"/>
  <c r="M312" i="60"/>
  <c r="E313" i="60"/>
  <c r="L313" i="60"/>
  <c r="M313" i="60"/>
  <c r="E314" i="60"/>
  <c r="L314" i="60"/>
  <c r="M314" i="60"/>
  <c r="E315" i="60"/>
  <c r="L315" i="60"/>
  <c r="M315" i="60"/>
  <c r="E316" i="60"/>
  <c r="L316" i="60"/>
  <c r="M316" i="60"/>
  <c r="E317" i="60"/>
  <c r="L317" i="60"/>
  <c r="M317" i="60"/>
  <c r="E318" i="60"/>
  <c r="L318" i="60"/>
  <c r="M318" i="60"/>
  <c r="E319" i="60"/>
  <c r="L319" i="60"/>
  <c r="M319" i="60"/>
  <c r="E320" i="60"/>
  <c r="L320" i="60"/>
  <c r="M320" i="60"/>
  <c r="E321" i="60"/>
  <c r="L321" i="60"/>
  <c r="M321" i="60"/>
  <c r="E322" i="60"/>
  <c r="L322" i="60"/>
  <c r="M322" i="60"/>
  <c r="E323" i="60"/>
  <c r="L323" i="60"/>
  <c r="M323" i="60"/>
  <c r="E324" i="60"/>
  <c r="L324" i="60"/>
  <c r="M324" i="60"/>
  <c r="E325" i="60"/>
  <c r="L325" i="60"/>
  <c r="M325" i="60"/>
  <c r="E326" i="60"/>
  <c r="L326" i="60"/>
  <c r="M326" i="60"/>
  <c r="E327" i="60"/>
  <c r="L327" i="60"/>
  <c r="M327" i="60"/>
  <c r="E328" i="60"/>
  <c r="L328" i="60"/>
  <c r="M328" i="60"/>
  <c r="E329" i="60"/>
  <c r="L329" i="60"/>
  <c r="M329" i="60"/>
  <c r="E330" i="60"/>
  <c r="L330" i="60"/>
  <c r="M330" i="60"/>
  <c r="E331" i="60"/>
  <c r="L331" i="60"/>
  <c r="M331" i="60"/>
  <c r="E332" i="60"/>
  <c r="L332" i="60"/>
  <c r="M332" i="60"/>
  <c r="E333" i="60"/>
  <c r="L333" i="60"/>
  <c r="M333" i="60"/>
  <c r="E334" i="60"/>
  <c r="L334" i="60"/>
  <c r="M334" i="60"/>
  <c r="E335" i="60"/>
  <c r="L335" i="60"/>
  <c r="M335" i="60"/>
  <c r="E336" i="60"/>
  <c r="L336" i="60"/>
  <c r="M336" i="60"/>
  <c r="E337" i="60"/>
  <c r="L337" i="60"/>
  <c r="M337" i="60"/>
  <c r="E338" i="60"/>
  <c r="L338" i="60"/>
  <c r="M338" i="60"/>
  <c r="E339" i="60"/>
  <c r="L339" i="60"/>
  <c r="M339" i="60"/>
  <c r="E340" i="60"/>
  <c r="L340" i="60"/>
  <c r="M340" i="60"/>
  <c r="E341" i="60"/>
  <c r="L341" i="60"/>
  <c r="M341" i="60"/>
  <c r="E342" i="60"/>
  <c r="L342" i="60"/>
  <c r="M342" i="60"/>
  <c r="E343" i="60"/>
  <c r="L343" i="60"/>
  <c r="M343" i="60"/>
  <c r="E344" i="60"/>
  <c r="L344" i="60"/>
  <c r="M344" i="60"/>
  <c r="E345" i="60"/>
  <c r="L345" i="60"/>
  <c r="M345" i="60"/>
  <c r="E346" i="60"/>
  <c r="L346" i="60"/>
  <c r="M346" i="60"/>
  <c r="E347" i="60"/>
  <c r="L347" i="60"/>
  <c r="M347" i="60"/>
  <c r="E348" i="60"/>
  <c r="L348" i="60"/>
  <c r="M348" i="60"/>
  <c r="E349" i="60"/>
  <c r="L349" i="60"/>
  <c r="M349" i="60"/>
  <c r="E350" i="60"/>
  <c r="L350" i="60"/>
  <c r="M350" i="60"/>
  <c r="E351" i="60"/>
  <c r="L351" i="60"/>
  <c r="M351" i="60"/>
  <c r="E352" i="60"/>
  <c r="L352" i="60"/>
  <c r="M352" i="60"/>
  <c r="E353" i="60"/>
  <c r="L353" i="60"/>
  <c r="M353" i="60"/>
  <c r="E354" i="60"/>
  <c r="L354" i="60"/>
  <c r="M354" i="60"/>
  <c r="E355" i="60"/>
  <c r="L355" i="60"/>
  <c r="M355" i="60"/>
  <c r="E356" i="60"/>
  <c r="L356" i="60"/>
  <c r="M356" i="60"/>
  <c r="E357" i="60"/>
  <c r="L357" i="60"/>
  <c r="M357" i="60"/>
  <c r="E358" i="60"/>
  <c r="L358" i="60"/>
  <c r="M358" i="60"/>
  <c r="E359" i="60"/>
  <c r="L359" i="60"/>
  <c r="M359" i="60"/>
  <c r="E360" i="60"/>
  <c r="L360" i="60"/>
  <c r="M360" i="60"/>
  <c r="E361" i="60"/>
  <c r="L361" i="60"/>
  <c r="M361" i="60"/>
  <c r="E362" i="60"/>
  <c r="L362" i="60"/>
  <c r="M362" i="60"/>
  <c r="E363" i="60"/>
  <c r="L363" i="60"/>
  <c r="M363" i="60"/>
  <c r="E364" i="60"/>
  <c r="L364" i="60"/>
  <c r="M364" i="60"/>
  <c r="E365" i="60"/>
  <c r="L365" i="60"/>
  <c r="M365" i="60"/>
  <c r="E366" i="60"/>
  <c r="L366" i="60"/>
  <c r="M366" i="60"/>
  <c r="E367" i="60"/>
  <c r="L367" i="60"/>
  <c r="M367" i="60"/>
  <c r="E368" i="60"/>
  <c r="L368" i="60"/>
  <c r="M368" i="60"/>
  <c r="E369" i="60"/>
  <c r="L369" i="60"/>
  <c r="M369" i="60"/>
  <c r="E370" i="60"/>
  <c r="L370" i="60"/>
  <c r="M370" i="60"/>
  <c r="E371" i="60"/>
  <c r="L371" i="60"/>
  <c r="M371" i="60"/>
  <c r="E372" i="60"/>
  <c r="L372" i="60"/>
  <c r="M372" i="60"/>
  <c r="E373" i="60"/>
  <c r="L373" i="60"/>
  <c r="M373" i="60"/>
  <c r="E374" i="60"/>
  <c r="L374" i="60"/>
  <c r="M374" i="60"/>
  <c r="E375" i="60"/>
  <c r="L375" i="60"/>
  <c r="M375" i="60"/>
  <c r="E376" i="60"/>
  <c r="L376" i="60"/>
  <c r="M376" i="60"/>
  <c r="E377" i="60"/>
  <c r="L377" i="60"/>
  <c r="M377" i="60"/>
  <c r="E378" i="60"/>
  <c r="L378" i="60"/>
  <c r="M378" i="60"/>
  <c r="E379" i="60"/>
  <c r="L379" i="60"/>
  <c r="M379" i="60"/>
  <c r="E380" i="60"/>
  <c r="L380" i="60"/>
  <c r="M380" i="60"/>
  <c r="E381" i="60"/>
  <c r="L381" i="60"/>
  <c r="M381" i="60"/>
  <c r="E382" i="60"/>
  <c r="L382" i="60"/>
  <c r="M382" i="60"/>
  <c r="E383" i="60"/>
  <c r="L383" i="60"/>
  <c r="M383" i="60"/>
  <c r="E384" i="60"/>
  <c r="L384" i="60"/>
  <c r="M384" i="60"/>
  <c r="E385" i="60"/>
  <c r="L385" i="60"/>
  <c r="M385" i="60"/>
  <c r="E386" i="60"/>
  <c r="L386" i="60"/>
  <c r="M386" i="60"/>
  <c r="E387" i="60"/>
  <c r="L387" i="60"/>
  <c r="M387" i="60"/>
  <c r="E388" i="60"/>
  <c r="L388" i="60"/>
  <c r="M388" i="60"/>
  <c r="E389" i="60"/>
  <c r="L389" i="60"/>
  <c r="M389" i="60"/>
  <c r="E390" i="60"/>
  <c r="L390" i="60"/>
  <c r="M390" i="60"/>
  <c r="E391" i="60"/>
  <c r="L391" i="60"/>
  <c r="M391" i="60"/>
  <c r="E392" i="60"/>
  <c r="L392" i="60"/>
  <c r="M392" i="60"/>
  <c r="E393" i="60"/>
  <c r="L393" i="60"/>
  <c r="M393" i="60"/>
  <c r="E394" i="60"/>
  <c r="L394" i="60"/>
  <c r="M394" i="60"/>
  <c r="E395" i="60"/>
  <c r="L395" i="60"/>
  <c r="M395" i="60"/>
  <c r="E396" i="60"/>
  <c r="L396" i="60"/>
  <c r="M396" i="60"/>
  <c r="E397" i="60"/>
  <c r="L397" i="60"/>
  <c r="M397" i="60"/>
  <c r="E398" i="60"/>
  <c r="L398" i="60"/>
  <c r="M398" i="60"/>
  <c r="E399" i="60"/>
  <c r="L399" i="60"/>
  <c r="M399" i="60"/>
  <c r="E400" i="60"/>
  <c r="L400" i="60"/>
  <c r="M400" i="60"/>
  <c r="E401" i="60"/>
  <c r="L401" i="60"/>
  <c r="M401" i="60"/>
  <c r="E402" i="60"/>
  <c r="L402" i="60"/>
  <c r="M402" i="60"/>
  <c r="E403" i="60"/>
  <c r="L403" i="60"/>
  <c r="M403" i="60"/>
  <c r="E404" i="60"/>
  <c r="L404" i="60"/>
  <c r="M404" i="60"/>
  <c r="E405" i="60"/>
  <c r="L405" i="60"/>
  <c r="M405" i="60"/>
  <c r="E406" i="60"/>
  <c r="L406" i="60"/>
  <c r="M406" i="60"/>
  <c r="E407" i="60"/>
  <c r="L407" i="60"/>
  <c r="M407" i="60"/>
  <c r="E408" i="60"/>
  <c r="L408" i="60"/>
  <c r="M408" i="60"/>
  <c r="E409" i="60"/>
  <c r="L409" i="60"/>
  <c r="M409" i="60"/>
  <c r="E410" i="60"/>
  <c r="L410" i="60"/>
  <c r="M410" i="60"/>
  <c r="E411" i="60"/>
  <c r="L411" i="60"/>
  <c r="M411" i="60"/>
  <c r="E412" i="60"/>
  <c r="L412" i="60"/>
  <c r="M412" i="60"/>
  <c r="E413" i="60"/>
  <c r="L413" i="60"/>
  <c r="M413" i="60"/>
  <c r="E414" i="60"/>
  <c r="L414" i="60"/>
  <c r="M414" i="60"/>
  <c r="E415" i="60"/>
  <c r="L415" i="60"/>
  <c r="M415" i="60"/>
  <c r="E416" i="60"/>
  <c r="L416" i="60"/>
  <c r="M416" i="60"/>
  <c r="E417" i="60"/>
  <c r="L417" i="60"/>
  <c r="M417" i="60"/>
  <c r="E418" i="60"/>
  <c r="L418" i="60"/>
  <c r="M418" i="60"/>
  <c r="E419" i="60"/>
  <c r="L419" i="60"/>
  <c r="M419" i="60"/>
  <c r="E420" i="60"/>
  <c r="L420" i="60"/>
  <c r="M420" i="60"/>
  <c r="E421" i="60"/>
  <c r="L421" i="60"/>
  <c r="M421" i="60"/>
  <c r="E422" i="60"/>
  <c r="L422" i="60"/>
  <c r="M422" i="60"/>
  <c r="E423" i="60"/>
  <c r="L423" i="60"/>
  <c r="M423" i="60"/>
  <c r="E424" i="60"/>
  <c r="L424" i="60"/>
  <c r="M424" i="60"/>
  <c r="E425" i="60"/>
  <c r="L425" i="60"/>
  <c r="M425" i="60"/>
  <c r="E426" i="60"/>
  <c r="L426" i="60"/>
  <c r="M426" i="60"/>
  <c r="E427" i="60"/>
  <c r="L427" i="60"/>
  <c r="M427" i="60"/>
  <c r="E428" i="60"/>
  <c r="L428" i="60"/>
  <c r="M428" i="60"/>
  <c r="E429" i="60"/>
  <c r="L429" i="60"/>
  <c r="M429" i="60"/>
  <c r="E430" i="60"/>
  <c r="L430" i="60"/>
  <c r="M430" i="60"/>
  <c r="E431" i="60"/>
  <c r="L431" i="60"/>
  <c r="M431" i="60"/>
  <c r="E432" i="60"/>
  <c r="L432" i="60"/>
  <c r="M432" i="60"/>
  <c r="E433" i="60"/>
  <c r="L433" i="60"/>
  <c r="M433" i="60"/>
  <c r="E434" i="60"/>
  <c r="L434" i="60"/>
  <c r="M434" i="60"/>
  <c r="E435" i="60"/>
  <c r="L435" i="60"/>
  <c r="M435" i="60"/>
  <c r="E436" i="60"/>
  <c r="L436" i="60"/>
  <c r="M436" i="60"/>
  <c r="E437" i="60"/>
  <c r="L437" i="60"/>
  <c r="M437" i="60"/>
  <c r="E438" i="60"/>
  <c r="L438" i="60"/>
  <c r="M438" i="60"/>
  <c r="E439" i="60"/>
  <c r="L439" i="60"/>
  <c r="M439" i="60"/>
  <c r="E440" i="60"/>
  <c r="L440" i="60"/>
  <c r="M440" i="60"/>
  <c r="E441" i="60"/>
  <c r="L441" i="60"/>
  <c r="M441" i="60"/>
  <c r="E442" i="60"/>
  <c r="L442" i="60"/>
  <c r="M442" i="60"/>
  <c r="E443" i="60"/>
  <c r="L443" i="60"/>
  <c r="M443" i="60"/>
  <c r="E444" i="60"/>
  <c r="L444" i="60"/>
  <c r="M444" i="60"/>
  <c r="E445" i="60"/>
  <c r="L445" i="60"/>
  <c r="M445" i="60"/>
  <c r="E446" i="60"/>
  <c r="L446" i="60"/>
  <c r="M446" i="60"/>
  <c r="E447" i="60"/>
  <c r="L447" i="60"/>
  <c r="M447" i="60"/>
  <c r="E448" i="60"/>
  <c r="L448" i="60"/>
  <c r="M448" i="60"/>
  <c r="E449" i="60"/>
  <c r="L449" i="60"/>
  <c r="M449" i="60"/>
  <c r="E450" i="60"/>
  <c r="L450" i="60"/>
  <c r="M450" i="60"/>
  <c r="E451" i="60"/>
  <c r="L451" i="60"/>
  <c r="M451" i="60"/>
  <c r="E452" i="60"/>
  <c r="L452" i="60"/>
  <c r="M452" i="60"/>
  <c r="E453" i="60"/>
  <c r="L453" i="60"/>
  <c r="M453" i="60"/>
  <c r="E454" i="60"/>
  <c r="L454" i="60"/>
  <c r="M454" i="60"/>
  <c r="E455" i="60"/>
  <c r="L455" i="60"/>
  <c r="M455" i="60"/>
  <c r="E456" i="60"/>
  <c r="L456" i="60"/>
  <c r="M456" i="60"/>
  <c r="E457" i="60"/>
  <c r="L457" i="60"/>
  <c r="M457" i="60"/>
  <c r="E458" i="60"/>
  <c r="L458" i="60"/>
  <c r="M458" i="60"/>
  <c r="E459" i="60"/>
  <c r="L459" i="60"/>
  <c r="M459" i="60"/>
  <c r="E460" i="60"/>
  <c r="L460" i="60"/>
  <c r="M460" i="60"/>
  <c r="E461" i="60"/>
  <c r="L461" i="60"/>
  <c r="M461" i="60"/>
  <c r="E462" i="60"/>
  <c r="L462" i="60"/>
  <c r="M462" i="60"/>
  <c r="E463" i="60"/>
  <c r="L463" i="60"/>
  <c r="M463" i="60"/>
  <c r="E464" i="60"/>
  <c r="L464" i="60"/>
  <c r="M464" i="60"/>
  <c r="E465" i="60"/>
  <c r="L465" i="60"/>
  <c r="M465" i="60"/>
  <c r="E466" i="60"/>
  <c r="L466" i="60"/>
  <c r="M466" i="60"/>
  <c r="E467" i="60"/>
  <c r="L467" i="60"/>
  <c r="M467" i="60"/>
  <c r="E468" i="60"/>
  <c r="L468" i="60"/>
  <c r="M468" i="60"/>
  <c r="E469" i="60"/>
  <c r="L469" i="60"/>
  <c r="M469" i="60"/>
  <c r="E470" i="60"/>
  <c r="L470" i="60"/>
  <c r="M470" i="60"/>
  <c r="E471" i="60"/>
  <c r="L471" i="60"/>
  <c r="M471" i="60"/>
  <c r="E472" i="60"/>
  <c r="L472" i="60"/>
  <c r="M472" i="60"/>
  <c r="E473" i="60"/>
  <c r="L473" i="60"/>
  <c r="M473" i="60"/>
  <c r="E474" i="60"/>
  <c r="L474" i="60"/>
  <c r="M474" i="60"/>
  <c r="E475" i="60"/>
  <c r="L475" i="60"/>
  <c r="M475" i="60"/>
  <c r="E476" i="60"/>
  <c r="L476" i="60"/>
  <c r="M476" i="60"/>
  <c r="E477" i="60"/>
  <c r="L477" i="60"/>
  <c r="M477" i="60"/>
  <c r="E478" i="60"/>
  <c r="L478" i="60"/>
  <c r="M478" i="60"/>
  <c r="E479" i="60"/>
  <c r="L479" i="60"/>
  <c r="M479" i="60"/>
  <c r="E480" i="60"/>
  <c r="L480" i="60"/>
  <c r="M480" i="60"/>
  <c r="E481" i="60"/>
  <c r="L481" i="60"/>
  <c r="M481" i="60"/>
  <c r="E482" i="60"/>
  <c r="L482" i="60"/>
  <c r="M482" i="60"/>
  <c r="E483" i="60"/>
  <c r="L483" i="60"/>
  <c r="M483" i="60"/>
  <c r="E484" i="60"/>
  <c r="L484" i="60"/>
  <c r="M484" i="60"/>
  <c r="E485" i="60"/>
  <c r="L485" i="60"/>
  <c r="M485" i="60"/>
  <c r="E486" i="60"/>
  <c r="L486" i="60"/>
  <c r="M486" i="60"/>
  <c r="E487" i="60"/>
  <c r="L487" i="60"/>
  <c r="M487" i="60"/>
  <c r="E488" i="60"/>
  <c r="L488" i="60"/>
  <c r="M488" i="60"/>
  <c r="E489" i="60"/>
  <c r="L489" i="60"/>
  <c r="M489" i="60"/>
  <c r="E490" i="60"/>
  <c r="L490" i="60"/>
  <c r="M490" i="60"/>
  <c r="E491" i="60"/>
  <c r="L491" i="60"/>
  <c r="M491" i="60"/>
  <c r="E492" i="60"/>
  <c r="L492" i="60"/>
  <c r="M492" i="60"/>
  <c r="E493" i="60"/>
  <c r="L493" i="60"/>
  <c r="M493" i="60"/>
  <c r="E494" i="60"/>
  <c r="L494" i="60"/>
  <c r="M494" i="60"/>
  <c r="E495" i="60"/>
  <c r="L495" i="60"/>
  <c r="M495" i="60"/>
  <c r="E496" i="60"/>
  <c r="L496" i="60"/>
  <c r="M496" i="60"/>
  <c r="E497" i="60"/>
  <c r="L497" i="60"/>
  <c r="M497" i="60"/>
  <c r="E498" i="60"/>
  <c r="L498" i="60"/>
  <c r="M498" i="60"/>
  <c r="E499" i="60"/>
  <c r="L499" i="60"/>
  <c r="M499" i="60"/>
  <c r="E500" i="60"/>
  <c r="L500" i="60"/>
  <c r="M500" i="60"/>
  <c r="E501" i="60"/>
  <c r="L501" i="60"/>
  <c r="M501" i="60"/>
  <c r="E502" i="60"/>
  <c r="L502" i="60"/>
  <c r="M502" i="60"/>
  <c r="E503" i="60"/>
  <c r="L503" i="60"/>
  <c r="M503" i="60"/>
  <c r="E504" i="60"/>
  <c r="L504" i="60"/>
  <c r="M504" i="60"/>
  <c r="E505" i="60"/>
  <c r="L505" i="60"/>
  <c r="M505" i="60"/>
  <c r="E506" i="60"/>
  <c r="L506" i="60"/>
  <c r="M506" i="60"/>
  <c r="E507" i="60"/>
  <c r="L507" i="60"/>
  <c r="M507" i="60"/>
  <c r="E508" i="60"/>
  <c r="L508" i="60"/>
  <c r="M508" i="60"/>
  <c r="E509" i="60"/>
  <c r="L509" i="60"/>
  <c r="M509" i="60"/>
  <c r="E510" i="60"/>
  <c r="L510" i="60"/>
  <c r="M510" i="60"/>
  <c r="E511" i="60"/>
  <c r="L511" i="60"/>
  <c r="M511" i="60"/>
  <c r="E512" i="60"/>
  <c r="L512" i="60"/>
  <c r="M512" i="60"/>
  <c r="E513" i="60"/>
  <c r="L513" i="60"/>
  <c r="M513" i="60"/>
  <c r="E514" i="60"/>
  <c r="L514" i="60"/>
  <c r="M514" i="60"/>
  <c r="E515" i="60"/>
  <c r="L515" i="60"/>
  <c r="M515" i="60"/>
  <c r="E516" i="60"/>
  <c r="L516" i="60"/>
  <c r="M516" i="60"/>
  <c r="E517" i="60"/>
  <c r="L517" i="60"/>
  <c r="M517" i="60"/>
  <c r="E518" i="60"/>
  <c r="L518" i="60"/>
  <c r="M518" i="60"/>
  <c r="E519" i="60"/>
  <c r="L519" i="60"/>
  <c r="M519" i="60"/>
  <c r="E520" i="60"/>
  <c r="L520" i="60"/>
  <c r="M520" i="60"/>
  <c r="E521" i="60"/>
  <c r="L521" i="60"/>
  <c r="M521" i="60"/>
  <c r="E522" i="60"/>
  <c r="L522" i="60"/>
  <c r="M522" i="60"/>
  <c r="E523" i="60"/>
  <c r="L523" i="60"/>
  <c r="M523" i="60"/>
  <c r="E524" i="60"/>
  <c r="L524" i="60"/>
  <c r="M524" i="60"/>
  <c r="E525" i="60"/>
  <c r="L525" i="60"/>
  <c r="M525" i="60"/>
  <c r="E526" i="60"/>
  <c r="L526" i="60"/>
  <c r="M526" i="60"/>
  <c r="E527" i="60"/>
  <c r="L527" i="60"/>
  <c r="M527" i="60"/>
  <c r="E528" i="60"/>
  <c r="L528" i="60"/>
  <c r="M528" i="60"/>
  <c r="E529" i="60"/>
  <c r="L529" i="60"/>
  <c r="M529" i="60"/>
  <c r="E530" i="60"/>
  <c r="L530" i="60"/>
  <c r="M530" i="60"/>
  <c r="E531" i="60"/>
  <c r="L531" i="60"/>
  <c r="M531" i="60"/>
  <c r="E532" i="60"/>
  <c r="L532" i="60"/>
  <c r="M532" i="60"/>
  <c r="E533" i="60"/>
  <c r="L533" i="60"/>
  <c r="M533" i="60"/>
  <c r="E534" i="60"/>
  <c r="L534" i="60"/>
  <c r="M534" i="60"/>
  <c r="E535" i="60"/>
  <c r="L535" i="60"/>
  <c r="M535" i="60"/>
  <c r="E536" i="60"/>
  <c r="L536" i="60"/>
  <c r="M536" i="60"/>
  <c r="E537" i="60"/>
  <c r="L537" i="60"/>
  <c r="M537" i="60"/>
  <c r="E538" i="60"/>
  <c r="L538" i="60"/>
  <c r="M538" i="60"/>
  <c r="E539" i="60"/>
  <c r="L539" i="60"/>
  <c r="M539" i="60"/>
  <c r="E540" i="60"/>
  <c r="L540" i="60"/>
  <c r="M540" i="60"/>
  <c r="E541" i="60"/>
  <c r="L541" i="60"/>
  <c r="M541" i="60"/>
  <c r="E542" i="60"/>
  <c r="L542" i="60"/>
  <c r="M542" i="60"/>
  <c r="E543" i="60"/>
  <c r="L543" i="60"/>
  <c r="M543" i="60"/>
  <c r="E544" i="60"/>
  <c r="L544" i="60"/>
  <c r="M544" i="60"/>
  <c r="E545" i="60"/>
  <c r="L545" i="60"/>
  <c r="M545" i="60"/>
  <c r="E546" i="60"/>
  <c r="L546" i="60"/>
  <c r="M546" i="60"/>
  <c r="E547" i="60"/>
  <c r="L547" i="60"/>
  <c r="M547" i="60"/>
  <c r="E548" i="60"/>
  <c r="L548" i="60"/>
  <c r="M548" i="60"/>
  <c r="E549" i="60"/>
  <c r="L549" i="60"/>
  <c r="M549" i="60"/>
  <c r="E550" i="60"/>
  <c r="L550" i="60"/>
  <c r="M550" i="60"/>
  <c r="E551" i="60"/>
  <c r="L551" i="60"/>
  <c r="M551" i="60"/>
  <c r="E552" i="60"/>
  <c r="L552" i="60"/>
  <c r="M552" i="60"/>
  <c r="E553" i="60"/>
  <c r="L553" i="60"/>
  <c r="M553" i="60"/>
  <c r="E554" i="60"/>
  <c r="L554" i="60"/>
  <c r="M554" i="60"/>
  <c r="E555" i="60"/>
  <c r="L555" i="60"/>
  <c r="M555" i="60"/>
  <c r="E556" i="60"/>
  <c r="L556" i="60"/>
  <c r="M556" i="60"/>
  <c r="E557" i="60"/>
  <c r="L557" i="60"/>
  <c r="M557" i="60"/>
  <c r="E558" i="60"/>
  <c r="L558" i="60"/>
  <c r="M558" i="60"/>
  <c r="E559" i="60"/>
  <c r="L559" i="60"/>
  <c r="M559" i="60"/>
  <c r="E560" i="60"/>
  <c r="L560" i="60"/>
  <c r="M560" i="60"/>
  <c r="E561" i="60"/>
  <c r="L561" i="60"/>
  <c r="M561" i="60"/>
  <c r="E562" i="60"/>
  <c r="L562" i="60"/>
  <c r="M562" i="60"/>
  <c r="E563" i="60"/>
  <c r="L563" i="60"/>
  <c r="M563" i="60"/>
  <c r="E564" i="60"/>
  <c r="L564" i="60"/>
  <c r="M564" i="60"/>
  <c r="E565" i="60"/>
  <c r="L565" i="60"/>
  <c r="M565" i="60"/>
  <c r="E566" i="60"/>
  <c r="L566" i="60"/>
  <c r="M566" i="60"/>
  <c r="E567" i="60"/>
  <c r="L567" i="60"/>
  <c r="M567" i="60"/>
  <c r="E568" i="60"/>
  <c r="L568" i="60"/>
  <c r="M568" i="60"/>
  <c r="E569" i="60"/>
  <c r="L569" i="60"/>
  <c r="M569" i="60"/>
  <c r="E570" i="60"/>
  <c r="L570" i="60"/>
  <c r="M570" i="60"/>
  <c r="E571" i="60"/>
  <c r="L571" i="60"/>
  <c r="M571" i="60"/>
  <c r="E572" i="60"/>
  <c r="L572" i="60"/>
  <c r="M572" i="60"/>
  <c r="E573" i="60"/>
  <c r="L573" i="60"/>
  <c r="M573" i="60"/>
  <c r="E574" i="60"/>
  <c r="L574" i="60"/>
  <c r="M574" i="60"/>
  <c r="E575" i="60"/>
  <c r="L575" i="60"/>
  <c r="M575" i="60"/>
  <c r="E576" i="60"/>
  <c r="L576" i="60"/>
  <c r="M576" i="60"/>
  <c r="E577" i="60"/>
  <c r="L577" i="60"/>
  <c r="M577" i="60"/>
  <c r="E578" i="60"/>
  <c r="L578" i="60"/>
  <c r="M578" i="60"/>
  <c r="E579" i="60"/>
  <c r="L579" i="60"/>
  <c r="M579" i="60"/>
  <c r="E580" i="60"/>
  <c r="L580" i="60"/>
  <c r="M580" i="60"/>
  <c r="E581" i="60"/>
  <c r="L581" i="60"/>
  <c r="M581" i="60"/>
  <c r="E582" i="60"/>
  <c r="L582" i="60"/>
  <c r="M582" i="60"/>
  <c r="E583" i="60"/>
  <c r="L583" i="60"/>
  <c r="M583" i="60"/>
  <c r="E584" i="60"/>
  <c r="L584" i="60"/>
  <c r="M584" i="60"/>
  <c r="E585" i="60"/>
  <c r="L585" i="60"/>
  <c r="M585" i="60"/>
  <c r="E586" i="60"/>
  <c r="L586" i="60"/>
  <c r="M586" i="60"/>
  <c r="E587" i="60"/>
  <c r="L587" i="60"/>
  <c r="M587" i="60"/>
  <c r="E588" i="60"/>
  <c r="L588" i="60"/>
  <c r="M588" i="60"/>
  <c r="E589" i="60"/>
  <c r="L589" i="60"/>
  <c r="M589" i="60"/>
  <c r="E590" i="60"/>
  <c r="L590" i="60"/>
  <c r="M590" i="60"/>
  <c r="E591" i="60"/>
  <c r="L591" i="60"/>
  <c r="M591" i="60"/>
  <c r="E592" i="60"/>
  <c r="L592" i="60"/>
  <c r="M592" i="60"/>
  <c r="E593" i="60"/>
  <c r="L593" i="60"/>
  <c r="M593" i="60"/>
  <c r="E594" i="60"/>
  <c r="L594" i="60"/>
  <c r="M594" i="60"/>
  <c r="E595" i="60"/>
  <c r="L595" i="60"/>
  <c r="M595" i="60"/>
  <c r="E596" i="60"/>
  <c r="L596" i="60"/>
  <c r="M596" i="60"/>
  <c r="E597" i="60"/>
  <c r="L597" i="60"/>
  <c r="M597" i="60"/>
  <c r="E598" i="60"/>
  <c r="L598" i="60"/>
  <c r="M598" i="60"/>
  <c r="E599" i="60"/>
  <c r="L599" i="60"/>
  <c r="M599" i="60"/>
  <c r="E600" i="60"/>
  <c r="L600" i="60"/>
  <c r="M600" i="60"/>
  <c r="E601" i="60"/>
  <c r="L601" i="60"/>
  <c r="M601" i="60"/>
  <c r="E602" i="60"/>
  <c r="L602" i="60"/>
  <c r="M602" i="60"/>
  <c r="E603" i="60"/>
  <c r="L603" i="60"/>
  <c r="M603" i="60"/>
  <c r="E604" i="60"/>
  <c r="L604" i="60"/>
  <c r="M604" i="60"/>
  <c r="E605" i="60"/>
  <c r="L605" i="60"/>
  <c r="M605" i="60"/>
  <c r="E606" i="60"/>
  <c r="L606" i="60"/>
  <c r="M606" i="60"/>
  <c r="E607" i="60"/>
  <c r="L607" i="60"/>
  <c r="M607" i="60"/>
  <c r="E608" i="60"/>
  <c r="L608" i="60"/>
  <c r="M608" i="60"/>
  <c r="E609" i="60"/>
  <c r="L609" i="60"/>
  <c r="M609" i="60"/>
  <c r="E610" i="60"/>
  <c r="L610" i="60"/>
  <c r="M610" i="60"/>
  <c r="E611" i="60"/>
  <c r="L611" i="60"/>
  <c r="M611" i="60"/>
  <c r="E612" i="60"/>
  <c r="L612" i="60"/>
  <c r="M612" i="60"/>
  <c r="E613" i="60"/>
  <c r="L613" i="60"/>
  <c r="M613" i="60"/>
  <c r="E614" i="60"/>
  <c r="L614" i="60"/>
  <c r="M614" i="60"/>
  <c r="E615" i="60"/>
  <c r="L615" i="60"/>
  <c r="M615" i="60"/>
  <c r="E616" i="60"/>
  <c r="L616" i="60"/>
  <c r="M616" i="60"/>
  <c r="E617" i="60"/>
  <c r="L617" i="60"/>
  <c r="M617" i="60"/>
  <c r="E618" i="60"/>
  <c r="L618" i="60"/>
  <c r="M618" i="60"/>
  <c r="E619" i="60"/>
  <c r="L619" i="60"/>
  <c r="M619" i="60"/>
  <c r="E620" i="60"/>
  <c r="L620" i="60"/>
  <c r="M620" i="60"/>
  <c r="E621" i="60"/>
  <c r="L621" i="60"/>
  <c r="M621" i="60"/>
  <c r="E622" i="60"/>
  <c r="L622" i="60"/>
  <c r="M622" i="60"/>
  <c r="E623" i="60"/>
  <c r="L623" i="60"/>
  <c r="M623" i="60"/>
  <c r="E624" i="60"/>
  <c r="L624" i="60"/>
  <c r="M624" i="60"/>
  <c r="E625" i="60"/>
  <c r="L625" i="60"/>
  <c r="M625" i="60"/>
  <c r="E626" i="60"/>
  <c r="L626" i="60"/>
  <c r="M626" i="60"/>
  <c r="E627" i="60"/>
  <c r="L627" i="60"/>
  <c r="M627" i="60"/>
  <c r="E628" i="60"/>
  <c r="L628" i="60"/>
  <c r="M628" i="60"/>
  <c r="E629" i="60"/>
  <c r="L629" i="60"/>
  <c r="M629" i="60"/>
  <c r="E630" i="60"/>
  <c r="L630" i="60"/>
  <c r="M630" i="60"/>
  <c r="E631" i="60"/>
  <c r="L631" i="60"/>
  <c r="M631" i="60"/>
  <c r="E632" i="60"/>
  <c r="L632" i="60"/>
  <c r="M632" i="60"/>
  <c r="E633" i="60"/>
  <c r="L633" i="60"/>
  <c r="M633" i="60"/>
  <c r="E634" i="60"/>
  <c r="L634" i="60"/>
  <c r="M634" i="60"/>
  <c r="E635" i="60"/>
  <c r="L635" i="60"/>
  <c r="M635" i="60"/>
  <c r="E636" i="60"/>
  <c r="L636" i="60"/>
  <c r="M636" i="60"/>
  <c r="E637" i="60"/>
  <c r="L637" i="60"/>
  <c r="M637" i="60"/>
  <c r="E638" i="60"/>
  <c r="L638" i="60"/>
  <c r="M638" i="60"/>
  <c r="E639" i="60"/>
  <c r="L639" i="60"/>
  <c r="M639" i="60"/>
  <c r="E640" i="60"/>
  <c r="L640" i="60"/>
  <c r="M640" i="60"/>
  <c r="E641" i="60"/>
  <c r="L641" i="60"/>
  <c r="M641" i="60"/>
  <c r="E642" i="60"/>
  <c r="L642" i="60"/>
  <c r="M642" i="60"/>
  <c r="E643" i="60"/>
  <c r="L643" i="60"/>
  <c r="M643" i="60"/>
  <c r="E644" i="60"/>
  <c r="L644" i="60"/>
  <c r="M644" i="60"/>
  <c r="E645" i="60"/>
  <c r="L645" i="60"/>
  <c r="M645" i="60"/>
  <c r="E646" i="60"/>
  <c r="L646" i="60"/>
  <c r="M646" i="60"/>
  <c r="E647" i="60"/>
  <c r="L647" i="60"/>
  <c r="M647" i="60"/>
  <c r="E648" i="60"/>
  <c r="L648" i="60"/>
  <c r="M648" i="60"/>
  <c r="E649" i="60"/>
  <c r="L649" i="60"/>
  <c r="M649" i="60"/>
  <c r="E650" i="60"/>
  <c r="L650" i="60"/>
  <c r="M650" i="60"/>
  <c r="E651" i="60"/>
  <c r="L651" i="60"/>
  <c r="M651" i="60"/>
  <c r="E652" i="60"/>
  <c r="L652" i="60"/>
  <c r="M652" i="60"/>
  <c r="E653" i="60"/>
  <c r="L653" i="60"/>
  <c r="M653" i="60"/>
  <c r="E654" i="60"/>
  <c r="L654" i="60"/>
  <c r="M654" i="60"/>
  <c r="E655" i="60"/>
  <c r="L655" i="60"/>
  <c r="M655" i="60"/>
  <c r="E656" i="60"/>
  <c r="L656" i="60"/>
  <c r="M656" i="60"/>
  <c r="E657" i="60"/>
  <c r="L657" i="60"/>
  <c r="M657" i="60"/>
  <c r="E658" i="60"/>
  <c r="L658" i="60"/>
  <c r="M658" i="60"/>
  <c r="E659" i="60"/>
  <c r="L659" i="60"/>
  <c r="M659" i="60"/>
  <c r="E660" i="60"/>
  <c r="L660" i="60"/>
  <c r="M660" i="60"/>
  <c r="E661" i="60"/>
  <c r="L661" i="60"/>
  <c r="M661" i="60"/>
  <c r="E662" i="60"/>
  <c r="L662" i="60"/>
  <c r="M662" i="60"/>
  <c r="E663" i="60"/>
  <c r="L663" i="60"/>
  <c r="M663" i="60"/>
  <c r="E664" i="60"/>
  <c r="L664" i="60"/>
  <c r="M664" i="60"/>
  <c r="E665" i="60"/>
  <c r="L665" i="60"/>
  <c r="M665" i="60"/>
  <c r="E666" i="60"/>
  <c r="L666" i="60"/>
  <c r="M666" i="60"/>
  <c r="E667" i="60"/>
  <c r="L667" i="60"/>
  <c r="M667" i="60"/>
  <c r="E668" i="60"/>
  <c r="L668" i="60"/>
  <c r="M668" i="60"/>
  <c r="E669" i="60"/>
  <c r="L669" i="60"/>
  <c r="M669" i="60"/>
  <c r="E670" i="60"/>
  <c r="L670" i="60"/>
  <c r="M670" i="60"/>
  <c r="E671" i="60"/>
  <c r="L671" i="60"/>
  <c r="M671" i="60"/>
  <c r="E672" i="60"/>
  <c r="L672" i="60"/>
  <c r="M672" i="60"/>
  <c r="E673" i="60"/>
  <c r="L673" i="60"/>
  <c r="M673" i="60"/>
  <c r="E674" i="60"/>
  <c r="L674" i="60"/>
  <c r="M674" i="60"/>
  <c r="E675" i="60"/>
  <c r="L675" i="60"/>
  <c r="M675" i="60"/>
  <c r="E676" i="60"/>
  <c r="L676" i="60"/>
  <c r="M676" i="60"/>
  <c r="E677" i="60"/>
  <c r="L677" i="60"/>
  <c r="M677" i="60"/>
  <c r="E678" i="60"/>
  <c r="L678" i="60"/>
  <c r="M678" i="60"/>
  <c r="E679" i="60"/>
  <c r="L679" i="60"/>
  <c r="M679" i="60"/>
  <c r="E680" i="60"/>
  <c r="L680" i="60"/>
  <c r="M680" i="60"/>
  <c r="E681" i="60"/>
  <c r="L681" i="60"/>
  <c r="M681" i="60"/>
  <c r="E682" i="60"/>
  <c r="L682" i="60"/>
  <c r="M682" i="60"/>
  <c r="E683" i="60"/>
  <c r="L683" i="60"/>
  <c r="M683" i="60"/>
  <c r="E684" i="60"/>
  <c r="L684" i="60"/>
  <c r="M684" i="60"/>
  <c r="E685" i="60"/>
  <c r="L685" i="60"/>
  <c r="M685" i="60"/>
  <c r="E686" i="60"/>
  <c r="L686" i="60"/>
  <c r="M686" i="60"/>
  <c r="E687" i="60"/>
  <c r="L687" i="60"/>
  <c r="M687" i="60"/>
  <c r="E688" i="60"/>
  <c r="L688" i="60"/>
  <c r="M688" i="60"/>
  <c r="E689" i="60"/>
  <c r="L689" i="60"/>
  <c r="M689" i="60"/>
  <c r="E690" i="60"/>
  <c r="L690" i="60"/>
  <c r="M690" i="60"/>
  <c r="E691" i="60"/>
  <c r="L691" i="60"/>
  <c r="M691" i="60"/>
  <c r="E692" i="60"/>
  <c r="L692" i="60"/>
  <c r="M692" i="60"/>
  <c r="E693" i="60"/>
  <c r="L693" i="60"/>
  <c r="M693" i="60"/>
  <c r="E694" i="60"/>
  <c r="L694" i="60"/>
  <c r="M694" i="60"/>
  <c r="E695" i="60"/>
  <c r="L695" i="60"/>
  <c r="M695" i="60"/>
  <c r="E696" i="60"/>
  <c r="L696" i="60"/>
  <c r="M696" i="60"/>
  <c r="E697" i="60"/>
  <c r="L697" i="60"/>
  <c r="M697" i="60"/>
  <c r="E698" i="60"/>
  <c r="L698" i="60"/>
  <c r="M698" i="60"/>
  <c r="E699" i="60"/>
  <c r="L699" i="60"/>
  <c r="M699" i="60"/>
  <c r="E700" i="60"/>
  <c r="L700" i="60"/>
  <c r="M700" i="60"/>
  <c r="E701" i="60"/>
  <c r="L701" i="60"/>
  <c r="M701" i="60"/>
  <c r="E702" i="60"/>
  <c r="L702" i="60"/>
  <c r="M702" i="60"/>
  <c r="E703" i="60"/>
  <c r="L703" i="60"/>
  <c r="M703" i="60"/>
  <c r="E704" i="60"/>
  <c r="L704" i="60"/>
  <c r="M704" i="60"/>
  <c r="E705" i="60"/>
  <c r="L705" i="60"/>
  <c r="M705" i="60"/>
  <c r="E706" i="60"/>
  <c r="L706" i="60"/>
  <c r="M706" i="60"/>
  <c r="E707" i="60"/>
  <c r="L707" i="60"/>
  <c r="M707" i="60"/>
  <c r="E708" i="60"/>
  <c r="L708" i="60"/>
  <c r="M708" i="60"/>
  <c r="E709" i="60"/>
  <c r="L709" i="60"/>
  <c r="M709" i="60"/>
  <c r="E710" i="60"/>
  <c r="L710" i="60"/>
  <c r="M710" i="60"/>
  <c r="E711" i="60"/>
  <c r="L711" i="60"/>
  <c r="M711" i="60"/>
  <c r="E712" i="60"/>
  <c r="L712" i="60"/>
  <c r="M712" i="60"/>
  <c r="E713" i="60"/>
  <c r="L713" i="60"/>
  <c r="M713" i="60"/>
  <c r="E714" i="60"/>
  <c r="L714" i="60"/>
  <c r="M714" i="60"/>
  <c r="E715" i="60"/>
  <c r="L715" i="60"/>
  <c r="M715" i="60"/>
  <c r="E716" i="60"/>
  <c r="L716" i="60"/>
  <c r="M716" i="60"/>
  <c r="E717" i="60"/>
  <c r="L717" i="60"/>
  <c r="M717" i="60"/>
  <c r="E718" i="60"/>
  <c r="L718" i="60"/>
  <c r="M718" i="60"/>
  <c r="E719" i="60"/>
  <c r="L719" i="60"/>
  <c r="M719" i="60"/>
  <c r="E720" i="60"/>
  <c r="L720" i="60"/>
  <c r="M720" i="60"/>
  <c r="E721" i="60"/>
  <c r="L721" i="60"/>
  <c r="M721" i="60"/>
  <c r="E722" i="60"/>
  <c r="L722" i="60"/>
  <c r="M722" i="60"/>
  <c r="E723" i="60"/>
  <c r="L723" i="60"/>
  <c r="M723" i="60"/>
  <c r="E724" i="60"/>
  <c r="L724" i="60"/>
  <c r="M724" i="60"/>
  <c r="E725" i="60"/>
  <c r="L725" i="60"/>
  <c r="M725" i="60"/>
  <c r="E726" i="60"/>
  <c r="L726" i="60"/>
  <c r="M726" i="60"/>
  <c r="E727" i="60"/>
  <c r="L727" i="60"/>
  <c r="M727" i="60"/>
  <c r="E728" i="60"/>
  <c r="L728" i="60"/>
  <c r="M728" i="60"/>
  <c r="E729" i="60"/>
  <c r="L729" i="60"/>
  <c r="M729" i="60"/>
  <c r="E730" i="60"/>
  <c r="L730" i="60"/>
  <c r="M730" i="60"/>
  <c r="E731" i="60"/>
  <c r="L731" i="60"/>
  <c r="M731" i="60"/>
  <c r="E732" i="60"/>
  <c r="L732" i="60"/>
  <c r="M732" i="60"/>
  <c r="E733" i="60"/>
  <c r="L733" i="60"/>
  <c r="M733" i="60"/>
  <c r="E734" i="60"/>
  <c r="L734" i="60"/>
  <c r="M734" i="60"/>
  <c r="E735" i="60"/>
  <c r="L735" i="60"/>
  <c r="M735" i="60"/>
  <c r="E736" i="60"/>
  <c r="L736" i="60"/>
  <c r="M736" i="60"/>
  <c r="E737" i="60"/>
  <c r="L737" i="60"/>
  <c r="M737" i="60"/>
  <c r="E738" i="60"/>
  <c r="L738" i="60"/>
  <c r="M738" i="60"/>
  <c r="E739" i="60"/>
  <c r="L739" i="60"/>
  <c r="M739" i="60"/>
  <c r="E740" i="60"/>
  <c r="L740" i="60"/>
  <c r="M740" i="60"/>
  <c r="E741" i="60"/>
  <c r="L741" i="60"/>
  <c r="M741" i="60"/>
  <c r="E742" i="60"/>
  <c r="L742" i="60"/>
  <c r="M742" i="60"/>
  <c r="E743" i="60"/>
  <c r="L743" i="60"/>
  <c r="M743" i="60"/>
  <c r="E744" i="60"/>
  <c r="L744" i="60"/>
  <c r="M744" i="60"/>
  <c r="E745" i="60"/>
  <c r="L745" i="60"/>
  <c r="M745" i="60"/>
  <c r="E746" i="60"/>
  <c r="L746" i="60"/>
  <c r="M746" i="60"/>
  <c r="E747" i="60"/>
  <c r="L747" i="60"/>
  <c r="M747" i="60"/>
  <c r="E748" i="60"/>
  <c r="L748" i="60"/>
  <c r="M748" i="60"/>
  <c r="E749" i="60"/>
  <c r="L749" i="60"/>
  <c r="M749" i="60"/>
  <c r="E750" i="60"/>
  <c r="L750" i="60"/>
  <c r="M750" i="60"/>
  <c r="E751" i="60"/>
  <c r="L751" i="60"/>
  <c r="M751" i="60"/>
  <c r="E752" i="60"/>
  <c r="L752" i="60"/>
  <c r="M752" i="60"/>
  <c r="E753" i="60"/>
  <c r="L753" i="60"/>
  <c r="M753" i="60"/>
  <c r="E754" i="60"/>
  <c r="L754" i="60"/>
  <c r="M754" i="60"/>
  <c r="E755" i="60"/>
  <c r="L755" i="60"/>
  <c r="M755" i="60"/>
  <c r="E756" i="60"/>
  <c r="L756" i="60"/>
  <c r="M756" i="60"/>
  <c r="E757" i="60"/>
  <c r="L757" i="60"/>
  <c r="M757" i="60"/>
  <c r="E758" i="60"/>
  <c r="L758" i="60"/>
  <c r="M758" i="60"/>
  <c r="E759" i="60"/>
  <c r="L759" i="60"/>
  <c r="M759" i="60"/>
  <c r="E760" i="60"/>
  <c r="L760" i="60"/>
  <c r="M760" i="60"/>
  <c r="E761" i="60"/>
  <c r="L761" i="60"/>
  <c r="M761" i="60"/>
  <c r="E762" i="60"/>
  <c r="L762" i="60"/>
  <c r="M762" i="60"/>
  <c r="E763" i="60"/>
  <c r="L763" i="60"/>
  <c r="M763" i="60"/>
  <c r="E764" i="60"/>
  <c r="L764" i="60"/>
  <c r="M764" i="60"/>
  <c r="E765" i="60"/>
  <c r="L765" i="60"/>
  <c r="M765" i="60"/>
  <c r="E766" i="60"/>
  <c r="L766" i="60"/>
  <c r="M766" i="60"/>
  <c r="E767" i="60"/>
  <c r="L767" i="60"/>
  <c r="M767" i="60"/>
  <c r="E768" i="60"/>
  <c r="L768" i="60"/>
  <c r="M768" i="60"/>
  <c r="E769" i="60"/>
  <c r="L769" i="60"/>
  <c r="M769" i="60"/>
  <c r="E770" i="60"/>
  <c r="L770" i="60"/>
  <c r="M770" i="60"/>
  <c r="E771" i="60"/>
  <c r="L771" i="60"/>
  <c r="M771" i="60"/>
  <c r="E772" i="60"/>
  <c r="L772" i="60"/>
  <c r="M772" i="60"/>
  <c r="E773" i="60"/>
  <c r="L773" i="60"/>
  <c r="M773" i="60"/>
  <c r="E774" i="60"/>
  <c r="L774" i="60"/>
  <c r="M774" i="60"/>
  <c r="E775" i="60"/>
  <c r="L775" i="60"/>
  <c r="M775" i="60"/>
  <c r="E776" i="60"/>
  <c r="L776" i="60"/>
  <c r="M776" i="60"/>
  <c r="E777" i="60"/>
  <c r="L777" i="60"/>
  <c r="M777" i="60"/>
  <c r="E778" i="60"/>
  <c r="L778" i="60"/>
  <c r="M778" i="60"/>
  <c r="E779" i="60"/>
  <c r="L779" i="60"/>
  <c r="M779" i="60"/>
  <c r="E780" i="60"/>
  <c r="L780" i="60"/>
  <c r="M780" i="60"/>
  <c r="E781" i="60"/>
  <c r="L781" i="60"/>
  <c r="M781" i="60"/>
  <c r="E782" i="60"/>
  <c r="L782" i="60"/>
  <c r="M782" i="60"/>
  <c r="E783" i="60"/>
  <c r="L783" i="60"/>
  <c r="M783" i="60"/>
  <c r="E784" i="60"/>
  <c r="L784" i="60"/>
  <c r="M784" i="60"/>
  <c r="E785" i="60"/>
  <c r="L785" i="60"/>
  <c r="M785" i="60"/>
  <c r="E786" i="60"/>
  <c r="L786" i="60"/>
  <c r="M786" i="60"/>
  <c r="E787" i="60"/>
  <c r="L787" i="60"/>
  <c r="M787" i="60"/>
  <c r="E788" i="60"/>
  <c r="L788" i="60"/>
  <c r="M788" i="60"/>
  <c r="E789" i="60"/>
  <c r="L789" i="60"/>
  <c r="M789" i="60"/>
  <c r="E790" i="60"/>
  <c r="L790" i="60"/>
  <c r="M790" i="60"/>
  <c r="E791" i="60"/>
  <c r="L791" i="60"/>
  <c r="M791" i="60"/>
  <c r="E792" i="60"/>
  <c r="L792" i="60"/>
  <c r="M792" i="60"/>
  <c r="E793" i="60"/>
  <c r="L793" i="60"/>
  <c r="M793" i="60"/>
  <c r="E794" i="60"/>
  <c r="L794" i="60"/>
  <c r="M794" i="60"/>
  <c r="E795" i="60"/>
  <c r="L795" i="60"/>
  <c r="M795" i="60"/>
  <c r="E796" i="60"/>
  <c r="L796" i="60"/>
  <c r="M796" i="60"/>
  <c r="E797" i="60"/>
  <c r="L797" i="60"/>
  <c r="M797" i="60"/>
  <c r="E798" i="60"/>
  <c r="L798" i="60"/>
  <c r="M798" i="60"/>
  <c r="E799" i="60"/>
  <c r="L799" i="60"/>
  <c r="M799" i="60"/>
  <c r="E800" i="60"/>
  <c r="L800" i="60"/>
  <c r="M800" i="60"/>
  <c r="E801" i="60"/>
  <c r="L801" i="60"/>
  <c r="M801" i="60"/>
  <c r="E802" i="60"/>
  <c r="L802" i="60"/>
  <c r="M802" i="60"/>
  <c r="E803" i="60"/>
  <c r="L803" i="60"/>
  <c r="M803" i="60"/>
  <c r="E804" i="60"/>
  <c r="L804" i="60"/>
  <c r="M804" i="60"/>
  <c r="E805" i="60"/>
  <c r="L805" i="60"/>
  <c r="M805" i="60"/>
  <c r="E806" i="60"/>
  <c r="L806" i="60"/>
  <c r="M806" i="60"/>
  <c r="E807" i="60"/>
  <c r="L807" i="60"/>
  <c r="M807" i="60"/>
  <c r="E808" i="60"/>
  <c r="L808" i="60"/>
  <c r="M808" i="60"/>
  <c r="E809" i="60"/>
  <c r="L809" i="60"/>
  <c r="M809" i="60"/>
  <c r="E810" i="60"/>
  <c r="L810" i="60"/>
  <c r="M810" i="60"/>
  <c r="E811" i="60"/>
  <c r="L811" i="60"/>
  <c r="M811" i="60"/>
  <c r="E812" i="60"/>
  <c r="L812" i="60"/>
  <c r="M812" i="60"/>
  <c r="E813" i="60"/>
  <c r="L813" i="60"/>
  <c r="M813" i="60"/>
  <c r="E814" i="60"/>
  <c r="L814" i="60"/>
  <c r="M814" i="60"/>
  <c r="E815" i="60"/>
  <c r="L815" i="60"/>
  <c r="M815" i="60"/>
  <c r="E816" i="60"/>
  <c r="L816" i="60"/>
  <c r="M816" i="60"/>
  <c r="E817" i="60"/>
  <c r="L817" i="60"/>
  <c r="M817" i="60"/>
  <c r="E818" i="60"/>
  <c r="L818" i="60"/>
  <c r="M818" i="60"/>
  <c r="E819" i="60"/>
  <c r="L819" i="60"/>
  <c r="M819" i="60"/>
  <c r="E820" i="60"/>
  <c r="L820" i="60"/>
  <c r="M820" i="60"/>
  <c r="E821" i="60"/>
  <c r="L821" i="60"/>
  <c r="M821" i="60"/>
  <c r="E822" i="60"/>
  <c r="L822" i="60"/>
  <c r="M822" i="60"/>
  <c r="E823" i="60"/>
  <c r="L823" i="60"/>
  <c r="M823" i="60"/>
  <c r="E824" i="60"/>
  <c r="L824" i="60"/>
  <c r="M824" i="60"/>
  <c r="E825" i="60"/>
  <c r="L825" i="60"/>
  <c r="M825" i="60"/>
  <c r="E826" i="60"/>
  <c r="L826" i="60"/>
  <c r="M826" i="60"/>
  <c r="E827" i="60"/>
  <c r="L827" i="60"/>
  <c r="M827" i="60"/>
  <c r="E828" i="60"/>
  <c r="L828" i="60"/>
  <c r="M828" i="60"/>
  <c r="E829" i="60"/>
  <c r="L829" i="60"/>
  <c r="M829" i="60"/>
  <c r="E830" i="60"/>
  <c r="L830" i="60"/>
  <c r="M830" i="60"/>
  <c r="E831" i="60"/>
  <c r="L831" i="60"/>
  <c r="M831" i="60"/>
  <c r="E832" i="60"/>
  <c r="L832" i="60"/>
  <c r="M832" i="60"/>
  <c r="E833" i="60"/>
  <c r="L833" i="60"/>
  <c r="M833" i="60"/>
  <c r="E834" i="60"/>
  <c r="L834" i="60"/>
  <c r="M834" i="60"/>
  <c r="E835" i="60"/>
  <c r="L835" i="60"/>
  <c r="M835" i="60"/>
  <c r="E836" i="60"/>
  <c r="L836" i="60"/>
  <c r="M836" i="60"/>
  <c r="E837" i="60"/>
  <c r="L837" i="60"/>
  <c r="M837" i="60"/>
  <c r="E838" i="60"/>
  <c r="L838" i="60"/>
  <c r="M838" i="60"/>
  <c r="E839" i="60"/>
  <c r="L839" i="60"/>
  <c r="M839" i="60"/>
  <c r="E840" i="60"/>
  <c r="L840" i="60"/>
  <c r="M840" i="60"/>
  <c r="E841" i="60"/>
  <c r="L841" i="60"/>
  <c r="M841" i="60"/>
  <c r="E842" i="60"/>
  <c r="L842" i="60"/>
  <c r="M842" i="60"/>
  <c r="E843" i="60"/>
  <c r="L843" i="60"/>
  <c r="M843" i="60"/>
  <c r="E844" i="60"/>
  <c r="L844" i="60"/>
  <c r="M844" i="60"/>
  <c r="E845" i="60"/>
  <c r="L845" i="60"/>
  <c r="M845" i="60"/>
  <c r="E846" i="60"/>
  <c r="L846" i="60"/>
  <c r="M846" i="60"/>
  <c r="E847" i="60"/>
  <c r="L847" i="60"/>
  <c r="M847" i="60"/>
  <c r="E848" i="60"/>
  <c r="L848" i="60"/>
  <c r="M848" i="60"/>
  <c r="E849" i="60"/>
  <c r="L849" i="60"/>
  <c r="M849" i="60"/>
  <c r="E850" i="60"/>
  <c r="L850" i="60"/>
  <c r="M850" i="60"/>
  <c r="E851" i="60"/>
  <c r="L851" i="60"/>
  <c r="M851" i="60"/>
  <c r="E852" i="60"/>
  <c r="L852" i="60"/>
  <c r="M852" i="60"/>
  <c r="E853" i="60"/>
  <c r="L853" i="60"/>
  <c r="M853" i="60"/>
  <c r="E854" i="60"/>
  <c r="L854" i="60"/>
  <c r="M854" i="60"/>
  <c r="E855" i="60"/>
  <c r="L855" i="60"/>
  <c r="M855" i="60"/>
  <c r="E856" i="60"/>
  <c r="L856" i="60"/>
  <c r="M856" i="60"/>
  <c r="E857" i="60"/>
  <c r="L857" i="60"/>
  <c r="M857" i="60"/>
  <c r="E858" i="60"/>
  <c r="L858" i="60"/>
  <c r="M858" i="60"/>
  <c r="E859" i="60"/>
  <c r="L859" i="60"/>
  <c r="M859" i="60"/>
  <c r="E860" i="60"/>
  <c r="L860" i="60"/>
  <c r="M860" i="60"/>
  <c r="E861" i="60"/>
  <c r="L861" i="60"/>
  <c r="M861" i="60"/>
  <c r="E862" i="60"/>
  <c r="L862" i="60"/>
  <c r="M862" i="60"/>
  <c r="E863" i="60"/>
  <c r="L863" i="60"/>
  <c r="M863" i="60"/>
  <c r="E864" i="60"/>
  <c r="L864" i="60"/>
  <c r="M864" i="60"/>
  <c r="E865" i="60"/>
  <c r="L865" i="60"/>
  <c r="M865" i="60"/>
  <c r="E866" i="60"/>
  <c r="L866" i="60"/>
  <c r="M866" i="60"/>
  <c r="E867" i="60"/>
  <c r="L867" i="60"/>
  <c r="M867" i="60"/>
  <c r="E868" i="60"/>
  <c r="L868" i="60"/>
  <c r="M868" i="60"/>
  <c r="E869" i="60"/>
  <c r="L869" i="60"/>
  <c r="M869" i="60"/>
  <c r="E870" i="60"/>
  <c r="L870" i="60"/>
  <c r="M870" i="60"/>
  <c r="E871" i="60"/>
  <c r="L871" i="60"/>
  <c r="M871" i="60"/>
  <c r="E872" i="60"/>
  <c r="L872" i="60"/>
  <c r="M872" i="60"/>
  <c r="E873" i="60"/>
  <c r="L873" i="60"/>
  <c r="M873" i="60"/>
  <c r="E874" i="60"/>
  <c r="L874" i="60"/>
  <c r="M874" i="60"/>
  <c r="E875" i="60"/>
  <c r="L875" i="60"/>
  <c r="M875" i="60"/>
  <c r="E876" i="60"/>
  <c r="L876" i="60"/>
  <c r="M876" i="60"/>
  <c r="E877" i="60"/>
  <c r="L877" i="60"/>
  <c r="M877" i="60"/>
  <c r="E878" i="60"/>
  <c r="L878" i="60"/>
  <c r="M878" i="60"/>
  <c r="E879" i="60"/>
  <c r="L879" i="60"/>
  <c r="M879" i="60"/>
  <c r="E880" i="60"/>
  <c r="L880" i="60"/>
  <c r="M880" i="60"/>
  <c r="E881" i="60"/>
  <c r="L881" i="60"/>
  <c r="M881" i="60"/>
  <c r="E882" i="60"/>
  <c r="L882" i="60"/>
  <c r="M882" i="60"/>
  <c r="E883" i="60"/>
  <c r="L883" i="60"/>
  <c r="M883" i="60"/>
  <c r="E884" i="60"/>
  <c r="L884" i="60"/>
  <c r="M884" i="60"/>
  <c r="E885" i="60"/>
  <c r="L885" i="60"/>
  <c r="M885" i="60"/>
  <c r="E886" i="60"/>
  <c r="L886" i="60"/>
  <c r="M886" i="60"/>
  <c r="E887" i="60"/>
  <c r="L887" i="60"/>
  <c r="M887" i="60"/>
  <c r="E888" i="60"/>
  <c r="L888" i="60"/>
  <c r="M888" i="60"/>
  <c r="E889" i="60"/>
  <c r="L889" i="60"/>
  <c r="M889" i="60"/>
  <c r="E890" i="60"/>
  <c r="L890" i="60"/>
  <c r="M890" i="60"/>
  <c r="E891" i="60"/>
  <c r="L891" i="60"/>
  <c r="M891" i="60"/>
  <c r="E892" i="60"/>
  <c r="L892" i="60"/>
  <c r="M892" i="60"/>
  <c r="E893" i="60"/>
  <c r="L893" i="60"/>
  <c r="M893" i="60"/>
  <c r="E894" i="60"/>
  <c r="L894" i="60"/>
  <c r="M894" i="60"/>
  <c r="E895" i="60"/>
  <c r="L895" i="60"/>
  <c r="M895" i="60"/>
  <c r="E896" i="60"/>
  <c r="L896" i="60"/>
  <c r="M896" i="60"/>
  <c r="E897" i="60"/>
  <c r="L897" i="60"/>
  <c r="M897" i="60"/>
  <c r="E898" i="60"/>
  <c r="L898" i="60"/>
  <c r="M898" i="60"/>
  <c r="E899" i="60"/>
  <c r="L899" i="60"/>
  <c r="M899" i="60"/>
  <c r="E900" i="60"/>
  <c r="L900" i="60"/>
  <c r="M900" i="60"/>
  <c r="E901" i="60"/>
  <c r="L901" i="60"/>
  <c r="M901" i="60"/>
  <c r="E902" i="60"/>
  <c r="L902" i="60"/>
  <c r="M902" i="60"/>
  <c r="E903" i="60"/>
  <c r="L903" i="60"/>
  <c r="M903" i="60"/>
  <c r="E904" i="60"/>
  <c r="L904" i="60"/>
  <c r="M904" i="60"/>
  <c r="E905" i="60"/>
  <c r="L905" i="60"/>
  <c r="M905" i="60"/>
  <c r="E906" i="60"/>
  <c r="L906" i="60"/>
  <c r="M906" i="60"/>
  <c r="E907" i="60"/>
  <c r="L907" i="60"/>
  <c r="M907" i="60"/>
  <c r="E908" i="60"/>
  <c r="L908" i="60"/>
  <c r="M908" i="60"/>
  <c r="E909" i="60"/>
  <c r="L909" i="60"/>
  <c r="M909" i="60"/>
  <c r="E910" i="60"/>
  <c r="L910" i="60"/>
  <c r="M910" i="60"/>
  <c r="E911" i="60"/>
  <c r="L911" i="60"/>
  <c r="M911" i="60"/>
  <c r="E912" i="60"/>
  <c r="L912" i="60"/>
  <c r="M912" i="60"/>
  <c r="E913" i="60"/>
  <c r="L913" i="60"/>
  <c r="M913" i="60"/>
  <c r="E914" i="60"/>
  <c r="L914" i="60"/>
  <c r="M914" i="60"/>
  <c r="E915" i="60"/>
  <c r="L915" i="60"/>
  <c r="M915" i="60"/>
  <c r="E916" i="60"/>
  <c r="L916" i="60"/>
  <c r="M916" i="60"/>
  <c r="E917" i="60"/>
  <c r="L917" i="60"/>
  <c r="M917" i="60"/>
  <c r="E918" i="60"/>
  <c r="L918" i="60"/>
  <c r="M918" i="60"/>
  <c r="E919" i="60"/>
  <c r="L919" i="60"/>
  <c r="M919" i="60"/>
  <c r="E920" i="60"/>
  <c r="L920" i="60"/>
  <c r="M920" i="60"/>
  <c r="E921" i="60"/>
  <c r="L921" i="60"/>
  <c r="M921" i="60"/>
  <c r="E922" i="60"/>
  <c r="L922" i="60"/>
  <c r="M922" i="60"/>
  <c r="E923" i="60"/>
  <c r="L923" i="60"/>
  <c r="M923" i="60"/>
  <c r="E924" i="60"/>
  <c r="L924" i="60"/>
  <c r="M924" i="60"/>
  <c r="E925" i="60"/>
  <c r="L925" i="60"/>
  <c r="M925" i="60"/>
  <c r="E926" i="60"/>
  <c r="L926" i="60"/>
  <c r="M926" i="60"/>
  <c r="E927" i="60"/>
  <c r="L927" i="60"/>
  <c r="M927" i="60"/>
  <c r="E928" i="60"/>
  <c r="L928" i="60"/>
  <c r="M928" i="60"/>
  <c r="E929" i="60"/>
  <c r="L929" i="60"/>
  <c r="M929" i="60"/>
  <c r="E930" i="60"/>
  <c r="L930" i="60"/>
  <c r="M930" i="60"/>
  <c r="E931" i="60"/>
  <c r="L931" i="60"/>
  <c r="M931" i="60"/>
  <c r="E932" i="60"/>
  <c r="L932" i="60"/>
  <c r="M932" i="60"/>
  <c r="E933" i="60"/>
  <c r="L933" i="60"/>
  <c r="M933" i="60"/>
  <c r="E934" i="60"/>
  <c r="L934" i="60"/>
  <c r="M934" i="60"/>
  <c r="E935" i="60"/>
  <c r="L935" i="60"/>
  <c r="M935" i="60"/>
  <c r="E936" i="60"/>
  <c r="L936" i="60"/>
  <c r="M936" i="60"/>
  <c r="E937" i="60"/>
  <c r="L937" i="60"/>
  <c r="M937" i="60"/>
  <c r="E938" i="60"/>
  <c r="L938" i="60"/>
  <c r="M938" i="60"/>
  <c r="E939" i="60"/>
  <c r="L939" i="60"/>
  <c r="M939" i="60"/>
  <c r="E940" i="60"/>
  <c r="L940" i="60"/>
  <c r="M940" i="60"/>
  <c r="E941" i="60"/>
  <c r="L941" i="60"/>
  <c r="M941" i="60"/>
  <c r="E942" i="60"/>
  <c r="L942" i="60"/>
  <c r="M942" i="60"/>
  <c r="E943" i="60"/>
  <c r="L943" i="60"/>
  <c r="M943" i="60"/>
  <c r="E944" i="60"/>
  <c r="L944" i="60"/>
  <c r="M944" i="60"/>
  <c r="E945" i="60"/>
  <c r="L945" i="60"/>
  <c r="M945" i="60"/>
  <c r="E946" i="60"/>
  <c r="L946" i="60"/>
  <c r="M946" i="60"/>
  <c r="E947" i="60"/>
  <c r="L947" i="60"/>
  <c r="M947" i="60"/>
  <c r="E948" i="60"/>
  <c r="L948" i="60"/>
  <c r="M948" i="60"/>
  <c r="E949" i="60"/>
  <c r="L949" i="60"/>
  <c r="M949" i="60"/>
  <c r="E950" i="60"/>
  <c r="L950" i="60"/>
  <c r="M950" i="60"/>
  <c r="E951" i="60"/>
  <c r="L951" i="60"/>
  <c r="M951" i="60"/>
  <c r="E952" i="60"/>
  <c r="L952" i="60"/>
  <c r="M952" i="60"/>
  <c r="E953" i="60"/>
  <c r="L953" i="60"/>
  <c r="M953" i="60"/>
  <c r="E954" i="60"/>
  <c r="L954" i="60"/>
  <c r="M954" i="60"/>
  <c r="E955" i="60"/>
  <c r="L955" i="60"/>
  <c r="M955" i="60"/>
  <c r="E956" i="60"/>
  <c r="L956" i="60"/>
  <c r="M956" i="60"/>
  <c r="E957" i="60"/>
  <c r="L957" i="60"/>
  <c r="M957" i="60"/>
  <c r="E958" i="60"/>
  <c r="L958" i="60"/>
  <c r="M958" i="60"/>
  <c r="E959" i="60"/>
  <c r="L959" i="60"/>
  <c r="M959" i="60"/>
  <c r="E960" i="60"/>
  <c r="L960" i="60"/>
  <c r="M960" i="60"/>
  <c r="E961" i="60"/>
  <c r="L961" i="60"/>
  <c r="M961" i="60"/>
  <c r="E962" i="60"/>
  <c r="L962" i="60"/>
  <c r="M962" i="60"/>
  <c r="E963" i="60"/>
  <c r="L963" i="60"/>
  <c r="M963" i="60"/>
  <c r="E964" i="60"/>
  <c r="L964" i="60"/>
  <c r="M964" i="60"/>
  <c r="E965" i="60"/>
  <c r="L965" i="60"/>
  <c r="M965" i="60"/>
  <c r="E966" i="60"/>
  <c r="L966" i="60"/>
  <c r="M966" i="60"/>
  <c r="E967" i="60"/>
  <c r="L967" i="60"/>
  <c r="M967" i="60"/>
  <c r="E968" i="60"/>
  <c r="L968" i="60"/>
  <c r="M968" i="60"/>
  <c r="E969" i="60"/>
  <c r="L969" i="60"/>
  <c r="M969" i="60"/>
  <c r="E970" i="60"/>
  <c r="L970" i="60"/>
  <c r="M970" i="60"/>
  <c r="E971" i="60"/>
  <c r="L971" i="60"/>
  <c r="M971" i="60"/>
  <c r="E972" i="60"/>
  <c r="L972" i="60"/>
  <c r="M972" i="60"/>
  <c r="E973" i="60"/>
  <c r="L973" i="60"/>
  <c r="M973" i="60"/>
  <c r="E974" i="60"/>
  <c r="L974" i="60"/>
  <c r="M974" i="60"/>
  <c r="E975" i="60"/>
  <c r="L975" i="60"/>
  <c r="M975" i="60"/>
  <c r="E976" i="60"/>
  <c r="L976" i="60"/>
  <c r="M976" i="60"/>
  <c r="E977" i="60"/>
  <c r="L977" i="60"/>
  <c r="M977" i="60"/>
  <c r="E978" i="60"/>
  <c r="L978" i="60"/>
  <c r="M978" i="60"/>
  <c r="E979" i="60"/>
  <c r="L979" i="60"/>
  <c r="M979" i="60"/>
  <c r="E980" i="60"/>
  <c r="L980" i="60"/>
  <c r="M980" i="60"/>
  <c r="E981" i="60"/>
  <c r="L981" i="60"/>
  <c r="M981" i="60"/>
  <c r="E982" i="60"/>
  <c r="L982" i="60"/>
  <c r="M982" i="60"/>
  <c r="E983" i="60"/>
  <c r="L983" i="60"/>
  <c r="M983" i="60"/>
  <c r="E984" i="60"/>
  <c r="L984" i="60"/>
  <c r="M984" i="60"/>
  <c r="E985" i="60"/>
  <c r="L985" i="60"/>
  <c r="M985" i="60"/>
  <c r="E986" i="60"/>
  <c r="L986" i="60"/>
  <c r="M986" i="60"/>
  <c r="E987" i="60"/>
  <c r="L987" i="60"/>
  <c r="M987" i="60"/>
  <c r="E988" i="60"/>
  <c r="L988" i="60"/>
  <c r="M988" i="60"/>
  <c r="E989" i="60"/>
  <c r="L989" i="60"/>
  <c r="M989" i="60"/>
  <c r="E990" i="60"/>
  <c r="L990" i="60"/>
  <c r="M990" i="60"/>
  <c r="E991" i="60"/>
  <c r="L991" i="60"/>
  <c r="M991" i="60"/>
  <c r="E992" i="60"/>
  <c r="L992" i="60"/>
  <c r="M992" i="60"/>
  <c r="E993" i="60"/>
  <c r="L993" i="60"/>
  <c r="M993" i="60"/>
  <c r="E994" i="60"/>
  <c r="L994" i="60"/>
  <c r="M994" i="60"/>
  <c r="E995" i="60"/>
  <c r="L995" i="60"/>
  <c r="M995" i="60"/>
  <c r="E996" i="60"/>
  <c r="L996" i="60"/>
  <c r="M996" i="60"/>
  <c r="E997" i="60"/>
  <c r="L997" i="60"/>
  <c r="M997" i="60"/>
  <c r="E998" i="60"/>
  <c r="L998" i="60"/>
  <c r="M998" i="60"/>
  <c r="E999" i="60"/>
  <c r="L999" i="60"/>
  <c r="M999" i="60"/>
  <c r="E1000" i="60"/>
  <c r="L1000" i="60"/>
  <c r="M1000" i="60"/>
  <c r="E1001" i="60"/>
  <c r="L1001" i="60"/>
  <c r="M1001" i="60"/>
  <c r="E1002" i="60"/>
  <c r="L1002" i="60"/>
  <c r="M1002" i="60"/>
  <c r="E1003" i="60"/>
  <c r="L1003" i="60"/>
  <c r="M1003" i="60"/>
  <c r="E1004" i="60"/>
  <c r="L1004" i="60"/>
  <c r="M1004" i="60"/>
  <c r="E1005" i="60"/>
  <c r="L1005" i="60"/>
  <c r="M1005" i="60"/>
  <c r="E1006" i="60"/>
  <c r="L1006" i="60"/>
  <c r="M1006" i="60"/>
  <c r="E1007" i="60"/>
  <c r="L1007" i="60"/>
  <c r="M1007" i="60"/>
  <c r="E1008" i="60"/>
  <c r="L1008" i="60"/>
  <c r="M1008" i="60"/>
  <c r="E1009" i="60"/>
  <c r="L1009" i="60"/>
  <c r="M1009" i="60"/>
  <c r="E1010" i="60"/>
  <c r="L1010" i="60"/>
  <c r="M1010" i="60"/>
  <c r="E1011" i="60"/>
  <c r="L1011" i="60"/>
  <c r="M1011" i="60"/>
  <c r="E1012" i="60"/>
  <c r="L1012" i="60"/>
  <c r="M1012" i="60"/>
  <c r="E1013" i="60"/>
  <c r="L1013" i="60"/>
  <c r="M1013" i="60"/>
  <c r="E1014" i="60"/>
  <c r="L1014" i="60"/>
  <c r="M1014" i="60"/>
  <c r="E1015" i="60"/>
  <c r="L1015" i="60"/>
  <c r="M1015" i="60"/>
  <c r="E1016" i="60"/>
  <c r="L1016" i="60"/>
  <c r="M1016" i="60"/>
  <c r="E1017" i="60"/>
  <c r="L1017" i="60"/>
  <c r="M1017" i="60"/>
  <c r="E1018" i="60"/>
  <c r="L1018" i="60"/>
  <c r="M1018" i="60"/>
  <c r="E1019" i="60"/>
  <c r="L1019" i="60"/>
  <c r="M1019" i="60"/>
  <c r="E1020" i="60"/>
  <c r="L1020" i="60"/>
  <c r="M1020" i="60"/>
  <c r="E1021" i="60"/>
  <c r="L1021" i="60"/>
  <c r="M1021" i="60"/>
  <c r="E1022" i="60"/>
  <c r="L1022" i="60"/>
  <c r="M1022" i="60"/>
  <c r="E1023" i="60"/>
  <c r="L1023" i="60"/>
  <c r="M1023" i="60"/>
  <c r="E1024" i="60"/>
  <c r="L1024" i="60"/>
  <c r="M1024" i="60"/>
  <c r="E1025" i="60"/>
  <c r="L1025" i="60"/>
  <c r="M1025" i="60"/>
  <c r="E1026" i="60"/>
  <c r="L1026" i="60"/>
  <c r="M1026" i="60"/>
  <c r="E1027" i="60"/>
  <c r="L1027" i="60"/>
  <c r="M1027" i="60"/>
  <c r="E1028" i="60"/>
  <c r="L1028" i="60"/>
  <c r="M1028" i="60"/>
  <c r="E1029" i="60"/>
  <c r="L1029" i="60"/>
  <c r="M1029" i="60"/>
  <c r="E1030" i="60"/>
  <c r="L1030" i="60"/>
  <c r="M1030" i="60"/>
  <c r="E1031" i="60"/>
  <c r="L1031" i="60"/>
  <c r="M1031" i="60"/>
  <c r="E1032" i="60"/>
  <c r="L1032" i="60"/>
  <c r="M1032" i="60"/>
  <c r="E1033" i="60"/>
  <c r="L1033" i="60"/>
  <c r="M1033" i="60"/>
  <c r="E1034" i="60"/>
  <c r="L1034" i="60"/>
  <c r="M1034" i="60"/>
  <c r="E1035" i="60"/>
  <c r="L1035" i="60"/>
  <c r="M1035" i="60"/>
  <c r="E1036" i="60"/>
  <c r="L1036" i="60"/>
  <c r="M1036" i="60"/>
  <c r="E1037" i="60"/>
  <c r="L1037" i="60"/>
  <c r="M1037" i="60"/>
  <c r="E1038" i="60"/>
  <c r="L1038" i="60"/>
  <c r="M1038" i="60"/>
  <c r="E1039" i="60"/>
  <c r="L1039" i="60"/>
  <c r="M1039" i="60"/>
  <c r="E1040" i="60"/>
  <c r="L1040" i="60"/>
  <c r="M1040" i="60"/>
  <c r="E1041" i="60"/>
  <c r="L1041" i="60"/>
  <c r="M1041" i="60"/>
  <c r="E1042" i="60"/>
  <c r="L1042" i="60"/>
  <c r="M1042" i="60"/>
  <c r="E1043" i="60"/>
  <c r="L1043" i="60"/>
  <c r="M1043" i="60"/>
  <c r="E1044" i="60"/>
  <c r="L1044" i="60"/>
  <c r="M1044" i="60"/>
  <c r="E1045" i="60"/>
  <c r="L1045" i="60"/>
  <c r="M1045" i="60"/>
  <c r="E1046" i="60"/>
  <c r="L1046" i="60"/>
  <c r="M1046" i="60"/>
  <c r="E1047" i="60"/>
  <c r="L1047" i="60"/>
  <c r="M1047" i="60"/>
  <c r="E1048" i="60"/>
  <c r="L1048" i="60"/>
  <c r="M1048" i="60"/>
  <c r="E1049" i="60"/>
  <c r="L1049" i="60"/>
  <c r="M1049" i="60"/>
  <c r="E1050" i="60"/>
  <c r="L1050" i="60"/>
  <c r="M1050" i="60"/>
  <c r="E1051" i="60"/>
  <c r="L1051" i="60"/>
  <c r="M1051" i="60"/>
  <c r="E1052" i="60"/>
  <c r="L1052" i="60"/>
  <c r="M1052" i="60"/>
  <c r="E1053" i="60"/>
  <c r="L1053" i="60"/>
  <c r="M1053" i="60"/>
  <c r="E1054" i="60"/>
  <c r="L1054" i="60"/>
  <c r="M1054" i="60"/>
  <c r="E1055" i="60"/>
  <c r="L1055" i="60"/>
  <c r="M1055" i="60"/>
  <c r="E1056" i="60"/>
  <c r="L1056" i="60"/>
  <c r="M1056" i="60"/>
  <c r="E1057" i="60"/>
  <c r="L1057" i="60"/>
  <c r="M1057" i="60"/>
  <c r="E1058" i="60"/>
  <c r="L1058" i="60"/>
  <c r="M1058" i="60"/>
  <c r="E1059" i="60"/>
  <c r="L1059" i="60"/>
  <c r="M1059" i="60"/>
  <c r="E1060" i="60"/>
  <c r="L1060" i="60"/>
  <c r="M1060" i="60"/>
  <c r="E1061" i="60"/>
  <c r="L1061" i="60"/>
  <c r="M1061" i="60"/>
  <c r="E1062" i="60"/>
  <c r="L1062" i="60"/>
  <c r="M1062" i="60"/>
  <c r="E1063" i="60"/>
  <c r="L1063" i="60"/>
  <c r="M1063" i="60"/>
  <c r="E1064" i="60"/>
  <c r="L1064" i="60"/>
  <c r="M1064" i="60"/>
  <c r="E1065" i="60"/>
  <c r="L1065" i="60"/>
  <c r="M1065" i="60"/>
  <c r="E1066" i="60"/>
  <c r="L1066" i="60"/>
  <c r="M1066" i="60"/>
  <c r="E1067" i="60"/>
  <c r="L1067" i="60"/>
  <c r="M1067" i="60"/>
  <c r="E1068" i="60"/>
  <c r="L1068" i="60"/>
  <c r="M1068" i="60"/>
  <c r="E1069" i="60"/>
  <c r="L1069" i="60"/>
  <c r="M1069" i="60"/>
  <c r="E1070" i="60"/>
  <c r="L1070" i="60"/>
  <c r="M1070" i="60"/>
  <c r="E1071" i="60"/>
  <c r="L1071" i="60"/>
  <c r="M1071" i="60"/>
  <c r="E1072" i="60"/>
  <c r="L1072" i="60"/>
  <c r="M1072" i="60"/>
  <c r="E1073" i="60"/>
  <c r="L1073" i="60"/>
  <c r="M1073" i="60"/>
  <c r="E1074" i="60"/>
  <c r="L1074" i="60"/>
  <c r="M1074" i="60"/>
  <c r="E1075" i="60"/>
  <c r="L1075" i="60"/>
  <c r="M1075" i="60"/>
  <c r="E1076" i="60"/>
  <c r="L1076" i="60"/>
  <c r="M1076" i="60"/>
  <c r="E1077" i="60"/>
  <c r="L1077" i="60"/>
  <c r="M1077" i="60"/>
  <c r="E1078" i="60"/>
  <c r="L1078" i="60"/>
  <c r="M1078" i="60"/>
  <c r="E1079" i="60"/>
  <c r="L1079" i="60"/>
  <c r="M1079" i="60"/>
  <c r="E1080" i="60"/>
  <c r="L1080" i="60"/>
  <c r="M1080" i="60"/>
  <c r="E1081" i="60"/>
  <c r="L1081" i="60"/>
  <c r="M1081" i="60"/>
  <c r="E1082" i="60"/>
  <c r="L1082" i="60"/>
  <c r="M1082" i="60"/>
  <c r="E1083" i="60"/>
  <c r="L1083" i="60"/>
  <c r="M1083" i="60"/>
  <c r="E1084" i="60"/>
  <c r="L1084" i="60"/>
  <c r="M1084" i="60"/>
  <c r="E1085" i="60"/>
  <c r="L1085" i="60"/>
  <c r="M1085" i="60"/>
  <c r="E1086" i="60"/>
  <c r="L1086" i="60"/>
  <c r="M1086" i="60"/>
  <c r="E1087" i="60"/>
  <c r="L1087" i="60"/>
  <c r="M1087" i="60"/>
  <c r="E1088" i="60"/>
  <c r="L1088" i="60"/>
  <c r="M1088" i="60"/>
  <c r="E1089" i="60"/>
  <c r="L1089" i="60"/>
  <c r="M1089" i="60"/>
  <c r="E1090" i="60"/>
  <c r="L1090" i="60"/>
  <c r="M1090" i="60"/>
  <c r="E1091" i="60"/>
  <c r="L1091" i="60"/>
  <c r="M1091" i="60"/>
  <c r="E1092" i="60"/>
  <c r="L1092" i="60"/>
  <c r="M1092" i="60"/>
  <c r="E1093" i="60"/>
  <c r="L1093" i="60"/>
  <c r="M1093" i="60"/>
  <c r="E1094" i="60"/>
  <c r="L1094" i="60"/>
  <c r="M1094" i="60"/>
  <c r="E1095" i="60"/>
  <c r="L1095" i="60"/>
  <c r="M1095" i="60"/>
  <c r="E1096" i="60"/>
  <c r="L1096" i="60"/>
  <c r="M1096" i="60"/>
  <c r="E1097" i="60"/>
  <c r="L1097" i="60"/>
  <c r="M1097" i="60"/>
  <c r="E1098" i="60"/>
  <c r="L1098" i="60"/>
  <c r="M1098" i="60"/>
  <c r="E1099" i="60"/>
  <c r="L1099" i="60"/>
  <c r="M1099" i="60"/>
  <c r="E1100" i="60"/>
  <c r="L1100" i="60"/>
  <c r="M1100" i="60"/>
  <c r="E1101" i="60"/>
  <c r="L1101" i="60"/>
  <c r="M1101" i="60"/>
  <c r="E1102" i="60"/>
  <c r="L1102" i="60"/>
  <c r="M1102" i="60"/>
  <c r="E1103" i="60"/>
  <c r="L1103" i="60"/>
  <c r="M1103" i="60"/>
  <c r="E1104" i="60"/>
  <c r="L1104" i="60"/>
  <c r="M1104" i="60"/>
  <c r="E1105" i="60"/>
  <c r="L1105" i="60"/>
  <c r="M1105" i="60"/>
  <c r="E1106" i="60"/>
  <c r="L1106" i="60"/>
  <c r="M1106" i="60"/>
  <c r="E1107" i="60"/>
  <c r="L1107" i="60"/>
  <c r="M1107" i="60"/>
  <c r="E1108" i="60"/>
  <c r="L1108" i="60"/>
  <c r="M1108" i="60"/>
  <c r="E1109" i="60"/>
  <c r="L1109" i="60"/>
  <c r="M1109" i="60"/>
  <c r="E1110" i="60"/>
  <c r="L1110" i="60"/>
  <c r="M1110" i="60"/>
  <c r="E1111" i="60"/>
  <c r="L1111" i="60"/>
  <c r="M1111" i="60"/>
  <c r="E1112" i="60"/>
  <c r="L1112" i="60"/>
  <c r="M1112" i="60"/>
  <c r="E1113" i="60"/>
  <c r="L1113" i="60"/>
  <c r="M1113" i="60"/>
  <c r="E1114" i="60"/>
  <c r="L1114" i="60"/>
  <c r="M1114" i="60"/>
  <c r="E1115" i="60"/>
  <c r="L1115" i="60"/>
  <c r="M1115" i="60"/>
  <c r="E1116" i="60"/>
  <c r="L1116" i="60"/>
  <c r="M1116" i="60"/>
  <c r="E1117" i="60"/>
  <c r="L1117" i="60"/>
  <c r="M1117" i="60"/>
  <c r="E1118" i="60"/>
  <c r="L1118" i="60"/>
  <c r="M1118" i="60"/>
  <c r="E1119" i="60"/>
  <c r="L1119" i="60"/>
  <c r="M1119" i="60"/>
  <c r="E1120" i="60"/>
  <c r="L1120" i="60"/>
  <c r="M1120" i="60"/>
  <c r="E1121" i="60"/>
  <c r="L1121" i="60"/>
  <c r="M1121" i="60"/>
  <c r="E1122" i="60"/>
  <c r="L1122" i="60"/>
  <c r="M1122" i="60"/>
  <c r="E1123" i="60"/>
  <c r="L1123" i="60"/>
  <c r="M1123" i="60"/>
  <c r="E1124" i="60"/>
  <c r="L1124" i="60"/>
  <c r="M1124" i="60"/>
  <c r="E1125" i="60"/>
  <c r="L1125" i="60"/>
  <c r="M1125" i="60"/>
  <c r="E1126" i="60"/>
  <c r="L1126" i="60"/>
  <c r="M1126" i="60"/>
  <c r="E1127" i="60"/>
  <c r="L1127" i="60"/>
  <c r="M1127" i="60"/>
  <c r="E1128" i="60"/>
  <c r="L1128" i="60"/>
  <c r="M1128" i="60"/>
  <c r="E1129" i="60"/>
  <c r="L1129" i="60"/>
  <c r="M1129" i="60"/>
  <c r="E1130" i="60"/>
  <c r="L1130" i="60"/>
  <c r="M1130" i="60"/>
  <c r="E1131" i="60"/>
  <c r="L1131" i="60"/>
  <c r="M1131" i="60"/>
  <c r="E1132" i="60"/>
  <c r="L1132" i="60"/>
  <c r="M1132" i="60"/>
  <c r="E1133" i="60"/>
  <c r="L1133" i="60"/>
  <c r="M1133" i="60"/>
  <c r="E1134" i="60"/>
  <c r="L1134" i="60"/>
  <c r="M1134" i="60"/>
  <c r="E1135" i="60"/>
  <c r="L1135" i="60"/>
  <c r="M1135" i="60"/>
  <c r="E1136" i="60"/>
  <c r="L1136" i="60"/>
  <c r="M1136" i="60"/>
  <c r="E1137" i="60"/>
  <c r="L1137" i="60"/>
  <c r="M1137" i="60"/>
  <c r="E1138" i="60"/>
  <c r="L1138" i="60"/>
  <c r="M1138" i="60"/>
  <c r="E1139" i="60"/>
  <c r="L1139" i="60"/>
  <c r="M1139" i="60"/>
  <c r="E1140" i="60"/>
  <c r="L1140" i="60"/>
  <c r="M1140" i="60"/>
  <c r="E1141" i="60"/>
  <c r="L1141" i="60"/>
  <c r="M1141" i="60"/>
  <c r="E1142" i="60"/>
  <c r="L1142" i="60"/>
  <c r="M1142" i="60"/>
  <c r="E1143" i="60"/>
  <c r="L1143" i="60"/>
  <c r="M1143" i="60"/>
  <c r="E1144" i="60"/>
  <c r="L1144" i="60"/>
  <c r="M1144" i="60"/>
  <c r="E1145" i="60"/>
  <c r="L1145" i="60"/>
  <c r="M1145" i="60"/>
  <c r="E1146" i="60"/>
  <c r="L1146" i="60"/>
  <c r="M1146" i="60"/>
  <c r="E1147" i="60"/>
  <c r="L1147" i="60"/>
  <c r="M1147" i="60"/>
  <c r="E1148" i="60"/>
  <c r="L1148" i="60"/>
  <c r="M1148" i="60"/>
  <c r="E1149" i="60"/>
  <c r="L1149" i="60"/>
  <c r="M1149" i="60"/>
  <c r="E1150" i="60"/>
  <c r="L1150" i="60"/>
  <c r="M1150" i="60"/>
  <c r="E1151" i="60"/>
  <c r="L1151" i="60"/>
  <c r="M1151" i="60"/>
  <c r="E1152" i="60"/>
  <c r="L1152" i="60"/>
  <c r="M1152" i="60"/>
  <c r="E1153" i="60"/>
  <c r="L1153" i="60"/>
  <c r="M1153" i="60"/>
  <c r="E1154" i="60"/>
  <c r="L1154" i="60"/>
  <c r="M1154" i="60"/>
  <c r="E1155" i="60"/>
  <c r="L1155" i="60"/>
  <c r="M1155" i="60"/>
  <c r="E1156" i="60"/>
  <c r="L1156" i="60"/>
  <c r="M1156" i="60"/>
  <c r="E1157" i="60"/>
  <c r="L1157" i="60"/>
  <c r="M1157" i="60"/>
  <c r="E1158" i="60"/>
  <c r="L1158" i="60"/>
  <c r="M1158" i="60"/>
  <c r="E1159" i="60"/>
  <c r="L1159" i="60"/>
  <c r="M1159" i="60"/>
  <c r="E1160" i="60"/>
  <c r="L1160" i="60"/>
  <c r="M1160" i="60"/>
  <c r="E1161" i="60"/>
  <c r="L1161" i="60"/>
  <c r="M1161" i="60"/>
  <c r="E1162" i="60"/>
  <c r="L1162" i="60"/>
  <c r="M1162" i="60"/>
  <c r="E1163" i="60"/>
  <c r="L1163" i="60"/>
  <c r="M1163" i="60"/>
  <c r="E1164" i="60"/>
  <c r="L1164" i="60"/>
  <c r="M1164" i="60"/>
  <c r="E1165" i="60"/>
  <c r="L1165" i="60"/>
  <c r="M1165" i="60"/>
  <c r="E1166" i="60"/>
  <c r="L1166" i="60"/>
  <c r="M1166" i="60"/>
  <c r="E1167" i="60"/>
  <c r="L1167" i="60"/>
  <c r="M1167" i="60"/>
  <c r="E1168" i="60"/>
  <c r="L1168" i="60"/>
  <c r="M1168" i="60"/>
  <c r="E1169" i="60"/>
  <c r="L1169" i="60"/>
  <c r="M1169" i="60"/>
  <c r="E1170" i="60"/>
  <c r="L1170" i="60"/>
  <c r="M1170" i="60"/>
  <c r="E1171" i="60"/>
  <c r="L1171" i="60"/>
  <c r="M1171" i="60"/>
  <c r="E1172" i="60"/>
  <c r="L1172" i="60"/>
  <c r="M1172" i="60"/>
  <c r="E1173" i="60"/>
  <c r="L1173" i="60"/>
  <c r="M1173" i="60"/>
  <c r="E1174" i="60"/>
  <c r="L1174" i="60"/>
  <c r="M1174" i="60"/>
  <c r="E1175" i="60"/>
  <c r="L1175" i="60"/>
  <c r="M1175" i="60"/>
  <c r="E1176" i="60"/>
  <c r="L1176" i="60"/>
  <c r="M1176" i="60"/>
  <c r="E1177" i="60"/>
  <c r="L1177" i="60"/>
  <c r="M1177" i="60"/>
  <c r="E1178" i="60"/>
  <c r="L1178" i="60"/>
  <c r="M1178" i="60"/>
  <c r="E1179" i="60"/>
  <c r="L1179" i="60"/>
  <c r="M1179" i="60"/>
  <c r="E1180" i="60"/>
  <c r="L1180" i="60"/>
  <c r="M1180" i="60"/>
  <c r="E1181" i="60"/>
  <c r="L1181" i="60"/>
  <c r="M1181" i="60"/>
  <c r="E1182" i="60"/>
  <c r="L1182" i="60"/>
  <c r="M1182" i="60"/>
  <c r="E1183" i="60"/>
  <c r="L1183" i="60"/>
  <c r="M1183" i="60"/>
  <c r="E1184" i="60"/>
  <c r="L1184" i="60"/>
  <c r="M1184" i="60"/>
  <c r="E1185" i="60"/>
  <c r="L1185" i="60"/>
  <c r="M1185" i="60"/>
  <c r="E1186" i="60"/>
  <c r="L1186" i="60"/>
  <c r="M1186" i="60"/>
  <c r="E1187" i="60"/>
  <c r="L1187" i="60"/>
  <c r="M1187" i="60"/>
  <c r="E1188" i="60"/>
  <c r="L1188" i="60"/>
  <c r="M1188" i="60"/>
  <c r="E1189" i="60"/>
  <c r="L1189" i="60"/>
  <c r="M1189" i="60"/>
  <c r="E1190" i="60"/>
  <c r="L1190" i="60"/>
  <c r="M1190" i="60"/>
  <c r="E1191" i="60"/>
  <c r="L1191" i="60"/>
  <c r="M1191" i="60"/>
  <c r="E1192" i="60"/>
  <c r="L1192" i="60"/>
  <c r="M1192" i="60"/>
  <c r="E1193" i="60"/>
  <c r="L1193" i="60"/>
  <c r="M1193" i="60"/>
  <c r="E1194" i="60"/>
  <c r="L1194" i="60"/>
  <c r="M1194" i="60"/>
  <c r="E1195" i="60"/>
  <c r="L1195" i="60"/>
  <c r="M1195" i="60"/>
  <c r="E1196" i="60"/>
  <c r="L1196" i="60"/>
  <c r="M1196" i="60"/>
  <c r="E1197" i="60"/>
  <c r="L1197" i="60"/>
  <c r="M1197" i="60"/>
  <c r="E1198" i="60"/>
  <c r="L1198" i="60"/>
  <c r="M1198" i="60"/>
  <c r="E1199" i="60"/>
  <c r="L1199" i="60"/>
  <c r="M1199" i="60"/>
  <c r="E1200" i="60"/>
  <c r="L1200" i="60"/>
  <c r="M1200" i="60"/>
  <c r="E1201" i="60"/>
  <c r="L1201" i="60"/>
  <c r="M1201" i="60"/>
  <c r="E1202" i="60"/>
  <c r="L1202" i="60"/>
  <c r="M1202" i="60"/>
  <c r="E1203" i="60"/>
  <c r="L1203" i="60"/>
  <c r="M1203" i="60"/>
  <c r="E1204" i="60"/>
  <c r="L1204" i="60"/>
  <c r="M1204" i="60"/>
  <c r="E1205" i="60"/>
  <c r="L1205" i="60"/>
  <c r="M1205" i="60"/>
  <c r="E1206" i="60"/>
  <c r="L1206" i="60"/>
  <c r="M1206" i="60"/>
  <c r="E1207" i="60"/>
  <c r="L1207" i="60"/>
  <c r="M1207" i="60"/>
  <c r="E1208" i="60"/>
  <c r="L1208" i="60"/>
  <c r="M1208" i="60"/>
  <c r="E1209" i="60"/>
  <c r="L1209" i="60"/>
  <c r="M1209" i="60"/>
  <c r="E1210" i="60"/>
  <c r="L1210" i="60"/>
  <c r="M1210" i="60"/>
  <c r="E1211" i="60"/>
  <c r="L1211" i="60"/>
  <c r="M1211" i="60"/>
  <c r="E1212" i="60"/>
  <c r="L1212" i="60"/>
  <c r="M1212" i="60"/>
  <c r="E1213" i="60"/>
  <c r="L1213" i="60"/>
  <c r="M1213" i="60"/>
  <c r="E1214" i="60"/>
  <c r="L1214" i="60"/>
  <c r="M1214" i="60"/>
  <c r="E1215" i="60"/>
  <c r="L1215" i="60"/>
  <c r="M1215" i="60"/>
  <c r="E1216" i="60"/>
  <c r="L1216" i="60"/>
  <c r="M1216" i="60"/>
  <c r="E1217" i="60"/>
  <c r="L1217" i="60"/>
  <c r="M1217" i="60"/>
  <c r="E1218" i="60"/>
  <c r="L1218" i="60"/>
  <c r="M1218" i="60"/>
  <c r="E1219" i="60"/>
  <c r="L1219" i="60"/>
  <c r="M1219" i="60"/>
  <c r="E1220" i="60"/>
  <c r="L1220" i="60"/>
  <c r="M1220" i="60"/>
  <c r="E1221" i="60"/>
  <c r="L1221" i="60"/>
  <c r="M1221" i="60"/>
  <c r="E1222" i="60"/>
  <c r="L1222" i="60"/>
  <c r="M1222" i="60"/>
  <c r="E1223" i="60"/>
  <c r="L1223" i="60"/>
  <c r="M1223" i="60"/>
  <c r="E1224" i="60"/>
  <c r="L1224" i="60"/>
  <c r="M1224" i="60"/>
  <c r="E1225" i="60"/>
  <c r="L1225" i="60"/>
  <c r="M1225" i="60"/>
  <c r="E1226" i="60"/>
  <c r="L1226" i="60"/>
  <c r="M1226" i="60"/>
  <c r="E1227" i="60"/>
  <c r="L1227" i="60"/>
  <c r="M1227" i="60"/>
  <c r="E1228" i="60"/>
  <c r="L1228" i="60"/>
  <c r="M1228" i="60"/>
  <c r="E1229" i="60"/>
  <c r="L1229" i="60"/>
  <c r="M1229" i="60"/>
  <c r="E1230" i="60"/>
  <c r="L1230" i="60"/>
  <c r="M1230" i="60"/>
  <c r="E1231" i="60"/>
  <c r="L1231" i="60"/>
  <c r="M1231" i="60"/>
  <c r="E1232" i="60"/>
  <c r="L1232" i="60"/>
  <c r="M1232" i="60"/>
  <c r="E1233" i="60"/>
  <c r="L1233" i="60"/>
  <c r="M1233" i="60"/>
  <c r="E1234" i="60"/>
  <c r="L1234" i="60"/>
  <c r="M1234" i="60"/>
  <c r="E1235" i="60"/>
  <c r="L1235" i="60"/>
  <c r="M1235" i="60"/>
  <c r="E1236" i="60"/>
  <c r="L1236" i="60"/>
  <c r="M1236" i="60"/>
  <c r="E1237" i="60"/>
  <c r="L1237" i="60"/>
  <c r="M1237" i="60"/>
  <c r="E1238" i="60"/>
  <c r="L1238" i="60"/>
  <c r="M1238" i="60"/>
  <c r="E1239" i="60"/>
  <c r="L1239" i="60"/>
  <c r="M1239" i="60"/>
  <c r="E1240" i="60"/>
  <c r="L1240" i="60"/>
  <c r="M1240" i="60"/>
  <c r="E1241" i="60"/>
  <c r="L1241" i="60"/>
  <c r="M1241" i="60"/>
  <c r="E1242" i="60"/>
  <c r="L1242" i="60"/>
  <c r="M1242" i="60"/>
  <c r="E1243" i="60"/>
  <c r="L1243" i="60"/>
  <c r="M1243" i="60"/>
  <c r="E1244" i="60"/>
  <c r="L1244" i="60"/>
  <c r="M1244" i="60"/>
  <c r="E1245" i="60"/>
  <c r="L1245" i="60"/>
  <c r="M1245" i="60"/>
  <c r="E1246" i="60"/>
  <c r="L1246" i="60"/>
  <c r="M1246" i="60"/>
  <c r="E1247" i="60"/>
  <c r="L1247" i="60"/>
  <c r="M1247" i="60"/>
  <c r="E1248" i="60"/>
  <c r="L1248" i="60"/>
  <c r="M1248" i="60"/>
  <c r="E1249" i="60"/>
  <c r="L1249" i="60"/>
  <c r="M1249" i="60"/>
  <c r="E1250" i="60"/>
  <c r="L1250" i="60"/>
  <c r="M1250" i="60"/>
  <c r="E1251" i="60"/>
  <c r="L1251" i="60"/>
  <c r="M1251" i="60"/>
  <c r="E1252" i="60"/>
  <c r="L1252" i="60"/>
  <c r="M1252" i="60"/>
  <c r="E1253" i="60"/>
  <c r="L1253" i="60"/>
  <c r="M1253" i="60"/>
  <c r="E1254" i="60"/>
  <c r="L1254" i="60"/>
  <c r="M1254" i="60"/>
  <c r="E1255" i="60"/>
  <c r="L1255" i="60"/>
  <c r="M1255" i="60"/>
  <c r="E1256" i="60"/>
  <c r="L1256" i="60"/>
  <c r="M1256" i="60"/>
  <c r="E1257" i="60"/>
  <c r="L1257" i="60"/>
  <c r="M1257" i="60"/>
  <c r="E1258" i="60"/>
  <c r="L1258" i="60"/>
  <c r="M1258" i="60"/>
  <c r="E1259" i="60"/>
  <c r="L1259" i="60"/>
  <c r="M1259" i="60"/>
  <c r="E1260" i="60"/>
  <c r="L1260" i="60"/>
  <c r="M1260" i="60"/>
  <c r="E1261" i="60"/>
  <c r="L1261" i="60"/>
  <c r="M1261" i="60"/>
  <c r="E1262" i="60"/>
  <c r="L1262" i="60"/>
  <c r="M1262" i="60"/>
  <c r="E1263" i="60"/>
  <c r="L1263" i="60"/>
  <c r="M1263" i="60"/>
  <c r="E1264" i="60"/>
  <c r="L1264" i="60"/>
  <c r="M1264" i="60"/>
  <c r="E1265" i="60"/>
  <c r="L1265" i="60"/>
  <c r="M1265" i="60"/>
  <c r="E1266" i="60"/>
  <c r="L1266" i="60"/>
  <c r="M1266" i="60"/>
  <c r="E1267" i="60"/>
  <c r="L1267" i="60"/>
  <c r="M1267" i="60"/>
  <c r="E1268" i="60"/>
  <c r="L1268" i="60"/>
  <c r="M1268" i="60"/>
  <c r="E1269" i="60"/>
  <c r="L1269" i="60"/>
  <c r="M1269" i="60"/>
  <c r="E1270" i="60"/>
  <c r="L1270" i="60"/>
  <c r="M1270" i="60"/>
  <c r="E1271" i="60"/>
  <c r="L1271" i="60"/>
  <c r="M1271" i="60"/>
  <c r="E1272" i="60"/>
  <c r="L1272" i="60"/>
  <c r="M1272" i="60"/>
  <c r="E1273" i="60"/>
  <c r="L1273" i="60"/>
  <c r="M1273" i="60"/>
  <c r="E1274" i="60"/>
  <c r="L1274" i="60"/>
  <c r="M1274" i="60"/>
  <c r="E1275" i="60"/>
  <c r="L1275" i="60"/>
  <c r="M1275" i="60"/>
  <c r="E1276" i="60"/>
  <c r="L1276" i="60"/>
  <c r="M1276" i="60"/>
  <c r="E1277" i="60"/>
  <c r="L1277" i="60"/>
  <c r="M1277" i="60"/>
  <c r="E1278" i="60"/>
  <c r="L1278" i="60"/>
  <c r="M1278" i="60"/>
  <c r="E1279" i="60"/>
  <c r="L1279" i="60"/>
  <c r="M1279" i="60"/>
  <c r="E1280" i="60"/>
  <c r="L1280" i="60"/>
  <c r="M1280" i="60"/>
  <c r="E1281" i="60"/>
  <c r="L1281" i="60"/>
  <c r="M1281" i="60"/>
  <c r="E1282" i="60"/>
  <c r="L1282" i="60"/>
  <c r="M1282" i="60"/>
  <c r="E1283" i="60"/>
  <c r="L1283" i="60"/>
  <c r="M1283" i="60"/>
  <c r="E1284" i="60"/>
  <c r="L1284" i="60"/>
  <c r="M1284" i="60"/>
  <c r="E1285" i="60"/>
  <c r="L1285" i="60"/>
  <c r="M1285" i="60"/>
  <c r="E1286" i="60"/>
  <c r="L1286" i="60"/>
  <c r="M1286" i="60"/>
  <c r="E1287" i="60"/>
  <c r="L1287" i="60"/>
  <c r="M1287" i="60"/>
  <c r="E1288" i="60"/>
  <c r="L1288" i="60"/>
  <c r="M1288" i="60"/>
  <c r="E1289" i="60"/>
  <c r="L1289" i="60"/>
  <c r="M1289" i="60"/>
  <c r="E1290" i="60"/>
  <c r="L1290" i="60"/>
  <c r="M1290" i="60"/>
  <c r="E1291" i="60"/>
  <c r="L1291" i="60"/>
  <c r="M1291" i="60"/>
  <c r="E1292" i="60"/>
  <c r="L1292" i="60"/>
  <c r="M1292" i="60"/>
  <c r="E1293" i="60"/>
  <c r="L1293" i="60"/>
  <c r="M1293" i="60"/>
  <c r="E1294" i="60"/>
  <c r="L1294" i="60"/>
  <c r="M1294" i="60"/>
  <c r="E1295" i="60"/>
  <c r="L1295" i="60"/>
  <c r="M1295" i="60"/>
  <c r="E1296" i="60"/>
  <c r="L1296" i="60"/>
  <c r="M1296" i="60"/>
  <c r="E1297" i="60"/>
  <c r="L1297" i="60"/>
  <c r="M1297" i="60"/>
  <c r="E1298" i="60"/>
  <c r="L1298" i="60"/>
  <c r="M1298" i="60"/>
  <c r="E1299" i="60"/>
  <c r="L1299" i="60"/>
  <c r="M1299" i="60"/>
  <c r="E1300" i="60"/>
  <c r="L1300" i="60"/>
  <c r="M1300" i="60"/>
  <c r="E1301" i="60"/>
  <c r="L1301" i="60"/>
  <c r="M1301" i="60"/>
  <c r="E1302" i="60"/>
  <c r="L1302" i="60"/>
  <c r="M1302" i="60"/>
  <c r="E1303" i="60"/>
  <c r="L1303" i="60"/>
  <c r="M1303" i="60"/>
  <c r="E1304" i="60"/>
  <c r="L1304" i="60"/>
  <c r="M1304" i="60"/>
  <c r="E1305" i="60"/>
  <c r="L1305" i="60"/>
  <c r="M1305" i="60"/>
  <c r="E1306" i="60"/>
  <c r="L1306" i="60"/>
  <c r="M1306" i="60"/>
  <c r="E1307" i="60"/>
  <c r="L1307" i="60"/>
  <c r="M1307" i="60"/>
  <c r="E1308" i="60"/>
  <c r="L1308" i="60"/>
  <c r="M1308" i="60"/>
  <c r="E1309" i="60"/>
  <c r="L1309" i="60"/>
  <c r="M1309" i="60"/>
  <c r="E1310" i="60"/>
  <c r="L1310" i="60"/>
  <c r="M1310" i="60"/>
  <c r="E1311" i="60"/>
  <c r="L1311" i="60"/>
  <c r="M1311" i="60"/>
  <c r="E1312" i="60"/>
  <c r="L1312" i="60"/>
  <c r="M1312" i="60"/>
  <c r="E1313" i="60"/>
  <c r="L1313" i="60"/>
  <c r="M1313" i="60"/>
  <c r="E1314" i="60"/>
  <c r="L1314" i="60"/>
  <c r="M1314" i="60"/>
  <c r="E1315" i="60"/>
  <c r="L1315" i="60"/>
  <c r="M1315" i="60"/>
  <c r="E1316" i="60"/>
  <c r="L1316" i="60"/>
  <c r="M1316" i="60"/>
  <c r="E1317" i="60"/>
  <c r="L1317" i="60"/>
  <c r="M1317" i="60"/>
  <c r="E1318" i="60"/>
  <c r="L1318" i="60"/>
  <c r="M1318" i="60"/>
  <c r="E1319" i="60"/>
  <c r="L1319" i="60"/>
  <c r="M1319" i="60"/>
  <c r="E1320" i="60"/>
  <c r="L1320" i="60"/>
  <c r="M1320" i="60"/>
  <c r="E1321" i="60"/>
  <c r="L1321" i="60"/>
  <c r="M1321" i="60"/>
  <c r="E1322" i="60"/>
  <c r="L1322" i="60"/>
  <c r="M1322" i="60"/>
  <c r="E1323" i="60"/>
  <c r="L1323" i="60"/>
  <c r="M1323" i="60"/>
  <c r="E1324" i="60"/>
  <c r="L1324" i="60"/>
  <c r="M1324" i="60"/>
  <c r="E1325" i="60"/>
  <c r="L1325" i="60"/>
  <c r="M1325" i="60"/>
  <c r="E1326" i="60"/>
  <c r="L1326" i="60"/>
  <c r="M1326" i="60"/>
  <c r="E1327" i="60"/>
  <c r="L1327" i="60"/>
  <c r="M1327" i="60"/>
  <c r="E1328" i="60"/>
  <c r="L1328" i="60"/>
  <c r="M1328" i="60"/>
  <c r="E1329" i="60"/>
  <c r="L1329" i="60"/>
  <c r="M1329" i="60"/>
  <c r="E1330" i="60"/>
  <c r="L1330" i="60"/>
  <c r="M1330" i="60"/>
  <c r="E1331" i="60"/>
  <c r="L1331" i="60"/>
  <c r="M1331" i="60"/>
  <c r="E1332" i="60"/>
  <c r="L1332" i="60"/>
  <c r="M1332" i="60"/>
  <c r="E1333" i="60"/>
  <c r="L1333" i="60"/>
  <c r="M1333" i="60"/>
  <c r="E1334" i="60"/>
  <c r="L1334" i="60"/>
  <c r="M1334" i="60"/>
  <c r="E1335" i="60"/>
  <c r="L1335" i="60"/>
  <c r="M1335" i="60"/>
  <c r="E1336" i="60"/>
  <c r="L1336" i="60"/>
  <c r="M1336" i="60"/>
  <c r="E1337" i="60"/>
  <c r="L1337" i="60"/>
  <c r="M1337" i="60"/>
  <c r="E1338" i="60"/>
  <c r="L1338" i="60"/>
  <c r="M1338" i="60"/>
  <c r="E1339" i="60"/>
  <c r="L1339" i="60"/>
  <c r="M1339" i="60"/>
  <c r="E1340" i="60"/>
  <c r="L1340" i="60"/>
  <c r="M1340" i="60"/>
  <c r="E1341" i="60"/>
  <c r="L1341" i="60"/>
  <c r="M1341" i="60"/>
  <c r="E1342" i="60"/>
  <c r="L1342" i="60"/>
  <c r="M1342" i="60"/>
  <c r="E1343" i="60"/>
  <c r="L1343" i="60"/>
  <c r="M1343" i="60"/>
  <c r="E1344" i="60"/>
  <c r="L1344" i="60"/>
  <c r="M1344" i="60"/>
  <c r="E1345" i="60"/>
  <c r="L1345" i="60"/>
  <c r="M1345" i="60"/>
  <c r="E1346" i="60"/>
  <c r="L1346" i="60"/>
  <c r="M1346" i="60"/>
  <c r="E1347" i="60"/>
  <c r="L1347" i="60"/>
  <c r="M1347" i="60"/>
  <c r="E1348" i="60"/>
  <c r="L1348" i="60"/>
  <c r="M1348" i="60"/>
  <c r="E1349" i="60"/>
  <c r="L1349" i="60"/>
  <c r="M1349" i="60"/>
  <c r="E1350" i="60"/>
  <c r="L1350" i="60"/>
  <c r="M1350" i="60"/>
  <c r="E1351" i="60"/>
  <c r="L1351" i="60"/>
  <c r="M1351" i="60"/>
  <c r="E1352" i="60"/>
  <c r="L1352" i="60"/>
  <c r="M1352" i="60"/>
  <c r="E1353" i="60"/>
  <c r="L1353" i="60"/>
  <c r="M1353" i="60"/>
  <c r="E1354" i="60"/>
  <c r="L1354" i="60"/>
  <c r="M1354" i="60"/>
  <c r="E1355" i="60"/>
  <c r="L1355" i="60"/>
  <c r="M1355" i="60"/>
  <c r="E1356" i="60"/>
  <c r="L1356" i="60"/>
  <c r="M1356" i="60"/>
  <c r="E1357" i="60"/>
  <c r="L1357" i="60"/>
  <c r="M1357" i="60"/>
  <c r="E1358" i="60"/>
  <c r="L1358" i="60"/>
  <c r="M1358" i="60"/>
  <c r="E1359" i="60"/>
  <c r="L1359" i="60"/>
  <c r="M1359" i="60"/>
  <c r="E1360" i="60"/>
  <c r="L1360" i="60"/>
  <c r="M1360" i="60"/>
  <c r="E1361" i="60"/>
  <c r="L1361" i="60"/>
  <c r="M1361" i="60"/>
  <c r="E1362" i="60"/>
  <c r="L1362" i="60"/>
  <c r="M1362" i="60"/>
  <c r="E1363" i="60"/>
  <c r="L1363" i="60"/>
  <c r="M1363" i="60"/>
  <c r="E1364" i="60"/>
  <c r="L1364" i="60"/>
  <c r="M1364" i="60"/>
  <c r="E1365" i="60"/>
  <c r="L1365" i="60"/>
  <c r="M1365" i="60"/>
  <c r="E1366" i="60"/>
  <c r="L1366" i="60"/>
  <c r="M1366" i="60"/>
  <c r="E1367" i="60"/>
  <c r="L1367" i="60"/>
  <c r="M1367" i="60"/>
  <c r="E1368" i="60"/>
  <c r="L1368" i="60"/>
  <c r="M1368" i="60"/>
  <c r="E1369" i="60"/>
  <c r="L1369" i="60"/>
  <c r="M1369" i="60"/>
  <c r="E1370" i="60"/>
  <c r="L1370" i="60"/>
  <c r="M1370" i="60"/>
  <c r="E1371" i="60"/>
  <c r="L1371" i="60"/>
  <c r="M1371" i="60"/>
  <c r="E1372" i="60"/>
  <c r="L1372" i="60"/>
  <c r="M1372" i="60"/>
  <c r="E1373" i="60"/>
  <c r="L1373" i="60"/>
  <c r="M1373" i="60"/>
  <c r="E1374" i="60"/>
  <c r="L1374" i="60"/>
  <c r="M1374" i="60"/>
  <c r="E1375" i="60"/>
  <c r="L1375" i="60"/>
  <c r="M1375" i="60"/>
  <c r="E1376" i="60"/>
  <c r="L1376" i="60"/>
  <c r="M1376" i="60"/>
  <c r="E1377" i="60"/>
  <c r="L1377" i="60"/>
  <c r="M1377" i="60"/>
  <c r="E1378" i="60"/>
  <c r="L1378" i="60"/>
  <c r="M1378" i="60"/>
  <c r="E1379" i="60"/>
  <c r="L1379" i="60"/>
  <c r="M1379" i="60"/>
  <c r="E1380" i="60"/>
  <c r="L1380" i="60"/>
  <c r="M1380" i="60"/>
  <c r="E1381" i="60"/>
  <c r="L1381" i="60"/>
  <c r="M1381" i="60"/>
  <c r="E1382" i="60"/>
  <c r="L1382" i="60"/>
  <c r="M1382" i="60"/>
  <c r="E1383" i="60"/>
  <c r="L1383" i="60"/>
  <c r="M1383" i="60"/>
  <c r="E1384" i="60"/>
  <c r="L1384" i="60"/>
  <c r="M1384" i="60"/>
  <c r="E1385" i="60"/>
  <c r="L1385" i="60"/>
  <c r="M1385" i="60"/>
  <c r="E1386" i="60"/>
  <c r="L1386" i="60"/>
  <c r="M1386" i="60"/>
  <c r="E1387" i="60"/>
  <c r="L1387" i="60"/>
  <c r="M1387" i="60"/>
  <c r="E1388" i="60"/>
  <c r="L1388" i="60"/>
  <c r="M1388" i="60"/>
  <c r="E1389" i="60"/>
  <c r="L1389" i="60"/>
  <c r="M1389" i="60"/>
  <c r="E1390" i="60"/>
  <c r="L1390" i="60"/>
  <c r="M1390" i="60"/>
  <c r="E1391" i="60"/>
  <c r="L1391" i="60"/>
  <c r="M1391" i="60"/>
  <c r="E1392" i="60"/>
  <c r="L1392" i="60"/>
  <c r="M1392" i="60"/>
  <c r="E1393" i="60"/>
  <c r="L1393" i="60"/>
  <c r="M1393" i="60"/>
  <c r="E1394" i="60"/>
  <c r="L1394" i="60"/>
  <c r="M1394" i="60"/>
  <c r="E1395" i="60"/>
  <c r="L1395" i="60"/>
  <c r="M1395" i="60"/>
  <c r="E1396" i="60"/>
  <c r="L1396" i="60"/>
  <c r="M1396" i="60"/>
  <c r="E1397" i="60"/>
  <c r="L1397" i="60"/>
  <c r="M1397" i="60"/>
  <c r="E1398" i="60"/>
  <c r="L1398" i="60"/>
  <c r="M1398" i="60"/>
  <c r="E1399" i="60"/>
  <c r="L1399" i="60"/>
  <c r="M1399" i="60"/>
  <c r="E1400" i="60"/>
  <c r="L1400" i="60"/>
  <c r="M1400" i="60"/>
  <c r="E1401" i="60"/>
  <c r="L1401" i="60"/>
  <c r="M1401" i="60"/>
  <c r="E1402" i="60"/>
  <c r="L1402" i="60"/>
  <c r="M1402" i="60"/>
  <c r="E1403" i="60"/>
  <c r="L1403" i="60"/>
  <c r="M1403" i="60"/>
  <c r="E1404" i="60"/>
  <c r="L1404" i="60"/>
  <c r="M1404" i="60"/>
  <c r="E1405" i="60"/>
  <c r="L1405" i="60"/>
  <c r="M1405" i="60"/>
  <c r="E1406" i="60"/>
  <c r="L1406" i="60"/>
  <c r="M1406" i="60"/>
  <c r="E1407" i="60"/>
  <c r="L1407" i="60"/>
  <c r="M1407" i="60"/>
  <c r="E1408" i="60"/>
  <c r="L1408" i="60"/>
  <c r="M1408" i="60"/>
  <c r="E1409" i="60"/>
  <c r="L1409" i="60"/>
  <c r="M1409" i="60"/>
  <c r="E1410" i="60"/>
  <c r="L1410" i="60"/>
  <c r="M1410" i="60"/>
  <c r="E1411" i="60"/>
  <c r="L1411" i="60"/>
  <c r="M1411" i="60"/>
  <c r="E1412" i="60"/>
  <c r="L1412" i="60"/>
  <c r="M1412" i="60"/>
  <c r="E1413" i="60"/>
  <c r="L1413" i="60"/>
  <c r="M1413" i="60"/>
  <c r="E1414" i="60"/>
  <c r="L1414" i="60"/>
  <c r="M1414" i="60"/>
  <c r="E1415" i="60"/>
  <c r="L1415" i="60"/>
  <c r="M1415" i="60"/>
  <c r="E1416" i="60"/>
  <c r="L1416" i="60"/>
  <c r="M1416" i="60"/>
  <c r="E1417" i="60"/>
  <c r="L1417" i="60"/>
  <c r="M1417" i="60"/>
  <c r="E1418" i="60"/>
  <c r="L1418" i="60"/>
  <c r="M1418" i="60"/>
  <c r="E1419" i="60"/>
  <c r="L1419" i="60"/>
  <c r="M1419" i="60"/>
  <c r="E1420" i="60"/>
  <c r="L1420" i="60"/>
  <c r="M1420" i="60"/>
  <c r="E1421" i="60"/>
  <c r="L1421" i="60"/>
  <c r="M1421" i="60"/>
  <c r="E1422" i="60"/>
  <c r="L1422" i="60"/>
  <c r="M1422" i="60"/>
  <c r="E1423" i="60"/>
  <c r="L1423" i="60"/>
  <c r="M1423" i="60"/>
  <c r="E1424" i="60"/>
  <c r="L1424" i="60"/>
  <c r="M1424" i="60"/>
  <c r="E1425" i="60"/>
  <c r="L1425" i="60"/>
  <c r="M1425" i="60"/>
  <c r="E1426" i="60"/>
  <c r="L1426" i="60"/>
  <c r="M1426" i="60"/>
  <c r="E1427" i="60"/>
  <c r="L1427" i="60"/>
  <c r="M1427" i="60"/>
  <c r="E1428" i="60"/>
  <c r="L1428" i="60"/>
  <c r="M1428" i="60"/>
  <c r="E1429" i="60"/>
  <c r="L1429" i="60"/>
  <c r="M1429" i="60"/>
  <c r="E1430" i="60"/>
  <c r="L1430" i="60"/>
  <c r="M1430" i="60"/>
  <c r="E1431" i="60"/>
  <c r="L1431" i="60"/>
  <c r="M1431" i="60"/>
  <c r="E1432" i="60"/>
  <c r="L1432" i="60"/>
  <c r="M1432" i="60"/>
  <c r="E1433" i="60"/>
  <c r="L1433" i="60"/>
  <c r="M1433" i="60"/>
  <c r="E1434" i="60"/>
  <c r="L1434" i="60"/>
  <c r="M1434" i="60"/>
  <c r="E1435" i="60"/>
  <c r="L1435" i="60"/>
  <c r="M1435" i="60"/>
  <c r="E1436" i="60"/>
  <c r="L1436" i="60"/>
  <c r="M1436" i="60"/>
  <c r="E1437" i="60"/>
  <c r="L1437" i="60"/>
  <c r="M1437" i="60"/>
  <c r="E1438" i="60"/>
  <c r="L1438" i="60"/>
  <c r="M1438" i="60"/>
  <c r="E1439" i="60"/>
  <c r="L1439" i="60"/>
  <c r="M1439" i="60"/>
  <c r="E1440" i="60"/>
  <c r="L1440" i="60"/>
  <c r="M1440" i="60"/>
  <c r="E1441" i="60"/>
  <c r="L1441" i="60"/>
  <c r="M1441" i="60"/>
  <c r="E1442" i="60"/>
  <c r="L1442" i="60"/>
  <c r="M1442" i="60"/>
  <c r="E1443" i="60"/>
  <c r="L1443" i="60"/>
  <c r="M1443" i="60"/>
  <c r="E1444" i="60"/>
  <c r="L1444" i="60"/>
  <c r="M1444" i="60"/>
  <c r="E1445" i="60"/>
  <c r="L1445" i="60"/>
  <c r="M1445" i="60"/>
  <c r="E1446" i="60"/>
  <c r="L1446" i="60"/>
  <c r="M1446" i="60"/>
  <c r="E1447" i="60"/>
  <c r="L1447" i="60"/>
  <c r="M1447" i="60"/>
  <c r="E1448" i="60"/>
  <c r="L1448" i="60"/>
  <c r="M1448" i="60"/>
  <c r="E1449" i="60"/>
  <c r="L1449" i="60"/>
  <c r="M1449" i="60"/>
  <c r="E1450" i="60"/>
  <c r="L1450" i="60"/>
  <c r="M1450" i="60"/>
  <c r="E1451" i="60"/>
  <c r="L1451" i="60"/>
  <c r="M1451" i="60"/>
  <c r="E1452" i="60"/>
  <c r="L1452" i="60"/>
  <c r="M1452" i="60"/>
  <c r="E1453" i="60"/>
  <c r="L1453" i="60"/>
  <c r="M1453" i="60"/>
  <c r="E1454" i="60"/>
  <c r="L1454" i="60"/>
  <c r="M1454" i="60"/>
  <c r="E1455" i="60"/>
  <c r="L1455" i="60"/>
  <c r="M1455" i="60"/>
  <c r="E1456" i="60"/>
  <c r="L1456" i="60"/>
  <c r="M1456" i="60"/>
  <c r="E1457" i="60"/>
  <c r="L1457" i="60"/>
  <c r="M1457" i="60"/>
  <c r="E1458" i="60"/>
  <c r="L1458" i="60"/>
  <c r="M1458" i="60"/>
  <c r="E1459" i="60"/>
  <c r="L1459" i="60"/>
  <c r="M1459" i="60"/>
  <c r="E1460" i="60"/>
  <c r="L1460" i="60"/>
  <c r="M1460" i="60"/>
  <c r="E1461" i="60"/>
  <c r="L1461" i="60"/>
  <c r="M1461" i="60"/>
  <c r="E1462" i="60"/>
  <c r="L1462" i="60"/>
  <c r="M1462" i="60"/>
  <c r="E1463" i="60"/>
  <c r="L1463" i="60"/>
  <c r="M1463" i="60"/>
  <c r="E1464" i="60"/>
  <c r="L1464" i="60"/>
  <c r="M1464" i="60"/>
  <c r="E1465" i="60"/>
  <c r="L1465" i="60"/>
  <c r="M1465" i="60"/>
  <c r="E1466" i="60"/>
  <c r="L1466" i="60"/>
  <c r="M1466" i="60"/>
  <c r="E1467" i="60"/>
  <c r="L1467" i="60"/>
  <c r="M1467" i="60"/>
  <c r="E1468" i="60"/>
  <c r="L1468" i="60"/>
  <c r="M1468" i="60"/>
  <c r="E1469" i="60"/>
  <c r="L1469" i="60"/>
  <c r="M1469" i="60"/>
  <c r="E1470" i="60"/>
  <c r="L1470" i="60"/>
  <c r="M1470" i="60"/>
  <c r="E1471" i="60"/>
  <c r="L1471" i="60"/>
  <c r="M1471" i="60"/>
  <c r="E1472" i="60"/>
  <c r="L1472" i="60"/>
  <c r="M1472" i="60"/>
  <c r="E1473" i="60"/>
  <c r="L1473" i="60"/>
  <c r="M1473" i="60"/>
  <c r="E1474" i="60"/>
  <c r="L1474" i="60"/>
  <c r="M1474" i="60"/>
  <c r="E1475" i="60"/>
  <c r="L1475" i="60"/>
  <c r="M1475" i="60"/>
  <c r="E1476" i="60"/>
  <c r="L1476" i="60"/>
  <c r="M1476" i="60"/>
  <c r="E1477" i="60"/>
  <c r="L1477" i="60"/>
  <c r="M1477" i="60"/>
  <c r="E1478" i="60"/>
  <c r="L1478" i="60"/>
  <c r="M1478" i="60"/>
  <c r="E1479" i="60"/>
  <c r="L1479" i="60"/>
  <c r="M1479" i="60"/>
  <c r="E1480" i="60"/>
  <c r="L1480" i="60"/>
  <c r="M1480" i="60"/>
  <c r="E1481" i="60"/>
  <c r="L1481" i="60"/>
  <c r="M1481" i="60"/>
  <c r="E1482" i="60"/>
  <c r="L1482" i="60"/>
  <c r="M1482" i="60"/>
  <c r="E1483" i="60"/>
  <c r="L1483" i="60"/>
  <c r="M1483" i="60"/>
  <c r="E1484" i="60"/>
  <c r="L1484" i="60"/>
  <c r="M1484" i="60"/>
  <c r="E1485" i="60"/>
  <c r="L1485" i="60"/>
  <c r="M1485" i="60"/>
  <c r="E1486" i="60"/>
  <c r="L1486" i="60"/>
  <c r="M1486" i="60"/>
  <c r="E1487" i="60"/>
  <c r="L1487" i="60"/>
  <c r="M1487" i="60"/>
  <c r="E1488" i="60"/>
  <c r="L1488" i="60"/>
  <c r="M1488" i="60"/>
  <c r="E1489" i="60"/>
  <c r="L1489" i="60"/>
  <c r="M1489" i="60"/>
  <c r="E1490" i="60"/>
  <c r="L1490" i="60"/>
  <c r="M1490" i="60"/>
  <c r="E1491" i="60"/>
  <c r="L1491" i="60"/>
  <c r="M1491" i="60"/>
  <c r="E1492" i="60"/>
  <c r="L1492" i="60"/>
  <c r="M1492" i="60"/>
  <c r="E1493" i="60"/>
  <c r="L1493" i="60"/>
  <c r="M1493" i="60"/>
  <c r="E1494" i="60"/>
  <c r="L1494" i="60"/>
  <c r="M1494" i="60"/>
  <c r="E1495" i="60"/>
  <c r="L1495" i="60"/>
  <c r="M1495" i="60"/>
  <c r="E1496" i="60"/>
  <c r="L1496" i="60"/>
  <c r="M1496" i="60"/>
  <c r="E1497" i="60"/>
  <c r="L1497" i="60"/>
  <c r="M1497" i="60"/>
  <c r="E1498" i="60"/>
  <c r="L1498" i="60"/>
  <c r="M1498" i="60"/>
  <c r="E1499" i="60"/>
  <c r="L1499" i="60"/>
  <c r="M1499" i="60"/>
  <c r="E1500" i="60"/>
  <c r="L1500" i="60"/>
  <c r="M1500" i="60"/>
  <c r="E1501" i="60"/>
  <c r="L1501" i="60"/>
  <c r="M1501" i="60"/>
  <c r="E1502" i="60"/>
  <c r="L1502" i="60"/>
  <c r="M1502" i="60"/>
  <c r="E1503" i="60"/>
  <c r="L1503" i="60"/>
  <c r="M1503" i="60"/>
  <c r="E1504" i="60"/>
  <c r="L1504" i="60"/>
  <c r="M1504" i="60"/>
  <c r="E1505" i="60"/>
  <c r="L1505" i="60"/>
  <c r="M1505" i="60"/>
  <c r="E1506" i="60"/>
  <c r="L1506" i="60"/>
  <c r="M1506" i="60"/>
  <c r="E1507" i="60"/>
  <c r="L1507" i="60"/>
  <c r="M1507" i="60"/>
  <c r="E1508" i="60"/>
  <c r="L1508" i="60"/>
  <c r="M1508" i="60"/>
  <c r="E1509" i="60"/>
  <c r="L1509" i="60"/>
  <c r="M1509" i="60"/>
  <c r="E1510" i="60"/>
  <c r="L1510" i="60"/>
  <c r="M1510" i="60"/>
  <c r="E1511" i="60"/>
  <c r="L1511" i="60"/>
  <c r="M1511" i="60"/>
  <c r="E1512" i="60"/>
  <c r="L1512" i="60"/>
  <c r="M1512" i="60"/>
  <c r="E1513" i="60"/>
  <c r="L1513" i="60"/>
  <c r="M1513" i="60"/>
  <c r="E1514" i="60"/>
  <c r="L1514" i="60"/>
  <c r="M1514" i="60"/>
  <c r="E1515" i="60"/>
  <c r="L1515" i="60"/>
  <c r="M1515" i="60"/>
  <c r="E1516" i="60"/>
  <c r="L1516" i="60"/>
  <c r="M1516" i="60"/>
  <c r="E1517" i="60"/>
  <c r="L1517" i="60"/>
  <c r="M1517" i="60"/>
  <c r="E1518" i="60"/>
  <c r="L1518" i="60"/>
  <c r="M1518" i="60"/>
  <c r="E1519" i="60"/>
  <c r="L1519" i="60"/>
  <c r="M1519" i="60"/>
  <c r="E1520" i="60"/>
  <c r="L1520" i="60"/>
  <c r="M1520" i="60"/>
  <c r="E1521" i="60"/>
  <c r="L1521" i="60"/>
  <c r="M1521" i="60"/>
  <c r="E1522" i="60"/>
  <c r="L1522" i="60"/>
  <c r="M1522" i="60"/>
  <c r="E1523" i="60"/>
  <c r="L1523" i="60"/>
  <c r="M1523" i="60"/>
  <c r="E1524" i="60"/>
  <c r="L1524" i="60"/>
  <c r="M1524" i="60"/>
  <c r="E1525" i="60"/>
  <c r="L1525" i="60"/>
  <c r="M1525" i="60"/>
  <c r="E1526" i="60"/>
  <c r="L1526" i="60"/>
  <c r="M1526" i="60"/>
  <c r="E1527" i="60"/>
  <c r="L1527" i="60"/>
  <c r="M1527" i="60"/>
  <c r="E1528" i="60"/>
  <c r="L1528" i="60"/>
  <c r="M1528" i="60"/>
  <c r="E1529" i="60"/>
  <c r="L1529" i="60"/>
  <c r="M1529" i="60"/>
  <c r="E1530" i="60"/>
  <c r="L1530" i="60"/>
  <c r="M1530" i="60"/>
  <c r="E1531" i="60"/>
  <c r="L1531" i="60"/>
  <c r="M1531" i="60"/>
  <c r="E1532" i="60"/>
  <c r="L1532" i="60"/>
  <c r="M1532" i="60"/>
  <c r="E1533" i="60"/>
  <c r="L1533" i="60"/>
  <c r="M1533" i="60"/>
  <c r="E1534" i="60"/>
  <c r="L1534" i="60"/>
  <c r="M1534" i="60"/>
  <c r="E1535" i="60"/>
  <c r="L1535" i="60"/>
  <c r="M1535" i="60"/>
  <c r="E1536" i="60"/>
  <c r="L1536" i="60"/>
  <c r="M1536" i="60"/>
  <c r="E1537" i="60"/>
  <c r="L1537" i="60"/>
  <c r="M1537" i="60"/>
  <c r="E1538" i="60"/>
  <c r="L1538" i="60"/>
  <c r="M1538" i="60"/>
  <c r="E1539" i="60"/>
  <c r="L1539" i="60"/>
  <c r="M1539" i="60"/>
  <c r="E1540" i="60"/>
  <c r="L1540" i="60"/>
  <c r="M1540" i="60"/>
  <c r="E1541" i="60"/>
  <c r="L1541" i="60"/>
  <c r="M1541" i="60"/>
  <c r="E1542" i="60"/>
  <c r="L1542" i="60"/>
  <c r="M1542" i="60"/>
  <c r="E1543" i="60"/>
  <c r="L1543" i="60"/>
  <c r="M1543" i="60"/>
  <c r="E1544" i="60"/>
  <c r="L1544" i="60"/>
  <c r="M1544" i="60"/>
  <c r="E1545" i="60"/>
  <c r="L1545" i="60"/>
  <c r="M1545" i="60"/>
  <c r="E1546" i="60"/>
  <c r="L1546" i="60"/>
  <c r="M1546" i="60"/>
  <c r="E1547" i="60"/>
  <c r="L1547" i="60"/>
  <c r="M1547" i="60"/>
  <c r="E1548" i="60"/>
  <c r="L1548" i="60"/>
  <c r="M1548" i="60"/>
  <c r="E1549" i="60"/>
  <c r="L1549" i="60"/>
  <c r="M1549" i="60"/>
  <c r="E1550" i="60"/>
  <c r="L1550" i="60"/>
  <c r="M1550" i="60"/>
  <c r="E1551" i="60"/>
  <c r="L1551" i="60"/>
  <c r="M1551" i="60"/>
  <c r="E1552" i="60"/>
  <c r="L1552" i="60"/>
  <c r="M1552" i="60"/>
  <c r="E1553" i="60"/>
  <c r="L1553" i="60"/>
  <c r="M1553" i="60"/>
  <c r="E1554" i="60"/>
  <c r="L1554" i="60"/>
  <c r="M1554" i="60"/>
  <c r="E1555" i="60"/>
  <c r="L1555" i="60"/>
  <c r="M1555" i="60"/>
  <c r="E1556" i="60"/>
  <c r="L1556" i="60"/>
  <c r="M1556" i="60"/>
  <c r="E1557" i="60"/>
  <c r="L1557" i="60"/>
  <c r="M1557" i="60"/>
  <c r="E1558" i="60"/>
  <c r="L1558" i="60"/>
  <c r="M1558" i="60"/>
  <c r="E1559" i="60"/>
  <c r="L1559" i="60"/>
  <c r="M1559" i="60"/>
  <c r="E1560" i="60"/>
  <c r="L1560" i="60"/>
  <c r="M1560" i="60"/>
  <c r="E1561" i="60"/>
  <c r="L1561" i="60"/>
  <c r="M1561" i="60"/>
  <c r="E1562" i="60"/>
  <c r="L1562" i="60"/>
  <c r="M1562" i="60"/>
  <c r="E1563" i="60"/>
  <c r="L1563" i="60"/>
  <c r="M1563" i="60"/>
  <c r="E1564" i="60"/>
  <c r="L1564" i="60"/>
  <c r="M1564" i="60"/>
  <c r="E1565" i="60"/>
  <c r="L1565" i="60"/>
  <c r="M1565" i="60"/>
  <c r="E1566" i="60"/>
  <c r="L1566" i="60"/>
  <c r="M1566" i="60"/>
  <c r="E1567" i="60"/>
  <c r="L1567" i="60"/>
  <c r="M1567" i="60"/>
  <c r="E1568" i="60"/>
  <c r="L1568" i="60"/>
  <c r="M1568" i="60"/>
  <c r="E1569" i="60"/>
  <c r="L1569" i="60"/>
  <c r="M1569" i="60"/>
  <c r="E1570" i="60"/>
  <c r="L1570" i="60"/>
  <c r="M1570" i="60"/>
  <c r="E1571" i="60"/>
  <c r="L1571" i="60"/>
  <c r="M1571" i="60"/>
  <c r="E1572" i="60"/>
  <c r="L1572" i="60"/>
  <c r="M1572" i="60"/>
  <c r="E1573" i="60"/>
  <c r="L1573" i="60"/>
  <c r="M1573" i="60"/>
  <c r="E1574" i="60"/>
  <c r="L1574" i="60"/>
  <c r="M1574" i="60"/>
  <c r="E1575" i="60"/>
  <c r="L1575" i="60"/>
  <c r="M1575" i="60"/>
  <c r="E1576" i="60"/>
  <c r="L1576" i="60"/>
  <c r="M1576" i="60"/>
  <c r="E1577" i="60"/>
  <c r="L1577" i="60"/>
  <c r="M1577" i="60"/>
  <c r="E1578" i="60"/>
  <c r="L1578" i="60"/>
  <c r="M1578" i="60"/>
  <c r="E1579" i="60"/>
  <c r="L1579" i="60"/>
  <c r="M1579" i="60"/>
  <c r="E1580" i="60"/>
  <c r="L1580" i="60"/>
  <c r="M1580" i="60"/>
  <c r="E1581" i="60"/>
  <c r="L1581" i="60"/>
  <c r="M1581" i="60"/>
  <c r="E1582" i="60"/>
  <c r="L1582" i="60"/>
  <c r="M1582" i="60"/>
  <c r="E1583" i="60"/>
  <c r="L1583" i="60"/>
  <c r="M1583" i="60"/>
  <c r="E1584" i="60"/>
  <c r="L1584" i="60"/>
  <c r="M1584" i="60"/>
  <c r="E1585" i="60"/>
  <c r="L1585" i="60"/>
  <c r="M1585" i="60"/>
  <c r="E1586" i="60"/>
  <c r="L1586" i="60"/>
  <c r="M1586" i="60"/>
  <c r="E1587" i="60"/>
  <c r="L1587" i="60"/>
  <c r="M1587" i="60"/>
  <c r="E1588" i="60"/>
  <c r="L1588" i="60"/>
  <c r="M1588" i="60"/>
  <c r="E1589" i="60"/>
  <c r="L1589" i="60"/>
  <c r="M1589" i="60"/>
  <c r="E1590" i="60"/>
  <c r="L1590" i="60"/>
  <c r="M1590" i="60"/>
  <c r="E1591" i="60"/>
  <c r="L1591" i="60"/>
  <c r="M1591" i="60"/>
  <c r="E1592" i="60"/>
  <c r="L1592" i="60"/>
  <c r="M1592" i="60"/>
  <c r="E1593" i="60"/>
  <c r="L1593" i="60"/>
  <c r="M1593" i="60"/>
  <c r="E1594" i="60"/>
  <c r="L1594" i="60"/>
  <c r="M1594" i="60"/>
  <c r="E1595" i="60"/>
  <c r="L1595" i="60"/>
  <c r="M1595" i="60"/>
  <c r="E1596" i="60"/>
  <c r="L1596" i="60"/>
  <c r="M1596" i="60"/>
  <c r="E1597" i="60"/>
  <c r="L1597" i="60"/>
  <c r="M1597" i="60"/>
  <c r="E1598" i="60"/>
  <c r="L1598" i="60"/>
  <c r="M1598" i="60"/>
  <c r="E1599" i="60"/>
  <c r="L1599" i="60"/>
  <c r="M1599" i="60"/>
  <c r="E1600" i="60"/>
  <c r="L1600" i="60"/>
  <c r="M1600" i="60"/>
  <c r="E1601" i="60"/>
  <c r="L1601" i="60"/>
  <c r="M1601" i="60"/>
  <c r="E1602" i="60"/>
  <c r="L1602" i="60"/>
  <c r="M1602" i="60"/>
  <c r="E1603" i="60"/>
  <c r="L1603" i="60"/>
  <c r="M1603" i="60"/>
  <c r="E1604" i="60"/>
  <c r="L1604" i="60"/>
  <c r="M1604" i="60"/>
  <c r="E1605" i="60"/>
  <c r="L1605" i="60"/>
  <c r="M1605" i="60"/>
  <c r="E1606" i="60"/>
  <c r="L1606" i="60"/>
  <c r="M1606" i="60"/>
  <c r="E1607" i="60"/>
  <c r="L1607" i="60"/>
  <c r="M1607" i="60"/>
  <c r="E1608" i="60"/>
  <c r="L1608" i="60"/>
  <c r="M1608" i="60"/>
  <c r="E1609" i="60"/>
  <c r="L1609" i="60"/>
  <c r="M1609" i="60"/>
  <c r="E1610" i="60"/>
  <c r="L1610" i="60"/>
  <c r="M1610" i="60"/>
  <c r="E1611" i="60"/>
  <c r="L1611" i="60"/>
  <c r="M1611" i="60"/>
  <c r="E1612" i="60"/>
  <c r="L1612" i="60"/>
  <c r="M1612" i="60"/>
  <c r="E1613" i="60"/>
  <c r="L1613" i="60"/>
  <c r="M1613" i="60"/>
  <c r="E1614" i="60"/>
  <c r="L1614" i="60"/>
  <c r="M1614" i="60"/>
  <c r="E1615" i="60"/>
  <c r="L1615" i="60"/>
  <c r="M1615" i="60"/>
  <c r="E1616" i="60"/>
  <c r="L1616" i="60"/>
  <c r="M1616" i="60"/>
  <c r="E1617" i="60"/>
  <c r="L1617" i="60"/>
  <c r="M1617" i="60"/>
  <c r="E1618" i="60"/>
  <c r="L1618" i="60"/>
  <c r="M1618" i="60"/>
  <c r="E1619" i="60"/>
  <c r="L1619" i="60"/>
  <c r="M1619" i="60"/>
  <c r="E1620" i="60"/>
  <c r="L1620" i="60"/>
  <c r="M1620" i="60"/>
  <c r="E1621" i="60"/>
  <c r="L1621" i="60"/>
  <c r="M1621" i="60"/>
  <c r="E1622" i="60"/>
  <c r="L1622" i="60"/>
  <c r="M1622" i="60"/>
  <c r="E1623" i="60"/>
  <c r="L1623" i="60"/>
  <c r="M1623" i="60"/>
  <c r="E1624" i="60"/>
  <c r="L1624" i="60"/>
  <c r="M1624" i="60"/>
  <c r="E1625" i="60"/>
  <c r="L1625" i="60"/>
  <c r="M1625" i="60"/>
  <c r="E1626" i="60"/>
  <c r="L1626" i="60"/>
  <c r="M1626" i="60"/>
  <c r="E1627" i="60"/>
  <c r="L1627" i="60"/>
  <c r="M1627" i="60"/>
  <c r="E1628" i="60"/>
  <c r="L1628" i="60"/>
  <c r="M1628" i="60"/>
  <c r="E1629" i="60"/>
  <c r="L1629" i="60"/>
  <c r="M1629" i="60"/>
  <c r="E1630" i="60"/>
  <c r="L1630" i="60"/>
  <c r="M1630" i="60"/>
  <c r="E1631" i="60"/>
  <c r="L1631" i="60"/>
  <c r="M1631" i="60"/>
  <c r="E1632" i="60"/>
  <c r="L1632" i="60"/>
  <c r="M1632" i="60"/>
  <c r="E1633" i="60"/>
  <c r="L1633" i="60"/>
  <c r="M1633" i="60"/>
  <c r="E1634" i="60"/>
  <c r="L1634" i="60"/>
  <c r="M1634" i="60"/>
  <c r="E1635" i="60"/>
  <c r="L1635" i="60"/>
  <c r="M1635" i="60"/>
  <c r="E1636" i="60"/>
  <c r="L1636" i="60"/>
  <c r="M1636" i="60"/>
  <c r="E1637" i="60"/>
  <c r="L1637" i="60"/>
  <c r="M1637" i="60"/>
  <c r="E1638" i="60"/>
  <c r="L1638" i="60"/>
  <c r="M1638" i="60"/>
  <c r="E1639" i="60"/>
  <c r="L1639" i="60"/>
  <c r="M1639" i="60"/>
  <c r="E1640" i="60"/>
  <c r="L1640" i="60"/>
  <c r="M1640" i="60"/>
  <c r="E1641" i="60"/>
  <c r="L1641" i="60"/>
  <c r="M1641" i="60"/>
  <c r="E1642" i="60"/>
  <c r="L1642" i="60"/>
  <c r="M1642" i="60"/>
  <c r="E1643" i="60"/>
  <c r="L1643" i="60"/>
  <c r="M1643" i="60"/>
  <c r="E1644" i="60"/>
  <c r="L1644" i="60"/>
  <c r="M1644" i="60"/>
  <c r="E1645" i="60"/>
  <c r="L1645" i="60"/>
  <c r="M1645" i="60"/>
  <c r="E1646" i="60"/>
  <c r="L1646" i="60"/>
  <c r="M1646" i="60"/>
  <c r="E1647" i="60"/>
  <c r="L1647" i="60"/>
  <c r="M1647" i="60"/>
  <c r="E1648" i="60"/>
  <c r="L1648" i="60"/>
  <c r="M1648" i="60"/>
  <c r="E1649" i="60"/>
  <c r="L1649" i="60"/>
  <c r="M1649" i="60"/>
  <c r="E1650" i="60"/>
  <c r="L1650" i="60"/>
  <c r="M1650" i="60"/>
  <c r="E1651" i="60"/>
  <c r="L1651" i="60"/>
  <c r="M1651" i="60"/>
  <c r="E1652" i="60"/>
  <c r="L1652" i="60"/>
  <c r="M1652" i="60"/>
  <c r="E1653" i="60"/>
  <c r="L1653" i="60"/>
  <c r="M1653" i="60"/>
  <c r="E1654" i="60"/>
  <c r="L1654" i="60"/>
  <c r="M1654" i="60"/>
  <c r="E1655" i="60"/>
  <c r="L1655" i="60"/>
  <c r="M1655" i="60"/>
  <c r="E1656" i="60"/>
  <c r="L1656" i="60"/>
  <c r="M1656" i="60"/>
  <c r="E1657" i="60"/>
  <c r="L1657" i="60"/>
  <c r="M1657" i="60"/>
  <c r="E1658" i="60"/>
  <c r="L1658" i="60"/>
  <c r="M1658" i="60"/>
  <c r="E1659" i="60"/>
  <c r="L1659" i="60"/>
  <c r="M1659" i="60"/>
  <c r="E1660" i="60"/>
  <c r="L1660" i="60"/>
  <c r="M1660" i="60"/>
  <c r="E1661" i="60"/>
  <c r="L1661" i="60"/>
  <c r="M1661" i="60"/>
  <c r="E1662" i="60"/>
  <c r="L1662" i="60"/>
  <c r="M1662" i="60"/>
  <c r="E1663" i="60"/>
  <c r="L1663" i="60"/>
  <c r="M1663" i="60"/>
  <c r="E1664" i="60"/>
  <c r="L1664" i="60"/>
  <c r="M1664" i="60"/>
  <c r="E1665" i="60"/>
  <c r="L1665" i="60"/>
  <c r="M1665" i="60"/>
  <c r="E1666" i="60"/>
  <c r="L1666" i="60"/>
  <c r="M1666" i="60"/>
  <c r="E1667" i="60"/>
  <c r="L1667" i="60"/>
  <c r="M1667" i="60"/>
  <c r="E1668" i="60"/>
  <c r="L1668" i="60"/>
  <c r="M1668" i="60"/>
  <c r="E1669" i="60"/>
  <c r="L1669" i="60"/>
  <c r="M1669" i="60"/>
  <c r="E1670" i="60"/>
  <c r="L1670" i="60"/>
  <c r="M1670" i="60"/>
  <c r="E1671" i="60"/>
  <c r="L1671" i="60"/>
  <c r="M1671" i="60"/>
  <c r="E1672" i="60"/>
  <c r="L1672" i="60"/>
  <c r="M1672" i="60"/>
  <c r="E1673" i="60"/>
  <c r="L1673" i="60"/>
  <c r="M1673" i="60"/>
  <c r="E1674" i="60"/>
  <c r="L1674" i="60"/>
  <c r="M1674" i="60"/>
  <c r="E1675" i="60"/>
  <c r="L1675" i="60"/>
  <c r="M1675" i="60"/>
  <c r="E1676" i="60"/>
  <c r="L1676" i="60"/>
  <c r="M1676" i="60"/>
  <c r="E1677" i="60"/>
  <c r="L1677" i="60"/>
  <c r="M1677" i="60"/>
  <c r="E1678" i="60"/>
  <c r="L1678" i="60"/>
  <c r="M1678" i="60"/>
  <c r="E1679" i="60"/>
  <c r="L1679" i="60"/>
  <c r="M1679" i="60"/>
  <c r="E1680" i="60"/>
  <c r="L1680" i="60"/>
  <c r="M1680" i="60"/>
  <c r="E1681" i="60"/>
  <c r="L1681" i="60"/>
  <c r="M1681" i="60"/>
  <c r="E1682" i="60"/>
  <c r="L1682" i="60"/>
  <c r="M1682" i="60"/>
  <c r="E1683" i="60"/>
  <c r="L1683" i="60"/>
  <c r="M1683" i="60"/>
  <c r="E1684" i="60"/>
  <c r="L1684" i="60"/>
  <c r="M1684" i="60"/>
  <c r="E1685" i="60"/>
  <c r="L1685" i="60"/>
  <c r="M1685" i="60"/>
  <c r="E1686" i="60"/>
  <c r="L1686" i="60"/>
  <c r="M1686" i="60"/>
  <c r="E1687" i="60"/>
  <c r="L1687" i="60"/>
  <c r="M1687" i="60"/>
  <c r="E1688" i="60"/>
  <c r="L1688" i="60"/>
  <c r="M1688" i="60"/>
  <c r="E1689" i="60"/>
  <c r="L1689" i="60"/>
  <c r="M1689" i="60"/>
  <c r="E1690" i="60"/>
  <c r="L1690" i="60"/>
  <c r="M1690" i="60"/>
  <c r="E1691" i="60"/>
  <c r="L1691" i="60"/>
  <c r="M1691" i="60"/>
  <c r="E1692" i="60"/>
  <c r="L1692" i="60"/>
  <c r="M1692" i="60"/>
  <c r="E1693" i="60"/>
  <c r="L1693" i="60"/>
  <c r="M1693" i="60"/>
  <c r="E1694" i="60"/>
  <c r="L1694" i="60"/>
  <c r="M1694" i="60"/>
  <c r="E1695" i="60"/>
  <c r="L1695" i="60"/>
  <c r="M1695" i="60"/>
  <c r="E1696" i="60"/>
  <c r="L1696" i="60"/>
  <c r="M1696" i="60"/>
  <c r="E1697" i="60"/>
  <c r="L1697" i="60"/>
  <c r="M1697" i="60"/>
  <c r="E1698" i="60"/>
  <c r="L1698" i="60"/>
  <c r="M1698" i="60"/>
  <c r="E1699" i="60"/>
  <c r="L1699" i="60"/>
  <c r="M1699" i="60"/>
  <c r="E1700" i="60"/>
  <c r="L1700" i="60"/>
  <c r="M1700" i="60"/>
  <c r="E1701" i="60"/>
  <c r="L1701" i="60"/>
  <c r="M1701" i="60"/>
  <c r="E1702" i="60"/>
  <c r="L1702" i="60"/>
  <c r="M1702" i="60"/>
  <c r="E1703" i="60"/>
  <c r="L1703" i="60"/>
  <c r="M1703" i="60"/>
  <c r="E1704" i="60"/>
  <c r="L1704" i="60"/>
  <c r="M1704" i="60"/>
  <c r="E1705" i="60"/>
  <c r="L1705" i="60"/>
  <c r="M1705" i="60"/>
  <c r="E1706" i="60"/>
  <c r="L1706" i="60"/>
  <c r="M1706" i="60"/>
  <c r="E1707" i="60"/>
  <c r="L1707" i="60"/>
  <c r="M1707" i="60"/>
  <c r="E1708" i="60"/>
  <c r="L1708" i="60"/>
  <c r="M1708" i="60"/>
  <c r="E1709" i="60"/>
  <c r="L1709" i="60"/>
  <c r="M1709" i="60"/>
  <c r="E1710" i="60"/>
  <c r="L1710" i="60"/>
  <c r="M1710" i="60"/>
  <c r="E1711" i="60"/>
  <c r="L1711" i="60"/>
  <c r="M1711" i="60"/>
  <c r="E1712" i="60"/>
  <c r="L1712" i="60"/>
  <c r="M1712" i="60"/>
  <c r="E1713" i="60"/>
  <c r="L1713" i="60"/>
  <c r="M1713" i="60"/>
  <c r="E1714" i="60"/>
  <c r="L1714" i="60"/>
  <c r="M1714" i="60"/>
  <c r="E1715" i="60"/>
  <c r="L1715" i="60"/>
  <c r="M1715" i="60"/>
  <c r="E1716" i="60"/>
  <c r="L1716" i="60"/>
  <c r="M1716" i="60"/>
  <c r="E1717" i="60"/>
  <c r="L1717" i="60"/>
  <c r="M1717" i="60"/>
  <c r="E1718" i="60"/>
  <c r="L1718" i="60"/>
  <c r="M1718" i="60"/>
  <c r="E1719" i="60"/>
  <c r="L1719" i="60"/>
  <c r="M1719" i="60"/>
  <c r="E1720" i="60"/>
  <c r="L1720" i="60"/>
  <c r="M1720" i="60"/>
  <c r="E1721" i="60"/>
  <c r="L1721" i="60"/>
  <c r="M1721" i="60"/>
  <c r="E1722" i="60"/>
  <c r="L1722" i="60"/>
  <c r="M1722" i="60"/>
  <c r="E1723" i="60"/>
  <c r="L1723" i="60"/>
  <c r="M1723" i="60"/>
  <c r="E1724" i="60"/>
  <c r="L1724" i="60"/>
  <c r="M1724" i="60"/>
  <c r="E1725" i="60"/>
  <c r="L1725" i="60"/>
  <c r="M1725" i="60"/>
  <c r="E1726" i="60"/>
  <c r="L1726" i="60"/>
  <c r="M1726" i="60"/>
  <c r="E1727" i="60"/>
  <c r="L1727" i="60"/>
  <c r="M1727" i="60"/>
  <c r="E1728" i="60"/>
  <c r="L1728" i="60"/>
  <c r="M1728" i="60"/>
  <c r="E1729" i="60"/>
  <c r="L1729" i="60"/>
  <c r="M1729" i="60"/>
  <c r="E1730" i="60"/>
  <c r="L1730" i="60"/>
  <c r="M1730" i="60"/>
  <c r="E1731" i="60"/>
  <c r="L1731" i="60"/>
  <c r="M1731" i="60"/>
  <c r="E1732" i="60"/>
  <c r="L1732" i="60"/>
  <c r="M1732" i="60"/>
  <c r="E1733" i="60"/>
  <c r="L1733" i="60"/>
  <c r="M1733" i="60"/>
  <c r="E1734" i="60"/>
  <c r="L1734" i="60"/>
  <c r="M1734" i="60"/>
  <c r="E1735" i="60"/>
  <c r="L1735" i="60"/>
  <c r="M1735" i="60"/>
  <c r="E1736" i="60"/>
  <c r="L1736" i="60"/>
  <c r="M1736" i="60"/>
  <c r="E1737" i="60"/>
  <c r="L1737" i="60"/>
  <c r="M1737" i="60"/>
  <c r="E1738" i="60"/>
  <c r="L1738" i="60"/>
  <c r="M1738" i="60"/>
  <c r="E1739" i="60"/>
  <c r="L1739" i="60"/>
  <c r="M1739" i="60"/>
  <c r="E1740" i="60"/>
  <c r="L1740" i="60"/>
  <c r="M1740" i="60"/>
  <c r="E1741" i="60"/>
  <c r="L1741" i="60"/>
  <c r="M1741" i="60"/>
  <c r="E1742" i="60"/>
  <c r="L1742" i="60"/>
  <c r="M1742" i="60"/>
  <c r="E1743" i="60"/>
  <c r="L1743" i="60"/>
  <c r="M1743" i="60"/>
  <c r="E1744" i="60"/>
  <c r="L1744" i="60"/>
  <c r="M1744" i="60"/>
  <c r="E1745" i="60"/>
  <c r="L1745" i="60"/>
  <c r="M1745" i="60"/>
  <c r="E1746" i="60"/>
  <c r="L1746" i="60"/>
  <c r="M1746" i="60"/>
  <c r="E1747" i="60"/>
  <c r="L1747" i="60"/>
  <c r="M1747" i="60"/>
  <c r="E1748" i="60"/>
  <c r="L1748" i="60"/>
  <c r="M1748" i="60"/>
  <c r="E1749" i="60"/>
  <c r="L1749" i="60"/>
  <c r="M1749" i="60"/>
  <c r="E1750" i="60"/>
  <c r="L1750" i="60"/>
  <c r="M1750" i="60"/>
  <c r="E1751" i="60"/>
  <c r="L1751" i="60"/>
  <c r="M1751" i="60"/>
  <c r="E1752" i="60"/>
  <c r="L1752" i="60"/>
  <c r="M1752" i="60"/>
  <c r="E1753" i="60"/>
  <c r="L1753" i="60"/>
  <c r="M1753" i="60"/>
  <c r="E1754" i="60"/>
  <c r="L1754" i="60"/>
  <c r="M1754" i="60"/>
  <c r="E1755" i="60"/>
  <c r="L1755" i="60"/>
  <c r="M1755" i="60"/>
  <c r="E1756" i="60"/>
  <c r="L1756" i="60"/>
  <c r="M1756" i="60"/>
  <c r="E1757" i="60"/>
  <c r="L1757" i="60"/>
  <c r="M1757" i="60"/>
  <c r="E1758" i="60"/>
  <c r="L1758" i="60"/>
  <c r="M1758" i="60"/>
  <c r="E1759" i="60"/>
  <c r="L1759" i="60"/>
  <c r="M1759" i="60"/>
  <c r="E1760" i="60"/>
  <c r="L1760" i="60"/>
  <c r="M1760" i="60"/>
  <c r="E1761" i="60"/>
  <c r="L1761" i="60"/>
  <c r="M1761" i="60"/>
  <c r="E1762" i="60"/>
  <c r="L1762" i="60"/>
  <c r="M1762" i="60"/>
  <c r="E1763" i="60"/>
  <c r="L1763" i="60"/>
  <c r="M1763" i="60"/>
  <c r="E1764" i="60"/>
  <c r="L1764" i="60"/>
  <c r="M1764" i="60"/>
  <c r="E1765" i="60"/>
  <c r="L1765" i="60"/>
  <c r="M1765" i="60"/>
  <c r="E1766" i="60"/>
  <c r="L1766" i="60"/>
  <c r="M1766" i="60"/>
  <c r="E1767" i="60"/>
  <c r="L1767" i="60"/>
  <c r="M1767" i="60"/>
  <c r="E1768" i="60"/>
  <c r="L1768" i="60"/>
  <c r="M1768" i="60"/>
  <c r="E1769" i="60"/>
  <c r="L1769" i="60"/>
  <c r="M1769" i="60"/>
  <c r="E1770" i="60"/>
  <c r="L1770" i="60"/>
  <c r="M1770" i="60"/>
  <c r="E1771" i="60"/>
  <c r="L1771" i="60"/>
  <c r="M1771" i="60"/>
  <c r="E1772" i="60"/>
  <c r="L1772" i="60"/>
  <c r="M1772" i="60"/>
  <c r="E1773" i="60"/>
  <c r="L1773" i="60"/>
  <c r="M1773" i="60"/>
  <c r="E1774" i="60"/>
  <c r="L1774" i="60"/>
  <c r="M1774" i="60"/>
  <c r="E1775" i="60"/>
  <c r="L1775" i="60"/>
  <c r="M1775" i="60"/>
  <c r="E1776" i="60"/>
  <c r="L1776" i="60"/>
  <c r="M1776" i="60"/>
  <c r="E1777" i="60"/>
  <c r="L1777" i="60"/>
  <c r="M1777" i="60"/>
  <c r="E1778" i="60"/>
  <c r="L1778" i="60"/>
  <c r="M1778" i="60"/>
  <c r="E1779" i="60"/>
  <c r="L1779" i="60"/>
  <c r="M1779" i="60"/>
  <c r="E1780" i="60"/>
  <c r="L1780" i="60"/>
  <c r="M1780" i="60"/>
  <c r="E1781" i="60"/>
  <c r="L1781" i="60"/>
  <c r="M1781" i="60"/>
  <c r="E1782" i="60"/>
  <c r="L1782" i="60"/>
  <c r="M1782" i="60"/>
  <c r="E1783" i="60"/>
  <c r="L1783" i="60"/>
  <c r="M1783" i="60"/>
  <c r="E1784" i="60"/>
  <c r="L1784" i="60"/>
  <c r="M1784" i="60"/>
  <c r="E1785" i="60"/>
  <c r="L1785" i="60"/>
  <c r="M1785" i="60"/>
  <c r="E1786" i="60"/>
  <c r="L1786" i="60"/>
  <c r="M1786" i="60"/>
  <c r="E1787" i="60"/>
  <c r="L1787" i="60"/>
  <c r="M1787" i="60"/>
  <c r="E1788" i="60"/>
  <c r="L1788" i="60"/>
  <c r="M1788" i="60"/>
  <c r="E1789" i="60"/>
  <c r="L1789" i="60"/>
  <c r="M1789" i="60"/>
  <c r="E1790" i="60"/>
  <c r="L1790" i="60"/>
  <c r="M1790" i="60"/>
  <c r="E1791" i="60"/>
  <c r="L1791" i="60"/>
  <c r="M1791" i="60"/>
  <c r="E1792" i="60"/>
  <c r="L1792" i="60"/>
  <c r="M1792" i="60"/>
  <c r="E1793" i="60"/>
  <c r="L1793" i="60"/>
  <c r="M1793" i="60"/>
  <c r="E1794" i="60"/>
  <c r="L1794" i="60"/>
  <c r="M1794" i="60"/>
  <c r="E1795" i="60"/>
  <c r="L1795" i="60"/>
  <c r="M1795" i="60"/>
  <c r="E1796" i="60"/>
  <c r="L1796" i="60"/>
  <c r="M1796" i="60"/>
  <c r="E1797" i="60"/>
  <c r="L1797" i="60"/>
  <c r="M1797" i="60"/>
  <c r="E1798" i="60"/>
  <c r="L1798" i="60"/>
  <c r="M1798" i="60"/>
  <c r="E1799" i="60"/>
  <c r="L1799" i="60"/>
  <c r="M1799" i="60"/>
  <c r="E1800" i="60"/>
  <c r="L1800" i="60"/>
  <c r="M1800" i="60"/>
  <c r="E1801" i="60"/>
  <c r="L1801" i="60"/>
  <c r="M1801" i="60"/>
  <c r="E1802" i="60"/>
  <c r="L1802" i="60"/>
  <c r="M1802" i="60"/>
  <c r="E1803" i="60"/>
  <c r="L1803" i="60"/>
  <c r="M1803" i="60"/>
  <c r="E1804" i="60"/>
  <c r="L1804" i="60"/>
  <c r="M1804" i="60"/>
  <c r="E1805" i="60"/>
  <c r="L1805" i="60"/>
  <c r="M1805" i="60"/>
  <c r="E1806" i="60"/>
  <c r="L1806" i="60"/>
  <c r="M1806" i="60"/>
  <c r="E1807" i="60"/>
  <c r="L1807" i="60"/>
  <c r="M1807" i="60"/>
  <c r="E1808" i="60"/>
  <c r="L1808" i="60"/>
  <c r="M1808" i="60"/>
  <c r="E1809" i="60"/>
  <c r="L1809" i="60"/>
  <c r="M1809" i="60"/>
  <c r="E1810" i="60"/>
  <c r="L1810" i="60"/>
  <c r="M1810" i="60"/>
  <c r="E1811" i="60"/>
  <c r="L1811" i="60"/>
  <c r="M1811" i="60"/>
  <c r="E1812" i="60"/>
  <c r="L1812" i="60"/>
  <c r="M1812" i="60"/>
  <c r="E1813" i="60"/>
  <c r="L1813" i="60"/>
  <c r="M1813" i="60"/>
  <c r="E1814" i="60"/>
  <c r="L1814" i="60"/>
  <c r="M1814" i="60"/>
  <c r="E1815" i="60"/>
  <c r="L1815" i="60"/>
  <c r="M1815" i="60"/>
  <c r="E1816" i="60"/>
  <c r="L1816" i="60"/>
  <c r="M1816" i="60"/>
  <c r="E1817" i="60"/>
  <c r="L1817" i="60"/>
  <c r="M1817" i="60"/>
  <c r="E1818" i="60"/>
  <c r="L1818" i="60"/>
  <c r="M1818" i="60"/>
  <c r="E1819" i="60"/>
  <c r="L1819" i="60"/>
  <c r="M1819" i="60"/>
  <c r="E1820" i="60"/>
  <c r="L1820" i="60"/>
  <c r="M1820" i="60"/>
  <c r="E1821" i="60"/>
  <c r="L1821" i="60"/>
  <c r="M1821" i="60"/>
  <c r="E1822" i="60"/>
  <c r="L1822" i="60"/>
  <c r="M1822" i="60"/>
  <c r="E1823" i="60"/>
  <c r="L1823" i="60"/>
  <c r="M1823" i="60"/>
  <c r="E1824" i="60"/>
  <c r="L1824" i="60"/>
  <c r="M1824" i="60"/>
  <c r="E1825" i="60"/>
  <c r="L1825" i="60"/>
  <c r="M1825" i="60"/>
  <c r="E1826" i="60"/>
  <c r="L1826" i="60"/>
  <c r="M1826" i="60"/>
  <c r="E1827" i="60"/>
  <c r="L1827" i="60"/>
  <c r="M1827" i="60"/>
  <c r="E1828" i="60"/>
  <c r="L1828" i="60"/>
  <c r="M1828" i="60"/>
  <c r="E1829" i="60"/>
  <c r="L1829" i="60"/>
  <c r="M1829" i="60"/>
  <c r="E1830" i="60"/>
  <c r="L1830" i="60"/>
  <c r="M1830" i="60"/>
  <c r="E1831" i="60"/>
  <c r="L1831" i="60"/>
  <c r="M1831" i="60"/>
  <c r="E1832" i="60"/>
  <c r="L1832" i="60"/>
  <c r="M1832" i="60"/>
  <c r="E1833" i="60"/>
  <c r="L1833" i="60"/>
  <c r="M1833" i="60"/>
  <c r="E1834" i="60"/>
  <c r="L1834" i="60"/>
  <c r="M1834" i="60"/>
  <c r="E1835" i="60"/>
  <c r="L1835" i="60"/>
  <c r="M1835" i="60"/>
  <c r="E1836" i="60"/>
  <c r="L1836" i="60"/>
  <c r="M1836" i="60"/>
  <c r="E1837" i="60"/>
  <c r="L1837" i="60"/>
  <c r="M1837" i="60"/>
  <c r="E1838" i="60"/>
  <c r="L1838" i="60"/>
  <c r="M1838" i="60"/>
  <c r="E1839" i="60"/>
  <c r="L1839" i="60"/>
  <c r="M1839" i="60"/>
  <c r="E1840" i="60"/>
  <c r="L1840" i="60"/>
  <c r="M1840" i="60"/>
  <c r="E1841" i="60"/>
  <c r="L1841" i="60"/>
  <c r="M1841" i="60"/>
  <c r="E1842" i="60"/>
  <c r="L1842" i="60"/>
  <c r="M1842" i="60"/>
  <c r="E1843" i="60"/>
  <c r="L1843" i="60"/>
  <c r="M1843" i="60"/>
  <c r="E1844" i="60"/>
  <c r="L1844" i="60"/>
  <c r="M1844" i="60"/>
  <c r="E1845" i="60"/>
  <c r="L1845" i="60"/>
  <c r="M1845" i="60"/>
  <c r="E1846" i="60"/>
  <c r="L1846" i="60"/>
  <c r="M1846" i="60"/>
  <c r="E1847" i="60"/>
  <c r="L1847" i="60"/>
  <c r="M1847" i="60"/>
  <c r="E1848" i="60"/>
  <c r="L1848" i="60"/>
  <c r="M1848" i="60"/>
  <c r="E1849" i="60"/>
  <c r="L1849" i="60"/>
  <c r="M1849" i="60"/>
  <c r="E1850" i="60"/>
  <c r="L1850" i="60"/>
  <c r="M1850" i="60"/>
  <c r="E1851" i="60"/>
  <c r="L1851" i="60"/>
  <c r="M1851" i="60"/>
  <c r="E1852" i="60"/>
  <c r="L1852" i="60"/>
  <c r="M1852" i="60"/>
  <c r="E1853" i="60"/>
  <c r="L1853" i="60"/>
  <c r="M1853" i="60"/>
  <c r="E1854" i="60"/>
  <c r="L1854" i="60"/>
  <c r="M1854" i="60"/>
  <c r="E1855" i="60"/>
  <c r="L1855" i="60"/>
  <c r="M1855" i="60"/>
  <c r="E1856" i="60"/>
  <c r="L1856" i="60"/>
  <c r="M1856" i="60"/>
  <c r="E1857" i="60"/>
  <c r="L1857" i="60"/>
  <c r="M1857" i="60"/>
  <c r="E1858" i="60"/>
  <c r="L1858" i="60"/>
  <c r="M1858" i="60"/>
  <c r="E1859" i="60"/>
  <c r="L1859" i="60"/>
  <c r="M1859" i="60"/>
  <c r="E1860" i="60"/>
  <c r="L1860" i="60"/>
  <c r="M1860" i="60"/>
  <c r="E1861" i="60"/>
  <c r="L1861" i="60"/>
  <c r="M1861" i="60"/>
  <c r="E1862" i="60"/>
  <c r="L1862" i="60"/>
  <c r="M1862" i="60"/>
  <c r="E1863" i="60"/>
  <c r="L1863" i="60"/>
  <c r="M1863" i="60"/>
  <c r="E1864" i="60"/>
  <c r="L1864" i="60"/>
  <c r="M1864" i="60"/>
  <c r="E1865" i="60"/>
  <c r="L1865" i="60"/>
  <c r="M1865" i="60"/>
  <c r="E1866" i="60"/>
  <c r="L1866" i="60"/>
  <c r="M1866" i="60"/>
  <c r="E1867" i="60"/>
  <c r="L1867" i="60"/>
  <c r="M1867" i="60"/>
  <c r="E1868" i="60"/>
  <c r="L1868" i="60"/>
  <c r="M1868" i="60"/>
  <c r="E1869" i="60"/>
  <c r="L1869" i="60"/>
  <c r="M1869" i="60"/>
  <c r="E1870" i="60"/>
  <c r="L1870" i="60"/>
  <c r="M1870" i="60"/>
  <c r="E1871" i="60"/>
  <c r="L1871" i="60"/>
  <c r="M1871" i="60"/>
  <c r="E1872" i="60"/>
  <c r="L1872" i="60"/>
  <c r="M1872" i="60"/>
  <c r="E1873" i="60"/>
  <c r="L1873" i="60"/>
  <c r="M1873" i="60"/>
  <c r="E1874" i="60"/>
  <c r="L1874" i="60"/>
  <c r="M1874" i="60"/>
  <c r="E1875" i="60"/>
  <c r="L1875" i="60"/>
  <c r="M1875" i="60"/>
  <c r="E1876" i="60"/>
  <c r="L1876" i="60"/>
  <c r="M1876" i="60"/>
  <c r="E1877" i="60"/>
  <c r="L1877" i="60"/>
  <c r="M1877" i="60"/>
  <c r="E1878" i="60"/>
  <c r="L1878" i="60"/>
  <c r="M1878" i="60"/>
  <c r="E1879" i="60"/>
  <c r="L1879" i="60"/>
  <c r="M1879" i="60"/>
  <c r="E1880" i="60"/>
  <c r="L1880" i="60"/>
  <c r="M1880" i="60"/>
  <c r="E1881" i="60"/>
  <c r="L1881" i="60"/>
  <c r="M1881" i="60"/>
  <c r="E1882" i="60"/>
  <c r="L1882" i="60"/>
  <c r="M1882" i="60"/>
  <c r="E1883" i="60"/>
  <c r="L1883" i="60"/>
  <c r="M1883" i="60"/>
  <c r="E1884" i="60"/>
  <c r="L1884" i="60"/>
  <c r="M1884" i="60"/>
  <c r="E1885" i="60"/>
  <c r="L1885" i="60"/>
  <c r="M1885" i="60"/>
  <c r="E1886" i="60"/>
  <c r="L1886" i="60"/>
  <c r="M1886" i="60"/>
  <c r="E1887" i="60"/>
  <c r="L1887" i="60"/>
  <c r="M1887" i="60"/>
  <c r="E1888" i="60"/>
  <c r="L1888" i="60"/>
  <c r="M1888" i="60"/>
  <c r="E1889" i="60"/>
  <c r="L1889" i="60"/>
  <c r="M1889" i="60"/>
  <c r="E1890" i="60"/>
  <c r="L1890" i="60"/>
  <c r="M1890" i="60"/>
  <c r="E1891" i="60"/>
  <c r="L1891" i="60"/>
  <c r="M1891" i="60"/>
  <c r="E1892" i="60"/>
  <c r="L1892" i="60"/>
  <c r="M1892" i="60"/>
  <c r="E1893" i="60"/>
  <c r="L1893" i="60"/>
  <c r="M1893" i="60"/>
  <c r="E1894" i="60"/>
  <c r="L1894" i="60"/>
  <c r="M1894" i="60"/>
  <c r="E1895" i="60"/>
  <c r="L1895" i="60"/>
  <c r="M1895" i="60"/>
  <c r="E1896" i="60"/>
  <c r="L1896" i="60"/>
  <c r="M1896" i="60"/>
  <c r="E1897" i="60"/>
  <c r="L1897" i="60"/>
  <c r="M1897" i="60"/>
  <c r="E1898" i="60"/>
  <c r="L1898" i="60"/>
  <c r="M1898" i="60"/>
  <c r="E1899" i="60"/>
  <c r="L1899" i="60"/>
  <c r="M1899" i="60"/>
  <c r="E1900" i="60"/>
  <c r="L1900" i="60"/>
  <c r="M1900" i="60"/>
  <c r="E1901" i="60"/>
  <c r="L1901" i="60"/>
  <c r="M1901" i="60"/>
  <c r="E1902" i="60"/>
  <c r="L1902" i="60"/>
  <c r="M1902" i="60"/>
  <c r="E1903" i="60"/>
  <c r="L1903" i="60"/>
  <c r="M1903" i="60"/>
  <c r="E1904" i="60"/>
  <c r="L1904" i="60"/>
  <c r="M1904" i="60"/>
  <c r="E1905" i="60"/>
  <c r="L1905" i="60"/>
  <c r="M1905" i="60"/>
  <c r="E1906" i="60"/>
  <c r="L1906" i="60"/>
  <c r="M1906" i="60"/>
  <c r="E1907" i="60"/>
  <c r="L1907" i="60"/>
  <c r="M1907" i="60"/>
  <c r="E1908" i="60"/>
  <c r="L1908" i="60"/>
  <c r="M1908" i="60"/>
  <c r="E1909" i="60"/>
  <c r="L1909" i="60"/>
  <c r="M1909" i="60"/>
  <c r="E1910" i="60"/>
  <c r="L1910" i="60"/>
  <c r="M1910" i="60"/>
  <c r="E1911" i="60"/>
  <c r="L1911" i="60"/>
  <c r="M1911" i="60"/>
  <c r="E1912" i="60"/>
  <c r="L1912" i="60"/>
  <c r="M1912" i="60"/>
  <c r="E1913" i="60"/>
  <c r="L1913" i="60"/>
  <c r="M1913" i="60"/>
  <c r="E1914" i="60"/>
  <c r="L1914" i="60"/>
  <c r="M1914" i="60"/>
  <c r="E1915" i="60"/>
  <c r="L1915" i="60"/>
  <c r="M1915" i="60"/>
  <c r="E1916" i="60"/>
  <c r="L1916" i="60"/>
  <c r="M1916" i="60"/>
  <c r="E1917" i="60"/>
  <c r="L1917" i="60"/>
  <c r="M1917" i="60"/>
  <c r="E1918" i="60"/>
  <c r="L1918" i="60"/>
  <c r="M1918" i="60"/>
  <c r="E1919" i="60"/>
  <c r="L1919" i="60"/>
  <c r="M1919" i="60"/>
  <c r="E1920" i="60"/>
  <c r="L1920" i="60"/>
  <c r="M1920" i="60"/>
  <c r="E1921" i="60"/>
  <c r="L1921" i="60"/>
  <c r="M1921" i="60"/>
  <c r="E1922" i="60"/>
  <c r="L1922" i="60"/>
  <c r="M1922" i="60"/>
  <c r="E1923" i="60"/>
  <c r="L1923" i="60"/>
  <c r="M1923" i="60"/>
  <c r="E1924" i="60"/>
  <c r="L1924" i="60"/>
  <c r="M1924" i="60"/>
  <c r="E1925" i="60"/>
  <c r="L1925" i="60"/>
  <c r="M1925" i="60"/>
  <c r="E1926" i="60"/>
  <c r="L1926" i="60"/>
  <c r="M1926" i="60"/>
  <c r="E1927" i="60"/>
  <c r="L1927" i="60"/>
  <c r="M1927" i="60"/>
  <c r="E1928" i="60"/>
  <c r="L1928" i="60"/>
  <c r="M1928" i="60"/>
  <c r="E1929" i="60"/>
  <c r="L1929" i="60"/>
  <c r="M1929" i="60"/>
  <c r="E1930" i="60"/>
  <c r="L1930" i="60"/>
  <c r="M1930" i="60"/>
  <c r="E1931" i="60"/>
  <c r="L1931" i="60"/>
  <c r="M1931" i="60"/>
  <c r="E1932" i="60"/>
  <c r="L1932" i="60"/>
  <c r="M1932" i="60"/>
  <c r="E1933" i="60"/>
  <c r="L1933" i="60"/>
  <c r="M1933" i="60"/>
  <c r="E1934" i="60"/>
  <c r="L1934" i="60"/>
  <c r="M1934" i="60"/>
  <c r="E1935" i="60"/>
  <c r="L1935" i="60"/>
  <c r="M1935" i="60"/>
  <c r="E1936" i="60"/>
  <c r="L1936" i="60"/>
  <c r="M1936" i="60"/>
  <c r="E1937" i="60"/>
  <c r="L1937" i="60"/>
  <c r="M1937" i="60"/>
  <c r="E1938" i="60"/>
  <c r="L1938" i="60"/>
  <c r="M1938" i="60"/>
  <c r="E1939" i="60"/>
  <c r="L1939" i="60"/>
  <c r="M1939" i="60"/>
  <c r="E1940" i="60"/>
  <c r="L1940" i="60"/>
  <c r="M1940" i="60"/>
  <c r="E1941" i="60"/>
  <c r="L1941" i="60"/>
  <c r="M1941" i="60"/>
  <c r="E1942" i="60"/>
  <c r="L1942" i="60"/>
  <c r="M1942" i="60"/>
  <c r="E1943" i="60"/>
  <c r="L1943" i="60"/>
  <c r="M1943" i="60"/>
  <c r="E1944" i="60"/>
  <c r="L1944" i="60"/>
  <c r="M1944" i="60"/>
  <c r="E1945" i="60"/>
  <c r="L1945" i="60"/>
  <c r="M1945" i="60"/>
  <c r="E1946" i="60"/>
  <c r="L1946" i="60"/>
  <c r="M1946" i="60"/>
  <c r="E1947" i="60"/>
  <c r="L1947" i="60"/>
  <c r="M1947" i="60"/>
  <c r="E1948" i="60"/>
  <c r="L1948" i="60"/>
  <c r="M1948" i="60"/>
  <c r="E1949" i="60"/>
  <c r="L1949" i="60"/>
  <c r="M1949" i="60"/>
  <c r="E1950" i="60"/>
  <c r="L1950" i="60"/>
  <c r="M1950" i="60"/>
  <c r="E1951" i="60"/>
  <c r="L1951" i="60"/>
  <c r="M1951" i="60"/>
  <c r="E1952" i="60"/>
  <c r="L1952" i="60"/>
  <c r="M1952" i="60"/>
  <c r="E1953" i="60"/>
  <c r="L1953" i="60"/>
  <c r="M1953" i="60"/>
  <c r="E1954" i="60"/>
  <c r="L1954" i="60"/>
  <c r="M1954" i="60"/>
  <c r="E1955" i="60"/>
  <c r="L1955" i="60"/>
  <c r="M1955" i="60"/>
  <c r="E1956" i="60"/>
  <c r="L1956" i="60"/>
  <c r="M1956" i="60"/>
  <c r="E1957" i="60"/>
  <c r="L1957" i="60"/>
  <c r="M1957" i="60"/>
  <c r="E1958" i="60"/>
  <c r="L1958" i="60"/>
  <c r="M1958" i="60"/>
  <c r="E1959" i="60"/>
  <c r="L1959" i="60"/>
  <c r="M1959" i="60"/>
  <c r="E1960" i="60"/>
  <c r="L1960" i="60"/>
  <c r="M1960" i="60"/>
  <c r="E1961" i="60"/>
  <c r="L1961" i="60"/>
  <c r="M1961" i="60"/>
  <c r="E1962" i="60"/>
  <c r="L1962" i="60"/>
  <c r="M1962" i="60"/>
  <c r="E1963" i="60"/>
  <c r="L1963" i="60"/>
  <c r="M1963" i="60"/>
  <c r="E1964" i="60"/>
  <c r="L1964" i="60"/>
  <c r="M1964" i="60"/>
  <c r="E1965" i="60"/>
  <c r="L1965" i="60"/>
  <c r="M1965" i="60"/>
  <c r="E1966" i="60"/>
  <c r="L1966" i="60"/>
  <c r="M1966" i="60"/>
  <c r="E1967" i="60"/>
  <c r="L1967" i="60"/>
  <c r="M1967" i="60"/>
  <c r="E1968" i="60"/>
  <c r="L1968" i="60"/>
  <c r="M1968" i="60"/>
  <c r="E1969" i="60"/>
  <c r="L1969" i="60"/>
  <c r="M1969" i="60"/>
  <c r="E1970" i="60"/>
  <c r="L1970" i="60"/>
  <c r="M1970" i="60"/>
  <c r="E1971" i="60"/>
  <c r="L1971" i="60"/>
  <c r="M1971" i="60"/>
  <c r="E1972" i="60"/>
  <c r="L1972" i="60"/>
  <c r="M1972" i="60"/>
  <c r="E1973" i="60"/>
  <c r="L1973" i="60"/>
  <c r="M1973" i="60"/>
  <c r="E1974" i="60"/>
  <c r="L1974" i="60"/>
  <c r="M1974" i="60"/>
  <c r="E1975" i="60"/>
  <c r="L1975" i="60"/>
  <c r="M1975" i="60"/>
  <c r="E1976" i="60"/>
  <c r="L1976" i="60"/>
  <c r="M1976" i="60"/>
  <c r="E1977" i="60"/>
  <c r="L1977" i="60"/>
  <c r="M1977" i="60"/>
  <c r="E1978" i="60"/>
  <c r="L1978" i="60"/>
  <c r="M1978" i="60"/>
  <c r="E1979" i="60"/>
  <c r="L1979" i="60"/>
  <c r="M1979" i="60"/>
  <c r="E1980" i="60"/>
  <c r="L1980" i="60"/>
  <c r="M1980" i="60"/>
  <c r="E1981" i="60"/>
  <c r="L1981" i="60"/>
  <c r="M1981" i="60"/>
  <c r="E1982" i="60"/>
  <c r="L1982" i="60"/>
  <c r="M1982" i="60"/>
  <c r="E1983" i="60"/>
  <c r="L1983" i="60"/>
  <c r="M1983" i="60"/>
  <c r="E1984" i="60"/>
  <c r="L1984" i="60"/>
  <c r="M1984" i="60"/>
  <c r="E1985" i="60"/>
  <c r="L1985" i="60"/>
  <c r="M1985" i="60"/>
  <c r="E1986" i="60"/>
  <c r="L1986" i="60"/>
  <c r="M1986" i="60"/>
  <c r="E1987" i="60"/>
  <c r="L1987" i="60"/>
  <c r="M1987" i="60"/>
  <c r="E1988" i="60"/>
  <c r="L1988" i="60"/>
  <c r="M1988" i="60"/>
  <c r="E1989" i="60"/>
  <c r="L1989" i="60"/>
  <c r="M1989" i="60"/>
  <c r="E1990" i="60"/>
  <c r="L1990" i="60"/>
  <c r="M1990" i="60"/>
  <c r="E1991" i="60"/>
  <c r="L1991" i="60"/>
  <c r="M1991" i="60"/>
  <c r="E1992" i="60"/>
  <c r="L1992" i="60"/>
  <c r="M1992" i="60"/>
  <c r="E1993" i="60"/>
  <c r="L1993" i="60"/>
  <c r="M1993" i="60"/>
  <c r="E1994" i="60"/>
  <c r="L1994" i="60"/>
  <c r="M1994" i="60"/>
  <c r="E1995" i="60"/>
  <c r="L1995" i="60"/>
  <c r="M1995" i="60"/>
  <c r="E1996" i="60"/>
  <c r="L1996" i="60"/>
  <c r="M1996" i="60"/>
  <c r="E1997" i="60"/>
  <c r="L1997" i="60"/>
  <c r="M1997" i="60"/>
  <c r="E1998" i="60"/>
  <c r="L1998" i="60"/>
  <c r="M1998" i="60"/>
  <c r="E1999" i="60"/>
  <c r="L1999" i="60"/>
  <c r="M1999" i="60"/>
  <c r="E2000" i="60"/>
  <c r="L2000" i="60"/>
  <c r="M2000" i="60"/>
  <c r="E2001" i="60"/>
  <c r="L2001" i="60"/>
  <c r="M2001" i="60"/>
  <c r="E2002" i="60"/>
  <c r="L2002" i="60"/>
  <c r="M2002" i="60"/>
  <c r="E2003" i="60"/>
  <c r="L2003" i="60"/>
  <c r="M2003" i="60"/>
  <c r="E2004" i="60"/>
  <c r="L2004" i="60"/>
  <c r="M2004" i="60"/>
  <c r="E2005" i="60"/>
  <c r="L2005" i="60"/>
  <c r="M2005" i="60"/>
  <c r="E2006" i="60"/>
  <c r="L2006" i="60"/>
  <c r="M2006" i="60"/>
  <c r="E2007" i="60"/>
  <c r="L2007" i="60"/>
  <c r="M2007" i="60"/>
  <c r="E2008" i="60"/>
  <c r="L2008" i="60"/>
  <c r="M2008" i="60"/>
  <c r="E2009" i="60"/>
  <c r="L2009" i="60"/>
  <c r="M2009" i="60"/>
  <c r="E2010" i="60"/>
  <c r="L2010" i="60"/>
  <c r="M2010" i="60"/>
  <c r="E2011" i="60"/>
  <c r="L2011" i="60"/>
  <c r="M2011" i="60"/>
  <c r="E2012" i="60"/>
  <c r="L2012" i="60"/>
  <c r="M2012" i="60"/>
  <c r="E2013" i="60"/>
  <c r="L2013" i="60"/>
  <c r="M2013" i="60"/>
  <c r="E2014" i="60"/>
  <c r="L2014" i="60"/>
  <c r="M2014" i="60"/>
  <c r="E2015" i="60"/>
  <c r="L2015" i="60"/>
  <c r="M2015" i="60"/>
  <c r="E2016" i="60"/>
  <c r="L2016" i="60"/>
  <c r="M2016" i="60"/>
  <c r="E2017" i="60"/>
  <c r="L2017" i="60"/>
  <c r="M2017" i="60"/>
  <c r="E2018" i="60"/>
  <c r="L2018" i="60"/>
  <c r="M2018" i="60"/>
  <c r="E2019" i="60"/>
  <c r="L2019" i="60"/>
  <c r="M2019" i="60"/>
  <c r="E2020" i="60"/>
  <c r="L2020" i="60"/>
  <c r="M2020" i="60"/>
  <c r="E2021" i="60"/>
  <c r="L2021" i="60"/>
  <c r="M2021" i="60"/>
  <c r="E2022" i="60"/>
  <c r="L2022" i="60"/>
  <c r="M2022" i="60"/>
  <c r="E2023" i="60"/>
  <c r="L2023" i="60"/>
  <c r="M2023" i="60"/>
  <c r="E2024" i="60"/>
  <c r="L2024" i="60"/>
  <c r="M2024" i="60"/>
  <c r="E2025" i="60"/>
  <c r="L2025" i="60"/>
  <c r="M2025" i="60"/>
  <c r="E2026" i="60"/>
  <c r="L2026" i="60"/>
  <c r="M2026" i="60"/>
  <c r="E2027" i="60"/>
  <c r="L2027" i="60"/>
  <c r="M2027" i="60"/>
  <c r="E2028" i="60"/>
  <c r="L2028" i="60"/>
  <c r="M2028" i="60"/>
  <c r="E2029" i="60"/>
  <c r="L2029" i="60"/>
  <c r="M2029" i="60"/>
  <c r="E2030" i="60"/>
  <c r="L2030" i="60"/>
  <c r="M2030" i="60"/>
  <c r="E2031" i="60"/>
  <c r="L2031" i="60"/>
  <c r="M2031" i="60"/>
  <c r="E2032" i="60"/>
  <c r="L2032" i="60"/>
  <c r="M2032" i="60"/>
  <c r="E2033" i="60"/>
  <c r="L2033" i="60"/>
  <c r="M2033" i="60"/>
  <c r="E2034" i="60"/>
  <c r="L2034" i="60"/>
  <c r="M2034" i="60"/>
  <c r="E2035" i="60"/>
  <c r="L2035" i="60"/>
  <c r="M2035" i="60"/>
  <c r="E2036" i="60"/>
  <c r="L2036" i="60"/>
  <c r="M2036" i="60"/>
  <c r="E2037" i="60"/>
  <c r="L2037" i="60"/>
  <c r="M2037" i="60"/>
  <c r="E2038" i="60"/>
  <c r="L2038" i="60"/>
  <c r="M2038" i="60"/>
  <c r="E2039" i="60"/>
  <c r="L2039" i="60"/>
  <c r="M2039" i="60"/>
  <c r="E2040" i="60"/>
  <c r="L2040" i="60"/>
  <c r="M2040" i="60"/>
  <c r="E2041" i="60"/>
  <c r="L2041" i="60"/>
  <c r="M2041" i="60"/>
  <c r="E2042" i="60"/>
  <c r="L2042" i="60"/>
  <c r="M2042" i="60"/>
  <c r="E2043" i="60"/>
  <c r="L2043" i="60"/>
  <c r="M2043" i="60"/>
  <c r="E2044" i="60"/>
  <c r="L2044" i="60"/>
  <c r="M2044" i="60"/>
  <c r="E2045" i="60"/>
  <c r="L2045" i="60"/>
  <c r="M2045" i="60"/>
  <c r="E2046" i="60"/>
  <c r="L2046" i="60"/>
  <c r="M2046" i="60"/>
  <c r="E2047" i="60"/>
  <c r="L2047" i="60"/>
  <c r="M2047" i="60"/>
  <c r="E2048" i="60"/>
  <c r="L2048" i="60"/>
  <c r="M2048" i="60"/>
  <c r="E2049" i="60"/>
  <c r="L2049" i="60"/>
  <c r="M2049" i="60"/>
  <c r="E2050" i="60"/>
  <c r="L2050" i="60"/>
  <c r="M2050" i="60"/>
  <c r="E2051" i="60"/>
  <c r="L2051" i="60"/>
  <c r="M2051" i="60"/>
  <c r="E2052" i="60"/>
  <c r="L2052" i="60"/>
  <c r="M2052" i="60"/>
  <c r="E2053" i="60"/>
  <c r="L2053" i="60"/>
  <c r="M2053" i="60"/>
  <c r="E2054" i="60"/>
  <c r="L2054" i="60"/>
  <c r="M2054" i="60"/>
  <c r="E2055" i="60"/>
  <c r="L2055" i="60"/>
  <c r="M2055" i="60"/>
  <c r="E2056" i="60"/>
  <c r="L2056" i="60"/>
  <c r="M2056" i="60"/>
  <c r="E2057" i="60"/>
  <c r="L2057" i="60"/>
  <c r="M2057" i="60"/>
  <c r="E2058" i="60"/>
  <c r="L2058" i="60"/>
  <c r="M2058" i="60"/>
  <c r="E2059" i="60"/>
  <c r="L2059" i="60"/>
  <c r="M2059" i="60"/>
  <c r="E2060" i="60"/>
  <c r="L2060" i="60"/>
  <c r="M2060" i="60"/>
  <c r="E2061" i="60"/>
  <c r="L2061" i="60"/>
  <c r="M2061" i="60"/>
  <c r="E2062" i="60"/>
  <c r="L2062" i="60"/>
  <c r="M2062" i="60"/>
  <c r="E2063" i="60"/>
  <c r="L2063" i="60"/>
  <c r="M2063" i="60"/>
  <c r="E2064" i="60"/>
  <c r="L2064" i="60"/>
  <c r="M2064" i="60"/>
  <c r="E2065" i="60"/>
  <c r="L2065" i="60"/>
  <c r="M2065" i="60"/>
  <c r="E2066" i="60"/>
  <c r="L2066" i="60"/>
  <c r="M2066" i="60"/>
  <c r="E2067" i="60"/>
  <c r="L2067" i="60"/>
  <c r="M2067" i="60"/>
  <c r="E2068" i="60"/>
  <c r="L2068" i="60"/>
  <c r="M2068" i="60"/>
  <c r="E2069" i="60"/>
  <c r="L2069" i="60"/>
  <c r="M2069" i="60"/>
  <c r="E2070" i="60"/>
  <c r="L2070" i="60"/>
  <c r="M2070" i="60"/>
  <c r="E2071" i="60"/>
  <c r="L2071" i="60"/>
  <c r="M2071" i="60"/>
  <c r="E2072" i="60"/>
  <c r="L2072" i="60"/>
  <c r="M2072" i="60"/>
  <c r="E2073" i="60"/>
  <c r="L2073" i="60"/>
  <c r="M2073" i="60"/>
  <c r="E2074" i="60"/>
  <c r="L2074" i="60"/>
  <c r="M2074" i="60"/>
  <c r="E2075" i="60"/>
  <c r="L2075" i="60"/>
  <c r="M2075" i="60"/>
  <c r="E2076" i="60"/>
  <c r="L2076" i="60"/>
  <c r="M2076" i="60"/>
  <c r="E2077" i="60"/>
  <c r="L2077" i="60"/>
  <c r="M2077" i="60"/>
  <c r="E2078" i="60"/>
  <c r="L2078" i="60"/>
  <c r="M2078" i="60"/>
  <c r="E2079" i="60"/>
  <c r="L2079" i="60"/>
  <c r="M2079" i="60"/>
  <c r="E2080" i="60"/>
  <c r="L2080" i="60"/>
  <c r="M2080" i="60"/>
  <c r="E2081" i="60"/>
  <c r="L2081" i="60"/>
  <c r="M2081" i="60"/>
  <c r="E2082" i="60"/>
  <c r="L2082" i="60"/>
  <c r="M2082" i="60"/>
  <c r="E2083" i="60"/>
  <c r="L2083" i="60"/>
  <c r="M2083" i="60"/>
  <c r="E2084" i="60"/>
  <c r="L2084" i="60"/>
  <c r="M2084" i="60"/>
  <c r="E2085" i="60"/>
  <c r="L2085" i="60"/>
  <c r="M2085" i="60"/>
  <c r="E2086" i="60"/>
  <c r="L2086" i="60"/>
  <c r="M2086" i="60"/>
  <c r="E2087" i="60"/>
  <c r="L2087" i="60"/>
  <c r="M2087" i="60"/>
  <c r="E2088" i="60"/>
  <c r="L2088" i="60"/>
  <c r="M2088" i="60"/>
  <c r="E2089" i="60"/>
  <c r="L2089" i="60"/>
  <c r="M2089" i="60"/>
  <c r="E2090" i="60"/>
  <c r="L2090" i="60"/>
  <c r="M2090" i="60"/>
  <c r="E2091" i="60"/>
  <c r="L2091" i="60"/>
  <c r="M2091" i="60"/>
  <c r="E2092" i="60"/>
  <c r="L2092" i="60"/>
  <c r="M2092" i="60"/>
  <c r="E2093" i="60"/>
  <c r="L2093" i="60"/>
  <c r="M2093" i="60"/>
  <c r="E2094" i="60"/>
  <c r="L2094" i="60"/>
  <c r="M2094" i="60"/>
  <c r="E2095" i="60"/>
  <c r="L2095" i="60"/>
  <c r="M2095" i="60"/>
  <c r="E2096" i="60"/>
  <c r="L2096" i="60"/>
  <c r="M2096" i="60"/>
  <c r="E2097" i="60"/>
  <c r="L2097" i="60"/>
  <c r="M2097" i="60"/>
  <c r="E2098" i="60"/>
  <c r="L2098" i="60"/>
  <c r="M2098" i="60"/>
  <c r="E2099" i="60"/>
  <c r="L2099" i="60"/>
  <c r="M2099" i="60"/>
  <c r="E2100" i="60"/>
  <c r="L2100" i="60"/>
  <c r="M2100" i="60"/>
  <c r="E2101" i="60"/>
  <c r="L2101" i="60"/>
  <c r="M2101" i="60"/>
  <c r="E2102" i="60"/>
  <c r="L2102" i="60"/>
  <c r="M2102" i="60"/>
  <c r="E2103" i="60"/>
  <c r="L2103" i="60"/>
  <c r="M2103" i="60"/>
  <c r="E2104" i="60"/>
  <c r="L2104" i="60"/>
  <c r="M2104" i="60"/>
  <c r="E2105" i="60"/>
  <c r="L2105" i="60"/>
  <c r="M2105" i="60"/>
  <c r="E2106" i="60"/>
  <c r="L2106" i="60"/>
  <c r="M2106" i="60"/>
  <c r="E2107" i="60"/>
  <c r="L2107" i="60"/>
  <c r="M2107" i="60"/>
  <c r="E2108" i="60"/>
  <c r="L2108" i="60"/>
  <c r="M2108" i="60"/>
  <c r="E2109" i="60"/>
  <c r="L2109" i="60"/>
  <c r="M2109" i="60"/>
  <c r="E2110" i="60"/>
  <c r="L2110" i="60"/>
  <c r="M2110" i="60"/>
  <c r="E2111" i="60"/>
  <c r="L2111" i="60"/>
  <c r="M2111" i="60"/>
  <c r="E2112" i="60"/>
  <c r="L2112" i="60"/>
  <c r="M2112" i="60"/>
  <c r="E2113" i="60"/>
  <c r="L2113" i="60"/>
  <c r="M2113" i="60"/>
  <c r="E2114" i="60"/>
  <c r="L2114" i="60"/>
  <c r="M2114" i="60"/>
  <c r="E2115" i="60"/>
  <c r="L2115" i="60"/>
  <c r="M2115" i="60"/>
  <c r="E2116" i="60"/>
  <c r="L2116" i="60"/>
  <c r="M2116" i="60"/>
  <c r="E2117" i="60"/>
  <c r="L2117" i="60"/>
  <c r="M2117" i="60"/>
  <c r="E2118" i="60"/>
  <c r="L2118" i="60"/>
  <c r="M2118" i="60"/>
  <c r="E2119" i="60"/>
  <c r="L2119" i="60"/>
  <c r="M2119" i="60"/>
  <c r="E2120" i="60"/>
  <c r="L2120" i="60"/>
  <c r="M2120" i="60"/>
  <c r="E2121" i="60"/>
  <c r="L2121" i="60"/>
  <c r="M2121" i="60"/>
  <c r="E2122" i="60"/>
  <c r="L2122" i="60"/>
  <c r="M2122" i="60"/>
  <c r="E2123" i="60"/>
  <c r="L2123" i="60"/>
  <c r="M2123" i="60"/>
  <c r="E2124" i="60"/>
  <c r="L2124" i="60"/>
  <c r="M2124" i="60"/>
  <c r="E2125" i="60"/>
  <c r="L2125" i="60"/>
  <c r="M2125" i="60"/>
  <c r="E2126" i="60"/>
  <c r="L2126" i="60"/>
  <c r="M2126" i="60"/>
  <c r="E2127" i="60"/>
  <c r="L2127" i="60"/>
  <c r="M2127" i="60"/>
  <c r="E2128" i="60"/>
  <c r="L2128" i="60"/>
  <c r="M2128" i="60"/>
  <c r="E2129" i="60"/>
  <c r="L2129" i="60"/>
  <c r="M2129" i="60"/>
  <c r="E2130" i="60"/>
  <c r="L2130" i="60"/>
  <c r="M2130" i="60"/>
  <c r="E2131" i="60"/>
  <c r="L2131" i="60"/>
  <c r="M2131" i="60"/>
  <c r="E2132" i="60"/>
  <c r="L2132" i="60"/>
  <c r="M2132" i="60"/>
  <c r="E2133" i="60"/>
  <c r="L2133" i="60"/>
  <c r="M2133" i="60"/>
  <c r="E2134" i="60"/>
  <c r="L2134" i="60"/>
  <c r="M2134" i="60"/>
  <c r="E2135" i="60"/>
  <c r="L2135" i="60"/>
  <c r="M2135" i="60"/>
  <c r="E2136" i="60"/>
  <c r="L2136" i="60"/>
  <c r="M2136" i="60"/>
  <c r="E2137" i="60"/>
  <c r="L2137" i="60"/>
  <c r="M2137" i="60"/>
  <c r="E2138" i="60"/>
  <c r="L2138" i="60"/>
  <c r="M2138" i="60"/>
  <c r="E2139" i="60"/>
  <c r="L2139" i="60"/>
  <c r="M2139" i="60"/>
  <c r="E2140" i="60"/>
  <c r="L2140" i="60"/>
  <c r="M2140" i="60"/>
  <c r="E2141" i="60"/>
  <c r="L2141" i="60"/>
  <c r="M2141" i="60"/>
  <c r="E2142" i="60"/>
  <c r="L2142" i="60"/>
  <c r="M2142" i="60"/>
  <c r="E2143" i="60"/>
  <c r="L2143" i="60"/>
  <c r="M2143" i="60"/>
  <c r="E2144" i="60"/>
  <c r="L2144" i="60"/>
  <c r="M2144" i="60"/>
  <c r="E2145" i="60"/>
  <c r="L2145" i="60"/>
  <c r="M2145" i="60"/>
  <c r="E2146" i="60"/>
  <c r="L2146" i="60"/>
  <c r="M2146" i="60"/>
  <c r="E2147" i="60"/>
  <c r="L2147" i="60"/>
  <c r="M2147" i="60"/>
  <c r="E2148" i="60"/>
  <c r="L2148" i="60"/>
  <c r="M2148" i="60"/>
  <c r="E2149" i="60"/>
  <c r="L2149" i="60"/>
  <c r="M2149" i="60"/>
  <c r="E2150" i="60"/>
  <c r="L2150" i="60"/>
  <c r="M2150" i="60"/>
  <c r="E2151" i="60"/>
  <c r="L2151" i="60"/>
  <c r="M2151" i="60"/>
  <c r="E2152" i="60"/>
  <c r="L2152" i="60"/>
  <c r="M2152" i="60"/>
  <c r="E2153" i="60"/>
  <c r="L2153" i="60"/>
  <c r="M2153" i="60"/>
  <c r="E2154" i="60"/>
  <c r="L2154" i="60"/>
  <c r="M2154" i="60"/>
  <c r="E2155" i="60"/>
  <c r="L2155" i="60"/>
  <c r="M2155" i="60"/>
  <c r="E2156" i="60"/>
  <c r="L2156" i="60"/>
  <c r="M2156" i="60"/>
  <c r="E2157" i="60"/>
  <c r="L2157" i="60"/>
  <c r="M2157" i="60"/>
  <c r="E2158" i="60"/>
  <c r="L2158" i="60"/>
  <c r="M2158" i="60"/>
  <c r="E2159" i="60"/>
  <c r="L2159" i="60"/>
  <c r="M2159" i="60"/>
  <c r="E2160" i="60"/>
  <c r="L2160" i="60"/>
  <c r="M2160" i="60"/>
  <c r="E2161" i="60"/>
  <c r="L2161" i="60"/>
  <c r="M2161" i="60"/>
  <c r="E2162" i="60"/>
  <c r="L2162" i="60"/>
  <c r="M2162" i="60"/>
  <c r="E2163" i="60"/>
  <c r="L2163" i="60"/>
  <c r="M2163" i="60"/>
  <c r="E2164" i="60"/>
  <c r="L2164" i="60"/>
  <c r="M2164" i="60"/>
  <c r="E2165" i="60"/>
  <c r="L2165" i="60"/>
  <c r="M2165" i="60"/>
  <c r="E2166" i="60"/>
  <c r="L2166" i="60"/>
  <c r="M2166" i="60"/>
  <c r="E2167" i="60"/>
  <c r="L2167" i="60"/>
  <c r="M2167" i="60"/>
  <c r="E2168" i="60"/>
  <c r="L2168" i="60"/>
  <c r="M2168" i="60"/>
  <c r="E2169" i="60"/>
  <c r="L2169" i="60"/>
  <c r="M2169" i="60"/>
  <c r="E2170" i="60"/>
  <c r="L2170" i="60"/>
  <c r="M2170" i="60"/>
  <c r="E2171" i="60"/>
  <c r="L2171" i="60"/>
  <c r="M2171" i="60"/>
  <c r="E2172" i="60"/>
  <c r="L2172" i="60"/>
  <c r="M2172" i="60"/>
  <c r="E2173" i="60"/>
  <c r="L2173" i="60"/>
  <c r="M2173" i="60"/>
  <c r="E2174" i="60"/>
  <c r="L2174" i="60"/>
  <c r="M2174" i="60"/>
  <c r="E2175" i="60"/>
  <c r="L2175" i="60"/>
  <c r="M2175" i="60"/>
  <c r="E2176" i="60"/>
  <c r="L2176" i="60"/>
  <c r="M2176" i="60"/>
  <c r="E2177" i="60"/>
  <c r="L2177" i="60"/>
  <c r="M2177" i="60"/>
  <c r="E2178" i="60"/>
  <c r="L2178" i="60"/>
  <c r="M2178" i="60"/>
  <c r="E2179" i="60"/>
  <c r="L2179" i="60"/>
  <c r="M2179" i="60"/>
  <c r="E2180" i="60"/>
  <c r="L2180" i="60"/>
  <c r="M2180" i="60"/>
  <c r="E2181" i="60"/>
  <c r="L2181" i="60"/>
  <c r="M2181" i="60"/>
  <c r="E2182" i="60"/>
  <c r="L2182" i="60"/>
  <c r="M2182" i="60"/>
  <c r="E2183" i="60"/>
  <c r="L2183" i="60"/>
  <c r="M2183" i="60"/>
  <c r="E2184" i="60"/>
  <c r="L2184" i="60"/>
  <c r="M2184" i="60"/>
  <c r="E2185" i="60"/>
  <c r="L2185" i="60"/>
  <c r="M2185" i="60"/>
  <c r="E2186" i="60"/>
  <c r="L2186" i="60"/>
  <c r="M2186" i="60"/>
  <c r="E2187" i="60"/>
  <c r="L2187" i="60"/>
  <c r="M2187" i="60"/>
  <c r="E2188" i="60"/>
  <c r="L2188" i="60"/>
  <c r="M2188" i="60"/>
  <c r="E2189" i="60"/>
  <c r="L2189" i="60"/>
  <c r="M2189" i="60"/>
  <c r="E2190" i="60"/>
  <c r="L2190" i="60"/>
  <c r="M2190" i="60"/>
  <c r="E2191" i="60"/>
  <c r="L2191" i="60"/>
  <c r="M2191" i="60"/>
  <c r="E2192" i="60"/>
  <c r="L2192" i="60"/>
  <c r="M2192" i="60"/>
  <c r="E2193" i="60"/>
  <c r="L2193" i="60"/>
  <c r="M2193" i="60"/>
  <c r="E2194" i="60"/>
  <c r="L2194" i="60"/>
  <c r="M2194" i="60"/>
  <c r="E2195" i="60"/>
  <c r="L2195" i="60"/>
  <c r="M2195" i="60"/>
  <c r="E2196" i="60"/>
  <c r="L2196" i="60"/>
  <c r="M2196" i="60"/>
  <c r="E2197" i="60"/>
  <c r="L2197" i="60"/>
  <c r="M2197" i="60"/>
  <c r="E2198" i="60"/>
  <c r="L2198" i="60"/>
  <c r="M2198" i="60"/>
  <c r="E2199" i="60"/>
  <c r="L2199" i="60"/>
  <c r="M2199" i="60"/>
  <c r="E2200" i="60"/>
  <c r="L2200" i="60"/>
  <c r="M2200" i="60"/>
  <c r="E2201" i="60"/>
  <c r="L2201" i="60"/>
  <c r="M2201" i="60"/>
  <c r="E2202" i="60"/>
  <c r="L2202" i="60"/>
  <c r="M2202" i="60"/>
  <c r="E2203" i="60"/>
  <c r="L2203" i="60"/>
  <c r="M2203" i="60"/>
  <c r="E2204" i="60"/>
  <c r="L2204" i="60"/>
  <c r="M2204" i="60"/>
  <c r="E2205" i="60"/>
  <c r="L2205" i="60"/>
  <c r="M2205" i="60"/>
  <c r="E2206" i="60"/>
  <c r="L2206" i="60"/>
  <c r="M2206" i="60"/>
  <c r="E2207" i="60"/>
  <c r="L2207" i="60"/>
  <c r="M2207" i="60"/>
  <c r="E2208" i="60"/>
  <c r="L2208" i="60"/>
  <c r="M2208" i="60"/>
  <c r="E2209" i="60"/>
  <c r="L2209" i="60"/>
  <c r="M2209" i="60"/>
  <c r="E2210" i="60"/>
  <c r="L2210" i="60"/>
  <c r="M2210" i="60"/>
  <c r="E2211" i="60"/>
  <c r="L2211" i="60"/>
  <c r="M2211" i="60"/>
  <c r="E2212" i="60"/>
  <c r="L2212" i="60"/>
  <c r="M2212" i="60"/>
  <c r="E2213" i="60"/>
  <c r="L2213" i="60"/>
  <c r="M2213" i="60"/>
  <c r="E2214" i="60"/>
  <c r="L2214" i="60"/>
  <c r="M2214" i="60"/>
  <c r="E2215" i="60"/>
  <c r="L2215" i="60"/>
  <c r="M2215" i="60"/>
  <c r="E2216" i="60"/>
  <c r="L2216" i="60"/>
  <c r="M2216" i="60"/>
  <c r="E2217" i="60"/>
  <c r="L2217" i="60"/>
  <c r="M2217" i="60"/>
  <c r="E2218" i="60"/>
  <c r="L2218" i="60"/>
  <c r="M2218" i="60"/>
  <c r="E2219" i="60"/>
  <c r="L2219" i="60"/>
  <c r="M2219" i="60"/>
  <c r="E2220" i="60"/>
  <c r="L2220" i="60"/>
  <c r="M2220" i="60"/>
  <c r="E2221" i="60"/>
  <c r="L2221" i="60"/>
  <c r="M2221" i="60"/>
  <c r="E2222" i="60"/>
  <c r="L2222" i="60"/>
  <c r="M2222" i="60"/>
  <c r="E2223" i="60"/>
  <c r="L2223" i="60"/>
  <c r="M2223" i="60"/>
  <c r="E2224" i="60"/>
  <c r="L2224" i="60"/>
  <c r="M2224" i="60"/>
  <c r="E2225" i="60"/>
  <c r="L2225" i="60"/>
  <c r="M2225" i="60"/>
  <c r="E2226" i="60"/>
  <c r="L2226" i="60"/>
  <c r="M2226" i="60"/>
  <c r="E2227" i="60"/>
  <c r="L2227" i="60"/>
  <c r="M2227" i="60"/>
  <c r="E2228" i="60"/>
  <c r="L2228" i="60"/>
  <c r="M2228" i="60"/>
  <c r="E2229" i="60"/>
  <c r="L2229" i="60"/>
  <c r="M2229" i="60"/>
  <c r="E2230" i="60"/>
  <c r="L2230" i="60"/>
  <c r="M2230" i="60"/>
  <c r="E2231" i="60"/>
  <c r="L2231" i="60"/>
  <c r="M2231" i="60"/>
  <c r="E2232" i="60"/>
  <c r="L2232" i="60"/>
  <c r="M2232" i="60"/>
  <c r="E2233" i="60"/>
  <c r="L2233" i="60"/>
  <c r="M2233" i="60"/>
  <c r="E2234" i="60"/>
  <c r="L2234" i="60"/>
  <c r="M2234" i="60"/>
  <c r="E2235" i="60"/>
  <c r="L2235" i="60"/>
  <c r="M2235" i="60"/>
  <c r="E2236" i="60"/>
  <c r="L2236" i="60"/>
  <c r="M2236" i="60"/>
  <c r="E2237" i="60"/>
  <c r="L2237" i="60"/>
  <c r="M2237" i="60"/>
  <c r="E2238" i="60"/>
  <c r="L2238" i="60"/>
  <c r="M2238" i="60"/>
  <c r="E2239" i="60"/>
  <c r="L2239" i="60"/>
  <c r="M2239" i="60"/>
  <c r="E2240" i="60"/>
  <c r="L2240" i="60"/>
  <c r="M2240" i="60"/>
  <c r="E2241" i="60"/>
  <c r="L2241" i="60"/>
  <c r="M2241" i="60"/>
  <c r="E2242" i="60"/>
  <c r="L2242" i="60"/>
  <c r="M2242" i="60"/>
  <c r="E2243" i="60"/>
  <c r="L2243" i="60"/>
  <c r="M2243" i="60"/>
  <c r="E2244" i="60"/>
  <c r="L2244" i="60"/>
  <c r="M2244" i="60"/>
  <c r="E2245" i="60"/>
  <c r="L2245" i="60"/>
  <c r="M2245" i="60"/>
  <c r="E2246" i="60"/>
  <c r="L2246" i="60"/>
  <c r="M2246" i="60"/>
  <c r="E2247" i="60"/>
  <c r="L2247" i="60"/>
  <c r="M2247" i="60"/>
  <c r="E2248" i="60"/>
  <c r="L2248" i="60"/>
  <c r="M2248" i="60"/>
  <c r="E2249" i="60"/>
  <c r="L2249" i="60"/>
  <c r="M2249" i="60"/>
  <c r="E2250" i="60"/>
  <c r="L2250" i="60"/>
  <c r="M2250" i="60"/>
  <c r="E2251" i="60"/>
  <c r="L2251" i="60"/>
  <c r="M2251" i="60"/>
  <c r="E2252" i="60"/>
  <c r="L2252" i="60"/>
  <c r="M2252" i="60"/>
  <c r="E2253" i="60"/>
  <c r="L2253" i="60"/>
  <c r="M2253" i="60"/>
  <c r="E2254" i="60"/>
  <c r="L2254" i="60"/>
  <c r="M2254" i="60"/>
  <c r="E2255" i="60"/>
  <c r="L2255" i="60"/>
  <c r="M2255" i="60"/>
  <c r="E2256" i="60"/>
  <c r="L2256" i="60"/>
  <c r="M2256" i="60"/>
  <c r="E2257" i="60"/>
  <c r="L2257" i="60"/>
  <c r="M2257" i="60"/>
  <c r="E2258" i="60"/>
  <c r="L2258" i="60"/>
  <c r="M2258" i="60"/>
  <c r="E2259" i="60"/>
  <c r="L2259" i="60"/>
  <c r="M2259" i="60"/>
  <c r="E2260" i="60"/>
  <c r="L2260" i="60"/>
  <c r="M2260" i="60"/>
  <c r="E2261" i="60"/>
  <c r="L2261" i="60"/>
  <c r="M2261" i="60"/>
  <c r="E2262" i="60"/>
  <c r="L2262" i="60"/>
  <c r="M2262" i="60"/>
  <c r="E2263" i="60"/>
  <c r="L2263" i="60"/>
  <c r="M2263" i="60"/>
  <c r="E2264" i="60"/>
  <c r="L2264" i="60"/>
  <c r="M2264" i="60"/>
  <c r="E2265" i="60"/>
  <c r="L2265" i="60"/>
  <c r="M2265" i="60"/>
  <c r="E2266" i="60"/>
  <c r="L2266" i="60"/>
  <c r="M2266" i="60"/>
  <c r="E2267" i="60"/>
  <c r="L2267" i="60"/>
  <c r="M2267" i="60"/>
  <c r="E2268" i="60"/>
  <c r="L2268" i="60"/>
  <c r="M2268" i="60"/>
  <c r="E2269" i="60"/>
  <c r="L2269" i="60"/>
  <c r="M2269" i="60"/>
  <c r="E2270" i="60"/>
  <c r="L2270" i="60"/>
  <c r="M2270" i="60"/>
  <c r="E2271" i="60"/>
  <c r="L2271" i="60"/>
  <c r="M2271" i="60"/>
  <c r="E2272" i="60"/>
  <c r="L2272" i="60"/>
  <c r="M2272" i="60"/>
  <c r="E2273" i="60"/>
  <c r="L2273" i="60"/>
  <c r="M2273" i="60"/>
  <c r="E2274" i="60"/>
  <c r="L2274" i="60"/>
  <c r="M2274" i="60"/>
  <c r="E2275" i="60"/>
  <c r="L2275" i="60"/>
  <c r="M2275" i="60"/>
  <c r="E2276" i="60"/>
  <c r="L2276" i="60"/>
  <c r="M2276" i="60"/>
  <c r="E2277" i="60"/>
  <c r="L2277" i="60"/>
  <c r="M2277" i="60"/>
  <c r="E2278" i="60"/>
  <c r="L2278" i="60"/>
  <c r="M2278" i="60"/>
  <c r="E2279" i="60"/>
  <c r="L2279" i="60"/>
  <c r="M2279" i="60"/>
  <c r="E2280" i="60"/>
  <c r="L2280" i="60"/>
  <c r="M2280" i="60"/>
  <c r="E2281" i="60"/>
  <c r="L2281" i="60"/>
  <c r="M2281" i="60"/>
  <c r="E2282" i="60"/>
  <c r="L2282" i="60"/>
  <c r="M2282" i="60"/>
  <c r="E2283" i="60"/>
  <c r="L2283" i="60"/>
  <c r="M2283" i="60"/>
  <c r="E2284" i="60"/>
  <c r="L2284" i="60"/>
  <c r="M2284" i="60"/>
  <c r="E2285" i="60"/>
  <c r="L2285" i="60"/>
  <c r="M2285" i="60"/>
  <c r="E2286" i="60"/>
  <c r="L2286" i="60"/>
  <c r="M2286" i="60"/>
  <c r="E2287" i="60"/>
  <c r="L2287" i="60"/>
  <c r="M2287" i="60"/>
  <c r="E2288" i="60"/>
  <c r="L2288" i="60"/>
  <c r="M2288" i="60"/>
  <c r="E2289" i="60"/>
  <c r="L2289" i="60"/>
  <c r="M2289" i="60"/>
  <c r="E2290" i="60"/>
  <c r="L2290" i="60"/>
  <c r="M2290" i="60"/>
  <c r="E2291" i="60"/>
  <c r="L2291" i="60"/>
  <c r="M2291" i="60"/>
  <c r="E2292" i="60"/>
  <c r="L2292" i="60"/>
  <c r="M2292" i="60"/>
  <c r="E2293" i="60"/>
  <c r="L2293" i="60"/>
  <c r="M2293" i="60"/>
  <c r="E2294" i="60"/>
  <c r="L2294" i="60"/>
  <c r="M2294" i="60"/>
  <c r="E2295" i="60"/>
  <c r="L2295" i="60"/>
  <c r="M2295" i="60"/>
  <c r="E2296" i="60"/>
  <c r="L2296" i="60"/>
  <c r="M2296" i="60"/>
  <c r="E2297" i="60"/>
  <c r="L2297" i="60"/>
  <c r="M2297" i="60"/>
  <c r="E2298" i="60"/>
  <c r="L2298" i="60"/>
  <c r="M2298" i="60"/>
  <c r="E2299" i="60"/>
  <c r="L2299" i="60"/>
  <c r="M2299" i="60"/>
  <c r="E2300" i="60"/>
  <c r="L2300" i="60"/>
  <c r="M2300" i="60"/>
  <c r="E2301" i="60"/>
  <c r="L2301" i="60"/>
  <c r="M2301" i="60"/>
  <c r="E2302" i="60"/>
  <c r="L2302" i="60"/>
  <c r="M2302" i="60"/>
  <c r="E2303" i="60"/>
  <c r="L2303" i="60"/>
  <c r="M2303" i="60"/>
  <c r="E2304" i="60"/>
  <c r="L2304" i="60"/>
  <c r="M2304" i="60"/>
  <c r="E2305" i="60"/>
  <c r="L2305" i="60"/>
  <c r="M2305" i="60"/>
  <c r="E2306" i="60"/>
  <c r="L2306" i="60"/>
  <c r="M2306" i="60"/>
  <c r="E2307" i="60"/>
  <c r="L2307" i="60"/>
  <c r="M2307" i="60"/>
  <c r="E2308" i="60"/>
  <c r="L2308" i="60"/>
  <c r="M2308" i="60"/>
  <c r="E2309" i="60"/>
  <c r="L2309" i="60"/>
  <c r="M2309" i="60"/>
  <c r="E2310" i="60"/>
  <c r="L2310" i="60"/>
  <c r="M2310" i="60"/>
  <c r="E2311" i="60"/>
  <c r="L2311" i="60"/>
  <c r="M2311" i="60"/>
  <c r="E2312" i="60"/>
  <c r="L2312" i="60"/>
  <c r="M2312" i="60"/>
  <c r="E2313" i="60"/>
  <c r="L2313" i="60"/>
  <c r="M2313" i="60"/>
  <c r="E2314" i="60"/>
  <c r="L2314" i="60"/>
  <c r="M2314" i="60"/>
  <c r="E2315" i="60"/>
  <c r="L2315" i="60"/>
  <c r="M2315" i="60"/>
  <c r="E2316" i="60"/>
  <c r="L2316" i="60"/>
  <c r="M2316" i="60"/>
  <c r="E2317" i="60"/>
  <c r="L2317" i="60"/>
  <c r="M2317" i="60"/>
  <c r="E2318" i="60"/>
  <c r="L2318" i="60"/>
  <c r="M2318" i="60"/>
  <c r="E2319" i="60"/>
  <c r="L2319" i="60"/>
  <c r="M2319" i="60"/>
  <c r="E2320" i="60"/>
  <c r="L2320" i="60"/>
  <c r="M2320" i="60"/>
  <c r="E2321" i="60"/>
  <c r="L2321" i="60"/>
  <c r="M2321" i="60"/>
  <c r="E2322" i="60"/>
  <c r="L2322" i="60"/>
  <c r="M2322" i="60"/>
  <c r="E2323" i="60"/>
  <c r="L2323" i="60"/>
  <c r="M2323" i="60"/>
  <c r="E2324" i="60"/>
  <c r="L2324" i="60"/>
  <c r="M2324" i="60"/>
  <c r="E2325" i="60"/>
  <c r="L2325" i="60"/>
  <c r="M2325" i="60"/>
  <c r="E2326" i="60"/>
  <c r="L2326" i="60"/>
  <c r="M2326" i="60"/>
  <c r="E2327" i="60"/>
  <c r="L2327" i="60"/>
  <c r="M2327" i="60"/>
  <c r="E2328" i="60"/>
  <c r="L2328" i="60"/>
  <c r="M2328" i="60"/>
  <c r="E2329" i="60"/>
  <c r="L2329" i="60"/>
  <c r="M2329" i="60"/>
  <c r="E2330" i="60"/>
  <c r="L2330" i="60"/>
  <c r="M2330" i="60"/>
  <c r="E2331" i="60"/>
  <c r="L2331" i="60"/>
  <c r="M2331" i="60"/>
  <c r="E2332" i="60"/>
  <c r="L2332" i="60"/>
  <c r="M2332" i="60"/>
  <c r="E2333" i="60"/>
  <c r="L2333" i="60"/>
  <c r="M2333" i="60"/>
  <c r="E2334" i="60"/>
  <c r="L2334" i="60"/>
  <c r="M2334" i="60"/>
  <c r="E2335" i="60"/>
  <c r="L2335" i="60"/>
  <c r="M2335" i="60"/>
  <c r="E2336" i="60"/>
  <c r="L2336" i="60"/>
  <c r="M2336" i="60"/>
  <c r="E2337" i="60"/>
  <c r="L2337" i="60"/>
  <c r="M2337" i="60"/>
  <c r="E2338" i="60"/>
  <c r="L2338" i="60"/>
  <c r="M2338" i="60"/>
  <c r="E2339" i="60"/>
  <c r="L2339" i="60"/>
  <c r="M2339" i="60"/>
  <c r="E2340" i="60"/>
  <c r="L2340" i="60"/>
  <c r="M2340" i="60"/>
  <c r="E2341" i="60"/>
  <c r="L2341" i="60"/>
  <c r="M2341" i="60"/>
  <c r="E2342" i="60"/>
  <c r="L2342" i="60"/>
  <c r="M2342" i="60"/>
  <c r="E2343" i="60"/>
  <c r="L2343" i="60"/>
  <c r="M2343" i="60"/>
  <c r="E2344" i="60"/>
  <c r="L2344" i="60"/>
  <c r="M2344" i="60"/>
  <c r="E2345" i="60"/>
  <c r="L2345" i="60"/>
  <c r="M2345" i="60"/>
  <c r="E2346" i="60"/>
  <c r="L2346" i="60"/>
  <c r="M2346" i="60"/>
  <c r="E2347" i="60"/>
  <c r="L2347" i="60"/>
  <c r="M2347" i="60"/>
  <c r="E2348" i="60"/>
  <c r="L2348" i="60"/>
  <c r="M2348" i="60"/>
  <c r="E2349" i="60"/>
  <c r="L2349" i="60"/>
  <c r="M2349" i="60"/>
  <c r="E2350" i="60"/>
  <c r="L2350" i="60"/>
  <c r="M2350" i="60"/>
  <c r="E2351" i="60"/>
  <c r="L2351" i="60"/>
  <c r="M2351" i="60"/>
  <c r="E2352" i="60"/>
  <c r="L2352" i="60"/>
  <c r="M2352" i="60"/>
  <c r="E2353" i="60"/>
  <c r="L2353" i="60"/>
  <c r="M2353" i="60"/>
  <c r="E2354" i="60"/>
  <c r="L2354" i="60"/>
  <c r="M2354" i="60"/>
  <c r="E2355" i="60"/>
  <c r="L2355" i="60"/>
  <c r="M2355" i="60"/>
  <c r="E2356" i="60"/>
  <c r="L2356" i="60"/>
  <c r="M2356" i="60"/>
  <c r="E2357" i="60"/>
  <c r="L2357" i="60"/>
  <c r="M2357" i="60"/>
  <c r="E2358" i="60"/>
  <c r="L2358" i="60"/>
  <c r="M2358" i="60"/>
  <c r="E2359" i="60"/>
  <c r="L2359" i="60"/>
  <c r="M2359" i="60"/>
  <c r="E2360" i="60"/>
  <c r="L2360" i="60"/>
  <c r="M2360" i="60"/>
  <c r="E2361" i="60"/>
  <c r="L2361" i="60"/>
  <c r="M2361" i="60"/>
  <c r="E2362" i="60"/>
  <c r="L2362" i="60"/>
  <c r="M2362" i="60"/>
  <c r="E2363" i="60"/>
  <c r="L2363" i="60"/>
  <c r="M2363" i="60"/>
  <c r="E2364" i="60"/>
  <c r="L2364" i="60"/>
  <c r="M2364" i="60"/>
  <c r="E2365" i="60"/>
  <c r="L2365" i="60"/>
  <c r="M2365" i="60"/>
  <c r="E2366" i="60"/>
  <c r="L2366" i="60"/>
  <c r="M2366" i="60"/>
  <c r="E2367" i="60"/>
  <c r="L2367" i="60"/>
  <c r="M2367" i="60"/>
  <c r="E2368" i="60"/>
  <c r="L2368" i="60"/>
  <c r="M2368" i="60"/>
  <c r="E2369" i="60"/>
  <c r="L2369" i="60"/>
  <c r="M2369" i="60"/>
  <c r="E2370" i="60"/>
  <c r="L2370" i="60"/>
  <c r="M2370" i="60"/>
  <c r="E2371" i="60"/>
  <c r="L2371" i="60"/>
  <c r="M2371" i="60"/>
  <c r="E2372" i="60"/>
  <c r="L2372" i="60"/>
  <c r="M2372" i="60"/>
  <c r="E2373" i="60"/>
  <c r="L2373" i="60"/>
  <c r="M2373" i="60"/>
  <c r="E2374" i="60"/>
  <c r="L2374" i="60"/>
  <c r="M2374" i="60"/>
  <c r="E2375" i="60"/>
  <c r="L2375" i="60"/>
  <c r="M2375" i="60"/>
  <c r="E2376" i="60"/>
  <c r="L2376" i="60"/>
  <c r="M2376" i="60"/>
  <c r="E2377" i="60"/>
  <c r="L2377" i="60"/>
  <c r="M2377" i="60"/>
  <c r="E2378" i="60"/>
  <c r="L2378" i="60"/>
  <c r="M2378" i="60"/>
  <c r="E2379" i="60"/>
  <c r="L2379" i="60"/>
  <c r="M2379" i="60"/>
  <c r="E2380" i="60"/>
  <c r="L2380" i="60"/>
  <c r="M2380" i="60"/>
  <c r="E2381" i="60"/>
  <c r="L2381" i="60"/>
  <c r="M2381" i="60"/>
  <c r="E2382" i="60"/>
  <c r="L2382" i="60"/>
  <c r="M2382" i="60"/>
  <c r="E2383" i="60"/>
  <c r="L2383" i="60"/>
  <c r="M2383" i="60"/>
  <c r="E2384" i="60"/>
  <c r="L2384" i="60"/>
  <c r="M2384" i="60"/>
  <c r="E2385" i="60"/>
  <c r="L2385" i="60"/>
  <c r="M2385" i="60"/>
  <c r="E2386" i="60"/>
  <c r="L2386" i="60"/>
  <c r="M2386" i="60"/>
  <c r="E2387" i="60"/>
  <c r="L2387" i="60"/>
  <c r="M2387" i="60"/>
  <c r="E2388" i="60"/>
  <c r="L2388" i="60"/>
  <c r="M2388" i="60"/>
  <c r="E2389" i="60"/>
  <c r="L2389" i="60"/>
  <c r="M2389" i="60"/>
  <c r="E2390" i="60"/>
  <c r="L2390" i="60"/>
  <c r="M2390" i="60"/>
  <c r="E2391" i="60"/>
  <c r="L2391" i="60"/>
  <c r="M2391" i="60"/>
  <c r="E2392" i="60"/>
  <c r="L2392" i="60"/>
  <c r="M2392" i="60"/>
  <c r="E2393" i="60"/>
  <c r="L2393" i="60"/>
  <c r="M2393" i="60"/>
  <c r="E2394" i="60"/>
  <c r="L2394" i="60"/>
  <c r="M2394" i="60"/>
  <c r="E2395" i="60"/>
  <c r="L2395" i="60"/>
  <c r="M2395" i="60"/>
  <c r="E2396" i="60"/>
  <c r="L2396" i="60"/>
  <c r="M2396" i="60"/>
  <c r="E2397" i="60"/>
  <c r="L2397" i="60"/>
  <c r="M2397" i="60"/>
  <c r="E2398" i="60"/>
  <c r="L2398" i="60"/>
  <c r="M2398" i="60"/>
  <c r="E2399" i="60"/>
  <c r="L2399" i="60"/>
  <c r="M2399" i="60"/>
  <c r="E2400" i="60"/>
  <c r="L2400" i="60"/>
  <c r="M2400" i="60"/>
  <c r="E2401" i="60"/>
  <c r="L2401" i="60"/>
  <c r="M2401" i="60"/>
  <c r="E2402" i="60"/>
  <c r="L2402" i="60"/>
  <c r="M2402" i="60"/>
  <c r="E2403" i="60"/>
  <c r="L2403" i="60"/>
  <c r="M2403" i="60"/>
  <c r="E2404" i="60"/>
  <c r="L2404" i="60"/>
  <c r="M2404" i="60"/>
  <c r="E2405" i="60"/>
  <c r="L2405" i="60"/>
  <c r="M2405" i="60"/>
  <c r="E2406" i="60"/>
  <c r="L2406" i="60"/>
  <c r="M2406" i="60"/>
  <c r="E2407" i="60"/>
  <c r="L2407" i="60"/>
  <c r="M2407" i="60"/>
  <c r="E2408" i="60"/>
  <c r="L2408" i="60"/>
  <c r="M2408" i="60"/>
  <c r="E2409" i="60"/>
  <c r="L2409" i="60"/>
  <c r="M2409" i="60"/>
  <c r="E2410" i="60"/>
  <c r="L2410" i="60"/>
  <c r="M2410" i="60"/>
  <c r="E2411" i="60"/>
  <c r="L2411" i="60"/>
  <c r="M2411" i="60"/>
  <c r="E2412" i="60"/>
  <c r="L2412" i="60"/>
  <c r="M2412" i="60"/>
  <c r="E2413" i="60"/>
  <c r="L2413" i="60"/>
  <c r="M2413" i="60"/>
  <c r="E2414" i="60"/>
  <c r="L2414" i="60"/>
  <c r="M2414" i="60"/>
  <c r="E2415" i="60"/>
  <c r="L2415" i="60"/>
  <c r="M2415" i="60"/>
  <c r="E2416" i="60"/>
  <c r="L2416" i="60"/>
  <c r="M2416" i="60"/>
  <c r="E2417" i="60"/>
  <c r="L2417" i="60"/>
  <c r="M2417" i="60"/>
  <c r="E2418" i="60"/>
  <c r="L2418" i="60"/>
  <c r="M2418" i="60"/>
  <c r="E2419" i="60"/>
  <c r="L2419" i="60"/>
  <c r="M2419" i="60"/>
  <c r="E2420" i="60"/>
  <c r="L2420" i="60"/>
  <c r="M2420" i="60"/>
  <c r="E2421" i="60"/>
  <c r="L2421" i="60"/>
  <c r="M2421" i="60"/>
  <c r="E2422" i="60"/>
  <c r="L2422" i="60"/>
  <c r="M2422" i="60"/>
  <c r="E2423" i="60"/>
  <c r="L2423" i="60"/>
  <c r="M2423" i="60"/>
  <c r="E2424" i="60"/>
  <c r="L2424" i="60"/>
  <c r="M2424" i="60"/>
  <c r="E2425" i="60"/>
  <c r="L2425" i="60"/>
  <c r="M2425" i="60"/>
  <c r="E2426" i="60"/>
  <c r="L2426" i="60"/>
  <c r="M2426" i="60"/>
  <c r="E2427" i="60"/>
  <c r="L2427" i="60"/>
  <c r="M2427" i="60"/>
  <c r="E2428" i="60"/>
  <c r="L2428" i="60"/>
  <c r="M2428" i="60"/>
  <c r="E2429" i="60"/>
  <c r="L2429" i="60"/>
  <c r="M2429" i="60"/>
  <c r="E2430" i="60"/>
  <c r="L2430" i="60"/>
  <c r="M2430" i="60"/>
  <c r="E2431" i="60"/>
  <c r="L2431" i="60"/>
  <c r="M2431" i="60"/>
  <c r="E2432" i="60"/>
  <c r="L2432" i="60"/>
  <c r="M2432" i="60"/>
  <c r="E2433" i="60"/>
  <c r="L2433" i="60"/>
  <c r="M2433" i="60"/>
  <c r="E2434" i="60"/>
  <c r="L2434" i="60"/>
  <c r="M2434" i="60"/>
  <c r="E2435" i="60"/>
  <c r="L2435" i="60"/>
  <c r="M2435" i="60"/>
  <c r="E2436" i="60"/>
  <c r="L2436" i="60"/>
  <c r="M2436" i="60"/>
  <c r="E2437" i="60"/>
  <c r="L2437" i="60"/>
  <c r="M2437" i="60"/>
  <c r="E2438" i="60"/>
  <c r="L2438" i="60"/>
  <c r="M2438" i="60"/>
  <c r="E2439" i="60"/>
  <c r="L2439" i="60"/>
  <c r="M2439" i="60"/>
  <c r="E2440" i="60"/>
  <c r="L2440" i="60"/>
  <c r="M2440" i="60"/>
  <c r="E2441" i="60"/>
  <c r="L2441" i="60"/>
  <c r="M2441" i="60"/>
  <c r="E2442" i="60"/>
  <c r="L2442" i="60"/>
  <c r="M2442" i="60"/>
  <c r="E2443" i="60"/>
  <c r="L2443" i="60"/>
  <c r="M2443" i="60"/>
  <c r="E2444" i="60"/>
  <c r="L2444" i="60"/>
  <c r="M2444" i="60"/>
  <c r="E2445" i="60"/>
  <c r="L2445" i="60"/>
  <c r="M2445" i="60"/>
  <c r="E2446" i="60"/>
  <c r="L2446" i="60"/>
  <c r="M2446" i="60"/>
  <c r="E2447" i="60"/>
  <c r="L2447" i="60"/>
  <c r="M2447" i="60"/>
  <c r="E2448" i="60"/>
  <c r="L2448" i="60"/>
  <c r="M2448" i="60"/>
  <c r="E2449" i="60"/>
  <c r="L2449" i="60"/>
  <c r="M2449" i="60"/>
  <c r="E2450" i="60"/>
  <c r="L2450" i="60"/>
  <c r="M2450" i="60"/>
  <c r="E2451" i="60"/>
  <c r="L2451" i="60"/>
  <c r="M2451" i="60"/>
  <c r="E2452" i="60"/>
  <c r="L2452" i="60"/>
  <c r="M2452" i="60"/>
  <c r="E2453" i="60"/>
  <c r="L2453" i="60"/>
  <c r="M2453" i="60"/>
  <c r="E2454" i="60"/>
  <c r="L2454" i="60"/>
  <c r="M2454" i="60"/>
  <c r="E2455" i="60"/>
  <c r="L2455" i="60"/>
  <c r="M2455" i="60"/>
  <c r="E2456" i="60"/>
  <c r="L2456" i="60"/>
  <c r="M2456" i="60"/>
  <c r="E2457" i="60"/>
  <c r="L2457" i="60"/>
  <c r="M2457" i="60"/>
  <c r="E2458" i="60"/>
  <c r="L2458" i="60"/>
  <c r="M2458" i="60"/>
  <c r="E2459" i="60"/>
  <c r="L2459" i="60"/>
  <c r="M2459" i="60"/>
  <c r="E2460" i="60"/>
  <c r="L2460" i="60"/>
  <c r="M2460" i="60"/>
  <c r="E2461" i="60"/>
  <c r="L2461" i="60"/>
  <c r="M2461" i="60"/>
  <c r="E2462" i="60"/>
  <c r="L2462" i="60"/>
  <c r="M2462" i="60"/>
  <c r="E2463" i="60"/>
  <c r="L2463" i="60"/>
  <c r="M2463" i="60"/>
  <c r="E2464" i="60"/>
  <c r="L2464" i="60"/>
  <c r="M2464" i="60"/>
  <c r="E2465" i="60"/>
  <c r="L2465" i="60"/>
  <c r="M2465" i="60"/>
  <c r="E2466" i="60"/>
  <c r="L2466" i="60"/>
  <c r="M2466" i="60"/>
  <c r="E2467" i="60"/>
  <c r="L2467" i="60"/>
  <c r="M2467" i="60"/>
  <c r="E2468" i="60"/>
  <c r="L2468" i="60"/>
  <c r="M2468" i="60"/>
  <c r="E2469" i="60"/>
  <c r="L2469" i="60"/>
  <c r="M2469" i="60"/>
  <c r="E2470" i="60"/>
  <c r="L2470" i="60"/>
  <c r="M2470" i="60"/>
  <c r="E2471" i="60"/>
  <c r="L2471" i="60"/>
  <c r="M2471" i="60"/>
  <c r="E2472" i="60"/>
  <c r="L2472" i="60"/>
  <c r="M2472" i="60"/>
  <c r="E2473" i="60"/>
  <c r="L2473" i="60"/>
  <c r="M2473" i="60"/>
  <c r="E2474" i="60"/>
  <c r="L2474" i="60"/>
  <c r="M2474" i="60"/>
  <c r="E2475" i="60"/>
  <c r="L2475" i="60"/>
  <c r="M2475" i="60"/>
  <c r="E2476" i="60"/>
  <c r="L2476" i="60"/>
  <c r="M2476" i="60"/>
  <c r="E2477" i="60"/>
  <c r="L2477" i="60"/>
  <c r="M2477" i="60"/>
  <c r="E2478" i="60"/>
  <c r="L2478" i="60"/>
  <c r="M2478" i="60"/>
  <c r="E2479" i="60"/>
  <c r="L2479" i="60"/>
  <c r="M2479" i="60"/>
  <c r="E2480" i="60"/>
  <c r="L2480" i="60"/>
  <c r="M2480" i="60"/>
  <c r="E2481" i="60"/>
  <c r="L2481" i="60"/>
  <c r="M2481" i="60"/>
  <c r="E2482" i="60"/>
  <c r="L2482" i="60"/>
  <c r="M2482" i="60"/>
  <c r="E2483" i="60"/>
  <c r="L2483" i="60"/>
  <c r="M2483" i="60"/>
  <c r="E2484" i="60"/>
  <c r="L2484" i="60"/>
  <c r="M2484" i="60"/>
  <c r="E2485" i="60"/>
  <c r="L2485" i="60"/>
  <c r="M2485" i="60"/>
  <c r="E2486" i="60"/>
  <c r="L2486" i="60"/>
  <c r="M2486" i="60"/>
  <c r="E2487" i="60"/>
  <c r="L2487" i="60"/>
  <c r="M2487" i="60"/>
  <c r="E2488" i="60"/>
  <c r="L2488" i="60"/>
  <c r="M2488" i="60"/>
  <c r="E2489" i="60"/>
  <c r="L2489" i="60"/>
  <c r="M2489" i="60"/>
  <c r="E2490" i="60"/>
  <c r="L2490" i="60"/>
  <c r="M2490" i="60"/>
  <c r="E2491" i="60"/>
  <c r="L2491" i="60"/>
  <c r="M2491" i="60"/>
  <c r="E2492" i="60"/>
  <c r="L2492" i="60"/>
  <c r="M2492" i="60"/>
  <c r="E2493" i="60"/>
  <c r="L2493" i="60"/>
  <c r="M2493" i="60"/>
  <c r="E2494" i="60"/>
  <c r="L2494" i="60"/>
  <c r="M2494" i="60"/>
  <c r="E2495" i="60"/>
  <c r="L2495" i="60"/>
  <c r="M2495" i="60"/>
  <c r="E2496" i="60"/>
  <c r="L2496" i="60"/>
  <c r="M2496" i="60"/>
  <c r="E2497" i="60"/>
  <c r="L2497" i="60"/>
  <c r="M2497" i="60"/>
  <c r="E2498" i="60"/>
  <c r="L2498" i="60"/>
  <c r="M2498" i="60"/>
  <c r="E2499" i="60"/>
  <c r="L2499" i="60"/>
  <c r="M2499" i="60"/>
  <c r="E2500" i="60"/>
  <c r="L2500" i="60"/>
  <c r="M2500" i="60"/>
  <c r="E2501" i="60"/>
  <c r="L2501" i="60"/>
  <c r="M2501" i="60"/>
  <c r="E2502" i="60"/>
  <c r="L2502" i="60"/>
  <c r="M2502" i="60"/>
  <c r="E2503" i="60"/>
  <c r="L2503" i="60"/>
  <c r="M2503" i="60"/>
  <c r="E2504" i="60"/>
  <c r="L2504" i="60"/>
  <c r="M2504" i="60"/>
  <c r="E2505" i="60"/>
  <c r="L2505" i="60"/>
  <c r="M2505" i="60"/>
  <c r="E2506" i="60"/>
  <c r="L2506" i="60"/>
  <c r="M2506" i="60"/>
  <c r="E2507" i="60"/>
  <c r="L2507" i="60"/>
  <c r="M2507" i="60"/>
  <c r="E2508" i="60"/>
  <c r="L2508" i="60"/>
  <c r="M2508" i="60"/>
  <c r="E2509" i="60"/>
  <c r="L2509" i="60"/>
  <c r="M2509" i="60"/>
  <c r="E2510" i="60"/>
  <c r="L2510" i="60"/>
  <c r="M2510" i="60"/>
  <c r="E2511" i="60"/>
  <c r="L2511" i="60"/>
  <c r="M2511" i="60"/>
  <c r="E2512" i="60"/>
  <c r="L2512" i="60"/>
  <c r="M2512" i="60"/>
  <c r="E2513" i="60"/>
  <c r="L2513" i="60"/>
  <c r="M2513" i="60"/>
  <c r="E2514" i="60"/>
  <c r="L2514" i="60"/>
  <c r="M2514" i="60"/>
  <c r="E2515" i="60"/>
  <c r="L2515" i="60"/>
  <c r="M2515" i="60"/>
  <c r="E2516" i="60"/>
  <c r="L2516" i="60"/>
  <c r="M2516" i="60"/>
  <c r="E2517" i="60"/>
  <c r="L2517" i="60"/>
  <c r="M2517" i="60"/>
  <c r="E2518" i="60"/>
  <c r="L2518" i="60"/>
  <c r="M2518" i="60"/>
  <c r="E2519" i="60"/>
  <c r="L2519" i="60"/>
  <c r="M2519" i="60"/>
  <c r="E2520" i="60"/>
  <c r="L2520" i="60"/>
  <c r="M2520" i="60"/>
  <c r="E2521" i="60"/>
  <c r="L2521" i="60"/>
  <c r="M2521" i="60"/>
  <c r="E2522" i="60"/>
  <c r="L2522" i="60"/>
  <c r="M2522" i="60"/>
  <c r="E2523" i="60"/>
  <c r="L2523" i="60"/>
  <c r="M2523" i="60"/>
  <c r="E2524" i="60"/>
  <c r="L2524" i="60"/>
  <c r="M2524" i="60"/>
  <c r="E2525" i="60"/>
  <c r="L2525" i="60"/>
  <c r="M2525" i="60"/>
  <c r="E2526" i="60"/>
  <c r="L2526" i="60"/>
  <c r="M2526" i="60"/>
  <c r="E2527" i="60"/>
  <c r="L2527" i="60"/>
  <c r="M2527" i="60"/>
  <c r="E2528" i="60"/>
  <c r="L2528" i="60"/>
  <c r="M2528" i="60"/>
  <c r="E2529" i="60"/>
  <c r="L2529" i="60"/>
  <c r="M2529" i="60"/>
  <c r="E2530" i="60"/>
  <c r="L2530" i="60"/>
  <c r="M2530" i="60"/>
  <c r="E2531" i="60"/>
  <c r="L2531" i="60"/>
  <c r="M2531" i="60"/>
  <c r="E2532" i="60"/>
  <c r="L2532" i="60"/>
  <c r="M2532" i="60"/>
  <c r="E2533" i="60"/>
  <c r="L2533" i="60"/>
  <c r="M2533" i="60"/>
  <c r="E2534" i="60"/>
  <c r="L2534" i="60"/>
  <c r="M2534" i="60"/>
  <c r="E2535" i="60"/>
  <c r="L2535" i="60"/>
  <c r="M2535" i="60"/>
  <c r="E2536" i="60"/>
  <c r="L2536" i="60"/>
  <c r="M2536" i="60"/>
  <c r="E2537" i="60"/>
  <c r="L2537" i="60"/>
  <c r="M2537" i="60"/>
  <c r="E2538" i="60"/>
  <c r="L2538" i="60"/>
  <c r="M2538" i="60"/>
  <c r="E2539" i="60"/>
  <c r="L2539" i="60"/>
  <c r="M2539" i="60"/>
  <c r="E2540" i="60"/>
  <c r="L2540" i="60"/>
  <c r="M2540" i="60"/>
  <c r="E2541" i="60"/>
  <c r="L2541" i="60"/>
  <c r="M2541" i="60"/>
  <c r="E2542" i="60"/>
  <c r="L2542" i="60"/>
  <c r="M2542" i="60"/>
  <c r="E2543" i="60"/>
  <c r="L2543" i="60"/>
  <c r="M2543" i="60"/>
  <c r="E2544" i="60"/>
  <c r="L2544" i="60"/>
  <c r="M2544" i="60"/>
  <c r="E2545" i="60"/>
  <c r="L2545" i="60"/>
  <c r="M2545" i="60"/>
  <c r="E2546" i="60"/>
  <c r="L2546" i="60"/>
  <c r="M2546" i="60"/>
  <c r="E2547" i="60"/>
  <c r="L2547" i="60"/>
  <c r="M2547" i="60"/>
  <c r="E2548" i="60"/>
  <c r="L2548" i="60"/>
  <c r="M2548" i="60"/>
  <c r="E2549" i="60"/>
  <c r="L2549" i="60"/>
  <c r="M2549" i="60"/>
  <c r="E2550" i="60"/>
  <c r="L2550" i="60"/>
  <c r="M2550" i="60"/>
  <c r="E2551" i="60"/>
  <c r="L2551" i="60"/>
  <c r="M2551" i="60"/>
  <c r="E2552" i="60"/>
  <c r="L2552" i="60"/>
  <c r="M2552" i="60"/>
  <c r="E2553" i="60"/>
  <c r="L2553" i="60"/>
  <c r="M2553" i="60"/>
  <c r="E2554" i="60"/>
  <c r="L2554" i="60"/>
  <c r="M2554" i="60"/>
  <c r="E2555" i="60"/>
  <c r="L2555" i="60"/>
  <c r="M2555" i="60"/>
  <c r="E2556" i="60"/>
  <c r="L2556" i="60"/>
  <c r="M2556" i="60"/>
  <c r="E2557" i="60"/>
  <c r="L2557" i="60"/>
  <c r="M2557" i="60"/>
  <c r="E2558" i="60"/>
  <c r="L2558" i="60"/>
  <c r="M2558" i="60"/>
  <c r="E2559" i="60"/>
  <c r="L2559" i="60"/>
  <c r="M2559" i="60"/>
  <c r="E2560" i="60"/>
  <c r="L2560" i="60"/>
  <c r="M2560" i="60"/>
  <c r="E2561" i="60"/>
  <c r="L2561" i="60"/>
  <c r="M2561" i="60"/>
  <c r="E2562" i="60"/>
  <c r="L2562" i="60"/>
  <c r="M2562" i="60"/>
  <c r="E2563" i="60"/>
  <c r="L2563" i="60"/>
  <c r="M2563" i="60"/>
  <c r="E2564" i="60"/>
  <c r="L2564" i="60"/>
  <c r="M2564" i="60"/>
  <c r="E2565" i="60"/>
  <c r="L2565" i="60"/>
  <c r="M2565" i="60"/>
  <c r="E2566" i="60"/>
  <c r="L2566" i="60"/>
  <c r="M2566" i="60"/>
  <c r="E2567" i="60"/>
  <c r="L2567" i="60"/>
  <c r="M2567" i="60"/>
  <c r="E2568" i="60"/>
  <c r="L2568" i="60"/>
  <c r="M2568" i="60"/>
  <c r="E2569" i="60"/>
  <c r="L2569" i="60"/>
  <c r="M2569" i="60"/>
  <c r="E2570" i="60"/>
  <c r="L2570" i="60"/>
  <c r="M2570" i="60"/>
  <c r="E2571" i="60"/>
  <c r="L2571" i="60"/>
  <c r="M2571" i="60"/>
  <c r="E2572" i="60"/>
  <c r="L2572" i="60"/>
  <c r="M2572" i="60"/>
  <c r="E2573" i="60"/>
  <c r="L2573" i="60"/>
  <c r="M2573" i="60"/>
  <c r="E2574" i="60"/>
  <c r="L2574" i="60"/>
  <c r="M2574" i="60"/>
  <c r="E2575" i="60"/>
  <c r="L2575" i="60"/>
  <c r="M2575" i="60"/>
  <c r="E2576" i="60"/>
  <c r="L2576" i="60"/>
  <c r="M2576" i="60"/>
  <c r="E2577" i="60"/>
  <c r="L2577" i="60"/>
  <c r="M2577" i="60"/>
  <c r="E2578" i="60"/>
  <c r="L2578" i="60"/>
  <c r="M2578" i="60"/>
  <c r="E2579" i="60"/>
  <c r="L2579" i="60"/>
  <c r="M2579" i="60"/>
  <c r="E2580" i="60"/>
  <c r="L2580" i="60"/>
  <c r="M2580" i="60"/>
  <c r="E2581" i="60"/>
  <c r="L2581" i="60"/>
  <c r="M2581" i="60"/>
  <c r="E2582" i="60"/>
  <c r="L2582" i="60"/>
  <c r="M2582" i="60"/>
  <c r="E2583" i="60"/>
  <c r="L2583" i="60"/>
  <c r="M2583" i="60"/>
  <c r="E2584" i="60"/>
  <c r="L2584" i="60"/>
  <c r="M2584" i="60"/>
  <c r="E2585" i="60"/>
  <c r="L2585" i="60"/>
  <c r="M2585" i="60"/>
  <c r="E2586" i="60"/>
  <c r="L2586" i="60"/>
  <c r="M2586" i="60"/>
  <c r="E2587" i="60"/>
  <c r="L2587" i="60"/>
  <c r="M2587" i="60"/>
  <c r="E2588" i="60"/>
  <c r="L2588" i="60"/>
  <c r="M2588" i="60"/>
  <c r="E2589" i="60"/>
  <c r="L2589" i="60"/>
  <c r="M2589" i="60"/>
  <c r="E2590" i="60"/>
  <c r="L2590" i="60"/>
  <c r="M2590" i="60"/>
  <c r="E2591" i="60"/>
  <c r="L2591" i="60"/>
  <c r="M2591" i="60"/>
  <c r="E2592" i="60"/>
  <c r="L2592" i="60"/>
  <c r="M2592" i="60"/>
  <c r="E2593" i="60"/>
  <c r="L2593" i="60"/>
  <c r="M2593" i="60"/>
  <c r="E2594" i="60"/>
  <c r="L2594" i="60"/>
  <c r="M2594" i="60"/>
  <c r="E2595" i="60"/>
  <c r="L2595" i="60"/>
  <c r="M2595" i="60"/>
  <c r="E2596" i="60"/>
  <c r="L2596" i="60"/>
  <c r="M2596" i="60"/>
  <c r="E2597" i="60"/>
  <c r="L2597" i="60"/>
  <c r="M2597" i="60"/>
  <c r="E2598" i="60"/>
  <c r="L2598" i="60"/>
  <c r="M2598" i="60"/>
  <c r="E2599" i="60"/>
  <c r="L2599" i="60"/>
  <c r="M2599" i="60"/>
  <c r="E2600" i="60"/>
  <c r="L2600" i="60"/>
  <c r="M2600" i="60"/>
  <c r="E2601" i="60"/>
  <c r="L2601" i="60"/>
  <c r="M2601" i="60"/>
  <c r="E2602" i="60"/>
  <c r="L2602" i="60"/>
  <c r="M2602" i="60"/>
  <c r="E2603" i="60"/>
  <c r="L2603" i="60"/>
  <c r="M2603" i="60"/>
  <c r="E2604" i="60"/>
  <c r="L2604" i="60"/>
  <c r="M2604" i="60"/>
  <c r="E2605" i="60"/>
  <c r="L2605" i="60"/>
  <c r="M2605" i="60"/>
  <c r="E2606" i="60"/>
  <c r="L2606" i="60"/>
  <c r="M2606" i="60"/>
  <c r="E2607" i="60"/>
  <c r="L2607" i="60"/>
  <c r="M2607" i="60"/>
  <c r="E2608" i="60"/>
  <c r="L2608" i="60"/>
  <c r="M2608" i="60"/>
  <c r="E2609" i="60"/>
  <c r="L2609" i="60"/>
  <c r="M2609" i="60"/>
  <c r="E2610" i="60"/>
  <c r="L2610" i="60"/>
  <c r="M2610" i="60"/>
  <c r="E2611" i="60"/>
  <c r="L2611" i="60"/>
  <c r="M2611" i="60"/>
  <c r="E2612" i="60"/>
  <c r="L2612" i="60"/>
  <c r="M2612" i="60"/>
  <c r="E2613" i="60"/>
  <c r="L2613" i="60"/>
  <c r="M2613" i="60"/>
  <c r="E2614" i="60"/>
  <c r="L2614" i="60"/>
  <c r="M2614" i="60"/>
  <c r="E2615" i="60"/>
  <c r="L2615" i="60"/>
  <c r="M2615" i="60"/>
  <c r="E2616" i="60"/>
  <c r="L2616" i="60"/>
  <c r="M2616" i="60"/>
  <c r="E2617" i="60"/>
  <c r="L2617" i="60"/>
  <c r="M2617" i="60"/>
  <c r="E2618" i="60"/>
  <c r="L2618" i="60"/>
  <c r="M2618" i="60"/>
  <c r="E2619" i="60"/>
  <c r="L2619" i="60"/>
  <c r="M2619" i="60"/>
  <c r="E2620" i="60"/>
  <c r="L2620" i="60"/>
  <c r="M2620" i="60"/>
  <c r="E2621" i="60"/>
  <c r="L2621" i="60"/>
  <c r="M2621" i="60"/>
  <c r="E2622" i="60"/>
  <c r="L2622" i="60"/>
  <c r="M2622" i="60"/>
  <c r="E2623" i="60"/>
  <c r="L2623" i="60"/>
  <c r="M2623" i="60"/>
  <c r="E2624" i="60"/>
  <c r="L2624" i="60"/>
  <c r="M2624" i="60"/>
  <c r="E2625" i="60"/>
  <c r="L2625" i="60"/>
  <c r="M2625" i="60"/>
  <c r="E2626" i="60"/>
  <c r="L2626" i="60"/>
  <c r="M2626" i="60"/>
  <c r="E2627" i="60"/>
  <c r="L2627" i="60"/>
  <c r="M2627" i="60"/>
  <c r="E2628" i="60"/>
  <c r="L2628" i="60"/>
  <c r="M2628" i="60"/>
  <c r="E2629" i="60"/>
  <c r="L2629" i="60"/>
  <c r="M2629" i="60"/>
  <c r="E2630" i="60"/>
  <c r="L2630" i="60"/>
  <c r="M2630" i="60"/>
  <c r="E2631" i="60"/>
  <c r="L2631" i="60"/>
  <c r="M2631" i="60"/>
  <c r="E2632" i="60"/>
  <c r="L2632" i="60"/>
  <c r="M2632" i="60"/>
  <c r="E2633" i="60"/>
  <c r="L2633" i="60"/>
  <c r="M2633" i="60"/>
  <c r="E2634" i="60"/>
  <c r="L2634" i="60"/>
  <c r="M2634" i="60"/>
  <c r="E2635" i="60"/>
  <c r="L2635" i="60"/>
  <c r="M2635" i="60"/>
  <c r="E2636" i="60"/>
  <c r="L2636" i="60"/>
  <c r="M2636" i="60"/>
  <c r="E2637" i="60"/>
  <c r="L2637" i="60"/>
  <c r="M2637" i="60"/>
  <c r="E2638" i="60"/>
  <c r="L2638" i="60"/>
  <c r="M2638" i="60"/>
  <c r="E2639" i="60"/>
  <c r="L2639" i="60"/>
  <c r="M2639" i="60"/>
  <c r="E2640" i="60"/>
  <c r="L2640" i="60"/>
  <c r="M2640" i="60"/>
  <c r="E2641" i="60"/>
  <c r="L2641" i="60"/>
  <c r="M2641" i="60"/>
  <c r="E2642" i="60"/>
  <c r="L2642" i="60"/>
  <c r="M2642" i="60"/>
  <c r="E2643" i="60"/>
  <c r="L2643" i="60"/>
  <c r="M2643" i="60"/>
  <c r="E2644" i="60"/>
  <c r="L2644" i="60"/>
  <c r="M2644" i="60"/>
  <c r="E2645" i="60"/>
  <c r="L2645" i="60"/>
  <c r="M2645" i="60"/>
  <c r="E2646" i="60"/>
  <c r="L2646" i="60"/>
  <c r="M2646" i="60"/>
  <c r="E2647" i="60"/>
  <c r="L2647" i="60"/>
  <c r="M2647" i="60"/>
  <c r="E2648" i="60"/>
  <c r="L2648" i="60"/>
  <c r="M2648" i="60"/>
  <c r="E2649" i="60"/>
  <c r="L2649" i="60"/>
  <c r="M2649" i="60"/>
  <c r="E2650" i="60"/>
  <c r="L2650" i="60"/>
  <c r="M2650" i="60"/>
  <c r="E2651" i="60"/>
  <c r="L2651" i="60"/>
  <c r="M2651" i="60"/>
  <c r="E2652" i="60"/>
  <c r="L2652" i="60"/>
  <c r="M2652" i="60"/>
  <c r="E2653" i="60"/>
  <c r="L2653" i="60"/>
  <c r="M2653" i="60"/>
  <c r="E2654" i="60"/>
  <c r="L2654" i="60"/>
  <c r="M2654" i="60"/>
  <c r="E2655" i="60"/>
  <c r="L2655" i="60"/>
  <c r="M2655" i="60"/>
  <c r="E2656" i="60"/>
  <c r="L2656" i="60"/>
  <c r="M2656" i="60"/>
  <c r="E2657" i="60"/>
  <c r="L2657" i="60"/>
  <c r="M2657" i="60"/>
  <c r="E2658" i="60"/>
  <c r="L2658" i="60"/>
  <c r="M2658" i="60"/>
  <c r="E2659" i="60"/>
  <c r="L2659" i="60"/>
  <c r="M2659" i="60"/>
  <c r="E2660" i="60"/>
  <c r="L2660" i="60"/>
  <c r="M2660" i="60"/>
  <c r="E2661" i="60"/>
  <c r="L2661" i="60"/>
  <c r="M2661" i="60"/>
  <c r="E2662" i="60"/>
  <c r="L2662" i="60"/>
  <c r="M2662" i="60"/>
  <c r="E2663" i="60"/>
  <c r="L2663" i="60"/>
  <c r="M2663" i="60"/>
  <c r="E2664" i="60"/>
  <c r="L2664" i="60"/>
  <c r="M2664" i="60"/>
  <c r="E2665" i="60"/>
  <c r="L2665" i="60"/>
  <c r="M2665" i="60"/>
  <c r="E2666" i="60"/>
  <c r="L2666" i="60"/>
  <c r="M2666" i="60"/>
  <c r="E2667" i="60"/>
  <c r="L2667" i="60"/>
  <c r="M2667" i="60"/>
  <c r="E2668" i="60"/>
  <c r="L2668" i="60"/>
  <c r="M2668" i="60"/>
  <c r="E2669" i="60"/>
  <c r="L2669" i="60"/>
  <c r="M2669" i="60"/>
  <c r="E2670" i="60"/>
  <c r="L2670" i="60"/>
  <c r="M2670" i="60"/>
  <c r="E2671" i="60"/>
  <c r="L2671" i="60"/>
  <c r="M2671" i="60"/>
  <c r="E2672" i="60"/>
  <c r="L2672" i="60"/>
  <c r="M2672" i="60"/>
  <c r="E2673" i="60"/>
  <c r="L2673" i="60"/>
  <c r="M2673" i="60"/>
  <c r="E2674" i="60"/>
  <c r="L2674" i="60"/>
  <c r="M2674" i="60"/>
  <c r="E2675" i="60"/>
  <c r="L2675" i="60"/>
  <c r="M2675" i="60"/>
  <c r="E2676" i="60"/>
  <c r="L2676" i="60"/>
  <c r="M2676" i="60"/>
  <c r="E2677" i="60"/>
  <c r="L2677" i="60"/>
  <c r="M2677" i="60"/>
  <c r="E2678" i="60"/>
  <c r="L2678" i="60"/>
  <c r="M2678" i="60"/>
  <c r="E2679" i="60"/>
  <c r="L2679" i="60"/>
  <c r="M2679" i="60"/>
  <c r="E2680" i="60"/>
  <c r="L2680" i="60"/>
  <c r="M2680" i="60"/>
  <c r="E2681" i="60"/>
  <c r="L2681" i="60"/>
  <c r="M2681" i="60"/>
  <c r="E2682" i="60"/>
  <c r="L2682" i="60"/>
  <c r="M2682" i="60"/>
  <c r="E2683" i="60"/>
  <c r="L2683" i="60"/>
  <c r="M2683" i="60"/>
  <c r="E2684" i="60"/>
  <c r="L2684" i="60"/>
  <c r="M2684" i="60"/>
  <c r="E2685" i="60"/>
  <c r="L2685" i="60"/>
  <c r="M2685" i="60"/>
  <c r="E2686" i="60"/>
  <c r="L2686" i="60"/>
  <c r="M2686" i="60"/>
  <c r="E2687" i="60"/>
  <c r="L2687" i="60"/>
  <c r="M2687" i="60"/>
  <c r="E2688" i="60"/>
  <c r="L2688" i="60"/>
  <c r="M2688" i="60"/>
  <c r="E2689" i="60"/>
  <c r="L2689" i="60"/>
  <c r="M2689" i="60"/>
  <c r="E2690" i="60"/>
  <c r="L2690" i="60"/>
  <c r="M2690" i="60"/>
  <c r="E2691" i="60"/>
  <c r="L2691" i="60"/>
  <c r="M2691" i="60"/>
  <c r="E2692" i="60"/>
  <c r="L2692" i="60"/>
  <c r="M2692" i="60"/>
  <c r="E2693" i="60"/>
  <c r="L2693" i="60"/>
  <c r="M2693" i="60"/>
  <c r="E2694" i="60"/>
  <c r="L2694" i="60"/>
  <c r="M2694" i="60"/>
  <c r="E2695" i="60"/>
  <c r="L2695" i="60"/>
  <c r="M2695" i="60"/>
  <c r="E2696" i="60"/>
  <c r="L2696" i="60"/>
  <c r="M2696" i="60"/>
  <c r="E2697" i="60"/>
  <c r="L2697" i="60"/>
  <c r="M2697" i="60"/>
  <c r="E2698" i="60"/>
  <c r="L2698" i="60"/>
  <c r="M2698" i="60"/>
  <c r="E2699" i="60"/>
  <c r="L2699" i="60"/>
  <c r="M2699" i="60"/>
  <c r="E2700" i="60"/>
  <c r="L2700" i="60"/>
  <c r="M2700" i="60"/>
  <c r="E2701" i="60"/>
  <c r="L2701" i="60"/>
  <c r="M2701" i="60"/>
  <c r="E2702" i="60"/>
  <c r="L2702" i="60"/>
  <c r="M2702" i="60"/>
  <c r="E2703" i="60"/>
  <c r="L2703" i="60"/>
  <c r="M2703" i="60"/>
  <c r="E2704" i="60"/>
  <c r="L2704" i="60"/>
  <c r="M2704" i="60"/>
  <c r="E2705" i="60"/>
  <c r="L2705" i="60"/>
  <c r="M2705" i="60"/>
  <c r="E2706" i="60"/>
  <c r="L2706" i="60"/>
  <c r="M2706" i="60"/>
  <c r="E2707" i="60"/>
  <c r="L2707" i="60"/>
  <c r="M2707" i="60"/>
  <c r="E2708" i="60"/>
  <c r="L2708" i="60"/>
  <c r="M2708" i="60"/>
  <c r="E2709" i="60"/>
  <c r="L2709" i="60"/>
  <c r="M2709" i="60"/>
  <c r="E2710" i="60"/>
  <c r="L2710" i="60"/>
  <c r="M2710" i="60"/>
  <c r="E2711" i="60"/>
  <c r="L2711" i="60"/>
  <c r="M2711" i="60"/>
  <c r="E2712" i="60"/>
  <c r="L2712" i="60"/>
  <c r="M2712" i="60"/>
  <c r="E2713" i="60"/>
  <c r="L2713" i="60"/>
  <c r="M2713" i="60"/>
  <c r="E2714" i="60"/>
  <c r="L2714" i="60"/>
  <c r="M2714" i="60"/>
  <c r="E2715" i="60"/>
  <c r="L2715" i="60"/>
  <c r="M2715" i="60"/>
  <c r="E2716" i="60"/>
  <c r="L2716" i="60"/>
  <c r="M2716" i="60"/>
  <c r="E2717" i="60"/>
  <c r="L2717" i="60"/>
  <c r="M2717" i="60"/>
  <c r="E2718" i="60"/>
  <c r="L2718" i="60"/>
  <c r="M2718" i="60"/>
  <c r="E2719" i="60"/>
  <c r="L2719" i="60"/>
  <c r="M2719" i="60"/>
  <c r="E2720" i="60"/>
  <c r="L2720" i="60"/>
  <c r="M2720" i="60"/>
  <c r="E2721" i="60"/>
  <c r="L2721" i="60"/>
  <c r="M2721" i="60"/>
  <c r="E2722" i="60"/>
  <c r="L2722" i="60"/>
  <c r="M2722" i="60"/>
  <c r="E2723" i="60"/>
  <c r="L2723" i="60"/>
  <c r="M2723" i="60"/>
  <c r="E2724" i="60"/>
  <c r="L2724" i="60"/>
  <c r="M2724" i="60"/>
  <c r="E2725" i="60"/>
  <c r="L2725" i="60"/>
  <c r="M2725" i="60"/>
  <c r="E2726" i="60"/>
  <c r="L2726" i="60"/>
  <c r="M2726" i="60"/>
  <c r="E2727" i="60"/>
  <c r="L2727" i="60"/>
  <c r="M2727" i="60"/>
  <c r="E2728" i="60"/>
  <c r="L2728" i="60"/>
  <c r="M2728" i="60"/>
  <c r="E2729" i="60"/>
  <c r="L2729" i="60"/>
  <c r="M2729" i="60"/>
  <c r="E2730" i="60"/>
  <c r="L2730" i="60"/>
  <c r="M2730" i="60"/>
  <c r="E2731" i="60"/>
  <c r="L2731" i="60"/>
  <c r="M2731" i="60"/>
  <c r="E2732" i="60"/>
  <c r="L2732" i="60"/>
  <c r="M2732" i="60"/>
  <c r="E2733" i="60"/>
  <c r="L2733" i="60"/>
  <c r="M2733" i="60"/>
  <c r="E2734" i="60"/>
  <c r="L2734" i="60"/>
  <c r="M2734" i="60"/>
  <c r="E2735" i="60"/>
  <c r="L2735" i="60"/>
  <c r="M2735" i="60"/>
  <c r="E2736" i="60"/>
  <c r="L2736" i="60"/>
  <c r="M2736" i="60"/>
  <c r="E2737" i="60"/>
  <c r="L2737" i="60"/>
  <c r="M2737" i="60"/>
  <c r="E2738" i="60"/>
  <c r="L2738" i="60"/>
  <c r="M2738" i="60"/>
  <c r="E2739" i="60"/>
  <c r="L2739" i="60"/>
  <c r="M2739" i="60"/>
  <c r="E2740" i="60"/>
  <c r="L2740" i="60"/>
  <c r="M2740" i="60"/>
  <c r="E2741" i="60"/>
  <c r="L2741" i="60"/>
  <c r="M2741" i="60"/>
  <c r="E2742" i="60"/>
  <c r="L2742" i="60"/>
  <c r="M2742" i="60"/>
  <c r="E2743" i="60"/>
  <c r="L2743" i="60"/>
  <c r="M2743" i="60"/>
  <c r="E2744" i="60"/>
  <c r="L2744" i="60"/>
  <c r="M2744" i="60"/>
  <c r="E2745" i="60"/>
  <c r="L2745" i="60"/>
  <c r="M2745" i="60"/>
  <c r="E2746" i="60"/>
  <c r="L2746" i="60"/>
  <c r="M2746" i="60"/>
  <c r="E2747" i="60"/>
  <c r="L2747" i="60"/>
  <c r="M2747" i="60"/>
  <c r="E2748" i="60"/>
  <c r="L2748" i="60"/>
  <c r="M2748" i="60"/>
  <c r="E2749" i="60"/>
  <c r="L2749" i="60"/>
  <c r="M2749" i="60"/>
  <c r="E2750" i="60"/>
  <c r="L2750" i="60"/>
  <c r="M2750" i="60"/>
  <c r="E2751" i="60"/>
  <c r="L2751" i="60"/>
  <c r="M2751" i="60"/>
  <c r="E2752" i="60"/>
  <c r="L2752" i="60"/>
  <c r="M2752" i="60"/>
  <c r="E2753" i="60"/>
  <c r="L2753" i="60"/>
  <c r="M2753" i="60"/>
  <c r="E2754" i="60"/>
  <c r="L2754" i="60"/>
  <c r="M2754" i="60"/>
  <c r="E2755" i="60"/>
  <c r="L2755" i="60"/>
  <c r="M2755" i="60"/>
  <c r="E2756" i="60"/>
  <c r="L2756" i="60"/>
  <c r="M2756" i="60"/>
  <c r="E2757" i="60"/>
  <c r="L2757" i="60"/>
  <c r="M2757" i="60"/>
  <c r="E2758" i="60"/>
  <c r="L2758" i="60"/>
  <c r="M2758" i="60"/>
  <c r="E2759" i="60"/>
  <c r="L2759" i="60"/>
  <c r="M2759" i="60"/>
  <c r="E2760" i="60"/>
  <c r="L2760" i="60"/>
  <c r="M2760" i="60"/>
  <c r="E2761" i="60"/>
  <c r="L2761" i="60"/>
  <c r="M2761" i="60"/>
  <c r="E2762" i="60"/>
  <c r="L2762" i="60"/>
  <c r="M2762" i="60"/>
  <c r="E2763" i="60"/>
  <c r="L2763" i="60"/>
  <c r="M2763" i="60"/>
  <c r="E2764" i="60"/>
  <c r="L2764" i="60"/>
  <c r="M2764" i="60"/>
  <c r="E2765" i="60"/>
  <c r="L2765" i="60"/>
  <c r="M2765" i="60"/>
  <c r="E2766" i="60"/>
  <c r="L2766" i="60"/>
  <c r="M2766" i="60"/>
  <c r="E2767" i="60"/>
  <c r="L2767" i="60"/>
  <c r="M2767" i="60"/>
  <c r="E2768" i="60"/>
  <c r="L2768" i="60"/>
  <c r="M2768" i="60"/>
  <c r="E2769" i="60"/>
  <c r="L2769" i="60"/>
  <c r="M2769" i="60"/>
  <c r="E2770" i="60"/>
  <c r="L2770" i="60"/>
  <c r="M2770" i="60"/>
  <c r="E2771" i="60"/>
  <c r="L2771" i="60"/>
  <c r="M2771" i="60"/>
  <c r="E2772" i="60"/>
  <c r="L2772" i="60"/>
  <c r="M2772" i="60"/>
  <c r="E2773" i="60"/>
  <c r="L2773" i="60"/>
  <c r="M2773" i="60"/>
  <c r="E2774" i="60"/>
  <c r="L2774" i="60"/>
  <c r="M2774" i="60"/>
  <c r="E2775" i="60"/>
  <c r="L2775" i="60"/>
  <c r="M2775" i="60"/>
  <c r="E2776" i="60"/>
  <c r="L2776" i="60"/>
  <c r="M2776" i="60"/>
  <c r="E2777" i="60"/>
  <c r="L2777" i="60"/>
  <c r="M2777" i="60"/>
  <c r="E2778" i="60"/>
  <c r="L2778" i="60"/>
  <c r="M2778" i="60"/>
  <c r="E2779" i="60"/>
  <c r="L2779" i="60"/>
  <c r="M2779" i="60"/>
  <c r="E2780" i="60"/>
  <c r="L2780" i="60"/>
  <c r="M2780" i="60"/>
  <c r="E2781" i="60"/>
  <c r="L2781" i="60"/>
  <c r="M2781" i="60"/>
  <c r="E2782" i="60"/>
  <c r="L2782" i="60"/>
  <c r="M2782" i="60"/>
  <c r="E2783" i="60"/>
  <c r="L2783" i="60"/>
  <c r="M2783" i="60"/>
  <c r="E2784" i="60"/>
  <c r="L2784" i="60"/>
  <c r="M2784" i="60"/>
  <c r="E2785" i="60"/>
  <c r="L2785" i="60"/>
  <c r="M2785" i="60"/>
  <c r="E2786" i="60"/>
  <c r="L2786" i="60"/>
  <c r="M2786" i="60"/>
  <c r="E2787" i="60"/>
  <c r="L2787" i="60"/>
  <c r="M2787" i="60"/>
  <c r="E2788" i="60"/>
  <c r="L2788" i="60"/>
  <c r="M2788" i="60"/>
  <c r="E2789" i="60"/>
  <c r="L2789" i="60"/>
  <c r="M2789" i="60"/>
  <c r="E2790" i="60"/>
  <c r="L2790" i="60"/>
  <c r="M2790" i="60"/>
  <c r="E2791" i="60"/>
  <c r="L2791" i="60"/>
  <c r="M2791" i="60"/>
  <c r="E2792" i="60"/>
  <c r="L2792" i="60"/>
  <c r="M2792" i="60"/>
  <c r="E2793" i="60"/>
  <c r="L2793" i="60"/>
  <c r="M2793" i="60"/>
  <c r="E2794" i="60"/>
  <c r="L2794" i="60"/>
  <c r="M2794" i="60"/>
  <c r="E2795" i="60"/>
  <c r="L2795" i="60"/>
  <c r="M2795" i="60"/>
  <c r="E2796" i="60"/>
  <c r="L2796" i="60"/>
  <c r="M2796" i="60"/>
  <c r="E2797" i="60"/>
  <c r="L2797" i="60"/>
  <c r="M2797" i="60"/>
  <c r="E2798" i="60"/>
  <c r="L2798" i="60"/>
  <c r="M2798" i="60"/>
  <c r="E2799" i="60"/>
  <c r="L2799" i="60"/>
  <c r="M2799" i="60"/>
  <c r="E2800" i="60"/>
  <c r="L2800" i="60"/>
  <c r="M2800" i="60"/>
  <c r="E2801" i="60"/>
  <c r="L2801" i="60"/>
  <c r="M2801" i="60"/>
  <c r="E2802" i="60"/>
  <c r="L2802" i="60"/>
  <c r="M2802" i="60"/>
  <c r="E2803" i="60"/>
  <c r="L2803" i="60"/>
  <c r="M2803" i="60"/>
  <c r="E2804" i="60"/>
  <c r="L2804" i="60"/>
  <c r="M2804" i="60"/>
  <c r="E2805" i="60"/>
  <c r="L2805" i="60"/>
  <c r="M2805" i="60"/>
  <c r="E2806" i="60"/>
  <c r="L2806" i="60"/>
  <c r="M2806" i="60"/>
  <c r="E2807" i="60"/>
  <c r="L2807" i="60"/>
  <c r="M2807" i="60"/>
  <c r="E2808" i="60"/>
  <c r="L2808" i="60"/>
  <c r="M2808" i="60"/>
  <c r="E2809" i="60"/>
  <c r="L2809" i="60"/>
  <c r="M2809" i="60"/>
  <c r="E2810" i="60"/>
  <c r="L2810" i="60"/>
  <c r="M2810" i="60"/>
  <c r="E2811" i="60"/>
  <c r="L2811" i="60"/>
  <c r="M2811" i="60"/>
  <c r="E2812" i="60"/>
  <c r="L2812" i="60"/>
  <c r="M2812" i="60"/>
  <c r="E2813" i="60"/>
  <c r="L2813" i="60"/>
  <c r="M2813" i="60"/>
  <c r="E2814" i="60"/>
  <c r="L2814" i="60"/>
  <c r="M2814" i="60"/>
  <c r="E2815" i="60"/>
  <c r="L2815" i="60"/>
  <c r="M2815" i="60"/>
  <c r="E2816" i="60"/>
  <c r="L2816" i="60"/>
  <c r="M2816" i="60"/>
  <c r="E2817" i="60"/>
  <c r="L2817" i="60"/>
  <c r="M2817" i="60"/>
  <c r="E2818" i="60"/>
  <c r="L2818" i="60"/>
  <c r="M2818" i="60"/>
  <c r="E2819" i="60"/>
  <c r="L2819" i="60"/>
  <c r="M2819" i="60"/>
  <c r="E2820" i="60"/>
  <c r="L2820" i="60"/>
  <c r="M2820" i="60"/>
  <c r="E2821" i="60"/>
  <c r="L2821" i="60"/>
  <c r="M2821" i="60"/>
  <c r="E2822" i="60"/>
  <c r="L2822" i="60"/>
  <c r="M2822" i="60"/>
  <c r="E2823" i="60"/>
  <c r="L2823" i="60"/>
  <c r="M2823" i="60"/>
  <c r="E2824" i="60"/>
  <c r="L2824" i="60"/>
  <c r="M2824" i="60"/>
  <c r="E2825" i="60"/>
  <c r="L2825" i="60"/>
  <c r="M2825" i="60"/>
  <c r="E2826" i="60"/>
  <c r="L2826" i="60"/>
  <c r="M2826" i="60"/>
  <c r="E2827" i="60"/>
  <c r="L2827" i="60"/>
  <c r="M2827" i="60"/>
  <c r="E2828" i="60"/>
  <c r="L2828" i="60"/>
  <c r="M2828" i="60"/>
  <c r="E2829" i="60"/>
  <c r="L2829" i="60"/>
  <c r="M2829" i="60"/>
  <c r="E2830" i="60"/>
  <c r="L2830" i="60"/>
  <c r="M2830" i="60"/>
  <c r="E2831" i="60"/>
  <c r="L2831" i="60"/>
  <c r="M2831" i="60"/>
  <c r="E2832" i="60"/>
  <c r="L2832" i="60"/>
  <c r="M2832" i="60"/>
  <c r="E2833" i="60"/>
  <c r="L2833" i="60"/>
  <c r="M2833" i="60"/>
  <c r="E2834" i="60"/>
  <c r="L2834" i="60"/>
  <c r="M2834" i="60"/>
  <c r="E2835" i="60"/>
  <c r="L2835" i="60"/>
  <c r="M2835" i="60"/>
  <c r="E2836" i="60"/>
  <c r="L2836" i="60"/>
  <c r="M2836" i="60"/>
  <c r="E2837" i="60"/>
  <c r="L2837" i="60"/>
  <c r="M2837" i="60"/>
  <c r="E2838" i="60"/>
  <c r="L2838" i="60"/>
  <c r="M2838" i="60"/>
  <c r="E2839" i="60"/>
  <c r="L2839" i="60"/>
  <c r="M2839" i="60"/>
  <c r="E2840" i="60"/>
  <c r="L2840" i="60"/>
  <c r="M2840" i="60"/>
  <c r="E2841" i="60"/>
  <c r="L2841" i="60"/>
  <c r="M2841" i="60"/>
  <c r="E2842" i="60"/>
  <c r="L2842" i="60"/>
  <c r="M2842" i="60"/>
  <c r="E2843" i="60"/>
  <c r="L2843" i="60"/>
  <c r="M2843" i="60"/>
  <c r="E2844" i="60"/>
  <c r="L2844" i="60"/>
  <c r="M2844" i="60"/>
  <c r="E2845" i="60"/>
  <c r="L2845" i="60"/>
  <c r="M2845" i="60"/>
  <c r="E2846" i="60"/>
  <c r="L2846" i="60"/>
  <c r="M2846" i="60"/>
  <c r="E2847" i="60"/>
  <c r="L2847" i="60"/>
  <c r="M2847" i="60"/>
  <c r="E2848" i="60"/>
  <c r="L2848" i="60"/>
  <c r="M2848" i="60"/>
  <c r="E2849" i="60"/>
  <c r="L2849" i="60"/>
  <c r="M2849" i="60"/>
  <c r="E2850" i="60"/>
  <c r="L2850" i="60"/>
  <c r="M2850" i="60"/>
  <c r="E2851" i="60"/>
  <c r="L2851" i="60"/>
  <c r="M2851" i="60"/>
  <c r="E2852" i="60"/>
  <c r="L2852" i="60"/>
  <c r="M2852" i="60"/>
  <c r="E2853" i="60"/>
  <c r="L2853" i="60"/>
  <c r="M2853" i="60"/>
  <c r="E2854" i="60"/>
  <c r="L2854" i="60"/>
  <c r="M2854" i="60"/>
  <c r="E2855" i="60"/>
  <c r="L2855" i="60"/>
  <c r="M2855" i="60"/>
  <c r="E2856" i="60"/>
  <c r="L2856" i="60"/>
  <c r="M2856" i="60"/>
  <c r="E2857" i="60"/>
  <c r="L2857" i="60"/>
  <c r="M2857" i="60"/>
  <c r="E2858" i="60"/>
  <c r="L2858" i="60"/>
  <c r="M2858" i="60"/>
  <c r="E2859" i="60"/>
  <c r="L2859" i="60"/>
  <c r="M2859" i="60"/>
  <c r="E2860" i="60"/>
  <c r="L2860" i="60"/>
  <c r="M2860" i="60"/>
  <c r="E2861" i="60"/>
  <c r="L2861" i="60"/>
  <c r="M2861" i="60"/>
  <c r="E2862" i="60"/>
  <c r="L2862" i="60"/>
  <c r="M2862" i="60"/>
  <c r="E2863" i="60"/>
  <c r="L2863" i="60"/>
  <c r="M2863" i="60"/>
  <c r="E2864" i="60"/>
  <c r="L2864" i="60"/>
  <c r="M2864" i="60"/>
  <c r="E2865" i="60"/>
  <c r="L2865" i="60"/>
  <c r="M2865" i="60"/>
  <c r="E2866" i="60"/>
  <c r="L2866" i="60"/>
  <c r="M2866" i="60"/>
  <c r="E2867" i="60"/>
  <c r="L2867" i="60"/>
  <c r="M2867" i="60"/>
  <c r="E2868" i="60"/>
  <c r="L2868" i="60"/>
  <c r="M2868" i="60"/>
  <c r="E2869" i="60"/>
  <c r="L2869" i="60"/>
  <c r="M2869" i="60"/>
  <c r="E2870" i="60"/>
  <c r="L2870" i="60"/>
  <c r="M2870" i="60"/>
  <c r="E2871" i="60"/>
  <c r="L2871" i="60"/>
  <c r="M2871" i="60"/>
  <c r="E2872" i="60"/>
  <c r="L2872" i="60"/>
  <c r="M2872" i="60"/>
  <c r="E2873" i="60"/>
  <c r="L2873" i="60"/>
  <c r="M2873" i="60"/>
  <c r="E2874" i="60"/>
  <c r="L2874" i="60"/>
  <c r="M2874" i="60"/>
  <c r="E2875" i="60"/>
  <c r="L2875" i="60"/>
  <c r="M2875" i="60"/>
  <c r="E2876" i="60"/>
  <c r="L2876" i="60"/>
  <c r="M2876" i="60"/>
  <c r="E2877" i="60"/>
  <c r="L2877" i="60"/>
  <c r="M2877" i="60"/>
  <c r="E2878" i="60"/>
  <c r="L2878" i="60"/>
  <c r="M2878" i="60"/>
  <c r="E2879" i="60"/>
  <c r="L2879" i="60"/>
  <c r="M2879" i="60"/>
  <c r="E2880" i="60"/>
  <c r="L2880" i="60"/>
  <c r="M2880" i="60"/>
  <c r="E2881" i="60"/>
  <c r="L2881" i="60"/>
  <c r="M2881" i="60"/>
  <c r="E2882" i="60"/>
  <c r="L2882" i="60"/>
  <c r="M2882" i="60"/>
  <c r="E2883" i="60"/>
  <c r="L2883" i="60"/>
  <c r="M2883" i="60"/>
  <c r="E2884" i="60"/>
  <c r="L2884" i="60"/>
  <c r="M2884" i="60"/>
  <c r="E2885" i="60"/>
  <c r="L2885" i="60"/>
  <c r="M2885" i="60"/>
  <c r="E2886" i="60"/>
  <c r="L2886" i="60"/>
  <c r="M2886" i="60"/>
  <c r="E2887" i="60"/>
  <c r="L2887" i="60"/>
  <c r="M2887" i="60"/>
  <c r="E2888" i="60"/>
  <c r="L2888" i="60"/>
  <c r="M2888" i="60"/>
  <c r="E2889" i="60"/>
  <c r="L2889" i="60"/>
  <c r="M2889" i="60"/>
  <c r="E2890" i="60"/>
  <c r="L2890" i="60"/>
  <c r="M2890" i="60"/>
  <c r="E2891" i="60"/>
  <c r="L2891" i="60"/>
  <c r="M2891" i="60"/>
  <c r="E2892" i="60"/>
  <c r="L2892" i="60"/>
  <c r="M2892" i="60"/>
  <c r="E2893" i="60"/>
  <c r="L2893" i="60"/>
  <c r="M2893" i="60"/>
  <c r="E2894" i="60"/>
  <c r="L2894" i="60"/>
  <c r="M2894" i="60"/>
  <c r="E2895" i="60"/>
  <c r="L2895" i="60"/>
  <c r="M2895" i="60"/>
  <c r="E2896" i="60"/>
  <c r="L2896" i="60"/>
  <c r="M2896" i="60"/>
  <c r="E2897" i="60"/>
  <c r="L2897" i="60"/>
  <c r="M2897" i="60"/>
  <c r="E2898" i="60"/>
  <c r="L2898" i="60"/>
  <c r="M2898" i="60"/>
  <c r="E2899" i="60"/>
  <c r="L2899" i="60"/>
  <c r="M2899" i="60"/>
  <c r="E2900" i="60"/>
  <c r="L2900" i="60"/>
  <c r="M2900" i="60"/>
  <c r="E2901" i="60"/>
  <c r="L2901" i="60"/>
  <c r="M2901" i="60"/>
  <c r="E2902" i="60"/>
  <c r="L2902" i="60"/>
  <c r="M2902" i="60"/>
  <c r="E2903" i="60"/>
  <c r="L2903" i="60"/>
  <c r="M2903" i="60"/>
  <c r="E2904" i="60"/>
  <c r="L2904" i="60"/>
  <c r="M2904" i="60"/>
  <c r="E2905" i="60"/>
  <c r="L2905" i="60"/>
  <c r="M2905" i="60"/>
  <c r="E2906" i="60"/>
  <c r="L2906" i="60"/>
  <c r="M2906" i="60"/>
  <c r="E2907" i="60"/>
  <c r="L2907" i="60"/>
  <c r="M2907" i="60"/>
  <c r="E2908" i="60"/>
  <c r="L2908" i="60"/>
  <c r="M2908" i="60"/>
  <c r="E2909" i="60"/>
  <c r="L2909" i="60"/>
  <c r="M2909" i="60"/>
  <c r="E2910" i="60"/>
  <c r="L2910" i="60"/>
  <c r="M2910" i="60"/>
  <c r="E2911" i="60"/>
  <c r="L2911" i="60"/>
  <c r="M2911" i="60"/>
  <c r="E2912" i="60"/>
  <c r="L2912" i="60"/>
  <c r="M2912" i="60"/>
  <c r="E2913" i="60"/>
  <c r="L2913" i="60"/>
  <c r="M2913" i="60"/>
  <c r="E2914" i="60"/>
  <c r="L2914" i="60"/>
  <c r="M2914" i="60"/>
  <c r="E2915" i="60"/>
  <c r="L2915" i="60"/>
  <c r="M2915" i="60"/>
  <c r="E2916" i="60"/>
  <c r="L2916" i="60"/>
  <c r="M2916" i="60"/>
  <c r="E2917" i="60"/>
  <c r="L2917" i="60"/>
  <c r="M2917" i="60"/>
  <c r="E2918" i="60"/>
  <c r="L2918" i="60"/>
  <c r="M2918" i="60"/>
  <c r="E2919" i="60"/>
  <c r="L2919" i="60"/>
  <c r="M2919" i="60"/>
  <c r="E2920" i="60"/>
  <c r="L2920" i="60"/>
  <c r="M2920" i="60"/>
  <c r="E2921" i="60"/>
  <c r="L2921" i="60"/>
  <c r="M2921" i="60"/>
  <c r="E2922" i="60"/>
  <c r="L2922" i="60"/>
  <c r="M2922" i="60"/>
  <c r="E2923" i="60"/>
  <c r="L2923" i="60"/>
  <c r="M2923" i="60"/>
  <c r="E2924" i="60"/>
  <c r="L2924" i="60"/>
  <c r="M2924" i="60"/>
  <c r="E2925" i="60"/>
  <c r="L2925" i="60"/>
  <c r="M2925" i="60"/>
  <c r="E2926" i="60"/>
  <c r="L2926" i="60"/>
  <c r="M2926" i="60"/>
  <c r="E2927" i="60"/>
  <c r="L2927" i="60"/>
  <c r="M2927" i="60"/>
  <c r="E2928" i="60"/>
  <c r="L2928" i="60"/>
  <c r="M2928" i="60"/>
  <c r="E2929" i="60"/>
  <c r="L2929" i="60"/>
  <c r="M2929" i="60"/>
  <c r="E2930" i="60"/>
  <c r="L2930" i="60"/>
  <c r="M2930" i="60"/>
  <c r="E2931" i="60"/>
  <c r="L2931" i="60"/>
  <c r="M2931" i="60"/>
  <c r="E2932" i="60"/>
  <c r="L2932" i="60"/>
  <c r="M2932" i="60"/>
  <c r="E2933" i="60"/>
  <c r="L2933" i="60"/>
  <c r="M2933" i="60"/>
  <c r="E2934" i="60"/>
  <c r="L2934" i="60"/>
  <c r="M2934" i="60"/>
  <c r="E2935" i="60"/>
  <c r="L2935" i="60"/>
  <c r="M2935" i="60"/>
  <c r="E2936" i="60"/>
  <c r="L2936" i="60"/>
  <c r="M2936" i="60"/>
  <c r="E2937" i="60"/>
  <c r="L2937" i="60"/>
  <c r="M2937" i="60"/>
  <c r="E2938" i="60"/>
  <c r="L2938" i="60"/>
  <c r="M2938" i="60"/>
  <c r="E2939" i="60"/>
  <c r="L2939" i="60"/>
  <c r="M2939" i="60"/>
  <c r="E2940" i="60"/>
  <c r="L2940" i="60"/>
  <c r="M2940" i="60"/>
  <c r="E2941" i="60"/>
  <c r="L2941" i="60"/>
  <c r="M2941" i="60"/>
  <c r="E2942" i="60"/>
  <c r="L2942" i="60"/>
  <c r="M2942" i="60"/>
  <c r="E2943" i="60"/>
  <c r="L2943" i="60"/>
  <c r="M2943" i="60"/>
  <c r="E2944" i="60"/>
  <c r="L2944" i="60"/>
  <c r="M2944" i="60"/>
  <c r="E2945" i="60"/>
  <c r="L2945" i="60"/>
  <c r="M2945" i="60"/>
  <c r="E2946" i="60"/>
  <c r="L2946" i="60"/>
  <c r="M2946" i="60"/>
  <c r="E2947" i="60"/>
  <c r="L2947" i="60"/>
  <c r="M2947" i="60"/>
  <c r="E2948" i="60"/>
  <c r="L2948" i="60"/>
  <c r="M2948" i="60"/>
  <c r="E2949" i="60"/>
  <c r="L2949" i="60"/>
  <c r="M2949" i="60"/>
  <c r="E2950" i="60"/>
  <c r="L2950" i="60"/>
  <c r="M2950" i="60"/>
  <c r="E2951" i="60"/>
  <c r="L2951" i="60"/>
  <c r="M2951" i="60"/>
  <c r="E2952" i="60"/>
  <c r="L2952" i="60"/>
  <c r="M2952" i="60"/>
  <c r="E2953" i="60"/>
  <c r="L2953" i="60"/>
  <c r="M2953" i="60"/>
  <c r="E2954" i="60"/>
  <c r="L2954" i="60"/>
  <c r="M2954" i="60"/>
  <c r="E2955" i="60"/>
  <c r="L2955" i="60"/>
  <c r="M2955" i="60"/>
  <c r="E2956" i="60"/>
  <c r="L2956" i="60"/>
  <c r="M2956" i="60"/>
  <c r="E2957" i="60"/>
  <c r="L2957" i="60"/>
  <c r="M2957" i="60"/>
  <c r="E2958" i="60"/>
  <c r="L2958" i="60"/>
  <c r="M2958" i="60"/>
  <c r="E2959" i="60"/>
  <c r="L2959" i="60"/>
  <c r="M2959" i="60"/>
  <c r="E2960" i="60"/>
  <c r="L2960" i="60"/>
  <c r="M2960" i="60"/>
  <c r="E2961" i="60"/>
  <c r="L2961" i="60"/>
  <c r="M2961" i="60"/>
  <c r="E2962" i="60"/>
  <c r="L2962" i="60"/>
  <c r="M2962" i="60"/>
  <c r="E2963" i="60"/>
  <c r="L2963" i="60"/>
  <c r="M2963" i="60"/>
  <c r="E2964" i="60"/>
  <c r="L2964" i="60"/>
  <c r="M2964" i="60"/>
  <c r="E2965" i="60"/>
  <c r="L2965" i="60"/>
  <c r="M2965" i="60"/>
  <c r="E2966" i="60"/>
  <c r="L2966" i="60"/>
  <c r="M2966" i="60"/>
  <c r="E2967" i="60"/>
  <c r="L2967" i="60"/>
  <c r="M2967" i="60"/>
  <c r="E2968" i="60"/>
  <c r="L2968" i="60"/>
  <c r="M2968" i="60"/>
  <c r="E2969" i="60"/>
  <c r="L2969" i="60"/>
  <c r="M2969" i="60"/>
  <c r="E2970" i="60"/>
  <c r="L2970" i="60"/>
  <c r="M2970" i="60"/>
  <c r="E2971" i="60"/>
  <c r="L2971" i="60"/>
  <c r="M2971" i="60"/>
  <c r="E2972" i="60"/>
  <c r="L2972" i="60"/>
  <c r="M2972" i="60"/>
  <c r="E2973" i="60"/>
  <c r="L2973" i="60"/>
  <c r="M2973" i="60"/>
  <c r="E2974" i="60"/>
  <c r="L2974" i="60"/>
  <c r="M2974" i="60"/>
  <c r="E2975" i="60"/>
  <c r="L2975" i="60"/>
  <c r="M2975" i="60"/>
  <c r="E2976" i="60"/>
  <c r="L2976" i="60"/>
  <c r="M2976" i="60"/>
  <c r="E2977" i="60"/>
  <c r="L2977" i="60"/>
  <c r="M2977" i="60"/>
  <c r="E2978" i="60"/>
  <c r="L2978" i="60"/>
  <c r="M2978" i="60"/>
  <c r="E2979" i="60"/>
  <c r="L2979" i="60"/>
  <c r="M2979" i="60"/>
  <c r="E2980" i="60"/>
  <c r="L2980" i="60"/>
  <c r="M2980" i="60"/>
  <c r="E2981" i="60"/>
  <c r="L2981" i="60"/>
  <c r="M2981" i="60"/>
  <c r="E2982" i="60"/>
  <c r="L2982" i="60"/>
  <c r="M2982" i="60"/>
  <c r="E2983" i="60"/>
  <c r="L2983" i="60"/>
  <c r="M2983" i="60"/>
  <c r="E2984" i="60"/>
  <c r="L2984" i="60"/>
  <c r="M2984" i="60"/>
  <c r="E2985" i="60"/>
  <c r="L2985" i="60"/>
  <c r="M2985" i="60"/>
  <c r="E2986" i="60"/>
  <c r="L2986" i="60"/>
  <c r="M2986" i="60"/>
  <c r="E2987" i="60"/>
  <c r="L2987" i="60"/>
  <c r="M2987" i="60"/>
  <c r="E2988" i="60"/>
  <c r="L2988" i="60"/>
  <c r="M2988" i="60"/>
  <c r="E2989" i="60"/>
  <c r="L2989" i="60"/>
  <c r="M2989" i="60"/>
  <c r="E2990" i="60"/>
  <c r="L2990" i="60"/>
  <c r="M2990" i="60"/>
  <c r="E2991" i="60"/>
  <c r="L2991" i="60"/>
  <c r="M2991" i="60"/>
  <c r="E2992" i="60"/>
  <c r="L2992" i="60"/>
  <c r="M2992" i="60"/>
  <c r="E2993" i="60"/>
  <c r="L2993" i="60"/>
  <c r="M2993" i="60"/>
  <c r="E2994" i="60"/>
  <c r="L2994" i="60"/>
  <c r="M2994" i="60"/>
  <c r="E2995" i="60"/>
  <c r="L2995" i="60"/>
  <c r="M2995" i="60"/>
  <c r="E2996" i="60"/>
  <c r="L2996" i="60"/>
  <c r="M2996" i="60"/>
  <c r="E2997" i="60"/>
  <c r="L2997" i="60"/>
  <c r="M2997" i="60"/>
  <c r="E2998" i="60"/>
  <c r="L2998" i="60"/>
  <c r="M2998" i="60"/>
  <c r="E2999" i="60"/>
  <c r="L2999" i="60"/>
  <c r="M2999" i="60"/>
  <c r="E3000" i="60"/>
  <c r="L3000" i="60"/>
  <c r="M3000" i="60"/>
  <c r="E3001" i="60"/>
  <c r="L3001" i="60"/>
  <c r="M3001" i="60"/>
  <c r="E3002" i="60"/>
  <c r="L3002" i="60"/>
  <c r="M3002" i="60"/>
  <c r="E3003" i="60"/>
  <c r="L3003" i="60"/>
  <c r="M3003" i="60"/>
  <c r="E3004" i="60"/>
  <c r="L3004" i="60"/>
  <c r="M3004" i="60"/>
  <c r="E3005" i="60"/>
  <c r="L3005" i="60"/>
  <c r="M3005" i="60"/>
  <c r="E26" i="60"/>
  <c r="E25" i="60"/>
  <c r="G79" i="62"/>
  <c r="G80" i="62"/>
  <c r="G81" i="62"/>
  <c r="G82" i="62"/>
  <c r="G83" i="62"/>
  <c r="G84" i="62"/>
  <c r="G85" i="62"/>
  <c r="G86" i="62"/>
  <c r="G87" i="62"/>
  <c r="G88" i="62"/>
  <c r="G89" i="62"/>
  <c r="G90" i="62"/>
  <c r="G91" i="62"/>
  <c r="G92" i="62"/>
  <c r="G93" i="62"/>
  <c r="G94" i="62"/>
  <c r="G95" i="62"/>
  <c r="G96" i="62"/>
  <c r="G97" i="62"/>
  <c r="G98" i="62"/>
  <c r="G99" i="62"/>
  <c r="G100" i="62"/>
  <c r="G101" i="62"/>
  <c r="G102" i="62"/>
  <c r="G103" i="62"/>
  <c r="G104" i="62"/>
  <c r="G105" i="62"/>
  <c r="G106" i="62"/>
  <c r="G107" i="62"/>
  <c r="G108" i="62"/>
  <c r="G109" i="62"/>
  <c r="G110" i="62"/>
  <c r="G111" i="62"/>
  <c r="G112" i="62"/>
  <c r="G113" i="62"/>
  <c r="G114" i="62"/>
  <c r="G115" i="62"/>
  <c r="G116" i="62"/>
  <c r="G117" i="62"/>
  <c r="G118" i="62"/>
  <c r="G119" i="62"/>
  <c r="G120" i="62"/>
  <c r="G121" i="62"/>
  <c r="G122" i="62"/>
  <c r="G123" i="62"/>
  <c r="G124" i="62"/>
  <c r="G125" i="62"/>
  <c r="G126" i="62"/>
  <c r="G127" i="62"/>
  <c r="G128" i="62"/>
  <c r="G129" i="62"/>
  <c r="G130" i="62"/>
  <c r="G131" i="62"/>
  <c r="G132" i="62"/>
  <c r="G133" i="62"/>
  <c r="G134" i="62"/>
  <c r="G135" i="62"/>
  <c r="G136" i="62"/>
  <c r="G137" i="62"/>
  <c r="G138" i="62"/>
  <c r="G139" i="62"/>
  <c r="G140" i="62"/>
  <c r="G141" i="62"/>
  <c r="G142" i="62"/>
  <c r="G143" i="62"/>
  <c r="G144" i="62"/>
  <c r="G145" i="62"/>
  <c r="G146" i="62"/>
  <c r="G147" i="62"/>
  <c r="G148" i="62"/>
  <c r="G149" i="62"/>
  <c r="G150" i="62"/>
  <c r="G151" i="62"/>
  <c r="G152" i="62"/>
  <c r="G153" i="62"/>
  <c r="G154" i="62"/>
  <c r="G155" i="62"/>
  <c r="G156" i="62"/>
  <c r="G157" i="62"/>
  <c r="G158" i="62"/>
  <c r="G159" i="62"/>
  <c r="G160" i="62"/>
  <c r="G161" i="62"/>
  <c r="G162" i="62"/>
  <c r="G163" i="62"/>
  <c r="G164" i="62"/>
  <c r="G165" i="62"/>
  <c r="G166" i="62"/>
  <c r="G167" i="62"/>
  <c r="G168" i="62"/>
  <c r="G169" i="62"/>
  <c r="G170" i="62"/>
  <c r="G171" i="62"/>
  <c r="G172" i="62"/>
  <c r="G173" i="62"/>
  <c r="G174" i="62"/>
  <c r="G175" i="62"/>
  <c r="F176" i="62"/>
  <c r="G176" i="62"/>
  <c r="F177" i="62"/>
  <c r="G177" i="62"/>
  <c r="F178" i="62"/>
  <c r="G178" i="62"/>
  <c r="F179" i="62"/>
  <c r="G179" i="62"/>
  <c r="F180" i="62"/>
  <c r="G180" i="62"/>
  <c r="F181" i="62"/>
  <c r="G181" i="62"/>
  <c r="F182" i="62"/>
  <c r="G182" i="62"/>
  <c r="F183" i="62"/>
  <c r="G183" i="62"/>
  <c r="F184" i="62"/>
  <c r="G184" i="62"/>
  <c r="F185" i="62"/>
  <c r="G185" i="62"/>
  <c r="F186" i="62"/>
  <c r="G186" i="62"/>
  <c r="F187" i="62"/>
  <c r="G187" i="62"/>
  <c r="F188" i="62"/>
  <c r="G188" i="62"/>
  <c r="F189" i="62"/>
  <c r="G189" i="62"/>
  <c r="F190" i="62"/>
  <c r="G190" i="62"/>
  <c r="F191" i="62"/>
  <c r="G191" i="62"/>
  <c r="F192" i="62"/>
  <c r="G192" i="62"/>
  <c r="F193" i="62"/>
  <c r="G193" i="62"/>
  <c r="F194" i="62"/>
  <c r="G194" i="62"/>
  <c r="F195" i="62"/>
  <c r="G195" i="62"/>
  <c r="F196" i="62"/>
  <c r="G196" i="62"/>
  <c r="F197" i="62"/>
  <c r="G197" i="62"/>
  <c r="F198" i="62"/>
  <c r="G198" i="62"/>
  <c r="F199" i="62"/>
  <c r="G199" i="62"/>
  <c r="F200" i="62"/>
  <c r="G200" i="62"/>
  <c r="F201" i="62"/>
  <c r="G201" i="62"/>
  <c r="F202" i="62"/>
  <c r="G202" i="62"/>
  <c r="F203" i="62"/>
  <c r="G203" i="62"/>
  <c r="F204" i="62"/>
  <c r="G204" i="62"/>
  <c r="F205" i="62"/>
  <c r="G205" i="62"/>
  <c r="F206" i="62"/>
  <c r="G206" i="62"/>
  <c r="F207" i="62"/>
  <c r="G207" i="62"/>
  <c r="F208" i="62"/>
  <c r="G208" i="62"/>
  <c r="F209" i="62"/>
  <c r="G209" i="62"/>
  <c r="F210" i="62"/>
  <c r="G210" i="62"/>
  <c r="F211" i="62"/>
  <c r="G211" i="62"/>
  <c r="F212" i="62"/>
  <c r="G212" i="62"/>
  <c r="F213" i="62"/>
  <c r="G213" i="62"/>
  <c r="F214" i="62"/>
  <c r="G214" i="62"/>
  <c r="F215" i="62"/>
  <c r="G215" i="62"/>
  <c r="F216" i="62"/>
  <c r="G216" i="62"/>
  <c r="F217" i="62"/>
  <c r="G217" i="62"/>
  <c r="F218" i="62"/>
  <c r="G218" i="62"/>
  <c r="F219" i="62"/>
  <c r="G219" i="62"/>
  <c r="F220" i="62"/>
  <c r="G220" i="62"/>
  <c r="F221" i="62"/>
  <c r="G221" i="62"/>
  <c r="F222" i="62"/>
  <c r="G222" i="62"/>
  <c r="F223" i="62"/>
  <c r="G223" i="62"/>
  <c r="F224" i="62"/>
  <c r="G224" i="62"/>
  <c r="F225" i="62"/>
  <c r="G225" i="62"/>
  <c r="F226" i="62"/>
  <c r="G226" i="62"/>
  <c r="F227" i="62"/>
  <c r="G227" i="62"/>
  <c r="F228" i="62"/>
  <c r="G228" i="62"/>
  <c r="F229" i="62"/>
  <c r="G229" i="62"/>
  <c r="F230" i="62"/>
  <c r="G230" i="62"/>
  <c r="F231" i="62"/>
  <c r="G231" i="62"/>
  <c r="F232" i="62"/>
  <c r="G232" i="62"/>
  <c r="F233" i="62"/>
  <c r="G233" i="62"/>
  <c r="F234" i="62"/>
  <c r="G234" i="62"/>
  <c r="F235" i="62"/>
  <c r="G235" i="62"/>
  <c r="F236" i="62"/>
  <c r="G236" i="62"/>
  <c r="F237" i="62"/>
  <c r="G237" i="62"/>
  <c r="F238" i="62"/>
  <c r="G238" i="62"/>
  <c r="F239" i="62"/>
  <c r="G239" i="62"/>
  <c r="F240" i="62"/>
  <c r="G240" i="62"/>
  <c r="F241" i="62"/>
  <c r="G241" i="62"/>
  <c r="F242" i="62"/>
  <c r="G242" i="62"/>
  <c r="F243" i="62"/>
  <c r="G243" i="62"/>
  <c r="F244" i="62"/>
  <c r="G244" i="62"/>
  <c r="F245" i="62"/>
  <c r="G245" i="62"/>
  <c r="F246" i="62"/>
  <c r="G246" i="62"/>
  <c r="F247" i="62"/>
  <c r="G247" i="62"/>
  <c r="F248" i="62"/>
  <c r="G248" i="62"/>
  <c r="F249" i="62"/>
  <c r="G249" i="62"/>
  <c r="F250" i="62"/>
  <c r="G250" i="62"/>
  <c r="F251" i="62"/>
  <c r="G251" i="62"/>
  <c r="F252" i="62"/>
  <c r="G252" i="62"/>
  <c r="F253" i="62"/>
  <c r="G253" i="62"/>
  <c r="F254" i="62"/>
  <c r="G254" i="62"/>
  <c r="F255" i="62"/>
  <c r="G255" i="62"/>
  <c r="F256" i="62"/>
  <c r="G256" i="62"/>
  <c r="F257" i="62"/>
  <c r="G257" i="62"/>
  <c r="F258" i="62"/>
  <c r="G258" i="62"/>
  <c r="F259" i="62"/>
  <c r="G259" i="62"/>
  <c r="F260" i="62"/>
  <c r="G260" i="62"/>
  <c r="F261" i="62"/>
  <c r="G261" i="62"/>
  <c r="F262" i="62"/>
  <c r="G262" i="62"/>
  <c r="F263" i="62"/>
  <c r="G263" i="62"/>
  <c r="F264" i="62"/>
  <c r="G264" i="62"/>
  <c r="F265" i="62"/>
  <c r="G265" i="62"/>
  <c r="F266" i="62"/>
  <c r="G266" i="62"/>
  <c r="F267" i="62"/>
  <c r="G267" i="62"/>
  <c r="F268" i="62"/>
  <c r="G268" i="62"/>
  <c r="F269" i="62"/>
  <c r="G269" i="62"/>
  <c r="F270" i="62"/>
  <c r="G270" i="62"/>
  <c r="F271" i="62"/>
  <c r="G271" i="62"/>
  <c r="F272" i="62"/>
  <c r="G272" i="62"/>
  <c r="F273" i="62"/>
  <c r="G273" i="62"/>
  <c r="F274" i="62"/>
  <c r="G274" i="62"/>
  <c r="F275" i="62"/>
  <c r="G275" i="62"/>
  <c r="F276" i="62"/>
  <c r="G276" i="62"/>
  <c r="F277" i="62"/>
  <c r="G277" i="62"/>
  <c r="F278" i="62"/>
  <c r="G278" i="62"/>
  <c r="F279" i="62"/>
  <c r="G279" i="62"/>
  <c r="F280" i="62"/>
  <c r="G280" i="62"/>
  <c r="F281" i="62"/>
  <c r="G281" i="62"/>
  <c r="F282" i="62"/>
  <c r="G282" i="62"/>
  <c r="F283" i="62"/>
  <c r="G283" i="62"/>
  <c r="F284" i="62"/>
  <c r="G284" i="62"/>
  <c r="F285" i="62"/>
  <c r="G285" i="62"/>
  <c r="F286" i="62"/>
  <c r="G286" i="62"/>
  <c r="F287" i="62"/>
  <c r="G287" i="62"/>
  <c r="F288" i="62"/>
  <c r="G288" i="62"/>
  <c r="F289" i="62"/>
  <c r="G289" i="62"/>
  <c r="F290" i="62"/>
  <c r="G290" i="62"/>
  <c r="F291" i="62"/>
  <c r="G291" i="62"/>
  <c r="F292" i="62"/>
  <c r="G292" i="62"/>
  <c r="F293" i="62"/>
  <c r="G293" i="62"/>
  <c r="F294" i="62"/>
  <c r="G294" i="62"/>
  <c r="F295" i="62"/>
  <c r="G295" i="62"/>
  <c r="F296" i="62"/>
  <c r="G296" i="62"/>
  <c r="F297" i="62"/>
  <c r="G297" i="62"/>
  <c r="F298" i="62"/>
  <c r="G298" i="62"/>
  <c r="F299" i="62"/>
  <c r="G299" i="62"/>
  <c r="F300" i="62"/>
  <c r="G300" i="62"/>
  <c r="F301" i="62"/>
  <c r="G301" i="62"/>
  <c r="F302" i="62"/>
  <c r="G302" i="62"/>
  <c r="F303" i="62"/>
  <c r="G303" i="62"/>
  <c r="F304" i="62"/>
  <c r="G304" i="62"/>
  <c r="F305" i="62"/>
  <c r="G305" i="62"/>
  <c r="F306" i="62"/>
  <c r="G306" i="62"/>
  <c r="F307" i="62"/>
  <c r="G307" i="62"/>
  <c r="F308" i="62"/>
  <c r="G308" i="62"/>
  <c r="F309" i="62"/>
  <c r="G309" i="62"/>
  <c r="F310" i="62"/>
  <c r="G310" i="62"/>
  <c r="F311" i="62"/>
  <c r="G311" i="62"/>
  <c r="F312" i="62"/>
  <c r="G312" i="62"/>
  <c r="F313" i="62"/>
  <c r="G313" i="62"/>
  <c r="F314" i="62"/>
  <c r="G314" i="62"/>
  <c r="F315" i="62"/>
  <c r="G315" i="62"/>
  <c r="F316" i="62"/>
  <c r="G316" i="62"/>
  <c r="F317" i="62"/>
  <c r="G317" i="62"/>
  <c r="F318" i="62"/>
  <c r="G318" i="62"/>
  <c r="F319" i="62"/>
  <c r="G319" i="62"/>
  <c r="F320" i="62"/>
  <c r="G320" i="62"/>
  <c r="F321" i="62"/>
  <c r="G321" i="62"/>
  <c r="F322" i="62"/>
  <c r="G322" i="62"/>
  <c r="F323" i="62"/>
  <c r="G323" i="62"/>
  <c r="F324" i="62"/>
  <c r="G324" i="62"/>
  <c r="F325" i="62"/>
  <c r="G325" i="62"/>
  <c r="F326" i="62"/>
  <c r="G326" i="62"/>
  <c r="F327" i="62"/>
  <c r="G327" i="62"/>
  <c r="F328" i="62"/>
  <c r="G328" i="62"/>
  <c r="F329" i="62"/>
  <c r="G329" i="62"/>
  <c r="F330" i="62"/>
  <c r="G330" i="62"/>
  <c r="F331" i="62"/>
  <c r="G331" i="62"/>
  <c r="F332" i="62"/>
  <c r="G332" i="62"/>
  <c r="F333" i="62"/>
  <c r="G333" i="62"/>
  <c r="F334" i="62"/>
  <c r="G334" i="62"/>
  <c r="F335" i="62"/>
  <c r="G335" i="62"/>
  <c r="F336" i="62"/>
  <c r="G336" i="62"/>
  <c r="F337" i="62"/>
  <c r="G337" i="62"/>
  <c r="F338" i="62"/>
  <c r="G338" i="62"/>
  <c r="F339" i="62"/>
  <c r="G339" i="62"/>
  <c r="F340" i="62"/>
  <c r="G340" i="62"/>
  <c r="F341" i="62"/>
  <c r="G341" i="62"/>
  <c r="F342" i="62"/>
  <c r="G342" i="62"/>
  <c r="F343" i="62"/>
  <c r="G343" i="62"/>
  <c r="F344" i="62"/>
  <c r="G344" i="62"/>
  <c r="F345" i="62"/>
  <c r="G345" i="62"/>
  <c r="F346" i="62"/>
  <c r="G346" i="62"/>
  <c r="F347" i="62"/>
  <c r="G347" i="62"/>
  <c r="F348" i="62"/>
  <c r="G348" i="62"/>
  <c r="F349" i="62"/>
  <c r="G349" i="62"/>
  <c r="F350" i="62"/>
  <c r="G350" i="62"/>
  <c r="F351" i="62"/>
  <c r="G351" i="62"/>
  <c r="F352" i="62"/>
  <c r="G352" i="62"/>
  <c r="F353" i="62"/>
  <c r="G353" i="62"/>
  <c r="F354" i="62"/>
  <c r="G354" i="62"/>
  <c r="F355" i="62"/>
  <c r="G355" i="62"/>
  <c r="F356" i="62"/>
  <c r="G356" i="62"/>
  <c r="F357" i="62"/>
  <c r="G357" i="62"/>
  <c r="F358" i="62"/>
  <c r="G358" i="62"/>
  <c r="F359" i="62"/>
  <c r="G359" i="62"/>
  <c r="F360" i="62"/>
  <c r="G360" i="62"/>
  <c r="F361" i="62"/>
  <c r="G361" i="62"/>
  <c r="F362" i="62"/>
  <c r="G362" i="62"/>
  <c r="F363" i="62"/>
  <c r="G363" i="62"/>
  <c r="F364" i="62"/>
  <c r="G364" i="62"/>
  <c r="F365" i="62"/>
  <c r="G365" i="62"/>
  <c r="F366" i="62"/>
  <c r="G366" i="62"/>
  <c r="F367" i="62"/>
  <c r="G367" i="62"/>
  <c r="F368" i="62"/>
  <c r="G368" i="62"/>
  <c r="F369" i="62"/>
  <c r="G369" i="62"/>
  <c r="F370" i="62"/>
  <c r="G370" i="62"/>
  <c r="F371" i="62"/>
  <c r="G371" i="62"/>
  <c r="F372" i="62"/>
  <c r="G372" i="62"/>
  <c r="F373" i="62"/>
  <c r="G373" i="62"/>
  <c r="F374" i="62"/>
  <c r="G374" i="62"/>
  <c r="F375" i="62"/>
  <c r="G375" i="62"/>
  <c r="F376" i="62"/>
  <c r="G376" i="62"/>
  <c r="F377" i="62"/>
  <c r="G377" i="62"/>
  <c r="F378" i="62"/>
  <c r="G378" i="62"/>
  <c r="F379" i="62"/>
  <c r="G379" i="62"/>
  <c r="F380" i="62"/>
  <c r="G380" i="62"/>
  <c r="F381" i="62"/>
  <c r="G381" i="62"/>
  <c r="F382" i="62"/>
  <c r="G382" i="62"/>
  <c r="F383" i="62"/>
  <c r="G383" i="62"/>
  <c r="F384" i="62"/>
  <c r="G384" i="62"/>
  <c r="F385" i="62"/>
  <c r="G385" i="62"/>
  <c r="F386" i="62"/>
  <c r="G386" i="62"/>
  <c r="F387" i="62"/>
  <c r="G387" i="62"/>
  <c r="F388" i="62"/>
  <c r="G388" i="62"/>
  <c r="F389" i="62"/>
  <c r="G389" i="62"/>
  <c r="F390" i="62"/>
  <c r="G390" i="62"/>
  <c r="F391" i="62"/>
  <c r="G391" i="62"/>
  <c r="F392" i="62"/>
  <c r="G392" i="62"/>
  <c r="F393" i="62"/>
  <c r="G393" i="62"/>
  <c r="F394" i="62"/>
  <c r="G394" i="62"/>
  <c r="F395" i="62"/>
  <c r="G395" i="62"/>
  <c r="F396" i="62"/>
  <c r="G396" i="62"/>
  <c r="F397" i="62"/>
  <c r="G397" i="62"/>
  <c r="F398" i="62"/>
  <c r="G398" i="62"/>
  <c r="F399" i="62"/>
  <c r="G399" i="62"/>
  <c r="F400" i="62"/>
  <c r="G400" i="62"/>
  <c r="F401" i="62"/>
  <c r="G401" i="62"/>
  <c r="F402" i="62"/>
  <c r="G402" i="62"/>
  <c r="F403" i="62"/>
  <c r="G403" i="62"/>
  <c r="F404" i="62"/>
  <c r="G404" i="62"/>
  <c r="F405" i="62"/>
  <c r="G405" i="62"/>
  <c r="F406" i="62"/>
  <c r="G406" i="62"/>
  <c r="F407" i="62"/>
  <c r="G407" i="62"/>
  <c r="F408" i="62"/>
  <c r="G408" i="62"/>
  <c r="F409" i="62"/>
  <c r="G409" i="62"/>
  <c r="F410" i="62"/>
  <c r="G410" i="62"/>
  <c r="F411" i="62"/>
  <c r="G411" i="62"/>
  <c r="F412" i="62"/>
  <c r="G412" i="62"/>
  <c r="F413" i="62"/>
  <c r="G413" i="62"/>
  <c r="F414" i="62"/>
  <c r="G414" i="62"/>
  <c r="F415" i="62"/>
  <c r="G415" i="62"/>
  <c r="F416" i="62"/>
  <c r="G416" i="62"/>
  <c r="F417" i="62"/>
  <c r="G417" i="62"/>
  <c r="F418" i="62"/>
  <c r="G418" i="62"/>
  <c r="F419" i="62"/>
  <c r="G419" i="62"/>
  <c r="F420" i="62"/>
  <c r="G420" i="62"/>
  <c r="F421" i="62"/>
  <c r="G421" i="62"/>
  <c r="F422" i="62"/>
  <c r="G422" i="62"/>
  <c r="F423" i="62"/>
  <c r="G423" i="62"/>
  <c r="F424" i="62"/>
  <c r="G424" i="62"/>
  <c r="F425" i="62"/>
  <c r="G425" i="62"/>
  <c r="F426" i="62"/>
  <c r="G426" i="62"/>
  <c r="F427" i="62"/>
  <c r="G427" i="62"/>
  <c r="F428" i="62"/>
  <c r="G428" i="62"/>
  <c r="F429" i="62"/>
  <c r="G429" i="62"/>
  <c r="F430" i="62"/>
  <c r="G430" i="62"/>
  <c r="F431" i="62"/>
  <c r="G431" i="62"/>
  <c r="F432" i="62"/>
  <c r="G432" i="62"/>
  <c r="F433" i="62"/>
  <c r="G433" i="62"/>
  <c r="F434" i="62"/>
  <c r="G434" i="62"/>
  <c r="F435" i="62"/>
  <c r="G435" i="62"/>
  <c r="F436" i="62"/>
  <c r="G436" i="62"/>
  <c r="F437" i="62"/>
  <c r="G437" i="62"/>
  <c r="F438" i="62"/>
  <c r="G438" i="62"/>
  <c r="F439" i="62"/>
  <c r="G439" i="62"/>
  <c r="F440" i="62"/>
  <c r="G440" i="62"/>
  <c r="F441" i="62"/>
  <c r="G441" i="62"/>
  <c r="F442" i="62"/>
  <c r="G442" i="62"/>
  <c r="F443" i="62"/>
  <c r="G443" i="62"/>
  <c r="F444" i="62"/>
  <c r="G444" i="62"/>
  <c r="F445" i="62"/>
  <c r="G445" i="62"/>
  <c r="F446" i="62"/>
  <c r="G446" i="62"/>
  <c r="F447" i="62"/>
  <c r="G447" i="62"/>
  <c r="F448" i="62"/>
  <c r="G448" i="62"/>
  <c r="F449" i="62"/>
  <c r="G449" i="62"/>
  <c r="F450" i="62"/>
  <c r="G450" i="62"/>
  <c r="F451" i="62"/>
  <c r="G451" i="62"/>
  <c r="F452" i="62"/>
  <c r="G452" i="62"/>
  <c r="F453" i="62"/>
  <c r="G453" i="62"/>
  <c r="F454" i="62"/>
  <c r="G454" i="62"/>
  <c r="F455" i="62"/>
  <c r="G455" i="62"/>
  <c r="F456" i="62"/>
  <c r="G456" i="62"/>
  <c r="F457" i="62"/>
  <c r="G457" i="62"/>
  <c r="F458" i="62"/>
  <c r="G458" i="62"/>
  <c r="F459" i="62"/>
  <c r="G459" i="62"/>
  <c r="F460" i="62"/>
  <c r="G460" i="62"/>
  <c r="F461" i="62"/>
  <c r="G461" i="62"/>
  <c r="F462" i="62"/>
  <c r="G462" i="62"/>
  <c r="F463" i="62"/>
  <c r="G463" i="62"/>
  <c r="F464" i="62"/>
  <c r="G464" i="62"/>
  <c r="F465" i="62"/>
  <c r="G465" i="62"/>
  <c r="F466" i="62"/>
  <c r="G466" i="62"/>
  <c r="F467" i="62"/>
  <c r="G467" i="62"/>
  <c r="F468" i="62"/>
  <c r="G468" i="62"/>
  <c r="F469" i="62"/>
  <c r="G469" i="62"/>
  <c r="F470" i="62"/>
  <c r="G470" i="62"/>
  <c r="F471" i="62"/>
  <c r="G471" i="62"/>
  <c r="F472" i="62"/>
  <c r="G472" i="62"/>
  <c r="F473" i="62"/>
  <c r="G473" i="62"/>
  <c r="F474" i="62"/>
  <c r="G474" i="62"/>
  <c r="F475" i="62"/>
  <c r="G475" i="62"/>
  <c r="F476" i="62"/>
  <c r="G476" i="62"/>
  <c r="F477" i="62"/>
  <c r="G477" i="62"/>
  <c r="F478" i="62"/>
  <c r="G478" i="62"/>
  <c r="F479" i="62"/>
  <c r="G479" i="62"/>
  <c r="F480" i="62"/>
  <c r="G480" i="62"/>
  <c r="F481" i="62"/>
  <c r="G481" i="62"/>
  <c r="F482" i="62"/>
  <c r="G482" i="62"/>
  <c r="F483" i="62"/>
  <c r="G483" i="62"/>
  <c r="F484" i="62"/>
  <c r="G484" i="62"/>
  <c r="F485" i="62"/>
  <c r="G485" i="62"/>
  <c r="F486" i="62"/>
  <c r="G486" i="62"/>
  <c r="F487" i="62"/>
  <c r="G487" i="62"/>
  <c r="F488" i="62"/>
  <c r="G488" i="62"/>
  <c r="F489" i="62"/>
  <c r="G489" i="62"/>
  <c r="F490" i="62"/>
  <c r="G490" i="62"/>
  <c r="F491" i="62"/>
  <c r="G491" i="62"/>
  <c r="F492" i="62"/>
  <c r="G492" i="62"/>
  <c r="F493" i="62"/>
  <c r="G493" i="62"/>
  <c r="F494" i="62"/>
  <c r="G494" i="62"/>
  <c r="F495" i="62"/>
  <c r="G495" i="62"/>
  <c r="F496" i="62"/>
  <c r="G496" i="62"/>
  <c r="F497" i="62"/>
  <c r="G497" i="62"/>
  <c r="F498" i="62"/>
  <c r="G498" i="62"/>
  <c r="F499" i="62"/>
  <c r="G499" i="62"/>
  <c r="F500" i="62"/>
  <c r="G500" i="62"/>
  <c r="F501" i="62"/>
  <c r="G501" i="62"/>
  <c r="F502" i="62"/>
  <c r="G502" i="62"/>
  <c r="F503" i="62"/>
  <c r="G503" i="62"/>
  <c r="F504" i="62"/>
  <c r="G504" i="62"/>
  <c r="F505" i="62"/>
  <c r="G505" i="62"/>
  <c r="F506" i="62"/>
  <c r="G506" i="62"/>
  <c r="F507" i="62"/>
  <c r="G507" i="62"/>
  <c r="F508" i="62"/>
  <c r="G508" i="62"/>
  <c r="F509" i="62"/>
  <c r="G509" i="62"/>
  <c r="F510" i="62"/>
  <c r="G510" i="62"/>
  <c r="F511" i="62"/>
  <c r="G511" i="62"/>
  <c r="F512" i="62"/>
  <c r="G512" i="62"/>
  <c r="F513" i="62"/>
  <c r="G513" i="62"/>
  <c r="F514" i="62"/>
  <c r="G514" i="62"/>
  <c r="F515" i="62"/>
  <c r="G515" i="62"/>
  <c r="F516" i="62"/>
  <c r="G516" i="62"/>
  <c r="F517" i="62"/>
  <c r="G517" i="62"/>
  <c r="F518" i="62"/>
  <c r="G518" i="62"/>
  <c r="F519" i="62"/>
  <c r="G519" i="62"/>
  <c r="F520" i="62"/>
  <c r="G520" i="62"/>
  <c r="F521" i="62"/>
  <c r="G521" i="62"/>
  <c r="F522" i="62"/>
  <c r="G522" i="62"/>
  <c r="F523" i="62"/>
  <c r="G523" i="62"/>
  <c r="F524" i="62"/>
  <c r="G524" i="62"/>
  <c r="F525" i="62"/>
  <c r="G525" i="62"/>
  <c r="F526" i="62"/>
  <c r="G526" i="62"/>
  <c r="F527" i="62"/>
  <c r="G527" i="62"/>
  <c r="F528" i="62"/>
  <c r="G528" i="62"/>
  <c r="F529" i="62"/>
  <c r="G529" i="62"/>
  <c r="F530" i="62"/>
  <c r="G530" i="62"/>
  <c r="F531" i="62"/>
  <c r="G531" i="62"/>
  <c r="F532" i="62"/>
  <c r="G532" i="62"/>
  <c r="F533" i="62"/>
  <c r="G533" i="62"/>
  <c r="F534" i="62"/>
  <c r="G534" i="62"/>
  <c r="F535" i="62"/>
  <c r="G535" i="62"/>
  <c r="F536" i="62"/>
  <c r="G536" i="62"/>
  <c r="F537" i="62"/>
  <c r="G537" i="62"/>
  <c r="F538" i="62"/>
  <c r="G538" i="62"/>
  <c r="F539" i="62"/>
  <c r="G539" i="62"/>
  <c r="F540" i="62"/>
  <c r="G540" i="62"/>
  <c r="F541" i="62"/>
  <c r="G541" i="62"/>
  <c r="F542" i="62"/>
  <c r="G542" i="62"/>
  <c r="F543" i="62"/>
  <c r="G543" i="62"/>
  <c r="F544" i="62"/>
  <c r="G544" i="62"/>
  <c r="F545" i="62"/>
  <c r="G545" i="62"/>
  <c r="F546" i="62"/>
  <c r="G546" i="62"/>
  <c r="F547" i="62"/>
  <c r="G547" i="62"/>
  <c r="F548" i="62"/>
  <c r="G548" i="62"/>
  <c r="F549" i="62"/>
  <c r="G549" i="62"/>
  <c r="F550" i="62"/>
  <c r="G550" i="62"/>
  <c r="F551" i="62"/>
  <c r="G551" i="62"/>
  <c r="F552" i="62"/>
  <c r="G552" i="62"/>
  <c r="F553" i="62"/>
  <c r="G553" i="62"/>
  <c r="F554" i="62"/>
  <c r="G554" i="62"/>
  <c r="F555" i="62"/>
  <c r="G555" i="62"/>
  <c r="F556" i="62"/>
  <c r="G556" i="62"/>
  <c r="F557" i="62"/>
  <c r="G557" i="62"/>
  <c r="F558" i="62"/>
  <c r="G558" i="62"/>
  <c r="F559" i="62"/>
  <c r="G559" i="62"/>
  <c r="F560" i="62"/>
  <c r="G560" i="62"/>
  <c r="F561" i="62"/>
  <c r="G561" i="62"/>
  <c r="F562" i="62"/>
  <c r="G562" i="62"/>
  <c r="F563" i="62"/>
  <c r="G563" i="62"/>
  <c r="F564" i="62"/>
  <c r="G564" i="62"/>
  <c r="F565" i="62"/>
  <c r="G565" i="62"/>
  <c r="F566" i="62"/>
  <c r="G566" i="62"/>
  <c r="F567" i="62"/>
  <c r="G567" i="62"/>
  <c r="F568" i="62"/>
  <c r="G568" i="62"/>
  <c r="F569" i="62"/>
  <c r="G569" i="62"/>
  <c r="F570" i="62"/>
  <c r="G570" i="62"/>
  <c r="F571" i="62"/>
  <c r="G571" i="62"/>
  <c r="F572" i="62"/>
  <c r="G572" i="62"/>
  <c r="F573" i="62"/>
  <c r="G573" i="62"/>
  <c r="F574" i="62"/>
  <c r="G574" i="62"/>
  <c r="F575" i="62"/>
  <c r="G575" i="62"/>
  <c r="F576" i="62"/>
  <c r="G576" i="62"/>
  <c r="F577" i="62"/>
  <c r="G577" i="62"/>
  <c r="F578" i="62"/>
  <c r="G578" i="62"/>
  <c r="F579" i="62"/>
  <c r="G579" i="62"/>
  <c r="F580" i="62"/>
  <c r="G580" i="62"/>
  <c r="F581" i="62"/>
  <c r="G581" i="62"/>
  <c r="F582" i="62"/>
  <c r="G582" i="62"/>
  <c r="F583" i="62"/>
  <c r="G583" i="62"/>
  <c r="F584" i="62"/>
  <c r="G584" i="62"/>
  <c r="F585" i="62"/>
  <c r="G585" i="62"/>
  <c r="F586" i="62"/>
  <c r="G586" i="62"/>
  <c r="F587" i="62"/>
  <c r="G587" i="62"/>
  <c r="F588" i="62"/>
  <c r="G588" i="62"/>
  <c r="F589" i="62"/>
  <c r="G589" i="62"/>
  <c r="F590" i="62"/>
  <c r="G590" i="62"/>
  <c r="F591" i="62"/>
  <c r="G591" i="62"/>
  <c r="F592" i="62"/>
  <c r="G592" i="62"/>
  <c r="F593" i="62"/>
  <c r="G593" i="62"/>
  <c r="F594" i="62"/>
  <c r="G594" i="62"/>
  <c r="F595" i="62"/>
  <c r="G595" i="62"/>
  <c r="F596" i="62"/>
  <c r="G596" i="62"/>
  <c r="F597" i="62"/>
  <c r="G597" i="62"/>
  <c r="F598" i="62"/>
  <c r="G598" i="62"/>
  <c r="F599" i="62"/>
  <c r="G599" i="62"/>
  <c r="F600" i="62"/>
  <c r="G600" i="62"/>
  <c r="F601" i="62"/>
  <c r="G601" i="62"/>
  <c r="F602" i="62"/>
  <c r="G602" i="62"/>
  <c r="F603" i="62"/>
  <c r="G603" i="62"/>
  <c r="F604" i="62"/>
  <c r="G604" i="62"/>
  <c r="F605" i="62"/>
  <c r="G605" i="62"/>
  <c r="F606" i="62"/>
  <c r="G606" i="62"/>
  <c r="F607" i="62"/>
  <c r="G607" i="62"/>
  <c r="F608" i="62"/>
  <c r="G608" i="62"/>
  <c r="F609" i="62"/>
  <c r="G609" i="62"/>
  <c r="F610" i="62"/>
  <c r="G610" i="62"/>
  <c r="F611" i="62"/>
  <c r="G611" i="62"/>
  <c r="F612" i="62"/>
  <c r="G612" i="62"/>
  <c r="F613" i="62"/>
  <c r="G613" i="62"/>
  <c r="F614" i="62"/>
  <c r="G614" i="62"/>
  <c r="F615" i="62"/>
  <c r="G615" i="62"/>
  <c r="F616" i="62"/>
  <c r="G616" i="62"/>
  <c r="F617" i="62"/>
  <c r="G617" i="62"/>
  <c r="F618" i="62"/>
  <c r="G618" i="62"/>
  <c r="F619" i="62"/>
  <c r="G619" i="62"/>
  <c r="F620" i="62"/>
  <c r="G620" i="62"/>
  <c r="F621" i="62"/>
  <c r="G621" i="62"/>
  <c r="F622" i="62"/>
  <c r="G622" i="62"/>
  <c r="F623" i="62"/>
  <c r="G623" i="62"/>
  <c r="F624" i="62"/>
  <c r="G624" i="62"/>
  <c r="F625" i="62"/>
  <c r="G625" i="62"/>
  <c r="F626" i="62"/>
  <c r="G626" i="62"/>
  <c r="F627" i="62"/>
  <c r="G627" i="62"/>
  <c r="F628" i="62"/>
  <c r="G628" i="62"/>
  <c r="F629" i="62"/>
  <c r="G629" i="62"/>
  <c r="F630" i="62"/>
  <c r="G630" i="62"/>
  <c r="F631" i="62"/>
  <c r="G631" i="62"/>
  <c r="F632" i="62"/>
  <c r="G632" i="62"/>
  <c r="F633" i="62"/>
  <c r="G633" i="62"/>
  <c r="F634" i="62"/>
  <c r="G634" i="62"/>
  <c r="F635" i="62"/>
  <c r="G635" i="62"/>
  <c r="F636" i="62"/>
  <c r="G636" i="62"/>
  <c r="F637" i="62"/>
  <c r="G637" i="62"/>
  <c r="F638" i="62"/>
  <c r="G638" i="62"/>
  <c r="F639" i="62"/>
  <c r="G639" i="62"/>
  <c r="F640" i="62"/>
  <c r="G640" i="62"/>
  <c r="F641" i="62"/>
  <c r="G641" i="62"/>
  <c r="F642" i="62"/>
  <c r="G642" i="62"/>
  <c r="F643" i="62"/>
  <c r="G643" i="62"/>
  <c r="F644" i="62"/>
  <c r="G644" i="62"/>
  <c r="F645" i="62"/>
  <c r="G645" i="62"/>
  <c r="F646" i="62"/>
  <c r="G646" i="62"/>
  <c r="F647" i="62"/>
  <c r="G647" i="62"/>
  <c r="F648" i="62"/>
  <c r="G648" i="62"/>
  <c r="F649" i="62"/>
  <c r="G649" i="62"/>
  <c r="F650" i="62"/>
  <c r="G650" i="62"/>
  <c r="F651" i="62"/>
  <c r="G651" i="62"/>
  <c r="F652" i="62"/>
  <c r="G652" i="62"/>
  <c r="F653" i="62"/>
  <c r="G653" i="62"/>
  <c r="F654" i="62"/>
  <c r="G654" i="62"/>
  <c r="F655" i="62"/>
  <c r="G655" i="62"/>
  <c r="F656" i="62"/>
  <c r="G656" i="62"/>
  <c r="F657" i="62"/>
  <c r="G657" i="62"/>
  <c r="F658" i="62"/>
  <c r="G658" i="62"/>
  <c r="F659" i="62"/>
  <c r="G659" i="62"/>
  <c r="F660" i="62"/>
  <c r="G660" i="62"/>
  <c r="F661" i="62"/>
  <c r="G661" i="62"/>
  <c r="F662" i="62"/>
  <c r="G662" i="62"/>
  <c r="F663" i="62"/>
  <c r="G663" i="62"/>
  <c r="F664" i="62"/>
  <c r="G664" i="62"/>
  <c r="F665" i="62"/>
  <c r="G665" i="62"/>
  <c r="F666" i="62"/>
  <c r="G666" i="62"/>
  <c r="F667" i="62"/>
  <c r="G667" i="62"/>
  <c r="F668" i="62"/>
  <c r="G668" i="62"/>
  <c r="F669" i="62"/>
  <c r="G669" i="62"/>
  <c r="F670" i="62"/>
  <c r="G670" i="62"/>
  <c r="F671" i="62"/>
  <c r="G671" i="62"/>
  <c r="F672" i="62"/>
  <c r="G672" i="62"/>
  <c r="F673" i="62"/>
  <c r="G673" i="62"/>
  <c r="F674" i="62"/>
  <c r="G674" i="62"/>
  <c r="F675" i="62"/>
  <c r="G675" i="62"/>
  <c r="F676" i="62"/>
  <c r="G676" i="62"/>
  <c r="F677" i="62"/>
  <c r="G677" i="62"/>
  <c r="F678" i="62"/>
  <c r="G678" i="62"/>
  <c r="F679" i="62"/>
  <c r="G679" i="62"/>
  <c r="F680" i="62"/>
  <c r="G680" i="62"/>
  <c r="F681" i="62"/>
  <c r="G681" i="62"/>
  <c r="F682" i="62"/>
  <c r="G682" i="62"/>
  <c r="F683" i="62"/>
  <c r="G683" i="62"/>
  <c r="F684" i="62"/>
  <c r="G684" i="62"/>
  <c r="F685" i="62"/>
  <c r="G685" i="62"/>
  <c r="F686" i="62"/>
  <c r="G686" i="62"/>
  <c r="F687" i="62"/>
  <c r="G687" i="62"/>
  <c r="F688" i="62"/>
  <c r="G688" i="62"/>
  <c r="F689" i="62"/>
  <c r="G689" i="62"/>
  <c r="F690" i="62"/>
  <c r="G690" i="62"/>
  <c r="F691" i="62"/>
  <c r="G691" i="62"/>
  <c r="F692" i="62"/>
  <c r="G692" i="62"/>
  <c r="F693" i="62"/>
  <c r="G693" i="62"/>
  <c r="F694" i="62"/>
  <c r="G694" i="62"/>
  <c r="F695" i="62"/>
  <c r="G695" i="62"/>
  <c r="F696" i="62"/>
  <c r="G696" i="62"/>
  <c r="F697" i="62"/>
  <c r="G697" i="62"/>
  <c r="F698" i="62"/>
  <c r="G698" i="62"/>
  <c r="F699" i="62"/>
  <c r="G699" i="62"/>
  <c r="F700" i="62"/>
  <c r="G700" i="62"/>
  <c r="F701" i="62"/>
  <c r="G701" i="62"/>
  <c r="F702" i="62"/>
  <c r="G702" i="62"/>
  <c r="F703" i="62"/>
  <c r="G703" i="62"/>
  <c r="F704" i="62"/>
  <c r="G704" i="62"/>
  <c r="F705" i="62"/>
  <c r="G705" i="62"/>
  <c r="F706" i="62"/>
  <c r="G706" i="62"/>
  <c r="F707" i="62"/>
  <c r="G707" i="62"/>
  <c r="F708" i="62"/>
  <c r="G708" i="62"/>
  <c r="F709" i="62"/>
  <c r="G709" i="62"/>
  <c r="F710" i="62"/>
  <c r="G710" i="62"/>
  <c r="F711" i="62"/>
  <c r="G711" i="62"/>
  <c r="F712" i="62"/>
  <c r="G712" i="62"/>
  <c r="F713" i="62"/>
  <c r="G713" i="62"/>
  <c r="F714" i="62"/>
  <c r="G714" i="62"/>
  <c r="F715" i="62"/>
  <c r="G715" i="62"/>
  <c r="F716" i="62"/>
  <c r="G716" i="62"/>
  <c r="F717" i="62"/>
  <c r="G717" i="62"/>
  <c r="F718" i="62"/>
  <c r="G718" i="62"/>
  <c r="F719" i="62"/>
  <c r="G719" i="62"/>
  <c r="F720" i="62"/>
  <c r="G720" i="62"/>
  <c r="F721" i="62"/>
  <c r="G721" i="62"/>
  <c r="F722" i="62"/>
  <c r="G722" i="62"/>
  <c r="F723" i="62"/>
  <c r="G723" i="62"/>
  <c r="F724" i="62"/>
  <c r="G724" i="62"/>
  <c r="F725" i="62"/>
  <c r="G725" i="62"/>
  <c r="F726" i="62"/>
  <c r="G726" i="62"/>
  <c r="F727" i="62"/>
  <c r="G727" i="62"/>
  <c r="F728" i="62"/>
  <c r="G728" i="62"/>
  <c r="F729" i="62"/>
  <c r="G729" i="62"/>
  <c r="F730" i="62"/>
  <c r="G730" i="62"/>
  <c r="F731" i="62"/>
  <c r="G731" i="62"/>
  <c r="F732" i="62"/>
  <c r="G732" i="62"/>
  <c r="F733" i="62"/>
  <c r="G733" i="62"/>
  <c r="F734" i="62"/>
  <c r="G734" i="62"/>
  <c r="F735" i="62"/>
  <c r="G735" i="62"/>
  <c r="F736" i="62"/>
  <c r="G736" i="62"/>
  <c r="F737" i="62"/>
  <c r="G737" i="62"/>
  <c r="F738" i="62"/>
  <c r="G738" i="62"/>
  <c r="F739" i="62"/>
  <c r="G739" i="62"/>
  <c r="F740" i="62"/>
  <c r="G740" i="62"/>
  <c r="F741" i="62"/>
  <c r="G741" i="62"/>
  <c r="F742" i="62"/>
  <c r="G742" i="62"/>
  <c r="F743" i="62"/>
  <c r="G743" i="62"/>
  <c r="F744" i="62"/>
  <c r="G744" i="62"/>
  <c r="F745" i="62"/>
  <c r="G745" i="62"/>
  <c r="F746" i="62"/>
  <c r="G746" i="62"/>
  <c r="F747" i="62"/>
  <c r="G747" i="62"/>
  <c r="F748" i="62"/>
  <c r="G748" i="62"/>
  <c r="F749" i="62"/>
  <c r="G749" i="62"/>
  <c r="F750" i="62"/>
  <c r="G750" i="62"/>
  <c r="F751" i="62"/>
  <c r="G751" i="62"/>
  <c r="F752" i="62"/>
  <c r="G752" i="62"/>
  <c r="F753" i="62"/>
  <c r="G753" i="62"/>
  <c r="F754" i="62"/>
  <c r="G754" i="62"/>
  <c r="F755" i="62"/>
  <c r="G755" i="62"/>
  <c r="F756" i="62"/>
  <c r="G756" i="62"/>
  <c r="F757" i="62"/>
  <c r="G757" i="62"/>
  <c r="F758" i="62"/>
  <c r="G758" i="62"/>
  <c r="F759" i="62"/>
  <c r="G759" i="62"/>
  <c r="F760" i="62"/>
  <c r="G760" i="62"/>
  <c r="F761" i="62"/>
  <c r="G761" i="62"/>
  <c r="F762" i="62"/>
  <c r="G762" i="62"/>
  <c r="F763" i="62"/>
  <c r="G763" i="62"/>
  <c r="F764" i="62"/>
  <c r="G764" i="62"/>
  <c r="F765" i="62"/>
  <c r="G765" i="62"/>
  <c r="F766" i="62"/>
  <c r="G766" i="62"/>
  <c r="F767" i="62"/>
  <c r="G767" i="62"/>
  <c r="F768" i="62"/>
  <c r="G768" i="62"/>
  <c r="F769" i="62"/>
  <c r="G769" i="62"/>
  <c r="F770" i="62"/>
  <c r="G770" i="62"/>
  <c r="F771" i="62"/>
  <c r="G771" i="62"/>
  <c r="F772" i="62"/>
  <c r="G772" i="62"/>
  <c r="F773" i="62"/>
  <c r="G773" i="62"/>
  <c r="F774" i="62"/>
  <c r="G774" i="62"/>
  <c r="F775" i="62"/>
  <c r="G775" i="62"/>
  <c r="F776" i="62"/>
  <c r="G776" i="62"/>
  <c r="F777" i="62"/>
  <c r="G777" i="62"/>
  <c r="F778" i="62"/>
  <c r="G778" i="62"/>
  <c r="F779" i="62"/>
  <c r="G779" i="62"/>
  <c r="F780" i="62"/>
  <c r="G780" i="62"/>
  <c r="F781" i="62"/>
  <c r="G781" i="62"/>
  <c r="F782" i="62"/>
  <c r="G782" i="62"/>
  <c r="F783" i="62"/>
  <c r="G783" i="62"/>
  <c r="F784" i="62"/>
  <c r="G784" i="62"/>
  <c r="F785" i="62"/>
  <c r="G785" i="62"/>
  <c r="F786" i="62"/>
  <c r="G786" i="62"/>
  <c r="F787" i="62"/>
  <c r="G787" i="62"/>
  <c r="F788" i="62"/>
  <c r="G788" i="62"/>
  <c r="F789" i="62"/>
  <c r="G789" i="62"/>
  <c r="F790" i="62"/>
  <c r="G790" i="62"/>
  <c r="F791" i="62"/>
  <c r="G791" i="62"/>
  <c r="F792" i="62"/>
  <c r="G792" i="62"/>
  <c r="F793" i="62"/>
  <c r="G793" i="62"/>
  <c r="F794" i="62"/>
  <c r="G794" i="62"/>
  <c r="F795" i="62"/>
  <c r="G795" i="62"/>
  <c r="F796" i="62"/>
  <c r="G796" i="62"/>
  <c r="F797" i="62"/>
  <c r="G797" i="62"/>
  <c r="F798" i="62"/>
  <c r="G798" i="62"/>
  <c r="F799" i="62"/>
  <c r="G799" i="62"/>
  <c r="F800" i="62"/>
  <c r="G800" i="62"/>
  <c r="F801" i="62"/>
  <c r="G801" i="62"/>
  <c r="F802" i="62"/>
  <c r="G802" i="62"/>
  <c r="F803" i="62"/>
  <c r="G803" i="62"/>
  <c r="F804" i="62"/>
  <c r="G804" i="62"/>
  <c r="F805" i="62"/>
  <c r="G805" i="62"/>
  <c r="F806" i="62"/>
  <c r="G806" i="62"/>
  <c r="F807" i="62"/>
  <c r="G807" i="62"/>
  <c r="F808" i="62"/>
  <c r="G808" i="62"/>
  <c r="F809" i="62"/>
  <c r="G809" i="62"/>
  <c r="F810" i="62"/>
  <c r="G810" i="62"/>
  <c r="F811" i="62"/>
  <c r="G811" i="62"/>
  <c r="F812" i="62"/>
  <c r="G812" i="62"/>
  <c r="F813" i="62"/>
  <c r="G813" i="62"/>
  <c r="F814" i="62"/>
  <c r="G814" i="62"/>
  <c r="F815" i="62"/>
  <c r="G815" i="62"/>
  <c r="F816" i="62"/>
  <c r="G816" i="62"/>
  <c r="F817" i="62"/>
  <c r="G817" i="62"/>
  <c r="F818" i="62"/>
  <c r="G818" i="62"/>
  <c r="F819" i="62"/>
  <c r="G819" i="62"/>
  <c r="F820" i="62"/>
  <c r="G820" i="62"/>
  <c r="F821" i="62"/>
  <c r="G821" i="62"/>
  <c r="F822" i="62"/>
  <c r="G822" i="62"/>
  <c r="F823" i="62"/>
  <c r="G823" i="62"/>
  <c r="F824" i="62"/>
  <c r="G824" i="62"/>
  <c r="F825" i="62"/>
  <c r="G825" i="62"/>
  <c r="F826" i="62"/>
  <c r="G826" i="62"/>
  <c r="F827" i="62"/>
  <c r="G827" i="62"/>
  <c r="F828" i="62"/>
  <c r="G828" i="62"/>
  <c r="F829" i="62"/>
  <c r="G829" i="62"/>
  <c r="F830" i="62"/>
  <c r="G830" i="62"/>
  <c r="F831" i="62"/>
  <c r="G831" i="62"/>
  <c r="F832" i="62"/>
  <c r="G832" i="62"/>
  <c r="F833" i="62"/>
  <c r="G833" i="62"/>
  <c r="F834" i="62"/>
  <c r="G834" i="62"/>
  <c r="F835" i="62"/>
  <c r="G835" i="62"/>
  <c r="F836" i="62"/>
  <c r="G836" i="62"/>
  <c r="F837" i="62"/>
  <c r="G837" i="62"/>
  <c r="F838" i="62"/>
  <c r="G838" i="62"/>
  <c r="F839" i="62"/>
  <c r="G839" i="62"/>
  <c r="F840" i="62"/>
  <c r="G840" i="62"/>
  <c r="F841" i="62"/>
  <c r="G841" i="62"/>
  <c r="F842" i="62"/>
  <c r="G842" i="62"/>
  <c r="F843" i="62"/>
  <c r="G843" i="62"/>
  <c r="F844" i="62"/>
  <c r="G844" i="62"/>
  <c r="F845" i="62"/>
  <c r="G845" i="62"/>
  <c r="F846" i="62"/>
  <c r="G846" i="62"/>
  <c r="F847" i="62"/>
  <c r="G847" i="62"/>
  <c r="F848" i="62"/>
  <c r="G848" i="62"/>
  <c r="F849" i="62"/>
  <c r="G849" i="62"/>
  <c r="F850" i="62"/>
  <c r="G850" i="62"/>
  <c r="F851" i="62"/>
  <c r="G851" i="62"/>
  <c r="F852" i="62"/>
  <c r="G852" i="62"/>
  <c r="F853" i="62"/>
  <c r="G853" i="62"/>
  <c r="F854" i="62"/>
  <c r="G854" i="62"/>
  <c r="F855" i="62"/>
  <c r="G855" i="62"/>
  <c r="F856" i="62"/>
  <c r="G856" i="62"/>
  <c r="F857" i="62"/>
  <c r="G857" i="62"/>
  <c r="F858" i="62"/>
  <c r="G858" i="62"/>
  <c r="F859" i="62"/>
  <c r="G859" i="62"/>
  <c r="F860" i="62"/>
  <c r="G860" i="62"/>
  <c r="F861" i="62"/>
  <c r="G861" i="62"/>
  <c r="F862" i="62"/>
  <c r="G862" i="62"/>
  <c r="F863" i="62"/>
  <c r="G863" i="62"/>
  <c r="F864" i="62"/>
  <c r="G864" i="62"/>
  <c r="F865" i="62"/>
  <c r="G865" i="62"/>
  <c r="F866" i="62"/>
  <c r="G866" i="62"/>
  <c r="F867" i="62"/>
  <c r="G867" i="62"/>
  <c r="F868" i="62"/>
  <c r="G868" i="62"/>
  <c r="F869" i="62"/>
  <c r="G869" i="62"/>
  <c r="F870" i="62"/>
  <c r="G870" i="62"/>
  <c r="F871" i="62"/>
  <c r="G871" i="62"/>
  <c r="F872" i="62"/>
  <c r="G872" i="62"/>
  <c r="F873" i="62"/>
  <c r="G873" i="62"/>
  <c r="F874" i="62"/>
  <c r="G874" i="62"/>
  <c r="F875" i="62"/>
  <c r="G875" i="62"/>
  <c r="F876" i="62"/>
  <c r="G876" i="62"/>
  <c r="F877" i="62"/>
  <c r="G877" i="62"/>
  <c r="F878" i="62"/>
  <c r="G878" i="62"/>
  <c r="F879" i="62"/>
  <c r="G879" i="62"/>
  <c r="F880" i="62"/>
  <c r="G880" i="62"/>
  <c r="F881" i="62"/>
  <c r="G881" i="62"/>
  <c r="F882" i="62"/>
  <c r="G882" i="62"/>
  <c r="F883" i="62"/>
  <c r="G883" i="62"/>
  <c r="F884" i="62"/>
  <c r="G884" i="62"/>
  <c r="F885" i="62"/>
  <c r="G885" i="62"/>
  <c r="F886" i="62"/>
  <c r="G886" i="62"/>
  <c r="F887" i="62"/>
  <c r="G887" i="62"/>
  <c r="F888" i="62"/>
  <c r="G888" i="62"/>
  <c r="F889" i="62"/>
  <c r="G889" i="62"/>
  <c r="F890" i="62"/>
  <c r="G890" i="62"/>
  <c r="F891" i="62"/>
  <c r="G891" i="62"/>
  <c r="F892" i="62"/>
  <c r="G892" i="62"/>
  <c r="F893" i="62"/>
  <c r="G893" i="62"/>
  <c r="F894" i="62"/>
  <c r="G894" i="62"/>
  <c r="F895" i="62"/>
  <c r="G895" i="62"/>
  <c r="F896" i="62"/>
  <c r="G896" i="62"/>
  <c r="F897" i="62"/>
  <c r="G897" i="62"/>
  <c r="F898" i="62"/>
  <c r="G898" i="62"/>
  <c r="F899" i="62"/>
  <c r="G899" i="62"/>
  <c r="F900" i="62"/>
  <c r="G900" i="62"/>
  <c r="F901" i="62"/>
  <c r="G901" i="62"/>
  <c r="F902" i="62"/>
  <c r="G902" i="62"/>
  <c r="F903" i="62"/>
  <c r="G903" i="62"/>
  <c r="F904" i="62"/>
  <c r="G904" i="62"/>
  <c r="F905" i="62"/>
  <c r="G905" i="62"/>
  <c r="F906" i="62"/>
  <c r="G906" i="62"/>
  <c r="F907" i="62"/>
  <c r="G907" i="62"/>
  <c r="F908" i="62"/>
  <c r="G908" i="62"/>
  <c r="F909" i="62"/>
  <c r="G909" i="62"/>
  <c r="F910" i="62"/>
  <c r="G910" i="62"/>
  <c r="F911" i="62"/>
  <c r="G911" i="62"/>
  <c r="F912" i="62"/>
  <c r="G912" i="62"/>
  <c r="F913" i="62"/>
  <c r="G913" i="62"/>
  <c r="F914" i="62"/>
  <c r="G914" i="62"/>
  <c r="F915" i="62"/>
  <c r="G915" i="62"/>
  <c r="F916" i="62"/>
  <c r="G916" i="62"/>
  <c r="F917" i="62"/>
  <c r="G917" i="62"/>
  <c r="F918" i="62"/>
  <c r="G918" i="62"/>
  <c r="F919" i="62"/>
  <c r="G919" i="62"/>
  <c r="F920" i="62"/>
  <c r="G920" i="62"/>
  <c r="F921" i="62"/>
  <c r="G921" i="62"/>
  <c r="F922" i="62"/>
  <c r="G922" i="62"/>
  <c r="F923" i="62"/>
  <c r="G923" i="62"/>
  <c r="F924" i="62"/>
  <c r="G924" i="62"/>
  <c r="F925" i="62"/>
  <c r="G925" i="62"/>
  <c r="F926" i="62"/>
  <c r="G926" i="62"/>
  <c r="F927" i="62"/>
  <c r="G927" i="62"/>
  <c r="F928" i="62"/>
  <c r="G928" i="62"/>
  <c r="F929" i="62"/>
  <c r="G929" i="62"/>
  <c r="F930" i="62"/>
  <c r="G930" i="62"/>
  <c r="F931" i="62"/>
  <c r="G931" i="62"/>
  <c r="F932" i="62"/>
  <c r="G932" i="62"/>
  <c r="F933" i="62"/>
  <c r="G933" i="62"/>
  <c r="F934" i="62"/>
  <c r="G934" i="62"/>
  <c r="F935" i="62"/>
  <c r="G935" i="62"/>
  <c r="F936" i="62"/>
  <c r="G936" i="62"/>
  <c r="F937" i="62"/>
  <c r="G937" i="62"/>
  <c r="F938" i="62"/>
  <c r="G938" i="62"/>
  <c r="F939" i="62"/>
  <c r="G939" i="62"/>
  <c r="F940" i="62"/>
  <c r="G940" i="62"/>
  <c r="F941" i="62"/>
  <c r="G941" i="62"/>
  <c r="F942" i="62"/>
  <c r="G942" i="62"/>
  <c r="F943" i="62"/>
  <c r="G943" i="62"/>
  <c r="F944" i="62"/>
  <c r="G944" i="62"/>
  <c r="F945" i="62"/>
  <c r="G945" i="62"/>
  <c r="F946" i="62"/>
  <c r="G946" i="62"/>
  <c r="F947" i="62"/>
  <c r="G947" i="62"/>
  <c r="F948" i="62"/>
  <c r="G948" i="62"/>
  <c r="F949" i="62"/>
  <c r="G949" i="62"/>
  <c r="F950" i="62"/>
  <c r="G950" i="62"/>
  <c r="F951" i="62"/>
  <c r="G951" i="62"/>
  <c r="F952" i="62"/>
  <c r="G952" i="62"/>
  <c r="F953" i="62"/>
  <c r="G953" i="62"/>
  <c r="F954" i="62"/>
  <c r="G954" i="62"/>
  <c r="F955" i="62"/>
  <c r="G955" i="62"/>
  <c r="F956" i="62"/>
  <c r="G956" i="62"/>
  <c r="F957" i="62"/>
  <c r="G957" i="62"/>
  <c r="F958" i="62"/>
  <c r="G958" i="62"/>
  <c r="F959" i="62"/>
  <c r="G959" i="62"/>
  <c r="F960" i="62"/>
  <c r="G960" i="62"/>
  <c r="F961" i="62"/>
  <c r="G961" i="62"/>
  <c r="F962" i="62"/>
  <c r="G962" i="62"/>
  <c r="F963" i="62"/>
  <c r="G963" i="62"/>
  <c r="F964" i="62"/>
  <c r="G964" i="62"/>
  <c r="F965" i="62"/>
  <c r="G965" i="62"/>
  <c r="F966" i="62"/>
  <c r="G966" i="62"/>
  <c r="F967" i="62"/>
  <c r="G967" i="62"/>
  <c r="F968" i="62"/>
  <c r="G968" i="62"/>
  <c r="F969" i="62"/>
  <c r="G969" i="62"/>
  <c r="F970" i="62"/>
  <c r="G970" i="62"/>
  <c r="F971" i="62"/>
  <c r="G971" i="62"/>
  <c r="F972" i="62"/>
  <c r="G972" i="62"/>
  <c r="F973" i="62"/>
  <c r="G973" i="62"/>
  <c r="F974" i="62"/>
  <c r="G974" i="62"/>
  <c r="F975" i="62"/>
  <c r="G975" i="62"/>
  <c r="F976" i="62"/>
  <c r="G976" i="62"/>
  <c r="F977" i="62"/>
  <c r="G977" i="62"/>
  <c r="F978" i="62"/>
  <c r="G978" i="62"/>
  <c r="F979" i="62"/>
  <c r="G979" i="62"/>
  <c r="F980" i="62"/>
  <c r="G980" i="62"/>
  <c r="F981" i="62"/>
  <c r="G981" i="62"/>
  <c r="F982" i="62"/>
  <c r="G982" i="62"/>
  <c r="F983" i="62"/>
  <c r="G983" i="62"/>
  <c r="F984" i="62"/>
  <c r="G984" i="62"/>
  <c r="F985" i="62"/>
  <c r="G985" i="62"/>
  <c r="F986" i="62"/>
  <c r="G986" i="62"/>
  <c r="F987" i="62"/>
  <c r="G987" i="62"/>
  <c r="F988" i="62"/>
  <c r="G988" i="62"/>
  <c r="F989" i="62"/>
  <c r="G989" i="62"/>
  <c r="F990" i="62"/>
  <c r="G990" i="62"/>
  <c r="F991" i="62"/>
  <c r="G991" i="62"/>
  <c r="F992" i="62"/>
  <c r="G992" i="62"/>
  <c r="F993" i="62"/>
  <c r="G993" i="62"/>
  <c r="F994" i="62"/>
  <c r="G994" i="62"/>
  <c r="F995" i="62"/>
  <c r="G995" i="62"/>
  <c r="F996" i="62"/>
  <c r="G996" i="62"/>
  <c r="F997" i="62"/>
  <c r="G997" i="62"/>
  <c r="F998" i="62"/>
  <c r="G998" i="62"/>
  <c r="F999" i="62"/>
  <c r="G999" i="62"/>
  <c r="F1000" i="62"/>
  <c r="G1000" i="62"/>
  <c r="F1001" i="62"/>
  <c r="G1001" i="62"/>
  <c r="F1002" i="62"/>
  <c r="G1002" i="62"/>
  <c r="F1003" i="62"/>
  <c r="G1003" i="62"/>
  <c r="F1004" i="62"/>
  <c r="G1004" i="62"/>
  <c r="F1005" i="62"/>
  <c r="G1005" i="62"/>
  <c r="F1006" i="62"/>
  <c r="G1006" i="62"/>
  <c r="L80" i="62"/>
  <c r="L81" i="62"/>
  <c r="L82" i="62"/>
  <c r="L83" i="62"/>
  <c r="L84" i="62"/>
  <c r="L85" i="62"/>
  <c r="L86" i="62"/>
  <c r="L87" i="62"/>
  <c r="L88" i="62"/>
  <c r="L89" i="62"/>
  <c r="L90" i="62"/>
  <c r="L91" i="62"/>
  <c r="L92" i="62"/>
  <c r="L93" i="62"/>
  <c r="L94" i="62"/>
  <c r="L95" i="62"/>
  <c r="L96" i="62"/>
  <c r="L97" i="62"/>
  <c r="L98" i="62"/>
  <c r="L99" i="62"/>
  <c r="L100" i="62"/>
  <c r="L101" i="62"/>
  <c r="L102" i="62"/>
  <c r="L103" i="62"/>
  <c r="L104" i="62"/>
  <c r="L105" i="62"/>
  <c r="L106" i="62"/>
  <c r="L107" i="62"/>
  <c r="L108" i="62"/>
  <c r="L109" i="62"/>
  <c r="L110" i="62"/>
  <c r="L111" i="62"/>
  <c r="L112" i="62"/>
  <c r="L113" i="62"/>
  <c r="L114" i="62"/>
  <c r="L115" i="62"/>
  <c r="L116" i="62"/>
  <c r="L117" i="62"/>
  <c r="L118" i="62"/>
  <c r="L119" i="62"/>
  <c r="L120" i="62"/>
  <c r="L121" i="62"/>
  <c r="L122" i="62"/>
  <c r="L123" i="62"/>
  <c r="L124" i="62"/>
  <c r="L125" i="62"/>
  <c r="L126" i="62"/>
  <c r="L127" i="62"/>
  <c r="L128" i="62"/>
  <c r="L129" i="62"/>
  <c r="L130" i="62"/>
  <c r="L131" i="62"/>
  <c r="L132" i="62"/>
  <c r="L133" i="62"/>
  <c r="L134" i="62"/>
  <c r="L135" i="62"/>
  <c r="L136" i="62"/>
  <c r="L137" i="62"/>
  <c r="L138" i="62"/>
  <c r="L139" i="62"/>
  <c r="L140" i="62"/>
  <c r="L141" i="62"/>
  <c r="L142" i="62"/>
  <c r="L143" i="62"/>
  <c r="L144" i="62"/>
  <c r="L145" i="62"/>
  <c r="L146" i="62"/>
  <c r="L147" i="62"/>
  <c r="L148" i="62"/>
  <c r="L149" i="62"/>
  <c r="L150" i="62"/>
  <c r="L151" i="62"/>
  <c r="L152" i="62"/>
  <c r="L153" i="62"/>
  <c r="L154" i="62"/>
  <c r="L155" i="62"/>
  <c r="L156" i="62"/>
  <c r="L157" i="62"/>
  <c r="L158" i="62"/>
  <c r="L159" i="62"/>
  <c r="L160" i="62"/>
  <c r="L161" i="62"/>
  <c r="L162" i="62"/>
  <c r="L163" i="62"/>
  <c r="L164" i="62"/>
  <c r="L165" i="62"/>
  <c r="L166" i="62"/>
  <c r="L167" i="62"/>
  <c r="L168" i="62"/>
  <c r="L169" i="62"/>
  <c r="L170" i="62"/>
  <c r="L171" i="62"/>
  <c r="L172" i="62"/>
  <c r="L173" i="62"/>
  <c r="L174" i="62"/>
  <c r="L175" i="62"/>
  <c r="L176" i="62"/>
  <c r="L177" i="62"/>
  <c r="L178" i="62"/>
  <c r="L179" i="62"/>
  <c r="L180" i="62"/>
  <c r="L181" i="62"/>
  <c r="L182" i="62"/>
  <c r="L183" i="62"/>
  <c r="L184" i="62"/>
  <c r="L185" i="62"/>
  <c r="L186" i="62"/>
  <c r="L187" i="62"/>
  <c r="L188" i="62"/>
  <c r="L189" i="62"/>
  <c r="L190" i="62"/>
  <c r="L191" i="62"/>
  <c r="L192" i="62"/>
  <c r="L193" i="62"/>
  <c r="L194" i="62"/>
  <c r="L195" i="62"/>
  <c r="L196" i="62"/>
  <c r="L197" i="62"/>
  <c r="L198" i="62"/>
  <c r="L199" i="62"/>
  <c r="L200" i="62"/>
  <c r="L201" i="62"/>
  <c r="L202" i="62"/>
  <c r="L203" i="62"/>
  <c r="L204" i="62"/>
  <c r="L205" i="62"/>
  <c r="L206" i="62"/>
  <c r="L207" i="62"/>
  <c r="L208" i="62"/>
  <c r="L209" i="62"/>
  <c r="L210" i="62"/>
  <c r="L211" i="62"/>
  <c r="L212" i="62"/>
  <c r="L213" i="62"/>
  <c r="L214" i="62"/>
  <c r="L215" i="62"/>
  <c r="L216" i="62"/>
  <c r="L217" i="62"/>
  <c r="L218" i="62"/>
  <c r="L219" i="62"/>
  <c r="L220" i="62"/>
  <c r="L221" i="62"/>
  <c r="L222" i="62"/>
  <c r="L223" i="62"/>
  <c r="L224" i="62"/>
  <c r="L225" i="62"/>
  <c r="L226" i="62"/>
  <c r="L227" i="62"/>
  <c r="L228" i="62"/>
  <c r="L229" i="62"/>
  <c r="L230" i="62"/>
  <c r="L231" i="62"/>
  <c r="L232" i="62"/>
  <c r="L233" i="62"/>
  <c r="L234" i="62"/>
  <c r="L235" i="62"/>
  <c r="L236" i="62"/>
  <c r="L237" i="62"/>
  <c r="L238" i="62"/>
  <c r="L239" i="62"/>
  <c r="L240" i="62"/>
  <c r="L241" i="62"/>
  <c r="L242" i="62"/>
  <c r="L243" i="62"/>
  <c r="L244" i="62"/>
  <c r="L245" i="62"/>
  <c r="L246" i="62"/>
  <c r="L247" i="62"/>
  <c r="L248" i="62"/>
  <c r="L249" i="62"/>
  <c r="L250" i="62"/>
  <c r="L251" i="62"/>
  <c r="L252" i="62"/>
  <c r="L253" i="62"/>
  <c r="L254" i="62"/>
  <c r="L255" i="62"/>
  <c r="L256" i="62"/>
  <c r="L257" i="62"/>
  <c r="L258" i="62"/>
  <c r="L259" i="62"/>
  <c r="L260" i="62"/>
  <c r="L261" i="62"/>
  <c r="L262" i="62"/>
  <c r="L263" i="62"/>
  <c r="L264" i="62"/>
  <c r="L265" i="62"/>
  <c r="L266" i="62"/>
  <c r="L267" i="62"/>
  <c r="L268" i="62"/>
  <c r="L269" i="62"/>
  <c r="L270" i="62"/>
  <c r="L271" i="62"/>
  <c r="L272" i="62"/>
  <c r="L273" i="62"/>
  <c r="L274" i="62"/>
  <c r="L275" i="62"/>
  <c r="L276" i="62"/>
  <c r="L277" i="62"/>
  <c r="L278" i="62"/>
  <c r="L279" i="62"/>
  <c r="L280" i="62"/>
  <c r="L281" i="62"/>
  <c r="L282" i="62"/>
  <c r="L283" i="62"/>
  <c r="L284" i="62"/>
  <c r="L285" i="62"/>
  <c r="L286" i="62"/>
  <c r="L287" i="62"/>
  <c r="L288" i="62"/>
  <c r="L289" i="62"/>
  <c r="L290" i="62"/>
  <c r="L291" i="62"/>
  <c r="L292" i="62"/>
  <c r="L293" i="62"/>
  <c r="L294" i="62"/>
  <c r="L295" i="62"/>
  <c r="L296" i="62"/>
  <c r="L297" i="62"/>
  <c r="L298" i="62"/>
  <c r="L299" i="62"/>
  <c r="L300" i="62"/>
  <c r="L301" i="62"/>
  <c r="L302" i="62"/>
  <c r="L303" i="62"/>
  <c r="L304" i="62"/>
  <c r="L305" i="62"/>
  <c r="L306" i="62"/>
  <c r="L307" i="62"/>
  <c r="L308" i="62"/>
  <c r="L309" i="62"/>
  <c r="L310" i="62"/>
  <c r="L311" i="62"/>
  <c r="L312" i="62"/>
  <c r="L313" i="62"/>
  <c r="L314" i="62"/>
  <c r="L315" i="62"/>
  <c r="L316" i="62"/>
  <c r="L317" i="62"/>
  <c r="L318" i="62"/>
  <c r="L319" i="62"/>
  <c r="L320" i="62"/>
  <c r="L321" i="62"/>
  <c r="L322" i="62"/>
  <c r="L323" i="62"/>
  <c r="L324" i="62"/>
  <c r="L325" i="62"/>
  <c r="L326" i="62"/>
  <c r="L327" i="62"/>
  <c r="L328" i="62"/>
  <c r="L329" i="62"/>
  <c r="L330" i="62"/>
  <c r="L331" i="62"/>
  <c r="L332" i="62"/>
  <c r="L333" i="62"/>
  <c r="L334" i="62"/>
  <c r="L335" i="62"/>
  <c r="L336" i="62"/>
  <c r="L337" i="62"/>
  <c r="L338" i="62"/>
  <c r="L339" i="62"/>
  <c r="L340" i="62"/>
  <c r="L341" i="62"/>
  <c r="L342" i="62"/>
  <c r="L343" i="62"/>
  <c r="L344" i="62"/>
  <c r="L345" i="62"/>
  <c r="L346" i="62"/>
  <c r="L347" i="62"/>
  <c r="L348" i="62"/>
  <c r="L349" i="62"/>
  <c r="L350" i="62"/>
  <c r="L351" i="62"/>
  <c r="L352" i="62"/>
  <c r="L353" i="62"/>
  <c r="L354" i="62"/>
  <c r="L355" i="62"/>
  <c r="L356" i="62"/>
  <c r="L357" i="62"/>
  <c r="L358" i="62"/>
  <c r="L359" i="62"/>
  <c r="L360" i="62"/>
  <c r="L361" i="62"/>
  <c r="L362" i="62"/>
  <c r="L363" i="62"/>
  <c r="L364" i="62"/>
  <c r="L365" i="62"/>
  <c r="L366" i="62"/>
  <c r="L367" i="62"/>
  <c r="L368" i="62"/>
  <c r="L369" i="62"/>
  <c r="L370" i="62"/>
  <c r="L371" i="62"/>
  <c r="L372" i="62"/>
  <c r="L373" i="62"/>
  <c r="L374" i="62"/>
  <c r="L375" i="62"/>
  <c r="L376" i="62"/>
  <c r="L377" i="62"/>
  <c r="L378" i="62"/>
  <c r="L379" i="62"/>
  <c r="L380" i="62"/>
  <c r="L381" i="62"/>
  <c r="L382" i="62"/>
  <c r="L383" i="62"/>
  <c r="L384" i="62"/>
  <c r="L385" i="62"/>
  <c r="L386" i="62"/>
  <c r="L387" i="62"/>
  <c r="L388" i="62"/>
  <c r="L389" i="62"/>
  <c r="L390" i="62"/>
  <c r="L391" i="62"/>
  <c r="L392" i="62"/>
  <c r="L393" i="62"/>
  <c r="L394" i="62"/>
  <c r="L395" i="62"/>
  <c r="L396" i="62"/>
  <c r="L397" i="62"/>
  <c r="L398" i="62"/>
  <c r="L399" i="62"/>
  <c r="L400" i="62"/>
  <c r="L401" i="62"/>
  <c r="L402" i="62"/>
  <c r="L403" i="62"/>
  <c r="L404" i="62"/>
  <c r="L405" i="62"/>
  <c r="L406" i="62"/>
  <c r="L407" i="62"/>
  <c r="L408" i="62"/>
  <c r="L409" i="62"/>
  <c r="L410" i="62"/>
  <c r="L411" i="62"/>
  <c r="L412" i="62"/>
  <c r="L413" i="62"/>
  <c r="L414" i="62"/>
  <c r="L415" i="62"/>
  <c r="L416" i="62"/>
  <c r="L417" i="62"/>
  <c r="L418" i="62"/>
  <c r="L419" i="62"/>
  <c r="L420" i="62"/>
  <c r="L421" i="62"/>
  <c r="L422" i="62"/>
  <c r="L423" i="62"/>
  <c r="L424" i="62"/>
  <c r="L425" i="62"/>
  <c r="L426" i="62"/>
  <c r="L427" i="62"/>
  <c r="L428" i="62"/>
  <c r="L429" i="62"/>
  <c r="L430" i="62"/>
  <c r="L431" i="62"/>
  <c r="L432" i="62"/>
  <c r="L433" i="62"/>
  <c r="L434" i="62"/>
  <c r="L435" i="62"/>
  <c r="L436" i="62"/>
  <c r="L437" i="62"/>
  <c r="L438" i="62"/>
  <c r="L439" i="62"/>
  <c r="L440" i="62"/>
  <c r="L441" i="62"/>
  <c r="L442" i="62"/>
  <c r="L443" i="62"/>
  <c r="L444" i="62"/>
  <c r="L445" i="62"/>
  <c r="L446" i="62"/>
  <c r="L447" i="62"/>
  <c r="L448" i="62"/>
  <c r="L449" i="62"/>
  <c r="L450" i="62"/>
  <c r="L451" i="62"/>
  <c r="L452" i="62"/>
  <c r="L453" i="62"/>
  <c r="L454" i="62"/>
  <c r="L455" i="62"/>
  <c r="L456" i="62"/>
  <c r="L457" i="62"/>
  <c r="L458" i="62"/>
  <c r="L459" i="62"/>
  <c r="L460" i="62"/>
  <c r="L461" i="62"/>
  <c r="L462" i="62"/>
  <c r="L463" i="62"/>
  <c r="L464" i="62"/>
  <c r="L465" i="62"/>
  <c r="L466" i="62"/>
  <c r="L467" i="62"/>
  <c r="L468" i="62"/>
  <c r="L469" i="62"/>
  <c r="L470" i="62"/>
  <c r="L471" i="62"/>
  <c r="L472" i="62"/>
  <c r="L473" i="62"/>
  <c r="L474" i="62"/>
  <c r="L475" i="62"/>
  <c r="L476" i="62"/>
  <c r="L477" i="62"/>
  <c r="L478" i="62"/>
  <c r="L479" i="62"/>
  <c r="L480" i="62"/>
  <c r="L481" i="62"/>
  <c r="L482" i="62"/>
  <c r="L483" i="62"/>
  <c r="L484" i="62"/>
  <c r="L485" i="62"/>
  <c r="L486" i="62"/>
  <c r="L487" i="62"/>
  <c r="L488" i="62"/>
  <c r="L489" i="62"/>
  <c r="L490" i="62"/>
  <c r="L491" i="62"/>
  <c r="L492" i="62"/>
  <c r="L493" i="62"/>
  <c r="L494" i="62"/>
  <c r="L495" i="62"/>
  <c r="L496" i="62"/>
  <c r="L497" i="62"/>
  <c r="L498" i="62"/>
  <c r="L499" i="62"/>
  <c r="L500" i="62"/>
  <c r="L501" i="62"/>
  <c r="L502" i="62"/>
  <c r="L503" i="62"/>
  <c r="L504" i="62"/>
  <c r="L505" i="62"/>
  <c r="L506" i="62"/>
  <c r="L507" i="62"/>
  <c r="L508" i="62"/>
  <c r="L509" i="62"/>
  <c r="L510" i="62"/>
  <c r="L511" i="62"/>
  <c r="L512" i="62"/>
  <c r="L513" i="62"/>
  <c r="L514" i="62"/>
  <c r="L515" i="62"/>
  <c r="L516" i="62"/>
  <c r="L517" i="62"/>
  <c r="L518" i="62"/>
  <c r="L519" i="62"/>
  <c r="L520" i="62"/>
  <c r="L521" i="62"/>
  <c r="L522" i="62"/>
  <c r="L523" i="62"/>
  <c r="L524" i="62"/>
  <c r="L525" i="62"/>
  <c r="L526" i="62"/>
  <c r="L527" i="62"/>
  <c r="L528" i="62"/>
  <c r="L529" i="62"/>
  <c r="L530" i="62"/>
  <c r="L531" i="62"/>
  <c r="L532" i="62"/>
  <c r="L533" i="62"/>
  <c r="L534" i="62"/>
  <c r="L535" i="62"/>
  <c r="L536" i="62"/>
  <c r="L537" i="62"/>
  <c r="L538" i="62"/>
  <c r="L539" i="62"/>
  <c r="L540" i="62"/>
  <c r="L541" i="62"/>
  <c r="L542" i="62"/>
  <c r="L543" i="62"/>
  <c r="L544" i="62"/>
  <c r="L545" i="62"/>
  <c r="L546" i="62"/>
  <c r="L547" i="62"/>
  <c r="L548" i="62"/>
  <c r="L549" i="62"/>
  <c r="L550" i="62"/>
  <c r="L551" i="62"/>
  <c r="L552" i="62"/>
  <c r="L553" i="62"/>
  <c r="L554" i="62"/>
  <c r="L555" i="62"/>
  <c r="L556" i="62"/>
  <c r="L557" i="62"/>
  <c r="L558" i="62"/>
  <c r="L559" i="62"/>
  <c r="L560" i="62"/>
  <c r="L561" i="62"/>
  <c r="L562" i="62"/>
  <c r="L563" i="62"/>
  <c r="L564" i="62"/>
  <c r="L565" i="62"/>
  <c r="L566" i="62"/>
  <c r="L567" i="62"/>
  <c r="L568" i="62"/>
  <c r="L569" i="62"/>
  <c r="L570" i="62"/>
  <c r="L571" i="62"/>
  <c r="L572" i="62"/>
  <c r="L573" i="62"/>
  <c r="L574" i="62"/>
  <c r="L575" i="62"/>
  <c r="L576" i="62"/>
  <c r="L577" i="62"/>
  <c r="L578" i="62"/>
  <c r="L579" i="62"/>
  <c r="L580" i="62"/>
  <c r="L581" i="62"/>
  <c r="L582" i="62"/>
  <c r="L583" i="62"/>
  <c r="L584" i="62"/>
  <c r="L585" i="62"/>
  <c r="L586" i="62"/>
  <c r="L587" i="62"/>
  <c r="L588" i="62"/>
  <c r="L589" i="62"/>
  <c r="L590" i="62"/>
  <c r="L591" i="62"/>
  <c r="L592" i="62"/>
  <c r="L593" i="62"/>
  <c r="L594" i="62"/>
  <c r="L595" i="62"/>
  <c r="L596" i="62"/>
  <c r="L597" i="62"/>
  <c r="L598" i="62"/>
  <c r="L599" i="62"/>
  <c r="L600" i="62"/>
  <c r="L601" i="62"/>
  <c r="L602" i="62"/>
  <c r="L603" i="62"/>
  <c r="L604" i="62"/>
  <c r="L605" i="62"/>
  <c r="L606" i="62"/>
  <c r="L607" i="62"/>
  <c r="L608" i="62"/>
  <c r="L609" i="62"/>
  <c r="L610" i="62"/>
  <c r="L611" i="62"/>
  <c r="L612" i="62"/>
  <c r="L613" i="62"/>
  <c r="L614" i="62"/>
  <c r="L615" i="62"/>
  <c r="L616" i="62"/>
  <c r="L617" i="62"/>
  <c r="L618" i="62"/>
  <c r="L619" i="62"/>
  <c r="L620" i="62"/>
  <c r="L621" i="62"/>
  <c r="L622" i="62"/>
  <c r="L623" i="62"/>
  <c r="L624" i="62"/>
  <c r="L625" i="62"/>
  <c r="L626" i="62"/>
  <c r="L627" i="62"/>
  <c r="L628" i="62"/>
  <c r="L629" i="62"/>
  <c r="L630" i="62"/>
  <c r="L631" i="62"/>
  <c r="L632" i="62"/>
  <c r="L633" i="62"/>
  <c r="L634" i="62"/>
  <c r="L635" i="62"/>
  <c r="L636" i="62"/>
  <c r="L637" i="62"/>
  <c r="L638" i="62"/>
  <c r="L639" i="62"/>
  <c r="L640" i="62"/>
  <c r="L641" i="62"/>
  <c r="L642" i="62"/>
  <c r="L643" i="62"/>
  <c r="L644" i="62"/>
  <c r="L645" i="62"/>
  <c r="L646" i="62"/>
  <c r="L647" i="62"/>
  <c r="L648" i="62"/>
  <c r="L649" i="62"/>
  <c r="L650" i="62"/>
  <c r="L651" i="62"/>
  <c r="L652" i="62"/>
  <c r="L653" i="62"/>
  <c r="L654" i="62"/>
  <c r="L655" i="62"/>
  <c r="L656" i="62"/>
  <c r="L657" i="62"/>
  <c r="L658" i="62"/>
  <c r="L659" i="62"/>
  <c r="L660" i="62"/>
  <c r="L661" i="62"/>
  <c r="L662" i="62"/>
  <c r="L663" i="62"/>
  <c r="L664" i="62"/>
  <c r="L665" i="62"/>
  <c r="L666" i="62"/>
  <c r="L667" i="62"/>
  <c r="L668" i="62"/>
  <c r="L669" i="62"/>
  <c r="L670" i="62"/>
  <c r="L671" i="62"/>
  <c r="L672" i="62"/>
  <c r="L673" i="62"/>
  <c r="L674" i="62"/>
  <c r="L675" i="62"/>
  <c r="L676" i="62"/>
  <c r="L677" i="62"/>
  <c r="L678" i="62"/>
  <c r="L679" i="62"/>
  <c r="L680" i="62"/>
  <c r="L681" i="62"/>
  <c r="L682" i="62"/>
  <c r="L683" i="62"/>
  <c r="L684" i="62"/>
  <c r="L685" i="62"/>
  <c r="L686" i="62"/>
  <c r="L687" i="62"/>
  <c r="L688" i="62"/>
  <c r="L689" i="62"/>
  <c r="L690" i="62"/>
  <c r="L691" i="62"/>
  <c r="L692" i="62"/>
  <c r="L693" i="62"/>
  <c r="L694" i="62"/>
  <c r="L695" i="62"/>
  <c r="L696" i="62"/>
  <c r="L697" i="62"/>
  <c r="L698" i="62"/>
  <c r="L699" i="62"/>
  <c r="L700" i="62"/>
  <c r="L701" i="62"/>
  <c r="L702" i="62"/>
  <c r="L703" i="62"/>
  <c r="L704" i="62"/>
  <c r="L705" i="62"/>
  <c r="L706" i="62"/>
  <c r="L707" i="62"/>
  <c r="L708" i="62"/>
  <c r="L709" i="62"/>
  <c r="L710" i="62"/>
  <c r="L711" i="62"/>
  <c r="L712" i="62"/>
  <c r="L713" i="62"/>
  <c r="L714" i="62"/>
  <c r="L715" i="62"/>
  <c r="L716" i="62"/>
  <c r="L717" i="62"/>
  <c r="L718" i="62"/>
  <c r="L719" i="62"/>
  <c r="L720" i="62"/>
  <c r="L721" i="62"/>
  <c r="L722" i="62"/>
  <c r="L723" i="62"/>
  <c r="L724" i="62"/>
  <c r="L725" i="62"/>
  <c r="L726" i="62"/>
  <c r="L727" i="62"/>
  <c r="L728" i="62"/>
  <c r="L729" i="62"/>
  <c r="L730" i="62"/>
  <c r="L731" i="62"/>
  <c r="L732" i="62"/>
  <c r="L733" i="62"/>
  <c r="L734" i="62"/>
  <c r="L735" i="62"/>
  <c r="L736" i="62"/>
  <c r="L737" i="62"/>
  <c r="L738" i="62"/>
  <c r="L739" i="62"/>
  <c r="L740" i="62"/>
  <c r="L741" i="62"/>
  <c r="L742" i="62"/>
  <c r="L743" i="62"/>
  <c r="L744" i="62"/>
  <c r="L745" i="62"/>
  <c r="L746" i="62"/>
  <c r="L747" i="62"/>
  <c r="L748" i="62"/>
  <c r="L749" i="62"/>
  <c r="L750" i="62"/>
  <c r="L751" i="62"/>
  <c r="L752" i="62"/>
  <c r="L753" i="62"/>
  <c r="L754" i="62"/>
  <c r="L755" i="62"/>
  <c r="L756" i="62"/>
  <c r="L757" i="62"/>
  <c r="L758" i="62"/>
  <c r="L759" i="62"/>
  <c r="L760" i="62"/>
  <c r="L761" i="62"/>
  <c r="L762" i="62"/>
  <c r="L763" i="62"/>
  <c r="L764" i="62"/>
  <c r="L765" i="62"/>
  <c r="L766" i="62"/>
  <c r="L767" i="62"/>
  <c r="L768" i="62"/>
  <c r="L769" i="62"/>
  <c r="L770" i="62"/>
  <c r="L771" i="62"/>
  <c r="L772" i="62"/>
  <c r="L773" i="62"/>
  <c r="L774" i="62"/>
  <c r="L775" i="62"/>
  <c r="L776" i="62"/>
  <c r="L777" i="62"/>
  <c r="L778" i="62"/>
  <c r="L779" i="62"/>
  <c r="L780" i="62"/>
  <c r="L781" i="62"/>
  <c r="L782" i="62"/>
  <c r="L783" i="62"/>
  <c r="L784" i="62"/>
  <c r="L785" i="62"/>
  <c r="L786" i="62"/>
  <c r="L787" i="62"/>
  <c r="L788" i="62"/>
  <c r="L789" i="62"/>
  <c r="L790" i="62"/>
  <c r="L791" i="62"/>
  <c r="L792" i="62"/>
  <c r="L793" i="62"/>
  <c r="L794" i="62"/>
  <c r="L795" i="62"/>
  <c r="L796" i="62"/>
  <c r="L797" i="62"/>
  <c r="L798" i="62"/>
  <c r="L799" i="62"/>
  <c r="L800" i="62"/>
  <c r="L801" i="62"/>
  <c r="L802" i="62"/>
  <c r="L803" i="62"/>
  <c r="L804" i="62"/>
  <c r="L805" i="62"/>
  <c r="L806" i="62"/>
  <c r="L807" i="62"/>
  <c r="L808" i="62"/>
  <c r="L809" i="62"/>
  <c r="L810" i="62"/>
  <c r="L811" i="62"/>
  <c r="L812" i="62"/>
  <c r="L813" i="62"/>
  <c r="L814" i="62"/>
  <c r="L815" i="62"/>
  <c r="L816" i="62"/>
  <c r="L817" i="62"/>
  <c r="L818" i="62"/>
  <c r="L819" i="62"/>
  <c r="L820" i="62"/>
  <c r="L821" i="62"/>
  <c r="L822" i="62"/>
  <c r="L823" i="62"/>
  <c r="L824" i="62"/>
  <c r="L825" i="62"/>
  <c r="L826" i="62"/>
  <c r="L827" i="62"/>
  <c r="L828" i="62"/>
  <c r="L829" i="62"/>
  <c r="L830" i="62"/>
  <c r="L831" i="62"/>
  <c r="L832" i="62"/>
  <c r="L833" i="62"/>
  <c r="L834" i="62"/>
  <c r="L835" i="62"/>
  <c r="L836" i="62"/>
  <c r="L837" i="62"/>
  <c r="L838" i="62"/>
  <c r="L839" i="62"/>
  <c r="L840" i="62"/>
  <c r="L841" i="62"/>
  <c r="L842" i="62"/>
  <c r="L843" i="62"/>
  <c r="L844" i="62"/>
  <c r="L845" i="62"/>
  <c r="L846" i="62"/>
  <c r="L847" i="62"/>
  <c r="L848" i="62"/>
  <c r="L849" i="62"/>
  <c r="L850" i="62"/>
  <c r="L851" i="62"/>
  <c r="L852" i="62"/>
  <c r="L853" i="62"/>
  <c r="L854" i="62"/>
  <c r="L855" i="62"/>
  <c r="L856" i="62"/>
  <c r="L857" i="62"/>
  <c r="L858" i="62"/>
  <c r="L859" i="62"/>
  <c r="L860" i="62"/>
  <c r="L861" i="62"/>
  <c r="L862" i="62"/>
  <c r="L863" i="62"/>
  <c r="L864" i="62"/>
  <c r="L865" i="62"/>
  <c r="L866" i="62"/>
  <c r="L867" i="62"/>
  <c r="L868" i="62"/>
  <c r="L869" i="62"/>
  <c r="L870" i="62"/>
  <c r="L871" i="62"/>
  <c r="L872" i="62"/>
  <c r="L873" i="62"/>
  <c r="L874" i="62"/>
  <c r="L875" i="62"/>
  <c r="L876" i="62"/>
  <c r="L877" i="62"/>
  <c r="L878" i="62"/>
  <c r="L879" i="62"/>
  <c r="L880" i="62"/>
  <c r="L881" i="62"/>
  <c r="L882" i="62"/>
  <c r="L883" i="62"/>
  <c r="L884" i="62"/>
  <c r="L885" i="62"/>
  <c r="L886" i="62"/>
  <c r="L887" i="62"/>
  <c r="L888" i="62"/>
  <c r="L889" i="62"/>
  <c r="L890" i="62"/>
  <c r="L891" i="62"/>
  <c r="L892" i="62"/>
  <c r="L893" i="62"/>
  <c r="L894" i="62"/>
  <c r="L895" i="62"/>
  <c r="L896" i="62"/>
  <c r="L897" i="62"/>
  <c r="L898" i="62"/>
  <c r="L899" i="62"/>
  <c r="L900" i="62"/>
  <c r="L901" i="62"/>
  <c r="L902" i="62"/>
  <c r="L903" i="62"/>
  <c r="L904" i="62"/>
  <c r="L905" i="62"/>
  <c r="L906" i="62"/>
  <c r="L907" i="62"/>
  <c r="L908" i="62"/>
  <c r="L909" i="62"/>
  <c r="L910" i="62"/>
  <c r="L911" i="62"/>
  <c r="L912" i="62"/>
  <c r="L913" i="62"/>
  <c r="L914" i="62"/>
  <c r="L915" i="62"/>
  <c r="L916" i="62"/>
  <c r="L917" i="62"/>
  <c r="L918" i="62"/>
  <c r="L919" i="62"/>
  <c r="L920" i="62"/>
  <c r="L921" i="62"/>
  <c r="L922" i="62"/>
  <c r="L923" i="62"/>
  <c r="L924" i="62"/>
  <c r="L925" i="62"/>
  <c r="L926" i="62"/>
  <c r="L927" i="62"/>
  <c r="L928" i="62"/>
  <c r="L929" i="62"/>
  <c r="L930" i="62"/>
  <c r="L931" i="62"/>
  <c r="L932" i="62"/>
  <c r="L933" i="62"/>
  <c r="L934" i="62"/>
  <c r="L935" i="62"/>
  <c r="L936" i="62"/>
  <c r="L937" i="62"/>
  <c r="L938" i="62"/>
  <c r="L939" i="62"/>
  <c r="L940" i="62"/>
  <c r="L941" i="62"/>
  <c r="L942" i="62"/>
  <c r="L943" i="62"/>
  <c r="L944" i="62"/>
  <c r="L945" i="62"/>
  <c r="L946" i="62"/>
  <c r="L947" i="62"/>
  <c r="L948" i="62"/>
  <c r="L949" i="62"/>
  <c r="L950" i="62"/>
  <c r="L951" i="62"/>
  <c r="L952" i="62"/>
  <c r="L953" i="62"/>
  <c r="L954" i="62"/>
  <c r="L955" i="62"/>
  <c r="L956" i="62"/>
  <c r="L957" i="62"/>
  <c r="L958" i="62"/>
  <c r="L959" i="62"/>
  <c r="L960" i="62"/>
  <c r="L961" i="62"/>
  <c r="L962" i="62"/>
  <c r="L963" i="62"/>
  <c r="L964" i="62"/>
  <c r="L965" i="62"/>
  <c r="L966" i="62"/>
  <c r="L967" i="62"/>
  <c r="L968" i="62"/>
  <c r="L969" i="62"/>
  <c r="L970" i="62"/>
  <c r="L971" i="62"/>
  <c r="L972" i="62"/>
  <c r="L973" i="62"/>
  <c r="L974" i="62"/>
  <c r="L975" i="62"/>
  <c r="L976" i="62"/>
  <c r="L977" i="62"/>
  <c r="L978" i="62"/>
  <c r="L979" i="62"/>
  <c r="L980" i="62"/>
  <c r="L981" i="62"/>
  <c r="L982" i="62"/>
  <c r="L983" i="62"/>
  <c r="L984" i="62"/>
  <c r="L985" i="62"/>
  <c r="L986" i="62"/>
  <c r="L987" i="62"/>
  <c r="L988" i="62"/>
  <c r="L989" i="62"/>
  <c r="L990" i="62"/>
  <c r="L991" i="62"/>
  <c r="L992" i="62"/>
  <c r="L993" i="62"/>
  <c r="L994" i="62"/>
  <c r="L995" i="62"/>
  <c r="L996" i="62"/>
  <c r="L997" i="62"/>
  <c r="L998" i="62"/>
  <c r="L999" i="62"/>
  <c r="L1000" i="62"/>
  <c r="L1001" i="62"/>
  <c r="L1002" i="62"/>
  <c r="L1003" i="62"/>
  <c r="L1004" i="62"/>
  <c r="L1005" i="62"/>
  <c r="L1006" i="62"/>
  <c r="D6" i="62"/>
  <c r="F6" i="62" s="1"/>
  <c r="I36" i="61"/>
  <c r="I34" i="61"/>
  <c r="I33" i="61"/>
  <c r="I30" i="61"/>
  <c r="I29" i="61"/>
  <c r="I25" i="61"/>
  <c r="I24" i="61"/>
  <c r="I22" i="61"/>
  <c r="I19" i="61"/>
  <c r="I17" i="61"/>
  <c r="I16" i="61"/>
  <c r="I10" i="61"/>
  <c r="E36" i="61"/>
  <c r="E34" i="61"/>
  <c r="E33" i="61"/>
  <c r="E30" i="61"/>
  <c r="E29" i="61"/>
  <c r="E25" i="61"/>
  <c r="E24" i="61"/>
  <c r="E22" i="61"/>
  <c r="E19" i="61"/>
  <c r="E17" i="61"/>
  <c r="E16" i="61"/>
  <c r="E10" i="61"/>
  <c r="L7" i="60"/>
  <c r="L8" i="60"/>
  <c r="L9" i="60"/>
  <c r="L10" i="60"/>
  <c r="L11" i="60"/>
  <c r="L12" i="60"/>
  <c r="L13" i="60"/>
  <c r="L14" i="60"/>
  <c r="L15" i="60"/>
  <c r="L16" i="60"/>
  <c r="L17" i="60"/>
  <c r="L18" i="60"/>
  <c r="L19" i="60"/>
  <c r="L20" i="60"/>
  <c r="L21" i="60"/>
  <c r="L22" i="60"/>
  <c r="L23" i="60"/>
  <c r="L24" i="60"/>
  <c r="L25" i="60"/>
  <c r="L26" i="60"/>
  <c r="L6" i="60"/>
  <c r="I14" i="61"/>
  <c r="I7" i="61"/>
  <c r="I8" i="61"/>
  <c r="I9" i="61"/>
  <c r="I11" i="61"/>
  <c r="I12" i="61"/>
  <c r="I13" i="61"/>
  <c r="I15" i="61"/>
  <c r="I18" i="61"/>
  <c r="I20" i="61"/>
  <c r="I21" i="61"/>
  <c r="I23" i="61"/>
  <c r="I26" i="61"/>
  <c r="I27" i="61"/>
  <c r="I28" i="61"/>
  <c r="I31" i="61"/>
  <c r="I32" i="61"/>
  <c r="I35" i="61"/>
  <c r="I37" i="61"/>
  <c r="I6" i="61"/>
  <c r="E7" i="61"/>
  <c r="J7" i="61"/>
  <c r="E8" i="61"/>
  <c r="J8" i="61"/>
  <c r="E9" i="61"/>
  <c r="J9" i="61"/>
  <c r="J10" i="61"/>
  <c r="E11" i="61"/>
  <c r="J11" i="61"/>
  <c r="E12" i="61"/>
  <c r="J12" i="61"/>
  <c r="E13" i="61"/>
  <c r="J13" i="61"/>
  <c r="E14" i="61"/>
  <c r="J14" i="61"/>
  <c r="E15" i="61"/>
  <c r="J15" i="61"/>
  <c r="J16" i="61"/>
  <c r="J17" i="61"/>
  <c r="E18" i="61"/>
  <c r="J18" i="61"/>
  <c r="J19" i="61"/>
  <c r="E20" i="61"/>
  <c r="J20" i="61"/>
  <c r="E21" i="61"/>
  <c r="J21" i="61"/>
  <c r="J22" i="61"/>
  <c r="E23" i="61"/>
  <c r="J23" i="61"/>
  <c r="J24" i="61"/>
  <c r="J25" i="61"/>
  <c r="E26" i="61"/>
  <c r="J26" i="61"/>
  <c r="E6" i="60"/>
  <c r="M6" i="60"/>
  <c r="E7" i="60"/>
  <c r="M7" i="60"/>
  <c r="E8" i="60"/>
  <c r="M8" i="60"/>
  <c r="E9" i="60"/>
  <c r="M9" i="60"/>
  <c r="E10" i="60"/>
  <c r="M10" i="60"/>
  <c r="E11" i="60"/>
  <c r="M11" i="60"/>
  <c r="E12" i="60"/>
  <c r="M12" i="60"/>
  <c r="E13" i="60"/>
  <c r="M13" i="60"/>
  <c r="E14" i="60"/>
  <c r="M14" i="60"/>
  <c r="E15" i="60"/>
  <c r="M15" i="60"/>
  <c r="E16" i="60"/>
  <c r="M16" i="60"/>
  <c r="E6" i="61"/>
  <c r="J6" i="61"/>
  <c r="E27" i="61"/>
  <c r="J27" i="61"/>
  <c r="E28" i="61"/>
  <c r="J28" i="61"/>
  <c r="J29" i="61"/>
  <c r="J30" i="61"/>
  <c r="E31" i="61"/>
  <c r="J31" i="61"/>
  <c r="E32" i="61"/>
  <c r="J32" i="61"/>
  <c r="J33" i="61"/>
  <c r="J34" i="61"/>
  <c r="E35" i="61"/>
  <c r="J35" i="61"/>
  <c r="J36" i="61"/>
  <c r="E37" i="61"/>
  <c r="J37" i="61"/>
  <c r="B7" i="60"/>
  <c r="B8" i="60"/>
  <c r="B9" i="60"/>
  <c r="B10" i="60"/>
  <c r="D13" i="65"/>
  <c r="D16" i="65"/>
  <c r="D21" i="65"/>
  <c r="D20" i="65"/>
  <c r="M25" i="60"/>
  <c r="D18" i="65"/>
  <c r="D17" i="65"/>
  <c r="M18" i="60"/>
  <c r="M21" i="60"/>
  <c r="M24" i="60"/>
  <c r="D15" i="65"/>
  <c r="E6" i="62"/>
  <c r="D10" i="65"/>
  <c r="M20" i="60"/>
  <c r="M22" i="60"/>
  <c r="M23" i="60"/>
  <c r="M17" i="60"/>
  <c r="M79" i="62"/>
  <c r="M80" i="62"/>
  <c r="M81" i="62"/>
  <c r="M82" i="62"/>
  <c r="M83" i="62"/>
  <c r="M84" i="62"/>
  <c r="M85" i="62"/>
  <c r="M86" i="62"/>
  <c r="M87" i="62"/>
  <c r="M88" i="62"/>
  <c r="M89" i="62"/>
  <c r="M90" i="62"/>
  <c r="M91" i="62"/>
  <c r="M92" i="62"/>
  <c r="M93" i="62"/>
  <c r="M94" i="62"/>
  <c r="M95" i="62"/>
  <c r="M96" i="62"/>
  <c r="M97" i="62"/>
  <c r="M98" i="62"/>
  <c r="M99" i="62"/>
  <c r="M100" i="62"/>
  <c r="M101" i="62"/>
  <c r="M102" i="62"/>
  <c r="M103" i="62"/>
  <c r="M104" i="62"/>
  <c r="M105" i="62"/>
  <c r="M106" i="62"/>
  <c r="M107" i="62"/>
  <c r="M108" i="62"/>
  <c r="M109" i="62"/>
  <c r="M110" i="62"/>
  <c r="M111" i="62"/>
  <c r="M112" i="62"/>
  <c r="M113" i="62"/>
  <c r="M114" i="62"/>
  <c r="M115" i="62"/>
  <c r="M116" i="62"/>
  <c r="M117" i="62"/>
  <c r="M118" i="62"/>
  <c r="M119" i="62"/>
  <c r="M120" i="62"/>
  <c r="M121" i="62"/>
  <c r="M122" i="62"/>
  <c r="M123" i="62"/>
  <c r="M124" i="62"/>
  <c r="M125" i="62"/>
  <c r="M126" i="62"/>
  <c r="M127" i="62"/>
  <c r="M128" i="62"/>
  <c r="M129" i="62"/>
  <c r="M130" i="62"/>
  <c r="M131" i="62"/>
  <c r="M132" i="62"/>
  <c r="M133" i="62"/>
  <c r="M134" i="62"/>
  <c r="M135" i="62"/>
  <c r="M136" i="62"/>
  <c r="M137" i="62"/>
  <c r="M138" i="62"/>
  <c r="M139" i="62"/>
  <c r="M140" i="62"/>
  <c r="M141" i="62"/>
  <c r="M142" i="62"/>
  <c r="M143" i="62"/>
  <c r="M144" i="62"/>
  <c r="M145" i="62"/>
  <c r="M146" i="62"/>
  <c r="M147" i="62"/>
  <c r="M148" i="62"/>
  <c r="M149" i="62"/>
  <c r="M150" i="62"/>
  <c r="M151" i="62"/>
  <c r="M152" i="62"/>
  <c r="M153" i="62"/>
  <c r="M154" i="62"/>
  <c r="M155" i="62"/>
  <c r="M156" i="62"/>
  <c r="M157" i="62"/>
  <c r="M158" i="62"/>
  <c r="M159" i="62"/>
  <c r="M160" i="62"/>
  <c r="M161" i="62"/>
  <c r="M162" i="62"/>
  <c r="M163" i="62"/>
  <c r="M164" i="62"/>
  <c r="M165" i="62"/>
  <c r="M166" i="62"/>
  <c r="M167" i="62"/>
  <c r="M168" i="62"/>
  <c r="M169" i="62"/>
  <c r="M170" i="62"/>
  <c r="M171" i="62"/>
  <c r="M172" i="62"/>
  <c r="M173" i="62"/>
  <c r="M174" i="62"/>
  <c r="M175" i="62"/>
  <c r="M176" i="62"/>
  <c r="M177" i="62"/>
  <c r="M178" i="62"/>
  <c r="M179" i="62"/>
  <c r="M180" i="62"/>
  <c r="M181" i="62"/>
  <c r="M182" i="62"/>
  <c r="M183" i="62"/>
  <c r="M184" i="62"/>
  <c r="M185" i="62"/>
  <c r="M186" i="62"/>
  <c r="M187" i="62"/>
  <c r="M188" i="62"/>
  <c r="M189" i="62"/>
  <c r="M190" i="62"/>
  <c r="M191" i="62"/>
  <c r="M192" i="62"/>
  <c r="M193" i="62"/>
  <c r="M194" i="62"/>
  <c r="M195" i="62"/>
  <c r="M196" i="62"/>
  <c r="M197" i="62"/>
  <c r="M198" i="62"/>
  <c r="M199" i="62"/>
  <c r="M200" i="62"/>
  <c r="M201" i="62"/>
  <c r="M202" i="62"/>
  <c r="M203" i="62"/>
  <c r="M204" i="62"/>
  <c r="M205" i="62"/>
  <c r="M206" i="62"/>
  <c r="M207" i="62"/>
  <c r="M208" i="62"/>
  <c r="M209" i="62"/>
  <c r="M210" i="62"/>
  <c r="M211" i="62"/>
  <c r="M212" i="62"/>
  <c r="M213" i="62"/>
  <c r="M214" i="62"/>
  <c r="M215" i="62"/>
  <c r="M216" i="62"/>
  <c r="M217" i="62"/>
  <c r="M218" i="62"/>
  <c r="M219" i="62"/>
  <c r="M220" i="62"/>
  <c r="M221" i="62"/>
  <c r="M222" i="62"/>
  <c r="M223" i="62"/>
  <c r="M224" i="62"/>
  <c r="M225" i="62"/>
  <c r="M226" i="62"/>
  <c r="M227" i="62"/>
  <c r="M228" i="62"/>
  <c r="M229" i="62"/>
  <c r="M230" i="62"/>
  <c r="M231" i="62"/>
  <c r="M232" i="62"/>
  <c r="M233" i="62"/>
  <c r="M234" i="62"/>
  <c r="M235" i="62"/>
  <c r="M236" i="62"/>
  <c r="M237" i="62"/>
  <c r="M238" i="62"/>
  <c r="M239" i="62"/>
  <c r="M240" i="62"/>
  <c r="M241" i="62"/>
  <c r="M242" i="62"/>
  <c r="M243" i="62"/>
  <c r="M244" i="62"/>
  <c r="M245" i="62"/>
  <c r="M246" i="62"/>
  <c r="M247" i="62"/>
  <c r="M248" i="62"/>
  <c r="M249" i="62"/>
  <c r="M250" i="62"/>
  <c r="M251" i="62"/>
  <c r="M252" i="62"/>
  <c r="M253" i="62"/>
  <c r="M254" i="62"/>
  <c r="M255" i="62"/>
  <c r="M256" i="62"/>
  <c r="M257" i="62"/>
  <c r="M258" i="62"/>
  <c r="M259" i="62"/>
  <c r="M260" i="62"/>
  <c r="M261" i="62"/>
  <c r="M262" i="62"/>
  <c r="M263" i="62"/>
  <c r="M264" i="62"/>
  <c r="M265" i="62"/>
  <c r="M266" i="62"/>
  <c r="M267" i="62"/>
  <c r="M268" i="62"/>
  <c r="M269" i="62"/>
  <c r="M270" i="62"/>
  <c r="M271" i="62"/>
  <c r="M272" i="62"/>
  <c r="M273" i="62"/>
  <c r="M274" i="62"/>
  <c r="M275" i="62"/>
  <c r="M276" i="62"/>
  <c r="M277" i="62"/>
  <c r="M278" i="62"/>
  <c r="M279" i="62"/>
  <c r="M280" i="62"/>
  <c r="M281" i="62"/>
  <c r="M282" i="62"/>
  <c r="M283" i="62"/>
  <c r="M284" i="62"/>
  <c r="M285" i="62"/>
  <c r="M286" i="62"/>
  <c r="M287" i="62"/>
  <c r="M288" i="62"/>
  <c r="M289" i="62"/>
  <c r="M290" i="62"/>
  <c r="M291" i="62"/>
  <c r="M292" i="62"/>
  <c r="M293" i="62"/>
  <c r="M294" i="62"/>
  <c r="M295" i="62"/>
  <c r="M296" i="62"/>
  <c r="M297" i="62"/>
  <c r="M298" i="62"/>
  <c r="M299" i="62"/>
  <c r="M300" i="62"/>
  <c r="M301" i="62"/>
  <c r="M302" i="62"/>
  <c r="M303" i="62"/>
  <c r="M304" i="62"/>
  <c r="M305" i="62"/>
  <c r="M306" i="62"/>
  <c r="M307" i="62"/>
  <c r="M308" i="62"/>
  <c r="M309" i="62"/>
  <c r="M310" i="62"/>
  <c r="M311" i="62"/>
  <c r="M312" i="62"/>
  <c r="M313" i="62"/>
  <c r="M314" i="62"/>
  <c r="M315" i="62"/>
  <c r="M316" i="62"/>
  <c r="M317" i="62"/>
  <c r="M318" i="62"/>
  <c r="M319" i="62"/>
  <c r="M320" i="62"/>
  <c r="M321" i="62"/>
  <c r="M322" i="62"/>
  <c r="M323" i="62"/>
  <c r="M324" i="62"/>
  <c r="M325" i="62"/>
  <c r="M326" i="62"/>
  <c r="M327" i="62"/>
  <c r="M328" i="62"/>
  <c r="M329" i="62"/>
  <c r="M330" i="62"/>
  <c r="M331" i="62"/>
  <c r="M332" i="62"/>
  <c r="M333" i="62"/>
  <c r="M334" i="62"/>
  <c r="M335" i="62"/>
  <c r="M336" i="62"/>
  <c r="M337" i="62"/>
  <c r="M338" i="62"/>
  <c r="M339" i="62"/>
  <c r="M340" i="62"/>
  <c r="M341" i="62"/>
  <c r="M342" i="62"/>
  <c r="M343" i="62"/>
  <c r="M344" i="62"/>
  <c r="M345" i="62"/>
  <c r="M346" i="62"/>
  <c r="M347" i="62"/>
  <c r="M348" i="62"/>
  <c r="M349" i="62"/>
  <c r="M350" i="62"/>
  <c r="M351" i="62"/>
  <c r="M352" i="62"/>
  <c r="M353" i="62"/>
  <c r="M354" i="62"/>
  <c r="M355" i="62"/>
  <c r="M356" i="62"/>
  <c r="M357" i="62"/>
  <c r="M358" i="62"/>
  <c r="M359" i="62"/>
  <c r="M360" i="62"/>
  <c r="M361" i="62"/>
  <c r="M362" i="62"/>
  <c r="M363" i="62"/>
  <c r="M364" i="62"/>
  <c r="M365" i="62"/>
  <c r="M366" i="62"/>
  <c r="M367" i="62"/>
  <c r="M368" i="62"/>
  <c r="M369" i="62"/>
  <c r="M370" i="62"/>
  <c r="M371" i="62"/>
  <c r="M372" i="62"/>
  <c r="M373" i="62"/>
  <c r="M374" i="62"/>
  <c r="M375" i="62"/>
  <c r="M376" i="62"/>
  <c r="M377" i="62"/>
  <c r="M378" i="62"/>
  <c r="M379" i="62"/>
  <c r="M380" i="62"/>
  <c r="M381" i="62"/>
  <c r="M382" i="62"/>
  <c r="M383" i="62"/>
  <c r="M384" i="62"/>
  <c r="M385" i="62"/>
  <c r="M386" i="62"/>
  <c r="M387" i="62"/>
  <c r="M388" i="62"/>
  <c r="M389" i="62"/>
  <c r="M390" i="62"/>
  <c r="M391" i="62"/>
  <c r="M392" i="62"/>
  <c r="M393" i="62"/>
  <c r="M394" i="62"/>
  <c r="M395" i="62"/>
  <c r="M396" i="62"/>
  <c r="M397" i="62"/>
  <c r="M398" i="62"/>
  <c r="M399" i="62"/>
  <c r="M400" i="62"/>
  <c r="M401" i="62"/>
  <c r="M402" i="62"/>
  <c r="M403" i="62"/>
  <c r="M404" i="62"/>
  <c r="M405" i="62"/>
  <c r="M406" i="62"/>
  <c r="M407" i="62"/>
  <c r="M408" i="62"/>
  <c r="M409" i="62"/>
  <c r="M410" i="62"/>
  <c r="M411" i="62"/>
  <c r="M412" i="62"/>
  <c r="M413" i="62"/>
  <c r="M414" i="62"/>
  <c r="M415" i="62"/>
  <c r="M416" i="62"/>
  <c r="M417" i="62"/>
  <c r="M418" i="62"/>
  <c r="M419" i="62"/>
  <c r="M420" i="62"/>
  <c r="M421" i="62"/>
  <c r="M422" i="62"/>
  <c r="M423" i="62"/>
  <c r="M424" i="62"/>
  <c r="M425" i="62"/>
  <c r="M426" i="62"/>
  <c r="M427" i="62"/>
  <c r="M428" i="62"/>
  <c r="M429" i="62"/>
  <c r="M430" i="62"/>
  <c r="M431" i="62"/>
  <c r="M432" i="62"/>
  <c r="M433" i="62"/>
  <c r="M434" i="62"/>
  <c r="M435" i="62"/>
  <c r="M436" i="62"/>
  <c r="M437" i="62"/>
  <c r="M438" i="62"/>
  <c r="M439" i="62"/>
  <c r="M440" i="62"/>
  <c r="M441" i="62"/>
  <c r="M442" i="62"/>
  <c r="M443" i="62"/>
  <c r="M444" i="62"/>
  <c r="M445" i="62"/>
  <c r="M446" i="62"/>
  <c r="M447" i="62"/>
  <c r="M448" i="62"/>
  <c r="M449" i="62"/>
  <c r="M450" i="62"/>
  <c r="M451" i="62"/>
  <c r="M452" i="62"/>
  <c r="M453" i="62"/>
  <c r="M454" i="62"/>
  <c r="M455" i="62"/>
  <c r="M456" i="62"/>
  <c r="M457" i="62"/>
  <c r="M458" i="62"/>
  <c r="M459" i="62"/>
  <c r="M460" i="62"/>
  <c r="M461" i="62"/>
  <c r="M462" i="62"/>
  <c r="M463" i="62"/>
  <c r="M464" i="62"/>
  <c r="M465" i="62"/>
  <c r="M466" i="62"/>
  <c r="M467" i="62"/>
  <c r="M468" i="62"/>
  <c r="M469" i="62"/>
  <c r="M470" i="62"/>
  <c r="M471" i="62"/>
  <c r="M472" i="62"/>
  <c r="M473" i="62"/>
  <c r="M474" i="62"/>
  <c r="M475" i="62"/>
  <c r="M476" i="62"/>
  <c r="M477" i="62"/>
  <c r="M478" i="62"/>
  <c r="M479" i="62"/>
  <c r="M480" i="62"/>
  <c r="M481" i="62"/>
  <c r="M482" i="62"/>
  <c r="M483" i="62"/>
  <c r="M484" i="62"/>
  <c r="M485" i="62"/>
  <c r="M486" i="62"/>
  <c r="M487" i="62"/>
  <c r="M488" i="62"/>
  <c r="M489" i="62"/>
  <c r="M490" i="62"/>
  <c r="M491" i="62"/>
  <c r="M492" i="62"/>
  <c r="M493" i="62"/>
  <c r="M494" i="62"/>
  <c r="M495" i="62"/>
  <c r="M496" i="62"/>
  <c r="M497" i="62"/>
  <c r="M498" i="62"/>
  <c r="M499" i="62"/>
  <c r="M500" i="62"/>
  <c r="M501" i="62"/>
  <c r="M502" i="62"/>
  <c r="M503" i="62"/>
  <c r="M504" i="62"/>
  <c r="M505" i="62"/>
  <c r="M506" i="62"/>
  <c r="M507" i="62"/>
  <c r="M508" i="62"/>
  <c r="M509" i="62"/>
  <c r="M510" i="62"/>
  <c r="M511" i="62"/>
  <c r="M512" i="62"/>
  <c r="M513" i="62"/>
  <c r="M514" i="62"/>
  <c r="M515" i="62"/>
  <c r="M516" i="62"/>
  <c r="M517" i="62"/>
  <c r="M518" i="62"/>
  <c r="M519" i="62"/>
  <c r="M520" i="62"/>
  <c r="M521" i="62"/>
  <c r="M522" i="62"/>
  <c r="M523" i="62"/>
  <c r="M524" i="62"/>
  <c r="M525" i="62"/>
  <c r="M526" i="62"/>
  <c r="M527" i="62"/>
  <c r="M528" i="62"/>
  <c r="M529" i="62"/>
  <c r="M530" i="62"/>
  <c r="M531" i="62"/>
  <c r="M532" i="62"/>
  <c r="M533" i="62"/>
  <c r="M534" i="62"/>
  <c r="M535" i="62"/>
  <c r="M536" i="62"/>
  <c r="M537" i="62"/>
  <c r="M538" i="62"/>
  <c r="M539" i="62"/>
  <c r="M540" i="62"/>
  <c r="M541" i="62"/>
  <c r="M542" i="62"/>
  <c r="M543" i="62"/>
  <c r="M544" i="62"/>
  <c r="M545" i="62"/>
  <c r="M546" i="62"/>
  <c r="M547" i="62"/>
  <c r="M548" i="62"/>
  <c r="M549" i="62"/>
  <c r="M550" i="62"/>
  <c r="M551" i="62"/>
  <c r="M552" i="62"/>
  <c r="M553" i="62"/>
  <c r="M554" i="62"/>
  <c r="M555" i="62"/>
  <c r="M556" i="62"/>
  <c r="M557" i="62"/>
  <c r="M558" i="62"/>
  <c r="M559" i="62"/>
  <c r="M560" i="62"/>
  <c r="M561" i="62"/>
  <c r="M562" i="62"/>
  <c r="M563" i="62"/>
  <c r="M564" i="62"/>
  <c r="M565" i="62"/>
  <c r="M566" i="62"/>
  <c r="M567" i="62"/>
  <c r="M568" i="62"/>
  <c r="M569" i="62"/>
  <c r="M570" i="62"/>
  <c r="M571" i="62"/>
  <c r="M572" i="62"/>
  <c r="M573" i="62"/>
  <c r="M574" i="62"/>
  <c r="M575" i="62"/>
  <c r="M576" i="62"/>
  <c r="M577" i="62"/>
  <c r="M578" i="62"/>
  <c r="M579" i="62"/>
  <c r="M580" i="62"/>
  <c r="M581" i="62"/>
  <c r="M582" i="62"/>
  <c r="M583" i="62"/>
  <c r="M584" i="62"/>
  <c r="M585" i="62"/>
  <c r="M586" i="62"/>
  <c r="M587" i="62"/>
  <c r="M588" i="62"/>
  <c r="M589" i="62"/>
  <c r="M590" i="62"/>
  <c r="M591" i="62"/>
  <c r="M592" i="62"/>
  <c r="M593" i="62"/>
  <c r="M594" i="62"/>
  <c r="M595" i="62"/>
  <c r="M596" i="62"/>
  <c r="M597" i="62"/>
  <c r="M598" i="62"/>
  <c r="M599" i="62"/>
  <c r="M600" i="62"/>
  <c r="M601" i="62"/>
  <c r="M602" i="62"/>
  <c r="M603" i="62"/>
  <c r="M604" i="62"/>
  <c r="M605" i="62"/>
  <c r="M606" i="62"/>
  <c r="M607" i="62"/>
  <c r="M608" i="62"/>
  <c r="M609" i="62"/>
  <c r="M610" i="62"/>
  <c r="M611" i="62"/>
  <c r="M612" i="62"/>
  <c r="M613" i="62"/>
  <c r="M614" i="62"/>
  <c r="M615" i="62"/>
  <c r="M616" i="62"/>
  <c r="M617" i="62"/>
  <c r="M618" i="62"/>
  <c r="M619" i="62"/>
  <c r="M620" i="62"/>
  <c r="M621" i="62"/>
  <c r="M622" i="62"/>
  <c r="M623" i="62"/>
  <c r="M624" i="62"/>
  <c r="M625" i="62"/>
  <c r="M626" i="62"/>
  <c r="M627" i="62"/>
  <c r="M628" i="62"/>
  <c r="M629" i="62"/>
  <c r="M630" i="62"/>
  <c r="M631" i="62"/>
  <c r="M632" i="62"/>
  <c r="M633" i="62"/>
  <c r="M634" i="62"/>
  <c r="M635" i="62"/>
  <c r="M636" i="62"/>
  <c r="M637" i="62"/>
  <c r="M638" i="62"/>
  <c r="M639" i="62"/>
  <c r="M640" i="62"/>
  <c r="M641" i="62"/>
  <c r="M642" i="62"/>
  <c r="M643" i="62"/>
  <c r="M644" i="62"/>
  <c r="M645" i="62"/>
  <c r="M646" i="62"/>
  <c r="M647" i="62"/>
  <c r="M648" i="62"/>
  <c r="M649" i="62"/>
  <c r="M650" i="62"/>
  <c r="M651" i="62"/>
  <c r="M652" i="62"/>
  <c r="M653" i="62"/>
  <c r="M654" i="62"/>
  <c r="M655" i="62"/>
  <c r="M656" i="62"/>
  <c r="M657" i="62"/>
  <c r="M658" i="62"/>
  <c r="M659" i="62"/>
  <c r="M660" i="62"/>
  <c r="M661" i="62"/>
  <c r="M662" i="62"/>
  <c r="M663" i="62"/>
  <c r="M664" i="62"/>
  <c r="M665" i="62"/>
  <c r="M666" i="62"/>
  <c r="M667" i="62"/>
  <c r="M668" i="62"/>
  <c r="M669" i="62"/>
  <c r="M670" i="62"/>
  <c r="M671" i="62"/>
  <c r="M672" i="62"/>
  <c r="M673" i="62"/>
  <c r="M674" i="62"/>
  <c r="M675" i="62"/>
  <c r="M676" i="62"/>
  <c r="M677" i="62"/>
  <c r="M678" i="62"/>
  <c r="M679" i="62"/>
  <c r="M680" i="62"/>
  <c r="M681" i="62"/>
  <c r="M682" i="62"/>
  <c r="M683" i="62"/>
  <c r="M684" i="62"/>
  <c r="M685" i="62"/>
  <c r="M686" i="62"/>
  <c r="M687" i="62"/>
  <c r="M688" i="62"/>
  <c r="M689" i="62"/>
  <c r="M690" i="62"/>
  <c r="M691" i="62"/>
  <c r="M692" i="62"/>
  <c r="M693" i="62"/>
  <c r="M694" i="62"/>
  <c r="M695" i="62"/>
  <c r="M696" i="62"/>
  <c r="M697" i="62"/>
  <c r="M698" i="62"/>
  <c r="M699" i="62"/>
  <c r="M700" i="62"/>
  <c r="M701" i="62"/>
  <c r="M702" i="62"/>
  <c r="M703" i="62"/>
  <c r="M704" i="62"/>
  <c r="M705" i="62"/>
  <c r="M706" i="62"/>
  <c r="M707" i="62"/>
  <c r="M708" i="62"/>
  <c r="M709" i="62"/>
  <c r="M710" i="62"/>
  <c r="M711" i="62"/>
  <c r="M712" i="62"/>
  <c r="M713" i="62"/>
  <c r="M714" i="62"/>
  <c r="M715" i="62"/>
  <c r="M716" i="62"/>
  <c r="M717" i="62"/>
  <c r="M718" i="62"/>
  <c r="M719" i="62"/>
  <c r="M720" i="62"/>
  <c r="M721" i="62"/>
  <c r="M722" i="62"/>
  <c r="M723" i="62"/>
  <c r="M724" i="62"/>
  <c r="M725" i="62"/>
  <c r="M726" i="62"/>
  <c r="M727" i="62"/>
  <c r="M728" i="62"/>
  <c r="M729" i="62"/>
  <c r="M730" i="62"/>
  <c r="M731" i="62"/>
  <c r="M732" i="62"/>
  <c r="M733" i="62"/>
  <c r="M734" i="62"/>
  <c r="M735" i="62"/>
  <c r="M736" i="62"/>
  <c r="M737" i="62"/>
  <c r="M738" i="62"/>
  <c r="M739" i="62"/>
  <c r="M740" i="62"/>
  <c r="M741" i="62"/>
  <c r="M742" i="62"/>
  <c r="M743" i="62"/>
  <c r="M744" i="62"/>
  <c r="M745" i="62"/>
  <c r="M746" i="62"/>
  <c r="M747" i="62"/>
  <c r="M748" i="62"/>
  <c r="M749" i="62"/>
  <c r="M750" i="62"/>
  <c r="M751" i="62"/>
  <c r="M752" i="62"/>
  <c r="M753" i="62"/>
  <c r="M754" i="62"/>
  <c r="M755" i="62"/>
  <c r="M756" i="62"/>
  <c r="M757" i="62"/>
  <c r="M758" i="62"/>
  <c r="M759" i="62"/>
  <c r="M760" i="62"/>
  <c r="M761" i="62"/>
  <c r="M762" i="62"/>
  <c r="M763" i="62"/>
  <c r="M764" i="62"/>
  <c r="M765" i="62"/>
  <c r="M766" i="62"/>
  <c r="M767" i="62"/>
  <c r="M768" i="62"/>
  <c r="M769" i="62"/>
  <c r="M770" i="62"/>
  <c r="M771" i="62"/>
  <c r="M772" i="62"/>
  <c r="M773" i="62"/>
  <c r="M774" i="62"/>
  <c r="M775" i="62"/>
  <c r="M776" i="62"/>
  <c r="M777" i="62"/>
  <c r="M778" i="62"/>
  <c r="M779" i="62"/>
  <c r="M780" i="62"/>
  <c r="M781" i="62"/>
  <c r="M782" i="62"/>
  <c r="M783" i="62"/>
  <c r="M784" i="62"/>
  <c r="M785" i="62"/>
  <c r="M786" i="62"/>
  <c r="M787" i="62"/>
  <c r="M788" i="62"/>
  <c r="M789" i="62"/>
  <c r="M790" i="62"/>
  <c r="M791" i="62"/>
  <c r="M792" i="62"/>
  <c r="M793" i="62"/>
  <c r="M794" i="62"/>
  <c r="M795" i="62"/>
  <c r="M796" i="62"/>
  <c r="M797" i="62"/>
  <c r="M798" i="62"/>
  <c r="M799" i="62"/>
  <c r="M800" i="62"/>
  <c r="M801" i="62"/>
  <c r="M802" i="62"/>
  <c r="M803" i="62"/>
  <c r="M804" i="62"/>
  <c r="M805" i="62"/>
  <c r="M806" i="62"/>
  <c r="M807" i="62"/>
  <c r="M808" i="62"/>
  <c r="M809" i="62"/>
  <c r="M810" i="62"/>
  <c r="M811" i="62"/>
  <c r="M812" i="62"/>
  <c r="M813" i="62"/>
  <c r="M814" i="62"/>
  <c r="M815" i="62"/>
  <c r="M816" i="62"/>
  <c r="M817" i="62"/>
  <c r="M818" i="62"/>
  <c r="M819" i="62"/>
  <c r="M820" i="62"/>
  <c r="M821" i="62"/>
  <c r="M822" i="62"/>
  <c r="M823" i="62"/>
  <c r="M824" i="62"/>
  <c r="M825" i="62"/>
  <c r="M826" i="62"/>
  <c r="M827" i="62"/>
  <c r="M828" i="62"/>
  <c r="M829" i="62"/>
  <c r="M830" i="62"/>
  <c r="M831" i="62"/>
  <c r="M832" i="62"/>
  <c r="M833" i="62"/>
  <c r="M834" i="62"/>
  <c r="M835" i="62"/>
  <c r="M836" i="62"/>
  <c r="M837" i="62"/>
  <c r="M838" i="62"/>
  <c r="M839" i="62"/>
  <c r="M840" i="62"/>
  <c r="M841" i="62"/>
  <c r="M842" i="62"/>
  <c r="M843" i="62"/>
  <c r="M844" i="62"/>
  <c r="M845" i="62"/>
  <c r="M846" i="62"/>
  <c r="M847" i="62"/>
  <c r="M848" i="62"/>
  <c r="M849" i="62"/>
  <c r="M850" i="62"/>
  <c r="M851" i="62"/>
  <c r="M852" i="62"/>
  <c r="M853" i="62"/>
  <c r="M854" i="62"/>
  <c r="M855" i="62"/>
  <c r="M856" i="62"/>
  <c r="M857" i="62"/>
  <c r="M858" i="62"/>
  <c r="M859" i="62"/>
  <c r="M860" i="62"/>
  <c r="M861" i="62"/>
  <c r="M862" i="62"/>
  <c r="M863" i="62"/>
  <c r="M864" i="62"/>
  <c r="M865" i="62"/>
  <c r="M866" i="62"/>
  <c r="M867" i="62"/>
  <c r="M868" i="62"/>
  <c r="M869" i="62"/>
  <c r="M870" i="62"/>
  <c r="M871" i="62"/>
  <c r="M872" i="62"/>
  <c r="M873" i="62"/>
  <c r="M874" i="62"/>
  <c r="M875" i="62"/>
  <c r="M876" i="62"/>
  <c r="M877" i="62"/>
  <c r="M878" i="62"/>
  <c r="M879" i="62"/>
  <c r="M880" i="62"/>
  <c r="M881" i="62"/>
  <c r="M882" i="62"/>
  <c r="M883" i="62"/>
  <c r="M884" i="62"/>
  <c r="M885" i="62"/>
  <c r="M886" i="62"/>
  <c r="M887" i="62"/>
  <c r="M888" i="62"/>
  <c r="M889" i="62"/>
  <c r="M890" i="62"/>
  <c r="M891" i="62"/>
  <c r="M892" i="62"/>
  <c r="M893" i="62"/>
  <c r="M894" i="62"/>
  <c r="M895" i="62"/>
  <c r="M896" i="62"/>
  <c r="M897" i="62"/>
  <c r="M898" i="62"/>
  <c r="M899" i="62"/>
  <c r="M900" i="62"/>
  <c r="M901" i="62"/>
  <c r="M902" i="62"/>
  <c r="M903" i="62"/>
  <c r="M904" i="62"/>
  <c r="M905" i="62"/>
  <c r="M906" i="62"/>
  <c r="M907" i="62"/>
  <c r="M908" i="62"/>
  <c r="M909" i="62"/>
  <c r="M910" i="62"/>
  <c r="M911" i="62"/>
  <c r="M912" i="62"/>
  <c r="M913" i="62"/>
  <c r="M914" i="62"/>
  <c r="M915" i="62"/>
  <c r="M916" i="62"/>
  <c r="M917" i="62"/>
  <c r="M918" i="62"/>
  <c r="M919" i="62"/>
  <c r="M920" i="62"/>
  <c r="M921" i="62"/>
  <c r="M922" i="62"/>
  <c r="M923" i="62"/>
  <c r="M924" i="62"/>
  <c r="M925" i="62"/>
  <c r="M926" i="62"/>
  <c r="M927" i="62"/>
  <c r="M928" i="62"/>
  <c r="M929" i="62"/>
  <c r="M930" i="62"/>
  <c r="M931" i="62"/>
  <c r="M932" i="62"/>
  <c r="M933" i="62"/>
  <c r="M934" i="62"/>
  <c r="M935" i="62"/>
  <c r="M936" i="62"/>
  <c r="M937" i="62"/>
  <c r="M938" i="62"/>
  <c r="M939" i="62"/>
  <c r="M940" i="62"/>
  <c r="M941" i="62"/>
  <c r="M942" i="62"/>
  <c r="M943" i="62"/>
  <c r="M944" i="62"/>
  <c r="M945" i="62"/>
  <c r="M946" i="62"/>
  <c r="M947" i="62"/>
  <c r="M948" i="62"/>
  <c r="M949" i="62"/>
  <c r="M950" i="62"/>
  <c r="M951" i="62"/>
  <c r="M952" i="62"/>
  <c r="M953" i="62"/>
  <c r="M954" i="62"/>
  <c r="M955" i="62"/>
  <c r="M956" i="62"/>
  <c r="M957" i="62"/>
  <c r="M958" i="62"/>
  <c r="M959" i="62"/>
  <c r="M960" i="62"/>
  <c r="M961" i="62"/>
  <c r="M962" i="62"/>
  <c r="M963" i="62"/>
  <c r="M964" i="62"/>
  <c r="M965" i="62"/>
  <c r="M966" i="62"/>
  <c r="M967" i="62"/>
  <c r="M968" i="62"/>
  <c r="M969" i="62"/>
  <c r="M970" i="62"/>
  <c r="M971" i="62"/>
  <c r="M972" i="62"/>
  <c r="M973" i="62"/>
  <c r="M974" i="62"/>
  <c r="M975" i="62"/>
  <c r="M976" i="62"/>
  <c r="M977" i="62"/>
  <c r="M978" i="62"/>
  <c r="M979" i="62"/>
  <c r="M980" i="62"/>
  <c r="M981" i="62"/>
  <c r="M982" i="62"/>
  <c r="M983" i="62"/>
  <c r="M984" i="62"/>
  <c r="M985" i="62"/>
  <c r="M986" i="62"/>
  <c r="M987" i="62"/>
  <c r="M988" i="62"/>
  <c r="M989" i="62"/>
  <c r="M990" i="62"/>
  <c r="M991" i="62"/>
  <c r="M992" i="62"/>
  <c r="M993" i="62"/>
  <c r="M994" i="62"/>
  <c r="M995" i="62"/>
  <c r="M996" i="62"/>
  <c r="M997" i="62"/>
  <c r="M998" i="62"/>
  <c r="M999" i="62"/>
  <c r="M1000" i="62"/>
  <c r="M1001" i="62"/>
  <c r="M1002" i="62"/>
  <c r="M1003" i="62"/>
  <c r="M1004" i="62"/>
  <c r="M1005" i="62"/>
  <c r="M1006" i="62"/>
  <c r="M19" i="60"/>
  <c r="M26" i="60"/>
  <c r="D12" i="65"/>
  <c r="B6" i="60"/>
  <c r="B6" i="61"/>
  <c r="B7" i="61"/>
  <c r="B8" i="61"/>
  <c r="B15" i="61"/>
  <c r="B34" i="61"/>
  <c r="B35" i="61"/>
  <c r="B21" i="61"/>
  <c r="B22" i="61"/>
  <c r="T10" i="67"/>
  <c r="B13" i="60"/>
  <c r="B15" i="60"/>
  <c r="B11" i="60"/>
  <c r="B26" i="60"/>
  <c r="B27" i="60"/>
  <c r="B28" i="60"/>
  <c r="B29" i="60"/>
  <c r="B30" i="60"/>
  <c r="B31" i="60"/>
  <c r="B32" i="60"/>
  <c r="B33" i="60"/>
  <c r="B34" i="60"/>
  <c r="B35" i="60"/>
  <c r="B36" i="60"/>
  <c r="B37" i="60"/>
  <c r="B38" i="60"/>
  <c r="B39" i="60"/>
  <c r="B40" i="60"/>
  <c r="B41" i="60"/>
  <c r="B42" i="60"/>
  <c r="B43" i="60"/>
  <c r="B44" i="60"/>
  <c r="B45" i="60"/>
  <c r="B46" i="60"/>
  <c r="B47" i="60"/>
  <c r="B48" i="60"/>
  <c r="B49" i="60"/>
  <c r="B50" i="60"/>
  <c r="B51" i="60"/>
  <c r="B52" i="60"/>
  <c r="B53" i="60"/>
  <c r="B54" i="60"/>
  <c r="B55" i="60"/>
  <c r="B56" i="60"/>
  <c r="B57" i="60"/>
  <c r="B58" i="60"/>
  <c r="B59" i="60"/>
  <c r="B60" i="60"/>
  <c r="B61" i="60"/>
  <c r="B62" i="60"/>
  <c r="B63" i="60"/>
  <c r="B64" i="60"/>
  <c r="B65" i="60"/>
  <c r="B66" i="60"/>
  <c r="B67" i="60"/>
  <c r="B68" i="60"/>
  <c r="B69" i="60"/>
  <c r="B70" i="60"/>
  <c r="B71" i="60"/>
  <c r="B72" i="60"/>
  <c r="B73" i="60"/>
  <c r="B74" i="60"/>
  <c r="B75" i="60"/>
  <c r="B76" i="60"/>
  <c r="B77" i="60"/>
  <c r="B78" i="60"/>
  <c r="B79" i="60"/>
  <c r="B80" i="60"/>
  <c r="B81" i="60"/>
  <c r="B82" i="60"/>
  <c r="B83" i="60"/>
  <c r="B84" i="60"/>
  <c r="B85" i="60"/>
  <c r="B86" i="60"/>
  <c r="B87" i="60"/>
  <c r="B88" i="60"/>
  <c r="B89" i="60"/>
  <c r="B90" i="60"/>
  <c r="B91" i="60"/>
  <c r="B92" i="60"/>
  <c r="B93" i="60"/>
  <c r="B94" i="60"/>
  <c r="B95" i="60"/>
  <c r="B96" i="60"/>
  <c r="B97" i="60"/>
  <c r="B98" i="60"/>
  <c r="B99" i="60"/>
  <c r="B100" i="60"/>
  <c r="B101" i="60"/>
  <c r="B102" i="60"/>
  <c r="B103" i="60"/>
  <c r="B104" i="60"/>
  <c r="B105" i="60"/>
  <c r="B106" i="60"/>
  <c r="B107" i="60"/>
  <c r="B108" i="60"/>
  <c r="B109" i="60"/>
  <c r="B110" i="60"/>
  <c r="B111" i="60"/>
  <c r="B112" i="60"/>
  <c r="B113" i="60"/>
  <c r="B114" i="60"/>
  <c r="B115" i="60"/>
  <c r="B116" i="60"/>
  <c r="B117" i="60"/>
  <c r="B118" i="60"/>
  <c r="B119" i="60"/>
  <c r="B120" i="60"/>
  <c r="B121" i="60"/>
  <c r="B122" i="60"/>
  <c r="B123" i="60"/>
  <c r="B124" i="60"/>
  <c r="B125" i="60"/>
  <c r="B126" i="60"/>
  <c r="B127" i="60"/>
  <c r="B128" i="60"/>
  <c r="B129" i="60"/>
  <c r="B130" i="60"/>
  <c r="B131" i="60"/>
  <c r="B132" i="60"/>
  <c r="B133" i="60"/>
  <c r="B134" i="60"/>
  <c r="B135" i="60"/>
  <c r="B136" i="60"/>
  <c r="B137" i="60"/>
  <c r="B138" i="60"/>
  <c r="B139" i="60"/>
  <c r="B140" i="60"/>
  <c r="B141" i="60"/>
  <c r="B142" i="60"/>
  <c r="B143" i="60"/>
  <c r="B144" i="60"/>
  <c r="B145" i="60"/>
  <c r="B146" i="60"/>
  <c r="B147" i="60"/>
  <c r="B148" i="60"/>
  <c r="B149" i="60"/>
  <c r="B150" i="60"/>
  <c r="B151" i="60"/>
  <c r="B152" i="60"/>
  <c r="B153" i="60"/>
  <c r="B154" i="60"/>
  <c r="B155" i="60"/>
  <c r="B156" i="60"/>
  <c r="B157" i="60"/>
  <c r="B158" i="60"/>
  <c r="B159" i="60"/>
  <c r="B160" i="60"/>
  <c r="B161" i="60"/>
  <c r="B162" i="60"/>
  <c r="B163" i="60"/>
  <c r="B164" i="60"/>
  <c r="B165" i="60"/>
  <c r="B166" i="60"/>
  <c r="B167" i="60"/>
  <c r="B168" i="60"/>
  <c r="B169" i="60"/>
  <c r="B170" i="60"/>
  <c r="B171" i="60"/>
  <c r="B172" i="60"/>
  <c r="B173" i="60"/>
  <c r="B174" i="60"/>
  <c r="B175" i="60"/>
  <c r="B176" i="60"/>
  <c r="B177" i="60"/>
  <c r="B178" i="60"/>
  <c r="B179" i="60"/>
  <c r="B180" i="60"/>
  <c r="B181" i="60"/>
  <c r="B182" i="60"/>
  <c r="B183" i="60"/>
  <c r="B184" i="60"/>
  <c r="B185" i="60"/>
  <c r="B186" i="60"/>
  <c r="B187" i="60"/>
  <c r="B188" i="60"/>
  <c r="B189" i="60"/>
  <c r="B190" i="60"/>
  <c r="B191" i="60"/>
  <c r="B192" i="60"/>
  <c r="B193" i="60"/>
  <c r="B194" i="60"/>
  <c r="B195" i="60"/>
  <c r="B196" i="60"/>
  <c r="B197" i="60"/>
  <c r="B198" i="60"/>
  <c r="B199" i="60"/>
  <c r="B200" i="60"/>
  <c r="B201" i="60"/>
  <c r="B202" i="60"/>
  <c r="B203" i="60"/>
  <c r="B204" i="60"/>
  <c r="B205" i="60"/>
  <c r="B206" i="60"/>
  <c r="B207" i="60"/>
  <c r="B208" i="60"/>
  <c r="B209" i="60"/>
  <c r="B210" i="60"/>
  <c r="B211" i="60"/>
  <c r="B212" i="60"/>
  <c r="B213" i="60"/>
  <c r="B214" i="60"/>
  <c r="B215" i="60"/>
  <c r="B216" i="60"/>
  <c r="B217" i="60"/>
  <c r="B218" i="60"/>
  <c r="B219" i="60"/>
  <c r="B220" i="60"/>
  <c r="B221" i="60"/>
  <c r="B222" i="60"/>
  <c r="B223" i="60"/>
  <c r="B224" i="60"/>
  <c r="B225" i="60"/>
  <c r="B226" i="60"/>
  <c r="B227" i="60"/>
  <c r="B228" i="60"/>
  <c r="B229" i="60"/>
  <c r="B230" i="60"/>
  <c r="B231" i="60"/>
  <c r="B232" i="60"/>
  <c r="B233" i="60"/>
  <c r="B234" i="60"/>
  <c r="B235" i="60"/>
  <c r="B236" i="60"/>
  <c r="B237" i="60"/>
  <c r="B238" i="60"/>
  <c r="B239" i="60"/>
  <c r="B240" i="60"/>
  <c r="B241" i="60"/>
  <c r="B242" i="60"/>
  <c r="B243" i="60"/>
  <c r="B244" i="60"/>
  <c r="B245" i="60"/>
  <c r="B246" i="60"/>
  <c r="B247" i="60"/>
  <c r="B248" i="60"/>
  <c r="B249" i="60"/>
  <c r="B250" i="60"/>
  <c r="B251" i="60"/>
  <c r="B252" i="60"/>
  <c r="B253" i="60"/>
  <c r="B254" i="60"/>
  <c r="B255" i="60"/>
  <c r="B256" i="60"/>
  <c r="B257" i="60"/>
  <c r="B258" i="60"/>
  <c r="B259" i="60"/>
  <c r="B260" i="60"/>
  <c r="B261" i="60"/>
  <c r="B262" i="60"/>
  <c r="B263" i="60"/>
  <c r="B264" i="60"/>
  <c r="B265" i="60"/>
  <c r="B266" i="60"/>
  <c r="B267" i="60"/>
  <c r="B268" i="60"/>
  <c r="B269" i="60"/>
  <c r="B270" i="60"/>
  <c r="B271" i="60"/>
  <c r="B272" i="60"/>
  <c r="B273" i="60"/>
  <c r="B274" i="60"/>
  <c r="B275" i="60"/>
  <c r="B276" i="60"/>
  <c r="B277" i="60"/>
  <c r="B278" i="60"/>
  <c r="B279" i="60"/>
  <c r="B280" i="60"/>
  <c r="B281" i="60"/>
  <c r="B282" i="60"/>
  <c r="B283" i="60"/>
  <c r="B284" i="60"/>
  <c r="B285" i="60"/>
  <c r="B286" i="60"/>
  <c r="B287" i="60"/>
  <c r="B288" i="60"/>
  <c r="B289" i="60"/>
  <c r="B290" i="60"/>
  <c r="B291" i="60"/>
  <c r="B292" i="60"/>
  <c r="B293" i="60"/>
  <c r="B294" i="60"/>
  <c r="B295" i="60"/>
  <c r="B296" i="60"/>
  <c r="B297" i="60"/>
  <c r="B298" i="60"/>
  <c r="B299" i="60"/>
  <c r="B300" i="60"/>
  <c r="B301" i="60"/>
  <c r="B302" i="60"/>
  <c r="B303" i="60"/>
  <c r="B304" i="60"/>
  <c r="B305" i="60"/>
  <c r="B306" i="60"/>
  <c r="B307" i="60"/>
  <c r="B308" i="60"/>
  <c r="B309" i="60"/>
  <c r="B310" i="60"/>
  <c r="B311" i="60"/>
  <c r="B312" i="60"/>
  <c r="B313" i="60"/>
  <c r="B314" i="60"/>
  <c r="B315" i="60"/>
  <c r="B316" i="60"/>
  <c r="B317" i="60"/>
  <c r="B318" i="60"/>
  <c r="B319" i="60"/>
  <c r="B320" i="60"/>
  <c r="B321" i="60"/>
  <c r="B322" i="60"/>
  <c r="B323" i="60"/>
  <c r="B324" i="60"/>
  <c r="B325" i="60"/>
  <c r="B326" i="60"/>
  <c r="B327" i="60"/>
  <c r="B328" i="60"/>
  <c r="B329" i="60"/>
  <c r="B330" i="60"/>
  <c r="B331" i="60"/>
  <c r="B332" i="60"/>
  <c r="B333" i="60"/>
  <c r="B334" i="60"/>
  <c r="B335" i="60"/>
  <c r="B336" i="60"/>
  <c r="B337" i="60"/>
  <c r="B338" i="60"/>
  <c r="B339" i="60"/>
  <c r="B340" i="60"/>
  <c r="B341" i="60"/>
  <c r="B342" i="60"/>
  <c r="B343" i="60"/>
  <c r="B344" i="60"/>
  <c r="B345" i="60"/>
  <c r="B346" i="60"/>
  <c r="B347" i="60"/>
  <c r="B348" i="60"/>
  <c r="B349" i="60"/>
  <c r="B350" i="60"/>
  <c r="B351" i="60"/>
  <c r="B352" i="60"/>
  <c r="B353" i="60"/>
  <c r="B354" i="60"/>
  <c r="B355" i="60"/>
  <c r="B356" i="60"/>
  <c r="B357" i="60"/>
  <c r="B358" i="60"/>
  <c r="B359" i="60"/>
  <c r="B360" i="60"/>
  <c r="B361" i="60"/>
  <c r="B362" i="60"/>
  <c r="B363" i="60"/>
  <c r="B364" i="60"/>
  <c r="B365" i="60"/>
  <c r="B366" i="60"/>
  <c r="B367" i="60"/>
  <c r="B368" i="60"/>
  <c r="B369" i="60"/>
  <c r="B370" i="60"/>
  <c r="B371" i="60"/>
  <c r="B372" i="60"/>
  <c r="B373" i="60"/>
  <c r="B374" i="60"/>
  <c r="B375" i="60"/>
  <c r="B376" i="60"/>
  <c r="B377" i="60"/>
  <c r="B378" i="60"/>
  <c r="B379" i="60"/>
  <c r="B380" i="60"/>
  <c r="B381" i="60"/>
  <c r="B382" i="60"/>
  <c r="B383" i="60"/>
  <c r="B384" i="60"/>
  <c r="B385" i="60"/>
  <c r="B386" i="60"/>
  <c r="B387" i="60"/>
  <c r="B388" i="60"/>
  <c r="B389" i="60"/>
  <c r="B390" i="60"/>
  <c r="B391" i="60"/>
  <c r="B392" i="60"/>
  <c r="B393" i="60"/>
  <c r="B394" i="60"/>
  <c r="B395" i="60"/>
  <c r="B396" i="60"/>
  <c r="B397" i="60"/>
  <c r="B398" i="60"/>
  <c r="B399" i="60"/>
  <c r="B400" i="60"/>
  <c r="B401" i="60"/>
  <c r="B402" i="60"/>
  <c r="B403" i="60"/>
  <c r="B404" i="60"/>
  <c r="B405" i="60"/>
  <c r="B406" i="60"/>
  <c r="B407" i="60"/>
  <c r="B408" i="60"/>
  <c r="B409" i="60"/>
  <c r="B410" i="60"/>
  <c r="B411" i="60"/>
  <c r="B412" i="60"/>
  <c r="B413" i="60"/>
  <c r="B414" i="60"/>
  <c r="B415" i="60"/>
  <c r="B416" i="60"/>
  <c r="B417" i="60"/>
  <c r="B418" i="60"/>
  <c r="B419" i="60"/>
  <c r="B420" i="60"/>
  <c r="B421" i="60"/>
  <c r="B422" i="60"/>
  <c r="B423" i="60"/>
  <c r="B424" i="60"/>
  <c r="B425" i="60"/>
  <c r="B426" i="60"/>
  <c r="B427" i="60"/>
  <c r="B428" i="60"/>
  <c r="B429" i="60"/>
  <c r="B430" i="60"/>
  <c r="B431" i="60"/>
  <c r="B432" i="60"/>
  <c r="B433" i="60"/>
  <c r="B434" i="60"/>
  <c r="B435" i="60"/>
  <c r="B436" i="60"/>
  <c r="B437" i="60"/>
  <c r="B438" i="60"/>
  <c r="B439" i="60"/>
  <c r="B440" i="60"/>
  <c r="B441" i="60"/>
  <c r="B442" i="60"/>
  <c r="B443" i="60"/>
  <c r="B444" i="60"/>
  <c r="B445" i="60"/>
  <c r="B446" i="60"/>
  <c r="B447" i="60"/>
  <c r="B448" i="60"/>
  <c r="B449" i="60"/>
  <c r="B450" i="60"/>
  <c r="B451" i="60"/>
  <c r="B452" i="60"/>
  <c r="B453" i="60"/>
  <c r="B454" i="60"/>
  <c r="B455" i="60"/>
  <c r="B456" i="60"/>
  <c r="B457" i="60"/>
  <c r="B458" i="60"/>
  <c r="B459" i="60"/>
  <c r="B460" i="60"/>
  <c r="B461" i="60"/>
  <c r="B462" i="60"/>
  <c r="B463" i="60"/>
  <c r="B464" i="60"/>
  <c r="B465" i="60"/>
  <c r="B466" i="60"/>
  <c r="B467" i="60"/>
  <c r="B468" i="60"/>
  <c r="B469" i="60"/>
  <c r="B470" i="60"/>
  <c r="B471" i="60"/>
  <c r="B472" i="60"/>
  <c r="B473" i="60"/>
  <c r="B474" i="60"/>
  <c r="B475" i="60"/>
  <c r="B476" i="60"/>
  <c r="B477" i="60"/>
  <c r="B478" i="60"/>
  <c r="B479" i="60"/>
  <c r="B480" i="60"/>
  <c r="B481" i="60"/>
  <c r="B482" i="60"/>
  <c r="B483" i="60"/>
  <c r="B484" i="60"/>
  <c r="B485" i="60"/>
  <c r="B486" i="60"/>
  <c r="B487" i="60"/>
  <c r="B488" i="60"/>
  <c r="B489" i="60"/>
  <c r="B490" i="60"/>
  <c r="B491" i="60"/>
  <c r="B492" i="60"/>
  <c r="B493" i="60"/>
  <c r="B494" i="60"/>
  <c r="B495" i="60"/>
  <c r="B496" i="60"/>
  <c r="B497" i="60"/>
  <c r="B498" i="60"/>
  <c r="B499" i="60"/>
  <c r="B500" i="60"/>
  <c r="B501" i="60"/>
  <c r="B502" i="60"/>
  <c r="B503" i="60"/>
  <c r="B504" i="60"/>
  <c r="B505" i="60"/>
  <c r="B506" i="60"/>
  <c r="B507" i="60"/>
  <c r="B508" i="60"/>
  <c r="B509" i="60"/>
  <c r="B510" i="60"/>
  <c r="B511" i="60"/>
  <c r="B512" i="60"/>
  <c r="B513" i="60"/>
  <c r="B514" i="60"/>
  <c r="B515" i="60"/>
  <c r="B516" i="60"/>
  <c r="B517" i="60"/>
  <c r="B518" i="60"/>
  <c r="B519" i="60"/>
  <c r="B520" i="60"/>
  <c r="B521" i="60"/>
  <c r="B522" i="60"/>
  <c r="B523" i="60"/>
  <c r="B524" i="60"/>
  <c r="B525" i="60"/>
  <c r="B526" i="60"/>
  <c r="B527" i="60"/>
  <c r="B528" i="60"/>
  <c r="B529" i="60"/>
  <c r="B530" i="60"/>
  <c r="B531" i="60"/>
  <c r="B532" i="60"/>
  <c r="B533" i="60"/>
  <c r="B534" i="60"/>
  <c r="B535" i="60"/>
  <c r="B536" i="60"/>
  <c r="B537" i="60"/>
  <c r="B538" i="60"/>
  <c r="B539" i="60"/>
  <c r="B540" i="60"/>
  <c r="B541" i="60"/>
  <c r="B542" i="60"/>
  <c r="B543" i="60"/>
  <c r="B544" i="60"/>
  <c r="B545" i="60"/>
  <c r="B546" i="60"/>
  <c r="B547" i="60"/>
  <c r="B548" i="60"/>
  <c r="B549" i="60"/>
  <c r="B550" i="60"/>
  <c r="B551" i="60"/>
  <c r="B552" i="60"/>
  <c r="B553" i="60"/>
  <c r="B554" i="60"/>
  <c r="B555" i="60"/>
  <c r="B556" i="60"/>
  <c r="B557" i="60"/>
  <c r="B558" i="60"/>
  <c r="B559" i="60"/>
  <c r="B560" i="60"/>
  <c r="B561" i="60"/>
  <c r="B562" i="60"/>
  <c r="B563" i="60"/>
  <c r="B564" i="60"/>
  <c r="B565" i="60"/>
  <c r="B566" i="60"/>
  <c r="B567" i="60"/>
  <c r="B568" i="60"/>
  <c r="B569" i="60"/>
  <c r="B570" i="60"/>
  <c r="B571" i="60"/>
  <c r="B572" i="60"/>
  <c r="B573" i="60"/>
  <c r="B574" i="60"/>
  <c r="B575" i="60"/>
  <c r="B576" i="60"/>
  <c r="B577" i="60"/>
  <c r="B578" i="60"/>
  <c r="B579" i="60"/>
  <c r="B580" i="60"/>
  <c r="B581" i="60"/>
  <c r="B582" i="60"/>
  <c r="B583" i="60"/>
  <c r="B584" i="60"/>
  <c r="B585" i="60"/>
  <c r="B586" i="60"/>
  <c r="B587" i="60"/>
  <c r="B588" i="60"/>
  <c r="B589" i="60"/>
  <c r="B590" i="60"/>
  <c r="B591" i="60"/>
  <c r="B592" i="60"/>
  <c r="B593" i="60"/>
  <c r="B594" i="60"/>
  <c r="B595" i="60"/>
  <c r="B596" i="60"/>
  <c r="B597" i="60"/>
  <c r="B598" i="60"/>
  <c r="B599" i="60"/>
  <c r="B600" i="60"/>
  <c r="B601" i="60"/>
  <c r="B602" i="60"/>
  <c r="B603" i="60"/>
  <c r="B604" i="60"/>
  <c r="B605" i="60"/>
  <c r="B606" i="60"/>
  <c r="B607" i="60"/>
  <c r="B608" i="60"/>
  <c r="B609" i="60"/>
  <c r="B610" i="60"/>
  <c r="B611" i="60"/>
  <c r="B612" i="60"/>
  <c r="B613" i="60"/>
  <c r="B614" i="60"/>
  <c r="B615" i="60"/>
  <c r="B616" i="60"/>
  <c r="B617" i="60"/>
  <c r="B618" i="60"/>
  <c r="B619" i="60"/>
  <c r="B620" i="60"/>
  <c r="B621" i="60"/>
  <c r="B622" i="60"/>
  <c r="B623" i="60"/>
  <c r="B624" i="60"/>
  <c r="B625" i="60"/>
  <c r="B626" i="60"/>
  <c r="B627" i="60"/>
  <c r="B628" i="60"/>
  <c r="B629" i="60"/>
  <c r="B630" i="60"/>
  <c r="B631" i="60"/>
  <c r="B632" i="60"/>
  <c r="B633" i="60"/>
  <c r="B634" i="60"/>
  <c r="B635" i="60"/>
  <c r="B636" i="60"/>
  <c r="B637" i="60"/>
  <c r="B638" i="60"/>
  <c r="B639" i="60"/>
  <c r="B640" i="60"/>
  <c r="B641" i="60"/>
  <c r="B642" i="60"/>
  <c r="B643" i="60"/>
  <c r="B644" i="60"/>
  <c r="B645" i="60"/>
  <c r="B646" i="60"/>
  <c r="B647" i="60"/>
  <c r="B648" i="60"/>
  <c r="B649" i="60"/>
  <c r="B650" i="60"/>
  <c r="B651" i="60"/>
  <c r="B652" i="60"/>
  <c r="B653" i="60"/>
  <c r="B654" i="60"/>
  <c r="B655" i="60"/>
  <c r="B656" i="60"/>
  <c r="B657" i="60"/>
  <c r="B658" i="60"/>
  <c r="B659" i="60"/>
  <c r="B660" i="60"/>
  <c r="B661" i="60"/>
  <c r="B662" i="60"/>
  <c r="B663" i="60"/>
  <c r="B664" i="60"/>
  <c r="B665" i="60"/>
  <c r="B666" i="60"/>
  <c r="B667" i="60"/>
  <c r="B668" i="60"/>
  <c r="B669" i="60"/>
  <c r="B670" i="60"/>
  <c r="B671" i="60"/>
  <c r="B672" i="60"/>
  <c r="B673" i="60"/>
  <c r="B674" i="60"/>
  <c r="B675" i="60"/>
  <c r="B676" i="60"/>
  <c r="B677" i="60"/>
  <c r="B678" i="60"/>
  <c r="B679" i="60"/>
  <c r="B680" i="60"/>
  <c r="B681" i="60"/>
  <c r="B682" i="60"/>
  <c r="B683" i="60"/>
  <c r="B684" i="60"/>
  <c r="B685" i="60"/>
  <c r="B686" i="60"/>
  <c r="B687" i="60"/>
  <c r="B688" i="60"/>
  <c r="B689" i="60"/>
  <c r="B690" i="60"/>
  <c r="B691" i="60"/>
  <c r="B692" i="60"/>
  <c r="B693" i="60"/>
  <c r="B694" i="60"/>
  <c r="B695" i="60"/>
  <c r="B696" i="60"/>
  <c r="B697" i="60"/>
  <c r="B698" i="60"/>
  <c r="B699" i="60"/>
  <c r="B700" i="60"/>
  <c r="B701" i="60"/>
  <c r="B702" i="60"/>
  <c r="B703" i="60"/>
  <c r="B704" i="60"/>
  <c r="B705" i="60"/>
  <c r="B706" i="60"/>
  <c r="B707" i="60"/>
  <c r="B708" i="60"/>
  <c r="B709" i="60"/>
  <c r="B710" i="60"/>
  <c r="B711" i="60"/>
  <c r="B712" i="60"/>
  <c r="B713" i="60"/>
  <c r="B714" i="60"/>
  <c r="B715" i="60"/>
  <c r="B716" i="60"/>
  <c r="B717" i="60"/>
  <c r="B718" i="60"/>
  <c r="B719" i="60"/>
  <c r="B720" i="60"/>
  <c r="B721" i="60"/>
  <c r="B722" i="60"/>
  <c r="B723" i="60"/>
  <c r="B724" i="60"/>
  <c r="B725" i="60"/>
  <c r="B726" i="60"/>
  <c r="B727" i="60"/>
  <c r="B728" i="60"/>
  <c r="B729" i="60"/>
  <c r="B730" i="60"/>
  <c r="B731" i="60"/>
  <c r="B732" i="60"/>
  <c r="B733" i="60"/>
  <c r="B734" i="60"/>
  <c r="B735" i="60"/>
  <c r="B736" i="60"/>
  <c r="B737" i="60"/>
  <c r="B738" i="60"/>
  <c r="B739" i="60"/>
  <c r="B740" i="60"/>
  <c r="B741" i="60"/>
  <c r="B742" i="60"/>
  <c r="B743" i="60"/>
  <c r="B744" i="60"/>
  <c r="B745" i="60"/>
  <c r="B746" i="60"/>
  <c r="B747" i="60"/>
  <c r="B748" i="60"/>
  <c r="B749" i="60"/>
  <c r="B750" i="60"/>
  <c r="B751" i="60"/>
  <c r="B752" i="60"/>
  <c r="B753" i="60"/>
  <c r="B754" i="60"/>
  <c r="B755" i="60"/>
  <c r="B756" i="60"/>
  <c r="B757" i="60"/>
  <c r="B758" i="60"/>
  <c r="B759" i="60"/>
  <c r="B760" i="60"/>
  <c r="B761" i="60"/>
  <c r="B762" i="60"/>
  <c r="B763" i="60"/>
  <c r="B764" i="60"/>
  <c r="B765" i="60"/>
  <c r="B766" i="60"/>
  <c r="B767" i="60"/>
  <c r="B768" i="60"/>
  <c r="B769" i="60"/>
  <c r="B770" i="60"/>
  <c r="B771" i="60"/>
  <c r="B772" i="60"/>
  <c r="B773" i="60"/>
  <c r="B774" i="60"/>
  <c r="B775" i="60"/>
  <c r="B776" i="60"/>
  <c r="B777" i="60"/>
  <c r="B778" i="60"/>
  <c r="B779" i="60"/>
  <c r="B780" i="60"/>
  <c r="B781" i="60"/>
  <c r="B782" i="60"/>
  <c r="B783" i="60"/>
  <c r="B784" i="60"/>
  <c r="B785" i="60"/>
  <c r="B786" i="60"/>
  <c r="B787" i="60"/>
  <c r="B788" i="60"/>
  <c r="B789" i="60"/>
  <c r="B790" i="60"/>
  <c r="B791" i="60"/>
  <c r="B792" i="60"/>
  <c r="B793" i="60"/>
  <c r="B794" i="60"/>
  <c r="B795" i="60"/>
  <c r="B796" i="60"/>
  <c r="B797" i="60"/>
  <c r="B798" i="60"/>
  <c r="B799" i="60"/>
  <c r="B800" i="60"/>
  <c r="B801" i="60"/>
  <c r="B802" i="60"/>
  <c r="B803" i="60"/>
  <c r="B804" i="60"/>
  <c r="B805" i="60"/>
  <c r="B806" i="60"/>
  <c r="B807" i="60"/>
  <c r="B808" i="60"/>
  <c r="B809" i="60"/>
  <c r="B810" i="60"/>
  <c r="B811" i="60"/>
  <c r="B812" i="60"/>
  <c r="B813" i="60"/>
  <c r="B814" i="60"/>
  <c r="B815" i="60"/>
  <c r="B816" i="60"/>
  <c r="B817" i="60"/>
  <c r="B818" i="60"/>
  <c r="B819" i="60"/>
  <c r="B820" i="60"/>
  <c r="B821" i="60"/>
  <c r="B822" i="60"/>
  <c r="B823" i="60"/>
  <c r="B824" i="60"/>
  <c r="B825" i="60"/>
  <c r="B826" i="60"/>
  <c r="B827" i="60"/>
  <c r="B828" i="60"/>
  <c r="B829" i="60"/>
  <c r="B830" i="60"/>
  <c r="B831" i="60"/>
  <c r="B832" i="60"/>
  <c r="B833" i="60"/>
  <c r="B834" i="60"/>
  <c r="B835" i="60"/>
  <c r="B836" i="60"/>
  <c r="B837" i="60"/>
  <c r="B838" i="60"/>
  <c r="B839" i="60"/>
  <c r="B840" i="60"/>
  <c r="B841" i="60"/>
  <c r="B842" i="60"/>
  <c r="B843" i="60"/>
  <c r="B844" i="60"/>
  <c r="B845" i="60"/>
  <c r="B846" i="60"/>
  <c r="B847" i="60"/>
  <c r="B848" i="60"/>
  <c r="B849" i="60"/>
  <c r="B850" i="60"/>
  <c r="B851" i="60"/>
  <c r="B852" i="60"/>
  <c r="B853" i="60"/>
  <c r="B854" i="60"/>
  <c r="B855" i="60"/>
  <c r="B856" i="60"/>
  <c r="B857" i="60"/>
  <c r="B858" i="60"/>
  <c r="B859" i="60"/>
  <c r="B860" i="60"/>
  <c r="B861" i="60"/>
  <c r="B862" i="60"/>
  <c r="B863" i="60"/>
  <c r="B864" i="60"/>
  <c r="B865" i="60"/>
  <c r="B866" i="60"/>
  <c r="B867" i="60"/>
  <c r="B868" i="60"/>
  <c r="B869" i="60"/>
  <c r="B870" i="60"/>
  <c r="B871" i="60"/>
  <c r="B872" i="60"/>
  <c r="B873" i="60"/>
  <c r="B874" i="60"/>
  <c r="B875" i="60"/>
  <c r="B876" i="60"/>
  <c r="B877" i="60"/>
  <c r="B878" i="60"/>
  <c r="B879" i="60"/>
  <c r="B880" i="60"/>
  <c r="B881" i="60"/>
  <c r="B882" i="60"/>
  <c r="B883" i="60"/>
  <c r="B884" i="60"/>
  <c r="B885" i="60"/>
  <c r="B886" i="60"/>
  <c r="B887" i="60"/>
  <c r="B888" i="60"/>
  <c r="B889" i="60"/>
  <c r="B890" i="60"/>
  <c r="B891" i="60"/>
  <c r="B892" i="60"/>
  <c r="B893" i="60"/>
  <c r="B894" i="60"/>
  <c r="B895" i="60"/>
  <c r="B896" i="60"/>
  <c r="B897" i="60"/>
  <c r="B898" i="60"/>
  <c r="B899" i="60"/>
  <c r="B900" i="60"/>
  <c r="B901" i="60"/>
  <c r="B902" i="60"/>
  <c r="B903" i="60"/>
  <c r="B904" i="60"/>
  <c r="B905" i="60"/>
  <c r="B906" i="60"/>
  <c r="B907" i="60"/>
  <c r="B908" i="60"/>
  <c r="B909" i="60"/>
  <c r="B910" i="60"/>
  <c r="B911" i="60"/>
  <c r="B912" i="60"/>
  <c r="B913" i="60"/>
  <c r="B914" i="60"/>
  <c r="B915" i="60"/>
  <c r="B916" i="60"/>
  <c r="B917" i="60"/>
  <c r="B918" i="60"/>
  <c r="B919" i="60"/>
  <c r="B920" i="60"/>
  <c r="B921" i="60"/>
  <c r="B922" i="60"/>
  <c r="B923" i="60"/>
  <c r="B924" i="60"/>
  <c r="B925" i="60"/>
  <c r="B926" i="60"/>
  <c r="B927" i="60"/>
  <c r="B928" i="60"/>
  <c r="B929" i="60"/>
  <c r="B930" i="60"/>
  <c r="B931" i="60"/>
  <c r="B932" i="60"/>
  <c r="B933" i="60"/>
  <c r="B934" i="60"/>
  <c r="B935" i="60"/>
  <c r="B936" i="60"/>
  <c r="B937" i="60"/>
  <c r="B938" i="60"/>
  <c r="B939" i="60"/>
  <c r="B940" i="60"/>
  <c r="B941" i="60"/>
  <c r="B942" i="60"/>
  <c r="B943" i="60"/>
  <c r="B944" i="60"/>
  <c r="B945" i="60"/>
  <c r="B946" i="60"/>
  <c r="B947" i="60"/>
  <c r="B948" i="60"/>
  <c r="B949" i="60"/>
  <c r="B950" i="60"/>
  <c r="B951" i="60"/>
  <c r="B952" i="60"/>
  <c r="B953" i="60"/>
  <c r="B954" i="60"/>
  <c r="B955" i="60"/>
  <c r="B956" i="60"/>
  <c r="B957" i="60"/>
  <c r="B958" i="60"/>
  <c r="B959" i="60"/>
  <c r="B960" i="60"/>
  <c r="B961" i="60"/>
  <c r="B962" i="60"/>
  <c r="B963" i="60"/>
  <c r="B964" i="60"/>
  <c r="B965" i="60"/>
  <c r="B966" i="60"/>
  <c r="B967" i="60"/>
  <c r="B968" i="60"/>
  <c r="B969" i="60"/>
  <c r="B970" i="60"/>
  <c r="B971" i="60"/>
  <c r="B972" i="60"/>
  <c r="B973" i="60"/>
  <c r="B974" i="60"/>
  <c r="B975" i="60"/>
  <c r="B976" i="60"/>
  <c r="B977" i="60"/>
  <c r="B978" i="60"/>
  <c r="B979" i="60"/>
  <c r="B980" i="60"/>
  <c r="B981" i="60"/>
  <c r="B982" i="60"/>
  <c r="B983" i="60"/>
  <c r="B984" i="60"/>
  <c r="B985" i="60"/>
  <c r="B986" i="60"/>
  <c r="B987" i="60"/>
  <c r="B988" i="60"/>
  <c r="B989" i="60"/>
  <c r="B990" i="60"/>
  <c r="B991" i="60"/>
  <c r="B992" i="60"/>
  <c r="B993" i="60"/>
  <c r="B994" i="60"/>
  <c r="B995" i="60"/>
  <c r="B996" i="60"/>
  <c r="B997" i="60"/>
  <c r="B998" i="60"/>
  <c r="B999" i="60"/>
  <c r="B1000" i="60"/>
  <c r="B1001" i="60"/>
  <c r="B1002" i="60"/>
  <c r="B1003" i="60"/>
  <c r="B1004" i="60"/>
  <c r="B1005" i="60"/>
  <c r="B1006" i="60"/>
  <c r="B25" i="60"/>
  <c r="B20" i="60"/>
  <c r="S11" i="67"/>
  <c r="S13" i="67"/>
  <c r="S15" i="67"/>
  <c r="T16" i="67"/>
  <c r="S17" i="67"/>
  <c r="T18" i="67"/>
  <c r="S19" i="67"/>
  <c r="D9" i="63"/>
  <c r="F9" i="63" s="1"/>
  <c r="E9" i="63"/>
  <c r="D10" i="63"/>
  <c r="F10" i="63" s="1"/>
  <c r="G10" i="63"/>
  <c r="E10" i="63"/>
  <c r="D11" i="63"/>
  <c r="F11" i="63" s="1"/>
  <c r="E11" i="63"/>
  <c r="D12" i="63"/>
  <c r="F12" i="63" s="1"/>
  <c r="G12" i="63"/>
  <c r="E12" i="63"/>
  <c r="D13" i="63"/>
  <c r="F13" i="63" s="1"/>
  <c r="E13" i="63"/>
  <c r="D14" i="63"/>
  <c r="G14" i="63"/>
  <c r="N14" i="63" s="1"/>
  <c r="E14" i="63"/>
  <c r="D15" i="63"/>
  <c r="F15" i="63" s="1"/>
  <c r="G15" i="63"/>
  <c r="N15" i="63" s="1"/>
  <c r="E15" i="63"/>
  <c r="D16" i="63"/>
  <c r="E16" i="63"/>
  <c r="G17" i="63"/>
  <c r="N17" i="63" s="1"/>
  <c r="N82" i="63"/>
  <c r="N83" i="63"/>
  <c r="N84" i="63"/>
  <c r="N85" i="63"/>
  <c r="N86" i="63"/>
  <c r="N87" i="63"/>
  <c r="N88" i="63"/>
  <c r="N89" i="63"/>
  <c r="N90" i="63"/>
  <c r="N91" i="63"/>
  <c r="N92" i="63"/>
  <c r="N93" i="63"/>
  <c r="N94" i="63"/>
  <c r="N95" i="63"/>
  <c r="N96" i="63"/>
  <c r="N97" i="63"/>
  <c r="N98" i="63"/>
  <c r="N99" i="63"/>
  <c r="N100" i="63"/>
  <c r="N101" i="63"/>
  <c r="N102" i="63"/>
  <c r="N103" i="63"/>
  <c r="N104" i="63"/>
  <c r="N105" i="63"/>
  <c r="N106" i="63"/>
  <c r="N107" i="63"/>
  <c r="N108" i="63"/>
  <c r="N109" i="63"/>
  <c r="N110" i="63"/>
  <c r="N111" i="63"/>
  <c r="N112" i="63"/>
  <c r="N113" i="63"/>
  <c r="N114" i="63"/>
  <c r="N115" i="63"/>
  <c r="N116" i="63"/>
  <c r="N117" i="63"/>
  <c r="N118" i="63"/>
  <c r="N119" i="63"/>
  <c r="N120" i="63"/>
  <c r="N121" i="63"/>
  <c r="N122" i="63"/>
  <c r="N123" i="63"/>
  <c r="N124" i="63"/>
  <c r="N125" i="63"/>
  <c r="N126" i="63"/>
  <c r="N127" i="63"/>
  <c r="N128" i="63"/>
  <c r="N129" i="63"/>
  <c r="N130" i="63"/>
  <c r="N131" i="63"/>
  <c r="N132" i="63"/>
  <c r="N133" i="63"/>
  <c r="N134" i="63"/>
  <c r="N135" i="63"/>
  <c r="N136" i="63"/>
  <c r="N137" i="63"/>
  <c r="N138" i="63"/>
  <c r="N139" i="63"/>
  <c r="N140" i="63"/>
  <c r="N141" i="63"/>
  <c r="N142" i="63"/>
  <c r="N143" i="63"/>
  <c r="N144" i="63"/>
  <c r="N145" i="63"/>
  <c r="N146" i="63"/>
  <c r="N147" i="63"/>
  <c r="N148" i="63"/>
  <c r="N149" i="63"/>
  <c r="N150" i="63"/>
  <c r="N151" i="63"/>
  <c r="N152" i="63"/>
  <c r="N153" i="63"/>
  <c r="N154" i="63"/>
  <c r="N155" i="63"/>
  <c r="N156" i="63"/>
  <c r="N157" i="63"/>
  <c r="N158" i="63"/>
  <c r="N159" i="63"/>
  <c r="N160" i="63"/>
  <c r="N161" i="63"/>
  <c r="N162" i="63"/>
  <c r="N163" i="63"/>
  <c r="N164" i="63"/>
  <c r="N165" i="63"/>
  <c r="N166" i="63"/>
  <c r="N167" i="63"/>
  <c r="N168" i="63"/>
  <c r="N169" i="63"/>
  <c r="N170" i="63"/>
  <c r="N171" i="63"/>
  <c r="N172" i="63"/>
  <c r="N173" i="63"/>
  <c r="N174" i="63"/>
  <c r="N175" i="63"/>
  <c r="N176" i="63"/>
  <c r="N177" i="63"/>
  <c r="N178" i="63"/>
  <c r="N179" i="63"/>
  <c r="N180" i="63"/>
  <c r="N181" i="63"/>
  <c r="N182" i="63"/>
  <c r="N183" i="63"/>
  <c r="N184" i="63"/>
  <c r="N185" i="63"/>
  <c r="N186" i="63"/>
  <c r="N187" i="63"/>
  <c r="N188" i="63"/>
  <c r="N189" i="63"/>
  <c r="N190" i="63"/>
  <c r="N191" i="63"/>
  <c r="N192" i="63"/>
  <c r="N193" i="63"/>
  <c r="N194" i="63"/>
  <c r="N195" i="63"/>
  <c r="N196" i="63"/>
  <c r="N197" i="63"/>
  <c r="N198" i="63"/>
  <c r="N199" i="63"/>
  <c r="N200" i="63"/>
  <c r="N201" i="63"/>
  <c r="N202" i="63"/>
  <c r="N203" i="63"/>
  <c r="N204" i="63"/>
  <c r="N205" i="63"/>
  <c r="N206" i="63"/>
  <c r="N207" i="63"/>
  <c r="N208" i="63"/>
  <c r="N209" i="63"/>
  <c r="N210" i="63"/>
  <c r="N211" i="63"/>
  <c r="N212" i="63"/>
  <c r="N213" i="63"/>
  <c r="N214" i="63"/>
  <c r="N215" i="63"/>
  <c r="N216" i="63"/>
  <c r="N217" i="63"/>
  <c r="N218" i="63"/>
  <c r="N219" i="63"/>
  <c r="N220" i="63"/>
  <c r="N221" i="63"/>
  <c r="N222" i="63"/>
  <c r="N223" i="63"/>
  <c r="N224" i="63"/>
  <c r="N225" i="63"/>
  <c r="N226" i="63"/>
  <c r="N227" i="63"/>
  <c r="N228" i="63"/>
  <c r="N229" i="63"/>
  <c r="N230" i="63"/>
  <c r="N231" i="63"/>
  <c r="N232" i="63"/>
  <c r="N233" i="63"/>
  <c r="N234" i="63"/>
  <c r="N235" i="63"/>
  <c r="N236" i="63"/>
  <c r="N237" i="63"/>
  <c r="N238" i="63"/>
  <c r="N239" i="63"/>
  <c r="N240" i="63"/>
  <c r="N241" i="63"/>
  <c r="N242" i="63"/>
  <c r="N243" i="63"/>
  <c r="N244" i="63"/>
  <c r="N245" i="63"/>
  <c r="N246" i="63"/>
  <c r="N247" i="63"/>
  <c r="N248" i="63"/>
  <c r="N249" i="63"/>
  <c r="N250" i="63"/>
  <c r="N251" i="63"/>
  <c r="N252" i="63"/>
  <c r="N253" i="63"/>
  <c r="N254" i="63"/>
  <c r="N255" i="63"/>
  <c r="N256" i="63"/>
  <c r="N257" i="63"/>
  <c r="N258" i="63"/>
  <c r="N259" i="63"/>
  <c r="N260" i="63"/>
  <c r="N261" i="63"/>
  <c r="N262" i="63"/>
  <c r="N263" i="63"/>
  <c r="N264" i="63"/>
  <c r="N265" i="63"/>
  <c r="N266" i="63"/>
  <c r="N267" i="63"/>
  <c r="N268" i="63"/>
  <c r="N269" i="63"/>
  <c r="N270" i="63"/>
  <c r="N271" i="63"/>
  <c r="N272" i="63"/>
  <c r="N273" i="63"/>
  <c r="N274" i="63"/>
  <c r="N275" i="63"/>
  <c r="N276" i="63"/>
  <c r="N277" i="63"/>
  <c r="N278" i="63"/>
  <c r="N279" i="63"/>
  <c r="N280" i="63"/>
  <c r="N281" i="63"/>
  <c r="N282" i="63"/>
  <c r="N283" i="63"/>
  <c r="N284" i="63"/>
  <c r="N285" i="63"/>
  <c r="N286" i="63"/>
  <c r="N287" i="63"/>
  <c r="N288" i="63"/>
  <c r="N289" i="63"/>
  <c r="N290" i="63"/>
  <c r="N291" i="63"/>
  <c r="N292" i="63"/>
  <c r="N293" i="63"/>
  <c r="N294" i="63"/>
  <c r="N295" i="63"/>
  <c r="N296" i="63"/>
  <c r="N297" i="63"/>
  <c r="N298" i="63"/>
  <c r="N299" i="63"/>
  <c r="N300" i="63"/>
  <c r="N301" i="63"/>
  <c r="N302" i="63"/>
  <c r="N303" i="63"/>
  <c r="N304" i="63"/>
  <c r="N305" i="63"/>
  <c r="N306" i="63"/>
  <c r="N307" i="63"/>
  <c r="N308" i="63"/>
  <c r="N309" i="63"/>
  <c r="N310" i="63"/>
  <c r="N311" i="63"/>
  <c r="N312" i="63"/>
  <c r="N313" i="63"/>
  <c r="N314" i="63"/>
  <c r="N315" i="63"/>
  <c r="N316" i="63"/>
  <c r="N317" i="63"/>
  <c r="N318" i="63"/>
  <c r="N319" i="63"/>
  <c r="N320" i="63"/>
  <c r="N321" i="63"/>
  <c r="N322" i="63"/>
  <c r="N323" i="63"/>
  <c r="N324" i="63"/>
  <c r="N325" i="63"/>
  <c r="N326" i="63"/>
  <c r="N327" i="63"/>
  <c r="N328" i="63"/>
  <c r="N329" i="63"/>
  <c r="N330" i="63"/>
  <c r="N331" i="63"/>
  <c r="N332" i="63"/>
  <c r="N333" i="63"/>
  <c r="N334" i="63"/>
  <c r="N335" i="63"/>
  <c r="N336" i="63"/>
  <c r="N337" i="63"/>
  <c r="N338" i="63"/>
  <c r="N339" i="63"/>
  <c r="N340" i="63"/>
  <c r="N341" i="63"/>
  <c r="N342" i="63"/>
  <c r="N343" i="63"/>
  <c r="N344" i="63"/>
  <c r="N345" i="63"/>
  <c r="N346" i="63"/>
  <c r="N347" i="63"/>
  <c r="N348" i="63"/>
  <c r="N349" i="63"/>
  <c r="N350" i="63"/>
  <c r="N351" i="63"/>
  <c r="N352" i="63"/>
  <c r="N353" i="63"/>
  <c r="N354" i="63"/>
  <c r="N355" i="63"/>
  <c r="N356" i="63"/>
  <c r="N357" i="63"/>
  <c r="N358" i="63"/>
  <c r="N359" i="63"/>
  <c r="N360" i="63"/>
  <c r="N361" i="63"/>
  <c r="N362" i="63"/>
  <c r="N363" i="63"/>
  <c r="N364" i="63"/>
  <c r="N365" i="63"/>
  <c r="N366" i="63"/>
  <c r="N367" i="63"/>
  <c r="N368" i="63"/>
  <c r="N369" i="63"/>
  <c r="N370" i="63"/>
  <c r="N371" i="63"/>
  <c r="N372" i="63"/>
  <c r="N373" i="63"/>
  <c r="N374" i="63"/>
  <c r="N375" i="63"/>
  <c r="N376" i="63"/>
  <c r="N377" i="63"/>
  <c r="N378" i="63"/>
  <c r="N379" i="63"/>
  <c r="N380" i="63"/>
  <c r="N381" i="63"/>
  <c r="N382" i="63"/>
  <c r="N383" i="63"/>
  <c r="N384" i="63"/>
  <c r="N385" i="63"/>
  <c r="N386" i="63"/>
  <c r="N387" i="63"/>
  <c r="N388" i="63"/>
  <c r="N389" i="63"/>
  <c r="N390" i="63"/>
  <c r="N391" i="63"/>
  <c r="N392" i="63"/>
  <c r="N393" i="63"/>
  <c r="N394" i="63"/>
  <c r="N395" i="63"/>
  <c r="N396" i="63"/>
  <c r="N397" i="63"/>
  <c r="N398" i="63"/>
  <c r="N399" i="63"/>
  <c r="N400" i="63"/>
  <c r="N401" i="63"/>
  <c r="N402" i="63"/>
  <c r="N403" i="63"/>
  <c r="N404" i="63"/>
  <c r="N405" i="63"/>
  <c r="N406" i="63"/>
  <c r="N407" i="63"/>
  <c r="N408" i="63"/>
  <c r="N409" i="63"/>
  <c r="N410" i="63"/>
  <c r="N411" i="63"/>
  <c r="N412" i="63"/>
  <c r="N413" i="63"/>
  <c r="N414" i="63"/>
  <c r="N415" i="63"/>
  <c r="N416" i="63"/>
  <c r="N417" i="63"/>
  <c r="N418" i="63"/>
  <c r="N419" i="63"/>
  <c r="N420" i="63"/>
  <c r="N421" i="63"/>
  <c r="N422" i="63"/>
  <c r="N423" i="63"/>
  <c r="N424" i="63"/>
  <c r="N425" i="63"/>
  <c r="N426" i="63"/>
  <c r="N427" i="63"/>
  <c r="N428" i="63"/>
  <c r="N429" i="63"/>
  <c r="N430" i="63"/>
  <c r="N431" i="63"/>
  <c r="N432" i="63"/>
  <c r="N433" i="63"/>
  <c r="N434" i="63"/>
  <c r="N435" i="63"/>
  <c r="N436" i="63"/>
  <c r="N437" i="63"/>
  <c r="N438" i="63"/>
  <c r="N439" i="63"/>
  <c r="N440" i="63"/>
  <c r="N441" i="63"/>
  <c r="N442" i="63"/>
  <c r="N443" i="63"/>
  <c r="N444" i="63"/>
  <c r="N445" i="63"/>
  <c r="N446" i="63"/>
  <c r="N447" i="63"/>
  <c r="N448" i="63"/>
  <c r="N449" i="63"/>
  <c r="N450" i="63"/>
  <c r="N451" i="63"/>
  <c r="N452" i="63"/>
  <c r="N453" i="63"/>
  <c r="N454" i="63"/>
  <c r="N455" i="63"/>
  <c r="N456" i="63"/>
  <c r="N457" i="63"/>
  <c r="N458" i="63"/>
  <c r="N459" i="63"/>
  <c r="N460" i="63"/>
  <c r="N461" i="63"/>
  <c r="N462" i="63"/>
  <c r="N463" i="63"/>
  <c r="N464" i="63"/>
  <c r="N465" i="63"/>
  <c r="N466" i="63"/>
  <c r="N467" i="63"/>
  <c r="N468" i="63"/>
  <c r="N469" i="63"/>
  <c r="N470" i="63"/>
  <c r="N471" i="63"/>
  <c r="N472" i="63"/>
  <c r="N473" i="63"/>
  <c r="N474" i="63"/>
  <c r="N475" i="63"/>
  <c r="N476" i="63"/>
  <c r="N477" i="63"/>
  <c r="N478" i="63"/>
  <c r="N479" i="63"/>
  <c r="N480" i="63"/>
  <c r="N481" i="63"/>
  <c r="N482" i="63"/>
  <c r="N483" i="63"/>
  <c r="N484" i="63"/>
  <c r="N485" i="63"/>
  <c r="N486" i="63"/>
  <c r="N487" i="63"/>
  <c r="N488" i="63"/>
  <c r="N489" i="63"/>
  <c r="N490" i="63"/>
  <c r="N491" i="63"/>
  <c r="N492" i="63"/>
  <c r="N493" i="63"/>
  <c r="N494" i="63"/>
  <c r="N495" i="63"/>
  <c r="N496" i="63"/>
  <c r="N497" i="63"/>
  <c r="N498" i="63"/>
  <c r="N499" i="63"/>
  <c r="N500" i="63"/>
  <c r="N501" i="63"/>
  <c r="N502" i="63"/>
  <c r="N503" i="63"/>
  <c r="N504" i="63"/>
  <c r="N505" i="63"/>
  <c r="N506" i="63"/>
  <c r="N507" i="63"/>
  <c r="N508" i="63"/>
  <c r="N509" i="63"/>
  <c r="N510" i="63"/>
  <c r="N511" i="63"/>
  <c r="N512" i="63"/>
  <c r="N513" i="63"/>
  <c r="N514" i="63"/>
  <c r="N515" i="63"/>
  <c r="N516" i="63"/>
  <c r="N517" i="63"/>
  <c r="N518" i="63"/>
  <c r="N519" i="63"/>
  <c r="N520" i="63"/>
  <c r="N521" i="63"/>
  <c r="N522" i="63"/>
  <c r="N523" i="63"/>
  <c r="N524" i="63"/>
  <c r="N525" i="63"/>
  <c r="N526" i="63"/>
  <c r="N527" i="63"/>
  <c r="N528" i="63"/>
  <c r="N529" i="63"/>
  <c r="N530" i="63"/>
  <c r="N531" i="63"/>
  <c r="N532" i="63"/>
  <c r="N533" i="63"/>
  <c r="N534" i="63"/>
  <c r="N535" i="63"/>
  <c r="N536" i="63"/>
  <c r="N537" i="63"/>
  <c r="N538" i="63"/>
  <c r="N539" i="63"/>
  <c r="N540" i="63"/>
  <c r="N541" i="63"/>
  <c r="N542" i="63"/>
  <c r="N543" i="63"/>
  <c r="N544" i="63"/>
  <c r="N545" i="63"/>
  <c r="N546" i="63"/>
  <c r="N547" i="63"/>
  <c r="N548" i="63"/>
  <c r="N549" i="63"/>
  <c r="N550" i="63"/>
  <c r="N551" i="63"/>
  <c r="N552" i="63"/>
  <c r="N553" i="63"/>
  <c r="N554" i="63"/>
  <c r="N555" i="63"/>
  <c r="N556" i="63"/>
  <c r="N557" i="63"/>
  <c r="N558" i="63"/>
  <c r="N559" i="63"/>
  <c r="N560" i="63"/>
  <c r="N561" i="63"/>
  <c r="N562" i="63"/>
  <c r="N563" i="63"/>
  <c r="N564" i="63"/>
  <c r="N565" i="63"/>
  <c r="N566" i="63"/>
  <c r="N567" i="63"/>
  <c r="N568" i="63"/>
  <c r="N569" i="63"/>
  <c r="N570" i="63"/>
  <c r="N571" i="63"/>
  <c r="N572" i="63"/>
  <c r="N573" i="63"/>
  <c r="N574" i="63"/>
  <c r="N575" i="63"/>
  <c r="N576" i="63"/>
  <c r="N577" i="63"/>
  <c r="N578" i="63"/>
  <c r="N579" i="63"/>
  <c r="N580" i="63"/>
  <c r="N581" i="63"/>
  <c r="N582" i="63"/>
  <c r="N583" i="63"/>
  <c r="N584" i="63"/>
  <c r="N585" i="63"/>
  <c r="N586" i="63"/>
  <c r="N587" i="63"/>
  <c r="N588" i="63"/>
  <c r="N589" i="63"/>
  <c r="N590" i="63"/>
  <c r="N591" i="63"/>
  <c r="N592" i="63"/>
  <c r="N593" i="63"/>
  <c r="N594" i="63"/>
  <c r="N595" i="63"/>
  <c r="N596" i="63"/>
  <c r="N597" i="63"/>
  <c r="N598" i="63"/>
  <c r="N599" i="63"/>
  <c r="N600" i="63"/>
  <c r="N601" i="63"/>
  <c r="N602" i="63"/>
  <c r="N603" i="63"/>
  <c r="N604" i="63"/>
  <c r="N605" i="63"/>
  <c r="N606" i="63"/>
  <c r="N607" i="63"/>
  <c r="N608" i="63"/>
  <c r="N609" i="63"/>
  <c r="N610" i="63"/>
  <c r="N611" i="63"/>
  <c r="N612" i="63"/>
  <c r="N613" i="63"/>
  <c r="N614" i="63"/>
  <c r="N615" i="63"/>
  <c r="N616" i="63"/>
  <c r="N617" i="63"/>
  <c r="N618" i="63"/>
  <c r="N619" i="63"/>
  <c r="N620" i="63"/>
  <c r="N621" i="63"/>
  <c r="N622" i="63"/>
  <c r="N623" i="63"/>
  <c r="N624" i="63"/>
  <c r="N625" i="63"/>
  <c r="N626" i="63"/>
  <c r="N627" i="63"/>
  <c r="N628" i="63"/>
  <c r="N629" i="63"/>
  <c r="N630" i="63"/>
  <c r="N631" i="63"/>
  <c r="N632" i="63"/>
  <c r="N633" i="63"/>
  <c r="N634" i="63"/>
  <c r="N635" i="63"/>
  <c r="N636" i="63"/>
  <c r="N637" i="63"/>
  <c r="N638" i="63"/>
  <c r="N639" i="63"/>
  <c r="N640" i="63"/>
  <c r="N641" i="63"/>
  <c r="N642" i="63"/>
  <c r="N643" i="63"/>
  <c r="N644" i="63"/>
  <c r="N645" i="63"/>
  <c r="N646" i="63"/>
  <c r="N647" i="63"/>
  <c r="N648" i="63"/>
  <c r="N649" i="63"/>
  <c r="N650" i="63"/>
  <c r="N651" i="63"/>
  <c r="N652" i="63"/>
  <c r="N653" i="63"/>
  <c r="N654" i="63"/>
  <c r="N655" i="63"/>
  <c r="N656" i="63"/>
  <c r="N657" i="63"/>
  <c r="N658" i="63"/>
  <c r="N659" i="63"/>
  <c r="N660" i="63"/>
  <c r="N661" i="63"/>
  <c r="N662" i="63"/>
  <c r="N663" i="63"/>
  <c r="N664" i="63"/>
  <c r="N665" i="63"/>
  <c r="N666" i="63"/>
  <c r="N667" i="63"/>
  <c r="N668" i="63"/>
  <c r="N669" i="63"/>
  <c r="N670" i="63"/>
  <c r="N671" i="63"/>
  <c r="N672" i="63"/>
  <c r="N673" i="63"/>
  <c r="N674" i="63"/>
  <c r="N675" i="63"/>
  <c r="N676" i="63"/>
  <c r="N677" i="63"/>
  <c r="N678" i="63"/>
  <c r="N679" i="63"/>
  <c r="N680" i="63"/>
  <c r="N681" i="63"/>
  <c r="N682" i="63"/>
  <c r="N683" i="63"/>
  <c r="N684" i="63"/>
  <c r="N685" i="63"/>
  <c r="N686" i="63"/>
  <c r="N687" i="63"/>
  <c r="N688" i="63"/>
  <c r="N689" i="63"/>
  <c r="N690" i="63"/>
  <c r="N691" i="63"/>
  <c r="N692" i="63"/>
  <c r="N693" i="63"/>
  <c r="N694" i="63"/>
  <c r="N695" i="63"/>
  <c r="N696" i="63"/>
  <c r="N697" i="63"/>
  <c r="N698" i="63"/>
  <c r="N699" i="63"/>
  <c r="N700" i="63"/>
  <c r="N701" i="63"/>
  <c r="N702" i="63"/>
  <c r="N703" i="63"/>
  <c r="N704" i="63"/>
  <c r="N705" i="63"/>
  <c r="N706" i="63"/>
  <c r="N707" i="63"/>
  <c r="N708" i="63"/>
  <c r="N709" i="63"/>
  <c r="N710" i="63"/>
  <c r="N711" i="63"/>
  <c r="N712" i="63"/>
  <c r="N713" i="63"/>
  <c r="N714" i="63"/>
  <c r="N715" i="63"/>
  <c r="N716" i="63"/>
  <c r="N717" i="63"/>
  <c r="N718" i="63"/>
  <c r="N719" i="63"/>
  <c r="N720" i="63"/>
  <c r="N721" i="63"/>
  <c r="N722" i="63"/>
  <c r="N723" i="63"/>
  <c r="N724" i="63"/>
  <c r="N725" i="63"/>
  <c r="N726" i="63"/>
  <c r="N727" i="63"/>
  <c r="N728" i="63"/>
  <c r="N729" i="63"/>
  <c r="N730" i="63"/>
  <c r="N731" i="63"/>
  <c r="N732" i="63"/>
  <c r="N733" i="63"/>
  <c r="N734" i="63"/>
  <c r="N735" i="63"/>
  <c r="N736" i="63"/>
  <c r="N737" i="63"/>
  <c r="N738" i="63"/>
  <c r="N739" i="63"/>
  <c r="N740" i="63"/>
  <c r="N741" i="63"/>
  <c r="N742" i="63"/>
  <c r="N743" i="63"/>
  <c r="N744" i="63"/>
  <c r="N745" i="63"/>
  <c r="N746" i="63"/>
  <c r="N747" i="63"/>
  <c r="N748" i="63"/>
  <c r="N749" i="63"/>
  <c r="N750" i="63"/>
  <c r="N751" i="63"/>
  <c r="N752" i="63"/>
  <c r="N753" i="63"/>
  <c r="N754" i="63"/>
  <c r="N755" i="63"/>
  <c r="N756" i="63"/>
  <c r="N757" i="63"/>
  <c r="N758" i="63"/>
  <c r="N759" i="63"/>
  <c r="N760" i="63"/>
  <c r="N761" i="63"/>
  <c r="N762" i="63"/>
  <c r="N763" i="63"/>
  <c r="N764" i="63"/>
  <c r="N765" i="63"/>
  <c r="N766" i="63"/>
  <c r="N767" i="63"/>
  <c r="N768" i="63"/>
  <c r="N769" i="63"/>
  <c r="N770" i="63"/>
  <c r="N771" i="63"/>
  <c r="N772" i="63"/>
  <c r="N773" i="63"/>
  <c r="N774" i="63"/>
  <c r="N775" i="63"/>
  <c r="N776" i="63"/>
  <c r="N777" i="63"/>
  <c r="N778" i="63"/>
  <c r="N779" i="63"/>
  <c r="N780" i="63"/>
  <c r="N781" i="63"/>
  <c r="N782" i="63"/>
  <c r="N783" i="63"/>
  <c r="N784" i="63"/>
  <c r="N785" i="63"/>
  <c r="N786" i="63"/>
  <c r="N787" i="63"/>
  <c r="N788" i="63"/>
  <c r="N789" i="63"/>
  <c r="N790" i="63"/>
  <c r="N791" i="63"/>
  <c r="N792" i="63"/>
  <c r="N793" i="63"/>
  <c r="N794" i="63"/>
  <c r="N795" i="63"/>
  <c r="N796" i="63"/>
  <c r="N797" i="63"/>
  <c r="N798" i="63"/>
  <c r="N799" i="63"/>
  <c r="N800" i="63"/>
  <c r="N801" i="63"/>
  <c r="N802" i="63"/>
  <c r="N803" i="63"/>
  <c r="N804" i="63"/>
  <c r="N805" i="63"/>
  <c r="N806" i="63"/>
  <c r="N807" i="63"/>
  <c r="N808" i="63"/>
  <c r="N809" i="63"/>
  <c r="N810" i="63"/>
  <c r="N811" i="63"/>
  <c r="N812" i="63"/>
  <c r="N813" i="63"/>
  <c r="N814" i="63"/>
  <c r="N815" i="63"/>
  <c r="N816" i="63"/>
  <c r="N817" i="63"/>
  <c r="N818" i="63"/>
  <c r="N819" i="63"/>
  <c r="N820" i="63"/>
  <c r="N821" i="63"/>
  <c r="N822" i="63"/>
  <c r="N823" i="63"/>
  <c r="N824" i="63"/>
  <c r="N825" i="63"/>
  <c r="N826" i="63"/>
  <c r="N827" i="63"/>
  <c r="N828" i="63"/>
  <c r="N829" i="63"/>
  <c r="N830" i="63"/>
  <c r="N831" i="63"/>
  <c r="N832" i="63"/>
  <c r="N833" i="63"/>
  <c r="N834" i="63"/>
  <c r="N835" i="63"/>
  <c r="N836" i="63"/>
  <c r="N837" i="63"/>
  <c r="N838" i="63"/>
  <c r="N839" i="63"/>
  <c r="N840" i="63"/>
  <c r="N841" i="63"/>
  <c r="N842" i="63"/>
  <c r="N843" i="63"/>
  <c r="N844" i="63"/>
  <c r="N845" i="63"/>
  <c r="N846" i="63"/>
  <c r="N847" i="63"/>
  <c r="N848" i="63"/>
  <c r="N849" i="63"/>
  <c r="N850" i="63"/>
  <c r="N851" i="63"/>
  <c r="N852" i="63"/>
  <c r="N853" i="63"/>
  <c r="N854" i="63"/>
  <c r="N855" i="63"/>
  <c r="N856" i="63"/>
  <c r="N857" i="63"/>
  <c r="N858" i="63"/>
  <c r="N859" i="63"/>
  <c r="N860" i="63"/>
  <c r="N861" i="63"/>
  <c r="N862" i="63"/>
  <c r="N863" i="63"/>
  <c r="N864" i="63"/>
  <c r="N865" i="63"/>
  <c r="N866" i="63"/>
  <c r="N867" i="63"/>
  <c r="N868" i="63"/>
  <c r="N869" i="63"/>
  <c r="N870" i="63"/>
  <c r="N871" i="63"/>
  <c r="N872" i="63"/>
  <c r="N873" i="63"/>
  <c r="N874" i="63"/>
  <c r="N875" i="63"/>
  <c r="N876" i="63"/>
  <c r="N877" i="63"/>
  <c r="N878" i="63"/>
  <c r="N879" i="63"/>
  <c r="N880" i="63"/>
  <c r="N881" i="63"/>
  <c r="N882" i="63"/>
  <c r="N883" i="63"/>
  <c r="N884" i="63"/>
  <c r="N885" i="63"/>
  <c r="N886" i="63"/>
  <c r="N887" i="63"/>
  <c r="N888" i="63"/>
  <c r="N889" i="63"/>
  <c r="N890" i="63"/>
  <c r="N891" i="63"/>
  <c r="N892" i="63"/>
  <c r="N893" i="63"/>
  <c r="N894" i="63"/>
  <c r="N895" i="63"/>
  <c r="N896" i="63"/>
  <c r="N897" i="63"/>
  <c r="N898" i="63"/>
  <c r="N899" i="63"/>
  <c r="N900" i="63"/>
  <c r="N901" i="63"/>
  <c r="N902" i="63"/>
  <c r="N903" i="63"/>
  <c r="N904" i="63"/>
  <c r="N905" i="63"/>
  <c r="N906" i="63"/>
  <c r="N907" i="63"/>
  <c r="N908" i="63"/>
  <c r="N909" i="63"/>
  <c r="N910" i="63"/>
  <c r="N911" i="63"/>
  <c r="N912" i="63"/>
  <c r="N913" i="63"/>
  <c r="N914" i="63"/>
  <c r="N915" i="63"/>
  <c r="N916" i="63"/>
  <c r="N917" i="63"/>
  <c r="N918" i="63"/>
  <c r="N919" i="63"/>
  <c r="N920" i="63"/>
  <c r="N921" i="63"/>
  <c r="N922" i="63"/>
  <c r="N923" i="63"/>
  <c r="N924" i="63"/>
  <c r="N925" i="63"/>
  <c r="N926" i="63"/>
  <c r="N927" i="63"/>
  <c r="N928" i="63"/>
  <c r="N929" i="63"/>
  <c r="N930" i="63"/>
  <c r="N931" i="63"/>
  <c r="N932" i="63"/>
  <c r="N933" i="63"/>
  <c r="N934" i="63"/>
  <c r="N935" i="63"/>
  <c r="N936" i="63"/>
  <c r="N937" i="63"/>
  <c r="N938" i="63"/>
  <c r="N939" i="63"/>
  <c r="N940" i="63"/>
  <c r="N941" i="63"/>
  <c r="N942" i="63"/>
  <c r="N943" i="63"/>
  <c r="N944" i="63"/>
  <c r="N945" i="63"/>
  <c r="N946" i="63"/>
  <c r="N947" i="63"/>
  <c r="N948" i="63"/>
  <c r="N949" i="63"/>
  <c r="N950" i="63"/>
  <c r="N951" i="63"/>
  <c r="N952" i="63"/>
  <c r="N953" i="63"/>
  <c r="N954" i="63"/>
  <c r="N955" i="63"/>
  <c r="N956" i="63"/>
  <c r="N957" i="63"/>
  <c r="N958" i="63"/>
  <c r="N959" i="63"/>
  <c r="N960" i="63"/>
  <c r="N961" i="63"/>
  <c r="N962" i="63"/>
  <c r="N963" i="63"/>
  <c r="N964" i="63"/>
  <c r="N965" i="63"/>
  <c r="N966" i="63"/>
  <c r="N967" i="63"/>
  <c r="N968" i="63"/>
  <c r="N969" i="63"/>
  <c r="N970" i="63"/>
  <c r="N971" i="63"/>
  <c r="N972" i="63"/>
  <c r="N973" i="63"/>
  <c r="N974" i="63"/>
  <c r="N975" i="63"/>
  <c r="N976" i="63"/>
  <c r="N977" i="63"/>
  <c r="N978" i="63"/>
  <c r="N979" i="63"/>
  <c r="N980" i="63"/>
  <c r="N981" i="63"/>
  <c r="N982" i="63"/>
  <c r="N983" i="63"/>
  <c r="N984" i="63"/>
  <c r="N985" i="63"/>
  <c r="N986" i="63"/>
  <c r="N987" i="63"/>
  <c r="N988" i="63"/>
  <c r="N989" i="63"/>
  <c r="N990" i="63"/>
  <c r="N991" i="63"/>
  <c r="N992" i="63"/>
  <c r="N993" i="63"/>
  <c r="N994" i="63"/>
  <c r="N995" i="63"/>
  <c r="N996" i="63"/>
  <c r="N997" i="63"/>
  <c r="N998" i="63"/>
  <c r="N999" i="63"/>
  <c r="N1000" i="63"/>
  <c r="N1001" i="63"/>
  <c r="N1002" i="63"/>
  <c r="N1003" i="63"/>
  <c r="N1004" i="63"/>
  <c r="N1005" i="63"/>
  <c r="N1006" i="63"/>
  <c r="D8" i="63"/>
  <c r="M8" i="63" s="1"/>
  <c r="G8" i="63"/>
  <c r="N8" i="63" s="1"/>
  <c r="E8" i="63"/>
  <c r="N79" i="62"/>
  <c r="N80" i="62"/>
  <c r="N81" i="62"/>
  <c r="N82" i="62"/>
  <c r="N83" i="62"/>
  <c r="N84" i="62"/>
  <c r="N85" i="62"/>
  <c r="N86" i="62"/>
  <c r="N87" i="62"/>
  <c r="N88" i="62"/>
  <c r="N89" i="62"/>
  <c r="N90" i="62"/>
  <c r="N91" i="62"/>
  <c r="N92" i="62"/>
  <c r="N93" i="62"/>
  <c r="N94" i="62"/>
  <c r="N95" i="62"/>
  <c r="N96" i="62"/>
  <c r="N97" i="62"/>
  <c r="N98" i="62"/>
  <c r="N99" i="62"/>
  <c r="N100" i="62"/>
  <c r="N101" i="62"/>
  <c r="N102" i="62"/>
  <c r="N103" i="62"/>
  <c r="N104" i="62"/>
  <c r="N105" i="62"/>
  <c r="N106" i="62"/>
  <c r="N107" i="62"/>
  <c r="N108" i="62"/>
  <c r="N109" i="62"/>
  <c r="N110" i="62"/>
  <c r="N111" i="62"/>
  <c r="N112" i="62"/>
  <c r="N113" i="62"/>
  <c r="N114" i="62"/>
  <c r="N115" i="62"/>
  <c r="N116" i="62"/>
  <c r="N117" i="62"/>
  <c r="N118" i="62"/>
  <c r="N119" i="62"/>
  <c r="N120" i="62"/>
  <c r="N121" i="62"/>
  <c r="N122" i="62"/>
  <c r="N123" i="62"/>
  <c r="N124" i="62"/>
  <c r="N125" i="62"/>
  <c r="N126" i="62"/>
  <c r="N127" i="62"/>
  <c r="N128" i="62"/>
  <c r="N129" i="62"/>
  <c r="N130" i="62"/>
  <c r="N131" i="62"/>
  <c r="N132" i="62"/>
  <c r="N133" i="62"/>
  <c r="N134" i="62"/>
  <c r="N135" i="62"/>
  <c r="N136" i="62"/>
  <c r="N137" i="62"/>
  <c r="N138" i="62"/>
  <c r="N139" i="62"/>
  <c r="N140" i="62"/>
  <c r="N141" i="62"/>
  <c r="N142" i="62"/>
  <c r="N143" i="62"/>
  <c r="N144" i="62"/>
  <c r="N145" i="62"/>
  <c r="N146" i="62"/>
  <c r="N147" i="62"/>
  <c r="N148" i="62"/>
  <c r="N149" i="62"/>
  <c r="N150" i="62"/>
  <c r="N151" i="62"/>
  <c r="N152" i="62"/>
  <c r="N153" i="62"/>
  <c r="N154" i="62"/>
  <c r="N155" i="62"/>
  <c r="N156" i="62"/>
  <c r="N157" i="62"/>
  <c r="N158" i="62"/>
  <c r="N159" i="62"/>
  <c r="N160" i="62"/>
  <c r="N161" i="62"/>
  <c r="N162" i="62"/>
  <c r="N163" i="62"/>
  <c r="N164" i="62"/>
  <c r="N165" i="62"/>
  <c r="N166" i="62"/>
  <c r="N167" i="62"/>
  <c r="N168" i="62"/>
  <c r="N169" i="62"/>
  <c r="N170" i="62"/>
  <c r="N171" i="62"/>
  <c r="N172" i="62"/>
  <c r="N173" i="62"/>
  <c r="N174" i="62"/>
  <c r="N175" i="62"/>
  <c r="N176" i="62"/>
  <c r="N177" i="62"/>
  <c r="N178" i="62"/>
  <c r="N179" i="62"/>
  <c r="N180" i="62"/>
  <c r="N181" i="62"/>
  <c r="N182" i="62"/>
  <c r="N183" i="62"/>
  <c r="N184" i="62"/>
  <c r="N185" i="62"/>
  <c r="N186" i="62"/>
  <c r="N187" i="62"/>
  <c r="N188" i="62"/>
  <c r="N189" i="62"/>
  <c r="N190" i="62"/>
  <c r="N191" i="62"/>
  <c r="N192" i="62"/>
  <c r="N193" i="62"/>
  <c r="N194" i="62"/>
  <c r="N195" i="62"/>
  <c r="N196" i="62"/>
  <c r="N197" i="62"/>
  <c r="N198" i="62"/>
  <c r="N199" i="62"/>
  <c r="N200" i="62"/>
  <c r="N201" i="62"/>
  <c r="N202" i="62"/>
  <c r="N203" i="62"/>
  <c r="N204" i="62"/>
  <c r="N205" i="62"/>
  <c r="N206" i="62"/>
  <c r="N207" i="62"/>
  <c r="N208" i="62"/>
  <c r="N209" i="62"/>
  <c r="N210" i="62"/>
  <c r="N211" i="62"/>
  <c r="N212" i="62"/>
  <c r="N213" i="62"/>
  <c r="N214" i="62"/>
  <c r="N215" i="62"/>
  <c r="N216" i="62"/>
  <c r="N217" i="62"/>
  <c r="N218" i="62"/>
  <c r="N219" i="62"/>
  <c r="N220" i="62"/>
  <c r="N221" i="62"/>
  <c r="N222" i="62"/>
  <c r="N223" i="62"/>
  <c r="N224" i="62"/>
  <c r="N225" i="62"/>
  <c r="N226" i="62"/>
  <c r="N227" i="62"/>
  <c r="N228" i="62"/>
  <c r="N229" i="62"/>
  <c r="N230" i="62"/>
  <c r="N231" i="62"/>
  <c r="N232" i="62"/>
  <c r="N233" i="62"/>
  <c r="N234" i="62"/>
  <c r="N235" i="62"/>
  <c r="N236" i="62"/>
  <c r="N237" i="62"/>
  <c r="N238" i="62"/>
  <c r="N239" i="62"/>
  <c r="N240" i="62"/>
  <c r="N241" i="62"/>
  <c r="N242" i="62"/>
  <c r="N243" i="62"/>
  <c r="N244" i="62"/>
  <c r="N245" i="62"/>
  <c r="N246" i="62"/>
  <c r="N247" i="62"/>
  <c r="N248" i="62"/>
  <c r="N249" i="62"/>
  <c r="N250" i="62"/>
  <c r="N251" i="62"/>
  <c r="N252" i="62"/>
  <c r="N253" i="62"/>
  <c r="N254" i="62"/>
  <c r="N255" i="62"/>
  <c r="N256" i="62"/>
  <c r="N257" i="62"/>
  <c r="N258" i="62"/>
  <c r="N259" i="62"/>
  <c r="N260" i="62"/>
  <c r="N261" i="62"/>
  <c r="N262" i="62"/>
  <c r="N263" i="62"/>
  <c r="N264" i="62"/>
  <c r="N265" i="62"/>
  <c r="N266" i="62"/>
  <c r="N267" i="62"/>
  <c r="N268" i="62"/>
  <c r="N269" i="62"/>
  <c r="N270" i="62"/>
  <c r="N271" i="62"/>
  <c r="N272" i="62"/>
  <c r="N273" i="62"/>
  <c r="N274" i="62"/>
  <c r="N275" i="62"/>
  <c r="N276" i="62"/>
  <c r="N277" i="62"/>
  <c r="N278" i="62"/>
  <c r="N279" i="62"/>
  <c r="N280" i="62"/>
  <c r="N281" i="62"/>
  <c r="N282" i="62"/>
  <c r="N283" i="62"/>
  <c r="N284" i="62"/>
  <c r="N285" i="62"/>
  <c r="N286" i="62"/>
  <c r="N287" i="62"/>
  <c r="N288" i="62"/>
  <c r="N289" i="62"/>
  <c r="N290" i="62"/>
  <c r="N291" i="62"/>
  <c r="N292" i="62"/>
  <c r="N293" i="62"/>
  <c r="N294" i="62"/>
  <c r="N295" i="62"/>
  <c r="N296" i="62"/>
  <c r="N297" i="62"/>
  <c r="N298" i="62"/>
  <c r="N299" i="62"/>
  <c r="N300" i="62"/>
  <c r="N301" i="62"/>
  <c r="N302" i="62"/>
  <c r="N303" i="62"/>
  <c r="N304" i="62"/>
  <c r="N305" i="62"/>
  <c r="N306" i="62"/>
  <c r="N307" i="62"/>
  <c r="N308" i="62"/>
  <c r="N309" i="62"/>
  <c r="N310" i="62"/>
  <c r="N311" i="62"/>
  <c r="N312" i="62"/>
  <c r="N313" i="62"/>
  <c r="N314" i="62"/>
  <c r="N315" i="62"/>
  <c r="N316" i="62"/>
  <c r="N317" i="62"/>
  <c r="N318" i="62"/>
  <c r="N319" i="62"/>
  <c r="N320" i="62"/>
  <c r="N321" i="62"/>
  <c r="N322" i="62"/>
  <c r="N323" i="62"/>
  <c r="N324" i="62"/>
  <c r="N325" i="62"/>
  <c r="N326" i="62"/>
  <c r="N327" i="62"/>
  <c r="N328" i="62"/>
  <c r="N329" i="62"/>
  <c r="N330" i="62"/>
  <c r="N331" i="62"/>
  <c r="N332" i="62"/>
  <c r="N333" i="62"/>
  <c r="N334" i="62"/>
  <c r="N335" i="62"/>
  <c r="N336" i="62"/>
  <c r="N337" i="62"/>
  <c r="N338" i="62"/>
  <c r="N339" i="62"/>
  <c r="N340" i="62"/>
  <c r="N341" i="62"/>
  <c r="N342" i="62"/>
  <c r="N343" i="62"/>
  <c r="N344" i="62"/>
  <c r="N345" i="62"/>
  <c r="N346" i="62"/>
  <c r="N347" i="62"/>
  <c r="N348" i="62"/>
  <c r="N349" i="62"/>
  <c r="N350" i="62"/>
  <c r="N351" i="62"/>
  <c r="N352" i="62"/>
  <c r="N353" i="62"/>
  <c r="N354" i="62"/>
  <c r="N355" i="62"/>
  <c r="N356" i="62"/>
  <c r="N357" i="62"/>
  <c r="N358" i="62"/>
  <c r="N359" i="62"/>
  <c r="N360" i="62"/>
  <c r="N361" i="62"/>
  <c r="N362" i="62"/>
  <c r="N363" i="62"/>
  <c r="N364" i="62"/>
  <c r="N365" i="62"/>
  <c r="N366" i="62"/>
  <c r="N367" i="62"/>
  <c r="N368" i="62"/>
  <c r="N369" i="62"/>
  <c r="N370" i="62"/>
  <c r="N371" i="62"/>
  <c r="N372" i="62"/>
  <c r="N373" i="62"/>
  <c r="N374" i="62"/>
  <c r="N375" i="62"/>
  <c r="N376" i="62"/>
  <c r="N377" i="62"/>
  <c r="N378" i="62"/>
  <c r="N379" i="62"/>
  <c r="N380" i="62"/>
  <c r="N381" i="62"/>
  <c r="N382" i="62"/>
  <c r="N383" i="62"/>
  <c r="N384" i="62"/>
  <c r="N385" i="62"/>
  <c r="N386" i="62"/>
  <c r="N387" i="62"/>
  <c r="N388" i="62"/>
  <c r="N389" i="62"/>
  <c r="N390" i="62"/>
  <c r="N391" i="62"/>
  <c r="N392" i="62"/>
  <c r="N393" i="62"/>
  <c r="N394" i="62"/>
  <c r="N395" i="62"/>
  <c r="N396" i="62"/>
  <c r="N397" i="62"/>
  <c r="N398" i="62"/>
  <c r="N399" i="62"/>
  <c r="N400" i="62"/>
  <c r="N401" i="62"/>
  <c r="N402" i="62"/>
  <c r="N403" i="62"/>
  <c r="N404" i="62"/>
  <c r="N405" i="62"/>
  <c r="N406" i="62"/>
  <c r="N407" i="62"/>
  <c r="N408" i="62"/>
  <c r="N409" i="62"/>
  <c r="N410" i="62"/>
  <c r="N411" i="62"/>
  <c r="N412" i="62"/>
  <c r="N413" i="62"/>
  <c r="N414" i="62"/>
  <c r="N415" i="62"/>
  <c r="N416" i="62"/>
  <c r="N417" i="62"/>
  <c r="N418" i="62"/>
  <c r="N419" i="62"/>
  <c r="N420" i="62"/>
  <c r="N421" i="62"/>
  <c r="N422" i="62"/>
  <c r="N423" i="62"/>
  <c r="N424" i="62"/>
  <c r="N425" i="62"/>
  <c r="N426" i="62"/>
  <c r="N427" i="62"/>
  <c r="N428" i="62"/>
  <c r="N429" i="62"/>
  <c r="N430" i="62"/>
  <c r="N431" i="62"/>
  <c r="N432" i="62"/>
  <c r="N433" i="62"/>
  <c r="N434" i="62"/>
  <c r="N435" i="62"/>
  <c r="N436" i="62"/>
  <c r="N437" i="62"/>
  <c r="N438" i="62"/>
  <c r="N439" i="62"/>
  <c r="N440" i="62"/>
  <c r="N441" i="62"/>
  <c r="N442" i="62"/>
  <c r="N443" i="62"/>
  <c r="N444" i="62"/>
  <c r="N445" i="62"/>
  <c r="N446" i="62"/>
  <c r="N447" i="62"/>
  <c r="N448" i="62"/>
  <c r="N449" i="62"/>
  <c r="N450" i="62"/>
  <c r="N451" i="62"/>
  <c r="N452" i="62"/>
  <c r="N453" i="62"/>
  <c r="N454" i="62"/>
  <c r="N455" i="62"/>
  <c r="N456" i="62"/>
  <c r="N457" i="62"/>
  <c r="N458" i="62"/>
  <c r="N459" i="62"/>
  <c r="N460" i="62"/>
  <c r="N461" i="62"/>
  <c r="N462" i="62"/>
  <c r="N463" i="62"/>
  <c r="N464" i="62"/>
  <c r="N465" i="62"/>
  <c r="N466" i="62"/>
  <c r="N467" i="62"/>
  <c r="N468" i="62"/>
  <c r="N469" i="62"/>
  <c r="N470" i="62"/>
  <c r="N471" i="62"/>
  <c r="N472" i="62"/>
  <c r="N473" i="62"/>
  <c r="N474" i="62"/>
  <c r="N475" i="62"/>
  <c r="N476" i="62"/>
  <c r="N477" i="62"/>
  <c r="N478" i="62"/>
  <c r="N479" i="62"/>
  <c r="N480" i="62"/>
  <c r="N481" i="62"/>
  <c r="N482" i="62"/>
  <c r="N483" i="62"/>
  <c r="N484" i="62"/>
  <c r="N485" i="62"/>
  <c r="N486" i="62"/>
  <c r="N487" i="62"/>
  <c r="N488" i="62"/>
  <c r="N489" i="62"/>
  <c r="N490" i="62"/>
  <c r="N491" i="62"/>
  <c r="N492" i="62"/>
  <c r="N493" i="62"/>
  <c r="N494" i="62"/>
  <c r="N495" i="62"/>
  <c r="N496" i="62"/>
  <c r="N497" i="62"/>
  <c r="N498" i="62"/>
  <c r="N499" i="62"/>
  <c r="N500" i="62"/>
  <c r="N501" i="62"/>
  <c r="N502" i="62"/>
  <c r="N503" i="62"/>
  <c r="N504" i="62"/>
  <c r="N505" i="62"/>
  <c r="N506" i="62"/>
  <c r="N507" i="62"/>
  <c r="N508" i="62"/>
  <c r="N509" i="62"/>
  <c r="N510" i="62"/>
  <c r="N511" i="62"/>
  <c r="N512" i="62"/>
  <c r="N513" i="62"/>
  <c r="N514" i="62"/>
  <c r="N515" i="62"/>
  <c r="N516" i="62"/>
  <c r="N517" i="62"/>
  <c r="N518" i="62"/>
  <c r="N519" i="62"/>
  <c r="N520" i="62"/>
  <c r="N521" i="62"/>
  <c r="N522" i="62"/>
  <c r="N523" i="62"/>
  <c r="N524" i="62"/>
  <c r="N525" i="62"/>
  <c r="N526" i="62"/>
  <c r="N527" i="62"/>
  <c r="N528" i="62"/>
  <c r="N529" i="62"/>
  <c r="N530" i="62"/>
  <c r="N531" i="62"/>
  <c r="N532" i="62"/>
  <c r="N533" i="62"/>
  <c r="N534" i="62"/>
  <c r="N535" i="62"/>
  <c r="N536" i="62"/>
  <c r="N537" i="62"/>
  <c r="N538" i="62"/>
  <c r="N539" i="62"/>
  <c r="N540" i="62"/>
  <c r="N541" i="62"/>
  <c r="N542" i="62"/>
  <c r="N543" i="62"/>
  <c r="N544" i="62"/>
  <c r="N545" i="62"/>
  <c r="N546" i="62"/>
  <c r="N547" i="62"/>
  <c r="N548" i="62"/>
  <c r="N549" i="62"/>
  <c r="N550" i="62"/>
  <c r="N551" i="62"/>
  <c r="N552" i="62"/>
  <c r="N553" i="62"/>
  <c r="N554" i="62"/>
  <c r="N555" i="62"/>
  <c r="N556" i="62"/>
  <c r="N557" i="62"/>
  <c r="N558" i="62"/>
  <c r="N559" i="62"/>
  <c r="N560" i="62"/>
  <c r="N561" i="62"/>
  <c r="N562" i="62"/>
  <c r="N563" i="62"/>
  <c r="N564" i="62"/>
  <c r="N565" i="62"/>
  <c r="N566" i="62"/>
  <c r="N567" i="62"/>
  <c r="N568" i="62"/>
  <c r="N569" i="62"/>
  <c r="N570" i="62"/>
  <c r="N571" i="62"/>
  <c r="N572" i="62"/>
  <c r="N573" i="62"/>
  <c r="N574" i="62"/>
  <c r="N575" i="62"/>
  <c r="N576" i="62"/>
  <c r="N577" i="62"/>
  <c r="N578" i="62"/>
  <c r="N579" i="62"/>
  <c r="N580" i="62"/>
  <c r="N581" i="62"/>
  <c r="N582" i="62"/>
  <c r="N583" i="62"/>
  <c r="N584" i="62"/>
  <c r="N585" i="62"/>
  <c r="N586" i="62"/>
  <c r="N587" i="62"/>
  <c r="N588" i="62"/>
  <c r="N589" i="62"/>
  <c r="N590" i="62"/>
  <c r="N591" i="62"/>
  <c r="N592" i="62"/>
  <c r="N593" i="62"/>
  <c r="N594" i="62"/>
  <c r="N595" i="62"/>
  <c r="N596" i="62"/>
  <c r="N597" i="62"/>
  <c r="N598" i="62"/>
  <c r="N599" i="62"/>
  <c r="N600" i="62"/>
  <c r="N601" i="62"/>
  <c r="N602" i="62"/>
  <c r="N603" i="62"/>
  <c r="N604" i="62"/>
  <c r="N605" i="62"/>
  <c r="N606" i="62"/>
  <c r="N607" i="62"/>
  <c r="N608" i="62"/>
  <c r="N609" i="62"/>
  <c r="N610" i="62"/>
  <c r="N611" i="62"/>
  <c r="N612" i="62"/>
  <c r="N613" i="62"/>
  <c r="N614" i="62"/>
  <c r="N615" i="62"/>
  <c r="N616" i="62"/>
  <c r="N617" i="62"/>
  <c r="N618" i="62"/>
  <c r="N619" i="62"/>
  <c r="N620" i="62"/>
  <c r="N621" i="62"/>
  <c r="N622" i="62"/>
  <c r="N623" i="62"/>
  <c r="N624" i="62"/>
  <c r="N625" i="62"/>
  <c r="N626" i="62"/>
  <c r="N627" i="62"/>
  <c r="N628" i="62"/>
  <c r="N629" i="62"/>
  <c r="N630" i="62"/>
  <c r="N631" i="62"/>
  <c r="N632" i="62"/>
  <c r="N633" i="62"/>
  <c r="N634" i="62"/>
  <c r="N635" i="62"/>
  <c r="N636" i="62"/>
  <c r="N637" i="62"/>
  <c r="N638" i="62"/>
  <c r="N639" i="62"/>
  <c r="N640" i="62"/>
  <c r="N641" i="62"/>
  <c r="N642" i="62"/>
  <c r="N643" i="62"/>
  <c r="N644" i="62"/>
  <c r="N645" i="62"/>
  <c r="N646" i="62"/>
  <c r="N647" i="62"/>
  <c r="N648" i="62"/>
  <c r="N649" i="62"/>
  <c r="N650" i="62"/>
  <c r="N651" i="62"/>
  <c r="N652" i="62"/>
  <c r="N653" i="62"/>
  <c r="N654" i="62"/>
  <c r="N655" i="62"/>
  <c r="N656" i="62"/>
  <c r="N657" i="62"/>
  <c r="N658" i="62"/>
  <c r="N659" i="62"/>
  <c r="N660" i="62"/>
  <c r="N661" i="62"/>
  <c r="N662" i="62"/>
  <c r="N663" i="62"/>
  <c r="N664" i="62"/>
  <c r="N665" i="62"/>
  <c r="N666" i="62"/>
  <c r="N667" i="62"/>
  <c r="N668" i="62"/>
  <c r="N669" i="62"/>
  <c r="N670" i="62"/>
  <c r="N671" i="62"/>
  <c r="N672" i="62"/>
  <c r="N673" i="62"/>
  <c r="N674" i="62"/>
  <c r="N675" i="62"/>
  <c r="N676" i="62"/>
  <c r="N677" i="62"/>
  <c r="N678" i="62"/>
  <c r="N679" i="62"/>
  <c r="N680" i="62"/>
  <c r="N681" i="62"/>
  <c r="N682" i="62"/>
  <c r="N683" i="62"/>
  <c r="N684" i="62"/>
  <c r="N685" i="62"/>
  <c r="N686" i="62"/>
  <c r="N687" i="62"/>
  <c r="N688" i="62"/>
  <c r="N689" i="62"/>
  <c r="N690" i="62"/>
  <c r="N691" i="62"/>
  <c r="N692" i="62"/>
  <c r="N693" i="62"/>
  <c r="N694" i="62"/>
  <c r="N695" i="62"/>
  <c r="N696" i="62"/>
  <c r="N697" i="62"/>
  <c r="N698" i="62"/>
  <c r="N699" i="62"/>
  <c r="N700" i="62"/>
  <c r="N701" i="62"/>
  <c r="N702" i="62"/>
  <c r="N703" i="62"/>
  <c r="N704" i="62"/>
  <c r="N705" i="62"/>
  <c r="N706" i="62"/>
  <c r="N707" i="62"/>
  <c r="N708" i="62"/>
  <c r="N709" i="62"/>
  <c r="N710" i="62"/>
  <c r="N711" i="62"/>
  <c r="N712" i="62"/>
  <c r="N713" i="62"/>
  <c r="N714" i="62"/>
  <c r="N715" i="62"/>
  <c r="N716" i="62"/>
  <c r="N717" i="62"/>
  <c r="N718" i="62"/>
  <c r="N719" i="62"/>
  <c r="N720" i="62"/>
  <c r="N721" i="62"/>
  <c r="N722" i="62"/>
  <c r="N723" i="62"/>
  <c r="N724" i="62"/>
  <c r="N725" i="62"/>
  <c r="N726" i="62"/>
  <c r="N727" i="62"/>
  <c r="N728" i="62"/>
  <c r="N729" i="62"/>
  <c r="N730" i="62"/>
  <c r="N731" i="62"/>
  <c r="N732" i="62"/>
  <c r="N733" i="62"/>
  <c r="N734" i="62"/>
  <c r="N735" i="62"/>
  <c r="N736" i="62"/>
  <c r="N737" i="62"/>
  <c r="N738" i="62"/>
  <c r="N739" i="62"/>
  <c r="N740" i="62"/>
  <c r="N741" i="62"/>
  <c r="N742" i="62"/>
  <c r="N743" i="62"/>
  <c r="N744" i="62"/>
  <c r="N745" i="62"/>
  <c r="N746" i="62"/>
  <c r="N747" i="62"/>
  <c r="N748" i="62"/>
  <c r="N749" i="62"/>
  <c r="N750" i="62"/>
  <c r="N751" i="62"/>
  <c r="N752" i="62"/>
  <c r="N753" i="62"/>
  <c r="N754" i="62"/>
  <c r="N755" i="62"/>
  <c r="N756" i="62"/>
  <c r="N757" i="62"/>
  <c r="N758" i="62"/>
  <c r="N759" i="62"/>
  <c r="N760" i="62"/>
  <c r="N761" i="62"/>
  <c r="N762" i="62"/>
  <c r="N763" i="62"/>
  <c r="N764" i="62"/>
  <c r="N765" i="62"/>
  <c r="N766" i="62"/>
  <c r="N767" i="62"/>
  <c r="N768" i="62"/>
  <c r="N769" i="62"/>
  <c r="N770" i="62"/>
  <c r="N771" i="62"/>
  <c r="N772" i="62"/>
  <c r="N773" i="62"/>
  <c r="N774" i="62"/>
  <c r="N775" i="62"/>
  <c r="N776" i="62"/>
  <c r="N777" i="62"/>
  <c r="N778" i="62"/>
  <c r="N779" i="62"/>
  <c r="N780" i="62"/>
  <c r="N781" i="62"/>
  <c r="N782" i="62"/>
  <c r="N783" i="62"/>
  <c r="N784" i="62"/>
  <c r="N785" i="62"/>
  <c r="N786" i="62"/>
  <c r="N787" i="62"/>
  <c r="N788" i="62"/>
  <c r="N789" i="62"/>
  <c r="N790" i="62"/>
  <c r="N791" i="62"/>
  <c r="N792" i="62"/>
  <c r="N793" i="62"/>
  <c r="N794" i="62"/>
  <c r="N795" i="62"/>
  <c r="N796" i="62"/>
  <c r="N797" i="62"/>
  <c r="N798" i="62"/>
  <c r="N799" i="62"/>
  <c r="N800" i="62"/>
  <c r="N801" i="62"/>
  <c r="N802" i="62"/>
  <c r="N803" i="62"/>
  <c r="N804" i="62"/>
  <c r="N805" i="62"/>
  <c r="N806" i="62"/>
  <c r="N807" i="62"/>
  <c r="N808" i="62"/>
  <c r="N809" i="62"/>
  <c r="N810" i="62"/>
  <c r="N811" i="62"/>
  <c r="N812" i="62"/>
  <c r="N813" i="62"/>
  <c r="N814" i="62"/>
  <c r="N815" i="62"/>
  <c r="N816" i="62"/>
  <c r="N817" i="62"/>
  <c r="N818" i="62"/>
  <c r="N819" i="62"/>
  <c r="N820" i="62"/>
  <c r="N821" i="62"/>
  <c r="N822" i="62"/>
  <c r="N823" i="62"/>
  <c r="N824" i="62"/>
  <c r="N825" i="62"/>
  <c r="N826" i="62"/>
  <c r="N827" i="62"/>
  <c r="N828" i="62"/>
  <c r="N829" i="62"/>
  <c r="N830" i="62"/>
  <c r="N831" i="62"/>
  <c r="N832" i="62"/>
  <c r="N833" i="62"/>
  <c r="N834" i="62"/>
  <c r="N835" i="62"/>
  <c r="N836" i="62"/>
  <c r="N837" i="62"/>
  <c r="N838" i="62"/>
  <c r="N839" i="62"/>
  <c r="N840" i="62"/>
  <c r="N841" i="62"/>
  <c r="N842" i="62"/>
  <c r="N843" i="62"/>
  <c r="N844" i="62"/>
  <c r="N845" i="62"/>
  <c r="N846" i="62"/>
  <c r="N847" i="62"/>
  <c r="N848" i="62"/>
  <c r="N849" i="62"/>
  <c r="N850" i="62"/>
  <c r="N851" i="62"/>
  <c r="N852" i="62"/>
  <c r="N853" i="62"/>
  <c r="N854" i="62"/>
  <c r="N855" i="62"/>
  <c r="N856" i="62"/>
  <c r="N857" i="62"/>
  <c r="N858" i="62"/>
  <c r="N859" i="62"/>
  <c r="N860" i="62"/>
  <c r="N861" i="62"/>
  <c r="N862" i="62"/>
  <c r="N863" i="62"/>
  <c r="N864" i="62"/>
  <c r="N865" i="62"/>
  <c r="N866" i="62"/>
  <c r="N867" i="62"/>
  <c r="N868" i="62"/>
  <c r="N869" i="62"/>
  <c r="N870" i="62"/>
  <c r="N871" i="62"/>
  <c r="N872" i="62"/>
  <c r="N873" i="62"/>
  <c r="N874" i="62"/>
  <c r="N875" i="62"/>
  <c r="N876" i="62"/>
  <c r="N877" i="62"/>
  <c r="N878" i="62"/>
  <c r="N879" i="62"/>
  <c r="N880" i="62"/>
  <c r="N881" i="62"/>
  <c r="N882" i="62"/>
  <c r="N883" i="62"/>
  <c r="N884" i="62"/>
  <c r="N885" i="62"/>
  <c r="N886" i="62"/>
  <c r="N887" i="62"/>
  <c r="N888" i="62"/>
  <c r="N889" i="62"/>
  <c r="N890" i="62"/>
  <c r="N891" i="62"/>
  <c r="N892" i="62"/>
  <c r="N893" i="62"/>
  <c r="N894" i="62"/>
  <c r="N895" i="62"/>
  <c r="N896" i="62"/>
  <c r="N897" i="62"/>
  <c r="N898" i="62"/>
  <c r="N899" i="62"/>
  <c r="N900" i="62"/>
  <c r="N901" i="62"/>
  <c r="N902" i="62"/>
  <c r="N903" i="62"/>
  <c r="N904" i="62"/>
  <c r="N905" i="62"/>
  <c r="N906" i="62"/>
  <c r="N907" i="62"/>
  <c r="N908" i="62"/>
  <c r="N909" i="62"/>
  <c r="N910" i="62"/>
  <c r="N911" i="62"/>
  <c r="N912" i="62"/>
  <c r="N913" i="62"/>
  <c r="N914" i="62"/>
  <c r="N915" i="62"/>
  <c r="N916" i="62"/>
  <c r="N917" i="62"/>
  <c r="N918" i="62"/>
  <c r="N919" i="62"/>
  <c r="N920" i="62"/>
  <c r="N921" i="62"/>
  <c r="N922" i="62"/>
  <c r="N923" i="62"/>
  <c r="N924" i="62"/>
  <c r="N925" i="62"/>
  <c r="N926" i="62"/>
  <c r="N927" i="62"/>
  <c r="N928" i="62"/>
  <c r="N929" i="62"/>
  <c r="N930" i="62"/>
  <c r="N931" i="62"/>
  <c r="N932" i="62"/>
  <c r="N933" i="62"/>
  <c r="N934" i="62"/>
  <c r="N935" i="62"/>
  <c r="N936" i="62"/>
  <c r="N937" i="62"/>
  <c r="N938" i="62"/>
  <c r="N939" i="62"/>
  <c r="N940" i="62"/>
  <c r="N941" i="62"/>
  <c r="N942" i="62"/>
  <c r="N943" i="62"/>
  <c r="N944" i="62"/>
  <c r="N945" i="62"/>
  <c r="N946" i="62"/>
  <c r="N947" i="62"/>
  <c r="N948" i="62"/>
  <c r="N949" i="62"/>
  <c r="N950" i="62"/>
  <c r="N951" i="62"/>
  <c r="N952" i="62"/>
  <c r="N953" i="62"/>
  <c r="N954" i="62"/>
  <c r="N955" i="62"/>
  <c r="N956" i="62"/>
  <c r="N957" i="62"/>
  <c r="N958" i="62"/>
  <c r="N959" i="62"/>
  <c r="N960" i="62"/>
  <c r="N961" i="62"/>
  <c r="N962" i="62"/>
  <c r="N963" i="62"/>
  <c r="N964" i="62"/>
  <c r="N965" i="62"/>
  <c r="N966" i="62"/>
  <c r="N967" i="62"/>
  <c r="N968" i="62"/>
  <c r="N969" i="62"/>
  <c r="N970" i="62"/>
  <c r="N971" i="62"/>
  <c r="N972" i="62"/>
  <c r="N973" i="62"/>
  <c r="N974" i="62"/>
  <c r="N975" i="62"/>
  <c r="N976" i="62"/>
  <c r="N977" i="62"/>
  <c r="N978" i="62"/>
  <c r="N979" i="62"/>
  <c r="N980" i="62"/>
  <c r="N981" i="62"/>
  <c r="N982" i="62"/>
  <c r="N983" i="62"/>
  <c r="N984" i="62"/>
  <c r="N985" i="62"/>
  <c r="N986" i="62"/>
  <c r="N987" i="62"/>
  <c r="N988" i="62"/>
  <c r="N989" i="62"/>
  <c r="N990" i="62"/>
  <c r="N991" i="62"/>
  <c r="N992" i="62"/>
  <c r="N993" i="62"/>
  <c r="N994" i="62"/>
  <c r="N995" i="62"/>
  <c r="N996" i="62"/>
  <c r="N997" i="62"/>
  <c r="N998" i="62"/>
  <c r="N999" i="62"/>
  <c r="N1000" i="62"/>
  <c r="N1001" i="62"/>
  <c r="N1002" i="62"/>
  <c r="N1003" i="62"/>
  <c r="N1004" i="62"/>
  <c r="N1005" i="62"/>
  <c r="N1006" i="62"/>
  <c r="D11" i="65"/>
  <c r="B9" i="61"/>
  <c r="B10" i="61"/>
  <c r="B11" i="61"/>
  <c r="B12" i="61"/>
  <c r="B13" i="61"/>
  <c r="B14" i="61"/>
  <c r="B16" i="61"/>
  <c r="B17" i="61"/>
  <c r="B18" i="61"/>
  <c r="B19" i="61"/>
  <c r="B20" i="61"/>
  <c r="B23" i="61"/>
  <c r="B24" i="61"/>
  <c r="B25" i="61"/>
  <c r="B26" i="61"/>
  <c r="B27" i="61"/>
  <c r="B28" i="61"/>
  <c r="B29" i="61"/>
  <c r="B30" i="61"/>
  <c r="B31" i="61"/>
  <c r="B32" i="61"/>
  <c r="B33" i="61"/>
  <c r="B36" i="61"/>
  <c r="B37" i="61"/>
  <c r="B38" i="61"/>
  <c r="B39" i="61"/>
  <c r="B40" i="61"/>
  <c r="B41" i="61"/>
  <c r="B42" i="61"/>
  <c r="B43" i="61"/>
  <c r="B44" i="61"/>
  <c r="B45" i="61"/>
  <c r="B46" i="61"/>
  <c r="B47" i="61"/>
  <c r="B48" i="61"/>
  <c r="B49" i="61"/>
  <c r="B50" i="61"/>
  <c r="B51" i="61"/>
  <c r="B52" i="61"/>
  <c r="B53" i="61"/>
  <c r="B54" i="61"/>
  <c r="B55" i="61"/>
  <c r="B56" i="61"/>
  <c r="B57" i="61"/>
  <c r="B58" i="61"/>
  <c r="B59" i="61"/>
  <c r="B60" i="61"/>
  <c r="B61" i="61"/>
  <c r="B62" i="61"/>
  <c r="B63" i="61"/>
  <c r="B64" i="61"/>
  <c r="B65" i="61"/>
  <c r="B66" i="61"/>
  <c r="B67" i="61"/>
  <c r="B68" i="61"/>
  <c r="B69" i="61"/>
  <c r="B70" i="61"/>
  <c r="B71" i="61"/>
  <c r="B72" i="61"/>
  <c r="B73" i="61"/>
  <c r="B74" i="61"/>
  <c r="B75" i="61"/>
  <c r="B76" i="61"/>
  <c r="B77" i="61"/>
  <c r="B78" i="61"/>
  <c r="B79" i="61"/>
  <c r="B80" i="61"/>
  <c r="B81" i="61"/>
  <c r="B82" i="61"/>
  <c r="B83" i="61"/>
  <c r="B84" i="61"/>
  <c r="B85" i="61"/>
  <c r="B86" i="61"/>
  <c r="B87" i="61"/>
  <c r="B88" i="61"/>
  <c r="B89" i="61"/>
  <c r="B90" i="61"/>
  <c r="B91" i="61"/>
  <c r="B92" i="61"/>
  <c r="B93" i="61"/>
  <c r="B94" i="61"/>
  <c r="B95" i="61"/>
  <c r="B96" i="61"/>
  <c r="B97" i="61"/>
  <c r="B98" i="61"/>
  <c r="B99" i="61"/>
  <c r="B100" i="61"/>
  <c r="B101" i="61"/>
  <c r="B102" i="61"/>
  <c r="B103" i="61"/>
  <c r="B104" i="61"/>
  <c r="B105" i="61"/>
  <c r="B106" i="61"/>
  <c r="B107" i="61"/>
  <c r="B108" i="61"/>
  <c r="B109" i="61"/>
  <c r="B110" i="61"/>
  <c r="B111" i="61"/>
  <c r="B112" i="61"/>
  <c r="B113" i="61"/>
  <c r="B114" i="61"/>
  <c r="B115" i="61"/>
  <c r="B116" i="61"/>
  <c r="B117" i="61"/>
  <c r="B118" i="61"/>
  <c r="B119" i="61"/>
  <c r="B120" i="61"/>
  <c r="B121" i="61"/>
  <c r="B122" i="61"/>
  <c r="B123" i="61"/>
  <c r="B124" i="61"/>
  <c r="B125" i="61"/>
  <c r="B126" i="61"/>
  <c r="B127" i="61"/>
  <c r="B128" i="61"/>
  <c r="B129" i="61"/>
  <c r="B130" i="61"/>
  <c r="B131" i="61"/>
  <c r="B132" i="61"/>
  <c r="B133" i="61"/>
  <c r="B134" i="61"/>
  <c r="B135" i="61"/>
  <c r="B136" i="61"/>
  <c r="B137" i="61"/>
  <c r="B138" i="61"/>
  <c r="B139" i="61"/>
  <c r="B140" i="61"/>
  <c r="B141" i="61"/>
  <c r="B142" i="61"/>
  <c r="B143" i="61"/>
  <c r="B144" i="61"/>
  <c r="B145" i="61"/>
  <c r="B146" i="61"/>
  <c r="B147" i="61"/>
  <c r="B148" i="61"/>
  <c r="B149" i="61"/>
  <c r="B150" i="61"/>
  <c r="B151" i="61"/>
  <c r="B152" i="61"/>
  <c r="B153" i="61"/>
  <c r="B154" i="61"/>
  <c r="B155" i="61"/>
  <c r="B156" i="61"/>
  <c r="B157" i="61"/>
  <c r="B158" i="61"/>
  <c r="B159" i="61"/>
  <c r="B160" i="61"/>
  <c r="B161" i="61"/>
  <c r="B162" i="61"/>
  <c r="B163" i="61"/>
  <c r="B164" i="61"/>
  <c r="B165" i="61"/>
  <c r="B166" i="61"/>
  <c r="B167" i="61"/>
  <c r="B168" i="61"/>
  <c r="B169" i="61"/>
  <c r="B170" i="61"/>
  <c r="B171" i="61"/>
  <c r="B172" i="61"/>
  <c r="B173" i="61"/>
  <c r="B174" i="61"/>
  <c r="B175" i="61"/>
  <c r="B176" i="61"/>
  <c r="B177" i="61"/>
  <c r="B178" i="61"/>
  <c r="B179" i="61"/>
  <c r="B180" i="61"/>
  <c r="B181" i="61"/>
  <c r="B182" i="61"/>
  <c r="B183" i="61"/>
  <c r="B184" i="61"/>
  <c r="B185" i="61"/>
  <c r="B186" i="61"/>
  <c r="B187" i="61"/>
  <c r="B188" i="61"/>
  <c r="B189" i="61"/>
  <c r="B190" i="61"/>
  <c r="B191" i="61"/>
  <c r="B192" i="61"/>
  <c r="B193" i="61"/>
  <c r="B194" i="61"/>
  <c r="B195" i="61"/>
  <c r="B196" i="61"/>
  <c r="B197" i="61"/>
  <c r="B198" i="61"/>
  <c r="B199" i="61"/>
  <c r="B200" i="61"/>
  <c r="B201" i="61"/>
  <c r="B202" i="61"/>
  <c r="B203" i="61"/>
  <c r="B204" i="61"/>
  <c r="B205" i="61"/>
  <c r="B206" i="61"/>
  <c r="B207" i="61"/>
  <c r="B208" i="61"/>
  <c r="B209" i="61"/>
  <c r="B210" i="61"/>
  <c r="B211" i="61"/>
  <c r="B212" i="61"/>
  <c r="B213" i="61"/>
  <c r="B214" i="61"/>
  <c r="B215" i="61"/>
  <c r="B216" i="61"/>
  <c r="B217" i="61"/>
  <c r="B218" i="61"/>
  <c r="B219" i="61"/>
  <c r="B220" i="61"/>
  <c r="B221" i="61"/>
  <c r="B222" i="61"/>
  <c r="B223" i="61"/>
  <c r="B224" i="61"/>
  <c r="B225" i="61"/>
  <c r="B226" i="61"/>
  <c r="B227" i="61"/>
  <c r="B228" i="61"/>
  <c r="B229" i="61"/>
  <c r="B230" i="61"/>
  <c r="B231" i="61"/>
  <c r="B232" i="61"/>
  <c r="B233" i="61"/>
  <c r="B234" i="61"/>
  <c r="B235" i="61"/>
  <c r="B236" i="61"/>
  <c r="B237" i="61"/>
  <c r="B238" i="61"/>
  <c r="B239" i="61"/>
  <c r="B240" i="61"/>
  <c r="B241" i="61"/>
  <c r="B242" i="61"/>
  <c r="B243" i="61"/>
  <c r="B244" i="61"/>
  <c r="B245" i="61"/>
  <c r="B246" i="61"/>
  <c r="B247" i="61"/>
  <c r="B248" i="61"/>
  <c r="B249" i="61"/>
  <c r="B250" i="61"/>
  <c r="B251" i="61"/>
  <c r="B252" i="61"/>
  <c r="B253" i="61"/>
  <c r="B254" i="61"/>
  <c r="B255" i="61"/>
  <c r="B256" i="61"/>
  <c r="B257" i="61"/>
  <c r="B258" i="61"/>
  <c r="B259" i="61"/>
  <c r="B260" i="61"/>
  <c r="B261" i="61"/>
  <c r="B262" i="61"/>
  <c r="B263" i="61"/>
  <c r="B264" i="61"/>
  <c r="B265" i="61"/>
  <c r="B266" i="61"/>
  <c r="B267" i="61"/>
  <c r="B268" i="61"/>
  <c r="B269" i="61"/>
  <c r="B270" i="61"/>
  <c r="B271" i="61"/>
  <c r="B272" i="61"/>
  <c r="B273" i="61"/>
  <c r="B274" i="61"/>
  <c r="B275" i="61"/>
  <c r="B276" i="61"/>
  <c r="B277" i="61"/>
  <c r="B278" i="61"/>
  <c r="B279" i="61"/>
  <c r="B280" i="61"/>
  <c r="B281" i="61"/>
  <c r="B282" i="61"/>
  <c r="B283" i="61"/>
  <c r="B284" i="61"/>
  <c r="B285" i="61"/>
  <c r="B286" i="61"/>
  <c r="B287" i="61"/>
  <c r="B288" i="61"/>
  <c r="B289" i="61"/>
  <c r="B290" i="61"/>
  <c r="B291" i="61"/>
  <c r="B292" i="61"/>
  <c r="B293" i="61"/>
  <c r="B294" i="61"/>
  <c r="B295" i="61"/>
  <c r="B296" i="61"/>
  <c r="B297" i="61"/>
  <c r="B298" i="61"/>
  <c r="B299" i="61"/>
  <c r="B300" i="61"/>
  <c r="B301" i="61"/>
  <c r="B302" i="61"/>
  <c r="B303" i="61"/>
  <c r="B304" i="61"/>
  <c r="B305" i="61"/>
  <c r="B306" i="61"/>
  <c r="B307" i="61"/>
  <c r="B308" i="61"/>
  <c r="B309" i="61"/>
  <c r="B310" i="61"/>
  <c r="B311" i="61"/>
  <c r="B312" i="61"/>
  <c r="B313" i="61"/>
  <c r="B314" i="61"/>
  <c r="B315" i="61"/>
  <c r="B316" i="61"/>
  <c r="B317" i="61"/>
  <c r="B318" i="61"/>
  <c r="B319" i="61"/>
  <c r="B320" i="61"/>
  <c r="B321" i="61"/>
  <c r="B322" i="61"/>
  <c r="B323" i="61"/>
  <c r="B324" i="61"/>
  <c r="B325" i="61"/>
  <c r="B326" i="61"/>
  <c r="B327" i="61"/>
  <c r="B328" i="61"/>
  <c r="B329" i="61"/>
  <c r="B330" i="61"/>
  <c r="B331" i="61"/>
  <c r="B332" i="61"/>
  <c r="B333" i="61"/>
  <c r="B334" i="61"/>
  <c r="B335" i="61"/>
  <c r="B336" i="61"/>
  <c r="B337" i="61"/>
  <c r="B338" i="61"/>
  <c r="B339" i="61"/>
  <c r="B340" i="61"/>
  <c r="B341" i="61"/>
  <c r="B342" i="61"/>
  <c r="B343" i="61"/>
  <c r="B344" i="61"/>
  <c r="B345" i="61"/>
  <c r="B346" i="61"/>
  <c r="B347" i="61"/>
  <c r="B348" i="61"/>
  <c r="B349" i="61"/>
  <c r="B350" i="61"/>
  <c r="B351" i="61"/>
  <c r="B352" i="61"/>
  <c r="B353" i="61"/>
  <c r="B354" i="61"/>
  <c r="B355" i="61"/>
  <c r="B356" i="61"/>
  <c r="B357" i="61"/>
  <c r="B358" i="61"/>
  <c r="B359" i="61"/>
  <c r="B360" i="61"/>
  <c r="B361" i="61"/>
  <c r="B362" i="61"/>
  <c r="B363" i="61"/>
  <c r="B364" i="61"/>
  <c r="B365" i="61"/>
  <c r="B366" i="61"/>
  <c r="B367" i="61"/>
  <c r="B368" i="61"/>
  <c r="B369" i="61"/>
  <c r="B370" i="61"/>
  <c r="B371" i="61"/>
  <c r="B372" i="61"/>
  <c r="B373" i="61"/>
  <c r="B374" i="61"/>
  <c r="B375" i="61"/>
  <c r="B376" i="61"/>
  <c r="B377" i="61"/>
  <c r="B378" i="61"/>
  <c r="B379" i="61"/>
  <c r="B380" i="61"/>
  <c r="B381" i="61"/>
  <c r="B382" i="61"/>
  <c r="B383" i="61"/>
  <c r="B384" i="61"/>
  <c r="B385" i="61"/>
  <c r="B386" i="61"/>
  <c r="B387" i="61"/>
  <c r="B388" i="61"/>
  <c r="B389" i="61"/>
  <c r="B390" i="61"/>
  <c r="B391" i="61"/>
  <c r="B392" i="61"/>
  <c r="B393" i="61"/>
  <c r="B394" i="61"/>
  <c r="B395" i="61"/>
  <c r="B396" i="61"/>
  <c r="B397" i="61"/>
  <c r="B398" i="61"/>
  <c r="B399" i="61"/>
  <c r="B400" i="61"/>
  <c r="B401" i="61"/>
  <c r="B402" i="61"/>
  <c r="B403" i="61"/>
  <c r="B404" i="61"/>
  <c r="B405" i="61"/>
  <c r="B406" i="61"/>
  <c r="B407" i="61"/>
  <c r="B408" i="61"/>
  <c r="B409" i="61"/>
  <c r="B410" i="61"/>
  <c r="B411" i="61"/>
  <c r="B412" i="61"/>
  <c r="B413" i="61"/>
  <c r="B414" i="61"/>
  <c r="B415" i="61"/>
  <c r="B416" i="61"/>
  <c r="B417" i="61"/>
  <c r="B418" i="61"/>
  <c r="B419" i="61"/>
  <c r="B420" i="61"/>
  <c r="B421" i="61"/>
  <c r="B422" i="61"/>
  <c r="B423" i="61"/>
  <c r="B424" i="61"/>
  <c r="B425" i="61"/>
  <c r="B426" i="61"/>
  <c r="B427" i="61"/>
  <c r="B428" i="61"/>
  <c r="B429" i="61"/>
  <c r="B430" i="61"/>
  <c r="B431" i="61"/>
  <c r="B432" i="61"/>
  <c r="B433" i="61"/>
  <c r="B434" i="61"/>
  <c r="B435" i="61"/>
  <c r="B436" i="61"/>
  <c r="B437" i="61"/>
  <c r="B438" i="61"/>
  <c r="B439" i="61"/>
  <c r="B440" i="61"/>
  <c r="B441" i="61"/>
  <c r="B442" i="61"/>
  <c r="B443" i="61"/>
  <c r="B444" i="61"/>
  <c r="B445" i="61"/>
  <c r="B446" i="61"/>
  <c r="B447" i="61"/>
  <c r="B448" i="61"/>
  <c r="B449" i="61"/>
  <c r="B450" i="61"/>
  <c r="B451" i="61"/>
  <c r="B452" i="61"/>
  <c r="B453" i="61"/>
  <c r="B454" i="61"/>
  <c r="B455" i="61"/>
  <c r="B456" i="61"/>
  <c r="B457" i="61"/>
  <c r="B458" i="61"/>
  <c r="B459" i="61"/>
  <c r="B460" i="61"/>
  <c r="B461" i="61"/>
  <c r="B462" i="61"/>
  <c r="B463" i="61"/>
  <c r="B464" i="61"/>
  <c r="B465" i="61"/>
  <c r="B466" i="61"/>
  <c r="B467" i="61"/>
  <c r="B468" i="61"/>
  <c r="B469" i="61"/>
  <c r="B470" i="61"/>
  <c r="B471" i="61"/>
  <c r="B472" i="61"/>
  <c r="B473" i="61"/>
  <c r="B474" i="61"/>
  <c r="B475" i="61"/>
  <c r="B476" i="61"/>
  <c r="B477" i="61"/>
  <c r="B478" i="61"/>
  <c r="B479" i="61"/>
  <c r="B480" i="61"/>
  <c r="B481" i="61"/>
  <c r="B482" i="61"/>
  <c r="B483" i="61"/>
  <c r="B484" i="61"/>
  <c r="B485" i="61"/>
  <c r="B486" i="61"/>
  <c r="B487" i="61"/>
  <c r="B488" i="61"/>
  <c r="B489" i="61"/>
  <c r="B490" i="61"/>
  <c r="B491" i="61"/>
  <c r="B492" i="61"/>
  <c r="B493" i="61"/>
  <c r="B494" i="61"/>
  <c r="B495" i="61"/>
  <c r="B496" i="61"/>
  <c r="B497" i="61"/>
  <c r="B498" i="61"/>
  <c r="B499" i="61"/>
  <c r="B500" i="61"/>
  <c r="B501" i="61"/>
  <c r="B502" i="61"/>
  <c r="B503" i="61"/>
  <c r="B504" i="61"/>
  <c r="B505" i="61"/>
  <c r="B506" i="61"/>
  <c r="B507" i="61"/>
  <c r="B508" i="61"/>
  <c r="B509" i="61"/>
  <c r="B510" i="61"/>
  <c r="B511" i="61"/>
  <c r="B512" i="61"/>
  <c r="B513" i="61"/>
  <c r="B514" i="61"/>
  <c r="B515" i="61"/>
  <c r="B516" i="61"/>
  <c r="B517" i="61"/>
  <c r="B518" i="61"/>
  <c r="B519" i="61"/>
  <c r="B520" i="61"/>
  <c r="B521" i="61"/>
  <c r="B522" i="61"/>
  <c r="B523" i="61"/>
  <c r="B524" i="61"/>
  <c r="B525" i="61"/>
  <c r="B526" i="61"/>
  <c r="B527" i="61"/>
  <c r="B528" i="61"/>
  <c r="B529" i="61"/>
  <c r="B530" i="61"/>
  <c r="B531" i="61"/>
  <c r="B532" i="61"/>
  <c r="B533" i="61"/>
  <c r="B534" i="61"/>
  <c r="B535" i="61"/>
  <c r="B536" i="61"/>
  <c r="B537" i="61"/>
  <c r="B538" i="61"/>
  <c r="B539" i="61"/>
  <c r="B540" i="61"/>
  <c r="B541" i="61"/>
  <c r="B542" i="61"/>
  <c r="B543" i="61"/>
  <c r="B544" i="61"/>
  <c r="B545" i="61"/>
  <c r="B546" i="61"/>
  <c r="B547" i="61"/>
  <c r="B548" i="61"/>
  <c r="B549" i="61"/>
  <c r="B550" i="61"/>
  <c r="B551" i="61"/>
  <c r="B552" i="61"/>
  <c r="B553" i="61"/>
  <c r="B554" i="61"/>
  <c r="B555" i="61"/>
  <c r="B556" i="61"/>
  <c r="B557" i="61"/>
  <c r="B558" i="61"/>
  <c r="B559" i="61"/>
  <c r="B560" i="61"/>
  <c r="B561" i="61"/>
  <c r="B562" i="61"/>
  <c r="B563" i="61"/>
  <c r="B564" i="61"/>
  <c r="B565" i="61"/>
  <c r="B566" i="61"/>
  <c r="B567" i="61"/>
  <c r="B568" i="61"/>
  <c r="B569" i="61"/>
  <c r="B570" i="61"/>
  <c r="B571" i="61"/>
  <c r="B572" i="61"/>
  <c r="B573" i="61"/>
  <c r="B574" i="61"/>
  <c r="B575" i="61"/>
  <c r="B576" i="61"/>
  <c r="B577" i="61"/>
  <c r="B578" i="61"/>
  <c r="B579" i="61"/>
  <c r="B580" i="61"/>
  <c r="B581" i="61"/>
  <c r="B582" i="61"/>
  <c r="B583" i="61"/>
  <c r="B584" i="61"/>
  <c r="B585" i="61"/>
  <c r="B586" i="61"/>
  <c r="B587" i="61"/>
  <c r="B588" i="61"/>
  <c r="B589" i="61"/>
  <c r="B590" i="61"/>
  <c r="B591" i="61"/>
  <c r="B592" i="61"/>
  <c r="B593" i="61"/>
  <c r="B594" i="61"/>
  <c r="B595" i="61"/>
  <c r="B596" i="61"/>
  <c r="B597" i="61"/>
  <c r="B598" i="61"/>
  <c r="B599" i="61"/>
  <c r="B600" i="61"/>
  <c r="B601" i="61"/>
  <c r="B602" i="61"/>
  <c r="B603" i="61"/>
  <c r="B604" i="61"/>
  <c r="B605" i="61"/>
  <c r="B606" i="61"/>
  <c r="B607" i="61"/>
  <c r="B608" i="61"/>
  <c r="B609" i="61"/>
  <c r="B610" i="61"/>
  <c r="B611" i="61"/>
  <c r="B612" i="61"/>
  <c r="B613" i="61"/>
  <c r="B614" i="61"/>
  <c r="B615" i="61"/>
  <c r="B616" i="61"/>
  <c r="B617" i="61"/>
  <c r="B618" i="61"/>
  <c r="B619" i="61"/>
  <c r="B620" i="61"/>
  <c r="B621" i="61"/>
  <c r="B622" i="61"/>
  <c r="B623" i="61"/>
  <c r="B624" i="61"/>
  <c r="B625" i="61"/>
  <c r="B626" i="61"/>
  <c r="B627" i="61"/>
  <c r="B628" i="61"/>
  <c r="B629" i="61"/>
  <c r="B630" i="61"/>
  <c r="B631" i="61"/>
  <c r="B632" i="61"/>
  <c r="B633" i="61"/>
  <c r="B634" i="61"/>
  <c r="B635" i="61"/>
  <c r="B636" i="61"/>
  <c r="B637" i="61"/>
  <c r="B638" i="61"/>
  <c r="B639" i="61"/>
  <c r="B640" i="61"/>
  <c r="B641" i="61"/>
  <c r="B642" i="61"/>
  <c r="B643" i="61"/>
  <c r="B644" i="61"/>
  <c r="B645" i="61"/>
  <c r="B646" i="61"/>
  <c r="B647" i="61"/>
  <c r="B648" i="61"/>
  <c r="B649" i="61"/>
  <c r="B650" i="61"/>
  <c r="B651" i="61"/>
  <c r="B652" i="61"/>
  <c r="B653" i="61"/>
  <c r="B654" i="61"/>
  <c r="B655" i="61"/>
  <c r="B656" i="61"/>
  <c r="B657" i="61"/>
  <c r="B658" i="61"/>
  <c r="B659" i="61"/>
  <c r="B660" i="61"/>
  <c r="B661" i="61"/>
  <c r="B662" i="61"/>
  <c r="B663" i="61"/>
  <c r="B664" i="61"/>
  <c r="B665" i="61"/>
  <c r="B666" i="61"/>
  <c r="B667" i="61"/>
  <c r="B668" i="61"/>
  <c r="B669" i="61"/>
  <c r="B670" i="61"/>
  <c r="B671" i="61"/>
  <c r="B672" i="61"/>
  <c r="B673" i="61"/>
  <c r="B674" i="61"/>
  <c r="B675" i="61"/>
  <c r="B676" i="61"/>
  <c r="B677" i="61"/>
  <c r="B678" i="61"/>
  <c r="B679" i="61"/>
  <c r="B680" i="61"/>
  <c r="B681" i="61"/>
  <c r="B682" i="61"/>
  <c r="B683" i="61"/>
  <c r="B684" i="61"/>
  <c r="B685" i="61"/>
  <c r="B686" i="61"/>
  <c r="B687" i="61"/>
  <c r="B688" i="61"/>
  <c r="B689" i="61"/>
  <c r="B690" i="61"/>
  <c r="B691" i="61"/>
  <c r="B692" i="61"/>
  <c r="B693" i="61"/>
  <c r="B694" i="61"/>
  <c r="B695" i="61"/>
  <c r="B696" i="61"/>
  <c r="B697" i="61"/>
  <c r="B698" i="61"/>
  <c r="B699" i="61"/>
  <c r="B700" i="61"/>
  <c r="B701" i="61"/>
  <c r="B702" i="61"/>
  <c r="B703" i="61"/>
  <c r="B704" i="61"/>
  <c r="B705" i="61"/>
  <c r="B706" i="61"/>
  <c r="B707" i="61"/>
  <c r="B708" i="61"/>
  <c r="B709" i="61"/>
  <c r="B710" i="61"/>
  <c r="B711" i="61"/>
  <c r="B712" i="61"/>
  <c r="B713" i="61"/>
  <c r="B714" i="61"/>
  <c r="B715" i="61"/>
  <c r="B716" i="61"/>
  <c r="B717" i="61"/>
  <c r="B718" i="61"/>
  <c r="B719" i="61"/>
  <c r="B720" i="61"/>
  <c r="B721" i="61"/>
  <c r="B722" i="61"/>
  <c r="B723" i="61"/>
  <c r="B724" i="61"/>
  <c r="B725" i="61"/>
  <c r="B726" i="61"/>
  <c r="B727" i="61"/>
  <c r="B728" i="61"/>
  <c r="B729" i="61"/>
  <c r="B730" i="61"/>
  <c r="B731" i="61"/>
  <c r="B732" i="61"/>
  <c r="B733" i="61"/>
  <c r="B734" i="61"/>
  <c r="B735" i="61"/>
  <c r="B736" i="61"/>
  <c r="B737" i="61"/>
  <c r="B738" i="61"/>
  <c r="B739" i="61"/>
  <c r="B740" i="61"/>
  <c r="B741" i="61"/>
  <c r="B742" i="61"/>
  <c r="B743" i="61"/>
  <c r="B744" i="61"/>
  <c r="B745" i="61"/>
  <c r="B746" i="61"/>
  <c r="B747" i="61"/>
  <c r="B748" i="61"/>
  <c r="B749" i="61"/>
  <c r="B750" i="61"/>
  <c r="B751" i="61"/>
  <c r="B752" i="61"/>
  <c r="B753" i="61"/>
  <c r="B754" i="61"/>
  <c r="B755" i="61"/>
  <c r="B756" i="61"/>
  <c r="B757" i="61"/>
  <c r="B758" i="61"/>
  <c r="B759" i="61"/>
  <c r="B760" i="61"/>
  <c r="B761" i="61"/>
  <c r="B762" i="61"/>
  <c r="B763" i="61"/>
  <c r="B764" i="61"/>
  <c r="B765" i="61"/>
  <c r="B766" i="61"/>
  <c r="B767" i="61"/>
  <c r="B768" i="61"/>
  <c r="B769" i="61"/>
  <c r="B770" i="61"/>
  <c r="B771" i="61"/>
  <c r="B772" i="61"/>
  <c r="B773" i="61"/>
  <c r="B774" i="61"/>
  <c r="B775" i="61"/>
  <c r="B776" i="61"/>
  <c r="B777" i="61"/>
  <c r="B778" i="61"/>
  <c r="B779" i="61"/>
  <c r="B780" i="61"/>
  <c r="B781" i="61"/>
  <c r="B782" i="61"/>
  <c r="B783" i="61"/>
  <c r="B784" i="61"/>
  <c r="B785" i="61"/>
  <c r="B786" i="61"/>
  <c r="B787" i="61"/>
  <c r="B788" i="61"/>
  <c r="B789" i="61"/>
  <c r="B790" i="61"/>
  <c r="B791" i="61"/>
  <c r="B792" i="61"/>
  <c r="B793" i="61"/>
  <c r="B794" i="61"/>
  <c r="B795" i="61"/>
  <c r="B796" i="61"/>
  <c r="B797" i="61"/>
  <c r="B798" i="61"/>
  <c r="B799" i="61"/>
  <c r="B800" i="61"/>
  <c r="B801" i="61"/>
  <c r="B802" i="61"/>
  <c r="B803" i="61"/>
  <c r="B804" i="61"/>
  <c r="B805" i="61"/>
  <c r="B806" i="61"/>
  <c r="B807" i="61"/>
  <c r="B808" i="61"/>
  <c r="B809" i="61"/>
  <c r="B810" i="61"/>
  <c r="B811" i="61"/>
  <c r="B812" i="61"/>
  <c r="B813" i="61"/>
  <c r="B814" i="61"/>
  <c r="B815" i="61"/>
  <c r="B816" i="61"/>
  <c r="B817" i="61"/>
  <c r="B818" i="61"/>
  <c r="B819" i="61"/>
  <c r="B820" i="61"/>
  <c r="B821" i="61"/>
  <c r="B822" i="61"/>
  <c r="B823" i="61"/>
  <c r="B824" i="61"/>
  <c r="B825" i="61"/>
  <c r="B826" i="61"/>
  <c r="B827" i="61"/>
  <c r="B828" i="61"/>
  <c r="B829" i="61"/>
  <c r="B830" i="61"/>
  <c r="B831" i="61"/>
  <c r="B832" i="61"/>
  <c r="B833" i="61"/>
  <c r="B834" i="61"/>
  <c r="B835" i="61"/>
  <c r="B836" i="61"/>
  <c r="B837" i="61"/>
  <c r="B838" i="61"/>
  <c r="B839" i="61"/>
  <c r="B840" i="61"/>
  <c r="B841" i="61"/>
  <c r="B842" i="61"/>
  <c r="B843" i="61"/>
  <c r="B844" i="61"/>
  <c r="B845" i="61"/>
  <c r="B846" i="61"/>
  <c r="B847" i="61"/>
  <c r="B848" i="61"/>
  <c r="B849" i="61"/>
  <c r="B850" i="61"/>
  <c r="B851" i="61"/>
  <c r="B852" i="61"/>
  <c r="B853" i="61"/>
  <c r="B854" i="61"/>
  <c r="B855" i="61"/>
  <c r="B856" i="61"/>
  <c r="B857" i="61"/>
  <c r="B858" i="61"/>
  <c r="B859" i="61"/>
  <c r="B860" i="61"/>
  <c r="B861" i="61"/>
  <c r="B862" i="61"/>
  <c r="B863" i="61"/>
  <c r="B864" i="61"/>
  <c r="B865" i="61"/>
  <c r="B866" i="61"/>
  <c r="B867" i="61"/>
  <c r="B868" i="61"/>
  <c r="B869" i="61"/>
  <c r="B870" i="61"/>
  <c r="B871" i="61"/>
  <c r="B872" i="61"/>
  <c r="B873" i="61"/>
  <c r="B874" i="61"/>
  <c r="B875" i="61"/>
  <c r="B876" i="61"/>
  <c r="B877" i="61"/>
  <c r="B878" i="61"/>
  <c r="B879" i="61"/>
  <c r="B880" i="61"/>
  <c r="B881" i="61"/>
  <c r="B882" i="61"/>
  <c r="B883" i="61"/>
  <c r="B884" i="61"/>
  <c r="B885" i="61"/>
  <c r="B886" i="61"/>
  <c r="B887" i="61"/>
  <c r="B888" i="61"/>
  <c r="B889" i="61"/>
  <c r="B890" i="61"/>
  <c r="B891" i="61"/>
  <c r="B892" i="61"/>
  <c r="B893" i="61"/>
  <c r="B894" i="61"/>
  <c r="B895" i="61"/>
  <c r="B896" i="61"/>
  <c r="B897" i="61"/>
  <c r="B898" i="61"/>
  <c r="B899" i="61"/>
  <c r="B900" i="61"/>
  <c r="B901" i="61"/>
  <c r="B902" i="61"/>
  <c r="B903" i="61"/>
  <c r="B904" i="61"/>
  <c r="B905" i="61"/>
  <c r="B906" i="61"/>
  <c r="B907" i="61"/>
  <c r="B908" i="61"/>
  <c r="B909" i="61"/>
  <c r="B910" i="61"/>
  <c r="B911" i="61"/>
  <c r="B912" i="61"/>
  <c r="B913" i="61"/>
  <c r="B914" i="61"/>
  <c r="B915" i="61"/>
  <c r="B916" i="61"/>
  <c r="B917" i="61"/>
  <c r="B918" i="61"/>
  <c r="B919" i="61"/>
  <c r="B920" i="61"/>
  <c r="B921" i="61"/>
  <c r="B922" i="61"/>
  <c r="B923" i="61"/>
  <c r="B924" i="61"/>
  <c r="B925" i="61"/>
  <c r="B926" i="61"/>
  <c r="B927" i="61"/>
  <c r="B928" i="61"/>
  <c r="B929" i="61"/>
  <c r="B930" i="61"/>
  <c r="B931" i="61"/>
  <c r="B932" i="61"/>
  <c r="B933" i="61"/>
  <c r="B934" i="61"/>
  <c r="B935" i="61"/>
  <c r="B936" i="61"/>
  <c r="B937" i="61"/>
  <c r="B938" i="61"/>
  <c r="B939" i="61"/>
  <c r="B940" i="61"/>
  <c r="B941" i="61"/>
  <c r="B942" i="61"/>
  <c r="B943" i="61"/>
  <c r="B944" i="61"/>
  <c r="B945" i="61"/>
  <c r="B946" i="61"/>
  <c r="B947" i="61"/>
  <c r="B948" i="61"/>
  <c r="B949" i="61"/>
  <c r="B950" i="61"/>
  <c r="B951" i="61"/>
  <c r="B952" i="61"/>
  <c r="B953" i="61"/>
  <c r="B954" i="61"/>
  <c r="B955" i="61"/>
  <c r="B956" i="61"/>
  <c r="B957" i="61"/>
  <c r="B958" i="61"/>
  <c r="B959" i="61"/>
  <c r="B960" i="61"/>
  <c r="B961" i="61"/>
  <c r="B962" i="61"/>
  <c r="B963" i="61"/>
  <c r="B964" i="61"/>
  <c r="B965" i="61"/>
  <c r="B966" i="61"/>
  <c r="B967" i="61"/>
  <c r="B968" i="61"/>
  <c r="B969" i="61"/>
  <c r="B970" i="61"/>
  <c r="B971" i="61"/>
  <c r="B972" i="61"/>
  <c r="B973" i="61"/>
  <c r="B974" i="61"/>
  <c r="B975" i="61"/>
  <c r="B976" i="61"/>
  <c r="B977" i="61"/>
  <c r="B978" i="61"/>
  <c r="B979" i="61"/>
  <c r="B980" i="61"/>
  <c r="B981" i="61"/>
  <c r="B982" i="61"/>
  <c r="B983" i="61"/>
  <c r="B984" i="61"/>
  <c r="B985" i="61"/>
  <c r="B986" i="61"/>
  <c r="B987" i="61"/>
  <c r="B988" i="61"/>
  <c r="B989" i="61"/>
  <c r="B990" i="61"/>
  <c r="B991" i="61"/>
  <c r="B992" i="61"/>
  <c r="B993" i="61"/>
  <c r="B994" i="61"/>
  <c r="B995" i="61"/>
  <c r="B996" i="61"/>
  <c r="B997" i="61"/>
  <c r="B998" i="61"/>
  <c r="B999" i="61"/>
  <c r="B1000" i="61"/>
  <c r="B1001" i="61"/>
  <c r="B1002" i="61"/>
  <c r="B1003" i="61"/>
  <c r="B1004" i="61"/>
  <c r="B1005" i="61"/>
  <c r="B1006" i="61"/>
  <c r="B12" i="60"/>
  <c r="B14" i="60"/>
  <c r="B16" i="60"/>
  <c r="B17" i="60"/>
  <c r="B18" i="60"/>
  <c r="B19" i="60"/>
  <c r="B21" i="60"/>
  <c r="B22" i="60"/>
  <c r="B23" i="60"/>
  <c r="B24" i="60"/>
  <c r="D6" i="64"/>
  <c r="M10" i="63"/>
  <c r="M12" i="63"/>
  <c r="M14" i="63"/>
  <c r="M15" i="63"/>
  <c r="M16" i="63"/>
  <c r="M20" i="63"/>
  <c r="M24" i="63"/>
  <c r="M29" i="63"/>
  <c r="M34" i="63"/>
  <c r="M40" i="63"/>
  <c r="M45" i="63"/>
  <c r="M48" i="63"/>
  <c r="M50" i="63"/>
  <c r="M52" i="63"/>
  <c r="M56" i="63"/>
  <c r="M61" i="63"/>
  <c r="M64" i="63"/>
  <c r="M68" i="63"/>
  <c r="M72" i="63"/>
  <c r="M73" i="63"/>
  <c r="M76" i="63"/>
  <c r="M77" i="63"/>
  <c r="M78" i="63"/>
  <c r="M79" i="63"/>
  <c r="M80" i="63"/>
  <c r="M81" i="63"/>
  <c r="M82" i="63"/>
  <c r="M83" i="63"/>
  <c r="M84" i="63"/>
  <c r="M85" i="63"/>
  <c r="M86" i="63"/>
  <c r="M87" i="63"/>
  <c r="M88" i="63"/>
  <c r="M89" i="63"/>
  <c r="M90" i="63"/>
  <c r="M91" i="63"/>
  <c r="M92" i="63"/>
  <c r="M93" i="63"/>
  <c r="M94" i="63"/>
  <c r="M95" i="63"/>
  <c r="M96" i="63"/>
  <c r="M97" i="63"/>
  <c r="M98" i="63"/>
  <c r="M99" i="63"/>
  <c r="M100" i="63"/>
  <c r="M101" i="63"/>
  <c r="M102" i="63"/>
  <c r="M103" i="63"/>
  <c r="M104" i="63"/>
  <c r="M105" i="63"/>
  <c r="M106" i="63"/>
  <c r="M107" i="63"/>
  <c r="M108" i="63"/>
  <c r="M109" i="63"/>
  <c r="M110" i="63"/>
  <c r="M111" i="63"/>
  <c r="M112" i="63"/>
  <c r="M113" i="63"/>
  <c r="M114" i="63"/>
  <c r="M115" i="63"/>
  <c r="M116" i="63"/>
  <c r="M117" i="63"/>
  <c r="M118" i="63"/>
  <c r="M119" i="63"/>
  <c r="M120" i="63"/>
  <c r="M121" i="63"/>
  <c r="M122" i="63"/>
  <c r="M123" i="63"/>
  <c r="M124" i="63"/>
  <c r="M125" i="63"/>
  <c r="M126" i="63"/>
  <c r="M127" i="63"/>
  <c r="M128" i="63"/>
  <c r="M129" i="63"/>
  <c r="M130" i="63"/>
  <c r="M131" i="63"/>
  <c r="M132" i="63"/>
  <c r="M133" i="63"/>
  <c r="M134" i="63"/>
  <c r="M135" i="63"/>
  <c r="M136" i="63"/>
  <c r="M137" i="63"/>
  <c r="M138" i="63"/>
  <c r="M139" i="63"/>
  <c r="M140" i="63"/>
  <c r="M141" i="63"/>
  <c r="M142" i="63"/>
  <c r="M143" i="63"/>
  <c r="M144" i="63"/>
  <c r="M145" i="63"/>
  <c r="M146" i="63"/>
  <c r="M147" i="63"/>
  <c r="M148" i="63"/>
  <c r="M149" i="63"/>
  <c r="M150" i="63"/>
  <c r="M151" i="63"/>
  <c r="M152" i="63"/>
  <c r="M153" i="63"/>
  <c r="M154" i="63"/>
  <c r="M155" i="63"/>
  <c r="M156" i="63"/>
  <c r="M157" i="63"/>
  <c r="M158" i="63"/>
  <c r="M159" i="63"/>
  <c r="M160" i="63"/>
  <c r="M161" i="63"/>
  <c r="M162" i="63"/>
  <c r="M163" i="63"/>
  <c r="M164" i="63"/>
  <c r="M165" i="63"/>
  <c r="M166" i="63"/>
  <c r="M167" i="63"/>
  <c r="M168" i="63"/>
  <c r="M169" i="63"/>
  <c r="M170" i="63"/>
  <c r="M171" i="63"/>
  <c r="M172" i="63"/>
  <c r="M173" i="63"/>
  <c r="M174" i="63"/>
  <c r="M175" i="63"/>
  <c r="M176" i="63"/>
  <c r="M177" i="63"/>
  <c r="M178" i="63"/>
  <c r="M179" i="63"/>
  <c r="M180" i="63"/>
  <c r="M181" i="63"/>
  <c r="M182" i="63"/>
  <c r="M183" i="63"/>
  <c r="M184" i="63"/>
  <c r="M185" i="63"/>
  <c r="M186" i="63"/>
  <c r="M187" i="63"/>
  <c r="M188" i="63"/>
  <c r="M189" i="63"/>
  <c r="M190" i="63"/>
  <c r="M191" i="63"/>
  <c r="M192" i="63"/>
  <c r="M193" i="63"/>
  <c r="M194" i="63"/>
  <c r="M195" i="63"/>
  <c r="M196" i="63"/>
  <c r="M197" i="63"/>
  <c r="M198" i="63"/>
  <c r="M199" i="63"/>
  <c r="M200" i="63"/>
  <c r="M201" i="63"/>
  <c r="M202" i="63"/>
  <c r="M203" i="63"/>
  <c r="M204" i="63"/>
  <c r="M205" i="63"/>
  <c r="M206" i="63"/>
  <c r="M207" i="63"/>
  <c r="M208" i="63"/>
  <c r="M209" i="63"/>
  <c r="M210" i="63"/>
  <c r="M211" i="63"/>
  <c r="M212" i="63"/>
  <c r="M213" i="63"/>
  <c r="M214" i="63"/>
  <c r="M215" i="63"/>
  <c r="M216" i="63"/>
  <c r="M217" i="63"/>
  <c r="M218" i="63"/>
  <c r="M219" i="63"/>
  <c r="M220" i="63"/>
  <c r="M221" i="63"/>
  <c r="M222" i="63"/>
  <c r="M223" i="63"/>
  <c r="M224" i="63"/>
  <c r="M225" i="63"/>
  <c r="M226" i="63"/>
  <c r="M227" i="63"/>
  <c r="M228" i="63"/>
  <c r="M229" i="63"/>
  <c r="M230" i="63"/>
  <c r="M231" i="63"/>
  <c r="M232" i="63"/>
  <c r="M233" i="63"/>
  <c r="M234" i="63"/>
  <c r="M235" i="63"/>
  <c r="M236" i="63"/>
  <c r="M237" i="63"/>
  <c r="M238" i="63"/>
  <c r="M239" i="63"/>
  <c r="M240" i="63"/>
  <c r="M241" i="63"/>
  <c r="M242" i="63"/>
  <c r="M243" i="63"/>
  <c r="M244" i="63"/>
  <c r="M245" i="63"/>
  <c r="M246" i="63"/>
  <c r="M247" i="63"/>
  <c r="M248" i="63"/>
  <c r="M249" i="63"/>
  <c r="M250" i="63"/>
  <c r="M251" i="63"/>
  <c r="M252" i="63"/>
  <c r="M253" i="63"/>
  <c r="M254" i="63"/>
  <c r="M255" i="63"/>
  <c r="M256" i="63"/>
  <c r="M257" i="63"/>
  <c r="M258" i="63"/>
  <c r="M259" i="63"/>
  <c r="M260" i="63"/>
  <c r="M261" i="63"/>
  <c r="M262" i="63"/>
  <c r="M263" i="63"/>
  <c r="M264" i="63"/>
  <c r="M265" i="63"/>
  <c r="M266" i="63"/>
  <c r="M267" i="63"/>
  <c r="M268" i="63"/>
  <c r="M269" i="63"/>
  <c r="M270" i="63"/>
  <c r="M271" i="63"/>
  <c r="M272" i="63"/>
  <c r="M273" i="63"/>
  <c r="M274" i="63"/>
  <c r="M275" i="63"/>
  <c r="M276" i="63"/>
  <c r="M277" i="63"/>
  <c r="M278" i="63"/>
  <c r="M279" i="63"/>
  <c r="M280" i="63"/>
  <c r="M281" i="63"/>
  <c r="M282" i="63"/>
  <c r="M283" i="63"/>
  <c r="M284" i="63"/>
  <c r="M285" i="63"/>
  <c r="M286" i="63"/>
  <c r="M287" i="63"/>
  <c r="M288" i="63"/>
  <c r="M289" i="63"/>
  <c r="M290" i="63"/>
  <c r="M291" i="63"/>
  <c r="M292" i="63"/>
  <c r="M293" i="63"/>
  <c r="M294" i="63"/>
  <c r="M295" i="63"/>
  <c r="M296" i="63"/>
  <c r="M297" i="63"/>
  <c r="M298" i="63"/>
  <c r="M299" i="63"/>
  <c r="M300" i="63"/>
  <c r="M301" i="63"/>
  <c r="M302" i="63"/>
  <c r="M303" i="63"/>
  <c r="M304" i="63"/>
  <c r="M305" i="63"/>
  <c r="M306" i="63"/>
  <c r="M307" i="63"/>
  <c r="M308" i="63"/>
  <c r="M309" i="63"/>
  <c r="M310" i="63"/>
  <c r="M311" i="63"/>
  <c r="M312" i="63"/>
  <c r="M313" i="63"/>
  <c r="M314" i="63"/>
  <c r="M315" i="63"/>
  <c r="M316" i="63"/>
  <c r="M317" i="63"/>
  <c r="M318" i="63"/>
  <c r="M319" i="63"/>
  <c r="M320" i="63"/>
  <c r="M321" i="63"/>
  <c r="M322" i="63"/>
  <c r="M323" i="63"/>
  <c r="M324" i="63"/>
  <c r="M325" i="63"/>
  <c r="M326" i="63"/>
  <c r="M327" i="63"/>
  <c r="M328" i="63"/>
  <c r="M329" i="63"/>
  <c r="M330" i="63"/>
  <c r="M331" i="63"/>
  <c r="M332" i="63"/>
  <c r="M333" i="63"/>
  <c r="M334" i="63"/>
  <c r="M335" i="63"/>
  <c r="M336" i="63"/>
  <c r="M337" i="63"/>
  <c r="M338" i="63"/>
  <c r="M339" i="63"/>
  <c r="M340" i="63"/>
  <c r="M341" i="63"/>
  <c r="M342" i="63"/>
  <c r="M343" i="63"/>
  <c r="M344" i="63"/>
  <c r="M345" i="63"/>
  <c r="M346" i="63"/>
  <c r="M347" i="63"/>
  <c r="M348" i="63"/>
  <c r="M349" i="63"/>
  <c r="M350" i="63"/>
  <c r="M351" i="63"/>
  <c r="M352" i="63"/>
  <c r="M353" i="63"/>
  <c r="M354" i="63"/>
  <c r="M355" i="63"/>
  <c r="M356" i="63"/>
  <c r="M357" i="63"/>
  <c r="M358" i="63"/>
  <c r="M359" i="63"/>
  <c r="M360" i="63"/>
  <c r="M361" i="63"/>
  <c r="M362" i="63"/>
  <c r="M363" i="63"/>
  <c r="M364" i="63"/>
  <c r="M365" i="63"/>
  <c r="M366" i="63"/>
  <c r="M367" i="63"/>
  <c r="M368" i="63"/>
  <c r="M369" i="63"/>
  <c r="M370" i="63"/>
  <c r="M371" i="63"/>
  <c r="M372" i="63"/>
  <c r="M373" i="63"/>
  <c r="M374" i="63"/>
  <c r="M375" i="63"/>
  <c r="M376" i="63"/>
  <c r="M377" i="63"/>
  <c r="M378" i="63"/>
  <c r="M379" i="63"/>
  <c r="M380" i="63"/>
  <c r="M381" i="63"/>
  <c r="M382" i="63"/>
  <c r="M383" i="63"/>
  <c r="M384" i="63"/>
  <c r="M385" i="63"/>
  <c r="M386" i="63"/>
  <c r="M387" i="63"/>
  <c r="M388" i="63"/>
  <c r="M389" i="63"/>
  <c r="M390" i="63"/>
  <c r="M391" i="63"/>
  <c r="M392" i="63"/>
  <c r="M393" i="63"/>
  <c r="M394" i="63"/>
  <c r="M395" i="63"/>
  <c r="M396" i="63"/>
  <c r="M397" i="63"/>
  <c r="M398" i="63"/>
  <c r="M399" i="63"/>
  <c r="M400" i="63"/>
  <c r="M401" i="63"/>
  <c r="M402" i="63"/>
  <c r="M403" i="63"/>
  <c r="M404" i="63"/>
  <c r="M405" i="63"/>
  <c r="M406" i="63"/>
  <c r="M407" i="63"/>
  <c r="M408" i="63"/>
  <c r="M409" i="63"/>
  <c r="M410" i="63"/>
  <c r="M411" i="63"/>
  <c r="M412" i="63"/>
  <c r="M413" i="63"/>
  <c r="M414" i="63"/>
  <c r="M415" i="63"/>
  <c r="M416" i="63"/>
  <c r="M417" i="63"/>
  <c r="M418" i="63"/>
  <c r="M419" i="63"/>
  <c r="M420" i="63"/>
  <c r="M421" i="63"/>
  <c r="M422" i="63"/>
  <c r="M423" i="63"/>
  <c r="M424" i="63"/>
  <c r="M425" i="63"/>
  <c r="M426" i="63"/>
  <c r="M427" i="63"/>
  <c r="M428" i="63"/>
  <c r="M429" i="63"/>
  <c r="M430" i="63"/>
  <c r="M431" i="63"/>
  <c r="M432" i="63"/>
  <c r="M433" i="63"/>
  <c r="M434" i="63"/>
  <c r="M435" i="63"/>
  <c r="M436" i="63"/>
  <c r="M437" i="63"/>
  <c r="M438" i="63"/>
  <c r="M439" i="63"/>
  <c r="M440" i="63"/>
  <c r="M441" i="63"/>
  <c r="M442" i="63"/>
  <c r="M443" i="63"/>
  <c r="M444" i="63"/>
  <c r="M445" i="63"/>
  <c r="M446" i="63"/>
  <c r="M447" i="63"/>
  <c r="M448" i="63"/>
  <c r="M449" i="63"/>
  <c r="M450" i="63"/>
  <c r="M451" i="63"/>
  <c r="M452" i="63"/>
  <c r="M453" i="63"/>
  <c r="M454" i="63"/>
  <c r="M455" i="63"/>
  <c r="M456" i="63"/>
  <c r="M457" i="63"/>
  <c r="M458" i="63"/>
  <c r="M459" i="63"/>
  <c r="M460" i="63"/>
  <c r="M461" i="63"/>
  <c r="M462" i="63"/>
  <c r="M463" i="63"/>
  <c r="M464" i="63"/>
  <c r="M465" i="63"/>
  <c r="M466" i="63"/>
  <c r="M467" i="63"/>
  <c r="M468" i="63"/>
  <c r="M469" i="63"/>
  <c r="M470" i="63"/>
  <c r="M471" i="63"/>
  <c r="M472" i="63"/>
  <c r="M473" i="63"/>
  <c r="M474" i="63"/>
  <c r="M475" i="63"/>
  <c r="M476" i="63"/>
  <c r="M477" i="63"/>
  <c r="M478" i="63"/>
  <c r="M479" i="63"/>
  <c r="M480" i="63"/>
  <c r="M481" i="63"/>
  <c r="M482" i="63"/>
  <c r="M483" i="63"/>
  <c r="M484" i="63"/>
  <c r="M485" i="63"/>
  <c r="M486" i="63"/>
  <c r="M487" i="63"/>
  <c r="M488" i="63"/>
  <c r="M489" i="63"/>
  <c r="M490" i="63"/>
  <c r="M491" i="63"/>
  <c r="M492" i="63"/>
  <c r="M493" i="63"/>
  <c r="M494" i="63"/>
  <c r="M495" i="63"/>
  <c r="M496" i="63"/>
  <c r="M497" i="63"/>
  <c r="M498" i="63"/>
  <c r="M499" i="63"/>
  <c r="M500" i="63"/>
  <c r="M501" i="63"/>
  <c r="M502" i="63"/>
  <c r="M503" i="63"/>
  <c r="M504" i="63"/>
  <c r="M505" i="63"/>
  <c r="M506" i="63"/>
  <c r="M507" i="63"/>
  <c r="M508" i="63"/>
  <c r="M509" i="63"/>
  <c r="M510" i="63"/>
  <c r="M511" i="63"/>
  <c r="M512" i="63"/>
  <c r="M513" i="63"/>
  <c r="M514" i="63"/>
  <c r="M515" i="63"/>
  <c r="M516" i="63"/>
  <c r="M517" i="63"/>
  <c r="M518" i="63"/>
  <c r="M519" i="63"/>
  <c r="M520" i="63"/>
  <c r="M521" i="63"/>
  <c r="M522" i="63"/>
  <c r="M523" i="63"/>
  <c r="M524" i="63"/>
  <c r="M525" i="63"/>
  <c r="M526" i="63"/>
  <c r="M527" i="63"/>
  <c r="M528" i="63"/>
  <c r="M529" i="63"/>
  <c r="M530" i="63"/>
  <c r="M531" i="63"/>
  <c r="M532" i="63"/>
  <c r="M533" i="63"/>
  <c r="M534" i="63"/>
  <c r="M535" i="63"/>
  <c r="M536" i="63"/>
  <c r="M537" i="63"/>
  <c r="M538" i="63"/>
  <c r="M539" i="63"/>
  <c r="M540" i="63"/>
  <c r="M541" i="63"/>
  <c r="M542" i="63"/>
  <c r="M543" i="63"/>
  <c r="M544" i="63"/>
  <c r="M545" i="63"/>
  <c r="M546" i="63"/>
  <c r="M547" i="63"/>
  <c r="M548" i="63"/>
  <c r="M549" i="63"/>
  <c r="M550" i="63"/>
  <c r="M551" i="63"/>
  <c r="M552" i="63"/>
  <c r="M553" i="63"/>
  <c r="M554" i="63"/>
  <c r="M555" i="63"/>
  <c r="M556" i="63"/>
  <c r="M557" i="63"/>
  <c r="M558" i="63"/>
  <c r="M559" i="63"/>
  <c r="M560" i="63"/>
  <c r="M561" i="63"/>
  <c r="M562" i="63"/>
  <c r="M563" i="63"/>
  <c r="M564" i="63"/>
  <c r="M565" i="63"/>
  <c r="M566" i="63"/>
  <c r="M567" i="63"/>
  <c r="M568" i="63"/>
  <c r="M569" i="63"/>
  <c r="M570" i="63"/>
  <c r="M571" i="63"/>
  <c r="M572" i="63"/>
  <c r="M573" i="63"/>
  <c r="M574" i="63"/>
  <c r="M575" i="63"/>
  <c r="M576" i="63"/>
  <c r="M577" i="63"/>
  <c r="M578" i="63"/>
  <c r="M579" i="63"/>
  <c r="M580" i="63"/>
  <c r="M581" i="63"/>
  <c r="M582" i="63"/>
  <c r="M583" i="63"/>
  <c r="M584" i="63"/>
  <c r="M585" i="63"/>
  <c r="M586" i="63"/>
  <c r="M587" i="63"/>
  <c r="M588" i="63"/>
  <c r="M589" i="63"/>
  <c r="M590" i="63"/>
  <c r="M591" i="63"/>
  <c r="M592" i="63"/>
  <c r="M593" i="63"/>
  <c r="M594" i="63"/>
  <c r="M595" i="63"/>
  <c r="M596" i="63"/>
  <c r="M597" i="63"/>
  <c r="M598" i="63"/>
  <c r="M599" i="63"/>
  <c r="M600" i="63"/>
  <c r="M601" i="63"/>
  <c r="M602" i="63"/>
  <c r="M603" i="63"/>
  <c r="M604" i="63"/>
  <c r="M605" i="63"/>
  <c r="M606" i="63"/>
  <c r="M607" i="63"/>
  <c r="M608" i="63"/>
  <c r="M609" i="63"/>
  <c r="M610" i="63"/>
  <c r="M611" i="63"/>
  <c r="M612" i="63"/>
  <c r="M613" i="63"/>
  <c r="M614" i="63"/>
  <c r="M615" i="63"/>
  <c r="M616" i="63"/>
  <c r="M617" i="63"/>
  <c r="M618" i="63"/>
  <c r="M619" i="63"/>
  <c r="M620" i="63"/>
  <c r="M621" i="63"/>
  <c r="M622" i="63"/>
  <c r="M623" i="63"/>
  <c r="M624" i="63"/>
  <c r="M625" i="63"/>
  <c r="M626" i="63"/>
  <c r="M627" i="63"/>
  <c r="M628" i="63"/>
  <c r="M629" i="63"/>
  <c r="M630" i="63"/>
  <c r="M631" i="63"/>
  <c r="M632" i="63"/>
  <c r="M633" i="63"/>
  <c r="M634" i="63"/>
  <c r="M635" i="63"/>
  <c r="M636" i="63"/>
  <c r="M637" i="63"/>
  <c r="M638" i="63"/>
  <c r="M639" i="63"/>
  <c r="M640" i="63"/>
  <c r="M641" i="63"/>
  <c r="M642" i="63"/>
  <c r="M643" i="63"/>
  <c r="M644" i="63"/>
  <c r="M645" i="63"/>
  <c r="M646" i="63"/>
  <c r="M647" i="63"/>
  <c r="M648" i="63"/>
  <c r="M649" i="63"/>
  <c r="M650" i="63"/>
  <c r="M651" i="63"/>
  <c r="M652" i="63"/>
  <c r="M653" i="63"/>
  <c r="M654" i="63"/>
  <c r="M655" i="63"/>
  <c r="M656" i="63"/>
  <c r="M657" i="63"/>
  <c r="M658" i="63"/>
  <c r="M659" i="63"/>
  <c r="M660" i="63"/>
  <c r="M661" i="63"/>
  <c r="M662" i="63"/>
  <c r="M663" i="63"/>
  <c r="M664" i="63"/>
  <c r="M665" i="63"/>
  <c r="M666" i="63"/>
  <c r="M667" i="63"/>
  <c r="M668" i="63"/>
  <c r="M669" i="63"/>
  <c r="M670" i="63"/>
  <c r="M671" i="63"/>
  <c r="M672" i="63"/>
  <c r="M673" i="63"/>
  <c r="M674" i="63"/>
  <c r="M675" i="63"/>
  <c r="M676" i="63"/>
  <c r="M677" i="63"/>
  <c r="M678" i="63"/>
  <c r="M679" i="63"/>
  <c r="M680" i="63"/>
  <c r="M681" i="63"/>
  <c r="M682" i="63"/>
  <c r="M683" i="63"/>
  <c r="M684" i="63"/>
  <c r="M685" i="63"/>
  <c r="M686" i="63"/>
  <c r="M687" i="63"/>
  <c r="M688" i="63"/>
  <c r="M689" i="63"/>
  <c r="M690" i="63"/>
  <c r="M691" i="63"/>
  <c r="M692" i="63"/>
  <c r="M693" i="63"/>
  <c r="M694" i="63"/>
  <c r="M695" i="63"/>
  <c r="M696" i="63"/>
  <c r="M697" i="63"/>
  <c r="M698" i="63"/>
  <c r="M699" i="63"/>
  <c r="M700" i="63"/>
  <c r="M701" i="63"/>
  <c r="M702" i="63"/>
  <c r="M703" i="63"/>
  <c r="M704" i="63"/>
  <c r="M705" i="63"/>
  <c r="M706" i="63"/>
  <c r="M707" i="63"/>
  <c r="M708" i="63"/>
  <c r="M709" i="63"/>
  <c r="M710" i="63"/>
  <c r="M711" i="63"/>
  <c r="M712" i="63"/>
  <c r="M713" i="63"/>
  <c r="M714" i="63"/>
  <c r="M715" i="63"/>
  <c r="M716" i="63"/>
  <c r="M717" i="63"/>
  <c r="M718" i="63"/>
  <c r="M719" i="63"/>
  <c r="M720" i="63"/>
  <c r="M721" i="63"/>
  <c r="M722" i="63"/>
  <c r="M723" i="63"/>
  <c r="M724" i="63"/>
  <c r="M725" i="63"/>
  <c r="M726" i="63"/>
  <c r="M727" i="63"/>
  <c r="M728" i="63"/>
  <c r="M729" i="63"/>
  <c r="M730" i="63"/>
  <c r="M731" i="63"/>
  <c r="M732" i="63"/>
  <c r="M733" i="63"/>
  <c r="M734" i="63"/>
  <c r="M735" i="63"/>
  <c r="M736" i="63"/>
  <c r="M737" i="63"/>
  <c r="M738" i="63"/>
  <c r="M739" i="63"/>
  <c r="M740" i="63"/>
  <c r="M741" i="63"/>
  <c r="M742" i="63"/>
  <c r="M743" i="63"/>
  <c r="M744" i="63"/>
  <c r="M745" i="63"/>
  <c r="M746" i="63"/>
  <c r="M747" i="63"/>
  <c r="M748" i="63"/>
  <c r="M749" i="63"/>
  <c r="M750" i="63"/>
  <c r="M751" i="63"/>
  <c r="M752" i="63"/>
  <c r="M753" i="63"/>
  <c r="M754" i="63"/>
  <c r="M755" i="63"/>
  <c r="M756" i="63"/>
  <c r="M757" i="63"/>
  <c r="M758" i="63"/>
  <c r="M759" i="63"/>
  <c r="M760" i="63"/>
  <c r="M761" i="63"/>
  <c r="M762" i="63"/>
  <c r="M763" i="63"/>
  <c r="M764" i="63"/>
  <c r="M765" i="63"/>
  <c r="M766" i="63"/>
  <c r="M767" i="63"/>
  <c r="M768" i="63"/>
  <c r="M769" i="63"/>
  <c r="M770" i="63"/>
  <c r="M771" i="63"/>
  <c r="M772" i="63"/>
  <c r="M773" i="63"/>
  <c r="M774" i="63"/>
  <c r="M775" i="63"/>
  <c r="M776" i="63"/>
  <c r="M777" i="63"/>
  <c r="M778" i="63"/>
  <c r="M779" i="63"/>
  <c r="M780" i="63"/>
  <c r="M781" i="63"/>
  <c r="M782" i="63"/>
  <c r="M783" i="63"/>
  <c r="M784" i="63"/>
  <c r="M785" i="63"/>
  <c r="M786" i="63"/>
  <c r="M787" i="63"/>
  <c r="M788" i="63"/>
  <c r="M789" i="63"/>
  <c r="M790" i="63"/>
  <c r="M791" i="63"/>
  <c r="M792" i="63"/>
  <c r="M793" i="63"/>
  <c r="M794" i="63"/>
  <c r="M795" i="63"/>
  <c r="M796" i="63"/>
  <c r="M797" i="63"/>
  <c r="M798" i="63"/>
  <c r="M799" i="63"/>
  <c r="M800" i="63"/>
  <c r="M801" i="63"/>
  <c r="M802" i="63"/>
  <c r="M803" i="63"/>
  <c r="M804" i="63"/>
  <c r="M805" i="63"/>
  <c r="M806" i="63"/>
  <c r="M807" i="63"/>
  <c r="M808" i="63"/>
  <c r="M809" i="63"/>
  <c r="M810" i="63"/>
  <c r="M811" i="63"/>
  <c r="M812" i="63"/>
  <c r="M813" i="63"/>
  <c r="M814" i="63"/>
  <c r="M815" i="63"/>
  <c r="M816" i="63"/>
  <c r="M817" i="63"/>
  <c r="M818" i="63"/>
  <c r="M819" i="63"/>
  <c r="M820" i="63"/>
  <c r="M821" i="63"/>
  <c r="M822" i="63"/>
  <c r="M823" i="63"/>
  <c r="M824" i="63"/>
  <c r="M825" i="63"/>
  <c r="M826" i="63"/>
  <c r="M827" i="63"/>
  <c r="M828" i="63"/>
  <c r="M829" i="63"/>
  <c r="M830" i="63"/>
  <c r="M831" i="63"/>
  <c r="M832" i="63"/>
  <c r="M833" i="63"/>
  <c r="M834" i="63"/>
  <c r="M835" i="63"/>
  <c r="M836" i="63"/>
  <c r="M837" i="63"/>
  <c r="M838" i="63"/>
  <c r="M839" i="63"/>
  <c r="M840" i="63"/>
  <c r="M841" i="63"/>
  <c r="M842" i="63"/>
  <c r="M843" i="63"/>
  <c r="M844" i="63"/>
  <c r="M845" i="63"/>
  <c r="M846" i="63"/>
  <c r="M847" i="63"/>
  <c r="M848" i="63"/>
  <c r="M849" i="63"/>
  <c r="M850" i="63"/>
  <c r="M851" i="63"/>
  <c r="M852" i="63"/>
  <c r="M853" i="63"/>
  <c r="M854" i="63"/>
  <c r="M855" i="63"/>
  <c r="M856" i="63"/>
  <c r="M857" i="63"/>
  <c r="M858" i="63"/>
  <c r="M859" i="63"/>
  <c r="M860" i="63"/>
  <c r="M861" i="63"/>
  <c r="M862" i="63"/>
  <c r="M863" i="63"/>
  <c r="M864" i="63"/>
  <c r="M865" i="63"/>
  <c r="M866" i="63"/>
  <c r="M867" i="63"/>
  <c r="M868" i="63"/>
  <c r="M869" i="63"/>
  <c r="M870" i="63"/>
  <c r="M871" i="63"/>
  <c r="M872" i="63"/>
  <c r="M873" i="63"/>
  <c r="M874" i="63"/>
  <c r="M875" i="63"/>
  <c r="M876" i="63"/>
  <c r="M877" i="63"/>
  <c r="M878" i="63"/>
  <c r="M879" i="63"/>
  <c r="M880" i="63"/>
  <c r="M881" i="63"/>
  <c r="M882" i="63"/>
  <c r="M883" i="63"/>
  <c r="M884" i="63"/>
  <c r="M885" i="63"/>
  <c r="M886" i="63"/>
  <c r="M887" i="63"/>
  <c r="M888" i="63"/>
  <c r="M889" i="63"/>
  <c r="M890" i="63"/>
  <c r="M891" i="63"/>
  <c r="M892" i="63"/>
  <c r="M893" i="63"/>
  <c r="M894" i="63"/>
  <c r="M895" i="63"/>
  <c r="M896" i="63"/>
  <c r="M897" i="63"/>
  <c r="M898" i="63"/>
  <c r="M899" i="63"/>
  <c r="M900" i="63"/>
  <c r="M901" i="63"/>
  <c r="M902" i="63"/>
  <c r="M903" i="63"/>
  <c r="M904" i="63"/>
  <c r="M905" i="63"/>
  <c r="M906" i="63"/>
  <c r="M907" i="63"/>
  <c r="M908" i="63"/>
  <c r="M909" i="63"/>
  <c r="M910" i="63"/>
  <c r="M911" i="63"/>
  <c r="M912" i="63"/>
  <c r="M913" i="63"/>
  <c r="M914" i="63"/>
  <c r="M915" i="63"/>
  <c r="M916" i="63"/>
  <c r="M917" i="63"/>
  <c r="M918" i="63"/>
  <c r="M919" i="63"/>
  <c r="M920" i="63"/>
  <c r="M921" i="63"/>
  <c r="M922" i="63"/>
  <c r="M923" i="63"/>
  <c r="M924" i="63"/>
  <c r="M925" i="63"/>
  <c r="M926" i="63"/>
  <c r="M927" i="63"/>
  <c r="M928" i="63"/>
  <c r="M929" i="63"/>
  <c r="M930" i="63"/>
  <c r="M931" i="63"/>
  <c r="M932" i="63"/>
  <c r="M933" i="63"/>
  <c r="M934" i="63"/>
  <c r="M935" i="63"/>
  <c r="M936" i="63"/>
  <c r="M937" i="63"/>
  <c r="M938" i="63"/>
  <c r="M939" i="63"/>
  <c r="M940" i="63"/>
  <c r="M941" i="63"/>
  <c r="M942" i="63"/>
  <c r="M943" i="63"/>
  <c r="M944" i="63"/>
  <c r="M945" i="63"/>
  <c r="M946" i="63"/>
  <c r="M947" i="63"/>
  <c r="M948" i="63"/>
  <c r="M949" i="63"/>
  <c r="M950" i="63"/>
  <c r="M951" i="63"/>
  <c r="M952" i="63"/>
  <c r="M953" i="63"/>
  <c r="M954" i="63"/>
  <c r="M955" i="63"/>
  <c r="M956" i="63"/>
  <c r="M957" i="63"/>
  <c r="M958" i="63"/>
  <c r="M959" i="63"/>
  <c r="M960" i="63"/>
  <c r="M961" i="63"/>
  <c r="M962" i="63"/>
  <c r="M963" i="63"/>
  <c r="M964" i="63"/>
  <c r="M965" i="63"/>
  <c r="M966" i="63"/>
  <c r="M967" i="63"/>
  <c r="M968" i="63"/>
  <c r="M969" i="63"/>
  <c r="M970" i="63"/>
  <c r="M971" i="63"/>
  <c r="M972" i="63"/>
  <c r="M973" i="63"/>
  <c r="M974" i="63"/>
  <c r="M975" i="63"/>
  <c r="M976" i="63"/>
  <c r="M977" i="63"/>
  <c r="M978" i="63"/>
  <c r="M979" i="63"/>
  <c r="M980" i="63"/>
  <c r="M981" i="63"/>
  <c r="M982" i="63"/>
  <c r="M983" i="63"/>
  <c r="M984" i="63"/>
  <c r="M985" i="63"/>
  <c r="M986" i="63"/>
  <c r="M987" i="63"/>
  <c r="M988" i="63"/>
  <c r="M989" i="63"/>
  <c r="M990" i="63"/>
  <c r="M991" i="63"/>
  <c r="M992" i="63"/>
  <c r="M993" i="63"/>
  <c r="M994" i="63"/>
  <c r="M995" i="63"/>
  <c r="M996" i="63"/>
  <c r="M997" i="63"/>
  <c r="M998" i="63"/>
  <c r="M999" i="63"/>
  <c r="M1000" i="63"/>
  <c r="M1001" i="63"/>
  <c r="M1002" i="63"/>
  <c r="M1003" i="63"/>
  <c r="M1004" i="63"/>
  <c r="M1005" i="63"/>
  <c r="M1006" i="63"/>
  <c r="F14" i="63"/>
  <c r="D17" i="63"/>
  <c r="M17" i="63" s="1"/>
  <c r="D18" i="63"/>
  <c r="F18" i="63" s="1"/>
  <c r="D19" i="63"/>
  <c r="G19" i="63" s="1"/>
  <c r="N19" i="63" s="1"/>
  <c r="D20" i="63"/>
  <c r="F20" i="63" s="1"/>
  <c r="G20" i="63"/>
  <c r="D21" i="63"/>
  <c r="G21" i="63" s="1"/>
  <c r="F23" i="63"/>
  <c r="G23" i="63"/>
  <c r="G25" i="63"/>
  <c r="N25" i="63" s="1"/>
  <c r="G29" i="63"/>
  <c r="G33" i="63"/>
  <c r="G41" i="63"/>
  <c r="N41" i="63" s="1"/>
  <c r="G49" i="63"/>
  <c r="N49" i="63" s="1"/>
  <c r="G57" i="63"/>
  <c r="N57" i="63" s="1"/>
  <c r="G64" i="63"/>
  <c r="G65" i="63"/>
  <c r="N65" i="63" s="1"/>
  <c r="G68" i="63"/>
  <c r="G69" i="63"/>
  <c r="N69" i="63" s="1"/>
  <c r="F70" i="63"/>
  <c r="G73" i="63"/>
  <c r="G76" i="63"/>
  <c r="N76" i="63" s="1"/>
  <c r="G77" i="63"/>
  <c r="N77" i="63" s="1"/>
  <c r="F78" i="63"/>
  <c r="G78" i="63"/>
  <c r="N78" i="63" s="1"/>
  <c r="G79" i="63"/>
  <c r="N79" i="63" s="1"/>
  <c r="G80" i="63"/>
  <c r="N80" i="63" s="1"/>
  <c r="G81" i="63"/>
  <c r="N81" i="63" s="1"/>
  <c r="F82" i="63"/>
  <c r="G82" i="63"/>
  <c r="G83" i="63"/>
  <c r="F84" i="63"/>
  <c r="G84" i="63"/>
  <c r="G85" i="63"/>
  <c r="F86" i="63"/>
  <c r="G86" i="63"/>
  <c r="G87" i="63"/>
  <c r="F88" i="63"/>
  <c r="G88" i="63"/>
  <c r="G89" i="63"/>
  <c r="F90" i="63"/>
  <c r="G90" i="63"/>
  <c r="G91" i="63"/>
  <c r="F92" i="63"/>
  <c r="G92" i="63"/>
  <c r="G93" i="63"/>
  <c r="F94" i="63"/>
  <c r="G94" i="63"/>
  <c r="G95" i="63"/>
  <c r="F96" i="63"/>
  <c r="G96" i="63"/>
  <c r="G97" i="63"/>
  <c r="F98" i="63"/>
  <c r="G98" i="63"/>
  <c r="G99" i="63"/>
  <c r="F100" i="63"/>
  <c r="H100" i="63" s="1"/>
  <c r="G100" i="63"/>
  <c r="G101" i="63"/>
  <c r="F102" i="63"/>
  <c r="G102" i="63"/>
  <c r="G103" i="63"/>
  <c r="F104" i="63"/>
  <c r="G104" i="63"/>
  <c r="G105" i="63"/>
  <c r="F106" i="63"/>
  <c r="G106" i="63"/>
  <c r="G107" i="63"/>
  <c r="F108" i="63"/>
  <c r="H108" i="63" s="1"/>
  <c r="G108" i="63"/>
  <c r="G109" i="63"/>
  <c r="F110" i="63"/>
  <c r="G110" i="63"/>
  <c r="G111" i="63"/>
  <c r="F112" i="63"/>
  <c r="G112" i="63"/>
  <c r="G113" i="63"/>
  <c r="F114" i="63"/>
  <c r="G114" i="63"/>
  <c r="G115" i="63"/>
  <c r="F116" i="63"/>
  <c r="G116" i="63"/>
  <c r="G117" i="63"/>
  <c r="F118" i="63"/>
  <c r="G118" i="63"/>
  <c r="G119" i="63"/>
  <c r="F120" i="63"/>
  <c r="G120" i="63"/>
  <c r="G121" i="63"/>
  <c r="F122" i="63"/>
  <c r="G122" i="63"/>
  <c r="G123" i="63"/>
  <c r="F124" i="63"/>
  <c r="G124" i="63"/>
  <c r="G125" i="63"/>
  <c r="F126" i="63"/>
  <c r="G126" i="63"/>
  <c r="G127" i="63"/>
  <c r="F128" i="63"/>
  <c r="G128" i="63"/>
  <c r="G129" i="63"/>
  <c r="F130" i="63"/>
  <c r="G130" i="63"/>
  <c r="G131" i="63"/>
  <c r="F132" i="63"/>
  <c r="G132" i="63"/>
  <c r="G133" i="63"/>
  <c r="F134" i="63"/>
  <c r="G134" i="63"/>
  <c r="G135" i="63"/>
  <c r="F136" i="63"/>
  <c r="H136" i="63" s="1"/>
  <c r="G136" i="63"/>
  <c r="G137" i="63"/>
  <c r="F138" i="63"/>
  <c r="G138" i="63"/>
  <c r="G139" i="63"/>
  <c r="F140" i="63"/>
  <c r="G140" i="63"/>
  <c r="G141" i="63"/>
  <c r="F142" i="63"/>
  <c r="G142" i="63"/>
  <c r="G143" i="63"/>
  <c r="F144" i="63"/>
  <c r="G144" i="63"/>
  <c r="G145" i="63"/>
  <c r="F146" i="63"/>
  <c r="G146" i="63"/>
  <c r="G147" i="63"/>
  <c r="F148" i="63"/>
  <c r="G148" i="63"/>
  <c r="G149" i="63"/>
  <c r="F150" i="63"/>
  <c r="G150" i="63"/>
  <c r="G151" i="63"/>
  <c r="F152" i="63"/>
  <c r="G152" i="63"/>
  <c r="G153" i="63"/>
  <c r="F154" i="63"/>
  <c r="G154" i="63"/>
  <c r="G155" i="63"/>
  <c r="G156" i="63"/>
  <c r="G157" i="63"/>
  <c r="G158" i="63"/>
  <c r="G159" i="63"/>
  <c r="G160" i="63"/>
  <c r="G161" i="63"/>
  <c r="G162" i="63"/>
  <c r="G163" i="63"/>
  <c r="G164" i="63"/>
  <c r="G165" i="63"/>
  <c r="G166" i="63"/>
  <c r="G167" i="63"/>
  <c r="G168" i="63"/>
  <c r="G169" i="63"/>
  <c r="G170" i="63"/>
  <c r="G171" i="63"/>
  <c r="G172" i="63"/>
  <c r="G173" i="63"/>
  <c r="G174" i="63"/>
  <c r="G175" i="63"/>
  <c r="G176" i="63"/>
  <c r="G177" i="63"/>
  <c r="F178" i="63"/>
  <c r="H178" i="63" s="1"/>
  <c r="G178" i="63"/>
  <c r="F179" i="63"/>
  <c r="G179" i="63"/>
  <c r="F180" i="63"/>
  <c r="G180" i="63"/>
  <c r="F181" i="63"/>
  <c r="H181" i="63" s="1"/>
  <c r="G181" i="63"/>
  <c r="F182" i="63"/>
  <c r="G182" i="63"/>
  <c r="F183" i="63"/>
  <c r="H183" i="63" s="1"/>
  <c r="G183" i="63"/>
  <c r="F184" i="63"/>
  <c r="H184" i="63" s="1"/>
  <c r="G184" i="63"/>
  <c r="F185" i="63"/>
  <c r="G185" i="63"/>
  <c r="F186" i="63"/>
  <c r="H186" i="63" s="1"/>
  <c r="G186" i="63"/>
  <c r="F187" i="63"/>
  <c r="G187" i="63"/>
  <c r="F188" i="63"/>
  <c r="H188" i="63" s="1"/>
  <c r="G188" i="63"/>
  <c r="F189" i="63"/>
  <c r="H189" i="63" s="1"/>
  <c r="G189" i="63"/>
  <c r="F190" i="63"/>
  <c r="H190" i="63" s="1"/>
  <c r="G190" i="63"/>
  <c r="F191" i="63"/>
  <c r="G191" i="63"/>
  <c r="F192" i="63"/>
  <c r="H192" i="63" s="1"/>
  <c r="G192" i="63"/>
  <c r="F193" i="63"/>
  <c r="H193" i="63" s="1"/>
  <c r="G193" i="63"/>
  <c r="F194" i="63"/>
  <c r="G194" i="63"/>
  <c r="F195" i="63"/>
  <c r="G195" i="63"/>
  <c r="F196" i="63"/>
  <c r="G196" i="63"/>
  <c r="F197" i="63"/>
  <c r="H197" i="63" s="1"/>
  <c r="G197" i="63"/>
  <c r="F198" i="63"/>
  <c r="G198" i="63"/>
  <c r="F199" i="63"/>
  <c r="H199" i="63" s="1"/>
  <c r="G199" i="63"/>
  <c r="F200" i="63"/>
  <c r="G200" i="63"/>
  <c r="F201" i="63"/>
  <c r="G201" i="63"/>
  <c r="F202" i="63"/>
  <c r="H202" i="63" s="1"/>
  <c r="G202" i="63"/>
  <c r="F203" i="63"/>
  <c r="G203" i="63"/>
  <c r="F204" i="63"/>
  <c r="G204" i="63"/>
  <c r="F205" i="63"/>
  <c r="H205" i="63" s="1"/>
  <c r="G205" i="63"/>
  <c r="F206" i="63"/>
  <c r="G206" i="63"/>
  <c r="F207" i="63"/>
  <c r="G207" i="63"/>
  <c r="F208" i="63"/>
  <c r="G208" i="63"/>
  <c r="F209" i="63"/>
  <c r="H209" i="63" s="1"/>
  <c r="G209" i="63"/>
  <c r="F210" i="63"/>
  <c r="G210" i="63"/>
  <c r="F211" i="63"/>
  <c r="G211" i="63"/>
  <c r="F212" i="63"/>
  <c r="G212" i="63"/>
  <c r="F213" i="63"/>
  <c r="H213" i="63" s="1"/>
  <c r="G213" i="63"/>
  <c r="F214" i="63"/>
  <c r="G214" i="63"/>
  <c r="F215" i="63"/>
  <c r="H215" i="63" s="1"/>
  <c r="G215" i="63"/>
  <c r="F216" i="63"/>
  <c r="G216" i="63"/>
  <c r="F217" i="63"/>
  <c r="G217" i="63"/>
  <c r="F218" i="63"/>
  <c r="G218" i="63"/>
  <c r="F219" i="63"/>
  <c r="G219" i="63"/>
  <c r="F220" i="63"/>
  <c r="H220" i="63" s="1"/>
  <c r="G220" i="63"/>
  <c r="F221" i="63"/>
  <c r="H221" i="63" s="1"/>
  <c r="G221" i="63"/>
  <c r="F222" i="63"/>
  <c r="H222" i="63" s="1"/>
  <c r="G222" i="63"/>
  <c r="F223" i="63"/>
  <c r="H223" i="63" s="1"/>
  <c r="G223" i="63"/>
  <c r="F224" i="63"/>
  <c r="G224" i="63"/>
  <c r="F225" i="63"/>
  <c r="H225" i="63" s="1"/>
  <c r="G225" i="63"/>
  <c r="F226" i="63"/>
  <c r="H226" i="63" s="1"/>
  <c r="G226" i="63"/>
  <c r="F227" i="63"/>
  <c r="H227" i="63" s="1"/>
  <c r="G227" i="63"/>
  <c r="F228" i="63"/>
  <c r="G228" i="63"/>
  <c r="F229" i="63"/>
  <c r="H229" i="63" s="1"/>
  <c r="G229" i="63"/>
  <c r="F230" i="63"/>
  <c r="G230" i="63"/>
  <c r="F231" i="63"/>
  <c r="H231" i="63" s="1"/>
  <c r="G231" i="63"/>
  <c r="F232" i="63"/>
  <c r="G232" i="63"/>
  <c r="F233" i="63"/>
  <c r="G233" i="63"/>
  <c r="F234" i="63"/>
  <c r="H234" i="63" s="1"/>
  <c r="G234" i="63"/>
  <c r="F235" i="63"/>
  <c r="G235" i="63"/>
  <c r="F236" i="63"/>
  <c r="G236" i="63"/>
  <c r="F237" i="63"/>
  <c r="G237" i="63"/>
  <c r="F238" i="63"/>
  <c r="H238" i="63" s="1"/>
  <c r="G238" i="63"/>
  <c r="F239" i="63"/>
  <c r="H239" i="63" s="1"/>
  <c r="G239" i="63"/>
  <c r="F240" i="63"/>
  <c r="G240" i="63"/>
  <c r="F241" i="63"/>
  <c r="H241" i="63" s="1"/>
  <c r="G241" i="63"/>
  <c r="F242" i="63"/>
  <c r="G242" i="63"/>
  <c r="F243" i="63"/>
  <c r="G243" i="63"/>
  <c r="F244" i="63"/>
  <c r="G244" i="63"/>
  <c r="F245" i="63"/>
  <c r="H245" i="63" s="1"/>
  <c r="G245" i="63"/>
  <c r="F246" i="63"/>
  <c r="H246" i="63" s="1"/>
  <c r="G246" i="63"/>
  <c r="F247" i="63"/>
  <c r="G247" i="63"/>
  <c r="F248" i="63"/>
  <c r="G248" i="63"/>
  <c r="F249" i="63"/>
  <c r="G249" i="63"/>
  <c r="F250" i="63"/>
  <c r="G250" i="63"/>
  <c r="F251" i="63"/>
  <c r="H251" i="63" s="1"/>
  <c r="G251" i="63"/>
  <c r="F252" i="63"/>
  <c r="H252" i="63" s="1"/>
  <c r="G252" i="63"/>
  <c r="F253" i="63"/>
  <c r="H253" i="63" s="1"/>
  <c r="G253" i="63"/>
  <c r="F254" i="63"/>
  <c r="G254" i="63"/>
  <c r="F255" i="63"/>
  <c r="G255" i="63"/>
  <c r="F256" i="63"/>
  <c r="G256" i="63"/>
  <c r="F257" i="63"/>
  <c r="G257" i="63"/>
  <c r="F258" i="63"/>
  <c r="G258" i="63"/>
  <c r="F259" i="63"/>
  <c r="H259" i="63" s="1"/>
  <c r="G259" i="63"/>
  <c r="F260" i="63"/>
  <c r="G260" i="63"/>
  <c r="F261" i="63"/>
  <c r="G261" i="63"/>
  <c r="F262" i="63"/>
  <c r="H262" i="63" s="1"/>
  <c r="G262" i="63"/>
  <c r="F263" i="63"/>
  <c r="G263" i="63"/>
  <c r="F264" i="63"/>
  <c r="G264" i="63"/>
  <c r="F265" i="63"/>
  <c r="G265" i="63"/>
  <c r="F266" i="63"/>
  <c r="H266" i="63" s="1"/>
  <c r="G266" i="63"/>
  <c r="F267" i="63"/>
  <c r="H267" i="63" s="1"/>
  <c r="G267" i="63"/>
  <c r="F268" i="63"/>
  <c r="G268" i="63"/>
  <c r="F269" i="63"/>
  <c r="H269" i="63" s="1"/>
  <c r="G269" i="63"/>
  <c r="F270" i="63"/>
  <c r="H270" i="63" s="1"/>
  <c r="G270" i="63"/>
  <c r="F271" i="63"/>
  <c r="G271" i="63"/>
  <c r="F272" i="63"/>
  <c r="H272" i="63" s="1"/>
  <c r="G272" i="63"/>
  <c r="F273" i="63"/>
  <c r="H273" i="63" s="1"/>
  <c r="G273" i="63"/>
  <c r="F274" i="63"/>
  <c r="G274" i="63"/>
  <c r="F275" i="63"/>
  <c r="H275" i="63" s="1"/>
  <c r="G275" i="63"/>
  <c r="F276" i="63"/>
  <c r="G276" i="63"/>
  <c r="F277" i="63"/>
  <c r="H277" i="63" s="1"/>
  <c r="G277" i="63"/>
  <c r="F278" i="63"/>
  <c r="H278" i="63" s="1"/>
  <c r="G278" i="63"/>
  <c r="F279" i="63"/>
  <c r="G279" i="63"/>
  <c r="F280" i="63"/>
  <c r="G280" i="63"/>
  <c r="F281" i="63"/>
  <c r="G281" i="63"/>
  <c r="F282" i="63"/>
  <c r="H282" i="63" s="1"/>
  <c r="G282" i="63"/>
  <c r="F283" i="63"/>
  <c r="G283" i="63"/>
  <c r="F284" i="63"/>
  <c r="G284" i="63"/>
  <c r="F285" i="63"/>
  <c r="H285" i="63" s="1"/>
  <c r="G285" i="63"/>
  <c r="F286" i="63"/>
  <c r="G286" i="63"/>
  <c r="F287" i="63"/>
  <c r="G287" i="63"/>
  <c r="F288" i="63"/>
  <c r="H288" i="63" s="1"/>
  <c r="G288" i="63"/>
  <c r="F289" i="63"/>
  <c r="H289" i="63" s="1"/>
  <c r="G289" i="63"/>
  <c r="F290" i="63"/>
  <c r="H290" i="63" s="1"/>
  <c r="G290" i="63"/>
  <c r="F291" i="63"/>
  <c r="G291" i="63"/>
  <c r="F292" i="63"/>
  <c r="H292" i="63" s="1"/>
  <c r="G292" i="63"/>
  <c r="F293" i="63"/>
  <c r="H293" i="63" s="1"/>
  <c r="G293" i="63"/>
  <c r="F294" i="63"/>
  <c r="G294" i="63"/>
  <c r="F295" i="63"/>
  <c r="G295" i="63"/>
  <c r="F296" i="63"/>
  <c r="G296" i="63"/>
  <c r="F297" i="63"/>
  <c r="G297" i="63"/>
  <c r="F298" i="63"/>
  <c r="G298" i="63"/>
  <c r="F299" i="63"/>
  <c r="G299" i="63"/>
  <c r="F300" i="63"/>
  <c r="G300" i="63"/>
  <c r="F301" i="63"/>
  <c r="G301" i="63"/>
  <c r="F302" i="63"/>
  <c r="G302" i="63"/>
  <c r="F303" i="63"/>
  <c r="H303" i="63" s="1"/>
  <c r="G303" i="63"/>
  <c r="F304" i="63"/>
  <c r="G304" i="63"/>
  <c r="F305" i="63"/>
  <c r="H305" i="63" s="1"/>
  <c r="G305" i="63"/>
  <c r="F306" i="63"/>
  <c r="H306" i="63" s="1"/>
  <c r="G306" i="63"/>
  <c r="F307" i="63"/>
  <c r="G307" i="63"/>
  <c r="F308" i="63"/>
  <c r="G308" i="63"/>
  <c r="F309" i="63"/>
  <c r="H309" i="63" s="1"/>
  <c r="G309" i="63"/>
  <c r="F310" i="63"/>
  <c r="G310" i="63"/>
  <c r="F311" i="63"/>
  <c r="G311" i="63"/>
  <c r="F312" i="63"/>
  <c r="H312" i="63" s="1"/>
  <c r="G312" i="63"/>
  <c r="F313" i="63"/>
  <c r="G313" i="63"/>
  <c r="F314" i="63"/>
  <c r="G314" i="63"/>
  <c r="F315" i="63"/>
  <c r="H315" i="63" s="1"/>
  <c r="G315" i="63"/>
  <c r="F316" i="63"/>
  <c r="G316" i="63"/>
  <c r="F317" i="63"/>
  <c r="H317" i="63" s="1"/>
  <c r="G317" i="63"/>
  <c r="F318" i="63"/>
  <c r="G318" i="63"/>
  <c r="F319" i="63"/>
  <c r="H319" i="63" s="1"/>
  <c r="G319" i="63"/>
  <c r="F320" i="63"/>
  <c r="H320" i="63" s="1"/>
  <c r="G320" i="63"/>
  <c r="F321" i="63"/>
  <c r="H321" i="63" s="1"/>
  <c r="G321" i="63"/>
  <c r="F322" i="63"/>
  <c r="G322" i="63"/>
  <c r="F323" i="63"/>
  <c r="H323" i="63" s="1"/>
  <c r="G323" i="63"/>
  <c r="F324" i="63"/>
  <c r="H324" i="63" s="1"/>
  <c r="G324" i="63"/>
  <c r="F325" i="63"/>
  <c r="H325" i="63" s="1"/>
  <c r="G325" i="63"/>
  <c r="F326" i="63"/>
  <c r="H326" i="63" s="1"/>
  <c r="G326" i="63"/>
  <c r="F327" i="63"/>
  <c r="H327" i="63" s="1"/>
  <c r="G327" i="63"/>
  <c r="F328" i="63"/>
  <c r="G328" i="63"/>
  <c r="F329" i="63"/>
  <c r="H329" i="63" s="1"/>
  <c r="G329" i="63"/>
  <c r="F330" i="63"/>
  <c r="H330" i="63" s="1"/>
  <c r="G330" i="63"/>
  <c r="F331" i="63"/>
  <c r="G331" i="63"/>
  <c r="F332" i="63"/>
  <c r="G332" i="63"/>
  <c r="F333" i="63"/>
  <c r="H333" i="63" s="1"/>
  <c r="G333" i="63"/>
  <c r="F334" i="63"/>
  <c r="G334" i="63"/>
  <c r="F335" i="63"/>
  <c r="G335" i="63"/>
  <c r="F336" i="63"/>
  <c r="G336" i="63"/>
  <c r="F337" i="63"/>
  <c r="H337" i="63" s="1"/>
  <c r="G337" i="63"/>
  <c r="F338" i="63"/>
  <c r="G338" i="63"/>
  <c r="F339" i="63"/>
  <c r="G339" i="63"/>
  <c r="F340" i="63"/>
  <c r="H340" i="63" s="1"/>
  <c r="G340" i="63"/>
  <c r="F341" i="63"/>
  <c r="H341" i="63" s="1"/>
  <c r="G341" i="63"/>
  <c r="F342" i="63"/>
  <c r="G342" i="63"/>
  <c r="F343" i="63"/>
  <c r="H343" i="63" s="1"/>
  <c r="G343" i="63"/>
  <c r="F344" i="63"/>
  <c r="G344" i="63"/>
  <c r="F345" i="63"/>
  <c r="G345" i="63"/>
  <c r="F346" i="63"/>
  <c r="G346" i="63"/>
  <c r="F347" i="63"/>
  <c r="H347" i="63" s="1"/>
  <c r="G347" i="63"/>
  <c r="F348" i="63"/>
  <c r="G348" i="63"/>
  <c r="F349" i="63"/>
  <c r="G349" i="63"/>
  <c r="F350" i="63"/>
  <c r="G350" i="63"/>
  <c r="F351" i="63"/>
  <c r="G351" i="63"/>
  <c r="F352" i="63"/>
  <c r="G352" i="63"/>
  <c r="F353" i="63"/>
  <c r="H353" i="63" s="1"/>
  <c r="G353" i="63"/>
  <c r="F354" i="63"/>
  <c r="G354" i="63"/>
  <c r="F355" i="63"/>
  <c r="G355" i="63"/>
  <c r="F356" i="63"/>
  <c r="G356" i="63"/>
  <c r="F357" i="63"/>
  <c r="G357" i="63"/>
  <c r="F358" i="63"/>
  <c r="G358" i="63"/>
  <c r="F359" i="63"/>
  <c r="G359" i="63"/>
  <c r="F360" i="63"/>
  <c r="G360" i="63"/>
  <c r="F361" i="63"/>
  <c r="G361" i="63"/>
  <c r="F362" i="63"/>
  <c r="G362" i="63"/>
  <c r="F363" i="63"/>
  <c r="H363" i="63" s="1"/>
  <c r="G363" i="63"/>
  <c r="F364" i="63"/>
  <c r="H364" i="63" s="1"/>
  <c r="G364" i="63"/>
  <c r="F365" i="63"/>
  <c r="H365" i="63" s="1"/>
  <c r="G365" i="63"/>
  <c r="F366" i="63"/>
  <c r="H366" i="63" s="1"/>
  <c r="G366" i="63"/>
  <c r="F367" i="63"/>
  <c r="G367" i="63"/>
  <c r="F368" i="63"/>
  <c r="H368" i="63" s="1"/>
  <c r="G368" i="63"/>
  <c r="F369" i="63"/>
  <c r="G369" i="63"/>
  <c r="F370" i="63"/>
  <c r="G370" i="63"/>
  <c r="F371" i="63"/>
  <c r="G371" i="63"/>
  <c r="F372" i="63"/>
  <c r="H372" i="63" s="1"/>
  <c r="G372" i="63"/>
  <c r="F373" i="63"/>
  <c r="G373" i="63"/>
  <c r="F374" i="63"/>
  <c r="G374" i="63"/>
  <c r="F375" i="63"/>
  <c r="H375" i="63" s="1"/>
  <c r="G375" i="63"/>
  <c r="F376" i="63"/>
  <c r="G376" i="63"/>
  <c r="F377" i="63"/>
  <c r="G377" i="63"/>
  <c r="F378" i="63"/>
  <c r="G378" i="63"/>
  <c r="F379" i="63"/>
  <c r="H379" i="63" s="1"/>
  <c r="G379" i="63"/>
  <c r="F380" i="63"/>
  <c r="G380" i="63"/>
  <c r="F381" i="63"/>
  <c r="G381" i="63"/>
  <c r="F382" i="63"/>
  <c r="G382" i="63"/>
  <c r="F383" i="63"/>
  <c r="G383" i="63"/>
  <c r="F384" i="63"/>
  <c r="H384" i="63" s="1"/>
  <c r="G384" i="63"/>
  <c r="F385" i="63"/>
  <c r="G385" i="63"/>
  <c r="F386" i="63"/>
  <c r="H386" i="63" s="1"/>
  <c r="G386" i="63"/>
  <c r="F387" i="63"/>
  <c r="G387" i="63"/>
  <c r="F388" i="63"/>
  <c r="H388" i="63" s="1"/>
  <c r="G388" i="63"/>
  <c r="F389" i="63"/>
  <c r="H389" i="63" s="1"/>
  <c r="G389" i="63"/>
  <c r="F390" i="63"/>
  <c r="G390" i="63"/>
  <c r="F391" i="63"/>
  <c r="G391" i="63"/>
  <c r="F392" i="63"/>
  <c r="H392" i="63" s="1"/>
  <c r="G392" i="63"/>
  <c r="F393" i="63"/>
  <c r="G393" i="63"/>
  <c r="F394" i="63"/>
  <c r="G394" i="63"/>
  <c r="F395" i="63"/>
  <c r="H395" i="63" s="1"/>
  <c r="G395" i="63"/>
  <c r="F396" i="63"/>
  <c r="H396" i="63" s="1"/>
  <c r="G396" i="63"/>
  <c r="F397" i="63"/>
  <c r="G397" i="63"/>
  <c r="F398" i="63"/>
  <c r="G398" i="63"/>
  <c r="F399" i="63"/>
  <c r="G399" i="63"/>
  <c r="F400" i="63"/>
  <c r="H400" i="63" s="1"/>
  <c r="G400" i="63"/>
  <c r="F401" i="63"/>
  <c r="G401" i="63"/>
  <c r="F402" i="63"/>
  <c r="G402" i="63"/>
  <c r="F403" i="63"/>
  <c r="H403" i="63" s="1"/>
  <c r="G403" i="63"/>
  <c r="F404" i="63"/>
  <c r="G404" i="63"/>
  <c r="F405" i="63"/>
  <c r="G405" i="63"/>
  <c r="F406" i="63"/>
  <c r="G406" i="63"/>
  <c r="F407" i="63"/>
  <c r="G407" i="63"/>
  <c r="F408" i="63"/>
  <c r="H408" i="63" s="1"/>
  <c r="G408" i="63"/>
  <c r="F409" i="63"/>
  <c r="G409" i="63"/>
  <c r="F410" i="63"/>
  <c r="G410" i="63"/>
  <c r="F411" i="63"/>
  <c r="G411" i="63"/>
  <c r="F412" i="63"/>
  <c r="H412" i="63" s="1"/>
  <c r="G412" i="63"/>
  <c r="F413" i="63"/>
  <c r="G413" i="63"/>
  <c r="F414" i="63"/>
  <c r="G414" i="63"/>
  <c r="F415" i="63"/>
  <c r="G415" i="63"/>
  <c r="F416" i="63"/>
  <c r="G416" i="63"/>
  <c r="F417" i="63"/>
  <c r="G417" i="63"/>
  <c r="F418" i="63"/>
  <c r="G418" i="63"/>
  <c r="F419" i="63"/>
  <c r="H419" i="63" s="1"/>
  <c r="G419" i="63"/>
  <c r="F420" i="63"/>
  <c r="H420" i="63" s="1"/>
  <c r="G420" i="63"/>
  <c r="F421" i="63"/>
  <c r="G421" i="63"/>
  <c r="F422" i="63"/>
  <c r="G422" i="63"/>
  <c r="F423" i="63"/>
  <c r="G423" i="63"/>
  <c r="F424" i="63"/>
  <c r="H424" i="63" s="1"/>
  <c r="G424" i="63"/>
  <c r="F425" i="63"/>
  <c r="G425" i="63"/>
  <c r="F426" i="63"/>
  <c r="G426" i="63"/>
  <c r="F427" i="63"/>
  <c r="H427" i="63" s="1"/>
  <c r="G427" i="63"/>
  <c r="F428" i="63"/>
  <c r="H428" i="63" s="1"/>
  <c r="G428" i="63"/>
  <c r="F429" i="63"/>
  <c r="G429" i="63"/>
  <c r="F430" i="63"/>
  <c r="G430" i="63"/>
  <c r="F431" i="63"/>
  <c r="G431" i="63"/>
  <c r="F432" i="63"/>
  <c r="G432" i="63"/>
  <c r="F433" i="63"/>
  <c r="G433" i="63"/>
  <c r="F434" i="63"/>
  <c r="G434" i="63"/>
  <c r="F435" i="63"/>
  <c r="G435" i="63"/>
  <c r="F436" i="63"/>
  <c r="H436" i="63" s="1"/>
  <c r="G436" i="63"/>
  <c r="F437" i="63"/>
  <c r="G437" i="63"/>
  <c r="F438" i="63"/>
  <c r="G438" i="63"/>
  <c r="F439" i="63"/>
  <c r="G439" i="63"/>
  <c r="F440" i="63"/>
  <c r="G440" i="63"/>
  <c r="F441" i="63"/>
  <c r="G441" i="63"/>
  <c r="F442" i="63"/>
  <c r="G442" i="63"/>
  <c r="F443" i="63"/>
  <c r="G443" i="63"/>
  <c r="F444" i="63"/>
  <c r="H444" i="63" s="1"/>
  <c r="G444" i="63"/>
  <c r="F445" i="63"/>
  <c r="G445" i="63"/>
  <c r="F446" i="63"/>
  <c r="G446" i="63"/>
  <c r="F447" i="63"/>
  <c r="H447" i="63" s="1"/>
  <c r="G447" i="63"/>
  <c r="F448" i="63"/>
  <c r="H448" i="63" s="1"/>
  <c r="G448" i="63"/>
  <c r="F449" i="63"/>
  <c r="G449" i="63"/>
  <c r="F450" i="63"/>
  <c r="G450" i="63"/>
  <c r="F451" i="63"/>
  <c r="G451" i="63"/>
  <c r="F452" i="63"/>
  <c r="H452" i="63" s="1"/>
  <c r="G452" i="63"/>
  <c r="F453" i="63"/>
  <c r="G453" i="63"/>
  <c r="F454" i="63"/>
  <c r="G454" i="63"/>
  <c r="F455" i="63"/>
  <c r="H455" i="63" s="1"/>
  <c r="G455" i="63"/>
  <c r="F456" i="63"/>
  <c r="H456" i="63" s="1"/>
  <c r="G456" i="63"/>
  <c r="F457" i="63"/>
  <c r="G457" i="63"/>
  <c r="F458" i="63"/>
  <c r="G458" i="63"/>
  <c r="F459" i="63"/>
  <c r="G459" i="63"/>
  <c r="F460" i="63"/>
  <c r="H460" i="63" s="1"/>
  <c r="G460" i="63"/>
  <c r="F461" i="63"/>
  <c r="G461" i="63"/>
  <c r="F462" i="63"/>
  <c r="G462" i="63"/>
  <c r="F463" i="63"/>
  <c r="H463" i="63" s="1"/>
  <c r="G463" i="63"/>
  <c r="F464" i="63"/>
  <c r="G464" i="63"/>
  <c r="F465" i="63"/>
  <c r="G465" i="63"/>
  <c r="F466" i="63"/>
  <c r="G466" i="63"/>
  <c r="F467" i="63"/>
  <c r="G467" i="63"/>
  <c r="F468" i="63"/>
  <c r="H468" i="63" s="1"/>
  <c r="G468" i="63"/>
  <c r="F469" i="63"/>
  <c r="G469" i="63"/>
  <c r="F470" i="63"/>
  <c r="G470" i="63"/>
  <c r="F471" i="63"/>
  <c r="G471" i="63"/>
  <c r="F472" i="63"/>
  <c r="G472" i="63"/>
  <c r="F473" i="63"/>
  <c r="G473" i="63"/>
  <c r="F474" i="63"/>
  <c r="G474" i="63"/>
  <c r="F475" i="63"/>
  <c r="G475" i="63"/>
  <c r="F476" i="63"/>
  <c r="H476" i="63" s="1"/>
  <c r="G476" i="63"/>
  <c r="F477" i="63"/>
  <c r="G477" i="63"/>
  <c r="F478" i="63"/>
  <c r="G478" i="63"/>
  <c r="F479" i="63"/>
  <c r="H479" i="63" s="1"/>
  <c r="G479" i="63"/>
  <c r="F480" i="63"/>
  <c r="H480" i="63" s="1"/>
  <c r="G480" i="63"/>
  <c r="F481" i="63"/>
  <c r="G481" i="63"/>
  <c r="F482" i="63"/>
  <c r="G482" i="63"/>
  <c r="F483" i="63"/>
  <c r="G483" i="63"/>
  <c r="F484" i="63"/>
  <c r="H484" i="63" s="1"/>
  <c r="G484" i="63"/>
  <c r="F485" i="63"/>
  <c r="G485" i="63"/>
  <c r="F486" i="63"/>
  <c r="G486" i="63"/>
  <c r="F487" i="63"/>
  <c r="H487" i="63" s="1"/>
  <c r="G487" i="63"/>
  <c r="F488" i="63"/>
  <c r="H488" i="63" s="1"/>
  <c r="G488" i="63"/>
  <c r="F489" i="63"/>
  <c r="G489" i="63"/>
  <c r="F490" i="63"/>
  <c r="G490" i="63"/>
  <c r="F491" i="63"/>
  <c r="G491" i="63"/>
  <c r="F492" i="63"/>
  <c r="H492" i="63" s="1"/>
  <c r="G492" i="63"/>
  <c r="F493" i="63"/>
  <c r="G493" i="63"/>
  <c r="F494" i="63"/>
  <c r="G494" i="63"/>
  <c r="F495" i="63"/>
  <c r="H495" i="63" s="1"/>
  <c r="G495" i="63"/>
  <c r="F496" i="63"/>
  <c r="G496" i="63"/>
  <c r="F497" i="63"/>
  <c r="G497" i="63"/>
  <c r="F498" i="63"/>
  <c r="G498" i="63"/>
  <c r="F499" i="63"/>
  <c r="G499" i="63"/>
  <c r="F500" i="63"/>
  <c r="H500" i="63" s="1"/>
  <c r="G500" i="63"/>
  <c r="F501" i="63"/>
  <c r="G501" i="63"/>
  <c r="F502" i="63"/>
  <c r="G502" i="63"/>
  <c r="F503" i="63"/>
  <c r="G503" i="63"/>
  <c r="F504" i="63"/>
  <c r="G504" i="63"/>
  <c r="F505" i="63"/>
  <c r="G505" i="63"/>
  <c r="F506" i="63"/>
  <c r="G506" i="63"/>
  <c r="F507" i="63"/>
  <c r="G507" i="63"/>
  <c r="F508" i="63"/>
  <c r="H508" i="63" s="1"/>
  <c r="G508" i="63"/>
  <c r="F509" i="63"/>
  <c r="G509" i="63"/>
  <c r="F510" i="63"/>
  <c r="G510" i="63"/>
  <c r="F511" i="63"/>
  <c r="H511" i="63" s="1"/>
  <c r="G511" i="63"/>
  <c r="F512" i="63"/>
  <c r="H512" i="63" s="1"/>
  <c r="G512" i="63"/>
  <c r="F513" i="63"/>
  <c r="G513" i="63"/>
  <c r="F514" i="63"/>
  <c r="H514" i="63" s="1"/>
  <c r="G514" i="63"/>
  <c r="F515" i="63"/>
  <c r="G515" i="63"/>
  <c r="F516" i="63"/>
  <c r="G516" i="63"/>
  <c r="F517" i="63"/>
  <c r="H517" i="63" s="1"/>
  <c r="G517" i="63"/>
  <c r="F518" i="63"/>
  <c r="H518" i="63" s="1"/>
  <c r="G518" i="63"/>
  <c r="F519" i="63"/>
  <c r="H519" i="63" s="1"/>
  <c r="G519" i="63"/>
  <c r="F520" i="63"/>
  <c r="H520" i="63" s="1"/>
  <c r="G520" i="63"/>
  <c r="F521" i="63"/>
  <c r="G521" i="63"/>
  <c r="F522" i="63"/>
  <c r="H522" i="63" s="1"/>
  <c r="G522" i="63"/>
  <c r="F523" i="63"/>
  <c r="G523" i="63"/>
  <c r="F524" i="63"/>
  <c r="G524" i="63"/>
  <c r="F525" i="63"/>
  <c r="H525" i="63" s="1"/>
  <c r="G525" i="63"/>
  <c r="F526" i="63"/>
  <c r="H526" i="63" s="1"/>
  <c r="G526" i="63"/>
  <c r="F527" i="63"/>
  <c r="H527" i="63" s="1"/>
  <c r="G527" i="63"/>
  <c r="F528" i="63"/>
  <c r="G528" i="63"/>
  <c r="F529" i="63"/>
  <c r="G529" i="63"/>
  <c r="F530" i="63"/>
  <c r="G530" i="63"/>
  <c r="F531" i="63"/>
  <c r="G531" i="63"/>
  <c r="F532" i="63"/>
  <c r="G532" i="63"/>
  <c r="F533" i="63"/>
  <c r="G533" i="63"/>
  <c r="F534" i="63"/>
  <c r="H534" i="63" s="1"/>
  <c r="G534" i="63"/>
  <c r="F535" i="63"/>
  <c r="G535" i="63"/>
  <c r="F536" i="63"/>
  <c r="G536" i="63"/>
  <c r="F537" i="63"/>
  <c r="G537" i="63"/>
  <c r="F538" i="63"/>
  <c r="G538" i="63"/>
  <c r="F539" i="63"/>
  <c r="G539" i="63"/>
  <c r="F540" i="63"/>
  <c r="G540" i="63"/>
  <c r="F541" i="63"/>
  <c r="H541" i="63" s="1"/>
  <c r="G541" i="63"/>
  <c r="F542" i="63"/>
  <c r="H542" i="63" s="1"/>
  <c r="G542" i="63"/>
  <c r="F543" i="63"/>
  <c r="H543" i="63" s="1"/>
  <c r="G543" i="63"/>
  <c r="F544" i="63"/>
  <c r="H544" i="63" s="1"/>
  <c r="G544" i="63"/>
  <c r="F545" i="63"/>
  <c r="G545" i="63"/>
  <c r="F546" i="63"/>
  <c r="H546" i="63" s="1"/>
  <c r="G546" i="63"/>
  <c r="F547" i="63"/>
  <c r="G547" i="63"/>
  <c r="F548" i="63"/>
  <c r="G548" i="63"/>
  <c r="F549" i="63"/>
  <c r="H549" i="63" s="1"/>
  <c r="G549" i="63"/>
  <c r="F550" i="63"/>
  <c r="H550" i="63" s="1"/>
  <c r="G550" i="63"/>
  <c r="F551" i="63"/>
  <c r="H551" i="63" s="1"/>
  <c r="G551" i="63"/>
  <c r="F552" i="63"/>
  <c r="H552" i="63" s="1"/>
  <c r="G552" i="63"/>
  <c r="F553" i="63"/>
  <c r="G553" i="63"/>
  <c r="F554" i="63"/>
  <c r="H554" i="63" s="1"/>
  <c r="G554" i="63"/>
  <c r="F555" i="63"/>
  <c r="G555" i="63"/>
  <c r="F556" i="63"/>
  <c r="G556" i="63"/>
  <c r="F557" i="63"/>
  <c r="H557" i="63" s="1"/>
  <c r="G557" i="63"/>
  <c r="F558" i="63"/>
  <c r="H558" i="63" s="1"/>
  <c r="G558" i="63"/>
  <c r="F559" i="63"/>
  <c r="H559" i="63" s="1"/>
  <c r="G559" i="63"/>
  <c r="F560" i="63"/>
  <c r="G560" i="63"/>
  <c r="F561" i="63"/>
  <c r="G561" i="63"/>
  <c r="F562" i="63"/>
  <c r="G562" i="63"/>
  <c r="F563" i="63"/>
  <c r="G563" i="63"/>
  <c r="F564" i="63"/>
  <c r="G564" i="63"/>
  <c r="F565" i="63"/>
  <c r="G565" i="63"/>
  <c r="F566" i="63"/>
  <c r="H566" i="63" s="1"/>
  <c r="G566" i="63"/>
  <c r="F567" i="63"/>
  <c r="G567" i="63"/>
  <c r="F568" i="63"/>
  <c r="G568" i="63"/>
  <c r="F569" i="63"/>
  <c r="G569" i="63"/>
  <c r="F570" i="63"/>
  <c r="G570" i="63"/>
  <c r="F571" i="63"/>
  <c r="G571" i="63"/>
  <c r="F572" i="63"/>
  <c r="G572" i="63"/>
  <c r="F573" i="63"/>
  <c r="H573" i="63" s="1"/>
  <c r="G573" i="63"/>
  <c r="F574" i="63"/>
  <c r="H574" i="63" s="1"/>
  <c r="G574" i="63"/>
  <c r="F575" i="63"/>
  <c r="H575" i="63" s="1"/>
  <c r="G575" i="63"/>
  <c r="F576" i="63"/>
  <c r="H576" i="63" s="1"/>
  <c r="G576" i="63"/>
  <c r="F577" i="63"/>
  <c r="G577" i="63"/>
  <c r="F578" i="63"/>
  <c r="H578" i="63" s="1"/>
  <c r="G578" i="63"/>
  <c r="F579" i="63"/>
  <c r="G579" i="63"/>
  <c r="F580" i="63"/>
  <c r="G580" i="63"/>
  <c r="F581" i="63"/>
  <c r="H581" i="63" s="1"/>
  <c r="G581" i="63"/>
  <c r="F582" i="63"/>
  <c r="H582" i="63" s="1"/>
  <c r="G582" i="63"/>
  <c r="F583" i="63"/>
  <c r="H583" i="63" s="1"/>
  <c r="G583" i="63"/>
  <c r="F584" i="63"/>
  <c r="H584" i="63" s="1"/>
  <c r="G584" i="63"/>
  <c r="F585" i="63"/>
  <c r="G585" i="63"/>
  <c r="F586" i="63"/>
  <c r="H586" i="63" s="1"/>
  <c r="G586" i="63"/>
  <c r="F587" i="63"/>
  <c r="G587" i="63"/>
  <c r="F588" i="63"/>
  <c r="G588" i="63"/>
  <c r="F589" i="63"/>
  <c r="H589" i="63" s="1"/>
  <c r="G589" i="63"/>
  <c r="F590" i="63"/>
  <c r="H590" i="63" s="1"/>
  <c r="G590" i="63"/>
  <c r="F591" i="63"/>
  <c r="H591" i="63" s="1"/>
  <c r="G591" i="63"/>
  <c r="F592" i="63"/>
  <c r="G592" i="63"/>
  <c r="F593" i="63"/>
  <c r="G593" i="63"/>
  <c r="F594" i="63"/>
  <c r="G594" i="63"/>
  <c r="F595" i="63"/>
  <c r="G595" i="63"/>
  <c r="F596" i="63"/>
  <c r="G596" i="63"/>
  <c r="F597" i="63"/>
  <c r="G597" i="63"/>
  <c r="F598" i="63"/>
  <c r="H598" i="63" s="1"/>
  <c r="G598" i="63"/>
  <c r="F599" i="63"/>
  <c r="G599" i="63"/>
  <c r="F600" i="63"/>
  <c r="G600" i="63"/>
  <c r="F601" i="63"/>
  <c r="G601" i="63"/>
  <c r="F602" i="63"/>
  <c r="G602" i="63"/>
  <c r="F603" i="63"/>
  <c r="G603" i="63"/>
  <c r="F604" i="63"/>
  <c r="G604" i="63"/>
  <c r="F605" i="63"/>
  <c r="H605" i="63" s="1"/>
  <c r="G605" i="63"/>
  <c r="F606" i="63"/>
  <c r="H606" i="63" s="1"/>
  <c r="G606" i="63"/>
  <c r="F607" i="63"/>
  <c r="H607" i="63" s="1"/>
  <c r="G607" i="63"/>
  <c r="F608" i="63"/>
  <c r="H608" i="63" s="1"/>
  <c r="G608" i="63"/>
  <c r="F609" i="63"/>
  <c r="G609" i="63"/>
  <c r="F610" i="63"/>
  <c r="H610" i="63" s="1"/>
  <c r="G610" i="63"/>
  <c r="F611" i="63"/>
  <c r="G611" i="63"/>
  <c r="F612" i="63"/>
  <c r="G612" i="63"/>
  <c r="F613" i="63"/>
  <c r="H613" i="63" s="1"/>
  <c r="G613" i="63"/>
  <c r="F614" i="63"/>
  <c r="H614" i="63" s="1"/>
  <c r="G614" i="63"/>
  <c r="F615" i="63"/>
  <c r="H615" i="63" s="1"/>
  <c r="G615" i="63"/>
  <c r="F616" i="63"/>
  <c r="H616" i="63" s="1"/>
  <c r="G616" i="63"/>
  <c r="F617" i="63"/>
  <c r="G617" i="63"/>
  <c r="F618" i="63"/>
  <c r="H618" i="63" s="1"/>
  <c r="G618" i="63"/>
  <c r="F619" i="63"/>
  <c r="G619" i="63"/>
  <c r="F620" i="63"/>
  <c r="G620" i="63"/>
  <c r="F621" i="63"/>
  <c r="H621" i="63" s="1"/>
  <c r="G621" i="63"/>
  <c r="F622" i="63"/>
  <c r="H622" i="63" s="1"/>
  <c r="G622" i="63"/>
  <c r="F623" i="63"/>
  <c r="H623" i="63" s="1"/>
  <c r="G623" i="63"/>
  <c r="F624" i="63"/>
  <c r="G624" i="63"/>
  <c r="F625" i="63"/>
  <c r="G625" i="63"/>
  <c r="F626" i="63"/>
  <c r="G626" i="63"/>
  <c r="F627" i="63"/>
  <c r="G627" i="63"/>
  <c r="F628" i="63"/>
  <c r="G628" i="63"/>
  <c r="F629" i="63"/>
  <c r="G629" i="63"/>
  <c r="F630" i="63"/>
  <c r="H630" i="63" s="1"/>
  <c r="G630" i="63"/>
  <c r="F631" i="63"/>
  <c r="G631" i="63"/>
  <c r="F632" i="63"/>
  <c r="G632" i="63"/>
  <c r="F633" i="63"/>
  <c r="G633" i="63"/>
  <c r="F634" i="63"/>
  <c r="G634" i="63"/>
  <c r="F635" i="63"/>
  <c r="G635" i="63"/>
  <c r="F636" i="63"/>
  <c r="G636" i="63"/>
  <c r="F637" i="63"/>
  <c r="H637" i="63" s="1"/>
  <c r="G637" i="63"/>
  <c r="F638" i="63"/>
  <c r="H638" i="63" s="1"/>
  <c r="G638" i="63"/>
  <c r="F639" i="63"/>
  <c r="H639" i="63" s="1"/>
  <c r="G639" i="63"/>
  <c r="F640" i="63"/>
  <c r="H640" i="63" s="1"/>
  <c r="G640" i="63"/>
  <c r="F641" i="63"/>
  <c r="G641" i="63"/>
  <c r="F642" i="63"/>
  <c r="H642" i="63" s="1"/>
  <c r="G642" i="63"/>
  <c r="F643" i="63"/>
  <c r="G643" i="63"/>
  <c r="F644" i="63"/>
  <c r="G644" i="63"/>
  <c r="F645" i="63"/>
  <c r="H645" i="63" s="1"/>
  <c r="G645" i="63"/>
  <c r="F646" i="63"/>
  <c r="H646" i="63" s="1"/>
  <c r="G646" i="63"/>
  <c r="F647" i="63"/>
  <c r="H647" i="63" s="1"/>
  <c r="G647" i="63"/>
  <c r="F648" i="63"/>
  <c r="H648" i="63" s="1"/>
  <c r="G648" i="63"/>
  <c r="F649" i="63"/>
  <c r="G649" i="63"/>
  <c r="F650" i="63"/>
  <c r="H650" i="63" s="1"/>
  <c r="G650" i="63"/>
  <c r="F651" i="63"/>
  <c r="G651" i="63"/>
  <c r="F652" i="63"/>
  <c r="G652" i="63"/>
  <c r="F653" i="63"/>
  <c r="H653" i="63" s="1"/>
  <c r="G653" i="63"/>
  <c r="F654" i="63"/>
  <c r="H654" i="63" s="1"/>
  <c r="G654" i="63"/>
  <c r="F655" i="63"/>
  <c r="G655" i="63"/>
  <c r="F656" i="63"/>
  <c r="G656" i="63"/>
  <c r="F657" i="63"/>
  <c r="G657" i="63"/>
  <c r="F658" i="63"/>
  <c r="H658" i="63" s="1"/>
  <c r="G658" i="63"/>
  <c r="F659" i="63"/>
  <c r="G659" i="63"/>
  <c r="F660" i="63"/>
  <c r="G660" i="63"/>
  <c r="F661" i="63"/>
  <c r="G661" i="63"/>
  <c r="F662" i="63"/>
  <c r="H662" i="63" s="1"/>
  <c r="G662" i="63"/>
  <c r="F663" i="63"/>
  <c r="H663" i="63" s="1"/>
  <c r="G663" i="63"/>
  <c r="F664" i="63"/>
  <c r="G664" i="63"/>
  <c r="F665" i="63"/>
  <c r="G665" i="63"/>
  <c r="F666" i="63"/>
  <c r="G666" i="63"/>
  <c r="F667" i="63"/>
  <c r="G667" i="63"/>
  <c r="F668" i="63"/>
  <c r="G668" i="63"/>
  <c r="F669" i="63"/>
  <c r="H669" i="63" s="1"/>
  <c r="G669" i="63"/>
  <c r="F670" i="63"/>
  <c r="H670" i="63" s="1"/>
  <c r="G670" i="63"/>
  <c r="F671" i="63"/>
  <c r="G671" i="63"/>
  <c r="F672" i="63"/>
  <c r="H672" i="63" s="1"/>
  <c r="G672" i="63"/>
  <c r="F673" i="63"/>
  <c r="G673" i="63"/>
  <c r="F674" i="63"/>
  <c r="H674" i="63" s="1"/>
  <c r="G674" i="63"/>
  <c r="F675" i="63"/>
  <c r="G675" i="63"/>
  <c r="F676" i="63"/>
  <c r="G676" i="63"/>
  <c r="F677" i="63"/>
  <c r="G677" i="63"/>
  <c r="F678" i="63"/>
  <c r="G678" i="63"/>
  <c r="F679" i="63"/>
  <c r="H679" i="63" s="1"/>
  <c r="G679" i="63"/>
  <c r="F680" i="63"/>
  <c r="G680" i="63"/>
  <c r="F681" i="63"/>
  <c r="G681" i="63"/>
  <c r="F682" i="63"/>
  <c r="G682" i="63"/>
  <c r="F683" i="63"/>
  <c r="G683" i="63"/>
  <c r="F684" i="63"/>
  <c r="G684" i="63"/>
  <c r="F685" i="63"/>
  <c r="G685" i="63"/>
  <c r="F686" i="63"/>
  <c r="H686" i="63" s="1"/>
  <c r="G686" i="63"/>
  <c r="F687" i="63"/>
  <c r="H687" i="63" s="1"/>
  <c r="G687" i="63"/>
  <c r="F688" i="63"/>
  <c r="H688" i="63" s="1"/>
  <c r="G688" i="63"/>
  <c r="F689" i="63"/>
  <c r="G689" i="63"/>
  <c r="F690" i="63"/>
  <c r="H690" i="63" s="1"/>
  <c r="G690" i="63"/>
  <c r="F691" i="63"/>
  <c r="G691" i="63"/>
  <c r="F692" i="63"/>
  <c r="G692" i="63"/>
  <c r="F693" i="63"/>
  <c r="G693" i="63"/>
  <c r="F694" i="63"/>
  <c r="G694" i="63"/>
  <c r="F695" i="63"/>
  <c r="H695" i="63" s="1"/>
  <c r="G695" i="63"/>
  <c r="F696" i="63"/>
  <c r="G696" i="63"/>
  <c r="F697" i="63"/>
  <c r="G697" i="63"/>
  <c r="F698" i="63"/>
  <c r="H698" i="63" s="1"/>
  <c r="G698" i="63"/>
  <c r="F699" i="63"/>
  <c r="G699" i="63"/>
  <c r="F700" i="63"/>
  <c r="G700" i="63"/>
  <c r="F701" i="63"/>
  <c r="H701" i="63" s="1"/>
  <c r="G701" i="63"/>
  <c r="F702" i="63"/>
  <c r="H702" i="63" s="1"/>
  <c r="G702" i="63"/>
  <c r="F703" i="63"/>
  <c r="H703" i="63" s="1"/>
  <c r="G703" i="63"/>
  <c r="F704" i="63"/>
  <c r="H704" i="63" s="1"/>
  <c r="G704" i="63"/>
  <c r="F705" i="63"/>
  <c r="G705" i="63"/>
  <c r="F706" i="63"/>
  <c r="H706" i="63" s="1"/>
  <c r="G706" i="63"/>
  <c r="F707" i="63"/>
  <c r="G707" i="63"/>
  <c r="F708" i="63"/>
  <c r="G708" i="63"/>
  <c r="F709" i="63"/>
  <c r="H709" i="63" s="1"/>
  <c r="G709" i="63"/>
  <c r="F710" i="63"/>
  <c r="H710" i="63" s="1"/>
  <c r="G710" i="63"/>
  <c r="F711" i="63"/>
  <c r="H711" i="63" s="1"/>
  <c r="G711" i="63"/>
  <c r="F712" i="63"/>
  <c r="H712" i="63" s="1"/>
  <c r="G712" i="63"/>
  <c r="F713" i="63"/>
  <c r="G713" i="63"/>
  <c r="F714" i="63"/>
  <c r="H714" i="63" s="1"/>
  <c r="G714" i="63"/>
  <c r="F715" i="63"/>
  <c r="G715" i="63"/>
  <c r="F716" i="63"/>
  <c r="G716" i="63"/>
  <c r="F717" i="63"/>
  <c r="H717" i="63" s="1"/>
  <c r="G717" i="63"/>
  <c r="F718" i="63"/>
  <c r="H718" i="63" s="1"/>
  <c r="G718" i="63"/>
  <c r="F719" i="63"/>
  <c r="G719" i="63"/>
  <c r="F720" i="63"/>
  <c r="G720" i="63"/>
  <c r="F721" i="63"/>
  <c r="G721" i="63"/>
  <c r="F722" i="63"/>
  <c r="G722" i="63"/>
  <c r="F723" i="63"/>
  <c r="G723" i="63"/>
  <c r="F724" i="63"/>
  <c r="G724" i="63"/>
  <c r="F725" i="63"/>
  <c r="G725" i="63"/>
  <c r="F726" i="63"/>
  <c r="H726" i="63" s="1"/>
  <c r="G726" i="63"/>
  <c r="F727" i="63"/>
  <c r="H727" i="63" s="1"/>
  <c r="G727" i="63"/>
  <c r="F728" i="63"/>
  <c r="G728" i="63"/>
  <c r="F729" i="63"/>
  <c r="G729" i="63"/>
  <c r="F730" i="63"/>
  <c r="G730" i="63"/>
  <c r="F731" i="63"/>
  <c r="G731" i="63"/>
  <c r="F732" i="63"/>
  <c r="G732" i="63"/>
  <c r="F733" i="63"/>
  <c r="H733" i="63" s="1"/>
  <c r="G733" i="63"/>
  <c r="F734" i="63"/>
  <c r="H734" i="63" s="1"/>
  <c r="G734" i="63"/>
  <c r="F735" i="63"/>
  <c r="G735" i="63"/>
  <c r="F736" i="63"/>
  <c r="G736" i="63"/>
  <c r="F737" i="63"/>
  <c r="H737" i="63" s="1"/>
  <c r="G737" i="63"/>
  <c r="F738" i="63"/>
  <c r="H738" i="63" s="1"/>
  <c r="G738" i="63"/>
  <c r="F739" i="63"/>
  <c r="G739" i="63"/>
  <c r="F740" i="63"/>
  <c r="G740" i="63"/>
  <c r="F741" i="63"/>
  <c r="G741" i="63"/>
  <c r="F742" i="63"/>
  <c r="H742" i="63" s="1"/>
  <c r="G742" i="63"/>
  <c r="F743" i="63"/>
  <c r="G743" i="63"/>
  <c r="F744" i="63"/>
  <c r="G744" i="63"/>
  <c r="F745" i="63"/>
  <c r="H745" i="63" s="1"/>
  <c r="G745" i="63"/>
  <c r="F746" i="63"/>
  <c r="G746" i="63"/>
  <c r="F747" i="63"/>
  <c r="G747" i="63"/>
  <c r="F748" i="63"/>
  <c r="G748" i="63"/>
  <c r="F749" i="63"/>
  <c r="G749" i="63"/>
  <c r="F750" i="63"/>
  <c r="G750" i="63"/>
  <c r="F751" i="63"/>
  <c r="G751" i="63"/>
  <c r="F752" i="63"/>
  <c r="H752" i="63" s="1"/>
  <c r="G752" i="63"/>
  <c r="F753" i="63"/>
  <c r="H753" i="63" s="1"/>
  <c r="G753" i="63"/>
  <c r="F754" i="63"/>
  <c r="G754" i="63"/>
  <c r="F755" i="63"/>
  <c r="G755" i="63"/>
  <c r="F756" i="63"/>
  <c r="G756" i="63"/>
  <c r="F757" i="63"/>
  <c r="H757" i="63" s="1"/>
  <c r="G757" i="63"/>
  <c r="F758" i="63"/>
  <c r="G758" i="63"/>
  <c r="F759" i="63"/>
  <c r="G759" i="63"/>
  <c r="F760" i="63"/>
  <c r="H760" i="63" s="1"/>
  <c r="G760" i="63"/>
  <c r="F761" i="63"/>
  <c r="H761" i="63" s="1"/>
  <c r="G761" i="63"/>
  <c r="F762" i="63"/>
  <c r="G762" i="63"/>
  <c r="F763" i="63"/>
  <c r="G763" i="63"/>
  <c r="F764" i="63"/>
  <c r="G764" i="63"/>
  <c r="F765" i="63"/>
  <c r="H765" i="63" s="1"/>
  <c r="G765" i="63"/>
  <c r="F766" i="63"/>
  <c r="G766" i="63"/>
  <c r="F767" i="63"/>
  <c r="H767" i="63" s="1"/>
  <c r="G767" i="63"/>
  <c r="F768" i="63"/>
  <c r="H768" i="63" s="1"/>
  <c r="G768" i="63"/>
  <c r="F769" i="63"/>
  <c r="G769" i="63"/>
  <c r="F770" i="63"/>
  <c r="G770" i="63"/>
  <c r="F771" i="63"/>
  <c r="H771" i="63" s="1"/>
  <c r="G771" i="63"/>
  <c r="F772" i="63"/>
  <c r="G772" i="63"/>
  <c r="F773" i="63"/>
  <c r="G773" i="63"/>
  <c r="F774" i="63"/>
  <c r="H774" i="63" s="1"/>
  <c r="G774" i="63"/>
  <c r="F775" i="63"/>
  <c r="H775" i="63" s="1"/>
  <c r="G775" i="63"/>
  <c r="F776" i="63"/>
  <c r="H776" i="63" s="1"/>
  <c r="G776" i="63"/>
  <c r="F777" i="63"/>
  <c r="H777" i="63" s="1"/>
  <c r="G777" i="63"/>
  <c r="F778" i="63"/>
  <c r="G778" i="63"/>
  <c r="F779" i="63"/>
  <c r="H779" i="63" s="1"/>
  <c r="G779" i="63"/>
  <c r="F780" i="63"/>
  <c r="G780" i="63"/>
  <c r="F781" i="63"/>
  <c r="G781" i="63"/>
  <c r="F782" i="63"/>
  <c r="G782" i="63"/>
  <c r="F783" i="63"/>
  <c r="G783" i="63"/>
  <c r="F784" i="63"/>
  <c r="G784" i="63"/>
  <c r="F785" i="63"/>
  <c r="H785" i="63" s="1"/>
  <c r="G785" i="63"/>
  <c r="F786" i="63"/>
  <c r="H786" i="63" s="1"/>
  <c r="G786" i="63"/>
  <c r="F787" i="63"/>
  <c r="H787" i="63" s="1"/>
  <c r="G787" i="63"/>
  <c r="F788" i="63"/>
  <c r="H788" i="63" s="1"/>
  <c r="G788" i="63"/>
  <c r="F789" i="63"/>
  <c r="G789" i="63"/>
  <c r="F790" i="63"/>
  <c r="H790" i="63" s="1"/>
  <c r="G790" i="63"/>
  <c r="F791" i="63"/>
  <c r="G791" i="63"/>
  <c r="F792" i="63"/>
  <c r="G792" i="63"/>
  <c r="F793" i="63"/>
  <c r="G793" i="63"/>
  <c r="F794" i="63"/>
  <c r="G794" i="63"/>
  <c r="F795" i="63"/>
  <c r="G795" i="63"/>
  <c r="F796" i="63"/>
  <c r="H796" i="63" s="1"/>
  <c r="G796" i="63"/>
  <c r="F797" i="63"/>
  <c r="H797" i="63" s="1"/>
  <c r="G797" i="63"/>
  <c r="F798" i="63"/>
  <c r="H798" i="63" s="1"/>
  <c r="G798" i="63"/>
  <c r="F799" i="63"/>
  <c r="G799" i="63"/>
  <c r="F800" i="63"/>
  <c r="H800" i="63" s="1"/>
  <c r="G800" i="63"/>
  <c r="F801" i="63"/>
  <c r="H801" i="63" s="1"/>
  <c r="G801" i="63"/>
  <c r="F802" i="63"/>
  <c r="H802" i="63" s="1"/>
  <c r="G802" i="63"/>
  <c r="F803" i="63"/>
  <c r="H803" i="63" s="1"/>
  <c r="G803" i="63"/>
  <c r="F804" i="63"/>
  <c r="G804" i="63"/>
  <c r="F805" i="63"/>
  <c r="H805" i="63" s="1"/>
  <c r="G805" i="63"/>
  <c r="F806" i="63"/>
  <c r="G806" i="63"/>
  <c r="F807" i="63"/>
  <c r="G807" i="63"/>
  <c r="F808" i="63"/>
  <c r="G808" i="63"/>
  <c r="F809" i="63"/>
  <c r="G809" i="63"/>
  <c r="F810" i="63"/>
  <c r="G810" i="63"/>
  <c r="F811" i="63"/>
  <c r="H811" i="63" s="1"/>
  <c r="G811" i="63"/>
  <c r="F812" i="63"/>
  <c r="H812" i="63" s="1"/>
  <c r="G812" i="63"/>
  <c r="F813" i="63"/>
  <c r="G813" i="63"/>
  <c r="F814" i="63"/>
  <c r="G814" i="63"/>
  <c r="F815" i="63"/>
  <c r="G815" i="63"/>
  <c r="F816" i="63"/>
  <c r="G816" i="63"/>
  <c r="F817" i="63"/>
  <c r="H817" i="63" s="1"/>
  <c r="G817" i="63"/>
  <c r="F818" i="63"/>
  <c r="G818" i="63"/>
  <c r="F819" i="63"/>
  <c r="G819" i="63"/>
  <c r="F820" i="63"/>
  <c r="H820" i="63" s="1"/>
  <c r="G820" i="63"/>
  <c r="F821" i="63"/>
  <c r="G821" i="63"/>
  <c r="F822" i="63"/>
  <c r="G822" i="63"/>
  <c r="F823" i="63"/>
  <c r="H823" i="63" s="1"/>
  <c r="G823" i="63"/>
  <c r="F824" i="63"/>
  <c r="H824" i="63" s="1"/>
  <c r="G824" i="63"/>
  <c r="F825" i="63"/>
  <c r="G825" i="63"/>
  <c r="F826" i="63"/>
  <c r="G826" i="63"/>
  <c r="F827" i="63"/>
  <c r="G827" i="63"/>
  <c r="F828" i="63"/>
  <c r="H828" i="63" s="1"/>
  <c r="G828" i="63"/>
  <c r="F829" i="63"/>
  <c r="G829" i="63"/>
  <c r="F830" i="63"/>
  <c r="G830" i="63"/>
  <c r="F831" i="63"/>
  <c r="H831" i="63" s="1"/>
  <c r="G831" i="63"/>
  <c r="F832" i="63"/>
  <c r="G832" i="63"/>
  <c r="F833" i="63"/>
  <c r="G833" i="63"/>
  <c r="F834" i="63"/>
  <c r="G834" i="63"/>
  <c r="F835" i="63"/>
  <c r="G835" i="63"/>
  <c r="F836" i="63"/>
  <c r="H836" i="63" s="1"/>
  <c r="G836" i="63"/>
  <c r="F837" i="63"/>
  <c r="G837" i="63"/>
  <c r="F838" i="63"/>
  <c r="G838" i="63"/>
  <c r="F839" i="63"/>
  <c r="H839" i="63" s="1"/>
  <c r="G839" i="63"/>
  <c r="F840" i="63"/>
  <c r="H840" i="63" s="1"/>
  <c r="G840" i="63"/>
  <c r="F841" i="63"/>
  <c r="G841" i="63"/>
  <c r="F842" i="63"/>
  <c r="H842" i="63" s="1"/>
  <c r="G842" i="63"/>
  <c r="F843" i="63"/>
  <c r="H843" i="63" s="1"/>
  <c r="G843" i="63"/>
  <c r="F844" i="63"/>
  <c r="G844" i="63"/>
  <c r="F845" i="63"/>
  <c r="G845" i="63"/>
  <c r="F846" i="63"/>
  <c r="G846" i="63"/>
  <c r="F847" i="63"/>
  <c r="G847" i="63"/>
  <c r="F848" i="63"/>
  <c r="G848" i="63"/>
  <c r="F849" i="63"/>
  <c r="H849" i="63" s="1"/>
  <c r="G849" i="63"/>
  <c r="F850" i="63"/>
  <c r="H850" i="63" s="1"/>
  <c r="G850" i="63"/>
  <c r="F851" i="63"/>
  <c r="G851" i="63"/>
  <c r="F852" i="63"/>
  <c r="G852" i="63"/>
  <c r="F853" i="63"/>
  <c r="G853" i="63"/>
  <c r="F854" i="63"/>
  <c r="G854" i="63"/>
  <c r="F855" i="63"/>
  <c r="H855" i="63" s="1"/>
  <c r="G855" i="63"/>
  <c r="F856" i="63"/>
  <c r="G856" i="63"/>
  <c r="F857" i="63"/>
  <c r="G857" i="63"/>
  <c r="F858" i="63"/>
  <c r="H858" i="63" s="1"/>
  <c r="G858" i="63"/>
  <c r="F859" i="63"/>
  <c r="G859" i="63"/>
  <c r="F860" i="63"/>
  <c r="G860" i="63"/>
  <c r="F861" i="63"/>
  <c r="H861" i="63" s="1"/>
  <c r="G861" i="63"/>
  <c r="F862" i="63"/>
  <c r="H862" i="63" s="1"/>
  <c r="G862" i="63"/>
  <c r="F863" i="63"/>
  <c r="G863" i="63"/>
  <c r="F864" i="63"/>
  <c r="G864" i="63"/>
  <c r="F865" i="63"/>
  <c r="H865" i="63" s="1"/>
  <c r="G865" i="63"/>
  <c r="F866" i="63"/>
  <c r="H866" i="63" s="1"/>
  <c r="G866" i="63"/>
  <c r="F867" i="63"/>
  <c r="G867" i="63"/>
  <c r="F868" i="63"/>
  <c r="G868" i="63"/>
  <c r="F869" i="63"/>
  <c r="G869" i="63"/>
  <c r="F870" i="63"/>
  <c r="H870" i="63" s="1"/>
  <c r="G870" i="63"/>
  <c r="F871" i="63"/>
  <c r="G871" i="63"/>
  <c r="F872" i="63"/>
  <c r="G872" i="63"/>
  <c r="F873" i="63"/>
  <c r="H873" i="63" s="1"/>
  <c r="G873" i="63"/>
  <c r="F874" i="63"/>
  <c r="G874" i="63"/>
  <c r="F875" i="63"/>
  <c r="G875" i="63"/>
  <c r="F876" i="63"/>
  <c r="G876" i="63"/>
  <c r="F877" i="63"/>
  <c r="H877" i="63" s="1"/>
  <c r="G877" i="63"/>
  <c r="F878" i="63"/>
  <c r="G878" i="63"/>
  <c r="F879" i="63"/>
  <c r="G879" i="63"/>
  <c r="F880" i="63"/>
  <c r="H880" i="63" s="1"/>
  <c r="G880" i="63"/>
  <c r="F881" i="63"/>
  <c r="H881" i="63" s="1"/>
  <c r="G881" i="63"/>
  <c r="F882" i="63"/>
  <c r="G882" i="63"/>
  <c r="F883" i="63"/>
  <c r="G883" i="63"/>
  <c r="F884" i="63"/>
  <c r="G884" i="63"/>
  <c r="F885" i="63"/>
  <c r="H885" i="63" s="1"/>
  <c r="G885" i="63"/>
  <c r="F886" i="63"/>
  <c r="G886" i="63"/>
  <c r="F887" i="63"/>
  <c r="G887" i="63"/>
  <c r="F888" i="63"/>
  <c r="H888" i="63" s="1"/>
  <c r="G888" i="63"/>
  <c r="F889" i="63"/>
  <c r="H889" i="63" s="1"/>
  <c r="G889" i="63"/>
  <c r="F890" i="63"/>
  <c r="G890" i="63"/>
  <c r="F891" i="63"/>
  <c r="G891" i="63"/>
  <c r="F892" i="63"/>
  <c r="G892" i="63"/>
  <c r="F893" i="63"/>
  <c r="G893" i="63"/>
  <c r="F894" i="63"/>
  <c r="G894" i="63"/>
  <c r="F895" i="63"/>
  <c r="H895" i="63" s="1"/>
  <c r="G895" i="63"/>
  <c r="F896" i="63"/>
  <c r="H896" i="63" s="1"/>
  <c r="G896" i="63"/>
  <c r="F897" i="63"/>
  <c r="G897" i="63"/>
  <c r="F898" i="63"/>
  <c r="G898" i="63"/>
  <c r="F899" i="63"/>
  <c r="H899" i="63" s="1"/>
  <c r="G899" i="63"/>
  <c r="F900" i="63"/>
  <c r="G900" i="63"/>
  <c r="F901" i="63"/>
  <c r="G901" i="63"/>
  <c r="F902" i="63"/>
  <c r="H902" i="63" s="1"/>
  <c r="G902" i="63"/>
  <c r="F903" i="63"/>
  <c r="H903" i="63" s="1"/>
  <c r="G903" i="63"/>
  <c r="F904" i="63"/>
  <c r="H904" i="63" s="1"/>
  <c r="G904" i="63"/>
  <c r="F905" i="63"/>
  <c r="H905" i="63" s="1"/>
  <c r="G905" i="63"/>
  <c r="F906" i="63"/>
  <c r="G906" i="63"/>
  <c r="F907" i="63"/>
  <c r="H907" i="63" s="1"/>
  <c r="G907" i="63"/>
  <c r="F908" i="63"/>
  <c r="G908" i="63"/>
  <c r="F909" i="63"/>
  <c r="G909" i="63"/>
  <c r="F910" i="63"/>
  <c r="G910" i="63"/>
  <c r="F911" i="63"/>
  <c r="G911" i="63"/>
  <c r="F912" i="63"/>
  <c r="G912" i="63"/>
  <c r="F913" i="63"/>
  <c r="H913" i="63" s="1"/>
  <c r="G913" i="63"/>
  <c r="F914" i="63"/>
  <c r="H914" i="63" s="1"/>
  <c r="G914" i="63"/>
  <c r="F915" i="63"/>
  <c r="G915" i="63"/>
  <c r="F916" i="63"/>
  <c r="H916" i="63" s="1"/>
  <c r="G916" i="63"/>
  <c r="F917" i="63"/>
  <c r="G917" i="63"/>
  <c r="F918" i="63"/>
  <c r="H918" i="63" s="1"/>
  <c r="G918" i="63"/>
  <c r="F919" i="63"/>
  <c r="G919" i="63"/>
  <c r="F920" i="63"/>
  <c r="G920" i="63"/>
  <c r="F921" i="63"/>
  <c r="G921" i="63"/>
  <c r="F922" i="63"/>
  <c r="G922" i="63"/>
  <c r="F923" i="63"/>
  <c r="H923" i="63" s="1"/>
  <c r="G923" i="63"/>
  <c r="F924" i="63"/>
  <c r="G924" i="63"/>
  <c r="F925" i="63"/>
  <c r="G925" i="63"/>
  <c r="F926" i="63"/>
  <c r="H926" i="63" s="1"/>
  <c r="G926" i="63"/>
  <c r="F927" i="63"/>
  <c r="G927" i="63"/>
  <c r="F928" i="63"/>
  <c r="G928" i="63"/>
  <c r="F929" i="63"/>
  <c r="G929" i="63"/>
  <c r="F930" i="63"/>
  <c r="H930" i="63" s="1"/>
  <c r="G930" i="63"/>
  <c r="F931" i="63"/>
  <c r="G931" i="63"/>
  <c r="F932" i="63"/>
  <c r="G932" i="63"/>
  <c r="F933" i="63"/>
  <c r="H933" i="63" s="1"/>
  <c r="G933" i="63"/>
  <c r="F934" i="63"/>
  <c r="H934" i="63" s="1"/>
  <c r="G934" i="63"/>
  <c r="F935" i="63"/>
  <c r="G935" i="63"/>
  <c r="F936" i="63"/>
  <c r="G936" i="63"/>
  <c r="F937" i="63"/>
  <c r="G937" i="63"/>
  <c r="F938" i="63"/>
  <c r="H938" i="63" s="1"/>
  <c r="G938" i="63"/>
  <c r="F939" i="63"/>
  <c r="G939" i="63"/>
  <c r="F940" i="63"/>
  <c r="G940" i="63"/>
  <c r="F941" i="63"/>
  <c r="H941" i="63" s="1"/>
  <c r="G941" i="63"/>
  <c r="F942" i="63"/>
  <c r="G942" i="63"/>
  <c r="F943" i="63"/>
  <c r="G943" i="63"/>
  <c r="F944" i="63"/>
  <c r="G944" i="63"/>
  <c r="F945" i="63"/>
  <c r="H945" i="63" s="1"/>
  <c r="G945" i="63"/>
  <c r="F946" i="63"/>
  <c r="G946" i="63"/>
  <c r="F947" i="63"/>
  <c r="G947" i="63"/>
  <c r="F948" i="63"/>
  <c r="H948" i="63" s="1"/>
  <c r="G948" i="63"/>
  <c r="F949" i="63"/>
  <c r="H949" i="63" s="1"/>
  <c r="G949" i="63"/>
  <c r="F950" i="63"/>
  <c r="G950" i="63"/>
  <c r="F951" i="63"/>
  <c r="G951" i="63"/>
  <c r="F952" i="63"/>
  <c r="G952" i="63"/>
  <c r="F953" i="63"/>
  <c r="H953" i="63" s="1"/>
  <c r="G953" i="63"/>
  <c r="F954" i="63"/>
  <c r="G954" i="63"/>
  <c r="F955" i="63"/>
  <c r="G955" i="63"/>
  <c r="F956" i="63"/>
  <c r="H956" i="63" s="1"/>
  <c r="G956" i="63"/>
  <c r="F957" i="63"/>
  <c r="G957" i="63"/>
  <c r="F958" i="63"/>
  <c r="G958" i="63"/>
  <c r="F959" i="63"/>
  <c r="G959" i="63"/>
  <c r="F960" i="63"/>
  <c r="G960" i="63"/>
  <c r="F961" i="63"/>
  <c r="G961" i="63"/>
  <c r="F962" i="63"/>
  <c r="H962" i="63" s="1"/>
  <c r="G962" i="63"/>
  <c r="F963" i="63"/>
  <c r="H963" i="63" s="1"/>
  <c r="G963" i="63"/>
  <c r="F964" i="63"/>
  <c r="H964" i="63" s="1"/>
  <c r="G964" i="63"/>
  <c r="F965" i="63"/>
  <c r="H965" i="63" s="1"/>
  <c r="G965" i="63"/>
  <c r="F966" i="63"/>
  <c r="G966" i="63"/>
  <c r="F967" i="63"/>
  <c r="H967" i="63" s="1"/>
  <c r="G967" i="63"/>
  <c r="F968" i="63"/>
  <c r="G968" i="63"/>
  <c r="F969" i="63"/>
  <c r="G969" i="63"/>
  <c r="F970" i="63"/>
  <c r="G970" i="63"/>
  <c r="F971" i="63"/>
  <c r="H971" i="63" s="1"/>
  <c r="G971" i="63"/>
  <c r="F972" i="63"/>
  <c r="H972" i="63" s="1"/>
  <c r="G972" i="63"/>
  <c r="F973" i="63"/>
  <c r="H973" i="63" s="1"/>
  <c r="G973" i="63"/>
  <c r="F974" i="63"/>
  <c r="H974" i="63" s="1"/>
  <c r="G974" i="63"/>
  <c r="F975" i="63"/>
  <c r="H975" i="63" s="1"/>
  <c r="G975" i="63"/>
  <c r="F976" i="63"/>
  <c r="G976" i="63"/>
  <c r="F977" i="63"/>
  <c r="G977" i="63"/>
  <c r="F978" i="63"/>
  <c r="G978" i="63"/>
  <c r="F979" i="63"/>
  <c r="G979" i="63"/>
  <c r="F980" i="63"/>
  <c r="G980" i="63"/>
  <c r="F981" i="63"/>
  <c r="H981" i="63" s="1"/>
  <c r="G981" i="63"/>
  <c r="F982" i="63"/>
  <c r="H982" i="63" s="1"/>
  <c r="G982" i="63"/>
  <c r="F983" i="63"/>
  <c r="H983" i="63" s="1"/>
  <c r="G983" i="63"/>
  <c r="F984" i="63"/>
  <c r="H984" i="63" s="1"/>
  <c r="G984" i="63"/>
  <c r="F985" i="63"/>
  <c r="G985" i="63"/>
  <c r="F986" i="63"/>
  <c r="H986" i="63" s="1"/>
  <c r="G986" i="63"/>
  <c r="F987" i="63"/>
  <c r="G987" i="63"/>
  <c r="F988" i="63"/>
  <c r="G988" i="63"/>
  <c r="F989" i="63"/>
  <c r="G989" i="63"/>
  <c r="F990" i="63"/>
  <c r="H990" i="63" s="1"/>
  <c r="G990" i="63"/>
  <c r="F991" i="63"/>
  <c r="G991" i="63"/>
  <c r="F992" i="63"/>
  <c r="G992" i="63"/>
  <c r="F993" i="63"/>
  <c r="H993" i="63" s="1"/>
  <c r="G993" i="63"/>
  <c r="F994" i="63"/>
  <c r="H994" i="63" s="1"/>
  <c r="G994" i="63"/>
  <c r="F995" i="63"/>
  <c r="G995" i="63"/>
  <c r="F996" i="63"/>
  <c r="G996" i="63"/>
  <c r="F997" i="63"/>
  <c r="G997" i="63"/>
  <c r="F998" i="63"/>
  <c r="H998" i="63" s="1"/>
  <c r="G998" i="63"/>
  <c r="F999" i="63"/>
  <c r="G999" i="63"/>
  <c r="F1000" i="63"/>
  <c r="G1000" i="63"/>
  <c r="F1001" i="63"/>
  <c r="H1001" i="63" s="1"/>
  <c r="G1001" i="63"/>
  <c r="F1002" i="63"/>
  <c r="H1002" i="63" s="1"/>
  <c r="G1002" i="63"/>
  <c r="F1003" i="63"/>
  <c r="G1003" i="63"/>
  <c r="F1004" i="63"/>
  <c r="G1004" i="63"/>
  <c r="F1005" i="63"/>
  <c r="G1005" i="63"/>
  <c r="F1006" i="63"/>
  <c r="G1006" i="63"/>
  <c r="J10" i="63"/>
  <c r="J11" i="63"/>
  <c r="J12" i="63"/>
  <c r="J14" i="63"/>
  <c r="J15" i="63"/>
  <c r="J16" i="63"/>
  <c r="J17" i="63"/>
  <c r="J20" i="63"/>
  <c r="J21" i="63"/>
  <c r="J26" i="63"/>
  <c r="J29" i="63"/>
  <c r="J33" i="63"/>
  <c r="J34" i="63"/>
  <c r="J37" i="63"/>
  <c r="J40" i="63"/>
  <c r="J42" i="63"/>
  <c r="J44" i="63"/>
  <c r="J48" i="63"/>
  <c r="J52" i="63"/>
  <c r="J56" i="63"/>
  <c r="J60" i="63"/>
  <c r="J65" i="63"/>
  <c r="J69" i="63"/>
  <c r="J70" i="63"/>
  <c r="J73" i="63"/>
  <c r="J74" i="63"/>
  <c r="J76" i="63"/>
  <c r="J77" i="63"/>
  <c r="J78" i="63"/>
  <c r="K78" i="63" s="1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96" i="63"/>
  <c r="J97" i="63"/>
  <c r="J98" i="63"/>
  <c r="J99" i="63"/>
  <c r="J100" i="63"/>
  <c r="J101" i="63"/>
  <c r="J102" i="63"/>
  <c r="J103" i="63"/>
  <c r="J104" i="63"/>
  <c r="J105" i="63"/>
  <c r="J106" i="63"/>
  <c r="J107" i="63"/>
  <c r="J108" i="63"/>
  <c r="J109" i="63"/>
  <c r="J110" i="63"/>
  <c r="J111" i="63"/>
  <c r="J112" i="63"/>
  <c r="J113" i="63"/>
  <c r="J114" i="63"/>
  <c r="J115" i="63"/>
  <c r="J116" i="63"/>
  <c r="J117" i="63"/>
  <c r="J118" i="63"/>
  <c r="J119" i="63"/>
  <c r="J120" i="63"/>
  <c r="J121" i="63"/>
  <c r="J122" i="63"/>
  <c r="J123" i="63"/>
  <c r="J124" i="63"/>
  <c r="J125" i="63"/>
  <c r="J126" i="63"/>
  <c r="J127" i="63"/>
  <c r="J128" i="63"/>
  <c r="J129" i="63"/>
  <c r="J130" i="63"/>
  <c r="J131" i="63"/>
  <c r="J132" i="63"/>
  <c r="J133" i="63"/>
  <c r="J134" i="63"/>
  <c r="J135" i="63"/>
  <c r="J136" i="63"/>
  <c r="J137" i="63"/>
  <c r="J138" i="63"/>
  <c r="J139" i="63"/>
  <c r="J140" i="63"/>
  <c r="J141" i="63"/>
  <c r="J142" i="63"/>
  <c r="J143" i="63"/>
  <c r="J144" i="63"/>
  <c r="J145" i="63"/>
  <c r="J146" i="63"/>
  <c r="J147" i="63"/>
  <c r="J148" i="63"/>
  <c r="J149" i="63"/>
  <c r="J150" i="63"/>
  <c r="J151" i="63"/>
  <c r="J152" i="63"/>
  <c r="J153" i="63"/>
  <c r="J154" i="63"/>
  <c r="J155" i="63"/>
  <c r="J156" i="63"/>
  <c r="J157" i="63"/>
  <c r="J158" i="63"/>
  <c r="J159" i="63"/>
  <c r="J160" i="63"/>
  <c r="J161" i="63"/>
  <c r="J162" i="63"/>
  <c r="J163" i="63"/>
  <c r="J164" i="63"/>
  <c r="J165" i="63"/>
  <c r="J166" i="63"/>
  <c r="J167" i="63"/>
  <c r="J168" i="63"/>
  <c r="J169" i="63"/>
  <c r="J170" i="63"/>
  <c r="J171" i="63"/>
  <c r="J172" i="63"/>
  <c r="J173" i="63"/>
  <c r="J174" i="63"/>
  <c r="J175" i="63"/>
  <c r="J176" i="63"/>
  <c r="J177" i="63"/>
  <c r="J178" i="63"/>
  <c r="J179" i="63"/>
  <c r="J180" i="63"/>
  <c r="J181" i="63"/>
  <c r="J182" i="63"/>
  <c r="J183" i="63"/>
  <c r="J184" i="63"/>
  <c r="J185" i="63"/>
  <c r="J186" i="63"/>
  <c r="J187" i="63"/>
  <c r="J188" i="63"/>
  <c r="J189" i="63"/>
  <c r="J190" i="63"/>
  <c r="J191" i="63"/>
  <c r="J192" i="63"/>
  <c r="J193" i="63"/>
  <c r="J194" i="63"/>
  <c r="J195" i="63"/>
  <c r="J196" i="63"/>
  <c r="J197" i="63"/>
  <c r="J198" i="63"/>
  <c r="J199" i="63"/>
  <c r="J200" i="63"/>
  <c r="J201" i="63"/>
  <c r="J202" i="63"/>
  <c r="J203" i="63"/>
  <c r="J204" i="63"/>
  <c r="J205" i="63"/>
  <c r="J206" i="63"/>
  <c r="J207" i="63"/>
  <c r="J208" i="63"/>
  <c r="J209" i="63"/>
  <c r="J210" i="63"/>
  <c r="J211" i="63"/>
  <c r="J212" i="63"/>
  <c r="J213" i="63"/>
  <c r="J214" i="63"/>
  <c r="J215" i="63"/>
  <c r="J216" i="63"/>
  <c r="J217" i="63"/>
  <c r="J218" i="63"/>
  <c r="J219" i="63"/>
  <c r="J220" i="63"/>
  <c r="J221" i="63"/>
  <c r="J222" i="63"/>
  <c r="J223" i="63"/>
  <c r="J224" i="63"/>
  <c r="J225" i="63"/>
  <c r="J226" i="63"/>
  <c r="J227" i="63"/>
  <c r="J228" i="63"/>
  <c r="J229" i="63"/>
  <c r="J230" i="63"/>
  <c r="J231" i="63"/>
  <c r="J232" i="63"/>
  <c r="J233" i="63"/>
  <c r="J234" i="63"/>
  <c r="J235" i="63"/>
  <c r="J236" i="63"/>
  <c r="J237" i="63"/>
  <c r="J238" i="63"/>
  <c r="J239" i="63"/>
  <c r="J240" i="63"/>
  <c r="J241" i="63"/>
  <c r="J242" i="63"/>
  <c r="J243" i="63"/>
  <c r="J244" i="63"/>
  <c r="J245" i="63"/>
  <c r="J246" i="63"/>
  <c r="J247" i="63"/>
  <c r="J248" i="63"/>
  <c r="J249" i="63"/>
  <c r="J250" i="63"/>
  <c r="J251" i="63"/>
  <c r="J252" i="63"/>
  <c r="J253" i="63"/>
  <c r="J254" i="63"/>
  <c r="J255" i="63"/>
  <c r="J256" i="63"/>
  <c r="J257" i="63"/>
  <c r="J258" i="63"/>
  <c r="J259" i="63"/>
  <c r="J260" i="63"/>
  <c r="J261" i="63"/>
  <c r="J262" i="63"/>
  <c r="J263" i="63"/>
  <c r="J264" i="63"/>
  <c r="J265" i="63"/>
  <c r="J266" i="63"/>
  <c r="J267" i="63"/>
  <c r="J268" i="63"/>
  <c r="J269" i="63"/>
  <c r="J270" i="63"/>
  <c r="J271" i="63"/>
  <c r="J272" i="63"/>
  <c r="J273" i="63"/>
  <c r="J274" i="63"/>
  <c r="J275" i="63"/>
  <c r="J276" i="63"/>
  <c r="J277" i="63"/>
  <c r="J278" i="63"/>
  <c r="J279" i="63"/>
  <c r="J280" i="63"/>
  <c r="J281" i="63"/>
  <c r="J282" i="63"/>
  <c r="J283" i="63"/>
  <c r="J284" i="63"/>
  <c r="J285" i="63"/>
  <c r="J286" i="63"/>
  <c r="J287" i="63"/>
  <c r="J288" i="63"/>
  <c r="J289" i="63"/>
  <c r="J290" i="63"/>
  <c r="J291" i="63"/>
  <c r="J292" i="63"/>
  <c r="J293" i="63"/>
  <c r="J294" i="63"/>
  <c r="J295" i="63"/>
  <c r="J296" i="63"/>
  <c r="J297" i="63"/>
  <c r="J298" i="63"/>
  <c r="J299" i="63"/>
  <c r="J300" i="63"/>
  <c r="J301" i="63"/>
  <c r="J302" i="63"/>
  <c r="J303" i="63"/>
  <c r="J304" i="63"/>
  <c r="J305" i="63"/>
  <c r="J306" i="63"/>
  <c r="J307" i="63"/>
  <c r="J308" i="63"/>
  <c r="J309" i="63"/>
  <c r="J310" i="63"/>
  <c r="J311" i="63"/>
  <c r="J312" i="63"/>
  <c r="J313" i="63"/>
  <c r="J314" i="63"/>
  <c r="J315" i="63"/>
  <c r="J316" i="63"/>
  <c r="J317" i="63"/>
  <c r="J318" i="63"/>
  <c r="J319" i="63"/>
  <c r="J320" i="63"/>
  <c r="J321" i="63"/>
  <c r="J322" i="63"/>
  <c r="J323" i="63"/>
  <c r="J324" i="63"/>
  <c r="J325" i="63"/>
  <c r="J326" i="63"/>
  <c r="J327" i="63"/>
  <c r="J328" i="63"/>
  <c r="J329" i="63"/>
  <c r="J330" i="63"/>
  <c r="J331" i="63"/>
  <c r="J332" i="63"/>
  <c r="J333" i="63"/>
  <c r="J334" i="63"/>
  <c r="J335" i="63"/>
  <c r="J336" i="63"/>
  <c r="J337" i="63"/>
  <c r="J338" i="63"/>
  <c r="J339" i="63"/>
  <c r="J340" i="63"/>
  <c r="J341" i="63"/>
  <c r="J342" i="63"/>
  <c r="J343" i="63"/>
  <c r="J344" i="63"/>
  <c r="J345" i="63"/>
  <c r="J346" i="63"/>
  <c r="J347" i="63"/>
  <c r="J348" i="63"/>
  <c r="J349" i="63"/>
  <c r="J350" i="63"/>
  <c r="J351" i="63"/>
  <c r="J352" i="63"/>
  <c r="J353" i="63"/>
  <c r="J354" i="63"/>
  <c r="J355" i="63"/>
  <c r="J356" i="63"/>
  <c r="J357" i="63"/>
  <c r="J358" i="63"/>
  <c r="J359" i="63"/>
  <c r="J360" i="63"/>
  <c r="J361" i="63"/>
  <c r="J362" i="63"/>
  <c r="J363" i="63"/>
  <c r="J364" i="63"/>
  <c r="J365" i="63"/>
  <c r="J366" i="63"/>
  <c r="J367" i="63"/>
  <c r="J368" i="63"/>
  <c r="J369" i="63"/>
  <c r="J370" i="63"/>
  <c r="J371" i="63"/>
  <c r="J372" i="63"/>
  <c r="J373" i="63"/>
  <c r="J374" i="63"/>
  <c r="J375" i="63"/>
  <c r="J376" i="63"/>
  <c r="J377" i="63"/>
  <c r="J378" i="63"/>
  <c r="J379" i="63"/>
  <c r="J380" i="63"/>
  <c r="J381" i="63"/>
  <c r="J382" i="63"/>
  <c r="J383" i="63"/>
  <c r="J384" i="63"/>
  <c r="J385" i="63"/>
  <c r="J386" i="63"/>
  <c r="J387" i="63"/>
  <c r="J388" i="63"/>
  <c r="J389" i="63"/>
  <c r="J390" i="63"/>
  <c r="J391" i="63"/>
  <c r="J392" i="63"/>
  <c r="J393" i="63"/>
  <c r="J394" i="63"/>
  <c r="J395" i="63"/>
  <c r="J396" i="63"/>
  <c r="J397" i="63"/>
  <c r="J398" i="63"/>
  <c r="J399" i="63"/>
  <c r="J400" i="63"/>
  <c r="J401" i="63"/>
  <c r="J402" i="63"/>
  <c r="J403" i="63"/>
  <c r="J404" i="63"/>
  <c r="J405" i="63"/>
  <c r="J406" i="63"/>
  <c r="J407" i="63"/>
  <c r="J408" i="63"/>
  <c r="J409" i="63"/>
  <c r="J410" i="63"/>
  <c r="J411" i="63"/>
  <c r="J412" i="63"/>
  <c r="J413" i="63"/>
  <c r="J414" i="63"/>
  <c r="J415" i="63"/>
  <c r="J416" i="63"/>
  <c r="J417" i="63"/>
  <c r="J418" i="63"/>
  <c r="J419" i="63"/>
  <c r="J420" i="63"/>
  <c r="J421" i="63"/>
  <c r="J422" i="63"/>
  <c r="J423" i="63"/>
  <c r="J424" i="63"/>
  <c r="J425" i="63"/>
  <c r="J426" i="63"/>
  <c r="J427" i="63"/>
  <c r="J428" i="63"/>
  <c r="J429" i="63"/>
  <c r="J430" i="63"/>
  <c r="J431" i="63"/>
  <c r="J432" i="63"/>
  <c r="J433" i="63"/>
  <c r="J434" i="63"/>
  <c r="J435" i="63"/>
  <c r="J436" i="63"/>
  <c r="J437" i="63"/>
  <c r="J438" i="63"/>
  <c r="J439" i="63"/>
  <c r="J440" i="63"/>
  <c r="J441" i="63"/>
  <c r="J442" i="63"/>
  <c r="J443" i="63"/>
  <c r="J444" i="63"/>
  <c r="J445" i="63"/>
  <c r="J446" i="63"/>
  <c r="J447" i="63"/>
  <c r="J448" i="63"/>
  <c r="J449" i="63"/>
  <c r="J450" i="63"/>
  <c r="J451" i="63"/>
  <c r="J452" i="63"/>
  <c r="J453" i="63"/>
  <c r="J454" i="63"/>
  <c r="J455" i="63"/>
  <c r="J456" i="63"/>
  <c r="J457" i="63"/>
  <c r="J458" i="63"/>
  <c r="J459" i="63"/>
  <c r="J460" i="63"/>
  <c r="J461" i="63"/>
  <c r="J462" i="63"/>
  <c r="J463" i="63"/>
  <c r="J464" i="63"/>
  <c r="J465" i="63"/>
  <c r="J466" i="63"/>
  <c r="J467" i="63"/>
  <c r="J468" i="63"/>
  <c r="J469" i="63"/>
  <c r="J470" i="63"/>
  <c r="J471" i="63"/>
  <c r="J472" i="63"/>
  <c r="J473" i="63"/>
  <c r="J474" i="63"/>
  <c r="J475" i="63"/>
  <c r="J476" i="63"/>
  <c r="J477" i="63"/>
  <c r="J478" i="63"/>
  <c r="J479" i="63"/>
  <c r="J480" i="63"/>
  <c r="J481" i="63"/>
  <c r="J482" i="63"/>
  <c r="J483" i="63"/>
  <c r="J484" i="63"/>
  <c r="J485" i="63"/>
  <c r="J486" i="63"/>
  <c r="J487" i="63"/>
  <c r="J488" i="63"/>
  <c r="J489" i="63"/>
  <c r="J490" i="63"/>
  <c r="J491" i="63"/>
  <c r="J492" i="63"/>
  <c r="J493" i="63"/>
  <c r="J494" i="63"/>
  <c r="J495" i="63"/>
  <c r="J496" i="63"/>
  <c r="J497" i="63"/>
  <c r="J498" i="63"/>
  <c r="J499" i="63"/>
  <c r="J500" i="63"/>
  <c r="J501" i="63"/>
  <c r="J502" i="63"/>
  <c r="J503" i="63"/>
  <c r="J504" i="63"/>
  <c r="J505" i="63"/>
  <c r="J506" i="63"/>
  <c r="J507" i="63"/>
  <c r="J508" i="63"/>
  <c r="J509" i="63"/>
  <c r="J510" i="63"/>
  <c r="J511" i="63"/>
  <c r="J512" i="63"/>
  <c r="J513" i="63"/>
  <c r="J514" i="63"/>
  <c r="J515" i="63"/>
  <c r="J516" i="63"/>
  <c r="J517" i="63"/>
  <c r="J518" i="63"/>
  <c r="J519" i="63"/>
  <c r="J520" i="63"/>
  <c r="J521" i="63"/>
  <c r="J522" i="63"/>
  <c r="J523" i="63"/>
  <c r="J524" i="63"/>
  <c r="J525" i="63"/>
  <c r="J526" i="63"/>
  <c r="J527" i="63"/>
  <c r="J528" i="63"/>
  <c r="J529" i="63"/>
  <c r="J530" i="63"/>
  <c r="J531" i="63"/>
  <c r="J532" i="63"/>
  <c r="J533" i="63"/>
  <c r="J534" i="63"/>
  <c r="J535" i="63"/>
  <c r="J536" i="63"/>
  <c r="J537" i="63"/>
  <c r="J538" i="63"/>
  <c r="J539" i="63"/>
  <c r="J540" i="63"/>
  <c r="J541" i="63"/>
  <c r="J542" i="63"/>
  <c r="J543" i="63"/>
  <c r="J544" i="63"/>
  <c r="J545" i="63"/>
  <c r="J546" i="63"/>
  <c r="J547" i="63"/>
  <c r="J548" i="63"/>
  <c r="J549" i="63"/>
  <c r="J550" i="63"/>
  <c r="J551" i="63"/>
  <c r="J552" i="63"/>
  <c r="J553" i="63"/>
  <c r="J554" i="63"/>
  <c r="J555" i="63"/>
  <c r="J556" i="63"/>
  <c r="J557" i="63"/>
  <c r="J558" i="63"/>
  <c r="J559" i="63"/>
  <c r="J560" i="63"/>
  <c r="J561" i="63"/>
  <c r="J562" i="63"/>
  <c r="J563" i="63"/>
  <c r="J564" i="63"/>
  <c r="J565" i="63"/>
  <c r="J566" i="63"/>
  <c r="J567" i="63"/>
  <c r="J568" i="63"/>
  <c r="J569" i="63"/>
  <c r="J570" i="63"/>
  <c r="J571" i="63"/>
  <c r="J572" i="63"/>
  <c r="J573" i="63"/>
  <c r="J574" i="63"/>
  <c r="J575" i="63"/>
  <c r="J576" i="63"/>
  <c r="J577" i="63"/>
  <c r="J578" i="63"/>
  <c r="J579" i="63"/>
  <c r="J580" i="63"/>
  <c r="J581" i="63"/>
  <c r="J582" i="63"/>
  <c r="J583" i="63"/>
  <c r="J584" i="63"/>
  <c r="J585" i="63"/>
  <c r="J586" i="63"/>
  <c r="J587" i="63"/>
  <c r="J588" i="63"/>
  <c r="J589" i="63"/>
  <c r="J590" i="63"/>
  <c r="J591" i="63"/>
  <c r="J592" i="63"/>
  <c r="J593" i="63"/>
  <c r="J594" i="63"/>
  <c r="J595" i="63"/>
  <c r="J596" i="63"/>
  <c r="J597" i="63"/>
  <c r="J598" i="63"/>
  <c r="J599" i="63"/>
  <c r="J600" i="63"/>
  <c r="J601" i="63"/>
  <c r="J602" i="63"/>
  <c r="J603" i="63"/>
  <c r="J604" i="63"/>
  <c r="J605" i="63"/>
  <c r="J606" i="63"/>
  <c r="J607" i="63"/>
  <c r="J608" i="63"/>
  <c r="J609" i="63"/>
  <c r="J610" i="63"/>
  <c r="J611" i="63"/>
  <c r="J612" i="63"/>
  <c r="J613" i="63"/>
  <c r="J614" i="63"/>
  <c r="J615" i="63"/>
  <c r="J616" i="63"/>
  <c r="J617" i="63"/>
  <c r="J618" i="63"/>
  <c r="J619" i="63"/>
  <c r="J620" i="63"/>
  <c r="J621" i="63"/>
  <c r="J622" i="63"/>
  <c r="J623" i="63"/>
  <c r="J624" i="63"/>
  <c r="J625" i="63"/>
  <c r="J626" i="63"/>
  <c r="J627" i="63"/>
  <c r="J628" i="63"/>
  <c r="J629" i="63"/>
  <c r="J630" i="63"/>
  <c r="J631" i="63"/>
  <c r="J632" i="63"/>
  <c r="J633" i="63"/>
  <c r="J634" i="63"/>
  <c r="J635" i="63"/>
  <c r="J636" i="63"/>
  <c r="J637" i="63"/>
  <c r="J638" i="63"/>
  <c r="J639" i="63"/>
  <c r="J640" i="63"/>
  <c r="J641" i="63"/>
  <c r="J642" i="63"/>
  <c r="J643" i="63"/>
  <c r="J644" i="63"/>
  <c r="J645" i="63"/>
  <c r="J646" i="63"/>
  <c r="J647" i="63"/>
  <c r="J648" i="63"/>
  <c r="J649" i="63"/>
  <c r="J650" i="63"/>
  <c r="J651" i="63"/>
  <c r="J652" i="63"/>
  <c r="J653" i="63"/>
  <c r="J654" i="63"/>
  <c r="J655" i="63"/>
  <c r="J656" i="63"/>
  <c r="J657" i="63"/>
  <c r="J658" i="63"/>
  <c r="J659" i="63"/>
  <c r="J660" i="63"/>
  <c r="J661" i="63"/>
  <c r="J662" i="63"/>
  <c r="J663" i="63"/>
  <c r="J664" i="63"/>
  <c r="J665" i="63"/>
  <c r="J666" i="63"/>
  <c r="J667" i="63"/>
  <c r="J668" i="63"/>
  <c r="J669" i="63"/>
  <c r="J670" i="63"/>
  <c r="J671" i="63"/>
  <c r="J672" i="63"/>
  <c r="J673" i="63"/>
  <c r="J674" i="63"/>
  <c r="J675" i="63"/>
  <c r="J676" i="63"/>
  <c r="J677" i="63"/>
  <c r="J678" i="63"/>
  <c r="J679" i="63"/>
  <c r="J680" i="63"/>
  <c r="J681" i="63"/>
  <c r="J682" i="63"/>
  <c r="J683" i="63"/>
  <c r="J684" i="63"/>
  <c r="J685" i="63"/>
  <c r="J686" i="63"/>
  <c r="J687" i="63"/>
  <c r="J688" i="63"/>
  <c r="J689" i="63"/>
  <c r="J690" i="63"/>
  <c r="J691" i="63"/>
  <c r="J692" i="63"/>
  <c r="J693" i="63"/>
  <c r="J694" i="63"/>
  <c r="J695" i="63"/>
  <c r="J696" i="63"/>
  <c r="J697" i="63"/>
  <c r="J698" i="63"/>
  <c r="J699" i="63"/>
  <c r="J700" i="63"/>
  <c r="J701" i="63"/>
  <c r="J702" i="63"/>
  <c r="J703" i="63"/>
  <c r="J704" i="63"/>
  <c r="J705" i="63"/>
  <c r="J706" i="63"/>
  <c r="J707" i="63"/>
  <c r="J708" i="63"/>
  <c r="J709" i="63"/>
  <c r="J710" i="63"/>
  <c r="J711" i="63"/>
  <c r="J712" i="63"/>
  <c r="J713" i="63"/>
  <c r="J714" i="63"/>
  <c r="J715" i="63"/>
  <c r="J716" i="63"/>
  <c r="J717" i="63"/>
  <c r="J718" i="63"/>
  <c r="J719" i="63"/>
  <c r="J720" i="63"/>
  <c r="J721" i="63"/>
  <c r="J722" i="63"/>
  <c r="J723" i="63"/>
  <c r="J724" i="63"/>
  <c r="J725" i="63"/>
  <c r="J726" i="63"/>
  <c r="J727" i="63"/>
  <c r="J728" i="63"/>
  <c r="J729" i="63"/>
  <c r="J730" i="63"/>
  <c r="J731" i="63"/>
  <c r="J732" i="63"/>
  <c r="J733" i="63"/>
  <c r="J734" i="63"/>
  <c r="J735" i="63"/>
  <c r="J736" i="63"/>
  <c r="J737" i="63"/>
  <c r="J738" i="63"/>
  <c r="J739" i="63"/>
  <c r="J740" i="63"/>
  <c r="J741" i="63"/>
  <c r="J742" i="63"/>
  <c r="J743" i="63"/>
  <c r="J744" i="63"/>
  <c r="J745" i="63"/>
  <c r="J746" i="63"/>
  <c r="J747" i="63"/>
  <c r="J748" i="63"/>
  <c r="J749" i="63"/>
  <c r="J750" i="63"/>
  <c r="J751" i="63"/>
  <c r="J752" i="63"/>
  <c r="J753" i="63"/>
  <c r="J754" i="63"/>
  <c r="J755" i="63"/>
  <c r="J756" i="63"/>
  <c r="J757" i="63"/>
  <c r="J758" i="63"/>
  <c r="J759" i="63"/>
  <c r="J760" i="63"/>
  <c r="J761" i="63"/>
  <c r="J762" i="63"/>
  <c r="J763" i="63"/>
  <c r="J764" i="63"/>
  <c r="J765" i="63"/>
  <c r="J766" i="63"/>
  <c r="J767" i="63"/>
  <c r="J768" i="63"/>
  <c r="J769" i="63"/>
  <c r="J770" i="63"/>
  <c r="J771" i="63"/>
  <c r="J772" i="63"/>
  <c r="J773" i="63"/>
  <c r="J774" i="63"/>
  <c r="J775" i="63"/>
  <c r="J776" i="63"/>
  <c r="J777" i="63"/>
  <c r="J778" i="63"/>
  <c r="J779" i="63"/>
  <c r="J780" i="63"/>
  <c r="J781" i="63"/>
  <c r="J782" i="63"/>
  <c r="J783" i="63"/>
  <c r="J784" i="63"/>
  <c r="J785" i="63"/>
  <c r="J786" i="63"/>
  <c r="J787" i="63"/>
  <c r="J788" i="63"/>
  <c r="J789" i="63"/>
  <c r="J790" i="63"/>
  <c r="J791" i="63"/>
  <c r="J792" i="63"/>
  <c r="J793" i="63"/>
  <c r="J794" i="63"/>
  <c r="J795" i="63"/>
  <c r="J796" i="63"/>
  <c r="J797" i="63"/>
  <c r="J798" i="63"/>
  <c r="J799" i="63"/>
  <c r="J800" i="63"/>
  <c r="J801" i="63"/>
  <c r="J802" i="63"/>
  <c r="J803" i="63"/>
  <c r="J804" i="63"/>
  <c r="J805" i="63"/>
  <c r="J806" i="63"/>
  <c r="J807" i="63"/>
  <c r="J808" i="63"/>
  <c r="J809" i="63"/>
  <c r="J810" i="63"/>
  <c r="J811" i="63"/>
  <c r="J812" i="63"/>
  <c r="J813" i="63"/>
  <c r="J814" i="63"/>
  <c r="J815" i="63"/>
  <c r="J816" i="63"/>
  <c r="J817" i="63"/>
  <c r="J818" i="63"/>
  <c r="J819" i="63"/>
  <c r="J820" i="63"/>
  <c r="J821" i="63"/>
  <c r="J822" i="63"/>
  <c r="J823" i="63"/>
  <c r="J824" i="63"/>
  <c r="J825" i="63"/>
  <c r="J826" i="63"/>
  <c r="J827" i="63"/>
  <c r="J828" i="63"/>
  <c r="J829" i="63"/>
  <c r="J830" i="63"/>
  <c r="J831" i="63"/>
  <c r="J832" i="63"/>
  <c r="J833" i="63"/>
  <c r="J834" i="63"/>
  <c r="J835" i="63"/>
  <c r="J836" i="63"/>
  <c r="J837" i="63"/>
  <c r="J838" i="63"/>
  <c r="J839" i="63"/>
  <c r="J840" i="63"/>
  <c r="J841" i="63"/>
  <c r="J842" i="63"/>
  <c r="J843" i="63"/>
  <c r="J844" i="63"/>
  <c r="J845" i="63"/>
  <c r="J846" i="63"/>
  <c r="J847" i="63"/>
  <c r="J848" i="63"/>
  <c r="J849" i="63"/>
  <c r="J850" i="63"/>
  <c r="J851" i="63"/>
  <c r="J852" i="63"/>
  <c r="J853" i="63"/>
  <c r="J854" i="63"/>
  <c r="J855" i="63"/>
  <c r="J856" i="63"/>
  <c r="J857" i="63"/>
  <c r="J858" i="63"/>
  <c r="J859" i="63"/>
  <c r="J860" i="63"/>
  <c r="J861" i="63"/>
  <c r="J862" i="63"/>
  <c r="J863" i="63"/>
  <c r="J864" i="63"/>
  <c r="J865" i="63"/>
  <c r="J866" i="63"/>
  <c r="J867" i="63"/>
  <c r="J868" i="63"/>
  <c r="J869" i="63"/>
  <c r="J870" i="63"/>
  <c r="J871" i="63"/>
  <c r="J872" i="63"/>
  <c r="J873" i="63"/>
  <c r="J874" i="63"/>
  <c r="J875" i="63"/>
  <c r="J876" i="63"/>
  <c r="J877" i="63"/>
  <c r="J878" i="63"/>
  <c r="J879" i="63"/>
  <c r="J880" i="63"/>
  <c r="J881" i="63"/>
  <c r="J882" i="63"/>
  <c r="J883" i="63"/>
  <c r="J884" i="63"/>
  <c r="J885" i="63"/>
  <c r="J886" i="63"/>
  <c r="J887" i="63"/>
  <c r="J888" i="63"/>
  <c r="J889" i="63"/>
  <c r="J890" i="63"/>
  <c r="J891" i="63"/>
  <c r="J892" i="63"/>
  <c r="J893" i="63"/>
  <c r="J894" i="63"/>
  <c r="J895" i="63"/>
  <c r="J896" i="63"/>
  <c r="J897" i="63"/>
  <c r="J898" i="63"/>
  <c r="J899" i="63"/>
  <c r="J900" i="63"/>
  <c r="J901" i="63"/>
  <c r="J902" i="63"/>
  <c r="J903" i="63"/>
  <c r="J904" i="63"/>
  <c r="J905" i="63"/>
  <c r="J906" i="63"/>
  <c r="J907" i="63"/>
  <c r="J908" i="63"/>
  <c r="J909" i="63"/>
  <c r="J910" i="63"/>
  <c r="J911" i="63"/>
  <c r="J912" i="63"/>
  <c r="J913" i="63"/>
  <c r="J914" i="63"/>
  <c r="J915" i="63"/>
  <c r="J916" i="63"/>
  <c r="J917" i="63"/>
  <c r="J918" i="63"/>
  <c r="J919" i="63"/>
  <c r="J920" i="63"/>
  <c r="J921" i="63"/>
  <c r="J922" i="63"/>
  <c r="J923" i="63"/>
  <c r="J924" i="63"/>
  <c r="J925" i="63"/>
  <c r="J926" i="63"/>
  <c r="J927" i="63"/>
  <c r="J928" i="63"/>
  <c r="J929" i="63"/>
  <c r="J930" i="63"/>
  <c r="J931" i="63"/>
  <c r="J932" i="63"/>
  <c r="J933" i="63"/>
  <c r="J934" i="63"/>
  <c r="J935" i="63"/>
  <c r="J936" i="63"/>
  <c r="J937" i="63"/>
  <c r="J938" i="63"/>
  <c r="J939" i="63"/>
  <c r="J940" i="63"/>
  <c r="J941" i="63"/>
  <c r="J942" i="63"/>
  <c r="J943" i="63"/>
  <c r="J944" i="63"/>
  <c r="J945" i="63"/>
  <c r="J946" i="63"/>
  <c r="J947" i="63"/>
  <c r="J948" i="63"/>
  <c r="J949" i="63"/>
  <c r="J950" i="63"/>
  <c r="J951" i="63"/>
  <c r="J952" i="63"/>
  <c r="J953" i="63"/>
  <c r="J954" i="63"/>
  <c r="J955" i="63"/>
  <c r="J956" i="63"/>
  <c r="J957" i="63"/>
  <c r="J958" i="63"/>
  <c r="J959" i="63"/>
  <c r="J960" i="63"/>
  <c r="J961" i="63"/>
  <c r="J962" i="63"/>
  <c r="J963" i="63"/>
  <c r="J964" i="63"/>
  <c r="J965" i="63"/>
  <c r="J966" i="63"/>
  <c r="J967" i="63"/>
  <c r="J968" i="63"/>
  <c r="J969" i="63"/>
  <c r="J970" i="63"/>
  <c r="J971" i="63"/>
  <c r="J972" i="63"/>
  <c r="J973" i="63"/>
  <c r="J974" i="63"/>
  <c r="J975" i="63"/>
  <c r="J976" i="63"/>
  <c r="J977" i="63"/>
  <c r="J978" i="63"/>
  <c r="J979" i="63"/>
  <c r="J980" i="63"/>
  <c r="J981" i="63"/>
  <c r="J982" i="63"/>
  <c r="J983" i="63"/>
  <c r="J984" i="63"/>
  <c r="J985" i="63"/>
  <c r="J986" i="63"/>
  <c r="J987" i="63"/>
  <c r="J988" i="63"/>
  <c r="J989" i="63"/>
  <c r="J990" i="63"/>
  <c r="J991" i="63"/>
  <c r="J992" i="63"/>
  <c r="J993" i="63"/>
  <c r="J994" i="63"/>
  <c r="J995" i="63"/>
  <c r="J996" i="63"/>
  <c r="J997" i="63"/>
  <c r="J998" i="63"/>
  <c r="J999" i="63"/>
  <c r="J1000" i="63"/>
  <c r="J1001" i="63"/>
  <c r="J1002" i="63"/>
  <c r="J1003" i="63"/>
  <c r="J1004" i="63"/>
  <c r="J1005" i="63"/>
  <c r="J1006" i="63"/>
  <c r="G9" i="63"/>
  <c r="G11" i="63"/>
  <c r="G13" i="63"/>
  <c r="N13" i="63" s="1"/>
  <c r="L82" i="63"/>
  <c r="L83" i="63"/>
  <c r="L84" i="63"/>
  <c r="L85" i="63"/>
  <c r="L86" i="63"/>
  <c r="L87" i="63"/>
  <c r="L88" i="63"/>
  <c r="L89" i="63"/>
  <c r="L90" i="63"/>
  <c r="L91" i="63"/>
  <c r="L92" i="63"/>
  <c r="L93" i="63"/>
  <c r="L94" i="63"/>
  <c r="L95" i="63"/>
  <c r="L96" i="63"/>
  <c r="L97" i="63"/>
  <c r="L98" i="63"/>
  <c r="L99" i="63"/>
  <c r="L100" i="63"/>
  <c r="L101" i="63"/>
  <c r="L102" i="63"/>
  <c r="L103" i="63"/>
  <c r="L104" i="63"/>
  <c r="L105" i="63"/>
  <c r="L106" i="63"/>
  <c r="L107" i="63"/>
  <c r="L108" i="63"/>
  <c r="L109" i="63"/>
  <c r="L110" i="63"/>
  <c r="L111" i="63"/>
  <c r="L112" i="63"/>
  <c r="L113" i="63"/>
  <c r="L114" i="63"/>
  <c r="L115" i="63"/>
  <c r="L116" i="63"/>
  <c r="L117" i="63"/>
  <c r="L118" i="63"/>
  <c r="L119" i="63"/>
  <c r="L120" i="63"/>
  <c r="L121" i="63"/>
  <c r="L122" i="63"/>
  <c r="L123" i="63"/>
  <c r="L124" i="63"/>
  <c r="L125" i="63"/>
  <c r="L126" i="63"/>
  <c r="L127" i="63"/>
  <c r="L128" i="63"/>
  <c r="L129" i="63"/>
  <c r="L130" i="63"/>
  <c r="L131" i="63"/>
  <c r="L132" i="63"/>
  <c r="L133" i="63"/>
  <c r="L134" i="63"/>
  <c r="L135" i="63"/>
  <c r="L136" i="63"/>
  <c r="L137" i="63"/>
  <c r="L138" i="63"/>
  <c r="L139" i="63"/>
  <c r="L140" i="63"/>
  <c r="L141" i="63"/>
  <c r="L142" i="63"/>
  <c r="L143" i="63"/>
  <c r="L144" i="63"/>
  <c r="L145" i="63"/>
  <c r="L146" i="63"/>
  <c r="L147" i="63"/>
  <c r="L148" i="63"/>
  <c r="L149" i="63"/>
  <c r="L150" i="63"/>
  <c r="L151" i="63"/>
  <c r="L152" i="63"/>
  <c r="L153" i="63"/>
  <c r="L154" i="63"/>
  <c r="L155" i="63"/>
  <c r="L156" i="63"/>
  <c r="L157" i="63"/>
  <c r="L158" i="63"/>
  <c r="L159" i="63"/>
  <c r="L160" i="63"/>
  <c r="L161" i="63"/>
  <c r="L162" i="63"/>
  <c r="L163" i="63"/>
  <c r="L164" i="63"/>
  <c r="L165" i="63"/>
  <c r="L166" i="63"/>
  <c r="L167" i="63"/>
  <c r="L168" i="63"/>
  <c r="L169" i="63"/>
  <c r="L170" i="63"/>
  <c r="L171" i="63"/>
  <c r="L172" i="63"/>
  <c r="L173" i="63"/>
  <c r="L174" i="63"/>
  <c r="L175" i="63"/>
  <c r="L176" i="63"/>
  <c r="L177" i="63"/>
  <c r="L178" i="63"/>
  <c r="L179" i="63"/>
  <c r="L180" i="63"/>
  <c r="L181" i="63"/>
  <c r="L182" i="63"/>
  <c r="L183" i="63"/>
  <c r="L184" i="63"/>
  <c r="L185" i="63"/>
  <c r="L186" i="63"/>
  <c r="L187" i="63"/>
  <c r="L188" i="63"/>
  <c r="L189" i="63"/>
  <c r="L190" i="63"/>
  <c r="L191" i="63"/>
  <c r="L192" i="63"/>
  <c r="L193" i="63"/>
  <c r="L194" i="63"/>
  <c r="L195" i="63"/>
  <c r="L196" i="63"/>
  <c r="L197" i="63"/>
  <c r="L198" i="63"/>
  <c r="L199" i="63"/>
  <c r="L200" i="63"/>
  <c r="L201" i="63"/>
  <c r="L202" i="63"/>
  <c r="L203" i="63"/>
  <c r="L204" i="63"/>
  <c r="L205" i="63"/>
  <c r="L206" i="63"/>
  <c r="L207" i="63"/>
  <c r="L208" i="63"/>
  <c r="L209" i="63"/>
  <c r="L210" i="63"/>
  <c r="L211" i="63"/>
  <c r="L212" i="63"/>
  <c r="L213" i="63"/>
  <c r="L214" i="63"/>
  <c r="L215" i="63"/>
  <c r="L216" i="63"/>
  <c r="L217" i="63"/>
  <c r="L218" i="63"/>
  <c r="L219" i="63"/>
  <c r="L220" i="63"/>
  <c r="L221" i="63"/>
  <c r="L222" i="63"/>
  <c r="L223" i="63"/>
  <c r="L224" i="63"/>
  <c r="L225" i="63"/>
  <c r="L226" i="63"/>
  <c r="L227" i="63"/>
  <c r="L228" i="63"/>
  <c r="L229" i="63"/>
  <c r="L230" i="63"/>
  <c r="L231" i="63"/>
  <c r="L232" i="63"/>
  <c r="L233" i="63"/>
  <c r="L234" i="63"/>
  <c r="L235" i="63"/>
  <c r="L236" i="63"/>
  <c r="L237" i="63"/>
  <c r="L238" i="63"/>
  <c r="L239" i="63"/>
  <c r="L240" i="63"/>
  <c r="L241" i="63"/>
  <c r="L242" i="63"/>
  <c r="L243" i="63"/>
  <c r="L244" i="63"/>
  <c r="L245" i="63"/>
  <c r="L246" i="63"/>
  <c r="L247" i="63"/>
  <c r="L248" i="63"/>
  <c r="L249" i="63"/>
  <c r="L250" i="63"/>
  <c r="L251" i="63"/>
  <c r="L252" i="63"/>
  <c r="L253" i="63"/>
  <c r="L254" i="63"/>
  <c r="L255" i="63"/>
  <c r="L256" i="63"/>
  <c r="L257" i="63"/>
  <c r="L258" i="63"/>
  <c r="L259" i="63"/>
  <c r="L260" i="63"/>
  <c r="L261" i="63"/>
  <c r="L262" i="63"/>
  <c r="L263" i="63"/>
  <c r="L264" i="63"/>
  <c r="L265" i="63"/>
  <c r="L266" i="63"/>
  <c r="L267" i="63"/>
  <c r="L268" i="63"/>
  <c r="L269" i="63"/>
  <c r="L270" i="63"/>
  <c r="L271" i="63"/>
  <c r="L272" i="63"/>
  <c r="L273" i="63"/>
  <c r="L274" i="63"/>
  <c r="L275" i="63"/>
  <c r="L276" i="63"/>
  <c r="L277" i="63"/>
  <c r="L278" i="63"/>
  <c r="L279" i="63"/>
  <c r="L280" i="63"/>
  <c r="L281" i="63"/>
  <c r="L282" i="63"/>
  <c r="L283" i="63"/>
  <c r="L284" i="63"/>
  <c r="L285" i="63"/>
  <c r="L286" i="63"/>
  <c r="L287" i="63"/>
  <c r="L288" i="63"/>
  <c r="L289" i="63"/>
  <c r="L290" i="63"/>
  <c r="L291" i="63"/>
  <c r="L292" i="63"/>
  <c r="L293" i="63"/>
  <c r="L294" i="63"/>
  <c r="L295" i="63"/>
  <c r="L296" i="63"/>
  <c r="L297" i="63"/>
  <c r="L298" i="63"/>
  <c r="L299" i="63"/>
  <c r="L300" i="63"/>
  <c r="L301" i="63"/>
  <c r="L302" i="63"/>
  <c r="L303" i="63"/>
  <c r="L304" i="63"/>
  <c r="L305" i="63"/>
  <c r="L306" i="63"/>
  <c r="L307" i="63"/>
  <c r="L308" i="63"/>
  <c r="L309" i="63"/>
  <c r="L310" i="63"/>
  <c r="L311" i="63"/>
  <c r="L312" i="63"/>
  <c r="L313" i="63"/>
  <c r="L314" i="63"/>
  <c r="L315" i="63"/>
  <c r="L316" i="63"/>
  <c r="L317" i="63"/>
  <c r="L318" i="63"/>
  <c r="L319" i="63"/>
  <c r="L320" i="63"/>
  <c r="L321" i="63"/>
  <c r="L322" i="63"/>
  <c r="L323" i="63"/>
  <c r="L324" i="63"/>
  <c r="L325" i="63"/>
  <c r="L326" i="63"/>
  <c r="L327" i="63"/>
  <c r="L328" i="63"/>
  <c r="L329" i="63"/>
  <c r="L330" i="63"/>
  <c r="L331" i="63"/>
  <c r="L332" i="63"/>
  <c r="L333" i="63"/>
  <c r="L334" i="63"/>
  <c r="L335" i="63"/>
  <c r="L336" i="63"/>
  <c r="L337" i="63"/>
  <c r="L338" i="63"/>
  <c r="L339" i="63"/>
  <c r="L340" i="63"/>
  <c r="L341" i="63"/>
  <c r="L342" i="63"/>
  <c r="L343" i="63"/>
  <c r="L344" i="63"/>
  <c r="L345" i="63"/>
  <c r="L346" i="63"/>
  <c r="L347" i="63"/>
  <c r="L348" i="63"/>
  <c r="L349" i="63"/>
  <c r="L350" i="63"/>
  <c r="L351" i="63"/>
  <c r="L352" i="63"/>
  <c r="L353" i="63"/>
  <c r="L354" i="63"/>
  <c r="L355" i="63"/>
  <c r="L356" i="63"/>
  <c r="L357" i="63"/>
  <c r="L358" i="63"/>
  <c r="L359" i="63"/>
  <c r="L360" i="63"/>
  <c r="L361" i="63"/>
  <c r="L362" i="63"/>
  <c r="L363" i="63"/>
  <c r="L364" i="63"/>
  <c r="L365" i="63"/>
  <c r="L366" i="63"/>
  <c r="L367" i="63"/>
  <c r="L368" i="63"/>
  <c r="L369" i="63"/>
  <c r="L370" i="63"/>
  <c r="L371" i="63"/>
  <c r="L372" i="63"/>
  <c r="L373" i="63"/>
  <c r="L374" i="63"/>
  <c r="L375" i="63"/>
  <c r="L376" i="63"/>
  <c r="L377" i="63"/>
  <c r="L378" i="63"/>
  <c r="L379" i="63"/>
  <c r="L380" i="63"/>
  <c r="L381" i="63"/>
  <c r="L382" i="63"/>
  <c r="L383" i="63"/>
  <c r="L384" i="63"/>
  <c r="L385" i="63"/>
  <c r="L386" i="63"/>
  <c r="L387" i="63"/>
  <c r="L388" i="63"/>
  <c r="L389" i="63"/>
  <c r="L390" i="63"/>
  <c r="L391" i="63"/>
  <c r="L392" i="63"/>
  <c r="L393" i="63"/>
  <c r="L394" i="63"/>
  <c r="L395" i="63"/>
  <c r="L396" i="63"/>
  <c r="L397" i="63"/>
  <c r="L398" i="63"/>
  <c r="L399" i="63"/>
  <c r="L400" i="63"/>
  <c r="L401" i="63"/>
  <c r="L402" i="63"/>
  <c r="L403" i="63"/>
  <c r="L404" i="63"/>
  <c r="L405" i="63"/>
  <c r="L406" i="63"/>
  <c r="L407" i="63"/>
  <c r="L408" i="63"/>
  <c r="L409" i="63"/>
  <c r="L410" i="63"/>
  <c r="L411" i="63"/>
  <c r="L412" i="63"/>
  <c r="L413" i="63"/>
  <c r="L414" i="63"/>
  <c r="L415" i="63"/>
  <c r="L416" i="63"/>
  <c r="L417" i="63"/>
  <c r="L418" i="63"/>
  <c r="L419" i="63"/>
  <c r="L420" i="63"/>
  <c r="L421" i="63"/>
  <c r="L422" i="63"/>
  <c r="L423" i="63"/>
  <c r="L424" i="63"/>
  <c r="L425" i="63"/>
  <c r="L426" i="63"/>
  <c r="L427" i="63"/>
  <c r="L428" i="63"/>
  <c r="L429" i="63"/>
  <c r="L430" i="63"/>
  <c r="L431" i="63"/>
  <c r="L432" i="63"/>
  <c r="L433" i="63"/>
  <c r="L434" i="63"/>
  <c r="L435" i="63"/>
  <c r="L436" i="63"/>
  <c r="L437" i="63"/>
  <c r="L438" i="63"/>
  <c r="L439" i="63"/>
  <c r="L440" i="63"/>
  <c r="L441" i="63"/>
  <c r="L442" i="63"/>
  <c r="L443" i="63"/>
  <c r="L444" i="63"/>
  <c r="L445" i="63"/>
  <c r="L446" i="63"/>
  <c r="L447" i="63"/>
  <c r="L448" i="63"/>
  <c r="L449" i="63"/>
  <c r="L450" i="63"/>
  <c r="L451" i="63"/>
  <c r="L452" i="63"/>
  <c r="L453" i="63"/>
  <c r="L454" i="63"/>
  <c r="L455" i="63"/>
  <c r="L456" i="63"/>
  <c r="L457" i="63"/>
  <c r="L458" i="63"/>
  <c r="L459" i="63"/>
  <c r="L460" i="63"/>
  <c r="L461" i="63"/>
  <c r="L462" i="63"/>
  <c r="L463" i="63"/>
  <c r="L464" i="63"/>
  <c r="L465" i="63"/>
  <c r="L466" i="63"/>
  <c r="L467" i="63"/>
  <c r="L468" i="63"/>
  <c r="L469" i="63"/>
  <c r="L470" i="63"/>
  <c r="L471" i="63"/>
  <c r="L472" i="63"/>
  <c r="L473" i="63"/>
  <c r="L474" i="63"/>
  <c r="L475" i="63"/>
  <c r="L476" i="63"/>
  <c r="L477" i="63"/>
  <c r="L478" i="63"/>
  <c r="L479" i="63"/>
  <c r="L480" i="63"/>
  <c r="L481" i="63"/>
  <c r="L482" i="63"/>
  <c r="L483" i="63"/>
  <c r="L484" i="63"/>
  <c r="L485" i="63"/>
  <c r="L486" i="63"/>
  <c r="L487" i="63"/>
  <c r="L488" i="63"/>
  <c r="L489" i="63"/>
  <c r="L490" i="63"/>
  <c r="L491" i="63"/>
  <c r="L492" i="63"/>
  <c r="L493" i="63"/>
  <c r="L494" i="63"/>
  <c r="L495" i="63"/>
  <c r="L496" i="63"/>
  <c r="L497" i="63"/>
  <c r="L498" i="63"/>
  <c r="L499" i="63"/>
  <c r="L500" i="63"/>
  <c r="L501" i="63"/>
  <c r="L502" i="63"/>
  <c r="L503" i="63"/>
  <c r="L504" i="63"/>
  <c r="L505" i="63"/>
  <c r="L506" i="63"/>
  <c r="L507" i="63"/>
  <c r="L508" i="63"/>
  <c r="L509" i="63"/>
  <c r="L510" i="63"/>
  <c r="L511" i="63"/>
  <c r="L512" i="63"/>
  <c r="L513" i="63"/>
  <c r="L514" i="63"/>
  <c r="L515" i="63"/>
  <c r="L516" i="63"/>
  <c r="L517" i="63"/>
  <c r="L518" i="63"/>
  <c r="L519" i="63"/>
  <c r="L520" i="63"/>
  <c r="L521" i="63"/>
  <c r="L522" i="63"/>
  <c r="L523" i="63"/>
  <c r="L524" i="63"/>
  <c r="L525" i="63"/>
  <c r="L526" i="63"/>
  <c r="L527" i="63"/>
  <c r="L528" i="63"/>
  <c r="L529" i="63"/>
  <c r="L530" i="63"/>
  <c r="L531" i="63"/>
  <c r="L532" i="63"/>
  <c r="L533" i="63"/>
  <c r="L534" i="63"/>
  <c r="L535" i="63"/>
  <c r="L536" i="63"/>
  <c r="L537" i="63"/>
  <c r="L538" i="63"/>
  <c r="L539" i="63"/>
  <c r="L540" i="63"/>
  <c r="L541" i="63"/>
  <c r="L542" i="63"/>
  <c r="L543" i="63"/>
  <c r="L544" i="63"/>
  <c r="L545" i="63"/>
  <c r="L546" i="63"/>
  <c r="L547" i="63"/>
  <c r="L548" i="63"/>
  <c r="L549" i="63"/>
  <c r="L550" i="63"/>
  <c r="L551" i="63"/>
  <c r="L552" i="63"/>
  <c r="L553" i="63"/>
  <c r="L554" i="63"/>
  <c r="L555" i="63"/>
  <c r="L556" i="63"/>
  <c r="L557" i="63"/>
  <c r="L558" i="63"/>
  <c r="L559" i="63"/>
  <c r="L560" i="63"/>
  <c r="L561" i="63"/>
  <c r="L562" i="63"/>
  <c r="L563" i="63"/>
  <c r="L564" i="63"/>
  <c r="L565" i="63"/>
  <c r="L566" i="63"/>
  <c r="L567" i="63"/>
  <c r="L568" i="63"/>
  <c r="L569" i="63"/>
  <c r="L570" i="63"/>
  <c r="L571" i="63"/>
  <c r="L572" i="63"/>
  <c r="L573" i="63"/>
  <c r="L574" i="63"/>
  <c r="L575" i="63"/>
  <c r="L576" i="63"/>
  <c r="L577" i="63"/>
  <c r="L578" i="63"/>
  <c r="L579" i="63"/>
  <c r="L580" i="63"/>
  <c r="L581" i="63"/>
  <c r="L582" i="63"/>
  <c r="L583" i="63"/>
  <c r="L584" i="63"/>
  <c r="L585" i="63"/>
  <c r="L586" i="63"/>
  <c r="L587" i="63"/>
  <c r="L588" i="63"/>
  <c r="L589" i="63"/>
  <c r="L590" i="63"/>
  <c r="L591" i="63"/>
  <c r="L592" i="63"/>
  <c r="L593" i="63"/>
  <c r="L594" i="63"/>
  <c r="L595" i="63"/>
  <c r="L596" i="63"/>
  <c r="L597" i="63"/>
  <c r="L598" i="63"/>
  <c r="L599" i="63"/>
  <c r="L600" i="63"/>
  <c r="L601" i="63"/>
  <c r="L602" i="63"/>
  <c r="L603" i="63"/>
  <c r="L604" i="63"/>
  <c r="L605" i="63"/>
  <c r="L606" i="63"/>
  <c r="L607" i="63"/>
  <c r="L608" i="63"/>
  <c r="L609" i="63"/>
  <c r="L610" i="63"/>
  <c r="L611" i="63"/>
  <c r="L612" i="63"/>
  <c r="L613" i="63"/>
  <c r="L614" i="63"/>
  <c r="L615" i="63"/>
  <c r="L616" i="63"/>
  <c r="L617" i="63"/>
  <c r="L618" i="63"/>
  <c r="L619" i="63"/>
  <c r="L620" i="63"/>
  <c r="L621" i="63"/>
  <c r="L622" i="63"/>
  <c r="L623" i="63"/>
  <c r="L624" i="63"/>
  <c r="L625" i="63"/>
  <c r="L626" i="63"/>
  <c r="L627" i="63"/>
  <c r="L628" i="63"/>
  <c r="L629" i="63"/>
  <c r="L630" i="63"/>
  <c r="L631" i="63"/>
  <c r="L632" i="63"/>
  <c r="L633" i="63"/>
  <c r="L634" i="63"/>
  <c r="L635" i="63"/>
  <c r="L636" i="63"/>
  <c r="L637" i="63"/>
  <c r="L638" i="63"/>
  <c r="L639" i="63"/>
  <c r="L640" i="63"/>
  <c r="L641" i="63"/>
  <c r="L642" i="63"/>
  <c r="L643" i="63"/>
  <c r="L644" i="63"/>
  <c r="L645" i="63"/>
  <c r="L646" i="63"/>
  <c r="L647" i="63"/>
  <c r="L648" i="63"/>
  <c r="L649" i="63"/>
  <c r="L650" i="63"/>
  <c r="L651" i="63"/>
  <c r="L652" i="63"/>
  <c r="L653" i="63"/>
  <c r="L654" i="63"/>
  <c r="L655" i="63"/>
  <c r="L656" i="63"/>
  <c r="L657" i="63"/>
  <c r="L658" i="63"/>
  <c r="L659" i="63"/>
  <c r="L660" i="63"/>
  <c r="L661" i="63"/>
  <c r="L662" i="63"/>
  <c r="L663" i="63"/>
  <c r="L664" i="63"/>
  <c r="L665" i="63"/>
  <c r="L666" i="63"/>
  <c r="L667" i="63"/>
  <c r="L668" i="63"/>
  <c r="L669" i="63"/>
  <c r="L670" i="63"/>
  <c r="L671" i="63"/>
  <c r="L672" i="63"/>
  <c r="L673" i="63"/>
  <c r="L674" i="63"/>
  <c r="L675" i="63"/>
  <c r="L676" i="63"/>
  <c r="L677" i="63"/>
  <c r="L678" i="63"/>
  <c r="L679" i="63"/>
  <c r="L680" i="63"/>
  <c r="L681" i="63"/>
  <c r="L682" i="63"/>
  <c r="L683" i="63"/>
  <c r="L684" i="63"/>
  <c r="L685" i="63"/>
  <c r="L686" i="63"/>
  <c r="L687" i="63"/>
  <c r="L688" i="63"/>
  <c r="L689" i="63"/>
  <c r="L690" i="63"/>
  <c r="L691" i="63"/>
  <c r="L692" i="63"/>
  <c r="L693" i="63"/>
  <c r="L694" i="63"/>
  <c r="L695" i="63"/>
  <c r="L696" i="63"/>
  <c r="L697" i="63"/>
  <c r="L698" i="63"/>
  <c r="L699" i="63"/>
  <c r="L700" i="63"/>
  <c r="L701" i="63"/>
  <c r="L702" i="63"/>
  <c r="L703" i="63"/>
  <c r="L704" i="63"/>
  <c r="L705" i="63"/>
  <c r="L706" i="63"/>
  <c r="L707" i="63"/>
  <c r="L708" i="63"/>
  <c r="L709" i="63"/>
  <c r="L710" i="63"/>
  <c r="L711" i="63"/>
  <c r="L712" i="63"/>
  <c r="L713" i="63"/>
  <c r="L714" i="63"/>
  <c r="L715" i="63"/>
  <c r="L716" i="63"/>
  <c r="L717" i="63"/>
  <c r="L718" i="63"/>
  <c r="L719" i="63"/>
  <c r="L720" i="63"/>
  <c r="L721" i="63"/>
  <c r="L722" i="63"/>
  <c r="L723" i="63"/>
  <c r="L724" i="63"/>
  <c r="L725" i="63"/>
  <c r="L726" i="63"/>
  <c r="L727" i="63"/>
  <c r="L728" i="63"/>
  <c r="L729" i="63"/>
  <c r="L730" i="63"/>
  <c r="L731" i="63"/>
  <c r="L732" i="63"/>
  <c r="L733" i="63"/>
  <c r="L734" i="63"/>
  <c r="L735" i="63"/>
  <c r="L736" i="63"/>
  <c r="L737" i="63"/>
  <c r="L738" i="63"/>
  <c r="L739" i="63"/>
  <c r="L740" i="63"/>
  <c r="L741" i="63"/>
  <c r="L742" i="63"/>
  <c r="L743" i="63"/>
  <c r="L744" i="63"/>
  <c r="L745" i="63"/>
  <c r="L746" i="63"/>
  <c r="L747" i="63"/>
  <c r="L748" i="63"/>
  <c r="L749" i="63"/>
  <c r="L750" i="63"/>
  <c r="L751" i="63"/>
  <c r="L752" i="63"/>
  <c r="L753" i="63"/>
  <c r="L754" i="63"/>
  <c r="L755" i="63"/>
  <c r="L756" i="63"/>
  <c r="L757" i="63"/>
  <c r="L758" i="63"/>
  <c r="L759" i="63"/>
  <c r="L760" i="63"/>
  <c r="L761" i="63"/>
  <c r="L762" i="63"/>
  <c r="L763" i="63"/>
  <c r="L764" i="63"/>
  <c r="L765" i="63"/>
  <c r="L766" i="63"/>
  <c r="L767" i="63"/>
  <c r="L768" i="63"/>
  <c r="L769" i="63"/>
  <c r="L770" i="63"/>
  <c r="L771" i="63"/>
  <c r="L772" i="63"/>
  <c r="L773" i="63"/>
  <c r="L774" i="63"/>
  <c r="L775" i="63"/>
  <c r="L776" i="63"/>
  <c r="L777" i="63"/>
  <c r="L778" i="63"/>
  <c r="L779" i="63"/>
  <c r="L780" i="63"/>
  <c r="L781" i="63"/>
  <c r="L782" i="63"/>
  <c r="L783" i="63"/>
  <c r="L784" i="63"/>
  <c r="L785" i="63"/>
  <c r="L786" i="63"/>
  <c r="L787" i="63"/>
  <c r="L788" i="63"/>
  <c r="L789" i="63"/>
  <c r="L790" i="63"/>
  <c r="L791" i="63"/>
  <c r="L792" i="63"/>
  <c r="L793" i="63"/>
  <c r="L794" i="63"/>
  <c r="L795" i="63"/>
  <c r="L796" i="63"/>
  <c r="L797" i="63"/>
  <c r="L798" i="63"/>
  <c r="L799" i="63"/>
  <c r="L800" i="63"/>
  <c r="L801" i="63"/>
  <c r="L802" i="63"/>
  <c r="L803" i="63"/>
  <c r="L804" i="63"/>
  <c r="L805" i="63"/>
  <c r="L806" i="63"/>
  <c r="L807" i="63"/>
  <c r="L808" i="63"/>
  <c r="L809" i="63"/>
  <c r="L810" i="63"/>
  <c r="L811" i="63"/>
  <c r="L812" i="63"/>
  <c r="L813" i="63"/>
  <c r="L814" i="63"/>
  <c r="L815" i="63"/>
  <c r="L816" i="63"/>
  <c r="L817" i="63"/>
  <c r="L818" i="63"/>
  <c r="L819" i="63"/>
  <c r="L820" i="63"/>
  <c r="L821" i="63"/>
  <c r="L822" i="63"/>
  <c r="L823" i="63"/>
  <c r="L824" i="63"/>
  <c r="L825" i="63"/>
  <c r="L826" i="63"/>
  <c r="L827" i="63"/>
  <c r="L828" i="63"/>
  <c r="L829" i="63"/>
  <c r="L830" i="63"/>
  <c r="L831" i="63"/>
  <c r="L832" i="63"/>
  <c r="L833" i="63"/>
  <c r="L834" i="63"/>
  <c r="L835" i="63"/>
  <c r="L836" i="63"/>
  <c r="L837" i="63"/>
  <c r="L838" i="63"/>
  <c r="L839" i="63"/>
  <c r="L840" i="63"/>
  <c r="L841" i="63"/>
  <c r="L842" i="63"/>
  <c r="L843" i="63"/>
  <c r="L844" i="63"/>
  <c r="L845" i="63"/>
  <c r="L846" i="63"/>
  <c r="L847" i="63"/>
  <c r="L848" i="63"/>
  <c r="L849" i="63"/>
  <c r="L850" i="63"/>
  <c r="L851" i="63"/>
  <c r="L852" i="63"/>
  <c r="L853" i="63"/>
  <c r="L854" i="63"/>
  <c r="L855" i="63"/>
  <c r="L856" i="63"/>
  <c r="L857" i="63"/>
  <c r="L858" i="63"/>
  <c r="L859" i="63"/>
  <c r="L860" i="63"/>
  <c r="L861" i="63"/>
  <c r="L862" i="63"/>
  <c r="L863" i="63"/>
  <c r="L864" i="63"/>
  <c r="L865" i="63"/>
  <c r="L866" i="63"/>
  <c r="L867" i="63"/>
  <c r="L868" i="63"/>
  <c r="L869" i="63"/>
  <c r="L870" i="63"/>
  <c r="L871" i="63"/>
  <c r="L872" i="63"/>
  <c r="L873" i="63"/>
  <c r="L874" i="63"/>
  <c r="L875" i="63"/>
  <c r="L876" i="63"/>
  <c r="L877" i="63"/>
  <c r="L878" i="63"/>
  <c r="L879" i="63"/>
  <c r="L880" i="63"/>
  <c r="L881" i="63"/>
  <c r="L882" i="63"/>
  <c r="L883" i="63"/>
  <c r="L884" i="63"/>
  <c r="L885" i="63"/>
  <c r="L886" i="63"/>
  <c r="L887" i="63"/>
  <c r="L888" i="63"/>
  <c r="L889" i="63"/>
  <c r="L890" i="63"/>
  <c r="L891" i="63"/>
  <c r="L892" i="63"/>
  <c r="L893" i="63"/>
  <c r="L894" i="63"/>
  <c r="L895" i="63"/>
  <c r="L896" i="63"/>
  <c r="L897" i="63"/>
  <c r="L898" i="63"/>
  <c r="L899" i="63"/>
  <c r="L900" i="63"/>
  <c r="L901" i="63"/>
  <c r="L902" i="63"/>
  <c r="L903" i="63"/>
  <c r="L904" i="63"/>
  <c r="L905" i="63"/>
  <c r="L906" i="63"/>
  <c r="L907" i="63"/>
  <c r="L908" i="63"/>
  <c r="L909" i="63"/>
  <c r="L910" i="63"/>
  <c r="L911" i="63"/>
  <c r="L912" i="63"/>
  <c r="L913" i="63"/>
  <c r="L914" i="63"/>
  <c r="L915" i="63"/>
  <c r="L916" i="63"/>
  <c r="L917" i="63"/>
  <c r="L918" i="63"/>
  <c r="L919" i="63"/>
  <c r="L920" i="63"/>
  <c r="L921" i="63"/>
  <c r="L922" i="63"/>
  <c r="L923" i="63"/>
  <c r="L924" i="63"/>
  <c r="L925" i="63"/>
  <c r="L926" i="63"/>
  <c r="L927" i="63"/>
  <c r="L928" i="63"/>
  <c r="L929" i="63"/>
  <c r="L930" i="63"/>
  <c r="L931" i="63"/>
  <c r="L932" i="63"/>
  <c r="L933" i="63"/>
  <c r="L934" i="63"/>
  <c r="L935" i="63"/>
  <c r="L936" i="63"/>
  <c r="L937" i="63"/>
  <c r="L938" i="63"/>
  <c r="L939" i="63"/>
  <c r="L940" i="63"/>
  <c r="L941" i="63"/>
  <c r="L942" i="63"/>
  <c r="L943" i="63"/>
  <c r="L944" i="63"/>
  <c r="L945" i="63"/>
  <c r="L946" i="63"/>
  <c r="L947" i="63"/>
  <c r="L948" i="63"/>
  <c r="L949" i="63"/>
  <c r="L950" i="63"/>
  <c r="L951" i="63"/>
  <c r="L952" i="63"/>
  <c r="L953" i="63"/>
  <c r="L954" i="63"/>
  <c r="L955" i="63"/>
  <c r="L956" i="63"/>
  <c r="L957" i="63"/>
  <c r="L958" i="63"/>
  <c r="L959" i="63"/>
  <c r="L960" i="63"/>
  <c r="L961" i="63"/>
  <c r="L962" i="63"/>
  <c r="L963" i="63"/>
  <c r="L964" i="63"/>
  <c r="L965" i="63"/>
  <c r="L966" i="63"/>
  <c r="L967" i="63"/>
  <c r="L968" i="63"/>
  <c r="L969" i="63"/>
  <c r="L970" i="63"/>
  <c r="L971" i="63"/>
  <c r="L972" i="63"/>
  <c r="L973" i="63"/>
  <c r="L974" i="63"/>
  <c r="L975" i="63"/>
  <c r="L976" i="63"/>
  <c r="L977" i="63"/>
  <c r="L978" i="63"/>
  <c r="L979" i="63"/>
  <c r="L980" i="63"/>
  <c r="L981" i="63"/>
  <c r="L982" i="63"/>
  <c r="L983" i="63"/>
  <c r="L984" i="63"/>
  <c r="L985" i="63"/>
  <c r="L986" i="63"/>
  <c r="L987" i="63"/>
  <c r="L988" i="63"/>
  <c r="L989" i="63"/>
  <c r="L990" i="63"/>
  <c r="L991" i="63"/>
  <c r="L992" i="63"/>
  <c r="L993" i="63"/>
  <c r="L994" i="63"/>
  <c r="L995" i="63"/>
  <c r="L996" i="63"/>
  <c r="L997" i="63"/>
  <c r="L998" i="63"/>
  <c r="L999" i="63"/>
  <c r="L1000" i="63"/>
  <c r="L1001" i="63"/>
  <c r="L1002" i="63"/>
  <c r="L1003" i="63"/>
  <c r="L1004" i="63"/>
  <c r="L1005" i="63"/>
  <c r="L1006" i="63"/>
  <c r="J9" i="63"/>
  <c r="J13" i="63"/>
  <c r="K76" i="63"/>
  <c r="K82" i="63"/>
  <c r="K83" i="63"/>
  <c r="K84" i="63"/>
  <c r="K85" i="63"/>
  <c r="K86" i="63"/>
  <c r="K87" i="63"/>
  <c r="K88" i="63"/>
  <c r="K89" i="63"/>
  <c r="K90" i="63"/>
  <c r="K91" i="63"/>
  <c r="K92" i="63"/>
  <c r="K93" i="63"/>
  <c r="K94" i="63"/>
  <c r="K95" i="63"/>
  <c r="K96" i="63"/>
  <c r="K97" i="63"/>
  <c r="K98" i="63"/>
  <c r="K99" i="63"/>
  <c r="K100" i="63"/>
  <c r="K101" i="63"/>
  <c r="K102" i="63"/>
  <c r="K103" i="63"/>
  <c r="K104" i="63"/>
  <c r="K105" i="63"/>
  <c r="K106" i="63"/>
  <c r="K107" i="63"/>
  <c r="K108" i="63"/>
  <c r="K109" i="63"/>
  <c r="K110" i="63"/>
  <c r="K111" i="63"/>
  <c r="K112" i="63"/>
  <c r="K113" i="63"/>
  <c r="K114" i="63"/>
  <c r="K115" i="63"/>
  <c r="K116" i="63"/>
  <c r="K117" i="63"/>
  <c r="K118" i="63"/>
  <c r="K119" i="63"/>
  <c r="K120" i="63"/>
  <c r="K121" i="63"/>
  <c r="K122" i="63"/>
  <c r="K123" i="63"/>
  <c r="K124" i="63"/>
  <c r="K125" i="63"/>
  <c r="K126" i="63"/>
  <c r="K127" i="63"/>
  <c r="K128" i="63"/>
  <c r="K129" i="63"/>
  <c r="K130" i="63"/>
  <c r="K131" i="63"/>
  <c r="K132" i="63"/>
  <c r="K133" i="63"/>
  <c r="K134" i="63"/>
  <c r="K135" i="63"/>
  <c r="K136" i="63"/>
  <c r="K137" i="63"/>
  <c r="K138" i="63"/>
  <c r="K139" i="63"/>
  <c r="K140" i="63"/>
  <c r="K141" i="63"/>
  <c r="K142" i="63"/>
  <c r="K143" i="63"/>
  <c r="K144" i="63"/>
  <c r="K145" i="63"/>
  <c r="K146" i="63"/>
  <c r="K147" i="63"/>
  <c r="K148" i="63"/>
  <c r="K149" i="63"/>
  <c r="K150" i="63"/>
  <c r="K151" i="63"/>
  <c r="K152" i="63"/>
  <c r="K153" i="63"/>
  <c r="K154" i="63"/>
  <c r="K155" i="63"/>
  <c r="K156" i="63"/>
  <c r="K157" i="63"/>
  <c r="K158" i="63"/>
  <c r="K159" i="63"/>
  <c r="K160" i="63"/>
  <c r="K161" i="63"/>
  <c r="K162" i="63"/>
  <c r="K163" i="63"/>
  <c r="K164" i="63"/>
  <c r="K165" i="63"/>
  <c r="K166" i="63"/>
  <c r="K167" i="63"/>
  <c r="K168" i="63"/>
  <c r="K169" i="63"/>
  <c r="K170" i="63"/>
  <c r="K171" i="63"/>
  <c r="K172" i="63"/>
  <c r="K173" i="63"/>
  <c r="K174" i="63"/>
  <c r="K175" i="63"/>
  <c r="K176" i="63"/>
  <c r="K177" i="63"/>
  <c r="K178" i="63"/>
  <c r="K179" i="63"/>
  <c r="K180" i="63"/>
  <c r="K181" i="63"/>
  <c r="K182" i="63"/>
  <c r="K183" i="63"/>
  <c r="K184" i="63"/>
  <c r="K185" i="63"/>
  <c r="K186" i="63"/>
  <c r="K187" i="63"/>
  <c r="K188" i="63"/>
  <c r="K189" i="63"/>
  <c r="K190" i="63"/>
  <c r="K191" i="63"/>
  <c r="K192" i="63"/>
  <c r="K193" i="63"/>
  <c r="K194" i="63"/>
  <c r="K195" i="63"/>
  <c r="K196" i="63"/>
  <c r="K197" i="63"/>
  <c r="K198" i="63"/>
  <c r="K199" i="63"/>
  <c r="K200" i="63"/>
  <c r="K201" i="63"/>
  <c r="K202" i="63"/>
  <c r="K203" i="63"/>
  <c r="K204" i="63"/>
  <c r="K205" i="63"/>
  <c r="K206" i="63"/>
  <c r="K207" i="63"/>
  <c r="K208" i="63"/>
  <c r="K209" i="63"/>
  <c r="K210" i="63"/>
  <c r="K211" i="63"/>
  <c r="K212" i="63"/>
  <c r="K213" i="63"/>
  <c r="K214" i="63"/>
  <c r="K215" i="63"/>
  <c r="K216" i="63"/>
  <c r="K217" i="63"/>
  <c r="K218" i="63"/>
  <c r="K219" i="63"/>
  <c r="K220" i="63"/>
  <c r="K221" i="63"/>
  <c r="K222" i="63"/>
  <c r="K223" i="63"/>
  <c r="K224" i="63"/>
  <c r="K225" i="63"/>
  <c r="K226" i="63"/>
  <c r="K227" i="63"/>
  <c r="K228" i="63"/>
  <c r="K229" i="63"/>
  <c r="K230" i="63"/>
  <c r="K231" i="63"/>
  <c r="K232" i="63"/>
  <c r="K233" i="63"/>
  <c r="K234" i="63"/>
  <c r="K235" i="63"/>
  <c r="K236" i="63"/>
  <c r="K237" i="63"/>
  <c r="K238" i="63"/>
  <c r="K239" i="63"/>
  <c r="K240" i="63"/>
  <c r="K241" i="63"/>
  <c r="K242" i="63"/>
  <c r="K243" i="63"/>
  <c r="K244" i="63"/>
  <c r="K245" i="63"/>
  <c r="K246" i="63"/>
  <c r="K247" i="63"/>
  <c r="K248" i="63"/>
  <c r="K249" i="63"/>
  <c r="K250" i="63"/>
  <c r="K251" i="63"/>
  <c r="K252" i="63"/>
  <c r="K253" i="63"/>
  <c r="K254" i="63"/>
  <c r="K255" i="63"/>
  <c r="K256" i="63"/>
  <c r="K257" i="63"/>
  <c r="K258" i="63"/>
  <c r="K259" i="63"/>
  <c r="K260" i="63"/>
  <c r="K261" i="63"/>
  <c r="K262" i="63"/>
  <c r="K263" i="63"/>
  <c r="K264" i="63"/>
  <c r="K265" i="63"/>
  <c r="K266" i="63"/>
  <c r="K267" i="63"/>
  <c r="K268" i="63"/>
  <c r="K269" i="63"/>
  <c r="K270" i="63"/>
  <c r="K271" i="63"/>
  <c r="K272" i="63"/>
  <c r="K273" i="63"/>
  <c r="K274" i="63"/>
  <c r="K275" i="63"/>
  <c r="K276" i="63"/>
  <c r="K277" i="63"/>
  <c r="K278" i="63"/>
  <c r="K279" i="63"/>
  <c r="K280" i="63"/>
  <c r="K281" i="63"/>
  <c r="K282" i="63"/>
  <c r="K283" i="63"/>
  <c r="K284" i="63"/>
  <c r="K285" i="63"/>
  <c r="K286" i="63"/>
  <c r="K287" i="63"/>
  <c r="K288" i="63"/>
  <c r="K289" i="63"/>
  <c r="K290" i="63"/>
  <c r="K291" i="63"/>
  <c r="K292" i="63"/>
  <c r="K293" i="63"/>
  <c r="K294" i="63"/>
  <c r="K295" i="63"/>
  <c r="K296" i="63"/>
  <c r="K297" i="63"/>
  <c r="K298" i="63"/>
  <c r="K299" i="63"/>
  <c r="K300" i="63"/>
  <c r="K301" i="63"/>
  <c r="K302" i="63"/>
  <c r="K303" i="63"/>
  <c r="K304" i="63"/>
  <c r="K305" i="63"/>
  <c r="K306" i="63"/>
  <c r="K307" i="63"/>
  <c r="K308" i="63"/>
  <c r="K309" i="63"/>
  <c r="K310" i="63"/>
  <c r="K311" i="63"/>
  <c r="K312" i="63"/>
  <c r="K313" i="63"/>
  <c r="K314" i="63"/>
  <c r="K315" i="63"/>
  <c r="K316" i="63"/>
  <c r="K317" i="63"/>
  <c r="K318" i="63"/>
  <c r="K319" i="63"/>
  <c r="K320" i="63"/>
  <c r="K321" i="63"/>
  <c r="K322" i="63"/>
  <c r="K323" i="63"/>
  <c r="K324" i="63"/>
  <c r="K325" i="63"/>
  <c r="K326" i="63"/>
  <c r="K327" i="63"/>
  <c r="K328" i="63"/>
  <c r="K329" i="63"/>
  <c r="K330" i="63"/>
  <c r="K331" i="63"/>
  <c r="K332" i="63"/>
  <c r="K333" i="63"/>
  <c r="K334" i="63"/>
  <c r="K335" i="63"/>
  <c r="K336" i="63"/>
  <c r="K337" i="63"/>
  <c r="K338" i="63"/>
  <c r="K339" i="63"/>
  <c r="K340" i="63"/>
  <c r="K341" i="63"/>
  <c r="K342" i="63"/>
  <c r="K343" i="63"/>
  <c r="K344" i="63"/>
  <c r="K345" i="63"/>
  <c r="K346" i="63"/>
  <c r="K347" i="63"/>
  <c r="K348" i="63"/>
  <c r="K349" i="63"/>
  <c r="K350" i="63"/>
  <c r="K351" i="63"/>
  <c r="K352" i="63"/>
  <c r="K353" i="63"/>
  <c r="K354" i="63"/>
  <c r="K355" i="63"/>
  <c r="K356" i="63"/>
  <c r="K357" i="63"/>
  <c r="K358" i="63"/>
  <c r="K359" i="63"/>
  <c r="K360" i="63"/>
  <c r="K361" i="63"/>
  <c r="K362" i="63"/>
  <c r="K363" i="63"/>
  <c r="K364" i="63"/>
  <c r="K365" i="63"/>
  <c r="K366" i="63"/>
  <c r="K367" i="63"/>
  <c r="K368" i="63"/>
  <c r="K369" i="63"/>
  <c r="K370" i="63"/>
  <c r="K371" i="63"/>
  <c r="K372" i="63"/>
  <c r="K373" i="63"/>
  <c r="K374" i="63"/>
  <c r="K375" i="63"/>
  <c r="K376" i="63"/>
  <c r="K377" i="63"/>
  <c r="K378" i="63"/>
  <c r="K379" i="63"/>
  <c r="K380" i="63"/>
  <c r="K381" i="63"/>
  <c r="K382" i="63"/>
  <c r="K383" i="63"/>
  <c r="K384" i="63"/>
  <c r="K385" i="63"/>
  <c r="K386" i="63"/>
  <c r="K387" i="63"/>
  <c r="K388" i="63"/>
  <c r="K389" i="63"/>
  <c r="K390" i="63"/>
  <c r="K391" i="63"/>
  <c r="K392" i="63"/>
  <c r="K393" i="63"/>
  <c r="K394" i="63"/>
  <c r="K395" i="63"/>
  <c r="K396" i="63"/>
  <c r="K397" i="63"/>
  <c r="K398" i="63"/>
  <c r="K399" i="63"/>
  <c r="K400" i="63"/>
  <c r="K401" i="63"/>
  <c r="K402" i="63"/>
  <c r="K403" i="63"/>
  <c r="K404" i="63"/>
  <c r="K405" i="63"/>
  <c r="K406" i="63"/>
  <c r="K407" i="63"/>
  <c r="K408" i="63"/>
  <c r="K409" i="63"/>
  <c r="K410" i="63"/>
  <c r="K411" i="63"/>
  <c r="K412" i="63"/>
  <c r="K413" i="63"/>
  <c r="K414" i="63"/>
  <c r="K415" i="63"/>
  <c r="K416" i="63"/>
  <c r="K417" i="63"/>
  <c r="K418" i="63"/>
  <c r="K419" i="63"/>
  <c r="K420" i="63"/>
  <c r="K421" i="63"/>
  <c r="K422" i="63"/>
  <c r="K423" i="63"/>
  <c r="K424" i="63"/>
  <c r="K425" i="63"/>
  <c r="K426" i="63"/>
  <c r="K427" i="63"/>
  <c r="K428" i="63"/>
  <c r="K429" i="63"/>
  <c r="K430" i="63"/>
  <c r="K431" i="63"/>
  <c r="K432" i="63"/>
  <c r="K433" i="63"/>
  <c r="K434" i="63"/>
  <c r="K435" i="63"/>
  <c r="K436" i="63"/>
  <c r="K437" i="63"/>
  <c r="K438" i="63"/>
  <c r="K439" i="63"/>
  <c r="K440" i="63"/>
  <c r="K441" i="63"/>
  <c r="K442" i="63"/>
  <c r="K443" i="63"/>
  <c r="K444" i="63"/>
  <c r="K445" i="63"/>
  <c r="K446" i="63"/>
  <c r="K447" i="63"/>
  <c r="K448" i="63"/>
  <c r="K449" i="63"/>
  <c r="K450" i="63"/>
  <c r="K451" i="63"/>
  <c r="K452" i="63"/>
  <c r="K453" i="63"/>
  <c r="K454" i="63"/>
  <c r="K455" i="63"/>
  <c r="K456" i="63"/>
  <c r="K457" i="63"/>
  <c r="K458" i="63"/>
  <c r="K459" i="63"/>
  <c r="K460" i="63"/>
  <c r="K461" i="63"/>
  <c r="K462" i="63"/>
  <c r="K463" i="63"/>
  <c r="K464" i="63"/>
  <c r="K465" i="63"/>
  <c r="K466" i="63"/>
  <c r="K467" i="63"/>
  <c r="K468" i="63"/>
  <c r="K469" i="63"/>
  <c r="K470" i="63"/>
  <c r="K471" i="63"/>
  <c r="K472" i="63"/>
  <c r="K473" i="63"/>
  <c r="K474" i="63"/>
  <c r="K475" i="63"/>
  <c r="K476" i="63"/>
  <c r="K477" i="63"/>
  <c r="K478" i="63"/>
  <c r="K479" i="63"/>
  <c r="K480" i="63"/>
  <c r="K481" i="63"/>
  <c r="K482" i="63"/>
  <c r="K483" i="63"/>
  <c r="K484" i="63"/>
  <c r="K485" i="63"/>
  <c r="K486" i="63"/>
  <c r="K487" i="63"/>
  <c r="K488" i="63"/>
  <c r="K489" i="63"/>
  <c r="K490" i="63"/>
  <c r="K491" i="63"/>
  <c r="K492" i="63"/>
  <c r="K493" i="63"/>
  <c r="K494" i="63"/>
  <c r="K495" i="63"/>
  <c r="K496" i="63"/>
  <c r="K497" i="63"/>
  <c r="K498" i="63"/>
  <c r="K499" i="63"/>
  <c r="K500" i="63"/>
  <c r="K501" i="63"/>
  <c r="K502" i="63"/>
  <c r="K503" i="63"/>
  <c r="K504" i="63"/>
  <c r="K505" i="63"/>
  <c r="K506" i="63"/>
  <c r="K507" i="63"/>
  <c r="K508" i="63"/>
  <c r="K509" i="63"/>
  <c r="K510" i="63"/>
  <c r="K511" i="63"/>
  <c r="K512" i="63"/>
  <c r="K513" i="63"/>
  <c r="K514" i="63"/>
  <c r="K515" i="63"/>
  <c r="K516" i="63"/>
  <c r="K517" i="63"/>
  <c r="K518" i="63"/>
  <c r="K519" i="63"/>
  <c r="K520" i="63"/>
  <c r="K521" i="63"/>
  <c r="K522" i="63"/>
  <c r="K523" i="63"/>
  <c r="K524" i="63"/>
  <c r="K525" i="63"/>
  <c r="K526" i="63"/>
  <c r="K527" i="63"/>
  <c r="K528" i="63"/>
  <c r="K529" i="63"/>
  <c r="K530" i="63"/>
  <c r="K531" i="63"/>
  <c r="K532" i="63"/>
  <c r="K533" i="63"/>
  <c r="K534" i="63"/>
  <c r="K535" i="63"/>
  <c r="K536" i="63"/>
  <c r="K537" i="63"/>
  <c r="K538" i="63"/>
  <c r="K539" i="63"/>
  <c r="K540" i="63"/>
  <c r="K541" i="63"/>
  <c r="K542" i="63"/>
  <c r="K543" i="63"/>
  <c r="K544" i="63"/>
  <c r="K545" i="63"/>
  <c r="K546" i="63"/>
  <c r="K547" i="63"/>
  <c r="K548" i="63"/>
  <c r="K549" i="63"/>
  <c r="K550" i="63"/>
  <c r="K551" i="63"/>
  <c r="K552" i="63"/>
  <c r="K553" i="63"/>
  <c r="K554" i="63"/>
  <c r="K555" i="63"/>
  <c r="K556" i="63"/>
  <c r="K557" i="63"/>
  <c r="K558" i="63"/>
  <c r="K559" i="63"/>
  <c r="K560" i="63"/>
  <c r="K561" i="63"/>
  <c r="K562" i="63"/>
  <c r="K563" i="63"/>
  <c r="K564" i="63"/>
  <c r="K565" i="63"/>
  <c r="K566" i="63"/>
  <c r="K567" i="63"/>
  <c r="K568" i="63"/>
  <c r="K569" i="63"/>
  <c r="K570" i="63"/>
  <c r="K571" i="63"/>
  <c r="K572" i="63"/>
  <c r="K573" i="63"/>
  <c r="K574" i="63"/>
  <c r="K575" i="63"/>
  <c r="K576" i="63"/>
  <c r="K577" i="63"/>
  <c r="K578" i="63"/>
  <c r="K579" i="63"/>
  <c r="K580" i="63"/>
  <c r="K581" i="63"/>
  <c r="K582" i="63"/>
  <c r="K583" i="63"/>
  <c r="K584" i="63"/>
  <c r="K585" i="63"/>
  <c r="K586" i="63"/>
  <c r="K587" i="63"/>
  <c r="K588" i="63"/>
  <c r="K589" i="63"/>
  <c r="K590" i="63"/>
  <c r="K591" i="63"/>
  <c r="K592" i="63"/>
  <c r="K593" i="63"/>
  <c r="K594" i="63"/>
  <c r="K595" i="63"/>
  <c r="K596" i="63"/>
  <c r="K597" i="63"/>
  <c r="K598" i="63"/>
  <c r="K599" i="63"/>
  <c r="K600" i="63"/>
  <c r="K601" i="63"/>
  <c r="K602" i="63"/>
  <c r="K603" i="63"/>
  <c r="K604" i="63"/>
  <c r="K605" i="63"/>
  <c r="K606" i="63"/>
  <c r="K607" i="63"/>
  <c r="K608" i="63"/>
  <c r="K609" i="63"/>
  <c r="K610" i="63"/>
  <c r="K611" i="63"/>
  <c r="K612" i="63"/>
  <c r="K613" i="63"/>
  <c r="K614" i="63"/>
  <c r="K615" i="63"/>
  <c r="K616" i="63"/>
  <c r="K617" i="63"/>
  <c r="K618" i="63"/>
  <c r="K619" i="63"/>
  <c r="K620" i="63"/>
  <c r="K621" i="63"/>
  <c r="K622" i="63"/>
  <c r="K623" i="63"/>
  <c r="K624" i="63"/>
  <c r="K625" i="63"/>
  <c r="K626" i="63"/>
  <c r="K627" i="63"/>
  <c r="K628" i="63"/>
  <c r="K629" i="63"/>
  <c r="K630" i="63"/>
  <c r="K631" i="63"/>
  <c r="K632" i="63"/>
  <c r="K633" i="63"/>
  <c r="K634" i="63"/>
  <c r="K635" i="63"/>
  <c r="K636" i="63"/>
  <c r="K637" i="63"/>
  <c r="K638" i="63"/>
  <c r="K639" i="63"/>
  <c r="K640" i="63"/>
  <c r="K641" i="63"/>
  <c r="K642" i="63"/>
  <c r="K643" i="63"/>
  <c r="K644" i="63"/>
  <c r="K645" i="63"/>
  <c r="K646" i="63"/>
  <c r="K647" i="63"/>
  <c r="K648" i="63"/>
  <c r="K649" i="63"/>
  <c r="K650" i="63"/>
  <c r="K651" i="63"/>
  <c r="K652" i="63"/>
  <c r="K653" i="63"/>
  <c r="K654" i="63"/>
  <c r="K655" i="63"/>
  <c r="K656" i="63"/>
  <c r="K657" i="63"/>
  <c r="K658" i="63"/>
  <c r="K659" i="63"/>
  <c r="K660" i="63"/>
  <c r="K661" i="63"/>
  <c r="K662" i="63"/>
  <c r="K663" i="63"/>
  <c r="K664" i="63"/>
  <c r="K665" i="63"/>
  <c r="K666" i="63"/>
  <c r="K667" i="63"/>
  <c r="K668" i="63"/>
  <c r="K669" i="63"/>
  <c r="K670" i="63"/>
  <c r="K671" i="63"/>
  <c r="K672" i="63"/>
  <c r="K673" i="63"/>
  <c r="K674" i="63"/>
  <c r="K675" i="63"/>
  <c r="K676" i="63"/>
  <c r="K677" i="63"/>
  <c r="K678" i="63"/>
  <c r="K679" i="63"/>
  <c r="K680" i="63"/>
  <c r="K681" i="63"/>
  <c r="K682" i="63"/>
  <c r="K683" i="63"/>
  <c r="K684" i="63"/>
  <c r="K685" i="63"/>
  <c r="K686" i="63"/>
  <c r="K687" i="63"/>
  <c r="K688" i="63"/>
  <c r="K689" i="63"/>
  <c r="K690" i="63"/>
  <c r="K691" i="63"/>
  <c r="K692" i="63"/>
  <c r="K693" i="63"/>
  <c r="K694" i="63"/>
  <c r="K695" i="63"/>
  <c r="K696" i="63"/>
  <c r="K697" i="63"/>
  <c r="K698" i="63"/>
  <c r="K699" i="63"/>
  <c r="K700" i="63"/>
  <c r="K701" i="63"/>
  <c r="K702" i="63"/>
  <c r="K703" i="63"/>
  <c r="K704" i="63"/>
  <c r="K705" i="63"/>
  <c r="K706" i="63"/>
  <c r="K707" i="63"/>
  <c r="K708" i="63"/>
  <c r="K709" i="63"/>
  <c r="K710" i="63"/>
  <c r="K711" i="63"/>
  <c r="K712" i="63"/>
  <c r="K713" i="63"/>
  <c r="K714" i="63"/>
  <c r="K715" i="63"/>
  <c r="K716" i="63"/>
  <c r="K717" i="63"/>
  <c r="K718" i="63"/>
  <c r="K719" i="63"/>
  <c r="K720" i="63"/>
  <c r="K721" i="63"/>
  <c r="K722" i="63"/>
  <c r="K723" i="63"/>
  <c r="K724" i="63"/>
  <c r="K725" i="63"/>
  <c r="K726" i="63"/>
  <c r="K727" i="63"/>
  <c r="K728" i="63"/>
  <c r="K729" i="63"/>
  <c r="K730" i="63"/>
  <c r="K731" i="63"/>
  <c r="K732" i="63"/>
  <c r="K733" i="63"/>
  <c r="K734" i="63"/>
  <c r="K735" i="63"/>
  <c r="K736" i="63"/>
  <c r="K737" i="63"/>
  <c r="K738" i="63"/>
  <c r="K739" i="63"/>
  <c r="K740" i="63"/>
  <c r="K741" i="63"/>
  <c r="K742" i="63"/>
  <c r="K743" i="63"/>
  <c r="K744" i="63"/>
  <c r="K745" i="63"/>
  <c r="K746" i="63"/>
  <c r="K747" i="63"/>
  <c r="K748" i="63"/>
  <c r="K749" i="63"/>
  <c r="K750" i="63"/>
  <c r="K751" i="63"/>
  <c r="K752" i="63"/>
  <c r="K753" i="63"/>
  <c r="K754" i="63"/>
  <c r="K755" i="63"/>
  <c r="K756" i="63"/>
  <c r="K757" i="63"/>
  <c r="K758" i="63"/>
  <c r="K759" i="63"/>
  <c r="K760" i="63"/>
  <c r="K761" i="63"/>
  <c r="K762" i="63"/>
  <c r="K763" i="63"/>
  <c r="K764" i="63"/>
  <c r="K765" i="63"/>
  <c r="K766" i="63"/>
  <c r="K767" i="63"/>
  <c r="K768" i="63"/>
  <c r="K769" i="63"/>
  <c r="K770" i="63"/>
  <c r="K771" i="63"/>
  <c r="K772" i="63"/>
  <c r="K773" i="63"/>
  <c r="K774" i="63"/>
  <c r="K775" i="63"/>
  <c r="K776" i="63"/>
  <c r="K777" i="63"/>
  <c r="K778" i="63"/>
  <c r="K779" i="63"/>
  <c r="K780" i="63"/>
  <c r="K781" i="63"/>
  <c r="K782" i="63"/>
  <c r="K783" i="63"/>
  <c r="K784" i="63"/>
  <c r="K785" i="63"/>
  <c r="K786" i="63"/>
  <c r="K787" i="63"/>
  <c r="K788" i="63"/>
  <c r="K789" i="63"/>
  <c r="K790" i="63"/>
  <c r="K791" i="63"/>
  <c r="K792" i="63"/>
  <c r="K793" i="63"/>
  <c r="K794" i="63"/>
  <c r="K795" i="63"/>
  <c r="K796" i="63"/>
  <c r="K797" i="63"/>
  <c r="K798" i="63"/>
  <c r="K799" i="63"/>
  <c r="K800" i="63"/>
  <c r="K801" i="63"/>
  <c r="K802" i="63"/>
  <c r="K803" i="63"/>
  <c r="K804" i="63"/>
  <c r="K805" i="63"/>
  <c r="K806" i="63"/>
  <c r="K807" i="63"/>
  <c r="K808" i="63"/>
  <c r="K809" i="63"/>
  <c r="K810" i="63"/>
  <c r="K811" i="63"/>
  <c r="K812" i="63"/>
  <c r="K813" i="63"/>
  <c r="K814" i="63"/>
  <c r="K815" i="63"/>
  <c r="K816" i="63"/>
  <c r="K817" i="63"/>
  <c r="K818" i="63"/>
  <c r="K819" i="63"/>
  <c r="K820" i="63"/>
  <c r="K821" i="63"/>
  <c r="K822" i="63"/>
  <c r="K823" i="63"/>
  <c r="K824" i="63"/>
  <c r="K825" i="63"/>
  <c r="K826" i="63"/>
  <c r="K827" i="63"/>
  <c r="K828" i="63"/>
  <c r="K829" i="63"/>
  <c r="K830" i="63"/>
  <c r="K831" i="63"/>
  <c r="K832" i="63"/>
  <c r="K833" i="63"/>
  <c r="K834" i="63"/>
  <c r="K835" i="63"/>
  <c r="K836" i="63"/>
  <c r="K837" i="63"/>
  <c r="K838" i="63"/>
  <c r="K839" i="63"/>
  <c r="K840" i="63"/>
  <c r="K841" i="63"/>
  <c r="K842" i="63"/>
  <c r="K843" i="63"/>
  <c r="K844" i="63"/>
  <c r="K845" i="63"/>
  <c r="K846" i="63"/>
  <c r="K847" i="63"/>
  <c r="K848" i="63"/>
  <c r="K849" i="63"/>
  <c r="K850" i="63"/>
  <c r="K851" i="63"/>
  <c r="K852" i="63"/>
  <c r="K853" i="63"/>
  <c r="K854" i="63"/>
  <c r="K855" i="63"/>
  <c r="K856" i="63"/>
  <c r="K857" i="63"/>
  <c r="K858" i="63"/>
  <c r="K859" i="63"/>
  <c r="K860" i="63"/>
  <c r="K861" i="63"/>
  <c r="K862" i="63"/>
  <c r="K863" i="63"/>
  <c r="K864" i="63"/>
  <c r="K865" i="63"/>
  <c r="K866" i="63"/>
  <c r="K867" i="63"/>
  <c r="K868" i="63"/>
  <c r="K869" i="63"/>
  <c r="K870" i="63"/>
  <c r="K871" i="63"/>
  <c r="K872" i="63"/>
  <c r="K873" i="63"/>
  <c r="K874" i="63"/>
  <c r="K875" i="63"/>
  <c r="K876" i="63"/>
  <c r="K877" i="63"/>
  <c r="K878" i="63"/>
  <c r="K879" i="63"/>
  <c r="K880" i="63"/>
  <c r="K881" i="63"/>
  <c r="K882" i="63"/>
  <c r="K883" i="63"/>
  <c r="K884" i="63"/>
  <c r="K885" i="63"/>
  <c r="K886" i="63"/>
  <c r="K887" i="63"/>
  <c r="K888" i="63"/>
  <c r="K889" i="63"/>
  <c r="K890" i="63"/>
  <c r="K891" i="63"/>
  <c r="K892" i="63"/>
  <c r="K893" i="63"/>
  <c r="K894" i="63"/>
  <c r="K895" i="63"/>
  <c r="K896" i="63"/>
  <c r="K897" i="63"/>
  <c r="K898" i="63"/>
  <c r="K899" i="63"/>
  <c r="K900" i="63"/>
  <c r="K901" i="63"/>
  <c r="K902" i="63"/>
  <c r="K903" i="63"/>
  <c r="K904" i="63"/>
  <c r="K905" i="63"/>
  <c r="K906" i="63"/>
  <c r="K907" i="63"/>
  <c r="K908" i="63"/>
  <c r="K909" i="63"/>
  <c r="K910" i="63"/>
  <c r="K911" i="63"/>
  <c r="K912" i="63"/>
  <c r="K913" i="63"/>
  <c r="K914" i="63"/>
  <c r="K915" i="63"/>
  <c r="K916" i="63"/>
  <c r="K917" i="63"/>
  <c r="K918" i="63"/>
  <c r="K919" i="63"/>
  <c r="K920" i="63"/>
  <c r="K921" i="63"/>
  <c r="K922" i="63"/>
  <c r="K923" i="63"/>
  <c r="K924" i="63"/>
  <c r="K925" i="63"/>
  <c r="K926" i="63"/>
  <c r="K927" i="63"/>
  <c r="K928" i="63"/>
  <c r="K929" i="63"/>
  <c r="K930" i="63"/>
  <c r="K931" i="63"/>
  <c r="K932" i="63"/>
  <c r="K933" i="63"/>
  <c r="K934" i="63"/>
  <c r="K935" i="63"/>
  <c r="K936" i="63"/>
  <c r="K937" i="63"/>
  <c r="K938" i="63"/>
  <c r="K939" i="63"/>
  <c r="K940" i="63"/>
  <c r="K941" i="63"/>
  <c r="K942" i="63"/>
  <c r="K943" i="63"/>
  <c r="K944" i="63"/>
  <c r="K945" i="63"/>
  <c r="K946" i="63"/>
  <c r="K947" i="63"/>
  <c r="K948" i="63"/>
  <c r="K949" i="63"/>
  <c r="K950" i="63"/>
  <c r="K951" i="63"/>
  <c r="K952" i="63"/>
  <c r="K953" i="63"/>
  <c r="K954" i="63"/>
  <c r="K955" i="63"/>
  <c r="K956" i="63"/>
  <c r="K957" i="63"/>
  <c r="K958" i="63"/>
  <c r="K959" i="63"/>
  <c r="K960" i="63"/>
  <c r="K961" i="63"/>
  <c r="K962" i="63"/>
  <c r="K963" i="63"/>
  <c r="K964" i="63"/>
  <c r="K965" i="63"/>
  <c r="K966" i="63"/>
  <c r="K967" i="63"/>
  <c r="K968" i="63"/>
  <c r="K969" i="63"/>
  <c r="K970" i="63"/>
  <c r="K971" i="63"/>
  <c r="K972" i="63"/>
  <c r="K973" i="63"/>
  <c r="K974" i="63"/>
  <c r="K975" i="63"/>
  <c r="K976" i="63"/>
  <c r="K977" i="63"/>
  <c r="K978" i="63"/>
  <c r="K979" i="63"/>
  <c r="K980" i="63"/>
  <c r="K981" i="63"/>
  <c r="K982" i="63"/>
  <c r="K983" i="63"/>
  <c r="K984" i="63"/>
  <c r="K985" i="63"/>
  <c r="K986" i="63"/>
  <c r="K987" i="63"/>
  <c r="K988" i="63"/>
  <c r="K989" i="63"/>
  <c r="K990" i="63"/>
  <c r="K991" i="63"/>
  <c r="K992" i="63"/>
  <c r="K993" i="63"/>
  <c r="K994" i="63"/>
  <c r="K995" i="63"/>
  <c r="K996" i="63"/>
  <c r="K997" i="63"/>
  <c r="K998" i="63"/>
  <c r="K999" i="63"/>
  <c r="K1000" i="63"/>
  <c r="K1001" i="63"/>
  <c r="K1002" i="63"/>
  <c r="K1003" i="63"/>
  <c r="K1004" i="63"/>
  <c r="K1005" i="63"/>
  <c r="K1006" i="63"/>
  <c r="C9" i="63"/>
  <c r="C10" i="63"/>
  <c r="C11" i="63"/>
  <c r="C12" i="63"/>
  <c r="C13" i="63"/>
  <c r="C14" i="63"/>
  <c r="C15" i="63"/>
  <c r="C16" i="63"/>
  <c r="C17" i="63"/>
  <c r="E17" i="63"/>
  <c r="C18" i="63"/>
  <c r="E18" i="63"/>
  <c r="C19" i="63"/>
  <c r="E19" i="63"/>
  <c r="C20" i="63"/>
  <c r="E20" i="63"/>
  <c r="C21" i="63"/>
  <c r="E21" i="63"/>
  <c r="C22" i="63"/>
  <c r="D22" i="63"/>
  <c r="F22" i="63" s="1"/>
  <c r="E22" i="63"/>
  <c r="C23" i="63"/>
  <c r="D23" i="63"/>
  <c r="E23" i="63"/>
  <c r="C24" i="63"/>
  <c r="D24" i="63"/>
  <c r="E24" i="63"/>
  <c r="C25" i="63"/>
  <c r="D25" i="63"/>
  <c r="M25" i="63" s="1"/>
  <c r="E25" i="63"/>
  <c r="C26" i="63"/>
  <c r="D26" i="63"/>
  <c r="G26" i="63" s="1"/>
  <c r="N26" i="63" s="1"/>
  <c r="E26" i="63"/>
  <c r="C27" i="63"/>
  <c r="D27" i="63"/>
  <c r="E27" i="63"/>
  <c r="C28" i="63"/>
  <c r="D28" i="63"/>
  <c r="G28" i="63" s="1"/>
  <c r="N28" i="63" s="1"/>
  <c r="E28" i="63"/>
  <c r="C29" i="63"/>
  <c r="D29" i="63"/>
  <c r="F29" i="63" s="1"/>
  <c r="E29" i="63"/>
  <c r="C30" i="63"/>
  <c r="D30" i="63"/>
  <c r="G30" i="63" s="1"/>
  <c r="N30" i="63" s="1"/>
  <c r="E30" i="63"/>
  <c r="C31" i="63"/>
  <c r="D31" i="63"/>
  <c r="F31" i="63" s="1"/>
  <c r="E31" i="63"/>
  <c r="C32" i="63"/>
  <c r="D32" i="63"/>
  <c r="G32" i="63" s="1"/>
  <c r="N32" i="63" s="1"/>
  <c r="E32" i="63"/>
  <c r="C33" i="63"/>
  <c r="D33" i="63"/>
  <c r="M33" i="63" s="1"/>
  <c r="E33" i="63"/>
  <c r="C34" i="63"/>
  <c r="D34" i="63"/>
  <c r="G34" i="63" s="1"/>
  <c r="E34" i="63"/>
  <c r="C35" i="63"/>
  <c r="D35" i="63"/>
  <c r="G35" i="63" s="1"/>
  <c r="N35" i="63" s="1"/>
  <c r="E35" i="63"/>
  <c r="C36" i="63"/>
  <c r="D36" i="63"/>
  <c r="E36" i="63"/>
  <c r="C37" i="63"/>
  <c r="D37" i="63"/>
  <c r="F37" i="63" s="1"/>
  <c r="E37" i="63"/>
  <c r="C38" i="63"/>
  <c r="D38" i="63"/>
  <c r="G38" i="63" s="1"/>
  <c r="N38" i="63" s="1"/>
  <c r="E38" i="63"/>
  <c r="C39" i="63"/>
  <c r="D39" i="63"/>
  <c r="F39" i="63" s="1"/>
  <c r="E39" i="63"/>
  <c r="C40" i="63"/>
  <c r="D40" i="63"/>
  <c r="E40" i="63"/>
  <c r="C41" i="63"/>
  <c r="D41" i="63"/>
  <c r="M41" i="63" s="1"/>
  <c r="E41" i="63"/>
  <c r="C42" i="63"/>
  <c r="D42" i="63"/>
  <c r="G42" i="63" s="1"/>
  <c r="N42" i="63" s="1"/>
  <c r="E42" i="63"/>
  <c r="C43" i="63"/>
  <c r="D43" i="63"/>
  <c r="G43" i="63" s="1"/>
  <c r="N43" i="63" s="1"/>
  <c r="E43" i="63"/>
  <c r="C44" i="63"/>
  <c r="D44" i="63"/>
  <c r="E44" i="63"/>
  <c r="C45" i="63"/>
  <c r="D45" i="63"/>
  <c r="F45" i="63" s="1"/>
  <c r="E45" i="63"/>
  <c r="C46" i="63"/>
  <c r="D46" i="63"/>
  <c r="G46" i="63" s="1"/>
  <c r="N46" i="63" s="1"/>
  <c r="E46" i="63"/>
  <c r="C47" i="63"/>
  <c r="D47" i="63"/>
  <c r="M47" i="63" s="1"/>
  <c r="E47" i="63"/>
  <c r="C48" i="63"/>
  <c r="D48" i="63"/>
  <c r="E48" i="63"/>
  <c r="C49" i="63"/>
  <c r="D49" i="63"/>
  <c r="J49" i="63" s="1"/>
  <c r="E49" i="63"/>
  <c r="C50" i="63"/>
  <c r="D50" i="63"/>
  <c r="G50" i="63" s="1"/>
  <c r="N50" i="63" s="1"/>
  <c r="E50" i="63"/>
  <c r="C51" i="63"/>
  <c r="D51" i="63"/>
  <c r="M51" i="63" s="1"/>
  <c r="E51" i="63"/>
  <c r="C52" i="63"/>
  <c r="D52" i="63"/>
  <c r="E52" i="63"/>
  <c r="C53" i="63"/>
  <c r="D53" i="63"/>
  <c r="F53" i="63" s="1"/>
  <c r="E53" i="63"/>
  <c r="C54" i="63"/>
  <c r="D54" i="63"/>
  <c r="G54" i="63" s="1"/>
  <c r="N54" i="63" s="1"/>
  <c r="E54" i="63"/>
  <c r="C55" i="63"/>
  <c r="D55" i="63"/>
  <c r="M55" i="63" s="1"/>
  <c r="E55" i="63"/>
  <c r="C56" i="63"/>
  <c r="D56" i="63"/>
  <c r="E56" i="63"/>
  <c r="C57" i="63"/>
  <c r="D57" i="63"/>
  <c r="M57" i="63" s="1"/>
  <c r="E57" i="63"/>
  <c r="C58" i="63"/>
  <c r="D58" i="63"/>
  <c r="G58" i="63" s="1"/>
  <c r="N58" i="63" s="1"/>
  <c r="E58" i="63"/>
  <c r="C59" i="63"/>
  <c r="D59" i="63"/>
  <c r="M59" i="63" s="1"/>
  <c r="E59" i="63"/>
  <c r="C60" i="63"/>
  <c r="D60" i="63"/>
  <c r="E60" i="63"/>
  <c r="C61" i="63"/>
  <c r="D61" i="63"/>
  <c r="F61" i="63" s="1"/>
  <c r="E61" i="63"/>
  <c r="C62" i="63"/>
  <c r="D62" i="63"/>
  <c r="G62" i="63" s="1"/>
  <c r="N62" i="63" s="1"/>
  <c r="E62" i="63"/>
  <c r="C63" i="63"/>
  <c r="D63" i="63"/>
  <c r="M63" i="63" s="1"/>
  <c r="E63" i="63"/>
  <c r="C64" i="63"/>
  <c r="D64" i="63"/>
  <c r="E64" i="63"/>
  <c r="C65" i="63"/>
  <c r="D65" i="63"/>
  <c r="F65" i="63" s="1"/>
  <c r="E65" i="63"/>
  <c r="C66" i="63"/>
  <c r="D66" i="63"/>
  <c r="M66" i="63" s="1"/>
  <c r="E66" i="63"/>
  <c r="C67" i="63"/>
  <c r="D67" i="63"/>
  <c r="F67" i="63" s="1"/>
  <c r="E67" i="63"/>
  <c r="C68" i="63"/>
  <c r="D68" i="63"/>
  <c r="E68" i="63"/>
  <c r="C69" i="63"/>
  <c r="D69" i="63"/>
  <c r="F69" i="63" s="1"/>
  <c r="H69" i="63" s="1"/>
  <c r="I69" i="63" s="1"/>
  <c r="E69" i="63"/>
  <c r="C70" i="63"/>
  <c r="D70" i="63"/>
  <c r="M70" i="63" s="1"/>
  <c r="E70" i="63"/>
  <c r="C71" i="63"/>
  <c r="D71" i="63"/>
  <c r="F71" i="63" s="1"/>
  <c r="E71" i="63"/>
  <c r="C72" i="63"/>
  <c r="D72" i="63"/>
  <c r="E72" i="63"/>
  <c r="C73" i="63"/>
  <c r="D73" i="63"/>
  <c r="F73" i="63" s="1"/>
  <c r="E73" i="63"/>
  <c r="C74" i="63"/>
  <c r="D74" i="63"/>
  <c r="M74" i="63" s="1"/>
  <c r="E74" i="63"/>
  <c r="C75" i="63"/>
  <c r="D75" i="63"/>
  <c r="F75" i="63" s="1"/>
  <c r="E75" i="63"/>
  <c r="C76" i="63"/>
  <c r="D76" i="63"/>
  <c r="F76" i="63" s="1"/>
  <c r="E76" i="63"/>
  <c r="C77" i="63"/>
  <c r="D77" i="63"/>
  <c r="F77" i="63" s="1"/>
  <c r="E77" i="63"/>
  <c r="C78" i="63"/>
  <c r="D78" i="63"/>
  <c r="E78" i="63"/>
  <c r="C79" i="63"/>
  <c r="D79" i="63"/>
  <c r="F79" i="63" s="1"/>
  <c r="E79" i="63"/>
  <c r="C80" i="63"/>
  <c r="D80" i="63"/>
  <c r="F80" i="63" s="1"/>
  <c r="E80" i="63"/>
  <c r="C81" i="63"/>
  <c r="D81" i="63"/>
  <c r="F81" i="63" s="1"/>
  <c r="E81" i="63"/>
  <c r="C82" i="63"/>
  <c r="D82" i="63"/>
  <c r="E82" i="63"/>
  <c r="I82" i="63"/>
  <c r="C83" i="63"/>
  <c r="D83" i="63"/>
  <c r="F83" i="63" s="1"/>
  <c r="E83" i="63"/>
  <c r="I83" i="63"/>
  <c r="C84" i="63"/>
  <c r="D84" i="63"/>
  <c r="E84" i="63"/>
  <c r="I84" i="63"/>
  <c r="C85" i="63"/>
  <c r="D85" i="63"/>
  <c r="F85" i="63" s="1"/>
  <c r="H85" i="63" s="1"/>
  <c r="E85" i="63"/>
  <c r="I85" i="63"/>
  <c r="C86" i="63"/>
  <c r="D86" i="63"/>
  <c r="E86" i="63"/>
  <c r="I86" i="63"/>
  <c r="C87" i="63"/>
  <c r="D87" i="63"/>
  <c r="F87" i="63" s="1"/>
  <c r="H87" i="63" s="1"/>
  <c r="E87" i="63"/>
  <c r="I87" i="63"/>
  <c r="C88" i="63"/>
  <c r="D88" i="63"/>
  <c r="E88" i="63"/>
  <c r="I88" i="63"/>
  <c r="C89" i="63"/>
  <c r="D89" i="63"/>
  <c r="F89" i="63" s="1"/>
  <c r="H89" i="63" s="1"/>
  <c r="E89" i="63"/>
  <c r="I89" i="63"/>
  <c r="C90" i="63"/>
  <c r="D90" i="63"/>
  <c r="E90" i="63"/>
  <c r="I90" i="63"/>
  <c r="C91" i="63"/>
  <c r="D91" i="63"/>
  <c r="F91" i="63" s="1"/>
  <c r="E91" i="63"/>
  <c r="I91" i="63"/>
  <c r="C92" i="63"/>
  <c r="D92" i="63"/>
  <c r="E92" i="63"/>
  <c r="I92" i="63"/>
  <c r="C93" i="63"/>
  <c r="D93" i="63"/>
  <c r="F93" i="63" s="1"/>
  <c r="E93" i="63"/>
  <c r="I93" i="63"/>
  <c r="C94" i="63"/>
  <c r="D94" i="63"/>
  <c r="E94" i="63"/>
  <c r="I94" i="63"/>
  <c r="C95" i="63"/>
  <c r="D95" i="63"/>
  <c r="F95" i="63" s="1"/>
  <c r="E95" i="63"/>
  <c r="I95" i="63"/>
  <c r="C96" i="63"/>
  <c r="D96" i="63"/>
  <c r="E96" i="63"/>
  <c r="I96" i="63"/>
  <c r="C97" i="63"/>
  <c r="D97" i="63"/>
  <c r="F97" i="63" s="1"/>
  <c r="H97" i="63" s="1"/>
  <c r="E97" i="63"/>
  <c r="I97" i="63"/>
  <c r="C98" i="63"/>
  <c r="D98" i="63"/>
  <c r="E98" i="63"/>
  <c r="I98" i="63"/>
  <c r="C99" i="63"/>
  <c r="D99" i="63"/>
  <c r="F99" i="63" s="1"/>
  <c r="E99" i="63"/>
  <c r="I99" i="63"/>
  <c r="C100" i="63"/>
  <c r="D100" i="63"/>
  <c r="E100" i="63"/>
  <c r="I100" i="63"/>
  <c r="C101" i="63"/>
  <c r="D101" i="63"/>
  <c r="F101" i="63" s="1"/>
  <c r="H101" i="63" s="1"/>
  <c r="E101" i="63"/>
  <c r="I101" i="63"/>
  <c r="C102" i="63"/>
  <c r="D102" i="63"/>
  <c r="E102" i="63"/>
  <c r="I102" i="63"/>
  <c r="C103" i="63"/>
  <c r="D103" i="63"/>
  <c r="F103" i="63" s="1"/>
  <c r="E103" i="63"/>
  <c r="I103" i="63"/>
  <c r="C104" i="63"/>
  <c r="D104" i="63"/>
  <c r="E104" i="63"/>
  <c r="I104" i="63"/>
  <c r="C105" i="63"/>
  <c r="D105" i="63"/>
  <c r="F105" i="63" s="1"/>
  <c r="E105" i="63"/>
  <c r="I105" i="63"/>
  <c r="C106" i="63"/>
  <c r="D106" i="63"/>
  <c r="E106" i="63"/>
  <c r="I106" i="63"/>
  <c r="C107" i="63"/>
  <c r="D107" i="63"/>
  <c r="F107" i="63" s="1"/>
  <c r="E107" i="63"/>
  <c r="I107" i="63"/>
  <c r="C108" i="63"/>
  <c r="D108" i="63"/>
  <c r="E108" i="63"/>
  <c r="I108" i="63"/>
  <c r="C109" i="63"/>
  <c r="D109" i="63"/>
  <c r="F109" i="63" s="1"/>
  <c r="E109" i="63"/>
  <c r="I109" i="63"/>
  <c r="C110" i="63"/>
  <c r="D110" i="63"/>
  <c r="E110" i="63"/>
  <c r="I110" i="63"/>
  <c r="C111" i="63"/>
  <c r="D111" i="63"/>
  <c r="F111" i="63" s="1"/>
  <c r="E111" i="63"/>
  <c r="I111" i="63"/>
  <c r="C112" i="63"/>
  <c r="D112" i="63"/>
  <c r="E112" i="63"/>
  <c r="I112" i="63"/>
  <c r="C113" i="63"/>
  <c r="D113" i="63"/>
  <c r="F113" i="63" s="1"/>
  <c r="H113" i="63" s="1"/>
  <c r="E113" i="63"/>
  <c r="I113" i="63"/>
  <c r="C114" i="63"/>
  <c r="D114" i="63"/>
  <c r="E114" i="63"/>
  <c r="I114" i="63"/>
  <c r="C115" i="63"/>
  <c r="D115" i="63"/>
  <c r="F115" i="63" s="1"/>
  <c r="E115" i="63"/>
  <c r="I115" i="63"/>
  <c r="C116" i="63"/>
  <c r="D116" i="63"/>
  <c r="E116" i="63"/>
  <c r="I116" i="63"/>
  <c r="C117" i="63"/>
  <c r="D117" i="63"/>
  <c r="F117" i="63" s="1"/>
  <c r="H117" i="63" s="1"/>
  <c r="E117" i="63"/>
  <c r="I117" i="63"/>
  <c r="C118" i="63"/>
  <c r="D118" i="63"/>
  <c r="E118" i="63"/>
  <c r="I118" i="63"/>
  <c r="C119" i="63"/>
  <c r="D119" i="63"/>
  <c r="F119" i="63" s="1"/>
  <c r="E119" i="63"/>
  <c r="I119" i="63"/>
  <c r="C120" i="63"/>
  <c r="D120" i="63"/>
  <c r="E120" i="63"/>
  <c r="I120" i="63"/>
  <c r="C121" i="63"/>
  <c r="D121" i="63"/>
  <c r="F121" i="63" s="1"/>
  <c r="E121" i="63"/>
  <c r="I121" i="63"/>
  <c r="C122" i="63"/>
  <c r="D122" i="63"/>
  <c r="E122" i="63"/>
  <c r="I122" i="63"/>
  <c r="C123" i="63"/>
  <c r="D123" i="63"/>
  <c r="F123" i="63" s="1"/>
  <c r="E123" i="63"/>
  <c r="I123" i="63"/>
  <c r="C124" i="63"/>
  <c r="D124" i="63"/>
  <c r="E124" i="63"/>
  <c r="I124" i="63"/>
  <c r="C125" i="63"/>
  <c r="D125" i="63"/>
  <c r="F125" i="63" s="1"/>
  <c r="H125" i="63" s="1"/>
  <c r="E125" i="63"/>
  <c r="I125" i="63"/>
  <c r="C126" i="63"/>
  <c r="D126" i="63"/>
  <c r="E126" i="63"/>
  <c r="I126" i="63"/>
  <c r="C127" i="63"/>
  <c r="D127" i="63"/>
  <c r="F127" i="63" s="1"/>
  <c r="H127" i="63" s="1"/>
  <c r="E127" i="63"/>
  <c r="I127" i="63"/>
  <c r="C128" i="63"/>
  <c r="D128" i="63"/>
  <c r="E128" i="63"/>
  <c r="I128" i="63"/>
  <c r="C129" i="63"/>
  <c r="D129" i="63"/>
  <c r="F129" i="63" s="1"/>
  <c r="E129" i="63"/>
  <c r="I129" i="63"/>
  <c r="C130" i="63"/>
  <c r="D130" i="63"/>
  <c r="E130" i="63"/>
  <c r="I130" i="63"/>
  <c r="C131" i="63"/>
  <c r="D131" i="63"/>
  <c r="F131" i="63" s="1"/>
  <c r="E131" i="63"/>
  <c r="I131" i="63"/>
  <c r="C132" i="63"/>
  <c r="D132" i="63"/>
  <c r="E132" i="63"/>
  <c r="I132" i="63"/>
  <c r="C133" i="63"/>
  <c r="D133" i="63"/>
  <c r="F133" i="63" s="1"/>
  <c r="H133" i="63" s="1"/>
  <c r="E133" i="63"/>
  <c r="I133" i="63"/>
  <c r="C134" i="63"/>
  <c r="D134" i="63"/>
  <c r="E134" i="63"/>
  <c r="I134" i="63"/>
  <c r="C135" i="63"/>
  <c r="D135" i="63"/>
  <c r="F135" i="63" s="1"/>
  <c r="H135" i="63" s="1"/>
  <c r="E135" i="63"/>
  <c r="I135" i="63"/>
  <c r="C136" i="63"/>
  <c r="D136" i="63"/>
  <c r="E136" i="63"/>
  <c r="I136" i="63"/>
  <c r="C137" i="63"/>
  <c r="D137" i="63"/>
  <c r="F137" i="63" s="1"/>
  <c r="H137" i="63" s="1"/>
  <c r="E137" i="63"/>
  <c r="I137" i="63"/>
  <c r="C138" i="63"/>
  <c r="D138" i="63"/>
  <c r="E138" i="63"/>
  <c r="I138" i="63"/>
  <c r="C139" i="63"/>
  <c r="D139" i="63"/>
  <c r="F139" i="63" s="1"/>
  <c r="E139" i="63"/>
  <c r="I139" i="63"/>
  <c r="C140" i="63"/>
  <c r="D140" i="63"/>
  <c r="E140" i="63"/>
  <c r="I140" i="63"/>
  <c r="C141" i="63"/>
  <c r="D141" i="63"/>
  <c r="F141" i="63" s="1"/>
  <c r="H141" i="63" s="1"/>
  <c r="E141" i="63"/>
  <c r="I141" i="63"/>
  <c r="C142" i="63"/>
  <c r="D142" i="63"/>
  <c r="E142" i="63"/>
  <c r="I142" i="63"/>
  <c r="C143" i="63"/>
  <c r="D143" i="63"/>
  <c r="F143" i="63" s="1"/>
  <c r="E143" i="63"/>
  <c r="I143" i="63"/>
  <c r="C144" i="63"/>
  <c r="D144" i="63"/>
  <c r="E144" i="63"/>
  <c r="I144" i="63"/>
  <c r="C145" i="63"/>
  <c r="D145" i="63"/>
  <c r="F145" i="63" s="1"/>
  <c r="E145" i="63"/>
  <c r="I145" i="63"/>
  <c r="C146" i="63"/>
  <c r="D146" i="63"/>
  <c r="E146" i="63"/>
  <c r="I146" i="63"/>
  <c r="C147" i="63"/>
  <c r="D147" i="63"/>
  <c r="F147" i="63" s="1"/>
  <c r="E147" i="63"/>
  <c r="I147" i="63"/>
  <c r="C148" i="63"/>
  <c r="D148" i="63"/>
  <c r="E148" i="63"/>
  <c r="I148" i="63"/>
  <c r="C149" i="63"/>
  <c r="D149" i="63"/>
  <c r="F149" i="63" s="1"/>
  <c r="H149" i="63" s="1"/>
  <c r="E149" i="63"/>
  <c r="I149" i="63"/>
  <c r="C150" i="63"/>
  <c r="D150" i="63"/>
  <c r="E150" i="63"/>
  <c r="I150" i="63"/>
  <c r="C151" i="63"/>
  <c r="D151" i="63"/>
  <c r="F151" i="63" s="1"/>
  <c r="H151" i="63" s="1"/>
  <c r="E151" i="63"/>
  <c r="I151" i="63"/>
  <c r="C152" i="63"/>
  <c r="D152" i="63"/>
  <c r="E152" i="63"/>
  <c r="I152" i="63"/>
  <c r="C153" i="63"/>
  <c r="D153" i="63"/>
  <c r="F153" i="63" s="1"/>
  <c r="H153" i="63" s="1"/>
  <c r="E153" i="63"/>
  <c r="I153" i="63"/>
  <c r="C154" i="63"/>
  <c r="D154" i="63"/>
  <c r="E154" i="63"/>
  <c r="I154" i="63"/>
  <c r="C155" i="63"/>
  <c r="D155" i="63"/>
  <c r="F155" i="63" s="1"/>
  <c r="H155" i="63" s="1"/>
  <c r="E155" i="63"/>
  <c r="I155" i="63"/>
  <c r="C156" i="63"/>
  <c r="D156" i="63"/>
  <c r="F156" i="63" s="1"/>
  <c r="H156" i="63" s="1"/>
  <c r="E156" i="63"/>
  <c r="I156" i="63"/>
  <c r="C157" i="63"/>
  <c r="D157" i="63"/>
  <c r="F157" i="63" s="1"/>
  <c r="E157" i="63"/>
  <c r="I157" i="63"/>
  <c r="C158" i="63"/>
  <c r="D158" i="63"/>
  <c r="F158" i="63" s="1"/>
  <c r="H158" i="63" s="1"/>
  <c r="E158" i="63"/>
  <c r="I158" i="63"/>
  <c r="C159" i="63"/>
  <c r="D159" i="63"/>
  <c r="F159" i="63" s="1"/>
  <c r="E159" i="63"/>
  <c r="I159" i="63"/>
  <c r="C160" i="63"/>
  <c r="D160" i="63"/>
  <c r="F160" i="63" s="1"/>
  <c r="E160" i="63"/>
  <c r="I160" i="63"/>
  <c r="C161" i="63"/>
  <c r="D161" i="63"/>
  <c r="F161" i="63" s="1"/>
  <c r="E161" i="63"/>
  <c r="I161" i="63"/>
  <c r="C162" i="63"/>
  <c r="D162" i="63"/>
  <c r="F162" i="63" s="1"/>
  <c r="E162" i="63"/>
  <c r="I162" i="63"/>
  <c r="C163" i="63"/>
  <c r="D163" i="63"/>
  <c r="F163" i="63" s="1"/>
  <c r="E163" i="63"/>
  <c r="I163" i="63"/>
  <c r="C164" i="63"/>
  <c r="D164" i="63"/>
  <c r="F164" i="63" s="1"/>
  <c r="H164" i="63" s="1"/>
  <c r="E164" i="63"/>
  <c r="I164" i="63"/>
  <c r="C165" i="63"/>
  <c r="D165" i="63"/>
  <c r="F165" i="63" s="1"/>
  <c r="H165" i="63" s="1"/>
  <c r="E165" i="63"/>
  <c r="I165" i="63"/>
  <c r="C166" i="63"/>
  <c r="D166" i="63"/>
  <c r="F166" i="63" s="1"/>
  <c r="E166" i="63"/>
  <c r="I166" i="63"/>
  <c r="C167" i="63"/>
  <c r="D167" i="63"/>
  <c r="F167" i="63" s="1"/>
  <c r="H167" i="63" s="1"/>
  <c r="E167" i="63"/>
  <c r="I167" i="63"/>
  <c r="C168" i="63"/>
  <c r="D168" i="63"/>
  <c r="F168" i="63" s="1"/>
  <c r="E168" i="63"/>
  <c r="I168" i="63"/>
  <c r="C169" i="63"/>
  <c r="D169" i="63"/>
  <c r="F169" i="63" s="1"/>
  <c r="E169" i="63"/>
  <c r="I169" i="63"/>
  <c r="C170" i="63"/>
  <c r="D170" i="63"/>
  <c r="F170" i="63" s="1"/>
  <c r="E170" i="63"/>
  <c r="I170" i="63"/>
  <c r="C171" i="63"/>
  <c r="D171" i="63"/>
  <c r="F171" i="63" s="1"/>
  <c r="H171" i="63" s="1"/>
  <c r="E171" i="63"/>
  <c r="I171" i="63"/>
  <c r="C172" i="63"/>
  <c r="D172" i="63"/>
  <c r="F172" i="63" s="1"/>
  <c r="H172" i="63" s="1"/>
  <c r="E172" i="63"/>
  <c r="I172" i="63"/>
  <c r="C173" i="63"/>
  <c r="D173" i="63"/>
  <c r="F173" i="63" s="1"/>
  <c r="E173" i="63"/>
  <c r="I173" i="63"/>
  <c r="C174" i="63"/>
  <c r="D174" i="63"/>
  <c r="F174" i="63" s="1"/>
  <c r="E174" i="63"/>
  <c r="I174" i="63"/>
  <c r="C175" i="63"/>
  <c r="D175" i="63"/>
  <c r="F175" i="63" s="1"/>
  <c r="E175" i="63"/>
  <c r="I175" i="63"/>
  <c r="C176" i="63"/>
  <c r="D176" i="63"/>
  <c r="F176" i="63" s="1"/>
  <c r="E176" i="63"/>
  <c r="I176" i="63"/>
  <c r="C177" i="63"/>
  <c r="D177" i="63"/>
  <c r="F177" i="63" s="1"/>
  <c r="H177" i="63" s="1"/>
  <c r="E177" i="63"/>
  <c r="I177" i="63"/>
  <c r="C178" i="63"/>
  <c r="D178" i="63"/>
  <c r="E178" i="63"/>
  <c r="I178" i="63"/>
  <c r="C179" i="63"/>
  <c r="D179" i="63"/>
  <c r="E179" i="63"/>
  <c r="I179" i="63"/>
  <c r="C180" i="63"/>
  <c r="D180" i="63"/>
  <c r="E180" i="63"/>
  <c r="I180" i="63"/>
  <c r="C181" i="63"/>
  <c r="D181" i="63"/>
  <c r="E181" i="63"/>
  <c r="I181" i="63"/>
  <c r="C182" i="63"/>
  <c r="D182" i="63"/>
  <c r="E182" i="63"/>
  <c r="I182" i="63"/>
  <c r="C183" i="63"/>
  <c r="D183" i="63"/>
  <c r="E183" i="63"/>
  <c r="I183" i="63"/>
  <c r="C184" i="63"/>
  <c r="D184" i="63"/>
  <c r="E184" i="63"/>
  <c r="I184" i="63"/>
  <c r="C185" i="63"/>
  <c r="D185" i="63"/>
  <c r="E185" i="63"/>
  <c r="I185" i="63"/>
  <c r="C186" i="63"/>
  <c r="D186" i="63"/>
  <c r="E186" i="63"/>
  <c r="I186" i="63"/>
  <c r="C187" i="63"/>
  <c r="D187" i="63"/>
  <c r="E187" i="63"/>
  <c r="I187" i="63"/>
  <c r="C188" i="63"/>
  <c r="D188" i="63"/>
  <c r="E188" i="63"/>
  <c r="I188" i="63"/>
  <c r="C189" i="63"/>
  <c r="D189" i="63"/>
  <c r="E189" i="63"/>
  <c r="I189" i="63"/>
  <c r="C190" i="63"/>
  <c r="D190" i="63"/>
  <c r="E190" i="63"/>
  <c r="I190" i="63"/>
  <c r="C191" i="63"/>
  <c r="D191" i="63"/>
  <c r="E191" i="63"/>
  <c r="I191" i="63"/>
  <c r="C192" i="63"/>
  <c r="D192" i="63"/>
  <c r="E192" i="63"/>
  <c r="I192" i="63"/>
  <c r="C193" i="63"/>
  <c r="D193" i="63"/>
  <c r="E193" i="63"/>
  <c r="I193" i="63"/>
  <c r="C194" i="63"/>
  <c r="D194" i="63"/>
  <c r="E194" i="63"/>
  <c r="I194" i="63"/>
  <c r="C195" i="63"/>
  <c r="D195" i="63"/>
  <c r="E195" i="63"/>
  <c r="I195" i="63"/>
  <c r="C196" i="63"/>
  <c r="D196" i="63"/>
  <c r="E196" i="63"/>
  <c r="I196" i="63"/>
  <c r="C197" i="63"/>
  <c r="D197" i="63"/>
  <c r="E197" i="63"/>
  <c r="I197" i="63"/>
  <c r="C198" i="63"/>
  <c r="D198" i="63"/>
  <c r="E198" i="63"/>
  <c r="I198" i="63"/>
  <c r="C199" i="63"/>
  <c r="D199" i="63"/>
  <c r="E199" i="63"/>
  <c r="I199" i="63"/>
  <c r="C200" i="63"/>
  <c r="D200" i="63"/>
  <c r="E200" i="63"/>
  <c r="I200" i="63"/>
  <c r="C201" i="63"/>
  <c r="D201" i="63"/>
  <c r="E201" i="63"/>
  <c r="I201" i="63"/>
  <c r="C202" i="63"/>
  <c r="D202" i="63"/>
  <c r="E202" i="63"/>
  <c r="I202" i="63"/>
  <c r="C203" i="63"/>
  <c r="D203" i="63"/>
  <c r="E203" i="63"/>
  <c r="I203" i="63"/>
  <c r="C204" i="63"/>
  <c r="D204" i="63"/>
  <c r="E204" i="63"/>
  <c r="I204" i="63"/>
  <c r="C205" i="63"/>
  <c r="D205" i="63"/>
  <c r="E205" i="63"/>
  <c r="I205" i="63"/>
  <c r="C206" i="63"/>
  <c r="D206" i="63"/>
  <c r="E206" i="63"/>
  <c r="I206" i="63"/>
  <c r="C207" i="63"/>
  <c r="D207" i="63"/>
  <c r="E207" i="63"/>
  <c r="I207" i="63"/>
  <c r="C208" i="63"/>
  <c r="D208" i="63"/>
  <c r="E208" i="63"/>
  <c r="I208" i="63"/>
  <c r="C209" i="63"/>
  <c r="D209" i="63"/>
  <c r="E209" i="63"/>
  <c r="I209" i="63"/>
  <c r="C210" i="63"/>
  <c r="D210" i="63"/>
  <c r="E210" i="63"/>
  <c r="I210" i="63"/>
  <c r="C211" i="63"/>
  <c r="D211" i="63"/>
  <c r="E211" i="63"/>
  <c r="I211" i="63"/>
  <c r="C212" i="63"/>
  <c r="D212" i="63"/>
  <c r="E212" i="63"/>
  <c r="I212" i="63"/>
  <c r="C213" i="63"/>
  <c r="D213" i="63"/>
  <c r="E213" i="63"/>
  <c r="I213" i="63"/>
  <c r="C214" i="63"/>
  <c r="D214" i="63"/>
  <c r="E214" i="63"/>
  <c r="I214" i="63"/>
  <c r="C215" i="63"/>
  <c r="D215" i="63"/>
  <c r="E215" i="63"/>
  <c r="I215" i="63"/>
  <c r="C216" i="63"/>
  <c r="D216" i="63"/>
  <c r="E216" i="63"/>
  <c r="I216" i="63"/>
  <c r="C217" i="63"/>
  <c r="D217" i="63"/>
  <c r="E217" i="63"/>
  <c r="I217" i="63"/>
  <c r="C218" i="63"/>
  <c r="D218" i="63"/>
  <c r="E218" i="63"/>
  <c r="I218" i="63"/>
  <c r="C219" i="63"/>
  <c r="D219" i="63"/>
  <c r="E219" i="63"/>
  <c r="I219" i="63"/>
  <c r="C220" i="63"/>
  <c r="D220" i="63"/>
  <c r="E220" i="63"/>
  <c r="I220" i="63"/>
  <c r="C221" i="63"/>
  <c r="D221" i="63"/>
  <c r="E221" i="63"/>
  <c r="I221" i="63"/>
  <c r="C222" i="63"/>
  <c r="D222" i="63"/>
  <c r="E222" i="63"/>
  <c r="I222" i="63"/>
  <c r="C223" i="63"/>
  <c r="D223" i="63"/>
  <c r="E223" i="63"/>
  <c r="I223" i="63"/>
  <c r="C224" i="63"/>
  <c r="D224" i="63"/>
  <c r="E224" i="63"/>
  <c r="I224" i="63"/>
  <c r="C225" i="63"/>
  <c r="D225" i="63"/>
  <c r="E225" i="63"/>
  <c r="I225" i="63"/>
  <c r="C226" i="63"/>
  <c r="D226" i="63"/>
  <c r="E226" i="63"/>
  <c r="I226" i="63"/>
  <c r="C227" i="63"/>
  <c r="D227" i="63"/>
  <c r="E227" i="63"/>
  <c r="I227" i="63"/>
  <c r="C228" i="63"/>
  <c r="D228" i="63"/>
  <c r="E228" i="63"/>
  <c r="I228" i="63"/>
  <c r="C229" i="63"/>
  <c r="D229" i="63"/>
  <c r="E229" i="63"/>
  <c r="I229" i="63"/>
  <c r="C230" i="63"/>
  <c r="D230" i="63"/>
  <c r="E230" i="63"/>
  <c r="I230" i="63"/>
  <c r="C231" i="63"/>
  <c r="D231" i="63"/>
  <c r="E231" i="63"/>
  <c r="I231" i="63"/>
  <c r="C232" i="63"/>
  <c r="D232" i="63"/>
  <c r="E232" i="63"/>
  <c r="I232" i="63"/>
  <c r="C233" i="63"/>
  <c r="D233" i="63"/>
  <c r="E233" i="63"/>
  <c r="I233" i="63"/>
  <c r="C234" i="63"/>
  <c r="D234" i="63"/>
  <c r="E234" i="63"/>
  <c r="I234" i="63"/>
  <c r="C235" i="63"/>
  <c r="D235" i="63"/>
  <c r="E235" i="63"/>
  <c r="I235" i="63"/>
  <c r="C236" i="63"/>
  <c r="D236" i="63"/>
  <c r="E236" i="63"/>
  <c r="I236" i="63"/>
  <c r="C237" i="63"/>
  <c r="D237" i="63"/>
  <c r="E237" i="63"/>
  <c r="I237" i="63"/>
  <c r="C238" i="63"/>
  <c r="D238" i="63"/>
  <c r="E238" i="63"/>
  <c r="I238" i="63"/>
  <c r="C239" i="63"/>
  <c r="D239" i="63"/>
  <c r="E239" i="63"/>
  <c r="I239" i="63"/>
  <c r="C240" i="63"/>
  <c r="D240" i="63"/>
  <c r="E240" i="63"/>
  <c r="I240" i="63"/>
  <c r="C241" i="63"/>
  <c r="D241" i="63"/>
  <c r="E241" i="63"/>
  <c r="I241" i="63"/>
  <c r="C242" i="63"/>
  <c r="D242" i="63"/>
  <c r="E242" i="63"/>
  <c r="I242" i="63"/>
  <c r="C243" i="63"/>
  <c r="D243" i="63"/>
  <c r="E243" i="63"/>
  <c r="I243" i="63"/>
  <c r="C244" i="63"/>
  <c r="D244" i="63"/>
  <c r="E244" i="63"/>
  <c r="I244" i="63"/>
  <c r="C245" i="63"/>
  <c r="D245" i="63"/>
  <c r="E245" i="63"/>
  <c r="I245" i="63"/>
  <c r="C246" i="63"/>
  <c r="D246" i="63"/>
  <c r="E246" i="63"/>
  <c r="I246" i="63"/>
  <c r="C247" i="63"/>
  <c r="D247" i="63"/>
  <c r="E247" i="63"/>
  <c r="I247" i="63"/>
  <c r="C248" i="63"/>
  <c r="D248" i="63"/>
  <c r="E248" i="63"/>
  <c r="I248" i="63"/>
  <c r="C249" i="63"/>
  <c r="D249" i="63"/>
  <c r="E249" i="63"/>
  <c r="I249" i="63"/>
  <c r="C250" i="63"/>
  <c r="D250" i="63"/>
  <c r="E250" i="63"/>
  <c r="I250" i="63"/>
  <c r="C251" i="63"/>
  <c r="D251" i="63"/>
  <c r="E251" i="63"/>
  <c r="I251" i="63"/>
  <c r="C252" i="63"/>
  <c r="D252" i="63"/>
  <c r="E252" i="63"/>
  <c r="I252" i="63"/>
  <c r="C253" i="63"/>
  <c r="D253" i="63"/>
  <c r="E253" i="63"/>
  <c r="I253" i="63"/>
  <c r="C254" i="63"/>
  <c r="D254" i="63"/>
  <c r="E254" i="63"/>
  <c r="I254" i="63"/>
  <c r="C255" i="63"/>
  <c r="D255" i="63"/>
  <c r="E255" i="63"/>
  <c r="I255" i="63"/>
  <c r="C256" i="63"/>
  <c r="D256" i="63"/>
  <c r="E256" i="63"/>
  <c r="I256" i="63"/>
  <c r="C257" i="63"/>
  <c r="D257" i="63"/>
  <c r="E257" i="63"/>
  <c r="I257" i="63"/>
  <c r="C258" i="63"/>
  <c r="D258" i="63"/>
  <c r="E258" i="63"/>
  <c r="I258" i="63"/>
  <c r="C259" i="63"/>
  <c r="D259" i="63"/>
  <c r="E259" i="63"/>
  <c r="I259" i="63"/>
  <c r="C260" i="63"/>
  <c r="D260" i="63"/>
  <c r="E260" i="63"/>
  <c r="I260" i="63"/>
  <c r="C261" i="63"/>
  <c r="D261" i="63"/>
  <c r="E261" i="63"/>
  <c r="I261" i="63"/>
  <c r="C262" i="63"/>
  <c r="D262" i="63"/>
  <c r="E262" i="63"/>
  <c r="I262" i="63"/>
  <c r="C263" i="63"/>
  <c r="D263" i="63"/>
  <c r="E263" i="63"/>
  <c r="I263" i="63"/>
  <c r="C264" i="63"/>
  <c r="D264" i="63"/>
  <c r="E264" i="63"/>
  <c r="I264" i="63"/>
  <c r="C265" i="63"/>
  <c r="D265" i="63"/>
  <c r="E265" i="63"/>
  <c r="I265" i="63"/>
  <c r="C266" i="63"/>
  <c r="D266" i="63"/>
  <c r="E266" i="63"/>
  <c r="I266" i="63"/>
  <c r="C267" i="63"/>
  <c r="D267" i="63"/>
  <c r="E267" i="63"/>
  <c r="I267" i="63"/>
  <c r="C268" i="63"/>
  <c r="D268" i="63"/>
  <c r="E268" i="63"/>
  <c r="I268" i="63"/>
  <c r="C269" i="63"/>
  <c r="D269" i="63"/>
  <c r="E269" i="63"/>
  <c r="I269" i="63"/>
  <c r="C270" i="63"/>
  <c r="D270" i="63"/>
  <c r="E270" i="63"/>
  <c r="I270" i="63"/>
  <c r="C271" i="63"/>
  <c r="D271" i="63"/>
  <c r="E271" i="63"/>
  <c r="I271" i="63"/>
  <c r="C272" i="63"/>
  <c r="D272" i="63"/>
  <c r="E272" i="63"/>
  <c r="I272" i="63"/>
  <c r="C273" i="63"/>
  <c r="D273" i="63"/>
  <c r="E273" i="63"/>
  <c r="I273" i="63"/>
  <c r="C274" i="63"/>
  <c r="D274" i="63"/>
  <c r="E274" i="63"/>
  <c r="I274" i="63"/>
  <c r="C275" i="63"/>
  <c r="D275" i="63"/>
  <c r="E275" i="63"/>
  <c r="I275" i="63"/>
  <c r="C276" i="63"/>
  <c r="D276" i="63"/>
  <c r="E276" i="63"/>
  <c r="I276" i="63"/>
  <c r="C277" i="63"/>
  <c r="D277" i="63"/>
  <c r="E277" i="63"/>
  <c r="I277" i="63"/>
  <c r="C278" i="63"/>
  <c r="D278" i="63"/>
  <c r="E278" i="63"/>
  <c r="I278" i="63"/>
  <c r="C279" i="63"/>
  <c r="D279" i="63"/>
  <c r="E279" i="63"/>
  <c r="I279" i="63"/>
  <c r="C280" i="63"/>
  <c r="D280" i="63"/>
  <c r="E280" i="63"/>
  <c r="I280" i="63"/>
  <c r="C281" i="63"/>
  <c r="D281" i="63"/>
  <c r="E281" i="63"/>
  <c r="I281" i="63"/>
  <c r="C282" i="63"/>
  <c r="D282" i="63"/>
  <c r="E282" i="63"/>
  <c r="I282" i="63"/>
  <c r="C283" i="63"/>
  <c r="D283" i="63"/>
  <c r="E283" i="63"/>
  <c r="I283" i="63"/>
  <c r="C284" i="63"/>
  <c r="D284" i="63"/>
  <c r="E284" i="63"/>
  <c r="I284" i="63"/>
  <c r="C285" i="63"/>
  <c r="D285" i="63"/>
  <c r="E285" i="63"/>
  <c r="I285" i="63"/>
  <c r="C286" i="63"/>
  <c r="D286" i="63"/>
  <c r="E286" i="63"/>
  <c r="I286" i="63"/>
  <c r="C287" i="63"/>
  <c r="D287" i="63"/>
  <c r="E287" i="63"/>
  <c r="I287" i="63"/>
  <c r="C288" i="63"/>
  <c r="D288" i="63"/>
  <c r="E288" i="63"/>
  <c r="I288" i="63"/>
  <c r="C289" i="63"/>
  <c r="D289" i="63"/>
  <c r="E289" i="63"/>
  <c r="I289" i="63"/>
  <c r="C290" i="63"/>
  <c r="D290" i="63"/>
  <c r="E290" i="63"/>
  <c r="I290" i="63"/>
  <c r="C291" i="63"/>
  <c r="D291" i="63"/>
  <c r="E291" i="63"/>
  <c r="I291" i="63"/>
  <c r="C292" i="63"/>
  <c r="D292" i="63"/>
  <c r="E292" i="63"/>
  <c r="I292" i="63"/>
  <c r="C293" i="63"/>
  <c r="D293" i="63"/>
  <c r="E293" i="63"/>
  <c r="I293" i="63"/>
  <c r="C294" i="63"/>
  <c r="D294" i="63"/>
  <c r="E294" i="63"/>
  <c r="I294" i="63"/>
  <c r="C295" i="63"/>
  <c r="D295" i="63"/>
  <c r="E295" i="63"/>
  <c r="I295" i="63"/>
  <c r="C296" i="63"/>
  <c r="D296" i="63"/>
  <c r="E296" i="63"/>
  <c r="I296" i="63"/>
  <c r="C297" i="63"/>
  <c r="D297" i="63"/>
  <c r="E297" i="63"/>
  <c r="I297" i="63"/>
  <c r="C298" i="63"/>
  <c r="D298" i="63"/>
  <c r="E298" i="63"/>
  <c r="I298" i="63"/>
  <c r="C299" i="63"/>
  <c r="D299" i="63"/>
  <c r="E299" i="63"/>
  <c r="I299" i="63"/>
  <c r="C300" i="63"/>
  <c r="D300" i="63"/>
  <c r="E300" i="63"/>
  <c r="I300" i="63"/>
  <c r="C301" i="63"/>
  <c r="D301" i="63"/>
  <c r="E301" i="63"/>
  <c r="I301" i="63"/>
  <c r="C302" i="63"/>
  <c r="D302" i="63"/>
  <c r="E302" i="63"/>
  <c r="I302" i="63"/>
  <c r="C303" i="63"/>
  <c r="D303" i="63"/>
  <c r="E303" i="63"/>
  <c r="I303" i="63"/>
  <c r="C304" i="63"/>
  <c r="D304" i="63"/>
  <c r="E304" i="63"/>
  <c r="I304" i="63"/>
  <c r="C305" i="63"/>
  <c r="D305" i="63"/>
  <c r="E305" i="63"/>
  <c r="I305" i="63"/>
  <c r="C306" i="63"/>
  <c r="D306" i="63"/>
  <c r="E306" i="63"/>
  <c r="I306" i="63"/>
  <c r="C307" i="63"/>
  <c r="D307" i="63"/>
  <c r="E307" i="63"/>
  <c r="I307" i="63"/>
  <c r="C308" i="63"/>
  <c r="D308" i="63"/>
  <c r="E308" i="63"/>
  <c r="I308" i="63"/>
  <c r="C309" i="63"/>
  <c r="D309" i="63"/>
  <c r="E309" i="63"/>
  <c r="I309" i="63"/>
  <c r="C310" i="63"/>
  <c r="D310" i="63"/>
  <c r="E310" i="63"/>
  <c r="I310" i="63"/>
  <c r="C311" i="63"/>
  <c r="D311" i="63"/>
  <c r="E311" i="63"/>
  <c r="I311" i="63"/>
  <c r="C312" i="63"/>
  <c r="D312" i="63"/>
  <c r="E312" i="63"/>
  <c r="I312" i="63"/>
  <c r="C313" i="63"/>
  <c r="D313" i="63"/>
  <c r="E313" i="63"/>
  <c r="I313" i="63"/>
  <c r="C314" i="63"/>
  <c r="D314" i="63"/>
  <c r="E314" i="63"/>
  <c r="I314" i="63"/>
  <c r="C315" i="63"/>
  <c r="D315" i="63"/>
  <c r="E315" i="63"/>
  <c r="I315" i="63"/>
  <c r="C316" i="63"/>
  <c r="D316" i="63"/>
  <c r="E316" i="63"/>
  <c r="I316" i="63"/>
  <c r="C317" i="63"/>
  <c r="D317" i="63"/>
  <c r="E317" i="63"/>
  <c r="I317" i="63"/>
  <c r="C318" i="63"/>
  <c r="D318" i="63"/>
  <c r="E318" i="63"/>
  <c r="I318" i="63"/>
  <c r="C319" i="63"/>
  <c r="D319" i="63"/>
  <c r="E319" i="63"/>
  <c r="I319" i="63"/>
  <c r="C320" i="63"/>
  <c r="D320" i="63"/>
  <c r="E320" i="63"/>
  <c r="I320" i="63"/>
  <c r="C321" i="63"/>
  <c r="D321" i="63"/>
  <c r="E321" i="63"/>
  <c r="I321" i="63"/>
  <c r="C322" i="63"/>
  <c r="D322" i="63"/>
  <c r="E322" i="63"/>
  <c r="I322" i="63"/>
  <c r="C323" i="63"/>
  <c r="D323" i="63"/>
  <c r="E323" i="63"/>
  <c r="I323" i="63"/>
  <c r="C324" i="63"/>
  <c r="D324" i="63"/>
  <c r="E324" i="63"/>
  <c r="I324" i="63"/>
  <c r="C325" i="63"/>
  <c r="D325" i="63"/>
  <c r="E325" i="63"/>
  <c r="I325" i="63"/>
  <c r="C326" i="63"/>
  <c r="D326" i="63"/>
  <c r="E326" i="63"/>
  <c r="I326" i="63"/>
  <c r="C327" i="63"/>
  <c r="D327" i="63"/>
  <c r="E327" i="63"/>
  <c r="I327" i="63"/>
  <c r="C328" i="63"/>
  <c r="D328" i="63"/>
  <c r="E328" i="63"/>
  <c r="I328" i="63"/>
  <c r="C329" i="63"/>
  <c r="D329" i="63"/>
  <c r="E329" i="63"/>
  <c r="I329" i="63"/>
  <c r="C330" i="63"/>
  <c r="D330" i="63"/>
  <c r="E330" i="63"/>
  <c r="I330" i="63"/>
  <c r="C331" i="63"/>
  <c r="D331" i="63"/>
  <c r="E331" i="63"/>
  <c r="I331" i="63"/>
  <c r="C332" i="63"/>
  <c r="D332" i="63"/>
  <c r="E332" i="63"/>
  <c r="I332" i="63"/>
  <c r="C333" i="63"/>
  <c r="D333" i="63"/>
  <c r="E333" i="63"/>
  <c r="I333" i="63"/>
  <c r="C334" i="63"/>
  <c r="D334" i="63"/>
  <c r="E334" i="63"/>
  <c r="I334" i="63"/>
  <c r="C335" i="63"/>
  <c r="D335" i="63"/>
  <c r="E335" i="63"/>
  <c r="I335" i="63"/>
  <c r="C336" i="63"/>
  <c r="D336" i="63"/>
  <c r="E336" i="63"/>
  <c r="I336" i="63"/>
  <c r="C337" i="63"/>
  <c r="D337" i="63"/>
  <c r="E337" i="63"/>
  <c r="I337" i="63"/>
  <c r="C338" i="63"/>
  <c r="D338" i="63"/>
  <c r="E338" i="63"/>
  <c r="I338" i="63"/>
  <c r="C339" i="63"/>
  <c r="D339" i="63"/>
  <c r="E339" i="63"/>
  <c r="I339" i="63"/>
  <c r="C340" i="63"/>
  <c r="D340" i="63"/>
  <c r="E340" i="63"/>
  <c r="I340" i="63"/>
  <c r="C341" i="63"/>
  <c r="D341" i="63"/>
  <c r="E341" i="63"/>
  <c r="I341" i="63"/>
  <c r="C342" i="63"/>
  <c r="D342" i="63"/>
  <c r="E342" i="63"/>
  <c r="I342" i="63"/>
  <c r="C343" i="63"/>
  <c r="D343" i="63"/>
  <c r="E343" i="63"/>
  <c r="I343" i="63"/>
  <c r="C344" i="63"/>
  <c r="D344" i="63"/>
  <c r="E344" i="63"/>
  <c r="I344" i="63"/>
  <c r="C345" i="63"/>
  <c r="D345" i="63"/>
  <c r="E345" i="63"/>
  <c r="I345" i="63"/>
  <c r="C346" i="63"/>
  <c r="D346" i="63"/>
  <c r="E346" i="63"/>
  <c r="I346" i="63"/>
  <c r="C347" i="63"/>
  <c r="D347" i="63"/>
  <c r="E347" i="63"/>
  <c r="I347" i="63"/>
  <c r="C348" i="63"/>
  <c r="D348" i="63"/>
  <c r="E348" i="63"/>
  <c r="I348" i="63"/>
  <c r="C349" i="63"/>
  <c r="D349" i="63"/>
  <c r="E349" i="63"/>
  <c r="I349" i="63"/>
  <c r="C350" i="63"/>
  <c r="D350" i="63"/>
  <c r="E350" i="63"/>
  <c r="I350" i="63"/>
  <c r="C351" i="63"/>
  <c r="D351" i="63"/>
  <c r="E351" i="63"/>
  <c r="I351" i="63"/>
  <c r="C352" i="63"/>
  <c r="D352" i="63"/>
  <c r="E352" i="63"/>
  <c r="I352" i="63"/>
  <c r="C353" i="63"/>
  <c r="D353" i="63"/>
  <c r="E353" i="63"/>
  <c r="I353" i="63"/>
  <c r="C354" i="63"/>
  <c r="D354" i="63"/>
  <c r="E354" i="63"/>
  <c r="I354" i="63"/>
  <c r="C355" i="63"/>
  <c r="D355" i="63"/>
  <c r="E355" i="63"/>
  <c r="I355" i="63"/>
  <c r="C356" i="63"/>
  <c r="D356" i="63"/>
  <c r="E356" i="63"/>
  <c r="I356" i="63"/>
  <c r="C357" i="63"/>
  <c r="D357" i="63"/>
  <c r="E357" i="63"/>
  <c r="I357" i="63"/>
  <c r="C358" i="63"/>
  <c r="D358" i="63"/>
  <c r="E358" i="63"/>
  <c r="I358" i="63"/>
  <c r="C359" i="63"/>
  <c r="D359" i="63"/>
  <c r="E359" i="63"/>
  <c r="I359" i="63"/>
  <c r="C360" i="63"/>
  <c r="D360" i="63"/>
  <c r="E360" i="63"/>
  <c r="I360" i="63"/>
  <c r="C361" i="63"/>
  <c r="D361" i="63"/>
  <c r="E361" i="63"/>
  <c r="I361" i="63"/>
  <c r="C362" i="63"/>
  <c r="D362" i="63"/>
  <c r="E362" i="63"/>
  <c r="I362" i="63"/>
  <c r="C363" i="63"/>
  <c r="D363" i="63"/>
  <c r="E363" i="63"/>
  <c r="I363" i="63"/>
  <c r="C364" i="63"/>
  <c r="D364" i="63"/>
  <c r="E364" i="63"/>
  <c r="I364" i="63"/>
  <c r="C365" i="63"/>
  <c r="D365" i="63"/>
  <c r="E365" i="63"/>
  <c r="I365" i="63"/>
  <c r="C366" i="63"/>
  <c r="D366" i="63"/>
  <c r="E366" i="63"/>
  <c r="I366" i="63"/>
  <c r="C367" i="63"/>
  <c r="D367" i="63"/>
  <c r="E367" i="63"/>
  <c r="I367" i="63"/>
  <c r="C368" i="63"/>
  <c r="D368" i="63"/>
  <c r="E368" i="63"/>
  <c r="I368" i="63"/>
  <c r="C369" i="63"/>
  <c r="D369" i="63"/>
  <c r="E369" i="63"/>
  <c r="I369" i="63"/>
  <c r="C370" i="63"/>
  <c r="D370" i="63"/>
  <c r="E370" i="63"/>
  <c r="I370" i="63"/>
  <c r="C371" i="63"/>
  <c r="D371" i="63"/>
  <c r="E371" i="63"/>
  <c r="I371" i="63"/>
  <c r="C372" i="63"/>
  <c r="D372" i="63"/>
  <c r="E372" i="63"/>
  <c r="I372" i="63"/>
  <c r="C373" i="63"/>
  <c r="D373" i="63"/>
  <c r="E373" i="63"/>
  <c r="I373" i="63"/>
  <c r="C374" i="63"/>
  <c r="D374" i="63"/>
  <c r="E374" i="63"/>
  <c r="I374" i="63"/>
  <c r="C375" i="63"/>
  <c r="D375" i="63"/>
  <c r="E375" i="63"/>
  <c r="I375" i="63"/>
  <c r="C376" i="63"/>
  <c r="D376" i="63"/>
  <c r="E376" i="63"/>
  <c r="I376" i="63"/>
  <c r="C377" i="63"/>
  <c r="D377" i="63"/>
  <c r="E377" i="63"/>
  <c r="I377" i="63"/>
  <c r="C378" i="63"/>
  <c r="D378" i="63"/>
  <c r="E378" i="63"/>
  <c r="I378" i="63"/>
  <c r="C379" i="63"/>
  <c r="D379" i="63"/>
  <c r="E379" i="63"/>
  <c r="I379" i="63"/>
  <c r="C380" i="63"/>
  <c r="D380" i="63"/>
  <c r="E380" i="63"/>
  <c r="I380" i="63"/>
  <c r="C381" i="63"/>
  <c r="D381" i="63"/>
  <c r="E381" i="63"/>
  <c r="I381" i="63"/>
  <c r="C382" i="63"/>
  <c r="D382" i="63"/>
  <c r="E382" i="63"/>
  <c r="I382" i="63"/>
  <c r="C383" i="63"/>
  <c r="D383" i="63"/>
  <c r="E383" i="63"/>
  <c r="I383" i="63"/>
  <c r="C384" i="63"/>
  <c r="D384" i="63"/>
  <c r="E384" i="63"/>
  <c r="I384" i="63"/>
  <c r="C385" i="63"/>
  <c r="D385" i="63"/>
  <c r="E385" i="63"/>
  <c r="I385" i="63"/>
  <c r="C386" i="63"/>
  <c r="D386" i="63"/>
  <c r="E386" i="63"/>
  <c r="I386" i="63"/>
  <c r="C387" i="63"/>
  <c r="D387" i="63"/>
  <c r="E387" i="63"/>
  <c r="I387" i="63"/>
  <c r="C388" i="63"/>
  <c r="D388" i="63"/>
  <c r="E388" i="63"/>
  <c r="I388" i="63"/>
  <c r="C389" i="63"/>
  <c r="D389" i="63"/>
  <c r="E389" i="63"/>
  <c r="I389" i="63"/>
  <c r="C390" i="63"/>
  <c r="D390" i="63"/>
  <c r="E390" i="63"/>
  <c r="I390" i="63"/>
  <c r="C391" i="63"/>
  <c r="D391" i="63"/>
  <c r="E391" i="63"/>
  <c r="I391" i="63"/>
  <c r="C392" i="63"/>
  <c r="D392" i="63"/>
  <c r="E392" i="63"/>
  <c r="I392" i="63"/>
  <c r="C393" i="63"/>
  <c r="D393" i="63"/>
  <c r="E393" i="63"/>
  <c r="I393" i="63"/>
  <c r="C394" i="63"/>
  <c r="D394" i="63"/>
  <c r="E394" i="63"/>
  <c r="I394" i="63"/>
  <c r="C395" i="63"/>
  <c r="D395" i="63"/>
  <c r="E395" i="63"/>
  <c r="I395" i="63"/>
  <c r="C396" i="63"/>
  <c r="D396" i="63"/>
  <c r="E396" i="63"/>
  <c r="I396" i="63"/>
  <c r="C397" i="63"/>
  <c r="D397" i="63"/>
  <c r="E397" i="63"/>
  <c r="I397" i="63"/>
  <c r="C398" i="63"/>
  <c r="D398" i="63"/>
  <c r="E398" i="63"/>
  <c r="I398" i="63"/>
  <c r="C399" i="63"/>
  <c r="D399" i="63"/>
  <c r="E399" i="63"/>
  <c r="I399" i="63"/>
  <c r="C400" i="63"/>
  <c r="D400" i="63"/>
  <c r="E400" i="63"/>
  <c r="I400" i="63"/>
  <c r="C401" i="63"/>
  <c r="D401" i="63"/>
  <c r="E401" i="63"/>
  <c r="I401" i="63"/>
  <c r="C402" i="63"/>
  <c r="D402" i="63"/>
  <c r="E402" i="63"/>
  <c r="I402" i="63"/>
  <c r="C403" i="63"/>
  <c r="D403" i="63"/>
  <c r="E403" i="63"/>
  <c r="I403" i="63"/>
  <c r="C404" i="63"/>
  <c r="D404" i="63"/>
  <c r="E404" i="63"/>
  <c r="I404" i="63"/>
  <c r="C405" i="63"/>
  <c r="D405" i="63"/>
  <c r="E405" i="63"/>
  <c r="I405" i="63"/>
  <c r="C406" i="63"/>
  <c r="D406" i="63"/>
  <c r="E406" i="63"/>
  <c r="I406" i="63"/>
  <c r="C407" i="63"/>
  <c r="D407" i="63"/>
  <c r="E407" i="63"/>
  <c r="I407" i="63"/>
  <c r="C408" i="63"/>
  <c r="D408" i="63"/>
  <c r="E408" i="63"/>
  <c r="I408" i="63"/>
  <c r="C409" i="63"/>
  <c r="D409" i="63"/>
  <c r="E409" i="63"/>
  <c r="I409" i="63"/>
  <c r="C410" i="63"/>
  <c r="D410" i="63"/>
  <c r="E410" i="63"/>
  <c r="I410" i="63"/>
  <c r="C411" i="63"/>
  <c r="D411" i="63"/>
  <c r="E411" i="63"/>
  <c r="I411" i="63"/>
  <c r="C412" i="63"/>
  <c r="D412" i="63"/>
  <c r="E412" i="63"/>
  <c r="I412" i="63"/>
  <c r="C413" i="63"/>
  <c r="D413" i="63"/>
  <c r="E413" i="63"/>
  <c r="I413" i="63"/>
  <c r="C414" i="63"/>
  <c r="D414" i="63"/>
  <c r="E414" i="63"/>
  <c r="I414" i="63"/>
  <c r="C415" i="63"/>
  <c r="D415" i="63"/>
  <c r="E415" i="63"/>
  <c r="I415" i="63"/>
  <c r="C416" i="63"/>
  <c r="D416" i="63"/>
  <c r="E416" i="63"/>
  <c r="I416" i="63"/>
  <c r="C417" i="63"/>
  <c r="D417" i="63"/>
  <c r="E417" i="63"/>
  <c r="I417" i="63"/>
  <c r="C418" i="63"/>
  <c r="D418" i="63"/>
  <c r="E418" i="63"/>
  <c r="I418" i="63"/>
  <c r="C419" i="63"/>
  <c r="D419" i="63"/>
  <c r="E419" i="63"/>
  <c r="I419" i="63"/>
  <c r="C420" i="63"/>
  <c r="D420" i="63"/>
  <c r="E420" i="63"/>
  <c r="I420" i="63"/>
  <c r="C421" i="63"/>
  <c r="D421" i="63"/>
  <c r="E421" i="63"/>
  <c r="I421" i="63"/>
  <c r="C422" i="63"/>
  <c r="D422" i="63"/>
  <c r="E422" i="63"/>
  <c r="I422" i="63"/>
  <c r="C423" i="63"/>
  <c r="D423" i="63"/>
  <c r="E423" i="63"/>
  <c r="I423" i="63"/>
  <c r="C424" i="63"/>
  <c r="D424" i="63"/>
  <c r="E424" i="63"/>
  <c r="I424" i="63"/>
  <c r="C425" i="63"/>
  <c r="D425" i="63"/>
  <c r="E425" i="63"/>
  <c r="I425" i="63"/>
  <c r="C426" i="63"/>
  <c r="D426" i="63"/>
  <c r="E426" i="63"/>
  <c r="I426" i="63"/>
  <c r="C427" i="63"/>
  <c r="D427" i="63"/>
  <c r="E427" i="63"/>
  <c r="I427" i="63"/>
  <c r="C428" i="63"/>
  <c r="D428" i="63"/>
  <c r="E428" i="63"/>
  <c r="I428" i="63"/>
  <c r="C429" i="63"/>
  <c r="D429" i="63"/>
  <c r="E429" i="63"/>
  <c r="I429" i="63"/>
  <c r="C430" i="63"/>
  <c r="D430" i="63"/>
  <c r="E430" i="63"/>
  <c r="I430" i="63"/>
  <c r="C431" i="63"/>
  <c r="D431" i="63"/>
  <c r="E431" i="63"/>
  <c r="I431" i="63"/>
  <c r="C432" i="63"/>
  <c r="D432" i="63"/>
  <c r="E432" i="63"/>
  <c r="I432" i="63"/>
  <c r="C433" i="63"/>
  <c r="D433" i="63"/>
  <c r="E433" i="63"/>
  <c r="I433" i="63"/>
  <c r="C434" i="63"/>
  <c r="D434" i="63"/>
  <c r="E434" i="63"/>
  <c r="I434" i="63"/>
  <c r="C435" i="63"/>
  <c r="D435" i="63"/>
  <c r="E435" i="63"/>
  <c r="I435" i="63"/>
  <c r="C436" i="63"/>
  <c r="D436" i="63"/>
  <c r="E436" i="63"/>
  <c r="I436" i="63"/>
  <c r="C437" i="63"/>
  <c r="D437" i="63"/>
  <c r="E437" i="63"/>
  <c r="I437" i="63"/>
  <c r="C438" i="63"/>
  <c r="D438" i="63"/>
  <c r="E438" i="63"/>
  <c r="I438" i="63"/>
  <c r="C439" i="63"/>
  <c r="D439" i="63"/>
  <c r="E439" i="63"/>
  <c r="I439" i="63"/>
  <c r="C440" i="63"/>
  <c r="D440" i="63"/>
  <c r="E440" i="63"/>
  <c r="I440" i="63"/>
  <c r="C441" i="63"/>
  <c r="D441" i="63"/>
  <c r="E441" i="63"/>
  <c r="I441" i="63"/>
  <c r="C442" i="63"/>
  <c r="D442" i="63"/>
  <c r="E442" i="63"/>
  <c r="I442" i="63"/>
  <c r="C443" i="63"/>
  <c r="D443" i="63"/>
  <c r="E443" i="63"/>
  <c r="I443" i="63"/>
  <c r="C444" i="63"/>
  <c r="D444" i="63"/>
  <c r="E444" i="63"/>
  <c r="I444" i="63"/>
  <c r="C445" i="63"/>
  <c r="D445" i="63"/>
  <c r="E445" i="63"/>
  <c r="I445" i="63"/>
  <c r="C446" i="63"/>
  <c r="D446" i="63"/>
  <c r="E446" i="63"/>
  <c r="I446" i="63"/>
  <c r="C447" i="63"/>
  <c r="D447" i="63"/>
  <c r="E447" i="63"/>
  <c r="I447" i="63"/>
  <c r="C448" i="63"/>
  <c r="D448" i="63"/>
  <c r="E448" i="63"/>
  <c r="I448" i="63"/>
  <c r="C449" i="63"/>
  <c r="D449" i="63"/>
  <c r="E449" i="63"/>
  <c r="I449" i="63"/>
  <c r="C450" i="63"/>
  <c r="D450" i="63"/>
  <c r="E450" i="63"/>
  <c r="I450" i="63"/>
  <c r="C451" i="63"/>
  <c r="D451" i="63"/>
  <c r="E451" i="63"/>
  <c r="I451" i="63"/>
  <c r="C452" i="63"/>
  <c r="D452" i="63"/>
  <c r="E452" i="63"/>
  <c r="I452" i="63"/>
  <c r="C453" i="63"/>
  <c r="D453" i="63"/>
  <c r="E453" i="63"/>
  <c r="I453" i="63"/>
  <c r="C454" i="63"/>
  <c r="D454" i="63"/>
  <c r="E454" i="63"/>
  <c r="I454" i="63"/>
  <c r="C455" i="63"/>
  <c r="D455" i="63"/>
  <c r="E455" i="63"/>
  <c r="I455" i="63"/>
  <c r="C456" i="63"/>
  <c r="D456" i="63"/>
  <c r="E456" i="63"/>
  <c r="I456" i="63"/>
  <c r="C457" i="63"/>
  <c r="D457" i="63"/>
  <c r="E457" i="63"/>
  <c r="I457" i="63"/>
  <c r="C458" i="63"/>
  <c r="D458" i="63"/>
  <c r="E458" i="63"/>
  <c r="I458" i="63"/>
  <c r="C459" i="63"/>
  <c r="D459" i="63"/>
  <c r="E459" i="63"/>
  <c r="I459" i="63"/>
  <c r="C460" i="63"/>
  <c r="D460" i="63"/>
  <c r="E460" i="63"/>
  <c r="I460" i="63"/>
  <c r="C461" i="63"/>
  <c r="D461" i="63"/>
  <c r="E461" i="63"/>
  <c r="I461" i="63"/>
  <c r="C462" i="63"/>
  <c r="D462" i="63"/>
  <c r="E462" i="63"/>
  <c r="I462" i="63"/>
  <c r="C463" i="63"/>
  <c r="D463" i="63"/>
  <c r="E463" i="63"/>
  <c r="I463" i="63"/>
  <c r="C464" i="63"/>
  <c r="D464" i="63"/>
  <c r="E464" i="63"/>
  <c r="I464" i="63"/>
  <c r="C465" i="63"/>
  <c r="D465" i="63"/>
  <c r="E465" i="63"/>
  <c r="I465" i="63"/>
  <c r="C466" i="63"/>
  <c r="D466" i="63"/>
  <c r="E466" i="63"/>
  <c r="I466" i="63"/>
  <c r="C467" i="63"/>
  <c r="D467" i="63"/>
  <c r="E467" i="63"/>
  <c r="I467" i="63"/>
  <c r="C468" i="63"/>
  <c r="D468" i="63"/>
  <c r="E468" i="63"/>
  <c r="I468" i="63"/>
  <c r="C469" i="63"/>
  <c r="D469" i="63"/>
  <c r="E469" i="63"/>
  <c r="I469" i="63"/>
  <c r="C470" i="63"/>
  <c r="D470" i="63"/>
  <c r="E470" i="63"/>
  <c r="I470" i="63"/>
  <c r="C471" i="63"/>
  <c r="D471" i="63"/>
  <c r="E471" i="63"/>
  <c r="I471" i="63"/>
  <c r="C472" i="63"/>
  <c r="D472" i="63"/>
  <c r="E472" i="63"/>
  <c r="I472" i="63"/>
  <c r="C473" i="63"/>
  <c r="D473" i="63"/>
  <c r="E473" i="63"/>
  <c r="I473" i="63"/>
  <c r="C474" i="63"/>
  <c r="D474" i="63"/>
  <c r="E474" i="63"/>
  <c r="I474" i="63"/>
  <c r="C475" i="63"/>
  <c r="D475" i="63"/>
  <c r="E475" i="63"/>
  <c r="I475" i="63"/>
  <c r="C476" i="63"/>
  <c r="D476" i="63"/>
  <c r="E476" i="63"/>
  <c r="I476" i="63"/>
  <c r="C477" i="63"/>
  <c r="D477" i="63"/>
  <c r="E477" i="63"/>
  <c r="I477" i="63"/>
  <c r="C478" i="63"/>
  <c r="D478" i="63"/>
  <c r="E478" i="63"/>
  <c r="I478" i="63"/>
  <c r="C479" i="63"/>
  <c r="D479" i="63"/>
  <c r="E479" i="63"/>
  <c r="I479" i="63"/>
  <c r="C480" i="63"/>
  <c r="D480" i="63"/>
  <c r="E480" i="63"/>
  <c r="I480" i="63"/>
  <c r="C481" i="63"/>
  <c r="D481" i="63"/>
  <c r="E481" i="63"/>
  <c r="I481" i="63"/>
  <c r="C482" i="63"/>
  <c r="D482" i="63"/>
  <c r="E482" i="63"/>
  <c r="I482" i="63"/>
  <c r="C483" i="63"/>
  <c r="D483" i="63"/>
  <c r="E483" i="63"/>
  <c r="I483" i="63"/>
  <c r="C484" i="63"/>
  <c r="D484" i="63"/>
  <c r="E484" i="63"/>
  <c r="I484" i="63"/>
  <c r="C485" i="63"/>
  <c r="D485" i="63"/>
  <c r="E485" i="63"/>
  <c r="I485" i="63"/>
  <c r="C486" i="63"/>
  <c r="D486" i="63"/>
  <c r="E486" i="63"/>
  <c r="I486" i="63"/>
  <c r="C487" i="63"/>
  <c r="D487" i="63"/>
  <c r="E487" i="63"/>
  <c r="I487" i="63"/>
  <c r="C488" i="63"/>
  <c r="D488" i="63"/>
  <c r="E488" i="63"/>
  <c r="I488" i="63"/>
  <c r="C489" i="63"/>
  <c r="D489" i="63"/>
  <c r="E489" i="63"/>
  <c r="I489" i="63"/>
  <c r="C490" i="63"/>
  <c r="D490" i="63"/>
  <c r="E490" i="63"/>
  <c r="I490" i="63"/>
  <c r="C491" i="63"/>
  <c r="D491" i="63"/>
  <c r="E491" i="63"/>
  <c r="I491" i="63"/>
  <c r="C492" i="63"/>
  <c r="D492" i="63"/>
  <c r="E492" i="63"/>
  <c r="I492" i="63"/>
  <c r="C493" i="63"/>
  <c r="D493" i="63"/>
  <c r="E493" i="63"/>
  <c r="I493" i="63"/>
  <c r="C494" i="63"/>
  <c r="D494" i="63"/>
  <c r="E494" i="63"/>
  <c r="I494" i="63"/>
  <c r="C495" i="63"/>
  <c r="D495" i="63"/>
  <c r="E495" i="63"/>
  <c r="I495" i="63"/>
  <c r="C496" i="63"/>
  <c r="D496" i="63"/>
  <c r="E496" i="63"/>
  <c r="I496" i="63"/>
  <c r="C497" i="63"/>
  <c r="D497" i="63"/>
  <c r="E497" i="63"/>
  <c r="I497" i="63"/>
  <c r="C498" i="63"/>
  <c r="D498" i="63"/>
  <c r="E498" i="63"/>
  <c r="I498" i="63"/>
  <c r="C499" i="63"/>
  <c r="D499" i="63"/>
  <c r="E499" i="63"/>
  <c r="I499" i="63"/>
  <c r="C500" i="63"/>
  <c r="D500" i="63"/>
  <c r="E500" i="63"/>
  <c r="I500" i="63"/>
  <c r="C501" i="63"/>
  <c r="D501" i="63"/>
  <c r="E501" i="63"/>
  <c r="I501" i="63"/>
  <c r="C502" i="63"/>
  <c r="D502" i="63"/>
  <c r="E502" i="63"/>
  <c r="I502" i="63"/>
  <c r="C503" i="63"/>
  <c r="D503" i="63"/>
  <c r="E503" i="63"/>
  <c r="I503" i="63"/>
  <c r="C504" i="63"/>
  <c r="D504" i="63"/>
  <c r="E504" i="63"/>
  <c r="I504" i="63"/>
  <c r="C505" i="63"/>
  <c r="D505" i="63"/>
  <c r="E505" i="63"/>
  <c r="I505" i="63"/>
  <c r="C506" i="63"/>
  <c r="D506" i="63"/>
  <c r="E506" i="63"/>
  <c r="I506" i="63"/>
  <c r="C507" i="63"/>
  <c r="D507" i="63"/>
  <c r="E507" i="63"/>
  <c r="I507" i="63"/>
  <c r="C508" i="63"/>
  <c r="D508" i="63"/>
  <c r="E508" i="63"/>
  <c r="I508" i="63"/>
  <c r="C509" i="63"/>
  <c r="D509" i="63"/>
  <c r="E509" i="63"/>
  <c r="I509" i="63"/>
  <c r="C510" i="63"/>
  <c r="D510" i="63"/>
  <c r="E510" i="63"/>
  <c r="I510" i="63"/>
  <c r="C511" i="63"/>
  <c r="D511" i="63"/>
  <c r="E511" i="63"/>
  <c r="I511" i="63"/>
  <c r="C512" i="63"/>
  <c r="D512" i="63"/>
  <c r="E512" i="63"/>
  <c r="I512" i="63"/>
  <c r="C513" i="63"/>
  <c r="D513" i="63"/>
  <c r="E513" i="63"/>
  <c r="I513" i="63"/>
  <c r="C514" i="63"/>
  <c r="D514" i="63"/>
  <c r="E514" i="63"/>
  <c r="I514" i="63"/>
  <c r="C515" i="63"/>
  <c r="D515" i="63"/>
  <c r="E515" i="63"/>
  <c r="I515" i="63"/>
  <c r="C516" i="63"/>
  <c r="D516" i="63"/>
  <c r="E516" i="63"/>
  <c r="I516" i="63"/>
  <c r="C517" i="63"/>
  <c r="D517" i="63"/>
  <c r="E517" i="63"/>
  <c r="I517" i="63"/>
  <c r="C518" i="63"/>
  <c r="D518" i="63"/>
  <c r="E518" i="63"/>
  <c r="I518" i="63"/>
  <c r="C519" i="63"/>
  <c r="D519" i="63"/>
  <c r="E519" i="63"/>
  <c r="I519" i="63"/>
  <c r="C520" i="63"/>
  <c r="D520" i="63"/>
  <c r="E520" i="63"/>
  <c r="I520" i="63"/>
  <c r="C521" i="63"/>
  <c r="D521" i="63"/>
  <c r="E521" i="63"/>
  <c r="I521" i="63"/>
  <c r="C522" i="63"/>
  <c r="D522" i="63"/>
  <c r="E522" i="63"/>
  <c r="I522" i="63"/>
  <c r="C523" i="63"/>
  <c r="D523" i="63"/>
  <c r="E523" i="63"/>
  <c r="I523" i="63"/>
  <c r="C524" i="63"/>
  <c r="D524" i="63"/>
  <c r="E524" i="63"/>
  <c r="I524" i="63"/>
  <c r="C525" i="63"/>
  <c r="D525" i="63"/>
  <c r="E525" i="63"/>
  <c r="I525" i="63"/>
  <c r="C526" i="63"/>
  <c r="D526" i="63"/>
  <c r="E526" i="63"/>
  <c r="I526" i="63"/>
  <c r="C527" i="63"/>
  <c r="D527" i="63"/>
  <c r="E527" i="63"/>
  <c r="I527" i="63"/>
  <c r="C528" i="63"/>
  <c r="D528" i="63"/>
  <c r="E528" i="63"/>
  <c r="I528" i="63"/>
  <c r="C529" i="63"/>
  <c r="D529" i="63"/>
  <c r="E529" i="63"/>
  <c r="I529" i="63"/>
  <c r="C530" i="63"/>
  <c r="D530" i="63"/>
  <c r="E530" i="63"/>
  <c r="I530" i="63"/>
  <c r="C531" i="63"/>
  <c r="D531" i="63"/>
  <c r="E531" i="63"/>
  <c r="I531" i="63"/>
  <c r="C532" i="63"/>
  <c r="D532" i="63"/>
  <c r="E532" i="63"/>
  <c r="I532" i="63"/>
  <c r="C533" i="63"/>
  <c r="D533" i="63"/>
  <c r="E533" i="63"/>
  <c r="I533" i="63"/>
  <c r="C534" i="63"/>
  <c r="D534" i="63"/>
  <c r="E534" i="63"/>
  <c r="I534" i="63"/>
  <c r="C535" i="63"/>
  <c r="D535" i="63"/>
  <c r="E535" i="63"/>
  <c r="I535" i="63"/>
  <c r="C536" i="63"/>
  <c r="D536" i="63"/>
  <c r="E536" i="63"/>
  <c r="I536" i="63"/>
  <c r="C537" i="63"/>
  <c r="D537" i="63"/>
  <c r="E537" i="63"/>
  <c r="I537" i="63"/>
  <c r="C538" i="63"/>
  <c r="D538" i="63"/>
  <c r="E538" i="63"/>
  <c r="I538" i="63"/>
  <c r="C539" i="63"/>
  <c r="D539" i="63"/>
  <c r="E539" i="63"/>
  <c r="I539" i="63"/>
  <c r="C540" i="63"/>
  <c r="D540" i="63"/>
  <c r="E540" i="63"/>
  <c r="I540" i="63"/>
  <c r="C541" i="63"/>
  <c r="D541" i="63"/>
  <c r="E541" i="63"/>
  <c r="I541" i="63"/>
  <c r="C542" i="63"/>
  <c r="D542" i="63"/>
  <c r="E542" i="63"/>
  <c r="I542" i="63"/>
  <c r="C543" i="63"/>
  <c r="D543" i="63"/>
  <c r="E543" i="63"/>
  <c r="I543" i="63"/>
  <c r="C544" i="63"/>
  <c r="D544" i="63"/>
  <c r="E544" i="63"/>
  <c r="I544" i="63"/>
  <c r="C545" i="63"/>
  <c r="D545" i="63"/>
  <c r="E545" i="63"/>
  <c r="I545" i="63"/>
  <c r="C546" i="63"/>
  <c r="D546" i="63"/>
  <c r="E546" i="63"/>
  <c r="I546" i="63"/>
  <c r="C547" i="63"/>
  <c r="D547" i="63"/>
  <c r="E547" i="63"/>
  <c r="I547" i="63"/>
  <c r="C548" i="63"/>
  <c r="D548" i="63"/>
  <c r="E548" i="63"/>
  <c r="I548" i="63"/>
  <c r="C549" i="63"/>
  <c r="D549" i="63"/>
  <c r="E549" i="63"/>
  <c r="I549" i="63"/>
  <c r="C550" i="63"/>
  <c r="D550" i="63"/>
  <c r="E550" i="63"/>
  <c r="I550" i="63"/>
  <c r="C551" i="63"/>
  <c r="D551" i="63"/>
  <c r="E551" i="63"/>
  <c r="I551" i="63"/>
  <c r="C552" i="63"/>
  <c r="D552" i="63"/>
  <c r="E552" i="63"/>
  <c r="I552" i="63"/>
  <c r="C553" i="63"/>
  <c r="D553" i="63"/>
  <c r="E553" i="63"/>
  <c r="I553" i="63"/>
  <c r="C554" i="63"/>
  <c r="D554" i="63"/>
  <c r="E554" i="63"/>
  <c r="I554" i="63"/>
  <c r="C555" i="63"/>
  <c r="D555" i="63"/>
  <c r="E555" i="63"/>
  <c r="I555" i="63"/>
  <c r="C556" i="63"/>
  <c r="D556" i="63"/>
  <c r="E556" i="63"/>
  <c r="I556" i="63"/>
  <c r="C557" i="63"/>
  <c r="D557" i="63"/>
  <c r="E557" i="63"/>
  <c r="I557" i="63"/>
  <c r="C558" i="63"/>
  <c r="D558" i="63"/>
  <c r="E558" i="63"/>
  <c r="I558" i="63"/>
  <c r="C559" i="63"/>
  <c r="D559" i="63"/>
  <c r="E559" i="63"/>
  <c r="I559" i="63"/>
  <c r="C560" i="63"/>
  <c r="D560" i="63"/>
  <c r="E560" i="63"/>
  <c r="I560" i="63"/>
  <c r="C561" i="63"/>
  <c r="D561" i="63"/>
  <c r="E561" i="63"/>
  <c r="I561" i="63"/>
  <c r="C562" i="63"/>
  <c r="D562" i="63"/>
  <c r="E562" i="63"/>
  <c r="I562" i="63"/>
  <c r="C563" i="63"/>
  <c r="D563" i="63"/>
  <c r="E563" i="63"/>
  <c r="I563" i="63"/>
  <c r="C564" i="63"/>
  <c r="D564" i="63"/>
  <c r="E564" i="63"/>
  <c r="I564" i="63"/>
  <c r="C565" i="63"/>
  <c r="D565" i="63"/>
  <c r="E565" i="63"/>
  <c r="I565" i="63"/>
  <c r="C566" i="63"/>
  <c r="D566" i="63"/>
  <c r="E566" i="63"/>
  <c r="I566" i="63"/>
  <c r="C567" i="63"/>
  <c r="D567" i="63"/>
  <c r="E567" i="63"/>
  <c r="I567" i="63"/>
  <c r="C568" i="63"/>
  <c r="D568" i="63"/>
  <c r="E568" i="63"/>
  <c r="I568" i="63"/>
  <c r="C569" i="63"/>
  <c r="D569" i="63"/>
  <c r="E569" i="63"/>
  <c r="I569" i="63"/>
  <c r="C570" i="63"/>
  <c r="D570" i="63"/>
  <c r="E570" i="63"/>
  <c r="I570" i="63"/>
  <c r="C571" i="63"/>
  <c r="D571" i="63"/>
  <c r="E571" i="63"/>
  <c r="I571" i="63"/>
  <c r="C572" i="63"/>
  <c r="D572" i="63"/>
  <c r="E572" i="63"/>
  <c r="I572" i="63"/>
  <c r="C573" i="63"/>
  <c r="D573" i="63"/>
  <c r="E573" i="63"/>
  <c r="I573" i="63"/>
  <c r="C574" i="63"/>
  <c r="D574" i="63"/>
  <c r="E574" i="63"/>
  <c r="I574" i="63"/>
  <c r="C575" i="63"/>
  <c r="D575" i="63"/>
  <c r="E575" i="63"/>
  <c r="I575" i="63"/>
  <c r="C576" i="63"/>
  <c r="D576" i="63"/>
  <c r="E576" i="63"/>
  <c r="I576" i="63"/>
  <c r="C577" i="63"/>
  <c r="D577" i="63"/>
  <c r="E577" i="63"/>
  <c r="I577" i="63"/>
  <c r="C578" i="63"/>
  <c r="D578" i="63"/>
  <c r="E578" i="63"/>
  <c r="I578" i="63"/>
  <c r="C579" i="63"/>
  <c r="D579" i="63"/>
  <c r="E579" i="63"/>
  <c r="I579" i="63"/>
  <c r="C580" i="63"/>
  <c r="D580" i="63"/>
  <c r="E580" i="63"/>
  <c r="I580" i="63"/>
  <c r="C581" i="63"/>
  <c r="D581" i="63"/>
  <c r="E581" i="63"/>
  <c r="I581" i="63"/>
  <c r="C582" i="63"/>
  <c r="D582" i="63"/>
  <c r="E582" i="63"/>
  <c r="I582" i="63"/>
  <c r="C583" i="63"/>
  <c r="D583" i="63"/>
  <c r="E583" i="63"/>
  <c r="I583" i="63"/>
  <c r="C584" i="63"/>
  <c r="D584" i="63"/>
  <c r="E584" i="63"/>
  <c r="I584" i="63"/>
  <c r="C585" i="63"/>
  <c r="D585" i="63"/>
  <c r="E585" i="63"/>
  <c r="I585" i="63"/>
  <c r="C586" i="63"/>
  <c r="D586" i="63"/>
  <c r="E586" i="63"/>
  <c r="I586" i="63"/>
  <c r="C587" i="63"/>
  <c r="D587" i="63"/>
  <c r="E587" i="63"/>
  <c r="I587" i="63"/>
  <c r="C588" i="63"/>
  <c r="D588" i="63"/>
  <c r="E588" i="63"/>
  <c r="I588" i="63"/>
  <c r="C589" i="63"/>
  <c r="D589" i="63"/>
  <c r="E589" i="63"/>
  <c r="I589" i="63"/>
  <c r="C590" i="63"/>
  <c r="D590" i="63"/>
  <c r="E590" i="63"/>
  <c r="I590" i="63"/>
  <c r="C591" i="63"/>
  <c r="D591" i="63"/>
  <c r="E591" i="63"/>
  <c r="I591" i="63"/>
  <c r="C592" i="63"/>
  <c r="D592" i="63"/>
  <c r="E592" i="63"/>
  <c r="I592" i="63"/>
  <c r="C593" i="63"/>
  <c r="D593" i="63"/>
  <c r="E593" i="63"/>
  <c r="I593" i="63"/>
  <c r="C594" i="63"/>
  <c r="D594" i="63"/>
  <c r="E594" i="63"/>
  <c r="I594" i="63"/>
  <c r="C595" i="63"/>
  <c r="D595" i="63"/>
  <c r="E595" i="63"/>
  <c r="I595" i="63"/>
  <c r="C596" i="63"/>
  <c r="D596" i="63"/>
  <c r="E596" i="63"/>
  <c r="I596" i="63"/>
  <c r="C597" i="63"/>
  <c r="D597" i="63"/>
  <c r="E597" i="63"/>
  <c r="I597" i="63"/>
  <c r="C598" i="63"/>
  <c r="D598" i="63"/>
  <c r="E598" i="63"/>
  <c r="I598" i="63"/>
  <c r="C599" i="63"/>
  <c r="D599" i="63"/>
  <c r="E599" i="63"/>
  <c r="I599" i="63"/>
  <c r="C600" i="63"/>
  <c r="D600" i="63"/>
  <c r="E600" i="63"/>
  <c r="I600" i="63"/>
  <c r="C601" i="63"/>
  <c r="D601" i="63"/>
  <c r="E601" i="63"/>
  <c r="I601" i="63"/>
  <c r="C602" i="63"/>
  <c r="D602" i="63"/>
  <c r="E602" i="63"/>
  <c r="I602" i="63"/>
  <c r="C603" i="63"/>
  <c r="D603" i="63"/>
  <c r="E603" i="63"/>
  <c r="I603" i="63"/>
  <c r="C604" i="63"/>
  <c r="D604" i="63"/>
  <c r="E604" i="63"/>
  <c r="I604" i="63"/>
  <c r="C605" i="63"/>
  <c r="D605" i="63"/>
  <c r="E605" i="63"/>
  <c r="I605" i="63"/>
  <c r="C606" i="63"/>
  <c r="D606" i="63"/>
  <c r="E606" i="63"/>
  <c r="I606" i="63"/>
  <c r="C607" i="63"/>
  <c r="D607" i="63"/>
  <c r="E607" i="63"/>
  <c r="I607" i="63"/>
  <c r="C608" i="63"/>
  <c r="D608" i="63"/>
  <c r="E608" i="63"/>
  <c r="I608" i="63"/>
  <c r="C609" i="63"/>
  <c r="D609" i="63"/>
  <c r="E609" i="63"/>
  <c r="I609" i="63"/>
  <c r="C610" i="63"/>
  <c r="D610" i="63"/>
  <c r="E610" i="63"/>
  <c r="I610" i="63"/>
  <c r="C611" i="63"/>
  <c r="D611" i="63"/>
  <c r="E611" i="63"/>
  <c r="I611" i="63"/>
  <c r="C612" i="63"/>
  <c r="D612" i="63"/>
  <c r="E612" i="63"/>
  <c r="I612" i="63"/>
  <c r="C613" i="63"/>
  <c r="D613" i="63"/>
  <c r="E613" i="63"/>
  <c r="I613" i="63"/>
  <c r="C614" i="63"/>
  <c r="D614" i="63"/>
  <c r="E614" i="63"/>
  <c r="I614" i="63"/>
  <c r="C615" i="63"/>
  <c r="D615" i="63"/>
  <c r="E615" i="63"/>
  <c r="I615" i="63"/>
  <c r="C616" i="63"/>
  <c r="D616" i="63"/>
  <c r="E616" i="63"/>
  <c r="I616" i="63"/>
  <c r="C617" i="63"/>
  <c r="D617" i="63"/>
  <c r="E617" i="63"/>
  <c r="I617" i="63"/>
  <c r="C618" i="63"/>
  <c r="D618" i="63"/>
  <c r="E618" i="63"/>
  <c r="I618" i="63"/>
  <c r="C619" i="63"/>
  <c r="D619" i="63"/>
  <c r="E619" i="63"/>
  <c r="I619" i="63"/>
  <c r="C620" i="63"/>
  <c r="D620" i="63"/>
  <c r="E620" i="63"/>
  <c r="I620" i="63"/>
  <c r="C621" i="63"/>
  <c r="D621" i="63"/>
  <c r="E621" i="63"/>
  <c r="I621" i="63"/>
  <c r="C622" i="63"/>
  <c r="D622" i="63"/>
  <c r="E622" i="63"/>
  <c r="I622" i="63"/>
  <c r="C623" i="63"/>
  <c r="D623" i="63"/>
  <c r="E623" i="63"/>
  <c r="I623" i="63"/>
  <c r="C624" i="63"/>
  <c r="D624" i="63"/>
  <c r="E624" i="63"/>
  <c r="I624" i="63"/>
  <c r="C625" i="63"/>
  <c r="D625" i="63"/>
  <c r="E625" i="63"/>
  <c r="I625" i="63"/>
  <c r="C626" i="63"/>
  <c r="D626" i="63"/>
  <c r="E626" i="63"/>
  <c r="I626" i="63"/>
  <c r="C627" i="63"/>
  <c r="D627" i="63"/>
  <c r="E627" i="63"/>
  <c r="I627" i="63"/>
  <c r="C628" i="63"/>
  <c r="D628" i="63"/>
  <c r="E628" i="63"/>
  <c r="I628" i="63"/>
  <c r="C629" i="63"/>
  <c r="D629" i="63"/>
  <c r="E629" i="63"/>
  <c r="I629" i="63"/>
  <c r="C630" i="63"/>
  <c r="D630" i="63"/>
  <c r="E630" i="63"/>
  <c r="I630" i="63"/>
  <c r="C631" i="63"/>
  <c r="D631" i="63"/>
  <c r="E631" i="63"/>
  <c r="I631" i="63"/>
  <c r="C632" i="63"/>
  <c r="D632" i="63"/>
  <c r="E632" i="63"/>
  <c r="I632" i="63"/>
  <c r="C633" i="63"/>
  <c r="D633" i="63"/>
  <c r="E633" i="63"/>
  <c r="I633" i="63"/>
  <c r="C634" i="63"/>
  <c r="D634" i="63"/>
  <c r="E634" i="63"/>
  <c r="I634" i="63"/>
  <c r="C635" i="63"/>
  <c r="D635" i="63"/>
  <c r="E635" i="63"/>
  <c r="I635" i="63"/>
  <c r="C636" i="63"/>
  <c r="D636" i="63"/>
  <c r="E636" i="63"/>
  <c r="I636" i="63"/>
  <c r="C637" i="63"/>
  <c r="D637" i="63"/>
  <c r="E637" i="63"/>
  <c r="I637" i="63"/>
  <c r="C638" i="63"/>
  <c r="D638" i="63"/>
  <c r="E638" i="63"/>
  <c r="I638" i="63"/>
  <c r="C639" i="63"/>
  <c r="D639" i="63"/>
  <c r="E639" i="63"/>
  <c r="I639" i="63"/>
  <c r="C640" i="63"/>
  <c r="D640" i="63"/>
  <c r="E640" i="63"/>
  <c r="I640" i="63"/>
  <c r="C641" i="63"/>
  <c r="D641" i="63"/>
  <c r="E641" i="63"/>
  <c r="I641" i="63"/>
  <c r="C642" i="63"/>
  <c r="D642" i="63"/>
  <c r="E642" i="63"/>
  <c r="I642" i="63"/>
  <c r="C643" i="63"/>
  <c r="D643" i="63"/>
  <c r="E643" i="63"/>
  <c r="I643" i="63"/>
  <c r="C644" i="63"/>
  <c r="D644" i="63"/>
  <c r="E644" i="63"/>
  <c r="I644" i="63"/>
  <c r="C645" i="63"/>
  <c r="D645" i="63"/>
  <c r="E645" i="63"/>
  <c r="I645" i="63"/>
  <c r="C646" i="63"/>
  <c r="D646" i="63"/>
  <c r="E646" i="63"/>
  <c r="I646" i="63"/>
  <c r="C647" i="63"/>
  <c r="D647" i="63"/>
  <c r="E647" i="63"/>
  <c r="I647" i="63"/>
  <c r="C648" i="63"/>
  <c r="D648" i="63"/>
  <c r="E648" i="63"/>
  <c r="I648" i="63"/>
  <c r="C649" i="63"/>
  <c r="D649" i="63"/>
  <c r="E649" i="63"/>
  <c r="I649" i="63"/>
  <c r="C650" i="63"/>
  <c r="D650" i="63"/>
  <c r="E650" i="63"/>
  <c r="I650" i="63"/>
  <c r="C651" i="63"/>
  <c r="D651" i="63"/>
  <c r="E651" i="63"/>
  <c r="I651" i="63"/>
  <c r="C652" i="63"/>
  <c r="D652" i="63"/>
  <c r="E652" i="63"/>
  <c r="I652" i="63"/>
  <c r="C653" i="63"/>
  <c r="D653" i="63"/>
  <c r="E653" i="63"/>
  <c r="I653" i="63"/>
  <c r="C654" i="63"/>
  <c r="D654" i="63"/>
  <c r="E654" i="63"/>
  <c r="I654" i="63"/>
  <c r="C655" i="63"/>
  <c r="D655" i="63"/>
  <c r="E655" i="63"/>
  <c r="I655" i="63"/>
  <c r="C656" i="63"/>
  <c r="D656" i="63"/>
  <c r="E656" i="63"/>
  <c r="I656" i="63"/>
  <c r="C657" i="63"/>
  <c r="D657" i="63"/>
  <c r="E657" i="63"/>
  <c r="I657" i="63"/>
  <c r="C658" i="63"/>
  <c r="D658" i="63"/>
  <c r="E658" i="63"/>
  <c r="I658" i="63"/>
  <c r="C659" i="63"/>
  <c r="D659" i="63"/>
  <c r="E659" i="63"/>
  <c r="I659" i="63"/>
  <c r="C660" i="63"/>
  <c r="D660" i="63"/>
  <c r="E660" i="63"/>
  <c r="I660" i="63"/>
  <c r="C661" i="63"/>
  <c r="D661" i="63"/>
  <c r="E661" i="63"/>
  <c r="I661" i="63"/>
  <c r="C662" i="63"/>
  <c r="D662" i="63"/>
  <c r="E662" i="63"/>
  <c r="I662" i="63"/>
  <c r="C663" i="63"/>
  <c r="D663" i="63"/>
  <c r="E663" i="63"/>
  <c r="I663" i="63"/>
  <c r="C664" i="63"/>
  <c r="D664" i="63"/>
  <c r="E664" i="63"/>
  <c r="I664" i="63"/>
  <c r="C665" i="63"/>
  <c r="D665" i="63"/>
  <c r="E665" i="63"/>
  <c r="I665" i="63"/>
  <c r="C666" i="63"/>
  <c r="D666" i="63"/>
  <c r="E666" i="63"/>
  <c r="I666" i="63"/>
  <c r="C667" i="63"/>
  <c r="D667" i="63"/>
  <c r="E667" i="63"/>
  <c r="I667" i="63"/>
  <c r="C668" i="63"/>
  <c r="D668" i="63"/>
  <c r="E668" i="63"/>
  <c r="I668" i="63"/>
  <c r="C669" i="63"/>
  <c r="D669" i="63"/>
  <c r="E669" i="63"/>
  <c r="I669" i="63"/>
  <c r="C670" i="63"/>
  <c r="D670" i="63"/>
  <c r="E670" i="63"/>
  <c r="I670" i="63"/>
  <c r="C671" i="63"/>
  <c r="D671" i="63"/>
  <c r="E671" i="63"/>
  <c r="I671" i="63"/>
  <c r="C672" i="63"/>
  <c r="D672" i="63"/>
  <c r="E672" i="63"/>
  <c r="I672" i="63"/>
  <c r="C673" i="63"/>
  <c r="D673" i="63"/>
  <c r="E673" i="63"/>
  <c r="I673" i="63"/>
  <c r="C674" i="63"/>
  <c r="D674" i="63"/>
  <c r="E674" i="63"/>
  <c r="I674" i="63"/>
  <c r="C675" i="63"/>
  <c r="D675" i="63"/>
  <c r="E675" i="63"/>
  <c r="I675" i="63"/>
  <c r="C676" i="63"/>
  <c r="D676" i="63"/>
  <c r="E676" i="63"/>
  <c r="I676" i="63"/>
  <c r="C677" i="63"/>
  <c r="D677" i="63"/>
  <c r="E677" i="63"/>
  <c r="I677" i="63"/>
  <c r="C678" i="63"/>
  <c r="D678" i="63"/>
  <c r="E678" i="63"/>
  <c r="I678" i="63"/>
  <c r="C679" i="63"/>
  <c r="D679" i="63"/>
  <c r="E679" i="63"/>
  <c r="I679" i="63"/>
  <c r="C680" i="63"/>
  <c r="D680" i="63"/>
  <c r="E680" i="63"/>
  <c r="I680" i="63"/>
  <c r="C681" i="63"/>
  <c r="D681" i="63"/>
  <c r="E681" i="63"/>
  <c r="I681" i="63"/>
  <c r="C682" i="63"/>
  <c r="D682" i="63"/>
  <c r="E682" i="63"/>
  <c r="I682" i="63"/>
  <c r="C683" i="63"/>
  <c r="D683" i="63"/>
  <c r="E683" i="63"/>
  <c r="I683" i="63"/>
  <c r="C684" i="63"/>
  <c r="D684" i="63"/>
  <c r="E684" i="63"/>
  <c r="I684" i="63"/>
  <c r="C685" i="63"/>
  <c r="D685" i="63"/>
  <c r="E685" i="63"/>
  <c r="I685" i="63"/>
  <c r="C686" i="63"/>
  <c r="D686" i="63"/>
  <c r="E686" i="63"/>
  <c r="I686" i="63"/>
  <c r="C687" i="63"/>
  <c r="D687" i="63"/>
  <c r="E687" i="63"/>
  <c r="I687" i="63"/>
  <c r="C688" i="63"/>
  <c r="D688" i="63"/>
  <c r="E688" i="63"/>
  <c r="I688" i="63"/>
  <c r="C689" i="63"/>
  <c r="D689" i="63"/>
  <c r="E689" i="63"/>
  <c r="I689" i="63"/>
  <c r="C690" i="63"/>
  <c r="D690" i="63"/>
  <c r="E690" i="63"/>
  <c r="I690" i="63"/>
  <c r="C691" i="63"/>
  <c r="D691" i="63"/>
  <c r="E691" i="63"/>
  <c r="I691" i="63"/>
  <c r="C692" i="63"/>
  <c r="D692" i="63"/>
  <c r="E692" i="63"/>
  <c r="I692" i="63"/>
  <c r="C693" i="63"/>
  <c r="D693" i="63"/>
  <c r="E693" i="63"/>
  <c r="I693" i="63"/>
  <c r="C694" i="63"/>
  <c r="D694" i="63"/>
  <c r="E694" i="63"/>
  <c r="I694" i="63"/>
  <c r="C695" i="63"/>
  <c r="D695" i="63"/>
  <c r="E695" i="63"/>
  <c r="I695" i="63"/>
  <c r="C696" i="63"/>
  <c r="D696" i="63"/>
  <c r="E696" i="63"/>
  <c r="I696" i="63"/>
  <c r="C697" i="63"/>
  <c r="D697" i="63"/>
  <c r="E697" i="63"/>
  <c r="I697" i="63"/>
  <c r="C698" i="63"/>
  <c r="D698" i="63"/>
  <c r="E698" i="63"/>
  <c r="I698" i="63"/>
  <c r="C699" i="63"/>
  <c r="D699" i="63"/>
  <c r="E699" i="63"/>
  <c r="I699" i="63"/>
  <c r="C700" i="63"/>
  <c r="D700" i="63"/>
  <c r="E700" i="63"/>
  <c r="I700" i="63"/>
  <c r="C701" i="63"/>
  <c r="D701" i="63"/>
  <c r="E701" i="63"/>
  <c r="I701" i="63"/>
  <c r="C702" i="63"/>
  <c r="D702" i="63"/>
  <c r="E702" i="63"/>
  <c r="I702" i="63"/>
  <c r="C703" i="63"/>
  <c r="D703" i="63"/>
  <c r="E703" i="63"/>
  <c r="I703" i="63"/>
  <c r="C704" i="63"/>
  <c r="D704" i="63"/>
  <c r="E704" i="63"/>
  <c r="I704" i="63"/>
  <c r="C705" i="63"/>
  <c r="D705" i="63"/>
  <c r="E705" i="63"/>
  <c r="I705" i="63"/>
  <c r="C706" i="63"/>
  <c r="D706" i="63"/>
  <c r="E706" i="63"/>
  <c r="I706" i="63"/>
  <c r="C707" i="63"/>
  <c r="D707" i="63"/>
  <c r="E707" i="63"/>
  <c r="I707" i="63"/>
  <c r="C708" i="63"/>
  <c r="D708" i="63"/>
  <c r="E708" i="63"/>
  <c r="I708" i="63"/>
  <c r="C709" i="63"/>
  <c r="D709" i="63"/>
  <c r="E709" i="63"/>
  <c r="I709" i="63"/>
  <c r="C710" i="63"/>
  <c r="D710" i="63"/>
  <c r="E710" i="63"/>
  <c r="I710" i="63"/>
  <c r="C711" i="63"/>
  <c r="D711" i="63"/>
  <c r="E711" i="63"/>
  <c r="I711" i="63"/>
  <c r="C712" i="63"/>
  <c r="D712" i="63"/>
  <c r="E712" i="63"/>
  <c r="I712" i="63"/>
  <c r="C713" i="63"/>
  <c r="D713" i="63"/>
  <c r="E713" i="63"/>
  <c r="I713" i="63"/>
  <c r="C714" i="63"/>
  <c r="D714" i="63"/>
  <c r="E714" i="63"/>
  <c r="I714" i="63"/>
  <c r="C715" i="63"/>
  <c r="D715" i="63"/>
  <c r="E715" i="63"/>
  <c r="I715" i="63"/>
  <c r="C716" i="63"/>
  <c r="D716" i="63"/>
  <c r="E716" i="63"/>
  <c r="I716" i="63"/>
  <c r="C717" i="63"/>
  <c r="D717" i="63"/>
  <c r="E717" i="63"/>
  <c r="I717" i="63"/>
  <c r="C718" i="63"/>
  <c r="D718" i="63"/>
  <c r="E718" i="63"/>
  <c r="I718" i="63"/>
  <c r="C719" i="63"/>
  <c r="D719" i="63"/>
  <c r="E719" i="63"/>
  <c r="I719" i="63"/>
  <c r="C720" i="63"/>
  <c r="D720" i="63"/>
  <c r="E720" i="63"/>
  <c r="I720" i="63"/>
  <c r="C721" i="63"/>
  <c r="D721" i="63"/>
  <c r="E721" i="63"/>
  <c r="I721" i="63"/>
  <c r="C722" i="63"/>
  <c r="D722" i="63"/>
  <c r="E722" i="63"/>
  <c r="I722" i="63"/>
  <c r="C723" i="63"/>
  <c r="D723" i="63"/>
  <c r="E723" i="63"/>
  <c r="I723" i="63"/>
  <c r="C724" i="63"/>
  <c r="D724" i="63"/>
  <c r="E724" i="63"/>
  <c r="I724" i="63"/>
  <c r="C725" i="63"/>
  <c r="D725" i="63"/>
  <c r="E725" i="63"/>
  <c r="I725" i="63"/>
  <c r="C726" i="63"/>
  <c r="D726" i="63"/>
  <c r="E726" i="63"/>
  <c r="I726" i="63"/>
  <c r="C727" i="63"/>
  <c r="D727" i="63"/>
  <c r="E727" i="63"/>
  <c r="I727" i="63"/>
  <c r="C728" i="63"/>
  <c r="D728" i="63"/>
  <c r="E728" i="63"/>
  <c r="I728" i="63"/>
  <c r="C729" i="63"/>
  <c r="D729" i="63"/>
  <c r="E729" i="63"/>
  <c r="I729" i="63"/>
  <c r="C730" i="63"/>
  <c r="D730" i="63"/>
  <c r="E730" i="63"/>
  <c r="I730" i="63"/>
  <c r="C731" i="63"/>
  <c r="D731" i="63"/>
  <c r="E731" i="63"/>
  <c r="I731" i="63"/>
  <c r="C732" i="63"/>
  <c r="D732" i="63"/>
  <c r="E732" i="63"/>
  <c r="I732" i="63"/>
  <c r="C733" i="63"/>
  <c r="D733" i="63"/>
  <c r="E733" i="63"/>
  <c r="I733" i="63"/>
  <c r="C734" i="63"/>
  <c r="D734" i="63"/>
  <c r="E734" i="63"/>
  <c r="I734" i="63"/>
  <c r="C735" i="63"/>
  <c r="D735" i="63"/>
  <c r="E735" i="63"/>
  <c r="I735" i="63"/>
  <c r="C736" i="63"/>
  <c r="D736" i="63"/>
  <c r="E736" i="63"/>
  <c r="I736" i="63"/>
  <c r="C737" i="63"/>
  <c r="D737" i="63"/>
  <c r="E737" i="63"/>
  <c r="I737" i="63"/>
  <c r="C738" i="63"/>
  <c r="D738" i="63"/>
  <c r="E738" i="63"/>
  <c r="I738" i="63"/>
  <c r="C739" i="63"/>
  <c r="D739" i="63"/>
  <c r="E739" i="63"/>
  <c r="I739" i="63"/>
  <c r="C740" i="63"/>
  <c r="D740" i="63"/>
  <c r="E740" i="63"/>
  <c r="I740" i="63"/>
  <c r="C741" i="63"/>
  <c r="D741" i="63"/>
  <c r="E741" i="63"/>
  <c r="I741" i="63"/>
  <c r="C742" i="63"/>
  <c r="D742" i="63"/>
  <c r="E742" i="63"/>
  <c r="I742" i="63"/>
  <c r="C743" i="63"/>
  <c r="D743" i="63"/>
  <c r="E743" i="63"/>
  <c r="I743" i="63"/>
  <c r="C744" i="63"/>
  <c r="D744" i="63"/>
  <c r="E744" i="63"/>
  <c r="I744" i="63"/>
  <c r="C745" i="63"/>
  <c r="D745" i="63"/>
  <c r="E745" i="63"/>
  <c r="I745" i="63"/>
  <c r="C746" i="63"/>
  <c r="D746" i="63"/>
  <c r="E746" i="63"/>
  <c r="I746" i="63"/>
  <c r="C747" i="63"/>
  <c r="D747" i="63"/>
  <c r="E747" i="63"/>
  <c r="I747" i="63"/>
  <c r="C748" i="63"/>
  <c r="D748" i="63"/>
  <c r="E748" i="63"/>
  <c r="I748" i="63"/>
  <c r="C749" i="63"/>
  <c r="D749" i="63"/>
  <c r="E749" i="63"/>
  <c r="I749" i="63"/>
  <c r="C750" i="63"/>
  <c r="D750" i="63"/>
  <c r="E750" i="63"/>
  <c r="I750" i="63"/>
  <c r="C751" i="63"/>
  <c r="D751" i="63"/>
  <c r="E751" i="63"/>
  <c r="I751" i="63"/>
  <c r="C752" i="63"/>
  <c r="D752" i="63"/>
  <c r="E752" i="63"/>
  <c r="I752" i="63"/>
  <c r="C753" i="63"/>
  <c r="D753" i="63"/>
  <c r="E753" i="63"/>
  <c r="I753" i="63"/>
  <c r="C754" i="63"/>
  <c r="D754" i="63"/>
  <c r="E754" i="63"/>
  <c r="I754" i="63"/>
  <c r="C755" i="63"/>
  <c r="D755" i="63"/>
  <c r="E755" i="63"/>
  <c r="I755" i="63"/>
  <c r="C756" i="63"/>
  <c r="D756" i="63"/>
  <c r="E756" i="63"/>
  <c r="I756" i="63"/>
  <c r="C757" i="63"/>
  <c r="D757" i="63"/>
  <c r="E757" i="63"/>
  <c r="I757" i="63"/>
  <c r="C758" i="63"/>
  <c r="D758" i="63"/>
  <c r="E758" i="63"/>
  <c r="I758" i="63"/>
  <c r="C759" i="63"/>
  <c r="D759" i="63"/>
  <c r="E759" i="63"/>
  <c r="I759" i="63"/>
  <c r="C760" i="63"/>
  <c r="D760" i="63"/>
  <c r="E760" i="63"/>
  <c r="I760" i="63"/>
  <c r="C761" i="63"/>
  <c r="D761" i="63"/>
  <c r="E761" i="63"/>
  <c r="I761" i="63"/>
  <c r="C762" i="63"/>
  <c r="D762" i="63"/>
  <c r="E762" i="63"/>
  <c r="I762" i="63"/>
  <c r="C763" i="63"/>
  <c r="D763" i="63"/>
  <c r="E763" i="63"/>
  <c r="I763" i="63"/>
  <c r="C764" i="63"/>
  <c r="D764" i="63"/>
  <c r="E764" i="63"/>
  <c r="I764" i="63"/>
  <c r="C765" i="63"/>
  <c r="D765" i="63"/>
  <c r="E765" i="63"/>
  <c r="I765" i="63"/>
  <c r="C766" i="63"/>
  <c r="D766" i="63"/>
  <c r="E766" i="63"/>
  <c r="I766" i="63"/>
  <c r="C767" i="63"/>
  <c r="D767" i="63"/>
  <c r="E767" i="63"/>
  <c r="I767" i="63"/>
  <c r="C768" i="63"/>
  <c r="D768" i="63"/>
  <c r="E768" i="63"/>
  <c r="I768" i="63"/>
  <c r="C769" i="63"/>
  <c r="D769" i="63"/>
  <c r="E769" i="63"/>
  <c r="I769" i="63"/>
  <c r="C770" i="63"/>
  <c r="D770" i="63"/>
  <c r="E770" i="63"/>
  <c r="I770" i="63"/>
  <c r="C771" i="63"/>
  <c r="D771" i="63"/>
  <c r="E771" i="63"/>
  <c r="I771" i="63"/>
  <c r="C772" i="63"/>
  <c r="D772" i="63"/>
  <c r="E772" i="63"/>
  <c r="I772" i="63"/>
  <c r="C773" i="63"/>
  <c r="D773" i="63"/>
  <c r="E773" i="63"/>
  <c r="I773" i="63"/>
  <c r="C774" i="63"/>
  <c r="D774" i="63"/>
  <c r="E774" i="63"/>
  <c r="I774" i="63"/>
  <c r="C775" i="63"/>
  <c r="D775" i="63"/>
  <c r="E775" i="63"/>
  <c r="I775" i="63"/>
  <c r="C776" i="63"/>
  <c r="D776" i="63"/>
  <c r="E776" i="63"/>
  <c r="I776" i="63"/>
  <c r="C777" i="63"/>
  <c r="D777" i="63"/>
  <c r="E777" i="63"/>
  <c r="I777" i="63"/>
  <c r="C778" i="63"/>
  <c r="D778" i="63"/>
  <c r="E778" i="63"/>
  <c r="I778" i="63"/>
  <c r="C779" i="63"/>
  <c r="D779" i="63"/>
  <c r="E779" i="63"/>
  <c r="I779" i="63"/>
  <c r="C780" i="63"/>
  <c r="D780" i="63"/>
  <c r="E780" i="63"/>
  <c r="I780" i="63"/>
  <c r="C781" i="63"/>
  <c r="D781" i="63"/>
  <c r="E781" i="63"/>
  <c r="I781" i="63"/>
  <c r="C782" i="63"/>
  <c r="D782" i="63"/>
  <c r="E782" i="63"/>
  <c r="I782" i="63"/>
  <c r="C783" i="63"/>
  <c r="D783" i="63"/>
  <c r="E783" i="63"/>
  <c r="I783" i="63"/>
  <c r="C784" i="63"/>
  <c r="D784" i="63"/>
  <c r="E784" i="63"/>
  <c r="I784" i="63"/>
  <c r="C785" i="63"/>
  <c r="D785" i="63"/>
  <c r="E785" i="63"/>
  <c r="I785" i="63"/>
  <c r="C786" i="63"/>
  <c r="D786" i="63"/>
  <c r="E786" i="63"/>
  <c r="I786" i="63"/>
  <c r="C787" i="63"/>
  <c r="D787" i="63"/>
  <c r="E787" i="63"/>
  <c r="I787" i="63"/>
  <c r="C788" i="63"/>
  <c r="D788" i="63"/>
  <c r="E788" i="63"/>
  <c r="I788" i="63"/>
  <c r="C789" i="63"/>
  <c r="D789" i="63"/>
  <c r="E789" i="63"/>
  <c r="I789" i="63"/>
  <c r="C790" i="63"/>
  <c r="D790" i="63"/>
  <c r="E790" i="63"/>
  <c r="I790" i="63"/>
  <c r="C791" i="63"/>
  <c r="D791" i="63"/>
  <c r="E791" i="63"/>
  <c r="I791" i="63"/>
  <c r="C792" i="63"/>
  <c r="D792" i="63"/>
  <c r="E792" i="63"/>
  <c r="I792" i="63"/>
  <c r="C793" i="63"/>
  <c r="D793" i="63"/>
  <c r="E793" i="63"/>
  <c r="I793" i="63"/>
  <c r="C794" i="63"/>
  <c r="D794" i="63"/>
  <c r="E794" i="63"/>
  <c r="I794" i="63"/>
  <c r="C795" i="63"/>
  <c r="D795" i="63"/>
  <c r="E795" i="63"/>
  <c r="I795" i="63"/>
  <c r="C796" i="63"/>
  <c r="D796" i="63"/>
  <c r="E796" i="63"/>
  <c r="I796" i="63"/>
  <c r="C797" i="63"/>
  <c r="D797" i="63"/>
  <c r="E797" i="63"/>
  <c r="I797" i="63"/>
  <c r="C798" i="63"/>
  <c r="D798" i="63"/>
  <c r="E798" i="63"/>
  <c r="I798" i="63"/>
  <c r="C799" i="63"/>
  <c r="D799" i="63"/>
  <c r="E799" i="63"/>
  <c r="I799" i="63"/>
  <c r="C800" i="63"/>
  <c r="D800" i="63"/>
  <c r="E800" i="63"/>
  <c r="I800" i="63"/>
  <c r="C801" i="63"/>
  <c r="D801" i="63"/>
  <c r="E801" i="63"/>
  <c r="I801" i="63"/>
  <c r="C802" i="63"/>
  <c r="D802" i="63"/>
  <c r="E802" i="63"/>
  <c r="I802" i="63"/>
  <c r="C803" i="63"/>
  <c r="D803" i="63"/>
  <c r="E803" i="63"/>
  <c r="I803" i="63"/>
  <c r="C804" i="63"/>
  <c r="D804" i="63"/>
  <c r="E804" i="63"/>
  <c r="I804" i="63"/>
  <c r="C805" i="63"/>
  <c r="D805" i="63"/>
  <c r="E805" i="63"/>
  <c r="I805" i="63"/>
  <c r="C806" i="63"/>
  <c r="D806" i="63"/>
  <c r="E806" i="63"/>
  <c r="I806" i="63"/>
  <c r="C807" i="63"/>
  <c r="D807" i="63"/>
  <c r="E807" i="63"/>
  <c r="I807" i="63"/>
  <c r="C808" i="63"/>
  <c r="D808" i="63"/>
  <c r="E808" i="63"/>
  <c r="I808" i="63"/>
  <c r="C809" i="63"/>
  <c r="D809" i="63"/>
  <c r="E809" i="63"/>
  <c r="I809" i="63"/>
  <c r="C810" i="63"/>
  <c r="D810" i="63"/>
  <c r="E810" i="63"/>
  <c r="I810" i="63"/>
  <c r="C811" i="63"/>
  <c r="D811" i="63"/>
  <c r="E811" i="63"/>
  <c r="I811" i="63"/>
  <c r="C812" i="63"/>
  <c r="D812" i="63"/>
  <c r="E812" i="63"/>
  <c r="I812" i="63"/>
  <c r="C813" i="63"/>
  <c r="D813" i="63"/>
  <c r="E813" i="63"/>
  <c r="I813" i="63"/>
  <c r="C814" i="63"/>
  <c r="D814" i="63"/>
  <c r="E814" i="63"/>
  <c r="I814" i="63"/>
  <c r="C815" i="63"/>
  <c r="D815" i="63"/>
  <c r="E815" i="63"/>
  <c r="I815" i="63"/>
  <c r="C816" i="63"/>
  <c r="D816" i="63"/>
  <c r="E816" i="63"/>
  <c r="I816" i="63"/>
  <c r="C817" i="63"/>
  <c r="D817" i="63"/>
  <c r="E817" i="63"/>
  <c r="I817" i="63"/>
  <c r="C818" i="63"/>
  <c r="D818" i="63"/>
  <c r="E818" i="63"/>
  <c r="I818" i="63"/>
  <c r="C819" i="63"/>
  <c r="D819" i="63"/>
  <c r="E819" i="63"/>
  <c r="I819" i="63"/>
  <c r="C820" i="63"/>
  <c r="D820" i="63"/>
  <c r="E820" i="63"/>
  <c r="I820" i="63"/>
  <c r="C821" i="63"/>
  <c r="D821" i="63"/>
  <c r="E821" i="63"/>
  <c r="I821" i="63"/>
  <c r="C822" i="63"/>
  <c r="D822" i="63"/>
  <c r="E822" i="63"/>
  <c r="I822" i="63"/>
  <c r="C823" i="63"/>
  <c r="D823" i="63"/>
  <c r="E823" i="63"/>
  <c r="I823" i="63"/>
  <c r="C824" i="63"/>
  <c r="D824" i="63"/>
  <c r="E824" i="63"/>
  <c r="I824" i="63"/>
  <c r="C825" i="63"/>
  <c r="D825" i="63"/>
  <c r="E825" i="63"/>
  <c r="I825" i="63"/>
  <c r="C826" i="63"/>
  <c r="D826" i="63"/>
  <c r="E826" i="63"/>
  <c r="I826" i="63"/>
  <c r="C827" i="63"/>
  <c r="D827" i="63"/>
  <c r="E827" i="63"/>
  <c r="I827" i="63"/>
  <c r="C828" i="63"/>
  <c r="D828" i="63"/>
  <c r="E828" i="63"/>
  <c r="I828" i="63"/>
  <c r="C829" i="63"/>
  <c r="D829" i="63"/>
  <c r="E829" i="63"/>
  <c r="I829" i="63"/>
  <c r="C830" i="63"/>
  <c r="D830" i="63"/>
  <c r="E830" i="63"/>
  <c r="I830" i="63"/>
  <c r="C831" i="63"/>
  <c r="D831" i="63"/>
  <c r="E831" i="63"/>
  <c r="I831" i="63"/>
  <c r="C832" i="63"/>
  <c r="D832" i="63"/>
  <c r="E832" i="63"/>
  <c r="I832" i="63"/>
  <c r="C833" i="63"/>
  <c r="D833" i="63"/>
  <c r="E833" i="63"/>
  <c r="I833" i="63"/>
  <c r="C834" i="63"/>
  <c r="D834" i="63"/>
  <c r="E834" i="63"/>
  <c r="I834" i="63"/>
  <c r="C835" i="63"/>
  <c r="D835" i="63"/>
  <c r="E835" i="63"/>
  <c r="I835" i="63"/>
  <c r="C836" i="63"/>
  <c r="D836" i="63"/>
  <c r="E836" i="63"/>
  <c r="I836" i="63"/>
  <c r="C837" i="63"/>
  <c r="D837" i="63"/>
  <c r="E837" i="63"/>
  <c r="I837" i="63"/>
  <c r="C838" i="63"/>
  <c r="D838" i="63"/>
  <c r="E838" i="63"/>
  <c r="I838" i="63"/>
  <c r="C839" i="63"/>
  <c r="D839" i="63"/>
  <c r="E839" i="63"/>
  <c r="I839" i="63"/>
  <c r="C840" i="63"/>
  <c r="D840" i="63"/>
  <c r="E840" i="63"/>
  <c r="I840" i="63"/>
  <c r="C841" i="63"/>
  <c r="D841" i="63"/>
  <c r="E841" i="63"/>
  <c r="I841" i="63"/>
  <c r="C842" i="63"/>
  <c r="D842" i="63"/>
  <c r="E842" i="63"/>
  <c r="I842" i="63"/>
  <c r="C843" i="63"/>
  <c r="D843" i="63"/>
  <c r="E843" i="63"/>
  <c r="I843" i="63"/>
  <c r="C844" i="63"/>
  <c r="D844" i="63"/>
  <c r="E844" i="63"/>
  <c r="I844" i="63"/>
  <c r="C845" i="63"/>
  <c r="D845" i="63"/>
  <c r="E845" i="63"/>
  <c r="I845" i="63"/>
  <c r="C846" i="63"/>
  <c r="D846" i="63"/>
  <c r="E846" i="63"/>
  <c r="I846" i="63"/>
  <c r="C847" i="63"/>
  <c r="D847" i="63"/>
  <c r="E847" i="63"/>
  <c r="I847" i="63"/>
  <c r="C848" i="63"/>
  <c r="D848" i="63"/>
  <c r="E848" i="63"/>
  <c r="I848" i="63"/>
  <c r="C849" i="63"/>
  <c r="D849" i="63"/>
  <c r="E849" i="63"/>
  <c r="I849" i="63"/>
  <c r="C850" i="63"/>
  <c r="D850" i="63"/>
  <c r="E850" i="63"/>
  <c r="I850" i="63"/>
  <c r="C851" i="63"/>
  <c r="D851" i="63"/>
  <c r="E851" i="63"/>
  <c r="I851" i="63"/>
  <c r="C852" i="63"/>
  <c r="D852" i="63"/>
  <c r="E852" i="63"/>
  <c r="I852" i="63"/>
  <c r="C853" i="63"/>
  <c r="D853" i="63"/>
  <c r="E853" i="63"/>
  <c r="I853" i="63"/>
  <c r="C854" i="63"/>
  <c r="D854" i="63"/>
  <c r="E854" i="63"/>
  <c r="I854" i="63"/>
  <c r="C855" i="63"/>
  <c r="D855" i="63"/>
  <c r="E855" i="63"/>
  <c r="I855" i="63"/>
  <c r="C856" i="63"/>
  <c r="D856" i="63"/>
  <c r="E856" i="63"/>
  <c r="I856" i="63"/>
  <c r="C857" i="63"/>
  <c r="D857" i="63"/>
  <c r="E857" i="63"/>
  <c r="I857" i="63"/>
  <c r="C858" i="63"/>
  <c r="D858" i="63"/>
  <c r="E858" i="63"/>
  <c r="I858" i="63"/>
  <c r="C859" i="63"/>
  <c r="D859" i="63"/>
  <c r="E859" i="63"/>
  <c r="I859" i="63"/>
  <c r="C860" i="63"/>
  <c r="D860" i="63"/>
  <c r="E860" i="63"/>
  <c r="I860" i="63"/>
  <c r="C861" i="63"/>
  <c r="D861" i="63"/>
  <c r="E861" i="63"/>
  <c r="I861" i="63"/>
  <c r="C862" i="63"/>
  <c r="D862" i="63"/>
  <c r="E862" i="63"/>
  <c r="I862" i="63"/>
  <c r="C863" i="63"/>
  <c r="D863" i="63"/>
  <c r="E863" i="63"/>
  <c r="I863" i="63"/>
  <c r="C864" i="63"/>
  <c r="D864" i="63"/>
  <c r="E864" i="63"/>
  <c r="I864" i="63"/>
  <c r="C865" i="63"/>
  <c r="D865" i="63"/>
  <c r="E865" i="63"/>
  <c r="I865" i="63"/>
  <c r="C866" i="63"/>
  <c r="D866" i="63"/>
  <c r="E866" i="63"/>
  <c r="I866" i="63"/>
  <c r="C867" i="63"/>
  <c r="D867" i="63"/>
  <c r="E867" i="63"/>
  <c r="I867" i="63"/>
  <c r="C868" i="63"/>
  <c r="D868" i="63"/>
  <c r="E868" i="63"/>
  <c r="I868" i="63"/>
  <c r="C869" i="63"/>
  <c r="D869" i="63"/>
  <c r="E869" i="63"/>
  <c r="I869" i="63"/>
  <c r="C870" i="63"/>
  <c r="D870" i="63"/>
  <c r="E870" i="63"/>
  <c r="I870" i="63"/>
  <c r="C871" i="63"/>
  <c r="D871" i="63"/>
  <c r="E871" i="63"/>
  <c r="I871" i="63"/>
  <c r="C872" i="63"/>
  <c r="D872" i="63"/>
  <c r="E872" i="63"/>
  <c r="I872" i="63"/>
  <c r="C873" i="63"/>
  <c r="D873" i="63"/>
  <c r="E873" i="63"/>
  <c r="I873" i="63"/>
  <c r="C874" i="63"/>
  <c r="D874" i="63"/>
  <c r="E874" i="63"/>
  <c r="I874" i="63"/>
  <c r="C875" i="63"/>
  <c r="D875" i="63"/>
  <c r="E875" i="63"/>
  <c r="I875" i="63"/>
  <c r="C876" i="63"/>
  <c r="D876" i="63"/>
  <c r="E876" i="63"/>
  <c r="I876" i="63"/>
  <c r="C877" i="63"/>
  <c r="D877" i="63"/>
  <c r="E877" i="63"/>
  <c r="I877" i="63"/>
  <c r="C878" i="63"/>
  <c r="D878" i="63"/>
  <c r="E878" i="63"/>
  <c r="I878" i="63"/>
  <c r="C879" i="63"/>
  <c r="D879" i="63"/>
  <c r="E879" i="63"/>
  <c r="I879" i="63"/>
  <c r="C880" i="63"/>
  <c r="D880" i="63"/>
  <c r="E880" i="63"/>
  <c r="I880" i="63"/>
  <c r="C881" i="63"/>
  <c r="D881" i="63"/>
  <c r="E881" i="63"/>
  <c r="I881" i="63"/>
  <c r="C882" i="63"/>
  <c r="D882" i="63"/>
  <c r="E882" i="63"/>
  <c r="I882" i="63"/>
  <c r="C883" i="63"/>
  <c r="D883" i="63"/>
  <c r="E883" i="63"/>
  <c r="I883" i="63"/>
  <c r="C884" i="63"/>
  <c r="D884" i="63"/>
  <c r="E884" i="63"/>
  <c r="I884" i="63"/>
  <c r="C885" i="63"/>
  <c r="D885" i="63"/>
  <c r="E885" i="63"/>
  <c r="I885" i="63"/>
  <c r="C886" i="63"/>
  <c r="D886" i="63"/>
  <c r="E886" i="63"/>
  <c r="I886" i="63"/>
  <c r="C887" i="63"/>
  <c r="D887" i="63"/>
  <c r="E887" i="63"/>
  <c r="I887" i="63"/>
  <c r="C888" i="63"/>
  <c r="D888" i="63"/>
  <c r="E888" i="63"/>
  <c r="I888" i="63"/>
  <c r="C889" i="63"/>
  <c r="D889" i="63"/>
  <c r="E889" i="63"/>
  <c r="I889" i="63"/>
  <c r="C890" i="63"/>
  <c r="D890" i="63"/>
  <c r="E890" i="63"/>
  <c r="I890" i="63"/>
  <c r="C891" i="63"/>
  <c r="D891" i="63"/>
  <c r="E891" i="63"/>
  <c r="I891" i="63"/>
  <c r="C892" i="63"/>
  <c r="D892" i="63"/>
  <c r="E892" i="63"/>
  <c r="I892" i="63"/>
  <c r="C893" i="63"/>
  <c r="D893" i="63"/>
  <c r="E893" i="63"/>
  <c r="I893" i="63"/>
  <c r="C894" i="63"/>
  <c r="D894" i="63"/>
  <c r="E894" i="63"/>
  <c r="I894" i="63"/>
  <c r="C895" i="63"/>
  <c r="D895" i="63"/>
  <c r="E895" i="63"/>
  <c r="I895" i="63"/>
  <c r="C896" i="63"/>
  <c r="D896" i="63"/>
  <c r="E896" i="63"/>
  <c r="I896" i="63"/>
  <c r="C897" i="63"/>
  <c r="D897" i="63"/>
  <c r="E897" i="63"/>
  <c r="I897" i="63"/>
  <c r="C898" i="63"/>
  <c r="D898" i="63"/>
  <c r="E898" i="63"/>
  <c r="I898" i="63"/>
  <c r="C899" i="63"/>
  <c r="D899" i="63"/>
  <c r="E899" i="63"/>
  <c r="I899" i="63"/>
  <c r="C900" i="63"/>
  <c r="D900" i="63"/>
  <c r="E900" i="63"/>
  <c r="I900" i="63"/>
  <c r="C901" i="63"/>
  <c r="D901" i="63"/>
  <c r="E901" i="63"/>
  <c r="I901" i="63"/>
  <c r="C902" i="63"/>
  <c r="D902" i="63"/>
  <c r="E902" i="63"/>
  <c r="I902" i="63"/>
  <c r="C903" i="63"/>
  <c r="D903" i="63"/>
  <c r="E903" i="63"/>
  <c r="I903" i="63"/>
  <c r="C904" i="63"/>
  <c r="D904" i="63"/>
  <c r="E904" i="63"/>
  <c r="I904" i="63"/>
  <c r="C905" i="63"/>
  <c r="D905" i="63"/>
  <c r="E905" i="63"/>
  <c r="I905" i="63"/>
  <c r="C906" i="63"/>
  <c r="D906" i="63"/>
  <c r="E906" i="63"/>
  <c r="I906" i="63"/>
  <c r="C907" i="63"/>
  <c r="D907" i="63"/>
  <c r="E907" i="63"/>
  <c r="I907" i="63"/>
  <c r="C908" i="63"/>
  <c r="D908" i="63"/>
  <c r="E908" i="63"/>
  <c r="I908" i="63"/>
  <c r="C909" i="63"/>
  <c r="D909" i="63"/>
  <c r="E909" i="63"/>
  <c r="I909" i="63"/>
  <c r="C910" i="63"/>
  <c r="D910" i="63"/>
  <c r="E910" i="63"/>
  <c r="I910" i="63"/>
  <c r="C911" i="63"/>
  <c r="D911" i="63"/>
  <c r="E911" i="63"/>
  <c r="I911" i="63"/>
  <c r="C912" i="63"/>
  <c r="D912" i="63"/>
  <c r="E912" i="63"/>
  <c r="I912" i="63"/>
  <c r="C913" i="63"/>
  <c r="D913" i="63"/>
  <c r="E913" i="63"/>
  <c r="I913" i="63"/>
  <c r="C914" i="63"/>
  <c r="D914" i="63"/>
  <c r="E914" i="63"/>
  <c r="I914" i="63"/>
  <c r="C915" i="63"/>
  <c r="D915" i="63"/>
  <c r="E915" i="63"/>
  <c r="I915" i="63"/>
  <c r="C916" i="63"/>
  <c r="D916" i="63"/>
  <c r="E916" i="63"/>
  <c r="I916" i="63"/>
  <c r="C917" i="63"/>
  <c r="D917" i="63"/>
  <c r="E917" i="63"/>
  <c r="I917" i="63"/>
  <c r="C918" i="63"/>
  <c r="D918" i="63"/>
  <c r="E918" i="63"/>
  <c r="I918" i="63"/>
  <c r="C919" i="63"/>
  <c r="D919" i="63"/>
  <c r="E919" i="63"/>
  <c r="I919" i="63"/>
  <c r="C920" i="63"/>
  <c r="D920" i="63"/>
  <c r="E920" i="63"/>
  <c r="I920" i="63"/>
  <c r="C921" i="63"/>
  <c r="D921" i="63"/>
  <c r="E921" i="63"/>
  <c r="I921" i="63"/>
  <c r="C922" i="63"/>
  <c r="D922" i="63"/>
  <c r="E922" i="63"/>
  <c r="I922" i="63"/>
  <c r="C923" i="63"/>
  <c r="D923" i="63"/>
  <c r="E923" i="63"/>
  <c r="I923" i="63"/>
  <c r="C924" i="63"/>
  <c r="D924" i="63"/>
  <c r="E924" i="63"/>
  <c r="I924" i="63"/>
  <c r="C925" i="63"/>
  <c r="D925" i="63"/>
  <c r="E925" i="63"/>
  <c r="I925" i="63"/>
  <c r="C926" i="63"/>
  <c r="D926" i="63"/>
  <c r="E926" i="63"/>
  <c r="I926" i="63"/>
  <c r="C927" i="63"/>
  <c r="D927" i="63"/>
  <c r="E927" i="63"/>
  <c r="I927" i="63"/>
  <c r="C928" i="63"/>
  <c r="D928" i="63"/>
  <c r="E928" i="63"/>
  <c r="I928" i="63"/>
  <c r="C929" i="63"/>
  <c r="D929" i="63"/>
  <c r="E929" i="63"/>
  <c r="I929" i="63"/>
  <c r="C930" i="63"/>
  <c r="D930" i="63"/>
  <c r="E930" i="63"/>
  <c r="I930" i="63"/>
  <c r="C931" i="63"/>
  <c r="D931" i="63"/>
  <c r="E931" i="63"/>
  <c r="I931" i="63"/>
  <c r="C932" i="63"/>
  <c r="D932" i="63"/>
  <c r="E932" i="63"/>
  <c r="I932" i="63"/>
  <c r="C933" i="63"/>
  <c r="D933" i="63"/>
  <c r="E933" i="63"/>
  <c r="I933" i="63"/>
  <c r="C934" i="63"/>
  <c r="D934" i="63"/>
  <c r="E934" i="63"/>
  <c r="I934" i="63"/>
  <c r="C935" i="63"/>
  <c r="D935" i="63"/>
  <c r="E935" i="63"/>
  <c r="I935" i="63"/>
  <c r="C936" i="63"/>
  <c r="D936" i="63"/>
  <c r="E936" i="63"/>
  <c r="I936" i="63"/>
  <c r="C937" i="63"/>
  <c r="D937" i="63"/>
  <c r="E937" i="63"/>
  <c r="I937" i="63"/>
  <c r="C938" i="63"/>
  <c r="D938" i="63"/>
  <c r="E938" i="63"/>
  <c r="I938" i="63"/>
  <c r="C939" i="63"/>
  <c r="D939" i="63"/>
  <c r="E939" i="63"/>
  <c r="I939" i="63"/>
  <c r="C940" i="63"/>
  <c r="D940" i="63"/>
  <c r="E940" i="63"/>
  <c r="I940" i="63"/>
  <c r="C941" i="63"/>
  <c r="D941" i="63"/>
  <c r="E941" i="63"/>
  <c r="I941" i="63"/>
  <c r="C942" i="63"/>
  <c r="D942" i="63"/>
  <c r="E942" i="63"/>
  <c r="I942" i="63"/>
  <c r="C943" i="63"/>
  <c r="D943" i="63"/>
  <c r="E943" i="63"/>
  <c r="I943" i="63"/>
  <c r="C944" i="63"/>
  <c r="D944" i="63"/>
  <c r="E944" i="63"/>
  <c r="I944" i="63"/>
  <c r="C945" i="63"/>
  <c r="D945" i="63"/>
  <c r="E945" i="63"/>
  <c r="I945" i="63"/>
  <c r="C946" i="63"/>
  <c r="D946" i="63"/>
  <c r="E946" i="63"/>
  <c r="I946" i="63"/>
  <c r="C947" i="63"/>
  <c r="D947" i="63"/>
  <c r="E947" i="63"/>
  <c r="I947" i="63"/>
  <c r="C948" i="63"/>
  <c r="D948" i="63"/>
  <c r="E948" i="63"/>
  <c r="I948" i="63"/>
  <c r="C949" i="63"/>
  <c r="D949" i="63"/>
  <c r="E949" i="63"/>
  <c r="I949" i="63"/>
  <c r="C950" i="63"/>
  <c r="D950" i="63"/>
  <c r="E950" i="63"/>
  <c r="I950" i="63"/>
  <c r="C951" i="63"/>
  <c r="D951" i="63"/>
  <c r="E951" i="63"/>
  <c r="I951" i="63"/>
  <c r="C952" i="63"/>
  <c r="D952" i="63"/>
  <c r="E952" i="63"/>
  <c r="I952" i="63"/>
  <c r="C953" i="63"/>
  <c r="D953" i="63"/>
  <c r="E953" i="63"/>
  <c r="I953" i="63"/>
  <c r="C954" i="63"/>
  <c r="D954" i="63"/>
  <c r="E954" i="63"/>
  <c r="I954" i="63"/>
  <c r="C955" i="63"/>
  <c r="D955" i="63"/>
  <c r="E955" i="63"/>
  <c r="I955" i="63"/>
  <c r="C956" i="63"/>
  <c r="D956" i="63"/>
  <c r="E956" i="63"/>
  <c r="I956" i="63"/>
  <c r="C957" i="63"/>
  <c r="D957" i="63"/>
  <c r="E957" i="63"/>
  <c r="I957" i="63"/>
  <c r="C958" i="63"/>
  <c r="D958" i="63"/>
  <c r="E958" i="63"/>
  <c r="I958" i="63"/>
  <c r="C959" i="63"/>
  <c r="D959" i="63"/>
  <c r="E959" i="63"/>
  <c r="I959" i="63"/>
  <c r="C960" i="63"/>
  <c r="D960" i="63"/>
  <c r="E960" i="63"/>
  <c r="I960" i="63"/>
  <c r="C961" i="63"/>
  <c r="D961" i="63"/>
  <c r="E961" i="63"/>
  <c r="I961" i="63"/>
  <c r="C962" i="63"/>
  <c r="D962" i="63"/>
  <c r="E962" i="63"/>
  <c r="I962" i="63"/>
  <c r="C963" i="63"/>
  <c r="D963" i="63"/>
  <c r="E963" i="63"/>
  <c r="I963" i="63"/>
  <c r="C964" i="63"/>
  <c r="D964" i="63"/>
  <c r="E964" i="63"/>
  <c r="I964" i="63"/>
  <c r="C965" i="63"/>
  <c r="D965" i="63"/>
  <c r="E965" i="63"/>
  <c r="I965" i="63"/>
  <c r="C966" i="63"/>
  <c r="D966" i="63"/>
  <c r="E966" i="63"/>
  <c r="I966" i="63"/>
  <c r="C967" i="63"/>
  <c r="D967" i="63"/>
  <c r="E967" i="63"/>
  <c r="I967" i="63"/>
  <c r="C968" i="63"/>
  <c r="D968" i="63"/>
  <c r="E968" i="63"/>
  <c r="I968" i="63"/>
  <c r="C969" i="63"/>
  <c r="D969" i="63"/>
  <c r="E969" i="63"/>
  <c r="I969" i="63"/>
  <c r="C970" i="63"/>
  <c r="D970" i="63"/>
  <c r="E970" i="63"/>
  <c r="I970" i="63"/>
  <c r="C971" i="63"/>
  <c r="D971" i="63"/>
  <c r="E971" i="63"/>
  <c r="I971" i="63"/>
  <c r="C972" i="63"/>
  <c r="D972" i="63"/>
  <c r="E972" i="63"/>
  <c r="I972" i="63"/>
  <c r="C973" i="63"/>
  <c r="D973" i="63"/>
  <c r="E973" i="63"/>
  <c r="I973" i="63"/>
  <c r="C974" i="63"/>
  <c r="D974" i="63"/>
  <c r="E974" i="63"/>
  <c r="I974" i="63"/>
  <c r="C975" i="63"/>
  <c r="D975" i="63"/>
  <c r="E975" i="63"/>
  <c r="I975" i="63"/>
  <c r="C976" i="63"/>
  <c r="D976" i="63"/>
  <c r="E976" i="63"/>
  <c r="I976" i="63"/>
  <c r="C977" i="63"/>
  <c r="D977" i="63"/>
  <c r="E977" i="63"/>
  <c r="I977" i="63"/>
  <c r="C978" i="63"/>
  <c r="D978" i="63"/>
  <c r="E978" i="63"/>
  <c r="I978" i="63"/>
  <c r="C979" i="63"/>
  <c r="D979" i="63"/>
  <c r="E979" i="63"/>
  <c r="I979" i="63"/>
  <c r="C980" i="63"/>
  <c r="D980" i="63"/>
  <c r="E980" i="63"/>
  <c r="I980" i="63"/>
  <c r="C981" i="63"/>
  <c r="D981" i="63"/>
  <c r="E981" i="63"/>
  <c r="I981" i="63"/>
  <c r="C982" i="63"/>
  <c r="D982" i="63"/>
  <c r="E982" i="63"/>
  <c r="I982" i="63"/>
  <c r="C983" i="63"/>
  <c r="D983" i="63"/>
  <c r="E983" i="63"/>
  <c r="I983" i="63"/>
  <c r="C984" i="63"/>
  <c r="D984" i="63"/>
  <c r="E984" i="63"/>
  <c r="I984" i="63"/>
  <c r="C985" i="63"/>
  <c r="D985" i="63"/>
  <c r="E985" i="63"/>
  <c r="I985" i="63"/>
  <c r="C986" i="63"/>
  <c r="D986" i="63"/>
  <c r="E986" i="63"/>
  <c r="I986" i="63"/>
  <c r="C987" i="63"/>
  <c r="D987" i="63"/>
  <c r="E987" i="63"/>
  <c r="I987" i="63"/>
  <c r="C988" i="63"/>
  <c r="D988" i="63"/>
  <c r="E988" i="63"/>
  <c r="I988" i="63"/>
  <c r="C989" i="63"/>
  <c r="D989" i="63"/>
  <c r="E989" i="63"/>
  <c r="I989" i="63"/>
  <c r="C990" i="63"/>
  <c r="D990" i="63"/>
  <c r="E990" i="63"/>
  <c r="I990" i="63"/>
  <c r="C991" i="63"/>
  <c r="D991" i="63"/>
  <c r="E991" i="63"/>
  <c r="I991" i="63"/>
  <c r="C992" i="63"/>
  <c r="D992" i="63"/>
  <c r="E992" i="63"/>
  <c r="I992" i="63"/>
  <c r="C993" i="63"/>
  <c r="D993" i="63"/>
  <c r="E993" i="63"/>
  <c r="I993" i="63"/>
  <c r="C994" i="63"/>
  <c r="D994" i="63"/>
  <c r="E994" i="63"/>
  <c r="I994" i="63"/>
  <c r="C995" i="63"/>
  <c r="D995" i="63"/>
  <c r="E995" i="63"/>
  <c r="I995" i="63"/>
  <c r="C996" i="63"/>
  <c r="D996" i="63"/>
  <c r="E996" i="63"/>
  <c r="I996" i="63"/>
  <c r="C997" i="63"/>
  <c r="D997" i="63"/>
  <c r="E997" i="63"/>
  <c r="I997" i="63"/>
  <c r="C998" i="63"/>
  <c r="D998" i="63"/>
  <c r="E998" i="63"/>
  <c r="I998" i="63"/>
  <c r="C999" i="63"/>
  <c r="D999" i="63"/>
  <c r="E999" i="63"/>
  <c r="I999" i="63"/>
  <c r="C1000" i="63"/>
  <c r="D1000" i="63"/>
  <c r="E1000" i="63"/>
  <c r="I1000" i="63"/>
  <c r="C1001" i="63"/>
  <c r="D1001" i="63"/>
  <c r="E1001" i="63"/>
  <c r="I1001" i="63"/>
  <c r="C1002" i="63"/>
  <c r="D1002" i="63"/>
  <c r="E1002" i="63"/>
  <c r="I1002" i="63"/>
  <c r="C1003" i="63"/>
  <c r="D1003" i="63"/>
  <c r="E1003" i="63"/>
  <c r="I1003" i="63"/>
  <c r="C1004" i="63"/>
  <c r="D1004" i="63"/>
  <c r="E1004" i="63"/>
  <c r="I1004" i="63"/>
  <c r="C1005" i="63"/>
  <c r="D1005" i="63"/>
  <c r="E1005" i="63"/>
  <c r="I1005" i="63"/>
  <c r="C1006" i="63"/>
  <c r="D1006" i="63"/>
  <c r="E1006" i="63"/>
  <c r="I1006" i="63"/>
  <c r="C8" i="63"/>
  <c r="E17" i="60"/>
  <c r="E18" i="60"/>
  <c r="E19" i="60"/>
  <c r="E20" i="60"/>
  <c r="E21" i="60"/>
  <c r="E22" i="60"/>
  <c r="E23" i="60"/>
  <c r="E24" i="60"/>
  <c r="C6" i="62"/>
  <c r="J79" i="62"/>
  <c r="J80" i="62"/>
  <c r="J81" i="62"/>
  <c r="J82" i="62"/>
  <c r="J83" i="62"/>
  <c r="J84" i="62"/>
  <c r="J85" i="62"/>
  <c r="J86" i="62"/>
  <c r="J87" i="62"/>
  <c r="J88" i="62"/>
  <c r="J89" i="62"/>
  <c r="J90" i="62"/>
  <c r="J91" i="62"/>
  <c r="J92" i="62"/>
  <c r="J93" i="62"/>
  <c r="J94" i="62"/>
  <c r="J95" i="62"/>
  <c r="J96" i="62"/>
  <c r="J97" i="62"/>
  <c r="J98" i="62"/>
  <c r="J99" i="62"/>
  <c r="J100" i="62"/>
  <c r="J101" i="62"/>
  <c r="J102" i="62"/>
  <c r="J103" i="62"/>
  <c r="J104" i="62"/>
  <c r="J105" i="62"/>
  <c r="J106" i="62"/>
  <c r="J107" i="62"/>
  <c r="J108" i="62"/>
  <c r="J109" i="62"/>
  <c r="J110" i="62"/>
  <c r="J111" i="62"/>
  <c r="J112" i="62"/>
  <c r="J113" i="62"/>
  <c r="J114" i="62"/>
  <c r="J115" i="62"/>
  <c r="J116" i="62"/>
  <c r="J117" i="62"/>
  <c r="J118" i="62"/>
  <c r="J119" i="62"/>
  <c r="J120" i="62"/>
  <c r="J121" i="62"/>
  <c r="J122" i="62"/>
  <c r="J123" i="62"/>
  <c r="J124" i="62"/>
  <c r="J125" i="62"/>
  <c r="J126" i="62"/>
  <c r="J127" i="62"/>
  <c r="J128" i="62"/>
  <c r="J129" i="62"/>
  <c r="J130" i="62"/>
  <c r="J131" i="62"/>
  <c r="J132" i="62"/>
  <c r="J133" i="62"/>
  <c r="J134" i="62"/>
  <c r="J135" i="62"/>
  <c r="J136" i="62"/>
  <c r="J137" i="62"/>
  <c r="J138" i="62"/>
  <c r="J139" i="62"/>
  <c r="J140" i="62"/>
  <c r="J141" i="62"/>
  <c r="J142" i="62"/>
  <c r="J143" i="62"/>
  <c r="J144" i="62"/>
  <c r="J145" i="62"/>
  <c r="J146" i="62"/>
  <c r="J147" i="62"/>
  <c r="J148" i="62"/>
  <c r="J149" i="62"/>
  <c r="J150" i="62"/>
  <c r="J151" i="62"/>
  <c r="J152" i="62"/>
  <c r="J153" i="62"/>
  <c r="J154" i="62"/>
  <c r="J155" i="62"/>
  <c r="J156" i="62"/>
  <c r="J157" i="62"/>
  <c r="J158" i="62"/>
  <c r="J159" i="62"/>
  <c r="J160" i="62"/>
  <c r="J161" i="62"/>
  <c r="J162" i="62"/>
  <c r="J163" i="62"/>
  <c r="J164" i="62"/>
  <c r="J165" i="62"/>
  <c r="J166" i="62"/>
  <c r="J167" i="62"/>
  <c r="J168" i="62"/>
  <c r="J169" i="62"/>
  <c r="J170" i="62"/>
  <c r="J171" i="62"/>
  <c r="J172" i="62"/>
  <c r="J173" i="62"/>
  <c r="J174" i="62"/>
  <c r="J175" i="62"/>
  <c r="J176" i="62"/>
  <c r="J177" i="62"/>
  <c r="J178" i="62"/>
  <c r="J179" i="62"/>
  <c r="J180" i="62"/>
  <c r="J181" i="62"/>
  <c r="J182" i="62"/>
  <c r="J183" i="62"/>
  <c r="J184" i="62"/>
  <c r="J185" i="62"/>
  <c r="J186" i="62"/>
  <c r="J187" i="62"/>
  <c r="J188" i="62"/>
  <c r="J189" i="62"/>
  <c r="J190" i="62"/>
  <c r="J191" i="62"/>
  <c r="J192" i="62"/>
  <c r="J193" i="62"/>
  <c r="J194" i="62"/>
  <c r="J195" i="62"/>
  <c r="J196" i="62"/>
  <c r="J197" i="62"/>
  <c r="J198" i="62"/>
  <c r="J199" i="62"/>
  <c r="J200" i="62"/>
  <c r="J201" i="62"/>
  <c r="J202" i="62"/>
  <c r="J203" i="62"/>
  <c r="J204" i="62"/>
  <c r="J205" i="62"/>
  <c r="J206" i="62"/>
  <c r="J207" i="62"/>
  <c r="J208" i="62"/>
  <c r="J209" i="62"/>
  <c r="J210" i="62"/>
  <c r="J211" i="62"/>
  <c r="J212" i="62"/>
  <c r="J213" i="62"/>
  <c r="J214" i="62"/>
  <c r="J215" i="62"/>
  <c r="J216" i="62"/>
  <c r="J217" i="62"/>
  <c r="J218" i="62"/>
  <c r="J219" i="62"/>
  <c r="J220" i="62"/>
  <c r="J221" i="62"/>
  <c r="J222" i="62"/>
  <c r="J223" i="62"/>
  <c r="J224" i="62"/>
  <c r="J225" i="62"/>
  <c r="J226" i="62"/>
  <c r="J227" i="62"/>
  <c r="J228" i="62"/>
  <c r="J229" i="62"/>
  <c r="J230" i="62"/>
  <c r="J231" i="62"/>
  <c r="J232" i="62"/>
  <c r="J233" i="62"/>
  <c r="J234" i="62"/>
  <c r="J235" i="62"/>
  <c r="J236" i="62"/>
  <c r="J237" i="62"/>
  <c r="J238" i="62"/>
  <c r="J239" i="62"/>
  <c r="J240" i="62"/>
  <c r="J241" i="62"/>
  <c r="J242" i="62"/>
  <c r="J243" i="62"/>
  <c r="J244" i="62"/>
  <c r="J245" i="62"/>
  <c r="J246" i="62"/>
  <c r="J247" i="62"/>
  <c r="J248" i="62"/>
  <c r="J249" i="62"/>
  <c r="J250" i="62"/>
  <c r="J251" i="62"/>
  <c r="J252" i="62"/>
  <c r="J253" i="62"/>
  <c r="J254" i="62"/>
  <c r="J255" i="62"/>
  <c r="J256" i="62"/>
  <c r="J257" i="62"/>
  <c r="J258" i="62"/>
  <c r="J259" i="62"/>
  <c r="J260" i="62"/>
  <c r="J261" i="62"/>
  <c r="J262" i="62"/>
  <c r="J263" i="62"/>
  <c r="J264" i="62"/>
  <c r="J265" i="62"/>
  <c r="J266" i="62"/>
  <c r="J267" i="62"/>
  <c r="J268" i="62"/>
  <c r="J269" i="62"/>
  <c r="J270" i="62"/>
  <c r="J271" i="62"/>
  <c r="J272" i="62"/>
  <c r="J273" i="62"/>
  <c r="J274" i="62"/>
  <c r="J275" i="62"/>
  <c r="J276" i="62"/>
  <c r="J277" i="62"/>
  <c r="J278" i="62"/>
  <c r="J279" i="62"/>
  <c r="J280" i="62"/>
  <c r="J281" i="62"/>
  <c r="J282" i="62"/>
  <c r="J283" i="62"/>
  <c r="J284" i="62"/>
  <c r="J285" i="62"/>
  <c r="J286" i="62"/>
  <c r="J287" i="62"/>
  <c r="J288" i="62"/>
  <c r="J289" i="62"/>
  <c r="J290" i="62"/>
  <c r="J291" i="62"/>
  <c r="J292" i="62"/>
  <c r="J293" i="62"/>
  <c r="J294" i="62"/>
  <c r="J295" i="62"/>
  <c r="J296" i="62"/>
  <c r="J297" i="62"/>
  <c r="J298" i="62"/>
  <c r="J299" i="62"/>
  <c r="J300" i="62"/>
  <c r="J301" i="62"/>
  <c r="J302" i="62"/>
  <c r="J303" i="62"/>
  <c r="J304" i="62"/>
  <c r="J305" i="62"/>
  <c r="J306" i="62"/>
  <c r="J307" i="62"/>
  <c r="J308" i="62"/>
  <c r="J309" i="62"/>
  <c r="J310" i="62"/>
  <c r="J311" i="62"/>
  <c r="J312" i="62"/>
  <c r="J313" i="62"/>
  <c r="J314" i="62"/>
  <c r="J315" i="62"/>
  <c r="J316" i="62"/>
  <c r="J317" i="62"/>
  <c r="J318" i="62"/>
  <c r="J319" i="62"/>
  <c r="J320" i="62"/>
  <c r="J321" i="62"/>
  <c r="J322" i="62"/>
  <c r="J323" i="62"/>
  <c r="J324" i="62"/>
  <c r="J325" i="62"/>
  <c r="J326" i="62"/>
  <c r="J327" i="62"/>
  <c r="J328" i="62"/>
  <c r="J329" i="62"/>
  <c r="J330" i="62"/>
  <c r="J331" i="62"/>
  <c r="J332" i="62"/>
  <c r="J333" i="62"/>
  <c r="J334" i="62"/>
  <c r="J335" i="62"/>
  <c r="J336" i="62"/>
  <c r="J337" i="62"/>
  <c r="J338" i="62"/>
  <c r="J339" i="62"/>
  <c r="J340" i="62"/>
  <c r="J341" i="62"/>
  <c r="J342" i="62"/>
  <c r="J343" i="62"/>
  <c r="J344" i="62"/>
  <c r="J345" i="62"/>
  <c r="J346" i="62"/>
  <c r="J347" i="62"/>
  <c r="J348" i="62"/>
  <c r="J349" i="62"/>
  <c r="J350" i="62"/>
  <c r="J351" i="62"/>
  <c r="J352" i="62"/>
  <c r="J353" i="62"/>
  <c r="J354" i="62"/>
  <c r="J355" i="62"/>
  <c r="J356" i="62"/>
  <c r="J357" i="62"/>
  <c r="J358" i="62"/>
  <c r="J359" i="62"/>
  <c r="J360" i="62"/>
  <c r="J361" i="62"/>
  <c r="J362" i="62"/>
  <c r="J363" i="62"/>
  <c r="J364" i="62"/>
  <c r="J365" i="62"/>
  <c r="J366" i="62"/>
  <c r="J367" i="62"/>
  <c r="J368" i="62"/>
  <c r="J369" i="62"/>
  <c r="J370" i="62"/>
  <c r="J371" i="62"/>
  <c r="J372" i="62"/>
  <c r="J373" i="62"/>
  <c r="J374" i="62"/>
  <c r="J375" i="62"/>
  <c r="J376" i="62"/>
  <c r="J377" i="62"/>
  <c r="J378" i="62"/>
  <c r="J379" i="62"/>
  <c r="J380" i="62"/>
  <c r="J381" i="62"/>
  <c r="J382" i="62"/>
  <c r="J383" i="62"/>
  <c r="J384" i="62"/>
  <c r="J385" i="62"/>
  <c r="J386" i="62"/>
  <c r="J387" i="62"/>
  <c r="J388" i="62"/>
  <c r="J389" i="62"/>
  <c r="J390" i="62"/>
  <c r="J391" i="62"/>
  <c r="J392" i="62"/>
  <c r="J393" i="62"/>
  <c r="J394" i="62"/>
  <c r="J395" i="62"/>
  <c r="J396" i="62"/>
  <c r="J397" i="62"/>
  <c r="J398" i="62"/>
  <c r="J399" i="62"/>
  <c r="J400" i="62"/>
  <c r="J401" i="62"/>
  <c r="J402" i="62"/>
  <c r="J403" i="62"/>
  <c r="J404" i="62"/>
  <c r="J405" i="62"/>
  <c r="J406" i="62"/>
  <c r="J407" i="62"/>
  <c r="J408" i="62"/>
  <c r="J409" i="62"/>
  <c r="J410" i="62"/>
  <c r="J411" i="62"/>
  <c r="J412" i="62"/>
  <c r="J413" i="62"/>
  <c r="J414" i="62"/>
  <c r="J415" i="62"/>
  <c r="J416" i="62"/>
  <c r="J417" i="62"/>
  <c r="J418" i="62"/>
  <c r="J419" i="62"/>
  <c r="J420" i="62"/>
  <c r="J421" i="62"/>
  <c r="J422" i="62"/>
  <c r="J423" i="62"/>
  <c r="J424" i="62"/>
  <c r="J425" i="62"/>
  <c r="J426" i="62"/>
  <c r="J427" i="62"/>
  <c r="J428" i="62"/>
  <c r="J429" i="62"/>
  <c r="J430" i="62"/>
  <c r="J431" i="62"/>
  <c r="J432" i="62"/>
  <c r="J433" i="62"/>
  <c r="J434" i="62"/>
  <c r="J435" i="62"/>
  <c r="J436" i="62"/>
  <c r="J437" i="62"/>
  <c r="J438" i="62"/>
  <c r="J439" i="62"/>
  <c r="J440" i="62"/>
  <c r="J441" i="62"/>
  <c r="J442" i="62"/>
  <c r="J443" i="62"/>
  <c r="J444" i="62"/>
  <c r="J445" i="62"/>
  <c r="J446" i="62"/>
  <c r="J447" i="62"/>
  <c r="J448" i="62"/>
  <c r="J449" i="62"/>
  <c r="J450" i="62"/>
  <c r="J451" i="62"/>
  <c r="J452" i="62"/>
  <c r="J453" i="62"/>
  <c r="J454" i="62"/>
  <c r="J455" i="62"/>
  <c r="J456" i="62"/>
  <c r="J457" i="62"/>
  <c r="J458" i="62"/>
  <c r="J459" i="62"/>
  <c r="J460" i="62"/>
  <c r="J461" i="62"/>
  <c r="J462" i="62"/>
  <c r="J463" i="62"/>
  <c r="J464" i="62"/>
  <c r="J465" i="62"/>
  <c r="J466" i="62"/>
  <c r="J467" i="62"/>
  <c r="J468" i="62"/>
  <c r="J469" i="62"/>
  <c r="J470" i="62"/>
  <c r="J471" i="62"/>
  <c r="J472" i="62"/>
  <c r="J473" i="62"/>
  <c r="J474" i="62"/>
  <c r="J475" i="62"/>
  <c r="J476" i="62"/>
  <c r="J477" i="62"/>
  <c r="J478" i="62"/>
  <c r="J479" i="62"/>
  <c r="J480" i="62"/>
  <c r="J481" i="62"/>
  <c r="J482" i="62"/>
  <c r="J483" i="62"/>
  <c r="J484" i="62"/>
  <c r="J485" i="62"/>
  <c r="J486" i="62"/>
  <c r="J487" i="62"/>
  <c r="J488" i="62"/>
  <c r="J489" i="62"/>
  <c r="J490" i="62"/>
  <c r="J491" i="62"/>
  <c r="J492" i="62"/>
  <c r="J493" i="62"/>
  <c r="J494" i="62"/>
  <c r="J495" i="62"/>
  <c r="J496" i="62"/>
  <c r="J497" i="62"/>
  <c r="J498" i="62"/>
  <c r="J499" i="62"/>
  <c r="J500" i="62"/>
  <c r="J501" i="62"/>
  <c r="J502" i="62"/>
  <c r="J503" i="62"/>
  <c r="J504" i="62"/>
  <c r="J505" i="62"/>
  <c r="J506" i="62"/>
  <c r="J507" i="62"/>
  <c r="J508" i="62"/>
  <c r="J509" i="62"/>
  <c r="J510" i="62"/>
  <c r="J511" i="62"/>
  <c r="J512" i="62"/>
  <c r="J513" i="62"/>
  <c r="J514" i="62"/>
  <c r="J515" i="62"/>
  <c r="J516" i="62"/>
  <c r="J517" i="62"/>
  <c r="J518" i="62"/>
  <c r="J519" i="62"/>
  <c r="J520" i="62"/>
  <c r="J521" i="62"/>
  <c r="J522" i="62"/>
  <c r="J523" i="62"/>
  <c r="J524" i="62"/>
  <c r="J525" i="62"/>
  <c r="J526" i="62"/>
  <c r="J527" i="62"/>
  <c r="J528" i="62"/>
  <c r="J529" i="62"/>
  <c r="J530" i="62"/>
  <c r="J531" i="62"/>
  <c r="J532" i="62"/>
  <c r="J533" i="62"/>
  <c r="J534" i="62"/>
  <c r="J535" i="62"/>
  <c r="J536" i="62"/>
  <c r="J537" i="62"/>
  <c r="J538" i="62"/>
  <c r="J539" i="62"/>
  <c r="J540" i="62"/>
  <c r="J541" i="62"/>
  <c r="J542" i="62"/>
  <c r="J543" i="62"/>
  <c r="J544" i="62"/>
  <c r="J545" i="62"/>
  <c r="J546" i="62"/>
  <c r="J547" i="62"/>
  <c r="J548" i="62"/>
  <c r="J549" i="62"/>
  <c r="J550" i="62"/>
  <c r="J551" i="62"/>
  <c r="J552" i="62"/>
  <c r="J553" i="62"/>
  <c r="J554" i="62"/>
  <c r="J555" i="62"/>
  <c r="J556" i="62"/>
  <c r="J557" i="62"/>
  <c r="J558" i="62"/>
  <c r="J559" i="62"/>
  <c r="J560" i="62"/>
  <c r="J561" i="62"/>
  <c r="J562" i="62"/>
  <c r="J563" i="62"/>
  <c r="J564" i="62"/>
  <c r="J565" i="62"/>
  <c r="J566" i="62"/>
  <c r="J567" i="62"/>
  <c r="J568" i="62"/>
  <c r="J569" i="62"/>
  <c r="J570" i="62"/>
  <c r="J571" i="62"/>
  <c r="J572" i="62"/>
  <c r="J573" i="62"/>
  <c r="J574" i="62"/>
  <c r="J575" i="62"/>
  <c r="J576" i="62"/>
  <c r="J577" i="62"/>
  <c r="J578" i="62"/>
  <c r="J579" i="62"/>
  <c r="J580" i="62"/>
  <c r="J581" i="62"/>
  <c r="J582" i="62"/>
  <c r="J583" i="62"/>
  <c r="J584" i="62"/>
  <c r="J585" i="62"/>
  <c r="J586" i="62"/>
  <c r="J587" i="62"/>
  <c r="J588" i="62"/>
  <c r="J589" i="62"/>
  <c r="J590" i="62"/>
  <c r="J591" i="62"/>
  <c r="J592" i="62"/>
  <c r="J593" i="62"/>
  <c r="J594" i="62"/>
  <c r="J595" i="62"/>
  <c r="J596" i="62"/>
  <c r="J597" i="62"/>
  <c r="J598" i="62"/>
  <c r="J599" i="62"/>
  <c r="J600" i="62"/>
  <c r="J601" i="62"/>
  <c r="J602" i="62"/>
  <c r="J603" i="62"/>
  <c r="J604" i="62"/>
  <c r="J605" i="62"/>
  <c r="J606" i="62"/>
  <c r="J607" i="62"/>
  <c r="J608" i="62"/>
  <c r="J609" i="62"/>
  <c r="J610" i="62"/>
  <c r="J611" i="62"/>
  <c r="J612" i="62"/>
  <c r="J613" i="62"/>
  <c r="J614" i="62"/>
  <c r="J615" i="62"/>
  <c r="J616" i="62"/>
  <c r="J617" i="62"/>
  <c r="J618" i="62"/>
  <c r="J619" i="62"/>
  <c r="J620" i="62"/>
  <c r="J621" i="62"/>
  <c r="J622" i="62"/>
  <c r="J623" i="62"/>
  <c r="J624" i="62"/>
  <c r="J625" i="62"/>
  <c r="J626" i="62"/>
  <c r="J627" i="62"/>
  <c r="J628" i="62"/>
  <c r="J629" i="62"/>
  <c r="J630" i="62"/>
  <c r="J631" i="62"/>
  <c r="J632" i="62"/>
  <c r="J633" i="62"/>
  <c r="J634" i="62"/>
  <c r="J635" i="62"/>
  <c r="J636" i="62"/>
  <c r="J637" i="62"/>
  <c r="J638" i="62"/>
  <c r="J639" i="62"/>
  <c r="J640" i="62"/>
  <c r="J641" i="62"/>
  <c r="J642" i="62"/>
  <c r="J643" i="62"/>
  <c r="J644" i="62"/>
  <c r="J645" i="62"/>
  <c r="J646" i="62"/>
  <c r="J647" i="62"/>
  <c r="J648" i="62"/>
  <c r="J649" i="62"/>
  <c r="J650" i="62"/>
  <c r="J651" i="62"/>
  <c r="J652" i="62"/>
  <c r="J653" i="62"/>
  <c r="J654" i="62"/>
  <c r="J655" i="62"/>
  <c r="J656" i="62"/>
  <c r="J657" i="62"/>
  <c r="J658" i="62"/>
  <c r="J659" i="62"/>
  <c r="J660" i="62"/>
  <c r="J661" i="62"/>
  <c r="J662" i="62"/>
  <c r="J663" i="62"/>
  <c r="J664" i="62"/>
  <c r="J665" i="62"/>
  <c r="J666" i="62"/>
  <c r="J667" i="62"/>
  <c r="J668" i="62"/>
  <c r="J669" i="62"/>
  <c r="J670" i="62"/>
  <c r="J671" i="62"/>
  <c r="J672" i="62"/>
  <c r="J673" i="62"/>
  <c r="J674" i="62"/>
  <c r="J675" i="62"/>
  <c r="J676" i="62"/>
  <c r="J677" i="62"/>
  <c r="J678" i="62"/>
  <c r="J679" i="62"/>
  <c r="J680" i="62"/>
  <c r="J681" i="62"/>
  <c r="J682" i="62"/>
  <c r="J683" i="62"/>
  <c r="J684" i="62"/>
  <c r="J685" i="62"/>
  <c r="J686" i="62"/>
  <c r="J687" i="62"/>
  <c r="J688" i="62"/>
  <c r="J689" i="62"/>
  <c r="J690" i="62"/>
  <c r="J691" i="62"/>
  <c r="J692" i="62"/>
  <c r="J693" i="62"/>
  <c r="J694" i="62"/>
  <c r="J695" i="62"/>
  <c r="J696" i="62"/>
  <c r="J697" i="62"/>
  <c r="J698" i="62"/>
  <c r="J699" i="62"/>
  <c r="J700" i="62"/>
  <c r="J701" i="62"/>
  <c r="J702" i="62"/>
  <c r="J703" i="62"/>
  <c r="J704" i="62"/>
  <c r="J705" i="62"/>
  <c r="J706" i="62"/>
  <c r="J707" i="62"/>
  <c r="J708" i="62"/>
  <c r="J709" i="62"/>
  <c r="J710" i="62"/>
  <c r="J711" i="62"/>
  <c r="J712" i="62"/>
  <c r="J713" i="62"/>
  <c r="J714" i="62"/>
  <c r="J715" i="62"/>
  <c r="J716" i="62"/>
  <c r="J717" i="62"/>
  <c r="J718" i="62"/>
  <c r="J719" i="62"/>
  <c r="J720" i="62"/>
  <c r="J721" i="62"/>
  <c r="J722" i="62"/>
  <c r="J723" i="62"/>
  <c r="J724" i="62"/>
  <c r="J725" i="62"/>
  <c r="J726" i="62"/>
  <c r="J727" i="62"/>
  <c r="J728" i="62"/>
  <c r="J729" i="62"/>
  <c r="J730" i="62"/>
  <c r="J731" i="62"/>
  <c r="J732" i="62"/>
  <c r="J733" i="62"/>
  <c r="J734" i="62"/>
  <c r="J735" i="62"/>
  <c r="J736" i="62"/>
  <c r="J737" i="62"/>
  <c r="J738" i="62"/>
  <c r="J739" i="62"/>
  <c r="J740" i="62"/>
  <c r="J741" i="62"/>
  <c r="J742" i="62"/>
  <c r="J743" i="62"/>
  <c r="J744" i="62"/>
  <c r="J745" i="62"/>
  <c r="J746" i="62"/>
  <c r="J747" i="62"/>
  <c r="J748" i="62"/>
  <c r="J749" i="62"/>
  <c r="J750" i="62"/>
  <c r="J751" i="62"/>
  <c r="J752" i="62"/>
  <c r="J753" i="62"/>
  <c r="J754" i="62"/>
  <c r="J755" i="62"/>
  <c r="J756" i="62"/>
  <c r="J757" i="62"/>
  <c r="J758" i="62"/>
  <c r="J759" i="62"/>
  <c r="J760" i="62"/>
  <c r="J761" i="62"/>
  <c r="J762" i="62"/>
  <c r="J763" i="62"/>
  <c r="J764" i="62"/>
  <c r="J765" i="62"/>
  <c r="J766" i="62"/>
  <c r="J767" i="62"/>
  <c r="J768" i="62"/>
  <c r="J769" i="62"/>
  <c r="J770" i="62"/>
  <c r="J771" i="62"/>
  <c r="J772" i="62"/>
  <c r="J773" i="62"/>
  <c r="J774" i="62"/>
  <c r="J775" i="62"/>
  <c r="J776" i="62"/>
  <c r="J777" i="62"/>
  <c r="J778" i="62"/>
  <c r="J779" i="62"/>
  <c r="J780" i="62"/>
  <c r="J781" i="62"/>
  <c r="J782" i="62"/>
  <c r="J783" i="62"/>
  <c r="J784" i="62"/>
  <c r="J785" i="62"/>
  <c r="J786" i="62"/>
  <c r="J787" i="62"/>
  <c r="J788" i="62"/>
  <c r="J789" i="62"/>
  <c r="J790" i="62"/>
  <c r="J791" i="62"/>
  <c r="J792" i="62"/>
  <c r="J793" i="62"/>
  <c r="J794" i="62"/>
  <c r="J795" i="62"/>
  <c r="J796" i="62"/>
  <c r="J797" i="62"/>
  <c r="J798" i="62"/>
  <c r="J799" i="62"/>
  <c r="J800" i="62"/>
  <c r="J801" i="62"/>
  <c r="J802" i="62"/>
  <c r="J803" i="62"/>
  <c r="J804" i="62"/>
  <c r="J805" i="62"/>
  <c r="J806" i="62"/>
  <c r="J807" i="62"/>
  <c r="J808" i="62"/>
  <c r="J809" i="62"/>
  <c r="J810" i="62"/>
  <c r="J811" i="62"/>
  <c r="J812" i="62"/>
  <c r="J813" i="62"/>
  <c r="J814" i="62"/>
  <c r="J815" i="62"/>
  <c r="J816" i="62"/>
  <c r="J817" i="62"/>
  <c r="J818" i="62"/>
  <c r="J819" i="62"/>
  <c r="J820" i="62"/>
  <c r="J821" i="62"/>
  <c r="J822" i="62"/>
  <c r="J823" i="62"/>
  <c r="J824" i="62"/>
  <c r="J825" i="62"/>
  <c r="J826" i="62"/>
  <c r="J827" i="62"/>
  <c r="J828" i="62"/>
  <c r="J829" i="62"/>
  <c r="J830" i="62"/>
  <c r="J831" i="62"/>
  <c r="J832" i="62"/>
  <c r="J833" i="62"/>
  <c r="J834" i="62"/>
  <c r="J835" i="62"/>
  <c r="J836" i="62"/>
  <c r="J837" i="62"/>
  <c r="J838" i="62"/>
  <c r="J839" i="62"/>
  <c r="J840" i="62"/>
  <c r="J841" i="62"/>
  <c r="J842" i="62"/>
  <c r="J843" i="62"/>
  <c r="J844" i="62"/>
  <c r="J845" i="62"/>
  <c r="J846" i="62"/>
  <c r="J847" i="62"/>
  <c r="J848" i="62"/>
  <c r="J849" i="62"/>
  <c r="J850" i="62"/>
  <c r="J851" i="62"/>
  <c r="J852" i="62"/>
  <c r="J853" i="62"/>
  <c r="J854" i="62"/>
  <c r="J855" i="62"/>
  <c r="J856" i="62"/>
  <c r="J857" i="62"/>
  <c r="J858" i="62"/>
  <c r="J859" i="62"/>
  <c r="J860" i="62"/>
  <c r="J861" i="62"/>
  <c r="J862" i="62"/>
  <c r="J863" i="62"/>
  <c r="J864" i="62"/>
  <c r="J865" i="62"/>
  <c r="J866" i="62"/>
  <c r="J867" i="62"/>
  <c r="J868" i="62"/>
  <c r="J869" i="62"/>
  <c r="J870" i="62"/>
  <c r="J871" i="62"/>
  <c r="J872" i="62"/>
  <c r="J873" i="62"/>
  <c r="J874" i="62"/>
  <c r="J875" i="62"/>
  <c r="J876" i="62"/>
  <c r="J877" i="62"/>
  <c r="J878" i="62"/>
  <c r="J879" i="62"/>
  <c r="J880" i="62"/>
  <c r="J881" i="62"/>
  <c r="J882" i="62"/>
  <c r="J883" i="62"/>
  <c r="J884" i="62"/>
  <c r="J885" i="62"/>
  <c r="J886" i="62"/>
  <c r="J887" i="62"/>
  <c r="J888" i="62"/>
  <c r="J889" i="62"/>
  <c r="J890" i="62"/>
  <c r="J891" i="62"/>
  <c r="J892" i="62"/>
  <c r="J893" i="62"/>
  <c r="J894" i="62"/>
  <c r="J895" i="62"/>
  <c r="J896" i="62"/>
  <c r="J897" i="62"/>
  <c r="J898" i="62"/>
  <c r="J899" i="62"/>
  <c r="J900" i="62"/>
  <c r="J901" i="62"/>
  <c r="J902" i="62"/>
  <c r="J903" i="62"/>
  <c r="J904" i="62"/>
  <c r="J905" i="62"/>
  <c r="J906" i="62"/>
  <c r="J907" i="62"/>
  <c r="J908" i="62"/>
  <c r="J909" i="62"/>
  <c r="J910" i="62"/>
  <c r="J911" i="62"/>
  <c r="J912" i="62"/>
  <c r="J913" i="62"/>
  <c r="J914" i="62"/>
  <c r="J915" i="62"/>
  <c r="J916" i="62"/>
  <c r="J917" i="62"/>
  <c r="J918" i="62"/>
  <c r="J919" i="62"/>
  <c r="J920" i="62"/>
  <c r="J921" i="62"/>
  <c r="J922" i="62"/>
  <c r="J923" i="62"/>
  <c r="J924" i="62"/>
  <c r="J925" i="62"/>
  <c r="J926" i="62"/>
  <c r="J927" i="62"/>
  <c r="J928" i="62"/>
  <c r="J929" i="62"/>
  <c r="J930" i="62"/>
  <c r="J931" i="62"/>
  <c r="J932" i="62"/>
  <c r="J933" i="62"/>
  <c r="J934" i="62"/>
  <c r="J935" i="62"/>
  <c r="J936" i="62"/>
  <c r="J937" i="62"/>
  <c r="J938" i="62"/>
  <c r="J939" i="62"/>
  <c r="J940" i="62"/>
  <c r="J941" i="62"/>
  <c r="J942" i="62"/>
  <c r="J943" i="62"/>
  <c r="J944" i="62"/>
  <c r="J945" i="62"/>
  <c r="J946" i="62"/>
  <c r="J947" i="62"/>
  <c r="J948" i="62"/>
  <c r="J949" i="62"/>
  <c r="J950" i="62"/>
  <c r="J951" i="62"/>
  <c r="J952" i="62"/>
  <c r="J953" i="62"/>
  <c r="J954" i="62"/>
  <c r="J955" i="62"/>
  <c r="J956" i="62"/>
  <c r="J957" i="62"/>
  <c r="J958" i="62"/>
  <c r="J959" i="62"/>
  <c r="J960" i="62"/>
  <c r="J961" i="62"/>
  <c r="J962" i="62"/>
  <c r="J963" i="62"/>
  <c r="J964" i="62"/>
  <c r="J965" i="62"/>
  <c r="J966" i="62"/>
  <c r="J967" i="62"/>
  <c r="J968" i="62"/>
  <c r="J969" i="62"/>
  <c r="J970" i="62"/>
  <c r="J971" i="62"/>
  <c r="J972" i="62"/>
  <c r="J973" i="62"/>
  <c r="J974" i="62"/>
  <c r="J975" i="62"/>
  <c r="J976" i="62"/>
  <c r="J977" i="62"/>
  <c r="J978" i="62"/>
  <c r="J979" i="62"/>
  <c r="J980" i="62"/>
  <c r="J981" i="62"/>
  <c r="J982" i="62"/>
  <c r="J983" i="62"/>
  <c r="J984" i="62"/>
  <c r="J985" i="62"/>
  <c r="J986" i="62"/>
  <c r="J987" i="62"/>
  <c r="J988" i="62"/>
  <c r="J989" i="62"/>
  <c r="J990" i="62"/>
  <c r="J991" i="62"/>
  <c r="J992" i="62"/>
  <c r="J993" i="62"/>
  <c r="J994" i="62"/>
  <c r="J995" i="62"/>
  <c r="J996" i="62"/>
  <c r="J997" i="62"/>
  <c r="J998" i="62"/>
  <c r="J999" i="62"/>
  <c r="J1000" i="62"/>
  <c r="J1001" i="62"/>
  <c r="J1002" i="62"/>
  <c r="J1003" i="62"/>
  <c r="J1004" i="62"/>
  <c r="J1005" i="62"/>
  <c r="J1006" i="62"/>
  <c r="C79" i="62"/>
  <c r="D79" i="62"/>
  <c r="E79" i="62"/>
  <c r="K79" i="62"/>
  <c r="C80" i="62"/>
  <c r="D80" i="62"/>
  <c r="E80" i="62"/>
  <c r="I80" i="62"/>
  <c r="K80" i="62"/>
  <c r="C81" i="62"/>
  <c r="D81" i="62"/>
  <c r="F81" i="62" s="1"/>
  <c r="H81" i="62" s="1"/>
  <c r="E81" i="62"/>
  <c r="I81" i="62"/>
  <c r="K81" i="62"/>
  <c r="C82" i="62"/>
  <c r="D82" i="62"/>
  <c r="E82" i="62"/>
  <c r="I82" i="62"/>
  <c r="K82" i="62"/>
  <c r="C83" i="62"/>
  <c r="D83" i="62"/>
  <c r="E83" i="62"/>
  <c r="I83" i="62"/>
  <c r="K83" i="62"/>
  <c r="C84" i="62"/>
  <c r="D84" i="62"/>
  <c r="E84" i="62"/>
  <c r="I84" i="62"/>
  <c r="K84" i="62"/>
  <c r="C85" i="62"/>
  <c r="D85" i="62"/>
  <c r="E85" i="62"/>
  <c r="I85" i="62"/>
  <c r="K85" i="62"/>
  <c r="C86" i="62"/>
  <c r="D86" i="62"/>
  <c r="E86" i="62"/>
  <c r="I86" i="62"/>
  <c r="K86" i="62"/>
  <c r="C87" i="62"/>
  <c r="D87" i="62"/>
  <c r="F87" i="62" s="1"/>
  <c r="E87" i="62"/>
  <c r="I87" i="62"/>
  <c r="K87" i="62"/>
  <c r="C88" i="62"/>
  <c r="D88" i="62"/>
  <c r="E88" i="62"/>
  <c r="I88" i="62"/>
  <c r="K88" i="62"/>
  <c r="C89" i="62"/>
  <c r="D89" i="62"/>
  <c r="F89" i="62" s="1"/>
  <c r="E89" i="62"/>
  <c r="I89" i="62"/>
  <c r="K89" i="62"/>
  <c r="C90" i="62"/>
  <c r="D90" i="62"/>
  <c r="E90" i="62"/>
  <c r="I90" i="62"/>
  <c r="K90" i="62"/>
  <c r="C91" i="62"/>
  <c r="D91" i="62"/>
  <c r="E91" i="62"/>
  <c r="I91" i="62"/>
  <c r="K91" i="62"/>
  <c r="C92" i="62"/>
  <c r="D92" i="62"/>
  <c r="E92" i="62"/>
  <c r="I92" i="62"/>
  <c r="K92" i="62"/>
  <c r="C93" i="62"/>
  <c r="D93" i="62"/>
  <c r="F93" i="62" s="1"/>
  <c r="E93" i="62"/>
  <c r="I93" i="62"/>
  <c r="K93" i="62"/>
  <c r="C94" i="62"/>
  <c r="D94" i="62"/>
  <c r="E94" i="62"/>
  <c r="I94" i="62"/>
  <c r="K94" i="62"/>
  <c r="C95" i="62"/>
  <c r="D95" i="62"/>
  <c r="F95" i="62" s="1"/>
  <c r="E95" i="62"/>
  <c r="I95" i="62"/>
  <c r="K95" i="62"/>
  <c r="C96" i="62"/>
  <c r="D96" i="62"/>
  <c r="F96" i="62" s="1"/>
  <c r="E96" i="62"/>
  <c r="I96" i="62"/>
  <c r="K96" i="62"/>
  <c r="C97" i="62"/>
  <c r="D97" i="62"/>
  <c r="F97" i="62" s="1"/>
  <c r="H97" i="62" s="1"/>
  <c r="E97" i="62"/>
  <c r="I97" i="62"/>
  <c r="K97" i="62"/>
  <c r="C98" i="62"/>
  <c r="D98" i="62"/>
  <c r="E98" i="62"/>
  <c r="I98" i="62"/>
  <c r="K98" i="62"/>
  <c r="C99" i="62"/>
  <c r="D99" i="62"/>
  <c r="E99" i="62"/>
  <c r="I99" i="62"/>
  <c r="K99" i="62"/>
  <c r="C100" i="62"/>
  <c r="D100" i="62"/>
  <c r="E100" i="62"/>
  <c r="I100" i="62"/>
  <c r="K100" i="62"/>
  <c r="C101" i="62"/>
  <c r="D101" i="62"/>
  <c r="E101" i="62"/>
  <c r="I101" i="62"/>
  <c r="K101" i="62"/>
  <c r="C102" i="62"/>
  <c r="D102" i="62"/>
  <c r="E102" i="62"/>
  <c r="I102" i="62"/>
  <c r="K102" i="62"/>
  <c r="C103" i="62"/>
  <c r="D103" i="62"/>
  <c r="E103" i="62"/>
  <c r="I103" i="62"/>
  <c r="K103" i="62"/>
  <c r="C104" i="62"/>
  <c r="D104" i="62"/>
  <c r="E104" i="62"/>
  <c r="I104" i="62"/>
  <c r="K104" i="62"/>
  <c r="C105" i="62"/>
  <c r="D105" i="62"/>
  <c r="F105" i="62" s="1"/>
  <c r="E105" i="62"/>
  <c r="I105" i="62"/>
  <c r="K105" i="62"/>
  <c r="C106" i="62"/>
  <c r="D106" i="62"/>
  <c r="E106" i="62"/>
  <c r="I106" i="62"/>
  <c r="K106" i="62"/>
  <c r="C107" i="62"/>
  <c r="D107" i="62"/>
  <c r="F107" i="62" s="1"/>
  <c r="E107" i="62"/>
  <c r="I107" i="62"/>
  <c r="K107" i="62"/>
  <c r="C108" i="62"/>
  <c r="D108" i="62"/>
  <c r="E108" i="62"/>
  <c r="I108" i="62"/>
  <c r="K108" i="62"/>
  <c r="C109" i="62"/>
  <c r="D109" i="62"/>
  <c r="F109" i="62" s="1"/>
  <c r="E109" i="62"/>
  <c r="I109" i="62"/>
  <c r="K109" i="62"/>
  <c r="C110" i="62"/>
  <c r="D110" i="62"/>
  <c r="F110" i="62" s="1"/>
  <c r="E110" i="62"/>
  <c r="I110" i="62"/>
  <c r="K110" i="62"/>
  <c r="C111" i="62"/>
  <c r="D111" i="62"/>
  <c r="E111" i="62"/>
  <c r="I111" i="62"/>
  <c r="K111" i="62"/>
  <c r="C112" i="62"/>
  <c r="D112" i="62"/>
  <c r="E112" i="62"/>
  <c r="I112" i="62"/>
  <c r="K112" i="62"/>
  <c r="C113" i="62"/>
  <c r="D113" i="62"/>
  <c r="F113" i="62" s="1"/>
  <c r="H113" i="62" s="1"/>
  <c r="O113" i="62" s="1"/>
  <c r="E113" i="62"/>
  <c r="I113" i="62"/>
  <c r="K113" i="62"/>
  <c r="C114" i="62"/>
  <c r="D114" i="62"/>
  <c r="F114" i="62" s="1"/>
  <c r="E114" i="62"/>
  <c r="I114" i="62"/>
  <c r="K114" i="62"/>
  <c r="C115" i="62"/>
  <c r="D115" i="62"/>
  <c r="E115" i="62"/>
  <c r="I115" i="62"/>
  <c r="K115" i="62"/>
  <c r="C116" i="62"/>
  <c r="D116" i="62"/>
  <c r="F116" i="62" s="1"/>
  <c r="E116" i="62"/>
  <c r="I116" i="62"/>
  <c r="K116" i="62"/>
  <c r="C117" i="62"/>
  <c r="D117" i="62"/>
  <c r="F117" i="62" s="1"/>
  <c r="E117" i="62"/>
  <c r="I117" i="62"/>
  <c r="K117" i="62"/>
  <c r="C118" i="62"/>
  <c r="D118" i="62"/>
  <c r="E118" i="62"/>
  <c r="I118" i="62"/>
  <c r="K118" i="62"/>
  <c r="C119" i="62"/>
  <c r="D119" i="62"/>
  <c r="F119" i="62" s="1"/>
  <c r="E119" i="62"/>
  <c r="I119" i="62"/>
  <c r="K119" i="62"/>
  <c r="C120" i="62"/>
  <c r="D120" i="62"/>
  <c r="E120" i="62"/>
  <c r="I120" i="62"/>
  <c r="K120" i="62"/>
  <c r="C121" i="62"/>
  <c r="D121" i="62"/>
  <c r="F121" i="62" s="1"/>
  <c r="E121" i="62"/>
  <c r="I121" i="62"/>
  <c r="K121" i="62"/>
  <c r="C122" i="62"/>
  <c r="D122" i="62"/>
  <c r="E122" i="62"/>
  <c r="I122" i="62"/>
  <c r="K122" i="62"/>
  <c r="C123" i="62"/>
  <c r="D123" i="62"/>
  <c r="E123" i="62"/>
  <c r="I123" i="62"/>
  <c r="K123" i="62"/>
  <c r="C124" i="62"/>
  <c r="D124" i="62"/>
  <c r="F124" i="62" s="1"/>
  <c r="E124" i="62"/>
  <c r="I124" i="62"/>
  <c r="K124" i="62"/>
  <c r="C125" i="62"/>
  <c r="D125" i="62"/>
  <c r="F125" i="62" s="1"/>
  <c r="E125" i="62"/>
  <c r="I125" i="62"/>
  <c r="K125" i="62"/>
  <c r="C126" i="62"/>
  <c r="D126" i="62"/>
  <c r="E126" i="62"/>
  <c r="I126" i="62"/>
  <c r="K126" i="62"/>
  <c r="C127" i="62"/>
  <c r="D127" i="62"/>
  <c r="E127" i="62"/>
  <c r="I127" i="62"/>
  <c r="K127" i="62"/>
  <c r="C128" i="62"/>
  <c r="D128" i="62"/>
  <c r="E128" i="62"/>
  <c r="I128" i="62"/>
  <c r="K128" i="62"/>
  <c r="C129" i="62"/>
  <c r="D129" i="62"/>
  <c r="E129" i="62"/>
  <c r="I129" i="62"/>
  <c r="K129" i="62"/>
  <c r="C130" i="62"/>
  <c r="D130" i="62"/>
  <c r="F130" i="62" s="1"/>
  <c r="E130" i="62"/>
  <c r="I130" i="62"/>
  <c r="K130" i="62"/>
  <c r="C131" i="62"/>
  <c r="D131" i="62"/>
  <c r="F131" i="62" s="1"/>
  <c r="E131" i="62"/>
  <c r="I131" i="62"/>
  <c r="K131" i="62"/>
  <c r="C132" i="62"/>
  <c r="D132" i="62"/>
  <c r="F132" i="62" s="1"/>
  <c r="E132" i="62"/>
  <c r="I132" i="62"/>
  <c r="K132" i="62"/>
  <c r="C133" i="62"/>
  <c r="D133" i="62"/>
  <c r="E133" i="62"/>
  <c r="I133" i="62"/>
  <c r="K133" i="62"/>
  <c r="C134" i="62"/>
  <c r="D134" i="62"/>
  <c r="F134" i="62" s="1"/>
  <c r="H134" i="62" s="1"/>
  <c r="E134" i="62"/>
  <c r="I134" i="62"/>
  <c r="K134" i="62"/>
  <c r="C135" i="62"/>
  <c r="D135" i="62"/>
  <c r="F135" i="62" s="1"/>
  <c r="E135" i="62"/>
  <c r="I135" i="62"/>
  <c r="K135" i="62"/>
  <c r="C136" i="62"/>
  <c r="D136" i="62"/>
  <c r="F136" i="62" s="1"/>
  <c r="E136" i="62"/>
  <c r="I136" i="62"/>
  <c r="K136" i="62"/>
  <c r="C137" i="62"/>
  <c r="D137" i="62"/>
  <c r="F137" i="62" s="1"/>
  <c r="E137" i="62"/>
  <c r="I137" i="62"/>
  <c r="K137" i="62"/>
  <c r="C138" i="62"/>
  <c r="D138" i="62"/>
  <c r="E138" i="62"/>
  <c r="I138" i="62"/>
  <c r="K138" i="62"/>
  <c r="C139" i="62"/>
  <c r="D139" i="62"/>
  <c r="E139" i="62"/>
  <c r="I139" i="62"/>
  <c r="K139" i="62"/>
  <c r="C140" i="62"/>
  <c r="D140" i="62"/>
  <c r="E140" i="62"/>
  <c r="I140" i="62"/>
  <c r="K140" i="62"/>
  <c r="C141" i="62"/>
  <c r="D141" i="62"/>
  <c r="F141" i="62" s="1"/>
  <c r="E141" i="62"/>
  <c r="I141" i="62"/>
  <c r="K141" i="62"/>
  <c r="C142" i="62"/>
  <c r="D142" i="62"/>
  <c r="E142" i="62"/>
  <c r="I142" i="62"/>
  <c r="K142" i="62"/>
  <c r="C143" i="62"/>
  <c r="D143" i="62"/>
  <c r="E143" i="62"/>
  <c r="I143" i="62"/>
  <c r="K143" i="62"/>
  <c r="C144" i="62"/>
  <c r="D144" i="62"/>
  <c r="E144" i="62"/>
  <c r="I144" i="62"/>
  <c r="K144" i="62"/>
  <c r="C145" i="62"/>
  <c r="D145" i="62"/>
  <c r="F145" i="62" s="1"/>
  <c r="H145" i="62" s="1"/>
  <c r="E145" i="62"/>
  <c r="I145" i="62"/>
  <c r="K145" i="62"/>
  <c r="C146" i="62"/>
  <c r="D146" i="62"/>
  <c r="E146" i="62"/>
  <c r="I146" i="62"/>
  <c r="K146" i="62"/>
  <c r="C147" i="62"/>
  <c r="D147" i="62"/>
  <c r="F147" i="62" s="1"/>
  <c r="E147" i="62"/>
  <c r="I147" i="62"/>
  <c r="K147" i="62"/>
  <c r="C148" i="62"/>
  <c r="D148" i="62"/>
  <c r="E148" i="62"/>
  <c r="I148" i="62"/>
  <c r="K148" i="62"/>
  <c r="C149" i="62"/>
  <c r="D149" i="62"/>
  <c r="F149" i="62" s="1"/>
  <c r="E149" i="62"/>
  <c r="I149" i="62"/>
  <c r="K149" i="62"/>
  <c r="C150" i="62"/>
  <c r="D150" i="62"/>
  <c r="F150" i="62" s="1"/>
  <c r="H150" i="62" s="1"/>
  <c r="O150" i="62" s="1"/>
  <c r="E150" i="62"/>
  <c r="I150" i="62"/>
  <c r="K150" i="62"/>
  <c r="C151" i="62"/>
  <c r="D151" i="62"/>
  <c r="E151" i="62"/>
  <c r="I151" i="62"/>
  <c r="K151" i="62"/>
  <c r="C152" i="62"/>
  <c r="D152" i="62"/>
  <c r="F152" i="62" s="1"/>
  <c r="E152" i="62"/>
  <c r="I152" i="62"/>
  <c r="K152" i="62"/>
  <c r="C153" i="62"/>
  <c r="D153" i="62"/>
  <c r="F153" i="62" s="1"/>
  <c r="E153" i="62"/>
  <c r="I153" i="62"/>
  <c r="K153" i="62"/>
  <c r="C154" i="62"/>
  <c r="D154" i="62"/>
  <c r="E154" i="62"/>
  <c r="I154" i="62"/>
  <c r="K154" i="62"/>
  <c r="C155" i="62"/>
  <c r="D155" i="62"/>
  <c r="E155" i="62"/>
  <c r="I155" i="62"/>
  <c r="K155" i="62"/>
  <c r="C156" i="62"/>
  <c r="D156" i="62"/>
  <c r="F156" i="62" s="1"/>
  <c r="E156" i="62"/>
  <c r="I156" i="62"/>
  <c r="K156" i="62"/>
  <c r="C157" i="62"/>
  <c r="D157" i="62"/>
  <c r="E157" i="62"/>
  <c r="I157" i="62"/>
  <c r="K157" i="62"/>
  <c r="C158" i="62"/>
  <c r="D158" i="62"/>
  <c r="E158" i="62"/>
  <c r="I158" i="62"/>
  <c r="K158" i="62"/>
  <c r="C159" i="62"/>
  <c r="D159" i="62"/>
  <c r="E159" i="62"/>
  <c r="I159" i="62"/>
  <c r="K159" i="62"/>
  <c r="C160" i="62"/>
  <c r="D160" i="62"/>
  <c r="E160" i="62"/>
  <c r="I160" i="62"/>
  <c r="K160" i="62"/>
  <c r="C161" i="62"/>
  <c r="D161" i="62"/>
  <c r="F161" i="62" s="1"/>
  <c r="H161" i="62" s="1"/>
  <c r="E161" i="62"/>
  <c r="I161" i="62"/>
  <c r="K161" i="62"/>
  <c r="C162" i="62"/>
  <c r="D162" i="62"/>
  <c r="E162" i="62"/>
  <c r="I162" i="62"/>
  <c r="K162" i="62"/>
  <c r="C163" i="62"/>
  <c r="D163" i="62"/>
  <c r="F163" i="62" s="1"/>
  <c r="E163" i="62"/>
  <c r="I163" i="62"/>
  <c r="K163" i="62"/>
  <c r="C164" i="62"/>
  <c r="D164" i="62"/>
  <c r="F164" i="62" s="1"/>
  <c r="E164" i="62"/>
  <c r="I164" i="62"/>
  <c r="K164" i="62"/>
  <c r="C165" i="62"/>
  <c r="D165" i="62"/>
  <c r="E165" i="62"/>
  <c r="I165" i="62"/>
  <c r="K165" i="62"/>
  <c r="C166" i="62"/>
  <c r="D166" i="62"/>
  <c r="F166" i="62" s="1"/>
  <c r="H166" i="62" s="1"/>
  <c r="E166" i="62"/>
  <c r="I166" i="62"/>
  <c r="K166" i="62"/>
  <c r="C167" i="62"/>
  <c r="D167" i="62"/>
  <c r="E167" i="62"/>
  <c r="I167" i="62"/>
  <c r="K167" i="62"/>
  <c r="C168" i="62"/>
  <c r="D168" i="62"/>
  <c r="F168" i="62" s="1"/>
  <c r="E168" i="62"/>
  <c r="I168" i="62"/>
  <c r="K168" i="62"/>
  <c r="C169" i="62"/>
  <c r="D169" i="62"/>
  <c r="F169" i="62" s="1"/>
  <c r="E169" i="62"/>
  <c r="I169" i="62"/>
  <c r="K169" i="62"/>
  <c r="C170" i="62"/>
  <c r="D170" i="62"/>
  <c r="E170" i="62"/>
  <c r="I170" i="62"/>
  <c r="K170" i="62"/>
  <c r="C171" i="62"/>
  <c r="D171" i="62"/>
  <c r="E171" i="62"/>
  <c r="I171" i="62"/>
  <c r="K171" i="62"/>
  <c r="C172" i="62"/>
  <c r="D172" i="62"/>
  <c r="E172" i="62"/>
  <c r="I172" i="62"/>
  <c r="K172" i="62"/>
  <c r="C173" i="62"/>
  <c r="D173" i="62"/>
  <c r="F173" i="62" s="1"/>
  <c r="E173" i="62"/>
  <c r="I173" i="62"/>
  <c r="K173" i="62"/>
  <c r="C174" i="62"/>
  <c r="D174" i="62"/>
  <c r="E174" i="62"/>
  <c r="I174" i="62"/>
  <c r="K174" i="62"/>
  <c r="C175" i="62"/>
  <c r="D175" i="62"/>
  <c r="E175" i="62"/>
  <c r="I175" i="62"/>
  <c r="K175" i="62"/>
  <c r="C176" i="62"/>
  <c r="D176" i="62"/>
  <c r="O176" i="62" s="1"/>
  <c r="E176" i="62"/>
  <c r="I176" i="62"/>
  <c r="K176" i="62"/>
  <c r="C177" i="62"/>
  <c r="D177" i="62"/>
  <c r="E177" i="62"/>
  <c r="I177" i="62"/>
  <c r="K177" i="62"/>
  <c r="C178" i="62"/>
  <c r="D178" i="62"/>
  <c r="O178" i="62" s="1"/>
  <c r="E178" i="62"/>
  <c r="I178" i="62"/>
  <c r="K178" i="62"/>
  <c r="C179" i="62"/>
  <c r="D179" i="62"/>
  <c r="O179" i="62" s="1"/>
  <c r="E179" i="62"/>
  <c r="I179" i="62"/>
  <c r="K179" i="62"/>
  <c r="C180" i="62"/>
  <c r="D180" i="62"/>
  <c r="O180" i="62" s="1"/>
  <c r="E180" i="62"/>
  <c r="I180" i="62"/>
  <c r="K180" i="62"/>
  <c r="C181" i="62"/>
  <c r="D181" i="62"/>
  <c r="E181" i="62"/>
  <c r="I181" i="62"/>
  <c r="K181" i="62"/>
  <c r="C182" i="62"/>
  <c r="D182" i="62"/>
  <c r="O182" i="62" s="1"/>
  <c r="E182" i="62"/>
  <c r="I182" i="62"/>
  <c r="K182" i="62"/>
  <c r="C183" i="62"/>
  <c r="D183" i="62"/>
  <c r="O183" i="62" s="1"/>
  <c r="E183" i="62"/>
  <c r="I183" i="62"/>
  <c r="K183" i="62"/>
  <c r="C184" i="62"/>
  <c r="D184" i="62"/>
  <c r="O184" i="62" s="1"/>
  <c r="E184" i="62"/>
  <c r="I184" i="62"/>
  <c r="K184" i="62"/>
  <c r="C185" i="62"/>
  <c r="D185" i="62"/>
  <c r="E185" i="62"/>
  <c r="I185" i="62"/>
  <c r="K185" i="62"/>
  <c r="C186" i="62"/>
  <c r="D186" i="62"/>
  <c r="O186" i="62" s="1"/>
  <c r="E186" i="62"/>
  <c r="I186" i="62"/>
  <c r="K186" i="62"/>
  <c r="C187" i="62"/>
  <c r="D187" i="62"/>
  <c r="O187" i="62" s="1"/>
  <c r="E187" i="62"/>
  <c r="I187" i="62"/>
  <c r="K187" i="62"/>
  <c r="C188" i="62"/>
  <c r="D188" i="62"/>
  <c r="E188" i="62"/>
  <c r="I188" i="62"/>
  <c r="K188" i="62"/>
  <c r="C189" i="62"/>
  <c r="D189" i="62"/>
  <c r="E189" i="62"/>
  <c r="I189" i="62"/>
  <c r="K189" i="62"/>
  <c r="C190" i="62"/>
  <c r="D190" i="62"/>
  <c r="O190" i="62" s="1"/>
  <c r="E190" i="62"/>
  <c r="I190" i="62"/>
  <c r="K190" i="62"/>
  <c r="C191" i="62"/>
  <c r="D191" i="62"/>
  <c r="O191" i="62" s="1"/>
  <c r="E191" i="62"/>
  <c r="I191" i="62"/>
  <c r="K191" i="62"/>
  <c r="C192" i="62"/>
  <c r="D192" i="62"/>
  <c r="O192" i="62" s="1"/>
  <c r="E192" i="62"/>
  <c r="I192" i="62"/>
  <c r="K192" i="62"/>
  <c r="C193" i="62"/>
  <c r="D193" i="62"/>
  <c r="O193" i="62" s="1"/>
  <c r="E193" i="62"/>
  <c r="I193" i="62"/>
  <c r="K193" i="62"/>
  <c r="C194" i="62"/>
  <c r="D194" i="62"/>
  <c r="O194" i="62"/>
  <c r="E194" i="62"/>
  <c r="I194" i="62"/>
  <c r="K194" i="62"/>
  <c r="C195" i="62"/>
  <c r="D195" i="62"/>
  <c r="O195" i="62"/>
  <c r="E195" i="62"/>
  <c r="I195" i="62"/>
  <c r="K195" i="62"/>
  <c r="C196" i="62"/>
  <c r="D196" i="62"/>
  <c r="E196" i="62"/>
  <c r="I196" i="62"/>
  <c r="K196" i="62"/>
  <c r="C197" i="62"/>
  <c r="D197" i="62"/>
  <c r="E197" i="62"/>
  <c r="I197" i="62"/>
  <c r="K197" i="62"/>
  <c r="C198" i="62"/>
  <c r="D198" i="62"/>
  <c r="O198" i="62"/>
  <c r="E198" i="62"/>
  <c r="I198" i="62"/>
  <c r="K198" i="62"/>
  <c r="C199" i="62"/>
  <c r="D199" i="62"/>
  <c r="O199" i="62"/>
  <c r="E199" i="62"/>
  <c r="I199" i="62"/>
  <c r="K199" i="62"/>
  <c r="C200" i="62"/>
  <c r="D200" i="62"/>
  <c r="O200" i="62"/>
  <c r="E200" i="62"/>
  <c r="I200" i="62"/>
  <c r="K200" i="62"/>
  <c r="C201" i="62"/>
  <c r="D201" i="62"/>
  <c r="E201" i="62"/>
  <c r="I201" i="62"/>
  <c r="K201" i="62"/>
  <c r="C202" i="62"/>
  <c r="D202" i="62"/>
  <c r="O202" i="62" s="1"/>
  <c r="E202" i="62"/>
  <c r="I202" i="62"/>
  <c r="K202" i="62"/>
  <c r="C203" i="62"/>
  <c r="D203" i="62"/>
  <c r="O203" i="62" s="1"/>
  <c r="E203" i="62"/>
  <c r="I203" i="62"/>
  <c r="K203" i="62"/>
  <c r="C204" i="62"/>
  <c r="D204" i="62"/>
  <c r="O204" i="62" s="1"/>
  <c r="E204" i="62"/>
  <c r="I204" i="62"/>
  <c r="K204" i="62"/>
  <c r="C205" i="62"/>
  <c r="D205" i="62"/>
  <c r="E205" i="62"/>
  <c r="I205" i="62"/>
  <c r="K205" i="62"/>
  <c r="C206" i="62"/>
  <c r="D206" i="62"/>
  <c r="O206" i="62" s="1"/>
  <c r="E206" i="62"/>
  <c r="I206" i="62"/>
  <c r="K206" i="62"/>
  <c r="C207" i="62"/>
  <c r="D207" i="62"/>
  <c r="O207" i="62" s="1"/>
  <c r="E207" i="62"/>
  <c r="I207" i="62"/>
  <c r="K207" i="62"/>
  <c r="C208" i="62"/>
  <c r="D208" i="62"/>
  <c r="O208" i="62" s="1"/>
  <c r="E208" i="62"/>
  <c r="I208" i="62"/>
  <c r="K208" i="62"/>
  <c r="C209" i="62"/>
  <c r="D209" i="62"/>
  <c r="E209" i="62"/>
  <c r="I209" i="62"/>
  <c r="K209" i="62"/>
  <c r="C210" i="62"/>
  <c r="D210" i="62"/>
  <c r="O210" i="62" s="1"/>
  <c r="E210" i="62"/>
  <c r="I210" i="62"/>
  <c r="K210" i="62"/>
  <c r="C211" i="62"/>
  <c r="D211" i="62"/>
  <c r="O211" i="62" s="1"/>
  <c r="E211" i="62"/>
  <c r="I211" i="62"/>
  <c r="K211" i="62"/>
  <c r="C212" i="62"/>
  <c r="D212" i="62"/>
  <c r="E212" i="62"/>
  <c r="I212" i="62"/>
  <c r="K212" i="62"/>
  <c r="C213" i="62"/>
  <c r="D213" i="62"/>
  <c r="E213" i="62"/>
  <c r="I213" i="62"/>
  <c r="K213" i="62"/>
  <c r="C214" i="62"/>
  <c r="D214" i="62"/>
  <c r="O214" i="62" s="1"/>
  <c r="E214" i="62"/>
  <c r="I214" i="62"/>
  <c r="K214" i="62"/>
  <c r="C215" i="62"/>
  <c r="D215" i="62"/>
  <c r="O215" i="62" s="1"/>
  <c r="E215" i="62"/>
  <c r="I215" i="62"/>
  <c r="K215" i="62"/>
  <c r="C216" i="62"/>
  <c r="D216" i="62"/>
  <c r="O216" i="62" s="1"/>
  <c r="E216" i="62"/>
  <c r="I216" i="62"/>
  <c r="K216" i="62"/>
  <c r="C217" i="62"/>
  <c r="D217" i="62"/>
  <c r="O217" i="62" s="1"/>
  <c r="E217" i="62"/>
  <c r="I217" i="62"/>
  <c r="K217" i="62"/>
  <c r="C218" i="62"/>
  <c r="D218" i="62"/>
  <c r="O218" i="62" s="1"/>
  <c r="E218" i="62"/>
  <c r="I218" i="62"/>
  <c r="K218" i="62"/>
  <c r="C219" i="62"/>
  <c r="D219" i="62"/>
  <c r="O219" i="62" s="1"/>
  <c r="E219" i="62"/>
  <c r="I219" i="62"/>
  <c r="K219" i="62"/>
  <c r="C220" i="62"/>
  <c r="D220" i="62"/>
  <c r="E220" i="62"/>
  <c r="I220" i="62"/>
  <c r="K220" i="62"/>
  <c r="C221" i="62"/>
  <c r="D221" i="62"/>
  <c r="O221" i="62" s="1"/>
  <c r="E221" i="62"/>
  <c r="I221" i="62"/>
  <c r="K221" i="62"/>
  <c r="C222" i="62"/>
  <c r="D222" i="62"/>
  <c r="O222" i="62" s="1"/>
  <c r="E222" i="62"/>
  <c r="I222" i="62"/>
  <c r="K222" i="62"/>
  <c r="C223" i="62"/>
  <c r="D223" i="62"/>
  <c r="O223" i="62" s="1"/>
  <c r="E223" i="62"/>
  <c r="I223" i="62"/>
  <c r="K223" i="62"/>
  <c r="C224" i="62"/>
  <c r="D224" i="62"/>
  <c r="O224" i="62" s="1"/>
  <c r="E224" i="62"/>
  <c r="I224" i="62"/>
  <c r="K224" i="62"/>
  <c r="C225" i="62"/>
  <c r="D225" i="62"/>
  <c r="E225" i="62"/>
  <c r="I225" i="62"/>
  <c r="K225" i="62"/>
  <c r="C226" i="62"/>
  <c r="D226" i="62"/>
  <c r="O226" i="62"/>
  <c r="E226" i="62"/>
  <c r="I226" i="62"/>
  <c r="K226" i="62"/>
  <c r="C227" i="62"/>
  <c r="D227" i="62"/>
  <c r="O227" i="62"/>
  <c r="E227" i="62"/>
  <c r="I227" i="62"/>
  <c r="K227" i="62"/>
  <c r="C228" i="62"/>
  <c r="D228" i="62"/>
  <c r="E228" i="62"/>
  <c r="I228" i="62"/>
  <c r="K228" i="62"/>
  <c r="C229" i="62"/>
  <c r="D229" i="62"/>
  <c r="O229" i="62" s="1"/>
  <c r="E229" i="62"/>
  <c r="I229" i="62"/>
  <c r="K229" i="62"/>
  <c r="C230" i="62"/>
  <c r="D230" i="62"/>
  <c r="O230" i="62"/>
  <c r="E230" i="62"/>
  <c r="I230" i="62"/>
  <c r="K230" i="62"/>
  <c r="C231" i="62"/>
  <c r="D231" i="62"/>
  <c r="O231" i="62"/>
  <c r="E231" i="62"/>
  <c r="I231" i="62"/>
  <c r="K231" i="62"/>
  <c r="C232" i="62"/>
  <c r="D232" i="62"/>
  <c r="O232" i="62"/>
  <c r="E232" i="62"/>
  <c r="I232" i="62"/>
  <c r="K232" i="62"/>
  <c r="C233" i="62"/>
  <c r="D233" i="62"/>
  <c r="E233" i="62"/>
  <c r="I233" i="62"/>
  <c r="K233" i="62"/>
  <c r="C234" i="62"/>
  <c r="D234" i="62"/>
  <c r="O234" i="62" s="1"/>
  <c r="E234" i="62"/>
  <c r="I234" i="62"/>
  <c r="K234" i="62"/>
  <c r="C235" i="62"/>
  <c r="D235" i="62"/>
  <c r="O235" i="62" s="1"/>
  <c r="E235" i="62"/>
  <c r="I235" i="62"/>
  <c r="K235" i="62"/>
  <c r="C236" i="62"/>
  <c r="D236" i="62"/>
  <c r="O236" i="62" s="1"/>
  <c r="E236" i="62"/>
  <c r="I236" i="62"/>
  <c r="K236" i="62"/>
  <c r="C237" i="62"/>
  <c r="D237" i="62"/>
  <c r="E237" i="62"/>
  <c r="I237" i="62"/>
  <c r="K237" i="62"/>
  <c r="C238" i="62"/>
  <c r="D238" i="62"/>
  <c r="O238" i="62" s="1"/>
  <c r="E238" i="62"/>
  <c r="I238" i="62"/>
  <c r="K238" i="62"/>
  <c r="C239" i="62"/>
  <c r="D239" i="62"/>
  <c r="O239" i="62" s="1"/>
  <c r="E239" i="62"/>
  <c r="I239" i="62"/>
  <c r="K239" i="62"/>
  <c r="C240" i="62"/>
  <c r="D240" i="62"/>
  <c r="O240" i="62" s="1"/>
  <c r="E240" i="62"/>
  <c r="I240" i="62"/>
  <c r="K240" i="62"/>
  <c r="C241" i="62"/>
  <c r="D241" i="62"/>
  <c r="E241" i="62"/>
  <c r="I241" i="62"/>
  <c r="K241" i="62"/>
  <c r="C242" i="62"/>
  <c r="D242" i="62"/>
  <c r="O242" i="62" s="1"/>
  <c r="E242" i="62"/>
  <c r="I242" i="62"/>
  <c r="K242" i="62"/>
  <c r="C243" i="62"/>
  <c r="D243" i="62"/>
  <c r="O243" i="62" s="1"/>
  <c r="E243" i="62"/>
  <c r="I243" i="62"/>
  <c r="K243" i="62"/>
  <c r="C244" i="62"/>
  <c r="D244" i="62"/>
  <c r="E244" i="62"/>
  <c r="I244" i="62"/>
  <c r="K244" i="62"/>
  <c r="C245" i="62"/>
  <c r="D245" i="62"/>
  <c r="E245" i="62"/>
  <c r="I245" i="62"/>
  <c r="K245" i="62"/>
  <c r="C246" i="62"/>
  <c r="D246" i="62"/>
  <c r="O246" i="62" s="1"/>
  <c r="E246" i="62"/>
  <c r="I246" i="62"/>
  <c r="K246" i="62"/>
  <c r="C247" i="62"/>
  <c r="D247" i="62"/>
  <c r="O247" i="62" s="1"/>
  <c r="E247" i="62"/>
  <c r="I247" i="62"/>
  <c r="K247" i="62"/>
  <c r="C248" i="62"/>
  <c r="D248" i="62"/>
  <c r="O248" i="62" s="1"/>
  <c r="E248" i="62"/>
  <c r="I248" i="62"/>
  <c r="K248" i="62"/>
  <c r="C249" i="62"/>
  <c r="D249" i="62"/>
  <c r="E249" i="62"/>
  <c r="I249" i="62"/>
  <c r="K249" i="62"/>
  <c r="C250" i="62"/>
  <c r="D250" i="62"/>
  <c r="O250" i="62" s="1"/>
  <c r="E250" i="62"/>
  <c r="I250" i="62"/>
  <c r="K250" i="62"/>
  <c r="C251" i="62"/>
  <c r="D251" i="62"/>
  <c r="O251" i="62" s="1"/>
  <c r="E251" i="62"/>
  <c r="I251" i="62"/>
  <c r="K251" i="62"/>
  <c r="C252" i="62"/>
  <c r="D252" i="62"/>
  <c r="E252" i="62"/>
  <c r="I252" i="62"/>
  <c r="K252" i="62"/>
  <c r="C253" i="62"/>
  <c r="D253" i="62"/>
  <c r="E253" i="62"/>
  <c r="I253" i="62"/>
  <c r="K253" i="62"/>
  <c r="C254" i="62"/>
  <c r="D254" i="62"/>
  <c r="O254" i="62" s="1"/>
  <c r="E254" i="62"/>
  <c r="I254" i="62"/>
  <c r="K254" i="62"/>
  <c r="C255" i="62"/>
  <c r="D255" i="62"/>
  <c r="O255" i="62" s="1"/>
  <c r="E255" i="62"/>
  <c r="I255" i="62"/>
  <c r="K255" i="62"/>
  <c r="C256" i="62"/>
  <c r="D256" i="62"/>
  <c r="O256" i="62" s="1"/>
  <c r="E256" i="62"/>
  <c r="I256" i="62"/>
  <c r="K256" i="62"/>
  <c r="C257" i="62"/>
  <c r="D257" i="62"/>
  <c r="O257" i="62" s="1"/>
  <c r="E257" i="62"/>
  <c r="I257" i="62"/>
  <c r="K257" i="62"/>
  <c r="C258" i="62"/>
  <c r="D258" i="62"/>
  <c r="O258" i="62"/>
  <c r="E258" i="62"/>
  <c r="I258" i="62"/>
  <c r="K258" i="62"/>
  <c r="C259" i="62"/>
  <c r="D259" i="62"/>
  <c r="O259" i="62"/>
  <c r="E259" i="62"/>
  <c r="I259" i="62"/>
  <c r="K259" i="62"/>
  <c r="C260" i="62"/>
  <c r="D260" i="62"/>
  <c r="E260" i="62"/>
  <c r="I260" i="62"/>
  <c r="K260" i="62"/>
  <c r="C261" i="62"/>
  <c r="D261" i="62"/>
  <c r="E261" i="62"/>
  <c r="I261" i="62"/>
  <c r="K261" i="62"/>
  <c r="C262" i="62"/>
  <c r="D262" i="62"/>
  <c r="O262" i="62"/>
  <c r="E262" i="62"/>
  <c r="I262" i="62"/>
  <c r="K262" i="62"/>
  <c r="C263" i="62"/>
  <c r="D263" i="62"/>
  <c r="O263" i="62"/>
  <c r="E263" i="62"/>
  <c r="I263" i="62"/>
  <c r="K263" i="62"/>
  <c r="C264" i="62"/>
  <c r="D264" i="62"/>
  <c r="O264" i="62"/>
  <c r="E264" i="62"/>
  <c r="I264" i="62"/>
  <c r="K264" i="62"/>
  <c r="C265" i="62"/>
  <c r="D265" i="62"/>
  <c r="E265" i="62"/>
  <c r="I265" i="62"/>
  <c r="K265" i="62"/>
  <c r="C266" i="62"/>
  <c r="D266" i="62"/>
  <c r="O266" i="62" s="1"/>
  <c r="E266" i="62"/>
  <c r="I266" i="62"/>
  <c r="K266" i="62"/>
  <c r="C267" i="62"/>
  <c r="D267" i="62"/>
  <c r="O267" i="62" s="1"/>
  <c r="E267" i="62"/>
  <c r="I267" i="62"/>
  <c r="K267" i="62"/>
  <c r="C268" i="62"/>
  <c r="D268" i="62"/>
  <c r="O268" i="62" s="1"/>
  <c r="E268" i="62"/>
  <c r="I268" i="62"/>
  <c r="K268" i="62"/>
  <c r="C269" i="62"/>
  <c r="D269" i="62"/>
  <c r="E269" i="62"/>
  <c r="I269" i="62"/>
  <c r="K269" i="62"/>
  <c r="C270" i="62"/>
  <c r="D270" i="62"/>
  <c r="O270" i="62" s="1"/>
  <c r="E270" i="62"/>
  <c r="I270" i="62"/>
  <c r="K270" i="62"/>
  <c r="C271" i="62"/>
  <c r="D271" i="62"/>
  <c r="O271" i="62" s="1"/>
  <c r="E271" i="62"/>
  <c r="I271" i="62"/>
  <c r="K271" i="62"/>
  <c r="C272" i="62"/>
  <c r="D272" i="62"/>
  <c r="O272" i="62" s="1"/>
  <c r="E272" i="62"/>
  <c r="I272" i="62"/>
  <c r="K272" i="62"/>
  <c r="C273" i="62"/>
  <c r="D273" i="62"/>
  <c r="E273" i="62"/>
  <c r="I273" i="62"/>
  <c r="K273" i="62"/>
  <c r="C274" i="62"/>
  <c r="D274" i="62"/>
  <c r="O274" i="62" s="1"/>
  <c r="E274" i="62"/>
  <c r="I274" i="62"/>
  <c r="K274" i="62"/>
  <c r="C275" i="62"/>
  <c r="D275" i="62"/>
  <c r="O275" i="62" s="1"/>
  <c r="E275" i="62"/>
  <c r="I275" i="62"/>
  <c r="K275" i="62"/>
  <c r="C276" i="62"/>
  <c r="D276" i="62"/>
  <c r="E276" i="62"/>
  <c r="I276" i="62"/>
  <c r="K276" i="62"/>
  <c r="C277" i="62"/>
  <c r="D277" i="62"/>
  <c r="E277" i="62"/>
  <c r="I277" i="62"/>
  <c r="K277" i="62"/>
  <c r="C278" i="62"/>
  <c r="D278" i="62"/>
  <c r="O278" i="62" s="1"/>
  <c r="E278" i="62"/>
  <c r="I278" i="62"/>
  <c r="K278" i="62"/>
  <c r="C279" i="62"/>
  <c r="D279" i="62"/>
  <c r="O279" i="62" s="1"/>
  <c r="E279" i="62"/>
  <c r="I279" i="62"/>
  <c r="K279" i="62"/>
  <c r="C280" i="62"/>
  <c r="D280" i="62"/>
  <c r="O280" i="62" s="1"/>
  <c r="E280" i="62"/>
  <c r="I280" i="62"/>
  <c r="K280" i="62"/>
  <c r="C281" i="62"/>
  <c r="D281" i="62"/>
  <c r="E281" i="62"/>
  <c r="I281" i="62"/>
  <c r="K281" i="62"/>
  <c r="C282" i="62"/>
  <c r="D282" i="62"/>
  <c r="O282" i="62" s="1"/>
  <c r="E282" i="62"/>
  <c r="I282" i="62"/>
  <c r="K282" i="62"/>
  <c r="C283" i="62"/>
  <c r="D283" i="62"/>
  <c r="O283" i="62" s="1"/>
  <c r="E283" i="62"/>
  <c r="I283" i="62"/>
  <c r="K283" i="62"/>
  <c r="C284" i="62"/>
  <c r="D284" i="62"/>
  <c r="E284" i="62"/>
  <c r="I284" i="62"/>
  <c r="K284" i="62"/>
  <c r="C285" i="62"/>
  <c r="D285" i="62"/>
  <c r="E285" i="62"/>
  <c r="I285" i="62"/>
  <c r="K285" i="62"/>
  <c r="C286" i="62"/>
  <c r="D286" i="62"/>
  <c r="O286" i="62" s="1"/>
  <c r="E286" i="62"/>
  <c r="I286" i="62"/>
  <c r="K286" i="62"/>
  <c r="C287" i="62"/>
  <c r="D287" i="62"/>
  <c r="O287" i="62" s="1"/>
  <c r="E287" i="62"/>
  <c r="I287" i="62"/>
  <c r="K287" i="62"/>
  <c r="C288" i="62"/>
  <c r="D288" i="62"/>
  <c r="O288" i="62" s="1"/>
  <c r="E288" i="62"/>
  <c r="I288" i="62"/>
  <c r="K288" i="62"/>
  <c r="C289" i="62"/>
  <c r="D289" i="62"/>
  <c r="O289" i="62" s="1"/>
  <c r="E289" i="62"/>
  <c r="I289" i="62"/>
  <c r="K289" i="62"/>
  <c r="C290" i="62"/>
  <c r="D290" i="62"/>
  <c r="O290" i="62"/>
  <c r="E290" i="62"/>
  <c r="I290" i="62"/>
  <c r="K290" i="62"/>
  <c r="C291" i="62"/>
  <c r="D291" i="62"/>
  <c r="O291" i="62"/>
  <c r="E291" i="62"/>
  <c r="I291" i="62"/>
  <c r="K291" i="62"/>
  <c r="C292" i="62"/>
  <c r="D292" i="62"/>
  <c r="E292" i="62"/>
  <c r="I292" i="62"/>
  <c r="K292" i="62"/>
  <c r="C293" i="62"/>
  <c r="D293" i="62"/>
  <c r="O293" i="62" s="1"/>
  <c r="E293" i="62"/>
  <c r="I293" i="62"/>
  <c r="K293" i="62"/>
  <c r="C294" i="62"/>
  <c r="D294" i="62"/>
  <c r="O294" i="62"/>
  <c r="E294" i="62"/>
  <c r="I294" i="62"/>
  <c r="K294" i="62"/>
  <c r="C295" i="62"/>
  <c r="D295" i="62"/>
  <c r="O295" i="62"/>
  <c r="E295" i="62"/>
  <c r="I295" i="62"/>
  <c r="K295" i="62"/>
  <c r="C296" i="62"/>
  <c r="D296" i="62"/>
  <c r="O296" i="62"/>
  <c r="E296" i="62"/>
  <c r="I296" i="62"/>
  <c r="K296" i="62"/>
  <c r="C297" i="62"/>
  <c r="D297" i="62"/>
  <c r="E297" i="62"/>
  <c r="I297" i="62"/>
  <c r="K297" i="62"/>
  <c r="C298" i="62"/>
  <c r="D298" i="62"/>
  <c r="O298" i="62" s="1"/>
  <c r="E298" i="62"/>
  <c r="I298" i="62"/>
  <c r="K298" i="62"/>
  <c r="C299" i="62"/>
  <c r="D299" i="62"/>
  <c r="O299" i="62" s="1"/>
  <c r="E299" i="62"/>
  <c r="I299" i="62"/>
  <c r="K299" i="62"/>
  <c r="C300" i="62"/>
  <c r="D300" i="62"/>
  <c r="E300" i="62"/>
  <c r="I300" i="62"/>
  <c r="K300" i="62"/>
  <c r="C301" i="62"/>
  <c r="D301" i="62"/>
  <c r="E301" i="62"/>
  <c r="I301" i="62"/>
  <c r="K301" i="62"/>
  <c r="C302" i="62"/>
  <c r="D302" i="62"/>
  <c r="O302" i="62" s="1"/>
  <c r="E302" i="62"/>
  <c r="I302" i="62"/>
  <c r="K302" i="62"/>
  <c r="C303" i="62"/>
  <c r="D303" i="62"/>
  <c r="O303" i="62" s="1"/>
  <c r="E303" i="62"/>
  <c r="I303" i="62"/>
  <c r="K303" i="62"/>
  <c r="C304" i="62"/>
  <c r="D304" i="62"/>
  <c r="O304" i="62" s="1"/>
  <c r="E304" i="62"/>
  <c r="I304" i="62"/>
  <c r="K304" i="62"/>
  <c r="C305" i="62"/>
  <c r="D305" i="62"/>
  <c r="E305" i="62"/>
  <c r="I305" i="62"/>
  <c r="K305" i="62"/>
  <c r="C306" i="62"/>
  <c r="D306" i="62"/>
  <c r="O306" i="62" s="1"/>
  <c r="E306" i="62"/>
  <c r="I306" i="62"/>
  <c r="K306" i="62"/>
  <c r="C307" i="62"/>
  <c r="D307" i="62"/>
  <c r="O307" i="62" s="1"/>
  <c r="E307" i="62"/>
  <c r="I307" i="62"/>
  <c r="K307" i="62"/>
  <c r="C308" i="62"/>
  <c r="D308" i="62"/>
  <c r="O308" i="62" s="1"/>
  <c r="E308" i="62"/>
  <c r="I308" i="62"/>
  <c r="K308" i="62"/>
  <c r="C309" i="62"/>
  <c r="D309" i="62"/>
  <c r="E309" i="62"/>
  <c r="I309" i="62"/>
  <c r="K309" i="62"/>
  <c r="C310" i="62"/>
  <c r="D310" i="62"/>
  <c r="O310" i="62" s="1"/>
  <c r="E310" i="62"/>
  <c r="I310" i="62"/>
  <c r="K310" i="62"/>
  <c r="C311" i="62"/>
  <c r="D311" i="62"/>
  <c r="O311" i="62" s="1"/>
  <c r="E311" i="62"/>
  <c r="I311" i="62"/>
  <c r="K311" i="62"/>
  <c r="C312" i="62"/>
  <c r="D312" i="62"/>
  <c r="O312" i="62" s="1"/>
  <c r="E312" i="62"/>
  <c r="I312" i="62"/>
  <c r="K312" i="62"/>
  <c r="C313" i="62"/>
  <c r="D313" i="62"/>
  <c r="E313" i="62"/>
  <c r="I313" i="62"/>
  <c r="K313" i="62"/>
  <c r="C314" i="62"/>
  <c r="D314" i="62"/>
  <c r="O314" i="62" s="1"/>
  <c r="E314" i="62"/>
  <c r="I314" i="62"/>
  <c r="K314" i="62"/>
  <c r="C315" i="62"/>
  <c r="D315" i="62"/>
  <c r="O315" i="62" s="1"/>
  <c r="E315" i="62"/>
  <c r="I315" i="62"/>
  <c r="K315" i="62"/>
  <c r="C316" i="62"/>
  <c r="D316" i="62"/>
  <c r="E316" i="62"/>
  <c r="I316" i="62"/>
  <c r="K316" i="62"/>
  <c r="C317" i="62"/>
  <c r="D317" i="62"/>
  <c r="E317" i="62"/>
  <c r="I317" i="62"/>
  <c r="K317" i="62"/>
  <c r="C318" i="62"/>
  <c r="D318" i="62"/>
  <c r="O318" i="62" s="1"/>
  <c r="E318" i="62"/>
  <c r="I318" i="62"/>
  <c r="K318" i="62"/>
  <c r="C319" i="62"/>
  <c r="D319" i="62"/>
  <c r="O319" i="62" s="1"/>
  <c r="E319" i="62"/>
  <c r="I319" i="62"/>
  <c r="K319" i="62"/>
  <c r="C320" i="62"/>
  <c r="D320" i="62"/>
  <c r="O320" i="62" s="1"/>
  <c r="E320" i="62"/>
  <c r="I320" i="62"/>
  <c r="K320" i="62"/>
  <c r="C321" i="62"/>
  <c r="D321" i="62"/>
  <c r="O321" i="62" s="1"/>
  <c r="E321" i="62"/>
  <c r="I321" i="62"/>
  <c r="K321" i="62"/>
  <c r="C322" i="62"/>
  <c r="D322" i="62"/>
  <c r="O322" i="62"/>
  <c r="E322" i="62"/>
  <c r="I322" i="62"/>
  <c r="K322" i="62"/>
  <c r="C323" i="62"/>
  <c r="D323" i="62"/>
  <c r="O323" i="62"/>
  <c r="E323" i="62"/>
  <c r="I323" i="62"/>
  <c r="K323" i="62"/>
  <c r="C324" i="62"/>
  <c r="D324" i="62"/>
  <c r="E324" i="62"/>
  <c r="I324" i="62"/>
  <c r="K324" i="62"/>
  <c r="C325" i="62"/>
  <c r="D325" i="62"/>
  <c r="E325" i="62"/>
  <c r="I325" i="62"/>
  <c r="K325" i="62"/>
  <c r="C326" i="62"/>
  <c r="D326" i="62"/>
  <c r="O326" i="62"/>
  <c r="E326" i="62"/>
  <c r="I326" i="62"/>
  <c r="K326" i="62"/>
  <c r="C327" i="62"/>
  <c r="D327" i="62"/>
  <c r="O327" i="62"/>
  <c r="E327" i="62"/>
  <c r="I327" i="62"/>
  <c r="K327" i="62"/>
  <c r="C328" i="62"/>
  <c r="D328" i="62"/>
  <c r="O328" i="62"/>
  <c r="E328" i="62"/>
  <c r="I328" i="62"/>
  <c r="K328" i="62"/>
  <c r="C329" i="62"/>
  <c r="D329" i="62"/>
  <c r="E329" i="62"/>
  <c r="I329" i="62"/>
  <c r="K329" i="62"/>
  <c r="C330" i="62"/>
  <c r="D330" i="62"/>
  <c r="O330" i="62" s="1"/>
  <c r="E330" i="62"/>
  <c r="I330" i="62"/>
  <c r="K330" i="62"/>
  <c r="C331" i="62"/>
  <c r="D331" i="62"/>
  <c r="O331" i="62" s="1"/>
  <c r="E331" i="62"/>
  <c r="I331" i="62"/>
  <c r="K331" i="62"/>
  <c r="C332" i="62"/>
  <c r="D332" i="62"/>
  <c r="O332" i="62" s="1"/>
  <c r="E332" i="62"/>
  <c r="I332" i="62"/>
  <c r="K332" i="62"/>
  <c r="C333" i="62"/>
  <c r="D333" i="62"/>
  <c r="E333" i="62"/>
  <c r="I333" i="62"/>
  <c r="K333" i="62"/>
  <c r="C334" i="62"/>
  <c r="D334" i="62"/>
  <c r="O334" i="62" s="1"/>
  <c r="E334" i="62"/>
  <c r="I334" i="62"/>
  <c r="K334" i="62"/>
  <c r="C335" i="62"/>
  <c r="D335" i="62"/>
  <c r="O335" i="62" s="1"/>
  <c r="E335" i="62"/>
  <c r="I335" i="62"/>
  <c r="K335" i="62"/>
  <c r="C336" i="62"/>
  <c r="D336" i="62"/>
  <c r="O336" i="62" s="1"/>
  <c r="E336" i="62"/>
  <c r="I336" i="62"/>
  <c r="K336" i="62"/>
  <c r="C337" i="62"/>
  <c r="D337" i="62"/>
  <c r="E337" i="62"/>
  <c r="I337" i="62"/>
  <c r="K337" i="62"/>
  <c r="C338" i="62"/>
  <c r="D338" i="62"/>
  <c r="O338" i="62" s="1"/>
  <c r="E338" i="62"/>
  <c r="I338" i="62"/>
  <c r="K338" i="62"/>
  <c r="C339" i="62"/>
  <c r="D339" i="62"/>
  <c r="O339" i="62" s="1"/>
  <c r="E339" i="62"/>
  <c r="I339" i="62"/>
  <c r="K339" i="62"/>
  <c r="C340" i="62"/>
  <c r="D340" i="62"/>
  <c r="E340" i="62"/>
  <c r="I340" i="62"/>
  <c r="K340" i="62"/>
  <c r="C341" i="62"/>
  <c r="D341" i="62"/>
  <c r="E341" i="62"/>
  <c r="I341" i="62"/>
  <c r="K341" i="62"/>
  <c r="C342" i="62"/>
  <c r="D342" i="62"/>
  <c r="O342" i="62" s="1"/>
  <c r="E342" i="62"/>
  <c r="I342" i="62"/>
  <c r="K342" i="62"/>
  <c r="C343" i="62"/>
  <c r="D343" i="62"/>
  <c r="O343" i="62" s="1"/>
  <c r="E343" i="62"/>
  <c r="I343" i="62"/>
  <c r="K343" i="62"/>
  <c r="C344" i="62"/>
  <c r="D344" i="62"/>
  <c r="O344" i="62" s="1"/>
  <c r="E344" i="62"/>
  <c r="I344" i="62"/>
  <c r="K344" i="62"/>
  <c r="C345" i="62"/>
  <c r="D345" i="62"/>
  <c r="O345" i="62" s="1"/>
  <c r="E345" i="62"/>
  <c r="I345" i="62"/>
  <c r="K345" i="62"/>
  <c r="C346" i="62"/>
  <c r="D346" i="62"/>
  <c r="O346" i="62" s="1"/>
  <c r="E346" i="62"/>
  <c r="I346" i="62"/>
  <c r="K346" i="62"/>
  <c r="C347" i="62"/>
  <c r="D347" i="62"/>
  <c r="O347" i="62" s="1"/>
  <c r="E347" i="62"/>
  <c r="I347" i="62"/>
  <c r="K347" i="62"/>
  <c r="C348" i="62"/>
  <c r="D348" i="62"/>
  <c r="E348" i="62"/>
  <c r="I348" i="62"/>
  <c r="K348" i="62"/>
  <c r="C349" i="62"/>
  <c r="D349" i="62"/>
  <c r="O349" i="62" s="1"/>
  <c r="E349" i="62"/>
  <c r="I349" i="62"/>
  <c r="K349" i="62"/>
  <c r="C350" i="62"/>
  <c r="D350" i="62"/>
  <c r="O350" i="62" s="1"/>
  <c r="E350" i="62"/>
  <c r="I350" i="62"/>
  <c r="K350" i="62"/>
  <c r="C351" i="62"/>
  <c r="D351" i="62"/>
  <c r="O351" i="62" s="1"/>
  <c r="E351" i="62"/>
  <c r="I351" i="62"/>
  <c r="K351" i="62"/>
  <c r="C352" i="62"/>
  <c r="D352" i="62"/>
  <c r="O352" i="62" s="1"/>
  <c r="E352" i="62"/>
  <c r="I352" i="62"/>
  <c r="K352" i="62"/>
  <c r="C353" i="62"/>
  <c r="D353" i="62"/>
  <c r="E353" i="62"/>
  <c r="I353" i="62"/>
  <c r="K353" i="62"/>
  <c r="C354" i="62"/>
  <c r="D354" i="62"/>
  <c r="O354" i="62"/>
  <c r="E354" i="62"/>
  <c r="I354" i="62"/>
  <c r="K354" i="62"/>
  <c r="C355" i="62"/>
  <c r="D355" i="62"/>
  <c r="O355" i="62"/>
  <c r="E355" i="62"/>
  <c r="I355" i="62"/>
  <c r="K355" i="62"/>
  <c r="C356" i="62"/>
  <c r="D356" i="62"/>
  <c r="E356" i="62"/>
  <c r="I356" i="62"/>
  <c r="K356" i="62"/>
  <c r="C357" i="62"/>
  <c r="D357" i="62"/>
  <c r="O357" i="62" s="1"/>
  <c r="E357" i="62"/>
  <c r="I357" i="62"/>
  <c r="K357" i="62"/>
  <c r="C358" i="62"/>
  <c r="D358" i="62"/>
  <c r="O358" i="62"/>
  <c r="E358" i="62"/>
  <c r="I358" i="62"/>
  <c r="K358" i="62"/>
  <c r="C359" i="62"/>
  <c r="D359" i="62"/>
  <c r="O359" i="62"/>
  <c r="E359" i="62"/>
  <c r="I359" i="62"/>
  <c r="K359" i="62"/>
  <c r="C360" i="62"/>
  <c r="D360" i="62"/>
  <c r="O360" i="62"/>
  <c r="E360" i="62"/>
  <c r="I360" i="62"/>
  <c r="K360" i="62"/>
  <c r="C361" i="62"/>
  <c r="D361" i="62"/>
  <c r="E361" i="62"/>
  <c r="I361" i="62"/>
  <c r="K361" i="62"/>
  <c r="C362" i="62"/>
  <c r="D362" i="62"/>
  <c r="O362" i="62" s="1"/>
  <c r="E362" i="62"/>
  <c r="I362" i="62"/>
  <c r="K362" i="62"/>
  <c r="C363" i="62"/>
  <c r="D363" i="62"/>
  <c r="O363" i="62" s="1"/>
  <c r="E363" i="62"/>
  <c r="I363" i="62"/>
  <c r="K363" i="62"/>
  <c r="C364" i="62"/>
  <c r="D364" i="62"/>
  <c r="O364" i="62" s="1"/>
  <c r="E364" i="62"/>
  <c r="I364" i="62"/>
  <c r="K364" i="62"/>
  <c r="C365" i="62"/>
  <c r="D365" i="62"/>
  <c r="E365" i="62"/>
  <c r="I365" i="62"/>
  <c r="K365" i="62"/>
  <c r="C366" i="62"/>
  <c r="D366" i="62"/>
  <c r="O366" i="62" s="1"/>
  <c r="E366" i="62"/>
  <c r="I366" i="62"/>
  <c r="K366" i="62"/>
  <c r="C367" i="62"/>
  <c r="D367" i="62"/>
  <c r="O367" i="62" s="1"/>
  <c r="E367" i="62"/>
  <c r="I367" i="62"/>
  <c r="K367" i="62"/>
  <c r="C368" i="62"/>
  <c r="D368" i="62"/>
  <c r="O368" i="62" s="1"/>
  <c r="E368" i="62"/>
  <c r="I368" i="62"/>
  <c r="K368" i="62"/>
  <c r="C369" i="62"/>
  <c r="D369" i="62"/>
  <c r="E369" i="62"/>
  <c r="I369" i="62"/>
  <c r="K369" i="62"/>
  <c r="C370" i="62"/>
  <c r="D370" i="62"/>
  <c r="O370" i="62" s="1"/>
  <c r="E370" i="62"/>
  <c r="I370" i="62"/>
  <c r="K370" i="62"/>
  <c r="C371" i="62"/>
  <c r="D371" i="62"/>
  <c r="O371" i="62" s="1"/>
  <c r="E371" i="62"/>
  <c r="I371" i="62"/>
  <c r="K371" i="62"/>
  <c r="C372" i="62"/>
  <c r="D372" i="62"/>
  <c r="E372" i="62"/>
  <c r="I372" i="62"/>
  <c r="K372" i="62"/>
  <c r="C373" i="62"/>
  <c r="D373" i="62"/>
  <c r="E373" i="62"/>
  <c r="I373" i="62"/>
  <c r="K373" i="62"/>
  <c r="C374" i="62"/>
  <c r="D374" i="62"/>
  <c r="O374" i="62" s="1"/>
  <c r="E374" i="62"/>
  <c r="I374" i="62"/>
  <c r="K374" i="62"/>
  <c r="C375" i="62"/>
  <c r="D375" i="62"/>
  <c r="O375" i="62" s="1"/>
  <c r="E375" i="62"/>
  <c r="I375" i="62"/>
  <c r="K375" i="62"/>
  <c r="C376" i="62"/>
  <c r="D376" i="62"/>
  <c r="O376" i="62" s="1"/>
  <c r="E376" i="62"/>
  <c r="I376" i="62"/>
  <c r="K376" i="62"/>
  <c r="C377" i="62"/>
  <c r="D377" i="62"/>
  <c r="E377" i="62"/>
  <c r="I377" i="62"/>
  <c r="K377" i="62"/>
  <c r="C378" i="62"/>
  <c r="D378" i="62"/>
  <c r="O378" i="62" s="1"/>
  <c r="E378" i="62"/>
  <c r="I378" i="62"/>
  <c r="K378" i="62"/>
  <c r="C379" i="62"/>
  <c r="D379" i="62"/>
  <c r="O379" i="62" s="1"/>
  <c r="E379" i="62"/>
  <c r="I379" i="62"/>
  <c r="K379" i="62"/>
  <c r="C380" i="62"/>
  <c r="D380" i="62"/>
  <c r="E380" i="62"/>
  <c r="I380" i="62"/>
  <c r="K380" i="62"/>
  <c r="C381" i="62"/>
  <c r="D381" i="62"/>
  <c r="E381" i="62"/>
  <c r="I381" i="62"/>
  <c r="K381" i="62"/>
  <c r="C382" i="62"/>
  <c r="D382" i="62"/>
  <c r="O382" i="62" s="1"/>
  <c r="E382" i="62"/>
  <c r="I382" i="62"/>
  <c r="K382" i="62"/>
  <c r="C383" i="62"/>
  <c r="D383" i="62"/>
  <c r="O383" i="62" s="1"/>
  <c r="E383" i="62"/>
  <c r="I383" i="62"/>
  <c r="K383" i="62"/>
  <c r="C384" i="62"/>
  <c r="D384" i="62"/>
  <c r="O384" i="62" s="1"/>
  <c r="E384" i="62"/>
  <c r="I384" i="62"/>
  <c r="K384" i="62"/>
  <c r="C385" i="62"/>
  <c r="D385" i="62"/>
  <c r="O385" i="62" s="1"/>
  <c r="E385" i="62"/>
  <c r="I385" i="62"/>
  <c r="K385" i="62"/>
  <c r="C386" i="62"/>
  <c r="D386" i="62"/>
  <c r="O386" i="62"/>
  <c r="E386" i="62"/>
  <c r="I386" i="62"/>
  <c r="K386" i="62"/>
  <c r="C387" i="62"/>
  <c r="D387" i="62"/>
  <c r="O387" i="62"/>
  <c r="E387" i="62"/>
  <c r="I387" i="62"/>
  <c r="K387" i="62"/>
  <c r="C388" i="62"/>
  <c r="D388" i="62"/>
  <c r="E388" i="62"/>
  <c r="I388" i="62"/>
  <c r="K388" i="62"/>
  <c r="C389" i="62"/>
  <c r="D389" i="62"/>
  <c r="E389" i="62"/>
  <c r="I389" i="62"/>
  <c r="K389" i="62"/>
  <c r="C390" i="62"/>
  <c r="D390" i="62"/>
  <c r="O390" i="62"/>
  <c r="E390" i="62"/>
  <c r="I390" i="62"/>
  <c r="K390" i="62"/>
  <c r="C391" i="62"/>
  <c r="D391" i="62"/>
  <c r="O391" i="62"/>
  <c r="E391" i="62"/>
  <c r="I391" i="62"/>
  <c r="K391" i="62"/>
  <c r="C392" i="62"/>
  <c r="D392" i="62"/>
  <c r="O392" i="62"/>
  <c r="E392" i="62"/>
  <c r="I392" i="62"/>
  <c r="K392" i="62"/>
  <c r="C393" i="62"/>
  <c r="D393" i="62"/>
  <c r="E393" i="62"/>
  <c r="I393" i="62"/>
  <c r="K393" i="62"/>
  <c r="C394" i="62"/>
  <c r="D394" i="62"/>
  <c r="O394" i="62" s="1"/>
  <c r="E394" i="62"/>
  <c r="I394" i="62"/>
  <c r="K394" i="62"/>
  <c r="C395" i="62"/>
  <c r="D395" i="62"/>
  <c r="O395" i="62" s="1"/>
  <c r="E395" i="62"/>
  <c r="I395" i="62"/>
  <c r="K395" i="62"/>
  <c r="C396" i="62"/>
  <c r="D396" i="62"/>
  <c r="O396" i="62" s="1"/>
  <c r="E396" i="62"/>
  <c r="I396" i="62"/>
  <c r="K396" i="62"/>
  <c r="C397" i="62"/>
  <c r="D397" i="62"/>
  <c r="E397" i="62"/>
  <c r="I397" i="62"/>
  <c r="K397" i="62"/>
  <c r="C398" i="62"/>
  <c r="D398" i="62"/>
  <c r="O398" i="62" s="1"/>
  <c r="E398" i="62"/>
  <c r="I398" i="62"/>
  <c r="K398" i="62"/>
  <c r="C399" i="62"/>
  <c r="D399" i="62"/>
  <c r="O399" i="62" s="1"/>
  <c r="E399" i="62"/>
  <c r="I399" i="62"/>
  <c r="K399" i="62"/>
  <c r="C400" i="62"/>
  <c r="D400" i="62"/>
  <c r="O400" i="62" s="1"/>
  <c r="E400" i="62"/>
  <c r="I400" i="62"/>
  <c r="K400" i="62"/>
  <c r="C401" i="62"/>
  <c r="D401" i="62"/>
  <c r="E401" i="62"/>
  <c r="I401" i="62"/>
  <c r="K401" i="62"/>
  <c r="C402" i="62"/>
  <c r="D402" i="62"/>
  <c r="O402" i="62" s="1"/>
  <c r="E402" i="62"/>
  <c r="I402" i="62"/>
  <c r="K402" i="62"/>
  <c r="C403" i="62"/>
  <c r="D403" i="62"/>
  <c r="O403" i="62" s="1"/>
  <c r="E403" i="62"/>
  <c r="I403" i="62"/>
  <c r="K403" i="62"/>
  <c r="C404" i="62"/>
  <c r="D404" i="62"/>
  <c r="E404" i="62"/>
  <c r="I404" i="62"/>
  <c r="K404" i="62"/>
  <c r="C405" i="62"/>
  <c r="D405" i="62"/>
  <c r="E405" i="62"/>
  <c r="I405" i="62"/>
  <c r="K405" i="62"/>
  <c r="C406" i="62"/>
  <c r="D406" i="62"/>
  <c r="O406" i="62" s="1"/>
  <c r="E406" i="62"/>
  <c r="I406" i="62"/>
  <c r="K406" i="62"/>
  <c r="C407" i="62"/>
  <c r="D407" i="62"/>
  <c r="O407" i="62" s="1"/>
  <c r="E407" i="62"/>
  <c r="I407" i="62"/>
  <c r="K407" i="62"/>
  <c r="C408" i="62"/>
  <c r="D408" i="62"/>
  <c r="O408" i="62" s="1"/>
  <c r="E408" i="62"/>
  <c r="I408" i="62"/>
  <c r="K408" i="62"/>
  <c r="C409" i="62"/>
  <c r="D409" i="62"/>
  <c r="E409" i="62"/>
  <c r="I409" i="62"/>
  <c r="K409" i="62"/>
  <c r="C410" i="62"/>
  <c r="D410" i="62"/>
  <c r="O410" i="62" s="1"/>
  <c r="E410" i="62"/>
  <c r="I410" i="62"/>
  <c r="K410" i="62"/>
  <c r="C411" i="62"/>
  <c r="D411" i="62"/>
  <c r="O411" i="62" s="1"/>
  <c r="E411" i="62"/>
  <c r="I411" i="62"/>
  <c r="K411" i="62"/>
  <c r="C412" i="62"/>
  <c r="D412" i="62"/>
  <c r="E412" i="62"/>
  <c r="I412" i="62"/>
  <c r="K412" i="62"/>
  <c r="C413" i="62"/>
  <c r="D413" i="62"/>
  <c r="E413" i="62"/>
  <c r="I413" i="62"/>
  <c r="K413" i="62"/>
  <c r="C414" i="62"/>
  <c r="D414" i="62"/>
  <c r="O414" i="62" s="1"/>
  <c r="E414" i="62"/>
  <c r="I414" i="62"/>
  <c r="K414" i="62"/>
  <c r="C415" i="62"/>
  <c r="D415" i="62"/>
  <c r="O415" i="62" s="1"/>
  <c r="E415" i="62"/>
  <c r="I415" i="62"/>
  <c r="K415" i="62"/>
  <c r="C416" i="62"/>
  <c r="D416" i="62"/>
  <c r="O416" i="62" s="1"/>
  <c r="E416" i="62"/>
  <c r="I416" i="62"/>
  <c r="K416" i="62"/>
  <c r="C417" i="62"/>
  <c r="D417" i="62"/>
  <c r="O417" i="62" s="1"/>
  <c r="E417" i="62"/>
  <c r="I417" i="62"/>
  <c r="K417" i="62"/>
  <c r="C418" i="62"/>
  <c r="D418" i="62"/>
  <c r="O418" i="62"/>
  <c r="E418" i="62"/>
  <c r="I418" i="62"/>
  <c r="K418" i="62"/>
  <c r="C419" i="62"/>
  <c r="D419" i="62"/>
  <c r="O419" i="62"/>
  <c r="E419" i="62"/>
  <c r="I419" i="62"/>
  <c r="K419" i="62"/>
  <c r="C420" i="62"/>
  <c r="D420" i="62"/>
  <c r="E420" i="62"/>
  <c r="I420" i="62"/>
  <c r="K420" i="62"/>
  <c r="C421" i="62"/>
  <c r="D421" i="62"/>
  <c r="O421" i="62" s="1"/>
  <c r="E421" i="62"/>
  <c r="I421" i="62"/>
  <c r="K421" i="62"/>
  <c r="C422" i="62"/>
  <c r="D422" i="62"/>
  <c r="O422" i="62"/>
  <c r="E422" i="62"/>
  <c r="I422" i="62"/>
  <c r="K422" i="62"/>
  <c r="C423" i="62"/>
  <c r="D423" i="62"/>
  <c r="O423" i="62"/>
  <c r="E423" i="62"/>
  <c r="I423" i="62"/>
  <c r="K423" i="62"/>
  <c r="C424" i="62"/>
  <c r="D424" i="62"/>
  <c r="O424" i="62"/>
  <c r="E424" i="62"/>
  <c r="I424" i="62"/>
  <c r="K424" i="62"/>
  <c r="C425" i="62"/>
  <c r="D425" i="62"/>
  <c r="E425" i="62"/>
  <c r="I425" i="62"/>
  <c r="K425" i="62"/>
  <c r="C426" i="62"/>
  <c r="D426" i="62"/>
  <c r="O426" i="62" s="1"/>
  <c r="E426" i="62"/>
  <c r="I426" i="62"/>
  <c r="K426" i="62"/>
  <c r="C427" i="62"/>
  <c r="D427" i="62"/>
  <c r="O427" i="62" s="1"/>
  <c r="E427" i="62"/>
  <c r="I427" i="62"/>
  <c r="K427" i="62"/>
  <c r="C428" i="62"/>
  <c r="D428" i="62"/>
  <c r="E428" i="62"/>
  <c r="I428" i="62"/>
  <c r="K428" i="62"/>
  <c r="C429" i="62"/>
  <c r="D429" i="62"/>
  <c r="E429" i="62"/>
  <c r="I429" i="62"/>
  <c r="K429" i="62"/>
  <c r="C430" i="62"/>
  <c r="D430" i="62"/>
  <c r="O430" i="62" s="1"/>
  <c r="E430" i="62"/>
  <c r="I430" i="62"/>
  <c r="K430" i="62"/>
  <c r="C431" i="62"/>
  <c r="D431" i="62"/>
  <c r="O431" i="62" s="1"/>
  <c r="E431" i="62"/>
  <c r="I431" i="62"/>
  <c r="K431" i="62"/>
  <c r="C432" i="62"/>
  <c r="D432" i="62"/>
  <c r="O432" i="62" s="1"/>
  <c r="E432" i="62"/>
  <c r="I432" i="62"/>
  <c r="K432" i="62"/>
  <c r="C433" i="62"/>
  <c r="D433" i="62"/>
  <c r="E433" i="62"/>
  <c r="I433" i="62"/>
  <c r="K433" i="62"/>
  <c r="C434" i="62"/>
  <c r="D434" i="62"/>
  <c r="O434" i="62" s="1"/>
  <c r="E434" i="62"/>
  <c r="I434" i="62"/>
  <c r="K434" i="62"/>
  <c r="C435" i="62"/>
  <c r="D435" i="62"/>
  <c r="O435" i="62" s="1"/>
  <c r="E435" i="62"/>
  <c r="I435" i="62"/>
  <c r="K435" i="62"/>
  <c r="C436" i="62"/>
  <c r="D436" i="62"/>
  <c r="O436" i="62" s="1"/>
  <c r="E436" i="62"/>
  <c r="I436" i="62"/>
  <c r="K436" i="62"/>
  <c r="C437" i="62"/>
  <c r="D437" i="62"/>
  <c r="E437" i="62"/>
  <c r="I437" i="62"/>
  <c r="K437" i="62"/>
  <c r="C438" i="62"/>
  <c r="D438" i="62"/>
  <c r="O438" i="62" s="1"/>
  <c r="E438" i="62"/>
  <c r="I438" i="62"/>
  <c r="K438" i="62"/>
  <c r="C439" i="62"/>
  <c r="D439" i="62"/>
  <c r="O439" i="62" s="1"/>
  <c r="E439" i="62"/>
  <c r="I439" i="62"/>
  <c r="K439" i="62"/>
  <c r="C440" i="62"/>
  <c r="D440" i="62"/>
  <c r="O440" i="62" s="1"/>
  <c r="E440" i="62"/>
  <c r="I440" i="62"/>
  <c r="K440" i="62"/>
  <c r="C441" i="62"/>
  <c r="D441" i="62"/>
  <c r="E441" i="62"/>
  <c r="I441" i="62"/>
  <c r="K441" i="62"/>
  <c r="C442" i="62"/>
  <c r="D442" i="62"/>
  <c r="O442" i="62" s="1"/>
  <c r="E442" i="62"/>
  <c r="I442" i="62"/>
  <c r="K442" i="62"/>
  <c r="C443" i="62"/>
  <c r="D443" i="62"/>
  <c r="O443" i="62" s="1"/>
  <c r="E443" i="62"/>
  <c r="I443" i="62"/>
  <c r="K443" i="62"/>
  <c r="C444" i="62"/>
  <c r="D444" i="62"/>
  <c r="E444" i="62"/>
  <c r="I444" i="62"/>
  <c r="K444" i="62"/>
  <c r="C445" i="62"/>
  <c r="D445" i="62"/>
  <c r="E445" i="62"/>
  <c r="I445" i="62"/>
  <c r="K445" i="62"/>
  <c r="C446" i="62"/>
  <c r="D446" i="62"/>
  <c r="O446" i="62" s="1"/>
  <c r="E446" i="62"/>
  <c r="I446" i="62"/>
  <c r="K446" i="62"/>
  <c r="C447" i="62"/>
  <c r="D447" i="62"/>
  <c r="O447" i="62" s="1"/>
  <c r="E447" i="62"/>
  <c r="I447" i="62"/>
  <c r="K447" i="62"/>
  <c r="C448" i="62"/>
  <c r="D448" i="62"/>
  <c r="O448" i="62" s="1"/>
  <c r="E448" i="62"/>
  <c r="I448" i="62"/>
  <c r="K448" i="62"/>
  <c r="C449" i="62"/>
  <c r="D449" i="62"/>
  <c r="O449" i="62" s="1"/>
  <c r="E449" i="62"/>
  <c r="I449" i="62"/>
  <c r="K449" i="62"/>
  <c r="C450" i="62"/>
  <c r="D450" i="62"/>
  <c r="O450" i="62"/>
  <c r="E450" i="62"/>
  <c r="I450" i="62"/>
  <c r="K450" i="62"/>
  <c r="C451" i="62"/>
  <c r="D451" i="62"/>
  <c r="O451" i="62"/>
  <c r="E451" i="62"/>
  <c r="I451" i="62"/>
  <c r="K451" i="62"/>
  <c r="C452" i="62"/>
  <c r="D452" i="62"/>
  <c r="E452" i="62"/>
  <c r="I452" i="62"/>
  <c r="K452" i="62"/>
  <c r="C453" i="62"/>
  <c r="D453" i="62"/>
  <c r="E453" i="62"/>
  <c r="I453" i="62"/>
  <c r="K453" i="62"/>
  <c r="C454" i="62"/>
  <c r="D454" i="62"/>
  <c r="O454" i="62"/>
  <c r="E454" i="62"/>
  <c r="I454" i="62"/>
  <c r="K454" i="62"/>
  <c r="C455" i="62"/>
  <c r="D455" i="62"/>
  <c r="O455" i="62"/>
  <c r="E455" i="62"/>
  <c r="I455" i="62"/>
  <c r="K455" i="62"/>
  <c r="C456" i="62"/>
  <c r="D456" i="62"/>
  <c r="O456" i="62"/>
  <c r="E456" i="62"/>
  <c r="I456" i="62"/>
  <c r="K456" i="62"/>
  <c r="C457" i="62"/>
  <c r="D457" i="62"/>
  <c r="E457" i="62"/>
  <c r="I457" i="62"/>
  <c r="K457" i="62"/>
  <c r="C458" i="62"/>
  <c r="D458" i="62"/>
  <c r="O458" i="62" s="1"/>
  <c r="E458" i="62"/>
  <c r="I458" i="62"/>
  <c r="K458" i="62"/>
  <c r="C459" i="62"/>
  <c r="D459" i="62"/>
  <c r="O459" i="62" s="1"/>
  <c r="E459" i="62"/>
  <c r="I459" i="62"/>
  <c r="K459" i="62"/>
  <c r="C460" i="62"/>
  <c r="D460" i="62"/>
  <c r="O460" i="62" s="1"/>
  <c r="E460" i="62"/>
  <c r="I460" i="62"/>
  <c r="K460" i="62"/>
  <c r="C461" i="62"/>
  <c r="D461" i="62"/>
  <c r="E461" i="62"/>
  <c r="I461" i="62"/>
  <c r="K461" i="62"/>
  <c r="C462" i="62"/>
  <c r="D462" i="62"/>
  <c r="O462" i="62" s="1"/>
  <c r="E462" i="62"/>
  <c r="I462" i="62"/>
  <c r="K462" i="62"/>
  <c r="C463" i="62"/>
  <c r="D463" i="62"/>
  <c r="O463" i="62" s="1"/>
  <c r="E463" i="62"/>
  <c r="I463" i="62"/>
  <c r="K463" i="62"/>
  <c r="C464" i="62"/>
  <c r="D464" i="62"/>
  <c r="O464" i="62" s="1"/>
  <c r="E464" i="62"/>
  <c r="I464" i="62"/>
  <c r="K464" i="62"/>
  <c r="C465" i="62"/>
  <c r="D465" i="62"/>
  <c r="E465" i="62"/>
  <c r="I465" i="62"/>
  <c r="K465" i="62"/>
  <c r="C466" i="62"/>
  <c r="D466" i="62"/>
  <c r="O466" i="62" s="1"/>
  <c r="E466" i="62"/>
  <c r="I466" i="62"/>
  <c r="K466" i="62"/>
  <c r="C467" i="62"/>
  <c r="D467" i="62"/>
  <c r="O467" i="62" s="1"/>
  <c r="E467" i="62"/>
  <c r="I467" i="62"/>
  <c r="K467" i="62"/>
  <c r="C468" i="62"/>
  <c r="D468" i="62"/>
  <c r="E468" i="62"/>
  <c r="I468" i="62"/>
  <c r="K468" i="62"/>
  <c r="C469" i="62"/>
  <c r="D469" i="62"/>
  <c r="E469" i="62"/>
  <c r="I469" i="62"/>
  <c r="K469" i="62"/>
  <c r="C470" i="62"/>
  <c r="D470" i="62"/>
  <c r="O470" i="62" s="1"/>
  <c r="E470" i="62"/>
  <c r="I470" i="62"/>
  <c r="K470" i="62"/>
  <c r="C471" i="62"/>
  <c r="D471" i="62"/>
  <c r="O471" i="62" s="1"/>
  <c r="E471" i="62"/>
  <c r="I471" i="62"/>
  <c r="K471" i="62"/>
  <c r="C472" i="62"/>
  <c r="D472" i="62"/>
  <c r="O472" i="62" s="1"/>
  <c r="E472" i="62"/>
  <c r="I472" i="62"/>
  <c r="K472" i="62"/>
  <c r="C473" i="62"/>
  <c r="D473" i="62"/>
  <c r="O473" i="62" s="1"/>
  <c r="E473" i="62"/>
  <c r="I473" i="62"/>
  <c r="K473" i="62"/>
  <c r="C474" i="62"/>
  <c r="D474" i="62"/>
  <c r="O474" i="62" s="1"/>
  <c r="E474" i="62"/>
  <c r="I474" i="62"/>
  <c r="K474" i="62"/>
  <c r="C475" i="62"/>
  <c r="D475" i="62"/>
  <c r="O475" i="62" s="1"/>
  <c r="E475" i="62"/>
  <c r="I475" i="62"/>
  <c r="K475" i="62"/>
  <c r="C476" i="62"/>
  <c r="D476" i="62"/>
  <c r="E476" i="62"/>
  <c r="I476" i="62"/>
  <c r="K476" i="62"/>
  <c r="C477" i="62"/>
  <c r="D477" i="62"/>
  <c r="O477" i="62" s="1"/>
  <c r="E477" i="62"/>
  <c r="I477" i="62"/>
  <c r="K477" i="62"/>
  <c r="C478" i="62"/>
  <c r="D478" i="62"/>
  <c r="O478" i="62" s="1"/>
  <c r="E478" i="62"/>
  <c r="I478" i="62"/>
  <c r="K478" i="62"/>
  <c r="C479" i="62"/>
  <c r="D479" i="62"/>
  <c r="O479" i="62" s="1"/>
  <c r="E479" i="62"/>
  <c r="I479" i="62"/>
  <c r="K479" i="62"/>
  <c r="C480" i="62"/>
  <c r="D480" i="62"/>
  <c r="O480" i="62" s="1"/>
  <c r="E480" i="62"/>
  <c r="I480" i="62"/>
  <c r="K480" i="62"/>
  <c r="C481" i="62"/>
  <c r="D481" i="62"/>
  <c r="E481" i="62"/>
  <c r="I481" i="62"/>
  <c r="K481" i="62"/>
  <c r="C482" i="62"/>
  <c r="D482" i="62"/>
  <c r="O482" i="62"/>
  <c r="E482" i="62"/>
  <c r="I482" i="62"/>
  <c r="K482" i="62"/>
  <c r="C483" i="62"/>
  <c r="D483" i="62"/>
  <c r="O483" i="62"/>
  <c r="E483" i="62"/>
  <c r="I483" i="62"/>
  <c r="K483" i="62"/>
  <c r="C484" i="62"/>
  <c r="D484" i="62"/>
  <c r="E484" i="62"/>
  <c r="I484" i="62"/>
  <c r="K484" i="62"/>
  <c r="C485" i="62"/>
  <c r="D485" i="62"/>
  <c r="O485" i="62" s="1"/>
  <c r="E485" i="62"/>
  <c r="I485" i="62"/>
  <c r="K485" i="62"/>
  <c r="C486" i="62"/>
  <c r="D486" i="62"/>
  <c r="O486" i="62"/>
  <c r="E486" i="62"/>
  <c r="I486" i="62"/>
  <c r="K486" i="62"/>
  <c r="C487" i="62"/>
  <c r="D487" i="62"/>
  <c r="O487" i="62"/>
  <c r="E487" i="62"/>
  <c r="I487" i="62"/>
  <c r="K487" i="62"/>
  <c r="C488" i="62"/>
  <c r="D488" i="62"/>
  <c r="O488" i="62"/>
  <c r="E488" i="62"/>
  <c r="I488" i="62"/>
  <c r="K488" i="62"/>
  <c r="C489" i="62"/>
  <c r="D489" i="62"/>
  <c r="E489" i="62"/>
  <c r="I489" i="62"/>
  <c r="K489" i="62"/>
  <c r="C490" i="62"/>
  <c r="D490" i="62"/>
  <c r="O490" i="62" s="1"/>
  <c r="E490" i="62"/>
  <c r="I490" i="62"/>
  <c r="K490" i="62"/>
  <c r="C491" i="62"/>
  <c r="D491" i="62"/>
  <c r="O491" i="62" s="1"/>
  <c r="E491" i="62"/>
  <c r="I491" i="62"/>
  <c r="K491" i="62"/>
  <c r="C492" i="62"/>
  <c r="D492" i="62"/>
  <c r="O492" i="62" s="1"/>
  <c r="E492" i="62"/>
  <c r="I492" i="62"/>
  <c r="K492" i="62"/>
  <c r="C493" i="62"/>
  <c r="D493" i="62"/>
  <c r="E493" i="62"/>
  <c r="I493" i="62"/>
  <c r="K493" i="62"/>
  <c r="C494" i="62"/>
  <c r="D494" i="62"/>
  <c r="O494" i="62" s="1"/>
  <c r="E494" i="62"/>
  <c r="I494" i="62"/>
  <c r="K494" i="62"/>
  <c r="C495" i="62"/>
  <c r="D495" i="62"/>
  <c r="O495" i="62" s="1"/>
  <c r="E495" i="62"/>
  <c r="I495" i="62"/>
  <c r="K495" i="62"/>
  <c r="C496" i="62"/>
  <c r="D496" i="62"/>
  <c r="O496" i="62" s="1"/>
  <c r="E496" i="62"/>
  <c r="I496" i="62"/>
  <c r="K496" i="62"/>
  <c r="C497" i="62"/>
  <c r="D497" i="62"/>
  <c r="E497" i="62"/>
  <c r="I497" i="62"/>
  <c r="K497" i="62"/>
  <c r="C498" i="62"/>
  <c r="D498" i="62"/>
  <c r="O498" i="62" s="1"/>
  <c r="E498" i="62"/>
  <c r="I498" i="62"/>
  <c r="K498" i="62"/>
  <c r="C499" i="62"/>
  <c r="D499" i="62"/>
  <c r="O499" i="62" s="1"/>
  <c r="E499" i="62"/>
  <c r="I499" i="62"/>
  <c r="K499" i="62"/>
  <c r="C500" i="62"/>
  <c r="D500" i="62"/>
  <c r="E500" i="62"/>
  <c r="I500" i="62"/>
  <c r="K500" i="62"/>
  <c r="C501" i="62"/>
  <c r="D501" i="62"/>
  <c r="E501" i="62"/>
  <c r="I501" i="62"/>
  <c r="K501" i="62"/>
  <c r="C502" i="62"/>
  <c r="D502" i="62"/>
  <c r="O502" i="62" s="1"/>
  <c r="E502" i="62"/>
  <c r="I502" i="62"/>
  <c r="K502" i="62"/>
  <c r="C503" i="62"/>
  <c r="D503" i="62"/>
  <c r="O503" i="62" s="1"/>
  <c r="E503" i="62"/>
  <c r="I503" i="62"/>
  <c r="K503" i="62"/>
  <c r="C504" i="62"/>
  <c r="D504" i="62"/>
  <c r="O504" i="62" s="1"/>
  <c r="E504" i="62"/>
  <c r="I504" i="62"/>
  <c r="K504" i="62"/>
  <c r="C505" i="62"/>
  <c r="D505" i="62"/>
  <c r="E505" i="62"/>
  <c r="I505" i="62"/>
  <c r="K505" i="62"/>
  <c r="C506" i="62"/>
  <c r="D506" i="62"/>
  <c r="O506" i="62" s="1"/>
  <c r="E506" i="62"/>
  <c r="I506" i="62"/>
  <c r="K506" i="62"/>
  <c r="C507" i="62"/>
  <c r="D507" i="62"/>
  <c r="O507" i="62" s="1"/>
  <c r="E507" i="62"/>
  <c r="I507" i="62"/>
  <c r="K507" i="62"/>
  <c r="C508" i="62"/>
  <c r="D508" i="62"/>
  <c r="E508" i="62"/>
  <c r="I508" i="62"/>
  <c r="K508" i="62"/>
  <c r="C509" i="62"/>
  <c r="D509" i="62"/>
  <c r="E509" i="62"/>
  <c r="I509" i="62"/>
  <c r="K509" i="62"/>
  <c r="C510" i="62"/>
  <c r="D510" i="62"/>
  <c r="O510" i="62" s="1"/>
  <c r="E510" i="62"/>
  <c r="I510" i="62"/>
  <c r="K510" i="62"/>
  <c r="C511" i="62"/>
  <c r="D511" i="62"/>
  <c r="O511" i="62" s="1"/>
  <c r="E511" i="62"/>
  <c r="I511" i="62"/>
  <c r="K511" i="62"/>
  <c r="C512" i="62"/>
  <c r="D512" i="62"/>
  <c r="O512" i="62" s="1"/>
  <c r="E512" i="62"/>
  <c r="I512" i="62"/>
  <c r="K512" i="62"/>
  <c r="C513" i="62"/>
  <c r="D513" i="62"/>
  <c r="O513" i="62" s="1"/>
  <c r="E513" i="62"/>
  <c r="I513" i="62"/>
  <c r="K513" i="62"/>
  <c r="C514" i="62"/>
  <c r="D514" i="62"/>
  <c r="O514" i="62"/>
  <c r="E514" i="62"/>
  <c r="I514" i="62"/>
  <c r="K514" i="62"/>
  <c r="C515" i="62"/>
  <c r="D515" i="62"/>
  <c r="O515" i="62"/>
  <c r="E515" i="62"/>
  <c r="I515" i="62"/>
  <c r="K515" i="62"/>
  <c r="C516" i="62"/>
  <c r="D516" i="62"/>
  <c r="E516" i="62"/>
  <c r="I516" i="62"/>
  <c r="K516" i="62"/>
  <c r="C517" i="62"/>
  <c r="D517" i="62"/>
  <c r="E517" i="62"/>
  <c r="I517" i="62"/>
  <c r="K517" i="62"/>
  <c r="C518" i="62"/>
  <c r="D518" i="62"/>
  <c r="O518" i="62"/>
  <c r="E518" i="62"/>
  <c r="I518" i="62"/>
  <c r="K518" i="62"/>
  <c r="C519" i="62"/>
  <c r="D519" i="62"/>
  <c r="O519" i="62"/>
  <c r="E519" i="62"/>
  <c r="I519" i="62"/>
  <c r="K519" i="62"/>
  <c r="C520" i="62"/>
  <c r="D520" i="62"/>
  <c r="O520" i="62"/>
  <c r="E520" i="62"/>
  <c r="I520" i="62"/>
  <c r="K520" i="62"/>
  <c r="C521" i="62"/>
  <c r="D521" i="62"/>
  <c r="E521" i="62"/>
  <c r="I521" i="62"/>
  <c r="K521" i="62"/>
  <c r="C522" i="62"/>
  <c r="D522" i="62"/>
  <c r="O522" i="62" s="1"/>
  <c r="E522" i="62"/>
  <c r="I522" i="62"/>
  <c r="K522" i="62"/>
  <c r="C523" i="62"/>
  <c r="D523" i="62"/>
  <c r="O523" i="62" s="1"/>
  <c r="E523" i="62"/>
  <c r="I523" i="62"/>
  <c r="K523" i="62"/>
  <c r="C524" i="62"/>
  <c r="D524" i="62"/>
  <c r="O524" i="62" s="1"/>
  <c r="E524" i="62"/>
  <c r="I524" i="62"/>
  <c r="K524" i="62"/>
  <c r="C525" i="62"/>
  <c r="D525" i="62"/>
  <c r="E525" i="62"/>
  <c r="I525" i="62"/>
  <c r="K525" i="62"/>
  <c r="C526" i="62"/>
  <c r="D526" i="62"/>
  <c r="O526" i="62" s="1"/>
  <c r="E526" i="62"/>
  <c r="I526" i="62"/>
  <c r="K526" i="62"/>
  <c r="C527" i="62"/>
  <c r="D527" i="62"/>
  <c r="O527" i="62" s="1"/>
  <c r="E527" i="62"/>
  <c r="I527" i="62"/>
  <c r="K527" i="62"/>
  <c r="C528" i="62"/>
  <c r="D528" i="62"/>
  <c r="O528" i="62" s="1"/>
  <c r="E528" i="62"/>
  <c r="I528" i="62"/>
  <c r="K528" i="62"/>
  <c r="C529" i="62"/>
  <c r="D529" i="62"/>
  <c r="E529" i="62"/>
  <c r="I529" i="62"/>
  <c r="K529" i="62"/>
  <c r="C530" i="62"/>
  <c r="D530" i="62"/>
  <c r="O530" i="62" s="1"/>
  <c r="E530" i="62"/>
  <c r="I530" i="62"/>
  <c r="K530" i="62"/>
  <c r="C531" i="62"/>
  <c r="D531" i="62"/>
  <c r="O531" i="62" s="1"/>
  <c r="E531" i="62"/>
  <c r="I531" i="62"/>
  <c r="K531" i="62"/>
  <c r="C532" i="62"/>
  <c r="D532" i="62"/>
  <c r="E532" i="62"/>
  <c r="I532" i="62"/>
  <c r="K532" i="62"/>
  <c r="C533" i="62"/>
  <c r="D533" i="62"/>
  <c r="E533" i="62"/>
  <c r="I533" i="62"/>
  <c r="K533" i="62"/>
  <c r="C534" i="62"/>
  <c r="D534" i="62"/>
  <c r="O534" i="62" s="1"/>
  <c r="E534" i="62"/>
  <c r="I534" i="62"/>
  <c r="K534" i="62"/>
  <c r="C535" i="62"/>
  <c r="D535" i="62"/>
  <c r="O535" i="62" s="1"/>
  <c r="E535" i="62"/>
  <c r="I535" i="62"/>
  <c r="K535" i="62"/>
  <c r="C536" i="62"/>
  <c r="D536" i="62"/>
  <c r="O536" i="62" s="1"/>
  <c r="E536" i="62"/>
  <c r="I536" i="62"/>
  <c r="K536" i="62"/>
  <c r="C537" i="62"/>
  <c r="D537" i="62"/>
  <c r="E537" i="62"/>
  <c r="I537" i="62"/>
  <c r="K537" i="62"/>
  <c r="C538" i="62"/>
  <c r="D538" i="62"/>
  <c r="O538" i="62" s="1"/>
  <c r="E538" i="62"/>
  <c r="I538" i="62"/>
  <c r="K538" i="62"/>
  <c r="C539" i="62"/>
  <c r="D539" i="62"/>
  <c r="O539" i="62" s="1"/>
  <c r="E539" i="62"/>
  <c r="I539" i="62"/>
  <c r="K539" i="62"/>
  <c r="C540" i="62"/>
  <c r="D540" i="62"/>
  <c r="E540" i="62"/>
  <c r="I540" i="62"/>
  <c r="K540" i="62"/>
  <c r="C541" i="62"/>
  <c r="D541" i="62"/>
  <c r="E541" i="62"/>
  <c r="I541" i="62"/>
  <c r="K541" i="62"/>
  <c r="C542" i="62"/>
  <c r="D542" i="62"/>
  <c r="O542" i="62" s="1"/>
  <c r="E542" i="62"/>
  <c r="I542" i="62"/>
  <c r="K542" i="62"/>
  <c r="C543" i="62"/>
  <c r="D543" i="62"/>
  <c r="O543" i="62" s="1"/>
  <c r="E543" i="62"/>
  <c r="I543" i="62"/>
  <c r="K543" i="62"/>
  <c r="C544" i="62"/>
  <c r="D544" i="62"/>
  <c r="O544" i="62" s="1"/>
  <c r="E544" i="62"/>
  <c r="I544" i="62"/>
  <c r="K544" i="62"/>
  <c r="C545" i="62"/>
  <c r="D545" i="62"/>
  <c r="O545" i="62" s="1"/>
  <c r="E545" i="62"/>
  <c r="I545" i="62"/>
  <c r="K545" i="62"/>
  <c r="C546" i="62"/>
  <c r="D546" i="62"/>
  <c r="O546" i="62"/>
  <c r="E546" i="62"/>
  <c r="I546" i="62"/>
  <c r="K546" i="62"/>
  <c r="C547" i="62"/>
  <c r="D547" i="62"/>
  <c r="O547" i="62"/>
  <c r="E547" i="62"/>
  <c r="I547" i="62"/>
  <c r="K547" i="62"/>
  <c r="C548" i="62"/>
  <c r="D548" i="62"/>
  <c r="E548" i="62"/>
  <c r="I548" i="62"/>
  <c r="K548" i="62"/>
  <c r="C549" i="62"/>
  <c r="D549" i="62"/>
  <c r="O549" i="62" s="1"/>
  <c r="E549" i="62"/>
  <c r="I549" i="62"/>
  <c r="K549" i="62"/>
  <c r="C550" i="62"/>
  <c r="D550" i="62"/>
  <c r="O550" i="62"/>
  <c r="E550" i="62"/>
  <c r="I550" i="62"/>
  <c r="K550" i="62"/>
  <c r="C551" i="62"/>
  <c r="D551" i="62"/>
  <c r="O551" i="62"/>
  <c r="E551" i="62"/>
  <c r="I551" i="62"/>
  <c r="K551" i="62"/>
  <c r="C552" i="62"/>
  <c r="D552" i="62"/>
  <c r="O552" i="62"/>
  <c r="E552" i="62"/>
  <c r="I552" i="62"/>
  <c r="K552" i="62"/>
  <c r="C553" i="62"/>
  <c r="D553" i="62"/>
  <c r="E553" i="62"/>
  <c r="I553" i="62"/>
  <c r="K553" i="62"/>
  <c r="C554" i="62"/>
  <c r="D554" i="62"/>
  <c r="O554" i="62" s="1"/>
  <c r="E554" i="62"/>
  <c r="I554" i="62"/>
  <c r="K554" i="62"/>
  <c r="C555" i="62"/>
  <c r="D555" i="62"/>
  <c r="O555" i="62" s="1"/>
  <c r="E555" i="62"/>
  <c r="I555" i="62"/>
  <c r="K555" i="62"/>
  <c r="C556" i="62"/>
  <c r="D556" i="62"/>
  <c r="E556" i="62"/>
  <c r="I556" i="62"/>
  <c r="K556" i="62"/>
  <c r="C557" i="62"/>
  <c r="D557" i="62"/>
  <c r="E557" i="62"/>
  <c r="I557" i="62"/>
  <c r="K557" i="62"/>
  <c r="C558" i="62"/>
  <c r="D558" i="62"/>
  <c r="O558" i="62" s="1"/>
  <c r="E558" i="62"/>
  <c r="I558" i="62"/>
  <c r="K558" i="62"/>
  <c r="C559" i="62"/>
  <c r="D559" i="62"/>
  <c r="O559" i="62" s="1"/>
  <c r="E559" i="62"/>
  <c r="I559" i="62"/>
  <c r="K559" i="62"/>
  <c r="C560" i="62"/>
  <c r="D560" i="62"/>
  <c r="O560" i="62" s="1"/>
  <c r="E560" i="62"/>
  <c r="I560" i="62"/>
  <c r="K560" i="62"/>
  <c r="C561" i="62"/>
  <c r="D561" i="62"/>
  <c r="E561" i="62"/>
  <c r="I561" i="62"/>
  <c r="K561" i="62"/>
  <c r="C562" i="62"/>
  <c r="D562" i="62"/>
  <c r="O562" i="62"/>
  <c r="E562" i="62"/>
  <c r="I562" i="62"/>
  <c r="K562" i="62"/>
  <c r="C563" i="62"/>
  <c r="D563" i="62"/>
  <c r="O563" i="62" s="1"/>
  <c r="E563" i="62"/>
  <c r="I563" i="62"/>
  <c r="K563" i="62"/>
  <c r="C564" i="62"/>
  <c r="D564" i="62"/>
  <c r="E564" i="62"/>
  <c r="I564" i="62"/>
  <c r="K564" i="62"/>
  <c r="C565" i="62"/>
  <c r="D565" i="62"/>
  <c r="E565" i="62"/>
  <c r="I565" i="62"/>
  <c r="K565" i="62"/>
  <c r="C566" i="62"/>
  <c r="D566" i="62"/>
  <c r="O566" i="62" s="1"/>
  <c r="E566" i="62"/>
  <c r="I566" i="62"/>
  <c r="K566" i="62"/>
  <c r="C567" i="62"/>
  <c r="D567" i="62"/>
  <c r="O567" i="62"/>
  <c r="E567" i="62"/>
  <c r="I567" i="62"/>
  <c r="K567" i="62"/>
  <c r="C568" i="62"/>
  <c r="D568" i="62"/>
  <c r="O568" i="62" s="1"/>
  <c r="E568" i="62"/>
  <c r="I568" i="62"/>
  <c r="K568" i="62"/>
  <c r="C569" i="62"/>
  <c r="D569" i="62"/>
  <c r="E569" i="62"/>
  <c r="I569" i="62"/>
  <c r="K569" i="62"/>
  <c r="C570" i="62"/>
  <c r="D570" i="62"/>
  <c r="O570" i="62"/>
  <c r="E570" i="62"/>
  <c r="I570" i="62"/>
  <c r="K570" i="62"/>
  <c r="C571" i="62"/>
  <c r="D571" i="62"/>
  <c r="O571" i="62" s="1"/>
  <c r="E571" i="62"/>
  <c r="I571" i="62"/>
  <c r="K571" i="62"/>
  <c r="C572" i="62"/>
  <c r="D572" i="62"/>
  <c r="E572" i="62"/>
  <c r="I572" i="62"/>
  <c r="K572" i="62"/>
  <c r="C573" i="62"/>
  <c r="D573" i="62"/>
  <c r="E573" i="62"/>
  <c r="I573" i="62"/>
  <c r="K573" i="62"/>
  <c r="C574" i="62"/>
  <c r="D574" i="62"/>
  <c r="O574" i="62" s="1"/>
  <c r="E574" i="62"/>
  <c r="I574" i="62"/>
  <c r="K574" i="62"/>
  <c r="C575" i="62"/>
  <c r="D575" i="62"/>
  <c r="O575" i="62"/>
  <c r="E575" i="62"/>
  <c r="I575" i="62"/>
  <c r="K575" i="62"/>
  <c r="C576" i="62"/>
  <c r="D576" i="62"/>
  <c r="O576" i="62" s="1"/>
  <c r="E576" i="62"/>
  <c r="I576" i="62"/>
  <c r="K576" i="62"/>
  <c r="C577" i="62"/>
  <c r="D577" i="62"/>
  <c r="O577" i="62" s="1"/>
  <c r="E577" i="62"/>
  <c r="I577" i="62"/>
  <c r="K577" i="62"/>
  <c r="C578" i="62"/>
  <c r="D578" i="62"/>
  <c r="O578" i="62"/>
  <c r="E578" i="62"/>
  <c r="I578" i="62"/>
  <c r="K578" i="62"/>
  <c r="C579" i="62"/>
  <c r="D579" i="62"/>
  <c r="O579" i="62"/>
  <c r="E579" i="62"/>
  <c r="I579" i="62"/>
  <c r="K579" i="62"/>
  <c r="C580" i="62"/>
  <c r="D580" i="62"/>
  <c r="E580" i="62"/>
  <c r="I580" i="62"/>
  <c r="K580" i="62"/>
  <c r="C581" i="62"/>
  <c r="D581" i="62"/>
  <c r="E581" i="62"/>
  <c r="I581" i="62"/>
  <c r="K581" i="62"/>
  <c r="C582" i="62"/>
  <c r="D582" i="62"/>
  <c r="O582" i="62"/>
  <c r="E582" i="62"/>
  <c r="I582" i="62"/>
  <c r="K582" i="62"/>
  <c r="C583" i="62"/>
  <c r="D583" i="62"/>
  <c r="O583" i="62"/>
  <c r="E583" i="62"/>
  <c r="I583" i="62"/>
  <c r="K583" i="62"/>
  <c r="C584" i="62"/>
  <c r="D584" i="62"/>
  <c r="O584" i="62"/>
  <c r="E584" i="62"/>
  <c r="I584" i="62"/>
  <c r="K584" i="62"/>
  <c r="C585" i="62"/>
  <c r="D585" i="62"/>
  <c r="E585" i="62"/>
  <c r="I585" i="62"/>
  <c r="K585" i="62"/>
  <c r="C586" i="62"/>
  <c r="D586" i="62"/>
  <c r="O586" i="62" s="1"/>
  <c r="E586" i="62"/>
  <c r="I586" i="62"/>
  <c r="K586" i="62"/>
  <c r="C587" i="62"/>
  <c r="D587" i="62"/>
  <c r="O587" i="62"/>
  <c r="E587" i="62"/>
  <c r="I587" i="62"/>
  <c r="K587" i="62"/>
  <c r="C588" i="62"/>
  <c r="D588" i="62"/>
  <c r="E588" i="62"/>
  <c r="I588" i="62"/>
  <c r="K588" i="62"/>
  <c r="C589" i="62"/>
  <c r="D589" i="62"/>
  <c r="E589" i="62"/>
  <c r="I589" i="62"/>
  <c r="K589" i="62"/>
  <c r="C590" i="62"/>
  <c r="D590" i="62"/>
  <c r="O590" i="62"/>
  <c r="E590" i="62"/>
  <c r="I590" i="62"/>
  <c r="K590" i="62"/>
  <c r="C591" i="62"/>
  <c r="D591" i="62"/>
  <c r="O591" i="62" s="1"/>
  <c r="E591" i="62"/>
  <c r="I591" i="62"/>
  <c r="K591" i="62"/>
  <c r="C592" i="62"/>
  <c r="D592" i="62"/>
  <c r="O592" i="62" s="1"/>
  <c r="E592" i="62"/>
  <c r="I592" i="62"/>
  <c r="K592" i="62"/>
  <c r="C593" i="62"/>
  <c r="D593" i="62"/>
  <c r="O593" i="62" s="1"/>
  <c r="E593" i="62"/>
  <c r="I593" i="62"/>
  <c r="K593" i="62"/>
  <c r="C594" i="62"/>
  <c r="D594" i="62"/>
  <c r="O594" i="62" s="1"/>
  <c r="E594" i="62"/>
  <c r="I594" i="62"/>
  <c r="K594" i="62"/>
  <c r="C595" i="62"/>
  <c r="D595" i="62"/>
  <c r="O595" i="62" s="1"/>
  <c r="E595" i="62"/>
  <c r="I595" i="62"/>
  <c r="K595" i="62"/>
  <c r="C596" i="62"/>
  <c r="D596" i="62"/>
  <c r="E596" i="62"/>
  <c r="I596" i="62"/>
  <c r="K596" i="62"/>
  <c r="C597" i="62"/>
  <c r="D597" i="62"/>
  <c r="E597" i="62"/>
  <c r="I597" i="62"/>
  <c r="K597" i="62"/>
  <c r="C598" i="62"/>
  <c r="D598" i="62"/>
  <c r="O598" i="62" s="1"/>
  <c r="E598" i="62"/>
  <c r="I598" i="62"/>
  <c r="K598" i="62"/>
  <c r="C599" i="62"/>
  <c r="D599" i="62"/>
  <c r="O599" i="62" s="1"/>
  <c r="E599" i="62"/>
  <c r="I599" i="62"/>
  <c r="K599" i="62"/>
  <c r="C600" i="62"/>
  <c r="D600" i="62"/>
  <c r="O600" i="62" s="1"/>
  <c r="E600" i="62"/>
  <c r="I600" i="62"/>
  <c r="K600" i="62"/>
  <c r="C601" i="62"/>
  <c r="D601" i="62"/>
  <c r="O601" i="62" s="1"/>
  <c r="E601" i="62"/>
  <c r="I601" i="62"/>
  <c r="K601" i="62"/>
  <c r="C602" i="62"/>
  <c r="D602" i="62"/>
  <c r="O602" i="62" s="1"/>
  <c r="E602" i="62"/>
  <c r="I602" i="62"/>
  <c r="K602" i="62"/>
  <c r="C603" i="62"/>
  <c r="D603" i="62"/>
  <c r="O603" i="62" s="1"/>
  <c r="E603" i="62"/>
  <c r="I603" i="62"/>
  <c r="K603" i="62"/>
  <c r="C604" i="62"/>
  <c r="D604" i="62"/>
  <c r="E604" i="62"/>
  <c r="I604" i="62"/>
  <c r="K604" i="62"/>
  <c r="C605" i="62"/>
  <c r="D605" i="62"/>
  <c r="O605" i="62" s="1"/>
  <c r="E605" i="62"/>
  <c r="I605" i="62"/>
  <c r="K605" i="62"/>
  <c r="C606" i="62"/>
  <c r="D606" i="62"/>
  <c r="O606" i="62" s="1"/>
  <c r="E606" i="62"/>
  <c r="I606" i="62"/>
  <c r="K606" i="62"/>
  <c r="C607" i="62"/>
  <c r="D607" i="62"/>
  <c r="O607" i="62" s="1"/>
  <c r="E607" i="62"/>
  <c r="I607" i="62"/>
  <c r="K607" i="62"/>
  <c r="C608" i="62"/>
  <c r="D608" i="62"/>
  <c r="O608" i="62" s="1"/>
  <c r="E608" i="62"/>
  <c r="I608" i="62"/>
  <c r="K608" i="62"/>
  <c r="C609" i="62"/>
  <c r="D609" i="62"/>
  <c r="E609" i="62"/>
  <c r="I609" i="62"/>
  <c r="K609" i="62"/>
  <c r="C610" i="62"/>
  <c r="D610" i="62"/>
  <c r="O610" i="62" s="1"/>
  <c r="E610" i="62"/>
  <c r="I610" i="62"/>
  <c r="K610" i="62"/>
  <c r="C611" i="62"/>
  <c r="D611" i="62"/>
  <c r="O611" i="62" s="1"/>
  <c r="E611" i="62"/>
  <c r="I611" i="62"/>
  <c r="K611" i="62"/>
  <c r="C612" i="62"/>
  <c r="D612" i="62"/>
  <c r="O612" i="62" s="1"/>
  <c r="E612" i="62"/>
  <c r="I612" i="62"/>
  <c r="K612" i="62"/>
  <c r="C613" i="62"/>
  <c r="D613" i="62"/>
  <c r="E613" i="62"/>
  <c r="I613" i="62"/>
  <c r="K613" i="62"/>
  <c r="C614" i="62"/>
  <c r="D614" i="62"/>
  <c r="O614" i="62" s="1"/>
  <c r="E614" i="62"/>
  <c r="I614" i="62"/>
  <c r="K614" i="62"/>
  <c r="C615" i="62"/>
  <c r="D615" i="62"/>
  <c r="O615" i="62" s="1"/>
  <c r="E615" i="62"/>
  <c r="I615" i="62"/>
  <c r="K615" i="62"/>
  <c r="C616" i="62"/>
  <c r="D616" i="62"/>
  <c r="O616" i="62"/>
  <c r="E616" i="62"/>
  <c r="I616" i="62"/>
  <c r="K616" i="62"/>
  <c r="C617" i="62"/>
  <c r="D617" i="62"/>
  <c r="E617" i="62"/>
  <c r="I617" i="62"/>
  <c r="K617" i="62"/>
  <c r="C618" i="62"/>
  <c r="D618" i="62"/>
  <c r="O618" i="62" s="1"/>
  <c r="E618" i="62"/>
  <c r="I618" i="62"/>
  <c r="K618" i="62"/>
  <c r="C619" i="62"/>
  <c r="D619" i="62"/>
  <c r="O619" i="62" s="1"/>
  <c r="E619" i="62"/>
  <c r="I619" i="62"/>
  <c r="K619" i="62"/>
  <c r="C620" i="62"/>
  <c r="D620" i="62"/>
  <c r="O620" i="62" s="1"/>
  <c r="E620" i="62"/>
  <c r="I620" i="62"/>
  <c r="K620" i="62"/>
  <c r="C621" i="62"/>
  <c r="D621" i="62"/>
  <c r="E621" i="62"/>
  <c r="I621" i="62"/>
  <c r="K621" i="62"/>
  <c r="C622" i="62"/>
  <c r="D622" i="62"/>
  <c r="O622" i="62" s="1"/>
  <c r="E622" i="62"/>
  <c r="I622" i="62"/>
  <c r="K622" i="62"/>
  <c r="C623" i="62"/>
  <c r="D623" i="62"/>
  <c r="O623" i="62" s="1"/>
  <c r="E623" i="62"/>
  <c r="I623" i="62"/>
  <c r="K623" i="62"/>
  <c r="C624" i="62"/>
  <c r="D624" i="62"/>
  <c r="O624" i="62" s="1"/>
  <c r="E624" i="62"/>
  <c r="I624" i="62"/>
  <c r="K624" i="62"/>
  <c r="C625" i="62"/>
  <c r="D625" i="62"/>
  <c r="E625" i="62"/>
  <c r="I625" i="62"/>
  <c r="K625" i="62"/>
  <c r="C626" i="62"/>
  <c r="D626" i="62"/>
  <c r="O626" i="62"/>
  <c r="E626" i="62"/>
  <c r="I626" i="62"/>
  <c r="K626" i="62"/>
  <c r="C627" i="62"/>
  <c r="D627" i="62"/>
  <c r="O627" i="62" s="1"/>
  <c r="E627" i="62"/>
  <c r="I627" i="62"/>
  <c r="K627" i="62"/>
  <c r="C628" i="62"/>
  <c r="D628" i="62"/>
  <c r="E628" i="62"/>
  <c r="I628" i="62"/>
  <c r="K628" i="62"/>
  <c r="C629" i="62"/>
  <c r="D629" i="62"/>
  <c r="E629" i="62"/>
  <c r="I629" i="62"/>
  <c r="K629" i="62"/>
  <c r="C630" i="62"/>
  <c r="D630" i="62"/>
  <c r="O630" i="62" s="1"/>
  <c r="E630" i="62"/>
  <c r="I630" i="62"/>
  <c r="K630" i="62"/>
  <c r="C631" i="62"/>
  <c r="D631" i="62"/>
  <c r="O631" i="62"/>
  <c r="E631" i="62"/>
  <c r="I631" i="62"/>
  <c r="K631" i="62"/>
  <c r="C632" i="62"/>
  <c r="D632" i="62"/>
  <c r="O632" i="62" s="1"/>
  <c r="E632" i="62"/>
  <c r="I632" i="62"/>
  <c r="K632" i="62"/>
  <c r="C633" i="62"/>
  <c r="D633" i="62"/>
  <c r="E633" i="62"/>
  <c r="I633" i="62"/>
  <c r="K633" i="62"/>
  <c r="C634" i="62"/>
  <c r="D634" i="62"/>
  <c r="O634" i="62"/>
  <c r="E634" i="62"/>
  <c r="I634" i="62"/>
  <c r="K634" i="62"/>
  <c r="C635" i="62"/>
  <c r="D635" i="62"/>
  <c r="O635" i="62" s="1"/>
  <c r="E635" i="62"/>
  <c r="I635" i="62"/>
  <c r="K635" i="62"/>
  <c r="C636" i="62"/>
  <c r="D636" i="62"/>
  <c r="O636" i="62" s="1"/>
  <c r="E636" i="62"/>
  <c r="I636" i="62"/>
  <c r="K636" i="62"/>
  <c r="C637" i="62"/>
  <c r="D637" i="62"/>
  <c r="E637" i="62"/>
  <c r="I637" i="62"/>
  <c r="K637" i="62"/>
  <c r="C638" i="62"/>
  <c r="D638" i="62"/>
  <c r="O638" i="62" s="1"/>
  <c r="E638" i="62"/>
  <c r="I638" i="62"/>
  <c r="K638" i="62"/>
  <c r="C639" i="62"/>
  <c r="D639" i="62"/>
  <c r="O639" i="62"/>
  <c r="E639" i="62"/>
  <c r="I639" i="62"/>
  <c r="K639" i="62"/>
  <c r="C640" i="62"/>
  <c r="D640" i="62"/>
  <c r="O640" i="62" s="1"/>
  <c r="E640" i="62"/>
  <c r="I640" i="62"/>
  <c r="K640" i="62"/>
  <c r="C641" i="62"/>
  <c r="D641" i="62"/>
  <c r="E641" i="62"/>
  <c r="I641" i="62"/>
  <c r="K641" i="62"/>
  <c r="C642" i="62"/>
  <c r="D642" i="62"/>
  <c r="O642" i="62"/>
  <c r="E642" i="62"/>
  <c r="I642" i="62"/>
  <c r="K642" i="62"/>
  <c r="C643" i="62"/>
  <c r="D643" i="62"/>
  <c r="O643" i="62"/>
  <c r="E643" i="62"/>
  <c r="I643" i="62"/>
  <c r="K643" i="62"/>
  <c r="C644" i="62"/>
  <c r="D644" i="62"/>
  <c r="E644" i="62"/>
  <c r="I644" i="62"/>
  <c r="K644" i="62"/>
  <c r="C645" i="62"/>
  <c r="D645" i="62"/>
  <c r="O645" i="62" s="1"/>
  <c r="E645" i="62"/>
  <c r="I645" i="62"/>
  <c r="K645" i="62"/>
  <c r="C646" i="62"/>
  <c r="D646" i="62"/>
  <c r="O646" i="62"/>
  <c r="E646" i="62"/>
  <c r="I646" i="62"/>
  <c r="K646" i="62"/>
  <c r="C647" i="62"/>
  <c r="D647" i="62"/>
  <c r="O647" i="62"/>
  <c r="E647" i="62"/>
  <c r="I647" i="62"/>
  <c r="K647" i="62"/>
  <c r="C648" i="62"/>
  <c r="D648" i="62"/>
  <c r="O648" i="62"/>
  <c r="E648" i="62"/>
  <c r="I648" i="62"/>
  <c r="K648" i="62"/>
  <c r="C649" i="62"/>
  <c r="D649" i="62"/>
  <c r="E649" i="62"/>
  <c r="I649" i="62"/>
  <c r="K649" i="62"/>
  <c r="C650" i="62"/>
  <c r="D650" i="62"/>
  <c r="O650" i="62" s="1"/>
  <c r="E650" i="62"/>
  <c r="I650" i="62"/>
  <c r="K650" i="62"/>
  <c r="C651" i="62"/>
  <c r="D651" i="62"/>
  <c r="O651" i="62"/>
  <c r="E651" i="62"/>
  <c r="I651" i="62"/>
  <c r="K651" i="62"/>
  <c r="C652" i="62"/>
  <c r="D652" i="62"/>
  <c r="E652" i="62"/>
  <c r="I652" i="62"/>
  <c r="K652" i="62"/>
  <c r="C653" i="62"/>
  <c r="D653" i="62"/>
  <c r="E653" i="62"/>
  <c r="I653" i="62"/>
  <c r="K653" i="62"/>
  <c r="C654" i="62"/>
  <c r="D654" i="62"/>
  <c r="O654" i="62"/>
  <c r="E654" i="62"/>
  <c r="I654" i="62"/>
  <c r="K654" i="62"/>
  <c r="C655" i="62"/>
  <c r="D655" i="62"/>
  <c r="O655" i="62" s="1"/>
  <c r="E655" i="62"/>
  <c r="I655" i="62"/>
  <c r="K655" i="62"/>
  <c r="C656" i="62"/>
  <c r="D656" i="62"/>
  <c r="O656" i="62" s="1"/>
  <c r="E656" i="62"/>
  <c r="I656" i="62"/>
  <c r="K656" i="62"/>
  <c r="C657" i="62"/>
  <c r="D657" i="62"/>
  <c r="E657" i="62"/>
  <c r="I657" i="62"/>
  <c r="K657" i="62"/>
  <c r="C658" i="62"/>
  <c r="D658" i="62"/>
  <c r="O658" i="62" s="1"/>
  <c r="E658" i="62"/>
  <c r="I658" i="62"/>
  <c r="K658" i="62"/>
  <c r="C659" i="62"/>
  <c r="D659" i="62"/>
  <c r="O659" i="62" s="1"/>
  <c r="E659" i="62"/>
  <c r="I659" i="62"/>
  <c r="K659" i="62"/>
  <c r="C660" i="62"/>
  <c r="D660" i="62"/>
  <c r="E660" i="62"/>
  <c r="I660" i="62"/>
  <c r="K660" i="62"/>
  <c r="C661" i="62"/>
  <c r="D661" i="62"/>
  <c r="O661" i="62" s="1"/>
  <c r="E661" i="62"/>
  <c r="I661" i="62"/>
  <c r="K661" i="62"/>
  <c r="C662" i="62"/>
  <c r="D662" i="62"/>
  <c r="O662" i="62" s="1"/>
  <c r="E662" i="62"/>
  <c r="I662" i="62"/>
  <c r="K662" i="62"/>
  <c r="C663" i="62"/>
  <c r="D663" i="62"/>
  <c r="O663" i="62" s="1"/>
  <c r="E663" i="62"/>
  <c r="I663" i="62"/>
  <c r="K663" i="62"/>
  <c r="C664" i="62"/>
  <c r="D664" i="62"/>
  <c r="O664" i="62" s="1"/>
  <c r="E664" i="62"/>
  <c r="I664" i="62"/>
  <c r="K664" i="62"/>
  <c r="C665" i="62"/>
  <c r="D665" i="62"/>
  <c r="E665" i="62"/>
  <c r="I665" i="62"/>
  <c r="K665" i="62"/>
  <c r="C666" i="62"/>
  <c r="D666" i="62"/>
  <c r="O666" i="62" s="1"/>
  <c r="E666" i="62"/>
  <c r="I666" i="62"/>
  <c r="K666" i="62"/>
  <c r="C667" i="62"/>
  <c r="D667" i="62"/>
  <c r="O667" i="62" s="1"/>
  <c r="E667" i="62"/>
  <c r="I667" i="62"/>
  <c r="K667" i="62"/>
  <c r="C668" i="62"/>
  <c r="D668" i="62"/>
  <c r="E668" i="62"/>
  <c r="I668" i="62"/>
  <c r="K668" i="62"/>
  <c r="C669" i="62"/>
  <c r="D669" i="62"/>
  <c r="O669" i="62" s="1"/>
  <c r="E669" i="62"/>
  <c r="I669" i="62"/>
  <c r="K669" i="62"/>
  <c r="C670" i="62"/>
  <c r="D670" i="62"/>
  <c r="O670" i="62" s="1"/>
  <c r="E670" i="62"/>
  <c r="I670" i="62"/>
  <c r="K670" i="62"/>
  <c r="C671" i="62"/>
  <c r="D671" i="62"/>
  <c r="O671" i="62" s="1"/>
  <c r="E671" i="62"/>
  <c r="I671" i="62"/>
  <c r="K671" i="62"/>
  <c r="C672" i="62"/>
  <c r="D672" i="62"/>
  <c r="O672" i="62" s="1"/>
  <c r="E672" i="62"/>
  <c r="I672" i="62"/>
  <c r="K672" i="62"/>
  <c r="C673" i="62"/>
  <c r="D673" i="62"/>
  <c r="E673" i="62"/>
  <c r="I673" i="62"/>
  <c r="K673" i="62"/>
  <c r="C674" i="62"/>
  <c r="D674" i="62"/>
  <c r="O674" i="62" s="1"/>
  <c r="E674" i="62"/>
  <c r="I674" i="62"/>
  <c r="K674" i="62"/>
  <c r="C675" i="62"/>
  <c r="D675" i="62"/>
  <c r="O675" i="62" s="1"/>
  <c r="E675" i="62"/>
  <c r="I675" i="62"/>
  <c r="K675" i="62"/>
  <c r="C676" i="62"/>
  <c r="D676" i="62"/>
  <c r="E676" i="62"/>
  <c r="I676" i="62"/>
  <c r="K676" i="62"/>
  <c r="C677" i="62"/>
  <c r="D677" i="62"/>
  <c r="E677" i="62"/>
  <c r="I677" i="62"/>
  <c r="K677" i="62"/>
  <c r="C678" i="62"/>
  <c r="D678" i="62"/>
  <c r="O678" i="62" s="1"/>
  <c r="E678" i="62"/>
  <c r="I678" i="62"/>
  <c r="K678" i="62"/>
  <c r="C679" i="62"/>
  <c r="D679" i="62"/>
  <c r="O679" i="62" s="1"/>
  <c r="E679" i="62"/>
  <c r="I679" i="62"/>
  <c r="K679" i="62"/>
  <c r="C680" i="62"/>
  <c r="D680" i="62"/>
  <c r="O680" i="62"/>
  <c r="E680" i="62"/>
  <c r="I680" i="62"/>
  <c r="K680" i="62"/>
  <c r="C681" i="62"/>
  <c r="D681" i="62"/>
  <c r="E681" i="62"/>
  <c r="I681" i="62"/>
  <c r="K681" i="62"/>
  <c r="C682" i="62"/>
  <c r="D682" i="62"/>
  <c r="O682" i="62" s="1"/>
  <c r="E682" i="62"/>
  <c r="I682" i="62"/>
  <c r="K682" i="62"/>
  <c r="C683" i="62"/>
  <c r="D683" i="62"/>
  <c r="O683" i="62" s="1"/>
  <c r="E683" i="62"/>
  <c r="I683" i="62"/>
  <c r="K683" i="62"/>
  <c r="C684" i="62"/>
  <c r="D684" i="62"/>
  <c r="E684" i="62"/>
  <c r="I684" i="62"/>
  <c r="K684" i="62"/>
  <c r="C685" i="62"/>
  <c r="D685" i="62"/>
  <c r="E685" i="62"/>
  <c r="I685" i="62"/>
  <c r="K685" i="62"/>
  <c r="C686" i="62"/>
  <c r="D686" i="62"/>
  <c r="O686" i="62" s="1"/>
  <c r="E686" i="62"/>
  <c r="I686" i="62"/>
  <c r="K686" i="62"/>
  <c r="C687" i="62"/>
  <c r="D687" i="62"/>
  <c r="O687" i="62" s="1"/>
  <c r="E687" i="62"/>
  <c r="I687" i="62"/>
  <c r="K687" i="62"/>
  <c r="C688" i="62"/>
  <c r="D688" i="62"/>
  <c r="O688" i="62" s="1"/>
  <c r="E688" i="62"/>
  <c r="I688" i="62"/>
  <c r="K688" i="62"/>
  <c r="C689" i="62"/>
  <c r="D689" i="62"/>
  <c r="E689" i="62"/>
  <c r="I689" i="62"/>
  <c r="K689" i="62"/>
  <c r="C690" i="62"/>
  <c r="D690" i="62"/>
  <c r="O690" i="62"/>
  <c r="E690" i="62"/>
  <c r="I690" i="62"/>
  <c r="K690" i="62"/>
  <c r="C691" i="62"/>
  <c r="D691" i="62"/>
  <c r="O691" i="62" s="1"/>
  <c r="E691" i="62"/>
  <c r="I691" i="62"/>
  <c r="K691" i="62"/>
  <c r="C692" i="62"/>
  <c r="D692" i="62"/>
  <c r="E692" i="62"/>
  <c r="I692" i="62"/>
  <c r="K692" i="62"/>
  <c r="C693" i="62"/>
  <c r="D693" i="62"/>
  <c r="E693" i="62"/>
  <c r="I693" i="62"/>
  <c r="K693" i="62"/>
  <c r="C694" i="62"/>
  <c r="D694" i="62"/>
  <c r="O694" i="62" s="1"/>
  <c r="E694" i="62"/>
  <c r="I694" i="62"/>
  <c r="K694" i="62"/>
  <c r="C695" i="62"/>
  <c r="D695" i="62"/>
  <c r="O695" i="62"/>
  <c r="E695" i="62"/>
  <c r="I695" i="62"/>
  <c r="K695" i="62"/>
  <c r="C696" i="62"/>
  <c r="D696" i="62"/>
  <c r="O696" i="62" s="1"/>
  <c r="E696" i="62"/>
  <c r="I696" i="62"/>
  <c r="K696" i="62"/>
  <c r="C697" i="62"/>
  <c r="D697" i="62"/>
  <c r="E697" i="62"/>
  <c r="I697" i="62"/>
  <c r="K697" i="62"/>
  <c r="C698" i="62"/>
  <c r="D698" i="62"/>
  <c r="O698" i="62"/>
  <c r="E698" i="62"/>
  <c r="I698" i="62"/>
  <c r="K698" i="62"/>
  <c r="C699" i="62"/>
  <c r="D699" i="62"/>
  <c r="O699" i="62" s="1"/>
  <c r="E699" i="62"/>
  <c r="I699" i="62"/>
  <c r="K699" i="62"/>
  <c r="C700" i="62"/>
  <c r="D700" i="62"/>
  <c r="E700" i="62"/>
  <c r="I700" i="62"/>
  <c r="K700" i="62"/>
  <c r="C701" i="62"/>
  <c r="D701" i="62"/>
  <c r="E701" i="62"/>
  <c r="I701" i="62"/>
  <c r="K701" i="62"/>
  <c r="C702" i="62"/>
  <c r="D702" i="62"/>
  <c r="O702" i="62" s="1"/>
  <c r="E702" i="62"/>
  <c r="I702" i="62"/>
  <c r="K702" i="62"/>
  <c r="C703" i="62"/>
  <c r="D703" i="62"/>
  <c r="O703" i="62"/>
  <c r="E703" i="62"/>
  <c r="I703" i="62"/>
  <c r="K703" i="62"/>
  <c r="C704" i="62"/>
  <c r="D704" i="62"/>
  <c r="O704" i="62" s="1"/>
  <c r="E704" i="62"/>
  <c r="I704" i="62"/>
  <c r="K704" i="62"/>
  <c r="C705" i="62"/>
  <c r="D705" i="62"/>
  <c r="O705" i="62" s="1"/>
  <c r="E705" i="62"/>
  <c r="I705" i="62"/>
  <c r="K705" i="62"/>
  <c r="C706" i="62"/>
  <c r="D706" i="62"/>
  <c r="O706" i="62"/>
  <c r="E706" i="62"/>
  <c r="I706" i="62"/>
  <c r="K706" i="62"/>
  <c r="C707" i="62"/>
  <c r="D707" i="62"/>
  <c r="O707" i="62"/>
  <c r="E707" i="62"/>
  <c r="I707" i="62"/>
  <c r="K707" i="62"/>
  <c r="C708" i="62"/>
  <c r="D708" i="62"/>
  <c r="E708" i="62"/>
  <c r="I708" i="62"/>
  <c r="K708" i="62"/>
  <c r="C709" i="62"/>
  <c r="D709" i="62"/>
  <c r="E709" i="62"/>
  <c r="I709" i="62"/>
  <c r="K709" i="62"/>
  <c r="C710" i="62"/>
  <c r="D710" i="62"/>
  <c r="O710" i="62"/>
  <c r="E710" i="62"/>
  <c r="I710" i="62"/>
  <c r="K710" i="62"/>
  <c r="C711" i="62"/>
  <c r="D711" i="62"/>
  <c r="O711" i="62"/>
  <c r="E711" i="62"/>
  <c r="I711" i="62"/>
  <c r="K711" i="62"/>
  <c r="C712" i="62"/>
  <c r="D712" i="62"/>
  <c r="O712" i="62"/>
  <c r="E712" i="62"/>
  <c r="I712" i="62"/>
  <c r="K712" i="62"/>
  <c r="C713" i="62"/>
  <c r="D713" i="62"/>
  <c r="E713" i="62"/>
  <c r="I713" i="62"/>
  <c r="K713" i="62"/>
  <c r="C714" i="62"/>
  <c r="D714" i="62"/>
  <c r="O714" i="62" s="1"/>
  <c r="E714" i="62"/>
  <c r="I714" i="62"/>
  <c r="K714" i="62"/>
  <c r="C715" i="62"/>
  <c r="D715" i="62"/>
  <c r="O715" i="62"/>
  <c r="E715" i="62"/>
  <c r="I715" i="62"/>
  <c r="K715" i="62"/>
  <c r="C716" i="62"/>
  <c r="D716" i="62"/>
  <c r="E716" i="62"/>
  <c r="I716" i="62"/>
  <c r="K716" i="62"/>
  <c r="C717" i="62"/>
  <c r="D717" i="62"/>
  <c r="E717" i="62"/>
  <c r="I717" i="62"/>
  <c r="K717" i="62"/>
  <c r="C718" i="62"/>
  <c r="D718" i="62"/>
  <c r="O718" i="62"/>
  <c r="E718" i="62"/>
  <c r="I718" i="62"/>
  <c r="K718" i="62"/>
  <c r="C719" i="62"/>
  <c r="D719" i="62"/>
  <c r="O719" i="62" s="1"/>
  <c r="E719" i="62"/>
  <c r="I719" i="62"/>
  <c r="K719" i="62"/>
  <c r="C720" i="62"/>
  <c r="D720" i="62"/>
  <c r="O720" i="62" s="1"/>
  <c r="E720" i="62"/>
  <c r="I720" i="62"/>
  <c r="K720" i="62"/>
  <c r="C721" i="62"/>
  <c r="D721" i="62"/>
  <c r="O721" i="62" s="1"/>
  <c r="E721" i="62"/>
  <c r="I721" i="62"/>
  <c r="K721" i="62"/>
  <c r="C722" i="62"/>
  <c r="D722" i="62"/>
  <c r="O722" i="62" s="1"/>
  <c r="E722" i="62"/>
  <c r="I722" i="62"/>
  <c r="K722" i="62"/>
  <c r="C723" i="62"/>
  <c r="D723" i="62"/>
  <c r="O723" i="62" s="1"/>
  <c r="E723" i="62"/>
  <c r="I723" i="62"/>
  <c r="K723" i="62"/>
  <c r="C724" i="62"/>
  <c r="D724" i="62"/>
  <c r="E724" i="62"/>
  <c r="I724" i="62"/>
  <c r="K724" i="62"/>
  <c r="C725" i="62"/>
  <c r="D725" i="62"/>
  <c r="E725" i="62"/>
  <c r="I725" i="62"/>
  <c r="K725" i="62"/>
  <c r="C726" i="62"/>
  <c r="D726" i="62"/>
  <c r="O726" i="62" s="1"/>
  <c r="E726" i="62"/>
  <c r="I726" i="62"/>
  <c r="K726" i="62"/>
  <c r="C727" i="62"/>
  <c r="D727" i="62"/>
  <c r="O727" i="62" s="1"/>
  <c r="E727" i="62"/>
  <c r="I727" i="62"/>
  <c r="K727" i="62"/>
  <c r="C728" i="62"/>
  <c r="D728" i="62"/>
  <c r="O728" i="62" s="1"/>
  <c r="E728" i="62"/>
  <c r="I728" i="62"/>
  <c r="K728" i="62"/>
  <c r="C729" i="62"/>
  <c r="D729" i="62"/>
  <c r="E729" i="62"/>
  <c r="I729" i="62"/>
  <c r="K729" i="62"/>
  <c r="C730" i="62"/>
  <c r="D730" i="62"/>
  <c r="O730" i="62" s="1"/>
  <c r="E730" i="62"/>
  <c r="I730" i="62"/>
  <c r="K730" i="62"/>
  <c r="C731" i="62"/>
  <c r="D731" i="62"/>
  <c r="O731" i="62" s="1"/>
  <c r="E731" i="62"/>
  <c r="I731" i="62"/>
  <c r="K731" i="62"/>
  <c r="C732" i="62"/>
  <c r="D732" i="62"/>
  <c r="E732" i="62"/>
  <c r="I732" i="62"/>
  <c r="K732" i="62"/>
  <c r="C733" i="62"/>
  <c r="D733" i="62"/>
  <c r="E733" i="62"/>
  <c r="I733" i="62"/>
  <c r="K733" i="62"/>
  <c r="C734" i="62"/>
  <c r="D734" i="62"/>
  <c r="O734" i="62" s="1"/>
  <c r="E734" i="62"/>
  <c r="I734" i="62"/>
  <c r="K734" i="62"/>
  <c r="C735" i="62"/>
  <c r="D735" i="62"/>
  <c r="O735" i="62" s="1"/>
  <c r="E735" i="62"/>
  <c r="I735" i="62"/>
  <c r="K735" i="62"/>
  <c r="C736" i="62"/>
  <c r="D736" i="62"/>
  <c r="O736" i="62" s="1"/>
  <c r="E736" i="62"/>
  <c r="I736" i="62"/>
  <c r="K736" i="62"/>
  <c r="C737" i="62"/>
  <c r="D737" i="62"/>
  <c r="E737" i="62"/>
  <c r="I737" i="62"/>
  <c r="K737" i="62"/>
  <c r="C738" i="62"/>
  <c r="D738" i="62"/>
  <c r="O738" i="62" s="1"/>
  <c r="E738" i="62"/>
  <c r="I738" i="62"/>
  <c r="K738" i="62"/>
  <c r="C739" i="62"/>
  <c r="D739" i="62"/>
  <c r="O739" i="62" s="1"/>
  <c r="E739" i="62"/>
  <c r="I739" i="62"/>
  <c r="K739" i="62"/>
  <c r="C740" i="62"/>
  <c r="D740" i="62"/>
  <c r="O740" i="62" s="1"/>
  <c r="E740" i="62"/>
  <c r="I740" i="62"/>
  <c r="K740" i="62"/>
  <c r="C741" i="62"/>
  <c r="D741" i="62"/>
  <c r="E741" i="62"/>
  <c r="I741" i="62"/>
  <c r="K741" i="62"/>
  <c r="C742" i="62"/>
  <c r="D742" i="62"/>
  <c r="O742" i="62" s="1"/>
  <c r="E742" i="62"/>
  <c r="I742" i="62"/>
  <c r="K742" i="62"/>
  <c r="C743" i="62"/>
  <c r="D743" i="62"/>
  <c r="O743" i="62" s="1"/>
  <c r="E743" i="62"/>
  <c r="I743" i="62"/>
  <c r="K743" i="62"/>
  <c r="C744" i="62"/>
  <c r="D744" i="62"/>
  <c r="O744" i="62" s="1"/>
  <c r="E744" i="62"/>
  <c r="I744" i="62"/>
  <c r="K744" i="62"/>
  <c r="C745" i="62"/>
  <c r="D745" i="62"/>
  <c r="E745" i="62"/>
  <c r="I745" i="62"/>
  <c r="K745" i="62"/>
  <c r="C746" i="62"/>
  <c r="D746" i="62"/>
  <c r="O746" i="62" s="1"/>
  <c r="E746" i="62"/>
  <c r="I746" i="62"/>
  <c r="K746" i="62"/>
  <c r="C747" i="62"/>
  <c r="D747" i="62"/>
  <c r="O747" i="62" s="1"/>
  <c r="E747" i="62"/>
  <c r="I747" i="62"/>
  <c r="K747" i="62"/>
  <c r="C748" i="62"/>
  <c r="D748" i="62"/>
  <c r="O748" i="62" s="1"/>
  <c r="E748" i="62"/>
  <c r="I748" i="62"/>
  <c r="K748" i="62"/>
  <c r="C749" i="62"/>
  <c r="D749" i="62"/>
  <c r="E749" i="62"/>
  <c r="I749" i="62"/>
  <c r="K749" i="62"/>
  <c r="C750" i="62"/>
  <c r="D750" i="62"/>
  <c r="O750" i="62" s="1"/>
  <c r="E750" i="62"/>
  <c r="I750" i="62"/>
  <c r="K750" i="62"/>
  <c r="C751" i="62"/>
  <c r="D751" i="62"/>
  <c r="O751" i="62" s="1"/>
  <c r="E751" i="62"/>
  <c r="I751" i="62"/>
  <c r="K751" i="62"/>
  <c r="C752" i="62"/>
  <c r="D752" i="62"/>
  <c r="O752" i="62" s="1"/>
  <c r="E752" i="62"/>
  <c r="I752" i="62"/>
  <c r="K752" i="62"/>
  <c r="C753" i="62"/>
  <c r="D753" i="62"/>
  <c r="E753" i="62"/>
  <c r="I753" i="62"/>
  <c r="K753" i="62"/>
  <c r="C754" i="62"/>
  <c r="D754" i="62"/>
  <c r="O754" i="62"/>
  <c r="E754" i="62"/>
  <c r="I754" i="62"/>
  <c r="K754" i="62"/>
  <c r="C755" i="62"/>
  <c r="D755" i="62"/>
  <c r="O755" i="62" s="1"/>
  <c r="E755" i="62"/>
  <c r="I755" i="62"/>
  <c r="K755" i="62"/>
  <c r="C756" i="62"/>
  <c r="D756" i="62"/>
  <c r="O756" i="62" s="1"/>
  <c r="E756" i="62"/>
  <c r="I756" i="62"/>
  <c r="K756" i="62"/>
  <c r="C757" i="62"/>
  <c r="D757" i="62"/>
  <c r="E757" i="62"/>
  <c r="I757" i="62"/>
  <c r="K757" i="62"/>
  <c r="C758" i="62"/>
  <c r="D758" i="62"/>
  <c r="O758" i="62" s="1"/>
  <c r="E758" i="62"/>
  <c r="I758" i="62"/>
  <c r="K758" i="62"/>
  <c r="C759" i="62"/>
  <c r="D759" i="62"/>
  <c r="O759" i="62"/>
  <c r="E759" i="62"/>
  <c r="I759" i="62"/>
  <c r="K759" i="62"/>
  <c r="C760" i="62"/>
  <c r="D760" i="62"/>
  <c r="O760" i="62" s="1"/>
  <c r="E760" i="62"/>
  <c r="I760" i="62"/>
  <c r="K760" i="62"/>
  <c r="C761" i="62"/>
  <c r="D761" i="62"/>
  <c r="O761" i="62" s="1"/>
  <c r="E761" i="62"/>
  <c r="I761" i="62"/>
  <c r="K761" i="62"/>
  <c r="C762" i="62"/>
  <c r="D762" i="62"/>
  <c r="O762" i="62"/>
  <c r="E762" i="62"/>
  <c r="I762" i="62"/>
  <c r="K762" i="62"/>
  <c r="C763" i="62"/>
  <c r="D763" i="62"/>
  <c r="O763" i="62" s="1"/>
  <c r="E763" i="62"/>
  <c r="I763" i="62"/>
  <c r="K763" i="62"/>
  <c r="C764" i="62"/>
  <c r="D764" i="62"/>
  <c r="O764" i="62" s="1"/>
  <c r="E764" i="62"/>
  <c r="I764" i="62"/>
  <c r="K764" i="62"/>
  <c r="C765" i="62"/>
  <c r="D765" i="62"/>
  <c r="E765" i="62"/>
  <c r="I765" i="62"/>
  <c r="K765" i="62"/>
  <c r="C766" i="62"/>
  <c r="D766" i="62"/>
  <c r="O766" i="62" s="1"/>
  <c r="E766" i="62"/>
  <c r="I766" i="62"/>
  <c r="K766" i="62"/>
  <c r="C767" i="62"/>
  <c r="D767" i="62"/>
  <c r="O767" i="62"/>
  <c r="E767" i="62"/>
  <c r="I767" i="62"/>
  <c r="K767" i="62"/>
  <c r="C768" i="62"/>
  <c r="D768" i="62"/>
  <c r="O768" i="62" s="1"/>
  <c r="E768" i="62"/>
  <c r="I768" i="62"/>
  <c r="K768" i="62"/>
  <c r="C769" i="62"/>
  <c r="D769" i="62"/>
  <c r="O769" i="62" s="1"/>
  <c r="E769" i="62"/>
  <c r="I769" i="62"/>
  <c r="K769" i="62"/>
  <c r="C770" i="62"/>
  <c r="D770" i="62"/>
  <c r="O770" i="62"/>
  <c r="E770" i="62"/>
  <c r="I770" i="62"/>
  <c r="K770" i="62"/>
  <c r="C771" i="62"/>
  <c r="D771" i="62"/>
  <c r="O771" i="62"/>
  <c r="E771" i="62"/>
  <c r="I771" i="62"/>
  <c r="K771" i="62"/>
  <c r="C772" i="62"/>
  <c r="D772" i="62"/>
  <c r="E772" i="62"/>
  <c r="I772" i="62"/>
  <c r="K772" i="62"/>
  <c r="C773" i="62"/>
  <c r="D773" i="62"/>
  <c r="O773" i="62" s="1"/>
  <c r="E773" i="62"/>
  <c r="I773" i="62"/>
  <c r="K773" i="62"/>
  <c r="C774" i="62"/>
  <c r="D774" i="62"/>
  <c r="O774" i="62"/>
  <c r="E774" i="62"/>
  <c r="I774" i="62"/>
  <c r="K774" i="62"/>
  <c r="C775" i="62"/>
  <c r="D775" i="62"/>
  <c r="O775" i="62"/>
  <c r="E775" i="62"/>
  <c r="I775" i="62"/>
  <c r="K775" i="62"/>
  <c r="C776" i="62"/>
  <c r="D776" i="62"/>
  <c r="O776" i="62"/>
  <c r="E776" i="62"/>
  <c r="I776" i="62"/>
  <c r="K776" i="62"/>
  <c r="C777" i="62"/>
  <c r="D777" i="62"/>
  <c r="E777" i="62"/>
  <c r="I777" i="62"/>
  <c r="K777" i="62"/>
  <c r="C778" i="62"/>
  <c r="D778" i="62"/>
  <c r="O778" i="62" s="1"/>
  <c r="E778" i="62"/>
  <c r="I778" i="62"/>
  <c r="K778" i="62"/>
  <c r="C779" i="62"/>
  <c r="D779" i="62"/>
  <c r="O779" i="62"/>
  <c r="E779" i="62"/>
  <c r="I779" i="62"/>
  <c r="K779" i="62"/>
  <c r="C780" i="62"/>
  <c r="D780" i="62"/>
  <c r="E780" i="62"/>
  <c r="I780" i="62"/>
  <c r="K780" i="62"/>
  <c r="C781" i="62"/>
  <c r="D781" i="62"/>
  <c r="O781" i="62" s="1"/>
  <c r="E781" i="62"/>
  <c r="I781" i="62"/>
  <c r="K781" i="62"/>
  <c r="C782" i="62"/>
  <c r="D782" i="62"/>
  <c r="O782" i="62"/>
  <c r="E782" i="62"/>
  <c r="I782" i="62"/>
  <c r="K782" i="62"/>
  <c r="C783" i="62"/>
  <c r="D783" i="62"/>
  <c r="O783" i="62" s="1"/>
  <c r="E783" i="62"/>
  <c r="I783" i="62"/>
  <c r="K783" i="62"/>
  <c r="C784" i="62"/>
  <c r="D784" i="62"/>
  <c r="O784" i="62" s="1"/>
  <c r="E784" i="62"/>
  <c r="I784" i="62"/>
  <c r="K784" i="62"/>
  <c r="C785" i="62"/>
  <c r="D785" i="62"/>
  <c r="E785" i="62"/>
  <c r="I785" i="62"/>
  <c r="K785" i="62"/>
  <c r="C786" i="62"/>
  <c r="D786" i="62"/>
  <c r="O786" i="62" s="1"/>
  <c r="E786" i="62"/>
  <c r="I786" i="62"/>
  <c r="K786" i="62"/>
  <c r="C787" i="62"/>
  <c r="D787" i="62"/>
  <c r="O787" i="62" s="1"/>
  <c r="E787" i="62"/>
  <c r="I787" i="62"/>
  <c r="K787" i="62"/>
  <c r="C788" i="62"/>
  <c r="D788" i="62"/>
  <c r="E788" i="62"/>
  <c r="I788" i="62"/>
  <c r="K788" i="62"/>
  <c r="C789" i="62"/>
  <c r="D789" i="62"/>
  <c r="O789" i="62" s="1"/>
  <c r="E789" i="62"/>
  <c r="I789" i="62"/>
  <c r="K789" i="62"/>
  <c r="C790" i="62"/>
  <c r="D790" i="62"/>
  <c r="O790" i="62" s="1"/>
  <c r="E790" i="62"/>
  <c r="I790" i="62"/>
  <c r="K790" i="62"/>
  <c r="C791" i="62"/>
  <c r="D791" i="62"/>
  <c r="O791" i="62" s="1"/>
  <c r="E791" i="62"/>
  <c r="I791" i="62"/>
  <c r="K791" i="62"/>
  <c r="C792" i="62"/>
  <c r="D792" i="62"/>
  <c r="O792" i="62" s="1"/>
  <c r="E792" i="62"/>
  <c r="I792" i="62"/>
  <c r="K792" i="62"/>
  <c r="C793" i="62"/>
  <c r="D793" i="62"/>
  <c r="E793" i="62"/>
  <c r="I793" i="62"/>
  <c r="K793" i="62"/>
  <c r="C794" i="62"/>
  <c r="D794" i="62"/>
  <c r="O794" i="62" s="1"/>
  <c r="E794" i="62"/>
  <c r="I794" i="62"/>
  <c r="K794" i="62"/>
  <c r="C795" i="62"/>
  <c r="D795" i="62"/>
  <c r="O795" i="62" s="1"/>
  <c r="E795" i="62"/>
  <c r="I795" i="62"/>
  <c r="K795" i="62"/>
  <c r="C796" i="62"/>
  <c r="D796" i="62"/>
  <c r="E796" i="62"/>
  <c r="I796" i="62"/>
  <c r="K796" i="62"/>
  <c r="C797" i="62"/>
  <c r="D797" i="62"/>
  <c r="O797" i="62" s="1"/>
  <c r="E797" i="62"/>
  <c r="I797" i="62"/>
  <c r="K797" i="62"/>
  <c r="C798" i="62"/>
  <c r="D798" i="62"/>
  <c r="O798" i="62" s="1"/>
  <c r="E798" i="62"/>
  <c r="I798" i="62"/>
  <c r="K798" i="62"/>
  <c r="C799" i="62"/>
  <c r="D799" i="62"/>
  <c r="O799" i="62" s="1"/>
  <c r="E799" i="62"/>
  <c r="I799" i="62"/>
  <c r="K799" i="62"/>
  <c r="C800" i="62"/>
  <c r="D800" i="62"/>
  <c r="O800" i="62" s="1"/>
  <c r="E800" i="62"/>
  <c r="I800" i="62"/>
  <c r="K800" i="62"/>
  <c r="C801" i="62"/>
  <c r="D801" i="62"/>
  <c r="E801" i="62"/>
  <c r="I801" i="62"/>
  <c r="K801" i="62"/>
  <c r="C802" i="62"/>
  <c r="D802" i="62"/>
  <c r="O802" i="62" s="1"/>
  <c r="E802" i="62"/>
  <c r="I802" i="62"/>
  <c r="K802" i="62"/>
  <c r="C803" i="62"/>
  <c r="D803" i="62"/>
  <c r="O803" i="62" s="1"/>
  <c r="E803" i="62"/>
  <c r="I803" i="62"/>
  <c r="K803" i="62"/>
  <c r="C804" i="62"/>
  <c r="D804" i="62"/>
  <c r="O804" i="62" s="1"/>
  <c r="E804" i="62"/>
  <c r="I804" i="62"/>
  <c r="K804" i="62"/>
  <c r="C805" i="62"/>
  <c r="D805" i="62"/>
  <c r="E805" i="62"/>
  <c r="I805" i="62"/>
  <c r="K805" i="62"/>
  <c r="C806" i="62"/>
  <c r="D806" i="62"/>
  <c r="O806" i="62" s="1"/>
  <c r="E806" i="62"/>
  <c r="I806" i="62"/>
  <c r="K806" i="62"/>
  <c r="C807" i="62"/>
  <c r="D807" i="62"/>
  <c r="O807" i="62" s="1"/>
  <c r="E807" i="62"/>
  <c r="I807" i="62"/>
  <c r="K807" i="62"/>
  <c r="C808" i="62"/>
  <c r="D808" i="62"/>
  <c r="O808" i="62" s="1"/>
  <c r="E808" i="62"/>
  <c r="I808" i="62"/>
  <c r="K808" i="62"/>
  <c r="C809" i="62"/>
  <c r="D809" i="62"/>
  <c r="E809" i="62"/>
  <c r="I809" i="62"/>
  <c r="K809" i="62"/>
  <c r="C810" i="62"/>
  <c r="D810" i="62"/>
  <c r="O810" i="62" s="1"/>
  <c r="E810" i="62"/>
  <c r="I810" i="62"/>
  <c r="K810" i="62"/>
  <c r="C811" i="62"/>
  <c r="D811" i="62"/>
  <c r="O811" i="62" s="1"/>
  <c r="E811" i="62"/>
  <c r="I811" i="62"/>
  <c r="K811" i="62"/>
  <c r="C812" i="62"/>
  <c r="D812" i="62"/>
  <c r="O812" i="62" s="1"/>
  <c r="E812" i="62"/>
  <c r="I812" i="62"/>
  <c r="K812" i="62"/>
  <c r="C813" i="62"/>
  <c r="D813" i="62"/>
  <c r="E813" i="62"/>
  <c r="I813" i="62"/>
  <c r="K813" i="62"/>
  <c r="C814" i="62"/>
  <c r="D814" i="62"/>
  <c r="O814" i="62" s="1"/>
  <c r="E814" i="62"/>
  <c r="I814" i="62"/>
  <c r="K814" i="62"/>
  <c r="C815" i="62"/>
  <c r="D815" i="62"/>
  <c r="O815" i="62" s="1"/>
  <c r="E815" i="62"/>
  <c r="I815" i="62"/>
  <c r="K815" i="62"/>
  <c r="C816" i="62"/>
  <c r="D816" i="62"/>
  <c r="O816" i="62" s="1"/>
  <c r="E816" i="62"/>
  <c r="I816" i="62"/>
  <c r="K816" i="62"/>
  <c r="C817" i="62"/>
  <c r="D817" i="62"/>
  <c r="O817" i="62" s="1"/>
  <c r="E817" i="62"/>
  <c r="I817" i="62"/>
  <c r="K817" i="62"/>
  <c r="C818" i="62"/>
  <c r="D818" i="62"/>
  <c r="O818" i="62"/>
  <c r="E818" i="62"/>
  <c r="I818" i="62"/>
  <c r="K818" i="62"/>
  <c r="C819" i="62"/>
  <c r="D819" i="62"/>
  <c r="O819" i="62" s="1"/>
  <c r="E819" i="62"/>
  <c r="I819" i="62"/>
  <c r="K819" i="62"/>
  <c r="C820" i="62"/>
  <c r="D820" i="62"/>
  <c r="E820" i="62"/>
  <c r="I820" i="62"/>
  <c r="K820" i="62"/>
  <c r="C821" i="62"/>
  <c r="D821" i="62"/>
  <c r="E821" i="62"/>
  <c r="I821" i="62"/>
  <c r="K821" i="62"/>
  <c r="C822" i="62"/>
  <c r="D822" i="62"/>
  <c r="O822" i="62" s="1"/>
  <c r="E822" i="62"/>
  <c r="I822" i="62"/>
  <c r="K822" i="62"/>
  <c r="C823" i="62"/>
  <c r="D823" i="62"/>
  <c r="O823" i="62"/>
  <c r="E823" i="62"/>
  <c r="I823" i="62"/>
  <c r="K823" i="62"/>
  <c r="C824" i="62"/>
  <c r="D824" i="62"/>
  <c r="O824" i="62" s="1"/>
  <c r="E824" i="62"/>
  <c r="I824" i="62"/>
  <c r="K824" i="62"/>
  <c r="C825" i="62"/>
  <c r="D825" i="62"/>
  <c r="E825" i="62"/>
  <c r="I825" i="62"/>
  <c r="K825" i="62"/>
  <c r="C826" i="62"/>
  <c r="D826" i="62"/>
  <c r="O826" i="62"/>
  <c r="E826" i="62"/>
  <c r="I826" i="62"/>
  <c r="K826" i="62"/>
  <c r="C827" i="62"/>
  <c r="D827" i="62"/>
  <c r="O827" i="62" s="1"/>
  <c r="E827" i="62"/>
  <c r="I827" i="62"/>
  <c r="K827" i="62"/>
  <c r="C828" i="62"/>
  <c r="D828" i="62"/>
  <c r="O828" i="62" s="1"/>
  <c r="E828" i="62"/>
  <c r="I828" i="62"/>
  <c r="K828" i="62"/>
  <c r="C829" i="62"/>
  <c r="D829" i="62"/>
  <c r="E829" i="62"/>
  <c r="I829" i="62"/>
  <c r="K829" i="62"/>
  <c r="C830" i="62"/>
  <c r="D830" i="62"/>
  <c r="O830" i="62" s="1"/>
  <c r="E830" i="62"/>
  <c r="I830" i="62"/>
  <c r="K830" i="62"/>
  <c r="C831" i="62"/>
  <c r="D831" i="62"/>
  <c r="O831" i="62"/>
  <c r="E831" i="62"/>
  <c r="I831" i="62"/>
  <c r="K831" i="62"/>
  <c r="C832" i="62"/>
  <c r="D832" i="62"/>
  <c r="O832" i="62" s="1"/>
  <c r="E832" i="62"/>
  <c r="I832" i="62"/>
  <c r="K832" i="62"/>
  <c r="C833" i="62"/>
  <c r="D833" i="62"/>
  <c r="O833" i="62" s="1"/>
  <c r="E833" i="62"/>
  <c r="I833" i="62"/>
  <c r="K833" i="62"/>
  <c r="C834" i="62"/>
  <c r="D834" i="62"/>
  <c r="O834" i="62"/>
  <c r="E834" i="62"/>
  <c r="I834" i="62"/>
  <c r="K834" i="62"/>
  <c r="C835" i="62"/>
  <c r="D835" i="62"/>
  <c r="O835" i="62"/>
  <c r="E835" i="62"/>
  <c r="I835" i="62"/>
  <c r="K835" i="62"/>
  <c r="C836" i="62"/>
  <c r="D836" i="62"/>
  <c r="E836" i="62"/>
  <c r="I836" i="62"/>
  <c r="K836" i="62"/>
  <c r="C837" i="62"/>
  <c r="D837" i="62"/>
  <c r="E837" i="62"/>
  <c r="I837" i="62"/>
  <c r="K837" i="62"/>
  <c r="C838" i="62"/>
  <c r="D838" i="62"/>
  <c r="O838" i="62"/>
  <c r="E838" i="62"/>
  <c r="I838" i="62"/>
  <c r="K838" i="62"/>
  <c r="C839" i="62"/>
  <c r="D839" i="62"/>
  <c r="O839" i="62"/>
  <c r="E839" i="62"/>
  <c r="I839" i="62"/>
  <c r="K839" i="62"/>
  <c r="C840" i="62"/>
  <c r="D840" i="62"/>
  <c r="O840" i="62"/>
  <c r="E840" i="62"/>
  <c r="I840" i="62"/>
  <c r="K840" i="62"/>
  <c r="C841" i="62"/>
  <c r="D841" i="62"/>
  <c r="E841" i="62"/>
  <c r="I841" i="62"/>
  <c r="K841" i="62"/>
  <c r="C842" i="62"/>
  <c r="D842" i="62"/>
  <c r="O842" i="62" s="1"/>
  <c r="E842" i="62"/>
  <c r="I842" i="62"/>
  <c r="K842" i="62"/>
  <c r="C843" i="62"/>
  <c r="D843" i="62"/>
  <c r="O843" i="62"/>
  <c r="E843" i="62"/>
  <c r="I843" i="62"/>
  <c r="K843" i="62"/>
  <c r="C844" i="62"/>
  <c r="D844" i="62"/>
  <c r="E844" i="62"/>
  <c r="I844" i="62"/>
  <c r="K844" i="62"/>
  <c r="C845" i="62"/>
  <c r="D845" i="62"/>
  <c r="O845" i="62" s="1"/>
  <c r="E845" i="62"/>
  <c r="I845" i="62"/>
  <c r="K845" i="62"/>
  <c r="C846" i="62"/>
  <c r="D846" i="62"/>
  <c r="O846" i="62"/>
  <c r="E846" i="62"/>
  <c r="I846" i="62"/>
  <c r="K846" i="62"/>
  <c r="C847" i="62"/>
  <c r="D847" i="62"/>
  <c r="O847" i="62" s="1"/>
  <c r="E847" i="62"/>
  <c r="I847" i="62"/>
  <c r="K847" i="62"/>
  <c r="C848" i="62"/>
  <c r="D848" i="62"/>
  <c r="O848" i="62" s="1"/>
  <c r="E848" i="62"/>
  <c r="I848" i="62"/>
  <c r="K848" i="62"/>
  <c r="C849" i="62"/>
  <c r="D849" i="62"/>
  <c r="O849" i="62" s="1"/>
  <c r="E849" i="62"/>
  <c r="I849" i="62"/>
  <c r="K849" i="62"/>
  <c r="C850" i="62"/>
  <c r="D850" i="62"/>
  <c r="O850" i="62" s="1"/>
  <c r="E850" i="62"/>
  <c r="I850" i="62"/>
  <c r="K850" i="62"/>
  <c r="C851" i="62"/>
  <c r="D851" i="62"/>
  <c r="O851" i="62" s="1"/>
  <c r="E851" i="62"/>
  <c r="I851" i="62"/>
  <c r="K851" i="62"/>
  <c r="C852" i="62"/>
  <c r="D852" i="62"/>
  <c r="E852" i="62"/>
  <c r="I852" i="62"/>
  <c r="K852" i="62"/>
  <c r="C853" i="62"/>
  <c r="D853" i="62"/>
  <c r="O853" i="62" s="1"/>
  <c r="E853" i="62"/>
  <c r="I853" i="62"/>
  <c r="K853" i="62"/>
  <c r="C854" i="62"/>
  <c r="D854" i="62"/>
  <c r="O854" i="62" s="1"/>
  <c r="E854" i="62"/>
  <c r="I854" i="62"/>
  <c r="K854" i="62"/>
  <c r="C855" i="62"/>
  <c r="D855" i="62"/>
  <c r="O855" i="62" s="1"/>
  <c r="E855" i="62"/>
  <c r="I855" i="62"/>
  <c r="K855" i="62"/>
  <c r="C856" i="62"/>
  <c r="D856" i="62"/>
  <c r="O856" i="62" s="1"/>
  <c r="E856" i="62"/>
  <c r="I856" i="62"/>
  <c r="K856" i="62"/>
  <c r="C857" i="62"/>
  <c r="D857" i="62"/>
  <c r="E857" i="62"/>
  <c r="I857" i="62"/>
  <c r="K857" i="62"/>
  <c r="C858" i="62"/>
  <c r="D858" i="62"/>
  <c r="O858" i="62" s="1"/>
  <c r="E858" i="62"/>
  <c r="I858" i="62"/>
  <c r="K858" i="62"/>
  <c r="C859" i="62"/>
  <c r="D859" i="62"/>
  <c r="O859" i="62" s="1"/>
  <c r="E859" i="62"/>
  <c r="I859" i="62"/>
  <c r="K859" i="62"/>
  <c r="C860" i="62"/>
  <c r="D860" i="62"/>
  <c r="E860" i="62"/>
  <c r="I860" i="62"/>
  <c r="K860" i="62"/>
  <c r="C861" i="62"/>
  <c r="D861" i="62"/>
  <c r="E861" i="62"/>
  <c r="I861" i="62"/>
  <c r="K861" i="62"/>
  <c r="C862" i="62"/>
  <c r="D862" i="62"/>
  <c r="O862" i="62" s="1"/>
  <c r="E862" i="62"/>
  <c r="I862" i="62"/>
  <c r="K862" i="62"/>
  <c r="C863" i="62"/>
  <c r="D863" i="62"/>
  <c r="O863" i="62" s="1"/>
  <c r="E863" i="62"/>
  <c r="I863" i="62"/>
  <c r="K863" i="62"/>
  <c r="C864" i="62"/>
  <c r="D864" i="62"/>
  <c r="O864" i="62" s="1"/>
  <c r="E864" i="62"/>
  <c r="I864" i="62"/>
  <c r="K864" i="62"/>
  <c r="C865" i="62"/>
  <c r="D865" i="62"/>
  <c r="E865" i="62"/>
  <c r="I865" i="62"/>
  <c r="K865" i="62"/>
  <c r="C866" i="62"/>
  <c r="D866" i="62"/>
  <c r="O866" i="62" s="1"/>
  <c r="E866" i="62"/>
  <c r="I866" i="62"/>
  <c r="K866" i="62"/>
  <c r="C867" i="62"/>
  <c r="D867" i="62"/>
  <c r="O867" i="62" s="1"/>
  <c r="E867" i="62"/>
  <c r="I867" i="62"/>
  <c r="K867" i="62"/>
  <c r="C868" i="62"/>
  <c r="D868" i="62"/>
  <c r="O868" i="62" s="1"/>
  <c r="E868" i="62"/>
  <c r="I868" i="62"/>
  <c r="K868" i="62"/>
  <c r="C869" i="62"/>
  <c r="D869" i="62"/>
  <c r="E869" i="62"/>
  <c r="I869" i="62"/>
  <c r="K869" i="62"/>
  <c r="C870" i="62"/>
  <c r="D870" i="62"/>
  <c r="O870" i="62" s="1"/>
  <c r="E870" i="62"/>
  <c r="I870" i="62"/>
  <c r="K870" i="62"/>
  <c r="C871" i="62"/>
  <c r="D871" i="62"/>
  <c r="O871" i="62" s="1"/>
  <c r="E871" i="62"/>
  <c r="I871" i="62"/>
  <c r="K871" i="62"/>
  <c r="C872" i="62"/>
  <c r="D872" i="62"/>
  <c r="O872" i="62" s="1"/>
  <c r="E872" i="62"/>
  <c r="I872" i="62"/>
  <c r="K872" i="62"/>
  <c r="C873" i="62"/>
  <c r="D873" i="62"/>
  <c r="E873" i="62"/>
  <c r="I873" i="62"/>
  <c r="K873" i="62"/>
  <c r="C874" i="62"/>
  <c r="D874" i="62"/>
  <c r="O874" i="62" s="1"/>
  <c r="E874" i="62"/>
  <c r="I874" i="62"/>
  <c r="K874" i="62"/>
  <c r="C875" i="62"/>
  <c r="D875" i="62"/>
  <c r="O875" i="62" s="1"/>
  <c r="E875" i="62"/>
  <c r="I875" i="62"/>
  <c r="K875" i="62"/>
  <c r="C876" i="62"/>
  <c r="D876" i="62"/>
  <c r="O876" i="62" s="1"/>
  <c r="E876" i="62"/>
  <c r="I876" i="62"/>
  <c r="K876" i="62"/>
  <c r="C877" i="62"/>
  <c r="D877" i="62"/>
  <c r="E877" i="62"/>
  <c r="I877" i="62"/>
  <c r="K877" i="62"/>
  <c r="C878" i="62"/>
  <c r="D878" i="62"/>
  <c r="O878" i="62" s="1"/>
  <c r="E878" i="62"/>
  <c r="I878" i="62"/>
  <c r="K878" i="62"/>
  <c r="C879" i="62"/>
  <c r="D879" i="62"/>
  <c r="O879" i="62" s="1"/>
  <c r="E879" i="62"/>
  <c r="I879" i="62"/>
  <c r="K879" i="62"/>
  <c r="C880" i="62"/>
  <c r="D880" i="62"/>
  <c r="O880" i="62" s="1"/>
  <c r="E880" i="62"/>
  <c r="I880" i="62"/>
  <c r="K880" i="62"/>
  <c r="C881" i="62"/>
  <c r="D881" i="62"/>
  <c r="E881" i="62"/>
  <c r="I881" i="62"/>
  <c r="K881" i="62"/>
  <c r="C882" i="62"/>
  <c r="D882" i="62"/>
  <c r="O882" i="62"/>
  <c r="E882" i="62"/>
  <c r="I882" i="62"/>
  <c r="K882" i="62"/>
  <c r="C883" i="62"/>
  <c r="D883" i="62"/>
  <c r="O883" i="62" s="1"/>
  <c r="E883" i="62"/>
  <c r="I883" i="62"/>
  <c r="K883" i="62"/>
  <c r="C884" i="62"/>
  <c r="D884" i="62"/>
  <c r="O884" i="62" s="1"/>
  <c r="E884" i="62"/>
  <c r="I884" i="62"/>
  <c r="K884" i="62"/>
  <c r="C885" i="62"/>
  <c r="D885" i="62"/>
  <c r="E885" i="62"/>
  <c r="I885" i="62"/>
  <c r="K885" i="62"/>
  <c r="C886" i="62"/>
  <c r="D886" i="62"/>
  <c r="O886" i="62" s="1"/>
  <c r="E886" i="62"/>
  <c r="I886" i="62"/>
  <c r="K886" i="62"/>
  <c r="C887" i="62"/>
  <c r="D887" i="62"/>
  <c r="O887" i="62"/>
  <c r="E887" i="62"/>
  <c r="I887" i="62"/>
  <c r="K887" i="62"/>
  <c r="C888" i="62"/>
  <c r="D888" i="62"/>
  <c r="O888" i="62" s="1"/>
  <c r="E888" i="62"/>
  <c r="I888" i="62"/>
  <c r="K888" i="62"/>
  <c r="C889" i="62"/>
  <c r="D889" i="62"/>
  <c r="O889" i="62" s="1"/>
  <c r="E889" i="62"/>
  <c r="I889" i="62"/>
  <c r="K889" i="62"/>
  <c r="C890" i="62"/>
  <c r="D890" i="62"/>
  <c r="O890" i="62"/>
  <c r="E890" i="62"/>
  <c r="I890" i="62"/>
  <c r="K890" i="62"/>
  <c r="C891" i="62"/>
  <c r="D891" i="62"/>
  <c r="O891" i="62" s="1"/>
  <c r="E891" i="62"/>
  <c r="I891" i="62"/>
  <c r="K891" i="62"/>
  <c r="C892" i="62"/>
  <c r="D892" i="62"/>
  <c r="O892" i="62" s="1"/>
  <c r="E892" i="62"/>
  <c r="I892" i="62"/>
  <c r="K892" i="62"/>
  <c r="C893" i="62"/>
  <c r="D893" i="62"/>
  <c r="E893" i="62"/>
  <c r="I893" i="62"/>
  <c r="K893" i="62"/>
  <c r="C894" i="62"/>
  <c r="D894" i="62"/>
  <c r="O894" i="62" s="1"/>
  <c r="E894" i="62"/>
  <c r="I894" i="62"/>
  <c r="K894" i="62"/>
  <c r="C895" i="62"/>
  <c r="D895" i="62"/>
  <c r="O895" i="62"/>
  <c r="E895" i="62"/>
  <c r="I895" i="62"/>
  <c r="K895" i="62"/>
  <c r="C896" i="62"/>
  <c r="D896" i="62"/>
  <c r="O896" i="62" s="1"/>
  <c r="E896" i="62"/>
  <c r="I896" i="62"/>
  <c r="K896" i="62"/>
  <c r="C897" i="62"/>
  <c r="D897" i="62"/>
  <c r="O897" i="62" s="1"/>
  <c r="E897" i="62"/>
  <c r="I897" i="62"/>
  <c r="K897" i="62"/>
  <c r="C898" i="62"/>
  <c r="D898" i="62"/>
  <c r="O898" i="62"/>
  <c r="E898" i="62"/>
  <c r="I898" i="62"/>
  <c r="K898" i="62"/>
  <c r="C899" i="62"/>
  <c r="D899" i="62"/>
  <c r="O899" i="62"/>
  <c r="E899" i="62"/>
  <c r="I899" i="62"/>
  <c r="K899" i="62"/>
  <c r="C900" i="62"/>
  <c r="D900" i="62"/>
  <c r="E900" i="62"/>
  <c r="I900" i="62"/>
  <c r="K900" i="62"/>
  <c r="C901" i="62"/>
  <c r="D901" i="62"/>
  <c r="O901" i="62" s="1"/>
  <c r="E901" i="62"/>
  <c r="I901" i="62"/>
  <c r="K901" i="62"/>
  <c r="C902" i="62"/>
  <c r="D902" i="62"/>
  <c r="O902" i="62"/>
  <c r="E902" i="62"/>
  <c r="I902" i="62"/>
  <c r="K902" i="62"/>
  <c r="C903" i="62"/>
  <c r="D903" i="62"/>
  <c r="O903" i="62"/>
  <c r="E903" i="62"/>
  <c r="I903" i="62"/>
  <c r="K903" i="62"/>
  <c r="C904" i="62"/>
  <c r="D904" i="62"/>
  <c r="O904" i="62"/>
  <c r="E904" i="62"/>
  <c r="I904" i="62"/>
  <c r="K904" i="62"/>
  <c r="C905" i="62"/>
  <c r="D905" i="62"/>
  <c r="E905" i="62"/>
  <c r="I905" i="62"/>
  <c r="K905" i="62"/>
  <c r="C906" i="62"/>
  <c r="D906" i="62"/>
  <c r="O906" i="62" s="1"/>
  <c r="E906" i="62"/>
  <c r="I906" i="62"/>
  <c r="K906" i="62"/>
  <c r="C907" i="62"/>
  <c r="D907" i="62"/>
  <c r="O907" i="62"/>
  <c r="E907" i="62"/>
  <c r="I907" i="62"/>
  <c r="K907" i="62"/>
  <c r="C908" i="62"/>
  <c r="D908" i="62"/>
  <c r="E908" i="62"/>
  <c r="I908" i="62"/>
  <c r="K908" i="62"/>
  <c r="C909" i="62"/>
  <c r="D909" i="62"/>
  <c r="E909" i="62"/>
  <c r="I909" i="62"/>
  <c r="K909" i="62"/>
  <c r="C910" i="62"/>
  <c r="D910" i="62"/>
  <c r="O910" i="62"/>
  <c r="E910" i="62"/>
  <c r="I910" i="62"/>
  <c r="K910" i="62"/>
  <c r="C911" i="62"/>
  <c r="D911" i="62"/>
  <c r="O911" i="62" s="1"/>
  <c r="E911" i="62"/>
  <c r="I911" i="62"/>
  <c r="K911" i="62"/>
  <c r="C912" i="62"/>
  <c r="D912" i="62"/>
  <c r="O912" i="62" s="1"/>
  <c r="E912" i="62"/>
  <c r="I912" i="62"/>
  <c r="K912" i="62"/>
  <c r="C913" i="62"/>
  <c r="D913" i="62"/>
  <c r="O913" i="62" s="1"/>
  <c r="E913" i="62"/>
  <c r="I913" i="62"/>
  <c r="K913" i="62"/>
  <c r="C914" i="62"/>
  <c r="D914" i="62"/>
  <c r="O914" i="62" s="1"/>
  <c r="E914" i="62"/>
  <c r="I914" i="62"/>
  <c r="K914" i="62"/>
  <c r="C915" i="62"/>
  <c r="D915" i="62"/>
  <c r="O915" i="62" s="1"/>
  <c r="E915" i="62"/>
  <c r="I915" i="62"/>
  <c r="K915" i="62"/>
  <c r="C916" i="62"/>
  <c r="D916" i="62"/>
  <c r="E916" i="62"/>
  <c r="I916" i="62"/>
  <c r="K916" i="62"/>
  <c r="C917" i="62"/>
  <c r="D917" i="62"/>
  <c r="O917" i="62" s="1"/>
  <c r="E917" i="62"/>
  <c r="I917" i="62"/>
  <c r="K917" i="62"/>
  <c r="C918" i="62"/>
  <c r="D918" i="62"/>
  <c r="O918" i="62" s="1"/>
  <c r="E918" i="62"/>
  <c r="I918" i="62"/>
  <c r="K918" i="62"/>
  <c r="C919" i="62"/>
  <c r="D919" i="62"/>
  <c r="O919" i="62" s="1"/>
  <c r="E919" i="62"/>
  <c r="I919" i="62"/>
  <c r="K919" i="62"/>
  <c r="C920" i="62"/>
  <c r="D920" i="62"/>
  <c r="O920" i="62" s="1"/>
  <c r="E920" i="62"/>
  <c r="I920" i="62"/>
  <c r="K920" i="62"/>
  <c r="C921" i="62"/>
  <c r="D921" i="62"/>
  <c r="E921" i="62"/>
  <c r="I921" i="62"/>
  <c r="K921" i="62"/>
  <c r="C922" i="62"/>
  <c r="D922" i="62"/>
  <c r="O922" i="62" s="1"/>
  <c r="E922" i="62"/>
  <c r="I922" i="62"/>
  <c r="K922" i="62"/>
  <c r="C923" i="62"/>
  <c r="D923" i="62"/>
  <c r="O923" i="62" s="1"/>
  <c r="E923" i="62"/>
  <c r="I923" i="62"/>
  <c r="K923" i="62"/>
  <c r="C924" i="62"/>
  <c r="D924" i="62"/>
  <c r="E924" i="62"/>
  <c r="I924" i="62"/>
  <c r="K924" i="62"/>
  <c r="C925" i="62"/>
  <c r="D925" i="62"/>
  <c r="O925" i="62" s="1"/>
  <c r="E925" i="62"/>
  <c r="I925" i="62"/>
  <c r="K925" i="62"/>
  <c r="C926" i="62"/>
  <c r="D926" i="62"/>
  <c r="O926" i="62" s="1"/>
  <c r="E926" i="62"/>
  <c r="I926" i="62"/>
  <c r="K926" i="62"/>
  <c r="C927" i="62"/>
  <c r="D927" i="62"/>
  <c r="O927" i="62" s="1"/>
  <c r="E927" i="62"/>
  <c r="I927" i="62"/>
  <c r="K927" i="62"/>
  <c r="C928" i="62"/>
  <c r="D928" i="62"/>
  <c r="O928" i="62" s="1"/>
  <c r="E928" i="62"/>
  <c r="I928" i="62"/>
  <c r="K928" i="62"/>
  <c r="C929" i="62"/>
  <c r="D929" i="62"/>
  <c r="E929" i="62"/>
  <c r="I929" i="62"/>
  <c r="K929" i="62"/>
  <c r="C930" i="62"/>
  <c r="D930" i="62"/>
  <c r="O930" i="62" s="1"/>
  <c r="E930" i="62"/>
  <c r="I930" i="62"/>
  <c r="K930" i="62"/>
  <c r="C931" i="62"/>
  <c r="D931" i="62"/>
  <c r="O931" i="62" s="1"/>
  <c r="E931" i="62"/>
  <c r="I931" i="62"/>
  <c r="K931" i="62"/>
  <c r="C932" i="62"/>
  <c r="D932" i="62"/>
  <c r="O932" i="62" s="1"/>
  <c r="E932" i="62"/>
  <c r="I932" i="62"/>
  <c r="K932" i="62"/>
  <c r="C933" i="62"/>
  <c r="D933" i="62"/>
  <c r="E933" i="62"/>
  <c r="I933" i="62"/>
  <c r="K933" i="62"/>
  <c r="C934" i="62"/>
  <c r="D934" i="62"/>
  <c r="O934" i="62" s="1"/>
  <c r="E934" i="62"/>
  <c r="I934" i="62"/>
  <c r="K934" i="62"/>
  <c r="C935" i="62"/>
  <c r="D935" i="62"/>
  <c r="O935" i="62" s="1"/>
  <c r="E935" i="62"/>
  <c r="I935" i="62"/>
  <c r="K935" i="62"/>
  <c r="C936" i="62"/>
  <c r="D936" i="62"/>
  <c r="O936" i="62" s="1"/>
  <c r="E936" i="62"/>
  <c r="I936" i="62"/>
  <c r="K936" i="62"/>
  <c r="C937" i="62"/>
  <c r="D937" i="62"/>
  <c r="E937" i="62"/>
  <c r="I937" i="62"/>
  <c r="K937" i="62"/>
  <c r="C938" i="62"/>
  <c r="D938" i="62"/>
  <c r="O938" i="62" s="1"/>
  <c r="E938" i="62"/>
  <c r="I938" i="62"/>
  <c r="K938" i="62"/>
  <c r="C939" i="62"/>
  <c r="D939" i="62"/>
  <c r="O939" i="62" s="1"/>
  <c r="E939" i="62"/>
  <c r="I939" i="62"/>
  <c r="K939" i="62"/>
  <c r="C940" i="62"/>
  <c r="D940" i="62"/>
  <c r="O940" i="62" s="1"/>
  <c r="E940" i="62"/>
  <c r="I940" i="62"/>
  <c r="K940" i="62"/>
  <c r="C941" i="62"/>
  <c r="D941" i="62"/>
  <c r="E941" i="62"/>
  <c r="I941" i="62"/>
  <c r="K941" i="62"/>
  <c r="C942" i="62"/>
  <c r="D942" i="62"/>
  <c r="O942" i="62" s="1"/>
  <c r="E942" i="62"/>
  <c r="I942" i="62"/>
  <c r="K942" i="62"/>
  <c r="C943" i="62"/>
  <c r="D943" i="62"/>
  <c r="O943" i="62" s="1"/>
  <c r="E943" i="62"/>
  <c r="I943" i="62"/>
  <c r="K943" i="62"/>
  <c r="C944" i="62"/>
  <c r="D944" i="62"/>
  <c r="O944" i="62" s="1"/>
  <c r="E944" i="62"/>
  <c r="I944" i="62"/>
  <c r="K944" i="62"/>
  <c r="C945" i="62"/>
  <c r="D945" i="62"/>
  <c r="O945" i="62" s="1"/>
  <c r="E945" i="62"/>
  <c r="I945" i="62"/>
  <c r="K945" i="62"/>
  <c r="C946" i="62"/>
  <c r="D946" i="62"/>
  <c r="O946" i="62"/>
  <c r="E946" i="62"/>
  <c r="I946" i="62"/>
  <c r="K946" i="62"/>
  <c r="C947" i="62"/>
  <c r="D947" i="62"/>
  <c r="O947" i="62" s="1"/>
  <c r="E947" i="62"/>
  <c r="I947" i="62"/>
  <c r="K947" i="62"/>
  <c r="C948" i="62"/>
  <c r="D948" i="62"/>
  <c r="E948" i="62"/>
  <c r="I948" i="62"/>
  <c r="K948" i="62"/>
  <c r="C949" i="62"/>
  <c r="D949" i="62"/>
  <c r="E949" i="62"/>
  <c r="I949" i="62"/>
  <c r="K949" i="62"/>
  <c r="C950" i="62"/>
  <c r="D950" i="62"/>
  <c r="O950" i="62" s="1"/>
  <c r="E950" i="62"/>
  <c r="I950" i="62"/>
  <c r="K950" i="62"/>
  <c r="C951" i="62"/>
  <c r="D951" i="62"/>
  <c r="O951" i="62"/>
  <c r="E951" i="62"/>
  <c r="I951" i="62"/>
  <c r="K951" i="62"/>
  <c r="C952" i="62"/>
  <c r="D952" i="62"/>
  <c r="O952" i="62" s="1"/>
  <c r="E952" i="62"/>
  <c r="I952" i="62"/>
  <c r="K952" i="62"/>
  <c r="C953" i="62"/>
  <c r="D953" i="62"/>
  <c r="E953" i="62"/>
  <c r="I953" i="62"/>
  <c r="K953" i="62"/>
  <c r="C954" i="62"/>
  <c r="D954" i="62"/>
  <c r="O954" i="62"/>
  <c r="E954" i="62"/>
  <c r="I954" i="62"/>
  <c r="K954" i="62"/>
  <c r="C955" i="62"/>
  <c r="D955" i="62"/>
  <c r="O955" i="62" s="1"/>
  <c r="E955" i="62"/>
  <c r="I955" i="62"/>
  <c r="K955" i="62"/>
  <c r="C956" i="62"/>
  <c r="D956" i="62"/>
  <c r="O956" i="62" s="1"/>
  <c r="E956" i="62"/>
  <c r="I956" i="62"/>
  <c r="K956" i="62"/>
  <c r="C957" i="62"/>
  <c r="D957" i="62"/>
  <c r="E957" i="62"/>
  <c r="I957" i="62"/>
  <c r="K957" i="62"/>
  <c r="C958" i="62"/>
  <c r="D958" i="62"/>
  <c r="O958" i="62" s="1"/>
  <c r="E958" i="62"/>
  <c r="I958" i="62"/>
  <c r="K958" i="62"/>
  <c r="C959" i="62"/>
  <c r="D959" i="62"/>
  <c r="O959" i="62"/>
  <c r="E959" i="62"/>
  <c r="I959" i="62"/>
  <c r="K959" i="62"/>
  <c r="C960" i="62"/>
  <c r="D960" i="62"/>
  <c r="O960" i="62" s="1"/>
  <c r="E960" i="62"/>
  <c r="I960" i="62"/>
  <c r="K960" i="62"/>
  <c r="C961" i="62"/>
  <c r="D961" i="62"/>
  <c r="O961" i="62" s="1"/>
  <c r="E961" i="62"/>
  <c r="I961" i="62"/>
  <c r="K961" i="62"/>
  <c r="C962" i="62"/>
  <c r="D962" i="62"/>
  <c r="O962" i="62"/>
  <c r="E962" i="62"/>
  <c r="I962" i="62"/>
  <c r="K962" i="62"/>
  <c r="C963" i="62"/>
  <c r="D963" i="62"/>
  <c r="O963" i="62"/>
  <c r="E963" i="62"/>
  <c r="I963" i="62"/>
  <c r="K963" i="62"/>
  <c r="C964" i="62"/>
  <c r="D964" i="62"/>
  <c r="E964" i="62"/>
  <c r="I964" i="62"/>
  <c r="K964" i="62"/>
  <c r="C965" i="62"/>
  <c r="D965" i="62"/>
  <c r="O965" i="62" s="1"/>
  <c r="E965" i="62"/>
  <c r="I965" i="62"/>
  <c r="K965" i="62"/>
  <c r="C966" i="62"/>
  <c r="D966" i="62"/>
  <c r="O966" i="62"/>
  <c r="E966" i="62"/>
  <c r="I966" i="62"/>
  <c r="K966" i="62"/>
  <c r="C967" i="62"/>
  <c r="D967" i="62"/>
  <c r="O967" i="62"/>
  <c r="E967" i="62"/>
  <c r="I967" i="62"/>
  <c r="K967" i="62"/>
  <c r="C968" i="62"/>
  <c r="D968" i="62"/>
  <c r="O968" i="62"/>
  <c r="E968" i="62"/>
  <c r="I968" i="62"/>
  <c r="K968" i="62"/>
  <c r="C969" i="62"/>
  <c r="D969" i="62"/>
  <c r="E969" i="62"/>
  <c r="I969" i="62"/>
  <c r="K969" i="62"/>
  <c r="C970" i="62"/>
  <c r="D970" i="62"/>
  <c r="O970" i="62" s="1"/>
  <c r="E970" i="62"/>
  <c r="I970" i="62"/>
  <c r="K970" i="62"/>
  <c r="C971" i="62"/>
  <c r="D971" i="62"/>
  <c r="O971" i="62"/>
  <c r="E971" i="62"/>
  <c r="I971" i="62"/>
  <c r="K971" i="62"/>
  <c r="C972" i="62"/>
  <c r="D972" i="62"/>
  <c r="E972" i="62"/>
  <c r="I972" i="62"/>
  <c r="K972" i="62"/>
  <c r="C973" i="62"/>
  <c r="D973" i="62"/>
  <c r="O973" i="62" s="1"/>
  <c r="E973" i="62"/>
  <c r="I973" i="62"/>
  <c r="K973" i="62"/>
  <c r="C974" i="62"/>
  <c r="D974" i="62"/>
  <c r="O974" i="62"/>
  <c r="E974" i="62"/>
  <c r="I974" i="62"/>
  <c r="K974" i="62"/>
  <c r="C975" i="62"/>
  <c r="D975" i="62"/>
  <c r="O975" i="62" s="1"/>
  <c r="E975" i="62"/>
  <c r="I975" i="62"/>
  <c r="K975" i="62"/>
  <c r="C976" i="62"/>
  <c r="D976" i="62"/>
  <c r="O976" i="62" s="1"/>
  <c r="E976" i="62"/>
  <c r="I976" i="62"/>
  <c r="K976" i="62"/>
  <c r="C977" i="62"/>
  <c r="D977" i="62"/>
  <c r="O977" i="62" s="1"/>
  <c r="E977" i="62"/>
  <c r="I977" i="62"/>
  <c r="K977" i="62"/>
  <c r="C978" i="62"/>
  <c r="D978" i="62"/>
  <c r="O978" i="62" s="1"/>
  <c r="E978" i="62"/>
  <c r="I978" i="62"/>
  <c r="K978" i="62"/>
  <c r="C979" i="62"/>
  <c r="D979" i="62"/>
  <c r="O979" i="62" s="1"/>
  <c r="E979" i="62"/>
  <c r="I979" i="62"/>
  <c r="K979" i="62"/>
  <c r="C980" i="62"/>
  <c r="D980" i="62"/>
  <c r="E980" i="62"/>
  <c r="I980" i="62"/>
  <c r="K980" i="62"/>
  <c r="C981" i="62"/>
  <c r="D981" i="62"/>
  <c r="O981" i="62" s="1"/>
  <c r="E981" i="62"/>
  <c r="I981" i="62"/>
  <c r="K981" i="62"/>
  <c r="C982" i="62"/>
  <c r="D982" i="62"/>
  <c r="O982" i="62" s="1"/>
  <c r="E982" i="62"/>
  <c r="I982" i="62"/>
  <c r="K982" i="62"/>
  <c r="C983" i="62"/>
  <c r="D983" i="62"/>
  <c r="O983" i="62" s="1"/>
  <c r="E983" i="62"/>
  <c r="I983" i="62"/>
  <c r="K983" i="62"/>
  <c r="C984" i="62"/>
  <c r="D984" i="62"/>
  <c r="O984" i="62" s="1"/>
  <c r="E984" i="62"/>
  <c r="I984" i="62"/>
  <c r="K984" i="62"/>
  <c r="C985" i="62"/>
  <c r="D985" i="62"/>
  <c r="E985" i="62"/>
  <c r="I985" i="62"/>
  <c r="K985" i="62"/>
  <c r="C986" i="62"/>
  <c r="D986" i="62"/>
  <c r="O986" i="62" s="1"/>
  <c r="E986" i="62"/>
  <c r="I986" i="62"/>
  <c r="K986" i="62"/>
  <c r="C987" i="62"/>
  <c r="D987" i="62"/>
  <c r="O987" i="62" s="1"/>
  <c r="E987" i="62"/>
  <c r="I987" i="62"/>
  <c r="K987" i="62"/>
  <c r="C988" i="62"/>
  <c r="D988" i="62"/>
  <c r="E988" i="62"/>
  <c r="I988" i="62"/>
  <c r="K988" i="62"/>
  <c r="C989" i="62"/>
  <c r="D989" i="62"/>
  <c r="E989" i="62"/>
  <c r="I989" i="62"/>
  <c r="K989" i="62"/>
  <c r="C990" i="62"/>
  <c r="D990" i="62"/>
  <c r="O990" i="62" s="1"/>
  <c r="E990" i="62"/>
  <c r="I990" i="62"/>
  <c r="K990" i="62"/>
  <c r="C991" i="62"/>
  <c r="D991" i="62"/>
  <c r="O991" i="62" s="1"/>
  <c r="E991" i="62"/>
  <c r="I991" i="62"/>
  <c r="K991" i="62"/>
  <c r="C992" i="62"/>
  <c r="D992" i="62"/>
  <c r="O992" i="62" s="1"/>
  <c r="E992" i="62"/>
  <c r="I992" i="62"/>
  <c r="K992" i="62"/>
  <c r="C993" i="62"/>
  <c r="D993" i="62"/>
  <c r="E993" i="62"/>
  <c r="I993" i="62"/>
  <c r="K993" i="62"/>
  <c r="C994" i="62"/>
  <c r="D994" i="62"/>
  <c r="O994" i="62" s="1"/>
  <c r="E994" i="62"/>
  <c r="I994" i="62"/>
  <c r="K994" i="62"/>
  <c r="C995" i="62"/>
  <c r="D995" i="62"/>
  <c r="O995" i="62" s="1"/>
  <c r="E995" i="62"/>
  <c r="I995" i="62"/>
  <c r="K995" i="62"/>
  <c r="C996" i="62"/>
  <c r="D996" i="62"/>
  <c r="O996" i="62" s="1"/>
  <c r="E996" i="62"/>
  <c r="I996" i="62"/>
  <c r="K996" i="62"/>
  <c r="C997" i="62"/>
  <c r="D997" i="62"/>
  <c r="E997" i="62"/>
  <c r="I997" i="62"/>
  <c r="K997" i="62"/>
  <c r="C998" i="62"/>
  <c r="D998" i="62"/>
  <c r="O998" i="62" s="1"/>
  <c r="E998" i="62"/>
  <c r="I998" i="62"/>
  <c r="K998" i="62"/>
  <c r="C999" i="62"/>
  <c r="D999" i="62"/>
  <c r="O999" i="62" s="1"/>
  <c r="E999" i="62"/>
  <c r="I999" i="62"/>
  <c r="K999" i="62"/>
  <c r="C1000" i="62"/>
  <c r="D1000" i="62"/>
  <c r="O1000" i="62" s="1"/>
  <c r="E1000" i="62"/>
  <c r="I1000" i="62"/>
  <c r="K1000" i="62"/>
  <c r="C1001" i="62"/>
  <c r="D1001" i="62"/>
  <c r="E1001" i="62"/>
  <c r="I1001" i="62"/>
  <c r="K1001" i="62"/>
  <c r="C1002" i="62"/>
  <c r="D1002" i="62"/>
  <c r="O1002" i="62" s="1"/>
  <c r="E1002" i="62"/>
  <c r="I1002" i="62"/>
  <c r="K1002" i="62"/>
  <c r="C1003" i="62"/>
  <c r="D1003" i="62"/>
  <c r="O1003" i="62" s="1"/>
  <c r="E1003" i="62"/>
  <c r="I1003" i="62"/>
  <c r="K1003" i="62"/>
  <c r="C1004" i="62"/>
  <c r="D1004" i="62"/>
  <c r="O1004" i="62" s="1"/>
  <c r="E1004" i="62"/>
  <c r="I1004" i="62"/>
  <c r="K1004" i="62"/>
  <c r="C1005" i="62"/>
  <c r="D1005" i="62"/>
  <c r="E1005" i="62"/>
  <c r="I1005" i="62"/>
  <c r="K1005" i="62"/>
  <c r="C1006" i="62"/>
  <c r="D1006" i="62"/>
  <c r="O1006" i="62" s="1"/>
  <c r="E1006" i="62"/>
  <c r="I1006" i="62"/>
  <c r="K1006" i="62"/>
  <c r="B6" i="55"/>
  <c r="B7" i="55"/>
  <c r="B8" i="55"/>
  <c r="B9" i="55"/>
  <c r="B10" i="55"/>
  <c r="B11" i="55"/>
  <c r="B12" i="55"/>
  <c r="B13" i="55"/>
  <c r="B14" i="55"/>
  <c r="B15" i="55"/>
  <c r="B16" i="55"/>
  <c r="B17" i="55"/>
  <c r="B18" i="55"/>
  <c r="B19" i="55"/>
  <c r="B20" i="55"/>
  <c r="B21" i="55"/>
  <c r="B22" i="55"/>
  <c r="B23" i="55"/>
  <c r="B24" i="55"/>
  <c r="B25" i="55"/>
  <c r="B26" i="55"/>
  <c r="B27" i="55"/>
  <c r="B28" i="55"/>
  <c r="B29" i="55"/>
  <c r="B30" i="55"/>
  <c r="B31" i="55"/>
  <c r="B32" i="55"/>
  <c r="B33" i="55"/>
  <c r="B34" i="55"/>
  <c r="B35" i="55"/>
  <c r="B36" i="55"/>
  <c r="B37" i="55"/>
  <c r="B38" i="55"/>
  <c r="B39" i="55"/>
  <c r="B40" i="55"/>
  <c r="B41" i="55"/>
  <c r="B42" i="55"/>
  <c r="B43" i="55"/>
  <c r="B44" i="55"/>
  <c r="B45" i="55"/>
  <c r="B46" i="55"/>
  <c r="B47" i="55"/>
  <c r="B48" i="55"/>
  <c r="B49" i="55"/>
  <c r="B50" i="55"/>
  <c r="B51" i="55"/>
  <c r="B52" i="55"/>
  <c r="B53" i="55"/>
  <c r="B54" i="55"/>
  <c r="B55" i="55"/>
  <c r="B56" i="55"/>
  <c r="B57" i="55"/>
  <c r="B58" i="55"/>
  <c r="B59" i="55"/>
  <c r="B60" i="55"/>
  <c r="B61" i="55"/>
  <c r="B62" i="55"/>
  <c r="B63" i="55"/>
  <c r="B64" i="55"/>
  <c r="B65" i="55"/>
  <c r="B66" i="55"/>
  <c r="B67" i="55"/>
  <c r="B68" i="55"/>
  <c r="B69" i="55"/>
  <c r="B70" i="55"/>
  <c r="B71" i="55"/>
  <c r="B72" i="55"/>
  <c r="B73" i="55"/>
  <c r="B74" i="55"/>
  <c r="B75" i="55"/>
  <c r="B76" i="55"/>
  <c r="B77" i="55"/>
  <c r="B78" i="55"/>
  <c r="B79" i="55"/>
  <c r="B80" i="55"/>
  <c r="B81" i="55"/>
  <c r="B82" i="55"/>
  <c r="B83" i="55"/>
  <c r="B84" i="55"/>
  <c r="B85" i="55"/>
  <c r="B86" i="55"/>
  <c r="B87" i="55"/>
  <c r="B88" i="55"/>
  <c r="B89" i="55"/>
  <c r="B90" i="55"/>
  <c r="B91" i="55"/>
  <c r="B92" i="55"/>
  <c r="B93" i="55"/>
  <c r="B94" i="55"/>
  <c r="B95" i="55"/>
  <c r="B96" i="55"/>
  <c r="B97" i="55"/>
  <c r="B98" i="55"/>
  <c r="B99" i="55"/>
  <c r="B100" i="55"/>
  <c r="B101" i="55"/>
  <c r="B102" i="55"/>
  <c r="B103" i="55"/>
  <c r="B104" i="55"/>
  <c r="B105" i="55"/>
  <c r="B106" i="55"/>
  <c r="B107" i="55"/>
  <c r="B108" i="55"/>
  <c r="B109" i="55"/>
  <c r="B110" i="55"/>
  <c r="B111" i="55"/>
  <c r="B112" i="55"/>
  <c r="B113" i="55"/>
  <c r="B114" i="55"/>
  <c r="B115" i="55"/>
  <c r="B116" i="55"/>
  <c r="B117" i="55"/>
  <c r="B118" i="55"/>
  <c r="B119" i="55"/>
  <c r="B120" i="55"/>
  <c r="B121" i="55"/>
  <c r="B122" i="55"/>
  <c r="B123" i="55"/>
  <c r="B124" i="55"/>
  <c r="B125" i="55"/>
  <c r="B126" i="55"/>
  <c r="B127" i="55"/>
  <c r="B128" i="55"/>
  <c r="B129" i="55"/>
  <c r="B130" i="55"/>
  <c r="B131" i="55"/>
  <c r="B132" i="55"/>
  <c r="B133" i="55"/>
  <c r="B134" i="55"/>
  <c r="B135" i="55"/>
  <c r="B136" i="55"/>
  <c r="B137" i="55"/>
  <c r="B138" i="55"/>
  <c r="B139" i="55"/>
  <c r="B140" i="55"/>
  <c r="B141" i="55"/>
  <c r="B142" i="55"/>
  <c r="B143" i="55"/>
  <c r="B144" i="55"/>
  <c r="B145" i="55"/>
  <c r="B146" i="55"/>
  <c r="B147" i="55"/>
  <c r="B148" i="55"/>
  <c r="B149" i="55"/>
  <c r="B150" i="55"/>
  <c r="B151" i="55"/>
  <c r="B152" i="55"/>
  <c r="B153" i="55"/>
  <c r="B154" i="55"/>
  <c r="B155" i="55"/>
  <c r="B156" i="55"/>
  <c r="B157" i="55"/>
  <c r="B158" i="55"/>
  <c r="B159" i="55"/>
  <c r="B160" i="55"/>
  <c r="B161" i="55"/>
  <c r="B162" i="55"/>
  <c r="B163" i="55"/>
  <c r="B164" i="55"/>
  <c r="B165" i="55"/>
  <c r="B166" i="55"/>
  <c r="B167" i="55"/>
  <c r="B168" i="55"/>
  <c r="B169" i="55"/>
  <c r="B170" i="55"/>
  <c r="B171" i="55"/>
  <c r="B172" i="55"/>
  <c r="B173" i="55"/>
  <c r="B174" i="55"/>
  <c r="B175" i="55"/>
  <c r="B176" i="55"/>
  <c r="B177" i="55"/>
  <c r="B178" i="55"/>
  <c r="B179" i="55"/>
  <c r="B180" i="55"/>
  <c r="B181" i="55"/>
  <c r="B182" i="55"/>
  <c r="B183" i="55"/>
  <c r="B184" i="55"/>
  <c r="B185" i="55"/>
  <c r="B186" i="55"/>
  <c r="B187" i="55"/>
  <c r="B188" i="55"/>
  <c r="B189" i="55"/>
  <c r="B190" i="55"/>
  <c r="B191" i="55"/>
  <c r="B192" i="55"/>
  <c r="B193" i="55"/>
  <c r="B194" i="55"/>
  <c r="B195" i="55"/>
  <c r="B196" i="55"/>
  <c r="B197" i="55"/>
  <c r="B198" i="55"/>
  <c r="B199" i="55"/>
  <c r="B200" i="55"/>
  <c r="B201" i="55"/>
  <c r="B202" i="55"/>
  <c r="B203" i="55"/>
  <c r="B204" i="55"/>
  <c r="B205" i="55"/>
  <c r="B206" i="55"/>
  <c r="B207" i="55"/>
  <c r="B208" i="55"/>
  <c r="B209" i="55"/>
  <c r="B210" i="55"/>
  <c r="B211" i="55"/>
  <c r="B212" i="55"/>
  <c r="B213" i="55"/>
  <c r="B214" i="55"/>
  <c r="B215" i="55"/>
  <c r="B216" i="55"/>
  <c r="B217" i="55"/>
  <c r="B218" i="55"/>
  <c r="B219" i="55"/>
  <c r="B220" i="55"/>
  <c r="B221" i="55"/>
  <c r="B222" i="55"/>
  <c r="B223" i="55"/>
  <c r="B224" i="55"/>
  <c r="B225" i="55"/>
  <c r="B226" i="55"/>
  <c r="B227" i="55"/>
  <c r="B228" i="55"/>
  <c r="B229" i="55"/>
  <c r="B230" i="55"/>
  <c r="B231" i="55"/>
  <c r="B232" i="55"/>
  <c r="B233" i="55"/>
  <c r="B234" i="55"/>
  <c r="B235" i="55"/>
  <c r="B236" i="55"/>
  <c r="B237" i="55"/>
  <c r="B238" i="55"/>
  <c r="B239" i="55"/>
  <c r="B240" i="55"/>
  <c r="B241" i="55"/>
  <c r="B242" i="55"/>
  <c r="B243" i="55"/>
  <c r="B244" i="55"/>
  <c r="B245" i="55"/>
  <c r="B246" i="55"/>
  <c r="B247" i="55"/>
  <c r="B248" i="55"/>
  <c r="B249" i="55"/>
  <c r="B250" i="55"/>
  <c r="B251" i="55"/>
  <c r="B252" i="55"/>
  <c r="B253" i="55"/>
  <c r="B254" i="55"/>
  <c r="B255" i="55"/>
  <c r="B256" i="55"/>
  <c r="B257" i="55"/>
  <c r="B258" i="55"/>
  <c r="B259" i="55"/>
  <c r="B260" i="55"/>
  <c r="B261" i="55"/>
  <c r="B262" i="55"/>
  <c r="B263" i="55"/>
  <c r="B264" i="55"/>
  <c r="B265" i="55"/>
  <c r="B266" i="55"/>
  <c r="B267" i="55"/>
  <c r="B268" i="55"/>
  <c r="B269" i="55"/>
  <c r="B270" i="55"/>
  <c r="B271" i="55"/>
  <c r="B272" i="55"/>
  <c r="B273" i="55"/>
  <c r="B274" i="55"/>
  <c r="B275" i="55"/>
  <c r="B276" i="55"/>
  <c r="B277" i="55"/>
  <c r="B278" i="55"/>
  <c r="B279" i="55"/>
  <c r="B280" i="55"/>
  <c r="B281" i="55"/>
  <c r="B282" i="55"/>
  <c r="B283" i="55"/>
  <c r="B284" i="55"/>
  <c r="B285" i="55"/>
  <c r="B286" i="55"/>
  <c r="B287" i="55"/>
  <c r="B288" i="55"/>
  <c r="B289" i="55"/>
  <c r="B290" i="55"/>
  <c r="B291" i="55"/>
  <c r="B292" i="55"/>
  <c r="B293" i="55"/>
  <c r="B294" i="55"/>
  <c r="B295" i="55"/>
  <c r="B296" i="55"/>
  <c r="B297" i="55"/>
  <c r="B298" i="55"/>
  <c r="B299" i="55"/>
  <c r="B300" i="55"/>
  <c r="B301" i="55"/>
  <c r="B302" i="55"/>
  <c r="B303" i="55"/>
  <c r="B304" i="55"/>
  <c r="B305" i="55"/>
  <c r="B306" i="55"/>
  <c r="B307" i="55"/>
  <c r="B308" i="55"/>
  <c r="B309" i="55"/>
  <c r="B310" i="55"/>
  <c r="B311" i="55"/>
  <c r="B312" i="55"/>
  <c r="B313" i="55"/>
  <c r="B314" i="55"/>
  <c r="B315" i="55"/>
  <c r="B316" i="55"/>
  <c r="B317" i="55"/>
  <c r="B318" i="55"/>
  <c r="B319" i="55"/>
  <c r="B320" i="55"/>
  <c r="B321" i="55"/>
  <c r="B322" i="55"/>
  <c r="B323" i="55"/>
  <c r="B324" i="55"/>
  <c r="B325" i="55"/>
  <c r="B326" i="55"/>
  <c r="B327" i="55"/>
  <c r="B328" i="55"/>
  <c r="B329" i="55"/>
  <c r="B330" i="55"/>
  <c r="B331" i="55"/>
  <c r="B332" i="55"/>
  <c r="B333" i="55"/>
  <c r="B334" i="55"/>
  <c r="B335" i="55"/>
  <c r="B336" i="55"/>
  <c r="B337" i="55"/>
  <c r="B338" i="55"/>
  <c r="B339" i="55"/>
  <c r="B340" i="55"/>
  <c r="B341" i="55"/>
  <c r="B342" i="55"/>
  <c r="B343" i="55"/>
  <c r="B344" i="55"/>
  <c r="B345" i="55"/>
  <c r="B346" i="55"/>
  <c r="B347" i="55"/>
  <c r="B348" i="55"/>
  <c r="B349" i="55"/>
  <c r="B350" i="55"/>
  <c r="B351" i="55"/>
  <c r="B352" i="55"/>
  <c r="B353" i="55"/>
  <c r="B354" i="55"/>
  <c r="B355" i="55"/>
  <c r="B356" i="55"/>
  <c r="B357" i="55"/>
  <c r="B358" i="55"/>
  <c r="B359" i="55"/>
  <c r="B360" i="55"/>
  <c r="B361" i="55"/>
  <c r="B362" i="55"/>
  <c r="B363" i="55"/>
  <c r="B364" i="55"/>
  <c r="B365" i="55"/>
  <c r="B366" i="55"/>
  <c r="B367" i="55"/>
  <c r="B368" i="55"/>
  <c r="B369" i="55"/>
  <c r="B370" i="55"/>
  <c r="B371" i="55"/>
  <c r="B372" i="55"/>
  <c r="B373" i="55"/>
  <c r="B374" i="55"/>
  <c r="B375" i="55"/>
  <c r="B376" i="55"/>
  <c r="B377" i="55"/>
  <c r="B378" i="55"/>
  <c r="B379" i="55"/>
  <c r="B380" i="55"/>
  <c r="B381" i="55"/>
  <c r="B382" i="55"/>
  <c r="B383" i="55"/>
  <c r="B384" i="55"/>
  <c r="B385" i="55"/>
  <c r="B386" i="55"/>
  <c r="B387" i="55"/>
  <c r="B388" i="55"/>
  <c r="B389" i="55"/>
  <c r="B390" i="55"/>
  <c r="B391" i="55"/>
  <c r="B392" i="55"/>
  <c r="B393" i="55"/>
  <c r="B394" i="55"/>
  <c r="B395" i="55"/>
  <c r="B396" i="55"/>
  <c r="B397" i="55"/>
  <c r="B398" i="55"/>
  <c r="B399" i="55"/>
  <c r="B400" i="55"/>
  <c r="B401" i="55"/>
  <c r="B402" i="55"/>
  <c r="B403" i="55"/>
  <c r="B404" i="55"/>
  <c r="B405" i="55"/>
  <c r="B406" i="55"/>
  <c r="B407" i="55"/>
  <c r="B408" i="55"/>
  <c r="B409" i="55"/>
  <c r="B410" i="55"/>
  <c r="B411" i="55"/>
  <c r="B412" i="55"/>
  <c r="B413" i="55"/>
  <c r="B414" i="55"/>
  <c r="B415" i="55"/>
  <c r="B416" i="55"/>
  <c r="B417" i="55"/>
  <c r="B418" i="55"/>
  <c r="B419" i="55"/>
  <c r="B420" i="55"/>
  <c r="B421" i="55"/>
  <c r="B422" i="55"/>
  <c r="B423" i="55"/>
  <c r="B424" i="55"/>
  <c r="B425" i="55"/>
  <c r="B426" i="55"/>
  <c r="B427" i="55"/>
  <c r="B428" i="55"/>
  <c r="B429" i="55"/>
  <c r="B430" i="55"/>
  <c r="B431" i="55"/>
  <c r="B432" i="55"/>
  <c r="B433" i="55"/>
  <c r="B434" i="55"/>
  <c r="B435" i="55"/>
  <c r="B436" i="55"/>
  <c r="B437" i="55"/>
  <c r="B438" i="55"/>
  <c r="B439" i="55"/>
  <c r="B440" i="55"/>
  <c r="B441" i="55"/>
  <c r="B442" i="55"/>
  <c r="B443" i="55"/>
  <c r="B444" i="55"/>
  <c r="B445" i="55"/>
  <c r="B446" i="55"/>
  <c r="B447" i="55"/>
  <c r="B448" i="55"/>
  <c r="B449" i="55"/>
  <c r="B450" i="55"/>
  <c r="B451" i="55"/>
  <c r="B452" i="55"/>
  <c r="B453" i="55"/>
  <c r="B454" i="55"/>
  <c r="B455" i="55"/>
  <c r="B456" i="55"/>
  <c r="B457" i="55"/>
  <c r="B458" i="55"/>
  <c r="B459" i="55"/>
  <c r="B460" i="55"/>
  <c r="B461" i="55"/>
  <c r="B462" i="55"/>
  <c r="B463" i="55"/>
  <c r="B464" i="55"/>
  <c r="B465" i="55"/>
  <c r="B466" i="55"/>
  <c r="B467" i="55"/>
  <c r="B468" i="55"/>
  <c r="B469" i="55"/>
  <c r="B470" i="55"/>
  <c r="B471" i="55"/>
  <c r="B472" i="55"/>
  <c r="B473" i="55"/>
  <c r="B474" i="55"/>
  <c r="B475" i="55"/>
  <c r="B476" i="55"/>
  <c r="B477" i="55"/>
  <c r="B478" i="55"/>
  <c r="B479" i="55"/>
  <c r="B480" i="55"/>
  <c r="B481" i="55"/>
  <c r="B482" i="55"/>
  <c r="B483" i="55"/>
  <c r="B484" i="55"/>
  <c r="B485" i="55"/>
  <c r="B486" i="55"/>
  <c r="B487" i="55"/>
  <c r="B488" i="55"/>
  <c r="B489" i="55"/>
  <c r="B490" i="55"/>
  <c r="B491" i="55"/>
  <c r="B492" i="55"/>
  <c r="B493" i="55"/>
  <c r="B494" i="55"/>
  <c r="B495" i="55"/>
  <c r="B496" i="55"/>
  <c r="B497" i="55"/>
  <c r="B498" i="55"/>
  <c r="B499" i="55"/>
  <c r="B500" i="55"/>
  <c r="B501" i="55"/>
  <c r="B502" i="55"/>
  <c r="B503" i="55"/>
  <c r="B504" i="55"/>
  <c r="B505" i="55"/>
  <c r="B506" i="55"/>
  <c r="B507" i="55"/>
  <c r="B508" i="55"/>
  <c r="B509" i="55"/>
  <c r="B510" i="55"/>
  <c r="B511" i="55"/>
  <c r="B512" i="55"/>
  <c r="B513" i="55"/>
  <c r="B514" i="55"/>
  <c r="B515" i="55"/>
  <c r="B516" i="55"/>
  <c r="B517" i="55"/>
  <c r="B518" i="55"/>
  <c r="B519" i="55"/>
  <c r="B520" i="55"/>
  <c r="B521" i="55"/>
  <c r="B522" i="55"/>
  <c r="B523" i="55"/>
  <c r="B524" i="55"/>
  <c r="B525" i="55"/>
  <c r="B526" i="55"/>
  <c r="B527" i="55"/>
  <c r="B528" i="55"/>
  <c r="B529" i="55"/>
  <c r="B530" i="55"/>
  <c r="B531" i="55"/>
  <c r="B532" i="55"/>
  <c r="B533" i="55"/>
  <c r="B534" i="55"/>
  <c r="B535" i="55"/>
  <c r="B536" i="55"/>
  <c r="B537" i="55"/>
  <c r="B538" i="55"/>
  <c r="B539" i="55"/>
  <c r="B540" i="55"/>
  <c r="B541" i="55"/>
  <c r="B542" i="55"/>
  <c r="B543" i="55"/>
  <c r="B544" i="55"/>
  <c r="B545" i="55"/>
  <c r="B546" i="55"/>
  <c r="B547" i="55"/>
  <c r="B548" i="55"/>
  <c r="B549" i="55"/>
  <c r="B550" i="55"/>
  <c r="B551" i="55"/>
  <c r="B552" i="55"/>
  <c r="B553" i="55"/>
  <c r="B554" i="55"/>
  <c r="B555" i="55"/>
  <c r="B556" i="55"/>
  <c r="B557" i="55"/>
  <c r="B558" i="55"/>
  <c r="B559" i="55"/>
  <c r="B560" i="55"/>
  <c r="B561" i="55"/>
  <c r="B562" i="55"/>
  <c r="B563" i="55"/>
  <c r="B564" i="55"/>
  <c r="B565" i="55"/>
  <c r="B566" i="55"/>
  <c r="B567" i="55"/>
  <c r="B568" i="55"/>
  <c r="B569" i="55"/>
  <c r="B570" i="55"/>
  <c r="B571" i="55"/>
  <c r="B572" i="55"/>
  <c r="B573" i="55"/>
  <c r="B574" i="55"/>
  <c r="B575" i="55"/>
  <c r="B576" i="55"/>
  <c r="B577" i="55"/>
  <c r="B578" i="55"/>
  <c r="B579" i="55"/>
  <c r="B580" i="55"/>
  <c r="B581" i="55"/>
  <c r="B582" i="55"/>
  <c r="B583" i="55"/>
  <c r="B584" i="55"/>
  <c r="B585" i="55"/>
  <c r="B586" i="55"/>
  <c r="B587" i="55"/>
  <c r="B588" i="55"/>
  <c r="B589" i="55"/>
  <c r="B590" i="55"/>
  <c r="B591" i="55"/>
  <c r="B592" i="55"/>
  <c r="B593" i="55"/>
  <c r="B594" i="55"/>
  <c r="B595" i="55"/>
  <c r="B596" i="55"/>
  <c r="B597" i="55"/>
  <c r="B598" i="55"/>
  <c r="B599" i="55"/>
  <c r="B600" i="55"/>
  <c r="B601" i="55"/>
  <c r="B602" i="55"/>
  <c r="B603" i="55"/>
  <c r="B604" i="55"/>
  <c r="B605" i="55"/>
  <c r="B606" i="55"/>
  <c r="B607" i="55"/>
  <c r="B608" i="55"/>
  <c r="B609" i="55"/>
  <c r="B610" i="55"/>
  <c r="B611" i="55"/>
  <c r="B612" i="55"/>
  <c r="B613" i="55"/>
  <c r="B614" i="55"/>
  <c r="B615" i="55"/>
  <c r="B616" i="55"/>
  <c r="B617" i="55"/>
  <c r="B618" i="55"/>
  <c r="B619" i="55"/>
  <c r="B620" i="55"/>
  <c r="B621" i="55"/>
  <c r="B622" i="55"/>
  <c r="B623" i="55"/>
  <c r="B624" i="55"/>
  <c r="B625" i="55"/>
  <c r="B626" i="55"/>
  <c r="B627" i="55"/>
  <c r="B628" i="55"/>
  <c r="B629" i="55"/>
  <c r="B630" i="55"/>
  <c r="B631" i="55"/>
  <c r="B632" i="55"/>
  <c r="B633" i="55"/>
  <c r="B634" i="55"/>
  <c r="B635" i="55"/>
  <c r="B636" i="55"/>
  <c r="B637" i="55"/>
  <c r="B638" i="55"/>
  <c r="B639" i="55"/>
  <c r="B640" i="55"/>
  <c r="B641" i="55"/>
  <c r="B642" i="55"/>
  <c r="B643" i="55"/>
  <c r="B644" i="55"/>
  <c r="B645" i="55"/>
  <c r="B646" i="55"/>
  <c r="B647" i="55"/>
  <c r="B648" i="55"/>
  <c r="B649" i="55"/>
  <c r="B650" i="55"/>
  <c r="B651" i="55"/>
  <c r="B652" i="55"/>
  <c r="B653" i="55"/>
  <c r="B654" i="55"/>
  <c r="B655" i="55"/>
  <c r="B656" i="55"/>
  <c r="B657" i="55"/>
  <c r="B658" i="55"/>
  <c r="B659" i="55"/>
  <c r="B660" i="55"/>
  <c r="B661" i="55"/>
  <c r="B662" i="55"/>
  <c r="B663" i="55"/>
  <c r="B664" i="55"/>
  <c r="B665" i="55"/>
  <c r="B666" i="55"/>
  <c r="B667" i="55"/>
  <c r="B668" i="55"/>
  <c r="B669" i="55"/>
  <c r="B670" i="55"/>
  <c r="B671" i="55"/>
  <c r="B672" i="55"/>
  <c r="B673" i="55"/>
  <c r="B674" i="55"/>
  <c r="B675" i="55"/>
  <c r="B676" i="55"/>
  <c r="B677" i="55"/>
  <c r="B678" i="55"/>
  <c r="B679" i="55"/>
  <c r="B680" i="55"/>
  <c r="B681" i="55"/>
  <c r="B682" i="55"/>
  <c r="B683" i="55"/>
  <c r="B684" i="55"/>
  <c r="B685" i="55"/>
  <c r="B686" i="55"/>
  <c r="B687" i="55"/>
  <c r="B688" i="55"/>
  <c r="B689" i="55"/>
  <c r="B690" i="55"/>
  <c r="B691" i="55"/>
  <c r="B692" i="55"/>
  <c r="B693" i="55"/>
  <c r="B694" i="55"/>
  <c r="B695" i="55"/>
  <c r="B696" i="55"/>
  <c r="B697" i="55"/>
  <c r="B698" i="55"/>
  <c r="B699" i="55"/>
  <c r="B700" i="55"/>
  <c r="B701" i="55"/>
  <c r="B702" i="55"/>
  <c r="B703" i="55"/>
  <c r="B704" i="55"/>
  <c r="B705" i="55"/>
  <c r="B706" i="55"/>
  <c r="B707" i="55"/>
  <c r="B708" i="55"/>
  <c r="B709" i="55"/>
  <c r="B710" i="55"/>
  <c r="B711" i="55"/>
  <c r="B712" i="55"/>
  <c r="B713" i="55"/>
  <c r="B714" i="55"/>
  <c r="B715" i="55"/>
  <c r="B716" i="55"/>
  <c r="B717" i="55"/>
  <c r="B718" i="55"/>
  <c r="B719" i="55"/>
  <c r="B720" i="55"/>
  <c r="B721" i="55"/>
  <c r="B722" i="55"/>
  <c r="B723" i="55"/>
  <c r="B724" i="55"/>
  <c r="B725" i="55"/>
  <c r="B726" i="55"/>
  <c r="B727" i="55"/>
  <c r="B728" i="55"/>
  <c r="B729" i="55"/>
  <c r="B730" i="55"/>
  <c r="B731" i="55"/>
  <c r="B732" i="55"/>
  <c r="B733" i="55"/>
  <c r="B734" i="55"/>
  <c r="B735" i="55"/>
  <c r="B736" i="55"/>
  <c r="B737" i="55"/>
  <c r="B738" i="55"/>
  <c r="B739" i="55"/>
  <c r="B740" i="55"/>
  <c r="B741" i="55"/>
  <c r="B742" i="55"/>
  <c r="B743" i="55"/>
  <c r="B744" i="55"/>
  <c r="B745" i="55"/>
  <c r="B746" i="55"/>
  <c r="B747" i="55"/>
  <c r="B748" i="55"/>
  <c r="B749" i="55"/>
  <c r="B750" i="55"/>
  <c r="B751" i="55"/>
  <c r="B752" i="55"/>
  <c r="B753" i="55"/>
  <c r="B754" i="55"/>
  <c r="B755" i="55"/>
  <c r="B756" i="55"/>
  <c r="B757" i="55"/>
  <c r="B758" i="55"/>
  <c r="B759" i="55"/>
  <c r="B760" i="55"/>
  <c r="B761" i="55"/>
  <c r="B762" i="55"/>
  <c r="B763" i="55"/>
  <c r="B764" i="55"/>
  <c r="B765" i="55"/>
  <c r="B766" i="55"/>
  <c r="B767" i="55"/>
  <c r="B768" i="55"/>
  <c r="B769" i="55"/>
  <c r="B770" i="55"/>
  <c r="B771" i="55"/>
  <c r="B772" i="55"/>
  <c r="B773" i="55"/>
  <c r="B774" i="55"/>
  <c r="B775" i="55"/>
  <c r="B776" i="55"/>
  <c r="B777" i="55"/>
  <c r="B778" i="55"/>
  <c r="B779" i="55"/>
  <c r="B780" i="55"/>
  <c r="B781" i="55"/>
  <c r="B782" i="55"/>
  <c r="B783" i="55"/>
  <c r="B784" i="55"/>
  <c r="B785" i="55"/>
  <c r="B786" i="55"/>
  <c r="B787" i="55"/>
  <c r="B788" i="55"/>
  <c r="B789" i="55"/>
  <c r="B790" i="55"/>
  <c r="B791" i="55"/>
  <c r="B792" i="55"/>
  <c r="B793" i="55"/>
  <c r="B794" i="55"/>
  <c r="B795" i="55"/>
  <c r="B796" i="55"/>
  <c r="B797" i="55"/>
  <c r="B798" i="55"/>
  <c r="B799" i="55"/>
  <c r="B800" i="55"/>
  <c r="B801" i="55"/>
  <c r="B802" i="55"/>
  <c r="B803" i="55"/>
  <c r="B804" i="55"/>
  <c r="B805" i="55"/>
  <c r="B806" i="55"/>
  <c r="B807" i="55"/>
  <c r="B808" i="55"/>
  <c r="B809" i="55"/>
  <c r="B810" i="55"/>
  <c r="B811" i="55"/>
  <c r="B812" i="55"/>
  <c r="B813" i="55"/>
  <c r="B814" i="55"/>
  <c r="B815" i="55"/>
  <c r="B816" i="55"/>
  <c r="B817" i="55"/>
  <c r="B818" i="55"/>
  <c r="B819" i="55"/>
  <c r="B820" i="55"/>
  <c r="B821" i="55"/>
  <c r="B822" i="55"/>
  <c r="B823" i="55"/>
  <c r="B824" i="55"/>
  <c r="B825" i="55"/>
  <c r="B826" i="55"/>
  <c r="B827" i="55"/>
  <c r="B828" i="55"/>
  <c r="B829" i="55"/>
  <c r="B830" i="55"/>
  <c r="B831" i="55"/>
  <c r="B832" i="55"/>
  <c r="B833" i="55"/>
  <c r="B834" i="55"/>
  <c r="B835" i="55"/>
  <c r="B836" i="55"/>
  <c r="B837" i="55"/>
  <c r="B838" i="55"/>
  <c r="B839" i="55"/>
  <c r="B840" i="55"/>
  <c r="B841" i="55"/>
  <c r="B842" i="55"/>
  <c r="B843" i="55"/>
  <c r="B844" i="55"/>
  <c r="B845" i="55"/>
  <c r="B846" i="55"/>
  <c r="B847" i="55"/>
  <c r="B848" i="55"/>
  <c r="B849" i="55"/>
  <c r="B850" i="55"/>
  <c r="B851" i="55"/>
  <c r="B852" i="55"/>
  <c r="B853" i="55"/>
  <c r="B854" i="55"/>
  <c r="B855" i="55"/>
  <c r="B856" i="55"/>
  <c r="B857" i="55"/>
  <c r="B858" i="55"/>
  <c r="B859" i="55"/>
  <c r="B860" i="55"/>
  <c r="B861" i="55"/>
  <c r="B862" i="55"/>
  <c r="B863" i="55"/>
  <c r="B864" i="55"/>
  <c r="B865" i="55"/>
  <c r="B866" i="55"/>
  <c r="B867" i="55"/>
  <c r="B868" i="55"/>
  <c r="B869" i="55"/>
  <c r="B870" i="55"/>
  <c r="B871" i="55"/>
  <c r="B872" i="55"/>
  <c r="B873" i="55"/>
  <c r="B874" i="55"/>
  <c r="B875" i="55"/>
  <c r="B876" i="55"/>
  <c r="B877" i="55"/>
  <c r="B878" i="55"/>
  <c r="B879" i="55"/>
  <c r="B880" i="55"/>
  <c r="B881" i="55"/>
  <c r="B882" i="55"/>
  <c r="B883" i="55"/>
  <c r="B884" i="55"/>
  <c r="B885" i="55"/>
  <c r="B886" i="55"/>
  <c r="B887" i="55"/>
  <c r="B888" i="55"/>
  <c r="B889" i="55"/>
  <c r="B890" i="55"/>
  <c r="B891" i="55"/>
  <c r="B892" i="55"/>
  <c r="B893" i="55"/>
  <c r="B894" i="55"/>
  <c r="B895" i="55"/>
  <c r="B896" i="55"/>
  <c r="B897" i="55"/>
  <c r="B898" i="55"/>
  <c r="B899" i="55"/>
  <c r="B900" i="55"/>
  <c r="B901" i="55"/>
  <c r="B902" i="55"/>
  <c r="B903" i="55"/>
  <c r="B904" i="55"/>
  <c r="B905" i="55"/>
  <c r="B906" i="55"/>
  <c r="B907" i="55"/>
  <c r="B908" i="55"/>
  <c r="B909" i="55"/>
  <c r="B910" i="55"/>
  <c r="B911" i="55"/>
  <c r="B912" i="55"/>
  <c r="B913" i="55"/>
  <c r="B914" i="55"/>
  <c r="B915" i="55"/>
  <c r="B916" i="55"/>
  <c r="B917" i="55"/>
  <c r="B918" i="55"/>
  <c r="B919" i="55"/>
  <c r="B920" i="55"/>
  <c r="B921" i="55"/>
  <c r="B922" i="55"/>
  <c r="B923" i="55"/>
  <c r="B924" i="55"/>
  <c r="B925" i="55"/>
  <c r="B926" i="55"/>
  <c r="B927" i="55"/>
  <c r="B928" i="55"/>
  <c r="B929" i="55"/>
  <c r="B930" i="55"/>
  <c r="B931" i="55"/>
  <c r="B932" i="55"/>
  <c r="B933" i="55"/>
  <c r="B934" i="55"/>
  <c r="B935" i="55"/>
  <c r="B936" i="55"/>
  <c r="B937" i="55"/>
  <c r="B938" i="55"/>
  <c r="B939" i="55"/>
  <c r="B940" i="55"/>
  <c r="B941" i="55"/>
  <c r="B942" i="55"/>
  <c r="B943" i="55"/>
  <c r="B944" i="55"/>
  <c r="B945" i="55"/>
  <c r="B946" i="55"/>
  <c r="B947" i="55"/>
  <c r="B948" i="55"/>
  <c r="B949" i="55"/>
  <c r="B950" i="55"/>
  <c r="B951" i="55"/>
  <c r="B952" i="55"/>
  <c r="B953" i="55"/>
  <c r="B954" i="55"/>
  <c r="B955" i="55"/>
  <c r="B956" i="55"/>
  <c r="B957" i="55"/>
  <c r="B958" i="55"/>
  <c r="B959" i="55"/>
  <c r="B960" i="55"/>
  <c r="B961" i="55"/>
  <c r="B962" i="55"/>
  <c r="B963" i="55"/>
  <c r="B964" i="55"/>
  <c r="B965" i="55"/>
  <c r="B966" i="55"/>
  <c r="B967" i="55"/>
  <c r="B968" i="55"/>
  <c r="B969" i="55"/>
  <c r="B970" i="55"/>
  <c r="B971" i="55"/>
  <c r="B972" i="55"/>
  <c r="B973" i="55"/>
  <c r="B974" i="55"/>
  <c r="B975" i="55"/>
  <c r="B976" i="55"/>
  <c r="B977" i="55"/>
  <c r="B978" i="55"/>
  <c r="B979" i="55"/>
  <c r="B980" i="55"/>
  <c r="B981" i="55"/>
  <c r="B982" i="55"/>
  <c r="B983" i="55"/>
  <c r="B984" i="55"/>
  <c r="B985" i="55"/>
  <c r="B986" i="55"/>
  <c r="B987" i="55"/>
  <c r="B988" i="55"/>
  <c r="B989" i="55"/>
  <c r="B990" i="55"/>
  <c r="B991" i="55"/>
  <c r="B992" i="55"/>
  <c r="B993" i="55"/>
  <c r="B994" i="55"/>
  <c r="B995" i="55"/>
  <c r="B996" i="55"/>
  <c r="B997" i="55"/>
  <c r="B998" i="55"/>
  <c r="B999" i="55"/>
  <c r="B1000" i="55"/>
  <c r="B1001" i="55"/>
  <c r="B1002" i="55"/>
  <c r="B1003" i="55"/>
  <c r="B1004" i="55"/>
  <c r="B1005" i="55"/>
  <c r="B1006" i="55"/>
  <c r="B9" i="63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B132" i="63" s="1"/>
  <c r="B133" i="63" s="1"/>
  <c r="B134" i="63" s="1"/>
  <c r="B135" i="63" s="1"/>
  <c r="B136" i="63" s="1"/>
  <c r="B137" i="63" s="1"/>
  <c r="B138" i="63" s="1"/>
  <c r="B139" i="63" s="1"/>
  <c r="B140" i="63" s="1"/>
  <c r="B141" i="63" s="1"/>
  <c r="B142" i="63" s="1"/>
  <c r="B143" i="63" s="1"/>
  <c r="B144" i="63" s="1"/>
  <c r="B145" i="63" s="1"/>
  <c r="B146" i="63" s="1"/>
  <c r="B147" i="63" s="1"/>
  <c r="B148" i="63" s="1"/>
  <c r="B149" i="63" s="1"/>
  <c r="B150" i="63" s="1"/>
  <c r="B151" i="63" s="1"/>
  <c r="B152" i="63" s="1"/>
  <c r="B153" i="63" s="1"/>
  <c r="B154" i="63" s="1"/>
  <c r="B155" i="63" s="1"/>
  <c r="B156" i="63" s="1"/>
  <c r="B157" i="63" s="1"/>
  <c r="B158" i="63" s="1"/>
  <c r="B159" i="63" s="1"/>
  <c r="B160" i="63" s="1"/>
  <c r="B161" i="63" s="1"/>
  <c r="B162" i="63" s="1"/>
  <c r="B163" i="63" s="1"/>
  <c r="B164" i="63" s="1"/>
  <c r="B165" i="63" s="1"/>
  <c r="B166" i="63" s="1"/>
  <c r="B167" i="63" s="1"/>
  <c r="B168" i="63" s="1"/>
  <c r="B169" i="63" s="1"/>
  <c r="B170" i="63" s="1"/>
  <c r="B171" i="63" s="1"/>
  <c r="B172" i="63" s="1"/>
  <c r="B173" i="63" s="1"/>
  <c r="B174" i="63" s="1"/>
  <c r="B175" i="63" s="1"/>
  <c r="B176" i="63" s="1"/>
  <c r="B177" i="63" s="1"/>
  <c r="B178" i="63" s="1"/>
  <c r="B179" i="63" s="1"/>
  <c r="B180" i="63" s="1"/>
  <c r="B181" i="63" s="1"/>
  <c r="B182" i="63" s="1"/>
  <c r="B183" i="63" s="1"/>
  <c r="B184" i="63" s="1"/>
  <c r="B185" i="63" s="1"/>
  <c r="B186" i="63" s="1"/>
  <c r="B187" i="63" s="1"/>
  <c r="B188" i="63" s="1"/>
  <c r="B189" i="63" s="1"/>
  <c r="B190" i="63" s="1"/>
  <c r="B191" i="63" s="1"/>
  <c r="B192" i="63" s="1"/>
  <c r="B193" i="63" s="1"/>
  <c r="B194" i="63" s="1"/>
  <c r="B195" i="63" s="1"/>
  <c r="B196" i="63" s="1"/>
  <c r="B197" i="63" s="1"/>
  <c r="B198" i="63" s="1"/>
  <c r="B199" i="63" s="1"/>
  <c r="B200" i="63" s="1"/>
  <c r="B201" i="63" s="1"/>
  <c r="B202" i="63" s="1"/>
  <c r="B203" i="63" s="1"/>
  <c r="B204" i="63" s="1"/>
  <c r="B205" i="63" s="1"/>
  <c r="B206" i="63" s="1"/>
  <c r="B207" i="63" s="1"/>
  <c r="B208" i="63" s="1"/>
  <c r="B209" i="63" s="1"/>
  <c r="B210" i="63" s="1"/>
  <c r="B211" i="63" s="1"/>
  <c r="B212" i="63" s="1"/>
  <c r="B213" i="63" s="1"/>
  <c r="B214" i="63" s="1"/>
  <c r="B215" i="63" s="1"/>
  <c r="B216" i="63" s="1"/>
  <c r="B217" i="63" s="1"/>
  <c r="B218" i="63" s="1"/>
  <c r="B219" i="63" s="1"/>
  <c r="B220" i="63" s="1"/>
  <c r="B221" i="63" s="1"/>
  <c r="B222" i="63" s="1"/>
  <c r="B223" i="63" s="1"/>
  <c r="B224" i="63" s="1"/>
  <c r="B225" i="63" s="1"/>
  <c r="B226" i="63" s="1"/>
  <c r="B227" i="63" s="1"/>
  <c r="B228" i="63" s="1"/>
  <c r="B229" i="63" s="1"/>
  <c r="B230" i="63" s="1"/>
  <c r="B231" i="63" s="1"/>
  <c r="B232" i="63" s="1"/>
  <c r="B233" i="63" s="1"/>
  <c r="B234" i="63" s="1"/>
  <c r="B235" i="63" s="1"/>
  <c r="B236" i="63" s="1"/>
  <c r="B237" i="63" s="1"/>
  <c r="B238" i="63" s="1"/>
  <c r="B239" i="63" s="1"/>
  <c r="B240" i="63" s="1"/>
  <c r="B241" i="63" s="1"/>
  <c r="B242" i="63" s="1"/>
  <c r="B243" i="63" s="1"/>
  <c r="B244" i="63" s="1"/>
  <c r="B245" i="63" s="1"/>
  <c r="B246" i="63" s="1"/>
  <c r="B247" i="63" s="1"/>
  <c r="B248" i="63" s="1"/>
  <c r="B249" i="63" s="1"/>
  <c r="B250" i="63" s="1"/>
  <c r="B251" i="63" s="1"/>
  <c r="B252" i="63" s="1"/>
  <c r="B253" i="63" s="1"/>
  <c r="B254" i="63" s="1"/>
  <c r="B255" i="63" s="1"/>
  <c r="B256" i="63" s="1"/>
  <c r="B257" i="63" s="1"/>
  <c r="B258" i="63" s="1"/>
  <c r="B259" i="63" s="1"/>
  <c r="B260" i="63" s="1"/>
  <c r="B261" i="63" s="1"/>
  <c r="B262" i="63" s="1"/>
  <c r="B263" i="63" s="1"/>
  <c r="B264" i="63" s="1"/>
  <c r="B265" i="63" s="1"/>
  <c r="B266" i="63" s="1"/>
  <c r="B267" i="63" s="1"/>
  <c r="B268" i="63" s="1"/>
  <c r="B269" i="63" s="1"/>
  <c r="B270" i="63" s="1"/>
  <c r="B271" i="63" s="1"/>
  <c r="B272" i="63" s="1"/>
  <c r="B273" i="63" s="1"/>
  <c r="B274" i="63" s="1"/>
  <c r="B275" i="63" s="1"/>
  <c r="B276" i="63" s="1"/>
  <c r="B277" i="63" s="1"/>
  <c r="B278" i="63" s="1"/>
  <c r="B279" i="63" s="1"/>
  <c r="B280" i="63" s="1"/>
  <c r="B281" i="63" s="1"/>
  <c r="B282" i="63" s="1"/>
  <c r="B283" i="63" s="1"/>
  <c r="B284" i="63" s="1"/>
  <c r="B285" i="63" s="1"/>
  <c r="B286" i="63" s="1"/>
  <c r="B287" i="63" s="1"/>
  <c r="B288" i="63" s="1"/>
  <c r="B289" i="63" s="1"/>
  <c r="B290" i="63" s="1"/>
  <c r="B291" i="63" s="1"/>
  <c r="B292" i="63" s="1"/>
  <c r="B293" i="63" s="1"/>
  <c r="B294" i="63" s="1"/>
  <c r="B295" i="63" s="1"/>
  <c r="B296" i="63" s="1"/>
  <c r="B297" i="63" s="1"/>
  <c r="B298" i="63" s="1"/>
  <c r="B299" i="63" s="1"/>
  <c r="B300" i="63" s="1"/>
  <c r="B301" i="63" s="1"/>
  <c r="B302" i="63" s="1"/>
  <c r="B303" i="63" s="1"/>
  <c r="B304" i="63" s="1"/>
  <c r="B305" i="63" s="1"/>
  <c r="B306" i="63" s="1"/>
  <c r="B307" i="63" s="1"/>
  <c r="B308" i="63" s="1"/>
  <c r="B309" i="63" s="1"/>
  <c r="B310" i="63" s="1"/>
  <c r="B311" i="63" s="1"/>
  <c r="B312" i="63" s="1"/>
  <c r="B313" i="63" s="1"/>
  <c r="B314" i="63" s="1"/>
  <c r="B315" i="63" s="1"/>
  <c r="B316" i="63" s="1"/>
  <c r="B317" i="63" s="1"/>
  <c r="B318" i="63" s="1"/>
  <c r="B319" i="63" s="1"/>
  <c r="B320" i="63" s="1"/>
  <c r="B321" i="63" s="1"/>
  <c r="B322" i="63" s="1"/>
  <c r="B323" i="63" s="1"/>
  <c r="B324" i="63" s="1"/>
  <c r="B325" i="63" s="1"/>
  <c r="B326" i="63" s="1"/>
  <c r="B327" i="63" s="1"/>
  <c r="B328" i="63" s="1"/>
  <c r="B329" i="63" s="1"/>
  <c r="B330" i="63" s="1"/>
  <c r="B331" i="63" s="1"/>
  <c r="B332" i="63" s="1"/>
  <c r="B333" i="63" s="1"/>
  <c r="B334" i="63" s="1"/>
  <c r="B335" i="63" s="1"/>
  <c r="B336" i="63" s="1"/>
  <c r="B337" i="63" s="1"/>
  <c r="B338" i="63" s="1"/>
  <c r="B339" i="63" s="1"/>
  <c r="B340" i="63" s="1"/>
  <c r="B341" i="63" s="1"/>
  <c r="B342" i="63" s="1"/>
  <c r="B343" i="63" s="1"/>
  <c r="B344" i="63" s="1"/>
  <c r="B345" i="63" s="1"/>
  <c r="B346" i="63" s="1"/>
  <c r="B347" i="63" s="1"/>
  <c r="B348" i="63" s="1"/>
  <c r="B349" i="63" s="1"/>
  <c r="B350" i="63" s="1"/>
  <c r="B351" i="63" s="1"/>
  <c r="B352" i="63" s="1"/>
  <c r="B353" i="63" s="1"/>
  <c r="B354" i="63" s="1"/>
  <c r="B355" i="63" s="1"/>
  <c r="B356" i="63" s="1"/>
  <c r="B357" i="63" s="1"/>
  <c r="B358" i="63" s="1"/>
  <c r="B359" i="63" s="1"/>
  <c r="B360" i="63" s="1"/>
  <c r="B361" i="63" s="1"/>
  <c r="B362" i="63" s="1"/>
  <c r="B363" i="63" s="1"/>
  <c r="B364" i="63" s="1"/>
  <c r="B365" i="63" s="1"/>
  <c r="B366" i="63" s="1"/>
  <c r="B367" i="63" s="1"/>
  <c r="B368" i="63" s="1"/>
  <c r="B369" i="63" s="1"/>
  <c r="B370" i="63" s="1"/>
  <c r="B371" i="63" s="1"/>
  <c r="B372" i="63" s="1"/>
  <c r="B373" i="63" s="1"/>
  <c r="B374" i="63" s="1"/>
  <c r="B375" i="63" s="1"/>
  <c r="B376" i="63" s="1"/>
  <c r="B377" i="63" s="1"/>
  <c r="B378" i="63" s="1"/>
  <c r="B379" i="63" s="1"/>
  <c r="B380" i="63" s="1"/>
  <c r="B381" i="63" s="1"/>
  <c r="B382" i="63" s="1"/>
  <c r="B383" i="63" s="1"/>
  <c r="B384" i="63" s="1"/>
  <c r="B385" i="63" s="1"/>
  <c r="B386" i="63" s="1"/>
  <c r="B387" i="63" s="1"/>
  <c r="B388" i="63" s="1"/>
  <c r="B389" i="63" s="1"/>
  <c r="B390" i="63" s="1"/>
  <c r="B391" i="63" s="1"/>
  <c r="B392" i="63" s="1"/>
  <c r="B393" i="63" s="1"/>
  <c r="B394" i="63" s="1"/>
  <c r="B395" i="63" s="1"/>
  <c r="B396" i="63" s="1"/>
  <c r="B397" i="63" s="1"/>
  <c r="B398" i="63" s="1"/>
  <c r="B399" i="63" s="1"/>
  <c r="B400" i="63" s="1"/>
  <c r="B401" i="63" s="1"/>
  <c r="B402" i="63" s="1"/>
  <c r="B403" i="63" s="1"/>
  <c r="B404" i="63" s="1"/>
  <c r="B405" i="63" s="1"/>
  <c r="B406" i="63" s="1"/>
  <c r="B407" i="63" s="1"/>
  <c r="B408" i="63" s="1"/>
  <c r="B409" i="63" s="1"/>
  <c r="B410" i="63" s="1"/>
  <c r="B411" i="63" s="1"/>
  <c r="B412" i="63" s="1"/>
  <c r="B413" i="63" s="1"/>
  <c r="B414" i="63" s="1"/>
  <c r="B415" i="63" s="1"/>
  <c r="B416" i="63" s="1"/>
  <c r="B417" i="63" s="1"/>
  <c r="B418" i="63" s="1"/>
  <c r="B419" i="63" s="1"/>
  <c r="B420" i="63" s="1"/>
  <c r="B421" i="63" s="1"/>
  <c r="B422" i="63" s="1"/>
  <c r="B423" i="63" s="1"/>
  <c r="B424" i="63" s="1"/>
  <c r="B425" i="63" s="1"/>
  <c r="B426" i="63" s="1"/>
  <c r="B427" i="63" s="1"/>
  <c r="B428" i="63" s="1"/>
  <c r="B429" i="63" s="1"/>
  <c r="B430" i="63" s="1"/>
  <c r="B431" i="63" s="1"/>
  <c r="B432" i="63" s="1"/>
  <c r="B433" i="63" s="1"/>
  <c r="B434" i="63" s="1"/>
  <c r="B435" i="63" s="1"/>
  <c r="B436" i="63" s="1"/>
  <c r="B437" i="63" s="1"/>
  <c r="B438" i="63" s="1"/>
  <c r="B439" i="63" s="1"/>
  <c r="B440" i="63" s="1"/>
  <c r="B441" i="63" s="1"/>
  <c r="B442" i="63" s="1"/>
  <c r="B443" i="63" s="1"/>
  <c r="B444" i="63" s="1"/>
  <c r="B445" i="63" s="1"/>
  <c r="B446" i="63" s="1"/>
  <c r="B447" i="63" s="1"/>
  <c r="B448" i="63" s="1"/>
  <c r="B449" i="63" s="1"/>
  <c r="B450" i="63" s="1"/>
  <c r="B451" i="63" s="1"/>
  <c r="B452" i="63" s="1"/>
  <c r="B453" i="63" s="1"/>
  <c r="B454" i="63" s="1"/>
  <c r="B455" i="63" s="1"/>
  <c r="B456" i="63" s="1"/>
  <c r="B457" i="63" s="1"/>
  <c r="B458" i="63" s="1"/>
  <c r="B459" i="63" s="1"/>
  <c r="B460" i="63" s="1"/>
  <c r="B461" i="63" s="1"/>
  <c r="B462" i="63" s="1"/>
  <c r="B463" i="63" s="1"/>
  <c r="B464" i="63" s="1"/>
  <c r="B465" i="63" s="1"/>
  <c r="B466" i="63" s="1"/>
  <c r="B467" i="63" s="1"/>
  <c r="B468" i="63" s="1"/>
  <c r="B469" i="63" s="1"/>
  <c r="B470" i="63" s="1"/>
  <c r="B471" i="63" s="1"/>
  <c r="B472" i="63" s="1"/>
  <c r="B473" i="63" s="1"/>
  <c r="B474" i="63" s="1"/>
  <c r="B475" i="63" s="1"/>
  <c r="B476" i="63" s="1"/>
  <c r="B477" i="63" s="1"/>
  <c r="B478" i="63" s="1"/>
  <c r="B479" i="63" s="1"/>
  <c r="B480" i="63" s="1"/>
  <c r="B481" i="63" s="1"/>
  <c r="B482" i="63" s="1"/>
  <c r="B483" i="63" s="1"/>
  <c r="B484" i="63" s="1"/>
  <c r="B485" i="63" s="1"/>
  <c r="B486" i="63" s="1"/>
  <c r="B487" i="63" s="1"/>
  <c r="B488" i="63" s="1"/>
  <c r="B489" i="63" s="1"/>
  <c r="B490" i="63" s="1"/>
  <c r="B491" i="63" s="1"/>
  <c r="B492" i="63" s="1"/>
  <c r="B493" i="63" s="1"/>
  <c r="B494" i="63" s="1"/>
  <c r="B495" i="63" s="1"/>
  <c r="B496" i="63" s="1"/>
  <c r="B497" i="63" s="1"/>
  <c r="B498" i="63" s="1"/>
  <c r="B499" i="63" s="1"/>
  <c r="B500" i="63" s="1"/>
  <c r="B501" i="63" s="1"/>
  <c r="B502" i="63" s="1"/>
  <c r="B503" i="63" s="1"/>
  <c r="B504" i="63" s="1"/>
  <c r="B505" i="63" s="1"/>
  <c r="B506" i="63" s="1"/>
  <c r="B507" i="63" s="1"/>
  <c r="B508" i="63" s="1"/>
  <c r="B509" i="63" s="1"/>
  <c r="B510" i="63" s="1"/>
  <c r="B511" i="63" s="1"/>
  <c r="B512" i="63" s="1"/>
  <c r="B513" i="63" s="1"/>
  <c r="B514" i="63" s="1"/>
  <c r="B515" i="63" s="1"/>
  <c r="B516" i="63" s="1"/>
  <c r="B517" i="63" s="1"/>
  <c r="B518" i="63" s="1"/>
  <c r="B519" i="63" s="1"/>
  <c r="B520" i="63" s="1"/>
  <c r="B521" i="63" s="1"/>
  <c r="B522" i="63" s="1"/>
  <c r="B523" i="63" s="1"/>
  <c r="B524" i="63" s="1"/>
  <c r="B525" i="63" s="1"/>
  <c r="B526" i="63" s="1"/>
  <c r="B527" i="63" s="1"/>
  <c r="B528" i="63" s="1"/>
  <c r="B529" i="63" s="1"/>
  <c r="B530" i="63" s="1"/>
  <c r="B531" i="63" s="1"/>
  <c r="B532" i="63" s="1"/>
  <c r="B533" i="63" s="1"/>
  <c r="B534" i="63" s="1"/>
  <c r="B535" i="63" s="1"/>
  <c r="B536" i="63" s="1"/>
  <c r="B537" i="63" s="1"/>
  <c r="B538" i="63" s="1"/>
  <c r="B539" i="63" s="1"/>
  <c r="B540" i="63" s="1"/>
  <c r="B541" i="63" s="1"/>
  <c r="B542" i="63" s="1"/>
  <c r="B543" i="63" s="1"/>
  <c r="B544" i="63" s="1"/>
  <c r="B545" i="63" s="1"/>
  <c r="B546" i="63" s="1"/>
  <c r="B547" i="63" s="1"/>
  <c r="B548" i="63" s="1"/>
  <c r="B549" i="63" s="1"/>
  <c r="B550" i="63" s="1"/>
  <c r="B551" i="63" s="1"/>
  <c r="B552" i="63" s="1"/>
  <c r="B553" i="63" s="1"/>
  <c r="B554" i="63" s="1"/>
  <c r="B555" i="63" s="1"/>
  <c r="B556" i="63" s="1"/>
  <c r="B557" i="63" s="1"/>
  <c r="B558" i="63" s="1"/>
  <c r="B559" i="63" s="1"/>
  <c r="B560" i="63" s="1"/>
  <c r="B561" i="63" s="1"/>
  <c r="B562" i="63" s="1"/>
  <c r="B563" i="63" s="1"/>
  <c r="B564" i="63" s="1"/>
  <c r="B565" i="63" s="1"/>
  <c r="B566" i="63" s="1"/>
  <c r="B567" i="63" s="1"/>
  <c r="B568" i="63" s="1"/>
  <c r="B569" i="63" s="1"/>
  <c r="B570" i="63" s="1"/>
  <c r="B571" i="63" s="1"/>
  <c r="B572" i="63" s="1"/>
  <c r="B573" i="63" s="1"/>
  <c r="B574" i="63" s="1"/>
  <c r="B575" i="63" s="1"/>
  <c r="B576" i="63" s="1"/>
  <c r="B577" i="63" s="1"/>
  <c r="B578" i="63" s="1"/>
  <c r="B579" i="63" s="1"/>
  <c r="B580" i="63" s="1"/>
  <c r="B581" i="63" s="1"/>
  <c r="B582" i="63" s="1"/>
  <c r="B583" i="63" s="1"/>
  <c r="B584" i="63" s="1"/>
  <c r="B585" i="63" s="1"/>
  <c r="B586" i="63" s="1"/>
  <c r="B587" i="63" s="1"/>
  <c r="B588" i="63" s="1"/>
  <c r="B589" i="63" s="1"/>
  <c r="B590" i="63" s="1"/>
  <c r="B591" i="63" s="1"/>
  <c r="B592" i="63" s="1"/>
  <c r="B593" i="63" s="1"/>
  <c r="B594" i="63" s="1"/>
  <c r="B595" i="63" s="1"/>
  <c r="B596" i="63" s="1"/>
  <c r="B597" i="63" s="1"/>
  <c r="B598" i="63" s="1"/>
  <c r="B599" i="63" s="1"/>
  <c r="B600" i="63" s="1"/>
  <c r="B601" i="63" s="1"/>
  <c r="B602" i="63" s="1"/>
  <c r="B603" i="63" s="1"/>
  <c r="B604" i="63" s="1"/>
  <c r="B605" i="63" s="1"/>
  <c r="B606" i="63" s="1"/>
  <c r="B607" i="63" s="1"/>
  <c r="B608" i="63" s="1"/>
  <c r="B609" i="63" s="1"/>
  <c r="B610" i="63" s="1"/>
  <c r="B611" i="63" s="1"/>
  <c r="B612" i="63" s="1"/>
  <c r="B613" i="63" s="1"/>
  <c r="B614" i="63" s="1"/>
  <c r="B615" i="63" s="1"/>
  <c r="B616" i="63" s="1"/>
  <c r="B617" i="63" s="1"/>
  <c r="B618" i="63" s="1"/>
  <c r="B619" i="63" s="1"/>
  <c r="B620" i="63" s="1"/>
  <c r="B621" i="63" s="1"/>
  <c r="B622" i="63" s="1"/>
  <c r="B623" i="63" s="1"/>
  <c r="B624" i="63" s="1"/>
  <c r="B625" i="63" s="1"/>
  <c r="B626" i="63" s="1"/>
  <c r="B627" i="63" s="1"/>
  <c r="B628" i="63" s="1"/>
  <c r="B629" i="63" s="1"/>
  <c r="B630" i="63" s="1"/>
  <c r="B631" i="63" s="1"/>
  <c r="B632" i="63" s="1"/>
  <c r="B633" i="63" s="1"/>
  <c r="B634" i="63" s="1"/>
  <c r="B635" i="63" s="1"/>
  <c r="B636" i="63" s="1"/>
  <c r="B637" i="63" s="1"/>
  <c r="B638" i="63" s="1"/>
  <c r="B639" i="63" s="1"/>
  <c r="B640" i="63" s="1"/>
  <c r="B641" i="63" s="1"/>
  <c r="B642" i="63" s="1"/>
  <c r="B643" i="63" s="1"/>
  <c r="B644" i="63" s="1"/>
  <c r="B645" i="63" s="1"/>
  <c r="B646" i="63" s="1"/>
  <c r="B647" i="63" s="1"/>
  <c r="B648" i="63" s="1"/>
  <c r="B649" i="63" s="1"/>
  <c r="B650" i="63" s="1"/>
  <c r="B651" i="63" s="1"/>
  <c r="B652" i="63" s="1"/>
  <c r="B653" i="63" s="1"/>
  <c r="B654" i="63" s="1"/>
  <c r="B655" i="63" s="1"/>
  <c r="B656" i="63" s="1"/>
  <c r="B657" i="63" s="1"/>
  <c r="B658" i="63" s="1"/>
  <c r="B659" i="63" s="1"/>
  <c r="B660" i="63" s="1"/>
  <c r="B661" i="63" s="1"/>
  <c r="B662" i="63" s="1"/>
  <c r="B663" i="63" s="1"/>
  <c r="B664" i="63" s="1"/>
  <c r="B665" i="63" s="1"/>
  <c r="B666" i="63" s="1"/>
  <c r="B667" i="63" s="1"/>
  <c r="B668" i="63" s="1"/>
  <c r="B669" i="63" s="1"/>
  <c r="B670" i="63" s="1"/>
  <c r="B671" i="63" s="1"/>
  <c r="B672" i="63" s="1"/>
  <c r="B673" i="63" s="1"/>
  <c r="B674" i="63" s="1"/>
  <c r="B675" i="63" s="1"/>
  <c r="B676" i="63" s="1"/>
  <c r="B677" i="63" s="1"/>
  <c r="B678" i="63" s="1"/>
  <c r="B679" i="63" s="1"/>
  <c r="B680" i="63" s="1"/>
  <c r="B681" i="63" s="1"/>
  <c r="B682" i="63" s="1"/>
  <c r="B683" i="63" s="1"/>
  <c r="B684" i="63" s="1"/>
  <c r="B685" i="63" s="1"/>
  <c r="B686" i="63" s="1"/>
  <c r="B687" i="63" s="1"/>
  <c r="B688" i="63" s="1"/>
  <c r="B689" i="63" s="1"/>
  <c r="B690" i="63" s="1"/>
  <c r="B691" i="63" s="1"/>
  <c r="B692" i="63" s="1"/>
  <c r="B693" i="63" s="1"/>
  <c r="B694" i="63" s="1"/>
  <c r="B695" i="63" s="1"/>
  <c r="B696" i="63" s="1"/>
  <c r="B697" i="63" s="1"/>
  <c r="B698" i="63" s="1"/>
  <c r="B699" i="63" s="1"/>
  <c r="B700" i="63" s="1"/>
  <c r="B701" i="63" s="1"/>
  <c r="B702" i="63" s="1"/>
  <c r="B703" i="63" s="1"/>
  <c r="B704" i="63" s="1"/>
  <c r="B705" i="63" s="1"/>
  <c r="B706" i="63" s="1"/>
  <c r="B707" i="63" s="1"/>
  <c r="B708" i="63" s="1"/>
  <c r="B709" i="63" s="1"/>
  <c r="B710" i="63" s="1"/>
  <c r="B711" i="63" s="1"/>
  <c r="B712" i="63" s="1"/>
  <c r="B713" i="63" s="1"/>
  <c r="B714" i="63" s="1"/>
  <c r="B715" i="63" s="1"/>
  <c r="B716" i="63" s="1"/>
  <c r="B717" i="63" s="1"/>
  <c r="B718" i="63" s="1"/>
  <c r="B719" i="63" s="1"/>
  <c r="B720" i="63" s="1"/>
  <c r="B721" i="63" s="1"/>
  <c r="B722" i="63" s="1"/>
  <c r="B723" i="63" s="1"/>
  <c r="B724" i="63" s="1"/>
  <c r="B725" i="63" s="1"/>
  <c r="B726" i="63" s="1"/>
  <c r="B727" i="63" s="1"/>
  <c r="B728" i="63" s="1"/>
  <c r="B729" i="63" s="1"/>
  <c r="B730" i="63" s="1"/>
  <c r="B731" i="63" s="1"/>
  <c r="B732" i="63" s="1"/>
  <c r="B733" i="63" s="1"/>
  <c r="B734" i="63" s="1"/>
  <c r="B735" i="63" s="1"/>
  <c r="B736" i="63" s="1"/>
  <c r="B737" i="63" s="1"/>
  <c r="B738" i="63" s="1"/>
  <c r="B739" i="63" s="1"/>
  <c r="B740" i="63" s="1"/>
  <c r="B741" i="63" s="1"/>
  <c r="B742" i="63" s="1"/>
  <c r="B743" i="63" s="1"/>
  <c r="B744" i="63" s="1"/>
  <c r="B745" i="63" s="1"/>
  <c r="B746" i="63" s="1"/>
  <c r="B747" i="63" s="1"/>
  <c r="B748" i="63" s="1"/>
  <c r="B749" i="63" s="1"/>
  <c r="B750" i="63" s="1"/>
  <c r="B751" i="63" s="1"/>
  <c r="B752" i="63" s="1"/>
  <c r="B753" i="63" s="1"/>
  <c r="B754" i="63" s="1"/>
  <c r="B755" i="63" s="1"/>
  <c r="B756" i="63" s="1"/>
  <c r="B757" i="63" s="1"/>
  <c r="B758" i="63" s="1"/>
  <c r="B759" i="63" s="1"/>
  <c r="B760" i="63" s="1"/>
  <c r="B761" i="63" s="1"/>
  <c r="B762" i="63" s="1"/>
  <c r="B763" i="63" s="1"/>
  <c r="B764" i="63" s="1"/>
  <c r="B765" i="63" s="1"/>
  <c r="B766" i="63" s="1"/>
  <c r="B767" i="63" s="1"/>
  <c r="B768" i="63" s="1"/>
  <c r="B769" i="63" s="1"/>
  <c r="B770" i="63" s="1"/>
  <c r="B771" i="63" s="1"/>
  <c r="B772" i="63" s="1"/>
  <c r="B773" i="63" s="1"/>
  <c r="B774" i="63" s="1"/>
  <c r="B775" i="63" s="1"/>
  <c r="B776" i="63" s="1"/>
  <c r="B777" i="63" s="1"/>
  <c r="B778" i="63" s="1"/>
  <c r="B779" i="63" s="1"/>
  <c r="B780" i="63" s="1"/>
  <c r="B781" i="63" s="1"/>
  <c r="B782" i="63" s="1"/>
  <c r="B783" i="63" s="1"/>
  <c r="B784" i="63" s="1"/>
  <c r="B785" i="63" s="1"/>
  <c r="B786" i="63" s="1"/>
  <c r="B787" i="63" s="1"/>
  <c r="B788" i="63" s="1"/>
  <c r="B789" i="63" s="1"/>
  <c r="B790" i="63" s="1"/>
  <c r="B791" i="63" s="1"/>
  <c r="B792" i="63" s="1"/>
  <c r="B793" i="63" s="1"/>
  <c r="B794" i="63" s="1"/>
  <c r="B795" i="63" s="1"/>
  <c r="B796" i="63" s="1"/>
  <c r="B797" i="63" s="1"/>
  <c r="B798" i="63" s="1"/>
  <c r="B799" i="63" s="1"/>
  <c r="B800" i="63" s="1"/>
  <c r="B801" i="63" s="1"/>
  <c r="B802" i="63" s="1"/>
  <c r="B803" i="63" s="1"/>
  <c r="B804" i="63" s="1"/>
  <c r="B805" i="63" s="1"/>
  <c r="B806" i="63" s="1"/>
  <c r="B807" i="63" s="1"/>
  <c r="B808" i="63" s="1"/>
  <c r="B809" i="63" s="1"/>
  <c r="B810" i="63" s="1"/>
  <c r="B811" i="63" s="1"/>
  <c r="B812" i="63" s="1"/>
  <c r="B813" i="63" s="1"/>
  <c r="B814" i="63" s="1"/>
  <c r="B815" i="63" s="1"/>
  <c r="B816" i="63" s="1"/>
  <c r="B817" i="63" s="1"/>
  <c r="B818" i="63" s="1"/>
  <c r="B819" i="63" s="1"/>
  <c r="B820" i="63" s="1"/>
  <c r="B821" i="63" s="1"/>
  <c r="B822" i="63" s="1"/>
  <c r="B823" i="63" s="1"/>
  <c r="B824" i="63" s="1"/>
  <c r="B825" i="63" s="1"/>
  <c r="B826" i="63" s="1"/>
  <c r="B827" i="63" s="1"/>
  <c r="B828" i="63" s="1"/>
  <c r="B829" i="63" s="1"/>
  <c r="B830" i="63" s="1"/>
  <c r="B831" i="63" s="1"/>
  <c r="B832" i="63" s="1"/>
  <c r="B833" i="63" s="1"/>
  <c r="B834" i="63" s="1"/>
  <c r="B835" i="63" s="1"/>
  <c r="B836" i="63" s="1"/>
  <c r="B837" i="63" s="1"/>
  <c r="B838" i="63" s="1"/>
  <c r="B839" i="63" s="1"/>
  <c r="B840" i="63" s="1"/>
  <c r="B841" i="63" s="1"/>
  <c r="B842" i="63" s="1"/>
  <c r="B843" i="63" s="1"/>
  <c r="B844" i="63" s="1"/>
  <c r="B845" i="63" s="1"/>
  <c r="B846" i="63" s="1"/>
  <c r="B847" i="63" s="1"/>
  <c r="B848" i="63" s="1"/>
  <c r="B849" i="63" s="1"/>
  <c r="B850" i="63" s="1"/>
  <c r="B851" i="63" s="1"/>
  <c r="B852" i="63" s="1"/>
  <c r="B853" i="63" s="1"/>
  <c r="B854" i="63" s="1"/>
  <c r="B855" i="63" s="1"/>
  <c r="B856" i="63" s="1"/>
  <c r="B857" i="63" s="1"/>
  <c r="B858" i="63" s="1"/>
  <c r="B859" i="63" s="1"/>
  <c r="B860" i="63" s="1"/>
  <c r="B861" i="63" s="1"/>
  <c r="B862" i="63" s="1"/>
  <c r="B863" i="63" s="1"/>
  <c r="B864" i="63" s="1"/>
  <c r="B865" i="63" s="1"/>
  <c r="B866" i="63" s="1"/>
  <c r="B867" i="63" s="1"/>
  <c r="B868" i="63" s="1"/>
  <c r="B869" i="63" s="1"/>
  <c r="B870" i="63" s="1"/>
  <c r="B871" i="63" s="1"/>
  <c r="B872" i="63" s="1"/>
  <c r="B873" i="63" s="1"/>
  <c r="B874" i="63" s="1"/>
  <c r="B875" i="63" s="1"/>
  <c r="B876" i="63" s="1"/>
  <c r="B877" i="63" s="1"/>
  <c r="B878" i="63" s="1"/>
  <c r="B879" i="63" s="1"/>
  <c r="B880" i="63" s="1"/>
  <c r="B881" i="63" s="1"/>
  <c r="B882" i="63" s="1"/>
  <c r="B883" i="63" s="1"/>
  <c r="B884" i="63" s="1"/>
  <c r="B885" i="63" s="1"/>
  <c r="B886" i="63" s="1"/>
  <c r="B887" i="63" s="1"/>
  <c r="B888" i="63" s="1"/>
  <c r="B889" i="63" s="1"/>
  <c r="B890" i="63" s="1"/>
  <c r="B891" i="63" s="1"/>
  <c r="B892" i="63" s="1"/>
  <c r="B893" i="63" s="1"/>
  <c r="B894" i="63" s="1"/>
  <c r="B895" i="63" s="1"/>
  <c r="B896" i="63" s="1"/>
  <c r="B897" i="63" s="1"/>
  <c r="B898" i="63" s="1"/>
  <c r="B899" i="63" s="1"/>
  <c r="B900" i="63" s="1"/>
  <c r="B901" i="63" s="1"/>
  <c r="B902" i="63" s="1"/>
  <c r="B903" i="63" s="1"/>
  <c r="B904" i="63" s="1"/>
  <c r="B905" i="63" s="1"/>
  <c r="B906" i="63" s="1"/>
  <c r="B907" i="63" s="1"/>
  <c r="B908" i="63" s="1"/>
  <c r="B909" i="63" s="1"/>
  <c r="B910" i="63" s="1"/>
  <c r="B911" i="63" s="1"/>
  <c r="B912" i="63" s="1"/>
  <c r="B913" i="63" s="1"/>
  <c r="B914" i="63" s="1"/>
  <c r="B915" i="63" s="1"/>
  <c r="B916" i="63" s="1"/>
  <c r="B917" i="63" s="1"/>
  <c r="B918" i="63" s="1"/>
  <c r="B919" i="63" s="1"/>
  <c r="B920" i="63" s="1"/>
  <c r="B921" i="63" s="1"/>
  <c r="B922" i="63" s="1"/>
  <c r="B923" i="63" s="1"/>
  <c r="B924" i="63" s="1"/>
  <c r="B925" i="63" s="1"/>
  <c r="B926" i="63" s="1"/>
  <c r="B927" i="63" s="1"/>
  <c r="B928" i="63" s="1"/>
  <c r="B929" i="63" s="1"/>
  <c r="B930" i="63" s="1"/>
  <c r="B931" i="63" s="1"/>
  <c r="B932" i="63" s="1"/>
  <c r="B933" i="63" s="1"/>
  <c r="B934" i="63" s="1"/>
  <c r="B935" i="63" s="1"/>
  <c r="B936" i="63" s="1"/>
  <c r="B937" i="63" s="1"/>
  <c r="B938" i="63" s="1"/>
  <c r="B939" i="63" s="1"/>
  <c r="B940" i="63" s="1"/>
  <c r="B941" i="63" s="1"/>
  <c r="B942" i="63" s="1"/>
  <c r="B943" i="63" s="1"/>
  <c r="B944" i="63" s="1"/>
  <c r="B945" i="63" s="1"/>
  <c r="B946" i="63" s="1"/>
  <c r="B947" i="63" s="1"/>
  <c r="B948" i="63" s="1"/>
  <c r="B949" i="63" s="1"/>
  <c r="B950" i="63" s="1"/>
  <c r="B951" i="63" s="1"/>
  <c r="B952" i="63" s="1"/>
  <c r="B953" i="63" s="1"/>
  <c r="B954" i="63" s="1"/>
  <c r="B955" i="63" s="1"/>
  <c r="B956" i="63" s="1"/>
  <c r="B957" i="63" s="1"/>
  <c r="B958" i="63" s="1"/>
  <c r="B959" i="63" s="1"/>
  <c r="B960" i="63" s="1"/>
  <c r="B961" i="63" s="1"/>
  <c r="B962" i="63" s="1"/>
  <c r="B963" i="63" s="1"/>
  <c r="B964" i="63" s="1"/>
  <c r="B965" i="63" s="1"/>
  <c r="B966" i="63" s="1"/>
  <c r="B967" i="63" s="1"/>
  <c r="B968" i="63" s="1"/>
  <c r="B969" i="63" s="1"/>
  <c r="B970" i="63" s="1"/>
  <c r="B971" i="63" s="1"/>
  <c r="B972" i="63" s="1"/>
  <c r="B973" i="63" s="1"/>
  <c r="B974" i="63" s="1"/>
  <c r="B975" i="63" s="1"/>
  <c r="B976" i="63" s="1"/>
  <c r="B977" i="63" s="1"/>
  <c r="B978" i="63" s="1"/>
  <c r="B979" i="63" s="1"/>
  <c r="B980" i="63" s="1"/>
  <c r="B981" i="63" s="1"/>
  <c r="B982" i="63" s="1"/>
  <c r="B983" i="63" s="1"/>
  <c r="B984" i="63" s="1"/>
  <c r="B985" i="63" s="1"/>
  <c r="B986" i="63" s="1"/>
  <c r="B987" i="63" s="1"/>
  <c r="B988" i="63" s="1"/>
  <c r="B989" i="63" s="1"/>
  <c r="B990" i="63" s="1"/>
  <c r="B991" i="63" s="1"/>
  <c r="B992" i="63" s="1"/>
  <c r="B993" i="63" s="1"/>
  <c r="B994" i="63" s="1"/>
  <c r="B995" i="63" s="1"/>
  <c r="B996" i="63" s="1"/>
  <c r="B997" i="63" s="1"/>
  <c r="B998" i="63" s="1"/>
  <c r="B999" i="63" s="1"/>
  <c r="B1000" i="63" s="1"/>
  <c r="B1001" i="63" s="1"/>
  <c r="B1002" i="63" s="1"/>
  <c r="B1003" i="63" s="1"/>
  <c r="B1004" i="63" s="1"/>
  <c r="B1005" i="63" s="1"/>
  <c r="B1006" i="63" s="1"/>
  <c r="B1007" i="63" s="1"/>
  <c r="B1008" i="63" s="1"/>
  <c r="AE6" i="66"/>
  <c r="AC6" i="66"/>
  <c r="AD6" i="66"/>
  <c r="T6" i="66"/>
  <c r="U6" i="66"/>
  <c r="V6" i="66"/>
  <c r="W6" i="66"/>
  <c r="X6" i="66"/>
  <c r="Y6" i="66"/>
  <c r="Z6" i="66"/>
  <c r="AA6" i="66"/>
  <c r="AB6" i="66"/>
  <c r="S6" i="66"/>
  <c r="S8" i="66"/>
  <c r="S7" i="66"/>
  <c r="O75" i="62"/>
  <c r="O81" i="62"/>
  <c r="O177" i="62"/>
  <c r="O181" i="62"/>
  <c r="O185" i="62"/>
  <c r="O188" i="62"/>
  <c r="O189" i="62"/>
  <c r="O196" i="62"/>
  <c r="O197" i="62"/>
  <c r="O201" i="62"/>
  <c r="O205" i="62"/>
  <c r="O209" i="62"/>
  <c r="O212" i="62"/>
  <c r="O213" i="62"/>
  <c r="O220" i="62"/>
  <c r="O225" i="62"/>
  <c r="O228" i="62"/>
  <c r="O233" i="62"/>
  <c r="O237" i="62"/>
  <c r="O241" i="62"/>
  <c r="O244" i="62"/>
  <c r="O245" i="62"/>
  <c r="O249" i="62"/>
  <c r="O252" i="62"/>
  <c r="O253" i="62"/>
  <c r="O260" i="62"/>
  <c r="O261" i="62"/>
  <c r="O265" i="62"/>
  <c r="O269" i="62"/>
  <c r="O273" i="62"/>
  <c r="O276" i="62"/>
  <c r="O277" i="62"/>
  <c r="O281" i="62"/>
  <c r="O284" i="62"/>
  <c r="O285" i="62"/>
  <c r="O292" i="62"/>
  <c r="O297" i="62"/>
  <c r="O300" i="62"/>
  <c r="O301" i="62"/>
  <c r="O305" i="62"/>
  <c r="O309" i="62"/>
  <c r="O313" i="62"/>
  <c r="O316" i="62"/>
  <c r="O317" i="62"/>
  <c r="O324" i="62"/>
  <c r="O325" i="62"/>
  <c r="O329" i="62"/>
  <c r="O333" i="62"/>
  <c r="O337" i="62"/>
  <c r="O340" i="62"/>
  <c r="O341" i="62"/>
  <c r="O348" i="62"/>
  <c r="O353" i="62"/>
  <c r="O356" i="62"/>
  <c r="O361" i="62"/>
  <c r="O365" i="62"/>
  <c r="O369" i="62"/>
  <c r="O372" i="62"/>
  <c r="O373" i="62"/>
  <c r="O377" i="62"/>
  <c r="O380" i="62"/>
  <c r="O381" i="62"/>
  <c r="O388" i="62"/>
  <c r="O389" i="62"/>
  <c r="O393" i="62"/>
  <c r="O397" i="62"/>
  <c r="O401" i="62"/>
  <c r="O404" i="62"/>
  <c r="O405" i="62"/>
  <c r="O409" i="62"/>
  <c r="O412" i="62"/>
  <c r="O413" i="62"/>
  <c r="O420" i="62"/>
  <c r="O425" i="62"/>
  <c r="O428" i="62"/>
  <c r="O429" i="62"/>
  <c r="O433" i="62"/>
  <c r="O437" i="62"/>
  <c r="O441" i="62"/>
  <c r="O444" i="62"/>
  <c r="O445" i="62"/>
  <c r="O452" i="62"/>
  <c r="O453" i="62"/>
  <c r="O457" i="62"/>
  <c r="O461" i="62"/>
  <c r="O465" i="62"/>
  <c r="O468" i="62"/>
  <c r="O469" i="62"/>
  <c r="O476" i="62"/>
  <c r="O481" i="62"/>
  <c r="O484" i="62"/>
  <c r="O489" i="62"/>
  <c r="O493" i="62"/>
  <c r="O497" i="62"/>
  <c r="O500" i="62"/>
  <c r="O501" i="62"/>
  <c r="O505" i="62"/>
  <c r="O508" i="62"/>
  <c r="O509" i="62"/>
  <c r="O516" i="62"/>
  <c r="O517" i="62"/>
  <c r="O521" i="62"/>
  <c r="O525" i="62"/>
  <c r="O529" i="62"/>
  <c r="O532" i="62"/>
  <c r="O533" i="62"/>
  <c r="O537" i="62"/>
  <c r="O540" i="62"/>
  <c r="O541" i="62"/>
  <c r="O548" i="62"/>
  <c r="O553" i="62"/>
  <c r="O556" i="62"/>
  <c r="O557" i="62"/>
  <c r="O561" i="62"/>
  <c r="O564" i="62"/>
  <c r="O565" i="62"/>
  <c r="O569" i="62"/>
  <c r="O572" i="62"/>
  <c r="O573" i="62"/>
  <c r="O580" i="62"/>
  <c r="O581" i="62"/>
  <c r="O585" i="62"/>
  <c r="O588" i="62"/>
  <c r="O589" i="62"/>
  <c r="O596" i="62"/>
  <c r="O597" i="62"/>
  <c r="O604" i="62"/>
  <c r="O609" i="62"/>
  <c r="O613" i="62"/>
  <c r="O617" i="62"/>
  <c r="O621" i="62"/>
  <c r="O625" i="62"/>
  <c r="O628" i="62"/>
  <c r="O629" i="62"/>
  <c r="O633" i="62"/>
  <c r="O637" i="62"/>
  <c r="O641" i="62"/>
  <c r="O644" i="62"/>
  <c r="O649" i="62"/>
  <c r="O652" i="62"/>
  <c r="O653" i="62"/>
  <c r="O657" i="62"/>
  <c r="O660" i="62"/>
  <c r="O665" i="62"/>
  <c r="O668" i="62"/>
  <c r="O673" i="62"/>
  <c r="O676" i="62"/>
  <c r="O677" i="62"/>
  <c r="O681" i="62"/>
  <c r="O684" i="62"/>
  <c r="O685" i="62"/>
  <c r="O689" i="62"/>
  <c r="O692" i="62"/>
  <c r="O693" i="62"/>
  <c r="O697" i="62"/>
  <c r="O700" i="62"/>
  <c r="O701" i="62"/>
  <c r="O708" i="62"/>
  <c r="O709" i="62"/>
  <c r="O713" i="62"/>
  <c r="O716" i="62"/>
  <c r="O717" i="62"/>
  <c r="O724" i="62"/>
  <c r="O725" i="62"/>
  <c r="O729" i="62"/>
  <c r="O732" i="62"/>
  <c r="O733" i="62"/>
  <c r="O737" i="62"/>
  <c r="O741" i="62"/>
  <c r="O745" i="62"/>
  <c r="O749" i="62"/>
  <c r="O753" i="62"/>
  <c r="O757" i="62"/>
  <c r="O765" i="62"/>
  <c r="O772" i="62"/>
  <c r="O777" i="62"/>
  <c r="O780" i="62"/>
  <c r="O785" i="62"/>
  <c r="O788" i="62"/>
  <c r="O793" i="62"/>
  <c r="O796" i="62"/>
  <c r="O801" i="62"/>
  <c r="O805" i="62"/>
  <c r="O809" i="62"/>
  <c r="O813" i="62"/>
  <c r="O820" i="62"/>
  <c r="O821" i="62"/>
  <c r="O825" i="62"/>
  <c r="O829" i="62"/>
  <c r="O836" i="62"/>
  <c r="O837" i="62"/>
  <c r="O841" i="62"/>
  <c r="O844" i="62"/>
  <c r="O852" i="62"/>
  <c r="O857" i="62"/>
  <c r="O860" i="62"/>
  <c r="O861" i="62"/>
  <c r="O865" i="62"/>
  <c r="O869" i="62"/>
  <c r="O873" i="62"/>
  <c r="O877" i="62"/>
  <c r="O881" i="62"/>
  <c r="O885" i="62"/>
  <c r="O893" i="62"/>
  <c r="O900" i="62"/>
  <c r="O905" i="62"/>
  <c r="O908" i="62"/>
  <c r="O909" i="62"/>
  <c r="O916" i="62"/>
  <c r="O921" i="62"/>
  <c r="O924" i="62"/>
  <c r="O929" i="62"/>
  <c r="O933" i="62"/>
  <c r="O937" i="62"/>
  <c r="O941" i="62"/>
  <c r="O948" i="62"/>
  <c r="O949" i="62"/>
  <c r="O953" i="62"/>
  <c r="O957" i="62"/>
  <c r="O964" i="62"/>
  <c r="O969" i="62"/>
  <c r="O972" i="62"/>
  <c r="O980" i="62"/>
  <c r="O985" i="62"/>
  <c r="O988" i="62"/>
  <c r="O989" i="62"/>
  <c r="O993" i="62"/>
  <c r="O997" i="62"/>
  <c r="O1001" i="62"/>
  <c r="O1005" i="62"/>
  <c r="D5" i="64"/>
  <c r="G10" i="65"/>
  <c r="G14" i="65"/>
  <c r="G18" i="65"/>
  <c r="G15" i="65"/>
  <c r="G20" i="65"/>
  <c r="G13" i="65"/>
  <c r="G9" i="65"/>
  <c r="G16" i="65"/>
  <c r="G17" i="65"/>
  <c r="G19" i="65"/>
  <c r="G11" i="65"/>
  <c r="G12" i="65"/>
  <c r="H10" i="64"/>
  <c r="F10" i="64"/>
  <c r="N10" i="64"/>
  <c r="L10" i="64"/>
  <c r="AB7" i="66" s="1"/>
  <c r="K11" i="64"/>
  <c r="AA8" i="66" s="1"/>
  <c r="I11" i="64"/>
  <c r="Y8" i="66" s="1"/>
  <c r="M13" i="63"/>
  <c r="N11" i="63"/>
  <c r="M11" i="63"/>
  <c r="N9" i="63"/>
  <c r="M9" i="63"/>
  <c r="E11" i="64"/>
  <c r="U8" i="66" s="1"/>
  <c r="D7" i="64"/>
  <c r="H10" i="65"/>
  <c r="H14" i="65"/>
  <c r="H18" i="65"/>
  <c r="H11" i="65"/>
  <c r="H16" i="65"/>
  <c r="H9" i="65"/>
  <c r="H12" i="65"/>
  <c r="H19" i="65"/>
  <c r="H13" i="65"/>
  <c r="H20" i="65"/>
  <c r="H15" i="65"/>
  <c r="H17" i="65"/>
  <c r="D11" i="64"/>
  <c r="T8" i="66" s="1"/>
  <c r="T9" i="67"/>
  <c r="T13" i="67"/>
  <c r="T17" i="67"/>
  <c r="H11" i="64"/>
  <c r="X8" i="66" s="1"/>
  <c r="L11" i="64"/>
  <c r="AB8" i="66" s="1"/>
  <c r="T11" i="67"/>
  <c r="T15" i="67"/>
  <c r="T19" i="67"/>
  <c r="F11" i="64"/>
  <c r="V8" i="66" s="1"/>
  <c r="J11" i="64"/>
  <c r="Z8" i="66" s="1"/>
  <c r="N11" i="64"/>
  <c r="AD8" i="66" s="1"/>
  <c r="N12" i="63"/>
  <c r="N10" i="63"/>
  <c r="T20" i="67"/>
  <c r="T12" i="67"/>
  <c r="S9" i="67"/>
  <c r="S10" i="67"/>
  <c r="S12" i="67"/>
  <c r="S16" i="67"/>
  <c r="S20" i="67"/>
  <c r="G10" i="64"/>
  <c r="K10" i="64"/>
  <c r="K12" i="64" s="1"/>
  <c r="O10" i="64"/>
  <c r="AE7" i="66" s="1"/>
  <c r="D10" i="64"/>
  <c r="D12" i="64" s="1"/>
  <c r="E10" i="64"/>
  <c r="U7" i="66" s="1"/>
  <c r="S14" i="67"/>
  <c r="S18" i="67"/>
  <c r="I10" i="64"/>
  <c r="I12" i="64" s="1"/>
  <c r="M10" i="64"/>
  <c r="AC7" i="66" s="1"/>
  <c r="M11" i="64"/>
  <c r="AC8" i="66" s="1"/>
  <c r="T14" i="67"/>
  <c r="D14" i="65"/>
  <c r="AD7" i="66"/>
  <c r="H1174" i="62" l="1"/>
  <c r="H1170" i="62"/>
  <c r="H1166" i="62"/>
  <c r="H1162" i="62"/>
  <c r="H1158" i="62"/>
  <c r="H1154" i="62"/>
  <c r="H1150" i="62"/>
  <c r="H1146" i="62"/>
  <c r="H1142" i="62"/>
  <c r="H1138" i="62"/>
  <c r="H1134" i="62"/>
  <c r="H1130" i="62"/>
  <c r="H1126" i="62"/>
  <c r="H1122" i="62"/>
  <c r="H1118" i="62"/>
  <c r="H1114" i="62"/>
  <c r="H1110" i="62"/>
  <c r="H1106" i="62"/>
  <c r="H1102" i="62"/>
  <c r="H1098" i="62"/>
  <c r="H1090" i="62"/>
  <c r="H1086" i="62"/>
  <c r="H1082" i="62"/>
  <c r="H1078" i="62"/>
  <c r="H1074" i="62"/>
  <c r="H1070" i="62"/>
  <c r="H1066" i="62"/>
  <c r="H1062" i="62"/>
  <c r="H1058" i="62"/>
  <c r="H1054" i="62"/>
  <c r="H1050" i="62"/>
  <c r="H1046" i="62"/>
  <c r="H1042" i="62"/>
  <c r="H1038" i="62"/>
  <c r="H1034" i="62"/>
  <c r="H1030" i="62"/>
  <c r="H1026" i="62"/>
  <c r="H1022" i="62"/>
  <c r="H1018" i="62"/>
  <c r="H1014" i="62"/>
  <c r="H1010" i="62"/>
  <c r="H1513" i="62"/>
  <c r="H1509" i="62"/>
  <c r="H1505" i="62"/>
  <c r="H1501" i="62"/>
  <c r="H1497" i="62"/>
  <c r="H1493" i="62"/>
  <c r="H1489" i="62"/>
  <c r="H1485" i="62"/>
  <c r="H1481" i="62"/>
  <c r="H1477" i="62"/>
  <c r="H1473" i="62"/>
  <c r="H1469" i="62"/>
  <c r="H1465" i="62"/>
  <c r="H1461" i="62"/>
  <c r="H1457" i="62"/>
  <c r="H1453" i="62"/>
  <c r="H1449" i="62"/>
  <c r="H1445" i="62"/>
  <c r="H1441" i="62"/>
  <c r="H1437" i="62"/>
  <c r="H1433" i="62"/>
  <c r="H1429" i="62"/>
  <c r="H1397" i="62"/>
  <c r="H1393" i="62"/>
  <c r="H1389" i="62"/>
  <c r="H1385" i="62"/>
  <c r="H1381" i="62"/>
  <c r="H1377" i="62"/>
  <c r="H1373" i="62"/>
  <c r="H1369" i="62"/>
  <c r="H1365" i="62"/>
  <c r="H1361" i="62"/>
  <c r="H1357" i="62"/>
  <c r="H1353" i="62"/>
  <c r="H1349" i="62"/>
  <c r="H1345" i="62"/>
  <c r="H1341" i="62"/>
  <c r="H1337" i="62"/>
  <c r="H1333" i="62"/>
  <c r="H1329" i="62"/>
  <c r="H1325" i="62"/>
  <c r="H1321" i="62"/>
  <c r="H1317" i="62"/>
  <c r="H1313" i="62"/>
  <c r="H1309" i="62"/>
  <c r="H1305" i="62"/>
  <c r="H1301" i="62"/>
  <c r="H1297" i="62"/>
  <c r="H1293" i="62"/>
  <c r="H1159" i="62"/>
  <c r="H1155" i="62"/>
  <c r="H1151" i="62"/>
  <c r="H1147" i="62"/>
  <c r="H1143" i="62"/>
  <c r="H1139" i="62"/>
  <c r="H1135" i="62"/>
  <c r="H1131" i="62"/>
  <c r="H1127" i="62"/>
  <c r="H1123" i="62"/>
  <c r="H1119" i="62"/>
  <c r="H1115" i="62"/>
  <c r="H1111" i="62"/>
  <c r="H1107" i="62"/>
  <c r="H1103" i="62"/>
  <c r="H1099" i="62"/>
  <c r="H1095" i="62"/>
  <c r="H1091" i="62"/>
  <c r="H1087" i="62"/>
  <c r="H1083" i="62"/>
  <c r="H1079" i="62"/>
  <c r="H1075" i="62"/>
  <c r="H1071" i="62"/>
  <c r="H1067" i="62"/>
  <c r="H1063" i="62"/>
  <c r="H1059" i="62"/>
  <c r="H1055" i="62"/>
  <c r="H1051" i="62"/>
  <c r="H1047" i="62"/>
  <c r="H1043" i="62"/>
  <c r="H1039" i="62"/>
  <c r="H1035" i="62"/>
  <c r="H1031" i="62"/>
  <c r="H1027" i="62"/>
  <c r="H1023" i="62"/>
  <c r="H1019" i="62"/>
  <c r="H1015" i="62"/>
  <c r="H1011" i="62"/>
  <c r="H1510" i="62"/>
  <c r="H1506" i="62"/>
  <c r="H1502" i="62"/>
  <c r="H1498" i="62"/>
  <c r="H1494" i="62"/>
  <c r="H1490" i="62"/>
  <c r="H1486" i="62"/>
  <c r="H1482" i="62"/>
  <c r="H1478" i="62"/>
  <c r="H1474" i="62"/>
  <c r="H1470" i="62"/>
  <c r="H1466" i="62"/>
  <c r="H1462" i="62"/>
  <c r="H1458" i="62"/>
  <c r="H1454" i="62"/>
  <c r="H1450" i="62"/>
  <c r="H1446" i="62"/>
  <c r="H1442" i="62"/>
  <c r="H1438" i="62"/>
  <c r="H1434" i="62"/>
  <c r="H1430" i="62"/>
  <c r="H1447" i="62"/>
  <c r="H1443" i="62"/>
  <c r="H1439" i="62"/>
  <c r="H1435" i="62"/>
  <c r="H1431" i="62"/>
  <c r="H1289" i="62"/>
  <c r="H1285" i="62"/>
  <c r="H1281" i="62"/>
  <c r="H1277" i="62"/>
  <c r="H1273" i="62"/>
  <c r="H1269" i="62"/>
  <c r="H1265" i="62"/>
  <c r="H1261" i="62"/>
  <c r="H2004" i="62"/>
  <c r="H2000" i="62"/>
  <c r="H1984" i="62"/>
  <c r="H1980" i="62"/>
  <c r="H1976" i="62"/>
  <c r="H1972" i="62"/>
  <c r="H1968" i="62"/>
  <c r="H1964" i="62"/>
  <c r="H1960" i="62"/>
  <c r="H1956" i="62"/>
  <c r="H1952" i="62"/>
  <c r="H1948" i="62"/>
  <c r="H1944" i="62"/>
  <c r="H1940" i="62"/>
  <c r="H1936" i="62"/>
  <c r="H1932" i="62"/>
  <c r="H1928" i="62"/>
  <c r="H1924" i="62"/>
  <c r="H1920" i="62"/>
  <c r="H1916" i="62"/>
  <c r="H1398" i="62"/>
  <c r="H1394" i="62"/>
  <c r="H1390" i="62"/>
  <c r="H1386" i="62"/>
  <c r="H1382" i="62"/>
  <c r="H1378" i="62"/>
  <c r="H1374" i="62"/>
  <c r="H1370" i="62"/>
  <c r="H1366" i="62"/>
  <c r="H1091" i="63"/>
  <c r="H1087" i="63"/>
  <c r="H1083" i="63"/>
  <c r="H1079" i="63"/>
  <c r="H1075" i="63"/>
  <c r="H1071" i="63"/>
  <c r="H1067" i="63"/>
  <c r="H1063" i="63"/>
  <c r="H1059" i="63"/>
  <c r="H1055" i="63"/>
  <c r="H1051" i="63"/>
  <c r="H1047" i="63"/>
  <c r="H1043" i="63"/>
  <c r="H1039" i="63"/>
  <c r="H1035" i="63"/>
  <c r="H1031" i="63"/>
  <c r="H1027" i="63"/>
  <c r="H1023" i="63"/>
  <c r="H1019" i="63"/>
  <c r="H1015" i="63"/>
  <c r="H1011" i="63"/>
  <c r="H1362" i="62"/>
  <c r="H1358" i="62"/>
  <c r="H1354" i="62"/>
  <c r="H1350" i="62"/>
  <c r="H1346" i="62"/>
  <c r="H1342" i="62"/>
  <c r="H1338" i="62"/>
  <c r="H1334" i="62"/>
  <c r="H1330" i="62"/>
  <c r="H1326" i="62"/>
  <c r="H1322" i="62"/>
  <c r="H1318" i="62"/>
  <c r="H1314" i="62"/>
  <c r="H1310" i="62"/>
  <c r="H1306" i="62"/>
  <c r="H1302" i="62"/>
  <c r="H1298" i="62"/>
  <c r="H1294" i="62"/>
  <c r="H1290" i="62"/>
  <c r="H1286" i="62"/>
  <c r="H1282" i="62"/>
  <c r="H1278" i="62"/>
  <c r="H1274" i="62"/>
  <c r="H1270" i="62"/>
  <c r="H1266" i="62"/>
  <c r="H1262" i="62"/>
  <c r="H2001" i="62"/>
  <c r="H1981" i="62"/>
  <c r="H1977" i="62"/>
  <c r="H1973" i="62"/>
  <c r="H1969" i="62"/>
  <c r="H1965" i="62"/>
  <c r="H1961" i="62"/>
  <c r="H1957" i="62"/>
  <c r="H1953" i="62"/>
  <c r="H1949" i="62"/>
  <c r="H1945" i="62"/>
  <c r="H1941" i="62"/>
  <c r="H1937" i="62"/>
  <c r="H1933" i="62"/>
  <c r="H1929" i="62"/>
  <c r="H1925" i="62"/>
  <c r="H1921" i="62"/>
  <c r="H1917" i="62"/>
  <c r="H1180" i="63"/>
  <c r="H1176" i="63"/>
  <c r="H1172" i="63"/>
  <c r="H1168" i="63"/>
  <c r="H1164" i="63"/>
  <c r="H1160" i="63"/>
  <c r="H1156" i="63"/>
  <c r="H1152" i="63"/>
  <c r="H1148" i="63"/>
  <c r="H1144" i="63"/>
  <c r="H1140" i="63"/>
  <c r="H1136" i="63"/>
  <c r="H1132" i="63"/>
  <c r="H1128" i="63"/>
  <c r="H1124" i="63"/>
  <c r="H1120" i="63"/>
  <c r="H1116" i="63"/>
  <c r="H1112" i="63"/>
  <c r="H1108" i="63"/>
  <c r="H1104" i="63"/>
  <c r="H1100" i="63"/>
  <c r="H1088" i="63"/>
  <c r="H1084" i="63"/>
  <c r="H1080" i="63"/>
  <c r="H1076" i="63"/>
  <c r="H1072" i="63"/>
  <c r="H1068" i="63"/>
  <c r="H1064" i="63"/>
  <c r="H1060" i="63"/>
  <c r="H1056" i="63"/>
  <c r="H1052" i="63"/>
  <c r="H1048" i="63"/>
  <c r="H1044" i="63"/>
  <c r="H1040" i="63"/>
  <c r="H1036" i="63"/>
  <c r="H1032" i="63"/>
  <c r="H1028" i="63"/>
  <c r="H1024" i="63"/>
  <c r="H1020" i="63"/>
  <c r="H1016" i="63"/>
  <c r="H1012" i="63"/>
  <c r="H1181" i="63"/>
  <c r="H1177" i="63"/>
  <c r="H1173" i="63"/>
  <c r="H1169" i="63"/>
  <c r="H1165" i="63"/>
  <c r="H1161" i="63"/>
  <c r="H1157" i="63"/>
  <c r="H1153" i="63"/>
  <c r="H1149" i="63"/>
  <c r="H1145" i="63"/>
  <c r="H1141" i="63"/>
  <c r="H1137" i="63"/>
  <c r="H1133" i="63"/>
  <c r="H1129" i="63"/>
  <c r="H1125" i="63"/>
  <c r="H1121" i="63"/>
  <c r="H1117" i="63"/>
  <c r="H1113" i="63"/>
  <c r="H1109" i="63"/>
  <c r="H1105" i="63"/>
  <c r="H1101" i="63"/>
  <c r="H1037" i="63"/>
  <c r="H1033" i="63"/>
  <c r="H1029" i="63"/>
  <c r="H1025" i="63"/>
  <c r="H1021" i="63"/>
  <c r="H1017" i="63"/>
  <c r="H1013" i="63"/>
  <c r="H1009" i="63"/>
  <c r="H1995" i="62"/>
  <c r="H1991" i="62"/>
  <c r="H1987" i="62"/>
  <c r="H1996" i="62"/>
  <c r="H1992" i="62"/>
  <c r="H1988" i="62"/>
  <c r="H1997" i="62"/>
  <c r="H1993" i="62"/>
  <c r="H1989" i="62"/>
  <c r="H1985" i="62"/>
  <c r="H1428" i="62"/>
  <c r="H1424" i="62"/>
  <c r="H1420" i="62"/>
  <c r="H1416" i="62"/>
  <c r="H1412" i="62"/>
  <c r="H1408" i="62"/>
  <c r="H1404" i="62"/>
  <c r="H1425" i="62"/>
  <c r="H1421" i="62"/>
  <c r="H1417" i="62"/>
  <c r="H1413" i="62"/>
  <c r="H1409" i="62"/>
  <c r="H1405" i="62"/>
  <c r="H1401" i="62"/>
  <c r="H1426" i="62"/>
  <c r="H1422" i="62"/>
  <c r="H1418" i="62"/>
  <c r="H1414" i="62"/>
  <c r="H1410" i="62"/>
  <c r="H1406" i="62"/>
  <c r="H1402" i="62"/>
  <c r="H1176" i="62"/>
  <c r="H1172" i="62"/>
  <c r="H1168" i="62"/>
  <c r="H1164" i="62"/>
  <c r="H1160" i="62"/>
  <c r="H1156" i="62"/>
  <c r="H1152" i="62"/>
  <c r="H1148" i="62"/>
  <c r="H1144" i="62"/>
  <c r="H1140" i="62"/>
  <c r="H1136" i="62"/>
  <c r="H1132" i="62"/>
  <c r="H1128" i="62"/>
  <c r="H1124" i="62"/>
  <c r="H1120" i="62"/>
  <c r="H1116" i="62"/>
  <c r="H1112" i="62"/>
  <c r="H1108" i="62"/>
  <c r="H1104" i="62"/>
  <c r="H1100" i="62"/>
  <c r="H1096" i="62"/>
  <c r="H1173" i="62"/>
  <c r="H1169" i="62"/>
  <c r="H1165" i="62"/>
  <c r="H1161" i="62"/>
  <c r="H1157" i="62"/>
  <c r="H1153" i="62"/>
  <c r="H1149" i="62"/>
  <c r="H1145" i="62"/>
  <c r="H1141" i="62"/>
  <c r="H1137" i="62"/>
  <c r="H1133" i="62"/>
  <c r="H1129" i="62"/>
  <c r="H1125" i="62"/>
  <c r="H1121" i="62"/>
  <c r="H1117" i="62"/>
  <c r="H1113" i="62"/>
  <c r="H1109" i="62"/>
  <c r="H1105" i="62"/>
  <c r="H1101" i="62"/>
  <c r="H1097" i="62"/>
  <c r="H1093" i="62"/>
  <c r="H1094" i="62"/>
  <c r="H21" i="65"/>
  <c r="O11" i="64"/>
  <c r="AE8" i="66" s="1"/>
  <c r="H1003" i="62"/>
  <c r="H995" i="62"/>
  <c r="H987" i="62"/>
  <c r="H983" i="62"/>
  <c r="H979" i="62"/>
  <c r="H971" i="62"/>
  <c r="H963" i="62"/>
  <c r="H955" i="62"/>
  <c r="H951" i="62"/>
  <c r="H947" i="62"/>
  <c r="H939" i="62"/>
  <c r="H935" i="62"/>
  <c r="H931" i="62"/>
  <c r="H923" i="62"/>
  <c r="H915" i="62"/>
  <c r="H907" i="62"/>
  <c r="H899" i="62"/>
  <c r="H891" i="62"/>
  <c r="H887" i="62"/>
  <c r="H883" i="62"/>
  <c r="H875" i="62"/>
  <c r="H867" i="62"/>
  <c r="H859" i="62"/>
  <c r="H855" i="62"/>
  <c r="H851" i="62"/>
  <c r="H843" i="62"/>
  <c r="H835" i="62"/>
  <c r="H827" i="62"/>
  <c r="H819" i="62"/>
  <c r="H811" i="62"/>
  <c r="H803" i="62"/>
  <c r="H795" i="62"/>
  <c r="H787" i="62"/>
  <c r="H779" i="62"/>
  <c r="H771" i="62"/>
  <c r="H763" i="62"/>
  <c r="H755" i="62"/>
  <c r="H747" i="62"/>
  <c r="H739" i="62"/>
  <c r="H731" i="62"/>
  <c r="H723" i="62"/>
  <c r="H715" i="62"/>
  <c r="H701" i="62"/>
  <c r="H685" i="62"/>
  <c r="H669" i="62"/>
  <c r="H653" i="62"/>
  <c r="H637" i="62"/>
  <c r="H621" i="62"/>
  <c r="H605" i="62"/>
  <c r="H712" i="62"/>
  <c r="H708" i="62"/>
  <c r="H692" i="62"/>
  <c r="H680" i="62"/>
  <c r="H676" i="62"/>
  <c r="H664" i="62"/>
  <c r="H660" i="62"/>
  <c r="H648" i="62"/>
  <c r="H644" i="62"/>
  <c r="H632" i="62"/>
  <c r="H628" i="62"/>
  <c r="H616" i="62"/>
  <c r="H612" i="62"/>
  <c r="H587" i="62"/>
  <c r="H585" i="62"/>
  <c r="H577" i="62"/>
  <c r="H575" i="62"/>
  <c r="H567" i="62"/>
  <c r="H565" i="62"/>
  <c r="H555" i="62"/>
  <c r="H553" i="62"/>
  <c r="H543" i="62"/>
  <c r="H535" i="62"/>
  <c r="H533" i="62"/>
  <c r="H523" i="62"/>
  <c r="H521" i="62"/>
  <c r="H517" i="62"/>
  <c r="H509" i="62"/>
  <c r="H507" i="62"/>
  <c r="H493" i="62"/>
  <c r="H491" i="62"/>
  <c r="H485" i="62"/>
  <c r="H469" i="62"/>
  <c r="H453" i="62"/>
  <c r="H437" i="62"/>
  <c r="H421" i="62"/>
  <c r="H405" i="62"/>
  <c r="H389" i="62"/>
  <c r="H373" i="62"/>
  <c r="H225" i="62"/>
  <c r="H209" i="62"/>
  <c r="H193" i="62"/>
  <c r="H177" i="62"/>
  <c r="H600" i="62"/>
  <c r="H596" i="62"/>
  <c r="H588" i="62"/>
  <c r="H586" i="62"/>
  <c r="H580" i="62"/>
  <c r="H578" i="62"/>
  <c r="H564" i="62"/>
  <c r="H556" i="62"/>
  <c r="H554" i="62"/>
  <c r="H548" i="62"/>
  <c r="H546" i="62"/>
  <c r="H524" i="62"/>
  <c r="H522" i="62"/>
  <c r="H518" i="62"/>
  <c r="H502" i="62"/>
  <c r="H486" i="62"/>
  <c r="H480" i="62"/>
  <c r="H478" i="62"/>
  <c r="H472" i="62"/>
  <c r="H470" i="62"/>
  <c r="H464" i="62"/>
  <c r="H462" i="62"/>
  <c r="H456" i="62"/>
  <c r="H454" i="62"/>
  <c r="H448" i="62"/>
  <c r="H446" i="62"/>
  <c r="H440" i="62"/>
  <c r="H438" i="62"/>
  <c r="H432" i="62"/>
  <c r="H430" i="62"/>
  <c r="H424" i="62"/>
  <c r="H422" i="62"/>
  <c r="H416" i="62"/>
  <c r="H414" i="62"/>
  <c r="H408" i="62"/>
  <c r="H406" i="62"/>
  <c r="H400" i="62"/>
  <c r="H398" i="62"/>
  <c r="H392" i="62"/>
  <c r="H390" i="62"/>
  <c r="H384" i="62"/>
  <c r="H382" i="62"/>
  <c r="H376" i="62"/>
  <c r="H374" i="62"/>
  <c r="H368" i="62"/>
  <c r="H366" i="62"/>
  <c r="H360" i="62"/>
  <c r="H358" i="62"/>
  <c r="H352" i="62"/>
  <c r="H350" i="62"/>
  <c r="H346" i="62"/>
  <c r="H344" i="62"/>
  <c r="H336" i="62"/>
  <c r="H334" i="62"/>
  <c r="H330" i="62"/>
  <c r="H328" i="62"/>
  <c r="H320" i="62"/>
  <c r="H318" i="62"/>
  <c r="H314" i="62"/>
  <c r="H312" i="62"/>
  <c r="H304" i="62"/>
  <c r="H302" i="62"/>
  <c r="H298" i="62"/>
  <c r="H296" i="62"/>
  <c r="H288" i="62"/>
  <c r="H286" i="62"/>
  <c r="H282" i="62"/>
  <c r="H280" i="62"/>
  <c r="H272" i="62"/>
  <c r="H270" i="62"/>
  <c r="H266" i="62"/>
  <c r="H264" i="62"/>
  <c r="H256" i="62"/>
  <c r="H254" i="62"/>
  <c r="H250" i="62"/>
  <c r="H248" i="62"/>
  <c r="H240" i="62"/>
  <c r="H238" i="62"/>
  <c r="H234" i="62"/>
  <c r="H218" i="62"/>
  <c r="H214" i="62"/>
  <c r="H202" i="62"/>
  <c r="H198" i="62"/>
  <c r="H186" i="62"/>
  <c r="H182" i="62"/>
  <c r="U9" i="67"/>
  <c r="I9" i="65"/>
  <c r="F12" i="64"/>
  <c r="H12" i="64"/>
  <c r="H230" i="62"/>
  <c r="O166" i="62"/>
  <c r="H150" i="63"/>
  <c r="H110" i="63"/>
  <c r="H102" i="63"/>
  <c r="H75" i="62"/>
  <c r="H138" i="63"/>
  <c r="H130" i="63"/>
  <c r="H122" i="63"/>
  <c r="F167" i="62"/>
  <c r="F157" i="62"/>
  <c r="F133" i="62"/>
  <c r="F126" i="62"/>
  <c r="O122" i="62"/>
  <c r="F122" i="62"/>
  <c r="H122" i="62" s="1"/>
  <c r="F115" i="62"/>
  <c r="F112" i="62"/>
  <c r="F108" i="62"/>
  <c r="F92" i="62"/>
  <c r="F88" i="62"/>
  <c r="F85" i="62"/>
  <c r="H159" i="63"/>
  <c r="O161" i="62"/>
  <c r="O145" i="62"/>
  <c r="O97" i="62"/>
  <c r="F172" i="62"/>
  <c r="F146" i="62"/>
  <c r="F142" i="62"/>
  <c r="F138" i="62"/>
  <c r="H138" i="62" s="1"/>
  <c r="O138" i="62" s="1"/>
  <c r="F120" i="62"/>
  <c r="F106" i="62"/>
  <c r="H106" i="62" s="1"/>
  <c r="O106" i="62" s="1"/>
  <c r="F102" i="62"/>
  <c r="H102" i="62" s="1"/>
  <c r="O102" i="62" s="1"/>
  <c r="F98" i="62"/>
  <c r="F94" i="62"/>
  <c r="H161" i="63"/>
  <c r="F160" i="62"/>
  <c r="F118" i="62"/>
  <c r="H118" i="62" s="1"/>
  <c r="O118" i="62" s="1"/>
  <c r="F111" i="62"/>
  <c r="F91" i="62"/>
  <c r="F84" i="62"/>
  <c r="F175" i="62"/>
  <c r="F171" i="62"/>
  <c r="F162" i="62"/>
  <c r="F158" i="62"/>
  <c r="F151" i="62"/>
  <c r="F148" i="62"/>
  <c r="F127" i="62"/>
  <c r="F123" i="62"/>
  <c r="F101" i="62"/>
  <c r="F82" i="62"/>
  <c r="J72" i="63"/>
  <c r="F72" i="63"/>
  <c r="J68" i="63"/>
  <c r="F68" i="63"/>
  <c r="J64" i="63"/>
  <c r="F64" i="63"/>
  <c r="G60" i="63"/>
  <c r="F60" i="63"/>
  <c r="G56" i="63"/>
  <c r="F56" i="63"/>
  <c r="G52" i="63"/>
  <c r="F52" i="63"/>
  <c r="G48" i="63"/>
  <c r="F48" i="63"/>
  <c r="G44" i="63"/>
  <c r="F44" i="63"/>
  <c r="G40" i="63"/>
  <c r="F40" i="63"/>
  <c r="G36" i="63"/>
  <c r="N36" i="63" s="1"/>
  <c r="F36" i="63"/>
  <c r="O134" i="62"/>
  <c r="O129" i="62"/>
  <c r="F165" i="62"/>
  <c r="F159" i="62"/>
  <c r="F155" i="62"/>
  <c r="F143" i="62"/>
  <c r="F139" i="62"/>
  <c r="F129" i="62"/>
  <c r="H129" i="62" s="1"/>
  <c r="F103" i="62"/>
  <c r="F99" i="62"/>
  <c r="F83" i="62"/>
  <c r="F79" i="62"/>
  <c r="H11" i="62"/>
  <c r="F52" i="62"/>
  <c r="F44" i="62"/>
  <c r="F39" i="62"/>
  <c r="F22" i="62"/>
  <c r="F74" i="63"/>
  <c r="F34" i="63"/>
  <c r="F174" i="62"/>
  <c r="F170" i="62"/>
  <c r="H170" i="62" s="1"/>
  <c r="O170" i="62" s="1"/>
  <c r="F154" i="62"/>
  <c r="H154" i="62" s="1"/>
  <c r="O154" i="62" s="1"/>
  <c r="F144" i="62"/>
  <c r="F140" i="62"/>
  <c r="F128" i="62"/>
  <c r="F104" i="62"/>
  <c r="F100" i="62"/>
  <c r="F90" i="62"/>
  <c r="F86" i="62"/>
  <c r="H86" i="62" s="1"/>
  <c r="O86" i="62" s="1"/>
  <c r="F80" i="62"/>
  <c r="F77" i="62"/>
  <c r="H77" i="62" s="1"/>
  <c r="I77" i="62" s="1"/>
  <c r="F76" i="62"/>
  <c r="H76" i="62" s="1"/>
  <c r="O76" i="62" s="1"/>
  <c r="F64" i="62"/>
  <c r="H64" i="62" s="1"/>
  <c r="O64" i="62" s="1"/>
  <c r="F45" i="62"/>
  <c r="F35" i="62"/>
  <c r="F18" i="62"/>
  <c r="F16" i="62"/>
  <c r="O12" i="64"/>
  <c r="H214" i="63"/>
  <c r="H212" i="63"/>
  <c r="I10" i="65"/>
  <c r="I11" i="65" s="1"/>
  <c r="I12" i="65" s="1"/>
  <c r="I13" i="65" s="1"/>
  <c r="I14" i="65" s="1"/>
  <c r="I15" i="65" s="1"/>
  <c r="I16" i="65" s="1"/>
  <c r="I17" i="65" s="1"/>
  <c r="I18" i="65" s="1"/>
  <c r="I19" i="65" s="1"/>
  <c r="I20" i="65" s="1"/>
  <c r="H647" i="62"/>
  <c r="H846" i="63"/>
  <c r="H830" i="63"/>
  <c r="H592" i="62"/>
  <c r="H572" i="62"/>
  <c r="H568" i="62"/>
  <c r="H560" i="62"/>
  <c r="H468" i="62"/>
  <c r="H460" i="62"/>
  <c r="H452" i="62"/>
  <c r="H444" i="62"/>
  <c r="H436" i="62"/>
  <c r="H428" i="62"/>
  <c r="H420" i="62"/>
  <c r="H412" i="62"/>
  <c r="H360" i="63"/>
  <c r="H354" i="63"/>
  <c r="H942" i="62"/>
  <c r="H926" i="62"/>
  <c r="H918" i="62"/>
  <c r="H910" i="62"/>
  <c r="H504" i="63"/>
  <c r="H595" i="63"/>
  <c r="H563" i="63"/>
  <c r="H910" i="63"/>
  <c r="H908" i="63"/>
  <c r="H691" i="63"/>
  <c r="H261" i="63"/>
  <c r="H176" i="63"/>
  <c r="H131" i="63"/>
  <c r="H893" i="63"/>
  <c r="H746" i="63"/>
  <c r="H722" i="63"/>
  <c r="H423" i="63"/>
  <c r="H300" i="63"/>
  <c r="H895" i="62"/>
  <c r="H871" i="62"/>
  <c r="H863" i="62"/>
  <c r="H615" i="62"/>
  <c r="H793" i="63"/>
  <c r="H791" i="63"/>
  <c r="H678" i="63"/>
  <c r="H86" i="63"/>
  <c r="D19" i="65"/>
  <c r="H999" i="62"/>
  <c r="H967" i="62"/>
  <c r="H775" i="62"/>
  <c r="H759" i="62"/>
  <c r="H743" i="62"/>
  <c r="H727" i="62"/>
  <c r="H220" i="62"/>
  <c r="H838" i="62"/>
  <c r="H830" i="62"/>
  <c r="H822" i="62"/>
  <c r="H806" i="62"/>
  <c r="H798" i="62"/>
  <c r="H790" i="62"/>
  <c r="H341" i="62"/>
  <c r="H337" i="62"/>
  <c r="H325" i="62"/>
  <c r="H321" i="62"/>
  <c r="H309" i="62"/>
  <c r="H305" i="62"/>
  <c r="H293" i="62"/>
  <c r="H289" i="62"/>
  <c r="H90" i="62"/>
  <c r="O90" i="62" s="1"/>
  <c r="H94" i="63"/>
  <c r="H90" i="63"/>
  <c r="H10" i="63"/>
  <c r="I10" i="63" s="1"/>
  <c r="G75" i="63"/>
  <c r="N75" i="63" s="1"/>
  <c r="G71" i="63"/>
  <c r="N71" i="63" s="1"/>
  <c r="M75" i="63"/>
  <c r="M67" i="63"/>
  <c r="J75" i="63"/>
  <c r="K30" i="63" s="1"/>
  <c r="J71" i="63"/>
  <c r="J67" i="63"/>
  <c r="G74" i="63"/>
  <c r="G72" i="63"/>
  <c r="N72" i="63" s="1"/>
  <c r="G70" i="63"/>
  <c r="N68" i="63"/>
  <c r="G66" i="63"/>
  <c r="N66" i="63" s="1"/>
  <c r="N64" i="63"/>
  <c r="M69" i="63"/>
  <c r="M65" i="63"/>
  <c r="H65" i="62"/>
  <c r="O65" i="62" s="1"/>
  <c r="G73" i="62"/>
  <c r="N73" i="62" s="1"/>
  <c r="G72" i="62"/>
  <c r="N72" i="62" s="1"/>
  <c r="G70" i="62"/>
  <c r="N70" i="62" s="1"/>
  <c r="G67" i="62"/>
  <c r="N67" i="62" s="1"/>
  <c r="F73" i="62"/>
  <c r="H73" i="62" s="1"/>
  <c r="O73" i="62" s="1"/>
  <c r="F72" i="62"/>
  <c r="H72" i="62" s="1"/>
  <c r="G71" i="62"/>
  <c r="N71" i="62" s="1"/>
  <c r="F70" i="62"/>
  <c r="M67" i="62"/>
  <c r="F67" i="62"/>
  <c r="H67" i="62" s="1"/>
  <c r="K69" i="62"/>
  <c r="K70" i="63"/>
  <c r="J66" i="63"/>
  <c r="K68" i="63" s="1"/>
  <c r="F66" i="63"/>
  <c r="N73" i="63"/>
  <c r="G67" i="63"/>
  <c r="N67" i="63" s="1"/>
  <c r="M71" i="63"/>
  <c r="M71" i="62"/>
  <c r="M27" i="63"/>
  <c r="J27" i="63"/>
  <c r="J63" i="63"/>
  <c r="J59" i="63"/>
  <c r="J55" i="63"/>
  <c r="J51" i="63"/>
  <c r="J47" i="63"/>
  <c r="F63" i="63"/>
  <c r="G22" i="63"/>
  <c r="N22" i="63" s="1"/>
  <c r="M18" i="63"/>
  <c r="M20" i="62"/>
  <c r="F20" i="62"/>
  <c r="G20" i="62"/>
  <c r="N20" i="62" s="1"/>
  <c r="M14" i="62"/>
  <c r="F14" i="62"/>
  <c r="G14" i="62"/>
  <c r="N14" i="62" s="1"/>
  <c r="N60" i="63"/>
  <c r="N56" i="63"/>
  <c r="N52" i="63"/>
  <c r="N48" i="63"/>
  <c r="N44" i="63"/>
  <c r="N40" i="63"/>
  <c r="N34" i="63"/>
  <c r="M23" i="63"/>
  <c r="J23" i="63"/>
  <c r="J62" i="63"/>
  <c r="J58" i="63"/>
  <c r="J54" i="63"/>
  <c r="J50" i="63"/>
  <c r="J46" i="63"/>
  <c r="J41" i="63"/>
  <c r="J36" i="63"/>
  <c r="J30" i="63"/>
  <c r="J25" i="63"/>
  <c r="F62" i="63"/>
  <c r="H62" i="63" s="1"/>
  <c r="G59" i="63"/>
  <c r="N59" i="63" s="1"/>
  <c r="F57" i="63"/>
  <c r="F54" i="63"/>
  <c r="G51" i="63"/>
  <c r="N51" i="63" s="1"/>
  <c r="F49" i="63"/>
  <c r="H49" i="63" s="1"/>
  <c r="F46" i="63"/>
  <c r="H46" i="63" s="1"/>
  <c r="F41" i="63"/>
  <c r="F38" i="63"/>
  <c r="F33" i="63"/>
  <c r="H33" i="63" s="1"/>
  <c r="I33" i="63" s="1"/>
  <c r="F30" i="63"/>
  <c r="H30" i="63" s="1"/>
  <c r="G27" i="63"/>
  <c r="N27" i="63" s="1"/>
  <c r="F25" i="63"/>
  <c r="H25" i="63" s="1"/>
  <c r="I25" i="63" s="1"/>
  <c r="F21" i="63"/>
  <c r="H21" i="63" s="1"/>
  <c r="I21" i="63" s="1"/>
  <c r="F17" i="63"/>
  <c r="H17" i="63" s="1"/>
  <c r="M60" i="63"/>
  <c r="M54" i="63"/>
  <c r="M49" i="63"/>
  <c r="M44" i="63"/>
  <c r="M38" i="63"/>
  <c r="M28" i="63"/>
  <c r="M22" i="63"/>
  <c r="M54" i="62"/>
  <c r="F54" i="62"/>
  <c r="G54" i="62"/>
  <c r="N54" i="62" s="1"/>
  <c r="H45" i="62"/>
  <c r="O45" i="62" s="1"/>
  <c r="M41" i="62"/>
  <c r="F41" i="62"/>
  <c r="G41" i="62"/>
  <c r="N41" i="62" s="1"/>
  <c r="M43" i="63"/>
  <c r="J43" i="63"/>
  <c r="M39" i="63"/>
  <c r="J39" i="63"/>
  <c r="J32" i="63"/>
  <c r="F55" i="63"/>
  <c r="F47" i="63"/>
  <c r="N33" i="63"/>
  <c r="F28" i="63"/>
  <c r="M35" i="63"/>
  <c r="J35" i="63"/>
  <c r="F24" i="63"/>
  <c r="G24" i="63"/>
  <c r="N24" i="63" s="1"/>
  <c r="J61" i="63"/>
  <c r="J57" i="63"/>
  <c r="J53" i="63"/>
  <c r="J45" i="63"/>
  <c r="J24" i="63"/>
  <c r="J18" i="63"/>
  <c r="G61" i="63"/>
  <c r="N61" i="63" s="1"/>
  <c r="F59" i="63"/>
  <c r="G53" i="63"/>
  <c r="N53" i="63" s="1"/>
  <c r="F51" i="63"/>
  <c r="G45" i="63"/>
  <c r="N45" i="63" s="1"/>
  <c r="F43" i="63"/>
  <c r="G37" i="63"/>
  <c r="N37" i="63" s="1"/>
  <c r="F35" i="63"/>
  <c r="H35" i="63" s="1"/>
  <c r="I35" i="63" s="1"/>
  <c r="F32" i="63"/>
  <c r="N29" i="63"/>
  <c r="F27" i="63"/>
  <c r="N23" i="63"/>
  <c r="N21" i="63"/>
  <c r="F19" i="63"/>
  <c r="H19" i="63" s="1"/>
  <c r="M19" i="63"/>
  <c r="J19" i="63"/>
  <c r="M58" i="63"/>
  <c r="M53" i="63"/>
  <c r="M42" i="63"/>
  <c r="M37" i="63"/>
  <c r="M32" i="63"/>
  <c r="M26" i="63"/>
  <c r="M21" i="63"/>
  <c r="F16" i="63"/>
  <c r="G16" i="63"/>
  <c r="N16" i="63" s="1"/>
  <c r="H43" i="62"/>
  <c r="M24" i="62"/>
  <c r="F24" i="62"/>
  <c r="G24" i="62"/>
  <c r="N24" i="62" s="1"/>
  <c r="J20" i="62"/>
  <c r="K17" i="62" s="1"/>
  <c r="H17" i="62"/>
  <c r="O17" i="62" s="1"/>
  <c r="J14" i="62"/>
  <c r="M31" i="63"/>
  <c r="J31" i="63"/>
  <c r="J38" i="63"/>
  <c r="J28" i="63"/>
  <c r="J22" i="63"/>
  <c r="G63" i="63"/>
  <c r="N63" i="63" s="1"/>
  <c r="F58" i="63"/>
  <c r="H58" i="63" s="1"/>
  <c r="G55" i="63"/>
  <c r="N55" i="63" s="1"/>
  <c r="F50" i="63"/>
  <c r="H50" i="63" s="1"/>
  <c r="G47" i="63"/>
  <c r="N47" i="63" s="1"/>
  <c r="F42" i="63"/>
  <c r="H42" i="63" s="1"/>
  <c r="I42" i="63" s="1"/>
  <c r="G39" i="63"/>
  <c r="N39" i="63" s="1"/>
  <c r="G31" i="63"/>
  <c r="N31" i="63" s="1"/>
  <c r="F26" i="63"/>
  <c r="H26" i="63" s="1"/>
  <c r="N20" i="63"/>
  <c r="G18" i="63"/>
  <c r="N18" i="63" s="1"/>
  <c r="M62" i="63"/>
  <c r="M46" i="63"/>
  <c r="M36" i="63"/>
  <c r="M30" i="63"/>
  <c r="M58" i="62"/>
  <c r="F58" i="62"/>
  <c r="G58" i="62"/>
  <c r="N58" i="62" s="1"/>
  <c r="M50" i="62"/>
  <c r="F50" i="62"/>
  <c r="G50" i="62"/>
  <c r="N50" i="62" s="1"/>
  <c r="M49" i="62"/>
  <c r="F49" i="62"/>
  <c r="G49" i="62"/>
  <c r="N49" i="62" s="1"/>
  <c r="M48" i="62"/>
  <c r="F48" i="62"/>
  <c r="G48" i="62"/>
  <c r="N48" i="62" s="1"/>
  <c r="M37" i="62"/>
  <c r="F37" i="62"/>
  <c r="G37" i="62"/>
  <c r="N37" i="62" s="1"/>
  <c r="M31" i="62"/>
  <c r="F31" i="62"/>
  <c r="G31" i="62"/>
  <c r="N31" i="62" s="1"/>
  <c r="H47" i="62"/>
  <c r="H29" i="62"/>
  <c r="O29" i="62" s="1"/>
  <c r="H27" i="62"/>
  <c r="G61" i="62"/>
  <c r="N61" i="62" s="1"/>
  <c r="G60" i="62"/>
  <c r="N60" i="62" s="1"/>
  <c r="G59" i="62"/>
  <c r="N59" i="62" s="1"/>
  <c r="G55" i="62"/>
  <c r="N55" i="62" s="1"/>
  <c r="G51" i="62"/>
  <c r="N51" i="62" s="1"/>
  <c r="G42" i="62"/>
  <c r="N42" i="62" s="1"/>
  <c r="G38" i="62"/>
  <c r="N38" i="62" s="1"/>
  <c r="G34" i="62"/>
  <c r="N34" i="62" s="1"/>
  <c r="G33" i="62"/>
  <c r="N33" i="62" s="1"/>
  <c r="G32" i="62"/>
  <c r="N32" i="62" s="1"/>
  <c r="G25" i="62"/>
  <c r="N25" i="62" s="1"/>
  <c r="G21" i="62"/>
  <c r="N21" i="62" s="1"/>
  <c r="G15" i="62"/>
  <c r="N15" i="62" s="1"/>
  <c r="K22" i="63"/>
  <c r="K21" i="62"/>
  <c r="H40" i="63"/>
  <c r="I40" i="63" s="1"/>
  <c r="H36" i="63"/>
  <c r="I36" i="63" s="1"/>
  <c r="H69" i="62"/>
  <c r="O69" i="62" s="1"/>
  <c r="H68" i="62"/>
  <c r="O68" i="62" s="1"/>
  <c r="H63" i="62"/>
  <c r="H53" i="62"/>
  <c r="O53" i="62" s="1"/>
  <c r="H35" i="62"/>
  <c r="H19" i="62"/>
  <c r="I19" i="62" s="1"/>
  <c r="H57" i="62"/>
  <c r="O57" i="62" s="1"/>
  <c r="H41" i="62"/>
  <c r="O41" i="62" s="1"/>
  <c r="H39" i="62"/>
  <c r="H23" i="62"/>
  <c r="H70" i="63"/>
  <c r="N70" i="63"/>
  <c r="N74" i="63"/>
  <c r="H74" i="63"/>
  <c r="K80" i="63"/>
  <c r="K64" i="63"/>
  <c r="I49" i="63"/>
  <c r="K81" i="63"/>
  <c r="K77" i="63"/>
  <c r="K69" i="63"/>
  <c r="K45" i="63"/>
  <c r="H68" i="63"/>
  <c r="H64" i="63"/>
  <c r="H60" i="63"/>
  <c r="H44" i="63"/>
  <c r="K74" i="62"/>
  <c r="K72" i="62"/>
  <c r="K71" i="62"/>
  <c r="I65" i="62"/>
  <c r="K58" i="62"/>
  <c r="K56" i="62"/>
  <c r="K54" i="62"/>
  <c r="K53" i="62"/>
  <c r="K40" i="62"/>
  <c r="K38" i="62"/>
  <c r="K37" i="62"/>
  <c r="K24" i="62"/>
  <c r="K22" i="62"/>
  <c r="I17" i="62"/>
  <c r="K19" i="62"/>
  <c r="K23" i="62"/>
  <c r="K27" i="62"/>
  <c r="K31" i="62"/>
  <c r="K35" i="62"/>
  <c r="K39" i="62"/>
  <c r="K43" i="62"/>
  <c r="K47" i="62"/>
  <c r="K51" i="62"/>
  <c r="K55" i="62"/>
  <c r="H43" i="63"/>
  <c r="K78" i="62"/>
  <c r="K70" i="62"/>
  <c r="K68" i="62"/>
  <c r="K67" i="62"/>
  <c r="K65" i="62"/>
  <c r="K52" i="62"/>
  <c r="K50" i="62"/>
  <c r="K49" i="62"/>
  <c r="I45" i="62"/>
  <c r="K36" i="62"/>
  <c r="K34" i="62"/>
  <c r="K33" i="62"/>
  <c r="K20" i="62"/>
  <c r="K18" i="62"/>
  <c r="K79" i="63"/>
  <c r="K71" i="63"/>
  <c r="K67" i="63"/>
  <c r="K51" i="63"/>
  <c r="K47" i="63"/>
  <c r="K31" i="63"/>
  <c r="K27" i="63"/>
  <c r="H65" i="63"/>
  <c r="H57" i="63"/>
  <c r="H55" i="63"/>
  <c r="K77" i="62"/>
  <c r="K66" i="62"/>
  <c r="K64" i="62"/>
  <c r="K63" i="62"/>
  <c r="K61" i="62"/>
  <c r="I57" i="62"/>
  <c r="K48" i="62"/>
  <c r="K46" i="62"/>
  <c r="K45" i="62"/>
  <c r="I41" i="62"/>
  <c r="K32" i="62"/>
  <c r="K30" i="62"/>
  <c r="K29" i="62"/>
  <c r="K76" i="62"/>
  <c r="K75" i="62"/>
  <c r="K73" i="62"/>
  <c r="I69" i="62"/>
  <c r="K62" i="62"/>
  <c r="K60" i="62"/>
  <c r="K59" i="62"/>
  <c r="K57" i="62"/>
  <c r="I53" i="62"/>
  <c r="K44" i="62"/>
  <c r="K42" i="62"/>
  <c r="K41" i="62"/>
  <c r="I37" i="62"/>
  <c r="K28" i="62"/>
  <c r="K26" i="62"/>
  <c r="K25" i="62"/>
  <c r="H78" i="62"/>
  <c r="O78" i="62" s="1"/>
  <c r="I76" i="62"/>
  <c r="H74" i="62"/>
  <c r="O74" i="62" s="1"/>
  <c r="I68" i="62"/>
  <c r="H66" i="62"/>
  <c r="O66" i="62" s="1"/>
  <c r="I64" i="62"/>
  <c r="H62" i="62"/>
  <c r="O62" i="62" s="1"/>
  <c r="H54" i="62"/>
  <c r="O54" i="62" s="1"/>
  <c r="H46" i="62"/>
  <c r="O46" i="62" s="1"/>
  <c r="H38" i="62"/>
  <c r="O38" i="62" s="1"/>
  <c r="H30" i="62"/>
  <c r="O30" i="62" s="1"/>
  <c r="H26" i="62"/>
  <c r="O26" i="62" s="1"/>
  <c r="H22" i="62"/>
  <c r="O22" i="62" s="1"/>
  <c r="H18" i="62"/>
  <c r="O18" i="62" s="1"/>
  <c r="K15" i="62"/>
  <c r="H56" i="62"/>
  <c r="O56" i="62" s="1"/>
  <c r="H52" i="62"/>
  <c r="O52" i="62" s="1"/>
  <c r="H44" i="62"/>
  <c r="O44" i="62" s="1"/>
  <c r="H40" i="62"/>
  <c r="O40" i="62" s="1"/>
  <c r="H36" i="62"/>
  <c r="O36" i="62" s="1"/>
  <c r="H32" i="62"/>
  <c r="O32" i="62" s="1"/>
  <c r="H28" i="62"/>
  <c r="O28" i="62" s="1"/>
  <c r="H16" i="62"/>
  <c r="O16" i="62" s="1"/>
  <c r="H13" i="62"/>
  <c r="I11" i="62"/>
  <c r="H10" i="62"/>
  <c r="H9" i="62"/>
  <c r="O9" i="62" s="1"/>
  <c r="H7" i="62"/>
  <c r="H9" i="63"/>
  <c r="H12" i="62"/>
  <c r="H8" i="62"/>
  <c r="F8" i="63"/>
  <c r="H8" i="63" s="1"/>
  <c r="G6" i="62"/>
  <c r="N6" i="62" s="1"/>
  <c r="J6" i="62"/>
  <c r="J8" i="63"/>
  <c r="M6" i="62"/>
  <c r="H978" i="63"/>
  <c r="H968" i="63"/>
  <c r="H952" i="63"/>
  <c r="H915" i="63"/>
  <c r="H909" i="63"/>
  <c r="H892" i="63"/>
  <c r="H821" i="63"/>
  <c r="H741" i="63"/>
  <c r="H723" i="63"/>
  <c r="H602" i="63"/>
  <c r="H440" i="63"/>
  <c r="H416" i="63"/>
  <c r="H342" i="63"/>
  <c r="H250" i="63"/>
  <c r="H48" i="63"/>
  <c r="H172" i="62"/>
  <c r="O172" i="62" s="1"/>
  <c r="H675" i="63"/>
  <c r="H570" i="63"/>
  <c r="H499" i="63"/>
  <c r="H295" i="63"/>
  <c r="H287" i="63"/>
  <c r="H230" i="63"/>
  <c r="H128" i="63"/>
  <c r="H998" i="62"/>
  <c r="H966" i="62"/>
  <c r="H943" i="62"/>
  <c r="H927" i="62"/>
  <c r="H919" i="62"/>
  <c r="H911" i="62"/>
  <c r="H894" i="62"/>
  <c r="H886" i="62"/>
  <c r="H870" i="62"/>
  <c r="H862" i="62"/>
  <c r="H854" i="62"/>
  <c r="H839" i="62"/>
  <c r="H823" i="62"/>
  <c r="H807" i="62"/>
  <c r="H791" i="62"/>
  <c r="H774" i="62"/>
  <c r="H766" i="62"/>
  <c r="H758" i="62"/>
  <c r="H742" i="62"/>
  <c r="H734" i="62"/>
  <c r="H726" i="62"/>
  <c r="H718" i="62"/>
  <c r="H679" i="62"/>
  <c r="H589" i="62"/>
  <c r="H583" i="62"/>
  <c r="H563" i="62"/>
  <c r="H561" i="62"/>
  <c r="H557" i="62"/>
  <c r="H465" i="62"/>
  <c r="H461" i="62"/>
  <c r="H457" i="62"/>
  <c r="H449" i="62"/>
  <c r="H445" i="62"/>
  <c r="H441" i="62"/>
  <c r="H433" i="62"/>
  <c r="H425" i="62"/>
  <c r="H417" i="62"/>
  <c r="H409" i="62"/>
  <c r="H348" i="62"/>
  <c r="H332" i="62"/>
  <c r="H300" i="62"/>
  <c r="H261" i="62"/>
  <c r="H257" i="62"/>
  <c r="H229" i="62"/>
  <c r="H140" i="62"/>
  <c r="O140" i="62" s="1"/>
  <c r="H117" i="62"/>
  <c r="O117" i="62" s="1"/>
  <c r="H23" i="63"/>
  <c r="H13" i="63"/>
  <c r="H15" i="63"/>
  <c r="H12" i="63"/>
  <c r="C17" i="67"/>
  <c r="H14" i="63"/>
  <c r="Y7" i="66"/>
  <c r="V7" i="66"/>
  <c r="X7" i="66"/>
  <c r="H987" i="63"/>
  <c r="H937" i="63"/>
  <c r="H922" i="63"/>
  <c r="H874" i="63"/>
  <c r="H816" i="63"/>
  <c r="H808" i="63"/>
  <c r="H806" i="63"/>
  <c r="H781" i="63"/>
  <c r="H764" i="63"/>
  <c r="H671" i="63"/>
  <c r="H659" i="63"/>
  <c r="H634" i="63"/>
  <c r="T7" i="66"/>
  <c r="H1005" i="63"/>
  <c r="H959" i="63"/>
  <c r="H957" i="63"/>
  <c r="H919" i="63"/>
  <c r="H869" i="63"/>
  <c r="H854" i="63"/>
  <c r="H813" i="63"/>
  <c r="H782" i="63"/>
  <c r="H780" i="63"/>
  <c r="H730" i="63"/>
  <c r="H683" i="63"/>
  <c r="H666" i="63"/>
  <c r="H627" i="63"/>
  <c r="H538" i="63"/>
  <c r="H467" i="63"/>
  <c r="H411" i="63"/>
  <c r="H407" i="63"/>
  <c r="H385" i="63"/>
  <c r="H381" i="63"/>
  <c r="H374" i="63"/>
  <c r="H258" i="63"/>
  <c r="H256" i="63"/>
  <c r="H235" i="63"/>
  <c r="H217" i="63"/>
  <c r="H148" i="63"/>
  <c r="H144" i="63"/>
  <c r="H142" i="63"/>
  <c r="H111" i="63"/>
  <c r="H107" i="63"/>
  <c r="H103" i="63"/>
  <c r="H93" i="63"/>
  <c r="H81" i="63"/>
  <c r="H77" i="63"/>
  <c r="H56" i="63"/>
  <c r="H990" i="62"/>
  <c r="H982" i="62"/>
  <c r="H974" i="62"/>
  <c r="H959" i="62"/>
  <c r="H934" i="62"/>
  <c r="H903" i="62"/>
  <c r="H878" i="62"/>
  <c r="H847" i="62"/>
  <c r="H814" i="62"/>
  <c r="H750" i="62"/>
  <c r="H711" i="62"/>
  <c r="H695" i="62"/>
  <c r="H672" i="62"/>
  <c r="H656" i="62"/>
  <c r="H631" i="62"/>
  <c r="H608" i="62"/>
  <c r="H531" i="62"/>
  <c r="H529" i="62"/>
  <c r="H525" i="62"/>
  <c r="H513" i="62"/>
  <c r="H497" i="62"/>
  <c r="H481" i="62"/>
  <c r="H473" i="62"/>
  <c r="H404" i="62"/>
  <c r="H396" i="62"/>
  <c r="H388" i="62"/>
  <c r="H380" i="62"/>
  <c r="H372" i="62"/>
  <c r="H364" i="62"/>
  <c r="H356" i="62"/>
  <c r="H284" i="62"/>
  <c r="H268" i="62"/>
  <c r="H245" i="62"/>
  <c r="H241" i="62"/>
  <c r="H204" i="62"/>
  <c r="H188" i="62"/>
  <c r="H165" i="62"/>
  <c r="O165" i="62" s="1"/>
  <c r="H149" i="62"/>
  <c r="O149" i="62" s="1"/>
  <c r="H124" i="62"/>
  <c r="O124" i="62" s="1"/>
  <c r="H101" i="62"/>
  <c r="O101" i="62" s="1"/>
  <c r="H85" i="62"/>
  <c r="O85" i="62" s="1"/>
  <c r="H531" i="63"/>
  <c r="H472" i="63"/>
  <c r="H435" i="63"/>
  <c r="H276" i="63"/>
  <c r="H195" i="63"/>
  <c r="H185" i="63"/>
  <c r="H166" i="63"/>
  <c r="H118" i="63"/>
  <c r="H114" i="63"/>
  <c r="H38" i="63"/>
  <c r="H1006" i="62"/>
  <c r="H991" i="62"/>
  <c r="H975" i="62"/>
  <c r="H958" i="62"/>
  <c r="H950" i="62"/>
  <c r="H902" i="62"/>
  <c r="H879" i="62"/>
  <c r="H846" i="62"/>
  <c r="H815" i="62"/>
  <c r="H782" i="62"/>
  <c r="H704" i="62"/>
  <c r="H696" i="62"/>
  <c r="H688" i="62"/>
  <c r="H663" i="62"/>
  <c r="H640" i="62"/>
  <c r="H624" i="62"/>
  <c r="H599" i="62"/>
  <c r="H540" i="62"/>
  <c r="H536" i="62"/>
  <c r="H528" i="62"/>
  <c r="H516" i="62"/>
  <c r="H512" i="62"/>
  <c r="H500" i="62"/>
  <c r="H496" i="62"/>
  <c r="H484" i="62"/>
  <c r="H476" i="62"/>
  <c r="H401" i="62"/>
  <c r="H393" i="62"/>
  <c r="H385" i="62"/>
  <c r="H381" i="62"/>
  <c r="H377" i="62"/>
  <c r="H369" i="62"/>
  <c r="H361" i="62"/>
  <c r="H357" i="62"/>
  <c r="H353" i="62"/>
  <c r="H316" i="62"/>
  <c r="H277" i="62"/>
  <c r="H273" i="62"/>
  <c r="H252" i="62"/>
  <c r="H236" i="62"/>
  <c r="H213" i="62"/>
  <c r="H197" i="62"/>
  <c r="H181" i="62"/>
  <c r="H156" i="62"/>
  <c r="O156" i="62" s="1"/>
  <c r="H133" i="62"/>
  <c r="O133" i="62" s="1"/>
  <c r="H108" i="62"/>
  <c r="O108" i="62" s="1"/>
  <c r="H92" i="62"/>
  <c r="O92" i="62" s="1"/>
  <c r="T9" i="66"/>
  <c r="U9" i="66" s="1"/>
  <c r="W7" i="66"/>
  <c r="U10" i="67"/>
  <c r="U11" i="67" s="1"/>
  <c r="U12" i="67" s="1"/>
  <c r="U13" i="67" s="1"/>
  <c r="U14" i="67" s="1"/>
  <c r="U15" i="67" s="1"/>
  <c r="U16" i="67" s="1"/>
  <c r="U17" i="67" s="1"/>
  <c r="U18" i="67" s="1"/>
  <c r="U19" i="67" s="1"/>
  <c r="U20" i="67" s="1"/>
  <c r="G21" i="65"/>
  <c r="I21" i="65" s="1"/>
  <c r="E12" i="64"/>
  <c r="C11" i="67"/>
  <c r="H997" i="63"/>
  <c r="H989" i="63"/>
  <c r="H960" i="63"/>
  <c r="H929" i="63"/>
  <c r="H924" i="63"/>
  <c r="H921" i="63"/>
  <c r="H900" i="63"/>
  <c r="H897" i="63"/>
  <c r="H894" i="63"/>
  <c r="H859" i="63"/>
  <c r="H856" i="63"/>
  <c r="H853" i="63"/>
  <c r="H851" i="63"/>
  <c r="H848" i="63"/>
  <c r="H827" i="63"/>
  <c r="H794" i="63"/>
  <c r="H772" i="63"/>
  <c r="H769" i="63"/>
  <c r="H766" i="63"/>
  <c r="H731" i="63"/>
  <c r="H728" i="63"/>
  <c r="H719" i="63"/>
  <c r="H715" i="63"/>
  <c r="H682" i="63"/>
  <c r="H680" i="63"/>
  <c r="H677" i="63"/>
  <c r="H656" i="63"/>
  <c r="H643" i="63"/>
  <c r="H631" i="63"/>
  <c r="H619" i="63"/>
  <c r="H594" i="63"/>
  <c r="H592" i="63"/>
  <c r="H567" i="63"/>
  <c r="H555" i="63"/>
  <c r="H530" i="63"/>
  <c r="H528" i="63"/>
  <c r="H503" i="63"/>
  <c r="H491" i="63"/>
  <c r="H464" i="63"/>
  <c r="H432" i="63"/>
  <c r="H399" i="63"/>
  <c r="H307" i="63"/>
  <c r="H299" i="63"/>
  <c r="H249" i="63"/>
  <c r="H175" i="63"/>
  <c r="H47" i="63"/>
  <c r="H979" i="63"/>
  <c r="H976" i="63"/>
  <c r="H970" i="63"/>
  <c r="H944" i="63"/>
  <c r="H911" i="63"/>
  <c r="H884" i="63"/>
  <c r="H835" i="63"/>
  <c r="H809" i="63"/>
  <c r="H783" i="63"/>
  <c r="H756" i="63"/>
  <c r="H749" i="63"/>
  <c r="H720" i="63"/>
  <c r="H707" i="63"/>
  <c r="H694" i="63"/>
  <c r="H685" i="63"/>
  <c r="H655" i="63"/>
  <c r="H651" i="63"/>
  <c r="H626" i="63"/>
  <c r="H624" i="63"/>
  <c r="H599" i="63"/>
  <c r="H587" i="63"/>
  <c r="H562" i="63"/>
  <c r="H560" i="63"/>
  <c r="H535" i="63"/>
  <c r="H523" i="63"/>
  <c r="H496" i="63"/>
  <c r="H471" i="63"/>
  <c r="H459" i="63"/>
  <c r="H404" i="63"/>
  <c r="H351" i="63"/>
  <c r="H304" i="63"/>
  <c r="H286" i="63"/>
  <c r="H242" i="63"/>
  <c r="H611" i="63"/>
  <c r="H579" i="63"/>
  <c r="H547" i="63"/>
  <c r="H515" i="63"/>
  <c r="H483" i="63"/>
  <c r="H451" i="63"/>
  <c r="H439" i="63"/>
  <c r="H415" i="63"/>
  <c r="H391" i="63"/>
  <c r="H378" i="63"/>
  <c r="H371" i="63"/>
  <c r="H369" i="63"/>
  <c r="H357" i="63"/>
  <c r="H346" i="63"/>
  <c r="H232" i="63"/>
  <c r="H218" i="63"/>
  <c r="H201" i="63"/>
  <c r="H154" i="63"/>
  <c r="C8" i="67"/>
  <c r="C14" i="67"/>
  <c r="G11" i="64"/>
  <c r="W8" i="66" s="1"/>
  <c r="H831" i="62"/>
  <c r="H799" i="62"/>
  <c r="H767" i="62"/>
  <c r="H735" i="62"/>
  <c r="H705" i="62"/>
  <c r="H673" i="62"/>
  <c r="H641" i="62"/>
  <c r="H609" i="62"/>
  <c r="H297" i="63"/>
  <c r="H284" i="63"/>
  <c r="H268" i="63"/>
  <c r="H265" i="63"/>
  <c r="H263" i="63"/>
  <c r="H247" i="63"/>
  <c r="H240" i="63"/>
  <c r="H237" i="63"/>
  <c r="H182" i="63"/>
  <c r="H180" i="63"/>
  <c r="H173" i="63"/>
  <c r="H170" i="63"/>
  <c r="H168" i="63"/>
  <c r="H163" i="63"/>
  <c r="H121" i="63"/>
  <c r="H71" i="63"/>
  <c r="H54" i="63"/>
  <c r="H52" i="63"/>
  <c r="H45" i="63"/>
  <c r="H28" i="63"/>
  <c r="H725" i="63"/>
  <c r="H699" i="63"/>
  <c r="H696" i="63"/>
  <c r="H693" i="63"/>
  <c r="H667" i="63"/>
  <c r="H664" i="63"/>
  <c r="H661" i="63"/>
  <c r="H635" i="63"/>
  <c r="H632" i="63"/>
  <c r="H629" i="63"/>
  <c r="H603" i="63"/>
  <c r="H600" i="63"/>
  <c r="H597" i="63"/>
  <c r="H571" i="63"/>
  <c r="H568" i="63"/>
  <c r="H565" i="63"/>
  <c r="H539" i="63"/>
  <c r="H536" i="63"/>
  <c r="H533" i="63"/>
  <c r="H507" i="63"/>
  <c r="H475" i="63"/>
  <c r="H443" i="63"/>
  <c r="H431" i="63"/>
  <c r="H421" i="63"/>
  <c r="H418" i="63"/>
  <c r="H382" i="63"/>
  <c r="H361" i="63"/>
  <c r="H358" i="63"/>
  <c r="H356" i="63"/>
  <c r="H350" i="63"/>
  <c r="H313" i="63"/>
  <c r="H310" i="63"/>
  <c r="H308" i="63"/>
  <c r="H302" i="63"/>
  <c r="H294" i="63"/>
  <c r="H291" i="63"/>
  <c r="H283" i="63"/>
  <c r="H280" i="63"/>
  <c r="H255" i="63"/>
  <c r="H198" i="63"/>
  <c r="H196" i="63"/>
  <c r="H191" i="63"/>
  <c r="H187" i="63"/>
  <c r="H179" i="63"/>
  <c r="H147" i="63"/>
  <c r="H145" i="63"/>
  <c r="H139" i="63"/>
  <c r="H124" i="63"/>
  <c r="H109" i="63"/>
  <c r="H105" i="63"/>
  <c r="H99" i="63"/>
  <c r="H84" i="63"/>
  <c r="H39" i="63"/>
  <c r="J10" i="64"/>
  <c r="P10" i="64" s="1"/>
  <c r="H783" i="62"/>
  <c r="H751" i="62"/>
  <c r="H719" i="62"/>
  <c r="H689" i="62"/>
  <c r="H657" i="62"/>
  <c r="H625" i="62"/>
  <c r="H593" i="62"/>
  <c r="H146" i="63"/>
  <c r="H140" i="63"/>
  <c r="H134" i="63"/>
  <c r="H129" i="63"/>
  <c r="H123" i="63"/>
  <c r="H120" i="63"/>
  <c r="H116" i="63"/>
  <c r="H106" i="63"/>
  <c r="H104" i="63"/>
  <c r="H98" i="63"/>
  <c r="H73" i="63"/>
  <c r="H51" i="63"/>
  <c r="H994" i="62"/>
  <c r="H978" i="62"/>
  <c r="H962" i="62"/>
  <c r="H946" i="62"/>
  <c r="H930" i="62"/>
  <c r="H914" i="62"/>
  <c r="H898" i="62"/>
  <c r="H882" i="62"/>
  <c r="H866" i="62"/>
  <c r="H850" i="62"/>
  <c r="H834" i="62"/>
  <c r="H818" i="62"/>
  <c r="H802" i="62"/>
  <c r="H786" i="62"/>
  <c r="H770" i="62"/>
  <c r="H754" i="62"/>
  <c r="H738" i="62"/>
  <c r="H722" i="62"/>
  <c r="H477" i="62"/>
  <c r="H413" i="62"/>
  <c r="H349" i="62"/>
  <c r="H317" i="62"/>
  <c r="H285" i="62"/>
  <c r="H253" i="62"/>
  <c r="H221" i="62"/>
  <c r="H189" i="62"/>
  <c r="H157" i="62"/>
  <c r="O157" i="62" s="1"/>
  <c r="H125" i="62"/>
  <c r="O125" i="62" s="1"/>
  <c r="H93" i="62"/>
  <c r="O93" i="62" s="1"/>
  <c r="H1002" i="62"/>
  <c r="H986" i="62"/>
  <c r="H970" i="62"/>
  <c r="H954" i="62"/>
  <c r="H938" i="62"/>
  <c r="H922" i="62"/>
  <c r="H906" i="62"/>
  <c r="H890" i="62"/>
  <c r="H874" i="62"/>
  <c r="H858" i="62"/>
  <c r="H842" i="62"/>
  <c r="H826" i="62"/>
  <c r="H810" i="62"/>
  <c r="H794" i="62"/>
  <c r="H778" i="62"/>
  <c r="H762" i="62"/>
  <c r="H746" i="62"/>
  <c r="H730" i="62"/>
  <c r="H714" i="62"/>
  <c r="H707" i="62"/>
  <c r="H700" i="62"/>
  <c r="H691" i="62"/>
  <c r="H684" i="62"/>
  <c r="H675" i="62"/>
  <c r="H668" i="62"/>
  <c r="H659" i="62"/>
  <c r="H652" i="62"/>
  <c r="H643" i="62"/>
  <c r="H636" i="62"/>
  <c r="H627" i="62"/>
  <c r="H620" i="62"/>
  <c r="H611" i="62"/>
  <c r="H604" i="62"/>
  <c r="H595" i="62"/>
  <c r="H584" i="62"/>
  <c r="H581" i="62"/>
  <c r="H579" i="62"/>
  <c r="H551" i="62"/>
  <c r="H532" i="62"/>
  <c r="H501" i="62"/>
  <c r="H429" i="62"/>
  <c r="H397" i="62"/>
  <c r="H365" i="62"/>
  <c r="H333" i="62"/>
  <c r="H301" i="62"/>
  <c r="H269" i="62"/>
  <c r="H237" i="62"/>
  <c r="H205" i="62"/>
  <c r="H173" i="62"/>
  <c r="O173" i="62" s="1"/>
  <c r="H141" i="62"/>
  <c r="O141" i="62" s="1"/>
  <c r="H109" i="62"/>
  <c r="O109" i="62" s="1"/>
  <c r="O10" i="62"/>
  <c r="H573" i="62"/>
  <c r="H570" i="62"/>
  <c r="H559" i="62"/>
  <c r="H544" i="62"/>
  <c r="H539" i="62"/>
  <c r="H537" i="62"/>
  <c r="H530" i="62"/>
  <c r="H520" i="62"/>
  <c r="H515" i="62"/>
  <c r="H505" i="62"/>
  <c r="H494" i="62"/>
  <c r="H492" i="62"/>
  <c r="H488" i="62"/>
  <c r="H483" i="62"/>
  <c r="H467" i="62"/>
  <c r="H451" i="62"/>
  <c r="H435" i="62"/>
  <c r="H419" i="62"/>
  <c r="H403" i="62"/>
  <c r="H387" i="62"/>
  <c r="H371" i="62"/>
  <c r="H355" i="62"/>
  <c r="H342" i="62"/>
  <c r="H339" i="62"/>
  <c r="H326" i="62"/>
  <c r="H323" i="62"/>
  <c r="H310" i="62"/>
  <c r="H307" i="62"/>
  <c r="H294" i="62"/>
  <c r="H291" i="62"/>
  <c r="H278" i="62"/>
  <c r="H275" i="62"/>
  <c r="H262" i="62"/>
  <c r="H259" i="62"/>
  <c r="H246" i="62"/>
  <c r="H243" i="62"/>
  <c r="H576" i="62"/>
  <c r="H571" i="62"/>
  <c r="H569" i="62"/>
  <c r="H562" i="62"/>
  <c r="H552" i="62"/>
  <c r="H549" i="62"/>
  <c r="H547" i="62"/>
  <c r="H545" i="62"/>
  <c r="H541" i="62"/>
  <c r="H538" i="62"/>
  <c r="H527" i="62"/>
  <c r="H510" i="62"/>
  <c r="H508" i="62"/>
  <c r="H504" i="62"/>
  <c r="H499" i="62"/>
  <c r="H489" i="62"/>
  <c r="H475" i="62"/>
  <c r="H459" i="62"/>
  <c r="H443" i="62"/>
  <c r="H427" i="62"/>
  <c r="H411" i="62"/>
  <c r="H395" i="62"/>
  <c r="H379" i="62"/>
  <c r="H363" i="62"/>
  <c r="H347" i="62"/>
  <c r="H345" i="62"/>
  <c r="H331" i="62"/>
  <c r="H329" i="62"/>
  <c r="H315" i="62"/>
  <c r="H313" i="62"/>
  <c r="H299" i="62"/>
  <c r="H297" i="62"/>
  <c r="H283" i="62"/>
  <c r="H281" i="62"/>
  <c r="H267" i="62"/>
  <c r="H265" i="62"/>
  <c r="H251" i="62"/>
  <c r="H249" i="62"/>
  <c r="H233" i="62"/>
  <c r="H224" i="62"/>
  <c r="H217" i="62"/>
  <c r="H208" i="62"/>
  <c r="H201" i="62"/>
  <c r="H192" i="62"/>
  <c r="H185" i="62"/>
  <c r="H176" i="62"/>
  <c r="H169" i="62"/>
  <c r="O169" i="62" s="1"/>
  <c r="H160" i="62"/>
  <c r="O160" i="62" s="1"/>
  <c r="H153" i="62"/>
  <c r="O153" i="62" s="1"/>
  <c r="H144" i="62"/>
  <c r="O144" i="62" s="1"/>
  <c r="H137" i="62"/>
  <c r="O137" i="62" s="1"/>
  <c r="H128" i="62"/>
  <c r="O128" i="62" s="1"/>
  <c r="H121" i="62"/>
  <c r="O121" i="62" s="1"/>
  <c r="H112" i="62"/>
  <c r="O112" i="62" s="1"/>
  <c r="H105" i="62"/>
  <c r="O105" i="62" s="1"/>
  <c r="H96" i="62"/>
  <c r="O96" i="62" s="1"/>
  <c r="H89" i="62"/>
  <c r="O89" i="62" s="1"/>
  <c r="H80" i="62"/>
  <c r="O80" i="62" s="1"/>
  <c r="O13" i="62"/>
  <c r="M12" i="64"/>
  <c r="H11" i="63"/>
  <c r="H1003" i="63"/>
  <c r="H1000" i="63"/>
  <c r="H995" i="63"/>
  <c r="H992" i="63"/>
  <c r="H955" i="63"/>
  <c r="H950" i="63"/>
  <c r="H947" i="63"/>
  <c r="H942" i="63"/>
  <c r="H940" i="63"/>
  <c r="H935" i="63"/>
  <c r="H932" i="63"/>
  <c r="H927" i="63"/>
  <c r="H890" i="63"/>
  <c r="H887" i="63"/>
  <c r="H882" i="63"/>
  <c r="H879" i="63"/>
  <c r="H875" i="63"/>
  <c r="H872" i="63"/>
  <c r="H867" i="63"/>
  <c r="H864" i="63"/>
  <c r="H844" i="63"/>
  <c r="H841" i="63"/>
  <c r="H838" i="63"/>
  <c r="H833" i="63"/>
  <c r="H825" i="63"/>
  <c r="H822" i="63"/>
  <c r="H819" i="63"/>
  <c r="H814" i="63"/>
  <c r="H762" i="63"/>
  <c r="H759" i="63"/>
  <c r="H754" i="63"/>
  <c r="H751" i="63"/>
  <c r="H747" i="63"/>
  <c r="H744" i="63"/>
  <c r="H739" i="63"/>
  <c r="H736" i="63"/>
  <c r="H510" i="63"/>
  <c r="H505" i="63"/>
  <c r="H502" i="63"/>
  <c r="H497" i="63"/>
  <c r="H494" i="63"/>
  <c r="H489" i="63"/>
  <c r="H486" i="63"/>
  <c r="H481" i="63"/>
  <c r="H478" i="63"/>
  <c r="H473" i="63"/>
  <c r="H470" i="63"/>
  <c r="H465" i="63"/>
  <c r="H462" i="63"/>
  <c r="H457" i="63"/>
  <c r="H454" i="63"/>
  <c r="H449" i="63"/>
  <c r="H446" i="63"/>
  <c r="H441" i="63"/>
  <c r="H429" i="63"/>
  <c r="H426" i="63"/>
  <c r="H397" i="63"/>
  <c r="H394" i="63"/>
  <c r="H387" i="63"/>
  <c r="H383" i="63"/>
  <c r="H359" i="63"/>
  <c r="H355" i="63"/>
  <c r="H298" i="63"/>
  <c r="H296" i="63"/>
  <c r="H271" i="63"/>
  <c r="H228" i="63"/>
  <c r="H157" i="63"/>
  <c r="H152" i="63"/>
  <c r="H132" i="63"/>
  <c r="H126" i="63"/>
  <c r="H112" i="63"/>
  <c r="H91" i="63"/>
  <c r="H88" i="63"/>
  <c r="H83" i="63"/>
  <c r="H79" i="63"/>
  <c r="H75" i="63"/>
  <c r="H59" i="63"/>
  <c r="H29" i="63"/>
  <c r="H24" i="63"/>
  <c r="H988" i="63"/>
  <c r="H985" i="63"/>
  <c r="H980" i="63"/>
  <c r="H977" i="63"/>
  <c r="H969" i="63"/>
  <c r="H966" i="63"/>
  <c r="H961" i="63"/>
  <c r="H958" i="63"/>
  <c r="H925" i="63"/>
  <c r="H920" i="63"/>
  <c r="H917" i="63"/>
  <c r="H912" i="63"/>
  <c r="H906" i="63"/>
  <c r="H901" i="63"/>
  <c r="H898" i="63"/>
  <c r="H860" i="63"/>
  <c r="H857" i="63"/>
  <c r="H852" i="63"/>
  <c r="H847" i="63"/>
  <c r="H810" i="63"/>
  <c r="H807" i="63"/>
  <c r="H804" i="63"/>
  <c r="H799" i="63"/>
  <c r="H795" i="63"/>
  <c r="H792" i="63"/>
  <c r="H789" i="63"/>
  <c r="H784" i="63"/>
  <c r="H778" i="63"/>
  <c r="H773" i="63"/>
  <c r="H770" i="63"/>
  <c r="H732" i="63"/>
  <c r="H729" i="63"/>
  <c r="H724" i="63"/>
  <c r="H721" i="63"/>
  <c r="H716" i="63"/>
  <c r="H713" i="63"/>
  <c r="H708" i="63"/>
  <c r="H705" i="63"/>
  <c r="H700" i="63"/>
  <c r="H697" i="63"/>
  <c r="H692" i="63"/>
  <c r="H689" i="63"/>
  <c r="H684" i="63"/>
  <c r="H681" i="63"/>
  <c r="H676" i="63"/>
  <c r="H673" i="63"/>
  <c r="H668" i="63"/>
  <c r="H665" i="63"/>
  <c r="H660" i="63"/>
  <c r="H657" i="63"/>
  <c r="H652" i="63"/>
  <c r="H649" i="63"/>
  <c r="H644" i="63"/>
  <c r="H641" i="63"/>
  <c r="H636" i="63"/>
  <c r="H633" i="63"/>
  <c r="H628" i="63"/>
  <c r="H625" i="63"/>
  <c r="H620" i="63"/>
  <c r="H617" i="63"/>
  <c r="H612" i="63"/>
  <c r="H609" i="63"/>
  <c r="H604" i="63"/>
  <c r="H601" i="63"/>
  <c r="H596" i="63"/>
  <c r="H593" i="63"/>
  <c r="H588" i="63"/>
  <c r="H585" i="63"/>
  <c r="H580" i="63"/>
  <c r="H577" i="63"/>
  <c r="H572" i="63"/>
  <c r="H569" i="63"/>
  <c r="H564" i="63"/>
  <c r="H561" i="63"/>
  <c r="H556" i="63"/>
  <c r="H553" i="63"/>
  <c r="H548" i="63"/>
  <c r="H545" i="63"/>
  <c r="H540" i="63"/>
  <c r="H537" i="63"/>
  <c r="H532" i="63"/>
  <c r="H529" i="63"/>
  <c r="H524" i="63"/>
  <c r="H521" i="63"/>
  <c r="H516" i="63"/>
  <c r="H513" i="63"/>
  <c r="H437" i="63"/>
  <c r="H434" i="63"/>
  <c r="H405" i="63"/>
  <c r="H402" i="63"/>
  <c r="H367" i="63"/>
  <c r="H362" i="63"/>
  <c r="H344" i="63"/>
  <c r="H339" i="63"/>
  <c r="H335" i="63"/>
  <c r="H331" i="63"/>
  <c r="H328" i="63"/>
  <c r="H322" i="63"/>
  <c r="H311" i="63"/>
  <c r="H301" i="63"/>
  <c r="H274" i="63"/>
  <c r="H264" i="63"/>
  <c r="H243" i="63"/>
  <c r="H233" i="63"/>
  <c r="H210" i="63"/>
  <c r="H208" i="63"/>
  <c r="H206" i="63"/>
  <c r="H204" i="63"/>
  <c r="H174" i="63"/>
  <c r="H169" i="63"/>
  <c r="H162" i="63"/>
  <c r="H160" i="63"/>
  <c r="H119" i="63"/>
  <c r="H96" i="63"/>
  <c r="V9" i="66"/>
  <c r="N12" i="64"/>
  <c r="H1006" i="63"/>
  <c r="H1004" i="63"/>
  <c r="H999" i="63"/>
  <c r="H996" i="63"/>
  <c r="H991" i="63"/>
  <c r="H954" i="63"/>
  <c r="H951" i="63"/>
  <c r="H946" i="63"/>
  <c r="H943" i="63"/>
  <c r="H939" i="63"/>
  <c r="H936" i="63"/>
  <c r="H931" i="63"/>
  <c r="H928" i="63"/>
  <c r="H891" i="63"/>
  <c r="H886" i="63"/>
  <c r="H883" i="63"/>
  <c r="H878" i="63"/>
  <c r="H876" i="63"/>
  <c r="H871" i="63"/>
  <c r="H868" i="63"/>
  <c r="H863" i="63"/>
  <c r="H845" i="63"/>
  <c r="H837" i="63"/>
  <c r="H834" i="63"/>
  <c r="H832" i="63"/>
  <c r="H829" i="63"/>
  <c r="H826" i="63"/>
  <c r="H818" i="63"/>
  <c r="H815" i="63"/>
  <c r="H763" i="63"/>
  <c r="H758" i="63"/>
  <c r="H755" i="63"/>
  <c r="H750" i="63"/>
  <c r="H748" i="63"/>
  <c r="H743" i="63"/>
  <c r="H740" i="63"/>
  <c r="H735" i="63"/>
  <c r="H509" i="63"/>
  <c r="H506" i="63"/>
  <c r="H501" i="63"/>
  <c r="H498" i="63"/>
  <c r="H493" i="63"/>
  <c r="H490" i="63"/>
  <c r="H485" i="63"/>
  <c r="H482" i="63"/>
  <c r="H477" i="63"/>
  <c r="H474" i="63"/>
  <c r="H469" i="63"/>
  <c r="H466" i="63"/>
  <c r="H461" i="63"/>
  <c r="H458" i="63"/>
  <c r="H453" i="63"/>
  <c r="H450" i="63"/>
  <c r="H445" i="63"/>
  <c r="H442" i="63"/>
  <c r="H413" i="63"/>
  <c r="H410" i="63"/>
  <c r="H380" i="63"/>
  <c r="H377" i="63"/>
  <c r="H352" i="63"/>
  <c r="H349" i="63"/>
  <c r="H318" i="63"/>
  <c r="H316" i="63"/>
  <c r="H314" i="63"/>
  <c r="H281" i="63"/>
  <c r="H279" i="63"/>
  <c r="H248" i="63"/>
  <c r="H236" i="63"/>
  <c r="H438" i="63"/>
  <c r="H433" i="63"/>
  <c r="H430" i="63"/>
  <c r="H425" i="63"/>
  <c r="H422" i="63"/>
  <c r="H417" i="63"/>
  <c r="H414" i="63"/>
  <c r="H409" i="63"/>
  <c r="H406" i="63"/>
  <c r="H401" i="63"/>
  <c r="H398" i="63"/>
  <c r="H393" i="63"/>
  <c r="H390" i="63"/>
  <c r="H376" i="63"/>
  <c r="H373" i="63"/>
  <c r="H370" i="63"/>
  <c r="H348" i="63"/>
  <c r="H345" i="63"/>
  <c r="H338" i="63"/>
  <c r="H336" i="63"/>
  <c r="H334" i="63"/>
  <c r="H332" i="63"/>
  <c r="H260" i="63"/>
  <c r="H257" i="63"/>
  <c r="H254" i="63"/>
  <c r="H244" i="63"/>
  <c r="H224" i="63"/>
  <c r="H219" i="63"/>
  <c r="H216" i="63"/>
  <c r="H211" i="63"/>
  <c r="H207" i="63"/>
  <c r="H203" i="63"/>
  <c r="H200" i="63"/>
  <c r="H194" i="63"/>
  <c r="H143" i="63"/>
  <c r="H115" i="63"/>
  <c r="H95" i="63"/>
  <c r="H92" i="63"/>
  <c r="H82" i="63"/>
  <c r="H80" i="63"/>
  <c r="H78" i="63"/>
  <c r="H76" i="63"/>
  <c r="H41" i="63"/>
  <c r="H34" i="63"/>
  <c r="H32" i="63"/>
  <c r="H1005" i="62"/>
  <c r="H1000" i="62"/>
  <c r="H997" i="62"/>
  <c r="H992" i="62"/>
  <c r="H989" i="62"/>
  <c r="H984" i="62"/>
  <c r="H981" i="62"/>
  <c r="H976" i="62"/>
  <c r="H973" i="62"/>
  <c r="H968" i="62"/>
  <c r="H965" i="62"/>
  <c r="H960" i="62"/>
  <c r="H957" i="62"/>
  <c r="H952" i="62"/>
  <c r="H949" i="62"/>
  <c r="H944" i="62"/>
  <c r="H941" i="62"/>
  <c r="H936" i="62"/>
  <c r="H933" i="62"/>
  <c r="H928" i="62"/>
  <c r="H925" i="62"/>
  <c r="H920" i="62"/>
  <c r="H917" i="62"/>
  <c r="H912" i="62"/>
  <c r="H909" i="62"/>
  <c r="H904" i="62"/>
  <c r="H901" i="62"/>
  <c r="H896" i="62"/>
  <c r="H893" i="62"/>
  <c r="H888" i="62"/>
  <c r="H885" i="62"/>
  <c r="H880" i="62"/>
  <c r="H877" i="62"/>
  <c r="H872" i="62"/>
  <c r="H869" i="62"/>
  <c r="H864" i="62"/>
  <c r="H861" i="62"/>
  <c r="H856" i="62"/>
  <c r="H853" i="62"/>
  <c r="H848" i="62"/>
  <c r="H845" i="62"/>
  <c r="H840" i="62"/>
  <c r="H837" i="62"/>
  <c r="H832" i="62"/>
  <c r="H829" i="62"/>
  <c r="H824" i="62"/>
  <c r="H821" i="62"/>
  <c r="H816" i="62"/>
  <c r="H813" i="62"/>
  <c r="H808" i="62"/>
  <c r="H805" i="62"/>
  <c r="H800" i="62"/>
  <c r="H797" i="62"/>
  <c r="H792" i="62"/>
  <c r="H789" i="62"/>
  <c r="H784" i="62"/>
  <c r="H781" i="62"/>
  <c r="H776" i="62"/>
  <c r="H773" i="62"/>
  <c r="H768" i="62"/>
  <c r="H765" i="62"/>
  <c r="H760" i="62"/>
  <c r="H757" i="62"/>
  <c r="H752" i="62"/>
  <c r="H749" i="62"/>
  <c r="H744" i="62"/>
  <c r="H741" i="62"/>
  <c r="H736" i="62"/>
  <c r="H733" i="62"/>
  <c r="H728" i="62"/>
  <c r="H725" i="62"/>
  <c r="H720" i="62"/>
  <c r="H717" i="62"/>
  <c r="H709" i="62"/>
  <c r="H706" i="62"/>
  <c r="H703" i="62"/>
  <c r="H698" i="62"/>
  <c r="H693" i="62"/>
  <c r="H690" i="62"/>
  <c r="H687" i="62"/>
  <c r="H682" i="62"/>
  <c r="H677" i="62"/>
  <c r="H674" i="62"/>
  <c r="H671" i="62"/>
  <c r="H666" i="62"/>
  <c r="H661" i="62"/>
  <c r="H658" i="62"/>
  <c r="H655" i="62"/>
  <c r="H650" i="62"/>
  <c r="H645" i="62"/>
  <c r="H642" i="62"/>
  <c r="H639" i="62"/>
  <c r="H634" i="62"/>
  <c r="H629" i="62"/>
  <c r="H626" i="62"/>
  <c r="H623" i="62"/>
  <c r="H618" i="62"/>
  <c r="H613" i="62"/>
  <c r="H610" i="62"/>
  <c r="H607" i="62"/>
  <c r="H602" i="62"/>
  <c r="H597" i="62"/>
  <c r="H594" i="62"/>
  <c r="H591" i="62"/>
  <c r="H582" i="62"/>
  <c r="H574" i="62"/>
  <c r="H558" i="62"/>
  <c r="H542" i="62"/>
  <c r="H526" i="62"/>
  <c r="H66" i="63"/>
  <c r="H20" i="63"/>
  <c r="H1004" i="62"/>
  <c r="H1001" i="62"/>
  <c r="H996" i="62"/>
  <c r="H993" i="62"/>
  <c r="H988" i="62"/>
  <c r="H985" i="62"/>
  <c r="H980" i="62"/>
  <c r="H977" i="62"/>
  <c r="H972" i="62"/>
  <c r="H969" i="62"/>
  <c r="H964" i="62"/>
  <c r="H961" i="62"/>
  <c r="H956" i="62"/>
  <c r="H953" i="62"/>
  <c r="H948" i="62"/>
  <c r="H945" i="62"/>
  <c r="H940" i="62"/>
  <c r="H937" i="62"/>
  <c r="H932" i="62"/>
  <c r="H929" i="62"/>
  <c r="H924" i="62"/>
  <c r="H921" i="62"/>
  <c r="H916" i="62"/>
  <c r="H913" i="62"/>
  <c r="H908" i="62"/>
  <c r="H905" i="62"/>
  <c r="H900" i="62"/>
  <c r="H897" i="62"/>
  <c r="H892" i="62"/>
  <c r="H889" i="62"/>
  <c r="H884" i="62"/>
  <c r="H881" i="62"/>
  <c r="H876" i="62"/>
  <c r="H873" i="62"/>
  <c r="H868" i="62"/>
  <c r="H865" i="62"/>
  <c r="H860" i="62"/>
  <c r="H857" i="62"/>
  <c r="H852" i="62"/>
  <c r="H849" i="62"/>
  <c r="H844" i="62"/>
  <c r="H841" i="62"/>
  <c r="H836" i="62"/>
  <c r="H833" i="62"/>
  <c r="H828" i="62"/>
  <c r="H825" i="62"/>
  <c r="H820" i="62"/>
  <c r="H817" i="62"/>
  <c r="H812" i="62"/>
  <c r="H809" i="62"/>
  <c r="H804" i="62"/>
  <c r="H801" i="62"/>
  <c r="H796" i="62"/>
  <c r="H793" i="62"/>
  <c r="H788" i="62"/>
  <c r="H785" i="62"/>
  <c r="H780" i="62"/>
  <c r="H777" i="62"/>
  <c r="H772" i="62"/>
  <c r="H769" i="62"/>
  <c r="H764" i="62"/>
  <c r="H761" i="62"/>
  <c r="H756" i="62"/>
  <c r="H753" i="62"/>
  <c r="H748" i="62"/>
  <c r="H745" i="62"/>
  <c r="H740" i="62"/>
  <c r="H737" i="62"/>
  <c r="H732" i="62"/>
  <c r="H729" i="62"/>
  <c r="H724" i="62"/>
  <c r="H721" i="62"/>
  <c r="H716" i="62"/>
  <c r="H713" i="62"/>
  <c r="H710" i="62"/>
  <c r="H702" i="62"/>
  <c r="H699" i="62"/>
  <c r="H697" i="62"/>
  <c r="H694" i="62"/>
  <c r="H686" i="62"/>
  <c r="H683" i="62"/>
  <c r="H681" i="62"/>
  <c r="H678" i="62"/>
  <c r="H670" i="62"/>
  <c r="H667" i="62"/>
  <c r="H665" i="62"/>
  <c r="H662" i="62"/>
  <c r="H654" i="62"/>
  <c r="H651" i="62"/>
  <c r="H649" i="62"/>
  <c r="H646" i="62"/>
  <c r="H638" i="62"/>
  <c r="H635" i="62"/>
  <c r="H633" i="62"/>
  <c r="H630" i="62"/>
  <c r="H622" i="62"/>
  <c r="H619" i="62"/>
  <c r="H617" i="62"/>
  <c r="H614" i="62"/>
  <c r="H606" i="62"/>
  <c r="H603" i="62"/>
  <c r="H601" i="62"/>
  <c r="H598" i="62"/>
  <c r="H590" i="62"/>
  <c r="H566" i="62"/>
  <c r="H550" i="62"/>
  <c r="H534" i="62"/>
  <c r="H519" i="62"/>
  <c r="H514" i="62"/>
  <c r="H511" i="62"/>
  <c r="H506" i="62"/>
  <c r="H503" i="62"/>
  <c r="H498" i="62"/>
  <c r="H495" i="62"/>
  <c r="H490" i="62"/>
  <c r="H487" i="62"/>
  <c r="H482" i="62"/>
  <c r="H479" i="62"/>
  <c r="H474" i="62"/>
  <c r="H471" i="62"/>
  <c r="H466" i="62"/>
  <c r="H463" i="62"/>
  <c r="H458" i="62"/>
  <c r="H455" i="62"/>
  <c r="H450" i="62"/>
  <c r="H447" i="62"/>
  <c r="H442" i="62"/>
  <c r="H439" i="62"/>
  <c r="H434" i="62"/>
  <c r="H431" i="62"/>
  <c r="H426" i="62"/>
  <c r="H423" i="62"/>
  <c r="H418" i="62"/>
  <c r="H415" i="62"/>
  <c r="H410" i="62"/>
  <c r="H407" i="62"/>
  <c r="H402" i="62"/>
  <c r="H399" i="62"/>
  <c r="H394" i="62"/>
  <c r="H391" i="62"/>
  <c r="H386" i="62"/>
  <c r="H383" i="62"/>
  <c r="H378" i="62"/>
  <c r="H375" i="62"/>
  <c r="H370" i="62"/>
  <c r="H367" i="62"/>
  <c r="H362" i="62"/>
  <c r="H359" i="62"/>
  <c r="H354" i="62"/>
  <c r="H351" i="62"/>
  <c r="H343" i="62"/>
  <c r="H340" i="62"/>
  <c r="H338" i="62"/>
  <c r="H335" i="62"/>
  <c r="H327" i="62"/>
  <c r="H324" i="62"/>
  <c r="H322" i="62"/>
  <c r="H319" i="62"/>
  <c r="H311" i="62"/>
  <c r="H308" i="62"/>
  <c r="H306" i="62"/>
  <c r="H303" i="62"/>
  <c r="H295" i="62"/>
  <c r="H292" i="62"/>
  <c r="H290" i="62"/>
  <c r="H287" i="62"/>
  <c r="H279" i="62"/>
  <c r="H276" i="62"/>
  <c r="H274" i="62"/>
  <c r="H271" i="62"/>
  <c r="H263" i="62"/>
  <c r="H260" i="62"/>
  <c r="H258" i="62"/>
  <c r="H255" i="62"/>
  <c r="H247" i="62"/>
  <c r="H244" i="62"/>
  <c r="H242" i="62"/>
  <c r="H239" i="62"/>
  <c r="H231" i="62"/>
  <c r="H228" i="62"/>
  <c r="H226" i="62"/>
  <c r="H223" i="62"/>
  <c r="H215" i="62"/>
  <c r="H212" i="62"/>
  <c r="H210" i="62"/>
  <c r="H207" i="62"/>
  <c r="H199" i="62"/>
  <c r="H196" i="62"/>
  <c r="H194" i="62"/>
  <c r="H191" i="62"/>
  <c r="H183" i="62"/>
  <c r="H180" i="62"/>
  <c r="H178" i="62"/>
  <c r="H175" i="62"/>
  <c r="O175" i="62" s="1"/>
  <c r="H167" i="62"/>
  <c r="O167" i="62" s="1"/>
  <c r="H164" i="62"/>
  <c r="O164" i="62" s="1"/>
  <c r="H162" i="62"/>
  <c r="O162" i="62" s="1"/>
  <c r="H159" i="62"/>
  <c r="O159" i="62" s="1"/>
  <c r="H151" i="62"/>
  <c r="O151" i="62" s="1"/>
  <c r="H148" i="62"/>
  <c r="O148" i="62" s="1"/>
  <c r="H146" i="62"/>
  <c r="O146" i="62" s="1"/>
  <c r="H143" i="62"/>
  <c r="O143" i="62" s="1"/>
  <c r="H135" i="62"/>
  <c r="O135" i="62" s="1"/>
  <c r="H132" i="62"/>
  <c r="O132" i="62" s="1"/>
  <c r="H130" i="62"/>
  <c r="O130" i="62" s="1"/>
  <c r="H127" i="62"/>
  <c r="O127" i="62" s="1"/>
  <c r="H119" i="62"/>
  <c r="O119" i="62" s="1"/>
  <c r="H116" i="62"/>
  <c r="O116" i="62" s="1"/>
  <c r="H114" i="62"/>
  <c r="O114" i="62" s="1"/>
  <c r="H111" i="62"/>
  <c r="O111" i="62" s="1"/>
  <c r="H103" i="62"/>
  <c r="O103" i="62" s="1"/>
  <c r="H100" i="62"/>
  <c r="O100" i="62" s="1"/>
  <c r="H98" i="62"/>
  <c r="O98" i="62" s="1"/>
  <c r="H95" i="62"/>
  <c r="O95" i="62" s="1"/>
  <c r="H87" i="62"/>
  <c r="O87" i="62" s="1"/>
  <c r="H84" i="62"/>
  <c r="O84" i="62" s="1"/>
  <c r="H82" i="62"/>
  <c r="O82" i="62" s="1"/>
  <c r="H79" i="62"/>
  <c r="O79" i="62" s="1"/>
  <c r="O20" i="62"/>
  <c r="O12" i="62"/>
  <c r="H235" i="62"/>
  <c r="H232" i="62"/>
  <c r="H227" i="62"/>
  <c r="H222" i="62"/>
  <c r="H219" i="62"/>
  <c r="H216" i="62"/>
  <c r="H211" i="62"/>
  <c r="H206" i="62"/>
  <c r="H203" i="62"/>
  <c r="H200" i="62"/>
  <c r="H195" i="62"/>
  <c r="H190" i="62"/>
  <c r="H187" i="62"/>
  <c r="H184" i="62"/>
  <c r="H179" i="62"/>
  <c r="H174" i="62"/>
  <c r="O174" i="62" s="1"/>
  <c r="H171" i="62"/>
  <c r="O171" i="62" s="1"/>
  <c r="H168" i="62"/>
  <c r="O168" i="62" s="1"/>
  <c r="H163" i="62"/>
  <c r="O163" i="62" s="1"/>
  <c r="H158" i="62"/>
  <c r="O158" i="62" s="1"/>
  <c r="H155" i="62"/>
  <c r="O155" i="62" s="1"/>
  <c r="H152" i="62"/>
  <c r="O152" i="62" s="1"/>
  <c r="H147" i="62"/>
  <c r="O147" i="62" s="1"/>
  <c r="H142" i="62"/>
  <c r="O142" i="62" s="1"/>
  <c r="H139" i="62"/>
  <c r="O139" i="62" s="1"/>
  <c r="H136" i="62"/>
  <c r="O136" i="62" s="1"/>
  <c r="H131" i="62"/>
  <c r="O131" i="62" s="1"/>
  <c r="H126" i="62"/>
  <c r="O126" i="62" s="1"/>
  <c r="H123" i="62"/>
  <c r="O123" i="62" s="1"/>
  <c r="H120" i="62"/>
  <c r="O120" i="62" s="1"/>
  <c r="H115" i="62"/>
  <c r="O115" i="62" s="1"/>
  <c r="H110" i="62"/>
  <c r="O110" i="62" s="1"/>
  <c r="H107" i="62"/>
  <c r="O107" i="62" s="1"/>
  <c r="H104" i="62"/>
  <c r="O104" i="62" s="1"/>
  <c r="H99" i="62"/>
  <c r="O99" i="62" s="1"/>
  <c r="H94" i="62"/>
  <c r="O94" i="62" s="1"/>
  <c r="H91" i="62"/>
  <c r="O91" i="62" s="1"/>
  <c r="H88" i="62"/>
  <c r="O88" i="62" s="1"/>
  <c r="H83" i="62"/>
  <c r="O83" i="62" s="1"/>
  <c r="O11" i="62"/>
  <c r="O8" i="62"/>
  <c r="L12" i="64"/>
  <c r="AA7" i="66"/>
  <c r="K16" i="62" l="1"/>
  <c r="K13" i="62"/>
  <c r="K19" i="63"/>
  <c r="H20" i="62"/>
  <c r="I20" i="62" s="1"/>
  <c r="H22" i="63"/>
  <c r="I22" i="63" s="1"/>
  <c r="K13" i="63"/>
  <c r="K16" i="63"/>
  <c r="K10" i="63"/>
  <c r="K6" i="62"/>
  <c r="K10" i="62"/>
  <c r="K8" i="62"/>
  <c r="K7" i="62"/>
  <c r="K9" i="62"/>
  <c r="K12" i="62"/>
  <c r="K11" i="62"/>
  <c r="K14" i="62"/>
  <c r="H18" i="63"/>
  <c r="H27" i="63"/>
  <c r="I27" i="63" s="1"/>
  <c r="H14" i="62"/>
  <c r="O14" i="62" s="1"/>
  <c r="H6" i="62"/>
  <c r="O6" i="62" s="1"/>
  <c r="H50" i="62"/>
  <c r="O50" i="62" s="1"/>
  <c r="H37" i="62"/>
  <c r="O37" i="62" s="1"/>
  <c r="O6" i="66"/>
  <c r="H31" i="62"/>
  <c r="H63" i="63"/>
  <c r="H61" i="63"/>
  <c r="H34" i="62"/>
  <c r="O34" i="62" s="1"/>
  <c r="H53" i="63"/>
  <c r="H55" i="62"/>
  <c r="H51" i="62"/>
  <c r="H49" i="62"/>
  <c r="O49" i="62" s="1"/>
  <c r="H16" i="63"/>
  <c r="I16" i="63" s="1"/>
  <c r="H70" i="62"/>
  <c r="O70" i="62" s="1"/>
  <c r="O77" i="62"/>
  <c r="H42" i="62"/>
  <c r="O42" i="62" s="1"/>
  <c r="H58" i="62"/>
  <c r="O58" i="62" s="1"/>
  <c r="O72" i="62"/>
  <c r="I72" i="62"/>
  <c r="H67" i="63"/>
  <c r="L34" i="63" s="1"/>
  <c r="K12" i="63"/>
  <c r="K17" i="63"/>
  <c r="I73" i="62"/>
  <c r="K35" i="63"/>
  <c r="K59" i="63"/>
  <c r="K75" i="63"/>
  <c r="K21" i="63"/>
  <c r="K53" i="63"/>
  <c r="K73" i="63"/>
  <c r="K72" i="63"/>
  <c r="I63" i="62"/>
  <c r="O63" i="62"/>
  <c r="K46" i="63"/>
  <c r="K62" i="63"/>
  <c r="K74" i="63"/>
  <c r="H72" i="63"/>
  <c r="L50" i="63" s="1"/>
  <c r="K11" i="63"/>
  <c r="K43" i="63"/>
  <c r="K63" i="63"/>
  <c r="K29" i="63"/>
  <c r="K61" i="63"/>
  <c r="K40" i="63"/>
  <c r="K44" i="63"/>
  <c r="I67" i="62"/>
  <c r="O67" i="62"/>
  <c r="K37" i="63"/>
  <c r="K65" i="63"/>
  <c r="K56" i="63"/>
  <c r="K34" i="63"/>
  <c r="K66" i="63"/>
  <c r="H71" i="62"/>
  <c r="I39" i="62"/>
  <c r="O39" i="62"/>
  <c r="I51" i="62"/>
  <c r="O51" i="62"/>
  <c r="H31" i="63"/>
  <c r="H48" i="62"/>
  <c r="O48" i="62" s="1"/>
  <c r="I29" i="62"/>
  <c r="I49" i="62"/>
  <c r="K14" i="63"/>
  <c r="K33" i="63"/>
  <c r="K49" i="63"/>
  <c r="K32" i="63"/>
  <c r="H25" i="62"/>
  <c r="K24" i="63"/>
  <c r="K60" i="63"/>
  <c r="K38" i="63"/>
  <c r="I27" i="62"/>
  <c r="O27" i="62"/>
  <c r="H33" i="62"/>
  <c r="K18" i="63"/>
  <c r="K28" i="63"/>
  <c r="K36" i="63"/>
  <c r="I43" i="62"/>
  <c r="O43" i="62"/>
  <c r="K58" i="63"/>
  <c r="H59" i="62"/>
  <c r="K8" i="63"/>
  <c r="H15" i="62"/>
  <c r="O15" i="62" s="1"/>
  <c r="K15" i="63"/>
  <c r="H24" i="62"/>
  <c r="O24" i="62" s="1"/>
  <c r="K23" i="63"/>
  <c r="K39" i="63"/>
  <c r="K55" i="63"/>
  <c r="K25" i="63"/>
  <c r="K41" i="63"/>
  <c r="K57" i="63"/>
  <c r="K48" i="63"/>
  <c r="H21" i="62"/>
  <c r="L21" i="62" s="1"/>
  <c r="K9" i="63"/>
  <c r="K50" i="63"/>
  <c r="K54" i="63"/>
  <c r="I47" i="62"/>
  <c r="O47" i="62"/>
  <c r="H60" i="62"/>
  <c r="K26" i="63"/>
  <c r="K52" i="63"/>
  <c r="O19" i="62"/>
  <c r="I23" i="62"/>
  <c r="O23" i="62"/>
  <c r="I55" i="62"/>
  <c r="O55" i="62"/>
  <c r="I35" i="62"/>
  <c r="O35" i="62"/>
  <c r="K42" i="63"/>
  <c r="H61" i="62"/>
  <c r="K20" i="63"/>
  <c r="H37" i="63"/>
  <c r="I37" i="63" s="1"/>
  <c r="L61" i="63"/>
  <c r="I61" i="63"/>
  <c r="L68" i="62"/>
  <c r="L72" i="62"/>
  <c r="L65" i="63"/>
  <c r="I65" i="63"/>
  <c r="I34" i="63"/>
  <c r="L38" i="63"/>
  <c r="I38" i="63"/>
  <c r="I56" i="63"/>
  <c r="I23" i="63"/>
  <c r="I67" i="63"/>
  <c r="L77" i="62"/>
  <c r="I36" i="62"/>
  <c r="I52" i="62"/>
  <c r="I22" i="62"/>
  <c r="L22" i="62"/>
  <c r="I38" i="62"/>
  <c r="L38" i="62"/>
  <c r="I54" i="62"/>
  <c r="L54" i="62"/>
  <c r="L37" i="62"/>
  <c r="I53" i="63"/>
  <c r="L29" i="62"/>
  <c r="L61" i="62"/>
  <c r="I43" i="63"/>
  <c r="L43" i="63"/>
  <c r="L64" i="62"/>
  <c r="I50" i="63"/>
  <c r="L64" i="63"/>
  <c r="I64" i="63"/>
  <c r="I20" i="63"/>
  <c r="L76" i="63"/>
  <c r="I76" i="63"/>
  <c r="I75" i="63"/>
  <c r="I31" i="63"/>
  <c r="L30" i="63"/>
  <c r="I30" i="63"/>
  <c r="I71" i="63"/>
  <c r="L71" i="63"/>
  <c r="L26" i="63"/>
  <c r="I26" i="63"/>
  <c r="L40" i="63"/>
  <c r="L21" i="63"/>
  <c r="L33" i="63"/>
  <c r="L42" i="63"/>
  <c r="L27" i="63"/>
  <c r="L69" i="63"/>
  <c r="I16" i="62"/>
  <c r="L48" i="62"/>
  <c r="I48" i="62"/>
  <c r="I34" i="62"/>
  <c r="I62" i="62"/>
  <c r="L62" i="62"/>
  <c r="I78" i="62"/>
  <c r="L78" i="62"/>
  <c r="L23" i="62"/>
  <c r="L41" i="62"/>
  <c r="L49" i="62"/>
  <c r="L67" i="62"/>
  <c r="L62" i="63"/>
  <c r="I62" i="63"/>
  <c r="L74" i="63"/>
  <c r="I74" i="63"/>
  <c r="L66" i="63"/>
  <c r="I66" i="63"/>
  <c r="L18" i="63"/>
  <c r="I18" i="63"/>
  <c r="L52" i="63"/>
  <c r="I52" i="63"/>
  <c r="L47" i="63"/>
  <c r="I47" i="63"/>
  <c r="L48" i="63"/>
  <c r="I48" i="63"/>
  <c r="L24" i="62"/>
  <c r="I24" i="62"/>
  <c r="L40" i="62"/>
  <c r="I40" i="62"/>
  <c r="L56" i="62"/>
  <c r="I56" i="62"/>
  <c r="I26" i="62"/>
  <c r="L26" i="62"/>
  <c r="I42" i="62"/>
  <c r="I58" i="62"/>
  <c r="L58" i="62"/>
  <c r="I66" i="62"/>
  <c r="L66" i="62"/>
  <c r="I74" i="62"/>
  <c r="L74" i="62"/>
  <c r="L69" i="62"/>
  <c r="L39" i="62"/>
  <c r="L57" i="62"/>
  <c r="L73" i="62"/>
  <c r="I55" i="63"/>
  <c r="L55" i="63"/>
  <c r="L63" i="62"/>
  <c r="L33" i="62"/>
  <c r="L58" i="63"/>
  <c r="I58" i="63"/>
  <c r="I68" i="63"/>
  <c r="L22" i="63"/>
  <c r="L32" i="63"/>
  <c r="I32" i="63"/>
  <c r="I24" i="63"/>
  <c r="I51" i="63"/>
  <c r="L51" i="63"/>
  <c r="I32" i="62"/>
  <c r="I18" i="62"/>
  <c r="I50" i="62"/>
  <c r="L50" i="62"/>
  <c r="I70" i="62"/>
  <c r="L70" i="62"/>
  <c r="L44" i="63"/>
  <c r="I44" i="63"/>
  <c r="L78" i="63"/>
  <c r="I78" i="63"/>
  <c r="L29" i="63"/>
  <c r="I29" i="63"/>
  <c r="I79" i="63"/>
  <c r="L79" i="63"/>
  <c r="L73" i="63"/>
  <c r="I73" i="63"/>
  <c r="I39" i="63"/>
  <c r="L45" i="63"/>
  <c r="I45" i="63"/>
  <c r="L79" i="62"/>
  <c r="I79" i="62"/>
  <c r="L72" i="63"/>
  <c r="I72" i="63"/>
  <c r="L41" i="63"/>
  <c r="I41" i="63"/>
  <c r="L80" i="63"/>
  <c r="I80" i="63"/>
  <c r="I59" i="63"/>
  <c r="I77" i="63"/>
  <c r="L77" i="63"/>
  <c r="L46" i="63"/>
  <c r="I46" i="63"/>
  <c r="I19" i="63"/>
  <c r="L19" i="63"/>
  <c r="L63" i="63"/>
  <c r="I63" i="63"/>
  <c r="L28" i="63"/>
  <c r="I28" i="63"/>
  <c r="L54" i="63"/>
  <c r="I54" i="63"/>
  <c r="L81" i="63"/>
  <c r="I81" i="63"/>
  <c r="L28" i="62"/>
  <c r="I28" i="62"/>
  <c r="L44" i="62"/>
  <c r="I44" i="62"/>
  <c r="I30" i="62"/>
  <c r="I46" i="62"/>
  <c r="L46" i="62"/>
  <c r="L53" i="62"/>
  <c r="L71" i="62"/>
  <c r="L59" i="62"/>
  <c r="L75" i="62"/>
  <c r="L57" i="63"/>
  <c r="I57" i="63"/>
  <c r="L27" i="62"/>
  <c r="L60" i="62"/>
  <c r="L76" i="62"/>
  <c r="L65" i="62"/>
  <c r="L60" i="63"/>
  <c r="I60" i="63"/>
  <c r="L49" i="63"/>
  <c r="L70" i="63"/>
  <c r="I70" i="63"/>
  <c r="I15" i="62"/>
  <c r="L17" i="63"/>
  <c r="I17" i="63"/>
  <c r="I15" i="63"/>
  <c r="I13" i="62"/>
  <c r="I14" i="63"/>
  <c r="I12" i="62"/>
  <c r="I13" i="63"/>
  <c r="I12" i="63"/>
  <c r="I10" i="62"/>
  <c r="I9" i="62"/>
  <c r="I11" i="63"/>
  <c r="I8" i="62"/>
  <c r="I9" i="63"/>
  <c r="O7" i="62"/>
  <c r="I7" i="62"/>
  <c r="I6" i="62"/>
  <c r="I8" i="63"/>
  <c r="P11" i="64"/>
  <c r="P12" i="64" s="1"/>
  <c r="J12" i="64"/>
  <c r="Z7" i="66"/>
  <c r="W9" i="66"/>
  <c r="X9" i="66" s="1"/>
  <c r="Y9" i="66" s="1"/>
  <c r="G12" i="64"/>
  <c r="L15" i="63" l="1"/>
  <c r="L8" i="62"/>
  <c r="L6" i="62"/>
  <c r="L7" i="62"/>
  <c r="L15" i="62"/>
  <c r="L13" i="62"/>
  <c r="L18" i="62"/>
  <c r="L14" i="62"/>
  <c r="L9" i="62"/>
  <c r="L11" i="62"/>
  <c r="L16" i="62"/>
  <c r="L20" i="62"/>
  <c r="L9" i="63"/>
  <c r="L11" i="63"/>
  <c r="L12" i="63"/>
  <c r="L13" i="63"/>
  <c r="L12" i="62"/>
  <c r="I14" i="62"/>
  <c r="L8" i="63"/>
  <c r="L10" i="63"/>
  <c r="L10" i="62"/>
  <c r="L14" i="63"/>
  <c r="I31" i="62"/>
  <c r="O31" i="62"/>
  <c r="L68" i="63"/>
  <c r="L37" i="63"/>
  <c r="L36" i="63"/>
  <c r="L75" i="63"/>
  <c r="L53" i="63"/>
  <c r="L67" i="63"/>
  <c r="L56" i="63"/>
  <c r="O71" i="62"/>
  <c r="I71" i="62"/>
  <c r="L20" i="63"/>
  <c r="L19" i="62"/>
  <c r="L52" i="62"/>
  <c r="L23" i="63"/>
  <c r="O60" i="62"/>
  <c r="I60" i="62"/>
  <c r="O61" i="62"/>
  <c r="I61" i="62"/>
  <c r="O33" i="62"/>
  <c r="I33" i="62"/>
  <c r="L45" i="62"/>
  <c r="L35" i="62"/>
  <c r="L30" i="62"/>
  <c r="L59" i="63"/>
  <c r="L39" i="63"/>
  <c r="L55" i="62"/>
  <c r="L32" i="62"/>
  <c r="L24" i="63"/>
  <c r="L47" i="62"/>
  <c r="L25" i="62"/>
  <c r="L42" i="62"/>
  <c r="L34" i="62"/>
  <c r="L35" i="63"/>
  <c r="L25" i="63"/>
  <c r="L16" i="63"/>
  <c r="L31" i="63"/>
  <c r="L17" i="62"/>
  <c r="L43" i="62"/>
  <c r="L51" i="62"/>
  <c r="L36" i="62"/>
  <c r="L31" i="62"/>
  <c r="O21" i="62"/>
  <c r="I21" i="62"/>
  <c r="I59" i="62"/>
  <c r="O59" i="62"/>
  <c r="O25" i="62"/>
  <c r="I25" i="62"/>
  <c r="Z9" i="66"/>
  <c r="AA9" i="66" s="1"/>
  <c r="AB9" i="66" s="1"/>
  <c r="AC9" i="66" s="1"/>
  <c r="AD9" i="66" s="1"/>
  <c r="AE9" i="66" s="1"/>
  <c r="I7" i="68" l="1"/>
  <c r="I11" i="68"/>
  <c r="E8" i="68"/>
  <c r="E12" i="68"/>
  <c r="I6" i="68"/>
  <c r="I8" i="68"/>
  <c r="I12" i="68"/>
  <c r="E9" i="68"/>
  <c r="E13" i="68"/>
  <c r="I9" i="68"/>
  <c r="E6" i="68"/>
  <c r="I10" i="68"/>
  <c r="E7" i="68"/>
  <c r="E11" i="68"/>
  <c r="E10" i="68"/>
  <c r="G6" i="66"/>
  <c r="K6" i="66"/>
  <c r="H7" i="68"/>
  <c r="H6" i="68"/>
  <c r="D13" i="68"/>
  <c r="D7" i="68"/>
  <c r="H11" i="68"/>
  <c r="H8" i="68"/>
  <c r="H9" i="68"/>
  <c r="D11" i="68"/>
  <c r="D10" i="68"/>
  <c r="D8" i="68"/>
  <c r="H12" i="68"/>
  <c r="D6" i="68"/>
  <c r="D12" i="68"/>
  <c r="D9" i="68"/>
  <c r="H10" i="68"/>
  <c r="I13" i="68" l="1"/>
  <c r="H13" i="68"/>
</calcChain>
</file>

<file path=xl/sharedStrings.xml><?xml version="1.0" encoding="utf-8"?>
<sst xmlns="http://schemas.openxmlformats.org/spreadsheetml/2006/main" count="187" uniqueCount="104">
  <si>
    <t>Passo 1</t>
  </si>
  <si>
    <t>Passo 2</t>
  </si>
  <si>
    <t>Passo 3</t>
  </si>
  <si>
    <t>Passo 4</t>
  </si>
  <si>
    <t>Passo 5</t>
  </si>
  <si>
    <t>1. Como desbloquear as abas da planilha?</t>
  </si>
  <si>
    <t>2. Como inserir a logo da minha empresa?</t>
  </si>
  <si>
    <t>3. Como adicionar mais linhas nos lançamentos?</t>
  </si>
  <si>
    <t>4. Como redimensiono uma coluna ou linha da planilha?</t>
  </si>
  <si>
    <t>Com a planilha desbloqueada(ver pergunta 1), clique sobre o número da linha com o botão diretiro e escolha a opção altura da linha no caso das linhas ou na letra da coluna com o botão direito e escolha a opção largura da coluna no caso de colunas.</t>
  </si>
  <si>
    <t>6. Como mudo a moeda da planilha?</t>
  </si>
  <si>
    <t>5. Como faço para usar as listas de seleção dos dashboards no Mac?</t>
  </si>
  <si>
    <t xml:space="preserve">Para usar a qualquer lista em uma caixa de combinação (caixa para seleção dos meses ou do plano de contas) no Excel para Mac, basta clicar e pressionar na caixa, escolher o item desejado e soltar o botão. Se você tentar dar apenas um clique, a lista não funcionará. </t>
  </si>
  <si>
    <t>Código</t>
  </si>
  <si>
    <t>Nome do produto</t>
  </si>
  <si>
    <t>Estoque mínimo</t>
  </si>
  <si>
    <t>Data de cadastro</t>
  </si>
  <si>
    <t>Custo unitário de Primeira Entrada</t>
  </si>
  <si>
    <t>Nome do fornecedor</t>
  </si>
  <si>
    <t>Email</t>
  </si>
  <si>
    <t>Telefone</t>
  </si>
  <si>
    <t>Observações</t>
  </si>
  <si>
    <t>Unidade de Medida</t>
  </si>
  <si>
    <t>Unidade</t>
  </si>
  <si>
    <t>Nome do profissional responsável</t>
  </si>
  <si>
    <t>Telefone pessoal</t>
  </si>
  <si>
    <t>Nome</t>
  </si>
  <si>
    <t>Endereço</t>
  </si>
  <si>
    <t>Responsável</t>
  </si>
  <si>
    <t>Data</t>
  </si>
  <si>
    <t>Produto</t>
  </si>
  <si>
    <t>Nota Fiscal (opcional)</t>
  </si>
  <si>
    <t>Custo unitário</t>
  </si>
  <si>
    <t>Qtde.</t>
  </si>
  <si>
    <t>Fornecedor</t>
  </si>
  <si>
    <t>Estoque estimado</t>
  </si>
  <si>
    <t>Total de compras</t>
  </si>
  <si>
    <t>Total de Saídas</t>
  </si>
  <si>
    <t>Local de Armazenamento</t>
  </si>
  <si>
    <t>Centro de Distribuição</t>
  </si>
  <si>
    <t>Estoque atual</t>
  </si>
  <si>
    <t>Status</t>
  </si>
  <si>
    <t>Entradas</t>
  </si>
  <si>
    <t>Saídas</t>
  </si>
  <si>
    <t>Relevância no estoque (volume)</t>
  </si>
  <si>
    <t>Custo médio por produto</t>
  </si>
  <si>
    <t>Giro de estoque do produto</t>
  </si>
  <si>
    <t>Giro de estoque</t>
  </si>
  <si>
    <t>Total de gastos</t>
  </si>
  <si>
    <t>Variedade de itens em estoque</t>
  </si>
  <si>
    <t>Valor total em estoque</t>
  </si>
  <si>
    <t>Análise mensal</t>
  </si>
  <si>
    <t>Itens em estoque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</si>
  <si>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</si>
  <si>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</si>
  <si>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</si>
  <si>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</si>
  <si>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</si>
  <si>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</si>
  <si>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</si>
  <si>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</si>
  <si>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</si>
  <si>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</si>
  <si>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</si>
  <si>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</si>
  <si>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</si>
  <si>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Estoque gerado</t>
  </si>
  <si>
    <t>Gasto com produto</t>
  </si>
  <si>
    <t>Gasto médio mensal do produto</t>
  </si>
  <si>
    <t>Prazo médio de entrega</t>
  </si>
  <si>
    <t>Classificação ABC</t>
  </si>
  <si>
    <t>Análise do Produto</t>
  </si>
  <si>
    <t>Total de gastos com compras</t>
  </si>
  <si>
    <t xml:space="preserve">Gráfico entradas x saídas </t>
  </si>
  <si>
    <t>Gráfico de itens em estoque por mês</t>
  </si>
  <si>
    <t>Quantidade em estoque</t>
  </si>
  <si>
    <t>Estoque Total</t>
  </si>
  <si>
    <t>Relevância</t>
  </si>
  <si>
    <t>16+</t>
  </si>
  <si>
    <t>Gráfico de Relevância dos Produtos</t>
  </si>
  <si>
    <t>Nº</t>
  </si>
  <si>
    <t>Dias para Entrega</t>
  </si>
  <si>
    <t>% de Gastos</t>
  </si>
  <si>
    <t>% no Estoque</t>
  </si>
  <si>
    <t>Quantidade de itens em estoque</t>
  </si>
  <si>
    <t>Produtos Cadastrados</t>
  </si>
  <si>
    <t>Acima do estoque mínimo</t>
  </si>
  <si>
    <t>Abaixo do estoque mínimo</t>
  </si>
  <si>
    <t>CADASTRO</t>
  </si>
  <si>
    <t>MOVIMENTAÇÃO</t>
  </si>
  <si>
    <t>INVENTÁRIO</t>
  </si>
  <si>
    <t>RELATÓRIOS</t>
  </si>
  <si>
    <t>DASHBOARD</t>
  </si>
  <si>
    <t xml:space="preserve"> SIGA O PASSO A PASSO PARA O CORRETO  PREENCHIMENTO DA PLANILHA</t>
  </si>
  <si>
    <t xml:space="preserve">CONTROLE DE ESTOQUE </t>
  </si>
  <si>
    <r>
      <t xml:space="preserve">Vá na guia superior </t>
    </r>
    <r>
      <rPr>
        <b/>
        <sz val="12"/>
        <rFont val="Calibri"/>
        <family val="2"/>
        <scheme val="minor"/>
      </rPr>
      <t>REVISÃO</t>
    </r>
    <r>
      <rPr>
        <sz val="12"/>
        <color theme="1" tint="0.249977111117893"/>
        <rFont val="Calibri"/>
        <family val="2"/>
        <scheme val="minor"/>
      </rPr>
      <t xml:space="preserve"> e, dentro do grupo de alterações escolha a opção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PLANILHA.</t>
    </r>
    <r>
      <rPr>
        <sz val="12"/>
        <color theme="1" tint="0.249977111117893"/>
        <rFont val="Calibri"/>
        <family val="2"/>
        <scheme val="minor"/>
      </rPr>
      <t xml:space="preserve"> As planilhas não possuem senhas, o bloqueio Serve apenas para melhorar seu uso.</t>
    </r>
  </si>
  <si>
    <r>
      <t xml:space="preserve">Com a aba desbloqueada, vá na guia </t>
    </r>
    <r>
      <rPr>
        <b/>
        <sz val="12"/>
        <rFont val="Calibri"/>
        <family val="2"/>
        <scheme val="minor"/>
      </rPr>
      <t>INSERIR</t>
    </r>
    <r>
      <rPr>
        <sz val="12"/>
        <color theme="1" tint="0.249977111117893"/>
        <rFont val="Calibri"/>
        <family val="2"/>
        <scheme val="minor"/>
      </rPr>
      <t xml:space="preserve"> e, dentro do grupo </t>
    </r>
    <r>
      <rPr>
        <b/>
        <sz val="12"/>
        <rFont val="Calibri"/>
        <family val="2"/>
        <scheme val="minor"/>
      </rPr>
      <t>ILUSTRAÇÕES</t>
    </r>
    <r>
      <rPr>
        <sz val="12"/>
        <color theme="1" tint="0.249977111117893"/>
        <rFont val="Calibri"/>
        <family val="2"/>
        <scheme val="minor"/>
      </rPr>
      <t xml:space="preserve"> escolha a opção </t>
    </r>
    <r>
      <rPr>
        <b/>
        <sz val="12"/>
        <rFont val="Calibri"/>
        <family val="2"/>
        <scheme val="minor"/>
      </rPr>
      <t>IMAGENS.</t>
    </r>
    <r>
      <rPr>
        <sz val="12"/>
        <color theme="1" tint="0.249977111117893"/>
        <rFont val="Calibri"/>
        <family val="2"/>
        <scheme val="minor"/>
      </rPr>
      <t xml:space="preserve"> Basta selecionar o arquivo com a sua logo, posicionar e redimensionar como quiser. </t>
    </r>
  </si>
  <si>
    <r>
      <t xml:space="preserve">Recomendamos que você </t>
    </r>
    <r>
      <rPr>
        <b/>
        <sz val="12"/>
        <rFont val="Calibri"/>
        <family val="2"/>
        <scheme val="minor"/>
      </rPr>
      <t>utilize apenas a ESTRUTURA ATUAL</t>
    </r>
    <r>
      <rPr>
        <sz val="12"/>
        <color theme="1" tint="0.249977111117893"/>
        <rFont val="Calibri"/>
        <family val="2"/>
        <scheme val="minor"/>
      </rPr>
      <t xml:space="preserve">, já que diversas fórmulas estão vinculadas aos intervalos já criado. </t>
    </r>
  </si>
  <si>
    <r>
      <t xml:space="preserve">Selecione os campos que deseja mudar a moeda. Clique com o botão direito escolha a opção </t>
    </r>
    <r>
      <rPr>
        <b/>
        <sz val="12"/>
        <rFont val="Calibri"/>
        <family val="2"/>
        <scheme val="minor"/>
      </rPr>
      <t>FORMATAR CÉLULAS</t>
    </r>
    <r>
      <rPr>
        <sz val="12"/>
        <color theme="1" tint="0.249977111117893"/>
        <rFont val="Calibri"/>
        <family val="2"/>
        <scheme val="minor"/>
      </rPr>
      <t xml:space="preserve">. Altere o símbolo para o formato que desejar na guia </t>
    </r>
    <r>
      <rPr>
        <b/>
        <sz val="12"/>
        <rFont val="Calibri"/>
        <family val="2"/>
        <scheme val="minor"/>
      </rPr>
      <t>NÚMERO.</t>
    </r>
  </si>
  <si>
    <t>No CADASTRO você poderá fazer o registro dos produtos, materiais ou itens que quer controlar o estoque, dos fornecedores que os vendem, dos locais para armazenamento na sua empresa, dos centros de distribuição (locais diferentes) e de profissionais envolvidos com o seu estoque.</t>
  </si>
  <si>
    <t>Na MOVIMENTAÇÃO NO ESTOQUE você controlará as entradas e saídas de produtos, itens ou materiais do seu estoque, registrando responsáveis pela tarefa, locais de armazenamento e quantidade envolvida em cada operação.</t>
  </si>
  <si>
    <t>No INVENTÁRIO é possível ver o relatório de todos os seus produtos cadastrados com marcação visual para mostrar os que estão abaixo do estoque mínimo.</t>
  </si>
  <si>
    <t>Nos RELATÓRIOS será possível visualizar um demonstrativo de entradas e saídas gerais e um outro específico, onde você escolhe o produto ou material e visualiza todas as suas informações.</t>
  </si>
  <si>
    <t>No menu DASHBOARDS você visualizará 3 painéis de controle com os principais indicadores e gráficos do seu controle de estoque consolidados automaticamente.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</si>
</sst>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R$&quot;\ #,##0"/>
    <numFmt numFmtId="165" formatCode="&quot;R$&quot;\ #,##0.00"/>
    <numFmt numFmtId="166" formatCode="&quot;R$&quot;#,##0.00"/>
    <numFmt numFmtId="167" formatCode="0.0%"/>
    <numFmt numFmtId="168" formatCode="0.0"/>
    <numFmt numFmtId="169" formatCode="#,##0.0"/>
    <numFmt numFmtId="170" formatCode="0000"/>
  </numFmts>
  <fonts count="5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2"/>
      <color theme="1" tint="0.249977111117893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32"/>
      <color theme="0"/>
      <name val="Calibri"/>
      <family val="2"/>
      <scheme val="minor"/>
    </font>
    <font>
      <b/>
      <sz val="28"/>
      <color theme="1" tint="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40"/>
      <color theme="0"/>
      <name val="Calibri (Corpo)"/>
    </font>
    <font>
      <sz val="12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2273A3"/>
      <name val="Calibri"/>
      <family val="2"/>
      <scheme val="minor"/>
    </font>
    <font>
      <sz val="11"/>
      <color rgb="FF2273A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4"/>
      <color rgb="FF2273A3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462E"/>
        <bgColor indexed="64"/>
      </patternFill>
    </fill>
    <fill>
      <patternFill patternType="solid">
        <fgColor rgb="FF55B03E"/>
        <bgColor indexed="64"/>
      </patternFill>
    </fill>
    <fill>
      <patternFill patternType="solid">
        <fgColor rgb="FF2273A3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n">
        <color theme="0" tint="-0.14999847407452621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ck">
        <color theme="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266">
    <xf numFmtId="0" fontId="0" fillId="0" borderId="0" xfId="0"/>
    <xf numFmtId="0" fontId="10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left" vertical="center" wrapText="1" indent="1"/>
    </xf>
    <xf numFmtId="0" fontId="23" fillId="4" borderId="5" xfId="0" applyFont="1" applyFill="1" applyBorder="1" applyAlignment="1">
      <alignment horizontal="left" vertical="center" wrapText="1" indent="1"/>
    </xf>
    <xf numFmtId="0" fontId="7" fillId="0" borderId="0" xfId="0" applyFont="1"/>
    <xf numFmtId="0" fontId="23" fillId="4" borderId="11" xfId="0" applyFont="1" applyFill="1" applyBorder="1" applyAlignment="1">
      <alignment horizontal="left" vertical="center" wrapText="1" indent="1"/>
    </xf>
    <xf numFmtId="0" fontId="23" fillId="4" borderId="9" xfId="0" applyFont="1" applyFill="1" applyBorder="1" applyAlignment="1">
      <alignment horizontal="left" vertical="center" wrapText="1" indent="1"/>
    </xf>
    <xf numFmtId="0" fontId="23" fillId="4" borderId="6" xfId="0" applyFont="1" applyFill="1" applyBorder="1" applyAlignment="1">
      <alignment horizontal="left" vertical="center" wrapText="1" indent="1"/>
    </xf>
    <xf numFmtId="0" fontId="23" fillId="4" borderId="5" xfId="0" quotePrefix="1" applyFont="1" applyFill="1" applyBorder="1" applyAlignment="1">
      <alignment horizontal="left" vertical="center" wrapText="1" indent="1"/>
    </xf>
    <xf numFmtId="0" fontId="23" fillId="4" borderId="10" xfId="0" applyFont="1" applyFill="1" applyBorder="1" applyAlignment="1">
      <alignment horizontal="left" vertical="center" wrapText="1" indent="1"/>
    </xf>
    <xf numFmtId="0" fontId="23" fillId="4" borderId="16" xfId="0" applyFont="1" applyFill="1" applyBorder="1" applyAlignment="1">
      <alignment horizontal="left" vertical="center" wrapText="1" indent="1"/>
    </xf>
    <xf numFmtId="3" fontId="7" fillId="0" borderId="1" xfId="0" applyNumberFormat="1" applyFont="1" applyBorder="1" applyAlignment="1" applyProtection="1">
      <alignment horizontal="left" vertical="center" wrapText="1" indent="1"/>
      <protection locked="0"/>
    </xf>
    <xf numFmtId="14" fontId="7" fillId="0" borderId="1" xfId="0" applyNumberFormat="1" applyFont="1" applyBorder="1" applyAlignment="1" applyProtection="1">
      <alignment horizontal="left" vertical="center" wrapText="1" indent="1"/>
      <protection locked="0"/>
    </xf>
    <xf numFmtId="165" fontId="7" fillId="0" borderId="1" xfId="0" applyNumberFormat="1" applyFont="1" applyBorder="1" applyAlignment="1" applyProtection="1">
      <alignment horizontal="left" vertical="center" wrapText="1" indent="1"/>
      <protection locked="0"/>
    </xf>
    <xf numFmtId="165" fontId="7" fillId="5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5" borderId="1" xfId="0" applyFont="1" applyFill="1" applyBorder="1" applyAlignment="1" applyProtection="1">
      <alignment horizontal="left" vertical="center" indent="1"/>
      <protection locked="0"/>
    </xf>
    <xf numFmtId="0" fontId="34" fillId="0" borderId="0" xfId="0" applyFont="1"/>
    <xf numFmtId="0" fontId="33" fillId="0" borderId="0" xfId="0" applyFont="1"/>
    <xf numFmtId="0" fontId="35" fillId="0" borderId="0" xfId="0" applyFont="1"/>
    <xf numFmtId="0" fontId="35" fillId="0" borderId="0" xfId="0" applyFont="1" applyAlignment="1">
      <alignment horizontal="center"/>
    </xf>
    <xf numFmtId="166" fontId="35" fillId="0" borderId="0" xfId="0" applyNumberFormat="1" applyFont="1" applyAlignment="1">
      <alignment horizontal="center"/>
    </xf>
    <xf numFmtId="0" fontId="34" fillId="8" borderId="0" xfId="0" applyFont="1" applyFill="1"/>
    <xf numFmtId="0" fontId="17" fillId="8" borderId="0" xfId="0" applyFont="1" applyFill="1" applyAlignment="1">
      <alignment vertical="center"/>
    </xf>
    <xf numFmtId="0" fontId="0" fillId="8" borderId="0" xfId="0" applyFill="1"/>
    <xf numFmtId="0" fontId="27" fillId="8" borderId="0" xfId="0" applyFont="1" applyFill="1" applyAlignment="1">
      <alignment horizontal="left" vertical="center" wrapText="1"/>
    </xf>
    <xf numFmtId="0" fontId="10" fillId="8" borderId="0" xfId="1" applyFont="1" applyFill="1" applyBorder="1" applyAlignment="1" applyProtection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left" vertical="center" wrapText="1"/>
    </xf>
    <xf numFmtId="0" fontId="12" fillId="8" borderId="0" xfId="1" applyFont="1" applyFill="1" applyBorder="1" applyAlignment="1" applyProtection="1">
      <alignment horizontal="center" vertical="center" wrapText="1"/>
    </xf>
    <xf numFmtId="0" fontId="0" fillId="9" borderId="0" xfId="0" applyFill="1"/>
    <xf numFmtId="0" fontId="12" fillId="9" borderId="0" xfId="1" applyFont="1" applyFill="1" applyBorder="1" applyAlignment="1" applyProtection="1">
      <alignment horizontal="center" vertical="center" wrapText="1"/>
    </xf>
    <xf numFmtId="0" fontId="10" fillId="9" borderId="0" xfId="1" applyFont="1" applyFill="1" applyBorder="1" applyAlignment="1" applyProtection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34" fillId="9" borderId="0" xfId="0" applyFont="1" applyFill="1"/>
    <xf numFmtId="0" fontId="0" fillId="8" borderId="0" xfId="0" applyFill="1" applyAlignment="1">
      <alignment horizontal="right" indent="1"/>
    </xf>
    <xf numFmtId="0" fontId="0" fillId="9" borderId="0" xfId="0" applyFill="1" applyProtection="1">
      <protection locked="0"/>
    </xf>
    <xf numFmtId="170" fontId="0" fillId="8" borderId="0" xfId="0" applyNumberFormat="1" applyFill="1"/>
    <xf numFmtId="170" fontId="33" fillId="8" borderId="0" xfId="0" applyNumberFormat="1" applyFont="1" applyFill="1" applyAlignment="1">
      <alignment vertical="center"/>
    </xf>
    <xf numFmtId="170" fontId="7" fillId="0" borderId="2" xfId="0" applyNumberFormat="1" applyFont="1" applyBorder="1" applyAlignment="1" applyProtection="1">
      <alignment horizontal="left" vertical="center" wrapText="1" indent="1"/>
      <protection locked="0"/>
    </xf>
    <xf numFmtId="165" fontId="0" fillId="8" borderId="0" xfId="0" applyNumberFormat="1" applyFill="1"/>
    <xf numFmtId="165" fontId="34" fillId="8" borderId="0" xfId="0" applyNumberFormat="1" applyFont="1" applyFill="1"/>
    <xf numFmtId="0" fontId="15" fillId="4" borderId="1" xfId="0" applyFont="1" applyFill="1" applyBorder="1" applyAlignment="1">
      <alignment horizontal="left" vertical="center" indent="1"/>
    </xf>
    <xf numFmtId="0" fontId="34" fillId="8" borderId="0" xfId="1" applyFont="1" applyFill="1" applyBorder="1" applyAlignment="1" applyProtection="1">
      <alignment horizontal="center" vertical="center" wrapText="1"/>
    </xf>
    <xf numFmtId="0" fontId="34" fillId="8" borderId="0" xfId="1" applyFont="1" applyFill="1" applyBorder="1" applyAlignment="1" applyProtection="1">
      <alignment horizontal="center" vertical="center"/>
    </xf>
    <xf numFmtId="0" fontId="16" fillId="8" borderId="0" xfId="0" applyFont="1" applyFill="1" applyAlignment="1">
      <alignment vertical="center" wrapText="1"/>
    </xf>
    <xf numFmtId="0" fontId="0" fillId="8" borderId="0" xfId="0" applyFill="1" applyAlignment="1">
      <alignment horizontal="left"/>
    </xf>
    <xf numFmtId="0" fontId="0" fillId="8" borderId="0" xfId="0" applyFill="1" applyAlignment="1">
      <alignment horizontal="left" vertical="center"/>
    </xf>
    <xf numFmtId="0" fontId="11" fillId="8" borderId="0" xfId="1" applyFill="1" applyAlignment="1" applyProtection="1">
      <alignment horizontal="left" vertical="center"/>
    </xf>
    <xf numFmtId="0" fontId="17" fillId="8" borderId="0" xfId="0" applyFont="1" applyFill="1" applyAlignment="1">
      <alignment horizontal="left" vertical="center" wrapText="1" indent="1"/>
    </xf>
    <xf numFmtId="0" fontId="0" fillId="8" borderId="0" xfId="0" applyFill="1" applyAlignment="1">
      <alignment horizontal="left" indent="1"/>
    </xf>
    <xf numFmtId="0" fontId="12" fillId="3" borderId="1" xfId="0" applyFont="1" applyFill="1" applyBorder="1" applyAlignment="1" applyProtection="1">
      <alignment horizontal="left" vertical="center" wrapText="1" indent="1"/>
      <protection locked="0"/>
    </xf>
    <xf numFmtId="0" fontId="14" fillId="8" borderId="0" xfId="0" applyFont="1" applyFill="1" applyAlignment="1">
      <alignment horizontal="left" vertical="center" indent="1"/>
    </xf>
    <xf numFmtId="0" fontId="14" fillId="8" borderId="0" xfId="1" applyFont="1" applyFill="1" applyAlignment="1" applyProtection="1">
      <alignment horizontal="center" vertical="center"/>
    </xf>
    <xf numFmtId="0" fontId="13" fillId="8" borderId="0" xfId="0" applyFont="1" applyFill="1" applyAlignment="1">
      <alignment vertical="center" wrapText="1"/>
    </xf>
    <xf numFmtId="0" fontId="19" fillId="8" borderId="0" xfId="0" applyFont="1" applyFill="1" applyAlignment="1">
      <alignment wrapText="1"/>
    </xf>
    <xf numFmtId="0" fontId="0" fillId="8" borderId="0" xfId="0" applyFill="1" applyProtection="1">
      <protection locked="0"/>
    </xf>
    <xf numFmtId="0" fontId="34" fillId="8" borderId="0" xfId="0" applyFont="1" applyFill="1" applyAlignment="1">
      <alignment wrapText="1"/>
    </xf>
    <xf numFmtId="0" fontId="34" fillId="8" borderId="0" xfId="0" applyFont="1" applyFill="1" applyAlignment="1">
      <alignment horizontal="center"/>
    </xf>
    <xf numFmtId="0" fontId="35" fillId="8" borderId="0" xfId="0" applyFont="1" applyFill="1"/>
    <xf numFmtId="0" fontId="30" fillId="8" borderId="0" xfId="0" applyFont="1" applyFill="1"/>
    <xf numFmtId="0" fontId="27" fillId="8" borderId="0" xfId="0" applyFont="1" applyFill="1"/>
    <xf numFmtId="0" fontId="35" fillId="8" borderId="0" xfId="0" applyFont="1" applyFill="1" applyAlignment="1">
      <alignment horizontal="center"/>
    </xf>
    <xf numFmtId="0" fontId="34" fillId="8" borderId="0" xfId="0" applyFont="1" applyFill="1" applyAlignment="1">
      <alignment horizontal="left" indent="1"/>
    </xf>
    <xf numFmtId="0" fontId="33" fillId="8" borderId="0" xfId="0" applyFont="1" applyFill="1" applyAlignment="1">
      <alignment horizontal="left" indent="1"/>
    </xf>
    <xf numFmtId="0" fontId="12" fillId="8" borderId="0" xfId="0" applyFont="1" applyFill="1"/>
    <xf numFmtId="0" fontId="33" fillId="8" borderId="0" xfId="0" applyFont="1" applyFill="1"/>
    <xf numFmtId="0" fontId="28" fillId="8" borderId="0" xfId="0" applyFont="1" applyFill="1" applyAlignment="1">
      <alignment horizontal="left" vertical="center" indent="1"/>
    </xf>
    <xf numFmtId="0" fontId="12" fillId="8" borderId="0" xfId="0" applyFont="1" applyFill="1" applyAlignment="1">
      <alignment horizontal="left" indent="1"/>
    </xf>
    <xf numFmtId="0" fontId="35" fillId="8" borderId="0" xfId="0" applyFont="1" applyFill="1" applyAlignment="1">
      <alignment horizontal="left" indent="1"/>
    </xf>
    <xf numFmtId="0" fontId="30" fillId="8" borderId="0" xfId="0" applyFont="1" applyFill="1" applyAlignment="1">
      <alignment horizontal="left" indent="1"/>
    </xf>
    <xf numFmtId="0" fontId="27" fillId="8" borderId="0" xfId="0" applyFont="1" applyFill="1" applyAlignment="1">
      <alignment horizontal="left" indent="1"/>
    </xf>
    <xf numFmtId="3" fontId="33" fillId="8" borderId="0" xfId="0" applyNumberFormat="1" applyFont="1" applyFill="1"/>
    <xf numFmtId="3" fontId="35" fillId="8" borderId="0" xfId="0" applyNumberFormat="1" applyFont="1" applyFill="1"/>
    <xf numFmtId="0" fontId="10" fillId="8" borderId="0" xfId="0" applyFont="1" applyFill="1" applyAlignment="1">
      <alignment horizontal="left" indent="1"/>
    </xf>
    <xf numFmtId="0" fontId="24" fillId="8" borderId="0" xfId="0" applyFont="1" applyFill="1" applyAlignment="1">
      <alignment horizontal="left" indent="1"/>
    </xf>
    <xf numFmtId="0" fontId="34" fillId="2" borderId="0" xfId="0" applyFont="1" applyFill="1"/>
    <xf numFmtId="0" fontId="10" fillId="2" borderId="0" xfId="0" applyFont="1" applyFill="1" applyAlignment="1">
      <alignment horizontal="center" vertical="center"/>
    </xf>
    <xf numFmtId="0" fontId="0" fillId="2" borderId="0" xfId="0" applyFill="1"/>
    <xf numFmtId="0" fontId="41" fillId="8" borderId="0" xfId="0" applyFont="1" applyFill="1"/>
    <xf numFmtId="0" fontId="34" fillId="8" borderId="17" xfId="0" applyFont="1" applyFill="1" applyBorder="1"/>
    <xf numFmtId="0" fontId="34" fillId="8" borderId="17" xfId="0" applyFont="1" applyFill="1" applyBorder="1" applyAlignment="1">
      <alignment wrapText="1"/>
    </xf>
    <xf numFmtId="0" fontId="29" fillId="8" borderId="0" xfId="0" applyFont="1" applyFill="1"/>
    <xf numFmtId="0" fontId="38" fillId="8" borderId="0" xfId="0" applyFont="1" applyFill="1" applyAlignment="1">
      <alignment horizontal="left" indent="1"/>
    </xf>
    <xf numFmtId="3" fontId="34" fillId="8" borderId="0" xfId="0" applyNumberFormat="1" applyFont="1" applyFill="1" applyAlignment="1">
      <alignment horizontal="center"/>
    </xf>
    <xf numFmtId="3" fontId="35" fillId="8" borderId="0" xfId="0" applyNumberFormat="1" applyFont="1" applyFill="1" applyAlignment="1">
      <alignment horizontal="center"/>
    </xf>
    <xf numFmtId="3" fontId="37" fillId="8" borderId="0" xfId="0" applyNumberFormat="1" applyFont="1" applyFill="1" applyAlignment="1">
      <alignment horizontal="center"/>
    </xf>
    <xf numFmtId="0" fontId="28" fillId="8" borderId="0" xfId="0" applyFont="1" applyFill="1" applyAlignment="1">
      <alignment vertical="center"/>
    </xf>
    <xf numFmtId="0" fontId="29" fillId="8" borderId="0" xfId="0" applyFont="1" applyFill="1" applyAlignment="1">
      <alignment horizontal="left" indent="1"/>
    </xf>
    <xf numFmtId="0" fontId="14" fillId="8" borderId="0" xfId="0" applyFont="1" applyFill="1" applyAlignment="1">
      <alignment vertical="center"/>
    </xf>
    <xf numFmtId="0" fontId="43" fillId="8" borderId="0" xfId="0" applyFont="1" applyFill="1" applyAlignment="1">
      <alignment horizontal="left" vertical="center" indent="2"/>
    </xf>
    <xf numFmtId="0" fontId="7" fillId="8" borderId="0" xfId="0" applyFont="1" applyFill="1"/>
    <xf numFmtId="3" fontId="33" fillId="8" borderId="0" xfId="0" applyNumberFormat="1" applyFont="1" applyFill="1" applyAlignment="1">
      <alignment horizontal="left" vertical="center" wrapText="1" indent="1"/>
    </xf>
    <xf numFmtId="3" fontId="33" fillId="8" borderId="0" xfId="0" applyNumberFormat="1" applyFont="1" applyFill="1" applyAlignment="1">
      <alignment vertical="center" wrapText="1"/>
    </xf>
    <xf numFmtId="0" fontId="34" fillId="2" borderId="0" xfId="0" applyFont="1" applyFill="1" applyProtection="1">
      <protection locked="0"/>
    </xf>
    <xf numFmtId="0" fontId="10" fillId="2" borderId="0" xfId="1" applyFont="1" applyFill="1" applyBorder="1" applyAlignment="1" applyProtection="1">
      <alignment horizontal="center" vertical="center"/>
    </xf>
    <xf numFmtId="170" fontId="34" fillId="8" borderId="0" xfId="1" applyNumberFormat="1" applyFont="1" applyFill="1" applyBorder="1" applyAlignment="1" applyProtection="1">
      <alignment horizontal="center" vertical="center"/>
    </xf>
    <xf numFmtId="170" fontId="10" fillId="2" borderId="0" xfId="1" applyNumberFormat="1" applyFont="1" applyFill="1" applyBorder="1" applyAlignment="1" applyProtection="1">
      <alignment horizontal="center" vertical="center"/>
    </xf>
    <xf numFmtId="0" fontId="44" fillId="8" borderId="0" xfId="0" applyFont="1" applyFill="1"/>
    <xf numFmtId="170" fontId="45" fillId="3" borderId="1" xfId="0" applyNumberFormat="1" applyFont="1" applyFill="1" applyBorder="1" applyAlignment="1">
      <alignment horizontal="left" vertical="center" wrapText="1" indent="1"/>
    </xf>
    <xf numFmtId="164" fontId="45" fillId="3" borderId="1" xfId="0" applyNumberFormat="1" applyFont="1" applyFill="1" applyBorder="1" applyAlignment="1">
      <alignment horizontal="left" vertical="center" wrapText="1" indent="1"/>
    </xf>
    <xf numFmtId="1" fontId="45" fillId="3" borderId="1" xfId="0" applyNumberFormat="1" applyFont="1" applyFill="1" applyBorder="1" applyAlignment="1">
      <alignment horizontal="left" vertical="center" wrapText="1" indent="1"/>
    </xf>
    <xf numFmtId="165" fontId="45" fillId="3" borderId="1" xfId="0" applyNumberFormat="1" applyFont="1" applyFill="1" applyBorder="1" applyAlignment="1">
      <alignment horizontal="left" vertical="center" wrapText="1" indent="1"/>
    </xf>
    <xf numFmtId="167" fontId="45" fillId="3" borderId="1" xfId="3" applyNumberFormat="1" applyFont="1" applyFill="1" applyBorder="1" applyAlignment="1" applyProtection="1">
      <alignment horizontal="left" vertical="center" wrapText="1" indent="1"/>
    </xf>
    <xf numFmtId="168" fontId="45" fillId="3" borderId="1" xfId="3" applyNumberFormat="1" applyFont="1" applyFill="1" applyBorder="1" applyAlignment="1" applyProtection="1">
      <alignment horizontal="left" vertical="center" wrapText="1" indent="1"/>
    </xf>
    <xf numFmtId="170" fontId="44" fillId="8" borderId="0" xfId="0" applyNumberFormat="1" applyFont="1" applyFill="1"/>
    <xf numFmtId="0" fontId="44" fillId="8" borderId="0" xfId="0" applyFont="1" applyFill="1" applyAlignment="1">
      <alignment horizontal="right" indent="1"/>
    </xf>
    <xf numFmtId="170" fontId="44" fillId="2" borderId="0" xfId="1" applyNumberFormat="1" applyFont="1" applyFill="1" applyBorder="1" applyAlignment="1" applyProtection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0" xfId="0" applyFont="1" applyFill="1"/>
    <xf numFmtId="170" fontId="45" fillId="8" borderId="0" xfId="0" applyNumberFormat="1" applyFont="1" applyFill="1" applyAlignment="1">
      <alignment vertical="center"/>
    </xf>
    <xf numFmtId="0" fontId="46" fillId="8" borderId="0" xfId="0" applyFont="1" applyFill="1" applyAlignment="1">
      <alignment horizontal="left" vertical="center" wrapText="1"/>
    </xf>
    <xf numFmtId="170" fontId="44" fillId="8" borderId="0" xfId="1" applyNumberFormat="1" applyFont="1" applyFill="1" applyBorder="1" applyAlignment="1" applyProtection="1">
      <alignment horizontal="center" vertical="center"/>
    </xf>
    <xf numFmtId="0" fontId="44" fillId="8" borderId="0" xfId="0" applyFont="1" applyFill="1" applyAlignment="1">
      <alignment horizontal="center" vertical="center"/>
    </xf>
    <xf numFmtId="170" fontId="47" fillId="4" borderId="5" xfId="0" applyNumberFormat="1" applyFont="1" applyFill="1" applyBorder="1" applyAlignment="1">
      <alignment horizontal="left" vertical="center" wrapText="1" indent="1"/>
    </xf>
    <xf numFmtId="0" fontId="47" fillId="4" borderId="5" xfId="0" applyFont="1" applyFill="1" applyBorder="1" applyAlignment="1">
      <alignment horizontal="left" vertical="center" wrapText="1" indent="1"/>
    </xf>
    <xf numFmtId="0" fontId="47" fillId="4" borderId="4" xfId="0" applyFont="1" applyFill="1" applyBorder="1" applyAlignment="1">
      <alignment horizontal="left" vertical="center" wrapText="1" indent="1"/>
    </xf>
    <xf numFmtId="170" fontId="45" fillId="0" borderId="0" xfId="0" applyNumberFormat="1" applyFont="1"/>
    <xf numFmtId="0" fontId="45" fillId="0" borderId="0" xfId="0" applyFont="1"/>
    <xf numFmtId="0" fontId="34" fillId="2" borderId="0" xfId="0" applyFont="1" applyFill="1" applyAlignment="1">
      <alignment horizontal="center" vertical="center"/>
    </xf>
    <xf numFmtId="165" fontId="34" fillId="8" borderId="0" xfId="0" applyNumberFormat="1" applyFont="1" applyFill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0" fontId="15" fillId="4" borderId="2" xfId="0" applyFont="1" applyFill="1" applyBorder="1" applyAlignment="1">
      <alignment horizontal="left" vertical="center" indent="1"/>
    </xf>
    <xf numFmtId="0" fontId="48" fillId="10" borderId="0" xfId="1" applyFont="1" applyFill="1" applyAlignment="1" applyProtection="1">
      <alignment horizontal="left" vertical="center" indent="1"/>
      <protection locked="0"/>
    </xf>
    <xf numFmtId="0" fontId="45" fillId="8" borderId="0" xfId="0" applyFont="1" applyFill="1"/>
    <xf numFmtId="0" fontId="49" fillId="8" borderId="0" xfId="0" applyFont="1" applyFill="1"/>
    <xf numFmtId="0" fontId="49" fillId="8" borderId="0" xfId="1" applyNumberFormat="1" applyFont="1" applyFill="1" applyBorder="1" applyAlignment="1" applyProtection="1">
      <alignment horizontal="center" vertical="center"/>
    </xf>
    <xf numFmtId="0" fontId="49" fillId="8" borderId="0" xfId="0" applyFont="1" applyFill="1" applyAlignment="1">
      <alignment horizontal="center" vertical="center"/>
    </xf>
    <xf numFmtId="0" fontId="49" fillId="8" borderId="0" xfId="1" applyFont="1" applyFill="1" applyBorder="1" applyAlignment="1" applyProtection="1">
      <alignment horizontal="center" vertical="center"/>
    </xf>
    <xf numFmtId="0" fontId="49" fillId="0" borderId="0" xfId="0" applyFont="1"/>
    <xf numFmtId="0" fontId="50" fillId="8" borderId="0" xfId="0" applyFont="1" applyFill="1"/>
    <xf numFmtId="0" fontId="7" fillId="5" borderId="1" xfId="0" applyFont="1" applyFill="1" applyBorder="1" applyAlignment="1" applyProtection="1">
      <alignment horizontal="left" vertical="center" wrapText="1" indent="1"/>
      <protection locked="0"/>
    </xf>
    <xf numFmtId="0" fontId="7" fillId="5" borderId="4" xfId="0" applyFont="1" applyFill="1" applyBorder="1" applyAlignment="1" applyProtection="1">
      <alignment horizontal="left" vertical="center" wrapText="1" indent="1"/>
      <protection locked="0"/>
    </xf>
    <xf numFmtId="0" fontId="51" fillId="4" borderId="4" xfId="0" applyFont="1" applyFill="1" applyBorder="1" applyAlignment="1">
      <alignment horizontal="left" vertical="center" wrapText="1" indent="1"/>
    </xf>
    <xf numFmtId="0" fontId="51" fillId="4" borderId="6" xfId="0" applyFont="1" applyFill="1" applyBorder="1" applyAlignment="1">
      <alignment horizontal="left" vertical="center" wrapText="1" indent="1"/>
    </xf>
    <xf numFmtId="0" fontId="0" fillId="0" borderId="0" xfId="0" applyAlignment="1">
      <alignment horizontal="right" indent="1"/>
    </xf>
    <xf numFmtId="0" fontId="12" fillId="2" borderId="0" xfId="1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center"/>
    </xf>
    <xf numFmtId="166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27" fillId="0" borderId="0" xfId="0" applyFont="1"/>
    <xf numFmtId="0" fontId="0" fillId="0" borderId="0" xfId="0" applyAlignment="1">
      <alignment horizontal="left" indent="1"/>
    </xf>
    <xf numFmtId="0" fontId="27" fillId="0" borderId="0" xfId="0" applyFont="1" applyAlignment="1">
      <alignment horizontal="left" indent="1"/>
    </xf>
    <xf numFmtId="0" fontId="49" fillId="8" borderId="0" xfId="0" applyFont="1" applyFill="1" applyAlignment="1">
      <alignment horizontal="center"/>
    </xf>
    <xf numFmtId="166" fontId="49" fillId="8" borderId="0" xfId="0" applyNumberFormat="1" applyFont="1" applyFill="1" applyAlignment="1">
      <alignment horizontal="center"/>
    </xf>
    <xf numFmtId="0" fontId="52" fillId="8" borderId="0" xfId="0" applyFont="1" applyFill="1"/>
    <xf numFmtId="0" fontId="52" fillId="8" borderId="0" xfId="0" applyFont="1" applyFill="1" applyAlignment="1">
      <alignment horizontal="center"/>
    </xf>
    <xf numFmtId="166" fontId="52" fillId="8" borderId="0" xfId="0" applyNumberFormat="1" applyFont="1" applyFill="1" applyAlignment="1">
      <alignment horizontal="center"/>
    </xf>
    <xf numFmtId="3" fontId="50" fillId="8" borderId="0" xfId="0" applyNumberFormat="1" applyFont="1" applyFill="1"/>
    <xf numFmtId="3" fontId="52" fillId="8" borderId="0" xfId="0" applyNumberFormat="1" applyFont="1" applyFill="1"/>
    <xf numFmtId="0" fontId="49" fillId="2" borderId="0" xfId="0" applyFont="1" applyFill="1"/>
    <xf numFmtId="170" fontId="7" fillId="5" borderId="2" xfId="0" applyNumberFormat="1" applyFont="1" applyFill="1" applyBorder="1" applyAlignment="1" applyProtection="1">
      <alignment horizontal="left" vertical="center" wrapText="1" indent="1"/>
      <protection locked="0"/>
    </xf>
    <xf numFmtId="165" fontId="7" fillId="5" borderId="1" xfId="0" applyNumberFormat="1" applyFont="1" applyFill="1" applyBorder="1" applyAlignment="1">
      <alignment horizontal="left" vertical="center" wrapText="1" indent="1"/>
    </xf>
    <xf numFmtId="164" fontId="7" fillId="5" borderId="1" xfId="0" applyNumberFormat="1" applyFont="1" applyFill="1" applyBorder="1" applyAlignment="1">
      <alignment horizontal="left" vertical="center" wrapText="1" indent="1"/>
    </xf>
    <xf numFmtId="164" fontId="6" fillId="5" borderId="1" xfId="0" applyNumberFormat="1" applyFont="1" applyFill="1" applyBorder="1" applyAlignment="1" applyProtection="1">
      <alignment horizontal="left" vertical="center" indent="1"/>
      <protection locked="0"/>
    </xf>
    <xf numFmtId="3" fontId="7" fillId="5" borderId="1" xfId="0" applyNumberFormat="1" applyFont="1" applyFill="1" applyBorder="1" applyAlignment="1">
      <alignment horizontal="left" vertical="center" indent="1"/>
    </xf>
    <xf numFmtId="0" fontId="5" fillId="5" borderId="2" xfId="0" applyFont="1" applyFill="1" applyBorder="1" applyAlignment="1" applyProtection="1">
      <alignment horizontal="left" vertical="center" indent="1"/>
      <protection locked="0"/>
    </xf>
    <xf numFmtId="14" fontId="5" fillId="5" borderId="1" xfId="0" applyNumberFormat="1" applyFont="1" applyFill="1" applyBorder="1" applyAlignment="1" applyProtection="1">
      <alignment horizontal="left" vertical="center" indent="1"/>
      <protection locked="0"/>
    </xf>
    <xf numFmtId="14" fontId="7" fillId="5" borderId="1" xfId="0" applyNumberFormat="1" applyFont="1" applyFill="1" applyBorder="1" applyAlignment="1" applyProtection="1">
      <alignment horizontal="left" vertical="center" indent="1"/>
      <protection locked="0"/>
    </xf>
    <xf numFmtId="164" fontId="7" fillId="5" borderId="1" xfId="0" applyNumberFormat="1" applyFont="1" applyFill="1" applyBorder="1" applyAlignment="1" applyProtection="1">
      <alignment horizontal="left" vertical="center" indent="1"/>
      <protection locked="0"/>
    </xf>
    <xf numFmtId="3" fontId="5" fillId="5" borderId="1" xfId="0" applyNumberFormat="1" applyFont="1" applyFill="1" applyBorder="1" applyAlignment="1" applyProtection="1">
      <alignment horizontal="left" vertical="center" indent="1"/>
      <protection locked="0"/>
    </xf>
    <xf numFmtId="3" fontId="4" fillId="5" borderId="1" xfId="0" applyNumberFormat="1" applyFont="1" applyFill="1" applyBorder="1" applyAlignment="1" applyProtection="1">
      <alignment horizontal="left" vertical="center" indent="1"/>
      <protection locked="0"/>
    </xf>
    <xf numFmtId="3" fontId="7" fillId="5" borderId="1" xfId="0" applyNumberFormat="1" applyFont="1" applyFill="1" applyBorder="1" applyAlignment="1" applyProtection="1">
      <alignment horizontal="left" vertical="center" indent="1"/>
      <protection locked="0"/>
    </xf>
    <xf numFmtId="0" fontId="7" fillId="5" borderId="2" xfId="0" applyFont="1" applyFill="1" applyBorder="1" applyAlignment="1" applyProtection="1">
      <alignment horizontal="left" vertical="center" indent="1"/>
      <protection locked="0"/>
    </xf>
    <xf numFmtId="0" fontId="5" fillId="5" borderId="14" xfId="0" applyFont="1" applyFill="1" applyBorder="1" applyAlignment="1" applyProtection="1">
      <alignment horizontal="left" vertical="center" indent="1"/>
      <protection locked="0"/>
    </xf>
    <xf numFmtId="0" fontId="4" fillId="5" borderId="1" xfId="0" applyFont="1" applyFill="1" applyBorder="1" applyAlignment="1" applyProtection="1">
      <alignment horizontal="left" vertical="center" indent="1"/>
      <protection locked="0"/>
    </xf>
    <xf numFmtId="14" fontId="7" fillId="5" borderId="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5" borderId="1" xfId="0" applyNumberFormat="1" applyFont="1" applyFill="1" applyBorder="1" applyAlignment="1" applyProtection="1">
      <alignment horizontal="left" vertical="center" wrapText="1" indent="1"/>
      <protection locked="0"/>
    </xf>
    <xf numFmtId="3" fontId="7" fillId="5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5" borderId="2" xfId="0" applyFont="1" applyFill="1" applyBorder="1" applyAlignment="1" applyProtection="1">
      <alignment horizontal="left" vertical="center" wrapText="1" indent="1"/>
      <protection locked="0"/>
    </xf>
    <xf numFmtId="1" fontId="7" fillId="5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5" borderId="1" xfId="0" applyFont="1" applyFill="1" applyBorder="1" applyAlignment="1">
      <alignment horizontal="left" vertical="center" wrapText="1" indent="1"/>
    </xf>
    <xf numFmtId="165" fontId="6" fillId="5" borderId="1" xfId="0" applyNumberFormat="1" applyFont="1" applyFill="1" applyBorder="1" applyAlignment="1">
      <alignment horizontal="left" vertical="center" wrapText="1" indent="1"/>
    </xf>
    <xf numFmtId="14" fontId="4" fillId="5" borderId="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8" borderId="0" xfId="0" applyNumberFormat="1" applyFont="1" applyFill="1" applyAlignment="1">
      <alignment horizontal="left" vertical="center" wrapText="1" indent="1"/>
    </xf>
    <xf numFmtId="0" fontId="7" fillId="8" borderId="0" xfId="0" applyFont="1" applyFill="1" applyAlignment="1">
      <alignment horizontal="left" vertical="center" wrapText="1" indent="1"/>
    </xf>
    <xf numFmtId="165" fontId="7" fillId="8" borderId="0" xfId="0" applyNumberFormat="1" applyFont="1" applyFill="1" applyAlignment="1">
      <alignment horizontal="left" vertical="center" wrapText="1" indent="1"/>
    </xf>
    <xf numFmtId="170" fontId="45" fillId="5" borderId="1" xfId="0" applyNumberFormat="1" applyFont="1" applyFill="1" applyBorder="1" applyAlignment="1">
      <alignment horizontal="left" vertical="center" wrapText="1" indent="1"/>
    </xf>
    <xf numFmtId="164" fontId="45" fillId="5" borderId="1" xfId="0" applyNumberFormat="1" applyFont="1" applyFill="1" applyBorder="1" applyAlignment="1">
      <alignment horizontal="left" vertical="center" wrapText="1" indent="1"/>
    </xf>
    <xf numFmtId="1" fontId="45" fillId="5" borderId="1" xfId="0" applyNumberFormat="1" applyFont="1" applyFill="1" applyBorder="1" applyAlignment="1">
      <alignment horizontal="left" vertical="center" wrapText="1" indent="1"/>
    </xf>
    <xf numFmtId="164" fontId="47" fillId="5" borderId="1" xfId="0" applyNumberFormat="1" applyFont="1" applyFill="1" applyBorder="1" applyAlignment="1">
      <alignment horizontal="left" vertical="center" wrapText="1" indent="1"/>
    </xf>
    <xf numFmtId="165" fontId="45" fillId="5" borderId="1" xfId="0" applyNumberFormat="1" applyFont="1" applyFill="1" applyBorder="1" applyAlignment="1">
      <alignment horizontal="left" vertical="center" wrapText="1" indent="1"/>
    </xf>
    <xf numFmtId="167" fontId="45" fillId="5" borderId="1" xfId="3" applyNumberFormat="1" applyFont="1" applyFill="1" applyBorder="1" applyAlignment="1" applyProtection="1">
      <alignment horizontal="left" vertical="center" wrapText="1" indent="1"/>
    </xf>
    <xf numFmtId="168" fontId="45" fillId="5" borderId="1" xfId="3" applyNumberFormat="1" applyFont="1" applyFill="1" applyBorder="1" applyAlignment="1" applyProtection="1">
      <alignment horizontal="left" vertical="center" wrapText="1" indent="1"/>
    </xf>
    <xf numFmtId="3" fontId="7" fillId="5" borderId="15" xfId="0" applyNumberFormat="1" applyFont="1" applyFill="1" applyBorder="1" applyAlignment="1">
      <alignment horizontal="left" vertical="center" indent="1"/>
    </xf>
    <xf numFmtId="3" fontId="7" fillId="5" borderId="3" xfId="0" applyNumberFormat="1" applyFont="1" applyFill="1" applyBorder="1" applyAlignment="1">
      <alignment horizontal="left" vertical="center" indent="1"/>
    </xf>
    <xf numFmtId="3" fontId="7" fillId="5" borderId="3" xfId="0" applyNumberFormat="1" applyFont="1" applyFill="1" applyBorder="1" applyAlignment="1">
      <alignment horizontal="left" vertical="center" wrapText="1" indent="1"/>
    </xf>
    <xf numFmtId="10" fontId="7" fillId="5" borderId="3" xfId="3" applyNumberFormat="1" applyFont="1" applyFill="1" applyBorder="1" applyAlignment="1" applyProtection="1">
      <alignment horizontal="left" vertical="center" indent="1"/>
    </xf>
    <xf numFmtId="165" fontId="7" fillId="5" borderId="3" xfId="0" applyNumberFormat="1" applyFont="1" applyFill="1" applyBorder="1" applyAlignment="1">
      <alignment horizontal="left" vertical="center" indent="1"/>
    </xf>
    <xf numFmtId="169" fontId="7" fillId="5" borderId="3" xfId="0" applyNumberFormat="1" applyFont="1" applyFill="1" applyBorder="1" applyAlignment="1">
      <alignment horizontal="left" vertical="center" indent="1"/>
    </xf>
    <xf numFmtId="0" fontId="42" fillId="5" borderId="1" xfId="0" applyFont="1" applyFill="1" applyBorder="1" applyAlignment="1" applyProtection="1">
      <alignment horizontal="left" vertical="center" wrapText="1" indent="1"/>
      <protection locked="0"/>
    </xf>
    <xf numFmtId="1" fontId="53" fillId="5" borderId="1" xfId="0" applyNumberFormat="1" applyFont="1" applyFill="1" applyBorder="1" applyAlignment="1">
      <alignment horizontal="left" vertical="center" wrapText="1" indent="1"/>
    </xf>
    <xf numFmtId="10" fontId="24" fillId="5" borderId="1" xfId="3" applyNumberFormat="1" applyFont="1" applyFill="1" applyBorder="1" applyAlignment="1" applyProtection="1">
      <alignment horizontal="left" vertical="center" wrapText="1" indent="1"/>
    </xf>
    <xf numFmtId="0" fontId="15" fillId="8" borderId="0" xfId="0" applyFont="1" applyFill="1" applyAlignment="1">
      <alignment horizontal="left" vertical="center" indent="1"/>
    </xf>
    <xf numFmtId="0" fontId="9" fillId="8" borderId="0" xfId="0" applyFont="1" applyFill="1" applyAlignment="1">
      <alignment vertical="center" wrapText="1"/>
    </xf>
    <xf numFmtId="14" fontId="5" fillId="5" borderId="2" xfId="0" applyNumberFormat="1" applyFont="1" applyFill="1" applyBorder="1" applyAlignment="1" applyProtection="1">
      <alignment horizontal="left" vertical="center" wrapText="1" indent="1"/>
      <protection locked="0"/>
    </xf>
    <xf numFmtId="14" fontId="7" fillId="5" borderId="2" xfId="0" applyNumberFormat="1" applyFont="1" applyFill="1" applyBorder="1" applyAlignment="1" applyProtection="1">
      <alignment horizontal="left" vertical="center" wrapText="1" indent="1"/>
      <protection locked="0"/>
    </xf>
    <xf numFmtId="0" fontId="7" fillId="8" borderId="0" xfId="0" applyFont="1" applyFill="1" applyProtection="1">
      <protection locked="0"/>
    </xf>
    <xf numFmtId="14" fontId="7" fillId="8" borderId="0" xfId="0" applyNumberFormat="1" applyFont="1" applyFill="1" applyAlignment="1" applyProtection="1">
      <alignment horizontal="left" vertical="center" wrapText="1" indent="1"/>
      <protection locked="0"/>
    </xf>
    <xf numFmtId="164" fontId="7" fillId="8" borderId="0" xfId="0" applyNumberFormat="1" applyFont="1" applyFill="1" applyAlignment="1" applyProtection="1">
      <alignment horizontal="left" vertical="center" wrapText="1" indent="1"/>
      <protection locked="0"/>
    </xf>
    <xf numFmtId="3" fontId="7" fillId="8" borderId="0" xfId="0" applyNumberFormat="1" applyFont="1" applyFill="1" applyAlignment="1" applyProtection="1">
      <alignment horizontal="left" vertical="center" wrapText="1" indent="1"/>
      <protection locked="0"/>
    </xf>
    <xf numFmtId="0" fontId="7" fillId="8" borderId="0" xfId="0" applyFont="1" applyFill="1" applyAlignment="1" applyProtection="1">
      <alignment horizontal="left" vertical="center" wrapText="1" indent="1"/>
      <protection locked="0"/>
    </xf>
    <xf numFmtId="1" fontId="7" fillId="8" borderId="0" xfId="0" applyNumberFormat="1" applyFont="1" applyFill="1" applyAlignment="1" applyProtection="1">
      <alignment horizontal="left" vertical="center" wrapText="1" indent="1"/>
      <protection locked="0"/>
    </xf>
    <xf numFmtId="165" fontId="7" fillId="8" borderId="0" xfId="0" applyNumberFormat="1" applyFont="1" applyFill="1" applyAlignment="1" applyProtection="1">
      <alignment horizontal="left" vertical="center" wrapText="1" indent="1"/>
      <protection locked="0"/>
    </xf>
    <xf numFmtId="165" fontId="3" fillId="0" borderId="1" xfId="0" applyNumberFormat="1" applyFont="1" applyBorder="1" applyAlignment="1" applyProtection="1">
      <alignment horizontal="left" vertical="center" wrapText="1" indent="1"/>
      <protection locked="0"/>
    </xf>
    <xf numFmtId="0" fontId="54" fillId="8" borderId="0" xfId="1" applyFont="1" applyFill="1" applyAlignment="1" applyProtection="1">
      <alignment vertical="center"/>
    </xf>
    <xf numFmtId="164" fontId="2" fillId="5" borderId="1" xfId="0" applyNumberFormat="1" applyFont="1" applyFill="1" applyBorder="1" applyAlignment="1" applyProtection="1">
      <alignment horizontal="left" vertical="center" indent="1"/>
      <protection locked="0"/>
    </xf>
    <xf numFmtId="170" fontId="23" fillId="4" borderId="5" xfId="0" applyNumberFormat="1" applyFont="1" applyFill="1" applyBorder="1" applyAlignment="1" applyProtection="1">
      <alignment horizontal="left" vertical="center" wrapText="1" indent="1"/>
      <protection locked="0"/>
    </xf>
    <xf numFmtId="170" fontId="7" fillId="8" borderId="0" xfId="0" applyNumberFormat="1" applyFont="1" applyFill="1" applyProtection="1">
      <protection locked="0"/>
    </xf>
    <xf numFmtId="0" fontId="23" fillId="4" borderId="5" xfId="0" applyFont="1" applyFill="1" applyBorder="1" applyAlignment="1" applyProtection="1">
      <alignment horizontal="left" vertical="center" wrapText="1" indent="1"/>
      <protection locked="0"/>
    </xf>
    <xf numFmtId="165" fontId="23" fillId="4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3" fillId="5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7" fillId="8" borderId="0" xfId="0" applyNumberFormat="1" applyFont="1" applyFill="1" applyProtection="1">
      <protection locked="0"/>
    </xf>
    <xf numFmtId="0" fontId="23" fillId="4" borderId="4" xfId="0" applyFont="1" applyFill="1" applyBorder="1" applyAlignment="1" applyProtection="1">
      <alignment horizontal="left" vertical="center" wrapText="1" indent="1"/>
      <protection locked="0"/>
    </xf>
    <xf numFmtId="0" fontId="0" fillId="5" borderId="0" xfId="0" applyFill="1" applyProtection="1">
      <protection locked="0"/>
    </xf>
    <xf numFmtId="0" fontId="47" fillId="4" borderId="13" xfId="0" applyFont="1" applyFill="1" applyBorder="1" applyAlignment="1">
      <alignment horizontal="left" vertical="center" wrapText="1" indent="1"/>
    </xf>
    <xf numFmtId="0" fontId="47" fillId="4" borderId="0" xfId="0" applyFont="1" applyFill="1" applyAlignment="1">
      <alignment horizontal="left" vertical="center" wrapText="1" indent="1"/>
    </xf>
    <xf numFmtId="165" fontId="45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5" borderId="7" xfId="0" applyFont="1" applyFill="1" applyBorder="1" applyAlignment="1">
      <alignment horizontal="left" vertical="center" indent="1"/>
    </xf>
    <xf numFmtId="0" fontId="7" fillId="5" borderId="8" xfId="0" applyFont="1" applyFill="1" applyBorder="1" applyAlignment="1">
      <alignment horizontal="left" vertical="center" indent="1"/>
    </xf>
    <xf numFmtId="3" fontId="7" fillId="5" borderId="7" xfId="0" applyNumberFormat="1" applyFont="1" applyFill="1" applyBorder="1" applyAlignment="1">
      <alignment horizontal="left" vertical="center" indent="1"/>
    </xf>
    <xf numFmtId="3" fontId="7" fillId="5" borderId="8" xfId="0" applyNumberFormat="1" applyFont="1" applyFill="1" applyBorder="1" applyAlignment="1">
      <alignment horizontal="left" vertical="center" indent="1"/>
    </xf>
    <xf numFmtId="165" fontId="7" fillId="5" borderId="7" xfId="0" applyNumberFormat="1" applyFont="1" applyFill="1" applyBorder="1" applyAlignment="1">
      <alignment horizontal="left" vertical="center" indent="1"/>
    </xf>
    <xf numFmtId="165" fontId="7" fillId="5" borderId="8" xfId="0" applyNumberFormat="1" applyFont="1" applyFill="1" applyBorder="1" applyAlignment="1">
      <alignment horizontal="left" vertical="center" indent="1"/>
    </xf>
    <xf numFmtId="0" fontId="23" fillId="4" borderId="10" xfId="0" applyFont="1" applyFill="1" applyBorder="1" applyAlignment="1">
      <alignment horizontal="left" vertical="center" wrapText="1" indent="1"/>
    </xf>
    <xf numFmtId="0" fontId="23" fillId="4" borderId="12" xfId="0" applyFont="1" applyFill="1" applyBorder="1" applyAlignment="1">
      <alignment horizontal="left" vertical="center" wrapText="1" indent="1"/>
    </xf>
    <xf numFmtId="3" fontId="7" fillId="5" borderId="6" xfId="0" applyNumberFormat="1" applyFont="1" applyFill="1" applyBorder="1" applyAlignment="1" applyProtection="1">
      <alignment horizontal="left" vertical="center" indent="1"/>
      <protection locked="0"/>
    </xf>
    <xf numFmtId="3" fontId="7" fillId="5" borderId="12" xfId="0" applyNumberFormat="1" applyFont="1" applyFill="1" applyBorder="1" applyAlignment="1" applyProtection="1">
      <alignment horizontal="left" vertical="center" indent="1"/>
      <protection locked="0"/>
    </xf>
    <xf numFmtId="3" fontId="7" fillId="5" borderId="21" xfId="0" applyNumberFormat="1" applyFont="1" applyFill="1" applyBorder="1" applyAlignment="1" applyProtection="1">
      <alignment horizontal="left" vertical="center" indent="1"/>
      <protection locked="0"/>
    </xf>
    <xf numFmtId="0" fontId="14" fillId="8" borderId="0" xfId="0" applyFont="1" applyFill="1" applyAlignment="1">
      <alignment horizontal="left" vertical="center" indent="1"/>
    </xf>
    <xf numFmtId="166" fontId="36" fillId="5" borderId="1" xfId="0" applyNumberFormat="1" applyFont="1" applyFill="1" applyBorder="1" applyAlignment="1">
      <alignment horizontal="center" vertical="center" wrapText="1"/>
    </xf>
    <xf numFmtId="1" fontId="25" fillId="5" borderId="1" xfId="0" applyNumberFormat="1" applyFont="1" applyFill="1" applyBorder="1" applyAlignment="1">
      <alignment horizontal="center" vertical="center"/>
    </xf>
    <xf numFmtId="1" fontId="31" fillId="7" borderId="18" xfId="0" applyNumberFormat="1" applyFont="1" applyFill="1" applyBorder="1" applyAlignment="1">
      <alignment horizontal="center" vertical="center"/>
    </xf>
    <xf numFmtId="1" fontId="31" fillId="7" borderId="0" xfId="0" applyNumberFormat="1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1" fontId="31" fillId="6" borderId="18" xfId="0" applyNumberFormat="1" applyFont="1" applyFill="1" applyBorder="1" applyAlignment="1">
      <alignment horizontal="center" vertical="center"/>
    </xf>
    <xf numFmtId="1" fontId="31" fillId="6" borderId="0" xfId="0" applyNumberFormat="1" applyFont="1" applyFill="1" applyAlignment="1">
      <alignment horizontal="center" vertical="center"/>
    </xf>
    <xf numFmtId="10" fontId="32" fillId="5" borderId="1" xfId="3" applyNumberFormat="1" applyFont="1" applyFill="1" applyBorder="1" applyAlignment="1" applyProtection="1">
      <alignment horizontal="center" vertical="center" wrapText="1"/>
    </xf>
    <xf numFmtId="1" fontId="32" fillId="5" borderId="1" xfId="0" applyNumberFormat="1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/>
    </xf>
    <xf numFmtId="1" fontId="26" fillId="5" borderId="1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40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 wrapText="1"/>
    </xf>
    <xf numFmtId="0" fontId="20" fillId="8" borderId="0" xfId="0" applyFont="1" applyFill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 indent="1"/>
    </xf>
    <xf numFmtId="0" fontId="5" fillId="3" borderId="20" xfId="0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>
      <alignment horizontal="left" vertical="center" wrapText="1" indent="1"/>
    </xf>
    <xf numFmtId="0" fontId="0" fillId="8" borderId="0" xfId="0" applyFill="1"/>
    <xf numFmtId="0" fontId="14" fillId="8" borderId="0" xfId="0" applyFont="1" applyFill="1" applyAlignment="1">
      <alignment horizontal="center"/>
    </xf>
    <xf numFmtId="0" fontId="0" fillId="0" borderId="0" xfId="0"/>
    <xf numFmtId="0" fontId="9" fillId="8" borderId="0" xfId="0" applyFont="1" applyFill="1" applyAlignment="1">
      <alignment horizontal="left" vertical="center" wrapText="1" indent="1"/>
    </xf>
    <xf numFmtId="164" fontId="1" fillId="5" borderId="1" xfId="0" applyNumberFormat="1" applyFont="1" applyFill="1" applyBorder="1" applyAlignment="1" applyProtection="1">
      <alignment horizontal="left" vertical="center" indent="1"/>
      <protection locked="0"/>
    </xf>
    <xf numFmtId="0" fontId="0" fillId="8" borderId="0" xfId="0" applyNumberFormat="1" applyFill="1"/>
    <xf numFmtId="0" fontId="10" fillId="2" borderId="0" xfId="0" applyNumberFormat="1" applyFont="1" applyFill="1" applyAlignment="1">
      <alignment horizontal="center" vertical="center"/>
    </xf>
    <xf numFmtId="0" fontId="34" fillId="8" borderId="0" xfId="0" applyNumberFormat="1" applyFont="1" applyFill="1"/>
    <xf numFmtId="0" fontId="34" fillId="8" borderId="0" xfId="0" applyNumberFormat="1" applyFont="1" applyFill="1" applyAlignment="1">
      <alignment horizontal="center" vertical="center"/>
    </xf>
    <xf numFmtId="0" fontId="23" fillId="4" borderId="5" xfId="0" applyNumberFormat="1" applyFont="1" applyFill="1" applyBorder="1" applyAlignment="1" applyProtection="1">
      <alignment horizontal="left" vertical="center" wrapText="1" indent="1"/>
      <protection locked="0"/>
    </xf>
    <xf numFmtId="0" fontId="2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5" borderId="1" xfId="0" applyNumberFormat="1" applyFont="1" applyFill="1" applyBorder="1" applyAlignment="1" applyProtection="1">
      <alignment horizontal="left" vertical="center" wrapText="1" indent="1"/>
      <protection locked="0"/>
    </xf>
    <xf numFmtId="0" fontId="2" fillId="5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8" borderId="0" xfId="0" applyNumberFormat="1" applyFont="1" applyFill="1" applyProtection="1">
      <protection locked="0"/>
    </xf>
  </cellXfs>
  <cellStyles count="4">
    <cellStyle name="Hiperlink" xfId="1" builtinId="8"/>
    <cellStyle name="Hiperlink Visitado" xfId="2" builtinId="9" hidden="1"/>
    <cellStyle name="Normal" xfId="0" builtinId="0"/>
    <cellStyle name="Porcentagem" xfId="3" builtinId="5"/>
  </cellStyles>
  <dxfs count="27">
    <dxf>
      <font>
        <color rgb="FFE71919"/>
      </font>
    </dxf>
    <dxf>
      <font>
        <color rgb="FFE71919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55B03E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6100"/>
      </font>
      <fill>
        <patternFill patternType="none">
          <bgColor auto="1"/>
        </patternFill>
      </fill>
    </dxf>
    <dxf>
      <font>
        <b/>
        <i val="0"/>
        <color rgb="FFEAA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0"/>
        </patternFill>
      </fill>
    </dxf>
    <dxf>
      <font>
        <b/>
        <i val="0"/>
        <color theme="4"/>
      </font>
      <fill>
        <patternFill patternType="none">
          <bgColor auto="1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Medium7"/>
  <colors>
    <mruColors>
      <color rgb="FF2273A3"/>
      <color rgb="FF52A7DC"/>
      <color rgb="FF5CACDE"/>
      <color rgb="FF7CBCE4"/>
      <color rgb="FFEAA700"/>
      <color rgb="FFD09E00"/>
      <color rgb="FFFFE181"/>
      <color rgb="FF9FFFCA"/>
      <color rgb="FF55B03E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DASH_BOAR!$S$9</c:f>
              <c:strCache>
                <c:ptCount val="1"/>
                <c:pt idx="0">
                  <c:v>Estoque Total</c:v>
                </c:pt>
              </c:strCache>
            </c:strRef>
          </c:tx>
          <c:spPr>
            <a:ln w="19050" cap="rnd">
              <a:solidFill>
                <a:srgbClr val="6699CC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DASH_BOAR!$T$6:$AE$6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DASH_BOAR!$T$9:$AE$9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63-4D60-B1E8-39D549173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878848"/>
        <c:axId val="106880384"/>
      </c:lineChart>
      <c:catAx>
        <c:axId val="1068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6880384"/>
        <c:crosses val="autoZero"/>
        <c:auto val="1"/>
        <c:lblAlgn val="ctr"/>
        <c:lblOffset val="100"/>
        <c:noMultiLvlLbl val="0"/>
      </c:catAx>
      <c:valAx>
        <c:axId val="10688038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68788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DASH_BOAR!$S$7</c:f>
              <c:strCache>
                <c:ptCount val="1"/>
                <c:pt idx="0">
                  <c:v>Entradas</c:v>
                </c:pt>
              </c:strCache>
            </c:strRef>
          </c:tx>
          <c:spPr>
            <a:ln w="19050" cap="rnd">
              <a:solidFill>
                <a:srgbClr val="55B03E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55B03E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DASH_BOAR!$T$6:$AE$6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DASH_BOAR!$T$7:$AE$7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63-4D60-B1E8-39D5491732FE}"/>
            </c:ext>
          </c:extLst>
        </c:ser>
        <c:ser>
          <c:idx val="1"/>
          <c:order val="1"/>
          <c:tx>
            <c:strRef>
              <c:f>DASH_BOAR!$S$8</c:f>
              <c:strCache>
                <c:ptCount val="1"/>
                <c:pt idx="0">
                  <c:v>Saídas</c:v>
                </c:pt>
              </c:strCache>
            </c:strRef>
          </c:tx>
          <c:spPr>
            <a:ln>
              <a:solidFill>
                <a:srgbClr val="E71919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rgbClr val="E71919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DASH_BOAR!$T$6:$AE$6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DASH_BOAR!$T$8:$AE$8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C3-4095-9A53-5B7316A6F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917696"/>
        <c:axId val="109919232"/>
      </c:lineChart>
      <c:catAx>
        <c:axId val="10991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9919232"/>
        <c:crosses val="autoZero"/>
        <c:auto val="1"/>
        <c:lblAlgn val="ctr"/>
        <c:lblOffset val="100"/>
        <c:noMultiLvlLbl val="0"/>
      </c:catAx>
      <c:valAx>
        <c:axId val="1099192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991769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DASH_INDI!$S$8</c:f>
              <c:strCache>
                <c:ptCount val="1"/>
                <c:pt idx="0">
                  <c:v>Entradas</c:v>
                </c:pt>
              </c:strCache>
            </c:strRef>
          </c:tx>
          <c:spPr>
            <a:ln>
              <a:solidFill>
                <a:srgbClr val="00B050"/>
              </a:solidFill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rgbClr val="55B03E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DASH_INDI!$S$9:$S$20</c:f>
            </c:numRef>
          </c:val>
          <c:smooth val="1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DASH_INDI!$R$9:$R$20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C60-4095-A9C6-576B3BA3A38E}"/>
            </c:ext>
          </c:extLst>
        </c:ser>
        <c:ser>
          <c:idx val="1"/>
          <c:order val="1"/>
          <c:tx>
            <c:strRef>
              <c:f>DASH_INDI!$T$8</c:f>
              <c:strCache>
                <c:ptCount val="1"/>
                <c:pt idx="0">
                  <c:v>Saídas</c:v>
                </c:pt>
              </c:strCache>
            </c:strRef>
          </c:tx>
          <c:spPr>
            <a:ln>
              <a:solidFill>
                <a:srgbClr val="E71919"/>
              </a:solidFill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rgbClr val="F0462E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DASH_INDI!$T$9:$T$20</c:f>
            </c:numRef>
          </c:val>
          <c:smooth val="1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DASH_INDI!$R$9:$R$20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C60-4095-A9C6-576B3BA3A38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9122688"/>
        <c:axId val="109124224"/>
      </c:lineChart>
      <c:catAx>
        <c:axId val="10912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9124224"/>
        <c:crosses val="autoZero"/>
        <c:auto val="1"/>
        <c:lblAlgn val="ctr"/>
        <c:lblOffset val="100"/>
        <c:noMultiLvlLbl val="0"/>
      </c:catAx>
      <c:valAx>
        <c:axId val="1091242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912268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DASH_INDI!$U$8</c:f>
              <c:strCache>
                <c:ptCount val="1"/>
                <c:pt idx="0">
                  <c:v>Estoque Total</c:v>
                </c:pt>
              </c:strCache>
            </c:strRef>
          </c:tx>
          <c:spPr>
            <a:ln w="19050" cap="rnd">
              <a:solidFill>
                <a:srgbClr val="6699CC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DASH_INDI!$U$9:$U$20</c:f>
            </c:numRef>
          </c:val>
          <c:smooth val="1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DASH_INDI!$R$9:$R$20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263-4D60-B1E8-39D549173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77856"/>
        <c:axId val="109179648"/>
      </c:lineChart>
      <c:catAx>
        <c:axId val="10917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9179648"/>
        <c:crosses val="autoZero"/>
        <c:auto val="1"/>
        <c:lblAlgn val="ctr"/>
        <c:lblOffset val="100"/>
        <c:noMultiLvlLbl val="0"/>
      </c:catAx>
      <c:valAx>
        <c:axId val="10917964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9177856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84168583813467E-2"/>
          <c:y val="6.8488837285923684E-2"/>
          <c:w val="0.45816621395476997"/>
          <c:h val="0.85876170033199484"/>
        </c:manualLayout>
      </c:layout>
      <c:doughnutChart>
        <c:varyColors val="1"/>
        <c:ser>
          <c:idx val="1"/>
          <c:order val="0"/>
          <c:tx>
            <c:v>"Relevância"</c:v>
          </c:tx>
          <c:spPr>
            <a:ln w="15875">
              <a:solidFill>
                <a:schemeClr val="lt1"/>
              </a:solidFill>
            </a:ln>
          </c:spPr>
          <c:explosion val="1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F3-41A8-B0E1-C6BD2732C28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5F3-41A8-B0E1-C6BD2732C28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B82-47ED-B030-96F3C7D097B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2-47ED-B030-96F3C7D097B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B82-47ED-B030-96F3C7D097B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B82-47ED-B030-96F3C7D097B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B82-47ED-B030-96F3C7D097B3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B82-47ED-B030-96F3C7D097B3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B82-47ED-B030-96F3C7D097B3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B82-47ED-B030-96F3C7D097B3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B82-47ED-B030-96F3C7D097B3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B82-47ED-B030-96F3C7D097B3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B82-47ED-B030-96F3C7D097B3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B82-47ED-B030-96F3C7D097B3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Off val="4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lumOff val="4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Off val="4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B82-47ED-B030-96F3C7D097B3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6">
                      <a:lumMod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58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B82-47ED-B030-96F3C7D097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1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(DASH_REPR!$D$6:$D$13,DASH_REPR!$H$6:$H$13)</c:f>
            </c:strRef>
          </c:cat>
          <c:val>
            <c:numRef>
              <c:f>(DASH_REPR!$E$6:$E$13,DASH_REPR!$I$6:$I$13)</c:f>
              <c:numCache>
                <c:formatCode>0.00%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0-4095-A9C6-576B3BA3A3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7"/>
      </c:doughnutChart>
      <c:spPr>
        <a:solidFill>
          <a:srgbClr val="2273A3"/>
        </a:solidFill>
        <a:ln w="0">
          <a:noFill/>
        </a:ln>
        <a:effectLst/>
      </c:spPr>
    </c:plotArea>
    <c:legend>
      <c:legendPos val="r"/>
      <c:layout>
        <c:manualLayout>
          <c:xMode val="edge"/>
          <c:yMode val="edge"/>
          <c:x val="0.6348230926484365"/>
          <c:y val="2.2471612735026965E-2"/>
          <c:w val="0.33836126607305389"/>
          <c:h val="0.96133924865576981"/>
        </c:manualLayout>
      </c:layout>
      <c:overlay val="0"/>
      <c:spPr>
        <a:solidFill>
          <a:srgbClr val="52A7DC"/>
        </a:solidFill>
        <a:ln>
          <a:solidFill>
            <a:srgbClr val="2273A3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2273A3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image" Target="../media/image6.svg"/><Relationship Id="rId18" Type="http://schemas.openxmlformats.org/officeDocument/2006/relationships/image" Target="../media/image11.svg"/><Relationship Id="rId3" Type="http://schemas.openxmlformats.org/officeDocument/2006/relationships/hyperlink" Target="#INVE_GERA!A1"/><Relationship Id="rId21" Type="http://schemas.openxmlformats.org/officeDocument/2006/relationships/image" Target="../media/image14.svg"/><Relationship Id="rId7" Type="http://schemas.openxmlformats.org/officeDocument/2006/relationships/hyperlink" Target="#CADA_PROF!A1"/><Relationship Id="rId12" Type="http://schemas.openxmlformats.org/officeDocument/2006/relationships/image" Target="../media/image5.png"/><Relationship Id="rId17" Type="http://schemas.openxmlformats.org/officeDocument/2006/relationships/image" Target="../media/image10.svg"/><Relationship Id="rId2" Type="http://schemas.openxmlformats.org/officeDocument/2006/relationships/hyperlink" Target="#MOVI_ENTR!A1"/><Relationship Id="rId16" Type="http://schemas.openxmlformats.org/officeDocument/2006/relationships/image" Target="../media/image9.png"/><Relationship Id="rId20" Type="http://schemas.openxmlformats.org/officeDocument/2006/relationships/image" Target="../media/image13.png"/><Relationship Id="rId1" Type="http://schemas.openxmlformats.org/officeDocument/2006/relationships/hyperlink" Target="#CADA_PROD!A1"/><Relationship Id="rId6" Type="http://schemas.openxmlformats.org/officeDocument/2006/relationships/hyperlink" Target="#INST_PASS!A1"/><Relationship Id="rId11" Type="http://schemas.openxmlformats.org/officeDocument/2006/relationships/image" Target="../media/image4.svg"/><Relationship Id="rId24" Type="http://schemas.openxmlformats.org/officeDocument/2006/relationships/hyperlink" Target="#CADA_CENT!A1"/><Relationship Id="rId5" Type="http://schemas.openxmlformats.org/officeDocument/2006/relationships/hyperlink" Target="#DASH_BOAR!A1"/><Relationship Id="rId15" Type="http://schemas.openxmlformats.org/officeDocument/2006/relationships/image" Target="../media/image8.svg"/><Relationship Id="rId23" Type="http://schemas.openxmlformats.org/officeDocument/2006/relationships/hyperlink" Target="#CADA_LOCA!A1"/><Relationship Id="rId10" Type="http://schemas.openxmlformats.org/officeDocument/2006/relationships/image" Target="../media/image3.png"/><Relationship Id="rId19" Type="http://schemas.openxmlformats.org/officeDocument/2006/relationships/image" Target="../media/image12.svg"/><Relationship Id="rId4" Type="http://schemas.openxmlformats.org/officeDocument/2006/relationships/hyperlink" Target="#RELA_GERA!A1"/><Relationship Id="rId9" Type="http://schemas.openxmlformats.org/officeDocument/2006/relationships/image" Target="../media/image2.svg"/><Relationship Id="rId14" Type="http://schemas.openxmlformats.org/officeDocument/2006/relationships/image" Target="../media/image7.png"/><Relationship Id="rId22" Type="http://schemas.openxmlformats.org/officeDocument/2006/relationships/hyperlink" Target="#CADA_FORN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7.png"/><Relationship Id="rId18" Type="http://schemas.openxmlformats.org/officeDocument/2006/relationships/image" Target="../media/image23.svg"/><Relationship Id="rId3" Type="http://schemas.openxmlformats.org/officeDocument/2006/relationships/hyperlink" Target="#DASH_BOAR!A1"/><Relationship Id="rId21" Type="http://schemas.openxmlformats.org/officeDocument/2006/relationships/hyperlink" Target="#INST_PASS!A1"/><Relationship Id="rId7" Type="http://schemas.openxmlformats.org/officeDocument/2006/relationships/image" Target="../media/image16.png"/><Relationship Id="rId12" Type="http://schemas.openxmlformats.org/officeDocument/2006/relationships/hyperlink" Target="#INVE_GERA!A1"/><Relationship Id="rId17" Type="http://schemas.openxmlformats.org/officeDocument/2006/relationships/image" Target="../media/image22.png"/><Relationship Id="rId2" Type="http://schemas.openxmlformats.org/officeDocument/2006/relationships/hyperlink" Target="#RELA_ANA!A1"/><Relationship Id="rId16" Type="http://schemas.openxmlformats.org/officeDocument/2006/relationships/image" Target="../media/image21.svg"/><Relationship Id="rId20" Type="http://schemas.openxmlformats.org/officeDocument/2006/relationships/image" Target="../media/image25.svg"/><Relationship Id="rId1" Type="http://schemas.openxmlformats.org/officeDocument/2006/relationships/hyperlink" Target="#RELA_GERA!A1"/><Relationship Id="rId6" Type="http://schemas.openxmlformats.org/officeDocument/2006/relationships/hyperlink" Target="#CADA_PROD!A1"/><Relationship Id="rId11" Type="http://schemas.openxmlformats.org/officeDocument/2006/relationships/image" Target="../media/image19.svg"/><Relationship Id="rId5" Type="http://schemas.openxmlformats.org/officeDocument/2006/relationships/image" Target="../media/image15.svg"/><Relationship Id="rId15" Type="http://schemas.openxmlformats.org/officeDocument/2006/relationships/image" Target="../media/image9.png"/><Relationship Id="rId23" Type="http://schemas.openxmlformats.org/officeDocument/2006/relationships/image" Target="../media/image26.svg"/><Relationship Id="rId10" Type="http://schemas.openxmlformats.org/officeDocument/2006/relationships/image" Target="../media/image18.png"/><Relationship Id="rId19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hyperlink" Target="#MOVI_ENTR!A1"/><Relationship Id="rId14" Type="http://schemas.openxmlformats.org/officeDocument/2006/relationships/image" Target="../media/image20.svg"/><Relationship Id="rId22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27.png"/><Relationship Id="rId18" Type="http://schemas.openxmlformats.org/officeDocument/2006/relationships/image" Target="../media/image32.svg"/><Relationship Id="rId26" Type="http://schemas.openxmlformats.org/officeDocument/2006/relationships/image" Target="../media/image9.png"/><Relationship Id="rId3" Type="http://schemas.openxmlformats.org/officeDocument/2006/relationships/hyperlink" Target="#DASH_BOAR!A1"/><Relationship Id="rId21" Type="http://schemas.openxmlformats.org/officeDocument/2006/relationships/hyperlink" Target="#INST_PASS!A1"/><Relationship Id="rId7" Type="http://schemas.openxmlformats.org/officeDocument/2006/relationships/image" Target="../media/image16.png"/><Relationship Id="rId12" Type="http://schemas.openxmlformats.org/officeDocument/2006/relationships/hyperlink" Target="#INVE_GERA!A1"/><Relationship Id="rId17" Type="http://schemas.openxmlformats.org/officeDocument/2006/relationships/image" Target="../media/image31.png"/><Relationship Id="rId25" Type="http://schemas.openxmlformats.org/officeDocument/2006/relationships/image" Target="../media/image20.svg"/><Relationship Id="rId2" Type="http://schemas.openxmlformats.org/officeDocument/2006/relationships/hyperlink" Target="#RELA_ANA!A1"/><Relationship Id="rId16" Type="http://schemas.openxmlformats.org/officeDocument/2006/relationships/image" Target="../media/image30.svg"/><Relationship Id="rId20" Type="http://schemas.openxmlformats.org/officeDocument/2006/relationships/image" Target="../media/image25.svg"/><Relationship Id="rId29" Type="http://schemas.openxmlformats.org/officeDocument/2006/relationships/image" Target="../media/image23.svg"/><Relationship Id="rId1" Type="http://schemas.openxmlformats.org/officeDocument/2006/relationships/hyperlink" Target="#RELA_GERA!A1"/><Relationship Id="rId6" Type="http://schemas.openxmlformats.org/officeDocument/2006/relationships/hyperlink" Target="#CADA_PROD!A1"/><Relationship Id="rId11" Type="http://schemas.openxmlformats.org/officeDocument/2006/relationships/image" Target="../media/image19.svg"/><Relationship Id="rId24" Type="http://schemas.openxmlformats.org/officeDocument/2006/relationships/image" Target="../media/image7.png"/><Relationship Id="rId5" Type="http://schemas.openxmlformats.org/officeDocument/2006/relationships/image" Target="../media/image15.svg"/><Relationship Id="rId15" Type="http://schemas.openxmlformats.org/officeDocument/2006/relationships/image" Target="../media/image29.png"/><Relationship Id="rId23" Type="http://schemas.openxmlformats.org/officeDocument/2006/relationships/image" Target="../media/image26.svg"/><Relationship Id="rId28" Type="http://schemas.openxmlformats.org/officeDocument/2006/relationships/image" Target="../media/image22.png"/><Relationship Id="rId10" Type="http://schemas.openxmlformats.org/officeDocument/2006/relationships/image" Target="../media/image18.png"/><Relationship Id="rId19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hyperlink" Target="#MOVI_ENTR!A1"/><Relationship Id="rId14" Type="http://schemas.openxmlformats.org/officeDocument/2006/relationships/image" Target="../media/image28.svg"/><Relationship Id="rId22" Type="http://schemas.openxmlformats.org/officeDocument/2006/relationships/image" Target="../media/image13.png"/><Relationship Id="rId27" Type="http://schemas.openxmlformats.org/officeDocument/2006/relationships/image" Target="../media/image21.sv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CADA_PROD!A1"/><Relationship Id="rId13" Type="http://schemas.openxmlformats.org/officeDocument/2006/relationships/image" Target="../media/image19.svg"/><Relationship Id="rId18" Type="http://schemas.openxmlformats.org/officeDocument/2006/relationships/image" Target="../media/image21.svg"/><Relationship Id="rId26" Type="http://schemas.openxmlformats.org/officeDocument/2006/relationships/image" Target="../media/image26.svg"/><Relationship Id="rId3" Type="http://schemas.openxmlformats.org/officeDocument/2006/relationships/hyperlink" Target="#DASH_INDI!A1"/><Relationship Id="rId21" Type="http://schemas.openxmlformats.org/officeDocument/2006/relationships/hyperlink" Target="#RELA_GERA!A1"/><Relationship Id="rId7" Type="http://schemas.openxmlformats.org/officeDocument/2006/relationships/image" Target="../media/image15.svg"/><Relationship Id="rId12" Type="http://schemas.openxmlformats.org/officeDocument/2006/relationships/image" Target="../media/image18.png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hyperlink" Target="#DASH_BOAR!A1"/><Relationship Id="rId16" Type="http://schemas.openxmlformats.org/officeDocument/2006/relationships/image" Target="../media/image20.svg"/><Relationship Id="rId20" Type="http://schemas.openxmlformats.org/officeDocument/2006/relationships/image" Target="../media/image23.svg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hyperlink" Target="#MOVI_ENTR!A1"/><Relationship Id="rId24" Type="http://schemas.openxmlformats.org/officeDocument/2006/relationships/hyperlink" Target="#INST_PASS!A1"/><Relationship Id="rId5" Type="http://schemas.openxmlformats.org/officeDocument/2006/relationships/hyperlink" Target="#DASH_REPR!A1"/><Relationship Id="rId15" Type="http://schemas.openxmlformats.org/officeDocument/2006/relationships/image" Target="../media/image7.png"/><Relationship Id="rId23" Type="http://schemas.openxmlformats.org/officeDocument/2006/relationships/image" Target="../media/image25.svg"/><Relationship Id="rId10" Type="http://schemas.openxmlformats.org/officeDocument/2006/relationships/image" Target="../media/image17.svg"/><Relationship Id="rId19" Type="http://schemas.openxmlformats.org/officeDocument/2006/relationships/image" Target="../media/image22.png"/><Relationship Id="rId4" Type="http://schemas.openxmlformats.org/officeDocument/2006/relationships/chart" Target="../charts/chart2.xml"/><Relationship Id="rId9" Type="http://schemas.openxmlformats.org/officeDocument/2006/relationships/image" Target="../media/image16.png"/><Relationship Id="rId14" Type="http://schemas.openxmlformats.org/officeDocument/2006/relationships/hyperlink" Target="#INVE_GERA!A1"/><Relationship Id="rId22" Type="http://schemas.openxmlformats.org/officeDocument/2006/relationships/image" Target="../media/image24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CADA_PROD!A1"/><Relationship Id="rId13" Type="http://schemas.openxmlformats.org/officeDocument/2006/relationships/image" Target="../media/image19.svg"/><Relationship Id="rId18" Type="http://schemas.openxmlformats.org/officeDocument/2006/relationships/image" Target="../media/image21.svg"/><Relationship Id="rId26" Type="http://schemas.openxmlformats.org/officeDocument/2006/relationships/image" Target="../media/image26.svg"/><Relationship Id="rId3" Type="http://schemas.openxmlformats.org/officeDocument/2006/relationships/hyperlink" Target="#DASH_INDI!A1"/><Relationship Id="rId21" Type="http://schemas.openxmlformats.org/officeDocument/2006/relationships/hyperlink" Target="#RELA_GERA!A1"/><Relationship Id="rId7" Type="http://schemas.openxmlformats.org/officeDocument/2006/relationships/image" Target="../media/image15.svg"/><Relationship Id="rId12" Type="http://schemas.openxmlformats.org/officeDocument/2006/relationships/image" Target="../media/image18.png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hyperlink" Target="#DASH_BOAR!A1"/><Relationship Id="rId16" Type="http://schemas.openxmlformats.org/officeDocument/2006/relationships/image" Target="../media/image20.svg"/><Relationship Id="rId20" Type="http://schemas.openxmlformats.org/officeDocument/2006/relationships/image" Target="../media/image23.svg"/><Relationship Id="rId1" Type="http://schemas.openxmlformats.org/officeDocument/2006/relationships/chart" Target="../charts/chart3.xml"/><Relationship Id="rId6" Type="http://schemas.openxmlformats.org/officeDocument/2006/relationships/image" Target="../media/image1.png"/><Relationship Id="rId11" Type="http://schemas.openxmlformats.org/officeDocument/2006/relationships/hyperlink" Target="#MOVI_ENTR!A1"/><Relationship Id="rId24" Type="http://schemas.openxmlformats.org/officeDocument/2006/relationships/hyperlink" Target="#INST_PASS!A1"/><Relationship Id="rId5" Type="http://schemas.openxmlformats.org/officeDocument/2006/relationships/hyperlink" Target="#DASH_REPR!A1"/><Relationship Id="rId15" Type="http://schemas.openxmlformats.org/officeDocument/2006/relationships/image" Target="../media/image7.png"/><Relationship Id="rId23" Type="http://schemas.openxmlformats.org/officeDocument/2006/relationships/image" Target="../media/image25.svg"/><Relationship Id="rId10" Type="http://schemas.openxmlformats.org/officeDocument/2006/relationships/image" Target="../media/image17.svg"/><Relationship Id="rId19" Type="http://schemas.openxmlformats.org/officeDocument/2006/relationships/image" Target="../media/image22.png"/><Relationship Id="rId4" Type="http://schemas.openxmlformats.org/officeDocument/2006/relationships/chart" Target="../charts/chart4.xml"/><Relationship Id="rId9" Type="http://schemas.openxmlformats.org/officeDocument/2006/relationships/image" Target="../media/image16.png"/><Relationship Id="rId14" Type="http://schemas.openxmlformats.org/officeDocument/2006/relationships/hyperlink" Target="#INVE_GERA!A1"/><Relationship Id="rId22" Type="http://schemas.openxmlformats.org/officeDocument/2006/relationships/image" Target="../media/image24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hyperlink" Target="#INVE_GERA!A1"/><Relationship Id="rId18" Type="http://schemas.openxmlformats.org/officeDocument/2006/relationships/image" Target="../media/image22.png"/><Relationship Id="rId3" Type="http://schemas.openxmlformats.org/officeDocument/2006/relationships/chart" Target="../charts/chart5.xml"/><Relationship Id="rId21" Type="http://schemas.openxmlformats.org/officeDocument/2006/relationships/image" Target="../media/image24.png"/><Relationship Id="rId7" Type="http://schemas.openxmlformats.org/officeDocument/2006/relationships/hyperlink" Target="#CADA_PROD!A1"/><Relationship Id="rId12" Type="http://schemas.openxmlformats.org/officeDocument/2006/relationships/image" Target="../media/image19.svg"/><Relationship Id="rId17" Type="http://schemas.openxmlformats.org/officeDocument/2006/relationships/image" Target="../media/image21.svg"/><Relationship Id="rId25" Type="http://schemas.openxmlformats.org/officeDocument/2006/relationships/image" Target="../media/image26.svg"/><Relationship Id="rId2" Type="http://schemas.openxmlformats.org/officeDocument/2006/relationships/hyperlink" Target="#DASH_INDI!A1"/><Relationship Id="rId16" Type="http://schemas.openxmlformats.org/officeDocument/2006/relationships/image" Target="../media/image9.png"/><Relationship Id="rId20" Type="http://schemas.openxmlformats.org/officeDocument/2006/relationships/hyperlink" Target="#RELA_GERA!A1"/><Relationship Id="rId1" Type="http://schemas.openxmlformats.org/officeDocument/2006/relationships/hyperlink" Target="#DASH_BOAR!A1"/><Relationship Id="rId6" Type="http://schemas.openxmlformats.org/officeDocument/2006/relationships/image" Target="../media/image15.svg"/><Relationship Id="rId11" Type="http://schemas.openxmlformats.org/officeDocument/2006/relationships/image" Target="../media/image18.png"/><Relationship Id="rId24" Type="http://schemas.openxmlformats.org/officeDocument/2006/relationships/image" Target="../media/image13.png"/><Relationship Id="rId5" Type="http://schemas.openxmlformats.org/officeDocument/2006/relationships/image" Target="../media/image1.png"/><Relationship Id="rId15" Type="http://schemas.openxmlformats.org/officeDocument/2006/relationships/image" Target="../media/image20.svg"/><Relationship Id="rId23" Type="http://schemas.openxmlformats.org/officeDocument/2006/relationships/hyperlink" Target="#INST_PASS!A1"/><Relationship Id="rId10" Type="http://schemas.openxmlformats.org/officeDocument/2006/relationships/hyperlink" Target="#MOVI_ENTR!A1"/><Relationship Id="rId19" Type="http://schemas.openxmlformats.org/officeDocument/2006/relationships/image" Target="../media/image23.svg"/><Relationship Id="rId4" Type="http://schemas.openxmlformats.org/officeDocument/2006/relationships/hyperlink" Target="#DASH_REPR!A1"/><Relationship Id="rId9" Type="http://schemas.openxmlformats.org/officeDocument/2006/relationships/image" Target="../media/image17.svg"/><Relationship Id="rId14" Type="http://schemas.openxmlformats.org/officeDocument/2006/relationships/image" Target="../media/image7.png"/><Relationship Id="rId22" Type="http://schemas.openxmlformats.org/officeDocument/2006/relationships/image" Target="../media/image25.sv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7.png"/><Relationship Id="rId18" Type="http://schemas.openxmlformats.org/officeDocument/2006/relationships/image" Target="../media/image23.svg"/><Relationship Id="rId3" Type="http://schemas.openxmlformats.org/officeDocument/2006/relationships/hyperlink" Target="#DASH_BOAR!A1"/><Relationship Id="rId21" Type="http://schemas.openxmlformats.org/officeDocument/2006/relationships/image" Target="../media/image34.svg"/><Relationship Id="rId7" Type="http://schemas.openxmlformats.org/officeDocument/2006/relationships/image" Target="../media/image16.png"/><Relationship Id="rId12" Type="http://schemas.openxmlformats.org/officeDocument/2006/relationships/hyperlink" Target="#INVE_GERA!A1"/><Relationship Id="rId17" Type="http://schemas.openxmlformats.org/officeDocument/2006/relationships/image" Target="../media/image22.png"/><Relationship Id="rId25" Type="http://schemas.openxmlformats.org/officeDocument/2006/relationships/image" Target="../media/image25.svg"/><Relationship Id="rId2" Type="http://schemas.openxmlformats.org/officeDocument/2006/relationships/hyperlink" Target="#INST_FREQ!A1"/><Relationship Id="rId16" Type="http://schemas.openxmlformats.org/officeDocument/2006/relationships/image" Target="../media/image21.svg"/><Relationship Id="rId20" Type="http://schemas.openxmlformats.org/officeDocument/2006/relationships/image" Target="../media/image33.png"/><Relationship Id="rId1" Type="http://schemas.openxmlformats.org/officeDocument/2006/relationships/hyperlink" Target="#INST_PASS!A1"/><Relationship Id="rId6" Type="http://schemas.openxmlformats.org/officeDocument/2006/relationships/hyperlink" Target="#CADA_PROD!A1"/><Relationship Id="rId11" Type="http://schemas.openxmlformats.org/officeDocument/2006/relationships/image" Target="../media/image19.svg"/><Relationship Id="rId24" Type="http://schemas.openxmlformats.org/officeDocument/2006/relationships/image" Target="../media/image24.png"/><Relationship Id="rId5" Type="http://schemas.openxmlformats.org/officeDocument/2006/relationships/image" Target="../media/image15.svg"/><Relationship Id="rId15" Type="http://schemas.openxmlformats.org/officeDocument/2006/relationships/image" Target="../media/image9.png"/><Relationship Id="rId23" Type="http://schemas.openxmlformats.org/officeDocument/2006/relationships/image" Target="../media/image26.svg"/><Relationship Id="rId10" Type="http://schemas.openxmlformats.org/officeDocument/2006/relationships/image" Target="../media/image18.png"/><Relationship Id="rId19" Type="http://schemas.openxmlformats.org/officeDocument/2006/relationships/hyperlink" Target="#RELA_GERA!A1"/><Relationship Id="rId4" Type="http://schemas.openxmlformats.org/officeDocument/2006/relationships/image" Target="../media/image1.png"/><Relationship Id="rId9" Type="http://schemas.openxmlformats.org/officeDocument/2006/relationships/hyperlink" Target="#MOVI_ENTR!A1"/><Relationship Id="rId14" Type="http://schemas.openxmlformats.org/officeDocument/2006/relationships/image" Target="../media/image20.svg"/><Relationship Id="rId22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7.png"/><Relationship Id="rId18" Type="http://schemas.openxmlformats.org/officeDocument/2006/relationships/image" Target="../media/image23.svg"/><Relationship Id="rId3" Type="http://schemas.openxmlformats.org/officeDocument/2006/relationships/hyperlink" Target="#DASH_BOAR!A1"/><Relationship Id="rId21" Type="http://schemas.openxmlformats.org/officeDocument/2006/relationships/image" Target="../media/image25.svg"/><Relationship Id="rId7" Type="http://schemas.openxmlformats.org/officeDocument/2006/relationships/image" Target="../media/image16.png"/><Relationship Id="rId12" Type="http://schemas.openxmlformats.org/officeDocument/2006/relationships/hyperlink" Target="#INVE_GERA!A1"/><Relationship Id="rId17" Type="http://schemas.openxmlformats.org/officeDocument/2006/relationships/image" Target="../media/image22.png"/><Relationship Id="rId2" Type="http://schemas.openxmlformats.org/officeDocument/2006/relationships/hyperlink" Target="#INST_FREQ!A1"/><Relationship Id="rId16" Type="http://schemas.openxmlformats.org/officeDocument/2006/relationships/image" Target="../media/image21.svg"/><Relationship Id="rId20" Type="http://schemas.openxmlformats.org/officeDocument/2006/relationships/image" Target="../media/image24.png"/><Relationship Id="rId1" Type="http://schemas.openxmlformats.org/officeDocument/2006/relationships/hyperlink" Target="#INST_PASS!A1"/><Relationship Id="rId6" Type="http://schemas.openxmlformats.org/officeDocument/2006/relationships/hyperlink" Target="#CADA_PROD!A1"/><Relationship Id="rId11" Type="http://schemas.openxmlformats.org/officeDocument/2006/relationships/image" Target="../media/image19.svg"/><Relationship Id="rId5" Type="http://schemas.openxmlformats.org/officeDocument/2006/relationships/image" Target="../media/image15.svg"/><Relationship Id="rId15" Type="http://schemas.openxmlformats.org/officeDocument/2006/relationships/image" Target="../media/image9.png"/><Relationship Id="rId23" Type="http://schemas.openxmlformats.org/officeDocument/2006/relationships/image" Target="../media/image26.svg"/><Relationship Id="rId10" Type="http://schemas.openxmlformats.org/officeDocument/2006/relationships/image" Target="../media/image18.png"/><Relationship Id="rId19" Type="http://schemas.openxmlformats.org/officeDocument/2006/relationships/hyperlink" Target="#RELA_GERA!A1"/><Relationship Id="rId4" Type="http://schemas.openxmlformats.org/officeDocument/2006/relationships/image" Target="../media/image1.png"/><Relationship Id="rId9" Type="http://schemas.openxmlformats.org/officeDocument/2006/relationships/hyperlink" Target="#MOVI_ENTR!A1"/><Relationship Id="rId14" Type="http://schemas.openxmlformats.org/officeDocument/2006/relationships/image" Target="../media/image20.svg"/><Relationship Id="rId22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hyperlink" Target="#INVE_GERA!A1"/><Relationship Id="rId18" Type="http://schemas.openxmlformats.org/officeDocument/2006/relationships/image" Target="../media/image22.png"/><Relationship Id="rId3" Type="http://schemas.openxmlformats.org/officeDocument/2006/relationships/hyperlink" Target="#INST_SUGE!A1"/><Relationship Id="rId21" Type="http://schemas.openxmlformats.org/officeDocument/2006/relationships/image" Target="../media/image24.png"/><Relationship Id="rId7" Type="http://schemas.openxmlformats.org/officeDocument/2006/relationships/hyperlink" Target="#CADA_PROD!A1"/><Relationship Id="rId12" Type="http://schemas.openxmlformats.org/officeDocument/2006/relationships/image" Target="../media/image19.svg"/><Relationship Id="rId17" Type="http://schemas.openxmlformats.org/officeDocument/2006/relationships/image" Target="../media/image21.svg"/><Relationship Id="rId2" Type="http://schemas.openxmlformats.org/officeDocument/2006/relationships/hyperlink" Target="#INST_FREQ!A1"/><Relationship Id="rId16" Type="http://schemas.openxmlformats.org/officeDocument/2006/relationships/image" Target="../media/image9.png"/><Relationship Id="rId20" Type="http://schemas.openxmlformats.org/officeDocument/2006/relationships/hyperlink" Target="#RELA_GERA!A1"/><Relationship Id="rId1" Type="http://schemas.openxmlformats.org/officeDocument/2006/relationships/hyperlink" Target="#INST_PASS!A1"/><Relationship Id="rId6" Type="http://schemas.openxmlformats.org/officeDocument/2006/relationships/image" Target="../media/image15.svg"/><Relationship Id="rId11" Type="http://schemas.openxmlformats.org/officeDocument/2006/relationships/image" Target="../media/image18.png"/><Relationship Id="rId24" Type="http://schemas.openxmlformats.org/officeDocument/2006/relationships/image" Target="../media/image26.svg"/><Relationship Id="rId5" Type="http://schemas.openxmlformats.org/officeDocument/2006/relationships/image" Target="../media/image1.png"/><Relationship Id="rId15" Type="http://schemas.openxmlformats.org/officeDocument/2006/relationships/image" Target="../media/image20.svg"/><Relationship Id="rId23" Type="http://schemas.openxmlformats.org/officeDocument/2006/relationships/image" Target="../media/image13.png"/><Relationship Id="rId10" Type="http://schemas.openxmlformats.org/officeDocument/2006/relationships/hyperlink" Target="#MOVI_ENTR!A1"/><Relationship Id="rId19" Type="http://schemas.openxmlformats.org/officeDocument/2006/relationships/image" Target="../media/image23.svg"/><Relationship Id="rId4" Type="http://schemas.openxmlformats.org/officeDocument/2006/relationships/hyperlink" Target="#DASH_BOAR!A1"/><Relationship Id="rId9" Type="http://schemas.openxmlformats.org/officeDocument/2006/relationships/image" Target="../media/image17.svg"/><Relationship Id="rId14" Type="http://schemas.openxmlformats.org/officeDocument/2006/relationships/image" Target="../media/image7.png"/><Relationship Id="rId22" Type="http://schemas.openxmlformats.org/officeDocument/2006/relationships/image" Target="../media/image25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hyperlink" Target="#INVE_GERA!A1"/><Relationship Id="rId18" Type="http://schemas.openxmlformats.org/officeDocument/2006/relationships/image" Target="../media/image22.png"/><Relationship Id="rId26" Type="http://schemas.openxmlformats.org/officeDocument/2006/relationships/hyperlink" Target="#CADA_FORN!A1"/><Relationship Id="rId3" Type="http://schemas.openxmlformats.org/officeDocument/2006/relationships/hyperlink" Target="#CADA_CENT!A1"/><Relationship Id="rId21" Type="http://schemas.openxmlformats.org/officeDocument/2006/relationships/image" Target="../media/image24.png"/><Relationship Id="rId7" Type="http://schemas.openxmlformats.org/officeDocument/2006/relationships/image" Target="../media/image15.svg"/><Relationship Id="rId12" Type="http://schemas.openxmlformats.org/officeDocument/2006/relationships/image" Target="../media/image19.svg"/><Relationship Id="rId17" Type="http://schemas.openxmlformats.org/officeDocument/2006/relationships/image" Target="../media/image21.svg"/><Relationship Id="rId25" Type="http://schemas.openxmlformats.org/officeDocument/2006/relationships/image" Target="../media/image26.svg"/><Relationship Id="rId2" Type="http://schemas.openxmlformats.org/officeDocument/2006/relationships/hyperlink" Target="#CADA_LOCA!A1"/><Relationship Id="rId16" Type="http://schemas.openxmlformats.org/officeDocument/2006/relationships/image" Target="../media/image9.png"/><Relationship Id="rId20" Type="http://schemas.openxmlformats.org/officeDocument/2006/relationships/hyperlink" Target="#RELA_GERA!A1"/><Relationship Id="rId1" Type="http://schemas.openxmlformats.org/officeDocument/2006/relationships/hyperlink" Target="#CADA_PROD!A1"/><Relationship Id="rId6" Type="http://schemas.openxmlformats.org/officeDocument/2006/relationships/image" Target="../media/image1.png"/><Relationship Id="rId11" Type="http://schemas.openxmlformats.org/officeDocument/2006/relationships/image" Target="../media/image18.png"/><Relationship Id="rId24" Type="http://schemas.openxmlformats.org/officeDocument/2006/relationships/image" Target="../media/image13.png"/><Relationship Id="rId5" Type="http://schemas.openxmlformats.org/officeDocument/2006/relationships/hyperlink" Target="#DASH_BOAR!A1"/><Relationship Id="rId15" Type="http://schemas.openxmlformats.org/officeDocument/2006/relationships/image" Target="../media/image20.svg"/><Relationship Id="rId23" Type="http://schemas.openxmlformats.org/officeDocument/2006/relationships/hyperlink" Target="#INST_PASS!A1"/><Relationship Id="rId10" Type="http://schemas.openxmlformats.org/officeDocument/2006/relationships/hyperlink" Target="#MOVI_ENTR!A1"/><Relationship Id="rId19" Type="http://schemas.openxmlformats.org/officeDocument/2006/relationships/image" Target="../media/image23.svg"/><Relationship Id="rId4" Type="http://schemas.openxmlformats.org/officeDocument/2006/relationships/hyperlink" Target="#CADA_PROF!A1"/><Relationship Id="rId9" Type="http://schemas.openxmlformats.org/officeDocument/2006/relationships/image" Target="../media/image17.svg"/><Relationship Id="rId14" Type="http://schemas.openxmlformats.org/officeDocument/2006/relationships/image" Target="../media/image7.png"/><Relationship Id="rId22" Type="http://schemas.openxmlformats.org/officeDocument/2006/relationships/image" Target="../media/image25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svg"/><Relationship Id="rId13" Type="http://schemas.openxmlformats.org/officeDocument/2006/relationships/image" Target="../media/image19.svg"/><Relationship Id="rId18" Type="http://schemas.openxmlformats.org/officeDocument/2006/relationships/image" Target="../media/image21.svg"/><Relationship Id="rId26" Type="http://schemas.openxmlformats.org/officeDocument/2006/relationships/image" Target="../media/image26.svg"/><Relationship Id="rId3" Type="http://schemas.openxmlformats.org/officeDocument/2006/relationships/hyperlink" Target="#CADA_LOCA!A1"/><Relationship Id="rId21" Type="http://schemas.openxmlformats.org/officeDocument/2006/relationships/hyperlink" Target="#RELA_GERA!A1"/><Relationship Id="rId7" Type="http://schemas.openxmlformats.org/officeDocument/2006/relationships/image" Target="../media/image1.png"/><Relationship Id="rId12" Type="http://schemas.openxmlformats.org/officeDocument/2006/relationships/image" Target="../media/image18.png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hyperlink" Target="#CADA_FORN!A1"/><Relationship Id="rId16" Type="http://schemas.openxmlformats.org/officeDocument/2006/relationships/image" Target="../media/image20.svg"/><Relationship Id="rId20" Type="http://schemas.openxmlformats.org/officeDocument/2006/relationships/image" Target="../media/image23.svg"/><Relationship Id="rId1" Type="http://schemas.openxmlformats.org/officeDocument/2006/relationships/hyperlink" Target="#CADA_PROD!A1"/><Relationship Id="rId6" Type="http://schemas.openxmlformats.org/officeDocument/2006/relationships/hyperlink" Target="#DASH_BOAR!A1"/><Relationship Id="rId11" Type="http://schemas.openxmlformats.org/officeDocument/2006/relationships/hyperlink" Target="#MOVI_ENTR!A1"/><Relationship Id="rId24" Type="http://schemas.openxmlformats.org/officeDocument/2006/relationships/hyperlink" Target="#INST_PASS!A1"/><Relationship Id="rId5" Type="http://schemas.openxmlformats.org/officeDocument/2006/relationships/hyperlink" Target="#CADA_PROF!A1"/><Relationship Id="rId15" Type="http://schemas.openxmlformats.org/officeDocument/2006/relationships/image" Target="../media/image7.png"/><Relationship Id="rId23" Type="http://schemas.openxmlformats.org/officeDocument/2006/relationships/image" Target="../media/image25.svg"/><Relationship Id="rId10" Type="http://schemas.openxmlformats.org/officeDocument/2006/relationships/image" Target="../media/image17.svg"/><Relationship Id="rId19" Type="http://schemas.openxmlformats.org/officeDocument/2006/relationships/image" Target="../media/image22.png"/><Relationship Id="rId4" Type="http://schemas.openxmlformats.org/officeDocument/2006/relationships/hyperlink" Target="#CADA_CENT!A1"/><Relationship Id="rId9" Type="http://schemas.openxmlformats.org/officeDocument/2006/relationships/image" Target="../media/image16.png"/><Relationship Id="rId14" Type="http://schemas.openxmlformats.org/officeDocument/2006/relationships/hyperlink" Target="#INVE_GERA!A1"/><Relationship Id="rId22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svg"/><Relationship Id="rId13" Type="http://schemas.openxmlformats.org/officeDocument/2006/relationships/image" Target="../media/image19.svg"/><Relationship Id="rId18" Type="http://schemas.openxmlformats.org/officeDocument/2006/relationships/image" Target="../media/image21.svg"/><Relationship Id="rId26" Type="http://schemas.openxmlformats.org/officeDocument/2006/relationships/image" Target="../media/image26.svg"/><Relationship Id="rId3" Type="http://schemas.openxmlformats.org/officeDocument/2006/relationships/hyperlink" Target="#CADA_LOCA!A1"/><Relationship Id="rId21" Type="http://schemas.openxmlformats.org/officeDocument/2006/relationships/hyperlink" Target="#RELA_GERA!A1"/><Relationship Id="rId7" Type="http://schemas.openxmlformats.org/officeDocument/2006/relationships/image" Target="../media/image1.png"/><Relationship Id="rId12" Type="http://schemas.openxmlformats.org/officeDocument/2006/relationships/image" Target="../media/image18.png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hyperlink" Target="#CADA_FORN!A1"/><Relationship Id="rId16" Type="http://schemas.openxmlformats.org/officeDocument/2006/relationships/image" Target="../media/image20.svg"/><Relationship Id="rId20" Type="http://schemas.openxmlformats.org/officeDocument/2006/relationships/image" Target="../media/image23.svg"/><Relationship Id="rId1" Type="http://schemas.openxmlformats.org/officeDocument/2006/relationships/hyperlink" Target="#CADA_PROD!A1"/><Relationship Id="rId6" Type="http://schemas.openxmlformats.org/officeDocument/2006/relationships/hyperlink" Target="#DASH_BOAR!A1"/><Relationship Id="rId11" Type="http://schemas.openxmlformats.org/officeDocument/2006/relationships/hyperlink" Target="#MOVI_ENTR!A1"/><Relationship Id="rId24" Type="http://schemas.openxmlformats.org/officeDocument/2006/relationships/hyperlink" Target="#INST_PASS!A1"/><Relationship Id="rId5" Type="http://schemas.openxmlformats.org/officeDocument/2006/relationships/hyperlink" Target="#CADA_PROF!A1"/><Relationship Id="rId15" Type="http://schemas.openxmlformats.org/officeDocument/2006/relationships/image" Target="../media/image7.png"/><Relationship Id="rId23" Type="http://schemas.openxmlformats.org/officeDocument/2006/relationships/image" Target="../media/image25.svg"/><Relationship Id="rId10" Type="http://schemas.openxmlformats.org/officeDocument/2006/relationships/image" Target="../media/image17.svg"/><Relationship Id="rId19" Type="http://schemas.openxmlformats.org/officeDocument/2006/relationships/image" Target="../media/image22.png"/><Relationship Id="rId4" Type="http://schemas.openxmlformats.org/officeDocument/2006/relationships/hyperlink" Target="#CADA_CENT!A1"/><Relationship Id="rId9" Type="http://schemas.openxmlformats.org/officeDocument/2006/relationships/image" Target="../media/image16.png"/><Relationship Id="rId14" Type="http://schemas.openxmlformats.org/officeDocument/2006/relationships/hyperlink" Target="#INVE_GERA!A1"/><Relationship Id="rId22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svg"/><Relationship Id="rId13" Type="http://schemas.openxmlformats.org/officeDocument/2006/relationships/image" Target="../media/image19.svg"/><Relationship Id="rId18" Type="http://schemas.openxmlformats.org/officeDocument/2006/relationships/image" Target="../media/image21.svg"/><Relationship Id="rId26" Type="http://schemas.openxmlformats.org/officeDocument/2006/relationships/image" Target="../media/image26.svg"/><Relationship Id="rId3" Type="http://schemas.openxmlformats.org/officeDocument/2006/relationships/hyperlink" Target="#CADA_LOCA!A1"/><Relationship Id="rId21" Type="http://schemas.openxmlformats.org/officeDocument/2006/relationships/hyperlink" Target="#RELA_GERA!A1"/><Relationship Id="rId7" Type="http://schemas.openxmlformats.org/officeDocument/2006/relationships/image" Target="../media/image1.png"/><Relationship Id="rId12" Type="http://schemas.openxmlformats.org/officeDocument/2006/relationships/image" Target="../media/image18.png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hyperlink" Target="#CADA_FORN!A1"/><Relationship Id="rId16" Type="http://schemas.openxmlformats.org/officeDocument/2006/relationships/image" Target="../media/image20.svg"/><Relationship Id="rId20" Type="http://schemas.openxmlformats.org/officeDocument/2006/relationships/image" Target="../media/image23.svg"/><Relationship Id="rId1" Type="http://schemas.openxmlformats.org/officeDocument/2006/relationships/hyperlink" Target="#CADA_PROD!A1"/><Relationship Id="rId6" Type="http://schemas.openxmlformats.org/officeDocument/2006/relationships/hyperlink" Target="#DASH_BOAR!A1"/><Relationship Id="rId11" Type="http://schemas.openxmlformats.org/officeDocument/2006/relationships/hyperlink" Target="#MOVI_ENTR!A1"/><Relationship Id="rId24" Type="http://schemas.openxmlformats.org/officeDocument/2006/relationships/hyperlink" Target="#INST_PASS!A1"/><Relationship Id="rId5" Type="http://schemas.openxmlformats.org/officeDocument/2006/relationships/hyperlink" Target="#CADA_PROF!A1"/><Relationship Id="rId15" Type="http://schemas.openxmlformats.org/officeDocument/2006/relationships/image" Target="../media/image7.png"/><Relationship Id="rId23" Type="http://schemas.openxmlformats.org/officeDocument/2006/relationships/image" Target="../media/image25.svg"/><Relationship Id="rId10" Type="http://schemas.openxmlformats.org/officeDocument/2006/relationships/image" Target="../media/image17.svg"/><Relationship Id="rId19" Type="http://schemas.openxmlformats.org/officeDocument/2006/relationships/image" Target="../media/image22.png"/><Relationship Id="rId4" Type="http://schemas.openxmlformats.org/officeDocument/2006/relationships/hyperlink" Target="#CADA_CENT!A1"/><Relationship Id="rId9" Type="http://schemas.openxmlformats.org/officeDocument/2006/relationships/image" Target="../media/image16.png"/><Relationship Id="rId14" Type="http://schemas.openxmlformats.org/officeDocument/2006/relationships/hyperlink" Target="#INVE_GERA!A1"/><Relationship Id="rId22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20.svg"/><Relationship Id="rId18" Type="http://schemas.openxmlformats.org/officeDocument/2006/relationships/hyperlink" Target="#RELA_GERA!A1"/><Relationship Id="rId3" Type="http://schemas.openxmlformats.org/officeDocument/2006/relationships/hyperlink" Target="#DASH_BOAR!A1"/><Relationship Id="rId21" Type="http://schemas.openxmlformats.org/officeDocument/2006/relationships/hyperlink" Target="#INST_PASS!A1"/><Relationship Id="rId7" Type="http://schemas.openxmlformats.org/officeDocument/2006/relationships/image" Target="../media/image16.png"/><Relationship Id="rId12" Type="http://schemas.openxmlformats.org/officeDocument/2006/relationships/image" Target="../media/image7.png"/><Relationship Id="rId17" Type="http://schemas.openxmlformats.org/officeDocument/2006/relationships/image" Target="../media/image23.svg"/><Relationship Id="rId2" Type="http://schemas.openxmlformats.org/officeDocument/2006/relationships/hyperlink" Target="#MOVI_SAID!A1"/><Relationship Id="rId16" Type="http://schemas.openxmlformats.org/officeDocument/2006/relationships/image" Target="../media/image22.png"/><Relationship Id="rId20" Type="http://schemas.openxmlformats.org/officeDocument/2006/relationships/image" Target="../media/image25.svg"/><Relationship Id="rId1" Type="http://schemas.openxmlformats.org/officeDocument/2006/relationships/hyperlink" Target="#MOVI_ENTR!A1"/><Relationship Id="rId6" Type="http://schemas.openxmlformats.org/officeDocument/2006/relationships/hyperlink" Target="#CADA_PROD!A1"/><Relationship Id="rId11" Type="http://schemas.openxmlformats.org/officeDocument/2006/relationships/hyperlink" Target="#INVE_GERA!A1"/><Relationship Id="rId5" Type="http://schemas.openxmlformats.org/officeDocument/2006/relationships/image" Target="../media/image15.svg"/><Relationship Id="rId15" Type="http://schemas.openxmlformats.org/officeDocument/2006/relationships/image" Target="../media/image21.svg"/><Relationship Id="rId23" Type="http://schemas.openxmlformats.org/officeDocument/2006/relationships/image" Target="../media/image26.svg"/><Relationship Id="rId10" Type="http://schemas.openxmlformats.org/officeDocument/2006/relationships/image" Target="../media/image19.svg"/><Relationship Id="rId19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image" Target="../media/image18.png"/><Relationship Id="rId14" Type="http://schemas.openxmlformats.org/officeDocument/2006/relationships/image" Target="../media/image9.png"/><Relationship Id="rId22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20.svg"/><Relationship Id="rId18" Type="http://schemas.openxmlformats.org/officeDocument/2006/relationships/hyperlink" Target="#RELA_GERA!A1"/><Relationship Id="rId3" Type="http://schemas.openxmlformats.org/officeDocument/2006/relationships/hyperlink" Target="#DASH_BOAR!A1"/><Relationship Id="rId21" Type="http://schemas.openxmlformats.org/officeDocument/2006/relationships/hyperlink" Target="#INST_PASS!A1"/><Relationship Id="rId7" Type="http://schemas.openxmlformats.org/officeDocument/2006/relationships/image" Target="../media/image16.png"/><Relationship Id="rId12" Type="http://schemas.openxmlformats.org/officeDocument/2006/relationships/image" Target="../media/image7.png"/><Relationship Id="rId17" Type="http://schemas.openxmlformats.org/officeDocument/2006/relationships/image" Target="../media/image23.svg"/><Relationship Id="rId2" Type="http://schemas.openxmlformats.org/officeDocument/2006/relationships/hyperlink" Target="#MOVI_SAID!A1"/><Relationship Id="rId16" Type="http://schemas.openxmlformats.org/officeDocument/2006/relationships/image" Target="../media/image22.png"/><Relationship Id="rId20" Type="http://schemas.openxmlformats.org/officeDocument/2006/relationships/image" Target="../media/image25.svg"/><Relationship Id="rId1" Type="http://schemas.openxmlformats.org/officeDocument/2006/relationships/hyperlink" Target="#MOVI_ENTR!A1"/><Relationship Id="rId6" Type="http://schemas.openxmlformats.org/officeDocument/2006/relationships/hyperlink" Target="#CADA_PROD!A1"/><Relationship Id="rId11" Type="http://schemas.openxmlformats.org/officeDocument/2006/relationships/hyperlink" Target="#INVE_GERA!A1"/><Relationship Id="rId5" Type="http://schemas.openxmlformats.org/officeDocument/2006/relationships/image" Target="../media/image15.svg"/><Relationship Id="rId15" Type="http://schemas.openxmlformats.org/officeDocument/2006/relationships/image" Target="../media/image21.svg"/><Relationship Id="rId23" Type="http://schemas.openxmlformats.org/officeDocument/2006/relationships/image" Target="../media/image26.svg"/><Relationship Id="rId10" Type="http://schemas.openxmlformats.org/officeDocument/2006/relationships/image" Target="../media/image19.svg"/><Relationship Id="rId19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image" Target="../media/image18.png"/><Relationship Id="rId14" Type="http://schemas.openxmlformats.org/officeDocument/2006/relationships/image" Target="../media/image9.png"/><Relationship Id="rId22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20.svg"/><Relationship Id="rId18" Type="http://schemas.openxmlformats.org/officeDocument/2006/relationships/hyperlink" Target="#RELA_GERA!A1"/><Relationship Id="rId3" Type="http://schemas.openxmlformats.org/officeDocument/2006/relationships/hyperlink" Target="#DASH_BOAR!A1"/><Relationship Id="rId21" Type="http://schemas.openxmlformats.org/officeDocument/2006/relationships/hyperlink" Target="#INST_PASS!A1"/><Relationship Id="rId7" Type="http://schemas.openxmlformats.org/officeDocument/2006/relationships/image" Target="../media/image16.png"/><Relationship Id="rId12" Type="http://schemas.openxmlformats.org/officeDocument/2006/relationships/image" Target="../media/image7.png"/><Relationship Id="rId17" Type="http://schemas.openxmlformats.org/officeDocument/2006/relationships/image" Target="../media/image23.svg"/><Relationship Id="rId2" Type="http://schemas.openxmlformats.org/officeDocument/2006/relationships/hyperlink" Target="#INVE_CENT!A1"/><Relationship Id="rId16" Type="http://schemas.openxmlformats.org/officeDocument/2006/relationships/image" Target="../media/image22.png"/><Relationship Id="rId20" Type="http://schemas.openxmlformats.org/officeDocument/2006/relationships/image" Target="../media/image25.svg"/><Relationship Id="rId1" Type="http://schemas.openxmlformats.org/officeDocument/2006/relationships/hyperlink" Target="#INVE_GERA!A1"/><Relationship Id="rId6" Type="http://schemas.openxmlformats.org/officeDocument/2006/relationships/hyperlink" Target="#CADA_PROD!A1"/><Relationship Id="rId11" Type="http://schemas.openxmlformats.org/officeDocument/2006/relationships/image" Target="../media/image19.svg"/><Relationship Id="rId5" Type="http://schemas.openxmlformats.org/officeDocument/2006/relationships/image" Target="../media/image15.svg"/><Relationship Id="rId15" Type="http://schemas.openxmlformats.org/officeDocument/2006/relationships/image" Target="../media/image21.svg"/><Relationship Id="rId23" Type="http://schemas.openxmlformats.org/officeDocument/2006/relationships/image" Target="../media/image26.svg"/><Relationship Id="rId10" Type="http://schemas.openxmlformats.org/officeDocument/2006/relationships/image" Target="../media/image18.png"/><Relationship Id="rId19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hyperlink" Target="#MOVI_ENTR!A1"/><Relationship Id="rId14" Type="http://schemas.openxmlformats.org/officeDocument/2006/relationships/image" Target="../media/image9.png"/><Relationship Id="rId22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svg"/><Relationship Id="rId13" Type="http://schemas.openxmlformats.org/officeDocument/2006/relationships/image" Target="../media/image20.svg"/><Relationship Id="rId18" Type="http://schemas.openxmlformats.org/officeDocument/2006/relationships/hyperlink" Target="#RELA_GERA!A1"/><Relationship Id="rId3" Type="http://schemas.openxmlformats.org/officeDocument/2006/relationships/hyperlink" Target="#DASH_BOAR!A1"/><Relationship Id="rId21" Type="http://schemas.openxmlformats.org/officeDocument/2006/relationships/hyperlink" Target="#INST_PASS!A1"/><Relationship Id="rId7" Type="http://schemas.openxmlformats.org/officeDocument/2006/relationships/image" Target="../media/image16.png"/><Relationship Id="rId12" Type="http://schemas.openxmlformats.org/officeDocument/2006/relationships/image" Target="../media/image7.png"/><Relationship Id="rId17" Type="http://schemas.openxmlformats.org/officeDocument/2006/relationships/image" Target="../media/image23.svg"/><Relationship Id="rId2" Type="http://schemas.openxmlformats.org/officeDocument/2006/relationships/hyperlink" Target="#INVE_CENT!A1"/><Relationship Id="rId16" Type="http://schemas.openxmlformats.org/officeDocument/2006/relationships/image" Target="../media/image22.png"/><Relationship Id="rId20" Type="http://schemas.openxmlformats.org/officeDocument/2006/relationships/image" Target="../media/image25.svg"/><Relationship Id="rId1" Type="http://schemas.openxmlformats.org/officeDocument/2006/relationships/hyperlink" Target="#INVE_GERA!A1"/><Relationship Id="rId6" Type="http://schemas.openxmlformats.org/officeDocument/2006/relationships/hyperlink" Target="#CADA_PROD!A1"/><Relationship Id="rId11" Type="http://schemas.openxmlformats.org/officeDocument/2006/relationships/image" Target="../media/image19.svg"/><Relationship Id="rId5" Type="http://schemas.openxmlformats.org/officeDocument/2006/relationships/image" Target="../media/image15.svg"/><Relationship Id="rId15" Type="http://schemas.openxmlformats.org/officeDocument/2006/relationships/image" Target="../media/image21.svg"/><Relationship Id="rId23" Type="http://schemas.openxmlformats.org/officeDocument/2006/relationships/image" Target="../media/image26.svg"/><Relationship Id="rId10" Type="http://schemas.openxmlformats.org/officeDocument/2006/relationships/image" Target="../media/image18.png"/><Relationship Id="rId19" Type="http://schemas.openxmlformats.org/officeDocument/2006/relationships/image" Target="../media/image24.png"/><Relationship Id="rId4" Type="http://schemas.openxmlformats.org/officeDocument/2006/relationships/image" Target="../media/image1.png"/><Relationship Id="rId9" Type="http://schemas.openxmlformats.org/officeDocument/2006/relationships/hyperlink" Target="#MOVI_ENTR!A1"/><Relationship Id="rId14" Type="http://schemas.openxmlformats.org/officeDocument/2006/relationships/image" Target="../media/image9.png"/><Relationship Id="rId22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507997</xdr:colOff>
      <xdr:row>0</xdr:row>
      <xdr:rowOff>0</xdr:rowOff>
    </xdr:from>
    <xdr:to>
      <xdr:col>4</xdr:col>
      <xdr:colOff>158748</xdr:colOff>
      <xdr:row>0</xdr:row>
      <xdr:rowOff>810177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>
        <a:xfrm>
          <a:off x="1555747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4</xdr:col>
      <xdr:colOff>158748</xdr:colOff>
      <xdr:row>0</xdr:row>
      <xdr:rowOff>0</xdr:rowOff>
    </xdr:from>
    <xdr:to>
      <xdr:col>6</xdr:col>
      <xdr:colOff>203200</xdr:colOff>
      <xdr:row>1</xdr:row>
      <xdr:rowOff>1751</xdr:rowOff>
    </xdr:to>
    <xdr:sp macro="" textlink="">
      <xdr:nvSpPr>
        <xdr:cNvPr id="4" name="Retângul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>
        <a:xfrm>
          <a:off x="3155948" y="0"/>
          <a:ext cx="2025652" cy="814551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6</xdr:col>
      <xdr:colOff>95250</xdr:colOff>
      <xdr:row>0</xdr:row>
      <xdr:rowOff>0</xdr:rowOff>
    </xdr:from>
    <xdr:to>
      <xdr:col>7</xdr:col>
      <xdr:colOff>222250</xdr:colOff>
      <xdr:row>1</xdr:row>
      <xdr:rowOff>10583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>
        <a:xfrm>
          <a:off x="5090583" y="0"/>
          <a:ext cx="1513417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7</xdr:col>
      <xdr:colOff>222254</xdr:colOff>
      <xdr:row>0</xdr:row>
      <xdr:rowOff>0</xdr:rowOff>
    </xdr:from>
    <xdr:to>
      <xdr:col>8</xdr:col>
      <xdr:colOff>328088</xdr:colOff>
      <xdr:row>1</xdr:row>
      <xdr:rowOff>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>
        <a:xfrm>
          <a:off x="6604004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0</xdr:col>
      <xdr:colOff>0</xdr:colOff>
      <xdr:row>0</xdr:row>
      <xdr:rowOff>2</xdr:rowOff>
    </xdr:from>
    <xdr:to>
      <xdr:col>3</xdr:col>
      <xdr:colOff>508000</xdr:colOff>
      <xdr:row>0</xdr:row>
      <xdr:rowOff>804335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>
        <a:xfrm>
          <a:off x="0" y="2"/>
          <a:ext cx="1555750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8</xdr:col>
      <xdr:colOff>328086</xdr:colOff>
      <xdr:row>0</xdr:row>
      <xdr:rowOff>0</xdr:rowOff>
    </xdr:from>
    <xdr:to>
      <xdr:col>10</xdr:col>
      <xdr:colOff>201085</xdr:colOff>
      <xdr:row>1</xdr:row>
      <xdr:rowOff>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>
        <a:xfrm>
          <a:off x="8043336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3</xdr:col>
      <xdr:colOff>529167</xdr:colOff>
      <xdr:row>1</xdr:row>
      <xdr:rowOff>338664</xdr:rowOff>
    </xdr:from>
    <xdr:to>
      <xdr:col>3</xdr:col>
      <xdr:colOff>1778000</xdr:colOff>
      <xdr:row>2</xdr:row>
      <xdr:rowOff>2981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576917" y="1153581"/>
          <a:ext cx="1248833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PRODUTOS</a:t>
          </a:r>
        </a:p>
      </xdr:txBody>
    </xdr:sp>
    <xdr:clientData/>
  </xdr:twoCellAnchor>
  <xdr:twoCellAnchor editAs="absolute">
    <xdr:from>
      <xdr:col>8</xdr:col>
      <xdr:colOff>840302</xdr:colOff>
      <xdr:row>1</xdr:row>
      <xdr:rowOff>332311</xdr:rowOff>
    </xdr:from>
    <xdr:to>
      <xdr:col>10</xdr:col>
      <xdr:colOff>465667</xdr:colOff>
      <xdr:row>2</xdr:row>
      <xdr:rowOff>5096</xdr:rowOff>
    </xdr:to>
    <xdr:sp macro="" textlink="">
      <xdr:nvSpPr>
        <xdr:cNvPr id="13" name="Retângulo: Cantos Superiores Arredondados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555552" y="1147228"/>
          <a:ext cx="155153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PROFISSIONAIS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2</xdr:col>
      <xdr:colOff>268814</xdr:colOff>
      <xdr:row>0</xdr:row>
      <xdr:rowOff>57154</xdr:rowOff>
    </xdr:from>
    <xdr:to>
      <xdr:col>2</xdr:col>
      <xdr:colOff>730248</xdr:colOff>
      <xdr:row>0</xdr:row>
      <xdr:rowOff>518588</xdr:rowOff>
    </xdr:to>
    <xdr:pic>
      <xdr:nvPicPr>
        <xdr:cNvPr id="14" name="Gráfico 13" descr="Medido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369632-86E8-4047-A378-1B3BE2865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533397" y="57154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1121833</xdr:colOff>
      <xdr:row>0</xdr:row>
      <xdr:rowOff>125293</xdr:rowOff>
    </xdr:from>
    <xdr:to>
      <xdr:col>3</xdr:col>
      <xdr:colOff>1534581</xdr:colOff>
      <xdr:row>0</xdr:row>
      <xdr:rowOff>538041</xdr:rowOff>
    </xdr:to>
    <xdr:pic>
      <xdr:nvPicPr>
        <xdr:cNvPr id="16" name="Gráfico 15" descr="Láp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BC6FF-EAF0-4B61-B475-9EED3FA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2169583" y="125293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4</xdr:col>
      <xdr:colOff>740830</xdr:colOff>
      <xdr:row>0</xdr:row>
      <xdr:rowOff>1</xdr:rowOff>
    </xdr:from>
    <xdr:to>
      <xdr:col>5</xdr:col>
      <xdr:colOff>317500</xdr:colOff>
      <xdr:row>0</xdr:row>
      <xdr:rowOff>538041</xdr:rowOff>
    </xdr:to>
    <xdr:pic>
      <xdr:nvPicPr>
        <xdr:cNvPr id="18" name="Gráfico 17" descr="Carrinh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167F9-DB36-4C31-B238-DD7B9B0D7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3746497" y="1"/>
          <a:ext cx="518586" cy="538040"/>
        </a:xfrm>
        <a:prstGeom prst="rect">
          <a:avLst/>
        </a:prstGeom>
      </xdr:spPr>
    </xdr:pic>
    <xdr:clientData/>
  </xdr:twoCellAnchor>
  <xdr:twoCellAnchor>
    <xdr:from>
      <xdr:col>3</xdr:col>
      <xdr:colOff>973664</xdr:colOff>
      <xdr:row>0</xdr:row>
      <xdr:rowOff>772584</xdr:rowOff>
    </xdr:from>
    <xdr:to>
      <xdr:col>3</xdr:col>
      <xdr:colOff>1657664</xdr:colOff>
      <xdr:row>1</xdr:row>
      <xdr:rowOff>3386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277F588D-5FC9-489E-8F3C-C2365DAC837B}"/>
            </a:ext>
          </a:extLst>
        </xdr:cNvPr>
        <xdr:cNvSpPr/>
      </xdr:nvSpPr>
      <xdr:spPr>
        <a:xfrm>
          <a:off x="2021414" y="772584"/>
          <a:ext cx="684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6</xdr:col>
      <xdr:colOff>592668</xdr:colOff>
      <xdr:row>0</xdr:row>
      <xdr:rowOff>52918</xdr:rowOff>
    </xdr:from>
    <xdr:to>
      <xdr:col>6</xdr:col>
      <xdr:colOff>1153584</xdr:colOff>
      <xdr:row>0</xdr:row>
      <xdr:rowOff>592667</xdr:rowOff>
    </xdr:to>
    <xdr:grpSp>
      <xdr:nvGrpSpPr>
        <xdr:cNvPr id="34" name="Agrupar 3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F07749-F579-43B7-A0C1-AA48EC8E2B27}"/>
            </a:ext>
          </a:extLst>
        </xdr:cNvPr>
        <xdr:cNvGrpSpPr/>
      </xdr:nvGrpSpPr>
      <xdr:grpSpPr>
        <a:xfrm>
          <a:off x="5571068" y="52918"/>
          <a:ext cx="560916" cy="539749"/>
          <a:chOff x="10191750" y="1227667"/>
          <a:chExt cx="759013" cy="677333"/>
        </a:xfrm>
      </xdr:grpSpPr>
      <xdr:pic>
        <xdr:nvPicPr>
          <xdr:cNvPr id="33" name="Gráfico 32" descr="Pasta aberta">
            <a:extLst>
              <a:ext uri="{FF2B5EF4-FFF2-40B4-BE49-F238E27FC236}">
                <a16:creationId xmlns:a16="http://schemas.microsoft.com/office/drawing/2014/main" id="{17E514B1-6FCE-4783-B3BC-6DDCBE4F75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9" name="Gráfico 28" descr="Documento">
            <a:extLst>
              <a:ext uri="{FF2B5EF4-FFF2-40B4-BE49-F238E27FC236}">
                <a16:creationId xmlns:a16="http://schemas.microsoft.com/office/drawing/2014/main" id="{91C85561-CCCB-40F7-8882-371878D900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1" name="Gráfico 20" descr="Lápis">
            <a:extLst>
              <a:ext uri="{FF2B5EF4-FFF2-40B4-BE49-F238E27FC236}">
                <a16:creationId xmlns:a16="http://schemas.microsoft.com/office/drawing/2014/main" id="{8CC04706-21A3-44F5-AB04-C212E11895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7</xdr:col>
      <xdr:colOff>723902</xdr:colOff>
      <xdr:row>0</xdr:row>
      <xdr:rowOff>87190</xdr:rowOff>
    </xdr:from>
    <xdr:to>
      <xdr:col>7</xdr:col>
      <xdr:colOff>1174753</xdr:colOff>
      <xdr:row>0</xdr:row>
      <xdr:rowOff>538041</xdr:rowOff>
    </xdr:to>
    <xdr:pic>
      <xdr:nvPicPr>
        <xdr:cNvPr id="36" name="Gráfico 35" descr="Document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521FEB-6DCE-444C-B7C4-81782BDA9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>
          <a:off x="7105652" y="87190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9</xdr:col>
      <xdr:colOff>10586</xdr:colOff>
      <xdr:row>0</xdr:row>
      <xdr:rowOff>82957</xdr:rowOff>
    </xdr:from>
    <xdr:to>
      <xdr:col>9</xdr:col>
      <xdr:colOff>465670</xdr:colOff>
      <xdr:row>0</xdr:row>
      <xdr:rowOff>538041</xdr:rowOff>
    </xdr:to>
    <xdr:pic>
      <xdr:nvPicPr>
        <xdr:cNvPr id="38" name="Gráfico 37" descr="Sala de aula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CA4C3F-9B9F-4EDF-817C-D68E4A4C2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8688919" y="82957"/>
          <a:ext cx="455084" cy="455084"/>
        </a:xfrm>
        <a:prstGeom prst="rect">
          <a:avLst/>
        </a:prstGeom>
      </xdr:spPr>
    </xdr:pic>
    <xdr:clientData/>
  </xdr:twoCellAnchor>
  <xdr:twoCellAnchor editAs="absolute">
    <xdr:from>
      <xdr:col>3</xdr:col>
      <xdr:colOff>603250</xdr:colOff>
      <xdr:row>1</xdr:row>
      <xdr:rowOff>338664</xdr:rowOff>
    </xdr:from>
    <xdr:to>
      <xdr:col>3</xdr:col>
      <xdr:colOff>1852083</xdr:colOff>
      <xdr:row>2</xdr:row>
      <xdr:rowOff>2981</xdr:rowOff>
    </xdr:to>
    <xdr:sp macro="" textlink="">
      <xdr:nvSpPr>
        <xdr:cNvPr id="39" name="Retângulo: Cantos Superiores Arredondados 3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9E8A21-F190-4C32-A085-2B26850A6304}"/>
            </a:ext>
          </a:extLst>
        </xdr:cNvPr>
        <xdr:cNvSpPr/>
      </xdr:nvSpPr>
      <xdr:spPr>
        <a:xfrm>
          <a:off x="1651000" y="1153581"/>
          <a:ext cx="1248833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PRODUTOS</a:t>
          </a:r>
        </a:p>
      </xdr:txBody>
    </xdr:sp>
    <xdr:clientData/>
  </xdr:twoCellAnchor>
  <xdr:twoCellAnchor editAs="absolute">
    <xdr:from>
      <xdr:col>3</xdr:col>
      <xdr:colOff>1877484</xdr:colOff>
      <xdr:row>1</xdr:row>
      <xdr:rowOff>332313</xdr:rowOff>
    </xdr:from>
    <xdr:to>
      <xdr:col>5</xdr:col>
      <xdr:colOff>613830</xdr:colOff>
      <xdr:row>1</xdr:row>
      <xdr:rowOff>631630</xdr:rowOff>
    </xdr:to>
    <xdr:sp macro="" textlink="">
      <xdr:nvSpPr>
        <xdr:cNvPr id="40" name="Retângulo: Cantos Superiores Arredondados 3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DFE83DC-24D2-457E-A1B4-79A831F3A766}"/>
            </a:ext>
          </a:extLst>
        </xdr:cNvPr>
        <xdr:cNvSpPr/>
      </xdr:nvSpPr>
      <xdr:spPr>
        <a:xfrm>
          <a:off x="2925234" y="1147230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FORNECEDORES</a:t>
          </a:r>
        </a:p>
      </xdr:txBody>
    </xdr:sp>
    <xdr:clientData/>
  </xdr:twoCellAnchor>
  <xdr:twoCellAnchor editAs="absolute">
    <xdr:from>
      <xdr:col>5</xdr:col>
      <xdr:colOff>622301</xdr:colOff>
      <xdr:row>1</xdr:row>
      <xdr:rowOff>328078</xdr:rowOff>
    </xdr:from>
    <xdr:to>
      <xdr:col>7</xdr:col>
      <xdr:colOff>211667</xdr:colOff>
      <xdr:row>2</xdr:row>
      <xdr:rowOff>863</xdr:rowOff>
    </xdr:to>
    <xdr:sp macro="" textlink="">
      <xdr:nvSpPr>
        <xdr:cNvPr id="41" name="Retângulo: Cantos Superiores Arredondados 4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CF1D0B65-A0D5-4D5C-9611-2835A17F4D92}"/>
            </a:ext>
          </a:extLst>
        </xdr:cNvPr>
        <xdr:cNvSpPr/>
      </xdr:nvSpPr>
      <xdr:spPr>
        <a:xfrm>
          <a:off x="4569884" y="1142995"/>
          <a:ext cx="2023533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 DE ARMAZENAMENTO</a:t>
          </a:r>
        </a:p>
      </xdr:txBody>
    </xdr:sp>
    <xdr:clientData/>
  </xdr:twoCellAnchor>
  <xdr:twoCellAnchor editAs="absolute">
    <xdr:from>
      <xdr:col>7</xdr:col>
      <xdr:colOff>222234</xdr:colOff>
      <xdr:row>1</xdr:row>
      <xdr:rowOff>328078</xdr:rowOff>
    </xdr:from>
    <xdr:to>
      <xdr:col>8</xdr:col>
      <xdr:colOff>826546</xdr:colOff>
      <xdr:row>2</xdr:row>
      <xdr:rowOff>863</xdr:rowOff>
    </xdr:to>
    <xdr:sp macro="" textlink="">
      <xdr:nvSpPr>
        <xdr:cNvPr id="42" name="Retângulo: Cantos Superiores Arredondados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46000B8-3C58-4934-A0E9-6E8E4EECAE83}"/>
            </a:ext>
          </a:extLst>
        </xdr:cNvPr>
        <xdr:cNvSpPr/>
      </xdr:nvSpPr>
      <xdr:spPr>
        <a:xfrm>
          <a:off x="6603984" y="1142995"/>
          <a:ext cx="193781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CENTROS DE DISTRIBUIÇÃO</a:t>
          </a:r>
        </a:p>
      </xdr:txBody>
    </xdr:sp>
    <xdr:clientData/>
  </xdr:twoCellAnchor>
  <xdr:twoCellAnchor>
    <xdr:from>
      <xdr:col>0</xdr:col>
      <xdr:colOff>31750</xdr:colOff>
      <xdr:row>2</xdr:row>
      <xdr:rowOff>0</xdr:rowOff>
    </xdr:from>
    <xdr:to>
      <xdr:col>10</xdr:col>
      <xdr:colOff>497416</xdr:colOff>
      <xdr:row>2</xdr:row>
      <xdr:rowOff>0</xdr:rowOff>
    </xdr:to>
    <xdr:cxnSp macro="">
      <xdr:nvCxnSpPr>
        <xdr:cNvPr id="44" name="Conector reto 43">
          <a:extLst>
            <a:ext uri="{FF2B5EF4-FFF2-40B4-BE49-F238E27FC236}">
              <a16:creationId xmlns:a16="http://schemas.microsoft.com/office/drawing/2014/main" id="{9F44116E-DE62-4449-B9DA-18E779C05680}"/>
            </a:ext>
          </a:extLst>
        </xdr:cNvPr>
        <xdr:cNvCxnSpPr/>
      </xdr:nvCxnSpPr>
      <xdr:spPr>
        <a:xfrm>
          <a:off x="31750" y="1449917"/>
          <a:ext cx="10107083" cy="0"/>
        </a:xfrm>
        <a:prstGeom prst="line">
          <a:avLst/>
        </a:prstGeom>
        <a:ln w="28575"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10585</xdr:rowOff>
    </xdr:from>
    <xdr:to>
      <xdr:col>19</xdr:col>
      <xdr:colOff>664333</xdr:colOff>
      <xdr:row>2</xdr:row>
      <xdr:rowOff>56304</xdr:rowOff>
    </xdr:to>
    <xdr:sp macro="" textlink="">
      <xdr:nvSpPr>
        <xdr:cNvPr id="46" name="Retângulo 45">
          <a:extLst>
            <a:ext uri="{FF2B5EF4-FFF2-40B4-BE49-F238E27FC236}">
              <a16:creationId xmlns:a16="http://schemas.microsoft.com/office/drawing/2014/main" id="{27090B66-21A5-4098-A443-CAB84621A6AC}"/>
            </a:ext>
          </a:extLst>
        </xdr:cNvPr>
        <xdr:cNvSpPr/>
      </xdr:nvSpPr>
      <xdr:spPr>
        <a:xfrm>
          <a:off x="0" y="1460502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1132388</xdr:colOff>
      <xdr:row>1</xdr:row>
      <xdr:rowOff>323845</xdr:rowOff>
    </xdr:from>
    <xdr:to>
      <xdr:col>3</xdr:col>
      <xdr:colOff>223279</xdr:colOff>
      <xdr:row>1</xdr:row>
      <xdr:rowOff>623162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396971" y="1138762"/>
          <a:ext cx="1239308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247621</xdr:colOff>
      <xdr:row>1</xdr:row>
      <xdr:rowOff>328079</xdr:rowOff>
    </xdr:from>
    <xdr:to>
      <xdr:col>5</xdr:col>
      <xdr:colOff>232800</xdr:colOff>
      <xdr:row>1</xdr:row>
      <xdr:rowOff>627396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2660621" y="1142996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ANÁLISE INDIVIDUAL 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5A103C-3F3D-4DBA-A365-E4366BDCF38C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18" name="Gráfico 17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54103C-E3A4-4D19-931B-5EB8619A6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1132416</xdr:colOff>
      <xdr:row>0</xdr:row>
      <xdr:rowOff>0</xdr:rowOff>
    </xdr:from>
    <xdr:to>
      <xdr:col>3</xdr:col>
      <xdr:colOff>592667</xdr:colOff>
      <xdr:row>0</xdr:row>
      <xdr:rowOff>810177</xdr:rowOff>
    </xdr:to>
    <xdr:sp macro="" textlink="">
      <xdr:nvSpPr>
        <xdr:cNvPr id="19" name="Retângulo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B7EED8-A2CF-48CC-B5C0-D3148EF463B5}"/>
            </a:ext>
          </a:extLst>
        </xdr:cNvPr>
        <xdr:cNvSpPr>
          <a:spLocks/>
        </xdr:cNvSpPr>
      </xdr:nvSpPr>
      <xdr:spPr>
        <a:xfrm>
          <a:off x="1396999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1746252</xdr:colOff>
      <xdr:row>0</xdr:row>
      <xdr:rowOff>120652</xdr:rowOff>
    </xdr:from>
    <xdr:to>
      <xdr:col>3</xdr:col>
      <xdr:colOff>10583</xdr:colOff>
      <xdr:row>0</xdr:row>
      <xdr:rowOff>533400</xdr:rowOff>
    </xdr:to>
    <xdr:pic>
      <xdr:nvPicPr>
        <xdr:cNvPr id="20" name="Gráfico 19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709034-C06E-43F9-A0B0-EBC65D28C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10835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3</xdr:col>
      <xdr:colOff>592666</xdr:colOff>
      <xdr:row>0</xdr:row>
      <xdr:rowOff>0</xdr:rowOff>
    </xdr:from>
    <xdr:to>
      <xdr:col>6</xdr:col>
      <xdr:colOff>118533</xdr:colOff>
      <xdr:row>1</xdr:row>
      <xdr:rowOff>1751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260AA3-9845-44F4-9C8A-7D25897E3AC6}"/>
            </a:ext>
          </a:extLst>
        </xdr:cNvPr>
        <xdr:cNvSpPr>
          <a:spLocks/>
        </xdr:cNvSpPr>
      </xdr:nvSpPr>
      <xdr:spPr>
        <a:xfrm>
          <a:off x="2997199" y="0"/>
          <a:ext cx="1989667" cy="814551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4</xdr:col>
      <xdr:colOff>349249</xdr:colOff>
      <xdr:row>0</xdr:row>
      <xdr:rowOff>1</xdr:rowOff>
    </xdr:from>
    <xdr:to>
      <xdr:col>5</xdr:col>
      <xdr:colOff>42335</xdr:colOff>
      <xdr:row>0</xdr:row>
      <xdr:rowOff>538041</xdr:rowOff>
    </xdr:to>
    <xdr:pic>
      <xdr:nvPicPr>
        <xdr:cNvPr id="22" name="Gráfico 21" descr="Carrinh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67F813-EAF0-4693-B62E-41A058FDD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587749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6</xdr:col>
      <xdr:colOff>42333</xdr:colOff>
      <xdr:row>0</xdr:row>
      <xdr:rowOff>0</xdr:rowOff>
    </xdr:from>
    <xdr:to>
      <xdr:col>8</xdr:col>
      <xdr:colOff>84666</xdr:colOff>
      <xdr:row>1</xdr:row>
      <xdr:rowOff>10583</xdr:rowOff>
    </xdr:to>
    <xdr:sp macro="" textlink="">
      <xdr:nvSpPr>
        <xdr:cNvPr id="23" name="Retângulo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7642F14-B637-42E0-831D-60AEE8DC7035}"/>
            </a:ext>
          </a:extLst>
        </xdr:cNvPr>
        <xdr:cNvSpPr>
          <a:spLocks/>
        </xdr:cNvSpPr>
      </xdr:nvSpPr>
      <xdr:spPr>
        <a:xfrm>
          <a:off x="4931833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6</xdr:col>
      <xdr:colOff>613836</xdr:colOff>
      <xdr:row>0</xdr:row>
      <xdr:rowOff>52917</xdr:rowOff>
    </xdr:from>
    <xdr:to>
      <xdr:col>7</xdr:col>
      <xdr:colOff>349252</xdr:colOff>
      <xdr:row>0</xdr:row>
      <xdr:rowOff>592666</xdr:rowOff>
    </xdr:to>
    <xdr:grpSp>
      <xdr:nvGrpSpPr>
        <xdr:cNvPr id="24" name="Agrupar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D879CEE-9FA0-482F-B78C-DCAD8DFE266D}"/>
            </a:ext>
          </a:extLst>
        </xdr:cNvPr>
        <xdr:cNvGrpSpPr/>
      </xdr:nvGrpSpPr>
      <xdr:grpSpPr>
        <a:xfrm>
          <a:off x="5482169" y="52917"/>
          <a:ext cx="556683" cy="539749"/>
          <a:chOff x="10191750" y="1227667"/>
          <a:chExt cx="759013" cy="677333"/>
        </a:xfrm>
      </xdr:grpSpPr>
      <xdr:pic>
        <xdr:nvPicPr>
          <xdr:cNvPr id="25" name="Gráfico 24" descr="Pasta aberta">
            <a:extLst>
              <a:ext uri="{FF2B5EF4-FFF2-40B4-BE49-F238E27FC236}">
                <a16:creationId xmlns:a16="http://schemas.microsoft.com/office/drawing/2014/main" id="{6423D77D-C7EC-46B8-A59A-F67F358F39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6" name="Gráfico 25" descr="Documento">
            <a:extLst>
              <a:ext uri="{FF2B5EF4-FFF2-40B4-BE49-F238E27FC236}">
                <a16:creationId xmlns:a16="http://schemas.microsoft.com/office/drawing/2014/main" id="{E8CE3875-8529-41A0-8B8E-82131EA896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7" name="Gráfico 26" descr="Lápis">
            <a:extLst>
              <a:ext uri="{FF2B5EF4-FFF2-40B4-BE49-F238E27FC236}">
                <a16:creationId xmlns:a16="http://schemas.microsoft.com/office/drawing/2014/main" id="{23E55710-4578-4766-A64D-99D8BC1537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84666</xdr:colOff>
      <xdr:row>0</xdr:row>
      <xdr:rowOff>0</xdr:rowOff>
    </xdr:from>
    <xdr:to>
      <xdr:col>9</xdr:col>
      <xdr:colOff>698500</xdr:colOff>
      <xdr:row>1</xdr:row>
      <xdr:rowOff>0</xdr:rowOff>
    </xdr:to>
    <xdr:sp macro="" textlink="">
      <xdr:nvSpPr>
        <xdr:cNvPr id="28" name="Retângulo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A4D33-DEC3-4926-876F-B95498D9EFEA}"/>
            </a:ext>
          </a:extLst>
        </xdr:cNvPr>
        <xdr:cNvSpPr>
          <a:spLocks/>
        </xdr:cNvSpPr>
      </xdr:nvSpPr>
      <xdr:spPr>
        <a:xfrm>
          <a:off x="6625166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8</xdr:col>
      <xdr:colOff>586314</xdr:colOff>
      <xdr:row>0</xdr:row>
      <xdr:rowOff>88899</xdr:rowOff>
    </xdr:from>
    <xdr:to>
      <xdr:col>9</xdr:col>
      <xdr:colOff>211665</xdr:colOff>
      <xdr:row>0</xdr:row>
      <xdr:rowOff>539750</xdr:rowOff>
    </xdr:to>
    <xdr:pic>
      <xdr:nvPicPr>
        <xdr:cNvPr id="29" name="Gráfico 28" descr="Documen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4CAAB-C533-469B-9DFE-1C6572829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7126814" y="88899"/>
          <a:ext cx="450851" cy="450851"/>
        </a:xfrm>
        <a:prstGeom prst="rect">
          <a:avLst/>
        </a:prstGeom>
      </xdr:spPr>
    </xdr:pic>
    <xdr:clientData/>
  </xdr:twoCellAnchor>
  <xdr:twoCellAnchor>
    <xdr:from>
      <xdr:col>8</xdr:col>
      <xdr:colOff>423333</xdr:colOff>
      <xdr:row>0</xdr:row>
      <xdr:rowOff>730250</xdr:rowOff>
    </xdr:from>
    <xdr:to>
      <xdr:col>9</xdr:col>
      <xdr:colOff>353833</xdr:colOff>
      <xdr:row>0</xdr:row>
      <xdr:rowOff>775969</xdr:rowOff>
    </xdr:to>
    <xdr:sp macro="" textlink="">
      <xdr:nvSpPr>
        <xdr:cNvPr id="30" name="Retângulo 29">
          <a:extLst>
            <a:ext uri="{FF2B5EF4-FFF2-40B4-BE49-F238E27FC236}">
              <a16:creationId xmlns:a16="http://schemas.microsoft.com/office/drawing/2014/main" id="{7015928B-8A83-4F1F-860D-1F8AD84DF6CF}"/>
            </a:ext>
          </a:extLst>
        </xdr:cNvPr>
        <xdr:cNvSpPr/>
      </xdr:nvSpPr>
      <xdr:spPr>
        <a:xfrm>
          <a:off x="6963833" y="730250"/>
          <a:ext cx="756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9</xdr:col>
      <xdr:colOff>698500</xdr:colOff>
      <xdr:row>0</xdr:row>
      <xdr:rowOff>0</xdr:rowOff>
    </xdr:from>
    <xdr:to>
      <xdr:col>12</xdr:col>
      <xdr:colOff>21166</xdr:colOff>
      <xdr:row>1</xdr:row>
      <xdr:rowOff>0</xdr:rowOff>
    </xdr:to>
    <xdr:sp macro="" textlink="">
      <xdr:nvSpPr>
        <xdr:cNvPr id="31" name="Retângulo 3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8D54EE3-389B-4215-9A3D-6BC72CA918EA}"/>
            </a:ext>
          </a:extLst>
        </xdr:cNvPr>
        <xdr:cNvSpPr>
          <a:spLocks/>
        </xdr:cNvSpPr>
      </xdr:nvSpPr>
      <xdr:spPr>
        <a:xfrm>
          <a:off x="8064500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10</xdr:col>
      <xdr:colOff>497417</xdr:colOff>
      <xdr:row>0</xdr:row>
      <xdr:rowOff>95250</xdr:rowOff>
    </xdr:from>
    <xdr:to>
      <xdr:col>11</xdr:col>
      <xdr:colOff>127001</xdr:colOff>
      <xdr:row>0</xdr:row>
      <xdr:rowOff>550334</xdr:rowOff>
    </xdr:to>
    <xdr:pic>
      <xdr:nvPicPr>
        <xdr:cNvPr id="32" name="Gráfico 31" descr="Sala de aul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8D8979A6-2640-46E0-90E7-9DB1B74A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688917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624416</xdr:rowOff>
    </xdr:from>
    <xdr:to>
      <xdr:col>21</xdr:col>
      <xdr:colOff>315083</xdr:colOff>
      <xdr:row>2</xdr:row>
      <xdr:rowOff>35135</xdr:rowOff>
    </xdr:to>
    <xdr:sp macro="" textlink="">
      <xdr:nvSpPr>
        <xdr:cNvPr id="33" name="Retângulo 32">
          <a:extLst>
            <a:ext uri="{FF2B5EF4-FFF2-40B4-BE49-F238E27FC236}">
              <a16:creationId xmlns:a16="http://schemas.microsoft.com/office/drawing/2014/main" id="{85C193F1-FC55-4ACD-9DBF-514A5E5E58C1}"/>
            </a:ext>
          </a:extLst>
        </xdr:cNvPr>
        <xdr:cNvSpPr/>
      </xdr:nvSpPr>
      <xdr:spPr>
        <a:xfrm>
          <a:off x="0" y="1439333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1142974</xdr:colOff>
      <xdr:row>1</xdr:row>
      <xdr:rowOff>323839</xdr:rowOff>
    </xdr:from>
    <xdr:to>
      <xdr:col>3</xdr:col>
      <xdr:colOff>276198</xdr:colOff>
      <xdr:row>1</xdr:row>
      <xdr:rowOff>623156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407557" y="1138756"/>
          <a:ext cx="1239308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300540</xdr:colOff>
      <xdr:row>1</xdr:row>
      <xdr:rowOff>328073</xdr:rowOff>
    </xdr:from>
    <xdr:to>
      <xdr:col>4</xdr:col>
      <xdr:colOff>148136</xdr:colOff>
      <xdr:row>1</xdr:row>
      <xdr:rowOff>627390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2671207" y="1142990"/>
          <a:ext cx="1636179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ANÁLISE INDIVIDUAL 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8EAAC4-40F3-4704-829F-FD6F5BFC8249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18" name="Gráfico 17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7BC065-CB80-45C1-9379-361A3B7FC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1121833</xdr:colOff>
      <xdr:row>0</xdr:row>
      <xdr:rowOff>0</xdr:rowOff>
    </xdr:from>
    <xdr:to>
      <xdr:col>3</xdr:col>
      <xdr:colOff>624417</xdr:colOff>
      <xdr:row>0</xdr:row>
      <xdr:rowOff>810177</xdr:rowOff>
    </xdr:to>
    <xdr:sp macro="" textlink="">
      <xdr:nvSpPr>
        <xdr:cNvPr id="19" name="Retângulo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E4B6A0-5D59-416B-90E6-5BB7B4B9C0BB}"/>
            </a:ext>
          </a:extLst>
        </xdr:cNvPr>
        <xdr:cNvSpPr>
          <a:spLocks/>
        </xdr:cNvSpPr>
      </xdr:nvSpPr>
      <xdr:spPr>
        <a:xfrm>
          <a:off x="1386416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1735669</xdr:colOff>
      <xdr:row>0</xdr:row>
      <xdr:rowOff>120652</xdr:rowOff>
    </xdr:from>
    <xdr:to>
      <xdr:col>3</xdr:col>
      <xdr:colOff>42333</xdr:colOff>
      <xdr:row>0</xdr:row>
      <xdr:rowOff>533400</xdr:rowOff>
    </xdr:to>
    <xdr:pic>
      <xdr:nvPicPr>
        <xdr:cNvPr id="20" name="Gráfico 19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C8A083-80B3-4499-A37C-FEECE8EE9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00252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3</xdr:col>
      <xdr:colOff>613834</xdr:colOff>
      <xdr:row>0</xdr:row>
      <xdr:rowOff>0</xdr:rowOff>
    </xdr:from>
    <xdr:to>
      <xdr:col>5</xdr:col>
      <xdr:colOff>21167</xdr:colOff>
      <xdr:row>1</xdr:row>
      <xdr:rowOff>1751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CF2D3D-2317-4498-BAB6-6E8109F5D285}"/>
            </a:ext>
          </a:extLst>
        </xdr:cNvPr>
        <xdr:cNvSpPr>
          <a:spLocks/>
        </xdr:cNvSpPr>
      </xdr:nvSpPr>
      <xdr:spPr>
        <a:xfrm>
          <a:off x="2984501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3</xdr:col>
      <xdr:colOff>1195916</xdr:colOff>
      <xdr:row>0</xdr:row>
      <xdr:rowOff>1</xdr:rowOff>
    </xdr:from>
    <xdr:to>
      <xdr:col>3</xdr:col>
      <xdr:colOff>1714502</xdr:colOff>
      <xdr:row>0</xdr:row>
      <xdr:rowOff>538041</xdr:rowOff>
    </xdr:to>
    <xdr:pic>
      <xdr:nvPicPr>
        <xdr:cNvPr id="22" name="Gráfico 21" descr="Carrinh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9BDD42-61D3-46E8-8BED-2E911AF8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566583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5</xdr:col>
      <xdr:colOff>21166</xdr:colOff>
      <xdr:row>0</xdr:row>
      <xdr:rowOff>0</xdr:rowOff>
    </xdr:from>
    <xdr:to>
      <xdr:col>5</xdr:col>
      <xdr:colOff>1714499</xdr:colOff>
      <xdr:row>1</xdr:row>
      <xdr:rowOff>10583</xdr:rowOff>
    </xdr:to>
    <xdr:sp macro="" textlink="">
      <xdr:nvSpPr>
        <xdr:cNvPr id="23" name="Retângulo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1D8AD26-6D94-4F04-AC0C-375BDC7B2039}"/>
            </a:ext>
          </a:extLst>
        </xdr:cNvPr>
        <xdr:cNvSpPr>
          <a:spLocks/>
        </xdr:cNvSpPr>
      </xdr:nvSpPr>
      <xdr:spPr>
        <a:xfrm>
          <a:off x="4910666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>
    <xdr:from>
      <xdr:col>5</xdr:col>
      <xdr:colOff>1439336</xdr:colOff>
      <xdr:row>0</xdr:row>
      <xdr:rowOff>52917</xdr:rowOff>
    </xdr:from>
    <xdr:to>
      <xdr:col>5</xdr:col>
      <xdr:colOff>2000252</xdr:colOff>
      <xdr:row>0</xdr:row>
      <xdr:rowOff>592666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B41F0189-EA12-4A20-9120-0047272DEDAF}"/>
            </a:ext>
          </a:extLst>
        </xdr:cNvPr>
        <xdr:cNvGrpSpPr/>
      </xdr:nvGrpSpPr>
      <xdr:grpSpPr>
        <a:xfrm>
          <a:off x="6324603" y="52917"/>
          <a:ext cx="560916" cy="539749"/>
          <a:chOff x="10191750" y="1227667"/>
          <a:chExt cx="759013" cy="677333"/>
        </a:xfrm>
        <a:solidFill>
          <a:srgbClr val="2273A3"/>
        </a:solidFill>
      </xdr:grpSpPr>
      <xdr:pic>
        <xdr:nvPicPr>
          <xdr:cNvPr id="25" name="Gráfico 24" descr="Pasta aberta">
            <a:extLst>
              <a:ext uri="{FF2B5EF4-FFF2-40B4-BE49-F238E27FC236}">
                <a16:creationId xmlns:a16="http://schemas.microsoft.com/office/drawing/2014/main" id="{218CA895-C6F4-4DBB-A8E7-3A45D15A5E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6" name="Gráfico 25" descr="Documento">
            <a:extLst>
              <a:ext uri="{FF2B5EF4-FFF2-40B4-BE49-F238E27FC236}">
                <a16:creationId xmlns:a16="http://schemas.microsoft.com/office/drawing/2014/main" id="{BA92082C-0502-469F-B2B6-31FB0F616B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7" name="Gráfico 26" descr="Lápis">
            <a:extLst>
              <a:ext uri="{FF2B5EF4-FFF2-40B4-BE49-F238E27FC236}">
                <a16:creationId xmlns:a16="http://schemas.microsoft.com/office/drawing/2014/main" id="{5169CE46-6860-476D-9746-BA0CDA09E6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1714500</xdr:colOff>
      <xdr:row>0</xdr:row>
      <xdr:rowOff>0</xdr:rowOff>
    </xdr:from>
    <xdr:to>
      <xdr:col>6</xdr:col>
      <xdr:colOff>1047751</xdr:colOff>
      <xdr:row>1</xdr:row>
      <xdr:rowOff>0</xdr:rowOff>
    </xdr:to>
    <xdr:sp macro="" textlink="">
      <xdr:nvSpPr>
        <xdr:cNvPr id="28" name="Retângulo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F5C9A-3C71-46DE-ABD7-365946BEA9AF}"/>
            </a:ext>
          </a:extLst>
        </xdr:cNvPr>
        <xdr:cNvSpPr>
          <a:spLocks/>
        </xdr:cNvSpPr>
      </xdr:nvSpPr>
      <xdr:spPr>
        <a:xfrm>
          <a:off x="6604000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6</xdr:col>
      <xdr:colOff>110065</xdr:colOff>
      <xdr:row>0</xdr:row>
      <xdr:rowOff>88899</xdr:rowOff>
    </xdr:from>
    <xdr:to>
      <xdr:col>6</xdr:col>
      <xdr:colOff>560916</xdr:colOff>
      <xdr:row>0</xdr:row>
      <xdr:rowOff>539750</xdr:rowOff>
    </xdr:to>
    <xdr:pic>
      <xdr:nvPicPr>
        <xdr:cNvPr id="29" name="Gráfico 28" descr="Documen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63D7-427A-4BF1-8C27-F5DEC54EF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7105648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5</xdr:col>
      <xdr:colOff>2053167</xdr:colOff>
      <xdr:row>0</xdr:row>
      <xdr:rowOff>730250</xdr:rowOff>
    </xdr:from>
    <xdr:to>
      <xdr:col>6</xdr:col>
      <xdr:colOff>703084</xdr:colOff>
      <xdr:row>0</xdr:row>
      <xdr:rowOff>775969</xdr:rowOff>
    </xdr:to>
    <xdr:sp macro="" textlink="">
      <xdr:nvSpPr>
        <xdr:cNvPr id="30" name="Retângulo 29">
          <a:extLst>
            <a:ext uri="{FF2B5EF4-FFF2-40B4-BE49-F238E27FC236}">
              <a16:creationId xmlns:a16="http://schemas.microsoft.com/office/drawing/2014/main" id="{F965FDAB-4E07-4976-B339-D02778D1808E}"/>
            </a:ext>
          </a:extLst>
        </xdr:cNvPr>
        <xdr:cNvSpPr/>
      </xdr:nvSpPr>
      <xdr:spPr>
        <a:xfrm>
          <a:off x="6942667" y="730250"/>
          <a:ext cx="756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6</xdr:col>
      <xdr:colOff>1047750</xdr:colOff>
      <xdr:row>0</xdr:row>
      <xdr:rowOff>0</xdr:rowOff>
    </xdr:from>
    <xdr:to>
      <xdr:col>7</xdr:col>
      <xdr:colOff>1407582</xdr:colOff>
      <xdr:row>1</xdr:row>
      <xdr:rowOff>0</xdr:rowOff>
    </xdr:to>
    <xdr:sp macro="" textlink="">
      <xdr:nvSpPr>
        <xdr:cNvPr id="31" name="Retângulo 3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54605AE-4C54-4139-9B58-F8C44BB0BBFF}"/>
            </a:ext>
          </a:extLst>
        </xdr:cNvPr>
        <xdr:cNvSpPr>
          <a:spLocks/>
        </xdr:cNvSpPr>
      </xdr:nvSpPr>
      <xdr:spPr>
        <a:xfrm>
          <a:off x="8043333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7</xdr:col>
      <xdr:colOff>232833</xdr:colOff>
      <xdr:row>0</xdr:row>
      <xdr:rowOff>95250</xdr:rowOff>
    </xdr:from>
    <xdr:to>
      <xdr:col>7</xdr:col>
      <xdr:colOff>687917</xdr:colOff>
      <xdr:row>0</xdr:row>
      <xdr:rowOff>550334</xdr:rowOff>
    </xdr:to>
    <xdr:pic>
      <xdr:nvPicPr>
        <xdr:cNvPr id="32" name="Gráfico 31" descr="Sala de aul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F9EBB5AE-BD93-4A53-8DB9-803EFB45A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667750" y="95250"/>
          <a:ext cx="455084" cy="455084"/>
        </a:xfrm>
        <a:prstGeom prst="rect">
          <a:avLst/>
        </a:prstGeom>
      </xdr:spPr>
    </xdr:pic>
    <xdr:clientData/>
  </xdr:twoCellAnchor>
  <xdr:twoCellAnchor editAs="absolute">
    <xdr:from>
      <xdr:col>5</xdr:col>
      <xdr:colOff>628653</xdr:colOff>
      <xdr:row>0</xdr:row>
      <xdr:rowOff>57150</xdr:rowOff>
    </xdr:from>
    <xdr:to>
      <xdr:col>5</xdr:col>
      <xdr:colOff>1153584</xdr:colOff>
      <xdr:row>0</xdr:row>
      <xdr:rowOff>596899</xdr:rowOff>
    </xdr:to>
    <xdr:grpSp>
      <xdr:nvGrpSpPr>
        <xdr:cNvPr id="33" name="Agrupar 3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EC5BBE1-55A1-4C75-9F9A-0D6B1CBE19AB}"/>
            </a:ext>
          </a:extLst>
        </xdr:cNvPr>
        <xdr:cNvGrpSpPr/>
      </xdr:nvGrpSpPr>
      <xdr:grpSpPr>
        <a:xfrm>
          <a:off x="5513920" y="57150"/>
          <a:ext cx="524931" cy="539749"/>
          <a:chOff x="10191750" y="1227667"/>
          <a:chExt cx="759013" cy="677333"/>
        </a:xfrm>
      </xdr:grpSpPr>
      <xdr:pic>
        <xdr:nvPicPr>
          <xdr:cNvPr id="34" name="Gráfico 33" descr="Pasta aberta">
            <a:extLst>
              <a:ext uri="{FF2B5EF4-FFF2-40B4-BE49-F238E27FC236}">
                <a16:creationId xmlns:a16="http://schemas.microsoft.com/office/drawing/2014/main" id="{5D386C32-0BCB-4781-9241-46E8AE0C8F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5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5" name="Gráfico 34" descr="Documento">
            <a:extLst>
              <a:ext uri="{FF2B5EF4-FFF2-40B4-BE49-F238E27FC236}">
                <a16:creationId xmlns:a16="http://schemas.microsoft.com/office/drawing/2014/main" id="{204C0080-E8B6-4E86-BF08-AED30E3EB4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7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6" name="Gráfico 35" descr="Lápis">
            <a:extLst>
              <a:ext uri="{FF2B5EF4-FFF2-40B4-BE49-F238E27FC236}">
                <a16:creationId xmlns:a16="http://schemas.microsoft.com/office/drawing/2014/main" id="{A42A4DD6-0E70-4FD1-84AB-26144C3AA5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9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1</xdr:row>
      <xdr:rowOff>613834</xdr:rowOff>
    </xdr:from>
    <xdr:to>
      <xdr:col>16</xdr:col>
      <xdr:colOff>759583</xdr:colOff>
      <xdr:row>2</xdr:row>
      <xdr:rowOff>24553</xdr:rowOff>
    </xdr:to>
    <xdr:sp macro="" textlink="">
      <xdr:nvSpPr>
        <xdr:cNvPr id="37" name="Retângulo 36">
          <a:extLst>
            <a:ext uri="{FF2B5EF4-FFF2-40B4-BE49-F238E27FC236}">
              <a16:creationId xmlns:a16="http://schemas.microsoft.com/office/drawing/2014/main" id="{86D499D4-D84F-40D7-A78A-8C8239FF07F8}"/>
            </a:ext>
          </a:extLst>
        </xdr:cNvPr>
        <xdr:cNvSpPr/>
      </xdr:nvSpPr>
      <xdr:spPr>
        <a:xfrm>
          <a:off x="0" y="1428751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42333</xdr:colOff>
      <xdr:row>15</xdr:row>
      <xdr:rowOff>51858</xdr:rowOff>
    </xdr:from>
    <xdr:to>
      <xdr:col>15</xdr:col>
      <xdr:colOff>687917</xdr:colOff>
      <xdr:row>23</xdr:row>
      <xdr:rowOff>4233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63478</xdr:colOff>
      <xdr:row>1</xdr:row>
      <xdr:rowOff>334419</xdr:rowOff>
    </xdr:from>
    <xdr:to>
      <xdr:col>5</xdr:col>
      <xdr:colOff>138619</xdr:colOff>
      <xdr:row>1</xdr:row>
      <xdr:rowOff>633736</xdr:rowOff>
    </xdr:to>
    <xdr:sp macro="" textlink="">
      <xdr:nvSpPr>
        <xdr:cNvPr id="21" name="Retângulo: Cantos Superiores Arredondados 2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1396978" y="1149336"/>
          <a:ext cx="1239308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5</xdr:col>
      <xdr:colOff>162962</xdr:colOff>
      <xdr:row>1</xdr:row>
      <xdr:rowOff>328070</xdr:rowOff>
    </xdr:from>
    <xdr:to>
      <xdr:col>7</xdr:col>
      <xdr:colOff>444502</xdr:colOff>
      <xdr:row>1</xdr:row>
      <xdr:rowOff>627387</xdr:rowOff>
    </xdr:to>
    <xdr:sp macro="" textlink="">
      <xdr:nvSpPr>
        <xdr:cNvPr id="22" name="Retângulo: Cantos Superiores Arredondados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2660629" y="1142987"/>
          <a:ext cx="1477456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INDIVIDUAL</a:t>
          </a:r>
        </a:p>
      </xdr:txBody>
    </xdr:sp>
    <xdr:clientData/>
  </xdr:twoCellAnchor>
  <xdr:twoCellAnchor>
    <xdr:from>
      <xdr:col>2</xdr:col>
      <xdr:colOff>42333</xdr:colOff>
      <xdr:row>9</xdr:row>
      <xdr:rowOff>26459</xdr:rowOff>
    </xdr:from>
    <xdr:to>
      <xdr:col>15</xdr:col>
      <xdr:colOff>698500</xdr:colOff>
      <xdr:row>13</xdr:row>
      <xdr:rowOff>26459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7</xdr:col>
      <xdr:colOff>455087</xdr:colOff>
      <xdr:row>1</xdr:row>
      <xdr:rowOff>328070</xdr:rowOff>
    </xdr:from>
    <xdr:to>
      <xdr:col>9</xdr:col>
      <xdr:colOff>117478</xdr:colOff>
      <xdr:row>1</xdr:row>
      <xdr:rowOff>627387</xdr:rowOff>
    </xdr:to>
    <xdr:sp macro="" textlink="">
      <xdr:nvSpPr>
        <xdr:cNvPr id="14" name="Retângulo: Cantos Superiores Arredondado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4148670" y="1142987"/>
          <a:ext cx="1239308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RELEVÂNCIA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42333</xdr:colOff>
      <xdr:row>1</xdr:row>
      <xdr:rowOff>10583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D379CE-440B-470F-9EDC-6A57AFF6E998}"/>
            </a:ext>
          </a:extLst>
        </xdr:cNvPr>
        <xdr:cNvSpPr>
          <a:spLocks/>
        </xdr:cNvSpPr>
      </xdr:nvSpPr>
      <xdr:spPr>
        <a:xfrm>
          <a:off x="0" y="0"/>
          <a:ext cx="1375833" cy="825500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18" name="Gráfico 17" descr="Medidor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D25CF-0DA0-4FCD-AD91-71FEE29D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74083</xdr:colOff>
      <xdr:row>0</xdr:row>
      <xdr:rowOff>0</xdr:rowOff>
    </xdr:from>
    <xdr:to>
      <xdr:col>6</xdr:col>
      <xdr:colOff>158751</xdr:colOff>
      <xdr:row>0</xdr:row>
      <xdr:rowOff>810177</xdr:rowOff>
    </xdr:to>
    <xdr:sp macro="" textlink="">
      <xdr:nvSpPr>
        <xdr:cNvPr id="19" name="Retângulo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DE63E46-DA31-4021-8130-7BEFA0F79D35}"/>
            </a:ext>
          </a:extLst>
        </xdr:cNvPr>
        <xdr:cNvSpPr>
          <a:spLocks/>
        </xdr:cNvSpPr>
      </xdr:nvSpPr>
      <xdr:spPr>
        <a:xfrm>
          <a:off x="1407583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740836</xdr:colOff>
      <xdr:row>0</xdr:row>
      <xdr:rowOff>57152</xdr:rowOff>
    </xdr:from>
    <xdr:to>
      <xdr:col>4</xdr:col>
      <xdr:colOff>317501</xdr:colOff>
      <xdr:row>0</xdr:row>
      <xdr:rowOff>469900</xdr:rowOff>
    </xdr:to>
    <xdr:pic>
      <xdr:nvPicPr>
        <xdr:cNvPr id="20" name="Gráfico 19" descr="Lápi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CF1B85D-EAD8-435C-A257-D6A95E566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074336" y="571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6</xdr:col>
      <xdr:colOff>158750</xdr:colOff>
      <xdr:row>0</xdr:row>
      <xdr:rowOff>0</xdr:rowOff>
    </xdr:from>
    <xdr:to>
      <xdr:col>8</xdr:col>
      <xdr:colOff>507999</xdr:colOff>
      <xdr:row>1</xdr:row>
      <xdr:rowOff>1751</xdr:rowOff>
    </xdr:to>
    <xdr:sp macro="" textlink="">
      <xdr:nvSpPr>
        <xdr:cNvPr id="23" name="Retângulo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9FC194A-4E99-48C5-BAF5-4CCD2F282D17}"/>
            </a:ext>
          </a:extLst>
        </xdr:cNvPr>
        <xdr:cNvSpPr>
          <a:spLocks/>
        </xdr:cNvSpPr>
      </xdr:nvSpPr>
      <xdr:spPr>
        <a:xfrm>
          <a:off x="3016250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7</xdr:col>
      <xdr:colOff>21166</xdr:colOff>
      <xdr:row>0</xdr:row>
      <xdr:rowOff>10584</xdr:rowOff>
    </xdr:from>
    <xdr:to>
      <xdr:col>7</xdr:col>
      <xdr:colOff>539752</xdr:colOff>
      <xdr:row>0</xdr:row>
      <xdr:rowOff>548624</xdr:rowOff>
    </xdr:to>
    <xdr:pic>
      <xdr:nvPicPr>
        <xdr:cNvPr id="31" name="Gráfico 30" descr="Carrinh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2425F87-FDDD-4EA4-ACD6-CB546CE2B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3714749" y="10584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8</xdr:col>
      <xdr:colOff>508000</xdr:colOff>
      <xdr:row>0</xdr:row>
      <xdr:rowOff>0</xdr:rowOff>
    </xdr:from>
    <xdr:to>
      <xdr:col>10</xdr:col>
      <xdr:colOff>624417</xdr:colOff>
      <xdr:row>1</xdr:row>
      <xdr:rowOff>10583</xdr:rowOff>
    </xdr:to>
    <xdr:sp macro="" textlink="">
      <xdr:nvSpPr>
        <xdr:cNvPr id="32" name="Retângulo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E688687-BB75-4F01-AC58-6084BB4A50AC}"/>
            </a:ext>
          </a:extLst>
        </xdr:cNvPr>
        <xdr:cNvSpPr>
          <a:spLocks/>
        </xdr:cNvSpPr>
      </xdr:nvSpPr>
      <xdr:spPr>
        <a:xfrm>
          <a:off x="4942417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9</xdr:col>
      <xdr:colOff>243420</xdr:colOff>
      <xdr:row>0</xdr:row>
      <xdr:rowOff>52917</xdr:rowOff>
    </xdr:from>
    <xdr:to>
      <xdr:col>10</xdr:col>
      <xdr:colOff>63503</xdr:colOff>
      <xdr:row>0</xdr:row>
      <xdr:rowOff>592666</xdr:rowOff>
    </xdr:to>
    <xdr:grpSp>
      <xdr:nvGrpSpPr>
        <xdr:cNvPr id="33" name="Agrupar 3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BDC591B-7DA5-4BBA-9E22-240EF1849B0B}"/>
            </a:ext>
          </a:extLst>
        </xdr:cNvPr>
        <xdr:cNvGrpSpPr/>
      </xdr:nvGrpSpPr>
      <xdr:grpSpPr>
        <a:xfrm>
          <a:off x="5501220" y="52917"/>
          <a:ext cx="556683" cy="539749"/>
          <a:chOff x="10191750" y="1227667"/>
          <a:chExt cx="759013" cy="677333"/>
        </a:xfrm>
      </xdr:grpSpPr>
      <xdr:pic>
        <xdr:nvPicPr>
          <xdr:cNvPr id="34" name="Gráfico 33" descr="Pasta aberta">
            <a:extLst>
              <a:ext uri="{FF2B5EF4-FFF2-40B4-BE49-F238E27FC236}">
                <a16:creationId xmlns:a16="http://schemas.microsoft.com/office/drawing/2014/main" id="{6ACC9DF1-179B-4FC3-9892-110060E34D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5" name="Gráfico 34" descr="Documento">
            <a:extLst>
              <a:ext uri="{FF2B5EF4-FFF2-40B4-BE49-F238E27FC236}">
                <a16:creationId xmlns:a16="http://schemas.microsoft.com/office/drawing/2014/main" id="{B5328ED4-F556-487F-BA46-32CB8FF5F1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6" name="Gráfico 35" descr="Lápis">
            <a:extLst>
              <a:ext uri="{FF2B5EF4-FFF2-40B4-BE49-F238E27FC236}">
                <a16:creationId xmlns:a16="http://schemas.microsoft.com/office/drawing/2014/main" id="{2CDCC285-8392-4056-A7EF-9FE07D230A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10</xdr:col>
      <xdr:colOff>613833</xdr:colOff>
      <xdr:row>0</xdr:row>
      <xdr:rowOff>0</xdr:rowOff>
    </xdr:from>
    <xdr:to>
      <xdr:col>12</xdr:col>
      <xdr:colOff>465667</xdr:colOff>
      <xdr:row>1</xdr:row>
      <xdr:rowOff>0</xdr:rowOff>
    </xdr:to>
    <xdr:sp macro="" textlink="">
      <xdr:nvSpPr>
        <xdr:cNvPr id="39" name="Retângulo 38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56FAAC3-16AA-4313-AC61-0557DD367021}"/>
            </a:ext>
          </a:extLst>
        </xdr:cNvPr>
        <xdr:cNvSpPr>
          <a:spLocks/>
        </xdr:cNvSpPr>
      </xdr:nvSpPr>
      <xdr:spPr>
        <a:xfrm>
          <a:off x="6625166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11</xdr:col>
      <xdr:colOff>300563</xdr:colOff>
      <xdr:row>0</xdr:row>
      <xdr:rowOff>57149</xdr:rowOff>
    </xdr:from>
    <xdr:to>
      <xdr:col>11</xdr:col>
      <xdr:colOff>743794</xdr:colOff>
      <xdr:row>0</xdr:row>
      <xdr:rowOff>508000</xdr:rowOff>
    </xdr:to>
    <xdr:pic>
      <xdr:nvPicPr>
        <xdr:cNvPr id="40" name="Gráfico 39" descr="Document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0E4531F-5FA6-4A52-8EED-25C9FA3F0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7147980" y="5714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12</xdr:col>
      <xdr:colOff>465668</xdr:colOff>
      <xdr:row>0</xdr:row>
      <xdr:rowOff>0</xdr:rowOff>
    </xdr:from>
    <xdr:to>
      <xdr:col>14</xdr:col>
      <xdr:colOff>751417</xdr:colOff>
      <xdr:row>1</xdr:row>
      <xdr:rowOff>0</xdr:rowOff>
    </xdr:to>
    <xdr:sp macro="" textlink="">
      <xdr:nvSpPr>
        <xdr:cNvPr id="43" name="Retângulo 42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89FDC046-7502-4703-9E28-7081F70D5F2B}"/>
            </a:ext>
          </a:extLst>
        </xdr:cNvPr>
        <xdr:cNvSpPr>
          <a:spLocks/>
        </xdr:cNvSpPr>
      </xdr:nvSpPr>
      <xdr:spPr>
        <a:xfrm>
          <a:off x="8064501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13</xdr:col>
      <xdr:colOff>201084</xdr:colOff>
      <xdr:row>0</xdr:row>
      <xdr:rowOff>95250</xdr:rowOff>
    </xdr:from>
    <xdr:to>
      <xdr:col>14</xdr:col>
      <xdr:colOff>52918</xdr:colOff>
      <xdr:row>0</xdr:row>
      <xdr:rowOff>550334</xdr:rowOff>
    </xdr:to>
    <xdr:pic>
      <xdr:nvPicPr>
        <xdr:cNvPr id="44" name="Gráfico 43" descr="Sala de aul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E02C7E6-95E5-46C8-90A1-432AE9E9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8710084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2</xdr:col>
      <xdr:colOff>21167</xdr:colOff>
      <xdr:row>0</xdr:row>
      <xdr:rowOff>772583</xdr:rowOff>
    </xdr:from>
    <xdr:to>
      <xdr:col>2</xdr:col>
      <xdr:colOff>813167</xdr:colOff>
      <xdr:row>1</xdr:row>
      <xdr:rowOff>3385</xdr:rowOff>
    </xdr:to>
    <xdr:sp macro="" textlink="">
      <xdr:nvSpPr>
        <xdr:cNvPr id="45" name="Retângulo 44">
          <a:extLst>
            <a:ext uri="{FF2B5EF4-FFF2-40B4-BE49-F238E27FC236}">
              <a16:creationId xmlns:a16="http://schemas.microsoft.com/office/drawing/2014/main" id="{1FFFF78E-68FC-4995-9C4F-4C66453C0D34}"/>
            </a:ext>
          </a:extLst>
        </xdr:cNvPr>
        <xdr:cNvSpPr/>
      </xdr:nvSpPr>
      <xdr:spPr>
        <a:xfrm>
          <a:off x="285750" y="772583"/>
          <a:ext cx="792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21</xdr:col>
      <xdr:colOff>537333</xdr:colOff>
      <xdr:row>2</xdr:row>
      <xdr:rowOff>45719</xdr:rowOff>
    </xdr:to>
    <xdr:sp macro="" textlink="">
      <xdr:nvSpPr>
        <xdr:cNvPr id="46" name="Retângulo 45">
          <a:extLst>
            <a:ext uri="{FF2B5EF4-FFF2-40B4-BE49-F238E27FC236}">
              <a16:creationId xmlns:a16="http://schemas.microsoft.com/office/drawing/2014/main" id="{2A5B42F3-95BE-4BE9-B2BB-AE1BBF3A85A9}"/>
            </a:ext>
          </a:extLst>
        </xdr:cNvPr>
        <xdr:cNvSpPr/>
      </xdr:nvSpPr>
      <xdr:spPr>
        <a:xfrm>
          <a:off x="0" y="1449917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7</xdr:row>
      <xdr:rowOff>0</xdr:rowOff>
    </xdr:from>
    <xdr:to>
      <xdr:col>15</xdr:col>
      <xdr:colOff>825500</xdr:colOff>
      <xdr:row>10</xdr:row>
      <xdr:rowOff>502709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42310</xdr:colOff>
      <xdr:row>1</xdr:row>
      <xdr:rowOff>323843</xdr:rowOff>
    </xdr:from>
    <xdr:to>
      <xdr:col>3</xdr:col>
      <xdr:colOff>1281618</xdr:colOff>
      <xdr:row>1</xdr:row>
      <xdr:rowOff>623160</xdr:rowOff>
    </xdr:to>
    <xdr:sp macro="" textlink="">
      <xdr:nvSpPr>
        <xdr:cNvPr id="11" name="Retângulo: Cantos Superiores Arredondados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1418143" y="1138760"/>
          <a:ext cx="1239308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3</xdr:col>
      <xdr:colOff>1305961</xdr:colOff>
      <xdr:row>1</xdr:row>
      <xdr:rowOff>328077</xdr:rowOff>
    </xdr:from>
    <xdr:to>
      <xdr:col>5</xdr:col>
      <xdr:colOff>359833</xdr:colOff>
      <xdr:row>1</xdr:row>
      <xdr:rowOff>627394</xdr:rowOff>
    </xdr:to>
    <xdr:sp macro="" textlink="">
      <xdr:nvSpPr>
        <xdr:cNvPr id="12" name="Retângulo: Cantos Superiore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2681794" y="1142994"/>
          <a:ext cx="1477456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INDIVIDUAL</a:t>
          </a:r>
        </a:p>
      </xdr:txBody>
    </xdr:sp>
    <xdr:clientData/>
  </xdr:twoCellAnchor>
  <xdr:twoCellAnchor>
    <xdr:from>
      <xdr:col>5</xdr:col>
      <xdr:colOff>31750</xdr:colOff>
      <xdr:row>13</xdr:row>
      <xdr:rowOff>31750</xdr:rowOff>
    </xdr:from>
    <xdr:to>
      <xdr:col>16</xdr:col>
      <xdr:colOff>31750</xdr:colOff>
      <xdr:row>16</xdr:row>
      <xdr:rowOff>311150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5</xdr:col>
      <xdr:colOff>370418</xdr:colOff>
      <xdr:row>1</xdr:row>
      <xdr:rowOff>328077</xdr:rowOff>
    </xdr:from>
    <xdr:to>
      <xdr:col>7</xdr:col>
      <xdr:colOff>138643</xdr:colOff>
      <xdr:row>1</xdr:row>
      <xdr:rowOff>627394</xdr:rowOff>
    </xdr:to>
    <xdr:sp macro="" textlink="">
      <xdr:nvSpPr>
        <xdr:cNvPr id="13" name="Retângulo: Cantos Superiore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4169835" y="1142994"/>
          <a:ext cx="1239308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RELEVÂNCIA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0</xdr:colOff>
      <xdr:row>0</xdr:row>
      <xdr:rowOff>804333</xdr:rowOff>
    </xdr:to>
    <xdr:sp macro="" textlink="">
      <xdr:nvSpPr>
        <xdr:cNvPr id="16" name="Retângu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5DD52E-4D71-49F3-90AA-4D4B81EEB020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17" name="Gráfico 16" descr="Medidor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4DA68-9B31-468A-8ACA-6EC22DE2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0</xdr:colOff>
      <xdr:row>0</xdr:row>
      <xdr:rowOff>0</xdr:rowOff>
    </xdr:from>
    <xdr:to>
      <xdr:col>3</xdr:col>
      <xdr:colOff>1608668</xdr:colOff>
      <xdr:row>0</xdr:row>
      <xdr:rowOff>810177</xdr:rowOff>
    </xdr:to>
    <xdr:sp macro="" textlink="">
      <xdr:nvSpPr>
        <xdr:cNvPr id="18" name="Retângulo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E9DE879-920D-4577-AD93-88C6E59130FB}"/>
            </a:ext>
          </a:extLst>
        </xdr:cNvPr>
        <xdr:cNvSpPr>
          <a:spLocks/>
        </xdr:cNvSpPr>
      </xdr:nvSpPr>
      <xdr:spPr>
        <a:xfrm>
          <a:off x="1375833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613836</xdr:colOff>
      <xdr:row>0</xdr:row>
      <xdr:rowOff>120652</xdr:rowOff>
    </xdr:from>
    <xdr:to>
      <xdr:col>3</xdr:col>
      <xdr:colOff>1026584</xdr:colOff>
      <xdr:row>0</xdr:row>
      <xdr:rowOff>533400</xdr:rowOff>
    </xdr:to>
    <xdr:pic>
      <xdr:nvPicPr>
        <xdr:cNvPr id="19" name="Gráfico 18" descr="Lápi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A2AE4AA-D889-48E5-BD1C-81C567836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989669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3</xdr:col>
      <xdr:colOff>1608667</xdr:colOff>
      <xdr:row>0</xdr:row>
      <xdr:rowOff>0</xdr:rowOff>
    </xdr:from>
    <xdr:to>
      <xdr:col>6</xdr:col>
      <xdr:colOff>476249</xdr:colOff>
      <xdr:row>1</xdr:row>
      <xdr:rowOff>1751</xdr:rowOff>
    </xdr:to>
    <xdr:sp macro="" textlink="">
      <xdr:nvSpPr>
        <xdr:cNvPr id="20" name="Retângulo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E07B1D8-DFB6-4D98-B816-E431566FA0C4}"/>
            </a:ext>
          </a:extLst>
        </xdr:cNvPr>
        <xdr:cNvSpPr>
          <a:spLocks/>
        </xdr:cNvSpPr>
      </xdr:nvSpPr>
      <xdr:spPr>
        <a:xfrm>
          <a:off x="2984500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4</xdr:col>
      <xdr:colOff>507999</xdr:colOff>
      <xdr:row>0</xdr:row>
      <xdr:rowOff>1</xdr:rowOff>
    </xdr:from>
    <xdr:to>
      <xdr:col>5</xdr:col>
      <xdr:colOff>285751</xdr:colOff>
      <xdr:row>0</xdr:row>
      <xdr:rowOff>538041</xdr:rowOff>
    </xdr:to>
    <xdr:pic>
      <xdr:nvPicPr>
        <xdr:cNvPr id="28" name="Gráfico 27" descr="Carrinh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8CEBF2F-54CD-4272-B3B6-F99012CCB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3566582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6</xdr:col>
      <xdr:colOff>476249</xdr:colOff>
      <xdr:row>0</xdr:row>
      <xdr:rowOff>0</xdr:rowOff>
    </xdr:from>
    <xdr:to>
      <xdr:col>8</xdr:col>
      <xdr:colOff>497416</xdr:colOff>
      <xdr:row>1</xdr:row>
      <xdr:rowOff>10583</xdr:rowOff>
    </xdr:to>
    <xdr:sp macro="" textlink="">
      <xdr:nvSpPr>
        <xdr:cNvPr id="29" name="Retângulo 2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612B29-981A-433C-AFF0-5E5C20AB4CF0}"/>
            </a:ext>
          </a:extLst>
        </xdr:cNvPr>
        <xdr:cNvSpPr>
          <a:spLocks/>
        </xdr:cNvSpPr>
      </xdr:nvSpPr>
      <xdr:spPr>
        <a:xfrm>
          <a:off x="4910666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7</xdr:col>
      <xdr:colOff>211669</xdr:colOff>
      <xdr:row>0</xdr:row>
      <xdr:rowOff>52917</xdr:rowOff>
    </xdr:from>
    <xdr:to>
      <xdr:col>7</xdr:col>
      <xdr:colOff>772585</xdr:colOff>
      <xdr:row>0</xdr:row>
      <xdr:rowOff>592666</xdr:rowOff>
    </xdr:to>
    <xdr:grpSp>
      <xdr:nvGrpSpPr>
        <xdr:cNvPr id="30" name="Agrupar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E0574EB-82F8-4FC1-AC26-D5035531AC5E}"/>
            </a:ext>
          </a:extLst>
        </xdr:cNvPr>
        <xdr:cNvGrpSpPr/>
      </xdr:nvGrpSpPr>
      <xdr:grpSpPr>
        <a:xfrm>
          <a:off x="5477936" y="52917"/>
          <a:ext cx="560916" cy="539749"/>
          <a:chOff x="10191750" y="1227667"/>
          <a:chExt cx="759013" cy="677333"/>
        </a:xfrm>
      </xdr:grpSpPr>
      <xdr:pic>
        <xdr:nvPicPr>
          <xdr:cNvPr id="31" name="Gráfico 30" descr="Pasta aberta">
            <a:extLst>
              <a:ext uri="{FF2B5EF4-FFF2-40B4-BE49-F238E27FC236}">
                <a16:creationId xmlns:a16="http://schemas.microsoft.com/office/drawing/2014/main" id="{5AA24971-ABFA-42C5-B0E2-398F112D67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2" name="Gráfico 31" descr="Documento">
            <a:extLst>
              <a:ext uri="{FF2B5EF4-FFF2-40B4-BE49-F238E27FC236}">
                <a16:creationId xmlns:a16="http://schemas.microsoft.com/office/drawing/2014/main" id="{E78FF4A7-D58F-4F90-83D5-848AC59E27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3" name="Gráfico 32" descr="Lápis">
            <a:extLst>
              <a:ext uri="{FF2B5EF4-FFF2-40B4-BE49-F238E27FC236}">
                <a16:creationId xmlns:a16="http://schemas.microsoft.com/office/drawing/2014/main" id="{1855D334-71AB-470A-A2FF-4BB25FB5BC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497418</xdr:colOff>
      <xdr:row>0</xdr:row>
      <xdr:rowOff>0</xdr:rowOff>
    </xdr:from>
    <xdr:to>
      <xdr:col>9</xdr:col>
      <xdr:colOff>1100668</xdr:colOff>
      <xdr:row>1</xdr:row>
      <xdr:rowOff>0</xdr:rowOff>
    </xdr:to>
    <xdr:sp macro="" textlink="">
      <xdr:nvSpPr>
        <xdr:cNvPr id="34" name="Retângulo 3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714D4CD-68FF-46F9-AB72-C67DFF068D6C}"/>
            </a:ext>
          </a:extLst>
        </xdr:cNvPr>
        <xdr:cNvSpPr>
          <a:spLocks/>
        </xdr:cNvSpPr>
      </xdr:nvSpPr>
      <xdr:spPr>
        <a:xfrm>
          <a:off x="6604001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9</xdr:col>
      <xdr:colOff>162982</xdr:colOff>
      <xdr:row>0</xdr:row>
      <xdr:rowOff>88899</xdr:rowOff>
    </xdr:from>
    <xdr:to>
      <xdr:col>9</xdr:col>
      <xdr:colOff>613833</xdr:colOff>
      <xdr:row>0</xdr:row>
      <xdr:rowOff>539750</xdr:rowOff>
    </xdr:to>
    <xdr:pic>
      <xdr:nvPicPr>
        <xdr:cNvPr id="35" name="Gráfico 34" descr="Document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88166ADA-0149-4341-A20F-E3BAA366B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7105649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9</xdr:col>
      <xdr:colOff>1079500</xdr:colOff>
      <xdr:row>0</xdr:row>
      <xdr:rowOff>0</xdr:rowOff>
    </xdr:from>
    <xdr:to>
      <xdr:col>11</xdr:col>
      <xdr:colOff>465666</xdr:colOff>
      <xdr:row>1</xdr:row>
      <xdr:rowOff>0</xdr:rowOff>
    </xdr:to>
    <xdr:sp macro="" textlink="">
      <xdr:nvSpPr>
        <xdr:cNvPr id="36" name="Retângulo 3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9452F6D7-41C7-4181-924B-C526EE0B33A1}"/>
            </a:ext>
          </a:extLst>
        </xdr:cNvPr>
        <xdr:cNvSpPr>
          <a:spLocks/>
        </xdr:cNvSpPr>
      </xdr:nvSpPr>
      <xdr:spPr>
        <a:xfrm>
          <a:off x="8022167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10</xdr:col>
      <xdr:colOff>444501</xdr:colOff>
      <xdr:row>0</xdr:row>
      <xdr:rowOff>95250</xdr:rowOff>
    </xdr:from>
    <xdr:to>
      <xdr:col>10</xdr:col>
      <xdr:colOff>899585</xdr:colOff>
      <xdr:row>0</xdr:row>
      <xdr:rowOff>550334</xdr:rowOff>
    </xdr:to>
    <xdr:pic>
      <xdr:nvPicPr>
        <xdr:cNvPr id="37" name="Gráfico 36" descr="Sala de aul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16DAE17-EC3A-4E1E-8413-F52F9631B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8646584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2</xdr:col>
      <xdr:colOff>10584</xdr:colOff>
      <xdr:row>0</xdr:row>
      <xdr:rowOff>762000</xdr:rowOff>
    </xdr:from>
    <xdr:to>
      <xdr:col>2</xdr:col>
      <xdr:colOff>802584</xdr:colOff>
      <xdr:row>0</xdr:row>
      <xdr:rowOff>807719</xdr:rowOff>
    </xdr:to>
    <xdr:sp macro="" textlink="">
      <xdr:nvSpPr>
        <xdr:cNvPr id="38" name="Retângulo 37">
          <a:extLst>
            <a:ext uri="{FF2B5EF4-FFF2-40B4-BE49-F238E27FC236}">
              <a16:creationId xmlns:a16="http://schemas.microsoft.com/office/drawing/2014/main" id="{B4615081-58AF-441E-9711-47C20DFFA7F8}"/>
            </a:ext>
          </a:extLst>
        </xdr:cNvPr>
        <xdr:cNvSpPr/>
      </xdr:nvSpPr>
      <xdr:spPr>
        <a:xfrm>
          <a:off x="275167" y="762000"/>
          <a:ext cx="792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1</xdr:row>
      <xdr:rowOff>624416</xdr:rowOff>
    </xdr:from>
    <xdr:to>
      <xdr:col>19</xdr:col>
      <xdr:colOff>569083</xdr:colOff>
      <xdr:row>2</xdr:row>
      <xdr:rowOff>35135</xdr:rowOff>
    </xdr:to>
    <xdr:sp macro="" textlink="">
      <xdr:nvSpPr>
        <xdr:cNvPr id="39" name="Retângulo 38">
          <a:extLst>
            <a:ext uri="{FF2B5EF4-FFF2-40B4-BE49-F238E27FC236}">
              <a16:creationId xmlns:a16="http://schemas.microsoft.com/office/drawing/2014/main" id="{A25612AE-5D1E-49A3-80DC-73316FEFF8CA}"/>
            </a:ext>
          </a:extLst>
        </xdr:cNvPr>
        <xdr:cNvSpPr/>
      </xdr:nvSpPr>
      <xdr:spPr>
        <a:xfrm>
          <a:off x="0" y="1439333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730228</xdr:colOff>
      <xdr:row>1</xdr:row>
      <xdr:rowOff>334415</xdr:rowOff>
    </xdr:from>
    <xdr:to>
      <xdr:col>4</xdr:col>
      <xdr:colOff>85703</xdr:colOff>
      <xdr:row>1</xdr:row>
      <xdr:rowOff>633732</xdr:rowOff>
    </xdr:to>
    <xdr:sp macro="" textlink="">
      <xdr:nvSpPr>
        <xdr:cNvPr id="3" name="Retângulo: Cantos Superiore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396978" y="1149332"/>
          <a:ext cx="1239308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4</xdr:col>
      <xdr:colOff>110046</xdr:colOff>
      <xdr:row>1</xdr:row>
      <xdr:rowOff>328066</xdr:rowOff>
    </xdr:from>
    <xdr:to>
      <xdr:col>7</xdr:col>
      <xdr:colOff>21168</xdr:colOff>
      <xdr:row>1</xdr:row>
      <xdr:rowOff>627383</xdr:rowOff>
    </xdr:to>
    <xdr:sp macro="" textlink="">
      <xdr:nvSpPr>
        <xdr:cNvPr id="4" name="Retângulo: Cantos Superiore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2660629" y="1142983"/>
          <a:ext cx="1477456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INDIVIDUAL</a:t>
          </a:r>
        </a:p>
      </xdr:txBody>
    </xdr:sp>
    <xdr:clientData/>
  </xdr:twoCellAnchor>
  <xdr:twoCellAnchor>
    <xdr:from>
      <xdr:col>9</xdr:col>
      <xdr:colOff>63500</xdr:colOff>
      <xdr:row>4</xdr:row>
      <xdr:rowOff>21166</xdr:rowOff>
    </xdr:from>
    <xdr:to>
      <xdr:col>19</xdr:col>
      <xdr:colOff>31751</xdr:colOff>
      <xdr:row>13</xdr:row>
      <xdr:rowOff>42333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7</xdr:col>
      <xdr:colOff>23175</xdr:colOff>
      <xdr:row>1</xdr:row>
      <xdr:rowOff>332298</xdr:rowOff>
    </xdr:from>
    <xdr:to>
      <xdr:col>7</xdr:col>
      <xdr:colOff>1262483</xdr:colOff>
      <xdr:row>1</xdr:row>
      <xdr:rowOff>631615</xdr:rowOff>
    </xdr:to>
    <xdr:sp macro="" textlink="">
      <xdr:nvSpPr>
        <xdr:cNvPr id="14" name="Retângulo: Cantos Superiores Arredondados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4140092" y="1147215"/>
          <a:ext cx="1239308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RELEVÂNCIA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709083</xdr:colOff>
      <xdr:row>0</xdr:row>
      <xdr:rowOff>804333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AF9D5-58F1-4830-A0BF-0D682FDF3695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289983</xdr:colOff>
      <xdr:row>0</xdr:row>
      <xdr:rowOff>57152</xdr:rowOff>
    </xdr:from>
    <xdr:to>
      <xdr:col>3</xdr:col>
      <xdr:colOff>243417</xdr:colOff>
      <xdr:row>0</xdr:row>
      <xdr:rowOff>518586</xdr:rowOff>
    </xdr:to>
    <xdr:pic>
      <xdr:nvPicPr>
        <xdr:cNvPr id="15" name="Gráfico 14" descr="Medido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00F32-0595-41E8-9656-DC2E20A7A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719667</xdr:colOff>
      <xdr:row>0</xdr:row>
      <xdr:rowOff>0</xdr:rowOff>
    </xdr:from>
    <xdr:to>
      <xdr:col>4</xdr:col>
      <xdr:colOff>444502</xdr:colOff>
      <xdr:row>0</xdr:row>
      <xdr:rowOff>810177</xdr:rowOff>
    </xdr:to>
    <xdr:sp macro="" textlink="">
      <xdr:nvSpPr>
        <xdr:cNvPr id="18" name="Retângulo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4A2885-4C5C-44D4-BC4C-FE3DC2C26B3F}"/>
            </a:ext>
          </a:extLst>
        </xdr:cNvPr>
        <xdr:cNvSpPr>
          <a:spLocks/>
        </xdr:cNvSpPr>
      </xdr:nvSpPr>
      <xdr:spPr>
        <a:xfrm>
          <a:off x="1386417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1333503</xdr:colOff>
      <xdr:row>0</xdr:row>
      <xdr:rowOff>120652</xdr:rowOff>
    </xdr:from>
    <xdr:to>
      <xdr:col>3</xdr:col>
      <xdr:colOff>1746251</xdr:colOff>
      <xdr:row>0</xdr:row>
      <xdr:rowOff>533400</xdr:rowOff>
    </xdr:to>
    <xdr:pic>
      <xdr:nvPicPr>
        <xdr:cNvPr id="19" name="Gráfico 18" descr="Lápi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8FCD07-F39A-4405-B331-B802AD749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000253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4</xdr:col>
      <xdr:colOff>433916</xdr:colOff>
      <xdr:row>0</xdr:row>
      <xdr:rowOff>0</xdr:rowOff>
    </xdr:from>
    <xdr:to>
      <xdr:col>7</xdr:col>
      <xdr:colOff>914399</xdr:colOff>
      <xdr:row>1</xdr:row>
      <xdr:rowOff>1751</xdr:rowOff>
    </xdr:to>
    <xdr:sp macro="" textlink="">
      <xdr:nvSpPr>
        <xdr:cNvPr id="20" name="Retângulo 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A4995B3-1E2C-40CC-A419-3018A8FBCAFE}"/>
            </a:ext>
          </a:extLst>
        </xdr:cNvPr>
        <xdr:cNvSpPr>
          <a:spLocks/>
        </xdr:cNvSpPr>
      </xdr:nvSpPr>
      <xdr:spPr>
        <a:xfrm>
          <a:off x="2956983" y="0"/>
          <a:ext cx="2029883" cy="814551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5</xdr:col>
      <xdr:colOff>31749</xdr:colOff>
      <xdr:row>0</xdr:row>
      <xdr:rowOff>1</xdr:rowOff>
    </xdr:from>
    <xdr:to>
      <xdr:col>6</xdr:col>
      <xdr:colOff>476251</xdr:colOff>
      <xdr:row>0</xdr:row>
      <xdr:rowOff>538041</xdr:rowOff>
    </xdr:to>
    <xdr:pic>
      <xdr:nvPicPr>
        <xdr:cNvPr id="21" name="Gráfico 20" descr="Carrinh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4E621E0-59CF-42AB-881F-5B6086AF0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66582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7</xdr:col>
      <xdr:colOff>793749</xdr:colOff>
      <xdr:row>0</xdr:row>
      <xdr:rowOff>0</xdr:rowOff>
    </xdr:from>
    <xdr:to>
      <xdr:col>8</xdr:col>
      <xdr:colOff>613832</xdr:colOff>
      <xdr:row>1</xdr:row>
      <xdr:rowOff>10583</xdr:rowOff>
    </xdr:to>
    <xdr:sp macro="" textlink="">
      <xdr:nvSpPr>
        <xdr:cNvPr id="22" name="Retângulo 2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D3F32D7-38A3-477B-890A-2384427A50B3}"/>
            </a:ext>
          </a:extLst>
        </xdr:cNvPr>
        <xdr:cNvSpPr>
          <a:spLocks/>
        </xdr:cNvSpPr>
      </xdr:nvSpPr>
      <xdr:spPr>
        <a:xfrm>
          <a:off x="4910666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7</xdr:col>
      <xdr:colOff>1365252</xdr:colOff>
      <xdr:row>0</xdr:row>
      <xdr:rowOff>52917</xdr:rowOff>
    </xdr:from>
    <xdr:to>
      <xdr:col>8</xdr:col>
      <xdr:colOff>52918</xdr:colOff>
      <xdr:row>0</xdr:row>
      <xdr:rowOff>592666</xdr:rowOff>
    </xdr:to>
    <xdr:grpSp>
      <xdr:nvGrpSpPr>
        <xdr:cNvPr id="23" name="Agrupar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365EAC7-C16A-4B78-B2F1-E40F51B9D46E}"/>
            </a:ext>
          </a:extLst>
        </xdr:cNvPr>
        <xdr:cNvGrpSpPr/>
      </xdr:nvGrpSpPr>
      <xdr:grpSpPr>
        <a:xfrm>
          <a:off x="5437719" y="52917"/>
          <a:ext cx="558799" cy="539749"/>
          <a:chOff x="10191750" y="1227667"/>
          <a:chExt cx="759013" cy="677333"/>
        </a:xfrm>
      </xdr:grpSpPr>
      <xdr:pic>
        <xdr:nvPicPr>
          <xdr:cNvPr id="24" name="Gráfico 23" descr="Pasta aberta">
            <a:extLst>
              <a:ext uri="{FF2B5EF4-FFF2-40B4-BE49-F238E27FC236}">
                <a16:creationId xmlns:a16="http://schemas.microsoft.com/office/drawing/2014/main" id="{08BD1EA4-9192-4724-8F24-5196EE19E2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5" name="Gráfico 24" descr="Documento">
            <a:extLst>
              <a:ext uri="{FF2B5EF4-FFF2-40B4-BE49-F238E27FC236}">
                <a16:creationId xmlns:a16="http://schemas.microsoft.com/office/drawing/2014/main" id="{F2CC9691-4A3A-4D9A-9AE2-6F5530B0C7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6" name="Gráfico 25" descr="Lápis">
            <a:extLst>
              <a:ext uri="{FF2B5EF4-FFF2-40B4-BE49-F238E27FC236}">
                <a16:creationId xmlns:a16="http://schemas.microsoft.com/office/drawing/2014/main" id="{67DA1181-8B21-42DC-824D-5E5C94B6E4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9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613833</xdr:colOff>
      <xdr:row>0</xdr:row>
      <xdr:rowOff>0</xdr:rowOff>
    </xdr:from>
    <xdr:to>
      <xdr:col>11</xdr:col>
      <xdr:colOff>148167</xdr:colOff>
      <xdr:row>1</xdr:row>
      <xdr:rowOff>0</xdr:rowOff>
    </xdr:to>
    <xdr:sp macro="" textlink="">
      <xdr:nvSpPr>
        <xdr:cNvPr id="27" name="Retângulo 2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F2D9092-4C38-47D8-9CE0-C9D1E22BB55D}"/>
            </a:ext>
          </a:extLst>
        </xdr:cNvPr>
        <xdr:cNvSpPr>
          <a:spLocks/>
        </xdr:cNvSpPr>
      </xdr:nvSpPr>
      <xdr:spPr>
        <a:xfrm>
          <a:off x="6604000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10</xdr:col>
      <xdr:colOff>46565</xdr:colOff>
      <xdr:row>0</xdr:row>
      <xdr:rowOff>88899</xdr:rowOff>
    </xdr:from>
    <xdr:to>
      <xdr:col>10</xdr:col>
      <xdr:colOff>497416</xdr:colOff>
      <xdr:row>0</xdr:row>
      <xdr:rowOff>539750</xdr:rowOff>
    </xdr:to>
    <xdr:pic>
      <xdr:nvPicPr>
        <xdr:cNvPr id="28" name="Gráfico 27" descr="Document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AED3FE3-69A2-4F5D-B1EB-0CE463515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7105648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11</xdr:col>
      <xdr:colOff>148166</xdr:colOff>
      <xdr:row>0</xdr:row>
      <xdr:rowOff>0</xdr:rowOff>
    </xdr:from>
    <xdr:to>
      <xdr:col>13</xdr:col>
      <xdr:colOff>275166</xdr:colOff>
      <xdr:row>1</xdr:row>
      <xdr:rowOff>0</xdr:rowOff>
    </xdr:to>
    <xdr:sp macro="" textlink="">
      <xdr:nvSpPr>
        <xdr:cNvPr id="29" name="Retângulo 2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357CA0F4-D6C3-4779-BBC8-3FEB01B4C4DE}"/>
            </a:ext>
          </a:extLst>
        </xdr:cNvPr>
        <xdr:cNvSpPr>
          <a:spLocks/>
        </xdr:cNvSpPr>
      </xdr:nvSpPr>
      <xdr:spPr>
        <a:xfrm>
          <a:off x="8043333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11</xdr:col>
      <xdr:colOff>772583</xdr:colOff>
      <xdr:row>0</xdr:row>
      <xdr:rowOff>95250</xdr:rowOff>
    </xdr:from>
    <xdr:to>
      <xdr:col>12</xdr:col>
      <xdr:colOff>391584</xdr:colOff>
      <xdr:row>0</xdr:row>
      <xdr:rowOff>550334</xdr:rowOff>
    </xdr:to>
    <xdr:pic>
      <xdr:nvPicPr>
        <xdr:cNvPr id="30" name="Gráfico 29" descr="Sala de aul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388A643-CE56-4130-AD8E-E5D66CABF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8667750" y="95250"/>
          <a:ext cx="455084" cy="455084"/>
        </a:xfrm>
        <a:prstGeom prst="rect">
          <a:avLst/>
        </a:prstGeom>
      </xdr:spPr>
    </xdr:pic>
    <xdr:clientData/>
  </xdr:twoCellAnchor>
  <xdr:twoCellAnchor editAs="absolute">
    <xdr:from>
      <xdr:col>2</xdr:col>
      <xdr:colOff>137579</xdr:colOff>
      <xdr:row>0</xdr:row>
      <xdr:rowOff>719668</xdr:rowOff>
    </xdr:from>
    <xdr:to>
      <xdr:col>3</xdr:col>
      <xdr:colOff>421579</xdr:colOff>
      <xdr:row>0</xdr:row>
      <xdr:rowOff>765387</xdr:rowOff>
    </xdr:to>
    <xdr:sp macro="" textlink="">
      <xdr:nvSpPr>
        <xdr:cNvPr id="31" name="Retângulo 30">
          <a:extLst>
            <a:ext uri="{FF2B5EF4-FFF2-40B4-BE49-F238E27FC236}">
              <a16:creationId xmlns:a16="http://schemas.microsoft.com/office/drawing/2014/main" id="{119A42DA-3652-45B2-8857-E978325B5580}"/>
            </a:ext>
          </a:extLst>
        </xdr:cNvPr>
        <xdr:cNvSpPr/>
      </xdr:nvSpPr>
      <xdr:spPr>
        <a:xfrm>
          <a:off x="296329" y="719668"/>
          <a:ext cx="792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23</xdr:col>
      <xdr:colOff>674917</xdr:colOff>
      <xdr:row>2</xdr:row>
      <xdr:rowOff>45719</xdr:rowOff>
    </xdr:to>
    <xdr:sp macro="" textlink="">
      <xdr:nvSpPr>
        <xdr:cNvPr id="32" name="Retângulo 31">
          <a:extLst>
            <a:ext uri="{FF2B5EF4-FFF2-40B4-BE49-F238E27FC236}">
              <a16:creationId xmlns:a16="http://schemas.microsoft.com/office/drawing/2014/main" id="{85B66D6C-7076-4B09-9E35-56C207C19D83}"/>
            </a:ext>
          </a:extLst>
        </xdr:cNvPr>
        <xdr:cNvSpPr/>
      </xdr:nvSpPr>
      <xdr:spPr>
        <a:xfrm>
          <a:off x="0" y="1449917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1153588</xdr:colOff>
      <xdr:row>1</xdr:row>
      <xdr:rowOff>328078</xdr:rowOff>
    </xdr:from>
    <xdr:to>
      <xdr:col>3</xdr:col>
      <xdr:colOff>613837</xdr:colOff>
      <xdr:row>1</xdr:row>
      <xdr:rowOff>627395</xdr:rowOff>
    </xdr:to>
    <xdr:sp macro="" textlink="">
      <xdr:nvSpPr>
        <xdr:cNvPr id="16" name="Retângulo: Cantos Superiores Arredondados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1418171" y="1142995"/>
          <a:ext cx="1248833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PASSO A PASSO</a:t>
          </a:r>
        </a:p>
      </xdr:txBody>
    </xdr:sp>
    <xdr:clientData/>
  </xdr:twoCellAnchor>
  <xdr:twoCellAnchor editAs="absolute">
    <xdr:from>
      <xdr:col>3</xdr:col>
      <xdr:colOff>628654</xdr:colOff>
      <xdr:row>1</xdr:row>
      <xdr:rowOff>321729</xdr:rowOff>
    </xdr:from>
    <xdr:to>
      <xdr:col>4</xdr:col>
      <xdr:colOff>920750</xdr:colOff>
      <xdr:row>1</xdr:row>
      <xdr:rowOff>621046</xdr:rowOff>
    </xdr:to>
    <xdr:sp macro="" textlink="">
      <xdr:nvSpPr>
        <xdr:cNvPr id="17" name="Retângulo: Cantos Superiores Arredondados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2681821" y="1136646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DÚVIDAS FREQUENTES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24" name="Retângulo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AB8001-A4FF-427F-908F-FBB2D4BAB75B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25" name="Gráfico 24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83918F-5B0A-4365-8700-0998D091B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1132417</xdr:colOff>
      <xdr:row>0</xdr:row>
      <xdr:rowOff>0</xdr:rowOff>
    </xdr:from>
    <xdr:to>
      <xdr:col>3</xdr:col>
      <xdr:colOff>952501</xdr:colOff>
      <xdr:row>0</xdr:row>
      <xdr:rowOff>810177</xdr:rowOff>
    </xdr:to>
    <xdr:sp macro="" textlink="">
      <xdr:nvSpPr>
        <xdr:cNvPr id="26" name="Retângulo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C16541-E9EF-4566-8F3E-940AB6C82E04}"/>
            </a:ext>
          </a:extLst>
        </xdr:cNvPr>
        <xdr:cNvSpPr>
          <a:spLocks/>
        </xdr:cNvSpPr>
      </xdr:nvSpPr>
      <xdr:spPr>
        <a:xfrm>
          <a:off x="1397000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1746253</xdr:colOff>
      <xdr:row>0</xdr:row>
      <xdr:rowOff>120652</xdr:rowOff>
    </xdr:from>
    <xdr:to>
      <xdr:col>3</xdr:col>
      <xdr:colOff>370417</xdr:colOff>
      <xdr:row>0</xdr:row>
      <xdr:rowOff>533400</xdr:rowOff>
    </xdr:to>
    <xdr:pic>
      <xdr:nvPicPr>
        <xdr:cNvPr id="27" name="Gráfico 26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EE0A51-F2AB-48B2-B31B-69980B81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10836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3</xdr:col>
      <xdr:colOff>941916</xdr:colOff>
      <xdr:row>0</xdr:row>
      <xdr:rowOff>0</xdr:rowOff>
    </xdr:from>
    <xdr:to>
      <xdr:col>4</xdr:col>
      <xdr:colOff>1523999</xdr:colOff>
      <xdr:row>1</xdr:row>
      <xdr:rowOff>1751</xdr:rowOff>
    </xdr:to>
    <xdr:sp macro="" textlink="">
      <xdr:nvSpPr>
        <xdr:cNvPr id="28" name="Retângulo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CE26A7F-9BD6-4FBF-9FC3-A8215E9C5FC8}"/>
            </a:ext>
          </a:extLst>
        </xdr:cNvPr>
        <xdr:cNvSpPr>
          <a:spLocks/>
        </xdr:cNvSpPr>
      </xdr:nvSpPr>
      <xdr:spPr>
        <a:xfrm>
          <a:off x="2995083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4</xdr:col>
      <xdr:colOff>179915</xdr:colOff>
      <xdr:row>0</xdr:row>
      <xdr:rowOff>1</xdr:rowOff>
    </xdr:from>
    <xdr:to>
      <xdr:col>4</xdr:col>
      <xdr:colOff>698501</xdr:colOff>
      <xdr:row>0</xdr:row>
      <xdr:rowOff>538041</xdr:rowOff>
    </xdr:to>
    <xdr:pic>
      <xdr:nvPicPr>
        <xdr:cNvPr id="29" name="Gráfico 28" descr="Carrinh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1AC7E88-8030-4B5F-9B9A-3C801BA69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577165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4</xdr:col>
      <xdr:colOff>1524000</xdr:colOff>
      <xdr:row>0</xdr:row>
      <xdr:rowOff>0</xdr:rowOff>
    </xdr:from>
    <xdr:to>
      <xdr:col>5</xdr:col>
      <xdr:colOff>1312333</xdr:colOff>
      <xdr:row>1</xdr:row>
      <xdr:rowOff>10583</xdr:rowOff>
    </xdr:to>
    <xdr:sp macro="" textlink="">
      <xdr:nvSpPr>
        <xdr:cNvPr id="30" name="Retângulo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AD19E9F-0F1F-4695-AD80-47B51E2FD357}"/>
            </a:ext>
          </a:extLst>
        </xdr:cNvPr>
        <xdr:cNvSpPr>
          <a:spLocks/>
        </xdr:cNvSpPr>
      </xdr:nvSpPr>
      <xdr:spPr>
        <a:xfrm>
          <a:off x="4921250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5</xdr:col>
      <xdr:colOff>190503</xdr:colOff>
      <xdr:row>0</xdr:row>
      <xdr:rowOff>52917</xdr:rowOff>
    </xdr:from>
    <xdr:to>
      <xdr:col>5</xdr:col>
      <xdr:colOff>751419</xdr:colOff>
      <xdr:row>0</xdr:row>
      <xdr:rowOff>592666</xdr:rowOff>
    </xdr:to>
    <xdr:grpSp>
      <xdr:nvGrpSpPr>
        <xdr:cNvPr id="31" name="Agrupar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FAE47A4-D572-455F-8162-369FE2B7A37B}"/>
            </a:ext>
          </a:extLst>
        </xdr:cNvPr>
        <xdr:cNvGrpSpPr/>
      </xdr:nvGrpSpPr>
      <xdr:grpSpPr>
        <a:xfrm>
          <a:off x="5490636" y="52917"/>
          <a:ext cx="560916" cy="539749"/>
          <a:chOff x="10191750" y="1227667"/>
          <a:chExt cx="759013" cy="677333"/>
        </a:xfrm>
      </xdr:grpSpPr>
      <xdr:pic>
        <xdr:nvPicPr>
          <xdr:cNvPr id="32" name="Gráfico 31" descr="Pasta aberta">
            <a:extLst>
              <a:ext uri="{FF2B5EF4-FFF2-40B4-BE49-F238E27FC236}">
                <a16:creationId xmlns:a16="http://schemas.microsoft.com/office/drawing/2014/main" id="{D218E7A8-CF87-4635-B996-073AE08FB2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3" name="Gráfico 32" descr="Documento">
            <a:extLst>
              <a:ext uri="{FF2B5EF4-FFF2-40B4-BE49-F238E27FC236}">
                <a16:creationId xmlns:a16="http://schemas.microsoft.com/office/drawing/2014/main" id="{05CE9D29-ADE5-4E62-9050-73FA801A93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4" name="Gráfico 33" descr="Lápis">
            <a:extLst>
              <a:ext uri="{FF2B5EF4-FFF2-40B4-BE49-F238E27FC236}">
                <a16:creationId xmlns:a16="http://schemas.microsoft.com/office/drawing/2014/main" id="{7AF8569A-C81B-4BCE-93C9-B229A09DF3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5</xdr:col>
      <xdr:colOff>1312333</xdr:colOff>
      <xdr:row>0</xdr:row>
      <xdr:rowOff>10583</xdr:rowOff>
    </xdr:from>
    <xdr:to>
      <xdr:col>6</xdr:col>
      <xdr:colOff>762000</xdr:colOff>
      <xdr:row>1</xdr:row>
      <xdr:rowOff>10583</xdr:rowOff>
    </xdr:to>
    <xdr:sp macro="" textlink="">
      <xdr:nvSpPr>
        <xdr:cNvPr id="35" name="Retângulo 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7C6F30A-AB7D-41C4-A533-92EC791618D3}"/>
            </a:ext>
          </a:extLst>
        </xdr:cNvPr>
        <xdr:cNvSpPr>
          <a:spLocks/>
        </xdr:cNvSpPr>
      </xdr:nvSpPr>
      <xdr:spPr>
        <a:xfrm>
          <a:off x="6614583" y="10583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oneCell">
    <xdr:from>
      <xdr:col>5</xdr:col>
      <xdr:colOff>755648</xdr:colOff>
      <xdr:row>0</xdr:row>
      <xdr:rowOff>99482</xdr:rowOff>
    </xdr:from>
    <xdr:to>
      <xdr:col>5</xdr:col>
      <xdr:colOff>1206499</xdr:colOff>
      <xdr:row>0</xdr:row>
      <xdr:rowOff>550333</xdr:rowOff>
    </xdr:to>
    <xdr:pic>
      <xdr:nvPicPr>
        <xdr:cNvPr id="36" name="Gráfico 35" descr="Documento">
          <a:extLst>
            <a:ext uri="{FF2B5EF4-FFF2-40B4-BE49-F238E27FC236}">
              <a16:creationId xmlns:a16="http://schemas.microsoft.com/office/drawing/2014/main" id="{6B777D56-65C0-46AA-8A7B-44FD71DA6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7116231" y="99482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6</xdr:col>
      <xdr:colOff>762000</xdr:colOff>
      <xdr:row>0</xdr:row>
      <xdr:rowOff>10583</xdr:rowOff>
    </xdr:from>
    <xdr:to>
      <xdr:col>8</xdr:col>
      <xdr:colOff>571500</xdr:colOff>
      <xdr:row>1</xdr:row>
      <xdr:rowOff>10583</xdr:rowOff>
    </xdr:to>
    <xdr:sp macro="" textlink="">
      <xdr:nvSpPr>
        <xdr:cNvPr id="37" name="Retângulo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B9631-C933-42B9-AFFE-159EC220BC4E}"/>
            </a:ext>
          </a:extLst>
        </xdr:cNvPr>
        <xdr:cNvSpPr>
          <a:spLocks/>
        </xdr:cNvSpPr>
      </xdr:nvSpPr>
      <xdr:spPr>
        <a:xfrm>
          <a:off x="8053917" y="10583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7</xdr:col>
      <xdr:colOff>105834</xdr:colOff>
      <xdr:row>0</xdr:row>
      <xdr:rowOff>105833</xdr:rowOff>
    </xdr:from>
    <xdr:to>
      <xdr:col>7</xdr:col>
      <xdr:colOff>560918</xdr:colOff>
      <xdr:row>0</xdr:row>
      <xdr:rowOff>560917</xdr:rowOff>
    </xdr:to>
    <xdr:pic>
      <xdr:nvPicPr>
        <xdr:cNvPr id="38" name="Gráfico 37" descr="Sala de a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5AAC0-CE6A-4BA6-B622-8651BD4A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678334" y="105833"/>
          <a:ext cx="455084" cy="455084"/>
        </a:xfrm>
        <a:prstGeom prst="rect">
          <a:avLst/>
        </a:prstGeom>
      </xdr:spPr>
    </xdr:pic>
    <xdr:clientData/>
  </xdr:twoCellAnchor>
  <xdr:twoCellAnchor editAs="absolute">
    <xdr:from>
      <xdr:col>7</xdr:col>
      <xdr:colOff>0</xdr:colOff>
      <xdr:row>0</xdr:row>
      <xdr:rowOff>730250</xdr:rowOff>
    </xdr:from>
    <xdr:to>
      <xdr:col>8</xdr:col>
      <xdr:colOff>46917</xdr:colOff>
      <xdr:row>0</xdr:row>
      <xdr:rowOff>775969</xdr:rowOff>
    </xdr:to>
    <xdr:sp macro="" textlink="">
      <xdr:nvSpPr>
        <xdr:cNvPr id="39" name="Retângulo 38">
          <a:extLst>
            <a:ext uri="{FF2B5EF4-FFF2-40B4-BE49-F238E27FC236}">
              <a16:creationId xmlns:a16="http://schemas.microsoft.com/office/drawing/2014/main" id="{C487B150-A8F3-4DBB-8E9B-54DC2D473AE3}"/>
            </a:ext>
          </a:extLst>
        </xdr:cNvPr>
        <xdr:cNvSpPr/>
      </xdr:nvSpPr>
      <xdr:spPr>
        <a:xfrm>
          <a:off x="8572500" y="730250"/>
          <a:ext cx="756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5</xdr:col>
      <xdr:colOff>1786464</xdr:colOff>
      <xdr:row>0</xdr:row>
      <xdr:rowOff>124882</xdr:rowOff>
    </xdr:from>
    <xdr:to>
      <xdr:col>6</xdr:col>
      <xdr:colOff>247648</xdr:colOff>
      <xdr:row>0</xdr:row>
      <xdr:rowOff>575733</xdr:rowOff>
    </xdr:to>
    <xdr:pic>
      <xdr:nvPicPr>
        <xdr:cNvPr id="40" name="Gráfico 39" descr="Document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0D91FE4-9338-44D9-83E9-388F87900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7088714" y="124882"/>
          <a:ext cx="450851" cy="4508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10583</xdr:rowOff>
    </xdr:from>
    <xdr:to>
      <xdr:col>16</xdr:col>
      <xdr:colOff>346833</xdr:colOff>
      <xdr:row>2</xdr:row>
      <xdr:rowOff>56302</xdr:rowOff>
    </xdr:to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72D013DA-FCAB-4AB9-B8EA-2BEFE8E466DF}"/>
            </a:ext>
          </a:extLst>
        </xdr:cNvPr>
        <xdr:cNvSpPr/>
      </xdr:nvSpPr>
      <xdr:spPr>
        <a:xfrm>
          <a:off x="0" y="1460500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1132422</xdr:colOff>
      <xdr:row>1</xdr:row>
      <xdr:rowOff>328075</xdr:rowOff>
    </xdr:from>
    <xdr:to>
      <xdr:col>2</xdr:col>
      <xdr:colOff>2381255</xdr:colOff>
      <xdr:row>1</xdr:row>
      <xdr:rowOff>627392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397005" y="1142992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PASSO A PASSO</a:t>
          </a:r>
        </a:p>
      </xdr:txBody>
    </xdr:sp>
    <xdr:clientData/>
  </xdr:twoCellAnchor>
  <xdr:twoCellAnchor editAs="absolute">
    <xdr:from>
      <xdr:col>2</xdr:col>
      <xdr:colOff>2406655</xdr:colOff>
      <xdr:row>1</xdr:row>
      <xdr:rowOff>332309</xdr:rowOff>
    </xdr:from>
    <xdr:to>
      <xdr:col>2</xdr:col>
      <xdr:colOff>4042834</xdr:colOff>
      <xdr:row>1</xdr:row>
      <xdr:rowOff>631626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2671238" y="1147226"/>
          <a:ext cx="1636179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DÚVIDAS FREQUENTES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13" name="Retângul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661F29-7D38-4DF0-920F-26F90A7C23C3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14" name="Gráfico 13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DE2741-6B71-4CAE-A7A9-EA0A34199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1143000</xdr:colOff>
      <xdr:row>0</xdr:row>
      <xdr:rowOff>0</xdr:rowOff>
    </xdr:from>
    <xdr:to>
      <xdr:col>2</xdr:col>
      <xdr:colOff>2751668</xdr:colOff>
      <xdr:row>0</xdr:row>
      <xdr:rowOff>810177</xdr:rowOff>
    </xdr:to>
    <xdr:sp macro="" textlink="">
      <xdr:nvSpPr>
        <xdr:cNvPr id="15" name="Retângulo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A219A6-0232-4C14-B7A8-948030575036}"/>
            </a:ext>
          </a:extLst>
        </xdr:cNvPr>
        <xdr:cNvSpPr>
          <a:spLocks/>
        </xdr:cNvSpPr>
      </xdr:nvSpPr>
      <xdr:spPr>
        <a:xfrm>
          <a:off x="1407583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1756836</xdr:colOff>
      <xdr:row>0</xdr:row>
      <xdr:rowOff>120652</xdr:rowOff>
    </xdr:from>
    <xdr:to>
      <xdr:col>2</xdr:col>
      <xdr:colOff>2169584</xdr:colOff>
      <xdr:row>0</xdr:row>
      <xdr:rowOff>533400</xdr:rowOff>
    </xdr:to>
    <xdr:pic>
      <xdr:nvPicPr>
        <xdr:cNvPr id="16" name="Gráfico 15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5EDCB4-ECAB-4F5A-BCE0-3B6A4BB60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21419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2</xdr:col>
      <xdr:colOff>2741083</xdr:colOff>
      <xdr:row>0</xdr:row>
      <xdr:rowOff>0</xdr:rowOff>
    </xdr:from>
    <xdr:to>
      <xdr:col>2</xdr:col>
      <xdr:colOff>4667249</xdr:colOff>
      <xdr:row>1</xdr:row>
      <xdr:rowOff>1751</xdr:rowOff>
    </xdr:to>
    <xdr:sp macro="" textlink="">
      <xdr:nvSpPr>
        <xdr:cNvPr id="17" name="Retângulo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ECCB789-278B-4788-84EA-9B6C1B50904A}"/>
            </a:ext>
          </a:extLst>
        </xdr:cNvPr>
        <xdr:cNvSpPr>
          <a:spLocks/>
        </xdr:cNvSpPr>
      </xdr:nvSpPr>
      <xdr:spPr>
        <a:xfrm>
          <a:off x="3005666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2</xdr:col>
      <xdr:colOff>3323165</xdr:colOff>
      <xdr:row>0</xdr:row>
      <xdr:rowOff>1</xdr:rowOff>
    </xdr:from>
    <xdr:to>
      <xdr:col>2</xdr:col>
      <xdr:colOff>3841751</xdr:colOff>
      <xdr:row>0</xdr:row>
      <xdr:rowOff>538041</xdr:rowOff>
    </xdr:to>
    <xdr:pic>
      <xdr:nvPicPr>
        <xdr:cNvPr id="18" name="Gráfico 17" descr="Carrinh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0CFCFA6-F402-459D-A60D-3700888A9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587748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2</xdr:col>
      <xdr:colOff>4656667</xdr:colOff>
      <xdr:row>0</xdr:row>
      <xdr:rowOff>0</xdr:rowOff>
    </xdr:from>
    <xdr:to>
      <xdr:col>2</xdr:col>
      <xdr:colOff>6350000</xdr:colOff>
      <xdr:row>1</xdr:row>
      <xdr:rowOff>10583</xdr:rowOff>
    </xdr:to>
    <xdr:sp macro="" textlink="">
      <xdr:nvSpPr>
        <xdr:cNvPr id="19" name="Retângulo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16FB378-0954-40BA-9604-06E93384DA1E}"/>
            </a:ext>
          </a:extLst>
        </xdr:cNvPr>
        <xdr:cNvSpPr>
          <a:spLocks/>
        </xdr:cNvSpPr>
      </xdr:nvSpPr>
      <xdr:spPr>
        <a:xfrm>
          <a:off x="4921250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2</xdr:col>
      <xdr:colOff>5228170</xdr:colOff>
      <xdr:row>0</xdr:row>
      <xdr:rowOff>52917</xdr:rowOff>
    </xdr:from>
    <xdr:to>
      <xdr:col>2</xdr:col>
      <xdr:colOff>5789086</xdr:colOff>
      <xdr:row>0</xdr:row>
      <xdr:rowOff>592666</xdr:rowOff>
    </xdr:to>
    <xdr:grpSp>
      <xdr:nvGrpSpPr>
        <xdr:cNvPr id="20" name="Agrupar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22553C9-3D3E-41E6-81D6-239292306732}"/>
            </a:ext>
          </a:extLst>
        </xdr:cNvPr>
        <xdr:cNvGrpSpPr/>
      </xdr:nvGrpSpPr>
      <xdr:grpSpPr>
        <a:xfrm>
          <a:off x="5490637" y="52917"/>
          <a:ext cx="560916" cy="539749"/>
          <a:chOff x="10191750" y="1227667"/>
          <a:chExt cx="759013" cy="677333"/>
        </a:xfrm>
      </xdr:grpSpPr>
      <xdr:pic>
        <xdr:nvPicPr>
          <xdr:cNvPr id="21" name="Gráfico 20" descr="Pasta aberta">
            <a:extLst>
              <a:ext uri="{FF2B5EF4-FFF2-40B4-BE49-F238E27FC236}">
                <a16:creationId xmlns:a16="http://schemas.microsoft.com/office/drawing/2014/main" id="{A6F13A77-9746-4E66-B737-AA3BC5FC57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2" name="Gráfico 21" descr="Documento">
            <a:extLst>
              <a:ext uri="{FF2B5EF4-FFF2-40B4-BE49-F238E27FC236}">
                <a16:creationId xmlns:a16="http://schemas.microsoft.com/office/drawing/2014/main" id="{5A7CD762-0453-4EF6-8562-8555D5AD8E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9" name="Gráfico 28" descr="Lápis">
            <a:extLst>
              <a:ext uri="{FF2B5EF4-FFF2-40B4-BE49-F238E27FC236}">
                <a16:creationId xmlns:a16="http://schemas.microsoft.com/office/drawing/2014/main" id="{7D8AA0E8-235A-498B-A481-B918D4AB59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2</xdr:col>
      <xdr:colOff>6350000</xdr:colOff>
      <xdr:row>0</xdr:row>
      <xdr:rowOff>0</xdr:rowOff>
    </xdr:from>
    <xdr:to>
      <xdr:col>4</xdr:col>
      <xdr:colOff>1079500</xdr:colOff>
      <xdr:row>1</xdr:row>
      <xdr:rowOff>0</xdr:rowOff>
    </xdr:to>
    <xdr:sp macro="" textlink="">
      <xdr:nvSpPr>
        <xdr:cNvPr id="30" name="Retângulo 2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A526B19-D987-449F-A8C0-8682A9872158}"/>
            </a:ext>
          </a:extLst>
        </xdr:cNvPr>
        <xdr:cNvSpPr>
          <a:spLocks/>
        </xdr:cNvSpPr>
      </xdr:nvSpPr>
      <xdr:spPr>
        <a:xfrm>
          <a:off x="6614583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4</xdr:col>
      <xdr:colOff>141814</xdr:colOff>
      <xdr:row>0</xdr:row>
      <xdr:rowOff>88899</xdr:rowOff>
    </xdr:from>
    <xdr:to>
      <xdr:col>4</xdr:col>
      <xdr:colOff>592665</xdr:colOff>
      <xdr:row>0</xdr:row>
      <xdr:rowOff>539750</xdr:rowOff>
    </xdr:to>
    <xdr:pic>
      <xdr:nvPicPr>
        <xdr:cNvPr id="31" name="Gráfico 30" descr="Document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6A99613-9236-45E2-AE10-A3D000968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7116231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4</xdr:col>
      <xdr:colOff>1079500</xdr:colOff>
      <xdr:row>0</xdr:row>
      <xdr:rowOff>0</xdr:rowOff>
    </xdr:from>
    <xdr:to>
      <xdr:col>4</xdr:col>
      <xdr:colOff>2878666</xdr:colOff>
      <xdr:row>1</xdr:row>
      <xdr:rowOff>0</xdr:rowOff>
    </xdr:to>
    <xdr:sp macro="" textlink="">
      <xdr:nvSpPr>
        <xdr:cNvPr id="32" name="Retângulo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DEB1C-3307-4BF0-8FB1-550739B463B4}"/>
            </a:ext>
          </a:extLst>
        </xdr:cNvPr>
        <xdr:cNvSpPr>
          <a:spLocks/>
        </xdr:cNvSpPr>
      </xdr:nvSpPr>
      <xdr:spPr>
        <a:xfrm>
          <a:off x="8053917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4</xdr:col>
      <xdr:colOff>1703917</xdr:colOff>
      <xdr:row>0</xdr:row>
      <xdr:rowOff>95250</xdr:rowOff>
    </xdr:from>
    <xdr:to>
      <xdr:col>4</xdr:col>
      <xdr:colOff>2159001</xdr:colOff>
      <xdr:row>0</xdr:row>
      <xdr:rowOff>550334</xdr:rowOff>
    </xdr:to>
    <xdr:pic>
      <xdr:nvPicPr>
        <xdr:cNvPr id="33" name="Gráfico 32" descr="Sala de a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AD235-632E-411A-8A98-CD5104FB7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678334" y="95250"/>
          <a:ext cx="455084" cy="455084"/>
        </a:xfrm>
        <a:prstGeom prst="rect">
          <a:avLst/>
        </a:prstGeom>
      </xdr:spPr>
    </xdr:pic>
    <xdr:clientData/>
  </xdr:twoCellAnchor>
  <xdr:twoCellAnchor editAs="absolute">
    <xdr:from>
      <xdr:col>4</xdr:col>
      <xdr:colOff>1598083</xdr:colOff>
      <xdr:row>0</xdr:row>
      <xdr:rowOff>751417</xdr:rowOff>
    </xdr:from>
    <xdr:to>
      <xdr:col>4</xdr:col>
      <xdr:colOff>2354083</xdr:colOff>
      <xdr:row>0</xdr:row>
      <xdr:rowOff>797136</xdr:rowOff>
    </xdr:to>
    <xdr:sp macro="" textlink="">
      <xdr:nvSpPr>
        <xdr:cNvPr id="34" name="Retângulo 33">
          <a:extLst>
            <a:ext uri="{FF2B5EF4-FFF2-40B4-BE49-F238E27FC236}">
              <a16:creationId xmlns:a16="http://schemas.microsoft.com/office/drawing/2014/main" id="{A785A1E2-F2F5-4763-90E8-A192950D6DA7}"/>
            </a:ext>
          </a:extLst>
        </xdr:cNvPr>
        <xdr:cNvSpPr/>
      </xdr:nvSpPr>
      <xdr:spPr>
        <a:xfrm>
          <a:off x="8572500" y="751417"/>
          <a:ext cx="756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10584</xdr:rowOff>
    </xdr:from>
    <xdr:to>
      <xdr:col>11</xdr:col>
      <xdr:colOff>600833</xdr:colOff>
      <xdr:row>2</xdr:row>
      <xdr:rowOff>56303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8FEC1B7D-F909-4E21-836B-ABA5F717A329}"/>
            </a:ext>
          </a:extLst>
        </xdr:cNvPr>
        <xdr:cNvSpPr/>
      </xdr:nvSpPr>
      <xdr:spPr>
        <a:xfrm>
          <a:off x="0" y="1460501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582087</xdr:colOff>
      <xdr:row>1</xdr:row>
      <xdr:rowOff>328081</xdr:rowOff>
    </xdr:from>
    <xdr:to>
      <xdr:col>3</xdr:col>
      <xdr:colOff>1830920</xdr:colOff>
      <xdr:row>1</xdr:row>
      <xdr:rowOff>627398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375837" y="1142998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PASSO A PASSO</a:t>
          </a:r>
        </a:p>
      </xdr:txBody>
    </xdr:sp>
    <xdr:clientData/>
  </xdr:twoCellAnchor>
  <xdr:twoCellAnchor editAs="absolute">
    <xdr:from>
      <xdr:col>3</xdr:col>
      <xdr:colOff>1845737</xdr:colOff>
      <xdr:row>1</xdr:row>
      <xdr:rowOff>321732</xdr:rowOff>
    </xdr:from>
    <xdr:to>
      <xdr:col>3</xdr:col>
      <xdr:colOff>3481916</xdr:colOff>
      <xdr:row>1</xdr:row>
      <xdr:rowOff>621049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2639487" y="1136649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DÚVIDAS FREQUENTES</a:t>
          </a:r>
        </a:p>
      </xdr:txBody>
    </xdr:sp>
    <xdr:clientData/>
  </xdr:twoCellAnchor>
  <xdr:twoCellAnchor editAs="absolute">
    <xdr:from>
      <xdr:col>3</xdr:col>
      <xdr:colOff>3490387</xdr:colOff>
      <xdr:row>1</xdr:row>
      <xdr:rowOff>317497</xdr:rowOff>
    </xdr:from>
    <xdr:to>
      <xdr:col>4</xdr:col>
      <xdr:colOff>311149</xdr:colOff>
      <xdr:row>1</xdr:row>
      <xdr:rowOff>625282</xdr:rowOff>
    </xdr:to>
    <xdr:sp macro="" textlink="">
      <xdr:nvSpPr>
        <xdr:cNvPr id="11" name="Retângulo: Cantos Superiore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4284137" y="1132414"/>
          <a:ext cx="1636179" cy="307785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SUGESTÕES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582083</xdr:colOff>
      <xdr:row>0</xdr:row>
      <xdr:rowOff>804333</xdr:rowOff>
    </xdr:to>
    <xdr:sp macro="" textlink="">
      <xdr:nvSpPr>
        <xdr:cNvPr id="39" name="Retângulo 3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C20887-F0DE-4442-AA12-EDA4B0599598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3</xdr:col>
      <xdr:colOff>116417</xdr:colOff>
      <xdr:row>0</xdr:row>
      <xdr:rowOff>518586</xdr:rowOff>
    </xdr:to>
    <xdr:pic>
      <xdr:nvPicPr>
        <xdr:cNvPr id="40" name="Gráfico 39" descr="Medido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7D1B43-046B-4602-AA1C-96905138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>
    <xdr:from>
      <xdr:col>3</xdr:col>
      <xdr:colOff>603250</xdr:colOff>
      <xdr:row>0</xdr:row>
      <xdr:rowOff>0</xdr:rowOff>
    </xdr:from>
    <xdr:to>
      <xdr:col>3</xdr:col>
      <xdr:colOff>2211918</xdr:colOff>
      <xdr:row>0</xdr:row>
      <xdr:rowOff>810177</xdr:rowOff>
    </xdr:to>
    <xdr:sp macro="" textlink="">
      <xdr:nvSpPr>
        <xdr:cNvPr id="41" name="Retângulo 4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C94BAF-CE72-4D0A-BA0F-A0814BD42C9F}"/>
            </a:ext>
          </a:extLst>
        </xdr:cNvPr>
        <xdr:cNvSpPr>
          <a:spLocks/>
        </xdr:cNvSpPr>
      </xdr:nvSpPr>
      <xdr:spPr>
        <a:xfrm>
          <a:off x="1397000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1217086</xdr:colOff>
      <xdr:row>0</xdr:row>
      <xdr:rowOff>120652</xdr:rowOff>
    </xdr:from>
    <xdr:to>
      <xdr:col>3</xdr:col>
      <xdr:colOff>1629834</xdr:colOff>
      <xdr:row>0</xdr:row>
      <xdr:rowOff>533400</xdr:rowOff>
    </xdr:to>
    <xdr:pic>
      <xdr:nvPicPr>
        <xdr:cNvPr id="42" name="Gráfico 41" descr="Lápi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2A9DF2-627D-44F1-8605-4FF648719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010836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3</xdr:col>
      <xdr:colOff>2211917</xdr:colOff>
      <xdr:row>0</xdr:row>
      <xdr:rowOff>0</xdr:rowOff>
    </xdr:from>
    <xdr:to>
      <xdr:col>3</xdr:col>
      <xdr:colOff>4138083</xdr:colOff>
      <xdr:row>1</xdr:row>
      <xdr:rowOff>1751</xdr:rowOff>
    </xdr:to>
    <xdr:sp macro="" textlink="">
      <xdr:nvSpPr>
        <xdr:cNvPr id="49" name="Retângulo 4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2B55D7B-FB6A-4788-A097-D863E871E13D}"/>
            </a:ext>
          </a:extLst>
        </xdr:cNvPr>
        <xdr:cNvSpPr>
          <a:spLocks/>
        </xdr:cNvSpPr>
      </xdr:nvSpPr>
      <xdr:spPr>
        <a:xfrm>
          <a:off x="3005667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3</xdr:col>
      <xdr:colOff>2793999</xdr:colOff>
      <xdr:row>0</xdr:row>
      <xdr:rowOff>1</xdr:rowOff>
    </xdr:from>
    <xdr:to>
      <xdr:col>3</xdr:col>
      <xdr:colOff>3312585</xdr:colOff>
      <xdr:row>0</xdr:row>
      <xdr:rowOff>538041</xdr:rowOff>
    </xdr:to>
    <xdr:pic>
      <xdr:nvPicPr>
        <xdr:cNvPr id="50" name="Gráfico 49" descr="Carrinh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1745C42-92BB-4D69-BBBD-33F124CC1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87749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3</xdr:col>
      <xdr:colOff>4138084</xdr:colOff>
      <xdr:row>0</xdr:row>
      <xdr:rowOff>0</xdr:rowOff>
    </xdr:from>
    <xdr:to>
      <xdr:col>4</xdr:col>
      <xdr:colOff>1016000</xdr:colOff>
      <xdr:row>1</xdr:row>
      <xdr:rowOff>10583</xdr:rowOff>
    </xdr:to>
    <xdr:sp macro="" textlink="">
      <xdr:nvSpPr>
        <xdr:cNvPr id="51" name="Retângulo 5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39BEF18-C623-4715-B1F9-CA1F85627AF8}"/>
            </a:ext>
          </a:extLst>
        </xdr:cNvPr>
        <xdr:cNvSpPr>
          <a:spLocks/>
        </xdr:cNvSpPr>
      </xdr:nvSpPr>
      <xdr:spPr>
        <a:xfrm>
          <a:off x="4931834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3</xdr:col>
      <xdr:colOff>4709587</xdr:colOff>
      <xdr:row>0</xdr:row>
      <xdr:rowOff>52917</xdr:rowOff>
    </xdr:from>
    <xdr:to>
      <xdr:col>4</xdr:col>
      <xdr:colOff>455086</xdr:colOff>
      <xdr:row>0</xdr:row>
      <xdr:rowOff>592666</xdr:rowOff>
    </xdr:to>
    <xdr:grpSp>
      <xdr:nvGrpSpPr>
        <xdr:cNvPr id="52" name="Agrupar 5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23189EF-7DEF-499A-93EE-E570C8A27BCD}"/>
            </a:ext>
          </a:extLst>
        </xdr:cNvPr>
        <xdr:cNvGrpSpPr/>
      </xdr:nvGrpSpPr>
      <xdr:grpSpPr>
        <a:xfrm>
          <a:off x="5488520" y="52917"/>
          <a:ext cx="554566" cy="539749"/>
          <a:chOff x="10191750" y="1227667"/>
          <a:chExt cx="759013" cy="677333"/>
        </a:xfrm>
      </xdr:grpSpPr>
      <xdr:pic>
        <xdr:nvPicPr>
          <xdr:cNvPr id="53" name="Gráfico 52" descr="Pasta aberta">
            <a:extLst>
              <a:ext uri="{FF2B5EF4-FFF2-40B4-BE49-F238E27FC236}">
                <a16:creationId xmlns:a16="http://schemas.microsoft.com/office/drawing/2014/main" id="{9FE8B041-DCB5-4E00-9F96-9DD0CC9203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54" name="Gráfico 53" descr="Documento">
            <a:extLst>
              <a:ext uri="{FF2B5EF4-FFF2-40B4-BE49-F238E27FC236}">
                <a16:creationId xmlns:a16="http://schemas.microsoft.com/office/drawing/2014/main" id="{5E8252F7-466D-47CB-BD76-970ABAE6F9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55" name="Gráfico 54" descr="Lápis">
            <a:extLst>
              <a:ext uri="{FF2B5EF4-FFF2-40B4-BE49-F238E27FC236}">
                <a16:creationId xmlns:a16="http://schemas.microsoft.com/office/drawing/2014/main" id="{9F48ED76-C237-43B8-9BCC-D31C1BDA3A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9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4</xdr:col>
      <xdr:colOff>1016000</xdr:colOff>
      <xdr:row>0</xdr:row>
      <xdr:rowOff>0</xdr:rowOff>
    </xdr:from>
    <xdr:to>
      <xdr:col>5</xdr:col>
      <xdr:colOff>1280584</xdr:colOff>
      <xdr:row>1</xdr:row>
      <xdr:rowOff>0</xdr:rowOff>
    </xdr:to>
    <xdr:sp macro="" textlink="">
      <xdr:nvSpPr>
        <xdr:cNvPr id="56" name="Retângulo 5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B54AE-5B63-43FF-B9B1-CBFDE1FDBC54}"/>
            </a:ext>
          </a:extLst>
        </xdr:cNvPr>
        <xdr:cNvSpPr>
          <a:spLocks/>
        </xdr:cNvSpPr>
      </xdr:nvSpPr>
      <xdr:spPr>
        <a:xfrm>
          <a:off x="6625167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5</xdr:col>
      <xdr:colOff>342898</xdr:colOff>
      <xdr:row>0</xdr:row>
      <xdr:rowOff>88899</xdr:rowOff>
    </xdr:from>
    <xdr:to>
      <xdr:col>5</xdr:col>
      <xdr:colOff>793749</xdr:colOff>
      <xdr:row>0</xdr:row>
      <xdr:rowOff>539750</xdr:rowOff>
    </xdr:to>
    <xdr:pic>
      <xdr:nvPicPr>
        <xdr:cNvPr id="57" name="Gráfico 56" descr="Document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676D36B-CFE2-4A9E-8477-26DA658BB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7126815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5</xdr:col>
      <xdr:colOff>1280582</xdr:colOff>
      <xdr:row>0</xdr:row>
      <xdr:rowOff>0</xdr:rowOff>
    </xdr:from>
    <xdr:to>
      <xdr:col>6</xdr:col>
      <xdr:colOff>994832</xdr:colOff>
      <xdr:row>1</xdr:row>
      <xdr:rowOff>0</xdr:rowOff>
    </xdr:to>
    <xdr:sp macro="" textlink="">
      <xdr:nvSpPr>
        <xdr:cNvPr id="58" name="Retângulo 5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156BB-3162-4596-A1E8-7D373AC7CBF0}"/>
            </a:ext>
          </a:extLst>
        </xdr:cNvPr>
        <xdr:cNvSpPr>
          <a:spLocks/>
        </xdr:cNvSpPr>
      </xdr:nvSpPr>
      <xdr:spPr>
        <a:xfrm>
          <a:off x="8064499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5</xdr:col>
      <xdr:colOff>1904999</xdr:colOff>
      <xdr:row>0</xdr:row>
      <xdr:rowOff>95250</xdr:rowOff>
    </xdr:from>
    <xdr:to>
      <xdr:col>6</xdr:col>
      <xdr:colOff>275167</xdr:colOff>
      <xdr:row>0</xdr:row>
      <xdr:rowOff>550334</xdr:rowOff>
    </xdr:to>
    <xdr:pic>
      <xdr:nvPicPr>
        <xdr:cNvPr id="59" name="Gráfico 58" descr="Sala de a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1CEC1-49B7-426F-B72F-59A5DAF3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8688916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5</xdr:col>
      <xdr:colOff>1809750</xdr:colOff>
      <xdr:row>0</xdr:row>
      <xdr:rowOff>740834</xdr:rowOff>
    </xdr:from>
    <xdr:to>
      <xdr:col>6</xdr:col>
      <xdr:colOff>480834</xdr:colOff>
      <xdr:row>0</xdr:row>
      <xdr:rowOff>786553</xdr:rowOff>
    </xdr:to>
    <xdr:sp macro="" textlink="">
      <xdr:nvSpPr>
        <xdr:cNvPr id="60" name="Retângulo 59">
          <a:extLst>
            <a:ext uri="{FF2B5EF4-FFF2-40B4-BE49-F238E27FC236}">
              <a16:creationId xmlns:a16="http://schemas.microsoft.com/office/drawing/2014/main" id="{B64AA7DD-2086-458E-AC9D-DF1AD6BF468B}"/>
            </a:ext>
          </a:extLst>
        </xdr:cNvPr>
        <xdr:cNvSpPr/>
      </xdr:nvSpPr>
      <xdr:spPr>
        <a:xfrm>
          <a:off x="8593667" y="740834"/>
          <a:ext cx="756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1</xdr:row>
      <xdr:rowOff>634999</xdr:rowOff>
    </xdr:from>
    <xdr:to>
      <xdr:col>10</xdr:col>
      <xdr:colOff>431500</xdr:colOff>
      <xdr:row>2</xdr:row>
      <xdr:rowOff>45718</xdr:rowOff>
    </xdr:to>
    <xdr:sp macro="" textlink="">
      <xdr:nvSpPr>
        <xdr:cNvPr id="85" name="Retângulo 84">
          <a:extLst>
            <a:ext uri="{FF2B5EF4-FFF2-40B4-BE49-F238E27FC236}">
              <a16:creationId xmlns:a16="http://schemas.microsoft.com/office/drawing/2014/main" id="{0076019C-9C6A-4BA6-8067-B737F93741C2}"/>
            </a:ext>
          </a:extLst>
        </xdr:cNvPr>
        <xdr:cNvSpPr/>
      </xdr:nvSpPr>
      <xdr:spPr>
        <a:xfrm>
          <a:off x="0" y="1449916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1121808</xdr:colOff>
      <xdr:row>1</xdr:row>
      <xdr:rowOff>338661</xdr:rowOff>
    </xdr:from>
    <xdr:to>
      <xdr:col>2</xdr:col>
      <xdr:colOff>2370641</xdr:colOff>
      <xdr:row>2</xdr:row>
      <xdr:rowOff>2978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386391" y="1153578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PRODUTOS</a:t>
          </a:r>
        </a:p>
      </xdr:txBody>
    </xdr:sp>
    <xdr:clientData/>
  </xdr:twoCellAnchor>
  <xdr:twoCellAnchor editAs="absolute">
    <xdr:from>
      <xdr:col>3</xdr:col>
      <xdr:colOff>1299607</xdr:colOff>
      <xdr:row>1</xdr:row>
      <xdr:rowOff>338661</xdr:rowOff>
    </xdr:from>
    <xdr:to>
      <xdr:col>4</xdr:col>
      <xdr:colOff>476223</xdr:colOff>
      <xdr:row>2</xdr:row>
      <xdr:rowOff>11446</xdr:rowOff>
    </xdr:to>
    <xdr:sp macro="" textlink="">
      <xdr:nvSpPr>
        <xdr:cNvPr id="11" name="Retângulo: Cantos Superiores Arredondados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315857" y="1153578"/>
          <a:ext cx="2023533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 DE ARMAZENAMENTO</a:t>
          </a:r>
        </a:p>
      </xdr:txBody>
    </xdr:sp>
    <xdr:clientData/>
  </xdr:twoCellAnchor>
  <xdr:twoCellAnchor editAs="absolute">
    <xdr:from>
      <xdr:col>4</xdr:col>
      <xdr:colOff>497373</xdr:colOff>
      <xdr:row>1</xdr:row>
      <xdr:rowOff>338661</xdr:rowOff>
    </xdr:from>
    <xdr:to>
      <xdr:col>5</xdr:col>
      <xdr:colOff>371435</xdr:colOff>
      <xdr:row>2</xdr:row>
      <xdr:rowOff>11446</xdr:rowOff>
    </xdr:to>
    <xdr:sp macro="" textlink="">
      <xdr:nvSpPr>
        <xdr:cNvPr id="12" name="Retângulo: Cantos Superiores Arredondado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360540" y="1153578"/>
          <a:ext cx="193781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CENTROS DE DISTRIBUIÇÃO</a:t>
          </a:r>
        </a:p>
      </xdr:txBody>
    </xdr:sp>
    <xdr:clientData/>
  </xdr:twoCellAnchor>
  <xdr:twoCellAnchor editAs="absolute">
    <xdr:from>
      <xdr:col>5</xdr:col>
      <xdr:colOff>395777</xdr:colOff>
      <xdr:row>1</xdr:row>
      <xdr:rowOff>338661</xdr:rowOff>
    </xdr:from>
    <xdr:to>
      <xdr:col>5</xdr:col>
      <xdr:colOff>1947309</xdr:colOff>
      <xdr:row>2</xdr:row>
      <xdr:rowOff>11446</xdr:rowOff>
    </xdr:to>
    <xdr:sp macro="" textlink="">
      <xdr:nvSpPr>
        <xdr:cNvPr id="13" name="Retângulo: Cantos Superiores Arredondado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322694" y="1153578"/>
          <a:ext cx="155153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PROFISSIONAIS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14" name="Retângulo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558CFC-219F-4CCE-BA07-5130F99A6695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21" name="Gráfico 20" descr="Medidor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70D049-8B04-4A20-B646-50257D368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1121834</xdr:colOff>
      <xdr:row>0</xdr:row>
      <xdr:rowOff>0</xdr:rowOff>
    </xdr:from>
    <xdr:to>
      <xdr:col>2</xdr:col>
      <xdr:colOff>2730502</xdr:colOff>
      <xdr:row>0</xdr:row>
      <xdr:rowOff>810177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FB2F4-AAA0-40B5-AE6B-5C45EF6B950C}"/>
            </a:ext>
          </a:extLst>
        </xdr:cNvPr>
        <xdr:cNvSpPr>
          <a:spLocks/>
        </xdr:cNvSpPr>
      </xdr:nvSpPr>
      <xdr:spPr>
        <a:xfrm>
          <a:off x="1386417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1735670</xdr:colOff>
      <xdr:row>0</xdr:row>
      <xdr:rowOff>120652</xdr:rowOff>
    </xdr:from>
    <xdr:to>
      <xdr:col>2</xdr:col>
      <xdr:colOff>2148418</xdr:colOff>
      <xdr:row>0</xdr:row>
      <xdr:rowOff>533400</xdr:rowOff>
    </xdr:to>
    <xdr:pic>
      <xdr:nvPicPr>
        <xdr:cNvPr id="23" name="Gráfico 22" descr="Láp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8E353-908E-4598-A63E-C687AD890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000253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2</xdr:col>
      <xdr:colOff>2730501</xdr:colOff>
      <xdr:row>0</xdr:row>
      <xdr:rowOff>0</xdr:rowOff>
    </xdr:from>
    <xdr:to>
      <xdr:col>3</xdr:col>
      <xdr:colOff>1905000</xdr:colOff>
      <xdr:row>1</xdr:row>
      <xdr:rowOff>1751</xdr:rowOff>
    </xdr:to>
    <xdr:sp macro="" textlink="">
      <xdr:nvSpPr>
        <xdr:cNvPr id="25" name="Retângulo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1E4C505-85E2-4DD4-B8F3-FEFE008CD3F7}"/>
            </a:ext>
          </a:extLst>
        </xdr:cNvPr>
        <xdr:cNvSpPr>
          <a:spLocks/>
        </xdr:cNvSpPr>
      </xdr:nvSpPr>
      <xdr:spPr>
        <a:xfrm>
          <a:off x="2995084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3</xdr:col>
      <xdr:colOff>560916</xdr:colOff>
      <xdr:row>0</xdr:row>
      <xdr:rowOff>1</xdr:rowOff>
    </xdr:from>
    <xdr:to>
      <xdr:col>3</xdr:col>
      <xdr:colOff>1079502</xdr:colOff>
      <xdr:row>0</xdr:row>
      <xdr:rowOff>538041</xdr:rowOff>
    </xdr:to>
    <xdr:pic>
      <xdr:nvPicPr>
        <xdr:cNvPr id="26" name="Gráfico 25" descr="Carrinh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C83388B-9B3B-46DE-8DC7-0BC5D8030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577166" y="1"/>
          <a:ext cx="518586" cy="538040"/>
        </a:xfrm>
        <a:prstGeom prst="rect">
          <a:avLst/>
        </a:prstGeom>
      </xdr:spPr>
    </xdr:pic>
    <xdr:clientData/>
  </xdr:twoCellAnchor>
  <xdr:twoCellAnchor>
    <xdr:from>
      <xdr:col>2</xdr:col>
      <xdr:colOff>1587501</xdr:colOff>
      <xdr:row>0</xdr:row>
      <xdr:rowOff>751417</xdr:rowOff>
    </xdr:from>
    <xdr:to>
      <xdr:col>2</xdr:col>
      <xdr:colOff>2271501</xdr:colOff>
      <xdr:row>0</xdr:row>
      <xdr:rowOff>797136</xdr:rowOff>
    </xdr:to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9641C1DE-8411-4D28-8C2D-48CFE2F1F59A}"/>
            </a:ext>
          </a:extLst>
        </xdr:cNvPr>
        <xdr:cNvSpPr/>
      </xdr:nvSpPr>
      <xdr:spPr>
        <a:xfrm>
          <a:off x="1852084" y="751417"/>
          <a:ext cx="684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1894417</xdr:colOff>
      <xdr:row>0</xdr:row>
      <xdr:rowOff>0</xdr:rowOff>
    </xdr:from>
    <xdr:to>
      <xdr:col>4</xdr:col>
      <xdr:colOff>740833</xdr:colOff>
      <xdr:row>1</xdr:row>
      <xdr:rowOff>10583</xdr:rowOff>
    </xdr:to>
    <xdr:sp macro="" textlink="">
      <xdr:nvSpPr>
        <xdr:cNvPr id="28" name="Retângulo 2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43BAD21-C16F-4272-B1A6-13B37E98974D}"/>
            </a:ext>
          </a:extLst>
        </xdr:cNvPr>
        <xdr:cNvSpPr>
          <a:spLocks/>
        </xdr:cNvSpPr>
      </xdr:nvSpPr>
      <xdr:spPr>
        <a:xfrm>
          <a:off x="4910667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3</xdr:col>
      <xdr:colOff>2465920</xdr:colOff>
      <xdr:row>0</xdr:row>
      <xdr:rowOff>52917</xdr:rowOff>
    </xdr:from>
    <xdr:to>
      <xdr:col>4</xdr:col>
      <xdr:colOff>179919</xdr:colOff>
      <xdr:row>0</xdr:row>
      <xdr:rowOff>592666</xdr:rowOff>
    </xdr:to>
    <xdr:grpSp>
      <xdr:nvGrpSpPr>
        <xdr:cNvPr id="29" name="Agrupar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C6E86DC-3580-4B3C-A2E0-5F97362F5EC6}"/>
            </a:ext>
          </a:extLst>
        </xdr:cNvPr>
        <xdr:cNvGrpSpPr/>
      </xdr:nvGrpSpPr>
      <xdr:grpSpPr>
        <a:xfrm>
          <a:off x="5480053" y="52917"/>
          <a:ext cx="558799" cy="539749"/>
          <a:chOff x="10191750" y="1227667"/>
          <a:chExt cx="759013" cy="677333"/>
        </a:xfrm>
      </xdr:grpSpPr>
      <xdr:pic>
        <xdr:nvPicPr>
          <xdr:cNvPr id="30" name="Gráfico 29" descr="Pasta aberta">
            <a:extLst>
              <a:ext uri="{FF2B5EF4-FFF2-40B4-BE49-F238E27FC236}">
                <a16:creationId xmlns:a16="http://schemas.microsoft.com/office/drawing/2014/main" id="{70E06BDC-EEAB-49E3-8FC9-8F76F40F8F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1" name="Gráfico 30" descr="Documento">
            <a:extLst>
              <a:ext uri="{FF2B5EF4-FFF2-40B4-BE49-F238E27FC236}">
                <a16:creationId xmlns:a16="http://schemas.microsoft.com/office/drawing/2014/main" id="{574250F5-E217-4722-B316-E0CCE94290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2" name="Gráfico 31" descr="Lápis">
            <a:extLst>
              <a:ext uri="{FF2B5EF4-FFF2-40B4-BE49-F238E27FC236}">
                <a16:creationId xmlns:a16="http://schemas.microsoft.com/office/drawing/2014/main" id="{2E2FAC2F-18C2-49C2-BA33-5880513053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9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4</xdr:col>
      <xdr:colOff>740833</xdr:colOff>
      <xdr:row>0</xdr:row>
      <xdr:rowOff>0</xdr:rowOff>
    </xdr:from>
    <xdr:to>
      <xdr:col>5</xdr:col>
      <xdr:colOff>116417</xdr:colOff>
      <xdr:row>1</xdr:row>
      <xdr:rowOff>0</xdr:rowOff>
    </xdr:to>
    <xdr:sp macro="" textlink="">
      <xdr:nvSpPr>
        <xdr:cNvPr id="33" name="Retângulo 3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13339A9-A543-4549-9243-A457A8A36971}"/>
            </a:ext>
          </a:extLst>
        </xdr:cNvPr>
        <xdr:cNvSpPr>
          <a:spLocks/>
        </xdr:cNvSpPr>
      </xdr:nvSpPr>
      <xdr:spPr>
        <a:xfrm>
          <a:off x="6604000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4</xdr:col>
      <xdr:colOff>1231898</xdr:colOff>
      <xdr:row>0</xdr:row>
      <xdr:rowOff>88899</xdr:rowOff>
    </xdr:from>
    <xdr:to>
      <xdr:col>4</xdr:col>
      <xdr:colOff>1682749</xdr:colOff>
      <xdr:row>0</xdr:row>
      <xdr:rowOff>539750</xdr:rowOff>
    </xdr:to>
    <xdr:pic>
      <xdr:nvPicPr>
        <xdr:cNvPr id="34" name="Gráfico 33" descr="Document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E81CE68-B948-481A-B772-617D1DCFD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7095065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5</xdr:col>
      <xdr:colOff>116417</xdr:colOff>
      <xdr:row>0</xdr:row>
      <xdr:rowOff>0</xdr:rowOff>
    </xdr:from>
    <xdr:to>
      <xdr:col>5</xdr:col>
      <xdr:colOff>1915583</xdr:colOff>
      <xdr:row>1</xdr:row>
      <xdr:rowOff>0</xdr:rowOff>
    </xdr:to>
    <xdr:sp macro="" textlink="">
      <xdr:nvSpPr>
        <xdr:cNvPr id="37" name="Retângulo 3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B0B77667-28FE-4E04-A893-4332F773D140}"/>
            </a:ext>
          </a:extLst>
        </xdr:cNvPr>
        <xdr:cNvSpPr>
          <a:spLocks/>
        </xdr:cNvSpPr>
      </xdr:nvSpPr>
      <xdr:spPr>
        <a:xfrm>
          <a:off x="8043334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5</xdr:col>
      <xdr:colOff>751417</xdr:colOff>
      <xdr:row>0</xdr:row>
      <xdr:rowOff>95250</xdr:rowOff>
    </xdr:from>
    <xdr:to>
      <xdr:col>5</xdr:col>
      <xdr:colOff>1206501</xdr:colOff>
      <xdr:row>0</xdr:row>
      <xdr:rowOff>550334</xdr:rowOff>
    </xdr:to>
    <xdr:pic>
      <xdr:nvPicPr>
        <xdr:cNvPr id="38" name="Gráfico 37" descr="Sala de aul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4B63DCFA-806B-4DBB-BB1A-D4E4B3D32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5"/>
            </a:ext>
          </a:extLst>
        </a:blip>
        <a:stretch>
          <a:fillRect/>
        </a:stretch>
      </xdr:blipFill>
      <xdr:spPr>
        <a:xfrm>
          <a:off x="8678334" y="95250"/>
          <a:ext cx="455084" cy="455084"/>
        </a:xfrm>
        <a:prstGeom prst="rect">
          <a:avLst/>
        </a:prstGeom>
      </xdr:spPr>
    </xdr:pic>
    <xdr:clientData/>
  </xdr:twoCellAnchor>
  <xdr:twoCellAnchor editAs="absolute">
    <xdr:from>
      <xdr:col>2</xdr:col>
      <xdr:colOff>2396043</xdr:colOff>
      <xdr:row>1</xdr:row>
      <xdr:rowOff>338661</xdr:rowOff>
    </xdr:from>
    <xdr:to>
      <xdr:col>3</xdr:col>
      <xdr:colOff>1280555</xdr:colOff>
      <xdr:row>2</xdr:row>
      <xdr:rowOff>2978</xdr:rowOff>
    </xdr:to>
    <xdr:sp macro="" textlink="">
      <xdr:nvSpPr>
        <xdr:cNvPr id="40" name="Retângulo: Cantos Superiores Arredondados 3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6AF6D8E0-4C0C-407D-9114-0583C2C5D4A8}"/>
            </a:ext>
          </a:extLst>
        </xdr:cNvPr>
        <xdr:cNvSpPr/>
      </xdr:nvSpPr>
      <xdr:spPr>
        <a:xfrm>
          <a:off x="2660626" y="1153578"/>
          <a:ext cx="1636179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FORNECEDORES</a:t>
          </a:r>
        </a:p>
      </xdr:txBody>
    </xdr:sp>
    <xdr:clientData/>
  </xdr:twoCellAnchor>
  <xdr:twoCellAnchor>
    <xdr:from>
      <xdr:col>0</xdr:col>
      <xdr:colOff>0</xdr:colOff>
      <xdr:row>2</xdr:row>
      <xdr:rowOff>10584</xdr:rowOff>
    </xdr:from>
    <xdr:to>
      <xdr:col>12</xdr:col>
      <xdr:colOff>315083</xdr:colOff>
      <xdr:row>2</xdr:row>
      <xdr:rowOff>56303</xdr:rowOff>
    </xdr:to>
    <xdr:sp macro="" textlink="">
      <xdr:nvSpPr>
        <xdr:cNvPr id="46" name="Retângulo 45">
          <a:extLst>
            <a:ext uri="{FF2B5EF4-FFF2-40B4-BE49-F238E27FC236}">
              <a16:creationId xmlns:a16="http://schemas.microsoft.com/office/drawing/2014/main" id="{046EBC1B-FFE1-4C12-965C-5B6CA2B786D9}"/>
            </a:ext>
          </a:extLst>
        </xdr:cNvPr>
        <xdr:cNvSpPr/>
      </xdr:nvSpPr>
      <xdr:spPr>
        <a:xfrm>
          <a:off x="0" y="1460501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994808</xdr:colOff>
      <xdr:row>1</xdr:row>
      <xdr:rowOff>317494</xdr:rowOff>
    </xdr:from>
    <xdr:to>
      <xdr:col>2</xdr:col>
      <xdr:colOff>2243641</xdr:colOff>
      <xdr:row>1</xdr:row>
      <xdr:rowOff>616811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59391" y="1132411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PRODUTOS</a:t>
          </a:r>
        </a:p>
      </xdr:txBody>
    </xdr:sp>
    <xdr:clientData/>
  </xdr:twoCellAnchor>
  <xdr:twoCellAnchor editAs="absolute">
    <xdr:from>
      <xdr:col>2</xdr:col>
      <xdr:colOff>2258458</xdr:colOff>
      <xdr:row>1</xdr:row>
      <xdr:rowOff>311145</xdr:rowOff>
    </xdr:from>
    <xdr:to>
      <xdr:col>3</xdr:col>
      <xdr:colOff>666720</xdr:colOff>
      <xdr:row>1</xdr:row>
      <xdr:rowOff>610462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523041" y="1126062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FORNECEDORES</a:t>
          </a:r>
        </a:p>
      </xdr:txBody>
    </xdr:sp>
    <xdr:clientData/>
  </xdr:twoCellAnchor>
  <xdr:twoCellAnchor editAs="absolute">
    <xdr:from>
      <xdr:col>3</xdr:col>
      <xdr:colOff>675191</xdr:colOff>
      <xdr:row>1</xdr:row>
      <xdr:rowOff>306910</xdr:rowOff>
    </xdr:from>
    <xdr:to>
      <xdr:col>3</xdr:col>
      <xdr:colOff>2698724</xdr:colOff>
      <xdr:row>1</xdr:row>
      <xdr:rowOff>614695</xdr:rowOff>
    </xdr:to>
    <xdr:sp macro="" textlink="">
      <xdr:nvSpPr>
        <xdr:cNvPr id="11" name="Retângulo: Cantos Superiore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4167691" y="1121827"/>
          <a:ext cx="2023533" cy="307785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 DE ARMAZENAMENTO</a:t>
          </a:r>
        </a:p>
      </xdr:txBody>
    </xdr:sp>
    <xdr:clientData/>
  </xdr:twoCellAnchor>
  <xdr:twoCellAnchor editAs="absolute">
    <xdr:from>
      <xdr:col>3</xdr:col>
      <xdr:colOff>2709291</xdr:colOff>
      <xdr:row>1</xdr:row>
      <xdr:rowOff>306910</xdr:rowOff>
    </xdr:from>
    <xdr:to>
      <xdr:col>3</xdr:col>
      <xdr:colOff>4647103</xdr:colOff>
      <xdr:row>1</xdr:row>
      <xdr:rowOff>614695</xdr:rowOff>
    </xdr:to>
    <xdr:sp macro="" textlink="">
      <xdr:nvSpPr>
        <xdr:cNvPr id="12" name="Retângulo: Cantos Superiores Arredondado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201791" y="1121827"/>
          <a:ext cx="193781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CENTROS DE DISTRIBUIÇÃO</a:t>
          </a:r>
        </a:p>
      </xdr:txBody>
    </xdr:sp>
    <xdr:clientData/>
  </xdr:twoCellAnchor>
  <xdr:twoCellAnchor editAs="absolute">
    <xdr:from>
      <xdr:col>3</xdr:col>
      <xdr:colOff>4660859</xdr:colOff>
      <xdr:row>1</xdr:row>
      <xdr:rowOff>311143</xdr:rowOff>
    </xdr:from>
    <xdr:to>
      <xdr:col>5</xdr:col>
      <xdr:colOff>423308</xdr:colOff>
      <xdr:row>1</xdr:row>
      <xdr:rowOff>618928</xdr:rowOff>
    </xdr:to>
    <xdr:sp macro="" textlink="">
      <xdr:nvSpPr>
        <xdr:cNvPr id="13" name="Retângulo: Cantos Superiore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8153359" y="1126060"/>
          <a:ext cx="155153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PROFISSIONAIS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BE41D6-8012-4256-B2F9-D070FF80A6C1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21" name="Gráfico 20" descr="Medido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6C84A1-A382-4D8C-A447-89402A7A8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1132416</xdr:colOff>
      <xdr:row>0</xdr:row>
      <xdr:rowOff>0</xdr:rowOff>
    </xdr:from>
    <xdr:to>
      <xdr:col>2</xdr:col>
      <xdr:colOff>2741084</xdr:colOff>
      <xdr:row>0</xdr:row>
      <xdr:rowOff>810177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22CCD-B52F-48DB-8DBB-7827694F579F}"/>
            </a:ext>
          </a:extLst>
        </xdr:cNvPr>
        <xdr:cNvSpPr>
          <a:spLocks/>
        </xdr:cNvSpPr>
      </xdr:nvSpPr>
      <xdr:spPr>
        <a:xfrm>
          <a:off x="1396999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1746252</xdr:colOff>
      <xdr:row>0</xdr:row>
      <xdr:rowOff>120652</xdr:rowOff>
    </xdr:from>
    <xdr:to>
      <xdr:col>2</xdr:col>
      <xdr:colOff>2159000</xdr:colOff>
      <xdr:row>0</xdr:row>
      <xdr:rowOff>533400</xdr:rowOff>
    </xdr:to>
    <xdr:pic>
      <xdr:nvPicPr>
        <xdr:cNvPr id="23" name="Gráfico 22" descr="Láp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29BC4-22E5-4745-B41D-859EB02DA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010835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2</xdr:col>
      <xdr:colOff>2741090</xdr:colOff>
      <xdr:row>0</xdr:row>
      <xdr:rowOff>0</xdr:rowOff>
    </xdr:from>
    <xdr:to>
      <xdr:col>3</xdr:col>
      <xdr:colOff>1439339</xdr:colOff>
      <xdr:row>1</xdr:row>
      <xdr:rowOff>1751</xdr:rowOff>
    </xdr:to>
    <xdr:sp macro="" textlink="">
      <xdr:nvSpPr>
        <xdr:cNvPr id="25" name="Retângulo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AD99965-0C9C-4989-8F83-E0EB3CC75792}"/>
            </a:ext>
          </a:extLst>
        </xdr:cNvPr>
        <xdr:cNvSpPr>
          <a:spLocks/>
        </xdr:cNvSpPr>
      </xdr:nvSpPr>
      <xdr:spPr>
        <a:xfrm>
          <a:off x="3005673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3</xdr:col>
      <xdr:colOff>95255</xdr:colOff>
      <xdr:row>0</xdr:row>
      <xdr:rowOff>1</xdr:rowOff>
    </xdr:from>
    <xdr:to>
      <xdr:col>3</xdr:col>
      <xdr:colOff>613841</xdr:colOff>
      <xdr:row>0</xdr:row>
      <xdr:rowOff>538041</xdr:rowOff>
    </xdr:to>
    <xdr:pic>
      <xdr:nvPicPr>
        <xdr:cNvPr id="26" name="Gráfico 25" descr="Carrinh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42A3AE9-50CC-4A8F-861C-EF75A6216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3587755" y="1"/>
          <a:ext cx="518586" cy="538040"/>
        </a:xfrm>
        <a:prstGeom prst="rect">
          <a:avLst/>
        </a:prstGeom>
      </xdr:spPr>
    </xdr:pic>
    <xdr:clientData/>
  </xdr:twoCellAnchor>
  <xdr:twoCellAnchor>
    <xdr:from>
      <xdr:col>2</xdr:col>
      <xdr:colOff>1587500</xdr:colOff>
      <xdr:row>0</xdr:row>
      <xdr:rowOff>762000</xdr:rowOff>
    </xdr:from>
    <xdr:to>
      <xdr:col>2</xdr:col>
      <xdr:colOff>2271500</xdr:colOff>
      <xdr:row>0</xdr:row>
      <xdr:rowOff>807719</xdr:rowOff>
    </xdr:to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D89F8E2B-7520-4ECE-A2C8-8742F500F913}"/>
            </a:ext>
          </a:extLst>
        </xdr:cNvPr>
        <xdr:cNvSpPr/>
      </xdr:nvSpPr>
      <xdr:spPr>
        <a:xfrm>
          <a:off x="1852083" y="762000"/>
          <a:ext cx="684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1428750</xdr:colOff>
      <xdr:row>0</xdr:row>
      <xdr:rowOff>0</xdr:rowOff>
    </xdr:from>
    <xdr:to>
      <xdr:col>3</xdr:col>
      <xdr:colOff>3122083</xdr:colOff>
      <xdr:row>1</xdr:row>
      <xdr:rowOff>10583</xdr:rowOff>
    </xdr:to>
    <xdr:sp macro="" textlink="">
      <xdr:nvSpPr>
        <xdr:cNvPr id="28" name="Retângulo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B47B405-70D6-4EF7-B139-095DFEF1FC2C}"/>
            </a:ext>
          </a:extLst>
        </xdr:cNvPr>
        <xdr:cNvSpPr>
          <a:spLocks/>
        </xdr:cNvSpPr>
      </xdr:nvSpPr>
      <xdr:spPr>
        <a:xfrm>
          <a:off x="4921250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3</xdr:col>
      <xdr:colOff>2000253</xdr:colOff>
      <xdr:row>0</xdr:row>
      <xdr:rowOff>52917</xdr:rowOff>
    </xdr:from>
    <xdr:to>
      <xdr:col>3</xdr:col>
      <xdr:colOff>2561169</xdr:colOff>
      <xdr:row>0</xdr:row>
      <xdr:rowOff>592666</xdr:rowOff>
    </xdr:to>
    <xdr:grpSp>
      <xdr:nvGrpSpPr>
        <xdr:cNvPr id="29" name="Agrupar 2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690EFC8-A29D-43D4-8052-01733EB39A6F}"/>
            </a:ext>
          </a:extLst>
        </xdr:cNvPr>
        <xdr:cNvGrpSpPr/>
      </xdr:nvGrpSpPr>
      <xdr:grpSpPr>
        <a:xfrm>
          <a:off x="5488520" y="52917"/>
          <a:ext cx="560916" cy="539749"/>
          <a:chOff x="10191750" y="1227667"/>
          <a:chExt cx="759013" cy="677333"/>
        </a:xfrm>
      </xdr:grpSpPr>
      <xdr:pic>
        <xdr:nvPicPr>
          <xdr:cNvPr id="30" name="Gráfico 29" descr="Pasta aberta">
            <a:extLst>
              <a:ext uri="{FF2B5EF4-FFF2-40B4-BE49-F238E27FC236}">
                <a16:creationId xmlns:a16="http://schemas.microsoft.com/office/drawing/2014/main" id="{A01531A1-F9FC-45E5-8E83-0F266C2492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1" name="Gráfico 30" descr="Documento">
            <a:extLst>
              <a:ext uri="{FF2B5EF4-FFF2-40B4-BE49-F238E27FC236}">
                <a16:creationId xmlns:a16="http://schemas.microsoft.com/office/drawing/2014/main" id="{471CAD9D-B54C-4553-9713-8DE575FD76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2" name="Gráfico 31" descr="Lápis">
            <a:extLst>
              <a:ext uri="{FF2B5EF4-FFF2-40B4-BE49-F238E27FC236}">
                <a16:creationId xmlns:a16="http://schemas.microsoft.com/office/drawing/2014/main" id="{5373BB2B-C99C-4849-B42F-7EA957FD25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3</xdr:col>
      <xdr:colOff>3122083</xdr:colOff>
      <xdr:row>0</xdr:row>
      <xdr:rowOff>0</xdr:rowOff>
    </xdr:from>
    <xdr:to>
      <xdr:col>3</xdr:col>
      <xdr:colOff>4561417</xdr:colOff>
      <xdr:row>1</xdr:row>
      <xdr:rowOff>0</xdr:rowOff>
    </xdr:to>
    <xdr:sp macro="" textlink="">
      <xdr:nvSpPr>
        <xdr:cNvPr id="33" name="Retângulo 3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3710FA2-FD75-4925-854D-1DC8FDB636CD}"/>
            </a:ext>
          </a:extLst>
        </xdr:cNvPr>
        <xdr:cNvSpPr>
          <a:spLocks/>
        </xdr:cNvSpPr>
      </xdr:nvSpPr>
      <xdr:spPr>
        <a:xfrm>
          <a:off x="6614583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3</xdr:col>
      <xdr:colOff>3623731</xdr:colOff>
      <xdr:row>0</xdr:row>
      <xdr:rowOff>88899</xdr:rowOff>
    </xdr:from>
    <xdr:to>
      <xdr:col>3</xdr:col>
      <xdr:colOff>4074582</xdr:colOff>
      <xdr:row>0</xdr:row>
      <xdr:rowOff>539750</xdr:rowOff>
    </xdr:to>
    <xdr:pic>
      <xdr:nvPicPr>
        <xdr:cNvPr id="34" name="Gráfico 33" descr="Document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FABD5D46-95ED-4C41-AC46-56F4DEE56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7116231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3</xdr:col>
      <xdr:colOff>4561417</xdr:colOff>
      <xdr:row>0</xdr:row>
      <xdr:rowOff>0</xdr:rowOff>
    </xdr:from>
    <xdr:to>
      <xdr:col>5</xdr:col>
      <xdr:colOff>571500</xdr:colOff>
      <xdr:row>1</xdr:row>
      <xdr:rowOff>0</xdr:rowOff>
    </xdr:to>
    <xdr:sp macro="" textlink="">
      <xdr:nvSpPr>
        <xdr:cNvPr id="37" name="Retângulo 36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9337DAE6-AED8-482A-BEED-4749C2E01DDB}"/>
            </a:ext>
          </a:extLst>
        </xdr:cNvPr>
        <xdr:cNvSpPr>
          <a:spLocks/>
        </xdr:cNvSpPr>
      </xdr:nvSpPr>
      <xdr:spPr>
        <a:xfrm>
          <a:off x="8053917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4</xdr:col>
      <xdr:colOff>359834</xdr:colOff>
      <xdr:row>0</xdr:row>
      <xdr:rowOff>95250</xdr:rowOff>
    </xdr:from>
    <xdr:to>
      <xdr:col>4</xdr:col>
      <xdr:colOff>814918</xdr:colOff>
      <xdr:row>0</xdr:row>
      <xdr:rowOff>550334</xdr:rowOff>
    </xdr:to>
    <xdr:pic>
      <xdr:nvPicPr>
        <xdr:cNvPr id="38" name="Gráfico 37" descr="Sala de aul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F388890D-251E-4238-8735-4D33DD10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8678334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10584</xdr:colOff>
      <xdr:row>2</xdr:row>
      <xdr:rowOff>0</xdr:rowOff>
    </xdr:from>
    <xdr:to>
      <xdr:col>14</xdr:col>
      <xdr:colOff>590251</xdr:colOff>
      <xdr:row>2</xdr:row>
      <xdr:rowOff>45719</xdr:rowOff>
    </xdr:to>
    <xdr:sp macro="" textlink="">
      <xdr:nvSpPr>
        <xdr:cNvPr id="39" name="Retângulo 38">
          <a:extLst>
            <a:ext uri="{FF2B5EF4-FFF2-40B4-BE49-F238E27FC236}">
              <a16:creationId xmlns:a16="http://schemas.microsoft.com/office/drawing/2014/main" id="{2AB145F5-234C-4E4B-BF74-3C3E0AF75827}"/>
            </a:ext>
          </a:extLst>
        </xdr:cNvPr>
        <xdr:cNvSpPr/>
      </xdr:nvSpPr>
      <xdr:spPr>
        <a:xfrm>
          <a:off x="10584" y="1449917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888974</xdr:colOff>
      <xdr:row>1</xdr:row>
      <xdr:rowOff>306913</xdr:rowOff>
    </xdr:from>
    <xdr:to>
      <xdr:col>2</xdr:col>
      <xdr:colOff>2137807</xdr:colOff>
      <xdr:row>1</xdr:row>
      <xdr:rowOff>606230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153557" y="1121830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PRODUTOS</a:t>
          </a:r>
        </a:p>
      </xdr:txBody>
    </xdr:sp>
    <xdr:clientData/>
  </xdr:twoCellAnchor>
  <xdr:twoCellAnchor editAs="absolute">
    <xdr:from>
      <xdr:col>2</xdr:col>
      <xdr:colOff>2152624</xdr:colOff>
      <xdr:row>1</xdr:row>
      <xdr:rowOff>306913</xdr:rowOff>
    </xdr:from>
    <xdr:to>
      <xdr:col>3</xdr:col>
      <xdr:colOff>560886</xdr:colOff>
      <xdr:row>1</xdr:row>
      <xdr:rowOff>606230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2417207" y="1121830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FORNECEDORES</a:t>
          </a:r>
        </a:p>
      </xdr:txBody>
    </xdr:sp>
    <xdr:clientData/>
  </xdr:twoCellAnchor>
  <xdr:twoCellAnchor editAs="absolute">
    <xdr:from>
      <xdr:col>3</xdr:col>
      <xdr:colOff>569357</xdr:colOff>
      <xdr:row>1</xdr:row>
      <xdr:rowOff>306913</xdr:rowOff>
    </xdr:from>
    <xdr:to>
      <xdr:col>3</xdr:col>
      <xdr:colOff>2592890</xdr:colOff>
      <xdr:row>1</xdr:row>
      <xdr:rowOff>614698</xdr:rowOff>
    </xdr:to>
    <xdr:sp macro="" textlink="">
      <xdr:nvSpPr>
        <xdr:cNvPr id="11" name="Retângulo: Cantos Superiore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4061857" y="1121830"/>
          <a:ext cx="2023533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 DE ARMAZENAMENTO</a:t>
          </a:r>
        </a:p>
      </xdr:txBody>
    </xdr:sp>
    <xdr:clientData/>
  </xdr:twoCellAnchor>
  <xdr:twoCellAnchor editAs="absolute">
    <xdr:from>
      <xdr:col>3</xdr:col>
      <xdr:colOff>2603457</xdr:colOff>
      <xdr:row>1</xdr:row>
      <xdr:rowOff>306913</xdr:rowOff>
    </xdr:from>
    <xdr:to>
      <xdr:col>4</xdr:col>
      <xdr:colOff>1313352</xdr:colOff>
      <xdr:row>1</xdr:row>
      <xdr:rowOff>614698</xdr:rowOff>
    </xdr:to>
    <xdr:sp macro="" textlink="">
      <xdr:nvSpPr>
        <xdr:cNvPr id="12" name="Retângulo: Cantos Superiores Arredondado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6095957" y="1121830"/>
          <a:ext cx="1937812" cy="307785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CENTROS DE DISTRIBUIÇÃO</a:t>
          </a:r>
        </a:p>
      </xdr:txBody>
    </xdr:sp>
    <xdr:clientData/>
  </xdr:twoCellAnchor>
  <xdr:twoCellAnchor editAs="absolute">
    <xdr:from>
      <xdr:col>4</xdr:col>
      <xdr:colOff>1305942</xdr:colOff>
      <xdr:row>1</xdr:row>
      <xdr:rowOff>306913</xdr:rowOff>
    </xdr:from>
    <xdr:to>
      <xdr:col>4</xdr:col>
      <xdr:colOff>2857474</xdr:colOff>
      <xdr:row>1</xdr:row>
      <xdr:rowOff>614698</xdr:rowOff>
    </xdr:to>
    <xdr:sp macro="" textlink="">
      <xdr:nvSpPr>
        <xdr:cNvPr id="13" name="Retângulo: Cantos Superiore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8026359" y="1121830"/>
          <a:ext cx="155153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PROFISSIONAIS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4476A9-7BEB-4549-AABF-636D99943F94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21" name="Gráfico 20" descr="Medido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1D9B01-BED5-4E69-9A58-37988476C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1132417</xdr:colOff>
      <xdr:row>0</xdr:row>
      <xdr:rowOff>0</xdr:rowOff>
    </xdr:from>
    <xdr:to>
      <xdr:col>2</xdr:col>
      <xdr:colOff>2741085</xdr:colOff>
      <xdr:row>0</xdr:row>
      <xdr:rowOff>810177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9CDB5-B49E-4255-8A95-6BCF4535D9E0}"/>
            </a:ext>
          </a:extLst>
        </xdr:cNvPr>
        <xdr:cNvSpPr>
          <a:spLocks/>
        </xdr:cNvSpPr>
      </xdr:nvSpPr>
      <xdr:spPr>
        <a:xfrm>
          <a:off x="1397000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1746253</xdr:colOff>
      <xdr:row>0</xdr:row>
      <xdr:rowOff>120652</xdr:rowOff>
    </xdr:from>
    <xdr:to>
      <xdr:col>2</xdr:col>
      <xdr:colOff>2159001</xdr:colOff>
      <xdr:row>0</xdr:row>
      <xdr:rowOff>533400</xdr:rowOff>
    </xdr:to>
    <xdr:pic>
      <xdr:nvPicPr>
        <xdr:cNvPr id="23" name="Gráfico 22" descr="Láp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3942D-EECD-4C1A-8526-55D788AA0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010836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2</xdr:col>
      <xdr:colOff>2741084</xdr:colOff>
      <xdr:row>0</xdr:row>
      <xdr:rowOff>0</xdr:rowOff>
    </xdr:from>
    <xdr:to>
      <xdr:col>3</xdr:col>
      <xdr:colOff>1439333</xdr:colOff>
      <xdr:row>1</xdr:row>
      <xdr:rowOff>1751</xdr:rowOff>
    </xdr:to>
    <xdr:sp macro="" textlink="">
      <xdr:nvSpPr>
        <xdr:cNvPr id="25" name="Retângulo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117A3BB-8D50-428E-ABE6-F9BFA0D28D8B}"/>
            </a:ext>
          </a:extLst>
        </xdr:cNvPr>
        <xdr:cNvSpPr>
          <a:spLocks/>
        </xdr:cNvSpPr>
      </xdr:nvSpPr>
      <xdr:spPr>
        <a:xfrm>
          <a:off x="3005667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3</xdr:col>
      <xdr:colOff>95249</xdr:colOff>
      <xdr:row>0</xdr:row>
      <xdr:rowOff>1</xdr:rowOff>
    </xdr:from>
    <xdr:to>
      <xdr:col>3</xdr:col>
      <xdr:colOff>613835</xdr:colOff>
      <xdr:row>0</xdr:row>
      <xdr:rowOff>538041</xdr:rowOff>
    </xdr:to>
    <xdr:pic>
      <xdr:nvPicPr>
        <xdr:cNvPr id="26" name="Gráfico 25" descr="Carrinh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CF01EE4-7BC7-418E-87E4-019A68220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3587749" y="1"/>
          <a:ext cx="518586" cy="538040"/>
        </a:xfrm>
        <a:prstGeom prst="rect">
          <a:avLst/>
        </a:prstGeom>
      </xdr:spPr>
    </xdr:pic>
    <xdr:clientData/>
  </xdr:twoCellAnchor>
  <xdr:twoCellAnchor>
    <xdr:from>
      <xdr:col>2</xdr:col>
      <xdr:colOff>1598084</xdr:colOff>
      <xdr:row>0</xdr:row>
      <xdr:rowOff>762000</xdr:rowOff>
    </xdr:from>
    <xdr:to>
      <xdr:col>2</xdr:col>
      <xdr:colOff>2282084</xdr:colOff>
      <xdr:row>0</xdr:row>
      <xdr:rowOff>807719</xdr:rowOff>
    </xdr:to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9757DAFC-A146-48ED-A179-45453DC35CE4}"/>
            </a:ext>
          </a:extLst>
        </xdr:cNvPr>
        <xdr:cNvSpPr/>
      </xdr:nvSpPr>
      <xdr:spPr>
        <a:xfrm>
          <a:off x="1862667" y="762000"/>
          <a:ext cx="684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1428750</xdr:colOff>
      <xdr:row>0</xdr:row>
      <xdr:rowOff>0</xdr:rowOff>
    </xdr:from>
    <xdr:to>
      <xdr:col>3</xdr:col>
      <xdr:colOff>3122083</xdr:colOff>
      <xdr:row>1</xdr:row>
      <xdr:rowOff>10583</xdr:rowOff>
    </xdr:to>
    <xdr:sp macro="" textlink="">
      <xdr:nvSpPr>
        <xdr:cNvPr id="28" name="Retângulo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BCBDE1B-DA07-41CB-9F6F-00AD437CD27B}"/>
            </a:ext>
          </a:extLst>
        </xdr:cNvPr>
        <xdr:cNvSpPr>
          <a:spLocks/>
        </xdr:cNvSpPr>
      </xdr:nvSpPr>
      <xdr:spPr>
        <a:xfrm>
          <a:off x="4921250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3</xdr:col>
      <xdr:colOff>2000253</xdr:colOff>
      <xdr:row>0</xdr:row>
      <xdr:rowOff>52917</xdr:rowOff>
    </xdr:from>
    <xdr:to>
      <xdr:col>3</xdr:col>
      <xdr:colOff>2561169</xdr:colOff>
      <xdr:row>0</xdr:row>
      <xdr:rowOff>592666</xdr:rowOff>
    </xdr:to>
    <xdr:grpSp>
      <xdr:nvGrpSpPr>
        <xdr:cNvPr id="29" name="Agrupar 2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0030F5D-64E7-4741-B7B9-ABB6FB876E0A}"/>
            </a:ext>
          </a:extLst>
        </xdr:cNvPr>
        <xdr:cNvGrpSpPr/>
      </xdr:nvGrpSpPr>
      <xdr:grpSpPr>
        <a:xfrm>
          <a:off x="5488520" y="52917"/>
          <a:ext cx="560916" cy="539749"/>
          <a:chOff x="10191750" y="1227667"/>
          <a:chExt cx="759013" cy="677333"/>
        </a:xfrm>
      </xdr:grpSpPr>
      <xdr:pic>
        <xdr:nvPicPr>
          <xdr:cNvPr id="30" name="Gráfico 29" descr="Pasta aberta">
            <a:extLst>
              <a:ext uri="{FF2B5EF4-FFF2-40B4-BE49-F238E27FC236}">
                <a16:creationId xmlns:a16="http://schemas.microsoft.com/office/drawing/2014/main" id="{1ACA4433-8C8F-4A60-9FA8-B3FB0E24BF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1" name="Gráfico 30" descr="Documento">
            <a:extLst>
              <a:ext uri="{FF2B5EF4-FFF2-40B4-BE49-F238E27FC236}">
                <a16:creationId xmlns:a16="http://schemas.microsoft.com/office/drawing/2014/main" id="{89931AAA-4C00-4456-BCFC-C2CE193FED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2" name="Gráfico 31" descr="Lápis">
            <a:extLst>
              <a:ext uri="{FF2B5EF4-FFF2-40B4-BE49-F238E27FC236}">
                <a16:creationId xmlns:a16="http://schemas.microsoft.com/office/drawing/2014/main" id="{A5B84F99-6322-4190-9032-4642F17A8E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3</xdr:col>
      <xdr:colOff>3122083</xdr:colOff>
      <xdr:row>0</xdr:row>
      <xdr:rowOff>0</xdr:rowOff>
    </xdr:from>
    <xdr:to>
      <xdr:col>4</xdr:col>
      <xdr:colOff>1333500</xdr:colOff>
      <xdr:row>1</xdr:row>
      <xdr:rowOff>0</xdr:rowOff>
    </xdr:to>
    <xdr:sp macro="" textlink="">
      <xdr:nvSpPr>
        <xdr:cNvPr id="33" name="Retângulo 3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ADDFE78-B03B-4493-BD56-083301A47BA8}"/>
            </a:ext>
          </a:extLst>
        </xdr:cNvPr>
        <xdr:cNvSpPr>
          <a:spLocks/>
        </xdr:cNvSpPr>
      </xdr:nvSpPr>
      <xdr:spPr>
        <a:xfrm>
          <a:off x="6614583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4</xdr:col>
      <xdr:colOff>395814</xdr:colOff>
      <xdr:row>0</xdr:row>
      <xdr:rowOff>88899</xdr:rowOff>
    </xdr:from>
    <xdr:to>
      <xdr:col>4</xdr:col>
      <xdr:colOff>846665</xdr:colOff>
      <xdr:row>0</xdr:row>
      <xdr:rowOff>539750</xdr:rowOff>
    </xdr:to>
    <xdr:pic>
      <xdr:nvPicPr>
        <xdr:cNvPr id="34" name="Gráfico 33" descr="Document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B7E049C-52C9-410A-A43C-436FDF74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7116231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4</xdr:col>
      <xdr:colOff>1333500</xdr:colOff>
      <xdr:row>0</xdr:row>
      <xdr:rowOff>0</xdr:rowOff>
    </xdr:from>
    <xdr:to>
      <xdr:col>4</xdr:col>
      <xdr:colOff>3132666</xdr:colOff>
      <xdr:row>1</xdr:row>
      <xdr:rowOff>0</xdr:rowOff>
    </xdr:to>
    <xdr:sp macro="" textlink="">
      <xdr:nvSpPr>
        <xdr:cNvPr id="35" name="Retângulo 3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CF47618-66D4-442C-9A89-2FB356286B0F}"/>
            </a:ext>
          </a:extLst>
        </xdr:cNvPr>
        <xdr:cNvSpPr>
          <a:spLocks/>
        </xdr:cNvSpPr>
      </xdr:nvSpPr>
      <xdr:spPr>
        <a:xfrm>
          <a:off x="8053917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4</xdr:col>
      <xdr:colOff>1957917</xdr:colOff>
      <xdr:row>0</xdr:row>
      <xdr:rowOff>95250</xdr:rowOff>
    </xdr:from>
    <xdr:to>
      <xdr:col>4</xdr:col>
      <xdr:colOff>2413001</xdr:colOff>
      <xdr:row>0</xdr:row>
      <xdr:rowOff>550334</xdr:rowOff>
    </xdr:to>
    <xdr:pic>
      <xdr:nvPicPr>
        <xdr:cNvPr id="36" name="Gráfico 35" descr="Sala de aul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0403F10-2B65-4EE7-8B38-EA301CF09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8678334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603249</xdr:rowOff>
    </xdr:from>
    <xdr:to>
      <xdr:col>12</xdr:col>
      <xdr:colOff>272750</xdr:colOff>
      <xdr:row>2</xdr:row>
      <xdr:rowOff>13968</xdr:rowOff>
    </xdr:to>
    <xdr:sp macro="" textlink="">
      <xdr:nvSpPr>
        <xdr:cNvPr id="37" name="Retângulo 36">
          <a:extLst>
            <a:ext uri="{FF2B5EF4-FFF2-40B4-BE49-F238E27FC236}">
              <a16:creationId xmlns:a16="http://schemas.microsoft.com/office/drawing/2014/main" id="{193A8D0C-8E5B-4E13-A1E3-1EBFB805AFA4}"/>
            </a:ext>
          </a:extLst>
        </xdr:cNvPr>
        <xdr:cNvSpPr/>
      </xdr:nvSpPr>
      <xdr:spPr>
        <a:xfrm>
          <a:off x="0" y="1418166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1111224</xdr:colOff>
      <xdr:row>1</xdr:row>
      <xdr:rowOff>328078</xdr:rowOff>
    </xdr:from>
    <xdr:to>
      <xdr:col>2</xdr:col>
      <xdr:colOff>2360057</xdr:colOff>
      <xdr:row>1</xdr:row>
      <xdr:rowOff>627395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375807" y="1142995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PRODUTOS</a:t>
          </a:r>
        </a:p>
      </xdr:txBody>
    </xdr:sp>
    <xdr:clientData/>
  </xdr:twoCellAnchor>
  <xdr:twoCellAnchor editAs="absolute">
    <xdr:from>
      <xdr:col>2</xdr:col>
      <xdr:colOff>2374874</xdr:colOff>
      <xdr:row>1</xdr:row>
      <xdr:rowOff>328078</xdr:rowOff>
    </xdr:from>
    <xdr:to>
      <xdr:col>3</xdr:col>
      <xdr:colOff>74053</xdr:colOff>
      <xdr:row>1</xdr:row>
      <xdr:rowOff>627395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639457" y="1142995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FORNECEDORES</a:t>
          </a:r>
        </a:p>
      </xdr:txBody>
    </xdr:sp>
    <xdr:clientData/>
  </xdr:twoCellAnchor>
  <xdr:twoCellAnchor editAs="absolute">
    <xdr:from>
      <xdr:col>3</xdr:col>
      <xdr:colOff>82524</xdr:colOff>
      <xdr:row>1</xdr:row>
      <xdr:rowOff>317495</xdr:rowOff>
    </xdr:from>
    <xdr:to>
      <xdr:col>3</xdr:col>
      <xdr:colOff>2106057</xdr:colOff>
      <xdr:row>1</xdr:row>
      <xdr:rowOff>625280</xdr:rowOff>
    </xdr:to>
    <xdr:sp macro="" textlink="">
      <xdr:nvSpPr>
        <xdr:cNvPr id="11" name="Retângulo: Cantos Superiore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4284107" y="1132412"/>
          <a:ext cx="2023533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LOCAL DE ARMAZENAMENTO</a:t>
          </a:r>
        </a:p>
      </xdr:txBody>
    </xdr:sp>
    <xdr:clientData/>
  </xdr:twoCellAnchor>
  <xdr:twoCellAnchor editAs="absolute">
    <xdr:from>
      <xdr:col>3</xdr:col>
      <xdr:colOff>2116624</xdr:colOff>
      <xdr:row>1</xdr:row>
      <xdr:rowOff>317495</xdr:rowOff>
    </xdr:from>
    <xdr:to>
      <xdr:col>4</xdr:col>
      <xdr:colOff>117436</xdr:colOff>
      <xdr:row>1</xdr:row>
      <xdr:rowOff>625280</xdr:rowOff>
    </xdr:to>
    <xdr:sp macro="" textlink="">
      <xdr:nvSpPr>
        <xdr:cNvPr id="12" name="Retângulo: Cantos Superiores Arredondado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6318207" y="1132412"/>
          <a:ext cx="1937812" cy="307785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CENTROS DE DISTRIBUIÇÃO</a:t>
          </a:r>
        </a:p>
      </xdr:txBody>
    </xdr:sp>
    <xdr:clientData/>
  </xdr:twoCellAnchor>
  <xdr:twoCellAnchor editAs="absolute">
    <xdr:from>
      <xdr:col>4</xdr:col>
      <xdr:colOff>131192</xdr:colOff>
      <xdr:row>1</xdr:row>
      <xdr:rowOff>317495</xdr:rowOff>
    </xdr:from>
    <xdr:to>
      <xdr:col>4</xdr:col>
      <xdr:colOff>1682724</xdr:colOff>
      <xdr:row>1</xdr:row>
      <xdr:rowOff>625280</xdr:rowOff>
    </xdr:to>
    <xdr:sp macro="" textlink="">
      <xdr:nvSpPr>
        <xdr:cNvPr id="13" name="Retângulo: Cantos Superiore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8269775" y="1132412"/>
          <a:ext cx="1551532" cy="307785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PROFISSIONAIS</a:t>
          </a:r>
          <a:endParaRPr lang="pt-BR" sz="11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1111250</xdr:colOff>
      <xdr:row>0</xdr:row>
      <xdr:rowOff>804333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D77FF3-4152-4F6E-8E47-2F246EEF9511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21" name="Gráfico 20" descr="Medidor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1F0661-BB28-452F-882A-74A707895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2</xdr:col>
      <xdr:colOff>1132417</xdr:colOff>
      <xdr:row>0</xdr:row>
      <xdr:rowOff>0</xdr:rowOff>
    </xdr:from>
    <xdr:to>
      <xdr:col>2</xdr:col>
      <xdr:colOff>2741085</xdr:colOff>
      <xdr:row>0</xdr:row>
      <xdr:rowOff>810177</xdr:rowOff>
    </xdr:to>
    <xdr:sp macro="" textlink="">
      <xdr:nvSpPr>
        <xdr:cNvPr id="22" name="Retângul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08DBF-F5E0-4A2E-BD4C-B9E87B705CD7}"/>
            </a:ext>
          </a:extLst>
        </xdr:cNvPr>
        <xdr:cNvSpPr>
          <a:spLocks/>
        </xdr:cNvSpPr>
      </xdr:nvSpPr>
      <xdr:spPr>
        <a:xfrm>
          <a:off x="1397000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2</xdr:col>
      <xdr:colOff>1746253</xdr:colOff>
      <xdr:row>0</xdr:row>
      <xdr:rowOff>120652</xdr:rowOff>
    </xdr:from>
    <xdr:to>
      <xdr:col>2</xdr:col>
      <xdr:colOff>2159001</xdr:colOff>
      <xdr:row>0</xdr:row>
      <xdr:rowOff>533400</xdr:rowOff>
    </xdr:to>
    <xdr:pic>
      <xdr:nvPicPr>
        <xdr:cNvPr id="23" name="Gráfico 22" descr="Láp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32344-BB87-4199-9495-39DD1568D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010836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2</xdr:col>
      <xdr:colOff>2741083</xdr:colOff>
      <xdr:row>0</xdr:row>
      <xdr:rowOff>0</xdr:rowOff>
    </xdr:from>
    <xdr:to>
      <xdr:col>3</xdr:col>
      <xdr:colOff>730249</xdr:colOff>
      <xdr:row>1</xdr:row>
      <xdr:rowOff>1751</xdr:rowOff>
    </xdr:to>
    <xdr:sp macro="" textlink="">
      <xdr:nvSpPr>
        <xdr:cNvPr id="25" name="Retângulo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5B751A4-26BD-4346-9BC9-9EA56B8ECA0F}"/>
            </a:ext>
          </a:extLst>
        </xdr:cNvPr>
        <xdr:cNvSpPr>
          <a:spLocks/>
        </xdr:cNvSpPr>
      </xdr:nvSpPr>
      <xdr:spPr>
        <a:xfrm>
          <a:off x="3005666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2</xdr:col>
      <xdr:colOff>3323165</xdr:colOff>
      <xdr:row>0</xdr:row>
      <xdr:rowOff>1</xdr:rowOff>
    </xdr:from>
    <xdr:to>
      <xdr:col>2</xdr:col>
      <xdr:colOff>3841751</xdr:colOff>
      <xdr:row>0</xdr:row>
      <xdr:rowOff>538041</xdr:rowOff>
    </xdr:to>
    <xdr:pic>
      <xdr:nvPicPr>
        <xdr:cNvPr id="26" name="Gráfico 25" descr="Carrinh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E35BB54-D6DE-4964-8CB8-C3FFB3F53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3587748" y="1"/>
          <a:ext cx="518586" cy="538040"/>
        </a:xfrm>
        <a:prstGeom prst="rect">
          <a:avLst/>
        </a:prstGeom>
      </xdr:spPr>
    </xdr:pic>
    <xdr:clientData/>
  </xdr:twoCellAnchor>
  <xdr:twoCellAnchor>
    <xdr:from>
      <xdr:col>2</xdr:col>
      <xdr:colOff>1598084</xdr:colOff>
      <xdr:row>0</xdr:row>
      <xdr:rowOff>751417</xdr:rowOff>
    </xdr:from>
    <xdr:to>
      <xdr:col>2</xdr:col>
      <xdr:colOff>2282084</xdr:colOff>
      <xdr:row>0</xdr:row>
      <xdr:rowOff>797136</xdr:rowOff>
    </xdr:to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E4753037-2482-47A6-A6AA-EB40746529D0}"/>
            </a:ext>
          </a:extLst>
        </xdr:cNvPr>
        <xdr:cNvSpPr/>
      </xdr:nvSpPr>
      <xdr:spPr>
        <a:xfrm>
          <a:off x="1862667" y="751417"/>
          <a:ext cx="684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3</xdr:col>
      <xdr:colOff>730250</xdr:colOff>
      <xdr:row>0</xdr:row>
      <xdr:rowOff>0</xdr:rowOff>
    </xdr:from>
    <xdr:to>
      <xdr:col>3</xdr:col>
      <xdr:colOff>2423583</xdr:colOff>
      <xdr:row>1</xdr:row>
      <xdr:rowOff>10583</xdr:rowOff>
    </xdr:to>
    <xdr:sp macro="" textlink="">
      <xdr:nvSpPr>
        <xdr:cNvPr id="28" name="Retângulo 2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1A1A9-2CBC-4CD7-869B-ECCF3108E6B5}"/>
            </a:ext>
          </a:extLst>
        </xdr:cNvPr>
        <xdr:cNvSpPr>
          <a:spLocks/>
        </xdr:cNvSpPr>
      </xdr:nvSpPr>
      <xdr:spPr>
        <a:xfrm>
          <a:off x="4931833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3</xdr:col>
      <xdr:colOff>1301753</xdr:colOff>
      <xdr:row>0</xdr:row>
      <xdr:rowOff>52917</xdr:rowOff>
    </xdr:from>
    <xdr:to>
      <xdr:col>3</xdr:col>
      <xdr:colOff>1862669</xdr:colOff>
      <xdr:row>0</xdr:row>
      <xdr:rowOff>592666</xdr:rowOff>
    </xdr:to>
    <xdr:grpSp>
      <xdr:nvGrpSpPr>
        <xdr:cNvPr id="29" name="Agrupar 2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37ED929-A6F5-4769-B084-9227D26D8090}"/>
            </a:ext>
          </a:extLst>
        </xdr:cNvPr>
        <xdr:cNvGrpSpPr/>
      </xdr:nvGrpSpPr>
      <xdr:grpSpPr>
        <a:xfrm>
          <a:off x="5492753" y="52917"/>
          <a:ext cx="560916" cy="539749"/>
          <a:chOff x="10191750" y="1227667"/>
          <a:chExt cx="759013" cy="677333"/>
        </a:xfrm>
      </xdr:grpSpPr>
      <xdr:pic>
        <xdr:nvPicPr>
          <xdr:cNvPr id="30" name="Gráfico 29" descr="Pasta aberta">
            <a:extLst>
              <a:ext uri="{FF2B5EF4-FFF2-40B4-BE49-F238E27FC236}">
                <a16:creationId xmlns:a16="http://schemas.microsoft.com/office/drawing/2014/main" id="{1A1DB830-24A5-4B6A-AF74-8927AF517B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1" name="Gráfico 30" descr="Documento">
            <a:extLst>
              <a:ext uri="{FF2B5EF4-FFF2-40B4-BE49-F238E27FC236}">
                <a16:creationId xmlns:a16="http://schemas.microsoft.com/office/drawing/2014/main" id="{A932123B-9365-4308-A555-5E5F0EC28E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2" name="Gráfico 31" descr="Lápis">
            <a:extLst>
              <a:ext uri="{FF2B5EF4-FFF2-40B4-BE49-F238E27FC236}">
                <a16:creationId xmlns:a16="http://schemas.microsoft.com/office/drawing/2014/main" id="{2E17AB37-C571-466E-8A6B-1AFC9388EA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0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3</xdr:col>
      <xdr:colOff>2423584</xdr:colOff>
      <xdr:row>0</xdr:row>
      <xdr:rowOff>0</xdr:rowOff>
    </xdr:from>
    <xdr:to>
      <xdr:col>3</xdr:col>
      <xdr:colOff>3862918</xdr:colOff>
      <xdr:row>1</xdr:row>
      <xdr:rowOff>0</xdr:rowOff>
    </xdr:to>
    <xdr:sp macro="" textlink="">
      <xdr:nvSpPr>
        <xdr:cNvPr id="33" name="Retângulo 3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E28B9B0-329F-4491-BDA5-5A7888C3E2A5}"/>
            </a:ext>
          </a:extLst>
        </xdr:cNvPr>
        <xdr:cNvSpPr>
          <a:spLocks/>
        </xdr:cNvSpPr>
      </xdr:nvSpPr>
      <xdr:spPr>
        <a:xfrm>
          <a:off x="6625167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3</xdr:col>
      <xdr:colOff>2925232</xdr:colOff>
      <xdr:row>0</xdr:row>
      <xdr:rowOff>88899</xdr:rowOff>
    </xdr:from>
    <xdr:to>
      <xdr:col>3</xdr:col>
      <xdr:colOff>3376083</xdr:colOff>
      <xdr:row>0</xdr:row>
      <xdr:rowOff>539750</xdr:rowOff>
    </xdr:to>
    <xdr:pic>
      <xdr:nvPicPr>
        <xdr:cNvPr id="34" name="Gráfico 33" descr="Document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2FBC8E87-7FF1-41E8-99BB-3E091A23D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7126815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3</xdr:col>
      <xdr:colOff>3862916</xdr:colOff>
      <xdr:row>0</xdr:row>
      <xdr:rowOff>0</xdr:rowOff>
    </xdr:from>
    <xdr:to>
      <xdr:col>4</xdr:col>
      <xdr:colOff>1725082</xdr:colOff>
      <xdr:row>1</xdr:row>
      <xdr:rowOff>0</xdr:rowOff>
    </xdr:to>
    <xdr:sp macro="" textlink="">
      <xdr:nvSpPr>
        <xdr:cNvPr id="35" name="Retângulo 3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174D79C-0CB3-4E38-9CD1-C44050027C27}"/>
            </a:ext>
          </a:extLst>
        </xdr:cNvPr>
        <xdr:cNvSpPr>
          <a:spLocks/>
        </xdr:cNvSpPr>
      </xdr:nvSpPr>
      <xdr:spPr>
        <a:xfrm>
          <a:off x="8064499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4</xdr:col>
      <xdr:colOff>550333</xdr:colOff>
      <xdr:row>0</xdr:row>
      <xdr:rowOff>95250</xdr:rowOff>
    </xdr:from>
    <xdr:to>
      <xdr:col>4</xdr:col>
      <xdr:colOff>1005417</xdr:colOff>
      <xdr:row>0</xdr:row>
      <xdr:rowOff>550334</xdr:rowOff>
    </xdr:to>
    <xdr:pic>
      <xdr:nvPicPr>
        <xdr:cNvPr id="36" name="Gráfico 35" descr="Sala de aul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867B3651-CBDA-4409-9A41-C9F38DB75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8688916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624417</xdr:rowOff>
    </xdr:from>
    <xdr:to>
      <xdr:col>11</xdr:col>
      <xdr:colOff>82250</xdr:colOff>
      <xdr:row>2</xdr:row>
      <xdr:rowOff>35136</xdr:rowOff>
    </xdr:to>
    <xdr:sp macro="" textlink="">
      <xdr:nvSpPr>
        <xdr:cNvPr id="37" name="Retângulo 36">
          <a:extLst>
            <a:ext uri="{FF2B5EF4-FFF2-40B4-BE49-F238E27FC236}">
              <a16:creationId xmlns:a16="http://schemas.microsoft.com/office/drawing/2014/main" id="{2F7A882C-0CE2-4DE5-80AD-0101D32A8ED5}"/>
            </a:ext>
          </a:extLst>
        </xdr:cNvPr>
        <xdr:cNvSpPr/>
      </xdr:nvSpPr>
      <xdr:spPr>
        <a:xfrm>
          <a:off x="0" y="1439334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222249</xdr:colOff>
      <xdr:row>1</xdr:row>
      <xdr:rowOff>328071</xdr:rowOff>
    </xdr:from>
    <xdr:to>
      <xdr:col>3</xdr:col>
      <xdr:colOff>1471082</xdr:colOff>
      <xdr:row>1</xdr:row>
      <xdr:rowOff>627388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428749" y="1142988"/>
          <a:ext cx="1248833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ENTRADAS</a:t>
          </a:r>
        </a:p>
      </xdr:txBody>
    </xdr:sp>
    <xdr:clientData/>
  </xdr:twoCellAnchor>
  <xdr:twoCellAnchor editAs="absolute">
    <xdr:from>
      <xdr:col>3</xdr:col>
      <xdr:colOff>1485899</xdr:colOff>
      <xdr:row>1</xdr:row>
      <xdr:rowOff>328071</xdr:rowOff>
    </xdr:from>
    <xdr:to>
      <xdr:col>5</xdr:col>
      <xdr:colOff>666745</xdr:colOff>
      <xdr:row>1</xdr:row>
      <xdr:rowOff>627388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2692399" y="1142988"/>
          <a:ext cx="1636179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SAÍDAS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169333</xdr:colOff>
      <xdr:row>0</xdr:row>
      <xdr:rowOff>804333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089B23-967B-43CE-BF3B-AE8B55EFD7C1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18" name="Gráfico 17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3D7C8A-F25B-4D21-AA32-E0ADBBB4A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201083</xdr:colOff>
      <xdr:row>0</xdr:row>
      <xdr:rowOff>0</xdr:rowOff>
    </xdr:from>
    <xdr:to>
      <xdr:col>4</xdr:col>
      <xdr:colOff>296334</xdr:colOff>
      <xdr:row>0</xdr:row>
      <xdr:rowOff>810177</xdr:rowOff>
    </xdr:to>
    <xdr:sp macro="" textlink="">
      <xdr:nvSpPr>
        <xdr:cNvPr id="22" name="Retângulo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5AC8BD-F26A-44C6-B2C5-E5CBA49F6D65}"/>
            </a:ext>
          </a:extLst>
        </xdr:cNvPr>
        <xdr:cNvSpPr>
          <a:spLocks/>
        </xdr:cNvSpPr>
      </xdr:nvSpPr>
      <xdr:spPr>
        <a:xfrm>
          <a:off x="1407583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814919</xdr:colOff>
      <xdr:row>0</xdr:row>
      <xdr:rowOff>120652</xdr:rowOff>
    </xdr:from>
    <xdr:to>
      <xdr:col>3</xdr:col>
      <xdr:colOff>1227667</xdr:colOff>
      <xdr:row>0</xdr:row>
      <xdr:rowOff>533400</xdr:rowOff>
    </xdr:to>
    <xdr:pic>
      <xdr:nvPicPr>
        <xdr:cNvPr id="23" name="Gráfico 22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701EB8-4C48-4E35-97D8-6672458C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21419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4</xdr:col>
      <xdr:colOff>296333</xdr:colOff>
      <xdr:row>0</xdr:row>
      <xdr:rowOff>0</xdr:rowOff>
    </xdr:from>
    <xdr:to>
      <xdr:col>6</xdr:col>
      <xdr:colOff>365760</xdr:colOff>
      <xdr:row>1</xdr:row>
      <xdr:rowOff>1751</xdr:rowOff>
    </xdr:to>
    <xdr:sp macro="" textlink="">
      <xdr:nvSpPr>
        <xdr:cNvPr id="25" name="Retângulo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B71F7-FE9F-4FD9-B42B-F992283DFBCA}"/>
            </a:ext>
          </a:extLst>
        </xdr:cNvPr>
        <xdr:cNvSpPr>
          <a:spLocks/>
        </xdr:cNvSpPr>
      </xdr:nvSpPr>
      <xdr:spPr>
        <a:xfrm>
          <a:off x="3001433" y="0"/>
          <a:ext cx="1943947" cy="817091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5</xdr:col>
      <xdr:colOff>3526</xdr:colOff>
      <xdr:row>0</xdr:row>
      <xdr:rowOff>1</xdr:rowOff>
    </xdr:from>
    <xdr:to>
      <xdr:col>5</xdr:col>
      <xdr:colOff>486834</xdr:colOff>
      <xdr:row>0</xdr:row>
      <xdr:rowOff>505099</xdr:rowOff>
    </xdr:to>
    <xdr:pic>
      <xdr:nvPicPr>
        <xdr:cNvPr id="26" name="Gráfico 25" descr="Carrinh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277B9-AEB6-495D-9A3B-35AE6C23D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661832" y="1"/>
          <a:ext cx="486835" cy="505098"/>
        </a:xfrm>
        <a:prstGeom prst="rect">
          <a:avLst/>
        </a:prstGeom>
      </xdr:spPr>
    </xdr:pic>
    <xdr:clientData/>
  </xdr:twoCellAnchor>
  <xdr:twoCellAnchor>
    <xdr:from>
      <xdr:col>4</xdr:col>
      <xdr:colOff>391584</xdr:colOff>
      <xdr:row>0</xdr:row>
      <xdr:rowOff>751416</xdr:rowOff>
    </xdr:from>
    <xdr:to>
      <xdr:col>6</xdr:col>
      <xdr:colOff>235751</xdr:colOff>
      <xdr:row>0</xdr:row>
      <xdr:rowOff>797135</xdr:rowOff>
    </xdr:to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B12541CF-4E6A-4895-A095-FE8B80AA4A9D}"/>
            </a:ext>
          </a:extLst>
        </xdr:cNvPr>
        <xdr:cNvSpPr/>
      </xdr:nvSpPr>
      <xdr:spPr>
        <a:xfrm>
          <a:off x="3111501" y="751416"/>
          <a:ext cx="1728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6</xdr:col>
      <xdr:colOff>338667</xdr:colOff>
      <xdr:row>0</xdr:row>
      <xdr:rowOff>0</xdr:rowOff>
    </xdr:from>
    <xdr:to>
      <xdr:col>8</xdr:col>
      <xdr:colOff>52917</xdr:colOff>
      <xdr:row>1</xdr:row>
      <xdr:rowOff>10583</xdr:rowOff>
    </xdr:to>
    <xdr:sp macro="" textlink="">
      <xdr:nvSpPr>
        <xdr:cNvPr id="28" name="Retângulo 2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D21F121-DC01-4F3B-8367-97EB1B29B443}"/>
            </a:ext>
          </a:extLst>
        </xdr:cNvPr>
        <xdr:cNvSpPr>
          <a:spLocks/>
        </xdr:cNvSpPr>
      </xdr:nvSpPr>
      <xdr:spPr>
        <a:xfrm>
          <a:off x="4942417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6</xdr:col>
      <xdr:colOff>941922</xdr:colOff>
      <xdr:row>0</xdr:row>
      <xdr:rowOff>52917</xdr:rowOff>
    </xdr:from>
    <xdr:to>
      <xdr:col>7</xdr:col>
      <xdr:colOff>465671</xdr:colOff>
      <xdr:row>0</xdr:row>
      <xdr:rowOff>592666</xdr:rowOff>
    </xdr:to>
    <xdr:grpSp>
      <xdr:nvGrpSpPr>
        <xdr:cNvPr id="29" name="Agrupar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DB334D4-A6BB-4E7B-B2E3-A8A1BDDCF4A7}"/>
            </a:ext>
          </a:extLst>
        </xdr:cNvPr>
        <xdr:cNvGrpSpPr/>
      </xdr:nvGrpSpPr>
      <xdr:grpSpPr>
        <a:xfrm>
          <a:off x="5521542" y="52917"/>
          <a:ext cx="560069" cy="539749"/>
          <a:chOff x="10191750" y="1227667"/>
          <a:chExt cx="759013" cy="677333"/>
        </a:xfrm>
      </xdr:grpSpPr>
      <xdr:pic>
        <xdr:nvPicPr>
          <xdr:cNvPr id="30" name="Gráfico 29" descr="Pasta aberta">
            <a:extLst>
              <a:ext uri="{FF2B5EF4-FFF2-40B4-BE49-F238E27FC236}">
                <a16:creationId xmlns:a16="http://schemas.microsoft.com/office/drawing/2014/main" id="{DD1EED0B-82EA-4F29-979A-2C68F95EB2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31" name="Gráfico 30" descr="Documento">
            <a:extLst>
              <a:ext uri="{FF2B5EF4-FFF2-40B4-BE49-F238E27FC236}">
                <a16:creationId xmlns:a16="http://schemas.microsoft.com/office/drawing/2014/main" id="{2AA1B574-C535-4227-A0F2-5547C78193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32" name="Gráfico 31" descr="Lápis">
            <a:extLst>
              <a:ext uri="{FF2B5EF4-FFF2-40B4-BE49-F238E27FC236}">
                <a16:creationId xmlns:a16="http://schemas.microsoft.com/office/drawing/2014/main" id="{58BEC39A-704E-4DDA-AA7A-0A625EB070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42334</xdr:colOff>
      <xdr:row>0</xdr:row>
      <xdr:rowOff>0</xdr:rowOff>
    </xdr:from>
    <xdr:to>
      <xdr:col>9</xdr:col>
      <xdr:colOff>814918</xdr:colOff>
      <xdr:row>1</xdr:row>
      <xdr:rowOff>0</xdr:rowOff>
    </xdr:to>
    <xdr:sp macro="" textlink="">
      <xdr:nvSpPr>
        <xdr:cNvPr id="33" name="Retângulo 3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005E332-2D58-4B44-AF9E-FC35EEAC4137}"/>
            </a:ext>
          </a:extLst>
        </xdr:cNvPr>
        <xdr:cNvSpPr>
          <a:spLocks/>
        </xdr:cNvSpPr>
      </xdr:nvSpPr>
      <xdr:spPr>
        <a:xfrm>
          <a:off x="6625167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8</xdr:col>
      <xdr:colOff>522818</xdr:colOff>
      <xdr:row>0</xdr:row>
      <xdr:rowOff>88899</xdr:rowOff>
    </xdr:from>
    <xdr:to>
      <xdr:col>9</xdr:col>
      <xdr:colOff>306919</xdr:colOff>
      <xdr:row>0</xdr:row>
      <xdr:rowOff>539750</xdr:rowOff>
    </xdr:to>
    <xdr:pic>
      <xdr:nvPicPr>
        <xdr:cNvPr id="34" name="Gráfico 33" descr="Document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1D80AB1-9CED-4015-986B-C893BFC71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7105651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9</xdr:col>
      <xdr:colOff>804333</xdr:colOff>
      <xdr:row>0</xdr:row>
      <xdr:rowOff>0</xdr:rowOff>
    </xdr:from>
    <xdr:to>
      <xdr:col>11</xdr:col>
      <xdr:colOff>486832</xdr:colOff>
      <xdr:row>1</xdr:row>
      <xdr:rowOff>0</xdr:rowOff>
    </xdr:to>
    <xdr:sp macro="" textlink="">
      <xdr:nvSpPr>
        <xdr:cNvPr id="35" name="Retângulo 3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34BCEA8-1CFD-4892-9973-4EBAD6C7B46B}"/>
            </a:ext>
          </a:extLst>
        </xdr:cNvPr>
        <xdr:cNvSpPr>
          <a:spLocks/>
        </xdr:cNvSpPr>
      </xdr:nvSpPr>
      <xdr:spPr>
        <a:xfrm>
          <a:off x="8053916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10</xdr:col>
      <xdr:colOff>127001</xdr:colOff>
      <xdr:row>0</xdr:row>
      <xdr:rowOff>95250</xdr:rowOff>
    </xdr:from>
    <xdr:to>
      <xdr:col>10</xdr:col>
      <xdr:colOff>582085</xdr:colOff>
      <xdr:row>0</xdr:row>
      <xdr:rowOff>550334</xdr:rowOff>
    </xdr:to>
    <xdr:pic>
      <xdr:nvPicPr>
        <xdr:cNvPr id="36" name="Gráfico 35" descr="Sala de aul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C37B8F6-A788-4D00-B861-32D84AEAF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731251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19</xdr:col>
      <xdr:colOff>495000</xdr:colOff>
      <xdr:row>2</xdr:row>
      <xdr:rowOff>45719</xdr:rowOff>
    </xdr:to>
    <xdr:sp macro="" textlink="">
      <xdr:nvSpPr>
        <xdr:cNvPr id="37" name="Retângulo 36">
          <a:extLst>
            <a:ext uri="{FF2B5EF4-FFF2-40B4-BE49-F238E27FC236}">
              <a16:creationId xmlns:a16="http://schemas.microsoft.com/office/drawing/2014/main" id="{C64668A4-BB1B-45E3-9565-9E6A4329B4E1}"/>
            </a:ext>
          </a:extLst>
        </xdr:cNvPr>
        <xdr:cNvSpPr/>
      </xdr:nvSpPr>
      <xdr:spPr>
        <a:xfrm>
          <a:off x="0" y="1449917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201084</xdr:colOff>
      <xdr:row>1</xdr:row>
      <xdr:rowOff>328072</xdr:rowOff>
    </xdr:from>
    <xdr:to>
      <xdr:col>4</xdr:col>
      <xdr:colOff>21167</xdr:colOff>
      <xdr:row>1</xdr:row>
      <xdr:rowOff>627389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407584" y="1142989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ENTRADAS</a:t>
          </a:r>
        </a:p>
      </xdr:txBody>
    </xdr:sp>
    <xdr:clientData/>
  </xdr:twoCellAnchor>
  <xdr:twoCellAnchor editAs="absolute">
    <xdr:from>
      <xdr:col>4</xdr:col>
      <xdr:colOff>35984</xdr:colOff>
      <xdr:row>1</xdr:row>
      <xdr:rowOff>328072</xdr:rowOff>
    </xdr:from>
    <xdr:to>
      <xdr:col>5</xdr:col>
      <xdr:colOff>730246</xdr:colOff>
      <xdr:row>1</xdr:row>
      <xdr:rowOff>627389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2671234" y="1142989"/>
          <a:ext cx="1636179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SAÍDAS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169333</xdr:colOff>
      <xdr:row>0</xdr:row>
      <xdr:rowOff>804333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CF1B44-1C81-4751-847E-F50266A4F783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2</xdr:col>
      <xdr:colOff>645584</xdr:colOff>
      <xdr:row>0</xdr:row>
      <xdr:rowOff>518586</xdr:rowOff>
    </xdr:to>
    <xdr:pic>
      <xdr:nvPicPr>
        <xdr:cNvPr id="18" name="Gráfico 17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E6FF87-B94D-4E81-BC87-D6BABDDAA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190500</xdr:colOff>
      <xdr:row>0</xdr:row>
      <xdr:rowOff>0</xdr:rowOff>
    </xdr:from>
    <xdr:to>
      <xdr:col>4</xdr:col>
      <xdr:colOff>370418</xdr:colOff>
      <xdr:row>0</xdr:row>
      <xdr:rowOff>810177</xdr:rowOff>
    </xdr:to>
    <xdr:sp macro="" textlink="">
      <xdr:nvSpPr>
        <xdr:cNvPr id="19" name="Retângulo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7048E7-3AE6-4D81-929C-BA83367B89FA}"/>
            </a:ext>
          </a:extLst>
        </xdr:cNvPr>
        <xdr:cNvSpPr>
          <a:spLocks/>
        </xdr:cNvSpPr>
      </xdr:nvSpPr>
      <xdr:spPr>
        <a:xfrm>
          <a:off x="1397000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804336</xdr:colOff>
      <xdr:row>0</xdr:row>
      <xdr:rowOff>120652</xdr:rowOff>
    </xdr:from>
    <xdr:to>
      <xdr:col>3</xdr:col>
      <xdr:colOff>1217084</xdr:colOff>
      <xdr:row>0</xdr:row>
      <xdr:rowOff>533400</xdr:rowOff>
    </xdr:to>
    <xdr:pic>
      <xdr:nvPicPr>
        <xdr:cNvPr id="20" name="Gráfico 19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FEBDDF-98B3-49EA-B5E3-AA224C766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10836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4</xdr:col>
      <xdr:colOff>370417</xdr:colOff>
      <xdr:row>0</xdr:row>
      <xdr:rowOff>0</xdr:rowOff>
    </xdr:from>
    <xdr:to>
      <xdr:col>6</xdr:col>
      <xdr:colOff>412750</xdr:colOff>
      <xdr:row>1</xdr:row>
      <xdr:rowOff>1751</xdr:rowOff>
    </xdr:to>
    <xdr:sp macro="" textlink="">
      <xdr:nvSpPr>
        <xdr:cNvPr id="21" name="Retângulo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8C311-509C-461C-A6FB-E1968B466135}"/>
            </a:ext>
          </a:extLst>
        </xdr:cNvPr>
        <xdr:cNvSpPr>
          <a:spLocks/>
        </xdr:cNvSpPr>
      </xdr:nvSpPr>
      <xdr:spPr>
        <a:xfrm>
          <a:off x="3005667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5</xdr:col>
      <xdr:colOff>10582</xdr:colOff>
      <xdr:row>0</xdr:row>
      <xdr:rowOff>1</xdr:rowOff>
    </xdr:from>
    <xdr:to>
      <xdr:col>5</xdr:col>
      <xdr:colOff>518583</xdr:colOff>
      <xdr:row>0</xdr:row>
      <xdr:rowOff>527059</xdr:rowOff>
    </xdr:to>
    <xdr:pic>
      <xdr:nvPicPr>
        <xdr:cNvPr id="22" name="Gráfico 21" descr="Carrinh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1E82-D92D-4159-B2C7-A831680D7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587749" y="1"/>
          <a:ext cx="508001" cy="527058"/>
        </a:xfrm>
        <a:prstGeom prst="rect">
          <a:avLst/>
        </a:prstGeom>
      </xdr:spPr>
    </xdr:pic>
    <xdr:clientData/>
  </xdr:twoCellAnchor>
  <xdr:twoCellAnchor>
    <xdr:from>
      <xdr:col>4</xdr:col>
      <xdr:colOff>465667</xdr:colOff>
      <xdr:row>0</xdr:row>
      <xdr:rowOff>751416</xdr:rowOff>
    </xdr:from>
    <xdr:to>
      <xdr:col>6</xdr:col>
      <xdr:colOff>309834</xdr:colOff>
      <xdr:row>0</xdr:row>
      <xdr:rowOff>797135</xdr:rowOff>
    </xdr:to>
    <xdr:sp macro="" textlink="">
      <xdr:nvSpPr>
        <xdr:cNvPr id="23" name="Retângulo 22">
          <a:extLst>
            <a:ext uri="{FF2B5EF4-FFF2-40B4-BE49-F238E27FC236}">
              <a16:creationId xmlns:a16="http://schemas.microsoft.com/office/drawing/2014/main" id="{DB8D1469-737E-4F05-9B0E-694306FA636D}"/>
            </a:ext>
          </a:extLst>
        </xdr:cNvPr>
        <xdr:cNvSpPr/>
      </xdr:nvSpPr>
      <xdr:spPr>
        <a:xfrm>
          <a:off x="3100917" y="751416"/>
          <a:ext cx="1728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6</xdr:col>
      <xdr:colOff>412750</xdr:colOff>
      <xdr:row>0</xdr:row>
      <xdr:rowOff>0</xdr:rowOff>
    </xdr:from>
    <xdr:to>
      <xdr:col>8</xdr:col>
      <xdr:colOff>126999</xdr:colOff>
      <xdr:row>1</xdr:row>
      <xdr:rowOff>10583</xdr:rowOff>
    </xdr:to>
    <xdr:sp macro="" textlink="">
      <xdr:nvSpPr>
        <xdr:cNvPr id="24" name="Retângulo 2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870E12F-3FFB-45E5-A329-336D46FC0B7E}"/>
            </a:ext>
          </a:extLst>
        </xdr:cNvPr>
        <xdr:cNvSpPr>
          <a:spLocks/>
        </xdr:cNvSpPr>
      </xdr:nvSpPr>
      <xdr:spPr>
        <a:xfrm>
          <a:off x="4931833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6</xdr:col>
      <xdr:colOff>984253</xdr:colOff>
      <xdr:row>0</xdr:row>
      <xdr:rowOff>52917</xdr:rowOff>
    </xdr:from>
    <xdr:to>
      <xdr:col>7</xdr:col>
      <xdr:colOff>508002</xdr:colOff>
      <xdr:row>0</xdr:row>
      <xdr:rowOff>592666</xdr:rowOff>
    </xdr:to>
    <xdr:grpSp>
      <xdr:nvGrpSpPr>
        <xdr:cNvPr id="25" name="Agrupar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AD21830-B066-480B-BC0A-75E66FC1D859}"/>
            </a:ext>
          </a:extLst>
        </xdr:cNvPr>
        <xdr:cNvGrpSpPr/>
      </xdr:nvGrpSpPr>
      <xdr:grpSpPr>
        <a:xfrm>
          <a:off x="5488520" y="52917"/>
          <a:ext cx="556682" cy="539749"/>
          <a:chOff x="10191750" y="1227667"/>
          <a:chExt cx="759013" cy="677333"/>
        </a:xfrm>
      </xdr:grpSpPr>
      <xdr:pic>
        <xdr:nvPicPr>
          <xdr:cNvPr id="26" name="Gráfico 25" descr="Pasta aberta">
            <a:extLst>
              <a:ext uri="{FF2B5EF4-FFF2-40B4-BE49-F238E27FC236}">
                <a16:creationId xmlns:a16="http://schemas.microsoft.com/office/drawing/2014/main" id="{5FADD9EE-12E0-4A0F-A25B-FB8CF359C8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7" name="Gráfico 26" descr="Documento">
            <a:extLst>
              <a:ext uri="{FF2B5EF4-FFF2-40B4-BE49-F238E27FC236}">
                <a16:creationId xmlns:a16="http://schemas.microsoft.com/office/drawing/2014/main" id="{78F3AEBC-BBDF-45A4-B2F3-3A3267B5F4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8" name="Gráfico 27" descr="Lápis">
            <a:extLst>
              <a:ext uri="{FF2B5EF4-FFF2-40B4-BE49-F238E27FC236}">
                <a16:creationId xmlns:a16="http://schemas.microsoft.com/office/drawing/2014/main" id="{D3DA2E4D-5056-4E56-9E6B-58EEF55132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 editAs="absolute">
    <xdr:from>
      <xdr:col>8</xdr:col>
      <xdr:colOff>126999</xdr:colOff>
      <xdr:row>0</xdr:row>
      <xdr:rowOff>0</xdr:rowOff>
    </xdr:from>
    <xdr:to>
      <xdr:col>9</xdr:col>
      <xdr:colOff>698500</xdr:colOff>
      <xdr:row>1</xdr:row>
      <xdr:rowOff>0</xdr:rowOff>
    </xdr:to>
    <xdr:sp macro="" textlink="">
      <xdr:nvSpPr>
        <xdr:cNvPr id="29" name="Retângulo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9A375E6-EB8D-4B9F-B415-DAAA39A098F9}"/>
            </a:ext>
          </a:extLst>
        </xdr:cNvPr>
        <xdr:cNvSpPr>
          <a:spLocks/>
        </xdr:cNvSpPr>
      </xdr:nvSpPr>
      <xdr:spPr>
        <a:xfrm>
          <a:off x="6625166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8</xdr:col>
      <xdr:colOff>628647</xdr:colOff>
      <xdr:row>0</xdr:row>
      <xdr:rowOff>88899</xdr:rowOff>
    </xdr:from>
    <xdr:to>
      <xdr:col>9</xdr:col>
      <xdr:colOff>211665</xdr:colOff>
      <xdr:row>0</xdr:row>
      <xdr:rowOff>539750</xdr:rowOff>
    </xdr:to>
    <xdr:pic>
      <xdr:nvPicPr>
        <xdr:cNvPr id="30" name="Gráfico 29" descr="Document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9EA6E691-2115-462A-8E16-E487539CB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7126814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9</xdr:col>
      <xdr:colOff>687916</xdr:colOff>
      <xdr:row>0</xdr:row>
      <xdr:rowOff>0</xdr:rowOff>
    </xdr:from>
    <xdr:to>
      <xdr:col>10</xdr:col>
      <xdr:colOff>1153582</xdr:colOff>
      <xdr:row>1</xdr:row>
      <xdr:rowOff>0</xdr:rowOff>
    </xdr:to>
    <xdr:sp macro="" textlink="">
      <xdr:nvSpPr>
        <xdr:cNvPr id="31" name="Retângulo 3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A8A299DD-EA25-4FC1-AB60-D3A949D323A8}"/>
            </a:ext>
          </a:extLst>
        </xdr:cNvPr>
        <xdr:cNvSpPr>
          <a:spLocks/>
        </xdr:cNvSpPr>
      </xdr:nvSpPr>
      <xdr:spPr>
        <a:xfrm>
          <a:off x="8053916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9</xdr:col>
      <xdr:colOff>1312333</xdr:colOff>
      <xdr:row>0</xdr:row>
      <xdr:rowOff>95250</xdr:rowOff>
    </xdr:from>
    <xdr:to>
      <xdr:col>10</xdr:col>
      <xdr:colOff>433917</xdr:colOff>
      <xdr:row>0</xdr:row>
      <xdr:rowOff>550334</xdr:rowOff>
    </xdr:to>
    <xdr:pic>
      <xdr:nvPicPr>
        <xdr:cNvPr id="32" name="Gráfico 31" descr="Sala de aul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20D64CF2-3666-48BD-8388-5BD419AAF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678333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613833</xdr:rowOff>
    </xdr:from>
    <xdr:to>
      <xdr:col>18</xdr:col>
      <xdr:colOff>82250</xdr:colOff>
      <xdr:row>2</xdr:row>
      <xdr:rowOff>24552</xdr:rowOff>
    </xdr:to>
    <xdr:sp macro="" textlink="">
      <xdr:nvSpPr>
        <xdr:cNvPr id="33" name="Retângulo 32">
          <a:extLst>
            <a:ext uri="{FF2B5EF4-FFF2-40B4-BE49-F238E27FC236}">
              <a16:creationId xmlns:a16="http://schemas.microsoft.com/office/drawing/2014/main" id="{968700DB-0059-46A4-94C0-B8278605CD71}"/>
            </a:ext>
          </a:extLst>
        </xdr:cNvPr>
        <xdr:cNvSpPr/>
      </xdr:nvSpPr>
      <xdr:spPr>
        <a:xfrm>
          <a:off x="0" y="1428750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560917</xdr:colOff>
      <xdr:row>1</xdr:row>
      <xdr:rowOff>328073</xdr:rowOff>
    </xdr:from>
    <xdr:to>
      <xdr:col>4</xdr:col>
      <xdr:colOff>116416</xdr:colOff>
      <xdr:row>1</xdr:row>
      <xdr:rowOff>627390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428750" y="1142990"/>
          <a:ext cx="1248833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4</xdr:col>
      <xdr:colOff>131233</xdr:colOff>
      <xdr:row>1</xdr:row>
      <xdr:rowOff>321724</xdr:rowOff>
    </xdr:from>
    <xdr:to>
      <xdr:col>6</xdr:col>
      <xdr:colOff>624417</xdr:colOff>
      <xdr:row>1</xdr:row>
      <xdr:rowOff>621041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2692400" y="1136641"/>
          <a:ext cx="1869017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CENTRO DE DISTRIBUIÇÃO 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508000</xdr:colOff>
      <xdr:row>0</xdr:row>
      <xdr:rowOff>804333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535546-6038-4D6F-BD6E-7C276DA58658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3</xdr:col>
      <xdr:colOff>42334</xdr:colOff>
      <xdr:row>0</xdr:row>
      <xdr:rowOff>518586</xdr:rowOff>
    </xdr:to>
    <xdr:pic>
      <xdr:nvPicPr>
        <xdr:cNvPr id="18" name="Gráfico 17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B5F1-D9F1-4B70-A504-7FDA23026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529167</xdr:colOff>
      <xdr:row>0</xdr:row>
      <xdr:rowOff>0</xdr:rowOff>
    </xdr:from>
    <xdr:to>
      <xdr:col>4</xdr:col>
      <xdr:colOff>444501</xdr:colOff>
      <xdr:row>0</xdr:row>
      <xdr:rowOff>810177</xdr:rowOff>
    </xdr:to>
    <xdr:sp macro="" textlink="">
      <xdr:nvSpPr>
        <xdr:cNvPr id="19" name="Retângulo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EC01AF-CC7E-45C1-9E1C-98CCC775689B}"/>
            </a:ext>
          </a:extLst>
        </xdr:cNvPr>
        <xdr:cNvSpPr>
          <a:spLocks/>
        </xdr:cNvSpPr>
      </xdr:nvSpPr>
      <xdr:spPr>
        <a:xfrm>
          <a:off x="1397000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1143003</xdr:colOff>
      <xdr:row>0</xdr:row>
      <xdr:rowOff>120652</xdr:rowOff>
    </xdr:from>
    <xdr:to>
      <xdr:col>3</xdr:col>
      <xdr:colOff>1555751</xdr:colOff>
      <xdr:row>0</xdr:row>
      <xdr:rowOff>533400</xdr:rowOff>
    </xdr:to>
    <xdr:pic>
      <xdr:nvPicPr>
        <xdr:cNvPr id="20" name="Gráfico 19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EC3A69-23CB-4C5B-9F0C-8E0F9FD57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10836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4</xdr:col>
      <xdr:colOff>433916</xdr:colOff>
      <xdr:row>0</xdr:row>
      <xdr:rowOff>0</xdr:rowOff>
    </xdr:from>
    <xdr:to>
      <xdr:col>7</xdr:col>
      <xdr:colOff>352778</xdr:colOff>
      <xdr:row>1</xdr:row>
      <xdr:rowOff>1751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954B378-55CB-4CBE-9160-92C3B305AEC3}"/>
            </a:ext>
          </a:extLst>
        </xdr:cNvPr>
        <xdr:cNvSpPr>
          <a:spLocks/>
        </xdr:cNvSpPr>
      </xdr:nvSpPr>
      <xdr:spPr>
        <a:xfrm>
          <a:off x="2988027" y="0"/>
          <a:ext cx="1972029" cy="820195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5</xdr:col>
      <xdr:colOff>349249</xdr:colOff>
      <xdr:row>0</xdr:row>
      <xdr:rowOff>10585</xdr:rowOff>
    </xdr:from>
    <xdr:to>
      <xdr:col>6</xdr:col>
      <xdr:colOff>179918</xdr:colOff>
      <xdr:row>0</xdr:row>
      <xdr:rowOff>548625</xdr:rowOff>
    </xdr:to>
    <xdr:pic>
      <xdr:nvPicPr>
        <xdr:cNvPr id="22" name="Gráfico 21" descr="Carrinh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D5CF7B-4682-4001-9D38-4B7CE035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598332" y="10585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7</xdr:col>
      <xdr:colOff>296333</xdr:colOff>
      <xdr:row>0</xdr:row>
      <xdr:rowOff>0</xdr:rowOff>
    </xdr:from>
    <xdr:to>
      <xdr:col>8</xdr:col>
      <xdr:colOff>1301750</xdr:colOff>
      <xdr:row>1</xdr:row>
      <xdr:rowOff>10583</xdr:rowOff>
    </xdr:to>
    <xdr:sp macro="" textlink="">
      <xdr:nvSpPr>
        <xdr:cNvPr id="23" name="Retângulo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E48E1-A0C8-4ADD-90B8-2B0A98AE28AB}"/>
            </a:ext>
          </a:extLst>
        </xdr:cNvPr>
        <xdr:cNvSpPr>
          <a:spLocks/>
        </xdr:cNvSpPr>
      </xdr:nvSpPr>
      <xdr:spPr>
        <a:xfrm>
          <a:off x="4921250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8</xdr:col>
      <xdr:colOff>190503</xdr:colOff>
      <xdr:row>0</xdr:row>
      <xdr:rowOff>31750</xdr:rowOff>
    </xdr:from>
    <xdr:to>
      <xdr:col>8</xdr:col>
      <xdr:colOff>751419</xdr:colOff>
      <xdr:row>0</xdr:row>
      <xdr:rowOff>571499</xdr:rowOff>
    </xdr:to>
    <xdr:grpSp>
      <xdr:nvGrpSpPr>
        <xdr:cNvPr id="24" name="Agrupar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C40DD-B79E-4DFF-BD6C-40ADAF949F95}"/>
            </a:ext>
          </a:extLst>
        </xdr:cNvPr>
        <xdr:cNvGrpSpPr/>
      </xdr:nvGrpSpPr>
      <xdr:grpSpPr>
        <a:xfrm>
          <a:off x="5482170" y="31750"/>
          <a:ext cx="560916" cy="539749"/>
          <a:chOff x="10191750" y="1227667"/>
          <a:chExt cx="759013" cy="677333"/>
        </a:xfrm>
      </xdr:grpSpPr>
      <xdr:pic>
        <xdr:nvPicPr>
          <xdr:cNvPr id="25" name="Gráfico 24" descr="Pasta aberta">
            <a:extLst>
              <a:ext uri="{FF2B5EF4-FFF2-40B4-BE49-F238E27FC236}">
                <a16:creationId xmlns:a16="http://schemas.microsoft.com/office/drawing/2014/main" id="{A43E84EF-F0F6-4FB4-BCAA-EA12196478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6" name="Gráfico 25" descr="Documento">
            <a:extLst>
              <a:ext uri="{FF2B5EF4-FFF2-40B4-BE49-F238E27FC236}">
                <a16:creationId xmlns:a16="http://schemas.microsoft.com/office/drawing/2014/main" id="{8A2AD07A-3DF6-4817-B1DF-E68C935C11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7" name="Gráfico 26" descr="Lápis">
            <a:extLst>
              <a:ext uri="{FF2B5EF4-FFF2-40B4-BE49-F238E27FC236}">
                <a16:creationId xmlns:a16="http://schemas.microsoft.com/office/drawing/2014/main" id="{4B4582ED-EB38-482D-A568-80C15CD473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84668</xdr:colOff>
      <xdr:row>0</xdr:row>
      <xdr:rowOff>762003</xdr:rowOff>
    </xdr:from>
    <xdr:to>
      <xdr:col>8</xdr:col>
      <xdr:colOff>840668</xdr:colOff>
      <xdr:row>0</xdr:row>
      <xdr:rowOff>807722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E3011418-9403-46FD-A25A-AE8E5D0CD4C9}"/>
            </a:ext>
          </a:extLst>
        </xdr:cNvPr>
        <xdr:cNvSpPr/>
      </xdr:nvSpPr>
      <xdr:spPr>
        <a:xfrm>
          <a:off x="5397501" y="762003"/>
          <a:ext cx="756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8</xdr:col>
      <xdr:colOff>1301750</xdr:colOff>
      <xdr:row>0</xdr:row>
      <xdr:rowOff>0</xdr:rowOff>
    </xdr:from>
    <xdr:to>
      <xdr:col>10</xdr:col>
      <xdr:colOff>243417</xdr:colOff>
      <xdr:row>1</xdr:row>
      <xdr:rowOff>0</xdr:rowOff>
    </xdr:to>
    <xdr:sp macro="" textlink="">
      <xdr:nvSpPr>
        <xdr:cNvPr id="29" name="Retângulo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BED9BFE-FCF5-4687-9638-C0B7868312EE}"/>
            </a:ext>
          </a:extLst>
        </xdr:cNvPr>
        <xdr:cNvSpPr>
          <a:spLocks/>
        </xdr:cNvSpPr>
      </xdr:nvSpPr>
      <xdr:spPr>
        <a:xfrm>
          <a:off x="6614583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9</xdr:col>
      <xdr:colOff>395815</xdr:colOff>
      <xdr:row>0</xdr:row>
      <xdr:rowOff>78316</xdr:rowOff>
    </xdr:from>
    <xdr:to>
      <xdr:col>9</xdr:col>
      <xdr:colOff>846666</xdr:colOff>
      <xdr:row>0</xdr:row>
      <xdr:rowOff>529167</xdr:rowOff>
    </xdr:to>
    <xdr:pic>
      <xdr:nvPicPr>
        <xdr:cNvPr id="30" name="Gráfico 29" descr="Document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4667D3F-A1CD-47FE-849D-CD59AC6E6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7084482" y="78316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10</xdr:col>
      <xdr:colOff>243417</xdr:colOff>
      <xdr:row>0</xdr:row>
      <xdr:rowOff>0</xdr:rowOff>
    </xdr:from>
    <xdr:to>
      <xdr:col>12</xdr:col>
      <xdr:colOff>687916</xdr:colOff>
      <xdr:row>1</xdr:row>
      <xdr:rowOff>0</xdr:rowOff>
    </xdr:to>
    <xdr:sp macro="" textlink="">
      <xdr:nvSpPr>
        <xdr:cNvPr id="31" name="Retângulo 3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D9CDB5F-BAEE-461A-8337-C151892F6B98}"/>
            </a:ext>
          </a:extLst>
        </xdr:cNvPr>
        <xdr:cNvSpPr>
          <a:spLocks/>
        </xdr:cNvSpPr>
      </xdr:nvSpPr>
      <xdr:spPr>
        <a:xfrm>
          <a:off x="8053917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11</xdr:col>
      <xdr:colOff>190501</xdr:colOff>
      <xdr:row>0</xdr:row>
      <xdr:rowOff>84666</xdr:rowOff>
    </xdr:from>
    <xdr:to>
      <xdr:col>11</xdr:col>
      <xdr:colOff>645585</xdr:colOff>
      <xdr:row>0</xdr:row>
      <xdr:rowOff>539750</xdr:rowOff>
    </xdr:to>
    <xdr:pic>
      <xdr:nvPicPr>
        <xdr:cNvPr id="32" name="Gráfico 31" descr="Sala de aul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CCDFA98-2FB6-45C5-B73A-5E6B8A103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678334" y="84666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624417</xdr:rowOff>
    </xdr:from>
    <xdr:to>
      <xdr:col>22</xdr:col>
      <xdr:colOff>600833</xdr:colOff>
      <xdr:row>2</xdr:row>
      <xdr:rowOff>35136</xdr:rowOff>
    </xdr:to>
    <xdr:sp macro="" textlink="">
      <xdr:nvSpPr>
        <xdr:cNvPr id="33" name="Retângulo 32">
          <a:extLst>
            <a:ext uri="{FF2B5EF4-FFF2-40B4-BE49-F238E27FC236}">
              <a16:creationId xmlns:a16="http://schemas.microsoft.com/office/drawing/2014/main" id="{89957EB6-C861-4702-AD25-CC347AA443AC}"/>
            </a:ext>
          </a:extLst>
        </xdr:cNvPr>
        <xdr:cNvSpPr/>
      </xdr:nvSpPr>
      <xdr:spPr>
        <a:xfrm>
          <a:off x="0" y="1439334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529167</xdr:colOff>
      <xdr:row>1</xdr:row>
      <xdr:rowOff>323837</xdr:rowOff>
    </xdr:from>
    <xdr:to>
      <xdr:col>4</xdr:col>
      <xdr:colOff>444500</xdr:colOff>
      <xdr:row>1</xdr:row>
      <xdr:rowOff>623154</xdr:rowOff>
    </xdr:to>
    <xdr:sp macro="" textlink="">
      <xdr:nvSpPr>
        <xdr:cNvPr id="9" name="Retângulo: Cantos Superiores Arredondado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397000" y="1138754"/>
          <a:ext cx="1248833" cy="299317"/>
        </a:xfrm>
        <a:prstGeom prst="round2Same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GERAL</a:t>
          </a:r>
        </a:p>
      </xdr:txBody>
    </xdr:sp>
    <xdr:clientData/>
  </xdr:twoCellAnchor>
  <xdr:twoCellAnchor editAs="absolute">
    <xdr:from>
      <xdr:col>4</xdr:col>
      <xdr:colOff>459317</xdr:colOff>
      <xdr:row>1</xdr:row>
      <xdr:rowOff>328071</xdr:rowOff>
    </xdr:from>
    <xdr:to>
      <xdr:col>7</xdr:col>
      <xdr:colOff>359834</xdr:colOff>
      <xdr:row>1</xdr:row>
      <xdr:rowOff>627388</xdr:rowOff>
    </xdr:to>
    <xdr:sp macro="" textlink="">
      <xdr:nvSpPr>
        <xdr:cNvPr id="10" name="Retângulo: Cantos Superiores Arredondado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660650" y="1142988"/>
          <a:ext cx="1964267" cy="299317"/>
        </a:xfrm>
        <a:prstGeom prst="round2Same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CENTRO DE DISTRIBUIÇÃO </a:t>
          </a: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508000</xdr:colOff>
      <xdr:row>0</xdr:row>
      <xdr:rowOff>804333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5A0785-7B53-4AB1-896C-21EA5A3F2741}"/>
            </a:ext>
          </a:extLst>
        </xdr:cNvPr>
        <xdr:cNvSpPr>
          <a:spLocks/>
        </xdr:cNvSpPr>
      </xdr:nvSpPr>
      <xdr:spPr>
        <a:xfrm>
          <a:off x="0" y="0"/>
          <a:ext cx="1375833" cy="804333"/>
        </a:xfrm>
        <a:prstGeom prst="rect">
          <a:avLst/>
        </a:prstGeom>
        <a:solidFill>
          <a:srgbClr val="26262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pt-BR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DASHBOARD</a:t>
          </a:r>
          <a:endParaRPr lang="pt-BR" sz="1200" b="1">
            <a:solidFill>
              <a:schemeClr val="accent2"/>
            </a:solidFill>
          </a:endParaRPr>
        </a:p>
      </xdr:txBody>
    </xdr:sp>
    <xdr:clientData/>
  </xdr:twoCellAnchor>
  <xdr:twoCellAnchor editAs="absolute">
    <xdr:from>
      <xdr:col>2</xdr:col>
      <xdr:colOff>184150</xdr:colOff>
      <xdr:row>0</xdr:row>
      <xdr:rowOff>57152</xdr:rowOff>
    </xdr:from>
    <xdr:to>
      <xdr:col>3</xdr:col>
      <xdr:colOff>42334</xdr:colOff>
      <xdr:row>0</xdr:row>
      <xdr:rowOff>518586</xdr:rowOff>
    </xdr:to>
    <xdr:pic>
      <xdr:nvPicPr>
        <xdr:cNvPr id="18" name="Gráfico 17" descr="Medidor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C5BD28-C134-4663-BB52-6E2576A66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8733" y="57152"/>
          <a:ext cx="461434" cy="461434"/>
        </a:xfrm>
        <a:prstGeom prst="rect">
          <a:avLst/>
        </a:prstGeom>
      </xdr:spPr>
    </xdr:pic>
    <xdr:clientData/>
  </xdr:twoCellAnchor>
  <xdr:twoCellAnchor editAs="absolute">
    <xdr:from>
      <xdr:col>3</xdr:col>
      <xdr:colOff>529167</xdr:colOff>
      <xdr:row>0</xdr:row>
      <xdr:rowOff>0</xdr:rowOff>
    </xdr:from>
    <xdr:to>
      <xdr:col>5</xdr:col>
      <xdr:colOff>116418</xdr:colOff>
      <xdr:row>0</xdr:row>
      <xdr:rowOff>810177</xdr:rowOff>
    </xdr:to>
    <xdr:sp macro="" textlink="">
      <xdr:nvSpPr>
        <xdr:cNvPr id="19" name="Retângulo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115E17-17BC-432D-8FFD-8D8AA03620D4}"/>
            </a:ext>
          </a:extLst>
        </xdr:cNvPr>
        <xdr:cNvSpPr>
          <a:spLocks/>
        </xdr:cNvSpPr>
      </xdr:nvSpPr>
      <xdr:spPr>
        <a:xfrm>
          <a:off x="1397000" y="0"/>
          <a:ext cx="1608668" cy="81017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90000" rtlCol="0" anchor="b"/>
        <a:lstStyle/>
        <a:p>
          <a:pPr algn="ctr"/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CADASTRO</a:t>
          </a:r>
          <a:endParaRPr lang="pt-BR" sz="1100" b="1"/>
        </a:p>
      </xdr:txBody>
    </xdr:sp>
    <xdr:clientData/>
  </xdr:twoCellAnchor>
  <xdr:twoCellAnchor editAs="absolute">
    <xdr:from>
      <xdr:col>3</xdr:col>
      <xdr:colOff>1143003</xdr:colOff>
      <xdr:row>0</xdr:row>
      <xdr:rowOff>120652</xdr:rowOff>
    </xdr:from>
    <xdr:to>
      <xdr:col>4</xdr:col>
      <xdr:colOff>222251</xdr:colOff>
      <xdr:row>0</xdr:row>
      <xdr:rowOff>533400</xdr:rowOff>
    </xdr:to>
    <xdr:pic>
      <xdr:nvPicPr>
        <xdr:cNvPr id="20" name="Gráfico 19" descr="Lápi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76D187-B15C-44A7-B533-84B269A1B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010836" y="120652"/>
          <a:ext cx="412748" cy="412748"/>
        </a:xfrm>
        <a:prstGeom prst="rect">
          <a:avLst/>
        </a:prstGeom>
      </xdr:spPr>
    </xdr:pic>
    <xdr:clientData/>
  </xdr:twoCellAnchor>
  <xdr:twoCellAnchor editAs="absolute">
    <xdr:from>
      <xdr:col>5</xdr:col>
      <xdr:colOff>116416</xdr:colOff>
      <xdr:row>0</xdr:row>
      <xdr:rowOff>0</xdr:rowOff>
    </xdr:from>
    <xdr:to>
      <xdr:col>7</xdr:col>
      <xdr:colOff>666749</xdr:colOff>
      <xdr:row>1</xdr:row>
      <xdr:rowOff>1751</xdr:rowOff>
    </xdr:to>
    <xdr:sp macro="" textlink="">
      <xdr:nvSpPr>
        <xdr:cNvPr id="21" name="Retângulo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3F761C-6CAA-4B88-972F-7A383A99299F}"/>
            </a:ext>
          </a:extLst>
        </xdr:cNvPr>
        <xdr:cNvSpPr>
          <a:spLocks/>
        </xdr:cNvSpPr>
      </xdr:nvSpPr>
      <xdr:spPr>
        <a:xfrm>
          <a:off x="3005666" y="0"/>
          <a:ext cx="1926166" cy="816668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000" b="1">
              <a:solidFill>
                <a:schemeClr val="bg1"/>
              </a:solidFill>
            </a:rPr>
            <a:t>MOVIMENTAÇÃO</a:t>
          </a:r>
          <a:r>
            <a:rPr lang="pt-BR" sz="1100" b="1">
              <a:solidFill>
                <a:schemeClr val="bg1"/>
              </a:solidFill>
            </a:rPr>
            <a:t> NO ESTOQUE</a:t>
          </a:r>
        </a:p>
      </xdr:txBody>
    </xdr:sp>
    <xdr:clientData/>
  </xdr:twoCellAnchor>
  <xdr:twoCellAnchor editAs="absolute">
    <xdr:from>
      <xdr:col>6</xdr:col>
      <xdr:colOff>10581</xdr:colOff>
      <xdr:row>0</xdr:row>
      <xdr:rowOff>1</xdr:rowOff>
    </xdr:from>
    <xdr:to>
      <xdr:col>6</xdr:col>
      <xdr:colOff>529167</xdr:colOff>
      <xdr:row>0</xdr:row>
      <xdr:rowOff>538041</xdr:rowOff>
    </xdr:to>
    <xdr:pic>
      <xdr:nvPicPr>
        <xdr:cNvPr id="22" name="Gráfico 21" descr="Carrinh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3EE9798-145A-4C49-9FDB-8D1DB16FE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587748" y="1"/>
          <a:ext cx="518586" cy="538040"/>
        </a:xfrm>
        <a:prstGeom prst="rect">
          <a:avLst/>
        </a:prstGeom>
      </xdr:spPr>
    </xdr:pic>
    <xdr:clientData/>
  </xdr:twoCellAnchor>
  <xdr:twoCellAnchor editAs="absolute">
    <xdr:from>
      <xdr:col>7</xdr:col>
      <xdr:colOff>666751</xdr:colOff>
      <xdr:row>0</xdr:row>
      <xdr:rowOff>0</xdr:rowOff>
    </xdr:from>
    <xdr:to>
      <xdr:col>9</xdr:col>
      <xdr:colOff>317500</xdr:colOff>
      <xdr:row>1</xdr:row>
      <xdr:rowOff>10583</xdr:rowOff>
    </xdr:to>
    <xdr:sp macro="" textlink="">
      <xdr:nvSpPr>
        <xdr:cNvPr id="23" name="Retângulo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5841A-F828-4323-8BAB-375A6671D19F}"/>
            </a:ext>
          </a:extLst>
        </xdr:cNvPr>
        <xdr:cNvSpPr>
          <a:spLocks/>
        </xdr:cNvSpPr>
      </xdr:nvSpPr>
      <xdr:spPr>
        <a:xfrm>
          <a:off x="4931834" y="0"/>
          <a:ext cx="1693333" cy="825500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INVENTÁRIO</a:t>
          </a:r>
        </a:p>
      </xdr:txBody>
    </xdr:sp>
    <xdr:clientData/>
  </xdr:twoCellAnchor>
  <xdr:twoCellAnchor editAs="absolute">
    <xdr:from>
      <xdr:col>8</xdr:col>
      <xdr:colOff>550337</xdr:colOff>
      <xdr:row>0</xdr:row>
      <xdr:rowOff>52917</xdr:rowOff>
    </xdr:from>
    <xdr:to>
      <xdr:col>8</xdr:col>
      <xdr:colOff>1111253</xdr:colOff>
      <xdr:row>0</xdr:row>
      <xdr:rowOff>592666</xdr:rowOff>
    </xdr:to>
    <xdr:grpSp>
      <xdr:nvGrpSpPr>
        <xdr:cNvPr id="24" name="Agrupar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B4E23-2BBA-4A91-B4CF-AA02EAAD0913}"/>
            </a:ext>
          </a:extLst>
        </xdr:cNvPr>
        <xdr:cNvGrpSpPr/>
      </xdr:nvGrpSpPr>
      <xdr:grpSpPr>
        <a:xfrm>
          <a:off x="5486404" y="52917"/>
          <a:ext cx="560916" cy="539749"/>
          <a:chOff x="10191750" y="1227667"/>
          <a:chExt cx="759013" cy="677333"/>
        </a:xfrm>
      </xdr:grpSpPr>
      <xdr:pic>
        <xdr:nvPicPr>
          <xdr:cNvPr id="25" name="Gráfico 24" descr="Pasta aberta">
            <a:extLst>
              <a:ext uri="{FF2B5EF4-FFF2-40B4-BE49-F238E27FC236}">
                <a16:creationId xmlns:a16="http://schemas.microsoft.com/office/drawing/2014/main" id="{A96C9CDA-70E0-44F6-9AC8-50A899B1C7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10191750" y="1227667"/>
            <a:ext cx="677333" cy="677333"/>
          </a:xfrm>
          <a:prstGeom prst="rect">
            <a:avLst/>
          </a:prstGeom>
        </xdr:spPr>
      </xdr:pic>
      <xdr:pic>
        <xdr:nvPicPr>
          <xdr:cNvPr id="26" name="Gráfico 25" descr="Documento">
            <a:extLst>
              <a:ext uri="{FF2B5EF4-FFF2-40B4-BE49-F238E27FC236}">
                <a16:creationId xmlns:a16="http://schemas.microsoft.com/office/drawing/2014/main" id="{DC9DFA2F-AE81-4146-B8DE-9A1F7F4C0F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0503176" y="1256526"/>
            <a:ext cx="447587" cy="508836"/>
          </a:xfrm>
          <a:prstGeom prst="rect">
            <a:avLst/>
          </a:prstGeom>
        </xdr:spPr>
      </xdr:pic>
      <xdr:pic>
        <xdr:nvPicPr>
          <xdr:cNvPr id="27" name="Gráfico 26" descr="Lápis">
            <a:extLst>
              <a:ext uri="{FF2B5EF4-FFF2-40B4-BE49-F238E27FC236}">
                <a16:creationId xmlns:a16="http://schemas.microsoft.com/office/drawing/2014/main" id="{BCBC2C7B-163F-4802-BA4C-D3129DA61B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 rot="1896826">
            <a:off x="10539845" y="1422856"/>
            <a:ext cx="379106" cy="379106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455083</xdr:colOff>
      <xdr:row>0</xdr:row>
      <xdr:rowOff>751417</xdr:rowOff>
    </xdr:from>
    <xdr:to>
      <xdr:col>8</xdr:col>
      <xdr:colOff>1211083</xdr:colOff>
      <xdr:row>0</xdr:row>
      <xdr:rowOff>797136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6529A496-2F16-43EB-BD4B-83033C393F77}"/>
            </a:ext>
          </a:extLst>
        </xdr:cNvPr>
        <xdr:cNvSpPr/>
      </xdr:nvSpPr>
      <xdr:spPr>
        <a:xfrm>
          <a:off x="5408083" y="751417"/>
          <a:ext cx="756000" cy="45719"/>
        </a:xfrm>
        <a:prstGeom prst="rect">
          <a:avLst/>
        </a:prstGeom>
        <a:solidFill>
          <a:srgbClr val="92D05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9</xdr:col>
      <xdr:colOff>317499</xdr:colOff>
      <xdr:row>0</xdr:row>
      <xdr:rowOff>0</xdr:rowOff>
    </xdr:from>
    <xdr:to>
      <xdr:col>10</xdr:col>
      <xdr:colOff>275167</xdr:colOff>
      <xdr:row>1</xdr:row>
      <xdr:rowOff>0</xdr:rowOff>
    </xdr:to>
    <xdr:sp macro="" textlink="">
      <xdr:nvSpPr>
        <xdr:cNvPr id="29" name="Retângulo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49F2A75-3B89-4152-A120-C257508F40E9}"/>
            </a:ext>
          </a:extLst>
        </xdr:cNvPr>
        <xdr:cNvSpPr>
          <a:spLocks/>
        </xdr:cNvSpPr>
      </xdr:nvSpPr>
      <xdr:spPr>
        <a:xfrm>
          <a:off x="6625166" y="0"/>
          <a:ext cx="1439334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algn="ctr"/>
          <a:r>
            <a:rPr lang="pt-BR" sz="1100" b="1"/>
            <a:t>RELATÓRIOS</a:t>
          </a:r>
        </a:p>
      </xdr:txBody>
    </xdr:sp>
    <xdr:clientData/>
  </xdr:twoCellAnchor>
  <xdr:twoCellAnchor editAs="absolute">
    <xdr:from>
      <xdr:col>9</xdr:col>
      <xdr:colOff>819147</xdr:colOff>
      <xdr:row>0</xdr:row>
      <xdr:rowOff>88899</xdr:rowOff>
    </xdr:from>
    <xdr:to>
      <xdr:col>9</xdr:col>
      <xdr:colOff>1269998</xdr:colOff>
      <xdr:row>0</xdr:row>
      <xdr:rowOff>539750</xdr:rowOff>
    </xdr:to>
    <xdr:pic>
      <xdr:nvPicPr>
        <xdr:cNvPr id="30" name="Gráfico 29" descr="Document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713A0FC-9D07-4BE3-B0DF-4A5730276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7126814" y="88899"/>
          <a:ext cx="450851" cy="450851"/>
        </a:xfrm>
        <a:prstGeom prst="rect">
          <a:avLst/>
        </a:prstGeom>
      </xdr:spPr>
    </xdr:pic>
    <xdr:clientData/>
  </xdr:twoCellAnchor>
  <xdr:twoCellAnchor editAs="absolute">
    <xdr:from>
      <xdr:col>10</xdr:col>
      <xdr:colOff>275167</xdr:colOff>
      <xdr:row>0</xdr:row>
      <xdr:rowOff>0</xdr:rowOff>
    </xdr:from>
    <xdr:to>
      <xdr:col>12</xdr:col>
      <xdr:colOff>380999</xdr:colOff>
      <xdr:row>1</xdr:row>
      <xdr:rowOff>0</xdr:rowOff>
    </xdr:to>
    <xdr:sp macro="" textlink="">
      <xdr:nvSpPr>
        <xdr:cNvPr id="31" name="Retângulo 3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A471C00A-C30E-482A-B540-FDCF0ABE94B6}"/>
            </a:ext>
          </a:extLst>
        </xdr:cNvPr>
        <xdr:cNvSpPr>
          <a:spLocks/>
        </xdr:cNvSpPr>
      </xdr:nvSpPr>
      <xdr:spPr>
        <a:xfrm>
          <a:off x="8064500" y="0"/>
          <a:ext cx="1799166" cy="814917"/>
        </a:xfrm>
        <a:prstGeom prst="rect">
          <a:avLst/>
        </a:prstGeom>
        <a:solidFill>
          <a:srgbClr val="2273A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90000" rtlCol="0" anchor="b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INSTRUÇÕES</a:t>
          </a:r>
        </a:p>
      </xdr:txBody>
    </xdr:sp>
    <xdr:clientData/>
  </xdr:twoCellAnchor>
  <xdr:twoCellAnchor editAs="absolute">
    <xdr:from>
      <xdr:col>10</xdr:col>
      <xdr:colOff>899584</xdr:colOff>
      <xdr:row>0</xdr:row>
      <xdr:rowOff>95250</xdr:rowOff>
    </xdr:from>
    <xdr:to>
      <xdr:col>11</xdr:col>
      <xdr:colOff>423334</xdr:colOff>
      <xdr:row>0</xdr:row>
      <xdr:rowOff>550334</xdr:rowOff>
    </xdr:to>
    <xdr:pic>
      <xdr:nvPicPr>
        <xdr:cNvPr id="32" name="Gráfico 31" descr="Sala de aul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8D54879-1FCB-4AB8-B013-94F80909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8688917" y="95250"/>
          <a:ext cx="455084" cy="4550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624417</xdr:rowOff>
    </xdr:from>
    <xdr:to>
      <xdr:col>21</xdr:col>
      <xdr:colOff>420917</xdr:colOff>
      <xdr:row>2</xdr:row>
      <xdr:rowOff>35136</xdr:rowOff>
    </xdr:to>
    <xdr:sp macro="" textlink="">
      <xdr:nvSpPr>
        <xdr:cNvPr id="33" name="Retângulo 32">
          <a:extLst>
            <a:ext uri="{FF2B5EF4-FFF2-40B4-BE49-F238E27FC236}">
              <a16:creationId xmlns:a16="http://schemas.microsoft.com/office/drawing/2014/main" id="{87739FF7-CB09-4C26-86E3-7B3C9CF2AEBC}"/>
            </a:ext>
          </a:extLst>
        </xdr:cNvPr>
        <xdr:cNvSpPr/>
      </xdr:nvSpPr>
      <xdr:spPr>
        <a:xfrm>
          <a:off x="0" y="1439334"/>
          <a:ext cx="17640000" cy="45719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ersonalizada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3BE7B"/>
      </a:accent1>
      <a:accent2>
        <a:srgbClr val="ED7D31"/>
      </a:accent2>
      <a:accent3>
        <a:srgbClr val="034A90"/>
      </a:accent3>
      <a:accent4>
        <a:srgbClr val="FBDB25"/>
      </a:accent4>
      <a:accent5>
        <a:srgbClr val="FF0000"/>
      </a:accent5>
      <a:accent6>
        <a:srgbClr val="92D050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U5033"/>
  <sheetViews>
    <sheetView showGridLines="0" showRowColHeaders="0" zoomScale="90" zoomScaleNormal="90" zoomScalePageLayoutView="80" workbookViewId="0">
      <pane ySplit="5" topLeftCell="A6" activePane="bottomLeft" state="frozen"/>
      <selection activeCell="A3" sqref="A3:XFD3"/>
      <selection pane="bottomLeft" activeCell="F8" sqref="F8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10.19921875" style="209" customWidth="1"/>
    <col min="4" max="4" width="25.69921875" style="265" customWidth="1"/>
    <col min="5" max="5" width="12.296875" style="198" customWidth="1"/>
    <col min="6" max="6" width="13.69921875" style="198" customWidth="1"/>
    <col min="7" max="7" width="18.09765625" style="213" customWidth="1"/>
    <col min="8" max="8" width="17.5" style="198" customWidth="1"/>
    <col min="9" max="10" width="12.59765625" style="21" customWidth="1"/>
    <col min="11" max="19" width="10.69921875" style="21" customWidth="1"/>
    <col min="20" max="21" width="10.69921875" style="21" hidden="1" customWidth="1"/>
    <col min="22" max="16384" width="0" style="21" hidden="1"/>
  </cols>
  <sheetData>
    <row r="1" spans="1:19" s="16" customFormat="1" ht="64.5" customHeight="1">
      <c r="A1" s="21"/>
      <c r="B1" s="21"/>
      <c r="C1" s="37"/>
      <c r="D1" s="257"/>
      <c r="E1" s="35"/>
      <c r="F1" s="23"/>
      <c r="G1" s="40"/>
      <c r="H1" s="2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s="16" customFormat="1" ht="50.25" customHeight="1">
      <c r="A2" s="76"/>
      <c r="B2" s="76"/>
      <c r="C2" s="97"/>
      <c r="D2" s="258"/>
      <c r="E2" s="77"/>
      <c r="F2" s="77"/>
      <c r="G2" s="121"/>
      <c r="H2" s="77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s="16" customFormat="1" ht="21.75" customHeight="1">
      <c r="A3" s="21"/>
      <c r="B3" s="21"/>
      <c r="C3" s="38"/>
      <c r="D3" s="259"/>
      <c r="E3" s="28"/>
      <c r="F3" s="28"/>
      <c r="G3" s="4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s="16" customFormat="1" ht="15" customHeight="1" thickBot="1">
      <c r="A4" s="21"/>
      <c r="B4" s="21"/>
      <c r="C4" s="96"/>
      <c r="D4" s="260"/>
      <c r="E4" s="27"/>
      <c r="F4" s="27"/>
      <c r="G4" s="120"/>
      <c r="H4" s="27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s="16" customFormat="1" ht="40.5" customHeight="1" thickTop="1">
      <c r="A5" s="21"/>
      <c r="B5" s="21"/>
      <c r="C5" s="208" t="s">
        <v>13</v>
      </c>
      <c r="D5" s="261" t="s">
        <v>14</v>
      </c>
      <c r="E5" s="210" t="s">
        <v>15</v>
      </c>
      <c r="F5" s="210" t="s">
        <v>16</v>
      </c>
      <c r="G5" s="211" t="s">
        <v>17</v>
      </c>
      <c r="H5" s="210" t="s">
        <v>22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s="16" customFormat="1" ht="30" customHeight="1">
      <c r="A6" s="21"/>
      <c r="B6" s="21" t="str">
        <f t="shared" ref="B6:B69" si="0">IF(D6="","",MONTH(F6))</f>
        <v/>
      </c>
      <c r="C6" s="39"/>
      <c r="D6" s="262"/>
      <c r="E6" s="11"/>
      <c r="F6" s="12"/>
      <c r="G6" s="13"/>
      <c r="H6" s="205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s="16" customFormat="1" ht="30" customHeight="1">
      <c r="A7" s="21"/>
      <c r="B7" s="21" t="str">
        <f t="shared" si="0"/>
        <v/>
      </c>
      <c r="C7" s="39"/>
      <c r="D7" s="262"/>
      <c r="E7" s="11"/>
      <c r="F7" s="12"/>
      <c r="G7" s="13"/>
      <c r="H7" s="205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s="16" customFormat="1" ht="30" customHeight="1">
      <c r="A8" s="21"/>
      <c r="B8" s="21" t="str">
        <f t="shared" si="0"/>
        <v/>
      </c>
      <c r="C8" s="39"/>
      <c r="D8" s="262"/>
      <c r="E8" s="11"/>
      <c r="F8" s="12"/>
      <c r="G8" s="13"/>
      <c r="H8" s="205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s="16" customFormat="1" ht="30" customHeight="1">
      <c r="A9" s="21"/>
      <c r="B9" s="21" t="str">
        <f t="shared" si="0"/>
        <v/>
      </c>
      <c r="C9" s="39"/>
      <c r="D9" s="262"/>
      <c r="E9" s="11"/>
      <c r="F9" s="12"/>
      <c r="G9" s="13"/>
      <c r="H9" s="205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s="16" customFormat="1" ht="30" customHeight="1">
      <c r="A10" s="21"/>
      <c r="B10" s="21" t="str">
        <f t="shared" si="0"/>
        <v/>
      </c>
      <c r="C10" s="152"/>
      <c r="D10" s="262"/>
      <c r="E10" s="11"/>
      <c r="F10" s="12"/>
      <c r="G10" s="13"/>
      <c r="H10" s="205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s="16" customFormat="1" ht="30" customHeight="1">
      <c r="A11" s="21"/>
      <c r="B11" s="21" t="str">
        <f t="shared" si="0"/>
        <v/>
      </c>
      <c r="C11" s="152"/>
      <c r="D11" s="262"/>
      <c r="E11" s="11"/>
      <c r="F11" s="12"/>
      <c r="G11" s="13"/>
      <c r="H11" s="205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s="16" customFormat="1" ht="30" customHeight="1">
      <c r="A12" s="21"/>
      <c r="B12" s="21" t="str">
        <f t="shared" si="0"/>
        <v/>
      </c>
      <c r="C12" s="152"/>
      <c r="D12" s="262"/>
      <c r="E12" s="11"/>
      <c r="F12" s="12"/>
      <c r="G12" s="13"/>
      <c r="H12" s="205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s="16" customFormat="1" ht="30" customHeight="1">
      <c r="A13" s="21"/>
      <c r="B13" s="21" t="str">
        <f t="shared" si="0"/>
        <v/>
      </c>
      <c r="C13" s="152"/>
      <c r="D13" s="262"/>
      <c r="E13" s="169"/>
      <c r="F13" s="167"/>
      <c r="G13" s="14"/>
      <c r="H13" s="212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s="16" customFormat="1" ht="30" customHeight="1">
      <c r="A14" s="21"/>
      <c r="B14" s="21" t="str">
        <f t="shared" si="0"/>
        <v/>
      </c>
      <c r="C14" s="152"/>
      <c r="D14" s="262"/>
      <c r="E14" s="169"/>
      <c r="F14" s="167"/>
      <c r="G14" s="14"/>
      <c r="H14" s="212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s="16" customFormat="1" ht="30" customHeight="1">
      <c r="A15" s="21"/>
      <c r="B15" s="21" t="str">
        <f t="shared" si="0"/>
        <v/>
      </c>
      <c r="C15" s="152"/>
      <c r="D15" s="262"/>
      <c r="E15" s="169"/>
      <c r="F15" s="167"/>
      <c r="G15" s="14"/>
      <c r="H15" s="212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s="16" customFormat="1" ht="30" customHeight="1">
      <c r="A16" s="21"/>
      <c r="B16" s="21" t="str">
        <f t="shared" si="0"/>
        <v/>
      </c>
      <c r="C16" s="152"/>
      <c r="D16" s="262"/>
      <c r="E16" s="169"/>
      <c r="F16" s="167"/>
      <c r="G16" s="14"/>
      <c r="H16" s="212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s="16" customFormat="1" ht="30" customHeight="1">
      <c r="A17" s="21"/>
      <c r="B17" s="21" t="str">
        <f t="shared" si="0"/>
        <v/>
      </c>
      <c r="C17" s="152"/>
      <c r="D17" s="262"/>
      <c r="E17" s="169"/>
      <c r="F17" s="167"/>
      <c r="G17" s="14"/>
      <c r="H17" s="21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1:19" s="16" customFormat="1" ht="30" customHeight="1">
      <c r="A18" s="21"/>
      <c r="B18" s="21" t="str">
        <f t="shared" si="0"/>
        <v/>
      </c>
      <c r="C18" s="152"/>
      <c r="D18" s="262"/>
      <c r="E18" s="169"/>
      <c r="F18" s="167"/>
      <c r="G18" s="14"/>
      <c r="H18" s="212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s="16" customFormat="1" ht="30" customHeight="1">
      <c r="A19" s="21"/>
      <c r="B19" s="21" t="str">
        <f t="shared" si="0"/>
        <v/>
      </c>
      <c r="C19" s="152"/>
      <c r="D19" s="262"/>
      <c r="E19" s="169"/>
      <c r="F19" s="167"/>
      <c r="G19" s="14"/>
      <c r="H19" s="212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s="16" customFormat="1" ht="30" customHeight="1">
      <c r="A20" s="21"/>
      <c r="B20" s="21" t="str">
        <f t="shared" si="0"/>
        <v/>
      </c>
      <c r="C20" s="152"/>
      <c r="D20" s="262"/>
      <c r="E20" s="169"/>
      <c r="F20" s="167"/>
      <c r="G20" s="14"/>
      <c r="H20" s="212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s="16" customFormat="1" ht="30" customHeight="1">
      <c r="A21" s="21"/>
      <c r="B21" s="21" t="str">
        <f t="shared" si="0"/>
        <v/>
      </c>
      <c r="C21" s="152"/>
      <c r="D21" s="262"/>
      <c r="E21" s="169"/>
      <c r="F21" s="167"/>
      <c r="G21" s="14"/>
      <c r="H21" s="212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s="16" customFormat="1" ht="30" customHeight="1">
      <c r="A22" s="21"/>
      <c r="B22" s="21" t="str">
        <f t="shared" si="0"/>
        <v/>
      </c>
      <c r="C22" s="152"/>
      <c r="D22" s="262"/>
      <c r="E22" s="169"/>
      <c r="F22" s="167"/>
      <c r="G22" s="14"/>
      <c r="H22" s="212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s="16" customFormat="1" ht="30" customHeight="1">
      <c r="A23" s="21"/>
      <c r="B23" s="21" t="str">
        <f t="shared" si="0"/>
        <v/>
      </c>
      <c r="C23" s="152"/>
      <c r="D23" s="262"/>
      <c r="E23" s="169"/>
      <c r="F23" s="167"/>
      <c r="G23" s="14"/>
      <c r="H23" s="212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19" s="16" customFormat="1" ht="30" customHeight="1">
      <c r="A24" s="21"/>
      <c r="B24" s="21" t="str">
        <f t="shared" si="0"/>
        <v/>
      </c>
      <c r="C24" s="152"/>
      <c r="D24" s="262"/>
      <c r="E24" s="169"/>
      <c r="F24" s="167"/>
      <c r="G24" s="14"/>
      <c r="H24" s="21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s="16" customFormat="1" ht="30" customHeight="1">
      <c r="A25" s="21"/>
      <c r="B25" s="21" t="str">
        <f t="shared" si="0"/>
        <v/>
      </c>
      <c r="C25" s="152"/>
      <c r="D25" s="262"/>
      <c r="E25" s="169"/>
      <c r="F25" s="167"/>
      <c r="G25" s="14"/>
      <c r="H25" s="212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s="16" customFormat="1" ht="30" customHeight="1">
      <c r="A26" s="21"/>
      <c r="B26" s="21" t="str">
        <f t="shared" si="0"/>
        <v/>
      </c>
      <c r="C26" s="152"/>
      <c r="D26" s="262"/>
      <c r="E26" s="169"/>
      <c r="F26" s="167"/>
      <c r="G26" s="14"/>
      <c r="H26" s="212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s="16" customFormat="1" ht="30" customHeight="1">
      <c r="A27" s="21"/>
      <c r="B27" s="21" t="str">
        <f t="shared" si="0"/>
        <v/>
      </c>
      <c r="C27" s="152"/>
      <c r="D27" s="262"/>
      <c r="E27" s="169"/>
      <c r="F27" s="167"/>
      <c r="G27" s="14"/>
      <c r="H27" s="212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s="16" customFormat="1" ht="30" customHeight="1">
      <c r="A28" s="21"/>
      <c r="B28" s="21" t="str">
        <f t="shared" si="0"/>
        <v/>
      </c>
      <c r="C28" s="152"/>
      <c r="D28" s="262"/>
      <c r="E28" s="169"/>
      <c r="F28" s="167"/>
      <c r="G28" s="14"/>
      <c r="H28" s="212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s="16" customFormat="1" ht="30" customHeight="1">
      <c r="A29" s="21"/>
      <c r="B29" s="21" t="str">
        <f t="shared" si="0"/>
        <v/>
      </c>
      <c r="C29" s="152"/>
      <c r="D29" s="262"/>
      <c r="E29" s="169"/>
      <c r="F29" s="167"/>
      <c r="G29" s="14"/>
      <c r="H29" s="212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s="16" customFormat="1" ht="30" customHeight="1">
      <c r="A30" s="21"/>
      <c r="B30" s="21" t="str">
        <f t="shared" si="0"/>
        <v/>
      </c>
      <c r="C30" s="152"/>
      <c r="D30" s="262"/>
      <c r="E30" s="169"/>
      <c r="F30" s="167"/>
      <c r="G30" s="14"/>
      <c r="H30" s="212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s="16" customFormat="1" ht="30" customHeight="1">
      <c r="A31" s="21"/>
      <c r="B31" s="21" t="str">
        <f t="shared" si="0"/>
        <v/>
      </c>
      <c r="C31" s="152"/>
      <c r="D31" s="262"/>
      <c r="E31" s="169"/>
      <c r="F31" s="167"/>
      <c r="G31" s="14"/>
      <c r="H31" s="212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s="16" customFormat="1" ht="30" customHeight="1">
      <c r="A32" s="21"/>
      <c r="B32" s="21" t="str">
        <f t="shared" si="0"/>
        <v/>
      </c>
      <c r="C32" s="152"/>
      <c r="D32" s="262"/>
      <c r="E32" s="169"/>
      <c r="F32" s="167"/>
      <c r="G32" s="14"/>
      <c r="H32" s="212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s="16" customFormat="1" ht="30" customHeight="1">
      <c r="A33" s="21"/>
      <c r="B33" s="21" t="str">
        <f t="shared" si="0"/>
        <v/>
      </c>
      <c r="C33" s="152"/>
      <c r="D33" s="262"/>
      <c r="E33" s="169"/>
      <c r="F33" s="167"/>
      <c r="G33" s="14"/>
      <c r="H33" s="212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s="16" customFormat="1" ht="30" customHeight="1">
      <c r="A34" s="21"/>
      <c r="B34" s="21" t="str">
        <f t="shared" si="0"/>
        <v/>
      </c>
      <c r="C34" s="152"/>
      <c r="D34" s="262"/>
      <c r="E34" s="169"/>
      <c r="F34" s="167"/>
      <c r="G34" s="14"/>
      <c r="H34" s="212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s="16" customFormat="1" ht="30" customHeight="1">
      <c r="A35" s="21"/>
      <c r="B35" s="21" t="str">
        <f t="shared" si="0"/>
        <v/>
      </c>
      <c r="C35" s="152"/>
      <c r="D35" s="262"/>
      <c r="E35" s="169"/>
      <c r="F35" s="167"/>
      <c r="G35" s="14"/>
      <c r="H35" s="212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s="16" customFormat="1" ht="30" customHeight="1">
      <c r="A36" s="21"/>
      <c r="B36" s="21" t="str">
        <f t="shared" si="0"/>
        <v/>
      </c>
      <c r="C36" s="152"/>
      <c r="D36" s="262"/>
      <c r="E36" s="169"/>
      <c r="F36" s="167"/>
      <c r="G36" s="14"/>
      <c r="H36" s="212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s="16" customFormat="1" ht="30" customHeight="1">
      <c r="A37" s="21"/>
      <c r="B37" s="21" t="str">
        <f t="shared" si="0"/>
        <v/>
      </c>
      <c r="C37" s="152"/>
      <c r="D37" s="262"/>
      <c r="E37" s="169"/>
      <c r="F37" s="167"/>
      <c r="G37" s="14"/>
      <c r="H37" s="212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1:19" s="16" customFormat="1" ht="30" customHeight="1">
      <c r="A38" s="21"/>
      <c r="B38" s="21" t="str">
        <f t="shared" si="0"/>
        <v/>
      </c>
      <c r="C38" s="152"/>
      <c r="D38" s="262"/>
      <c r="E38" s="169"/>
      <c r="F38" s="167"/>
      <c r="G38" s="14"/>
      <c r="H38" s="212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19" s="16" customFormat="1" ht="30" customHeight="1">
      <c r="A39" s="21"/>
      <c r="B39" s="21" t="str">
        <f t="shared" si="0"/>
        <v/>
      </c>
      <c r="C39" s="152"/>
      <c r="D39" s="262"/>
      <c r="E39" s="169"/>
      <c r="F39" s="167"/>
      <c r="G39" s="14"/>
      <c r="H39" s="212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</row>
    <row r="40" spans="1:19" s="16" customFormat="1" ht="30" customHeight="1">
      <c r="A40" s="21"/>
      <c r="B40" s="21" t="str">
        <f t="shared" si="0"/>
        <v/>
      </c>
      <c r="C40" s="152"/>
      <c r="D40" s="262"/>
      <c r="E40" s="169"/>
      <c r="F40" s="167"/>
      <c r="G40" s="14"/>
      <c r="H40" s="212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1:19" s="16" customFormat="1" ht="30" customHeight="1">
      <c r="A41" s="21"/>
      <c r="B41" s="21" t="str">
        <f t="shared" si="0"/>
        <v/>
      </c>
      <c r="C41" s="152"/>
      <c r="D41" s="262"/>
      <c r="E41" s="169"/>
      <c r="F41" s="167"/>
      <c r="G41" s="14"/>
      <c r="H41" s="212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1:19" s="16" customFormat="1" ht="30" customHeight="1">
      <c r="A42" s="21"/>
      <c r="B42" s="21" t="str">
        <f t="shared" si="0"/>
        <v/>
      </c>
      <c r="C42" s="152"/>
      <c r="D42" s="262"/>
      <c r="E42" s="169"/>
      <c r="F42" s="167"/>
      <c r="G42" s="14"/>
      <c r="H42" s="212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1:19" s="16" customFormat="1" ht="30" customHeight="1">
      <c r="A43" s="21"/>
      <c r="B43" s="21" t="str">
        <f t="shared" si="0"/>
        <v/>
      </c>
      <c r="C43" s="152"/>
      <c r="D43" s="262"/>
      <c r="E43" s="169"/>
      <c r="F43" s="167"/>
      <c r="G43" s="14"/>
      <c r="H43" s="212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1:19" s="16" customFormat="1" ht="30" customHeight="1">
      <c r="A44" s="21"/>
      <c r="B44" s="21" t="str">
        <f t="shared" si="0"/>
        <v/>
      </c>
      <c r="C44" s="152"/>
      <c r="D44" s="262"/>
      <c r="E44" s="169"/>
      <c r="F44" s="167"/>
      <c r="G44" s="14"/>
      <c r="H44" s="212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1:19" s="16" customFormat="1" ht="30" customHeight="1">
      <c r="A45" s="21"/>
      <c r="B45" s="21" t="str">
        <f t="shared" si="0"/>
        <v/>
      </c>
      <c r="C45" s="152"/>
      <c r="D45" s="262"/>
      <c r="E45" s="169"/>
      <c r="F45" s="167"/>
      <c r="G45" s="14"/>
      <c r="H45" s="21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1:19" s="16" customFormat="1" ht="30" customHeight="1">
      <c r="A46" s="21"/>
      <c r="B46" s="21" t="str">
        <f t="shared" si="0"/>
        <v/>
      </c>
      <c r="C46" s="152"/>
      <c r="D46" s="262"/>
      <c r="E46" s="169"/>
      <c r="F46" s="167"/>
      <c r="G46" s="14"/>
      <c r="H46" s="21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spans="1:19" s="16" customFormat="1" ht="30" customHeight="1">
      <c r="A47" s="21"/>
      <c r="B47" s="21" t="str">
        <f t="shared" si="0"/>
        <v/>
      </c>
      <c r="C47" s="152"/>
      <c r="D47" s="262"/>
      <c r="E47" s="169"/>
      <c r="F47" s="167"/>
      <c r="G47" s="14"/>
      <c r="H47" s="212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</row>
    <row r="48" spans="1:19" s="16" customFormat="1" ht="30" customHeight="1">
      <c r="A48" s="21"/>
      <c r="B48" s="21" t="str">
        <f t="shared" si="0"/>
        <v/>
      </c>
      <c r="C48" s="152"/>
      <c r="D48" s="262"/>
      <c r="E48" s="169"/>
      <c r="F48" s="167"/>
      <c r="G48" s="14"/>
      <c r="H48" s="212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  <row r="49" spans="1:19" s="16" customFormat="1" ht="30" customHeight="1">
      <c r="A49" s="21"/>
      <c r="B49" s="21" t="str">
        <f t="shared" si="0"/>
        <v/>
      </c>
      <c r="C49" s="152"/>
      <c r="D49" s="262"/>
      <c r="E49" s="169"/>
      <c r="F49" s="167"/>
      <c r="G49" s="14"/>
      <c r="H49" s="212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</row>
    <row r="50" spans="1:19" s="16" customFormat="1" ht="30" customHeight="1">
      <c r="A50" s="21"/>
      <c r="B50" s="21" t="str">
        <f t="shared" si="0"/>
        <v/>
      </c>
      <c r="C50" s="152"/>
      <c r="D50" s="262"/>
      <c r="E50" s="169"/>
      <c r="F50" s="167"/>
      <c r="G50" s="14"/>
      <c r="H50" s="21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9" s="16" customFormat="1" ht="30" customHeight="1">
      <c r="A51" s="21"/>
      <c r="B51" s="21" t="str">
        <f t="shared" si="0"/>
        <v/>
      </c>
      <c r="C51" s="152"/>
      <c r="D51" s="262"/>
      <c r="E51" s="169"/>
      <c r="F51" s="167"/>
      <c r="G51" s="14"/>
      <c r="H51" s="21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1:19" s="16" customFormat="1" ht="30" customHeight="1">
      <c r="A52" s="21"/>
      <c r="B52" s="21" t="str">
        <f t="shared" si="0"/>
        <v/>
      </c>
      <c r="C52" s="152"/>
      <c r="D52" s="262"/>
      <c r="E52" s="169"/>
      <c r="F52" s="167"/>
      <c r="G52" s="14"/>
      <c r="H52" s="212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1:19" s="16" customFormat="1" ht="30" customHeight="1">
      <c r="A53" s="21"/>
      <c r="B53" s="21" t="str">
        <f t="shared" si="0"/>
        <v/>
      </c>
      <c r="C53" s="152"/>
      <c r="D53" s="262"/>
      <c r="E53" s="169"/>
      <c r="F53" s="167"/>
      <c r="G53" s="14"/>
      <c r="H53" s="212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1:19" s="16" customFormat="1" ht="30" customHeight="1">
      <c r="A54" s="21"/>
      <c r="B54" s="21" t="str">
        <f t="shared" si="0"/>
        <v/>
      </c>
      <c r="C54" s="152"/>
      <c r="D54" s="262"/>
      <c r="E54" s="169"/>
      <c r="F54" s="167"/>
      <c r="G54" s="14"/>
      <c r="H54" s="212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 s="16" customFormat="1" ht="30" customHeight="1">
      <c r="A55" s="21"/>
      <c r="B55" s="21" t="str">
        <f t="shared" si="0"/>
        <v/>
      </c>
      <c r="C55" s="152"/>
      <c r="D55" s="262"/>
      <c r="E55" s="169"/>
      <c r="F55" s="167"/>
      <c r="G55" s="14"/>
      <c r="H55" s="21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 s="16" customFormat="1" ht="30" customHeight="1">
      <c r="A56" s="21"/>
      <c r="B56" s="21" t="str">
        <f t="shared" si="0"/>
        <v/>
      </c>
      <c r="C56" s="152"/>
      <c r="D56" s="262"/>
      <c r="E56" s="169"/>
      <c r="F56" s="167"/>
      <c r="G56" s="14"/>
      <c r="H56" s="212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 s="16" customFormat="1" ht="30" customHeight="1">
      <c r="A57" s="21"/>
      <c r="B57" s="21" t="str">
        <f t="shared" si="0"/>
        <v/>
      </c>
      <c r="C57" s="152"/>
      <c r="D57" s="262"/>
      <c r="E57" s="169"/>
      <c r="F57" s="167"/>
      <c r="G57" s="14"/>
      <c r="H57" s="212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 s="16" customFormat="1" ht="30" customHeight="1">
      <c r="A58" s="21"/>
      <c r="B58" s="21" t="str">
        <f t="shared" si="0"/>
        <v/>
      </c>
      <c r="C58" s="152"/>
      <c r="D58" s="262"/>
      <c r="E58" s="169"/>
      <c r="F58" s="167"/>
      <c r="G58" s="14"/>
      <c r="H58" s="21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 s="16" customFormat="1" ht="30" customHeight="1">
      <c r="A59" s="21"/>
      <c r="B59" s="21" t="str">
        <f t="shared" si="0"/>
        <v/>
      </c>
      <c r="C59" s="152"/>
      <c r="D59" s="262"/>
      <c r="E59" s="169"/>
      <c r="F59" s="167"/>
      <c r="G59" s="14"/>
      <c r="H59" s="21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 s="16" customFormat="1" ht="30" customHeight="1">
      <c r="A60" s="21"/>
      <c r="B60" s="21" t="str">
        <f t="shared" si="0"/>
        <v/>
      </c>
      <c r="C60" s="152"/>
      <c r="D60" s="262"/>
      <c r="E60" s="169"/>
      <c r="F60" s="167"/>
      <c r="G60" s="14"/>
      <c r="H60" s="21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 s="16" customFormat="1" ht="30" customHeight="1">
      <c r="A61" s="21"/>
      <c r="B61" s="21" t="str">
        <f t="shared" si="0"/>
        <v/>
      </c>
      <c r="C61" s="152"/>
      <c r="D61" s="262"/>
      <c r="E61" s="169"/>
      <c r="F61" s="167"/>
      <c r="G61" s="14"/>
      <c r="H61" s="21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 s="16" customFormat="1" ht="30" customHeight="1">
      <c r="A62" s="21"/>
      <c r="B62" s="21" t="str">
        <f t="shared" si="0"/>
        <v/>
      </c>
      <c r="C62" s="152"/>
      <c r="D62" s="262"/>
      <c r="E62" s="169"/>
      <c r="F62" s="167"/>
      <c r="G62" s="14"/>
      <c r="H62" s="21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 s="16" customFormat="1" ht="30" customHeight="1">
      <c r="A63" s="21"/>
      <c r="B63" s="21" t="str">
        <f t="shared" si="0"/>
        <v/>
      </c>
      <c r="C63" s="152"/>
      <c r="D63" s="262"/>
      <c r="E63" s="169"/>
      <c r="F63" s="167"/>
      <c r="G63" s="14"/>
      <c r="H63" s="21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  <row r="64" spans="1:19" s="16" customFormat="1" ht="30" customHeight="1">
      <c r="A64" s="21"/>
      <c r="B64" s="21" t="str">
        <f t="shared" si="0"/>
        <v/>
      </c>
      <c r="C64" s="152"/>
      <c r="D64" s="262"/>
      <c r="E64" s="169"/>
      <c r="F64" s="167"/>
      <c r="G64" s="14"/>
      <c r="H64" s="21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1:19" s="16" customFormat="1" ht="30" customHeight="1">
      <c r="A65" s="21"/>
      <c r="B65" s="21" t="str">
        <f t="shared" si="0"/>
        <v/>
      </c>
      <c r="C65" s="152"/>
      <c r="D65" s="262"/>
      <c r="E65" s="169"/>
      <c r="F65" s="167"/>
      <c r="G65" s="14"/>
      <c r="H65" s="21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  <row r="66" spans="1:19" s="16" customFormat="1" ht="30" customHeight="1">
      <c r="A66" s="21"/>
      <c r="B66" s="21" t="str">
        <f t="shared" si="0"/>
        <v/>
      </c>
      <c r="C66" s="152"/>
      <c r="D66" s="262"/>
      <c r="E66" s="169"/>
      <c r="F66" s="167"/>
      <c r="G66" s="14"/>
      <c r="H66" s="21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</row>
    <row r="67" spans="1:19" s="16" customFormat="1" ht="30" customHeight="1">
      <c r="A67" s="21"/>
      <c r="B67" s="21" t="str">
        <f t="shared" si="0"/>
        <v/>
      </c>
      <c r="C67" s="152"/>
      <c r="D67" s="262"/>
      <c r="E67" s="169"/>
      <c r="F67" s="167"/>
      <c r="G67" s="14"/>
      <c r="H67" s="21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</row>
    <row r="68" spans="1:19" s="16" customFormat="1" ht="30" customHeight="1">
      <c r="A68" s="21"/>
      <c r="B68" s="21" t="str">
        <f t="shared" si="0"/>
        <v/>
      </c>
      <c r="C68" s="152"/>
      <c r="D68" s="262"/>
      <c r="E68" s="169"/>
      <c r="F68" s="167"/>
      <c r="G68" s="14"/>
      <c r="H68" s="21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 s="16" customFormat="1" ht="30" customHeight="1">
      <c r="A69" s="21"/>
      <c r="B69" s="21" t="str">
        <f t="shared" si="0"/>
        <v/>
      </c>
      <c r="C69" s="152"/>
      <c r="D69" s="262"/>
      <c r="E69" s="169"/>
      <c r="F69" s="167"/>
      <c r="G69" s="14"/>
      <c r="H69" s="21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</row>
    <row r="70" spans="1:19" s="16" customFormat="1" ht="30" customHeight="1">
      <c r="A70" s="21"/>
      <c r="B70" s="21" t="str">
        <f t="shared" ref="B70:B133" si="1">IF(D70="","",MONTH(F70))</f>
        <v/>
      </c>
      <c r="C70" s="152"/>
      <c r="D70" s="262"/>
      <c r="E70" s="169"/>
      <c r="F70" s="167"/>
      <c r="G70" s="14"/>
      <c r="H70" s="212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</row>
    <row r="71" spans="1:19" s="16" customFormat="1" ht="30" customHeight="1">
      <c r="A71" s="21"/>
      <c r="B71" s="21" t="str">
        <f t="shared" si="1"/>
        <v/>
      </c>
      <c r="C71" s="152"/>
      <c r="D71" s="262"/>
      <c r="E71" s="169"/>
      <c r="F71" s="167"/>
      <c r="G71" s="14"/>
      <c r="H71" s="21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</row>
    <row r="72" spans="1:19" s="16" customFormat="1" ht="30" customHeight="1">
      <c r="A72" s="21"/>
      <c r="B72" s="21" t="str">
        <f t="shared" si="1"/>
        <v/>
      </c>
      <c r="C72" s="152"/>
      <c r="D72" s="262"/>
      <c r="E72" s="169"/>
      <c r="F72" s="167"/>
      <c r="G72" s="14"/>
      <c r="H72" s="212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</row>
    <row r="73" spans="1:19" s="16" customFormat="1" ht="30" customHeight="1">
      <c r="A73" s="21"/>
      <c r="B73" s="21" t="str">
        <f t="shared" si="1"/>
        <v/>
      </c>
      <c r="C73" s="152"/>
      <c r="D73" s="262"/>
      <c r="E73" s="169"/>
      <c r="F73" s="167"/>
      <c r="G73" s="14"/>
      <c r="H73" s="21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</row>
    <row r="74" spans="1:19" s="16" customFormat="1" ht="30" customHeight="1">
      <c r="A74" s="21"/>
      <c r="B74" s="21" t="str">
        <f t="shared" si="1"/>
        <v/>
      </c>
      <c r="C74" s="152"/>
      <c r="D74" s="262"/>
      <c r="E74" s="169"/>
      <c r="F74" s="167"/>
      <c r="G74" s="14"/>
      <c r="H74" s="14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</row>
    <row r="75" spans="1:19" s="16" customFormat="1" ht="30" customHeight="1">
      <c r="A75" s="21"/>
      <c r="B75" s="21" t="str">
        <f t="shared" si="1"/>
        <v/>
      </c>
      <c r="C75" s="152"/>
      <c r="D75" s="262"/>
      <c r="E75" s="169"/>
      <c r="F75" s="167"/>
      <c r="G75" s="14"/>
      <c r="H75" s="14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6" spans="1:19" s="16" customFormat="1" ht="30" customHeight="1">
      <c r="A76" s="21"/>
      <c r="B76" s="21" t="str">
        <f t="shared" si="1"/>
        <v/>
      </c>
      <c r="C76" s="152"/>
      <c r="D76" s="262"/>
      <c r="E76" s="169"/>
      <c r="F76" s="167"/>
      <c r="G76" s="14"/>
      <c r="H76" s="14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77" spans="1:19" s="16" customFormat="1" ht="30" customHeight="1">
      <c r="A77" s="21"/>
      <c r="B77" s="21" t="str">
        <f t="shared" si="1"/>
        <v/>
      </c>
      <c r="C77" s="152"/>
      <c r="D77" s="262"/>
      <c r="E77" s="169"/>
      <c r="F77" s="167"/>
      <c r="G77" s="14"/>
      <c r="H77" s="14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</row>
    <row r="78" spans="1:19" s="16" customFormat="1" ht="30" customHeight="1">
      <c r="A78" s="21"/>
      <c r="B78" s="21" t="str">
        <f t="shared" si="1"/>
        <v/>
      </c>
      <c r="C78" s="152"/>
      <c r="D78" s="262"/>
      <c r="E78" s="169"/>
      <c r="F78" s="167"/>
      <c r="G78" s="14"/>
      <c r="H78" s="14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</row>
    <row r="79" spans="1:19" s="16" customFormat="1" ht="30" customHeight="1">
      <c r="A79" s="21"/>
      <c r="B79" s="21" t="str">
        <f t="shared" si="1"/>
        <v/>
      </c>
      <c r="C79" s="152"/>
      <c r="D79" s="262"/>
      <c r="E79" s="169"/>
      <c r="F79" s="167"/>
      <c r="G79" s="14"/>
      <c r="H79" s="14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</row>
    <row r="80" spans="1:19" s="16" customFormat="1" ht="30" customHeight="1">
      <c r="A80" s="21"/>
      <c r="B80" s="21" t="str">
        <f t="shared" si="1"/>
        <v/>
      </c>
      <c r="C80" s="152"/>
      <c r="D80" s="262"/>
      <c r="E80" s="169"/>
      <c r="F80" s="167"/>
      <c r="G80" s="14"/>
      <c r="H80" s="14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</row>
    <row r="81" spans="1:19" s="16" customFormat="1" ht="30" customHeight="1">
      <c r="A81" s="21"/>
      <c r="B81" s="21" t="str">
        <f t="shared" si="1"/>
        <v/>
      </c>
      <c r="C81" s="152"/>
      <c r="D81" s="262"/>
      <c r="E81" s="169"/>
      <c r="F81" s="167"/>
      <c r="G81" s="14"/>
      <c r="H81" s="14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</row>
    <row r="82" spans="1:19" s="16" customFormat="1" ht="30" customHeight="1">
      <c r="A82" s="21"/>
      <c r="B82" s="21" t="str">
        <f t="shared" si="1"/>
        <v/>
      </c>
      <c r="C82" s="152"/>
      <c r="D82" s="262"/>
      <c r="E82" s="169"/>
      <c r="F82" s="167"/>
      <c r="G82" s="14"/>
      <c r="H82" s="14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</row>
    <row r="83" spans="1:19" s="16" customFormat="1" ht="30" customHeight="1">
      <c r="A83" s="21"/>
      <c r="B83" s="21" t="str">
        <f t="shared" si="1"/>
        <v/>
      </c>
      <c r="C83" s="152"/>
      <c r="D83" s="262"/>
      <c r="E83" s="169"/>
      <c r="F83" s="167"/>
      <c r="G83" s="14"/>
      <c r="H83" s="14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</row>
    <row r="84" spans="1:19" s="16" customFormat="1" ht="30" customHeight="1">
      <c r="A84" s="21"/>
      <c r="B84" s="21" t="str">
        <f t="shared" si="1"/>
        <v/>
      </c>
      <c r="C84" s="152"/>
      <c r="D84" s="262"/>
      <c r="E84" s="169"/>
      <c r="F84" s="167"/>
      <c r="G84" s="14"/>
      <c r="H84" s="14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1:19" s="16" customFormat="1" ht="30" customHeight="1">
      <c r="A85" s="21"/>
      <c r="B85" s="21" t="str">
        <f t="shared" si="1"/>
        <v/>
      </c>
      <c r="C85" s="152"/>
      <c r="D85" s="262"/>
      <c r="E85" s="169"/>
      <c r="F85" s="167"/>
      <c r="G85" s="14"/>
      <c r="H85" s="14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</row>
    <row r="86" spans="1:19" s="16" customFormat="1" ht="30" customHeight="1">
      <c r="A86" s="21"/>
      <c r="B86" s="21" t="str">
        <f t="shared" si="1"/>
        <v/>
      </c>
      <c r="C86" s="152"/>
      <c r="D86" s="262"/>
      <c r="E86" s="169"/>
      <c r="F86" s="167"/>
      <c r="G86" s="14"/>
      <c r="H86" s="14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</row>
    <row r="87" spans="1:19" s="16" customFormat="1" ht="30" customHeight="1">
      <c r="A87" s="21"/>
      <c r="B87" s="21" t="str">
        <f t="shared" si="1"/>
        <v/>
      </c>
      <c r="C87" s="152"/>
      <c r="D87" s="262"/>
      <c r="E87" s="169"/>
      <c r="F87" s="167"/>
      <c r="G87" s="14"/>
      <c r="H87" s="14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</row>
    <row r="88" spans="1:19" s="16" customFormat="1" ht="30" customHeight="1">
      <c r="A88" s="21"/>
      <c r="B88" s="21" t="str">
        <f t="shared" si="1"/>
        <v/>
      </c>
      <c r="C88" s="152"/>
      <c r="D88" s="262"/>
      <c r="E88" s="169"/>
      <c r="F88" s="167"/>
      <c r="G88" s="14"/>
      <c r="H88" s="14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</row>
    <row r="89" spans="1:19" s="16" customFormat="1" ht="30" customHeight="1">
      <c r="A89" s="21"/>
      <c r="B89" s="21" t="str">
        <f t="shared" si="1"/>
        <v/>
      </c>
      <c r="C89" s="152"/>
      <c r="D89" s="262"/>
      <c r="E89" s="169"/>
      <c r="F89" s="167"/>
      <c r="G89" s="14"/>
      <c r="H89" s="14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</row>
    <row r="90" spans="1:19" s="16" customFormat="1" ht="30" customHeight="1">
      <c r="A90" s="21"/>
      <c r="B90" s="21" t="str">
        <f t="shared" si="1"/>
        <v/>
      </c>
      <c r="C90" s="152"/>
      <c r="D90" s="262"/>
      <c r="E90" s="169"/>
      <c r="F90" s="167"/>
      <c r="G90" s="14"/>
      <c r="H90" s="14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</row>
    <row r="91" spans="1:19" s="16" customFormat="1" ht="30" customHeight="1">
      <c r="A91" s="21"/>
      <c r="B91" s="21" t="str">
        <f t="shared" si="1"/>
        <v/>
      </c>
      <c r="C91" s="152"/>
      <c r="D91" s="262"/>
      <c r="E91" s="169"/>
      <c r="F91" s="167"/>
      <c r="G91" s="14"/>
      <c r="H91" s="14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</row>
    <row r="92" spans="1:19" s="16" customFormat="1" ht="30" customHeight="1">
      <c r="A92" s="21"/>
      <c r="B92" s="21" t="str">
        <f t="shared" si="1"/>
        <v/>
      </c>
      <c r="C92" s="152"/>
      <c r="D92" s="262"/>
      <c r="E92" s="169"/>
      <c r="F92" s="167"/>
      <c r="G92" s="14"/>
      <c r="H92" s="14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</row>
    <row r="93" spans="1:19" s="16" customFormat="1" ht="30" customHeight="1">
      <c r="A93" s="21"/>
      <c r="B93" s="21" t="str">
        <f t="shared" si="1"/>
        <v/>
      </c>
      <c r="C93" s="152"/>
      <c r="D93" s="262"/>
      <c r="E93" s="169"/>
      <c r="F93" s="167"/>
      <c r="G93" s="14"/>
      <c r="H93" s="14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</row>
    <row r="94" spans="1:19" s="16" customFormat="1" ht="30" customHeight="1">
      <c r="A94" s="21"/>
      <c r="B94" s="21" t="str">
        <f t="shared" si="1"/>
        <v/>
      </c>
      <c r="C94" s="152"/>
      <c r="D94" s="262"/>
      <c r="E94" s="169"/>
      <c r="F94" s="167"/>
      <c r="G94" s="14"/>
      <c r="H94" s="14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</row>
    <row r="95" spans="1:19" s="16" customFormat="1" ht="30" customHeight="1">
      <c r="A95" s="21"/>
      <c r="B95" s="21" t="str">
        <f t="shared" si="1"/>
        <v/>
      </c>
      <c r="C95" s="152"/>
      <c r="D95" s="262"/>
      <c r="E95" s="169"/>
      <c r="F95" s="167"/>
      <c r="G95" s="14"/>
      <c r="H95" s="14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</row>
    <row r="96" spans="1:19" s="16" customFormat="1" ht="30" customHeight="1">
      <c r="A96" s="21"/>
      <c r="B96" s="21" t="str">
        <f t="shared" si="1"/>
        <v/>
      </c>
      <c r="C96" s="152"/>
      <c r="D96" s="262"/>
      <c r="E96" s="169"/>
      <c r="F96" s="167"/>
      <c r="G96" s="14"/>
      <c r="H96" s="14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</row>
    <row r="97" spans="1:19" s="16" customFormat="1" ht="30" customHeight="1">
      <c r="A97" s="21"/>
      <c r="B97" s="21" t="str">
        <f t="shared" si="1"/>
        <v/>
      </c>
      <c r="C97" s="152"/>
      <c r="D97" s="262"/>
      <c r="E97" s="169"/>
      <c r="F97" s="167"/>
      <c r="G97" s="14"/>
      <c r="H97" s="14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</row>
    <row r="98" spans="1:19" s="16" customFormat="1" ht="30" customHeight="1">
      <c r="A98" s="21"/>
      <c r="B98" s="21" t="str">
        <f t="shared" si="1"/>
        <v/>
      </c>
      <c r="C98" s="152"/>
      <c r="D98" s="262"/>
      <c r="E98" s="169"/>
      <c r="F98" s="167"/>
      <c r="G98" s="14"/>
      <c r="H98" s="14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</row>
    <row r="99" spans="1:19" s="16" customFormat="1" ht="30" customHeight="1">
      <c r="A99" s="21"/>
      <c r="B99" s="21" t="str">
        <f t="shared" si="1"/>
        <v/>
      </c>
      <c r="C99" s="152"/>
      <c r="D99" s="262"/>
      <c r="E99" s="169"/>
      <c r="F99" s="167"/>
      <c r="G99" s="14"/>
      <c r="H99" s="14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</row>
    <row r="100" spans="1:19" s="16" customFormat="1" ht="30" customHeight="1">
      <c r="A100" s="21"/>
      <c r="B100" s="21" t="str">
        <f t="shared" si="1"/>
        <v/>
      </c>
      <c r="C100" s="152"/>
      <c r="D100" s="262"/>
      <c r="E100" s="169"/>
      <c r="F100" s="167"/>
      <c r="G100" s="14"/>
      <c r="H100" s="14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</row>
    <row r="101" spans="1:19" s="16" customFormat="1" ht="30" customHeight="1">
      <c r="A101" s="21"/>
      <c r="B101" s="21" t="str">
        <f t="shared" si="1"/>
        <v/>
      </c>
      <c r="C101" s="152"/>
      <c r="D101" s="262"/>
      <c r="E101" s="169"/>
      <c r="F101" s="167"/>
      <c r="G101" s="14"/>
      <c r="H101" s="14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</row>
    <row r="102" spans="1:19" s="16" customFormat="1" ht="30" customHeight="1">
      <c r="A102" s="21"/>
      <c r="B102" s="21" t="str">
        <f t="shared" si="1"/>
        <v/>
      </c>
      <c r="C102" s="152"/>
      <c r="D102" s="262"/>
      <c r="E102" s="169"/>
      <c r="F102" s="167"/>
      <c r="G102" s="14"/>
      <c r="H102" s="14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</row>
    <row r="103" spans="1:19" s="16" customFormat="1" ht="30" customHeight="1">
      <c r="A103" s="21"/>
      <c r="B103" s="21" t="str">
        <f t="shared" si="1"/>
        <v/>
      </c>
      <c r="C103" s="152"/>
      <c r="D103" s="262"/>
      <c r="E103" s="169"/>
      <c r="F103" s="167"/>
      <c r="G103" s="14"/>
      <c r="H103" s="14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</row>
    <row r="104" spans="1:19" s="16" customFormat="1" ht="30" customHeight="1">
      <c r="A104" s="21"/>
      <c r="B104" s="21" t="str">
        <f t="shared" si="1"/>
        <v/>
      </c>
      <c r="C104" s="152"/>
      <c r="D104" s="262"/>
      <c r="E104" s="169"/>
      <c r="F104" s="167"/>
      <c r="G104" s="14"/>
      <c r="H104" s="14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</row>
    <row r="105" spans="1:19" s="16" customFormat="1" ht="30" customHeight="1">
      <c r="A105" s="21"/>
      <c r="B105" s="21" t="str">
        <f t="shared" si="1"/>
        <v/>
      </c>
      <c r="C105" s="152"/>
      <c r="D105" s="262"/>
      <c r="E105" s="169"/>
      <c r="F105" s="167"/>
      <c r="G105" s="14"/>
      <c r="H105" s="14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</row>
    <row r="106" spans="1:19" s="16" customFormat="1" ht="30" customHeight="1">
      <c r="A106" s="21"/>
      <c r="B106" s="21" t="str">
        <f t="shared" si="1"/>
        <v/>
      </c>
      <c r="C106" s="152"/>
      <c r="D106" s="262"/>
      <c r="E106" s="169"/>
      <c r="F106" s="167"/>
      <c r="G106" s="14"/>
      <c r="H106" s="14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</row>
    <row r="107" spans="1:19" s="16" customFormat="1" ht="30" customHeight="1">
      <c r="A107" s="21"/>
      <c r="B107" s="21" t="str">
        <f t="shared" si="1"/>
        <v/>
      </c>
      <c r="C107" s="152"/>
      <c r="D107" s="262"/>
      <c r="E107" s="169"/>
      <c r="F107" s="167"/>
      <c r="G107" s="14"/>
      <c r="H107" s="14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</row>
    <row r="108" spans="1:19" s="16" customFormat="1" ht="30" customHeight="1">
      <c r="A108" s="21"/>
      <c r="B108" s="21" t="str">
        <f t="shared" si="1"/>
        <v/>
      </c>
      <c r="C108" s="152"/>
      <c r="D108" s="262"/>
      <c r="E108" s="169"/>
      <c r="F108" s="167"/>
      <c r="G108" s="14"/>
      <c r="H108" s="14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19" s="16" customFormat="1" ht="30" customHeight="1">
      <c r="A109" s="21"/>
      <c r="B109" s="21" t="str">
        <f t="shared" si="1"/>
        <v/>
      </c>
      <c r="C109" s="152"/>
      <c r="D109" s="262"/>
      <c r="E109" s="169"/>
      <c r="F109" s="167"/>
      <c r="G109" s="14"/>
      <c r="H109" s="14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</row>
    <row r="110" spans="1:19" s="16" customFormat="1" ht="30" customHeight="1">
      <c r="A110" s="21"/>
      <c r="B110" s="21" t="str">
        <f t="shared" si="1"/>
        <v/>
      </c>
      <c r="C110" s="152"/>
      <c r="D110" s="262"/>
      <c r="E110" s="169"/>
      <c r="F110" s="167"/>
      <c r="G110" s="14"/>
      <c r="H110" s="14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1:19" s="16" customFormat="1" ht="30" customHeight="1">
      <c r="A111" s="21"/>
      <c r="B111" s="21" t="str">
        <f t="shared" si="1"/>
        <v/>
      </c>
      <c r="C111" s="152"/>
      <c r="D111" s="262"/>
      <c r="E111" s="169"/>
      <c r="F111" s="167"/>
      <c r="G111" s="14"/>
      <c r="H111" s="14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</row>
    <row r="112" spans="1:19" s="16" customFormat="1" ht="30" customHeight="1">
      <c r="A112" s="21"/>
      <c r="B112" s="21" t="str">
        <f t="shared" si="1"/>
        <v/>
      </c>
      <c r="C112" s="152"/>
      <c r="D112" s="262"/>
      <c r="E112" s="169"/>
      <c r="F112" s="167"/>
      <c r="G112" s="14"/>
      <c r="H112" s="14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1:19" s="16" customFormat="1" ht="30" customHeight="1">
      <c r="A113" s="21"/>
      <c r="B113" s="21" t="str">
        <f t="shared" si="1"/>
        <v/>
      </c>
      <c r="C113" s="152"/>
      <c r="D113" s="262"/>
      <c r="E113" s="169"/>
      <c r="F113" s="167"/>
      <c r="G113" s="14"/>
      <c r="H113" s="14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</row>
    <row r="114" spans="1:19" s="16" customFormat="1" ht="30" customHeight="1">
      <c r="A114" s="21"/>
      <c r="B114" s="21" t="str">
        <f t="shared" si="1"/>
        <v/>
      </c>
      <c r="C114" s="152"/>
      <c r="D114" s="262"/>
      <c r="E114" s="169"/>
      <c r="F114" s="167"/>
      <c r="G114" s="14"/>
      <c r="H114" s="14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1:19" s="16" customFormat="1" ht="30" customHeight="1">
      <c r="A115" s="21"/>
      <c r="B115" s="21" t="str">
        <f t="shared" si="1"/>
        <v/>
      </c>
      <c r="C115" s="152"/>
      <c r="D115" s="262"/>
      <c r="E115" s="169"/>
      <c r="F115" s="167"/>
      <c r="G115" s="14"/>
      <c r="H115" s="14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1:19" s="16" customFormat="1" ht="30" customHeight="1">
      <c r="A116" s="21"/>
      <c r="B116" s="21" t="str">
        <f t="shared" si="1"/>
        <v/>
      </c>
      <c r="C116" s="152"/>
      <c r="D116" s="262"/>
      <c r="E116" s="169"/>
      <c r="F116" s="167"/>
      <c r="G116" s="14"/>
      <c r="H116" s="14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1:19" s="16" customFormat="1" ht="30" customHeight="1">
      <c r="A117" s="21"/>
      <c r="B117" s="21" t="str">
        <f t="shared" si="1"/>
        <v/>
      </c>
      <c r="C117" s="152"/>
      <c r="D117" s="262"/>
      <c r="E117" s="169"/>
      <c r="F117" s="167"/>
      <c r="G117" s="14"/>
      <c r="H117" s="14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1:19" s="16" customFormat="1" ht="30" customHeight="1">
      <c r="A118" s="21"/>
      <c r="B118" s="21" t="str">
        <f t="shared" si="1"/>
        <v/>
      </c>
      <c r="C118" s="152"/>
      <c r="D118" s="262"/>
      <c r="E118" s="169"/>
      <c r="F118" s="167"/>
      <c r="G118" s="14"/>
      <c r="H118" s="14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1:19" s="16" customFormat="1" ht="30" customHeight="1">
      <c r="A119" s="21"/>
      <c r="B119" s="21" t="str">
        <f t="shared" si="1"/>
        <v/>
      </c>
      <c r="C119" s="152"/>
      <c r="D119" s="262"/>
      <c r="E119" s="169"/>
      <c r="F119" s="167"/>
      <c r="G119" s="14"/>
      <c r="H119" s="14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</row>
    <row r="120" spans="1:19" s="16" customFormat="1" ht="30" customHeight="1">
      <c r="A120" s="21"/>
      <c r="B120" s="21" t="str">
        <f t="shared" si="1"/>
        <v/>
      </c>
      <c r="C120" s="152"/>
      <c r="D120" s="262"/>
      <c r="E120" s="169"/>
      <c r="F120" s="167"/>
      <c r="G120" s="14"/>
      <c r="H120" s="14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</row>
    <row r="121" spans="1:19" s="16" customFormat="1" ht="30" customHeight="1">
      <c r="A121" s="21"/>
      <c r="B121" s="21" t="str">
        <f t="shared" si="1"/>
        <v/>
      </c>
      <c r="C121" s="152"/>
      <c r="D121" s="262"/>
      <c r="E121" s="169"/>
      <c r="F121" s="167"/>
      <c r="G121" s="14"/>
      <c r="H121" s="14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</row>
    <row r="122" spans="1:19" s="16" customFormat="1" ht="30" customHeight="1">
      <c r="A122" s="21"/>
      <c r="B122" s="21" t="str">
        <f t="shared" si="1"/>
        <v/>
      </c>
      <c r="C122" s="152"/>
      <c r="D122" s="262"/>
      <c r="E122" s="169"/>
      <c r="F122" s="167"/>
      <c r="G122" s="14"/>
      <c r="H122" s="14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1:19" s="16" customFormat="1" ht="30" customHeight="1">
      <c r="A123" s="21"/>
      <c r="B123" s="21" t="str">
        <f t="shared" si="1"/>
        <v/>
      </c>
      <c r="C123" s="152"/>
      <c r="D123" s="262"/>
      <c r="E123" s="169"/>
      <c r="F123" s="167"/>
      <c r="G123" s="14"/>
      <c r="H123" s="14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</row>
    <row r="124" spans="1:19" s="16" customFormat="1" ht="30" customHeight="1">
      <c r="A124" s="21"/>
      <c r="B124" s="21" t="str">
        <f t="shared" si="1"/>
        <v/>
      </c>
      <c r="C124" s="152"/>
      <c r="D124" s="262"/>
      <c r="E124" s="169"/>
      <c r="F124" s="167"/>
      <c r="G124" s="14"/>
      <c r="H124" s="14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</row>
    <row r="125" spans="1:19" s="16" customFormat="1" ht="30" customHeight="1">
      <c r="A125" s="21"/>
      <c r="B125" s="21" t="str">
        <f t="shared" si="1"/>
        <v/>
      </c>
      <c r="C125" s="152"/>
      <c r="D125" s="262"/>
      <c r="E125" s="169"/>
      <c r="F125" s="167"/>
      <c r="G125" s="14"/>
      <c r="H125" s="14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</row>
    <row r="126" spans="1:19" s="16" customFormat="1" ht="30" customHeight="1">
      <c r="A126" s="21"/>
      <c r="B126" s="21" t="str">
        <f t="shared" si="1"/>
        <v/>
      </c>
      <c r="C126" s="152"/>
      <c r="D126" s="262"/>
      <c r="E126" s="169"/>
      <c r="F126" s="167"/>
      <c r="G126" s="14"/>
      <c r="H126" s="14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</row>
    <row r="127" spans="1:19" s="16" customFormat="1" ht="30" customHeight="1">
      <c r="A127" s="21"/>
      <c r="B127" s="21" t="str">
        <f t="shared" si="1"/>
        <v/>
      </c>
      <c r="C127" s="152"/>
      <c r="D127" s="262"/>
      <c r="E127" s="169"/>
      <c r="F127" s="167"/>
      <c r="G127" s="14"/>
      <c r="H127" s="14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</row>
    <row r="128" spans="1:19" s="16" customFormat="1" ht="30" customHeight="1">
      <c r="A128" s="21"/>
      <c r="B128" s="21" t="str">
        <f t="shared" si="1"/>
        <v/>
      </c>
      <c r="C128" s="152"/>
      <c r="D128" s="262"/>
      <c r="E128" s="169"/>
      <c r="F128" s="167"/>
      <c r="G128" s="14"/>
      <c r="H128" s="14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</row>
    <row r="129" spans="1:19" s="16" customFormat="1" ht="30" customHeight="1">
      <c r="A129" s="21"/>
      <c r="B129" s="21" t="str">
        <f t="shared" si="1"/>
        <v/>
      </c>
      <c r="C129" s="152"/>
      <c r="D129" s="262"/>
      <c r="E129" s="169"/>
      <c r="F129" s="167"/>
      <c r="G129" s="14"/>
      <c r="H129" s="14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</row>
    <row r="130" spans="1:19" s="16" customFormat="1" ht="30" customHeight="1">
      <c r="A130" s="21"/>
      <c r="B130" s="21" t="str">
        <f t="shared" si="1"/>
        <v/>
      </c>
      <c r="C130" s="152"/>
      <c r="D130" s="262"/>
      <c r="E130" s="169"/>
      <c r="F130" s="167"/>
      <c r="G130" s="14"/>
      <c r="H130" s="14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</row>
    <row r="131" spans="1:19" s="16" customFormat="1" ht="30" customHeight="1">
      <c r="A131" s="21"/>
      <c r="B131" s="21" t="str">
        <f t="shared" si="1"/>
        <v/>
      </c>
      <c r="C131" s="152"/>
      <c r="D131" s="262"/>
      <c r="E131" s="169"/>
      <c r="F131" s="167"/>
      <c r="G131" s="14"/>
      <c r="H131" s="14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</row>
    <row r="132" spans="1:19" s="16" customFormat="1" ht="30" customHeight="1">
      <c r="A132" s="21"/>
      <c r="B132" s="21" t="str">
        <f t="shared" si="1"/>
        <v/>
      </c>
      <c r="C132" s="152"/>
      <c r="D132" s="262"/>
      <c r="E132" s="169"/>
      <c r="F132" s="167"/>
      <c r="G132" s="14"/>
      <c r="H132" s="14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1:19" s="16" customFormat="1" ht="30" customHeight="1">
      <c r="A133" s="21"/>
      <c r="B133" s="21" t="str">
        <f t="shared" si="1"/>
        <v/>
      </c>
      <c r="C133" s="152"/>
      <c r="D133" s="262"/>
      <c r="E133" s="169"/>
      <c r="F133" s="167"/>
      <c r="G133" s="14"/>
      <c r="H133" s="14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</row>
    <row r="134" spans="1:19" s="16" customFormat="1" ht="30" customHeight="1">
      <c r="A134" s="21"/>
      <c r="B134" s="21" t="str">
        <f t="shared" ref="B134:B197" si="2">IF(D134="","",MONTH(F134))</f>
        <v/>
      </c>
      <c r="C134" s="152"/>
      <c r="D134" s="262"/>
      <c r="E134" s="169"/>
      <c r="F134" s="167"/>
      <c r="G134" s="14"/>
      <c r="H134" s="14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</row>
    <row r="135" spans="1:19" s="16" customFormat="1" ht="30" customHeight="1">
      <c r="A135" s="21"/>
      <c r="B135" s="21" t="str">
        <f t="shared" si="2"/>
        <v/>
      </c>
      <c r="C135" s="152"/>
      <c r="D135" s="262"/>
      <c r="E135" s="169"/>
      <c r="F135" s="167"/>
      <c r="G135" s="14"/>
      <c r="H135" s="14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</row>
    <row r="136" spans="1:19" s="16" customFormat="1" ht="30" customHeight="1">
      <c r="A136" s="21"/>
      <c r="B136" s="21" t="str">
        <f t="shared" si="2"/>
        <v/>
      </c>
      <c r="C136" s="152"/>
      <c r="D136" s="262"/>
      <c r="E136" s="169"/>
      <c r="F136" s="167"/>
      <c r="G136" s="14"/>
      <c r="H136" s="14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</row>
    <row r="137" spans="1:19" s="16" customFormat="1" ht="30" customHeight="1">
      <c r="A137" s="21"/>
      <c r="B137" s="21" t="str">
        <f t="shared" si="2"/>
        <v/>
      </c>
      <c r="C137" s="152"/>
      <c r="D137" s="262"/>
      <c r="E137" s="169"/>
      <c r="F137" s="167"/>
      <c r="G137" s="14"/>
      <c r="H137" s="14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</row>
    <row r="138" spans="1:19" s="16" customFormat="1" ht="30" customHeight="1">
      <c r="A138" s="21"/>
      <c r="B138" s="21" t="str">
        <f t="shared" si="2"/>
        <v/>
      </c>
      <c r="C138" s="152"/>
      <c r="D138" s="262"/>
      <c r="E138" s="169"/>
      <c r="F138" s="167"/>
      <c r="G138" s="14"/>
      <c r="H138" s="14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</row>
    <row r="139" spans="1:19" s="16" customFormat="1" ht="30" customHeight="1">
      <c r="A139" s="21"/>
      <c r="B139" s="21" t="str">
        <f t="shared" si="2"/>
        <v/>
      </c>
      <c r="C139" s="152"/>
      <c r="D139" s="262"/>
      <c r="E139" s="169"/>
      <c r="F139" s="167"/>
      <c r="G139" s="14"/>
      <c r="H139" s="14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</row>
    <row r="140" spans="1:19" s="16" customFormat="1" ht="30" customHeight="1">
      <c r="A140" s="21"/>
      <c r="B140" s="21" t="str">
        <f t="shared" si="2"/>
        <v/>
      </c>
      <c r="C140" s="152"/>
      <c r="D140" s="262"/>
      <c r="E140" s="169"/>
      <c r="F140" s="167"/>
      <c r="G140" s="14"/>
      <c r="H140" s="14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</row>
    <row r="141" spans="1:19" s="16" customFormat="1" ht="30" customHeight="1">
      <c r="A141" s="21"/>
      <c r="B141" s="21" t="str">
        <f t="shared" si="2"/>
        <v/>
      </c>
      <c r="C141" s="152"/>
      <c r="D141" s="262"/>
      <c r="E141" s="169"/>
      <c r="F141" s="167"/>
      <c r="G141" s="14"/>
      <c r="H141" s="14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</row>
    <row r="142" spans="1:19" s="16" customFormat="1" ht="30" customHeight="1">
      <c r="A142" s="21"/>
      <c r="B142" s="21" t="str">
        <f t="shared" si="2"/>
        <v/>
      </c>
      <c r="C142" s="152"/>
      <c r="D142" s="262"/>
      <c r="E142" s="169"/>
      <c r="F142" s="167"/>
      <c r="G142" s="14"/>
      <c r="H142" s="14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</row>
    <row r="143" spans="1:19" s="16" customFormat="1" ht="30" customHeight="1">
      <c r="A143" s="21"/>
      <c r="B143" s="21" t="str">
        <f t="shared" si="2"/>
        <v/>
      </c>
      <c r="C143" s="152"/>
      <c r="D143" s="262"/>
      <c r="E143" s="169"/>
      <c r="F143" s="167"/>
      <c r="G143" s="14"/>
      <c r="H143" s="14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</row>
    <row r="144" spans="1:19" s="16" customFormat="1" ht="30" customHeight="1">
      <c r="A144" s="21"/>
      <c r="B144" s="21" t="str">
        <f t="shared" si="2"/>
        <v/>
      </c>
      <c r="C144" s="152"/>
      <c r="D144" s="262"/>
      <c r="E144" s="169"/>
      <c r="F144" s="167"/>
      <c r="G144" s="14"/>
      <c r="H144" s="14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</row>
    <row r="145" spans="1:19" s="16" customFormat="1" ht="30" customHeight="1">
      <c r="A145" s="21"/>
      <c r="B145" s="21" t="str">
        <f t="shared" si="2"/>
        <v/>
      </c>
      <c r="C145" s="152"/>
      <c r="D145" s="262"/>
      <c r="E145" s="169"/>
      <c r="F145" s="167"/>
      <c r="G145" s="14"/>
      <c r="H145" s="14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</row>
    <row r="146" spans="1:19" s="16" customFormat="1" ht="30" customHeight="1">
      <c r="A146" s="21"/>
      <c r="B146" s="21" t="str">
        <f t="shared" si="2"/>
        <v/>
      </c>
      <c r="C146" s="152"/>
      <c r="D146" s="262"/>
      <c r="E146" s="169"/>
      <c r="F146" s="167"/>
      <c r="G146" s="14"/>
      <c r="H146" s="14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</row>
    <row r="147" spans="1:19" s="16" customFormat="1" ht="30" customHeight="1">
      <c r="A147" s="21"/>
      <c r="B147" s="21" t="str">
        <f t="shared" si="2"/>
        <v/>
      </c>
      <c r="C147" s="152"/>
      <c r="D147" s="262"/>
      <c r="E147" s="169"/>
      <c r="F147" s="167"/>
      <c r="G147" s="14"/>
      <c r="H147" s="14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</row>
    <row r="148" spans="1:19" s="16" customFormat="1" ht="30" customHeight="1">
      <c r="A148" s="21"/>
      <c r="B148" s="21" t="str">
        <f t="shared" si="2"/>
        <v/>
      </c>
      <c r="C148" s="152"/>
      <c r="D148" s="262"/>
      <c r="E148" s="169"/>
      <c r="F148" s="167"/>
      <c r="G148" s="14"/>
      <c r="H148" s="14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1:19" s="16" customFormat="1" ht="30" customHeight="1">
      <c r="A149" s="21"/>
      <c r="B149" s="21" t="str">
        <f t="shared" si="2"/>
        <v/>
      </c>
      <c r="C149" s="152"/>
      <c r="D149" s="262"/>
      <c r="E149" s="169"/>
      <c r="F149" s="167"/>
      <c r="G149" s="14"/>
      <c r="H149" s="14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</row>
    <row r="150" spans="1:19" s="16" customFormat="1" ht="30" customHeight="1">
      <c r="A150" s="21"/>
      <c r="B150" s="21" t="str">
        <f t="shared" si="2"/>
        <v/>
      </c>
      <c r="C150" s="152"/>
      <c r="D150" s="262"/>
      <c r="E150" s="169"/>
      <c r="F150" s="167"/>
      <c r="G150" s="14"/>
      <c r="H150" s="14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</row>
    <row r="151" spans="1:19" s="16" customFormat="1" ht="30" customHeight="1">
      <c r="A151" s="21"/>
      <c r="B151" s="21" t="str">
        <f t="shared" si="2"/>
        <v/>
      </c>
      <c r="C151" s="152"/>
      <c r="D151" s="262"/>
      <c r="E151" s="169"/>
      <c r="F151" s="167"/>
      <c r="G151" s="14"/>
      <c r="H151" s="14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</row>
    <row r="152" spans="1:19" s="16" customFormat="1" ht="30" customHeight="1">
      <c r="A152" s="21"/>
      <c r="B152" s="21" t="str">
        <f t="shared" si="2"/>
        <v/>
      </c>
      <c r="C152" s="152"/>
      <c r="D152" s="262"/>
      <c r="E152" s="169"/>
      <c r="F152" s="167"/>
      <c r="G152" s="14"/>
      <c r="H152" s="14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</row>
    <row r="153" spans="1:19" s="16" customFormat="1" ht="30" customHeight="1">
      <c r="A153" s="21"/>
      <c r="B153" s="21" t="str">
        <f t="shared" si="2"/>
        <v/>
      </c>
      <c r="C153" s="152"/>
      <c r="D153" s="262"/>
      <c r="E153" s="169"/>
      <c r="F153" s="167"/>
      <c r="G153" s="14"/>
      <c r="H153" s="14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</row>
    <row r="154" spans="1:19" s="16" customFormat="1" ht="30" customHeight="1">
      <c r="A154" s="21"/>
      <c r="B154" s="21" t="str">
        <f t="shared" si="2"/>
        <v/>
      </c>
      <c r="C154" s="152"/>
      <c r="D154" s="262"/>
      <c r="E154" s="169"/>
      <c r="F154" s="167"/>
      <c r="G154" s="14"/>
      <c r="H154" s="14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</row>
    <row r="155" spans="1:19" s="16" customFormat="1" ht="30" customHeight="1">
      <c r="A155" s="21"/>
      <c r="B155" s="21" t="str">
        <f t="shared" si="2"/>
        <v/>
      </c>
      <c r="C155" s="152"/>
      <c r="D155" s="262"/>
      <c r="E155" s="169"/>
      <c r="F155" s="167"/>
      <c r="G155" s="14"/>
      <c r="H155" s="14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</row>
    <row r="156" spans="1:19" s="16" customFormat="1" ht="30" customHeight="1">
      <c r="A156" s="21"/>
      <c r="B156" s="21" t="str">
        <f t="shared" si="2"/>
        <v/>
      </c>
      <c r="C156" s="152"/>
      <c r="D156" s="262"/>
      <c r="E156" s="169"/>
      <c r="F156" s="167"/>
      <c r="G156" s="14"/>
      <c r="H156" s="14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</row>
    <row r="157" spans="1:19" s="16" customFormat="1" ht="30" customHeight="1">
      <c r="A157" s="21"/>
      <c r="B157" s="21" t="str">
        <f t="shared" si="2"/>
        <v/>
      </c>
      <c r="C157" s="152"/>
      <c r="D157" s="262"/>
      <c r="E157" s="169"/>
      <c r="F157" s="167"/>
      <c r="G157" s="14"/>
      <c r="H157" s="14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</row>
    <row r="158" spans="1:19" s="16" customFormat="1" ht="30" customHeight="1">
      <c r="A158" s="21"/>
      <c r="B158" s="21" t="str">
        <f t="shared" si="2"/>
        <v/>
      </c>
      <c r="C158" s="152"/>
      <c r="D158" s="262"/>
      <c r="E158" s="169"/>
      <c r="F158" s="167"/>
      <c r="G158" s="14"/>
      <c r="H158" s="14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</row>
    <row r="159" spans="1:19" s="16" customFormat="1" ht="30" customHeight="1">
      <c r="A159" s="21"/>
      <c r="B159" s="21" t="str">
        <f t="shared" si="2"/>
        <v/>
      </c>
      <c r="C159" s="152"/>
      <c r="D159" s="262"/>
      <c r="E159" s="169"/>
      <c r="F159" s="167"/>
      <c r="G159" s="14"/>
      <c r="H159" s="14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</row>
    <row r="160" spans="1:19" s="16" customFormat="1" ht="30" customHeight="1">
      <c r="A160" s="21"/>
      <c r="B160" s="21" t="str">
        <f t="shared" si="2"/>
        <v/>
      </c>
      <c r="C160" s="152"/>
      <c r="D160" s="262"/>
      <c r="E160" s="169"/>
      <c r="F160" s="167"/>
      <c r="G160" s="14"/>
      <c r="H160" s="14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</row>
    <row r="161" spans="1:19" s="16" customFormat="1" ht="30" customHeight="1">
      <c r="A161" s="21"/>
      <c r="B161" s="21" t="str">
        <f t="shared" si="2"/>
        <v/>
      </c>
      <c r="C161" s="152"/>
      <c r="D161" s="262"/>
      <c r="E161" s="169"/>
      <c r="F161" s="167"/>
      <c r="G161" s="14"/>
      <c r="H161" s="14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</row>
    <row r="162" spans="1:19" s="16" customFormat="1" ht="30" customHeight="1">
      <c r="A162" s="21"/>
      <c r="B162" s="21" t="str">
        <f t="shared" si="2"/>
        <v/>
      </c>
      <c r="C162" s="152"/>
      <c r="D162" s="262"/>
      <c r="E162" s="169"/>
      <c r="F162" s="167"/>
      <c r="G162" s="14"/>
      <c r="H162" s="14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</row>
    <row r="163" spans="1:19" s="16" customFormat="1" ht="30" customHeight="1">
      <c r="A163" s="21"/>
      <c r="B163" s="21" t="str">
        <f t="shared" si="2"/>
        <v/>
      </c>
      <c r="C163" s="152"/>
      <c r="D163" s="262"/>
      <c r="E163" s="169"/>
      <c r="F163" s="167"/>
      <c r="G163" s="14"/>
      <c r="H163" s="14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</row>
    <row r="164" spans="1:19" s="16" customFormat="1" ht="30" customHeight="1">
      <c r="A164" s="21"/>
      <c r="B164" s="21" t="str">
        <f t="shared" si="2"/>
        <v/>
      </c>
      <c r="C164" s="152"/>
      <c r="D164" s="262"/>
      <c r="E164" s="169"/>
      <c r="F164" s="167"/>
      <c r="G164" s="14"/>
      <c r="H164" s="14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</row>
    <row r="165" spans="1:19" s="16" customFormat="1" ht="30" customHeight="1">
      <c r="A165" s="21"/>
      <c r="B165" s="21" t="str">
        <f t="shared" si="2"/>
        <v/>
      </c>
      <c r="C165" s="152"/>
      <c r="D165" s="262"/>
      <c r="E165" s="169"/>
      <c r="F165" s="167"/>
      <c r="G165" s="14"/>
      <c r="H165" s="14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</row>
    <row r="166" spans="1:19" s="16" customFormat="1" ht="30" customHeight="1">
      <c r="A166" s="21"/>
      <c r="B166" s="21" t="str">
        <f t="shared" si="2"/>
        <v/>
      </c>
      <c r="C166" s="152"/>
      <c r="D166" s="262"/>
      <c r="E166" s="169"/>
      <c r="F166" s="167"/>
      <c r="G166" s="14"/>
      <c r="H166" s="14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</row>
    <row r="167" spans="1:19" s="16" customFormat="1" ht="30" customHeight="1">
      <c r="A167" s="21"/>
      <c r="B167" s="21" t="str">
        <f t="shared" si="2"/>
        <v/>
      </c>
      <c r="C167" s="152"/>
      <c r="D167" s="262"/>
      <c r="E167" s="169"/>
      <c r="F167" s="167"/>
      <c r="G167" s="14"/>
      <c r="H167" s="14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</row>
    <row r="168" spans="1:19" s="16" customFormat="1" ht="30" customHeight="1">
      <c r="A168" s="21"/>
      <c r="B168" s="21" t="str">
        <f t="shared" si="2"/>
        <v/>
      </c>
      <c r="C168" s="152"/>
      <c r="D168" s="262"/>
      <c r="E168" s="169"/>
      <c r="F168" s="167"/>
      <c r="G168" s="14"/>
      <c r="H168" s="14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</row>
    <row r="169" spans="1:19" s="16" customFormat="1" ht="30" customHeight="1">
      <c r="A169" s="21"/>
      <c r="B169" s="21" t="str">
        <f t="shared" si="2"/>
        <v/>
      </c>
      <c r="C169" s="152"/>
      <c r="D169" s="262"/>
      <c r="E169" s="169"/>
      <c r="F169" s="167"/>
      <c r="G169" s="14"/>
      <c r="H169" s="14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</row>
    <row r="170" spans="1:19" s="16" customFormat="1" ht="30" customHeight="1">
      <c r="A170" s="21"/>
      <c r="B170" s="21" t="str">
        <f t="shared" si="2"/>
        <v/>
      </c>
      <c r="C170" s="152"/>
      <c r="D170" s="262"/>
      <c r="E170" s="169"/>
      <c r="F170" s="167"/>
      <c r="G170" s="14"/>
      <c r="H170" s="14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</row>
    <row r="171" spans="1:19" s="16" customFormat="1" ht="30" customHeight="1">
      <c r="A171" s="21"/>
      <c r="B171" s="21" t="str">
        <f t="shared" si="2"/>
        <v/>
      </c>
      <c r="C171" s="152"/>
      <c r="D171" s="262"/>
      <c r="E171" s="169"/>
      <c r="F171" s="167"/>
      <c r="G171" s="14"/>
      <c r="H171" s="14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</row>
    <row r="172" spans="1:19" s="16" customFormat="1" ht="30" customHeight="1">
      <c r="A172" s="21"/>
      <c r="B172" s="21" t="str">
        <f t="shared" si="2"/>
        <v/>
      </c>
      <c r="C172" s="152"/>
      <c r="D172" s="262"/>
      <c r="E172" s="169"/>
      <c r="F172" s="167"/>
      <c r="G172" s="14"/>
      <c r="H172" s="14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</row>
    <row r="173" spans="1:19" s="16" customFormat="1" ht="30" customHeight="1">
      <c r="A173" s="21"/>
      <c r="B173" s="21" t="str">
        <f t="shared" si="2"/>
        <v/>
      </c>
      <c r="C173" s="152"/>
      <c r="D173" s="262"/>
      <c r="E173" s="169"/>
      <c r="F173" s="167"/>
      <c r="G173" s="14"/>
      <c r="H173" s="14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</row>
    <row r="174" spans="1:19" s="16" customFormat="1" ht="30" customHeight="1">
      <c r="A174" s="21"/>
      <c r="B174" s="21" t="str">
        <f t="shared" si="2"/>
        <v/>
      </c>
      <c r="C174" s="152"/>
      <c r="D174" s="262"/>
      <c r="E174" s="169"/>
      <c r="F174" s="167"/>
      <c r="G174" s="14"/>
      <c r="H174" s="14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</row>
    <row r="175" spans="1:19" s="16" customFormat="1" ht="30" customHeight="1">
      <c r="A175" s="21"/>
      <c r="B175" s="21" t="str">
        <f t="shared" si="2"/>
        <v/>
      </c>
      <c r="C175" s="152"/>
      <c r="D175" s="262"/>
      <c r="E175" s="169"/>
      <c r="F175" s="167"/>
      <c r="G175" s="14"/>
      <c r="H175" s="14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</row>
    <row r="176" spans="1:19" s="16" customFormat="1" ht="30" customHeight="1">
      <c r="A176" s="21"/>
      <c r="B176" s="21" t="str">
        <f t="shared" si="2"/>
        <v/>
      </c>
      <c r="C176" s="152"/>
      <c r="D176" s="263"/>
      <c r="E176" s="169"/>
      <c r="F176" s="167"/>
      <c r="G176" s="14"/>
      <c r="H176" s="14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</row>
    <row r="177" spans="1:19" s="16" customFormat="1" ht="30" customHeight="1">
      <c r="A177" s="21"/>
      <c r="B177" s="21" t="str">
        <f t="shared" si="2"/>
        <v/>
      </c>
      <c r="C177" s="152"/>
      <c r="D177" s="263"/>
      <c r="E177" s="169"/>
      <c r="F177" s="167"/>
      <c r="G177" s="14"/>
      <c r="H177" s="14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</row>
    <row r="178" spans="1:19" s="16" customFormat="1" ht="30" customHeight="1">
      <c r="A178" s="21"/>
      <c r="B178" s="21" t="str">
        <f t="shared" si="2"/>
        <v/>
      </c>
      <c r="C178" s="152"/>
      <c r="D178" s="263"/>
      <c r="E178" s="169"/>
      <c r="F178" s="167"/>
      <c r="G178" s="14"/>
      <c r="H178" s="14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</row>
    <row r="179" spans="1:19" s="16" customFormat="1" ht="30" customHeight="1">
      <c r="A179" s="21"/>
      <c r="B179" s="21" t="str">
        <f t="shared" si="2"/>
        <v/>
      </c>
      <c r="C179" s="152"/>
      <c r="D179" s="263"/>
      <c r="E179" s="169"/>
      <c r="F179" s="167"/>
      <c r="G179" s="14"/>
      <c r="H179" s="14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</row>
    <row r="180" spans="1:19" s="16" customFormat="1" ht="30" customHeight="1">
      <c r="A180" s="21"/>
      <c r="B180" s="21" t="str">
        <f t="shared" si="2"/>
        <v/>
      </c>
      <c r="C180" s="152"/>
      <c r="D180" s="263"/>
      <c r="E180" s="169"/>
      <c r="F180" s="167"/>
      <c r="G180" s="14"/>
      <c r="H180" s="14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</row>
    <row r="181" spans="1:19" s="16" customFormat="1" ht="30" customHeight="1">
      <c r="A181" s="21"/>
      <c r="B181" s="21" t="str">
        <f t="shared" si="2"/>
        <v/>
      </c>
      <c r="C181" s="152"/>
      <c r="D181" s="263"/>
      <c r="E181" s="169"/>
      <c r="F181" s="167"/>
      <c r="G181" s="14"/>
      <c r="H181" s="14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</row>
    <row r="182" spans="1:19" s="16" customFormat="1" ht="30" customHeight="1">
      <c r="A182" s="21"/>
      <c r="B182" s="21" t="str">
        <f t="shared" si="2"/>
        <v/>
      </c>
      <c r="C182" s="152"/>
      <c r="D182" s="263"/>
      <c r="E182" s="169"/>
      <c r="F182" s="167"/>
      <c r="G182" s="14"/>
      <c r="H182" s="14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</row>
    <row r="183" spans="1:19" s="16" customFormat="1" ht="30" customHeight="1">
      <c r="A183" s="21"/>
      <c r="B183" s="21" t="str">
        <f t="shared" si="2"/>
        <v/>
      </c>
      <c r="C183" s="152"/>
      <c r="D183" s="263"/>
      <c r="E183" s="169"/>
      <c r="F183" s="167"/>
      <c r="G183" s="14"/>
      <c r="H183" s="14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</row>
    <row r="184" spans="1:19" s="16" customFormat="1" ht="30" customHeight="1">
      <c r="A184" s="21"/>
      <c r="B184" s="21" t="str">
        <f t="shared" si="2"/>
        <v/>
      </c>
      <c r="C184" s="152"/>
      <c r="D184" s="263"/>
      <c r="E184" s="169"/>
      <c r="F184" s="167"/>
      <c r="G184" s="14"/>
      <c r="H184" s="14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</row>
    <row r="185" spans="1:19" s="16" customFormat="1" ht="30" customHeight="1">
      <c r="A185" s="21"/>
      <c r="B185" s="21" t="str">
        <f t="shared" si="2"/>
        <v/>
      </c>
      <c r="C185" s="152"/>
      <c r="D185" s="263"/>
      <c r="E185" s="169"/>
      <c r="F185" s="167"/>
      <c r="G185" s="14"/>
      <c r="H185" s="14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</row>
    <row r="186" spans="1:19" s="16" customFormat="1" ht="30" customHeight="1">
      <c r="A186" s="21"/>
      <c r="B186" s="21" t="str">
        <f t="shared" si="2"/>
        <v/>
      </c>
      <c r="C186" s="152"/>
      <c r="D186" s="263"/>
      <c r="E186" s="169"/>
      <c r="F186" s="167"/>
      <c r="G186" s="14"/>
      <c r="H186" s="14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</row>
    <row r="187" spans="1:19" s="16" customFormat="1" ht="30" customHeight="1">
      <c r="A187" s="21"/>
      <c r="B187" s="21" t="str">
        <f t="shared" si="2"/>
        <v/>
      </c>
      <c r="C187" s="152"/>
      <c r="D187" s="263"/>
      <c r="E187" s="169"/>
      <c r="F187" s="167"/>
      <c r="G187" s="14"/>
      <c r="H187" s="14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</row>
    <row r="188" spans="1:19" s="16" customFormat="1" ht="30" customHeight="1">
      <c r="A188" s="21"/>
      <c r="B188" s="21" t="str">
        <f t="shared" si="2"/>
        <v/>
      </c>
      <c r="C188" s="152"/>
      <c r="D188" s="263"/>
      <c r="E188" s="169"/>
      <c r="F188" s="167"/>
      <c r="G188" s="14"/>
      <c r="H188" s="14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</row>
    <row r="189" spans="1:19" s="16" customFormat="1" ht="30" customHeight="1">
      <c r="A189" s="21"/>
      <c r="B189" s="21" t="str">
        <f t="shared" si="2"/>
        <v/>
      </c>
      <c r="C189" s="152"/>
      <c r="D189" s="263"/>
      <c r="E189" s="169"/>
      <c r="F189" s="167"/>
      <c r="G189" s="14"/>
      <c r="H189" s="14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</row>
    <row r="190" spans="1:19" s="16" customFormat="1" ht="30" customHeight="1">
      <c r="A190" s="21"/>
      <c r="B190" s="21" t="str">
        <f t="shared" si="2"/>
        <v/>
      </c>
      <c r="C190" s="152"/>
      <c r="D190" s="263"/>
      <c r="E190" s="169"/>
      <c r="F190" s="167"/>
      <c r="G190" s="14"/>
      <c r="H190" s="14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</row>
    <row r="191" spans="1:19" s="16" customFormat="1" ht="30" customHeight="1">
      <c r="A191" s="21"/>
      <c r="B191" s="21" t="str">
        <f t="shared" si="2"/>
        <v/>
      </c>
      <c r="C191" s="152"/>
      <c r="D191" s="263"/>
      <c r="E191" s="169"/>
      <c r="F191" s="167"/>
      <c r="G191" s="14"/>
      <c r="H191" s="14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</row>
    <row r="192" spans="1:19" s="16" customFormat="1" ht="30" customHeight="1">
      <c r="A192" s="21"/>
      <c r="B192" s="21" t="str">
        <f t="shared" si="2"/>
        <v/>
      </c>
      <c r="C192" s="152"/>
      <c r="D192" s="263"/>
      <c r="E192" s="169"/>
      <c r="F192" s="167"/>
      <c r="G192" s="14"/>
      <c r="H192" s="14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</row>
    <row r="193" spans="1:19" s="16" customFormat="1" ht="30" customHeight="1">
      <c r="A193" s="21"/>
      <c r="B193" s="21" t="str">
        <f t="shared" si="2"/>
        <v/>
      </c>
      <c r="C193" s="152"/>
      <c r="D193" s="263"/>
      <c r="E193" s="169"/>
      <c r="F193" s="167"/>
      <c r="G193" s="14"/>
      <c r="H193" s="14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</row>
    <row r="194" spans="1:19" s="16" customFormat="1" ht="30" customHeight="1">
      <c r="A194" s="21"/>
      <c r="B194" s="21" t="str">
        <f t="shared" si="2"/>
        <v/>
      </c>
      <c r="C194" s="152"/>
      <c r="D194" s="263"/>
      <c r="E194" s="169"/>
      <c r="F194" s="167"/>
      <c r="G194" s="14"/>
      <c r="H194" s="14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</row>
    <row r="195" spans="1:19" s="16" customFormat="1" ht="30" customHeight="1">
      <c r="A195" s="21"/>
      <c r="B195" s="21" t="str">
        <f t="shared" si="2"/>
        <v/>
      </c>
      <c r="C195" s="152"/>
      <c r="D195" s="263"/>
      <c r="E195" s="169"/>
      <c r="F195" s="167"/>
      <c r="G195" s="14"/>
      <c r="H195" s="14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</row>
    <row r="196" spans="1:19" s="16" customFormat="1" ht="30" customHeight="1">
      <c r="A196" s="21"/>
      <c r="B196" s="21" t="str">
        <f t="shared" si="2"/>
        <v/>
      </c>
      <c r="C196" s="152"/>
      <c r="D196" s="263"/>
      <c r="E196" s="169"/>
      <c r="F196" s="167"/>
      <c r="G196" s="14"/>
      <c r="H196" s="14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</row>
    <row r="197" spans="1:19" s="16" customFormat="1" ht="30" customHeight="1">
      <c r="A197" s="21"/>
      <c r="B197" s="21" t="str">
        <f t="shared" si="2"/>
        <v/>
      </c>
      <c r="C197" s="152"/>
      <c r="D197" s="263"/>
      <c r="E197" s="169"/>
      <c r="F197" s="167"/>
      <c r="G197" s="14"/>
      <c r="H197" s="14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</row>
    <row r="198" spans="1:19" s="16" customFormat="1" ht="30" customHeight="1">
      <c r="A198" s="21"/>
      <c r="B198" s="21" t="str">
        <f t="shared" ref="B198:B261" si="3">IF(D198="","",MONTH(F198))</f>
        <v/>
      </c>
      <c r="C198" s="152"/>
      <c r="D198" s="263"/>
      <c r="E198" s="169"/>
      <c r="F198" s="167"/>
      <c r="G198" s="14"/>
      <c r="H198" s="14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</row>
    <row r="199" spans="1:19" s="16" customFormat="1" ht="30" customHeight="1">
      <c r="A199" s="21"/>
      <c r="B199" s="21" t="str">
        <f t="shared" si="3"/>
        <v/>
      </c>
      <c r="C199" s="152"/>
      <c r="D199" s="263"/>
      <c r="E199" s="169"/>
      <c r="F199" s="167"/>
      <c r="G199" s="14"/>
      <c r="H199" s="14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</row>
    <row r="200" spans="1:19" s="16" customFormat="1" ht="30" customHeight="1">
      <c r="A200" s="21"/>
      <c r="B200" s="21" t="str">
        <f t="shared" si="3"/>
        <v/>
      </c>
      <c r="C200" s="152"/>
      <c r="D200" s="263"/>
      <c r="E200" s="169"/>
      <c r="F200" s="167"/>
      <c r="G200" s="14"/>
      <c r="H200" s="14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</row>
    <row r="201" spans="1:19" s="16" customFormat="1" ht="30" customHeight="1">
      <c r="A201" s="21"/>
      <c r="B201" s="21" t="str">
        <f t="shared" si="3"/>
        <v/>
      </c>
      <c r="C201" s="152"/>
      <c r="D201" s="263"/>
      <c r="E201" s="169"/>
      <c r="F201" s="167"/>
      <c r="G201" s="14"/>
      <c r="H201" s="14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</row>
    <row r="202" spans="1:19" s="16" customFormat="1" ht="30" customHeight="1">
      <c r="A202" s="21"/>
      <c r="B202" s="21" t="str">
        <f t="shared" si="3"/>
        <v/>
      </c>
      <c r="C202" s="152"/>
      <c r="D202" s="263"/>
      <c r="E202" s="169"/>
      <c r="F202" s="167"/>
      <c r="G202" s="14"/>
      <c r="H202" s="14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</row>
    <row r="203" spans="1:19" s="16" customFormat="1" ht="30" customHeight="1">
      <c r="A203" s="21"/>
      <c r="B203" s="21" t="str">
        <f t="shared" si="3"/>
        <v/>
      </c>
      <c r="C203" s="152"/>
      <c r="D203" s="263"/>
      <c r="E203" s="169"/>
      <c r="F203" s="167"/>
      <c r="G203" s="14"/>
      <c r="H203" s="14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</row>
    <row r="204" spans="1:19" s="16" customFormat="1" ht="30" customHeight="1">
      <c r="A204" s="21"/>
      <c r="B204" s="21" t="str">
        <f t="shared" si="3"/>
        <v/>
      </c>
      <c r="C204" s="152"/>
      <c r="D204" s="263"/>
      <c r="E204" s="169"/>
      <c r="F204" s="167"/>
      <c r="G204" s="14"/>
      <c r="H204" s="14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</row>
    <row r="205" spans="1:19" s="16" customFormat="1" ht="30" customHeight="1">
      <c r="A205" s="21"/>
      <c r="B205" s="21" t="str">
        <f t="shared" si="3"/>
        <v/>
      </c>
      <c r="C205" s="152"/>
      <c r="D205" s="263"/>
      <c r="E205" s="169"/>
      <c r="F205" s="167"/>
      <c r="G205" s="14"/>
      <c r="H205" s="14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</row>
    <row r="206" spans="1:19" s="16" customFormat="1" ht="30" customHeight="1">
      <c r="A206" s="21"/>
      <c r="B206" s="21" t="str">
        <f t="shared" si="3"/>
        <v/>
      </c>
      <c r="C206" s="152"/>
      <c r="D206" s="263"/>
      <c r="E206" s="169"/>
      <c r="F206" s="167"/>
      <c r="G206" s="14"/>
      <c r="H206" s="14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</row>
    <row r="207" spans="1:19" s="16" customFormat="1" ht="30" customHeight="1">
      <c r="A207" s="21"/>
      <c r="B207" s="21" t="str">
        <f t="shared" si="3"/>
        <v/>
      </c>
      <c r="C207" s="152"/>
      <c r="D207" s="263"/>
      <c r="E207" s="169"/>
      <c r="F207" s="167"/>
      <c r="G207" s="14"/>
      <c r="H207" s="14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</row>
    <row r="208" spans="1:19" s="16" customFormat="1" ht="30" customHeight="1">
      <c r="A208" s="21"/>
      <c r="B208" s="21" t="str">
        <f t="shared" si="3"/>
        <v/>
      </c>
      <c r="C208" s="152"/>
      <c r="D208" s="263"/>
      <c r="E208" s="169"/>
      <c r="F208" s="167"/>
      <c r="G208" s="14"/>
      <c r="H208" s="14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</row>
    <row r="209" spans="1:19" s="16" customFormat="1" ht="30" customHeight="1">
      <c r="A209" s="21"/>
      <c r="B209" s="21" t="str">
        <f t="shared" si="3"/>
        <v/>
      </c>
      <c r="C209" s="152"/>
      <c r="D209" s="263"/>
      <c r="E209" s="169"/>
      <c r="F209" s="167"/>
      <c r="G209" s="14"/>
      <c r="H209" s="14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</row>
    <row r="210" spans="1:19" s="16" customFormat="1" ht="30" customHeight="1">
      <c r="A210" s="21"/>
      <c r="B210" s="21" t="str">
        <f t="shared" si="3"/>
        <v/>
      </c>
      <c r="C210" s="152"/>
      <c r="D210" s="263"/>
      <c r="E210" s="169"/>
      <c r="F210" s="167"/>
      <c r="G210" s="14"/>
      <c r="H210" s="14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</row>
    <row r="211" spans="1:19" s="16" customFormat="1" ht="30" customHeight="1">
      <c r="A211" s="21"/>
      <c r="B211" s="21" t="str">
        <f t="shared" si="3"/>
        <v/>
      </c>
      <c r="C211" s="152"/>
      <c r="D211" s="263"/>
      <c r="E211" s="169"/>
      <c r="F211" s="167"/>
      <c r="G211" s="14"/>
      <c r="H211" s="14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</row>
    <row r="212" spans="1:19" s="16" customFormat="1" ht="30" customHeight="1">
      <c r="A212" s="21"/>
      <c r="B212" s="21" t="str">
        <f t="shared" si="3"/>
        <v/>
      </c>
      <c r="C212" s="152"/>
      <c r="D212" s="263"/>
      <c r="E212" s="169"/>
      <c r="F212" s="167"/>
      <c r="G212" s="14"/>
      <c r="H212" s="14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</row>
    <row r="213" spans="1:19" s="16" customFormat="1" ht="30" customHeight="1">
      <c r="A213" s="21"/>
      <c r="B213" s="21" t="str">
        <f t="shared" si="3"/>
        <v/>
      </c>
      <c r="C213" s="152"/>
      <c r="D213" s="263"/>
      <c r="E213" s="169"/>
      <c r="F213" s="167"/>
      <c r="G213" s="14"/>
      <c r="H213" s="14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</row>
    <row r="214" spans="1:19" s="16" customFormat="1" ht="30" customHeight="1">
      <c r="A214" s="21"/>
      <c r="B214" s="21" t="str">
        <f t="shared" si="3"/>
        <v/>
      </c>
      <c r="C214" s="152"/>
      <c r="D214" s="263"/>
      <c r="E214" s="169"/>
      <c r="F214" s="167"/>
      <c r="G214" s="14"/>
      <c r="H214" s="14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</row>
    <row r="215" spans="1:19" s="16" customFormat="1" ht="30" customHeight="1">
      <c r="A215" s="21"/>
      <c r="B215" s="21" t="str">
        <f t="shared" si="3"/>
        <v/>
      </c>
      <c r="C215" s="152"/>
      <c r="D215" s="263"/>
      <c r="E215" s="169"/>
      <c r="F215" s="167"/>
      <c r="G215" s="14"/>
      <c r="H215" s="14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</row>
    <row r="216" spans="1:19" s="16" customFormat="1" ht="30" customHeight="1">
      <c r="A216" s="21"/>
      <c r="B216" s="21" t="str">
        <f t="shared" si="3"/>
        <v/>
      </c>
      <c r="C216" s="152"/>
      <c r="D216" s="263"/>
      <c r="E216" s="169"/>
      <c r="F216" s="167"/>
      <c r="G216" s="14"/>
      <c r="H216" s="14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</row>
    <row r="217" spans="1:19" s="16" customFormat="1" ht="30" customHeight="1">
      <c r="A217" s="21"/>
      <c r="B217" s="21" t="str">
        <f t="shared" si="3"/>
        <v/>
      </c>
      <c r="C217" s="152"/>
      <c r="D217" s="263"/>
      <c r="E217" s="169"/>
      <c r="F217" s="167"/>
      <c r="G217" s="14"/>
      <c r="H217" s="14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</row>
    <row r="218" spans="1:19" s="16" customFormat="1" ht="30" customHeight="1">
      <c r="A218" s="21"/>
      <c r="B218" s="21" t="str">
        <f t="shared" si="3"/>
        <v/>
      </c>
      <c r="C218" s="152"/>
      <c r="D218" s="263"/>
      <c r="E218" s="169"/>
      <c r="F218" s="167"/>
      <c r="G218" s="14"/>
      <c r="H218" s="14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</row>
    <row r="219" spans="1:19" s="16" customFormat="1" ht="30" customHeight="1">
      <c r="A219" s="21"/>
      <c r="B219" s="21" t="str">
        <f t="shared" si="3"/>
        <v/>
      </c>
      <c r="C219" s="152"/>
      <c r="D219" s="263"/>
      <c r="E219" s="169"/>
      <c r="F219" s="167"/>
      <c r="G219" s="14"/>
      <c r="H219" s="14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</row>
    <row r="220" spans="1:19" s="16" customFormat="1" ht="30" customHeight="1">
      <c r="A220" s="21"/>
      <c r="B220" s="21" t="str">
        <f t="shared" si="3"/>
        <v/>
      </c>
      <c r="C220" s="152"/>
      <c r="D220" s="263"/>
      <c r="E220" s="169"/>
      <c r="F220" s="167"/>
      <c r="G220" s="14"/>
      <c r="H220" s="14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</row>
    <row r="221" spans="1:19" s="16" customFormat="1" ht="30" customHeight="1">
      <c r="A221" s="21"/>
      <c r="B221" s="21" t="str">
        <f t="shared" si="3"/>
        <v/>
      </c>
      <c r="C221" s="152"/>
      <c r="D221" s="263"/>
      <c r="E221" s="169"/>
      <c r="F221" s="167"/>
      <c r="G221" s="14"/>
      <c r="H221" s="14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</row>
    <row r="222" spans="1:19" s="16" customFormat="1" ht="30" customHeight="1">
      <c r="A222" s="21"/>
      <c r="B222" s="21" t="str">
        <f t="shared" si="3"/>
        <v/>
      </c>
      <c r="C222" s="152"/>
      <c r="D222" s="263"/>
      <c r="E222" s="169"/>
      <c r="F222" s="167"/>
      <c r="G222" s="14"/>
      <c r="H222" s="14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</row>
    <row r="223" spans="1:19" s="16" customFormat="1" ht="30" customHeight="1">
      <c r="A223" s="21"/>
      <c r="B223" s="21" t="str">
        <f t="shared" si="3"/>
        <v/>
      </c>
      <c r="C223" s="152"/>
      <c r="D223" s="263"/>
      <c r="E223" s="169"/>
      <c r="F223" s="167"/>
      <c r="G223" s="14"/>
      <c r="H223" s="14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</row>
    <row r="224" spans="1:19" s="16" customFormat="1" ht="30" customHeight="1">
      <c r="A224" s="21"/>
      <c r="B224" s="21" t="str">
        <f t="shared" si="3"/>
        <v/>
      </c>
      <c r="C224" s="152"/>
      <c r="D224" s="263"/>
      <c r="E224" s="169"/>
      <c r="F224" s="167"/>
      <c r="G224" s="14"/>
      <c r="H224" s="14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</row>
    <row r="225" spans="1:19" s="16" customFormat="1" ht="30" customHeight="1">
      <c r="A225" s="21"/>
      <c r="B225" s="21" t="str">
        <f t="shared" si="3"/>
        <v/>
      </c>
      <c r="C225" s="152"/>
      <c r="D225" s="263"/>
      <c r="E225" s="169"/>
      <c r="F225" s="167"/>
      <c r="G225" s="14"/>
      <c r="H225" s="14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</row>
    <row r="226" spans="1:19" s="16" customFormat="1" ht="30" customHeight="1">
      <c r="A226" s="21"/>
      <c r="B226" s="21" t="str">
        <f t="shared" si="3"/>
        <v/>
      </c>
      <c r="C226" s="152"/>
      <c r="D226" s="263"/>
      <c r="E226" s="169"/>
      <c r="F226" s="167"/>
      <c r="G226" s="14"/>
      <c r="H226" s="14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</row>
    <row r="227" spans="1:19" s="16" customFormat="1" ht="30" customHeight="1">
      <c r="A227" s="21"/>
      <c r="B227" s="21" t="str">
        <f t="shared" si="3"/>
        <v/>
      </c>
      <c r="C227" s="152"/>
      <c r="D227" s="263"/>
      <c r="E227" s="169"/>
      <c r="F227" s="167"/>
      <c r="G227" s="14"/>
      <c r="H227" s="14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</row>
    <row r="228" spans="1:19" s="16" customFormat="1" ht="30" customHeight="1">
      <c r="A228" s="21"/>
      <c r="B228" s="21" t="str">
        <f t="shared" si="3"/>
        <v/>
      </c>
      <c r="C228" s="152"/>
      <c r="D228" s="263"/>
      <c r="E228" s="169"/>
      <c r="F228" s="167"/>
      <c r="G228" s="14"/>
      <c r="H228" s="14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</row>
    <row r="229" spans="1:19" s="16" customFormat="1" ht="30" customHeight="1">
      <c r="A229" s="21"/>
      <c r="B229" s="21" t="str">
        <f t="shared" si="3"/>
        <v/>
      </c>
      <c r="C229" s="152"/>
      <c r="D229" s="263"/>
      <c r="E229" s="169"/>
      <c r="F229" s="167"/>
      <c r="G229" s="14"/>
      <c r="H229" s="14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</row>
    <row r="230" spans="1:19" s="16" customFormat="1" ht="30" customHeight="1">
      <c r="A230" s="21"/>
      <c r="B230" s="21" t="str">
        <f t="shared" si="3"/>
        <v/>
      </c>
      <c r="C230" s="152"/>
      <c r="D230" s="264"/>
      <c r="E230" s="169"/>
      <c r="F230" s="167"/>
      <c r="G230" s="14"/>
      <c r="H230" s="14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</row>
    <row r="231" spans="1:19" s="16" customFormat="1" ht="30" customHeight="1">
      <c r="A231" s="21"/>
      <c r="B231" s="21" t="str">
        <f t="shared" si="3"/>
        <v/>
      </c>
      <c r="C231" s="152"/>
      <c r="D231" s="263"/>
      <c r="E231" s="169"/>
      <c r="F231" s="167"/>
      <c r="G231" s="14"/>
      <c r="H231" s="14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</row>
    <row r="232" spans="1:19" s="16" customFormat="1" ht="30" customHeight="1">
      <c r="A232" s="21"/>
      <c r="B232" s="21" t="str">
        <f t="shared" si="3"/>
        <v/>
      </c>
      <c r="C232" s="152"/>
      <c r="D232" s="263"/>
      <c r="E232" s="169"/>
      <c r="F232" s="167"/>
      <c r="G232" s="14"/>
      <c r="H232" s="14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</row>
    <row r="233" spans="1:19" s="16" customFormat="1" ht="30" customHeight="1">
      <c r="A233" s="21"/>
      <c r="B233" s="21" t="str">
        <f t="shared" si="3"/>
        <v/>
      </c>
      <c r="C233" s="152"/>
      <c r="D233" s="263"/>
      <c r="E233" s="169"/>
      <c r="F233" s="167"/>
      <c r="G233" s="14"/>
      <c r="H233" s="14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</row>
    <row r="234" spans="1:19" s="16" customFormat="1" ht="30" customHeight="1">
      <c r="A234" s="21"/>
      <c r="B234" s="21" t="str">
        <f t="shared" si="3"/>
        <v/>
      </c>
      <c r="C234" s="152"/>
      <c r="D234" s="263"/>
      <c r="E234" s="169"/>
      <c r="F234" s="167"/>
      <c r="G234" s="14"/>
      <c r="H234" s="14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</row>
    <row r="235" spans="1:19" s="16" customFormat="1" ht="30" customHeight="1">
      <c r="A235" s="21"/>
      <c r="B235" s="21" t="str">
        <f t="shared" si="3"/>
        <v/>
      </c>
      <c r="C235" s="152"/>
      <c r="D235" s="263"/>
      <c r="E235" s="169"/>
      <c r="F235" s="167"/>
      <c r="G235" s="14"/>
      <c r="H235" s="14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</row>
    <row r="236" spans="1:19" s="16" customFormat="1" ht="30" customHeight="1">
      <c r="A236" s="21"/>
      <c r="B236" s="21" t="str">
        <f t="shared" si="3"/>
        <v/>
      </c>
      <c r="C236" s="152"/>
      <c r="D236" s="263"/>
      <c r="E236" s="169"/>
      <c r="F236" s="167"/>
      <c r="G236" s="14"/>
      <c r="H236" s="14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</row>
    <row r="237" spans="1:19" s="16" customFormat="1" ht="30" customHeight="1">
      <c r="A237" s="21"/>
      <c r="B237" s="21" t="str">
        <f t="shared" si="3"/>
        <v/>
      </c>
      <c r="C237" s="152"/>
      <c r="D237" s="263"/>
      <c r="E237" s="169"/>
      <c r="F237" s="167"/>
      <c r="G237" s="14"/>
      <c r="H237" s="14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</row>
    <row r="238" spans="1:19" s="16" customFormat="1" ht="30" customHeight="1">
      <c r="A238" s="21"/>
      <c r="B238" s="21" t="str">
        <f t="shared" si="3"/>
        <v/>
      </c>
      <c r="C238" s="152"/>
      <c r="D238" s="263"/>
      <c r="E238" s="169"/>
      <c r="F238" s="167"/>
      <c r="G238" s="14"/>
      <c r="H238" s="14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</row>
    <row r="239" spans="1:19" s="16" customFormat="1" ht="30" customHeight="1">
      <c r="A239" s="21"/>
      <c r="B239" s="21" t="str">
        <f t="shared" si="3"/>
        <v/>
      </c>
      <c r="C239" s="152"/>
      <c r="D239" s="263"/>
      <c r="E239" s="169"/>
      <c r="F239" s="167"/>
      <c r="G239" s="14"/>
      <c r="H239" s="14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</row>
    <row r="240" spans="1:19" s="16" customFormat="1" ht="30" customHeight="1">
      <c r="A240" s="21"/>
      <c r="B240" s="21" t="str">
        <f t="shared" si="3"/>
        <v/>
      </c>
      <c r="C240" s="152"/>
      <c r="D240" s="263"/>
      <c r="E240" s="169"/>
      <c r="F240" s="167"/>
      <c r="G240" s="14"/>
      <c r="H240" s="14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</row>
    <row r="241" spans="1:19" s="16" customFormat="1" ht="30" customHeight="1">
      <c r="A241" s="21"/>
      <c r="B241" s="21" t="str">
        <f t="shared" si="3"/>
        <v/>
      </c>
      <c r="C241" s="152"/>
      <c r="D241" s="263"/>
      <c r="E241" s="169"/>
      <c r="F241" s="167"/>
      <c r="G241" s="14"/>
      <c r="H241" s="14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</row>
    <row r="242" spans="1:19" s="16" customFormat="1" ht="30" customHeight="1">
      <c r="A242" s="21"/>
      <c r="B242" s="21" t="str">
        <f t="shared" si="3"/>
        <v/>
      </c>
      <c r="C242" s="152"/>
      <c r="D242" s="263"/>
      <c r="E242" s="169"/>
      <c r="F242" s="167"/>
      <c r="G242" s="14"/>
      <c r="H242" s="14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</row>
    <row r="243" spans="1:19" s="16" customFormat="1" ht="30" customHeight="1">
      <c r="A243" s="21"/>
      <c r="B243" s="21" t="str">
        <f t="shared" si="3"/>
        <v/>
      </c>
      <c r="C243" s="152"/>
      <c r="D243" s="263"/>
      <c r="E243" s="169"/>
      <c r="F243" s="167"/>
      <c r="G243" s="14"/>
      <c r="H243" s="14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</row>
    <row r="244" spans="1:19" s="16" customFormat="1" ht="30" customHeight="1">
      <c r="A244" s="21"/>
      <c r="B244" s="21" t="str">
        <f t="shared" si="3"/>
        <v/>
      </c>
      <c r="C244" s="152"/>
      <c r="D244" s="263"/>
      <c r="E244" s="169"/>
      <c r="F244" s="167"/>
      <c r="G244" s="14"/>
      <c r="H244" s="14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</row>
    <row r="245" spans="1:19" s="16" customFormat="1" ht="30" customHeight="1">
      <c r="A245" s="21"/>
      <c r="B245" s="21" t="str">
        <f t="shared" si="3"/>
        <v/>
      </c>
      <c r="C245" s="152"/>
      <c r="D245" s="263"/>
      <c r="E245" s="169"/>
      <c r="F245" s="167"/>
      <c r="G245" s="14"/>
      <c r="H245" s="14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</row>
    <row r="246" spans="1:19" s="16" customFormat="1" ht="30" customHeight="1">
      <c r="A246" s="21"/>
      <c r="B246" s="21" t="str">
        <f t="shared" si="3"/>
        <v/>
      </c>
      <c r="C246" s="152"/>
      <c r="D246" s="263"/>
      <c r="E246" s="169"/>
      <c r="F246" s="167"/>
      <c r="G246" s="14"/>
      <c r="H246" s="14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</row>
    <row r="247" spans="1:19" s="16" customFormat="1" ht="30" customHeight="1">
      <c r="A247" s="21"/>
      <c r="B247" s="21" t="str">
        <f t="shared" si="3"/>
        <v/>
      </c>
      <c r="C247" s="152"/>
      <c r="D247" s="263"/>
      <c r="E247" s="169"/>
      <c r="F247" s="167"/>
      <c r="G247" s="14"/>
      <c r="H247" s="14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</row>
    <row r="248" spans="1:19" s="16" customFormat="1" ht="30" customHeight="1">
      <c r="A248" s="21"/>
      <c r="B248" s="21" t="str">
        <f t="shared" si="3"/>
        <v/>
      </c>
      <c r="C248" s="152"/>
      <c r="D248" s="263"/>
      <c r="E248" s="169"/>
      <c r="F248" s="167"/>
      <c r="G248" s="14"/>
      <c r="H248" s="14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</row>
    <row r="249" spans="1:19" s="16" customFormat="1" ht="30" customHeight="1">
      <c r="A249" s="21"/>
      <c r="B249" s="21" t="str">
        <f t="shared" si="3"/>
        <v/>
      </c>
      <c r="C249" s="152"/>
      <c r="D249" s="263"/>
      <c r="E249" s="169"/>
      <c r="F249" s="167"/>
      <c r="G249" s="14"/>
      <c r="H249" s="14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</row>
    <row r="250" spans="1:19" s="16" customFormat="1" ht="30" customHeight="1">
      <c r="A250" s="21"/>
      <c r="B250" s="21" t="str">
        <f t="shared" si="3"/>
        <v/>
      </c>
      <c r="C250" s="152"/>
      <c r="D250" s="263"/>
      <c r="E250" s="169"/>
      <c r="F250" s="167"/>
      <c r="G250" s="14"/>
      <c r="H250" s="14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</row>
    <row r="251" spans="1:19" s="16" customFormat="1" ht="30" customHeight="1">
      <c r="A251" s="21"/>
      <c r="B251" s="21" t="str">
        <f t="shared" si="3"/>
        <v/>
      </c>
      <c r="C251" s="152"/>
      <c r="D251" s="263"/>
      <c r="E251" s="169"/>
      <c r="F251" s="167"/>
      <c r="G251" s="14"/>
      <c r="H251" s="14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</row>
    <row r="252" spans="1:19" s="16" customFormat="1" ht="30" customHeight="1">
      <c r="A252" s="21"/>
      <c r="B252" s="21" t="str">
        <f t="shared" si="3"/>
        <v/>
      </c>
      <c r="C252" s="152"/>
      <c r="D252" s="263"/>
      <c r="E252" s="169"/>
      <c r="F252" s="167"/>
      <c r="G252" s="14"/>
      <c r="H252" s="14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</row>
    <row r="253" spans="1:19" s="16" customFormat="1" ht="30" customHeight="1">
      <c r="A253" s="21"/>
      <c r="B253" s="21" t="str">
        <f t="shared" si="3"/>
        <v/>
      </c>
      <c r="C253" s="152"/>
      <c r="D253" s="263"/>
      <c r="E253" s="169"/>
      <c r="F253" s="167"/>
      <c r="G253" s="14"/>
      <c r="H253" s="14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</row>
    <row r="254" spans="1:19" s="16" customFormat="1" ht="30" customHeight="1">
      <c r="A254" s="21"/>
      <c r="B254" s="21" t="str">
        <f t="shared" si="3"/>
        <v/>
      </c>
      <c r="C254" s="152"/>
      <c r="D254" s="263"/>
      <c r="E254" s="169"/>
      <c r="F254" s="167"/>
      <c r="G254" s="14"/>
      <c r="H254" s="14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</row>
    <row r="255" spans="1:19" s="16" customFormat="1" ht="30" customHeight="1">
      <c r="A255" s="21"/>
      <c r="B255" s="21" t="str">
        <f t="shared" si="3"/>
        <v/>
      </c>
      <c r="C255" s="152"/>
      <c r="D255" s="263"/>
      <c r="E255" s="169"/>
      <c r="F255" s="167"/>
      <c r="G255" s="14"/>
      <c r="H255" s="14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</row>
    <row r="256" spans="1:19" s="16" customFormat="1" ht="30" customHeight="1">
      <c r="A256" s="21"/>
      <c r="B256" s="21" t="str">
        <f t="shared" si="3"/>
        <v/>
      </c>
      <c r="C256" s="152"/>
      <c r="D256" s="263"/>
      <c r="E256" s="169"/>
      <c r="F256" s="167"/>
      <c r="G256" s="14"/>
      <c r="H256" s="14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</row>
    <row r="257" spans="1:19" s="16" customFormat="1" ht="30" customHeight="1">
      <c r="A257" s="21"/>
      <c r="B257" s="21" t="str">
        <f t="shared" si="3"/>
        <v/>
      </c>
      <c r="C257" s="152"/>
      <c r="D257" s="263"/>
      <c r="E257" s="169"/>
      <c r="F257" s="167"/>
      <c r="G257" s="14"/>
      <c r="H257" s="14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</row>
    <row r="258" spans="1:19" s="16" customFormat="1" ht="30" customHeight="1">
      <c r="A258" s="21"/>
      <c r="B258" s="21" t="str">
        <f t="shared" si="3"/>
        <v/>
      </c>
      <c r="C258" s="152"/>
      <c r="D258" s="263"/>
      <c r="E258" s="169"/>
      <c r="F258" s="167"/>
      <c r="G258" s="14"/>
      <c r="H258" s="14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</row>
    <row r="259" spans="1:19" s="16" customFormat="1" ht="30" customHeight="1">
      <c r="A259" s="21"/>
      <c r="B259" s="21" t="str">
        <f t="shared" si="3"/>
        <v/>
      </c>
      <c r="C259" s="152"/>
      <c r="D259" s="263"/>
      <c r="E259" s="169"/>
      <c r="F259" s="167"/>
      <c r="G259" s="14"/>
      <c r="H259" s="14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</row>
    <row r="260" spans="1:19" s="16" customFormat="1" ht="30" customHeight="1">
      <c r="A260" s="21"/>
      <c r="B260" s="21" t="str">
        <f t="shared" si="3"/>
        <v/>
      </c>
      <c r="C260" s="152"/>
      <c r="D260" s="263"/>
      <c r="E260" s="169"/>
      <c r="F260" s="167"/>
      <c r="G260" s="14"/>
      <c r="H260" s="14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</row>
    <row r="261" spans="1:19" s="16" customFormat="1" ht="30" customHeight="1">
      <c r="A261" s="21"/>
      <c r="B261" s="21" t="str">
        <f t="shared" si="3"/>
        <v/>
      </c>
      <c r="C261" s="152"/>
      <c r="D261" s="263"/>
      <c r="E261" s="169"/>
      <c r="F261" s="167"/>
      <c r="G261" s="14"/>
      <c r="H261" s="14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</row>
    <row r="262" spans="1:19" s="16" customFormat="1" ht="30" customHeight="1">
      <c r="A262" s="21"/>
      <c r="B262" s="21" t="str">
        <f t="shared" ref="B262:B325" si="4">IF(D262="","",MONTH(F262))</f>
        <v/>
      </c>
      <c r="C262" s="152"/>
      <c r="D262" s="263"/>
      <c r="E262" s="169"/>
      <c r="F262" s="167"/>
      <c r="G262" s="14"/>
      <c r="H262" s="14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</row>
    <row r="263" spans="1:19" s="16" customFormat="1" ht="30" customHeight="1">
      <c r="A263" s="21"/>
      <c r="B263" s="21" t="str">
        <f t="shared" si="4"/>
        <v/>
      </c>
      <c r="C263" s="152"/>
      <c r="D263" s="263"/>
      <c r="E263" s="169"/>
      <c r="F263" s="167"/>
      <c r="G263" s="14"/>
      <c r="H263" s="14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</row>
    <row r="264" spans="1:19" s="16" customFormat="1" ht="30" customHeight="1">
      <c r="A264" s="21"/>
      <c r="B264" s="21" t="str">
        <f t="shared" si="4"/>
        <v/>
      </c>
      <c r="C264" s="152"/>
      <c r="D264" s="263"/>
      <c r="E264" s="169"/>
      <c r="F264" s="167"/>
      <c r="G264" s="14"/>
      <c r="H264" s="14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</row>
    <row r="265" spans="1:19" s="16" customFormat="1" ht="30" customHeight="1">
      <c r="A265" s="21"/>
      <c r="B265" s="21" t="str">
        <f t="shared" si="4"/>
        <v/>
      </c>
      <c r="C265" s="152"/>
      <c r="D265" s="263"/>
      <c r="E265" s="169"/>
      <c r="F265" s="167"/>
      <c r="G265" s="14"/>
      <c r="H265" s="14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</row>
    <row r="266" spans="1:19" s="16" customFormat="1" ht="30" customHeight="1">
      <c r="A266" s="21"/>
      <c r="B266" s="21" t="str">
        <f t="shared" si="4"/>
        <v/>
      </c>
      <c r="C266" s="152"/>
      <c r="D266" s="263"/>
      <c r="E266" s="169"/>
      <c r="F266" s="167"/>
      <c r="G266" s="14"/>
      <c r="H266" s="14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</row>
    <row r="267" spans="1:19" s="16" customFormat="1" ht="30" customHeight="1">
      <c r="A267" s="21"/>
      <c r="B267" s="21" t="str">
        <f t="shared" si="4"/>
        <v/>
      </c>
      <c r="C267" s="152"/>
      <c r="D267" s="263"/>
      <c r="E267" s="169"/>
      <c r="F267" s="167"/>
      <c r="G267" s="14"/>
      <c r="H267" s="14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</row>
    <row r="268" spans="1:19" s="16" customFormat="1" ht="30" customHeight="1">
      <c r="A268" s="21"/>
      <c r="B268" s="21" t="str">
        <f t="shared" si="4"/>
        <v/>
      </c>
      <c r="C268" s="152"/>
      <c r="D268" s="263"/>
      <c r="E268" s="169"/>
      <c r="F268" s="167"/>
      <c r="G268" s="14"/>
      <c r="H268" s="14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</row>
    <row r="269" spans="1:19" s="16" customFormat="1" ht="30" customHeight="1">
      <c r="A269" s="21"/>
      <c r="B269" s="21" t="str">
        <f t="shared" si="4"/>
        <v/>
      </c>
      <c r="C269" s="152"/>
      <c r="D269" s="263"/>
      <c r="E269" s="169"/>
      <c r="F269" s="167"/>
      <c r="G269" s="14"/>
      <c r="H269" s="14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</row>
    <row r="270" spans="1:19" s="16" customFormat="1" ht="30" customHeight="1">
      <c r="A270" s="21"/>
      <c r="B270" s="21" t="str">
        <f t="shared" si="4"/>
        <v/>
      </c>
      <c r="C270" s="152"/>
      <c r="D270" s="263"/>
      <c r="E270" s="169"/>
      <c r="F270" s="167"/>
      <c r="G270" s="14"/>
      <c r="H270" s="14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</row>
    <row r="271" spans="1:19" s="16" customFormat="1" ht="30" customHeight="1">
      <c r="A271" s="21"/>
      <c r="B271" s="21" t="str">
        <f t="shared" si="4"/>
        <v/>
      </c>
      <c r="C271" s="152"/>
      <c r="D271" s="263"/>
      <c r="E271" s="169"/>
      <c r="F271" s="167"/>
      <c r="G271" s="14"/>
      <c r="H271" s="14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</row>
    <row r="272" spans="1:19" s="16" customFormat="1" ht="30" customHeight="1">
      <c r="A272" s="21"/>
      <c r="B272" s="21" t="str">
        <f t="shared" si="4"/>
        <v/>
      </c>
      <c r="C272" s="152"/>
      <c r="D272" s="263"/>
      <c r="E272" s="169"/>
      <c r="F272" s="167"/>
      <c r="G272" s="14"/>
      <c r="H272" s="14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</row>
    <row r="273" spans="1:19" s="16" customFormat="1" ht="30" customHeight="1">
      <c r="A273" s="21"/>
      <c r="B273" s="21" t="str">
        <f t="shared" si="4"/>
        <v/>
      </c>
      <c r="C273" s="152"/>
      <c r="D273" s="263"/>
      <c r="E273" s="169"/>
      <c r="F273" s="167"/>
      <c r="G273" s="14"/>
      <c r="H273" s="14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</row>
    <row r="274" spans="1:19" s="16" customFormat="1" ht="30" customHeight="1">
      <c r="A274" s="21"/>
      <c r="B274" s="21" t="str">
        <f t="shared" si="4"/>
        <v/>
      </c>
      <c r="C274" s="152"/>
      <c r="D274" s="263"/>
      <c r="E274" s="169"/>
      <c r="F274" s="167"/>
      <c r="G274" s="14"/>
      <c r="H274" s="14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</row>
    <row r="275" spans="1:19" s="16" customFormat="1" ht="30" customHeight="1">
      <c r="A275" s="21"/>
      <c r="B275" s="21" t="str">
        <f t="shared" si="4"/>
        <v/>
      </c>
      <c r="C275" s="152"/>
      <c r="D275" s="263"/>
      <c r="E275" s="169"/>
      <c r="F275" s="167"/>
      <c r="G275" s="14"/>
      <c r="H275" s="14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</row>
    <row r="276" spans="1:19" s="16" customFormat="1" ht="30" customHeight="1">
      <c r="A276" s="21"/>
      <c r="B276" s="21" t="str">
        <f t="shared" si="4"/>
        <v/>
      </c>
      <c r="C276" s="152"/>
      <c r="D276" s="263"/>
      <c r="E276" s="169"/>
      <c r="F276" s="167"/>
      <c r="G276" s="14"/>
      <c r="H276" s="14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</row>
    <row r="277" spans="1:19" s="16" customFormat="1" ht="30" customHeight="1">
      <c r="A277" s="21"/>
      <c r="B277" s="21" t="str">
        <f t="shared" si="4"/>
        <v/>
      </c>
      <c r="C277" s="152"/>
      <c r="D277" s="263"/>
      <c r="E277" s="169"/>
      <c r="F277" s="167"/>
      <c r="G277" s="14"/>
      <c r="H277" s="14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</row>
    <row r="278" spans="1:19" s="16" customFormat="1" ht="30" customHeight="1">
      <c r="A278" s="21"/>
      <c r="B278" s="21" t="str">
        <f t="shared" si="4"/>
        <v/>
      </c>
      <c r="C278" s="152"/>
      <c r="D278" s="263"/>
      <c r="E278" s="169"/>
      <c r="F278" s="167"/>
      <c r="G278" s="14"/>
      <c r="H278" s="14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</row>
    <row r="279" spans="1:19" s="16" customFormat="1" ht="30" customHeight="1">
      <c r="A279" s="21"/>
      <c r="B279" s="21" t="str">
        <f t="shared" si="4"/>
        <v/>
      </c>
      <c r="C279" s="152"/>
      <c r="D279" s="263"/>
      <c r="E279" s="169"/>
      <c r="F279" s="167"/>
      <c r="G279" s="14"/>
      <c r="H279" s="14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</row>
    <row r="280" spans="1:19" s="16" customFormat="1" ht="30" customHeight="1">
      <c r="A280" s="21"/>
      <c r="B280" s="21" t="str">
        <f t="shared" si="4"/>
        <v/>
      </c>
      <c r="C280" s="152"/>
      <c r="D280" s="263"/>
      <c r="E280" s="169"/>
      <c r="F280" s="167"/>
      <c r="G280" s="14"/>
      <c r="H280" s="14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</row>
    <row r="281" spans="1:19" s="16" customFormat="1" ht="30" customHeight="1">
      <c r="A281" s="21"/>
      <c r="B281" s="21" t="str">
        <f t="shared" si="4"/>
        <v/>
      </c>
      <c r="C281" s="152"/>
      <c r="D281" s="263"/>
      <c r="E281" s="169"/>
      <c r="F281" s="167"/>
      <c r="G281" s="14"/>
      <c r="H281" s="14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</row>
    <row r="282" spans="1:19" s="16" customFormat="1" ht="30" customHeight="1">
      <c r="A282" s="21"/>
      <c r="B282" s="21" t="str">
        <f t="shared" si="4"/>
        <v/>
      </c>
      <c r="C282" s="152"/>
      <c r="D282" s="263"/>
      <c r="E282" s="169"/>
      <c r="F282" s="167"/>
      <c r="G282" s="14"/>
      <c r="H282" s="14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</row>
    <row r="283" spans="1:19" s="16" customFormat="1" ht="30" customHeight="1">
      <c r="A283" s="21"/>
      <c r="B283" s="21" t="str">
        <f t="shared" si="4"/>
        <v/>
      </c>
      <c r="C283" s="152"/>
      <c r="D283" s="263"/>
      <c r="E283" s="169"/>
      <c r="F283" s="167"/>
      <c r="G283" s="14"/>
      <c r="H283" s="14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</row>
    <row r="284" spans="1:19" s="16" customFormat="1" ht="30" customHeight="1">
      <c r="A284" s="21"/>
      <c r="B284" s="21" t="str">
        <f t="shared" si="4"/>
        <v/>
      </c>
      <c r="C284" s="152"/>
      <c r="D284" s="263"/>
      <c r="E284" s="169"/>
      <c r="F284" s="167"/>
      <c r="G284" s="14"/>
      <c r="H284" s="14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</row>
    <row r="285" spans="1:19" s="16" customFormat="1" ht="30" customHeight="1">
      <c r="A285" s="21"/>
      <c r="B285" s="21" t="str">
        <f t="shared" si="4"/>
        <v/>
      </c>
      <c r="C285" s="152"/>
      <c r="D285" s="263"/>
      <c r="E285" s="169"/>
      <c r="F285" s="167"/>
      <c r="G285" s="14"/>
      <c r="H285" s="14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</row>
    <row r="286" spans="1:19" s="16" customFormat="1" ht="30" customHeight="1">
      <c r="A286" s="21"/>
      <c r="B286" s="21" t="str">
        <f t="shared" si="4"/>
        <v/>
      </c>
      <c r="C286" s="152"/>
      <c r="D286" s="263"/>
      <c r="E286" s="169"/>
      <c r="F286" s="167"/>
      <c r="G286" s="14"/>
      <c r="H286" s="14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</row>
    <row r="287" spans="1:19" s="16" customFormat="1" ht="30" customHeight="1">
      <c r="A287" s="21"/>
      <c r="B287" s="21" t="str">
        <f t="shared" si="4"/>
        <v/>
      </c>
      <c r="C287" s="152"/>
      <c r="D287" s="263"/>
      <c r="E287" s="169"/>
      <c r="F287" s="167"/>
      <c r="G287" s="14"/>
      <c r="H287" s="14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</row>
    <row r="288" spans="1:19" s="16" customFormat="1" ht="30" customHeight="1">
      <c r="A288" s="21"/>
      <c r="B288" s="21" t="str">
        <f t="shared" si="4"/>
        <v/>
      </c>
      <c r="C288" s="152"/>
      <c r="D288" s="263"/>
      <c r="E288" s="169"/>
      <c r="F288" s="167"/>
      <c r="G288" s="14"/>
      <c r="H288" s="14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</row>
    <row r="289" spans="1:19" s="16" customFormat="1" ht="30" customHeight="1">
      <c r="A289" s="21"/>
      <c r="B289" s="21" t="str">
        <f t="shared" si="4"/>
        <v/>
      </c>
      <c r="C289" s="152"/>
      <c r="D289" s="263"/>
      <c r="E289" s="169"/>
      <c r="F289" s="167"/>
      <c r="G289" s="14"/>
      <c r="H289" s="14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</row>
    <row r="290" spans="1:19" s="16" customFormat="1" ht="30" customHeight="1">
      <c r="A290" s="21"/>
      <c r="B290" s="21" t="str">
        <f t="shared" si="4"/>
        <v/>
      </c>
      <c r="C290" s="152"/>
      <c r="D290" s="263"/>
      <c r="E290" s="169"/>
      <c r="F290" s="167"/>
      <c r="G290" s="14"/>
      <c r="H290" s="14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</row>
    <row r="291" spans="1:19" s="16" customFormat="1" ht="30" customHeight="1">
      <c r="A291" s="21"/>
      <c r="B291" s="21" t="str">
        <f t="shared" si="4"/>
        <v/>
      </c>
      <c r="C291" s="152"/>
      <c r="D291" s="263"/>
      <c r="E291" s="169"/>
      <c r="F291" s="167"/>
      <c r="G291" s="14"/>
      <c r="H291" s="14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</row>
    <row r="292" spans="1:19" s="16" customFormat="1" ht="30" customHeight="1">
      <c r="A292" s="21"/>
      <c r="B292" s="21" t="str">
        <f t="shared" si="4"/>
        <v/>
      </c>
      <c r="C292" s="152"/>
      <c r="D292" s="263"/>
      <c r="E292" s="169"/>
      <c r="F292" s="167"/>
      <c r="G292" s="14"/>
      <c r="H292" s="14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</row>
    <row r="293" spans="1:19" s="16" customFormat="1" ht="30" customHeight="1">
      <c r="A293" s="21"/>
      <c r="B293" s="21" t="str">
        <f t="shared" si="4"/>
        <v/>
      </c>
      <c r="C293" s="152"/>
      <c r="D293" s="263"/>
      <c r="E293" s="169"/>
      <c r="F293" s="167"/>
      <c r="G293" s="14"/>
      <c r="H293" s="14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</row>
    <row r="294" spans="1:19" s="16" customFormat="1" ht="30" customHeight="1">
      <c r="A294" s="21"/>
      <c r="B294" s="21" t="str">
        <f t="shared" si="4"/>
        <v/>
      </c>
      <c r="C294" s="152"/>
      <c r="D294" s="263"/>
      <c r="E294" s="169"/>
      <c r="F294" s="167"/>
      <c r="G294" s="14"/>
      <c r="H294" s="14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</row>
    <row r="295" spans="1:19" s="16" customFormat="1" ht="30" customHeight="1">
      <c r="A295" s="21"/>
      <c r="B295" s="21" t="str">
        <f t="shared" si="4"/>
        <v/>
      </c>
      <c r="C295" s="152"/>
      <c r="D295" s="263"/>
      <c r="E295" s="169"/>
      <c r="F295" s="167"/>
      <c r="G295" s="14"/>
      <c r="H295" s="14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</row>
    <row r="296" spans="1:19" s="16" customFormat="1" ht="30" customHeight="1">
      <c r="A296" s="21"/>
      <c r="B296" s="21" t="str">
        <f t="shared" si="4"/>
        <v/>
      </c>
      <c r="C296" s="152"/>
      <c r="D296" s="263"/>
      <c r="E296" s="169"/>
      <c r="F296" s="167"/>
      <c r="G296" s="14"/>
      <c r="H296" s="14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</row>
    <row r="297" spans="1:19" s="16" customFormat="1" ht="30" customHeight="1">
      <c r="A297" s="21"/>
      <c r="B297" s="21" t="str">
        <f t="shared" si="4"/>
        <v/>
      </c>
      <c r="C297" s="152"/>
      <c r="D297" s="263"/>
      <c r="E297" s="169"/>
      <c r="F297" s="167"/>
      <c r="G297" s="14"/>
      <c r="H297" s="14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</row>
    <row r="298" spans="1:19" s="16" customFormat="1" ht="30" customHeight="1">
      <c r="A298" s="21"/>
      <c r="B298" s="21" t="str">
        <f t="shared" si="4"/>
        <v/>
      </c>
      <c r="C298" s="152"/>
      <c r="D298" s="263"/>
      <c r="E298" s="169"/>
      <c r="F298" s="167"/>
      <c r="G298" s="14"/>
      <c r="H298" s="14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</row>
    <row r="299" spans="1:19" s="16" customFormat="1" ht="30" customHeight="1">
      <c r="A299" s="21"/>
      <c r="B299" s="21" t="str">
        <f t="shared" si="4"/>
        <v/>
      </c>
      <c r="C299" s="152"/>
      <c r="D299" s="263"/>
      <c r="E299" s="169"/>
      <c r="F299" s="167"/>
      <c r="G299" s="14"/>
      <c r="H299" s="14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</row>
    <row r="300" spans="1:19" s="16" customFormat="1" ht="30" customHeight="1">
      <c r="A300" s="21"/>
      <c r="B300" s="21" t="str">
        <f t="shared" si="4"/>
        <v/>
      </c>
      <c r="C300" s="152"/>
      <c r="D300" s="263"/>
      <c r="E300" s="169"/>
      <c r="F300" s="167"/>
      <c r="G300" s="14"/>
      <c r="H300" s="14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</row>
    <row r="301" spans="1:19" s="16" customFormat="1" ht="30" customHeight="1">
      <c r="A301" s="21"/>
      <c r="B301" s="21" t="str">
        <f t="shared" si="4"/>
        <v/>
      </c>
      <c r="C301" s="152"/>
      <c r="D301" s="263"/>
      <c r="E301" s="169"/>
      <c r="F301" s="167"/>
      <c r="G301" s="14"/>
      <c r="H301" s="14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</row>
    <row r="302" spans="1:19" s="16" customFormat="1" ht="30" customHeight="1">
      <c r="A302" s="21"/>
      <c r="B302" s="21" t="str">
        <f t="shared" si="4"/>
        <v/>
      </c>
      <c r="C302" s="152"/>
      <c r="D302" s="263"/>
      <c r="E302" s="169"/>
      <c r="F302" s="167"/>
      <c r="G302" s="14"/>
      <c r="H302" s="14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</row>
    <row r="303" spans="1:19" s="16" customFormat="1" ht="30" customHeight="1">
      <c r="A303" s="21"/>
      <c r="B303" s="21" t="str">
        <f t="shared" si="4"/>
        <v/>
      </c>
      <c r="C303" s="152"/>
      <c r="D303" s="263"/>
      <c r="E303" s="169"/>
      <c r="F303" s="167"/>
      <c r="G303" s="14"/>
      <c r="H303" s="14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</row>
    <row r="304" spans="1:19" s="16" customFormat="1" ht="30" customHeight="1">
      <c r="A304" s="21"/>
      <c r="B304" s="21" t="str">
        <f t="shared" si="4"/>
        <v/>
      </c>
      <c r="C304" s="152"/>
      <c r="D304" s="263"/>
      <c r="E304" s="169"/>
      <c r="F304" s="167"/>
      <c r="G304" s="14"/>
      <c r="H304" s="14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</row>
    <row r="305" spans="1:19" s="16" customFormat="1" ht="30" customHeight="1">
      <c r="A305" s="21"/>
      <c r="B305" s="21" t="str">
        <f t="shared" si="4"/>
        <v/>
      </c>
      <c r="C305" s="152"/>
      <c r="D305" s="263"/>
      <c r="E305" s="169"/>
      <c r="F305" s="167"/>
      <c r="G305" s="14"/>
      <c r="H305" s="14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</row>
    <row r="306" spans="1:19" s="16" customFormat="1" ht="30" customHeight="1">
      <c r="A306" s="21"/>
      <c r="B306" s="21" t="str">
        <f t="shared" si="4"/>
        <v/>
      </c>
      <c r="C306" s="152"/>
      <c r="D306" s="263"/>
      <c r="E306" s="169"/>
      <c r="F306" s="167"/>
      <c r="G306" s="14"/>
      <c r="H306" s="14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</row>
    <row r="307" spans="1:19" s="16" customFormat="1" ht="30" customHeight="1">
      <c r="A307" s="21"/>
      <c r="B307" s="21" t="str">
        <f t="shared" si="4"/>
        <v/>
      </c>
      <c r="C307" s="152"/>
      <c r="D307" s="263"/>
      <c r="E307" s="169"/>
      <c r="F307" s="167"/>
      <c r="G307" s="14"/>
      <c r="H307" s="14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</row>
    <row r="308" spans="1:19" s="16" customFormat="1" ht="30" customHeight="1">
      <c r="A308" s="21"/>
      <c r="B308" s="21" t="str">
        <f t="shared" si="4"/>
        <v/>
      </c>
      <c r="C308" s="152"/>
      <c r="D308" s="263"/>
      <c r="E308" s="169"/>
      <c r="F308" s="167"/>
      <c r="G308" s="14"/>
      <c r="H308" s="14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</row>
    <row r="309" spans="1:19" s="16" customFormat="1" ht="30" customHeight="1">
      <c r="A309" s="21"/>
      <c r="B309" s="21" t="str">
        <f t="shared" si="4"/>
        <v/>
      </c>
      <c r="C309" s="152"/>
      <c r="D309" s="263"/>
      <c r="E309" s="169"/>
      <c r="F309" s="167"/>
      <c r="G309" s="14"/>
      <c r="H309" s="14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</row>
    <row r="310" spans="1:19" s="16" customFormat="1" ht="30" customHeight="1">
      <c r="A310" s="21"/>
      <c r="B310" s="21" t="str">
        <f t="shared" si="4"/>
        <v/>
      </c>
      <c r="C310" s="152"/>
      <c r="D310" s="263"/>
      <c r="E310" s="169"/>
      <c r="F310" s="167"/>
      <c r="G310" s="14"/>
      <c r="H310" s="14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</row>
    <row r="311" spans="1:19" s="16" customFormat="1" ht="30" customHeight="1">
      <c r="A311" s="21"/>
      <c r="B311" s="21" t="str">
        <f t="shared" si="4"/>
        <v/>
      </c>
      <c r="C311" s="152"/>
      <c r="D311" s="263"/>
      <c r="E311" s="169"/>
      <c r="F311" s="167"/>
      <c r="G311" s="14"/>
      <c r="H311" s="14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</row>
    <row r="312" spans="1:19" s="16" customFormat="1" ht="30" customHeight="1">
      <c r="A312" s="21"/>
      <c r="B312" s="21" t="str">
        <f t="shared" si="4"/>
        <v/>
      </c>
      <c r="C312" s="152"/>
      <c r="D312" s="263"/>
      <c r="E312" s="169"/>
      <c r="F312" s="167"/>
      <c r="G312" s="14"/>
      <c r="H312" s="14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</row>
    <row r="313" spans="1:19" s="16" customFormat="1" ht="30" customHeight="1">
      <c r="A313" s="21"/>
      <c r="B313" s="21" t="str">
        <f t="shared" si="4"/>
        <v/>
      </c>
      <c r="C313" s="152"/>
      <c r="D313" s="263"/>
      <c r="E313" s="169"/>
      <c r="F313" s="167"/>
      <c r="G313" s="14"/>
      <c r="H313" s="14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</row>
    <row r="314" spans="1:19" s="16" customFormat="1" ht="30" customHeight="1">
      <c r="A314" s="21"/>
      <c r="B314" s="21" t="str">
        <f t="shared" si="4"/>
        <v/>
      </c>
      <c r="C314" s="152"/>
      <c r="D314" s="263"/>
      <c r="E314" s="169"/>
      <c r="F314" s="167"/>
      <c r="G314" s="14"/>
      <c r="H314" s="14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</row>
    <row r="315" spans="1:19" s="16" customFormat="1" ht="30" customHeight="1">
      <c r="A315" s="21"/>
      <c r="B315" s="21" t="str">
        <f t="shared" si="4"/>
        <v/>
      </c>
      <c r="C315" s="152"/>
      <c r="D315" s="263"/>
      <c r="E315" s="169"/>
      <c r="F315" s="167"/>
      <c r="G315" s="14"/>
      <c r="H315" s="14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</row>
    <row r="316" spans="1:19" s="16" customFormat="1" ht="30" customHeight="1">
      <c r="A316" s="21"/>
      <c r="B316" s="21" t="str">
        <f t="shared" si="4"/>
        <v/>
      </c>
      <c r="C316" s="152"/>
      <c r="D316" s="263"/>
      <c r="E316" s="169"/>
      <c r="F316" s="167"/>
      <c r="G316" s="14"/>
      <c r="H316" s="14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</row>
    <row r="317" spans="1:19" s="16" customFormat="1" ht="30" customHeight="1">
      <c r="A317" s="21"/>
      <c r="B317" s="21" t="str">
        <f t="shared" si="4"/>
        <v/>
      </c>
      <c r="C317" s="152"/>
      <c r="D317" s="263"/>
      <c r="E317" s="169"/>
      <c r="F317" s="167"/>
      <c r="G317" s="14"/>
      <c r="H317" s="14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</row>
    <row r="318" spans="1:19" s="16" customFormat="1" ht="30" customHeight="1">
      <c r="A318" s="21"/>
      <c r="B318" s="21" t="str">
        <f t="shared" si="4"/>
        <v/>
      </c>
      <c r="C318" s="152"/>
      <c r="D318" s="263"/>
      <c r="E318" s="169"/>
      <c r="F318" s="167"/>
      <c r="G318" s="14"/>
      <c r="H318" s="14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</row>
    <row r="319" spans="1:19" s="16" customFormat="1" ht="30" customHeight="1">
      <c r="A319" s="21"/>
      <c r="B319" s="21" t="str">
        <f t="shared" si="4"/>
        <v/>
      </c>
      <c r="C319" s="152"/>
      <c r="D319" s="263"/>
      <c r="E319" s="169"/>
      <c r="F319" s="167"/>
      <c r="G319" s="14"/>
      <c r="H319" s="14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</row>
    <row r="320" spans="1:19" s="16" customFormat="1" ht="30" customHeight="1">
      <c r="A320" s="21"/>
      <c r="B320" s="21" t="str">
        <f t="shared" si="4"/>
        <v/>
      </c>
      <c r="C320" s="152"/>
      <c r="D320" s="263"/>
      <c r="E320" s="169"/>
      <c r="F320" s="167"/>
      <c r="G320" s="14"/>
      <c r="H320" s="14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</row>
    <row r="321" spans="1:19" s="16" customFormat="1" ht="30" customHeight="1">
      <c r="A321" s="21"/>
      <c r="B321" s="21" t="str">
        <f t="shared" si="4"/>
        <v/>
      </c>
      <c r="C321" s="152"/>
      <c r="D321" s="263"/>
      <c r="E321" s="169"/>
      <c r="F321" s="167"/>
      <c r="G321" s="14"/>
      <c r="H321" s="14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</row>
    <row r="322" spans="1:19" s="16" customFormat="1" ht="30" customHeight="1">
      <c r="A322" s="21"/>
      <c r="B322" s="21" t="str">
        <f t="shared" si="4"/>
        <v/>
      </c>
      <c r="C322" s="152"/>
      <c r="D322" s="263"/>
      <c r="E322" s="169"/>
      <c r="F322" s="167"/>
      <c r="G322" s="14"/>
      <c r="H322" s="14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</row>
    <row r="323" spans="1:19" s="16" customFormat="1" ht="30" customHeight="1">
      <c r="A323" s="21"/>
      <c r="B323" s="21" t="str">
        <f t="shared" si="4"/>
        <v/>
      </c>
      <c r="C323" s="152"/>
      <c r="D323" s="263"/>
      <c r="E323" s="169"/>
      <c r="F323" s="167"/>
      <c r="G323" s="14"/>
      <c r="H323" s="14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</row>
    <row r="324" spans="1:19" s="16" customFormat="1" ht="30" customHeight="1">
      <c r="A324" s="21"/>
      <c r="B324" s="21" t="str">
        <f t="shared" si="4"/>
        <v/>
      </c>
      <c r="C324" s="152"/>
      <c r="D324" s="263"/>
      <c r="E324" s="169"/>
      <c r="F324" s="167"/>
      <c r="G324" s="14"/>
      <c r="H324" s="14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</row>
    <row r="325" spans="1:19" s="16" customFormat="1" ht="30" customHeight="1">
      <c r="A325" s="21"/>
      <c r="B325" s="21" t="str">
        <f t="shared" si="4"/>
        <v/>
      </c>
      <c r="C325" s="152"/>
      <c r="D325" s="263"/>
      <c r="E325" s="169"/>
      <c r="F325" s="167"/>
      <c r="G325" s="14"/>
      <c r="H325" s="14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</row>
    <row r="326" spans="1:19" s="16" customFormat="1" ht="30" customHeight="1">
      <c r="A326" s="21"/>
      <c r="B326" s="21" t="str">
        <f t="shared" ref="B326:B389" si="5">IF(D326="","",MONTH(F326))</f>
        <v/>
      </c>
      <c r="C326" s="152"/>
      <c r="D326" s="263"/>
      <c r="E326" s="169"/>
      <c r="F326" s="167"/>
      <c r="G326" s="14"/>
      <c r="H326" s="14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</row>
    <row r="327" spans="1:19" s="16" customFormat="1" ht="30" customHeight="1">
      <c r="A327" s="21"/>
      <c r="B327" s="21" t="str">
        <f t="shared" si="5"/>
        <v/>
      </c>
      <c r="C327" s="152"/>
      <c r="D327" s="263"/>
      <c r="E327" s="169"/>
      <c r="F327" s="167"/>
      <c r="G327" s="14"/>
      <c r="H327" s="14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</row>
    <row r="328" spans="1:19" s="16" customFormat="1" ht="30" customHeight="1">
      <c r="A328" s="21"/>
      <c r="B328" s="21" t="str">
        <f t="shared" si="5"/>
        <v/>
      </c>
      <c r="C328" s="152"/>
      <c r="D328" s="263"/>
      <c r="E328" s="169"/>
      <c r="F328" s="167"/>
      <c r="G328" s="14"/>
      <c r="H328" s="14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</row>
    <row r="329" spans="1:19" s="16" customFormat="1" ht="30" customHeight="1">
      <c r="A329" s="21"/>
      <c r="B329" s="21" t="str">
        <f t="shared" si="5"/>
        <v/>
      </c>
      <c r="C329" s="152"/>
      <c r="D329" s="263"/>
      <c r="E329" s="169"/>
      <c r="F329" s="167"/>
      <c r="G329" s="14"/>
      <c r="H329" s="14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</row>
    <row r="330" spans="1:19" s="16" customFormat="1" ht="30" customHeight="1">
      <c r="A330" s="21"/>
      <c r="B330" s="21" t="str">
        <f t="shared" si="5"/>
        <v/>
      </c>
      <c r="C330" s="152"/>
      <c r="D330" s="263"/>
      <c r="E330" s="169"/>
      <c r="F330" s="167"/>
      <c r="G330" s="14"/>
      <c r="H330" s="14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</row>
    <row r="331" spans="1:19" s="16" customFormat="1" ht="30" customHeight="1">
      <c r="A331" s="21"/>
      <c r="B331" s="21" t="str">
        <f t="shared" si="5"/>
        <v/>
      </c>
      <c r="C331" s="152"/>
      <c r="D331" s="263"/>
      <c r="E331" s="169"/>
      <c r="F331" s="167"/>
      <c r="G331" s="14"/>
      <c r="H331" s="14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</row>
    <row r="332" spans="1:19" s="16" customFormat="1" ht="30" customHeight="1">
      <c r="A332" s="21"/>
      <c r="B332" s="21" t="str">
        <f t="shared" si="5"/>
        <v/>
      </c>
      <c r="C332" s="152"/>
      <c r="D332" s="263"/>
      <c r="E332" s="169"/>
      <c r="F332" s="167"/>
      <c r="G332" s="14"/>
      <c r="H332" s="14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</row>
    <row r="333" spans="1:19" s="16" customFormat="1" ht="30" customHeight="1">
      <c r="A333" s="21"/>
      <c r="B333" s="21" t="str">
        <f t="shared" si="5"/>
        <v/>
      </c>
      <c r="C333" s="152"/>
      <c r="D333" s="263"/>
      <c r="E333" s="169"/>
      <c r="F333" s="167"/>
      <c r="G333" s="14"/>
      <c r="H333" s="14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</row>
    <row r="334" spans="1:19" s="16" customFormat="1" ht="30" customHeight="1">
      <c r="A334" s="21"/>
      <c r="B334" s="21" t="str">
        <f t="shared" si="5"/>
        <v/>
      </c>
      <c r="C334" s="152"/>
      <c r="D334" s="263"/>
      <c r="E334" s="169"/>
      <c r="F334" s="167"/>
      <c r="G334" s="14"/>
      <c r="H334" s="14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</row>
    <row r="335" spans="1:19" s="16" customFormat="1" ht="30" customHeight="1">
      <c r="A335" s="21"/>
      <c r="B335" s="21" t="str">
        <f t="shared" si="5"/>
        <v/>
      </c>
      <c r="C335" s="152"/>
      <c r="D335" s="263"/>
      <c r="E335" s="169"/>
      <c r="F335" s="167"/>
      <c r="G335" s="14"/>
      <c r="H335" s="14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</row>
    <row r="336" spans="1:19" s="16" customFormat="1" ht="30" customHeight="1">
      <c r="A336" s="21"/>
      <c r="B336" s="21" t="str">
        <f t="shared" si="5"/>
        <v/>
      </c>
      <c r="C336" s="152"/>
      <c r="D336" s="263"/>
      <c r="E336" s="169"/>
      <c r="F336" s="167"/>
      <c r="G336" s="14"/>
      <c r="H336" s="14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</row>
    <row r="337" spans="1:19" s="16" customFormat="1" ht="30" customHeight="1">
      <c r="A337" s="21"/>
      <c r="B337" s="21" t="str">
        <f t="shared" si="5"/>
        <v/>
      </c>
      <c r="C337" s="152"/>
      <c r="D337" s="263"/>
      <c r="E337" s="169"/>
      <c r="F337" s="167"/>
      <c r="G337" s="14"/>
      <c r="H337" s="14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</row>
    <row r="338" spans="1:19" s="16" customFormat="1" ht="30" customHeight="1">
      <c r="A338" s="21"/>
      <c r="B338" s="21" t="str">
        <f t="shared" si="5"/>
        <v/>
      </c>
      <c r="C338" s="152"/>
      <c r="D338" s="263"/>
      <c r="E338" s="169"/>
      <c r="F338" s="167"/>
      <c r="G338" s="14"/>
      <c r="H338" s="14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</row>
    <row r="339" spans="1:19" s="16" customFormat="1" ht="30" customHeight="1">
      <c r="A339" s="21"/>
      <c r="B339" s="21" t="str">
        <f t="shared" si="5"/>
        <v/>
      </c>
      <c r="C339" s="152"/>
      <c r="D339" s="263"/>
      <c r="E339" s="169"/>
      <c r="F339" s="167"/>
      <c r="G339" s="14"/>
      <c r="H339" s="14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</row>
    <row r="340" spans="1:19" s="16" customFormat="1" ht="30" customHeight="1">
      <c r="A340" s="21"/>
      <c r="B340" s="21" t="str">
        <f t="shared" si="5"/>
        <v/>
      </c>
      <c r="C340" s="152"/>
      <c r="D340" s="263"/>
      <c r="E340" s="169"/>
      <c r="F340" s="167"/>
      <c r="G340" s="14"/>
      <c r="H340" s="14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</row>
    <row r="341" spans="1:19" s="16" customFormat="1" ht="30" customHeight="1">
      <c r="A341" s="21"/>
      <c r="B341" s="21" t="str">
        <f t="shared" si="5"/>
        <v/>
      </c>
      <c r="C341" s="152"/>
      <c r="D341" s="263"/>
      <c r="E341" s="169"/>
      <c r="F341" s="167"/>
      <c r="G341" s="14"/>
      <c r="H341" s="14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</row>
    <row r="342" spans="1:19" s="16" customFormat="1" ht="30" customHeight="1">
      <c r="A342" s="21"/>
      <c r="B342" s="21" t="str">
        <f t="shared" si="5"/>
        <v/>
      </c>
      <c r="C342" s="152"/>
      <c r="D342" s="263"/>
      <c r="E342" s="169"/>
      <c r="F342" s="167"/>
      <c r="G342" s="14"/>
      <c r="H342" s="14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</row>
    <row r="343" spans="1:19" s="16" customFormat="1" ht="30" customHeight="1">
      <c r="A343" s="21"/>
      <c r="B343" s="21" t="str">
        <f t="shared" si="5"/>
        <v/>
      </c>
      <c r="C343" s="152"/>
      <c r="D343" s="263"/>
      <c r="E343" s="169"/>
      <c r="F343" s="167"/>
      <c r="G343" s="14"/>
      <c r="H343" s="14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</row>
    <row r="344" spans="1:19" s="16" customFormat="1" ht="30" customHeight="1">
      <c r="A344" s="21"/>
      <c r="B344" s="21" t="str">
        <f t="shared" si="5"/>
        <v/>
      </c>
      <c r="C344" s="152"/>
      <c r="D344" s="263"/>
      <c r="E344" s="169"/>
      <c r="F344" s="167"/>
      <c r="G344" s="14"/>
      <c r="H344" s="14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</row>
    <row r="345" spans="1:19" s="16" customFormat="1" ht="30" customHeight="1">
      <c r="A345" s="21"/>
      <c r="B345" s="21" t="str">
        <f t="shared" si="5"/>
        <v/>
      </c>
      <c r="C345" s="152"/>
      <c r="D345" s="263"/>
      <c r="E345" s="169"/>
      <c r="F345" s="167"/>
      <c r="G345" s="14"/>
      <c r="H345" s="14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</row>
    <row r="346" spans="1:19" s="16" customFormat="1" ht="30" customHeight="1">
      <c r="A346" s="21"/>
      <c r="B346" s="21" t="str">
        <f t="shared" si="5"/>
        <v/>
      </c>
      <c r="C346" s="152"/>
      <c r="D346" s="263"/>
      <c r="E346" s="169"/>
      <c r="F346" s="167"/>
      <c r="G346" s="14"/>
      <c r="H346" s="14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</row>
    <row r="347" spans="1:19" s="16" customFormat="1" ht="30" customHeight="1">
      <c r="A347" s="21"/>
      <c r="B347" s="21" t="str">
        <f t="shared" si="5"/>
        <v/>
      </c>
      <c r="C347" s="152"/>
      <c r="D347" s="263"/>
      <c r="E347" s="169"/>
      <c r="F347" s="167"/>
      <c r="G347" s="14"/>
      <c r="H347" s="14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</row>
    <row r="348" spans="1:19" s="16" customFormat="1" ht="30" customHeight="1">
      <c r="A348" s="21"/>
      <c r="B348" s="21" t="str">
        <f t="shared" si="5"/>
        <v/>
      </c>
      <c r="C348" s="152"/>
      <c r="D348" s="263"/>
      <c r="E348" s="169"/>
      <c r="F348" s="167"/>
      <c r="G348" s="14"/>
      <c r="H348" s="14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</row>
    <row r="349" spans="1:19" s="16" customFormat="1" ht="30" customHeight="1">
      <c r="A349" s="21"/>
      <c r="B349" s="21" t="str">
        <f t="shared" si="5"/>
        <v/>
      </c>
      <c r="C349" s="152"/>
      <c r="D349" s="263"/>
      <c r="E349" s="169"/>
      <c r="F349" s="167"/>
      <c r="G349" s="14"/>
      <c r="H349" s="14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</row>
    <row r="350" spans="1:19" s="16" customFormat="1" ht="30" customHeight="1">
      <c r="A350" s="21"/>
      <c r="B350" s="21" t="str">
        <f t="shared" si="5"/>
        <v/>
      </c>
      <c r="C350" s="152"/>
      <c r="D350" s="263"/>
      <c r="E350" s="169"/>
      <c r="F350" s="167"/>
      <c r="G350" s="14"/>
      <c r="H350" s="14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</row>
    <row r="351" spans="1:19" s="16" customFormat="1" ht="30" customHeight="1">
      <c r="A351" s="21"/>
      <c r="B351" s="21" t="str">
        <f t="shared" si="5"/>
        <v/>
      </c>
      <c r="C351" s="152"/>
      <c r="D351" s="263"/>
      <c r="E351" s="169"/>
      <c r="F351" s="167"/>
      <c r="G351" s="14"/>
      <c r="H351" s="14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</row>
    <row r="352" spans="1:19" s="16" customFormat="1" ht="30" customHeight="1">
      <c r="A352" s="21"/>
      <c r="B352" s="21" t="str">
        <f t="shared" si="5"/>
        <v/>
      </c>
      <c r="C352" s="152"/>
      <c r="D352" s="263"/>
      <c r="E352" s="169"/>
      <c r="F352" s="167"/>
      <c r="G352" s="14"/>
      <c r="H352" s="14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</row>
    <row r="353" spans="1:19" s="16" customFormat="1" ht="30" customHeight="1">
      <c r="A353" s="21"/>
      <c r="B353" s="21" t="str">
        <f t="shared" si="5"/>
        <v/>
      </c>
      <c r="C353" s="152"/>
      <c r="D353" s="263"/>
      <c r="E353" s="169"/>
      <c r="F353" s="167"/>
      <c r="G353" s="14"/>
      <c r="H353" s="14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</row>
    <row r="354" spans="1:19" s="16" customFormat="1" ht="30" customHeight="1">
      <c r="A354" s="21"/>
      <c r="B354" s="21" t="str">
        <f t="shared" si="5"/>
        <v/>
      </c>
      <c r="C354" s="152"/>
      <c r="D354" s="263"/>
      <c r="E354" s="169"/>
      <c r="F354" s="167"/>
      <c r="G354" s="14"/>
      <c r="H354" s="14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</row>
    <row r="355" spans="1:19" s="16" customFormat="1" ht="30" customHeight="1">
      <c r="A355" s="21"/>
      <c r="B355" s="21" t="str">
        <f t="shared" si="5"/>
        <v/>
      </c>
      <c r="C355" s="152"/>
      <c r="D355" s="263"/>
      <c r="E355" s="169"/>
      <c r="F355" s="167"/>
      <c r="G355" s="14"/>
      <c r="H355" s="14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</row>
    <row r="356" spans="1:19" s="16" customFormat="1" ht="30" customHeight="1">
      <c r="A356" s="21"/>
      <c r="B356" s="21" t="str">
        <f t="shared" si="5"/>
        <v/>
      </c>
      <c r="C356" s="152"/>
      <c r="D356" s="263"/>
      <c r="E356" s="169"/>
      <c r="F356" s="167"/>
      <c r="G356" s="14"/>
      <c r="H356" s="14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</row>
    <row r="357" spans="1:19" s="16" customFormat="1" ht="30" customHeight="1">
      <c r="A357" s="21"/>
      <c r="B357" s="21" t="str">
        <f t="shared" si="5"/>
        <v/>
      </c>
      <c r="C357" s="152"/>
      <c r="D357" s="263"/>
      <c r="E357" s="169"/>
      <c r="F357" s="167"/>
      <c r="G357" s="14"/>
      <c r="H357" s="14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</row>
    <row r="358" spans="1:19" s="16" customFormat="1" ht="30" customHeight="1">
      <c r="A358" s="21"/>
      <c r="B358" s="21" t="str">
        <f t="shared" si="5"/>
        <v/>
      </c>
      <c r="C358" s="152"/>
      <c r="D358" s="263"/>
      <c r="E358" s="169"/>
      <c r="F358" s="167"/>
      <c r="G358" s="14"/>
      <c r="H358" s="14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</row>
    <row r="359" spans="1:19" s="16" customFormat="1" ht="30" customHeight="1">
      <c r="A359" s="21"/>
      <c r="B359" s="21" t="str">
        <f t="shared" si="5"/>
        <v/>
      </c>
      <c r="C359" s="152"/>
      <c r="D359" s="263"/>
      <c r="E359" s="169"/>
      <c r="F359" s="167"/>
      <c r="G359" s="14"/>
      <c r="H359" s="14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</row>
    <row r="360" spans="1:19" s="16" customFormat="1" ht="30" customHeight="1">
      <c r="A360" s="21"/>
      <c r="B360" s="21" t="str">
        <f t="shared" si="5"/>
        <v/>
      </c>
      <c r="C360" s="152"/>
      <c r="D360" s="263"/>
      <c r="E360" s="169"/>
      <c r="F360" s="167"/>
      <c r="G360" s="14"/>
      <c r="H360" s="14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</row>
    <row r="361" spans="1:19" s="16" customFormat="1" ht="30" customHeight="1">
      <c r="A361" s="21"/>
      <c r="B361" s="21" t="str">
        <f t="shared" si="5"/>
        <v/>
      </c>
      <c r="C361" s="152"/>
      <c r="D361" s="263"/>
      <c r="E361" s="169"/>
      <c r="F361" s="167"/>
      <c r="G361" s="14"/>
      <c r="H361" s="14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</row>
    <row r="362" spans="1:19" s="16" customFormat="1" ht="30" customHeight="1">
      <c r="A362" s="21"/>
      <c r="B362" s="21" t="str">
        <f t="shared" si="5"/>
        <v/>
      </c>
      <c r="C362" s="152"/>
      <c r="D362" s="263"/>
      <c r="E362" s="169"/>
      <c r="F362" s="167"/>
      <c r="G362" s="14"/>
      <c r="H362" s="14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</row>
    <row r="363" spans="1:19" s="16" customFormat="1" ht="30" customHeight="1">
      <c r="A363" s="21"/>
      <c r="B363" s="21" t="str">
        <f t="shared" si="5"/>
        <v/>
      </c>
      <c r="C363" s="152"/>
      <c r="D363" s="263"/>
      <c r="E363" s="169"/>
      <c r="F363" s="167"/>
      <c r="G363" s="14"/>
      <c r="H363" s="14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</row>
    <row r="364" spans="1:19" s="16" customFormat="1" ht="30" customHeight="1">
      <c r="A364" s="21"/>
      <c r="B364" s="21" t="str">
        <f t="shared" si="5"/>
        <v/>
      </c>
      <c r="C364" s="152"/>
      <c r="D364" s="263"/>
      <c r="E364" s="169"/>
      <c r="F364" s="167"/>
      <c r="G364" s="14"/>
      <c r="H364" s="14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</row>
    <row r="365" spans="1:19" s="16" customFormat="1" ht="30" customHeight="1">
      <c r="A365" s="21"/>
      <c r="B365" s="21" t="str">
        <f t="shared" si="5"/>
        <v/>
      </c>
      <c r="C365" s="152"/>
      <c r="D365" s="263"/>
      <c r="E365" s="169"/>
      <c r="F365" s="167"/>
      <c r="G365" s="14"/>
      <c r="H365" s="14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</row>
    <row r="366" spans="1:19" s="16" customFormat="1" ht="30" customHeight="1">
      <c r="A366" s="21"/>
      <c r="B366" s="21" t="str">
        <f t="shared" si="5"/>
        <v/>
      </c>
      <c r="C366" s="152"/>
      <c r="D366" s="263"/>
      <c r="E366" s="169"/>
      <c r="F366" s="167"/>
      <c r="G366" s="14"/>
      <c r="H366" s="14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</row>
    <row r="367" spans="1:19" s="16" customFormat="1" ht="30" customHeight="1">
      <c r="A367" s="21"/>
      <c r="B367" s="21" t="str">
        <f t="shared" si="5"/>
        <v/>
      </c>
      <c r="C367" s="152"/>
      <c r="D367" s="263"/>
      <c r="E367" s="169"/>
      <c r="F367" s="167"/>
      <c r="G367" s="14"/>
      <c r="H367" s="14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</row>
    <row r="368" spans="1:19" s="16" customFormat="1" ht="30" customHeight="1">
      <c r="A368" s="21"/>
      <c r="B368" s="21" t="str">
        <f t="shared" si="5"/>
        <v/>
      </c>
      <c r="C368" s="152"/>
      <c r="D368" s="263"/>
      <c r="E368" s="169"/>
      <c r="F368" s="167"/>
      <c r="G368" s="14"/>
      <c r="H368" s="14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</row>
    <row r="369" spans="1:19" s="16" customFormat="1" ht="30" customHeight="1">
      <c r="A369" s="21"/>
      <c r="B369" s="21" t="str">
        <f t="shared" si="5"/>
        <v/>
      </c>
      <c r="C369" s="152"/>
      <c r="D369" s="263"/>
      <c r="E369" s="169"/>
      <c r="F369" s="167"/>
      <c r="G369" s="14"/>
      <c r="H369" s="14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</row>
    <row r="370" spans="1:19" s="16" customFormat="1" ht="30" customHeight="1">
      <c r="A370" s="21"/>
      <c r="B370" s="21" t="str">
        <f t="shared" si="5"/>
        <v/>
      </c>
      <c r="C370" s="152"/>
      <c r="D370" s="263"/>
      <c r="E370" s="169"/>
      <c r="F370" s="167"/>
      <c r="G370" s="14"/>
      <c r="H370" s="14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</row>
    <row r="371" spans="1:19" s="16" customFormat="1" ht="30" customHeight="1">
      <c r="A371" s="21"/>
      <c r="B371" s="21" t="str">
        <f t="shared" si="5"/>
        <v/>
      </c>
      <c r="C371" s="152"/>
      <c r="D371" s="263"/>
      <c r="E371" s="169"/>
      <c r="F371" s="167"/>
      <c r="G371" s="14"/>
      <c r="H371" s="14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</row>
    <row r="372" spans="1:19" s="16" customFormat="1" ht="30" customHeight="1">
      <c r="A372" s="21"/>
      <c r="B372" s="21" t="str">
        <f t="shared" si="5"/>
        <v/>
      </c>
      <c r="C372" s="152"/>
      <c r="D372" s="263"/>
      <c r="E372" s="169"/>
      <c r="F372" s="167"/>
      <c r="G372" s="14"/>
      <c r="H372" s="14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</row>
    <row r="373" spans="1:19" s="16" customFormat="1" ht="30" customHeight="1">
      <c r="A373" s="21"/>
      <c r="B373" s="21" t="str">
        <f t="shared" si="5"/>
        <v/>
      </c>
      <c r="C373" s="152"/>
      <c r="D373" s="263"/>
      <c r="E373" s="169"/>
      <c r="F373" s="167"/>
      <c r="G373" s="14"/>
      <c r="H373" s="14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</row>
    <row r="374" spans="1:19" s="16" customFormat="1" ht="30" customHeight="1">
      <c r="A374" s="21"/>
      <c r="B374" s="21" t="str">
        <f t="shared" si="5"/>
        <v/>
      </c>
      <c r="C374" s="152"/>
      <c r="D374" s="263"/>
      <c r="E374" s="169"/>
      <c r="F374" s="167"/>
      <c r="G374" s="14"/>
      <c r="H374" s="14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</row>
    <row r="375" spans="1:19" s="16" customFormat="1" ht="30" customHeight="1">
      <c r="A375" s="21"/>
      <c r="B375" s="21" t="str">
        <f t="shared" si="5"/>
        <v/>
      </c>
      <c r="C375" s="152"/>
      <c r="D375" s="263"/>
      <c r="E375" s="169"/>
      <c r="F375" s="167"/>
      <c r="G375" s="14"/>
      <c r="H375" s="14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</row>
    <row r="376" spans="1:19" s="16" customFormat="1" ht="30" customHeight="1">
      <c r="A376" s="21"/>
      <c r="B376" s="21" t="str">
        <f t="shared" si="5"/>
        <v/>
      </c>
      <c r="C376" s="152"/>
      <c r="D376" s="263"/>
      <c r="E376" s="169"/>
      <c r="F376" s="167"/>
      <c r="G376" s="14"/>
      <c r="H376" s="14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</row>
    <row r="377" spans="1:19" s="16" customFormat="1" ht="30" customHeight="1">
      <c r="A377" s="21"/>
      <c r="B377" s="21" t="str">
        <f t="shared" si="5"/>
        <v/>
      </c>
      <c r="C377" s="152"/>
      <c r="D377" s="263"/>
      <c r="E377" s="169"/>
      <c r="F377" s="167"/>
      <c r="G377" s="14"/>
      <c r="H377" s="14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</row>
    <row r="378" spans="1:19" s="16" customFormat="1" ht="30" customHeight="1">
      <c r="A378" s="21"/>
      <c r="B378" s="21" t="str">
        <f t="shared" si="5"/>
        <v/>
      </c>
      <c r="C378" s="152"/>
      <c r="D378" s="263"/>
      <c r="E378" s="169"/>
      <c r="F378" s="167"/>
      <c r="G378" s="14"/>
      <c r="H378" s="14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</row>
    <row r="379" spans="1:19" s="16" customFormat="1" ht="30" customHeight="1">
      <c r="A379" s="21"/>
      <c r="B379" s="21" t="str">
        <f t="shared" si="5"/>
        <v/>
      </c>
      <c r="C379" s="152"/>
      <c r="D379" s="263"/>
      <c r="E379" s="169"/>
      <c r="F379" s="167"/>
      <c r="G379" s="14"/>
      <c r="H379" s="14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</row>
    <row r="380" spans="1:19" s="16" customFormat="1" ht="30" customHeight="1">
      <c r="A380" s="21"/>
      <c r="B380" s="21" t="str">
        <f t="shared" si="5"/>
        <v/>
      </c>
      <c r="C380" s="152"/>
      <c r="D380" s="263"/>
      <c r="E380" s="169"/>
      <c r="F380" s="167"/>
      <c r="G380" s="14"/>
      <c r="H380" s="14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</row>
    <row r="381" spans="1:19" s="16" customFormat="1" ht="30" customHeight="1">
      <c r="A381" s="21"/>
      <c r="B381" s="21" t="str">
        <f t="shared" si="5"/>
        <v/>
      </c>
      <c r="C381" s="152"/>
      <c r="D381" s="263"/>
      <c r="E381" s="169"/>
      <c r="F381" s="167"/>
      <c r="G381" s="14"/>
      <c r="H381" s="14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</row>
    <row r="382" spans="1:19" s="16" customFormat="1" ht="30" customHeight="1">
      <c r="A382" s="21"/>
      <c r="B382" s="21" t="str">
        <f t="shared" si="5"/>
        <v/>
      </c>
      <c r="C382" s="152"/>
      <c r="D382" s="263"/>
      <c r="E382" s="169"/>
      <c r="F382" s="167"/>
      <c r="G382" s="14"/>
      <c r="H382" s="14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</row>
    <row r="383" spans="1:19" s="16" customFormat="1" ht="30" customHeight="1">
      <c r="A383" s="21"/>
      <c r="B383" s="21" t="str">
        <f t="shared" si="5"/>
        <v/>
      </c>
      <c r="C383" s="152"/>
      <c r="D383" s="263"/>
      <c r="E383" s="169"/>
      <c r="F383" s="167"/>
      <c r="G383" s="14"/>
      <c r="H383" s="14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</row>
    <row r="384" spans="1:19" s="16" customFormat="1" ht="30" customHeight="1">
      <c r="A384" s="21"/>
      <c r="B384" s="21" t="str">
        <f t="shared" si="5"/>
        <v/>
      </c>
      <c r="C384" s="152"/>
      <c r="D384" s="263"/>
      <c r="E384" s="169"/>
      <c r="F384" s="167"/>
      <c r="G384" s="14"/>
      <c r="H384" s="14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</row>
    <row r="385" spans="1:19" s="16" customFormat="1" ht="30" customHeight="1">
      <c r="A385" s="21"/>
      <c r="B385" s="21" t="str">
        <f t="shared" si="5"/>
        <v/>
      </c>
      <c r="C385" s="152"/>
      <c r="D385" s="263"/>
      <c r="E385" s="169"/>
      <c r="F385" s="167"/>
      <c r="G385" s="14"/>
      <c r="H385" s="14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</row>
    <row r="386" spans="1:19" s="16" customFormat="1" ht="30" customHeight="1">
      <c r="A386" s="21"/>
      <c r="B386" s="21" t="str">
        <f t="shared" si="5"/>
        <v/>
      </c>
      <c r="C386" s="152"/>
      <c r="D386" s="263"/>
      <c r="E386" s="169"/>
      <c r="F386" s="167"/>
      <c r="G386" s="14"/>
      <c r="H386" s="14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</row>
    <row r="387" spans="1:19" s="16" customFormat="1" ht="30" customHeight="1">
      <c r="A387" s="21"/>
      <c r="B387" s="21" t="str">
        <f t="shared" si="5"/>
        <v/>
      </c>
      <c r="C387" s="152"/>
      <c r="D387" s="263"/>
      <c r="E387" s="169"/>
      <c r="F387" s="167"/>
      <c r="G387" s="14"/>
      <c r="H387" s="14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</row>
    <row r="388" spans="1:19" s="16" customFormat="1" ht="30" customHeight="1">
      <c r="A388" s="21"/>
      <c r="B388" s="21" t="str">
        <f t="shared" si="5"/>
        <v/>
      </c>
      <c r="C388" s="152"/>
      <c r="D388" s="263"/>
      <c r="E388" s="169"/>
      <c r="F388" s="167"/>
      <c r="G388" s="14"/>
      <c r="H388" s="14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</row>
    <row r="389" spans="1:19" s="16" customFormat="1" ht="30" customHeight="1">
      <c r="A389" s="21"/>
      <c r="B389" s="21" t="str">
        <f t="shared" si="5"/>
        <v/>
      </c>
      <c r="C389" s="152"/>
      <c r="D389" s="263"/>
      <c r="E389" s="169"/>
      <c r="F389" s="167"/>
      <c r="G389" s="14"/>
      <c r="H389" s="14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</row>
    <row r="390" spans="1:19" s="16" customFormat="1" ht="30" customHeight="1">
      <c r="A390" s="21"/>
      <c r="B390" s="21" t="str">
        <f t="shared" ref="B390:B453" si="6">IF(D390="","",MONTH(F390))</f>
        <v/>
      </c>
      <c r="C390" s="152"/>
      <c r="D390" s="263"/>
      <c r="E390" s="169"/>
      <c r="F390" s="167"/>
      <c r="G390" s="14"/>
      <c r="H390" s="14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</row>
    <row r="391" spans="1:19" s="16" customFormat="1" ht="30" customHeight="1">
      <c r="A391" s="21"/>
      <c r="B391" s="21" t="str">
        <f t="shared" si="6"/>
        <v/>
      </c>
      <c r="C391" s="152"/>
      <c r="D391" s="263"/>
      <c r="E391" s="169"/>
      <c r="F391" s="167"/>
      <c r="G391" s="14"/>
      <c r="H391" s="14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</row>
    <row r="392" spans="1:19" s="16" customFormat="1" ht="30" customHeight="1">
      <c r="A392" s="21"/>
      <c r="B392" s="21" t="str">
        <f t="shared" si="6"/>
        <v/>
      </c>
      <c r="C392" s="152"/>
      <c r="D392" s="263"/>
      <c r="E392" s="169"/>
      <c r="F392" s="167"/>
      <c r="G392" s="14"/>
      <c r="H392" s="14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</row>
    <row r="393" spans="1:19" s="16" customFormat="1" ht="30" customHeight="1">
      <c r="A393" s="21"/>
      <c r="B393" s="21" t="str">
        <f t="shared" si="6"/>
        <v/>
      </c>
      <c r="C393" s="152"/>
      <c r="D393" s="263"/>
      <c r="E393" s="169"/>
      <c r="F393" s="167"/>
      <c r="G393" s="14"/>
      <c r="H393" s="14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</row>
    <row r="394" spans="1:19" s="16" customFormat="1" ht="30" customHeight="1">
      <c r="A394" s="21"/>
      <c r="B394" s="21" t="str">
        <f t="shared" si="6"/>
        <v/>
      </c>
      <c r="C394" s="152"/>
      <c r="D394" s="263"/>
      <c r="E394" s="169"/>
      <c r="F394" s="167"/>
      <c r="G394" s="14"/>
      <c r="H394" s="14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</row>
    <row r="395" spans="1:19" s="16" customFormat="1" ht="30" customHeight="1">
      <c r="A395" s="21"/>
      <c r="B395" s="21" t="str">
        <f t="shared" si="6"/>
        <v/>
      </c>
      <c r="C395" s="152"/>
      <c r="D395" s="263"/>
      <c r="E395" s="169"/>
      <c r="F395" s="167"/>
      <c r="G395" s="14"/>
      <c r="H395" s="14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</row>
    <row r="396" spans="1:19" s="16" customFormat="1" ht="30" customHeight="1">
      <c r="A396" s="21"/>
      <c r="B396" s="21" t="str">
        <f t="shared" si="6"/>
        <v/>
      </c>
      <c r="C396" s="152"/>
      <c r="D396" s="263"/>
      <c r="E396" s="169"/>
      <c r="F396" s="167"/>
      <c r="G396" s="14"/>
      <c r="H396" s="14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</row>
    <row r="397" spans="1:19" s="16" customFormat="1" ht="30" customHeight="1">
      <c r="A397" s="21"/>
      <c r="B397" s="21" t="str">
        <f t="shared" si="6"/>
        <v/>
      </c>
      <c r="C397" s="152"/>
      <c r="D397" s="263"/>
      <c r="E397" s="169"/>
      <c r="F397" s="167"/>
      <c r="G397" s="14"/>
      <c r="H397" s="14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</row>
    <row r="398" spans="1:19" s="16" customFormat="1" ht="30" customHeight="1">
      <c r="A398" s="21"/>
      <c r="B398" s="21" t="str">
        <f t="shared" si="6"/>
        <v/>
      </c>
      <c r="C398" s="152"/>
      <c r="D398" s="263"/>
      <c r="E398" s="169"/>
      <c r="F398" s="167"/>
      <c r="G398" s="14"/>
      <c r="H398" s="14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</row>
    <row r="399" spans="1:19" s="16" customFormat="1" ht="30" customHeight="1">
      <c r="A399" s="21"/>
      <c r="B399" s="21" t="str">
        <f t="shared" si="6"/>
        <v/>
      </c>
      <c r="C399" s="152"/>
      <c r="D399" s="263"/>
      <c r="E399" s="169"/>
      <c r="F399" s="167"/>
      <c r="G399" s="14"/>
      <c r="H399" s="14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</row>
    <row r="400" spans="1:19" s="16" customFormat="1" ht="30" customHeight="1">
      <c r="A400" s="21"/>
      <c r="B400" s="21" t="str">
        <f t="shared" si="6"/>
        <v/>
      </c>
      <c r="C400" s="152"/>
      <c r="D400" s="263"/>
      <c r="E400" s="169"/>
      <c r="F400" s="167"/>
      <c r="G400" s="14"/>
      <c r="H400" s="14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</row>
    <row r="401" spans="1:19" s="16" customFormat="1" ht="30" customHeight="1">
      <c r="A401" s="21"/>
      <c r="B401" s="21" t="str">
        <f t="shared" si="6"/>
        <v/>
      </c>
      <c r="C401" s="152"/>
      <c r="D401" s="263"/>
      <c r="E401" s="169"/>
      <c r="F401" s="167"/>
      <c r="G401" s="14"/>
      <c r="H401" s="14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</row>
    <row r="402" spans="1:19" s="16" customFormat="1" ht="30" customHeight="1">
      <c r="A402" s="21"/>
      <c r="B402" s="21" t="str">
        <f t="shared" si="6"/>
        <v/>
      </c>
      <c r="C402" s="152"/>
      <c r="D402" s="263"/>
      <c r="E402" s="169"/>
      <c r="F402" s="167"/>
      <c r="G402" s="14"/>
      <c r="H402" s="14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</row>
    <row r="403" spans="1:19" s="16" customFormat="1" ht="30" customHeight="1">
      <c r="A403" s="21"/>
      <c r="B403" s="21" t="str">
        <f t="shared" si="6"/>
        <v/>
      </c>
      <c r="C403" s="152"/>
      <c r="D403" s="263"/>
      <c r="E403" s="169"/>
      <c r="F403" s="167"/>
      <c r="G403" s="14"/>
      <c r="H403" s="14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</row>
    <row r="404" spans="1:19" s="16" customFormat="1" ht="30" customHeight="1">
      <c r="A404" s="21"/>
      <c r="B404" s="21" t="str">
        <f t="shared" si="6"/>
        <v/>
      </c>
      <c r="C404" s="152"/>
      <c r="D404" s="263"/>
      <c r="E404" s="169"/>
      <c r="F404" s="167"/>
      <c r="G404" s="14"/>
      <c r="H404" s="14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</row>
    <row r="405" spans="1:19" s="16" customFormat="1" ht="30" customHeight="1">
      <c r="A405" s="21"/>
      <c r="B405" s="21" t="str">
        <f t="shared" si="6"/>
        <v/>
      </c>
      <c r="C405" s="152"/>
      <c r="D405" s="263"/>
      <c r="E405" s="169"/>
      <c r="F405" s="167"/>
      <c r="G405" s="14"/>
      <c r="H405" s="14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</row>
    <row r="406" spans="1:19" s="16" customFormat="1" ht="30" customHeight="1">
      <c r="A406" s="21"/>
      <c r="B406" s="21" t="str">
        <f t="shared" si="6"/>
        <v/>
      </c>
      <c r="C406" s="152"/>
      <c r="D406" s="263"/>
      <c r="E406" s="169"/>
      <c r="F406" s="167"/>
      <c r="G406" s="14"/>
      <c r="H406" s="14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</row>
    <row r="407" spans="1:19" s="16" customFormat="1" ht="30" customHeight="1">
      <c r="A407" s="21"/>
      <c r="B407" s="21" t="str">
        <f t="shared" si="6"/>
        <v/>
      </c>
      <c r="C407" s="152"/>
      <c r="D407" s="263"/>
      <c r="E407" s="169"/>
      <c r="F407" s="167"/>
      <c r="G407" s="14"/>
      <c r="H407" s="14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</row>
    <row r="408" spans="1:19" s="16" customFormat="1" ht="30" customHeight="1">
      <c r="A408" s="21"/>
      <c r="B408" s="21" t="str">
        <f t="shared" si="6"/>
        <v/>
      </c>
      <c r="C408" s="152"/>
      <c r="D408" s="263"/>
      <c r="E408" s="169"/>
      <c r="F408" s="167"/>
      <c r="G408" s="14"/>
      <c r="H408" s="14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</row>
    <row r="409" spans="1:19" s="16" customFormat="1" ht="30" customHeight="1">
      <c r="A409" s="21"/>
      <c r="B409" s="21" t="str">
        <f t="shared" si="6"/>
        <v/>
      </c>
      <c r="C409" s="152"/>
      <c r="D409" s="263"/>
      <c r="E409" s="169"/>
      <c r="F409" s="167"/>
      <c r="G409" s="14"/>
      <c r="H409" s="14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</row>
    <row r="410" spans="1:19" s="16" customFormat="1" ht="30" customHeight="1">
      <c r="A410" s="21"/>
      <c r="B410" s="21" t="str">
        <f t="shared" si="6"/>
        <v/>
      </c>
      <c r="C410" s="152"/>
      <c r="D410" s="263"/>
      <c r="E410" s="169"/>
      <c r="F410" s="167"/>
      <c r="G410" s="14"/>
      <c r="H410" s="14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</row>
    <row r="411" spans="1:19" s="16" customFormat="1" ht="30" customHeight="1">
      <c r="A411" s="21"/>
      <c r="B411" s="21" t="str">
        <f t="shared" si="6"/>
        <v/>
      </c>
      <c r="C411" s="152"/>
      <c r="D411" s="263"/>
      <c r="E411" s="169"/>
      <c r="F411" s="167"/>
      <c r="G411" s="14"/>
      <c r="H411" s="14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</row>
    <row r="412" spans="1:19" s="16" customFormat="1" ht="30" customHeight="1">
      <c r="A412" s="21"/>
      <c r="B412" s="21" t="str">
        <f t="shared" si="6"/>
        <v/>
      </c>
      <c r="C412" s="152"/>
      <c r="D412" s="263"/>
      <c r="E412" s="169"/>
      <c r="F412" s="167"/>
      <c r="G412" s="14"/>
      <c r="H412" s="14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</row>
    <row r="413" spans="1:19" s="16" customFormat="1" ht="30" customHeight="1">
      <c r="A413" s="21"/>
      <c r="B413" s="21" t="str">
        <f t="shared" si="6"/>
        <v/>
      </c>
      <c r="C413" s="152"/>
      <c r="D413" s="263"/>
      <c r="E413" s="169"/>
      <c r="F413" s="167"/>
      <c r="G413" s="14"/>
      <c r="H413" s="14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</row>
    <row r="414" spans="1:19" s="16" customFormat="1" ht="30" customHeight="1">
      <c r="A414" s="21"/>
      <c r="B414" s="21" t="str">
        <f t="shared" si="6"/>
        <v/>
      </c>
      <c r="C414" s="152"/>
      <c r="D414" s="263"/>
      <c r="E414" s="169"/>
      <c r="F414" s="167"/>
      <c r="G414" s="14"/>
      <c r="H414" s="14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</row>
    <row r="415" spans="1:19" s="16" customFormat="1" ht="30" customHeight="1">
      <c r="A415" s="21"/>
      <c r="B415" s="21" t="str">
        <f t="shared" si="6"/>
        <v/>
      </c>
      <c r="C415" s="152"/>
      <c r="D415" s="263"/>
      <c r="E415" s="169"/>
      <c r="F415" s="167"/>
      <c r="G415" s="14"/>
      <c r="H415" s="14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</row>
    <row r="416" spans="1:19" s="16" customFormat="1" ht="30" customHeight="1">
      <c r="A416" s="21"/>
      <c r="B416" s="21" t="str">
        <f t="shared" si="6"/>
        <v/>
      </c>
      <c r="C416" s="152"/>
      <c r="D416" s="263"/>
      <c r="E416" s="169"/>
      <c r="F416" s="167"/>
      <c r="G416" s="14"/>
      <c r="H416" s="14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</row>
    <row r="417" spans="1:19" s="16" customFormat="1" ht="30" customHeight="1">
      <c r="A417" s="21"/>
      <c r="B417" s="21" t="str">
        <f t="shared" si="6"/>
        <v/>
      </c>
      <c r="C417" s="152"/>
      <c r="D417" s="263"/>
      <c r="E417" s="169"/>
      <c r="F417" s="167"/>
      <c r="G417" s="14"/>
      <c r="H417" s="14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</row>
    <row r="418" spans="1:19" s="16" customFormat="1" ht="30" customHeight="1">
      <c r="A418" s="21"/>
      <c r="B418" s="21" t="str">
        <f t="shared" si="6"/>
        <v/>
      </c>
      <c r="C418" s="152"/>
      <c r="D418" s="263"/>
      <c r="E418" s="169"/>
      <c r="F418" s="167"/>
      <c r="G418" s="14"/>
      <c r="H418" s="14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</row>
    <row r="419" spans="1:19" s="16" customFormat="1" ht="30" customHeight="1">
      <c r="A419" s="21"/>
      <c r="B419" s="21" t="str">
        <f t="shared" si="6"/>
        <v/>
      </c>
      <c r="C419" s="152"/>
      <c r="D419" s="263"/>
      <c r="E419" s="169"/>
      <c r="F419" s="167"/>
      <c r="G419" s="14"/>
      <c r="H419" s="14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</row>
    <row r="420" spans="1:19" s="16" customFormat="1" ht="30" customHeight="1">
      <c r="A420" s="21"/>
      <c r="B420" s="21" t="str">
        <f t="shared" si="6"/>
        <v/>
      </c>
      <c r="C420" s="152"/>
      <c r="D420" s="263"/>
      <c r="E420" s="169"/>
      <c r="F420" s="167"/>
      <c r="G420" s="14"/>
      <c r="H420" s="14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</row>
    <row r="421" spans="1:19" s="16" customFormat="1" ht="30" customHeight="1">
      <c r="A421" s="21"/>
      <c r="B421" s="21" t="str">
        <f t="shared" si="6"/>
        <v/>
      </c>
      <c r="C421" s="152"/>
      <c r="D421" s="263"/>
      <c r="E421" s="169"/>
      <c r="F421" s="167"/>
      <c r="G421" s="14"/>
      <c r="H421" s="14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</row>
    <row r="422" spans="1:19" s="16" customFormat="1" ht="30" customHeight="1">
      <c r="A422" s="21"/>
      <c r="B422" s="21" t="str">
        <f t="shared" si="6"/>
        <v/>
      </c>
      <c r="C422" s="152"/>
      <c r="D422" s="263"/>
      <c r="E422" s="169"/>
      <c r="F422" s="167"/>
      <c r="G422" s="14"/>
      <c r="H422" s="14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</row>
    <row r="423" spans="1:19" s="16" customFormat="1" ht="30" customHeight="1">
      <c r="A423" s="21"/>
      <c r="B423" s="21" t="str">
        <f t="shared" si="6"/>
        <v/>
      </c>
      <c r="C423" s="152"/>
      <c r="D423" s="263"/>
      <c r="E423" s="169"/>
      <c r="F423" s="167"/>
      <c r="G423" s="14"/>
      <c r="H423" s="14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</row>
    <row r="424" spans="1:19" s="16" customFormat="1" ht="30" customHeight="1">
      <c r="A424" s="21"/>
      <c r="B424" s="21" t="str">
        <f t="shared" si="6"/>
        <v/>
      </c>
      <c r="C424" s="152"/>
      <c r="D424" s="263"/>
      <c r="E424" s="169"/>
      <c r="F424" s="167"/>
      <c r="G424" s="14"/>
      <c r="H424" s="14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</row>
    <row r="425" spans="1:19" s="16" customFormat="1" ht="30" customHeight="1">
      <c r="A425" s="21"/>
      <c r="B425" s="21" t="str">
        <f t="shared" si="6"/>
        <v/>
      </c>
      <c r="C425" s="152"/>
      <c r="D425" s="263"/>
      <c r="E425" s="169"/>
      <c r="F425" s="167"/>
      <c r="G425" s="14"/>
      <c r="H425" s="14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</row>
    <row r="426" spans="1:19" s="16" customFormat="1" ht="30" customHeight="1">
      <c r="A426" s="21"/>
      <c r="B426" s="21" t="str">
        <f t="shared" si="6"/>
        <v/>
      </c>
      <c r="C426" s="152"/>
      <c r="D426" s="263"/>
      <c r="E426" s="169"/>
      <c r="F426" s="167"/>
      <c r="G426" s="14"/>
      <c r="H426" s="14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</row>
    <row r="427" spans="1:19" s="16" customFormat="1" ht="30" customHeight="1">
      <c r="A427" s="21"/>
      <c r="B427" s="21" t="str">
        <f t="shared" si="6"/>
        <v/>
      </c>
      <c r="C427" s="152"/>
      <c r="D427" s="263"/>
      <c r="E427" s="169"/>
      <c r="F427" s="167"/>
      <c r="G427" s="14"/>
      <c r="H427" s="14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</row>
    <row r="428" spans="1:19" s="16" customFormat="1" ht="30" customHeight="1">
      <c r="A428" s="21"/>
      <c r="B428" s="21" t="str">
        <f t="shared" si="6"/>
        <v/>
      </c>
      <c r="C428" s="152"/>
      <c r="D428" s="263"/>
      <c r="E428" s="169"/>
      <c r="F428" s="167"/>
      <c r="G428" s="14"/>
      <c r="H428" s="14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</row>
    <row r="429" spans="1:19" s="16" customFormat="1" ht="30" customHeight="1">
      <c r="A429" s="21"/>
      <c r="B429" s="21" t="str">
        <f t="shared" si="6"/>
        <v/>
      </c>
      <c r="C429" s="152"/>
      <c r="D429" s="263"/>
      <c r="E429" s="169"/>
      <c r="F429" s="167"/>
      <c r="G429" s="14"/>
      <c r="H429" s="14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</row>
    <row r="430" spans="1:19" s="16" customFormat="1" ht="30" customHeight="1">
      <c r="A430" s="21"/>
      <c r="B430" s="21" t="str">
        <f t="shared" si="6"/>
        <v/>
      </c>
      <c r="C430" s="152"/>
      <c r="D430" s="263"/>
      <c r="E430" s="169"/>
      <c r="F430" s="167"/>
      <c r="G430" s="14"/>
      <c r="H430" s="14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</row>
    <row r="431" spans="1:19" s="16" customFormat="1" ht="30" customHeight="1">
      <c r="A431" s="21"/>
      <c r="B431" s="21" t="str">
        <f t="shared" si="6"/>
        <v/>
      </c>
      <c r="C431" s="152"/>
      <c r="D431" s="263"/>
      <c r="E431" s="169"/>
      <c r="F431" s="167"/>
      <c r="G431" s="14"/>
      <c r="H431" s="14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</row>
    <row r="432" spans="1:19" s="16" customFormat="1" ht="30" customHeight="1">
      <c r="A432" s="21"/>
      <c r="B432" s="21" t="str">
        <f t="shared" si="6"/>
        <v/>
      </c>
      <c r="C432" s="152"/>
      <c r="D432" s="263"/>
      <c r="E432" s="169"/>
      <c r="F432" s="167"/>
      <c r="G432" s="14"/>
      <c r="H432" s="14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</row>
    <row r="433" spans="1:19" s="16" customFormat="1" ht="30" customHeight="1">
      <c r="A433" s="21"/>
      <c r="B433" s="21" t="str">
        <f t="shared" si="6"/>
        <v/>
      </c>
      <c r="C433" s="152"/>
      <c r="D433" s="263"/>
      <c r="E433" s="169"/>
      <c r="F433" s="167"/>
      <c r="G433" s="14"/>
      <c r="H433" s="14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</row>
    <row r="434" spans="1:19" s="16" customFormat="1" ht="30" customHeight="1">
      <c r="A434" s="21"/>
      <c r="B434" s="21" t="str">
        <f t="shared" si="6"/>
        <v/>
      </c>
      <c r="C434" s="152"/>
      <c r="D434" s="263"/>
      <c r="E434" s="169"/>
      <c r="F434" s="167"/>
      <c r="G434" s="14"/>
      <c r="H434" s="14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</row>
    <row r="435" spans="1:19" s="16" customFormat="1" ht="30" customHeight="1">
      <c r="A435" s="21"/>
      <c r="B435" s="21" t="str">
        <f t="shared" si="6"/>
        <v/>
      </c>
      <c r="C435" s="152"/>
      <c r="D435" s="263"/>
      <c r="E435" s="169"/>
      <c r="F435" s="167"/>
      <c r="G435" s="14"/>
      <c r="H435" s="14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</row>
    <row r="436" spans="1:19" s="16" customFormat="1" ht="30" customHeight="1">
      <c r="A436" s="21"/>
      <c r="B436" s="21" t="str">
        <f t="shared" si="6"/>
        <v/>
      </c>
      <c r="C436" s="152"/>
      <c r="D436" s="263"/>
      <c r="E436" s="169"/>
      <c r="F436" s="167"/>
      <c r="G436" s="14"/>
      <c r="H436" s="14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</row>
    <row r="437" spans="1:19" s="16" customFormat="1" ht="30" customHeight="1">
      <c r="A437" s="21"/>
      <c r="B437" s="21" t="str">
        <f t="shared" si="6"/>
        <v/>
      </c>
      <c r="C437" s="152"/>
      <c r="D437" s="263"/>
      <c r="E437" s="169"/>
      <c r="F437" s="167"/>
      <c r="G437" s="14"/>
      <c r="H437" s="14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</row>
    <row r="438" spans="1:19" s="16" customFormat="1" ht="30" customHeight="1">
      <c r="A438" s="21"/>
      <c r="B438" s="21" t="str">
        <f t="shared" si="6"/>
        <v/>
      </c>
      <c r="C438" s="152"/>
      <c r="D438" s="263"/>
      <c r="E438" s="169"/>
      <c r="F438" s="167"/>
      <c r="G438" s="14"/>
      <c r="H438" s="14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</row>
    <row r="439" spans="1:19" s="16" customFormat="1" ht="30" customHeight="1">
      <c r="A439" s="21"/>
      <c r="B439" s="21" t="str">
        <f t="shared" si="6"/>
        <v/>
      </c>
      <c r="C439" s="152"/>
      <c r="D439" s="263"/>
      <c r="E439" s="169"/>
      <c r="F439" s="167"/>
      <c r="G439" s="14"/>
      <c r="H439" s="14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</row>
    <row r="440" spans="1:19" s="16" customFormat="1" ht="30" customHeight="1">
      <c r="A440" s="21"/>
      <c r="B440" s="21" t="str">
        <f t="shared" si="6"/>
        <v/>
      </c>
      <c r="C440" s="152"/>
      <c r="D440" s="263"/>
      <c r="E440" s="169"/>
      <c r="F440" s="167"/>
      <c r="G440" s="14"/>
      <c r="H440" s="14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</row>
    <row r="441" spans="1:19" s="16" customFormat="1" ht="30" customHeight="1">
      <c r="A441" s="21"/>
      <c r="B441" s="21" t="str">
        <f t="shared" si="6"/>
        <v/>
      </c>
      <c r="C441" s="152"/>
      <c r="D441" s="263"/>
      <c r="E441" s="169"/>
      <c r="F441" s="167"/>
      <c r="G441" s="14"/>
      <c r="H441" s="14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</row>
    <row r="442" spans="1:19" s="16" customFormat="1" ht="30" customHeight="1">
      <c r="A442" s="21"/>
      <c r="B442" s="21" t="str">
        <f t="shared" si="6"/>
        <v/>
      </c>
      <c r="C442" s="152"/>
      <c r="D442" s="263"/>
      <c r="E442" s="169"/>
      <c r="F442" s="167"/>
      <c r="G442" s="14"/>
      <c r="H442" s="14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</row>
    <row r="443" spans="1:19" s="16" customFormat="1" ht="30" customHeight="1">
      <c r="A443" s="21"/>
      <c r="B443" s="21" t="str">
        <f t="shared" si="6"/>
        <v/>
      </c>
      <c r="C443" s="152"/>
      <c r="D443" s="263"/>
      <c r="E443" s="169"/>
      <c r="F443" s="167"/>
      <c r="G443" s="14"/>
      <c r="H443" s="14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</row>
    <row r="444" spans="1:19" s="16" customFormat="1" ht="30" customHeight="1">
      <c r="A444" s="21"/>
      <c r="B444" s="21" t="str">
        <f t="shared" si="6"/>
        <v/>
      </c>
      <c r="C444" s="152"/>
      <c r="D444" s="263"/>
      <c r="E444" s="169"/>
      <c r="F444" s="167"/>
      <c r="G444" s="14"/>
      <c r="H444" s="14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</row>
    <row r="445" spans="1:19" s="16" customFormat="1" ht="30" customHeight="1">
      <c r="A445" s="21"/>
      <c r="B445" s="21" t="str">
        <f t="shared" si="6"/>
        <v/>
      </c>
      <c r="C445" s="152"/>
      <c r="D445" s="263"/>
      <c r="E445" s="169"/>
      <c r="F445" s="167"/>
      <c r="G445" s="14"/>
      <c r="H445" s="14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</row>
    <row r="446" spans="1:19" s="16" customFormat="1" ht="30" customHeight="1">
      <c r="A446" s="21"/>
      <c r="B446" s="21" t="str">
        <f t="shared" si="6"/>
        <v/>
      </c>
      <c r="C446" s="152"/>
      <c r="D446" s="263"/>
      <c r="E446" s="169"/>
      <c r="F446" s="167"/>
      <c r="G446" s="14"/>
      <c r="H446" s="14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</row>
    <row r="447" spans="1:19" s="16" customFormat="1" ht="30" customHeight="1">
      <c r="A447" s="21"/>
      <c r="B447" s="21" t="str">
        <f t="shared" si="6"/>
        <v/>
      </c>
      <c r="C447" s="152"/>
      <c r="D447" s="263"/>
      <c r="E447" s="169"/>
      <c r="F447" s="167"/>
      <c r="G447" s="14"/>
      <c r="H447" s="14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</row>
    <row r="448" spans="1:19" s="16" customFormat="1" ht="30" customHeight="1">
      <c r="A448" s="21"/>
      <c r="B448" s="21" t="str">
        <f t="shared" si="6"/>
        <v/>
      </c>
      <c r="C448" s="152"/>
      <c r="D448" s="263"/>
      <c r="E448" s="169"/>
      <c r="F448" s="167"/>
      <c r="G448" s="14"/>
      <c r="H448" s="14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</row>
    <row r="449" spans="1:19" s="16" customFormat="1" ht="30" customHeight="1">
      <c r="A449" s="21"/>
      <c r="B449" s="21" t="str">
        <f t="shared" si="6"/>
        <v/>
      </c>
      <c r="C449" s="152"/>
      <c r="D449" s="263"/>
      <c r="E449" s="169"/>
      <c r="F449" s="167"/>
      <c r="G449" s="14"/>
      <c r="H449" s="14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</row>
    <row r="450" spans="1:19" s="16" customFormat="1" ht="30" customHeight="1">
      <c r="A450" s="21"/>
      <c r="B450" s="21" t="str">
        <f t="shared" si="6"/>
        <v/>
      </c>
      <c r="C450" s="152"/>
      <c r="D450" s="263"/>
      <c r="E450" s="169"/>
      <c r="F450" s="167"/>
      <c r="G450" s="14"/>
      <c r="H450" s="14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</row>
    <row r="451" spans="1:19" s="16" customFormat="1" ht="30" customHeight="1">
      <c r="A451" s="21"/>
      <c r="B451" s="21" t="str">
        <f t="shared" si="6"/>
        <v/>
      </c>
      <c r="C451" s="152"/>
      <c r="D451" s="263"/>
      <c r="E451" s="169"/>
      <c r="F451" s="167"/>
      <c r="G451" s="14"/>
      <c r="H451" s="14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</row>
    <row r="452" spans="1:19" s="16" customFormat="1" ht="30" customHeight="1">
      <c r="A452" s="21"/>
      <c r="B452" s="21" t="str">
        <f t="shared" si="6"/>
        <v/>
      </c>
      <c r="C452" s="152"/>
      <c r="D452" s="263"/>
      <c r="E452" s="169"/>
      <c r="F452" s="167"/>
      <c r="G452" s="14"/>
      <c r="H452" s="14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</row>
    <row r="453" spans="1:19" s="16" customFormat="1" ht="30" customHeight="1">
      <c r="A453" s="21"/>
      <c r="B453" s="21" t="str">
        <f t="shared" si="6"/>
        <v/>
      </c>
      <c r="C453" s="152"/>
      <c r="D453" s="263"/>
      <c r="E453" s="169"/>
      <c r="F453" s="167"/>
      <c r="G453" s="14"/>
      <c r="H453" s="14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</row>
    <row r="454" spans="1:19" s="16" customFormat="1" ht="30" customHeight="1">
      <c r="A454" s="21"/>
      <c r="B454" s="21" t="str">
        <f t="shared" ref="B454:B517" si="7">IF(D454="","",MONTH(F454))</f>
        <v/>
      </c>
      <c r="C454" s="152"/>
      <c r="D454" s="263"/>
      <c r="E454" s="169"/>
      <c r="F454" s="167"/>
      <c r="G454" s="14"/>
      <c r="H454" s="14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</row>
    <row r="455" spans="1:19" s="16" customFormat="1" ht="30" customHeight="1">
      <c r="A455" s="21"/>
      <c r="B455" s="21" t="str">
        <f t="shared" si="7"/>
        <v/>
      </c>
      <c r="C455" s="152"/>
      <c r="D455" s="263"/>
      <c r="E455" s="169"/>
      <c r="F455" s="167"/>
      <c r="G455" s="14"/>
      <c r="H455" s="14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</row>
    <row r="456" spans="1:19" s="16" customFormat="1" ht="30" customHeight="1">
      <c r="A456" s="21"/>
      <c r="B456" s="21" t="str">
        <f t="shared" si="7"/>
        <v/>
      </c>
      <c r="C456" s="152"/>
      <c r="D456" s="263"/>
      <c r="E456" s="169"/>
      <c r="F456" s="167"/>
      <c r="G456" s="14"/>
      <c r="H456" s="14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</row>
    <row r="457" spans="1:19" s="16" customFormat="1" ht="30" customHeight="1">
      <c r="A457" s="21"/>
      <c r="B457" s="21" t="str">
        <f t="shared" si="7"/>
        <v/>
      </c>
      <c r="C457" s="152"/>
      <c r="D457" s="263"/>
      <c r="E457" s="169"/>
      <c r="F457" s="167"/>
      <c r="G457" s="14"/>
      <c r="H457" s="14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</row>
    <row r="458" spans="1:19" s="16" customFormat="1" ht="30" customHeight="1">
      <c r="A458" s="21"/>
      <c r="B458" s="21" t="str">
        <f t="shared" si="7"/>
        <v/>
      </c>
      <c r="C458" s="152"/>
      <c r="D458" s="263"/>
      <c r="E458" s="169"/>
      <c r="F458" s="167"/>
      <c r="G458" s="14"/>
      <c r="H458" s="14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</row>
    <row r="459" spans="1:19" s="16" customFormat="1" ht="30" customHeight="1">
      <c r="A459" s="21"/>
      <c r="B459" s="21" t="str">
        <f t="shared" si="7"/>
        <v/>
      </c>
      <c r="C459" s="152"/>
      <c r="D459" s="263"/>
      <c r="E459" s="169"/>
      <c r="F459" s="167"/>
      <c r="G459" s="14"/>
      <c r="H459" s="14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</row>
    <row r="460" spans="1:19" s="16" customFormat="1" ht="30" customHeight="1">
      <c r="A460" s="21"/>
      <c r="B460" s="21" t="str">
        <f t="shared" si="7"/>
        <v/>
      </c>
      <c r="C460" s="152"/>
      <c r="D460" s="263"/>
      <c r="E460" s="169"/>
      <c r="F460" s="167"/>
      <c r="G460" s="14"/>
      <c r="H460" s="14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</row>
    <row r="461" spans="1:19" s="16" customFormat="1" ht="30" customHeight="1">
      <c r="A461" s="21"/>
      <c r="B461" s="21" t="str">
        <f t="shared" si="7"/>
        <v/>
      </c>
      <c r="C461" s="152"/>
      <c r="D461" s="263"/>
      <c r="E461" s="169"/>
      <c r="F461" s="167"/>
      <c r="G461" s="14"/>
      <c r="H461" s="14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</row>
    <row r="462" spans="1:19" s="16" customFormat="1" ht="30" customHeight="1">
      <c r="A462" s="21"/>
      <c r="B462" s="21" t="str">
        <f t="shared" si="7"/>
        <v/>
      </c>
      <c r="C462" s="152"/>
      <c r="D462" s="263"/>
      <c r="E462" s="169"/>
      <c r="F462" s="167"/>
      <c r="G462" s="14"/>
      <c r="H462" s="14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</row>
    <row r="463" spans="1:19" s="16" customFormat="1" ht="30" customHeight="1">
      <c r="A463" s="21"/>
      <c r="B463" s="21" t="str">
        <f t="shared" si="7"/>
        <v/>
      </c>
      <c r="C463" s="152"/>
      <c r="D463" s="263"/>
      <c r="E463" s="169"/>
      <c r="F463" s="167"/>
      <c r="G463" s="14"/>
      <c r="H463" s="14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</row>
    <row r="464" spans="1:19" s="16" customFormat="1" ht="30" customHeight="1">
      <c r="A464" s="21"/>
      <c r="B464" s="21" t="str">
        <f t="shared" si="7"/>
        <v/>
      </c>
      <c r="C464" s="152"/>
      <c r="D464" s="263"/>
      <c r="E464" s="169"/>
      <c r="F464" s="167"/>
      <c r="G464" s="14"/>
      <c r="H464" s="14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</row>
    <row r="465" spans="1:19" s="16" customFormat="1" ht="30" customHeight="1">
      <c r="A465" s="21"/>
      <c r="B465" s="21" t="str">
        <f t="shared" si="7"/>
        <v/>
      </c>
      <c r="C465" s="152"/>
      <c r="D465" s="263"/>
      <c r="E465" s="169"/>
      <c r="F465" s="167"/>
      <c r="G465" s="14"/>
      <c r="H465" s="14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</row>
    <row r="466" spans="1:19" s="16" customFormat="1" ht="30" customHeight="1">
      <c r="A466" s="21"/>
      <c r="B466" s="21" t="str">
        <f t="shared" si="7"/>
        <v/>
      </c>
      <c r="C466" s="152"/>
      <c r="D466" s="263"/>
      <c r="E466" s="169"/>
      <c r="F466" s="167"/>
      <c r="G466" s="14"/>
      <c r="H466" s="14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</row>
    <row r="467" spans="1:19" s="16" customFormat="1" ht="30" customHeight="1">
      <c r="A467" s="21"/>
      <c r="B467" s="21" t="str">
        <f t="shared" si="7"/>
        <v/>
      </c>
      <c r="C467" s="152"/>
      <c r="D467" s="263"/>
      <c r="E467" s="169"/>
      <c r="F467" s="167"/>
      <c r="G467" s="14"/>
      <c r="H467" s="14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</row>
    <row r="468" spans="1:19" s="16" customFormat="1" ht="30" customHeight="1">
      <c r="A468" s="21"/>
      <c r="B468" s="21" t="str">
        <f t="shared" si="7"/>
        <v/>
      </c>
      <c r="C468" s="152"/>
      <c r="D468" s="263"/>
      <c r="E468" s="169"/>
      <c r="F468" s="167"/>
      <c r="G468" s="14"/>
      <c r="H468" s="14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</row>
    <row r="469" spans="1:19" s="16" customFormat="1" ht="30" customHeight="1">
      <c r="A469" s="21"/>
      <c r="B469" s="21" t="str">
        <f t="shared" si="7"/>
        <v/>
      </c>
      <c r="C469" s="152"/>
      <c r="D469" s="263"/>
      <c r="E469" s="169"/>
      <c r="F469" s="167"/>
      <c r="G469" s="14"/>
      <c r="H469" s="14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</row>
    <row r="470" spans="1:19" s="16" customFormat="1" ht="30" customHeight="1">
      <c r="A470" s="21"/>
      <c r="B470" s="21" t="str">
        <f t="shared" si="7"/>
        <v/>
      </c>
      <c r="C470" s="152"/>
      <c r="D470" s="263"/>
      <c r="E470" s="169"/>
      <c r="F470" s="167"/>
      <c r="G470" s="14"/>
      <c r="H470" s="14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</row>
    <row r="471" spans="1:19" s="16" customFormat="1" ht="30" customHeight="1">
      <c r="A471" s="21"/>
      <c r="B471" s="21" t="str">
        <f t="shared" si="7"/>
        <v/>
      </c>
      <c r="C471" s="152"/>
      <c r="D471" s="263"/>
      <c r="E471" s="169"/>
      <c r="F471" s="167"/>
      <c r="G471" s="14"/>
      <c r="H471" s="14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</row>
    <row r="472" spans="1:19" s="16" customFormat="1" ht="30" customHeight="1">
      <c r="A472" s="21"/>
      <c r="B472" s="21" t="str">
        <f t="shared" si="7"/>
        <v/>
      </c>
      <c r="C472" s="152"/>
      <c r="D472" s="263"/>
      <c r="E472" s="169"/>
      <c r="F472" s="167"/>
      <c r="G472" s="14"/>
      <c r="H472" s="14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</row>
    <row r="473" spans="1:19" s="16" customFormat="1" ht="30" customHeight="1">
      <c r="A473" s="21"/>
      <c r="B473" s="21" t="str">
        <f t="shared" si="7"/>
        <v/>
      </c>
      <c r="C473" s="152"/>
      <c r="D473" s="263"/>
      <c r="E473" s="169"/>
      <c r="F473" s="167"/>
      <c r="G473" s="14"/>
      <c r="H473" s="14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</row>
    <row r="474" spans="1:19" s="16" customFormat="1" ht="30" customHeight="1">
      <c r="A474" s="21"/>
      <c r="B474" s="21" t="str">
        <f t="shared" si="7"/>
        <v/>
      </c>
      <c r="C474" s="152"/>
      <c r="D474" s="263"/>
      <c r="E474" s="169"/>
      <c r="F474" s="167"/>
      <c r="G474" s="14"/>
      <c r="H474" s="14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</row>
    <row r="475" spans="1:19" s="16" customFormat="1" ht="30" customHeight="1">
      <c r="A475" s="21"/>
      <c r="B475" s="21" t="str">
        <f t="shared" si="7"/>
        <v/>
      </c>
      <c r="C475" s="152"/>
      <c r="D475" s="263"/>
      <c r="E475" s="169"/>
      <c r="F475" s="167"/>
      <c r="G475" s="14"/>
      <c r="H475" s="14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</row>
    <row r="476" spans="1:19" s="16" customFormat="1" ht="30" customHeight="1">
      <c r="A476" s="21"/>
      <c r="B476" s="21" t="str">
        <f t="shared" si="7"/>
        <v/>
      </c>
      <c r="C476" s="152"/>
      <c r="D476" s="263"/>
      <c r="E476" s="169"/>
      <c r="F476" s="167"/>
      <c r="G476" s="14"/>
      <c r="H476" s="14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</row>
    <row r="477" spans="1:19" s="16" customFormat="1" ht="30" customHeight="1">
      <c r="A477" s="21"/>
      <c r="B477" s="21" t="str">
        <f t="shared" si="7"/>
        <v/>
      </c>
      <c r="C477" s="152"/>
      <c r="D477" s="263"/>
      <c r="E477" s="169"/>
      <c r="F477" s="167"/>
      <c r="G477" s="14"/>
      <c r="H477" s="14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</row>
    <row r="478" spans="1:19" s="16" customFormat="1" ht="30" customHeight="1">
      <c r="A478" s="21"/>
      <c r="B478" s="21" t="str">
        <f t="shared" si="7"/>
        <v/>
      </c>
      <c r="C478" s="152"/>
      <c r="D478" s="263"/>
      <c r="E478" s="169"/>
      <c r="F478" s="167"/>
      <c r="G478" s="14"/>
      <c r="H478" s="14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</row>
    <row r="479" spans="1:19" s="16" customFormat="1" ht="30" customHeight="1">
      <c r="A479" s="21"/>
      <c r="B479" s="21" t="str">
        <f t="shared" si="7"/>
        <v/>
      </c>
      <c r="C479" s="152"/>
      <c r="D479" s="263"/>
      <c r="E479" s="169"/>
      <c r="F479" s="167"/>
      <c r="G479" s="14"/>
      <c r="H479" s="14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</row>
    <row r="480" spans="1:19" s="16" customFormat="1" ht="30" customHeight="1">
      <c r="A480" s="21"/>
      <c r="B480" s="21" t="str">
        <f t="shared" si="7"/>
        <v/>
      </c>
      <c r="C480" s="152"/>
      <c r="D480" s="263"/>
      <c r="E480" s="169"/>
      <c r="F480" s="167"/>
      <c r="G480" s="14"/>
      <c r="H480" s="14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</row>
    <row r="481" spans="1:19" s="16" customFormat="1" ht="30" customHeight="1">
      <c r="A481" s="21"/>
      <c r="B481" s="21" t="str">
        <f t="shared" si="7"/>
        <v/>
      </c>
      <c r="C481" s="152"/>
      <c r="D481" s="263"/>
      <c r="E481" s="169"/>
      <c r="F481" s="167"/>
      <c r="G481" s="14"/>
      <c r="H481" s="14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</row>
    <row r="482" spans="1:19" s="16" customFormat="1" ht="30" customHeight="1">
      <c r="A482" s="21"/>
      <c r="B482" s="21" t="str">
        <f t="shared" si="7"/>
        <v/>
      </c>
      <c r="C482" s="152"/>
      <c r="D482" s="263"/>
      <c r="E482" s="169"/>
      <c r="F482" s="167"/>
      <c r="G482" s="14"/>
      <c r="H482" s="14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</row>
    <row r="483" spans="1:19" s="16" customFormat="1" ht="30" customHeight="1">
      <c r="A483" s="21"/>
      <c r="B483" s="21" t="str">
        <f t="shared" si="7"/>
        <v/>
      </c>
      <c r="C483" s="152"/>
      <c r="D483" s="263"/>
      <c r="E483" s="169"/>
      <c r="F483" s="167"/>
      <c r="G483" s="14"/>
      <c r="H483" s="14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</row>
    <row r="484" spans="1:19" s="16" customFormat="1" ht="30" customHeight="1">
      <c r="A484" s="21"/>
      <c r="B484" s="21" t="str">
        <f t="shared" si="7"/>
        <v/>
      </c>
      <c r="C484" s="152"/>
      <c r="D484" s="263"/>
      <c r="E484" s="169"/>
      <c r="F484" s="167"/>
      <c r="G484" s="14"/>
      <c r="H484" s="14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</row>
    <row r="485" spans="1:19" s="16" customFormat="1" ht="30" customHeight="1">
      <c r="A485" s="21"/>
      <c r="B485" s="21" t="str">
        <f t="shared" si="7"/>
        <v/>
      </c>
      <c r="C485" s="152"/>
      <c r="D485" s="263"/>
      <c r="E485" s="169"/>
      <c r="F485" s="167"/>
      <c r="G485" s="14"/>
      <c r="H485" s="14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</row>
    <row r="486" spans="1:19" s="16" customFormat="1" ht="30" customHeight="1">
      <c r="A486" s="21"/>
      <c r="B486" s="21" t="str">
        <f t="shared" si="7"/>
        <v/>
      </c>
      <c r="C486" s="152"/>
      <c r="D486" s="263"/>
      <c r="E486" s="169"/>
      <c r="F486" s="167"/>
      <c r="G486" s="14"/>
      <c r="H486" s="14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</row>
    <row r="487" spans="1:19" s="16" customFormat="1" ht="30" customHeight="1">
      <c r="A487" s="21"/>
      <c r="B487" s="21" t="str">
        <f t="shared" si="7"/>
        <v/>
      </c>
      <c r="C487" s="152"/>
      <c r="D487" s="263"/>
      <c r="E487" s="169"/>
      <c r="F487" s="167"/>
      <c r="G487" s="14"/>
      <c r="H487" s="14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</row>
    <row r="488" spans="1:19" s="16" customFormat="1" ht="30" customHeight="1">
      <c r="A488" s="21"/>
      <c r="B488" s="21" t="str">
        <f t="shared" si="7"/>
        <v/>
      </c>
      <c r="C488" s="152"/>
      <c r="D488" s="263"/>
      <c r="E488" s="169"/>
      <c r="F488" s="167"/>
      <c r="G488" s="14"/>
      <c r="H488" s="14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</row>
    <row r="489" spans="1:19" s="16" customFormat="1" ht="30" customHeight="1">
      <c r="A489" s="21"/>
      <c r="B489" s="21" t="str">
        <f t="shared" si="7"/>
        <v/>
      </c>
      <c r="C489" s="152"/>
      <c r="D489" s="263"/>
      <c r="E489" s="169"/>
      <c r="F489" s="167"/>
      <c r="G489" s="14"/>
      <c r="H489" s="14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</row>
    <row r="490" spans="1:19" s="16" customFormat="1" ht="30" customHeight="1">
      <c r="A490" s="21"/>
      <c r="B490" s="21" t="str">
        <f t="shared" si="7"/>
        <v/>
      </c>
      <c r="C490" s="152"/>
      <c r="D490" s="263"/>
      <c r="E490" s="169"/>
      <c r="F490" s="167"/>
      <c r="G490" s="14"/>
      <c r="H490" s="14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</row>
    <row r="491" spans="1:19" s="16" customFormat="1" ht="30" customHeight="1">
      <c r="A491" s="21"/>
      <c r="B491" s="21" t="str">
        <f t="shared" si="7"/>
        <v/>
      </c>
      <c r="C491" s="152"/>
      <c r="D491" s="263"/>
      <c r="E491" s="169"/>
      <c r="F491" s="167"/>
      <c r="G491" s="14"/>
      <c r="H491" s="14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</row>
    <row r="492" spans="1:19" s="16" customFormat="1" ht="30" customHeight="1">
      <c r="A492" s="21"/>
      <c r="B492" s="21" t="str">
        <f t="shared" si="7"/>
        <v/>
      </c>
      <c r="C492" s="152"/>
      <c r="D492" s="263"/>
      <c r="E492" s="169"/>
      <c r="F492" s="167"/>
      <c r="G492" s="14"/>
      <c r="H492" s="14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</row>
    <row r="493" spans="1:19" s="16" customFormat="1" ht="30" customHeight="1">
      <c r="A493" s="21"/>
      <c r="B493" s="21" t="str">
        <f t="shared" si="7"/>
        <v/>
      </c>
      <c r="C493" s="152"/>
      <c r="D493" s="263"/>
      <c r="E493" s="169"/>
      <c r="F493" s="167"/>
      <c r="G493" s="14"/>
      <c r="H493" s="14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</row>
    <row r="494" spans="1:19" s="16" customFormat="1" ht="30" customHeight="1">
      <c r="A494" s="21"/>
      <c r="B494" s="21" t="str">
        <f t="shared" si="7"/>
        <v/>
      </c>
      <c r="C494" s="152"/>
      <c r="D494" s="263"/>
      <c r="E494" s="169"/>
      <c r="F494" s="167"/>
      <c r="G494" s="14"/>
      <c r="H494" s="14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</row>
    <row r="495" spans="1:19" s="16" customFormat="1" ht="30" customHeight="1">
      <c r="A495" s="21"/>
      <c r="B495" s="21" t="str">
        <f t="shared" si="7"/>
        <v/>
      </c>
      <c r="C495" s="152"/>
      <c r="D495" s="263"/>
      <c r="E495" s="169"/>
      <c r="F495" s="167"/>
      <c r="G495" s="14"/>
      <c r="H495" s="14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</row>
    <row r="496" spans="1:19" s="16" customFormat="1" ht="30" customHeight="1">
      <c r="A496" s="21"/>
      <c r="B496" s="21" t="str">
        <f t="shared" si="7"/>
        <v/>
      </c>
      <c r="C496" s="152"/>
      <c r="D496" s="263"/>
      <c r="E496" s="169"/>
      <c r="F496" s="167"/>
      <c r="G496" s="14"/>
      <c r="H496" s="14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</row>
    <row r="497" spans="1:19" s="16" customFormat="1" ht="30" customHeight="1">
      <c r="A497" s="21"/>
      <c r="B497" s="21" t="str">
        <f t="shared" si="7"/>
        <v/>
      </c>
      <c r="C497" s="152"/>
      <c r="D497" s="263"/>
      <c r="E497" s="169"/>
      <c r="F497" s="167"/>
      <c r="G497" s="14"/>
      <c r="H497" s="14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</row>
    <row r="498" spans="1:19" s="16" customFormat="1" ht="30" customHeight="1">
      <c r="A498" s="21"/>
      <c r="B498" s="21" t="str">
        <f t="shared" si="7"/>
        <v/>
      </c>
      <c r="C498" s="152"/>
      <c r="D498" s="263"/>
      <c r="E498" s="169"/>
      <c r="F498" s="167"/>
      <c r="G498" s="14"/>
      <c r="H498" s="14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</row>
    <row r="499" spans="1:19" s="16" customFormat="1" ht="30" customHeight="1">
      <c r="A499" s="21"/>
      <c r="B499" s="21" t="str">
        <f t="shared" si="7"/>
        <v/>
      </c>
      <c r="C499" s="152"/>
      <c r="D499" s="263"/>
      <c r="E499" s="169"/>
      <c r="F499" s="167"/>
      <c r="G499" s="14"/>
      <c r="H499" s="14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</row>
    <row r="500" spans="1:19" s="16" customFormat="1" ht="30" customHeight="1">
      <c r="A500" s="21"/>
      <c r="B500" s="21" t="str">
        <f t="shared" si="7"/>
        <v/>
      </c>
      <c r="C500" s="152"/>
      <c r="D500" s="263"/>
      <c r="E500" s="169"/>
      <c r="F500" s="167"/>
      <c r="G500" s="14"/>
      <c r="H500" s="14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</row>
    <row r="501" spans="1:19" s="16" customFormat="1" ht="30" customHeight="1">
      <c r="A501" s="21"/>
      <c r="B501" s="21" t="str">
        <f t="shared" si="7"/>
        <v/>
      </c>
      <c r="C501" s="152"/>
      <c r="D501" s="263"/>
      <c r="E501" s="169"/>
      <c r="F501" s="167"/>
      <c r="G501" s="14"/>
      <c r="H501" s="14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</row>
    <row r="502" spans="1:19" s="16" customFormat="1" ht="30" customHeight="1">
      <c r="A502" s="21"/>
      <c r="B502" s="21" t="str">
        <f t="shared" si="7"/>
        <v/>
      </c>
      <c r="C502" s="152"/>
      <c r="D502" s="263"/>
      <c r="E502" s="169"/>
      <c r="F502" s="167"/>
      <c r="G502" s="14"/>
      <c r="H502" s="14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</row>
    <row r="503" spans="1:19" s="16" customFormat="1" ht="30" customHeight="1">
      <c r="A503" s="21"/>
      <c r="B503" s="21" t="str">
        <f t="shared" si="7"/>
        <v/>
      </c>
      <c r="C503" s="152"/>
      <c r="D503" s="263"/>
      <c r="E503" s="169"/>
      <c r="F503" s="167"/>
      <c r="G503" s="14"/>
      <c r="H503" s="14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</row>
    <row r="504" spans="1:19" s="16" customFormat="1" ht="30" customHeight="1">
      <c r="A504" s="21"/>
      <c r="B504" s="21" t="str">
        <f t="shared" si="7"/>
        <v/>
      </c>
      <c r="C504" s="152"/>
      <c r="D504" s="263"/>
      <c r="E504" s="169"/>
      <c r="F504" s="167"/>
      <c r="G504" s="14"/>
      <c r="H504" s="14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</row>
    <row r="505" spans="1:19" s="16" customFormat="1" ht="30" customHeight="1">
      <c r="A505" s="21"/>
      <c r="B505" s="21" t="str">
        <f t="shared" si="7"/>
        <v/>
      </c>
      <c r="C505" s="152"/>
      <c r="D505" s="263"/>
      <c r="E505" s="169"/>
      <c r="F505" s="167"/>
      <c r="G505" s="14"/>
      <c r="H505" s="14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</row>
    <row r="506" spans="1:19" s="16" customFormat="1" ht="30" customHeight="1">
      <c r="A506" s="21"/>
      <c r="B506" s="21" t="str">
        <f t="shared" si="7"/>
        <v/>
      </c>
      <c r="C506" s="152"/>
      <c r="D506" s="263"/>
      <c r="E506" s="169"/>
      <c r="F506" s="167"/>
      <c r="G506" s="14"/>
      <c r="H506" s="14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</row>
    <row r="507" spans="1:19" s="16" customFormat="1" ht="30" customHeight="1">
      <c r="A507" s="21"/>
      <c r="B507" s="21" t="str">
        <f t="shared" si="7"/>
        <v/>
      </c>
      <c r="C507" s="152"/>
      <c r="D507" s="263"/>
      <c r="E507" s="169"/>
      <c r="F507" s="167"/>
      <c r="G507" s="14"/>
      <c r="H507" s="14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</row>
    <row r="508" spans="1:19" s="16" customFormat="1" ht="30" customHeight="1">
      <c r="A508" s="21"/>
      <c r="B508" s="21" t="str">
        <f t="shared" si="7"/>
        <v/>
      </c>
      <c r="C508" s="152"/>
      <c r="D508" s="263"/>
      <c r="E508" s="169"/>
      <c r="F508" s="167"/>
      <c r="G508" s="14"/>
      <c r="H508" s="14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</row>
    <row r="509" spans="1:19" s="16" customFormat="1" ht="30" customHeight="1">
      <c r="A509" s="21"/>
      <c r="B509" s="21" t="str">
        <f t="shared" si="7"/>
        <v/>
      </c>
      <c r="C509" s="152"/>
      <c r="D509" s="263"/>
      <c r="E509" s="169"/>
      <c r="F509" s="167"/>
      <c r="G509" s="14"/>
      <c r="H509" s="14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</row>
    <row r="510" spans="1:19" s="16" customFormat="1" ht="30" customHeight="1">
      <c r="A510" s="21"/>
      <c r="B510" s="21" t="str">
        <f t="shared" si="7"/>
        <v/>
      </c>
      <c r="C510" s="152"/>
      <c r="D510" s="263"/>
      <c r="E510" s="169"/>
      <c r="F510" s="167"/>
      <c r="G510" s="14"/>
      <c r="H510" s="14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</row>
    <row r="511" spans="1:19" s="16" customFormat="1" ht="30" customHeight="1">
      <c r="A511" s="21"/>
      <c r="B511" s="21" t="str">
        <f t="shared" si="7"/>
        <v/>
      </c>
      <c r="C511" s="152"/>
      <c r="D511" s="263"/>
      <c r="E511" s="169"/>
      <c r="F511" s="167"/>
      <c r="G511" s="14"/>
      <c r="H511" s="14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</row>
    <row r="512" spans="1:19" s="16" customFormat="1" ht="30" customHeight="1">
      <c r="A512" s="21"/>
      <c r="B512" s="21" t="str">
        <f t="shared" si="7"/>
        <v/>
      </c>
      <c r="C512" s="152"/>
      <c r="D512" s="263"/>
      <c r="E512" s="169"/>
      <c r="F512" s="167"/>
      <c r="G512" s="14"/>
      <c r="H512" s="14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</row>
    <row r="513" spans="1:19" s="16" customFormat="1" ht="30" customHeight="1">
      <c r="A513" s="21"/>
      <c r="B513" s="21" t="str">
        <f t="shared" si="7"/>
        <v/>
      </c>
      <c r="C513" s="152"/>
      <c r="D513" s="263"/>
      <c r="E513" s="169"/>
      <c r="F513" s="167"/>
      <c r="G513" s="14"/>
      <c r="H513" s="14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</row>
    <row r="514" spans="1:19" s="16" customFormat="1" ht="30" customHeight="1">
      <c r="A514" s="21"/>
      <c r="B514" s="21" t="str">
        <f t="shared" si="7"/>
        <v/>
      </c>
      <c r="C514" s="152"/>
      <c r="D514" s="263"/>
      <c r="E514" s="169"/>
      <c r="F514" s="167"/>
      <c r="G514" s="14"/>
      <c r="H514" s="14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</row>
    <row r="515" spans="1:19" s="16" customFormat="1" ht="30" customHeight="1">
      <c r="A515" s="21"/>
      <c r="B515" s="21" t="str">
        <f t="shared" si="7"/>
        <v/>
      </c>
      <c r="C515" s="152"/>
      <c r="D515" s="263"/>
      <c r="E515" s="169"/>
      <c r="F515" s="167"/>
      <c r="G515" s="14"/>
      <c r="H515" s="14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</row>
    <row r="516" spans="1:19" s="16" customFormat="1" ht="30" customHeight="1">
      <c r="A516" s="21"/>
      <c r="B516" s="21" t="str">
        <f t="shared" si="7"/>
        <v/>
      </c>
      <c r="C516" s="152"/>
      <c r="D516" s="263"/>
      <c r="E516" s="169"/>
      <c r="F516" s="167"/>
      <c r="G516" s="14"/>
      <c r="H516" s="14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</row>
    <row r="517" spans="1:19" s="16" customFormat="1" ht="30" customHeight="1">
      <c r="A517" s="21"/>
      <c r="B517" s="21" t="str">
        <f t="shared" si="7"/>
        <v/>
      </c>
      <c r="C517" s="152"/>
      <c r="D517" s="263"/>
      <c r="E517" s="169"/>
      <c r="F517" s="167"/>
      <c r="G517" s="14"/>
      <c r="H517" s="14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</row>
    <row r="518" spans="1:19" s="16" customFormat="1" ht="30" customHeight="1">
      <c r="A518" s="21"/>
      <c r="B518" s="21" t="str">
        <f t="shared" ref="B518:B581" si="8">IF(D518="","",MONTH(F518))</f>
        <v/>
      </c>
      <c r="C518" s="152"/>
      <c r="D518" s="263"/>
      <c r="E518" s="169"/>
      <c r="F518" s="167"/>
      <c r="G518" s="14"/>
      <c r="H518" s="14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</row>
    <row r="519" spans="1:19" s="16" customFormat="1" ht="30" customHeight="1">
      <c r="A519" s="21"/>
      <c r="B519" s="21" t="str">
        <f t="shared" si="8"/>
        <v/>
      </c>
      <c r="C519" s="152"/>
      <c r="D519" s="263"/>
      <c r="E519" s="169"/>
      <c r="F519" s="167"/>
      <c r="G519" s="14"/>
      <c r="H519" s="14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</row>
    <row r="520" spans="1:19" s="16" customFormat="1" ht="30" customHeight="1">
      <c r="A520" s="21"/>
      <c r="B520" s="21" t="str">
        <f t="shared" si="8"/>
        <v/>
      </c>
      <c r="C520" s="152"/>
      <c r="D520" s="263"/>
      <c r="E520" s="169"/>
      <c r="F520" s="167"/>
      <c r="G520" s="14"/>
      <c r="H520" s="14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</row>
    <row r="521" spans="1:19" s="16" customFormat="1" ht="30" customHeight="1">
      <c r="A521" s="21"/>
      <c r="B521" s="21" t="str">
        <f t="shared" si="8"/>
        <v/>
      </c>
      <c r="C521" s="152"/>
      <c r="D521" s="263"/>
      <c r="E521" s="169"/>
      <c r="F521" s="167"/>
      <c r="G521" s="14"/>
      <c r="H521" s="14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</row>
    <row r="522" spans="1:19" s="16" customFormat="1" ht="30" customHeight="1">
      <c r="A522" s="21"/>
      <c r="B522" s="21" t="str">
        <f t="shared" si="8"/>
        <v/>
      </c>
      <c r="C522" s="152"/>
      <c r="D522" s="263"/>
      <c r="E522" s="169"/>
      <c r="F522" s="167"/>
      <c r="G522" s="14"/>
      <c r="H522" s="14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</row>
    <row r="523" spans="1:19" s="16" customFormat="1" ht="30" customHeight="1">
      <c r="A523" s="21"/>
      <c r="B523" s="21" t="str">
        <f t="shared" si="8"/>
        <v/>
      </c>
      <c r="C523" s="152"/>
      <c r="D523" s="263"/>
      <c r="E523" s="169"/>
      <c r="F523" s="167"/>
      <c r="G523" s="14"/>
      <c r="H523" s="14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</row>
    <row r="524" spans="1:19" s="16" customFormat="1" ht="30" customHeight="1">
      <c r="A524" s="21"/>
      <c r="B524" s="21" t="str">
        <f t="shared" si="8"/>
        <v/>
      </c>
      <c r="C524" s="152"/>
      <c r="D524" s="263"/>
      <c r="E524" s="169"/>
      <c r="F524" s="167"/>
      <c r="G524" s="14"/>
      <c r="H524" s="14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</row>
    <row r="525" spans="1:19" s="16" customFormat="1" ht="30" customHeight="1">
      <c r="A525" s="21"/>
      <c r="B525" s="21" t="str">
        <f t="shared" si="8"/>
        <v/>
      </c>
      <c r="C525" s="152"/>
      <c r="D525" s="263"/>
      <c r="E525" s="169"/>
      <c r="F525" s="167"/>
      <c r="G525" s="14"/>
      <c r="H525" s="14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</row>
    <row r="526" spans="1:19" s="16" customFormat="1" ht="30" customHeight="1">
      <c r="A526" s="21"/>
      <c r="B526" s="21" t="str">
        <f t="shared" si="8"/>
        <v/>
      </c>
      <c r="C526" s="152"/>
      <c r="D526" s="263"/>
      <c r="E526" s="169"/>
      <c r="F526" s="167"/>
      <c r="G526" s="14"/>
      <c r="H526" s="14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</row>
    <row r="527" spans="1:19" s="16" customFormat="1" ht="30" customHeight="1">
      <c r="A527" s="21"/>
      <c r="B527" s="21" t="str">
        <f t="shared" si="8"/>
        <v/>
      </c>
      <c r="C527" s="152"/>
      <c r="D527" s="263"/>
      <c r="E527" s="169"/>
      <c r="F527" s="167"/>
      <c r="G527" s="14"/>
      <c r="H527" s="14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</row>
    <row r="528" spans="1:19" s="16" customFormat="1" ht="30" customHeight="1">
      <c r="A528" s="21"/>
      <c r="B528" s="21" t="str">
        <f t="shared" si="8"/>
        <v/>
      </c>
      <c r="C528" s="152"/>
      <c r="D528" s="263"/>
      <c r="E528" s="169"/>
      <c r="F528" s="167"/>
      <c r="G528" s="14"/>
      <c r="H528" s="14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</row>
    <row r="529" spans="1:19" s="16" customFormat="1" ht="30" customHeight="1">
      <c r="A529" s="21"/>
      <c r="B529" s="21" t="str">
        <f t="shared" si="8"/>
        <v/>
      </c>
      <c r="C529" s="152"/>
      <c r="D529" s="263"/>
      <c r="E529" s="169"/>
      <c r="F529" s="167"/>
      <c r="G529" s="14"/>
      <c r="H529" s="14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</row>
    <row r="530" spans="1:19" s="16" customFormat="1" ht="30" customHeight="1">
      <c r="A530" s="21"/>
      <c r="B530" s="21" t="str">
        <f t="shared" si="8"/>
        <v/>
      </c>
      <c r="C530" s="152"/>
      <c r="D530" s="263"/>
      <c r="E530" s="169"/>
      <c r="F530" s="167"/>
      <c r="G530" s="14"/>
      <c r="H530" s="14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</row>
    <row r="531" spans="1:19" s="16" customFormat="1" ht="30" customHeight="1">
      <c r="A531" s="21"/>
      <c r="B531" s="21" t="str">
        <f t="shared" si="8"/>
        <v/>
      </c>
      <c r="C531" s="152"/>
      <c r="D531" s="263"/>
      <c r="E531" s="169"/>
      <c r="F531" s="167"/>
      <c r="G531" s="14"/>
      <c r="H531" s="14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</row>
    <row r="532" spans="1:19" s="16" customFormat="1" ht="30" customHeight="1">
      <c r="A532" s="21"/>
      <c r="B532" s="21" t="str">
        <f t="shared" si="8"/>
        <v/>
      </c>
      <c r="C532" s="152"/>
      <c r="D532" s="263"/>
      <c r="E532" s="169"/>
      <c r="F532" s="167"/>
      <c r="G532" s="14"/>
      <c r="H532" s="14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</row>
    <row r="533" spans="1:19" s="16" customFormat="1" ht="30" customHeight="1">
      <c r="A533" s="21"/>
      <c r="B533" s="21" t="str">
        <f t="shared" si="8"/>
        <v/>
      </c>
      <c r="C533" s="152"/>
      <c r="D533" s="263"/>
      <c r="E533" s="169"/>
      <c r="F533" s="167"/>
      <c r="G533" s="14"/>
      <c r="H533" s="14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</row>
    <row r="534" spans="1:19" s="16" customFormat="1" ht="30" customHeight="1">
      <c r="A534" s="21"/>
      <c r="B534" s="21" t="str">
        <f t="shared" si="8"/>
        <v/>
      </c>
      <c r="C534" s="152"/>
      <c r="D534" s="263"/>
      <c r="E534" s="169"/>
      <c r="F534" s="167"/>
      <c r="G534" s="14"/>
      <c r="H534" s="14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</row>
    <row r="535" spans="1:19" s="16" customFormat="1" ht="30" customHeight="1">
      <c r="A535" s="21"/>
      <c r="B535" s="21" t="str">
        <f t="shared" si="8"/>
        <v/>
      </c>
      <c r="C535" s="152"/>
      <c r="D535" s="263"/>
      <c r="E535" s="169"/>
      <c r="F535" s="167"/>
      <c r="G535" s="14"/>
      <c r="H535" s="14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</row>
    <row r="536" spans="1:19" s="16" customFormat="1" ht="30" customHeight="1">
      <c r="A536" s="21"/>
      <c r="B536" s="21" t="str">
        <f t="shared" si="8"/>
        <v/>
      </c>
      <c r="C536" s="152"/>
      <c r="D536" s="263"/>
      <c r="E536" s="169"/>
      <c r="F536" s="167"/>
      <c r="G536" s="14"/>
      <c r="H536" s="14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</row>
    <row r="537" spans="1:19" s="16" customFormat="1" ht="30" customHeight="1">
      <c r="A537" s="21"/>
      <c r="B537" s="21" t="str">
        <f t="shared" si="8"/>
        <v/>
      </c>
      <c r="C537" s="152"/>
      <c r="D537" s="263"/>
      <c r="E537" s="169"/>
      <c r="F537" s="167"/>
      <c r="G537" s="14"/>
      <c r="H537" s="14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</row>
    <row r="538" spans="1:19" s="16" customFormat="1" ht="30" customHeight="1">
      <c r="A538" s="21"/>
      <c r="B538" s="21" t="str">
        <f t="shared" si="8"/>
        <v/>
      </c>
      <c r="C538" s="152"/>
      <c r="D538" s="263"/>
      <c r="E538" s="169"/>
      <c r="F538" s="167"/>
      <c r="G538" s="14"/>
      <c r="H538" s="14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</row>
    <row r="539" spans="1:19" s="16" customFormat="1" ht="30" customHeight="1">
      <c r="A539" s="21"/>
      <c r="B539" s="21" t="str">
        <f t="shared" si="8"/>
        <v/>
      </c>
      <c r="C539" s="152"/>
      <c r="D539" s="263"/>
      <c r="E539" s="169"/>
      <c r="F539" s="167"/>
      <c r="G539" s="14"/>
      <c r="H539" s="14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</row>
    <row r="540" spans="1:19" s="16" customFormat="1" ht="30" customHeight="1">
      <c r="A540" s="21"/>
      <c r="B540" s="21" t="str">
        <f t="shared" si="8"/>
        <v/>
      </c>
      <c r="C540" s="152"/>
      <c r="D540" s="263"/>
      <c r="E540" s="169"/>
      <c r="F540" s="167"/>
      <c r="G540" s="14"/>
      <c r="H540" s="14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</row>
    <row r="541" spans="1:19" s="16" customFormat="1" ht="30" customHeight="1">
      <c r="A541" s="21"/>
      <c r="B541" s="21" t="str">
        <f t="shared" si="8"/>
        <v/>
      </c>
      <c r="C541" s="152"/>
      <c r="D541" s="263"/>
      <c r="E541" s="169"/>
      <c r="F541" s="167"/>
      <c r="G541" s="14"/>
      <c r="H541" s="14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</row>
    <row r="542" spans="1:19" s="16" customFormat="1" ht="30" customHeight="1">
      <c r="A542" s="21"/>
      <c r="B542" s="21" t="str">
        <f t="shared" si="8"/>
        <v/>
      </c>
      <c r="C542" s="152"/>
      <c r="D542" s="263"/>
      <c r="E542" s="169"/>
      <c r="F542" s="167"/>
      <c r="G542" s="14"/>
      <c r="H542" s="14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</row>
    <row r="543" spans="1:19" s="16" customFormat="1" ht="30" customHeight="1">
      <c r="A543" s="21"/>
      <c r="B543" s="21" t="str">
        <f t="shared" si="8"/>
        <v/>
      </c>
      <c r="C543" s="152"/>
      <c r="D543" s="263"/>
      <c r="E543" s="169"/>
      <c r="F543" s="167"/>
      <c r="G543" s="14"/>
      <c r="H543" s="14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</row>
    <row r="544" spans="1:19" s="16" customFormat="1" ht="30" customHeight="1">
      <c r="A544" s="21"/>
      <c r="B544" s="21" t="str">
        <f t="shared" si="8"/>
        <v/>
      </c>
      <c r="C544" s="152"/>
      <c r="D544" s="263"/>
      <c r="E544" s="169"/>
      <c r="F544" s="167"/>
      <c r="G544" s="14"/>
      <c r="H544" s="14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</row>
    <row r="545" spans="1:19" s="16" customFormat="1" ht="30" customHeight="1">
      <c r="A545" s="21"/>
      <c r="B545" s="21" t="str">
        <f t="shared" si="8"/>
        <v/>
      </c>
      <c r="C545" s="152"/>
      <c r="D545" s="263"/>
      <c r="E545" s="169"/>
      <c r="F545" s="167"/>
      <c r="G545" s="14"/>
      <c r="H545" s="14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</row>
    <row r="546" spans="1:19" s="16" customFormat="1" ht="30" customHeight="1">
      <c r="A546" s="21"/>
      <c r="B546" s="21" t="str">
        <f t="shared" si="8"/>
        <v/>
      </c>
      <c r="C546" s="152"/>
      <c r="D546" s="263"/>
      <c r="E546" s="169"/>
      <c r="F546" s="167"/>
      <c r="G546" s="14"/>
      <c r="H546" s="14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</row>
    <row r="547" spans="1:19" s="16" customFormat="1" ht="30" customHeight="1">
      <c r="A547" s="21"/>
      <c r="B547" s="21" t="str">
        <f t="shared" si="8"/>
        <v/>
      </c>
      <c r="C547" s="152"/>
      <c r="D547" s="263"/>
      <c r="E547" s="169"/>
      <c r="F547" s="167"/>
      <c r="G547" s="14"/>
      <c r="H547" s="14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</row>
    <row r="548" spans="1:19" s="16" customFormat="1" ht="30" customHeight="1">
      <c r="A548" s="21"/>
      <c r="B548" s="21" t="str">
        <f t="shared" si="8"/>
        <v/>
      </c>
      <c r="C548" s="152"/>
      <c r="D548" s="263"/>
      <c r="E548" s="169"/>
      <c r="F548" s="167"/>
      <c r="G548" s="14"/>
      <c r="H548" s="14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</row>
    <row r="549" spans="1:19" s="16" customFormat="1" ht="30" customHeight="1">
      <c r="A549" s="21"/>
      <c r="B549" s="21" t="str">
        <f t="shared" si="8"/>
        <v/>
      </c>
      <c r="C549" s="152"/>
      <c r="D549" s="263"/>
      <c r="E549" s="169"/>
      <c r="F549" s="167"/>
      <c r="G549" s="14"/>
      <c r="H549" s="14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</row>
    <row r="550" spans="1:19" s="16" customFormat="1" ht="30" customHeight="1">
      <c r="A550" s="21"/>
      <c r="B550" s="21" t="str">
        <f t="shared" si="8"/>
        <v/>
      </c>
      <c r="C550" s="152"/>
      <c r="D550" s="263"/>
      <c r="E550" s="169"/>
      <c r="F550" s="167"/>
      <c r="G550" s="14"/>
      <c r="H550" s="14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</row>
    <row r="551" spans="1:19" s="16" customFormat="1" ht="30" customHeight="1">
      <c r="A551" s="21"/>
      <c r="B551" s="21" t="str">
        <f t="shared" si="8"/>
        <v/>
      </c>
      <c r="C551" s="152"/>
      <c r="D551" s="263"/>
      <c r="E551" s="169"/>
      <c r="F551" s="167"/>
      <c r="G551" s="14"/>
      <c r="H551" s="14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</row>
    <row r="552" spans="1:19" s="16" customFormat="1" ht="30" customHeight="1">
      <c r="A552" s="21"/>
      <c r="B552" s="21" t="str">
        <f t="shared" si="8"/>
        <v/>
      </c>
      <c r="C552" s="152"/>
      <c r="D552" s="263"/>
      <c r="E552" s="169"/>
      <c r="F552" s="167"/>
      <c r="G552" s="14"/>
      <c r="H552" s="14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</row>
    <row r="553" spans="1:19" s="16" customFormat="1" ht="30" customHeight="1">
      <c r="A553" s="21"/>
      <c r="B553" s="21" t="str">
        <f t="shared" si="8"/>
        <v/>
      </c>
      <c r="C553" s="152"/>
      <c r="D553" s="263"/>
      <c r="E553" s="169"/>
      <c r="F553" s="167"/>
      <c r="G553" s="14"/>
      <c r="H553" s="14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</row>
    <row r="554" spans="1:19" s="16" customFormat="1" ht="30" customHeight="1">
      <c r="A554" s="21"/>
      <c r="B554" s="21" t="str">
        <f t="shared" si="8"/>
        <v/>
      </c>
      <c r="C554" s="152"/>
      <c r="D554" s="263"/>
      <c r="E554" s="169"/>
      <c r="F554" s="167"/>
      <c r="G554" s="14"/>
      <c r="H554" s="14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</row>
    <row r="555" spans="1:19" s="16" customFormat="1" ht="30" customHeight="1">
      <c r="A555" s="21"/>
      <c r="B555" s="21" t="str">
        <f t="shared" si="8"/>
        <v/>
      </c>
      <c r="C555" s="152"/>
      <c r="D555" s="263"/>
      <c r="E555" s="169"/>
      <c r="F555" s="167"/>
      <c r="G555" s="14"/>
      <c r="H555" s="14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</row>
    <row r="556" spans="1:19" s="16" customFormat="1" ht="30" customHeight="1">
      <c r="A556" s="21"/>
      <c r="B556" s="21" t="str">
        <f t="shared" si="8"/>
        <v/>
      </c>
      <c r="C556" s="152"/>
      <c r="D556" s="263"/>
      <c r="E556" s="169"/>
      <c r="F556" s="167"/>
      <c r="G556" s="14"/>
      <c r="H556" s="14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</row>
    <row r="557" spans="1:19" s="16" customFormat="1" ht="30" customHeight="1">
      <c r="A557" s="21"/>
      <c r="B557" s="21" t="str">
        <f t="shared" si="8"/>
        <v/>
      </c>
      <c r="C557" s="152"/>
      <c r="D557" s="263"/>
      <c r="E557" s="169"/>
      <c r="F557" s="167"/>
      <c r="G557" s="14"/>
      <c r="H557" s="14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</row>
    <row r="558" spans="1:19" s="16" customFormat="1" ht="30" customHeight="1">
      <c r="A558" s="21"/>
      <c r="B558" s="21" t="str">
        <f t="shared" si="8"/>
        <v/>
      </c>
      <c r="C558" s="152"/>
      <c r="D558" s="263"/>
      <c r="E558" s="169"/>
      <c r="F558" s="167"/>
      <c r="G558" s="14"/>
      <c r="H558" s="14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</row>
    <row r="559" spans="1:19" s="16" customFormat="1" ht="30" customHeight="1">
      <c r="A559" s="21"/>
      <c r="B559" s="21" t="str">
        <f t="shared" si="8"/>
        <v/>
      </c>
      <c r="C559" s="152"/>
      <c r="D559" s="263"/>
      <c r="E559" s="169"/>
      <c r="F559" s="167"/>
      <c r="G559" s="14"/>
      <c r="H559" s="14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</row>
    <row r="560" spans="1:19" s="16" customFormat="1" ht="30" customHeight="1">
      <c r="A560" s="21"/>
      <c r="B560" s="21" t="str">
        <f t="shared" si="8"/>
        <v/>
      </c>
      <c r="C560" s="152"/>
      <c r="D560" s="263"/>
      <c r="E560" s="169"/>
      <c r="F560" s="167"/>
      <c r="G560" s="14"/>
      <c r="H560" s="14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</row>
    <row r="561" spans="1:19" s="16" customFormat="1" ht="30" customHeight="1">
      <c r="A561" s="21"/>
      <c r="B561" s="21" t="str">
        <f t="shared" si="8"/>
        <v/>
      </c>
      <c r="C561" s="152"/>
      <c r="D561" s="263"/>
      <c r="E561" s="169"/>
      <c r="F561" s="167"/>
      <c r="G561" s="14"/>
      <c r="H561" s="14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</row>
    <row r="562" spans="1:19" s="16" customFormat="1" ht="30" customHeight="1">
      <c r="A562" s="21"/>
      <c r="B562" s="21" t="str">
        <f t="shared" si="8"/>
        <v/>
      </c>
      <c r="C562" s="152"/>
      <c r="D562" s="263"/>
      <c r="E562" s="169"/>
      <c r="F562" s="167"/>
      <c r="G562" s="14"/>
      <c r="H562" s="14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</row>
    <row r="563" spans="1:19" s="16" customFormat="1" ht="30" customHeight="1">
      <c r="A563" s="21"/>
      <c r="B563" s="21" t="str">
        <f t="shared" si="8"/>
        <v/>
      </c>
      <c r="C563" s="152"/>
      <c r="D563" s="263"/>
      <c r="E563" s="169"/>
      <c r="F563" s="167"/>
      <c r="G563" s="14"/>
      <c r="H563" s="14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</row>
    <row r="564" spans="1:19" s="16" customFormat="1" ht="30" customHeight="1">
      <c r="A564" s="21"/>
      <c r="B564" s="21" t="str">
        <f t="shared" si="8"/>
        <v/>
      </c>
      <c r="C564" s="152"/>
      <c r="D564" s="263"/>
      <c r="E564" s="169"/>
      <c r="F564" s="167"/>
      <c r="G564" s="14"/>
      <c r="H564" s="14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</row>
    <row r="565" spans="1:19" s="16" customFormat="1" ht="30" customHeight="1">
      <c r="A565" s="21"/>
      <c r="B565" s="21" t="str">
        <f t="shared" si="8"/>
        <v/>
      </c>
      <c r="C565" s="152"/>
      <c r="D565" s="263"/>
      <c r="E565" s="169"/>
      <c r="F565" s="167"/>
      <c r="G565" s="14"/>
      <c r="H565" s="14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</row>
    <row r="566" spans="1:19" s="16" customFormat="1" ht="30" customHeight="1">
      <c r="A566" s="21"/>
      <c r="B566" s="21" t="str">
        <f t="shared" si="8"/>
        <v/>
      </c>
      <c r="C566" s="152"/>
      <c r="D566" s="263"/>
      <c r="E566" s="169"/>
      <c r="F566" s="167"/>
      <c r="G566" s="14"/>
      <c r="H566" s="14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</row>
    <row r="567" spans="1:19" s="16" customFormat="1" ht="30" customHeight="1">
      <c r="A567" s="21"/>
      <c r="B567" s="21" t="str">
        <f t="shared" si="8"/>
        <v/>
      </c>
      <c r="C567" s="152"/>
      <c r="D567" s="263"/>
      <c r="E567" s="169"/>
      <c r="F567" s="167"/>
      <c r="G567" s="14"/>
      <c r="H567" s="14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</row>
    <row r="568" spans="1:19" s="16" customFormat="1" ht="30" customHeight="1">
      <c r="A568" s="21"/>
      <c r="B568" s="21" t="str">
        <f t="shared" si="8"/>
        <v/>
      </c>
      <c r="C568" s="152"/>
      <c r="D568" s="263"/>
      <c r="E568" s="169"/>
      <c r="F568" s="167"/>
      <c r="G568" s="14"/>
      <c r="H568" s="14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</row>
    <row r="569" spans="1:19" s="16" customFormat="1" ht="30" customHeight="1">
      <c r="A569" s="21"/>
      <c r="B569" s="21" t="str">
        <f t="shared" si="8"/>
        <v/>
      </c>
      <c r="C569" s="152"/>
      <c r="D569" s="263"/>
      <c r="E569" s="169"/>
      <c r="F569" s="167"/>
      <c r="G569" s="14"/>
      <c r="H569" s="14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</row>
    <row r="570" spans="1:19" s="16" customFormat="1" ht="30" customHeight="1">
      <c r="A570" s="21"/>
      <c r="B570" s="21" t="str">
        <f t="shared" si="8"/>
        <v/>
      </c>
      <c r="C570" s="152"/>
      <c r="D570" s="263"/>
      <c r="E570" s="169"/>
      <c r="F570" s="167"/>
      <c r="G570" s="14"/>
      <c r="H570" s="14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</row>
    <row r="571" spans="1:19" s="16" customFormat="1" ht="30" customHeight="1">
      <c r="A571" s="21"/>
      <c r="B571" s="21" t="str">
        <f t="shared" si="8"/>
        <v/>
      </c>
      <c r="C571" s="152"/>
      <c r="D571" s="263"/>
      <c r="E571" s="169"/>
      <c r="F571" s="167"/>
      <c r="G571" s="14"/>
      <c r="H571" s="14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</row>
    <row r="572" spans="1:19" s="16" customFormat="1" ht="30" customHeight="1">
      <c r="A572" s="21"/>
      <c r="B572" s="21" t="str">
        <f t="shared" si="8"/>
        <v/>
      </c>
      <c r="C572" s="152"/>
      <c r="D572" s="263"/>
      <c r="E572" s="169"/>
      <c r="F572" s="167"/>
      <c r="G572" s="14"/>
      <c r="H572" s="14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</row>
    <row r="573" spans="1:19" s="16" customFormat="1" ht="30" customHeight="1">
      <c r="A573" s="21"/>
      <c r="B573" s="21" t="str">
        <f t="shared" si="8"/>
        <v/>
      </c>
      <c r="C573" s="152"/>
      <c r="D573" s="263"/>
      <c r="E573" s="169"/>
      <c r="F573" s="167"/>
      <c r="G573" s="14"/>
      <c r="H573" s="14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</row>
    <row r="574" spans="1:19" s="16" customFormat="1" ht="30" customHeight="1">
      <c r="A574" s="21"/>
      <c r="B574" s="21" t="str">
        <f t="shared" si="8"/>
        <v/>
      </c>
      <c r="C574" s="152"/>
      <c r="D574" s="263"/>
      <c r="E574" s="169"/>
      <c r="F574" s="167"/>
      <c r="G574" s="14"/>
      <c r="H574" s="14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</row>
    <row r="575" spans="1:19" s="16" customFormat="1" ht="30" customHeight="1">
      <c r="A575" s="21"/>
      <c r="B575" s="21" t="str">
        <f t="shared" si="8"/>
        <v/>
      </c>
      <c r="C575" s="152"/>
      <c r="D575" s="263"/>
      <c r="E575" s="169"/>
      <c r="F575" s="167"/>
      <c r="G575" s="14"/>
      <c r="H575" s="14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</row>
    <row r="576" spans="1:19" s="16" customFormat="1" ht="30" customHeight="1">
      <c r="A576" s="21"/>
      <c r="B576" s="21" t="str">
        <f t="shared" si="8"/>
        <v/>
      </c>
      <c r="C576" s="152"/>
      <c r="D576" s="263"/>
      <c r="E576" s="169"/>
      <c r="F576" s="167"/>
      <c r="G576" s="14"/>
      <c r="H576" s="14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</row>
    <row r="577" spans="1:19" s="16" customFormat="1" ht="30" customHeight="1">
      <c r="A577" s="21"/>
      <c r="B577" s="21" t="str">
        <f t="shared" si="8"/>
        <v/>
      </c>
      <c r="C577" s="152"/>
      <c r="D577" s="263"/>
      <c r="E577" s="169"/>
      <c r="F577" s="167"/>
      <c r="G577" s="14"/>
      <c r="H577" s="14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</row>
    <row r="578" spans="1:19" s="16" customFormat="1" ht="30" customHeight="1">
      <c r="A578" s="21"/>
      <c r="B578" s="21" t="str">
        <f t="shared" si="8"/>
        <v/>
      </c>
      <c r="C578" s="152"/>
      <c r="D578" s="263"/>
      <c r="E578" s="169"/>
      <c r="F578" s="167"/>
      <c r="G578" s="14"/>
      <c r="H578" s="14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</row>
    <row r="579" spans="1:19" s="16" customFormat="1" ht="30" customHeight="1">
      <c r="A579" s="21"/>
      <c r="B579" s="21" t="str">
        <f t="shared" si="8"/>
        <v/>
      </c>
      <c r="C579" s="152"/>
      <c r="D579" s="263"/>
      <c r="E579" s="169"/>
      <c r="F579" s="167"/>
      <c r="G579" s="14"/>
      <c r="H579" s="14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</row>
    <row r="580" spans="1:19" s="16" customFormat="1" ht="30" customHeight="1">
      <c r="A580" s="21"/>
      <c r="B580" s="21" t="str">
        <f t="shared" si="8"/>
        <v/>
      </c>
      <c r="C580" s="152"/>
      <c r="D580" s="263"/>
      <c r="E580" s="169"/>
      <c r="F580" s="167"/>
      <c r="G580" s="14"/>
      <c r="H580" s="14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</row>
    <row r="581" spans="1:19" s="16" customFormat="1" ht="30" customHeight="1">
      <c r="A581" s="21"/>
      <c r="B581" s="21" t="str">
        <f t="shared" si="8"/>
        <v/>
      </c>
      <c r="C581" s="152"/>
      <c r="D581" s="263"/>
      <c r="E581" s="169"/>
      <c r="F581" s="167"/>
      <c r="G581" s="14"/>
      <c r="H581" s="14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</row>
    <row r="582" spans="1:19" s="16" customFormat="1" ht="30" customHeight="1">
      <c r="A582" s="21"/>
      <c r="B582" s="21" t="str">
        <f t="shared" ref="B582:B645" si="9">IF(D582="","",MONTH(F582))</f>
        <v/>
      </c>
      <c r="C582" s="152"/>
      <c r="D582" s="263"/>
      <c r="E582" s="169"/>
      <c r="F582" s="167"/>
      <c r="G582" s="14"/>
      <c r="H582" s="14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</row>
    <row r="583" spans="1:19" s="16" customFormat="1" ht="30" customHeight="1">
      <c r="A583" s="21"/>
      <c r="B583" s="21" t="str">
        <f t="shared" si="9"/>
        <v/>
      </c>
      <c r="C583" s="152"/>
      <c r="D583" s="263"/>
      <c r="E583" s="169"/>
      <c r="F583" s="167"/>
      <c r="G583" s="14"/>
      <c r="H583" s="14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</row>
    <row r="584" spans="1:19" s="16" customFormat="1" ht="30" customHeight="1">
      <c r="A584" s="21"/>
      <c r="B584" s="21" t="str">
        <f t="shared" si="9"/>
        <v/>
      </c>
      <c r="C584" s="152"/>
      <c r="D584" s="263"/>
      <c r="E584" s="169"/>
      <c r="F584" s="167"/>
      <c r="G584" s="14"/>
      <c r="H584" s="14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</row>
    <row r="585" spans="1:19" s="16" customFormat="1" ht="30" customHeight="1">
      <c r="A585" s="21"/>
      <c r="B585" s="21" t="str">
        <f t="shared" si="9"/>
        <v/>
      </c>
      <c r="C585" s="152"/>
      <c r="D585" s="263"/>
      <c r="E585" s="169"/>
      <c r="F585" s="167"/>
      <c r="G585" s="14"/>
      <c r="H585" s="14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</row>
    <row r="586" spans="1:19" s="16" customFormat="1" ht="30" customHeight="1">
      <c r="A586" s="21"/>
      <c r="B586" s="21" t="str">
        <f t="shared" si="9"/>
        <v/>
      </c>
      <c r="C586" s="152"/>
      <c r="D586" s="263"/>
      <c r="E586" s="169"/>
      <c r="F586" s="167"/>
      <c r="G586" s="14"/>
      <c r="H586" s="14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</row>
    <row r="587" spans="1:19" s="16" customFormat="1" ht="30" customHeight="1">
      <c r="A587" s="21"/>
      <c r="B587" s="21" t="str">
        <f t="shared" si="9"/>
        <v/>
      </c>
      <c r="C587" s="152"/>
      <c r="D587" s="263"/>
      <c r="E587" s="169"/>
      <c r="F587" s="167"/>
      <c r="G587" s="14"/>
      <c r="H587" s="14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</row>
    <row r="588" spans="1:19" s="16" customFormat="1" ht="30" customHeight="1">
      <c r="A588" s="21"/>
      <c r="B588" s="21" t="str">
        <f t="shared" si="9"/>
        <v/>
      </c>
      <c r="C588" s="152"/>
      <c r="D588" s="263"/>
      <c r="E588" s="169"/>
      <c r="F588" s="167"/>
      <c r="G588" s="14"/>
      <c r="H588" s="14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</row>
    <row r="589" spans="1:19" s="16" customFormat="1" ht="30" customHeight="1">
      <c r="A589" s="21"/>
      <c r="B589" s="21" t="str">
        <f t="shared" si="9"/>
        <v/>
      </c>
      <c r="C589" s="152"/>
      <c r="D589" s="263"/>
      <c r="E589" s="169"/>
      <c r="F589" s="167"/>
      <c r="G589" s="14"/>
      <c r="H589" s="14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</row>
    <row r="590" spans="1:19" s="16" customFormat="1" ht="30" customHeight="1">
      <c r="A590" s="21"/>
      <c r="B590" s="21" t="str">
        <f t="shared" si="9"/>
        <v/>
      </c>
      <c r="C590" s="152"/>
      <c r="D590" s="263"/>
      <c r="E590" s="169"/>
      <c r="F590" s="167"/>
      <c r="G590" s="14"/>
      <c r="H590" s="14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</row>
    <row r="591" spans="1:19" s="16" customFormat="1" ht="30" customHeight="1">
      <c r="A591" s="21"/>
      <c r="B591" s="21" t="str">
        <f t="shared" si="9"/>
        <v/>
      </c>
      <c r="C591" s="152"/>
      <c r="D591" s="263"/>
      <c r="E591" s="169"/>
      <c r="F591" s="167"/>
      <c r="G591" s="14"/>
      <c r="H591" s="14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</row>
    <row r="592" spans="1:19" s="16" customFormat="1" ht="30" customHeight="1">
      <c r="A592" s="21"/>
      <c r="B592" s="21" t="str">
        <f t="shared" si="9"/>
        <v/>
      </c>
      <c r="C592" s="152"/>
      <c r="D592" s="263"/>
      <c r="E592" s="169"/>
      <c r="F592" s="167"/>
      <c r="G592" s="14"/>
      <c r="H592" s="14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</row>
    <row r="593" spans="1:19" s="16" customFormat="1" ht="30" customHeight="1">
      <c r="A593" s="21"/>
      <c r="B593" s="21" t="str">
        <f t="shared" si="9"/>
        <v/>
      </c>
      <c r="C593" s="152"/>
      <c r="D593" s="263"/>
      <c r="E593" s="169"/>
      <c r="F593" s="167"/>
      <c r="G593" s="14"/>
      <c r="H593" s="14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</row>
    <row r="594" spans="1:19" s="16" customFormat="1" ht="30" customHeight="1">
      <c r="A594" s="21"/>
      <c r="B594" s="21" t="str">
        <f t="shared" si="9"/>
        <v/>
      </c>
      <c r="C594" s="152"/>
      <c r="D594" s="263"/>
      <c r="E594" s="169"/>
      <c r="F594" s="167"/>
      <c r="G594" s="14"/>
      <c r="H594" s="14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</row>
    <row r="595" spans="1:19" s="16" customFormat="1" ht="30" customHeight="1">
      <c r="A595" s="21"/>
      <c r="B595" s="21" t="str">
        <f t="shared" si="9"/>
        <v/>
      </c>
      <c r="C595" s="152"/>
      <c r="D595" s="263"/>
      <c r="E595" s="169"/>
      <c r="F595" s="167"/>
      <c r="G595" s="14"/>
      <c r="H595" s="14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</row>
    <row r="596" spans="1:19" s="16" customFormat="1" ht="30" customHeight="1">
      <c r="A596" s="21"/>
      <c r="B596" s="21" t="str">
        <f t="shared" si="9"/>
        <v/>
      </c>
      <c r="C596" s="152"/>
      <c r="D596" s="263"/>
      <c r="E596" s="169"/>
      <c r="F596" s="167"/>
      <c r="G596" s="14"/>
      <c r="H596" s="14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</row>
    <row r="597" spans="1:19" s="16" customFormat="1" ht="30" customHeight="1">
      <c r="A597" s="21"/>
      <c r="B597" s="21" t="str">
        <f t="shared" si="9"/>
        <v/>
      </c>
      <c r="C597" s="152"/>
      <c r="D597" s="263"/>
      <c r="E597" s="169"/>
      <c r="F597" s="167"/>
      <c r="G597" s="14"/>
      <c r="H597" s="14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</row>
    <row r="598" spans="1:19" s="16" customFormat="1" ht="30" customHeight="1">
      <c r="A598" s="21"/>
      <c r="B598" s="21" t="str">
        <f t="shared" si="9"/>
        <v/>
      </c>
      <c r="C598" s="152"/>
      <c r="D598" s="263"/>
      <c r="E598" s="169"/>
      <c r="F598" s="167"/>
      <c r="G598" s="14"/>
      <c r="H598" s="14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</row>
    <row r="599" spans="1:19" s="16" customFormat="1" ht="30" customHeight="1">
      <c r="A599" s="21"/>
      <c r="B599" s="21" t="str">
        <f t="shared" si="9"/>
        <v/>
      </c>
      <c r="C599" s="152"/>
      <c r="D599" s="263"/>
      <c r="E599" s="169"/>
      <c r="F599" s="167"/>
      <c r="G599" s="14"/>
      <c r="H599" s="14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</row>
    <row r="600" spans="1:19" s="16" customFormat="1" ht="30" customHeight="1">
      <c r="A600" s="21"/>
      <c r="B600" s="21" t="str">
        <f t="shared" si="9"/>
        <v/>
      </c>
      <c r="C600" s="152"/>
      <c r="D600" s="263"/>
      <c r="E600" s="169"/>
      <c r="F600" s="167"/>
      <c r="G600" s="14"/>
      <c r="H600" s="14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</row>
    <row r="601" spans="1:19" s="16" customFormat="1" ht="30" customHeight="1">
      <c r="A601" s="21"/>
      <c r="B601" s="21" t="str">
        <f t="shared" si="9"/>
        <v/>
      </c>
      <c r="C601" s="152"/>
      <c r="D601" s="263"/>
      <c r="E601" s="169"/>
      <c r="F601" s="167"/>
      <c r="G601" s="14"/>
      <c r="H601" s="14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</row>
    <row r="602" spans="1:19" s="16" customFormat="1" ht="30" customHeight="1">
      <c r="A602" s="21"/>
      <c r="B602" s="21" t="str">
        <f t="shared" si="9"/>
        <v/>
      </c>
      <c r="C602" s="152"/>
      <c r="D602" s="263"/>
      <c r="E602" s="169"/>
      <c r="F602" s="167"/>
      <c r="G602" s="14"/>
      <c r="H602" s="14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</row>
    <row r="603" spans="1:19" s="16" customFormat="1" ht="30" customHeight="1">
      <c r="A603" s="21"/>
      <c r="B603" s="21" t="str">
        <f t="shared" si="9"/>
        <v/>
      </c>
      <c r="C603" s="152"/>
      <c r="D603" s="263"/>
      <c r="E603" s="169"/>
      <c r="F603" s="167"/>
      <c r="G603" s="14"/>
      <c r="H603" s="14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</row>
    <row r="604" spans="1:19" s="16" customFormat="1" ht="30" customHeight="1">
      <c r="A604" s="21"/>
      <c r="B604" s="21" t="str">
        <f t="shared" si="9"/>
        <v/>
      </c>
      <c r="C604" s="152"/>
      <c r="D604" s="263"/>
      <c r="E604" s="169"/>
      <c r="F604" s="167"/>
      <c r="G604" s="14"/>
      <c r="H604" s="14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</row>
    <row r="605" spans="1:19" s="16" customFormat="1" ht="30" customHeight="1">
      <c r="A605" s="21"/>
      <c r="B605" s="21" t="str">
        <f t="shared" si="9"/>
        <v/>
      </c>
      <c r="C605" s="152"/>
      <c r="D605" s="263"/>
      <c r="E605" s="169"/>
      <c r="F605" s="167"/>
      <c r="G605" s="14"/>
      <c r="H605" s="14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</row>
    <row r="606" spans="1:19" s="16" customFormat="1" ht="30" customHeight="1">
      <c r="A606" s="21"/>
      <c r="B606" s="21" t="str">
        <f t="shared" si="9"/>
        <v/>
      </c>
      <c r="C606" s="152"/>
      <c r="D606" s="263"/>
      <c r="E606" s="169"/>
      <c r="F606" s="167"/>
      <c r="G606" s="14"/>
      <c r="H606" s="14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</row>
    <row r="607" spans="1:19" s="16" customFormat="1" ht="30" customHeight="1">
      <c r="A607" s="21"/>
      <c r="B607" s="21" t="str">
        <f t="shared" si="9"/>
        <v/>
      </c>
      <c r="C607" s="152"/>
      <c r="D607" s="263"/>
      <c r="E607" s="169"/>
      <c r="F607" s="167"/>
      <c r="G607" s="14"/>
      <c r="H607" s="14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</row>
    <row r="608" spans="1:19" s="16" customFormat="1" ht="30" customHeight="1">
      <c r="A608" s="21"/>
      <c r="B608" s="21" t="str">
        <f t="shared" si="9"/>
        <v/>
      </c>
      <c r="C608" s="152"/>
      <c r="D608" s="263"/>
      <c r="E608" s="169"/>
      <c r="F608" s="167"/>
      <c r="G608" s="14"/>
      <c r="H608" s="14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</row>
    <row r="609" spans="1:19" s="16" customFormat="1" ht="30" customHeight="1">
      <c r="A609" s="21"/>
      <c r="B609" s="21" t="str">
        <f t="shared" si="9"/>
        <v/>
      </c>
      <c r="C609" s="152"/>
      <c r="D609" s="263"/>
      <c r="E609" s="169"/>
      <c r="F609" s="167"/>
      <c r="G609" s="14"/>
      <c r="H609" s="14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</row>
    <row r="610" spans="1:19" s="16" customFormat="1" ht="30" customHeight="1">
      <c r="A610" s="21"/>
      <c r="B610" s="21" t="str">
        <f t="shared" si="9"/>
        <v/>
      </c>
      <c r="C610" s="152"/>
      <c r="D610" s="263"/>
      <c r="E610" s="169"/>
      <c r="F610" s="167"/>
      <c r="G610" s="14"/>
      <c r="H610" s="14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</row>
    <row r="611" spans="1:19" s="16" customFormat="1" ht="30" customHeight="1">
      <c r="A611" s="21"/>
      <c r="B611" s="21" t="str">
        <f t="shared" si="9"/>
        <v/>
      </c>
      <c r="C611" s="152"/>
      <c r="D611" s="263"/>
      <c r="E611" s="169"/>
      <c r="F611" s="167"/>
      <c r="G611" s="14"/>
      <c r="H611" s="14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</row>
    <row r="612" spans="1:19" s="16" customFormat="1" ht="30" customHeight="1">
      <c r="A612" s="21"/>
      <c r="B612" s="21" t="str">
        <f t="shared" si="9"/>
        <v/>
      </c>
      <c r="C612" s="152"/>
      <c r="D612" s="263"/>
      <c r="E612" s="169"/>
      <c r="F612" s="167"/>
      <c r="G612" s="14"/>
      <c r="H612" s="14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</row>
    <row r="613" spans="1:19" s="16" customFormat="1" ht="30" customHeight="1">
      <c r="A613" s="21"/>
      <c r="B613" s="21" t="str">
        <f t="shared" si="9"/>
        <v/>
      </c>
      <c r="C613" s="152"/>
      <c r="D613" s="263"/>
      <c r="E613" s="169"/>
      <c r="F613" s="167"/>
      <c r="G613" s="14"/>
      <c r="H613" s="14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</row>
    <row r="614" spans="1:19" s="16" customFormat="1" ht="30" customHeight="1">
      <c r="A614" s="21"/>
      <c r="B614" s="21" t="str">
        <f t="shared" si="9"/>
        <v/>
      </c>
      <c r="C614" s="152"/>
      <c r="D614" s="263"/>
      <c r="E614" s="169"/>
      <c r="F614" s="167"/>
      <c r="G614" s="14"/>
      <c r="H614" s="14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</row>
    <row r="615" spans="1:19" s="16" customFormat="1" ht="30" customHeight="1">
      <c r="A615" s="21"/>
      <c r="B615" s="21" t="str">
        <f t="shared" si="9"/>
        <v/>
      </c>
      <c r="C615" s="152"/>
      <c r="D615" s="263"/>
      <c r="E615" s="169"/>
      <c r="F615" s="167"/>
      <c r="G615" s="14"/>
      <c r="H615" s="14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</row>
    <row r="616" spans="1:19" s="16" customFormat="1" ht="30" customHeight="1">
      <c r="A616" s="21"/>
      <c r="B616" s="21" t="str">
        <f t="shared" si="9"/>
        <v/>
      </c>
      <c r="C616" s="152"/>
      <c r="D616" s="263"/>
      <c r="E616" s="169"/>
      <c r="F616" s="167"/>
      <c r="G616" s="14"/>
      <c r="H616" s="14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</row>
    <row r="617" spans="1:19" s="16" customFormat="1" ht="30" customHeight="1">
      <c r="A617" s="21"/>
      <c r="B617" s="21" t="str">
        <f t="shared" si="9"/>
        <v/>
      </c>
      <c r="C617" s="152"/>
      <c r="D617" s="263"/>
      <c r="E617" s="169"/>
      <c r="F617" s="167"/>
      <c r="G617" s="14"/>
      <c r="H617" s="14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</row>
    <row r="618" spans="1:19" s="16" customFormat="1" ht="30" customHeight="1">
      <c r="A618" s="21"/>
      <c r="B618" s="21" t="str">
        <f t="shared" si="9"/>
        <v/>
      </c>
      <c r="C618" s="152"/>
      <c r="D618" s="263"/>
      <c r="E618" s="169"/>
      <c r="F618" s="167"/>
      <c r="G618" s="14"/>
      <c r="H618" s="14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</row>
    <row r="619" spans="1:19" s="16" customFormat="1" ht="30" customHeight="1">
      <c r="A619" s="21"/>
      <c r="B619" s="21" t="str">
        <f t="shared" si="9"/>
        <v/>
      </c>
      <c r="C619" s="152"/>
      <c r="D619" s="263"/>
      <c r="E619" s="169"/>
      <c r="F619" s="167"/>
      <c r="G619" s="14"/>
      <c r="H619" s="14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</row>
    <row r="620" spans="1:19" s="16" customFormat="1" ht="30" customHeight="1">
      <c r="A620" s="21"/>
      <c r="B620" s="21" t="str">
        <f t="shared" si="9"/>
        <v/>
      </c>
      <c r="C620" s="152"/>
      <c r="D620" s="263"/>
      <c r="E620" s="169"/>
      <c r="F620" s="167"/>
      <c r="G620" s="14"/>
      <c r="H620" s="14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</row>
    <row r="621" spans="1:19" s="16" customFormat="1" ht="30" customHeight="1">
      <c r="A621" s="21"/>
      <c r="B621" s="21" t="str">
        <f t="shared" si="9"/>
        <v/>
      </c>
      <c r="C621" s="152"/>
      <c r="D621" s="263"/>
      <c r="E621" s="169"/>
      <c r="F621" s="167"/>
      <c r="G621" s="14"/>
      <c r="H621" s="14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</row>
    <row r="622" spans="1:19" s="16" customFormat="1" ht="30" customHeight="1">
      <c r="A622" s="21"/>
      <c r="B622" s="21" t="str">
        <f t="shared" si="9"/>
        <v/>
      </c>
      <c r="C622" s="152"/>
      <c r="D622" s="263"/>
      <c r="E622" s="169"/>
      <c r="F622" s="167"/>
      <c r="G622" s="14"/>
      <c r="H622" s="14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</row>
    <row r="623" spans="1:19" s="16" customFormat="1" ht="30" customHeight="1">
      <c r="A623" s="21"/>
      <c r="B623" s="21" t="str">
        <f t="shared" si="9"/>
        <v/>
      </c>
      <c r="C623" s="152"/>
      <c r="D623" s="263"/>
      <c r="E623" s="169"/>
      <c r="F623" s="167"/>
      <c r="G623" s="14"/>
      <c r="H623" s="14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</row>
    <row r="624" spans="1:19" s="16" customFormat="1" ht="30" customHeight="1">
      <c r="A624" s="21"/>
      <c r="B624" s="21" t="str">
        <f t="shared" si="9"/>
        <v/>
      </c>
      <c r="C624" s="152"/>
      <c r="D624" s="263"/>
      <c r="E624" s="169"/>
      <c r="F624" s="167"/>
      <c r="G624" s="14"/>
      <c r="H624" s="14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</row>
    <row r="625" spans="1:19" s="16" customFormat="1" ht="30" customHeight="1">
      <c r="A625" s="21"/>
      <c r="B625" s="21" t="str">
        <f t="shared" si="9"/>
        <v/>
      </c>
      <c r="C625" s="152"/>
      <c r="D625" s="263"/>
      <c r="E625" s="169"/>
      <c r="F625" s="167"/>
      <c r="G625" s="14"/>
      <c r="H625" s="14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</row>
    <row r="626" spans="1:19" s="16" customFormat="1" ht="30" customHeight="1">
      <c r="A626" s="21"/>
      <c r="B626" s="21" t="str">
        <f t="shared" si="9"/>
        <v/>
      </c>
      <c r="C626" s="152"/>
      <c r="D626" s="263"/>
      <c r="E626" s="169"/>
      <c r="F626" s="167"/>
      <c r="G626" s="14"/>
      <c r="H626" s="14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</row>
    <row r="627" spans="1:19" s="16" customFormat="1" ht="30" customHeight="1">
      <c r="A627" s="21"/>
      <c r="B627" s="21" t="str">
        <f t="shared" si="9"/>
        <v/>
      </c>
      <c r="C627" s="152"/>
      <c r="D627" s="263"/>
      <c r="E627" s="169"/>
      <c r="F627" s="167"/>
      <c r="G627" s="14"/>
      <c r="H627" s="14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</row>
    <row r="628" spans="1:19" s="16" customFormat="1" ht="30" customHeight="1">
      <c r="A628" s="21"/>
      <c r="B628" s="21" t="str">
        <f t="shared" si="9"/>
        <v/>
      </c>
      <c r="C628" s="152"/>
      <c r="D628" s="263"/>
      <c r="E628" s="169"/>
      <c r="F628" s="167"/>
      <c r="G628" s="14"/>
      <c r="H628" s="14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</row>
    <row r="629" spans="1:19" s="16" customFormat="1" ht="30" customHeight="1">
      <c r="A629" s="21"/>
      <c r="B629" s="21" t="str">
        <f t="shared" si="9"/>
        <v/>
      </c>
      <c r="C629" s="152"/>
      <c r="D629" s="263"/>
      <c r="E629" s="169"/>
      <c r="F629" s="167"/>
      <c r="G629" s="14"/>
      <c r="H629" s="14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</row>
    <row r="630" spans="1:19" s="16" customFormat="1" ht="30" customHeight="1">
      <c r="A630" s="21"/>
      <c r="B630" s="21" t="str">
        <f t="shared" si="9"/>
        <v/>
      </c>
      <c r="C630" s="152"/>
      <c r="D630" s="263"/>
      <c r="E630" s="169"/>
      <c r="F630" s="167"/>
      <c r="G630" s="14"/>
      <c r="H630" s="14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</row>
    <row r="631" spans="1:19" s="16" customFormat="1" ht="30" customHeight="1">
      <c r="A631" s="21"/>
      <c r="B631" s="21" t="str">
        <f t="shared" si="9"/>
        <v/>
      </c>
      <c r="C631" s="152"/>
      <c r="D631" s="263"/>
      <c r="E631" s="169"/>
      <c r="F631" s="167"/>
      <c r="G631" s="14"/>
      <c r="H631" s="14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</row>
    <row r="632" spans="1:19" s="16" customFormat="1" ht="30" customHeight="1">
      <c r="A632" s="21"/>
      <c r="B632" s="21" t="str">
        <f t="shared" si="9"/>
        <v/>
      </c>
      <c r="C632" s="152"/>
      <c r="D632" s="263"/>
      <c r="E632" s="169"/>
      <c r="F632" s="167"/>
      <c r="G632" s="14"/>
      <c r="H632" s="14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</row>
    <row r="633" spans="1:19" s="16" customFormat="1" ht="30" customHeight="1">
      <c r="A633" s="21"/>
      <c r="B633" s="21" t="str">
        <f t="shared" si="9"/>
        <v/>
      </c>
      <c r="C633" s="152"/>
      <c r="D633" s="263"/>
      <c r="E633" s="169"/>
      <c r="F633" s="167"/>
      <c r="G633" s="14"/>
      <c r="H633" s="14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</row>
    <row r="634" spans="1:19" s="16" customFormat="1" ht="30" customHeight="1">
      <c r="A634" s="21"/>
      <c r="B634" s="21" t="str">
        <f t="shared" si="9"/>
        <v/>
      </c>
      <c r="C634" s="152"/>
      <c r="D634" s="263"/>
      <c r="E634" s="169"/>
      <c r="F634" s="167"/>
      <c r="G634" s="14"/>
      <c r="H634" s="14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</row>
    <row r="635" spans="1:19" s="16" customFormat="1" ht="30" customHeight="1">
      <c r="A635" s="21"/>
      <c r="B635" s="21" t="str">
        <f t="shared" si="9"/>
        <v/>
      </c>
      <c r="C635" s="152"/>
      <c r="D635" s="263"/>
      <c r="E635" s="169"/>
      <c r="F635" s="167"/>
      <c r="G635" s="14"/>
      <c r="H635" s="14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</row>
    <row r="636" spans="1:19" s="16" customFormat="1" ht="30" customHeight="1">
      <c r="A636" s="21"/>
      <c r="B636" s="21" t="str">
        <f t="shared" si="9"/>
        <v/>
      </c>
      <c r="C636" s="152"/>
      <c r="D636" s="263"/>
      <c r="E636" s="169"/>
      <c r="F636" s="167"/>
      <c r="G636" s="14"/>
      <c r="H636" s="14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</row>
    <row r="637" spans="1:19" s="16" customFormat="1" ht="30" customHeight="1">
      <c r="A637" s="21"/>
      <c r="B637" s="21" t="str">
        <f t="shared" si="9"/>
        <v/>
      </c>
      <c r="C637" s="152"/>
      <c r="D637" s="263"/>
      <c r="E637" s="169"/>
      <c r="F637" s="167"/>
      <c r="G637" s="14"/>
      <c r="H637" s="14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</row>
    <row r="638" spans="1:19" s="16" customFormat="1" ht="30" customHeight="1">
      <c r="A638" s="21"/>
      <c r="B638" s="21" t="str">
        <f t="shared" si="9"/>
        <v/>
      </c>
      <c r="C638" s="152"/>
      <c r="D638" s="263"/>
      <c r="E638" s="169"/>
      <c r="F638" s="167"/>
      <c r="G638" s="14"/>
      <c r="H638" s="14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</row>
    <row r="639" spans="1:19" s="16" customFormat="1" ht="30" customHeight="1">
      <c r="A639" s="21"/>
      <c r="B639" s="21" t="str">
        <f t="shared" si="9"/>
        <v/>
      </c>
      <c r="C639" s="152"/>
      <c r="D639" s="263"/>
      <c r="E639" s="169"/>
      <c r="F639" s="167"/>
      <c r="G639" s="14"/>
      <c r="H639" s="14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</row>
    <row r="640" spans="1:19" s="16" customFormat="1" ht="30" customHeight="1">
      <c r="A640" s="21"/>
      <c r="B640" s="21" t="str">
        <f t="shared" si="9"/>
        <v/>
      </c>
      <c r="C640" s="152"/>
      <c r="D640" s="263"/>
      <c r="E640" s="169"/>
      <c r="F640" s="167"/>
      <c r="G640" s="14"/>
      <c r="H640" s="14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</row>
    <row r="641" spans="1:19" s="16" customFormat="1" ht="30" customHeight="1">
      <c r="A641" s="21"/>
      <c r="B641" s="21" t="str">
        <f t="shared" si="9"/>
        <v/>
      </c>
      <c r="C641" s="152"/>
      <c r="D641" s="263"/>
      <c r="E641" s="169"/>
      <c r="F641" s="167"/>
      <c r="G641" s="14"/>
      <c r="H641" s="14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</row>
    <row r="642" spans="1:19" s="16" customFormat="1" ht="30" customHeight="1">
      <c r="A642" s="21"/>
      <c r="B642" s="21" t="str">
        <f t="shared" si="9"/>
        <v/>
      </c>
      <c r="C642" s="152"/>
      <c r="D642" s="263"/>
      <c r="E642" s="169"/>
      <c r="F642" s="167"/>
      <c r="G642" s="14"/>
      <c r="H642" s="14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</row>
    <row r="643" spans="1:19" s="16" customFormat="1" ht="30" customHeight="1">
      <c r="A643" s="21"/>
      <c r="B643" s="21" t="str">
        <f t="shared" si="9"/>
        <v/>
      </c>
      <c r="C643" s="152"/>
      <c r="D643" s="263"/>
      <c r="E643" s="169"/>
      <c r="F643" s="167"/>
      <c r="G643" s="14"/>
      <c r="H643" s="14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</row>
    <row r="644" spans="1:19" s="16" customFormat="1" ht="30" customHeight="1">
      <c r="A644" s="21"/>
      <c r="B644" s="21" t="str">
        <f t="shared" si="9"/>
        <v/>
      </c>
      <c r="C644" s="152"/>
      <c r="D644" s="263"/>
      <c r="E644" s="169"/>
      <c r="F644" s="167"/>
      <c r="G644" s="14"/>
      <c r="H644" s="14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</row>
    <row r="645" spans="1:19" s="16" customFormat="1" ht="30" customHeight="1">
      <c r="A645" s="21"/>
      <c r="B645" s="21" t="str">
        <f t="shared" si="9"/>
        <v/>
      </c>
      <c r="C645" s="152"/>
      <c r="D645" s="263"/>
      <c r="E645" s="169"/>
      <c r="F645" s="167"/>
      <c r="G645" s="14"/>
      <c r="H645" s="14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</row>
    <row r="646" spans="1:19" s="16" customFormat="1" ht="30" customHeight="1">
      <c r="A646" s="21"/>
      <c r="B646" s="21" t="str">
        <f t="shared" ref="B646:B709" si="10">IF(D646="","",MONTH(F646))</f>
        <v/>
      </c>
      <c r="C646" s="152"/>
      <c r="D646" s="263"/>
      <c r="E646" s="169"/>
      <c r="F646" s="167"/>
      <c r="G646" s="14"/>
      <c r="H646" s="14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</row>
    <row r="647" spans="1:19" s="16" customFormat="1" ht="30" customHeight="1">
      <c r="A647" s="21"/>
      <c r="B647" s="21" t="str">
        <f t="shared" si="10"/>
        <v/>
      </c>
      <c r="C647" s="152"/>
      <c r="D647" s="263"/>
      <c r="E647" s="169"/>
      <c r="F647" s="167"/>
      <c r="G647" s="14"/>
      <c r="H647" s="14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</row>
    <row r="648" spans="1:19" s="16" customFormat="1" ht="30" customHeight="1">
      <c r="A648" s="21"/>
      <c r="B648" s="21" t="str">
        <f t="shared" si="10"/>
        <v/>
      </c>
      <c r="C648" s="152"/>
      <c r="D648" s="263"/>
      <c r="E648" s="169"/>
      <c r="F648" s="167"/>
      <c r="G648" s="14"/>
      <c r="H648" s="14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</row>
    <row r="649" spans="1:19" s="16" customFormat="1" ht="30" customHeight="1">
      <c r="A649" s="21"/>
      <c r="B649" s="21" t="str">
        <f t="shared" si="10"/>
        <v/>
      </c>
      <c r="C649" s="152"/>
      <c r="D649" s="263"/>
      <c r="E649" s="169"/>
      <c r="F649" s="167"/>
      <c r="G649" s="14"/>
      <c r="H649" s="14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</row>
    <row r="650" spans="1:19" s="16" customFormat="1" ht="30" customHeight="1">
      <c r="A650" s="21"/>
      <c r="B650" s="21" t="str">
        <f t="shared" si="10"/>
        <v/>
      </c>
      <c r="C650" s="152"/>
      <c r="D650" s="263"/>
      <c r="E650" s="169"/>
      <c r="F650" s="167"/>
      <c r="G650" s="14"/>
      <c r="H650" s="14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</row>
    <row r="651" spans="1:19" s="16" customFormat="1" ht="30" customHeight="1">
      <c r="A651" s="21"/>
      <c r="B651" s="21" t="str">
        <f t="shared" si="10"/>
        <v/>
      </c>
      <c r="C651" s="152"/>
      <c r="D651" s="263"/>
      <c r="E651" s="169"/>
      <c r="F651" s="167"/>
      <c r="G651" s="14"/>
      <c r="H651" s="14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</row>
    <row r="652" spans="1:19" s="16" customFormat="1" ht="30" customHeight="1">
      <c r="A652" s="21"/>
      <c r="B652" s="21" t="str">
        <f t="shared" si="10"/>
        <v/>
      </c>
      <c r="C652" s="152"/>
      <c r="D652" s="263"/>
      <c r="E652" s="169"/>
      <c r="F652" s="167"/>
      <c r="G652" s="14"/>
      <c r="H652" s="14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</row>
    <row r="653" spans="1:19" s="16" customFormat="1" ht="30" customHeight="1">
      <c r="A653" s="21"/>
      <c r="B653" s="21" t="str">
        <f t="shared" si="10"/>
        <v/>
      </c>
      <c r="C653" s="152"/>
      <c r="D653" s="263"/>
      <c r="E653" s="169"/>
      <c r="F653" s="167"/>
      <c r="G653" s="14"/>
      <c r="H653" s="14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</row>
    <row r="654" spans="1:19" s="16" customFormat="1" ht="30" customHeight="1">
      <c r="A654" s="21"/>
      <c r="B654" s="21" t="str">
        <f t="shared" si="10"/>
        <v/>
      </c>
      <c r="C654" s="152"/>
      <c r="D654" s="263"/>
      <c r="E654" s="169"/>
      <c r="F654" s="167"/>
      <c r="G654" s="14"/>
      <c r="H654" s="14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</row>
    <row r="655" spans="1:19" s="16" customFormat="1" ht="30" customHeight="1">
      <c r="A655" s="21"/>
      <c r="B655" s="21" t="str">
        <f t="shared" si="10"/>
        <v/>
      </c>
      <c r="C655" s="152"/>
      <c r="D655" s="263"/>
      <c r="E655" s="169"/>
      <c r="F655" s="167"/>
      <c r="G655" s="14"/>
      <c r="H655" s="14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</row>
    <row r="656" spans="1:19" s="16" customFormat="1" ht="30" customHeight="1">
      <c r="A656" s="21"/>
      <c r="B656" s="21" t="str">
        <f t="shared" si="10"/>
        <v/>
      </c>
      <c r="C656" s="152"/>
      <c r="D656" s="263"/>
      <c r="E656" s="169"/>
      <c r="F656" s="167"/>
      <c r="G656" s="14"/>
      <c r="H656" s="14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</row>
    <row r="657" spans="1:19" s="16" customFormat="1" ht="30" customHeight="1">
      <c r="A657" s="21"/>
      <c r="B657" s="21" t="str">
        <f t="shared" si="10"/>
        <v/>
      </c>
      <c r="C657" s="152"/>
      <c r="D657" s="263"/>
      <c r="E657" s="169"/>
      <c r="F657" s="167"/>
      <c r="G657" s="14"/>
      <c r="H657" s="14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</row>
    <row r="658" spans="1:19" s="16" customFormat="1" ht="30" customHeight="1">
      <c r="A658" s="21"/>
      <c r="B658" s="21" t="str">
        <f t="shared" si="10"/>
        <v/>
      </c>
      <c r="C658" s="152"/>
      <c r="D658" s="263"/>
      <c r="E658" s="169"/>
      <c r="F658" s="167"/>
      <c r="G658" s="14"/>
      <c r="H658" s="14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</row>
    <row r="659" spans="1:19" s="16" customFormat="1" ht="30" customHeight="1">
      <c r="A659" s="21"/>
      <c r="B659" s="21" t="str">
        <f t="shared" si="10"/>
        <v/>
      </c>
      <c r="C659" s="152"/>
      <c r="D659" s="263"/>
      <c r="E659" s="169"/>
      <c r="F659" s="167"/>
      <c r="G659" s="14"/>
      <c r="H659" s="14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</row>
    <row r="660" spans="1:19" s="16" customFormat="1" ht="30" customHeight="1">
      <c r="A660" s="21"/>
      <c r="B660" s="21" t="str">
        <f t="shared" si="10"/>
        <v/>
      </c>
      <c r="C660" s="152"/>
      <c r="D660" s="263"/>
      <c r="E660" s="169"/>
      <c r="F660" s="167"/>
      <c r="G660" s="14"/>
      <c r="H660" s="14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</row>
    <row r="661" spans="1:19" s="16" customFormat="1" ht="30" customHeight="1">
      <c r="A661" s="21"/>
      <c r="B661" s="21" t="str">
        <f t="shared" si="10"/>
        <v/>
      </c>
      <c r="C661" s="152"/>
      <c r="D661" s="263"/>
      <c r="E661" s="169"/>
      <c r="F661" s="167"/>
      <c r="G661" s="14"/>
      <c r="H661" s="14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</row>
    <row r="662" spans="1:19" s="16" customFormat="1" ht="30" customHeight="1">
      <c r="A662" s="21"/>
      <c r="B662" s="21" t="str">
        <f t="shared" si="10"/>
        <v/>
      </c>
      <c r="C662" s="152"/>
      <c r="D662" s="263"/>
      <c r="E662" s="169"/>
      <c r="F662" s="167"/>
      <c r="G662" s="14"/>
      <c r="H662" s="14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</row>
    <row r="663" spans="1:19" s="16" customFormat="1" ht="30" customHeight="1">
      <c r="A663" s="21"/>
      <c r="B663" s="21" t="str">
        <f t="shared" si="10"/>
        <v/>
      </c>
      <c r="C663" s="152"/>
      <c r="D663" s="263"/>
      <c r="E663" s="169"/>
      <c r="F663" s="167"/>
      <c r="G663" s="14"/>
      <c r="H663" s="14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</row>
    <row r="664" spans="1:19" s="16" customFormat="1" ht="30" customHeight="1">
      <c r="A664" s="21"/>
      <c r="B664" s="21" t="str">
        <f t="shared" si="10"/>
        <v/>
      </c>
      <c r="C664" s="152"/>
      <c r="D664" s="263"/>
      <c r="E664" s="169"/>
      <c r="F664" s="167"/>
      <c r="G664" s="14"/>
      <c r="H664" s="14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</row>
    <row r="665" spans="1:19" s="16" customFormat="1" ht="30" customHeight="1">
      <c r="A665" s="21"/>
      <c r="B665" s="21" t="str">
        <f t="shared" si="10"/>
        <v/>
      </c>
      <c r="C665" s="152"/>
      <c r="D665" s="263"/>
      <c r="E665" s="169"/>
      <c r="F665" s="167"/>
      <c r="G665" s="14"/>
      <c r="H665" s="14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</row>
    <row r="666" spans="1:19" s="16" customFormat="1" ht="30" customHeight="1">
      <c r="A666" s="21"/>
      <c r="B666" s="21" t="str">
        <f t="shared" si="10"/>
        <v/>
      </c>
      <c r="C666" s="152"/>
      <c r="D666" s="263"/>
      <c r="E666" s="169"/>
      <c r="F666" s="167"/>
      <c r="G666" s="14"/>
      <c r="H666" s="14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</row>
    <row r="667" spans="1:19" s="16" customFormat="1" ht="30" customHeight="1">
      <c r="A667" s="21"/>
      <c r="B667" s="21" t="str">
        <f t="shared" si="10"/>
        <v/>
      </c>
      <c r="C667" s="152"/>
      <c r="D667" s="263"/>
      <c r="E667" s="169"/>
      <c r="F667" s="167"/>
      <c r="G667" s="14"/>
      <c r="H667" s="14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</row>
    <row r="668" spans="1:19" s="16" customFormat="1" ht="30" customHeight="1">
      <c r="A668" s="21"/>
      <c r="B668" s="21" t="str">
        <f t="shared" si="10"/>
        <v/>
      </c>
      <c r="C668" s="152"/>
      <c r="D668" s="263"/>
      <c r="E668" s="169"/>
      <c r="F668" s="167"/>
      <c r="G668" s="14"/>
      <c r="H668" s="14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</row>
    <row r="669" spans="1:19" s="16" customFormat="1" ht="30" customHeight="1">
      <c r="A669" s="21"/>
      <c r="B669" s="21" t="str">
        <f t="shared" si="10"/>
        <v/>
      </c>
      <c r="C669" s="152"/>
      <c r="D669" s="263"/>
      <c r="E669" s="169"/>
      <c r="F669" s="167"/>
      <c r="G669" s="14"/>
      <c r="H669" s="14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</row>
    <row r="670" spans="1:19" s="16" customFormat="1" ht="30" customHeight="1">
      <c r="A670" s="21"/>
      <c r="B670" s="21" t="str">
        <f t="shared" si="10"/>
        <v/>
      </c>
      <c r="C670" s="152"/>
      <c r="D670" s="263"/>
      <c r="E670" s="169"/>
      <c r="F670" s="167"/>
      <c r="G670" s="14"/>
      <c r="H670" s="14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</row>
    <row r="671" spans="1:19" s="16" customFormat="1" ht="30" customHeight="1">
      <c r="A671" s="21"/>
      <c r="B671" s="21" t="str">
        <f t="shared" si="10"/>
        <v/>
      </c>
      <c r="C671" s="152"/>
      <c r="D671" s="263"/>
      <c r="E671" s="169"/>
      <c r="F671" s="167"/>
      <c r="G671" s="14"/>
      <c r="H671" s="14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</row>
    <row r="672" spans="1:19" s="16" customFormat="1" ht="30" customHeight="1">
      <c r="A672" s="21"/>
      <c r="B672" s="21" t="str">
        <f t="shared" si="10"/>
        <v/>
      </c>
      <c r="C672" s="152"/>
      <c r="D672" s="263"/>
      <c r="E672" s="169"/>
      <c r="F672" s="167"/>
      <c r="G672" s="14"/>
      <c r="H672" s="14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</row>
    <row r="673" spans="1:19" s="16" customFormat="1" ht="30" customHeight="1">
      <c r="A673" s="21"/>
      <c r="B673" s="21" t="str">
        <f t="shared" si="10"/>
        <v/>
      </c>
      <c r="C673" s="152"/>
      <c r="D673" s="263"/>
      <c r="E673" s="169"/>
      <c r="F673" s="167"/>
      <c r="G673" s="14"/>
      <c r="H673" s="14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</row>
    <row r="674" spans="1:19" s="16" customFormat="1" ht="30" customHeight="1">
      <c r="A674" s="21"/>
      <c r="B674" s="21" t="str">
        <f t="shared" si="10"/>
        <v/>
      </c>
      <c r="C674" s="152"/>
      <c r="D674" s="263"/>
      <c r="E674" s="169"/>
      <c r="F674" s="167"/>
      <c r="G674" s="14"/>
      <c r="H674" s="14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</row>
    <row r="675" spans="1:19" s="16" customFormat="1" ht="30" customHeight="1">
      <c r="A675" s="21"/>
      <c r="B675" s="21" t="str">
        <f t="shared" si="10"/>
        <v/>
      </c>
      <c r="C675" s="152"/>
      <c r="D675" s="263"/>
      <c r="E675" s="169"/>
      <c r="F675" s="167"/>
      <c r="G675" s="14"/>
      <c r="H675" s="14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</row>
    <row r="676" spans="1:19" s="16" customFormat="1" ht="30" customHeight="1">
      <c r="A676" s="21"/>
      <c r="B676" s="21" t="str">
        <f t="shared" si="10"/>
        <v/>
      </c>
      <c r="C676" s="152"/>
      <c r="D676" s="263"/>
      <c r="E676" s="169"/>
      <c r="F676" s="167"/>
      <c r="G676" s="14"/>
      <c r="H676" s="14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</row>
    <row r="677" spans="1:19" s="16" customFormat="1" ht="30" customHeight="1">
      <c r="A677" s="21"/>
      <c r="B677" s="21" t="str">
        <f t="shared" si="10"/>
        <v/>
      </c>
      <c r="C677" s="152"/>
      <c r="D677" s="263"/>
      <c r="E677" s="169"/>
      <c r="F677" s="167"/>
      <c r="G677" s="14"/>
      <c r="H677" s="14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</row>
    <row r="678" spans="1:19" s="16" customFormat="1" ht="30" customHeight="1">
      <c r="A678" s="21"/>
      <c r="B678" s="21" t="str">
        <f t="shared" si="10"/>
        <v/>
      </c>
      <c r="C678" s="152"/>
      <c r="D678" s="263"/>
      <c r="E678" s="169"/>
      <c r="F678" s="167"/>
      <c r="G678" s="14"/>
      <c r="H678" s="14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</row>
    <row r="679" spans="1:19" s="16" customFormat="1" ht="30" customHeight="1">
      <c r="A679" s="21"/>
      <c r="B679" s="21" t="str">
        <f t="shared" si="10"/>
        <v/>
      </c>
      <c r="C679" s="152"/>
      <c r="D679" s="263"/>
      <c r="E679" s="169"/>
      <c r="F679" s="167"/>
      <c r="G679" s="14"/>
      <c r="H679" s="14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</row>
    <row r="680" spans="1:19" s="16" customFormat="1" ht="30" customHeight="1">
      <c r="A680" s="21"/>
      <c r="B680" s="21" t="str">
        <f t="shared" si="10"/>
        <v/>
      </c>
      <c r="C680" s="152"/>
      <c r="D680" s="263"/>
      <c r="E680" s="169"/>
      <c r="F680" s="167"/>
      <c r="G680" s="14"/>
      <c r="H680" s="14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</row>
    <row r="681" spans="1:19" s="16" customFormat="1" ht="30" customHeight="1">
      <c r="A681" s="21"/>
      <c r="B681" s="21" t="str">
        <f t="shared" si="10"/>
        <v/>
      </c>
      <c r="C681" s="152"/>
      <c r="D681" s="263"/>
      <c r="E681" s="169"/>
      <c r="F681" s="167"/>
      <c r="G681" s="14"/>
      <c r="H681" s="14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</row>
    <row r="682" spans="1:19" s="16" customFormat="1" ht="30" customHeight="1">
      <c r="A682" s="21"/>
      <c r="B682" s="21" t="str">
        <f t="shared" si="10"/>
        <v/>
      </c>
      <c r="C682" s="152"/>
      <c r="D682" s="263"/>
      <c r="E682" s="169"/>
      <c r="F682" s="167"/>
      <c r="G682" s="14"/>
      <c r="H682" s="14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</row>
    <row r="683" spans="1:19" s="16" customFormat="1" ht="30" customHeight="1">
      <c r="A683" s="21"/>
      <c r="B683" s="21" t="str">
        <f t="shared" si="10"/>
        <v/>
      </c>
      <c r="C683" s="152"/>
      <c r="D683" s="263"/>
      <c r="E683" s="169"/>
      <c r="F683" s="167"/>
      <c r="G683" s="14"/>
      <c r="H683" s="14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</row>
    <row r="684" spans="1:19" s="16" customFormat="1" ht="30" customHeight="1">
      <c r="A684" s="21"/>
      <c r="B684" s="21" t="str">
        <f t="shared" si="10"/>
        <v/>
      </c>
      <c r="C684" s="152"/>
      <c r="D684" s="263"/>
      <c r="E684" s="169"/>
      <c r="F684" s="167"/>
      <c r="G684" s="14"/>
      <c r="H684" s="14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</row>
    <row r="685" spans="1:19" s="16" customFormat="1" ht="30" customHeight="1">
      <c r="A685" s="21"/>
      <c r="B685" s="21" t="str">
        <f t="shared" si="10"/>
        <v/>
      </c>
      <c r="C685" s="152"/>
      <c r="D685" s="263"/>
      <c r="E685" s="169"/>
      <c r="F685" s="167"/>
      <c r="G685" s="14"/>
      <c r="H685" s="14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</row>
    <row r="686" spans="1:19" s="16" customFormat="1" ht="30" customHeight="1">
      <c r="A686" s="21"/>
      <c r="B686" s="21" t="str">
        <f t="shared" si="10"/>
        <v/>
      </c>
      <c r="C686" s="152"/>
      <c r="D686" s="263"/>
      <c r="E686" s="169"/>
      <c r="F686" s="167"/>
      <c r="G686" s="14"/>
      <c r="H686" s="14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</row>
    <row r="687" spans="1:19" s="16" customFormat="1" ht="30" customHeight="1">
      <c r="A687" s="21"/>
      <c r="B687" s="21" t="str">
        <f t="shared" si="10"/>
        <v/>
      </c>
      <c r="C687" s="152"/>
      <c r="D687" s="263"/>
      <c r="E687" s="169"/>
      <c r="F687" s="167"/>
      <c r="G687" s="14"/>
      <c r="H687" s="14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</row>
    <row r="688" spans="1:19" s="16" customFormat="1" ht="30" customHeight="1">
      <c r="A688" s="21"/>
      <c r="B688" s="21" t="str">
        <f t="shared" si="10"/>
        <v/>
      </c>
      <c r="C688" s="152"/>
      <c r="D688" s="263"/>
      <c r="E688" s="169"/>
      <c r="F688" s="167"/>
      <c r="G688" s="14"/>
      <c r="H688" s="14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</row>
    <row r="689" spans="1:19" s="16" customFormat="1" ht="30" customHeight="1">
      <c r="A689" s="21"/>
      <c r="B689" s="21" t="str">
        <f t="shared" si="10"/>
        <v/>
      </c>
      <c r="C689" s="152"/>
      <c r="D689" s="263"/>
      <c r="E689" s="169"/>
      <c r="F689" s="167"/>
      <c r="G689" s="14"/>
      <c r="H689" s="14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</row>
    <row r="690" spans="1:19" s="16" customFormat="1" ht="30" customHeight="1">
      <c r="A690" s="21"/>
      <c r="B690" s="21" t="str">
        <f t="shared" si="10"/>
        <v/>
      </c>
      <c r="C690" s="152"/>
      <c r="D690" s="263"/>
      <c r="E690" s="169"/>
      <c r="F690" s="167"/>
      <c r="G690" s="14"/>
      <c r="H690" s="14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</row>
    <row r="691" spans="1:19" s="16" customFormat="1" ht="30" customHeight="1">
      <c r="A691" s="21"/>
      <c r="B691" s="21" t="str">
        <f t="shared" si="10"/>
        <v/>
      </c>
      <c r="C691" s="152"/>
      <c r="D691" s="263"/>
      <c r="E691" s="169"/>
      <c r="F691" s="167"/>
      <c r="G691" s="14"/>
      <c r="H691" s="14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</row>
    <row r="692" spans="1:19" s="16" customFormat="1" ht="30" customHeight="1">
      <c r="A692" s="21"/>
      <c r="B692" s="21" t="str">
        <f t="shared" si="10"/>
        <v/>
      </c>
      <c r="C692" s="152"/>
      <c r="D692" s="263"/>
      <c r="E692" s="169"/>
      <c r="F692" s="167"/>
      <c r="G692" s="14"/>
      <c r="H692" s="14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</row>
    <row r="693" spans="1:19" s="16" customFormat="1" ht="30" customHeight="1">
      <c r="A693" s="21"/>
      <c r="B693" s="21" t="str">
        <f t="shared" si="10"/>
        <v/>
      </c>
      <c r="C693" s="152"/>
      <c r="D693" s="263"/>
      <c r="E693" s="169"/>
      <c r="F693" s="167"/>
      <c r="G693" s="14"/>
      <c r="H693" s="14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</row>
    <row r="694" spans="1:19" s="16" customFormat="1" ht="30" customHeight="1">
      <c r="A694" s="21"/>
      <c r="B694" s="21" t="str">
        <f t="shared" si="10"/>
        <v/>
      </c>
      <c r="C694" s="152"/>
      <c r="D694" s="263"/>
      <c r="E694" s="169"/>
      <c r="F694" s="167"/>
      <c r="G694" s="14"/>
      <c r="H694" s="14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</row>
    <row r="695" spans="1:19" s="16" customFormat="1" ht="30" customHeight="1">
      <c r="A695" s="21"/>
      <c r="B695" s="21" t="str">
        <f t="shared" si="10"/>
        <v/>
      </c>
      <c r="C695" s="152"/>
      <c r="D695" s="263"/>
      <c r="E695" s="169"/>
      <c r="F695" s="167"/>
      <c r="G695" s="14"/>
      <c r="H695" s="14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</row>
    <row r="696" spans="1:19" s="16" customFormat="1" ht="30" customHeight="1">
      <c r="A696" s="21"/>
      <c r="B696" s="21" t="str">
        <f t="shared" si="10"/>
        <v/>
      </c>
      <c r="C696" s="152"/>
      <c r="D696" s="263"/>
      <c r="E696" s="169"/>
      <c r="F696" s="167"/>
      <c r="G696" s="14"/>
      <c r="H696" s="14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</row>
    <row r="697" spans="1:19" s="16" customFormat="1" ht="30" customHeight="1">
      <c r="A697" s="21"/>
      <c r="B697" s="21" t="str">
        <f t="shared" si="10"/>
        <v/>
      </c>
      <c r="C697" s="152"/>
      <c r="D697" s="263"/>
      <c r="E697" s="169"/>
      <c r="F697" s="167"/>
      <c r="G697" s="14"/>
      <c r="H697" s="14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</row>
    <row r="698" spans="1:19" s="16" customFormat="1" ht="30" customHeight="1">
      <c r="A698" s="21"/>
      <c r="B698" s="21" t="str">
        <f t="shared" si="10"/>
        <v/>
      </c>
      <c r="C698" s="152"/>
      <c r="D698" s="263"/>
      <c r="E698" s="169"/>
      <c r="F698" s="167"/>
      <c r="G698" s="14"/>
      <c r="H698" s="14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</row>
    <row r="699" spans="1:19" s="16" customFormat="1" ht="30" customHeight="1">
      <c r="A699" s="21"/>
      <c r="B699" s="21" t="str">
        <f t="shared" si="10"/>
        <v/>
      </c>
      <c r="C699" s="152"/>
      <c r="D699" s="263"/>
      <c r="E699" s="169"/>
      <c r="F699" s="167"/>
      <c r="G699" s="14"/>
      <c r="H699" s="14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</row>
    <row r="700" spans="1:19" s="16" customFormat="1" ht="30" customHeight="1">
      <c r="A700" s="21"/>
      <c r="B700" s="21" t="str">
        <f t="shared" si="10"/>
        <v/>
      </c>
      <c r="C700" s="152"/>
      <c r="D700" s="263"/>
      <c r="E700" s="169"/>
      <c r="F700" s="167"/>
      <c r="G700" s="14"/>
      <c r="H700" s="14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</row>
    <row r="701" spans="1:19" s="16" customFormat="1" ht="30" customHeight="1">
      <c r="A701" s="21"/>
      <c r="B701" s="21" t="str">
        <f t="shared" si="10"/>
        <v/>
      </c>
      <c r="C701" s="152"/>
      <c r="D701" s="263"/>
      <c r="E701" s="169"/>
      <c r="F701" s="167"/>
      <c r="G701" s="14"/>
      <c r="H701" s="14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</row>
    <row r="702" spans="1:19" s="16" customFormat="1" ht="30" customHeight="1">
      <c r="A702" s="21"/>
      <c r="B702" s="21" t="str">
        <f t="shared" si="10"/>
        <v/>
      </c>
      <c r="C702" s="152"/>
      <c r="D702" s="263"/>
      <c r="E702" s="169"/>
      <c r="F702" s="167"/>
      <c r="G702" s="14"/>
      <c r="H702" s="14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</row>
    <row r="703" spans="1:19" s="16" customFormat="1" ht="30" customHeight="1">
      <c r="A703" s="21"/>
      <c r="B703" s="21" t="str">
        <f t="shared" si="10"/>
        <v/>
      </c>
      <c r="C703" s="152"/>
      <c r="D703" s="263"/>
      <c r="E703" s="169"/>
      <c r="F703" s="167"/>
      <c r="G703" s="14"/>
      <c r="H703" s="14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</row>
    <row r="704" spans="1:19" s="16" customFormat="1" ht="30" customHeight="1">
      <c r="A704" s="21"/>
      <c r="B704" s="21" t="str">
        <f t="shared" si="10"/>
        <v/>
      </c>
      <c r="C704" s="152"/>
      <c r="D704" s="263"/>
      <c r="E704" s="169"/>
      <c r="F704" s="167"/>
      <c r="G704" s="14"/>
      <c r="H704" s="14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</row>
    <row r="705" spans="1:19" s="16" customFormat="1" ht="30" customHeight="1">
      <c r="A705" s="21"/>
      <c r="B705" s="21" t="str">
        <f t="shared" si="10"/>
        <v/>
      </c>
      <c r="C705" s="152"/>
      <c r="D705" s="263"/>
      <c r="E705" s="169"/>
      <c r="F705" s="167"/>
      <c r="G705" s="14"/>
      <c r="H705" s="14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</row>
    <row r="706" spans="1:19" s="16" customFormat="1" ht="30" customHeight="1">
      <c r="A706" s="21"/>
      <c r="B706" s="21" t="str">
        <f t="shared" si="10"/>
        <v/>
      </c>
      <c r="C706" s="152"/>
      <c r="D706" s="263"/>
      <c r="E706" s="169"/>
      <c r="F706" s="167"/>
      <c r="G706" s="14"/>
      <c r="H706" s="14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</row>
    <row r="707" spans="1:19" s="16" customFormat="1" ht="30" customHeight="1">
      <c r="A707" s="21"/>
      <c r="B707" s="21" t="str">
        <f t="shared" si="10"/>
        <v/>
      </c>
      <c r="C707" s="152"/>
      <c r="D707" s="263"/>
      <c r="E707" s="169"/>
      <c r="F707" s="167"/>
      <c r="G707" s="14"/>
      <c r="H707" s="14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</row>
    <row r="708" spans="1:19" s="16" customFormat="1" ht="30" customHeight="1">
      <c r="A708" s="21"/>
      <c r="B708" s="21" t="str">
        <f t="shared" si="10"/>
        <v/>
      </c>
      <c r="C708" s="152"/>
      <c r="D708" s="263"/>
      <c r="E708" s="169"/>
      <c r="F708" s="167"/>
      <c r="G708" s="14"/>
      <c r="H708" s="14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</row>
    <row r="709" spans="1:19" s="16" customFormat="1" ht="30" customHeight="1">
      <c r="A709" s="21"/>
      <c r="B709" s="21" t="str">
        <f t="shared" si="10"/>
        <v/>
      </c>
      <c r="C709" s="152"/>
      <c r="D709" s="263"/>
      <c r="E709" s="169"/>
      <c r="F709" s="167"/>
      <c r="G709" s="14"/>
      <c r="H709" s="14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</row>
    <row r="710" spans="1:19" s="16" customFormat="1" ht="30" customHeight="1">
      <c r="A710" s="21"/>
      <c r="B710" s="21" t="str">
        <f t="shared" ref="B710:B773" si="11">IF(D710="","",MONTH(F710))</f>
        <v/>
      </c>
      <c r="C710" s="152"/>
      <c r="D710" s="263"/>
      <c r="E710" s="169"/>
      <c r="F710" s="167"/>
      <c r="G710" s="14"/>
      <c r="H710" s="14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</row>
    <row r="711" spans="1:19" s="16" customFormat="1" ht="30" customHeight="1">
      <c r="A711" s="21"/>
      <c r="B711" s="21" t="str">
        <f t="shared" si="11"/>
        <v/>
      </c>
      <c r="C711" s="152"/>
      <c r="D711" s="263"/>
      <c r="E711" s="169"/>
      <c r="F711" s="167"/>
      <c r="G711" s="14"/>
      <c r="H711" s="14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</row>
    <row r="712" spans="1:19" s="16" customFormat="1" ht="30" customHeight="1">
      <c r="A712" s="21"/>
      <c r="B712" s="21" t="str">
        <f t="shared" si="11"/>
        <v/>
      </c>
      <c r="C712" s="152"/>
      <c r="D712" s="263"/>
      <c r="E712" s="169"/>
      <c r="F712" s="167"/>
      <c r="G712" s="14"/>
      <c r="H712" s="14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</row>
    <row r="713" spans="1:19" s="16" customFormat="1" ht="30" customHeight="1">
      <c r="A713" s="21"/>
      <c r="B713" s="21" t="str">
        <f t="shared" si="11"/>
        <v/>
      </c>
      <c r="C713" s="152"/>
      <c r="D713" s="263"/>
      <c r="E713" s="169"/>
      <c r="F713" s="167"/>
      <c r="G713" s="14"/>
      <c r="H713" s="14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</row>
    <row r="714" spans="1:19" s="16" customFormat="1" ht="30" customHeight="1">
      <c r="A714" s="21"/>
      <c r="B714" s="21" t="str">
        <f t="shared" si="11"/>
        <v/>
      </c>
      <c r="C714" s="152"/>
      <c r="D714" s="263"/>
      <c r="E714" s="169"/>
      <c r="F714" s="167"/>
      <c r="G714" s="14"/>
      <c r="H714" s="14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</row>
    <row r="715" spans="1:19" s="16" customFormat="1" ht="30" customHeight="1">
      <c r="A715" s="21"/>
      <c r="B715" s="21" t="str">
        <f t="shared" si="11"/>
        <v/>
      </c>
      <c r="C715" s="152"/>
      <c r="D715" s="263"/>
      <c r="E715" s="169"/>
      <c r="F715" s="167"/>
      <c r="G715" s="14"/>
      <c r="H715" s="14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</row>
    <row r="716" spans="1:19" s="16" customFormat="1" ht="30" customHeight="1">
      <c r="A716" s="21"/>
      <c r="B716" s="21" t="str">
        <f t="shared" si="11"/>
        <v/>
      </c>
      <c r="C716" s="152"/>
      <c r="D716" s="263"/>
      <c r="E716" s="169"/>
      <c r="F716" s="167"/>
      <c r="G716" s="14"/>
      <c r="H716" s="14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</row>
    <row r="717" spans="1:19" s="16" customFormat="1" ht="30" customHeight="1">
      <c r="A717" s="21"/>
      <c r="B717" s="21" t="str">
        <f t="shared" si="11"/>
        <v/>
      </c>
      <c r="C717" s="152"/>
      <c r="D717" s="263"/>
      <c r="E717" s="169"/>
      <c r="F717" s="167"/>
      <c r="G717" s="14"/>
      <c r="H717" s="14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</row>
    <row r="718" spans="1:19" s="16" customFormat="1" ht="30" customHeight="1">
      <c r="A718" s="21"/>
      <c r="B718" s="21" t="str">
        <f t="shared" si="11"/>
        <v/>
      </c>
      <c r="C718" s="152"/>
      <c r="D718" s="263"/>
      <c r="E718" s="169"/>
      <c r="F718" s="167"/>
      <c r="G718" s="14"/>
      <c r="H718" s="14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</row>
    <row r="719" spans="1:19" s="16" customFormat="1" ht="30" customHeight="1">
      <c r="A719" s="21"/>
      <c r="B719" s="21" t="str">
        <f t="shared" si="11"/>
        <v/>
      </c>
      <c r="C719" s="152"/>
      <c r="D719" s="263"/>
      <c r="E719" s="169"/>
      <c r="F719" s="167"/>
      <c r="G719" s="14"/>
      <c r="H719" s="14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</row>
    <row r="720" spans="1:19" s="16" customFormat="1" ht="30" customHeight="1">
      <c r="A720" s="21"/>
      <c r="B720" s="21" t="str">
        <f t="shared" si="11"/>
        <v/>
      </c>
      <c r="C720" s="152"/>
      <c r="D720" s="263"/>
      <c r="E720" s="169"/>
      <c r="F720" s="167"/>
      <c r="G720" s="14"/>
      <c r="H720" s="14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</row>
    <row r="721" spans="1:19" s="16" customFormat="1" ht="30" customHeight="1">
      <c r="A721" s="21"/>
      <c r="B721" s="21" t="str">
        <f t="shared" si="11"/>
        <v/>
      </c>
      <c r="C721" s="152"/>
      <c r="D721" s="263"/>
      <c r="E721" s="169"/>
      <c r="F721" s="167"/>
      <c r="G721" s="14"/>
      <c r="H721" s="14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</row>
    <row r="722" spans="1:19" s="16" customFormat="1" ht="30" customHeight="1">
      <c r="A722" s="21"/>
      <c r="B722" s="21" t="str">
        <f t="shared" si="11"/>
        <v/>
      </c>
      <c r="C722" s="152"/>
      <c r="D722" s="263"/>
      <c r="E722" s="169"/>
      <c r="F722" s="167"/>
      <c r="G722" s="14"/>
      <c r="H722" s="14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</row>
    <row r="723" spans="1:19" s="16" customFormat="1" ht="30" customHeight="1">
      <c r="A723" s="21"/>
      <c r="B723" s="21" t="str">
        <f t="shared" si="11"/>
        <v/>
      </c>
      <c r="C723" s="152"/>
      <c r="D723" s="263"/>
      <c r="E723" s="169"/>
      <c r="F723" s="167"/>
      <c r="G723" s="14"/>
      <c r="H723" s="14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</row>
    <row r="724" spans="1:19" s="16" customFormat="1" ht="30" customHeight="1">
      <c r="A724" s="21"/>
      <c r="B724" s="21" t="str">
        <f t="shared" si="11"/>
        <v/>
      </c>
      <c r="C724" s="152"/>
      <c r="D724" s="263"/>
      <c r="E724" s="169"/>
      <c r="F724" s="167"/>
      <c r="G724" s="14"/>
      <c r="H724" s="14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</row>
    <row r="725" spans="1:19" s="16" customFormat="1" ht="30" customHeight="1">
      <c r="A725" s="21"/>
      <c r="B725" s="21" t="str">
        <f t="shared" si="11"/>
        <v/>
      </c>
      <c r="C725" s="152"/>
      <c r="D725" s="263"/>
      <c r="E725" s="169"/>
      <c r="F725" s="167"/>
      <c r="G725" s="14"/>
      <c r="H725" s="14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</row>
    <row r="726" spans="1:19" s="16" customFormat="1" ht="30" customHeight="1">
      <c r="A726" s="21"/>
      <c r="B726" s="21" t="str">
        <f t="shared" si="11"/>
        <v/>
      </c>
      <c r="C726" s="152"/>
      <c r="D726" s="263"/>
      <c r="E726" s="169"/>
      <c r="F726" s="167"/>
      <c r="G726" s="14"/>
      <c r="H726" s="14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</row>
    <row r="727" spans="1:19" s="16" customFormat="1" ht="30" customHeight="1">
      <c r="A727" s="21"/>
      <c r="B727" s="21" t="str">
        <f t="shared" si="11"/>
        <v/>
      </c>
      <c r="C727" s="152"/>
      <c r="D727" s="263"/>
      <c r="E727" s="169"/>
      <c r="F727" s="167"/>
      <c r="G727" s="14"/>
      <c r="H727" s="14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</row>
    <row r="728" spans="1:19" s="16" customFormat="1" ht="30" customHeight="1">
      <c r="A728" s="21"/>
      <c r="B728" s="21" t="str">
        <f t="shared" si="11"/>
        <v/>
      </c>
      <c r="C728" s="152"/>
      <c r="D728" s="263"/>
      <c r="E728" s="169"/>
      <c r="F728" s="167"/>
      <c r="G728" s="14"/>
      <c r="H728" s="14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</row>
    <row r="729" spans="1:19" s="16" customFormat="1" ht="30" customHeight="1">
      <c r="A729" s="21"/>
      <c r="B729" s="21" t="str">
        <f t="shared" si="11"/>
        <v/>
      </c>
      <c r="C729" s="152"/>
      <c r="D729" s="263"/>
      <c r="E729" s="169"/>
      <c r="F729" s="167"/>
      <c r="G729" s="14"/>
      <c r="H729" s="14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</row>
    <row r="730" spans="1:19" s="16" customFormat="1" ht="30" customHeight="1">
      <c r="A730" s="21"/>
      <c r="B730" s="21" t="str">
        <f t="shared" si="11"/>
        <v/>
      </c>
      <c r="C730" s="152"/>
      <c r="D730" s="263"/>
      <c r="E730" s="169"/>
      <c r="F730" s="167"/>
      <c r="G730" s="14"/>
      <c r="H730" s="14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</row>
    <row r="731" spans="1:19" s="16" customFormat="1" ht="30" customHeight="1">
      <c r="A731" s="21"/>
      <c r="B731" s="21" t="str">
        <f t="shared" si="11"/>
        <v/>
      </c>
      <c r="C731" s="152"/>
      <c r="D731" s="263"/>
      <c r="E731" s="169"/>
      <c r="F731" s="167"/>
      <c r="G731" s="14"/>
      <c r="H731" s="14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</row>
    <row r="732" spans="1:19" s="16" customFormat="1" ht="30" customHeight="1">
      <c r="A732" s="21"/>
      <c r="B732" s="21" t="str">
        <f t="shared" si="11"/>
        <v/>
      </c>
      <c r="C732" s="152"/>
      <c r="D732" s="263"/>
      <c r="E732" s="169"/>
      <c r="F732" s="167"/>
      <c r="G732" s="14"/>
      <c r="H732" s="14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</row>
    <row r="733" spans="1:19" s="16" customFormat="1" ht="30" customHeight="1">
      <c r="A733" s="21"/>
      <c r="B733" s="21" t="str">
        <f t="shared" si="11"/>
        <v/>
      </c>
      <c r="C733" s="152"/>
      <c r="D733" s="263"/>
      <c r="E733" s="169"/>
      <c r="F733" s="167"/>
      <c r="G733" s="14"/>
      <c r="H733" s="14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</row>
    <row r="734" spans="1:19" s="16" customFormat="1" ht="30" customHeight="1">
      <c r="A734" s="21"/>
      <c r="B734" s="21" t="str">
        <f t="shared" si="11"/>
        <v/>
      </c>
      <c r="C734" s="152"/>
      <c r="D734" s="263"/>
      <c r="E734" s="169"/>
      <c r="F734" s="167"/>
      <c r="G734" s="14"/>
      <c r="H734" s="14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</row>
    <row r="735" spans="1:19" s="16" customFormat="1" ht="30" customHeight="1">
      <c r="A735" s="21"/>
      <c r="B735" s="21" t="str">
        <f t="shared" si="11"/>
        <v/>
      </c>
      <c r="C735" s="152"/>
      <c r="D735" s="263"/>
      <c r="E735" s="169"/>
      <c r="F735" s="167"/>
      <c r="G735" s="14"/>
      <c r="H735" s="14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</row>
    <row r="736" spans="1:19" s="16" customFormat="1" ht="30" customHeight="1">
      <c r="A736" s="21"/>
      <c r="B736" s="21" t="str">
        <f t="shared" si="11"/>
        <v/>
      </c>
      <c r="C736" s="152"/>
      <c r="D736" s="263"/>
      <c r="E736" s="169"/>
      <c r="F736" s="167"/>
      <c r="G736" s="14"/>
      <c r="H736" s="14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</row>
    <row r="737" spans="1:19" s="16" customFormat="1" ht="30" customHeight="1">
      <c r="A737" s="21"/>
      <c r="B737" s="21" t="str">
        <f t="shared" si="11"/>
        <v/>
      </c>
      <c r="C737" s="152"/>
      <c r="D737" s="263"/>
      <c r="E737" s="169"/>
      <c r="F737" s="167"/>
      <c r="G737" s="14"/>
      <c r="H737" s="14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</row>
    <row r="738" spans="1:19" s="16" customFormat="1" ht="30" customHeight="1">
      <c r="A738" s="21"/>
      <c r="B738" s="21" t="str">
        <f t="shared" si="11"/>
        <v/>
      </c>
      <c r="C738" s="152"/>
      <c r="D738" s="263"/>
      <c r="E738" s="169"/>
      <c r="F738" s="167"/>
      <c r="G738" s="14"/>
      <c r="H738" s="14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</row>
    <row r="739" spans="1:19" s="16" customFormat="1" ht="30" customHeight="1">
      <c r="A739" s="21"/>
      <c r="B739" s="21" t="str">
        <f t="shared" si="11"/>
        <v/>
      </c>
      <c r="C739" s="152"/>
      <c r="D739" s="263"/>
      <c r="E739" s="169"/>
      <c r="F739" s="167"/>
      <c r="G739" s="14"/>
      <c r="H739" s="14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</row>
    <row r="740" spans="1:19" s="16" customFormat="1" ht="30" customHeight="1">
      <c r="A740" s="21"/>
      <c r="B740" s="21" t="str">
        <f t="shared" si="11"/>
        <v/>
      </c>
      <c r="C740" s="152"/>
      <c r="D740" s="263"/>
      <c r="E740" s="169"/>
      <c r="F740" s="167"/>
      <c r="G740" s="14"/>
      <c r="H740" s="14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</row>
    <row r="741" spans="1:19" s="16" customFormat="1" ht="30" customHeight="1">
      <c r="A741" s="21"/>
      <c r="B741" s="21" t="str">
        <f t="shared" si="11"/>
        <v/>
      </c>
      <c r="C741" s="152"/>
      <c r="D741" s="263"/>
      <c r="E741" s="169"/>
      <c r="F741" s="167"/>
      <c r="G741" s="14"/>
      <c r="H741" s="14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</row>
    <row r="742" spans="1:19" s="16" customFormat="1" ht="30" customHeight="1">
      <c r="A742" s="21"/>
      <c r="B742" s="21" t="str">
        <f t="shared" si="11"/>
        <v/>
      </c>
      <c r="C742" s="152"/>
      <c r="D742" s="263"/>
      <c r="E742" s="169"/>
      <c r="F742" s="167"/>
      <c r="G742" s="14"/>
      <c r="H742" s="14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</row>
    <row r="743" spans="1:19" s="16" customFormat="1" ht="30" customHeight="1">
      <c r="A743" s="21"/>
      <c r="B743" s="21" t="str">
        <f t="shared" si="11"/>
        <v/>
      </c>
      <c r="C743" s="152"/>
      <c r="D743" s="263"/>
      <c r="E743" s="169"/>
      <c r="F743" s="167"/>
      <c r="G743" s="14"/>
      <c r="H743" s="14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</row>
    <row r="744" spans="1:19" s="16" customFormat="1" ht="30" customHeight="1">
      <c r="A744" s="21"/>
      <c r="B744" s="21" t="str">
        <f t="shared" si="11"/>
        <v/>
      </c>
      <c r="C744" s="152"/>
      <c r="D744" s="263"/>
      <c r="E744" s="169"/>
      <c r="F744" s="167"/>
      <c r="G744" s="14"/>
      <c r="H744" s="14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</row>
    <row r="745" spans="1:19" s="16" customFormat="1" ht="30" customHeight="1">
      <c r="A745" s="21"/>
      <c r="B745" s="21" t="str">
        <f t="shared" si="11"/>
        <v/>
      </c>
      <c r="C745" s="152"/>
      <c r="D745" s="263"/>
      <c r="E745" s="169"/>
      <c r="F745" s="167"/>
      <c r="G745" s="14"/>
      <c r="H745" s="14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</row>
    <row r="746" spans="1:19" s="16" customFormat="1" ht="30" customHeight="1">
      <c r="A746" s="21"/>
      <c r="B746" s="21" t="str">
        <f t="shared" si="11"/>
        <v/>
      </c>
      <c r="C746" s="152"/>
      <c r="D746" s="263"/>
      <c r="E746" s="169"/>
      <c r="F746" s="167"/>
      <c r="G746" s="14"/>
      <c r="H746" s="14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</row>
    <row r="747" spans="1:19" s="16" customFormat="1" ht="30" customHeight="1">
      <c r="A747" s="21"/>
      <c r="B747" s="21" t="str">
        <f t="shared" si="11"/>
        <v/>
      </c>
      <c r="C747" s="152"/>
      <c r="D747" s="263"/>
      <c r="E747" s="169"/>
      <c r="F747" s="167"/>
      <c r="G747" s="14"/>
      <c r="H747" s="14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</row>
    <row r="748" spans="1:19" s="16" customFormat="1" ht="30" customHeight="1">
      <c r="A748" s="21"/>
      <c r="B748" s="21" t="str">
        <f t="shared" si="11"/>
        <v/>
      </c>
      <c r="C748" s="152"/>
      <c r="D748" s="263"/>
      <c r="E748" s="169"/>
      <c r="F748" s="167"/>
      <c r="G748" s="14"/>
      <c r="H748" s="14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</row>
    <row r="749" spans="1:19" s="16" customFormat="1" ht="30" customHeight="1">
      <c r="A749" s="21"/>
      <c r="B749" s="21" t="str">
        <f t="shared" si="11"/>
        <v/>
      </c>
      <c r="C749" s="152"/>
      <c r="D749" s="263"/>
      <c r="E749" s="169"/>
      <c r="F749" s="167"/>
      <c r="G749" s="14"/>
      <c r="H749" s="14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</row>
    <row r="750" spans="1:19" s="16" customFormat="1" ht="30" customHeight="1">
      <c r="A750" s="21"/>
      <c r="B750" s="21" t="str">
        <f t="shared" si="11"/>
        <v/>
      </c>
      <c r="C750" s="152"/>
      <c r="D750" s="263"/>
      <c r="E750" s="169"/>
      <c r="F750" s="167"/>
      <c r="G750" s="14"/>
      <c r="H750" s="14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</row>
    <row r="751" spans="1:19" s="16" customFormat="1" ht="30" customHeight="1">
      <c r="A751" s="21"/>
      <c r="B751" s="21" t="str">
        <f t="shared" si="11"/>
        <v/>
      </c>
      <c r="C751" s="152"/>
      <c r="D751" s="263"/>
      <c r="E751" s="169"/>
      <c r="F751" s="167"/>
      <c r="G751" s="14"/>
      <c r="H751" s="14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</row>
    <row r="752" spans="1:19" s="16" customFormat="1" ht="30" customHeight="1">
      <c r="A752" s="21"/>
      <c r="B752" s="21" t="str">
        <f t="shared" si="11"/>
        <v/>
      </c>
      <c r="C752" s="152"/>
      <c r="D752" s="263"/>
      <c r="E752" s="169"/>
      <c r="F752" s="167"/>
      <c r="G752" s="14"/>
      <c r="H752" s="14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</row>
    <row r="753" spans="1:19" s="16" customFormat="1" ht="30" customHeight="1">
      <c r="A753" s="21"/>
      <c r="B753" s="21" t="str">
        <f t="shared" si="11"/>
        <v/>
      </c>
      <c r="C753" s="152"/>
      <c r="D753" s="263"/>
      <c r="E753" s="169"/>
      <c r="F753" s="167"/>
      <c r="G753" s="14"/>
      <c r="H753" s="14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</row>
    <row r="754" spans="1:19" s="16" customFormat="1" ht="30" customHeight="1">
      <c r="A754" s="21"/>
      <c r="B754" s="21" t="str">
        <f t="shared" si="11"/>
        <v/>
      </c>
      <c r="C754" s="152"/>
      <c r="D754" s="263"/>
      <c r="E754" s="169"/>
      <c r="F754" s="167"/>
      <c r="G754" s="14"/>
      <c r="H754" s="14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</row>
    <row r="755" spans="1:19" s="16" customFormat="1" ht="30" customHeight="1">
      <c r="A755" s="21"/>
      <c r="B755" s="21" t="str">
        <f t="shared" si="11"/>
        <v/>
      </c>
      <c r="C755" s="152"/>
      <c r="D755" s="263"/>
      <c r="E755" s="169"/>
      <c r="F755" s="167"/>
      <c r="G755" s="14"/>
      <c r="H755" s="14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</row>
    <row r="756" spans="1:19" s="16" customFormat="1" ht="30" customHeight="1">
      <c r="A756" s="21"/>
      <c r="B756" s="21" t="str">
        <f t="shared" si="11"/>
        <v/>
      </c>
      <c r="C756" s="152"/>
      <c r="D756" s="263"/>
      <c r="E756" s="169"/>
      <c r="F756" s="167"/>
      <c r="G756" s="14"/>
      <c r="H756" s="14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</row>
    <row r="757" spans="1:19" s="16" customFormat="1" ht="30" customHeight="1">
      <c r="A757" s="21"/>
      <c r="B757" s="21" t="str">
        <f t="shared" si="11"/>
        <v/>
      </c>
      <c r="C757" s="152"/>
      <c r="D757" s="263"/>
      <c r="E757" s="169"/>
      <c r="F757" s="167"/>
      <c r="G757" s="14"/>
      <c r="H757" s="14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</row>
    <row r="758" spans="1:19" s="16" customFormat="1" ht="30" customHeight="1">
      <c r="A758" s="21"/>
      <c r="B758" s="21" t="str">
        <f t="shared" si="11"/>
        <v/>
      </c>
      <c r="C758" s="152"/>
      <c r="D758" s="263"/>
      <c r="E758" s="169"/>
      <c r="F758" s="167"/>
      <c r="G758" s="14"/>
      <c r="H758" s="14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</row>
    <row r="759" spans="1:19" s="16" customFormat="1" ht="30" customHeight="1">
      <c r="A759" s="21"/>
      <c r="B759" s="21" t="str">
        <f t="shared" si="11"/>
        <v/>
      </c>
      <c r="C759" s="152"/>
      <c r="D759" s="263"/>
      <c r="E759" s="169"/>
      <c r="F759" s="167"/>
      <c r="G759" s="14"/>
      <c r="H759" s="14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</row>
    <row r="760" spans="1:19" s="16" customFormat="1" ht="30" customHeight="1">
      <c r="A760" s="21"/>
      <c r="B760" s="21" t="str">
        <f t="shared" si="11"/>
        <v/>
      </c>
      <c r="C760" s="152"/>
      <c r="D760" s="263"/>
      <c r="E760" s="169"/>
      <c r="F760" s="167"/>
      <c r="G760" s="14"/>
      <c r="H760" s="14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</row>
    <row r="761" spans="1:19" s="16" customFormat="1" ht="30" customHeight="1">
      <c r="A761" s="21"/>
      <c r="B761" s="21" t="str">
        <f t="shared" si="11"/>
        <v/>
      </c>
      <c r="C761" s="152"/>
      <c r="D761" s="263"/>
      <c r="E761" s="169"/>
      <c r="F761" s="167"/>
      <c r="G761" s="14"/>
      <c r="H761" s="14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</row>
    <row r="762" spans="1:19" s="16" customFormat="1" ht="30" customHeight="1">
      <c r="A762" s="21"/>
      <c r="B762" s="21" t="str">
        <f t="shared" si="11"/>
        <v/>
      </c>
      <c r="C762" s="152"/>
      <c r="D762" s="263"/>
      <c r="E762" s="169"/>
      <c r="F762" s="167"/>
      <c r="G762" s="14"/>
      <c r="H762" s="14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</row>
    <row r="763" spans="1:19" s="16" customFormat="1" ht="30" customHeight="1">
      <c r="A763" s="21"/>
      <c r="B763" s="21" t="str">
        <f t="shared" si="11"/>
        <v/>
      </c>
      <c r="C763" s="152"/>
      <c r="D763" s="263"/>
      <c r="E763" s="169"/>
      <c r="F763" s="167"/>
      <c r="G763" s="14"/>
      <c r="H763" s="14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</row>
    <row r="764" spans="1:19" s="16" customFormat="1" ht="30" customHeight="1">
      <c r="A764" s="21"/>
      <c r="B764" s="21" t="str">
        <f t="shared" si="11"/>
        <v/>
      </c>
      <c r="C764" s="152"/>
      <c r="D764" s="263"/>
      <c r="E764" s="169"/>
      <c r="F764" s="167"/>
      <c r="G764" s="14"/>
      <c r="H764" s="14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</row>
    <row r="765" spans="1:19" s="16" customFormat="1" ht="30" customHeight="1">
      <c r="A765" s="21"/>
      <c r="B765" s="21" t="str">
        <f t="shared" si="11"/>
        <v/>
      </c>
      <c r="C765" s="152"/>
      <c r="D765" s="263"/>
      <c r="E765" s="169"/>
      <c r="F765" s="167"/>
      <c r="G765" s="14"/>
      <c r="H765" s="14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</row>
    <row r="766" spans="1:19" s="16" customFormat="1" ht="30" customHeight="1">
      <c r="A766" s="21"/>
      <c r="B766" s="21" t="str">
        <f t="shared" si="11"/>
        <v/>
      </c>
      <c r="C766" s="152"/>
      <c r="D766" s="263"/>
      <c r="E766" s="169"/>
      <c r="F766" s="167"/>
      <c r="G766" s="14"/>
      <c r="H766" s="14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</row>
    <row r="767" spans="1:19" s="16" customFormat="1" ht="30" customHeight="1">
      <c r="A767" s="21"/>
      <c r="B767" s="21" t="str">
        <f t="shared" si="11"/>
        <v/>
      </c>
      <c r="C767" s="152"/>
      <c r="D767" s="263"/>
      <c r="E767" s="169"/>
      <c r="F767" s="167"/>
      <c r="G767" s="14"/>
      <c r="H767" s="14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</row>
    <row r="768" spans="1:19" s="16" customFormat="1" ht="30" customHeight="1">
      <c r="A768" s="21"/>
      <c r="B768" s="21" t="str">
        <f t="shared" si="11"/>
        <v/>
      </c>
      <c r="C768" s="152"/>
      <c r="D768" s="263"/>
      <c r="E768" s="169"/>
      <c r="F768" s="167"/>
      <c r="G768" s="14"/>
      <c r="H768" s="14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</row>
    <row r="769" spans="1:19" s="16" customFormat="1" ht="30" customHeight="1">
      <c r="A769" s="21"/>
      <c r="B769" s="21" t="str">
        <f t="shared" si="11"/>
        <v/>
      </c>
      <c r="C769" s="152"/>
      <c r="D769" s="263"/>
      <c r="E769" s="169"/>
      <c r="F769" s="167"/>
      <c r="G769" s="14"/>
      <c r="H769" s="14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</row>
    <row r="770" spans="1:19" s="16" customFormat="1" ht="30" customHeight="1">
      <c r="A770" s="21"/>
      <c r="B770" s="21" t="str">
        <f t="shared" si="11"/>
        <v/>
      </c>
      <c r="C770" s="152"/>
      <c r="D770" s="263"/>
      <c r="E770" s="169"/>
      <c r="F770" s="167"/>
      <c r="G770" s="14"/>
      <c r="H770" s="14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</row>
    <row r="771" spans="1:19" s="16" customFormat="1" ht="30" customHeight="1">
      <c r="A771" s="21"/>
      <c r="B771" s="21" t="str">
        <f t="shared" si="11"/>
        <v/>
      </c>
      <c r="C771" s="152"/>
      <c r="D771" s="263"/>
      <c r="E771" s="169"/>
      <c r="F771" s="167"/>
      <c r="G771" s="14"/>
      <c r="H771" s="14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</row>
    <row r="772" spans="1:19" s="16" customFormat="1" ht="30" customHeight="1">
      <c r="A772" s="21"/>
      <c r="B772" s="21" t="str">
        <f t="shared" si="11"/>
        <v/>
      </c>
      <c r="C772" s="152"/>
      <c r="D772" s="263"/>
      <c r="E772" s="169"/>
      <c r="F772" s="167"/>
      <c r="G772" s="14"/>
      <c r="H772" s="14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</row>
    <row r="773" spans="1:19" s="16" customFormat="1" ht="30" customHeight="1">
      <c r="A773" s="21"/>
      <c r="B773" s="21" t="str">
        <f t="shared" si="11"/>
        <v/>
      </c>
      <c r="C773" s="152"/>
      <c r="D773" s="263"/>
      <c r="E773" s="169"/>
      <c r="F773" s="167"/>
      <c r="G773" s="14"/>
      <c r="H773" s="14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</row>
    <row r="774" spans="1:19" s="16" customFormat="1" ht="30" customHeight="1">
      <c r="A774" s="21"/>
      <c r="B774" s="21" t="str">
        <f t="shared" ref="B774:B837" si="12">IF(D774="","",MONTH(F774))</f>
        <v/>
      </c>
      <c r="C774" s="152"/>
      <c r="D774" s="263"/>
      <c r="E774" s="169"/>
      <c r="F774" s="167"/>
      <c r="G774" s="14"/>
      <c r="H774" s="14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</row>
    <row r="775" spans="1:19" s="16" customFormat="1" ht="30" customHeight="1">
      <c r="A775" s="21"/>
      <c r="B775" s="21" t="str">
        <f t="shared" si="12"/>
        <v/>
      </c>
      <c r="C775" s="152"/>
      <c r="D775" s="263"/>
      <c r="E775" s="169"/>
      <c r="F775" s="167"/>
      <c r="G775" s="14"/>
      <c r="H775" s="14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</row>
    <row r="776" spans="1:19" s="16" customFormat="1" ht="30" customHeight="1">
      <c r="A776" s="21"/>
      <c r="B776" s="21" t="str">
        <f t="shared" si="12"/>
        <v/>
      </c>
      <c r="C776" s="152"/>
      <c r="D776" s="263"/>
      <c r="E776" s="169"/>
      <c r="F776" s="167"/>
      <c r="G776" s="14"/>
      <c r="H776" s="14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</row>
    <row r="777" spans="1:19" s="16" customFormat="1" ht="30" customHeight="1">
      <c r="A777" s="21"/>
      <c r="B777" s="21" t="str">
        <f t="shared" si="12"/>
        <v/>
      </c>
      <c r="C777" s="152"/>
      <c r="D777" s="263"/>
      <c r="E777" s="169"/>
      <c r="F777" s="167"/>
      <c r="G777" s="14"/>
      <c r="H777" s="14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</row>
    <row r="778" spans="1:19" s="16" customFormat="1" ht="30" customHeight="1">
      <c r="A778" s="21"/>
      <c r="B778" s="21" t="str">
        <f t="shared" si="12"/>
        <v/>
      </c>
      <c r="C778" s="152"/>
      <c r="D778" s="263"/>
      <c r="E778" s="169"/>
      <c r="F778" s="167"/>
      <c r="G778" s="14"/>
      <c r="H778" s="14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</row>
    <row r="779" spans="1:19" s="16" customFormat="1" ht="30" customHeight="1">
      <c r="A779" s="21"/>
      <c r="B779" s="21" t="str">
        <f t="shared" si="12"/>
        <v/>
      </c>
      <c r="C779" s="152"/>
      <c r="D779" s="263"/>
      <c r="E779" s="169"/>
      <c r="F779" s="167"/>
      <c r="G779" s="14"/>
      <c r="H779" s="14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</row>
    <row r="780" spans="1:19" s="16" customFormat="1" ht="30" customHeight="1">
      <c r="A780" s="21"/>
      <c r="B780" s="21" t="str">
        <f t="shared" si="12"/>
        <v/>
      </c>
      <c r="C780" s="152"/>
      <c r="D780" s="263"/>
      <c r="E780" s="169"/>
      <c r="F780" s="167"/>
      <c r="G780" s="14"/>
      <c r="H780" s="14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</row>
    <row r="781" spans="1:19" s="16" customFormat="1" ht="30" customHeight="1">
      <c r="A781" s="21"/>
      <c r="B781" s="21" t="str">
        <f t="shared" si="12"/>
        <v/>
      </c>
      <c r="C781" s="152"/>
      <c r="D781" s="263"/>
      <c r="E781" s="169"/>
      <c r="F781" s="167"/>
      <c r="G781" s="14"/>
      <c r="H781" s="14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</row>
    <row r="782" spans="1:19" s="16" customFormat="1" ht="30" customHeight="1">
      <c r="A782" s="21"/>
      <c r="B782" s="21" t="str">
        <f t="shared" si="12"/>
        <v/>
      </c>
      <c r="C782" s="152"/>
      <c r="D782" s="263"/>
      <c r="E782" s="169"/>
      <c r="F782" s="167"/>
      <c r="G782" s="14"/>
      <c r="H782" s="14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</row>
    <row r="783" spans="1:19" s="16" customFormat="1" ht="30" customHeight="1">
      <c r="A783" s="21"/>
      <c r="B783" s="21" t="str">
        <f t="shared" si="12"/>
        <v/>
      </c>
      <c r="C783" s="152"/>
      <c r="D783" s="263"/>
      <c r="E783" s="169"/>
      <c r="F783" s="167"/>
      <c r="G783" s="14"/>
      <c r="H783" s="14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</row>
    <row r="784" spans="1:19" s="16" customFormat="1" ht="30" customHeight="1">
      <c r="A784" s="21"/>
      <c r="B784" s="21" t="str">
        <f t="shared" si="12"/>
        <v/>
      </c>
      <c r="C784" s="152"/>
      <c r="D784" s="263"/>
      <c r="E784" s="169"/>
      <c r="F784" s="167"/>
      <c r="G784" s="14"/>
      <c r="H784" s="14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</row>
    <row r="785" spans="1:19" s="16" customFormat="1" ht="30" customHeight="1">
      <c r="A785" s="21"/>
      <c r="B785" s="21" t="str">
        <f t="shared" si="12"/>
        <v/>
      </c>
      <c r="C785" s="152"/>
      <c r="D785" s="263"/>
      <c r="E785" s="169"/>
      <c r="F785" s="167"/>
      <c r="G785" s="14"/>
      <c r="H785" s="14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</row>
    <row r="786" spans="1:19" s="16" customFormat="1" ht="30" customHeight="1">
      <c r="A786" s="21"/>
      <c r="B786" s="21" t="str">
        <f t="shared" si="12"/>
        <v/>
      </c>
      <c r="C786" s="152"/>
      <c r="D786" s="263"/>
      <c r="E786" s="169"/>
      <c r="F786" s="167"/>
      <c r="G786" s="14"/>
      <c r="H786" s="14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</row>
    <row r="787" spans="1:19" s="16" customFormat="1" ht="30" customHeight="1">
      <c r="A787" s="21"/>
      <c r="B787" s="21" t="str">
        <f t="shared" si="12"/>
        <v/>
      </c>
      <c r="C787" s="152"/>
      <c r="D787" s="263"/>
      <c r="E787" s="169"/>
      <c r="F787" s="167"/>
      <c r="G787" s="14"/>
      <c r="H787" s="14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</row>
    <row r="788" spans="1:19" s="16" customFormat="1" ht="30" customHeight="1">
      <c r="A788" s="21"/>
      <c r="B788" s="21" t="str">
        <f t="shared" si="12"/>
        <v/>
      </c>
      <c r="C788" s="152"/>
      <c r="D788" s="263"/>
      <c r="E788" s="169"/>
      <c r="F788" s="167"/>
      <c r="G788" s="14"/>
      <c r="H788" s="14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</row>
    <row r="789" spans="1:19" s="16" customFormat="1" ht="30" customHeight="1">
      <c r="A789" s="21"/>
      <c r="B789" s="21" t="str">
        <f t="shared" si="12"/>
        <v/>
      </c>
      <c r="C789" s="152"/>
      <c r="D789" s="263"/>
      <c r="E789" s="169"/>
      <c r="F789" s="167"/>
      <c r="G789" s="14"/>
      <c r="H789" s="14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</row>
    <row r="790" spans="1:19" s="16" customFormat="1" ht="30" customHeight="1">
      <c r="A790" s="21"/>
      <c r="B790" s="21" t="str">
        <f t="shared" si="12"/>
        <v/>
      </c>
      <c r="C790" s="152"/>
      <c r="D790" s="263"/>
      <c r="E790" s="169"/>
      <c r="F790" s="167"/>
      <c r="G790" s="14"/>
      <c r="H790" s="14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</row>
    <row r="791" spans="1:19" s="16" customFormat="1" ht="30" customHeight="1">
      <c r="A791" s="21"/>
      <c r="B791" s="21" t="str">
        <f t="shared" si="12"/>
        <v/>
      </c>
      <c r="C791" s="152"/>
      <c r="D791" s="263"/>
      <c r="E791" s="169"/>
      <c r="F791" s="167"/>
      <c r="G791" s="14"/>
      <c r="H791" s="14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</row>
    <row r="792" spans="1:19" s="16" customFormat="1" ht="30" customHeight="1">
      <c r="A792" s="21"/>
      <c r="B792" s="21" t="str">
        <f t="shared" si="12"/>
        <v/>
      </c>
      <c r="C792" s="152"/>
      <c r="D792" s="263"/>
      <c r="E792" s="169"/>
      <c r="F792" s="167"/>
      <c r="G792" s="14"/>
      <c r="H792" s="14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</row>
    <row r="793" spans="1:19" s="16" customFormat="1" ht="30" customHeight="1">
      <c r="A793" s="21"/>
      <c r="B793" s="21" t="str">
        <f t="shared" si="12"/>
        <v/>
      </c>
      <c r="C793" s="152"/>
      <c r="D793" s="263"/>
      <c r="E793" s="169"/>
      <c r="F793" s="167"/>
      <c r="G793" s="14"/>
      <c r="H793" s="14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</row>
    <row r="794" spans="1:19" s="16" customFormat="1" ht="30" customHeight="1">
      <c r="A794" s="21"/>
      <c r="B794" s="21" t="str">
        <f t="shared" si="12"/>
        <v/>
      </c>
      <c r="C794" s="152"/>
      <c r="D794" s="263"/>
      <c r="E794" s="169"/>
      <c r="F794" s="167"/>
      <c r="G794" s="14"/>
      <c r="H794" s="14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</row>
    <row r="795" spans="1:19" s="16" customFormat="1" ht="30" customHeight="1">
      <c r="A795" s="21"/>
      <c r="B795" s="21" t="str">
        <f t="shared" si="12"/>
        <v/>
      </c>
      <c r="C795" s="152"/>
      <c r="D795" s="263"/>
      <c r="E795" s="169"/>
      <c r="F795" s="167"/>
      <c r="G795" s="14"/>
      <c r="H795" s="14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</row>
    <row r="796" spans="1:19" s="16" customFormat="1" ht="30" customHeight="1">
      <c r="A796" s="21"/>
      <c r="B796" s="21" t="str">
        <f t="shared" si="12"/>
        <v/>
      </c>
      <c r="C796" s="152"/>
      <c r="D796" s="263"/>
      <c r="E796" s="169"/>
      <c r="F796" s="167"/>
      <c r="G796" s="14"/>
      <c r="H796" s="14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</row>
    <row r="797" spans="1:19" s="16" customFormat="1" ht="30" customHeight="1">
      <c r="A797" s="21"/>
      <c r="B797" s="21" t="str">
        <f t="shared" si="12"/>
        <v/>
      </c>
      <c r="C797" s="152"/>
      <c r="D797" s="263"/>
      <c r="E797" s="169"/>
      <c r="F797" s="167"/>
      <c r="G797" s="14"/>
      <c r="H797" s="14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</row>
    <row r="798" spans="1:19" s="16" customFormat="1" ht="30" customHeight="1">
      <c r="A798" s="21"/>
      <c r="B798" s="21" t="str">
        <f t="shared" si="12"/>
        <v/>
      </c>
      <c r="C798" s="152"/>
      <c r="D798" s="263"/>
      <c r="E798" s="169"/>
      <c r="F798" s="167"/>
      <c r="G798" s="14"/>
      <c r="H798" s="14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</row>
    <row r="799" spans="1:19" s="16" customFormat="1" ht="30" customHeight="1">
      <c r="A799" s="21"/>
      <c r="B799" s="21" t="str">
        <f t="shared" si="12"/>
        <v/>
      </c>
      <c r="C799" s="152"/>
      <c r="D799" s="263"/>
      <c r="E799" s="169"/>
      <c r="F799" s="167"/>
      <c r="G799" s="14"/>
      <c r="H799" s="14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</row>
    <row r="800" spans="1:19" s="16" customFormat="1" ht="30" customHeight="1">
      <c r="A800" s="21"/>
      <c r="B800" s="21" t="str">
        <f t="shared" si="12"/>
        <v/>
      </c>
      <c r="C800" s="152"/>
      <c r="D800" s="263"/>
      <c r="E800" s="169"/>
      <c r="F800" s="167"/>
      <c r="G800" s="14"/>
      <c r="H800" s="14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</row>
    <row r="801" spans="1:19" s="16" customFormat="1" ht="30" customHeight="1">
      <c r="A801" s="21"/>
      <c r="B801" s="21" t="str">
        <f t="shared" si="12"/>
        <v/>
      </c>
      <c r="C801" s="152"/>
      <c r="D801" s="263"/>
      <c r="E801" s="169"/>
      <c r="F801" s="167"/>
      <c r="G801" s="14"/>
      <c r="H801" s="14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</row>
    <row r="802" spans="1:19" s="16" customFormat="1" ht="30" customHeight="1">
      <c r="A802" s="21"/>
      <c r="B802" s="21" t="str">
        <f t="shared" si="12"/>
        <v/>
      </c>
      <c r="C802" s="152"/>
      <c r="D802" s="263"/>
      <c r="E802" s="169"/>
      <c r="F802" s="167"/>
      <c r="G802" s="14"/>
      <c r="H802" s="14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</row>
    <row r="803" spans="1:19" s="16" customFormat="1" ht="30" customHeight="1">
      <c r="A803" s="21"/>
      <c r="B803" s="21" t="str">
        <f t="shared" si="12"/>
        <v/>
      </c>
      <c r="C803" s="152"/>
      <c r="D803" s="263"/>
      <c r="E803" s="169"/>
      <c r="F803" s="167"/>
      <c r="G803" s="14"/>
      <c r="H803" s="14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</row>
    <row r="804" spans="1:19" s="16" customFormat="1" ht="30" customHeight="1">
      <c r="A804" s="21"/>
      <c r="B804" s="21" t="str">
        <f t="shared" si="12"/>
        <v/>
      </c>
      <c r="C804" s="152"/>
      <c r="D804" s="263"/>
      <c r="E804" s="169"/>
      <c r="F804" s="167"/>
      <c r="G804" s="14"/>
      <c r="H804" s="14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</row>
    <row r="805" spans="1:19" s="16" customFormat="1" ht="30" customHeight="1">
      <c r="A805" s="21"/>
      <c r="B805" s="21" t="str">
        <f t="shared" si="12"/>
        <v/>
      </c>
      <c r="C805" s="152"/>
      <c r="D805" s="263"/>
      <c r="E805" s="169"/>
      <c r="F805" s="167"/>
      <c r="G805" s="14"/>
      <c r="H805" s="14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</row>
    <row r="806" spans="1:19" s="16" customFormat="1" ht="30" customHeight="1">
      <c r="A806" s="21"/>
      <c r="B806" s="21" t="str">
        <f t="shared" si="12"/>
        <v/>
      </c>
      <c r="C806" s="152"/>
      <c r="D806" s="263"/>
      <c r="E806" s="169"/>
      <c r="F806" s="167"/>
      <c r="G806" s="14"/>
      <c r="H806" s="14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</row>
    <row r="807" spans="1:19" s="16" customFormat="1" ht="30" customHeight="1">
      <c r="A807" s="21"/>
      <c r="B807" s="21" t="str">
        <f t="shared" si="12"/>
        <v/>
      </c>
      <c r="C807" s="152"/>
      <c r="D807" s="263"/>
      <c r="E807" s="169"/>
      <c r="F807" s="167"/>
      <c r="G807" s="14"/>
      <c r="H807" s="14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</row>
    <row r="808" spans="1:19" s="16" customFormat="1" ht="30" customHeight="1">
      <c r="A808" s="21"/>
      <c r="B808" s="21" t="str">
        <f t="shared" si="12"/>
        <v/>
      </c>
      <c r="C808" s="152"/>
      <c r="D808" s="263"/>
      <c r="E808" s="169"/>
      <c r="F808" s="167"/>
      <c r="G808" s="14"/>
      <c r="H808" s="14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</row>
    <row r="809" spans="1:19" s="16" customFormat="1" ht="30" customHeight="1">
      <c r="A809" s="21"/>
      <c r="B809" s="21" t="str">
        <f t="shared" si="12"/>
        <v/>
      </c>
      <c r="C809" s="152"/>
      <c r="D809" s="263"/>
      <c r="E809" s="169"/>
      <c r="F809" s="167"/>
      <c r="G809" s="14"/>
      <c r="H809" s="14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</row>
    <row r="810" spans="1:19" s="16" customFormat="1" ht="30" customHeight="1">
      <c r="A810" s="21"/>
      <c r="B810" s="21" t="str">
        <f t="shared" si="12"/>
        <v/>
      </c>
      <c r="C810" s="152"/>
      <c r="D810" s="263"/>
      <c r="E810" s="169"/>
      <c r="F810" s="167"/>
      <c r="G810" s="14"/>
      <c r="H810" s="14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</row>
    <row r="811" spans="1:19" s="16" customFormat="1" ht="30" customHeight="1">
      <c r="A811" s="21"/>
      <c r="B811" s="21" t="str">
        <f t="shared" si="12"/>
        <v/>
      </c>
      <c r="C811" s="152"/>
      <c r="D811" s="263"/>
      <c r="E811" s="169"/>
      <c r="F811" s="167"/>
      <c r="G811" s="14"/>
      <c r="H811" s="14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</row>
    <row r="812" spans="1:19" s="16" customFormat="1" ht="30" customHeight="1">
      <c r="A812" s="21"/>
      <c r="B812" s="21" t="str">
        <f t="shared" si="12"/>
        <v/>
      </c>
      <c r="C812" s="152"/>
      <c r="D812" s="263"/>
      <c r="E812" s="169"/>
      <c r="F812" s="167"/>
      <c r="G812" s="14"/>
      <c r="H812" s="14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</row>
    <row r="813" spans="1:19" s="16" customFormat="1" ht="30" customHeight="1">
      <c r="A813" s="21"/>
      <c r="B813" s="21" t="str">
        <f t="shared" si="12"/>
        <v/>
      </c>
      <c r="C813" s="152"/>
      <c r="D813" s="263"/>
      <c r="E813" s="169"/>
      <c r="F813" s="167"/>
      <c r="G813" s="14"/>
      <c r="H813" s="14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</row>
    <row r="814" spans="1:19" s="16" customFormat="1" ht="30" customHeight="1">
      <c r="A814" s="21"/>
      <c r="B814" s="21" t="str">
        <f t="shared" si="12"/>
        <v/>
      </c>
      <c r="C814" s="152"/>
      <c r="D814" s="263"/>
      <c r="E814" s="169"/>
      <c r="F814" s="167"/>
      <c r="G814" s="14"/>
      <c r="H814" s="14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</row>
    <row r="815" spans="1:19" s="16" customFormat="1" ht="30" customHeight="1">
      <c r="A815" s="21"/>
      <c r="B815" s="21" t="str">
        <f t="shared" si="12"/>
        <v/>
      </c>
      <c r="C815" s="152"/>
      <c r="D815" s="263"/>
      <c r="E815" s="169"/>
      <c r="F815" s="167"/>
      <c r="G815" s="14"/>
      <c r="H815" s="14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</row>
    <row r="816" spans="1:19" s="16" customFormat="1" ht="30" customHeight="1">
      <c r="A816" s="21"/>
      <c r="B816" s="21" t="str">
        <f t="shared" si="12"/>
        <v/>
      </c>
      <c r="C816" s="152"/>
      <c r="D816" s="263"/>
      <c r="E816" s="169"/>
      <c r="F816" s="167"/>
      <c r="G816" s="14"/>
      <c r="H816" s="14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</row>
    <row r="817" spans="1:19" s="16" customFormat="1" ht="30" customHeight="1">
      <c r="A817" s="21"/>
      <c r="B817" s="21" t="str">
        <f t="shared" si="12"/>
        <v/>
      </c>
      <c r="C817" s="152"/>
      <c r="D817" s="263"/>
      <c r="E817" s="169"/>
      <c r="F817" s="167"/>
      <c r="G817" s="14"/>
      <c r="H817" s="14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</row>
    <row r="818" spans="1:19" s="16" customFormat="1" ht="30" customHeight="1">
      <c r="A818" s="21"/>
      <c r="B818" s="21" t="str">
        <f t="shared" si="12"/>
        <v/>
      </c>
      <c r="C818" s="152"/>
      <c r="D818" s="263"/>
      <c r="E818" s="169"/>
      <c r="F818" s="167"/>
      <c r="G818" s="14"/>
      <c r="H818" s="14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</row>
    <row r="819" spans="1:19" s="16" customFormat="1" ht="30" customHeight="1">
      <c r="A819" s="21"/>
      <c r="B819" s="21" t="str">
        <f t="shared" si="12"/>
        <v/>
      </c>
      <c r="C819" s="152"/>
      <c r="D819" s="263"/>
      <c r="E819" s="169"/>
      <c r="F819" s="167"/>
      <c r="G819" s="14"/>
      <c r="H819" s="14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</row>
    <row r="820" spans="1:19" s="16" customFormat="1" ht="30" customHeight="1">
      <c r="A820" s="21"/>
      <c r="B820" s="21" t="str">
        <f t="shared" si="12"/>
        <v/>
      </c>
      <c r="C820" s="152"/>
      <c r="D820" s="263"/>
      <c r="E820" s="169"/>
      <c r="F820" s="167"/>
      <c r="G820" s="14"/>
      <c r="H820" s="14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</row>
    <row r="821" spans="1:19" s="16" customFormat="1" ht="30" customHeight="1">
      <c r="A821" s="21"/>
      <c r="B821" s="21" t="str">
        <f t="shared" si="12"/>
        <v/>
      </c>
      <c r="C821" s="152"/>
      <c r="D821" s="263"/>
      <c r="E821" s="169"/>
      <c r="F821" s="167"/>
      <c r="G821" s="14"/>
      <c r="H821" s="14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</row>
    <row r="822" spans="1:19" s="16" customFormat="1" ht="30" customHeight="1">
      <c r="A822" s="21"/>
      <c r="B822" s="21" t="str">
        <f t="shared" si="12"/>
        <v/>
      </c>
      <c r="C822" s="152"/>
      <c r="D822" s="263"/>
      <c r="E822" s="169"/>
      <c r="F822" s="167"/>
      <c r="G822" s="14"/>
      <c r="H822" s="14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</row>
    <row r="823" spans="1:19" s="16" customFormat="1" ht="30" customHeight="1">
      <c r="A823" s="21"/>
      <c r="B823" s="21" t="str">
        <f t="shared" si="12"/>
        <v/>
      </c>
      <c r="C823" s="152"/>
      <c r="D823" s="263"/>
      <c r="E823" s="169"/>
      <c r="F823" s="167"/>
      <c r="G823" s="14"/>
      <c r="H823" s="14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</row>
    <row r="824" spans="1:19" s="16" customFormat="1" ht="30" customHeight="1">
      <c r="A824" s="21"/>
      <c r="B824" s="21" t="str">
        <f t="shared" si="12"/>
        <v/>
      </c>
      <c r="C824" s="152"/>
      <c r="D824" s="263"/>
      <c r="E824" s="169"/>
      <c r="F824" s="167"/>
      <c r="G824" s="14"/>
      <c r="H824" s="14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</row>
    <row r="825" spans="1:19" s="16" customFormat="1" ht="30" customHeight="1">
      <c r="A825" s="21"/>
      <c r="B825" s="21" t="str">
        <f t="shared" si="12"/>
        <v/>
      </c>
      <c r="C825" s="152"/>
      <c r="D825" s="263"/>
      <c r="E825" s="169"/>
      <c r="F825" s="167"/>
      <c r="G825" s="14"/>
      <c r="H825" s="14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</row>
    <row r="826" spans="1:19" s="16" customFormat="1" ht="30" customHeight="1">
      <c r="A826" s="21"/>
      <c r="B826" s="21" t="str">
        <f t="shared" si="12"/>
        <v/>
      </c>
      <c r="C826" s="152"/>
      <c r="D826" s="263"/>
      <c r="E826" s="169"/>
      <c r="F826" s="167"/>
      <c r="G826" s="14"/>
      <c r="H826" s="14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</row>
    <row r="827" spans="1:19" s="16" customFormat="1" ht="30" customHeight="1">
      <c r="A827" s="21"/>
      <c r="B827" s="21" t="str">
        <f t="shared" si="12"/>
        <v/>
      </c>
      <c r="C827" s="152"/>
      <c r="D827" s="263"/>
      <c r="E827" s="169"/>
      <c r="F827" s="167"/>
      <c r="G827" s="14"/>
      <c r="H827" s="14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</row>
    <row r="828" spans="1:19" s="16" customFormat="1" ht="30" customHeight="1">
      <c r="A828" s="21"/>
      <c r="B828" s="21" t="str">
        <f t="shared" si="12"/>
        <v/>
      </c>
      <c r="C828" s="152"/>
      <c r="D828" s="263"/>
      <c r="E828" s="169"/>
      <c r="F828" s="167"/>
      <c r="G828" s="14"/>
      <c r="H828" s="14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</row>
    <row r="829" spans="1:19" s="16" customFormat="1" ht="30" customHeight="1">
      <c r="A829" s="21"/>
      <c r="B829" s="21" t="str">
        <f t="shared" si="12"/>
        <v/>
      </c>
      <c r="C829" s="152"/>
      <c r="D829" s="263"/>
      <c r="E829" s="169"/>
      <c r="F829" s="167"/>
      <c r="G829" s="14"/>
      <c r="H829" s="14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</row>
    <row r="830" spans="1:19" s="16" customFormat="1" ht="30" customHeight="1">
      <c r="A830" s="21"/>
      <c r="B830" s="21" t="str">
        <f t="shared" si="12"/>
        <v/>
      </c>
      <c r="C830" s="152"/>
      <c r="D830" s="263"/>
      <c r="E830" s="169"/>
      <c r="F830" s="167"/>
      <c r="G830" s="14"/>
      <c r="H830" s="14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</row>
    <row r="831" spans="1:19" s="16" customFormat="1" ht="30" customHeight="1">
      <c r="A831" s="21"/>
      <c r="B831" s="21" t="str">
        <f t="shared" si="12"/>
        <v/>
      </c>
      <c r="C831" s="152"/>
      <c r="D831" s="263"/>
      <c r="E831" s="169"/>
      <c r="F831" s="167"/>
      <c r="G831" s="14"/>
      <c r="H831" s="14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</row>
    <row r="832" spans="1:19" s="16" customFormat="1" ht="30" customHeight="1">
      <c r="A832" s="21"/>
      <c r="B832" s="21" t="str">
        <f t="shared" si="12"/>
        <v/>
      </c>
      <c r="C832" s="152"/>
      <c r="D832" s="263"/>
      <c r="E832" s="169"/>
      <c r="F832" s="167"/>
      <c r="G832" s="14"/>
      <c r="H832" s="14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</row>
    <row r="833" spans="1:19" s="16" customFormat="1" ht="30" customHeight="1">
      <c r="A833" s="21"/>
      <c r="B833" s="21" t="str">
        <f t="shared" si="12"/>
        <v/>
      </c>
      <c r="C833" s="152"/>
      <c r="D833" s="263"/>
      <c r="E833" s="169"/>
      <c r="F833" s="167"/>
      <c r="G833" s="14"/>
      <c r="H833" s="14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</row>
    <row r="834" spans="1:19" s="16" customFormat="1" ht="30" customHeight="1">
      <c r="A834" s="21"/>
      <c r="B834" s="21" t="str">
        <f t="shared" si="12"/>
        <v/>
      </c>
      <c r="C834" s="152"/>
      <c r="D834" s="263"/>
      <c r="E834" s="169"/>
      <c r="F834" s="167"/>
      <c r="G834" s="14"/>
      <c r="H834" s="14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</row>
    <row r="835" spans="1:19" s="16" customFormat="1" ht="30" customHeight="1">
      <c r="A835" s="21"/>
      <c r="B835" s="21" t="str">
        <f t="shared" si="12"/>
        <v/>
      </c>
      <c r="C835" s="152"/>
      <c r="D835" s="263"/>
      <c r="E835" s="169"/>
      <c r="F835" s="167"/>
      <c r="G835" s="14"/>
      <c r="H835" s="14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</row>
    <row r="836" spans="1:19" s="16" customFormat="1" ht="30" customHeight="1">
      <c r="A836" s="21"/>
      <c r="B836" s="21" t="str">
        <f t="shared" si="12"/>
        <v/>
      </c>
      <c r="C836" s="152"/>
      <c r="D836" s="263"/>
      <c r="E836" s="169"/>
      <c r="F836" s="167"/>
      <c r="G836" s="14"/>
      <c r="H836" s="14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</row>
    <row r="837" spans="1:19" s="16" customFormat="1" ht="30" customHeight="1">
      <c r="A837" s="21"/>
      <c r="B837" s="21" t="str">
        <f t="shared" si="12"/>
        <v/>
      </c>
      <c r="C837" s="152"/>
      <c r="D837" s="263"/>
      <c r="E837" s="169"/>
      <c r="F837" s="167"/>
      <c r="G837" s="14"/>
      <c r="H837" s="14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</row>
    <row r="838" spans="1:19" s="16" customFormat="1" ht="30" customHeight="1">
      <c r="A838" s="21"/>
      <c r="B838" s="21" t="str">
        <f t="shared" ref="B838:B901" si="13">IF(D838="","",MONTH(F838))</f>
        <v/>
      </c>
      <c r="C838" s="152"/>
      <c r="D838" s="263"/>
      <c r="E838" s="169"/>
      <c r="F838" s="167"/>
      <c r="G838" s="14"/>
      <c r="H838" s="14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</row>
    <row r="839" spans="1:19" s="16" customFormat="1" ht="30" customHeight="1">
      <c r="A839" s="21"/>
      <c r="B839" s="21" t="str">
        <f t="shared" si="13"/>
        <v/>
      </c>
      <c r="C839" s="152"/>
      <c r="D839" s="263"/>
      <c r="E839" s="169"/>
      <c r="F839" s="167"/>
      <c r="G839" s="14"/>
      <c r="H839" s="14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</row>
    <row r="840" spans="1:19" s="16" customFormat="1" ht="30" customHeight="1">
      <c r="A840" s="21"/>
      <c r="B840" s="21" t="str">
        <f t="shared" si="13"/>
        <v/>
      </c>
      <c r="C840" s="152"/>
      <c r="D840" s="263"/>
      <c r="E840" s="169"/>
      <c r="F840" s="167"/>
      <c r="G840" s="14"/>
      <c r="H840" s="14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</row>
    <row r="841" spans="1:19" s="16" customFormat="1" ht="30" customHeight="1">
      <c r="A841" s="21"/>
      <c r="B841" s="21" t="str">
        <f t="shared" si="13"/>
        <v/>
      </c>
      <c r="C841" s="152"/>
      <c r="D841" s="263"/>
      <c r="E841" s="169"/>
      <c r="F841" s="167"/>
      <c r="G841" s="14"/>
      <c r="H841" s="14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</row>
    <row r="842" spans="1:19" s="16" customFormat="1" ht="30" customHeight="1">
      <c r="A842" s="21"/>
      <c r="B842" s="21" t="str">
        <f t="shared" si="13"/>
        <v/>
      </c>
      <c r="C842" s="152"/>
      <c r="D842" s="263"/>
      <c r="E842" s="169"/>
      <c r="F842" s="167"/>
      <c r="G842" s="14"/>
      <c r="H842" s="14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</row>
    <row r="843" spans="1:19" s="16" customFormat="1" ht="30" customHeight="1">
      <c r="A843" s="21"/>
      <c r="B843" s="21" t="str">
        <f t="shared" si="13"/>
        <v/>
      </c>
      <c r="C843" s="152"/>
      <c r="D843" s="263"/>
      <c r="E843" s="169"/>
      <c r="F843" s="167"/>
      <c r="G843" s="14"/>
      <c r="H843" s="14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</row>
    <row r="844" spans="1:19" s="16" customFormat="1" ht="30" customHeight="1">
      <c r="A844" s="21"/>
      <c r="B844" s="21" t="str">
        <f t="shared" si="13"/>
        <v/>
      </c>
      <c r="C844" s="152"/>
      <c r="D844" s="263"/>
      <c r="E844" s="169"/>
      <c r="F844" s="167"/>
      <c r="G844" s="14"/>
      <c r="H844" s="14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</row>
    <row r="845" spans="1:19" s="16" customFormat="1" ht="30" customHeight="1">
      <c r="A845" s="21"/>
      <c r="B845" s="21" t="str">
        <f t="shared" si="13"/>
        <v/>
      </c>
      <c r="C845" s="152"/>
      <c r="D845" s="263"/>
      <c r="E845" s="169"/>
      <c r="F845" s="167"/>
      <c r="G845" s="14"/>
      <c r="H845" s="14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</row>
    <row r="846" spans="1:19" s="16" customFormat="1" ht="30" customHeight="1">
      <c r="A846" s="21"/>
      <c r="B846" s="21" t="str">
        <f t="shared" si="13"/>
        <v/>
      </c>
      <c r="C846" s="152"/>
      <c r="D846" s="263"/>
      <c r="E846" s="169"/>
      <c r="F846" s="167"/>
      <c r="G846" s="14"/>
      <c r="H846" s="14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</row>
    <row r="847" spans="1:19" s="16" customFormat="1" ht="30" customHeight="1">
      <c r="A847" s="21"/>
      <c r="B847" s="21" t="str">
        <f t="shared" si="13"/>
        <v/>
      </c>
      <c r="C847" s="152"/>
      <c r="D847" s="263"/>
      <c r="E847" s="169"/>
      <c r="F847" s="167"/>
      <c r="G847" s="14"/>
      <c r="H847" s="14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</row>
    <row r="848" spans="1:19" s="16" customFormat="1" ht="30" customHeight="1">
      <c r="A848" s="21"/>
      <c r="B848" s="21" t="str">
        <f t="shared" si="13"/>
        <v/>
      </c>
      <c r="C848" s="152"/>
      <c r="D848" s="263"/>
      <c r="E848" s="169"/>
      <c r="F848" s="167"/>
      <c r="G848" s="14"/>
      <c r="H848" s="14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</row>
    <row r="849" spans="1:19" s="16" customFormat="1" ht="30" customHeight="1">
      <c r="A849" s="21"/>
      <c r="B849" s="21" t="str">
        <f t="shared" si="13"/>
        <v/>
      </c>
      <c r="C849" s="152"/>
      <c r="D849" s="263"/>
      <c r="E849" s="169"/>
      <c r="F849" s="167"/>
      <c r="G849" s="14"/>
      <c r="H849" s="14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</row>
    <row r="850" spans="1:19" s="16" customFormat="1" ht="30" customHeight="1">
      <c r="A850" s="21"/>
      <c r="B850" s="21" t="str">
        <f t="shared" si="13"/>
        <v/>
      </c>
      <c r="C850" s="152"/>
      <c r="D850" s="263"/>
      <c r="E850" s="169"/>
      <c r="F850" s="167"/>
      <c r="G850" s="14"/>
      <c r="H850" s="14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</row>
    <row r="851" spans="1:19" s="16" customFormat="1" ht="30" customHeight="1">
      <c r="A851" s="21"/>
      <c r="B851" s="21" t="str">
        <f t="shared" si="13"/>
        <v/>
      </c>
      <c r="C851" s="152"/>
      <c r="D851" s="263"/>
      <c r="E851" s="169"/>
      <c r="F851" s="167"/>
      <c r="G851" s="14"/>
      <c r="H851" s="14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</row>
    <row r="852" spans="1:19" s="16" customFormat="1" ht="30" customHeight="1">
      <c r="A852" s="21"/>
      <c r="B852" s="21" t="str">
        <f t="shared" si="13"/>
        <v/>
      </c>
      <c r="C852" s="152"/>
      <c r="D852" s="263"/>
      <c r="E852" s="169"/>
      <c r="F852" s="167"/>
      <c r="G852" s="14"/>
      <c r="H852" s="14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</row>
    <row r="853" spans="1:19" s="16" customFormat="1" ht="30" customHeight="1">
      <c r="A853" s="21"/>
      <c r="B853" s="21" t="str">
        <f t="shared" si="13"/>
        <v/>
      </c>
      <c r="C853" s="152"/>
      <c r="D853" s="263"/>
      <c r="E853" s="169"/>
      <c r="F853" s="167"/>
      <c r="G853" s="14"/>
      <c r="H853" s="14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</row>
    <row r="854" spans="1:19" s="16" customFormat="1" ht="30" customHeight="1">
      <c r="A854" s="21"/>
      <c r="B854" s="21" t="str">
        <f t="shared" si="13"/>
        <v/>
      </c>
      <c r="C854" s="152"/>
      <c r="D854" s="263"/>
      <c r="E854" s="169"/>
      <c r="F854" s="167"/>
      <c r="G854" s="14"/>
      <c r="H854" s="14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</row>
    <row r="855" spans="1:19" s="16" customFormat="1" ht="30" customHeight="1">
      <c r="A855" s="21"/>
      <c r="B855" s="21" t="str">
        <f t="shared" si="13"/>
        <v/>
      </c>
      <c r="C855" s="152"/>
      <c r="D855" s="263"/>
      <c r="E855" s="169"/>
      <c r="F855" s="167"/>
      <c r="G855" s="14"/>
      <c r="H855" s="14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</row>
    <row r="856" spans="1:19" s="16" customFormat="1" ht="30" customHeight="1">
      <c r="A856" s="21"/>
      <c r="B856" s="21" t="str">
        <f t="shared" si="13"/>
        <v/>
      </c>
      <c r="C856" s="152"/>
      <c r="D856" s="263"/>
      <c r="E856" s="169"/>
      <c r="F856" s="167"/>
      <c r="G856" s="14"/>
      <c r="H856" s="14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</row>
    <row r="857" spans="1:19" s="16" customFormat="1" ht="30" customHeight="1">
      <c r="A857" s="21"/>
      <c r="B857" s="21" t="str">
        <f t="shared" si="13"/>
        <v/>
      </c>
      <c r="C857" s="152"/>
      <c r="D857" s="263"/>
      <c r="E857" s="169"/>
      <c r="F857" s="167"/>
      <c r="G857" s="14"/>
      <c r="H857" s="14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</row>
    <row r="858" spans="1:19" s="16" customFormat="1" ht="30" customHeight="1">
      <c r="A858" s="21"/>
      <c r="B858" s="21" t="str">
        <f t="shared" si="13"/>
        <v/>
      </c>
      <c r="C858" s="152"/>
      <c r="D858" s="263"/>
      <c r="E858" s="169"/>
      <c r="F858" s="167"/>
      <c r="G858" s="14"/>
      <c r="H858" s="14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</row>
    <row r="859" spans="1:19" s="16" customFormat="1" ht="30" customHeight="1">
      <c r="A859" s="21"/>
      <c r="B859" s="21" t="str">
        <f t="shared" si="13"/>
        <v/>
      </c>
      <c r="C859" s="152"/>
      <c r="D859" s="263"/>
      <c r="E859" s="169"/>
      <c r="F859" s="167"/>
      <c r="G859" s="14"/>
      <c r="H859" s="14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</row>
    <row r="860" spans="1:19" s="16" customFormat="1" ht="30" customHeight="1">
      <c r="A860" s="21"/>
      <c r="B860" s="21" t="str">
        <f t="shared" si="13"/>
        <v/>
      </c>
      <c r="C860" s="152"/>
      <c r="D860" s="263"/>
      <c r="E860" s="169"/>
      <c r="F860" s="167"/>
      <c r="G860" s="14"/>
      <c r="H860" s="14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</row>
    <row r="861" spans="1:19" s="16" customFormat="1" ht="30" customHeight="1">
      <c r="A861" s="21"/>
      <c r="B861" s="21" t="str">
        <f t="shared" si="13"/>
        <v/>
      </c>
      <c r="C861" s="152"/>
      <c r="D861" s="263"/>
      <c r="E861" s="169"/>
      <c r="F861" s="167"/>
      <c r="G861" s="14"/>
      <c r="H861" s="14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</row>
    <row r="862" spans="1:19" s="16" customFormat="1" ht="30" customHeight="1">
      <c r="A862" s="21"/>
      <c r="B862" s="21" t="str">
        <f t="shared" si="13"/>
        <v/>
      </c>
      <c r="C862" s="152"/>
      <c r="D862" s="263"/>
      <c r="E862" s="169"/>
      <c r="F862" s="167"/>
      <c r="G862" s="14"/>
      <c r="H862" s="14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</row>
    <row r="863" spans="1:19" s="16" customFormat="1" ht="30" customHeight="1">
      <c r="A863" s="21"/>
      <c r="B863" s="21" t="str">
        <f t="shared" si="13"/>
        <v/>
      </c>
      <c r="C863" s="152"/>
      <c r="D863" s="263"/>
      <c r="E863" s="169"/>
      <c r="F863" s="167"/>
      <c r="G863" s="14"/>
      <c r="H863" s="14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</row>
    <row r="864" spans="1:19" s="16" customFormat="1" ht="30" customHeight="1">
      <c r="A864" s="21"/>
      <c r="B864" s="21" t="str">
        <f t="shared" si="13"/>
        <v/>
      </c>
      <c r="C864" s="152"/>
      <c r="D864" s="263"/>
      <c r="E864" s="169"/>
      <c r="F864" s="167"/>
      <c r="G864" s="14"/>
      <c r="H864" s="14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</row>
    <row r="865" spans="1:19" s="16" customFormat="1" ht="30" customHeight="1">
      <c r="A865" s="21"/>
      <c r="B865" s="21" t="str">
        <f t="shared" si="13"/>
        <v/>
      </c>
      <c r="C865" s="152"/>
      <c r="D865" s="263"/>
      <c r="E865" s="169"/>
      <c r="F865" s="167"/>
      <c r="G865" s="14"/>
      <c r="H865" s="14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</row>
    <row r="866" spans="1:19" s="16" customFormat="1" ht="30" customHeight="1">
      <c r="A866" s="21"/>
      <c r="B866" s="21" t="str">
        <f t="shared" si="13"/>
        <v/>
      </c>
      <c r="C866" s="152"/>
      <c r="D866" s="263"/>
      <c r="E866" s="169"/>
      <c r="F866" s="167"/>
      <c r="G866" s="14"/>
      <c r="H866" s="14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</row>
    <row r="867" spans="1:19" s="16" customFormat="1" ht="30" customHeight="1">
      <c r="A867" s="21"/>
      <c r="B867" s="21" t="str">
        <f t="shared" si="13"/>
        <v/>
      </c>
      <c r="C867" s="152"/>
      <c r="D867" s="263"/>
      <c r="E867" s="169"/>
      <c r="F867" s="167"/>
      <c r="G867" s="14"/>
      <c r="H867" s="14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</row>
    <row r="868" spans="1:19" s="16" customFormat="1" ht="30" customHeight="1">
      <c r="A868" s="21"/>
      <c r="B868" s="21" t="str">
        <f t="shared" si="13"/>
        <v/>
      </c>
      <c r="C868" s="152"/>
      <c r="D868" s="263"/>
      <c r="E868" s="169"/>
      <c r="F868" s="167"/>
      <c r="G868" s="14"/>
      <c r="H868" s="14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</row>
    <row r="869" spans="1:19" s="16" customFormat="1" ht="30" customHeight="1">
      <c r="A869" s="21"/>
      <c r="B869" s="21" t="str">
        <f t="shared" si="13"/>
        <v/>
      </c>
      <c r="C869" s="152"/>
      <c r="D869" s="263"/>
      <c r="E869" s="169"/>
      <c r="F869" s="167"/>
      <c r="G869" s="14"/>
      <c r="H869" s="14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</row>
    <row r="870" spans="1:19" s="16" customFormat="1" ht="30" customHeight="1">
      <c r="A870" s="21"/>
      <c r="B870" s="21" t="str">
        <f t="shared" si="13"/>
        <v/>
      </c>
      <c r="C870" s="152"/>
      <c r="D870" s="263"/>
      <c r="E870" s="169"/>
      <c r="F870" s="167"/>
      <c r="G870" s="14"/>
      <c r="H870" s="14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</row>
    <row r="871" spans="1:19" s="16" customFormat="1" ht="30" customHeight="1">
      <c r="A871" s="21"/>
      <c r="B871" s="21" t="str">
        <f t="shared" si="13"/>
        <v/>
      </c>
      <c r="C871" s="152"/>
      <c r="D871" s="263"/>
      <c r="E871" s="169"/>
      <c r="F871" s="167"/>
      <c r="G871" s="14"/>
      <c r="H871" s="14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</row>
    <row r="872" spans="1:19" s="16" customFormat="1" ht="30" customHeight="1">
      <c r="A872" s="21"/>
      <c r="B872" s="21" t="str">
        <f t="shared" si="13"/>
        <v/>
      </c>
      <c r="C872" s="152"/>
      <c r="D872" s="263"/>
      <c r="E872" s="169"/>
      <c r="F872" s="167"/>
      <c r="G872" s="14"/>
      <c r="H872" s="14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</row>
    <row r="873" spans="1:19" s="16" customFormat="1" ht="30" customHeight="1">
      <c r="A873" s="21"/>
      <c r="B873" s="21" t="str">
        <f t="shared" si="13"/>
        <v/>
      </c>
      <c r="C873" s="152"/>
      <c r="D873" s="263"/>
      <c r="E873" s="169"/>
      <c r="F873" s="167"/>
      <c r="G873" s="14"/>
      <c r="H873" s="14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</row>
    <row r="874" spans="1:19" s="16" customFormat="1" ht="30" customHeight="1">
      <c r="A874" s="21"/>
      <c r="B874" s="21" t="str">
        <f t="shared" si="13"/>
        <v/>
      </c>
      <c r="C874" s="152"/>
      <c r="D874" s="263"/>
      <c r="E874" s="169"/>
      <c r="F874" s="167"/>
      <c r="G874" s="14"/>
      <c r="H874" s="14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</row>
    <row r="875" spans="1:19" s="16" customFormat="1" ht="30" customHeight="1">
      <c r="A875" s="21"/>
      <c r="B875" s="21" t="str">
        <f t="shared" si="13"/>
        <v/>
      </c>
      <c r="C875" s="152"/>
      <c r="D875" s="263"/>
      <c r="E875" s="169"/>
      <c r="F875" s="167"/>
      <c r="G875" s="14"/>
      <c r="H875" s="14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</row>
    <row r="876" spans="1:19" s="16" customFormat="1" ht="30" customHeight="1">
      <c r="A876" s="21"/>
      <c r="B876" s="21" t="str">
        <f t="shared" si="13"/>
        <v/>
      </c>
      <c r="C876" s="152"/>
      <c r="D876" s="263"/>
      <c r="E876" s="169"/>
      <c r="F876" s="167"/>
      <c r="G876" s="14"/>
      <c r="H876" s="14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</row>
    <row r="877" spans="1:19" s="16" customFormat="1" ht="30" customHeight="1">
      <c r="A877" s="21"/>
      <c r="B877" s="21" t="str">
        <f t="shared" si="13"/>
        <v/>
      </c>
      <c r="C877" s="152"/>
      <c r="D877" s="263"/>
      <c r="E877" s="169"/>
      <c r="F877" s="167"/>
      <c r="G877" s="14"/>
      <c r="H877" s="14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</row>
    <row r="878" spans="1:19" s="16" customFormat="1" ht="30" customHeight="1">
      <c r="A878" s="21"/>
      <c r="B878" s="21" t="str">
        <f t="shared" si="13"/>
        <v/>
      </c>
      <c r="C878" s="152"/>
      <c r="D878" s="263"/>
      <c r="E878" s="169"/>
      <c r="F878" s="167"/>
      <c r="G878" s="14"/>
      <c r="H878" s="14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</row>
    <row r="879" spans="1:19" s="16" customFormat="1" ht="30" customHeight="1">
      <c r="A879" s="21"/>
      <c r="B879" s="21" t="str">
        <f t="shared" si="13"/>
        <v/>
      </c>
      <c r="C879" s="152"/>
      <c r="D879" s="263"/>
      <c r="E879" s="169"/>
      <c r="F879" s="167"/>
      <c r="G879" s="14"/>
      <c r="H879" s="14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</row>
    <row r="880" spans="1:19" s="16" customFormat="1" ht="30" customHeight="1">
      <c r="A880" s="21"/>
      <c r="B880" s="21" t="str">
        <f t="shared" si="13"/>
        <v/>
      </c>
      <c r="C880" s="152"/>
      <c r="D880" s="263"/>
      <c r="E880" s="169"/>
      <c r="F880" s="167"/>
      <c r="G880" s="14"/>
      <c r="H880" s="14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</row>
    <row r="881" spans="1:19" s="16" customFormat="1" ht="30" customHeight="1">
      <c r="A881" s="21"/>
      <c r="B881" s="21" t="str">
        <f t="shared" si="13"/>
        <v/>
      </c>
      <c r="C881" s="152"/>
      <c r="D881" s="263"/>
      <c r="E881" s="169"/>
      <c r="F881" s="167"/>
      <c r="G881" s="14"/>
      <c r="H881" s="14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</row>
    <row r="882" spans="1:19" s="16" customFormat="1" ht="30" customHeight="1">
      <c r="A882" s="21"/>
      <c r="B882" s="21" t="str">
        <f t="shared" si="13"/>
        <v/>
      </c>
      <c r="C882" s="152"/>
      <c r="D882" s="263"/>
      <c r="E882" s="169"/>
      <c r="F882" s="167"/>
      <c r="G882" s="14"/>
      <c r="H882" s="14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</row>
    <row r="883" spans="1:19" s="16" customFormat="1" ht="30" customHeight="1">
      <c r="A883" s="21"/>
      <c r="B883" s="21" t="str">
        <f t="shared" si="13"/>
        <v/>
      </c>
      <c r="C883" s="152"/>
      <c r="D883" s="263"/>
      <c r="E883" s="169"/>
      <c r="F883" s="167"/>
      <c r="G883" s="14"/>
      <c r="H883" s="14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</row>
    <row r="884" spans="1:19" s="16" customFormat="1" ht="30" customHeight="1">
      <c r="A884" s="21"/>
      <c r="B884" s="21" t="str">
        <f t="shared" si="13"/>
        <v/>
      </c>
      <c r="C884" s="152"/>
      <c r="D884" s="263"/>
      <c r="E884" s="169"/>
      <c r="F884" s="167"/>
      <c r="G884" s="14"/>
      <c r="H884" s="14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</row>
    <row r="885" spans="1:19" s="16" customFormat="1" ht="30" customHeight="1">
      <c r="A885" s="21"/>
      <c r="B885" s="21" t="str">
        <f t="shared" si="13"/>
        <v/>
      </c>
      <c r="C885" s="152"/>
      <c r="D885" s="263"/>
      <c r="E885" s="169"/>
      <c r="F885" s="167"/>
      <c r="G885" s="14"/>
      <c r="H885" s="14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</row>
    <row r="886" spans="1:19" s="16" customFormat="1" ht="30" customHeight="1">
      <c r="A886" s="21"/>
      <c r="B886" s="21" t="str">
        <f t="shared" si="13"/>
        <v/>
      </c>
      <c r="C886" s="152"/>
      <c r="D886" s="263"/>
      <c r="E886" s="169"/>
      <c r="F886" s="167"/>
      <c r="G886" s="14"/>
      <c r="H886" s="14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</row>
    <row r="887" spans="1:19" s="16" customFormat="1" ht="30" customHeight="1">
      <c r="A887" s="21"/>
      <c r="B887" s="21" t="str">
        <f t="shared" si="13"/>
        <v/>
      </c>
      <c r="C887" s="152"/>
      <c r="D887" s="263"/>
      <c r="E887" s="169"/>
      <c r="F887" s="167"/>
      <c r="G887" s="14"/>
      <c r="H887" s="14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</row>
    <row r="888" spans="1:19" s="16" customFormat="1" ht="30" customHeight="1">
      <c r="A888" s="21"/>
      <c r="B888" s="21" t="str">
        <f t="shared" si="13"/>
        <v/>
      </c>
      <c r="C888" s="152"/>
      <c r="D888" s="263"/>
      <c r="E888" s="169"/>
      <c r="F888" s="167"/>
      <c r="G888" s="14"/>
      <c r="H888" s="14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</row>
    <row r="889" spans="1:19" s="16" customFormat="1" ht="30" customHeight="1">
      <c r="A889" s="21"/>
      <c r="B889" s="21" t="str">
        <f t="shared" si="13"/>
        <v/>
      </c>
      <c r="C889" s="152"/>
      <c r="D889" s="263"/>
      <c r="E889" s="169"/>
      <c r="F889" s="167"/>
      <c r="G889" s="14"/>
      <c r="H889" s="14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</row>
    <row r="890" spans="1:19" s="16" customFormat="1" ht="30" customHeight="1">
      <c r="A890" s="21"/>
      <c r="B890" s="21" t="str">
        <f t="shared" si="13"/>
        <v/>
      </c>
      <c r="C890" s="152"/>
      <c r="D890" s="263"/>
      <c r="E890" s="169"/>
      <c r="F890" s="167"/>
      <c r="G890" s="14"/>
      <c r="H890" s="14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</row>
    <row r="891" spans="1:19" s="16" customFormat="1" ht="30" customHeight="1">
      <c r="A891" s="21"/>
      <c r="B891" s="21" t="str">
        <f t="shared" si="13"/>
        <v/>
      </c>
      <c r="C891" s="152"/>
      <c r="D891" s="263"/>
      <c r="E891" s="169"/>
      <c r="F891" s="167"/>
      <c r="G891" s="14"/>
      <c r="H891" s="14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</row>
    <row r="892" spans="1:19" s="16" customFormat="1" ht="30" customHeight="1">
      <c r="A892" s="21"/>
      <c r="B892" s="21" t="str">
        <f t="shared" si="13"/>
        <v/>
      </c>
      <c r="C892" s="152"/>
      <c r="D892" s="263"/>
      <c r="E892" s="169"/>
      <c r="F892" s="167"/>
      <c r="G892" s="14"/>
      <c r="H892" s="14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</row>
    <row r="893" spans="1:19" s="16" customFormat="1" ht="30" customHeight="1">
      <c r="A893" s="21"/>
      <c r="B893" s="21" t="str">
        <f t="shared" si="13"/>
        <v/>
      </c>
      <c r="C893" s="152"/>
      <c r="D893" s="263"/>
      <c r="E893" s="169"/>
      <c r="F893" s="167"/>
      <c r="G893" s="14"/>
      <c r="H893" s="14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</row>
    <row r="894" spans="1:19" s="16" customFormat="1" ht="30" customHeight="1">
      <c r="A894" s="21"/>
      <c r="B894" s="21" t="str">
        <f t="shared" si="13"/>
        <v/>
      </c>
      <c r="C894" s="152"/>
      <c r="D894" s="263"/>
      <c r="E894" s="169"/>
      <c r="F894" s="167"/>
      <c r="G894" s="14"/>
      <c r="H894" s="14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</row>
    <row r="895" spans="1:19" s="16" customFormat="1" ht="30" customHeight="1">
      <c r="A895" s="21"/>
      <c r="B895" s="21" t="str">
        <f t="shared" si="13"/>
        <v/>
      </c>
      <c r="C895" s="152"/>
      <c r="D895" s="263"/>
      <c r="E895" s="169"/>
      <c r="F895" s="167"/>
      <c r="G895" s="14"/>
      <c r="H895" s="14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</row>
    <row r="896" spans="1:19" s="16" customFormat="1" ht="30" customHeight="1">
      <c r="A896" s="21"/>
      <c r="B896" s="21" t="str">
        <f t="shared" si="13"/>
        <v/>
      </c>
      <c r="C896" s="152"/>
      <c r="D896" s="263"/>
      <c r="E896" s="169"/>
      <c r="F896" s="167"/>
      <c r="G896" s="14"/>
      <c r="H896" s="14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</row>
    <row r="897" spans="1:19" s="16" customFormat="1" ht="30" customHeight="1">
      <c r="A897" s="21"/>
      <c r="B897" s="21" t="str">
        <f t="shared" si="13"/>
        <v/>
      </c>
      <c r="C897" s="152"/>
      <c r="D897" s="263"/>
      <c r="E897" s="169"/>
      <c r="F897" s="167"/>
      <c r="G897" s="14"/>
      <c r="H897" s="14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</row>
    <row r="898" spans="1:19" s="16" customFormat="1" ht="30" customHeight="1">
      <c r="A898" s="21"/>
      <c r="B898" s="21" t="str">
        <f t="shared" si="13"/>
        <v/>
      </c>
      <c r="C898" s="152"/>
      <c r="D898" s="263"/>
      <c r="E898" s="169"/>
      <c r="F898" s="167"/>
      <c r="G898" s="14"/>
      <c r="H898" s="14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</row>
    <row r="899" spans="1:19" s="16" customFormat="1" ht="30" customHeight="1">
      <c r="A899" s="21"/>
      <c r="B899" s="21" t="str">
        <f t="shared" si="13"/>
        <v/>
      </c>
      <c r="C899" s="152"/>
      <c r="D899" s="263"/>
      <c r="E899" s="169"/>
      <c r="F899" s="167"/>
      <c r="G899" s="14"/>
      <c r="H899" s="14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</row>
    <row r="900" spans="1:19" s="16" customFormat="1" ht="30" customHeight="1">
      <c r="A900" s="21"/>
      <c r="B900" s="21" t="str">
        <f t="shared" si="13"/>
        <v/>
      </c>
      <c r="C900" s="152"/>
      <c r="D900" s="263"/>
      <c r="E900" s="169"/>
      <c r="F900" s="167"/>
      <c r="G900" s="14"/>
      <c r="H900" s="14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</row>
    <row r="901" spans="1:19" s="16" customFormat="1" ht="30" customHeight="1">
      <c r="A901" s="21"/>
      <c r="B901" s="21" t="str">
        <f t="shared" si="13"/>
        <v/>
      </c>
      <c r="C901" s="152"/>
      <c r="D901" s="263"/>
      <c r="E901" s="169"/>
      <c r="F901" s="167"/>
      <c r="G901" s="14"/>
      <c r="H901" s="14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</row>
    <row r="902" spans="1:19" s="16" customFormat="1" ht="30" customHeight="1">
      <c r="A902" s="21"/>
      <c r="B902" s="21" t="str">
        <f t="shared" ref="B902:B965" si="14">IF(D902="","",MONTH(F902))</f>
        <v/>
      </c>
      <c r="C902" s="152"/>
      <c r="D902" s="263"/>
      <c r="E902" s="169"/>
      <c r="F902" s="167"/>
      <c r="G902" s="14"/>
      <c r="H902" s="14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</row>
    <row r="903" spans="1:19" s="16" customFormat="1" ht="30" customHeight="1">
      <c r="A903" s="21"/>
      <c r="B903" s="21" t="str">
        <f t="shared" si="14"/>
        <v/>
      </c>
      <c r="C903" s="152"/>
      <c r="D903" s="263"/>
      <c r="E903" s="169"/>
      <c r="F903" s="167"/>
      <c r="G903" s="14"/>
      <c r="H903" s="14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</row>
    <row r="904" spans="1:19" s="16" customFormat="1" ht="30" customHeight="1">
      <c r="A904" s="21"/>
      <c r="B904" s="21" t="str">
        <f t="shared" si="14"/>
        <v/>
      </c>
      <c r="C904" s="152"/>
      <c r="D904" s="263"/>
      <c r="E904" s="169"/>
      <c r="F904" s="167"/>
      <c r="G904" s="14"/>
      <c r="H904" s="14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</row>
    <row r="905" spans="1:19" s="16" customFormat="1" ht="30" customHeight="1">
      <c r="A905" s="21"/>
      <c r="B905" s="21" t="str">
        <f t="shared" si="14"/>
        <v/>
      </c>
      <c r="C905" s="152"/>
      <c r="D905" s="263"/>
      <c r="E905" s="169"/>
      <c r="F905" s="167"/>
      <c r="G905" s="14"/>
      <c r="H905" s="14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</row>
    <row r="906" spans="1:19" s="16" customFormat="1" ht="30" customHeight="1">
      <c r="A906" s="21"/>
      <c r="B906" s="21" t="str">
        <f t="shared" si="14"/>
        <v/>
      </c>
      <c r="C906" s="152"/>
      <c r="D906" s="263"/>
      <c r="E906" s="169"/>
      <c r="F906" s="167"/>
      <c r="G906" s="14"/>
      <c r="H906" s="14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</row>
    <row r="907" spans="1:19" s="16" customFormat="1" ht="30" customHeight="1">
      <c r="A907" s="21"/>
      <c r="B907" s="21" t="str">
        <f t="shared" si="14"/>
        <v/>
      </c>
      <c r="C907" s="152"/>
      <c r="D907" s="263"/>
      <c r="E907" s="169"/>
      <c r="F907" s="167"/>
      <c r="G907" s="14"/>
      <c r="H907" s="14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</row>
    <row r="908" spans="1:19" s="16" customFormat="1" ht="30" customHeight="1">
      <c r="A908" s="21"/>
      <c r="B908" s="21" t="str">
        <f t="shared" si="14"/>
        <v/>
      </c>
      <c r="C908" s="152"/>
      <c r="D908" s="263"/>
      <c r="E908" s="169"/>
      <c r="F908" s="167"/>
      <c r="G908" s="14"/>
      <c r="H908" s="14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</row>
    <row r="909" spans="1:19" s="16" customFormat="1" ht="30" customHeight="1">
      <c r="A909" s="21"/>
      <c r="B909" s="21" t="str">
        <f t="shared" si="14"/>
        <v/>
      </c>
      <c r="C909" s="152"/>
      <c r="D909" s="263"/>
      <c r="E909" s="169"/>
      <c r="F909" s="167"/>
      <c r="G909" s="14"/>
      <c r="H909" s="14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</row>
    <row r="910" spans="1:19" s="16" customFormat="1" ht="30" customHeight="1">
      <c r="A910" s="21"/>
      <c r="B910" s="21" t="str">
        <f t="shared" si="14"/>
        <v/>
      </c>
      <c r="C910" s="152"/>
      <c r="D910" s="263"/>
      <c r="E910" s="169"/>
      <c r="F910" s="167"/>
      <c r="G910" s="14"/>
      <c r="H910" s="14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</row>
    <row r="911" spans="1:19" s="16" customFormat="1" ht="30" customHeight="1">
      <c r="A911" s="21"/>
      <c r="B911" s="21" t="str">
        <f t="shared" si="14"/>
        <v/>
      </c>
      <c r="C911" s="152"/>
      <c r="D911" s="263"/>
      <c r="E911" s="169"/>
      <c r="F911" s="167"/>
      <c r="G911" s="14"/>
      <c r="H911" s="14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</row>
    <row r="912" spans="1:19" s="16" customFormat="1" ht="30" customHeight="1">
      <c r="A912" s="21"/>
      <c r="B912" s="21" t="str">
        <f t="shared" si="14"/>
        <v/>
      </c>
      <c r="C912" s="152"/>
      <c r="D912" s="263"/>
      <c r="E912" s="169"/>
      <c r="F912" s="167"/>
      <c r="G912" s="14"/>
      <c r="H912" s="14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</row>
    <row r="913" spans="1:19" s="16" customFormat="1" ht="30" customHeight="1">
      <c r="A913" s="21"/>
      <c r="B913" s="21" t="str">
        <f t="shared" si="14"/>
        <v/>
      </c>
      <c r="C913" s="152"/>
      <c r="D913" s="263"/>
      <c r="E913" s="169"/>
      <c r="F913" s="167"/>
      <c r="G913" s="14"/>
      <c r="H913" s="14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</row>
    <row r="914" spans="1:19" s="16" customFormat="1" ht="30" customHeight="1">
      <c r="A914" s="21"/>
      <c r="B914" s="21" t="str">
        <f t="shared" si="14"/>
        <v/>
      </c>
      <c r="C914" s="152"/>
      <c r="D914" s="263"/>
      <c r="E914" s="169"/>
      <c r="F914" s="167"/>
      <c r="G914" s="14"/>
      <c r="H914" s="14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</row>
    <row r="915" spans="1:19" s="16" customFormat="1" ht="30" customHeight="1">
      <c r="A915" s="21"/>
      <c r="B915" s="21" t="str">
        <f t="shared" si="14"/>
        <v/>
      </c>
      <c r="C915" s="152"/>
      <c r="D915" s="263"/>
      <c r="E915" s="169"/>
      <c r="F915" s="167"/>
      <c r="G915" s="14"/>
      <c r="H915" s="14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</row>
    <row r="916" spans="1:19" s="16" customFormat="1" ht="30" customHeight="1">
      <c r="A916" s="21"/>
      <c r="B916" s="21" t="str">
        <f t="shared" si="14"/>
        <v/>
      </c>
      <c r="C916" s="152"/>
      <c r="D916" s="263"/>
      <c r="E916" s="169"/>
      <c r="F916" s="167"/>
      <c r="G916" s="14"/>
      <c r="H916" s="14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</row>
    <row r="917" spans="1:19" s="16" customFormat="1" ht="30" customHeight="1">
      <c r="A917" s="21"/>
      <c r="B917" s="21" t="str">
        <f t="shared" si="14"/>
        <v/>
      </c>
      <c r="C917" s="152"/>
      <c r="D917" s="263"/>
      <c r="E917" s="169"/>
      <c r="F917" s="167"/>
      <c r="G917" s="14"/>
      <c r="H917" s="14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</row>
    <row r="918" spans="1:19" s="16" customFormat="1" ht="30" customHeight="1">
      <c r="A918" s="21"/>
      <c r="B918" s="21" t="str">
        <f t="shared" si="14"/>
        <v/>
      </c>
      <c r="C918" s="152"/>
      <c r="D918" s="263"/>
      <c r="E918" s="169"/>
      <c r="F918" s="167"/>
      <c r="G918" s="14"/>
      <c r="H918" s="14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</row>
    <row r="919" spans="1:19" s="16" customFormat="1" ht="30" customHeight="1">
      <c r="A919" s="21"/>
      <c r="B919" s="21" t="str">
        <f t="shared" si="14"/>
        <v/>
      </c>
      <c r="C919" s="152"/>
      <c r="D919" s="263"/>
      <c r="E919" s="169"/>
      <c r="F919" s="167"/>
      <c r="G919" s="14"/>
      <c r="H919" s="14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</row>
    <row r="920" spans="1:19" s="16" customFormat="1" ht="30" customHeight="1">
      <c r="A920" s="21"/>
      <c r="B920" s="21" t="str">
        <f t="shared" si="14"/>
        <v/>
      </c>
      <c r="C920" s="152"/>
      <c r="D920" s="263"/>
      <c r="E920" s="169"/>
      <c r="F920" s="167"/>
      <c r="G920" s="14"/>
      <c r="H920" s="14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</row>
    <row r="921" spans="1:19" s="16" customFormat="1" ht="30" customHeight="1">
      <c r="A921" s="21"/>
      <c r="B921" s="21" t="str">
        <f t="shared" si="14"/>
        <v/>
      </c>
      <c r="C921" s="152"/>
      <c r="D921" s="263"/>
      <c r="E921" s="169"/>
      <c r="F921" s="167"/>
      <c r="G921" s="14"/>
      <c r="H921" s="14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</row>
    <row r="922" spans="1:19" s="16" customFormat="1" ht="30" customHeight="1">
      <c r="A922" s="21"/>
      <c r="B922" s="21" t="str">
        <f t="shared" si="14"/>
        <v/>
      </c>
      <c r="C922" s="152"/>
      <c r="D922" s="263"/>
      <c r="E922" s="169"/>
      <c r="F922" s="167"/>
      <c r="G922" s="14"/>
      <c r="H922" s="14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</row>
    <row r="923" spans="1:19" s="16" customFormat="1" ht="30" customHeight="1">
      <c r="A923" s="21"/>
      <c r="B923" s="21" t="str">
        <f t="shared" si="14"/>
        <v/>
      </c>
      <c r="C923" s="152"/>
      <c r="D923" s="263"/>
      <c r="E923" s="169"/>
      <c r="F923" s="167"/>
      <c r="G923" s="14"/>
      <c r="H923" s="14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</row>
    <row r="924" spans="1:19" s="16" customFormat="1" ht="30" customHeight="1">
      <c r="A924" s="21"/>
      <c r="B924" s="21" t="str">
        <f t="shared" si="14"/>
        <v/>
      </c>
      <c r="C924" s="152"/>
      <c r="D924" s="263"/>
      <c r="E924" s="169"/>
      <c r="F924" s="167"/>
      <c r="G924" s="14"/>
      <c r="H924" s="14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</row>
    <row r="925" spans="1:19" s="16" customFormat="1" ht="30" customHeight="1">
      <c r="A925" s="21"/>
      <c r="B925" s="21" t="str">
        <f t="shared" si="14"/>
        <v/>
      </c>
      <c r="C925" s="152"/>
      <c r="D925" s="263"/>
      <c r="E925" s="169"/>
      <c r="F925" s="167"/>
      <c r="G925" s="14"/>
      <c r="H925" s="14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</row>
    <row r="926" spans="1:19" s="16" customFormat="1" ht="30" customHeight="1">
      <c r="A926" s="21"/>
      <c r="B926" s="21" t="str">
        <f t="shared" si="14"/>
        <v/>
      </c>
      <c r="C926" s="152"/>
      <c r="D926" s="263"/>
      <c r="E926" s="169"/>
      <c r="F926" s="167"/>
      <c r="G926" s="14"/>
      <c r="H926" s="14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</row>
    <row r="927" spans="1:19" s="16" customFormat="1" ht="30" customHeight="1">
      <c r="A927" s="21"/>
      <c r="B927" s="21" t="str">
        <f t="shared" si="14"/>
        <v/>
      </c>
      <c r="C927" s="152"/>
      <c r="D927" s="263"/>
      <c r="E927" s="169"/>
      <c r="F927" s="167"/>
      <c r="G927" s="14"/>
      <c r="H927" s="14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</row>
    <row r="928" spans="1:19" s="16" customFormat="1" ht="30" customHeight="1">
      <c r="A928" s="21"/>
      <c r="B928" s="21" t="str">
        <f t="shared" si="14"/>
        <v/>
      </c>
      <c r="C928" s="152"/>
      <c r="D928" s="263"/>
      <c r="E928" s="169"/>
      <c r="F928" s="167"/>
      <c r="G928" s="14"/>
      <c r="H928" s="14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</row>
    <row r="929" spans="1:19" s="16" customFormat="1" ht="30" customHeight="1">
      <c r="A929" s="21"/>
      <c r="B929" s="21" t="str">
        <f t="shared" si="14"/>
        <v/>
      </c>
      <c r="C929" s="152"/>
      <c r="D929" s="263"/>
      <c r="E929" s="169"/>
      <c r="F929" s="167"/>
      <c r="G929" s="14"/>
      <c r="H929" s="14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</row>
    <row r="930" spans="1:19" s="16" customFormat="1" ht="30" customHeight="1">
      <c r="A930" s="21"/>
      <c r="B930" s="21" t="str">
        <f t="shared" si="14"/>
        <v/>
      </c>
      <c r="C930" s="152"/>
      <c r="D930" s="263"/>
      <c r="E930" s="169"/>
      <c r="F930" s="167"/>
      <c r="G930" s="14"/>
      <c r="H930" s="14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</row>
    <row r="931" spans="1:19" s="16" customFormat="1" ht="30" customHeight="1">
      <c r="A931" s="21"/>
      <c r="B931" s="21" t="str">
        <f t="shared" si="14"/>
        <v/>
      </c>
      <c r="C931" s="152"/>
      <c r="D931" s="263"/>
      <c r="E931" s="169"/>
      <c r="F931" s="167"/>
      <c r="G931" s="14"/>
      <c r="H931" s="14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</row>
    <row r="932" spans="1:19" s="16" customFormat="1" ht="30" customHeight="1">
      <c r="A932" s="21"/>
      <c r="B932" s="21" t="str">
        <f t="shared" si="14"/>
        <v/>
      </c>
      <c r="C932" s="152"/>
      <c r="D932" s="263"/>
      <c r="E932" s="169"/>
      <c r="F932" s="167"/>
      <c r="G932" s="14"/>
      <c r="H932" s="14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</row>
    <row r="933" spans="1:19" s="16" customFormat="1" ht="30" customHeight="1">
      <c r="A933" s="21"/>
      <c r="B933" s="21" t="str">
        <f t="shared" si="14"/>
        <v/>
      </c>
      <c r="C933" s="152"/>
      <c r="D933" s="263"/>
      <c r="E933" s="169"/>
      <c r="F933" s="167"/>
      <c r="G933" s="14"/>
      <c r="H933" s="14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</row>
    <row r="934" spans="1:19" s="16" customFormat="1" ht="30" customHeight="1">
      <c r="A934" s="21"/>
      <c r="B934" s="21" t="str">
        <f t="shared" si="14"/>
        <v/>
      </c>
      <c r="C934" s="152"/>
      <c r="D934" s="263"/>
      <c r="E934" s="169"/>
      <c r="F934" s="167"/>
      <c r="G934" s="14"/>
      <c r="H934" s="14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</row>
    <row r="935" spans="1:19" s="16" customFormat="1" ht="30" customHeight="1">
      <c r="A935" s="21"/>
      <c r="B935" s="21" t="str">
        <f t="shared" si="14"/>
        <v/>
      </c>
      <c r="C935" s="152"/>
      <c r="D935" s="263"/>
      <c r="E935" s="169"/>
      <c r="F935" s="167"/>
      <c r="G935" s="14"/>
      <c r="H935" s="14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</row>
    <row r="936" spans="1:19" s="16" customFormat="1" ht="30" customHeight="1">
      <c r="A936" s="21"/>
      <c r="B936" s="21" t="str">
        <f t="shared" si="14"/>
        <v/>
      </c>
      <c r="C936" s="152"/>
      <c r="D936" s="263"/>
      <c r="E936" s="169"/>
      <c r="F936" s="167"/>
      <c r="G936" s="14"/>
      <c r="H936" s="14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</row>
    <row r="937" spans="1:19" s="16" customFormat="1" ht="30" customHeight="1">
      <c r="A937" s="21"/>
      <c r="B937" s="21" t="str">
        <f t="shared" si="14"/>
        <v/>
      </c>
      <c r="C937" s="152"/>
      <c r="D937" s="263"/>
      <c r="E937" s="169"/>
      <c r="F937" s="167"/>
      <c r="G937" s="14"/>
      <c r="H937" s="14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</row>
    <row r="938" spans="1:19" s="16" customFormat="1" ht="30" customHeight="1">
      <c r="A938" s="21"/>
      <c r="B938" s="21" t="str">
        <f t="shared" si="14"/>
        <v/>
      </c>
      <c r="C938" s="152"/>
      <c r="D938" s="263"/>
      <c r="E938" s="169"/>
      <c r="F938" s="167"/>
      <c r="G938" s="14"/>
      <c r="H938" s="14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</row>
    <row r="939" spans="1:19" s="16" customFormat="1" ht="30" customHeight="1">
      <c r="A939" s="21"/>
      <c r="B939" s="21" t="str">
        <f t="shared" si="14"/>
        <v/>
      </c>
      <c r="C939" s="152"/>
      <c r="D939" s="263"/>
      <c r="E939" s="169"/>
      <c r="F939" s="167"/>
      <c r="G939" s="14"/>
      <c r="H939" s="14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</row>
    <row r="940" spans="1:19" s="16" customFormat="1" ht="30" customHeight="1">
      <c r="A940" s="21"/>
      <c r="B940" s="21" t="str">
        <f t="shared" si="14"/>
        <v/>
      </c>
      <c r="C940" s="152"/>
      <c r="D940" s="263"/>
      <c r="E940" s="169"/>
      <c r="F940" s="167"/>
      <c r="G940" s="14"/>
      <c r="H940" s="14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</row>
    <row r="941" spans="1:19" s="16" customFormat="1" ht="30" customHeight="1">
      <c r="A941" s="21"/>
      <c r="B941" s="21" t="str">
        <f t="shared" si="14"/>
        <v/>
      </c>
      <c r="C941" s="152"/>
      <c r="D941" s="263"/>
      <c r="E941" s="169"/>
      <c r="F941" s="167"/>
      <c r="G941" s="14"/>
      <c r="H941" s="14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</row>
    <row r="942" spans="1:19" s="16" customFormat="1" ht="30" customHeight="1">
      <c r="A942" s="21"/>
      <c r="B942" s="21" t="str">
        <f t="shared" si="14"/>
        <v/>
      </c>
      <c r="C942" s="152"/>
      <c r="D942" s="263"/>
      <c r="E942" s="169"/>
      <c r="F942" s="167"/>
      <c r="G942" s="14"/>
      <c r="H942" s="14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</row>
    <row r="943" spans="1:19" s="16" customFormat="1" ht="30" customHeight="1">
      <c r="A943" s="21"/>
      <c r="B943" s="21" t="str">
        <f t="shared" si="14"/>
        <v/>
      </c>
      <c r="C943" s="152"/>
      <c r="D943" s="263"/>
      <c r="E943" s="169"/>
      <c r="F943" s="167"/>
      <c r="G943" s="14"/>
      <c r="H943" s="14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</row>
    <row r="944" spans="1:19" s="16" customFormat="1" ht="30" customHeight="1">
      <c r="A944" s="21"/>
      <c r="B944" s="21" t="str">
        <f t="shared" si="14"/>
        <v/>
      </c>
      <c r="C944" s="152"/>
      <c r="D944" s="263"/>
      <c r="E944" s="169"/>
      <c r="F944" s="167"/>
      <c r="G944" s="14"/>
      <c r="H944" s="14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</row>
    <row r="945" spans="1:19" s="16" customFormat="1" ht="30" customHeight="1">
      <c r="A945" s="21"/>
      <c r="B945" s="21" t="str">
        <f t="shared" si="14"/>
        <v/>
      </c>
      <c r="C945" s="152"/>
      <c r="D945" s="263"/>
      <c r="E945" s="169"/>
      <c r="F945" s="167"/>
      <c r="G945" s="14"/>
      <c r="H945" s="14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</row>
    <row r="946" spans="1:19" s="16" customFormat="1" ht="30" customHeight="1">
      <c r="A946" s="21"/>
      <c r="B946" s="21" t="str">
        <f t="shared" si="14"/>
        <v/>
      </c>
      <c r="C946" s="152"/>
      <c r="D946" s="263"/>
      <c r="E946" s="169"/>
      <c r="F946" s="167"/>
      <c r="G946" s="14"/>
      <c r="H946" s="14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</row>
    <row r="947" spans="1:19" s="16" customFormat="1" ht="30" customHeight="1">
      <c r="A947" s="21"/>
      <c r="B947" s="21" t="str">
        <f t="shared" si="14"/>
        <v/>
      </c>
      <c r="C947" s="152"/>
      <c r="D947" s="263"/>
      <c r="E947" s="169"/>
      <c r="F947" s="167"/>
      <c r="G947" s="14"/>
      <c r="H947" s="14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</row>
    <row r="948" spans="1:19" s="16" customFormat="1" ht="30" customHeight="1">
      <c r="A948" s="21"/>
      <c r="B948" s="21" t="str">
        <f t="shared" si="14"/>
        <v/>
      </c>
      <c r="C948" s="152"/>
      <c r="D948" s="263"/>
      <c r="E948" s="169"/>
      <c r="F948" s="167"/>
      <c r="G948" s="14"/>
      <c r="H948" s="14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</row>
    <row r="949" spans="1:19" s="16" customFormat="1" ht="30" customHeight="1">
      <c r="A949" s="21"/>
      <c r="B949" s="21" t="str">
        <f t="shared" si="14"/>
        <v/>
      </c>
      <c r="C949" s="152"/>
      <c r="D949" s="263"/>
      <c r="E949" s="169"/>
      <c r="F949" s="167"/>
      <c r="G949" s="14"/>
      <c r="H949" s="14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</row>
    <row r="950" spans="1:19" s="16" customFormat="1" ht="30" customHeight="1">
      <c r="A950" s="21"/>
      <c r="B950" s="21" t="str">
        <f t="shared" si="14"/>
        <v/>
      </c>
      <c r="C950" s="152"/>
      <c r="D950" s="263"/>
      <c r="E950" s="169"/>
      <c r="F950" s="167"/>
      <c r="G950" s="14"/>
      <c r="H950" s="14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</row>
    <row r="951" spans="1:19" s="16" customFormat="1" ht="30" customHeight="1">
      <c r="A951" s="21"/>
      <c r="B951" s="21" t="str">
        <f t="shared" si="14"/>
        <v/>
      </c>
      <c r="C951" s="152"/>
      <c r="D951" s="263"/>
      <c r="E951" s="169"/>
      <c r="F951" s="167"/>
      <c r="G951" s="14"/>
      <c r="H951" s="14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</row>
    <row r="952" spans="1:19" s="16" customFormat="1" ht="30" customHeight="1">
      <c r="A952" s="21"/>
      <c r="B952" s="21" t="str">
        <f t="shared" si="14"/>
        <v/>
      </c>
      <c r="C952" s="152"/>
      <c r="D952" s="263"/>
      <c r="E952" s="169"/>
      <c r="F952" s="167"/>
      <c r="G952" s="14"/>
      <c r="H952" s="14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</row>
    <row r="953" spans="1:19" s="16" customFormat="1" ht="30" customHeight="1">
      <c r="A953" s="21"/>
      <c r="B953" s="21" t="str">
        <f t="shared" si="14"/>
        <v/>
      </c>
      <c r="C953" s="152"/>
      <c r="D953" s="263"/>
      <c r="E953" s="169"/>
      <c r="F953" s="167"/>
      <c r="G953" s="14"/>
      <c r="H953" s="14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</row>
    <row r="954" spans="1:19" s="16" customFormat="1" ht="30" customHeight="1">
      <c r="A954" s="21"/>
      <c r="B954" s="21" t="str">
        <f t="shared" si="14"/>
        <v/>
      </c>
      <c r="C954" s="152"/>
      <c r="D954" s="263"/>
      <c r="E954" s="169"/>
      <c r="F954" s="167"/>
      <c r="G954" s="14"/>
      <c r="H954" s="14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</row>
    <row r="955" spans="1:19" s="16" customFormat="1" ht="30" customHeight="1">
      <c r="A955" s="21"/>
      <c r="B955" s="21" t="str">
        <f t="shared" si="14"/>
        <v/>
      </c>
      <c r="C955" s="152"/>
      <c r="D955" s="263"/>
      <c r="E955" s="169"/>
      <c r="F955" s="167"/>
      <c r="G955" s="14"/>
      <c r="H955" s="14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</row>
    <row r="956" spans="1:19" s="16" customFormat="1" ht="30" customHeight="1">
      <c r="A956" s="21"/>
      <c r="B956" s="21" t="str">
        <f t="shared" si="14"/>
        <v/>
      </c>
      <c r="C956" s="152"/>
      <c r="D956" s="263"/>
      <c r="E956" s="169"/>
      <c r="F956" s="167"/>
      <c r="G956" s="14"/>
      <c r="H956" s="14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</row>
    <row r="957" spans="1:19" s="16" customFormat="1" ht="30" customHeight="1">
      <c r="A957" s="21"/>
      <c r="B957" s="21" t="str">
        <f t="shared" si="14"/>
        <v/>
      </c>
      <c r="C957" s="152"/>
      <c r="D957" s="263"/>
      <c r="E957" s="169"/>
      <c r="F957" s="167"/>
      <c r="G957" s="14"/>
      <c r="H957" s="14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</row>
    <row r="958" spans="1:19" s="16" customFormat="1" ht="30" customHeight="1">
      <c r="A958" s="21"/>
      <c r="B958" s="21" t="str">
        <f t="shared" si="14"/>
        <v/>
      </c>
      <c r="C958" s="152"/>
      <c r="D958" s="263"/>
      <c r="E958" s="169"/>
      <c r="F958" s="167"/>
      <c r="G958" s="14"/>
      <c r="H958" s="14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</row>
    <row r="959" spans="1:19" s="16" customFormat="1" ht="30" customHeight="1">
      <c r="A959" s="21"/>
      <c r="B959" s="21" t="str">
        <f t="shared" si="14"/>
        <v/>
      </c>
      <c r="C959" s="152"/>
      <c r="D959" s="263"/>
      <c r="E959" s="169"/>
      <c r="F959" s="167"/>
      <c r="G959" s="14"/>
      <c r="H959" s="14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</row>
    <row r="960" spans="1:19" s="16" customFormat="1" ht="30" customHeight="1">
      <c r="A960" s="21"/>
      <c r="B960" s="21" t="str">
        <f t="shared" si="14"/>
        <v/>
      </c>
      <c r="C960" s="152"/>
      <c r="D960" s="263"/>
      <c r="E960" s="169"/>
      <c r="F960" s="167"/>
      <c r="G960" s="14"/>
      <c r="H960" s="14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</row>
    <row r="961" spans="1:19" s="16" customFormat="1" ht="30" customHeight="1">
      <c r="A961" s="21"/>
      <c r="B961" s="21" t="str">
        <f t="shared" si="14"/>
        <v/>
      </c>
      <c r="C961" s="152"/>
      <c r="D961" s="263"/>
      <c r="E961" s="169"/>
      <c r="F961" s="167"/>
      <c r="G961" s="14"/>
      <c r="H961" s="14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</row>
    <row r="962" spans="1:19" s="16" customFormat="1" ht="30" customHeight="1">
      <c r="A962" s="21"/>
      <c r="B962" s="21" t="str">
        <f t="shared" si="14"/>
        <v/>
      </c>
      <c r="C962" s="152"/>
      <c r="D962" s="263"/>
      <c r="E962" s="169"/>
      <c r="F962" s="167"/>
      <c r="G962" s="14"/>
      <c r="H962" s="14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</row>
    <row r="963" spans="1:19" s="16" customFormat="1" ht="30" customHeight="1">
      <c r="A963" s="21"/>
      <c r="B963" s="21" t="str">
        <f t="shared" si="14"/>
        <v/>
      </c>
      <c r="C963" s="152"/>
      <c r="D963" s="263"/>
      <c r="E963" s="169"/>
      <c r="F963" s="167"/>
      <c r="G963" s="14"/>
      <c r="H963" s="14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</row>
    <row r="964" spans="1:19" s="16" customFormat="1" ht="30" customHeight="1">
      <c r="A964" s="21"/>
      <c r="B964" s="21" t="str">
        <f t="shared" si="14"/>
        <v/>
      </c>
      <c r="C964" s="152"/>
      <c r="D964" s="263"/>
      <c r="E964" s="169"/>
      <c r="F964" s="167"/>
      <c r="G964" s="14"/>
      <c r="H964" s="14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</row>
    <row r="965" spans="1:19" s="16" customFormat="1" ht="30" customHeight="1">
      <c r="A965" s="21"/>
      <c r="B965" s="21" t="str">
        <f t="shared" si="14"/>
        <v/>
      </c>
      <c r="C965" s="152"/>
      <c r="D965" s="263"/>
      <c r="E965" s="169"/>
      <c r="F965" s="167"/>
      <c r="G965" s="14"/>
      <c r="H965" s="14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</row>
    <row r="966" spans="1:19" s="16" customFormat="1" ht="30" customHeight="1">
      <c r="A966" s="21"/>
      <c r="B966" s="21" t="str">
        <f t="shared" ref="B966:B1006" si="15">IF(D966="","",MONTH(F966))</f>
        <v/>
      </c>
      <c r="C966" s="152"/>
      <c r="D966" s="263"/>
      <c r="E966" s="169"/>
      <c r="F966" s="167"/>
      <c r="G966" s="14"/>
      <c r="H966" s="14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</row>
    <row r="967" spans="1:19" s="16" customFormat="1" ht="30" customHeight="1">
      <c r="A967" s="21"/>
      <c r="B967" s="21" t="str">
        <f t="shared" si="15"/>
        <v/>
      </c>
      <c r="C967" s="152"/>
      <c r="D967" s="263"/>
      <c r="E967" s="169"/>
      <c r="F967" s="167"/>
      <c r="G967" s="14"/>
      <c r="H967" s="14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</row>
    <row r="968" spans="1:19" s="16" customFormat="1" ht="30" customHeight="1">
      <c r="A968" s="21"/>
      <c r="B968" s="21" t="str">
        <f t="shared" si="15"/>
        <v/>
      </c>
      <c r="C968" s="152"/>
      <c r="D968" s="263"/>
      <c r="E968" s="169"/>
      <c r="F968" s="167"/>
      <c r="G968" s="14"/>
      <c r="H968" s="14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</row>
    <row r="969" spans="1:19" s="16" customFormat="1" ht="30" customHeight="1">
      <c r="A969" s="21"/>
      <c r="B969" s="21" t="str">
        <f t="shared" si="15"/>
        <v/>
      </c>
      <c r="C969" s="152"/>
      <c r="D969" s="263"/>
      <c r="E969" s="169"/>
      <c r="F969" s="167"/>
      <c r="G969" s="14"/>
      <c r="H969" s="14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</row>
    <row r="970" spans="1:19" s="16" customFormat="1" ht="30" customHeight="1">
      <c r="A970" s="21"/>
      <c r="B970" s="21" t="str">
        <f t="shared" si="15"/>
        <v/>
      </c>
      <c r="C970" s="152"/>
      <c r="D970" s="263"/>
      <c r="E970" s="169"/>
      <c r="F970" s="167"/>
      <c r="G970" s="14"/>
      <c r="H970" s="14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</row>
    <row r="971" spans="1:19" s="16" customFormat="1" ht="30" customHeight="1">
      <c r="A971" s="21"/>
      <c r="B971" s="21" t="str">
        <f t="shared" si="15"/>
        <v/>
      </c>
      <c r="C971" s="152"/>
      <c r="D971" s="263"/>
      <c r="E971" s="169"/>
      <c r="F971" s="167"/>
      <c r="G971" s="14"/>
      <c r="H971" s="14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</row>
    <row r="972" spans="1:19" s="16" customFormat="1" ht="30" customHeight="1">
      <c r="A972" s="21"/>
      <c r="B972" s="21" t="str">
        <f t="shared" si="15"/>
        <v/>
      </c>
      <c r="C972" s="152"/>
      <c r="D972" s="263"/>
      <c r="E972" s="169"/>
      <c r="F972" s="167"/>
      <c r="G972" s="14"/>
      <c r="H972" s="14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</row>
    <row r="973" spans="1:19" s="16" customFormat="1" ht="30" customHeight="1">
      <c r="A973" s="21"/>
      <c r="B973" s="21" t="str">
        <f t="shared" si="15"/>
        <v/>
      </c>
      <c r="C973" s="152"/>
      <c r="D973" s="263"/>
      <c r="E973" s="169"/>
      <c r="F973" s="167"/>
      <c r="G973" s="14"/>
      <c r="H973" s="14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</row>
    <row r="974" spans="1:19" s="16" customFormat="1" ht="30" customHeight="1">
      <c r="A974" s="21"/>
      <c r="B974" s="21" t="str">
        <f t="shared" si="15"/>
        <v/>
      </c>
      <c r="C974" s="152"/>
      <c r="D974" s="263"/>
      <c r="E974" s="169"/>
      <c r="F974" s="167"/>
      <c r="G974" s="14"/>
      <c r="H974" s="14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</row>
    <row r="975" spans="1:19" s="16" customFormat="1" ht="30" customHeight="1">
      <c r="A975" s="21"/>
      <c r="B975" s="21" t="str">
        <f t="shared" si="15"/>
        <v/>
      </c>
      <c r="C975" s="152"/>
      <c r="D975" s="263"/>
      <c r="E975" s="169"/>
      <c r="F975" s="167"/>
      <c r="G975" s="14"/>
      <c r="H975" s="14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</row>
    <row r="976" spans="1:19" s="16" customFormat="1" ht="30" customHeight="1">
      <c r="A976" s="21"/>
      <c r="B976" s="21" t="str">
        <f t="shared" si="15"/>
        <v/>
      </c>
      <c r="C976" s="152"/>
      <c r="D976" s="263"/>
      <c r="E976" s="169"/>
      <c r="F976" s="167"/>
      <c r="G976" s="14"/>
      <c r="H976" s="14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</row>
    <row r="977" spans="1:19" s="16" customFormat="1" ht="30" customHeight="1">
      <c r="A977" s="21"/>
      <c r="B977" s="21" t="str">
        <f t="shared" si="15"/>
        <v/>
      </c>
      <c r="C977" s="152"/>
      <c r="D977" s="263"/>
      <c r="E977" s="169"/>
      <c r="F977" s="167"/>
      <c r="G977" s="14"/>
      <c r="H977" s="14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</row>
    <row r="978" spans="1:19" s="16" customFormat="1" ht="30" customHeight="1">
      <c r="A978" s="21"/>
      <c r="B978" s="21" t="str">
        <f t="shared" si="15"/>
        <v/>
      </c>
      <c r="C978" s="152"/>
      <c r="D978" s="263"/>
      <c r="E978" s="169"/>
      <c r="F978" s="167"/>
      <c r="G978" s="14"/>
      <c r="H978" s="14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</row>
    <row r="979" spans="1:19" s="16" customFormat="1" ht="30" customHeight="1">
      <c r="A979" s="21"/>
      <c r="B979" s="21" t="str">
        <f t="shared" si="15"/>
        <v/>
      </c>
      <c r="C979" s="152"/>
      <c r="D979" s="263"/>
      <c r="E979" s="169"/>
      <c r="F979" s="167"/>
      <c r="G979" s="14"/>
      <c r="H979" s="14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</row>
    <row r="980" spans="1:19" s="16" customFormat="1" ht="30" customHeight="1">
      <c r="A980" s="21"/>
      <c r="B980" s="21" t="str">
        <f t="shared" si="15"/>
        <v/>
      </c>
      <c r="C980" s="152"/>
      <c r="D980" s="263"/>
      <c r="E980" s="169"/>
      <c r="F980" s="167"/>
      <c r="G980" s="14"/>
      <c r="H980" s="14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</row>
    <row r="981" spans="1:19" s="16" customFormat="1" ht="30" customHeight="1">
      <c r="A981" s="21"/>
      <c r="B981" s="21" t="str">
        <f t="shared" si="15"/>
        <v/>
      </c>
      <c r="C981" s="152"/>
      <c r="D981" s="263"/>
      <c r="E981" s="169"/>
      <c r="F981" s="167"/>
      <c r="G981" s="14"/>
      <c r="H981" s="14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</row>
    <row r="982" spans="1:19" s="16" customFormat="1" ht="30" customHeight="1">
      <c r="A982" s="21"/>
      <c r="B982" s="21" t="str">
        <f t="shared" si="15"/>
        <v/>
      </c>
      <c r="C982" s="152"/>
      <c r="D982" s="263"/>
      <c r="E982" s="169"/>
      <c r="F982" s="167"/>
      <c r="G982" s="14"/>
      <c r="H982" s="14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</row>
    <row r="983" spans="1:19" s="16" customFormat="1" ht="30" customHeight="1">
      <c r="A983" s="21"/>
      <c r="B983" s="21" t="str">
        <f t="shared" si="15"/>
        <v/>
      </c>
      <c r="C983" s="152"/>
      <c r="D983" s="263"/>
      <c r="E983" s="169"/>
      <c r="F983" s="167"/>
      <c r="G983" s="14"/>
      <c r="H983" s="14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</row>
    <row r="984" spans="1:19" s="16" customFormat="1" ht="30" customHeight="1">
      <c r="A984" s="21"/>
      <c r="B984" s="21" t="str">
        <f t="shared" si="15"/>
        <v/>
      </c>
      <c r="C984" s="152"/>
      <c r="D984" s="263"/>
      <c r="E984" s="169"/>
      <c r="F984" s="167"/>
      <c r="G984" s="14"/>
      <c r="H984" s="14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</row>
    <row r="985" spans="1:19" s="16" customFormat="1" ht="30" customHeight="1">
      <c r="A985" s="21"/>
      <c r="B985" s="21" t="str">
        <f t="shared" si="15"/>
        <v/>
      </c>
      <c r="C985" s="152"/>
      <c r="D985" s="263"/>
      <c r="E985" s="169"/>
      <c r="F985" s="167"/>
      <c r="G985" s="14"/>
      <c r="H985" s="14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</row>
    <row r="986" spans="1:19" s="16" customFormat="1" ht="30" customHeight="1">
      <c r="A986" s="21"/>
      <c r="B986" s="21" t="str">
        <f t="shared" si="15"/>
        <v/>
      </c>
      <c r="C986" s="152"/>
      <c r="D986" s="263"/>
      <c r="E986" s="169"/>
      <c r="F986" s="167"/>
      <c r="G986" s="14"/>
      <c r="H986" s="14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</row>
    <row r="987" spans="1:19" s="16" customFormat="1" ht="30" customHeight="1">
      <c r="A987" s="21"/>
      <c r="B987" s="21" t="str">
        <f t="shared" si="15"/>
        <v/>
      </c>
      <c r="C987" s="152"/>
      <c r="D987" s="263"/>
      <c r="E987" s="169"/>
      <c r="F987" s="167"/>
      <c r="G987" s="14"/>
      <c r="H987" s="14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</row>
    <row r="988" spans="1:19" s="16" customFormat="1" ht="30" customHeight="1">
      <c r="A988" s="21"/>
      <c r="B988" s="21" t="str">
        <f t="shared" si="15"/>
        <v/>
      </c>
      <c r="C988" s="152"/>
      <c r="D988" s="263"/>
      <c r="E988" s="169"/>
      <c r="F988" s="167"/>
      <c r="G988" s="14"/>
      <c r="H988" s="14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</row>
    <row r="989" spans="1:19" s="16" customFormat="1" ht="30" customHeight="1">
      <c r="A989" s="21"/>
      <c r="B989" s="21" t="str">
        <f t="shared" si="15"/>
        <v/>
      </c>
      <c r="C989" s="152"/>
      <c r="D989" s="263"/>
      <c r="E989" s="169"/>
      <c r="F989" s="167"/>
      <c r="G989" s="14"/>
      <c r="H989" s="14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</row>
    <row r="990" spans="1:19" s="16" customFormat="1" ht="30" customHeight="1">
      <c r="A990" s="21"/>
      <c r="B990" s="21" t="str">
        <f t="shared" si="15"/>
        <v/>
      </c>
      <c r="C990" s="152"/>
      <c r="D990" s="263"/>
      <c r="E990" s="169"/>
      <c r="F990" s="167"/>
      <c r="G990" s="14"/>
      <c r="H990" s="14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</row>
    <row r="991" spans="1:19" s="16" customFormat="1" ht="30" customHeight="1">
      <c r="A991" s="21"/>
      <c r="B991" s="21" t="str">
        <f t="shared" si="15"/>
        <v/>
      </c>
      <c r="C991" s="152"/>
      <c r="D991" s="263"/>
      <c r="E991" s="169"/>
      <c r="F991" s="167"/>
      <c r="G991" s="14"/>
      <c r="H991" s="14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</row>
    <row r="992" spans="1:19" s="16" customFormat="1" ht="30" customHeight="1">
      <c r="A992" s="21"/>
      <c r="B992" s="21" t="str">
        <f t="shared" si="15"/>
        <v/>
      </c>
      <c r="C992" s="152"/>
      <c r="D992" s="263"/>
      <c r="E992" s="169"/>
      <c r="F992" s="167"/>
      <c r="G992" s="14"/>
      <c r="H992" s="14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</row>
    <row r="993" spans="1:19" s="16" customFormat="1" ht="30" customHeight="1">
      <c r="A993" s="21"/>
      <c r="B993" s="21" t="str">
        <f t="shared" si="15"/>
        <v/>
      </c>
      <c r="C993" s="152"/>
      <c r="D993" s="263"/>
      <c r="E993" s="169"/>
      <c r="F993" s="167"/>
      <c r="G993" s="14"/>
      <c r="H993" s="14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</row>
    <row r="994" spans="1:19" s="16" customFormat="1" ht="30" customHeight="1">
      <c r="A994" s="21"/>
      <c r="B994" s="21" t="str">
        <f t="shared" si="15"/>
        <v/>
      </c>
      <c r="C994" s="152"/>
      <c r="D994" s="263"/>
      <c r="E994" s="169"/>
      <c r="F994" s="167"/>
      <c r="G994" s="14"/>
      <c r="H994" s="14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</row>
    <row r="995" spans="1:19" s="16" customFormat="1" ht="30" customHeight="1">
      <c r="A995" s="21"/>
      <c r="B995" s="21" t="str">
        <f t="shared" si="15"/>
        <v/>
      </c>
      <c r="C995" s="152"/>
      <c r="D995" s="263"/>
      <c r="E995" s="169"/>
      <c r="F995" s="167"/>
      <c r="G995" s="14"/>
      <c r="H995" s="14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</row>
    <row r="996" spans="1:19" s="16" customFormat="1" ht="30" customHeight="1">
      <c r="A996" s="21"/>
      <c r="B996" s="21" t="str">
        <f t="shared" si="15"/>
        <v/>
      </c>
      <c r="C996" s="152"/>
      <c r="D996" s="263"/>
      <c r="E996" s="169"/>
      <c r="F996" s="167"/>
      <c r="G996" s="14"/>
      <c r="H996" s="14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</row>
    <row r="997" spans="1:19" s="16" customFormat="1" ht="30" customHeight="1">
      <c r="A997" s="21"/>
      <c r="B997" s="21" t="str">
        <f t="shared" si="15"/>
        <v/>
      </c>
      <c r="C997" s="152"/>
      <c r="D997" s="263"/>
      <c r="E997" s="169"/>
      <c r="F997" s="167"/>
      <c r="G997" s="14"/>
      <c r="H997" s="14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</row>
    <row r="998" spans="1:19" s="16" customFormat="1" ht="30" customHeight="1">
      <c r="A998" s="21"/>
      <c r="B998" s="21" t="str">
        <f t="shared" si="15"/>
        <v/>
      </c>
      <c r="C998" s="152"/>
      <c r="D998" s="263"/>
      <c r="E998" s="169"/>
      <c r="F998" s="167"/>
      <c r="G998" s="14"/>
      <c r="H998" s="14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</row>
    <row r="999" spans="1:19" s="16" customFormat="1" ht="30" customHeight="1">
      <c r="A999" s="21"/>
      <c r="B999" s="21" t="str">
        <f t="shared" si="15"/>
        <v/>
      </c>
      <c r="C999" s="152"/>
      <c r="D999" s="263"/>
      <c r="E999" s="169"/>
      <c r="F999" s="167"/>
      <c r="G999" s="14"/>
      <c r="H999" s="14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</row>
    <row r="1000" spans="1:19" s="16" customFormat="1" ht="30" customHeight="1">
      <c r="A1000" s="21"/>
      <c r="B1000" s="21" t="str">
        <f t="shared" si="15"/>
        <v/>
      </c>
      <c r="C1000" s="152"/>
      <c r="D1000" s="263"/>
      <c r="E1000" s="169"/>
      <c r="F1000" s="167"/>
      <c r="G1000" s="14"/>
      <c r="H1000" s="14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</row>
    <row r="1001" spans="1:19" s="16" customFormat="1" ht="30" customHeight="1">
      <c r="A1001" s="21"/>
      <c r="B1001" s="21" t="str">
        <f t="shared" si="15"/>
        <v/>
      </c>
      <c r="C1001" s="152"/>
      <c r="D1001" s="263"/>
      <c r="E1001" s="169"/>
      <c r="F1001" s="167"/>
      <c r="G1001" s="14"/>
      <c r="H1001" s="14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</row>
    <row r="1002" spans="1:19" s="16" customFormat="1" ht="30" customHeight="1">
      <c r="A1002" s="21"/>
      <c r="B1002" s="21" t="str">
        <f t="shared" si="15"/>
        <v/>
      </c>
      <c r="C1002" s="152"/>
      <c r="D1002" s="263"/>
      <c r="E1002" s="169"/>
      <c r="F1002" s="167"/>
      <c r="G1002" s="14"/>
      <c r="H1002" s="14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</row>
    <row r="1003" spans="1:19" s="16" customFormat="1" ht="30" customHeight="1">
      <c r="A1003" s="21"/>
      <c r="B1003" s="21" t="str">
        <f t="shared" si="15"/>
        <v/>
      </c>
      <c r="C1003" s="152"/>
      <c r="D1003" s="263"/>
      <c r="E1003" s="169"/>
      <c r="F1003" s="167"/>
      <c r="G1003" s="14"/>
      <c r="H1003" s="14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</row>
    <row r="1004" spans="1:19" s="16" customFormat="1" ht="30" customHeight="1">
      <c r="A1004" s="21"/>
      <c r="B1004" s="21" t="str">
        <f t="shared" si="15"/>
        <v/>
      </c>
      <c r="C1004" s="152"/>
      <c r="D1004" s="263"/>
      <c r="E1004" s="169"/>
      <c r="F1004" s="167"/>
      <c r="G1004" s="14"/>
      <c r="H1004" s="14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</row>
    <row r="1005" spans="1:19" s="16" customFormat="1" ht="30" customHeight="1">
      <c r="A1005" s="21"/>
      <c r="B1005" s="21" t="str">
        <f t="shared" si="15"/>
        <v/>
      </c>
      <c r="C1005" s="152"/>
      <c r="D1005" s="263"/>
      <c r="E1005" s="169"/>
      <c r="F1005" s="167"/>
      <c r="G1005" s="14"/>
      <c r="H1005" s="14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</row>
    <row r="1006" spans="1:19" s="16" customFormat="1" ht="30" customHeight="1">
      <c r="A1006" s="21"/>
      <c r="B1006" s="21" t="str">
        <f t="shared" si="15"/>
        <v/>
      </c>
      <c r="C1006" s="152"/>
      <c r="D1006" s="263"/>
      <c r="E1006" s="169"/>
      <c r="F1006" s="167"/>
      <c r="G1006" s="14"/>
      <c r="H1006" s="14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</row>
    <row r="1007" spans="1:19" ht="30" customHeight="1">
      <c r="B1007" s="21" t="str">
        <f t="shared" ref="B1007" si="16">IF(D1007="","",MONTH(F1007))</f>
        <v/>
      </c>
      <c r="C1007" s="152"/>
      <c r="D1007" s="263"/>
      <c r="E1007" s="169"/>
      <c r="F1007" s="167"/>
      <c r="G1007" s="14"/>
      <c r="H1007" s="14"/>
    </row>
    <row r="1008" spans="1:19" ht="30" customHeight="1">
      <c r="B1008" s="21" t="str">
        <f t="shared" ref="B1008:B1071" si="17">IF(D1008="","",MONTH(F1008))</f>
        <v/>
      </c>
      <c r="C1008" s="152"/>
      <c r="D1008" s="263"/>
      <c r="E1008" s="169"/>
      <c r="F1008" s="167"/>
      <c r="G1008" s="14"/>
      <c r="H1008" s="14"/>
    </row>
    <row r="1009" spans="2:8" ht="30" customHeight="1">
      <c r="B1009" s="21" t="str">
        <f t="shared" si="17"/>
        <v/>
      </c>
      <c r="C1009" s="152"/>
      <c r="D1009" s="263"/>
      <c r="E1009" s="169"/>
      <c r="F1009" s="167"/>
      <c r="G1009" s="14"/>
      <c r="H1009" s="14"/>
    </row>
    <row r="1010" spans="2:8" ht="30" customHeight="1">
      <c r="B1010" s="21" t="str">
        <f t="shared" si="17"/>
        <v/>
      </c>
      <c r="C1010" s="152"/>
      <c r="D1010" s="263"/>
      <c r="E1010" s="169"/>
      <c r="F1010" s="167"/>
      <c r="G1010" s="14"/>
      <c r="H1010" s="14"/>
    </row>
    <row r="1011" spans="2:8" ht="30" customHeight="1">
      <c r="B1011" s="21" t="str">
        <f t="shared" si="17"/>
        <v/>
      </c>
      <c r="C1011" s="152"/>
      <c r="D1011" s="263"/>
      <c r="E1011" s="169"/>
      <c r="F1011" s="167"/>
      <c r="G1011" s="14"/>
      <c r="H1011" s="14"/>
    </row>
    <row r="1012" spans="2:8" ht="30" customHeight="1">
      <c r="B1012" s="21" t="str">
        <f t="shared" si="17"/>
        <v/>
      </c>
      <c r="C1012" s="152"/>
      <c r="D1012" s="263"/>
      <c r="E1012" s="169"/>
      <c r="F1012" s="167"/>
      <c r="G1012" s="14"/>
      <c r="H1012" s="14"/>
    </row>
    <row r="1013" spans="2:8" ht="30" customHeight="1">
      <c r="B1013" s="21" t="str">
        <f t="shared" si="17"/>
        <v/>
      </c>
      <c r="C1013" s="152"/>
      <c r="D1013" s="263"/>
      <c r="E1013" s="169"/>
      <c r="F1013" s="167"/>
      <c r="G1013" s="14"/>
      <c r="H1013" s="14"/>
    </row>
    <row r="1014" spans="2:8" ht="30" customHeight="1">
      <c r="B1014" s="21" t="str">
        <f t="shared" si="17"/>
        <v/>
      </c>
      <c r="C1014" s="152"/>
      <c r="D1014" s="263"/>
      <c r="E1014" s="169"/>
      <c r="F1014" s="167"/>
      <c r="G1014" s="14"/>
      <c r="H1014" s="14"/>
    </row>
    <row r="1015" spans="2:8" ht="30" customHeight="1">
      <c r="B1015" s="21" t="str">
        <f t="shared" si="17"/>
        <v/>
      </c>
      <c r="C1015" s="152"/>
      <c r="D1015" s="263"/>
      <c r="E1015" s="169"/>
      <c r="F1015" s="167"/>
      <c r="G1015" s="14"/>
      <c r="H1015" s="14"/>
    </row>
    <row r="1016" spans="2:8" ht="30" customHeight="1">
      <c r="B1016" s="21" t="str">
        <f t="shared" si="17"/>
        <v/>
      </c>
      <c r="C1016" s="152"/>
      <c r="D1016" s="263"/>
      <c r="E1016" s="169"/>
      <c r="F1016" s="167"/>
      <c r="G1016" s="14"/>
      <c r="H1016" s="14"/>
    </row>
    <row r="1017" spans="2:8" ht="30" customHeight="1">
      <c r="B1017" s="21" t="str">
        <f t="shared" si="17"/>
        <v/>
      </c>
      <c r="C1017" s="152"/>
      <c r="D1017" s="263"/>
      <c r="E1017" s="169"/>
      <c r="F1017" s="167"/>
      <c r="G1017" s="14"/>
      <c r="H1017" s="14"/>
    </row>
    <row r="1018" spans="2:8" ht="30" customHeight="1">
      <c r="B1018" s="21" t="str">
        <f t="shared" si="17"/>
        <v/>
      </c>
      <c r="C1018" s="152"/>
      <c r="D1018" s="263"/>
      <c r="E1018" s="169"/>
      <c r="F1018" s="167"/>
      <c r="G1018" s="14"/>
      <c r="H1018" s="14"/>
    </row>
    <row r="1019" spans="2:8" ht="30" customHeight="1">
      <c r="B1019" s="21" t="str">
        <f t="shared" si="17"/>
        <v/>
      </c>
      <c r="C1019" s="152"/>
      <c r="D1019" s="263"/>
      <c r="E1019" s="169"/>
      <c r="F1019" s="167"/>
      <c r="G1019" s="14"/>
      <c r="H1019" s="14"/>
    </row>
    <row r="1020" spans="2:8" ht="30" customHeight="1">
      <c r="B1020" s="21" t="str">
        <f t="shared" si="17"/>
        <v/>
      </c>
      <c r="C1020" s="152"/>
      <c r="D1020" s="263"/>
      <c r="E1020" s="169"/>
      <c r="F1020" s="167"/>
      <c r="G1020" s="14"/>
      <c r="H1020" s="14"/>
    </row>
    <row r="1021" spans="2:8" ht="30" customHeight="1">
      <c r="B1021" s="21" t="str">
        <f t="shared" si="17"/>
        <v/>
      </c>
      <c r="C1021" s="152"/>
      <c r="D1021" s="263"/>
      <c r="E1021" s="169"/>
      <c r="F1021" s="167"/>
      <c r="G1021" s="14"/>
      <c r="H1021" s="14"/>
    </row>
    <row r="1022" spans="2:8" ht="30" customHeight="1">
      <c r="B1022" s="21" t="str">
        <f t="shared" si="17"/>
        <v/>
      </c>
      <c r="C1022" s="152"/>
      <c r="D1022" s="263"/>
      <c r="E1022" s="169"/>
      <c r="F1022" s="167"/>
      <c r="G1022" s="14"/>
      <c r="H1022" s="14"/>
    </row>
    <row r="1023" spans="2:8" ht="30" customHeight="1">
      <c r="B1023" s="21" t="str">
        <f t="shared" si="17"/>
        <v/>
      </c>
      <c r="C1023" s="152"/>
      <c r="D1023" s="263"/>
      <c r="E1023" s="169"/>
      <c r="F1023" s="167"/>
      <c r="G1023" s="14"/>
      <c r="H1023" s="14"/>
    </row>
    <row r="1024" spans="2:8" ht="30" customHeight="1">
      <c r="B1024" s="21" t="str">
        <f t="shared" si="17"/>
        <v/>
      </c>
      <c r="C1024" s="152"/>
      <c r="D1024" s="263"/>
      <c r="E1024" s="169"/>
      <c r="F1024" s="167"/>
      <c r="G1024" s="14"/>
      <c r="H1024" s="14"/>
    </row>
    <row r="1025" spans="2:8" ht="30" customHeight="1">
      <c r="B1025" s="21" t="str">
        <f t="shared" si="17"/>
        <v/>
      </c>
      <c r="C1025" s="152"/>
      <c r="D1025" s="263"/>
      <c r="E1025" s="169"/>
      <c r="F1025" s="167"/>
      <c r="G1025" s="14"/>
      <c r="H1025" s="14"/>
    </row>
    <row r="1026" spans="2:8" ht="30" customHeight="1">
      <c r="B1026" s="21" t="str">
        <f t="shared" si="17"/>
        <v/>
      </c>
      <c r="C1026" s="152"/>
      <c r="D1026" s="263"/>
      <c r="E1026" s="169"/>
      <c r="F1026" s="167"/>
      <c r="G1026" s="14"/>
      <c r="H1026" s="14"/>
    </row>
    <row r="1027" spans="2:8" ht="30" customHeight="1">
      <c r="B1027" s="21" t="str">
        <f t="shared" si="17"/>
        <v/>
      </c>
      <c r="C1027" s="152"/>
      <c r="D1027" s="263"/>
      <c r="E1027" s="169"/>
      <c r="F1027" s="167"/>
      <c r="G1027" s="14"/>
      <c r="H1027" s="14"/>
    </row>
    <row r="1028" spans="2:8" ht="30" customHeight="1">
      <c r="B1028" s="21" t="str">
        <f t="shared" si="17"/>
        <v/>
      </c>
      <c r="C1028" s="152"/>
      <c r="D1028" s="263"/>
      <c r="E1028" s="169"/>
      <c r="F1028" s="167"/>
      <c r="G1028" s="14"/>
      <c r="H1028" s="14"/>
    </row>
    <row r="1029" spans="2:8" ht="30" customHeight="1">
      <c r="B1029" s="21" t="str">
        <f t="shared" si="17"/>
        <v/>
      </c>
      <c r="C1029" s="152"/>
      <c r="D1029" s="263"/>
      <c r="E1029" s="169"/>
      <c r="F1029" s="167"/>
      <c r="G1029" s="14"/>
      <c r="H1029" s="14"/>
    </row>
    <row r="1030" spans="2:8" ht="30" customHeight="1">
      <c r="B1030" s="21" t="str">
        <f t="shared" si="17"/>
        <v/>
      </c>
      <c r="C1030" s="152"/>
      <c r="D1030" s="263"/>
      <c r="E1030" s="169"/>
      <c r="F1030" s="167"/>
      <c r="G1030" s="14"/>
      <c r="H1030" s="14"/>
    </row>
    <row r="1031" spans="2:8" ht="30" customHeight="1">
      <c r="B1031" s="21" t="str">
        <f t="shared" si="17"/>
        <v/>
      </c>
      <c r="C1031" s="152"/>
      <c r="D1031" s="263"/>
      <c r="E1031" s="169"/>
      <c r="F1031" s="167"/>
      <c r="G1031" s="14"/>
      <c r="H1031" s="14"/>
    </row>
    <row r="1032" spans="2:8" ht="30" customHeight="1">
      <c r="B1032" s="21" t="str">
        <f t="shared" si="17"/>
        <v/>
      </c>
      <c r="C1032" s="152"/>
      <c r="D1032" s="263"/>
      <c r="E1032" s="169"/>
      <c r="F1032" s="167"/>
      <c r="G1032" s="14"/>
      <c r="H1032" s="14"/>
    </row>
    <row r="1033" spans="2:8" ht="30" customHeight="1">
      <c r="B1033" s="21" t="str">
        <f t="shared" si="17"/>
        <v/>
      </c>
      <c r="C1033" s="152"/>
      <c r="D1033" s="263"/>
      <c r="E1033" s="169"/>
      <c r="F1033" s="167"/>
      <c r="G1033" s="14"/>
      <c r="H1033" s="14"/>
    </row>
    <row r="1034" spans="2:8" ht="30" customHeight="1">
      <c r="B1034" s="21" t="str">
        <f t="shared" si="17"/>
        <v/>
      </c>
      <c r="C1034" s="152"/>
      <c r="D1034" s="263"/>
      <c r="E1034" s="169"/>
      <c r="F1034" s="167"/>
      <c r="G1034" s="14"/>
      <c r="H1034" s="14"/>
    </row>
    <row r="1035" spans="2:8" ht="30" customHeight="1">
      <c r="B1035" s="21" t="str">
        <f t="shared" si="17"/>
        <v/>
      </c>
      <c r="C1035" s="152"/>
      <c r="D1035" s="263"/>
      <c r="E1035" s="169"/>
      <c r="F1035" s="167"/>
      <c r="G1035" s="14"/>
      <c r="H1035" s="14"/>
    </row>
    <row r="1036" spans="2:8" ht="30" customHeight="1">
      <c r="B1036" s="21" t="str">
        <f t="shared" si="17"/>
        <v/>
      </c>
      <c r="C1036" s="152"/>
      <c r="D1036" s="263"/>
      <c r="E1036" s="169"/>
      <c r="F1036" s="167"/>
      <c r="G1036" s="14"/>
      <c r="H1036" s="14"/>
    </row>
    <row r="1037" spans="2:8" ht="30" customHeight="1">
      <c r="B1037" s="21" t="str">
        <f t="shared" si="17"/>
        <v/>
      </c>
      <c r="C1037" s="152"/>
      <c r="D1037" s="263"/>
      <c r="E1037" s="169"/>
      <c r="F1037" s="167"/>
      <c r="G1037" s="14"/>
      <c r="H1037" s="14"/>
    </row>
    <row r="1038" spans="2:8" ht="30" customHeight="1">
      <c r="B1038" s="21" t="str">
        <f t="shared" si="17"/>
        <v/>
      </c>
      <c r="C1038" s="152"/>
      <c r="D1038" s="263"/>
      <c r="E1038" s="169"/>
      <c r="F1038" s="167"/>
      <c r="G1038" s="14"/>
      <c r="H1038" s="14"/>
    </row>
    <row r="1039" spans="2:8" ht="30" customHeight="1">
      <c r="B1039" s="21" t="str">
        <f t="shared" si="17"/>
        <v/>
      </c>
      <c r="C1039" s="152"/>
      <c r="D1039" s="263"/>
      <c r="E1039" s="169"/>
      <c r="F1039" s="167"/>
      <c r="G1039" s="14"/>
      <c r="H1039" s="14"/>
    </row>
    <row r="1040" spans="2:8" ht="30" customHeight="1">
      <c r="B1040" s="21" t="str">
        <f t="shared" si="17"/>
        <v/>
      </c>
      <c r="C1040" s="152"/>
      <c r="D1040" s="263"/>
      <c r="E1040" s="169"/>
      <c r="F1040" s="167"/>
      <c r="G1040" s="14"/>
      <c r="H1040" s="14"/>
    </row>
    <row r="1041" spans="2:8" ht="30" customHeight="1">
      <c r="B1041" s="21" t="str">
        <f t="shared" si="17"/>
        <v/>
      </c>
      <c r="C1041" s="152"/>
      <c r="D1041" s="263"/>
      <c r="E1041" s="169"/>
      <c r="F1041" s="167"/>
      <c r="G1041" s="14"/>
      <c r="H1041" s="14"/>
    </row>
    <row r="1042" spans="2:8" ht="30" customHeight="1">
      <c r="B1042" s="21" t="str">
        <f t="shared" si="17"/>
        <v/>
      </c>
      <c r="C1042" s="152"/>
      <c r="D1042" s="263"/>
      <c r="E1042" s="169"/>
      <c r="F1042" s="167"/>
      <c r="G1042" s="14"/>
      <c r="H1042" s="14"/>
    </row>
    <row r="1043" spans="2:8" ht="30" customHeight="1">
      <c r="B1043" s="21" t="str">
        <f t="shared" si="17"/>
        <v/>
      </c>
      <c r="C1043" s="152"/>
      <c r="D1043" s="263"/>
      <c r="E1043" s="169"/>
      <c r="F1043" s="167"/>
      <c r="G1043" s="14"/>
      <c r="H1043" s="14"/>
    </row>
    <row r="1044" spans="2:8" ht="30" customHeight="1">
      <c r="B1044" s="21" t="str">
        <f t="shared" si="17"/>
        <v/>
      </c>
      <c r="C1044" s="152"/>
      <c r="D1044" s="263"/>
      <c r="E1044" s="169"/>
      <c r="F1044" s="167"/>
      <c r="G1044" s="14"/>
      <c r="H1044" s="14"/>
    </row>
    <row r="1045" spans="2:8" ht="30" customHeight="1">
      <c r="B1045" s="21" t="str">
        <f t="shared" si="17"/>
        <v/>
      </c>
      <c r="C1045" s="152"/>
      <c r="D1045" s="263"/>
      <c r="E1045" s="169"/>
      <c r="F1045" s="167"/>
      <c r="G1045" s="14"/>
      <c r="H1045" s="14"/>
    </row>
    <row r="1046" spans="2:8" ht="30" customHeight="1">
      <c r="B1046" s="21" t="str">
        <f t="shared" si="17"/>
        <v/>
      </c>
      <c r="C1046" s="152"/>
      <c r="D1046" s="263"/>
      <c r="E1046" s="169"/>
      <c r="F1046" s="167"/>
      <c r="G1046" s="14"/>
      <c r="H1046" s="14"/>
    </row>
    <row r="1047" spans="2:8" ht="30" customHeight="1">
      <c r="B1047" s="21" t="str">
        <f t="shared" si="17"/>
        <v/>
      </c>
      <c r="C1047" s="152"/>
      <c r="D1047" s="263"/>
      <c r="E1047" s="169"/>
      <c r="F1047" s="167"/>
      <c r="G1047" s="14"/>
      <c r="H1047" s="14"/>
    </row>
    <row r="1048" spans="2:8" ht="30" customHeight="1">
      <c r="B1048" s="21" t="str">
        <f t="shared" si="17"/>
        <v/>
      </c>
      <c r="C1048" s="152"/>
      <c r="D1048" s="263"/>
      <c r="E1048" s="169"/>
      <c r="F1048" s="167"/>
      <c r="G1048" s="14"/>
      <c r="H1048" s="14"/>
    </row>
    <row r="1049" spans="2:8" ht="30" customHeight="1">
      <c r="B1049" s="21" t="str">
        <f t="shared" si="17"/>
        <v/>
      </c>
      <c r="C1049" s="152"/>
      <c r="D1049" s="263"/>
      <c r="E1049" s="169"/>
      <c r="F1049" s="167"/>
      <c r="G1049" s="14"/>
      <c r="H1049" s="14"/>
    </row>
    <row r="1050" spans="2:8" ht="30" customHeight="1">
      <c r="B1050" s="21" t="str">
        <f t="shared" si="17"/>
        <v/>
      </c>
      <c r="C1050" s="152"/>
      <c r="D1050" s="263"/>
      <c r="E1050" s="169"/>
      <c r="F1050" s="167"/>
      <c r="G1050" s="14"/>
      <c r="H1050" s="14"/>
    </row>
    <row r="1051" spans="2:8" ht="30" customHeight="1">
      <c r="B1051" s="21" t="str">
        <f t="shared" si="17"/>
        <v/>
      </c>
      <c r="C1051" s="152"/>
      <c r="D1051" s="263"/>
      <c r="E1051" s="169"/>
      <c r="F1051" s="167"/>
      <c r="G1051" s="14"/>
      <c r="H1051" s="14"/>
    </row>
    <row r="1052" spans="2:8" ht="30" customHeight="1">
      <c r="B1052" s="21" t="str">
        <f t="shared" si="17"/>
        <v/>
      </c>
      <c r="C1052" s="152"/>
      <c r="D1052" s="263"/>
      <c r="E1052" s="169"/>
      <c r="F1052" s="167"/>
      <c r="G1052" s="14"/>
      <c r="H1052" s="14"/>
    </row>
    <row r="1053" spans="2:8" ht="30" customHeight="1">
      <c r="B1053" s="21" t="str">
        <f t="shared" si="17"/>
        <v/>
      </c>
      <c r="C1053" s="152"/>
      <c r="D1053" s="263"/>
      <c r="E1053" s="169"/>
      <c r="F1053" s="167"/>
      <c r="G1053" s="14"/>
      <c r="H1053" s="14"/>
    </row>
    <row r="1054" spans="2:8" ht="30" customHeight="1">
      <c r="B1054" s="21" t="str">
        <f t="shared" si="17"/>
        <v/>
      </c>
      <c r="C1054" s="152"/>
      <c r="D1054" s="263"/>
      <c r="E1054" s="169"/>
      <c r="F1054" s="167"/>
      <c r="G1054" s="14"/>
      <c r="H1054" s="14"/>
    </row>
    <row r="1055" spans="2:8" ht="30" customHeight="1">
      <c r="B1055" s="21" t="str">
        <f t="shared" si="17"/>
        <v/>
      </c>
      <c r="C1055" s="152"/>
      <c r="D1055" s="263"/>
      <c r="E1055" s="169"/>
      <c r="F1055" s="167"/>
      <c r="G1055" s="14"/>
      <c r="H1055" s="14"/>
    </row>
    <row r="1056" spans="2:8" ht="30" customHeight="1">
      <c r="B1056" s="21" t="str">
        <f t="shared" si="17"/>
        <v/>
      </c>
      <c r="C1056" s="152"/>
      <c r="D1056" s="263"/>
      <c r="E1056" s="169"/>
      <c r="F1056" s="167"/>
      <c r="G1056" s="14"/>
      <c r="H1056" s="14"/>
    </row>
    <row r="1057" spans="2:8" ht="30" customHeight="1">
      <c r="B1057" s="21" t="str">
        <f t="shared" si="17"/>
        <v/>
      </c>
      <c r="C1057" s="152"/>
      <c r="D1057" s="263"/>
      <c r="E1057" s="169"/>
      <c r="F1057" s="167"/>
      <c r="G1057" s="14"/>
      <c r="H1057" s="14"/>
    </row>
    <row r="1058" spans="2:8" ht="30" customHeight="1">
      <c r="B1058" s="21" t="str">
        <f t="shared" si="17"/>
        <v/>
      </c>
      <c r="C1058" s="152"/>
      <c r="D1058" s="263"/>
      <c r="E1058" s="169"/>
      <c r="F1058" s="167"/>
      <c r="G1058" s="14"/>
      <c r="H1058" s="14"/>
    </row>
    <row r="1059" spans="2:8" ht="30" customHeight="1">
      <c r="B1059" s="21" t="str">
        <f t="shared" si="17"/>
        <v/>
      </c>
      <c r="C1059" s="152"/>
      <c r="D1059" s="263"/>
      <c r="E1059" s="169"/>
      <c r="F1059" s="167"/>
      <c r="G1059" s="14"/>
      <c r="H1059" s="14"/>
    </row>
    <row r="1060" spans="2:8" ht="30" customHeight="1">
      <c r="B1060" s="21" t="str">
        <f t="shared" si="17"/>
        <v/>
      </c>
      <c r="C1060" s="152"/>
      <c r="D1060" s="263"/>
      <c r="E1060" s="169"/>
      <c r="F1060" s="167"/>
      <c r="G1060" s="14"/>
      <c r="H1060" s="14"/>
    </row>
    <row r="1061" spans="2:8" ht="30" customHeight="1">
      <c r="B1061" s="21" t="str">
        <f t="shared" si="17"/>
        <v/>
      </c>
      <c r="C1061" s="152"/>
      <c r="D1061" s="263"/>
      <c r="E1061" s="169"/>
      <c r="F1061" s="167"/>
      <c r="G1061" s="14"/>
      <c r="H1061" s="14"/>
    </row>
    <row r="1062" spans="2:8" ht="30" customHeight="1">
      <c r="B1062" s="21" t="str">
        <f t="shared" si="17"/>
        <v/>
      </c>
      <c r="C1062" s="152"/>
      <c r="D1062" s="263"/>
      <c r="E1062" s="169"/>
      <c r="F1062" s="167"/>
      <c r="G1062" s="14"/>
      <c r="H1062" s="14"/>
    </row>
    <row r="1063" spans="2:8" ht="30" customHeight="1">
      <c r="B1063" s="21" t="str">
        <f t="shared" si="17"/>
        <v/>
      </c>
      <c r="C1063" s="152"/>
      <c r="D1063" s="263"/>
      <c r="E1063" s="169"/>
      <c r="F1063" s="167"/>
      <c r="G1063" s="14"/>
      <c r="H1063" s="14"/>
    </row>
    <row r="1064" spans="2:8" ht="30" customHeight="1">
      <c r="B1064" s="21" t="str">
        <f t="shared" si="17"/>
        <v/>
      </c>
      <c r="C1064" s="152"/>
      <c r="D1064" s="263"/>
      <c r="E1064" s="169"/>
      <c r="F1064" s="167"/>
      <c r="G1064" s="14"/>
      <c r="H1064" s="14"/>
    </row>
    <row r="1065" spans="2:8" ht="30" customHeight="1">
      <c r="B1065" s="21" t="str">
        <f t="shared" si="17"/>
        <v/>
      </c>
      <c r="C1065" s="152"/>
      <c r="D1065" s="263"/>
      <c r="E1065" s="169"/>
      <c r="F1065" s="167"/>
      <c r="G1065" s="14"/>
      <c r="H1065" s="14"/>
    </row>
    <row r="1066" spans="2:8" ht="30" customHeight="1">
      <c r="B1066" s="21" t="str">
        <f t="shared" si="17"/>
        <v/>
      </c>
      <c r="C1066" s="152"/>
      <c r="D1066" s="263"/>
      <c r="E1066" s="169"/>
      <c r="F1066" s="167"/>
      <c r="G1066" s="14"/>
      <c r="H1066" s="14"/>
    </row>
    <row r="1067" spans="2:8" ht="30" customHeight="1">
      <c r="B1067" s="21" t="str">
        <f t="shared" si="17"/>
        <v/>
      </c>
      <c r="C1067" s="152"/>
      <c r="D1067" s="263"/>
      <c r="E1067" s="169"/>
      <c r="F1067" s="167"/>
      <c r="G1067" s="14"/>
      <c r="H1067" s="14"/>
    </row>
    <row r="1068" spans="2:8" ht="30" customHeight="1">
      <c r="B1068" s="21" t="str">
        <f t="shared" si="17"/>
        <v/>
      </c>
      <c r="C1068" s="152"/>
      <c r="D1068" s="263"/>
      <c r="E1068" s="169"/>
      <c r="F1068" s="167"/>
      <c r="G1068" s="14"/>
      <c r="H1068" s="14"/>
    </row>
    <row r="1069" spans="2:8" ht="30" customHeight="1">
      <c r="B1069" s="21" t="str">
        <f t="shared" si="17"/>
        <v/>
      </c>
      <c r="C1069" s="152"/>
      <c r="D1069" s="263"/>
      <c r="E1069" s="169"/>
      <c r="F1069" s="167"/>
      <c r="G1069" s="14"/>
      <c r="H1069" s="14"/>
    </row>
    <row r="1070" spans="2:8" ht="30" customHeight="1">
      <c r="B1070" s="21" t="str">
        <f t="shared" si="17"/>
        <v/>
      </c>
      <c r="C1070" s="152"/>
      <c r="D1070" s="263"/>
      <c r="E1070" s="169"/>
      <c r="F1070" s="167"/>
      <c r="G1070" s="14"/>
      <c r="H1070" s="14"/>
    </row>
    <row r="1071" spans="2:8" ht="30" customHeight="1">
      <c r="B1071" s="21" t="str">
        <f t="shared" si="17"/>
        <v/>
      </c>
      <c r="C1071" s="152"/>
      <c r="D1071" s="263"/>
      <c r="E1071" s="169"/>
      <c r="F1071" s="167"/>
      <c r="G1071" s="14"/>
      <c r="H1071" s="14"/>
    </row>
    <row r="1072" spans="2:8" ht="30" customHeight="1">
      <c r="B1072" s="21" t="str">
        <f t="shared" ref="B1072:B1135" si="18">IF(D1072="","",MONTH(F1072))</f>
        <v/>
      </c>
      <c r="C1072" s="152"/>
      <c r="D1072" s="263"/>
      <c r="E1072" s="169"/>
      <c r="F1072" s="167"/>
      <c r="G1072" s="14"/>
      <c r="H1072" s="14"/>
    </row>
    <row r="1073" spans="2:8" ht="30" customHeight="1">
      <c r="B1073" s="21" t="str">
        <f t="shared" si="18"/>
        <v/>
      </c>
      <c r="C1073" s="152"/>
      <c r="D1073" s="263"/>
      <c r="E1073" s="169"/>
      <c r="F1073" s="167"/>
      <c r="G1073" s="14"/>
      <c r="H1073" s="14"/>
    </row>
    <row r="1074" spans="2:8" ht="30" customHeight="1">
      <c r="B1074" s="21" t="str">
        <f t="shared" si="18"/>
        <v/>
      </c>
      <c r="C1074" s="152"/>
      <c r="D1074" s="263"/>
      <c r="E1074" s="169"/>
      <c r="F1074" s="167"/>
      <c r="G1074" s="14"/>
      <c r="H1074" s="14"/>
    </row>
    <row r="1075" spans="2:8" ht="30" customHeight="1">
      <c r="B1075" s="21" t="str">
        <f t="shared" si="18"/>
        <v/>
      </c>
      <c r="C1075" s="152"/>
      <c r="D1075" s="263"/>
      <c r="E1075" s="169"/>
      <c r="F1075" s="167"/>
      <c r="G1075" s="14"/>
      <c r="H1075" s="14"/>
    </row>
    <row r="1076" spans="2:8" ht="30" customHeight="1">
      <c r="B1076" s="21" t="str">
        <f t="shared" si="18"/>
        <v/>
      </c>
      <c r="C1076" s="152"/>
      <c r="D1076" s="263"/>
      <c r="E1076" s="169"/>
      <c r="F1076" s="167"/>
      <c r="G1076" s="14"/>
      <c r="H1076" s="14"/>
    </row>
    <row r="1077" spans="2:8" ht="30" customHeight="1">
      <c r="B1077" s="21" t="str">
        <f t="shared" si="18"/>
        <v/>
      </c>
      <c r="C1077" s="152"/>
      <c r="D1077" s="263"/>
      <c r="E1077" s="169"/>
      <c r="F1077" s="167"/>
      <c r="G1077" s="14"/>
      <c r="H1077" s="14"/>
    </row>
    <row r="1078" spans="2:8" ht="30" customHeight="1">
      <c r="B1078" s="21" t="str">
        <f t="shared" si="18"/>
        <v/>
      </c>
      <c r="C1078" s="152"/>
      <c r="D1078" s="263"/>
      <c r="E1078" s="169"/>
      <c r="F1078" s="167"/>
      <c r="G1078" s="14"/>
      <c r="H1078" s="14"/>
    </row>
    <row r="1079" spans="2:8" ht="30" customHeight="1">
      <c r="B1079" s="21" t="str">
        <f t="shared" si="18"/>
        <v/>
      </c>
      <c r="C1079" s="152"/>
      <c r="D1079" s="263"/>
      <c r="E1079" s="169"/>
      <c r="F1079" s="167"/>
      <c r="G1079" s="14"/>
      <c r="H1079" s="14"/>
    </row>
    <row r="1080" spans="2:8" ht="30" customHeight="1">
      <c r="B1080" s="21" t="str">
        <f t="shared" si="18"/>
        <v/>
      </c>
      <c r="C1080" s="152"/>
      <c r="D1080" s="263"/>
      <c r="E1080" s="169"/>
      <c r="F1080" s="167"/>
      <c r="G1080" s="14"/>
      <c r="H1080" s="14"/>
    </row>
    <row r="1081" spans="2:8" ht="30" customHeight="1">
      <c r="B1081" s="21" t="str">
        <f t="shared" si="18"/>
        <v/>
      </c>
      <c r="C1081" s="152"/>
      <c r="D1081" s="263"/>
      <c r="E1081" s="169"/>
      <c r="F1081" s="167"/>
      <c r="G1081" s="14"/>
      <c r="H1081" s="14"/>
    </row>
    <row r="1082" spans="2:8" ht="30" customHeight="1">
      <c r="B1082" s="21" t="str">
        <f t="shared" si="18"/>
        <v/>
      </c>
      <c r="C1082" s="152"/>
      <c r="D1082" s="263"/>
      <c r="E1082" s="169"/>
      <c r="F1082" s="167"/>
      <c r="G1082" s="14"/>
      <c r="H1082" s="14"/>
    </row>
    <row r="1083" spans="2:8" ht="30" customHeight="1">
      <c r="B1083" s="21" t="str">
        <f t="shared" si="18"/>
        <v/>
      </c>
      <c r="C1083" s="152"/>
      <c r="D1083" s="263"/>
      <c r="E1083" s="169"/>
      <c r="F1083" s="167"/>
      <c r="G1083" s="14"/>
      <c r="H1083" s="14"/>
    </row>
    <row r="1084" spans="2:8" ht="30" customHeight="1">
      <c r="B1084" s="21" t="str">
        <f t="shared" si="18"/>
        <v/>
      </c>
      <c r="C1084" s="152"/>
      <c r="D1084" s="263"/>
      <c r="E1084" s="169"/>
      <c r="F1084" s="167"/>
      <c r="G1084" s="14"/>
      <c r="H1084" s="14"/>
    </row>
    <row r="1085" spans="2:8" ht="30" customHeight="1">
      <c r="B1085" s="21" t="str">
        <f t="shared" si="18"/>
        <v/>
      </c>
      <c r="C1085" s="152"/>
      <c r="D1085" s="263"/>
      <c r="E1085" s="169"/>
      <c r="F1085" s="167"/>
      <c r="G1085" s="14"/>
      <c r="H1085" s="14"/>
    </row>
    <row r="1086" spans="2:8" ht="30" customHeight="1">
      <c r="B1086" s="21" t="str">
        <f t="shared" si="18"/>
        <v/>
      </c>
      <c r="C1086" s="152"/>
      <c r="D1086" s="263"/>
      <c r="E1086" s="169"/>
      <c r="F1086" s="167"/>
      <c r="G1086" s="14"/>
      <c r="H1086" s="14"/>
    </row>
    <row r="1087" spans="2:8" ht="30" customHeight="1">
      <c r="B1087" s="21" t="str">
        <f t="shared" si="18"/>
        <v/>
      </c>
      <c r="C1087" s="152"/>
      <c r="D1087" s="263"/>
      <c r="E1087" s="169"/>
      <c r="F1087" s="167"/>
      <c r="G1087" s="14"/>
      <c r="H1087" s="14"/>
    </row>
    <row r="1088" spans="2:8" ht="30" customHeight="1">
      <c r="B1088" s="21" t="str">
        <f t="shared" si="18"/>
        <v/>
      </c>
      <c r="C1088" s="152"/>
      <c r="D1088" s="263"/>
      <c r="E1088" s="169"/>
      <c r="F1088" s="167"/>
      <c r="G1088" s="14"/>
      <c r="H1088" s="14"/>
    </row>
    <row r="1089" spans="2:8" ht="30" customHeight="1">
      <c r="B1089" s="21" t="str">
        <f t="shared" si="18"/>
        <v/>
      </c>
      <c r="C1089" s="152"/>
      <c r="D1089" s="263"/>
      <c r="E1089" s="169"/>
      <c r="F1089" s="167"/>
      <c r="G1089" s="14"/>
      <c r="H1089" s="14"/>
    </row>
    <row r="1090" spans="2:8" ht="30" customHeight="1">
      <c r="B1090" s="21" t="str">
        <f t="shared" si="18"/>
        <v/>
      </c>
      <c r="C1090" s="152"/>
      <c r="D1090" s="263"/>
      <c r="E1090" s="169"/>
      <c r="F1090" s="167"/>
      <c r="G1090" s="14"/>
      <c r="H1090" s="14"/>
    </row>
    <row r="1091" spans="2:8" ht="30" customHeight="1">
      <c r="B1091" s="21" t="str">
        <f t="shared" si="18"/>
        <v/>
      </c>
      <c r="C1091" s="152"/>
      <c r="D1091" s="263"/>
      <c r="E1091" s="169"/>
      <c r="F1091" s="167"/>
      <c r="G1091" s="14"/>
      <c r="H1091" s="14"/>
    </row>
    <row r="1092" spans="2:8" ht="30" customHeight="1">
      <c r="B1092" s="21" t="str">
        <f t="shared" si="18"/>
        <v/>
      </c>
      <c r="C1092" s="152"/>
      <c r="D1092" s="263"/>
      <c r="E1092" s="169"/>
      <c r="F1092" s="167"/>
      <c r="G1092" s="14"/>
      <c r="H1092" s="14"/>
    </row>
    <row r="1093" spans="2:8" ht="30" customHeight="1">
      <c r="B1093" s="21" t="str">
        <f t="shared" si="18"/>
        <v/>
      </c>
      <c r="C1093" s="152"/>
      <c r="D1093" s="263"/>
      <c r="E1093" s="169"/>
      <c r="F1093" s="167"/>
      <c r="G1093" s="14"/>
      <c r="H1093" s="14"/>
    </row>
    <row r="1094" spans="2:8" ht="30" customHeight="1">
      <c r="B1094" s="21" t="str">
        <f t="shared" si="18"/>
        <v/>
      </c>
      <c r="C1094" s="152"/>
      <c r="D1094" s="263"/>
      <c r="E1094" s="169"/>
      <c r="F1094" s="167"/>
      <c r="G1094" s="14"/>
      <c r="H1094" s="14"/>
    </row>
    <row r="1095" spans="2:8" ht="30" customHeight="1">
      <c r="B1095" s="21" t="str">
        <f t="shared" si="18"/>
        <v/>
      </c>
      <c r="C1095" s="152"/>
      <c r="D1095" s="263"/>
      <c r="E1095" s="169"/>
      <c r="F1095" s="167"/>
      <c r="G1095" s="14"/>
      <c r="H1095" s="14"/>
    </row>
    <row r="1096" spans="2:8" ht="30" customHeight="1">
      <c r="B1096" s="21" t="str">
        <f t="shared" si="18"/>
        <v/>
      </c>
      <c r="C1096" s="152"/>
      <c r="D1096" s="263"/>
      <c r="E1096" s="169"/>
      <c r="F1096" s="167"/>
      <c r="G1096" s="14"/>
      <c r="H1096" s="14"/>
    </row>
    <row r="1097" spans="2:8" ht="30" customHeight="1">
      <c r="B1097" s="21" t="str">
        <f t="shared" si="18"/>
        <v/>
      </c>
      <c r="C1097" s="152"/>
      <c r="D1097" s="263"/>
      <c r="E1097" s="169"/>
      <c r="F1097" s="167"/>
      <c r="G1097" s="14"/>
      <c r="H1097" s="14"/>
    </row>
    <row r="1098" spans="2:8" ht="30" customHeight="1">
      <c r="B1098" s="21" t="str">
        <f t="shared" si="18"/>
        <v/>
      </c>
      <c r="C1098" s="152"/>
      <c r="D1098" s="263"/>
      <c r="E1098" s="169"/>
      <c r="F1098" s="167"/>
      <c r="G1098" s="14"/>
      <c r="H1098" s="14"/>
    </row>
    <row r="1099" spans="2:8" ht="30" customHeight="1">
      <c r="B1099" s="21" t="str">
        <f t="shared" si="18"/>
        <v/>
      </c>
      <c r="C1099" s="152"/>
      <c r="D1099" s="263"/>
      <c r="E1099" s="169"/>
      <c r="F1099" s="167"/>
      <c r="G1099" s="14"/>
      <c r="H1099" s="14"/>
    </row>
    <row r="1100" spans="2:8" ht="30" customHeight="1">
      <c r="B1100" s="21" t="str">
        <f t="shared" si="18"/>
        <v/>
      </c>
      <c r="C1100" s="152"/>
      <c r="D1100" s="263"/>
      <c r="E1100" s="169"/>
      <c r="F1100" s="167"/>
      <c r="G1100" s="14"/>
      <c r="H1100" s="14"/>
    </row>
    <row r="1101" spans="2:8" ht="30" customHeight="1">
      <c r="B1101" s="21" t="str">
        <f t="shared" si="18"/>
        <v/>
      </c>
      <c r="C1101" s="152"/>
      <c r="D1101" s="263"/>
      <c r="E1101" s="169"/>
      <c r="F1101" s="167"/>
      <c r="G1101" s="14"/>
      <c r="H1101" s="14"/>
    </row>
    <row r="1102" spans="2:8" ht="30" customHeight="1">
      <c r="B1102" s="21" t="str">
        <f t="shared" si="18"/>
        <v/>
      </c>
      <c r="C1102" s="152"/>
      <c r="D1102" s="263"/>
      <c r="E1102" s="169"/>
      <c r="F1102" s="167"/>
      <c r="G1102" s="14"/>
      <c r="H1102" s="14"/>
    </row>
    <row r="1103" spans="2:8" ht="30" customHeight="1">
      <c r="B1103" s="21" t="str">
        <f t="shared" si="18"/>
        <v/>
      </c>
      <c r="C1103" s="152"/>
      <c r="D1103" s="263"/>
      <c r="E1103" s="169"/>
      <c r="F1103" s="167"/>
      <c r="G1103" s="14"/>
      <c r="H1103" s="14"/>
    </row>
    <row r="1104" spans="2:8" ht="30" customHeight="1">
      <c r="B1104" s="21" t="str">
        <f t="shared" si="18"/>
        <v/>
      </c>
      <c r="C1104" s="152"/>
      <c r="D1104" s="263"/>
      <c r="E1104" s="169"/>
      <c r="F1104" s="167"/>
      <c r="G1104" s="14"/>
      <c r="H1104" s="14"/>
    </row>
    <row r="1105" spans="2:8" ht="30" customHeight="1">
      <c r="B1105" s="21" t="str">
        <f t="shared" si="18"/>
        <v/>
      </c>
      <c r="C1105" s="152"/>
      <c r="D1105" s="263"/>
      <c r="E1105" s="169"/>
      <c r="F1105" s="167"/>
      <c r="G1105" s="14"/>
      <c r="H1105" s="14"/>
    </row>
    <row r="1106" spans="2:8" ht="30" customHeight="1">
      <c r="B1106" s="21" t="str">
        <f t="shared" si="18"/>
        <v/>
      </c>
      <c r="C1106" s="152"/>
      <c r="D1106" s="263"/>
      <c r="E1106" s="169"/>
      <c r="F1106" s="167"/>
      <c r="G1106" s="14"/>
      <c r="H1106" s="14"/>
    </row>
    <row r="1107" spans="2:8" ht="30" customHeight="1">
      <c r="B1107" s="21" t="str">
        <f t="shared" si="18"/>
        <v/>
      </c>
      <c r="C1107" s="152"/>
      <c r="D1107" s="263"/>
      <c r="E1107" s="169"/>
      <c r="F1107" s="167"/>
      <c r="G1107" s="14"/>
      <c r="H1107" s="14"/>
    </row>
    <row r="1108" spans="2:8" ht="30" customHeight="1">
      <c r="B1108" s="21" t="str">
        <f t="shared" si="18"/>
        <v/>
      </c>
      <c r="C1108" s="152"/>
      <c r="D1108" s="263"/>
      <c r="E1108" s="169"/>
      <c r="F1108" s="167"/>
      <c r="G1108" s="14"/>
      <c r="H1108" s="14"/>
    </row>
    <row r="1109" spans="2:8" ht="30" customHeight="1">
      <c r="B1109" s="21" t="str">
        <f t="shared" si="18"/>
        <v/>
      </c>
      <c r="C1109" s="152"/>
      <c r="D1109" s="263"/>
      <c r="E1109" s="169"/>
      <c r="F1109" s="167"/>
      <c r="G1109" s="14"/>
      <c r="H1109" s="14"/>
    </row>
    <row r="1110" spans="2:8" ht="30" customHeight="1">
      <c r="B1110" s="21" t="str">
        <f t="shared" si="18"/>
        <v/>
      </c>
      <c r="C1110" s="152"/>
      <c r="D1110" s="263"/>
      <c r="E1110" s="169"/>
      <c r="F1110" s="167"/>
      <c r="G1110" s="14"/>
      <c r="H1110" s="14"/>
    </row>
    <row r="1111" spans="2:8" ht="30" customHeight="1">
      <c r="B1111" s="21" t="str">
        <f t="shared" si="18"/>
        <v/>
      </c>
      <c r="C1111" s="152"/>
      <c r="D1111" s="263"/>
      <c r="E1111" s="169"/>
      <c r="F1111" s="167"/>
      <c r="G1111" s="14"/>
      <c r="H1111" s="14"/>
    </row>
    <row r="1112" spans="2:8" ht="30" customHeight="1">
      <c r="B1112" s="21" t="str">
        <f t="shared" si="18"/>
        <v/>
      </c>
      <c r="C1112" s="152"/>
      <c r="D1112" s="263"/>
      <c r="E1112" s="169"/>
      <c r="F1112" s="167"/>
      <c r="G1112" s="14"/>
      <c r="H1112" s="14"/>
    </row>
    <row r="1113" spans="2:8" ht="30" customHeight="1">
      <c r="B1113" s="21" t="str">
        <f t="shared" si="18"/>
        <v/>
      </c>
      <c r="C1113" s="152"/>
      <c r="D1113" s="263"/>
      <c r="E1113" s="169"/>
      <c r="F1113" s="167"/>
      <c r="G1113" s="14"/>
      <c r="H1113" s="14"/>
    </row>
    <row r="1114" spans="2:8" ht="30" customHeight="1">
      <c r="B1114" s="21" t="str">
        <f t="shared" si="18"/>
        <v/>
      </c>
      <c r="C1114" s="152"/>
      <c r="D1114" s="263"/>
      <c r="E1114" s="169"/>
      <c r="F1114" s="167"/>
      <c r="G1114" s="14"/>
      <c r="H1114" s="14"/>
    </row>
    <row r="1115" spans="2:8" ht="30" customHeight="1">
      <c r="B1115" s="21" t="str">
        <f t="shared" si="18"/>
        <v/>
      </c>
      <c r="C1115" s="152"/>
      <c r="D1115" s="263"/>
      <c r="E1115" s="169"/>
      <c r="F1115" s="167"/>
      <c r="G1115" s="14"/>
      <c r="H1115" s="14"/>
    </row>
    <row r="1116" spans="2:8" ht="30" customHeight="1">
      <c r="B1116" s="21" t="str">
        <f t="shared" si="18"/>
        <v/>
      </c>
      <c r="C1116" s="152"/>
      <c r="D1116" s="263"/>
      <c r="E1116" s="169"/>
      <c r="F1116" s="167"/>
      <c r="G1116" s="14"/>
      <c r="H1116" s="14"/>
    </row>
    <row r="1117" spans="2:8" ht="30" customHeight="1">
      <c r="B1117" s="21" t="str">
        <f t="shared" si="18"/>
        <v/>
      </c>
      <c r="C1117" s="152"/>
      <c r="D1117" s="263"/>
      <c r="E1117" s="169"/>
      <c r="F1117" s="167"/>
      <c r="G1117" s="14"/>
      <c r="H1117" s="14"/>
    </row>
    <row r="1118" spans="2:8" ht="30" customHeight="1">
      <c r="B1118" s="21" t="str">
        <f t="shared" si="18"/>
        <v/>
      </c>
      <c r="C1118" s="152"/>
      <c r="D1118" s="263"/>
      <c r="E1118" s="169"/>
      <c r="F1118" s="167"/>
      <c r="G1118" s="14"/>
      <c r="H1118" s="14"/>
    </row>
    <row r="1119" spans="2:8" ht="30" customHeight="1">
      <c r="B1119" s="21" t="str">
        <f t="shared" si="18"/>
        <v/>
      </c>
      <c r="C1119" s="152"/>
      <c r="D1119" s="263"/>
      <c r="E1119" s="169"/>
      <c r="F1119" s="167"/>
      <c r="G1119" s="14"/>
      <c r="H1119" s="14"/>
    </row>
    <row r="1120" spans="2:8" ht="30" customHeight="1">
      <c r="B1120" s="21" t="str">
        <f t="shared" si="18"/>
        <v/>
      </c>
      <c r="C1120" s="152"/>
      <c r="D1120" s="263"/>
      <c r="E1120" s="169"/>
      <c r="F1120" s="167"/>
      <c r="G1120" s="14"/>
      <c r="H1120" s="14"/>
    </row>
    <row r="1121" spans="2:8" ht="30" customHeight="1">
      <c r="B1121" s="21" t="str">
        <f t="shared" si="18"/>
        <v/>
      </c>
      <c r="C1121" s="152"/>
      <c r="D1121" s="263"/>
      <c r="E1121" s="169"/>
      <c r="F1121" s="167"/>
      <c r="G1121" s="14"/>
      <c r="H1121" s="14"/>
    </row>
    <row r="1122" spans="2:8" ht="30" customHeight="1">
      <c r="B1122" s="21" t="str">
        <f t="shared" si="18"/>
        <v/>
      </c>
      <c r="C1122" s="152"/>
      <c r="D1122" s="263"/>
      <c r="E1122" s="169"/>
      <c r="F1122" s="167"/>
      <c r="G1122" s="14"/>
      <c r="H1122" s="14"/>
    </row>
    <row r="1123" spans="2:8" ht="30" customHeight="1">
      <c r="B1123" s="21" t="str">
        <f t="shared" si="18"/>
        <v/>
      </c>
      <c r="C1123" s="152"/>
      <c r="D1123" s="263"/>
      <c r="E1123" s="169"/>
      <c r="F1123" s="167"/>
      <c r="G1123" s="14"/>
      <c r="H1123" s="14"/>
    </row>
    <row r="1124" spans="2:8" ht="30" customHeight="1">
      <c r="B1124" s="21" t="str">
        <f t="shared" si="18"/>
        <v/>
      </c>
      <c r="C1124" s="152"/>
      <c r="D1124" s="263"/>
      <c r="E1124" s="169"/>
      <c r="F1124" s="167"/>
      <c r="G1124" s="14"/>
      <c r="H1124" s="14"/>
    </row>
    <row r="1125" spans="2:8" ht="30" customHeight="1">
      <c r="B1125" s="21" t="str">
        <f t="shared" si="18"/>
        <v/>
      </c>
      <c r="C1125" s="152"/>
      <c r="D1125" s="263"/>
      <c r="E1125" s="169"/>
      <c r="F1125" s="167"/>
      <c r="G1125" s="14"/>
      <c r="H1125" s="14"/>
    </row>
    <row r="1126" spans="2:8" ht="30" customHeight="1">
      <c r="B1126" s="21" t="str">
        <f t="shared" si="18"/>
        <v/>
      </c>
      <c r="C1126" s="152"/>
      <c r="D1126" s="263"/>
      <c r="E1126" s="169"/>
      <c r="F1126" s="167"/>
      <c r="G1126" s="14"/>
      <c r="H1126" s="14"/>
    </row>
    <row r="1127" spans="2:8" ht="30" customHeight="1">
      <c r="B1127" s="21" t="str">
        <f t="shared" si="18"/>
        <v/>
      </c>
      <c r="C1127" s="152"/>
      <c r="D1127" s="263"/>
      <c r="E1127" s="169"/>
      <c r="F1127" s="167"/>
      <c r="G1127" s="14"/>
      <c r="H1127" s="14"/>
    </row>
    <row r="1128" spans="2:8" ht="30" customHeight="1">
      <c r="B1128" s="21" t="str">
        <f t="shared" si="18"/>
        <v/>
      </c>
      <c r="C1128" s="152"/>
      <c r="D1128" s="263"/>
      <c r="E1128" s="169"/>
      <c r="F1128" s="167"/>
      <c r="G1128" s="14"/>
      <c r="H1128" s="14"/>
    </row>
    <row r="1129" spans="2:8" ht="30" customHeight="1">
      <c r="B1129" s="21" t="str">
        <f t="shared" si="18"/>
        <v/>
      </c>
      <c r="C1129" s="152"/>
      <c r="D1129" s="263"/>
      <c r="E1129" s="169"/>
      <c r="F1129" s="167"/>
      <c r="G1129" s="14"/>
      <c r="H1129" s="14"/>
    </row>
    <row r="1130" spans="2:8" ht="30" customHeight="1">
      <c r="B1130" s="21" t="str">
        <f t="shared" si="18"/>
        <v/>
      </c>
      <c r="C1130" s="152"/>
      <c r="D1130" s="263"/>
      <c r="E1130" s="169"/>
      <c r="F1130" s="167"/>
      <c r="G1130" s="14"/>
      <c r="H1130" s="14"/>
    </row>
    <row r="1131" spans="2:8" ht="30" customHeight="1">
      <c r="B1131" s="21" t="str">
        <f t="shared" si="18"/>
        <v/>
      </c>
      <c r="C1131" s="152"/>
      <c r="D1131" s="263"/>
      <c r="E1131" s="169"/>
      <c r="F1131" s="167"/>
      <c r="G1131" s="14"/>
      <c r="H1131" s="14"/>
    </row>
    <row r="1132" spans="2:8" ht="30" customHeight="1">
      <c r="B1132" s="21" t="str">
        <f t="shared" si="18"/>
        <v/>
      </c>
      <c r="C1132" s="152"/>
      <c r="D1132" s="263"/>
      <c r="E1132" s="169"/>
      <c r="F1132" s="167"/>
      <c r="G1132" s="14"/>
      <c r="H1132" s="14"/>
    </row>
    <row r="1133" spans="2:8" ht="30" customHeight="1">
      <c r="B1133" s="21" t="str">
        <f t="shared" si="18"/>
        <v/>
      </c>
      <c r="C1133" s="152"/>
      <c r="D1133" s="263"/>
      <c r="E1133" s="169"/>
      <c r="F1133" s="167"/>
      <c r="G1133" s="14"/>
      <c r="H1133" s="14"/>
    </row>
    <row r="1134" spans="2:8" ht="30" customHeight="1">
      <c r="B1134" s="21" t="str">
        <f t="shared" si="18"/>
        <v/>
      </c>
      <c r="C1134" s="152"/>
      <c r="D1134" s="263"/>
      <c r="E1134" s="169"/>
      <c r="F1134" s="167"/>
      <c r="G1134" s="14"/>
      <c r="H1134" s="14"/>
    </row>
    <row r="1135" spans="2:8" ht="30" customHeight="1">
      <c r="B1135" s="21" t="str">
        <f t="shared" si="18"/>
        <v/>
      </c>
      <c r="C1135" s="152"/>
      <c r="D1135" s="263"/>
      <c r="E1135" s="169"/>
      <c r="F1135" s="167"/>
      <c r="G1135" s="14"/>
      <c r="H1135" s="14"/>
    </row>
    <row r="1136" spans="2:8" ht="30" customHeight="1">
      <c r="B1136" s="21" t="str">
        <f t="shared" ref="B1136:B1199" si="19">IF(D1136="","",MONTH(F1136))</f>
        <v/>
      </c>
      <c r="C1136" s="152"/>
      <c r="D1136" s="263"/>
      <c r="E1136" s="169"/>
      <c r="F1136" s="167"/>
      <c r="G1136" s="14"/>
      <c r="H1136" s="14"/>
    </row>
    <row r="1137" spans="2:8" ht="30" customHeight="1">
      <c r="B1137" s="21" t="str">
        <f t="shared" si="19"/>
        <v/>
      </c>
      <c r="C1137" s="152"/>
      <c r="D1137" s="263"/>
      <c r="E1137" s="169"/>
      <c r="F1137" s="167"/>
      <c r="G1137" s="14"/>
      <c r="H1137" s="14"/>
    </row>
    <row r="1138" spans="2:8" ht="30" customHeight="1">
      <c r="B1138" s="21" t="str">
        <f t="shared" si="19"/>
        <v/>
      </c>
      <c r="C1138" s="152"/>
      <c r="D1138" s="263"/>
      <c r="E1138" s="169"/>
      <c r="F1138" s="167"/>
      <c r="G1138" s="14"/>
      <c r="H1138" s="14"/>
    </row>
    <row r="1139" spans="2:8" ht="30" customHeight="1">
      <c r="B1139" s="21" t="str">
        <f t="shared" si="19"/>
        <v/>
      </c>
      <c r="C1139" s="152"/>
      <c r="D1139" s="263"/>
      <c r="E1139" s="169"/>
      <c r="F1139" s="167"/>
      <c r="G1139" s="14"/>
      <c r="H1139" s="14"/>
    </row>
    <row r="1140" spans="2:8" ht="30" customHeight="1">
      <c r="B1140" s="21" t="str">
        <f t="shared" si="19"/>
        <v/>
      </c>
      <c r="C1140" s="152"/>
      <c r="D1140" s="263"/>
      <c r="E1140" s="169"/>
      <c r="F1140" s="167"/>
      <c r="G1140" s="14"/>
      <c r="H1140" s="14"/>
    </row>
    <row r="1141" spans="2:8" ht="30" customHeight="1">
      <c r="B1141" s="21" t="str">
        <f t="shared" si="19"/>
        <v/>
      </c>
      <c r="C1141" s="152"/>
      <c r="D1141" s="263"/>
      <c r="E1141" s="169"/>
      <c r="F1141" s="167"/>
      <c r="G1141" s="14"/>
      <c r="H1141" s="14"/>
    </row>
    <row r="1142" spans="2:8" ht="30" customHeight="1">
      <c r="B1142" s="21" t="str">
        <f t="shared" si="19"/>
        <v/>
      </c>
      <c r="C1142" s="152"/>
      <c r="D1142" s="263"/>
      <c r="E1142" s="169"/>
      <c r="F1142" s="167"/>
      <c r="G1142" s="14"/>
      <c r="H1142" s="14"/>
    </row>
    <row r="1143" spans="2:8" ht="30" customHeight="1">
      <c r="B1143" s="21" t="str">
        <f t="shared" si="19"/>
        <v/>
      </c>
      <c r="C1143" s="152"/>
      <c r="D1143" s="263"/>
      <c r="E1143" s="169"/>
      <c r="F1143" s="167"/>
      <c r="G1143" s="14"/>
      <c r="H1143" s="14"/>
    </row>
    <row r="1144" spans="2:8" ht="30" customHeight="1">
      <c r="B1144" s="21" t="str">
        <f t="shared" si="19"/>
        <v/>
      </c>
      <c r="C1144" s="152"/>
      <c r="D1144" s="263"/>
      <c r="E1144" s="169"/>
      <c r="F1144" s="167"/>
      <c r="G1144" s="14"/>
      <c r="H1144" s="14"/>
    </row>
    <row r="1145" spans="2:8" ht="30" customHeight="1">
      <c r="B1145" s="21" t="str">
        <f t="shared" si="19"/>
        <v/>
      </c>
      <c r="C1145" s="152"/>
      <c r="D1145" s="263"/>
      <c r="E1145" s="169"/>
      <c r="F1145" s="167"/>
      <c r="G1145" s="14"/>
      <c r="H1145" s="14"/>
    </row>
    <row r="1146" spans="2:8" ht="30" customHeight="1">
      <c r="B1146" s="21" t="str">
        <f t="shared" si="19"/>
        <v/>
      </c>
      <c r="C1146" s="152"/>
      <c r="D1146" s="263"/>
      <c r="E1146" s="169"/>
      <c r="F1146" s="167"/>
      <c r="G1146" s="14"/>
      <c r="H1146" s="14"/>
    </row>
    <row r="1147" spans="2:8" ht="30" customHeight="1">
      <c r="B1147" s="21" t="str">
        <f t="shared" si="19"/>
        <v/>
      </c>
      <c r="C1147" s="152"/>
      <c r="D1147" s="263"/>
      <c r="E1147" s="169"/>
      <c r="F1147" s="167"/>
      <c r="G1147" s="14"/>
      <c r="H1147" s="14"/>
    </row>
    <row r="1148" spans="2:8" ht="30" customHeight="1">
      <c r="B1148" s="21" t="str">
        <f t="shared" si="19"/>
        <v/>
      </c>
      <c r="C1148" s="152"/>
      <c r="D1148" s="263"/>
      <c r="E1148" s="169"/>
      <c r="F1148" s="167"/>
      <c r="G1148" s="14"/>
      <c r="H1148" s="14"/>
    </row>
    <row r="1149" spans="2:8" ht="30" customHeight="1">
      <c r="B1149" s="21" t="str">
        <f t="shared" si="19"/>
        <v/>
      </c>
      <c r="C1149" s="152"/>
      <c r="D1149" s="263"/>
      <c r="E1149" s="169"/>
      <c r="F1149" s="167"/>
      <c r="G1149" s="14"/>
      <c r="H1149" s="14"/>
    </row>
    <row r="1150" spans="2:8" ht="30" customHeight="1">
      <c r="B1150" s="21" t="str">
        <f t="shared" si="19"/>
        <v/>
      </c>
      <c r="C1150" s="152"/>
      <c r="D1150" s="263"/>
      <c r="E1150" s="169"/>
      <c r="F1150" s="167"/>
      <c r="G1150" s="14"/>
      <c r="H1150" s="14"/>
    </row>
    <row r="1151" spans="2:8" ht="30" customHeight="1">
      <c r="B1151" s="21" t="str">
        <f t="shared" si="19"/>
        <v/>
      </c>
      <c r="C1151" s="152"/>
      <c r="D1151" s="263"/>
      <c r="E1151" s="169"/>
      <c r="F1151" s="167"/>
      <c r="G1151" s="14"/>
      <c r="H1151" s="14"/>
    </row>
    <row r="1152" spans="2:8" ht="30" customHeight="1">
      <c r="B1152" s="21" t="str">
        <f t="shared" si="19"/>
        <v/>
      </c>
      <c r="C1152" s="152"/>
      <c r="D1152" s="263"/>
      <c r="E1152" s="169"/>
      <c r="F1152" s="167"/>
      <c r="G1152" s="14"/>
      <c r="H1152" s="14"/>
    </row>
    <row r="1153" spans="2:8" ht="30" customHeight="1">
      <c r="B1153" s="21" t="str">
        <f t="shared" si="19"/>
        <v/>
      </c>
      <c r="C1153" s="152"/>
      <c r="D1153" s="263"/>
      <c r="E1153" s="169"/>
      <c r="F1153" s="167"/>
      <c r="G1153" s="14"/>
      <c r="H1153" s="14"/>
    </row>
    <row r="1154" spans="2:8" ht="30" customHeight="1">
      <c r="B1154" s="21" t="str">
        <f t="shared" si="19"/>
        <v/>
      </c>
      <c r="C1154" s="152"/>
      <c r="D1154" s="263"/>
      <c r="E1154" s="169"/>
      <c r="F1154" s="167"/>
      <c r="G1154" s="14"/>
      <c r="H1154" s="14"/>
    </row>
    <row r="1155" spans="2:8" ht="30" customHeight="1">
      <c r="B1155" s="21" t="str">
        <f t="shared" si="19"/>
        <v/>
      </c>
      <c r="C1155" s="152"/>
      <c r="D1155" s="263"/>
      <c r="E1155" s="169"/>
      <c r="F1155" s="167"/>
      <c r="G1155" s="14"/>
      <c r="H1155" s="14"/>
    </row>
    <row r="1156" spans="2:8" ht="30" customHeight="1">
      <c r="B1156" s="21" t="str">
        <f t="shared" si="19"/>
        <v/>
      </c>
      <c r="C1156" s="152"/>
      <c r="D1156" s="263"/>
      <c r="E1156" s="169"/>
      <c r="F1156" s="167"/>
      <c r="G1156" s="14"/>
      <c r="H1156" s="14"/>
    </row>
    <row r="1157" spans="2:8" ht="30" customHeight="1">
      <c r="B1157" s="21" t="str">
        <f t="shared" si="19"/>
        <v/>
      </c>
      <c r="C1157" s="152"/>
      <c r="D1157" s="263"/>
      <c r="E1157" s="169"/>
      <c r="F1157" s="167"/>
      <c r="G1157" s="14"/>
      <c r="H1157" s="14"/>
    </row>
    <row r="1158" spans="2:8" ht="30" customHeight="1">
      <c r="B1158" s="21" t="str">
        <f t="shared" si="19"/>
        <v/>
      </c>
      <c r="C1158" s="152"/>
      <c r="D1158" s="263"/>
      <c r="E1158" s="169"/>
      <c r="F1158" s="167"/>
      <c r="G1158" s="14"/>
      <c r="H1158" s="14"/>
    </row>
    <row r="1159" spans="2:8" ht="30" customHeight="1">
      <c r="B1159" s="21" t="str">
        <f t="shared" si="19"/>
        <v/>
      </c>
      <c r="C1159" s="152"/>
      <c r="D1159" s="263"/>
      <c r="E1159" s="169"/>
      <c r="F1159" s="167"/>
      <c r="G1159" s="14"/>
      <c r="H1159" s="14"/>
    </row>
    <row r="1160" spans="2:8" ht="30" customHeight="1">
      <c r="B1160" s="21" t="str">
        <f t="shared" si="19"/>
        <v/>
      </c>
      <c r="C1160" s="152"/>
      <c r="D1160" s="263"/>
      <c r="E1160" s="169"/>
      <c r="F1160" s="167"/>
      <c r="G1160" s="14"/>
      <c r="H1160" s="14"/>
    </row>
    <row r="1161" spans="2:8" ht="30" customHeight="1">
      <c r="B1161" s="21" t="str">
        <f t="shared" si="19"/>
        <v/>
      </c>
      <c r="C1161" s="152"/>
      <c r="D1161" s="263"/>
      <c r="E1161" s="169"/>
      <c r="F1161" s="167"/>
      <c r="G1161" s="14"/>
      <c r="H1161" s="14"/>
    </row>
    <row r="1162" spans="2:8" ht="30" customHeight="1">
      <c r="B1162" s="21" t="str">
        <f t="shared" si="19"/>
        <v/>
      </c>
      <c r="C1162" s="152"/>
      <c r="D1162" s="263"/>
      <c r="E1162" s="169"/>
      <c r="F1162" s="167"/>
      <c r="G1162" s="14"/>
      <c r="H1162" s="14"/>
    </row>
    <row r="1163" spans="2:8" ht="30" customHeight="1">
      <c r="B1163" s="21" t="str">
        <f t="shared" si="19"/>
        <v/>
      </c>
      <c r="C1163" s="152"/>
      <c r="D1163" s="263"/>
      <c r="E1163" s="169"/>
      <c r="F1163" s="167"/>
      <c r="G1163" s="14"/>
      <c r="H1163" s="14"/>
    </row>
    <row r="1164" spans="2:8" ht="30" customHeight="1">
      <c r="B1164" s="21" t="str">
        <f t="shared" si="19"/>
        <v/>
      </c>
      <c r="C1164" s="152"/>
      <c r="D1164" s="263"/>
      <c r="E1164" s="169"/>
      <c r="F1164" s="167"/>
      <c r="G1164" s="14"/>
      <c r="H1164" s="14"/>
    </row>
    <row r="1165" spans="2:8" ht="30" customHeight="1">
      <c r="B1165" s="21" t="str">
        <f t="shared" si="19"/>
        <v/>
      </c>
      <c r="C1165" s="152"/>
      <c r="D1165" s="263"/>
      <c r="E1165" s="169"/>
      <c r="F1165" s="167"/>
      <c r="G1165" s="14"/>
      <c r="H1165" s="14"/>
    </row>
    <row r="1166" spans="2:8" ht="30" customHeight="1">
      <c r="B1166" s="21" t="str">
        <f t="shared" si="19"/>
        <v/>
      </c>
      <c r="C1166" s="152"/>
      <c r="D1166" s="263"/>
      <c r="E1166" s="169"/>
      <c r="F1166" s="167"/>
      <c r="G1166" s="14"/>
      <c r="H1166" s="14"/>
    </row>
    <row r="1167" spans="2:8" ht="30" customHeight="1">
      <c r="B1167" s="21" t="str">
        <f t="shared" si="19"/>
        <v/>
      </c>
      <c r="C1167" s="152"/>
      <c r="D1167" s="263"/>
      <c r="E1167" s="169"/>
      <c r="F1167" s="167"/>
      <c r="G1167" s="14"/>
      <c r="H1167" s="14"/>
    </row>
    <row r="1168" spans="2:8" ht="30" customHeight="1">
      <c r="B1168" s="21" t="str">
        <f t="shared" si="19"/>
        <v/>
      </c>
      <c r="C1168" s="152"/>
      <c r="D1168" s="263"/>
      <c r="E1168" s="169"/>
      <c r="F1168" s="167"/>
      <c r="G1168" s="14"/>
      <c r="H1168" s="14"/>
    </row>
    <row r="1169" spans="2:8" ht="30" customHeight="1">
      <c r="B1169" s="21" t="str">
        <f t="shared" si="19"/>
        <v/>
      </c>
      <c r="C1169" s="152"/>
      <c r="D1169" s="263"/>
      <c r="E1169" s="169"/>
      <c r="F1169" s="167"/>
      <c r="G1169" s="14"/>
      <c r="H1169" s="14"/>
    </row>
    <row r="1170" spans="2:8" ht="30" customHeight="1">
      <c r="B1170" s="21" t="str">
        <f t="shared" si="19"/>
        <v/>
      </c>
      <c r="C1170" s="152"/>
      <c r="D1170" s="263"/>
      <c r="E1170" s="169"/>
      <c r="F1170" s="167"/>
      <c r="G1170" s="14"/>
      <c r="H1170" s="14"/>
    </row>
    <row r="1171" spans="2:8" ht="30" customHeight="1">
      <c r="B1171" s="21" t="str">
        <f t="shared" si="19"/>
        <v/>
      </c>
      <c r="C1171" s="152"/>
      <c r="D1171" s="263"/>
      <c r="E1171" s="169"/>
      <c r="F1171" s="167"/>
      <c r="G1171" s="14"/>
      <c r="H1171" s="14"/>
    </row>
    <row r="1172" spans="2:8" ht="30" customHeight="1">
      <c r="B1172" s="21" t="str">
        <f t="shared" si="19"/>
        <v/>
      </c>
      <c r="C1172" s="152"/>
      <c r="D1172" s="263"/>
      <c r="E1172" s="169"/>
      <c r="F1172" s="167"/>
      <c r="G1172" s="14"/>
      <c r="H1172" s="14"/>
    </row>
    <row r="1173" spans="2:8" ht="30" customHeight="1">
      <c r="B1173" s="21" t="str">
        <f t="shared" si="19"/>
        <v/>
      </c>
      <c r="C1173" s="152"/>
      <c r="D1173" s="263"/>
      <c r="E1173" s="169"/>
      <c r="F1173" s="167"/>
      <c r="G1173" s="14"/>
      <c r="H1173" s="14"/>
    </row>
    <row r="1174" spans="2:8" ht="30" customHeight="1">
      <c r="B1174" s="21" t="str">
        <f t="shared" si="19"/>
        <v/>
      </c>
      <c r="C1174" s="152"/>
      <c r="D1174" s="263"/>
      <c r="E1174" s="169"/>
      <c r="F1174" s="167"/>
      <c r="G1174" s="14"/>
      <c r="H1174" s="14"/>
    </row>
    <row r="1175" spans="2:8" ht="30" customHeight="1">
      <c r="B1175" s="21" t="str">
        <f t="shared" si="19"/>
        <v/>
      </c>
      <c r="C1175" s="152"/>
      <c r="D1175" s="263"/>
      <c r="E1175" s="169"/>
      <c r="F1175" s="167"/>
      <c r="G1175" s="14"/>
      <c r="H1175" s="14"/>
    </row>
    <row r="1176" spans="2:8" ht="30" customHeight="1">
      <c r="B1176" s="21" t="str">
        <f t="shared" si="19"/>
        <v/>
      </c>
      <c r="C1176" s="152"/>
      <c r="D1176" s="263"/>
      <c r="E1176" s="169"/>
      <c r="F1176" s="167"/>
      <c r="G1176" s="14"/>
      <c r="H1176" s="14"/>
    </row>
    <row r="1177" spans="2:8" ht="30" customHeight="1">
      <c r="B1177" s="21" t="str">
        <f t="shared" si="19"/>
        <v/>
      </c>
      <c r="C1177" s="152"/>
      <c r="D1177" s="263"/>
      <c r="E1177" s="169"/>
      <c r="F1177" s="167"/>
      <c r="G1177" s="14"/>
      <c r="H1177" s="14"/>
    </row>
    <row r="1178" spans="2:8" ht="30" customHeight="1">
      <c r="B1178" s="21" t="str">
        <f t="shared" si="19"/>
        <v/>
      </c>
      <c r="C1178" s="152"/>
      <c r="D1178" s="263"/>
      <c r="E1178" s="169"/>
      <c r="F1178" s="167"/>
      <c r="G1178" s="14"/>
      <c r="H1178" s="14"/>
    </row>
    <row r="1179" spans="2:8" ht="30" customHeight="1">
      <c r="B1179" s="21" t="str">
        <f t="shared" si="19"/>
        <v/>
      </c>
      <c r="C1179" s="152"/>
      <c r="D1179" s="263"/>
      <c r="E1179" s="169"/>
      <c r="F1179" s="167"/>
      <c r="G1179" s="14"/>
      <c r="H1179" s="14"/>
    </row>
    <row r="1180" spans="2:8" ht="30" customHeight="1">
      <c r="B1180" s="21" t="str">
        <f t="shared" si="19"/>
        <v/>
      </c>
      <c r="C1180" s="152"/>
      <c r="D1180" s="263"/>
      <c r="E1180" s="169"/>
      <c r="F1180" s="167"/>
      <c r="G1180" s="14"/>
      <c r="H1180" s="14"/>
    </row>
    <row r="1181" spans="2:8" ht="30" customHeight="1">
      <c r="B1181" s="21" t="str">
        <f t="shared" si="19"/>
        <v/>
      </c>
      <c r="C1181" s="152"/>
      <c r="D1181" s="263"/>
      <c r="E1181" s="169"/>
      <c r="F1181" s="167"/>
      <c r="G1181" s="14"/>
      <c r="H1181" s="14"/>
    </row>
    <row r="1182" spans="2:8" ht="30" customHeight="1">
      <c r="B1182" s="21" t="str">
        <f t="shared" si="19"/>
        <v/>
      </c>
      <c r="C1182" s="152"/>
      <c r="D1182" s="263"/>
      <c r="E1182" s="169"/>
      <c r="F1182" s="167"/>
      <c r="G1182" s="14"/>
      <c r="H1182" s="14"/>
    </row>
    <row r="1183" spans="2:8" ht="30" customHeight="1">
      <c r="B1183" s="21" t="str">
        <f t="shared" si="19"/>
        <v/>
      </c>
      <c r="C1183" s="152"/>
      <c r="D1183" s="263"/>
      <c r="E1183" s="169"/>
      <c r="F1183" s="167"/>
      <c r="G1183" s="14"/>
      <c r="H1183" s="14"/>
    </row>
    <row r="1184" spans="2:8" ht="30" customHeight="1">
      <c r="B1184" s="21" t="str">
        <f t="shared" si="19"/>
        <v/>
      </c>
      <c r="C1184" s="152"/>
      <c r="D1184" s="263"/>
      <c r="E1184" s="169"/>
      <c r="F1184" s="167"/>
      <c r="G1184" s="14"/>
      <c r="H1184" s="14"/>
    </row>
    <row r="1185" spans="2:8" ht="30" customHeight="1">
      <c r="B1185" s="21" t="str">
        <f t="shared" si="19"/>
        <v/>
      </c>
      <c r="C1185" s="152"/>
      <c r="D1185" s="263"/>
      <c r="E1185" s="169"/>
      <c r="F1185" s="167"/>
      <c r="G1185" s="14"/>
      <c r="H1185" s="14"/>
    </row>
    <row r="1186" spans="2:8" ht="30" customHeight="1">
      <c r="B1186" s="21" t="str">
        <f t="shared" si="19"/>
        <v/>
      </c>
      <c r="C1186" s="152"/>
      <c r="D1186" s="263"/>
      <c r="E1186" s="169"/>
      <c r="F1186" s="167"/>
      <c r="G1186" s="14"/>
      <c r="H1186" s="14"/>
    </row>
    <row r="1187" spans="2:8" ht="30" customHeight="1">
      <c r="B1187" s="21" t="str">
        <f t="shared" si="19"/>
        <v/>
      </c>
      <c r="C1187" s="152"/>
      <c r="D1187" s="263"/>
      <c r="E1187" s="169"/>
      <c r="F1187" s="167"/>
      <c r="G1187" s="14"/>
      <c r="H1187" s="14"/>
    </row>
    <row r="1188" spans="2:8" ht="30" customHeight="1">
      <c r="B1188" s="21" t="str">
        <f t="shared" si="19"/>
        <v/>
      </c>
      <c r="C1188" s="152"/>
      <c r="D1188" s="263"/>
      <c r="E1188" s="169"/>
      <c r="F1188" s="167"/>
      <c r="G1188" s="14"/>
      <c r="H1188" s="14"/>
    </row>
    <row r="1189" spans="2:8" ht="30" customHeight="1">
      <c r="B1189" s="21" t="str">
        <f t="shared" si="19"/>
        <v/>
      </c>
      <c r="C1189" s="152"/>
      <c r="D1189" s="263"/>
      <c r="E1189" s="169"/>
      <c r="F1189" s="167"/>
      <c r="G1189" s="14"/>
      <c r="H1189" s="14"/>
    </row>
    <row r="1190" spans="2:8" ht="30" customHeight="1">
      <c r="B1190" s="21" t="str">
        <f t="shared" si="19"/>
        <v/>
      </c>
      <c r="C1190" s="152"/>
      <c r="D1190" s="263"/>
      <c r="E1190" s="169"/>
      <c r="F1190" s="167"/>
      <c r="G1190" s="14"/>
      <c r="H1190" s="14"/>
    </row>
    <row r="1191" spans="2:8" ht="30" customHeight="1">
      <c r="B1191" s="21" t="str">
        <f t="shared" si="19"/>
        <v/>
      </c>
      <c r="C1191" s="152"/>
      <c r="D1191" s="263"/>
      <c r="E1191" s="169"/>
      <c r="F1191" s="167"/>
      <c r="G1191" s="14"/>
      <c r="H1191" s="14"/>
    </row>
    <row r="1192" spans="2:8" ht="30" customHeight="1">
      <c r="B1192" s="21" t="str">
        <f t="shared" si="19"/>
        <v/>
      </c>
      <c r="C1192" s="152"/>
      <c r="D1192" s="263"/>
      <c r="E1192" s="169"/>
      <c r="F1192" s="167"/>
      <c r="G1192" s="14"/>
      <c r="H1192" s="14"/>
    </row>
    <row r="1193" spans="2:8" ht="30" customHeight="1">
      <c r="B1193" s="21" t="str">
        <f t="shared" si="19"/>
        <v/>
      </c>
      <c r="C1193" s="152"/>
      <c r="D1193" s="263"/>
      <c r="E1193" s="169"/>
      <c r="F1193" s="167"/>
      <c r="G1193" s="14"/>
      <c r="H1193" s="14"/>
    </row>
    <row r="1194" spans="2:8" ht="30" customHeight="1">
      <c r="B1194" s="21" t="str">
        <f t="shared" si="19"/>
        <v/>
      </c>
      <c r="C1194" s="152"/>
      <c r="D1194" s="263"/>
      <c r="E1194" s="169"/>
      <c r="F1194" s="167"/>
      <c r="G1194" s="14"/>
      <c r="H1194" s="14"/>
    </row>
    <row r="1195" spans="2:8" ht="30" customHeight="1">
      <c r="B1195" s="21" t="str">
        <f t="shared" si="19"/>
        <v/>
      </c>
      <c r="C1195" s="152"/>
      <c r="D1195" s="263"/>
      <c r="E1195" s="169"/>
      <c r="F1195" s="167"/>
      <c r="G1195" s="14"/>
      <c r="H1195" s="14"/>
    </row>
    <row r="1196" spans="2:8" ht="30" customHeight="1">
      <c r="B1196" s="21" t="str">
        <f t="shared" si="19"/>
        <v/>
      </c>
      <c r="C1196" s="152"/>
      <c r="D1196" s="263"/>
      <c r="E1196" s="169"/>
      <c r="F1196" s="167"/>
      <c r="G1196" s="14"/>
      <c r="H1196" s="14"/>
    </row>
    <row r="1197" spans="2:8" ht="30" customHeight="1">
      <c r="B1197" s="21" t="str">
        <f t="shared" si="19"/>
        <v/>
      </c>
      <c r="C1197" s="152"/>
      <c r="D1197" s="263"/>
      <c r="E1197" s="169"/>
      <c r="F1197" s="167"/>
      <c r="G1197" s="14"/>
      <c r="H1197" s="14"/>
    </row>
    <row r="1198" spans="2:8" ht="30" customHeight="1">
      <c r="B1198" s="21" t="str">
        <f t="shared" si="19"/>
        <v/>
      </c>
      <c r="C1198" s="152"/>
      <c r="D1198" s="263"/>
      <c r="E1198" s="169"/>
      <c r="F1198" s="167"/>
      <c r="G1198" s="14"/>
      <c r="H1198" s="14"/>
    </row>
    <row r="1199" spans="2:8" ht="30" customHeight="1">
      <c r="B1199" s="21" t="str">
        <f t="shared" si="19"/>
        <v/>
      </c>
      <c r="C1199" s="152"/>
      <c r="D1199" s="263"/>
      <c r="E1199" s="169"/>
      <c r="F1199" s="167"/>
      <c r="G1199" s="14"/>
      <c r="H1199" s="14"/>
    </row>
    <row r="1200" spans="2:8" ht="30" customHeight="1">
      <c r="B1200" s="21" t="str">
        <f t="shared" ref="B1200:B1263" si="20">IF(D1200="","",MONTH(F1200))</f>
        <v/>
      </c>
      <c r="C1200" s="152"/>
      <c r="D1200" s="263"/>
      <c r="E1200" s="169"/>
      <c r="F1200" s="167"/>
      <c r="G1200" s="14"/>
      <c r="H1200" s="14"/>
    </row>
    <row r="1201" spans="2:8" ht="30" customHeight="1">
      <c r="B1201" s="21" t="str">
        <f t="shared" si="20"/>
        <v/>
      </c>
      <c r="C1201" s="152"/>
      <c r="D1201" s="263"/>
      <c r="E1201" s="169"/>
      <c r="F1201" s="167"/>
      <c r="G1201" s="14"/>
      <c r="H1201" s="14"/>
    </row>
    <row r="1202" spans="2:8" ht="30" customHeight="1">
      <c r="B1202" s="21" t="str">
        <f t="shared" si="20"/>
        <v/>
      </c>
      <c r="C1202" s="152"/>
      <c r="D1202" s="263"/>
      <c r="E1202" s="169"/>
      <c r="F1202" s="167"/>
      <c r="G1202" s="14"/>
      <c r="H1202" s="14"/>
    </row>
    <row r="1203" spans="2:8" ht="30" customHeight="1">
      <c r="B1203" s="21" t="str">
        <f t="shared" si="20"/>
        <v/>
      </c>
      <c r="C1203" s="152"/>
      <c r="D1203" s="263"/>
      <c r="E1203" s="169"/>
      <c r="F1203" s="167"/>
      <c r="G1203" s="14"/>
      <c r="H1203" s="14"/>
    </row>
    <row r="1204" spans="2:8" ht="30" customHeight="1">
      <c r="B1204" s="21" t="str">
        <f t="shared" si="20"/>
        <v/>
      </c>
      <c r="C1204" s="152"/>
      <c r="D1204" s="263"/>
      <c r="E1204" s="169"/>
      <c r="F1204" s="167"/>
      <c r="G1204" s="14"/>
      <c r="H1204" s="14"/>
    </row>
    <row r="1205" spans="2:8" ht="30" customHeight="1">
      <c r="B1205" s="21" t="str">
        <f t="shared" si="20"/>
        <v/>
      </c>
      <c r="C1205" s="152"/>
      <c r="D1205" s="263"/>
      <c r="E1205" s="169"/>
      <c r="F1205" s="167"/>
      <c r="G1205" s="14"/>
      <c r="H1205" s="14"/>
    </row>
    <row r="1206" spans="2:8" ht="30" customHeight="1">
      <c r="B1206" s="21" t="str">
        <f t="shared" si="20"/>
        <v/>
      </c>
      <c r="C1206" s="152"/>
      <c r="D1206" s="263"/>
      <c r="E1206" s="169"/>
      <c r="F1206" s="167"/>
      <c r="G1206" s="14"/>
      <c r="H1206" s="14"/>
    </row>
    <row r="1207" spans="2:8" ht="30" customHeight="1">
      <c r="B1207" s="21" t="str">
        <f t="shared" si="20"/>
        <v/>
      </c>
      <c r="C1207" s="152"/>
      <c r="D1207" s="263"/>
      <c r="E1207" s="169"/>
      <c r="F1207" s="167"/>
      <c r="G1207" s="14"/>
      <c r="H1207" s="14"/>
    </row>
    <row r="1208" spans="2:8" ht="30" customHeight="1">
      <c r="B1208" s="21" t="str">
        <f t="shared" si="20"/>
        <v/>
      </c>
      <c r="C1208" s="152"/>
      <c r="D1208" s="263"/>
      <c r="E1208" s="169"/>
      <c r="F1208" s="167"/>
      <c r="G1208" s="14"/>
      <c r="H1208" s="14"/>
    </row>
    <row r="1209" spans="2:8" ht="30" customHeight="1">
      <c r="B1209" s="21" t="str">
        <f t="shared" si="20"/>
        <v/>
      </c>
      <c r="C1209" s="152"/>
      <c r="D1209" s="263"/>
      <c r="E1209" s="169"/>
      <c r="F1209" s="167"/>
      <c r="G1209" s="14"/>
      <c r="H1209" s="14"/>
    </row>
    <row r="1210" spans="2:8" ht="30" customHeight="1">
      <c r="B1210" s="21" t="str">
        <f t="shared" si="20"/>
        <v/>
      </c>
      <c r="C1210" s="152"/>
      <c r="D1210" s="263"/>
      <c r="E1210" s="169"/>
      <c r="F1210" s="167"/>
      <c r="G1210" s="14"/>
      <c r="H1210" s="14"/>
    </row>
    <row r="1211" spans="2:8" ht="30" customHeight="1">
      <c r="B1211" s="21" t="str">
        <f t="shared" si="20"/>
        <v/>
      </c>
      <c r="C1211" s="152"/>
      <c r="D1211" s="263"/>
      <c r="E1211" s="169"/>
      <c r="F1211" s="167"/>
      <c r="G1211" s="14"/>
      <c r="H1211" s="14"/>
    </row>
    <row r="1212" spans="2:8" ht="30" customHeight="1">
      <c r="B1212" s="21" t="str">
        <f t="shared" si="20"/>
        <v/>
      </c>
      <c r="C1212" s="152"/>
      <c r="D1212" s="263"/>
      <c r="E1212" s="169"/>
      <c r="F1212" s="167"/>
      <c r="G1212" s="14"/>
      <c r="H1212" s="14"/>
    </row>
    <row r="1213" spans="2:8" ht="30" customHeight="1">
      <c r="B1213" s="21" t="str">
        <f t="shared" si="20"/>
        <v/>
      </c>
      <c r="C1213" s="152"/>
      <c r="D1213" s="263"/>
      <c r="E1213" s="169"/>
      <c r="F1213" s="167"/>
      <c r="G1213" s="14"/>
      <c r="H1213" s="14"/>
    </row>
    <row r="1214" spans="2:8" ht="30" customHeight="1">
      <c r="B1214" s="21" t="str">
        <f t="shared" si="20"/>
        <v/>
      </c>
      <c r="C1214" s="152"/>
      <c r="D1214" s="263"/>
      <c r="E1214" s="169"/>
      <c r="F1214" s="167"/>
      <c r="G1214" s="14"/>
      <c r="H1214" s="14"/>
    </row>
    <row r="1215" spans="2:8" ht="30" customHeight="1">
      <c r="B1215" s="21" t="str">
        <f t="shared" si="20"/>
        <v/>
      </c>
      <c r="C1215" s="152"/>
      <c r="D1215" s="263"/>
      <c r="E1215" s="169"/>
      <c r="F1215" s="167"/>
      <c r="G1215" s="14"/>
      <c r="H1215" s="14"/>
    </row>
    <row r="1216" spans="2:8" ht="30" customHeight="1">
      <c r="B1216" s="21" t="str">
        <f t="shared" si="20"/>
        <v/>
      </c>
      <c r="C1216" s="152"/>
      <c r="D1216" s="263"/>
      <c r="E1216" s="169"/>
      <c r="F1216" s="167"/>
      <c r="G1216" s="14"/>
      <c r="H1216" s="14"/>
    </row>
    <row r="1217" spans="2:8" ht="30" customHeight="1">
      <c r="B1217" s="21" t="str">
        <f t="shared" si="20"/>
        <v/>
      </c>
      <c r="C1217" s="152"/>
      <c r="D1217" s="263"/>
      <c r="E1217" s="169"/>
      <c r="F1217" s="167"/>
      <c r="G1217" s="14"/>
      <c r="H1217" s="14"/>
    </row>
    <row r="1218" spans="2:8" ht="30" customHeight="1">
      <c r="B1218" s="21" t="str">
        <f t="shared" si="20"/>
        <v/>
      </c>
      <c r="C1218" s="152"/>
      <c r="D1218" s="263"/>
      <c r="E1218" s="169"/>
      <c r="F1218" s="167"/>
      <c r="G1218" s="14"/>
      <c r="H1218" s="14"/>
    </row>
    <row r="1219" spans="2:8" ht="30" customHeight="1">
      <c r="B1219" s="21" t="str">
        <f t="shared" si="20"/>
        <v/>
      </c>
      <c r="C1219" s="152"/>
      <c r="D1219" s="263"/>
      <c r="E1219" s="169"/>
      <c r="F1219" s="167"/>
      <c r="G1219" s="14"/>
      <c r="H1219" s="14"/>
    </row>
    <row r="1220" spans="2:8" ht="30" customHeight="1">
      <c r="B1220" s="21" t="str">
        <f t="shared" si="20"/>
        <v/>
      </c>
      <c r="C1220" s="152"/>
      <c r="D1220" s="263"/>
      <c r="E1220" s="169"/>
      <c r="F1220" s="167"/>
      <c r="G1220" s="14"/>
      <c r="H1220" s="14"/>
    </row>
    <row r="1221" spans="2:8" ht="30" customHeight="1">
      <c r="B1221" s="21" t="str">
        <f t="shared" si="20"/>
        <v/>
      </c>
      <c r="C1221" s="152"/>
      <c r="D1221" s="263"/>
      <c r="E1221" s="169"/>
      <c r="F1221" s="167"/>
      <c r="G1221" s="14"/>
      <c r="H1221" s="14"/>
    </row>
    <row r="1222" spans="2:8" ht="30" customHeight="1">
      <c r="B1222" s="21" t="str">
        <f t="shared" si="20"/>
        <v/>
      </c>
      <c r="C1222" s="152"/>
      <c r="D1222" s="263"/>
      <c r="E1222" s="169"/>
      <c r="F1222" s="167"/>
      <c r="G1222" s="14"/>
      <c r="H1222" s="14"/>
    </row>
    <row r="1223" spans="2:8" ht="30" customHeight="1">
      <c r="B1223" s="21" t="str">
        <f t="shared" si="20"/>
        <v/>
      </c>
      <c r="C1223" s="152"/>
      <c r="D1223" s="263"/>
      <c r="E1223" s="169"/>
      <c r="F1223" s="167"/>
      <c r="G1223" s="14"/>
      <c r="H1223" s="14"/>
    </row>
    <row r="1224" spans="2:8" ht="30" customHeight="1">
      <c r="B1224" s="21" t="str">
        <f t="shared" si="20"/>
        <v/>
      </c>
      <c r="C1224" s="152"/>
      <c r="D1224" s="263"/>
      <c r="E1224" s="169"/>
      <c r="F1224" s="167"/>
      <c r="G1224" s="14"/>
      <c r="H1224" s="14"/>
    </row>
    <row r="1225" spans="2:8" ht="30" customHeight="1">
      <c r="B1225" s="21" t="str">
        <f t="shared" si="20"/>
        <v/>
      </c>
      <c r="C1225" s="152"/>
      <c r="D1225" s="263"/>
      <c r="E1225" s="169"/>
      <c r="F1225" s="167"/>
      <c r="G1225" s="14"/>
      <c r="H1225" s="14"/>
    </row>
    <row r="1226" spans="2:8" ht="30" customHeight="1">
      <c r="B1226" s="21" t="str">
        <f t="shared" si="20"/>
        <v/>
      </c>
      <c r="C1226" s="152"/>
      <c r="D1226" s="263"/>
      <c r="E1226" s="169"/>
      <c r="F1226" s="167"/>
      <c r="G1226" s="14"/>
      <c r="H1226" s="14"/>
    </row>
    <row r="1227" spans="2:8" ht="30" customHeight="1">
      <c r="B1227" s="21" t="str">
        <f t="shared" si="20"/>
        <v/>
      </c>
      <c r="C1227" s="152"/>
      <c r="D1227" s="263"/>
      <c r="E1227" s="169"/>
      <c r="F1227" s="167"/>
      <c r="G1227" s="14"/>
      <c r="H1227" s="14"/>
    </row>
    <row r="1228" spans="2:8" ht="30" customHeight="1">
      <c r="B1228" s="21" t="str">
        <f t="shared" si="20"/>
        <v/>
      </c>
      <c r="C1228" s="152"/>
      <c r="D1228" s="263"/>
      <c r="E1228" s="169"/>
      <c r="F1228" s="167"/>
      <c r="G1228" s="14"/>
      <c r="H1228" s="14"/>
    </row>
    <row r="1229" spans="2:8" ht="30" customHeight="1">
      <c r="B1229" s="21" t="str">
        <f t="shared" si="20"/>
        <v/>
      </c>
      <c r="C1229" s="152"/>
      <c r="D1229" s="263"/>
      <c r="E1229" s="169"/>
      <c r="F1229" s="167"/>
      <c r="G1229" s="14"/>
      <c r="H1229" s="14"/>
    </row>
    <row r="1230" spans="2:8" ht="30" customHeight="1">
      <c r="B1230" s="21" t="str">
        <f t="shared" si="20"/>
        <v/>
      </c>
      <c r="C1230" s="152"/>
      <c r="D1230" s="263"/>
      <c r="E1230" s="169"/>
      <c r="F1230" s="167"/>
      <c r="G1230" s="14"/>
      <c r="H1230" s="14"/>
    </row>
    <row r="1231" spans="2:8" ht="30" customHeight="1">
      <c r="B1231" s="21" t="str">
        <f t="shared" si="20"/>
        <v/>
      </c>
      <c r="C1231" s="152"/>
      <c r="D1231" s="263"/>
      <c r="E1231" s="169"/>
      <c r="F1231" s="167"/>
      <c r="G1231" s="14"/>
      <c r="H1231" s="14"/>
    </row>
    <row r="1232" spans="2:8" ht="30" customHeight="1">
      <c r="B1232" s="21" t="str">
        <f t="shared" si="20"/>
        <v/>
      </c>
      <c r="C1232" s="152"/>
      <c r="D1232" s="263"/>
      <c r="E1232" s="169"/>
      <c r="F1232" s="167"/>
      <c r="G1232" s="14"/>
      <c r="H1232" s="14"/>
    </row>
    <row r="1233" spans="2:8" ht="30" customHeight="1">
      <c r="B1233" s="21" t="str">
        <f t="shared" si="20"/>
        <v/>
      </c>
      <c r="C1233" s="152"/>
      <c r="D1233" s="263"/>
      <c r="E1233" s="169"/>
      <c r="F1233" s="167"/>
      <c r="G1233" s="14"/>
      <c r="H1233" s="14"/>
    </row>
    <row r="1234" spans="2:8" ht="30" customHeight="1">
      <c r="B1234" s="21" t="str">
        <f t="shared" si="20"/>
        <v/>
      </c>
      <c r="C1234" s="152"/>
      <c r="D1234" s="263"/>
      <c r="E1234" s="169"/>
      <c r="F1234" s="167"/>
      <c r="G1234" s="14"/>
      <c r="H1234" s="14"/>
    </row>
    <row r="1235" spans="2:8" ht="30" customHeight="1">
      <c r="B1235" s="21" t="str">
        <f t="shared" si="20"/>
        <v/>
      </c>
      <c r="C1235" s="152"/>
      <c r="D1235" s="263"/>
      <c r="E1235" s="169"/>
      <c r="F1235" s="167"/>
      <c r="G1235" s="14"/>
      <c r="H1235" s="14"/>
    </row>
    <row r="1236" spans="2:8" ht="30" customHeight="1">
      <c r="B1236" s="21" t="str">
        <f t="shared" si="20"/>
        <v/>
      </c>
      <c r="C1236" s="152"/>
      <c r="D1236" s="263"/>
      <c r="E1236" s="169"/>
      <c r="F1236" s="167"/>
      <c r="G1236" s="14"/>
      <c r="H1236" s="14"/>
    </row>
    <row r="1237" spans="2:8" ht="30" customHeight="1">
      <c r="B1237" s="21" t="str">
        <f t="shared" si="20"/>
        <v/>
      </c>
      <c r="C1237" s="152"/>
      <c r="D1237" s="263"/>
      <c r="E1237" s="169"/>
      <c r="F1237" s="167"/>
      <c r="G1237" s="14"/>
      <c r="H1237" s="14"/>
    </row>
    <row r="1238" spans="2:8" ht="30" customHeight="1">
      <c r="B1238" s="21" t="str">
        <f t="shared" si="20"/>
        <v/>
      </c>
      <c r="C1238" s="152"/>
      <c r="D1238" s="263"/>
      <c r="E1238" s="169"/>
      <c r="F1238" s="167"/>
      <c r="G1238" s="14"/>
      <c r="H1238" s="14"/>
    </row>
    <row r="1239" spans="2:8" ht="30" customHeight="1">
      <c r="B1239" s="21" t="str">
        <f t="shared" si="20"/>
        <v/>
      </c>
      <c r="C1239" s="152"/>
      <c r="D1239" s="263"/>
      <c r="E1239" s="169"/>
      <c r="F1239" s="167"/>
      <c r="G1239" s="14"/>
      <c r="H1239" s="14"/>
    </row>
    <row r="1240" spans="2:8" ht="30" customHeight="1">
      <c r="B1240" s="21" t="str">
        <f t="shared" si="20"/>
        <v/>
      </c>
      <c r="C1240" s="152"/>
      <c r="D1240" s="263"/>
      <c r="E1240" s="169"/>
      <c r="F1240" s="167"/>
      <c r="G1240" s="14"/>
      <c r="H1240" s="14"/>
    </row>
    <row r="1241" spans="2:8" ht="30" customHeight="1">
      <c r="B1241" s="21" t="str">
        <f t="shared" si="20"/>
        <v/>
      </c>
      <c r="C1241" s="152"/>
      <c r="D1241" s="263"/>
      <c r="E1241" s="169"/>
      <c r="F1241" s="167"/>
      <c r="G1241" s="14"/>
      <c r="H1241" s="14"/>
    </row>
    <row r="1242" spans="2:8" ht="30" customHeight="1">
      <c r="B1242" s="21" t="str">
        <f t="shared" si="20"/>
        <v/>
      </c>
      <c r="C1242" s="152"/>
      <c r="D1242" s="263"/>
      <c r="E1242" s="169"/>
      <c r="F1242" s="167"/>
      <c r="G1242" s="14"/>
      <c r="H1242" s="14"/>
    </row>
    <row r="1243" spans="2:8" ht="30" customHeight="1">
      <c r="B1243" s="21" t="str">
        <f t="shared" si="20"/>
        <v/>
      </c>
      <c r="C1243" s="152"/>
      <c r="D1243" s="263"/>
      <c r="E1243" s="169"/>
      <c r="F1243" s="167"/>
      <c r="G1243" s="14"/>
      <c r="H1243" s="14"/>
    </row>
    <row r="1244" spans="2:8" ht="30" customHeight="1">
      <c r="B1244" s="21" t="str">
        <f t="shared" si="20"/>
        <v/>
      </c>
      <c r="C1244" s="152"/>
      <c r="D1244" s="263"/>
      <c r="E1244" s="169"/>
      <c r="F1244" s="167"/>
      <c r="G1244" s="14"/>
      <c r="H1244" s="14"/>
    </row>
    <row r="1245" spans="2:8" ht="30" customHeight="1">
      <c r="B1245" s="21" t="str">
        <f t="shared" si="20"/>
        <v/>
      </c>
      <c r="C1245" s="152"/>
      <c r="D1245" s="263"/>
      <c r="E1245" s="169"/>
      <c r="F1245" s="167"/>
      <c r="G1245" s="14"/>
      <c r="H1245" s="14"/>
    </row>
    <row r="1246" spans="2:8" ht="30" customHeight="1">
      <c r="B1246" s="21" t="str">
        <f t="shared" si="20"/>
        <v/>
      </c>
      <c r="C1246" s="152"/>
      <c r="D1246" s="263"/>
      <c r="E1246" s="169"/>
      <c r="F1246" s="167"/>
      <c r="G1246" s="14"/>
      <c r="H1246" s="14"/>
    </row>
    <row r="1247" spans="2:8" ht="30" customHeight="1">
      <c r="B1247" s="21" t="str">
        <f t="shared" si="20"/>
        <v/>
      </c>
      <c r="C1247" s="152"/>
      <c r="D1247" s="263"/>
      <c r="E1247" s="169"/>
      <c r="F1247" s="167"/>
      <c r="G1247" s="14"/>
      <c r="H1247" s="14"/>
    </row>
    <row r="1248" spans="2:8" ht="30" customHeight="1">
      <c r="B1248" s="21" t="str">
        <f t="shared" si="20"/>
        <v/>
      </c>
      <c r="C1248" s="152"/>
      <c r="D1248" s="263"/>
      <c r="E1248" s="169"/>
      <c r="F1248" s="167"/>
      <c r="G1248" s="14"/>
      <c r="H1248" s="14"/>
    </row>
    <row r="1249" spans="2:8" ht="30" customHeight="1">
      <c r="B1249" s="21" t="str">
        <f t="shared" si="20"/>
        <v/>
      </c>
      <c r="C1249" s="152"/>
      <c r="D1249" s="263"/>
      <c r="E1249" s="169"/>
      <c r="F1249" s="167"/>
      <c r="G1249" s="14"/>
      <c r="H1249" s="14"/>
    </row>
    <row r="1250" spans="2:8" ht="30" customHeight="1">
      <c r="B1250" s="21" t="str">
        <f t="shared" si="20"/>
        <v/>
      </c>
      <c r="C1250" s="152"/>
      <c r="D1250" s="263"/>
      <c r="E1250" s="169"/>
      <c r="F1250" s="167"/>
      <c r="G1250" s="14"/>
      <c r="H1250" s="14"/>
    </row>
    <row r="1251" spans="2:8" ht="30" customHeight="1">
      <c r="B1251" s="21" t="str">
        <f t="shared" si="20"/>
        <v/>
      </c>
      <c r="C1251" s="152"/>
      <c r="D1251" s="263"/>
      <c r="E1251" s="169"/>
      <c r="F1251" s="167"/>
      <c r="G1251" s="14"/>
      <c r="H1251" s="14"/>
    </row>
    <row r="1252" spans="2:8" ht="30" customHeight="1">
      <c r="B1252" s="21" t="str">
        <f t="shared" si="20"/>
        <v/>
      </c>
      <c r="C1252" s="152"/>
      <c r="D1252" s="263"/>
      <c r="E1252" s="169"/>
      <c r="F1252" s="167"/>
      <c r="G1252" s="14"/>
      <c r="H1252" s="14"/>
    </row>
    <row r="1253" spans="2:8" ht="30" customHeight="1">
      <c r="B1253" s="21" t="str">
        <f t="shared" si="20"/>
        <v/>
      </c>
      <c r="C1253" s="152"/>
      <c r="D1253" s="263"/>
      <c r="E1253" s="169"/>
      <c r="F1253" s="167"/>
      <c r="G1253" s="14"/>
      <c r="H1253" s="14"/>
    </row>
    <row r="1254" spans="2:8" ht="30" customHeight="1">
      <c r="B1254" s="21" t="str">
        <f t="shared" si="20"/>
        <v/>
      </c>
      <c r="C1254" s="152"/>
      <c r="D1254" s="263"/>
      <c r="E1254" s="169"/>
      <c r="F1254" s="167"/>
      <c r="G1254" s="14"/>
      <c r="H1254" s="14"/>
    </row>
    <row r="1255" spans="2:8" ht="30" customHeight="1">
      <c r="B1255" s="21" t="str">
        <f t="shared" si="20"/>
        <v/>
      </c>
      <c r="C1255" s="152"/>
      <c r="D1255" s="263"/>
      <c r="E1255" s="169"/>
      <c r="F1255" s="167"/>
      <c r="G1255" s="14"/>
      <c r="H1255" s="14"/>
    </row>
    <row r="1256" spans="2:8" ht="30" customHeight="1">
      <c r="B1256" s="21" t="str">
        <f t="shared" si="20"/>
        <v/>
      </c>
      <c r="C1256" s="152"/>
      <c r="D1256" s="263"/>
      <c r="E1256" s="169"/>
      <c r="F1256" s="167"/>
      <c r="G1256" s="14"/>
      <c r="H1256" s="14"/>
    </row>
    <row r="1257" spans="2:8" ht="30" customHeight="1">
      <c r="B1257" s="21" t="str">
        <f t="shared" si="20"/>
        <v/>
      </c>
      <c r="C1257" s="152"/>
      <c r="D1257" s="263"/>
      <c r="E1257" s="169"/>
      <c r="F1257" s="167"/>
      <c r="G1257" s="14"/>
      <c r="H1257" s="14"/>
    </row>
    <row r="1258" spans="2:8" ht="30" customHeight="1">
      <c r="B1258" s="21" t="str">
        <f t="shared" si="20"/>
        <v/>
      </c>
      <c r="C1258" s="152"/>
      <c r="D1258" s="263"/>
      <c r="E1258" s="169"/>
      <c r="F1258" s="167"/>
      <c r="G1258" s="14"/>
      <c r="H1258" s="14"/>
    </row>
    <row r="1259" spans="2:8" ht="30" customHeight="1">
      <c r="B1259" s="21" t="str">
        <f t="shared" si="20"/>
        <v/>
      </c>
      <c r="C1259" s="152"/>
      <c r="D1259" s="263"/>
      <c r="E1259" s="169"/>
      <c r="F1259" s="167"/>
      <c r="G1259" s="14"/>
      <c r="H1259" s="14"/>
    </row>
    <row r="1260" spans="2:8" ht="30" customHeight="1">
      <c r="B1260" s="21" t="str">
        <f t="shared" si="20"/>
        <v/>
      </c>
      <c r="C1260" s="152"/>
      <c r="D1260" s="263"/>
      <c r="E1260" s="169"/>
      <c r="F1260" s="167"/>
      <c r="G1260" s="14"/>
      <c r="H1260" s="14"/>
    </row>
    <row r="1261" spans="2:8" ht="30" customHeight="1">
      <c r="B1261" s="21" t="str">
        <f t="shared" si="20"/>
        <v/>
      </c>
      <c r="C1261" s="152"/>
      <c r="D1261" s="263"/>
      <c r="E1261" s="169"/>
      <c r="F1261" s="167"/>
      <c r="G1261" s="14"/>
      <c r="H1261" s="14"/>
    </row>
    <row r="1262" spans="2:8" ht="30" customHeight="1">
      <c r="B1262" s="21" t="str">
        <f t="shared" si="20"/>
        <v/>
      </c>
      <c r="C1262" s="152"/>
      <c r="D1262" s="263"/>
      <c r="E1262" s="169"/>
      <c r="F1262" s="167"/>
      <c r="G1262" s="14"/>
      <c r="H1262" s="14"/>
    </row>
    <row r="1263" spans="2:8" ht="30" customHeight="1">
      <c r="B1263" s="21" t="str">
        <f t="shared" si="20"/>
        <v/>
      </c>
      <c r="C1263" s="152"/>
      <c r="D1263" s="263"/>
      <c r="E1263" s="169"/>
      <c r="F1263" s="167"/>
      <c r="G1263" s="14"/>
      <c r="H1263" s="14"/>
    </row>
    <row r="1264" spans="2:8" ht="30" customHeight="1">
      <c r="B1264" s="21" t="str">
        <f t="shared" ref="B1264:B1327" si="21">IF(D1264="","",MONTH(F1264))</f>
        <v/>
      </c>
      <c r="C1264" s="152"/>
      <c r="D1264" s="263"/>
      <c r="E1264" s="169"/>
      <c r="F1264" s="167"/>
      <c r="G1264" s="14"/>
      <c r="H1264" s="14"/>
    </row>
    <row r="1265" spans="2:8" ht="30" customHeight="1">
      <c r="B1265" s="21" t="str">
        <f t="shared" si="21"/>
        <v/>
      </c>
      <c r="C1265" s="152"/>
      <c r="D1265" s="263"/>
      <c r="E1265" s="169"/>
      <c r="F1265" s="167"/>
      <c r="G1265" s="14"/>
      <c r="H1265" s="14"/>
    </row>
    <row r="1266" spans="2:8" ht="30" customHeight="1">
      <c r="B1266" s="21" t="str">
        <f t="shared" si="21"/>
        <v/>
      </c>
      <c r="C1266" s="152"/>
      <c r="D1266" s="263"/>
      <c r="E1266" s="169"/>
      <c r="F1266" s="167"/>
      <c r="G1266" s="14"/>
      <c r="H1266" s="14"/>
    </row>
    <row r="1267" spans="2:8" ht="30" customHeight="1">
      <c r="B1267" s="21" t="str">
        <f t="shared" si="21"/>
        <v/>
      </c>
      <c r="C1267" s="152"/>
      <c r="D1267" s="263"/>
      <c r="E1267" s="169"/>
      <c r="F1267" s="167"/>
      <c r="G1267" s="14"/>
      <c r="H1267" s="14"/>
    </row>
    <row r="1268" spans="2:8" ht="30" customHeight="1">
      <c r="B1268" s="21" t="str">
        <f t="shared" si="21"/>
        <v/>
      </c>
      <c r="C1268" s="152"/>
      <c r="D1268" s="263"/>
      <c r="E1268" s="169"/>
      <c r="F1268" s="167"/>
      <c r="G1268" s="14"/>
      <c r="H1268" s="14"/>
    </row>
    <row r="1269" spans="2:8" ht="30" customHeight="1">
      <c r="B1269" s="21" t="str">
        <f t="shared" si="21"/>
        <v/>
      </c>
      <c r="C1269" s="152"/>
      <c r="D1269" s="263"/>
      <c r="E1269" s="169"/>
      <c r="F1269" s="167"/>
      <c r="G1269" s="14"/>
      <c r="H1269" s="14"/>
    </row>
    <row r="1270" spans="2:8" ht="30" customHeight="1">
      <c r="B1270" s="21" t="str">
        <f t="shared" si="21"/>
        <v/>
      </c>
      <c r="C1270" s="152"/>
      <c r="D1270" s="263"/>
      <c r="E1270" s="169"/>
      <c r="F1270" s="167"/>
      <c r="G1270" s="14"/>
      <c r="H1270" s="14"/>
    </row>
    <row r="1271" spans="2:8" ht="30" customHeight="1">
      <c r="B1271" s="21" t="str">
        <f t="shared" si="21"/>
        <v/>
      </c>
      <c r="C1271" s="152"/>
      <c r="D1271" s="263"/>
      <c r="E1271" s="169"/>
      <c r="F1271" s="167"/>
      <c r="G1271" s="14"/>
      <c r="H1271" s="14"/>
    </row>
    <row r="1272" spans="2:8" ht="30" customHeight="1">
      <c r="B1272" s="21" t="str">
        <f t="shared" si="21"/>
        <v/>
      </c>
      <c r="C1272" s="152"/>
      <c r="D1272" s="263"/>
      <c r="E1272" s="169"/>
      <c r="F1272" s="167"/>
      <c r="G1272" s="14"/>
      <c r="H1272" s="14"/>
    </row>
    <row r="1273" spans="2:8" ht="30" customHeight="1">
      <c r="B1273" s="21" t="str">
        <f t="shared" si="21"/>
        <v/>
      </c>
      <c r="C1273" s="152"/>
      <c r="D1273" s="263"/>
      <c r="E1273" s="169"/>
      <c r="F1273" s="167"/>
      <c r="G1273" s="14"/>
      <c r="H1273" s="14"/>
    </row>
    <row r="1274" spans="2:8" ht="30" customHeight="1">
      <c r="B1274" s="21" t="str">
        <f t="shared" si="21"/>
        <v/>
      </c>
      <c r="C1274" s="152"/>
      <c r="D1274" s="263"/>
      <c r="E1274" s="169"/>
      <c r="F1274" s="167"/>
      <c r="G1274" s="14"/>
      <c r="H1274" s="14"/>
    </row>
    <row r="1275" spans="2:8" ht="30" customHeight="1">
      <c r="B1275" s="21" t="str">
        <f t="shared" si="21"/>
        <v/>
      </c>
      <c r="C1275" s="152"/>
      <c r="D1275" s="263"/>
      <c r="E1275" s="169"/>
      <c r="F1275" s="167"/>
      <c r="G1275" s="14"/>
      <c r="H1275" s="14"/>
    </row>
    <row r="1276" spans="2:8" ht="30" customHeight="1">
      <c r="B1276" s="21" t="str">
        <f t="shared" si="21"/>
        <v/>
      </c>
      <c r="C1276" s="152"/>
      <c r="D1276" s="263"/>
      <c r="E1276" s="169"/>
      <c r="F1276" s="167"/>
      <c r="G1276" s="14"/>
      <c r="H1276" s="14"/>
    </row>
    <row r="1277" spans="2:8" ht="30" customHeight="1">
      <c r="B1277" s="21" t="str">
        <f t="shared" si="21"/>
        <v/>
      </c>
      <c r="C1277" s="152"/>
      <c r="D1277" s="263"/>
      <c r="E1277" s="169"/>
      <c r="F1277" s="167"/>
      <c r="G1277" s="14"/>
      <c r="H1277" s="14"/>
    </row>
    <row r="1278" spans="2:8" ht="30" customHeight="1">
      <c r="B1278" s="21" t="str">
        <f t="shared" si="21"/>
        <v/>
      </c>
      <c r="C1278" s="152"/>
      <c r="D1278" s="263"/>
      <c r="E1278" s="169"/>
      <c r="F1278" s="167"/>
      <c r="G1278" s="14"/>
      <c r="H1278" s="14"/>
    </row>
    <row r="1279" spans="2:8" ht="30" customHeight="1">
      <c r="B1279" s="21" t="str">
        <f t="shared" si="21"/>
        <v/>
      </c>
      <c r="C1279" s="152"/>
      <c r="D1279" s="263"/>
      <c r="E1279" s="169"/>
      <c r="F1279" s="167"/>
      <c r="G1279" s="14"/>
      <c r="H1279" s="14"/>
    </row>
    <row r="1280" spans="2:8" ht="30" customHeight="1">
      <c r="B1280" s="21" t="str">
        <f t="shared" si="21"/>
        <v/>
      </c>
      <c r="C1280" s="152"/>
      <c r="D1280" s="263"/>
      <c r="E1280" s="169"/>
      <c r="F1280" s="167"/>
      <c r="G1280" s="14"/>
      <c r="H1280" s="14"/>
    </row>
    <row r="1281" spans="2:8" ht="30" customHeight="1">
      <c r="B1281" s="21" t="str">
        <f t="shared" si="21"/>
        <v/>
      </c>
      <c r="C1281" s="152"/>
      <c r="D1281" s="263"/>
      <c r="E1281" s="169"/>
      <c r="F1281" s="167"/>
      <c r="G1281" s="14"/>
      <c r="H1281" s="14"/>
    </row>
    <row r="1282" spans="2:8" ht="30" customHeight="1">
      <c r="B1282" s="21" t="str">
        <f t="shared" si="21"/>
        <v/>
      </c>
      <c r="C1282" s="152"/>
      <c r="D1282" s="263"/>
      <c r="E1282" s="169"/>
      <c r="F1282" s="167"/>
      <c r="G1282" s="14"/>
      <c r="H1282" s="14"/>
    </row>
    <row r="1283" spans="2:8" ht="30" customHeight="1">
      <c r="B1283" s="21" t="str">
        <f t="shared" si="21"/>
        <v/>
      </c>
      <c r="C1283" s="152"/>
      <c r="D1283" s="263"/>
      <c r="E1283" s="169"/>
      <c r="F1283" s="167"/>
      <c r="G1283" s="14"/>
      <c r="H1283" s="14"/>
    </row>
    <row r="1284" spans="2:8" ht="30" customHeight="1">
      <c r="B1284" s="21" t="str">
        <f t="shared" si="21"/>
        <v/>
      </c>
      <c r="C1284" s="152"/>
      <c r="D1284" s="263"/>
      <c r="E1284" s="169"/>
      <c r="F1284" s="167"/>
      <c r="G1284" s="14"/>
      <c r="H1284" s="14"/>
    </row>
    <row r="1285" spans="2:8" ht="30" customHeight="1">
      <c r="B1285" s="21" t="str">
        <f t="shared" si="21"/>
        <v/>
      </c>
      <c r="C1285" s="152"/>
      <c r="D1285" s="263"/>
      <c r="E1285" s="169"/>
      <c r="F1285" s="167"/>
      <c r="G1285" s="14"/>
      <c r="H1285" s="14"/>
    </row>
    <row r="1286" spans="2:8" ht="30" customHeight="1">
      <c r="B1286" s="21" t="str">
        <f t="shared" si="21"/>
        <v/>
      </c>
      <c r="C1286" s="152"/>
      <c r="D1286" s="263"/>
      <c r="E1286" s="169"/>
      <c r="F1286" s="167"/>
      <c r="G1286" s="14"/>
      <c r="H1286" s="14"/>
    </row>
    <row r="1287" spans="2:8" ht="30" customHeight="1">
      <c r="B1287" s="21" t="str">
        <f t="shared" si="21"/>
        <v/>
      </c>
      <c r="C1287" s="152"/>
      <c r="D1287" s="263"/>
      <c r="E1287" s="169"/>
      <c r="F1287" s="167"/>
      <c r="G1287" s="14"/>
      <c r="H1287" s="14"/>
    </row>
    <row r="1288" spans="2:8" ht="30" customHeight="1">
      <c r="B1288" s="21" t="str">
        <f t="shared" si="21"/>
        <v/>
      </c>
      <c r="C1288" s="152"/>
      <c r="D1288" s="263"/>
      <c r="E1288" s="169"/>
      <c r="F1288" s="167"/>
      <c r="G1288" s="14"/>
      <c r="H1288" s="14"/>
    </row>
    <row r="1289" spans="2:8" ht="30" customHeight="1">
      <c r="B1289" s="21" t="str">
        <f t="shared" si="21"/>
        <v/>
      </c>
      <c r="C1289" s="152"/>
      <c r="D1289" s="263"/>
      <c r="E1289" s="169"/>
      <c r="F1289" s="167"/>
      <c r="G1289" s="14"/>
      <c r="H1289" s="14"/>
    </row>
    <row r="1290" spans="2:8" ht="30" customHeight="1">
      <c r="B1290" s="21" t="str">
        <f t="shared" si="21"/>
        <v/>
      </c>
      <c r="C1290" s="152"/>
      <c r="D1290" s="263"/>
      <c r="E1290" s="169"/>
      <c r="F1290" s="167"/>
      <c r="G1290" s="14"/>
      <c r="H1290" s="14"/>
    </row>
    <row r="1291" spans="2:8" ht="30" customHeight="1">
      <c r="B1291" s="21" t="str">
        <f t="shared" si="21"/>
        <v/>
      </c>
      <c r="C1291" s="152"/>
      <c r="D1291" s="263"/>
      <c r="E1291" s="169"/>
      <c r="F1291" s="167"/>
      <c r="G1291" s="14"/>
      <c r="H1291" s="14"/>
    </row>
    <row r="1292" spans="2:8" ht="30" customHeight="1">
      <c r="B1292" s="21" t="str">
        <f t="shared" si="21"/>
        <v/>
      </c>
      <c r="C1292" s="152"/>
      <c r="D1292" s="263"/>
      <c r="E1292" s="169"/>
      <c r="F1292" s="167"/>
      <c r="G1292" s="14"/>
      <c r="H1292" s="14"/>
    </row>
    <row r="1293" spans="2:8" ht="30" customHeight="1">
      <c r="B1293" s="21" t="str">
        <f t="shared" si="21"/>
        <v/>
      </c>
      <c r="C1293" s="152"/>
      <c r="D1293" s="263"/>
      <c r="E1293" s="169"/>
      <c r="F1293" s="167"/>
      <c r="G1293" s="14"/>
      <c r="H1293" s="14"/>
    </row>
    <row r="1294" spans="2:8" ht="30" customHeight="1">
      <c r="B1294" s="21" t="str">
        <f t="shared" si="21"/>
        <v/>
      </c>
      <c r="C1294" s="152"/>
      <c r="D1294" s="263"/>
      <c r="E1294" s="169"/>
      <c r="F1294" s="167"/>
      <c r="G1294" s="14"/>
      <c r="H1294" s="14"/>
    </row>
    <row r="1295" spans="2:8" ht="30" customHeight="1">
      <c r="B1295" s="21" t="str">
        <f t="shared" si="21"/>
        <v/>
      </c>
      <c r="C1295" s="152"/>
      <c r="D1295" s="263"/>
      <c r="E1295" s="169"/>
      <c r="F1295" s="167"/>
      <c r="G1295" s="14"/>
      <c r="H1295" s="14"/>
    </row>
    <row r="1296" spans="2:8" ht="30" customHeight="1">
      <c r="B1296" s="21" t="str">
        <f t="shared" si="21"/>
        <v/>
      </c>
      <c r="C1296" s="152"/>
      <c r="D1296" s="263"/>
      <c r="E1296" s="169"/>
      <c r="F1296" s="167"/>
      <c r="G1296" s="14"/>
      <c r="H1296" s="14"/>
    </row>
    <row r="1297" spans="2:8" ht="30" customHeight="1">
      <c r="B1297" s="21" t="str">
        <f t="shared" si="21"/>
        <v/>
      </c>
      <c r="C1297" s="152"/>
      <c r="D1297" s="263"/>
      <c r="E1297" s="169"/>
      <c r="F1297" s="167"/>
      <c r="G1297" s="14"/>
      <c r="H1297" s="14"/>
    </row>
    <row r="1298" spans="2:8" ht="30" customHeight="1">
      <c r="B1298" s="21" t="str">
        <f t="shared" si="21"/>
        <v/>
      </c>
      <c r="C1298" s="152"/>
      <c r="D1298" s="263"/>
      <c r="E1298" s="169"/>
      <c r="F1298" s="167"/>
      <c r="G1298" s="14"/>
      <c r="H1298" s="14"/>
    </row>
    <row r="1299" spans="2:8" ht="30" customHeight="1">
      <c r="B1299" s="21" t="str">
        <f t="shared" si="21"/>
        <v/>
      </c>
      <c r="C1299" s="152"/>
      <c r="D1299" s="263"/>
      <c r="E1299" s="169"/>
      <c r="F1299" s="167"/>
      <c r="G1299" s="14"/>
      <c r="H1299" s="14"/>
    </row>
    <row r="1300" spans="2:8" ht="30" customHeight="1">
      <c r="B1300" s="21" t="str">
        <f t="shared" si="21"/>
        <v/>
      </c>
      <c r="C1300" s="152"/>
      <c r="D1300" s="263"/>
      <c r="E1300" s="169"/>
      <c r="F1300" s="167"/>
      <c r="G1300" s="14"/>
      <c r="H1300" s="14"/>
    </row>
    <row r="1301" spans="2:8" ht="30" customHeight="1">
      <c r="B1301" s="21" t="str">
        <f t="shared" si="21"/>
        <v/>
      </c>
      <c r="C1301" s="152"/>
      <c r="D1301" s="263"/>
      <c r="E1301" s="169"/>
      <c r="F1301" s="167"/>
      <c r="G1301" s="14"/>
      <c r="H1301" s="14"/>
    </row>
    <row r="1302" spans="2:8" ht="30" customHeight="1">
      <c r="B1302" s="21" t="str">
        <f t="shared" si="21"/>
        <v/>
      </c>
      <c r="C1302" s="152"/>
      <c r="D1302" s="263"/>
      <c r="E1302" s="169"/>
      <c r="F1302" s="167"/>
      <c r="G1302" s="14"/>
      <c r="H1302" s="14"/>
    </row>
    <row r="1303" spans="2:8" ht="30" customHeight="1">
      <c r="B1303" s="21" t="str">
        <f t="shared" si="21"/>
        <v/>
      </c>
      <c r="C1303" s="152"/>
      <c r="D1303" s="263"/>
      <c r="E1303" s="169"/>
      <c r="F1303" s="167"/>
      <c r="G1303" s="14"/>
      <c r="H1303" s="14"/>
    </row>
    <row r="1304" spans="2:8" ht="30" customHeight="1">
      <c r="B1304" s="21" t="str">
        <f t="shared" si="21"/>
        <v/>
      </c>
      <c r="C1304" s="152"/>
      <c r="D1304" s="263"/>
      <c r="E1304" s="169"/>
      <c r="F1304" s="167"/>
      <c r="G1304" s="14"/>
      <c r="H1304" s="14"/>
    </row>
    <row r="1305" spans="2:8" ht="30" customHeight="1">
      <c r="B1305" s="21" t="str">
        <f t="shared" si="21"/>
        <v/>
      </c>
      <c r="C1305" s="152"/>
      <c r="D1305" s="263"/>
      <c r="E1305" s="169"/>
      <c r="F1305" s="167"/>
      <c r="G1305" s="14"/>
      <c r="H1305" s="14"/>
    </row>
    <row r="1306" spans="2:8" ht="30" customHeight="1">
      <c r="B1306" s="21" t="str">
        <f t="shared" si="21"/>
        <v/>
      </c>
      <c r="C1306" s="152"/>
      <c r="D1306" s="263"/>
      <c r="E1306" s="169"/>
      <c r="F1306" s="167"/>
      <c r="G1306" s="14"/>
      <c r="H1306" s="14"/>
    </row>
    <row r="1307" spans="2:8" ht="30" customHeight="1">
      <c r="B1307" s="21" t="str">
        <f t="shared" si="21"/>
        <v/>
      </c>
      <c r="C1307" s="152"/>
      <c r="D1307" s="263"/>
      <c r="E1307" s="169"/>
      <c r="F1307" s="167"/>
      <c r="G1307" s="14"/>
      <c r="H1307" s="14"/>
    </row>
    <row r="1308" spans="2:8" ht="30" customHeight="1">
      <c r="B1308" s="21" t="str">
        <f t="shared" si="21"/>
        <v/>
      </c>
      <c r="C1308" s="152"/>
      <c r="D1308" s="263"/>
      <c r="E1308" s="169"/>
      <c r="F1308" s="167"/>
      <c r="G1308" s="14"/>
      <c r="H1308" s="14"/>
    </row>
    <row r="1309" spans="2:8" ht="30" customHeight="1">
      <c r="B1309" s="21" t="str">
        <f t="shared" si="21"/>
        <v/>
      </c>
      <c r="C1309" s="152"/>
      <c r="D1309" s="263"/>
      <c r="E1309" s="169"/>
      <c r="F1309" s="167"/>
      <c r="G1309" s="14"/>
      <c r="H1309" s="14"/>
    </row>
    <row r="1310" spans="2:8" ht="30" customHeight="1">
      <c r="B1310" s="21" t="str">
        <f t="shared" si="21"/>
        <v/>
      </c>
      <c r="C1310" s="152"/>
      <c r="D1310" s="263"/>
      <c r="E1310" s="169"/>
      <c r="F1310" s="167"/>
      <c r="G1310" s="14"/>
      <c r="H1310" s="14"/>
    </row>
    <row r="1311" spans="2:8" ht="30" customHeight="1">
      <c r="B1311" s="21" t="str">
        <f t="shared" si="21"/>
        <v/>
      </c>
      <c r="C1311" s="152"/>
      <c r="D1311" s="263"/>
      <c r="E1311" s="169"/>
      <c r="F1311" s="167"/>
      <c r="G1311" s="14"/>
      <c r="H1311" s="14"/>
    </row>
    <row r="1312" spans="2:8" ht="30" customHeight="1">
      <c r="B1312" s="21" t="str">
        <f t="shared" si="21"/>
        <v/>
      </c>
      <c r="C1312" s="152"/>
      <c r="D1312" s="263"/>
      <c r="E1312" s="169"/>
      <c r="F1312" s="167"/>
      <c r="G1312" s="14"/>
      <c r="H1312" s="14"/>
    </row>
    <row r="1313" spans="2:8" ht="30" customHeight="1">
      <c r="B1313" s="21" t="str">
        <f t="shared" si="21"/>
        <v/>
      </c>
      <c r="C1313" s="152"/>
      <c r="D1313" s="263"/>
      <c r="E1313" s="169"/>
      <c r="F1313" s="167"/>
      <c r="G1313" s="14"/>
      <c r="H1313" s="14"/>
    </row>
    <row r="1314" spans="2:8" ht="30" customHeight="1">
      <c r="B1314" s="21" t="str">
        <f t="shared" si="21"/>
        <v/>
      </c>
      <c r="C1314" s="152"/>
      <c r="D1314" s="263"/>
      <c r="E1314" s="169"/>
      <c r="F1314" s="167"/>
      <c r="G1314" s="14"/>
      <c r="H1314" s="14"/>
    </row>
    <row r="1315" spans="2:8" ht="30" customHeight="1">
      <c r="B1315" s="21" t="str">
        <f t="shared" si="21"/>
        <v/>
      </c>
      <c r="C1315" s="152"/>
      <c r="D1315" s="263"/>
      <c r="E1315" s="169"/>
      <c r="F1315" s="167"/>
      <c r="G1315" s="14"/>
      <c r="H1315" s="14"/>
    </row>
    <row r="1316" spans="2:8" ht="30" customHeight="1">
      <c r="B1316" s="21" t="str">
        <f t="shared" si="21"/>
        <v/>
      </c>
      <c r="C1316" s="152"/>
      <c r="D1316" s="263"/>
      <c r="E1316" s="169"/>
      <c r="F1316" s="167"/>
      <c r="G1316" s="14"/>
      <c r="H1316" s="14"/>
    </row>
    <row r="1317" spans="2:8" ht="30" customHeight="1">
      <c r="B1317" s="21" t="str">
        <f t="shared" si="21"/>
        <v/>
      </c>
      <c r="C1317" s="152"/>
      <c r="D1317" s="263"/>
      <c r="E1317" s="169"/>
      <c r="F1317" s="167"/>
      <c r="G1317" s="14"/>
      <c r="H1317" s="14"/>
    </row>
    <row r="1318" spans="2:8" ht="30" customHeight="1">
      <c r="B1318" s="21" t="str">
        <f t="shared" si="21"/>
        <v/>
      </c>
      <c r="C1318" s="152"/>
      <c r="D1318" s="263"/>
      <c r="E1318" s="169"/>
      <c r="F1318" s="167"/>
      <c r="G1318" s="14"/>
      <c r="H1318" s="14"/>
    </row>
    <row r="1319" spans="2:8" ht="30" customHeight="1">
      <c r="B1319" s="21" t="str">
        <f t="shared" si="21"/>
        <v/>
      </c>
      <c r="C1319" s="152"/>
      <c r="D1319" s="263"/>
      <c r="E1319" s="169"/>
      <c r="F1319" s="167"/>
      <c r="G1319" s="14"/>
      <c r="H1319" s="14"/>
    </row>
    <row r="1320" spans="2:8" ht="30" customHeight="1">
      <c r="B1320" s="21" t="str">
        <f t="shared" si="21"/>
        <v/>
      </c>
      <c r="C1320" s="152"/>
      <c r="D1320" s="263"/>
      <c r="E1320" s="169"/>
      <c r="F1320" s="167"/>
      <c r="G1320" s="14"/>
      <c r="H1320" s="14"/>
    </row>
    <row r="1321" spans="2:8" ht="30" customHeight="1">
      <c r="B1321" s="21" t="str">
        <f t="shared" si="21"/>
        <v/>
      </c>
      <c r="C1321" s="152"/>
      <c r="D1321" s="263"/>
      <c r="E1321" s="169"/>
      <c r="F1321" s="167"/>
      <c r="G1321" s="14"/>
      <c r="H1321" s="14"/>
    </row>
    <row r="1322" spans="2:8" ht="30" customHeight="1">
      <c r="B1322" s="21" t="str">
        <f t="shared" si="21"/>
        <v/>
      </c>
      <c r="C1322" s="152"/>
      <c r="D1322" s="263"/>
      <c r="E1322" s="169"/>
      <c r="F1322" s="167"/>
      <c r="G1322" s="14"/>
      <c r="H1322" s="14"/>
    </row>
    <row r="1323" spans="2:8" ht="30" customHeight="1">
      <c r="B1323" s="21" t="str">
        <f t="shared" si="21"/>
        <v/>
      </c>
      <c r="C1323" s="152"/>
      <c r="D1323" s="263"/>
      <c r="E1323" s="169"/>
      <c r="F1323" s="167"/>
      <c r="G1323" s="14"/>
      <c r="H1323" s="14"/>
    </row>
    <row r="1324" spans="2:8" ht="30" customHeight="1">
      <c r="B1324" s="21" t="str">
        <f t="shared" si="21"/>
        <v/>
      </c>
      <c r="C1324" s="152"/>
      <c r="D1324" s="263"/>
      <c r="E1324" s="169"/>
      <c r="F1324" s="167"/>
      <c r="G1324" s="14"/>
      <c r="H1324" s="14"/>
    </row>
    <row r="1325" spans="2:8" ht="30" customHeight="1">
      <c r="B1325" s="21" t="str">
        <f t="shared" si="21"/>
        <v/>
      </c>
      <c r="C1325" s="152"/>
      <c r="D1325" s="263"/>
      <c r="E1325" s="169"/>
      <c r="F1325" s="167"/>
      <c r="G1325" s="14"/>
      <c r="H1325" s="14"/>
    </row>
    <row r="1326" spans="2:8" ht="30" customHeight="1">
      <c r="B1326" s="21" t="str">
        <f t="shared" si="21"/>
        <v/>
      </c>
      <c r="C1326" s="152"/>
      <c r="D1326" s="263"/>
      <c r="E1326" s="169"/>
      <c r="F1326" s="167"/>
      <c r="G1326" s="14"/>
      <c r="H1326" s="14"/>
    </row>
    <row r="1327" spans="2:8" ht="30" customHeight="1">
      <c r="B1327" s="21" t="str">
        <f t="shared" si="21"/>
        <v/>
      </c>
      <c r="C1327" s="152"/>
      <c r="D1327" s="263"/>
      <c r="E1327" s="169"/>
      <c r="F1327" s="167"/>
      <c r="G1327" s="14"/>
      <c r="H1327" s="14"/>
    </row>
    <row r="1328" spans="2:8" ht="30" customHeight="1">
      <c r="B1328" s="21" t="str">
        <f t="shared" ref="B1328:B1391" si="22">IF(D1328="","",MONTH(F1328))</f>
        <v/>
      </c>
      <c r="C1328" s="152"/>
      <c r="D1328" s="263"/>
      <c r="E1328" s="169"/>
      <c r="F1328" s="167"/>
      <c r="G1328" s="14"/>
      <c r="H1328" s="14"/>
    </row>
    <row r="1329" spans="2:8" ht="30" customHeight="1">
      <c r="B1329" s="21" t="str">
        <f t="shared" si="22"/>
        <v/>
      </c>
      <c r="C1329" s="152"/>
      <c r="D1329" s="263"/>
      <c r="E1329" s="169"/>
      <c r="F1329" s="167"/>
      <c r="G1329" s="14"/>
      <c r="H1329" s="14"/>
    </row>
    <row r="1330" spans="2:8" ht="30" customHeight="1">
      <c r="B1330" s="21" t="str">
        <f t="shared" si="22"/>
        <v/>
      </c>
      <c r="C1330" s="152"/>
      <c r="D1330" s="263"/>
      <c r="E1330" s="169"/>
      <c r="F1330" s="167"/>
      <c r="G1330" s="14"/>
      <c r="H1330" s="14"/>
    </row>
    <row r="1331" spans="2:8" ht="30" customHeight="1">
      <c r="B1331" s="21" t="str">
        <f t="shared" si="22"/>
        <v/>
      </c>
      <c r="C1331" s="152"/>
      <c r="D1331" s="263"/>
      <c r="E1331" s="169"/>
      <c r="F1331" s="167"/>
      <c r="G1331" s="14"/>
      <c r="H1331" s="14"/>
    </row>
    <row r="1332" spans="2:8" ht="30" customHeight="1">
      <c r="B1332" s="21" t="str">
        <f t="shared" si="22"/>
        <v/>
      </c>
      <c r="C1332" s="152"/>
      <c r="D1332" s="263"/>
      <c r="E1332" s="169"/>
      <c r="F1332" s="167"/>
      <c r="G1332" s="14"/>
      <c r="H1332" s="14"/>
    </row>
    <row r="1333" spans="2:8" ht="30" customHeight="1">
      <c r="B1333" s="21" t="str">
        <f t="shared" si="22"/>
        <v/>
      </c>
      <c r="C1333" s="152"/>
      <c r="D1333" s="263"/>
      <c r="E1333" s="169"/>
      <c r="F1333" s="167"/>
      <c r="G1333" s="14"/>
      <c r="H1333" s="14"/>
    </row>
    <row r="1334" spans="2:8" ht="30" customHeight="1">
      <c r="B1334" s="21" t="str">
        <f t="shared" si="22"/>
        <v/>
      </c>
      <c r="C1334" s="152"/>
      <c r="D1334" s="263"/>
      <c r="E1334" s="169"/>
      <c r="F1334" s="167"/>
      <c r="G1334" s="14"/>
      <c r="H1334" s="14"/>
    </row>
    <row r="1335" spans="2:8" ht="30" customHeight="1">
      <c r="B1335" s="21" t="str">
        <f t="shared" si="22"/>
        <v/>
      </c>
      <c r="C1335" s="152"/>
      <c r="D1335" s="263"/>
      <c r="E1335" s="169"/>
      <c r="F1335" s="167"/>
      <c r="G1335" s="14"/>
      <c r="H1335" s="14"/>
    </row>
    <row r="1336" spans="2:8" ht="30" customHeight="1">
      <c r="B1336" s="21" t="str">
        <f t="shared" si="22"/>
        <v/>
      </c>
      <c r="C1336" s="152"/>
      <c r="D1336" s="263"/>
      <c r="E1336" s="169"/>
      <c r="F1336" s="167"/>
      <c r="G1336" s="14"/>
      <c r="H1336" s="14"/>
    </row>
    <row r="1337" spans="2:8" ht="30" customHeight="1">
      <c r="B1337" s="21" t="str">
        <f t="shared" si="22"/>
        <v/>
      </c>
      <c r="C1337" s="152"/>
      <c r="D1337" s="263"/>
      <c r="E1337" s="169"/>
      <c r="F1337" s="167"/>
      <c r="G1337" s="14"/>
      <c r="H1337" s="14"/>
    </row>
    <row r="1338" spans="2:8" ht="30" customHeight="1">
      <c r="B1338" s="21" t="str">
        <f t="shared" si="22"/>
        <v/>
      </c>
      <c r="C1338" s="152"/>
      <c r="D1338" s="263"/>
      <c r="E1338" s="169"/>
      <c r="F1338" s="167"/>
      <c r="G1338" s="14"/>
      <c r="H1338" s="14"/>
    </row>
    <row r="1339" spans="2:8" ht="30" customHeight="1">
      <c r="B1339" s="21" t="str">
        <f t="shared" si="22"/>
        <v/>
      </c>
      <c r="C1339" s="152"/>
      <c r="D1339" s="263"/>
      <c r="E1339" s="169"/>
      <c r="F1339" s="167"/>
      <c r="G1339" s="14"/>
      <c r="H1339" s="14"/>
    </row>
    <row r="1340" spans="2:8" ht="30" customHeight="1">
      <c r="B1340" s="21" t="str">
        <f t="shared" si="22"/>
        <v/>
      </c>
      <c r="C1340" s="152"/>
      <c r="D1340" s="263"/>
      <c r="E1340" s="169"/>
      <c r="F1340" s="167"/>
      <c r="G1340" s="14"/>
      <c r="H1340" s="14"/>
    </row>
    <row r="1341" spans="2:8" ht="30" customHeight="1">
      <c r="B1341" s="21" t="str">
        <f t="shared" si="22"/>
        <v/>
      </c>
      <c r="C1341" s="152"/>
      <c r="D1341" s="263"/>
      <c r="E1341" s="169"/>
      <c r="F1341" s="167"/>
      <c r="G1341" s="14"/>
      <c r="H1341" s="14"/>
    </row>
    <row r="1342" spans="2:8" ht="30" customHeight="1">
      <c r="B1342" s="21" t="str">
        <f t="shared" si="22"/>
        <v/>
      </c>
      <c r="C1342" s="152"/>
      <c r="D1342" s="263"/>
      <c r="E1342" s="169"/>
      <c r="F1342" s="167"/>
      <c r="G1342" s="14"/>
      <c r="H1342" s="14"/>
    </row>
    <row r="1343" spans="2:8" ht="30" customHeight="1">
      <c r="B1343" s="21" t="str">
        <f t="shared" si="22"/>
        <v/>
      </c>
      <c r="C1343" s="152"/>
      <c r="D1343" s="263"/>
      <c r="E1343" s="169"/>
      <c r="F1343" s="167"/>
      <c r="G1343" s="14"/>
      <c r="H1343" s="14"/>
    </row>
    <row r="1344" spans="2:8" ht="30" customHeight="1">
      <c r="B1344" s="21" t="str">
        <f t="shared" si="22"/>
        <v/>
      </c>
      <c r="C1344" s="152"/>
      <c r="D1344" s="263"/>
      <c r="E1344" s="169"/>
      <c r="F1344" s="167"/>
      <c r="G1344" s="14"/>
      <c r="H1344" s="14"/>
    </row>
    <row r="1345" spans="2:8" ht="30" customHeight="1">
      <c r="B1345" s="21" t="str">
        <f t="shared" si="22"/>
        <v/>
      </c>
      <c r="C1345" s="152"/>
      <c r="D1345" s="263"/>
      <c r="E1345" s="169"/>
      <c r="F1345" s="167"/>
      <c r="G1345" s="14"/>
      <c r="H1345" s="14"/>
    </row>
    <row r="1346" spans="2:8" ht="30" customHeight="1">
      <c r="B1346" s="21" t="str">
        <f t="shared" si="22"/>
        <v/>
      </c>
      <c r="C1346" s="152"/>
      <c r="D1346" s="263"/>
      <c r="E1346" s="169"/>
      <c r="F1346" s="167"/>
      <c r="G1346" s="14"/>
      <c r="H1346" s="14"/>
    </row>
    <row r="1347" spans="2:8" ht="30" customHeight="1">
      <c r="B1347" s="21" t="str">
        <f t="shared" si="22"/>
        <v/>
      </c>
      <c r="C1347" s="152"/>
      <c r="D1347" s="263"/>
      <c r="E1347" s="169"/>
      <c r="F1347" s="167"/>
      <c r="G1347" s="14"/>
      <c r="H1347" s="14"/>
    </row>
    <row r="1348" spans="2:8" ht="30" customHeight="1">
      <c r="B1348" s="21" t="str">
        <f t="shared" si="22"/>
        <v/>
      </c>
      <c r="C1348" s="152"/>
      <c r="D1348" s="263"/>
      <c r="E1348" s="169"/>
      <c r="F1348" s="167"/>
      <c r="G1348" s="14"/>
      <c r="H1348" s="14"/>
    </row>
    <row r="1349" spans="2:8" ht="30" customHeight="1">
      <c r="B1349" s="21" t="str">
        <f t="shared" si="22"/>
        <v/>
      </c>
      <c r="C1349" s="152"/>
      <c r="D1349" s="263"/>
      <c r="E1349" s="169"/>
      <c r="F1349" s="167"/>
      <c r="G1349" s="14"/>
      <c r="H1349" s="14"/>
    </row>
    <row r="1350" spans="2:8" ht="30" customHeight="1">
      <c r="B1350" s="21" t="str">
        <f t="shared" si="22"/>
        <v/>
      </c>
      <c r="C1350" s="152"/>
      <c r="D1350" s="263"/>
      <c r="E1350" s="169"/>
      <c r="F1350" s="167"/>
      <c r="G1350" s="14"/>
      <c r="H1350" s="14"/>
    </row>
    <row r="1351" spans="2:8" ht="30" customHeight="1">
      <c r="B1351" s="21" t="str">
        <f t="shared" si="22"/>
        <v/>
      </c>
      <c r="C1351" s="152"/>
      <c r="D1351" s="263"/>
      <c r="E1351" s="169"/>
      <c r="F1351" s="167"/>
      <c r="G1351" s="14"/>
      <c r="H1351" s="14"/>
    </row>
    <row r="1352" spans="2:8" ht="30" customHeight="1">
      <c r="B1352" s="21" t="str">
        <f t="shared" si="22"/>
        <v/>
      </c>
      <c r="C1352" s="152"/>
      <c r="D1352" s="263"/>
      <c r="E1352" s="169"/>
      <c r="F1352" s="167"/>
      <c r="G1352" s="14"/>
      <c r="H1352" s="14"/>
    </row>
    <row r="1353" spans="2:8" ht="30" customHeight="1">
      <c r="B1353" s="21" t="str">
        <f t="shared" si="22"/>
        <v/>
      </c>
      <c r="C1353" s="152"/>
      <c r="D1353" s="263"/>
      <c r="E1353" s="169"/>
      <c r="F1353" s="167"/>
      <c r="G1353" s="14"/>
      <c r="H1353" s="14"/>
    </row>
    <row r="1354" spans="2:8" ht="30" customHeight="1">
      <c r="B1354" s="21" t="str">
        <f t="shared" si="22"/>
        <v/>
      </c>
      <c r="C1354" s="152"/>
      <c r="D1354" s="263"/>
      <c r="E1354" s="169"/>
      <c r="F1354" s="167"/>
      <c r="G1354" s="14"/>
      <c r="H1354" s="14"/>
    </row>
    <row r="1355" spans="2:8" ht="30" customHeight="1">
      <c r="B1355" s="21" t="str">
        <f t="shared" si="22"/>
        <v/>
      </c>
      <c r="C1355" s="152"/>
      <c r="D1355" s="263"/>
      <c r="E1355" s="169"/>
      <c r="F1355" s="167"/>
      <c r="G1355" s="14"/>
      <c r="H1355" s="14"/>
    </row>
    <row r="1356" spans="2:8" ht="30" customHeight="1">
      <c r="B1356" s="21" t="str">
        <f t="shared" si="22"/>
        <v/>
      </c>
      <c r="C1356" s="152"/>
      <c r="D1356" s="263"/>
      <c r="E1356" s="169"/>
      <c r="F1356" s="167"/>
      <c r="G1356" s="14"/>
      <c r="H1356" s="14"/>
    </row>
    <row r="1357" spans="2:8" ht="30" customHeight="1">
      <c r="B1357" s="21" t="str">
        <f t="shared" si="22"/>
        <v/>
      </c>
      <c r="C1357" s="152"/>
      <c r="D1357" s="263"/>
      <c r="E1357" s="169"/>
      <c r="F1357" s="167"/>
      <c r="G1357" s="14"/>
      <c r="H1357" s="14"/>
    </row>
    <row r="1358" spans="2:8" ht="30" customHeight="1">
      <c r="B1358" s="21" t="str">
        <f t="shared" si="22"/>
        <v/>
      </c>
      <c r="C1358" s="152"/>
      <c r="D1358" s="263"/>
      <c r="E1358" s="169"/>
      <c r="F1358" s="167"/>
      <c r="G1358" s="14"/>
      <c r="H1358" s="14"/>
    </row>
    <row r="1359" spans="2:8" ht="30" customHeight="1">
      <c r="B1359" s="21" t="str">
        <f t="shared" si="22"/>
        <v/>
      </c>
      <c r="C1359" s="152"/>
      <c r="D1359" s="263"/>
      <c r="E1359" s="169"/>
      <c r="F1359" s="167"/>
      <c r="G1359" s="14"/>
      <c r="H1359" s="14"/>
    </row>
    <row r="1360" spans="2:8" ht="30" customHeight="1">
      <c r="B1360" s="21" t="str">
        <f t="shared" si="22"/>
        <v/>
      </c>
      <c r="C1360" s="152"/>
      <c r="D1360" s="263"/>
      <c r="E1360" s="169"/>
      <c r="F1360" s="167"/>
      <c r="G1360" s="14"/>
      <c r="H1360" s="14"/>
    </row>
    <row r="1361" spans="2:8" ht="30" customHeight="1">
      <c r="B1361" s="21" t="str">
        <f t="shared" si="22"/>
        <v/>
      </c>
      <c r="C1361" s="152"/>
      <c r="D1361" s="263"/>
      <c r="E1361" s="169"/>
      <c r="F1361" s="167"/>
      <c r="G1361" s="14"/>
      <c r="H1361" s="14"/>
    </row>
    <row r="1362" spans="2:8" ht="30" customHeight="1">
      <c r="B1362" s="21" t="str">
        <f t="shared" si="22"/>
        <v/>
      </c>
      <c r="C1362" s="152"/>
      <c r="D1362" s="263"/>
      <c r="E1362" s="169"/>
      <c r="F1362" s="167"/>
      <c r="G1362" s="14"/>
      <c r="H1362" s="14"/>
    </row>
    <row r="1363" spans="2:8" ht="30" customHeight="1">
      <c r="B1363" s="21" t="str">
        <f t="shared" si="22"/>
        <v/>
      </c>
      <c r="C1363" s="152"/>
      <c r="D1363" s="263"/>
      <c r="E1363" s="169"/>
      <c r="F1363" s="167"/>
      <c r="G1363" s="14"/>
      <c r="H1363" s="14"/>
    </row>
    <row r="1364" spans="2:8" ht="30" customHeight="1">
      <c r="B1364" s="21" t="str">
        <f t="shared" si="22"/>
        <v/>
      </c>
      <c r="C1364" s="152"/>
      <c r="D1364" s="263"/>
      <c r="E1364" s="169"/>
      <c r="F1364" s="167"/>
      <c r="G1364" s="14"/>
      <c r="H1364" s="14"/>
    </row>
    <row r="1365" spans="2:8" ht="30" customHeight="1">
      <c r="B1365" s="21" t="str">
        <f t="shared" si="22"/>
        <v/>
      </c>
      <c r="C1365" s="152"/>
      <c r="D1365" s="263"/>
      <c r="E1365" s="169"/>
      <c r="F1365" s="167"/>
      <c r="G1365" s="14"/>
      <c r="H1365" s="14"/>
    </row>
    <row r="1366" spans="2:8" ht="30" customHeight="1">
      <c r="B1366" s="21" t="str">
        <f t="shared" si="22"/>
        <v/>
      </c>
      <c r="C1366" s="152"/>
      <c r="D1366" s="263"/>
      <c r="E1366" s="169"/>
      <c r="F1366" s="167"/>
      <c r="G1366" s="14"/>
      <c r="H1366" s="14"/>
    </row>
    <row r="1367" spans="2:8" ht="30" customHeight="1">
      <c r="B1367" s="21" t="str">
        <f t="shared" si="22"/>
        <v/>
      </c>
      <c r="C1367" s="152"/>
      <c r="D1367" s="263"/>
      <c r="E1367" s="169"/>
      <c r="F1367" s="167"/>
      <c r="G1367" s="14"/>
      <c r="H1367" s="14"/>
    </row>
    <row r="1368" spans="2:8" ht="30" customHeight="1">
      <c r="B1368" s="21" t="str">
        <f t="shared" si="22"/>
        <v/>
      </c>
      <c r="C1368" s="152"/>
      <c r="D1368" s="263"/>
      <c r="E1368" s="169"/>
      <c r="F1368" s="167"/>
      <c r="G1368" s="14"/>
      <c r="H1368" s="14"/>
    </row>
    <row r="1369" spans="2:8" ht="30" customHeight="1">
      <c r="B1369" s="21" t="str">
        <f t="shared" si="22"/>
        <v/>
      </c>
      <c r="C1369" s="152"/>
      <c r="D1369" s="263"/>
      <c r="E1369" s="169"/>
      <c r="F1369" s="167"/>
      <c r="G1369" s="14"/>
      <c r="H1369" s="14"/>
    </row>
    <row r="1370" spans="2:8" ht="30" customHeight="1">
      <c r="B1370" s="21" t="str">
        <f t="shared" si="22"/>
        <v/>
      </c>
      <c r="C1370" s="152"/>
      <c r="D1370" s="263"/>
      <c r="E1370" s="169"/>
      <c r="F1370" s="167"/>
      <c r="G1370" s="14"/>
      <c r="H1370" s="14"/>
    </row>
    <row r="1371" spans="2:8" ht="30" customHeight="1">
      <c r="B1371" s="21" t="str">
        <f t="shared" si="22"/>
        <v/>
      </c>
      <c r="C1371" s="152"/>
      <c r="D1371" s="263"/>
      <c r="E1371" s="169"/>
      <c r="F1371" s="167"/>
      <c r="G1371" s="14"/>
      <c r="H1371" s="14"/>
    </row>
    <row r="1372" spans="2:8" ht="30" customHeight="1">
      <c r="B1372" s="21" t="str">
        <f t="shared" si="22"/>
        <v/>
      </c>
      <c r="C1372" s="152"/>
      <c r="D1372" s="263"/>
      <c r="E1372" s="169"/>
      <c r="F1372" s="167"/>
      <c r="G1372" s="14"/>
      <c r="H1372" s="14"/>
    </row>
    <row r="1373" spans="2:8" ht="30" customHeight="1">
      <c r="B1373" s="21" t="str">
        <f t="shared" si="22"/>
        <v/>
      </c>
      <c r="C1373" s="152"/>
      <c r="D1373" s="263"/>
      <c r="E1373" s="169"/>
      <c r="F1373" s="167"/>
      <c r="G1373" s="14"/>
      <c r="H1373" s="14"/>
    </row>
    <row r="1374" spans="2:8" ht="30" customHeight="1">
      <c r="B1374" s="21" t="str">
        <f t="shared" si="22"/>
        <v/>
      </c>
      <c r="C1374" s="152"/>
      <c r="D1374" s="263"/>
      <c r="E1374" s="169"/>
      <c r="F1374" s="167"/>
      <c r="G1374" s="14"/>
      <c r="H1374" s="14"/>
    </row>
    <row r="1375" spans="2:8" ht="30" customHeight="1">
      <c r="B1375" s="21" t="str">
        <f t="shared" si="22"/>
        <v/>
      </c>
      <c r="C1375" s="152"/>
      <c r="D1375" s="263"/>
      <c r="E1375" s="169"/>
      <c r="F1375" s="167"/>
      <c r="G1375" s="14"/>
      <c r="H1375" s="14"/>
    </row>
    <row r="1376" spans="2:8" ht="30" customHeight="1">
      <c r="B1376" s="21" t="str">
        <f t="shared" si="22"/>
        <v/>
      </c>
      <c r="C1376" s="152"/>
      <c r="D1376" s="263"/>
      <c r="E1376" s="169"/>
      <c r="F1376" s="167"/>
      <c r="G1376" s="14"/>
      <c r="H1376" s="14"/>
    </row>
    <row r="1377" spans="2:8" ht="30" customHeight="1">
      <c r="B1377" s="21" t="str">
        <f t="shared" si="22"/>
        <v/>
      </c>
      <c r="C1377" s="152"/>
      <c r="D1377" s="263"/>
      <c r="E1377" s="169"/>
      <c r="F1377" s="167"/>
      <c r="G1377" s="14"/>
      <c r="H1377" s="14"/>
    </row>
    <row r="1378" spans="2:8" ht="30" customHeight="1">
      <c r="B1378" s="21" t="str">
        <f t="shared" si="22"/>
        <v/>
      </c>
      <c r="C1378" s="152"/>
      <c r="D1378" s="263"/>
      <c r="E1378" s="169"/>
      <c r="F1378" s="167"/>
      <c r="G1378" s="14"/>
      <c r="H1378" s="14"/>
    </row>
    <row r="1379" spans="2:8" ht="30" customHeight="1">
      <c r="B1379" s="21" t="str">
        <f t="shared" si="22"/>
        <v/>
      </c>
      <c r="C1379" s="152"/>
      <c r="D1379" s="263"/>
      <c r="E1379" s="169"/>
      <c r="F1379" s="167"/>
      <c r="G1379" s="14"/>
      <c r="H1379" s="14"/>
    </row>
    <row r="1380" spans="2:8" ht="30" customHeight="1">
      <c r="B1380" s="21" t="str">
        <f t="shared" si="22"/>
        <v/>
      </c>
      <c r="C1380" s="152"/>
      <c r="D1380" s="263"/>
      <c r="E1380" s="169"/>
      <c r="F1380" s="167"/>
      <c r="G1380" s="14"/>
      <c r="H1380" s="14"/>
    </row>
    <row r="1381" spans="2:8" ht="30" customHeight="1">
      <c r="B1381" s="21" t="str">
        <f t="shared" si="22"/>
        <v/>
      </c>
      <c r="C1381" s="152"/>
      <c r="D1381" s="263"/>
      <c r="E1381" s="169"/>
      <c r="F1381" s="167"/>
      <c r="G1381" s="14"/>
      <c r="H1381" s="14"/>
    </row>
    <row r="1382" spans="2:8" ht="30" customHeight="1">
      <c r="B1382" s="21" t="str">
        <f t="shared" si="22"/>
        <v/>
      </c>
      <c r="C1382" s="152"/>
      <c r="D1382" s="263"/>
      <c r="E1382" s="169"/>
      <c r="F1382" s="167"/>
      <c r="G1382" s="14"/>
      <c r="H1382" s="14"/>
    </row>
    <row r="1383" spans="2:8" ht="30" customHeight="1">
      <c r="B1383" s="21" t="str">
        <f t="shared" si="22"/>
        <v/>
      </c>
      <c r="C1383" s="152"/>
      <c r="D1383" s="263"/>
      <c r="E1383" s="169"/>
      <c r="F1383" s="167"/>
      <c r="G1383" s="14"/>
      <c r="H1383" s="14"/>
    </row>
    <row r="1384" spans="2:8" ht="30" customHeight="1">
      <c r="B1384" s="21" t="str">
        <f t="shared" si="22"/>
        <v/>
      </c>
      <c r="C1384" s="152"/>
      <c r="D1384" s="263"/>
      <c r="E1384" s="169"/>
      <c r="F1384" s="167"/>
      <c r="G1384" s="14"/>
      <c r="H1384" s="14"/>
    </row>
    <row r="1385" spans="2:8" ht="30" customHeight="1">
      <c r="B1385" s="21" t="str">
        <f t="shared" si="22"/>
        <v/>
      </c>
      <c r="C1385" s="152"/>
      <c r="D1385" s="263"/>
      <c r="E1385" s="169"/>
      <c r="F1385" s="167"/>
      <c r="G1385" s="14"/>
      <c r="H1385" s="14"/>
    </row>
    <row r="1386" spans="2:8" ht="30" customHeight="1">
      <c r="B1386" s="21" t="str">
        <f t="shared" si="22"/>
        <v/>
      </c>
      <c r="C1386" s="152"/>
      <c r="D1386" s="263"/>
      <c r="E1386" s="169"/>
      <c r="F1386" s="167"/>
      <c r="G1386" s="14"/>
      <c r="H1386" s="14"/>
    </row>
    <row r="1387" spans="2:8" ht="30" customHeight="1">
      <c r="B1387" s="21" t="str">
        <f t="shared" si="22"/>
        <v/>
      </c>
      <c r="C1387" s="152"/>
      <c r="D1387" s="263"/>
      <c r="E1387" s="169"/>
      <c r="F1387" s="167"/>
      <c r="G1387" s="14"/>
      <c r="H1387" s="14"/>
    </row>
    <row r="1388" spans="2:8" ht="30" customHeight="1">
      <c r="B1388" s="21" t="str">
        <f t="shared" si="22"/>
        <v/>
      </c>
      <c r="C1388" s="152"/>
      <c r="D1388" s="263"/>
      <c r="E1388" s="169"/>
      <c r="F1388" s="167"/>
      <c r="G1388" s="14"/>
      <c r="H1388" s="14"/>
    </row>
    <row r="1389" spans="2:8" ht="30" customHeight="1">
      <c r="B1389" s="21" t="str">
        <f t="shared" si="22"/>
        <v/>
      </c>
      <c r="C1389" s="152"/>
      <c r="D1389" s="263"/>
      <c r="E1389" s="169"/>
      <c r="F1389" s="167"/>
      <c r="G1389" s="14"/>
      <c r="H1389" s="14"/>
    </row>
    <row r="1390" spans="2:8" ht="30" customHeight="1">
      <c r="B1390" s="21" t="str">
        <f t="shared" si="22"/>
        <v/>
      </c>
      <c r="C1390" s="152"/>
      <c r="D1390" s="263"/>
      <c r="E1390" s="169"/>
      <c r="F1390" s="167"/>
      <c r="G1390" s="14"/>
      <c r="H1390" s="14"/>
    </row>
    <row r="1391" spans="2:8" ht="30" customHeight="1">
      <c r="B1391" s="21" t="str">
        <f t="shared" si="22"/>
        <v/>
      </c>
      <c r="C1391" s="152"/>
      <c r="D1391" s="263"/>
      <c r="E1391" s="169"/>
      <c r="F1391" s="167"/>
      <c r="G1391" s="14"/>
      <c r="H1391" s="14"/>
    </row>
    <row r="1392" spans="2:8" ht="30" customHeight="1">
      <c r="B1392" s="21" t="str">
        <f t="shared" ref="B1392:B1455" si="23">IF(D1392="","",MONTH(F1392))</f>
        <v/>
      </c>
      <c r="C1392" s="152"/>
      <c r="D1392" s="263"/>
      <c r="E1392" s="169"/>
      <c r="F1392" s="167"/>
      <c r="G1392" s="14"/>
      <c r="H1392" s="14"/>
    </row>
    <row r="1393" spans="2:8" ht="30" customHeight="1">
      <c r="B1393" s="21" t="str">
        <f t="shared" si="23"/>
        <v/>
      </c>
      <c r="C1393" s="152"/>
      <c r="D1393" s="263"/>
      <c r="E1393" s="169"/>
      <c r="F1393" s="167"/>
      <c r="G1393" s="14"/>
      <c r="H1393" s="14"/>
    </row>
    <row r="1394" spans="2:8" ht="30" customHeight="1">
      <c r="B1394" s="21" t="str">
        <f t="shared" si="23"/>
        <v/>
      </c>
      <c r="C1394" s="152"/>
      <c r="D1394" s="263"/>
      <c r="E1394" s="169"/>
      <c r="F1394" s="167"/>
      <c r="G1394" s="14"/>
      <c r="H1394" s="14"/>
    </row>
    <row r="1395" spans="2:8" ht="30" customHeight="1">
      <c r="B1395" s="21" t="str">
        <f t="shared" si="23"/>
        <v/>
      </c>
      <c r="C1395" s="152"/>
      <c r="D1395" s="263"/>
      <c r="E1395" s="169"/>
      <c r="F1395" s="167"/>
      <c r="G1395" s="14"/>
      <c r="H1395" s="14"/>
    </row>
    <row r="1396" spans="2:8" ht="30" customHeight="1">
      <c r="B1396" s="21" t="str">
        <f t="shared" si="23"/>
        <v/>
      </c>
      <c r="C1396" s="152"/>
      <c r="D1396" s="263"/>
      <c r="E1396" s="169"/>
      <c r="F1396" s="167"/>
      <c r="G1396" s="14"/>
      <c r="H1396" s="14"/>
    </row>
    <row r="1397" spans="2:8" ht="30" customHeight="1">
      <c r="B1397" s="21" t="str">
        <f t="shared" si="23"/>
        <v/>
      </c>
      <c r="C1397" s="152"/>
      <c r="D1397" s="263"/>
      <c r="E1397" s="169"/>
      <c r="F1397" s="167"/>
      <c r="G1397" s="14"/>
      <c r="H1397" s="14"/>
    </row>
    <row r="1398" spans="2:8" ht="30" customHeight="1">
      <c r="B1398" s="21" t="str">
        <f t="shared" si="23"/>
        <v/>
      </c>
      <c r="C1398" s="152"/>
      <c r="D1398" s="263"/>
      <c r="E1398" s="169"/>
      <c r="F1398" s="167"/>
      <c r="G1398" s="14"/>
      <c r="H1398" s="14"/>
    </row>
    <row r="1399" spans="2:8" ht="30" customHeight="1">
      <c r="B1399" s="21" t="str">
        <f t="shared" si="23"/>
        <v/>
      </c>
      <c r="C1399" s="152"/>
      <c r="D1399" s="263"/>
      <c r="E1399" s="169"/>
      <c r="F1399" s="167"/>
      <c r="G1399" s="14"/>
      <c r="H1399" s="14"/>
    </row>
    <row r="1400" spans="2:8" ht="30" customHeight="1">
      <c r="B1400" s="21" t="str">
        <f t="shared" si="23"/>
        <v/>
      </c>
      <c r="C1400" s="152"/>
      <c r="D1400" s="263"/>
      <c r="E1400" s="169"/>
      <c r="F1400" s="167"/>
      <c r="G1400" s="14"/>
      <c r="H1400" s="14"/>
    </row>
    <row r="1401" spans="2:8" ht="30" customHeight="1">
      <c r="B1401" s="21" t="str">
        <f t="shared" si="23"/>
        <v/>
      </c>
      <c r="C1401" s="152"/>
      <c r="D1401" s="263"/>
      <c r="E1401" s="169"/>
      <c r="F1401" s="167"/>
      <c r="G1401" s="14"/>
      <c r="H1401" s="14"/>
    </row>
    <row r="1402" spans="2:8" ht="30" customHeight="1">
      <c r="B1402" s="21" t="str">
        <f t="shared" si="23"/>
        <v/>
      </c>
      <c r="C1402" s="152"/>
      <c r="D1402" s="263"/>
      <c r="E1402" s="169"/>
      <c r="F1402" s="167"/>
      <c r="G1402" s="14"/>
      <c r="H1402" s="14"/>
    </row>
    <row r="1403" spans="2:8" ht="30" customHeight="1">
      <c r="B1403" s="21" t="str">
        <f t="shared" si="23"/>
        <v/>
      </c>
      <c r="C1403" s="152"/>
      <c r="D1403" s="263"/>
      <c r="E1403" s="169"/>
      <c r="F1403" s="167"/>
      <c r="G1403" s="14"/>
      <c r="H1403" s="14"/>
    </row>
    <row r="1404" spans="2:8" ht="30" customHeight="1">
      <c r="B1404" s="21" t="str">
        <f t="shared" si="23"/>
        <v/>
      </c>
      <c r="C1404" s="152"/>
      <c r="D1404" s="263"/>
      <c r="E1404" s="169"/>
      <c r="F1404" s="167"/>
      <c r="G1404" s="14"/>
      <c r="H1404" s="14"/>
    </row>
    <row r="1405" spans="2:8" ht="30" customHeight="1">
      <c r="B1405" s="21" t="str">
        <f t="shared" si="23"/>
        <v/>
      </c>
      <c r="C1405" s="152"/>
      <c r="D1405" s="263"/>
      <c r="E1405" s="169"/>
      <c r="F1405" s="167"/>
      <c r="G1405" s="14"/>
      <c r="H1405" s="14"/>
    </row>
    <row r="1406" spans="2:8" ht="30" customHeight="1">
      <c r="B1406" s="21" t="str">
        <f t="shared" si="23"/>
        <v/>
      </c>
      <c r="C1406" s="152"/>
      <c r="D1406" s="263"/>
      <c r="E1406" s="169"/>
      <c r="F1406" s="167"/>
      <c r="G1406" s="14"/>
      <c r="H1406" s="14"/>
    </row>
    <row r="1407" spans="2:8" ht="30" customHeight="1">
      <c r="B1407" s="21" t="str">
        <f t="shared" si="23"/>
        <v/>
      </c>
      <c r="C1407" s="152"/>
      <c r="D1407" s="263"/>
      <c r="E1407" s="169"/>
      <c r="F1407" s="167"/>
      <c r="G1407" s="14"/>
      <c r="H1407" s="14"/>
    </row>
    <row r="1408" spans="2:8" ht="30" customHeight="1">
      <c r="B1408" s="21" t="str">
        <f t="shared" si="23"/>
        <v/>
      </c>
      <c r="C1408" s="152"/>
      <c r="D1408" s="263"/>
      <c r="E1408" s="169"/>
      <c r="F1408" s="167"/>
      <c r="G1408" s="14"/>
      <c r="H1408" s="14"/>
    </row>
    <row r="1409" spans="2:8" ht="30" customHeight="1">
      <c r="B1409" s="21" t="str">
        <f t="shared" si="23"/>
        <v/>
      </c>
      <c r="C1409" s="152"/>
      <c r="D1409" s="263"/>
      <c r="E1409" s="169"/>
      <c r="F1409" s="167"/>
      <c r="G1409" s="14"/>
      <c r="H1409" s="14"/>
    </row>
    <row r="1410" spans="2:8" ht="30" customHeight="1">
      <c r="B1410" s="21" t="str">
        <f t="shared" si="23"/>
        <v/>
      </c>
      <c r="C1410" s="152"/>
      <c r="D1410" s="263"/>
      <c r="E1410" s="169"/>
      <c r="F1410" s="167"/>
      <c r="G1410" s="14"/>
      <c r="H1410" s="14"/>
    </row>
    <row r="1411" spans="2:8" ht="30" customHeight="1">
      <c r="B1411" s="21" t="str">
        <f t="shared" si="23"/>
        <v/>
      </c>
      <c r="C1411" s="152"/>
      <c r="D1411" s="263"/>
      <c r="E1411" s="169"/>
      <c r="F1411" s="167"/>
      <c r="G1411" s="14"/>
      <c r="H1411" s="14"/>
    </row>
    <row r="1412" spans="2:8" ht="30" customHeight="1">
      <c r="B1412" s="21" t="str">
        <f t="shared" si="23"/>
        <v/>
      </c>
      <c r="C1412" s="152"/>
      <c r="D1412" s="263"/>
      <c r="E1412" s="169"/>
      <c r="F1412" s="167"/>
      <c r="G1412" s="14"/>
      <c r="H1412" s="14"/>
    </row>
    <row r="1413" spans="2:8" ht="30" customHeight="1">
      <c r="B1413" s="21" t="str">
        <f t="shared" si="23"/>
        <v/>
      </c>
      <c r="C1413" s="152"/>
      <c r="D1413" s="263"/>
      <c r="E1413" s="169"/>
      <c r="F1413" s="167"/>
      <c r="G1413" s="14"/>
      <c r="H1413" s="14"/>
    </row>
    <row r="1414" spans="2:8" ht="30" customHeight="1">
      <c r="B1414" s="21" t="str">
        <f t="shared" si="23"/>
        <v/>
      </c>
      <c r="C1414" s="152"/>
      <c r="D1414" s="263"/>
      <c r="E1414" s="169"/>
      <c r="F1414" s="167"/>
      <c r="G1414" s="14"/>
      <c r="H1414" s="14"/>
    </row>
    <row r="1415" spans="2:8" ht="30" customHeight="1">
      <c r="B1415" s="21" t="str">
        <f t="shared" si="23"/>
        <v/>
      </c>
      <c r="C1415" s="152"/>
      <c r="D1415" s="263"/>
      <c r="E1415" s="169"/>
      <c r="F1415" s="167"/>
      <c r="G1415" s="14"/>
      <c r="H1415" s="14"/>
    </row>
    <row r="1416" spans="2:8" ht="30" customHeight="1">
      <c r="B1416" s="21" t="str">
        <f t="shared" si="23"/>
        <v/>
      </c>
      <c r="C1416" s="152"/>
      <c r="D1416" s="263"/>
      <c r="E1416" s="169"/>
      <c r="F1416" s="167"/>
      <c r="G1416" s="14"/>
      <c r="H1416" s="14"/>
    </row>
    <row r="1417" spans="2:8" ht="30" customHeight="1">
      <c r="B1417" s="21" t="str">
        <f t="shared" si="23"/>
        <v/>
      </c>
      <c r="C1417" s="152"/>
      <c r="D1417" s="263"/>
      <c r="E1417" s="169"/>
      <c r="F1417" s="167"/>
      <c r="G1417" s="14"/>
      <c r="H1417" s="14"/>
    </row>
    <row r="1418" spans="2:8" ht="30" customHeight="1">
      <c r="B1418" s="21" t="str">
        <f t="shared" si="23"/>
        <v/>
      </c>
      <c r="C1418" s="152"/>
      <c r="D1418" s="263"/>
      <c r="E1418" s="169"/>
      <c r="F1418" s="167"/>
      <c r="G1418" s="14"/>
      <c r="H1418" s="14"/>
    </row>
    <row r="1419" spans="2:8" ht="30" customHeight="1">
      <c r="B1419" s="21" t="str">
        <f t="shared" si="23"/>
        <v/>
      </c>
      <c r="C1419" s="152"/>
      <c r="D1419" s="263"/>
      <c r="E1419" s="169"/>
      <c r="F1419" s="167"/>
      <c r="G1419" s="14"/>
      <c r="H1419" s="14"/>
    </row>
    <row r="1420" spans="2:8" ht="30" customHeight="1">
      <c r="B1420" s="21" t="str">
        <f t="shared" si="23"/>
        <v/>
      </c>
      <c r="C1420" s="152"/>
      <c r="D1420" s="263"/>
      <c r="E1420" s="169"/>
      <c r="F1420" s="167"/>
      <c r="G1420" s="14"/>
      <c r="H1420" s="14"/>
    </row>
    <row r="1421" spans="2:8" ht="30" customHeight="1">
      <c r="B1421" s="21" t="str">
        <f t="shared" si="23"/>
        <v/>
      </c>
      <c r="C1421" s="152"/>
      <c r="D1421" s="263"/>
      <c r="E1421" s="169"/>
      <c r="F1421" s="167"/>
      <c r="G1421" s="14"/>
      <c r="H1421" s="14"/>
    </row>
    <row r="1422" spans="2:8" ht="30" customHeight="1">
      <c r="B1422" s="21" t="str">
        <f t="shared" si="23"/>
        <v/>
      </c>
      <c r="C1422" s="152"/>
      <c r="D1422" s="263"/>
      <c r="E1422" s="169"/>
      <c r="F1422" s="167"/>
      <c r="G1422" s="14"/>
      <c r="H1422" s="14"/>
    </row>
    <row r="1423" spans="2:8" ht="30" customHeight="1">
      <c r="B1423" s="21" t="str">
        <f t="shared" si="23"/>
        <v/>
      </c>
      <c r="C1423" s="152"/>
      <c r="D1423" s="263"/>
      <c r="E1423" s="169"/>
      <c r="F1423" s="167"/>
      <c r="G1423" s="14"/>
      <c r="H1423" s="14"/>
    </row>
    <row r="1424" spans="2:8" ht="30" customHeight="1">
      <c r="B1424" s="21" t="str">
        <f t="shared" si="23"/>
        <v/>
      </c>
      <c r="C1424" s="152"/>
      <c r="D1424" s="263"/>
      <c r="E1424" s="169"/>
      <c r="F1424" s="167"/>
      <c r="G1424" s="14"/>
      <c r="H1424" s="14"/>
    </row>
    <row r="1425" spans="2:8" ht="30" customHeight="1">
      <c r="B1425" s="21" t="str">
        <f t="shared" si="23"/>
        <v/>
      </c>
      <c r="C1425" s="152"/>
      <c r="D1425" s="263"/>
      <c r="E1425" s="169"/>
      <c r="F1425" s="167"/>
      <c r="G1425" s="14"/>
      <c r="H1425" s="14"/>
    </row>
    <row r="1426" spans="2:8" ht="30" customHeight="1">
      <c r="B1426" s="21" t="str">
        <f t="shared" si="23"/>
        <v/>
      </c>
      <c r="C1426" s="152"/>
      <c r="D1426" s="263"/>
      <c r="E1426" s="169"/>
      <c r="F1426" s="167"/>
      <c r="G1426" s="14"/>
      <c r="H1426" s="14"/>
    </row>
    <row r="1427" spans="2:8" ht="30" customHeight="1">
      <c r="B1427" s="21" t="str">
        <f t="shared" si="23"/>
        <v/>
      </c>
      <c r="C1427" s="152"/>
      <c r="D1427" s="263"/>
      <c r="E1427" s="169"/>
      <c r="F1427" s="167"/>
      <c r="G1427" s="14"/>
      <c r="H1427" s="14"/>
    </row>
    <row r="1428" spans="2:8" ht="30" customHeight="1">
      <c r="B1428" s="21" t="str">
        <f t="shared" si="23"/>
        <v/>
      </c>
      <c r="C1428" s="152"/>
      <c r="D1428" s="263"/>
      <c r="E1428" s="169"/>
      <c r="F1428" s="167"/>
      <c r="G1428" s="14"/>
      <c r="H1428" s="14"/>
    </row>
    <row r="1429" spans="2:8" ht="30" customHeight="1">
      <c r="B1429" s="21" t="str">
        <f t="shared" si="23"/>
        <v/>
      </c>
      <c r="C1429" s="152"/>
      <c r="D1429" s="263"/>
      <c r="E1429" s="169"/>
      <c r="F1429" s="167"/>
      <c r="G1429" s="14"/>
      <c r="H1429" s="14"/>
    </row>
    <row r="1430" spans="2:8" ht="30" customHeight="1">
      <c r="B1430" s="21" t="str">
        <f t="shared" si="23"/>
        <v/>
      </c>
      <c r="C1430" s="152"/>
      <c r="D1430" s="263"/>
      <c r="E1430" s="169"/>
      <c r="F1430" s="167"/>
      <c r="G1430" s="14"/>
      <c r="H1430" s="14"/>
    </row>
    <row r="1431" spans="2:8" ht="30" customHeight="1">
      <c r="B1431" s="21" t="str">
        <f t="shared" si="23"/>
        <v/>
      </c>
      <c r="C1431" s="152"/>
      <c r="D1431" s="263"/>
      <c r="E1431" s="169"/>
      <c r="F1431" s="167"/>
      <c r="G1431" s="14"/>
      <c r="H1431" s="14"/>
    </row>
    <row r="1432" spans="2:8" ht="30" customHeight="1">
      <c r="B1432" s="21" t="str">
        <f t="shared" si="23"/>
        <v/>
      </c>
      <c r="C1432" s="152"/>
      <c r="D1432" s="263"/>
      <c r="E1432" s="169"/>
      <c r="F1432" s="167"/>
      <c r="G1432" s="14"/>
      <c r="H1432" s="14"/>
    </row>
    <row r="1433" spans="2:8" ht="30" customHeight="1">
      <c r="B1433" s="21" t="str">
        <f t="shared" si="23"/>
        <v/>
      </c>
      <c r="C1433" s="152"/>
      <c r="D1433" s="263"/>
      <c r="E1433" s="169"/>
      <c r="F1433" s="167"/>
      <c r="G1433" s="14"/>
      <c r="H1433" s="14"/>
    </row>
    <row r="1434" spans="2:8" ht="30" customHeight="1">
      <c r="B1434" s="21" t="str">
        <f t="shared" si="23"/>
        <v/>
      </c>
      <c r="C1434" s="152"/>
      <c r="D1434" s="263"/>
      <c r="E1434" s="169"/>
      <c r="F1434" s="167"/>
      <c r="G1434" s="14"/>
      <c r="H1434" s="14"/>
    </row>
    <row r="1435" spans="2:8" ht="30" customHeight="1">
      <c r="B1435" s="21" t="str">
        <f t="shared" si="23"/>
        <v/>
      </c>
      <c r="C1435" s="152"/>
      <c r="D1435" s="263"/>
      <c r="E1435" s="169"/>
      <c r="F1435" s="167"/>
      <c r="G1435" s="14"/>
      <c r="H1435" s="14"/>
    </row>
    <row r="1436" spans="2:8" ht="30" customHeight="1">
      <c r="B1436" s="21" t="str">
        <f t="shared" si="23"/>
        <v/>
      </c>
      <c r="C1436" s="152"/>
      <c r="D1436" s="263"/>
      <c r="E1436" s="169"/>
      <c r="F1436" s="167"/>
      <c r="G1436" s="14"/>
      <c r="H1436" s="14"/>
    </row>
    <row r="1437" spans="2:8" ht="30" customHeight="1">
      <c r="B1437" s="21" t="str">
        <f t="shared" si="23"/>
        <v/>
      </c>
      <c r="C1437" s="152"/>
      <c r="D1437" s="263"/>
      <c r="E1437" s="169"/>
      <c r="F1437" s="167"/>
      <c r="G1437" s="14"/>
      <c r="H1437" s="14"/>
    </row>
    <row r="1438" spans="2:8" ht="30" customHeight="1">
      <c r="B1438" s="21" t="str">
        <f t="shared" si="23"/>
        <v/>
      </c>
      <c r="C1438" s="152"/>
      <c r="D1438" s="263"/>
      <c r="E1438" s="169"/>
      <c r="F1438" s="167"/>
      <c r="G1438" s="14"/>
      <c r="H1438" s="14"/>
    </row>
    <row r="1439" spans="2:8" ht="30" customHeight="1">
      <c r="B1439" s="21" t="str">
        <f t="shared" si="23"/>
        <v/>
      </c>
      <c r="C1439" s="152"/>
      <c r="D1439" s="263"/>
      <c r="E1439" s="169"/>
      <c r="F1439" s="167"/>
      <c r="G1439" s="14"/>
      <c r="H1439" s="14"/>
    </row>
    <row r="1440" spans="2:8" ht="30" customHeight="1">
      <c r="B1440" s="21" t="str">
        <f t="shared" si="23"/>
        <v/>
      </c>
      <c r="C1440" s="152"/>
      <c r="D1440" s="263"/>
      <c r="E1440" s="169"/>
      <c r="F1440" s="167"/>
      <c r="G1440" s="14"/>
      <c r="H1440" s="14"/>
    </row>
    <row r="1441" spans="2:8" ht="30" customHeight="1">
      <c r="B1441" s="21" t="str">
        <f t="shared" si="23"/>
        <v/>
      </c>
      <c r="C1441" s="152"/>
      <c r="D1441" s="263"/>
      <c r="E1441" s="169"/>
      <c r="F1441" s="167"/>
      <c r="G1441" s="14"/>
      <c r="H1441" s="14"/>
    </row>
    <row r="1442" spans="2:8" ht="30" customHeight="1">
      <c r="B1442" s="21" t="str">
        <f t="shared" si="23"/>
        <v/>
      </c>
      <c r="C1442" s="152"/>
      <c r="D1442" s="263"/>
      <c r="E1442" s="169"/>
      <c r="F1442" s="167"/>
      <c r="G1442" s="14"/>
      <c r="H1442" s="14"/>
    </row>
    <row r="1443" spans="2:8" ht="30" customHeight="1">
      <c r="B1443" s="21" t="str">
        <f t="shared" si="23"/>
        <v/>
      </c>
      <c r="C1443" s="152"/>
      <c r="D1443" s="263"/>
      <c r="E1443" s="169"/>
      <c r="F1443" s="167"/>
      <c r="G1443" s="14"/>
      <c r="H1443" s="14"/>
    </row>
    <row r="1444" spans="2:8" ht="30" customHeight="1">
      <c r="B1444" s="21" t="str">
        <f t="shared" si="23"/>
        <v/>
      </c>
      <c r="C1444" s="152"/>
      <c r="D1444" s="263"/>
      <c r="E1444" s="169"/>
      <c r="F1444" s="167"/>
      <c r="G1444" s="14"/>
      <c r="H1444" s="14"/>
    </row>
    <row r="1445" spans="2:8" ht="30" customHeight="1">
      <c r="B1445" s="21" t="str">
        <f t="shared" si="23"/>
        <v/>
      </c>
      <c r="C1445" s="152"/>
      <c r="D1445" s="263"/>
      <c r="E1445" s="169"/>
      <c r="F1445" s="167"/>
      <c r="G1445" s="14"/>
      <c r="H1445" s="14"/>
    </row>
    <row r="1446" spans="2:8" ht="30" customHeight="1">
      <c r="B1446" s="21" t="str">
        <f t="shared" si="23"/>
        <v/>
      </c>
      <c r="C1446" s="152"/>
      <c r="D1446" s="263"/>
      <c r="E1446" s="169"/>
      <c r="F1446" s="167"/>
      <c r="G1446" s="14"/>
      <c r="H1446" s="14"/>
    </row>
    <row r="1447" spans="2:8" ht="30" customHeight="1">
      <c r="B1447" s="21" t="str">
        <f t="shared" si="23"/>
        <v/>
      </c>
      <c r="C1447" s="152"/>
      <c r="D1447" s="263"/>
      <c r="E1447" s="169"/>
      <c r="F1447" s="167"/>
      <c r="G1447" s="14"/>
      <c r="H1447" s="14"/>
    </row>
    <row r="1448" spans="2:8" ht="30" customHeight="1">
      <c r="B1448" s="21" t="str">
        <f t="shared" si="23"/>
        <v/>
      </c>
      <c r="C1448" s="152"/>
      <c r="D1448" s="263"/>
      <c r="E1448" s="169"/>
      <c r="F1448" s="167"/>
      <c r="G1448" s="14"/>
      <c r="H1448" s="14"/>
    </row>
    <row r="1449" spans="2:8" ht="30" customHeight="1">
      <c r="B1449" s="21" t="str">
        <f t="shared" si="23"/>
        <v/>
      </c>
      <c r="C1449" s="152"/>
      <c r="D1449" s="263"/>
      <c r="E1449" s="169"/>
      <c r="F1449" s="167"/>
      <c r="G1449" s="14"/>
      <c r="H1449" s="14"/>
    </row>
    <row r="1450" spans="2:8" ht="30" customHeight="1">
      <c r="B1450" s="21" t="str">
        <f t="shared" si="23"/>
        <v/>
      </c>
      <c r="C1450" s="152"/>
      <c r="D1450" s="263"/>
      <c r="E1450" s="169"/>
      <c r="F1450" s="167"/>
      <c r="G1450" s="14"/>
      <c r="H1450" s="14"/>
    </row>
    <row r="1451" spans="2:8" ht="30" customHeight="1">
      <c r="B1451" s="21" t="str">
        <f t="shared" si="23"/>
        <v/>
      </c>
      <c r="C1451" s="152"/>
      <c r="D1451" s="263"/>
      <c r="E1451" s="169"/>
      <c r="F1451" s="167"/>
      <c r="G1451" s="14"/>
      <c r="H1451" s="14"/>
    </row>
    <row r="1452" spans="2:8" ht="30" customHeight="1">
      <c r="B1452" s="21" t="str">
        <f t="shared" si="23"/>
        <v/>
      </c>
      <c r="C1452" s="152"/>
      <c r="D1452" s="263"/>
      <c r="E1452" s="169"/>
      <c r="F1452" s="167"/>
      <c r="G1452" s="14"/>
      <c r="H1452" s="14"/>
    </row>
    <row r="1453" spans="2:8" ht="30" customHeight="1">
      <c r="B1453" s="21" t="str">
        <f t="shared" si="23"/>
        <v/>
      </c>
      <c r="C1453" s="152"/>
      <c r="D1453" s="263"/>
      <c r="E1453" s="169"/>
      <c r="F1453" s="167"/>
      <c r="G1453" s="14"/>
      <c r="H1453" s="14"/>
    </row>
    <row r="1454" spans="2:8" ht="30" customHeight="1">
      <c r="B1454" s="21" t="str">
        <f t="shared" si="23"/>
        <v/>
      </c>
      <c r="C1454" s="152"/>
      <c r="D1454" s="263"/>
      <c r="E1454" s="169"/>
      <c r="F1454" s="167"/>
      <c r="G1454" s="14"/>
      <c r="H1454" s="14"/>
    </row>
    <row r="1455" spans="2:8" ht="30" customHeight="1">
      <c r="B1455" s="21" t="str">
        <f t="shared" si="23"/>
        <v/>
      </c>
      <c r="C1455" s="152"/>
      <c r="D1455" s="263"/>
      <c r="E1455" s="169"/>
      <c r="F1455" s="167"/>
      <c r="G1455" s="14"/>
      <c r="H1455" s="14"/>
    </row>
    <row r="1456" spans="2:8" ht="30" customHeight="1">
      <c r="B1456" s="21" t="str">
        <f t="shared" ref="B1456:B1519" si="24">IF(D1456="","",MONTH(F1456))</f>
        <v/>
      </c>
      <c r="C1456" s="152"/>
      <c r="D1456" s="263"/>
      <c r="E1456" s="169"/>
      <c r="F1456" s="167"/>
      <c r="G1456" s="14"/>
      <c r="H1456" s="14"/>
    </row>
    <row r="1457" spans="2:8" ht="30" customHeight="1">
      <c r="B1457" s="21" t="str">
        <f t="shared" si="24"/>
        <v/>
      </c>
      <c r="C1457" s="152"/>
      <c r="D1457" s="263"/>
      <c r="E1457" s="169"/>
      <c r="F1457" s="167"/>
      <c r="G1457" s="14"/>
      <c r="H1457" s="14"/>
    </row>
    <row r="1458" spans="2:8" ht="30" customHeight="1">
      <c r="B1458" s="21" t="str">
        <f t="shared" si="24"/>
        <v/>
      </c>
      <c r="C1458" s="152"/>
      <c r="D1458" s="263"/>
      <c r="E1458" s="169"/>
      <c r="F1458" s="167"/>
      <c r="G1458" s="14"/>
      <c r="H1458" s="14"/>
    </row>
    <row r="1459" spans="2:8" ht="30" customHeight="1">
      <c r="B1459" s="21" t="str">
        <f t="shared" si="24"/>
        <v/>
      </c>
      <c r="C1459" s="152"/>
      <c r="D1459" s="263"/>
      <c r="E1459" s="169"/>
      <c r="F1459" s="167"/>
      <c r="G1459" s="14"/>
      <c r="H1459" s="14"/>
    </row>
    <row r="1460" spans="2:8" ht="30" customHeight="1">
      <c r="B1460" s="21" t="str">
        <f t="shared" si="24"/>
        <v/>
      </c>
      <c r="C1460" s="152"/>
      <c r="D1460" s="263"/>
      <c r="E1460" s="169"/>
      <c r="F1460" s="167"/>
      <c r="G1460" s="14"/>
      <c r="H1460" s="14"/>
    </row>
    <row r="1461" spans="2:8" ht="30" customHeight="1">
      <c r="B1461" s="21" t="str">
        <f t="shared" si="24"/>
        <v/>
      </c>
      <c r="C1461" s="152"/>
      <c r="D1461" s="263"/>
      <c r="E1461" s="169"/>
      <c r="F1461" s="167"/>
      <c r="G1461" s="14"/>
      <c r="H1461" s="14"/>
    </row>
    <row r="1462" spans="2:8" ht="30" customHeight="1">
      <c r="B1462" s="21" t="str">
        <f t="shared" si="24"/>
        <v/>
      </c>
      <c r="C1462" s="152"/>
      <c r="D1462" s="263"/>
      <c r="E1462" s="169"/>
      <c r="F1462" s="167"/>
      <c r="G1462" s="14"/>
      <c r="H1462" s="14"/>
    </row>
    <row r="1463" spans="2:8" ht="30" customHeight="1">
      <c r="B1463" s="21" t="str">
        <f t="shared" si="24"/>
        <v/>
      </c>
      <c r="C1463" s="152"/>
      <c r="D1463" s="263"/>
      <c r="E1463" s="169"/>
      <c r="F1463" s="167"/>
      <c r="G1463" s="14"/>
      <c r="H1463" s="14"/>
    </row>
    <row r="1464" spans="2:8" ht="30" customHeight="1">
      <c r="B1464" s="21" t="str">
        <f t="shared" si="24"/>
        <v/>
      </c>
      <c r="C1464" s="152"/>
      <c r="D1464" s="263"/>
      <c r="E1464" s="169"/>
      <c r="F1464" s="167"/>
      <c r="G1464" s="14"/>
      <c r="H1464" s="14"/>
    </row>
    <row r="1465" spans="2:8" ht="30" customHeight="1">
      <c r="B1465" s="21" t="str">
        <f t="shared" si="24"/>
        <v/>
      </c>
      <c r="C1465" s="152"/>
      <c r="D1465" s="263"/>
      <c r="E1465" s="169"/>
      <c r="F1465" s="167"/>
      <c r="G1465" s="14"/>
      <c r="H1465" s="14"/>
    </row>
    <row r="1466" spans="2:8" ht="30" customHeight="1">
      <c r="B1466" s="21" t="str">
        <f t="shared" si="24"/>
        <v/>
      </c>
      <c r="C1466" s="152"/>
      <c r="D1466" s="263"/>
      <c r="E1466" s="169"/>
      <c r="F1466" s="167"/>
      <c r="G1466" s="14"/>
      <c r="H1466" s="14"/>
    </row>
    <row r="1467" spans="2:8" ht="30" customHeight="1">
      <c r="B1467" s="21" t="str">
        <f t="shared" si="24"/>
        <v/>
      </c>
      <c r="C1467" s="152"/>
      <c r="D1467" s="263"/>
      <c r="E1467" s="169"/>
      <c r="F1467" s="167"/>
      <c r="G1467" s="14"/>
      <c r="H1467" s="14"/>
    </row>
    <row r="1468" spans="2:8" ht="30" customHeight="1">
      <c r="B1468" s="21" t="str">
        <f t="shared" si="24"/>
        <v/>
      </c>
      <c r="C1468" s="152"/>
      <c r="D1468" s="263"/>
      <c r="E1468" s="169"/>
      <c r="F1468" s="167"/>
      <c r="G1468" s="14"/>
      <c r="H1468" s="14"/>
    </row>
    <row r="1469" spans="2:8" ht="30" customHeight="1">
      <c r="B1469" s="21" t="str">
        <f t="shared" si="24"/>
        <v/>
      </c>
      <c r="C1469" s="152"/>
      <c r="D1469" s="263"/>
      <c r="E1469" s="169"/>
      <c r="F1469" s="167"/>
      <c r="G1469" s="14"/>
      <c r="H1469" s="14"/>
    </row>
    <row r="1470" spans="2:8" ht="30" customHeight="1">
      <c r="B1470" s="21" t="str">
        <f t="shared" si="24"/>
        <v/>
      </c>
      <c r="C1470" s="152"/>
      <c r="D1470" s="263"/>
      <c r="E1470" s="169"/>
      <c r="F1470" s="167"/>
      <c r="G1470" s="14"/>
      <c r="H1470" s="14"/>
    </row>
    <row r="1471" spans="2:8" ht="30" customHeight="1">
      <c r="B1471" s="21" t="str">
        <f t="shared" si="24"/>
        <v/>
      </c>
      <c r="C1471" s="152"/>
      <c r="D1471" s="263"/>
      <c r="E1471" s="169"/>
      <c r="F1471" s="167"/>
      <c r="G1471" s="14"/>
      <c r="H1471" s="14"/>
    </row>
    <row r="1472" spans="2:8" ht="30" customHeight="1">
      <c r="B1472" s="21" t="str">
        <f t="shared" si="24"/>
        <v/>
      </c>
      <c r="C1472" s="152"/>
      <c r="D1472" s="263"/>
      <c r="E1472" s="169"/>
      <c r="F1472" s="167"/>
      <c r="G1472" s="14"/>
      <c r="H1472" s="14"/>
    </row>
    <row r="1473" spans="2:8" ht="30" customHeight="1">
      <c r="B1473" s="21" t="str">
        <f t="shared" si="24"/>
        <v/>
      </c>
      <c r="C1473" s="152"/>
      <c r="D1473" s="263"/>
      <c r="E1473" s="169"/>
      <c r="F1473" s="167"/>
      <c r="G1473" s="14"/>
      <c r="H1473" s="14"/>
    </row>
    <row r="1474" spans="2:8" ht="30" customHeight="1">
      <c r="B1474" s="21" t="str">
        <f t="shared" si="24"/>
        <v/>
      </c>
      <c r="C1474" s="152"/>
      <c r="D1474" s="263"/>
      <c r="E1474" s="169"/>
      <c r="F1474" s="167"/>
      <c r="G1474" s="14"/>
      <c r="H1474" s="14"/>
    </row>
    <row r="1475" spans="2:8" ht="30" customHeight="1">
      <c r="B1475" s="21" t="str">
        <f t="shared" si="24"/>
        <v/>
      </c>
      <c r="C1475" s="152"/>
      <c r="D1475" s="263"/>
      <c r="E1475" s="169"/>
      <c r="F1475" s="167"/>
      <c r="G1475" s="14"/>
      <c r="H1475" s="14"/>
    </row>
    <row r="1476" spans="2:8" ht="30" customHeight="1">
      <c r="B1476" s="21" t="str">
        <f t="shared" si="24"/>
        <v/>
      </c>
      <c r="C1476" s="152"/>
      <c r="D1476" s="263"/>
      <c r="E1476" s="169"/>
      <c r="F1476" s="167"/>
      <c r="G1476" s="14"/>
      <c r="H1476" s="14"/>
    </row>
    <row r="1477" spans="2:8" ht="30" customHeight="1">
      <c r="B1477" s="21" t="str">
        <f t="shared" si="24"/>
        <v/>
      </c>
      <c r="C1477" s="152"/>
      <c r="D1477" s="263"/>
      <c r="E1477" s="169"/>
      <c r="F1477" s="167"/>
      <c r="G1477" s="14"/>
      <c r="H1477" s="14"/>
    </row>
    <row r="1478" spans="2:8" ht="30" customHeight="1">
      <c r="B1478" s="21" t="str">
        <f t="shared" si="24"/>
        <v/>
      </c>
      <c r="C1478" s="152"/>
      <c r="D1478" s="263"/>
      <c r="E1478" s="169"/>
      <c r="F1478" s="167"/>
      <c r="G1478" s="14"/>
      <c r="H1478" s="14"/>
    </row>
    <row r="1479" spans="2:8" ht="30" customHeight="1">
      <c r="B1479" s="21" t="str">
        <f t="shared" si="24"/>
        <v/>
      </c>
      <c r="C1479" s="152"/>
      <c r="D1479" s="263"/>
      <c r="E1479" s="169"/>
      <c r="F1479" s="167"/>
      <c r="G1479" s="14"/>
      <c r="H1479" s="14"/>
    </row>
    <row r="1480" spans="2:8" ht="30" customHeight="1">
      <c r="B1480" s="21" t="str">
        <f t="shared" si="24"/>
        <v/>
      </c>
      <c r="C1480" s="152"/>
      <c r="D1480" s="263"/>
      <c r="E1480" s="169"/>
      <c r="F1480" s="167"/>
      <c r="G1480" s="14"/>
      <c r="H1480" s="14"/>
    </row>
    <row r="1481" spans="2:8" ht="30" customHeight="1">
      <c r="B1481" s="21" t="str">
        <f t="shared" si="24"/>
        <v/>
      </c>
      <c r="C1481" s="152"/>
      <c r="D1481" s="263"/>
      <c r="E1481" s="169"/>
      <c r="F1481" s="167"/>
      <c r="G1481" s="14"/>
      <c r="H1481" s="14"/>
    </row>
    <row r="1482" spans="2:8" ht="30" customHeight="1">
      <c r="B1482" s="21" t="str">
        <f t="shared" si="24"/>
        <v/>
      </c>
      <c r="C1482" s="152"/>
      <c r="D1482" s="263"/>
      <c r="E1482" s="169"/>
      <c r="F1482" s="167"/>
      <c r="G1482" s="14"/>
      <c r="H1482" s="14"/>
    </row>
    <row r="1483" spans="2:8" ht="30" customHeight="1">
      <c r="B1483" s="21" t="str">
        <f t="shared" si="24"/>
        <v/>
      </c>
      <c r="C1483" s="152"/>
      <c r="D1483" s="263"/>
      <c r="E1483" s="169"/>
      <c r="F1483" s="167"/>
      <c r="G1483" s="14"/>
      <c r="H1483" s="14"/>
    </row>
    <row r="1484" spans="2:8" ht="30" customHeight="1">
      <c r="B1484" s="21" t="str">
        <f t="shared" si="24"/>
        <v/>
      </c>
      <c r="C1484" s="152"/>
      <c r="D1484" s="263"/>
      <c r="E1484" s="169"/>
      <c r="F1484" s="167"/>
      <c r="G1484" s="14"/>
      <c r="H1484" s="14"/>
    </row>
    <row r="1485" spans="2:8" ht="30" customHeight="1">
      <c r="B1485" s="21" t="str">
        <f t="shared" si="24"/>
        <v/>
      </c>
      <c r="C1485" s="152"/>
      <c r="D1485" s="263"/>
      <c r="E1485" s="169"/>
      <c r="F1485" s="167"/>
      <c r="G1485" s="14"/>
      <c r="H1485" s="14"/>
    </row>
    <row r="1486" spans="2:8" ht="30" customHeight="1">
      <c r="B1486" s="21" t="str">
        <f t="shared" si="24"/>
        <v/>
      </c>
      <c r="C1486" s="152"/>
      <c r="D1486" s="263"/>
      <c r="E1486" s="169"/>
      <c r="F1486" s="167"/>
      <c r="G1486" s="14"/>
      <c r="H1486" s="14"/>
    </row>
    <row r="1487" spans="2:8" ht="30" customHeight="1">
      <c r="B1487" s="21" t="str">
        <f t="shared" si="24"/>
        <v/>
      </c>
      <c r="C1487" s="152"/>
      <c r="D1487" s="263"/>
      <c r="E1487" s="169"/>
      <c r="F1487" s="167"/>
      <c r="G1487" s="14"/>
      <c r="H1487" s="14"/>
    </row>
    <row r="1488" spans="2:8" ht="30" customHeight="1">
      <c r="B1488" s="21" t="str">
        <f t="shared" si="24"/>
        <v/>
      </c>
      <c r="C1488" s="152"/>
      <c r="D1488" s="263"/>
      <c r="E1488" s="169"/>
      <c r="F1488" s="167"/>
      <c r="G1488" s="14"/>
      <c r="H1488" s="14"/>
    </row>
    <row r="1489" spans="2:8" ht="30" customHeight="1">
      <c r="B1489" s="21" t="str">
        <f t="shared" si="24"/>
        <v/>
      </c>
      <c r="C1489" s="152"/>
      <c r="D1489" s="263"/>
      <c r="E1489" s="169"/>
      <c r="F1489" s="167"/>
      <c r="G1489" s="14"/>
      <c r="H1489" s="14"/>
    </row>
    <row r="1490" spans="2:8" ht="30" customHeight="1">
      <c r="B1490" s="21" t="str">
        <f t="shared" si="24"/>
        <v/>
      </c>
      <c r="C1490" s="152"/>
      <c r="D1490" s="263"/>
      <c r="E1490" s="169"/>
      <c r="F1490" s="167"/>
      <c r="G1490" s="14"/>
      <c r="H1490" s="14"/>
    </row>
    <row r="1491" spans="2:8" ht="30" customHeight="1">
      <c r="B1491" s="21" t="str">
        <f t="shared" si="24"/>
        <v/>
      </c>
      <c r="C1491" s="152"/>
      <c r="D1491" s="263"/>
      <c r="E1491" s="169"/>
      <c r="F1491" s="167"/>
      <c r="G1491" s="14"/>
      <c r="H1491" s="14"/>
    </row>
    <row r="1492" spans="2:8" ht="30" customHeight="1">
      <c r="B1492" s="21" t="str">
        <f t="shared" si="24"/>
        <v/>
      </c>
      <c r="C1492" s="152"/>
      <c r="D1492" s="263"/>
      <c r="E1492" s="169"/>
      <c r="F1492" s="167"/>
      <c r="G1492" s="14"/>
      <c r="H1492" s="14"/>
    </row>
    <row r="1493" spans="2:8" ht="30" customHeight="1">
      <c r="B1493" s="21" t="str">
        <f t="shared" si="24"/>
        <v/>
      </c>
      <c r="C1493" s="152"/>
      <c r="D1493" s="263"/>
      <c r="E1493" s="169"/>
      <c r="F1493" s="167"/>
      <c r="G1493" s="14"/>
      <c r="H1493" s="14"/>
    </row>
    <row r="1494" spans="2:8" ht="30" customHeight="1">
      <c r="B1494" s="21" t="str">
        <f t="shared" si="24"/>
        <v/>
      </c>
      <c r="C1494" s="152"/>
      <c r="D1494" s="263"/>
      <c r="E1494" s="169"/>
      <c r="F1494" s="167"/>
      <c r="G1494" s="14"/>
      <c r="H1494" s="14"/>
    </row>
    <row r="1495" spans="2:8" ht="30" customHeight="1">
      <c r="B1495" s="21" t="str">
        <f t="shared" si="24"/>
        <v/>
      </c>
      <c r="C1495" s="152"/>
      <c r="D1495" s="263"/>
      <c r="E1495" s="169"/>
      <c r="F1495" s="167"/>
      <c r="G1495" s="14"/>
      <c r="H1495" s="14"/>
    </row>
    <row r="1496" spans="2:8" ht="30" customHeight="1">
      <c r="B1496" s="21" t="str">
        <f t="shared" si="24"/>
        <v/>
      </c>
      <c r="C1496" s="152"/>
      <c r="D1496" s="263"/>
      <c r="E1496" s="169"/>
      <c r="F1496" s="167"/>
      <c r="G1496" s="14"/>
      <c r="H1496" s="14"/>
    </row>
    <row r="1497" spans="2:8" ht="30" customHeight="1">
      <c r="B1497" s="21" t="str">
        <f t="shared" si="24"/>
        <v/>
      </c>
      <c r="C1497" s="152"/>
      <c r="D1497" s="263"/>
      <c r="E1497" s="169"/>
      <c r="F1497" s="167"/>
      <c r="G1497" s="14"/>
      <c r="H1497" s="14"/>
    </row>
    <row r="1498" spans="2:8" ht="30" customHeight="1">
      <c r="B1498" s="21" t="str">
        <f t="shared" si="24"/>
        <v/>
      </c>
      <c r="C1498" s="152"/>
      <c r="D1498" s="263"/>
      <c r="E1498" s="169"/>
      <c r="F1498" s="167"/>
      <c r="G1498" s="14"/>
      <c r="H1498" s="14"/>
    </row>
    <row r="1499" spans="2:8" ht="30" customHeight="1">
      <c r="B1499" s="21" t="str">
        <f t="shared" si="24"/>
        <v/>
      </c>
      <c r="C1499" s="152"/>
      <c r="D1499" s="263"/>
      <c r="E1499" s="169"/>
      <c r="F1499" s="167"/>
      <c r="G1499" s="14"/>
      <c r="H1499" s="14"/>
    </row>
    <row r="1500" spans="2:8" ht="30" customHeight="1">
      <c r="B1500" s="21" t="str">
        <f t="shared" si="24"/>
        <v/>
      </c>
      <c r="C1500" s="152"/>
      <c r="D1500" s="263"/>
      <c r="E1500" s="169"/>
      <c r="F1500" s="167"/>
      <c r="G1500" s="14"/>
      <c r="H1500" s="14"/>
    </row>
    <row r="1501" spans="2:8" ht="30" customHeight="1">
      <c r="B1501" s="21" t="str">
        <f t="shared" si="24"/>
        <v/>
      </c>
      <c r="C1501" s="152"/>
      <c r="D1501" s="263"/>
      <c r="E1501" s="169"/>
      <c r="F1501" s="167"/>
      <c r="G1501" s="14"/>
      <c r="H1501" s="14"/>
    </row>
    <row r="1502" spans="2:8" ht="30" customHeight="1">
      <c r="B1502" s="21" t="str">
        <f t="shared" si="24"/>
        <v/>
      </c>
      <c r="C1502" s="152"/>
      <c r="D1502" s="263"/>
      <c r="E1502" s="169"/>
      <c r="F1502" s="167"/>
      <c r="G1502" s="14"/>
      <c r="H1502" s="14"/>
    </row>
    <row r="1503" spans="2:8" ht="30" customHeight="1">
      <c r="B1503" s="21" t="str">
        <f t="shared" si="24"/>
        <v/>
      </c>
      <c r="C1503" s="152"/>
      <c r="D1503" s="263"/>
      <c r="E1503" s="169"/>
      <c r="F1503" s="167"/>
      <c r="G1503" s="14"/>
      <c r="H1503" s="14"/>
    </row>
    <row r="1504" spans="2:8" ht="30" customHeight="1">
      <c r="B1504" s="21" t="str">
        <f t="shared" si="24"/>
        <v/>
      </c>
      <c r="C1504" s="152"/>
      <c r="D1504" s="263"/>
      <c r="E1504" s="169"/>
      <c r="F1504" s="167"/>
      <c r="G1504" s="14"/>
      <c r="H1504" s="14"/>
    </row>
    <row r="1505" spans="2:8" ht="30" customHeight="1">
      <c r="B1505" s="21" t="str">
        <f t="shared" si="24"/>
        <v/>
      </c>
      <c r="C1505" s="152"/>
      <c r="D1505" s="263"/>
      <c r="E1505" s="169"/>
      <c r="F1505" s="167"/>
      <c r="G1505" s="14"/>
      <c r="H1505" s="14"/>
    </row>
    <row r="1506" spans="2:8" ht="30" customHeight="1">
      <c r="B1506" s="21" t="str">
        <f t="shared" si="24"/>
        <v/>
      </c>
      <c r="C1506" s="152"/>
      <c r="D1506" s="263"/>
      <c r="E1506" s="169"/>
      <c r="F1506" s="167"/>
      <c r="G1506" s="14"/>
      <c r="H1506" s="14"/>
    </row>
    <row r="1507" spans="2:8" ht="30" customHeight="1">
      <c r="B1507" s="21" t="str">
        <f t="shared" si="24"/>
        <v/>
      </c>
      <c r="C1507" s="152"/>
      <c r="D1507" s="263"/>
      <c r="E1507" s="169"/>
      <c r="F1507" s="167"/>
      <c r="G1507" s="14"/>
      <c r="H1507" s="14"/>
    </row>
    <row r="1508" spans="2:8" ht="30" customHeight="1">
      <c r="B1508" s="21" t="str">
        <f t="shared" si="24"/>
        <v/>
      </c>
      <c r="C1508" s="152"/>
      <c r="D1508" s="263"/>
      <c r="E1508" s="169"/>
      <c r="F1508" s="167"/>
      <c r="G1508" s="14"/>
      <c r="H1508" s="14"/>
    </row>
    <row r="1509" spans="2:8" ht="30" customHeight="1">
      <c r="B1509" s="21" t="str">
        <f t="shared" si="24"/>
        <v/>
      </c>
      <c r="C1509" s="152"/>
      <c r="D1509" s="263"/>
      <c r="E1509" s="169"/>
      <c r="F1509" s="167"/>
      <c r="G1509" s="14"/>
      <c r="H1509" s="14"/>
    </row>
    <row r="1510" spans="2:8" ht="30" customHeight="1">
      <c r="B1510" s="21" t="str">
        <f t="shared" si="24"/>
        <v/>
      </c>
      <c r="C1510" s="152"/>
      <c r="D1510" s="263"/>
      <c r="E1510" s="169"/>
      <c r="F1510" s="167"/>
      <c r="G1510" s="14"/>
      <c r="H1510" s="14"/>
    </row>
    <row r="1511" spans="2:8" ht="30" customHeight="1">
      <c r="B1511" s="21" t="str">
        <f t="shared" si="24"/>
        <v/>
      </c>
      <c r="C1511" s="152"/>
      <c r="D1511" s="263"/>
      <c r="E1511" s="169"/>
      <c r="F1511" s="167"/>
      <c r="G1511" s="14"/>
      <c r="H1511" s="14"/>
    </row>
    <row r="1512" spans="2:8" ht="30" customHeight="1">
      <c r="B1512" s="21" t="str">
        <f t="shared" si="24"/>
        <v/>
      </c>
      <c r="C1512" s="152"/>
      <c r="D1512" s="263"/>
      <c r="E1512" s="169"/>
      <c r="F1512" s="167"/>
      <c r="G1512" s="14"/>
      <c r="H1512" s="14"/>
    </row>
    <row r="1513" spans="2:8" ht="30" customHeight="1">
      <c r="B1513" s="21" t="str">
        <f t="shared" si="24"/>
        <v/>
      </c>
      <c r="C1513" s="152"/>
      <c r="D1513" s="263"/>
      <c r="E1513" s="169"/>
      <c r="F1513" s="167"/>
      <c r="G1513" s="14"/>
      <c r="H1513" s="14"/>
    </row>
    <row r="1514" spans="2:8" ht="30" customHeight="1">
      <c r="B1514" s="21" t="str">
        <f t="shared" si="24"/>
        <v/>
      </c>
      <c r="C1514" s="152"/>
      <c r="D1514" s="263"/>
      <c r="E1514" s="169"/>
      <c r="F1514" s="167"/>
      <c r="G1514" s="14"/>
      <c r="H1514" s="14"/>
    </row>
    <row r="1515" spans="2:8" ht="30" customHeight="1">
      <c r="B1515" s="21" t="str">
        <f t="shared" si="24"/>
        <v/>
      </c>
      <c r="C1515" s="152"/>
      <c r="D1515" s="263"/>
      <c r="E1515" s="169"/>
      <c r="F1515" s="167"/>
      <c r="G1515" s="14"/>
      <c r="H1515" s="14"/>
    </row>
    <row r="1516" spans="2:8" ht="30" customHeight="1">
      <c r="B1516" s="21" t="str">
        <f t="shared" si="24"/>
        <v/>
      </c>
      <c r="C1516" s="152"/>
      <c r="D1516" s="263"/>
      <c r="E1516" s="169"/>
      <c r="F1516" s="167"/>
      <c r="G1516" s="14"/>
      <c r="H1516" s="14"/>
    </row>
    <row r="1517" spans="2:8" ht="30" customHeight="1">
      <c r="B1517" s="21" t="str">
        <f t="shared" si="24"/>
        <v/>
      </c>
      <c r="C1517" s="152"/>
      <c r="D1517" s="263"/>
      <c r="E1517" s="169"/>
      <c r="F1517" s="167"/>
      <c r="G1517" s="14"/>
      <c r="H1517" s="14"/>
    </row>
    <row r="1518" spans="2:8" ht="30" customHeight="1">
      <c r="B1518" s="21" t="str">
        <f t="shared" si="24"/>
        <v/>
      </c>
      <c r="C1518" s="152"/>
      <c r="D1518" s="263"/>
      <c r="E1518" s="169"/>
      <c r="F1518" s="167"/>
      <c r="G1518" s="14"/>
      <c r="H1518" s="14"/>
    </row>
    <row r="1519" spans="2:8" ht="30" customHeight="1">
      <c r="B1519" s="21" t="str">
        <f t="shared" si="24"/>
        <v/>
      </c>
      <c r="C1519" s="152"/>
      <c r="D1519" s="263"/>
      <c r="E1519" s="169"/>
      <c r="F1519" s="167"/>
      <c r="G1519" s="14"/>
      <c r="H1519" s="14"/>
    </row>
    <row r="1520" spans="2:8" ht="30" customHeight="1">
      <c r="B1520" s="21" t="str">
        <f t="shared" ref="B1520:B1583" si="25">IF(D1520="","",MONTH(F1520))</f>
        <v/>
      </c>
      <c r="C1520" s="152"/>
      <c r="D1520" s="263"/>
      <c r="E1520" s="169"/>
      <c r="F1520" s="167"/>
      <c r="G1520" s="14"/>
      <c r="H1520" s="14"/>
    </row>
    <row r="1521" spans="2:8" ht="30" customHeight="1">
      <c r="B1521" s="21" t="str">
        <f t="shared" si="25"/>
        <v/>
      </c>
      <c r="C1521" s="152"/>
      <c r="D1521" s="263"/>
      <c r="E1521" s="169"/>
      <c r="F1521" s="167"/>
      <c r="G1521" s="14"/>
      <c r="H1521" s="14"/>
    </row>
    <row r="1522" spans="2:8" ht="30" customHeight="1">
      <c r="B1522" s="21" t="str">
        <f t="shared" si="25"/>
        <v/>
      </c>
      <c r="C1522" s="152"/>
      <c r="D1522" s="263"/>
      <c r="E1522" s="169"/>
      <c r="F1522" s="167"/>
      <c r="G1522" s="14"/>
      <c r="H1522" s="14"/>
    </row>
    <row r="1523" spans="2:8" ht="30" customHeight="1">
      <c r="B1523" s="21" t="str">
        <f t="shared" si="25"/>
        <v/>
      </c>
      <c r="C1523" s="152"/>
      <c r="D1523" s="263"/>
      <c r="E1523" s="169"/>
      <c r="F1523" s="167"/>
      <c r="G1523" s="14"/>
      <c r="H1523" s="14"/>
    </row>
    <row r="1524" spans="2:8" ht="30" customHeight="1">
      <c r="B1524" s="21" t="str">
        <f t="shared" si="25"/>
        <v/>
      </c>
      <c r="C1524" s="152"/>
      <c r="D1524" s="263"/>
      <c r="E1524" s="169"/>
      <c r="F1524" s="167"/>
      <c r="G1524" s="14"/>
      <c r="H1524" s="14"/>
    </row>
    <row r="1525" spans="2:8" ht="30" customHeight="1">
      <c r="B1525" s="21" t="str">
        <f t="shared" si="25"/>
        <v/>
      </c>
      <c r="C1525" s="152"/>
      <c r="D1525" s="263"/>
      <c r="E1525" s="169"/>
      <c r="F1525" s="167"/>
      <c r="G1525" s="14"/>
      <c r="H1525" s="14"/>
    </row>
    <row r="1526" spans="2:8" ht="30" customHeight="1">
      <c r="B1526" s="21" t="str">
        <f t="shared" si="25"/>
        <v/>
      </c>
      <c r="C1526" s="152"/>
      <c r="D1526" s="263"/>
      <c r="E1526" s="169"/>
      <c r="F1526" s="167"/>
      <c r="G1526" s="14"/>
      <c r="H1526" s="14"/>
    </row>
    <row r="1527" spans="2:8" ht="30" customHeight="1">
      <c r="B1527" s="21" t="str">
        <f t="shared" si="25"/>
        <v/>
      </c>
      <c r="C1527" s="152"/>
      <c r="D1527" s="263"/>
      <c r="E1527" s="169"/>
      <c r="F1527" s="167"/>
      <c r="G1527" s="14"/>
      <c r="H1527" s="14"/>
    </row>
    <row r="1528" spans="2:8" ht="30" customHeight="1">
      <c r="B1528" s="21" t="str">
        <f t="shared" si="25"/>
        <v/>
      </c>
      <c r="C1528" s="152"/>
      <c r="D1528" s="263"/>
      <c r="E1528" s="169"/>
      <c r="F1528" s="167"/>
      <c r="G1528" s="14"/>
      <c r="H1528" s="14"/>
    </row>
    <row r="1529" spans="2:8" ht="30" customHeight="1">
      <c r="B1529" s="21" t="str">
        <f t="shared" si="25"/>
        <v/>
      </c>
      <c r="C1529" s="152"/>
      <c r="D1529" s="263"/>
      <c r="E1529" s="169"/>
      <c r="F1529" s="167"/>
      <c r="G1529" s="14"/>
      <c r="H1529" s="14"/>
    </row>
    <row r="1530" spans="2:8" ht="30" customHeight="1">
      <c r="B1530" s="21" t="str">
        <f t="shared" si="25"/>
        <v/>
      </c>
      <c r="C1530" s="152"/>
      <c r="D1530" s="263"/>
      <c r="E1530" s="169"/>
      <c r="F1530" s="167"/>
      <c r="G1530" s="14"/>
      <c r="H1530" s="14"/>
    </row>
    <row r="1531" spans="2:8" ht="30" customHeight="1">
      <c r="B1531" s="21" t="str">
        <f t="shared" si="25"/>
        <v/>
      </c>
      <c r="C1531" s="152"/>
      <c r="D1531" s="263"/>
      <c r="E1531" s="169"/>
      <c r="F1531" s="167"/>
      <c r="G1531" s="14"/>
      <c r="H1531" s="14"/>
    </row>
    <row r="1532" spans="2:8" ht="30" customHeight="1">
      <c r="B1532" s="21" t="str">
        <f t="shared" si="25"/>
        <v/>
      </c>
      <c r="C1532" s="152"/>
      <c r="D1532" s="263"/>
      <c r="E1532" s="169"/>
      <c r="F1532" s="167"/>
      <c r="G1532" s="14"/>
      <c r="H1532" s="14"/>
    </row>
    <row r="1533" spans="2:8" ht="30" customHeight="1">
      <c r="B1533" s="21" t="str">
        <f t="shared" si="25"/>
        <v/>
      </c>
      <c r="C1533" s="152"/>
      <c r="D1533" s="263"/>
      <c r="E1533" s="169"/>
      <c r="F1533" s="167"/>
      <c r="G1533" s="14"/>
      <c r="H1533" s="14"/>
    </row>
    <row r="1534" spans="2:8" ht="30" customHeight="1">
      <c r="B1534" s="21" t="str">
        <f t="shared" si="25"/>
        <v/>
      </c>
      <c r="C1534" s="152"/>
      <c r="D1534" s="263"/>
      <c r="E1534" s="169"/>
      <c r="F1534" s="167"/>
      <c r="G1534" s="14"/>
      <c r="H1534" s="14"/>
    </row>
    <row r="1535" spans="2:8" ht="30" customHeight="1">
      <c r="B1535" s="21" t="str">
        <f t="shared" si="25"/>
        <v/>
      </c>
      <c r="C1535" s="152"/>
      <c r="D1535" s="263"/>
      <c r="E1535" s="169"/>
      <c r="F1535" s="167"/>
      <c r="G1535" s="14"/>
      <c r="H1535" s="14"/>
    </row>
    <row r="1536" spans="2:8" ht="30" customHeight="1">
      <c r="B1536" s="21" t="str">
        <f t="shared" si="25"/>
        <v/>
      </c>
      <c r="C1536" s="152"/>
      <c r="D1536" s="263"/>
      <c r="E1536" s="169"/>
      <c r="F1536" s="167"/>
      <c r="G1536" s="14"/>
      <c r="H1536" s="14"/>
    </row>
    <row r="1537" spans="2:8" ht="30" customHeight="1">
      <c r="B1537" s="21" t="str">
        <f t="shared" si="25"/>
        <v/>
      </c>
      <c r="C1537" s="152"/>
      <c r="D1537" s="263"/>
      <c r="E1537" s="169"/>
      <c r="F1537" s="167"/>
      <c r="G1537" s="14"/>
      <c r="H1537" s="14"/>
    </row>
    <row r="1538" spans="2:8" ht="30" customHeight="1">
      <c r="B1538" s="21" t="str">
        <f t="shared" si="25"/>
        <v/>
      </c>
      <c r="C1538" s="152"/>
      <c r="D1538" s="263"/>
      <c r="E1538" s="169"/>
      <c r="F1538" s="167"/>
      <c r="G1538" s="14"/>
      <c r="H1538" s="14"/>
    </row>
    <row r="1539" spans="2:8" ht="30" customHeight="1">
      <c r="B1539" s="21" t="str">
        <f t="shared" si="25"/>
        <v/>
      </c>
      <c r="C1539" s="152"/>
      <c r="D1539" s="263"/>
      <c r="E1539" s="169"/>
      <c r="F1539" s="167"/>
      <c r="G1539" s="14"/>
      <c r="H1539" s="14"/>
    </row>
    <row r="1540" spans="2:8" ht="30" customHeight="1">
      <c r="B1540" s="21" t="str">
        <f t="shared" si="25"/>
        <v/>
      </c>
      <c r="C1540" s="152"/>
      <c r="D1540" s="263"/>
      <c r="E1540" s="169"/>
      <c r="F1540" s="167"/>
      <c r="G1540" s="14"/>
      <c r="H1540" s="14"/>
    </row>
    <row r="1541" spans="2:8" ht="30" customHeight="1">
      <c r="B1541" s="21" t="str">
        <f t="shared" si="25"/>
        <v/>
      </c>
      <c r="C1541" s="152"/>
      <c r="D1541" s="263"/>
      <c r="E1541" s="169"/>
      <c r="F1541" s="167"/>
      <c r="G1541" s="14"/>
      <c r="H1541" s="14"/>
    </row>
    <row r="1542" spans="2:8" ht="30" customHeight="1">
      <c r="B1542" s="21" t="str">
        <f t="shared" si="25"/>
        <v/>
      </c>
      <c r="C1542" s="152"/>
      <c r="D1542" s="263"/>
      <c r="E1542" s="169"/>
      <c r="F1542" s="167"/>
      <c r="G1542" s="14"/>
      <c r="H1542" s="14"/>
    </row>
    <row r="1543" spans="2:8" ht="30" customHeight="1">
      <c r="B1543" s="21" t="str">
        <f t="shared" si="25"/>
        <v/>
      </c>
      <c r="C1543" s="152"/>
      <c r="D1543" s="263"/>
      <c r="E1543" s="169"/>
      <c r="F1543" s="167"/>
      <c r="G1543" s="14"/>
      <c r="H1543" s="14"/>
    </row>
    <row r="1544" spans="2:8" ht="30" customHeight="1">
      <c r="B1544" s="21" t="str">
        <f t="shared" si="25"/>
        <v/>
      </c>
      <c r="C1544" s="152"/>
      <c r="D1544" s="263"/>
      <c r="E1544" s="169"/>
      <c r="F1544" s="167"/>
      <c r="G1544" s="14"/>
      <c r="H1544" s="14"/>
    </row>
    <row r="1545" spans="2:8" ht="30" customHeight="1">
      <c r="B1545" s="21" t="str">
        <f t="shared" si="25"/>
        <v/>
      </c>
      <c r="C1545" s="152"/>
      <c r="D1545" s="263"/>
      <c r="E1545" s="169"/>
      <c r="F1545" s="167"/>
      <c r="G1545" s="14"/>
      <c r="H1545" s="14"/>
    </row>
    <row r="1546" spans="2:8" ht="30" customHeight="1">
      <c r="B1546" s="21" t="str">
        <f t="shared" si="25"/>
        <v/>
      </c>
      <c r="C1546" s="152"/>
      <c r="D1546" s="263"/>
      <c r="E1546" s="169"/>
      <c r="F1546" s="167"/>
      <c r="G1546" s="14"/>
      <c r="H1546" s="14"/>
    </row>
    <row r="1547" spans="2:8" ht="30" customHeight="1">
      <c r="B1547" s="21" t="str">
        <f t="shared" si="25"/>
        <v/>
      </c>
      <c r="C1547" s="152"/>
      <c r="D1547" s="263"/>
      <c r="E1547" s="169"/>
      <c r="F1547" s="167"/>
      <c r="G1547" s="14"/>
      <c r="H1547" s="14"/>
    </row>
    <row r="1548" spans="2:8" ht="30" customHeight="1">
      <c r="B1548" s="21" t="str">
        <f t="shared" si="25"/>
        <v/>
      </c>
      <c r="C1548" s="152"/>
      <c r="D1548" s="263"/>
      <c r="E1548" s="169"/>
      <c r="F1548" s="167"/>
      <c r="G1548" s="14"/>
      <c r="H1548" s="14"/>
    </row>
    <row r="1549" spans="2:8" ht="30" customHeight="1">
      <c r="B1549" s="21" t="str">
        <f t="shared" si="25"/>
        <v/>
      </c>
      <c r="C1549" s="152"/>
      <c r="D1549" s="263"/>
      <c r="E1549" s="169"/>
      <c r="F1549" s="167"/>
      <c r="G1549" s="14"/>
      <c r="H1549" s="14"/>
    </row>
    <row r="1550" spans="2:8" ht="30" customHeight="1">
      <c r="B1550" s="21" t="str">
        <f t="shared" si="25"/>
        <v/>
      </c>
      <c r="C1550" s="152"/>
      <c r="D1550" s="263"/>
      <c r="E1550" s="169"/>
      <c r="F1550" s="167"/>
      <c r="G1550" s="14"/>
      <c r="H1550" s="14"/>
    </row>
    <row r="1551" spans="2:8" ht="30" customHeight="1">
      <c r="B1551" s="21" t="str">
        <f t="shared" si="25"/>
        <v/>
      </c>
      <c r="C1551" s="152"/>
      <c r="D1551" s="263"/>
      <c r="E1551" s="169"/>
      <c r="F1551" s="167"/>
      <c r="G1551" s="14"/>
      <c r="H1551" s="14"/>
    </row>
    <row r="1552" spans="2:8" ht="30" customHeight="1">
      <c r="B1552" s="21" t="str">
        <f t="shared" si="25"/>
        <v/>
      </c>
      <c r="C1552" s="152"/>
      <c r="D1552" s="263"/>
      <c r="E1552" s="169"/>
      <c r="F1552" s="167"/>
      <c r="G1552" s="14"/>
      <c r="H1552" s="14"/>
    </row>
    <row r="1553" spans="2:8" ht="30" customHeight="1">
      <c r="B1553" s="21" t="str">
        <f t="shared" si="25"/>
        <v/>
      </c>
      <c r="C1553" s="152"/>
      <c r="D1553" s="263"/>
      <c r="E1553" s="169"/>
      <c r="F1553" s="167"/>
      <c r="G1553" s="14"/>
      <c r="H1553" s="14"/>
    </row>
    <row r="1554" spans="2:8" ht="30" customHeight="1">
      <c r="B1554" s="21" t="str">
        <f t="shared" si="25"/>
        <v/>
      </c>
      <c r="C1554" s="152"/>
      <c r="D1554" s="263"/>
      <c r="E1554" s="169"/>
      <c r="F1554" s="167"/>
      <c r="G1554" s="14"/>
      <c r="H1554" s="14"/>
    </row>
    <row r="1555" spans="2:8" ht="30" customHeight="1">
      <c r="B1555" s="21" t="str">
        <f t="shared" si="25"/>
        <v/>
      </c>
      <c r="C1555" s="152"/>
      <c r="D1555" s="263"/>
      <c r="E1555" s="169"/>
      <c r="F1555" s="167"/>
      <c r="G1555" s="14"/>
      <c r="H1555" s="14"/>
    </row>
    <row r="1556" spans="2:8" ht="30" customHeight="1">
      <c r="B1556" s="21" t="str">
        <f t="shared" si="25"/>
        <v/>
      </c>
      <c r="C1556" s="152"/>
      <c r="D1556" s="263"/>
      <c r="E1556" s="169"/>
      <c r="F1556" s="167"/>
      <c r="G1556" s="14"/>
      <c r="H1556" s="14"/>
    </row>
    <row r="1557" spans="2:8" ht="30" customHeight="1">
      <c r="B1557" s="21" t="str">
        <f t="shared" si="25"/>
        <v/>
      </c>
      <c r="C1557" s="152"/>
      <c r="D1557" s="263"/>
      <c r="E1557" s="169"/>
      <c r="F1557" s="167"/>
      <c r="G1557" s="14"/>
      <c r="H1557" s="14"/>
    </row>
    <row r="1558" spans="2:8" ht="30" customHeight="1">
      <c r="B1558" s="21" t="str">
        <f t="shared" si="25"/>
        <v/>
      </c>
      <c r="C1558" s="152"/>
      <c r="D1558" s="263"/>
      <c r="E1558" s="169"/>
      <c r="F1558" s="167"/>
      <c r="G1558" s="14"/>
      <c r="H1558" s="14"/>
    </row>
    <row r="1559" spans="2:8" ht="30" customHeight="1">
      <c r="B1559" s="21" t="str">
        <f t="shared" si="25"/>
        <v/>
      </c>
      <c r="C1559" s="152"/>
      <c r="D1559" s="263"/>
      <c r="E1559" s="169"/>
      <c r="F1559" s="167"/>
      <c r="G1559" s="14"/>
      <c r="H1559" s="14"/>
    </row>
    <row r="1560" spans="2:8" ht="30" customHeight="1">
      <c r="B1560" s="21" t="str">
        <f t="shared" si="25"/>
        <v/>
      </c>
      <c r="C1560" s="152"/>
      <c r="D1560" s="263"/>
      <c r="E1560" s="169"/>
      <c r="F1560" s="167"/>
      <c r="G1560" s="14"/>
      <c r="H1560" s="14"/>
    </row>
    <row r="1561" spans="2:8" ht="30" customHeight="1">
      <c r="B1561" s="21" t="str">
        <f t="shared" si="25"/>
        <v/>
      </c>
      <c r="C1561" s="152"/>
      <c r="D1561" s="263"/>
      <c r="E1561" s="169"/>
      <c r="F1561" s="167"/>
      <c r="G1561" s="14"/>
      <c r="H1561" s="14"/>
    </row>
    <row r="1562" spans="2:8" ht="30" customHeight="1">
      <c r="B1562" s="21" t="str">
        <f t="shared" si="25"/>
        <v/>
      </c>
      <c r="C1562" s="152"/>
      <c r="D1562" s="263"/>
      <c r="E1562" s="169"/>
      <c r="F1562" s="167"/>
      <c r="G1562" s="14"/>
      <c r="H1562" s="14"/>
    </row>
    <row r="1563" spans="2:8" ht="30" customHeight="1">
      <c r="B1563" s="21" t="str">
        <f t="shared" si="25"/>
        <v/>
      </c>
      <c r="C1563" s="152"/>
      <c r="D1563" s="263"/>
      <c r="E1563" s="169"/>
      <c r="F1563" s="167"/>
      <c r="G1563" s="14"/>
      <c r="H1563" s="14"/>
    </row>
    <row r="1564" spans="2:8" ht="30" customHeight="1">
      <c r="B1564" s="21" t="str">
        <f t="shared" si="25"/>
        <v/>
      </c>
      <c r="C1564" s="152"/>
      <c r="D1564" s="263"/>
      <c r="E1564" s="169"/>
      <c r="F1564" s="167"/>
      <c r="G1564" s="14"/>
      <c r="H1564" s="14"/>
    </row>
    <row r="1565" spans="2:8" ht="30" customHeight="1">
      <c r="B1565" s="21" t="str">
        <f t="shared" si="25"/>
        <v/>
      </c>
      <c r="C1565" s="152"/>
      <c r="D1565" s="263"/>
      <c r="E1565" s="169"/>
      <c r="F1565" s="167"/>
      <c r="G1565" s="14"/>
      <c r="H1565" s="14"/>
    </row>
    <row r="1566" spans="2:8" ht="30" customHeight="1">
      <c r="B1566" s="21" t="str">
        <f t="shared" si="25"/>
        <v/>
      </c>
      <c r="C1566" s="152"/>
      <c r="D1566" s="263"/>
      <c r="E1566" s="169"/>
      <c r="F1566" s="167"/>
      <c r="G1566" s="14"/>
      <c r="H1566" s="14"/>
    </row>
    <row r="1567" spans="2:8" ht="30" customHeight="1">
      <c r="B1567" s="21" t="str">
        <f t="shared" si="25"/>
        <v/>
      </c>
      <c r="C1567" s="152"/>
      <c r="D1567" s="263"/>
      <c r="E1567" s="169"/>
      <c r="F1567" s="167"/>
      <c r="G1567" s="14"/>
      <c r="H1567" s="14"/>
    </row>
    <row r="1568" spans="2:8" ht="30" customHeight="1">
      <c r="B1568" s="21" t="str">
        <f t="shared" si="25"/>
        <v/>
      </c>
      <c r="C1568" s="152"/>
      <c r="D1568" s="263"/>
      <c r="E1568" s="169"/>
      <c r="F1568" s="167"/>
      <c r="G1568" s="14"/>
      <c r="H1568" s="14"/>
    </row>
    <row r="1569" spans="2:8" ht="30" customHeight="1">
      <c r="B1569" s="21" t="str">
        <f t="shared" si="25"/>
        <v/>
      </c>
      <c r="C1569" s="152"/>
      <c r="D1569" s="263"/>
      <c r="E1569" s="169"/>
      <c r="F1569" s="167"/>
      <c r="G1569" s="14"/>
      <c r="H1569" s="14"/>
    </row>
    <row r="1570" spans="2:8" ht="30" customHeight="1">
      <c r="B1570" s="21" t="str">
        <f t="shared" si="25"/>
        <v/>
      </c>
      <c r="C1570" s="152"/>
      <c r="D1570" s="263"/>
      <c r="E1570" s="169"/>
      <c r="F1570" s="167"/>
      <c r="G1570" s="14"/>
      <c r="H1570" s="14"/>
    </row>
    <row r="1571" spans="2:8" ht="30" customHeight="1">
      <c r="B1571" s="21" t="str">
        <f t="shared" si="25"/>
        <v/>
      </c>
      <c r="C1571" s="152"/>
      <c r="D1571" s="263"/>
      <c r="E1571" s="169"/>
      <c r="F1571" s="167"/>
      <c r="G1571" s="14"/>
      <c r="H1571" s="14"/>
    </row>
    <row r="1572" spans="2:8" ht="30" customHeight="1">
      <c r="B1572" s="21" t="str">
        <f t="shared" si="25"/>
        <v/>
      </c>
      <c r="C1572" s="152"/>
      <c r="D1572" s="263"/>
      <c r="E1572" s="169"/>
      <c r="F1572" s="167"/>
      <c r="G1572" s="14"/>
      <c r="H1572" s="14"/>
    </row>
    <row r="1573" spans="2:8" ht="30" customHeight="1">
      <c r="B1573" s="21" t="str">
        <f t="shared" si="25"/>
        <v/>
      </c>
      <c r="C1573" s="152"/>
      <c r="D1573" s="263"/>
      <c r="E1573" s="169"/>
      <c r="F1573" s="167"/>
      <c r="G1573" s="14"/>
      <c r="H1573" s="14"/>
    </row>
    <row r="1574" spans="2:8" ht="30" customHeight="1">
      <c r="B1574" s="21" t="str">
        <f t="shared" si="25"/>
        <v/>
      </c>
      <c r="C1574" s="152"/>
      <c r="D1574" s="263"/>
      <c r="E1574" s="169"/>
      <c r="F1574" s="167"/>
      <c r="G1574" s="14"/>
      <c r="H1574" s="14"/>
    </row>
    <row r="1575" spans="2:8" ht="30" customHeight="1">
      <c r="B1575" s="21" t="str">
        <f t="shared" si="25"/>
        <v/>
      </c>
      <c r="C1575" s="152"/>
      <c r="D1575" s="263"/>
      <c r="E1575" s="169"/>
      <c r="F1575" s="167"/>
      <c r="G1575" s="14"/>
      <c r="H1575" s="14"/>
    </row>
    <row r="1576" spans="2:8" ht="30" customHeight="1">
      <c r="B1576" s="21" t="str">
        <f t="shared" si="25"/>
        <v/>
      </c>
      <c r="C1576" s="152"/>
      <c r="D1576" s="263"/>
      <c r="E1576" s="169"/>
      <c r="F1576" s="167"/>
      <c r="G1576" s="14"/>
      <c r="H1576" s="14"/>
    </row>
    <row r="1577" spans="2:8" ht="30" customHeight="1">
      <c r="B1577" s="21" t="str">
        <f t="shared" si="25"/>
        <v/>
      </c>
      <c r="C1577" s="152"/>
      <c r="D1577" s="263"/>
      <c r="E1577" s="169"/>
      <c r="F1577" s="167"/>
      <c r="G1577" s="14"/>
      <c r="H1577" s="14"/>
    </row>
    <row r="1578" spans="2:8" ht="30" customHeight="1">
      <c r="B1578" s="21" t="str">
        <f t="shared" si="25"/>
        <v/>
      </c>
      <c r="C1578" s="152"/>
      <c r="D1578" s="263"/>
      <c r="E1578" s="169"/>
      <c r="F1578" s="167"/>
      <c r="G1578" s="14"/>
      <c r="H1578" s="14"/>
    </row>
    <row r="1579" spans="2:8" ht="30" customHeight="1">
      <c r="B1579" s="21" t="str">
        <f t="shared" si="25"/>
        <v/>
      </c>
      <c r="C1579" s="152"/>
      <c r="D1579" s="263"/>
      <c r="E1579" s="169"/>
      <c r="F1579" s="167"/>
      <c r="G1579" s="14"/>
      <c r="H1579" s="14"/>
    </row>
    <row r="1580" spans="2:8" ht="30" customHeight="1">
      <c r="B1580" s="21" t="str">
        <f t="shared" si="25"/>
        <v/>
      </c>
      <c r="C1580" s="152"/>
      <c r="D1580" s="263"/>
      <c r="E1580" s="169"/>
      <c r="F1580" s="167"/>
      <c r="G1580" s="14"/>
      <c r="H1580" s="14"/>
    </row>
    <row r="1581" spans="2:8" ht="30" customHeight="1">
      <c r="B1581" s="21" t="str">
        <f t="shared" si="25"/>
        <v/>
      </c>
      <c r="C1581" s="152"/>
      <c r="D1581" s="263"/>
      <c r="E1581" s="169"/>
      <c r="F1581" s="167"/>
      <c r="G1581" s="14"/>
      <c r="H1581" s="14"/>
    </row>
    <row r="1582" spans="2:8" ht="30" customHeight="1">
      <c r="B1582" s="21" t="str">
        <f t="shared" si="25"/>
        <v/>
      </c>
      <c r="C1582" s="152"/>
      <c r="D1582" s="263"/>
      <c r="E1582" s="169"/>
      <c r="F1582" s="167"/>
      <c r="G1582" s="14"/>
      <c r="H1582" s="14"/>
    </row>
    <row r="1583" spans="2:8" ht="30" customHeight="1">
      <c r="B1583" s="21" t="str">
        <f t="shared" si="25"/>
        <v/>
      </c>
      <c r="C1583" s="152"/>
      <c r="D1583" s="263"/>
      <c r="E1583" s="169"/>
      <c r="F1583" s="167"/>
      <c r="G1583" s="14"/>
      <c r="H1583" s="14"/>
    </row>
    <row r="1584" spans="2:8" ht="30" customHeight="1">
      <c r="B1584" s="21" t="str">
        <f t="shared" ref="B1584:B1647" si="26">IF(D1584="","",MONTH(F1584))</f>
        <v/>
      </c>
      <c r="C1584" s="152"/>
      <c r="D1584" s="263"/>
      <c r="E1584" s="169"/>
      <c r="F1584" s="167"/>
      <c r="G1584" s="14"/>
      <c r="H1584" s="14"/>
    </row>
    <row r="1585" spans="2:8" ht="30" customHeight="1">
      <c r="B1585" s="21" t="str">
        <f t="shared" si="26"/>
        <v/>
      </c>
      <c r="C1585" s="152"/>
      <c r="D1585" s="263"/>
      <c r="E1585" s="169"/>
      <c r="F1585" s="167"/>
      <c r="G1585" s="14"/>
      <c r="H1585" s="14"/>
    </row>
    <row r="1586" spans="2:8" ht="30" customHeight="1">
      <c r="B1586" s="21" t="str">
        <f t="shared" si="26"/>
        <v/>
      </c>
      <c r="C1586" s="152"/>
      <c r="D1586" s="263"/>
      <c r="E1586" s="169"/>
      <c r="F1586" s="167"/>
      <c r="G1586" s="14"/>
      <c r="H1586" s="14"/>
    </row>
    <row r="1587" spans="2:8" ht="30" customHeight="1">
      <c r="B1587" s="21" t="str">
        <f t="shared" si="26"/>
        <v/>
      </c>
      <c r="C1587" s="152"/>
      <c r="D1587" s="263"/>
      <c r="E1587" s="169"/>
      <c r="F1587" s="167"/>
      <c r="G1587" s="14"/>
      <c r="H1587" s="14"/>
    </row>
    <row r="1588" spans="2:8" ht="30" customHeight="1">
      <c r="B1588" s="21" t="str">
        <f t="shared" si="26"/>
        <v/>
      </c>
      <c r="C1588" s="152"/>
      <c r="D1588" s="263"/>
      <c r="E1588" s="169"/>
      <c r="F1588" s="167"/>
      <c r="G1588" s="14"/>
      <c r="H1588" s="14"/>
    </row>
    <row r="1589" spans="2:8" ht="30" customHeight="1">
      <c r="B1589" s="21" t="str">
        <f t="shared" si="26"/>
        <v/>
      </c>
      <c r="C1589" s="152"/>
      <c r="D1589" s="263"/>
      <c r="E1589" s="169"/>
      <c r="F1589" s="167"/>
      <c r="G1589" s="14"/>
      <c r="H1589" s="14"/>
    </row>
    <row r="1590" spans="2:8" ht="30" customHeight="1">
      <c r="B1590" s="21" t="str">
        <f t="shared" si="26"/>
        <v/>
      </c>
      <c r="C1590" s="152"/>
      <c r="D1590" s="263"/>
      <c r="E1590" s="169"/>
      <c r="F1590" s="167"/>
      <c r="G1590" s="14"/>
      <c r="H1590" s="14"/>
    </row>
    <row r="1591" spans="2:8" ht="30" customHeight="1">
      <c r="B1591" s="21" t="str">
        <f t="shared" si="26"/>
        <v/>
      </c>
      <c r="C1591" s="152"/>
      <c r="D1591" s="263"/>
      <c r="E1591" s="169"/>
      <c r="F1591" s="167"/>
      <c r="G1591" s="14"/>
      <c r="H1591" s="14"/>
    </row>
    <row r="1592" spans="2:8" ht="30" customHeight="1">
      <c r="B1592" s="21" t="str">
        <f t="shared" si="26"/>
        <v/>
      </c>
      <c r="C1592" s="152"/>
      <c r="D1592" s="263"/>
      <c r="E1592" s="169"/>
      <c r="F1592" s="167"/>
      <c r="G1592" s="14"/>
      <c r="H1592" s="14"/>
    </row>
    <row r="1593" spans="2:8" ht="30" customHeight="1">
      <c r="B1593" s="21" t="str">
        <f t="shared" si="26"/>
        <v/>
      </c>
      <c r="C1593" s="152"/>
      <c r="D1593" s="263"/>
      <c r="E1593" s="169"/>
      <c r="F1593" s="167"/>
      <c r="G1593" s="14"/>
      <c r="H1593" s="14"/>
    </row>
    <row r="1594" spans="2:8" ht="30" customHeight="1">
      <c r="B1594" s="21" t="str">
        <f t="shared" si="26"/>
        <v/>
      </c>
      <c r="C1594" s="152"/>
      <c r="D1594" s="263"/>
      <c r="E1594" s="169"/>
      <c r="F1594" s="167"/>
      <c r="G1594" s="14"/>
      <c r="H1594" s="14"/>
    </row>
    <row r="1595" spans="2:8" ht="30" customHeight="1">
      <c r="B1595" s="21" t="str">
        <f t="shared" si="26"/>
        <v/>
      </c>
      <c r="C1595" s="152"/>
      <c r="D1595" s="263"/>
      <c r="E1595" s="169"/>
      <c r="F1595" s="167"/>
      <c r="G1595" s="14"/>
      <c r="H1595" s="14"/>
    </row>
    <row r="1596" spans="2:8" ht="30" customHeight="1">
      <c r="B1596" s="21" t="str">
        <f t="shared" si="26"/>
        <v/>
      </c>
      <c r="C1596" s="152"/>
      <c r="D1596" s="263"/>
      <c r="E1596" s="169"/>
      <c r="F1596" s="167"/>
      <c r="G1596" s="14"/>
      <c r="H1596" s="14"/>
    </row>
    <row r="1597" spans="2:8" ht="30" customHeight="1">
      <c r="B1597" s="21" t="str">
        <f t="shared" si="26"/>
        <v/>
      </c>
      <c r="C1597" s="152"/>
      <c r="D1597" s="263"/>
      <c r="E1597" s="169"/>
      <c r="F1597" s="167"/>
      <c r="G1597" s="14"/>
      <c r="H1597" s="14"/>
    </row>
    <row r="1598" spans="2:8" ht="30" customHeight="1">
      <c r="B1598" s="21" t="str">
        <f t="shared" si="26"/>
        <v/>
      </c>
      <c r="C1598" s="152"/>
      <c r="D1598" s="263"/>
      <c r="E1598" s="169"/>
      <c r="F1598" s="167"/>
      <c r="G1598" s="14"/>
      <c r="H1598" s="14"/>
    </row>
    <row r="1599" spans="2:8" ht="30" customHeight="1">
      <c r="B1599" s="21" t="str">
        <f t="shared" si="26"/>
        <v/>
      </c>
      <c r="C1599" s="152"/>
      <c r="D1599" s="263"/>
      <c r="E1599" s="169"/>
      <c r="F1599" s="167"/>
      <c r="G1599" s="14"/>
      <c r="H1599" s="14"/>
    </row>
    <row r="1600" spans="2:8" ht="30" customHeight="1">
      <c r="B1600" s="21" t="str">
        <f t="shared" si="26"/>
        <v/>
      </c>
      <c r="C1600" s="152"/>
      <c r="D1600" s="263"/>
      <c r="E1600" s="169"/>
      <c r="F1600" s="167"/>
      <c r="G1600" s="14"/>
      <c r="H1600" s="14"/>
    </row>
    <row r="1601" spans="2:8" ht="30" customHeight="1">
      <c r="B1601" s="21" t="str">
        <f t="shared" si="26"/>
        <v/>
      </c>
      <c r="C1601" s="152"/>
      <c r="D1601" s="263"/>
      <c r="E1601" s="169"/>
      <c r="F1601" s="167"/>
      <c r="G1601" s="14"/>
      <c r="H1601" s="14"/>
    </row>
    <row r="1602" spans="2:8" ht="30" customHeight="1">
      <c r="B1602" s="21" t="str">
        <f t="shared" si="26"/>
        <v/>
      </c>
      <c r="C1602" s="152"/>
      <c r="D1602" s="263"/>
      <c r="E1602" s="169"/>
      <c r="F1602" s="167"/>
      <c r="G1602" s="14"/>
      <c r="H1602" s="14"/>
    </row>
    <row r="1603" spans="2:8" ht="30" customHeight="1">
      <c r="B1603" s="21" t="str">
        <f t="shared" si="26"/>
        <v/>
      </c>
      <c r="C1603" s="152"/>
      <c r="D1603" s="263"/>
      <c r="E1603" s="169"/>
      <c r="F1603" s="167"/>
      <c r="G1603" s="14"/>
      <c r="H1603" s="14"/>
    </row>
    <row r="1604" spans="2:8" ht="30" customHeight="1">
      <c r="B1604" s="21" t="str">
        <f t="shared" si="26"/>
        <v/>
      </c>
      <c r="C1604" s="152"/>
      <c r="D1604" s="263"/>
      <c r="E1604" s="169"/>
      <c r="F1604" s="167"/>
      <c r="G1604" s="14"/>
      <c r="H1604" s="14"/>
    </row>
    <row r="1605" spans="2:8" ht="30" customHeight="1">
      <c r="B1605" s="21" t="str">
        <f t="shared" si="26"/>
        <v/>
      </c>
      <c r="C1605" s="152"/>
      <c r="D1605" s="263"/>
      <c r="E1605" s="169"/>
      <c r="F1605" s="167"/>
      <c r="G1605" s="14"/>
      <c r="H1605" s="14"/>
    </row>
    <row r="1606" spans="2:8" ht="30" customHeight="1">
      <c r="B1606" s="21" t="str">
        <f t="shared" si="26"/>
        <v/>
      </c>
      <c r="C1606" s="152"/>
      <c r="D1606" s="263"/>
      <c r="E1606" s="169"/>
      <c r="F1606" s="167"/>
      <c r="G1606" s="14"/>
      <c r="H1606" s="14"/>
    </row>
    <row r="1607" spans="2:8" ht="30" customHeight="1">
      <c r="B1607" s="21" t="str">
        <f t="shared" si="26"/>
        <v/>
      </c>
      <c r="C1607" s="152"/>
      <c r="D1607" s="263"/>
      <c r="E1607" s="169"/>
      <c r="F1607" s="167"/>
      <c r="G1607" s="14"/>
      <c r="H1607" s="14"/>
    </row>
    <row r="1608" spans="2:8" ht="30" customHeight="1">
      <c r="B1608" s="21" t="str">
        <f t="shared" si="26"/>
        <v/>
      </c>
      <c r="C1608" s="152"/>
      <c r="D1608" s="263"/>
      <c r="E1608" s="169"/>
      <c r="F1608" s="167"/>
      <c r="G1608" s="14"/>
      <c r="H1608" s="14"/>
    </row>
    <row r="1609" spans="2:8" ht="30" customHeight="1">
      <c r="B1609" s="21" t="str">
        <f t="shared" si="26"/>
        <v/>
      </c>
      <c r="C1609" s="152"/>
      <c r="D1609" s="263"/>
      <c r="E1609" s="169"/>
      <c r="F1609" s="167"/>
      <c r="G1609" s="14"/>
      <c r="H1609" s="14"/>
    </row>
    <row r="1610" spans="2:8" ht="30" customHeight="1">
      <c r="B1610" s="21" t="str">
        <f t="shared" si="26"/>
        <v/>
      </c>
      <c r="C1610" s="152"/>
      <c r="D1610" s="263"/>
      <c r="E1610" s="169"/>
      <c r="F1610" s="167"/>
      <c r="G1610" s="14"/>
      <c r="H1610" s="14"/>
    </row>
    <row r="1611" spans="2:8" ht="30" customHeight="1">
      <c r="B1611" s="21" t="str">
        <f t="shared" si="26"/>
        <v/>
      </c>
      <c r="C1611" s="152"/>
      <c r="D1611" s="263"/>
      <c r="E1611" s="169"/>
      <c r="F1611" s="167"/>
      <c r="G1611" s="14"/>
      <c r="H1611" s="14"/>
    </row>
    <row r="1612" spans="2:8" ht="30" customHeight="1">
      <c r="B1612" s="21" t="str">
        <f t="shared" si="26"/>
        <v/>
      </c>
      <c r="C1612" s="152"/>
      <c r="D1612" s="263"/>
      <c r="E1612" s="169"/>
      <c r="F1612" s="167"/>
      <c r="G1612" s="14"/>
      <c r="H1612" s="14"/>
    </row>
    <row r="1613" spans="2:8" ht="30" customHeight="1">
      <c r="B1613" s="21" t="str">
        <f t="shared" si="26"/>
        <v/>
      </c>
      <c r="C1613" s="152"/>
      <c r="D1613" s="263"/>
      <c r="E1613" s="169"/>
      <c r="F1613" s="167"/>
      <c r="G1613" s="14"/>
      <c r="H1613" s="14"/>
    </row>
    <row r="1614" spans="2:8" ht="30" customHeight="1">
      <c r="B1614" s="21" t="str">
        <f t="shared" si="26"/>
        <v/>
      </c>
      <c r="C1614" s="152"/>
      <c r="D1614" s="263"/>
      <c r="E1614" s="169"/>
      <c r="F1614" s="167"/>
      <c r="G1614" s="14"/>
      <c r="H1614" s="14"/>
    </row>
    <row r="1615" spans="2:8" ht="30" customHeight="1">
      <c r="B1615" s="21" t="str">
        <f t="shared" si="26"/>
        <v/>
      </c>
      <c r="C1615" s="152"/>
      <c r="D1615" s="263"/>
      <c r="E1615" s="169"/>
      <c r="F1615" s="167"/>
      <c r="G1615" s="14"/>
      <c r="H1615" s="14"/>
    </row>
    <row r="1616" spans="2:8" ht="30" customHeight="1">
      <c r="B1616" s="21" t="str">
        <f t="shared" si="26"/>
        <v/>
      </c>
      <c r="C1616" s="152"/>
      <c r="D1616" s="263"/>
      <c r="E1616" s="169"/>
      <c r="F1616" s="167"/>
      <c r="G1616" s="14"/>
      <c r="H1616" s="14"/>
    </row>
    <row r="1617" spans="2:8" ht="30" customHeight="1">
      <c r="B1617" s="21" t="str">
        <f t="shared" si="26"/>
        <v/>
      </c>
      <c r="C1617" s="152"/>
      <c r="D1617" s="263"/>
      <c r="E1617" s="169"/>
      <c r="F1617" s="167"/>
      <c r="G1617" s="14"/>
      <c r="H1617" s="14"/>
    </row>
    <row r="1618" spans="2:8" ht="30" customHeight="1">
      <c r="B1618" s="21" t="str">
        <f t="shared" si="26"/>
        <v/>
      </c>
      <c r="C1618" s="152"/>
      <c r="D1618" s="263"/>
      <c r="E1618" s="169"/>
      <c r="F1618" s="167"/>
      <c r="G1618" s="14"/>
      <c r="H1618" s="14"/>
    </row>
    <row r="1619" spans="2:8" ht="30" customHeight="1">
      <c r="B1619" s="21" t="str">
        <f t="shared" si="26"/>
        <v/>
      </c>
      <c r="C1619" s="152"/>
      <c r="D1619" s="263"/>
      <c r="E1619" s="169"/>
      <c r="F1619" s="167"/>
      <c r="G1619" s="14"/>
      <c r="H1619" s="14"/>
    </row>
    <row r="1620" spans="2:8" ht="30" customHeight="1">
      <c r="B1620" s="21" t="str">
        <f t="shared" si="26"/>
        <v/>
      </c>
      <c r="C1620" s="152"/>
      <c r="D1620" s="263"/>
      <c r="E1620" s="169"/>
      <c r="F1620" s="167"/>
      <c r="G1620" s="14"/>
      <c r="H1620" s="14"/>
    </row>
    <row r="1621" spans="2:8" ht="30" customHeight="1">
      <c r="B1621" s="21" t="str">
        <f t="shared" si="26"/>
        <v/>
      </c>
      <c r="C1621" s="152"/>
      <c r="D1621" s="263"/>
      <c r="E1621" s="169"/>
      <c r="F1621" s="167"/>
      <c r="G1621" s="14"/>
      <c r="H1621" s="14"/>
    </row>
    <row r="1622" spans="2:8" ht="30" customHeight="1">
      <c r="B1622" s="21" t="str">
        <f t="shared" si="26"/>
        <v/>
      </c>
      <c r="C1622" s="152"/>
      <c r="D1622" s="263"/>
      <c r="E1622" s="169"/>
      <c r="F1622" s="167"/>
      <c r="G1622" s="14"/>
      <c r="H1622" s="14"/>
    </row>
    <row r="1623" spans="2:8" ht="30" customHeight="1">
      <c r="B1623" s="21" t="str">
        <f t="shared" si="26"/>
        <v/>
      </c>
      <c r="C1623" s="152"/>
      <c r="D1623" s="263"/>
      <c r="E1623" s="169"/>
      <c r="F1623" s="167"/>
      <c r="G1623" s="14"/>
      <c r="H1623" s="14"/>
    </row>
    <row r="1624" spans="2:8" ht="30" customHeight="1">
      <c r="B1624" s="21" t="str">
        <f t="shared" si="26"/>
        <v/>
      </c>
      <c r="C1624" s="152"/>
      <c r="D1624" s="263"/>
      <c r="E1624" s="169"/>
      <c r="F1624" s="167"/>
      <c r="G1624" s="14"/>
      <c r="H1624" s="14"/>
    </row>
    <row r="1625" spans="2:8" ht="30" customHeight="1">
      <c r="B1625" s="21" t="str">
        <f t="shared" si="26"/>
        <v/>
      </c>
      <c r="C1625" s="152"/>
      <c r="D1625" s="263"/>
      <c r="E1625" s="169"/>
      <c r="F1625" s="167"/>
      <c r="G1625" s="14"/>
      <c r="H1625" s="14"/>
    </row>
    <row r="1626" spans="2:8" ht="30" customHeight="1">
      <c r="B1626" s="21" t="str">
        <f t="shared" si="26"/>
        <v/>
      </c>
      <c r="C1626" s="152"/>
      <c r="D1626" s="263"/>
      <c r="E1626" s="169"/>
      <c r="F1626" s="167"/>
      <c r="G1626" s="14"/>
      <c r="H1626" s="14"/>
    </row>
    <row r="1627" spans="2:8" ht="30" customHeight="1">
      <c r="B1627" s="21" t="str">
        <f t="shared" si="26"/>
        <v/>
      </c>
      <c r="C1627" s="152"/>
      <c r="D1627" s="263"/>
      <c r="E1627" s="169"/>
      <c r="F1627" s="167"/>
      <c r="G1627" s="14"/>
      <c r="H1627" s="14"/>
    </row>
    <row r="1628" spans="2:8" ht="30" customHeight="1">
      <c r="B1628" s="21" t="str">
        <f t="shared" si="26"/>
        <v/>
      </c>
      <c r="C1628" s="152"/>
      <c r="D1628" s="263"/>
      <c r="E1628" s="169"/>
      <c r="F1628" s="167"/>
      <c r="G1628" s="14"/>
      <c r="H1628" s="14"/>
    </row>
    <row r="1629" spans="2:8" ht="30" customHeight="1">
      <c r="B1629" s="21" t="str">
        <f t="shared" si="26"/>
        <v/>
      </c>
      <c r="C1629" s="152"/>
      <c r="D1629" s="263"/>
      <c r="E1629" s="169"/>
      <c r="F1629" s="167"/>
      <c r="G1629" s="14"/>
      <c r="H1629" s="14"/>
    </row>
    <row r="1630" spans="2:8" ht="30" customHeight="1">
      <c r="B1630" s="21" t="str">
        <f t="shared" si="26"/>
        <v/>
      </c>
      <c r="C1630" s="152"/>
      <c r="D1630" s="263"/>
      <c r="E1630" s="169"/>
      <c r="F1630" s="167"/>
      <c r="G1630" s="14"/>
      <c r="H1630" s="14"/>
    </row>
    <row r="1631" spans="2:8" ht="30" customHeight="1">
      <c r="B1631" s="21" t="str">
        <f t="shared" si="26"/>
        <v/>
      </c>
      <c r="C1631" s="152"/>
      <c r="D1631" s="263"/>
      <c r="E1631" s="169"/>
      <c r="F1631" s="167"/>
      <c r="G1631" s="14"/>
      <c r="H1631" s="14"/>
    </row>
    <row r="1632" spans="2:8" ht="30" customHeight="1">
      <c r="B1632" s="21" t="str">
        <f t="shared" si="26"/>
        <v/>
      </c>
      <c r="C1632" s="152"/>
      <c r="D1632" s="263"/>
      <c r="E1632" s="169"/>
      <c r="F1632" s="167"/>
      <c r="G1632" s="14"/>
      <c r="H1632" s="14"/>
    </row>
    <row r="1633" spans="2:8" ht="30" customHeight="1">
      <c r="B1633" s="21" t="str">
        <f t="shared" si="26"/>
        <v/>
      </c>
      <c r="C1633" s="152"/>
      <c r="D1633" s="263"/>
      <c r="E1633" s="169"/>
      <c r="F1633" s="167"/>
      <c r="G1633" s="14"/>
      <c r="H1633" s="14"/>
    </row>
    <row r="1634" spans="2:8" ht="30" customHeight="1">
      <c r="B1634" s="21" t="str">
        <f t="shared" si="26"/>
        <v/>
      </c>
      <c r="C1634" s="152"/>
      <c r="D1634" s="263"/>
      <c r="E1634" s="169"/>
      <c r="F1634" s="167"/>
      <c r="G1634" s="14"/>
      <c r="H1634" s="14"/>
    </row>
    <row r="1635" spans="2:8" ht="30" customHeight="1">
      <c r="B1635" s="21" t="str">
        <f t="shared" si="26"/>
        <v/>
      </c>
      <c r="C1635" s="152"/>
      <c r="D1635" s="263"/>
      <c r="E1635" s="169"/>
      <c r="F1635" s="167"/>
      <c r="G1635" s="14"/>
      <c r="H1635" s="14"/>
    </row>
    <row r="1636" spans="2:8" ht="30" customHeight="1">
      <c r="B1636" s="21" t="str">
        <f t="shared" si="26"/>
        <v/>
      </c>
      <c r="C1636" s="152"/>
      <c r="D1636" s="263"/>
      <c r="E1636" s="169"/>
      <c r="F1636" s="167"/>
      <c r="G1636" s="14"/>
      <c r="H1636" s="14"/>
    </row>
    <row r="1637" spans="2:8" ht="30" customHeight="1">
      <c r="B1637" s="21" t="str">
        <f t="shared" si="26"/>
        <v/>
      </c>
      <c r="C1637" s="152"/>
      <c r="D1637" s="263"/>
      <c r="E1637" s="169"/>
      <c r="F1637" s="167"/>
      <c r="G1637" s="14"/>
      <c r="H1637" s="14"/>
    </row>
    <row r="1638" spans="2:8" ht="30" customHeight="1">
      <c r="B1638" s="21" t="str">
        <f t="shared" si="26"/>
        <v/>
      </c>
      <c r="C1638" s="152"/>
      <c r="D1638" s="263"/>
      <c r="E1638" s="169"/>
      <c r="F1638" s="167"/>
      <c r="G1638" s="14"/>
      <c r="H1638" s="14"/>
    </row>
    <row r="1639" spans="2:8" ht="30" customHeight="1">
      <c r="B1639" s="21" t="str">
        <f t="shared" si="26"/>
        <v/>
      </c>
      <c r="C1639" s="152"/>
      <c r="D1639" s="263"/>
      <c r="E1639" s="169"/>
      <c r="F1639" s="167"/>
      <c r="G1639" s="14"/>
      <c r="H1639" s="14"/>
    </row>
    <row r="1640" spans="2:8" ht="30" customHeight="1">
      <c r="B1640" s="21" t="str">
        <f t="shared" si="26"/>
        <v/>
      </c>
      <c r="C1640" s="152"/>
      <c r="D1640" s="263"/>
      <c r="E1640" s="169"/>
      <c r="F1640" s="167"/>
      <c r="G1640" s="14"/>
      <c r="H1640" s="14"/>
    </row>
    <row r="1641" spans="2:8" ht="30" customHeight="1">
      <c r="B1641" s="21" t="str">
        <f t="shared" si="26"/>
        <v/>
      </c>
      <c r="C1641" s="152"/>
      <c r="D1641" s="263"/>
      <c r="E1641" s="169"/>
      <c r="F1641" s="167"/>
      <c r="G1641" s="14"/>
      <c r="H1641" s="14"/>
    </row>
    <row r="1642" spans="2:8" ht="30" customHeight="1">
      <c r="B1642" s="21" t="str">
        <f t="shared" si="26"/>
        <v/>
      </c>
      <c r="C1642" s="152"/>
      <c r="D1642" s="263"/>
      <c r="E1642" s="169"/>
      <c r="F1642" s="167"/>
      <c r="G1642" s="14"/>
      <c r="H1642" s="14"/>
    </row>
    <row r="1643" spans="2:8" ht="30" customHeight="1">
      <c r="B1643" s="21" t="str">
        <f t="shared" si="26"/>
        <v/>
      </c>
      <c r="C1643" s="152"/>
      <c r="D1643" s="263"/>
      <c r="E1643" s="169"/>
      <c r="F1643" s="167"/>
      <c r="G1643" s="14"/>
      <c r="H1643" s="14"/>
    </row>
    <row r="1644" spans="2:8" ht="30" customHeight="1">
      <c r="B1644" s="21" t="str">
        <f t="shared" si="26"/>
        <v/>
      </c>
      <c r="C1644" s="152"/>
      <c r="D1644" s="263"/>
      <c r="E1644" s="169"/>
      <c r="F1644" s="167"/>
      <c r="G1644" s="14"/>
      <c r="H1644" s="14"/>
    </row>
    <row r="1645" spans="2:8" ht="30" customHeight="1">
      <c r="B1645" s="21" t="str">
        <f t="shared" si="26"/>
        <v/>
      </c>
      <c r="C1645" s="152"/>
      <c r="D1645" s="263"/>
      <c r="E1645" s="169"/>
      <c r="F1645" s="167"/>
      <c r="G1645" s="14"/>
      <c r="H1645" s="14"/>
    </row>
    <row r="1646" spans="2:8" ht="30" customHeight="1">
      <c r="B1646" s="21" t="str">
        <f t="shared" si="26"/>
        <v/>
      </c>
      <c r="C1646" s="152"/>
      <c r="D1646" s="263"/>
      <c r="E1646" s="169"/>
      <c r="F1646" s="167"/>
      <c r="G1646" s="14"/>
      <c r="H1646" s="14"/>
    </row>
    <row r="1647" spans="2:8" ht="30" customHeight="1">
      <c r="B1647" s="21" t="str">
        <f t="shared" si="26"/>
        <v/>
      </c>
      <c r="C1647" s="152"/>
      <c r="D1647" s="263"/>
      <c r="E1647" s="169"/>
      <c r="F1647" s="167"/>
      <c r="G1647" s="14"/>
      <c r="H1647" s="14"/>
    </row>
    <row r="1648" spans="2:8" ht="30" customHeight="1">
      <c r="B1648" s="21" t="str">
        <f t="shared" ref="B1648:B1711" si="27">IF(D1648="","",MONTH(F1648))</f>
        <v/>
      </c>
      <c r="C1648" s="152"/>
      <c r="D1648" s="263"/>
      <c r="E1648" s="169"/>
      <c r="F1648" s="167"/>
      <c r="G1648" s="14"/>
      <c r="H1648" s="14"/>
    </row>
    <row r="1649" spans="2:8" ht="30" customHeight="1">
      <c r="B1649" s="21" t="str">
        <f t="shared" si="27"/>
        <v/>
      </c>
      <c r="C1649" s="152"/>
      <c r="D1649" s="263"/>
      <c r="E1649" s="169"/>
      <c r="F1649" s="167"/>
      <c r="G1649" s="14"/>
      <c r="H1649" s="14"/>
    </row>
    <row r="1650" spans="2:8" ht="30" customHeight="1">
      <c r="B1650" s="21" t="str">
        <f t="shared" si="27"/>
        <v/>
      </c>
      <c r="C1650" s="152"/>
      <c r="D1650" s="263"/>
      <c r="E1650" s="169"/>
      <c r="F1650" s="167"/>
      <c r="G1650" s="14"/>
      <c r="H1650" s="14"/>
    </row>
    <row r="1651" spans="2:8" ht="30" customHeight="1">
      <c r="B1651" s="21" t="str">
        <f t="shared" si="27"/>
        <v/>
      </c>
      <c r="C1651" s="152"/>
      <c r="D1651" s="263"/>
      <c r="E1651" s="169"/>
      <c r="F1651" s="167"/>
      <c r="G1651" s="14"/>
      <c r="H1651" s="14"/>
    </row>
    <row r="1652" spans="2:8" ht="30" customHeight="1">
      <c r="B1652" s="21" t="str">
        <f t="shared" si="27"/>
        <v/>
      </c>
      <c r="C1652" s="152"/>
      <c r="D1652" s="263"/>
      <c r="E1652" s="169"/>
      <c r="F1652" s="167"/>
      <c r="G1652" s="14"/>
      <c r="H1652" s="14"/>
    </row>
    <row r="1653" spans="2:8" ht="30" customHeight="1">
      <c r="B1653" s="21" t="str">
        <f t="shared" si="27"/>
        <v/>
      </c>
      <c r="C1653" s="152"/>
      <c r="D1653" s="263"/>
      <c r="E1653" s="169"/>
      <c r="F1653" s="167"/>
      <c r="G1653" s="14"/>
      <c r="H1653" s="14"/>
    </row>
    <row r="1654" spans="2:8" ht="30" customHeight="1">
      <c r="B1654" s="21" t="str">
        <f t="shared" si="27"/>
        <v/>
      </c>
      <c r="C1654" s="152"/>
      <c r="D1654" s="263"/>
      <c r="E1654" s="169"/>
      <c r="F1654" s="167"/>
      <c r="G1654" s="14"/>
      <c r="H1654" s="14"/>
    </row>
    <row r="1655" spans="2:8" ht="30" customHeight="1">
      <c r="B1655" s="21" t="str">
        <f t="shared" si="27"/>
        <v/>
      </c>
      <c r="C1655" s="152"/>
      <c r="D1655" s="263"/>
      <c r="E1655" s="169"/>
      <c r="F1655" s="167"/>
      <c r="G1655" s="14"/>
      <c r="H1655" s="14"/>
    </row>
    <row r="1656" spans="2:8" ht="30" customHeight="1">
      <c r="B1656" s="21" t="str">
        <f t="shared" si="27"/>
        <v/>
      </c>
      <c r="C1656" s="152"/>
      <c r="D1656" s="263"/>
      <c r="E1656" s="169"/>
      <c r="F1656" s="167"/>
      <c r="G1656" s="14"/>
      <c r="H1656" s="14"/>
    </row>
    <row r="1657" spans="2:8" ht="30" customHeight="1">
      <c r="B1657" s="21" t="str">
        <f t="shared" si="27"/>
        <v/>
      </c>
      <c r="C1657" s="152"/>
      <c r="D1657" s="263"/>
      <c r="E1657" s="169"/>
      <c r="F1657" s="167"/>
      <c r="G1657" s="14"/>
      <c r="H1657" s="14"/>
    </row>
    <row r="1658" spans="2:8" ht="30" customHeight="1">
      <c r="B1658" s="21" t="str">
        <f t="shared" si="27"/>
        <v/>
      </c>
      <c r="C1658" s="152"/>
      <c r="D1658" s="263"/>
      <c r="E1658" s="169"/>
      <c r="F1658" s="167"/>
      <c r="G1658" s="14"/>
      <c r="H1658" s="14"/>
    </row>
    <row r="1659" spans="2:8" ht="30" customHeight="1">
      <c r="B1659" s="21" t="str">
        <f t="shared" si="27"/>
        <v/>
      </c>
      <c r="C1659" s="152"/>
      <c r="D1659" s="263"/>
      <c r="E1659" s="169"/>
      <c r="F1659" s="167"/>
      <c r="G1659" s="14"/>
      <c r="H1659" s="14"/>
    </row>
    <row r="1660" spans="2:8" ht="30" customHeight="1">
      <c r="B1660" s="21" t="str">
        <f t="shared" si="27"/>
        <v/>
      </c>
      <c r="C1660" s="152"/>
      <c r="D1660" s="263"/>
      <c r="E1660" s="169"/>
      <c r="F1660" s="167"/>
      <c r="G1660" s="14"/>
      <c r="H1660" s="14"/>
    </row>
    <row r="1661" spans="2:8" ht="30" customHeight="1">
      <c r="B1661" s="21" t="str">
        <f t="shared" si="27"/>
        <v/>
      </c>
      <c r="C1661" s="152"/>
      <c r="D1661" s="263"/>
      <c r="E1661" s="169"/>
      <c r="F1661" s="167"/>
      <c r="G1661" s="14"/>
      <c r="H1661" s="14"/>
    </row>
    <row r="1662" spans="2:8" ht="30" customHeight="1">
      <c r="B1662" s="21" t="str">
        <f t="shared" si="27"/>
        <v/>
      </c>
      <c r="C1662" s="152"/>
      <c r="D1662" s="263"/>
      <c r="E1662" s="169"/>
      <c r="F1662" s="167"/>
      <c r="G1662" s="14"/>
      <c r="H1662" s="14"/>
    </row>
    <row r="1663" spans="2:8" ht="30" customHeight="1">
      <c r="B1663" s="21" t="str">
        <f t="shared" si="27"/>
        <v/>
      </c>
      <c r="C1663" s="152"/>
      <c r="D1663" s="263"/>
      <c r="E1663" s="169"/>
      <c r="F1663" s="167"/>
      <c r="G1663" s="14"/>
      <c r="H1663" s="14"/>
    </row>
    <row r="1664" spans="2:8" ht="30" customHeight="1">
      <c r="B1664" s="21" t="str">
        <f t="shared" si="27"/>
        <v/>
      </c>
      <c r="C1664" s="152"/>
      <c r="D1664" s="263"/>
      <c r="E1664" s="169"/>
      <c r="F1664" s="167"/>
      <c r="G1664" s="14"/>
      <c r="H1664" s="14"/>
    </row>
    <row r="1665" spans="2:8" ht="30" customHeight="1">
      <c r="B1665" s="21" t="str">
        <f t="shared" si="27"/>
        <v/>
      </c>
      <c r="C1665" s="152"/>
      <c r="D1665" s="263"/>
      <c r="E1665" s="169"/>
      <c r="F1665" s="167"/>
      <c r="G1665" s="14"/>
      <c r="H1665" s="14"/>
    </row>
    <row r="1666" spans="2:8" ht="30" customHeight="1">
      <c r="B1666" s="21" t="str">
        <f t="shared" si="27"/>
        <v/>
      </c>
      <c r="C1666" s="152"/>
      <c r="D1666" s="263"/>
      <c r="E1666" s="169"/>
      <c r="F1666" s="167"/>
      <c r="G1666" s="14"/>
      <c r="H1666" s="14"/>
    </row>
    <row r="1667" spans="2:8" ht="30" customHeight="1">
      <c r="B1667" s="21" t="str">
        <f t="shared" si="27"/>
        <v/>
      </c>
      <c r="C1667" s="152"/>
      <c r="D1667" s="263"/>
      <c r="E1667" s="169"/>
      <c r="F1667" s="167"/>
      <c r="G1667" s="14"/>
      <c r="H1667" s="14"/>
    </row>
    <row r="1668" spans="2:8" ht="30" customHeight="1">
      <c r="B1668" s="21" t="str">
        <f t="shared" si="27"/>
        <v/>
      </c>
      <c r="C1668" s="152"/>
      <c r="D1668" s="263"/>
      <c r="E1668" s="169"/>
      <c r="F1668" s="167"/>
      <c r="G1668" s="14"/>
      <c r="H1668" s="14"/>
    </row>
    <row r="1669" spans="2:8" ht="30" customHeight="1">
      <c r="B1669" s="21" t="str">
        <f t="shared" si="27"/>
        <v/>
      </c>
      <c r="C1669" s="152"/>
      <c r="D1669" s="263"/>
      <c r="E1669" s="169"/>
      <c r="F1669" s="167"/>
      <c r="G1669" s="14"/>
      <c r="H1669" s="14"/>
    </row>
    <row r="1670" spans="2:8" ht="30" customHeight="1">
      <c r="B1670" s="21" t="str">
        <f t="shared" si="27"/>
        <v/>
      </c>
      <c r="C1670" s="152"/>
      <c r="D1670" s="263"/>
      <c r="E1670" s="169"/>
      <c r="F1670" s="167"/>
      <c r="G1670" s="14"/>
      <c r="H1670" s="14"/>
    </row>
    <row r="1671" spans="2:8" ht="30" customHeight="1">
      <c r="B1671" s="21" t="str">
        <f t="shared" si="27"/>
        <v/>
      </c>
      <c r="C1671" s="152"/>
      <c r="D1671" s="263"/>
      <c r="E1671" s="169"/>
      <c r="F1671" s="167"/>
      <c r="G1671" s="14"/>
      <c r="H1671" s="14"/>
    </row>
    <row r="1672" spans="2:8" ht="30" customHeight="1">
      <c r="B1672" s="21" t="str">
        <f t="shared" si="27"/>
        <v/>
      </c>
      <c r="C1672" s="152"/>
      <c r="D1672" s="263"/>
      <c r="E1672" s="169"/>
      <c r="F1672" s="167"/>
      <c r="G1672" s="14"/>
      <c r="H1672" s="14"/>
    </row>
    <row r="1673" spans="2:8" ht="30" customHeight="1">
      <c r="B1673" s="21" t="str">
        <f t="shared" si="27"/>
        <v/>
      </c>
      <c r="C1673" s="152"/>
      <c r="D1673" s="263"/>
      <c r="E1673" s="169"/>
      <c r="F1673" s="167"/>
      <c r="G1673" s="14"/>
      <c r="H1673" s="14"/>
    </row>
    <row r="1674" spans="2:8" ht="30" customHeight="1">
      <c r="B1674" s="21" t="str">
        <f t="shared" si="27"/>
        <v/>
      </c>
      <c r="C1674" s="152"/>
      <c r="D1674" s="263"/>
      <c r="E1674" s="169"/>
      <c r="F1674" s="167"/>
      <c r="G1674" s="14"/>
      <c r="H1674" s="14"/>
    </row>
    <row r="1675" spans="2:8" ht="30" customHeight="1">
      <c r="B1675" s="21" t="str">
        <f t="shared" si="27"/>
        <v/>
      </c>
      <c r="C1675" s="152"/>
      <c r="D1675" s="263"/>
      <c r="E1675" s="169"/>
      <c r="F1675" s="167"/>
      <c r="G1675" s="14"/>
      <c r="H1675" s="14"/>
    </row>
    <row r="1676" spans="2:8" ht="30" customHeight="1">
      <c r="B1676" s="21" t="str">
        <f t="shared" si="27"/>
        <v/>
      </c>
      <c r="C1676" s="152"/>
      <c r="D1676" s="263"/>
      <c r="E1676" s="169"/>
      <c r="F1676" s="167"/>
      <c r="G1676" s="14"/>
      <c r="H1676" s="14"/>
    </row>
    <row r="1677" spans="2:8" ht="30" customHeight="1">
      <c r="B1677" s="21" t="str">
        <f t="shared" si="27"/>
        <v/>
      </c>
      <c r="C1677" s="152"/>
      <c r="D1677" s="263"/>
      <c r="E1677" s="169"/>
      <c r="F1677" s="167"/>
      <c r="G1677" s="14"/>
      <c r="H1677" s="14"/>
    </row>
    <row r="1678" spans="2:8" ht="30" customHeight="1">
      <c r="B1678" s="21" t="str">
        <f t="shared" si="27"/>
        <v/>
      </c>
      <c r="C1678" s="152"/>
      <c r="D1678" s="263"/>
      <c r="E1678" s="169"/>
      <c r="F1678" s="167"/>
      <c r="G1678" s="14"/>
      <c r="H1678" s="14"/>
    </row>
    <row r="1679" spans="2:8" ht="30" customHeight="1">
      <c r="B1679" s="21" t="str">
        <f t="shared" si="27"/>
        <v/>
      </c>
      <c r="C1679" s="152"/>
      <c r="D1679" s="263"/>
      <c r="E1679" s="169"/>
      <c r="F1679" s="167"/>
      <c r="G1679" s="14"/>
      <c r="H1679" s="14"/>
    </row>
    <row r="1680" spans="2:8" ht="30" customHeight="1">
      <c r="B1680" s="21" t="str">
        <f t="shared" si="27"/>
        <v/>
      </c>
      <c r="C1680" s="152"/>
      <c r="D1680" s="263"/>
      <c r="E1680" s="169"/>
      <c r="F1680" s="167"/>
      <c r="G1680" s="14"/>
      <c r="H1680" s="14"/>
    </row>
    <row r="1681" spans="2:8" ht="30" customHeight="1">
      <c r="B1681" s="21" t="str">
        <f t="shared" si="27"/>
        <v/>
      </c>
      <c r="C1681" s="152"/>
      <c r="D1681" s="263"/>
      <c r="E1681" s="169"/>
      <c r="F1681" s="167"/>
      <c r="G1681" s="14"/>
      <c r="H1681" s="14"/>
    </row>
    <row r="1682" spans="2:8" ht="30" customHeight="1">
      <c r="B1682" s="21" t="str">
        <f t="shared" si="27"/>
        <v/>
      </c>
      <c r="C1682" s="152"/>
      <c r="D1682" s="263"/>
      <c r="E1682" s="169"/>
      <c r="F1682" s="167"/>
      <c r="G1682" s="14"/>
      <c r="H1682" s="14"/>
    </row>
    <row r="1683" spans="2:8" ht="30" customHeight="1">
      <c r="B1683" s="21" t="str">
        <f t="shared" si="27"/>
        <v/>
      </c>
      <c r="C1683" s="152"/>
      <c r="D1683" s="263"/>
      <c r="E1683" s="169"/>
      <c r="F1683" s="167"/>
      <c r="G1683" s="14"/>
      <c r="H1683" s="14"/>
    </row>
    <row r="1684" spans="2:8" ht="30" customHeight="1">
      <c r="B1684" s="21" t="str">
        <f t="shared" si="27"/>
        <v/>
      </c>
      <c r="C1684" s="152"/>
      <c r="D1684" s="263"/>
      <c r="E1684" s="169"/>
      <c r="F1684" s="167"/>
      <c r="G1684" s="14"/>
      <c r="H1684" s="14"/>
    </row>
    <row r="1685" spans="2:8" ht="30" customHeight="1">
      <c r="B1685" s="21" t="str">
        <f t="shared" si="27"/>
        <v/>
      </c>
      <c r="C1685" s="152"/>
      <c r="D1685" s="263"/>
      <c r="E1685" s="169"/>
      <c r="F1685" s="167"/>
      <c r="G1685" s="14"/>
      <c r="H1685" s="14"/>
    </row>
    <row r="1686" spans="2:8" ht="30" customHeight="1">
      <c r="B1686" s="21" t="str">
        <f t="shared" si="27"/>
        <v/>
      </c>
      <c r="C1686" s="152"/>
      <c r="D1686" s="263"/>
      <c r="E1686" s="169"/>
      <c r="F1686" s="167"/>
      <c r="G1686" s="14"/>
      <c r="H1686" s="14"/>
    </row>
    <row r="1687" spans="2:8" ht="30" customHeight="1">
      <c r="B1687" s="21" t="str">
        <f t="shared" si="27"/>
        <v/>
      </c>
      <c r="C1687" s="152"/>
      <c r="D1687" s="263"/>
      <c r="E1687" s="169"/>
      <c r="F1687" s="167"/>
      <c r="G1687" s="14"/>
      <c r="H1687" s="14"/>
    </row>
    <row r="1688" spans="2:8" ht="30" customHeight="1">
      <c r="B1688" s="21" t="str">
        <f t="shared" si="27"/>
        <v/>
      </c>
      <c r="C1688" s="152"/>
      <c r="D1688" s="263"/>
      <c r="E1688" s="169"/>
      <c r="F1688" s="167"/>
      <c r="G1688" s="14"/>
      <c r="H1688" s="14"/>
    </row>
    <row r="1689" spans="2:8" ht="30" customHeight="1">
      <c r="B1689" s="21" t="str">
        <f t="shared" si="27"/>
        <v/>
      </c>
      <c r="C1689" s="152"/>
      <c r="D1689" s="263"/>
      <c r="E1689" s="169"/>
      <c r="F1689" s="167"/>
      <c r="G1689" s="14"/>
      <c r="H1689" s="14"/>
    </row>
    <row r="1690" spans="2:8" ht="30" customHeight="1">
      <c r="B1690" s="21" t="str">
        <f t="shared" si="27"/>
        <v/>
      </c>
      <c r="C1690" s="152"/>
      <c r="D1690" s="263"/>
      <c r="E1690" s="169"/>
      <c r="F1690" s="167"/>
      <c r="G1690" s="14"/>
      <c r="H1690" s="14"/>
    </row>
    <row r="1691" spans="2:8" ht="30" customHeight="1">
      <c r="B1691" s="21" t="str">
        <f t="shared" si="27"/>
        <v/>
      </c>
      <c r="C1691" s="152"/>
      <c r="D1691" s="263"/>
      <c r="E1691" s="169"/>
      <c r="F1691" s="167"/>
      <c r="G1691" s="14"/>
      <c r="H1691" s="14"/>
    </row>
    <row r="1692" spans="2:8" ht="30" customHeight="1">
      <c r="B1692" s="21" t="str">
        <f t="shared" si="27"/>
        <v/>
      </c>
      <c r="C1692" s="152"/>
      <c r="D1692" s="263"/>
      <c r="E1692" s="169"/>
      <c r="F1692" s="167"/>
      <c r="G1692" s="14"/>
      <c r="H1692" s="14"/>
    </row>
    <row r="1693" spans="2:8" ht="30" customHeight="1">
      <c r="B1693" s="21" t="str">
        <f t="shared" si="27"/>
        <v/>
      </c>
      <c r="C1693" s="152"/>
      <c r="D1693" s="263"/>
      <c r="E1693" s="169"/>
      <c r="F1693" s="167"/>
      <c r="G1693" s="14"/>
      <c r="H1693" s="14"/>
    </row>
    <row r="1694" spans="2:8" ht="30" customHeight="1">
      <c r="B1694" s="21" t="str">
        <f t="shared" si="27"/>
        <v/>
      </c>
      <c r="C1694" s="152"/>
      <c r="D1694" s="263"/>
      <c r="E1694" s="169"/>
      <c r="F1694" s="167"/>
      <c r="G1694" s="14"/>
      <c r="H1694" s="14"/>
    </row>
    <row r="1695" spans="2:8" ht="30" customHeight="1">
      <c r="B1695" s="21" t="str">
        <f t="shared" si="27"/>
        <v/>
      </c>
      <c r="C1695" s="152"/>
      <c r="D1695" s="263"/>
      <c r="E1695" s="169"/>
      <c r="F1695" s="167"/>
      <c r="G1695" s="14"/>
      <c r="H1695" s="14"/>
    </row>
    <row r="1696" spans="2:8" ht="30" customHeight="1">
      <c r="B1696" s="21" t="str">
        <f t="shared" si="27"/>
        <v/>
      </c>
      <c r="C1696" s="152"/>
      <c r="D1696" s="263"/>
      <c r="E1696" s="169"/>
      <c r="F1696" s="167"/>
      <c r="G1696" s="14"/>
      <c r="H1696" s="14"/>
    </row>
    <row r="1697" spans="2:8" ht="30" customHeight="1">
      <c r="B1697" s="21" t="str">
        <f t="shared" si="27"/>
        <v/>
      </c>
      <c r="C1697" s="152"/>
      <c r="D1697" s="263"/>
      <c r="E1697" s="169"/>
      <c r="F1697" s="167"/>
      <c r="G1697" s="14"/>
      <c r="H1697" s="14"/>
    </row>
    <row r="1698" spans="2:8" ht="30" customHeight="1">
      <c r="B1698" s="21" t="str">
        <f t="shared" si="27"/>
        <v/>
      </c>
      <c r="C1698" s="152"/>
      <c r="D1698" s="263"/>
      <c r="E1698" s="169"/>
      <c r="F1698" s="167"/>
      <c r="G1698" s="14"/>
      <c r="H1698" s="14"/>
    </row>
    <row r="1699" spans="2:8" ht="30" customHeight="1">
      <c r="B1699" s="21" t="str">
        <f t="shared" si="27"/>
        <v/>
      </c>
      <c r="C1699" s="152"/>
      <c r="D1699" s="263"/>
      <c r="E1699" s="169"/>
      <c r="F1699" s="167"/>
      <c r="G1699" s="14"/>
      <c r="H1699" s="14"/>
    </row>
    <row r="1700" spans="2:8" ht="30" customHeight="1">
      <c r="B1700" s="21" t="str">
        <f t="shared" si="27"/>
        <v/>
      </c>
      <c r="C1700" s="152"/>
      <c r="D1700" s="263"/>
      <c r="E1700" s="169"/>
      <c r="F1700" s="167"/>
      <c r="G1700" s="14"/>
      <c r="H1700" s="14"/>
    </row>
    <row r="1701" spans="2:8" ht="30" customHeight="1">
      <c r="B1701" s="21" t="str">
        <f t="shared" si="27"/>
        <v/>
      </c>
      <c r="C1701" s="152"/>
      <c r="D1701" s="263"/>
      <c r="E1701" s="169"/>
      <c r="F1701" s="167"/>
      <c r="G1701" s="14"/>
      <c r="H1701" s="14"/>
    </row>
    <row r="1702" spans="2:8" ht="30" customHeight="1">
      <c r="B1702" s="21" t="str">
        <f t="shared" si="27"/>
        <v/>
      </c>
      <c r="C1702" s="152"/>
      <c r="D1702" s="263"/>
      <c r="E1702" s="169"/>
      <c r="F1702" s="167"/>
      <c r="G1702" s="14"/>
      <c r="H1702" s="14"/>
    </row>
    <row r="1703" spans="2:8" ht="30" customHeight="1">
      <c r="B1703" s="21" t="str">
        <f t="shared" si="27"/>
        <v/>
      </c>
      <c r="C1703" s="152"/>
      <c r="D1703" s="263"/>
      <c r="E1703" s="169"/>
      <c r="F1703" s="167"/>
      <c r="G1703" s="14"/>
      <c r="H1703" s="14"/>
    </row>
    <row r="1704" spans="2:8" ht="30" customHeight="1">
      <c r="B1704" s="21" t="str">
        <f t="shared" si="27"/>
        <v/>
      </c>
      <c r="C1704" s="152"/>
      <c r="D1704" s="263"/>
      <c r="E1704" s="169"/>
      <c r="F1704" s="167"/>
      <c r="G1704" s="14"/>
      <c r="H1704" s="14"/>
    </row>
    <row r="1705" spans="2:8" ht="30" customHeight="1">
      <c r="B1705" s="21" t="str">
        <f t="shared" si="27"/>
        <v/>
      </c>
      <c r="C1705" s="152"/>
      <c r="D1705" s="263"/>
      <c r="E1705" s="169"/>
      <c r="F1705" s="167"/>
      <c r="G1705" s="14"/>
      <c r="H1705" s="14"/>
    </row>
    <row r="1706" spans="2:8" ht="30" customHeight="1">
      <c r="B1706" s="21" t="str">
        <f t="shared" si="27"/>
        <v/>
      </c>
      <c r="C1706" s="152"/>
      <c r="D1706" s="263"/>
      <c r="E1706" s="169"/>
      <c r="F1706" s="167"/>
      <c r="G1706" s="14"/>
      <c r="H1706" s="14"/>
    </row>
    <row r="1707" spans="2:8" ht="30" customHeight="1">
      <c r="B1707" s="21" t="str">
        <f t="shared" si="27"/>
        <v/>
      </c>
      <c r="C1707" s="152"/>
      <c r="D1707" s="263"/>
      <c r="E1707" s="169"/>
      <c r="F1707" s="167"/>
      <c r="G1707" s="14"/>
      <c r="H1707" s="14"/>
    </row>
    <row r="1708" spans="2:8" ht="30" customHeight="1">
      <c r="B1708" s="21" t="str">
        <f t="shared" si="27"/>
        <v/>
      </c>
      <c r="C1708" s="152"/>
      <c r="D1708" s="263"/>
      <c r="E1708" s="169"/>
      <c r="F1708" s="167"/>
      <c r="G1708" s="14"/>
      <c r="H1708" s="14"/>
    </row>
    <row r="1709" spans="2:8" ht="30" customHeight="1">
      <c r="B1709" s="21" t="str">
        <f t="shared" si="27"/>
        <v/>
      </c>
      <c r="C1709" s="152"/>
      <c r="D1709" s="263"/>
      <c r="E1709" s="169"/>
      <c r="F1709" s="167"/>
      <c r="G1709" s="14"/>
      <c r="H1709" s="14"/>
    </row>
    <row r="1710" spans="2:8" ht="30" customHeight="1">
      <c r="B1710" s="21" t="str">
        <f t="shared" si="27"/>
        <v/>
      </c>
      <c r="C1710" s="152"/>
      <c r="D1710" s="263"/>
      <c r="E1710" s="169"/>
      <c r="F1710" s="167"/>
      <c r="G1710" s="14"/>
      <c r="H1710" s="14"/>
    </row>
    <row r="1711" spans="2:8" ht="30" customHeight="1">
      <c r="B1711" s="21" t="str">
        <f t="shared" si="27"/>
        <v/>
      </c>
      <c r="C1711" s="152"/>
      <c r="D1711" s="263"/>
      <c r="E1711" s="169"/>
      <c r="F1711" s="167"/>
      <c r="G1711" s="14"/>
      <c r="H1711" s="14"/>
    </row>
    <row r="1712" spans="2:8" ht="30" customHeight="1">
      <c r="B1712" s="21" t="str">
        <f t="shared" ref="B1712:B1775" si="28">IF(D1712="","",MONTH(F1712))</f>
        <v/>
      </c>
      <c r="C1712" s="152"/>
      <c r="D1712" s="263"/>
      <c r="E1712" s="169"/>
      <c r="F1712" s="167"/>
      <c r="G1712" s="14"/>
      <c r="H1712" s="14"/>
    </row>
    <row r="1713" spans="2:8" ht="30" customHeight="1">
      <c r="B1713" s="21" t="str">
        <f t="shared" si="28"/>
        <v/>
      </c>
      <c r="C1713" s="152"/>
      <c r="D1713" s="263"/>
      <c r="E1713" s="169"/>
      <c r="F1713" s="167"/>
      <c r="G1713" s="14"/>
      <c r="H1713" s="14"/>
    </row>
    <row r="1714" spans="2:8" ht="30" customHeight="1">
      <c r="B1714" s="21" t="str">
        <f t="shared" si="28"/>
        <v/>
      </c>
      <c r="C1714" s="152"/>
      <c r="D1714" s="263"/>
      <c r="E1714" s="169"/>
      <c r="F1714" s="167"/>
      <c r="G1714" s="14"/>
      <c r="H1714" s="14"/>
    </row>
    <row r="1715" spans="2:8" ht="30" customHeight="1">
      <c r="B1715" s="21" t="str">
        <f t="shared" si="28"/>
        <v/>
      </c>
      <c r="C1715" s="152"/>
      <c r="D1715" s="263"/>
      <c r="E1715" s="169"/>
      <c r="F1715" s="167"/>
      <c r="G1715" s="14"/>
      <c r="H1715" s="14"/>
    </row>
    <row r="1716" spans="2:8" ht="30" customHeight="1">
      <c r="B1716" s="21" t="str">
        <f t="shared" si="28"/>
        <v/>
      </c>
      <c r="C1716" s="152"/>
      <c r="D1716" s="263"/>
      <c r="E1716" s="169"/>
      <c r="F1716" s="167"/>
      <c r="G1716" s="14"/>
      <c r="H1716" s="14"/>
    </row>
    <row r="1717" spans="2:8" ht="30" customHeight="1">
      <c r="B1717" s="21" t="str">
        <f t="shared" si="28"/>
        <v/>
      </c>
      <c r="C1717" s="152"/>
      <c r="D1717" s="263"/>
      <c r="E1717" s="169"/>
      <c r="F1717" s="167"/>
      <c r="G1717" s="14"/>
      <c r="H1717" s="14"/>
    </row>
    <row r="1718" spans="2:8" ht="30" customHeight="1">
      <c r="B1718" s="21" t="str">
        <f t="shared" si="28"/>
        <v/>
      </c>
      <c r="C1718" s="152"/>
      <c r="D1718" s="263"/>
      <c r="E1718" s="169"/>
      <c r="F1718" s="167"/>
      <c r="G1718" s="14"/>
      <c r="H1718" s="14"/>
    </row>
    <row r="1719" spans="2:8" ht="30" customHeight="1">
      <c r="B1719" s="21" t="str">
        <f t="shared" si="28"/>
        <v/>
      </c>
      <c r="C1719" s="152"/>
      <c r="D1719" s="263"/>
      <c r="E1719" s="169"/>
      <c r="F1719" s="167"/>
      <c r="G1719" s="14"/>
      <c r="H1719" s="14"/>
    </row>
    <row r="1720" spans="2:8" ht="30" customHeight="1">
      <c r="B1720" s="21" t="str">
        <f t="shared" si="28"/>
        <v/>
      </c>
      <c r="C1720" s="152"/>
      <c r="D1720" s="263"/>
      <c r="E1720" s="169"/>
      <c r="F1720" s="167"/>
      <c r="G1720" s="14"/>
      <c r="H1720" s="14"/>
    </row>
    <row r="1721" spans="2:8" ht="30" customHeight="1">
      <c r="B1721" s="21" t="str">
        <f t="shared" si="28"/>
        <v/>
      </c>
      <c r="C1721" s="152"/>
      <c r="D1721" s="263"/>
      <c r="E1721" s="169"/>
      <c r="F1721" s="167"/>
      <c r="G1721" s="14"/>
      <c r="H1721" s="14"/>
    </row>
    <row r="1722" spans="2:8" ht="30" customHeight="1">
      <c r="B1722" s="21" t="str">
        <f t="shared" si="28"/>
        <v/>
      </c>
      <c r="C1722" s="152"/>
      <c r="D1722" s="263"/>
      <c r="E1722" s="169"/>
      <c r="F1722" s="167"/>
      <c r="G1722" s="14"/>
      <c r="H1722" s="14"/>
    </row>
    <row r="1723" spans="2:8" ht="30" customHeight="1">
      <c r="B1723" s="21" t="str">
        <f t="shared" si="28"/>
        <v/>
      </c>
      <c r="C1723" s="152"/>
      <c r="D1723" s="263"/>
      <c r="E1723" s="169"/>
      <c r="F1723" s="167"/>
      <c r="G1723" s="14"/>
      <c r="H1723" s="14"/>
    </row>
    <row r="1724" spans="2:8" ht="30" customHeight="1">
      <c r="B1724" s="21" t="str">
        <f t="shared" si="28"/>
        <v/>
      </c>
      <c r="C1724" s="152"/>
      <c r="D1724" s="263"/>
      <c r="E1724" s="169"/>
      <c r="F1724" s="167"/>
      <c r="G1724" s="14"/>
      <c r="H1724" s="14"/>
    </row>
    <row r="1725" spans="2:8" ht="30" customHeight="1">
      <c r="B1725" s="21" t="str">
        <f t="shared" si="28"/>
        <v/>
      </c>
      <c r="C1725" s="152"/>
      <c r="D1725" s="263"/>
      <c r="E1725" s="169"/>
      <c r="F1725" s="167"/>
      <c r="G1725" s="14"/>
      <c r="H1725" s="14"/>
    </row>
    <row r="1726" spans="2:8" ht="30" customHeight="1">
      <c r="B1726" s="21" t="str">
        <f t="shared" si="28"/>
        <v/>
      </c>
      <c r="C1726" s="152"/>
      <c r="D1726" s="263"/>
      <c r="E1726" s="169"/>
      <c r="F1726" s="167"/>
      <c r="G1726" s="14"/>
      <c r="H1726" s="14"/>
    </row>
    <row r="1727" spans="2:8" ht="30" customHeight="1">
      <c r="B1727" s="21" t="str">
        <f t="shared" si="28"/>
        <v/>
      </c>
      <c r="C1727" s="152"/>
      <c r="D1727" s="263"/>
      <c r="E1727" s="169"/>
      <c r="F1727" s="167"/>
      <c r="G1727" s="14"/>
      <c r="H1727" s="14"/>
    </row>
    <row r="1728" spans="2:8" ht="30" customHeight="1">
      <c r="B1728" s="21" t="str">
        <f t="shared" si="28"/>
        <v/>
      </c>
      <c r="C1728" s="152"/>
      <c r="D1728" s="263"/>
      <c r="E1728" s="169"/>
      <c r="F1728" s="167"/>
      <c r="G1728" s="14"/>
      <c r="H1728" s="14"/>
    </row>
    <row r="1729" spans="2:8" ht="30" customHeight="1">
      <c r="B1729" s="21" t="str">
        <f t="shared" si="28"/>
        <v/>
      </c>
      <c r="C1729" s="152"/>
      <c r="D1729" s="263"/>
      <c r="E1729" s="169"/>
      <c r="F1729" s="167"/>
      <c r="G1729" s="14"/>
      <c r="H1729" s="14"/>
    </row>
    <row r="1730" spans="2:8" ht="30" customHeight="1">
      <c r="B1730" s="21" t="str">
        <f t="shared" si="28"/>
        <v/>
      </c>
      <c r="C1730" s="152"/>
      <c r="D1730" s="263"/>
      <c r="E1730" s="169"/>
      <c r="F1730" s="167"/>
      <c r="G1730" s="14"/>
      <c r="H1730" s="14"/>
    </row>
    <row r="1731" spans="2:8" ht="30" customHeight="1">
      <c r="B1731" s="21" t="str">
        <f t="shared" si="28"/>
        <v/>
      </c>
      <c r="C1731" s="152"/>
      <c r="D1731" s="263"/>
      <c r="E1731" s="169"/>
      <c r="F1731" s="167"/>
      <c r="G1731" s="14"/>
      <c r="H1731" s="14"/>
    </row>
    <row r="1732" spans="2:8" ht="30" customHeight="1">
      <c r="B1732" s="21" t="str">
        <f t="shared" si="28"/>
        <v/>
      </c>
      <c r="C1732" s="152"/>
      <c r="D1732" s="263"/>
      <c r="E1732" s="169"/>
      <c r="F1732" s="167"/>
      <c r="G1732" s="14"/>
      <c r="H1732" s="14"/>
    </row>
    <row r="1733" spans="2:8" ht="30" customHeight="1">
      <c r="B1733" s="21" t="str">
        <f t="shared" si="28"/>
        <v/>
      </c>
      <c r="C1733" s="152"/>
      <c r="D1733" s="263"/>
      <c r="E1733" s="169"/>
      <c r="F1733" s="167"/>
      <c r="G1733" s="14"/>
      <c r="H1733" s="14"/>
    </row>
    <row r="1734" spans="2:8" ht="30" customHeight="1">
      <c r="B1734" s="21" t="str">
        <f t="shared" si="28"/>
        <v/>
      </c>
      <c r="C1734" s="152"/>
      <c r="D1734" s="263"/>
      <c r="E1734" s="169"/>
      <c r="F1734" s="167"/>
      <c r="G1734" s="14"/>
      <c r="H1734" s="14"/>
    </row>
    <row r="1735" spans="2:8" ht="30" customHeight="1">
      <c r="B1735" s="21" t="str">
        <f t="shared" si="28"/>
        <v/>
      </c>
      <c r="C1735" s="152"/>
      <c r="D1735" s="263"/>
      <c r="E1735" s="169"/>
      <c r="F1735" s="167"/>
      <c r="G1735" s="14"/>
      <c r="H1735" s="14"/>
    </row>
    <row r="1736" spans="2:8" ht="30" customHeight="1">
      <c r="B1736" s="21" t="str">
        <f t="shared" si="28"/>
        <v/>
      </c>
      <c r="C1736" s="152"/>
      <c r="D1736" s="263"/>
      <c r="E1736" s="169"/>
      <c r="F1736" s="167"/>
      <c r="G1736" s="14"/>
      <c r="H1736" s="14"/>
    </row>
    <row r="1737" spans="2:8" ht="30" customHeight="1">
      <c r="B1737" s="21" t="str">
        <f t="shared" si="28"/>
        <v/>
      </c>
      <c r="C1737" s="152"/>
      <c r="D1737" s="263"/>
      <c r="E1737" s="169"/>
      <c r="F1737" s="167"/>
      <c r="G1737" s="14"/>
      <c r="H1737" s="14"/>
    </row>
    <row r="1738" spans="2:8" ht="30" customHeight="1">
      <c r="B1738" s="21" t="str">
        <f t="shared" si="28"/>
        <v/>
      </c>
      <c r="C1738" s="152"/>
      <c r="D1738" s="263"/>
      <c r="E1738" s="169"/>
      <c r="F1738" s="167"/>
      <c r="G1738" s="14"/>
      <c r="H1738" s="14"/>
    </row>
    <row r="1739" spans="2:8" ht="30" customHeight="1">
      <c r="B1739" s="21" t="str">
        <f t="shared" si="28"/>
        <v/>
      </c>
      <c r="C1739" s="152"/>
      <c r="D1739" s="263"/>
      <c r="E1739" s="169"/>
      <c r="F1739" s="167"/>
      <c r="G1739" s="14"/>
      <c r="H1739" s="14"/>
    </row>
    <row r="1740" spans="2:8" ht="30" customHeight="1">
      <c r="B1740" s="21" t="str">
        <f t="shared" si="28"/>
        <v/>
      </c>
      <c r="C1740" s="152"/>
      <c r="D1740" s="263"/>
      <c r="E1740" s="169"/>
      <c r="F1740" s="167"/>
      <c r="G1740" s="14"/>
      <c r="H1740" s="14"/>
    </row>
    <row r="1741" spans="2:8" ht="30" customHeight="1">
      <c r="B1741" s="21" t="str">
        <f t="shared" si="28"/>
        <v/>
      </c>
      <c r="C1741" s="152"/>
      <c r="D1741" s="263"/>
      <c r="E1741" s="169"/>
      <c r="F1741" s="167"/>
      <c r="G1741" s="14"/>
      <c r="H1741" s="14"/>
    </row>
    <row r="1742" spans="2:8" ht="30" customHeight="1">
      <c r="B1742" s="21" t="str">
        <f t="shared" si="28"/>
        <v/>
      </c>
      <c r="C1742" s="152"/>
      <c r="D1742" s="263"/>
      <c r="E1742" s="169"/>
      <c r="F1742" s="167"/>
      <c r="G1742" s="14"/>
      <c r="H1742" s="14"/>
    </row>
    <row r="1743" spans="2:8" ht="30" customHeight="1">
      <c r="B1743" s="21" t="str">
        <f t="shared" si="28"/>
        <v/>
      </c>
      <c r="C1743" s="152"/>
      <c r="D1743" s="263"/>
      <c r="E1743" s="169"/>
      <c r="F1743" s="167"/>
      <c r="G1743" s="14"/>
      <c r="H1743" s="14"/>
    </row>
    <row r="1744" spans="2:8" ht="30" customHeight="1">
      <c r="B1744" s="21" t="str">
        <f t="shared" si="28"/>
        <v/>
      </c>
      <c r="C1744" s="152"/>
      <c r="D1744" s="263"/>
      <c r="E1744" s="169"/>
      <c r="F1744" s="167"/>
      <c r="G1744" s="14"/>
      <c r="H1744" s="14"/>
    </row>
    <row r="1745" spans="2:8" ht="30" customHeight="1">
      <c r="B1745" s="21" t="str">
        <f t="shared" si="28"/>
        <v/>
      </c>
      <c r="C1745" s="152"/>
      <c r="D1745" s="263"/>
      <c r="E1745" s="169"/>
      <c r="F1745" s="167"/>
      <c r="G1745" s="14"/>
      <c r="H1745" s="14"/>
    </row>
    <row r="1746" spans="2:8" ht="30" customHeight="1">
      <c r="B1746" s="21" t="str">
        <f t="shared" si="28"/>
        <v/>
      </c>
      <c r="C1746" s="152"/>
      <c r="D1746" s="263"/>
      <c r="E1746" s="169"/>
      <c r="F1746" s="167"/>
      <c r="G1746" s="14"/>
      <c r="H1746" s="14"/>
    </row>
    <row r="1747" spans="2:8" ht="30" customHeight="1">
      <c r="B1747" s="21" t="str">
        <f t="shared" si="28"/>
        <v/>
      </c>
      <c r="C1747" s="152"/>
      <c r="D1747" s="263"/>
      <c r="E1747" s="169"/>
      <c r="F1747" s="167"/>
      <c r="G1747" s="14"/>
      <c r="H1747" s="14"/>
    </row>
    <row r="1748" spans="2:8" ht="30" customHeight="1">
      <c r="B1748" s="21" t="str">
        <f t="shared" si="28"/>
        <v/>
      </c>
      <c r="C1748" s="152"/>
      <c r="D1748" s="263"/>
      <c r="E1748" s="169"/>
      <c r="F1748" s="167"/>
      <c r="G1748" s="14"/>
      <c r="H1748" s="14"/>
    </row>
    <row r="1749" spans="2:8" ht="30" customHeight="1">
      <c r="B1749" s="21" t="str">
        <f t="shared" si="28"/>
        <v/>
      </c>
      <c r="C1749" s="152"/>
      <c r="D1749" s="263"/>
      <c r="E1749" s="169"/>
      <c r="F1749" s="167"/>
      <c r="G1749" s="14"/>
      <c r="H1749" s="14"/>
    </row>
    <row r="1750" spans="2:8" ht="30" customHeight="1">
      <c r="B1750" s="21" t="str">
        <f t="shared" si="28"/>
        <v/>
      </c>
      <c r="C1750" s="152"/>
      <c r="D1750" s="263"/>
      <c r="E1750" s="169"/>
      <c r="F1750" s="167"/>
      <c r="G1750" s="14"/>
      <c r="H1750" s="14"/>
    </row>
    <row r="1751" spans="2:8" ht="30" customHeight="1">
      <c r="B1751" s="21" t="str">
        <f t="shared" si="28"/>
        <v/>
      </c>
      <c r="C1751" s="152"/>
      <c r="D1751" s="263"/>
      <c r="E1751" s="169"/>
      <c r="F1751" s="167"/>
      <c r="G1751" s="14"/>
      <c r="H1751" s="14"/>
    </row>
    <row r="1752" spans="2:8" ht="30" customHeight="1">
      <c r="B1752" s="21" t="str">
        <f t="shared" si="28"/>
        <v/>
      </c>
      <c r="C1752" s="152"/>
      <c r="D1752" s="263"/>
      <c r="E1752" s="169"/>
      <c r="F1752" s="167"/>
      <c r="G1752" s="14"/>
      <c r="H1752" s="14"/>
    </row>
    <row r="1753" spans="2:8" ht="30" customHeight="1">
      <c r="B1753" s="21" t="str">
        <f t="shared" si="28"/>
        <v/>
      </c>
      <c r="C1753" s="152"/>
      <c r="D1753" s="263"/>
      <c r="E1753" s="169"/>
      <c r="F1753" s="167"/>
      <c r="G1753" s="14"/>
      <c r="H1753" s="14"/>
    </row>
    <row r="1754" spans="2:8" ht="30" customHeight="1">
      <c r="B1754" s="21" t="str">
        <f t="shared" si="28"/>
        <v/>
      </c>
      <c r="C1754" s="152"/>
      <c r="D1754" s="263"/>
      <c r="E1754" s="169"/>
      <c r="F1754" s="167"/>
      <c r="G1754" s="14"/>
      <c r="H1754" s="14"/>
    </row>
    <row r="1755" spans="2:8" ht="30" customHeight="1">
      <c r="B1755" s="21" t="str">
        <f t="shared" si="28"/>
        <v/>
      </c>
      <c r="C1755" s="152"/>
      <c r="D1755" s="263"/>
      <c r="E1755" s="169"/>
      <c r="F1755" s="167"/>
      <c r="G1755" s="14"/>
      <c r="H1755" s="14"/>
    </row>
    <row r="1756" spans="2:8" ht="30" customHeight="1">
      <c r="B1756" s="21" t="str">
        <f t="shared" si="28"/>
        <v/>
      </c>
      <c r="C1756" s="152"/>
      <c r="D1756" s="263"/>
      <c r="E1756" s="169"/>
      <c r="F1756" s="167"/>
      <c r="G1756" s="14"/>
      <c r="H1756" s="14"/>
    </row>
    <row r="1757" spans="2:8" ht="30" customHeight="1">
      <c r="B1757" s="21" t="str">
        <f t="shared" si="28"/>
        <v/>
      </c>
      <c r="C1757" s="152"/>
      <c r="D1757" s="263"/>
      <c r="E1757" s="169"/>
      <c r="F1757" s="167"/>
      <c r="G1757" s="14"/>
      <c r="H1757" s="14"/>
    </row>
    <row r="1758" spans="2:8" ht="30" customHeight="1">
      <c r="B1758" s="21" t="str">
        <f t="shared" si="28"/>
        <v/>
      </c>
      <c r="C1758" s="152"/>
      <c r="D1758" s="263"/>
      <c r="E1758" s="169"/>
      <c r="F1758" s="167"/>
      <c r="G1758" s="14"/>
      <c r="H1758" s="14"/>
    </row>
    <row r="1759" spans="2:8" ht="30" customHeight="1">
      <c r="B1759" s="21" t="str">
        <f t="shared" si="28"/>
        <v/>
      </c>
      <c r="C1759" s="152"/>
      <c r="D1759" s="263"/>
      <c r="E1759" s="169"/>
      <c r="F1759" s="167"/>
      <c r="G1759" s="14"/>
      <c r="H1759" s="14"/>
    </row>
    <row r="1760" spans="2:8" ht="30" customHeight="1">
      <c r="B1760" s="21" t="str">
        <f t="shared" si="28"/>
        <v/>
      </c>
      <c r="C1760" s="152"/>
      <c r="D1760" s="263"/>
      <c r="E1760" s="169"/>
      <c r="F1760" s="167"/>
      <c r="G1760" s="14"/>
      <c r="H1760" s="14"/>
    </row>
    <row r="1761" spans="2:8" ht="30" customHeight="1">
      <c r="B1761" s="21" t="str">
        <f t="shared" si="28"/>
        <v/>
      </c>
      <c r="C1761" s="152"/>
      <c r="D1761" s="263"/>
      <c r="E1761" s="169"/>
      <c r="F1761" s="167"/>
      <c r="G1761" s="14"/>
      <c r="H1761" s="14"/>
    </row>
    <row r="1762" spans="2:8" ht="30" customHeight="1">
      <c r="B1762" s="21" t="str">
        <f t="shared" si="28"/>
        <v/>
      </c>
      <c r="C1762" s="152"/>
      <c r="D1762" s="263"/>
      <c r="E1762" s="169"/>
      <c r="F1762" s="167"/>
      <c r="G1762" s="14"/>
      <c r="H1762" s="14"/>
    </row>
    <row r="1763" spans="2:8" ht="30" customHeight="1">
      <c r="B1763" s="21" t="str">
        <f t="shared" si="28"/>
        <v/>
      </c>
      <c r="C1763" s="152"/>
      <c r="D1763" s="263"/>
      <c r="E1763" s="169"/>
      <c r="F1763" s="167"/>
      <c r="G1763" s="14"/>
      <c r="H1763" s="14"/>
    </row>
    <row r="1764" spans="2:8" ht="30" customHeight="1">
      <c r="B1764" s="21" t="str">
        <f t="shared" si="28"/>
        <v/>
      </c>
      <c r="C1764" s="152"/>
      <c r="D1764" s="263"/>
      <c r="E1764" s="169"/>
      <c r="F1764" s="167"/>
      <c r="G1764" s="14"/>
      <c r="H1764" s="14"/>
    </row>
    <row r="1765" spans="2:8" ht="30" customHeight="1">
      <c r="B1765" s="21" t="str">
        <f t="shared" si="28"/>
        <v/>
      </c>
      <c r="C1765" s="152"/>
      <c r="D1765" s="263"/>
      <c r="E1765" s="169"/>
      <c r="F1765" s="167"/>
      <c r="G1765" s="14"/>
      <c r="H1765" s="14"/>
    </row>
    <row r="1766" spans="2:8" ht="30" customHeight="1">
      <c r="B1766" s="21" t="str">
        <f t="shared" si="28"/>
        <v/>
      </c>
      <c r="C1766" s="152"/>
      <c r="D1766" s="263"/>
      <c r="E1766" s="169"/>
      <c r="F1766" s="167"/>
      <c r="G1766" s="14"/>
      <c r="H1766" s="14"/>
    </row>
    <row r="1767" spans="2:8" ht="30" customHeight="1">
      <c r="B1767" s="21" t="str">
        <f t="shared" si="28"/>
        <v/>
      </c>
      <c r="C1767" s="152"/>
      <c r="D1767" s="263"/>
      <c r="E1767" s="169"/>
      <c r="F1767" s="167"/>
      <c r="G1767" s="14"/>
      <c r="H1767" s="14"/>
    </row>
    <row r="1768" spans="2:8" ht="30" customHeight="1">
      <c r="B1768" s="21" t="str">
        <f t="shared" si="28"/>
        <v/>
      </c>
      <c r="C1768" s="152"/>
      <c r="D1768" s="263"/>
      <c r="E1768" s="169"/>
      <c r="F1768" s="167"/>
      <c r="G1768" s="14"/>
      <c r="H1768" s="14"/>
    </row>
    <row r="1769" spans="2:8" ht="30" customHeight="1">
      <c r="B1769" s="21" t="str">
        <f t="shared" si="28"/>
        <v/>
      </c>
      <c r="C1769" s="152"/>
      <c r="D1769" s="263"/>
      <c r="E1769" s="169"/>
      <c r="F1769" s="167"/>
      <c r="G1769" s="14"/>
      <c r="H1769" s="14"/>
    </row>
    <row r="1770" spans="2:8" ht="30" customHeight="1">
      <c r="B1770" s="21" t="str">
        <f t="shared" si="28"/>
        <v/>
      </c>
      <c r="C1770" s="152"/>
      <c r="D1770" s="263"/>
      <c r="E1770" s="169"/>
      <c r="F1770" s="167"/>
      <c r="G1770" s="14"/>
      <c r="H1770" s="14"/>
    </row>
    <row r="1771" spans="2:8" ht="30" customHeight="1">
      <c r="B1771" s="21" t="str">
        <f t="shared" si="28"/>
        <v/>
      </c>
      <c r="C1771" s="152"/>
      <c r="D1771" s="263"/>
      <c r="E1771" s="169"/>
      <c r="F1771" s="167"/>
      <c r="G1771" s="14"/>
      <c r="H1771" s="14"/>
    </row>
    <row r="1772" spans="2:8" ht="30" customHeight="1">
      <c r="B1772" s="21" t="str">
        <f t="shared" si="28"/>
        <v/>
      </c>
      <c r="C1772" s="152"/>
      <c r="D1772" s="263"/>
      <c r="E1772" s="169"/>
      <c r="F1772" s="167"/>
      <c r="G1772" s="14"/>
      <c r="H1772" s="14"/>
    </row>
    <row r="1773" spans="2:8" ht="30" customHeight="1">
      <c r="B1773" s="21" t="str">
        <f t="shared" si="28"/>
        <v/>
      </c>
      <c r="C1773" s="152"/>
      <c r="D1773" s="263"/>
      <c r="E1773" s="169"/>
      <c r="F1773" s="167"/>
      <c r="G1773" s="14"/>
      <c r="H1773" s="14"/>
    </row>
    <row r="1774" spans="2:8" ht="30" customHeight="1">
      <c r="B1774" s="21" t="str">
        <f t="shared" si="28"/>
        <v/>
      </c>
      <c r="C1774" s="152"/>
      <c r="D1774" s="263"/>
      <c r="E1774" s="169"/>
      <c r="F1774" s="167"/>
      <c r="G1774" s="14"/>
      <c r="H1774" s="14"/>
    </row>
    <row r="1775" spans="2:8" ht="30" customHeight="1">
      <c r="B1775" s="21" t="str">
        <f t="shared" si="28"/>
        <v/>
      </c>
      <c r="C1775" s="152"/>
      <c r="D1775" s="263"/>
      <c r="E1775" s="169"/>
      <c r="F1775" s="167"/>
      <c r="G1775" s="14"/>
      <c r="H1775" s="14"/>
    </row>
    <row r="1776" spans="2:8" ht="30" customHeight="1">
      <c r="B1776" s="21" t="str">
        <f t="shared" ref="B1776:B1839" si="29">IF(D1776="","",MONTH(F1776))</f>
        <v/>
      </c>
      <c r="C1776" s="152"/>
      <c r="D1776" s="263"/>
      <c r="E1776" s="169"/>
      <c r="F1776" s="167"/>
      <c r="G1776" s="14"/>
      <c r="H1776" s="14"/>
    </row>
    <row r="1777" spans="2:8" ht="30" customHeight="1">
      <c r="B1777" s="21" t="str">
        <f t="shared" si="29"/>
        <v/>
      </c>
      <c r="C1777" s="152"/>
      <c r="D1777" s="263"/>
      <c r="E1777" s="169"/>
      <c r="F1777" s="167"/>
      <c r="G1777" s="14"/>
      <c r="H1777" s="14"/>
    </row>
    <row r="1778" spans="2:8" ht="30" customHeight="1">
      <c r="B1778" s="21" t="str">
        <f t="shared" si="29"/>
        <v/>
      </c>
      <c r="C1778" s="152"/>
      <c r="D1778" s="263"/>
      <c r="E1778" s="169"/>
      <c r="F1778" s="167"/>
      <c r="G1778" s="14"/>
      <c r="H1778" s="14"/>
    </row>
    <row r="1779" spans="2:8" ht="30" customHeight="1">
      <c r="B1779" s="21" t="str">
        <f t="shared" si="29"/>
        <v/>
      </c>
      <c r="C1779" s="152"/>
      <c r="D1779" s="263"/>
      <c r="E1779" s="169"/>
      <c r="F1779" s="167"/>
      <c r="G1779" s="14"/>
      <c r="H1779" s="14"/>
    </row>
    <row r="1780" spans="2:8" ht="30" customHeight="1">
      <c r="B1780" s="21" t="str">
        <f t="shared" si="29"/>
        <v/>
      </c>
      <c r="C1780" s="152"/>
      <c r="D1780" s="263"/>
      <c r="E1780" s="169"/>
      <c r="F1780" s="167"/>
      <c r="G1780" s="14"/>
      <c r="H1780" s="14"/>
    </row>
    <row r="1781" spans="2:8" ht="30" customHeight="1">
      <c r="B1781" s="21" t="str">
        <f t="shared" si="29"/>
        <v/>
      </c>
      <c r="C1781" s="152"/>
      <c r="D1781" s="263"/>
      <c r="E1781" s="169"/>
      <c r="F1781" s="167"/>
      <c r="G1781" s="14"/>
      <c r="H1781" s="14"/>
    </row>
    <row r="1782" spans="2:8" ht="30" customHeight="1">
      <c r="B1782" s="21" t="str">
        <f t="shared" si="29"/>
        <v/>
      </c>
      <c r="C1782" s="152"/>
      <c r="D1782" s="263"/>
      <c r="E1782" s="169"/>
      <c r="F1782" s="167"/>
      <c r="G1782" s="14"/>
      <c r="H1782" s="14"/>
    </row>
    <row r="1783" spans="2:8" ht="30" customHeight="1">
      <c r="B1783" s="21" t="str">
        <f t="shared" si="29"/>
        <v/>
      </c>
      <c r="C1783" s="152"/>
      <c r="D1783" s="263"/>
      <c r="E1783" s="169"/>
      <c r="F1783" s="167"/>
      <c r="G1783" s="14"/>
      <c r="H1783" s="14"/>
    </row>
    <row r="1784" spans="2:8" ht="30" customHeight="1">
      <c r="B1784" s="21" t="str">
        <f t="shared" si="29"/>
        <v/>
      </c>
      <c r="C1784" s="152"/>
      <c r="D1784" s="263"/>
      <c r="E1784" s="169"/>
      <c r="F1784" s="167"/>
      <c r="G1784" s="14"/>
      <c r="H1784" s="14"/>
    </row>
    <row r="1785" spans="2:8" ht="30" customHeight="1">
      <c r="B1785" s="21" t="str">
        <f t="shared" si="29"/>
        <v/>
      </c>
      <c r="C1785" s="152"/>
      <c r="D1785" s="263"/>
      <c r="E1785" s="169"/>
      <c r="F1785" s="167"/>
      <c r="G1785" s="14"/>
      <c r="H1785" s="14"/>
    </row>
    <row r="1786" spans="2:8" ht="30" customHeight="1">
      <c r="B1786" s="21" t="str">
        <f t="shared" si="29"/>
        <v/>
      </c>
      <c r="C1786" s="152"/>
      <c r="D1786" s="263"/>
      <c r="E1786" s="169"/>
      <c r="F1786" s="167"/>
      <c r="G1786" s="14"/>
      <c r="H1786" s="14"/>
    </row>
    <row r="1787" spans="2:8" ht="30" customHeight="1">
      <c r="B1787" s="21" t="str">
        <f t="shared" si="29"/>
        <v/>
      </c>
      <c r="C1787" s="152"/>
      <c r="D1787" s="263"/>
      <c r="E1787" s="169"/>
      <c r="F1787" s="167"/>
      <c r="G1787" s="14"/>
      <c r="H1787" s="14"/>
    </row>
    <row r="1788" spans="2:8" ht="30" customHeight="1">
      <c r="B1788" s="21" t="str">
        <f t="shared" si="29"/>
        <v/>
      </c>
      <c r="C1788" s="152"/>
      <c r="D1788" s="263"/>
      <c r="E1788" s="169"/>
      <c r="F1788" s="167"/>
      <c r="G1788" s="14"/>
      <c r="H1788" s="14"/>
    </row>
    <row r="1789" spans="2:8" ht="30" customHeight="1">
      <c r="B1789" s="21" t="str">
        <f t="shared" si="29"/>
        <v/>
      </c>
      <c r="C1789" s="152"/>
      <c r="D1789" s="263"/>
      <c r="E1789" s="169"/>
      <c r="F1789" s="167"/>
      <c r="G1789" s="14"/>
      <c r="H1789" s="14"/>
    </row>
    <row r="1790" spans="2:8" ht="30" customHeight="1">
      <c r="B1790" s="21" t="str">
        <f t="shared" si="29"/>
        <v/>
      </c>
      <c r="C1790" s="152"/>
      <c r="D1790" s="263"/>
      <c r="E1790" s="169"/>
      <c r="F1790" s="167"/>
      <c r="G1790" s="14"/>
      <c r="H1790" s="14"/>
    </row>
    <row r="1791" spans="2:8" ht="30" customHeight="1">
      <c r="B1791" s="21" t="str">
        <f t="shared" si="29"/>
        <v/>
      </c>
      <c r="C1791" s="152"/>
      <c r="D1791" s="263"/>
      <c r="E1791" s="169"/>
      <c r="F1791" s="167"/>
      <c r="G1791" s="14"/>
      <c r="H1791" s="14"/>
    </row>
    <row r="1792" spans="2:8" ht="30" customHeight="1">
      <c r="B1792" s="21" t="str">
        <f t="shared" si="29"/>
        <v/>
      </c>
      <c r="C1792" s="152"/>
      <c r="D1792" s="263"/>
      <c r="E1792" s="169"/>
      <c r="F1792" s="167"/>
      <c r="G1792" s="14"/>
      <c r="H1792" s="14"/>
    </row>
    <row r="1793" spans="2:8" ht="30" customHeight="1">
      <c r="B1793" s="21" t="str">
        <f t="shared" si="29"/>
        <v/>
      </c>
      <c r="C1793" s="152"/>
      <c r="D1793" s="263"/>
      <c r="E1793" s="169"/>
      <c r="F1793" s="167"/>
      <c r="G1793" s="14"/>
      <c r="H1793" s="14"/>
    </row>
    <row r="1794" spans="2:8" ht="30" customHeight="1">
      <c r="B1794" s="21" t="str">
        <f t="shared" si="29"/>
        <v/>
      </c>
      <c r="C1794" s="152"/>
      <c r="D1794" s="263"/>
      <c r="E1794" s="169"/>
      <c r="F1794" s="167"/>
      <c r="G1794" s="14"/>
      <c r="H1794" s="14"/>
    </row>
    <row r="1795" spans="2:8" ht="30" customHeight="1">
      <c r="B1795" s="21" t="str">
        <f t="shared" si="29"/>
        <v/>
      </c>
      <c r="C1795" s="152"/>
      <c r="D1795" s="263"/>
      <c r="E1795" s="169"/>
      <c r="F1795" s="167"/>
      <c r="G1795" s="14"/>
      <c r="H1795" s="14"/>
    </row>
    <row r="1796" spans="2:8" ht="30" customHeight="1">
      <c r="B1796" s="21" t="str">
        <f t="shared" si="29"/>
        <v/>
      </c>
      <c r="C1796" s="152"/>
      <c r="D1796" s="263"/>
      <c r="E1796" s="169"/>
      <c r="F1796" s="167"/>
      <c r="G1796" s="14"/>
      <c r="H1796" s="14"/>
    </row>
    <row r="1797" spans="2:8" ht="30" customHeight="1">
      <c r="B1797" s="21" t="str">
        <f t="shared" si="29"/>
        <v/>
      </c>
      <c r="C1797" s="152"/>
      <c r="D1797" s="263"/>
      <c r="E1797" s="169"/>
      <c r="F1797" s="167"/>
      <c r="G1797" s="14"/>
      <c r="H1797" s="14"/>
    </row>
    <row r="1798" spans="2:8" ht="30" customHeight="1">
      <c r="B1798" s="21" t="str">
        <f t="shared" si="29"/>
        <v/>
      </c>
      <c r="C1798" s="152"/>
      <c r="D1798" s="263"/>
      <c r="E1798" s="169"/>
      <c r="F1798" s="167"/>
      <c r="G1798" s="14"/>
      <c r="H1798" s="14"/>
    </row>
    <row r="1799" spans="2:8" ht="30" customHeight="1">
      <c r="B1799" s="21" t="str">
        <f t="shared" si="29"/>
        <v/>
      </c>
      <c r="C1799" s="152"/>
      <c r="D1799" s="263"/>
      <c r="E1799" s="169"/>
      <c r="F1799" s="167"/>
      <c r="G1799" s="14"/>
      <c r="H1799" s="14"/>
    </row>
    <row r="1800" spans="2:8" ht="30" customHeight="1">
      <c r="B1800" s="21" t="str">
        <f t="shared" si="29"/>
        <v/>
      </c>
      <c r="C1800" s="152"/>
      <c r="D1800" s="263"/>
      <c r="E1800" s="169"/>
      <c r="F1800" s="167"/>
      <c r="G1800" s="14"/>
      <c r="H1800" s="14"/>
    </row>
    <row r="1801" spans="2:8" ht="30" customHeight="1">
      <c r="B1801" s="21" t="str">
        <f t="shared" si="29"/>
        <v/>
      </c>
      <c r="C1801" s="152"/>
      <c r="D1801" s="263"/>
      <c r="E1801" s="169"/>
      <c r="F1801" s="167"/>
      <c r="G1801" s="14"/>
      <c r="H1801" s="14"/>
    </row>
    <row r="1802" spans="2:8" ht="30" customHeight="1">
      <c r="B1802" s="21" t="str">
        <f t="shared" si="29"/>
        <v/>
      </c>
      <c r="C1802" s="152"/>
      <c r="D1802" s="263"/>
      <c r="E1802" s="169"/>
      <c r="F1802" s="167"/>
      <c r="G1802" s="14"/>
      <c r="H1802" s="14"/>
    </row>
    <row r="1803" spans="2:8" ht="30" customHeight="1">
      <c r="B1803" s="21" t="str">
        <f t="shared" si="29"/>
        <v/>
      </c>
      <c r="C1803" s="152"/>
      <c r="D1803" s="263"/>
      <c r="E1803" s="169"/>
      <c r="F1803" s="167"/>
      <c r="G1803" s="14"/>
      <c r="H1803" s="14"/>
    </row>
    <row r="1804" spans="2:8" ht="30" customHeight="1">
      <c r="B1804" s="21" t="str">
        <f t="shared" si="29"/>
        <v/>
      </c>
      <c r="C1804" s="152"/>
      <c r="D1804" s="263"/>
      <c r="E1804" s="169"/>
      <c r="F1804" s="167"/>
      <c r="G1804" s="14"/>
      <c r="H1804" s="14"/>
    </row>
    <row r="1805" spans="2:8" ht="30" customHeight="1">
      <c r="B1805" s="21" t="str">
        <f t="shared" si="29"/>
        <v/>
      </c>
      <c r="C1805" s="152"/>
      <c r="D1805" s="263"/>
      <c r="E1805" s="169"/>
      <c r="F1805" s="167"/>
      <c r="G1805" s="14"/>
      <c r="H1805" s="14"/>
    </row>
    <row r="1806" spans="2:8" ht="30" customHeight="1">
      <c r="B1806" s="21" t="str">
        <f t="shared" si="29"/>
        <v/>
      </c>
      <c r="C1806" s="152"/>
      <c r="D1806" s="263"/>
      <c r="E1806" s="169"/>
      <c r="F1806" s="167"/>
      <c r="G1806" s="14"/>
      <c r="H1806" s="14"/>
    </row>
    <row r="1807" spans="2:8" ht="30" customHeight="1">
      <c r="B1807" s="21" t="str">
        <f t="shared" si="29"/>
        <v/>
      </c>
      <c r="C1807" s="152"/>
      <c r="D1807" s="263"/>
      <c r="E1807" s="169"/>
      <c r="F1807" s="167"/>
      <c r="G1807" s="14"/>
      <c r="H1807" s="14"/>
    </row>
    <row r="1808" spans="2:8" ht="30" customHeight="1">
      <c r="B1808" s="21" t="str">
        <f t="shared" si="29"/>
        <v/>
      </c>
      <c r="C1808" s="152"/>
      <c r="D1808" s="263"/>
      <c r="E1808" s="169"/>
      <c r="F1808" s="167"/>
      <c r="G1808" s="14"/>
      <c r="H1808" s="14"/>
    </row>
    <row r="1809" spans="2:8" ht="30" customHeight="1">
      <c r="B1809" s="21" t="str">
        <f t="shared" si="29"/>
        <v/>
      </c>
      <c r="C1809" s="152"/>
      <c r="D1809" s="263"/>
      <c r="E1809" s="169"/>
      <c r="F1809" s="167"/>
      <c r="G1809" s="14"/>
      <c r="H1809" s="14"/>
    </row>
    <row r="1810" spans="2:8" ht="30" customHeight="1">
      <c r="B1810" s="21" t="str">
        <f t="shared" si="29"/>
        <v/>
      </c>
      <c r="C1810" s="152"/>
      <c r="D1810" s="263"/>
      <c r="E1810" s="169"/>
      <c r="F1810" s="167"/>
      <c r="G1810" s="14"/>
      <c r="H1810" s="14"/>
    </row>
    <row r="1811" spans="2:8" ht="30" customHeight="1">
      <c r="B1811" s="21" t="str">
        <f t="shared" si="29"/>
        <v/>
      </c>
      <c r="C1811" s="152"/>
      <c r="D1811" s="263"/>
      <c r="E1811" s="169"/>
      <c r="F1811" s="167"/>
      <c r="G1811" s="14"/>
      <c r="H1811" s="14"/>
    </row>
    <row r="1812" spans="2:8" ht="30" customHeight="1">
      <c r="B1812" s="21" t="str">
        <f t="shared" si="29"/>
        <v/>
      </c>
      <c r="C1812" s="152"/>
      <c r="D1812" s="263"/>
      <c r="E1812" s="169"/>
      <c r="F1812" s="167"/>
      <c r="G1812" s="14"/>
      <c r="H1812" s="14"/>
    </row>
    <row r="1813" spans="2:8" ht="30" customHeight="1">
      <c r="B1813" s="21" t="str">
        <f t="shared" si="29"/>
        <v/>
      </c>
      <c r="C1813" s="152"/>
      <c r="D1813" s="263"/>
      <c r="E1813" s="169"/>
      <c r="F1813" s="167"/>
      <c r="G1813" s="14"/>
      <c r="H1813" s="14"/>
    </row>
    <row r="1814" spans="2:8" ht="30" customHeight="1">
      <c r="B1814" s="21" t="str">
        <f t="shared" si="29"/>
        <v/>
      </c>
      <c r="C1814" s="152"/>
      <c r="D1814" s="263"/>
      <c r="E1814" s="169"/>
      <c r="F1814" s="167"/>
      <c r="G1814" s="14"/>
      <c r="H1814" s="14"/>
    </row>
    <row r="1815" spans="2:8" ht="30" customHeight="1">
      <c r="B1815" s="21" t="str">
        <f t="shared" si="29"/>
        <v/>
      </c>
      <c r="C1815" s="152"/>
      <c r="D1815" s="263"/>
      <c r="E1815" s="169"/>
      <c r="F1815" s="167"/>
      <c r="G1815" s="14"/>
      <c r="H1815" s="14"/>
    </row>
    <row r="1816" spans="2:8" ht="30" customHeight="1">
      <c r="B1816" s="21" t="str">
        <f t="shared" si="29"/>
        <v/>
      </c>
      <c r="C1816" s="152"/>
      <c r="D1816" s="263"/>
      <c r="E1816" s="169"/>
      <c r="F1816" s="167"/>
      <c r="G1816" s="14"/>
      <c r="H1816" s="14"/>
    </row>
    <row r="1817" spans="2:8" ht="30" customHeight="1">
      <c r="B1817" s="21" t="str">
        <f t="shared" si="29"/>
        <v/>
      </c>
      <c r="C1817" s="152"/>
      <c r="D1817" s="263"/>
      <c r="E1817" s="169"/>
      <c r="F1817" s="167"/>
      <c r="G1817" s="14"/>
      <c r="H1817" s="14"/>
    </row>
    <row r="1818" spans="2:8" ht="30" customHeight="1">
      <c r="B1818" s="21" t="str">
        <f t="shared" si="29"/>
        <v/>
      </c>
      <c r="C1818" s="152"/>
      <c r="D1818" s="263"/>
      <c r="E1818" s="169"/>
      <c r="F1818" s="167"/>
      <c r="G1818" s="14"/>
      <c r="H1818" s="14"/>
    </row>
    <row r="1819" spans="2:8" ht="30" customHeight="1">
      <c r="B1819" s="21" t="str">
        <f t="shared" si="29"/>
        <v/>
      </c>
      <c r="C1819" s="152"/>
      <c r="D1819" s="263"/>
      <c r="E1819" s="169"/>
      <c r="F1819" s="167"/>
      <c r="G1819" s="14"/>
      <c r="H1819" s="14"/>
    </row>
    <row r="1820" spans="2:8" ht="30" customHeight="1">
      <c r="B1820" s="21" t="str">
        <f t="shared" si="29"/>
        <v/>
      </c>
      <c r="C1820" s="152"/>
      <c r="D1820" s="263"/>
      <c r="E1820" s="169"/>
      <c r="F1820" s="167"/>
      <c r="G1820" s="14"/>
      <c r="H1820" s="14"/>
    </row>
    <row r="1821" spans="2:8" ht="30" customHeight="1">
      <c r="B1821" s="21" t="str">
        <f t="shared" si="29"/>
        <v/>
      </c>
      <c r="C1821" s="152"/>
      <c r="D1821" s="263"/>
      <c r="E1821" s="169"/>
      <c r="F1821" s="167"/>
      <c r="G1821" s="14"/>
      <c r="H1821" s="14"/>
    </row>
    <row r="1822" spans="2:8" ht="30" customHeight="1">
      <c r="B1822" s="21" t="str">
        <f t="shared" si="29"/>
        <v/>
      </c>
      <c r="C1822" s="152"/>
      <c r="D1822" s="263"/>
      <c r="E1822" s="169"/>
      <c r="F1822" s="167"/>
      <c r="G1822" s="14"/>
      <c r="H1822" s="14"/>
    </row>
    <row r="1823" spans="2:8" ht="30" customHeight="1">
      <c r="B1823" s="21" t="str">
        <f t="shared" si="29"/>
        <v/>
      </c>
      <c r="C1823" s="152"/>
      <c r="D1823" s="263"/>
      <c r="E1823" s="169"/>
      <c r="F1823" s="167"/>
      <c r="G1823" s="14"/>
      <c r="H1823" s="14"/>
    </row>
    <row r="1824" spans="2:8" ht="30" customHeight="1">
      <c r="B1824" s="21" t="str">
        <f t="shared" si="29"/>
        <v/>
      </c>
      <c r="C1824" s="152"/>
      <c r="D1824" s="263"/>
      <c r="E1824" s="169"/>
      <c r="F1824" s="167"/>
      <c r="G1824" s="14"/>
      <c r="H1824" s="14"/>
    </row>
    <row r="1825" spans="2:8" ht="30" customHeight="1">
      <c r="B1825" s="21" t="str">
        <f t="shared" si="29"/>
        <v/>
      </c>
      <c r="C1825" s="152"/>
      <c r="D1825" s="263"/>
      <c r="E1825" s="169"/>
      <c r="F1825" s="167"/>
      <c r="G1825" s="14"/>
      <c r="H1825" s="14"/>
    </row>
    <row r="1826" spans="2:8" ht="30" customHeight="1">
      <c r="B1826" s="21" t="str">
        <f t="shared" si="29"/>
        <v/>
      </c>
      <c r="C1826" s="152"/>
      <c r="D1826" s="263"/>
      <c r="E1826" s="169"/>
      <c r="F1826" s="167"/>
      <c r="G1826" s="14"/>
      <c r="H1826" s="14"/>
    </row>
    <row r="1827" spans="2:8" ht="30" customHeight="1">
      <c r="B1827" s="21" t="str">
        <f t="shared" si="29"/>
        <v/>
      </c>
      <c r="C1827" s="152"/>
      <c r="D1827" s="263"/>
      <c r="E1827" s="169"/>
      <c r="F1827" s="167"/>
      <c r="G1827" s="14"/>
      <c r="H1827" s="14"/>
    </row>
    <row r="1828" spans="2:8" ht="30" customHeight="1">
      <c r="B1828" s="21" t="str">
        <f t="shared" si="29"/>
        <v/>
      </c>
      <c r="C1828" s="152"/>
      <c r="D1828" s="263"/>
      <c r="E1828" s="169"/>
      <c r="F1828" s="167"/>
      <c r="G1828" s="14"/>
      <c r="H1828" s="14"/>
    </row>
    <row r="1829" spans="2:8" ht="30" customHeight="1">
      <c r="B1829" s="21" t="str">
        <f t="shared" si="29"/>
        <v/>
      </c>
      <c r="C1829" s="152"/>
      <c r="D1829" s="263"/>
      <c r="E1829" s="169"/>
      <c r="F1829" s="167"/>
      <c r="G1829" s="14"/>
      <c r="H1829" s="14"/>
    </row>
    <row r="1830" spans="2:8" ht="30" customHeight="1">
      <c r="B1830" s="21" t="str">
        <f t="shared" si="29"/>
        <v/>
      </c>
      <c r="C1830" s="152"/>
      <c r="D1830" s="263"/>
      <c r="E1830" s="169"/>
      <c r="F1830" s="167"/>
      <c r="G1830" s="14"/>
      <c r="H1830" s="14"/>
    </row>
    <row r="1831" spans="2:8" ht="30" customHeight="1">
      <c r="B1831" s="21" t="str">
        <f t="shared" si="29"/>
        <v/>
      </c>
      <c r="C1831" s="152"/>
      <c r="D1831" s="263"/>
      <c r="E1831" s="169"/>
      <c r="F1831" s="167"/>
      <c r="G1831" s="14"/>
      <c r="H1831" s="14"/>
    </row>
    <row r="1832" spans="2:8" ht="30" customHeight="1">
      <c r="B1832" s="21" t="str">
        <f t="shared" si="29"/>
        <v/>
      </c>
      <c r="C1832" s="152"/>
      <c r="D1832" s="263"/>
      <c r="E1832" s="169"/>
      <c r="F1832" s="167"/>
      <c r="G1832" s="14"/>
      <c r="H1832" s="14"/>
    </row>
    <row r="1833" spans="2:8" ht="30" customHeight="1">
      <c r="B1833" s="21" t="str">
        <f t="shared" si="29"/>
        <v/>
      </c>
      <c r="C1833" s="152"/>
      <c r="D1833" s="263"/>
      <c r="E1833" s="169"/>
      <c r="F1833" s="167"/>
      <c r="G1833" s="14"/>
      <c r="H1833" s="14"/>
    </row>
    <row r="1834" spans="2:8" ht="30" customHeight="1">
      <c r="B1834" s="21" t="str">
        <f t="shared" si="29"/>
        <v/>
      </c>
      <c r="C1834" s="152"/>
      <c r="D1834" s="263"/>
      <c r="E1834" s="169"/>
      <c r="F1834" s="167"/>
      <c r="G1834" s="14"/>
      <c r="H1834" s="14"/>
    </row>
    <row r="1835" spans="2:8" ht="30" customHeight="1">
      <c r="B1835" s="21" t="str">
        <f t="shared" si="29"/>
        <v/>
      </c>
      <c r="C1835" s="152"/>
      <c r="D1835" s="263"/>
      <c r="E1835" s="169"/>
      <c r="F1835" s="167"/>
      <c r="G1835" s="14"/>
      <c r="H1835" s="14"/>
    </row>
    <row r="1836" spans="2:8" ht="30" customHeight="1">
      <c r="B1836" s="21" t="str">
        <f t="shared" si="29"/>
        <v/>
      </c>
      <c r="C1836" s="152"/>
      <c r="D1836" s="263"/>
      <c r="E1836" s="169"/>
      <c r="F1836" s="167"/>
      <c r="G1836" s="14"/>
      <c r="H1836" s="14"/>
    </row>
    <row r="1837" spans="2:8" ht="30" customHeight="1">
      <c r="B1837" s="21" t="str">
        <f t="shared" si="29"/>
        <v/>
      </c>
      <c r="C1837" s="152"/>
      <c r="D1837" s="263"/>
      <c r="E1837" s="169"/>
      <c r="F1837" s="167"/>
      <c r="G1837" s="14"/>
      <c r="H1837" s="14"/>
    </row>
    <row r="1838" spans="2:8" ht="30" customHeight="1">
      <c r="B1838" s="21" t="str">
        <f t="shared" si="29"/>
        <v/>
      </c>
      <c r="C1838" s="152"/>
      <c r="D1838" s="263"/>
      <c r="E1838" s="169"/>
      <c r="F1838" s="167"/>
      <c r="G1838" s="14"/>
      <c r="H1838" s="14"/>
    </row>
    <row r="1839" spans="2:8" ht="30" customHeight="1">
      <c r="B1839" s="21" t="str">
        <f t="shared" si="29"/>
        <v/>
      </c>
      <c r="C1839" s="152"/>
      <c r="D1839" s="263"/>
      <c r="E1839" s="169"/>
      <c r="F1839" s="167"/>
      <c r="G1839" s="14"/>
      <c r="H1839" s="14"/>
    </row>
    <row r="1840" spans="2:8" ht="30" customHeight="1">
      <c r="B1840" s="21" t="str">
        <f t="shared" ref="B1840:B1903" si="30">IF(D1840="","",MONTH(F1840))</f>
        <v/>
      </c>
      <c r="C1840" s="152"/>
      <c r="D1840" s="263"/>
      <c r="E1840" s="169"/>
      <c r="F1840" s="167"/>
      <c r="G1840" s="14"/>
      <c r="H1840" s="14"/>
    </row>
    <row r="1841" spans="2:8" ht="30" customHeight="1">
      <c r="B1841" s="21" t="str">
        <f t="shared" si="30"/>
        <v/>
      </c>
      <c r="C1841" s="152"/>
      <c r="D1841" s="263"/>
      <c r="E1841" s="169"/>
      <c r="F1841" s="167"/>
      <c r="G1841" s="14"/>
      <c r="H1841" s="14"/>
    </row>
    <row r="1842" spans="2:8" ht="30" customHeight="1">
      <c r="B1842" s="21" t="str">
        <f t="shared" si="30"/>
        <v/>
      </c>
      <c r="C1842" s="152"/>
      <c r="D1842" s="263"/>
      <c r="E1842" s="169"/>
      <c r="F1842" s="167"/>
      <c r="G1842" s="14"/>
      <c r="H1842" s="14"/>
    </row>
    <row r="1843" spans="2:8" ht="30" customHeight="1">
      <c r="B1843" s="21" t="str">
        <f t="shared" si="30"/>
        <v/>
      </c>
      <c r="C1843" s="152"/>
      <c r="D1843" s="263"/>
      <c r="E1843" s="169"/>
      <c r="F1843" s="167"/>
      <c r="G1843" s="14"/>
      <c r="H1843" s="14"/>
    </row>
    <row r="1844" spans="2:8" ht="30" customHeight="1">
      <c r="B1844" s="21" t="str">
        <f t="shared" si="30"/>
        <v/>
      </c>
      <c r="C1844" s="152"/>
      <c r="D1844" s="263"/>
      <c r="E1844" s="169"/>
      <c r="F1844" s="167"/>
      <c r="G1844" s="14"/>
      <c r="H1844" s="14"/>
    </row>
    <row r="1845" spans="2:8" ht="30" customHeight="1">
      <c r="B1845" s="21" t="str">
        <f t="shared" si="30"/>
        <v/>
      </c>
      <c r="C1845" s="152"/>
      <c r="D1845" s="263"/>
      <c r="E1845" s="169"/>
      <c r="F1845" s="167"/>
      <c r="G1845" s="14"/>
      <c r="H1845" s="14"/>
    </row>
    <row r="1846" spans="2:8" ht="30" customHeight="1">
      <c r="B1846" s="21" t="str">
        <f t="shared" si="30"/>
        <v/>
      </c>
      <c r="C1846" s="152"/>
      <c r="D1846" s="263"/>
      <c r="E1846" s="169"/>
      <c r="F1846" s="167"/>
      <c r="G1846" s="14"/>
      <c r="H1846" s="14"/>
    </row>
    <row r="1847" spans="2:8" ht="30" customHeight="1">
      <c r="B1847" s="21" t="str">
        <f t="shared" si="30"/>
        <v/>
      </c>
      <c r="C1847" s="152"/>
      <c r="D1847" s="263"/>
      <c r="E1847" s="169"/>
      <c r="F1847" s="167"/>
      <c r="G1847" s="14"/>
      <c r="H1847" s="14"/>
    </row>
    <row r="1848" spans="2:8" ht="30" customHeight="1">
      <c r="B1848" s="21" t="str">
        <f t="shared" si="30"/>
        <v/>
      </c>
      <c r="C1848" s="152"/>
      <c r="D1848" s="263"/>
      <c r="E1848" s="169"/>
      <c r="F1848" s="167"/>
      <c r="G1848" s="14"/>
      <c r="H1848" s="14"/>
    </row>
    <row r="1849" spans="2:8" ht="30" customHeight="1">
      <c r="B1849" s="21" t="str">
        <f t="shared" si="30"/>
        <v/>
      </c>
      <c r="C1849" s="152"/>
      <c r="D1849" s="263"/>
      <c r="E1849" s="169"/>
      <c r="F1849" s="167"/>
      <c r="G1849" s="14"/>
      <c r="H1849" s="14"/>
    </row>
    <row r="1850" spans="2:8" ht="30" customHeight="1">
      <c r="B1850" s="21" t="str">
        <f t="shared" si="30"/>
        <v/>
      </c>
      <c r="C1850" s="152"/>
      <c r="D1850" s="263"/>
      <c r="E1850" s="169"/>
      <c r="F1850" s="167"/>
      <c r="G1850" s="14"/>
      <c r="H1850" s="14"/>
    </row>
    <row r="1851" spans="2:8" ht="30" customHeight="1">
      <c r="B1851" s="21" t="str">
        <f t="shared" si="30"/>
        <v/>
      </c>
      <c r="C1851" s="152"/>
      <c r="D1851" s="263"/>
      <c r="E1851" s="169"/>
      <c r="F1851" s="167"/>
      <c r="G1851" s="14"/>
      <c r="H1851" s="14"/>
    </row>
    <row r="1852" spans="2:8" ht="30" customHeight="1">
      <c r="B1852" s="21" t="str">
        <f t="shared" si="30"/>
        <v/>
      </c>
      <c r="C1852" s="152"/>
      <c r="D1852" s="263"/>
      <c r="E1852" s="169"/>
      <c r="F1852" s="167"/>
      <c r="G1852" s="14"/>
      <c r="H1852" s="14"/>
    </row>
    <row r="1853" spans="2:8" ht="30" customHeight="1">
      <c r="B1853" s="21" t="str">
        <f t="shared" si="30"/>
        <v/>
      </c>
      <c r="C1853" s="152"/>
      <c r="D1853" s="263"/>
      <c r="E1853" s="169"/>
      <c r="F1853" s="167"/>
      <c r="G1853" s="14"/>
      <c r="H1853" s="14"/>
    </row>
    <row r="1854" spans="2:8" ht="30" customHeight="1">
      <c r="B1854" s="21" t="str">
        <f t="shared" si="30"/>
        <v/>
      </c>
      <c r="C1854" s="152"/>
      <c r="D1854" s="263"/>
      <c r="E1854" s="169"/>
      <c r="F1854" s="167"/>
      <c r="G1854" s="14"/>
      <c r="H1854" s="14"/>
    </row>
    <row r="1855" spans="2:8" ht="30" customHeight="1">
      <c r="B1855" s="21" t="str">
        <f t="shared" si="30"/>
        <v/>
      </c>
      <c r="C1855" s="152"/>
      <c r="D1855" s="263"/>
      <c r="E1855" s="169"/>
      <c r="F1855" s="167"/>
      <c r="G1855" s="14"/>
      <c r="H1855" s="14"/>
    </row>
    <row r="1856" spans="2:8" ht="30" customHeight="1">
      <c r="B1856" s="21" t="str">
        <f t="shared" si="30"/>
        <v/>
      </c>
      <c r="C1856" s="152"/>
      <c r="D1856" s="263"/>
      <c r="E1856" s="169"/>
      <c r="F1856" s="167"/>
      <c r="G1856" s="14"/>
      <c r="H1856" s="14"/>
    </row>
    <row r="1857" spans="2:8" ht="30" customHeight="1">
      <c r="B1857" s="21" t="str">
        <f t="shared" si="30"/>
        <v/>
      </c>
      <c r="C1857" s="152"/>
      <c r="D1857" s="263"/>
      <c r="E1857" s="169"/>
      <c r="F1857" s="167"/>
      <c r="G1857" s="14"/>
      <c r="H1857" s="14"/>
    </row>
    <row r="1858" spans="2:8" ht="30" customHeight="1">
      <c r="B1858" s="21" t="str">
        <f t="shared" si="30"/>
        <v/>
      </c>
      <c r="C1858" s="152"/>
      <c r="D1858" s="263"/>
      <c r="E1858" s="169"/>
      <c r="F1858" s="167"/>
      <c r="G1858" s="14"/>
      <c r="H1858" s="14"/>
    </row>
    <row r="1859" spans="2:8" ht="30" customHeight="1">
      <c r="B1859" s="21" t="str">
        <f t="shared" si="30"/>
        <v/>
      </c>
      <c r="C1859" s="152"/>
      <c r="D1859" s="263"/>
      <c r="E1859" s="169"/>
      <c r="F1859" s="167"/>
      <c r="G1859" s="14"/>
      <c r="H1859" s="14"/>
    </row>
    <row r="1860" spans="2:8" ht="30" customHeight="1">
      <c r="B1860" s="21" t="str">
        <f t="shared" si="30"/>
        <v/>
      </c>
      <c r="C1860" s="152"/>
      <c r="D1860" s="263"/>
      <c r="E1860" s="169"/>
      <c r="F1860" s="167"/>
      <c r="G1860" s="14"/>
      <c r="H1860" s="14"/>
    </row>
    <row r="1861" spans="2:8" ht="30" customHeight="1">
      <c r="B1861" s="21" t="str">
        <f t="shared" si="30"/>
        <v/>
      </c>
      <c r="C1861" s="152"/>
      <c r="D1861" s="263"/>
      <c r="E1861" s="169"/>
      <c r="F1861" s="167"/>
      <c r="G1861" s="14"/>
      <c r="H1861" s="14"/>
    </row>
    <row r="1862" spans="2:8" ht="30" customHeight="1">
      <c r="B1862" s="21" t="str">
        <f t="shared" si="30"/>
        <v/>
      </c>
      <c r="C1862" s="152"/>
      <c r="D1862" s="263"/>
      <c r="E1862" s="169"/>
      <c r="F1862" s="167"/>
      <c r="G1862" s="14"/>
      <c r="H1862" s="14"/>
    </row>
    <row r="1863" spans="2:8" ht="30" customHeight="1">
      <c r="B1863" s="21" t="str">
        <f t="shared" si="30"/>
        <v/>
      </c>
      <c r="C1863" s="152"/>
      <c r="D1863" s="263"/>
      <c r="E1863" s="169"/>
      <c r="F1863" s="167"/>
      <c r="G1863" s="14"/>
      <c r="H1863" s="14"/>
    </row>
    <row r="1864" spans="2:8" ht="30" customHeight="1">
      <c r="B1864" s="21" t="str">
        <f t="shared" si="30"/>
        <v/>
      </c>
      <c r="C1864" s="152"/>
      <c r="D1864" s="263"/>
      <c r="E1864" s="169"/>
      <c r="F1864" s="167"/>
      <c r="G1864" s="14"/>
      <c r="H1864" s="14"/>
    </row>
    <row r="1865" spans="2:8" ht="30" customHeight="1">
      <c r="B1865" s="21" t="str">
        <f t="shared" si="30"/>
        <v/>
      </c>
      <c r="C1865" s="152"/>
      <c r="D1865" s="263"/>
      <c r="E1865" s="169"/>
      <c r="F1865" s="167"/>
      <c r="G1865" s="14"/>
      <c r="H1865" s="14"/>
    </row>
    <row r="1866" spans="2:8" ht="30" customHeight="1">
      <c r="B1866" s="21" t="str">
        <f t="shared" si="30"/>
        <v/>
      </c>
      <c r="C1866" s="152"/>
      <c r="D1866" s="263"/>
      <c r="E1866" s="169"/>
      <c r="F1866" s="167"/>
      <c r="G1866" s="14"/>
      <c r="H1866" s="14"/>
    </row>
    <row r="1867" spans="2:8" ht="30" customHeight="1">
      <c r="B1867" s="21" t="str">
        <f t="shared" si="30"/>
        <v/>
      </c>
      <c r="C1867" s="152"/>
      <c r="D1867" s="263"/>
      <c r="E1867" s="169"/>
      <c r="F1867" s="167"/>
      <c r="G1867" s="14"/>
      <c r="H1867" s="14"/>
    </row>
    <row r="1868" spans="2:8" ht="30" customHeight="1">
      <c r="B1868" s="21" t="str">
        <f t="shared" si="30"/>
        <v/>
      </c>
      <c r="C1868" s="152"/>
      <c r="D1868" s="263"/>
      <c r="E1868" s="169"/>
      <c r="F1868" s="167"/>
      <c r="G1868" s="14"/>
      <c r="H1868" s="14"/>
    </row>
    <row r="1869" spans="2:8" ht="30" customHeight="1">
      <c r="B1869" s="21" t="str">
        <f t="shared" si="30"/>
        <v/>
      </c>
      <c r="C1869" s="152"/>
      <c r="D1869" s="263"/>
      <c r="E1869" s="169"/>
      <c r="F1869" s="167"/>
      <c r="G1869" s="14"/>
      <c r="H1869" s="14"/>
    </row>
    <row r="1870" spans="2:8" ht="30" customHeight="1">
      <c r="B1870" s="21" t="str">
        <f t="shared" si="30"/>
        <v/>
      </c>
      <c r="C1870" s="152"/>
      <c r="D1870" s="263"/>
      <c r="E1870" s="169"/>
      <c r="F1870" s="167"/>
      <c r="G1870" s="14"/>
      <c r="H1870" s="14"/>
    </row>
    <row r="1871" spans="2:8" ht="30" customHeight="1">
      <c r="B1871" s="21" t="str">
        <f t="shared" si="30"/>
        <v/>
      </c>
      <c r="C1871" s="152"/>
      <c r="D1871" s="263"/>
      <c r="E1871" s="169"/>
      <c r="F1871" s="167"/>
      <c r="G1871" s="14"/>
      <c r="H1871" s="14"/>
    </row>
    <row r="1872" spans="2:8" ht="30" customHeight="1">
      <c r="B1872" s="21" t="str">
        <f t="shared" si="30"/>
        <v/>
      </c>
      <c r="C1872" s="152"/>
      <c r="D1872" s="263"/>
      <c r="E1872" s="169"/>
      <c r="F1872" s="167"/>
      <c r="G1872" s="14"/>
      <c r="H1872" s="14"/>
    </row>
    <row r="1873" spans="2:8" ht="30" customHeight="1">
      <c r="B1873" s="21" t="str">
        <f t="shared" si="30"/>
        <v/>
      </c>
      <c r="C1873" s="152"/>
      <c r="D1873" s="263"/>
      <c r="E1873" s="169"/>
      <c r="F1873" s="167"/>
      <c r="G1873" s="14"/>
      <c r="H1873" s="14"/>
    </row>
    <row r="1874" spans="2:8" ht="30" customHeight="1">
      <c r="B1874" s="21" t="str">
        <f t="shared" si="30"/>
        <v/>
      </c>
      <c r="C1874" s="152"/>
      <c r="D1874" s="263"/>
      <c r="E1874" s="169"/>
      <c r="F1874" s="167"/>
      <c r="G1874" s="14"/>
      <c r="H1874" s="14"/>
    </row>
    <row r="1875" spans="2:8" ht="30" customHeight="1">
      <c r="B1875" s="21" t="str">
        <f t="shared" si="30"/>
        <v/>
      </c>
      <c r="C1875" s="152"/>
      <c r="D1875" s="263"/>
      <c r="E1875" s="169"/>
      <c r="F1875" s="167"/>
      <c r="G1875" s="14"/>
      <c r="H1875" s="14"/>
    </row>
    <row r="1876" spans="2:8" ht="30" customHeight="1">
      <c r="B1876" s="21" t="str">
        <f t="shared" si="30"/>
        <v/>
      </c>
      <c r="C1876" s="152"/>
      <c r="D1876" s="263"/>
      <c r="E1876" s="169"/>
      <c r="F1876" s="167"/>
      <c r="G1876" s="14"/>
      <c r="H1876" s="14"/>
    </row>
    <row r="1877" spans="2:8" ht="30" customHeight="1">
      <c r="B1877" s="21" t="str">
        <f t="shared" si="30"/>
        <v/>
      </c>
      <c r="C1877" s="152"/>
      <c r="D1877" s="263"/>
      <c r="E1877" s="169"/>
      <c r="F1877" s="167"/>
      <c r="G1877" s="14"/>
      <c r="H1877" s="14"/>
    </row>
    <row r="1878" spans="2:8" ht="30" customHeight="1">
      <c r="B1878" s="21" t="str">
        <f t="shared" si="30"/>
        <v/>
      </c>
      <c r="C1878" s="152"/>
      <c r="D1878" s="263"/>
      <c r="E1878" s="169"/>
      <c r="F1878" s="167"/>
      <c r="G1878" s="14"/>
      <c r="H1878" s="14"/>
    </row>
    <row r="1879" spans="2:8" ht="30" customHeight="1">
      <c r="B1879" s="21" t="str">
        <f t="shared" si="30"/>
        <v/>
      </c>
      <c r="C1879" s="152"/>
      <c r="D1879" s="263"/>
      <c r="E1879" s="169"/>
      <c r="F1879" s="167"/>
      <c r="G1879" s="14"/>
      <c r="H1879" s="14"/>
    </row>
    <row r="1880" spans="2:8" ht="30" customHeight="1">
      <c r="B1880" s="21" t="str">
        <f t="shared" si="30"/>
        <v/>
      </c>
      <c r="C1880" s="152"/>
      <c r="D1880" s="263"/>
      <c r="E1880" s="169"/>
      <c r="F1880" s="167"/>
      <c r="G1880" s="14"/>
      <c r="H1880" s="14"/>
    </row>
    <row r="1881" spans="2:8" ht="30" customHeight="1">
      <c r="B1881" s="21" t="str">
        <f t="shared" si="30"/>
        <v/>
      </c>
      <c r="C1881" s="152"/>
      <c r="D1881" s="263"/>
      <c r="E1881" s="169"/>
      <c r="F1881" s="167"/>
      <c r="G1881" s="14"/>
      <c r="H1881" s="14"/>
    </row>
    <row r="1882" spans="2:8" ht="30" customHeight="1">
      <c r="B1882" s="21" t="str">
        <f t="shared" si="30"/>
        <v/>
      </c>
      <c r="C1882" s="152"/>
      <c r="D1882" s="263"/>
      <c r="E1882" s="169"/>
      <c r="F1882" s="167"/>
      <c r="G1882" s="14"/>
      <c r="H1882" s="14"/>
    </row>
    <row r="1883" spans="2:8" ht="30" customHeight="1">
      <c r="B1883" s="21" t="str">
        <f t="shared" si="30"/>
        <v/>
      </c>
      <c r="C1883" s="152"/>
      <c r="D1883" s="263"/>
      <c r="E1883" s="169"/>
      <c r="F1883" s="167"/>
      <c r="G1883" s="14"/>
      <c r="H1883" s="14"/>
    </row>
    <row r="1884" spans="2:8" ht="30" customHeight="1">
      <c r="B1884" s="21" t="str">
        <f t="shared" si="30"/>
        <v/>
      </c>
      <c r="C1884" s="152"/>
      <c r="D1884" s="263"/>
      <c r="E1884" s="169"/>
      <c r="F1884" s="167"/>
      <c r="G1884" s="14"/>
      <c r="H1884" s="14"/>
    </row>
    <row r="1885" spans="2:8" ht="30" customHeight="1">
      <c r="B1885" s="21" t="str">
        <f t="shared" si="30"/>
        <v/>
      </c>
      <c r="C1885" s="152"/>
      <c r="D1885" s="263"/>
      <c r="E1885" s="169"/>
      <c r="F1885" s="167"/>
      <c r="G1885" s="14"/>
      <c r="H1885" s="14"/>
    </row>
    <row r="1886" spans="2:8" ht="30" customHeight="1">
      <c r="B1886" s="21" t="str">
        <f t="shared" si="30"/>
        <v/>
      </c>
      <c r="C1886" s="152"/>
      <c r="D1886" s="263"/>
      <c r="E1886" s="169"/>
      <c r="F1886" s="167"/>
      <c r="G1886" s="14"/>
      <c r="H1886" s="14"/>
    </row>
    <row r="1887" spans="2:8" ht="30" customHeight="1">
      <c r="B1887" s="21" t="str">
        <f t="shared" si="30"/>
        <v/>
      </c>
      <c r="C1887" s="152"/>
      <c r="D1887" s="263"/>
      <c r="E1887" s="169"/>
      <c r="F1887" s="167"/>
      <c r="G1887" s="14"/>
      <c r="H1887" s="14"/>
    </row>
    <row r="1888" spans="2:8" ht="30" customHeight="1">
      <c r="B1888" s="21" t="str">
        <f t="shared" si="30"/>
        <v/>
      </c>
      <c r="C1888" s="152"/>
      <c r="D1888" s="263"/>
      <c r="E1888" s="169"/>
      <c r="F1888" s="167"/>
      <c r="G1888" s="14"/>
      <c r="H1888" s="14"/>
    </row>
    <row r="1889" spans="2:8" ht="30" customHeight="1">
      <c r="B1889" s="21" t="str">
        <f t="shared" si="30"/>
        <v/>
      </c>
      <c r="C1889" s="152"/>
      <c r="D1889" s="263"/>
      <c r="E1889" s="169"/>
      <c r="F1889" s="167"/>
      <c r="G1889" s="14"/>
      <c r="H1889" s="14"/>
    </row>
    <row r="1890" spans="2:8" ht="30" customHeight="1">
      <c r="B1890" s="21" t="str">
        <f t="shared" si="30"/>
        <v/>
      </c>
      <c r="C1890" s="152"/>
      <c r="D1890" s="263"/>
      <c r="E1890" s="169"/>
      <c r="F1890" s="167"/>
      <c r="G1890" s="14"/>
      <c r="H1890" s="14"/>
    </row>
    <row r="1891" spans="2:8" ht="30" customHeight="1">
      <c r="B1891" s="21" t="str">
        <f t="shared" si="30"/>
        <v/>
      </c>
      <c r="C1891" s="152"/>
      <c r="D1891" s="263"/>
      <c r="E1891" s="169"/>
      <c r="F1891" s="167"/>
      <c r="G1891" s="14"/>
      <c r="H1891" s="14"/>
    </row>
    <row r="1892" spans="2:8" ht="30" customHeight="1">
      <c r="B1892" s="21" t="str">
        <f t="shared" si="30"/>
        <v/>
      </c>
      <c r="C1892" s="152"/>
      <c r="D1892" s="263"/>
      <c r="E1892" s="169"/>
      <c r="F1892" s="167"/>
      <c r="G1892" s="14"/>
      <c r="H1892" s="14"/>
    </row>
    <row r="1893" spans="2:8" ht="30" customHeight="1">
      <c r="B1893" s="21" t="str">
        <f t="shared" si="30"/>
        <v/>
      </c>
      <c r="C1893" s="152"/>
      <c r="D1893" s="263"/>
      <c r="E1893" s="169"/>
      <c r="F1893" s="167"/>
      <c r="G1893" s="14"/>
      <c r="H1893" s="14"/>
    </row>
    <row r="1894" spans="2:8" ht="30" customHeight="1">
      <c r="B1894" s="21" t="str">
        <f t="shared" si="30"/>
        <v/>
      </c>
      <c r="C1894" s="152"/>
      <c r="D1894" s="263"/>
      <c r="E1894" s="169"/>
      <c r="F1894" s="167"/>
      <c r="G1894" s="14"/>
      <c r="H1894" s="14"/>
    </row>
    <row r="1895" spans="2:8" ht="30" customHeight="1">
      <c r="B1895" s="21" t="str">
        <f t="shared" si="30"/>
        <v/>
      </c>
      <c r="C1895" s="152"/>
      <c r="D1895" s="263"/>
      <c r="E1895" s="169"/>
      <c r="F1895" s="167"/>
      <c r="G1895" s="14"/>
      <c r="H1895" s="14"/>
    </row>
    <row r="1896" spans="2:8" ht="30" customHeight="1">
      <c r="B1896" s="21" t="str">
        <f t="shared" si="30"/>
        <v/>
      </c>
      <c r="C1896" s="152"/>
      <c r="D1896" s="263"/>
      <c r="E1896" s="169"/>
      <c r="F1896" s="167"/>
      <c r="G1896" s="14"/>
      <c r="H1896" s="14"/>
    </row>
    <row r="1897" spans="2:8" ht="30" customHeight="1">
      <c r="B1897" s="21" t="str">
        <f t="shared" si="30"/>
        <v/>
      </c>
      <c r="C1897" s="152"/>
      <c r="D1897" s="263"/>
      <c r="E1897" s="169"/>
      <c r="F1897" s="167"/>
      <c r="G1897" s="14"/>
      <c r="H1897" s="14"/>
    </row>
    <row r="1898" spans="2:8" ht="30" customHeight="1">
      <c r="B1898" s="21" t="str">
        <f t="shared" si="30"/>
        <v/>
      </c>
      <c r="C1898" s="152"/>
      <c r="D1898" s="263"/>
      <c r="E1898" s="169"/>
      <c r="F1898" s="167"/>
      <c r="G1898" s="14"/>
      <c r="H1898" s="14"/>
    </row>
    <row r="1899" spans="2:8" ht="30" customHeight="1">
      <c r="B1899" s="21" t="str">
        <f t="shared" si="30"/>
        <v/>
      </c>
      <c r="C1899" s="152"/>
      <c r="D1899" s="263"/>
      <c r="E1899" s="169"/>
      <c r="F1899" s="167"/>
      <c r="G1899" s="14"/>
      <c r="H1899" s="14"/>
    </row>
    <row r="1900" spans="2:8" ht="30" customHeight="1">
      <c r="B1900" s="21" t="str">
        <f t="shared" si="30"/>
        <v/>
      </c>
      <c r="C1900" s="152"/>
      <c r="D1900" s="263"/>
      <c r="E1900" s="169"/>
      <c r="F1900" s="167"/>
      <c r="G1900" s="14"/>
      <c r="H1900" s="14"/>
    </row>
    <row r="1901" spans="2:8" ht="30" customHeight="1">
      <c r="B1901" s="21" t="str">
        <f t="shared" si="30"/>
        <v/>
      </c>
      <c r="C1901" s="152"/>
      <c r="D1901" s="263"/>
      <c r="E1901" s="169"/>
      <c r="F1901" s="167"/>
      <c r="G1901" s="14"/>
      <c r="H1901" s="14"/>
    </row>
    <row r="1902" spans="2:8" ht="30" customHeight="1">
      <c r="B1902" s="21" t="str">
        <f t="shared" si="30"/>
        <v/>
      </c>
      <c r="C1902" s="152"/>
      <c r="D1902" s="263"/>
      <c r="E1902" s="169"/>
      <c r="F1902" s="167"/>
      <c r="G1902" s="14"/>
      <c r="H1902" s="14"/>
    </row>
    <row r="1903" spans="2:8" ht="30" customHeight="1">
      <c r="B1903" s="21" t="str">
        <f t="shared" si="30"/>
        <v/>
      </c>
      <c r="C1903" s="152"/>
      <c r="D1903" s="263"/>
      <c r="E1903" s="169"/>
      <c r="F1903" s="167"/>
      <c r="G1903" s="14"/>
      <c r="H1903" s="14"/>
    </row>
    <row r="1904" spans="2:8" ht="30" customHeight="1">
      <c r="B1904" s="21" t="str">
        <f t="shared" ref="B1904:B1967" si="31">IF(D1904="","",MONTH(F1904))</f>
        <v/>
      </c>
      <c r="C1904" s="152"/>
      <c r="D1904" s="263"/>
      <c r="E1904" s="169"/>
      <c r="F1904" s="167"/>
      <c r="G1904" s="14"/>
      <c r="H1904" s="14"/>
    </row>
    <row r="1905" spans="2:8" ht="30" customHeight="1">
      <c r="B1905" s="21" t="str">
        <f t="shared" si="31"/>
        <v/>
      </c>
      <c r="C1905" s="152"/>
      <c r="D1905" s="263"/>
      <c r="E1905" s="169"/>
      <c r="F1905" s="167"/>
      <c r="G1905" s="14"/>
      <c r="H1905" s="14"/>
    </row>
    <row r="1906" spans="2:8" ht="30" customHeight="1">
      <c r="B1906" s="21" t="str">
        <f t="shared" si="31"/>
        <v/>
      </c>
      <c r="C1906" s="152"/>
      <c r="D1906" s="263"/>
      <c r="E1906" s="169"/>
      <c r="F1906" s="167"/>
      <c r="G1906" s="14"/>
      <c r="H1906" s="14"/>
    </row>
    <row r="1907" spans="2:8" ht="30" customHeight="1">
      <c r="B1907" s="21" t="str">
        <f t="shared" si="31"/>
        <v/>
      </c>
      <c r="C1907" s="152"/>
      <c r="D1907" s="263"/>
      <c r="E1907" s="169"/>
      <c r="F1907" s="167"/>
      <c r="G1907" s="14"/>
      <c r="H1907" s="14"/>
    </row>
    <row r="1908" spans="2:8" ht="30" customHeight="1">
      <c r="B1908" s="21" t="str">
        <f t="shared" si="31"/>
        <v/>
      </c>
      <c r="C1908" s="152"/>
      <c r="D1908" s="263"/>
      <c r="E1908" s="169"/>
      <c r="F1908" s="167"/>
      <c r="G1908" s="14"/>
      <c r="H1908" s="14"/>
    </row>
    <row r="1909" spans="2:8" ht="30" customHeight="1">
      <c r="B1909" s="21" t="str">
        <f t="shared" si="31"/>
        <v/>
      </c>
      <c r="C1909" s="152"/>
      <c r="D1909" s="263"/>
      <c r="E1909" s="169"/>
      <c r="F1909" s="167"/>
      <c r="G1909" s="14"/>
      <c r="H1909" s="14"/>
    </row>
    <row r="1910" spans="2:8" ht="30" customHeight="1">
      <c r="B1910" s="21" t="str">
        <f t="shared" si="31"/>
        <v/>
      </c>
      <c r="C1910" s="152"/>
      <c r="D1910" s="263"/>
      <c r="E1910" s="169"/>
      <c r="F1910" s="167"/>
      <c r="G1910" s="14"/>
      <c r="H1910" s="14"/>
    </row>
    <row r="1911" spans="2:8" ht="30" customHeight="1">
      <c r="B1911" s="21" t="str">
        <f t="shared" si="31"/>
        <v/>
      </c>
      <c r="C1911" s="152"/>
      <c r="D1911" s="263"/>
      <c r="E1911" s="169"/>
      <c r="F1911" s="167"/>
      <c r="G1911" s="14"/>
      <c r="H1911" s="14"/>
    </row>
    <row r="1912" spans="2:8" ht="30" customHeight="1">
      <c r="B1912" s="21" t="str">
        <f t="shared" si="31"/>
        <v/>
      </c>
      <c r="C1912" s="152"/>
      <c r="D1912" s="263"/>
      <c r="E1912" s="169"/>
      <c r="F1912" s="167"/>
      <c r="G1912" s="14"/>
      <c r="H1912" s="14"/>
    </row>
    <row r="1913" spans="2:8" ht="30" customHeight="1">
      <c r="B1913" s="21" t="str">
        <f t="shared" si="31"/>
        <v/>
      </c>
      <c r="C1913" s="152"/>
      <c r="D1913" s="263"/>
      <c r="E1913" s="169"/>
      <c r="F1913" s="167"/>
      <c r="G1913" s="14"/>
      <c r="H1913" s="14"/>
    </row>
    <row r="1914" spans="2:8" ht="30" customHeight="1">
      <c r="B1914" s="21" t="str">
        <f t="shared" si="31"/>
        <v/>
      </c>
      <c r="C1914" s="152"/>
      <c r="D1914" s="263"/>
      <c r="E1914" s="169"/>
      <c r="F1914" s="167"/>
      <c r="G1914" s="14"/>
      <c r="H1914" s="14"/>
    </row>
    <row r="1915" spans="2:8" ht="30" customHeight="1">
      <c r="B1915" s="21" t="str">
        <f t="shared" si="31"/>
        <v/>
      </c>
      <c r="C1915" s="152"/>
      <c r="D1915" s="263"/>
      <c r="E1915" s="169"/>
      <c r="F1915" s="167"/>
      <c r="G1915" s="14"/>
      <c r="H1915" s="14"/>
    </row>
    <row r="1916" spans="2:8" ht="30" customHeight="1">
      <c r="B1916" s="21" t="str">
        <f t="shared" si="31"/>
        <v/>
      </c>
      <c r="C1916" s="152"/>
      <c r="D1916" s="263"/>
      <c r="E1916" s="169"/>
      <c r="F1916" s="167"/>
      <c r="G1916" s="14"/>
      <c r="H1916" s="14"/>
    </row>
    <row r="1917" spans="2:8" ht="30" customHeight="1">
      <c r="B1917" s="21" t="str">
        <f t="shared" si="31"/>
        <v/>
      </c>
      <c r="C1917" s="152"/>
      <c r="D1917" s="263"/>
      <c r="E1917" s="169"/>
      <c r="F1917" s="167"/>
      <c r="G1917" s="14"/>
      <c r="H1917" s="14"/>
    </row>
    <row r="1918" spans="2:8" ht="30" customHeight="1">
      <c r="B1918" s="21" t="str">
        <f t="shared" si="31"/>
        <v/>
      </c>
      <c r="C1918" s="152"/>
      <c r="D1918" s="263"/>
      <c r="E1918" s="169"/>
      <c r="F1918" s="167"/>
      <c r="G1918" s="14"/>
      <c r="H1918" s="14"/>
    </row>
    <row r="1919" spans="2:8" ht="30" customHeight="1">
      <c r="B1919" s="21" t="str">
        <f t="shared" si="31"/>
        <v/>
      </c>
      <c r="C1919" s="152"/>
      <c r="D1919" s="263"/>
      <c r="E1919" s="169"/>
      <c r="F1919" s="167"/>
      <c r="G1919" s="14"/>
      <c r="H1919" s="14"/>
    </row>
    <row r="1920" spans="2:8" ht="30" customHeight="1">
      <c r="B1920" s="21" t="str">
        <f t="shared" si="31"/>
        <v/>
      </c>
      <c r="C1920" s="152"/>
      <c r="D1920" s="263"/>
      <c r="E1920" s="169"/>
      <c r="F1920" s="167"/>
      <c r="G1920" s="14"/>
      <c r="H1920" s="14"/>
    </row>
    <row r="1921" spans="2:8" ht="30" customHeight="1">
      <c r="B1921" s="21" t="str">
        <f t="shared" si="31"/>
        <v/>
      </c>
      <c r="C1921" s="152"/>
      <c r="D1921" s="263"/>
      <c r="E1921" s="169"/>
      <c r="F1921" s="167"/>
      <c r="G1921" s="14"/>
      <c r="H1921" s="14"/>
    </row>
    <row r="1922" spans="2:8" ht="30" customHeight="1">
      <c r="B1922" s="21" t="str">
        <f t="shared" si="31"/>
        <v/>
      </c>
      <c r="C1922" s="152"/>
      <c r="D1922" s="263"/>
      <c r="E1922" s="169"/>
      <c r="F1922" s="167"/>
      <c r="G1922" s="14"/>
      <c r="H1922" s="14"/>
    </row>
    <row r="1923" spans="2:8" ht="30" customHeight="1">
      <c r="B1923" s="21" t="str">
        <f t="shared" si="31"/>
        <v/>
      </c>
      <c r="C1923" s="152"/>
      <c r="D1923" s="263"/>
      <c r="E1923" s="169"/>
      <c r="F1923" s="167"/>
      <c r="G1923" s="14"/>
      <c r="H1923" s="14"/>
    </row>
    <row r="1924" spans="2:8" ht="30" customHeight="1">
      <c r="B1924" s="21" t="str">
        <f t="shared" si="31"/>
        <v/>
      </c>
      <c r="C1924" s="152"/>
      <c r="D1924" s="263"/>
      <c r="E1924" s="169"/>
      <c r="F1924" s="167"/>
      <c r="G1924" s="14"/>
      <c r="H1924" s="14"/>
    </row>
    <row r="1925" spans="2:8" ht="30" customHeight="1">
      <c r="B1925" s="21" t="str">
        <f t="shared" si="31"/>
        <v/>
      </c>
      <c r="C1925" s="152"/>
      <c r="D1925" s="263"/>
      <c r="E1925" s="169"/>
      <c r="F1925" s="167"/>
      <c r="G1925" s="14"/>
      <c r="H1925" s="14"/>
    </row>
    <row r="1926" spans="2:8" ht="30" customHeight="1">
      <c r="B1926" s="21" t="str">
        <f t="shared" si="31"/>
        <v/>
      </c>
      <c r="C1926" s="152"/>
      <c r="D1926" s="263"/>
      <c r="E1926" s="169"/>
      <c r="F1926" s="167"/>
      <c r="G1926" s="14"/>
      <c r="H1926" s="14"/>
    </row>
    <row r="1927" spans="2:8" ht="30" customHeight="1">
      <c r="B1927" s="21" t="str">
        <f t="shared" si="31"/>
        <v/>
      </c>
      <c r="C1927" s="152"/>
      <c r="D1927" s="263"/>
      <c r="E1927" s="169"/>
      <c r="F1927" s="167"/>
      <c r="G1927" s="14"/>
      <c r="H1927" s="14"/>
    </row>
    <row r="1928" spans="2:8" ht="30" customHeight="1">
      <c r="B1928" s="21" t="str">
        <f t="shared" si="31"/>
        <v/>
      </c>
      <c r="C1928" s="152"/>
      <c r="D1928" s="263"/>
      <c r="E1928" s="169"/>
      <c r="F1928" s="167"/>
      <c r="G1928" s="14"/>
      <c r="H1928" s="14"/>
    </row>
    <row r="1929" spans="2:8" ht="30" customHeight="1">
      <c r="B1929" s="21" t="str">
        <f t="shared" si="31"/>
        <v/>
      </c>
      <c r="C1929" s="152"/>
      <c r="D1929" s="263"/>
      <c r="E1929" s="169"/>
      <c r="F1929" s="167"/>
      <c r="G1929" s="14"/>
      <c r="H1929" s="14"/>
    </row>
    <row r="1930" spans="2:8" ht="30" customHeight="1">
      <c r="B1930" s="21" t="str">
        <f t="shared" si="31"/>
        <v/>
      </c>
      <c r="C1930" s="152"/>
      <c r="D1930" s="263"/>
      <c r="E1930" s="169"/>
      <c r="F1930" s="167"/>
      <c r="G1930" s="14"/>
      <c r="H1930" s="14"/>
    </row>
    <row r="1931" spans="2:8" ht="30" customHeight="1">
      <c r="B1931" s="21" t="str">
        <f t="shared" si="31"/>
        <v/>
      </c>
      <c r="C1931" s="152"/>
      <c r="D1931" s="263"/>
      <c r="E1931" s="169"/>
      <c r="F1931" s="167"/>
      <c r="G1931" s="14"/>
      <c r="H1931" s="14"/>
    </row>
    <row r="1932" spans="2:8" ht="30" customHeight="1">
      <c r="B1932" s="21" t="str">
        <f t="shared" si="31"/>
        <v/>
      </c>
      <c r="C1932" s="152"/>
      <c r="D1932" s="263"/>
      <c r="E1932" s="169"/>
      <c r="F1932" s="167"/>
      <c r="G1932" s="14"/>
      <c r="H1932" s="14"/>
    </row>
    <row r="1933" spans="2:8" ht="30" customHeight="1">
      <c r="B1933" s="21" t="str">
        <f t="shared" si="31"/>
        <v/>
      </c>
      <c r="C1933" s="152"/>
      <c r="D1933" s="263"/>
      <c r="E1933" s="169"/>
      <c r="F1933" s="167"/>
      <c r="G1933" s="14"/>
      <c r="H1933" s="14"/>
    </row>
    <row r="1934" spans="2:8" ht="30" customHeight="1">
      <c r="B1934" s="21" t="str">
        <f t="shared" si="31"/>
        <v/>
      </c>
      <c r="C1934" s="152"/>
      <c r="D1934" s="263"/>
      <c r="E1934" s="169"/>
      <c r="F1934" s="167"/>
      <c r="G1934" s="14"/>
      <c r="H1934" s="14"/>
    </row>
    <row r="1935" spans="2:8" ht="30" customHeight="1">
      <c r="B1935" s="21" t="str">
        <f t="shared" si="31"/>
        <v/>
      </c>
      <c r="C1935" s="152"/>
      <c r="D1935" s="263"/>
      <c r="E1935" s="169"/>
      <c r="F1935" s="167"/>
      <c r="G1935" s="14"/>
      <c r="H1935" s="14"/>
    </row>
    <row r="1936" spans="2:8" ht="30" customHeight="1">
      <c r="B1936" s="21" t="str">
        <f t="shared" si="31"/>
        <v/>
      </c>
      <c r="C1936" s="152"/>
      <c r="D1936" s="263"/>
      <c r="E1936" s="169"/>
      <c r="F1936" s="167"/>
      <c r="G1936" s="14"/>
      <c r="H1936" s="14"/>
    </row>
    <row r="1937" spans="2:8" ht="30" customHeight="1">
      <c r="B1937" s="21" t="str">
        <f t="shared" si="31"/>
        <v/>
      </c>
      <c r="C1937" s="152"/>
      <c r="D1937" s="263"/>
      <c r="E1937" s="169"/>
      <c r="F1937" s="167"/>
      <c r="G1937" s="14"/>
      <c r="H1937" s="14"/>
    </row>
    <row r="1938" spans="2:8" ht="30" customHeight="1">
      <c r="B1938" s="21" t="str">
        <f t="shared" si="31"/>
        <v/>
      </c>
      <c r="C1938" s="152"/>
      <c r="D1938" s="263"/>
      <c r="E1938" s="169"/>
      <c r="F1938" s="167"/>
      <c r="G1938" s="14"/>
      <c r="H1938" s="14"/>
    </row>
    <row r="1939" spans="2:8" ht="30" customHeight="1">
      <c r="B1939" s="21" t="str">
        <f t="shared" si="31"/>
        <v/>
      </c>
      <c r="C1939" s="152"/>
      <c r="D1939" s="263"/>
      <c r="E1939" s="169"/>
      <c r="F1939" s="167"/>
      <c r="G1939" s="14"/>
      <c r="H1939" s="14"/>
    </row>
    <row r="1940" spans="2:8" ht="30" customHeight="1">
      <c r="B1940" s="21" t="str">
        <f t="shared" si="31"/>
        <v/>
      </c>
      <c r="C1940" s="152"/>
      <c r="D1940" s="263"/>
      <c r="E1940" s="169"/>
      <c r="F1940" s="167"/>
      <c r="G1940" s="14"/>
      <c r="H1940" s="14"/>
    </row>
    <row r="1941" spans="2:8" ht="30" customHeight="1">
      <c r="B1941" s="21" t="str">
        <f t="shared" si="31"/>
        <v/>
      </c>
      <c r="C1941" s="152"/>
      <c r="D1941" s="263"/>
      <c r="E1941" s="169"/>
      <c r="F1941" s="167"/>
      <c r="G1941" s="14"/>
      <c r="H1941" s="14"/>
    </row>
    <row r="1942" spans="2:8" ht="30" customHeight="1">
      <c r="B1942" s="21" t="str">
        <f t="shared" si="31"/>
        <v/>
      </c>
      <c r="C1942" s="152"/>
      <c r="D1942" s="263"/>
      <c r="E1942" s="169"/>
      <c r="F1942" s="167"/>
      <c r="G1942" s="14"/>
      <c r="H1942" s="14"/>
    </row>
    <row r="1943" spans="2:8" ht="30" customHeight="1">
      <c r="B1943" s="21" t="str">
        <f t="shared" si="31"/>
        <v/>
      </c>
      <c r="C1943" s="152"/>
      <c r="D1943" s="263"/>
      <c r="E1943" s="169"/>
      <c r="F1943" s="167"/>
      <c r="G1943" s="14"/>
      <c r="H1943" s="14"/>
    </row>
    <row r="1944" spans="2:8" ht="30" customHeight="1">
      <c r="B1944" s="21" t="str">
        <f t="shared" si="31"/>
        <v/>
      </c>
      <c r="C1944" s="152"/>
      <c r="D1944" s="263"/>
      <c r="E1944" s="169"/>
      <c r="F1944" s="167"/>
      <c r="G1944" s="14"/>
      <c r="H1944" s="14"/>
    </row>
    <row r="1945" spans="2:8" ht="30" customHeight="1">
      <c r="B1945" s="21" t="str">
        <f t="shared" si="31"/>
        <v/>
      </c>
      <c r="C1945" s="152"/>
      <c r="D1945" s="263"/>
      <c r="E1945" s="169"/>
      <c r="F1945" s="167"/>
      <c r="G1945" s="14"/>
      <c r="H1945" s="14"/>
    </row>
    <row r="1946" spans="2:8" ht="30" customHeight="1">
      <c r="B1946" s="21" t="str">
        <f t="shared" si="31"/>
        <v/>
      </c>
      <c r="C1946" s="152"/>
      <c r="D1946" s="263"/>
      <c r="E1946" s="169"/>
      <c r="F1946" s="167"/>
      <c r="G1946" s="14"/>
      <c r="H1946" s="14"/>
    </row>
    <row r="1947" spans="2:8" ht="30" customHeight="1">
      <c r="B1947" s="21" t="str">
        <f t="shared" si="31"/>
        <v/>
      </c>
      <c r="C1947" s="152"/>
      <c r="D1947" s="263"/>
      <c r="E1947" s="169"/>
      <c r="F1947" s="167"/>
      <c r="G1947" s="14"/>
      <c r="H1947" s="14"/>
    </row>
    <row r="1948" spans="2:8" ht="30" customHeight="1">
      <c r="B1948" s="21" t="str">
        <f t="shared" si="31"/>
        <v/>
      </c>
      <c r="C1948" s="152"/>
      <c r="D1948" s="263"/>
      <c r="E1948" s="169"/>
      <c r="F1948" s="167"/>
      <c r="G1948" s="14"/>
      <c r="H1948" s="14"/>
    </row>
    <row r="1949" spans="2:8" ht="30" customHeight="1">
      <c r="B1949" s="21" t="str">
        <f t="shared" si="31"/>
        <v/>
      </c>
      <c r="C1949" s="152"/>
      <c r="D1949" s="263"/>
      <c r="E1949" s="169"/>
      <c r="F1949" s="167"/>
      <c r="G1949" s="14"/>
      <c r="H1949" s="14"/>
    </row>
    <row r="1950" spans="2:8" ht="30" customHeight="1">
      <c r="B1950" s="21" t="str">
        <f t="shared" si="31"/>
        <v/>
      </c>
      <c r="C1950" s="152"/>
      <c r="D1950" s="263"/>
      <c r="E1950" s="169"/>
      <c r="F1950" s="167"/>
      <c r="G1950" s="14"/>
      <c r="H1950" s="14"/>
    </row>
    <row r="1951" spans="2:8" ht="30" customHeight="1">
      <c r="B1951" s="21" t="str">
        <f t="shared" si="31"/>
        <v/>
      </c>
      <c r="C1951" s="152"/>
      <c r="D1951" s="263"/>
      <c r="E1951" s="169"/>
      <c r="F1951" s="167"/>
      <c r="G1951" s="14"/>
      <c r="H1951" s="14"/>
    </row>
    <row r="1952" spans="2:8" ht="30" customHeight="1">
      <c r="B1952" s="21" t="str">
        <f t="shared" si="31"/>
        <v/>
      </c>
      <c r="C1952" s="152"/>
      <c r="D1952" s="263"/>
      <c r="E1952" s="169"/>
      <c r="F1952" s="167"/>
      <c r="G1952" s="14"/>
      <c r="H1952" s="14"/>
    </row>
    <row r="1953" spans="2:8" ht="30" customHeight="1">
      <c r="B1953" s="21" t="str">
        <f t="shared" si="31"/>
        <v/>
      </c>
      <c r="C1953" s="152"/>
      <c r="D1953" s="263"/>
      <c r="E1953" s="169"/>
      <c r="F1953" s="167"/>
      <c r="G1953" s="14"/>
      <c r="H1953" s="14"/>
    </row>
    <row r="1954" spans="2:8" ht="30" customHeight="1">
      <c r="B1954" s="21" t="str">
        <f t="shared" si="31"/>
        <v/>
      </c>
      <c r="C1954" s="152"/>
      <c r="D1954" s="263"/>
      <c r="E1954" s="169"/>
      <c r="F1954" s="167"/>
      <c r="G1954" s="14"/>
      <c r="H1954" s="14"/>
    </row>
    <row r="1955" spans="2:8" ht="30" customHeight="1">
      <c r="B1955" s="21" t="str">
        <f t="shared" si="31"/>
        <v/>
      </c>
      <c r="C1955" s="152"/>
      <c r="D1955" s="263"/>
      <c r="E1955" s="169"/>
      <c r="F1955" s="167"/>
      <c r="G1955" s="14"/>
      <c r="H1955" s="14"/>
    </row>
    <row r="1956" spans="2:8" ht="30" customHeight="1">
      <c r="B1956" s="21" t="str">
        <f t="shared" si="31"/>
        <v/>
      </c>
      <c r="C1956" s="152"/>
      <c r="D1956" s="263"/>
      <c r="E1956" s="169"/>
      <c r="F1956" s="167"/>
      <c r="G1956" s="14"/>
      <c r="H1956" s="14"/>
    </row>
    <row r="1957" spans="2:8" ht="30" customHeight="1">
      <c r="B1957" s="21" t="str">
        <f t="shared" si="31"/>
        <v/>
      </c>
      <c r="C1957" s="152"/>
      <c r="D1957" s="263"/>
      <c r="E1957" s="169"/>
      <c r="F1957" s="167"/>
      <c r="G1957" s="14"/>
      <c r="H1957" s="14"/>
    </row>
    <row r="1958" spans="2:8" ht="30" customHeight="1">
      <c r="B1958" s="21" t="str">
        <f t="shared" si="31"/>
        <v/>
      </c>
      <c r="C1958" s="152"/>
      <c r="D1958" s="263"/>
      <c r="E1958" s="169"/>
      <c r="F1958" s="167"/>
      <c r="G1958" s="14"/>
      <c r="H1958" s="14"/>
    </row>
    <row r="1959" spans="2:8" ht="30" customHeight="1">
      <c r="B1959" s="21" t="str">
        <f t="shared" si="31"/>
        <v/>
      </c>
      <c r="C1959" s="152"/>
      <c r="D1959" s="263"/>
      <c r="E1959" s="169"/>
      <c r="F1959" s="167"/>
      <c r="G1959" s="14"/>
      <c r="H1959" s="14"/>
    </row>
    <row r="1960" spans="2:8" ht="30" customHeight="1">
      <c r="B1960" s="21" t="str">
        <f t="shared" si="31"/>
        <v/>
      </c>
      <c r="C1960" s="152"/>
      <c r="D1960" s="263"/>
      <c r="E1960" s="169"/>
      <c r="F1960" s="167"/>
      <c r="G1960" s="14"/>
      <c r="H1960" s="14"/>
    </row>
    <row r="1961" spans="2:8" ht="30" customHeight="1">
      <c r="B1961" s="21" t="str">
        <f t="shared" si="31"/>
        <v/>
      </c>
      <c r="C1961" s="152"/>
      <c r="D1961" s="263"/>
      <c r="E1961" s="169"/>
      <c r="F1961" s="167"/>
      <c r="G1961" s="14"/>
      <c r="H1961" s="14"/>
    </row>
    <row r="1962" spans="2:8" ht="30" customHeight="1">
      <c r="B1962" s="21" t="str">
        <f t="shared" si="31"/>
        <v/>
      </c>
      <c r="C1962" s="152"/>
      <c r="D1962" s="263"/>
      <c r="E1962" s="169"/>
      <c r="F1962" s="167"/>
      <c r="G1962" s="14"/>
      <c r="H1962" s="14"/>
    </row>
    <row r="1963" spans="2:8" ht="30" customHeight="1">
      <c r="B1963" s="21" t="str">
        <f t="shared" si="31"/>
        <v/>
      </c>
      <c r="C1963" s="152"/>
      <c r="D1963" s="263"/>
      <c r="E1963" s="169"/>
      <c r="F1963" s="167"/>
      <c r="G1963" s="14"/>
      <c r="H1963" s="14"/>
    </row>
    <row r="1964" spans="2:8" ht="30" customHeight="1">
      <c r="B1964" s="21" t="str">
        <f t="shared" si="31"/>
        <v/>
      </c>
      <c r="C1964" s="152"/>
      <c r="D1964" s="263"/>
      <c r="E1964" s="169"/>
      <c r="F1964" s="167"/>
      <c r="G1964" s="14"/>
      <c r="H1964" s="14"/>
    </row>
    <row r="1965" spans="2:8" ht="30" customHeight="1">
      <c r="B1965" s="21" t="str">
        <f t="shared" si="31"/>
        <v/>
      </c>
      <c r="C1965" s="152"/>
      <c r="D1965" s="263"/>
      <c r="E1965" s="169"/>
      <c r="F1965" s="167"/>
      <c r="G1965" s="14"/>
      <c r="H1965" s="14"/>
    </row>
    <row r="1966" spans="2:8" ht="30" customHeight="1">
      <c r="B1966" s="21" t="str">
        <f t="shared" si="31"/>
        <v/>
      </c>
      <c r="C1966" s="152"/>
      <c r="D1966" s="263"/>
      <c r="E1966" s="169"/>
      <c r="F1966" s="167"/>
      <c r="G1966" s="14"/>
      <c r="H1966" s="14"/>
    </row>
    <row r="1967" spans="2:8" ht="30" customHeight="1">
      <c r="B1967" s="21" t="str">
        <f t="shared" si="31"/>
        <v/>
      </c>
      <c r="C1967" s="152"/>
      <c r="D1967" s="263"/>
      <c r="E1967" s="169"/>
      <c r="F1967" s="167"/>
      <c r="G1967" s="14"/>
      <c r="H1967" s="14"/>
    </row>
    <row r="1968" spans="2:8" ht="30" customHeight="1">
      <c r="B1968" s="21" t="str">
        <f t="shared" ref="B1968:B2031" si="32">IF(D1968="","",MONTH(F1968))</f>
        <v/>
      </c>
      <c r="C1968" s="152"/>
      <c r="D1968" s="263"/>
      <c r="E1968" s="169"/>
      <c r="F1968" s="167"/>
      <c r="G1968" s="14"/>
      <c r="H1968" s="14"/>
    </row>
    <row r="1969" spans="2:8" ht="30" customHeight="1">
      <c r="B1969" s="21" t="str">
        <f t="shared" si="32"/>
        <v/>
      </c>
      <c r="C1969" s="152"/>
      <c r="D1969" s="263"/>
      <c r="E1969" s="169"/>
      <c r="F1969" s="167"/>
      <c r="G1969" s="14"/>
      <c r="H1969" s="14"/>
    </row>
    <row r="1970" spans="2:8" ht="30" customHeight="1">
      <c r="B1970" s="21" t="str">
        <f t="shared" si="32"/>
        <v/>
      </c>
      <c r="C1970" s="152"/>
      <c r="D1970" s="263"/>
      <c r="E1970" s="169"/>
      <c r="F1970" s="167"/>
      <c r="G1970" s="14"/>
      <c r="H1970" s="14"/>
    </row>
    <row r="1971" spans="2:8" ht="30" customHeight="1">
      <c r="B1971" s="21" t="str">
        <f t="shared" si="32"/>
        <v/>
      </c>
      <c r="C1971" s="152"/>
      <c r="D1971" s="263"/>
      <c r="E1971" s="169"/>
      <c r="F1971" s="167"/>
      <c r="G1971" s="14"/>
      <c r="H1971" s="14"/>
    </row>
    <row r="1972" spans="2:8" ht="30" customHeight="1">
      <c r="B1972" s="21" t="str">
        <f t="shared" si="32"/>
        <v/>
      </c>
      <c r="C1972" s="152"/>
      <c r="D1972" s="263"/>
      <c r="E1972" s="169"/>
      <c r="F1972" s="167"/>
      <c r="G1972" s="14"/>
      <c r="H1972" s="14"/>
    </row>
    <row r="1973" spans="2:8" ht="30" customHeight="1">
      <c r="B1973" s="21" t="str">
        <f t="shared" si="32"/>
        <v/>
      </c>
      <c r="C1973" s="152"/>
      <c r="D1973" s="263"/>
      <c r="E1973" s="169"/>
      <c r="F1973" s="167"/>
      <c r="G1973" s="14"/>
      <c r="H1973" s="14"/>
    </row>
    <row r="1974" spans="2:8" ht="30" customHeight="1">
      <c r="B1974" s="21" t="str">
        <f t="shared" si="32"/>
        <v/>
      </c>
      <c r="C1974" s="152"/>
      <c r="D1974" s="263"/>
      <c r="E1974" s="169"/>
      <c r="F1974" s="167"/>
      <c r="G1974" s="14"/>
      <c r="H1974" s="14"/>
    </row>
    <row r="1975" spans="2:8" ht="30" customHeight="1">
      <c r="B1975" s="21" t="str">
        <f t="shared" si="32"/>
        <v/>
      </c>
      <c r="C1975" s="152"/>
      <c r="D1975" s="263"/>
      <c r="E1975" s="169"/>
      <c r="F1975" s="167"/>
      <c r="G1975" s="14"/>
      <c r="H1975" s="14"/>
    </row>
    <row r="1976" spans="2:8" ht="30" customHeight="1">
      <c r="B1976" s="21" t="str">
        <f t="shared" si="32"/>
        <v/>
      </c>
      <c r="C1976" s="152"/>
      <c r="D1976" s="263"/>
      <c r="E1976" s="169"/>
      <c r="F1976" s="167"/>
      <c r="G1976" s="14"/>
      <c r="H1976" s="14"/>
    </row>
    <row r="1977" spans="2:8" ht="30" customHeight="1">
      <c r="B1977" s="21" t="str">
        <f t="shared" si="32"/>
        <v/>
      </c>
      <c r="C1977" s="152"/>
      <c r="D1977" s="263"/>
      <c r="E1977" s="169"/>
      <c r="F1977" s="167"/>
      <c r="G1977" s="14"/>
      <c r="H1977" s="14"/>
    </row>
    <row r="1978" spans="2:8" ht="30" customHeight="1">
      <c r="B1978" s="21" t="str">
        <f t="shared" si="32"/>
        <v/>
      </c>
      <c r="C1978" s="152"/>
      <c r="D1978" s="263"/>
      <c r="E1978" s="169"/>
      <c r="F1978" s="167"/>
      <c r="G1978" s="14"/>
      <c r="H1978" s="14"/>
    </row>
    <row r="1979" spans="2:8" ht="30" customHeight="1">
      <c r="B1979" s="21" t="str">
        <f t="shared" si="32"/>
        <v/>
      </c>
      <c r="C1979" s="152"/>
      <c r="D1979" s="263"/>
      <c r="E1979" s="169"/>
      <c r="F1979" s="167"/>
      <c r="G1979" s="14"/>
      <c r="H1979" s="14"/>
    </row>
    <row r="1980" spans="2:8" ht="30" customHeight="1">
      <c r="B1980" s="21" t="str">
        <f t="shared" si="32"/>
        <v/>
      </c>
      <c r="C1980" s="152"/>
      <c r="D1980" s="263"/>
      <c r="E1980" s="169"/>
      <c r="F1980" s="167"/>
      <c r="G1980" s="14"/>
      <c r="H1980" s="14"/>
    </row>
    <row r="1981" spans="2:8" ht="30" customHeight="1">
      <c r="B1981" s="21" t="str">
        <f t="shared" si="32"/>
        <v/>
      </c>
      <c r="C1981" s="152"/>
      <c r="D1981" s="263"/>
      <c r="E1981" s="169"/>
      <c r="F1981" s="167"/>
      <c r="G1981" s="14"/>
      <c r="H1981" s="14"/>
    </row>
    <row r="1982" spans="2:8" ht="30" customHeight="1">
      <c r="B1982" s="21" t="str">
        <f t="shared" si="32"/>
        <v/>
      </c>
      <c r="C1982" s="152"/>
      <c r="D1982" s="263"/>
      <c r="E1982" s="169"/>
      <c r="F1982" s="167"/>
      <c r="G1982" s="14"/>
      <c r="H1982" s="14"/>
    </row>
    <row r="1983" spans="2:8" ht="30" customHeight="1">
      <c r="B1983" s="21" t="str">
        <f t="shared" si="32"/>
        <v/>
      </c>
      <c r="C1983" s="152"/>
      <c r="D1983" s="263"/>
      <c r="E1983" s="169"/>
      <c r="F1983" s="167"/>
      <c r="G1983" s="14"/>
      <c r="H1983" s="14"/>
    </row>
    <row r="1984" spans="2:8" ht="30" customHeight="1">
      <c r="B1984" s="21" t="str">
        <f t="shared" si="32"/>
        <v/>
      </c>
      <c r="C1984" s="152"/>
      <c r="D1984" s="263"/>
      <c r="E1984" s="169"/>
      <c r="F1984" s="167"/>
      <c r="G1984" s="14"/>
      <c r="H1984" s="14"/>
    </row>
    <row r="1985" spans="2:8" ht="30" customHeight="1">
      <c r="B1985" s="21" t="str">
        <f t="shared" si="32"/>
        <v/>
      </c>
      <c r="C1985" s="152"/>
      <c r="D1985" s="263"/>
      <c r="E1985" s="169"/>
      <c r="F1985" s="167"/>
      <c r="G1985" s="14"/>
      <c r="H1985" s="14"/>
    </row>
    <row r="1986" spans="2:8" ht="30" customHeight="1">
      <c r="B1986" s="21" t="str">
        <f t="shared" si="32"/>
        <v/>
      </c>
      <c r="C1986" s="152"/>
      <c r="D1986" s="263"/>
      <c r="E1986" s="169"/>
      <c r="F1986" s="167"/>
      <c r="G1986" s="14"/>
      <c r="H1986" s="14"/>
    </row>
    <row r="1987" spans="2:8" ht="30" customHeight="1">
      <c r="B1987" s="21" t="str">
        <f t="shared" si="32"/>
        <v/>
      </c>
      <c r="C1987" s="152"/>
      <c r="D1987" s="263"/>
      <c r="E1987" s="169"/>
      <c r="F1987" s="167"/>
      <c r="G1987" s="14"/>
      <c r="H1987" s="14"/>
    </row>
    <row r="1988" spans="2:8" ht="30" customHeight="1">
      <c r="B1988" s="21" t="str">
        <f t="shared" si="32"/>
        <v/>
      </c>
      <c r="C1988" s="152"/>
      <c r="D1988" s="263"/>
      <c r="E1988" s="169"/>
      <c r="F1988" s="167"/>
      <c r="G1988" s="14"/>
      <c r="H1988" s="14"/>
    </row>
    <row r="1989" spans="2:8" ht="30" customHeight="1">
      <c r="B1989" s="21" t="str">
        <f t="shared" si="32"/>
        <v/>
      </c>
      <c r="C1989" s="152"/>
      <c r="D1989" s="263"/>
      <c r="E1989" s="169"/>
      <c r="F1989" s="167"/>
      <c r="G1989" s="14"/>
      <c r="H1989" s="14"/>
    </row>
    <row r="1990" spans="2:8" ht="30" customHeight="1">
      <c r="B1990" s="21" t="str">
        <f t="shared" si="32"/>
        <v/>
      </c>
      <c r="C1990" s="152"/>
      <c r="D1990" s="263"/>
      <c r="E1990" s="169"/>
      <c r="F1990" s="167"/>
      <c r="G1990" s="14"/>
      <c r="H1990" s="14"/>
    </row>
    <row r="1991" spans="2:8" ht="30" customHeight="1">
      <c r="B1991" s="21" t="str">
        <f t="shared" si="32"/>
        <v/>
      </c>
      <c r="C1991" s="152"/>
      <c r="D1991" s="263"/>
      <c r="E1991" s="169"/>
      <c r="F1991" s="167"/>
      <c r="G1991" s="14"/>
      <c r="H1991" s="14"/>
    </row>
    <row r="1992" spans="2:8" ht="30" customHeight="1">
      <c r="B1992" s="21" t="str">
        <f t="shared" si="32"/>
        <v/>
      </c>
      <c r="C1992" s="152"/>
      <c r="D1992" s="263"/>
      <c r="E1992" s="169"/>
      <c r="F1992" s="167"/>
      <c r="G1992" s="14"/>
      <c r="H1992" s="14"/>
    </row>
    <row r="1993" spans="2:8" ht="30" customHeight="1">
      <c r="B1993" s="21" t="str">
        <f t="shared" si="32"/>
        <v/>
      </c>
      <c r="C1993" s="152"/>
      <c r="D1993" s="263"/>
      <c r="E1993" s="169"/>
      <c r="F1993" s="167"/>
      <c r="G1993" s="14"/>
      <c r="H1993" s="14"/>
    </row>
    <row r="1994" spans="2:8" ht="30" customHeight="1">
      <c r="B1994" s="21" t="str">
        <f t="shared" si="32"/>
        <v/>
      </c>
      <c r="C1994" s="152"/>
      <c r="D1994" s="263"/>
      <c r="E1994" s="169"/>
      <c r="F1994" s="167"/>
      <c r="G1994" s="14"/>
      <c r="H1994" s="14"/>
    </row>
    <row r="1995" spans="2:8" ht="30" customHeight="1">
      <c r="B1995" s="21" t="str">
        <f t="shared" si="32"/>
        <v/>
      </c>
      <c r="C1995" s="152"/>
      <c r="D1995" s="263"/>
      <c r="E1995" s="169"/>
      <c r="F1995" s="167"/>
      <c r="G1995" s="14"/>
      <c r="H1995" s="14"/>
    </row>
    <row r="1996" spans="2:8" ht="30" customHeight="1">
      <c r="B1996" s="21" t="str">
        <f t="shared" si="32"/>
        <v/>
      </c>
      <c r="C1996" s="152"/>
      <c r="D1996" s="263"/>
      <c r="E1996" s="169"/>
      <c r="F1996" s="167"/>
      <c r="G1996" s="14"/>
      <c r="H1996" s="14"/>
    </row>
    <row r="1997" spans="2:8" ht="30" customHeight="1">
      <c r="B1997" s="21" t="str">
        <f t="shared" si="32"/>
        <v/>
      </c>
      <c r="C1997" s="152"/>
      <c r="D1997" s="263"/>
      <c r="E1997" s="169"/>
      <c r="F1997" s="167"/>
      <c r="G1997" s="14"/>
      <c r="H1997" s="14"/>
    </row>
    <row r="1998" spans="2:8" ht="30" customHeight="1">
      <c r="B1998" s="21" t="str">
        <f t="shared" si="32"/>
        <v/>
      </c>
      <c r="C1998" s="152"/>
      <c r="D1998" s="263"/>
      <c r="E1998" s="169"/>
      <c r="F1998" s="167"/>
      <c r="G1998" s="14"/>
      <c r="H1998" s="14"/>
    </row>
    <row r="1999" spans="2:8" ht="30" customHeight="1">
      <c r="B1999" s="21" t="str">
        <f t="shared" si="32"/>
        <v/>
      </c>
      <c r="C1999" s="152"/>
      <c r="D1999" s="263"/>
      <c r="E1999" s="169"/>
      <c r="F1999" s="167"/>
      <c r="G1999" s="14"/>
      <c r="H1999" s="14"/>
    </row>
    <row r="2000" spans="2:8" ht="30" customHeight="1">
      <c r="B2000" s="21" t="str">
        <f t="shared" si="32"/>
        <v/>
      </c>
      <c r="C2000" s="152"/>
      <c r="D2000" s="263"/>
      <c r="E2000" s="169"/>
      <c r="F2000" s="167"/>
      <c r="G2000" s="14"/>
      <c r="H2000" s="14"/>
    </row>
    <row r="2001" spans="2:8" ht="30" customHeight="1">
      <c r="B2001" s="21" t="str">
        <f t="shared" si="32"/>
        <v/>
      </c>
      <c r="C2001" s="152"/>
      <c r="D2001" s="263"/>
      <c r="E2001" s="169"/>
      <c r="F2001" s="167"/>
      <c r="G2001" s="14"/>
      <c r="H2001" s="14"/>
    </row>
    <row r="2002" spans="2:8" ht="30" customHeight="1">
      <c r="B2002" s="21" t="str">
        <f t="shared" si="32"/>
        <v/>
      </c>
      <c r="C2002" s="152"/>
      <c r="D2002" s="263"/>
      <c r="E2002" s="169"/>
      <c r="F2002" s="167"/>
      <c r="G2002" s="14"/>
      <c r="H2002" s="14"/>
    </row>
    <row r="2003" spans="2:8" ht="30" customHeight="1">
      <c r="B2003" s="21" t="str">
        <f t="shared" si="32"/>
        <v/>
      </c>
      <c r="C2003" s="152"/>
      <c r="D2003" s="263"/>
      <c r="E2003" s="169"/>
      <c r="F2003" s="167"/>
      <c r="G2003" s="14"/>
      <c r="H2003" s="14"/>
    </row>
    <row r="2004" spans="2:8" ht="30" customHeight="1">
      <c r="B2004" s="21" t="str">
        <f t="shared" si="32"/>
        <v/>
      </c>
      <c r="C2004" s="152"/>
      <c r="D2004" s="263"/>
      <c r="E2004" s="169"/>
      <c r="F2004" s="167"/>
      <c r="G2004" s="14"/>
      <c r="H2004" s="14"/>
    </row>
    <row r="2005" spans="2:8" ht="30" customHeight="1">
      <c r="B2005" s="21" t="str">
        <f t="shared" si="32"/>
        <v/>
      </c>
      <c r="C2005" s="152"/>
      <c r="D2005" s="263"/>
      <c r="E2005" s="169"/>
      <c r="F2005" s="167"/>
      <c r="G2005" s="14"/>
      <c r="H2005" s="14"/>
    </row>
    <row r="2006" spans="2:8" ht="30" customHeight="1">
      <c r="B2006" s="21" t="str">
        <f t="shared" si="32"/>
        <v/>
      </c>
      <c r="C2006" s="152"/>
      <c r="D2006" s="263"/>
      <c r="E2006" s="169"/>
      <c r="F2006" s="167"/>
      <c r="G2006" s="14"/>
      <c r="H2006" s="14"/>
    </row>
    <row r="2007" spans="2:8" ht="30" customHeight="1">
      <c r="B2007" s="21" t="str">
        <f t="shared" si="32"/>
        <v/>
      </c>
      <c r="C2007" s="152"/>
      <c r="D2007" s="263"/>
      <c r="E2007" s="169"/>
      <c r="F2007" s="167"/>
      <c r="G2007" s="14"/>
      <c r="H2007" s="14"/>
    </row>
    <row r="2008" spans="2:8" ht="30" customHeight="1">
      <c r="B2008" s="21" t="str">
        <f t="shared" si="32"/>
        <v/>
      </c>
      <c r="C2008" s="152"/>
      <c r="D2008" s="263"/>
      <c r="E2008" s="169"/>
      <c r="F2008" s="167"/>
      <c r="G2008" s="14"/>
      <c r="H2008" s="14"/>
    </row>
    <row r="2009" spans="2:8" ht="30" customHeight="1">
      <c r="B2009" s="21" t="str">
        <f t="shared" si="32"/>
        <v/>
      </c>
      <c r="C2009" s="152"/>
      <c r="D2009" s="263"/>
      <c r="E2009" s="169"/>
      <c r="F2009" s="167"/>
      <c r="G2009" s="14"/>
      <c r="H2009" s="14"/>
    </row>
    <row r="2010" spans="2:8" ht="30" customHeight="1">
      <c r="B2010" s="21" t="str">
        <f t="shared" si="32"/>
        <v/>
      </c>
      <c r="C2010" s="152"/>
      <c r="D2010" s="263"/>
      <c r="E2010" s="169"/>
      <c r="F2010" s="167"/>
      <c r="G2010" s="14"/>
      <c r="H2010" s="14"/>
    </row>
    <row r="2011" spans="2:8" ht="30" customHeight="1">
      <c r="B2011" s="21" t="str">
        <f t="shared" si="32"/>
        <v/>
      </c>
      <c r="C2011" s="152"/>
      <c r="D2011" s="263"/>
      <c r="E2011" s="169"/>
      <c r="F2011" s="167"/>
      <c r="G2011" s="14"/>
      <c r="H2011" s="14"/>
    </row>
    <row r="2012" spans="2:8" ht="30" customHeight="1">
      <c r="B2012" s="21" t="str">
        <f t="shared" si="32"/>
        <v/>
      </c>
      <c r="C2012" s="152"/>
      <c r="D2012" s="263"/>
      <c r="E2012" s="169"/>
      <c r="F2012" s="167"/>
      <c r="G2012" s="14"/>
      <c r="H2012" s="14"/>
    </row>
    <row r="2013" spans="2:8" ht="30" customHeight="1">
      <c r="B2013" s="21" t="str">
        <f t="shared" si="32"/>
        <v/>
      </c>
      <c r="C2013" s="152"/>
      <c r="D2013" s="263"/>
      <c r="E2013" s="169"/>
      <c r="F2013" s="167"/>
      <c r="G2013" s="14"/>
      <c r="H2013" s="14"/>
    </row>
    <row r="2014" spans="2:8" ht="30" customHeight="1">
      <c r="B2014" s="21" t="str">
        <f t="shared" si="32"/>
        <v/>
      </c>
      <c r="C2014" s="152"/>
      <c r="D2014" s="263"/>
      <c r="E2014" s="169"/>
      <c r="F2014" s="167"/>
      <c r="G2014" s="14"/>
      <c r="H2014" s="14"/>
    </row>
    <row r="2015" spans="2:8" ht="30" customHeight="1">
      <c r="B2015" s="21" t="str">
        <f t="shared" si="32"/>
        <v/>
      </c>
      <c r="C2015" s="152"/>
      <c r="D2015" s="263"/>
      <c r="E2015" s="169"/>
      <c r="F2015" s="167"/>
      <c r="G2015" s="14"/>
      <c r="H2015" s="14"/>
    </row>
    <row r="2016" spans="2:8" ht="30" customHeight="1">
      <c r="B2016" s="21" t="str">
        <f t="shared" si="32"/>
        <v/>
      </c>
      <c r="C2016" s="152"/>
      <c r="D2016" s="263"/>
      <c r="E2016" s="169"/>
      <c r="F2016" s="167"/>
      <c r="G2016" s="14"/>
      <c r="H2016" s="14"/>
    </row>
    <row r="2017" spans="2:8" ht="30" customHeight="1">
      <c r="B2017" s="21" t="str">
        <f t="shared" si="32"/>
        <v/>
      </c>
      <c r="C2017" s="152"/>
      <c r="D2017" s="263"/>
      <c r="E2017" s="169"/>
      <c r="F2017" s="167"/>
      <c r="G2017" s="14"/>
      <c r="H2017" s="14"/>
    </row>
    <row r="2018" spans="2:8" ht="30" customHeight="1">
      <c r="B2018" s="21" t="str">
        <f t="shared" si="32"/>
        <v/>
      </c>
      <c r="C2018" s="152"/>
      <c r="D2018" s="263"/>
      <c r="E2018" s="169"/>
      <c r="F2018" s="167"/>
      <c r="G2018" s="14"/>
      <c r="H2018" s="14"/>
    </row>
    <row r="2019" spans="2:8" ht="30" customHeight="1">
      <c r="B2019" s="21" t="str">
        <f t="shared" si="32"/>
        <v/>
      </c>
      <c r="C2019" s="152"/>
      <c r="D2019" s="263"/>
      <c r="E2019" s="169"/>
      <c r="F2019" s="167"/>
      <c r="G2019" s="14"/>
      <c r="H2019" s="14"/>
    </row>
    <row r="2020" spans="2:8" ht="30" customHeight="1">
      <c r="B2020" s="21" t="str">
        <f t="shared" si="32"/>
        <v/>
      </c>
      <c r="C2020" s="152"/>
      <c r="D2020" s="263"/>
      <c r="E2020" s="169"/>
      <c r="F2020" s="167"/>
      <c r="G2020" s="14"/>
      <c r="H2020" s="14"/>
    </row>
    <row r="2021" spans="2:8" ht="30" customHeight="1">
      <c r="B2021" s="21" t="str">
        <f t="shared" si="32"/>
        <v/>
      </c>
      <c r="C2021" s="152"/>
      <c r="D2021" s="263"/>
      <c r="E2021" s="169"/>
      <c r="F2021" s="167"/>
      <c r="G2021" s="14"/>
      <c r="H2021" s="14"/>
    </row>
    <row r="2022" spans="2:8" ht="30" customHeight="1">
      <c r="B2022" s="21" t="str">
        <f t="shared" si="32"/>
        <v/>
      </c>
      <c r="C2022" s="152"/>
      <c r="D2022" s="263"/>
      <c r="E2022" s="169"/>
      <c r="F2022" s="167"/>
      <c r="G2022" s="14"/>
      <c r="H2022" s="14"/>
    </row>
    <row r="2023" spans="2:8" ht="30" customHeight="1">
      <c r="B2023" s="21" t="str">
        <f t="shared" si="32"/>
        <v/>
      </c>
      <c r="C2023" s="152"/>
      <c r="D2023" s="263"/>
      <c r="E2023" s="169"/>
      <c r="F2023" s="167"/>
      <c r="G2023" s="14"/>
      <c r="H2023" s="14"/>
    </row>
    <row r="2024" spans="2:8" ht="30" customHeight="1">
      <c r="B2024" s="21" t="str">
        <f t="shared" si="32"/>
        <v/>
      </c>
      <c r="C2024" s="152"/>
      <c r="D2024" s="263"/>
      <c r="E2024" s="169"/>
      <c r="F2024" s="167"/>
      <c r="G2024" s="14"/>
      <c r="H2024" s="14"/>
    </row>
    <row r="2025" spans="2:8" ht="30" customHeight="1">
      <c r="B2025" s="21" t="str">
        <f t="shared" si="32"/>
        <v/>
      </c>
      <c r="C2025" s="152"/>
      <c r="D2025" s="263"/>
      <c r="E2025" s="169"/>
      <c r="F2025" s="167"/>
      <c r="G2025" s="14"/>
      <c r="H2025" s="14"/>
    </row>
    <row r="2026" spans="2:8" ht="30" customHeight="1">
      <c r="B2026" s="21" t="str">
        <f t="shared" si="32"/>
        <v/>
      </c>
      <c r="C2026" s="152"/>
      <c r="D2026" s="263"/>
      <c r="E2026" s="169"/>
      <c r="F2026" s="167"/>
      <c r="G2026" s="14"/>
      <c r="H2026" s="14"/>
    </row>
    <row r="2027" spans="2:8" ht="30" customHeight="1">
      <c r="B2027" s="21" t="str">
        <f t="shared" si="32"/>
        <v/>
      </c>
      <c r="C2027" s="152"/>
      <c r="D2027" s="263"/>
      <c r="E2027" s="169"/>
      <c r="F2027" s="167"/>
      <c r="G2027" s="14"/>
      <c r="H2027" s="14"/>
    </row>
    <row r="2028" spans="2:8" ht="30" customHeight="1">
      <c r="B2028" s="21" t="str">
        <f t="shared" si="32"/>
        <v/>
      </c>
      <c r="C2028" s="152"/>
      <c r="D2028" s="263"/>
      <c r="E2028" s="169"/>
      <c r="F2028" s="167"/>
      <c r="G2028" s="14"/>
      <c r="H2028" s="14"/>
    </row>
    <row r="2029" spans="2:8" ht="30" customHeight="1">
      <c r="B2029" s="21" t="str">
        <f t="shared" si="32"/>
        <v/>
      </c>
      <c r="C2029" s="152"/>
      <c r="D2029" s="263"/>
      <c r="E2029" s="169"/>
      <c r="F2029" s="167"/>
      <c r="G2029" s="14"/>
      <c r="H2029" s="14"/>
    </row>
    <row r="2030" spans="2:8" ht="30" customHeight="1">
      <c r="B2030" s="21" t="str">
        <f t="shared" si="32"/>
        <v/>
      </c>
      <c r="C2030" s="152"/>
      <c r="D2030" s="263"/>
      <c r="E2030" s="169"/>
      <c r="F2030" s="167"/>
      <c r="G2030" s="14"/>
      <c r="H2030" s="14"/>
    </row>
    <row r="2031" spans="2:8" ht="30" customHeight="1">
      <c r="B2031" s="21" t="str">
        <f t="shared" si="32"/>
        <v/>
      </c>
      <c r="C2031" s="152"/>
      <c r="D2031" s="263"/>
      <c r="E2031" s="169"/>
      <c r="F2031" s="167"/>
      <c r="G2031" s="14"/>
      <c r="H2031" s="14"/>
    </row>
    <row r="2032" spans="2:8" ht="30" customHeight="1">
      <c r="B2032" s="21" t="str">
        <f t="shared" ref="B2032:B2095" si="33">IF(D2032="","",MONTH(F2032))</f>
        <v/>
      </c>
      <c r="C2032" s="152"/>
      <c r="D2032" s="263"/>
      <c r="E2032" s="169"/>
      <c r="F2032" s="167"/>
      <c r="G2032" s="14"/>
      <c r="H2032" s="14"/>
    </row>
    <row r="2033" spans="2:8" ht="30" customHeight="1">
      <c r="B2033" s="21" t="str">
        <f t="shared" si="33"/>
        <v/>
      </c>
      <c r="C2033" s="152"/>
      <c r="D2033" s="263"/>
      <c r="E2033" s="169"/>
      <c r="F2033" s="167"/>
      <c r="G2033" s="14"/>
      <c r="H2033" s="14"/>
    </row>
    <row r="2034" spans="2:8" ht="30" customHeight="1">
      <c r="B2034" s="21" t="str">
        <f t="shared" si="33"/>
        <v/>
      </c>
      <c r="C2034" s="152"/>
      <c r="D2034" s="263"/>
      <c r="E2034" s="169"/>
      <c r="F2034" s="167"/>
      <c r="G2034" s="14"/>
      <c r="H2034" s="14"/>
    </row>
    <row r="2035" spans="2:8" ht="30" customHeight="1">
      <c r="B2035" s="21" t="str">
        <f t="shared" si="33"/>
        <v/>
      </c>
      <c r="C2035" s="152"/>
      <c r="D2035" s="263"/>
      <c r="E2035" s="169"/>
      <c r="F2035" s="167"/>
      <c r="G2035" s="14"/>
      <c r="H2035" s="14"/>
    </row>
    <row r="2036" spans="2:8" ht="30" customHeight="1">
      <c r="B2036" s="21" t="str">
        <f t="shared" si="33"/>
        <v/>
      </c>
      <c r="C2036" s="152"/>
      <c r="D2036" s="263"/>
      <c r="E2036" s="169"/>
      <c r="F2036" s="167"/>
      <c r="G2036" s="14"/>
      <c r="H2036" s="14"/>
    </row>
    <row r="2037" spans="2:8" ht="30" customHeight="1">
      <c r="B2037" s="21" t="str">
        <f t="shared" si="33"/>
        <v/>
      </c>
      <c r="C2037" s="152"/>
      <c r="D2037" s="263"/>
      <c r="E2037" s="169"/>
      <c r="F2037" s="167"/>
      <c r="G2037" s="14"/>
      <c r="H2037" s="14"/>
    </row>
    <row r="2038" spans="2:8" ht="30" customHeight="1">
      <c r="B2038" s="21" t="str">
        <f t="shared" si="33"/>
        <v/>
      </c>
      <c r="C2038" s="152"/>
      <c r="D2038" s="263"/>
      <c r="E2038" s="169"/>
      <c r="F2038" s="167"/>
      <c r="G2038" s="14"/>
      <c r="H2038" s="14"/>
    </row>
    <row r="2039" spans="2:8" ht="30" customHeight="1">
      <c r="B2039" s="21" t="str">
        <f t="shared" si="33"/>
        <v/>
      </c>
      <c r="C2039" s="152"/>
      <c r="D2039" s="263"/>
      <c r="E2039" s="169"/>
      <c r="F2039" s="167"/>
      <c r="G2039" s="14"/>
      <c r="H2039" s="14"/>
    </row>
    <row r="2040" spans="2:8" ht="30" customHeight="1">
      <c r="B2040" s="21" t="str">
        <f t="shared" si="33"/>
        <v/>
      </c>
      <c r="C2040" s="152"/>
      <c r="D2040" s="263"/>
      <c r="E2040" s="169"/>
      <c r="F2040" s="167"/>
      <c r="G2040" s="14"/>
      <c r="H2040" s="14"/>
    </row>
    <row r="2041" spans="2:8" ht="30" customHeight="1">
      <c r="B2041" s="21" t="str">
        <f t="shared" si="33"/>
        <v/>
      </c>
      <c r="C2041" s="152"/>
      <c r="D2041" s="263"/>
      <c r="E2041" s="169"/>
      <c r="F2041" s="167"/>
      <c r="G2041" s="14"/>
      <c r="H2041" s="14"/>
    </row>
    <row r="2042" spans="2:8" ht="30" customHeight="1">
      <c r="B2042" s="21" t="str">
        <f t="shared" si="33"/>
        <v/>
      </c>
      <c r="C2042" s="152"/>
      <c r="D2042" s="263"/>
      <c r="E2042" s="169"/>
      <c r="F2042" s="167"/>
      <c r="G2042" s="14"/>
      <c r="H2042" s="14"/>
    </row>
    <row r="2043" spans="2:8" ht="30" customHeight="1">
      <c r="B2043" s="21" t="str">
        <f t="shared" si="33"/>
        <v/>
      </c>
      <c r="C2043" s="152"/>
      <c r="D2043" s="263"/>
      <c r="E2043" s="169"/>
      <c r="F2043" s="167"/>
      <c r="G2043" s="14"/>
      <c r="H2043" s="14"/>
    </row>
    <row r="2044" spans="2:8" ht="30" customHeight="1">
      <c r="B2044" s="21" t="str">
        <f t="shared" si="33"/>
        <v/>
      </c>
      <c r="C2044" s="152"/>
      <c r="D2044" s="263"/>
      <c r="E2044" s="169"/>
      <c r="F2044" s="167"/>
      <c r="G2044" s="14"/>
      <c r="H2044" s="14"/>
    </row>
    <row r="2045" spans="2:8" ht="30" customHeight="1">
      <c r="B2045" s="21" t="str">
        <f t="shared" si="33"/>
        <v/>
      </c>
      <c r="C2045" s="152"/>
      <c r="D2045" s="263"/>
      <c r="E2045" s="169"/>
      <c r="F2045" s="167"/>
      <c r="G2045" s="14"/>
      <c r="H2045" s="14"/>
    </row>
    <row r="2046" spans="2:8" ht="30" customHeight="1">
      <c r="B2046" s="21" t="str">
        <f t="shared" si="33"/>
        <v/>
      </c>
      <c r="C2046" s="152"/>
      <c r="D2046" s="263"/>
      <c r="E2046" s="169"/>
      <c r="F2046" s="167"/>
      <c r="G2046" s="14"/>
      <c r="H2046" s="14"/>
    </row>
    <row r="2047" spans="2:8" ht="30" customHeight="1">
      <c r="B2047" s="21" t="str">
        <f t="shared" si="33"/>
        <v/>
      </c>
      <c r="C2047" s="152"/>
      <c r="D2047" s="263"/>
      <c r="E2047" s="169"/>
      <c r="F2047" s="167"/>
      <c r="G2047" s="14"/>
      <c r="H2047" s="14"/>
    </row>
    <row r="2048" spans="2:8" ht="30" customHeight="1">
      <c r="B2048" s="21" t="str">
        <f t="shared" si="33"/>
        <v/>
      </c>
      <c r="C2048" s="152"/>
      <c r="D2048" s="263"/>
      <c r="E2048" s="169"/>
      <c r="F2048" s="167"/>
      <c r="G2048" s="14"/>
      <c r="H2048" s="14"/>
    </row>
    <row r="2049" spans="2:8" ht="30" customHeight="1">
      <c r="B2049" s="21" t="str">
        <f t="shared" si="33"/>
        <v/>
      </c>
      <c r="C2049" s="152"/>
      <c r="D2049" s="263"/>
      <c r="E2049" s="169"/>
      <c r="F2049" s="167"/>
      <c r="G2049" s="14"/>
      <c r="H2049" s="14"/>
    </row>
    <row r="2050" spans="2:8" ht="30" customHeight="1">
      <c r="B2050" s="21" t="str">
        <f t="shared" si="33"/>
        <v/>
      </c>
      <c r="C2050" s="152"/>
      <c r="D2050" s="263"/>
      <c r="E2050" s="169"/>
      <c r="F2050" s="167"/>
      <c r="G2050" s="14"/>
      <c r="H2050" s="14"/>
    </row>
    <row r="2051" spans="2:8" ht="30" customHeight="1">
      <c r="B2051" s="21" t="str">
        <f t="shared" si="33"/>
        <v/>
      </c>
      <c r="C2051" s="152"/>
      <c r="D2051" s="263"/>
      <c r="E2051" s="169"/>
      <c r="F2051" s="167"/>
      <c r="G2051" s="14"/>
      <c r="H2051" s="14"/>
    </row>
    <row r="2052" spans="2:8" ht="30" customHeight="1">
      <c r="B2052" s="21" t="str">
        <f t="shared" si="33"/>
        <v/>
      </c>
      <c r="C2052" s="152"/>
      <c r="D2052" s="263"/>
      <c r="E2052" s="169"/>
      <c r="F2052" s="167"/>
      <c r="G2052" s="14"/>
      <c r="H2052" s="14"/>
    </row>
    <row r="2053" spans="2:8" ht="30" customHeight="1">
      <c r="B2053" s="21" t="str">
        <f t="shared" si="33"/>
        <v/>
      </c>
      <c r="C2053" s="152"/>
      <c r="D2053" s="263"/>
      <c r="E2053" s="169"/>
      <c r="F2053" s="167"/>
      <c r="G2053" s="14"/>
      <c r="H2053" s="14"/>
    </row>
    <row r="2054" spans="2:8" ht="30" customHeight="1">
      <c r="B2054" s="21" t="str">
        <f t="shared" si="33"/>
        <v/>
      </c>
      <c r="C2054" s="152"/>
      <c r="D2054" s="263"/>
      <c r="E2054" s="169"/>
      <c r="F2054" s="167"/>
      <c r="G2054" s="14"/>
      <c r="H2054" s="14"/>
    </row>
    <row r="2055" spans="2:8" ht="30" customHeight="1">
      <c r="B2055" s="21" t="str">
        <f t="shared" si="33"/>
        <v/>
      </c>
      <c r="C2055" s="152"/>
      <c r="D2055" s="263"/>
      <c r="E2055" s="169"/>
      <c r="F2055" s="167"/>
      <c r="G2055" s="14"/>
      <c r="H2055" s="14"/>
    </row>
    <row r="2056" spans="2:8" ht="30" customHeight="1">
      <c r="B2056" s="21" t="str">
        <f t="shared" si="33"/>
        <v/>
      </c>
      <c r="C2056" s="152"/>
      <c r="D2056" s="263"/>
      <c r="E2056" s="169"/>
      <c r="F2056" s="167"/>
      <c r="G2056" s="14"/>
      <c r="H2056" s="14"/>
    </row>
    <row r="2057" spans="2:8" ht="30" customHeight="1">
      <c r="B2057" s="21" t="str">
        <f t="shared" si="33"/>
        <v/>
      </c>
      <c r="C2057" s="152"/>
      <c r="D2057" s="263"/>
      <c r="E2057" s="169"/>
      <c r="F2057" s="167"/>
      <c r="G2057" s="14"/>
      <c r="H2057" s="14"/>
    </row>
    <row r="2058" spans="2:8" ht="30" customHeight="1">
      <c r="B2058" s="21" t="str">
        <f t="shared" si="33"/>
        <v/>
      </c>
      <c r="C2058" s="152"/>
      <c r="D2058" s="263"/>
      <c r="E2058" s="169"/>
      <c r="F2058" s="167"/>
      <c r="G2058" s="14"/>
      <c r="H2058" s="14"/>
    </row>
    <row r="2059" spans="2:8" ht="30" customHeight="1">
      <c r="B2059" s="21" t="str">
        <f t="shared" si="33"/>
        <v/>
      </c>
      <c r="C2059" s="152"/>
      <c r="D2059" s="263"/>
      <c r="E2059" s="169"/>
      <c r="F2059" s="167"/>
      <c r="G2059" s="14"/>
      <c r="H2059" s="14"/>
    </row>
    <row r="2060" spans="2:8" ht="30" customHeight="1">
      <c r="B2060" s="21" t="str">
        <f t="shared" si="33"/>
        <v/>
      </c>
      <c r="C2060" s="152"/>
      <c r="D2060" s="263"/>
      <c r="E2060" s="169"/>
      <c r="F2060" s="167"/>
      <c r="G2060" s="14"/>
      <c r="H2060" s="14"/>
    </row>
    <row r="2061" spans="2:8" ht="30" customHeight="1">
      <c r="B2061" s="21" t="str">
        <f t="shared" si="33"/>
        <v/>
      </c>
      <c r="C2061" s="152"/>
      <c r="D2061" s="263"/>
      <c r="E2061" s="169"/>
      <c r="F2061" s="167"/>
      <c r="G2061" s="14"/>
      <c r="H2061" s="14"/>
    </row>
    <row r="2062" spans="2:8" ht="30" customHeight="1">
      <c r="B2062" s="21" t="str">
        <f t="shared" si="33"/>
        <v/>
      </c>
      <c r="C2062" s="152"/>
      <c r="D2062" s="263"/>
      <c r="E2062" s="169"/>
      <c r="F2062" s="167"/>
      <c r="G2062" s="14"/>
      <c r="H2062" s="14"/>
    </row>
    <row r="2063" spans="2:8" ht="30" customHeight="1">
      <c r="B2063" s="21" t="str">
        <f t="shared" si="33"/>
        <v/>
      </c>
      <c r="C2063" s="152"/>
      <c r="D2063" s="263"/>
      <c r="E2063" s="169"/>
      <c r="F2063" s="167"/>
      <c r="G2063" s="14"/>
      <c r="H2063" s="14"/>
    </row>
    <row r="2064" spans="2:8" ht="30" customHeight="1">
      <c r="B2064" s="21" t="str">
        <f t="shared" si="33"/>
        <v/>
      </c>
      <c r="C2064" s="152"/>
      <c r="D2064" s="263"/>
      <c r="E2064" s="169"/>
      <c r="F2064" s="167"/>
      <c r="G2064" s="14"/>
      <c r="H2064" s="14"/>
    </row>
    <row r="2065" spans="2:8" ht="30" customHeight="1">
      <c r="B2065" s="21" t="str">
        <f t="shared" si="33"/>
        <v/>
      </c>
      <c r="C2065" s="152"/>
      <c r="D2065" s="263"/>
      <c r="E2065" s="169"/>
      <c r="F2065" s="167"/>
      <c r="G2065" s="14"/>
      <c r="H2065" s="14"/>
    </row>
    <row r="2066" spans="2:8" ht="30" customHeight="1">
      <c r="B2066" s="21" t="str">
        <f t="shared" si="33"/>
        <v/>
      </c>
      <c r="C2066" s="152"/>
      <c r="D2066" s="263"/>
      <c r="E2066" s="169"/>
      <c r="F2066" s="167"/>
      <c r="G2066" s="14"/>
      <c r="H2066" s="14"/>
    </row>
    <row r="2067" spans="2:8" ht="30" customHeight="1">
      <c r="B2067" s="21" t="str">
        <f t="shared" si="33"/>
        <v/>
      </c>
      <c r="C2067" s="152"/>
      <c r="D2067" s="263"/>
      <c r="E2067" s="169"/>
      <c r="F2067" s="167"/>
      <c r="G2067" s="14"/>
      <c r="H2067" s="14"/>
    </row>
    <row r="2068" spans="2:8" ht="30" customHeight="1">
      <c r="B2068" s="21" t="str">
        <f t="shared" si="33"/>
        <v/>
      </c>
      <c r="C2068" s="152"/>
      <c r="D2068" s="263"/>
      <c r="E2068" s="169"/>
      <c r="F2068" s="167"/>
      <c r="G2068" s="14"/>
      <c r="H2068" s="14"/>
    </row>
    <row r="2069" spans="2:8" ht="30" customHeight="1">
      <c r="B2069" s="21" t="str">
        <f t="shared" si="33"/>
        <v/>
      </c>
      <c r="C2069" s="152"/>
      <c r="D2069" s="263"/>
      <c r="E2069" s="169"/>
      <c r="F2069" s="167"/>
      <c r="G2069" s="14"/>
      <c r="H2069" s="14"/>
    </row>
    <row r="2070" spans="2:8" ht="30" customHeight="1">
      <c r="B2070" s="21" t="str">
        <f t="shared" si="33"/>
        <v/>
      </c>
      <c r="C2070" s="152"/>
      <c r="D2070" s="263"/>
      <c r="E2070" s="169"/>
      <c r="F2070" s="167"/>
      <c r="G2070" s="14"/>
      <c r="H2070" s="14"/>
    </row>
    <row r="2071" spans="2:8" ht="30" customHeight="1">
      <c r="B2071" s="21" t="str">
        <f t="shared" si="33"/>
        <v/>
      </c>
      <c r="C2071" s="152"/>
      <c r="D2071" s="263"/>
      <c r="E2071" s="169"/>
      <c r="F2071" s="167"/>
      <c r="G2071" s="14"/>
      <c r="H2071" s="14"/>
    </row>
    <row r="2072" spans="2:8" ht="30" customHeight="1">
      <c r="B2072" s="21" t="str">
        <f t="shared" si="33"/>
        <v/>
      </c>
      <c r="C2072" s="152"/>
      <c r="D2072" s="263"/>
      <c r="E2072" s="169"/>
      <c r="F2072" s="167"/>
      <c r="G2072" s="14"/>
      <c r="H2072" s="14"/>
    </row>
    <row r="2073" spans="2:8" ht="30" customHeight="1">
      <c r="B2073" s="21" t="str">
        <f t="shared" si="33"/>
        <v/>
      </c>
      <c r="C2073" s="152"/>
      <c r="D2073" s="263"/>
      <c r="E2073" s="169"/>
      <c r="F2073" s="167"/>
      <c r="G2073" s="14"/>
      <c r="H2073" s="14"/>
    </row>
    <row r="2074" spans="2:8" ht="30" customHeight="1">
      <c r="B2074" s="21" t="str">
        <f t="shared" si="33"/>
        <v/>
      </c>
      <c r="C2074" s="152"/>
      <c r="D2074" s="263"/>
      <c r="E2074" s="169"/>
      <c r="F2074" s="167"/>
      <c r="G2074" s="14"/>
      <c r="H2074" s="14"/>
    </row>
    <row r="2075" spans="2:8" ht="30" customHeight="1">
      <c r="B2075" s="21" t="str">
        <f t="shared" si="33"/>
        <v/>
      </c>
      <c r="C2075" s="152"/>
      <c r="D2075" s="263"/>
      <c r="E2075" s="169"/>
      <c r="F2075" s="167"/>
      <c r="G2075" s="14"/>
      <c r="H2075" s="14"/>
    </row>
    <row r="2076" spans="2:8" ht="30" customHeight="1">
      <c r="B2076" s="21" t="str">
        <f t="shared" si="33"/>
        <v/>
      </c>
      <c r="C2076" s="152"/>
      <c r="D2076" s="263"/>
      <c r="E2076" s="169"/>
      <c r="F2076" s="167"/>
      <c r="G2076" s="14"/>
      <c r="H2076" s="14"/>
    </row>
    <row r="2077" spans="2:8" ht="30" customHeight="1">
      <c r="B2077" s="21" t="str">
        <f t="shared" si="33"/>
        <v/>
      </c>
      <c r="C2077" s="152"/>
      <c r="D2077" s="263"/>
      <c r="E2077" s="169"/>
      <c r="F2077" s="167"/>
      <c r="G2077" s="14"/>
      <c r="H2077" s="14"/>
    </row>
    <row r="2078" spans="2:8" ht="30" customHeight="1">
      <c r="B2078" s="21" t="str">
        <f t="shared" si="33"/>
        <v/>
      </c>
      <c r="C2078" s="152"/>
      <c r="D2078" s="263"/>
      <c r="E2078" s="169"/>
      <c r="F2078" s="167"/>
      <c r="G2078" s="14"/>
      <c r="H2078" s="14"/>
    </row>
    <row r="2079" spans="2:8" ht="30" customHeight="1">
      <c r="B2079" s="21" t="str">
        <f t="shared" si="33"/>
        <v/>
      </c>
      <c r="C2079" s="152"/>
      <c r="D2079" s="263"/>
      <c r="E2079" s="169"/>
      <c r="F2079" s="167"/>
      <c r="G2079" s="14"/>
      <c r="H2079" s="14"/>
    </row>
    <row r="2080" spans="2:8" ht="30" customHeight="1">
      <c r="B2080" s="21" t="str">
        <f t="shared" si="33"/>
        <v/>
      </c>
      <c r="C2080" s="152"/>
      <c r="D2080" s="263"/>
      <c r="E2080" s="169"/>
      <c r="F2080" s="167"/>
      <c r="G2080" s="14"/>
      <c r="H2080" s="14"/>
    </row>
    <row r="2081" spans="2:8" ht="30" customHeight="1">
      <c r="B2081" s="21" t="str">
        <f t="shared" si="33"/>
        <v/>
      </c>
      <c r="C2081" s="152"/>
      <c r="D2081" s="263"/>
      <c r="E2081" s="169"/>
      <c r="F2081" s="167"/>
      <c r="G2081" s="14"/>
      <c r="H2081" s="14"/>
    </row>
    <row r="2082" spans="2:8" ht="30" customHeight="1">
      <c r="B2082" s="21" t="str">
        <f t="shared" si="33"/>
        <v/>
      </c>
      <c r="C2082" s="152"/>
      <c r="D2082" s="263"/>
      <c r="E2082" s="169"/>
      <c r="F2082" s="167"/>
      <c r="G2082" s="14"/>
      <c r="H2082" s="14"/>
    </row>
    <row r="2083" spans="2:8" ht="30" customHeight="1">
      <c r="B2083" s="21" t="str">
        <f t="shared" si="33"/>
        <v/>
      </c>
      <c r="C2083" s="152"/>
      <c r="D2083" s="263"/>
      <c r="E2083" s="169"/>
      <c r="F2083" s="167"/>
      <c r="G2083" s="14"/>
      <c r="H2083" s="14"/>
    </row>
    <row r="2084" spans="2:8" ht="30" customHeight="1">
      <c r="B2084" s="21" t="str">
        <f t="shared" si="33"/>
        <v/>
      </c>
      <c r="C2084" s="152"/>
      <c r="D2084" s="263"/>
      <c r="E2084" s="169"/>
      <c r="F2084" s="167"/>
      <c r="G2084" s="14"/>
      <c r="H2084" s="14"/>
    </row>
    <row r="2085" spans="2:8" ht="30" customHeight="1">
      <c r="B2085" s="21" t="str">
        <f t="shared" si="33"/>
        <v/>
      </c>
      <c r="C2085" s="152"/>
      <c r="D2085" s="263"/>
      <c r="E2085" s="169"/>
      <c r="F2085" s="167"/>
      <c r="G2085" s="14"/>
      <c r="H2085" s="14"/>
    </row>
    <row r="2086" spans="2:8" ht="30" customHeight="1">
      <c r="B2086" s="21" t="str">
        <f t="shared" si="33"/>
        <v/>
      </c>
      <c r="C2086" s="152"/>
      <c r="D2086" s="263"/>
      <c r="E2086" s="169"/>
      <c r="F2086" s="167"/>
      <c r="G2086" s="14"/>
      <c r="H2086" s="14"/>
    </row>
    <row r="2087" spans="2:8" ht="30" customHeight="1">
      <c r="B2087" s="21" t="str">
        <f t="shared" si="33"/>
        <v/>
      </c>
      <c r="C2087" s="152"/>
      <c r="D2087" s="263"/>
      <c r="E2087" s="169"/>
      <c r="F2087" s="167"/>
      <c r="G2087" s="14"/>
      <c r="H2087" s="14"/>
    </row>
    <row r="2088" spans="2:8" ht="30" customHeight="1">
      <c r="B2088" s="21" t="str">
        <f t="shared" si="33"/>
        <v/>
      </c>
      <c r="C2088" s="152"/>
      <c r="D2088" s="263"/>
      <c r="E2088" s="169"/>
      <c r="F2088" s="167"/>
      <c r="G2088" s="14"/>
      <c r="H2088" s="14"/>
    </row>
    <row r="2089" spans="2:8" ht="30" customHeight="1">
      <c r="B2089" s="21" t="str">
        <f t="shared" si="33"/>
        <v/>
      </c>
      <c r="C2089" s="152"/>
      <c r="D2089" s="263"/>
      <c r="E2089" s="169"/>
      <c r="F2089" s="167"/>
      <c r="G2089" s="14"/>
      <c r="H2089" s="14"/>
    </row>
    <row r="2090" spans="2:8" ht="30" customHeight="1">
      <c r="B2090" s="21" t="str">
        <f t="shared" si="33"/>
        <v/>
      </c>
      <c r="C2090" s="152"/>
      <c r="D2090" s="263"/>
      <c r="E2090" s="169"/>
      <c r="F2090" s="167"/>
      <c r="G2090" s="14"/>
      <c r="H2090" s="14"/>
    </row>
    <row r="2091" spans="2:8" ht="30" customHeight="1">
      <c r="B2091" s="21" t="str">
        <f t="shared" si="33"/>
        <v/>
      </c>
      <c r="C2091" s="152"/>
      <c r="D2091" s="263"/>
      <c r="E2091" s="169"/>
      <c r="F2091" s="167"/>
      <c r="G2091" s="14"/>
      <c r="H2091" s="14"/>
    </row>
    <row r="2092" spans="2:8" ht="30" customHeight="1">
      <c r="B2092" s="21" t="str">
        <f t="shared" si="33"/>
        <v/>
      </c>
      <c r="C2092" s="152"/>
      <c r="D2092" s="263"/>
      <c r="E2092" s="169"/>
      <c r="F2092" s="167"/>
      <c r="G2092" s="14"/>
      <c r="H2092" s="14"/>
    </row>
    <row r="2093" spans="2:8" ht="30" customHeight="1">
      <c r="B2093" s="21" t="str">
        <f t="shared" si="33"/>
        <v/>
      </c>
      <c r="C2093" s="152"/>
      <c r="D2093" s="263"/>
      <c r="E2093" s="169"/>
      <c r="F2093" s="167"/>
      <c r="G2093" s="14"/>
      <c r="H2093" s="14"/>
    </row>
    <row r="2094" spans="2:8" ht="30" customHeight="1">
      <c r="B2094" s="21" t="str">
        <f t="shared" si="33"/>
        <v/>
      </c>
      <c r="C2094" s="152"/>
      <c r="D2094" s="263"/>
      <c r="E2094" s="169"/>
      <c r="F2094" s="167"/>
      <c r="G2094" s="14"/>
      <c r="H2094" s="14"/>
    </row>
    <row r="2095" spans="2:8" ht="30" customHeight="1">
      <c r="B2095" s="21" t="str">
        <f t="shared" si="33"/>
        <v/>
      </c>
      <c r="C2095" s="152"/>
      <c r="D2095" s="263"/>
      <c r="E2095" s="169"/>
      <c r="F2095" s="167"/>
      <c r="G2095" s="14"/>
      <c r="H2095" s="14"/>
    </row>
    <row r="2096" spans="2:8" ht="30" customHeight="1">
      <c r="B2096" s="21" t="str">
        <f t="shared" ref="B2096:B2159" si="34">IF(D2096="","",MONTH(F2096))</f>
        <v/>
      </c>
      <c r="C2096" s="152"/>
      <c r="D2096" s="263"/>
      <c r="E2096" s="169"/>
      <c r="F2096" s="167"/>
      <c r="G2096" s="14"/>
      <c r="H2096" s="14"/>
    </row>
    <row r="2097" spans="2:8" ht="30" customHeight="1">
      <c r="B2097" s="21" t="str">
        <f t="shared" si="34"/>
        <v/>
      </c>
      <c r="C2097" s="152"/>
      <c r="D2097" s="263"/>
      <c r="E2097" s="169"/>
      <c r="F2097" s="167"/>
      <c r="G2097" s="14"/>
      <c r="H2097" s="14"/>
    </row>
    <row r="2098" spans="2:8" ht="30" customHeight="1">
      <c r="B2098" s="21" t="str">
        <f t="shared" si="34"/>
        <v/>
      </c>
      <c r="C2098" s="152"/>
      <c r="D2098" s="263"/>
      <c r="E2098" s="169"/>
      <c r="F2098" s="167"/>
      <c r="G2098" s="14"/>
      <c r="H2098" s="14"/>
    </row>
    <row r="2099" spans="2:8" ht="30" customHeight="1">
      <c r="B2099" s="21" t="str">
        <f t="shared" si="34"/>
        <v/>
      </c>
      <c r="C2099" s="152"/>
      <c r="D2099" s="263"/>
      <c r="E2099" s="169"/>
      <c r="F2099" s="167"/>
      <c r="G2099" s="14"/>
      <c r="H2099" s="14"/>
    </row>
    <row r="2100" spans="2:8" ht="30" customHeight="1">
      <c r="B2100" s="21" t="str">
        <f t="shared" si="34"/>
        <v/>
      </c>
      <c r="C2100" s="152"/>
      <c r="D2100" s="263"/>
      <c r="E2100" s="169"/>
      <c r="F2100" s="167"/>
      <c r="G2100" s="14"/>
      <c r="H2100" s="14"/>
    </row>
    <row r="2101" spans="2:8" ht="30" customHeight="1">
      <c r="B2101" s="21" t="str">
        <f t="shared" si="34"/>
        <v/>
      </c>
      <c r="C2101" s="152"/>
      <c r="D2101" s="263"/>
      <c r="E2101" s="169"/>
      <c r="F2101" s="167"/>
      <c r="G2101" s="14"/>
      <c r="H2101" s="14"/>
    </row>
    <row r="2102" spans="2:8" ht="30" customHeight="1">
      <c r="B2102" s="21" t="str">
        <f t="shared" si="34"/>
        <v/>
      </c>
      <c r="C2102" s="152"/>
      <c r="D2102" s="263"/>
      <c r="E2102" s="169"/>
      <c r="F2102" s="167"/>
      <c r="G2102" s="14"/>
      <c r="H2102" s="14"/>
    </row>
    <row r="2103" spans="2:8" ht="30" customHeight="1">
      <c r="B2103" s="21" t="str">
        <f t="shared" si="34"/>
        <v/>
      </c>
      <c r="C2103" s="152"/>
      <c r="D2103" s="263"/>
      <c r="E2103" s="169"/>
      <c r="F2103" s="167"/>
      <c r="G2103" s="14"/>
      <c r="H2103" s="14"/>
    </row>
    <row r="2104" spans="2:8" ht="30" customHeight="1">
      <c r="B2104" s="21" t="str">
        <f t="shared" si="34"/>
        <v/>
      </c>
      <c r="C2104" s="152"/>
      <c r="D2104" s="263"/>
      <c r="E2104" s="169"/>
      <c r="F2104" s="167"/>
      <c r="G2104" s="14"/>
      <c r="H2104" s="14"/>
    </row>
    <row r="2105" spans="2:8" ht="30" customHeight="1">
      <c r="B2105" s="21" t="str">
        <f t="shared" si="34"/>
        <v/>
      </c>
      <c r="C2105" s="152"/>
      <c r="D2105" s="263"/>
      <c r="E2105" s="169"/>
      <c r="F2105" s="167"/>
      <c r="G2105" s="14"/>
      <c r="H2105" s="14"/>
    </row>
    <row r="2106" spans="2:8" ht="30" customHeight="1">
      <c r="B2106" s="21" t="str">
        <f t="shared" si="34"/>
        <v/>
      </c>
      <c r="C2106" s="152"/>
      <c r="D2106" s="263"/>
      <c r="E2106" s="169"/>
      <c r="F2106" s="167"/>
      <c r="G2106" s="14"/>
      <c r="H2106" s="14"/>
    </row>
    <row r="2107" spans="2:8" ht="30" customHeight="1">
      <c r="B2107" s="21" t="str">
        <f t="shared" si="34"/>
        <v/>
      </c>
      <c r="C2107" s="152"/>
      <c r="D2107" s="263"/>
      <c r="E2107" s="169"/>
      <c r="F2107" s="167"/>
      <c r="G2107" s="14"/>
      <c r="H2107" s="14"/>
    </row>
    <row r="2108" spans="2:8" ht="30" customHeight="1">
      <c r="B2108" s="21" t="str">
        <f t="shared" si="34"/>
        <v/>
      </c>
      <c r="C2108" s="152"/>
      <c r="D2108" s="263"/>
      <c r="E2108" s="169"/>
      <c r="F2108" s="167"/>
      <c r="G2108" s="14"/>
      <c r="H2108" s="14"/>
    </row>
    <row r="2109" spans="2:8" ht="30" customHeight="1">
      <c r="B2109" s="21" t="str">
        <f t="shared" si="34"/>
        <v/>
      </c>
      <c r="C2109" s="152"/>
      <c r="D2109" s="263"/>
      <c r="E2109" s="169"/>
      <c r="F2109" s="167"/>
      <c r="G2109" s="14"/>
      <c r="H2109" s="14"/>
    </row>
    <row r="2110" spans="2:8" ht="30" customHeight="1">
      <c r="B2110" s="21" t="str">
        <f t="shared" si="34"/>
        <v/>
      </c>
      <c r="C2110" s="152"/>
      <c r="D2110" s="263"/>
      <c r="E2110" s="169"/>
      <c r="F2110" s="167"/>
      <c r="G2110" s="14"/>
      <c r="H2110" s="14"/>
    </row>
    <row r="2111" spans="2:8" ht="30" customHeight="1">
      <c r="B2111" s="21" t="str">
        <f t="shared" si="34"/>
        <v/>
      </c>
      <c r="C2111" s="152"/>
      <c r="D2111" s="263"/>
      <c r="E2111" s="169"/>
      <c r="F2111" s="167"/>
      <c r="G2111" s="14"/>
      <c r="H2111" s="14"/>
    </row>
    <row r="2112" spans="2:8" ht="30" customHeight="1">
      <c r="B2112" s="21" t="str">
        <f t="shared" si="34"/>
        <v/>
      </c>
      <c r="C2112" s="152"/>
      <c r="D2112" s="263"/>
      <c r="E2112" s="169"/>
      <c r="F2112" s="167"/>
      <c r="G2112" s="14"/>
      <c r="H2112" s="14"/>
    </row>
    <row r="2113" spans="2:8" ht="30" customHeight="1">
      <c r="B2113" s="21" t="str">
        <f t="shared" si="34"/>
        <v/>
      </c>
      <c r="C2113" s="152"/>
      <c r="D2113" s="263"/>
      <c r="E2113" s="169"/>
      <c r="F2113" s="167"/>
      <c r="G2113" s="14"/>
      <c r="H2113" s="14"/>
    </row>
    <row r="2114" spans="2:8" ht="30" customHeight="1">
      <c r="B2114" s="21" t="str">
        <f t="shared" si="34"/>
        <v/>
      </c>
      <c r="C2114" s="152"/>
      <c r="D2114" s="263"/>
      <c r="E2114" s="169"/>
      <c r="F2114" s="167"/>
      <c r="G2114" s="14"/>
      <c r="H2114" s="14"/>
    </row>
    <row r="2115" spans="2:8" ht="30" customHeight="1">
      <c r="B2115" s="21" t="str">
        <f t="shared" si="34"/>
        <v/>
      </c>
      <c r="C2115" s="152"/>
      <c r="D2115" s="263"/>
      <c r="E2115" s="169"/>
      <c r="F2115" s="167"/>
      <c r="G2115" s="14"/>
      <c r="H2115" s="14"/>
    </row>
    <row r="2116" spans="2:8" ht="30" customHeight="1">
      <c r="B2116" s="21" t="str">
        <f t="shared" si="34"/>
        <v/>
      </c>
      <c r="C2116" s="152"/>
      <c r="D2116" s="263"/>
      <c r="E2116" s="169"/>
      <c r="F2116" s="167"/>
      <c r="G2116" s="14"/>
      <c r="H2116" s="14"/>
    </row>
    <row r="2117" spans="2:8" ht="30" customHeight="1">
      <c r="B2117" s="21" t="str">
        <f t="shared" si="34"/>
        <v/>
      </c>
      <c r="C2117" s="152"/>
      <c r="D2117" s="263"/>
      <c r="E2117" s="169"/>
      <c r="F2117" s="167"/>
      <c r="G2117" s="14"/>
      <c r="H2117" s="14"/>
    </row>
    <row r="2118" spans="2:8" ht="30" customHeight="1">
      <c r="B2118" s="21" t="str">
        <f t="shared" si="34"/>
        <v/>
      </c>
      <c r="C2118" s="152"/>
      <c r="D2118" s="263"/>
      <c r="E2118" s="169"/>
      <c r="F2118" s="167"/>
      <c r="G2118" s="14"/>
      <c r="H2118" s="14"/>
    </row>
    <row r="2119" spans="2:8" ht="30" customHeight="1">
      <c r="B2119" s="21" t="str">
        <f t="shared" si="34"/>
        <v/>
      </c>
      <c r="C2119" s="152"/>
      <c r="D2119" s="263"/>
      <c r="E2119" s="169"/>
      <c r="F2119" s="167"/>
      <c r="G2119" s="14"/>
      <c r="H2119" s="14"/>
    </row>
    <row r="2120" spans="2:8" ht="30" customHeight="1">
      <c r="B2120" s="21" t="str">
        <f t="shared" si="34"/>
        <v/>
      </c>
      <c r="C2120" s="152"/>
      <c r="D2120" s="263"/>
      <c r="E2120" s="169"/>
      <c r="F2120" s="167"/>
      <c r="G2120" s="14"/>
      <c r="H2120" s="14"/>
    </row>
    <row r="2121" spans="2:8" ht="30" customHeight="1">
      <c r="B2121" s="21" t="str">
        <f t="shared" si="34"/>
        <v/>
      </c>
      <c r="C2121" s="152"/>
      <c r="D2121" s="263"/>
      <c r="E2121" s="169"/>
      <c r="F2121" s="167"/>
      <c r="G2121" s="14"/>
      <c r="H2121" s="14"/>
    </row>
    <row r="2122" spans="2:8" ht="30" customHeight="1">
      <c r="B2122" s="21" t="str">
        <f t="shared" si="34"/>
        <v/>
      </c>
      <c r="C2122" s="152"/>
      <c r="D2122" s="263"/>
      <c r="E2122" s="169"/>
      <c r="F2122" s="167"/>
      <c r="G2122" s="14"/>
      <c r="H2122" s="14"/>
    </row>
    <row r="2123" spans="2:8" ht="30" customHeight="1">
      <c r="B2123" s="21" t="str">
        <f t="shared" si="34"/>
        <v/>
      </c>
      <c r="C2123" s="152"/>
      <c r="D2123" s="263"/>
      <c r="E2123" s="169"/>
      <c r="F2123" s="167"/>
      <c r="G2123" s="14"/>
      <c r="H2123" s="14"/>
    </row>
    <row r="2124" spans="2:8" ht="30" customHeight="1">
      <c r="B2124" s="21" t="str">
        <f t="shared" si="34"/>
        <v/>
      </c>
      <c r="C2124" s="152"/>
      <c r="D2124" s="263"/>
      <c r="E2124" s="169"/>
      <c r="F2124" s="167"/>
      <c r="G2124" s="14"/>
      <c r="H2124" s="14"/>
    </row>
    <row r="2125" spans="2:8" ht="30" customHeight="1">
      <c r="B2125" s="21" t="str">
        <f t="shared" si="34"/>
        <v/>
      </c>
      <c r="C2125" s="152"/>
      <c r="D2125" s="263"/>
      <c r="E2125" s="169"/>
      <c r="F2125" s="167"/>
      <c r="G2125" s="14"/>
      <c r="H2125" s="14"/>
    </row>
    <row r="2126" spans="2:8" ht="30" customHeight="1">
      <c r="B2126" s="21" t="str">
        <f t="shared" si="34"/>
        <v/>
      </c>
      <c r="C2126" s="152"/>
      <c r="D2126" s="263"/>
      <c r="E2126" s="169"/>
      <c r="F2126" s="167"/>
      <c r="G2126" s="14"/>
      <c r="H2126" s="14"/>
    </row>
    <row r="2127" spans="2:8" ht="30" customHeight="1">
      <c r="B2127" s="21" t="str">
        <f t="shared" si="34"/>
        <v/>
      </c>
      <c r="C2127" s="152"/>
      <c r="D2127" s="263"/>
      <c r="E2127" s="169"/>
      <c r="F2127" s="167"/>
      <c r="G2127" s="14"/>
      <c r="H2127" s="14"/>
    </row>
    <row r="2128" spans="2:8" ht="30" customHeight="1">
      <c r="B2128" s="21" t="str">
        <f t="shared" si="34"/>
        <v/>
      </c>
      <c r="C2128" s="152"/>
      <c r="D2128" s="263"/>
      <c r="E2128" s="169"/>
      <c r="F2128" s="167"/>
      <c r="G2128" s="14"/>
      <c r="H2128" s="14"/>
    </row>
    <row r="2129" spans="2:8" ht="30" customHeight="1">
      <c r="B2129" s="21" t="str">
        <f t="shared" si="34"/>
        <v/>
      </c>
      <c r="C2129" s="152"/>
      <c r="D2129" s="263"/>
      <c r="E2129" s="169"/>
      <c r="F2129" s="167"/>
      <c r="G2129" s="14"/>
      <c r="H2129" s="14"/>
    </row>
    <row r="2130" spans="2:8" ht="30" customHeight="1">
      <c r="B2130" s="21" t="str">
        <f t="shared" si="34"/>
        <v/>
      </c>
      <c r="C2130" s="152"/>
      <c r="D2130" s="263"/>
      <c r="E2130" s="169"/>
      <c r="F2130" s="167"/>
      <c r="G2130" s="14"/>
      <c r="H2130" s="14"/>
    </row>
    <row r="2131" spans="2:8" ht="30" customHeight="1">
      <c r="B2131" s="21" t="str">
        <f t="shared" si="34"/>
        <v/>
      </c>
      <c r="C2131" s="152"/>
      <c r="D2131" s="263"/>
      <c r="E2131" s="169"/>
      <c r="F2131" s="167"/>
      <c r="G2131" s="14"/>
      <c r="H2131" s="14"/>
    </row>
    <row r="2132" spans="2:8" ht="30" customHeight="1">
      <c r="B2132" s="21" t="str">
        <f t="shared" si="34"/>
        <v/>
      </c>
      <c r="C2132" s="152"/>
      <c r="D2132" s="263"/>
      <c r="E2132" s="169"/>
      <c r="F2132" s="167"/>
      <c r="G2132" s="14"/>
      <c r="H2132" s="14"/>
    </row>
    <row r="2133" spans="2:8" ht="30" customHeight="1">
      <c r="B2133" s="21" t="str">
        <f t="shared" si="34"/>
        <v/>
      </c>
      <c r="C2133" s="152"/>
      <c r="D2133" s="263"/>
      <c r="E2133" s="169"/>
      <c r="F2133" s="167"/>
      <c r="G2133" s="14"/>
      <c r="H2133" s="14"/>
    </row>
    <row r="2134" spans="2:8" ht="30" customHeight="1">
      <c r="B2134" s="21" t="str">
        <f t="shared" si="34"/>
        <v/>
      </c>
      <c r="C2134" s="152"/>
      <c r="D2134" s="263"/>
      <c r="E2134" s="169"/>
      <c r="F2134" s="167"/>
      <c r="G2134" s="14"/>
      <c r="H2134" s="14"/>
    </row>
    <row r="2135" spans="2:8" ht="30" customHeight="1">
      <c r="B2135" s="21" t="str">
        <f t="shared" si="34"/>
        <v/>
      </c>
      <c r="C2135" s="152"/>
      <c r="D2135" s="263"/>
      <c r="E2135" s="169"/>
      <c r="F2135" s="167"/>
      <c r="G2135" s="14"/>
      <c r="H2135" s="14"/>
    </row>
    <row r="2136" spans="2:8" ht="30" customHeight="1">
      <c r="B2136" s="21" t="str">
        <f t="shared" si="34"/>
        <v/>
      </c>
      <c r="C2136" s="152"/>
      <c r="D2136" s="263"/>
      <c r="E2136" s="169"/>
      <c r="F2136" s="167"/>
      <c r="G2136" s="14"/>
      <c r="H2136" s="14"/>
    </row>
    <row r="2137" spans="2:8" ht="30" customHeight="1">
      <c r="B2137" s="21" t="str">
        <f t="shared" si="34"/>
        <v/>
      </c>
      <c r="C2137" s="152"/>
      <c r="D2137" s="263"/>
      <c r="E2137" s="169"/>
      <c r="F2137" s="167"/>
      <c r="G2137" s="14"/>
      <c r="H2137" s="14"/>
    </row>
    <row r="2138" spans="2:8" ht="30" customHeight="1">
      <c r="B2138" s="21" t="str">
        <f t="shared" si="34"/>
        <v/>
      </c>
      <c r="C2138" s="152"/>
      <c r="D2138" s="263"/>
      <c r="E2138" s="169"/>
      <c r="F2138" s="167"/>
      <c r="G2138" s="14"/>
      <c r="H2138" s="14"/>
    </row>
    <row r="2139" spans="2:8" ht="30" customHeight="1">
      <c r="B2139" s="21" t="str">
        <f t="shared" si="34"/>
        <v/>
      </c>
      <c r="C2139" s="152"/>
      <c r="D2139" s="263"/>
      <c r="E2139" s="169"/>
      <c r="F2139" s="167"/>
      <c r="G2139" s="14"/>
      <c r="H2139" s="14"/>
    </row>
    <row r="2140" spans="2:8" ht="30" customHeight="1">
      <c r="B2140" s="21" t="str">
        <f t="shared" si="34"/>
        <v/>
      </c>
      <c r="C2140" s="152"/>
      <c r="D2140" s="263"/>
      <c r="E2140" s="169"/>
      <c r="F2140" s="167"/>
      <c r="G2140" s="14"/>
      <c r="H2140" s="14"/>
    </row>
    <row r="2141" spans="2:8" ht="30" customHeight="1">
      <c r="B2141" s="21" t="str">
        <f t="shared" si="34"/>
        <v/>
      </c>
      <c r="C2141" s="152"/>
      <c r="D2141" s="263"/>
      <c r="E2141" s="169"/>
      <c r="F2141" s="167"/>
      <c r="G2141" s="14"/>
      <c r="H2141" s="14"/>
    </row>
    <row r="2142" spans="2:8" ht="30" customHeight="1">
      <c r="B2142" s="21" t="str">
        <f t="shared" si="34"/>
        <v/>
      </c>
      <c r="C2142" s="152"/>
      <c r="D2142" s="263"/>
      <c r="E2142" s="169"/>
      <c r="F2142" s="167"/>
      <c r="G2142" s="14"/>
      <c r="H2142" s="14"/>
    </row>
    <row r="2143" spans="2:8" ht="30" customHeight="1">
      <c r="B2143" s="21" t="str">
        <f t="shared" si="34"/>
        <v/>
      </c>
      <c r="C2143" s="152"/>
      <c r="D2143" s="263"/>
      <c r="E2143" s="169"/>
      <c r="F2143" s="167"/>
      <c r="G2143" s="14"/>
      <c r="H2143" s="14"/>
    </row>
    <row r="2144" spans="2:8" ht="30" customHeight="1">
      <c r="B2144" s="21" t="str">
        <f t="shared" si="34"/>
        <v/>
      </c>
      <c r="C2144" s="152"/>
      <c r="D2144" s="263"/>
      <c r="E2144" s="169"/>
      <c r="F2144" s="167"/>
      <c r="G2144" s="14"/>
      <c r="H2144" s="14"/>
    </row>
    <row r="2145" spans="2:8" ht="30" customHeight="1">
      <c r="B2145" s="21" t="str">
        <f t="shared" si="34"/>
        <v/>
      </c>
      <c r="C2145" s="152"/>
      <c r="D2145" s="263"/>
      <c r="E2145" s="169"/>
      <c r="F2145" s="167"/>
      <c r="G2145" s="14"/>
      <c r="H2145" s="14"/>
    </row>
    <row r="2146" spans="2:8" ht="30" customHeight="1">
      <c r="B2146" s="21" t="str">
        <f t="shared" si="34"/>
        <v/>
      </c>
      <c r="C2146" s="152"/>
      <c r="D2146" s="263"/>
      <c r="E2146" s="169"/>
      <c r="F2146" s="167"/>
      <c r="G2146" s="14"/>
      <c r="H2146" s="14"/>
    </row>
    <row r="2147" spans="2:8" ht="30" customHeight="1">
      <c r="B2147" s="21" t="str">
        <f t="shared" si="34"/>
        <v/>
      </c>
      <c r="C2147" s="152"/>
      <c r="D2147" s="263"/>
      <c r="E2147" s="169"/>
      <c r="F2147" s="167"/>
      <c r="G2147" s="14"/>
      <c r="H2147" s="14"/>
    </row>
    <row r="2148" spans="2:8" ht="30" customHeight="1">
      <c r="B2148" s="21" t="str">
        <f t="shared" si="34"/>
        <v/>
      </c>
      <c r="C2148" s="152"/>
      <c r="D2148" s="263"/>
      <c r="E2148" s="169"/>
      <c r="F2148" s="167"/>
      <c r="G2148" s="14"/>
      <c r="H2148" s="14"/>
    </row>
    <row r="2149" spans="2:8" ht="30" customHeight="1">
      <c r="B2149" s="21" t="str">
        <f t="shared" si="34"/>
        <v/>
      </c>
      <c r="C2149" s="152"/>
      <c r="D2149" s="263"/>
      <c r="E2149" s="169"/>
      <c r="F2149" s="167"/>
      <c r="G2149" s="14"/>
      <c r="H2149" s="14"/>
    </row>
    <row r="2150" spans="2:8" ht="30" customHeight="1">
      <c r="B2150" s="21" t="str">
        <f t="shared" si="34"/>
        <v/>
      </c>
      <c r="C2150" s="152"/>
      <c r="D2150" s="263"/>
      <c r="E2150" s="169"/>
      <c r="F2150" s="167"/>
      <c r="G2150" s="14"/>
      <c r="H2150" s="14"/>
    </row>
    <row r="2151" spans="2:8" ht="30" customHeight="1">
      <c r="B2151" s="21" t="str">
        <f t="shared" si="34"/>
        <v/>
      </c>
      <c r="C2151" s="152"/>
      <c r="D2151" s="263"/>
      <c r="E2151" s="169"/>
      <c r="F2151" s="167"/>
      <c r="G2151" s="14"/>
      <c r="H2151" s="14"/>
    </row>
    <row r="2152" spans="2:8" ht="30" customHeight="1">
      <c r="B2152" s="21" t="str">
        <f t="shared" si="34"/>
        <v/>
      </c>
      <c r="C2152" s="152"/>
      <c r="D2152" s="263"/>
      <c r="E2152" s="169"/>
      <c r="F2152" s="167"/>
      <c r="G2152" s="14"/>
      <c r="H2152" s="14"/>
    </row>
    <row r="2153" spans="2:8" ht="30" customHeight="1">
      <c r="B2153" s="21" t="str">
        <f t="shared" si="34"/>
        <v/>
      </c>
      <c r="C2153" s="152"/>
      <c r="D2153" s="263"/>
      <c r="E2153" s="169"/>
      <c r="F2153" s="167"/>
      <c r="G2153" s="14"/>
      <c r="H2153" s="14"/>
    </row>
    <row r="2154" spans="2:8" ht="30" customHeight="1">
      <c r="B2154" s="21" t="str">
        <f t="shared" si="34"/>
        <v/>
      </c>
      <c r="C2154" s="152"/>
      <c r="D2154" s="263"/>
      <c r="E2154" s="169"/>
      <c r="F2154" s="167"/>
      <c r="G2154" s="14"/>
      <c r="H2154" s="14"/>
    </row>
    <row r="2155" spans="2:8" ht="30" customHeight="1">
      <c r="B2155" s="21" t="str">
        <f t="shared" si="34"/>
        <v/>
      </c>
      <c r="C2155" s="152"/>
      <c r="D2155" s="263"/>
      <c r="E2155" s="169"/>
      <c r="F2155" s="167"/>
      <c r="G2155" s="14"/>
      <c r="H2155" s="14"/>
    </row>
    <row r="2156" spans="2:8" ht="30" customHeight="1">
      <c r="B2156" s="21" t="str">
        <f t="shared" si="34"/>
        <v/>
      </c>
      <c r="C2156" s="152"/>
      <c r="D2156" s="263"/>
      <c r="E2156" s="169"/>
      <c r="F2156" s="167"/>
      <c r="G2156" s="14"/>
      <c r="H2156" s="14"/>
    </row>
    <row r="2157" spans="2:8" ht="30" customHeight="1">
      <c r="B2157" s="21" t="str">
        <f t="shared" si="34"/>
        <v/>
      </c>
      <c r="C2157" s="152"/>
      <c r="D2157" s="263"/>
      <c r="E2157" s="169"/>
      <c r="F2157" s="167"/>
      <c r="G2157" s="14"/>
      <c r="H2157" s="14"/>
    </row>
    <row r="2158" spans="2:8" ht="30" customHeight="1">
      <c r="B2158" s="21" t="str">
        <f t="shared" si="34"/>
        <v/>
      </c>
      <c r="C2158" s="152"/>
      <c r="D2158" s="263"/>
      <c r="E2158" s="169"/>
      <c r="F2158" s="167"/>
      <c r="G2158" s="14"/>
      <c r="H2158" s="14"/>
    </row>
    <row r="2159" spans="2:8" ht="30" customHeight="1">
      <c r="B2159" s="21" t="str">
        <f t="shared" si="34"/>
        <v/>
      </c>
      <c r="C2159" s="152"/>
      <c r="D2159" s="263"/>
      <c r="E2159" s="169"/>
      <c r="F2159" s="167"/>
      <c r="G2159" s="14"/>
      <c r="H2159" s="14"/>
    </row>
    <row r="2160" spans="2:8" ht="30" customHeight="1">
      <c r="B2160" s="21" t="str">
        <f t="shared" ref="B2160:B2223" si="35">IF(D2160="","",MONTH(F2160))</f>
        <v/>
      </c>
      <c r="C2160" s="152"/>
      <c r="D2160" s="263"/>
      <c r="E2160" s="169"/>
      <c r="F2160" s="167"/>
      <c r="G2160" s="14"/>
      <c r="H2160" s="14"/>
    </row>
    <row r="2161" spans="2:8" ht="30" customHeight="1">
      <c r="B2161" s="21" t="str">
        <f t="shared" si="35"/>
        <v/>
      </c>
      <c r="C2161" s="152"/>
      <c r="D2161" s="263"/>
      <c r="E2161" s="169"/>
      <c r="F2161" s="167"/>
      <c r="G2161" s="14"/>
      <c r="H2161" s="14"/>
    </row>
    <row r="2162" spans="2:8" ht="30" customHeight="1">
      <c r="B2162" s="21" t="str">
        <f t="shared" si="35"/>
        <v/>
      </c>
      <c r="C2162" s="152"/>
      <c r="D2162" s="263"/>
      <c r="E2162" s="169"/>
      <c r="F2162" s="167"/>
      <c r="G2162" s="14"/>
      <c r="H2162" s="14"/>
    </row>
    <row r="2163" spans="2:8" ht="30" customHeight="1">
      <c r="B2163" s="21" t="str">
        <f t="shared" si="35"/>
        <v/>
      </c>
      <c r="C2163" s="152"/>
      <c r="D2163" s="263"/>
      <c r="E2163" s="169"/>
      <c r="F2163" s="167"/>
      <c r="G2163" s="14"/>
      <c r="H2163" s="14"/>
    </row>
    <row r="2164" spans="2:8" ht="30" customHeight="1">
      <c r="B2164" s="21" t="str">
        <f t="shared" si="35"/>
        <v/>
      </c>
      <c r="C2164" s="152"/>
      <c r="D2164" s="263"/>
      <c r="E2164" s="169"/>
      <c r="F2164" s="167"/>
      <c r="G2164" s="14"/>
      <c r="H2164" s="14"/>
    </row>
    <row r="2165" spans="2:8" ht="30" customHeight="1">
      <c r="B2165" s="21" t="str">
        <f t="shared" si="35"/>
        <v/>
      </c>
      <c r="C2165" s="152"/>
      <c r="D2165" s="263"/>
      <c r="E2165" s="169"/>
      <c r="F2165" s="167"/>
      <c r="G2165" s="14"/>
      <c r="H2165" s="14"/>
    </row>
    <row r="2166" spans="2:8" ht="30" customHeight="1">
      <c r="B2166" s="21" t="str">
        <f t="shared" si="35"/>
        <v/>
      </c>
      <c r="C2166" s="152"/>
      <c r="D2166" s="263"/>
      <c r="E2166" s="169"/>
      <c r="F2166" s="167"/>
      <c r="G2166" s="14"/>
      <c r="H2166" s="14"/>
    </row>
    <row r="2167" spans="2:8" ht="30" customHeight="1">
      <c r="B2167" s="21" t="str">
        <f t="shared" si="35"/>
        <v/>
      </c>
      <c r="C2167" s="152"/>
      <c r="D2167" s="263"/>
      <c r="E2167" s="169"/>
      <c r="F2167" s="167"/>
      <c r="G2167" s="14"/>
      <c r="H2167" s="14"/>
    </row>
    <row r="2168" spans="2:8" ht="30" customHeight="1">
      <c r="B2168" s="21" t="str">
        <f t="shared" si="35"/>
        <v/>
      </c>
      <c r="C2168" s="152"/>
      <c r="D2168" s="263"/>
      <c r="E2168" s="169"/>
      <c r="F2168" s="167"/>
      <c r="G2168" s="14"/>
      <c r="H2168" s="14"/>
    </row>
    <row r="2169" spans="2:8" ht="30" customHeight="1">
      <c r="B2169" s="21" t="str">
        <f t="shared" si="35"/>
        <v/>
      </c>
      <c r="C2169" s="152"/>
      <c r="D2169" s="263"/>
      <c r="E2169" s="169"/>
      <c r="F2169" s="167"/>
      <c r="G2169" s="14"/>
      <c r="H2169" s="14"/>
    </row>
    <row r="2170" spans="2:8" ht="30" customHeight="1">
      <c r="B2170" s="21" t="str">
        <f t="shared" si="35"/>
        <v/>
      </c>
      <c r="C2170" s="152"/>
      <c r="D2170" s="263"/>
      <c r="E2170" s="169"/>
      <c r="F2170" s="167"/>
      <c r="G2170" s="14"/>
      <c r="H2170" s="14"/>
    </row>
    <row r="2171" spans="2:8" ht="30" customHeight="1">
      <c r="B2171" s="21" t="str">
        <f t="shared" si="35"/>
        <v/>
      </c>
      <c r="C2171" s="152"/>
      <c r="D2171" s="263"/>
      <c r="E2171" s="169"/>
      <c r="F2171" s="167"/>
      <c r="G2171" s="14"/>
      <c r="H2171" s="14"/>
    </row>
    <row r="2172" spans="2:8" ht="30" customHeight="1">
      <c r="B2172" s="21" t="str">
        <f t="shared" si="35"/>
        <v/>
      </c>
      <c r="C2172" s="152"/>
      <c r="D2172" s="263"/>
      <c r="E2172" s="169"/>
      <c r="F2172" s="167"/>
      <c r="G2172" s="14"/>
      <c r="H2172" s="14"/>
    </row>
    <row r="2173" spans="2:8" ht="30" customHeight="1">
      <c r="B2173" s="21" t="str">
        <f t="shared" si="35"/>
        <v/>
      </c>
      <c r="C2173" s="152"/>
      <c r="D2173" s="263"/>
      <c r="E2173" s="169"/>
      <c r="F2173" s="167"/>
      <c r="G2173" s="14"/>
      <c r="H2173" s="14"/>
    </row>
    <row r="2174" spans="2:8" ht="30" customHeight="1">
      <c r="B2174" s="21" t="str">
        <f t="shared" si="35"/>
        <v/>
      </c>
      <c r="C2174" s="152"/>
      <c r="D2174" s="263"/>
      <c r="E2174" s="169"/>
      <c r="F2174" s="167"/>
      <c r="G2174" s="14"/>
      <c r="H2174" s="14"/>
    </row>
    <row r="2175" spans="2:8" ht="30" customHeight="1">
      <c r="B2175" s="21" t="str">
        <f t="shared" si="35"/>
        <v/>
      </c>
      <c r="C2175" s="152"/>
      <c r="D2175" s="263"/>
      <c r="E2175" s="169"/>
      <c r="F2175" s="167"/>
      <c r="G2175" s="14"/>
      <c r="H2175" s="14"/>
    </row>
    <row r="2176" spans="2:8" ht="30" customHeight="1">
      <c r="B2176" s="21" t="str">
        <f t="shared" si="35"/>
        <v/>
      </c>
      <c r="C2176" s="152"/>
      <c r="D2176" s="263"/>
      <c r="E2176" s="169"/>
      <c r="F2176" s="167"/>
      <c r="G2176" s="14"/>
      <c r="H2176" s="14"/>
    </row>
    <row r="2177" spans="2:8" ht="30" customHeight="1">
      <c r="B2177" s="21" t="str">
        <f t="shared" si="35"/>
        <v/>
      </c>
      <c r="C2177" s="152"/>
      <c r="D2177" s="263"/>
      <c r="E2177" s="169"/>
      <c r="F2177" s="167"/>
      <c r="G2177" s="14"/>
      <c r="H2177" s="14"/>
    </row>
    <row r="2178" spans="2:8" ht="30" customHeight="1">
      <c r="B2178" s="21" t="str">
        <f t="shared" si="35"/>
        <v/>
      </c>
      <c r="C2178" s="152"/>
      <c r="D2178" s="263"/>
      <c r="E2178" s="169"/>
      <c r="F2178" s="167"/>
      <c r="G2178" s="14"/>
      <c r="H2178" s="14"/>
    </row>
    <row r="2179" spans="2:8" ht="30" customHeight="1">
      <c r="B2179" s="21" t="str">
        <f t="shared" si="35"/>
        <v/>
      </c>
      <c r="C2179" s="152"/>
      <c r="D2179" s="263"/>
      <c r="E2179" s="169"/>
      <c r="F2179" s="167"/>
      <c r="G2179" s="14"/>
      <c r="H2179" s="14"/>
    </row>
    <row r="2180" spans="2:8" ht="30" customHeight="1">
      <c r="B2180" s="21" t="str">
        <f t="shared" si="35"/>
        <v/>
      </c>
      <c r="C2180" s="152"/>
      <c r="D2180" s="263"/>
      <c r="E2180" s="169"/>
      <c r="F2180" s="167"/>
      <c r="G2180" s="14"/>
      <c r="H2180" s="14"/>
    </row>
    <row r="2181" spans="2:8" ht="30" customHeight="1">
      <c r="B2181" s="21" t="str">
        <f t="shared" si="35"/>
        <v/>
      </c>
      <c r="C2181" s="152"/>
      <c r="D2181" s="263"/>
      <c r="E2181" s="169"/>
      <c r="F2181" s="167"/>
      <c r="G2181" s="14"/>
      <c r="H2181" s="14"/>
    </row>
    <row r="2182" spans="2:8" ht="30" customHeight="1">
      <c r="B2182" s="21" t="str">
        <f t="shared" si="35"/>
        <v/>
      </c>
      <c r="C2182" s="152"/>
      <c r="D2182" s="263"/>
      <c r="E2182" s="169"/>
      <c r="F2182" s="167"/>
      <c r="G2182" s="14"/>
      <c r="H2182" s="14"/>
    </row>
    <row r="2183" spans="2:8" ht="30" customHeight="1">
      <c r="B2183" s="21" t="str">
        <f t="shared" si="35"/>
        <v/>
      </c>
      <c r="C2183" s="152"/>
      <c r="D2183" s="263"/>
      <c r="E2183" s="169"/>
      <c r="F2183" s="167"/>
      <c r="G2183" s="14"/>
      <c r="H2183" s="14"/>
    </row>
    <row r="2184" spans="2:8" ht="30" customHeight="1">
      <c r="B2184" s="21" t="str">
        <f t="shared" si="35"/>
        <v/>
      </c>
      <c r="C2184" s="152"/>
      <c r="D2184" s="263"/>
      <c r="E2184" s="169"/>
      <c r="F2184" s="167"/>
      <c r="G2184" s="14"/>
      <c r="H2184" s="14"/>
    </row>
    <row r="2185" spans="2:8" ht="30" customHeight="1">
      <c r="B2185" s="21" t="str">
        <f t="shared" si="35"/>
        <v/>
      </c>
      <c r="C2185" s="152"/>
      <c r="D2185" s="263"/>
      <c r="E2185" s="169"/>
      <c r="F2185" s="167"/>
      <c r="G2185" s="14"/>
      <c r="H2185" s="14"/>
    </row>
    <row r="2186" spans="2:8" ht="30" customHeight="1">
      <c r="B2186" s="21" t="str">
        <f t="shared" si="35"/>
        <v/>
      </c>
      <c r="C2186" s="152"/>
      <c r="D2186" s="263"/>
      <c r="E2186" s="169"/>
      <c r="F2186" s="167"/>
      <c r="G2186" s="14"/>
      <c r="H2186" s="14"/>
    </row>
    <row r="2187" spans="2:8" ht="30" customHeight="1">
      <c r="B2187" s="21" t="str">
        <f t="shared" si="35"/>
        <v/>
      </c>
      <c r="C2187" s="152"/>
      <c r="D2187" s="263"/>
      <c r="E2187" s="169"/>
      <c r="F2187" s="167"/>
      <c r="G2187" s="14"/>
      <c r="H2187" s="14"/>
    </row>
    <row r="2188" spans="2:8" ht="30" customHeight="1">
      <c r="B2188" s="21" t="str">
        <f t="shared" si="35"/>
        <v/>
      </c>
      <c r="C2188" s="152"/>
      <c r="D2188" s="263"/>
      <c r="E2188" s="169"/>
      <c r="F2188" s="167"/>
      <c r="G2188" s="14"/>
      <c r="H2188" s="14"/>
    </row>
    <row r="2189" spans="2:8" ht="30" customHeight="1">
      <c r="B2189" s="21" t="str">
        <f t="shared" si="35"/>
        <v/>
      </c>
      <c r="C2189" s="152"/>
      <c r="D2189" s="263"/>
      <c r="E2189" s="169"/>
      <c r="F2189" s="167"/>
      <c r="G2189" s="14"/>
      <c r="H2189" s="14"/>
    </row>
    <row r="2190" spans="2:8" ht="30" customHeight="1">
      <c r="B2190" s="21" t="str">
        <f t="shared" si="35"/>
        <v/>
      </c>
      <c r="C2190" s="152"/>
      <c r="D2190" s="263"/>
      <c r="E2190" s="169"/>
      <c r="F2190" s="167"/>
      <c r="G2190" s="14"/>
      <c r="H2190" s="14"/>
    </row>
    <row r="2191" spans="2:8" ht="30" customHeight="1">
      <c r="B2191" s="21" t="str">
        <f t="shared" si="35"/>
        <v/>
      </c>
      <c r="C2191" s="152"/>
      <c r="D2191" s="263"/>
      <c r="E2191" s="169"/>
      <c r="F2191" s="167"/>
      <c r="G2191" s="14"/>
      <c r="H2191" s="14"/>
    </row>
    <row r="2192" spans="2:8" ht="30" customHeight="1">
      <c r="B2192" s="21" t="str">
        <f t="shared" si="35"/>
        <v/>
      </c>
      <c r="C2192" s="152"/>
      <c r="D2192" s="263"/>
      <c r="E2192" s="169"/>
      <c r="F2192" s="167"/>
      <c r="G2192" s="14"/>
      <c r="H2192" s="14"/>
    </row>
    <row r="2193" spans="2:8" ht="30" customHeight="1">
      <c r="B2193" s="21" t="str">
        <f t="shared" si="35"/>
        <v/>
      </c>
      <c r="C2193" s="152"/>
      <c r="D2193" s="263"/>
      <c r="E2193" s="169"/>
      <c r="F2193" s="167"/>
      <c r="G2193" s="14"/>
      <c r="H2193" s="14"/>
    </row>
    <row r="2194" spans="2:8" ht="30" customHeight="1">
      <c r="B2194" s="21" t="str">
        <f t="shared" si="35"/>
        <v/>
      </c>
      <c r="C2194" s="152"/>
      <c r="D2194" s="263"/>
      <c r="E2194" s="169"/>
      <c r="F2194" s="167"/>
      <c r="G2194" s="14"/>
      <c r="H2194" s="14"/>
    </row>
    <row r="2195" spans="2:8" ht="30" customHeight="1">
      <c r="B2195" s="21" t="str">
        <f t="shared" si="35"/>
        <v/>
      </c>
      <c r="C2195" s="152"/>
      <c r="D2195" s="263"/>
      <c r="E2195" s="169"/>
      <c r="F2195" s="167"/>
      <c r="G2195" s="14"/>
      <c r="H2195" s="14"/>
    </row>
    <row r="2196" spans="2:8" ht="30" customHeight="1">
      <c r="B2196" s="21" t="str">
        <f t="shared" si="35"/>
        <v/>
      </c>
      <c r="C2196" s="152"/>
      <c r="D2196" s="263"/>
      <c r="E2196" s="169"/>
      <c r="F2196" s="167"/>
      <c r="G2196" s="14"/>
      <c r="H2196" s="14"/>
    </row>
    <row r="2197" spans="2:8" ht="30" customHeight="1">
      <c r="B2197" s="21" t="str">
        <f t="shared" si="35"/>
        <v/>
      </c>
      <c r="C2197" s="152"/>
      <c r="D2197" s="263"/>
      <c r="E2197" s="169"/>
      <c r="F2197" s="167"/>
      <c r="G2197" s="14"/>
      <c r="H2197" s="14"/>
    </row>
    <row r="2198" spans="2:8" ht="30" customHeight="1">
      <c r="B2198" s="21" t="str">
        <f t="shared" si="35"/>
        <v/>
      </c>
      <c r="C2198" s="152"/>
      <c r="D2198" s="263"/>
      <c r="E2198" s="169"/>
      <c r="F2198" s="167"/>
      <c r="G2198" s="14"/>
      <c r="H2198" s="14"/>
    </row>
    <row r="2199" spans="2:8" ht="30" customHeight="1">
      <c r="B2199" s="21" t="str">
        <f t="shared" si="35"/>
        <v/>
      </c>
      <c r="C2199" s="152"/>
      <c r="D2199" s="263"/>
      <c r="E2199" s="169"/>
      <c r="F2199" s="167"/>
      <c r="G2199" s="14"/>
      <c r="H2199" s="14"/>
    </row>
    <row r="2200" spans="2:8" ht="30" customHeight="1">
      <c r="B2200" s="21" t="str">
        <f t="shared" si="35"/>
        <v/>
      </c>
      <c r="C2200" s="152"/>
      <c r="D2200" s="263"/>
      <c r="E2200" s="169"/>
      <c r="F2200" s="167"/>
      <c r="G2200" s="14"/>
      <c r="H2200" s="14"/>
    </row>
    <row r="2201" spans="2:8" ht="30" customHeight="1">
      <c r="B2201" s="21" t="str">
        <f t="shared" si="35"/>
        <v/>
      </c>
      <c r="C2201" s="152"/>
      <c r="D2201" s="263"/>
      <c r="E2201" s="169"/>
      <c r="F2201" s="167"/>
      <c r="G2201" s="14"/>
      <c r="H2201" s="14"/>
    </row>
    <row r="2202" spans="2:8" ht="30" customHeight="1">
      <c r="B2202" s="21" t="str">
        <f t="shared" si="35"/>
        <v/>
      </c>
      <c r="C2202" s="152"/>
      <c r="D2202" s="263"/>
      <c r="E2202" s="169"/>
      <c r="F2202" s="167"/>
      <c r="G2202" s="14"/>
      <c r="H2202" s="14"/>
    </row>
    <row r="2203" spans="2:8" ht="30" customHeight="1">
      <c r="B2203" s="21" t="str">
        <f t="shared" si="35"/>
        <v/>
      </c>
      <c r="C2203" s="152"/>
      <c r="D2203" s="263"/>
      <c r="E2203" s="169"/>
      <c r="F2203" s="167"/>
      <c r="G2203" s="14"/>
      <c r="H2203" s="14"/>
    </row>
    <row r="2204" spans="2:8" ht="30" customHeight="1">
      <c r="B2204" s="21" t="str">
        <f t="shared" si="35"/>
        <v/>
      </c>
      <c r="C2204" s="152"/>
      <c r="D2204" s="263"/>
      <c r="E2204" s="169"/>
      <c r="F2204" s="167"/>
      <c r="G2204" s="14"/>
      <c r="H2204" s="14"/>
    </row>
    <row r="2205" spans="2:8" ht="30" customHeight="1">
      <c r="B2205" s="21" t="str">
        <f t="shared" si="35"/>
        <v/>
      </c>
      <c r="C2205" s="152"/>
      <c r="D2205" s="263"/>
      <c r="E2205" s="169"/>
      <c r="F2205" s="167"/>
      <c r="G2205" s="14"/>
      <c r="H2205" s="14"/>
    </row>
    <row r="2206" spans="2:8" ht="30" customHeight="1">
      <c r="B2206" s="21" t="str">
        <f t="shared" si="35"/>
        <v/>
      </c>
      <c r="C2206" s="152"/>
      <c r="D2206" s="263"/>
      <c r="E2206" s="169"/>
      <c r="F2206" s="167"/>
      <c r="G2206" s="14"/>
      <c r="H2206" s="14"/>
    </row>
    <row r="2207" spans="2:8" ht="30" customHeight="1">
      <c r="B2207" s="21" t="str">
        <f t="shared" si="35"/>
        <v/>
      </c>
      <c r="C2207" s="152"/>
      <c r="D2207" s="263"/>
      <c r="E2207" s="169"/>
      <c r="F2207" s="167"/>
      <c r="G2207" s="14"/>
      <c r="H2207" s="14"/>
    </row>
    <row r="2208" spans="2:8" ht="30" customHeight="1">
      <c r="B2208" s="21" t="str">
        <f t="shared" si="35"/>
        <v/>
      </c>
      <c r="C2208" s="152"/>
      <c r="D2208" s="263"/>
      <c r="E2208" s="169"/>
      <c r="F2208" s="167"/>
      <c r="G2208" s="14"/>
      <c r="H2208" s="14"/>
    </row>
    <row r="2209" spans="2:8" ht="30" customHeight="1">
      <c r="B2209" s="21" t="str">
        <f t="shared" si="35"/>
        <v/>
      </c>
      <c r="C2209" s="152"/>
      <c r="D2209" s="263"/>
      <c r="E2209" s="169"/>
      <c r="F2209" s="167"/>
      <c r="G2209" s="14"/>
      <c r="H2209" s="14"/>
    </row>
    <row r="2210" spans="2:8" ht="30" customHeight="1">
      <c r="B2210" s="21" t="str">
        <f t="shared" si="35"/>
        <v/>
      </c>
      <c r="C2210" s="152"/>
      <c r="D2210" s="263"/>
      <c r="E2210" s="169"/>
      <c r="F2210" s="167"/>
      <c r="G2210" s="14"/>
      <c r="H2210" s="14"/>
    </row>
    <row r="2211" spans="2:8" ht="30" customHeight="1">
      <c r="B2211" s="21" t="str">
        <f t="shared" si="35"/>
        <v/>
      </c>
      <c r="C2211" s="152"/>
      <c r="D2211" s="263"/>
      <c r="E2211" s="169"/>
      <c r="F2211" s="167"/>
      <c r="G2211" s="14"/>
      <c r="H2211" s="14"/>
    </row>
    <row r="2212" spans="2:8" ht="30" customHeight="1">
      <c r="B2212" s="21" t="str">
        <f t="shared" si="35"/>
        <v/>
      </c>
      <c r="C2212" s="152"/>
      <c r="D2212" s="263"/>
      <c r="E2212" s="169"/>
      <c r="F2212" s="167"/>
      <c r="G2212" s="14"/>
      <c r="H2212" s="14"/>
    </row>
    <row r="2213" spans="2:8" ht="30" customHeight="1">
      <c r="B2213" s="21" t="str">
        <f t="shared" si="35"/>
        <v/>
      </c>
      <c r="C2213" s="152"/>
      <c r="D2213" s="263"/>
      <c r="E2213" s="169"/>
      <c r="F2213" s="167"/>
      <c r="G2213" s="14"/>
      <c r="H2213" s="14"/>
    </row>
    <row r="2214" spans="2:8" ht="30" customHeight="1">
      <c r="B2214" s="21" t="str">
        <f t="shared" si="35"/>
        <v/>
      </c>
      <c r="C2214" s="152"/>
      <c r="D2214" s="263"/>
      <c r="E2214" s="169"/>
      <c r="F2214" s="167"/>
      <c r="G2214" s="14"/>
      <c r="H2214" s="14"/>
    </row>
    <row r="2215" spans="2:8" ht="30" customHeight="1">
      <c r="B2215" s="21" t="str">
        <f t="shared" si="35"/>
        <v/>
      </c>
      <c r="C2215" s="152"/>
      <c r="D2215" s="263"/>
      <c r="E2215" s="169"/>
      <c r="F2215" s="167"/>
      <c r="G2215" s="14"/>
      <c r="H2215" s="14"/>
    </row>
    <row r="2216" spans="2:8" ht="30" customHeight="1">
      <c r="B2216" s="21" t="str">
        <f t="shared" si="35"/>
        <v/>
      </c>
      <c r="C2216" s="152"/>
      <c r="D2216" s="263"/>
      <c r="E2216" s="169"/>
      <c r="F2216" s="167"/>
      <c r="G2216" s="14"/>
      <c r="H2216" s="14"/>
    </row>
    <row r="2217" spans="2:8" ht="30" customHeight="1">
      <c r="B2217" s="21" t="str">
        <f t="shared" si="35"/>
        <v/>
      </c>
      <c r="C2217" s="152"/>
      <c r="D2217" s="263"/>
      <c r="E2217" s="169"/>
      <c r="F2217" s="167"/>
      <c r="G2217" s="14"/>
      <c r="H2217" s="14"/>
    </row>
    <row r="2218" spans="2:8" ht="30" customHeight="1">
      <c r="B2218" s="21" t="str">
        <f t="shared" si="35"/>
        <v/>
      </c>
      <c r="C2218" s="152"/>
      <c r="D2218" s="263"/>
      <c r="E2218" s="169"/>
      <c r="F2218" s="167"/>
      <c r="G2218" s="14"/>
      <c r="H2218" s="14"/>
    </row>
    <row r="2219" spans="2:8" ht="30" customHeight="1">
      <c r="B2219" s="21" t="str">
        <f t="shared" si="35"/>
        <v/>
      </c>
      <c r="C2219" s="152"/>
      <c r="D2219" s="263"/>
      <c r="E2219" s="169"/>
      <c r="F2219" s="167"/>
      <c r="G2219" s="14"/>
      <c r="H2219" s="14"/>
    </row>
    <row r="2220" spans="2:8" ht="30" customHeight="1">
      <c r="B2220" s="21" t="str">
        <f t="shared" si="35"/>
        <v/>
      </c>
      <c r="C2220" s="152"/>
      <c r="D2220" s="263"/>
      <c r="E2220" s="169"/>
      <c r="F2220" s="167"/>
      <c r="G2220" s="14"/>
      <c r="H2220" s="14"/>
    </row>
    <row r="2221" spans="2:8" ht="30" customHeight="1">
      <c r="B2221" s="21" t="str">
        <f t="shared" si="35"/>
        <v/>
      </c>
      <c r="C2221" s="152"/>
      <c r="D2221" s="263"/>
      <c r="E2221" s="169"/>
      <c r="F2221" s="167"/>
      <c r="G2221" s="14"/>
      <c r="H2221" s="14"/>
    </row>
    <row r="2222" spans="2:8" ht="30" customHeight="1">
      <c r="B2222" s="21" t="str">
        <f t="shared" si="35"/>
        <v/>
      </c>
      <c r="C2222" s="152"/>
      <c r="D2222" s="263"/>
      <c r="E2222" s="169"/>
      <c r="F2222" s="167"/>
      <c r="G2222" s="14"/>
      <c r="H2222" s="14"/>
    </row>
    <row r="2223" spans="2:8" ht="30" customHeight="1">
      <c r="B2223" s="21" t="str">
        <f t="shared" si="35"/>
        <v/>
      </c>
      <c r="C2223" s="152"/>
      <c r="D2223" s="263"/>
      <c r="E2223" s="169"/>
      <c r="F2223" s="167"/>
      <c r="G2223" s="14"/>
      <c r="H2223" s="14"/>
    </row>
    <row r="2224" spans="2:8" ht="30" customHeight="1">
      <c r="B2224" s="21" t="str">
        <f t="shared" ref="B2224:B2287" si="36">IF(D2224="","",MONTH(F2224))</f>
        <v/>
      </c>
      <c r="C2224" s="152"/>
      <c r="D2224" s="263"/>
      <c r="E2224" s="169"/>
      <c r="F2224" s="167"/>
      <c r="G2224" s="14"/>
      <c r="H2224" s="14"/>
    </row>
    <row r="2225" spans="2:8" ht="30" customHeight="1">
      <c r="B2225" s="21" t="str">
        <f t="shared" si="36"/>
        <v/>
      </c>
      <c r="C2225" s="152"/>
      <c r="D2225" s="263"/>
      <c r="E2225" s="169"/>
      <c r="F2225" s="167"/>
      <c r="G2225" s="14"/>
      <c r="H2225" s="14"/>
    </row>
    <row r="2226" spans="2:8" ht="30" customHeight="1">
      <c r="B2226" s="21" t="str">
        <f t="shared" si="36"/>
        <v/>
      </c>
      <c r="C2226" s="152"/>
      <c r="D2226" s="263"/>
      <c r="E2226" s="169"/>
      <c r="F2226" s="167"/>
      <c r="G2226" s="14"/>
      <c r="H2226" s="14"/>
    </row>
    <row r="2227" spans="2:8" ht="30" customHeight="1">
      <c r="B2227" s="21" t="str">
        <f t="shared" si="36"/>
        <v/>
      </c>
      <c r="C2227" s="152"/>
      <c r="D2227" s="263"/>
      <c r="E2227" s="169"/>
      <c r="F2227" s="167"/>
      <c r="G2227" s="14"/>
      <c r="H2227" s="14"/>
    </row>
    <row r="2228" spans="2:8" ht="30" customHeight="1">
      <c r="B2228" s="21" t="str">
        <f t="shared" si="36"/>
        <v/>
      </c>
      <c r="C2228" s="152"/>
      <c r="D2228" s="263"/>
      <c r="E2228" s="169"/>
      <c r="F2228" s="167"/>
      <c r="G2228" s="14"/>
      <c r="H2228" s="14"/>
    </row>
    <row r="2229" spans="2:8" ht="30" customHeight="1">
      <c r="B2229" s="21" t="str">
        <f t="shared" si="36"/>
        <v/>
      </c>
      <c r="C2229" s="152"/>
      <c r="D2229" s="263"/>
      <c r="E2229" s="169"/>
      <c r="F2229" s="167"/>
      <c r="G2229" s="14"/>
      <c r="H2229" s="14"/>
    </row>
    <row r="2230" spans="2:8" ht="30" customHeight="1">
      <c r="B2230" s="21" t="str">
        <f t="shared" si="36"/>
        <v/>
      </c>
      <c r="C2230" s="152"/>
      <c r="D2230" s="263"/>
      <c r="E2230" s="169"/>
      <c r="F2230" s="167"/>
      <c r="G2230" s="14"/>
      <c r="H2230" s="14"/>
    </row>
    <row r="2231" spans="2:8" ht="30" customHeight="1">
      <c r="B2231" s="21" t="str">
        <f t="shared" si="36"/>
        <v/>
      </c>
      <c r="C2231" s="152"/>
      <c r="D2231" s="263"/>
      <c r="E2231" s="169"/>
      <c r="F2231" s="167"/>
      <c r="G2231" s="14"/>
      <c r="H2231" s="14"/>
    </row>
    <row r="2232" spans="2:8" ht="30" customHeight="1">
      <c r="B2232" s="21" t="str">
        <f t="shared" si="36"/>
        <v/>
      </c>
      <c r="C2232" s="152"/>
      <c r="D2232" s="263"/>
      <c r="E2232" s="169"/>
      <c r="F2232" s="167"/>
      <c r="G2232" s="14"/>
      <c r="H2232" s="14"/>
    </row>
    <row r="2233" spans="2:8" ht="30" customHeight="1">
      <c r="B2233" s="21" t="str">
        <f t="shared" si="36"/>
        <v/>
      </c>
      <c r="C2233" s="152"/>
      <c r="D2233" s="263"/>
      <c r="E2233" s="169"/>
      <c r="F2233" s="167"/>
      <c r="G2233" s="14"/>
      <c r="H2233" s="14"/>
    </row>
    <row r="2234" spans="2:8" ht="30" customHeight="1">
      <c r="B2234" s="21" t="str">
        <f t="shared" si="36"/>
        <v/>
      </c>
      <c r="C2234" s="152"/>
      <c r="D2234" s="263"/>
      <c r="E2234" s="169"/>
      <c r="F2234" s="167"/>
      <c r="G2234" s="14"/>
      <c r="H2234" s="14"/>
    </row>
    <row r="2235" spans="2:8" ht="30" customHeight="1">
      <c r="B2235" s="21" t="str">
        <f t="shared" si="36"/>
        <v/>
      </c>
      <c r="C2235" s="152"/>
      <c r="D2235" s="263"/>
      <c r="E2235" s="169"/>
      <c r="F2235" s="167"/>
      <c r="G2235" s="14"/>
      <c r="H2235" s="14"/>
    </row>
    <row r="2236" spans="2:8" ht="30" customHeight="1">
      <c r="B2236" s="21" t="str">
        <f t="shared" si="36"/>
        <v/>
      </c>
      <c r="C2236" s="152"/>
      <c r="D2236" s="263"/>
      <c r="E2236" s="169"/>
      <c r="F2236" s="167"/>
      <c r="G2236" s="14"/>
      <c r="H2236" s="14"/>
    </row>
    <row r="2237" spans="2:8" ht="30" customHeight="1">
      <c r="B2237" s="21" t="str">
        <f t="shared" si="36"/>
        <v/>
      </c>
      <c r="C2237" s="152"/>
      <c r="D2237" s="263"/>
      <c r="E2237" s="169"/>
      <c r="F2237" s="167"/>
      <c r="G2237" s="14"/>
      <c r="H2237" s="14"/>
    </row>
    <row r="2238" spans="2:8" ht="30" customHeight="1">
      <c r="B2238" s="21" t="str">
        <f t="shared" si="36"/>
        <v/>
      </c>
      <c r="C2238" s="152"/>
      <c r="D2238" s="263"/>
      <c r="E2238" s="169"/>
      <c r="F2238" s="167"/>
      <c r="G2238" s="14"/>
      <c r="H2238" s="14"/>
    </row>
    <row r="2239" spans="2:8" ht="30" customHeight="1">
      <c r="B2239" s="21" t="str">
        <f t="shared" si="36"/>
        <v/>
      </c>
      <c r="C2239" s="152"/>
      <c r="D2239" s="263"/>
      <c r="E2239" s="169"/>
      <c r="F2239" s="167"/>
      <c r="G2239" s="14"/>
      <c r="H2239" s="14"/>
    </row>
    <row r="2240" spans="2:8" ht="30" customHeight="1">
      <c r="B2240" s="21" t="str">
        <f t="shared" si="36"/>
        <v/>
      </c>
      <c r="C2240" s="152"/>
      <c r="D2240" s="263"/>
      <c r="E2240" s="169"/>
      <c r="F2240" s="167"/>
      <c r="G2240" s="14"/>
      <c r="H2240" s="14"/>
    </row>
    <row r="2241" spans="2:8" ht="30" customHeight="1">
      <c r="B2241" s="21" t="str">
        <f t="shared" si="36"/>
        <v/>
      </c>
      <c r="C2241" s="152"/>
      <c r="D2241" s="263"/>
      <c r="E2241" s="169"/>
      <c r="F2241" s="167"/>
      <c r="G2241" s="14"/>
      <c r="H2241" s="14"/>
    </row>
    <row r="2242" spans="2:8" ht="30" customHeight="1">
      <c r="B2242" s="21" t="str">
        <f t="shared" si="36"/>
        <v/>
      </c>
      <c r="C2242" s="152"/>
      <c r="D2242" s="263"/>
      <c r="E2242" s="169"/>
      <c r="F2242" s="167"/>
      <c r="G2242" s="14"/>
      <c r="H2242" s="14"/>
    </row>
    <row r="2243" spans="2:8" ht="30" customHeight="1">
      <c r="B2243" s="21" t="str">
        <f t="shared" si="36"/>
        <v/>
      </c>
      <c r="C2243" s="152"/>
      <c r="D2243" s="263"/>
      <c r="E2243" s="169"/>
      <c r="F2243" s="167"/>
      <c r="G2243" s="14"/>
      <c r="H2243" s="14"/>
    </row>
    <row r="2244" spans="2:8" ht="30" customHeight="1">
      <c r="B2244" s="21" t="str">
        <f t="shared" si="36"/>
        <v/>
      </c>
      <c r="C2244" s="152"/>
      <c r="D2244" s="263"/>
      <c r="E2244" s="169"/>
      <c r="F2244" s="167"/>
      <c r="G2244" s="14"/>
      <c r="H2244" s="14"/>
    </row>
    <row r="2245" spans="2:8" ht="30" customHeight="1">
      <c r="B2245" s="21" t="str">
        <f t="shared" si="36"/>
        <v/>
      </c>
      <c r="C2245" s="152"/>
      <c r="D2245" s="263"/>
      <c r="E2245" s="169"/>
      <c r="F2245" s="167"/>
      <c r="G2245" s="14"/>
      <c r="H2245" s="14"/>
    </row>
    <row r="2246" spans="2:8" ht="30" customHeight="1">
      <c r="B2246" s="21" t="str">
        <f t="shared" si="36"/>
        <v/>
      </c>
      <c r="C2246" s="152"/>
      <c r="D2246" s="263"/>
      <c r="E2246" s="169"/>
      <c r="F2246" s="167"/>
      <c r="G2246" s="14"/>
      <c r="H2246" s="14"/>
    </row>
    <row r="2247" spans="2:8" ht="30" customHeight="1">
      <c r="B2247" s="21" t="str">
        <f t="shared" si="36"/>
        <v/>
      </c>
      <c r="C2247" s="152"/>
      <c r="D2247" s="263"/>
      <c r="E2247" s="169"/>
      <c r="F2247" s="167"/>
      <c r="G2247" s="14"/>
      <c r="H2247" s="14"/>
    </row>
    <row r="2248" spans="2:8" ht="30" customHeight="1">
      <c r="B2248" s="21" t="str">
        <f t="shared" si="36"/>
        <v/>
      </c>
      <c r="C2248" s="152"/>
      <c r="D2248" s="263"/>
      <c r="E2248" s="169"/>
      <c r="F2248" s="167"/>
      <c r="G2248" s="14"/>
      <c r="H2248" s="14"/>
    </row>
    <row r="2249" spans="2:8" ht="30" customHeight="1">
      <c r="B2249" s="21" t="str">
        <f t="shared" si="36"/>
        <v/>
      </c>
      <c r="C2249" s="152"/>
      <c r="D2249" s="263"/>
      <c r="E2249" s="169"/>
      <c r="F2249" s="167"/>
      <c r="G2249" s="14"/>
      <c r="H2249" s="14"/>
    </row>
    <row r="2250" spans="2:8" ht="30" customHeight="1">
      <c r="B2250" s="21" t="str">
        <f t="shared" si="36"/>
        <v/>
      </c>
      <c r="C2250" s="152"/>
      <c r="D2250" s="263"/>
      <c r="E2250" s="169"/>
      <c r="F2250" s="167"/>
      <c r="G2250" s="14"/>
      <c r="H2250" s="14"/>
    </row>
    <row r="2251" spans="2:8" ht="30" customHeight="1">
      <c r="B2251" s="21" t="str">
        <f t="shared" si="36"/>
        <v/>
      </c>
      <c r="C2251" s="152"/>
      <c r="D2251" s="263"/>
      <c r="E2251" s="169"/>
      <c r="F2251" s="167"/>
      <c r="G2251" s="14"/>
      <c r="H2251" s="14"/>
    </row>
    <row r="2252" spans="2:8" ht="30" customHeight="1">
      <c r="B2252" s="21" t="str">
        <f t="shared" si="36"/>
        <v/>
      </c>
      <c r="C2252" s="152"/>
      <c r="D2252" s="263"/>
      <c r="E2252" s="169"/>
      <c r="F2252" s="167"/>
      <c r="G2252" s="14"/>
      <c r="H2252" s="14"/>
    </row>
    <row r="2253" spans="2:8" ht="30" customHeight="1">
      <c r="B2253" s="21" t="str">
        <f t="shared" si="36"/>
        <v/>
      </c>
      <c r="C2253" s="152"/>
      <c r="D2253" s="263"/>
      <c r="E2253" s="169"/>
      <c r="F2253" s="167"/>
      <c r="G2253" s="14"/>
      <c r="H2253" s="14"/>
    </row>
    <row r="2254" spans="2:8" ht="30" customHeight="1">
      <c r="B2254" s="21" t="str">
        <f t="shared" si="36"/>
        <v/>
      </c>
      <c r="C2254" s="152"/>
      <c r="D2254" s="263"/>
      <c r="E2254" s="169"/>
      <c r="F2254" s="167"/>
      <c r="G2254" s="14"/>
      <c r="H2254" s="14"/>
    </row>
    <row r="2255" spans="2:8" ht="30" customHeight="1">
      <c r="B2255" s="21" t="str">
        <f t="shared" si="36"/>
        <v/>
      </c>
      <c r="C2255" s="152"/>
      <c r="D2255" s="263"/>
      <c r="E2255" s="169"/>
      <c r="F2255" s="167"/>
      <c r="G2255" s="14"/>
      <c r="H2255" s="14"/>
    </row>
    <row r="2256" spans="2:8" ht="30" customHeight="1">
      <c r="B2256" s="21" t="str">
        <f t="shared" si="36"/>
        <v/>
      </c>
      <c r="C2256" s="152"/>
      <c r="D2256" s="263"/>
      <c r="E2256" s="169"/>
      <c r="F2256" s="167"/>
      <c r="G2256" s="14"/>
      <c r="H2256" s="14"/>
    </row>
    <row r="2257" spans="2:8" ht="30" customHeight="1">
      <c r="B2257" s="21" t="str">
        <f t="shared" si="36"/>
        <v/>
      </c>
      <c r="C2257" s="152"/>
      <c r="D2257" s="263"/>
      <c r="E2257" s="169"/>
      <c r="F2257" s="167"/>
      <c r="G2257" s="14"/>
      <c r="H2257" s="14"/>
    </row>
    <row r="2258" spans="2:8" ht="30" customHeight="1">
      <c r="B2258" s="21" t="str">
        <f t="shared" si="36"/>
        <v/>
      </c>
      <c r="C2258" s="152"/>
      <c r="D2258" s="263"/>
      <c r="E2258" s="169"/>
      <c r="F2258" s="167"/>
      <c r="G2258" s="14"/>
      <c r="H2258" s="14"/>
    </row>
    <row r="2259" spans="2:8" ht="30" customHeight="1">
      <c r="B2259" s="21" t="str">
        <f t="shared" si="36"/>
        <v/>
      </c>
      <c r="C2259" s="152"/>
      <c r="D2259" s="263"/>
      <c r="E2259" s="169"/>
      <c r="F2259" s="167"/>
      <c r="G2259" s="14"/>
      <c r="H2259" s="14"/>
    </row>
    <row r="2260" spans="2:8" ht="30" customHeight="1">
      <c r="B2260" s="21" t="str">
        <f t="shared" si="36"/>
        <v/>
      </c>
      <c r="C2260" s="152"/>
      <c r="D2260" s="263"/>
      <c r="E2260" s="169"/>
      <c r="F2260" s="167"/>
      <c r="G2260" s="14"/>
      <c r="H2260" s="14"/>
    </row>
    <row r="2261" spans="2:8" ht="30" customHeight="1">
      <c r="B2261" s="21" t="str">
        <f t="shared" si="36"/>
        <v/>
      </c>
      <c r="C2261" s="152"/>
      <c r="D2261" s="263"/>
      <c r="E2261" s="169"/>
      <c r="F2261" s="167"/>
      <c r="G2261" s="14"/>
      <c r="H2261" s="14"/>
    </row>
    <row r="2262" spans="2:8" ht="30" customHeight="1">
      <c r="B2262" s="21" t="str">
        <f t="shared" si="36"/>
        <v/>
      </c>
      <c r="C2262" s="152"/>
      <c r="D2262" s="263"/>
      <c r="E2262" s="169"/>
      <c r="F2262" s="167"/>
      <c r="G2262" s="14"/>
      <c r="H2262" s="14"/>
    </row>
    <row r="2263" spans="2:8" ht="30" customHeight="1">
      <c r="B2263" s="21" t="str">
        <f t="shared" si="36"/>
        <v/>
      </c>
      <c r="C2263" s="152"/>
      <c r="D2263" s="263"/>
      <c r="E2263" s="169"/>
      <c r="F2263" s="167"/>
      <c r="G2263" s="14"/>
      <c r="H2263" s="14"/>
    </row>
    <row r="2264" spans="2:8" ht="30" customHeight="1">
      <c r="B2264" s="21" t="str">
        <f t="shared" si="36"/>
        <v/>
      </c>
      <c r="C2264" s="152"/>
      <c r="D2264" s="263"/>
      <c r="E2264" s="169"/>
      <c r="F2264" s="167"/>
      <c r="G2264" s="14"/>
      <c r="H2264" s="14"/>
    </row>
    <row r="2265" spans="2:8" ht="30" customHeight="1">
      <c r="B2265" s="21" t="str">
        <f t="shared" si="36"/>
        <v/>
      </c>
      <c r="C2265" s="152"/>
      <c r="D2265" s="263"/>
      <c r="E2265" s="169"/>
      <c r="F2265" s="167"/>
      <c r="G2265" s="14"/>
      <c r="H2265" s="14"/>
    </row>
    <row r="2266" spans="2:8" ht="30" customHeight="1">
      <c r="B2266" s="21" t="str">
        <f t="shared" si="36"/>
        <v/>
      </c>
      <c r="C2266" s="152"/>
      <c r="D2266" s="263"/>
      <c r="E2266" s="169"/>
      <c r="F2266" s="167"/>
      <c r="G2266" s="14"/>
      <c r="H2266" s="14"/>
    </row>
    <row r="2267" spans="2:8" ht="30" customHeight="1">
      <c r="B2267" s="21" t="str">
        <f t="shared" si="36"/>
        <v/>
      </c>
      <c r="C2267" s="152"/>
      <c r="D2267" s="263"/>
      <c r="E2267" s="169"/>
      <c r="F2267" s="167"/>
      <c r="G2267" s="14"/>
      <c r="H2267" s="14"/>
    </row>
    <row r="2268" spans="2:8" ht="30" customHeight="1">
      <c r="B2268" s="21" t="str">
        <f t="shared" si="36"/>
        <v/>
      </c>
      <c r="C2268" s="152"/>
      <c r="D2268" s="263"/>
      <c r="E2268" s="169"/>
      <c r="F2268" s="167"/>
      <c r="G2268" s="14"/>
      <c r="H2268" s="14"/>
    </row>
    <row r="2269" spans="2:8" ht="30" customHeight="1">
      <c r="B2269" s="21" t="str">
        <f t="shared" si="36"/>
        <v/>
      </c>
      <c r="C2269" s="152"/>
      <c r="D2269" s="263"/>
      <c r="E2269" s="169"/>
      <c r="F2269" s="167"/>
      <c r="G2269" s="14"/>
      <c r="H2269" s="14"/>
    </row>
    <row r="2270" spans="2:8" ht="30" customHeight="1">
      <c r="B2270" s="21" t="str">
        <f t="shared" si="36"/>
        <v/>
      </c>
      <c r="C2270" s="152"/>
      <c r="D2270" s="263"/>
      <c r="E2270" s="169"/>
      <c r="F2270" s="167"/>
      <c r="G2270" s="14"/>
      <c r="H2270" s="14"/>
    </row>
    <row r="2271" spans="2:8" ht="30" customHeight="1">
      <c r="B2271" s="21" t="str">
        <f t="shared" si="36"/>
        <v/>
      </c>
      <c r="C2271" s="152"/>
      <c r="D2271" s="263"/>
      <c r="E2271" s="169"/>
      <c r="F2271" s="167"/>
      <c r="G2271" s="14"/>
      <c r="H2271" s="14"/>
    </row>
    <row r="2272" spans="2:8" ht="30" customHeight="1">
      <c r="B2272" s="21" t="str">
        <f t="shared" si="36"/>
        <v/>
      </c>
      <c r="C2272" s="152"/>
      <c r="D2272" s="263"/>
      <c r="E2272" s="169"/>
      <c r="F2272" s="167"/>
      <c r="G2272" s="14"/>
      <c r="H2272" s="14"/>
    </row>
    <row r="2273" spans="2:8" ht="30" customHeight="1">
      <c r="B2273" s="21" t="str">
        <f t="shared" si="36"/>
        <v/>
      </c>
      <c r="C2273" s="152"/>
      <c r="D2273" s="263"/>
      <c r="E2273" s="169"/>
      <c r="F2273" s="167"/>
      <c r="G2273" s="14"/>
      <c r="H2273" s="14"/>
    </row>
    <row r="2274" spans="2:8" ht="30" customHeight="1">
      <c r="B2274" s="21" t="str">
        <f t="shared" si="36"/>
        <v/>
      </c>
      <c r="C2274" s="152"/>
      <c r="D2274" s="263"/>
      <c r="E2274" s="169"/>
      <c r="F2274" s="167"/>
      <c r="G2274" s="14"/>
      <c r="H2274" s="14"/>
    </row>
    <row r="2275" spans="2:8" ht="30" customHeight="1">
      <c r="B2275" s="21" t="str">
        <f t="shared" si="36"/>
        <v/>
      </c>
      <c r="C2275" s="152"/>
      <c r="D2275" s="263"/>
      <c r="E2275" s="169"/>
      <c r="F2275" s="167"/>
      <c r="G2275" s="14"/>
      <c r="H2275" s="14"/>
    </row>
    <row r="2276" spans="2:8" ht="30" customHeight="1">
      <c r="B2276" s="21" t="str">
        <f t="shared" si="36"/>
        <v/>
      </c>
      <c r="C2276" s="152"/>
      <c r="D2276" s="263"/>
      <c r="E2276" s="169"/>
      <c r="F2276" s="167"/>
      <c r="G2276" s="14"/>
      <c r="H2276" s="14"/>
    </row>
    <row r="2277" spans="2:8" ht="30" customHeight="1">
      <c r="B2277" s="21" t="str">
        <f t="shared" si="36"/>
        <v/>
      </c>
      <c r="C2277" s="152"/>
      <c r="D2277" s="263"/>
      <c r="E2277" s="169"/>
      <c r="F2277" s="167"/>
      <c r="G2277" s="14"/>
      <c r="H2277" s="14"/>
    </row>
    <row r="2278" spans="2:8" ht="30" customHeight="1">
      <c r="B2278" s="21" t="str">
        <f t="shared" si="36"/>
        <v/>
      </c>
      <c r="C2278" s="152"/>
      <c r="D2278" s="263"/>
      <c r="E2278" s="169"/>
      <c r="F2278" s="167"/>
      <c r="G2278" s="14"/>
      <c r="H2278" s="14"/>
    </row>
    <row r="2279" spans="2:8" ht="30" customHeight="1">
      <c r="B2279" s="21" t="str">
        <f t="shared" si="36"/>
        <v/>
      </c>
      <c r="C2279" s="152"/>
      <c r="D2279" s="263"/>
      <c r="E2279" s="169"/>
      <c r="F2279" s="167"/>
      <c r="G2279" s="14"/>
      <c r="H2279" s="14"/>
    </row>
    <row r="2280" spans="2:8" ht="30" customHeight="1">
      <c r="B2280" s="21" t="str">
        <f t="shared" si="36"/>
        <v/>
      </c>
      <c r="C2280" s="152"/>
      <c r="D2280" s="263"/>
      <c r="E2280" s="169"/>
      <c r="F2280" s="167"/>
      <c r="G2280" s="14"/>
      <c r="H2280" s="14"/>
    </row>
    <row r="2281" spans="2:8" ht="30" customHeight="1">
      <c r="B2281" s="21" t="str">
        <f t="shared" si="36"/>
        <v/>
      </c>
      <c r="C2281" s="152"/>
      <c r="D2281" s="263"/>
      <c r="E2281" s="169"/>
      <c r="F2281" s="167"/>
      <c r="G2281" s="14"/>
      <c r="H2281" s="14"/>
    </row>
    <row r="2282" spans="2:8" ht="30" customHeight="1">
      <c r="B2282" s="21" t="str">
        <f t="shared" si="36"/>
        <v/>
      </c>
      <c r="C2282" s="152"/>
      <c r="D2282" s="263"/>
      <c r="E2282" s="169"/>
      <c r="F2282" s="167"/>
      <c r="G2282" s="14"/>
      <c r="H2282" s="14"/>
    </row>
    <row r="2283" spans="2:8" ht="30" customHeight="1">
      <c r="B2283" s="21" t="str">
        <f t="shared" si="36"/>
        <v/>
      </c>
      <c r="C2283" s="152"/>
      <c r="D2283" s="263"/>
      <c r="E2283" s="169"/>
      <c r="F2283" s="167"/>
      <c r="G2283" s="14"/>
      <c r="H2283" s="14"/>
    </row>
    <row r="2284" spans="2:8" ht="30" customHeight="1">
      <c r="B2284" s="21" t="str">
        <f t="shared" si="36"/>
        <v/>
      </c>
      <c r="C2284" s="152"/>
      <c r="D2284" s="263"/>
      <c r="E2284" s="169"/>
      <c r="F2284" s="167"/>
      <c r="G2284" s="14"/>
      <c r="H2284" s="14"/>
    </row>
    <row r="2285" spans="2:8" ht="30" customHeight="1">
      <c r="B2285" s="21" t="str">
        <f t="shared" si="36"/>
        <v/>
      </c>
      <c r="C2285" s="152"/>
      <c r="D2285" s="263"/>
      <c r="E2285" s="169"/>
      <c r="F2285" s="167"/>
      <c r="G2285" s="14"/>
      <c r="H2285" s="14"/>
    </row>
    <row r="2286" spans="2:8" ht="30" customHeight="1">
      <c r="B2286" s="21" t="str">
        <f t="shared" si="36"/>
        <v/>
      </c>
      <c r="C2286" s="152"/>
      <c r="D2286" s="263"/>
      <c r="E2286" s="169"/>
      <c r="F2286" s="167"/>
      <c r="G2286" s="14"/>
      <c r="H2286" s="14"/>
    </row>
    <row r="2287" spans="2:8" ht="30" customHeight="1">
      <c r="B2287" s="21" t="str">
        <f t="shared" si="36"/>
        <v/>
      </c>
      <c r="C2287" s="152"/>
      <c r="D2287" s="263"/>
      <c r="E2287" s="169"/>
      <c r="F2287" s="167"/>
      <c r="G2287" s="14"/>
      <c r="H2287" s="14"/>
    </row>
    <row r="2288" spans="2:8" ht="30" customHeight="1">
      <c r="B2288" s="21" t="str">
        <f t="shared" ref="B2288:B2351" si="37">IF(D2288="","",MONTH(F2288))</f>
        <v/>
      </c>
      <c r="C2288" s="152"/>
      <c r="D2288" s="263"/>
      <c r="E2288" s="169"/>
      <c r="F2288" s="167"/>
      <c r="G2288" s="14"/>
      <c r="H2288" s="14"/>
    </row>
    <row r="2289" spans="2:8" ht="30" customHeight="1">
      <c r="B2289" s="21" t="str">
        <f t="shared" si="37"/>
        <v/>
      </c>
      <c r="C2289" s="152"/>
      <c r="D2289" s="263"/>
      <c r="E2289" s="169"/>
      <c r="F2289" s="167"/>
      <c r="G2289" s="14"/>
      <c r="H2289" s="14"/>
    </row>
    <row r="2290" spans="2:8" ht="30" customHeight="1">
      <c r="B2290" s="21" t="str">
        <f t="shared" si="37"/>
        <v/>
      </c>
      <c r="C2290" s="152"/>
      <c r="D2290" s="263"/>
      <c r="E2290" s="169"/>
      <c r="F2290" s="167"/>
      <c r="G2290" s="14"/>
      <c r="H2290" s="14"/>
    </row>
    <row r="2291" spans="2:8" ht="30" customHeight="1">
      <c r="B2291" s="21" t="str">
        <f t="shared" si="37"/>
        <v/>
      </c>
      <c r="C2291" s="152"/>
      <c r="D2291" s="263"/>
      <c r="E2291" s="169"/>
      <c r="F2291" s="167"/>
      <c r="G2291" s="14"/>
      <c r="H2291" s="14"/>
    </row>
    <row r="2292" spans="2:8" ht="30" customHeight="1">
      <c r="B2292" s="21" t="str">
        <f t="shared" si="37"/>
        <v/>
      </c>
      <c r="C2292" s="152"/>
      <c r="D2292" s="263"/>
      <c r="E2292" s="169"/>
      <c r="F2292" s="167"/>
      <c r="G2292" s="14"/>
      <c r="H2292" s="14"/>
    </row>
    <row r="2293" spans="2:8" ht="30" customHeight="1">
      <c r="B2293" s="21" t="str">
        <f t="shared" si="37"/>
        <v/>
      </c>
      <c r="C2293" s="152"/>
      <c r="D2293" s="263"/>
      <c r="E2293" s="169"/>
      <c r="F2293" s="167"/>
      <c r="G2293" s="14"/>
      <c r="H2293" s="14"/>
    </row>
    <row r="2294" spans="2:8" ht="30" customHeight="1">
      <c r="B2294" s="21" t="str">
        <f t="shared" si="37"/>
        <v/>
      </c>
      <c r="C2294" s="152"/>
      <c r="D2294" s="263"/>
      <c r="E2294" s="169"/>
      <c r="F2294" s="167"/>
      <c r="G2294" s="14"/>
      <c r="H2294" s="14"/>
    </row>
    <row r="2295" spans="2:8" ht="30" customHeight="1">
      <c r="B2295" s="21" t="str">
        <f t="shared" si="37"/>
        <v/>
      </c>
      <c r="C2295" s="152"/>
      <c r="D2295" s="263"/>
      <c r="E2295" s="169"/>
      <c r="F2295" s="167"/>
      <c r="G2295" s="14"/>
      <c r="H2295" s="14"/>
    </row>
    <row r="2296" spans="2:8" ht="30" customHeight="1">
      <c r="B2296" s="21" t="str">
        <f t="shared" si="37"/>
        <v/>
      </c>
      <c r="C2296" s="152"/>
      <c r="D2296" s="263"/>
      <c r="E2296" s="169"/>
      <c r="F2296" s="167"/>
      <c r="G2296" s="14"/>
      <c r="H2296" s="14"/>
    </row>
    <row r="2297" spans="2:8" ht="30" customHeight="1">
      <c r="B2297" s="21" t="str">
        <f t="shared" si="37"/>
        <v/>
      </c>
      <c r="C2297" s="152"/>
      <c r="D2297" s="263"/>
      <c r="E2297" s="169"/>
      <c r="F2297" s="167"/>
      <c r="G2297" s="14"/>
      <c r="H2297" s="14"/>
    </row>
    <row r="2298" spans="2:8" ht="30" customHeight="1">
      <c r="B2298" s="21" t="str">
        <f t="shared" si="37"/>
        <v/>
      </c>
      <c r="C2298" s="152"/>
      <c r="D2298" s="263"/>
      <c r="E2298" s="169"/>
      <c r="F2298" s="167"/>
      <c r="G2298" s="14"/>
      <c r="H2298" s="14"/>
    </row>
    <row r="2299" spans="2:8" ht="30" customHeight="1">
      <c r="B2299" s="21" t="str">
        <f t="shared" si="37"/>
        <v/>
      </c>
      <c r="C2299" s="152"/>
      <c r="D2299" s="263"/>
      <c r="E2299" s="169"/>
      <c r="F2299" s="167"/>
      <c r="G2299" s="14"/>
      <c r="H2299" s="14"/>
    </row>
    <row r="2300" spans="2:8" ht="30" customHeight="1">
      <c r="B2300" s="21" t="str">
        <f t="shared" si="37"/>
        <v/>
      </c>
      <c r="C2300" s="152"/>
      <c r="D2300" s="263"/>
      <c r="E2300" s="169"/>
      <c r="F2300" s="167"/>
      <c r="G2300" s="14"/>
      <c r="H2300" s="14"/>
    </row>
    <row r="2301" spans="2:8" ht="30" customHeight="1">
      <c r="B2301" s="21" t="str">
        <f t="shared" si="37"/>
        <v/>
      </c>
      <c r="C2301" s="152"/>
      <c r="D2301" s="263"/>
      <c r="E2301" s="169"/>
      <c r="F2301" s="167"/>
      <c r="G2301" s="14"/>
      <c r="H2301" s="14"/>
    </row>
    <row r="2302" spans="2:8" ht="30" customHeight="1">
      <c r="B2302" s="21" t="str">
        <f t="shared" si="37"/>
        <v/>
      </c>
      <c r="C2302" s="152"/>
      <c r="D2302" s="263"/>
      <c r="E2302" s="169"/>
      <c r="F2302" s="167"/>
      <c r="G2302" s="14"/>
      <c r="H2302" s="14"/>
    </row>
    <row r="2303" spans="2:8" ht="30" customHeight="1">
      <c r="B2303" s="21" t="str">
        <f t="shared" si="37"/>
        <v/>
      </c>
      <c r="C2303" s="152"/>
      <c r="D2303" s="263"/>
      <c r="E2303" s="169"/>
      <c r="F2303" s="167"/>
      <c r="G2303" s="14"/>
      <c r="H2303" s="14"/>
    </row>
    <row r="2304" spans="2:8" ht="30" customHeight="1">
      <c r="B2304" s="21" t="str">
        <f t="shared" si="37"/>
        <v/>
      </c>
      <c r="C2304" s="152"/>
      <c r="D2304" s="263"/>
      <c r="E2304" s="169"/>
      <c r="F2304" s="167"/>
      <c r="G2304" s="14"/>
      <c r="H2304" s="14"/>
    </row>
    <row r="2305" spans="2:8" ht="30" customHeight="1">
      <c r="B2305" s="21" t="str">
        <f t="shared" si="37"/>
        <v/>
      </c>
      <c r="C2305" s="152"/>
      <c r="D2305" s="263"/>
      <c r="E2305" s="169"/>
      <c r="F2305" s="167"/>
      <c r="G2305" s="14"/>
      <c r="H2305" s="14"/>
    </row>
    <row r="2306" spans="2:8" ht="30" customHeight="1">
      <c r="B2306" s="21" t="str">
        <f t="shared" si="37"/>
        <v/>
      </c>
      <c r="C2306" s="152"/>
      <c r="D2306" s="263"/>
      <c r="E2306" s="169"/>
      <c r="F2306" s="167"/>
      <c r="G2306" s="14"/>
      <c r="H2306" s="14"/>
    </row>
    <row r="2307" spans="2:8" ht="30" customHeight="1">
      <c r="B2307" s="21" t="str">
        <f t="shared" si="37"/>
        <v/>
      </c>
      <c r="C2307" s="152"/>
      <c r="D2307" s="263"/>
      <c r="E2307" s="169"/>
      <c r="F2307" s="167"/>
      <c r="G2307" s="14"/>
      <c r="H2307" s="14"/>
    </row>
    <row r="2308" spans="2:8" ht="30" customHeight="1">
      <c r="B2308" s="21" t="str">
        <f t="shared" si="37"/>
        <v/>
      </c>
      <c r="C2308" s="152"/>
      <c r="D2308" s="263"/>
      <c r="E2308" s="169"/>
      <c r="F2308" s="167"/>
      <c r="G2308" s="14"/>
      <c r="H2308" s="14"/>
    </row>
    <row r="2309" spans="2:8" ht="30" customHeight="1">
      <c r="B2309" s="21" t="str">
        <f t="shared" si="37"/>
        <v/>
      </c>
      <c r="C2309" s="152"/>
      <c r="D2309" s="263"/>
      <c r="E2309" s="169"/>
      <c r="F2309" s="167"/>
      <c r="G2309" s="14"/>
      <c r="H2309" s="14"/>
    </row>
    <row r="2310" spans="2:8" ht="30" customHeight="1">
      <c r="B2310" s="21" t="str">
        <f t="shared" si="37"/>
        <v/>
      </c>
      <c r="C2310" s="152"/>
      <c r="D2310" s="263"/>
      <c r="E2310" s="169"/>
      <c r="F2310" s="167"/>
      <c r="G2310" s="14"/>
      <c r="H2310" s="14"/>
    </row>
    <row r="2311" spans="2:8" ht="30" customHeight="1">
      <c r="B2311" s="21" t="str">
        <f t="shared" si="37"/>
        <v/>
      </c>
      <c r="C2311" s="152"/>
      <c r="D2311" s="263"/>
      <c r="E2311" s="169"/>
      <c r="F2311" s="167"/>
      <c r="G2311" s="14"/>
      <c r="H2311" s="14"/>
    </row>
    <row r="2312" spans="2:8" ht="30" customHeight="1">
      <c r="B2312" s="21" t="str">
        <f t="shared" si="37"/>
        <v/>
      </c>
      <c r="C2312" s="152"/>
      <c r="D2312" s="263"/>
      <c r="E2312" s="169"/>
      <c r="F2312" s="167"/>
      <c r="G2312" s="14"/>
      <c r="H2312" s="14"/>
    </row>
    <row r="2313" spans="2:8" ht="30" customHeight="1">
      <c r="B2313" s="21" t="str">
        <f t="shared" si="37"/>
        <v/>
      </c>
      <c r="C2313" s="152"/>
      <c r="D2313" s="263"/>
      <c r="E2313" s="169"/>
      <c r="F2313" s="167"/>
      <c r="G2313" s="14"/>
      <c r="H2313" s="14"/>
    </row>
    <row r="2314" spans="2:8" ht="30" customHeight="1">
      <c r="B2314" s="21" t="str">
        <f t="shared" si="37"/>
        <v/>
      </c>
      <c r="C2314" s="152"/>
      <c r="D2314" s="263"/>
      <c r="E2314" s="169"/>
      <c r="F2314" s="167"/>
      <c r="G2314" s="14"/>
      <c r="H2314" s="14"/>
    </row>
    <row r="2315" spans="2:8" ht="30" customHeight="1">
      <c r="B2315" s="21" t="str">
        <f t="shared" si="37"/>
        <v/>
      </c>
      <c r="C2315" s="152"/>
      <c r="D2315" s="263"/>
      <c r="E2315" s="169"/>
      <c r="F2315" s="167"/>
      <c r="G2315" s="14"/>
      <c r="H2315" s="14"/>
    </row>
    <row r="2316" spans="2:8" ht="30" customHeight="1">
      <c r="B2316" s="21" t="str">
        <f t="shared" si="37"/>
        <v/>
      </c>
      <c r="C2316" s="152"/>
      <c r="D2316" s="263"/>
      <c r="E2316" s="169"/>
      <c r="F2316" s="167"/>
      <c r="G2316" s="14"/>
      <c r="H2316" s="14"/>
    </row>
    <row r="2317" spans="2:8" ht="30" customHeight="1">
      <c r="B2317" s="21" t="str">
        <f t="shared" si="37"/>
        <v/>
      </c>
      <c r="C2317" s="152"/>
      <c r="D2317" s="263"/>
      <c r="E2317" s="169"/>
      <c r="F2317" s="167"/>
      <c r="G2317" s="14"/>
      <c r="H2317" s="14"/>
    </row>
    <row r="2318" spans="2:8" ht="30" customHeight="1">
      <c r="B2318" s="21" t="str">
        <f t="shared" si="37"/>
        <v/>
      </c>
      <c r="C2318" s="152"/>
      <c r="D2318" s="263"/>
      <c r="E2318" s="169"/>
      <c r="F2318" s="167"/>
      <c r="G2318" s="14"/>
      <c r="H2318" s="14"/>
    </row>
    <row r="2319" spans="2:8" ht="30" customHeight="1">
      <c r="B2319" s="21" t="str">
        <f t="shared" si="37"/>
        <v/>
      </c>
      <c r="C2319" s="152"/>
      <c r="D2319" s="263"/>
      <c r="E2319" s="169"/>
      <c r="F2319" s="167"/>
      <c r="G2319" s="14"/>
      <c r="H2319" s="14"/>
    </row>
    <row r="2320" spans="2:8" ht="30" customHeight="1">
      <c r="B2320" s="21" t="str">
        <f t="shared" si="37"/>
        <v/>
      </c>
      <c r="C2320" s="152"/>
      <c r="D2320" s="263"/>
      <c r="E2320" s="169"/>
      <c r="F2320" s="167"/>
      <c r="G2320" s="14"/>
      <c r="H2320" s="14"/>
    </row>
    <row r="2321" spans="2:8" ht="30" customHeight="1">
      <c r="B2321" s="21" t="str">
        <f t="shared" si="37"/>
        <v/>
      </c>
      <c r="C2321" s="152"/>
      <c r="D2321" s="263"/>
      <c r="E2321" s="169"/>
      <c r="F2321" s="167"/>
      <c r="G2321" s="14"/>
      <c r="H2321" s="14"/>
    </row>
    <row r="2322" spans="2:8" ht="30" customHeight="1">
      <c r="B2322" s="21" t="str">
        <f t="shared" si="37"/>
        <v/>
      </c>
      <c r="C2322" s="152"/>
      <c r="D2322" s="263"/>
      <c r="E2322" s="169"/>
      <c r="F2322" s="167"/>
      <c r="G2322" s="14"/>
      <c r="H2322" s="14"/>
    </row>
    <row r="2323" spans="2:8" ht="30" customHeight="1">
      <c r="B2323" s="21" t="str">
        <f t="shared" si="37"/>
        <v/>
      </c>
      <c r="C2323" s="152"/>
      <c r="D2323" s="263"/>
      <c r="E2323" s="169"/>
      <c r="F2323" s="167"/>
      <c r="G2323" s="14"/>
      <c r="H2323" s="14"/>
    </row>
    <row r="2324" spans="2:8" ht="30" customHeight="1">
      <c r="B2324" s="21" t="str">
        <f t="shared" si="37"/>
        <v/>
      </c>
      <c r="C2324" s="152"/>
      <c r="D2324" s="263"/>
      <c r="E2324" s="169"/>
      <c r="F2324" s="167"/>
      <c r="G2324" s="14"/>
      <c r="H2324" s="14"/>
    </row>
    <row r="2325" spans="2:8" ht="30" customHeight="1">
      <c r="B2325" s="21" t="str">
        <f t="shared" si="37"/>
        <v/>
      </c>
      <c r="C2325" s="152"/>
      <c r="D2325" s="263"/>
      <c r="E2325" s="169"/>
      <c r="F2325" s="167"/>
      <c r="G2325" s="14"/>
      <c r="H2325" s="14"/>
    </row>
    <row r="2326" spans="2:8" ht="30" customHeight="1">
      <c r="B2326" s="21" t="str">
        <f t="shared" si="37"/>
        <v/>
      </c>
      <c r="C2326" s="152"/>
      <c r="D2326" s="263"/>
      <c r="E2326" s="169"/>
      <c r="F2326" s="167"/>
      <c r="G2326" s="14"/>
      <c r="H2326" s="14"/>
    </row>
    <row r="2327" spans="2:8" ht="30" customHeight="1">
      <c r="B2327" s="21" t="str">
        <f t="shared" si="37"/>
        <v/>
      </c>
      <c r="C2327" s="152"/>
      <c r="D2327" s="263"/>
      <c r="E2327" s="169"/>
      <c r="F2327" s="167"/>
      <c r="G2327" s="14"/>
      <c r="H2327" s="14"/>
    </row>
    <row r="2328" spans="2:8" ht="30" customHeight="1">
      <c r="B2328" s="21" t="str">
        <f t="shared" si="37"/>
        <v/>
      </c>
      <c r="C2328" s="152"/>
      <c r="D2328" s="263"/>
      <c r="E2328" s="169"/>
      <c r="F2328" s="167"/>
      <c r="G2328" s="14"/>
      <c r="H2328" s="14"/>
    </row>
    <row r="2329" spans="2:8" ht="30" customHeight="1">
      <c r="B2329" s="21" t="str">
        <f t="shared" si="37"/>
        <v/>
      </c>
      <c r="C2329" s="152"/>
      <c r="D2329" s="263"/>
      <c r="E2329" s="169"/>
      <c r="F2329" s="167"/>
      <c r="G2329" s="14"/>
      <c r="H2329" s="14"/>
    </row>
    <row r="2330" spans="2:8" ht="30" customHeight="1">
      <c r="B2330" s="21" t="str">
        <f t="shared" si="37"/>
        <v/>
      </c>
      <c r="C2330" s="152"/>
      <c r="D2330" s="263"/>
      <c r="E2330" s="169"/>
      <c r="F2330" s="167"/>
      <c r="G2330" s="14"/>
      <c r="H2330" s="14"/>
    </row>
    <row r="2331" spans="2:8" ht="30" customHeight="1">
      <c r="B2331" s="21" t="str">
        <f t="shared" si="37"/>
        <v/>
      </c>
      <c r="C2331" s="152"/>
      <c r="D2331" s="263"/>
      <c r="E2331" s="169"/>
      <c r="F2331" s="167"/>
      <c r="G2331" s="14"/>
      <c r="H2331" s="14"/>
    </row>
    <row r="2332" spans="2:8" ht="30" customHeight="1">
      <c r="B2332" s="21" t="str">
        <f t="shared" si="37"/>
        <v/>
      </c>
      <c r="C2332" s="152"/>
      <c r="D2332" s="263"/>
      <c r="E2332" s="169"/>
      <c r="F2332" s="167"/>
      <c r="G2332" s="14"/>
      <c r="H2332" s="14"/>
    </row>
    <row r="2333" spans="2:8" ht="30" customHeight="1">
      <c r="B2333" s="21" t="str">
        <f t="shared" si="37"/>
        <v/>
      </c>
      <c r="C2333" s="152"/>
      <c r="D2333" s="263"/>
      <c r="E2333" s="169"/>
      <c r="F2333" s="167"/>
      <c r="G2333" s="14"/>
      <c r="H2333" s="14"/>
    </row>
    <row r="2334" spans="2:8" ht="30" customHeight="1">
      <c r="B2334" s="21" t="str">
        <f t="shared" si="37"/>
        <v/>
      </c>
      <c r="C2334" s="152"/>
      <c r="D2334" s="263"/>
      <c r="E2334" s="169"/>
      <c r="F2334" s="167"/>
      <c r="G2334" s="14"/>
      <c r="H2334" s="14"/>
    </row>
    <row r="2335" spans="2:8" ht="30" customHeight="1">
      <c r="B2335" s="21" t="str">
        <f t="shared" si="37"/>
        <v/>
      </c>
      <c r="C2335" s="152"/>
      <c r="D2335" s="263"/>
      <c r="E2335" s="169"/>
      <c r="F2335" s="167"/>
      <c r="G2335" s="14"/>
      <c r="H2335" s="14"/>
    </row>
    <row r="2336" spans="2:8" ht="30" customHeight="1">
      <c r="B2336" s="21" t="str">
        <f t="shared" si="37"/>
        <v/>
      </c>
      <c r="C2336" s="152"/>
      <c r="D2336" s="263"/>
      <c r="E2336" s="169"/>
      <c r="F2336" s="167"/>
      <c r="G2336" s="14"/>
      <c r="H2336" s="14"/>
    </row>
    <row r="2337" spans="2:8" ht="30" customHeight="1">
      <c r="B2337" s="21" t="str">
        <f t="shared" si="37"/>
        <v/>
      </c>
      <c r="C2337" s="152"/>
      <c r="D2337" s="263"/>
      <c r="E2337" s="169"/>
      <c r="F2337" s="167"/>
      <c r="G2337" s="14"/>
      <c r="H2337" s="14"/>
    </row>
    <row r="2338" spans="2:8" ht="30" customHeight="1">
      <c r="B2338" s="21" t="str">
        <f t="shared" si="37"/>
        <v/>
      </c>
      <c r="C2338" s="152"/>
      <c r="D2338" s="263"/>
      <c r="E2338" s="169"/>
      <c r="F2338" s="167"/>
      <c r="G2338" s="14"/>
      <c r="H2338" s="14"/>
    </row>
    <row r="2339" spans="2:8" ht="30" customHeight="1">
      <c r="B2339" s="21" t="str">
        <f t="shared" si="37"/>
        <v/>
      </c>
      <c r="C2339" s="152"/>
      <c r="D2339" s="263"/>
      <c r="E2339" s="169"/>
      <c r="F2339" s="167"/>
      <c r="G2339" s="14"/>
      <c r="H2339" s="14"/>
    </row>
    <row r="2340" spans="2:8" ht="30" customHeight="1">
      <c r="B2340" s="21" t="str">
        <f t="shared" si="37"/>
        <v/>
      </c>
      <c r="C2340" s="152"/>
      <c r="D2340" s="263"/>
      <c r="E2340" s="169"/>
      <c r="F2340" s="167"/>
      <c r="G2340" s="14"/>
      <c r="H2340" s="14"/>
    </row>
    <row r="2341" spans="2:8" ht="30" customHeight="1">
      <c r="B2341" s="21" t="str">
        <f t="shared" si="37"/>
        <v/>
      </c>
      <c r="C2341" s="152"/>
      <c r="D2341" s="263"/>
      <c r="E2341" s="169"/>
      <c r="F2341" s="167"/>
      <c r="G2341" s="14"/>
      <c r="H2341" s="14"/>
    </row>
    <row r="2342" spans="2:8" ht="30" customHeight="1">
      <c r="B2342" s="21" t="str">
        <f t="shared" si="37"/>
        <v/>
      </c>
      <c r="C2342" s="152"/>
      <c r="D2342" s="263"/>
      <c r="E2342" s="169"/>
      <c r="F2342" s="167"/>
      <c r="G2342" s="14"/>
      <c r="H2342" s="14"/>
    </row>
    <row r="2343" spans="2:8" ht="30" customHeight="1">
      <c r="B2343" s="21" t="str">
        <f t="shared" si="37"/>
        <v/>
      </c>
      <c r="C2343" s="152"/>
      <c r="D2343" s="263"/>
      <c r="E2343" s="169"/>
      <c r="F2343" s="167"/>
      <c r="G2343" s="14"/>
      <c r="H2343" s="14"/>
    </row>
    <row r="2344" spans="2:8" ht="30" customHeight="1">
      <c r="B2344" s="21" t="str">
        <f t="shared" si="37"/>
        <v/>
      </c>
      <c r="C2344" s="152"/>
      <c r="D2344" s="263"/>
      <c r="E2344" s="169"/>
      <c r="F2344" s="167"/>
      <c r="G2344" s="14"/>
      <c r="H2344" s="14"/>
    </row>
    <row r="2345" spans="2:8" ht="30" customHeight="1">
      <c r="B2345" s="21" t="str">
        <f t="shared" si="37"/>
        <v/>
      </c>
      <c r="C2345" s="152"/>
      <c r="D2345" s="263"/>
      <c r="E2345" s="169"/>
      <c r="F2345" s="167"/>
      <c r="G2345" s="14"/>
      <c r="H2345" s="14"/>
    </row>
    <row r="2346" spans="2:8" ht="30" customHeight="1">
      <c r="B2346" s="21" t="str">
        <f t="shared" si="37"/>
        <v/>
      </c>
      <c r="C2346" s="152"/>
      <c r="D2346" s="263"/>
      <c r="E2346" s="169"/>
      <c r="F2346" s="167"/>
      <c r="G2346" s="14"/>
      <c r="H2346" s="14"/>
    </row>
    <row r="2347" spans="2:8" ht="30" customHeight="1">
      <c r="B2347" s="21" t="str">
        <f t="shared" si="37"/>
        <v/>
      </c>
      <c r="C2347" s="152"/>
      <c r="D2347" s="263"/>
      <c r="E2347" s="169"/>
      <c r="F2347" s="167"/>
      <c r="G2347" s="14"/>
      <c r="H2347" s="14"/>
    </row>
    <row r="2348" spans="2:8" ht="30" customHeight="1">
      <c r="B2348" s="21" t="str">
        <f t="shared" si="37"/>
        <v/>
      </c>
      <c r="C2348" s="152"/>
      <c r="D2348" s="263"/>
      <c r="E2348" s="169"/>
      <c r="F2348" s="167"/>
      <c r="G2348" s="14"/>
      <c r="H2348" s="14"/>
    </row>
    <row r="2349" spans="2:8" ht="30" customHeight="1">
      <c r="B2349" s="21" t="str">
        <f t="shared" si="37"/>
        <v/>
      </c>
      <c r="C2349" s="152"/>
      <c r="D2349" s="263"/>
      <c r="E2349" s="169"/>
      <c r="F2349" s="167"/>
      <c r="G2349" s="14"/>
      <c r="H2349" s="14"/>
    </row>
    <row r="2350" spans="2:8" ht="30" customHeight="1">
      <c r="B2350" s="21" t="str">
        <f t="shared" si="37"/>
        <v/>
      </c>
      <c r="C2350" s="152"/>
      <c r="D2350" s="263"/>
      <c r="E2350" s="169"/>
      <c r="F2350" s="167"/>
      <c r="G2350" s="14"/>
      <c r="H2350" s="14"/>
    </row>
    <row r="2351" spans="2:8" ht="30" customHeight="1">
      <c r="B2351" s="21" t="str">
        <f t="shared" si="37"/>
        <v/>
      </c>
      <c r="C2351" s="152"/>
      <c r="D2351" s="263"/>
      <c r="E2351" s="169"/>
      <c r="F2351" s="167"/>
      <c r="G2351" s="14"/>
      <c r="H2351" s="14"/>
    </row>
    <row r="2352" spans="2:8" ht="30" customHeight="1">
      <c r="B2352" s="21" t="str">
        <f t="shared" ref="B2352:B2415" si="38">IF(D2352="","",MONTH(F2352))</f>
        <v/>
      </c>
      <c r="C2352" s="152"/>
      <c r="D2352" s="263"/>
      <c r="E2352" s="169"/>
      <c r="F2352" s="167"/>
      <c r="G2352" s="14"/>
      <c r="H2352" s="14"/>
    </row>
    <row r="2353" spans="2:8" ht="30" customHeight="1">
      <c r="B2353" s="21" t="str">
        <f t="shared" si="38"/>
        <v/>
      </c>
      <c r="C2353" s="152"/>
      <c r="D2353" s="263"/>
      <c r="E2353" s="169"/>
      <c r="F2353" s="167"/>
      <c r="G2353" s="14"/>
      <c r="H2353" s="14"/>
    </row>
    <row r="2354" spans="2:8" ht="30" customHeight="1">
      <c r="B2354" s="21" t="str">
        <f t="shared" si="38"/>
        <v/>
      </c>
      <c r="C2354" s="152"/>
      <c r="D2354" s="263"/>
      <c r="E2354" s="169"/>
      <c r="F2354" s="167"/>
      <c r="G2354" s="14"/>
      <c r="H2354" s="14"/>
    </row>
    <row r="2355" spans="2:8" ht="30" customHeight="1">
      <c r="B2355" s="21" t="str">
        <f t="shared" si="38"/>
        <v/>
      </c>
      <c r="C2355" s="152"/>
      <c r="D2355" s="263"/>
      <c r="E2355" s="169"/>
      <c r="F2355" s="167"/>
      <c r="G2355" s="14"/>
      <c r="H2355" s="14"/>
    </row>
    <row r="2356" spans="2:8" ht="30" customHeight="1">
      <c r="B2356" s="21" t="str">
        <f t="shared" si="38"/>
        <v/>
      </c>
      <c r="C2356" s="152"/>
      <c r="D2356" s="263"/>
      <c r="E2356" s="169"/>
      <c r="F2356" s="167"/>
      <c r="G2356" s="14"/>
      <c r="H2356" s="14"/>
    </row>
    <row r="2357" spans="2:8" ht="30" customHeight="1">
      <c r="B2357" s="21" t="str">
        <f t="shared" si="38"/>
        <v/>
      </c>
      <c r="C2357" s="152"/>
      <c r="D2357" s="263"/>
      <c r="E2357" s="169"/>
      <c r="F2357" s="167"/>
      <c r="G2357" s="14"/>
      <c r="H2357" s="14"/>
    </row>
    <row r="2358" spans="2:8" ht="30" customHeight="1">
      <c r="B2358" s="21" t="str">
        <f t="shared" si="38"/>
        <v/>
      </c>
      <c r="C2358" s="152"/>
      <c r="D2358" s="263"/>
      <c r="E2358" s="169"/>
      <c r="F2358" s="167"/>
      <c r="G2358" s="14"/>
      <c r="H2358" s="14"/>
    </row>
    <row r="2359" spans="2:8" ht="30" customHeight="1">
      <c r="B2359" s="21" t="str">
        <f t="shared" si="38"/>
        <v/>
      </c>
      <c r="C2359" s="152"/>
      <c r="D2359" s="263"/>
      <c r="E2359" s="169"/>
      <c r="F2359" s="167"/>
      <c r="G2359" s="14"/>
      <c r="H2359" s="14"/>
    </row>
    <row r="2360" spans="2:8" ht="30" customHeight="1">
      <c r="B2360" s="21" t="str">
        <f t="shared" si="38"/>
        <v/>
      </c>
      <c r="C2360" s="152"/>
      <c r="D2360" s="263"/>
      <c r="E2360" s="169"/>
      <c r="F2360" s="167"/>
      <c r="G2360" s="14"/>
      <c r="H2360" s="14"/>
    </row>
    <row r="2361" spans="2:8" ht="30" customHeight="1">
      <c r="B2361" s="21" t="str">
        <f t="shared" si="38"/>
        <v/>
      </c>
      <c r="C2361" s="152"/>
      <c r="D2361" s="263"/>
      <c r="E2361" s="169"/>
      <c r="F2361" s="167"/>
      <c r="G2361" s="14"/>
      <c r="H2361" s="14"/>
    </row>
    <row r="2362" spans="2:8" ht="30" customHeight="1">
      <c r="B2362" s="21" t="str">
        <f t="shared" si="38"/>
        <v/>
      </c>
      <c r="C2362" s="152"/>
      <c r="D2362" s="263"/>
      <c r="E2362" s="169"/>
      <c r="F2362" s="167"/>
      <c r="G2362" s="14"/>
      <c r="H2362" s="14"/>
    </row>
    <row r="2363" spans="2:8" ht="30" customHeight="1">
      <c r="B2363" s="21" t="str">
        <f t="shared" si="38"/>
        <v/>
      </c>
      <c r="C2363" s="152"/>
      <c r="D2363" s="263"/>
      <c r="E2363" s="169"/>
      <c r="F2363" s="167"/>
      <c r="G2363" s="14"/>
      <c r="H2363" s="14"/>
    </row>
    <row r="2364" spans="2:8" ht="30" customHeight="1">
      <c r="B2364" s="21" t="str">
        <f t="shared" si="38"/>
        <v/>
      </c>
      <c r="C2364" s="152"/>
      <c r="D2364" s="263"/>
      <c r="E2364" s="169"/>
      <c r="F2364" s="167"/>
      <c r="G2364" s="14"/>
      <c r="H2364" s="14"/>
    </row>
    <row r="2365" spans="2:8" ht="30" customHeight="1">
      <c r="B2365" s="21" t="str">
        <f t="shared" si="38"/>
        <v/>
      </c>
      <c r="C2365" s="152"/>
      <c r="D2365" s="263"/>
      <c r="E2365" s="169"/>
      <c r="F2365" s="167"/>
      <c r="G2365" s="14"/>
      <c r="H2365" s="14"/>
    </row>
    <row r="2366" spans="2:8" ht="30" customHeight="1">
      <c r="B2366" s="21" t="str">
        <f t="shared" si="38"/>
        <v/>
      </c>
      <c r="C2366" s="152"/>
      <c r="D2366" s="263"/>
      <c r="E2366" s="169"/>
      <c r="F2366" s="167"/>
      <c r="G2366" s="14"/>
      <c r="H2366" s="14"/>
    </row>
    <row r="2367" spans="2:8" ht="30" customHeight="1">
      <c r="B2367" s="21" t="str">
        <f t="shared" si="38"/>
        <v/>
      </c>
      <c r="C2367" s="152"/>
      <c r="D2367" s="263"/>
      <c r="E2367" s="169"/>
      <c r="F2367" s="167"/>
      <c r="G2367" s="14"/>
      <c r="H2367" s="14"/>
    </row>
    <row r="2368" spans="2:8" ht="30" customHeight="1">
      <c r="B2368" s="21" t="str">
        <f t="shared" si="38"/>
        <v/>
      </c>
      <c r="C2368" s="152"/>
      <c r="D2368" s="263"/>
      <c r="E2368" s="169"/>
      <c r="F2368" s="167"/>
      <c r="G2368" s="14"/>
      <c r="H2368" s="14"/>
    </row>
    <row r="2369" spans="2:8" ht="30" customHeight="1">
      <c r="B2369" s="21" t="str">
        <f t="shared" si="38"/>
        <v/>
      </c>
      <c r="C2369" s="152"/>
      <c r="D2369" s="263"/>
      <c r="E2369" s="169"/>
      <c r="F2369" s="167"/>
      <c r="G2369" s="14"/>
      <c r="H2369" s="14"/>
    </row>
    <row r="2370" spans="2:8" ht="30" customHeight="1">
      <c r="B2370" s="21" t="str">
        <f t="shared" si="38"/>
        <v/>
      </c>
      <c r="C2370" s="152"/>
      <c r="D2370" s="263"/>
      <c r="E2370" s="169"/>
      <c r="F2370" s="167"/>
      <c r="G2370" s="14"/>
      <c r="H2370" s="14"/>
    </row>
    <row r="2371" spans="2:8" ht="30" customHeight="1">
      <c r="B2371" s="21" t="str">
        <f t="shared" si="38"/>
        <v/>
      </c>
      <c r="C2371" s="152"/>
      <c r="D2371" s="263"/>
      <c r="E2371" s="169"/>
      <c r="F2371" s="167"/>
      <c r="G2371" s="14"/>
      <c r="H2371" s="14"/>
    </row>
    <row r="2372" spans="2:8" ht="30" customHeight="1">
      <c r="B2372" s="21" t="str">
        <f t="shared" si="38"/>
        <v/>
      </c>
      <c r="C2372" s="152"/>
      <c r="D2372" s="263"/>
      <c r="E2372" s="169"/>
      <c r="F2372" s="167"/>
      <c r="G2372" s="14"/>
      <c r="H2372" s="14"/>
    </row>
    <row r="2373" spans="2:8" ht="30" customHeight="1">
      <c r="B2373" s="21" t="str">
        <f t="shared" si="38"/>
        <v/>
      </c>
      <c r="C2373" s="152"/>
      <c r="D2373" s="263"/>
      <c r="E2373" s="169"/>
      <c r="F2373" s="167"/>
      <c r="G2373" s="14"/>
      <c r="H2373" s="14"/>
    </row>
    <row r="2374" spans="2:8" ht="30" customHeight="1">
      <c r="B2374" s="21" t="str">
        <f t="shared" si="38"/>
        <v/>
      </c>
      <c r="C2374" s="152"/>
      <c r="D2374" s="263"/>
      <c r="E2374" s="169"/>
      <c r="F2374" s="167"/>
      <c r="G2374" s="14"/>
      <c r="H2374" s="14"/>
    </row>
    <row r="2375" spans="2:8" ht="30" customHeight="1">
      <c r="B2375" s="21" t="str">
        <f t="shared" si="38"/>
        <v/>
      </c>
      <c r="C2375" s="152"/>
      <c r="D2375" s="263"/>
      <c r="E2375" s="169"/>
      <c r="F2375" s="167"/>
      <c r="G2375" s="14"/>
      <c r="H2375" s="14"/>
    </row>
    <row r="2376" spans="2:8" ht="30" customHeight="1">
      <c r="B2376" s="21" t="str">
        <f t="shared" si="38"/>
        <v/>
      </c>
      <c r="C2376" s="152"/>
      <c r="D2376" s="263"/>
      <c r="E2376" s="169"/>
      <c r="F2376" s="167"/>
      <c r="G2376" s="14"/>
      <c r="H2376" s="14"/>
    </row>
    <row r="2377" spans="2:8" ht="30" customHeight="1">
      <c r="B2377" s="21" t="str">
        <f t="shared" si="38"/>
        <v/>
      </c>
      <c r="C2377" s="152"/>
      <c r="D2377" s="263"/>
      <c r="E2377" s="169"/>
      <c r="F2377" s="167"/>
      <c r="G2377" s="14"/>
      <c r="H2377" s="14"/>
    </row>
    <row r="2378" spans="2:8" ht="30" customHeight="1">
      <c r="B2378" s="21" t="str">
        <f t="shared" si="38"/>
        <v/>
      </c>
      <c r="C2378" s="152"/>
      <c r="D2378" s="263"/>
      <c r="E2378" s="169"/>
      <c r="F2378" s="167"/>
      <c r="G2378" s="14"/>
      <c r="H2378" s="14"/>
    </row>
    <row r="2379" spans="2:8" ht="30" customHeight="1">
      <c r="B2379" s="21" t="str">
        <f t="shared" si="38"/>
        <v/>
      </c>
      <c r="C2379" s="152"/>
      <c r="D2379" s="263"/>
      <c r="E2379" s="169"/>
      <c r="F2379" s="167"/>
      <c r="G2379" s="14"/>
      <c r="H2379" s="14"/>
    </row>
    <row r="2380" spans="2:8" ht="30" customHeight="1">
      <c r="B2380" s="21" t="str">
        <f t="shared" si="38"/>
        <v/>
      </c>
      <c r="C2380" s="152"/>
      <c r="D2380" s="263"/>
      <c r="E2380" s="169"/>
      <c r="F2380" s="167"/>
      <c r="G2380" s="14"/>
      <c r="H2380" s="14"/>
    </row>
    <row r="2381" spans="2:8" ht="30" customHeight="1">
      <c r="B2381" s="21" t="str">
        <f t="shared" si="38"/>
        <v/>
      </c>
      <c r="C2381" s="152"/>
      <c r="D2381" s="263"/>
      <c r="E2381" s="169"/>
      <c r="F2381" s="167"/>
      <c r="G2381" s="14"/>
      <c r="H2381" s="14"/>
    </row>
    <row r="2382" spans="2:8" ht="30" customHeight="1">
      <c r="B2382" s="21" t="str">
        <f t="shared" si="38"/>
        <v/>
      </c>
      <c r="C2382" s="152"/>
      <c r="D2382" s="263"/>
      <c r="E2382" s="169"/>
      <c r="F2382" s="167"/>
      <c r="G2382" s="14"/>
      <c r="H2382" s="14"/>
    </row>
    <row r="2383" spans="2:8" ht="30" customHeight="1">
      <c r="B2383" s="21" t="str">
        <f t="shared" si="38"/>
        <v/>
      </c>
      <c r="C2383" s="152"/>
      <c r="D2383" s="263"/>
      <c r="E2383" s="169"/>
      <c r="F2383" s="167"/>
      <c r="G2383" s="14"/>
      <c r="H2383" s="14"/>
    </row>
    <row r="2384" spans="2:8" ht="30" customHeight="1">
      <c r="B2384" s="21" t="str">
        <f t="shared" si="38"/>
        <v/>
      </c>
      <c r="C2384" s="152"/>
      <c r="D2384" s="263"/>
      <c r="E2384" s="169"/>
      <c r="F2384" s="167"/>
      <c r="G2384" s="14"/>
      <c r="H2384" s="14"/>
    </row>
    <row r="2385" spans="2:8" ht="30" customHeight="1">
      <c r="B2385" s="21" t="str">
        <f t="shared" si="38"/>
        <v/>
      </c>
      <c r="C2385" s="152"/>
      <c r="D2385" s="263"/>
      <c r="E2385" s="169"/>
      <c r="F2385" s="167"/>
      <c r="G2385" s="14"/>
      <c r="H2385" s="14"/>
    </row>
    <row r="2386" spans="2:8" ht="30" customHeight="1">
      <c r="B2386" s="21" t="str">
        <f t="shared" si="38"/>
        <v/>
      </c>
      <c r="C2386" s="152"/>
      <c r="D2386" s="263"/>
      <c r="E2386" s="169"/>
      <c r="F2386" s="167"/>
      <c r="G2386" s="14"/>
      <c r="H2386" s="14"/>
    </row>
    <row r="2387" spans="2:8" ht="30" customHeight="1">
      <c r="B2387" s="21" t="str">
        <f t="shared" si="38"/>
        <v/>
      </c>
      <c r="C2387" s="152"/>
      <c r="D2387" s="263"/>
      <c r="E2387" s="169"/>
      <c r="F2387" s="167"/>
      <c r="G2387" s="14"/>
      <c r="H2387" s="14"/>
    </row>
    <row r="2388" spans="2:8" ht="30" customHeight="1">
      <c r="B2388" s="21" t="str">
        <f t="shared" si="38"/>
        <v/>
      </c>
      <c r="C2388" s="152"/>
      <c r="D2388" s="263"/>
      <c r="E2388" s="169"/>
      <c r="F2388" s="167"/>
      <c r="G2388" s="14"/>
      <c r="H2388" s="14"/>
    </row>
    <row r="2389" spans="2:8" ht="30" customHeight="1">
      <c r="B2389" s="21" t="str">
        <f t="shared" si="38"/>
        <v/>
      </c>
      <c r="C2389" s="152"/>
      <c r="D2389" s="263"/>
      <c r="E2389" s="169"/>
      <c r="F2389" s="167"/>
      <c r="G2389" s="14"/>
      <c r="H2389" s="14"/>
    </row>
    <row r="2390" spans="2:8" ht="30" customHeight="1">
      <c r="B2390" s="21" t="str">
        <f t="shared" si="38"/>
        <v/>
      </c>
      <c r="C2390" s="152"/>
      <c r="D2390" s="263"/>
      <c r="E2390" s="169"/>
      <c r="F2390" s="167"/>
      <c r="G2390" s="14"/>
      <c r="H2390" s="14"/>
    </row>
    <row r="2391" spans="2:8" ht="30" customHeight="1">
      <c r="B2391" s="21" t="str">
        <f t="shared" si="38"/>
        <v/>
      </c>
      <c r="C2391" s="152"/>
      <c r="D2391" s="263"/>
      <c r="E2391" s="169"/>
      <c r="F2391" s="167"/>
      <c r="G2391" s="14"/>
      <c r="H2391" s="14"/>
    </row>
    <row r="2392" spans="2:8" ht="30" customHeight="1">
      <c r="B2392" s="21" t="str">
        <f t="shared" si="38"/>
        <v/>
      </c>
      <c r="C2392" s="152"/>
      <c r="D2392" s="263"/>
      <c r="E2392" s="169"/>
      <c r="F2392" s="167"/>
      <c r="G2392" s="14"/>
      <c r="H2392" s="14"/>
    </row>
    <row r="2393" spans="2:8" ht="30" customHeight="1">
      <c r="B2393" s="21" t="str">
        <f t="shared" si="38"/>
        <v/>
      </c>
      <c r="C2393" s="152"/>
      <c r="D2393" s="263"/>
      <c r="E2393" s="169"/>
      <c r="F2393" s="167"/>
      <c r="G2393" s="14"/>
      <c r="H2393" s="14"/>
    </row>
    <row r="2394" spans="2:8" ht="30" customHeight="1">
      <c r="B2394" s="21" t="str">
        <f t="shared" si="38"/>
        <v/>
      </c>
      <c r="C2394" s="152"/>
      <c r="D2394" s="263"/>
      <c r="E2394" s="169"/>
      <c r="F2394" s="167"/>
      <c r="G2394" s="14"/>
      <c r="H2394" s="14"/>
    </row>
    <row r="2395" spans="2:8" ht="30" customHeight="1">
      <c r="B2395" s="21" t="str">
        <f t="shared" si="38"/>
        <v/>
      </c>
      <c r="C2395" s="152"/>
      <c r="D2395" s="263"/>
      <c r="E2395" s="169"/>
      <c r="F2395" s="167"/>
      <c r="G2395" s="14"/>
      <c r="H2395" s="14"/>
    </row>
    <row r="2396" spans="2:8" ht="30" customHeight="1">
      <c r="B2396" s="21" t="str">
        <f t="shared" si="38"/>
        <v/>
      </c>
      <c r="C2396" s="152"/>
      <c r="D2396" s="263"/>
      <c r="E2396" s="169"/>
      <c r="F2396" s="167"/>
      <c r="G2396" s="14"/>
      <c r="H2396" s="14"/>
    </row>
    <row r="2397" spans="2:8" ht="30" customHeight="1">
      <c r="B2397" s="21" t="str">
        <f t="shared" si="38"/>
        <v/>
      </c>
      <c r="C2397" s="152"/>
      <c r="D2397" s="263"/>
      <c r="E2397" s="169"/>
      <c r="F2397" s="167"/>
      <c r="G2397" s="14"/>
      <c r="H2397" s="14"/>
    </row>
    <row r="2398" spans="2:8" ht="30" customHeight="1">
      <c r="B2398" s="21" t="str">
        <f t="shared" si="38"/>
        <v/>
      </c>
      <c r="C2398" s="152"/>
      <c r="D2398" s="263"/>
      <c r="E2398" s="169"/>
      <c r="F2398" s="167"/>
      <c r="G2398" s="14"/>
      <c r="H2398" s="14"/>
    </row>
    <row r="2399" spans="2:8" ht="30" customHeight="1">
      <c r="B2399" s="21" t="str">
        <f t="shared" si="38"/>
        <v/>
      </c>
      <c r="C2399" s="152"/>
      <c r="D2399" s="263"/>
      <c r="E2399" s="169"/>
      <c r="F2399" s="167"/>
      <c r="G2399" s="14"/>
      <c r="H2399" s="14"/>
    </row>
    <row r="2400" spans="2:8" ht="30" customHeight="1">
      <c r="B2400" s="21" t="str">
        <f t="shared" si="38"/>
        <v/>
      </c>
      <c r="C2400" s="152"/>
      <c r="D2400" s="263"/>
      <c r="E2400" s="169"/>
      <c r="F2400" s="167"/>
      <c r="G2400" s="14"/>
      <c r="H2400" s="14"/>
    </row>
    <row r="2401" spans="2:8" ht="30" customHeight="1">
      <c r="B2401" s="21" t="str">
        <f t="shared" si="38"/>
        <v/>
      </c>
      <c r="C2401" s="152"/>
      <c r="D2401" s="263"/>
      <c r="E2401" s="169"/>
      <c r="F2401" s="167"/>
      <c r="G2401" s="14"/>
      <c r="H2401" s="14"/>
    </row>
    <row r="2402" spans="2:8" ht="30" customHeight="1">
      <c r="B2402" s="21" t="str">
        <f t="shared" si="38"/>
        <v/>
      </c>
      <c r="C2402" s="152"/>
      <c r="D2402" s="263"/>
      <c r="E2402" s="169"/>
      <c r="F2402" s="167"/>
      <c r="G2402" s="14"/>
      <c r="H2402" s="14"/>
    </row>
    <row r="2403" spans="2:8" ht="30" customHeight="1">
      <c r="B2403" s="21" t="str">
        <f t="shared" si="38"/>
        <v/>
      </c>
      <c r="C2403" s="152"/>
      <c r="D2403" s="263"/>
      <c r="E2403" s="169"/>
      <c r="F2403" s="167"/>
      <c r="G2403" s="14"/>
      <c r="H2403" s="14"/>
    </row>
    <row r="2404" spans="2:8" ht="30" customHeight="1">
      <c r="B2404" s="21" t="str">
        <f t="shared" si="38"/>
        <v/>
      </c>
      <c r="C2404" s="152"/>
      <c r="D2404" s="263"/>
      <c r="E2404" s="169"/>
      <c r="F2404" s="167"/>
      <c r="G2404" s="14"/>
      <c r="H2404" s="14"/>
    </row>
    <row r="2405" spans="2:8" ht="30" customHeight="1">
      <c r="B2405" s="21" t="str">
        <f t="shared" si="38"/>
        <v/>
      </c>
      <c r="C2405" s="152"/>
      <c r="D2405" s="263"/>
      <c r="E2405" s="169"/>
      <c r="F2405" s="167"/>
      <c r="G2405" s="14"/>
      <c r="H2405" s="14"/>
    </row>
    <row r="2406" spans="2:8" ht="30" customHeight="1">
      <c r="B2406" s="21" t="str">
        <f t="shared" si="38"/>
        <v/>
      </c>
      <c r="C2406" s="152"/>
      <c r="D2406" s="263"/>
      <c r="E2406" s="169"/>
      <c r="F2406" s="167"/>
      <c r="G2406" s="14"/>
      <c r="H2406" s="14"/>
    </row>
    <row r="2407" spans="2:8" ht="30" customHeight="1">
      <c r="B2407" s="21" t="str">
        <f t="shared" si="38"/>
        <v/>
      </c>
      <c r="C2407" s="152"/>
      <c r="D2407" s="263"/>
      <c r="E2407" s="169"/>
      <c r="F2407" s="167"/>
      <c r="G2407" s="14"/>
      <c r="H2407" s="14"/>
    </row>
    <row r="2408" spans="2:8" ht="30" customHeight="1">
      <c r="B2408" s="21" t="str">
        <f t="shared" si="38"/>
        <v/>
      </c>
      <c r="C2408" s="152"/>
      <c r="D2408" s="263"/>
      <c r="E2408" s="169"/>
      <c r="F2408" s="167"/>
      <c r="G2408" s="14"/>
      <c r="H2408" s="14"/>
    </row>
    <row r="2409" spans="2:8" ht="30" customHeight="1">
      <c r="B2409" s="21" t="str">
        <f t="shared" si="38"/>
        <v/>
      </c>
      <c r="C2409" s="152"/>
      <c r="D2409" s="263"/>
      <c r="E2409" s="169"/>
      <c r="F2409" s="167"/>
      <c r="G2409" s="14"/>
      <c r="H2409" s="14"/>
    </row>
    <row r="2410" spans="2:8" ht="30" customHeight="1">
      <c r="B2410" s="21" t="str">
        <f t="shared" si="38"/>
        <v/>
      </c>
      <c r="C2410" s="152"/>
      <c r="D2410" s="263"/>
      <c r="E2410" s="169"/>
      <c r="F2410" s="167"/>
      <c r="G2410" s="14"/>
      <c r="H2410" s="14"/>
    </row>
    <row r="2411" spans="2:8" ht="30" customHeight="1">
      <c r="B2411" s="21" t="str">
        <f t="shared" si="38"/>
        <v/>
      </c>
      <c r="C2411" s="152"/>
      <c r="D2411" s="263"/>
      <c r="E2411" s="169"/>
      <c r="F2411" s="167"/>
      <c r="G2411" s="14"/>
      <c r="H2411" s="14"/>
    </row>
    <row r="2412" spans="2:8" ht="30" customHeight="1">
      <c r="B2412" s="21" t="str">
        <f t="shared" si="38"/>
        <v/>
      </c>
      <c r="C2412" s="152"/>
      <c r="D2412" s="263"/>
      <c r="E2412" s="169"/>
      <c r="F2412" s="167"/>
      <c r="G2412" s="14"/>
      <c r="H2412" s="14"/>
    </row>
    <row r="2413" spans="2:8" ht="30" customHeight="1">
      <c r="B2413" s="21" t="str">
        <f t="shared" si="38"/>
        <v/>
      </c>
      <c r="C2413" s="152"/>
      <c r="D2413" s="263"/>
      <c r="E2413" s="169"/>
      <c r="F2413" s="167"/>
      <c r="G2413" s="14"/>
      <c r="H2413" s="14"/>
    </row>
    <row r="2414" spans="2:8" ht="30" customHeight="1">
      <c r="B2414" s="21" t="str">
        <f t="shared" si="38"/>
        <v/>
      </c>
      <c r="C2414" s="152"/>
      <c r="D2414" s="263"/>
      <c r="E2414" s="169"/>
      <c r="F2414" s="167"/>
      <c r="G2414" s="14"/>
      <c r="H2414" s="14"/>
    </row>
    <row r="2415" spans="2:8" ht="30" customHeight="1">
      <c r="B2415" s="21" t="str">
        <f t="shared" si="38"/>
        <v/>
      </c>
      <c r="C2415" s="152"/>
      <c r="D2415" s="263"/>
      <c r="E2415" s="169"/>
      <c r="F2415" s="167"/>
      <c r="G2415" s="14"/>
      <c r="H2415" s="14"/>
    </row>
    <row r="2416" spans="2:8" ht="30" customHeight="1">
      <c r="B2416" s="21" t="str">
        <f t="shared" ref="B2416:B2479" si="39">IF(D2416="","",MONTH(F2416))</f>
        <v/>
      </c>
      <c r="C2416" s="152"/>
      <c r="D2416" s="263"/>
      <c r="E2416" s="169"/>
      <c r="F2416" s="167"/>
      <c r="G2416" s="14"/>
      <c r="H2416" s="14"/>
    </row>
    <row r="2417" spans="2:8" ht="30" customHeight="1">
      <c r="B2417" s="21" t="str">
        <f t="shared" si="39"/>
        <v/>
      </c>
      <c r="C2417" s="152"/>
      <c r="D2417" s="263"/>
      <c r="E2417" s="169"/>
      <c r="F2417" s="167"/>
      <c r="G2417" s="14"/>
      <c r="H2417" s="14"/>
    </row>
    <row r="2418" spans="2:8" ht="30" customHeight="1">
      <c r="B2418" s="21" t="str">
        <f t="shared" si="39"/>
        <v/>
      </c>
      <c r="C2418" s="152"/>
      <c r="D2418" s="263"/>
      <c r="E2418" s="169"/>
      <c r="F2418" s="167"/>
      <c r="G2418" s="14"/>
      <c r="H2418" s="14"/>
    </row>
    <row r="2419" spans="2:8" ht="30" customHeight="1">
      <c r="B2419" s="21" t="str">
        <f t="shared" si="39"/>
        <v/>
      </c>
      <c r="C2419" s="152"/>
      <c r="D2419" s="263"/>
      <c r="E2419" s="169"/>
      <c r="F2419" s="167"/>
      <c r="G2419" s="14"/>
      <c r="H2419" s="14"/>
    </row>
    <row r="2420" spans="2:8" ht="30" customHeight="1">
      <c r="B2420" s="21" t="str">
        <f t="shared" si="39"/>
        <v/>
      </c>
      <c r="C2420" s="152"/>
      <c r="D2420" s="263"/>
      <c r="E2420" s="169"/>
      <c r="F2420" s="167"/>
      <c r="G2420" s="14"/>
      <c r="H2420" s="14"/>
    </row>
    <row r="2421" spans="2:8" ht="30" customHeight="1">
      <c r="B2421" s="21" t="str">
        <f t="shared" si="39"/>
        <v/>
      </c>
      <c r="C2421" s="152"/>
      <c r="D2421" s="263"/>
      <c r="E2421" s="169"/>
      <c r="F2421" s="167"/>
      <c r="G2421" s="14"/>
      <c r="H2421" s="14"/>
    </row>
    <row r="2422" spans="2:8" ht="30" customHeight="1">
      <c r="B2422" s="21" t="str">
        <f t="shared" si="39"/>
        <v/>
      </c>
      <c r="C2422" s="152"/>
      <c r="D2422" s="263"/>
      <c r="E2422" s="169"/>
      <c r="F2422" s="167"/>
      <c r="G2422" s="14"/>
      <c r="H2422" s="14"/>
    </row>
    <row r="2423" spans="2:8" ht="30" customHeight="1">
      <c r="B2423" s="21" t="str">
        <f t="shared" si="39"/>
        <v/>
      </c>
      <c r="C2423" s="152"/>
      <c r="D2423" s="263"/>
      <c r="E2423" s="169"/>
      <c r="F2423" s="167"/>
      <c r="G2423" s="14"/>
      <c r="H2423" s="14"/>
    </row>
    <row r="2424" spans="2:8" ht="30" customHeight="1">
      <c r="B2424" s="21" t="str">
        <f t="shared" si="39"/>
        <v/>
      </c>
      <c r="C2424" s="152"/>
      <c r="D2424" s="263"/>
      <c r="E2424" s="169"/>
      <c r="F2424" s="167"/>
      <c r="G2424" s="14"/>
      <c r="H2424" s="14"/>
    </row>
    <row r="2425" spans="2:8" ht="30" customHeight="1">
      <c r="B2425" s="21" t="str">
        <f t="shared" si="39"/>
        <v/>
      </c>
      <c r="C2425" s="152"/>
      <c r="D2425" s="263"/>
      <c r="E2425" s="169"/>
      <c r="F2425" s="167"/>
      <c r="G2425" s="14"/>
      <c r="H2425" s="14"/>
    </row>
    <row r="2426" spans="2:8" ht="30" customHeight="1">
      <c r="B2426" s="21" t="str">
        <f t="shared" si="39"/>
        <v/>
      </c>
      <c r="C2426" s="152"/>
      <c r="D2426" s="263"/>
      <c r="E2426" s="169"/>
      <c r="F2426" s="167"/>
      <c r="G2426" s="14"/>
      <c r="H2426" s="14"/>
    </row>
    <row r="2427" spans="2:8" ht="30" customHeight="1">
      <c r="B2427" s="21" t="str">
        <f t="shared" si="39"/>
        <v/>
      </c>
      <c r="C2427" s="152"/>
      <c r="D2427" s="263"/>
      <c r="E2427" s="169"/>
      <c r="F2427" s="167"/>
      <c r="G2427" s="14"/>
      <c r="H2427" s="14"/>
    </row>
    <row r="2428" spans="2:8" ht="30" customHeight="1">
      <c r="B2428" s="21" t="str">
        <f t="shared" si="39"/>
        <v/>
      </c>
      <c r="C2428" s="152"/>
      <c r="D2428" s="263"/>
      <c r="E2428" s="169"/>
      <c r="F2428" s="167"/>
      <c r="G2428" s="14"/>
      <c r="H2428" s="14"/>
    </row>
    <row r="2429" spans="2:8" ht="30" customHeight="1">
      <c r="B2429" s="21" t="str">
        <f t="shared" si="39"/>
        <v/>
      </c>
      <c r="C2429" s="152"/>
      <c r="D2429" s="263"/>
      <c r="E2429" s="169"/>
      <c r="F2429" s="167"/>
      <c r="G2429" s="14"/>
      <c r="H2429" s="14"/>
    </row>
    <row r="2430" spans="2:8" ht="30" customHeight="1">
      <c r="B2430" s="21" t="str">
        <f t="shared" si="39"/>
        <v/>
      </c>
      <c r="C2430" s="152"/>
      <c r="D2430" s="263"/>
      <c r="E2430" s="169"/>
      <c r="F2430" s="167"/>
      <c r="G2430" s="14"/>
      <c r="H2430" s="14"/>
    </row>
    <row r="2431" spans="2:8" ht="30" customHeight="1">
      <c r="B2431" s="21" t="str">
        <f t="shared" si="39"/>
        <v/>
      </c>
      <c r="C2431" s="152"/>
      <c r="D2431" s="263"/>
      <c r="E2431" s="169"/>
      <c r="F2431" s="167"/>
      <c r="G2431" s="14"/>
      <c r="H2431" s="14"/>
    </row>
    <row r="2432" spans="2:8" ht="30" customHeight="1">
      <c r="B2432" s="21" t="str">
        <f t="shared" si="39"/>
        <v/>
      </c>
      <c r="C2432" s="152"/>
      <c r="D2432" s="263"/>
      <c r="E2432" s="169"/>
      <c r="F2432" s="167"/>
      <c r="G2432" s="14"/>
      <c r="H2432" s="14"/>
    </row>
    <row r="2433" spans="2:8" ht="30" customHeight="1">
      <c r="B2433" s="21" t="str">
        <f t="shared" si="39"/>
        <v/>
      </c>
      <c r="C2433" s="152"/>
      <c r="D2433" s="263"/>
      <c r="E2433" s="169"/>
      <c r="F2433" s="167"/>
      <c r="G2433" s="14"/>
      <c r="H2433" s="14"/>
    </row>
    <row r="2434" spans="2:8" ht="30" customHeight="1">
      <c r="B2434" s="21" t="str">
        <f t="shared" si="39"/>
        <v/>
      </c>
      <c r="C2434" s="152"/>
      <c r="D2434" s="263"/>
      <c r="E2434" s="169"/>
      <c r="F2434" s="167"/>
      <c r="G2434" s="14"/>
      <c r="H2434" s="14"/>
    </row>
    <row r="2435" spans="2:8" ht="30" customHeight="1">
      <c r="B2435" s="21" t="str">
        <f t="shared" si="39"/>
        <v/>
      </c>
      <c r="C2435" s="152"/>
      <c r="D2435" s="263"/>
      <c r="E2435" s="169"/>
      <c r="F2435" s="167"/>
      <c r="G2435" s="14"/>
      <c r="H2435" s="14"/>
    </row>
    <row r="2436" spans="2:8" ht="30" customHeight="1">
      <c r="B2436" s="21" t="str">
        <f t="shared" si="39"/>
        <v/>
      </c>
      <c r="C2436" s="152"/>
      <c r="D2436" s="263"/>
      <c r="E2436" s="169"/>
      <c r="F2436" s="167"/>
      <c r="G2436" s="14"/>
      <c r="H2436" s="14"/>
    </row>
    <row r="2437" spans="2:8" ht="30" customHeight="1">
      <c r="B2437" s="21" t="str">
        <f t="shared" si="39"/>
        <v/>
      </c>
      <c r="C2437" s="152"/>
      <c r="D2437" s="263"/>
      <c r="E2437" s="169"/>
      <c r="F2437" s="167"/>
      <c r="G2437" s="14"/>
      <c r="H2437" s="14"/>
    </row>
    <row r="2438" spans="2:8" ht="30" customHeight="1">
      <c r="B2438" s="21" t="str">
        <f t="shared" si="39"/>
        <v/>
      </c>
      <c r="C2438" s="152"/>
      <c r="D2438" s="263"/>
      <c r="E2438" s="169"/>
      <c r="F2438" s="167"/>
      <c r="G2438" s="14"/>
      <c r="H2438" s="14"/>
    </row>
    <row r="2439" spans="2:8" ht="30" customHeight="1">
      <c r="B2439" s="21" t="str">
        <f t="shared" si="39"/>
        <v/>
      </c>
      <c r="C2439" s="152"/>
      <c r="D2439" s="263"/>
      <c r="E2439" s="169"/>
      <c r="F2439" s="167"/>
      <c r="G2439" s="14"/>
      <c r="H2439" s="14"/>
    </row>
    <row r="2440" spans="2:8" ht="30" customHeight="1">
      <c r="B2440" s="21" t="str">
        <f t="shared" si="39"/>
        <v/>
      </c>
      <c r="C2440" s="152"/>
      <c r="D2440" s="263"/>
      <c r="E2440" s="169"/>
      <c r="F2440" s="167"/>
      <c r="G2440" s="14"/>
      <c r="H2440" s="14"/>
    </row>
    <row r="2441" spans="2:8" ht="30" customHeight="1">
      <c r="B2441" s="21" t="str">
        <f t="shared" si="39"/>
        <v/>
      </c>
      <c r="C2441" s="152"/>
      <c r="D2441" s="263"/>
      <c r="E2441" s="169"/>
      <c r="F2441" s="167"/>
      <c r="G2441" s="14"/>
      <c r="H2441" s="14"/>
    </row>
    <row r="2442" spans="2:8" ht="30" customHeight="1">
      <c r="B2442" s="21" t="str">
        <f t="shared" si="39"/>
        <v/>
      </c>
      <c r="C2442" s="152"/>
      <c r="D2442" s="263"/>
      <c r="E2442" s="169"/>
      <c r="F2442" s="167"/>
      <c r="G2442" s="14"/>
      <c r="H2442" s="14"/>
    </row>
    <row r="2443" spans="2:8" ht="30" customHeight="1">
      <c r="B2443" s="21" t="str">
        <f t="shared" si="39"/>
        <v/>
      </c>
      <c r="C2443" s="152"/>
      <c r="D2443" s="263"/>
      <c r="E2443" s="169"/>
      <c r="F2443" s="167"/>
      <c r="G2443" s="14"/>
      <c r="H2443" s="14"/>
    </row>
    <row r="2444" spans="2:8" ht="30" customHeight="1">
      <c r="B2444" s="21" t="str">
        <f t="shared" si="39"/>
        <v/>
      </c>
      <c r="C2444" s="152"/>
      <c r="D2444" s="263"/>
      <c r="E2444" s="169"/>
      <c r="F2444" s="167"/>
      <c r="G2444" s="14"/>
      <c r="H2444" s="14"/>
    </row>
    <row r="2445" spans="2:8" ht="30" customHeight="1">
      <c r="B2445" s="21" t="str">
        <f t="shared" si="39"/>
        <v/>
      </c>
      <c r="C2445" s="152"/>
      <c r="D2445" s="263"/>
      <c r="E2445" s="169"/>
      <c r="F2445" s="167"/>
      <c r="G2445" s="14"/>
      <c r="H2445" s="14"/>
    </row>
    <row r="2446" spans="2:8" ht="30" customHeight="1">
      <c r="B2446" s="21" t="str">
        <f t="shared" si="39"/>
        <v/>
      </c>
      <c r="C2446" s="152"/>
      <c r="D2446" s="263"/>
      <c r="E2446" s="169"/>
      <c r="F2446" s="167"/>
      <c r="G2446" s="14"/>
      <c r="H2446" s="14"/>
    </row>
    <row r="2447" spans="2:8" ht="30" customHeight="1">
      <c r="B2447" s="21" t="str">
        <f t="shared" si="39"/>
        <v/>
      </c>
      <c r="C2447" s="152"/>
      <c r="D2447" s="263"/>
      <c r="E2447" s="169"/>
      <c r="F2447" s="167"/>
      <c r="G2447" s="14"/>
      <c r="H2447" s="14"/>
    </row>
    <row r="2448" spans="2:8" ht="30" customHeight="1">
      <c r="B2448" s="21" t="str">
        <f t="shared" si="39"/>
        <v/>
      </c>
      <c r="C2448" s="152"/>
      <c r="D2448" s="263"/>
      <c r="E2448" s="169"/>
      <c r="F2448" s="167"/>
      <c r="G2448" s="14"/>
      <c r="H2448" s="14"/>
    </row>
    <row r="2449" spans="2:8" ht="30" customHeight="1">
      <c r="B2449" s="21" t="str">
        <f t="shared" si="39"/>
        <v/>
      </c>
      <c r="C2449" s="152"/>
      <c r="D2449" s="263"/>
      <c r="E2449" s="169"/>
      <c r="F2449" s="167"/>
      <c r="G2449" s="14"/>
      <c r="H2449" s="14"/>
    </row>
    <row r="2450" spans="2:8" ht="30" customHeight="1">
      <c r="B2450" s="21" t="str">
        <f t="shared" si="39"/>
        <v/>
      </c>
      <c r="C2450" s="152"/>
      <c r="D2450" s="263"/>
      <c r="E2450" s="169"/>
      <c r="F2450" s="167"/>
      <c r="G2450" s="14"/>
      <c r="H2450" s="14"/>
    </row>
    <row r="2451" spans="2:8" ht="30" customHeight="1">
      <c r="B2451" s="21" t="str">
        <f t="shared" si="39"/>
        <v/>
      </c>
      <c r="C2451" s="152"/>
      <c r="D2451" s="263"/>
      <c r="E2451" s="169"/>
      <c r="F2451" s="167"/>
      <c r="G2451" s="14"/>
      <c r="H2451" s="14"/>
    </row>
    <row r="2452" spans="2:8" ht="30" customHeight="1">
      <c r="B2452" s="21" t="str">
        <f t="shared" si="39"/>
        <v/>
      </c>
      <c r="C2452" s="152"/>
      <c r="D2452" s="263"/>
      <c r="E2452" s="169"/>
      <c r="F2452" s="167"/>
      <c r="G2452" s="14"/>
      <c r="H2452" s="14"/>
    </row>
    <row r="2453" spans="2:8" ht="30" customHeight="1">
      <c r="B2453" s="21" t="str">
        <f t="shared" si="39"/>
        <v/>
      </c>
      <c r="C2453" s="152"/>
      <c r="D2453" s="263"/>
      <c r="E2453" s="169"/>
      <c r="F2453" s="167"/>
      <c r="G2453" s="14"/>
      <c r="H2453" s="14"/>
    </row>
    <row r="2454" spans="2:8" ht="30" customHeight="1">
      <c r="B2454" s="21" t="str">
        <f t="shared" si="39"/>
        <v/>
      </c>
      <c r="C2454" s="152"/>
      <c r="D2454" s="263"/>
      <c r="E2454" s="169"/>
      <c r="F2454" s="167"/>
      <c r="G2454" s="14"/>
      <c r="H2454" s="14"/>
    </row>
    <row r="2455" spans="2:8" ht="30" customHeight="1">
      <c r="B2455" s="21" t="str">
        <f t="shared" si="39"/>
        <v/>
      </c>
      <c r="C2455" s="152"/>
      <c r="D2455" s="263"/>
      <c r="E2455" s="169"/>
      <c r="F2455" s="167"/>
      <c r="G2455" s="14"/>
      <c r="H2455" s="14"/>
    </row>
    <row r="2456" spans="2:8" ht="30" customHeight="1">
      <c r="B2456" s="21" t="str">
        <f t="shared" si="39"/>
        <v/>
      </c>
      <c r="C2456" s="152"/>
      <c r="D2456" s="263"/>
      <c r="E2456" s="169"/>
      <c r="F2456" s="167"/>
      <c r="G2456" s="14"/>
      <c r="H2456" s="14"/>
    </row>
    <row r="2457" spans="2:8" ht="30" customHeight="1">
      <c r="B2457" s="21" t="str">
        <f t="shared" si="39"/>
        <v/>
      </c>
      <c r="C2457" s="152"/>
      <c r="D2457" s="263"/>
      <c r="E2457" s="169"/>
      <c r="F2457" s="167"/>
      <c r="G2457" s="14"/>
      <c r="H2457" s="14"/>
    </row>
    <row r="2458" spans="2:8" ht="30" customHeight="1">
      <c r="B2458" s="21" t="str">
        <f t="shared" si="39"/>
        <v/>
      </c>
      <c r="C2458" s="152"/>
      <c r="D2458" s="263"/>
      <c r="E2458" s="169"/>
      <c r="F2458" s="167"/>
      <c r="G2458" s="14"/>
      <c r="H2458" s="14"/>
    </row>
    <row r="2459" spans="2:8" ht="30" customHeight="1">
      <c r="B2459" s="21" t="str">
        <f t="shared" si="39"/>
        <v/>
      </c>
      <c r="C2459" s="152"/>
      <c r="D2459" s="263"/>
      <c r="E2459" s="169"/>
      <c r="F2459" s="167"/>
      <c r="G2459" s="14"/>
      <c r="H2459" s="14"/>
    </row>
    <row r="2460" spans="2:8" ht="30" customHeight="1">
      <c r="B2460" s="21" t="str">
        <f t="shared" si="39"/>
        <v/>
      </c>
      <c r="C2460" s="152"/>
      <c r="D2460" s="263"/>
      <c r="E2460" s="169"/>
      <c r="F2460" s="167"/>
      <c r="G2460" s="14"/>
      <c r="H2460" s="14"/>
    </row>
    <row r="2461" spans="2:8" ht="30" customHeight="1">
      <c r="B2461" s="21" t="str">
        <f t="shared" si="39"/>
        <v/>
      </c>
      <c r="C2461" s="152"/>
      <c r="D2461" s="263"/>
      <c r="E2461" s="169"/>
      <c r="F2461" s="167"/>
      <c r="G2461" s="14"/>
      <c r="H2461" s="14"/>
    </row>
    <row r="2462" spans="2:8" ht="30" customHeight="1">
      <c r="B2462" s="21" t="str">
        <f t="shared" si="39"/>
        <v/>
      </c>
      <c r="C2462" s="152"/>
      <c r="D2462" s="263"/>
      <c r="E2462" s="169"/>
      <c r="F2462" s="167"/>
      <c r="G2462" s="14"/>
      <c r="H2462" s="14"/>
    </row>
    <row r="2463" spans="2:8" ht="30" customHeight="1">
      <c r="B2463" s="21" t="str">
        <f t="shared" si="39"/>
        <v/>
      </c>
      <c r="C2463" s="152"/>
      <c r="D2463" s="263"/>
      <c r="E2463" s="169"/>
      <c r="F2463" s="167"/>
      <c r="G2463" s="14"/>
      <c r="H2463" s="14"/>
    </row>
    <row r="2464" spans="2:8" ht="30" customHeight="1">
      <c r="B2464" s="21" t="str">
        <f t="shared" si="39"/>
        <v/>
      </c>
      <c r="C2464" s="152"/>
      <c r="D2464" s="263"/>
      <c r="E2464" s="169"/>
      <c r="F2464" s="167"/>
      <c r="G2464" s="14"/>
      <c r="H2464" s="14"/>
    </row>
    <row r="2465" spans="2:8" ht="30" customHeight="1">
      <c r="B2465" s="21" t="str">
        <f t="shared" si="39"/>
        <v/>
      </c>
      <c r="C2465" s="152"/>
      <c r="D2465" s="263"/>
      <c r="E2465" s="169"/>
      <c r="F2465" s="167"/>
      <c r="G2465" s="14"/>
      <c r="H2465" s="14"/>
    </row>
    <row r="2466" spans="2:8" ht="30" customHeight="1">
      <c r="B2466" s="21" t="str">
        <f t="shared" si="39"/>
        <v/>
      </c>
      <c r="C2466" s="152"/>
      <c r="D2466" s="263"/>
      <c r="E2466" s="169"/>
      <c r="F2466" s="167"/>
      <c r="G2466" s="14"/>
      <c r="H2466" s="14"/>
    </row>
    <row r="2467" spans="2:8" ht="30" customHeight="1">
      <c r="B2467" s="21" t="str">
        <f t="shared" si="39"/>
        <v/>
      </c>
      <c r="C2467" s="152"/>
      <c r="D2467" s="263"/>
      <c r="E2467" s="169"/>
      <c r="F2467" s="167"/>
      <c r="G2467" s="14"/>
      <c r="H2467" s="14"/>
    </row>
    <row r="2468" spans="2:8" ht="30" customHeight="1">
      <c r="B2468" s="21" t="str">
        <f t="shared" si="39"/>
        <v/>
      </c>
      <c r="C2468" s="152"/>
      <c r="D2468" s="263"/>
      <c r="E2468" s="169"/>
      <c r="F2468" s="167"/>
      <c r="G2468" s="14"/>
      <c r="H2468" s="14"/>
    </row>
    <row r="2469" spans="2:8" ht="30" customHeight="1">
      <c r="B2469" s="21" t="str">
        <f t="shared" si="39"/>
        <v/>
      </c>
      <c r="C2469" s="152"/>
      <c r="D2469" s="263"/>
      <c r="E2469" s="169"/>
      <c r="F2469" s="167"/>
      <c r="G2469" s="14"/>
      <c r="H2469" s="14"/>
    </row>
    <row r="2470" spans="2:8" ht="30" customHeight="1">
      <c r="B2470" s="21" t="str">
        <f t="shared" si="39"/>
        <v/>
      </c>
      <c r="C2470" s="152"/>
      <c r="D2470" s="263"/>
      <c r="E2470" s="169"/>
      <c r="F2470" s="167"/>
      <c r="G2470" s="14"/>
      <c r="H2470" s="14"/>
    </row>
    <row r="2471" spans="2:8" ht="30" customHeight="1">
      <c r="B2471" s="21" t="str">
        <f t="shared" si="39"/>
        <v/>
      </c>
      <c r="C2471" s="152"/>
      <c r="D2471" s="263"/>
      <c r="E2471" s="169"/>
      <c r="F2471" s="167"/>
      <c r="G2471" s="14"/>
      <c r="H2471" s="14"/>
    </row>
    <row r="2472" spans="2:8" ht="30" customHeight="1">
      <c r="B2472" s="21" t="str">
        <f t="shared" si="39"/>
        <v/>
      </c>
      <c r="C2472" s="152"/>
      <c r="D2472" s="263"/>
      <c r="E2472" s="169"/>
      <c r="F2472" s="167"/>
      <c r="G2472" s="14"/>
      <c r="H2472" s="14"/>
    </row>
    <row r="2473" spans="2:8" ht="30" customHeight="1">
      <c r="B2473" s="21" t="str">
        <f t="shared" si="39"/>
        <v/>
      </c>
      <c r="C2473" s="152"/>
      <c r="D2473" s="263"/>
      <c r="E2473" s="169"/>
      <c r="F2473" s="167"/>
      <c r="G2473" s="14"/>
      <c r="H2473" s="14"/>
    </row>
    <row r="2474" spans="2:8" ht="30" customHeight="1">
      <c r="B2474" s="21" t="str">
        <f t="shared" si="39"/>
        <v/>
      </c>
      <c r="C2474" s="152"/>
      <c r="D2474" s="263"/>
      <c r="E2474" s="169"/>
      <c r="F2474" s="167"/>
      <c r="G2474" s="14"/>
      <c r="H2474" s="14"/>
    </row>
    <row r="2475" spans="2:8" ht="30" customHeight="1">
      <c r="B2475" s="21" t="str">
        <f t="shared" si="39"/>
        <v/>
      </c>
      <c r="C2475" s="152"/>
      <c r="D2475" s="263"/>
      <c r="E2475" s="169"/>
      <c r="F2475" s="167"/>
      <c r="G2475" s="14"/>
      <c r="H2475" s="14"/>
    </row>
    <row r="2476" spans="2:8" ht="30" customHeight="1">
      <c r="B2476" s="21" t="str">
        <f t="shared" si="39"/>
        <v/>
      </c>
      <c r="C2476" s="152"/>
      <c r="D2476" s="263"/>
      <c r="E2476" s="169"/>
      <c r="F2476" s="167"/>
      <c r="G2476" s="14"/>
      <c r="H2476" s="14"/>
    </row>
    <row r="2477" spans="2:8" ht="30" customHeight="1">
      <c r="B2477" s="21" t="str">
        <f t="shared" si="39"/>
        <v/>
      </c>
      <c r="C2477" s="152"/>
      <c r="D2477" s="263"/>
      <c r="E2477" s="169"/>
      <c r="F2477" s="167"/>
      <c r="G2477" s="14"/>
      <c r="H2477" s="14"/>
    </row>
    <row r="2478" spans="2:8" ht="30" customHeight="1">
      <c r="B2478" s="21" t="str">
        <f t="shared" si="39"/>
        <v/>
      </c>
      <c r="C2478" s="152"/>
      <c r="D2478" s="263"/>
      <c r="E2478" s="169"/>
      <c r="F2478" s="167"/>
      <c r="G2478" s="14"/>
      <c r="H2478" s="14"/>
    </row>
    <row r="2479" spans="2:8" ht="30" customHeight="1">
      <c r="B2479" s="21" t="str">
        <f t="shared" si="39"/>
        <v/>
      </c>
      <c r="C2479" s="152"/>
      <c r="D2479" s="263"/>
      <c r="E2479" s="169"/>
      <c r="F2479" s="167"/>
      <c r="G2479" s="14"/>
      <c r="H2479" s="14"/>
    </row>
    <row r="2480" spans="2:8" ht="30" customHeight="1">
      <c r="B2480" s="21" t="str">
        <f t="shared" ref="B2480:B2543" si="40">IF(D2480="","",MONTH(F2480))</f>
        <v/>
      </c>
      <c r="C2480" s="152"/>
      <c r="D2480" s="263"/>
      <c r="E2480" s="169"/>
      <c r="F2480" s="167"/>
      <c r="G2480" s="14"/>
      <c r="H2480" s="14"/>
    </row>
    <row r="2481" spans="2:8" ht="30" customHeight="1">
      <c r="B2481" s="21" t="str">
        <f t="shared" si="40"/>
        <v/>
      </c>
      <c r="C2481" s="152"/>
      <c r="D2481" s="263"/>
      <c r="E2481" s="169"/>
      <c r="F2481" s="167"/>
      <c r="G2481" s="14"/>
      <c r="H2481" s="14"/>
    </row>
    <row r="2482" spans="2:8" ht="30" customHeight="1">
      <c r="B2482" s="21" t="str">
        <f t="shared" si="40"/>
        <v/>
      </c>
      <c r="C2482" s="152"/>
      <c r="D2482" s="263"/>
      <c r="E2482" s="169"/>
      <c r="F2482" s="167"/>
      <c r="G2482" s="14"/>
      <c r="H2482" s="14"/>
    </row>
    <row r="2483" spans="2:8" ht="30" customHeight="1">
      <c r="B2483" s="21" t="str">
        <f t="shared" si="40"/>
        <v/>
      </c>
      <c r="C2483" s="152"/>
      <c r="D2483" s="263"/>
      <c r="E2483" s="169"/>
      <c r="F2483" s="167"/>
      <c r="G2483" s="14"/>
      <c r="H2483" s="14"/>
    </row>
    <row r="2484" spans="2:8" ht="30" customHeight="1">
      <c r="B2484" s="21" t="str">
        <f t="shared" si="40"/>
        <v/>
      </c>
      <c r="C2484" s="152"/>
      <c r="D2484" s="263"/>
      <c r="E2484" s="169"/>
      <c r="F2484" s="167"/>
      <c r="G2484" s="14"/>
      <c r="H2484" s="14"/>
    </row>
    <row r="2485" spans="2:8" ht="30" customHeight="1">
      <c r="B2485" s="21" t="str">
        <f t="shared" si="40"/>
        <v/>
      </c>
      <c r="C2485" s="152"/>
      <c r="D2485" s="263"/>
      <c r="E2485" s="169"/>
      <c r="F2485" s="167"/>
      <c r="G2485" s="14"/>
      <c r="H2485" s="14"/>
    </row>
    <row r="2486" spans="2:8" ht="30" customHeight="1">
      <c r="B2486" s="21" t="str">
        <f t="shared" si="40"/>
        <v/>
      </c>
      <c r="C2486" s="152"/>
      <c r="D2486" s="263"/>
      <c r="E2486" s="169"/>
      <c r="F2486" s="167"/>
      <c r="G2486" s="14"/>
      <c r="H2486" s="14"/>
    </row>
    <row r="2487" spans="2:8" ht="30" customHeight="1">
      <c r="B2487" s="21" t="str">
        <f t="shared" si="40"/>
        <v/>
      </c>
      <c r="C2487" s="152"/>
      <c r="D2487" s="263"/>
      <c r="E2487" s="169"/>
      <c r="F2487" s="167"/>
      <c r="G2487" s="14"/>
      <c r="H2487" s="14"/>
    </row>
    <row r="2488" spans="2:8" ht="30" customHeight="1">
      <c r="B2488" s="21" t="str">
        <f t="shared" si="40"/>
        <v/>
      </c>
      <c r="C2488" s="152"/>
      <c r="D2488" s="263"/>
      <c r="E2488" s="169"/>
      <c r="F2488" s="167"/>
      <c r="G2488" s="14"/>
      <c r="H2488" s="14"/>
    </row>
    <row r="2489" spans="2:8" ht="30" customHeight="1">
      <c r="B2489" s="21" t="str">
        <f t="shared" si="40"/>
        <v/>
      </c>
      <c r="C2489" s="152"/>
      <c r="D2489" s="263"/>
      <c r="E2489" s="169"/>
      <c r="F2489" s="167"/>
      <c r="G2489" s="14"/>
      <c r="H2489" s="14"/>
    </row>
    <row r="2490" spans="2:8" ht="30" customHeight="1">
      <c r="B2490" s="21" t="str">
        <f t="shared" si="40"/>
        <v/>
      </c>
      <c r="C2490" s="152"/>
      <c r="D2490" s="263"/>
      <c r="E2490" s="169"/>
      <c r="F2490" s="167"/>
      <c r="G2490" s="14"/>
      <c r="H2490" s="14"/>
    </row>
    <row r="2491" spans="2:8" ht="30" customHeight="1">
      <c r="B2491" s="21" t="str">
        <f t="shared" si="40"/>
        <v/>
      </c>
      <c r="C2491" s="152"/>
      <c r="D2491" s="263"/>
      <c r="E2491" s="169"/>
      <c r="F2491" s="167"/>
      <c r="G2491" s="14"/>
      <c r="H2491" s="14"/>
    </row>
    <row r="2492" spans="2:8" ht="30" customHeight="1">
      <c r="B2492" s="21" t="str">
        <f t="shared" si="40"/>
        <v/>
      </c>
      <c r="C2492" s="152"/>
      <c r="D2492" s="263"/>
      <c r="E2492" s="169"/>
      <c r="F2492" s="167"/>
      <c r="G2492" s="14"/>
      <c r="H2492" s="14"/>
    </row>
    <row r="2493" spans="2:8" ht="30" customHeight="1">
      <c r="B2493" s="21" t="str">
        <f t="shared" si="40"/>
        <v/>
      </c>
      <c r="C2493" s="152"/>
      <c r="D2493" s="263"/>
      <c r="E2493" s="169"/>
      <c r="F2493" s="167"/>
      <c r="G2493" s="14"/>
      <c r="H2493" s="14"/>
    </row>
    <row r="2494" spans="2:8" ht="30" customHeight="1">
      <c r="B2494" s="21" t="str">
        <f t="shared" si="40"/>
        <v/>
      </c>
      <c r="C2494" s="152"/>
      <c r="D2494" s="263"/>
      <c r="E2494" s="169"/>
      <c r="F2494" s="167"/>
      <c r="G2494" s="14"/>
      <c r="H2494" s="14"/>
    </row>
    <row r="2495" spans="2:8" ht="30" customHeight="1">
      <c r="B2495" s="21" t="str">
        <f t="shared" si="40"/>
        <v/>
      </c>
      <c r="C2495" s="152"/>
      <c r="D2495" s="263"/>
      <c r="E2495" s="169"/>
      <c r="F2495" s="167"/>
      <c r="G2495" s="14"/>
      <c r="H2495" s="14"/>
    </row>
    <row r="2496" spans="2:8" ht="30" customHeight="1">
      <c r="B2496" s="21" t="str">
        <f t="shared" si="40"/>
        <v/>
      </c>
      <c r="C2496" s="152"/>
      <c r="D2496" s="263"/>
      <c r="E2496" s="169"/>
      <c r="F2496" s="167"/>
      <c r="G2496" s="14"/>
      <c r="H2496" s="14"/>
    </row>
    <row r="2497" spans="2:8" ht="30" customHeight="1">
      <c r="B2497" s="21" t="str">
        <f t="shared" si="40"/>
        <v/>
      </c>
      <c r="C2497" s="152"/>
      <c r="D2497" s="263"/>
      <c r="E2497" s="169"/>
      <c r="F2497" s="167"/>
      <c r="G2497" s="14"/>
      <c r="H2497" s="14"/>
    </row>
    <row r="2498" spans="2:8" ht="30" customHeight="1">
      <c r="B2498" s="21" t="str">
        <f t="shared" si="40"/>
        <v/>
      </c>
      <c r="C2498" s="152"/>
      <c r="D2498" s="263"/>
      <c r="E2498" s="169"/>
      <c r="F2498" s="167"/>
      <c r="G2498" s="14"/>
      <c r="H2498" s="14"/>
    </row>
    <row r="2499" spans="2:8" ht="30" customHeight="1">
      <c r="B2499" s="21" t="str">
        <f t="shared" si="40"/>
        <v/>
      </c>
      <c r="C2499" s="152"/>
      <c r="D2499" s="263"/>
      <c r="E2499" s="169"/>
      <c r="F2499" s="167"/>
      <c r="G2499" s="14"/>
      <c r="H2499" s="14"/>
    </row>
    <row r="2500" spans="2:8" ht="30" customHeight="1">
      <c r="B2500" s="21" t="str">
        <f t="shared" si="40"/>
        <v/>
      </c>
      <c r="C2500" s="152"/>
      <c r="D2500" s="263"/>
      <c r="E2500" s="169"/>
      <c r="F2500" s="167"/>
      <c r="G2500" s="14"/>
      <c r="H2500" s="14"/>
    </row>
    <row r="2501" spans="2:8" ht="30" customHeight="1">
      <c r="B2501" s="21" t="str">
        <f t="shared" si="40"/>
        <v/>
      </c>
      <c r="C2501" s="152"/>
      <c r="D2501" s="263"/>
      <c r="E2501" s="169"/>
      <c r="F2501" s="167"/>
      <c r="G2501" s="14"/>
      <c r="H2501" s="14"/>
    </row>
    <row r="2502" spans="2:8" ht="30" customHeight="1">
      <c r="B2502" s="21" t="str">
        <f t="shared" si="40"/>
        <v/>
      </c>
      <c r="C2502" s="152"/>
      <c r="D2502" s="263"/>
      <c r="E2502" s="169"/>
      <c r="F2502" s="167"/>
      <c r="G2502" s="14"/>
      <c r="H2502" s="14"/>
    </row>
    <row r="2503" spans="2:8" ht="30" customHeight="1">
      <c r="B2503" s="21" t="str">
        <f t="shared" si="40"/>
        <v/>
      </c>
      <c r="C2503" s="152"/>
      <c r="D2503" s="263"/>
      <c r="E2503" s="169"/>
      <c r="F2503" s="167"/>
      <c r="G2503" s="14"/>
      <c r="H2503" s="14"/>
    </row>
    <row r="2504" spans="2:8" ht="30" customHeight="1">
      <c r="B2504" s="21" t="str">
        <f t="shared" si="40"/>
        <v/>
      </c>
      <c r="C2504" s="152"/>
      <c r="D2504" s="263"/>
      <c r="E2504" s="169"/>
      <c r="F2504" s="167"/>
      <c r="G2504" s="14"/>
      <c r="H2504" s="14"/>
    </row>
    <row r="2505" spans="2:8" ht="30" customHeight="1">
      <c r="B2505" s="21" t="str">
        <f t="shared" si="40"/>
        <v/>
      </c>
      <c r="C2505" s="152"/>
      <c r="D2505" s="263"/>
      <c r="E2505" s="169"/>
      <c r="F2505" s="167"/>
      <c r="G2505" s="14"/>
      <c r="H2505" s="14"/>
    </row>
    <row r="2506" spans="2:8" ht="30" customHeight="1">
      <c r="B2506" s="21" t="str">
        <f t="shared" si="40"/>
        <v/>
      </c>
      <c r="C2506" s="152"/>
      <c r="D2506" s="263"/>
      <c r="E2506" s="169"/>
      <c r="F2506" s="167"/>
      <c r="G2506" s="14"/>
      <c r="H2506" s="14"/>
    </row>
    <row r="2507" spans="2:8" ht="30" customHeight="1">
      <c r="B2507" s="21" t="str">
        <f t="shared" si="40"/>
        <v/>
      </c>
      <c r="C2507" s="152"/>
      <c r="D2507" s="263"/>
      <c r="E2507" s="169"/>
      <c r="F2507" s="167"/>
      <c r="G2507" s="14"/>
      <c r="H2507" s="14"/>
    </row>
    <row r="2508" spans="2:8" ht="30" customHeight="1">
      <c r="B2508" s="21" t="str">
        <f t="shared" si="40"/>
        <v/>
      </c>
      <c r="C2508" s="152"/>
      <c r="D2508" s="263"/>
      <c r="E2508" s="169"/>
      <c r="F2508" s="167"/>
      <c r="G2508" s="14"/>
      <c r="H2508" s="14"/>
    </row>
    <row r="2509" spans="2:8" ht="30" customHeight="1">
      <c r="B2509" s="21" t="str">
        <f t="shared" si="40"/>
        <v/>
      </c>
      <c r="C2509" s="152"/>
      <c r="D2509" s="263"/>
      <c r="E2509" s="169"/>
      <c r="F2509" s="167"/>
      <c r="G2509" s="14"/>
      <c r="H2509" s="14"/>
    </row>
    <row r="2510" spans="2:8" ht="30" customHeight="1">
      <c r="B2510" s="21" t="str">
        <f t="shared" si="40"/>
        <v/>
      </c>
      <c r="C2510" s="152"/>
      <c r="D2510" s="263"/>
      <c r="E2510" s="169"/>
      <c r="F2510" s="167"/>
      <c r="G2510" s="14"/>
      <c r="H2510" s="14"/>
    </row>
    <row r="2511" spans="2:8" ht="30" customHeight="1">
      <c r="B2511" s="21" t="str">
        <f t="shared" si="40"/>
        <v/>
      </c>
      <c r="C2511" s="152"/>
      <c r="D2511" s="263"/>
      <c r="E2511" s="169"/>
      <c r="F2511" s="167"/>
      <c r="G2511" s="14"/>
      <c r="H2511" s="14"/>
    </row>
    <row r="2512" spans="2:8" ht="30" customHeight="1">
      <c r="B2512" s="21" t="str">
        <f t="shared" si="40"/>
        <v/>
      </c>
      <c r="C2512" s="152"/>
      <c r="D2512" s="263"/>
      <c r="E2512" s="169"/>
      <c r="F2512" s="167"/>
      <c r="G2512" s="14"/>
      <c r="H2512" s="14"/>
    </row>
    <row r="2513" spans="2:8" ht="30" customHeight="1">
      <c r="B2513" s="21" t="str">
        <f t="shared" si="40"/>
        <v/>
      </c>
      <c r="C2513" s="152"/>
      <c r="D2513" s="263"/>
      <c r="E2513" s="169"/>
      <c r="F2513" s="167"/>
      <c r="G2513" s="14"/>
      <c r="H2513" s="14"/>
    </row>
    <row r="2514" spans="2:8" ht="30" customHeight="1">
      <c r="B2514" s="21" t="str">
        <f t="shared" si="40"/>
        <v/>
      </c>
      <c r="C2514" s="152"/>
      <c r="D2514" s="263"/>
      <c r="E2514" s="169"/>
      <c r="F2514" s="167"/>
      <c r="G2514" s="14"/>
      <c r="H2514" s="14"/>
    </row>
    <row r="2515" spans="2:8" ht="30" customHeight="1">
      <c r="B2515" s="21" t="str">
        <f t="shared" si="40"/>
        <v/>
      </c>
      <c r="C2515" s="152"/>
      <c r="D2515" s="263"/>
      <c r="E2515" s="169"/>
      <c r="F2515" s="167"/>
      <c r="G2515" s="14"/>
      <c r="H2515" s="14"/>
    </row>
    <row r="2516" spans="2:8" ht="30" customHeight="1">
      <c r="B2516" s="21" t="str">
        <f t="shared" si="40"/>
        <v/>
      </c>
      <c r="C2516" s="152"/>
      <c r="D2516" s="263"/>
      <c r="E2516" s="169"/>
      <c r="F2516" s="167"/>
      <c r="G2516" s="14"/>
      <c r="H2516" s="14"/>
    </row>
    <row r="2517" spans="2:8" ht="30" customHeight="1">
      <c r="B2517" s="21" t="str">
        <f t="shared" si="40"/>
        <v/>
      </c>
      <c r="C2517" s="152"/>
      <c r="D2517" s="263"/>
      <c r="E2517" s="169"/>
      <c r="F2517" s="167"/>
      <c r="G2517" s="14"/>
      <c r="H2517" s="14"/>
    </row>
    <row r="2518" spans="2:8" ht="30" customHeight="1">
      <c r="B2518" s="21" t="str">
        <f t="shared" si="40"/>
        <v/>
      </c>
      <c r="C2518" s="152"/>
      <c r="D2518" s="263"/>
      <c r="E2518" s="169"/>
      <c r="F2518" s="167"/>
      <c r="G2518" s="14"/>
      <c r="H2518" s="14"/>
    </row>
    <row r="2519" spans="2:8" ht="30" customHeight="1">
      <c r="B2519" s="21" t="str">
        <f t="shared" si="40"/>
        <v/>
      </c>
      <c r="C2519" s="152"/>
      <c r="D2519" s="263"/>
      <c r="E2519" s="169"/>
      <c r="F2519" s="167"/>
      <c r="G2519" s="14"/>
      <c r="H2519" s="14"/>
    </row>
    <row r="2520" spans="2:8" ht="30" customHeight="1">
      <c r="B2520" s="21" t="str">
        <f t="shared" si="40"/>
        <v/>
      </c>
      <c r="C2520" s="152"/>
      <c r="D2520" s="263"/>
      <c r="E2520" s="169"/>
      <c r="F2520" s="167"/>
      <c r="G2520" s="14"/>
      <c r="H2520" s="14"/>
    </row>
    <row r="2521" spans="2:8" ht="30" customHeight="1">
      <c r="B2521" s="21" t="str">
        <f t="shared" si="40"/>
        <v/>
      </c>
      <c r="C2521" s="152"/>
      <c r="D2521" s="263"/>
      <c r="E2521" s="169"/>
      <c r="F2521" s="167"/>
      <c r="G2521" s="14"/>
      <c r="H2521" s="14"/>
    </row>
    <row r="2522" spans="2:8" ht="30" customHeight="1">
      <c r="B2522" s="21" t="str">
        <f t="shared" si="40"/>
        <v/>
      </c>
      <c r="C2522" s="152"/>
      <c r="D2522" s="263"/>
      <c r="E2522" s="169"/>
      <c r="F2522" s="167"/>
      <c r="G2522" s="14"/>
      <c r="H2522" s="14"/>
    </row>
    <row r="2523" spans="2:8" ht="30" customHeight="1">
      <c r="B2523" s="21" t="str">
        <f t="shared" si="40"/>
        <v/>
      </c>
      <c r="C2523" s="152"/>
      <c r="D2523" s="263"/>
      <c r="E2523" s="169"/>
      <c r="F2523" s="167"/>
      <c r="G2523" s="14"/>
      <c r="H2523" s="14"/>
    </row>
    <row r="2524" spans="2:8" ht="30" customHeight="1">
      <c r="B2524" s="21" t="str">
        <f t="shared" si="40"/>
        <v/>
      </c>
      <c r="C2524" s="152"/>
      <c r="D2524" s="263"/>
      <c r="E2524" s="169"/>
      <c r="F2524" s="167"/>
      <c r="G2524" s="14"/>
      <c r="H2524" s="14"/>
    </row>
    <row r="2525" spans="2:8" ht="30" customHeight="1">
      <c r="B2525" s="21" t="str">
        <f t="shared" si="40"/>
        <v/>
      </c>
      <c r="C2525" s="152"/>
      <c r="D2525" s="263"/>
      <c r="E2525" s="169"/>
      <c r="F2525" s="167"/>
      <c r="G2525" s="14"/>
      <c r="H2525" s="14"/>
    </row>
    <row r="2526" spans="2:8" ht="30" customHeight="1">
      <c r="B2526" s="21" t="str">
        <f t="shared" si="40"/>
        <v/>
      </c>
      <c r="C2526" s="152"/>
      <c r="D2526" s="263"/>
      <c r="E2526" s="169"/>
      <c r="F2526" s="167"/>
      <c r="G2526" s="14"/>
      <c r="H2526" s="14"/>
    </row>
    <row r="2527" spans="2:8" ht="30" customHeight="1">
      <c r="B2527" s="21" t="str">
        <f t="shared" si="40"/>
        <v/>
      </c>
      <c r="C2527" s="152"/>
      <c r="D2527" s="263"/>
      <c r="E2527" s="169"/>
      <c r="F2527" s="167"/>
      <c r="G2527" s="14"/>
      <c r="H2527" s="14"/>
    </row>
    <row r="2528" spans="2:8" ht="30" customHeight="1">
      <c r="B2528" s="21" t="str">
        <f t="shared" si="40"/>
        <v/>
      </c>
      <c r="C2528" s="152"/>
      <c r="D2528" s="263"/>
      <c r="E2528" s="169"/>
      <c r="F2528" s="167"/>
      <c r="G2528" s="14"/>
      <c r="H2528" s="14"/>
    </row>
    <row r="2529" spans="2:8" ht="30" customHeight="1">
      <c r="B2529" s="21" t="str">
        <f t="shared" si="40"/>
        <v/>
      </c>
      <c r="C2529" s="152"/>
      <c r="D2529" s="263"/>
      <c r="E2529" s="169"/>
      <c r="F2529" s="167"/>
      <c r="G2529" s="14"/>
      <c r="H2529" s="14"/>
    </row>
    <row r="2530" spans="2:8" ht="30" customHeight="1">
      <c r="B2530" s="21" t="str">
        <f t="shared" si="40"/>
        <v/>
      </c>
      <c r="C2530" s="152"/>
      <c r="D2530" s="263"/>
      <c r="E2530" s="169"/>
      <c r="F2530" s="167"/>
      <c r="G2530" s="14"/>
      <c r="H2530" s="14"/>
    </row>
    <row r="2531" spans="2:8" ht="30" customHeight="1">
      <c r="B2531" s="21" t="str">
        <f t="shared" si="40"/>
        <v/>
      </c>
      <c r="C2531" s="152"/>
      <c r="D2531" s="263"/>
      <c r="E2531" s="169"/>
      <c r="F2531" s="167"/>
      <c r="G2531" s="14"/>
      <c r="H2531" s="14"/>
    </row>
    <row r="2532" spans="2:8" ht="30" customHeight="1">
      <c r="B2532" s="21" t="str">
        <f t="shared" si="40"/>
        <v/>
      </c>
      <c r="C2532" s="152"/>
      <c r="D2532" s="263"/>
      <c r="E2532" s="169"/>
      <c r="F2532" s="167"/>
      <c r="G2532" s="14"/>
      <c r="H2532" s="14"/>
    </row>
    <row r="2533" spans="2:8" ht="30" customHeight="1">
      <c r="B2533" s="21" t="str">
        <f t="shared" si="40"/>
        <v/>
      </c>
      <c r="C2533" s="152"/>
      <c r="D2533" s="263"/>
      <c r="E2533" s="169"/>
      <c r="F2533" s="167"/>
      <c r="G2533" s="14"/>
      <c r="H2533" s="14"/>
    </row>
    <row r="2534" spans="2:8" ht="30" customHeight="1">
      <c r="B2534" s="21" t="str">
        <f t="shared" si="40"/>
        <v/>
      </c>
      <c r="C2534" s="152"/>
      <c r="D2534" s="263"/>
      <c r="E2534" s="169"/>
      <c r="F2534" s="167"/>
      <c r="G2534" s="14"/>
      <c r="H2534" s="14"/>
    </row>
    <row r="2535" spans="2:8" ht="30" customHeight="1">
      <c r="B2535" s="21" t="str">
        <f t="shared" si="40"/>
        <v/>
      </c>
      <c r="C2535" s="152"/>
      <c r="D2535" s="263"/>
      <c r="E2535" s="169"/>
      <c r="F2535" s="167"/>
      <c r="G2535" s="14"/>
      <c r="H2535" s="14"/>
    </row>
    <row r="2536" spans="2:8" ht="30" customHeight="1">
      <c r="B2536" s="21" t="str">
        <f t="shared" si="40"/>
        <v/>
      </c>
      <c r="C2536" s="152"/>
      <c r="D2536" s="263"/>
      <c r="E2536" s="169"/>
      <c r="F2536" s="167"/>
      <c r="G2536" s="14"/>
      <c r="H2536" s="14"/>
    </row>
    <row r="2537" spans="2:8" ht="30" customHeight="1">
      <c r="B2537" s="21" t="str">
        <f t="shared" si="40"/>
        <v/>
      </c>
      <c r="C2537" s="152"/>
      <c r="D2537" s="263"/>
      <c r="E2537" s="169"/>
      <c r="F2537" s="167"/>
      <c r="G2537" s="14"/>
      <c r="H2537" s="14"/>
    </row>
    <row r="2538" spans="2:8" ht="30" customHeight="1">
      <c r="B2538" s="21" t="str">
        <f t="shared" si="40"/>
        <v/>
      </c>
      <c r="C2538" s="152"/>
      <c r="D2538" s="263"/>
      <c r="E2538" s="169"/>
      <c r="F2538" s="167"/>
      <c r="G2538" s="14"/>
      <c r="H2538" s="14"/>
    </row>
    <row r="2539" spans="2:8" ht="30" customHeight="1">
      <c r="B2539" s="21" t="str">
        <f t="shared" si="40"/>
        <v/>
      </c>
      <c r="C2539" s="152"/>
      <c r="D2539" s="263"/>
      <c r="E2539" s="169"/>
      <c r="F2539" s="167"/>
      <c r="G2539" s="14"/>
      <c r="H2539" s="14"/>
    </row>
    <row r="2540" spans="2:8" ht="30" customHeight="1">
      <c r="B2540" s="21" t="str">
        <f t="shared" si="40"/>
        <v/>
      </c>
      <c r="C2540" s="152"/>
      <c r="D2540" s="263"/>
      <c r="E2540" s="169"/>
      <c r="F2540" s="167"/>
      <c r="G2540" s="14"/>
      <c r="H2540" s="14"/>
    </row>
    <row r="2541" spans="2:8" ht="30" customHeight="1">
      <c r="B2541" s="21" t="str">
        <f t="shared" si="40"/>
        <v/>
      </c>
      <c r="C2541" s="152"/>
      <c r="D2541" s="263"/>
      <c r="E2541" s="169"/>
      <c r="F2541" s="167"/>
      <c r="G2541" s="14"/>
      <c r="H2541" s="14"/>
    </row>
    <row r="2542" spans="2:8" ht="30" customHeight="1">
      <c r="B2542" s="21" t="str">
        <f t="shared" si="40"/>
        <v/>
      </c>
      <c r="C2542" s="152"/>
      <c r="D2542" s="263"/>
      <c r="E2542" s="169"/>
      <c r="F2542" s="167"/>
      <c r="G2542" s="14"/>
      <c r="H2542" s="14"/>
    </row>
    <row r="2543" spans="2:8" ht="30" customHeight="1">
      <c r="B2543" s="21" t="str">
        <f t="shared" si="40"/>
        <v/>
      </c>
      <c r="C2543" s="152"/>
      <c r="D2543" s="263"/>
      <c r="E2543" s="169"/>
      <c r="F2543" s="167"/>
      <c r="G2543" s="14"/>
      <c r="H2543" s="14"/>
    </row>
    <row r="2544" spans="2:8" ht="30" customHeight="1">
      <c r="B2544" s="21" t="str">
        <f t="shared" ref="B2544:B2607" si="41">IF(D2544="","",MONTH(F2544))</f>
        <v/>
      </c>
      <c r="C2544" s="152"/>
      <c r="D2544" s="263"/>
      <c r="E2544" s="169"/>
      <c r="F2544" s="167"/>
      <c r="G2544" s="14"/>
      <c r="H2544" s="14"/>
    </row>
    <row r="2545" spans="2:8" ht="30" customHeight="1">
      <c r="B2545" s="21" t="str">
        <f t="shared" si="41"/>
        <v/>
      </c>
      <c r="C2545" s="152"/>
      <c r="D2545" s="263"/>
      <c r="E2545" s="169"/>
      <c r="F2545" s="167"/>
      <c r="G2545" s="14"/>
      <c r="H2545" s="14"/>
    </row>
    <row r="2546" spans="2:8" ht="30" customHeight="1">
      <c r="B2546" s="21" t="str">
        <f t="shared" si="41"/>
        <v/>
      </c>
      <c r="C2546" s="152"/>
      <c r="D2546" s="263"/>
      <c r="E2546" s="169"/>
      <c r="F2546" s="167"/>
      <c r="G2546" s="14"/>
      <c r="H2546" s="14"/>
    </row>
    <row r="2547" spans="2:8" ht="30" customHeight="1">
      <c r="B2547" s="21" t="str">
        <f t="shared" si="41"/>
        <v/>
      </c>
      <c r="C2547" s="152"/>
      <c r="D2547" s="263"/>
      <c r="E2547" s="169"/>
      <c r="F2547" s="167"/>
      <c r="G2547" s="14"/>
      <c r="H2547" s="14"/>
    </row>
    <row r="2548" spans="2:8" ht="30" customHeight="1">
      <c r="B2548" s="21" t="str">
        <f t="shared" si="41"/>
        <v/>
      </c>
      <c r="C2548" s="152"/>
      <c r="D2548" s="263"/>
      <c r="E2548" s="169"/>
      <c r="F2548" s="167"/>
      <c r="G2548" s="14"/>
      <c r="H2548" s="14"/>
    </row>
    <row r="2549" spans="2:8" ht="30" customHeight="1">
      <c r="B2549" s="21" t="str">
        <f t="shared" si="41"/>
        <v/>
      </c>
      <c r="C2549" s="152"/>
      <c r="D2549" s="263"/>
      <c r="E2549" s="169"/>
      <c r="F2549" s="167"/>
      <c r="G2549" s="14"/>
      <c r="H2549" s="14"/>
    </row>
    <row r="2550" spans="2:8" ht="30" customHeight="1">
      <c r="B2550" s="21" t="str">
        <f t="shared" si="41"/>
        <v/>
      </c>
      <c r="C2550" s="152"/>
      <c r="D2550" s="263"/>
      <c r="E2550" s="169"/>
      <c r="F2550" s="167"/>
      <c r="G2550" s="14"/>
      <c r="H2550" s="14"/>
    </row>
    <row r="2551" spans="2:8" ht="30" customHeight="1">
      <c r="B2551" s="21" t="str">
        <f t="shared" si="41"/>
        <v/>
      </c>
      <c r="C2551" s="152"/>
      <c r="D2551" s="263"/>
      <c r="E2551" s="169"/>
      <c r="F2551" s="167"/>
      <c r="G2551" s="14"/>
      <c r="H2551" s="14"/>
    </row>
    <row r="2552" spans="2:8" ht="30" customHeight="1">
      <c r="B2552" s="21" t="str">
        <f t="shared" si="41"/>
        <v/>
      </c>
      <c r="C2552" s="152"/>
      <c r="D2552" s="263"/>
      <c r="E2552" s="169"/>
      <c r="F2552" s="167"/>
      <c r="G2552" s="14"/>
      <c r="H2552" s="14"/>
    </row>
    <row r="2553" spans="2:8" ht="30" customHeight="1">
      <c r="B2553" s="21" t="str">
        <f t="shared" si="41"/>
        <v/>
      </c>
      <c r="C2553" s="152"/>
      <c r="D2553" s="263"/>
      <c r="E2553" s="169"/>
      <c r="F2553" s="167"/>
      <c r="G2553" s="14"/>
      <c r="H2553" s="14"/>
    </row>
    <row r="2554" spans="2:8" ht="30" customHeight="1">
      <c r="B2554" s="21" t="str">
        <f t="shared" si="41"/>
        <v/>
      </c>
      <c r="C2554" s="152"/>
      <c r="D2554" s="263"/>
      <c r="E2554" s="169"/>
      <c r="F2554" s="167"/>
      <c r="G2554" s="14"/>
      <c r="H2554" s="14"/>
    </row>
    <row r="2555" spans="2:8" ht="30" customHeight="1">
      <c r="B2555" s="21" t="str">
        <f t="shared" si="41"/>
        <v/>
      </c>
      <c r="C2555" s="152"/>
      <c r="D2555" s="263"/>
      <c r="E2555" s="169"/>
      <c r="F2555" s="167"/>
      <c r="G2555" s="14"/>
      <c r="H2555" s="14"/>
    </row>
    <row r="2556" spans="2:8" ht="30" customHeight="1">
      <c r="B2556" s="21" t="str">
        <f t="shared" si="41"/>
        <v/>
      </c>
      <c r="C2556" s="152"/>
      <c r="D2556" s="263"/>
      <c r="E2556" s="169"/>
      <c r="F2556" s="167"/>
      <c r="G2556" s="14"/>
      <c r="H2556" s="14"/>
    </row>
    <row r="2557" spans="2:8" ht="30" customHeight="1">
      <c r="B2557" s="21" t="str">
        <f t="shared" si="41"/>
        <v/>
      </c>
      <c r="C2557" s="152"/>
      <c r="D2557" s="263"/>
      <c r="E2557" s="169"/>
      <c r="F2557" s="167"/>
      <c r="G2557" s="14"/>
      <c r="H2557" s="14"/>
    </row>
    <row r="2558" spans="2:8" ht="30" customHeight="1">
      <c r="B2558" s="21" t="str">
        <f t="shared" si="41"/>
        <v/>
      </c>
      <c r="C2558" s="152"/>
      <c r="D2558" s="263"/>
      <c r="E2558" s="169"/>
      <c r="F2558" s="167"/>
      <c r="G2558" s="14"/>
      <c r="H2558" s="14"/>
    </row>
    <row r="2559" spans="2:8" ht="30" customHeight="1">
      <c r="B2559" s="21" t="str">
        <f t="shared" si="41"/>
        <v/>
      </c>
      <c r="C2559" s="152"/>
      <c r="D2559" s="263"/>
      <c r="E2559" s="169"/>
      <c r="F2559" s="167"/>
      <c r="G2559" s="14"/>
      <c r="H2559" s="14"/>
    </row>
    <row r="2560" spans="2:8" ht="30" customHeight="1">
      <c r="B2560" s="21" t="str">
        <f t="shared" si="41"/>
        <v/>
      </c>
      <c r="C2560" s="152"/>
      <c r="D2560" s="263"/>
      <c r="E2560" s="169"/>
      <c r="F2560" s="167"/>
      <c r="G2560" s="14"/>
      <c r="H2560" s="14"/>
    </row>
    <row r="2561" spans="2:8" ht="30" customHeight="1">
      <c r="B2561" s="21" t="str">
        <f t="shared" si="41"/>
        <v/>
      </c>
      <c r="C2561" s="152"/>
      <c r="D2561" s="263"/>
      <c r="E2561" s="169"/>
      <c r="F2561" s="167"/>
      <c r="G2561" s="14"/>
      <c r="H2561" s="14"/>
    </row>
    <row r="2562" spans="2:8" ht="30" customHeight="1">
      <c r="B2562" s="21" t="str">
        <f t="shared" si="41"/>
        <v/>
      </c>
      <c r="C2562" s="152"/>
      <c r="D2562" s="263"/>
      <c r="E2562" s="169"/>
      <c r="F2562" s="167"/>
      <c r="G2562" s="14"/>
      <c r="H2562" s="14"/>
    </row>
    <row r="2563" spans="2:8" ht="30" customHeight="1">
      <c r="B2563" s="21" t="str">
        <f t="shared" si="41"/>
        <v/>
      </c>
      <c r="C2563" s="152"/>
      <c r="D2563" s="263"/>
      <c r="E2563" s="169"/>
      <c r="F2563" s="167"/>
      <c r="G2563" s="14"/>
      <c r="H2563" s="14"/>
    </row>
    <row r="2564" spans="2:8" ht="30" customHeight="1">
      <c r="B2564" s="21" t="str">
        <f t="shared" si="41"/>
        <v/>
      </c>
      <c r="C2564" s="152"/>
      <c r="D2564" s="263"/>
      <c r="E2564" s="169"/>
      <c r="F2564" s="167"/>
      <c r="G2564" s="14"/>
      <c r="H2564" s="14"/>
    </row>
    <row r="2565" spans="2:8" ht="30" customHeight="1">
      <c r="B2565" s="21" t="str">
        <f t="shared" si="41"/>
        <v/>
      </c>
      <c r="C2565" s="152"/>
      <c r="D2565" s="263"/>
      <c r="E2565" s="169"/>
      <c r="F2565" s="167"/>
      <c r="G2565" s="14"/>
      <c r="H2565" s="14"/>
    </row>
    <row r="2566" spans="2:8" ht="30" customHeight="1">
      <c r="B2566" s="21" t="str">
        <f t="shared" si="41"/>
        <v/>
      </c>
      <c r="C2566" s="152"/>
      <c r="D2566" s="263"/>
      <c r="E2566" s="169"/>
      <c r="F2566" s="167"/>
      <c r="G2566" s="14"/>
      <c r="H2566" s="14"/>
    </row>
    <row r="2567" spans="2:8" ht="30" customHeight="1">
      <c r="B2567" s="21" t="str">
        <f t="shared" si="41"/>
        <v/>
      </c>
      <c r="C2567" s="152"/>
      <c r="D2567" s="263"/>
      <c r="E2567" s="169"/>
      <c r="F2567" s="167"/>
      <c r="G2567" s="14"/>
      <c r="H2567" s="14"/>
    </row>
    <row r="2568" spans="2:8" ht="30" customHeight="1">
      <c r="B2568" s="21" t="str">
        <f t="shared" si="41"/>
        <v/>
      </c>
      <c r="C2568" s="152"/>
      <c r="D2568" s="263"/>
      <c r="E2568" s="169"/>
      <c r="F2568" s="167"/>
      <c r="G2568" s="14"/>
      <c r="H2568" s="14"/>
    </row>
    <row r="2569" spans="2:8" ht="30" customHeight="1">
      <c r="B2569" s="21" t="str">
        <f t="shared" si="41"/>
        <v/>
      </c>
      <c r="C2569" s="152"/>
      <c r="D2569" s="263"/>
      <c r="E2569" s="169"/>
      <c r="F2569" s="167"/>
      <c r="G2569" s="14"/>
      <c r="H2569" s="14"/>
    </row>
    <row r="2570" spans="2:8" ht="30" customHeight="1">
      <c r="B2570" s="21" t="str">
        <f t="shared" si="41"/>
        <v/>
      </c>
      <c r="C2570" s="152"/>
      <c r="D2570" s="263"/>
      <c r="E2570" s="169"/>
      <c r="F2570" s="167"/>
      <c r="G2570" s="14"/>
      <c r="H2570" s="14"/>
    </row>
    <row r="2571" spans="2:8" ht="30" customHeight="1">
      <c r="B2571" s="21" t="str">
        <f t="shared" si="41"/>
        <v/>
      </c>
      <c r="C2571" s="152"/>
      <c r="D2571" s="263"/>
      <c r="E2571" s="169"/>
      <c r="F2571" s="167"/>
      <c r="G2571" s="14"/>
      <c r="H2571" s="14"/>
    </row>
    <row r="2572" spans="2:8" ht="30" customHeight="1">
      <c r="B2572" s="21" t="str">
        <f t="shared" si="41"/>
        <v/>
      </c>
      <c r="C2572" s="152"/>
      <c r="D2572" s="263"/>
      <c r="E2572" s="169"/>
      <c r="F2572" s="167"/>
      <c r="G2572" s="14"/>
      <c r="H2572" s="14"/>
    </row>
    <row r="2573" spans="2:8" ht="30" customHeight="1">
      <c r="B2573" s="21" t="str">
        <f t="shared" si="41"/>
        <v/>
      </c>
      <c r="C2573" s="152"/>
      <c r="D2573" s="263"/>
      <c r="E2573" s="169"/>
      <c r="F2573" s="167"/>
      <c r="G2573" s="14"/>
      <c r="H2573" s="14"/>
    </row>
    <row r="2574" spans="2:8" ht="30" customHeight="1">
      <c r="B2574" s="21" t="str">
        <f t="shared" si="41"/>
        <v/>
      </c>
      <c r="C2574" s="152"/>
      <c r="D2574" s="263"/>
      <c r="E2574" s="169"/>
      <c r="F2574" s="167"/>
      <c r="G2574" s="14"/>
      <c r="H2574" s="14"/>
    </row>
    <row r="2575" spans="2:8" ht="30" customHeight="1">
      <c r="B2575" s="21" t="str">
        <f t="shared" si="41"/>
        <v/>
      </c>
      <c r="C2575" s="152"/>
      <c r="D2575" s="263"/>
      <c r="E2575" s="169"/>
      <c r="F2575" s="167"/>
      <c r="G2575" s="14"/>
      <c r="H2575" s="14"/>
    </row>
    <row r="2576" spans="2:8" ht="30" customHeight="1">
      <c r="B2576" s="21" t="str">
        <f t="shared" si="41"/>
        <v/>
      </c>
      <c r="C2576" s="152"/>
      <c r="D2576" s="263"/>
      <c r="E2576" s="169"/>
      <c r="F2576" s="167"/>
      <c r="G2576" s="14"/>
      <c r="H2576" s="14"/>
    </row>
    <row r="2577" spans="2:8" ht="30" customHeight="1">
      <c r="B2577" s="21" t="str">
        <f t="shared" si="41"/>
        <v/>
      </c>
      <c r="C2577" s="152"/>
      <c r="D2577" s="263"/>
      <c r="E2577" s="169"/>
      <c r="F2577" s="167"/>
      <c r="G2577" s="14"/>
      <c r="H2577" s="14"/>
    </row>
    <row r="2578" spans="2:8" ht="30" customHeight="1">
      <c r="B2578" s="21" t="str">
        <f t="shared" si="41"/>
        <v/>
      </c>
      <c r="C2578" s="152"/>
      <c r="D2578" s="263"/>
      <c r="E2578" s="169"/>
      <c r="F2578" s="167"/>
      <c r="G2578" s="14"/>
      <c r="H2578" s="14"/>
    </row>
    <row r="2579" spans="2:8" ht="30" customHeight="1">
      <c r="B2579" s="21" t="str">
        <f t="shared" si="41"/>
        <v/>
      </c>
      <c r="C2579" s="152"/>
      <c r="D2579" s="263"/>
      <c r="E2579" s="169"/>
      <c r="F2579" s="167"/>
      <c r="G2579" s="14"/>
      <c r="H2579" s="14"/>
    </row>
    <row r="2580" spans="2:8" ht="30" customHeight="1">
      <c r="B2580" s="21" t="str">
        <f t="shared" si="41"/>
        <v/>
      </c>
      <c r="C2580" s="152"/>
      <c r="D2580" s="263"/>
      <c r="E2580" s="169"/>
      <c r="F2580" s="167"/>
      <c r="G2580" s="14"/>
      <c r="H2580" s="14"/>
    </row>
    <row r="2581" spans="2:8" ht="30" customHeight="1">
      <c r="B2581" s="21" t="str">
        <f t="shared" si="41"/>
        <v/>
      </c>
      <c r="C2581" s="152"/>
      <c r="D2581" s="263"/>
      <c r="E2581" s="169"/>
      <c r="F2581" s="167"/>
      <c r="G2581" s="14"/>
      <c r="H2581" s="14"/>
    </row>
    <row r="2582" spans="2:8" ht="30" customHeight="1">
      <c r="B2582" s="21" t="str">
        <f t="shared" si="41"/>
        <v/>
      </c>
      <c r="C2582" s="152"/>
      <c r="D2582" s="263"/>
      <c r="E2582" s="169"/>
      <c r="F2582" s="167"/>
      <c r="G2582" s="14"/>
      <c r="H2582" s="14"/>
    </row>
    <row r="2583" spans="2:8" ht="30" customHeight="1">
      <c r="B2583" s="21" t="str">
        <f t="shared" si="41"/>
        <v/>
      </c>
      <c r="C2583" s="152"/>
      <c r="D2583" s="263"/>
      <c r="E2583" s="169"/>
      <c r="F2583" s="167"/>
      <c r="G2583" s="14"/>
      <c r="H2583" s="14"/>
    </row>
    <row r="2584" spans="2:8" ht="30" customHeight="1">
      <c r="B2584" s="21" t="str">
        <f t="shared" si="41"/>
        <v/>
      </c>
      <c r="C2584" s="152"/>
      <c r="D2584" s="263"/>
      <c r="E2584" s="169"/>
      <c r="F2584" s="167"/>
      <c r="G2584" s="14"/>
      <c r="H2584" s="14"/>
    </row>
    <row r="2585" spans="2:8" ht="30" customHeight="1">
      <c r="B2585" s="21" t="str">
        <f t="shared" si="41"/>
        <v/>
      </c>
      <c r="C2585" s="152"/>
      <c r="D2585" s="263"/>
      <c r="E2585" s="169"/>
      <c r="F2585" s="167"/>
      <c r="G2585" s="14"/>
      <c r="H2585" s="14"/>
    </row>
    <row r="2586" spans="2:8" ht="30" customHeight="1">
      <c r="B2586" s="21" t="str">
        <f t="shared" si="41"/>
        <v/>
      </c>
      <c r="C2586" s="152"/>
      <c r="D2586" s="263"/>
      <c r="E2586" s="169"/>
      <c r="F2586" s="167"/>
      <c r="G2586" s="14"/>
      <c r="H2586" s="14"/>
    </row>
    <row r="2587" spans="2:8" ht="30" customHeight="1">
      <c r="B2587" s="21" t="str">
        <f t="shared" si="41"/>
        <v/>
      </c>
      <c r="C2587" s="152"/>
      <c r="D2587" s="263"/>
      <c r="E2587" s="169"/>
      <c r="F2587" s="167"/>
      <c r="G2587" s="14"/>
      <c r="H2587" s="14"/>
    </row>
    <row r="2588" spans="2:8" ht="30" customHeight="1">
      <c r="B2588" s="21" t="str">
        <f t="shared" si="41"/>
        <v/>
      </c>
      <c r="C2588" s="152"/>
      <c r="D2588" s="263"/>
      <c r="E2588" s="169"/>
      <c r="F2588" s="167"/>
      <c r="G2588" s="14"/>
      <c r="H2588" s="14"/>
    </row>
    <row r="2589" spans="2:8" ht="30" customHeight="1">
      <c r="B2589" s="21" t="str">
        <f t="shared" si="41"/>
        <v/>
      </c>
      <c r="C2589" s="152"/>
      <c r="D2589" s="263"/>
      <c r="E2589" s="169"/>
      <c r="F2589" s="167"/>
      <c r="G2589" s="14"/>
      <c r="H2589" s="14"/>
    </row>
    <row r="2590" spans="2:8" ht="30" customHeight="1">
      <c r="B2590" s="21" t="str">
        <f t="shared" si="41"/>
        <v/>
      </c>
      <c r="C2590" s="152"/>
      <c r="D2590" s="263"/>
      <c r="E2590" s="169"/>
      <c r="F2590" s="167"/>
      <c r="G2590" s="14"/>
      <c r="H2590" s="14"/>
    </row>
    <row r="2591" spans="2:8" ht="30" customHeight="1">
      <c r="B2591" s="21" t="str">
        <f t="shared" si="41"/>
        <v/>
      </c>
      <c r="C2591" s="152"/>
      <c r="D2591" s="263"/>
      <c r="E2591" s="169"/>
      <c r="F2591" s="167"/>
      <c r="G2591" s="14"/>
      <c r="H2591" s="14"/>
    </row>
    <row r="2592" spans="2:8" ht="30" customHeight="1">
      <c r="B2592" s="21" t="str">
        <f t="shared" si="41"/>
        <v/>
      </c>
      <c r="C2592" s="152"/>
      <c r="D2592" s="263"/>
      <c r="E2592" s="169"/>
      <c r="F2592" s="167"/>
      <c r="G2592" s="14"/>
      <c r="H2592" s="14"/>
    </row>
    <row r="2593" spans="2:8" ht="30" customHeight="1">
      <c r="B2593" s="21" t="str">
        <f t="shared" si="41"/>
        <v/>
      </c>
      <c r="C2593" s="152"/>
      <c r="D2593" s="263"/>
      <c r="E2593" s="169"/>
      <c r="F2593" s="167"/>
      <c r="G2593" s="14"/>
      <c r="H2593" s="14"/>
    </row>
    <row r="2594" spans="2:8" ht="30" customHeight="1">
      <c r="B2594" s="21" t="str">
        <f t="shared" si="41"/>
        <v/>
      </c>
      <c r="C2594" s="152"/>
      <c r="D2594" s="263"/>
      <c r="E2594" s="169"/>
      <c r="F2594" s="167"/>
      <c r="G2594" s="14"/>
      <c r="H2594" s="14"/>
    </row>
    <row r="2595" spans="2:8" ht="30" customHeight="1">
      <c r="B2595" s="21" t="str">
        <f t="shared" si="41"/>
        <v/>
      </c>
      <c r="C2595" s="152"/>
      <c r="D2595" s="263"/>
      <c r="E2595" s="169"/>
      <c r="F2595" s="167"/>
      <c r="G2595" s="14"/>
      <c r="H2595" s="14"/>
    </row>
    <row r="2596" spans="2:8" ht="30" customHeight="1">
      <c r="B2596" s="21" t="str">
        <f t="shared" si="41"/>
        <v/>
      </c>
      <c r="C2596" s="152"/>
      <c r="D2596" s="263"/>
      <c r="E2596" s="169"/>
      <c r="F2596" s="167"/>
      <c r="G2596" s="14"/>
      <c r="H2596" s="14"/>
    </row>
    <row r="2597" spans="2:8" ht="30" customHeight="1">
      <c r="B2597" s="21" t="str">
        <f t="shared" si="41"/>
        <v/>
      </c>
      <c r="C2597" s="152"/>
      <c r="D2597" s="263"/>
      <c r="E2597" s="169"/>
      <c r="F2597" s="167"/>
      <c r="G2597" s="14"/>
      <c r="H2597" s="14"/>
    </row>
    <row r="2598" spans="2:8" ht="30" customHeight="1">
      <c r="B2598" s="21" t="str">
        <f t="shared" si="41"/>
        <v/>
      </c>
      <c r="C2598" s="152"/>
      <c r="D2598" s="263"/>
      <c r="E2598" s="169"/>
      <c r="F2598" s="167"/>
      <c r="G2598" s="14"/>
      <c r="H2598" s="14"/>
    </row>
    <row r="2599" spans="2:8" ht="30" customHeight="1">
      <c r="B2599" s="21" t="str">
        <f t="shared" si="41"/>
        <v/>
      </c>
      <c r="C2599" s="152"/>
      <c r="D2599" s="263"/>
      <c r="E2599" s="169"/>
      <c r="F2599" s="167"/>
      <c r="G2599" s="14"/>
      <c r="H2599" s="14"/>
    </row>
    <row r="2600" spans="2:8" ht="30" customHeight="1">
      <c r="B2600" s="21" t="str">
        <f t="shared" si="41"/>
        <v/>
      </c>
      <c r="C2600" s="152"/>
      <c r="D2600" s="263"/>
      <c r="E2600" s="169"/>
      <c r="F2600" s="167"/>
      <c r="G2600" s="14"/>
      <c r="H2600" s="14"/>
    </row>
    <row r="2601" spans="2:8" ht="30" customHeight="1">
      <c r="B2601" s="21" t="str">
        <f t="shared" si="41"/>
        <v/>
      </c>
      <c r="C2601" s="152"/>
      <c r="D2601" s="263"/>
      <c r="E2601" s="169"/>
      <c r="F2601" s="167"/>
      <c r="G2601" s="14"/>
      <c r="H2601" s="14"/>
    </row>
    <row r="2602" spans="2:8" ht="30" customHeight="1">
      <c r="B2602" s="21" t="str">
        <f t="shared" si="41"/>
        <v/>
      </c>
      <c r="C2602" s="152"/>
      <c r="D2602" s="263"/>
      <c r="E2602" s="169"/>
      <c r="F2602" s="167"/>
      <c r="G2602" s="14"/>
      <c r="H2602" s="14"/>
    </row>
    <row r="2603" spans="2:8" ht="30" customHeight="1">
      <c r="B2603" s="21" t="str">
        <f t="shared" si="41"/>
        <v/>
      </c>
      <c r="C2603" s="152"/>
      <c r="D2603" s="263"/>
      <c r="E2603" s="169"/>
      <c r="F2603" s="167"/>
      <c r="G2603" s="14"/>
      <c r="H2603" s="14"/>
    </row>
    <row r="2604" spans="2:8" ht="30" customHeight="1">
      <c r="B2604" s="21" t="str">
        <f t="shared" si="41"/>
        <v/>
      </c>
      <c r="C2604" s="152"/>
      <c r="D2604" s="263"/>
      <c r="E2604" s="169"/>
      <c r="F2604" s="167"/>
      <c r="G2604" s="14"/>
      <c r="H2604" s="14"/>
    </row>
    <row r="2605" spans="2:8" ht="30" customHeight="1">
      <c r="B2605" s="21" t="str">
        <f t="shared" si="41"/>
        <v/>
      </c>
      <c r="C2605" s="152"/>
      <c r="D2605" s="263"/>
      <c r="E2605" s="169"/>
      <c r="F2605" s="167"/>
      <c r="G2605" s="14"/>
      <c r="H2605" s="14"/>
    </row>
    <row r="2606" spans="2:8" ht="30" customHeight="1">
      <c r="B2606" s="21" t="str">
        <f t="shared" si="41"/>
        <v/>
      </c>
      <c r="C2606" s="152"/>
      <c r="D2606" s="263"/>
      <c r="E2606" s="169"/>
      <c r="F2606" s="167"/>
      <c r="G2606" s="14"/>
      <c r="H2606" s="14"/>
    </row>
    <row r="2607" spans="2:8" ht="30" customHeight="1">
      <c r="B2607" s="21" t="str">
        <f t="shared" si="41"/>
        <v/>
      </c>
      <c r="C2607" s="152"/>
      <c r="D2607" s="263"/>
      <c r="E2607" s="169"/>
      <c r="F2607" s="167"/>
      <c r="G2607" s="14"/>
      <c r="H2607" s="14"/>
    </row>
    <row r="2608" spans="2:8" ht="30" customHeight="1">
      <c r="B2608" s="21" t="str">
        <f t="shared" ref="B2608:B2671" si="42">IF(D2608="","",MONTH(F2608))</f>
        <v/>
      </c>
      <c r="C2608" s="152"/>
      <c r="D2608" s="263"/>
      <c r="E2608" s="169"/>
      <c r="F2608" s="167"/>
      <c r="G2608" s="14"/>
      <c r="H2608" s="14"/>
    </row>
    <row r="2609" spans="2:8" ht="30" customHeight="1">
      <c r="B2609" s="21" t="str">
        <f t="shared" si="42"/>
        <v/>
      </c>
      <c r="C2609" s="152"/>
      <c r="D2609" s="263"/>
      <c r="E2609" s="169"/>
      <c r="F2609" s="167"/>
      <c r="G2609" s="14"/>
      <c r="H2609" s="14"/>
    </row>
    <row r="2610" spans="2:8" ht="30" customHeight="1">
      <c r="B2610" s="21" t="str">
        <f t="shared" si="42"/>
        <v/>
      </c>
      <c r="C2610" s="152"/>
      <c r="D2610" s="263"/>
      <c r="E2610" s="169"/>
      <c r="F2610" s="167"/>
      <c r="G2610" s="14"/>
      <c r="H2610" s="14"/>
    </row>
    <row r="2611" spans="2:8" ht="30" customHeight="1">
      <c r="B2611" s="21" t="str">
        <f t="shared" si="42"/>
        <v/>
      </c>
      <c r="C2611" s="152"/>
      <c r="D2611" s="263"/>
      <c r="E2611" s="169"/>
      <c r="F2611" s="167"/>
      <c r="G2611" s="14"/>
      <c r="H2611" s="14"/>
    </row>
    <row r="2612" spans="2:8" ht="30" customHeight="1">
      <c r="B2612" s="21" t="str">
        <f t="shared" si="42"/>
        <v/>
      </c>
      <c r="C2612" s="152"/>
      <c r="D2612" s="263"/>
      <c r="E2612" s="169"/>
      <c r="F2612" s="167"/>
      <c r="G2612" s="14"/>
      <c r="H2612" s="14"/>
    </row>
    <row r="2613" spans="2:8" ht="30" customHeight="1">
      <c r="B2613" s="21" t="str">
        <f t="shared" si="42"/>
        <v/>
      </c>
      <c r="C2613" s="152"/>
      <c r="D2613" s="263"/>
      <c r="E2613" s="169"/>
      <c r="F2613" s="167"/>
      <c r="G2613" s="14"/>
      <c r="H2613" s="14"/>
    </row>
    <row r="2614" spans="2:8" ht="30" customHeight="1">
      <c r="B2614" s="21" t="str">
        <f t="shared" si="42"/>
        <v/>
      </c>
      <c r="C2614" s="152"/>
      <c r="D2614" s="263"/>
      <c r="E2614" s="169"/>
      <c r="F2614" s="167"/>
      <c r="G2614" s="14"/>
      <c r="H2614" s="14"/>
    </row>
    <row r="2615" spans="2:8" ht="30" customHeight="1">
      <c r="B2615" s="21" t="str">
        <f t="shared" si="42"/>
        <v/>
      </c>
      <c r="C2615" s="152"/>
      <c r="D2615" s="263"/>
      <c r="E2615" s="169"/>
      <c r="F2615" s="167"/>
      <c r="G2615" s="14"/>
      <c r="H2615" s="14"/>
    </row>
    <row r="2616" spans="2:8" ht="30" customHeight="1">
      <c r="B2616" s="21" t="str">
        <f t="shared" si="42"/>
        <v/>
      </c>
      <c r="C2616" s="152"/>
      <c r="D2616" s="263"/>
      <c r="E2616" s="169"/>
      <c r="F2616" s="167"/>
      <c r="G2616" s="14"/>
      <c r="H2616" s="14"/>
    </row>
    <row r="2617" spans="2:8" ht="30" customHeight="1">
      <c r="B2617" s="21" t="str">
        <f t="shared" si="42"/>
        <v/>
      </c>
      <c r="C2617" s="152"/>
      <c r="D2617" s="263"/>
      <c r="E2617" s="169"/>
      <c r="F2617" s="167"/>
      <c r="G2617" s="14"/>
      <c r="H2617" s="14"/>
    </row>
    <row r="2618" spans="2:8" ht="30" customHeight="1">
      <c r="B2618" s="21" t="str">
        <f t="shared" si="42"/>
        <v/>
      </c>
      <c r="C2618" s="152"/>
      <c r="D2618" s="263"/>
      <c r="E2618" s="169"/>
      <c r="F2618" s="167"/>
      <c r="G2618" s="14"/>
      <c r="H2618" s="14"/>
    </row>
    <row r="2619" spans="2:8" ht="30" customHeight="1">
      <c r="B2619" s="21" t="str">
        <f t="shared" si="42"/>
        <v/>
      </c>
      <c r="C2619" s="152"/>
      <c r="D2619" s="263"/>
      <c r="E2619" s="169"/>
      <c r="F2619" s="167"/>
      <c r="G2619" s="14"/>
      <c r="H2619" s="14"/>
    </row>
    <row r="2620" spans="2:8" ht="30" customHeight="1">
      <c r="B2620" s="21" t="str">
        <f t="shared" si="42"/>
        <v/>
      </c>
      <c r="C2620" s="152"/>
      <c r="D2620" s="263"/>
      <c r="E2620" s="169"/>
      <c r="F2620" s="167"/>
      <c r="G2620" s="14"/>
      <c r="H2620" s="14"/>
    </row>
    <row r="2621" spans="2:8" ht="30" customHeight="1">
      <c r="B2621" s="21" t="str">
        <f t="shared" si="42"/>
        <v/>
      </c>
      <c r="C2621" s="152"/>
      <c r="D2621" s="263"/>
      <c r="E2621" s="169"/>
      <c r="F2621" s="167"/>
      <c r="G2621" s="14"/>
      <c r="H2621" s="14"/>
    </row>
    <row r="2622" spans="2:8" ht="30" customHeight="1">
      <c r="B2622" s="21" t="str">
        <f t="shared" si="42"/>
        <v/>
      </c>
      <c r="C2622" s="152"/>
      <c r="D2622" s="263"/>
      <c r="E2622" s="169"/>
      <c r="F2622" s="167"/>
      <c r="G2622" s="14"/>
      <c r="H2622" s="14"/>
    </row>
    <row r="2623" spans="2:8" ht="30" customHeight="1">
      <c r="B2623" s="21" t="str">
        <f t="shared" si="42"/>
        <v/>
      </c>
      <c r="C2623" s="152"/>
      <c r="D2623" s="263"/>
      <c r="E2623" s="169"/>
      <c r="F2623" s="167"/>
      <c r="G2623" s="14"/>
      <c r="H2623" s="14"/>
    </row>
    <row r="2624" spans="2:8" ht="30" customHeight="1">
      <c r="B2624" s="21" t="str">
        <f t="shared" si="42"/>
        <v/>
      </c>
      <c r="C2624" s="152"/>
      <c r="D2624" s="263"/>
      <c r="E2624" s="169"/>
      <c r="F2624" s="167"/>
      <c r="G2624" s="14"/>
      <c r="H2624" s="14"/>
    </row>
    <row r="2625" spans="2:8" ht="30" customHeight="1">
      <c r="B2625" s="21" t="str">
        <f t="shared" si="42"/>
        <v/>
      </c>
      <c r="C2625" s="152"/>
      <c r="D2625" s="263"/>
      <c r="E2625" s="169"/>
      <c r="F2625" s="167"/>
      <c r="G2625" s="14"/>
      <c r="H2625" s="14"/>
    </row>
    <row r="2626" spans="2:8" ht="30" customHeight="1">
      <c r="B2626" s="21" t="str">
        <f t="shared" si="42"/>
        <v/>
      </c>
      <c r="C2626" s="152"/>
      <c r="D2626" s="263"/>
      <c r="E2626" s="169"/>
      <c r="F2626" s="167"/>
      <c r="G2626" s="14"/>
      <c r="H2626" s="14"/>
    </row>
    <row r="2627" spans="2:8" ht="30" customHeight="1">
      <c r="B2627" s="21" t="str">
        <f t="shared" si="42"/>
        <v/>
      </c>
      <c r="C2627" s="152"/>
      <c r="D2627" s="263"/>
      <c r="E2627" s="169"/>
      <c r="F2627" s="167"/>
      <c r="G2627" s="14"/>
      <c r="H2627" s="14"/>
    </row>
    <row r="2628" spans="2:8" ht="30" customHeight="1">
      <c r="B2628" s="21" t="str">
        <f t="shared" si="42"/>
        <v/>
      </c>
      <c r="C2628" s="152"/>
      <c r="D2628" s="263"/>
      <c r="E2628" s="169"/>
      <c r="F2628" s="167"/>
      <c r="G2628" s="14"/>
      <c r="H2628" s="14"/>
    </row>
    <row r="2629" spans="2:8" ht="30" customHeight="1">
      <c r="B2629" s="21" t="str">
        <f t="shared" si="42"/>
        <v/>
      </c>
      <c r="C2629" s="152"/>
      <c r="D2629" s="263"/>
      <c r="E2629" s="169"/>
      <c r="F2629" s="167"/>
      <c r="G2629" s="14"/>
      <c r="H2629" s="14"/>
    </row>
    <row r="2630" spans="2:8" ht="30" customHeight="1">
      <c r="B2630" s="21" t="str">
        <f t="shared" si="42"/>
        <v/>
      </c>
      <c r="C2630" s="152"/>
      <c r="D2630" s="263"/>
      <c r="E2630" s="169"/>
      <c r="F2630" s="167"/>
      <c r="G2630" s="14"/>
      <c r="H2630" s="14"/>
    </row>
    <row r="2631" spans="2:8" ht="30" customHeight="1">
      <c r="B2631" s="21" t="str">
        <f t="shared" si="42"/>
        <v/>
      </c>
      <c r="C2631" s="152"/>
      <c r="D2631" s="263"/>
      <c r="E2631" s="169"/>
      <c r="F2631" s="167"/>
      <c r="G2631" s="14"/>
      <c r="H2631" s="14"/>
    </row>
    <row r="2632" spans="2:8" ht="30" customHeight="1">
      <c r="B2632" s="21" t="str">
        <f t="shared" si="42"/>
        <v/>
      </c>
      <c r="C2632" s="152"/>
      <c r="D2632" s="263"/>
      <c r="E2632" s="169"/>
      <c r="F2632" s="167"/>
      <c r="G2632" s="14"/>
      <c r="H2632" s="14"/>
    </row>
    <row r="2633" spans="2:8" ht="30" customHeight="1">
      <c r="B2633" s="21" t="str">
        <f t="shared" si="42"/>
        <v/>
      </c>
      <c r="C2633" s="152"/>
      <c r="D2633" s="263"/>
      <c r="E2633" s="169"/>
      <c r="F2633" s="167"/>
      <c r="G2633" s="14"/>
      <c r="H2633" s="14"/>
    </row>
    <row r="2634" spans="2:8" ht="30" customHeight="1">
      <c r="B2634" s="21" t="str">
        <f t="shared" si="42"/>
        <v/>
      </c>
      <c r="C2634" s="152"/>
      <c r="D2634" s="263"/>
      <c r="E2634" s="169"/>
      <c r="F2634" s="167"/>
      <c r="G2634" s="14"/>
      <c r="H2634" s="14"/>
    </row>
    <row r="2635" spans="2:8" ht="30" customHeight="1">
      <c r="B2635" s="21" t="str">
        <f t="shared" si="42"/>
        <v/>
      </c>
      <c r="C2635" s="152"/>
      <c r="D2635" s="263"/>
      <c r="E2635" s="169"/>
      <c r="F2635" s="167"/>
      <c r="G2635" s="14"/>
      <c r="H2635" s="14"/>
    </row>
    <row r="2636" spans="2:8" ht="30" customHeight="1">
      <c r="B2636" s="21" t="str">
        <f t="shared" si="42"/>
        <v/>
      </c>
      <c r="C2636" s="152"/>
      <c r="D2636" s="263"/>
      <c r="E2636" s="169"/>
      <c r="F2636" s="167"/>
      <c r="G2636" s="14"/>
      <c r="H2636" s="14"/>
    </row>
    <row r="2637" spans="2:8" ht="30" customHeight="1">
      <c r="B2637" s="21" t="str">
        <f t="shared" si="42"/>
        <v/>
      </c>
      <c r="C2637" s="152"/>
      <c r="D2637" s="263"/>
      <c r="E2637" s="169"/>
      <c r="F2637" s="167"/>
      <c r="G2637" s="14"/>
      <c r="H2637" s="14"/>
    </row>
    <row r="2638" spans="2:8" ht="30" customHeight="1">
      <c r="B2638" s="21" t="str">
        <f t="shared" si="42"/>
        <v/>
      </c>
      <c r="C2638" s="152"/>
      <c r="D2638" s="263"/>
      <c r="E2638" s="169"/>
      <c r="F2638" s="167"/>
      <c r="G2638" s="14"/>
      <c r="H2638" s="14"/>
    </row>
    <row r="2639" spans="2:8" ht="30" customHeight="1">
      <c r="B2639" s="21" t="str">
        <f t="shared" si="42"/>
        <v/>
      </c>
      <c r="C2639" s="152"/>
      <c r="D2639" s="263"/>
      <c r="E2639" s="169"/>
      <c r="F2639" s="167"/>
      <c r="G2639" s="14"/>
      <c r="H2639" s="14"/>
    </row>
    <row r="2640" spans="2:8" ht="30" customHeight="1">
      <c r="B2640" s="21" t="str">
        <f t="shared" si="42"/>
        <v/>
      </c>
      <c r="C2640" s="152"/>
      <c r="D2640" s="263"/>
      <c r="E2640" s="169"/>
      <c r="F2640" s="167"/>
      <c r="G2640" s="14"/>
      <c r="H2640" s="14"/>
    </row>
    <row r="2641" spans="2:8" ht="30" customHeight="1">
      <c r="B2641" s="21" t="str">
        <f t="shared" si="42"/>
        <v/>
      </c>
      <c r="C2641" s="152"/>
      <c r="D2641" s="263"/>
      <c r="E2641" s="169"/>
      <c r="F2641" s="167"/>
      <c r="G2641" s="14"/>
      <c r="H2641" s="14"/>
    </row>
    <row r="2642" spans="2:8" ht="30" customHeight="1">
      <c r="B2642" s="21" t="str">
        <f t="shared" si="42"/>
        <v/>
      </c>
      <c r="C2642" s="152"/>
      <c r="D2642" s="263"/>
      <c r="E2642" s="169"/>
      <c r="F2642" s="167"/>
      <c r="G2642" s="14"/>
      <c r="H2642" s="14"/>
    </row>
    <row r="2643" spans="2:8" ht="30" customHeight="1">
      <c r="B2643" s="21" t="str">
        <f t="shared" si="42"/>
        <v/>
      </c>
      <c r="C2643" s="152"/>
      <c r="D2643" s="263"/>
      <c r="E2643" s="169"/>
      <c r="F2643" s="167"/>
      <c r="G2643" s="14"/>
      <c r="H2643" s="14"/>
    </row>
    <row r="2644" spans="2:8" ht="30" customHeight="1">
      <c r="B2644" s="21" t="str">
        <f t="shared" si="42"/>
        <v/>
      </c>
      <c r="C2644" s="152"/>
      <c r="D2644" s="263"/>
      <c r="E2644" s="169"/>
      <c r="F2644" s="167"/>
      <c r="G2644" s="14"/>
      <c r="H2644" s="14"/>
    </row>
    <row r="2645" spans="2:8" ht="30" customHeight="1">
      <c r="B2645" s="21" t="str">
        <f t="shared" si="42"/>
        <v/>
      </c>
      <c r="C2645" s="152"/>
      <c r="D2645" s="263"/>
      <c r="E2645" s="169"/>
      <c r="F2645" s="167"/>
      <c r="G2645" s="14"/>
      <c r="H2645" s="14"/>
    </row>
    <row r="2646" spans="2:8" ht="30" customHeight="1">
      <c r="B2646" s="21" t="str">
        <f t="shared" si="42"/>
        <v/>
      </c>
      <c r="C2646" s="152"/>
      <c r="D2646" s="263"/>
      <c r="E2646" s="169"/>
      <c r="F2646" s="167"/>
      <c r="G2646" s="14"/>
      <c r="H2646" s="14"/>
    </row>
    <row r="2647" spans="2:8" ht="30" customHeight="1">
      <c r="B2647" s="21" t="str">
        <f t="shared" si="42"/>
        <v/>
      </c>
      <c r="C2647" s="152"/>
      <c r="D2647" s="263"/>
      <c r="E2647" s="169"/>
      <c r="F2647" s="167"/>
      <c r="G2647" s="14"/>
      <c r="H2647" s="14"/>
    </row>
    <row r="2648" spans="2:8" ht="30" customHeight="1">
      <c r="B2648" s="21" t="str">
        <f t="shared" si="42"/>
        <v/>
      </c>
      <c r="C2648" s="152"/>
      <c r="D2648" s="263"/>
      <c r="E2648" s="169"/>
      <c r="F2648" s="167"/>
      <c r="G2648" s="14"/>
      <c r="H2648" s="14"/>
    </row>
    <row r="2649" spans="2:8" ht="30" customHeight="1">
      <c r="B2649" s="21" t="str">
        <f t="shared" si="42"/>
        <v/>
      </c>
      <c r="C2649" s="152"/>
      <c r="D2649" s="263"/>
      <c r="E2649" s="169"/>
      <c r="F2649" s="167"/>
      <c r="G2649" s="14"/>
      <c r="H2649" s="14"/>
    </row>
    <row r="2650" spans="2:8" ht="30" customHeight="1">
      <c r="B2650" s="21" t="str">
        <f t="shared" si="42"/>
        <v/>
      </c>
      <c r="C2650" s="152"/>
      <c r="D2650" s="263"/>
      <c r="E2650" s="169"/>
      <c r="F2650" s="167"/>
      <c r="G2650" s="14"/>
      <c r="H2650" s="14"/>
    </row>
    <row r="2651" spans="2:8" ht="30" customHeight="1">
      <c r="B2651" s="21" t="str">
        <f t="shared" si="42"/>
        <v/>
      </c>
      <c r="C2651" s="152"/>
      <c r="D2651" s="263"/>
      <c r="E2651" s="169"/>
      <c r="F2651" s="167"/>
      <c r="G2651" s="14"/>
      <c r="H2651" s="14"/>
    </row>
    <row r="2652" spans="2:8" ht="30" customHeight="1">
      <c r="B2652" s="21" t="str">
        <f t="shared" si="42"/>
        <v/>
      </c>
      <c r="C2652" s="152"/>
      <c r="D2652" s="263"/>
      <c r="E2652" s="169"/>
      <c r="F2652" s="167"/>
      <c r="G2652" s="14"/>
      <c r="H2652" s="14"/>
    </row>
    <row r="2653" spans="2:8" ht="30" customHeight="1">
      <c r="B2653" s="21" t="str">
        <f t="shared" si="42"/>
        <v/>
      </c>
      <c r="C2653" s="152"/>
      <c r="D2653" s="263"/>
      <c r="E2653" s="169"/>
      <c r="F2653" s="167"/>
      <c r="G2653" s="14"/>
      <c r="H2653" s="14"/>
    </row>
    <row r="2654" spans="2:8" ht="30" customHeight="1">
      <c r="B2654" s="21" t="str">
        <f t="shared" si="42"/>
        <v/>
      </c>
      <c r="C2654" s="152"/>
      <c r="D2654" s="263"/>
      <c r="E2654" s="169"/>
      <c r="F2654" s="167"/>
      <c r="G2654" s="14"/>
      <c r="H2654" s="14"/>
    </row>
    <row r="2655" spans="2:8" ht="30" customHeight="1">
      <c r="B2655" s="21" t="str">
        <f t="shared" si="42"/>
        <v/>
      </c>
      <c r="C2655" s="152"/>
      <c r="D2655" s="263"/>
      <c r="E2655" s="169"/>
      <c r="F2655" s="167"/>
      <c r="G2655" s="14"/>
      <c r="H2655" s="14"/>
    </row>
    <row r="2656" spans="2:8" ht="30" customHeight="1">
      <c r="B2656" s="21" t="str">
        <f t="shared" si="42"/>
        <v/>
      </c>
      <c r="C2656" s="152"/>
      <c r="D2656" s="263"/>
      <c r="E2656" s="169"/>
      <c r="F2656" s="167"/>
      <c r="G2656" s="14"/>
      <c r="H2656" s="14"/>
    </row>
    <row r="2657" spans="2:8" ht="30" customHeight="1">
      <c r="B2657" s="21" t="str">
        <f t="shared" si="42"/>
        <v/>
      </c>
      <c r="C2657" s="152"/>
      <c r="D2657" s="263"/>
      <c r="E2657" s="169"/>
      <c r="F2657" s="167"/>
      <c r="G2657" s="14"/>
      <c r="H2657" s="14"/>
    </row>
    <row r="2658" spans="2:8" ht="30" customHeight="1">
      <c r="B2658" s="21" t="str">
        <f t="shared" si="42"/>
        <v/>
      </c>
      <c r="C2658" s="152"/>
      <c r="D2658" s="263"/>
      <c r="E2658" s="169"/>
      <c r="F2658" s="167"/>
      <c r="G2658" s="14"/>
      <c r="H2658" s="14"/>
    </row>
    <row r="2659" spans="2:8" ht="30" customHeight="1">
      <c r="B2659" s="21" t="str">
        <f t="shared" si="42"/>
        <v/>
      </c>
      <c r="C2659" s="152"/>
      <c r="D2659" s="263"/>
      <c r="E2659" s="169"/>
      <c r="F2659" s="167"/>
      <c r="G2659" s="14"/>
      <c r="H2659" s="14"/>
    </row>
    <row r="2660" spans="2:8" ht="30" customHeight="1">
      <c r="B2660" s="21" t="str">
        <f t="shared" si="42"/>
        <v/>
      </c>
      <c r="C2660" s="152"/>
      <c r="D2660" s="263"/>
      <c r="E2660" s="169"/>
      <c r="F2660" s="167"/>
      <c r="G2660" s="14"/>
      <c r="H2660" s="14"/>
    </row>
    <row r="2661" spans="2:8" ht="30" customHeight="1">
      <c r="B2661" s="21" t="str">
        <f t="shared" si="42"/>
        <v/>
      </c>
      <c r="C2661" s="152"/>
      <c r="D2661" s="263"/>
      <c r="E2661" s="169"/>
      <c r="F2661" s="167"/>
      <c r="G2661" s="14"/>
      <c r="H2661" s="14"/>
    </row>
    <row r="2662" spans="2:8" ht="30" customHeight="1">
      <c r="B2662" s="21" t="str">
        <f t="shared" si="42"/>
        <v/>
      </c>
      <c r="C2662" s="152"/>
      <c r="D2662" s="263"/>
      <c r="E2662" s="169"/>
      <c r="F2662" s="167"/>
      <c r="G2662" s="14"/>
      <c r="H2662" s="14"/>
    </row>
    <row r="2663" spans="2:8" ht="30" customHeight="1">
      <c r="B2663" s="21" t="str">
        <f t="shared" si="42"/>
        <v/>
      </c>
      <c r="C2663" s="152"/>
      <c r="D2663" s="263"/>
      <c r="E2663" s="169"/>
      <c r="F2663" s="167"/>
      <c r="G2663" s="14"/>
      <c r="H2663" s="14"/>
    </row>
    <row r="2664" spans="2:8" ht="30" customHeight="1">
      <c r="B2664" s="21" t="str">
        <f t="shared" si="42"/>
        <v/>
      </c>
      <c r="C2664" s="152"/>
      <c r="D2664" s="263"/>
      <c r="E2664" s="169"/>
      <c r="F2664" s="167"/>
      <c r="G2664" s="14"/>
      <c r="H2664" s="14"/>
    </row>
    <row r="2665" spans="2:8" ht="30" customHeight="1">
      <c r="B2665" s="21" t="str">
        <f t="shared" si="42"/>
        <v/>
      </c>
      <c r="C2665" s="152"/>
      <c r="D2665" s="263"/>
      <c r="E2665" s="169"/>
      <c r="F2665" s="167"/>
      <c r="G2665" s="14"/>
      <c r="H2665" s="14"/>
    </row>
    <row r="2666" spans="2:8" ht="30" customHeight="1">
      <c r="B2666" s="21" t="str">
        <f t="shared" si="42"/>
        <v/>
      </c>
      <c r="C2666" s="152"/>
      <c r="D2666" s="263"/>
      <c r="E2666" s="169"/>
      <c r="F2666" s="167"/>
      <c r="G2666" s="14"/>
      <c r="H2666" s="14"/>
    </row>
    <row r="2667" spans="2:8" ht="30" customHeight="1">
      <c r="B2667" s="21" t="str">
        <f t="shared" si="42"/>
        <v/>
      </c>
      <c r="C2667" s="152"/>
      <c r="D2667" s="263"/>
      <c r="E2667" s="169"/>
      <c r="F2667" s="167"/>
      <c r="G2667" s="14"/>
      <c r="H2667" s="14"/>
    </row>
    <row r="2668" spans="2:8" ht="30" customHeight="1">
      <c r="B2668" s="21" t="str">
        <f t="shared" si="42"/>
        <v/>
      </c>
      <c r="C2668" s="152"/>
      <c r="D2668" s="263"/>
      <c r="E2668" s="169"/>
      <c r="F2668" s="167"/>
      <c r="G2668" s="14"/>
      <c r="H2668" s="14"/>
    </row>
    <row r="2669" spans="2:8" ht="30" customHeight="1">
      <c r="B2669" s="21" t="str">
        <f t="shared" si="42"/>
        <v/>
      </c>
      <c r="C2669" s="152"/>
      <c r="D2669" s="263"/>
      <c r="E2669" s="169"/>
      <c r="F2669" s="167"/>
      <c r="G2669" s="14"/>
      <c r="H2669" s="14"/>
    </row>
    <row r="2670" spans="2:8" ht="30" customHeight="1">
      <c r="B2670" s="21" t="str">
        <f t="shared" si="42"/>
        <v/>
      </c>
      <c r="C2670" s="152"/>
      <c r="D2670" s="263"/>
      <c r="E2670" s="169"/>
      <c r="F2670" s="167"/>
      <c r="G2670" s="14"/>
      <c r="H2670" s="14"/>
    </row>
    <row r="2671" spans="2:8" ht="30" customHeight="1">
      <c r="B2671" s="21" t="str">
        <f t="shared" si="42"/>
        <v/>
      </c>
      <c r="C2671" s="152"/>
      <c r="D2671" s="263"/>
      <c r="E2671" s="169"/>
      <c r="F2671" s="167"/>
      <c r="G2671" s="14"/>
      <c r="H2671" s="14"/>
    </row>
    <row r="2672" spans="2:8" ht="30" customHeight="1">
      <c r="B2672" s="21" t="str">
        <f t="shared" ref="B2672:B2735" si="43">IF(D2672="","",MONTH(F2672))</f>
        <v/>
      </c>
      <c r="C2672" s="152"/>
      <c r="D2672" s="263"/>
      <c r="E2672" s="169"/>
      <c r="F2672" s="167"/>
      <c r="G2672" s="14"/>
      <c r="H2672" s="14"/>
    </row>
    <row r="2673" spans="2:8" ht="30" customHeight="1">
      <c r="B2673" s="21" t="str">
        <f t="shared" si="43"/>
        <v/>
      </c>
      <c r="C2673" s="152"/>
      <c r="D2673" s="263"/>
      <c r="E2673" s="169"/>
      <c r="F2673" s="167"/>
      <c r="G2673" s="14"/>
      <c r="H2673" s="14"/>
    </row>
    <row r="2674" spans="2:8" ht="30" customHeight="1">
      <c r="B2674" s="21" t="str">
        <f t="shared" si="43"/>
        <v/>
      </c>
      <c r="C2674" s="152"/>
      <c r="D2674" s="263"/>
      <c r="E2674" s="169"/>
      <c r="F2674" s="167"/>
      <c r="G2674" s="14"/>
      <c r="H2674" s="14"/>
    </row>
    <row r="2675" spans="2:8" ht="30" customHeight="1">
      <c r="B2675" s="21" t="str">
        <f t="shared" si="43"/>
        <v/>
      </c>
      <c r="C2675" s="152"/>
      <c r="D2675" s="263"/>
      <c r="E2675" s="169"/>
      <c r="F2675" s="167"/>
      <c r="G2675" s="14"/>
      <c r="H2675" s="14"/>
    </row>
    <row r="2676" spans="2:8" ht="30" customHeight="1">
      <c r="B2676" s="21" t="str">
        <f t="shared" si="43"/>
        <v/>
      </c>
      <c r="C2676" s="152"/>
      <c r="D2676" s="263"/>
      <c r="E2676" s="169"/>
      <c r="F2676" s="167"/>
      <c r="G2676" s="14"/>
      <c r="H2676" s="14"/>
    </row>
    <row r="2677" spans="2:8" ht="30" customHeight="1">
      <c r="B2677" s="21" t="str">
        <f t="shared" si="43"/>
        <v/>
      </c>
      <c r="C2677" s="152"/>
      <c r="D2677" s="263"/>
      <c r="E2677" s="169"/>
      <c r="F2677" s="167"/>
      <c r="G2677" s="14"/>
      <c r="H2677" s="14"/>
    </row>
    <row r="2678" spans="2:8" ht="30" customHeight="1">
      <c r="B2678" s="21" t="str">
        <f t="shared" si="43"/>
        <v/>
      </c>
      <c r="C2678" s="152"/>
      <c r="D2678" s="263"/>
      <c r="E2678" s="169"/>
      <c r="F2678" s="167"/>
      <c r="G2678" s="14"/>
      <c r="H2678" s="14"/>
    </row>
    <row r="2679" spans="2:8" ht="30" customHeight="1">
      <c r="B2679" s="21" t="str">
        <f t="shared" si="43"/>
        <v/>
      </c>
      <c r="C2679" s="152"/>
      <c r="D2679" s="263"/>
      <c r="E2679" s="169"/>
      <c r="F2679" s="167"/>
      <c r="G2679" s="14"/>
      <c r="H2679" s="14"/>
    </row>
    <row r="2680" spans="2:8" ht="30" customHeight="1">
      <c r="B2680" s="21" t="str">
        <f t="shared" si="43"/>
        <v/>
      </c>
      <c r="C2680" s="152"/>
      <c r="D2680" s="263"/>
      <c r="E2680" s="169"/>
      <c r="F2680" s="167"/>
      <c r="G2680" s="14"/>
      <c r="H2680" s="14"/>
    </row>
    <row r="2681" spans="2:8" ht="30" customHeight="1">
      <c r="B2681" s="21" t="str">
        <f t="shared" si="43"/>
        <v/>
      </c>
      <c r="C2681" s="152"/>
      <c r="D2681" s="263"/>
      <c r="E2681" s="169"/>
      <c r="F2681" s="167"/>
      <c r="G2681" s="14"/>
      <c r="H2681" s="14"/>
    </row>
    <row r="2682" spans="2:8" ht="30" customHeight="1">
      <c r="B2682" s="21" t="str">
        <f t="shared" si="43"/>
        <v/>
      </c>
      <c r="C2682" s="152"/>
      <c r="D2682" s="263"/>
      <c r="E2682" s="169"/>
      <c r="F2682" s="167"/>
      <c r="G2682" s="14"/>
      <c r="H2682" s="14"/>
    </row>
    <row r="2683" spans="2:8" ht="30" customHeight="1">
      <c r="B2683" s="21" t="str">
        <f t="shared" si="43"/>
        <v/>
      </c>
      <c r="C2683" s="152"/>
      <c r="D2683" s="263"/>
      <c r="E2683" s="169"/>
      <c r="F2683" s="167"/>
      <c r="G2683" s="14"/>
      <c r="H2683" s="14"/>
    </row>
    <row r="2684" spans="2:8" ht="30" customHeight="1">
      <c r="B2684" s="21" t="str">
        <f t="shared" si="43"/>
        <v/>
      </c>
      <c r="C2684" s="152"/>
      <c r="D2684" s="263"/>
      <c r="E2684" s="169"/>
      <c r="F2684" s="167"/>
      <c r="G2684" s="14"/>
      <c r="H2684" s="14"/>
    </row>
    <row r="2685" spans="2:8" ht="30" customHeight="1">
      <c r="B2685" s="21" t="str">
        <f t="shared" si="43"/>
        <v/>
      </c>
      <c r="C2685" s="152"/>
      <c r="D2685" s="263"/>
      <c r="E2685" s="169"/>
      <c r="F2685" s="167"/>
      <c r="G2685" s="14"/>
      <c r="H2685" s="14"/>
    </row>
    <row r="2686" spans="2:8" ht="30" customHeight="1">
      <c r="B2686" s="21" t="str">
        <f t="shared" si="43"/>
        <v/>
      </c>
      <c r="C2686" s="152"/>
      <c r="D2686" s="263"/>
      <c r="E2686" s="169"/>
      <c r="F2686" s="167"/>
      <c r="G2686" s="14"/>
      <c r="H2686" s="14"/>
    </row>
    <row r="2687" spans="2:8" ht="30" customHeight="1">
      <c r="B2687" s="21" t="str">
        <f t="shared" si="43"/>
        <v/>
      </c>
      <c r="C2687" s="152"/>
      <c r="D2687" s="263"/>
      <c r="E2687" s="169"/>
      <c r="F2687" s="167"/>
      <c r="G2687" s="14"/>
      <c r="H2687" s="14"/>
    </row>
    <row r="2688" spans="2:8" ht="30" customHeight="1">
      <c r="B2688" s="21" t="str">
        <f t="shared" si="43"/>
        <v/>
      </c>
      <c r="C2688" s="152"/>
      <c r="D2688" s="263"/>
      <c r="E2688" s="169"/>
      <c r="F2688" s="167"/>
      <c r="G2688" s="14"/>
      <c r="H2688" s="14"/>
    </row>
    <row r="2689" spans="2:8" ht="30" customHeight="1">
      <c r="B2689" s="21" t="str">
        <f t="shared" si="43"/>
        <v/>
      </c>
      <c r="C2689" s="152"/>
      <c r="D2689" s="263"/>
      <c r="E2689" s="169"/>
      <c r="F2689" s="167"/>
      <c r="G2689" s="14"/>
      <c r="H2689" s="14"/>
    </row>
    <row r="2690" spans="2:8" ht="30" customHeight="1">
      <c r="B2690" s="21" t="str">
        <f t="shared" si="43"/>
        <v/>
      </c>
      <c r="C2690" s="152"/>
      <c r="D2690" s="263"/>
      <c r="E2690" s="169"/>
      <c r="F2690" s="167"/>
      <c r="G2690" s="14"/>
      <c r="H2690" s="14"/>
    </row>
    <row r="2691" spans="2:8" ht="30" customHeight="1">
      <c r="B2691" s="21" t="str">
        <f t="shared" si="43"/>
        <v/>
      </c>
      <c r="C2691" s="152"/>
      <c r="D2691" s="263"/>
      <c r="E2691" s="169"/>
      <c r="F2691" s="167"/>
      <c r="G2691" s="14"/>
      <c r="H2691" s="14"/>
    </row>
    <row r="2692" spans="2:8" ht="30" customHeight="1">
      <c r="B2692" s="21" t="str">
        <f t="shared" si="43"/>
        <v/>
      </c>
      <c r="C2692" s="152"/>
      <c r="D2692" s="263"/>
      <c r="E2692" s="169"/>
      <c r="F2692" s="167"/>
      <c r="G2692" s="14"/>
      <c r="H2692" s="14"/>
    </row>
    <row r="2693" spans="2:8" ht="30" customHeight="1">
      <c r="B2693" s="21" t="str">
        <f t="shared" si="43"/>
        <v/>
      </c>
      <c r="C2693" s="152"/>
      <c r="D2693" s="263"/>
      <c r="E2693" s="169"/>
      <c r="F2693" s="167"/>
      <c r="G2693" s="14"/>
      <c r="H2693" s="14"/>
    </row>
    <row r="2694" spans="2:8" ht="30" customHeight="1">
      <c r="B2694" s="21" t="str">
        <f t="shared" si="43"/>
        <v/>
      </c>
      <c r="C2694" s="152"/>
      <c r="D2694" s="263"/>
      <c r="E2694" s="169"/>
      <c r="F2694" s="167"/>
      <c r="G2694" s="14"/>
      <c r="H2694" s="14"/>
    </row>
    <row r="2695" spans="2:8" ht="30" customHeight="1">
      <c r="B2695" s="21" t="str">
        <f t="shared" si="43"/>
        <v/>
      </c>
      <c r="C2695" s="152"/>
      <c r="D2695" s="263"/>
      <c r="E2695" s="169"/>
      <c r="F2695" s="167"/>
      <c r="G2695" s="14"/>
      <c r="H2695" s="14"/>
    </row>
    <row r="2696" spans="2:8" ht="30" customHeight="1">
      <c r="B2696" s="21" t="str">
        <f t="shared" si="43"/>
        <v/>
      </c>
      <c r="C2696" s="152"/>
      <c r="D2696" s="263"/>
      <c r="E2696" s="169"/>
      <c r="F2696" s="167"/>
      <c r="G2696" s="14"/>
      <c r="H2696" s="14"/>
    </row>
    <row r="2697" spans="2:8" ht="30" customHeight="1">
      <c r="B2697" s="21" t="str">
        <f t="shared" si="43"/>
        <v/>
      </c>
      <c r="C2697" s="152"/>
      <c r="D2697" s="263"/>
      <c r="E2697" s="169"/>
      <c r="F2697" s="167"/>
      <c r="G2697" s="14"/>
      <c r="H2697" s="14"/>
    </row>
    <row r="2698" spans="2:8" ht="30" customHeight="1">
      <c r="B2698" s="21" t="str">
        <f t="shared" si="43"/>
        <v/>
      </c>
      <c r="C2698" s="152"/>
      <c r="D2698" s="263"/>
      <c r="E2698" s="169"/>
      <c r="F2698" s="167"/>
      <c r="G2698" s="14"/>
      <c r="H2698" s="14"/>
    </row>
    <row r="2699" spans="2:8" ht="30" customHeight="1">
      <c r="B2699" s="21" t="str">
        <f t="shared" si="43"/>
        <v/>
      </c>
      <c r="C2699" s="152"/>
      <c r="D2699" s="263"/>
      <c r="E2699" s="169"/>
      <c r="F2699" s="167"/>
      <c r="G2699" s="14"/>
      <c r="H2699" s="14"/>
    </row>
    <row r="2700" spans="2:8" ht="30" customHeight="1">
      <c r="B2700" s="21" t="str">
        <f t="shared" si="43"/>
        <v/>
      </c>
      <c r="C2700" s="152"/>
      <c r="D2700" s="263"/>
      <c r="E2700" s="169"/>
      <c r="F2700" s="167"/>
      <c r="G2700" s="14"/>
      <c r="H2700" s="14"/>
    </row>
    <row r="2701" spans="2:8" ht="30" customHeight="1">
      <c r="B2701" s="21" t="str">
        <f t="shared" si="43"/>
        <v/>
      </c>
      <c r="C2701" s="152"/>
      <c r="D2701" s="263"/>
      <c r="E2701" s="169"/>
      <c r="F2701" s="167"/>
      <c r="G2701" s="14"/>
      <c r="H2701" s="14"/>
    </row>
    <row r="2702" spans="2:8" ht="30" customHeight="1">
      <c r="B2702" s="21" t="str">
        <f t="shared" si="43"/>
        <v/>
      </c>
      <c r="C2702" s="152"/>
      <c r="D2702" s="263"/>
      <c r="E2702" s="169"/>
      <c r="F2702" s="167"/>
      <c r="G2702" s="14"/>
      <c r="H2702" s="14"/>
    </row>
    <row r="2703" spans="2:8" ht="30" customHeight="1">
      <c r="B2703" s="21" t="str">
        <f t="shared" si="43"/>
        <v/>
      </c>
      <c r="C2703" s="152"/>
      <c r="D2703" s="263"/>
      <c r="E2703" s="169"/>
      <c r="F2703" s="167"/>
      <c r="G2703" s="14"/>
      <c r="H2703" s="14"/>
    </row>
    <row r="2704" spans="2:8" ht="30" customHeight="1">
      <c r="B2704" s="21" t="str">
        <f t="shared" si="43"/>
        <v/>
      </c>
      <c r="C2704" s="152"/>
      <c r="D2704" s="263"/>
      <c r="E2704" s="169"/>
      <c r="F2704" s="167"/>
      <c r="G2704" s="14"/>
      <c r="H2704" s="14"/>
    </row>
    <row r="2705" spans="2:8" ht="30" customHeight="1">
      <c r="B2705" s="21" t="str">
        <f t="shared" si="43"/>
        <v/>
      </c>
      <c r="C2705" s="152"/>
      <c r="D2705" s="263"/>
      <c r="E2705" s="169"/>
      <c r="F2705" s="167"/>
      <c r="G2705" s="14"/>
      <c r="H2705" s="14"/>
    </row>
    <row r="2706" spans="2:8" ht="30" customHeight="1">
      <c r="B2706" s="21" t="str">
        <f t="shared" si="43"/>
        <v/>
      </c>
      <c r="C2706" s="152"/>
      <c r="D2706" s="263"/>
      <c r="E2706" s="169"/>
      <c r="F2706" s="167"/>
      <c r="G2706" s="14"/>
      <c r="H2706" s="14"/>
    </row>
    <row r="2707" spans="2:8" ht="30" customHeight="1">
      <c r="B2707" s="21" t="str">
        <f t="shared" si="43"/>
        <v/>
      </c>
      <c r="C2707" s="152"/>
      <c r="D2707" s="263"/>
      <c r="E2707" s="169"/>
      <c r="F2707" s="167"/>
      <c r="G2707" s="14"/>
      <c r="H2707" s="14"/>
    </row>
    <row r="2708" spans="2:8" ht="30" customHeight="1">
      <c r="B2708" s="21" t="str">
        <f t="shared" si="43"/>
        <v/>
      </c>
      <c r="C2708" s="152"/>
      <c r="D2708" s="263"/>
      <c r="E2708" s="169"/>
      <c r="F2708" s="167"/>
      <c r="G2708" s="14"/>
      <c r="H2708" s="14"/>
    </row>
    <row r="2709" spans="2:8" ht="30" customHeight="1">
      <c r="B2709" s="21" t="str">
        <f t="shared" si="43"/>
        <v/>
      </c>
      <c r="C2709" s="152"/>
      <c r="D2709" s="263"/>
      <c r="E2709" s="169"/>
      <c r="F2709" s="167"/>
      <c r="G2709" s="14"/>
      <c r="H2709" s="14"/>
    </row>
    <row r="2710" spans="2:8" ht="30" customHeight="1">
      <c r="B2710" s="21" t="str">
        <f t="shared" si="43"/>
        <v/>
      </c>
      <c r="C2710" s="152"/>
      <c r="D2710" s="263"/>
      <c r="E2710" s="169"/>
      <c r="F2710" s="167"/>
      <c r="G2710" s="14"/>
      <c r="H2710" s="14"/>
    </row>
    <row r="2711" spans="2:8" ht="30" customHeight="1">
      <c r="B2711" s="21" t="str">
        <f t="shared" si="43"/>
        <v/>
      </c>
      <c r="C2711" s="152"/>
      <c r="D2711" s="263"/>
      <c r="E2711" s="169"/>
      <c r="F2711" s="167"/>
      <c r="G2711" s="14"/>
      <c r="H2711" s="14"/>
    </row>
    <row r="2712" spans="2:8" ht="30" customHeight="1">
      <c r="B2712" s="21" t="str">
        <f t="shared" si="43"/>
        <v/>
      </c>
      <c r="C2712" s="152"/>
      <c r="D2712" s="263"/>
      <c r="E2712" s="169"/>
      <c r="F2712" s="167"/>
      <c r="G2712" s="14"/>
      <c r="H2712" s="14"/>
    </row>
    <row r="2713" spans="2:8" ht="30" customHeight="1">
      <c r="B2713" s="21" t="str">
        <f t="shared" si="43"/>
        <v/>
      </c>
      <c r="C2713" s="152"/>
      <c r="D2713" s="263"/>
      <c r="E2713" s="169"/>
      <c r="F2713" s="167"/>
      <c r="G2713" s="14"/>
      <c r="H2713" s="14"/>
    </row>
    <row r="2714" spans="2:8" ht="30" customHeight="1">
      <c r="B2714" s="21" t="str">
        <f t="shared" si="43"/>
        <v/>
      </c>
      <c r="C2714" s="152"/>
      <c r="D2714" s="263"/>
      <c r="E2714" s="169"/>
      <c r="F2714" s="167"/>
      <c r="G2714" s="14"/>
      <c r="H2714" s="14"/>
    </row>
    <row r="2715" spans="2:8" ht="30" customHeight="1">
      <c r="B2715" s="21" t="str">
        <f t="shared" si="43"/>
        <v/>
      </c>
      <c r="C2715" s="152"/>
      <c r="D2715" s="263"/>
      <c r="E2715" s="169"/>
      <c r="F2715" s="167"/>
      <c r="G2715" s="14"/>
      <c r="H2715" s="14"/>
    </row>
    <row r="2716" spans="2:8" ht="30" customHeight="1">
      <c r="B2716" s="21" t="str">
        <f t="shared" si="43"/>
        <v/>
      </c>
      <c r="C2716" s="152"/>
      <c r="D2716" s="263"/>
      <c r="E2716" s="169"/>
      <c r="F2716" s="167"/>
      <c r="G2716" s="14"/>
      <c r="H2716" s="14"/>
    </row>
    <row r="2717" spans="2:8" ht="30" customHeight="1">
      <c r="B2717" s="21" t="str">
        <f t="shared" si="43"/>
        <v/>
      </c>
      <c r="C2717" s="152"/>
      <c r="D2717" s="263"/>
      <c r="E2717" s="169"/>
      <c r="F2717" s="167"/>
      <c r="G2717" s="14"/>
      <c r="H2717" s="14"/>
    </row>
    <row r="2718" spans="2:8" ht="30" customHeight="1">
      <c r="B2718" s="21" t="str">
        <f t="shared" si="43"/>
        <v/>
      </c>
      <c r="C2718" s="152"/>
      <c r="D2718" s="263"/>
      <c r="E2718" s="169"/>
      <c r="F2718" s="167"/>
      <c r="G2718" s="14"/>
      <c r="H2718" s="14"/>
    </row>
    <row r="2719" spans="2:8" ht="30" customHeight="1">
      <c r="B2719" s="21" t="str">
        <f t="shared" si="43"/>
        <v/>
      </c>
      <c r="C2719" s="152"/>
      <c r="D2719" s="263"/>
      <c r="E2719" s="169"/>
      <c r="F2719" s="167"/>
      <c r="G2719" s="14"/>
      <c r="H2719" s="14"/>
    </row>
    <row r="2720" spans="2:8" ht="30" customHeight="1">
      <c r="B2720" s="21" t="str">
        <f t="shared" si="43"/>
        <v/>
      </c>
      <c r="C2720" s="152"/>
      <c r="D2720" s="263"/>
      <c r="E2720" s="169"/>
      <c r="F2720" s="167"/>
      <c r="G2720" s="14"/>
      <c r="H2720" s="14"/>
    </row>
    <row r="2721" spans="2:8" ht="30" customHeight="1">
      <c r="B2721" s="21" t="str">
        <f t="shared" si="43"/>
        <v/>
      </c>
      <c r="C2721" s="152"/>
      <c r="D2721" s="263"/>
      <c r="E2721" s="169"/>
      <c r="F2721" s="167"/>
      <c r="G2721" s="14"/>
      <c r="H2721" s="14"/>
    </row>
    <row r="2722" spans="2:8" ht="30" customHeight="1">
      <c r="B2722" s="21" t="str">
        <f t="shared" si="43"/>
        <v/>
      </c>
      <c r="C2722" s="152"/>
      <c r="D2722" s="263"/>
      <c r="E2722" s="169"/>
      <c r="F2722" s="167"/>
      <c r="G2722" s="14"/>
      <c r="H2722" s="14"/>
    </row>
    <row r="2723" spans="2:8" ht="30" customHeight="1">
      <c r="B2723" s="21" t="str">
        <f t="shared" si="43"/>
        <v/>
      </c>
      <c r="C2723" s="152"/>
      <c r="D2723" s="263"/>
      <c r="E2723" s="169"/>
      <c r="F2723" s="167"/>
      <c r="G2723" s="14"/>
      <c r="H2723" s="14"/>
    </row>
    <row r="2724" spans="2:8" ht="30" customHeight="1">
      <c r="B2724" s="21" t="str">
        <f t="shared" si="43"/>
        <v/>
      </c>
      <c r="C2724" s="152"/>
      <c r="D2724" s="263"/>
      <c r="E2724" s="169"/>
      <c r="F2724" s="167"/>
      <c r="G2724" s="14"/>
      <c r="H2724" s="14"/>
    </row>
    <row r="2725" spans="2:8" ht="30" customHeight="1">
      <c r="B2725" s="21" t="str">
        <f t="shared" si="43"/>
        <v/>
      </c>
      <c r="C2725" s="152"/>
      <c r="D2725" s="263"/>
      <c r="E2725" s="169"/>
      <c r="F2725" s="167"/>
      <c r="G2725" s="14"/>
      <c r="H2725" s="14"/>
    </row>
    <row r="2726" spans="2:8" ht="30" customHeight="1">
      <c r="B2726" s="21" t="str">
        <f t="shared" si="43"/>
        <v/>
      </c>
      <c r="C2726" s="152"/>
      <c r="D2726" s="263"/>
      <c r="E2726" s="169"/>
      <c r="F2726" s="167"/>
      <c r="G2726" s="14"/>
      <c r="H2726" s="14"/>
    </row>
    <row r="2727" spans="2:8" ht="30" customHeight="1">
      <c r="B2727" s="21" t="str">
        <f t="shared" si="43"/>
        <v/>
      </c>
      <c r="C2727" s="152"/>
      <c r="D2727" s="263"/>
      <c r="E2727" s="169"/>
      <c r="F2727" s="167"/>
      <c r="G2727" s="14"/>
      <c r="H2727" s="14"/>
    </row>
    <row r="2728" spans="2:8" ht="30" customHeight="1">
      <c r="B2728" s="21" t="str">
        <f t="shared" si="43"/>
        <v/>
      </c>
      <c r="C2728" s="152"/>
      <c r="D2728" s="263"/>
      <c r="E2728" s="169"/>
      <c r="F2728" s="167"/>
      <c r="G2728" s="14"/>
      <c r="H2728" s="14"/>
    </row>
    <row r="2729" spans="2:8" ht="30" customHeight="1">
      <c r="B2729" s="21" t="str">
        <f t="shared" si="43"/>
        <v/>
      </c>
      <c r="C2729" s="152"/>
      <c r="D2729" s="263"/>
      <c r="E2729" s="169"/>
      <c r="F2729" s="167"/>
      <c r="G2729" s="14"/>
      <c r="H2729" s="14"/>
    </row>
    <row r="2730" spans="2:8" ht="30" customHeight="1">
      <c r="B2730" s="21" t="str">
        <f t="shared" si="43"/>
        <v/>
      </c>
      <c r="C2730" s="152"/>
      <c r="D2730" s="263"/>
      <c r="E2730" s="169"/>
      <c r="F2730" s="167"/>
      <c r="G2730" s="14"/>
      <c r="H2730" s="14"/>
    </row>
    <row r="2731" spans="2:8" ht="30" customHeight="1">
      <c r="B2731" s="21" t="str">
        <f t="shared" si="43"/>
        <v/>
      </c>
      <c r="C2731" s="152"/>
      <c r="D2731" s="263"/>
      <c r="E2731" s="169"/>
      <c r="F2731" s="167"/>
      <c r="G2731" s="14"/>
      <c r="H2731" s="14"/>
    </row>
    <row r="2732" spans="2:8" ht="30" customHeight="1">
      <c r="B2732" s="21" t="str">
        <f t="shared" si="43"/>
        <v/>
      </c>
      <c r="C2732" s="152"/>
      <c r="D2732" s="263"/>
      <c r="E2732" s="169"/>
      <c r="F2732" s="167"/>
      <c r="G2732" s="14"/>
      <c r="H2732" s="14"/>
    </row>
    <row r="2733" spans="2:8" ht="30" customHeight="1">
      <c r="B2733" s="21" t="str">
        <f t="shared" si="43"/>
        <v/>
      </c>
      <c r="C2733" s="152"/>
      <c r="D2733" s="263"/>
      <c r="E2733" s="169"/>
      <c r="F2733" s="167"/>
      <c r="G2733" s="14"/>
      <c r="H2733" s="14"/>
    </row>
    <row r="2734" spans="2:8" ht="30" customHeight="1">
      <c r="B2734" s="21" t="str">
        <f t="shared" si="43"/>
        <v/>
      </c>
      <c r="C2734" s="152"/>
      <c r="D2734" s="263"/>
      <c r="E2734" s="169"/>
      <c r="F2734" s="167"/>
      <c r="G2734" s="14"/>
      <c r="H2734" s="14"/>
    </row>
    <row r="2735" spans="2:8" ht="30" customHeight="1">
      <c r="B2735" s="21" t="str">
        <f t="shared" si="43"/>
        <v/>
      </c>
      <c r="C2735" s="152"/>
      <c r="D2735" s="263"/>
      <c r="E2735" s="169"/>
      <c r="F2735" s="167"/>
      <c r="G2735" s="14"/>
      <c r="H2735" s="14"/>
    </row>
    <row r="2736" spans="2:8" ht="30" customHeight="1">
      <c r="B2736" s="21" t="str">
        <f t="shared" ref="B2736:B2799" si="44">IF(D2736="","",MONTH(F2736))</f>
        <v/>
      </c>
      <c r="C2736" s="152"/>
      <c r="D2736" s="263"/>
      <c r="E2736" s="169"/>
      <c r="F2736" s="167"/>
      <c r="G2736" s="14"/>
      <c r="H2736" s="14"/>
    </row>
    <row r="2737" spans="2:8" ht="30" customHeight="1">
      <c r="B2737" s="21" t="str">
        <f t="shared" si="44"/>
        <v/>
      </c>
      <c r="C2737" s="152"/>
      <c r="D2737" s="263"/>
      <c r="E2737" s="169"/>
      <c r="F2737" s="167"/>
      <c r="G2737" s="14"/>
      <c r="H2737" s="14"/>
    </row>
    <row r="2738" spans="2:8" ht="30" customHeight="1">
      <c r="B2738" s="21" t="str">
        <f t="shared" si="44"/>
        <v/>
      </c>
      <c r="C2738" s="152"/>
      <c r="D2738" s="263"/>
      <c r="E2738" s="169"/>
      <c r="F2738" s="167"/>
      <c r="G2738" s="14"/>
      <c r="H2738" s="14"/>
    </row>
    <row r="2739" spans="2:8" ht="30" customHeight="1">
      <c r="B2739" s="21" t="str">
        <f t="shared" si="44"/>
        <v/>
      </c>
      <c r="C2739" s="152"/>
      <c r="D2739" s="263"/>
      <c r="E2739" s="169"/>
      <c r="F2739" s="167"/>
      <c r="G2739" s="14"/>
      <c r="H2739" s="14"/>
    </row>
    <row r="2740" spans="2:8" ht="30" customHeight="1">
      <c r="B2740" s="21" t="str">
        <f t="shared" si="44"/>
        <v/>
      </c>
      <c r="C2740" s="152"/>
      <c r="D2740" s="263"/>
      <c r="E2740" s="169"/>
      <c r="F2740" s="167"/>
      <c r="G2740" s="14"/>
      <c r="H2740" s="14"/>
    </row>
    <row r="2741" spans="2:8" ht="30" customHeight="1">
      <c r="B2741" s="21" t="str">
        <f t="shared" si="44"/>
        <v/>
      </c>
      <c r="C2741" s="152"/>
      <c r="D2741" s="263"/>
      <c r="E2741" s="169"/>
      <c r="F2741" s="167"/>
      <c r="G2741" s="14"/>
      <c r="H2741" s="14"/>
    </row>
    <row r="2742" spans="2:8" ht="30" customHeight="1">
      <c r="B2742" s="21" t="str">
        <f t="shared" si="44"/>
        <v/>
      </c>
      <c r="C2742" s="152"/>
      <c r="D2742" s="263"/>
      <c r="E2742" s="169"/>
      <c r="F2742" s="167"/>
      <c r="G2742" s="14"/>
      <c r="H2742" s="14"/>
    </row>
    <row r="2743" spans="2:8" ht="30" customHeight="1">
      <c r="B2743" s="21" t="str">
        <f t="shared" si="44"/>
        <v/>
      </c>
      <c r="C2743" s="152"/>
      <c r="D2743" s="263"/>
      <c r="E2743" s="169"/>
      <c r="F2743" s="167"/>
      <c r="G2743" s="14"/>
      <c r="H2743" s="14"/>
    </row>
    <row r="2744" spans="2:8" ht="30" customHeight="1">
      <c r="B2744" s="21" t="str">
        <f t="shared" si="44"/>
        <v/>
      </c>
      <c r="C2744" s="152"/>
      <c r="D2744" s="263"/>
      <c r="E2744" s="169"/>
      <c r="F2744" s="167"/>
      <c r="G2744" s="14"/>
      <c r="H2744" s="14"/>
    </row>
    <row r="2745" spans="2:8" ht="30" customHeight="1">
      <c r="B2745" s="21" t="str">
        <f t="shared" si="44"/>
        <v/>
      </c>
      <c r="C2745" s="152"/>
      <c r="D2745" s="263"/>
      <c r="E2745" s="169"/>
      <c r="F2745" s="167"/>
      <c r="G2745" s="14"/>
      <c r="H2745" s="14"/>
    </row>
    <row r="2746" spans="2:8" ht="30" customHeight="1">
      <c r="B2746" s="21" t="str">
        <f t="shared" si="44"/>
        <v/>
      </c>
      <c r="C2746" s="152"/>
      <c r="D2746" s="263"/>
      <c r="E2746" s="169"/>
      <c r="F2746" s="167"/>
      <c r="G2746" s="14"/>
      <c r="H2746" s="14"/>
    </row>
    <row r="2747" spans="2:8" ht="30" customHeight="1">
      <c r="B2747" s="21" t="str">
        <f t="shared" si="44"/>
        <v/>
      </c>
      <c r="C2747" s="152"/>
      <c r="D2747" s="263"/>
      <c r="E2747" s="169"/>
      <c r="F2747" s="167"/>
      <c r="G2747" s="14"/>
      <c r="H2747" s="14"/>
    </row>
    <row r="2748" spans="2:8" ht="30" customHeight="1">
      <c r="B2748" s="21" t="str">
        <f t="shared" si="44"/>
        <v/>
      </c>
      <c r="C2748" s="152"/>
      <c r="D2748" s="263"/>
      <c r="E2748" s="169"/>
      <c r="F2748" s="167"/>
      <c r="G2748" s="14"/>
      <c r="H2748" s="14"/>
    </row>
    <row r="2749" spans="2:8" ht="30" customHeight="1">
      <c r="B2749" s="21" t="str">
        <f t="shared" si="44"/>
        <v/>
      </c>
      <c r="C2749" s="152"/>
      <c r="D2749" s="263"/>
      <c r="E2749" s="169"/>
      <c r="F2749" s="167"/>
      <c r="G2749" s="14"/>
      <c r="H2749" s="14"/>
    </row>
    <row r="2750" spans="2:8" ht="30" customHeight="1">
      <c r="B2750" s="21" t="str">
        <f t="shared" si="44"/>
        <v/>
      </c>
      <c r="C2750" s="152"/>
      <c r="D2750" s="263"/>
      <c r="E2750" s="169"/>
      <c r="F2750" s="167"/>
      <c r="G2750" s="14"/>
      <c r="H2750" s="14"/>
    </row>
    <row r="2751" spans="2:8" ht="30" customHeight="1">
      <c r="B2751" s="21" t="str">
        <f t="shared" si="44"/>
        <v/>
      </c>
      <c r="C2751" s="152"/>
      <c r="D2751" s="263"/>
      <c r="E2751" s="169"/>
      <c r="F2751" s="167"/>
      <c r="G2751" s="14"/>
      <c r="H2751" s="14"/>
    </row>
    <row r="2752" spans="2:8" ht="30" customHeight="1">
      <c r="B2752" s="21" t="str">
        <f t="shared" si="44"/>
        <v/>
      </c>
      <c r="C2752" s="152"/>
      <c r="D2752" s="263"/>
      <c r="E2752" s="169"/>
      <c r="F2752" s="167"/>
      <c r="G2752" s="14"/>
      <c r="H2752" s="14"/>
    </row>
    <row r="2753" spans="2:8" ht="30" customHeight="1">
      <c r="B2753" s="21" t="str">
        <f t="shared" si="44"/>
        <v/>
      </c>
      <c r="C2753" s="152"/>
      <c r="D2753" s="263"/>
      <c r="E2753" s="169"/>
      <c r="F2753" s="167"/>
      <c r="G2753" s="14"/>
      <c r="H2753" s="14"/>
    </row>
    <row r="2754" spans="2:8" ht="30" customHeight="1">
      <c r="B2754" s="21" t="str">
        <f t="shared" si="44"/>
        <v/>
      </c>
      <c r="C2754" s="152"/>
      <c r="D2754" s="263"/>
      <c r="E2754" s="169"/>
      <c r="F2754" s="167"/>
      <c r="G2754" s="14"/>
      <c r="H2754" s="14"/>
    </row>
    <row r="2755" spans="2:8" ht="30" customHeight="1">
      <c r="B2755" s="21" t="str">
        <f t="shared" si="44"/>
        <v/>
      </c>
      <c r="C2755" s="152"/>
      <c r="D2755" s="263"/>
      <c r="E2755" s="169"/>
      <c r="F2755" s="167"/>
      <c r="G2755" s="14"/>
      <c r="H2755" s="14"/>
    </row>
    <row r="2756" spans="2:8" ht="30" customHeight="1">
      <c r="B2756" s="21" t="str">
        <f t="shared" si="44"/>
        <v/>
      </c>
      <c r="C2756" s="152"/>
      <c r="D2756" s="263"/>
      <c r="E2756" s="169"/>
      <c r="F2756" s="167"/>
      <c r="G2756" s="14"/>
      <c r="H2756" s="14"/>
    </row>
    <row r="2757" spans="2:8" ht="30" customHeight="1">
      <c r="B2757" s="21" t="str">
        <f t="shared" si="44"/>
        <v/>
      </c>
      <c r="C2757" s="152"/>
      <c r="D2757" s="263"/>
      <c r="E2757" s="169"/>
      <c r="F2757" s="167"/>
      <c r="G2757" s="14"/>
      <c r="H2757" s="14"/>
    </row>
    <row r="2758" spans="2:8" ht="30" customHeight="1">
      <c r="B2758" s="21" t="str">
        <f t="shared" si="44"/>
        <v/>
      </c>
      <c r="C2758" s="152"/>
      <c r="D2758" s="263"/>
      <c r="E2758" s="169"/>
      <c r="F2758" s="167"/>
      <c r="G2758" s="14"/>
      <c r="H2758" s="14"/>
    </row>
    <row r="2759" spans="2:8" ht="30" customHeight="1">
      <c r="B2759" s="21" t="str">
        <f t="shared" si="44"/>
        <v/>
      </c>
      <c r="C2759" s="152"/>
      <c r="D2759" s="263"/>
      <c r="E2759" s="169"/>
      <c r="F2759" s="167"/>
      <c r="G2759" s="14"/>
      <c r="H2759" s="14"/>
    </row>
    <row r="2760" spans="2:8" ht="30" customHeight="1">
      <c r="B2760" s="21" t="str">
        <f t="shared" si="44"/>
        <v/>
      </c>
      <c r="C2760" s="152"/>
      <c r="D2760" s="263"/>
      <c r="E2760" s="169"/>
      <c r="F2760" s="167"/>
      <c r="G2760" s="14"/>
      <c r="H2760" s="14"/>
    </row>
    <row r="2761" spans="2:8" ht="30" customHeight="1">
      <c r="B2761" s="21" t="str">
        <f t="shared" si="44"/>
        <v/>
      </c>
      <c r="C2761" s="152"/>
      <c r="D2761" s="263"/>
      <c r="E2761" s="169"/>
      <c r="F2761" s="167"/>
      <c r="G2761" s="14"/>
      <c r="H2761" s="14"/>
    </row>
    <row r="2762" spans="2:8" ht="30" customHeight="1">
      <c r="B2762" s="21" t="str">
        <f t="shared" si="44"/>
        <v/>
      </c>
      <c r="C2762" s="152"/>
      <c r="D2762" s="263"/>
      <c r="E2762" s="169"/>
      <c r="F2762" s="167"/>
      <c r="G2762" s="14"/>
      <c r="H2762" s="14"/>
    </row>
    <row r="2763" spans="2:8" ht="30" customHeight="1">
      <c r="B2763" s="21" t="str">
        <f t="shared" si="44"/>
        <v/>
      </c>
      <c r="C2763" s="152"/>
      <c r="D2763" s="263"/>
      <c r="E2763" s="169"/>
      <c r="F2763" s="167"/>
      <c r="G2763" s="14"/>
      <c r="H2763" s="14"/>
    </row>
    <row r="2764" spans="2:8" ht="30" customHeight="1">
      <c r="B2764" s="21" t="str">
        <f t="shared" si="44"/>
        <v/>
      </c>
      <c r="C2764" s="152"/>
      <c r="D2764" s="263"/>
      <c r="E2764" s="169"/>
      <c r="F2764" s="167"/>
      <c r="G2764" s="14"/>
      <c r="H2764" s="14"/>
    </row>
    <row r="2765" spans="2:8" ht="30" customHeight="1">
      <c r="B2765" s="21" t="str">
        <f t="shared" si="44"/>
        <v/>
      </c>
      <c r="C2765" s="152"/>
      <c r="D2765" s="263"/>
      <c r="E2765" s="169"/>
      <c r="F2765" s="167"/>
      <c r="G2765" s="14"/>
      <c r="H2765" s="14"/>
    </row>
    <row r="2766" spans="2:8" ht="30" customHeight="1">
      <c r="B2766" s="21" t="str">
        <f t="shared" si="44"/>
        <v/>
      </c>
      <c r="C2766" s="152"/>
      <c r="D2766" s="263"/>
      <c r="E2766" s="169"/>
      <c r="F2766" s="167"/>
      <c r="G2766" s="14"/>
      <c r="H2766" s="14"/>
    </row>
    <row r="2767" spans="2:8" ht="30" customHeight="1">
      <c r="B2767" s="21" t="str">
        <f t="shared" si="44"/>
        <v/>
      </c>
      <c r="C2767" s="152"/>
      <c r="D2767" s="263"/>
      <c r="E2767" s="169"/>
      <c r="F2767" s="167"/>
      <c r="G2767" s="14"/>
      <c r="H2767" s="14"/>
    </row>
    <row r="2768" spans="2:8" ht="30" customHeight="1">
      <c r="B2768" s="21" t="str">
        <f t="shared" si="44"/>
        <v/>
      </c>
      <c r="C2768" s="152"/>
      <c r="D2768" s="263"/>
      <c r="E2768" s="169"/>
      <c r="F2768" s="167"/>
      <c r="G2768" s="14"/>
      <c r="H2768" s="14"/>
    </row>
    <row r="2769" spans="2:8" ht="30" customHeight="1">
      <c r="B2769" s="21" t="str">
        <f t="shared" si="44"/>
        <v/>
      </c>
      <c r="C2769" s="152"/>
      <c r="D2769" s="263"/>
      <c r="E2769" s="169"/>
      <c r="F2769" s="167"/>
      <c r="G2769" s="14"/>
      <c r="H2769" s="14"/>
    </row>
    <row r="2770" spans="2:8" ht="30" customHeight="1">
      <c r="B2770" s="21" t="str">
        <f t="shared" si="44"/>
        <v/>
      </c>
      <c r="C2770" s="152"/>
      <c r="D2770" s="263"/>
      <c r="E2770" s="169"/>
      <c r="F2770" s="167"/>
      <c r="G2770" s="14"/>
      <c r="H2770" s="14"/>
    </row>
    <row r="2771" spans="2:8" ht="30" customHeight="1">
      <c r="B2771" s="21" t="str">
        <f t="shared" si="44"/>
        <v/>
      </c>
      <c r="C2771" s="152"/>
      <c r="D2771" s="263"/>
      <c r="E2771" s="169"/>
      <c r="F2771" s="167"/>
      <c r="G2771" s="14"/>
      <c r="H2771" s="14"/>
    </row>
    <row r="2772" spans="2:8" ht="30" customHeight="1">
      <c r="B2772" s="21" t="str">
        <f t="shared" si="44"/>
        <v/>
      </c>
      <c r="C2772" s="152"/>
      <c r="D2772" s="263"/>
      <c r="E2772" s="169"/>
      <c r="F2772" s="167"/>
      <c r="G2772" s="14"/>
      <c r="H2772" s="14"/>
    </row>
    <row r="2773" spans="2:8" ht="30" customHeight="1">
      <c r="B2773" s="21" t="str">
        <f t="shared" si="44"/>
        <v/>
      </c>
      <c r="C2773" s="152"/>
      <c r="D2773" s="263"/>
      <c r="E2773" s="169"/>
      <c r="F2773" s="167"/>
      <c r="G2773" s="14"/>
      <c r="H2773" s="14"/>
    </row>
    <row r="2774" spans="2:8" ht="30" customHeight="1">
      <c r="B2774" s="21" t="str">
        <f t="shared" si="44"/>
        <v/>
      </c>
      <c r="C2774" s="152"/>
      <c r="D2774" s="263"/>
      <c r="E2774" s="169"/>
      <c r="F2774" s="167"/>
      <c r="G2774" s="14"/>
      <c r="H2774" s="14"/>
    </row>
    <row r="2775" spans="2:8" ht="30" customHeight="1">
      <c r="B2775" s="21" t="str">
        <f t="shared" si="44"/>
        <v/>
      </c>
      <c r="C2775" s="152"/>
      <c r="D2775" s="263"/>
      <c r="E2775" s="169"/>
      <c r="F2775" s="167"/>
      <c r="G2775" s="14"/>
      <c r="H2775" s="14"/>
    </row>
    <row r="2776" spans="2:8" ht="30" customHeight="1">
      <c r="B2776" s="21" t="str">
        <f t="shared" si="44"/>
        <v/>
      </c>
      <c r="C2776" s="152"/>
      <c r="D2776" s="263"/>
      <c r="E2776" s="169"/>
      <c r="F2776" s="167"/>
      <c r="G2776" s="14"/>
      <c r="H2776" s="14"/>
    </row>
    <row r="2777" spans="2:8" ht="30" customHeight="1">
      <c r="B2777" s="21" t="str">
        <f t="shared" si="44"/>
        <v/>
      </c>
      <c r="C2777" s="152"/>
      <c r="D2777" s="263"/>
      <c r="E2777" s="169"/>
      <c r="F2777" s="167"/>
      <c r="G2777" s="14"/>
      <c r="H2777" s="14"/>
    </row>
    <row r="2778" spans="2:8" ht="30" customHeight="1">
      <c r="B2778" s="21" t="str">
        <f t="shared" si="44"/>
        <v/>
      </c>
      <c r="C2778" s="152"/>
      <c r="D2778" s="263"/>
      <c r="E2778" s="169"/>
      <c r="F2778" s="167"/>
      <c r="G2778" s="14"/>
      <c r="H2778" s="14"/>
    </row>
    <row r="2779" spans="2:8" ht="30" customHeight="1">
      <c r="B2779" s="21" t="str">
        <f t="shared" si="44"/>
        <v/>
      </c>
      <c r="C2779" s="152"/>
      <c r="D2779" s="263"/>
      <c r="E2779" s="169"/>
      <c r="F2779" s="167"/>
      <c r="G2779" s="14"/>
      <c r="H2779" s="14"/>
    </row>
    <row r="2780" spans="2:8" ht="30" customHeight="1">
      <c r="B2780" s="21" t="str">
        <f t="shared" si="44"/>
        <v/>
      </c>
      <c r="C2780" s="152"/>
      <c r="D2780" s="263"/>
      <c r="E2780" s="169"/>
      <c r="F2780" s="167"/>
      <c r="G2780" s="14"/>
      <c r="H2780" s="14"/>
    </row>
    <row r="2781" spans="2:8" ht="30" customHeight="1">
      <c r="B2781" s="21" t="str">
        <f t="shared" si="44"/>
        <v/>
      </c>
      <c r="C2781" s="152"/>
      <c r="D2781" s="263"/>
      <c r="E2781" s="169"/>
      <c r="F2781" s="167"/>
      <c r="G2781" s="14"/>
      <c r="H2781" s="14"/>
    </row>
    <row r="2782" spans="2:8" ht="30" customHeight="1">
      <c r="B2782" s="21" t="str">
        <f t="shared" si="44"/>
        <v/>
      </c>
      <c r="C2782" s="152"/>
      <c r="D2782" s="263"/>
      <c r="E2782" s="169"/>
      <c r="F2782" s="167"/>
      <c r="G2782" s="14"/>
      <c r="H2782" s="14"/>
    </row>
    <row r="2783" spans="2:8" ht="30" customHeight="1">
      <c r="B2783" s="21" t="str">
        <f t="shared" si="44"/>
        <v/>
      </c>
      <c r="C2783" s="152"/>
      <c r="D2783" s="263"/>
      <c r="E2783" s="169"/>
      <c r="F2783" s="167"/>
      <c r="G2783" s="14"/>
      <c r="H2783" s="14"/>
    </row>
    <row r="2784" spans="2:8" ht="30" customHeight="1">
      <c r="B2784" s="21" t="str">
        <f t="shared" si="44"/>
        <v/>
      </c>
      <c r="C2784" s="152"/>
      <c r="D2784" s="263"/>
      <c r="E2784" s="169"/>
      <c r="F2784" s="167"/>
      <c r="G2784" s="14"/>
      <c r="H2784" s="14"/>
    </row>
    <row r="2785" spans="2:8" ht="30" customHeight="1">
      <c r="B2785" s="21" t="str">
        <f t="shared" si="44"/>
        <v/>
      </c>
      <c r="C2785" s="152"/>
      <c r="D2785" s="263"/>
      <c r="E2785" s="169"/>
      <c r="F2785" s="167"/>
      <c r="G2785" s="14"/>
      <c r="H2785" s="14"/>
    </row>
    <row r="2786" spans="2:8" ht="30" customHeight="1">
      <c r="B2786" s="21" t="str">
        <f t="shared" si="44"/>
        <v/>
      </c>
      <c r="C2786" s="152"/>
      <c r="D2786" s="263"/>
      <c r="E2786" s="169"/>
      <c r="F2786" s="167"/>
      <c r="G2786" s="14"/>
      <c r="H2786" s="14"/>
    </row>
    <row r="2787" spans="2:8" ht="30" customHeight="1">
      <c r="B2787" s="21" t="str">
        <f t="shared" si="44"/>
        <v/>
      </c>
      <c r="C2787" s="152"/>
      <c r="D2787" s="263"/>
      <c r="E2787" s="169"/>
      <c r="F2787" s="167"/>
      <c r="G2787" s="14"/>
      <c r="H2787" s="14"/>
    </row>
    <row r="2788" spans="2:8" ht="30" customHeight="1">
      <c r="B2788" s="21" t="str">
        <f t="shared" si="44"/>
        <v/>
      </c>
      <c r="C2788" s="152"/>
      <c r="D2788" s="263"/>
      <c r="E2788" s="169"/>
      <c r="F2788" s="167"/>
      <c r="G2788" s="14"/>
      <c r="H2788" s="14"/>
    </row>
    <row r="2789" spans="2:8" ht="30" customHeight="1">
      <c r="B2789" s="21" t="str">
        <f t="shared" si="44"/>
        <v/>
      </c>
      <c r="C2789" s="152"/>
      <c r="D2789" s="263"/>
      <c r="E2789" s="169"/>
      <c r="F2789" s="167"/>
      <c r="G2789" s="14"/>
      <c r="H2789" s="14"/>
    </row>
    <row r="2790" spans="2:8" ht="30" customHeight="1">
      <c r="B2790" s="21" t="str">
        <f t="shared" si="44"/>
        <v/>
      </c>
      <c r="C2790" s="152"/>
      <c r="D2790" s="263"/>
      <c r="E2790" s="169"/>
      <c r="F2790" s="167"/>
      <c r="G2790" s="14"/>
      <c r="H2790" s="14"/>
    </row>
    <row r="2791" spans="2:8" ht="30" customHeight="1">
      <c r="B2791" s="21" t="str">
        <f t="shared" si="44"/>
        <v/>
      </c>
      <c r="C2791" s="152"/>
      <c r="D2791" s="263"/>
      <c r="E2791" s="169"/>
      <c r="F2791" s="167"/>
      <c r="G2791" s="14"/>
      <c r="H2791" s="14"/>
    </row>
    <row r="2792" spans="2:8" ht="30" customHeight="1">
      <c r="B2792" s="21" t="str">
        <f t="shared" si="44"/>
        <v/>
      </c>
      <c r="C2792" s="152"/>
      <c r="D2792" s="263"/>
      <c r="E2792" s="169"/>
      <c r="F2792" s="167"/>
      <c r="G2792" s="14"/>
      <c r="H2792" s="14"/>
    </row>
    <row r="2793" spans="2:8" ht="30" customHeight="1">
      <c r="B2793" s="21" t="str">
        <f t="shared" si="44"/>
        <v/>
      </c>
      <c r="C2793" s="152"/>
      <c r="D2793" s="263"/>
      <c r="E2793" s="169"/>
      <c r="F2793" s="167"/>
      <c r="G2793" s="14"/>
      <c r="H2793" s="14"/>
    </row>
    <row r="2794" spans="2:8" ht="30" customHeight="1">
      <c r="B2794" s="21" t="str">
        <f t="shared" si="44"/>
        <v/>
      </c>
      <c r="C2794" s="152"/>
      <c r="D2794" s="263"/>
      <c r="E2794" s="169"/>
      <c r="F2794" s="167"/>
      <c r="G2794" s="14"/>
      <c r="H2794" s="14"/>
    </row>
    <row r="2795" spans="2:8" ht="30" customHeight="1">
      <c r="B2795" s="21" t="str">
        <f t="shared" si="44"/>
        <v/>
      </c>
      <c r="C2795" s="152"/>
      <c r="D2795" s="263"/>
      <c r="E2795" s="169"/>
      <c r="F2795" s="167"/>
      <c r="G2795" s="14"/>
      <c r="H2795" s="14"/>
    </row>
    <row r="2796" spans="2:8" ht="30" customHeight="1">
      <c r="B2796" s="21" t="str">
        <f t="shared" si="44"/>
        <v/>
      </c>
      <c r="C2796" s="152"/>
      <c r="D2796" s="263"/>
      <c r="E2796" s="169"/>
      <c r="F2796" s="167"/>
      <c r="G2796" s="14"/>
      <c r="H2796" s="14"/>
    </row>
    <row r="2797" spans="2:8" ht="30" customHeight="1">
      <c r="B2797" s="21" t="str">
        <f t="shared" si="44"/>
        <v/>
      </c>
      <c r="C2797" s="152"/>
      <c r="D2797" s="263"/>
      <c r="E2797" s="169"/>
      <c r="F2797" s="167"/>
      <c r="G2797" s="14"/>
      <c r="H2797" s="14"/>
    </row>
    <row r="2798" spans="2:8" ht="30" customHeight="1">
      <c r="B2798" s="21" t="str">
        <f t="shared" si="44"/>
        <v/>
      </c>
      <c r="C2798" s="152"/>
      <c r="D2798" s="263"/>
      <c r="E2798" s="169"/>
      <c r="F2798" s="167"/>
      <c r="G2798" s="14"/>
      <c r="H2798" s="14"/>
    </row>
    <row r="2799" spans="2:8" ht="30" customHeight="1">
      <c r="B2799" s="21" t="str">
        <f t="shared" si="44"/>
        <v/>
      </c>
      <c r="C2799" s="152"/>
      <c r="D2799" s="263"/>
      <c r="E2799" s="169"/>
      <c r="F2799" s="167"/>
      <c r="G2799" s="14"/>
      <c r="H2799" s="14"/>
    </row>
    <row r="2800" spans="2:8" ht="30" customHeight="1">
      <c r="B2800" s="21" t="str">
        <f t="shared" ref="B2800:B2863" si="45">IF(D2800="","",MONTH(F2800))</f>
        <v/>
      </c>
      <c r="C2800" s="152"/>
      <c r="D2800" s="263"/>
      <c r="E2800" s="169"/>
      <c r="F2800" s="167"/>
      <c r="G2800" s="14"/>
      <c r="H2800" s="14"/>
    </row>
    <row r="2801" spans="2:8" ht="30" customHeight="1">
      <c r="B2801" s="21" t="str">
        <f t="shared" si="45"/>
        <v/>
      </c>
      <c r="C2801" s="152"/>
      <c r="D2801" s="263"/>
      <c r="E2801" s="169"/>
      <c r="F2801" s="167"/>
      <c r="G2801" s="14"/>
      <c r="H2801" s="14"/>
    </row>
    <row r="2802" spans="2:8" ht="30" customHeight="1">
      <c r="B2802" s="21" t="str">
        <f t="shared" si="45"/>
        <v/>
      </c>
      <c r="C2802" s="152"/>
      <c r="D2802" s="263"/>
      <c r="E2802" s="169"/>
      <c r="F2802" s="167"/>
      <c r="G2802" s="14"/>
      <c r="H2802" s="14"/>
    </row>
    <row r="2803" spans="2:8" ht="30" customHeight="1">
      <c r="B2803" s="21" t="str">
        <f t="shared" si="45"/>
        <v/>
      </c>
      <c r="C2803" s="152"/>
      <c r="D2803" s="263"/>
      <c r="E2803" s="169"/>
      <c r="F2803" s="167"/>
      <c r="G2803" s="14"/>
      <c r="H2803" s="14"/>
    </row>
    <row r="2804" spans="2:8" ht="30" customHeight="1">
      <c r="B2804" s="21" t="str">
        <f t="shared" si="45"/>
        <v/>
      </c>
      <c r="C2804" s="152"/>
      <c r="D2804" s="263"/>
      <c r="E2804" s="169"/>
      <c r="F2804" s="167"/>
      <c r="G2804" s="14"/>
      <c r="H2804" s="14"/>
    </row>
    <row r="2805" spans="2:8" ht="30" customHeight="1">
      <c r="B2805" s="21" t="str">
        <f t="shared" si="45"/>
        <v/>
      </c>
      <c r="C2805" s="152"/>
      <c r="D2805" s="263"/>
      <c r="E2805" s="169"/>
      <c r="F2805" s="167"/>
      <c r="G2805" s="14"/>
      <c r="H2805" s="14"/>
    </row>
    <row r="2806" spans="2:8" ht="30" customHeight="1">
      <c r="B2806" s="21" t="str">
        <f t="shared" si="45"/>
        <v/>
      </c>
      <c r="C2806" s="152"/>
      <c r="D2806" s="263"/>
      <c r="E2806" s="169"/>
      <c r="F2806" s="167"/>
      <c r="G2806" s="14"/>
      <c r="H2806" s="14"/>
    </row>
    <row r="2807" spans="2:8" ht="30" customHeight="1">
      <c r="B2807" s="21" t="str">
        <f t="shared" si="45"/>
        <v/>
      </c>
      <c r="C2807" s="152"/>
      <c r="D2807" s="263"/>
      <c r="E2807" s="169"/>
      <c r="F2807" s="167"/>
      <c r="G2807" s="14"/>
      <c r="H2807" s="14"/>
    </row>
    <row r="2808" spans="2:8" ht="30" customHeight="1">
      <c r="B2808" s="21" t="str">
        <f t="shared" si="45"/>
        <v/>
      </c>
      <c r="C2808" s="152"/>
      <c r="D2808" s="263"/>
      <c r="E2808" s="169"/>
      <c r="F2808" s="167"/>
      <c r="G2808" s="14"/>
      <c r="H2808" s="14"/>
    </row>
    <row r="2809" spans="2:8" ht="30" customHeight="1">
      <c r="B2809" s="21" t="str">
        <f t="shared" si="45"/>
        <v/>
      </c>
      <c r="C2809" s="152"/>
      <c r="D2809" s="263"/>
      <c r="E2809" s="169"/>
      <c r="F2809" s="167"/>
      <c r="G2809" s="14"/>
      <c r="H2809" s="14"/>
    </row>
    <row r="2810" spans="2:8" ht="30" customHeight="1">
      <c r="B2810" s="21" t="str">
        <f t="shared" si="45"/>
        <v/>
      </c>
      <c r="C2810" s="152"/>
      <c r="D2810" s="263"/>
      <c r="E2810" s="169"/>
      <c r="F2810" s="167"/>
      <c r="G2810" s="14"/>
      <c r="H2810" s="14"/>
    </row>
    <row r="2811" spans="2:8" ht="30" customHeight="1">
      <c r="B2811" s="21" t="str">
        <f t="shared" si="45"/>
        <v/>
      </c>
      <c r="C2811" s="152"/>
      <c r="D2811" s="263"/>
      <c r="E2811" s="169"/>
      <c r="F2811" s="167"/>
      <c r="G2811" s="14"/>
      <c r="H2811" s="14"/>
    </row>
    <row r="2812" spans="2:8" ht="30" customHeight="1">
      <c r="B2812" s="21" t="str">
        <f t="shared" si="45"/>
        <v/>
      </c>
      <c r="C2812" s="152"/>
      <c r="D2812" s="263"/>
      <c r="E2812" s="169"/>
      <c r="F2812" s="167"/>
      <c r="G2812" s="14"/>
      <c r="H2812" s="14"/>
    </row>
    <row r="2813" spans="2:8" ht="30" customHeight="1">
      <c r="B2813" s="21" t="str">
        <f t="shared" si="45"/>
        <v/>
      </c>
      <c r="C2813" s="152"/>
      <c r="D2813" s="263"/>
      <c r="E2813" s="169"/>
      <c r="F2813" s="167"/>
      <c r="G2813" s="14"/>
      <c r="H2813" s="14"/>
    </row>
    <row r="2814" spans="2:8" ht="30" customHeight="1">
      <c r="B2814" s="21" t="str">
        <f t="shared" si="45"/>
        <v/>
      </c>
      <c r="C2814" s="152"/>
      <c r="D2814" s="263"/>
      <c r="E2814" s="169"/>
      <c r="F2814" s="167"/>
      <c r="G2814" s="14"/>
      <c r="H2814" s="14"/>
    </row>
    <row r="2815" spans="2:8" ht="30" customHeight="1">
      <c r="B2815" s="21" t="str">
        <f t="shared" si="45"/>
        <v/>
      </c>
      <c r="C2815" s="152"/>
      <c r="D2815" s="263"/>
      <c r="E2815" s="169"/>
      <c r="F2815" s="167"/>
      <c r="G2815" s="14"/>
      <c r="H2815" s="14"/>
    </row>
    <row r="2816" spans="2:8" ht="30" customHeight="1">
      <c r="B2816" s="21" t="str">
        <f t="shared" si="45"/>
        <v/>
      </c>
      <c r="C2816" s="152"/>
      <c r="D2816" s="263"/>
      <c r="E2816" s="169"/>
      <c r="F2816" s="167"/>
      <c r="G2816" s="14"/>
      <c r="H2816" s="14"/>
    </row>
    <row r="2817" spans="2:8" ht="30" customHeight="1">
      <c r="B2817" s="21" t="str">
        <f t="shared" si="45"/>
        <v/>
      </c>
      <c r="C2817" s="152"/>
      <c r="D2817" s="263"/>
      <c r="E2817" s="169"/>
      <c r="F2817" s="167"/>
      <c r="G2817" s="14"/>
      <c r="H2817" s="14"/>
    </row>
    <row r="2818" spans="2:8" ht="30" customHeight="1">
      <c r="B2818" s="21" t="str">
        <f t="shared" si="45"/>
        <v/>
      </c>
      <c r="C2818" s="152"/>
      <c r="D2818" s="263"/>
      <c r="E2818" s="169"/>
      <c r="F2818" s="167"/>
      <c r="G2818" s="14"/>
      <c r="H2818" s="14"/>
    </row>
    <row r="2819" spans="2:8" ht="30" customHeight="1">
      <c r="B2819" s="21" t="str">
        <f t="shared" si="45"/>
        <v/>
      </c>
      <c r="C2819" s="152"/>
      <c r="D2819" s="263"/>
      <c r="E2819" s="169"/>
      <c r="F2819" s="167"/>
      <c r="G2819" s="14"/>
      <c r="H2819" s="14"/>
    </row>
    <row r="2820" spans="2:8" ht="30" customHeight="1">
      <c r="B2820" s="21" t="str">
        <f t="shared" si="45"/>
        <v/>
      </c>
      <c r="C2820" s="152"/>
      <c r="D2820" s="263"/>
      <c r="E2820" s="169"/>
      <c r="F2820" s="167"/>
      <c r="G2820" s="14"/>
      <c r="H2820" s="14"/>
    </row>
    <row r="2821" spans="2:8" ht="30" customHeight="1">
      <c r="B2821" s="21" t="str">
        <f t="shared" si="45"/>
        <v/>
      </c>
      <c r="C2821" s="152"/>
      <c r="D2821" s="263"/>
      <c r="E2821" s="169"/>
      <c r="F2821" s="167"/>
      <c r="G2821" s="14"/>
      <c r="H2821" s="14"/>
    </row>
    <row r="2822" spans="2:8" ht="30" customHeight="1">
      <c r="B2822" s="21" t="str">
        <f t="shared" si="45"/>
        <v/>
      </c>
      <c r="C2822" s="152"/>
      <c r="D2822" s="263"/>
      <c r="E2822" s="169"/>
      <c r="F2822" s="167"/>
      <c r="G2822" s="14"/>
      <c r="H2822" s="14"/>
    </row>
    <row r="2823" spans="2:8" ht="30" customHeight="1">
      <c r="B2823" s="21" t="str">
        <f t="shared" si="45"/>
        <v/>
      </c>
      <c r="C2823" s="152"/>
      <c r="D2823" s="263"/>
      <c r="E2823" s="169"/>
      <c r="F2823" s="167"/>
      <c r="G2823" s="14"/>
      <c r="H2823" s="14"/>
    </row>
    <row r="2824" spans="2:8" ht="30" customHeight="1">
      <c r="B2824" s="21" t="str">
        <f t="shared" si="45"/>
        <v/>
      </c>
      <c r="C2824" s="152"/>
      <c r="D2824" s="263"/>
      <c r="E2824" s="169"/>
      <c r="F2824" s="167"/>
      <c r="G2824" s="14"/>
      <c r="H2824" s="14"/>
    </row>
    <row r="2825" spans="2:8" ht="30" customHeight="1">
      <c r="B2825" s="21" t="str">
        <f t="shared" si="45"/>
        <v/>
      </c>
      <c r="C2825" s="152"/>
      <c r="D2825" s="263"/>
      <c r="E2825" s="169"/>
      <c r="F2825" s="167"/>
      <c r="G2825" s="14"/>
      <c r="H2825" s="14"/>
    </row>
    <row r="2826" spans="2:8" ht="30" customHeight="1">
      <c r="B2826" s="21" t="str">
        <f t="shared" si="45"/>
        <v/>
      </c>
      <c r="C2826" s="152"/>
      <c r="D2826" s="263"/>
      <c r="E2826" s="169"/>
      <c r="F2826" s="167"/>
      <c r="G2826" s="14"/>
      <c r="H2826" s="14"/>
    </row>
    <row r="2827" spans="2:8" ht="30" customHeight="1">
      <c r="B2827" s="21" t="str">
        <f t="shared" si="45"/>
        <v/>
      </c>
      <c r="C2827" s="152"/>
      <c r="D2827" s="263"/>
      <c r="E2827" s="169"/>
      <c r="F2827" s="167"/>
      <c r="G2827" s="14"/>
      <c r="H2827" s="14"/>
    </row>
    <row r="2828" spans="2:8" ht="30" customHeight="1">
      <c r="B2828" s="21" t="str">
        <f t="shared" si="45"/>
        <v/>
      </c>
      <c r="C2828" s="152"/>
      <c r="D2828" s="263"/>
      <c r="E2828" s="169"/>
      <c r="F2828" s="167"/>
      <c r="G2828" s="14"/>
      <c r="H2828" s="14"/>
    </row>
    <row r="2829" spans="2:8" ht="30" customHeight="1">
      <c r="B2829" s="21" t="str">
        <f t="shared" si="45"/>
        <v/>
      </c>
      <c r="C2829" s="152"/>
      <c r="D2829" s="263"/>
      <c r="E2829" s="169"/>
      <c r="F2829" s="167"/>
      <c r="G2829" s="14"/>
      <c r="H2829" s="14"/>
    </row>
    <row r="2830" spans="2:8" ht="30" customHeight="1">
      <c r="B2830" s="21" t="str">
        <f t="shared" si="45"/>
        <v/>
      </c>
      <c r="C2830" s="152"/>
      <c r="D2830" s="263"/>
      <c r="E2830" s="169"/>
      <c r="F2830" s="167"/>
      <c r="G2830" s="14"/>
      <c r="H2830" s="14"/>
    </row>
    <row r="2831" spans="2:8" ht="30" customHeight="1">
      <c r="B2831" s="21" t="str">
        <f t="shared" si="45"/>
        <v/>
      </c>
      <c r="C2831" s="152"/>
      <c r="D2831" s="263"/>
      <c r="E2831" s="169"/>
      <c r="F2831" s="167"/>
      <c r="G2831" s="14"/>
      <c r="H2831" s="14"/>
    </row>
    <row r="2832" spans="2:8" ht="30" customHeight="1">
      <c r="B2832" s="21" t="str">
        <f t="shared" si="45"/>
        <v/>
      </c>
      <c r="C2832" s="152"/>
      <c r="D2832" s="263"/>
      <c r="E2832" s="169"/>
      <c r="F2832" s="167"/>
      <c r="G2832" s="14"/>
      <c r="H2832" s="14"/>
    </row>
    <row r="2833" spans="2:8" ht="30" customHeight="1">
      <c r="B2833" s="21" t="str">
        <f t="shared" si="45"/>
        <v/>
      </c>
      <c r="C2833" s="152"/>
      <c r="D2833" s="263"/>
      <c r="E2833" s="169"/>
      <c r="F2833" s="167"/>
      <c r="G2833" s="14"/>
      <c r="H2833" s="14"/>
    </row>
    <row r="2834" spans="2:8" ht="30" customHeight="1">
      <c r="B2834" s="21" t="str">
        <f t="shared" si="45"/>
        <v/>
      </c>
      <c r="C2834" s="152"/>
      <c r="D2834" s="263"/>
      <c r="E2834" s="169"/>
      <c r="F2834" s="167"/>
      <c r="G2834" s="14"/>
      <c r="H2834" s="14"/>
    </row>
    <row r="2835" spans="2:8" ht="30" customHeight="1">
      <c r="B2835" s="21" t="str">
        <f t="shared" si="45"/>
        <v/>
      </c>
      <c r="C2835" s="152"/>
      <c r="D2835" s="263"/>
      <c r="E2835" s="169"/>
      <c r="F2835" s="167"/>
      <c r="G2835" s="14"/>
      <c r="H2835" s="14"/>
    </row>
    <row r="2836" spans="2:8" ht="30" customHeight="1">
      <c r="B2836" s="21" t="str">
        <f t="shared" si="45"/>
        <v/>
      </c>
      <c r="C2836" s="152"/>
      <c r="D2836" s="263"/>
      <c r="E2836" s="169"/>
      <c r="F2836" s="167"/>
      <c r="G2836" s="14"/>
      <c r="H2836" s="14"/>
    </row>
    <row r="2837" spans="2:8" ht="30" customHeight="1">
      <c r="B2837" s="21" t="str">
        <f t="shared" si="45"/>
        <v/>
      </c>
      <c r="C2837" s="152"/>
      <c r="D2837" s="263"/>
      <c r="E2837" s="169"/>
      <c r="F2837" s="167"/>
      <c r="G2837" s="14"/>
      <c r="H2837" s="14"/>
    </row>
    <row r="2838" spans="2:8" ht="30" customHeight="1">
      <c r="B2838" s="21" t="str">
        <f t="shared" si="45"/>
        <v/>
      </c>
      <c r="C2838" s="152"/>
      <c r="D2838" s="263"/>
      <c r="E2838" s="169"/>
      <c r="F2838" s="167"/>
      <c r="G2838" s="14"/>
      <c r="H2838" s="14"/>
    </row>
    <row r="2839" spans="2:8" ht="30" customHeight="1">
      <c r="B2839" s="21" t="str">
        <f t="shared" si="45"/>
        <v/>
      </c>
      <c r="C2839" s="152"/>
      <c r="D2839" s="263"/>
      <c r="E2839" s="169"/>
      <c r="F2839" s="167"/>
      <c r="G2839" s="14"/>
      <c r="H2839" s="14"/>
    </row>
    <row r="2840" spans="2:8" ht="30" customHeight="1">
      <c r="B2840" s="21" t="str">
        <f t="shared" si="45"/>
        <v/>
      </c>
      <c r="C2840" s="152"/>
      <c r="D2840" s="263"/>
      <c r="E2840" s="169"/>
      <c r="F2840" s="167"/>
      <c r="G2840" s="14"/>
      <c r="H2840" s="14"/>
    </row>
    <row r="2841" spans="2:8" ht="30" customHeight="1">
      <c r="B2841" s="21" t="str">
        <f t="shared" si="45"/>
        <v/>
      </c>
      <c r="C2841" s="152"/>
      <c r="D2841" s="263"/>
      <c r="E2841" s="169"/>
      <c r="F2841" s="167"/>
      <c r="G2841" s="14"/>
      <c r="H2841" s="14"/>
    </row>
    <row r="2842" spans="2:8" ht="30" customHeight="1">
      <c r="B2842" s="21" t="str">
        <f t="shared" si="45"/>
        <v/>
      </c>
      <c r="C2842" s="152"/>
      <c r="D2842" s="263"/>
      <c r="E2842" s="169"/>
      <c r="F2842" s="167"/>
      <c r="G2842" s="14"/>
      <c r="H2842" s="14"/>
    </row>
    <row r="2843" spans="2:8" ht="30" customHeight="1">
      <c r="B2843" s="21" t="str">
        <f t="shared" si="45"/>
        <v/>
      </c>
      <c r="C2843" s="152"/>
      <c r="D2843" s="263"/>
      <c r="E2843" s="169"/>
      <c r="F2843" s="167"/>
      <c r="G2843" s="14"/>
      <c r="H2843" s="14"/>
    </row>
    <row r="2844" spans="2:8" ht="30" customHeight="1">
      <c r="B2844" s="21" t="str">
        <f t="shared" si="45"/>
        <v/>
      </c>
      <c r="C2844" s="152"/>
      <c r="D2844" s="263"/>
      <c r="E2844" s="169"/>
      <c r="F2844" s="167"/>
      <c r="G2844" s="14"/>
      <c r="H2844" s="14"/>
    </row>
    <row r="2845" spans="2:8" ht="30" customHeight="1">
      <c r="B2845" s="21" t="str">
        <f t="shared" si="45"/>
        <v/>
      </c>
      <c r="C2845" s="152"/>
      <c r="D2845" s="263"/>
      <c r="E2845" s="169"/>
      <c r="F2845" s="167"/>
      <c r="G2845" s="14"/>
      <c r="H2845" s="14"/>
    </row>
    <row r="2846" spans="2:8" ht="30" customHeight="1">
      <c r="B2846" s="21" t="str">
        <f t="shared" si="45"/>
        <v/>
      </c>
      <c r="C2846" s="152"/>
      <c r="D2846" s="263"/>
      <c r="E2846" s="169"/>
      <c r="F2846" s="167"/>
      <c r="G2846" s="14"/>
      <c r="H2846" s="14"/>
    </row>
    <row r="2847" spans="2:8" ht="30" customHeight="1">
      <c r="B2847" s="21" t="str">
        <f t="shared" si="45"/>
        <v/>
      </c>
      <c r="C2847" s="152"/>
      <c r="D2847" s="263"/>
      <c r="E2847" s="169"/>
      <c r="F2847" s="167"/>
      <c r="G2847" s="14"/>
      <c r="H2847" s="14"/>
    </row>
    <row r="2848" spans="2:8" ht="30" customHeight="1">
      <c r="B2848" s="21" t="str">
        <f t="shared" si="45"/>
        <v/>
      </c>
      <c r="C2848" s="152"/>
      <c r="D2848" s="263"/>
      <c r="E2848" s="169"/>
      <c r="F2848" s="167"/>
      <c r="G2848" s="14"/>
      <c r="H2848" s="14"/>
    </row>
    <row r="2849" spans="2:8" ht="30" customHeight="1">
      <c r="B2849" s="21" t="str">
        <f t="shared" si="45"/>
        <v/>
      </c>
      <c r="C2849" s="152"/>
      <c r="D2849" s="263"/>
      <c r="E2849" s="169"/>
      <c r="F2849" s="167"/>
      <c r="G2849" s="14"/>
      <c r="H2849" s="14"/>
    </row>
    <row r="2850" spans="2:8" ht="30" customHeight="1">
      <c r="B2850" s="21" t="str">
        <f t="shared" si="45"/>
        <v/>
      </c>
      <c r="C2850" s="152"/>
      <c r="D2850" s="263"/>
      <c r="E2850" s="169"/>
      <c r="F2850" s="167"/>
      <c r="G2850" s="14"/>
      <c r="H2850" s="14"/>
    </row>
    <row r="2851" spans="2:8" ht="30" customHeight="1">
      <c r="B2851" s="21" t="str">
        <f t="shared" si="45"/>
        <v/>
      </c>
      <c r="C2851" s="152"/>
      <c r="D2851" s="263"/>
      <c r="E2851" s="169"/>
      <c r="F2851" s="167"/>
      <c r="G2851" s="14"/>
      <c r="H2851" s="14"/>
    </row>
    <row r="2852" spans="2:8" ht="30" customHeight="1">
      <c r="B2852" s="21" t="str">
        <f t="shared" si="45"/>
        <v/>
      </c>
      <c r="C2852" s="152"/>
      <c r="D2852" s="263"/>
      <c r="E2852" s="169"/>
      <c r="F2852" s="167"/>
      <c r="G2852" s="14"/>
      <c r="H2852" s="14"/>
    </row>
    <row r="2853" spans="2:8" ht="30" customHeight="1">
      <c r="B2853" s="21" t="str">
        <f t="shared" si="45"/>
        <v/>
      </c>
      <c r="C2853" s="152"/>
      <c r="D2853" s="263"/>
      <c r="E2853" s="169"/>
      <c r="F2853" s="167"/>
      <c r="G2853" s="14"/>
      <c r="H2853" s="14"/>
    </row>
    <row r="2854" spans="2:8" ht="30" customHeight="1">
      <c r="B2854" s="21" t="str">
        <f t="shared" si="45"/>
        <v/>
      </c>
      <c r="C2854" s="152"/>
      <c r="D2854" s="263"/>
      <c r="E2854" s="169"/>
      <c r="F2854" s="167"/>
      <c r="G2854" s="14"/>
      <c r="H2854" s="14"/>
    </row>
    <row r="2855" spans="2:8" ht="30" customHeight="1">
      <c r="B2855" s="21" t="str">
        <f t="shared" si="45"/>
        <v/>
      </c>
      <c r="C2855" s="152"/>
      <c r="D2855" s="263"/>
      <c r="E2855" s="169"/>
      <c r="F2855" s="167"/>
      <c r="G2855" s="14"/>
      <c r="H2855" s="14"/>
    </row>
    <row r="2856" spans="2:8" ht="30" customHeight="1">
      <c r="B2856" s="21" t="str">
        <f t="shared" si="45"/>
        <v/>
      </c>
      <c r="C2856" s="152"/>
      <c r="D2856" s="263"/>
      <c r="E2856" s="169"/>
      <c r="F2856" s="167"/>
      <c r="G2856" s="14"/>
      <c r="H2856" s="14"/>
    </row>
    <row r="2857" spans="2:8" ht="30" customHeight="1">
      <c r="B2857" s="21" t="str">
        <f t="shared" si="45"/>
        <v/>
      </c>
      <c r="C2857" s="152"/>
      <c r="D2857" s="263"/>
      <c r="E2857" s="169"/>
      <c r="F2857" s="167"/>
      <c r="G2857" s="14"/>
      <c r="H2857" s="14"/>
    </row>
    <row r="2858" spans="2:8" ht="30" customHeight="1">
      <c r="B2858" s="21" t="str">
        <f t="shared" si="45"/>
        <v/>
      </c>
      <c r="C2858" s="152"/>
      <c r="D2858" s="263"/>
      <c r="E2858" s="169"/>
      <c r="F2858" s="167"/>
      <c r="G2858" s="14"/>
      <c r="H2858" s="14"/>
    </row>
    <row r="2859" spans="2:8" ht="30" customHeight="1">
      <c r="B2859" s="21" t="str">
        <f t="shared" si="45"/>
        <v/>
      </c>
      <c r="C2859" s="152"/>
      <c r="D2859" s="263"/>
      <c r="E2859" s="169"/>
      <c r="F2859" s="167"/>
      <c r="G2859" s="14"/>
      <c r="H2859" s="14"/>
    </row>
    <row r="2860" spans="2:8" ht="30" customHeight="1">
      <c r="B2860" s="21" t="str">
        <f t="shared" si="45"/>
        <v/>
      </c>
      <c r="C2860" s="152"/>
      <c r="D2860" s="263"/>
      <c r="E2860" s="169"/>
      <c r="F2860" s="167"/>
      <c r="G2860" s="14"/>
      <c r="H2860" s="14"/>
    </row>
    <row r="2861" spans="2:8" ht="30" customHeight="1">
      <c r="B2861" s="21" t="str">
        <f t="shared" si="45"/>
        <v/>
      </c>
      <c r="C2861" s="152"/>
      <c r="D2861" s="263"/>
      <c r="E2861" s="169"/>
      <c r="F2861" s="167"/>
      <c r="G2861" s="14"/>
      <c r="H2861" s="14"/>
    </row>
    <row r="2862" spans="2:8" ht="30" customHeight="1">
      <c r="B2862" s="21" t="str">
        <f t="shared" si="45"/>
        <v/>
      </c>
      <c r="C2862" s="152"/>
      <c r="D2862" s="263"/>
      <c r="E2862" s="169"/>
      <c r="F2862" s="167"/>
      <c r="G2862" s="14"/>
      <c r="H2862" s="14"/>
    </row>
    <row r="2863" spans="2:8" ht="30" customHeight="1">
      <c r="B2863" s="21" t="str">
        <f t="shared" si="45"/>
        <v/>
      </c>
      <c r="C2863" s="152"/>
      <c r="D2863" s="263"/>
      <c r="E2863" s="169"/>
      <c r="F2863" s="167"/>
      <c r="G2863" s="14"/>
      <c r="H2863" s="14"/>
    </row>
    <row r="2864" spans="2:8" ht="30" customHeight="1">
      <c r="B2864" s="21" t="str">
        <f t="shared" ref="B2864:B2927" si="46">IF(D2864="","",MONTH(F2864))</f>
        <v/>
      </c>
      <c r="C2864" s="152"/>
      <c r="D2864" s="263"/>
      <c r="E2864" s="169"/>
      <c r="F2864" s="167"/>
      <c r="G2864" s="14"/>
      <c r="H2864" s="14"/>
    </row>
    <row r="2865" spans="2:8" ht="30" customHeight="1">
      <c r="B2865" s="21" t="str">
        <f t="shared" si="46"/>
        <v/>
      </c>
      <c r="C2865" s="152"/>
      <c r="D2865" s="263"/>
      <c r="E2865" s="169"/>
      <c r="F2865" s="167"/>
      <c r="G2865" s="14"/>
      <c r="H2865" s="14"/>
    </row>
    <row r="2866" spans="2:8" ht="30" customHeight="1">
      <c r="B2866" s="21" t="str">
        <f t="shared" si="46"/>
        <v/>
      </c>
      <c r="C2866" s="152"/>
      <c r="D2866" s="263"/>
      <c r="E2866" s="169"/>
      <c r="F2866" s="167"/>
      <c r="G2866" s="14"/>
      <c r="H2866" s="14"/>
    </row>
    <row r="2867" spans="2:8" ht="30" customHeight="1">
      <c r="B2867" s="21" t="str">
        <f t="shared" si="46"/>
        <v/>
      </c>
      <c r="C2867" s="152"/>
      <c r="D2867" s="263"/>
      <c r="E2867" s="169"/>
      <c r="F2867" s="167"/>
      <c r="G2867" s="14"/>
      <c r="H2867" s="14"/>
    </row>
    <row r="2868" spans="2:8" ht="30" customHeight="1">
      <c r="B2868" s="21" t="str">
        <f t="shared" si="46"/>
        <v/>
      </c>
      <c r="C2868" s="152"/>
      <c r="D2868" s="263"/>
      <c r="E2868" s="169"/>
      <c r="F2868" s="167"/>
      <c r="G2868" s="14"/>
      <c r="H2868" s="14"/>
    </row>
    <row r="2869" spans="2:8" ht="30" customHeight="1">
      <c r="B2869" s="21" t="str">
        <f t="shared" si="46"/>
        <v/>
      </c>
      <c r="C2869" s="152"/>
      <c r="D2869" s="263"/>
      <c r="E2869" s="169"/>
      <c r="F2869" s="167"/>
      <c r="G2869" s="14"/>
      <c r="H2869" s="14"/>
    </row>
    <row r="2870" spans="2:8" ht="30" customHeight="1">
      <c r="B2870" s="21" t="str">
        <f t="shared" si="46"/>
        <v/>
      </c>
      <c r="C2870" s="152"/>
      <c r="D2870" s="263"/>
      <c r="E2870" s="169"/>
      <c r="F2870" s="167"/>
      <c r="G2870" s="14"/>
      <c r="H2870" s="14"/>
    </row>
    <row r="2871" spans="2:8" ht="30" customHeight="1">
      <c r="B2871" s="21" t="str">
        <f t="shared" si="46"/>
        <v/>
      </c>
      <c r="C2871" s="152"/>
      <c r="D2871" s="263"/>
      <c r="E2871" s="169"/>
      <c r="F2871" s="167"/>
      <c r="G2871" s="14"/>
      <c r="H2871" s="14"/>
    </row>
    <row r="2872" spans="2:8" ht="30" customHeight="1">
      <c r="B2872" s="21" t="str">
        <f t="shared" si="46"/>
        <v/>
      </c>
      <c r="C2872" s="152"/>
      <c r="D2872" s="263"/>
      <c r="E2872" s="169"/>
      <c r="F2872" s="167"/>
      <c r="G2872" s="14"/>
      <c r="H2872" s="14"/>
    </row>
    <row r="2873" spans="2:8" ht="30" customHeight="1">
      <c r="B2873" s="21" t="str">
        <f t="shared" si="46"/>
        <v/>
      </c>
      <c r="C2873" s="152"/>
      <c r="D2873" s="263"/>
      <c r="E2873" s="169"/>
      <c r="F2873" s="167"/>
      <c r="G2873" s="14"/>
      <c r="H2873" s="14"/>
    </row>
    <row r="2874" spans="2:8" ht="30" customHeight="1">
      <c r="B2874" s="21" t="str">
        <f t="shared" si="46"/>
        <v/>
      </c>
      <c r="C2874" s="152"/>
      <c r="D2874" s="263"/>
      <c r="E2874" s="169"/>
      <c r="F2874" s="167"/>
      <c r="G2874" s="14"/>
      <c r="H2874" s="14"/>
    </row>
    <row r="2875" spans="2:8" ht="30" customHeight="1">
      <c r="B2875" s="21" t="str">
        <f t="shared" si="46"/>
        <v/>
      </c>
      <c r="C2875" s="152"/>
      <c r="D2875" s="263"/>
      <c r="E2875" s="169"/>
      <c r="F2875" s="167"/>
      <c r="G2875" s="14"/>
      <c r="H2875" s="14"/>
    </row>
    <row r="2876" spans="2:8" ht="30" customHeight="1">
      <c r="B2876" s="21" t="str">
        <f t="shared" si="46"/>
        <v/>
      </c>
      <c r="C2876" s="152"/>
      <c r="D2876" s="263"/>
      <c r="E2876" s="169"/>
      <c r="F2876" s="167"/>
      <c r="G2876" s="14"/>
      <c r="H2876" s="14"/>
    </row>
    <row r="2877" spans="2:8" ht="30" customHeight="1">
      <c r="B2877" s="21" t="str">
        <f t="shared" si="46"/>
        <v/>
      </c>
      <c r="C2877" s="152"/>
      <c r="D2877" s="263"/>
      <c r="E2877" s="169"/>
      <c r="F2877" s="167"/>
      <c r="G2877" s="14"/>
      <c r="H2877" s="14"/>
    </row>
    <row r="2878" spans="2:8" ht="30" customHeight="1">
      <c r="B2878" s="21" t="str">
        <f t="shared" si="46"/>
        <v/>
      </c>
      <c r="C2878" s="152"/>
      <c r="D2878" s="263"/>
      <c r="E2878" s="169"/>
      <c r="F2878" s="167"/>
      <c r="G2878" s="14"/>
      <c r="H2878" s="14"/>
    </row>
    <row r="2879" spans="2:8" ht="30" customHeight="1">
      <c r="B2879" s="21" t="str">
        <f t="shared" si="46"/>
        <v/>
      </c>
      <c r="C2879" s="152"/>
      <c r="D2879" s="263"/>
      <c r="E2879" s="169"/>
      <c r="F2879" s="167"/>
      <c r="G2879" s="14"/>
      <c r="H2879" s="14"/>
    </row>
    <row r="2880" spans="2:8" ht="30" customHeight="1">
      <c r="B2880" s="21" t="str">
        <f t="shared" si="46"/>
        <v/>
      </c>
      <c r="C2880" s="152"/>
      <c r="D2880" s="263"/>
      <c r="E2880" s="169"/>
      <c r="F2880" s="167"/>
      <c r="G2880" s="14"/>
      <c r="H2880" s="14"/>
    </row>
    <row r="2881" spans="2:8" ht="30" customHeight="1">
      <c r="B2881" s="21" t="str">
        <f t="shared" si="46"/>
        <v/>
      </c>
      <c r="C2881" s="152"/>
      <c r="D2881" s="263"/>
      <c r="E2881" s="169"/>
      <c r="F2881" s="167"/>
      <c r="G2881" s="14"/>
      <c r="H2881" s="14"/>
    </row>
    <row r="2882" spans="2:8" ht="30" customHeight="1">
      <c r="B2882" s="21" t="str">
        <f t="shared" si="46"/>
        <v/>
      </c>
      <c r="C2882" s="152"/>
      <c r="D2882" s="263"/>
      <c r="E2882" s="169"/>
      <c r="F2882" s="167"/>
      <c r="G2882" s="14"/>
      <c r="H2882" s="14"/>
    </row>
    <row r="2883" spans="2:8" ht="30" customHeight="1">
      <c r="B2883" s="21" t="str">
        <f t="shared" si="46"/>
        <v/>
      </c>
      <c r="C2883" s="152"/>
      <c r="D2883" s="263"/>
      <c r="E2883" s="169"/>
      <c r="F2883" s="167"/>
      <c r="G2883" s="14"/>
      <c r="H2883" s="14"/>
    </row>
    <row r="2884" spans="2:8" ht="30" customHeight="1">
      <c r="B2884" s="21" t="str">
        <f t="shared" si="46"/>
        <v/>
      </c>
      <c r="C2884" s="152"/>
      <c r="D2884" s="263"/>
      <c r="E2884" s="169"/>
      <c r="F2884" s="167"/>
      <c r="G2884" s="14"/>
      <c r="H2884" s="14"/>
    </row>
    <row r="2885" spans="2:8" ht="30" customHeight="1">
      <c r="B2885" s="21" t="str">
        <f t="shared" si="46"/>
        <v/>
      </c>
      <c r="C2885" s="152"/>
      <c r="D2885" s="263"/>
      <c r="E2885" s="169"/>
      <c r="F2885" s="167"/>
      <c r="G2885" s="14"/>
      <c r="H2885" s="14"/>
    </row>
    <row r="2886" spans="2:8" ht="30" customHeight="1">
      <c r="B2886" s="21" t="str">
        <f t="shared" si="46"/>
        <v/>
      </c>
      <c r="C2886" s="152"/>
      <c r="D2886" s="263"/>
      <c r="E2886" s="169"/>
      <c r="F2886" s="167"/>
      <c r="G2886" s="14"/>
      <c r="H2886" s="14"/>
    </row>
    <row r="2887" spans="2:8" ht="30" customHeight="1">
      <c r="B2887" s="21" t="str">
        <f t="shared" si="46"/>
        <v/>
      </c>
      <c r="C2887" s="152"/>
      <c r="D2887" s="263"/>
      <c r="E2887" s="169"/>
      <c r="F2887" s="167"/>
      <c r="G2887" s="14"/>
      <c r="H2887" s="14"/>
    </row>
    <row r="2888" spans="2:8" ht="30" customHeight="1">
      <c r="B2888" s="21" t="str">
        <f t="shared" si="46"/>
        <v/>
      </c>
      <c r="C2888" s="152"/>
      <c r="D2888" s="263"/>
      <c r="E2888" s="169"/>
      <c r="F2888" s="167"/>
      <c r="G2888" s="14"/>
      <c r="H2888" s="14"/>
    </row>
    <row r="2889" spans="2:8" ht="30" customHeight="1">
      <c r="B2889" s="21" t="str">
        <f t="shared" si="46"/>
        <v/>
      </c>
      <c r="C2889" s="152"/>
      <c r="D2889" s="263"/>
      <c r="E2889" s="169"/>
      <c r="F2889" s="167"/>
      <c r="G2889" s="14"/>
      <c r="H2889" s="14"/>
    </row>
    <row r="2890" spans="2:8" ht="30" customHeight="1">
      <c r="B2890" s="21" t="str">
        <f t="shared" si="46"/>
        <v/>
      </c>
      <c r="C2890" s="152"/>
      <c r="D2890" s="263"/>
      <c r="E2890" s="169"/>
      <c r="F2890" s="167"/>
      <c r="G2890" s="14"/>
      <c r="H2890" s="14"/>
    </row>
    <row r="2891" spans="2:8" ht="30" customHeight="1">
      <c r="B2891" s="21" t="str">
        <f t="shared" si="46"/>
        <v/>
      </c>
      <c r="C2891" s="152"/>
      <c r="D2891" s="263"/>
      <c r="E2891" s="169"/>
      <c r="F2891" s="167"/>
      <c r="G2891" s="14"/>
      <c r="H2891" s="14"/>
    </row>
    <row r="2892" spans="2:8" ht="30" customHeight="1">
      <c r="B2892" s="21" t="str">
        <f t="shared" si="46"/>
        <v/>
      </c>
      <c r="C2892" s="152"/>
      <c r="D2892" s="263"/>
      <c r="E2892" s="169"/>
      <c r="F2892" s="167"/>
      <c r="G2892" s="14"/>
      <c r="H2892" s="14"/>
    </row>
    <row r="2893" spans="2:8" ht="30" customHeight="1">
      <c r="B2893" s="21" t="str">
        <f t="shared" si="46"/>
        <v/>
      </c>
      <c r="C2893" s="152"/>
      <c r="D2893" s="263"/>
      <c r="E2893" s="169"/>
      <c r="F2893" s="167"/>
      <c r="G2893" s="14"/>
      <c r="H2893" s="14"/>
    </row>
    <row r="2894" spans="2:8" ht="30" customHeight="1">
      <c r="B2894" s="21" t="str">
        <f t="shared" si="46"/>
        <v/>
      </c>
      <c r="C2894" s="152"/>
      <c r="D2894" s="263"/>
      <c r="E2894" s="169"/>
      <c r="F2894" s="167"/>
      <c r="G2894" s="14"/>
      <c r="H2894" s="14"/>
    </row>
    <row r="2895" spans="2:8" ht="30" customHeight="1">
      <c r="B2895" s="21" t="str">
        <f t="shared" si="46"/>
        <v/>
      </c>
      <c r="C2895" s="152"/>
      <c r="D2895" s="263"/>
      <c r="E2895" s="169"/>
      <c r="F2895" s="167"/>
      <c r="G2895" s="14"/>
      <c r="H2895" s="14"/>
    </row>
    <row r="2896" spans="2:8" ht="30" customHeight="1">
      <c r="B2896" s="21" t="str">
        <f t="shared" si="46"/>
        <v/>
      </c>
      <c r="C2896" s="152"/>
      <c r="D2896" s="263"/>
      <c r="E2896" s="169"/>
      <c r="F2896" s="167"/>
      <c r="G2896" s="14"/>
      <c r="H2896" s="14"/>
    </row>
    <row r="2897" spans="2:8" ht="30" customHeight="1">
      <c r="B2897" s="21" t="str">
        <f t="shared" si="46"/>
        <v/>
      </c>
      <c r="C2897" s="152"/>
      <c r="D2897" s="263"/>
      <c r="E2897" s="169"/>
      <c r="F2897" s="167"/>
      <c r="G2897" s="14"/>
      <c r="H2897" s="14"/>
    </row>
    <row r="2898" spans="2:8" ht="30" customHeight="1">
      <c r="B2898" s="21" t="str">
        <f t="shared" si="46"/>
        <v/>
      </c>
      <c r="C2898" s="152"/>
      <c r="D2898" s="263"/>
      <c r="E2898" s="169"/>
      <c r="F2898" s="167"/>
      <c r="G2898" s="14"/>
      <c r="H2898" s="14"/>
    </row>
    <row r="2899" spans="2:8" ht="30" customHeight="1">
      <c r="B2899" s="21" t="str">
        <f t="shared" si="46"/>
        <v/>
      </c>
      <c r="C2899" s="152"/>
      <c r="D2899" s="263"/>
      <c r="E2899" s="169"/>
      <c r="F2899" s="167"/>
      <c r="G2899" s="14"/>
      <c r="H2899" s="14"/>
    </row>
    <row r="2900" spans="2:8" ht="30" customHeight="1">
      <c r="B2900" s="21" t="str">
        <f t="shared" si="46"/>
        <v/>
      </c>
      <c r="C2900" s="152"/>
      <c r="D2900" s="263"/>
      <c r="E2900" s="169"/>
      <c r="F2900" s="167"/>
      <c r="G2900" s="14"/>
      <c r="H2900" s="14"/>
    </row>
    <row r="2901" spans="2:8" ht="30" customHeight="1">
      <c r="B2901" s="21" t="str">
        <f t="shared" si="46"/>
        <v/>
      </c>
      <c r="C2901" s="152"/>
      <c r="D2901" s="263"/>
      <c r="E2901" s="169"/>
      <c r="F2901" s="167"/>
      <c r="G2901" s="14"/>
      <c r="H2901" s="14"/>
    </row>
    <row r="2902" spans="2:8" ht="30" customHeight="1">
      <c r="B2902" s="21" t="str">
        <f t="shared" si="46"/>
        <v/>
      </c>
      <c r="C2902" s="152"/>
      <c r="D2902" s="263"/>
      <c r="E2902" s="169"/>
      <c r="F2902" s="167"/>
      <c r="G2902" s="14"/>
      <c r="H2902" s="14"/>
    </row>
    <row r="2903" spans="2:8" ht="30" customHeight="1">
      <c r="B2903" s="21" t="str">
        <f t="shared" si="46"/>
        <v/>
      </c>
      <c r="C2903" s="152"/>
      <c r="D2903" s="263"/>
      <c r="E2903" s="169"/>
      <c r="F2903" s="167"/>
      <c r="G2903" s="14"/>
      <c r="H2903" s="14"/>
    </row>
    <row r="2904" spans="2:8" ht="30" customHeight="1">
      <c r="B2904" s="21" t="str">
        <f t="shared" si="46"/>
        <v/>
      </c>
      <c r="C2904" s="152"/>
      <c r="D2904" s="263"/>
      <c r="E2904" s="169"/>
      <c r="F2904" s="167"/>
      <c r="G2904" s="14"/>
      <c r="H2904" s="14"/>
    </row>
    <row r="2905" spans="2:8" ht="30" customHeight="1">
      <c r="B2905" s="21" t="str">
        <f t="shared" si="46"/>
        <v/>
      </c>
      <c r="C2905" s="152"/>
      <c r="D2905" s="263"/>
      <c r="E2905" s="169"/>
      <c r="F2905" s="167"/>
      <c r="G2905" s="14"/>
      <c r="H2905" s="14"/>
    </row>
    <row r="2906" spans="2:8" ht="30" customHeight="1">
      <c r="B2906" s="21" t="str">
        <f t="shared" si="46"/>
        <v/>
      </c>
      <c r="C2906" s="152"/>
      <c r="D2906" s="263"/>
      <c r="E2906" s="169"/>
      <c r="F2906" s="167"/>
      <c r="G2906" s="14"/>
      <c r="H2906" s="14"/>
    </row>
    <row r="2907" spans="2:8" ht="30" customHeight="1">
      <c r="B2907" s="21" t="str">
        <f t="shared" si="46"/>
        <v/>
      </c>
      <c r="C2907" s="152"/>
      <c r="D2907" s="263"/>
      <c r="E2907" s="169"/>
      <c r="F2907" s="167"/>
      <c r="G2907" s="14"/>
      <c r="H2907" s="14"/>
    </row>
    <row r="2908" spans="2:8" ht="30" customHeight="1">
      <c r="B2908" s="21" t="str">
        <f t="shared" si="46"/>
        <v/>
      </c>
      <c r="C2908" s="152"/>
      <c r="D2908" s="263"/>
      <c r="E2908" s="169"/>
      <c r="F2908" s="167"/>
      <c r="G2908" s="14"/>
      <c r="H2908" s="14"/>
    </row>
    <row r="2909" spans="2:8" ht="30" customHeight="1">
      <c r="B2909" s="21" t="str">
        <f t="shared" si="46"/>
        <v/>
      </c>
      <c r="C2909" s="152"/>
      <c r="D2909" s="263"/>
      <c r="E2909" s="169"/>
      <c r="F2909" s="167"/>
      <c r="G2909" s="14"/>
      <c r="H2909" s="14"/>
    </row>
    <row r="2910" spans="2:8" ht="30" customHeight="1">
      <c r="B2910" s="21" t="str">
        <f t="shared" si="46"/>
        <v/>
      </c>
      <c r="C2910" s="152"/>
      <c r="D2910" s="263"/>
      <c r="E2910" s="169"/>
      <c r="F2910" s="167"/>
      <c r="G2910" s="14"/>
      <c r="H2910" s="14"/>
    </row>
    <row r="2911" spans="2:8" ht="30" customHeight="1">
      <c r="B2911" s="21" t="str">
        <f t="shared" si="46"/>
        <v/>
      </c>
      <c r="C2911" s="152"/>
      <c r="D2911" s="263"/>
      <c r="E2911" s="169"/>
      <c r="F2911" s="167"/>
      <c r="G2911" s="14"/>
      <c r="H2911" s="14"/>
    </row>
    <row r="2912" spans="2:8" ht="30" customHeight="1">
      <c r="B2912" s="21" t="str">
        <f t="shared" si="46"/>
        <v/>
      </c>
      <c r="C2912" s="152"/>
      <c r="D2912" s="263"/>
      <c r="E2912" s="169"/>
      <c r="F2912" s="167"/>
      <c r="G2912" s="14"/>
      <c r="H2912" s="14"/>
    </row>
    <row r="2913" spans="2:8" ht="30" customHeight="1">
      <c r="B2913" s="21" t="str">
        <f t="shared" si="46"/>
        <v/>
      </c>
      <c r="C2913" s="152"/>
      <c r="D2913" s="263"/>
      <c r="E2913" s="169"/>
      <c r="F2913" s="167"/>
      <c r="G2913" s="14"/>
      <c r="H2913" s="14"/>
    </row>
    <row r="2914" spans="2:8" ht="30" customHeight="1">
      <c r="B2914" s="21" t="str">
        <f t="shared" si="46"/>
        <v/>
      </c>
      <c r="C2914" s="152"/>
      <c r="D2914" s="263"/>
      <c r="E2914" s="169"/>
      <c r="F2914" s="167"/>
      <c r="G2914" s="14"/>
      <c r="H2914" s="14"/>
    </row>
    <row r="2915" spans="2:8" ht="30" customHeight="1">
      <c r="B2915" s="21" t="str">
        <f t="shared" si="46"/>
        <v/>
      </c>
      <c r="C2915" s="152"/>
      <c r="D2915" s="263"/>
      <c r="E2915" s="169"/>
      <c r="F2915" s="167"/>
      <c r="G2915" s="14"/>
      <c r="H2915" s="14"/>
    </row>
    <row r="2916" spans="2:8" ht="30" customHeight="1">
      <c r="B2916" s="21" t="str">
        <f t="shared" si="46"/>
        <v/>
      </c>
      <c r="C2916" s="152"/>
      <c r="D2916" s="263"/>
      <c r="E2916" s="169"/>
      <c r="F2916" s="167"/>
      <c r="G2916" s="14"/>
      <c r="H2916" s="14"/>
    </row>
    <row r="2917" spans="2:8" ht="30" customHeight="1">
      <c r="B2917" s="21" t="str">
        <f t="shared" si="46"/>
        <v/>
      </c>
      <c r="C2917" s="152"/>
      <c r="D2917" s="263"/>
      <c r="E2917" s="169"/>
      <c r="F2917" s="167"/>
      <c r="G2917" s="14"/>
      <c r="H2917" s="14"/>
    </row>
    <row r="2918" spans="2:8" ht="30" customHeight="1">
      <c r="B2918" s="21" t="str">
        <f t="shared" si="46"/>
        <v/>
      </c>
      <c r="C2918" s="152"/>
      <c r="D2918" s="263"/>
      <c r="E2918" s="169"/>
      <c r="F2918" s="167"/>
      <c r="G2918" s="14"/>
      <c r="H2918" s="14"/>
    </row>
    <row r="2919" spans="2:8" ht="30" customHeight="1">
      <c r="B2919" s="21" t="str">
        <f t="shared" si="46"/>
        <v/>
      </c>
      <c r="C2919" s="152"/>
      <c r="D2919" s="263"/>
      <c r="E2919" s="169"/>
      <c r="F2919" s="167"/>
      <c r="G2919" s="14"/>
      <c r="H2919" s="14"/>
    </row>
    <row r="2920" spans="2:8" ht="30" customHeight="1">
      <c r="B2920" s="21" t="str">
        <f t="shared" si="46"/>
        <v/>
      </c>
      <c r="C2920" s="152"/>
      <c r="D2920" s="263"/>
      <c r="E2920" s="169"/>
      <c r="F2920" s="167"/>
      <c r="G2920" s="14"/>
      <c r="H2920" s="14"/>
    </row>
    <row r="2921" spans="2:8" ht="30" customHeight="1">
      <c r="B2921" s="21" t="str">
        <f t="shared" si="46"/>
        <v/>
      </c>
      <c r="C2921" s="152"/>
      <c r="D2921" s="263"/>
      <c r="E2921" s="169"/>
      <c r="F2921" s="167"/>
      <c r="G2921" s="14"/>
      <c r="H2921" s="14"/>
    </row>
    <row r="2922" spans="2:8" ht="30" customHeight="1">
      <c r="B2922" s="21" t="str">
        <f t="shared" si="46"/>
        <v/>
      </c>
      <c r="C2922" s="152"/>
      <c r="D2922" s="263"/>
      <c r="E2922" s="169"/>
      <c r="F2922" s="167"/>
      <c r="G2922" s="14"/>
      <c r="H2922" s="14"/>
    </row>
    <row r="2923" spans="2:8" ht="30" customHeight="1">
      <c r="B2923" s="21" t="str">
        <f t="shared" si="46"/>
        <v/>
      </c>
      <c r="C2923" s="152"/>
      <c r="D2923" s="263"/>
      <c r="E2923" s="169"/>
      <c r="F2923" s="167"/>
      <c r="G2923" s="14"/>
      <c r="H2923" s="14"/>
    </row>
    <row r="2924" spans="2:8" ht="30" customHeight="1">
      <c r="B2924" s="21" t="str">
        <f t="shared" si="46"/>
        <v/>
      </c>
      <c r="C2924" s="152"/>
      <c r="D2924" s="263"/>
      <c r="E2924" s="169"/>
      <c r="F2924" s="167"/>
      <c r="G2924" s="14"/>
      <c r="H2924" s="14"/>
    </row>
    <row r="2925" spans="2:8" ht="30" customHeight="1">
      <c r="B2925" s="21" t="str">
        <f t="shared" si="46"/>
        <v/>
      </c>
      <c r="C2925" s="152"/>
      <c r="D2925" s="263"/>
      <c r="E2925" s="169"/>
      <c r="F2925" s="167"/>
      <c r="G2925" s="14"/>
      <c r="H2925" s="14"/>
    </row>
    <row r="2926" spans="2:8" ht="30" customHeight="1">
      <c r="B2926" s="21" t="str">
        <f t="shared" si="46"/>
        <v/>
      </c>
      <c r="C2926" s="152"/>
      <c r="D2926" s="263"/>
      <c r="E2926" s="169"/>
      <c r="F2926" s="167"/>
      <c r="G2926" s="14"/>
      <c r="H2926" s="14"/>
    </row>
    <row r="2927" spans="2:8" ht="30" customHeight="1">
      <c r="B2927" s="21" t="str">
        <f t="shared" si="46"/>
        <v/>
      </c>
      <c r="C2927" s="152"/>
      <c r="D2927" s="263"/>
      <c r="E2927" s="169"/>
      <c r="F2927" s="167"/>
      <c r="G2927" s="14"/>
      <c r="H2927" s="14"/>
    </row>
    <row r="2928" spans="2:8" ht="30" customHeight="1">
      <c r="B2928" s="21" t="str">
        <f t="shared" ref="B2928:B2991" si="47">IF(D2928="","",MONTH(F2928))</f>
        <v/>
      </c>
      <c r="C2928" s="152"/>
      <c r="D2928" s="263"/>
      <c r="E2928" s="169"/>
      <c r="F2928" s="167"/>
      <c r="G2928" s="14"/>
      <c r="H2928" s="14"/>
    </row>
    <row r="2929" spans="2:8" ht="30" customHeight="1">
      <c r="B2929" s="21" t="str">
        <f t="shared" si="47"/>
        <v/>
      </c>
      <c r="C2929" s="152"/>
      <c r="D2929" s="263"/>
      <c r="E2929" s="169"/>
      <c r="F2929" s="167"/>
      <c r="G2929" s="14"/>
      <c r="H2929" s="14"/>
    </row>
    <row r="2930" spans="2:8" ht="30" customHeight="1">
      <c r="B2930" s="21" t="str">
        <f t="shared" si="47"/>
        <v/>
      </c>
      <c r="C2930" s="152"/>
      <c r="D2930" s="263"/>
      <c r="E2930" s="169"/>
      <c r="F2930" s="167"/>
      <c r="G2930" s="14"/>
      <c r="H2930" s="14"/>
    </row>
    <row r="2931" spans="2:8" ht="30" customHeight="1">
      <c r="B2931" s="21" t="str">
        <f t="shared" si="47"/>
        <v/>
      </c>
      <c r="C2931" s="152"/>
      <c r="D2931" s="263"/>
      <c r="E2931" s="169"/>
      <c r="F2931" s="167"/>
      <c r="G2931" s="14"/>
      <c r="H2931" s="14"/>
    </row>
    <row r="2932" spans="2:8" ht="30" customHeight="1">
      <c r="B2932" s="21" t="str">
        <f t="shared" si="47"/>
        <v/>
      </c>
      <c r="C2932" s="152"/>
      <c r="D2932" s="263"/>
      <c r="E2932" s="169"/>
      <c r="F2932" s="167"/>
      <c r="G2932" s="14"/>
      <c r="H2932" s="14"/>
    </row>
    <row r="2933" spans="2:8" ht="30" customHeight="1">
      <c r="B2933" s="21" t="str">
        <f t="shared" si="47"/>
        <v/>
      </c>
      <c r="C2933" s="152"/>
      <c r="D2933" s="263"/>
      <c r="E2933" s="169"/>
      <c r="F2933" s="167"/>
      <c r="G2933" s="14"/>
      <c r="H2933" s="14"/>
    </row>
    <row r="2934" spans="2:8" ht="30" customHeight="1">
      <c r="B2934" s="21" t="str">
        <f t="shared" si="47"/>
        <v/>
      </c>
      <c r="C2934" s="152"/>
      <c r="D2934" s="263"/>
      <c r="E2934" s="169"/>
      <c r="F2934" s="167"/>
      <c r="G2934" s="14"/>
      <c r="H2934" s="14"/>
    </row>
    <row r="2935" spans="2:8" ht="30" customHeight="1">
      <c r="B2935" s="21" t="str">
        <f t="shared" si="47"/>
        <v/>
      </c>
      <c r="C2935" s="152"/>
      <c r="D2935" s="263"/>
      <c r="E2935" s="169"/>
      <c r="F2935" s="167"/>
      <c r="G2935" s="14"/>
      <c r="H2935" s="14"/>
    </row>
    <row r="2936" spans="2:8" ht="30" customHeight="1">
      <c r="B2936" s="21" t="str">
        <f t="shared" si="47"/>
        <v/>
      </c>
      <c r="C2936" s="152"/>
      <c r="D2936" s="263"/>
      <c r="E2936" s="169"/>
      <c r="F2936" s="167"/>
      <c r="G2936" s="14"/>
      <c r="H2936" s="14"/>
    </row>
    <row r="2937" spans="2:8" ht="30" customHeight="1">
      <c r="B2937" s="21" t="str">
        <f t="shared" si="47"/>
        <v/>
      </c>
      <c r="C2937" s="152"/>
      <c r="D2937" s="263"/>
      <c r="E2937" s="169"/>
      <c r="F2937" s="167"/>
      <c r="G2937" s="14"/>
      <c r="H2937" s="14"/>
    </row>
    <row r="2938" spans="2:8" ht="30" customHeight="1">
      <c r="B2938" s="21" t="str">
        <f t="shared" si="47"/>
        <v/>
      </c>
      <c r="C2938" s="152"/>
      <c r="D2938" s="263"/>
      <c r="E2938" s="169"/>
      <c r="F2938" s="167"/>
      <c r="G2938" s="14"/>
      <c r="H2938" s="14"/>
    </row>
    <row r="2939" spans="2:8" ht="30" customHeight="1">
      <c r="B2939" s="21" t="str">
        <f t="shared" si="47"/>
        <v/>
      </c>
      <c r="C2939" s="152"/>
      <c r="D2939" s="263"/>
      <c r="E2939" s="169"/>
      <c r="F2939" s="167"/>
      <c r="G2939" s="14"/>
      <c r="H2939" s="14"/>
    </row>
    <row r="2940" spans="2:8" ht="30" customHeight="1">
      <c r="B2940" s="21" t="str">
        <f t="shared" si="47"/>
        <v/>
      </c>
      <c r="C2940" s="152"/>
      <c r="D2940" s="263"/>
      <c r="E2940" s="169"/>
      <c r="F2940" s="167"/>
      <c r="G2940" s="14"/>
      <c r="H2940" s="14"/>
    </row>
    <row r="2941" spans="2:8" ht="30" customHeight="1">
      <c r="B2941" s="21" t="str">
        <f t="shared" si="47"/>
        <v/>
      </c>
      <c r="C2941" s="152"/>
      <c r="D2941" s="263"/>
      <c r="E2941" s="169"/>
      <c r="F2941" s="167"/>
      <c r="G2941" s="14"/>
      <c r="H2941" s="14"/>
    </row>
    <row r="2942" spans="2:8" ht="30" customHeight="1">
      <c r="B2942" s="21" t="str">
        <f t="shared" si="47"/>
        <v/>
      </c>
      <c r="C2942" s="152"/>
      <c r="D2942" s="263"/>
      <c r="E2942" s="169"/>
      <c r="F2942" s="167"/>
      <c r="G2942" s="14"/>
      <c r="H2942" s="14"/>
    </row>
    <row r="2943" spans="2:8" ht="30" customHeight="1">
      <c r="B2943" s="21" t="str">
        <f t="shared" si="47"/>
        <v/>
      </c>
      <c r="C2943" s="152"/>
      <c r="D2943" s="263"/>
      <c r="E2943" s="169"/>
      <c r="F2943" s="167"/>
      <c r="G2943" s="14"/>
      <c r="H2943" s="14"/>
    </row>
    <row r="2944" spans="2:8" ht="30" customHeight="1">
      <c r="B2944" s="21" t="str">
        <f t="shared" si="47"/>
        <v/>
      </c>
      <c r="C2944" s="152"/>
      <c r="D2944" s="263"/>
      <c r="E2944" s="169"/>
      <c r="F2944" s="167"/>
      <c r="G2944" s="14"/>
      <c r="H2944" s="14"/>
    </row>
    <row r="2945" spans="2:8" ht="30" customHeight="1">
      <c r="B2945" s="21" t="str">
        <f t="shared" si="47"/>
        <v/>
      </c>
      <c r="C2945" s="152"/>
      <c r="D2945" s="263"/>
      <c r="E2945" s="169"/>
      <c r="F2945" s="167"/>
      <c r="G2945" s="14"/>
      <c r="H2945" s="14"/>
    </row>
    <row r="2946" spans="2:8" ht="30" customHeight="1">
      <c r="B2946" s="21" t="str">
        <f t="shared" si="47"/>
        <v/>
      </c>
      <c r="C2946" s="152"/>
      <c r="D2946" s="263"/>
      <c r="E2946" s="169"/>
      <c r="F2946" s="167"/>
      <c r="G2946" s="14"/>
      <c r="H2946" s="14"/>
    </row>
    <row r="2947" spans="2:8" ht="30" customHeight="1">
      <c r="B2947" s="21" t="str">
        <f t="shared" si="47"/>
        <v/>
      </c>
      <c r="C2947" s="152"/>
      <c r="D2947" s="263"/>
      <c r="E2947" s="169"/>
      <c r="F2947" s="167"/>
      <c r="G2947" s="14"/>
      <c r="H2947" s="14"/>
    </row>
    <row r="2948" spans="2:8" ht="30" customHeight="1">
      <c r="B2948" s="21" t="str">
        <f t="shared" si="47"/>
        <v/>
      </c>
      <c r="C2948" s="152"/>
      <c r="D2948" s="263"/>
      <c r="E2948" s="169"/>
      <c r="F2948" s="167"/>
      <c r="G2948" s="14"/>
      <c r="H2948" s="14"/>
    </row>
    <row r="2949" spans="2:8" ht="30" customHeight="1">
      <c r="B2949" s="21" t="str">
        <f t="shared" si="47"/>
        <v/>
      </c>
      <c r="C2949" s="152"/>
      <c r="D2949" s="263"/>
      <c r="E2949" s="169"/>
      <c r="F2949" s="167"/>
      <c r="G2949" s="14"/>
      <c r="H2949" s="14"/>
    </row>
    <row r="2950" spans="2:8" ht="30" customHeight="1">
      <c r="B2950" s="21" t="str">
        <f t="shared" si="47"/>
        <v/>
      </c>
      <c r="C2950" s="152"/>
      <c r="D2950" s="263"/>
      <c r="E2950" s="169"/>
      <c r="F2950" s="167"/>
      <c r="G2950" s="14"/>
      <c r="H2950" s="14"/>
    </row>
    <row r="2951" spans="2:8" ht="30" customHeight="1">
      <c r="B2951" s="21" t="str">
        <f t="shared" si="47"/>
        <v/>
      </c>
      <c r="C2951" s="152"/>
      <c r="D2951" s="263"/>
      <c r="E2951" s="169"/>
      <c r="F2951" s="167"/>
      <c r="G2951" s="14"/>
      <c r="H2951" s="14"/>
    </row>
    <row r="2952" spans="2:8" ht="30" customHeight="1">
      <c r="B2952" s="21" t="str">
        <f t="shared" si="47"/>
        <v/>
      </c>
      <c r="C2952" s="152"/>
      <c r="D2952" s="263"/>
      <c r="E2952" s="169"/>
      <c r="F2952" s="167"/>
      <c r="G2952" s="14"/>
      <c r="H2952" s="14"/>
    </row>
    <row r="2953" spans="2:8" ht="30" customHeight="1">
      <c r="B2953" s="21" t="str">
        <f t="shared" si="47"/>
        <v/>
      </c>
      <c r="C2953" s="152"/>
      <c r="D2953" s="263"/>
      <c r="E2953" s="169"/>
      <c r="F2953" s="167"/>
      <c r="G2953" s="14"/>
      <c r="H2953" s="14"/>
    </row>
    <row r="2954" spans="2:8" ht="30" customHeight="1">
      <c r="B2954" s="21" t="str">
        <f t="shared" si="47"/>
        <v/>
      </c>
      <c r="C2954" s="152"/>
      <c r="D2954" s="263"/>
      <c r="E2954" s="169"/>
      <c r="F2954" s="167"/>
      <c r="G2954" s="14"/>
      <c r="H2954" s="14"/>
    </row>
    <row r="2955" spans="2:8" ht="30" customHeight="1">
      <c r="B2955" s="21" t="str">
        <f t="shared" si="47"/>
        <v/>
      </c>
      <c r="C2955" s="152"/>
      <c r="D2955" s="263"/>
      <c r="E2955" s="169"/>
      <c r="F2955" s="167"/>
      <c r="G2955" s="14"/>
      <c r="H2955" s="14"/>
    </row>
    <row r="2956" spans="2:8" ht="30" customHeight="1">
      <c r="B2956" s="21" t="str">
        <f t="shared" si="47"/>
        <v/>
      </c>
      <c r="C2956" s="152"/>
      <c r="D2956" s="263"/>
      <c r="E2956" s="169"/>
      <c r="F2956" s="167"/>
      <c r="G2956" s="14"/>
      <c r="H2956" s="14"/>
    </row>
    <row r="2957" spans="2:8" ht="30" customHeight="1">
      <c r="B2957" s="21" t="str">
        <f t="shared" si="47"/>
        <v/>
      </c>
      <c r="C2957" s="152"/>
      <c r="D2957" s="263"/>
      <c r="E2957" s="169"/>
      <c r="F2957" s="167"/>
      <c r="G2957" s="14"/>
      <c r="H2957" s="14"/>
    </row>
    <row r="2958" spans="2:8" ht="30" customHeight="1">
      <c r="B2958" s="21" t="str">
        <f t="shared" si="47"/>
        <v/>
      </c>
      <c r="C2958" s="152"/>
      <c r="D2958" s="263"/>
      <c r="E2958" s="169"/>
      <c r="F2958" s="167"/>
      <c r="G2958" s="14"/>
      <c r="H2958" s="14"/>
    </row>
    <row r="2959" spans="2:8" ht="30" customHeight="1">
      <c r="B2959" s="21" t="str">
        <f t="shared" si="47"/>
        <v/>
      </c>
      <c r="C2959" s="152"/>
      <c r="D2959" s="263"/>
      <c r="E2959" s="169"/>
      <c r="F2959" s="167"/>
      <c r="G2959" s="14"/>
      <c r="H2959" s="14"/>
    </row>
    <row r="2960" spans="2:8" ht="30" customHeight="1">
      <c r="B2960" s="21" t="str">
        <f t="shared" si="47"/>
        <v/>
      </c>
      <c r="C2960" s="152"/>
      <c r="D2960" s="263"/>
      <c r="E2960" s="169"/>
      <c r="F2960" s="167"/>
      <c r="G2960" s="14"/>
      <c r="H2960" s="14"/>
    </row>
    <row r="2961" spans="2:8" ht="30" customHeight="1">
      <c r="B2961" s="21" t="str">
        <f t="shared" si="47"/>
        <v/>
      </c>
      <c r="C2961" s="152"/>
      <c r="D2961" s="263"/>
      <c r="E2961" s="169"/>
      <c r="F2961" s="167"/>
      <c r="G2961" s="14"/>
      <c r="H2961" s="14"/>
    </row>
    <row r="2962" spans="2:8" ht="30" customHeight="1">
      <c r="B2962" s="21" t="str">
        <f t="shared" si="47"/>
        <v/>
      </c>
      <c r="C2962" s="152"/>
      <c r="D2962" s="263"/>
      <c r="E2962" s="169"/>
      <c r="F2962" s="167"/>
      <c r="G2962" s="14"/>
      <c r="H2962" s="14"/>
    </row>
    <row r="2963" spans="2:8" ht="30" customHeight="1">
      <c r="B2963" s="21" t="str">
        <f t="shared" si="47"/>
        <v/>
      </c>
      <c r="C2963" s="152"/>
      <c r="D2963" s="263"/>
      <c r="E2963" s="169"/>
      <c r="F2963" s="167"/>
      <c r="G2963" s="14"/>
      <c r="H2963" s="14"/>
    </row>
    <row r="2964" spans="2:8" ht="30" customHeight="1">
      <c r="B2964" s="21" t="str">
        <f t="shared" si="47"/>
        <v/>
      </c>
      <c r="C2964" s="152"/>
      <c r="D2964" s="263"/>
      <c r="E2964" s="169"/>
      <c r="F2964" s="167"/>
      <c r="G2964" s="14"/>
      <c r="H2964" s="14"/>
    </row>
    <row r="2965" spans="2:8" ht="30" customHeight="1">
      <c r="B2965" s="21" t="str">
        <f t="shared" si="47"/>
        <v/>
      </c>
      <c r="C2965" s="152"/>
      <c r="D2965" s="263"/>
      <c r="E2965" s="169"/>
      <c r="F2965" s="167"/>
      <c r="G2965" s="14"/>
      <c r="H2965" s="14"/>
    </row>
    <row r="2966" spans="2:8" ht="30" customHeight="1">
      <c r="B2966" s="21" t="str">
        <f t="shared" si="47"/>
        <v/>
      </c>
      <c r="C2966" s="152"/>
      <c r="D2966" s="263"/>
      <c r="E2966" s="169"/>
      <c r="F2966" s="167"/>
      <c r="G2966" s="14"/>
      <c r="H2966" s="14"/>
    </row>
    <row r="2967" spans="2:8" ht="30" customHeight="1">
      <c r="B2967" s="21" t="str">
        <f t="shared" si="47"/>
        <v/>
      </c>
      <c r="C2967" s="152"/>
      <c r="D2967" s="263"/>
      <c r="E2967" s="169"/>
      <c r="F2967" s="167"/>
      <c r="G2967" s="14"/>
      <c r="H2967" s="14"/>
    </row>
    <row r="2968" spans="2:8" ht="30" customHeight="1">
      <c r="B2968" s="21" t="str">
        <f t="shared" si="47"/>
        <v/>
      </c>
      <c r="C2968" s="152"/>
      <c r="D2968" s="263"/>
      <c r="E2968" s="169"/>
      <c r="F2968" s="167"/>
      <c r="G2968" s="14"/>
      <c r="H2968" s="14"/>
    </row>
    <row r="2969" spans="2:8" ht="30" customHeight="1">
      <c r="B2969" s="21" t="str">
        <f t="shared" si="47"/>
        <v/>
      </c>
      <c r="C2969" s="152"/>
      <c r="D2969" s="263"/>
      <c r="E2969" s="169"/>
      <c r="F2969" s="167"/>
      <c r="G2969" s="14"/>
      <c r="H2969" s="14"/>
    </row>
    <row r="2970" spans="2:8" ht="30" customHeight="1">
      <c r="B2970" s="21" t="str">
        <f t="shared" si="47"/>
        <v/>
      </c>
      <c r="C2970" s="152"/>
      <c r="D2970" s="263"/>
      <c r="E2970" s="169"/>
      <c r="F2970" s="167"/>
      <c r="G2970" s="14"/>
      <c r="H2970" s="14"/>
    </row>
    <row r="2971" spans="2:8" ht="30" customHeight="1">
      <c r="B2971" s="21" t="str">
        <f t="shared" si="47"/>
        <v/>
      </c>
      <c r="C2971" s="152"/>
      <c r="D2971" s="263"/>
      <c r="E2971" s="169"/>
      <c r="F2971" s="167"/>
      <c r="G2971" s="14"/>
      <c r="H2971" s="14"/>
    </row>
    <row r="2972" spans="2:8" ht="30" customHeight="1">
      <c r="B2972" s="21" t="str">
        <f t="shared" si="47"/>
        <v/>
      </c>
      <c r="C2972" s="152"/>
      <c r="D2972" s="263"/>
      <c r="E2972" s="169"/>
      <c r="F2972" s="167"/>
      <c r="G2972" s="14"/>
      <c r="H2972" s="14"/>
    </row>
    <row r="2973" spans="2:8" ht="30" customHeight="1">
      <c r="B2973" s="21" t="str">
        <f t="shared" si="47"/>
        <v/>
      </c>
      <c r="C2973" s="152"/>
      <c r="D2973" s="263"/>
      <c r="E2973" s="169"/>
      <c r="F2973" s="167"/>
      <c r="G2973" s="14"/>
      <c r="H2973" s="14"/>
    </row>
    <row r="2974" spans="2:8" ht="30" customHeight="1">
      <c r="B2974" s="21" t="str">
        <f t="shared" si="47"/>
        <v/>
      </c>
      <c r="C2974" s="152"/>
      <c r="D2974" s="263"/>
      <c r="E2974" s="169"/>
      <c r="F2974" s="167"/>
      <c r="G2974" s="14"/>
      <c r="H2974" s="14"/>
    </row>
    <row r="2975" spans="2:8" ht="30" customHeight="1">
      <c r="B2975" s="21" t="str">
        <f t="shared" si="47"/>
        <v/>
      </c>
      <c r="C2975" s="152"/>
      <c r="D2975" s="263"/>
      <c r="E2975" s="169"/>
      <c r="F2975" s="167"/>
      <c r="G2975" s="14"/>
      <c r="H2975" s="14"/>
    </row>
    <row r="2976" spans="2:8" ht="30" customHeight="1">
      <c r="B2976" s="21" t="str">
        <f t="shared" si="47"/>
        <v/>
      </c>
      <c r="C2976" s="152"/>
      <c r="D2976" s="263"/>
      <c r="E2976" s="169"/>
      <c r="F2976" s="167"/>
      <c r="G2976" s="14"/>
      <c r="H2976" s="14"/>
    </row>
    <row r="2977" spans="2:8" ht="30" customHeight="1">
      <c r="B2977" s="21" t="str">
        <f t="shared" si="47"/>
        <v/>
      </c>
      <c r="C2977" s="152"/>
      <c r="D2977" s="263"/>
      <c r="E2977" s="169"/>
      <c r="F2977" s="167"/>
      <c r="G2977" s="14"/>
      <c r="H2977" s="14"/>
    </row>
    <row r="2978" spans="2:8" ht="30" customHeight="1">
      <c r="B2978" s="21" t="str">
        <f t="shared" si="47"/>
        <v/>
      </c>
      <c r="C2978" s="152"/>
      <c r="D2978" s="263"/>
      <c r="E2978" s="169"/>
      <c r="F2978" s="167"/>
      <c r="G2978" s="14"/>
      <c r="H2978" s="14"/>
    </row>
    <row r="2979" spans="2:8" ht="30" customHeight="1">
      <c r="B2979" s="21" t="str">
        <f t="shared" si="47"/>
        <v/>
      </c>
      <c r="C2979" s="152"/>
      <c r="D2979" s="263"/>
      <c r="E2979" s="169"/>
      <c r="F2979" s="167"/>
      <c r="G2979" s="14"/>
      <c r="H2979" s="14"/>
    </row>
    <row r="2980" spans="2:8" ht="30" customHeight="1">
      <c r="B2980" s="21" t="str">
        <f t="shared" si="47"/>
        <v/>
      </c>
      <c r="C2980" s="152"/>
      <c r="D2980" s="263"/>
      <c r="E2980" s="169"/>
      <c r="F2980" s="167"/>
      <c r="G2980" s="14"/>
      <c r="H2980" s="14"/>
    </row>
    <row r="2981" spans="2:8" ht="30" customHeight="1">
      <c r="B2981" s="21" t="str">
        <f t="shared" si="47"/>
        <v/>
      </c>
      <c r="C2981" s="152"/>
      <c r="D2981" s="263"/>
      <c r="E2981" s="169"/>
      <c r="F2981" s="167"/>
      <c r="G2981" s="14"/>
      <c r="H2981" s="14"/>
    </row>
    <row r="2982" spans="2:8" ht="30" customHeight="1">
      <c r="B2982" s="21" t="str">
        <f t="shared" si="47"/>
        <v/>
      </c>
      <c r="C2982" s="152"/>
      <c r="D2982" s="263"/>
      <c r="E2982" s="169"/>
      <c r="F2982" s="167"/>
      <c r="G2982" s="14"/>
      <c r="H2982" s="14"/>
    </row>
    <row r="2983" spans="2:8" ht="30" customHeight="1">
      <c r="B2983" s="21" t="str">
        <f t="shared" si="47"/>
        <v/>
      </c>
      <c r="C2983" s="152"/>
      <c r="D2983" s="263"/>
      <c r="E2983" s="169"/>
      <c r="F2983" s="167"/>
      <c r="G2983" s="14"/>
      <c r="H2983" s="14"/>
    </row>
    <row r="2984" spans="2:8" ht="30" customHeight="1">
      <c r="B2984" s="21" t="str">
        <f t="shared" si="47"/>
        <v/>
      </c>
      <c r="C2984" s="152"/>
      <c r="D2984" s="263"/>
      <c r="E2984" s="169"/>
      <c r="F2984" s="167"/>
      <c r="G2984" s="14"/>
      <c r="H2984" s="14"/>
    </row>
    <row r="2985" spans="2:8" ht="30" customHeight="1">
      <c r="B2985" s="21" t="str">
        <f t="shared" si="47"/>
        <v/>
      </c>
      <c r="C2985" s="152"/>
      <c r="D2985" s="263"/>
      <c r="E2985" s="169"/>
      <c r="F2985" s="167"/>
      <c r="G2985" s="14"/>
      <c r="H2985" s="14"/>
    </row>
    <row r="2986" spans="2:8" ht="30" customHeight="1">
      <c r="B2986" s="21" t="str">
        <f t="shared" si="47"/>
        <v/>
      </c>
      <c r="C2986" s="152"/>
      <c r="D2986" s="263"/>
      <c r="E2986" s="169"/>
      <c r="F2986" s="167"/>
      <c r="G2986" s="14"/>
      <c r="H2986" s="14"/>
    </row>
    <row r="2987" spans="2:8" ht="30" customHeight="1">
      <c r="B2987" s="21" t="str">
        <f t="shared" si="47"/>
        <v/>
      </c>
      <c r="C2987" s="152"/>
      <c r="D2987" s="263"/>
      <c r="E2987" s="169"/>
      <c r="F2987" s="167"/>
      <c r="G2987" s="14"/>
      <c r="H2987" s="14"/>
    </row>
    <row r="2988" spans="2:8" ht="30" customHeight="1">
      <c r="B2988" s="21" t="str">
        <f t="shared" si="47"/>
        <v/>
      </c>
      <c r="C2988" s="152"/>
      <c r="D2988" s="263"/>
      <c r="E2988" s="169"/>
      <c r="F2988" s="167"/>
      <c r="G2988" s="14"/>
      <c r="H2988" s="14"/>
    </row>
    <row r="2989" spans="2:8" ht="30" customHeight="1">
      <c r="B2989" s="21" t="str">
        <f t="shared" si="47"/>
        <v/>
      </c>
      <c r="C2989" s="152"/>
      <c r="D2989" s="263"/>
      <c r="E2989" s="169"/>
      <c r="F2989" s="167"/>
      <c r="G2989" s="14"/>
      <c r="H2989" s="14"/>
    </row>
    <row r="2990" spans="2:8" ht="30" customHeight="1">
      <c r="B2990" s="21" t="str">
        <f t="shared" si="47"/>
        <v/>
      </c>
      <c r="C2990" s="152"/>
      <c r="D2990" s="263"/>
      <c r="E2990" s="169"/>
      <c r="F2990" s="167"/>
      <c r="G2990" s="14"/>
      <c r="H2990" s="14"/>
    </row>
    <row r="2991" spans="2:8" ht="30" customHeight="1">
      <c r="B2991" s="21" t="str">
        <f t="shared" si="47"/>
        <v/>
      </c>
      <c r="C2991" s="152"/>
      <c r="D2991" s="263"/>
      <c r="E2991" s="169"/>
      <c r="F2991" s="167"/>
      <c r="G2991" s="14"/>
      <c r="H2991" s="14"/>
    </row>
    <row r="2992" spans="2:8" ht="30" customHeight="1">
      <c r="B2992" s="21" t="str">
        <f t="shared" ref="B2992:B3055" si="48">IF(D2992="","",MONTH(F2992))</f>
        <v/>
      </c>
      <c r="C2992" s="152"/>
      <c r="D2992" s="263"/>
      <c r="E2992" s="169"/>
      <c r="F2992" s="167"/>
      <c r="G2992" s="14"/>
      <c r="H2992" s="14"/>
    </row>
    <row r="2993" spans="2:8" ht="30" customHeight="1">
      <c r="B2993" s="21" t="str">
        <f t="shared" si="48"/>
        <v/>
      </c>
      <c r="C2993" s="152"/>
      <c r="D2993" s="263"/>
      <c r="E2993" s="169"/>
      <c r="F2993" s="167"/>
      <c r="G2993" s="14"/>
      <c r="H2993" s="14"/>
    </row>
    <row r="2994" spans="2:8" ht="30" customHeight="1">
      <c r="B2994" s="21" t="str">
        <f t="shared" si="48"/>
        <v/>
      </c>
      <c r="C2994" s="152"/>
      <c r="D2994" s="263"/>
      <c r="E2994" s="169"/>
      <c r="F2994" s="167"/>
      <c r="G2994" s="14"/>
      <c r="H2994" s="14"/>
    </row>
    <row r="2995" spans="2:8" ht="30" customHeight="1">
      <c r="B2995" s="21" t="str">
        <f t="shared" si="48"/>
        <v/>
      </c>
      <c r="C2995" s="152"/>
      <c r="D2995" s="263"/>
      <c r="E2995" s="169"/>
      <c r="F2995" s="167"/>
      <c r="G2995" s="14"/>
      <c r="H2995" s="14"/>
    </row>
    <row r="2996" spans="2:8" ht="30" customHeight="1">
      <c r="B2996" s="21" t="str">
        <f t="shared" si="48"/>
        <v/>
      </c>
      <c r="C2996" s="152"/>
      <c r="D2996" s="263"/>
      <c r="E2996" s="169"/>
      <c r="F2996" s="167"/>
      <c r="G2996" s="14"/>
      <c r="H2996" s="14"/>
    </row>
    <row r="2997" spans="2:8" ht="30" customHeight="1">
      <c r="B2997" s="21" t="str">
        <f t="shared" si="48"/>
        <v/>
      </c>
      <c r="C2997" s="152"/>
      <c r="D2997" s="263"/>
      <c r="E2997" s="169"/>
      <c r="F2997" s="167"/>
      <c r="G2997" s="14"/>
      <c r="H2997" s="14"/>
    </row>
    <row r="2998" spans="2:8" ht="30" customHeight="1">
      <c r="B2998" s="21" t="str">
        <f t="shared" si="48"/>
        <v/>
      </c>
      <c r="C2998" s="152"/>
      <c r="D2998" s="263"/>
      <c r="E2998" s="169"/>
      <c r="F2998" s="167"/>
      <c r="G2998" s="14"/>
      <c r="H2998" s="14"/>
    </row>
    <row r="2999" spans="2:8" ht="30" customHeight="1">
      <c r="B2999" s="21" t="str">
        <f t="shared" si="48"/>
        <v/>
      </c>
      <c r="C2999" s="152"/>
      <c r="D2999" s="263"/>
      <c r="E2999" s="169"/>
      <c r="F2999" s="167"/>
      <c r="G2999" s="14"/>
      <c r="H2999" s="14"/>
    </row>
    <row r="3000" spans="2:8" ht="30" customHeight="1">
      <c r="B3000" s="21" t="str">
        <f t="shared" si="48"/>
        <v/>
      </c>
      <c r="C3000" s="152"/>
      <c r="D3000" s="263"/>
      <c r="E3000" s="169"/>
      <c r="F3000" s="167"/>
      <c r="G3000" s="14"/>
      <c r="H3000" s="14"/>
    </row>
    <row r="3001" spans="2:8" ht="30" customHeight="1">
      <c r="B3001" s="21" t="str">
        <f t="shared" si="48"/>
        <v/>
      </c>
      <c r="C3001" s="152"/>
      <c r="D3001" s="263"/>
      <c r="E3001" s="169"/>
      <c r="F3001" s="167"/>
      <c r="G3001" s="14"/>
      <c r="H3001" s="14"/>
    </row>
    <row r="3002" spans="2:8" ht="30" customHeight="1">
      <c r="B3002" s="21" t="str">
        <f t="shared" si="48"/>
        <v/>
      </c>
      <c r="C3002" s="152"/>
      <c r="D3002" s="263"/>
      <c r="E3002" s="169"/>
      <c r="F3002" s="167"/>
      <c r="G3002" s="14"/>
      <c r="H3002" s="14"/>
    </row>
    <row r="3003" spans="2:8" ht="30" customHeight="1">
      <c r="B3003" s="21" t="str">
        <f t="shared" si="48"/>
        <v/>
      </c>
      <c r="C3003" s="152"/>
      <c r="D3003" s="263"/>
      <c r="E3003" s="169"/>
      <c r="F3003" s="167"/>
      <c r="G3003" s="14"/>
      <c r="H3003" s="14"/>
    </row>
    <row r="3004" spans="2:8" ht="30" customHeight="1">
      <c r="B3004" s="21" t="str">
        <f t="shared" si="48"/>
        <v/>
      </c>
      <c r="C3004" s="152"/>
      <c r="D3004" s="263"/>
      <c r="E3004" s="169"/>
      <c r="F3004" s="167"/>
      <c r="G3004" s="14"/>
      <c r="H3004" s="14"/>
    </row>
    <row r="3005" spans="2:8" ht="30" customHeight="1">
      <c r="B3005" s="21" t="str">
        <f t="shared" si="48"/>
        <v/>
      </c>
      <c r="C3005" s="152"/>
      <c r="D3005" s="263"/>
      <c r="E3005" s="169"/>
      <c r="F3005" s="167"/>
      <c r="G3005" s="14"/>
      <c r="H3005" s="14"/>
    </row>
    <row r="3006" spans="2:8" ht="30" customHeight="1">
      <c r="B3006" s="21" t="str">
        <f t="shared" si="48"/>
        <v/>
      </c>
      <c r="C3006" s="152"/>
      <c r="D3006" s="263"/>
      <c r="E3006" s="169"/>
      <c r="F3006" s="167"/>
      <c r="G3006" s="14"/>
      <c r="H3006" s="14"/>
    </row>
    <row r="3007" spans="2:8" ht="30" customHeight="1">
      <c r="B3007" s="21" t="str">
        <f t="shared" si="48"/>
        <v/>
      </c>
      <c r="C3007" s="152"/>
      <c r="D3007" s="263"/>
      <c r="E3007" s="169"/>
      <c r="F3007" s="167"/>
      <c r="G3007" s="14"/>
      <c r="H3007" s="14"/>
    </row>
    <row r="3008" spans="2:8" ht="30" customHeight="1">
      <c r="B3008" s="21" t="str">
        <f t="shared" si="48"/>
        <v/>
      </c>
      <c r="C3008" s="152"/>
      <c r="D3008" s="263"/>
      <c r="E3008" s="169"/>
      <c r="F3008" s="167"/>
      <c r="G3008" s="14"/>
      <c r="H3008" s="14"/>
    </row>
    <row r="3009" spans="2:8" ht="30" customHeight="1">
      <c r="B3009" s="21" t="str">
        <f t="shared" si="48"/>
        <v/>
      </c>
      <c r="C3009" s="152"/>
      <c r="D3009" s="263"/>
      <c r="E3009" s="169"/>
      <c r="F3009" s="167"/>
      <c r="G3009" s="14"/>
      <c r="H3009" s="14"/>
    </row>
    <row r="3010" spans="2:8" ht="30" customHeight="1">
      <c r="B3010" s="21" t="str">
        <f t="shared" si="48"/>
        <v/>
      </c>
      <c r="C3010" s="152"/>
      <c r="D3010" s="263"/>
      <c r="E3010" s="169"/>
      <c r="F3010" s="167"/>
      <c r="G3010" s="14"/>
      <c r="H3010" s="14"/>
    </row>
    <row r="3011" spans="2:8" ht="30" customHeight="1">
      <c r="B3011" s="21" t="str">
        <f t="shared" si="48"/>
        <v/>
      </c>
      <c r="C3011" s="152"/>
      <c r="D3011" s="263"/>
      <c r="E3011" s="169"/>
      <c r="F3011" s="167"/>
      <c r="G3011" s="14"/>
      <c r="H3011" s="14"/>
    </row>
    <row r="3012" spans="2:8" ht="30" customHeight="1">
      <c r="B3012" s="21" t="str">
        <f t="shared" si="48"/>
        <v/>
      </c>
      <c r="C3012" s="152"/>
      <c r="D3012" s="263"/>
      <c r="E3012" s="169"/>
      <c r="F3012" s="167"/>
      <c r="G3012" s="14"/>
      <c r="H3012" s="14"/>
    </row>
    <row r="3013" spans="2:8" ht="30" customHeight="1">
      <c r="B3013" s="21" t="str">
        <f t="shared" si="48"/>
        <v/>
      </c>
      <c r="C3013" s="152"/>
      <c r="D3013" s="263"/>
      <c r="E3013" s="169"/>
      <c r="F3013" s="167"/>
      <c r="G3013" s="14"/>
      <c r="H3013" s="14"/>
    </row>
    <row r="3014" spans="2:8" ht="30" customHeight="1">
      <c r="B3014" s="21" t="str">
        <f t="shared" si="48"/>
        <v/>
      </c>
      <c r="C3014" s="152"/>
      <c r="D3014" s="263"/>
      <c r="E3014" s="169"/>
      <c r="F3014" s="167"/>
      <c r="G3014" s="14"/>
      <c r="H3014" s="14"/>
    </row>
    <row r="3015" spans="2:8" ht="30" customHeight="1">
      <c r="B3015" s="21" t="str">
        <f t="shared" si="48"/>
        <v/>
      </c>
      <c r="C3015" s="152"/>
      <c r="D3015" s="263"/>
      <c r="E3015" s="169"/>
      <c r="F3015" s="167"/>
      <c r="G3015" s="14"/>
      <c r="H3015" s="14"/>
    </row>
    <row r="3016" spans="2:8" ht="30" customHeight="1">
      <c r="B3016" s="21" t="str">
        <f t="shared" si="48"/>
        <v/>
      </c>
      <c r="C3016" s="152"/>
      <c r="D3016" s="263"/>
      <c r="E3016" s="169"/>
      <c r="F3016" s="167"/>
      <c r="G3016" s="14"/>
      <c r="H3016" s="14"/>
    </row>
    <row r="3017" spans="2:8" ht="30" customHeight="1">
      <c r="B3017" s="21" t="str">
        <f t="shared" si="48"/>
        <v/>
      </c>
      <c r="C3017" s="152"/>
      <c r="D3017" s="263"/>
      <c r="E3017" s="169"/>
      <c r="F3017" s="167"/>
      <c r="G3017" s="14"/>
      <c r="H3017" s="14"/>
    </row>
    <row r="3018" spans="2:8" ht="30" customHeight="1">
      <c r="B3018" s="21" t="str">
        <f t="shared" si="48"/>
        <v/>
      </c>
      <c r="C3018" s="152"/>
      <c r="D3018" s="263"/>
      <c r="E3018" s="169"/>
      <c r="F3018" s="167"/>
      <c r="G3018" s="14"/>
      <c r="H3018" s="14"/>
    </row>
    <row r="3019" spans="2:8" ht="30" customHeight="1">
      <c r="B3019" s="21" t="str">
        <f t="shared" si="48"/>
        <v/>
      </c>
      <c r="C3019" s="152"/>
      <c r="D3019" s="263"/>
      <c r="E3019" s="169"/>
      <c r="F3019" s="167"/>
      <c r="G3019" s="14"/>
      <c r="H3019" s="14"/>
    </row>
    <row r="3020" spans="2:8" ht="30" customHeight="1">
      <c r="B3020" s="21" t="str">
        <f t="shared" si="48"/>
        <v/>
      </c>
      <c r="C3020" s="152"/>
      <c r="D3020" s="263"/>
      <c r="E3020" s="169"/>
      <c r="F3020" s="167"/>
      <c r="G3020" s="14"/>
      <c r="H3020" s="14"/>
    </row>
    <row r="3021" spans="2:8" ht="30" customHeight="1">
      <c r="B3021" s="21" t="str">
        <f t="shared" si="48"/>
        <v/>
      </c>
      <c r="C3021" s="152"/>
      <c r="D3021" s="263"/>
      <c r="E3021" s="169"/>
      <c r="F3021" s="167"/>
      <c r="G3021" s="14"/>
      <c r="H3021" s="14"/>
    </row>
    <row r="3022" spans="2:8" ht="30" customHeight="1">
      <c r="B3022" s="21" t="str">
        <f t="shared" si="48"/>
        <v/>
      </c>
      <c r="C3022" s="152"/>
      <c r="D3022" s="263"/>
      <c r="E3022" s="169"/>
      <c r="F3022" s="167"/>
      <c r="G3022" s="14"/>
      <c r="H3022" s="14"/>
    </row>
    <row r="3023" spans="2:8" ht="30" customHeight="1">
      <c r="B3023" s="21" t="str">
        <f t="shared" si="48"/>
        <v/>
      </c>
      <c r="C3023" s="152"/>
      <c r="D3023" s="263"/>
      <c r="E3023" s="169"/>
      <c r="F3023" s="167"/>
      <c r="G3023" s="14"/>
      <c r="H3023" s="14"/>
    </row>
    <row r="3024" spans="2:8" ht="30" customHeight="1">
      <c r="B3024" s="21" t="str">
        <f t="shared" si="48"/>
        <v/>
      </c>
      <c r="C3024" s="152"/>
      <c r="D3024" s="263"/>
      <c r="E3024" s="169"/>
      <c r="F3024" s="167"/>
      <c r="G3024" s="14"/>
      <c r="H3024" s="14"/>
    </row>
    <row r="3025" spans="2:8" ht="30" customHeight="1">
      <c r="B3025" s="21" t="str">
        <f t="shared" si="48"/>
        <v/>
      </c>
      <c r="C3025" s="152"/>
      <c r="D3025" s="263"/>
      <c r="E3025" s="169"/>
      <c r="F3025" s="167"/>
      <c r="G3025" s="14"/>
      <c r="H3025" s="14"/>
    </row>
    <row r="3026" spans="2:8" ht="30" customHeight="1">
      <c r="B3026" s="21" t="str">
        <f t="shared" si="48"/>
        <v/>
      </c>
      <c r="C3026" s="152"/>
      <c r="D3026" s="263"/>
      <c r="E3026" s="169"/>
      <c r="F3026" s="167"/>
      <c r="G3026" s="14"/>
      <c r="H3026" s="14"/>
    </row>
    <row r="3027" spans="2:8" ht="30" customHeight="1">
      <c r="B3027" s="21" t="str">
        <f t="shared" si="48"/>
        <v/>
      </c>
      <c r="C3027" s="152"/>
      <c r="D3027" s="263"/>
      <c r="E3027" s="169"/>
      <c r="F3027" s="167"/>
      <c r="G3027" s="14"/>
      <c r="H3027" s="14"/>
    </row>
    <row r="3028" spans="2:8" ht="30" customHeight="1">
      <c r="B3028" s="21" t="str">
        <f t="shared" si="48"/>
        <v/>
      </c>
      <c r="C3028" s="152"/>
      <c r="D3028" s="263"/>
      <c r="E3028" s="169"/>
      <c r="F3028" s="167"/>
      <c r="G3028" s="14"/>
      <c r="H3028" s="14"/>
    </row>
    <row r="3029" spans="2:8" ht="30" customHeight="1">
      <c r="B3029" s="21" t="str">
        <f t="shared" si="48"/>
        <v/>
      </c>
      <c r="C3029" s="152"/>
      <c r="D3029" s="263"/>
      <c r="E3029" s="169"/>
      <c r="F3029" s="167"/>
      <c r="G3029" s="14"/>
      <c r="H3029" s="14"/>
    </row>
    <row r="3030" spans="2:8" ht="30" customHeight="1">
      <c r="B3030" s="21" t="str">
        <f t="shared" si="48"/>
        <v/>
      </c>
      <c r="C3030" s="152"/>
      <c r="D3030" s="263"/>
      <c r="E3030" s="169"/>
      <c r="F3030" s="167"/>
      <c r="G3030" s="14"/>
      <c r="H3030" s="14"/>
    </row>
    <row r="3031" spans="2:8" ht="30" customHeight="1">
      <c r="B3031" s="21" t="str">
        <f t="shared" si="48"/>
        <v/>
      </c>
      <c r="C3031" s="152"/>
      <c r="D3031" s="263"/>
      <c r="E3031" s="169"/>
      <c r="F3031" s="167"/>
      <c r="G3031" s="14"/>
      <c r="H3031" s="14"/>
    </row>
    <row r="3032" spans="2:8" ht="30" customHeight="1">
      <c r="B3032" s="21" t="str">
        <f t="shared" si="48"/>
        <v/>
      </c>
      <c r="C3032" s="152"/>
      <c r="D3032" s="263"/>
      <c r="E3032" s="169"/>
      <c r="F3032" s="167"/>
      <c r="G3032" s="14"/>
      <c r="H3032" s="14"/>
    </row>
    <row r="3033" spans="2:8" ht="30" customHeight="1">
      <c r="B3033" s="21" t="str">
        <f t="shared" si="48"/>
        <v/>
      </c>
      <c r="C3033" s="152"/>
      <c r="D3033" s="263"/>
      <c r="E3033" s="169"/>
      <c r="F3033" s="167"/>
      <c r="G3033" s="14"/>
      <c r="H3033" s="14"/>
    </row>
    <row r="3034" spans="2:8" ht="30" customHeight="1">
      <c r="B3034" s="21" t="str">
        <f t="shared" si="48"/>
        <v/>
      </c>
      <c r="C3034" s="152"/>
      <c r="D3034" s="263"/>
      <c r="E3034" s="169"/>
      <c r="F3034" s="167"/>
      <c r="G3034" s="14"/>
      <c r="H3034" s="14"/>
    </row>
    <row r="3035" spans="2:8" ht="30" customHeight="1">
      <c r="B3035" s="21" t="str">
        <f t="shared" si="48"/>
        <v/>
      </c>
      <c r="C3035" s="152"/>
      <c r="D3035" s="263"/>
      <c r="E3035" s="169"/>
      <c r="F3035" s="167"/>
      <c r="G3035" s="14"/>
      <c r="H3035" s="14"/>
    </row>
    <row r="3036" spans="2:8" ht="30" customHeight="1">
      <c r="B3036" s="21" t="str">
        <f t="shared" si="48"/>
        <v/>
      </c>
      <c r="C3036" s="152"/>
      <c r="D3036" s="263"/>
      <c r="E3036" s="169"/>
      <c r="F3036" s="167"/>
      <c r="G3036" s="14"/>
      <c r="H3036" s="14"/>
    </row>
    <row r="3037" spans="2:8" ht="30" customHeight="1">
      <c r="B3037" s="21" t="str">
        <f t="shared" si="48"/>
        <v/>
      </c>
      <c r="C3037" s="152"/>
      <c r="D3037" s="263"/>
      <c r="E3037" s="169"/>
      <c r="F3037" s="167"/>
      <c r="G3037" s="14"/>
      <c r="H3037" s="14"/>
    </row>
    <row r="3038" spans="2:8" ht="30" customHeight="1">
      <c r="B3038" s="21" t="str">
        <f t="shared" si="48"/>
        <v/>
      </c>
      <c r="C3038" s="152"/>
      <c r="D3038" s="263"/>
      <c r="E3038" s="169"/>
      <c r="F3038" s="167"/>
      <c r="G3038" s="14"/>
      <c r="H3038" s="14"/>
    </row>
    <row r="3039" spans="2:8" ht="30" customHeight="1">
      <c r="B3039" s="21" t="str">
        <f t="shared" si="48"/>
        <v/>
      </c>
      <c r="C3039" s="152"/>
      <c r="D3039" s="263"/>
      <c r="E3039" s="169"/>
      <c r="F3039" s="167"/>
      <c r="G3039" s="14"/>
      <c r="H3039" s="14"/>
    </row>
    <row r="3040" spans="2:8" ht="30" customHeight="1">
      <c r="B3040" s="21" t="str">
        <f t="shared" si="48"/>
        <v/>
      </c>
      <c r="C3040" s="152"/>
      <c r="D3040" s="263"/>
      <c r="E3040" s="169"/>
      <c r="F3040" s="167"/>
      <c r="G3040" s="14"/>
      <c r="H3040" s="14"/>
    </row>
    <row r="3041" spans="2:8" ht="30" customHeight="1">
      <c r="B3041" s="21" t="str">
        <f t="shared" si="48"/>
        <v/>
      </c>
      <c r="C3041" s="152"/>
      <c r="D3041" s="263"/>
      <c r="E3041" s="169"/>
      <c r="F3041" s="167"/>
      <c r="G3041" s="14"/>
      <c r="H3041" s="14"/>
    </row>
    <row r="3042" spans="2:8" ht="30" customHeight="1">
      <c r="B3042" s="21" t="str">
        <f t="shared" si="48"/>
        <v/>
      </c>
      <c r="C3042" s="152"/>
      <c r="D3042" s="263"/>
      <c r="E3042" s="169"/>
      <c r="F3042" s="167"/>
      <c r="G3042" s="14"/>
      <c r="H3042" s="14"/>
    </row>
    <row r="3043" spans="2:8" ht="30" customHeight="1">
      <c r="B3043" s="21" t="str">
        <f t="shared" si="48"/>
        <v/>
      </c>
      <c r="C3043" s="152"/>
      <c r="D3043" s="263"/>
      <c r="E3043" s="169"/>
      <c r="F3043" s="167"/>
      <c r="G3043" s="14"/>
      <c r="H3043" s="14"/>
    </row>
    <row r="3044" spans="2:8" ht="30" customHeight="1">
      <c r="B3044" s="21" t="str">
        <f t="shared" si="48"/>
        <v/>
      </c>
      <c r="C3044" s="152"/>
      <c r="D3044" s="263"/>
      <c r="E3044" s="169"/>
      <c r="F3044" s="167"/>
      <c r="G3044" s="14"/>
      <c r="H3044" s="14"/>
    </row>
    <row r="3045" spans="2:8" ht="30" customHeight="1">
      <c r="B3045" s="21" t="str">
        <f t="shared" si="48"/>
        <v/>
      </c>
      <c r="C3045" s="152"/>
      <c r="D3045" s="263"/>
      <c r="E3045" s="169"/>
      <c r="F3045" s="167"/>
      <c r="G3045" s="14"/>
      <c r="H3045" s="14"/>
    </row>
    <row r="3046" spans="2:8" ht="30" customHeight="1">
      <c r="B3046" s="21" t="str">
        <f t="shared" si="48"/>
        <v/>
      </c>
      <c r="C3046" s="152"/>
      <c r="D3046" s="263"/>
      <c r="E3046" s="169"/>
      <c r="F3046" s="167"/>
      <c r="G3046" s="14"/>
      <c r="H3046" s="14"/>
    </row>
    <row r="3047" spans="2:8" ht="30" customHeight="1">
      <c r="B3047" s="21" t="str">
        <f t="shared" si="48"/>
        <v/>
      </c>
      <c r="C3047" s="152"/>
      <c r="D3047" s="263"/>
      <c r="E3047" s="169"/>
      <c r="F3047" s="167"/>
      <c r="G3047" s="14"/>
      <c r="H3047" s="14"/>
    </row>
    <row r="3048" spans="2:8" ht="30" customHeight="1">
      <c r="B3048" s="21" t="str">
        <f t="shared" si="48"/>
        <v/>
      </c>
      <c r="C3048" s="152"/>
      <c r="D3048" s="263"/>
      <c r="E3048" s="169"/>
      <c r="F3048" s="167"/>
      <c r="G3048" s="14"/>
      <c r="H3048" s="14"/>
    </row>
    <row r="3049" spans="2:8" ht="30" customHeight="1">
      <c r="B3049" s="21" t="str">
        <f t="shared" si="48"/>
        <v/>
      </c>
      <c r="C3049" s="152"/>
      <c r="D3049" s="263"/>
      <c r="E3049" s="169"/>
      <c r="F3049" s="167"/>
      <c r="G3049" s="14"/>
      <c r="H3049" s="14"/>
    </row>
    <row r="3050" spans="2:8" ht="30" customHeight="1">
      <c r="B3050" s="21" t="str">
        <f t="shared" si="48"/>
        <v/>
      </c>
      <c r="C3050" s="152"/>
      <c r="D3050" s="263"/>
      <c r="E3050" s="169"/>
      <c r="F3050" s="167"/>
      <c r="G3050" s="14"/>
      <c r="H3050" s="14"/>
    </row>
    <row r="3051" spans="2:8" ht="30" customHeight="1">
      <c r="B3051" s="21" t="str">
        <f t="shared" si="48"/>
        <v/>
      </c>
      <c r="C3051" s="152"/>
      <c r="D3051" s="263"/>
      <c r="E3051" s="169"/>
      <c r="F3051" s="167"/>
      <c r="G3051" s="14"/>
      <c r="H3051" s="14"/>
    </row>
    <row r="3052" spans="2:8" ht="30" customHeight="1">
      <c r="B3052" s="21" t="str">
        <f t="shared" si="48"/>
        <v/>
      </c>
      <c r="C3052" s="152"/>
      <c r="D3052" s="263"/>
      <c r="E3052" s="169"/>
      <c r="F3052" s="167"/>
      <c r="G3052" s="14"/>
      <c r="H3052" s="14"/>
    </row>
    <row r="3053" spans="2:8" ht="30" customHeight="1">
      <c r="B3053" s="21" t="str">
        <f t="shared" si="48"/>
        <v/>
      </c>
      <c r="C3053" s="152"/>
      <c r="D3053" s="263"/>
      <c r="E3053" s="169"/>
      <c r="F3053" s="167"/>
      <c r="G3053" s="14"/>
      <c r="H3053" s="14"/>
    </row>
    <row r="3054" spans="2:8" ht="30" customHeight="1">
      <c r="B3054" s="21" t="str">
        <f t="shared" si="48"/>
        <v/>
      </c>
      <c r="C3054" s="152"/>
      <c r="D3054" s="263"/>
      <c r="E3054" s="169"/>
      <c r="F3054" s="167"/>
      <c r="G3054" s="14"/>
      <c r="H3054" s="14"/>
    </row>
    <row r="3055" spans="2:8" ht="30" customHeight="1">
      <c r="B3055" s="21" t="str">
        <f t="shared" si="48"/>
        <v/>
      </c>
      <c r="C3055" s="152"/>
      <c r="D3055" s="263"/>
      <c r="E3055" s="169"/>
      <c r="F3055" s="167"/>
      <c r="G3055" s="14"/>
      <c r="H3055" s="14"/>
    </row>
    <row r="3056" spans="2:8" ht="30" customHeight="1">
      <c r="B3056" s="21" t="str">
        <f t="shared" ref="B3056:B3119" si="49">IF(D3056="","",MONTH(F3056))</f>
        <v/>
      </c>
      <c r="C3056" s="152"/>
      <c r="D3056" s="263"/>
      <c r="E3056" s="169"/>
      <c r="F3056" s="167"/>
      <c r="G3056" s="14"/>
      <c r="H3056" s="14"/>
    </row>
    <row r="3057" spans="2:8" ht="30" customHeight="1">
      <c r="B3057" s="21" t="str">
        <f t="shared" si="49"/>
        <v/>
      </c>
      <c r="C3057" s="152"/>
      <c r="D3057" s="263"/>
      <c r="E3057" s="169"/>
      <c r="F3057" s="167"/>
      <c r="G3057" s="14"/>
      <c r="H3057" s="14"/>
    </row>
    <row r="3058" spans="2:8" ht="30" customHeight="1">
      <c r="B3058" s="21" t="str">
        <f t="shared" si="49"/>
        <v/>
      </c>
      <c r="C3058" s="152"/>
      <c r="D3058" s="263"/>
      <c r="E3058" s="169"/>
      <c r="F3058" s="167"/>
      <c r="G3058" s="14"/>
      <c r="H3058" s="14"/>
    </row>
    <row r="3059" spans="2:8" ht="30" customHeight="1">
      <c r="B3059" s="21" t="str">
        <f t="shared" si="49"/>
        <v/>
      </c>
      <c r="C3059" s="152"/>
      <c r="D3059" s="263"/>
      <c r="E3059" s="169"/>
      <c r="F3059" s="167"/>
      <c r="G3059" s="14"/>
      <c r="H3059" s="14"/>
    </row>
    <row r="3060" spans="2:8" ht="30" customHeight="1">
      <c r="B3060" s="21" t="str">
        <f t="shared" si="49"/>
        <v/>
      </c>
      <c r="C3060" s="152"/>
      <c r="D3060" s="263"/>
      <c r="E3060" s="169"/>
      <c r="F3060" s="167"/>
      <c r="G3060" s="14"/>
      <c r="H3060" s="14"/>
    </row>
    <row r="3061" spans="2:8" ht="30" customHeight="1">
      <c r="B3061" s="21" t="str">
        <f t="shared" si="49"/>
        <v/>
      </c>
      <c r="C3061" s="152"/>
      <c r="D3061" s="263"/>
      <c r="E3061" s="169"/>
      <c r="F3061" s="167"/>
      <c r="G3061" s="14"/>
      <c r="H3061" s="14"/>
    </row>
    <row r="3062" spans="2:8" ht="30" customHeight="1">
      <c r="B3062" s="21" t="str">
        <f t="shared" si="49"/>
        <v/>
      </c>
      <c r="C3062" s="152"/>
      <c r="D3062" s="263"/>
      <c r="E3062" s="169"/>
      <c r="F3062" s="167"/>
      <c r="G3062" s="14"/>
      <c r="H3062" s="14"/>
    </row>
    <row r="3063" spans="2:8" ht="30" customHeight="1">
      <c r="B3063" s="21" t="str">
        <f t="shared" si="49"/>
        <v/>
      </c>
      <c r="C3063" s="152"/>
      <c r="D3063" s="263"/>
      <c r="E3063" s="169"/>
      <c r="F3063" s="167"/>
      <c r="G3063" s="14"/>
      <c r="H3063" s="14"/>
    </row>
    <row r="3064" spans="2:8" ht="30" customHeight="1">
      <c r="B3064" s="21" t="str">
        <f t="shared" si="49"/>
        <v/>
      </c>
      <c r="C3064" s="152"/>
      <c r="D3064" s="263"/>
      <c r="E3064" s="169"/>
      <c r="F3064" s="167"/>
      <c r="G3064" s="14"/>
      <c r="H3064" s="14"/>
    </row>
    <row r="3065" spans="2:8" ht="30" customHeight="1">
      <c r="B3065" s="21" t="str">
        <f t="shared" si="49"/>
        <v/>
      </c>
      <c r="C3065" s="152"/>
      <c r="D3065" s="263"/>
      <c r="E3065" s="169"/>
      <c r="F3065" s="167"/>
      <c r="G3065" s="14"/>
      <c r="H3065" s="14"/>
    </row>
    <row r="3066" spans="2:8" ht="30" customHeight="1">
      <c r="B3066" s="21" t="str">
        <f t="shared" si="49"/>
        <v/>
      </c>
      <c r="C3066" s="152"/>
      <c r="D3066" s="263"/>
      <c r="E3066" s="169"/>
      <c r="F3066" s="167"/>
      <c r="G3066" s="14"/>
      <c r="H3066" s="14"/>
    </row>
    <row r="3067" spans="2:8" ht="30" customHeight="1">
      <c r="B3067" s="21" t="str">
        <f t="shared" si="49"/>
        <v/>
      </c>
      <c r="C3067" s="152"/>
      <c r="D3067" s="263"/>
      <c r="E3067" s="169"/>
      <c r="F3067" s="167"/>
      <c r="G3067" s="14"/>
      <c r="H3067" s="14"/>
    </row>
    <row r="3068" spans="2:8" ht="30" customHeight="1">
      <c r="B3068" s="21" t="str">
        <f t="shared" si="49"/>
        <v/>
      </c>
      <c r="C3068" s="152"/>
      <c r="D3068" s="263"/>
      <c r="E3068" s="169"/>
      <c r="F3068" s="167"/>
      <c r="G3068" s="14"/>
      <c r="H3068" s="14"/>
    </row>
    <row r="3069" spans="2:8" ht="30" customHeight="1">
      <c r="B3069" s="21" t="str">
        <f t="shared" si="49"/>
        <v/>
      </c>
      <c r="C3069" s="152"/>
      <c r="D3069" s="263"/>
      <c r="E3069" s="169"/>
      <c r="F3069" s="167"/>
      <c r="G3069" s="14"/>
      <c r="H3069" s="14"/>
    </row>
    <row r="3070" spans="2:8" ht="30" customHeight="1">
      <c r="B3070" s="21" t="str">
        <f t="shared" si="49"/>
        <v/>
      </c>
      <c r="C3070" s="152"/>
      <c r="D3070" s="263"/>
      <c r="E3070" s="169"/>
      <c r="F3070" s="167"/>
      <c r="G3070" s="14"/>
      <c r="H3070" s="14"/>
    </row>
    <row r="3071" spans="2:8" ht="30" customHeight="1">
      <c r="B3071" s="21" t="str">
        <f t="shared" si="49"/>
        <v/>
      </c>
      <c r="C3071" s="152"/>
      <c r="D3071" s="263"/>
      <c r="E3071" s="169"/>
      <c r="F3071" s="167"/>
      <c r="G3071" s="14"/>
      <c r="H3071" s="14"/>
    </row>
    <row r="3072" spans="2:8" ht="30" customHeight="1">
      <c r="B3072" s="21" t="str">
        <f t="shared" si="49"/>
        <v/>
      </c>
      <c r="C3072" s="152"/>
      <c r="D3072" s="263"/>
      <c r="E3072" s="169"/>
      <c r="F3072" s="167"/>
      <c r="G3072" s="14"/>
      <c r="H3072" s="14"/>
    </row>
    <row r="3073" spans="2:8" ht="30" customHeight="1">
      <c r="B3073" s="21" t="str">
        <f t="shared" si="49"/>
        <v/>
      </c>
      <c r="C3073" s="152"/>
      <c r="D3073" s="263"/>
      <c r="E3073" s="169"/>
      <c r="F3073" s="167"/>
      <c r="G3073" s="14"/>
      <c r="H3073" s="14"/>
    </row>
    <row r="3074" spans="2:8" ht="30" customHeight="1">
      <c r="B3074" s="21" t="str">
        <f t="shared" si="49"/>
        <v/>
      </c>
      <c r="C3074" s="152"/>
      <c r="D3074" s="263"/>
      <c r="E3074" s="169"/>
      <c r="F3074" s="167"/>
      <c r="G3074" s="14"/>
      <c r="H3074" s="14"/>
    </row>
    <row r="3075" spans="2:8" ht="30" customHeight="1">
      <c r="B3075" s="21" t="str">
        <f t="shared" si="49"/>
        <v/>
      </c>
      <c r="C3075" s="152"/>
      <c r="D3075" s="263"/>
      <c r="E3075" s="169"/>
      <c r="F3075" s="167"/>
      <c r="G3075" s="14"/>
      <c r="H3075" s="14"/>
    </row>
    <row r="3076" spans="2:8" ht="30" customHeight="1">
      <c r="B3076" s="21" t="str">
        <f t="shared" si="49"/>
        <v/>
      </c>
      <c r="C3076" s="152"/>
      <c r="D3076" s="263"/>
      <c r="E3076" s="169"/>
      <c r="F3076" s="167"/>
      <c r="G3076" s="14"/>
      <c r="H3076" s="14"/>
    </row>
    <row r="3077" spans="2:8" ht="30" customHeight="1">
      <c r="B3077" s="21" t="str">
        <f t="shared" si="49"/>
        <v/>
      </c>
      <c r="C3077" s="152"/>
      <c r="D3077" s="263"/>
      <c r="E3077" s="169"/>
      <c r="F3077" s="167"/>
      <c r="G3077" s="14"/>
      <c r="H3077" s="14"/>
    </row>
    <row r="3078" spans="2:8" ht="30" customHeight="1">
      <c r="B3078" s="21" t="str">
        <f t="shared" si="49"/>
        <v/>
      </c>
      <c r="C3078" s="152"/>
      <c r="D3078" s="263"/>
      <c r="E3078" s="169"/>
      <c r="F3078" s="167"/>
      <c r="G3078" s="14"/>
      <c r="H3078" s="14"/>
    </row>
    <row r="3079" spans="2:8" ht="30" customHeight="1">
      <c r="B3079" s="21" t="str">
        <f t="shared" si="49"/>
        <v/>
      </c>
      <c r="C3079" s="152"/>
      <c r="D3079" s="263"/>
      <c r="E3079" s="169"/>
      <c r="F3079" s="167"/>
      <c r="G3079" s="14"/>
      <c r="H3079" s="14"/>
    </row>
    <row r="3080" spans="2:8" ht="30" customHeight="1">
      <c r="B3080" s="21" t="str">
        <f t="shared" si="49"/>
        <v/>
      </c>
      <c r="C3080" s="152"/>
      <c r="D3080" s="263"/>
      <c r="E3080" s="169"/>
      <c r="F3080" s="167"/>
      <c r="G3080" s="14"/>
      <c r="H3080" s="14"/>
    </row>
    <row r="3081" spans="2:8" ht="30" customHeight="1">
      <c r="B3081" s="21" t="str">
        <f t="shared" si="49"/>
        <v/>
      </c>
      <c r="C3081" s="152"/>
      <c r="D3081" s="263"/>
      <c r="E3081" s="169"/>
      <c r="F3081" s="167"/>
      <c r="G3081" s="14"/>
      <c r="H3081" s="14"/>
    </row>
    <row r="3082" spans="2:8" ht="30" customHeight="1">
      <c r="B3082" s="21" t="str">
        <f t="shared" si="49"/>
        <v/>
      </c>
      <c r="C3082" s="152"/>
      <c r="D3082" s="263"/>
      <c r="E3082" s="169"/>
      <c r="F3082" s="167"/>
      <c r="G3082" s="14"/>
      <c r="H3082" s="14"/>
    </row>
    <row r="3083" spans="2:8" ht="30" customHeight="1">
      <c r="B3083" s="21" t="str">
        <f t="shared" si="49"/>
        <v/>
      </c>
      <c r="C3083" s="152"/>
      <c r="D3083" s="263"/>
      <c r="E3083" s="169"/>
      <c r="F3083" s="167"/>
      <c r="G3083" s="14"/>
      <c r="H3083" s="14"/>
    </row>
    <row r="3084" spans="2:8" ht="30" customHeight="1">
      <c r="B3084" s="21" t="str">
        <f t="shared" si="49"/>
        <v/>
      </c>
      <c r="C3084" s="152"/>
      <c r="D3084" s="263"/>
      <c r="E3084" s="169"/>
      <c r="F3084" s="167"/>
      <c r="G3084" s="14"/>
      <c r="H3084" s="14"/>
    </row>
    <row r="3085" spans="2:8" ht="30" customHeight="1">
      <c r="B3085" s="21" t="str">
        <f t="shared" si="49"/>
        <v/>
      </c>
      <c r="C3085" s="152"/>
      <c r="D3085" s="263"/>
      <c r="E3085" s="169"/>
      <c r="F3085" s="167"/>
      <c r="G3085" s="14"/>
      <c r="H3085" s="14"/>
    </row>
    <row r="3086" spans="2:8" ht="30" customHeight="1">
      <c r="B3086" s="21" t="str">
        <f t="shared" si="49"/>
        <v/>
      </c>
      <c r="C3086" s="152"/>
      <c r="D3086" s="263"/>
      <c r="E3086" s="169"/>
      <c r="F3086" s="167"/>
      <c r="G3086" s="14"/>
      <c r="H3086" s="14"/>
    </row>
    <row r="3087" spans="2:8" ht="30" customHeight="1">
      <c r="B3087" s="21" t="str">
        <f t="shared" si="49"/>
        <v/>
      </c>
      <c r="C3087" s="152"/>
      <c r="D3087" s="263"/>
      <c r="E3087" s="169"/>
      <c r="F3087" s="167"/>
      <c r="G3087" s="14"/>
      <c r="H3087" s="14"/>
    </row>
    <row r="3088" spans="2:8" ht="30" customHeight="1">
      <c r="B3088" s="21" t="str">
        <f t="shared" si="49"/>
        <v/>
      </c>
      <c r="C3088" s="152"/>
      <c r="D3088" s="263"/>
      <c r="E3088" s="169"/>
      <c r="F3088" s="167"/>
      <c r="G3088" s="14"/>
      <c r="H3088" s="14"/>
    </row>
    <row r="3089" spans="2:8" ht="30" customHeight="1">
      <c r="B3089" s="21" t="str">
        <f t="shared" si="49"/>
        <v/>
      </c>
      <c r="C3089" s="152"/>
      <c r="D3089" s="263"/>
      <c r="E3089" s="169"/>
      <c r="F3089" s="167"/>
      <c r="G3089" s="14"/>
      <c r="H3089" s="14"/>
    </row>
    <row r="3090" spans="2:8" ht="30" customHeight="1">
      <c r="B3090" s="21" t="str">
        <f t="shared" si="49"/>
        <v/>
      </c>
      <c r="C3090" s="152"/>
      <c r="D3090" s="263"/>
      <c r="E3090" s="169"/>
      <c r="F3090" s="167"/>
      <c r="G3090" s="14"/>
      <c r="H3090" s="14"/>
    </row>
    <row r="3091" spans="2:8" ht="30" customHeight="1">
      <c r="B3091" s="21" t="str">
        <f t="shared" si="49"/>
        <v/>
      </c>
      <c r="C3091" s="152"/>
      <c r="D3091" s="263"/>
      <c r="E3091" s="169"/>
      <c r="F3091" s="167"/>
      <c r="G3091" s="14"/>
      <c r="H3091" s="14"/>
    </row>
    <row r="3092" spans="2:8" ht="30" customHeight="1">
      <c r="B3092" s="21" t="str">
        <f t="shared" si="49"/>
        <v/>
      </c>
      <c r="C3092" s="152"/>
      <c r="D3092" s="263"/>
      <c r="E3092" s="169"/>
      <c r="F3092" s="167"/>
      <c r="G3092" s="14"/>
      <c r="H3092" s="14"/>
    </row>
    <row r="3093" spans="2:8" ht="30" customHeight="1">
      <c r="B3093" s="21" t="str">
        <f t="shared" si="49"/>
        <v/>
      </c>
      <c r="C3093" s="152"/>
      <c r="D3093" s="263"/>
      <c r="E3093" s="169"/>
      <c r="F3093" s="167"/>
      <c r="G3093" s="14"/>
      <c r="H3093" s="14"/>
    </row>
    <row r="3094" spans="2:8" ht="30" customHeight="1">
      <c r="B3094" s="21" t="str">
        <f t="shared" si="49"/>
        <v/>
      </c>
      <c r="C3094" s="152"/>
      <c r="D3094" s="263"/>
      <c r="E3094" s="169"/>
      <c r="F3094" s="167"/>
      <c r="G3094" s="14"/>
      <c r="H3094" s="14"/>
    </row>
    <row r="3095" spans="2:8" ht="30" customHeight="1">
      <c r="B3095" s="21" t="str">
        <f t="shared" si="49"/>
        <v/>
      </c>
      <c r="C3095" s="152"/>
      <c r="D3095" s="263"/>
      <c r="E3095" s="169"/>
      <c r="F3095" s="167"/>
      <c r="G3095" s="14"/>
      <c r="H3095" s="14"/>
    </row>
    <row r="3096" spans="2:8" ht="30" customHeight="1">
      <c r="B3096" s="21" t="str">
        <f t="shared" si="49"/>
        <v/>
      </c>
      <c r="C3096" s="152"/>
      <c r="D3096" s="263"/>
      <c r="E3096" s="169"/>
      <c r="F3096" s="167"/>
      <c r="G3096" s="14"/>
      <c r="H3096" s="14"/>
    </row>
    <row r="3097" spans="2:8" ht="30" customHeight="1">
      <c r="B3097" s="21" t="str">
        <f t="shared" si="49"/>
        <v/>
      </c>
      <c r="C3097" s="152"/>
      <c r="D3097" s="263"/>
      <c r="E3097" s="169"/>
      <c r="F3097" s="167"/>
      <c r="G3097" s="14"/>
      <c r="H3097" s="14"/>
    </row>
    <row r="3098" spans="2:8" ht="30" customHeight="1">
      <c r="B3098" s="21" t="str">
        <f t="shared" si="49"/>
        <v/>
      </c>
      <c r="C3098" s="152"/>
      <c r="D3098" s="263"/>
      <c r="E3098" s="169"/>
      <c r="F3098" s="167"/>
      <c r="G3098" s="14"/>
      <c r="H3098" s="14"/>
    </row>
    <row r="3099" spans="2:8" ht="30" customHeight="1">
      <c r="B3099" s="21" t="str">
        <f t="shared" si="49"/>
        <v/>
      </c>
      <c r="C3099" s="152"/>
      <c r="D3099" s="263"/>
      <c r="E3099" s="169"/>
      <c r="F3099" s="167"/>
      <c r="G3099" s="14"/>
      <c r="H3099" s="14"/>
    </row>
    <row r="3100" spans="2:8" ht="30" customHeight="1">
      <c r="B3100" s="21" t="str">
        <f t="shared" si="49"/>
        <v/>
      </c>
      <c r="C3100" s="152"/>
      <c r="D3100" s="263"/>
      <c r="E3100" s="169"/>
      <c r="F3100" s="167"/>
      <c r="G3100" s="14"/>
      <c r="H3100" s="14"/>
    </row>
    <row r="3101" spans="2:8" ht="30" customHeight="1">
      <c r="B3101" s="21" t="str">
        <f t="shared" si="49"/>
        <v/>
      </c>
      <c r="C3101" s="152"/>
      <c r="D3101" s="263"/>
      <c r="E3101" s="169"/>
      <c r="F3101" s="167"/>
      <c r="G3101" s="14"/>
      <c r="H3101" s="14"/>
    </row>
    <row r="3102" spans="2:8" ht="30" customHeight="1">
      <c r="B3102" s="21" t="str">
        <f t="shared" si="49"/>
        <v/>
      </c>
      <c r="C3102" s="152"/>
      <c r="D3102" s="263"/>
      <c r="E3102" s="169"/>
      <c r="F3102" s="167"/>
      <c r="G3102" s="14"/>
      <c r="H3102" s="14"/>
    </row>
    <row r="3103" spans="2:8" ht="30" customHeight="1">
      <c r="B3103" s="21" t="str">
        <f t="shared" si="49"/>
        <v/>
      </c>
      <c r="C3103" s="152"/>
      <c r="D3103" s="263"/>
      <c r="E3103" s="169"/>
      <c r="F3103" s="167"/>
      <c r="G3103" s="14"/>
      <c r="H3103" s="14"/>
    </row>
    <row r="3104" spans="2:8" ht="30" customHeight="1">
      <c r="B3104" s="21" t="str">
        <f t="shared" si="49"/>
        <v/>
      </c>
      <c r="C3104" s="152"/>
      <c r="D3104" s="263"/>
      <c r="E3104" s="169"/>
      <c r="F3104" s="167"/>
      <c r="G3104" s="14"/>
      <c r="H3104" s="14"/>
    </row>
    <row r="3105" spans="2:8" ht="30" customHeight="1">
      <c r="B3105" s="21" t="str">
        <f t="shared" si="49"/>
        <v/>
      </c>
      <c r="C3105" s="152"/>
      <c r="D3105" s="263"/>
      <c r="E3105" s="169"/>
      <c r="F3105" s="167"/>
      <c r="G3105" s="14"/>
      <c r="H3105" s="14"/>
    </row>
    <row r="3106" spans="2:8" ht="30" customHeight="1">
      <c r="B3106" s="21" t="str">
        <f t="shared" si="49"/>
        <v/>
      </c>
      <c r="C3106" s="152"/>
      <c r="D3106" s="263"/>
      <c r="E3106" s="169"/>
      <c r="F3106" s="167"/>
      <c r="G3106" s="14"/>
      <c r="H3106" s="14"/>
    </row>
    <row r="3107" spans="2:8" ht="30" customHeight="1">
      <c r="B3107" s="21" t="str">
        <f t="shared" si="49"/>
        <v/>
      </c>
      <c r="C3107" s="152"/>
      <c r="D3107" s="263"/>
      <c r="E3107" s="169"/>
      <c r="F3107" s="167"/>
      <c r="G3107" s="14"/>
      <c r="H3107" s="14"/>
    </row>
    <row r="3108" spans="2:8" ht="30" customHeight="1">
      <c r="B3108" s="21" t="str">
        <f t="shared" si="49"/>
        <v/>
      </c>
      <c r="C3108" s="152"/>
      <c r="D3108" s="263"/>
      <c r="E3108" s="169"/>
      <c r="F3108" s="167"/>
      <c r="G3108" s="14"/>
      <c r="H3108" s="14"/>
    </row>
    <row r="3109" spans="2:8" ht="30" customHeight="1">
      <c r="B3109" s="21" t="str">
        <f t="shared" si="49"/>
        <v/>
      </c>
      <c r="C3109" s="152"/>
      <c r="D3109" s="263"/>
      <c r="E3109" s="169"/>
      <c r="F3109" s="167"/>
      <c r="G3109" s="14"/>
      <c r="H3109" s="14"/>
    </row>
    <row r="3110" spans="2:8" ht="30" customHeight="1">
      <c r="B3110" s="21" t="str">
        <f t="shared" si="49"/>
        <v/>
      </c>
      <c r="C3110" s="152"/>
      <c r="D3110" s="263"/>
      <c r="E3110" s="169"/>
      <c r="F3110" s="167"/>
      <c r="G3110" s="14"/>
      <c r="H3110" s="14"/>
    </row>
    <row r="3111" spans="2:8" ht="30" customHeight="1">
      <c r="B3111" s="21" t="str">
        <f t="shared" si="49"/>
        <v/>
      </c>
      <c r="C3111" s="152"/>
      <c r="D3111" s="263"/>
      <c r="E3111" s="169"/>
      <c r="F3111" s="167"/>
      <c r="G3111" s="14"/>
      <c r="H3111" s="14"/>
    </row>
    <row r="3112" spans="2:8" ht="30" customHeight="1">
      <c r="B3112" s="21" t="str">
        <f t="shared" si="49"/>
        <v/>
      </c>
      <c r="C3112" s="152"/>
      <c r="D3112" s="263"/>
      <c r="E3112" s="169"/>
      <c r="F3112" s="167"/>
      <c r="G3112" s="14"/>
      <c r="H3112" s="14"/>
    </row>
    <row r="3113" spans="2:8" ht="30" customHeight="1">
      <c r="B3113" s="21" t="str">
        <f t="shared" si="49"/>
        <v/>
      </c>
      <c r="C3113" s="152"/>
      <c r="D3113" s="263"/>
      <c r="E3113" s="169"/>
      <c r="F3113" s="167"/>
      <c r="G3113" s="14"/>
      <c r="H3113" s="14"/>
    </row>
    <row r="3114" spans="2:8" ht="30" customHeight="1">
      <c r="B3114" s="21" t="str">
        <f t="shared" si="49"/>
        <v/>
      </c>
      <c r="C3114" s="152"/>
      <c r="D3114" s="263"/>
      <c r="E3114" s="169"/>
      <c r="F3114" s="167"/>
      <c r="G3114" s="14"/>
      <c r="H3114" s="14"/>
    </row>
    <row r="3115" spans="2:8" ht="30" customHeight="1">
      <c r="B3115" s="21" t="str">
        <f t="shared" si="49"/>
        <v/>
      </c>
      <c r="C3115" s="152"/>
      <c r="D3115" s="263"/>
      <c r="E3115" s="169"/>
      <c r="F3115" s="167"/>
      <c r="G3115" s="14"/>
      <c r="H3115" s="14"/>
    </row>
    <row r="3116" spans="2:8" ht="30" customHeight="1">
      <c r="B3116" s="21" t="str">
        <f t="shared" si="49"/>
        <v/>
      </c>
      <c r="C3116" s="152"/>
      <c r="D3116" s="263"/>
      <c r="E3116" s="169"/>
      <c r="F3116" s="167"/>
      <c r="G3116" s="14"/>
      <c r="H3116" s="14"/>
    </row>
    <row r="3117" spans="2:8" ht="30" customHeight="1">
      <c r="B3117" s="21" t="str">
        <f t="shared" si="49"/>
        <v/>
      </c>
      <c r="C3117" s="152"/>
      <c r="D3117" s="263"/>
      <c r="E3117" s="169"/>
      <c r="F3117" s="167"/>
      <c r="G3117" s="14"/>
      <c r="H3117" s="14"/>
    </row>
    <row r="3118" spans="2:8" ht="30" customHeight="1">
      <c r="B3118" s="21" t="str">
        <f t="shared" si="49"/>
        <v/>
      </c>
      <c r="C3118" s="152"/>
      <c r="D3118" s="263"/>
      <c r="E3118" s="169"/>
      <c r="F3118" s="167"/>
      <c r="G3118" s="14"/>
      <c r="H3118" s="14"/>
    </row>
    <row r="3119" spans="2:8" ht="30" customHeight="1">
      <c r="B3119" s="21" t="str">
        <f t="shared" si="49"/>
        <v/>
      </c>
      <c r="C3119" s="152"/>
      <c r="D3119" s="263"/>
      <c r="E3119" s="169"/>
      <c r="F3119" s="167"/>
      <c r="G3119" s="14"/>
      <c r="H3119" s="14"/>
    </row>
    <row r="3120" spans="2:8" ht="30" customHeight="1">
      <c r="B3120" s="21" t="str">
        <f t="shared" ref="B3120:B3183" si="50">IF(D3120="","",MONTH(F3120))</f>
        <v/>
      </c>
      <c r="C3120" s="152"/>
      <c r="D3120" s="263"/>
      <c r="E3120" s="169"/>
      <c r="F3120" s="167"/>
      <c r="G3120" s="14"/>
      <c r="H3120" s="14"/>
    </row>
    <row r="3121" spans="2:8" ht="30" customHeight="1">
      <c r="B3121" s="21" t="str">
        <f t="shared" si="50"/>
        <v/>
      </c>
      <c r="C3121" s="152"/>
      <c r="D3121" s="263"/>
      <c r="E3121" s="169"/>
      <c r="F3121" s="167"/>
      <c r="G3121" s="14"/>
      <c r="H3121" s="14"/>
    </row>
    <row r="3122" spans="2:8" ht="30" customHeight="1">
      <c r="B3122" s="21" t="str">
        <f t="shared" si="50"/>
        <v/>
      </c>
      <c r="C3122" s="152"/>
      <c r="D3122" s="263"/>
      <c r="E3122" s="169"/>
      <c r="F3122" s="167"/>
      <c r="G3122" s="14"/>
      <c r="H3122" s="14"/>
    </row>
    <row r="3123" spans="2:8" ht="30" customHeight="1">
      <c r="B3123" s="21" t="str">
        <f t="shared" si="50"/>
        <v/>
      </c>
      <c r="C3123" s="152"/>
      <c r="D3123" s="263"/>
      <c r="E3123" s="169"/>
      <c r="F3123" s="167"/>
      <c r="G3123" s="14"/>
      <c r="H3123" s="14"/>
    </row>
    <row r="3124" spans="2:8" ht="30" customHeight="1">
      <c r="B3124" s="21" t="str">
        <f t="shared" si="50"/>
        <v/>
      </c>
      <c r="C3124" s="152"/>
      <c r="D3124" s="263"/>
      <c r="E3124" s="169"/>
      <c r="F3124" s="167"/>
      <c r="G3124" s="14"/>
      <c r="H3124" s="14"/>
    </row>
    <row r="3125" spans="2:8" ht="30" customHeight="1">
      <c r="B3125" s="21" t="str">
        <f t="shared" si="50"/>
        <v/>
      </c>
      <c r="C3125" s="152"/>
      <c r="D3125" s="263"/>
      <c r="E3125" s="169"/>
      <c r="F3125" s="167"/>
      <c r="G3125" s="14"/>
      <c r="H3125" s="14"/>
    </row>
    <row r="3126" spans="2:8" ht="30" customHeight="1">
      <c r="B3126" s="21" t="str">
        <f t="shared" si="50"/>
        <v/>
      </c>
      <c r="C3126" s="152"/>
      <c r="D3126" s="263"/>
      <c r="E3126" s="169"/>
      <c r="F3126" s="167"/>
      <c r="G3126" s="14"/>
      <c r="H3126" s="14"/>
    </row>
    <row r="3127" spans="2:8" ht="30" customHeight="1">
      <c r="B3127" s="21" t="str">
        <f t="shared" si="50"/>
        <v/>
      </c>
      <c r="C3127" s="152"/>
      <c r="D3127" s="263"/>
      <c r="E3127" s="169"/>
      <c r="F3127" s="167"/>
      <c r="G3127" s="14"/>
      <c r="H3127" s="14"/>
    </row>
    <row r="3128" spans="2:8" ht="30" customHeight="1">
      <c r="B3128" s="21" t="str">
        <f t="shared" si="50"/>
        <v/>
      </c>
      <c r="C3128" s="152"/>
      <c r="D3128" s="263"/>
      <c r="E3128" s="169"/>
      <c r="F3128" s="167"/>
      <c r="G3128" s="14"/>
      <c r="H3128" s="14"/>
    </row>
    <row r="3129" spans="2:8" ht="30" customHeight="1">
      <c r="B3129" s="21" t="str">
        <f t="shared" si="50"/>
        <v/>
      </c>
      <c r="C3129" s="152"/>
      <c r="D3129" s="263"/>
      <c r="E3129" s="169"/>
      <c r="F3129" s="167"/>
      <c r="G3129" s="14"/>
      <c r="H3129" s="14"/>
    </row>
    <row r="3130" spans="2:8" ht="30" customHeight="1">
      <c r="B3130" s="21" t="str">
        <f t="shared" si="50"/>
        <v/>
      </c>
      <c r="C3130" s="152"/>
      <c r="D3130" s="263"/>
      <c r="E3130" s="169"/>
      <c r="F3130" s="167"/>
      <c r="G3130" s="14"/>
      <c r="H3130" s="14"/>
    </row>
    <row r="3131" spans="2:8" ht="30" customHeight="1">
      <c r="B3131" s="21" t="str">
        <f t="shared" si="50"/>
        <v/>
      </c>
      <c r="C3131" s="152"/>
      <c r="D3131" s="263"/>
      <c r="E3131" s="169"/>
      <c r="F3131" s="167"/>
      <c r="G3131" s="14"/>
      <c r="H3131" s="14"/>
    </row>
    <row r="3132" spans="2:8" ht="30" customHeight="1">
      <c r="B3132" s="21" t="str">
        <f t="shared" si="50"/>
        <v/>
      </c>
      <c r="C3132" s="152"/>
      <c r="D3132" s="263"/>
      <c r="E3132" s="169"/>
      <c r="F3132" s="167"/>
      <c r="G3132" s="14"/>
      <c r="H3132" s="14"/>
    </row>
    <row r="3133" spans="2:8" ht="30" customHeight="1">
      <c r="B3133" s="21" t="str">
        <f t="shared" si="50"/>
        <v/>
      </c>
      <c r="C3133" s="152"/>
      <c r="D3133" s="263"/>
      <c r="E3133" s="169"/>
      <c r="F3133" s="167"/>
      <c r="G3133" s="14"/>
      <c r="H3133" s="14"/>
    </row>
    <row r="3134" spans="2:8" ht="30" customHeight="1">
      <c r="B3134" s="21" t="str">
        <f t="shared" si="50"/>
        <v/>
      </c>
      <c r="C3134" s="152"/>
      <c r="D3134" s="263"/>
      <c r="E3134" s="169"/>
      <c r="F3134" s="167"/>
      <c r="G3134" s="14"/>
      <c r="H3134" s="14"/>
    </row>
    <row r="3135" spans="2:8" ht="30" customHeight="1">
      <c r="B3135" s="21" t="str">
        <f t="shared" si="50"/>
        <v/>
      </c>
      <c r="C3135" s="152"/>
      <c r="D3135" s="263"/>
      <c r="E3135" s="169"/>
      <c r="F3135" s="167"/>
      <c r="G3135" s="14"/>
      <c r="H3135" s="14"/>
    </row>
    <row r="3136" spans="2:8" ht="30" customHeight="1">
      <c r="B3136" s="21" t="str">
        <f t="shared" si="50"/>
        <v/>
      </c>
      <c r="C3136" s="152"/>
      <c r="D3136" s="263"/>
      <c r="E3136" s="169"/>
      <c r="F3136" s="167"/>
      <c r="G3136" s="14"/>
      <c r="H3136" s="14"/>
    </row>
    <row r="3137" spans="2:8" ht="30" customHeight="1">
      <c r="B3137" s="21" t="str">
        <f t="shared" si="50"/>
        <v/>
      </c>
      <c r="C3137" s="152"/>
      <c r="D3137" s="263"/>
      <c r="E3137" s="169"/>
      <c r="F3137" s="167"/>
      <c r="G3137" s="14"/>
      <c r="H3137" s="14"/>
    </row>
    <row r="3138" spans="2:8" ht="30" customHeight="1">
      <c r="B3138" s="21" t="str">
        <f t="shared" si="50"/>
        <v/>
      </c>
      <c r="C3138" s="152"/>
      <c r="D3138" s="263"/>
      <c r="E3138" s="169"/>
      <c r="F3138" s="167"/>
      <c r="G3138" s="14"/>
      <c r="H3138" s="14"/>
    </row>
    <row r="3139" spans="2:8" ht="30" customHeight="1">
      <c r="B3139" s="21" t="str">
        <f t="shared" si="50"/>
        <v/>
      </c>
      <c r="C3139" s="152"/>
      <c r="D3139" s="263"/>
      <c r="E3139" s="169"/>
      <c r="F3139" s="167"/>
      <c r="G3139" s="14"/>
      <c r="H3139" s="14"/>
    </row>
    <row r="3140" spans="2:8" ht="30" customHeight="1">
      <c r="B3140" s="21" t="str">
        <f t="shared" si="50"/>
        <v/>
      </c>
      <c r="C3140" s="152"/>
      <c r="D3140" s="263"/>
      <c r="E3140" s="169"/>
      <c r="F3140" s="167"/>
      <c r="G3140" s="14"/>
      <c r="H3140" s="14"/>
    </row>
    <row r="3141" spans="2:8" ht="30" customHeight="1">
      <c r="B3141" s="21" t="str">
        <f t="shared" si="50"/>
        <v/>
      </c>
      <c r="C3141" s="152"/>
      <c r="D3141" s="263"/>
      <c r="E3141" s="169"/>
      <c r="F3141" s="167"/>
      <c r="G3141" s="14"/>
      <c r="H3141" s="14"/>
    </row>
    <row r="3142" spans="2:8" ht="30" customHeight="1">
      <c r="B3142" s="21" t="str">
        <f t="shared" si="50"/>
        <v/>
      </c>
      <c r="C3142" s="152"/>
      <c r="D3142" s="263"/>
      <c r="E3142" s="169"/>
      <c r="F3142" s="167"/>
      <c r="G3142" s="14"/>
      <c r="H3142" s="14"/>
    </row>
    <row r="3143" spans="2:8" ht="30" customHeight="1">
      <c r="B3143" s="21" t="str">
        <f t="shared" si="50"/>
        <v/>
      </c>
      <c r="C3143" s="152"/>
      <c r="D3143" s="263"/>
      <c r="E3143" s="169"/>
      <c r="F3143" s="167"/>
      <c r="G3143" s="14"/>
      <c r="H3143" s="14"/>
    </row>
    <row r="3144" spans="2:8" ht="30" customHeight="1">
      <c r="B3144" s="21" t="str">
        <f t="shared" si="50"/>
        <v/>
      </c>
      <c r="C3144" s="152"/>
      <c r="D3144" s="263"/>
      <c r="E3144" s="169"/>
      <c r="F3144" s="167"/>
      <c r="G3144" s="14"/>
      <c r="H3144" s="14"/>
    </row>
    <row r="3145" spans="2:8" ht="30" customHeight="1">
      <c r="B3145" s="21" t="str">
        <f t="shared" si="50"/>
        <v/>
      </c>
      <c r="C3145" s="152"/>
      <c r="D3145" s="263"/>
      <c r="E3145" s="169"/>
      <c r="F3145" s="167"/>
      <c r="G3145" s="14"/>
      <c r="H3145" s="14"/>
    </row>
    <row r="3146" spans="2:8" ht="30" customHeight="1">
      <c r="B3146" s="21" t="str">
        <f t="shared" si="50"/>
        <v/>
      </c>
      <c r="C3146" s="152"/>
      <c r="D3146" s="263"/>
      <c r="E3146" s="169"/>
      <c r="F3146" s="167"/>
      <c r="G3146" s="14"/>
      <c r="H3146" s="14"/>
    </row>
    <row r="3147" spans="2:8" ht="30" customHeight="1">
      <c r="B3147" s="21" t="str">
        <f t="shared" si="50"/>
        <v/>
      </c>
      <c r="C3147" s="152"/>
      <c r="D3147" s="263"/>
      <c r="E3147" s="169"/>
      <c r="F3147" s="167"/>
      <c r="G3147" s="14"/>
      <c r="H3147" s="14"/>
    </row>
    <row r="3148" spans="2:8" ht="30" customHeight="1">
      <c r="B3148" s="21" t="str">
        <f t="shared" si="50"/>
        <v/>
      </c>
      <c r="C3148" s="152"/>
      <c r="D3148" s="263"/>
      <c r="E3148" s="169"/>
      <c r="F3148" s="167"/>
      <c r="G3148" s="14"/>
      <c r="H3148" s="14"/>
    </row>
    <row r="3149" spans="2:8" ht="30" customHeight="1">
      <c r="B3149" s="21" t="str">
        <f t="shared" si="50"/>
        <v/>
      </c>
      <c r="C3149" s="152"/>
      <c r="D3149" s="263"/>
      <c r="E3149" s="169"/>
      <c r="F3149" s="167"/>
      <c r="G3149" s="14"/>
      <c r="H3149" s="14"/>
    </row>
    <row r="3150" spans="2:8" ht="30" customHeight="1">
      <c r="B3150" s="21" t="str">
        <f t="shared" si="50"/>
        <v/>
      </c>
      <c r="C3150" s="152"/>
      <c r="D3150" s="263"/>
      <c r="E3150" s="169"/>
      <c r="F3150" s="167"/>
      <c r="G3150" s="14"/>
      <c r="H3150" s="14"/>
    </row>
    <row r="3151" spans="2:8" ht="30" customHeight="1">
      <c r="B3151" s="21" t="str">
        <f t="shared" si="50"/>
        <v/>
      </c>
      <c r="C3151" s="152"/>
      <c r="D3151" s="263"/>
      <c r="E3151" s="169"/>
      <c r="F3151" s="167"/>
      <c r="G3151" s="14"/>
      <c r="H3151" s="14"/>
    </row>
    <row r="3152" spans="2:8" ht="30" customHeight="1">
      <c r="B3152" s="21" t="str">
        <f t="shared" si="50"/>
        <v/>
      </c>
      <c r="C3152" s="152"/>
      <c r="D3152" s="263"/>
      <c r="E3152" s="169"/>
      <c r="F3152" s="167"/>
      <c r="G3152" s="14"/>
      <c r="H3152" s="14"/>
    </row>
    <row r="3153" spans="2:8" ht="30" customHeight="1">
      <c r="B3153" s="21" t="str">
        <f t="shared" si="50"/>
        <v/>
      </c>
      <c r="C3153" s="152"/>
      <c r="D3153" s="263"/>
      <c r="E3153" s="169"/>
      <c r="F3153" s="167"/>
      <c r="G3153" s="14"/>
      <c r="H3153" s="14"/>
    </row>
    <row r="3154" spans="2:8" ht="30" customHeight="1">
      <c r="B3154" s="21" t="str">
        <f t="shared" si="50"/>
        <v/>
      </c>
      <c r="C3154" s="152"/>
      <c r="D3154" s="263"/>
      <c r="E3154" s="169"/>
      <c r="F3154" s="167"/>
      <c r="G3154" s="14"/>
      <c r="H3154" s="14"/>
    </row>
    <row r="3155" spans="2:8" ht="30" customHeight="1">
      <c r="B3155" s="21" t="str">
        <f t="shared" si="50"/>
        <v/>
      </c>
      <c r="C3155" s="152"/>
      <c r="D3155" s="263"/>
      <c r="E3155" s="169"/>
      <c r="F3155" s="167"/>
      <c r="G3155" s="14"/>
      <c r="H3155" s="14"/>
    </row>
    <row r="3156" spans="2:8" ht="30" customHeight="1">
      <c r="B3156" s="21" t="str">
        <f t="shared" si="50"/>
        <v/>
      </c>
      <c r="C3156" s="152"/>
      <c r="D3156" s="263"/>
      <c r="E3156" s="169"/>
      <c r="F3156" s="167"/>
      <c r="G3156" s="14"/>
      <c r="H3156" s="14"/>
    </row>
    <row r="3157" spans="2:8" ht="30" customHeight="1">
      <c r="B3157" s="21" t="str">
        <f t="shared" si="50"/>
        <v/>
      </c>
      <c r="C3157" s="152"/>
      <c r="D3157" s="263"/>
      <c r="E3157" s="169"/>
      <c r="F3157" s="167"/>
      <c r="G3157" s="14"/>
      <c r="H3157" s="14"/>
    </row>
    <row r="3158" spans="2:8" ht="30" customHeight="1">
      <c r="B3158" s="21" t="str">
        <f t="shared" si="50"/>
        <v/>
      </c>
      <c r="C3158" s="152"/>
      <c r="D3158" s="263"/>
      <c r="E3158" s="169"/>
      <c r="F3158" s="167"/>
      <c r="G3158" s="14"/>
      <c r="H3158" s="14"/>
    </row>
    <row r="3159" spans="2:8" ht="30" customHeight="1">
      <c r="B3159" s="21" t="str">
        <f t="shared" si="50"/>
        <v/>
      </c>
      <c r="C3159" s="152"/>
      <c r="D3159" s="263"/>
      <c r="E3159" s="169"/>
      <c r="F3159" s="167"/>
      <c r="G3159" s="14"/>
      <c r="H3159" s="14"/>
    </row>
    <row r="3160" spans="2:8" ht="30" customHeight="1">
      <c r="B3160" s="21" t="str">
        <f t="shared" si="50"/>
        <v/>
      </c>
      <c r="C3160" s="152"/>
      <c r="D3160" s="263"/>
      <c r="E3160" s="169"/>
      <c r="F3160" s="167"/>
      <c r="G3160" s="14"/>
      <c r="H3160" s="14"/>
    </row>
    <row r="3161" spans="2:8" ht="30" customHeight="1">
      <c r="B3161" s="21" t="str">
        <f t="shared" si="50"/>
        <v/>
      </c>
      <c r="C3161" s="152"/>
      <c r="D3161" s="263"/>
      <c r="E3161" s="169"/>
      <c r="F3161" s="167"/>
      <c r="G3161" s="14"/>
      <c r="H3161" s="14"/>
    </row>
    <row r="3162" spans="2:8" ht="30" customHeight="1">
      <c r="B3162" s="21" t="str">
        <f t="shared" si="50"/>
        <v/>
      </c>
      <c r="C3162" s="152"/>
      <c r="D3162" s="263"/>
      <c r="E3162" s="169"/>
      <c r="F3162" s="167"/>
      <c r="G3162" s="14"/>
      <c r="H3162" s="14"/>
    </row>
    <row r="3163" spans="2:8" ht="30" customHeight="1">
      <c r="B3163" s="21" t="str">
        <f t="shared" si="50"/>
        <v/>
      </c>
      <c r="C3163" s="152"/>
      <c r="D3163" s="263"/>
      <c r="E3163" s="169"/>
      <c r="F3163" s="167"/>
      <c r="G3163" s="14"/>
      <c r="H3163" s="14"/>
    </row>
    <row r="3164" spans="2:8" ht="30" customHeight="1">
      <c r="B3164" s="21" t="str">
        <f t="shared" si="50"/>
        <v/>
      </c>
      <c r="C3164" s="152"/>
      <c r="D3164" s="263"/>
      <c r="E3164" s="169"/>
      <c r="F3164" s="167"/>
      <c r="G3164" s="14"/>
      <c r="H3164" s="14"/>
    </row>
    <row r="3165" spans="2:8" ht="30" customHeight="1">
      <c r="B3165" s="21" t="str">
        <f t="shared" si="50"/>
        <v/>
      </c>
      <c r="C3165" s="152"/>
      <c r="D3165" s="263"/>
      <c r="E3165" s="169"/>
      <c r="F3165" s="167"/>
      <c r="G3165" s="14"/>
      <c r="H3165" s="14"/>
    </row>
    <row r="3166" spans="2:8" ht="30" customHeight="1">
      <c r="B3166" s="21" t="str">
        <f t="shared" si="50"/>
        <v/>
      </c>
      <c r="C3166" s="152"/>
      <c r="D3166" s="263"/>
      <c r="E3166" s="169"/>
      <c r="F3166" s="167"/>
      <c r="G3166" s="14"/>
      <c r="H3166" s="14"/>
    </row>
    <row r="3167" spans="2:8" ht="30" customHeight="1">
      <c r="B3167" s="21" t="str">
        <f t="shared" si="50"/>
        <v/>
      </c>
      <c r="C3167" s="152"/>
      <c r="D3167" s="263"/>
      <c r="E3167" s="169"/>
      <c r="F3167" s="167"/>
      <c r="G3167" s="14"/>
      <c r="H3167" s="14"/>
    </row>
    <row r="3168" spans="2:8" ht="30" customHeight="1">
      <c r="B3168" s="21" t="str">
        <f t="shared" si="50"/>
        <v/>
      </c>
      <c r="C3168" s="152"/>
      <c r="D3168" s="263"/>
      <c r="E3168" s="169"/>
      <c r="F3168" s="167"/>
      <c r="G3168" s="14"/>
      <c r="H3168" s="14"/>
    </row>
    <row r="3169" spans="2:8" ht="30" customHeight="1">
      <c r="B3169" s="21" t="str">
        <f t="shared" si="50"/>
        <v/>
      </c>
      <c r="C3169" s="152"/>
      <c r="D3169" s="263"/>
      <c r="E3169" s="169"/>
      <c r="F3169" s="167"/>
      <c r="G3169" s="14"/>
      <c r="H3169" s="14"/>
    </row>
    <row r="3170" spans="2:8" ht="30" customHeight="1">
      <c r="B3170" s="21" t="str">
        <f t="shared" si="50"/>
        <v/>
      </c>
      <c r="C3170" s="152"/>
      <c r="D3170" s="263"/>
      <c r="E3170" s="169"/>
      <c r="F3170" s="167"/>
      <c r="G3170" s="14"/>
      <c r="H3170" s="14"/>
    </row>
    <row r="3171" spans="2:8" ht="30" customHeight="1">
      <c r="B3171" s="21" t="str">
        <f t="shared" si="50"/>
        <v/>
      </c>
      <c r="C3171" s="152"/>
      <c r="D3171" s="263"/>
      <c r="E3171" s="169"/>
      <c r="F3171" s="167"/>
      <c r="G3171" s="14"/>
      <c r="H3171" s="14"/>
    </row>
    <row r="3172" spans="2:8" ht="30" customHeight="1">
      <c r="B3172" s="21" t="str">
        <f t="shared" si="50"/>
        <v/>
      </c>
      <c r="C3172" s="152"/>
      <c r="D3172" s="263"/>
      <c r="E3172" s="169"/>
      <c r="F3172" s="167"/>
      <c r="G3172" s="14"/>
      <c r="H3172" s="14"/>
    </row>
    <row r="3173" spans="2:8" ht="30" customHeight="1">
      <c r="B3173" s="21" t="str">
        <f t="shared" si="50"/>
        <v/>
      </c>
      <c r="C3173" s="152"/>
      <c r="D3173" s="263"/>
      <c r="E3173" s="169"/>
      <c r="F3173" s="167"/>
      <c r="G3173" s="14"/>
      <c r="H3173" s="14"/>
    </row>
    <row r="3174" spans="2:8" ht="30" customHeight="1">
      <c r="B3174" s="21" t="str">
        <f t="shared" si="50"/>
        <v/>
      </c>
      <c r="C3174" s="152"/>
      <c r="D3174" s="263"/>
      <c r="E3174" s="169"/>
      <c r="F3174" s="167"/>
      <c r="G3174" s="14"/>
      <c r="H3174" s="14"/>
    </row>
    <row r="3175" spans="2:8" ht="30" customHeight="1">
      <c r="B3175" s="21" t="str">
        <f t="shared" si="50"/>
        <v/>
      </c>
      <c r="C3175" s="152"/>
      <c r="D3175" s="263"/>
      <c r="E3175" s="169"/>
      <c r="F3175" s="167"/>
      <c r="G3175" s="14"/>
      <c r="H3175" s="14"/>
    </row>
    <row r="3176" spans="2:8" ht="30" customHeight="1">
      <c r="B3176" s="21" t="str">
        <f t="shared" si="50"/>
        <v/>
      </c>
      <c r="C3176" s="152"/>
      <c r="D3176" s="263"/>
      <c r="E3176" s="169"/>
      <c r="F3176" s="167"/>
      <c r="G3176" s="14"/>
      <c r="H3176" s="14"/>
    </row>
    <row r="3177" spans="2:8" ht="30" customHeight="1">
      <c r="B3177" s="21" t="str">
        <f t="shared" si="50"/>
        <v/>
      </c>
      <c r="C3177" s="152"/>
      <c r="D3177" s="263"/>
      <c r="E3177" s="169"/>
      <c r="F3177" s="167"/>
      <c r="G3177" s="14"/>
      <c r="H3177" s="14"/>
    </row>
    <row r="3178" spans="2:8" ht="30" customHeight="1">
      <c r="B3178" s="21" t="str">
        <f t="shared" si="50"/>
        <v/>
      </c>
      <c r="C3178" s="152"/>
      <c r="D3178" s="263"/>
      <c r="E3178" s="169"/>
      <c r="F3178" s="167"/>
      <c r="G3178" s="14"/>
      <c r="H3178" s="14"/>
    </row>
    <row r="3179" spans="2:8" ht="30" customHeight="1">
      <c r="B3179" s="21" t="str">
        <f t="shared" si="50"/>
        <v/>
      </c>
      <c r="C3179" s="152"/>
      <c r="D3179" s="263"/>
      <c r="E3179" s="169"/>
      <c r="F3179" s="167"/>
      <c r="G3179" s="14"/>
      <c r="H3179" s="14"/>
    </row>
    <row r="3180" spans="2:8" ht="30" customHeight="1">
      <c r="B3180" s="21" t="str">
        <f t="shared" si="50"/>
        <v/>
      </c>
      <c r="C3180" s="152"/>
      <c r="D3180" s="263"/>
      <c r="E3180" s="169"/>
      <c r="F3180" s="167"/>
      <c r="G3180" s="14"/>
      <c r="H3180" s="14"/>
    </row>
    <row r="3181" spans="2:8" ht="30" customHeight="1">
      <c r="B3181" s="21" t="str">
        <f t="shared" si="50"/>
        <v/>
      </c>
      <c r="C3181" s="152"/>
      <c r="D3181" s="263"/>
      <c r="E3181" s="169"/>
      <c r="F3181" s="167"/>
      <c r="G3181" s="14"/>
      <c r="H3181" s="14"/>
    </row>
    <row r="3182" spans="2:8" ht="30" customHeight="1">
      <c r="B3182" s="21" t="str">
        <f t="shared" si="50"/>
        <v/>
      </c>
      <c r="C3182" s="152"/>
      <c r="D3182" s="263"/>
      <c r="E3182" s="169"/>
      <c r="F3182" s="167"/>
      <c r="G3182" s="14"/>
      <c r="H3182" s="14"/>
    </row>
    <row r="3183" spans="2:8" ht="30" customHeight="1">
      <c r="B3183" s="21" t="str">
        <f t="shared" si="50"/>
        <v/>
      </c>
      <c r="C3183" s="152"/>
      <c r="D3183" s="263"/>
      <c r="E3183" s="169"/>
      <c r="F3183" s="167"/>
      <c r="G3183" s="14"/>
      <c r="H3183" s="14"/>
    </row>
    <row r="3184" spans="2:8" ht="30" customHeight="1">
      <c r="B3184" s="21" t="str">
        <f t="shared" ref="B3184:B3247" si="51">IF(D3184="","",MONTH(F3184))</f>
        <v/>
      </c>
      <c r="C3184" s="152"/>
      <c r="D3184" s="263"/>
      <c r="E3184" s="169"/>
      <c r="F3184" s="167"/>
      <c r="G3184" s="14"/>
      <c r="H3184" s="14"/>
    </row>
    <row r="3185" spans="2:8" ht="30" customHeight="1">
      <c r="B3185" s="21" t="str">
        <f t="shared" si="51"/>
        <v/>
      </c>
      <c r="C3185" s="152"/>
      <c r="D3185" s="263"/>
      <c r="E3185" s="169"/>
      <c r="F3185" s="167"/>
      <c r="G3185" s="14"/>
      <c r="H3185" s="14"/>
    </row>
    <row r="3186" spans="2:8" ht="30" customHeight="1">
      <c r="B3186" s="21" t="str">
        <f t="shared" si="51"/>
        <v/>
      </c>
      <c r="C3186" s="152"/>
      <c r="D3186" s="263"/>
      <c r="E3186" s="169"/>
      <c r="F3186" s="167"/>
      <c r="G3186" s="14"/>
      <c r="H3186" s="14"/>
    </row>
    <row r="3187" spans="2:8" ht="30" customHeight="1">
      <c r="B3187" s="21" t="str">
        <f t="shared" si="51"/>
        <v/>
      </c>
      <c r="C3187" s="152"/>
      <c r="D3187" s="263"/>
      <c r="E3187" s="169"/>
      <c r="F3187" s="167"/>
      <c r="G3187" s="14"/>
      <c r="H3187" s="14"/>
    </row>
    <row r="3188" spans="2:8" ht="30" customHeight="1">
      <c r="B3188" s="21" t="str">
        <f t="shared" si="51"/>
        <v/>
      </c>
      <c r="C3188" s="152"/>
      <c r="D3188" s="263"/>
      <c r="E3188" s="169"/>
      <c r="F3188" s="167"/>
      <c r="G3188" s="14"/>
      <c r="H3188" s="14"/>
    </row>
    <row r="3189" spans="2:8" ht="30" customHeight="1">
      <c r="B3189" s="21" t="str">
        <f t="shared" si="51"/>
        <v/>
      </c>
      <c r="C3189" s="152"/>
      <c r="D3189" s="263"/>
      <c r="E3189" s="169"/>
      <c r="F3189" s="167"/>
      <c r="G3189" s="14"/>
      <c r="H3189" s="14"/>
    </row>
    <row r="3190" spans="2:8" ht="30" customHeight="1">
      <c r="B3190" s="21" t="str">
        <f t="shared" si="51"/>
        <v/>
      </c>
      <c r="C3190" s="152"/>
      <c r="D3190" s="263"/>
      <c r="E3190" s="169"/>
      <c r="F3190" s="167"/>
      <c r="G3190" s="14"/>
      <c r="H3190" s="14"/>
    </row>
    <row r="3191" spans="2:8" ht="30" customHeight="1">
      <c r="B3191" s="21" t="str">
        <f t="shared" si="51"/>
        <v/>
      </c>
      <c r="C3191" s="152"/>
      <c r="D3191" s="263"/>
      <c r="E3191" s="169"/>
      <c r="F3191" s="167"/>
      <c r="G3191" s="14"/>
      <c r="H3191" s="14"/>
    </row>
    <row r="3192" spans="2:8" ht="30" customHeight="1">
      <c r="B3192" s="21" t="str">
        <f t="shared" si="51"/>
        <v/>
      </c>
      <c r="C3192" s="152"/>
      <c r="D3192" s="263"/>
      <c r="E3192" s="169"/>
      <c r="F3192" s="167"/>
      <c r="G3192" s="14"/>
      <c r="H3192" s="14"/>
    </row>
    <row r="3193" spans="2:8" ht="30" customHeight="1">
      <c r="B3193" s="21" t="str">
        <f t="shared" si="51"/>
        <v/>
      </c>
      <c r="C3193" s="152"/>
      <c r="D3193" s="263"/>
      <c r="E3193" s="169"/>
      <c r="F3193" s="167"/>
      <c r="G3193" s="14"/>
      <c r="H3193" s="14"/>
    </row>
    <row r="3194" spans="2:8" ht="30" customHeight="1">
      <c r="B3194" s="21" t="str">
        <f t="shared" si="51"/>
        <v/>
      </c>
      <c r="C3194" s="152"/>
      <c r="D3194" s="263"/>
      <c r="E3194" s="169"/>
      <c r="F3194" s="167"/>
      <c r="G3194" s="14"/>
      <c r="H3194" s="14"/>
    </row>
    <row r="3195" spans="2:8" ht="30" customHeight="1">
      <c r="B3195" s="21" t="str">
        <f t="shared" si="51"/>
        <v/>
      </c>
      <c r="C3195" s="152"/>
      <c r="D3195" s="263"/>
      <c r="E3195" s="169"/>
      <c r="F3195" s="167"/>
      <c r="G3195" s="14"/>
      <c r="H3195" s="14"/>
    </row>
    <row r="3196" spans="2:8" ht="30" customHeight="1">
      <c r="B3196" s="21" t="str">
        <f t="shared" si="51"/>
        <v/>
      </c>
      <c r="C3196" s="152"/>
      <c r="D3196" s="263"/>
      <c r="E3196" s="169"/>
      <c r="F3196" s="167"/>
      <c r="G3196" s="14"/>
      <c r="H3196" s="14"/>
    </row>
    <row r="3197" spans="2:8" ht="30" customHeight="1">
      <c r="B3197" s="21" t="str">
        <f t="shared" si="51"/>
        <v/>
      </c>
      <c r="C3197" s="152"/>
      <c r="D3197" s="263"/>
      <c r="E3197" s="169"/>
      <c r="F3197" s="167"/>
      <c r="G3197" s="14"/>
      <c r="H3197" s="14"/>
    </row>
    <row r="3198" spans="2:8" ht="30" customHeight="1">
      <c r="B3198" s="21" t="str">
        <f t="shared" si="51"/>
        <v/>
      </c>
      <c r="C3198" s="152"/>
      <c r="D3198" s="263"/>
      <c r="E3198" s="169"/>
      <c r="F3198" s="167"/>
      <c r="G3198" s="14"/>
      <c r="H3198" s="14"/>
    </row>
    <row r="3199" spans="2:8" ht="30" customHeight="1">
      <c r="B3199" s="21" t="str">
        <f t="shared" si="51"/>
        <v/>
      </c>
      <c r="C3199" s="152"/>
      <c r="D3199" s="263"/>
      <c r="E3199" s="169"/>
      <c r="F3199" s="167"/>
      <c r="G3199" s="14"/>
      <c r="H3199" s="14"/>
    </row>
    <row r="3200" spans="2:8" ht="30" customHeight="1">
      <c r="B3200" s="21" t="str">
        <f t="shared" si="51"/>
        <v/>
      </c>
      <c r="C3200" s="152"/>
      <c r="D3200" s="263"/>
      <c r="E3200" s="169"/>
      <c r="F3200" s="167"/>
      <c r="G3200" s="14"/>
      <c r="H3200" s="14"/>
    </row>
    <row r="3201" spans="2:8" ht="30" customHeight="1">
      <c r="B3201" s="21" t="str">
        <f t="shared" si="51"/>
        <v/>
      </c>
      <c r="C3201" s="152"/>
      <c r="D3201" s="263"/>
      <c r="E3201" s="169"/>
      <c r="F3201" s="167"/>
      <c r="G3201" s="14"/>
      <c r="H3201" s="14"/>
    </row>
    <row r="3202" spans="2:8" ht="30" customHeight="1">
      <c r="B3202" s="21" t="str">
        <f t="shared" si="51"/>
        <v/>
      </c>
      <c r="C3202" s="152"/>
      <c r="D3202" s="263"/>
      <c r="E3202" s="169"/>
      <c r="F3202" s="167"/>
      <c r="G3202" s="14"/>
      <c r="H3202" s="14"/>
    </row>
    <row r="3203" spans="2:8" ht="30" customHeight="1">
      <c r="B3203" s="21" t="str">
        <f t="shared" si="51"/>
        <v/>
      </c>
      <c r="C3203" s="152"/>
      <c r="D3203" s="263"/>
      <c r="E3203" s="169"/>
      <c r="F3203" s="167"/>
      <c r="G3203" s="14"/>
      <c r="H3203" s="14"/>
    </row>
    <row r="3204" spans="2:8" ht="30" customHeight="1">
      <c r="B3204" s="21" t="str">
        <f t="shared" si="51"/>
        <v/>
      </c>
      <c r="C3204" s="152"/>
      <c r="D3204" s="263"/>
      <c r="E3204" s="169"/>
      <c r="F3204" s="167"/>
      <c r="G3204" s="14"/>
      <c r="H3204" s="14"/>
    </row>
    <row r="3205" spans="2:8" ht="30" customHeight="1">
      <c r="B3205" s="21" t="str">
        <f t="shared" si="51"/>
        <v/>
      </c>
      <c r="C3205" s="152"/>
      <c r="D3205" s="263"/>
      <c r="E3205" s="169"/>
      <c r="F3205" s="167"/>
      <c r="G3205" s="14"/>
      <c r="H3205" s="14"/>
    </row>
    <row r="3206" spans="2:8" ht="30" customHeight="1">
      <c r="B3206" s="21" t="str">
        <f t="shared" si="51"/>
        <v/>
      </c>
      <c r="C3206" s="152"/>
      <c r="D3206" s="263"/>
      <c r="E3206" s="169"/>
      <c r="F3206" s="167"/>
      <c r="G3206" s="14"/>
      <c r="H3206" s="14"/>
    </row>
    <row r="3207" spans="2:8" ht="30" customHeight="1">
      <c r="B3207" s="21" t="str">
        <f t="shared" si="51"/>
        <v/>
      </c>
      <c r="C3207" s="152"/>
      <c r="D3207" s="263"/>
      <c r="E3207" s="169"/>
      <c r="F3207" s="167"/>
      <c r="G3207" s="14"/>
      <c r="H3207" s="14"/>
    </row>
    <row r="3208" spans="2:8" ht="30" customHeight="1">
      <c r="B3208" s="21" t="str">
        <f t="shared" si="51"/>
        <v/>
      </c>
      <c r="C3208" s="152"/>
      <c r="D3208" s="263"/>
      <c r="E3208" s="169"/>
      <c r="F3208" s="167"/>
      <c r="G3208" s="14"/>
      <c r="H3208" s="14"/>
    </row>
    <row r="3209" spans="2:8" ht="30" customHeight="1">
      <c r="B3209" s="21" t="str">
        <f t="shared" si="51"/>
        <v/>
      </c>
      <c r="C3209" s="152"/>
      <c r="D3209" s="263"/>
      <c r="E3209" s="169"/>
      <c r="F3209" s="167"/>
      <c r="G3209" s="14"/>
      <c r="H3209" s="14"/>
    </row>
    <row r="3210" spans="2:8" ht="30" customHeight="1">
      <c r="B3210" s="21" t="str">
        <f t="shared" si="51"/>
        <v/>
      </c>
      <c r="C3210" s="152"/>
      <c r="D3210" s="263"/>
      <c r="E3210" s="169"/>
      <c r="F3210" s="167"/>
      <c r="G3210" s="14"/>
      <c r="H3210" s="14"/>
    </row>
    <row r="3211" spans="2:8" ht="30" customHeight="1">
      <c r="B3211" s="21" t="str">
        <f t="shared" si="51"/>
        <v/>
      </c>
      <c r="C3211" s="152"/>
      <c r="D3211" s="263"/>
      <c r="E3211" s="169"/>
      <c r="F3211" s="167"/>
      <c r="G3211" s="14"/>
      <c r="H3211" s="14"/>
    </row>
    <row r="3212" spans="2:8" ht="30" customHeight="1">
      <c r="B3212" s="21" t="str">
        <f t="shared" si="51"/>
        <v/>
      </c>
      <c r="C3212" s="152"/>
      <c r="D3212" s="263"/>
      <c r="E3212" s="169"/>
      <c r="F3212" s="167"/>
      <c r="G3212" s="14"/>
      <c r="H3212" s="14"/>
    </row>
    <row r="3213" spans="2:8" ht="30" customHeight="1">
      <c r="B3213" s="21" t="str">
        <f t="shared" si="51"/>
        <v/>
      </c>
      <c r="C3213" s="152"/>
      <c r="D3213" s="263"/>
      <c r="E3213" s="169"/>
      <c r="F3213" s="167"/>
      <c r="G3213" s="14"/>
      <c r="H3213" s="14"/>
    </row>
    <row r="3214" spans="2:8" ht="30" customHeight="1">
      <c r="B3214" s="21" t="str">
        <f t="shared" si="51"/>
        <v/>
      </c>
      <c r="C3214" s="152"/>
      <c r="D3214" s="263"/>
      <c r="E3214" s="169"/>
      <c r="F3214" s="167"/>
      <c r="G3214" s="14"/>
      <c r="H3214" s="14"/>
    </row>
    <row r="3215" spans="2:8" ht="30" customHeight="1">
      <c r="B3215" s="21" t="str">
        <f t="shared" si="51"/>
        <v/>
      </c>
      <c r="C3215" s="152"/>
      <c r="D3215" s="263"/>
      <c r="E3215" s="169"/>
      <c r="F3215" s="167"/>
      <c r="G3215" s="14"/>
      <c r="H3215" s="14"/>
    </row>
    <row r="3216" spans="2:8" ht="30" customHeight="1">
      <c r="B3216" s="21" t="str">
        <f t="shared" si="51"/>
        <v/>
      </c>
      <c r="C3216" s="152"/>
      <c r="D3216" s="263"/>
      <c r="E3216" s="169"/>
      <c r="F3216" s="167"/>
      <c r="G3216" s="14"/>
      <c r="H3216" s="14"/>
    </row>
    <row r="3217" spans="2:8" ht="30" customHeight="1">
      <c r="B3217" s="21" t="str">
        <f t="shared" si="51"/>
        <v/>
      </c>
      <c r="C3217" s="152"/>
      <c r="D3217" s="263"/>
      <c r="E3217" s="169"/>
      <c r="F3217" s="167"/>
      <c r="G3217" s="14"/>
      <c r="H3217" s="14"/>
    </row>
    <row r="3218" spans="2:8" ht="30" customHeight="1">
      <c r="B3218" s="21" t="str">
        <f t="shared" si="51"/>
        <v/>
      </c>
      <c r="C3218" s="152"/>
      <c r="D3218" s="263"/>
      <c r="E3218" s="169"/>
      <c r="F3218" s="167"/>
      <c r="G3218" s="14"/>
      <c r="H3218" s="14"/>
    </row>
    <row r="3219" spans="2:8" ht="30" customHeight="1">
      <c r="B3219" s="21" t="str">
        <f t="shared" si="51"/>
        <v/>
      </c>
      <c r="C3219" s="152"/>
      <c r="D3219" s="263"/>
      <c r="E3219" s="169"/>
      <c r="F3219" s="167"/>
      <c r="G3219" s="14"/>
      <c r="H3219" s="14"/>
    </row>
    <row r="3220" spans="2:8" ht="30" customHeight="1">
      <c r="B3220" s="21" t="str">
        <f t="shared" si="51"/>
        <v/>
      </c>
      <c r="C3220" s="152"/>
      <c r="D3220" s="263"/>
      <c r="E3220" s="169"/>
      <c r="F3220" s="167"/>
      <c r="G3220" s="14"/>
      <c r="H3220" s="14"/>
    </row>
    <row r="3221" spans="2:8" ht="30" customHeight="1">
      <c r="B3221" s="21" t="str">
        <f t="shared" si="51"/>
        <v/>
      </c>
      <c r="C3221" s="152"/>
      <c r="D3221" s="263"/>
      <c r="E3221" s="169"/>
      <c r="F3221" s="167"/>
      <c r="G3221" s="14"/>
      <c r="H3221" s="14"/>
    </row>
    <row r="3222" spans="2:8" ht="30" customHeight="1">
      <c r="B3222" s="21" t="str">
        <f t="shared" si="51"/>
        <v/>
      </c>
      <c r="C3222" s="152"/>
      <c r="D3222" s="263"/>
      <c r="E3222" s="169"/>
      <c r="F3222" s="167"/>
      <c r="G3222" s="14"/>
      <c r="H3222" s="14"/>
    </row>
    <row r="3223" spans="2:8" ht="30" customHeight="1">
      <c r="B3223" s="21" t="str">
        <f t="shared" si="51"/>
        <v/>
      </c>
      <c r="C3223" s="152"/>
      <c r="D3223" s="263"/>
      <c r="E3223" s="169"/>
      <c r="F3223" s="167"/>
      <c r="G3223" s="14"/>
      <c r="H3223" s="14"/>
    </row>
    <row r="3224" spans="2:8" ht="30" customHeight="1">
      <c r="B3224" s="21" t="str">
        <f t="shared" si="51"/>
        <v/>
      </c>
      <c r="C3224" s="152"/>
      <c r="D3224" s="263"/>
      <c r="E3224" s="169"/>
      <c r="F3224" s="167"/>
      <c r="G3224" s="14"/>
      <c r="H3224" s="14"/>
    </row>
    <row r="3225" spans="2:8" ht="30" customHeight="1">
      <c r="B3225" s="21" t="str">
        <f t="shared" si="51"/>
        <v/>
      </c>
      <c r="C3225" s="152"/>
      <c r="D3225" s="263"/>
      <c r="E3225" s="169"/>
      <c r="F3225" s="167"/>
      <c r="G3225" s="14"/>
      <c r="H3225" s="14"/>
    </row>
    <row r="3226" spans="2:8" ht="30" customHeight="1">
      <c r="B3226" s="21" t="str">
        <f t="shared" si="51"/>
        <v/>
      </c>
      <c r="C3226" s="152"/>
      <c r="D3226" s="263"/>
      <c r="E3226" s="169"/>
      <c r="F3226" s="167"/>
      <c r="G3226" s="14"/>
      <c r="H3226" s="14"/>
    </row>
    <row r="3227" spans="2:8" ht="30" customHeight="1">
      <c r="B3227" s="21" t="str">
        <f t="shared" si="51"/>
        <v/>
      </c>
      <c r="C3227" s="152"/>
      <c r="D3227" s="263"/>
      <c r="E3227" s="169"/>
      <c r="F3227" s="167"/>
      <c r="G3227" s="14"/>
      <c r="H3227" s="14"/>
    </row>
    <row r="3228" spans="2:8" ht="30" customHeight="1">
      <c r="B3228" s="21" t="str">
        <f t="shared" si="51"/>
        <v/>
      </c>
      <c r="C3228" s="152"/>
      <c r="D3228" s="263"/>
      <c r="E3228" s="169"/>
      <c r="F3228" s="167"/>
      <c r="G3228" s="14"/>
      <c r="H3228" s="14"/>
    </row>
    <row r="3229" spans="2:8" ht="30" customHeight="1">
      <c r="B3229" s="21" t="str">
        <f t="shared" si="51"/>
        <v/>
      </c>
      <c r="C3229" s="152"/>
      <c r="D3229" s="263"/>
      <c r="E3229" s="169"/>
      <c r="F3229" s="167"/>
      <c r="G3229" s="14"/>
      <c r="H3229" s="14"/>
    </row>
    <row r="3230" spans="2:8" ht="30" customHeight="1">
      <c r="B3230" s="21" t="str">
        <f t="shared" si="51"/>
        <v/>
      </c>
      <c r="C3230" s="152"/>
      <c r="D3230" s="263"/>
      <c r="E3230" s="169"/>
      <c r="F3230" s="167"/>
      <c r="G3230" s="14"/>
      <c r="H3230" s="14"/>
    </row>
    <row r="3231" spans="2:8" ht="30" customHeight="1">
      <c r="B3231" s="21" t="str">
        <f t="shared" si="51"/>
        <v/>
      </c>
      <c r="C3231" s="152"/>
      <c r="D3231" s="263"/>
      <c r="E3231" s="169"/>
      <c r="F3231" s="167"/>
      <c r="G3231" s="14"/>
      <c r="H3231" s="14"/>
    </row>
    <row r="3232" spans="2:8" ht="30" customHeight="1">
      <c r="B3232" s="21" t="str">
        <f t="shared" si="51"/>
        <v/>
      </c>
      <c r="C3232" s="152"/>
      <c r="D3232" s="263"/>
      <c r="E3232" s="169"/>
      <c r="F3232" s="167"/>
      <c r="G3232" s="14"/>
      <c r="H3232" s="14"/>
    </row>
    <row r="3233" spans="2:8" ht="30" customHeight="1">
      <c r="B3233" s="21" t="str">
        <f t="shared" si="51"/>
        <v/>
      </c>
      <c r="C3233" s="152"/>
      <c r="D3233" s="263"/>
      <c r="E3233" s="169"/>
      <c r="F3233" s="167"/>
      <c r="G3233" s="14"/>
      <c r="H3233" s="14"/>
    </row>
    <row r="3234" spans="2:8" ht="30" customHeight="1">
      <c r="B3234" s="21" t="str">
        <f t="shared" si="51"/>
        <v/>
      </c>
      <c r="C3234" s="152"/>
      <c r="D3234" s="263"/>
      <c r="E3234" s="169"/>
      <c r="F3234" s="167"/>
      <c r="G3234" s="14"/>
      <c r="H3234" s="14"/>
    </row>
    <row r="3235" spans="2:8" ht="30" customHeight="1">
      <c r="B3235" s="21" t="str">
        <f t="shared" si="51"/>
        <v/>
      </c>
      <c r="C3235" s="152"/>
      <c r="D3235" s="263"/>
      <c r="E3235" s="169"/>
      <c r="F3235" s="167"/>
      <c r="G3235" s="14"/>
      <c r="H3235" s="14"/>
    </row>
    <row r="3236" spans="2:8" ht="30" customHeight="1">
      <c r="B3236" s="21" t="str">
        <f t="shared" si="51"/>
        <v/>
      </c>
      <c r="C3236" s="152"/>
      <c r="D3236" s="263"/>
      <c r="E3236" s="169"/>
      <c r="F3236" s="167"/>
      <c r="G3236" s="14"/>
      <c r="H3236" s="14"/>
    </row>
    <row r="3237" spans="2:8" ht="30" customHeight="1">
      <c r="B3237" s="21" t="str">
        <f t="shared" si="51"/>
        <v/>
      </c>
      <c r="C3237" s="152"/>
      <c r="D3237" s="263"/>
      <c r="E3237" s="169"/>
      <c r="F3237" s="167"/>
      <c r="G3237" s="14"/>
      <c r="H3237" s="14"/>
    </row>
    <row r="3238" spans="2:8" ht="30" customHeight="1">
      <c r="B3238" s="21" t="str">
        <f t="shared" si="51"/>
        <v/>
      </c>
      <c r="C3238" s="152"/>
      <c r="D3238" s="263"/>
      <c r="E3238" s="169"/>
      <c r="F3238" s="167"/>
      <c r="G3238" s="14"/>
      <c r="H3238" s="14"/>
    </row>
    <row r="3239" spans="2:8" ht="30" customHeight="1">
      <c r="B3239" s="21" t="str">
        <f t="shared" si="51"/>
        <v/>
      </c>
      <c r="C3239" s="152"/>
      <c r="D3239" s="263"/>
      <c r="E3239" s="169"/>
      <c r="F3239" s="167"/>
      <c r="G3239" s="14"/>
      <c r="H3239" s="14"/>
    </row>
    <row r="3240" spans="2:8" ht="30" customHeight="1">
      <c r="B3240" s="21" t="str">
        <f t="shared" si="51"/>
        <v/>
      </c>
      <c r="C3240" s="152"/>
      <c r="D3240" s="263"/>
      <c r="E3240" s="169"/>
      <c r="F3240" s="167"/>
      <c r="G3240" s="14"/>
      <c r="H3240" s="14"/>
    </row>
    <row r="3241" spans="2:8" ht="30" customHeight="1">
      <c r="B3241" s="21" t="str">
        <f t="shared" si="51"/>
        <v/>
      </c>
      <c r="C3241" s="152"/>
      <c r="D3241" s="263"/>
      <c r="E3241" s="169"/>
      <c r="F3241" s="167"/>
      <c r="G3241" s="14"/>
      <c r="H3241" s="14"/>
    </row>
    <row r="3242" spans="2:8" ht="30" customHeight="1">
      <c r="B3242" s="21" t="str">
        <f t="shared" si="51"/>
        <v/>
      </c>
      <c r="C3242" s="152"/>
      <c r="D3242" s="263"/>
      <c r="E3242" s="169"/>
      <c r="F3242" s="167"/>
      <c r="G3242" s="14"/>
      <c r="H3242" s="14"/>
    </row>
    <row r="3243" spans="2:8" ht="30" customHeight="1">
      <c r="B3243" s="21" t="str">
        <f t="shared" si="51"/>
        <v/>
      </c>
      <c r="C3243" s="152"/>
      <c r="D3243" s="263"/>
      <c r="E3243" s="169"/>
      <c r="F3243" s="167"/>
      <c r="G3243" s="14"/>
      <c r="H3243" s="14"/>
    </row>
    <row r="3244" spans="2:8" ht="30" customHeight="1">
      <c r="B3244" s="21" t="str">
        <f t="shared" si="51"/>
        <v/>
      </c>
      <c r="C3244" s="152"/>
      <c r="D3244" s="263"/>
      <c r="E3244" s="169"/>
      <c r="F3244" s="167"/>
      <c r="G3244" s="14"/>
      <c r="H3244" s="14"/>
    </row>
    <row r="3245" spans="2:8" ht="30" customHeight="1">
      <c r="B3245" s="21" t="str">
        <f t="shared" si="51"/>
        <v/>
      </c>
      <c r="C3245" s="152"/>
      <c r="D3245" s="263"/>
      <c r="E3245" s="169"/>
      <c r="F3245" s="167"/>
      <c r="G3245" s="14"/>
      <c r="H3245" s="14"/>
    </row>
    <row r="3246" spans="2:8" ht="30" customHeight="1">
      <c r="B3246" s="21" t="str">
        <f t="shared" si="51"/>
        <v/>
      </c>
      <c r="C3246" s="152"/>
      <c r="D3246" s="263"/>
      <c r="E3246" s="169"/>
      <c r="F3246" s="167"/>
      <c r="G3246" s="14"/>
      <c r="H3246" s="14"/>
    </row>
    <row r="3247" spans="2:8" ht="30" customHeight="1">
      <c r="B3247" s="21" t="str">
        <f t="shared" si="51"/>
        <v/>
      </c>
      <c r="C3247" s="152"/>
      <c r="D3247" s="263"/>
      <c r="E3247" s="169"/>
      <c r="F3247" s="167"/>
      <c r="G3247" s="14"/>
      <c r="H3247" s="14"/>
    </row>
    <row r="3248" spans="2:8" ht="30" customHeight="1">
      <c r="B3248" s="21" t="str">
        <f t="shared" ref="B3248:B3311" si="52">IF(D3248="","",MONTH(F3248))</f>
        <v/>
      </c>
      <c r="C3248" s="152"/>
      <c r="D3248" s="263"/>
      <c r="E3248" s="169"/>
      <c r="F3248" s="167"/>
      <c r="G3248" s="14"/>
      <c r="H3248" s="14"/>
    </row>
    <row r="3249" spans="2:8" ht="30" customHeight="1">
      <c r="B3249" s="21" t="str">
        <f t="shared" si="52"/>
        <v/>
      </c>
      <c r="C3249" s="152"/>
      <c r="D3249" s="263"/>
      <c r="E3249" s="169"/>
      <c r="F3249" s="167"/>
      <c r="G3249" s="14"/>
      <c r="H3249" s="14"/>
    </row>
    <row r="3250" spans="2:8" ht="30" customHeight="1">
      <c r="B3250" s="21" t="str">
        <f t="shared" si="52"/>
        <v/>
      </c>
      <c r="C3250" s="152"/>
      <c r="D3250" s="263"/>
      <c r="E3250" s="169"/>
      <c r="F3250" s="167"/>
      <c r="G3250" s="14"/>
      <c r="H3250" s="14"/>
    </row>
    <row r="3251" spans="2:8" ht="30" customHeight="1">
      <c r="B3251" s="21" t="str">
        <f t="shared" si="52"/>
        <v/>
      </c>
      <c r="C3251" s="152"/>
      <c r="D3251" s="263"/>
      <c r="E3251" s="169"/>
      <c r="F3251" s="167"/>
      <c r="G3251" s="14"/>
      <c r="H3251" s="14"/>
    </row>
    <row r="3252" spans="2:8" ht="30" customHeight="1">
      <c r="B3252" s="21" t="str">
        <f t="shared" si="52"/>
        <v/>
      </c>
      <c r="C3252" s="152"/>
      <c r="D3252" s="263"/>
      <c r="E3252" s="169"/>
      <c r="F3252" s="167"/>
      <c r="G3252" s="14"/>
      <c r="H3252" s="14"/>
    </row>
    <row r="3253" spans="2:8" ht="30" customHeight="1">
      <c r="B3253" s="21" t="str">
        <f t="shared" si="52"/>
        <v/>
      </c>
      <c r="C3253" s="152"/>
      <c r="D3253" s="263"/>
      <c r="E3253" s="169"/>
      <c r="F3253" s="167"/>
      <c r="G3253" s="14"/>
      <c r="H3253" s="14"/>
    </row>
    <row r="3254" spans="2:8" ht="30" customHeight="1">
      <c r="B3254" s="21" t="str">
        <f t="shared" si="52"/>
        <v/>
      </c>
      <c r="C3254" s="152"/>
      <c r="D3254" s="263"/>
      <c r="E3254" s="169"/>
      <c r="F3254" s="167"/>
      <c r="G3254" s="14"/>
      <c r="H3254" s="14"/>
    </row>
    <row r="3255" spans="2:8" ht="30" customHeight="1">
      <c r="B3255" s="21" t="str">
        <f t="shared" si="52"/>
        <v/>
      </c>
      <c r="C3255" s="152"/>
      <c r="D3255" s="263"/>
      <c r="E3255" s="169"/>
      <c r="F3255" s="167"/>
      <c r="G3255" s="14"/>
      <c r="H3255" s="14"/>
    </row>
    <row r="3256" spans="2:8" ht="30" customHeight="1">
      <c r="B3256" s="21" t="str">
        <f t="shared" si="52"/>
        <v/>
      </c>
      <c r="C3256" s="152"/>
      <c r="D3256" s="263"/>
      <c r="E3256" s="169"/>
      <c r="F3256" s="167"/>
      <c r="G3256" s="14"/>
      <c r="H3256" s="14"/>
    </row>
    <row r="3257" spans="2:8" ht="30" customHeight="1">
      <c r="B3257" s="21" t="str">
        <f t="shared" si="52"/>
        <v/>
      </c>
      <c r="C3257" s="152"/>
      <c r="D3257" s="263"/>
      <c r="E3257" s="169"/>
      <c r="F3257" s="167"/>
      <c r="G3257" s="14"/>
      <c r="H3257" s="14"/>
    </row>
    <row r="3258" spans="2:8" ht="30" customHeight="1">
      <c r="B3258" s="21" t="str">
        <f t="shared" si="52"/>
        <v/>
      </c>
      <c r="C3258" s="152"/>
      <c r="D3258" s="263"/>
      <c r="E3258" s="169"/>
      <c r="F3258" s="167"/>
      <c r="G3258" s="14"/>
      <c r="H3258" s="14"/>
    </row>
    <row r="3259" spans="2:8" ht="30" customHeight="1">
      <c r="B3259" s="21" t="str">
        <f t="shared" si="52"/>
        <v/>
      </c>
      <c r="C3259" s="152"/>
      <c r="D3259" s="263"/>
      <c r="E3259" s="169"/>
      <c r="F3259" s="167"/>
      <c r="G3259" s="14"/>
      <c r="H3259" s="14"/>
    </row>
    <row r="3260" spans="2:8" ht="30" customHeight="1">
      <c r="B3260" s="21" t="str">
        <f t="shared" si="52"/>
        <v/>
      </c>
      <c r="C3260" s="152"/>
      <c r="D3260" s="263"/>
      <c r="E3260" s="169"/>
      <c r="F3260" s="167"/>
      <c r="G3260" s="14"/>
      <c r="H3260" s="14"/>
    </row>
    <row r="3261" spans="2:8" ht="30" customHeight="1">
      <c r="B3261" s="21" t="str">
        <f t="shared" si="52"/>
        <v/>
      </c>
      <c r="C3261" s="152"/>
      <c r="D3261" s="263"/>
      <c r="E3261" s="169"/>
      <c r="F3261" s="167"/>
      <c r="G3261" s="14"/>
      <c r="H3261" s="14"/>
    </row>
    <row r="3262" spans="2:8" ht="30" customHeight="1">
      <c r="B3262" s="21" t="str">
        <f t="shared" si="52"/>
        <v/>
      </c>
      <c r="C3262" s="152"/>
      <c r="D3262" s="263"/>
      <c r="E3262" s="169"/>
      <c r="F3262" s="167"/>
      <c r="G3262" s="14"/>
      <c r="H3262" s="14"/>
    </row>
    <row r="3263" spans="2:8" ht="30" customHeight="1">
      <c r="B3263" s="21" t="str">
        <f t="shared" si="52"/>
        <v/>
      </c>
      <c r="C3263" s="152"/>
      <c r="D3263" s="263"/>
      <c r="E3263" s="169"/>
      <c r="F3263" s="167"/>
      <c r="G3263" s="14"/>
      <c r="H3263" s="14"/>
    </row>
    <row r="3264" spans="2:8" ht="30" customHeight="1">
      <c r="B3264" s="21" t="str">
        <f t="shared" si="52"/>
        <v/>
      </c>
      <c r="C3264" s="152"/>
      <c r="D3264" s="263"/>
      <c r="E3264" s="169"/>
      <c r="F3264" s="167"/>
      <c r="G3264" s="14"/>
      <c r="H3264" s="14"/>
    </row>
    <row r="3265" spans="2:8" ht="30" customHeight="1">
      <c r="B3265" s="21" t="str">
        <f t="shared" si="52"/>
        <v/>
      </c>
      <c r="C3265" s="152"/>
      <c r="D3265" s="263"/>
      <c r="E3265" s="169"/>
      <c r="F3265" s="167"/>
      <c r="G3265" s="14"/>
      <c r="H3265" s="14"/>
    </row>
    <row r="3266" spans="2:8" ht="30" customHeight="1">
      <c r="B3266" s="21" t="str">
        <f t="shared" si="52"/>
        <v/>
      </c>
      <c r="C3266" s="152"/>
      <c r="D3266" s="263"/>
      <c r="E3266" s="169"/>
      <c r="F3266" s="167"/>
      <c r="G3266" s="14"/>
      <c r="H3266" s="14"/>
    </row>
    <row r="3267" spans="2:8" ht="30" customHeight="1">
      <c r="B3267" s="21" t="str">
        <f t="shared" si="52"/>
        <v/>
      </c>
      <c r="C3267" s="152"/>
      <c r="D3267" s="263"/>
      <c r="E3267" s="169"/>
      <c r="F3267" s="167"/>
      <c r="G3267" s="14"/>
      <c r="H3267" s="14"/>
    </row>
    <row r="3268" spans="2:8" ht="30" customHeight="1">
      <c r="B3268" s="21" t="str">
        <f t="shared" si="52"/>
        <v/>
      </c>
      <c r="C3268" s="152"/>
      <c r="D3268" s="263"/>
      <c r="E3268" s="169"/>
      <c r="F3268" s="167"/>
      <c r="G3268" s="14"/>
      <c r="H3268" s="14"/>
    </row>
    <row r="3269" spans="2:8" ht="30" customHeight="1">
      <c r="B3269" s="21" t="str">
        <f t="shared" si="52"/>
        <v/>
      </c>
      <c r="C3269" s="152"/>
      <c r="D3269" s="263"/>
      <c r="E3269" s="169"/>
      <c r="F3269" s="167"/>
      <c r="G3269" s="14"/>
      <c r="H3269" s="14"/>
    </row>
    <row r="3270" spans="2:8" ht="30" customHeight="1">
      <c r="B3270" s="21" t="str">
        <f t="shared" si="52"/>
        <v/>
      </c>
      <c r="C3270" s="152"/>
      <c r="D3270" s="263"/>
      <c r="E3270" s="169"/>
      <c r="F3270" s="167"/>
      <c r="G3270" s="14"/>
      <c r="H3270" s="14"/>
    </row>
    <row r="3271" spans="2:8" ht="30" customHeight="1">
      <c r="B3271" s="21" t="str">
        <f t="shared" si="52"/>
        <v/>
      </c>
      <c r="C3271" s="152"/>
      <c r="D3271" s="263"/>
      <c r="E3271" s="169"/>
      <c r="F3271" s="167"/>
      <c r="G3271" s="14"/>
      <c r="H3271" s="14"/>
    </row>
    <row r="3272" spans="2:8" ht="30" customHeight="1">
      <c r="B3272" s="21" t="str">
        <f t="shared" si="52"/>
        <v/>
      </c>
      <c r="C3272" s="152"/>
      <c r="D3272" s="263"/>
      <c r="E3272" s="169"/>
      <c r="F3272" s="167"/>
      <c r="G3272" s="14"/>
      <c r="H3272" s="14"/>
    </row>
    <row r="3273" spans="2:8" ht="30" customHeight="1">
      <c r="B3273" s="21" t="str">
        <f t="shared" si="52"/>
        <v/>
      </c>
      <c r="C3273" s="152"/>
      <c r="D3273" s="263"/>
      <c r="E3273" s="169"/>
      <c r="F3273" s="167"/>
      <c r="G3273" s="14"/>
      <c r="H3273" s="14"/>
    </row>
    <row r="3274" spans="2:8" ht="30" customHeight="1">
      <c r="B3274" s="21" t="str">
        <f t="shared" si="52"/>
        <v/>
      </c>
      <c r="C3274" s="152"/>
      <c r="D3274" s="263"/>
      <c r="E3274" s="169"/>
      <c r="F3274" s="167"/>
      <c r="G3274" s="14"/>
      <c r="H3274" s="14"/>
    </row>
    <row r="3275" spans="2:8" ht="30" customHeight="1">
      <c r="B3275" s="21" t="str">
        <f t="shared" si="52"/>
        <v/>
      </c>
      <c r="C3275" s="152"/>
      <c r="D3275" s="263"/>
      <c r="E3275" s="169"/>
      <c r="F3275" s="167"/>
      <c r="G3275" s="14"/>
      <c r="H3275" s="14"/>
    </row>
    <row r="3276" spans="2:8" ht="30" customHeight="1">
      <c r="B3276" s="21" t="str">
        <f t="shared" si="52"/>
        <v/>
      </c>
      <c r="C3276" s="152"/>
      <c r="D3276" s="263"/>
      <c r="E3276" s="169"/>
      <c r="F3276" s="167"/>
      <c r="G3276" s="14"/>
      <c r="H3276" s="14"/>
    </row>
    <row r="3277" spans="2:8" ht="30" customHeight="1">
      <c r="B3277" s="21" t="str">
        <f t="shared" si="52"/>
        <v/>
      </c>
      <c r="C3277" s="152"/>
      <c r="D3277" s="263"/>
      <c r="E3277" s="169"/>
      <c r="F3277" s="167"/>
      <c r="G3277" s="14"/>
      <c r="H3277" s="14"/>
    </row>
    <row r="3278" spans="2:8" ht="30" customHeight="1">
      <c r="B3278" s="21" t="str">
        <f t="shared" si="52"/>
        <v/>
      </c>
      <c r="C3278" s="152"/>
      <c r="D3278" s="263"/>
      <c r="E3278" s="169"/>
      <c r="F3278" s="167"/>
      <c r="G3278" s="14"/>
      <c r="H3278" s="14"/>
    </row>
    <row r="3279" spans="2:8" ht="30" customHeight="1">
      <c r="B3279" s="21" t="str">
        <f t="shared" si="52"/>
        <v/>
      </c>
      <c r="C3279" s="152"/>
      <c r="D3279" s="263"/>
      <c r="E3279" s="169"/>
      <c r="F3279" s="167"/>
      <c r="G3279" s="14"/>
      <c r="H3279" s="14"/>
    </row>
    <row r="3280" spans="2:8" ht="30" customHeight="1">
      <c r="B3280" s="21" t="str">
        <f t="shared" si="52"/>
        <v/>
      </c>
      <c r="C3280" s="152"/>
      <c r="D3280" s="263"/>
      <c r="E3280" s="169"/>
      <c r="F3280" s="167"/>
      <c r="G3280" s="14"/>
      <c r="H3280" s="14"/>
    </row>
    <row r="3281" spans="2:8" ht="30" customHeight="1">
      <c r="B3281" s="21" t="str">
        <f t="shared" si="52"/>
        <v/>
      </c>
      <c r="C3281" s="152"/>
      <c r="D3281" s="263"/>
      <c r="E3281" s="169"/>
      <c r="F3281" s="167"/>
      <c r="G3281" s="14"/>
      <c r="H3281" s="14"/>
    </row>
    <row r="3282" spans="2:8" ht="30" customHeight="1">
      <c r="B3282" s="21" t="str">
        <f t="shared" si="52"/>
        <v/>
      </c>
      <c r="C3282" s="152"/>
      <c r="D3282" s="263"/>
      <c r="E3282" s="169"/>
      <c r="F3282" s="167"/>
      <c r="G3282" s="14"/>
      <c r="H3282" s="14"/>
    </row>
    <row r="3283" spans="2:8" ht="30" customHeight="1">
      <c r="B3283" s="21" t="str">
        <f t="shared" si="52"/>
        <v/>
      </c>
      <c r="C3283" s="152"/>
      <c r="D3283" s="263"/>
      <c r="E3283" s="169"/>
      <c r="F3283" s="167"/>
      <c r="G3283" s="14"/>
      <c r="H3283" s="14"/>
    </row>
    <row r="3284" spans="2:8" ht="30" customHeight="1">
      <c r="B3284" s="21" t="str">
        <f t="shared" si="52"/>
        <v/>
      </c>
      <c r="C3284" s="152"/>
      <c r="D3284" s="263"/>
      <c r="E3284" s="169"/>
      <c r="F3284" s="167"/>
      <c r="G3284" s="14"/>
      <c r="H3284" s="14"/>
    </row>
    <row r="3285" spans="2:8" ht="30" customHeight="1">
      <c r="B3285" s="21" t="str">
        <f t="shared" si="52"/>
        <v/>
      </c>
      <c r="C3285" s="152"/>
      <c r="D3285" s="263"/>
      <c r="E3285" s="169"/>
      <c r="F3285" s="167"/>
      <c r="G3285" s="14"/>
      <c r="H3285" s="14"/>
    </row>
    <row r="3286" spans="2:8" ht="30" customHeight="1">
      <c r="B3286" s="21" t="str">
        <f t="shared" si="52"/>
        <v/>
      </c>
      <c r="C3286" s="152"/>
      <c r="D3286" s="263"/>
      <c r="E3286" s="169"/>
      <c r="F3286" s="167"/>
      <c r="G3286" s="14"/>
      <c r="H3286" s="14"/>
    </row>
    <row r="3287" spans="2:8" ht="30" customHeight="1">
      <c r="B3287" s="21" t="str">
        <f t="shared" si="52"/>
        <v/>
      </c>
      <c r="C3287" s="152"/>
      <c r="D3287" s="263"/>
      <c r="E3287" s="169"/>
      <c r="F3287" s="167"/>
      <c r="G3287" s="14"/>
      <c r="H3287" s="14"/>
    </row>
    <row r="3288" spans="2:8" ht="30" customHeight="1">
      <c r="B3288" s="21" t="str">
        <f t="shared" si="52"/>
        <v/>
      </c>
      <c r="C3288" s="152"/>
      <c r="D3288" s="263"/>
      <c r="E3288" s="169"/>
      <c r="F3288" s="167"/>
      <c r="G3288" s="14"/>
      <c r="H3288" s="14"/>
    </row>
    <row r="3289" spans="2:8" ht="30" customHeight="1">
      <c r="B3289" s="21" t="str">
        <f t="shared" si="52"/>
        <v/>
      </c>
      <c r="C3289" s="152"/>
      <c r="D3289" s="263"/>
      <c r="E3289" s="169"/>
      <c r="F3289" s="167"/>
      <c r="G3289" s="14"/>
      <c r="H3289" s="14"/>
    </row>
    <row r="3290" spans="2:8" ht="30" customHeight="1">
      <c r="B3290" s="21" t="str">
        <f t="shared" si="52"/>
        <v/>
      </c>
      <c r="C3290" s="152"/>
      <c r="D3290" s="263"/>
      <c r="E3290" s="169"/>
      <c r="F3290" s="167"/>
      <c r="G3290" s="14"/>
      <c r="H3290" s="14"/>
    </row>
    <row r="3291" spans="2:8" ht="30" customHeight="1">
      <c r="B3291" s="21" t="str">
        <f t="shared" si="52"/>
        <v/>
      </c>
      <c r="C3291" s="152"/>
      <c r="D3291" s="263"/>
      <c r="E3291" s="169"/>
      <c r="F3291" s="167"/>
      <c r="G3291" s="14"/>
      <c r="H3291" s="14"/>
    </row>
    <row r="3292" spans="2:8" ht="30" customHeight="1">
      <c r="B3292" s="21" t="str">
        <f t="shared" si="52"/>
        <v/>
      </c>
      <c r="C3292" s="152"/>
      <c r="D3292" s="263"/>
      <c r="E3292" s="169"/>
      <c r="F3292" s="167"/>
      <c r="G3292" s="14"/>
      <c r="H3292" s="14"/>
    </row>
    <row r="3293" spans="2:8" ht="30" customHeight="1">
      <c r="B3293" s="21" t="str">
        <f t="shared" si="52"/>
        <v/>
      </c>
      <c r="C3293" s="152"/>
      <c r="D3293" s="263"/>
      <c r="E3293" s="169"/>
      <c r="F3293" s="167"/>
      <c r="G3293" s="14"/>
      <c r="H3293" s="14"/>
    </row>
    <row r="3294" spans="2:8" ht="30" customHeight="1">
      <c r="B3294" s="21" t="str">
        <f t="shared" si="52"/>
        <v/>
      </c>
      <c r="C3294" s="152"/>
      <c r="D3294" s="263"/>
      <c r="E3294" s="169"/>
      <c r="F3294" s="167"/>
      <c r="G3294" s="14"/>
      <c r="H3294" s="14"/>
    </row>
    <row r="3295" spans="2:8" ht="30" customHeight="1">
      <c r="B3295" s="21" t="str">
        <f t="shared" si="52"/>
        <v/>
      </c>
      <c r="C3295" s="152"/>
      <c r="D3295" s="263"/>
      <c r="E3295" s="169"/>
      <c r="F3295" s="167"/>
      <c r="G3295" s="14"/>
      <c r="H3295" s="14"/>
    </row>
    <row r="3296" spans="2:8" ht="30" customHeight="1">
      <c r="B3296" s="21" t="str">
        <f t="shared" si="52"/>
        <v/>
      </c>
      <c r="C3296" s="152"/>
      <c r="D3296" s="263"/>
      <c r="E3296" s="169"/>
      <c r="F3296" s="167"/>
      <c r="G3296" s="14"/>
      <c r="H3296" s="14"/>
    </row>
    <row r="3297" spans="2:8" ht="30" customHeight="1">
      <c r="B3297" s="21" t="str">
        <f t="shared" si="52"/>
        <v/>
      </c>
      <c r="C3297" s="152"/>
      <c r="D3297" s="263"/>
      <c r="E3297" s="169"/>
      <c r="F3297" s="167"/>
      <c r="G3297" s="14"/>
      <c r="H3297" s="14"/>
    </row>
    <row r="3298" spans="2:8" ht="30" customHeight="1">
      <c r="B3298" s="21" t="str">
        <f t="shared" si="52"/>
        <v/>
      </c>
      <c r="C3298" s="152"/>
      <c r="D3298" s="263"/>
      <c r="E3298" s="169"/>
      <c r="F3298" s="167"/>
      <c r="G3298" s="14"/>
      <c r="H3298" s="14"/>
    </row>
    <row r="3299" spans="2:8" ht="30" customHeight="1">
      <c r="B3299" s="21" t="str">
        <f t="shared" si="52"/>
        <v/>
      </c>
      <c r="C3299" s="152"/>
      <c r="D3299" s="263"/>
      <c r="E3299" s="169"/>
      <c r="F3299" s="167"/>
      <c r="G3299" s="14"/>
      <c r="H3299" s="14"/>
    </row>
    <row r="3300" spans="2:8" ht="30" customHeight="1">
      <c r="B3300" s="21" t="str">
        <f t="shared" si="52"/>
        <v/>
      </c>
      <c r="C3300" s="152"/>
      <c r="D3300" s="263"/>
      <c r="E3300" s="169"/>
      <c r="F3300" s="167"/>
      <c r="G3300" s="14"/>
      <c r="H3300" s="14"/>
    </row>
    <row r="3301" spans="2:8" ht="30" customHeight="1">
      <c r="B3301" s="21" t="str">
        <f t="shared" si="52"/>
        <v/>
      </c>
      <c r="C3301" s="152"/>
      <c r="D3301" s="263"/>
      <c r="E3301" s="169"/>
      <c r="F3301" s="167"/>
      <c r="G3301" s="14"/>
      <c r="H3301" s="14"/>
    </row>
    <row r="3302" spans="2:8" ht="30" customHeight="1">
      <c r="B3302" s="21" t="str">
        <f t="shared" si="52"/>
        <v/>
      </c>
      <c r="C3302" s="152"/>
      <c r="D3302" s="263"/>
      <c r="E3302" s="169"/>
      <c r="F3302" s="167"/>
      <c r="G3302" s="14"/>
      <c r="H3302" s="14"/>
    </row>
    <row r="3303" spans="2:8" ht="30" customHeight="1">
      <c r="B3303" s="21" t="str">
        <f t="shared" si="52"/>
        <v/>
      </c>
      <c r="C3303" s="152"/>
      <c r="D3303" s="263"/>
      <c r="E3303" s="169"/>
      <c r="F3303" s="167"/>
      <c r="G3303" s="14"/>
      <c r="H3303" s="14"/>
    </row>
    <row r="3304" spans="2:8" ht="30" customHeight="1">
      <c r="B3304" s="21" t="str">
        <f t="shared" si="52"/>
        <v/>
      </c>
      <c r="C3304" s="152"/>
      <c r="D3304" s="263"/>
      <c r="E3304" s="169"/>
      <c r="F3304" s="167"/>
      <c r="G3304" s="14"/>
      <c r="H3304" s="14"/>
    </row>
    <row r="3305" spans="2:8" ht="30" customHeight="1">
      <c r="B3305" s="21" t="str">
        <f t="shared" si="52"/>
        <v/>
      </c>
      <c r="C3305" s="152"/>
      <c r="D3305" s="263"/>
      <c r="E3305" s="169"/>
      <c r="F3305" s="167"/>
      <c r="G3305" s="14"/>
      <c r="H3305" s="14"/>
    </row>
    <row r="3306" spans="2:8" ht="30" customHeight="1">
      <c r="B3306" s="21" t="str">
        <f t="shared" si="52"/>
        <v/>
      </c>
      <c r="C3306" s="152"/>
      <c r="D3306" s="263"/>
      <c r="E3306" s="169"/>
      <c r="F3306" s="167"/>
      <c r="G3306" s="14"/>
      <c r="H3306" s="14"/>
    </row>
    <row r="3307" spans="2:8" ht="30" customHeight="1">
      <c r="B3307" s="21" t="str">
        <f t="shared" si="52"/>
        <v/>
      </c>
      <c r="C3307" s="152"/>
      <c r="D3307" s="263"/>
      <c r="E3307" s="169"/>
      <c r="F3307" s="167"/>
      <c r="G3307" s="14"/>
      <c r="H3307" s="14"/>
    </row>
    <row r="3308" spans="2:8" ht="30" customHeight="1">
      <c r="B3308" s="21" t="str">
        <f t="shared" si="52"/>
        <v/>
      </c>
      <c r="C3308" s="152"/>
      <c r="D3308" s="263"/>
      <c r="E3308" s="169"/>
      <c r="F3308" s="167"/>
      <c r="G3308" s="14"/>
      <c r="H3308" s="14"/>
    </row>
    <row r="3309" spans="2:8" ht="30" customHeight="1">
      <c r="B3309" s="21" t="str">
        <f t="shared" si="52"/>
        <v/>
      </c>
      <c r="C3309" s="152"/>
      <c r="D3309" s="263"/>
      <c r="E3309" s="169"/>
      <c r="F3309" s="167"/>
      <c r="G3309" s="14"/>
      <c r="H3309" s="14"/>
    </row>
    <row r="3310" spans="2:8" ht="30" customHeight="1">
      <c r="B3310" s="21" t="str">
        <f t="shared" si="52"/>
        <v/>
      </c>
      <c r="C3310" s="152"/>
      <c r="D3310" s="263"/>
      <c r="E3310" s="169"/>
      <c r="F3310" s="167"/>
      <c r="G3310" s="14"/>
      <c r="H3310" s="14"/>
    </row>
    <row r="3311" spans="2:8" ht="30" customHeight="1">
      <c r="B3311" s="21" t="str">
        <f t="shared" si="52"/>
        <v/>
      </c>
      <c r="C3311" s="152"/>
      <c r="D3311" s="263"/>
      <c r="E3311" s="169"/>
      <c r="F3311" s="167"/>
      <c r="G3311" s="14"/>
      <c r="H3311" s="14"/>
    </row>
    <row r="3312" spans="2:8" ht="30" customHeight="1">
      <c r="B3312" s="21" t="str">
        <f t="shared" ref="B3312:B3375" si="53">IF(D3312="","",MONTH(F3312))</f>
        <v/>
      </c>
      <c r="C3312" s="152"/>
      <c r="D3312" s="263"/>
      <c r="E3312" s="169"/>
      <c r="F3312" s="167"/>
      <c r="G3312" s="14"/>
      <c r="H3312" s="14"/>
    </row>
    <row r="3313" spans="2:8" ht="30" customHeight="1">
      <c r="B3313" s="21" t="str">
        <f t="shared" si="53"/>
        <v/>
      </c>
      <c r="C3313" s="152"/>
      <c r="D3313" s="263"/>
      <c r="E3313" s="169"/>
      <c r="F3313" s="167"/>
      <c r="G3313" s="14"/>
      <c r="H3313" s="14"/>
    </row>
    <row r="3314" spans="2:8" ht="30" customHeight="1">
      <c r="B3314" s="21" t="str">
        <f t="shared" si="53"/>
        <v/>
      </c>
      <c r="C3314" s="152"/>
      <c r="D3314" s="263"/>
      <c r="E3314" s="169"/>
      <c r="F3314" s="167"/>
      <c r="G3314" s="14"/>
      <c r="H3314" s="14"/>
    </row>
    <row r="3315" spans="2:8" ht="30" customHeight="1">
      <c r="B3315" s="21" t="str">
        <f t="shared" si="53"/>
        <v/>
      </c>
      <c r="C3315" s="152"/>
      <c r="D3315" s="263"/>
      <c r="E3315" s="169"/>
      <c r="F3315" s="167"/>
      <c r="G3315" s="14"/>
      <c r="H3315" s="14"/>
    </row>
    <row r="3316" spans="2:8" ht="30" customHeight="1">
      <c r="B3316" s="21" t="str">
        <f t="shared" si="53"/>
        <v/>
      </c>
      <c r="C3316" s="152"/>
      <c r="D3316" s="263"/>
      <c r="E3316" s="169"/>
      <c r="F3316" s="167"/>
      <c r="G3316" s="14"/>
      <c r="H3316" s="14"/>
    </row>
    <row r="3317" spans="2:8" ht="30" customHeight="1">
      <c r="B3317" s="21" t="str">
        <f t="shared" si="53"/>
        <v/>
      </c>
      <c r="C3317" s="152"/>
      <c r="D3317" s="263"/>
      <c r="E3317" s="169"/>
      <c r="F3317" s="167"/>
      <c r="G3317" s="14"/>
      <c r="H3317" s="14"/>
    </row>
    <row r="3318" spans="2:8" ht="30" customHeight="1">
      <c r="B3318" s="21" t="str">
        <f t="shared" si="53"/>
        <v/>
      </c>
      <c r="C3318" s="152"/>
      <c r="D3318" s="263"/>
      <c r="E3318" s="169"/>
      <c r="F3318" s="167"/>
      <c r="G3318" s="14"/>
      <c r="H3318" s="14"/>
    </row>
    <row r="3319" spans="2:8" ht="30" customHeight="1">
      <c r="B3319" s="21" t="str">
        <f t="shared" si="53"/>
        <v/>
      </c>
      <c r="C3319" s="152"/>
      <c r="D3319" s="263"/>
      <c r="E3319" s="169"/>
      <c r="F3319" s="167"/>
      <c r="G3319" s="14"/>
      <c r="H3319" s="14"/>
    </row>
    <row r="3320" spans="2:8" ht="30" customHeight="1">
      <c r="B3320" s="21" t="str">
        <f t="shared" si="53"/>
        <v/>
      </c>
      <c r="C3320" s="152"/>
      <c r="D3320" s="263"/>
      <c r="E3320" s="169"/>
      <c r="F3320" s="167"/>
      <c r="G3320" s="14"/>
      <c r="H3320" s="14"/>
    </row>
    <row r="3321" spans="2:8" ht="30" customHeight="1">
      <c r="B3321" s="21" t="str">
        <f t="shared" si="53"/>
        <v/>
      </c>
      <c r="C3321" s="152"/>
      <c r="D3321" s="263"/>
      <c r="E3321" s="169"/>
      <c r="F3321" s="167"/>
      <c r="G3321" s="14"/>
      <c r="H3321" s="14"/>
    </row>
    <row r="3322" spans="2:8" ht="30" customHeight="1">
      <c r="B3322" s="21" t="str">
        <f t="shared" si="53"/>
        <v/>
      </c>
      <c r="C3322" s="152"/>
      <c r="D3322" s="263"/>
      <c r="E3322" s="169"/>
      <c r="F3322" s="167"/>
      <c r="G3322" s="14"/>
      <c r="H3322" s="14"/>
    </row>
    <row r="3323" spans="2:8" ht="30" customHeight="1">
      <c r="B3323" s="21" t="str">
        <f t="shared" si="53"/>
        <v/>
      </c>
      <c r="C3323" s="152"/>
      <c r="D3323" s="263"/>
      <c r="E3323" s="169"/>
      <c r="F3323" s="167"/>
      <c r="G3323" s="14"/>
      <c r="H3323" s="14"/>
    </row>
    <row r="3324" spans="2:8" ht="30" customHeight="1">
      <c r="B3324" s="21" t="str">
        <f t="shared" si="53"/>
        <v/>
      </c>
      <c r="C3324" s="152"/>
      <c r="D3324" s="263"/>
      <c r="E3324" s="169"/>
      <c r="F3324" s="167"/>
      <c r="G3324" s="14"/>
      <c r="H3324" s="14"/>
    </row>
    <row r="3325" spans="2:8" ht="30" customHeight="1">
      <c r="B3325" s="21" t="str">
        <f t="shared" si="53"/>
        <v/>
      </c>
      <c r="C3325" s="152"/>
      <c r="D3325" s="263"/>
      <c r="E3325" s="169"/>
      <c r="F3325" s="167"/>
      <c r="G3325" s="14"/>
      <c r="H3325" s="14"/>
    </row>
    <row r="3326" spans="2:8" ht="30" customHeight="1">
      <c r="B3326" s="21" t="str">
        <f t="shared" si="53"/>
        <v/>
      </c>
      <c r="C3326" s="152"/>
      <c r="D3326" s="263"/>
      <c r="E3326" s="169"/>
      <c r="F3326" s="167"/>
      <c r="G3326" s="14"/>
      <c r="H3326" s="14"/>
    </row>
    <row r="3327" spans="2:8" ht="30" customHeight="1">
      <c r="B3327" s="21" t="str">
        <f t="shared" si="53"/>
        <v/>
      </c>
      <c r="C3327" s="152"/>
      <c r="D3327" s="263"/>
      <c r="E3327" s="169"/>
      <c r="F3327" s="167"/>
      <c r="G3327" s="14"/>
      <c r="H3327" s="14"/>
    </row>
    <row r="3328" spans="2:8" ht="30" customHeight="1">
      <c r="B3328" s="21" t="str">
        <f t="shared" si="53"/>
        <v/>
      </c>
      <c r="C3328" s="152"/>
      <c r="D3328" s="263"/>
      <c r="E3328" s="169"/>
      <c r="F3328" s="167"/>
      <c r="G3328" s="14"/>
      <c r="H3328" s="14"/>
    </row>
    <row r="3329" spans="2:8" ht="30" customHeight="1">
      <c r="B3329" s="21" t="str">
        <f t="shared" si="53"/>
        <v/>
      </c>
      <c r="C3329" s="152"/>
      <c r="D3329" s="263"/>
      <c r="E3329" s="169"/>
      <c r="F3329" s="167"/>
      <c r="G3329" s="14"/>
      <c r="H3329" s="14"/>
    </row>
    <row r="3330" spans="2:8" ht="30" customHeight="1">
      <c r="B3330" s="21" t="str">
        <f t="shared" si="53"/>
        <v/>
      </c>
      <c r="C3330" s="152"/>
      <c r="D3330" s="263"/>
      <c r="E3330" s="169"/>
      <c r="F3330" s="167"/>
      <c r="G3330" s="14"/>
      <c r="H3330" s="14"/>
    </row>
    <row r="3331" spans="2:8" ht="30" customHeight="1">
      <c r="B3331" s="21" t="str">
        <f t="shared" si="53"/>
        <v/>
      </c>
      <c r="C3331" s="152"/>
      <c r="D3331" s="263"/>
      <c r="E3331" s="169"/>
      <c r="F3331" s="167"/>
      <c r="G3331" s="14"/>
      <c r="H3331" s="14"/>
    </row>
    <row r="3332" spans="2:8" ht="30" customHeight="1">
      <c r="B3332" s="21" t="str">
        <f t="shared" si="53"/>
        <v/>
      </c>
      <c r="C3332" s="152"/>
      <c r="D3332" s="263"/>
      <c r="E3332" s="169"/>
      <c r="F3332" s="167"/>
      <c r="G3332" s="14"/>
      <c r="H3332" s="14"/>
    </row>
    <row r="3333" spans="2:8" ht="30" customHeight="1">
      <c r="B3333" s="21" t="str">
        <f t="shared" si="53"/>
        <v/>
      </c>
      <c r="C3333" s="152"/>
      <c r="D3333" s="263"/>
      <c r="E3333" s="169"/>
      <c r="F3333" s="167"/>
      <c r="G3333" s="14"/>
      <c r="H3333" s="14"/>
    </row>
    <row r="3334" spans="2:8" ht="30" customHeight="1">
      <c r="B3334" s="21" t="str">
        <f t="shared" si="53"/>
        <v/>
      </c>
      <c r="C3334" s="152"/>
      <c r="D3334" s="263"/>
      <c r="E3334" s="169"/>
      <c r="F3334" s="167"/>
      <c r="G3334" s="14"/>
      <c r="H3334" s="14"/>
    </row>
    <row r="3335" spans="2:8" ht="30" customHeight="1">
      <c r="B3335" s="21" t="str">
        <f t="shared" si="53"/>
        <v/>
      </c>
      <c r="C3335" s="152"/>
      <c r="D3335" s="263"/>
      <c r="E3335" s="169"/>
      <c r="F3335" s="167"/>
      <c r="G3335" s="14"/>
      <c r="H3335" s="14"/>
    </row>
    <row r="3336" spans="2:8" ht="30" customHeight="1">
      <c r="B3336" s="21" t="str">
        <f t="shared" si="53"/>
        <v/>
      </c>
      <c r="C3336" s="152"/>
      <c r="D3336" s="263"/>
      <c r="E3336" s="169"/>
      <c r="F3336" s="167"/>
      <c r="G3336" s="14"/>
      <c r="H3336" s="14"/>
    </row>
    <row r="3337" spans="2:8" ht="30" customHeight="1">
      <c r="B3337" s="21" t="str">
        <f t="shared" si="53"/>
        <v/>
      </c>
      <c r="C3337" s="152"/>
      <c r="D3337" s="263"/>
      <c r="E3337" s="169"/>
      <c r="F3337" s="167"/>
      <c r="G3337" s="14"/>
      <c r="H3337" s="14"/>
    </row>
    <row r="3338" spans="2:8" ht="30" customHeight="1">
      <c r="B3338" s="21" t="str">
        <f t="shared" si="53"/>
        <v/>
      </c>
      <c r="C3338" s="152"/>
      <c r="D3338" s="263"/>
      <c r="E3338" s="169"/>
      <c r="F3338" s="167"/>
      <c r="G3338" s="14"/>
      <c r="H3338" s="14"/>
    </row>
    <row r="3339" spans="2:8" ht="30" customHeight="1">
      <c r="B3339" s="21" t="str">
        <f t="shared" si="53"/>
        <v/>
      </c>
      <c r="C3339" s="152"/>
      <c r="D3339" s="263"/>
      <c r="E3339" s="169"/>
      <c r="F3339" s="167"/>
      <c r="G3339" s="14"/>
      <c r="H3339" s="14"/>
    </row>
    <row r="3340" spans="2:8" ht="30" customHeight="1">
      <c r="B3340" s="21" t="str">
        <f t="shared" si="53"/>
        <v/>
      </c>
      <c r="C3340" s="152"/>
      <c r="D3340" s="263"/>
      <c r="E3340" s="169"/>
      <c r="F3340" s="167"/>
      <c r="G3340" s="14"/>
      <c r="H3340" s="14"/>
    </row>
    <row r="3341" spans="2:8" ht="30" customHeight="1">
      <c r="B3341" s="21" t="str">
        <f t="shared" si="53"/>
        <v/>
      </c>
      <c r="C3341" s="152"/>
      <c r="D3341" s="263"/>
      <c r="E3341" s="169"/>
      <c r="F3341" s="167"/>
      <c r="G3341" s="14"/>
      <c r="H3341" s="14"/>
    </row>
    <row r="3342" spans="2:8" ht="30" customHeight="1">
      <c r="B3342" s="21" t="str">
        <f t="shared" si="53"/>
        <v/>
      </c>
      <c r="C3342" s="152"/>
      <c r="D3342" s="263"/>
      <c r="E3342" s="169"/>
      <c r="F3342" s="167"/>
      <c r="G3342" s="14"/>
      <c r="H3342" s="14"/>
    </row>
    <row r="3343" spans="2:8" ht="30" customHeight="1">
      <c r="B3343" s="21" t="str">
        <f t="shared" si="53"/>
        <v/>
      </c>
      <c r="C3343" s="152"/>
      <c r="D3343" s="263"/>
      <c r="E3343" s="169"/>
      <c r="F3343" s="167"/>
      <c r="G3343" s="14"/>
      <c r="H3343" s="14"/>
    </row>
    <row r="3344" spans="2:8" ht="30" customHeight="1">
      <c r="B3344" s="21" t="str">
        <f t="shared" si="53"/>
        <v/>
      </c>
      <c r="C3344" s="152"/>
      <c r="D3344" s="263"/>
      <c r="E3344" s="169"/>
      <c r="F3344" s="167"/>
      <c r="G3344" s="14"/>
      <c r="H3344" s="14"/>
    </row>
    <row r="3345" spans="2:8" ht="30" customHeight="1">
      <c r="B3345" s="21" t="str">
        <f t="shared" si="53"/>
        <v/>
      </c>
      <c r="C3345" s="152"/>
      <c r="D3345" s="263"/>
      <c r="E3345" s="169"/>
      <c r="F3345" s="167"/>
      <c r="G3345" s="14"/>
      <c r="H3345" s="14"/>
    </row>
    <row r="3346" spans="2:8" ht="30" customHeight="1">
      <c r="B3346" s="21" t="str">
        <f t="shared" si="53"/>
        <v/>
      </c>
      <c r="C3346" s="152"/>
      <c r="D3346" s="263"/>
      <c r="E3346" s="169"/>
      <c r="F3346" s="167"/>
      <c r="G3346" s="14"/>
      <c r="H3346" s="14"/>
    </row>
    <row r="3347" spans="2:8" ht="30" customHeight="1">
      <c r="B3347" s="21" t="str">
        <f t="shared" si="53"/>
        <v/>
      </c>
      <c r="C3347" s="152"/>
      <c r="D3347" s="263"/>
      <c r="E3347" s="169"/>
      <c r="F3347" s="167"/>
      <c r="G3347" s="14"/>
      <c r="H3347" s="14"/>
    </row>
    <row r="3348" spans="2:8" ht="30" customHeight="1">
      <c r="B3348" s="21" t="str">
        <f t="shared" si="53"/>
        <v/>
      </c>
      <c r="C3348" s="152"/>
      <c r="D3348" s="263"/>
      <c r="E3348" s="169"/>
      <c r="F3348" s="167"/>
      <c r="G3348" s="14"/>
      <c r="H3348" s="14"/>
    </row>
    <row r="3349" spans="2:8" ht="30" customHeight="1">
      <c r="B3349" s="21" t="str">
        <f t="shared" si="53"/>
        <v/>
      </c>
      <c r="C3349" s="152"/>
      <c r="D3349" s="263"/>
      <c r="E3349" s="169"/>
      <c r="F3349" s="167"/>
      <c r="G3349" s="14"/>
      <c r="H3349" s="14"/>
    </row>
    <row r="3350" spans="2:8" ht="30" customHeight="1">
      <c r="B3350" s="21" t="str">
        <f t="shared" si="53"/>
        <v/>
      </c>
      <c r="C3350" s="152"/>
      <c r="D3350" s="263"/>
      <c r="E3350" s="169"/>
      <c r="F3350" s="167"/>
      <c r="G3350" s="14"/>
      <c r="H3350" s="14"/>
    </row>
    <row r="3351" spans="2:8" ht="30" customHeight="1">
      <c r="B3351" s="21" t="str">
        <f t="shared" si="53"/>
        <v/>
      </c>
      <c r="C3351" s="152"/>
      <c r="D3351" s="263"/>
      <c r="E3351" s="169"/>
      <c r="F3351" s="167"/>
      <c r="G3351" s="14"/>
      <c r="H3351" s="14"/>
    </row>
    <row r="3352" spans="2:8" ht="30" customHeight="1">
      <c r="B3352" s="21" t="str">
        <f t="shared" si="53"/>
        <v/>
      </c>
      <c r="C3352" s="152"/>
      <c r="D3352" s="263"/>
      <c r="E3352" s="169"/>
      <c r="F3352" s="167"/>
      <c r="G3352" s="14"/>
      <c r="H3352" s="14"/>
    </row>
    <row r="3353" spans="2:8" ht="30" customHeight="1">
      <c r="B3353" s="21" t="str">
        <f t="shared" si="53"/>
        <v/>
      </c>
      <c r="C3353" s="152"/>
      <c r="D3353" s="263"/>
      <c r="E3353" s="169"/>
      <c r="F3353" s="167"/>
      <c r="G3353" s="14"/>
      <c r="H3353" s="14"/>
    </row>
    <row r="3354" spans="2:8" ht="30" customHeight="1">
      <c r="B3354" s="21" t="str">
        <f t="shared" si="53"/>
        <v/>
      </c>
      <c r="C3354" s="152"/>
      <c r="D3354" s="263"/>
      <c r="E3354" s="169"/>
      <c r="F3354" s="167"/>
      <c r="G3354" s="14"/>
      <c r="H3354" s="14"/>
    </row>
    <row r="3355" spans="2:8" ht="30" customHeight="1">
      <c r="B3355" s="21" t="str">
        <f t="shared" si="53"/>
        <v/>
      </c>
      <c r="C3355" s="152"/>
      <c r="D3355" s="263"/>
      <c r="E3355" s="169"/>
      <c r="F3355" s="167"/>
      <c r="G3355" s="14"/>
      <c r="H3355" s="14"/>
    </row>
    <row r="3356" spans="2:8" ht="30" customHeight="1">
      <c r="B3356" s="21" t="str">
        <f t="shared" si="53"/>
        <v/>
      </c>
      <c r="C3356" s="152"/>
      <c r="D3356" s="263"/>
      <c r="E3356" s="169"/>
      <c r="F3356" s="167"/>
      <c r="G3356" s="14"/>
      <c r="H3356" s="14"/>
    </row>
    <row r="3357" spans="2:8" ht="30" customHeight="1">
      <c r="B3357" s="21" t="str">
        <f t="shared" si="53"/>
        <v/>
      </c>
      <c r="C3357" s="152"/>
      <c r="D3357" s="263"/>
      <c r="E3357" s="169"/>
      <c r="F3357" s="167"/>
      <c r="G3357" s="14"/>
      <c r="H3357" s="14"/>
    </row>
    <row r="3358" spans="2:8" ht="30" customHeight="1">
      <c r="B3358" s="21" t="str">
        <f t="shared" si="53"/>
        <v/>
      </c>
      <c r="C3358" s="152"/>
      <c r="D3358" s="263"/>
      <c r="E3358" s="169"/>
      <c r="F3358" s="167"/>
      <c r="G3358" s="14"/>
      <c r="H3358" s="14"/>
    </row>
    <row r="3359" spans="2:8" ht="30" customHeight="1">
      <c r="B3359" s="21" t="str">
        <f t="shared" si="53"/>
        <v/>
      </c>
      <c r="C3359" s="152"/>
      <c r="D3359" s="263"/>
      <c r="E3359" s="169"/>
      <c r="F3359" s="167"/>
      <c r="G3359" s="14"/>
      <c r="H3359" s="14"/>
    </row>
    <row r="3360" spans="2:8" ht="30" customHeight="1">
      <c r="B3360" s="21" t="str">
        <f t="shared" si="53"/>
        <v/>
      </c>
      <c r="C3360" s="152"/>
      <c r="D3360" s="263"/>
      <c r="E3360" s="169"/>
      <c r="F3360" s="167"/>
      <c r="G3360" s="14"/>
      <c r="H3360" s="14"/>
    </row>
    <row r="3361" spans="2:8" ht="30" customHeight="1">
      <c r="B3361" s="21" t="str">
        <f t="shared" si="53"/>
        <v/>
      </c>
      <c r="C3361" s="152"/>
      <c r="D3361" s="263"/>
      <c r="E3361" s="169"/>
      <c r="F3361" s="167"/>
      <c r="G3361" s="14"/>
      <c r="H3361" s="14"/>
    </row>
    <row r="3362" spans="2:8" ht="30" customHeight="1">
      <c r="B3362" s="21" t="str">
        <f t="shared" si="53"/>
        <v/>
      </c>
      <c r="C3362" s="152"/>
      <c r="D3362" s="263"/>
      <c r="E3362" s="169"/>
      <c r="F3362" s="167"/>
      <c r="G3362" s="14"/>
      <c r="H3362" s="14"/>
    </row>
    <row r="3363" spans="2:8" ht="30" customHeight="1">
      <c r="B3363" s="21" t="str">
        <f t="shared" si="53"/>
        <v/>
      </c>
      <c r="C3363" s="152"/>
      <c r="D3363" s="263"/>
      <c r="E3363" s="169"/>
      <c r="F3363" s="167"/>
      <c r="G3363" s="14"/>
      <c r="H3363" s="14"/>
    </row>
    <row r="3364" spans="2:8" ht="30" customHeight="1">
      <c r="B3364" s="21" t="str">
        <f t="shared" si="53"/>
        <v/>
      </c>
      <c r="C3364" s="152"/>
      <c r="D3364" s="263"/>
      <c r="E3364" s="169"/>
      <c r="F3364" s="167"/>
      <c r="G3364" s="14"/>
      <c r="H3364" s="14"/>
    </row>
    <row r="3365" spans="2:8" ht="30" customHeight="1">
      <c r="B3365" s="21" t="str">
        <f t="shared" si="53"/>
        <v/>
      </c>
      <c r="C3365" s="152"/>
      <c r="D3365" s="263"/>
      <c r="E3365" s="169"/>
      <c r="F3365" s="167"/>
      <c r="G3365" s="14"/>
      <c r="H3365" s="14"/>
    </row>
    <row r="3366" spans="2:8" ht="30" customHeight="1">
      <c r="B3366" s="21" t="str">
        <f t="shared" si="53"/>
        <v/>
      </c>
      <c r="C3366" s="152"/>
      <c r="D3366" s="263"/>
      <c r="E3366" s="169"/>
      <c r="F3366" s="167"/>
      <c r="G3366" s="14"/>
      <c r="H3366" s="14"/>
    </row>
    <row r="3367" spans="2:8" ht="30" customHeight="1">
      <c r="B3367" s="21" t="str">
        <f t="shared" si="53"/>
        <v/>
      </c>
      <c r="C3367" s="152"/>
      <c r="D3367" s="263"/>
      <c r="E3367" s="169"/>
      <c r="F3367" s="167"/>
      <c r="G3367" s="14"/>
      <c r="H3367" s="14"/>
    </row>
    <row r="3368" spans="2:8" ht="30" customHeight="1">
      <c r="B3368" s="21" t="str">
        <f t="shared" si="53"/>
        <v/>
      </c>
      <c r="C3368" s="152"/>
      <c r="D3368" s="263"/>
      <c r="E3368" s="169"/>
      <c r="F3368" s="167"/>
      <c r="G3368" s="14"/>
      <c r="H3368" s="14"/>
    </row>
    <row r="3369" spans="2:8" ht="30" customHeight="1">
      <c r="B3369" s="21" t="str">
        <f t="shared" si="53"/>
        <v/>
      </c>
      <c r="C3369" s="152"/>
      <c r="D3369" s="263"/>
      <c r="E3369" s="169"/>
      <c r="F3369" s="167"/>
      <c r="G3369" s="14"/>
      <c r="H3369" s="14"/>
    </row>
    <row r="3370" spans="2:8" ht="30" customHeight="1">
      <c r="B3370" s="21" t="str">
        <f t="shared" si="53"/>
        <v/>
      </c>
      <c r="C3370" s="152"/>
      <c r="D3370" s="263"/>
      <c r="E3370" s="169"/>
      <c r="F3370" s="167"/>
      <c r="G3370" s="14"/>
      <c r="H3370" s="14"/>
    </row>
    <row r="3371" spans="2:8" ht="30" customHeight="1">
      <c r="B3371" s="21" t="str">
        <f t="shared" si="53"/>
        <v/>
      </c>
      <c r="C3371" s="152"/>
      <c r="D3371" s="263"/>
      <c r="E3371" s="169"/>
      <c r="F3371" s="167"/>
      <c r="G3371" s="14"/>
      <c r="H3371" s="14"/>
    </row>
    <row r="3372" spans="2:8" ht="30" customHeight="1">
      <c r="B3372" s="21" t="str">
        <f t="shared" si="53"/>
        <v/>
      </c>
      <c r="C3372" s="152"/>
      <c r="D3372" s="263"/>
      <c r="E3372" s="169"/>
      <c r="F3372" s="167"/>
      <c r="G3372" s="14"/>
      <c r="H3372" s="14"/>
    </row>
    <row r="3373" spans="2:8" ht="30" customHeight="1">
      <c r="B3373" s="21" t="str">
        <f t="shared" si="53"/>
        <v/>
      </c>
      <c r="C3373" s="152"/>
      <c r="D3373" s="263"/>
      <c r="E3373" s="169"/>
      <c r="F3373" s="167"/>
      <c r="G3373" s="14"/>
      <c r="H3373" s="14"/>
    </row>
    <row r="3374" spans="2:8" ht="30" customHeight="1">
      <c r="B3374" s="21" t="str">
        <f t="shared" si="53"/>
        <v/>
      </c>
      <c r="C3374" s="152"/>
      <c r="D3374" s="263"/>
      <c r="E3374" s="169"/>
      <c r="F3374" s="167"/>
      <c r="G3374" s="14"/>
      <c r="H3374" s="14"/>
    </row>
    <row r="3375" spans="2:8" ht="30" customHeight="1">
      <c r="B3375" s="21" t="str">
        <f t="shared" si="53"/>
        <v/>
      </c>
      <c r="C3375" s="152"/>
      <c r="D3375" s="263"/>
      <c r="E3375" s="169"/>
      <c r="F3375" s="167"/>
      <c r="G3375" s="14"/>
      <c r="H3375" s="14"/>
    </row>
    <row r="3376" spans="2:8" ht="30" customHeight="1">
      <c r="B3376" s="21" t="str">
        <f t="shared" ref="B3376:B3439" si="54">IF(D3376="","",MONTH(F3376))</f>
        <v/>
      </c>
      <c r="C3376" s="152"/>
      <c r="D3376" s="263"/>
      <c r="E3376" s="169"/>
      <c r="F3376" s="167"/>
      <c r="G3376" s="14"/>
      <c r="H3376" s="14"/>
    </row>
    <row r="3377" spans="2:8" ht="30" customHeight="1">
      <c r="B3377" s="21" t="str">
        <f t="shared" si="54"/>
        <v/>
      </c>
      <c r="C3377" s="152"/>
      <c r="D3377" s="263"/>
      <c r="E3377" s="169"/>
      <c r="F3377" s="167"/>
      <c r="G3377" s="14"/>
      <c r="H3377" s="14"/>
    </row>
    <row r="3378" spans="2:8" ht="30" customHeight="1">
      <c r="B3378" s="21" t="str">
        <f t="shared" si="54"/>
        <v/>
      </c>
      <c r="C3378" s="152"/>
      <c r="D3378" s="263"/>
      <c r="E3378" s="169"/>
      <c r="F3378" s="167"/>
      <c r="G3378" s="14"/>
      <c r="H3378" s="14"/>
    </row>
    <row r="3379" spans="2:8" ht="30" customHeight="1">
      <c r="B3379" s="21" t="str">
        <f t="shared" si="54"/>
        <v/>
      </c>
      <c r="C3379" s="152"/>
      <c r="D3379" s="263"/>
      <c r="E3379" s="169"/>
      <c r="F3379" s="167"/>
      <c r="G3379" s="14"/>
      <c r="H3379" s="14"/>
    </row>
    <row r="3380" spans="2:8" ht="30" customHeight="1">
      <c r="B3380" s="21" t="str">
        <f t="shared" si="54"/>
        <v/>
      </c>
      <c r="C3380" s="152"/>
      <c r="D3380" s="263"/>
      <c r="E3380" s="169"/>
      <c r="F3380" s="167"/>
      <c r="G3380" s="14"/>
      <c r="H3380" s="14"/>
    </row>
    <row r="3381" spans="2:8" ht="30" customHeight="1">
      <c r="B3381" s="21" t="str">
        <f t="shared" si="54"/>
        <v/>
      </c>
      <c r="C3381" s="152"/>
      <c r="D3381" s="263"/>
      <c r="E3381" s="169"/>
      <c r="F3381" s="167"/>
      <c r="G3381" s="14"/>
      <c r="H3381" s="14"/>
    </row>
    <row r="3382" spans="2:8" ht="30" customHeight="1">
      <c r="B3382" s="21" t="str">
        <f t="shared" si="54"/>
        <v/>
      </c>
      <c r="C3382" s="152"/>
      <c r="D3382" s="263"/>
      <c r="E3382" s="169"/>
      <c r="F3382" s="167"/>
      <c r="G3382" s="14"/>
      <c r="H3382" s="14"/>
    </row>
    <row r="3383" spans="2:8" ht="30" customHeight="1">
      <c r="B3383" s="21" t="str">
        <f t="shared" si="54"/>
        <v/>
      </c>
      <c r="C3383" s="152"/>
      <c r="D3383" s="263"/>
      <c r="E3383" s="169"/>
      <c r="F3383" s="167"/>
      <c r="G3383" s="14"/>
      <c r="H3383" s="14"/>
    </row>
    <row r="3384" spans="2:8" ht="30" customHeight="1">
      <c r="B3384" s="21" t="str">
        <f t="shared" si="54"/>
        <v/>
      </c>
      <c r="C3384" s="152"/>
      <c r="D3384" s="263"/>
      <c r="E3384" s="169"/>
      <c r="F3384" s="167"/>
      <c r="G3384" s="14"/>
      <c r="H3384" s="14"/>
    </row>
    <row r="3385" spans="2:8" ht="30" customHeight="1">
      <c r="B3385" s="21" t="str">
        <f t="shared" si="54"/>
        <v/>
      </c>
      <c r="C3385" s="152"/>
      <c r="D3385" s="263"/>
      <c r="E3385" s="169"/>
      <c r="F3385" s="167"/>
      <c r="G3385" s="14"/>
      <c r="H3385" s="14"/>
    </row>
    <row r="3386" spans="2:8" ht="30" customHeight="1">
      <c r="B3386" s="21" t="str">
        <f t="shared" si="54"/>
        <v/>
      </c>
      <c r="C3386" s="152"/>
      <c r="D3386" s="263"/>
      <c r="E3386" s="169"/>
      <c r="F3386" s="167"/>
      <c r="G3386" s="14"/>
      <c r="H3386" s="14"/>
    </row>
    <row r="3387" spans="2:8" ht="30" customHeight="1">
      <c r="B3387" s="21" t="str">
        <f t="shared" si="54"/>
        <v/>
      </c>
      <c r="C3387" s="152"/>
      <c r="D3387" s="263"/>
      <c r="E3387" s="169"/>
      <c r="F3387" s="167"/>
      <c r="G3387" s="14"/>
      <c r="H3387" s="14"/>
    </row>
    <row r="3388" spans="2:8" ht="30" customHeight="1">
      <c r="B3388" s="21" t="str">
        <f t="shared" si="54"/>
        <v/>
      </c>
      <c r="C3388" s="152"/>
      <c r="D3388" s="263"/>
      <c r="E3388" s="169"/>
      <c r="F3388" s="167"/>
      <c r="G3388" s="14"/>
      <c r="H3388" s="14"/>
    </row>
    <row r="3389" spans="2:8" ht="30" customHeight="1">
      <c r="B3389" s="21" t="str">
        <f t="shared" si="54"/>
        <v/>
      </c>
      <c r="C3389" s="152"/>
      <c r="D3389" s="263"/>
      <c r="E3389" s="169"/>
      <c r="F3389" s="167"/>
      <c r="G3389" s="14"/>
      <c r="H3389" s="14"/>
    </row>
    <row r="3390" spans="2:8" ht="30" customHeight="1">
      <c r="B3390" s="21" t="str">
        <f t="shared" si="54"/>
        <v/>
      </c>
      <c r="C3390" s="152"/>
      <c r="D3390" s="263"/>
      <c r="E3390" s="169"/>
      <c r="F3390" s="167"/>
      <c r="G3390" s="14"/>
      <c r="H3390" s="14"/>
    </row>
    <row r="3391" spans="2:8" ht="30" customHeight="1">
      <c r="B3391" s="21" t="str">
        <f t="shared" si="54"/>
        <v/>
      </c>
      <c r="C3391" s="152"/>
      <c r="D3391" s="263"/>
      <c r="E3391" s="169"/>
      <c r="F3391" s="167"/>
      <c r="G3391" s="14"/>
      <c r="H3391" s="14"/>
    </row>
    <row r="3392" spans="2:8" ht="30" customHeight="1">
      <c r="B3392" s="21" t="str">
        <f t="shared" si="54"/>
        <v/>
      </c>
      <c r="C3392" s="152"/>
      <c r="D3392" s="263"/>
      <c r="E3392" s="169"/>
      <c r="F3392" s="167"/>
      <c r="G3392" s="14"/>
      <c r="H3392" s="14"/>
    </row>
    <row r="3393" spans="2:8" ht="30" customHeight="1">
      <c r="B3393" s="21" t="str">
        <f t="shared" si="54"/>
        <v/>
      </c>
      <c r="C3393" s="152"/>
      <c r="D3393" s="263"/>
      <c r="E3393" s="169"/>
      <c r="F3393" s="167"/>
      <c r="G3393" s="14"/>
      <c r="H3393" s="14"/>
    </row>
    <row r="3394" spans="2:8" ht="30" customHeight="1">
      <c r="B3394" s="21" t="str">
        <f t="shared" si="54"/>
        <v/>
      </c>
      <c r="C3394" s="152"/>
      <c r="D3394" s="263"/>
      <c r="E3394" s="169"/>
      <c r="F3394" s="167"/>
      <c r="G3394" s="14"/>
      <c r="H3394" s="14"/>
    </row>
    <row r="3395" spans="2:8" ht="30" customHeight="1">
      <c r="B3395" s="21" t="str">
        <f t="shared" si="54"/>
        <v/>
      </c>
      <c r="C3395" s="152"/>
      <c r="D3395" s="263"/>
      <c r="E3395" s="169"/>
      <c r="F3395" s="167"/>
      <c r="G3395" s="14"/>
      <c r="H3395" s="14"/>
    </row>
    <row r="3396" spans="2:8" ht="30" customHeight="1">
      <c r="B3396" s="21" t="str">
        <f t="shared" si="54"/>
        <v/>
      </c>
      <c r="C3396" s="152"/>
      <c r="D3396" s="263"/>
      <c r="E3396" s="169"/>
      <c r="F3396" s="167"/>
      <c r="G3396" s="14"/>
      <c r="H3396" s="14"/>
    </row>
    <row r="3397" spans="2:8" ht="30" customHeight="1">
      <c r="B3397" s="21" t="str">
        <f t="shared" si="54"/>
        <v/>
      </c>
      <c r="C3397" s="152"/>
      <c r="D3397" s="263"/>
      <c r="E3397" s="169"/>
      <c r="F3397" s="167"/>
      <c r="G3397" s="14"/>
      <c r="H3397" s="14"/>
    </row>
    <row r="3398" spans="2:8" ht="30" customHeight="1">
      <c r="B3398" s="21" t="str">
        <f t="shared" si="54"/>
        <v/>
      </c>
      <c r="C3398" s="152"/>
      <c r="D3398" s="263"/>
      <c r="E3398" s="169"/>
      <c r="F3398" s="167"/>
      <c r="G3398" s="14"/>
      <c r="H3398" s="14"/>
    </row>
    <row r="3399" spans="2:8" ht="30" customHeight="1">
      <c r="B3399" s="21" t="str">
        <f t="shared" si="54"/>
        <v/>
      </c>
      <c r="C3399" s="152"/>
      <c r="D3399" s="263"/>
      <c r="E3399" s="169"/>
      <c r="F3399" s="167"/>
      <c r="G3399" s="14"/>
      <c r="H3399" s="14"/>
    </row>
    <row r="3400" spans="2:8" ht="30" customHeight="1">
      <c r="B3400" s="21" t="str">
        <f t="shared" si="54"/>
        <v/>
      </c>
      <c r="C3400" s="152"/>
      <c r="D3400" s="263"/>
      <c r="E3400" s="169"/>
      <c r="F3400" s="167"/>
      <c r="G3400" s="14"/>
      <c r="H3400" s="14"/>
    </row>
    <row r="3401" spans="2:8" ht="30" customHeight="1">
      <c r="B3401" s="21" t="str">
        <f t="shared" si="54"/>
        <v/>
      </c>
      <c r="C3401" s="152"/>
      <c r="D3401" s="263"/>
      <c r="E3401" s="169"/>
      <c r="F3401" s="167"/>
      <c r="G3401" s="14"/>
      <c r="H3401" s="14"/>
    </row>
    <row r="3402" spans="2:8" ht="30" customHeight="1">
      <c r="B3402" s="21" t="str">
        <f t="shared" si="54"/>
        <v/>
      </c>
      <c r="C3402" s="152"/>
      <c r="D3402" s="263"/>
      <c r="E3402" s="169"/>
      <c r="F3402" s="167"/>
      <c r="G3402" s="14"/>
      <c r="H3402" s="14"/>
    </row>
    <row r="3403" spans="2:8" ht="30" customHeight="1">
      <c r="B3403" s="21" t="str">
        <f t="shared" si="54"/>
        <v/>
      </c>
      <c r="C3403" s="152"/>
      <c r="D3403" s="263"/>
      <c r="E3403" s="169"/>
      <c r="F3403" s="167"/>
      <c r="G3403" s="14"/>
      <c r="H3403" s="14"/>
    </row>
    <row r="3404" spans="2:8" ht="30" customHeight="1">
      <c r="B3404" s="21" t="str">
        <f t="shared" si="54"/>
        <v/>
      </c>
      <c r="C3404" s="152"/>
      <c r="D3404" s="263"/>
      <c r="E3404" s="169"/>
      <c r="F3404" s="167"/>
      <c r="G3404" s="14"/>
      <c r="H3404" s="14"/>
    </row>
    <row r="3405" spans="2:8" ht="30" customHeight="1">
      <c r="B3405" s="21" t="str">
        <f t="shared" si="54"/>
        <v/>
      </c>
      <c r="C3405" s="152"/>
      <c r="D3405" s="263"/>
      <c r="E3405" s="169"/>
      <c r="F3405" s="167"/>
      <c r="G3405" s="14"/>
      <c r="H3405" s="14"/>
    </row>
    <row r="3406" spans="2:8" ht="30" customHeight="1">
      <c r="B3406" s="21" t="str">
        <f t="shared" si="54"/>
        <v/>
      </c>
      <c r="C3406" s="152"/>
      <c r="D3406" s="263"/>
      <c r="E3406" s="169"/>
      <c r="F3406" s="167"/>
      <c r="G3406" s="14"/>
      <c r="H3406" s="14"/>
    </row>
    <row r="3407" spans="2:8" ht="30" customHeight="1">
      <c r="B3407" s="21" t="str">
        <f t="shared" si="54"/>
        <v/>
      </c>
      <c r="C3407" s="152"/>
      <c r="D3407" s="263"/>
      <c r="E3407" s="169"/>
      <c r="F3407" s="167"/>
      <c r="G3407" s="14"/>
      <c r="H3407" s="14"/>
    </row>
    <row r="3408" spans="2:8" ht="30" customHeight="1">
      <c r="B3408" s="21" t="str">
        <f t="shared" si="54"/>
        <v/>
      </c>
      <c r="C3408" s="152"/>
      <c r="D3408" s="263"/>
      <c r="E3408" s="169"/>
      <c r="F3408" s="167"/>
      <c r="G3408" s="14"/>
      <c r="H3408" s="14"/>
    </row>
    <row r="3409" spans="2:8" ht="30" customHeight="1">
      <c r="B3409" s="21" t="str">
        <f t="shared" si="54"/>
        <v/>
      </c>
      <c r="C3409" s="152"/>
      <c r="D3409" s="263"/>
      <c r="E3409" s="169"/>
      <c r="F3409" s="167"/>
      <c r="G3409" s="14"/>
      <c r="H3409" s="14"/>
    </row>
    <row r="3410" spans="2:8" ht="30" customHeight="1">
      <c r="B3410" s="21" t="str">
        <f t="shared" si="54"/>
        <v/>
      </c>
      <c r="C3410" s="152"/>
      <c r="D3410" s="263"/>
      <c r="E3410" s="169"/>
      <c r="F3410" s="167"/>
      <c r="G3410" s="14"/>
      <c r="H3410" s="14"/>
    </row>
    <row r="3411" spans="2:8" ht="30" customHeight="1">
      <c r="B3411" s="21" t="str">
        <f t="shared" si="54"/>
        <v/>
      </c>
      <c r="C3411" s="152"/>
      <c r="D3411" s="263"/>
      <c r="E3411" s="169"/>
      <c r="F3411" s="167"/>
      <c r="G3411" s="14"/>
      <c r="H3411" s="14"/>
    </row>
    <row r="3412" spans="2:8" ht="30" customHeight="1">
      <c r="B3412" s="21" t="str">
        <f t="shared" si="54"/>
        <v/>
      </c>
      <c r="C3412" s="152"/>
      <c r="D3412" s="263"/>
      <c r="E3412" s="169"/>
      <c r="F3412" s="167"/>
      <c r="G3412" s="14"/>
      <c r="H3412" s="14"/>
    </row>
    <row r="3413" spans="2:8" ht="30" customHeight="1">
      <c r="B3413" s="21" t="str">
        <f t="shared" si="54"/>
        <v/>
      </c>
      <c r="C3413" s="152"/>
      <c r="D3413" s="263"/>
      <c r="E3413" s="169"/>
      <c r="F3413" s="167"/>
      <c r="G3413" s="14"/>
      <c r="H3413" s="14"/>
    </row>
    <row r="3414" spans="2:8" ht="30" customHeight="1">
      <c r="B3414" s="21" t="str">
        <f t="shared" si="54"/>
        <v/>
      </c>
      <c r="C3414" s="152"/>
      <c r="D3414" s="263"/>
      <c r="E3414" s="169"/>
      <c r="F3414" s="167"/>
      <c r="G3414" s="14"/>
      <c r="H3414" s="14"/>
    </row>
    <row r="3415" spans="2:8" ht="30" customHeight="1">
      <c r="B3415" s="21" t="str">
        <f t="shared" si="54"/>
        <v/>
      </c>
      <c r="C3415" s="152"/>
      <c r="D3415" s="263"/>
      <c r="E3415" s="169"/>
      <c r="F3415" s="167"/>
      <c r="G3415" s="14"/>
      <c r="H3415" s="14"/>
    </row>
    <row r="3416" spans="2:8" ht="30" customHeight="1">
      <c r="B3416" s="21" t="str">
        <f t="shared" si="54"/>
        <v/>
      </c>
      <c r="C3416" s="152"/>
      <c r="D3416" s="263"/>
      <c r="E3416" s="169"/>
      <c r="F3416" s="167"/>
      <c r="G3416" s="14"/>
      <c r="H3416" s="14"/>
    </row>
    <row r="3417" spans="2:8" ht="30" customHeight="1">
      <c r="B3417" s="21" t="str">
        <f t="shared" si="54"/>
        <v/>
      </c>
      <c r="C3417" s="152"/>
      <c r="D3417" s="263"/>
      <c r="E3417" s="169"/>
      <c r="F3417" s="167"/>
      <c r="G3417" s="14"/>
      <c r="H3417" s="14"/>
    </row>
    <row r="3418" spans="2:8" ht="30" customHeight="1">
      <c r="B3418" s="21" t="str">
        <f t="shared" si="54"/>
        <v/>
      </c>
      <c r="C3418" s="152"/>
      <c r="D3418" s="263"/>
      <c r="E3418" s="169"/>
      <c r="F3418" s="167"/>
      <c r="G3418" s="14"/>
      <c r="H3418" s="14"/>
    </row>
    <row r="3419" spans="2:8" ht="30" customHeight="1">
      <c r="B3419" s="21" t="str">
        <f t="shared" si="54"/>
        <v/>
      </c>
      <c r="C3419" s="152"/>
      <c r="D3419" s="263"/>
      <c r="E3419" s="169"/>
      <c r="F3419" s="167"/>
      <c r="G3419" s="14"/>
      <c r="H3419" s="14"/>
    </row>
    <row r="3420" spans="2:8" ht="30" customHeight="1">
      <c r="B3420" s="21" t="str">
        <f t="shared" si="54"/>
        <v/>
      </c>
      <c r="C3420" s="152"/>
      <c r="D3420" s="263"/>
      <c r="E3420" s="169"/>
      <c r="F3420" s="167"/>
      <c r="G3420" s="14"/>
      <c r="H3420" s="14"/>
    </row>
    <row r="3421" spans="2:8" ht="30" customHeight="1">
      <c r="B3421" s="21" t="str">
        <f t="shared" si="54"/>
        <v/>
      </c>
      <c r="C3421" s="152"/>
      <c r="D3421" s="263"/>
      <c r="E3421" s="169"/>
      <c r="F3421" s="167"/>
      <c r="G3421" s="14"/>
      <c r="H3421" s="14"/>
    </row>
    <row r="3422" spans="2:8" ht="30" customHeight="1">
      <c r="B3422" s="21" t="str">
        <f t="shared" si="54"/>
        <v/>
      </c>
      <c r="C3422" s="152"/>
      <c r="D3422" s="263"/>
      <c r="E3422" s="169"/>
      <c r="F3422" s="167"/>
      <c r="G3422" s="14"/>
      <c r="H3422" s="14"/>
    </row>
    <row r="3423" spans="2:8" ht="30" customHeight="1">
      <c r="B3423" s="21" t="str">
        <f t="shared" si="54"/>
        <v/>
      </c>
      <c r="C3423" s="152"/>
      <c r="D3423" s="263"/>
      <c r="E3423" s="169"/>
      <c r="F3423" s="167"/>
      <c r="G3423" s="14"/>
      <c r="H3423" s="14"/>
    </row>
    <row r="3424" spans="2:8" ht="30" customHeight="1">
      <c r="B3424" s="21" t="str">
        <f t="shared" si="54"/>
        <v/>
      </c>
      <c r="C3424" s="152"/>
      <c r="D3424" s="263"/>
      <c r="E3424" s="169"/>
      <c r="F3424" s="167"/>
      <c r="G3424" s="14"/>
      <c r="H3424" s="14"/>
    </row>
    <row r="3425" spans="2:8" ht="30" customHeight="1">
      <c r="B3425" s="21" t="str">
        <f t="shared" si="54"/>
        <v/>
      </c>
      <c r="C3425" s="152"/>
      <c r="D3425" s="263"/>
      <c r="E3425" s="169"/>
      <c r="F3425" s="167"/>
      <c r="G3425" s="14"/>
      <c r="H3425" s="14"/>
    </row>
    <row r="3426" spans="2:8" ht="30" customHeight="1">
      <c r="B3426" s="21" t="str">
        <f t="shared" si="54"/>
        <v/>
      </c>
      <c r="C3426" s="152"/>
      <c r="D3426" s="263"/>
      <c r="E3426" s="169"/>
      <c r="F3426" s="167"/>
      <c r="G3426" s="14"/>
      <c r="H3426" s="14"/>
    </row>
    <row r="3427" spans="2:8" ht="30" customHeight="1">
      <c r="B3427" s="21" t="str">
        <f t="shared" si="54"/>
        <v/>
      </c>
      <c r="C3427" s="152"/>
      <c r="D3427" s="263"/>
      <c r="E3427" s="169"/>
      <c r="F3427" s="167"/>
      <c r="G3427" s="14"/>
      <c r="H3427" s="14"/>
    </row>
    <row r="3428" spans="2:8" ht="30" customHeight="1">
      <c r="B3428" s="21" t="str">
        <f t="shared" si="54"/>
        <v/>
      </c>
      <c r="C3428" s="152"/>
      <c r="D3428" s="263"/>
      <c r="E3428" s="169"/>
      <c r="F3428" s="167"/>
      <c r="G3428" s="14"/>
      <c r="H3428" s="14"/>
    </row>
    <row r="3429" spans="2:8" ht="30" customHeight="1">
      <c r="B3429" s="21" t="str">
        <f t="shared" si="54"/>
        <v/>
      </c>
      <c r="C3429" s="152"/>
      <c r="D3429" s="263"/>
      <c r="E3429" s="169"/>
      <c r="F3429" s="167"/>
      <c r="G3429" s="14"/>
      <c r="H3429" s="14"/>
    </row>
    <row r="3430" spans="2:8" ht="30" customHeight="1">
      <c r="B3430" s="21" t="str">
        <f t="shared" si="54"/>
        <v/>
      </c>
      <c r="C3430" s="152"/>
      <c r="D3430" s="263"/>
      <c r="E3430" s="169"/>
      <c r="F3430" s="167"/>
      <c r="G3430" s="14"/>
      <c r="H3430" s="14"/>
    </row>
    <row r="3431" spans="2:8" ht="30" customHeight="1">
      <c r="B3431" s="21" t="str">
        <f t="shared" si="54"/>
        <v/>
      </c>
      <c r="C3431" s="152"/>
      <c r="D3431" s="263"/>
      <c r="E3431" s="169"/>
      <c r="F3431" s="167"/>
      <c r="G3431" s="14"/>
      <c r="H3431" s="14"/>
    </row>
    <row r="3432" spans="2:8" ht="30" customHeight="1">
      <c r="B3432" s="21" t="str">
        <f t="shared" si="54"/>
        <v/>
      </c>
      <c r="C3432" s="152"/>
      <c r="D3432" s="263"/>
      <c r="E3432" s="169"/>
      <c r="F3432" s="167"/>
      <c r="G3432" s="14"/>
      <c r="H3432" s="14"/>
    </row>
    <row r="3433" spans="2:8" ht="30" customHeight="1">
      <c r="B3433" s="21" t="str">
        <f t="shared" si="54"/>
        <v/>
      </c>
      <c r="C3433" s="152"/>
      <c r="D3433" s="263"/>
      <c r="E3433" s="169"/>
      <c r="F3433" s="167"/>
      <c r="G3433" s="14"/>
      <c r="H3433" s="14"/>
    </row>
    <row r="3434" spans="2:8" ht="30" customHeight="1">
      <c r="B3434" s="21" t="str">
        <f t="shared" si="54"/>
        <v/>
      </c>
      <c r="C3434" s="152"/>
      <c r="D3434" s="263"/>
      <c r="E3434" s="169"/>
      <c r="F3434" s="167"/>
      <c r="G3434" s="14"/>
      <c r="H3434" s="14"/>
    </row>
    <row r="3435" spans="2:8" ht="30" customHeight="1">
      <c r="B3435" s="21" t="str">
        <f t="shared" si="54"/>
        <v/>
      </c>
      <c r="C3435" s="152"/>
      <c r="D3435" s="263"/>
      <c r="E3435" s="169"/>
      <c r="F3435" s="167"/>
      <c r="G3435" s="14"/>
      <c r="H3435" s="14"/>
    </row>
    <row r="3436" spans="2:8" ht="30" customHeight="1">
      <c r="B3436" s="21" t="str">
        <f t="shared" si="54"/>
        <v/>
      </c>
      <c r="C3436" s="152"/>
      <c r="D3436" s="263"/>
      <c r="E3436" s="169"/>
      <c r="F3436" s="167"/>
      <c r="G3436" s="14"/>
      <c r="H3436" s="14"/>
    </row>
    <row r="3437" spans="2:8" ht="30" customHeight="1">
      <c r="B3437" s="21" t="str">
        <f t="shared" si="54"/>
        <v/>
      </c>
      <c r="C3437" s="152"/>
      <c r="D3437" s="263"/>
      <c r="E3437" s="169"/>
      <c r="F3437" s="167"/>
      <c r="G3437" s="14"/>
      <c r="H3437" s="14"/>
    </row>
    <row r="3438" spans="2:8" ht="30" customHeight="1">
      <c r="B3438" s="21" t="str">
        <f t="shared" si="54"/>
        <v/>
      </c>
      <c r="C3438" s="152"/>
      <c r="D3438" s="263"/>
      <c r="E3438" s="169"/>
      <c r="F3438" s="167"/>
      <c r="G3438" s="14"/>
      <c r="H3438" s="14"/>
    </row>
    <row r="3439" spans="2:8" ht="30" customHeight="1">
      <c r="B3439" s="21" t="str">
        <f t="shared" si="54"/>
        <v/>
      </c>
      <c r="C3439" s="152"/>
      <c r="D3439" s="263"/>
      <c r="E3439" s="169"/>
      <c r="F3439" s="167"/>
      <c r="G3439" s="14"/>
      <c r="H3439" s="14"/>
    </row>
    <row r="3440" spans="2:8" ht="30" customHeight="1">
      <c r="B3440" s="21" t="str">
        <f t="shared" ref="B3440:B3503" si="55">IF(D3440="","",MONTH(F3440))</f>
        <v/>
      </c>
      <c r="C3440" s="152"/>
      <c r="D3440" s="263"/>
      <c r="E3440" s="169"/>
      <c r="F3440" s="167"/>
      <c r="G3440" s="14"/>
      <c r="H3440" s="14"/>
    </row>
    <row r="3441" spans="2:8" ht="30" customHeight="1">
      <c r="B3441" s="21" t="str">
        <f t="shared" si="55"/>
        <v/>
      </c>
      <c r="C3441" s="152"/>
      <c r="D3441" s="263"/>
      <c r="E3441" s="169"/>
      <c r="F3441" s="167"/>
      <c r="G3441" s="14"/>
      <c r="H3441" s="14"/>
    </row>
    <row r="3442" spans="2:8" ht="30" customHeight="1">
      <c r="B3442" s="21" t="str">
        <f t="shared" si="55"/>
        <v/>
      </c>
      <c r="C3442" s="152"/>
      <c r="D3442" s="263"/>
      <c r="E3442" s="169"/>
      <c r="F3442" s="167"/>
      <c r="G3442" s="14"/>
      <c r="H3442" s="14"/>
    </row>
    <row r="3443" spans="2:8" ht="30" customHeight="1">
      <c r="B3443" s="21" t="str">
        <f t="shared" si="55"/>
        <v/>
      </c>
      <c r="C3443" s="152"/>
      <c r="D3443" s="263"/>
      <c r="E3443" s="169"/>
      <c r="F3443" s="167"/>
      <c r="G3443" s="14"/>
      <c r="H3443" s="14"/>
    </row>
    <row r="3444" spans="2:8" ht="30" customHeight="1">
      <c r="B3444" s="21" t="str">
        <f t="shared" si="55"/>
        <v/>
      </c>
      <c r="C3444" s="152"/>
      <c r="D3444" s="263"/>
      <c r="E3444" s="169"/>
      <c r="F3444" s="167"/>
      <c r="G3444" s="14"/>
      <c r="H3444" s="14"/>
    </row>
    <row r="3445" spans="2:8" ht="30" customHeight="1">
      <c r="B3445" s="21" t="str">
        <f t="shared" si="55"/>
        <v/>
      </c>
      <c r="C3445" s="152"/>
      <c r="D3445" s="263"/>
      <c r="E3445" s="169"/>
      <c r="F3445" s="167"/>
      <c r="G3445" s="14"/>
      <c r="H3445" s="14"/>
    </row>
    <row r="3446" spans="2:8" ht="30" customHeight="1">
      <c r="B3446" s="21" t="str">
        <f t="shared" si="55"/>
        <v/>
      </c>
      <c r="C3446" s="152"/>
      <c r="D3446" s="263"/>
      <c r="E3446" s="169"/>
      <c r="F3446" s="167"/>
      <c r="G3446" s="14"/>
      <c r="H3446" s="14"/>
    </row>
    <row r="3447" spans="2:8" ht="30" customHeight="1">
      <c r="B3447" s="21" t="str">
        <f t="shared" si="55"/>
        <v/>
      </c>
      <c r="C3447" s="152"/>
      <c r="D3447" s="263"/>
      <c r="E3447" s="169"/>
      <c r="F3447" s="167"/>
      <c r="G3447" s="14"/>
      <c r="H3447" s="14"/>
    </row>
    <row r="3448" spans="2:8" ht="30" customHeight="1">
      <c r="B3448" s="21" t="str">
        <f t="shared" si="55"/>
        <v/>
      </c>
      <c r="C3448" s="152"/>
      <c r="D3448" s="263"/>
      <c r="E3448" s="169"/>
      <c r="F3448" s="167"/>
      <c r="G3448" s="14"/>
      <c r="H3448" s="14"/>
    </row>
    <row r="3449" spans="2:8" ht="30" customHeight="1">
      <c r="B3449" s="21" t="str">
        <f t="shared" si="55"/>
        <v/>
      </c>
      <c r="C3449" s="152"/>
      <c r="D3449" s="263"/>
      <c r="E3449" s="169"/>
      <c r="F3449" s="167"/>
      <c r="G3449" s="14"/>
      <c r="H3449" s="14"/>
    </row>
    <row r="3450" spans="2:8" ht="30" customHeight="1">
      <c r="B3450" s="21" t="str">
        <f t="shared" si="55"/>
        <v/>
      </c>
      <c r="C3450" s="152"/>
      <c r="D3450" s="263"/>
      <c r="E3450" s="169"/>
      <c r="F3450" s="167"/>
      <c r="G3450" s="14"/>
      <c r="H3450" s="14"/>
    </row>
    <row r="3451" spans="2:8" ht="30" customHeight="1">
      <c r="B3451" s="21" t="str">
        <f t="shared" si="55"/>
        <v/>
      </c>
      <c r="C3451" s="152"/>
      <c r="D3451" s="263"/>
      <c r="E3451" s="169"/>
      <c r="F3451" s="167"/>
      <c r="G3451" s="14"/>
      <c r="H3451" s="14"/>
    </row>
    <row r="3452" spans="2:8" ht="30" customHeight="1">
      <c r="B3452" s="21" t="str">
        <f t="shared" si="55"/>
        <v/>
      </c>
      <c r="C3452" s="152"/>
      <c r="D3452" s="263"/>
      <c r="E3452" s="169"/>
      <c r="F3452" s="167"/>
      <c r="G3452" s="14"/>
      <c r="H3452" s="14"/>
    </row>
    <row r="3453" spans="2:8" ht="30" customHeight="1">
      <c r="B3453" s="21" t="str">
        <f t="shared" si="55"/>
        <v/>
      </c>
      <c r="C3453" s="152"/>
      <c r="D3453" s="263"/>
      <c r="E3453" s="169"/>
      <c r="F3453" s="167"/>
      <c r="G3453" s="14"/>
      <c r="H3453" s="14"/>
    </row>
    <row r="3454" spans="2:8" ht="30" customHeight="1">
      <c r="B3454" s="21" t="str">
        <f t="shared" si="55"/>
        <v/>
      </c>
      <c r="C3454" s="152"/>
      <c r="D3454" s="263"/>
      <c r="E3454" s="169"/>
      <c r="F3454" s="167"/>
      <c r="G3454" s="14"/>
      <c r="H3454" s="14"/>
    </row>
    <row r="3455" spans="2:8" ht="30" customHeight="1">
      <c r="B3455" s="21" t="str">
        <f t="shared" si="55"/>
        <v/>
      </c>
      <c r="C3455" s="152"/>
      <c r="D3455" s="263"/>
      <c r="E3455" s="169"/>
      <c r="F3455" s="167"/>
      <c r="G3455" s="14"/>
      <c r="H3455" s="14"/>
    </row>
    <row r="3456" spans="2:8" ht="30" customHeight="1">
      <c r="B3456" s="21" t="str">
        <f t="shared" si="55"/>
        <v/>
      </c>
      <c r="C3456" s="152"/>
      <c r="D3456" s="263"/>
      <c r="E3456" s="169"/>
      <c r="F3456" s="167"/>
      <c r="G3456" s="14"/>
      <c r="H3456" s="14"/>
    </row>
    <row r="3457" spans="2:8" ht="30" customHeight="1">
      <c r="B3457" s="21" t="str">
        <f t="shared" si="55"/>
        <v/>
      </c>
      <c r="C3457" s="152"/>
      <c r="D3457" s="263"/>
      <c r="E3457" s="169"/>
      <c r="F3457" s="167"/>
      <c r="G3457" s="14"/>
      <c r="H3457" s="14"/>
    </row>
    <row r="3458" spans="2:8" ht="30" customHeight="1">
      <c r="B3458" s="21" t="str">
        <f t="shared" si="55"/>
        <v/>
      </c>
      <c r="C3458" s="152"/>
      <c r="D3458" s="263"/>
      <c r="E3458" s="169"/>
      <c r="F3458" s="167"/>
      <c r="G3458" s="14"/>
      <c r="H3458" s="14"/>
    </row>
    <row r="3459" spans="2:8" ht="30" customHeight="1">
      <c r="B3459" s="21" t="str">
        <f t="shared" si="55"/>
        <v/>
      </c>
      <c r="C3459" s="152"/>
      <c r="D3459" s="263"/>
      <c r="E3459" s="169"/>
      <c r="F3459" s="167"/>
      <c r="G3459" s="14"/>
      <c r="H3459" s="14"/>
    </row>
    <row r="3460" spans="2:8" ht="30" customHeight="1">
      <c r="B3460" s="21" t="str">
        <f t="shared" si="55"/>
        <v/>
      </c>
      <c r="C3460" s="152"/>
      <c r="D3460" s="263"/>
      <c r="E3460" s="169"/>
      <c r="F3460" s="167"/>
      <c r="G3460" s="14"/>
      <c r="H3460" s="14"/>
    </row>
    <row r="3461" spans="2:8" ht="30" customHeight="1">
      <c r="B3461" s="21" t="str">
        <f t="shared" si="55"/>
        <v/>
      </c>
      <c r="C3461" s="152"/>
      <c r="D3461" s="263"/>
      <c r="E3461" s="169"/>
      <c r="F3461" s="167"/>
      <c r="G3461" s="14"/>
      <c r="H3461" s="14"/>
    </row>
    <row r="3462" spans="2:8" ht="30" customHeight="1">
      <c r="B3462" s="21" t="str">
        <f t="shared" si="55"/>
        <v/>
      </c>
      <c r="C3462" s="152"/>
      <c r="D3462" s="263"/>
      <c r="E3462" s="169"/>
      <c r="F3462" s="167"/>
      <c r="G3462" s="14"/>
      <c r="H3462" s="14"/>
    </row>
    <row r="3463" spans="2:8" ht="30" customHeight="1">
      <c r="B3463" s="21" t="str">
        <f t="shared" si="55"/>
        <v/>
      </c>
      <c r="C3463" s="152"/>
      <c r="D3463" s="263"/>
      <c r="E3463" s="169"/>
      <c r="F3463" s="167"/>
      <c r="G3463" s="14"/>
      <c r="H3463" s="14"/>
    </row>
    <row r="3464" spans="2:8" ht="30" customHeight="1">
      <c r="B3464" s="21" t="str">
        <f t="shared" si="55"/>
        <v/>
      </c>
      <c r="C3464" s="152"/>
      <c r="D3464" s="263"/>
      <c r="E3464" s="169"/>
      <c r="F3464" s="167"/>
      <c r="G3464" s="14"/>
      <c r="H3464" s="14"/>
    </row>
    <row r="3465" spans="2:8" ht="30" customHeight="1">
      <c r="B3465" s="21" t="str">
        <f t="shared" si="55"/>
        <v/>
      </c>
      <c r="C3465" s="152"/>
      <c r="D3465" s="263"/>
      <c r="E3465" s="169"/>
      <c r="F3465" s="167"/>
      <c r="G3465" s="14"/>
      <c r="H3465" s="14"/>
    </row>
    <row r="3466" spans="2:8" ht="30" customHeight="1">
      <c r="B3466" s="21" t="str">
        <f t="shared" si="55"/>
        <v/>
      </c>
      <c r="C3466" s="152"/>
      <c r="D3466" s="263"/>
      <c r="E3466" s="169"/>
      <c r="F3466" s="167"/>
      <c r="G3466" s="14"/>
      <c r="H3466" s="14"/>
    </row>
    <row r="3467" spans="2:8" ht="30" customHeight="1">
      <c r="B3467" s="21" t="str">
        <f t="shared" si="55"/>
        <v/>
      </c>
      <c r="C3467" s="152"/>
      <c r="D3467" s="263"/>
      <c r="E3467" s="169"/>
      <c r="F3467" s="167"/>
      <c r="G3467" s="14"/>
      <c r="H3467" s="14"/>
    </row>
    <row r="3468" spans="2:8" ht="30" customHeight="1">
      <c r="B3468" s="21" t="str">
        <f t="shared" si="55"/>
        <v/>
      </c>
      <c r="C3468" s="152"/>
      <c r="D3468" s="263"/>
      <c r="E3468" s="169"/>
      <c r="F3468" s="167"/>
      <c r="G3468" s="14"/>
      <c r="H3468" s="14"/>
    </row>
    <row r="3469" spans="2:8" ht="30" customHeight="1">
      <c r="B3469" s="21" t="str">
        <f t="shared" si="55"/>
        <v/>
      </c>
      <c r="C3469" s="152"/>
      <c r="D3469" s="263"/>
      <c r="E3469" s="169"/>
      <c r="F3469" s="167"/>
      <c r="G3469" s="14"/>
      <c r="H3469" s="14"/>
    </row>
    <row r="3470" spans="2:8" ht="30" customHeight="1">
      <c r="B3470" s="21" t="str">
        <f t="shared" si="55"/>
        <v/>
      </c>
      <c r="C3470" s="152"/>
      <c r="D3470" s="263"/>
      <c r="E3470" s="169"/>
      <c r="F3470" s="167"/>
      <c r="G3470" s="14"/>
      <c r="H3470" s="14"/>
    </row>
    <row r="3471" spans="2:8" ht="30" customHeight="1">
      <c r="B3471" s="21" t="str">
        <f t="shared" si="55"/>
        <v/>
      </c>
      <c r="C3471" s="152"/>
      <c r="D3471" s="263"/>
      <c r="E3471" s="169"/>
      <c r="F3471" s="167"/>
      <c r="G3471" s="14"/>
      <c r="H3471" s="14"/>
    </row>
    <row r="3472" spans="2:8" ht="30" customHeight="1">
      <c r="B3472" s="21" t="str">
        <f t="shared" si="55"/>
        <v/>
      </c>
      <c r="C3472" s="152"/>
      <c r="D3472" s="263"/>
      <c r="E3472" s="169"/>
      <c r="F3472" s="167"/>
      <c r="G3472" s="14"/>
      <c r="H3472" s="14"/>
    </row>
    <row r="3473" spans="2:8" ht="30" customHeight="1">
      <c r="B3473" s="21" t="str">
        <f t="shared" si="55"/>
        <v/>
      </c>
      <c r="C3473" s="152"/>
      <c r="D3473" s="263"/>
      <c r="E3473" s="169"/>
      <c r="F3473" s="167"/>
      <c r="G3473" s="14"/>
      <c r="H3473" s="14"/>
    </row>
    <row r="3474" spans="2:8" ht="30" customHeight="1">
      <c r="B3474" s="21" t="str">
        <f t="shared" si="55"/>
        <v/>
      </c>
      <c r="C3474" s="152"/>
      <c r="D3474" s="263"/>
      <c r="E3474" s="169"/>
      <c r="F3474" s="167"/>
      <c r="G3474" s="14"/>
      <c r="H3474" s="14"/>
    </row>
    <row r="3475" spans="2:8" ht="30" customHeight="1">
      <c r="B3475" s="21" t="str">
        <f t="shared" si="55"/>
        <v/>
      </c>
      <c r="C3475" s="152"/>
      <c r="D3475" s="263"/>
      <c r="E3475" s="169"/>
      <c r="F3475" s="167"/>
      <c r="G3475" s="14"/>
      <c r="H3475" s="14"/>
    </row>
    <row r="3476" spans="2:8" ht="30" customHeight="1">
      <c r="B3476" s="21" t="str">
        <f t="shared" si="55"/>
        <v/>
      </c>
      <c r="C3476" s="152"/>
      <c r="D3476" s="263"/>
      <c r="E3476" s="169"/>
      <c r="F3476" s="167"/>
      <c r="G3476" s="14"/>
      <c r="H3476" s="14"/>
    </row>
    <row r="3477" spans="2:8" ht="30" customHeight="1">
      <c r="B3477" s="21" t="str">
        <f t="shared" si="55"/>
        <v/>
      </c>
      <c r="C3477" s="152"/>
      <c r="D3477" s="263"/>
      <c r="E3477" s="169"/>
      <c r="F3477" s="167"/>
      <c r="G3477" s="14"/>
      <c r="H3477" s="14"/>
    </row>
    <row r="3478" spans="2:8" ht="30" customHeight="1">
      <c r="B3478" s="21" t="str">
        <f t="shared" si="55"/>
        <v/>
      </c>
      <c r="C3478" s="152"/>
      <c r="D3478" s="263"/>
      <c r="E3478" s="169"/>
      <c r="F3478" s="167"/>
      <c r="G3478" s="14"/>
      <c r="H3478" s="14"/>
    </row>
    <row r="3479" spans="2:8" ht="30" customHeight="1">
      <c r="B3479" s="21" t="str">
        <f t="shared" si="55"/>
        <v/>
      </c>
      <c r="C3479" s="152"/>
      <c r="D3479" s="263"/>
      <c r="E3479" s="169"/>
      <c r="F3479" s="167"/>
      <c r="G3479" s="14"/>
      <c r="H3479" s="14"/>
    </row>
    <row r="3480" spans="2:8" ht="30" customHeight="1">
      <c r="B3480" s="21" t="str">
        <f t="shared" si="55"/>
        <v/>
      </c>
      <c r="C3480" s="152"/>
      <c r="D3480" s="263"/>
      <c r="E3480" s="169"/>
      <c r="F3480" s="167"/>
      <c r="G3480" s="14"/>
      <c r="H3480" s="14"/>
    </row>
    <row r="3481" spans="2:8" ht="30" customHeight="1">
      <c r="B3481" s="21" t="str">
        <f t="shared" si="55"/>
        <v/>
      </c>
      <c r="C3481" s="152"/>
      <c r="D3481" s="263"/>
      <c r="E3481" s="169"/>
      <c r="F3481" s="167"/>
      <c r="G3481" s="14"/>
      <c r="H3481" s="14"/>
    </row>
    <row r="3482" spans="2:8" ht="30" customHeight="1">
      <c r="B3482" s="21" t="str">
        <f t="shared" si="55"/>
        <v/>
      </c>
      <c r="C3482" s="152"/>
      <c r="D3482" s="263"/>
      <c r="E3482" s="169"/>
      <c r="F3482" s="167"/>
      <c r="G3482" s="14"/>
      <c r="H3482" s="14"/>
    </row>
    <row r="3483" spans="2:8" ht="30" customHeight="1">
      <c r="B3483" s="21" t="str">
        <f t="shared" si="55"/>
        <v/>
      </c>
      <c r="C3483" s="152"/>
      <c r="D3483" s="263"/>
      <c r="E3483" s="169"/>
      <c r="F3483" s="167"/>
      <c r="G3483" s="14"/>
      <c r="H3483" s="14"/>
    </row>
    <row r="3484" spans="2:8" ht="30" customHeight="1">
      <c r="B3484" s="21" t="str">
        <f t="shared" si="55"/>
        <v/>
      </c>
      <c r="C3484" s="152"/>
      <c r="D3484" s="263"/>
      <c r="E3484" s="169"/>
      <c r="F3484" s="167"/>
      <c r="G3484" s="14"/>
      <c r="H3484" s="14"/>
    </row>
    <row r="3485" spans="2:8" ht="30" customHeight="1">
      <c r="B3485" s="21" t="str">
        <f t="shared" si="55"/>
        <v/>
      </c>
      <c r="C3485" s="152"/>
      <c r="D3485" s="263"/>
      <c r="E3485" s="169"/>
      <c r="F3485" s="167"/>
      <c r="G3485" s="14"/>
      <c r="H3485" s="14"/>
    </row>
    <row r="3486" spans="2:8" ht="30" customHeight="1">
      <c r="B3486" s="21" t="str">
        <f t="shared" si="55"/>
        <v/>
      </c>
      <c r="C3486" s="152"/>
      <c r="D3486" s="263"/>
      <c r="E3486" s="169"/>
      <c r="F3486" s="167"/>
      <c r="G3486" s="14"/>
      <c r="H3486" s="14"/>
    </row>
    <row r="3487" spans="2:8" ht="30" customHeight="1">
      <c r="B3487" s="21" t="str">
        <f t="shared" si="55"/>
        <v/>
      </c>
      <c r="C3487" s="152"/>
      <c r="D3487" s="263"/>
      <c r="E3487" s="169"/>
      <c r="F3487" s="167"/>
      <c r="G3487" s="14"/>
      <c r="H3487" s="14"/>
    </row>
    <row r="3488" spans="2:8" ht="30" customHeight="1">
      <c r="B3488" s="21" t="str">
        <f t="shared" si="55"/>
        <v/>
      </c>
      <c r="C3488" s="152"/>
      <c r="D3488" s="263"/>
      <c r="E3488" s="169"/>
      <c r="F3488" s="167"/>
      <c r="G3488" s="14"/>
      <c r="H3488" s="14"/>
    </row>
    <row r="3489" spans="2:8" ht="30" customHeight="1">
      <c r="B3489" s="21" t="str">
        <f t="shared" si="55"/>
        <v/>
      </c>
      <c r="C3489" s="152"/>
      <c r="D3489" s="263"/>
      <c r="E3489" s="169"/>
      <c r="F3489" s="167"/>
      <c r="G3489" s="14"/>
      <c r="H3489" s="14"/>
    </row>
    <row r="3490" spans="2:8" ht="30" customHeight="1">
      <c r="B3490" s="21" t="str">
        <f t="shared" si="55"/>
        <v/>
      </c>
      <c r="C3490" s="152"/>
      <c r="D3490" s="263"/>
      <c r="E3490" s="169"/>
      <c r="F3490" s="167"/>
      <c r="G3490" s="14"/>
      <c r="H3490" s="14"/>
    </row>
    <row r="3491" spans="2:8" ht="30" customHeight="1">
      <c r="B3491" s="21" t="str">
        <f t="shared" si="55"/>
        <v/>
      </c>
      <c r="C3491" s="152"/>
      <c r="D3491" s="263"/>
      <c r="E3491" s="169"/>
      <c r="F3491" s="167"/>
      <c r="G3491" s="14"/>
      <c r="H3491" s="14"/>
    </row>
    <row r="3492" spans="2:8" ht="30" customHeight="1">
      <c r="B3492" s="21" t="str">
        <f t="shared" si="55"/>
        <v/>
      </c>
      <c r="C3492" s="152"/>
      <c r="D3492" s="263"/>
      <c r="E3492" s="169"/>
      <c r="F3492" s="167"/>
      <c r="G3492" s="14"/>
      <c r="H3492" s="14"/>
    </row>
    <row r="3493" spans="2:8" ht="30" customHeight="1">
      <c r="B3493" s="21" t="str">
        <f t="shared" si="55"/>
        <v/>
      </c>
      <c r="C3493" s="152"/>
      <c r="D3493" s="263"/>
      <c r="E3493" s="169"/>
      <c r="F3493" s="167"/>
      <c r="G3493" s="14"/>
      <c r="H3493" s="14"/>
    </row>
    <row r="3494" spans="2:8" ht="30" customHeight="1">
      <c r="B3494" s="21" t="str">
        <f t="shared" si="55"/>
        <v/>
      </c>
      <c r="C3494" s="152"/>
      <c r="D3494" s="263"/>
      <c r="E3494" s="169"/>
      <c r="F3494" s="167"/>
      <c r="G3494" s="14"/>
      <c r="H3494" s="14"/>
    </row>
    <row r="3495" spans="2:8" ht="30" customHeight="1">
      <c r="B3495" s="21" t="str">
        <f t="shared" si="55"/>
        <v/>
      </c>
      <c r="C3495" s="152"/>
      <c r="D3495" s="263"/>
      <c r="E3495" s="169"/>
      <c r="F3495" s="167"/>
      <c r="G3495" s="14"/>
      <c r="H3495" s="14"/>
    </row>
    <row r="3496" spans="2:8" ht="30" customHeight="1">
      <c r="B3496" s="21" t="str">
        <f t="shared" si="55"/>
        <v/>
      </c>
      <c r="C3496" s="152"/>
      <c r="D3496" s="263"/>
      <c r="E3496" s="169"/>
      <c r="F3496" s="167"/>
      <c r="G3496" s="14"/>
      <c r="H3496" s="14"/>
    </row>
    <row r="3497" spans="2:8" ht="30" customHeight="1">
      <c r="B3497" s="21" t="str">
        <f t="shared" si="55"/>
        <v/>
      </c>
      <c r="C3497" s="152"/>
      <c r="D3497" s="263"/>
      <c r="E3497" s="169"/>
      <c r="F3497" s="167"/>
      <c r="G3497" s="14"/>
      <c r="H3497" s="14"/>
    </row>
    <row r="3498" spans="2:8" ht="30" customHeight="1">
      <c r="B3498" s="21" t="str">
        <f t="shared" si="55"/>
        <v/>
      </c>
      <c r="C3498" s="152"/>
      <c r="D3498" s="263"/>
      <c r="E3498" s="169"/>
      <c r="F3498" s="167"/>
      <c r="G3498" s="14"/>
      <c r="H3498" s="14"/>
    </row>
    <row r="3499" spans="2:8" ht="30" customHeight="1">
      <c r="B3499" s="21" t="str">
        <f t="shared" si="55"/>
        <v/>
      </c>
      <c r="C3499" s="152"/>
      <c r="D3499" s="263"/>
      <c r="E3499" s="169"/>
      <c r="F3499" s="167"/>
      <c r="G3499" s="14"/>
      <c r="H3499" s="14"/>
    </row>
    <row r="3500" spans="2:8" ht="30" customHeight="1">
      <c r="B3500" s="21" t="str">
        <f t="shared" si="55"/>
        <v/>
      </c>
      <c r="C3500" s="152"/>
      <c r="D3500" s="263"/>
      <c r="E3500" s="169"/>
      <c r="F3500" s="167"/>
      <c r="G3500" s="14"/>
      <c r="H3500" s="14"/>
    </row>
    <row r="3501" spans="2:8" ht="30" customHeight="1">
      <c r="B3501" s="21" t="str">
        <f t="shared" si="55"/>
        <v/>
      </c>
      <c r="C3501" s="152"/>
      <c r="D3501" s="263"/>
      <c r="E3501" s="169"/>
      <c r="F3501" s="167"/>
      <c r="G3501" s="14"/>
      <c r="H3501" s="14"/>
    </row>
    <row r="3502" spans="2:8" ht="30" customHeight="1">
      <c r="B3502" s="21" t="str">
        <f t="shared" si="55"/>
        <v/>
      </c>
      <c r="C3502" s="152"/>
      <c r="D3502" s="263"/>
      <c r="E3502" s="169"/>
      <c r="F3502" s="167"/>
      <c r="G3502" s="14"/>
      <c r="H3502" s="14"/>
    </row>
    <row r="3503" spans="2:8" ht="30" customHeight="1">
      <c r="B3503" s="21" t="str">
        <f t="shared" si="55"/>
        <v/>
      </c>
      <c r="C3503" s="152"/>
      <c r="D3503" s="263"/>
      <c r="E3503" s="169"/>
      <c r="F3503" s="167"/>
      <c r="G3503" s="14"/>
      <c r="H3503" s="14"/>
    </row>
    <row r="3504" spans="2:8" ht="30" customHeight="1">
      <c r="B3504" s="21" t="str">
        <f t="shared" ref="B3504:B3567" si="56">IF(D3504="","",MONTH(F3504))</f>
        <v/>
      </c>
      <c r="C3504" s="152"/>
      <c r="D3504" s="263"/>
      <c r="E3504" s="169"/>
      <c r="F3504" s="167"/>
      <c r="G3504" s="14"/>
      <c r="H3504" s="14"/>
    </row>
    <row r="3505" spans="2:8" ht="30" customHeight="1">
      <c r="B3505" s="21" t="str">
        <f t="shared" si="56"/>
        <v/>
      </c>
      <c r="C3505" s="152"/>
      <c r="D3505" s="263"/>
      <c r="E3505" s="169"/>
      <c r="F3505" s="167"/>
      <c r="G3505" s="14"/>
      <c r="H3505" s="14"/>
    </row>
    <row r="3506" spans="2:8" ht="30" customHeight="1">
      <c r="B3506" s="21" t="str">
        <f t="shared" si="56"/>
        <v/>
      </c>
      <c r="C3506" s="152"/>
      <c r="D3506" s="263"/>
      <c r="E3506" s="169"/>
      <c r="F3506" s="167"/>
      <c r="G3506" s="14"/>
      <c r="H3506" s="14"/>
    </row>
    <row r="3507" spans="2:8" ht="30" customHeight="1">
      <c r="B3507" s="21" t="str">
        <f t="shared" si="56"/>
        <v/>
      </c>
      <c r="C3507" s="152"/>
      <c r="D3507" s="263"/>
      <c r="E3507" s="169"/>
      <c r="F3507" s="167"/>
      <c r="G3507" s="14"/>
      <c r="H3507" s="14"/>
    </row>
    <row r="3508" spans="2:8" ht="30" customHeight="1">
      <c r="B3508" s="21" t="str">
        <f t="shared" si="56"/>
        <v/>
      </c>
      <c r="C3508" s="152"/>
      <c r="D3508" s="263"/>
      <c r="E3508" s="169"/>
      <c r="F3508" s="167"/>
      <c r="G3508" s="14"/>
      <c r="H3508" s="14"/>
    </row>
    <row r="3509" spans="2:8" ht="30" customHeight="1">
      <c r="B3509" s="21" t="str">
        <f t="shared" si="56"/>
        <v/>
      </c>
      <c r="C3509" s="152"/>
      <c r="D3509" s="263"/>
      <c r="E3509" s="169"/>
      <c r="F3509" s="167"/>
      <c r="G3509" s="14"/>
      <c r="H3509" s="14"/>
    </row>
    <row r="3510" spans="2:8" ht="30" customHeight="1">
      <c r="B3510" s="21" t="str">
        <f t="shared" si="56"/>
        <v/>
      </c>
      <c r="C3510" s="152"/>
      <c r="D3510" s="263"/>
      <c r="E3510" s="169"/>
      <c r="F3510" s="167"/>
      <c r="G3510" s="14"/>
      <c r="H3510" s="14"/>
    </row>
    <row r="3511" spans="2:8" ht="30" customHeight="1">
      <c r="B3511" s="21" t="str">
        <f t="shared" si="56"/>
        <v/>
      </c>
      <c r="C3511" s="152"/>
      <c r="D3511" s="263"/>
      <c r="E3511" s="169"/>
      <c r="F3511" s="167"/>
      <c r="G3511" s="14"/>
      <c r="H3511" s="14"/>
    </row>
    <row r="3512" spans="2:8" ht="30" customHeight="1">
      <c r="B3512" s="21" t="str">
        <f t="shared" si="56"/>
        <v/>
      </c>
      <c r="C3512" s="152"/>
      <c r="D3512" s="263"/>
      <c r="E3512" s="169"/>
      <c r="F3512" s="167"/>
      <c r="G3512" s="14"/>
      <c r="H3512" s="14"/>
    </row>
    <row r="3513" spans="2:8" ht="30" customHeight="1">
      <c r="B3513" s="21" t="str">
        <f t="shared" si="56"/>
        <v/>
      </c>
      <c r="C3513" s="152"/>
      <c r="D3513" s="263"/>
      <c r="E3513" s="169"/>
      <c r="F3513" s="167"/>
      <c r="G3513" s="14"/>
      <c r="H3513" s="14"/>
    </row>
    <row r="3514" spans="2:8" ht="30" customHeight="1">
      <c r="B3514" s="21" t="str">
        <f t="shared" si="56"/>
        <v/>
      </c>
      <c r="C3514" s="152"/>
      <c r="D3514" s="263"/>
      <c r="E3514" s="169"/>
      <c r="F3514" s="167"/>
      <c r="G3514" s="14"/>
      <c r="H3514" s="14"/>
    </row>
    <row r="3515" spans="2:8" ht="30" customHeight="1">
      <c r="B3515" s="21" t="str">
        <f t="shared" si="56"/>
        <v/>
      </c>
      <c r="C3515" s="152"/>
      <c r="D3515" s="263"/>
      <c r="E3515" s="169"/>
      <c r="F3515" s="167"/>
      <c r="G3515" s="14"/>
      <c r="H3515" s="14"/>
    </row>
    <row r="3516" spans="2:8" ht="30" customHeight="1">
      <c r="B3516" s="21" t="str">
        <f t="shared" si="56"/>
        <v/>
      </c>
      <c r="C3516" s="152"/>
      <c r="D3516" s="263"/>
      <c r="E3516" s="169"/>
      <c r="F3516" s="167"/>
      <c r="G3516" s="14"/>
      <c r="H3516" s="14"/>
    </row>
    <row r="3517" spans="2:8" ht="30" customHeight="1">
      <c r="B3517" s="21" t="str">
        <f t="shared" si="56"/>
        <v/>
      </c>
      <c r="C3517" s="152"/>
      <c r="D3517" s="263"/>
      <c r="E3517" s="169"/>
      <c r="F3517" s="167"/>
      <c r="G3517" s="14"/>
      <c r="H3517" s="14"/>
    </row>
    <row r="3518" spans="2:8" ht="30" customHeight="1">
      <c r="B3518" s="21" t="str">
        <f t="shared" si="56"/>
        <v/>
      </c>
      <c r="C3518" s="152"/>
      <c r="D3518" s="263"/>
      <c r="E3518" s="169"/>
      <c r="F3518" s="167"/>
      <c r="G3518" s="14"/>
      <c r="H3518" s="14"/>
    </row>
    <row r="3519" spans="2:8" ht="30" customHeight="1">
      <c r="B3519" s="21" t="str">
        <f t="shared" si="56"/>
        <v/>
      </c>
      <c r="C3519" s="152"/>
      <c r="D3519" s="263"/>
      <c r="E3519" s="169"/>
      <c r="F3519" s="167"/>
      <c r="G3519" s="14"/>
      <c r="H3519" s="14"/>
    </row>
    <row r="3520" spans="2:8" ht="30" customHeight="1">
      <c r="B3520" s="21" t="str">
        <f t="shared" si="56"/>
        <v/>
      </c>
      <c r="C3520" s="152"/>
      <c r="D3520" s="263"/>
      <c r="E3520" s="169"/>
      <c r="F3520" s="167"/>
      <c r="G3520" s="14"/>
      <c r="H3520" s="14"/>
    </row>
    <row r="3521" spans="2:8" ht="30" customHeight="1">
      <c r="B3521" s="21" t="str">
        <f t="shared" si="56"/>
        <v/>
      </c>
      <c r="C3521" s="152"/>
      <c r="D3521" s="263"/>
      <c r="E3521" s="169"/>
      <c r="F3521" s="167"/>
      <c r="G3521" s="14"/>
      <c r="H3521" s="14"/>
    </row>
    <row r="3522" spans="2:8" ht="30" customHeight="1">
      <c r="B3522" s="21" t="str">
        <f t="shared" si="56"/>
        <v/>
      </c>
      <c r="C3522" s="152"/>
      <c r="D3522" s="263"/>
      <c r="E3522" s="169"/>
      <c r="F3522" s="167"/>
      <c r="G3522" s="14"/>
      <c r="H3522" s="14"/>
    </row>
    <row r="3523" spans="2:8" ht="30" customHeight="1">
      <c r="B3523" s="21" t="str">
        <f t="shared" si="56"/>
        <v/>
      </c>
      <c r="C3523" s="152"/>
      <c r="D3523" s="263"/>
      <c r="E3523" s="169"/>
      <c r="F3523" s="167"/>
      <c r="G3523" s="14"/>
      <c r="H3523" s="14"/>
    </row>
    <row r="3524" spans="2:8" ht="30" customHeight="1">
      <c r="B3524" s="21" t="str">
        <f t="shared" si="56"/>
        <v/>
      </c>
      <c r="C3524" s="152"/>
      <c r="D3524" s="263"/>
      <c r="E3524" s="169"/>
      <c r="F3524" s="167"/>
      <c r="G3524" s="14"/>
      <c r="H3524" s="14"/>
    </row>
    <row r="3525" spans="2:8" ht="30" customHeight="1">
      <c r="B3525" s="21" t="str">
        <f t="shared" si="56"/>
        <v/>
      </c>
      <c r="C3525" s="152"/>
      <c r="D3525" s="263"/>
      <c r="E3525" s="169"/>
      <c r="F3525" s="167"/>
      <c r="G3525" s="14"/>
      <c r="H3525" s="14"/>
    </row>
    <row r="3526" spans="2:8" ht="30" customHeight="1">
      <c r="B3526" s="21" t="str">
        <f t="shared" si="56"/>
        <v/>
      </c>
      <c r="C3526" s="152"/>
      <c r="D3526" s="263"/>
      <c r="E3526" s="169"/>
      <c r="F3526" s="167"/>
      <c r="G3526" s="14"/>
      <c r="H3526" s="14"/>
    </row>
    <row r="3527" spans="2:8" ht="30" customHeight="1">
      <c r="B3527" s="21" t="str">
        <f t="shared" si="56"/>
        <v/>
      </c>
      <c r="C3527" s="152"/>
      <c r="D3527" s="263"/>
      <c r="E3527" s="169"/>
      <c r="F3527" s="167"/>
      <c r="G3527" s="14"/>
      <c r="H3527" s="14"/>
    </row>
    <row r="3528" spans="2:8" ht="30" customHeight="1">
      <c r="B3528" s="21" t="str">
        <f t="shared" si="56"/>
        <v/>
      </c>
      <c r="C3528" s="152"/>
      <c r="D3528" s="263"/>
      <c r="E3528" s="169"/>
      <c r="F3528" s="167"/>
      <c r="G3528" s="14"/>
      <c r="H3528" s="14"/>
    </row>
    <row r="3529" spans="2:8" ht="30" customHeight="1">
      <c r="B3529" s="21" t="str">
        <f t="shared" si="56"/>
        <v/>
      </c>
      <c r="C3529" s="152"/>
      <c r="D3529" s="263"/>
      <c r="E3529" s="169"/>
      <c r="F3529" s="167"/>
      <c r="G3529" s="14"/>
      <c r="H3529" s="14"/>
    </row>
    <row r="3530" spans="2:8" ht="30" customHeight="1">
      <c r="B3530" s="21" t="str">
        <f t="shared" si="56"/>
        <v/>
      </c>
      <c r="C3530" s="152"/>
      <c r="D3530" s="263"/>
      <c r="E3530" s="169"/>
      <c r="F3530" s="167"/>
      <c r="G3530" s="14"/>
      <c r="H3530" s="14"/>
    </row>
    <row r="3531" spans="2:8" ht="30" customHeight="1">
      <c r="B3531" s="21" t="str">
        <f t="shared" si="56"/>
        <v/>
      </c>
      <c r="C3531" s="152"/>
      <c r="D3531" s="263"/>
      <c r="E3531" s="169"/>
      <c r="F3531" s="167"/>
      <c r="G3531" s="14"/>
      <c r="H3531" s="14"/>
    </row>
    <row r="3532" spans="2:8" ht="30" customHeight="1">
      <c r="B3532" s="21" t="str">
        <f t="shared" si="56"/>
        <v/>
      </c>
      <c r="C3532" s="152"/>
      <c r="D3532" s="263"/>
      <c r="E3532" s="169"/>
      <c r="F3532" s="167"/>
      <c r="G3532" s="14"/>
      <c r="H3532" s="14"/>
    </row>
    <row r="3533" spans="2:8" ht="30" customHeight="1">
      <c r="B3533" s="21" t="str">
        <f t="shared" si="56"/>
        <v/>
      </c>
      <c r="C3533" s="152"/>
      <c r="D3533" s="263"/>
      <c r="E3533" s="169"/>
      <c r="F3533" s="167"/>
      <c r="G3533" s="14"/>
      <c r="H3533" s="14"/>
    </row>
    <row r="3534" spans="2:8" ht="30" customHeight="1">
      <c r="B3534" s="21" t="str">
        <f t="shared" si="56"/>
        <v/>
      </c>
      <c r="C3534" s="152"/>
      <c r="D3534" s="263"/>
      <c r="E3534" s="169"/>
      <c r="F3534" s="167"/>
      <c r="G3534" s="14"/>
      <c r="H3534" s="14"/>
    </row>
    <row r="3535" spans="2:8" ht="30" customHeight="1">
      <c r="B3535" s="21" t="str">
        <f t="shared" si="56"/>
        <v/>
      </c>
      <c r="C3535" s="152"/>
      <c r="D3535" s="263"/>
      <c r="E3535" s="169"/>
      <c r="F3535" s="167"/>
      <c r="G3535" s="14"/>
      <c r="H3535" s="14"/>
    </row>
    <row r="3536" spans="2:8" ht="30" customHeight="1">
      <c r="B3536" s="21" t="str">
        <f t="shared" si="56"/>
        <v/>
      </c>
      <c r="C3536" s="152"/>
      <c r="D3536" s="263"/>
      <c r="E3536" s="169"/>
      <c r="F3536" s="167"/>
      <c r="G3536" s="14"/>
      <c r="H3536" s="14"/>
    </row>
    <row r="3537" spans="2:8" ht="30" customHeight="1">
      <c r="B3537" s="21" t="str">
        <f t="shared" si="56"/>
        <v/>
      </c>
      <c r="C3537" s="152"/>
      <c r="D3537" s="263"/>
      <c r="E3537" s="169"/>
      <c r="F3537" s="167"/>
      <c r="G3537" s="14"/>
      <c r="H3537" s="14"/>
    </row>
    <row r="3538" spans="2:8" ht="30" customHeight="1">
      <c r="B3538" s="21" t="str">
        <f t="shared" si="56"/>
        <v/>
      </c>
      <c r="C3538" s="152"/>
      <c r="D3538" s="263"/>
      <c r="E3538" s="169"/>
      <c r="F3538" s="167"/>
      <c r="G3538" s="14"/>
      <c r="H3538" s="14"/>
    </row>
    <row r="3539" spans="2:8" ht="30" customHeight="1">
      <c r="B3539" s="21" t="str">
        <f t="shared" si="56"/>
        <v/>
      </c>
      <c r="C3539" s="152"/>
      <c r="D3539" s="263"/>
      <c r="E3539" s="169"/>
      <c r="F3539" s="167"/>
      <c r="G3539" s="14"/>
      <c r="H3539" s="14"/>
    </row>
    <row r="3540" spans="2:8" ht="30" customHeight="1">
      <c r="B3540" s="21" t="str">
        <f t="shared" si="56"/>
        <v/>
      </c>
      <c r="C3540" s="152"/>
      <c r="D3540" s="263"/>
      <c r="E3540" s="169"/>
      <c r="F3540" s="167"/>
      <c r="G3540" s="14"/>
      <c r="H3540" s="14"/>
    </row>
    <row r="3541" spans="2:8" ht="30" customHeight="1">
      <c r="B3541" s="21" t="str">
        <f t="shared" si="56"/>
        <v/>
      </c>
      <c r="C3541" s="152"/>
      <c r="D3541" s="263"/>
      <c r="E3541" s="169"/>
      <c r="F3541" s="167"/>
      <c r="G3541" s="14"/>
      <c r="H3541" s="14"/>
    </row>
    <row r="3542" spans="2:8" ht="30" customHeight="1">
      <c r="B3542" s="21" t="str">
        <f t="shared" si="56"/>
        <v/>
      </c>
      <c r="C3542" s="152"/>
      <c r="D3542" s="263"/>
      <c r="E3542" s="169"/>
      <c r="F3542" s="167"/>
      <c r="G3542" s="14"/>
      <c r="H3542" s="14"/>
    </row>
    <row r="3543" spans="2:8" ht="30" customHeight="1">
      <c r="B3543" s="21" t="str">
        <f t="shared" si="56"/>
        <v/>
      </c>
      <c r="C3543" s="152"/>
      <c r="D3543" s="263"/>
      <c r="E3543" s="169"/>
      <c r="F3543" s="167"/>
      <c r="G3543" s="14"/>
      <c r="H3543" s="14"/>
    </row>
    <row r="3544" spans="2:8" ht="30" customHeight="1">
      <c r="B3544" s="21" t="str">
        <f t="shared" si="56"/>
        <v/>
      </c>
      <c r="C3544" s="152"/>
      <c r="D3544" s="263"/>
      <c r="E3544" s="169"/>
      <c r="F3544" s="167"/>
      <c r="G3544" s="14"/>
      <c r="H3544" s="14"/>
    </row>
    <row r="3545" spans="2:8" ht="30" customHeight="1">
      <c r="B3545" s="21" t="str">
        <f t="shared" si="56"/>
        <v/>
      </c>
      <c r="C3545" s="152"/>
      <c r="D3545" s="263"/>
      <c r="E3545" s="169"/>
      <c r="F3545" s="167"/>
      <c r="G3545" s="14"/>
      <c r="H3545" s="14"/>
    </row>
    <row r="3546" spans="2:8" ht="30" customHeight="1">
      <c r="B3546" s="21" t="str">
        <f t="shared" si="56"/>
        <v/>
      </c>
      <c r="C3546" s="152"/>
      <c r="D3546" s="263"/>
      <c r="E3546" s="169"/>
      <c r="F3546" s="167"/>
      <c r="G3546" s="14"/>
      <c r="H3546" s="14"/>
    </row>
    <row r="3547" spans="2:8" ht="30" customHeight="1">
      <c r="B3547" s="21" t="str">
        <f t="shared" si="56"/>
        <v/>
      </c>
      <c r="C3547" s="152"/>
      <c r="D3547" s="263"/>
      <c r="E3547" s="169"/>
      <c r="F3547" s="167"/>
      <c r="G3547" s="14"/>
      <c r="H3547" s="14"/>
    </row>
    <row r="3548" spans="2:8" ht="30" customHeight="1">
      <c r="B3548" s="21" t="str">
        <f t="shared" si="56"/>
        <v/>
      </c>
      <c r="C3548" s="152"/>
      <c r="D3548" s="263"/>
      <c r="E3548" s="169"/>
      <c r="F3548" s="167"/>
      <c r="G3548" s="14"/>
      <c r="H3548" s="14"/>
    </row>
    <row r="3549" spans="2:8" ht="30" customHeight="1">
      <c r="B3549" s="21" t="str">
        <f t="shared" si="56"/>
        <v/>
      </c>
      <c r="C3549" s="152"/>
      <c r="D3549" s="263"/>
      <c r="E3549" s="169"/>
      <c r="F3549" s="167"/>
      <c r="G3549" s="14"/>
      <c r="H3549" s="14"/>
    </row>
    <row r="3550" spans="2:8" ht="30" customHeight="1">
      <c r="B3550" s="21" t="str">
        <f t="shared" si="56"/>
        <v/>
      </c>
      <c r="C3550" s="152"/>
      <c r="D3550" s="263"/>
      <c r="E3550" s="169"/>
      <c r="F3550" s="167"/>
      <c r="G3550" s="14"/>
      <c r="H3550" s="14"/>
    </row>
    <row r="3551" spans="2:8" ht="30" customHeight="1">
      <c r="B3551" s="21" t="str">
        <f t="shared" si="56"/>
        <v/>
      </c>
      <c r="C3551" s="152"/>
      <c r="D3551" s="263"/>
      <c r="E3551" s="169"/>
      <c r="F3551" s="167"/>
      <c r="G3551" s="14"/>
      <c r="H3551" s="14"/>
    </row>
    <row r="3552" spans="2:8" ht="30" customHeight="1">
      <c r="B3552" s="21" t="str">
        <f t="shared" si="56"/>
        <v/>
      </c>
      <c r="C3552" s="152"/>
      <c r="D3552" s="263"/>
      <c r="E3552" s="169"/>
      <c r="F3552" s="167"/>
      <c r="G3552" s="14"/>
      <c r="H3552" s="14"/>
    </row>
    <row r="3553" spans="2:8" ht="30" customHeight="1">
      <c r="B3553" s="21" t="str">
        <f t="shared" si="56"/>
        <v/>
      </c>
      <c r="C3553" s="152"/>
      <c r="D3553" s="263"/>
      <c r="E3553" s="169"/>
      <c r="F3553" s="167"/>
      <c r="G3553" s="14"/>
      <c r="H3553" s="14"/>
    </row>
    <row r="3554" spans="2:8" ht="30" customHeight="1">
      <c r="B3554" s="21" t="str">
        <f t="shared" si="56"/>
        <v/>
      </c>
      <c r="C3554" s="152"/>
      <c r="D3554" s="263"/>
      <c r="E3554" s="169"/>
      <c r="F3554" s="167"/>
      <c r="G3554" s="14"/>
      <c r="H3554" s="14"/>
    </row>
    <row r="3555" spans="2:8" ht="30" customHeight="1">
      <c r="B3555" s="21" t="str">
        <f t="shared" si="56"/>
        <v/>
      </c>
      <c r="C3555" s="152"/>
      <c r="D3555" s="263"/>
      <c r="E3555" s="169"/>
      <c r="F3555" s="167"/>
      <c r="G3555" s="14"/>
      <c r="H3555" s="14"/>
    </row>
    <row r="3556" spans="2:8" ht="30" customHeight="1">
      <c r="B3556" s="21" t="str">
        <f t="shared" si="56"/>
        <v/>
      </c>
      <c r="C3556" s="152"/>
      <c r="D3556" s="263"/>
      <c r="E3556" s="169"/>
      <c r="F3556" s="167"/>
      <c r="G3556" s="14"/>
      <c r="H3556" s="14"/>
    </row>
    <row r="3557" spans="2:8" ht="30" customHeight="1">
      <c r="B3557" s="21" t="str">
        <f t="shared" si="56"/>
        <v/>
      </c>
      <c r="C3557" s="152"/>
      <c r="D3557" s="263"/>
      <c r="E3557" s="169"/>
      <c r="F3557" s="167"/>
      <c r="G3557" s="14"/>
      <c r="H3557" s="14"/>
    </row>
    <row r="3558" spans="2:8" ht="30" customHeight="1">
      <c r="B3558" s="21" t="str">
        <f t="shared" si="56"/>
        <v/>
      </c>
      <c r="C3558" s="152"/>
      <c r="D3558" s="263"/>
      <c r="E3558" s="169"/>
      <c r="F3558" s="167"/>
      <c r="G3558" s="14"/>
      <c r="H3558" s="14"/>
    </row>
    <row r="3559" spans="2:8" ht="30" customHeight="1">
      <c r="B3559" s="21" t="str">
        <f t="shared" si="56"/>
        <v/>
      </c>
      <c r="C3559" s="152"/>
      <c r="D3559" s="263"/>
      <c r="E3559" s="169"/>
      <c r="F3559" s="167"/>
      <c r="G3559" s="14"/>
      <c r="H3559" s="14"/>
    </row>
    <row r="3560" spans="2:8" ht="30" customHeight="1">
      <c r="B3560" s="21" t="str">
        <f t="shared" si="56"/>
        <v/>
      </c>
      <c r="C3560" s="152"/>
      <c r="D3560" s="263"/>
      <c r="E3560" s="169"/>
      <c r="F3560" s="167"/>
      <c r="G3560" s="14"/>
      <c r="H3560" s="14"/>
    </row>
    <row r="3561" spans="2:8" ht="30" customHeight="1">
      <c r="B3561" s="21" t="str">
        <f t="shared" si="56"/>
        <v/>
      </c>
      <c r="C3561" s="152"/>
      <c r="D3561" s="263"/>
      <c r="E3561" s="169"/>
      <c r="F3561" s="167"/>
      <c r="G3561" s="14"/>
      <c r="H3561" s="14"/>
    </row>
    <row r="3562" spans="2:8" ht="30" customHeight="1">
      <c r="B3562" s="21" t="str">
        <f t="shared" si="56"/>
        <v/>
      </c>
      <c r="C3562" s="152"/>
      <c r="D3562" s="263"/>
      <c r="E3562" s="169"/>
      <c r="F3562" s="167"/>
      <c r="G3562" s="14"/>
      <c r="H3562" s="14"/>
    </row>
    <row r="3563" spans="2:8" ht="30" customHeight="1">
      <c r="B3563" s="21" t="str">
        <f t="shared" si="56"/>
        <v/>
      </c>
      <c r="C3563" s="152"/>
      <c r="D3563" s="263"/>
      <c r="E3563" s="169"/>
      <c r="F3563" s="167"/>
      <c r="G3563" s="14"/>
      <c r="H3563" s="14"/>
    </row>
    <row r="3564" spans="2:8" ht="30" customHeight="1">
      <c r="B3564" s="21" t="str">
        <f t="shared" si="56"/>
        <v/>
      </c>
      <c r="C3564" s="152"/>
      <c r="D3564" s="263"/>
      <c r="E3564" s="169"/>
      <c r="F3564" s="167"/>
      <c r="G3564" s="14"/>
      <c r="H3564" s="14"/>
    </row>
    <row r="3565" spans="2:8" ht="30" customHeight="1">
      <c r="B3565" s="21" t="str">
        <f t="shared" si="56"/>
        <v/>
      </c>
      <c r="C3565" s="152"/>
      <c r="D3565" s="263"/>
      <c r="E3565" s="169"/>
      <c r="F3565" s="167"/>
      <c r="G3565" s="14"/>
      <c r="H3565" s="14"/>
    </row>
    <row r="3566" spans="2:8" ht="30" customHeight="1">
      <c r="B3566" s="21" t="str">
        <f t="shared" si="56"/>
        <v/>
      </c>
      <c r="C3566" s="152"/>
      <c r="D3566" s="263"/>
      <c r="E3566" s="169"/>
      <c r="F3566" s="167"/>
      <c r="G3566" s="14"/>
      <c r="H3566" s="14"/>
    </row>
    <row r="3567" spans="2:8" ht="30" customHeight="1">
      <c r="B3567" s="21" t="str">
        <f t="shared" si="56"/>
        <v/>
      </c>
      <c r="C3567" s="152"/>
      <c r="D3567" s="263"/>
      <c r="E3567" s="169"/>
      <c r="F3567" s="167"/>
      <c r="G3567" s="14"/>
      <c r="H3567" s="14"/>
    </row>
    <row r="3568" spans="2:8" ht="30" customHeight="1">
      <c r="B3568" s="21" t="str">
        <f t="shared" ref="B3568:B3631" si="57">IF(D3568="","",MONTH(F3568))</f>
        <v/>
      </c>
      <c r="C3568" s="152"/>
      <c r="D3568" s="263"/>
      <c r="E3568" s="169"/>
      <c r="F3568" s="167"/>
      <c r="G3568" s="14"/>
      <c r="H3568" s="14"/>
    </row>
    <row r="3569" spans="2:8" ht="30" customHeight="1">
      <c r="B3569" s="21" t="str">
        <f t="shared" si="57"/>
        <v/>
      </c>
      <c r="C3569" s="152"/>
      <c r="D3569" s="263"/>
      <c r="E3569" s="169"/>
      <c r="F3569" s="167"/>
      <c r="G3569" s="14"/>
      <c r="H3569" s="14"/>
    </row>
    <row r="3570" spans="2:8" ht="30" customHeight="1">
      <c r="B3570" s="21" t="str">
        <f t="shared" si="57"/>
        <v/>
      </c>
      <c r="C3570" s="152"/>
      <c r="D3570" s="263"/>
      <c r="E3570" s="169"/>
      <c r="F3570" s="167"/>
      <c r="G3570" s="14"/>
      <c r="H3570" s="14"/>
    </row>
    <row r="3571" spans="2:8" ht="30" customHeight="1">
      <c r="B3571" s="21" t="str">
        <f t="shared" si="57"/>
        <v/>
      </c>
      <c r="C3571" s="152"/>
      <c r="D3571" s="263"/>
      <c r="E3571" s="169"/>
      <c r="F3571" s="167"/>
      <c r="G3571" s="14"/>
      <c r="H3571" s="14"/>
    </row>
    <row r="3572" spans="2:8" ht="30" customHeight="1">
      <c r="B3572" s="21" t="str">
        <f t="shared" si="57"/>
        <v/>
      </c>
      <c r="C3572" s="152"/>
      <c r="D3572" s="263"/>
      <c r="E3572" s="169"/>
      <c r="F3572" s="167"/>
      <c r="G3572" s="14"/>
      <c r="H3572" s="14"/>
    </row>
    <row r="3573" spans="2:8" ht="30" customHeight="1">
      <c r="B3573" s="21" t="str">
        <f t="shared" si="57"/>
        <v/>
      </c>
      <c r="C3573" s="152"/>
      <c r="D3573" s="263"/>
      <c r="E3573" s="169"/>
      <c r="F3573" s="167"/>
      <c r="G3573" s="14"/>
      <c r="H3573" s="14"/>
    </row>
    <row r="3574" spans="2:8" ht="30" customHeight="1">
      <c r="B3574" s="21" t="str">
        <f t="shared" si="57"/>
        <v/>
      </c>
      <c r="C3574" s="152"/>
      <c r="D3574" s="263"/>
      <c r="E3574" s="169"/>
      <c r="F3574" s="167"/>
      <c r="G3574" s="14"/>
      <c r="H3574" s="14"/>
    </row>
    <row r="3575" spans="2:8" ht="30" customHeight="1">
      <c r="B3575" s="21" t="str">
        <f t="shared" si="57"/>
        <v/>
      </c>
      <c r="C3575" s="152"/>
      <c r="D3575" s="263"/>
      <c r="E3575" s="169"/>
      <c r="F3575" s="167"/>
      <c r="G3575" s="14"/>
      <c r="H3575" s="14"/>
    </row>
    <row r="3576" spans="2:8" ht="30" customHeight="1">
      <c r="B3576" s="21" t="str">
        <f t="shared" si="57"/>
        <v/>
      </c>
      <c r="C3576" s="152"/>
      <c r="D3576" s="263"/>
      <c r="E3576" s="169"/>
      <c r="F3576" s="167"/>
      <c r="G3576" s="14"/>
      <c r="H3576" s="14"/>
    </row>
    <row r="3577" spans="2:8" ht="30" customHeight="1">
      <c r="B3577" s="21" t="str">
        <f t="shared" si="57"/>
        <v/>
      </c>
      <c r="C3577" s="152"/>
      <c r="D3577" s="263"/>
      <c r="E3577" s="169"/>
      <c r="F3577" s="167"/>
      <c r="G3577" s="14"/>
      <c r="H3577" s="14"/>
    </row>
    <row r="3578" spans="2:8" ht="30" customHeight="1">
      <c r="B3578" s="21" t="str">
        <f t="shared" si="57"/>
        <v/>
      </c>
      <c r="C3578" s="152"/>
      <c r="D3578" s="263"/>
      <c r="E3578" s="169"/>
      <c r="F3578" s="167"/>
      <c r="G3578" s="14"/>
      <c r="H3578" s="14"/>
    </row>
    <row r="3579" spans="2:8" ht="30" customHeight="1">
      <c r="B3579" s="21" t="str">
        <f t="shared" si="57"/>
        <v/>
      </c>
      <c r="C3579" s="152"/>
      <c r="D3579" s="263"/>
      <c r="E3579" s="169"/>
      <c r="F3579" s="167"/>
      <c r="G3579" s="14"/>
      <c r="H3579" s="14"/>
    </row>
    <row r="3580" spans="2:8" ht="30" customHeight="1">
      <c r="B3580" s="21" t="str">
        <f t="shared" si="57"/>
        <v/>
      </c>
      <c r="C3580" s="152"/>
      <c r="D3580" s="263"/>
      <c r="E3580" s="169"/>
      <c r="F3580" s="167"/>
      <c r="G3580" s="14"/>
      <c r="H3580" s="14"/>
    </row>
    <row r="3581" spans="2:8" ht="30" customHeight="1">
      <c r="B3581" s="21" t="str">
        <f t="shared" si="57"/>
        <v/>
      </c>
      <c r="C3581" s="152"/>
      <c r="D3581" s="263"/>
      <c r="E3581" s="169"/>
      <c r="F3581" s="167"/>
      <c r="G3581" s="14"/>
      <c r="H3581" s="14"/>
    </row>
    <row r="3582" spans="2:8" ht="30" customHeight="1">
      <c r="B3582" s="21" t="str">
        <f t="shared" si="57"/>
        <v/>
      </c>
      <c r="C3582" s="152"/>
      <c r="D3582" s="263"/>
      <c r="E3582" s="169"/>
      <c r="F3582" s="167"/>
      <c r="G3582" s="14"/>
      <c r="H3582" s="14"/>
    </row>
    <row r="3583" spans="2:8" ht="30" customHeight="1">
      <c r="B3583" s="21" t="str">
        <f t="shared" si="57"/>
        <v/>
      </c>
      <c r="C3583" s="152"/>
      <c r="D3583" s="263"/>
      <c r="E3583" s="169"/>
      <c r="F3583" s="167"/>
      <c r="G3583" s="14"/>
      <c r="H3583" s="14"/>
    </row>
    <row r="3584" spans="2:8" ht="30" customHeight="1">
      <c r="B3584" s="21" t="str">
        <f t="shared" si="57"/>
        <v/>
      </c>
      <c r="C3584" s="152"/>
      <c r="D3584" s="263"/>
      <c r="E3584" s="169"/>
      <c r="F3584" s="167"/>
      <c r="G3584" s="14"/>
      <c r="H3584" s="14"/>
    </row>
    <row r="3585" spans="2:8" ht="30" customHeight="1">
      <c r="B3585" s="21" t="str">
        <f t="shared" si="57"/>
        <v/>
      </c>
      <c r="C3585" s="152"/>
      <c r="D3585" s="263"/>
      <c r="E3585" s="169"/>
      <c r="F3585" s="167"/>
      <c r="G3585" s="14"/>
      <c r="H3585" s="14"/>
    </row>
    <row r="3586" spans="2:8" ht="30" customHeight="1">
      <c r="B3586" s="21" t="str">
        <f t="shared" si="57"/>
        <v/>
      </c>
      <c r="C3586" s="152"/>
      <c r="D3586" s="263"/>
      <c r="E3586" s="169"/>
      <c r="F3586" s="167"/>
      <c r="G3586" s="14"/>
      <c r="H3586" s="14"/>
    </row>
    <row r="3587" spans="2:8" ht="30" customHeight="1">
      <c r="B3587" s="21" t="str">
        <f t="shared" si="57"/>
        <v/>
      </c>
      <c r="C3587" s="152"/>
      <c r="D3587" s="263"/>
      <c r="E3587" s="169"/>
      <c r="F3587" s="167"/>
      <c r="G3587" s="14"/>
      <c r="H3587" s="14"/>
    </row>
    <row r="3588" spans="2:8" ht="30" customHeight="1">
      <c r="B3588" s="21" t="str">
        <f t="shared" si="57"/>
        <v/>
      </c>
      <c r="C3588" s="152"/>
      <c r="D3588" s="263"/>
      <c r="E3588" s="169"/>
      <c r="F3588" s="167"/>
      <c r="G3588" s="14"/>
      <c r="H3588" s="14"/>
    </row>
    <row r="3589" spans="2:8" ht="30" customHeight="1">
      <c r="B3589" s="21" t="str">
        <f t="shared" si="57"/>
        <v/>
      </c>
      <c r="C3589" s="152"/>
      <c r="D3589" s="263"/>
      <c r="E3589" s="169"/>
      <c r="F3589" s="167"/>
      <c r="G3589" s="14"/>
      <c r="H3589" s="14"/>
    </row>
    <row r="3590" spans="2:8" ht="30" customHeight="1">
      <c r="B3590" s="21" t="str">
        <f t="shared" si="57"/>
        <v/>
      </c>
      <c r="C3590" s="152"/>
      <c r="D3590" s="263"/>
      <c r="E3590" s="169"/>
      <c r="F3590" s="167"/>
      <c r="G3590" s="14"/>
      <c r="H3590" s="14"/>
    </row>
    <row r="3591" spans="2:8" ht="30" customHeight="1">
      <c r="B3591" s="21" t="str">
        <f t="shared" si="57"/>
        <v/>
      </c>
      <c r="C3591" s="152"/>
      <c r="D3591" s="263"/>
      <c r="E3591" s="169"/>
      <c r="F3591" s="167"/>
      <c r="G3591" s="14"/>
      <c r="H3591" s="14"/>
    </row>
    <row r="3592" spans="2:8" ht="30" customHeight="1">
      <c r="B3592" s="21" t="str">
        <f t="shared" si="57"/>
        <v/>
      </c>
      <c r="C3592" s="152"/>
      <c r="D3592" s="263"/>
      <c r="E3592" s="169"/>
      <c r="F3592" s="167"/>
      <c r="G3592" s="14"/>
      <c r="H3592" s="14"/>
    </row>
    <row r="3593" spans="2:8" ht="30" customHeight="1">
      <c r="B3593" s="21" t="str">
        <f t="shared" si="57"/>
        <v/>
      </c>
      <c r="C3593" s="152"/>
      <c r="D3593" s="263"/>
      <c r="E3593" s="169"/>
      <c r="F3593" s="167"/>
      <c r="G3593" s="14"/>
      <c r="H3593" s="14"/>
    </row>
    <row r="3594" spans="2:8" ht="30" customHeight="1">
      <c r="B3594" s="21" t="str">
        <f t="shared" si="57"/>
        <v/>
      </c>
      <c r="C3594" s="152"/>
      <c r="D3594" s="263"/>
      <c r="E3594" s="169"/>
      <c r="F3594" s="167"/>
      <c r="G3594" s="14"/>
      <c r="H3594" s="14"/>
    </row>
    <row r="3595" spans="2:8" ht="30" customHeight="1">
      <c r="B3595" s="21" t="str">
        <f t="shared" si="57"/>
        <v/>
      </c>
      <c r="C3595" s="152"/>
      <c r="D3595" s="263"/>
      <c r="E3595" s="169"/>
      <c r="F3595" s="167"/>
      <c r="G3595" s="14"/>
      <c r="H3595" s="14"/>
    </row>
    <row r="3596" spans="2:8" ht="30" customHeight="1">
      <c r="B3596" s="21" t="str">
        <f t="shared" si="57"/>
        <v/>
      </c>
      <c r="C3596" s="152"/>
      <c r="D3596" s="263"/>
      <c r="E3596" s="169"/>
      <c r="F3596" s="167"/>
      <c r="G3596" s="14"/>
      <c r="H3596" s="14"/>
    </row>
    <row r="3597" spans="2:8" ht="30" customHeight="1">
      <c r="B3597" s="21" t="str">
        <f t="shared" si="57"/>
        <v/>
      </c>
      <c r="C3597" s="152"/>
      <c r="D3597" s="263"/>
      <c r="E3597" s="169"/>
      <c r="F3597" s="167"/>
      <c r="G3597" s="14"/>
      <c r="H3597" s="14"/>
    </row>
    <row r="3598" spans="2:8" ht="30" customHeight="1">
      <c r="B3598" s="21" t="str">
        <f t="shared" si="57"/>
        <v/>
      </c>
      <c r="C3598" s="152"/>
      <c r="D3598" s="263"/>
      <c r="E3598" s="169"/>
      <c r="F3598" s="167"/>
      <c r="G3598" s="14"/>
      <c r="H3598" s="14"/>
    </row>
    <row r="3599" spans="2:8" ht="30" customHeight="1">
      <c r="B3599" s="21" t="str">
        <f t="shared" si="57"/>
        <v/>
      </c>
      <c r="C3599" s="152"/>
      <c r="D3599" s="263"/>
      <c r="E3599" s="169"/>
      <c r="F3599" s="167"/>
      <c r="G3599" s="14"/>
      <c r="H3599" s="14"/>
    </row>
    <row r="3600" spans="2:8" ht="30" customHeight="1">
      <c r="B3600" s="21" t="str">
        <f t="shared" si="57"/>
        <v/>
      </c>
      <c r="C3600" s="152"/>
      <c r="D3600" s="263"/>
      <c r="E3600" s="169"/>
      <c r="F3600" s="167"/>
      <c r="G3600" s="14"/>
      <c r="H3600" s="14"/>
    </row>
    <row r="3601" spans="2:8" ht="30" customHeight="1">
      <c r="B3601" s="21" t="str">
        <f t="shared" si="57"/>
        <v/>
      </c>
      <c r="C3601" s="152"/>
      <c r="D3601" s="263"/>
      <c r="E3601" s="169"/>
      <c r="F3601" s="167"/>
      <c r="G3601" s="14"/>
      <c r="H3601" s="14"/>
    </row>
    <row r="3602" spans="2:8" ht="30" customHeight="1">
      <c r="B3602" s="21" t="str">
        <f t="shared" si="57"/>
        <v/>
      </c>
      <c r="C3602" s="152"/>
      <c r="D3602" s="263"/>
      <c r="E3602" s="169"/>
      <c r="F3602" s="167"/>
      <c r="G3602" s="14"/>
      <c r="H3602" s="14"/>
    </row>
    <row r="3603" spans="2:8" ht="30" customHeight="1">
      <c r="B3603" s="21" t="str">
        <f t="shared" si="57"/>
        <v/>
      </c>
      <c r="C3603" s="152"/>
      <c r="D3603" s="263"/>
      <c r="E3603" s="169"/>
      <c r="F3603" s="167"/>
      <c r="G3603" s="14"/>
      <c r="H3603" s="14"/>
    </row>
    <row r="3604" spans="2:8" ht="30" customHeight="1">
      <c r="B3604" s="21" t="str">
        <f t="shared" si="57"/>
        <v/>
      </c>
      <c r="C3604" s="152"/>
      <c r="D3604" s="263"/>
      <c r="E3604" s="169"/>
      <c r="F3604" s="167"/>
      <c r="G3604" s="14"/>
      <c r="H3604" s="14"/>
    </row>
    <row r="3605" spans="2:8" ht="30" customHeight="1">
      <c r="B3605" s="21" t="str">
        <f t="shared" si="57"/>
        <v/>
      </c>
      <c r="C3605" s="152"/>
      <c r="D3605" s="263"/>
      <c r="E3605" s="169"/>
      <c r="F3605" s="167"/>
      <c r="G3605" s="14"/>
      <c r="H3605" s="14"/>
    </row>
    <row r="3606" spans="2:8" ht="30" customHeight="1">
      <c r="B3606" s="21" t="str">
        <f t="shared" si="57"/>
        <v/>
      </c>
      <c r="C3606" s="152"/>
      <c r="D3606" s="263"/>
      <c r="E3606" s="169"/>
      <c r="F3606" s="167"/>
      <c r="G3606" s="14"/>
      <c r="H3606" s="14"/>
    </row>
    <row r="3607" spans="2:8" ht="30" customHeight="1">
      <c r="B3607" s="21" t="str">
        <f t="shared" si="57"/>
        <v/>
      </c>
      <c r="C3607" s="152"/>
      <c r="D3607" s="263"/>
      <c r="E3607" s="169"/>
      <c r="F3607" s="167"/>
      <c r="G3607" s="14"/>
      <c r="H3607" s="14"/>
    </row>
    <row r="3608" spans="2:8" ht="30" customHeight="1">
      <c r="B3608" s="21" t="str">
        <f t="shared" si="57"/>
        <v/>
      </c>
      <c r="C3608" s="152"/>
      <c r="D3608" s="263"/>
      <c r="E3608" s="169"/>
      <c r="F3608" s="167"/>
      <c r="G3608" s="14"/>
      <c r="H3608" s="14"/>
    </row>
    <row r="3609" spans="2:8" ht="30" customHeight="1">
      <c r="B3609" s="21" t="str">
        <f t="shared" si="57"/>
        <v/>
      </c>
      <c r="C3609" s="152"/>
      <c r="D3609" s="263"/>
      <c r="E3609" s="169"/>
      <c r="F3609" s="167"/>
      <c r="G3609" s="14"/>
      <c r="H3609" s="14"/>
    </row>
    <row r="3610" spans="2:8" ht="30" customHeight="1">
      <c r="B3610" s="21" t="str">
        <f t="shared" si="57"/>
        <v/>
      </c>
      <c r="C3610" s="152"/>
      <c r="D3610" s="263"/>
      <c r="E3610" s="169"/>
      <c r="F3610" s="167"/>
      <c r="G3610" s="14"/>
      <c r="H3610" s="14"/>
    </row>
    <row r="3611" spans="2:8" ht="30" customHeight="1">
      <c r="B3611" s="21" t="str">
        <f t="shared" si="57"/>
        <v/>
      </c>
      <c r="C3611" s="152"/>
      <c r="D3611" s="263"/>
      <c r="E3611" s="169"/>
      <c r="F3611" s="167"/>
      <c r="G3611" s="14"/>
      <c r="H3611" s="14"/>
    </row>
    <row r="3612" spans="2:8" ht="30" customHeight="1">
      <c r="B3612" s="21" t="str">
        <f t="shared" si="57"/>
        <v/>
      </c>
      <c r="C3612" s="152"/>
      <c r="D3612" s="263"/>
      <c r="E3612" s="169"/>
      <c r="F3612" s="167"/>
      <c r="G3612" s="14"/>
      <c r="H3612" s="14"/>
    </row>
    <row r="3613" spans="2:8" ht="30" customHeight="1">
      <c r="B3613" s="21" t="str">
        <f t="shared" si="57"/>
        <v/>
      </c>
      <c r="C3613" s="152"/>
      <c r="D3613" s="263"/>
      <c r="E3613" s="169"/>
      <c r="F3613" s="167"/>
      <c r="G3613" s="14"/>
      <c r="H3613" s="14"/>
    </row>
    <row r="3614" spans="2:8" ht="30" customHeight="1">
      <c r="B3614" s="21" t="str">
        <f t="shared" si="57"/>
        <v/>
      </c>
      <c r="C3614" s="152"/>
      <c r="D3614" s="263"/>
      <c r="E3614" s="169"/>
      <c r="F3614" s="167"/>
      <c r="G3614" s="14"/>
      <c r="H3614" s="14"/>
    </row>
    <row r="3615" spans="2:8" ht="30" customHeight="1">
      <c r="B3615" s="21" t="str">
        <f t="shared" si="57"/>
        <v/>
      </c>
      <c r="C3615" s="152"/>
      <c r="D3615" s="263"/>
      <c r="E3615" s="169"/>
      <c r="F3615" s="167"/>
      <c r="G3615" s="14"/>
      <c r="H3615" s="14"/>
    </row>
    <row r="3616" spans="2:8" ht="30" customHeight="1">
      <c r="B3616" s="21" t="str">
        <f t="shared" si="57"/>
        <v/>
      </c>
      <c r="C3616" s="152"/>
      <c r="D3616" s="263"/>
      <c r="E3616" s="169"/>
      <c r="F3616" s="167"/>
      <c r="G3616" s="14"/>
      <c r="H3616" s="14"/>
    </row>
    <row r="3617" spans="2:8" ht="30" customHeight="1">
      <c r="B3617" s="21" t="str">
        <f t="shared" si="57"/>
        <v/>
      </c>
      <c r="C3617" s="152"/>
      <c r="D3617" s="263"/>
      <c r="E3617" s="169"/>
      <c r="F3617" s="167"/>
      <c r="G3617" s="14"/>
      <c r="H3617" s="14"/>
    </row>
    <row r="3618" spans="2:8" ht="30" customHeight="1">
      <c r="B3618" s="21" t="str">
        <f t="shared" si="57"/>
        <v/>
      </c>
      <c r="C3618" s="152"/>
      <c r="D3618" s="263"/>
      <c r="E3618" s="169"/>
      <c r="F3618" s="167"/>
      <c r="G3618" s="14"/>
      <c r="H3618" s="14"/>
    </row>
    <row r="3619" spans="2:8" ht="30" customHeight="1">
      <c r="B3619" s="21" t="str">
        <f t="shared" si="57"/>
        <v/>
      </c>
      <c r="C3619" s="152"/>
      <c r="D3619" s="263"/>
      <c r="E3619" s="169"/>
      <c r="F3619" s="167"/>
      <c r="G3619" s="14"/>
      <c r="H3619" s="14"/>
    </row>
    <row r="3620" spans="2:8" ht="30" customHeight="1">
      <c r="B3620" s="21" t="str">
        <f t="shared" si="57"/>
        <v/>
      </c>
      <c r="C3620" s="152"/>
      <c r="D3620" s="263"/>
      <c r="E3620" s="169"/>
      <c r="F3620" s="167"/>
      <c r="G3620" s="14"/>
      <c r="H3620" s="14"/>
    </row>
    <row r="3621" spans="2:8" ht="30" customHeight="1">
      <c r="B3621" s="21" t="str">
        <f t="shared" si="57"/>
        <v/>
      </c>
      <c r="C3621" s="152"/>
      <c r="D3621" s="263"/>
      <c r="E3621" s="169"/>
      <c r="F3621" s="167"/>
      <c r="G3621" s="14"/>
      <c r="H3621" s="14"/>
    </row>
    <row r="3622" spans="2:8" ht="30" customHeight="1">
      <c r="B3622" s="21" t="str">
        <f t="shared" si="57"/>
        <v/>
      </c>
      <c r="C3622" s="152"/>
      <c r="D3622" s="263"/>
      <c r="E3622" s="169"/>
      <c r="F3622" s="167"/>
      <c r="G3622" s="14"/>
      <c r="H3622" s="14"/>
    </row>
    <row r="3623" spans="2:8" ht="30" customHeight="1">
      <c r="B3623" s="21" t="str">
        <f t="shared" si="57"/>
        <v/>
      </c>
      <c r="C3623" s="152"/>
      <c r="D3623" s="263"/>
      <c r="E3623" s="169"/>
      <c r="F3623" s="167"/>
      <c r="G3623" s="14"/>
      <c r="H3623" s="14"/>
    </row>
    <row r="3624" spans="2:8" ht="30" customHeight="1">
      <c r="B3624" s="21" t="str">
        <f t="shared" si="57"/>
        <v/>
      </c>
      <c r="C3624" s="152"/>
      <c r="D3624" s="263"/>
      <c r="E3624" s="169"/>
      <c r="F3624" s="167"/>
      <c r="G3624" s="14"/>
      <c r="H3624" s="14"/>
    </row>
    <row r="3625" spans="2:8" ht="30" customHeight="1">
      <c r="B3625" s="21" t="str">
        <f t="shared" si="57"/>
        <v/>
      </c>
      <c r="C3625" s="152"/>
      <c r="D3625" s="263"/>
      <c r="E3625" s="169"/>
      <c r="F3625" s="167"/>
      <c r="G3625" s="14"/>
      <c r="H3625" s="14"/>
    </row>
    <row r="3626" spans="2:8" ht="30" customHeight="1">
      <c r="B3626" s="21" t="str">
        <f t="shared" si="57"/>
        <v/>
      </c>
      <c r="C3626" s="152"/>
      <c r="D3626" s="263"/>
      <c r="E3626" s="169"/>
      <c r="F3626" s="167"/>
      <c r="G3626" s="14"/>
      <c r="H3626" s="14"/>
    </row>
    <row r="3627" spans="2:8" ht="30" customHeight="1">
      <c r="B3627" s="21" t="str">
        <f t="shared" si="57"/>
        <v/>
      </c>
      <c r="C3627" s="152"/>
      <c r="D3627" s="263"/>
      <c r="E3627" s="169"/>
      <c r="F3627" s="167"/>
      <c r="G3627" s="14"/>
      <c r="H3627" s="14"/>
    </row>
    <row r="3628" spans="2:8" ht="30" customHeight="1">
      <c r="B3628" s="21" t="str">
        <f t="shared" si="57"/>
        <v/>
      </c>
      <c r="C3628" s="152"/>
      <c r="D3628" s="263"/>
      <c r="E3628" s="169"/>
      <c r="F3628" s="167"/>
      <c r="G3628" s="14"/>
      <c r="H3628" s="14"/>
    </row>
    <row r="3629" spans="2:8" ht="30" customHeight="1">
      <c r="B3629" s="21" t="str">
        <f t="shared" si="57"/>
        <v/>
      </c>
      <c r="C3629" s="152"/>
      <c r="D3629" s="263"/>
      <c r="E3629" s="169"/>
      <c r="F3629" s="167"/>
      <c r="G3629" s="14"/>
      <c r="H3629" s="14"/>
    </row>
    <row r="3630" spans="2:8" ht="30" customHeight="1">
      <c r="B3630" s="21" t="str">
        <f t="shared" si="57"/>
        <v/>
      </c>
      <c r="C3630" s="152"/>
      <c r="D3630" s="263"/>
      <c r="E3630" s="169"/>
      <c r="F3630" s="167"/>
      <c r="G3630" s="14"/>
      <c r="H3630" s="14"/>
    </row>
    <row r="3631" spans="2:8" ht="30" customHeight="1">
      <c r="B3631" s="21" t="str">
        <f t="shared" si="57"/>
        <v/>
      </c>
      <c r="C3631" s="152"/>
      <c r="D3631" s="263"/>
      <c r="E3631" s="169"/>
      <c r="F3631" s="167"/>
      <c r="G3631" s="14"/>
      <c r="H3631" s="14"/>
    </row>
    <row r="3632" spans="2:8" ht="30" customHeight="1">
      <c r="B3632" s="21" t="str">
        <f t="shared" ref="B3632:B3695" si="58">IF(D3632="","",MONTH(F3632))</f>
        <v/>
      </c>
      <c r="C3632" s="152"/>
      <c r="D3632" s="263"/>
      <c r="E3632" s="169"/>
      <c r="F3632" s="167"/>
      <c r="G3632" s="14"/>
      <c r="H3632" s="14"/>
    </row>
    <row r="3633" spans="2:8" ht="30" customHeight="1">
      <c r="B3633" s="21" t="str">
        <f t="shared" si="58"/>
        <v/>
      </c>
      <c r="C3633" s="152"/>
      <c r="D3633" s="263"/>
      <c r="E3633" s="169"/>
      <c r="F3633" s="167"/>
      <c r="G3633" s="14"/>
      <c r="H3633" s="14"/>
    </row>
    <row r="3634" spans="2:8" ht="30" customHeight="1">
      <c r="B3634" s="21" t="str">
        <f t="shared" si="58"/>
        <v/>
      </c>
      <c r="C3634" s="152"/>
      <c r="D3634" s="263"/>
      <c r="E3634" s="169"/>
      <c r="F3634" s="167"/>
      <c r="G3634" s="14"/>
      <c r="H3634" s="14"/>
    </row>
    <row r="3635" spans="2:8" ht="30" customHeight="1">
      <c r="B3635" s="21" t="str">
        <f t="shared" si="58"/>
        <v/>
      </c>
      <c r="C3635" s="152"/>
      <c r="D3635" s="263"/>
      <c r="E3635" s="169"/>
      <c r="F3635" s="167"/>
      <c r="G3635" s="14"/>
      <c r="H3635" s="14"/>
    </row>
    <row r="3636" spans="2:8" ht="30" customHeight="1">
      <c r="B3636" s="21" t="str">
        <f t="shared" si="58"/>
        <v/>
      </c>
      <c r="C3636" s="152"/>
      <c r="D3636" s="263"/>
      <c r="E3636" s="169"/>
      <c r="F3636" s="167"/>
      <c r="G3636" s="14"/>
      <c r="H3636" s="14"/>
    </row>
    <row r="3637" spans="2:8" ht="30" customHeight="1">
      <c r="B3637" s="21" t="str">
        <f t="shared" si="58"/>
        <v/>
      </c>
      <c r="C3637" s="152"/>
      <c r="D3637" s="263"/>
      <c r="E3637" s="169"/>
      <c r="F3637" s="167"/>
      <c r="G3637" s="14"/>
      <c r="H3637" s="14"/>
    </row>
    <row r="3638" spans="2:8" ht="30" customHeight="1">
      <c r="B3638" s="21" t="str">
        <f t="shared" si="58"/>
        <v/>
      </c>
      <c r="C3638" s="152"/>
      <c r="D3638" s="263"/>
      <c r="E3638" s="169"/>
      <c r="F3638" s="167"/>
      <c r="G3638" s="14"/>
      <c r="H3638" s="14"/>
    </row>
    <row r="3639" spans="2:8" ht="30" customHeight="1">
      <c r="B3639" s="21" t="str">
        <f t="shared" si="58"/>
        <v/>
      </c>
      <c r="C3639" s="152"/>
      <c r="D3639" s="263"/>
      <c r="E3639" s="169"/>
      <c r="F3639" s="167"/>
      <c r="G3639" s="14"/>
      <c r="H3639" s="14"/>
    </row>
    <row r="3640" spans="2:8" ht="30" customHeight="1">
      <c r="B3640" s="21" t="str">
        <f t="shared" si="58"/>
        <v/>
      </c>
      <c r="C3640" s="152"/>
      <c r="D3640" s="263"/>
      <c r="E3640" s="169"/>
      <c r="F3640" s="167"/>
      <c r="G3640" s="14"/>
      <c r="H3640" s="14"/>
    </row>
    <row r="3641" spans="2:8" ht="30" customHeight="1">
      <c r="B3641" s="21" t="str">
        <f t="shared" si="58"/>
        <v/>
      </c>
      <c r="C3641" s="152"/>
      <c r="D3641" s="263"/>
      <c r="E3641" s="169"/>
      <c r="F3641" s="167"/>
      <c r="G3641" s="14"/>
      <c r="H3641" s="14"/>
    </row>
    <row r="3642" spans="2:8" ht="30" customHeight="1">
      <c r="B3642" s="21" t="str">
        <f t="shared" si="58"/>
        <v/>
      </c>
      <c r="C3642" s="152"/>
      <c r="D3642" s="263"/>
      <c r="E3642" s="169"/>
      <c r="F3642" s="167"/>
      <c r="G3642" s="14"/>
      <c r="H3642" s="14"/>
    </row>
    <row r="3643" spans="2:8" ht="30" customHeight="1">
      <c r="B3643" s="21" t="str">
        <f t="shared" si="58"/>
        <v/>
      </c>
      <c r="C3643" s="152"/>
      <c r="D3643" s="263"/>
      <c r="E3643" s="169"/>
      <c r="F3643" s="167"/>
      <c r="G3643" s="14"/>
      <c r="H3643" s="14"/>
    </row>
    <row r="3644" spans="2:8" ht="30" customHeight="1">
      <c r="B3644" s="21" t="str">
        <f t="shared" si="58"/>
        <v/>
      </c>
      <c r="C3644" s="152"/>
      <c r="D3644" s="263"/>
      <c r="E3644" s="169"/>
      <c r="F3644" s="167"/>
      <c r="G3644" s="14"/>
      <c r="H3644" s="14"/>
    </row>
    <row r="3645" spans="2:8" ht="30" customHeight="1">
      <c r="B3645" s="21" t="str">
        <f t="shared" si="58"/>
        <v/>
      </c>
      <c r="C3645" s="152"/>
      <c r="D3645" s="263"/>
      <c r="E3645" s="169"/>
      <c r="F3645" s="167"/>
      <c r="G3645" s="14"/>
      <c r="H3645" s="14"/>
    </row>
    <row r="3646" spans="2:8" ht="30" customHeight="1">
      <c r="B3646" s="21" t="str">
        <f t="shared" si="58"/>
        <v/>
      </c>
      <c r="C3646" s="152"/>
      <c r="D3646" s="263"/>
      <c r="E3646" s="169"/>
      <c r="F3646" s="167"/>
      <c r="G3646" s="14"/>
      <c r="H3646" s="14"/>
    </row>
    <row r="3647" spans="2:8" ht="30" customHeight="1">
      <c r="B3647" s="21" t="str">
        <f t="shared" si="58"/>
        <v/>
      </c>
      <c r="C3647" s="152"/>
      <c r="D3647" s="263"/>
      <c r="E3647" s="169"/>
      <c r="F3647" s="167"/>
      <c r="G3647" s="14"/>
      <c r="H3647" s="14"/>
    </row>
    <row r="3648" spans="2:8" ht="30" customHeight="1">
      <c r="B3648" s="21" t="str">
        <f t="shared" si="58"/>
        <v/>
      </c>
      <c r="C3648" s="152"/>
      <c r="D3648" s="263"/>
      <c r="E3648" s="169"/>
      <c r="F3648" s="167"/>
      <c r="G3648" s="14"/>
      <c r="H3648" s="14"/>
    </row>
    <row r="3649" spans="2:8" ht="30" customHeight="1">
      <c r="B3649" s="21" t="str">
        <f t="shared" si="58"/>
        <v/>
      </c>
      <c r="C3649" s="152"/>
      <c r="D3649" s="263"/>
      <c r="E3649" s="169"/>
      <c r="F3649" s="167"/>
      <c r="G3649" s="14"/>
      <c r="H3649" s="14"/>
    </row>
    <row r="3650" spans="2:8" ht="30" customHeight="1">
      <c r="B3650" s="21" t="str">
        <f t="shared" si="58"/>
        <v/>
      </c>
      <c r="C3650" s="152"/>
      <c r="D3650" s="263"/>
      <c r="E3650" s="169"/>
      <c r="F3650" s="167"/>
      <c r="G3650" s="14"/>
      <c r="H3650" s="14"/>
    </row>
    <row r="3651" spans="2:8" ht="30" customHeight="1">
      <c r="B3651" s="21" t="str">
        <f t="shared" si="58"/>
        <v/>
      </c>
      <c r="C3651" s="152"/>
      <c r="D3651" s="263"/>
      <c r="E3651" s="169"/>
      <c r="F3651" s="167"/>
      <c r="G3651" s="14"/>
      <c r="H3651" s="14"/>
    </row>
    <row r="3652" spans="2:8" ht="30" customHeight="1">
      <c r="B3652" s="21" t="str">
        <f t="shared" si="58"/>
        <v/>
      </c>
      <c r="C3652" s="152"/>
      <c r="D3652" s="263"/>
      <c r="E3652" s="169"/>
      <c r="F3652" s="167"/>
      <c r="G3652" s="14"/>
      <c r="H3652" s="14"/>
    </row>
    <row r="3653" spans="2:8" ht="30" customHeight="1">
      <c r="B3653" s="21" t="str">
        <f t="shared" si="58"/>
        <v/>
      </c>
      <c r="C3653" s="152"/>
      <c r="D3653" s="263"/>
      <c r="E3653" s="169"/>
      <c r="F3653" s="167"/>
      <c r="G3653" s="14"/>
      <c r="H3653" s="14"/>
    </row>
    <row r="3654" spans="2:8" ht="30" customHeight="1">
      <c r="B3654" s="21" t="str">
        <f t="shared" si="58"/>
        <v/>
      </c>
      <c r="C3654" s="152"/>
      <c r="D3654" s="263"/>
      <c r="E3654" s="169"/>
      <c r="F3654" s="167"/>
      <c r="G3654" s="14"/>
      <c r="H3654" s="14"/>
    </row>
    <row r="3655" spans="2:8" ht="30" customHeight="1">
      <c r="B3655" s="21" t="str">
        <f t="shared" si="58"/>
        <v/>
      </c>
      <c r="C3655" s="152"/>
      <c r="D3655" s="263"/>
      <c r="E3655" s="169"/>
      <c r="F3655" s="167"/>
      <c r="G3655" s="14"/>
      <c r="H3655" s="14"/>
    </row>
    <row r="3656" spans="2:8" ht="30" customHeight="1">
      <c r="B3656" s="21" t="str">
        <f t="shared" si="58"/>
        <v/>
      </c>
      <c r="C3656" s="152"/>
      <c r="D3656" s="263"/>
      <c r="E3656" s="169"/>
      <c r="F3656" s="167"/>
      <c r="G3656" s="14"/>
      <c r="H3656" s="14"/>
    </row>
    <row r="3657" spans="2:8" ht="30" customHeight="1">
      <c r="B3657" s="21" t="str">
        <f t="shared" si="58"/>
        <v/>
      </c>
      <c r="C3657" s="152"/>
      <c r="D3657" s="263"/>
      <c r="E3657" s="169"/>
      <c r="F3657" s="167"/>
      <c r="G3657" s="14"/>
      <c r="H3657" s="14"/>
    </row>
    <row r="3658" spans="2:8" ht="30" customHeight="1">
      <c r="B3658" s="21" t="str">
        <f t="shared" si="58"/>
        <v/>
      </c>
      <c r="C3658" s="152"/>
      <c r="D3658" s="263"/>
      <c r="E3658" s="169"/>
      <c r="F3658" s="167"/>
      <c r="G3658" s="14"/>
      <c r="H3658" s="14"/>
    </row>
    <row r="3659" spans="2:8" ht="30" customHeight="1">
      <c r="B3659" s="21" t="str">
        <f t="shared" si="58"/>
        <v/>
      </c>
      <c r="C3659" s="152"/>
      <c r="D3659" s="263"/>
      <c r="E3659" s="169"/>
      <c r="F3659" s="167"/>
      <c r="G3659" s="14"/>
      <c r="H3659" s="14"/>
    </row>
    <row r="3660" spans="2:8" ht="30" customHeight="1">
      <c r="B3660" s="21" t="str">
        <f t="shared" si="58"/>
        <v/>
      </c>
      <c r="C3660" s="152"/>
      <c r="D3660" s="263"/>
      <c r="E3660" s="169"/>
      <c r="F3660" s="167"/>
      <c r="G3660" s="14"/>
      <c r="H3660" s="14"/>
    </row>
    <row r="3661" spans="2:8" ht="30" customHeight="1">
      <c r="B3661" s="21" t="str">
        <f t="shared" si="58"/>
        <v/>
      </c>
      <c r="C3661" s="152"/>
      <c r="D3661" s="263"/>
      <c r="E3661" s="169"/>
      <c r="F3661" s="167"/>
      <c r="G3661" s="14"/>
      <c r="H3661" s="14"/>
    </row>
    <row r="3662" spans="2:8" ht="30" customHeight="1">
      <c r="B3662" s="21" t="str">
        <f t="shared" si="58"/>
        <v/>
      </c>
      <c r="C3662" s="152"/>
      <c r="D3662" s="263"/>
      <c r="E3662" s="169"/>
      <c r="F3662" s="167"/>
      <c r="G3662" s="14"/>
      <c r="H3662" s="14"/>
    </row>
    <row r="3663" spans="2:8" ht="30" customHeight="1">
      <c r="B3663" s="21" t="str">
        <f t="shared" si="58"/>
        <v/>
      </c>
      <c r="C3663" s="152"/>
      <c r="D3663" s="263"/>
      <c r="E3663" s="169"/>
      <c r="F3663" s="167"/>
      <c r="G3663" s="14"/>
      <c r="H3663" s="14"/>
    </row>
    <row r="3664" spans="2:8" ht="30" customHeight="1">
      <c r="B3664" s="21" t="str">
        <f t="shared" si="58"/>
        <v/>
      </c>
      <c r="C3664" s="152"/>
      <c r="D3664" s="263"/>
      <c r="E3664" s="169"/>
      <c r="F3664" s="167"/>
      <c r="G3664" s="14"/>
      <c r="H3664" s="14"/>
    </row>
    <row r="3665" spans="2:8" ht="30" customHeight="1">
      <c r="B3665" s="21" t="str">
        <f t="shared" si="58"/>
        <v/>
      </c>
      <c r="C3665" s="152"/>
      <c r="D3665" s="263"/>
      <c r="E3665" s="169"/>
      <c r="F3665" s="167"/>
      <c r="G3665" s="14"/>
      <c r="H3665" s="14"/>
    </row>
    <row r="3666" spans="2:8" ht="30" customHeight="1">
      <c r="B3666" s="21" t="str">
        <f t="shared" si="58"/>
        <v/>
      </c>
      <c r="C3666" s="152"/>
      <c r="D3666" s="263"/>
      <c r="E3666" s="169"/>
      <c r="F3666" s="167"/>
      <c r="G3666" s="14"/>
      <c r="H3666" s="14"/>
    </row>
    <row r="3667" spans="2:8" ht="30" customHeight="1">
      <c r="B3667" s="21" t="str">
        <f t="shared" si="58"/>
        <v/>
      </c>
      <c r="C3667" s="152"/>
      <c r="D3667" s="263"/>
      <c r="E3667" s="169"/>
      <c r="F3667" s="167"/>
      <c r="G3667" s="14"/>
      <c r="H3667" s="14"/>
    </row>
    <row r="3668" spans="2:8" ht="30" customHeight="1">
      <c r="B3668" s="21" t="str">
        <f t="shared" si="58"/>
        <v/>
      </c>
      <c r="C3668" s="152"/>
      <c r="D3668" s="263"/>
      <c r="E3668" s="169"/>
      <c r="F3668" s="167"/>
      <c r="G3668" s="14"/>
      <c r="H3668" s="14"/>
    </row>
    <row r="3669" spans="2:8" ht="30" customHeight="1">
      <c r="B3669" s="21" t="str">
        <f t="shared" si="58"/>
        <v/>
      </c>
      <c r="C3669" s="152"/>
      <c r="D3669" s="263"/>
      <c r="E3669" s="169"/>
      <c r="F3669" s="167"/>
      <c r="G3669" s="14"/>
      <c r="H3669" s="14"/>
    </row>
    <row r="3670" spans="2:8" ht="30" customHeight="1">
      <c r="B3670" s="21" t="str">
        <f t="shared" si="58"/>
        <v/>
      </c>
      <c r="C3670" s="152"/>
      <c r="D3670" s="263"/>
      <c r="E3670" s="169"/>
      <c r="F3670" s="167"/>
      <c r="G3670" s="14"/>
      <c r="H3670" s="14"/>
    </row>
    <row r="3671" spans="2:8" ht="30" customHeight="1">
      <c r="B3671" s="21" t="str">
        <f t="shared" si="58"/>
        <v/>
      </c>
      <c r="C3671" s="152"/>
      <c r="D3671" s="263"/>
      <c r="E3671" s="169"/>
      <c r="F3671" s="167"/>
      <c r="G3671" s="14"/>
      <c r="H3671" s="14"/>
    </row>
    <row r="3672" spans="2:8" ht="30" customHeight="1">
      <c r="B3672" s="21" t="str">
        <f t="shared" si="58"/>
        <v/>
      </c>
      <c r="C3672" s="152"/>
      <c r="D3672" s="263"/>
      <c r="E3672" s="169"/>
      <c r="F3672" s="167"/>
      <c r="G3672" s="14"/>
      <c r="H3672" s="14"/>
    </row>
    <row r="3673" spans="2:8" ht="30" customHeight="1">
      <c r="B3673" s="21" t="str">
        <f t="shared" si="58"/>
        <v/>
      </c>
      <c r="C3673" s="152"/>
      <c r="D3673" s="263"/>
      <c r="E3673" s="169"/>
      <c r="F3673" s="167"/>
      <c r="G3673" s="14"/>
      <c r="H3673" s="14"/>
    </row>
    <row r="3674" spans="2:8" ht="30" customHeight="1">
      <c r="B3674" s="21" t="str">
        <f t="shared" si="58"/>
        <v/>
      </c>
      <c r="C3674" s="152"/>
      <c r="D3674" s="263"/>
      <c r="E3674" s="169"/>
      <c r="F3674" s="167"/>
      <c r="G3674" s="14"/>
      <c r="H3674" s="14"/>
    </row>
    <row r="3675" spans="2:8" ht="30" customHeight="1">
      <c r="B3675" s="21" t="str">
        <f t="shared" si="58"/>
        <v/>
      </c>
      <c r="C3675" s="152"/>
      <c r="D3675" s="263"/>
      <c r="E3675" s="169"/>
      <c r="F3675" s="167"/>
      <c r="G3675" s="14"/>
      <c r="H3675" s="14"/>
    </row>
    <row r="3676" spans="2:8" ht="30" customHeight="1">
      <c r="B3676" s="21" t="str">
        <f t="shared" si="58"/>
        <v/>
      </c>
      <c r="C3676" s="152"/>
      <c r="D3676" s="263"/>
      <c r="E3676" s="169"/>
      <c r="F3676" s="167"/>
      <c r="G3676" s="14"/>
      <c r="H3676" s="14"/>
    </row>
    <row r="3677" spans="2:8" ht="30" customHeight="1">
      <c r="B3677" s="21" t="str">
        <f t="shared" si="58"/>
        <v/>
      </c>
      <c r="C3677" s="152"/>
      <c r="D3677" s="263"/>
      <c r="E3677" s="169"/>
      <c r="F3677" s="167"/>
      <c r="G3677" s="14"/>
      <c r="H3677" s="14"/>
    </row>
    <row r="3678" spans="2:8" ht="30" customHeight="1">
      <c r="B3678" s="21" t="str">
        <f t="shared" si="58"/>
        <v/>
      </c>
      <c r="C3678" s="152"/>
      <c r="D3678" s="263"/>
      <c r="E3678" s="169"/>
      <c r="F3678" s="167"/>
      <c r="G3678" s="14"/>
      <c r="H3678" s="14"/>
    </row>
    <row r="3679" spans="2:8" ht="30" customHeight="1">
      <c r="B3679" s="21" t="str">
        <f t="shared" si="58"/>
        <v/>
      </c>
      <c r="C3679" s="152"/>
      <c r="D3679" s="263"/>
      <c r="E3679" s="169"/>
      <c r="F3679" s="167"/>
      <c r="G3679" s="14"/>
      <c r="H3679" s="14"/>
    </row>
    <row r="3680" spans="2:8" ht="30" customHeight="1">
      <c r="B3680" s="21" t="str">
        <f t="shared" si="58"/>
        <v/>
      </c>
      <c r="C3680" s="152"/>
      <c r="D3680" s="263"/>
      <c r="E3680" s="169"/>
      <c r="F3680" s="167"/>
      <c r="G3680" s="14"/>
      <c r="H3680" s="14"/>
    </row>
    <row r="3681" spans="2:8" ht="30" customHeight="1">
      <c r="B3681" s="21" t="str">
        <f t="shared" si="58"/>
        <v/>
      </c>
      <c r="C3681" s="152"/>
      <c r="D3681" s="263"/>
      <c r="E3681" s="169"/>
      <c r="F3681" s="167"/>
      <c r="G3681" s="14"/>
      <c r="H3681" s="14"/>
    </row>
    <row r="3682" spans="2:8" ht="30" customHeight="1">
      <c r="B3682" s="21" t="str">
        <f t="shared" si="58"/>
        <v/>
      </c>
      <c r="C3682" s="152"/>
      <c r="D3682" s="263"/>
      <c r="E3682" s="169"/>
      <c r="F3682" s="167"/>
      <c r="G3682" s="14"/>
      <c r="H3682" s="14"/>
    </row>
    <row r="3683" spans="2:8" ht="30" customHeight="1">
      <c r="B3683" s="21" t="str">
        <f t="shared" si="58"/>
        <v/>
      </c>
      <c r="C3683" s="152"/>
      <c r="D3683" s="263"/>
      <c r="E3683" s="169"/>
      <c r="F3683" s="167"/>
      <c r="G3683" s="14"/>
      <c r="H3683" s="14"/>
    </row>
    <row r="3684" spans="2:8" ht="30" customHeight="1">
      <c r="B3684" s="21" t="str">
        <f t="shared" si="58"/>
        <v/>
      </c>
      <c r="C3684" s="152"/>
      <c r="D3684" s="263"/>
      <c r="E3684" s="169"/>
      <c r="F3684" s="167"/>
      <c r="G3684" s="14"/>
      <c r="H3684" s="14"/>
    </row>
    <row r="3685" spans="2:8" ht="30" customHeight="1">
      <c r="B3685" s="21" t="str">
        <f t="shared" si="58"/>
        <v/>
      </c>
      <c r="C3685" s="152"/>
      <c r="D3685" s="263"/>
      <c r="E3685" s="169"/>
      <c r="F3685" s="167"/>
      <c r="G3685" s="14"/>
      <c r="H3685" s="14"/>
    </row>
    <row r="3686" spans="2:8" ht="30" customHeight="1">
      <c r="B3686" s="21" t="str">
        <f t="shared" si="58"/>
        <v/>
      </c>
      <c r="C3686" s="152"/>
      <c r="D3686" s="263"/>
      <c r="E3686" s="169"/>
      <c r="F3686" s="167"/>
      <c r="G3686" s="14"/>
      <c r="H3686" s="14"/>
    </row>
    <row r="3687" spans="2:8" ht="30" customHeight="1">
      <c r="B3687" s="21" t="str">
        <f t="shared" si="58"/>
        <v/>
      </c>
      <c r="C3687" s="152"/>
      <c r="D3687" s="263"/>
      <c r="E3687" s="169"/>
      <c r="F3687" s="167"/>
      <c r="G3687" s="14"/>
      <c r="H3687" s="14"/>
    </row>
    <row r="3688" spans="2:8" ht="30" customHeight="1">
      <c r="B3688" s="21" t="str">
        <f t="shared" si="58"/>
        <v/>
      </c>
      <c r="C3688" s="152"/>
      <c r="D3688" s="263"/>
      <c r="E3688" s="169"/>
      <c r="F3688" s="167"/>
      <c r="G3688" s="14"/>
      <c r="H3688" s="14"/>
    </row>
    <row r="3689" spans="2:8" ht="30" customHeight="1">
      <c r="B3689" s="21" t="str">
        <f t="shared" si="58"/>
        <v/>
      </c>
      <c r="C3689" s="152"/>
      <c r="D3689" s="263"/>
      <c r="E3689" s="169"/>
      <c r="F3689" s="167"/>
      <c r="G3689" s="14"/>
      <c r="H3689" s="14"/>
    </row>
    <row r="3690" spans="2:8" ht="30" customHeight="1">
      <c r="B3690" s="21" t="str">
        <f t="shared" si="58"/>
        <v/>
      </c>
      <c r="C3690" s="152"/>
      <c r="D3690" s="263"/>
      <c r="E3690" s="169"/>
      <c r="F3690" s="167"/>
      <c r="G3690" s="14"/>
      <c r="H3690" s="14"/>
    </row>
    <row r="3691" spans="2:8" ht="30" customHeight="1">
      <c r="B3691" s="21" t="str">
        <f t="shared" si="58"/>
        <v/>
      </c>
      <c r="C3691" s="152"/>
      <c r="D3691" s="263"/>
      <c r="E3691" s="169"/>
      <c r="F3691" s="167"/>
      <c r="G3691" s="14"/>
      <c r="H3691" s="14"/>
    </row>
    <row r="3692" spans="2:8" ht="30" customHeight="1">
      <c r="B3692" s="21" t="str">
        <f t="shared" si="58"/>
        <v/>
      </c>
      <c r="C3692" s="152"/>
      <c r="D3692" s="263"/>
      <c r="E3692" s="169"/>
      <c r="F3692" s="167"/>
      <c r="G3692" s="14"/>
      <c r="H3692" s="14"/>
    </row>
    <row r="3693" spans="2:8" ht="30" customHeight="1">
      <c r="B3693" s="21" t="str">
        <f t="shared" si="58"/>
        <v/>
      </c>
      <c r="C3693" s="152"/>
      <c r="D3693" s="263"/>
      <c r="E3693" s="169"/>
      <c r="F3693" s="167"/>
      <c r="G3693" s="14"/>
      <c r="H3693" s="14"/>
    </row>
    <row r="3694" spans="2:8" ht="30" customHeight="1">
      <c r="B3694" s="21" t="str">
        <f t="shared" si="58"/>
        <v/>
      </c>
      <c r="C3694" s="152"/>
      <c r="D3694" s="263"/>
      <c r="E3694" s="169"/>
      <c r="F3694" s="167"/>
      <c r="G3694" s="14"/>
      <c r="H3694" s="14"/>
    </row>
    <row r="3695" spans="2:8" ht="30" customHeight="1">
      <c r="B3695" s="21" t="str">
        <f t="shared" si="58"/>
        <v/>
      </c>
      <c r="C3695" s="152"/>
      <c r="D3695" s="263"/>
      <c r="E3695" s="169"/>
      <c r="F3695" s="167"/>
      <c r="G3695" s="14"/>
      <c r="H3695" s="14"/>
    </row>
    <row r="3696" spans="2:8" ht="30" customHeight="1">
      <c r="B3696" s="21" t="str">
        <f t="shared" ref="B3696:B3759" si="59">IF(D3696="","",MONTH(F3696))</f>
        <v/>
      </c>
      <c r="C3696" s="152"/>
      <c r="D3696" s="263"/>
      <c r="E3696" s="169"/>
      <c r="F3696" s="167"/>
      <c r="G3696" s="14"/>
      <c r="H3696" s="14"/>
    </row>
    <row r="3697" spans="2:8" ht="30" customHeight="1">
      <c r="B3697" s="21" t="str">
        <f t="shared" si="59"/>
        <v/>
      </c>
      <c r="C3697" s="152"/>
      <c r="D3697" s="263"/>
      <c r="E3697" s="169"/>
      <c r="F3697" s="167"/>
      <c r="G3697" s="14"/>
      <c r="H3697" s="14"/>
    </row>
    <row r="3698" spans="2:8" ht="30" customHeight="1">
      <c r="B3698" s="21" t="str">
        <f t="shared" si="59"/>
        <v/>
      </c>
      <c r="C3698" s="152"/>
      <c r="D3698" s="263"/>
      <c r="E3698" s="169"/>
      <c r="F3698" s="167"/>
      <c r="G3698" s="14"/>
      <c r="H3698" s="14"/>
    </row>
    <row r="3699" spans="2:8" ht="30" customHeight="1">
      <c r="B3699" s="21" t="str">
        <f t="shared" si="59"/>
        <v/>
      </c>
      <c r="C3699" s="152"/>
      <c r="D3699" s="263"/>
      <c r="E3699" s="169"/>
      <c r="F3699" s="167"/>
      <c r="G3699" s="14"/>
      <c r="H3699" s="14"/>
    </row>
    <row r="3700" spans="2:8" ht="30" customHeight="1">
      <c r="B3700" s="21" t="str">
        <f t="shared" si="59"/>
        <v/>
      </c>
      <c r="C3700" s="152"/>
      <c r="D3700" s="263"/>
      <c r="E3700" s="169"/>
      <c r="F3700" s="167"/>
      <c r="G3700" s="14"/>
      <c r="H3700" s="14"/>
    </row>
    <row r="3701" spans="2:8" ht="30" customHeight="1">
      <c r="B3701" s="21" t="str">
        <f t="shared" si="59"/>
        <v/>
      </c>
      <c r="C3701" s="152"/>
      <c r="D3701" s="263"/>
      <c r="E3701" s="169"/>
      <c r="F3701" s="167"/>
      <c r="G3701" s="14"/>
      <c r="H3701" s="14"/>
    </row>
    <row r="3702" spans="2:8" ht="30" customHeight="1">
      <c r="B3702" s="21" t="str">
        <f t="shared" si="59"/>
        <v/>
      </c>
      <c r="C3702" s="152"/>
      <c r="D3702" s="263"/>
      <c r="E3702" s="169"/>
      <c r="F3702" s="167"/>
      <c r="G3702" s="14"/>
      <c r="H3702" s="14"/>
    </row>
    <row r="3703" spans="2:8" ht="30" customHeight="1">
      <c r="B3703" s="21" t="str">
        <f t="shared" si="59"/>
        <v/>
      </c>
      <c r="C3703" s="152"/>
      <c r="D3703" s="263"/>
      <c r="E3703" s="169"/>
      <c r="F3703" s="167"/>
      <c r="G3703" s="14"/>
      <c r="H3703" s="14"/>
    </row>
    <row r="3704" spans="2:8" ht="30" customHeight="1">
      <c r="B3704" s="21" t="str">
        <f t="shared" si="59"/>
        <v/>
      </c>
      <c r="C3704" s="152"/>
      <c r="D3704" s="263"/>
      <c r="E3704" s="169"/>
      <c r="F3704" s="167"/>
      <c r="G3704" s="14"/>
      <c r="H3704" s="14"/>
    </row>
    <row r="3705" spans="2:8" ht="30" customHeight="1">
      <c r="B3705" s="21" t="str">
        <f t="shared" si="59"/>
        <v/>
      </c>
      <c r="C3705" s="152"/>
      <c r="D3705" s="263"/>
      <c r="E3705" s="169"/>
      <c r="F3705" s="167"/>
      <c r="G3705" s="14"/>
      <c r="H3705" s="14"/>
    </row>
    <row r="3706" spans="2:8" ht="30" customHeight="1">
      <c r="B3706" s="21" t="str">
        <f t="shared" si="59"/>
        <v/>
      </c>
      <c r="C3706" s="152"/>
      <c r="D3706" s="263"/>
      <c r="E3706" s="169"/>
      <c r="F3706" s="167"/>
      <c r="G3706" s="14"/>
      <c r="H3706" s="14"/>
    </row>
    <row r="3707" spans="2:8" ht="30" customHeight="1">
      <c r="B3707" s="21" t="str">
        <f t="shared" si="59"/>
        <v/>
      </c>
      <c r="C3707" s="152"/>
      <c r="D3707" s="263"/>
      <c r="E3707" s="169"/>
      <c r="F3707" s="167"/>
      <c r="G3707" s="14"/>
      <c r="H3707" s="14"/>
    </row>
    <row r="3708" spans="2:8" ht="30" customHeight="1">
      <c r="B3708" s="21" t="str">
        <f t="shared" si="59"/>
        <v/>
      </c>
      <c r="C3708" s="152"/>
      <c r="D3708" s="263"/>
      <c r="E3708" s="169"/>
      <c r="F3708" s="167"/>
      <c r="G3708" s="14"/>
      <c r="H3708" s="14"/>
    </row>
    <row r="3709" spans="2:8" ht="30" customHeight="1">
      <c r="B3709" s="21" t="str">
        <f t="shared" si="59"/>
        <v/>
      </c>
      <c r="C3709" s="152"/>
      <c r="D3709" s="263"/>
      <c r="E3709" s="169"/>
      <c r="F3709" s="167"/>
      <c r="G3709" s="14"/>
      <c r="H3709" s="14"/>
    </row>
    <row r="3710" spans="2:8" ht="30" customHeight="1">
      <c r="B3710" s="21" t="str">
        <f t="shared" si="59"/>
        <v/>
      </c>
      <c r="C3710" s="152"/>
      <c r="D3710" s="263"/>
      <c r="E3710" s="169"/>
      <c r="F3710" s="167"/>
      <c r="G3710" s="14"/>
      <c r="H3710" s="14"/>
    </row>
    <row r="3711" spans="2:8" ht="30" customHeight="1">
      <c r="B3711" s="21" t="str">
        <f t="shared" si="59"/>
        <v/>
      </c>
      <c r="C3711" s="152"/>
      <c r="D3711" s="263"/>
      <c r="E3711" s="169"/>
      <c r="F3711" s="167"/>
      <c r="G3711" s="14"/>
      <c r="H3711" s="14"/>
    </row>
    <row r="3712" spans="2:8" ht="30" customHeight="1">
      <c r="B3712" s="21" t="str">
        <f t="shared" si="59"/>
        <v/>
      </c>
      <c r="C3712" s="152"/>
      <c r="D3712" s="263"/>
      <c r="E3712" s="169"/>
      <c r="F3712" s="167"/>
      <c r="G3712" s="14"/>
      <c r="H3712" s="14"/>
    </row>
    <row r="3713" spans="2:8" ht="30" customHeight="1">
      <c r="B3713" s="21" t="str">
        <f t="shared" si="59"/>
        <v/>
      </c>
      <c r="C3713" s="152"/>
      <c r="D3713" s="263"/>
      <c r="E3713" s="169"/>
      <c r="F3713" s="167"/>
      <c r="G3713" s="14"/>
      <c r="H3713" s="14"/>
    </row>
    <row r="3714" spans="2:8" ht="30" customHeight="1">
      <c r="B3714" s="21" t="str">
        <f t="shared" si="59"/>
        <v/>
      </c>
      <c r="C3714" s="152"/>
      <c r="D3714" s="263"/>
      <c r="E3714" s="169"/>
      <c r="F3714" s="167"/>
      <c r="G3714" s="14"/>
      <c r="H3714" s="14"/>
    </row>
    <row r="3715" spans="2:8" ht="30" customHeight="1">
      <c r="B3715" s="21" t="str">
        <f t="shared" si="59"/>
        <v/>
      </c>
      <c r="C3715" s="152"/>
      <c r="D3715" s="263"/>
      <c r="E3715" s="169"/>
      <c r="F3715" s="167"/>
      <c r="G3715" s="14"/>
      <c r="H3715" s="14"/>
    </row>
    <row r="3716" spans="2:8" ht="30" customHeight="1">
      <c r="B3716" s="21" t="str">
        <f t="shared" si="59"/>
        <v/>
      </c>
      <c r="C3716" s="152"/>
      <c r="D3716" s="263"/>
      <c r="E3716" s="169"/>
      <c r="F3716" s="167"/>
      <c r="G3716" s="14"/>
      <c r="H3716" s="14"/>
    </row>
    <row r="3717" spans="2:8" ht="30" customHeight="1">
      <c r="B3717" s="21" t="str">
        <f t="shared" si="59"/>
        <v/>
      </c>
      <c r="C3717" s="152"/>
      <c r="D3717" s="263"/>
      <c r="E3717" s="169"/>
      <c r="F3717" s="167"/>
      <c r="G3717" s="14"/>
      <c r="H3717" s="14"/>
    </row>
    <row r="3718" spans="2:8" ht="30" customHeight="1">
      <c r="B3718" s="21" t="str">
        <f t="shared" si="59"/>
        <v/>
      </c>
      <c r="C3718" s="152"/>
      <c r="D3718" s="263"/>
      <c r="E3718" s="169"/>
      <c r="F3718" s="167"/>
      <c r="G3718" s="14"/>
      <c r="H3718" s="14"/>
    </row>
    <row r="3719" spans="2:8" ht="30" customHeight="1">
      <c r="B3719" s="21" t="str">
        <f t="shared" si="59"/>
        <v/>
      </c>
      <c r="C3719" s="152"/>
      <c r="D3719" s="263"/>
      <c r="E3719" s="169"/>
      <c r="F3719" s="167"/>
      <c r="G3719" s="14"/>
      <c r="H3719" s="14"/>
    </row>
    <row r="3720" spans="2:8" ht="30" customHeight="1">
      <c r="B3720" s="21" t="str">
        <f t="shared" si="59"/>
        <v/>
      </c>
      <c r="C3720" s="152"/>
      <c r="D3720" s="263"/>
      <c r="E3720" s="169"/>
      <c r="F3720" s="167"/>
      <c r="G3720" s="14"/>
      <c r="H3720" s="14"/>
    </row>
    <row r="3721" spans="2:8" ht="30" customHeight="1">
      <c r="B3721" s="21" t="str">
        <f t="shared" si="59"/>
        <v/>
      </c>
      <c r="C3721" s="152"/>
      <c r="D3721" s="263"/>
      <c r="E3721" s="169"/>
      <c r="F3721" s="167"/>
      <c r="G3721" s="14"/>
      <c r="H3721" s="14"/>
    </row>
    <row r="3722" spans="2:8" ht="30" customHeight="1">
      <c r="B3722" s="21" t="str">
        <f t="shared" si="59"/>
        <v/>
      </c>
      <c r="C3722" s="152"/>
      <c r="D3722" s="263"/>
      <c r="E3722" s="169"/>
      <c r="F3722" s="167"/>
      <c r="G3722" s="14"/>
      <c r="H3722" s="14"/>
    </row>
    <row r="3723" spans="2:8" ht="30" customHeight="1">
      <c r="B3723" s="21" t="str">
        <f t="shared" si="59"/>
        <v/>
      </c>
      <c r="C3723" s="152"/>
      <c r="D3723" s="263"/>
      <c r="E3723" s="169"/>
      <c r="F3723" s="167"/>
      <c r="G3723" s="14"/>
      <c r="H3723" s="14"/>
    </row>
    <row r="3724" spans="2:8" ht="30" customHeight="1">
      <c r="B3724" s="21" t="str">
        <f t="shared" si="59"/>
        <v/>
      </c>
      <c r="C3724" s="152"/>
      <c r="D3724" s="263"/>
      <c r="E3724" s="169"/>
      <c r="F3724" s="167"/>
      <c r="G3724" s="14"/>
      <c r="H3724" s="14"/>
    </row>
    <row r="3725" spans="2:8" ht="30" customHeight="1">
      <c r="B3725" s="21" t="str">
        <f t="shared" si="59"/>
        <v/>
      </c>
      <c r="C3725" s="152"/>
      <c r="D3725" s="263"/>
      <c r="E3725" s="169"/>
      <c r="F3725" s="167"/>
      <c r="G3725" s="14"/>
      <c r="H3725" s="14"/>
    </row>
    <row r="3726" spans="2:8" ht="30" customHeight="1">
      <c r="B3726" s="21" t="str">
        <f t="shared" si="59"/>
        <v/>
      </c>
      <c r="C3726" s="152"/>
      <c r="D3726" s="263"/>
      <c r="E3726" s="169"/>
      <c r="F3726" s="167"/>
      <c r="G3726" s="14"/>
      <c r="H3726" s="14"/>
    </row>
    <row r="3727" spans="2:8" ht="30" customHeight="1">
      <c r="B3727" s="21" t="str">
        <f t="shared" si="59"/>
        <v/>
      </c>
      <c r="C3727" s="152"/>
      <c r="D3727" s="263"/>
      <c r="E3727" s="169"/>
      <c r="F3727" s="167"/>
      <c r="G3727" s="14"/>
      <c r="H3727" s="14"/>
    </row>
    <row r="3728" spans="2:8" ht="30" customHeight="1">
      <c r="B3728" s="21" t="str">
        <f t="shared" si="59"/>
        <v/>
      </c>
      <c r="C3728" s="152"/>
      <c r="D3728" s="263"/>
      <c r="E3728" s="169"/>
      <c r="F3728" s="167"/>
      <c r="G3728" s="14"/>
      <c r="H3728" s="14"/>
    </row>
    <row r="3729" spans="2:8" ht="30" customHeight="1">
      <c r="B3729" s="21" t="str">
        <f t="shared" si="59"/>
        <v/>
      </c>
      <c r="C3729" s="152"/>
      <c r="D3729" s="263"/>
      <c r="E3729" s="169"/>
      <c r="F3729" s="167"/>
      <c r="G3729" s="14"/>
      <c r="H3729" s="14"/>
    </row>
    <row r="3730" spans="2:8" ht="30" customHeight="1">
      <c r="B3730" s="21" t="str">
        <f t="shared" si="59"/>
        <v/>
      </c>
      <c r="C3730" s="152"/>
      <c r="D3730" s="263"/>
      <c r="E3730" s="169"/>
      <c r="F3730" s="167"/>
      <c r="G3730" s="14"/>
      <c r="H3730" s="14"/>
    </row>
    <row r="3731" spans="2:8" ht="30" customHeight="1">
      <c r="B3731" s="21" t="str">
        <f t="shared" si="59"/>
        <v/>
      </c>
      <c r="C3731" s="152"/>
      <c r="D3731" s="263"/>
      <c r="E3731" s="169"/>
      <c r="F3731" s="167"/>
      <c r="G3731" s="14"/>
      <c r="H3731" s="14"/>
    </row>
    <row r="3732" spans="2:8" ht="30" customHeight="1">
      <c r="B3732" s="21" t="str">
        <f t="shared" si="59"/>
        <v/>
      </c>
      <c r="C3732" s="152"/>
      <c r="D3732" s="263"/>
      <c r="E3732" s="169"/>
      <c r="F3732" s="167"/>
      <c r="G3732" s="14"/>
      <c r="H3732" s="14"/>
    </row>
    <row r="3733" spans="2:8" ht="30" customHeight="1">
      <c r="B3733" s="21" t="str">
        <f t="shared" si="59"/>
        <v/>
      </c>
      <c r="C3733" s="152"/>
      <c r="D3733" s="263"/>
      <c r="E3733" s="169"/>
      <c r="F3733" s="167"/>
      <c r="G3733" s="14"/>
      <c r="H3733" s="14"/>
    </row>
    <row r="3734" spans="2:8" ht="30" customHeight="1">
      <c r="B3734" s="21" t="str">
        <f t="shared" si="59"/>
        <v/>
      </c>
      <c r="C3734" s="152"/>
      <c r="D3734" s="263"/>
      <c r="E3734" s="169"/>
      <c r="F3734" s="167"/>
      <c r="G3734" s="14"/>
      <c r="H3734" s="14"/>
    </row>
    <row r="3735" spans="2:8" ht="30" customHeight="1">
      <c r="B3735" s="21" t="str">
        <f t="shared" si="59"/>
        <v/>
      </c>
      <c r="C3735" s="152"/>
      <c r="D3735" s="263"/>
      <c r="E3735" s="169"/>
      <c r="F3735" s="167"/>
      <c r="G3735" s="14"/>
      <c r="H3735" s="14"/>
    </row>
    <row r="3736" spans="2:8" ht="30" customHeight="1">
      <c r="B3736" s="21" t="str">
        <f t="shared" si="59"/>
        <v/>
      </c>
      <c r="C3736" s="152"/>
      <c r="D3736" s="263"/>
      <c r="E3736" s="169"/>
      <c r="F3736" s="167"/>
      <c r="G3736" s="14"/>
      <c r="H3736" s="14"/>
    </row>
    <row r="3737" spans="2:8" ht="30" customHeight="1">
      <c r="B3737" s="21" t="str">
        <f t="shared" si="59"/>
        <v/>
      </c>
      <c r="C3737" s="152"/>
      <c r="D3737" s="263"/>
      <c r="E3737" s="169"/>
      <c r="F3737" s="167"/>
      <c r="G3737" s="14"/>
      <c r="H3737" s="14"/>
    </row>
    <row r="3738" spans="2:8" ht="30" customHeight="1">
      <c r="B3738" s="21" t="str">
        <f t="shared" si="59"/>
        <v/>
      </c>
      <c r="C3738" s="152"/>
      <c r="D3738" s="263"/>
      <c r="E3738" s="169"/>
      <c r="F3738" s="167"/>
      <c r="G3738" s="14"/>
      <c r="H3738" s="14"/>
    </row>
    <row r="3739" spans="2:8" ht="30" customHeight="1">
      <c r="B3739" s="21" t="str">
        <f t="shared" si="59"/>
        <v/>
      </c>
      <c r="C3739" s="152"/>
      <c r="D3739" s="263"/>
      <c r="E3739" s="169"/>
      <c r="F3739" s="167"/>
      <c r="G3739" s="14"/>
      <c r="H3739" s="14"/>
    </row>
    <row r="3740" spans="2:8" ht="30" customHeight="1">
      <c r="B3740" s="21" t="str">
        <f t="shared" si="59"/>
        <v/>
      </c>
      <c r="C3740" s="152"/>
      <c r="D3740" s="263"/>
      <c r="E3740" s="169"/>
      <c r="F3740" s="167"/>
      <c r="G3740" s="14"/>
      <c r="H3740" s="14"/>
    </row>
    <row r="3741" spans="2:8" ht="30" customHeight="1">
      <c r="B3741" s="21" t="str">
        <f t="shared" si="59"/>
        <v/>
      </c>
      <c r="C3741" s="152"/>
      <c r="D3741" s="263"/>
      <c r="E3741" s="169"/>
      <c r="F3741" s="167"/>
      <c r="G3741" s="14"/>
      <c r="H3741" s="14"/>
    </row>
    <row r="3742" spans="2:8" ht="30" customHeight="1">
      <c r="B3742" s="21" t="str">
        <f t="shared" si="59"/>
        <v/>
      </c>
      <c r="C3742" s="152"/>
      <c r="D3742" s="263"/>
      <c r="E3742" s="169"/>
      <c r="F3742" s="167"/>
      <c r="G3742" s="14"/>
      <c r="H3742" s="14"/>
    </row>
    <row r="3743" spans="2:8" ht="30" customHeight="1">
      <c r="B3743" s="21" t="str">
        <f t="shared" si="59"/>
        <v/>
      </c>
      <c r="C3743" s="152"/>
      <c r="D3743" s="263"/>
      <c r="E3743" s="169"/>
      <c r="F3743" s="167"/>
      <c r="G3743" s="14"/>
      <c r="H3743" s="14"/>
    </row>
    <row r="3744" spans="2:8" ht="30" customHeight="1">
      <c r="B3744" s="21" t="str">
        <f t="shared" si="59"/>
        <v/>
      </c>
      <c r="C3744" s="152"/>
      <c r="D3744" s="263"/>
      <c r="E3744" s="169"/>
      <c r="F3744" s="167"/>
      <c r="G3744" s="14"/>
      <c r="H3744" s="14"/>
    </row>
    <row r="3745" spans="2:8" ht="30" customHeight="1">
      <c r="B3745" s="21" t="str">
        <f t="shared" si="59"/>
        <v/>
      </c>
      <c r="C3745" s="152"/>
      <c r="D3745" s="263"/>
      <c r="E3745" s="169"/>
      <c r="F3745" s="167"/>
      <c r="G3745" s="14"/>
      <c r="H3745" s="14"/>
    </row>
    <row r="3746" spans="2:8" ht="30" customHeight="1">
      <c r="B3746" s="21" t="str">
        <f t="shared" si="59"/>
        <v/>
      </c>
      <c r="C3746" s="152"/>
      <c r="D3746" s="263"/>
      <c r="E3746" s="169"/>
      <c r="F3746" s="167"/>
      <c r="G3746" s="14"/>
      <c r="H3746" s="14"/>
    </row>
    <row r="3747" spans="2:8" ht="30" customHeight="1">
      <c r="B3747" s="21" t="str">
        <f t="shared" si="59"/>
        <v/>
      </c>
      <c r="C3747" s="152"/>
      <c r="D3747" s="263"/>
      <c r="E3747" s="169"/>
      <c r="F3747" s="167"/>
      <c r="G3747" s="14"/>
      <c r="H3747" s="14"/>
    </row>
    <row r="3748" spans="2:8" ht="30" customHeight="1">
      <c r="B3748" s="21" t="str">
        <f t="shared" si="59"/>
        <v/>
      </c>
      <c r="C3748" s="152"/>
      <c r="D3748" s="263"/>
      <c r="E3748" s="169"/>
      <c r="F3748" s="167"/>
      <c r="G3748" s="14"/>
      <c r="H3748" s="14"/>
    </row>
    <row r="3749" spans="2:8" ht="30" customHeight="1">
      <c r="B3749" s="21" t="str">
        <f t="shared" si="59"/>
        <v/>
      </c>
      <c r="C3749" s="152"/>
      <c r="D3749" s="263"/>
      <c r="E3749" s="169"/>
      <c r="F3749" s="167"/>
      <c r="G3749" s="14"/>
      <c r="H3749" s="14"/>
    </row>
    <row r="3750" spans="2:8" ht="30" customHeight="1">
      <c r="B3750" s="21" t="str">
        <f t="shared" si="59"/>
        <v/>
      </c>
      <c r="C3750" s="152"/>
      <c r="D3750" s="263"/>
      <c r="E3750" s="169"/>
      <c r="F3750" s="167"/>
      <c r="G3750" s="14"/>
      <c r="H3750" s="14"/>
    </row>
    <row r="3751" spans="2:8" ht="30" customHeight="1">
      <c r="B3751" s="21" t="str">
        <f t="shared" si="59"/>
        <v/>
      </c>
      <c r="C3751" s="152"/>
      <c r="D3751" s="263"/>
      <c r="E3751" s="169"/>
      <c r="F3751" s="167"/>
      <c r="G3751" s="14"/>
      <c r="H3751" s="14"/>
    </row>
    <row r="3752" spans="2:8" ht="30" customHeight="1">
      <c r="B3752" s="21" t="str">
        <f t="shared" si="59"/>
        <v/>
      </c>
      <c r="C3752" s="152"/>
      <c r="D3752" s="263"/>
      <c r="E3752" s="169"/>
      <c r="F3752" s="167"/>
      <c r="G3752" s="14"/>
      <c r="H3752" s="14"/>
    </row>
    <row r="3753" spans="2:8" ht="30" customHeight="1">
      <c r="B3753" s="21" t="str">
        <f t="shared" si="59"/>
        <v/>
      </c>
      <c r="C3753" s="152"/>
      <c r="D3753" s="263"/>
      <c r="E3753" s="169"/>
      <c r="F3753" s="167"/>
      <c r="G3753" s="14"/>
      <c r="H3753" s="14"/>
    </row>
    <row r="3754" spans="2:8" ht="30" customHeight="1">
      <c r="B3754" s="21" t="str">
        <f t="shared" si="59"/>
        <v/>
      </c>
      <c r="C3754" s="152"/>
      <c r="D3754" s="263"/>
      <c r="E3754" s="169"/>
      <c r="F3754" s="167"/>
      <c r="G3754" s="14"/>
      <c r="H3754" s="14"/>
    </row>
    <row r="3755" spans="2:8" ht="30" customHeight="1">
      <c r="B3755" s="21" t="str">
        <f t="shared" si="59"/>
        <v/>
      </c>
      <c r="C3755" s="152"/>
      <c r="D3755" s="263"/>
      <c r="E3755" s="169"/>
      <c r="F3755" s="167"/>
      <c r="G3755" s="14"/>
      <c r="H3755" s="14"/>
    </row>
    <row r="3756" spans="2:8" ht="30" customHeight="1">
      <c r="B3756" s="21" t="str">
        <f t="shared" si="59"/>
        <v/>
      </c>
      <c r="C3756" s="152"/>
      <c r="D3756" s="263"/>
      <c r="E3756" s="169"/>
      <c r="F3756" s="167"/>
      <c r="G3756" s="14"/>
      <c r="H3756" s="14"/>
    </row>
    <row r="3757" spans="2:8" ht="30" customHeight="1">
      <c r="B3757" s="21" t="str">
        <f t="shared" si="59"/>
        <v/>
      </c>
      <c r="C3757" s="152"/>
      <c r="D3757" s="263"/>
      <c r="E3757" s="169"/>
      <c r="F3757" s="167"/>
      <c r="G3757" s="14"/>
      <c r="H3757" s="14"/>
    </row>
    <row r="3758" spans="2:8" ht="30" customHeight="1">
      <c r="B3758" s="21" t="str">
        <f t="shared" si="59"/>
        <v/>
      </c>
      <c r="C3758" s="152"/>
      <c r="D3758" s="263"/>
      <c r="E3758" s="169"/>
      <c r="F3758" s="167"/>
      <c r="G3758" s="14"/>
      <c r="H3758" s="14"/>
    </row>
    <row r="3759" spans="2:8" ht="30" customHeight="1">
      <c r="B3759" s="21" t="str">
        <f t="shared" si="59"/>
        <v/>
      </c>
      <c r="C3759" s="152"/>
      <c r="D3759" s="263"/>
      <c r="E3759" s="169"/>
      <c r="F3759" s="167"/>
      <c r="G3759" s="14"/>
      <c r="H3759" s="14"/>
    </row>
    <row r="3760" spans="2:8" ht="30" customHeight="1">
      <c r="B3760" s="21" t="str">
        <f t="shared" ref="B3760:B3823" si="60">IF(D3760="","",MONTH(F3760))</f>
        <v/>
      </c>
      <c r="C3760" s="152"/>
      <c r="D3760" s="263"/>
      <c r="E3760" s="169"/>
      <c r="F3760" s="167"/>
      <c r="G3760" s="14"/>
      <c r="H3760" s="14"/>
    </row>
    <row r="3761" spans="2:8" ht="30" customHeight="1">
      <c r="B3761" s="21" t="str">
        <f t="shared" si="60"/>
        <v/>
      </c>
      <c r="C3761" s="152"/>
      <c r="D3761" s="263"/>
      <c r="E3761" s="169"/>
      <c r="F3761" s="167"/>
      <c r="G3761" s="14"/>
      <c r="H3761" s="14"/>
    </row>
    <row r="3762" spans="2:8" ht="30" customHeight="1">
      <c r="B3762" s="21" t="str">
        <f t="shared" si="60"/>
        <v/>
      </c>
      <c r="C3762" s="152"/>
      <c r="D3762" s="263"/>
      <c r="E3762" s="169"/>
      <c r="F3762" s="167"/>
      <c r="G3762" s="14"/>
      <c r="H3762" s="14"/>
    </row>
    <row r="3763" spans="2:8" ht="30" customHeight="1">
      <c r="B3763" s="21" t="str">
        <f t="shared" si="60"/>
        <v/>
      </c>
      <c r="C3763" s="152"/>
      <c r="D3763" s="263"/>
      <c r="E3763" s="169"/>
      <c r="F3763" s="167"/>
      <c r="G3763" s="14"/>
      <c r="H3763" s="14"/>
    </row>
    <row r="3764" spans="2:8" ht="30" customHeight="1">
      <c r="B3764" s="21" t="str">
        <f t="shared" si="60"/>
        <v/>
      </c>
      <c r="C3764" s="152"/>
      <c r="D3764" s="263"/>
      <c r="E3764" s="169"/>
      <c r="F3764" s="167"/>
      <c r="G3764" s="14"/>
      <c r="H3764" s="14"/>
    </row>
    <row r="3765" spans="2:8" ht="30" customHeight="1">
      <c r="B3765" s="21" t="str">
        <f t="shared" si="60"/>
        <v/>
      </c>
      <c r="C3765" s="152"/>
      <c r="D3765" s="263"/>
      <c r="E3765" s="169"/>
      <c r="F3765" s="167"/>
      <c r="G3765" s="14"/>
      <c r="H3765" s="14"/>
    </row>
    <row r="3766" spans="2:8" ht="30" customHeight="1">
      <c r="B3766" s="21" t="str">
        <f t="shared" si="60"/>
        <v/>
      </c>
      <c r="C3766" s="152"/>
      <c r="D3766" s="263"/>
      <c r="E3766" s="169"/>
      <c r="F3766" s="167"/>
      <c r="G3766" s="14"/>
      <c r="H3766" s="14"/>
    </row>
    <row r="3767" spans="2:8" ht="30" customHeight="1">
      <c r="B3767" s="21" t="str">
        <f t="shared" si="60"/>
        <v/>
      </c>
      <c r="C3767" s="152"/>
      <c r="D3767" s="263"/>
      <c r="E3767" s="169"/>
      <c r="F3767" s="167"/>
      <c r="G3767" s="14"/>
      <c r="H3767" s="14"/>
    </row>
    <row r="3768" spans="2:8" ht="30" customHeight="1">
      <c r="B3768" s="21" t="str">
        <f t="shared" si="60"/>
        <v/>
      </c>
      <c r="C3768" s="152"/>
      <c r="D3768" s="263"/>
      <c r="E3768" s="169"/>
      <c r="F3768" s="167"/>
      <c r="G3768" s="14"/>
      <c r="H3768" s="14"/>
    </row>
    <row r="3769" spans="2:8" ht="30" customHeight="1">
      <c r="B3769" s="21" t="str">
        <f t="shared" si="60"/>
        <v/>
      </c>
      <c r="C3769" s="152"/>
      <c r="D3769" s="263"/>
      <c r="E3769" s="169"/>
      <c r="F3769" s="167"/>
      <c r="G3769" s="14"/>
      <c r="H3769" s="14"/>
    </row>
    <row r="3770" spans="2:8" ht="30" customHeight="1">
      <c r="B3770" s="21" t="str">
        <f t="shared" si="60"/>
        <v/>
      </c>
      <c r="C3770" s="152"/>
      <c r="D3770" s="263"/>
      <c r="E3770" s="169"/>
      <c r="F3770" s="167"/>
      <c r="G3770" s="14"/>
      <c r="H3770" s="14"/>
    </row>
    <row r="3771" spans="2:8" ht="30" customHeight="1">
      <c r="B3771" s="21" t="str">
        <f t="shared" si="60"/>
        <v/>
      </c>
      <c r="C3771" s="152"/>
      <c r="D3771" s="263"/>
      <c r="E3771" s="169"/>
      <c r="F3771" s="167"/>
      <c r="G3771" s="14"/>
      <c r="H3771" s="14"/>
    </row>
    <row r="3772" spans="2:8" ht="30" customHeight="1">
      <c r="B3772" s="21" t="str">
        <f t="shared" si="60"/>
        <v/>
      </c>
      <c r="C3772" s="152"/>
      <c r="D3772" s="263"/>
      <c r="E3772" s="169"/>
      <c r="F3772" s="167"/>
      <c r="G3772" s="14"/>
      <c r="H3772" s="14"/>
    </row>
    <row r="3773" spans="2:8" ht="30" customHeight="1">
      <c r="B3773" s="21" t="str">
        <f t="shared" si="60"/>
        <v/>
      </c>
      <c r="C3773" s="152"/>
      <c r="D3773" s="263"/>
      <c r="E3773" s="169"/>
      <c r="F3773" s="167"/>
      <c r="G3773" s="14"/>
      <c r="H3773" s="14"/>
    </row>
    <row r="3774" spans="2:8" ht="30" customHeight="1">
      <c r="B3774" s="21" t="str">
        <f t="shared" si="60"/>
        <v/>
      </c>
      <c r="C3774" s="152"/>
      <c r="D3774" s="263"/>
      <c r="E3774" s="169"/>
      <c r="F3774" s="167"/>
      <c r="G3774" s="14"/>
      <c r="H3774" s="14"/>
    </row>
    <row r="3775" spans="2:8" ht="30" customHeight="1">
      <c r="B3775" s="21" t="str">
        <f t="shared" si="60"/>
        <v/>
      </c>
      <c r="C3775" s="152"/>
      <c r="D3775" s="263"/>
      <c r="E3775" s="169"/>
      <c r="F3775" s="167"/>
      <c r="G3775" s="14"/>
      <c r="H3775" s="14"/>
    </row>
    <row r="3776" spans="2:8" ht="30" customHeight="1">
      <c r="B3776" s="21" t="str">
        <f t="shared" si="60"/>
        <v/>
      </c>
      <c r="C3776" s="152"/>
      <c r="D3776" s="263"/>
      <c r="E3776" s="169"/>
      <c r="F3776" s="167"/>
      <c r="G3776" s="14"/>
      <c r="H3776" s="14"/>
    </row>
    <row r="3777" spans="2:8" ht="30" customHeight="1">
      <c r="B3777" s="21" t="str">
        <f t="shared" si="60"/>
        <v/>
      </c>
      <c r="C3777" s="152"/>
      <c r="D3777" s="263"/>
      <c r="E3777" s="169"/>
      <c r="F3777" s="167"/>
      <c r="G3777" s="14"/>
      <c r="H3777" s="14"/>
    </row>
    <row r="3778" spans="2:8" ht="30" customHeight="1">
      <c r="B3778" s="21" t="str">
        <f t="shared" si="60"/>
        <v/>
      </c>
      <c r="C3778" s="152"/>
      <c r="D3778" s="263"/>
      <c r="E3778" s="169"/>
      <c r="F3778" s="167"/>
      <c r="G3778" s="14"/>
      <c r="H3778" s="14"/>
    </row>
    <row r="3779" spans="2:8" ht="30" customHeight="1">
      <c r="B3779" s="21" t="str">
        <f t="shared" si="60"/>
        <v/>
      </c>
      <c r="C3779" s="152"/>
      <c r="D3779" s="263"/>
      <c r="E3779" s="169"/>
      <c r="F3779" s="167"/>
      <c r="G3779" s="14"/>
      <c r="H3779" s="14"/>
    </row>
    <row r="3780" spans="2:8" ht="30" customHeight="1">
      <c r="B3780" s="21" t="str">
        <f t="shared" si="60"/>
        <v/>
      </c>
      <c r="C3780" s="152"/>
      <c r="D3780" s="263"/>
      <c r="E3780" s="169"/>
      <c r="F3780" s="167"/>
      <c r="G3780" s="14"/>
      <c r="H3780" s="14"/>
    </row>
    <row r="3781" spans="2:8" ht="30" customHeight="1">
      <c r="B3781" s="21" t="str">
        <f t="shared" si="60"/>
        <v/>
      </c>
      <c r="C3781" s="152"/>
      <c r="D3781" s="263"/>
      <c r="E3781" s="169"/>
      <c r="F3781" s="167"/>
      <c r="G3781" s="14"/>
      <c r="H3781" s="14"/>
    </row>
    <row r="3782" spans="2:8" ht="30" customHeight="1">
      <c r="B3782" s="21" t="str">
        <f t="shared" si="60"/>
        <v/>
      </c>
      <c r="C3782" s="152"/>
      <c r="D3782" s="263"/>
      <c r="E3782" s="169"/>
      <c r="F3782" s="167"/>
      <c r="G3782" s="14"/>
      <c r="H3782" s="14"/>
    </row>
    <row r="3783" spans="2:8" ht="30" customHeight="1">
      <c r="B3783" s="21" t="str">
        <f t="shared" si="60"/>
        <v/>
      </c>
      <c r="C3783" s="152"/>
      <c r="D3783" s="263"/>
      <c r="E3783" s="169"/>
      <c r="F3783" s="167"/>
      <c r="G3783" s="14"/>
      <c r="H3783" s="14"/>
    </row>
    <row r="3784" spans="2:8" ht="30" customHeight="1">
      <c r="B3784" s="21" t="str">
        <f t="shared" si="60"/>
        <v/>
      </c>
      <c r="C3784" s="152"/>
      <c r="D3784" s="263"/>
      <c r="E3784" s="169"/>
      <c r="F3784" s="167"/>
      <c r="G3784" s="14"/>
      <c r="H3784" s="14"/>
    </row>
    <row r="3785" spans="2:8" ht="30" customHeight="1">
      <c r="B3785" s="21" t="str">
        <f t="shared" si="60"/>
        <v/>
      </c>
      <c r="C3785" s="152"/>
      <c r="D3785" s="263"/>
      <c r="E3785" s="169"/>
      <c r="F3785" s="167"/>
      <c r="G3785" s="14"/>
      <c r="H3785" s="14"/>
    </row>
    <row r="3786" spans="2:8" ht="30" customHeight="1">
      <c r="B3786" s="21" t="str">
        <f t="shared" si="60"/>
        <v/>
      </c>
      <c r="C3786" s="152"/>
      <c r="D3786" s="263"/>
      <c r="E3786" s="169"/>
      <c r="F3786" s="167"/>
      <c r="G3786" s="14"/>
      <c r="H3786" s="14"/>
    </row>
    <row r="3787" spans="2:8" ht="30" customHeight="1">
      <c r="B3787" s="21" t="str">
        <f t="shared" si="60"/>
        <v/>
      </c>
      <c r="C3787" s="152"/>
      <c r="D3787" s="263"/>
      <c r="E3787" s="169"/>
      <c r="F3787" s="167"/>
      <c r="G3787" s="14"/>
      <c r="H3787" s="14"/>
    </row>
    <row r="3788" spans="2:8" ht="30" customHeight="1">
      <c r="B3788" s="21" t="str">
        <f t="shared" si="60"/>
        <v/>
      </c>
      <c r="C3788" s="152"/>
      <c r="D3788" s="263"/>
      <c r="E3788" s="169"/>
      <c r="F3788" s="167"/>
      <c r="G3788" s="14"/>
      <c r="H3788" s="14"/>
    </row>
    <row r="3789" spans="2:8" ht="30" customHeight="1">
      <c r="B3789" s="21" t="str">
        <f t="shared" si="60"/>
        <v/>
      </c>
      <c r="C3789" s="152"/>
      <c r="D3789" s="263"/>
      <c r="E3789" s="169"/>
      <c r="F3789" s="167"/>
      <c r="G3789" s="14"/>
      <c r="H3789" s="14"/>
    </row>
    <row r="3790" spans="2:8" ht="30" customHeight="1">
      <c r="B3790" s="21" t="str">
        <f t="shared" si="60"/>
        <v/>
      </c>
      <c r="C3790" s="152"/>
      <c r="D3790" s="263"/>
      <c r="E3790" s="169"/>
      <c r="F3790" s="167"/>
      <c r="G3790" s="14"/>
      <c r="H3790" s="14"/>
    </row>
    <row r="3791" spans="2:8" ht="30" customHeight="1">
      <c r="B3791" s="21" t="str">
        <f t="shared" si="60"/>
        <v/>
      </c>
      <c r="C3791" s="152"/>
      <c r="D3791" s="263"/>
      <c r="E3791" s="169"/>
      <c r="F3791" s="167"/>
      <c r="G3791" s="14"/>
      <c r="H3791" s="14"/>
    </row>
    <row r="3792" spans="2:8" ht="30" customHeight="1">
      <c r="B3792" s="21" t="str">
        <f t="shared" si="60"/>
        <v/>
      </c>
      <c r="C3792" s="152"/>
      <c r="D3792" s="263"/>
      <c r="E3792" s="169"/>
      <c r="F3792" s="167"/>
      <c r="G3792" s="14"/>
      <c r="H3792" s="14"/>
    </row>
    <row r="3793" spans="2:8" ht="30" customHeight="1">
      <c r="B3793" s="21" t="str">
        <f t="shared" si="60"/>
        <v/>
      </c>
      <c r="C3793" s="152"/>
      <c r="D3793" s="263"/>
      <c r="E3793" s="169"/>
      <c r="F3793" s="167"/>
      <c r="G3793" s="14"/>
      <c r="H3793" s="14"/>
    </row>
    <row r="3794" spans="2:8" ht="30" customHeight="1">
      <c r="B3794" s="21" t="str">
        <f t="shared" si="60"/>
        <v/>
      </c>
      <c r="C3794" s="152"/>
      <c r="D3794" s="263"/>
      <c r="E3794" s="169"/>
      <c r="F3794" s="167"/>
      <c r="G3794" s="14"/>
      <c r="H3794" s="14"/>
    </row>
    <row r="3795" spans="2:8" ht="30" customHeight="1">
      <c r="B3795" s="21" t="str">
        <f t="shared" si="60"/>
        <v/>
      </c>
      <c r="C3795" s="152"/>
      <c r="D3795" s="263"/>
      <c r="E3795" s="169"/>
      <c r="F3795" s="167"/>
      <c r="G3795" s="14"/>
      <c r="H3795" s="14"/>
    </row>
    <row r="3796" spans="2:8" ht="30" customHeight="1">
      <c r="B3796" s="21" t="str">
        <f t="shared" si="60"/>
        <v/>
      </c>
      <c r="C3796" s="152"/>
      <c r="D3796" s="263"/>
      <c r="E3796" s="169"/>
      <c r="F3796" s="167"/>
      <c r="G3796" s="14"/>
      <c r="H3796" s="14"/>
    </row>
    <row r="3797" spans="2:8" ht="30" customHeight="1">
      <c r="B3797" s="21" t="str">
        <f t="shared" si="60"/>
        <v/>
      </c>
      <c r="C3797" s="152"/>
      <c r="D3797" s="263"/>
      <c r="E3797" s="169"/>
      <c r="F3797" s="167"/>
      <c r="G3797" s="14"/>
      <c r="H3797" s="14"/>
    </row>
    <row r="3798" spans="2:8" ht="30" customHeight="1">
      <c r="B3798" s="21" t="str">
        <f t="shared" si="60"/>
        <v/>
      </c>
      <c r="C3798" s="152"/>
      <c r="D3798" s="263"/>
      <c r="E3798" s="169"/>
      <c r="F3798" s="167"/>
      <c r="G3798" s="14"/>
      <c r="H3798" s="14"/>
    </row>
    <row r="3799" spans="2:8" ht="30" customHeight="1">
      <c r="B3799" s="21" t="str">
        <f t="shared" si="60"/>
        <v/>
      </c>
      <c r="C3799" s="152"/>
      <c r="D3799" s="263"/>
      <c r="E3799" s="169"/>
      <c r="F3799" s="167"/>
      <c r="G3799" s="14"/>
      <c r="H3799" s="14"/>
    </row>
    <row r="3800" spans="2:8" ht="30" customHeight="1">
      <c r="B3800" s="21" t="str">
        <f t="shared" si="60"/>
        <v/>
      </c>
      <c r="C3800" s="152"/>
      <c r="D3800" s="263"/>
      <c r="E3800" s="169"/>
      <c r="F3800" s="167"/>
      <c r="G3800" s="14"/>
      <c r="H3800" s="14"/>
    </row>
    <row r="3801" spans="2:8" ht="30" customHeight="1">
      <c r="B3801" s="21" t="str">
        <f t="shared" si="60"/>
        <v/>
      </c>
      <c r="C3801" s="152"/>
      <c r="D3801" s="263"/>
      <c r="E3801" s="169"/>
      <c r="F3801" s="167"/>
      <c r="G3801" s="14"/>
      <c r="H3801" s="14"/>
    </row>
    <row r="3802" spans="2:8" ht="30" customHeight="1">
      <c r="B3802" s="21" t="str">
        <f t="shared" si="60"/>
        <v/>
      </c>
      <c r="C3802" s="152"/>
      <c r="D3802" s="263"/>
      <c r="E3802" s="169"/>
      <c r="F3802" s="167"/>
      <c r="G3802" s="14"/>
      <c r="H3802" s="14"/>
    </row>
    <row r="3803" spans="2:8" ht="30" customHeight="1">
      <c r="B3803" s="21" t="str">
        <f t="shared" si="60"/>
        <v/>
      </c>
      <c r="C3803" s="152"/>
      <c r="D3803" s="263"/>
      <c r="E3803" s="169"/>
      <c r="F3803" s="167"/>
      <c r="G3803" s="14"/>
      <c r="H3803" s="14"/>
    </row>
    <row r="3804" spans="2:8" ht="30" customHeight="1">
      <c r="B3804" s="21" t="str">
        <f t="shared" si="60"/>
        <v/>
      </c>
      <c r="C3804" s="152"/>
      <c r="D3804" s="263"/>
      <c r="E3804" s="169"/>
      <c r="F3804" s="167"/>
      <c r="G3804" s="14"/>
      <c r="H3804" s="14"/>
    </row>
    <row r="3805" spans="2:8" ht="30" customHeight="1">
      <c r="B3805" s="21" t="str">
        <f t="shared" si="60"/>
        <v/>
      </c>
      <c r="C3805" s="152"/>
      <c r="D3805" s="263"/>
      <c r="E3805" s="169"/>
      <c r="F3805" s="167"/>
      <c r="G3805" s="14"/>
      <c r="H3805" s="14"/>
    </row>
    <row r="3806" spans="2:8" ht="30" customHeight="1">
      <c r="B3806" s="21" t="str">
        <f t="shared" si="60"/>
        <v/>
      </c>
      <c r="C3806" s="152"/>
      <c r="D3806" s="263"/>
      <c r="E3806" s="169"/>
      <c r="F3806" s="167"/>
      <c r="G3806" s="14"/>
      <c r="H3806" s="14"/>
    </row>
    <row r="3807" spans="2:8" ht="30" customHeight="1">
      <c r="B3807" s="21" t="str">
        <f t="shared" si="60"/>
        <v/>
      </c>
      <c r="C3807" s="152"/>
      <c r="D3807" s="263"/>
      <c r="E3807" s="169"/>
      <c r="F3807" s="167"/>
      <c r="G3807" s="14"/>
      <c r="H3807" s="14"/>
    </row>
    <row r="3808" spans="2:8" ht="30" customHeight="1">
      <c r="B3808" s="21" t="str">
        <f t="shared" si="60"/>
        <v/>
      </c>
      <c r="C3808" s="152"/>
      <c r="D3808" s="263"/>
      <c r="E3808" s="169"/>
      <c r="F3808" s="167"/>
      <c r="G3808" s="14"/>
      <c r="H3808" s="14"/>
    </row>
    <row r="3809" spans="2:8" ht="30" customHeight="1">
      <c r="B3809" s="21" t="str">
        <f t="shared" si="60"/>
        <v/>
      </c>
      <c r="C3809" s="152"/>
      <c r="D3809" s="263"/>
      <c r="E3809" s="169"/>
      <c r="F3809" s="167"/>
      <c r="G3809" s="14"/>
      <c r="H3809" s="14"/>
    </row>
    <row r="3810" spans="2:8" ht="30" customHeight="1">
      <c r="B3810" s="21" t="str">
        <f t="shared" si="60"/>
        <v/>
      </c>
      <c r="C3810" s="152"/>
      <c r="D3810" s="263"/>
      <c r="E3810" s="169"/>
      <c r="F3810" s="167"/>
      <c r="G3810" s="14"/>
      <c r="H3810" s="14"/>
    </row>
    <row r="3811" spans="2:8" ht="30" customHeight="1">
      <c r="B3811" s="21" t="str">
        <f t="shared" si="60"/>
        <v/>
      </c>
      <c r="C3811" s="152"/>
      <c r="D3811" s="263"/>
      <c r="E3811" s="169"/>
      <c r="F3811" s="167"/>
      <c r="G3811" s="14"/>
      <c r="H3811" s="14"/>
    </row>
    <row r="3812" spans="2:8" ht="30" customHeight="1">
      <c r="B3812" s="21" t="str">
        <f t="shared" si="60"/>
        <v/>
      </c>
      <c r="C3812" s="152"/>
      <c r="D3812" s="263"/>
      <c r="E3812" s="169"/>
      <c r="F3812" s="167"/>
      <c r="G3812" s="14"/>
      <c r="H3812" s="14"/>
    </row>
    <row r="3813" spans="2:8" ht="30" customHeight="1">
      <c r="B3813" s="21" t="str">
        <f t="shared" si="60"/>
        <v/>
      </c>
      <c r="C3813" s="152"/>
      <c r="D3813" s="263"/>
      <c r="E3813" s="169"/>
      <c r="F3813" s="167"/>
      <c r="G3813" s="14"/>
      <c r="H3813" s="14"/>
    </row>
    <row r="3814" spans="2:8" ht="30" customHeight="1">
      <c r="B3814" s="21" t="str">
        <f t="shared" si="60"/>
        <v/>
      </c>
      <c r="C3814" s="152"/>
      <c r="D3814" s="263"/>
      <c r="E3814" s="169"/>
      <c r="F3814" s="167"/>
      <c r="G3814" s="14"/>
      <c r="H3814" s="14"/>
    </row>
    <row r="3815" spans="2:8" ht="30" customHeight="1">
      <c r="B3815" s="21" t="str">
        <f t="shared" si="60"/>
        <v/>
      </c>
      <c r="C3815" s="152"/>
      <c r="D3815" s="263"/>
      <c r="E3815" s="169"/>
      <c r="F3815" s="167"/>
      <c r="G3815" s="14"/>
      <c r="H3815" s="14"/>
    </row>
    <row r="3816" spans="2:8" ht="30" customHeight="1">
      <c r="B3816" s="21" t="str">
        <f t="shared" si="60"/>
        <v/>
      </c>
      <c r="C3816" s="152"/>
      <c r="D3816" s="263"/>
      <c r="E3816" s="169"/>
      <c r="F3816" s="167"/>
      <c r="G3816" s="14"/>
      <c r="H3816" s="14"/>
    </row>
    <row r="3817" spans="2:8" ht="30" customHeight="1">
      <c r="B3817" s="21" t="str">
        <f t="shared" si="60"/>
        <v/>
      </c>
      <c r="C3817" s="152"/>
      <c r="D3817" s="263"/>
      <c r="E3817" s="169"/>
      <c r="F3817" s="167"/>
      <c r="G3817" s="14"/>
      <c r="H3817" s="14"/>
    </row>
    <row r="3818" spans="2:8" ht="30" customHeight="1">
      <c r="B3818" s="21" t="str">
        <f t="shared" si="60"/>
        <v/>
      </c>
      <c r="C3818" s="152"/>
      <c r="D3818" s="263"/>
      <c r="E3818" s="169"/>
      <c r="F3818" s="167"/>
      <c r="G3818" s="14"/>
      <c r="H3818" s="14"/>
    </row>
    <row r="3819" spans="2:8" ht="30" customHeight="1">
      <c r="B3819" s="21" t="str">
        <f t="shared" si="60"/>
        <v/>
      </c>
      <c r="C3819" s="152"/>
      <c r="D3819" s="263"/>
      <c r="E3819" s="169"/>
      <c r="F3819" s="167"/>
      <c r="G3819" s="14"/>
      <c r="H3819" s="14"/>
    </row>
    <row r="3820" spans="2:8" ht="30" customHeight="1">
      <c r="B3820" s="21" t="str">
        <f t="shared" si="60"/>
        <v/>
      </c>
      <c r="C3820" s="152"/>
      <c r="D3820" s="263"/>
      <c r="E3820" s="169"/>
      <c r="F3820" s="167"/>
      <c r="G3820" s="14"/>
      <c r="H3820" s="14"/>
    </row>
    <row r="3821" spans="2:8" ht="30" customHeight="1">
      <c r="B3821" s="21" t="str">
        <f t="shared" si="60"/>
        <v/>
      </c>
      <c r="C3821" s="152"/>
      <c r="D3821" s="263"/>
      <c r="E3821" s="169"/>
      <c r="F3821" s="167"/>
      <c r="G3821" s="14"/>
      <c r="H3821" s="14"/>
    </row>
    <row r="3822" spans="2:8" ht="30" customHeight="1">
      <c r="B3822" s="21" t="str">
        <f t="shared" si="60"/>
        <v/>
      </c>
      <c r="C3822" s="152"/>
      <c r="D3822" s="263"/>
      <c r="E3822" s="169"/>
      <c r="F3822" s="167"/>
      <c r="G3822" s="14"/>
      <c r="H3822" s="14"/>
    </row>
    <row r="3823" spans="2:8" ht="30" customHeight="1">
      <c r="B3823" s="21" t="str">
        <f t="shared" si="60"/>
        <v/>
      </c>
      <c r="C3823" s="152"/>
      <c r="D3823" s="263"/>
      <c r="E3823" s="169"/>
      <c r="F3823" s="167"/>
      <c r="G3823" s="14"/>
      <c r="H3823" s="14"/>
    </row>
    <row r="3824" spans="2:8" ht="30" customHeight="1">
      <c r="B3824" s="21" t="str">
        <f t="shared" ref="B3824:B3887" si="61">IF(D3824="","",MONTH(F3824))</f>
        <v/>
      </c>
      <c r="C3824" s="152"/>
      <c r="D3824" s="263"/>
      <c r="E3824" s="169"/>
      <c r="F3824" s="167"/>
      <c r="G3824" s="14"/>
      <c r="H3824" s="14"/>
    </row>
    <row r="3825" spans="2:8" ht="30" customHeight="1">
      <c r="B3825" s="21" t="str">
        <f t="shared" si="61"/>
        <v/>
      </c>
      <c r="C3825" s="152"/>
      <c r="D3825" s="263"/>
      <c r="E3825" s="169"/>
      <c r="F3825" s="167"/>
      <c r="G3825" s="14"/>
      <c r="H3825" s="14"/>
    </row>
    <row r="3826" spans="2:8" ht="30" customHeight="1">
      <c r="B3826" s="21" t="str">
        <f t="shared" si="61"/>
        <v/>
      </c>
      <c r="C3826" s="152"/>
      <c r="D3826" s="263"/>
      <c r="E3826" s="169"/>
      <c r="F3826" s="167"/>
      <c r="G3826" s="14"/>
      <c r="H3826" s="14"/>
    </row>
    <row r="3827" spans="2:8" ht="30" customHeight="1">
      <c r="B3827" s="21" t="str">
        <f t="shared" si="61"/>
        <v/>
      </c>
      <c r="C3827" s="152"/>
      <c r="D3827" s="263"/>
      <c r="E3827" s="169"/>
      <c r="F3827" s="167"/>
      <c r="G3827" s="14"/>
      <c r="H3827" s="14"/>
    </row>
    <row r="3828" spans="2:8" ht="30" customHeight="1">
      <c r="B3828" s="21" t="str">
        <f t="shared" si="61"/>
        <v/>
      </c>
      <c r="C3828" s="152"/>
      <c r="D3828" s="263"/>
      <c r="E3828" s="169"/>
      <c r="F3828" s="167"/>
      <c r="G3828" s="14"/>
      <c r="H3828" s="14"/>
    </row>
    <row r="3829" spans="2:8" ht="30" customHeight="1">
      <c r="B3829" s="21" t="str">
        <f t="shared" si="61"/>
        <v/>
      </c>
      <c r="C3829" s="152"/>
      <c r="D3829" s="263"/>
      <c r="E3829" s="169"/>
      <c r="F3829" s="167"/>
      <c r="G3829" s="14"/>
      <c r="H3829" s="14"/>
    </row>
    <row r="3830" spans="2:8" ht="30" customHeight="1">
      <c r="B3830" s="21" t="str">
        <f t="shared" si="61"/>
        <v/>
      </c>
      <c r="C3830" s="152"/>
      <c r="D3830" s="263"/>
      <c r="E3830" s="169"/>
      <c r="F3830" s="167"/>
      <c r="G3830" s="14"/>
      <c r="H3830" s="14"/>
    </row>
    <row r="3831" spans="2:8" ht="30" customHeight="1">
      <c r="B3831" s="21" t="str">
        <f t="shared" si="61"/>
        <v/>
      </c>
      <c r="C3831" s="152"/>
      <c r="D3831" s="263"/>
      <c r="E3831" s="169"/>
      <c r="F3831" s="167"/>
      <c r="G3831" s="14"/>
      <c r="H3831" s="14"/>
    </row>
    <row r="3832" spans="2:8" ht="30" customHeight="1">
      <c r="B3832" s="21" t="str">
        <f t="shared" si="61"/>
        <v/>
      </c>
      <c r="C3832" s="152"/>
      <c r="D3832" s="263"/>
      <c r="E3832" s="169"/>
      <c r="F3832" s="167"/>
      <c r="G3832" s="14"/>
      <c r="H3832" s="14"/>
    </row>
    <row r="3833" spans="2:8" ht="30" customHeight="1">
      <c r="B3833" s="21" t="str">
        <f t="shared" si="61"/>
        <v/>
      </c>
      <c r="C3833" s="152"/>
      <c r="D3833" s="263"/>
      <c r="E3833" s="169"/>
      <c r="F3833" s="167"/>
      <c r="G3833" s="14"/>
      <c r="H3833" s="14"/>
    </row>
    <row r="3834" spans="2:8" ht="30" customHeight="1">
      <c r="B3834" s="21" t="str">
        <f t="shared" si="61"/>
        <v/>
      </c>
      <c r="C3834" s="152"/>
      <c r="D3834" s="263"/>
      <c r="E3834" s="169"/>
      <c r="F3834" s="167"/>
      <c r="G3834" s="14"/>
      <c r="H3834" s="14"/>
    </row>
    <row r="3835" spans="2:8" ht="30" customHeight="1">
      <c r="B3835" s="21" t="str">
        <f t="shared" si="61"/>
        <v/>
      </c>
      <c r="C3835" s="152"/>
      <c r="D3835" s="263"/>
      <c r="E3835" s="169"/>
      <c r="F3835" s="167"/>
      <c r="G3835" s="14"/>
      <c r="H3835" s="14"/>
    </row>
    <row r="3836" spans="2:8" ht="30" customHeight="1">
      <c r="B3836" s="21" t="str">
        <f t="shared" si="61"/>
        <v/>
      </c>
      <c r="C3836" s="152"/>
      <c r="D3836" s="263"/>
      <c r="E3836" s="169"/>
      <c r="F3836" s="167"/>
      <c r="G3836" s="14"/>
      <c r="H3836" s="14"/>
    </row>
    <row r="3837" spans="2:8" ht="30" customHeight="1">
      <c r="B3837" s="21" t="str">
        <f t="shared" si="61"/>
        <v/>
      </c>
      <c r="C3837" s="152"/>
      <c r="D3837" s="263"/>
      <c r="E3837" s="169"/>
      <c r="F3837" s="167"/>
      <c r="G3837" s="14"/>
      <c r="H3837" s="14"/>
    </row>
    <row r="3838" spans="2:8" ht="30" customHeight="1">
      <c r="B3838" s="21" t="str">
        <f t="shared" si="61"/>
        <v/>
      </c>
      <c r="C3838" s="152"/>
      <c r="D3838" s="263"/>
      <c r="E3838" s="169"/>
      <c r="F3838" s="167"/>
      <c r="G3838" s="14"/>
      <c r="H3838" s="14"/>
    </row>
    <row r="3839" spans="2:8" ht="30" customHeight="1">
      <c r="B3839" s="21" t="str">
        <f t="shared" si="61"/>
        <v/>
      </c>
      <c r="C3839" s="152"/>
      <c r="D3839" s="263"/>
      <c r="E3839" s="169"/>
      <c r="F3839" s="167"/>
      <c r="G3839" s="14"/>
      <c r="H3839" s="14"/>
    </row>
    <row r="3840" spans="2:8" ht="30" customHeight="1">
      <c r="B3840" s="21" t="str">
        <f t="shared" si="61"/>
        <v/>
      </c>
      <c r="C3840" s="152"/>
      <c r="D3840" s="263"/>
      <c r="E3840" s="169"/>
      <c r="F3840" s="167"/>
      <c r="G3840" s="14"/>
      <c r="H3840" s="14"/>
    </row>
    <row r="3841" spans="2:8" ht="30" customHeight="1">
      <c r="B3841" s="21" t="str">
        <f t="shared" si="61"/>
        <v/>
      </c>
      <c r="C3841" s="152"/>
      <c r="D3841" s="263"/>
      <c r="E3841" s="169"/>
      <c r="F3841" s="167"/>
      <c r="G3841" s="14"/>
      <c r="H3841" s="14"/>
    </row>
    <row r="3842" spans="2:8" ht="30" customHeight="1">
      <c r="B3842" s="21" t="str">
        <f t="shared" si="61"/>
        <v/>
      </c>
      <c r="C3842" s="152"/>
      <c r="D3842" s="263"/>
      <c r="E3842" s="169"/>
      <c r="F3842" s="167"/>
      <c r="G3842" s="14"/>
      <c r="H3842" s="14"/>
    </row>
    <row r="3843" spans="2:8" ht="30" customHeight="1">
      <c r="B3843" s="21" t="str">
        <f t="shared" si="61"/>
        <v/>
      </c>
      <c r="C3843" s="152"/>
      <c r="D3843" s="263"/>
      <c r="E3843" s="169"/>
      <c r="F3843" s="167"/>
      <c r="G3843" s="14"/>
      <c r="H3843" s="14"/>
    </row>
    <row r="3844" spans="2:8" ht="30" customHeight="1">
      <c r="B3844" s="21" t="str">
        <f t="shared" si="61"/>
        <v/>
      </c>
      <c r="C3844" s="152"/>
      <c r="D3844" s="263"/>
      <c r="E3844" s="169"/>
      <c r="F3844" s="167"/>
      <c r="G3844" s="14"/>
      <c r="H3844" s="14"/>
    </row>
    <row r="3845" spans="2:8" ht="30" customHeight="1">
      <c r="B3845" s="21" t="str">
        <f t="shared" si="61"/>
        <v/>
      </c>
      <c r="C3845" s="152"/>
      <c r="D3845" s="263"/>
      <c r="E3845" s="169"/>
      <c r="F3845" s="167"/>
      <c r="G3845" s="14"/>
      <c r="H3845" s="14"/>
    </row>
    <row r="3846" spans="2:8" ht="30" customHeight="1">
      <c r="B3846" s="21" t="str">
        <f t="shared" si="61"/>
        <v/>
      </c>
      <c r="C3846" s="152"/>
      <c r="D3846" s="263"/>
      <c r="E3846" s="169"/>
      <c r="F3846" s="167"/>
      <c r="G3846" s="14"/>
      <c r="H3846" s="14"/>
    </row>
    <row r="3847" spans="2:8" ht="30" customHeight="1">
      <c r="B3847" s="21" t="str">
        <f t="shared" si="61"/>
        <v/>
      </c>
      <c r="C3847" s="152"/>
      <c r="D3847" s="263"/>
      <c r="E3847" s="169"/>
      <c r="F3847" s="167"/>
      <c r="G3847" s="14"/>
      <c r="H3847" s="14"/>
    </row>
    <row r="3848" spans="2:8" ht="30" customHeight="1">
      <c r="B3848" s="21" t="str">
        <f t="shared" si="61"/>
        <v/>
      </c>
      <c r="C3848" s="152"/>
      <c r="D3848" s="263"/>
      <c r="E3848" s="169"/>
      <c r="F3848" s="167"/>
      <c r="G3848" s="14"/>
      <c r="H3848" s="14"/>
    </row>
    <row r="3849" spans="2:8" ht="30" customHeight="1">
      <c r="B3849" s="21" t="str">
        <f t="shared" si="61"/>
        <v/>
      </c>
      <c r="C3849" s="152"/>
      <c r="D3849" s="263"/>
      <c r="E3849" s="169"/>
      <c r="F3849" s="167"/>
      <c r="G3849" s="14"/>
      <c r="H3849" s="14"/>
    </row>
    <row r="3850" spans="2:8" ht="30" customHeight="1">
      <c r="B3850" s="21" t="str">
        <f t="shared" si="61"/>
        <v/>
      </c>
      <c r="C3850" s="152"/>
      <c r="D3850" s="263"/>
      <c r="E3850" s="169"/>
      <c r="F3850" s="167"/>
      <c r="G3850" s="14"/>
      <c r="H3850" s="14"/>
    </row>
    <row r="3851" spans="2:8" ht="30" customHeight="1">
      <c r="B3851" s="21" t="str">
        <f t="shared" si="61"/>
        <v/>
      </c>
      <c r="C3851" s="152"/>
      <c r="D3851" s="263"/>
      <c r="E3851" s="169"/>
      <c r="F3851" s="167"/>
      <c r="G3851" s="14"/>
      <c r="H3851" s="14"/>
    </row>
    <row r="3852" spans="2:8" ht="30" customHeight="1">
      <c r="B3852" s="21" t="str">
        <f t="shared" si="61"/>
        <v/>
      </c>
      <c r="C3852" s="152"/>
      <c r="D3852" s="263"/>
      <c r="E3852" s="169"/>
      <c r="F3852" s="167"/>
      <c r="G3852" s="14"/>
      <c r="H3852" s="14"/>
    </row>
    <row r="3853" spans="2:8" ht="30" customHeight="1">
      <c r="B3853" s="21" t="str">
        <f t="shared" si="61"/>
        <v/>
      </c>
      <c r="C3853" s="152"/>
      <c r="D3853" s="263"/>
      <c r="E3853" s="169"/>
      <c r="F3853" s="167"/>
      <c r="G3853" s="14"/>
      <c r="H3853" s="14"/>
    </row>
    <row r="3854" spans="2:8" ht="30" customHeight="1">
      <c r="B3854" s="21" t="str">
        <f t="shared" si="61"/>
        <v/>
      </c>
      <c r="C3854" s="152"/>
      <c r="D3854" s="263"/>
      <c r="E3854" s="169"/>
      <c r="F3854" s="167"/>
      <c r="G3854" s="14"/>
      <c r="H3854" s="14"/>
    </row>
    <row r="3855" spans="2:8" ht="30" customHeight="1">
      <c r="B3855" s="21" t="str">
        <f t="shared" si="61"/>
        <v/>
      </c>
      <c r="C3855" s="152"/>
      <c r="D3855" s="263"/>
      <c r="E3855" s="169"/>
      <c r="F3855" s="167"/>
      <c r="G3855" s="14"/>
      <c r="H3855" s="14"/>
    </row>
    <row r="3856" spans="2:8" ht="30" customHeight="1">
      <c r="B3856" s="21" t="str">
        <f t="shared" si="61"/>
        <v/>
      </c>
      <c r="C3856" s="152"/>
      <c r="D3856" s="263"/>
      <c r="E3856" s="169"/>
      <c r="F3856" s="167"/>
      <c r="G3856" s="14"/>
      <c r="H3856" s="14"/>
    </row>
    <row r="3857" spans="2:8" ht="30" customHeight="1">
      <c r="B3857" s="21" t="str">
        <f t="shared" si="61"/>
        <v/>
      </c>
      <c r="C3857" s="152"/>
      <c r="D3857" s="263"/>
      <c r="E3857" s="169"/>
      <c r="F3857" s="167"/>
      <c r="G3857" s="14"/>
      <c r="H3857" s="14"/>
    </row>
    <row r="3858" spans="2:8" ht="30" customHeight="1">
      <c r="B3858" s="21" t="str">
        <f t="shared" si="61"/>
        <v/>
      </c>
      <c r="C3858" s="152"/>
      <c r="D3858" s="263"/>
      <c r="E3858" s="169"/>
      <c r="F3858" s="167"/>
      <c r="G3858" s="14"/>
      <c r="H3858" s="14"/>
    </row>
    <row r="3859" spans="2:8" ht="30" customHeight="1">
      <c r="B3859" s="21" t="str">
        <f t="shared" si="61"/>
        <v/>
      </c>
      <c r="C3859" s="152"/>
      <c r="D3859" s="263"/>
      <c r="E3859" s="169"/>
      <c r="F3859" s="167"/>
      <c r="G3859" s="14"/>
      <c r="H3859" s="14"/>
    </row>
    <row r="3860" spans="2:8" ht="30" customHeight="1">
      <c r="B3860" s="21" t="str">
        <f t="shared" si="61"/>
        <v/>
      </c>
      <c r="C3860" s="152"/>
      <c r="D3860" s="263"/>
      <c r="E3860" s="169"/>
      <c r="F3860" s="167"/>
      <c r="G3860" s="14"/>
      <c r="H3860" s="14"/>
    </row>
    <row r="3861" spans="2:8" ht="30" customHeight="1">
      <c r="B3861" s="21" t="str">
        <f t="shared" si="61"/>
        <v/>
      </c>
      <c r="C3861" s="152"/>
      <c r="D3861" s="263"/>
      <c r="E3861" s="169"/>
      <c r="F3861" s="167"/>
      <c r="G3861" s="14"/>
      <c r="H3861" s="14"/>
    </row>
    <row r="3862" spans="2:8" ht="30" customHeight="1">
      <c r="B3862" s="21" t="str">
        <f t="shared" si="61"/>
        <v/>
      </c>
      <c r="C3862" s="152"/>
      <c r="D3862" s="263"/>
      <c r="E3862" s="169"/>
      <c r="F3862" s="167"/>
      <c r="G3862" s="14"/>
      <c r="H3862" s="14"/>
    </row>
    <row r="3863" spans="2:8" ht="30" customHeight="1">
      <c r="B3863" s="21" t="str">
        <f t="shared" si="61"/>
        <v/>
      </c>
      <c r="C3863" s="152"/>
      <c r="D3863" s="263"/>
      <c r="E3863" s="169"/>
      <c r="F3863" s="167"/>
      <c r="G3863" s="14"/>
      <c r="H3863" s="14"/>
    </row>
    <row r="3864" spans="2:8" ht="30" customHeight="1">
      <c r="B3864" s="21" t="str">
        <f t="shared" si="61"/>
        <v/>
      </c>
      <c r="C3864" s="152"/>
      <c r="D3864" s="263"/>
      <c r="E3864" s="169"/>
      <c r="F3864" s="167"/>
      <c r="G3864" s="14"/>
      <c r="H3864" s="14"/>
    </row>
    <row r="3865" spans="2:8" ht="30" customHeight="1">
      <c r="B3865" s="21" t="str">
        <f t="shared" si="61"/>
        <v/>
      </c>
      <c r="C3865" s="152"/>
      <c r="D3865" s="263"/>
      <c r="E3865" s="169"/>
      <c r="F3865" s="167"/>
      <c r="G3865" s="14"/>
      <c r="H3865" s="14"/>
    </row>
    <row r="3866" spans="2:8" ht="30" customHeight="1">
      <c r="B3866" s="21" t="str">
        <f t="shared" si="61"/>
        <v/>
      </c>
      <c r="C3866" s="152"/>
      <c r="D3866" s="263"/>
      <c r="E3866" s="169"/>
      <c r="F3866" s="167"/>
      <c r="G3866" s="14"/>
      <c r="H3866" s="14"/>
    </row>
    <row r="3867" spans="2:8" ht="30" customHeight="1">
      <c r="B3867" s="21" t="str">
        <f t="shared" si="61"/>
        <v/>
      </c>
      <c r="C3867" s="152"/>
      <c r="D3867" s="263"/>
      <c r="E3867" s="169"/>
      <c r="F3867" s="167"/>
      <c r="G3867" s="14"/>
      <c r="H3867" s="14"/>
    </row>
    <row r="3868" spans="2:8" ht="30" customHeight="1">
      <c r="B3868" s="21" t="str">
        <f t="shared" si="61"/>
        <v/>
      </c>
      <c r="C3868" s="152"/>
      <c r="D3868" s="263"/>
      <c r="E3868" s="169"/>
      <c r="F3868" s="167"/>
      <c r="G3868" s="14"/>
      <c r="H3868" s="14"/>
    </row>
    <row r="3869" spans="2:8" ht="30" customHeight="1">
      <c r="B3869" s="21" t="str">
        <f t="shared" si="61"/>
        <v/>
      </c>
      <c r="C3869" s="152"/>
      <c r="D3869" s="263"/>
      <c r="E3869" s="169"/>
      <c r="F3869" s="167"/>
      <c r="G3869" s="14"/>
      <c r="H3869" s="14"/>
    </row>
    <row r="3870" spans="2:8" ht="30" customHeight="1">
      <c r="B3870" s="21" t="str">
        <f t="shared" si="61"/>
        <v/>
      </c>
      <c r="C3870" s="152"/>
      <c r="D3870" s="263"/>
      <c r="E3870" s="169"/>
      <c r="F3870" s="167"/>
      <c r="G3870" s="14"/>
      <c r="H3870" s="14"/>
    </row>
    <row r="3871" spans="2:8" ht="30" customHeight="1">
      <c r="B3871" s="21" t="str">
        <f t="shared" si="61"/>
        <v/>
      </c>
      <c r="C3871" s="152"/>
      <c r="D3871" s="263"/>
      <c r="E3871" s="169"/>
      <c r="F3871" s="167"/>
      <c r="G3871" s="14"/>
      <c r="H3871" s="14"/>
    </row>
    <row r="3872" spans="2:8" ht="30" customHeight="1">
      <c r="B3872" s="21" t="str">
        <f t="shared" si="61"/>
        <v/>
      </c>
      <c r="C3872" s="152"/>
      <c r="D3872" s="263"/>
      <c r="E3872" s="169"/>
      <c r="F3872" s="167"/>
      <c r="G3872" s="14"/>
      <c r="H3872" s="14"/>
    </row>
    <row r="3873" spans="2:8" ht="30" customHeight="1">
      <c r="B3873" s="21" t="str">
        <f t="shared" si="61"/>
        <v/>
      </c>
      <c r="C3873" s="152"/>
      <c r="D3873" s="263"/>
      <c r="E3873" s="169"/>
      <c r="F3873" s="167"/>
      <c r="G3873" s="14"/>
      <c r="H3873" s="14"/>
    </row>
    <row r="3874" spans="2:8" ht="30" customHeight="1">
      <c r="B3874" s="21" t="str">
        <f t="shared" si="61"/>
        <v/>
      </c>
      <c r="C3874" s="152"/>
      <c r="D3874" s="263"/>
      <c r="E3874" s="169"/>
      <c r="F3874" s="167"/>
      <c r="G3874" s="14"/>
      <c r="H3874" s="14"/>
    </row>
    <row r="3875" spans="2:8" ht="30" customHeight="1">
      <c r="B3875" s="21" t="str">
        <f t="shared" si="61"/>
        <v/>
      </c>
      <c r="C3875" s="152"/>
      <c r="D3875" s="263"/>
      <c r="E3875" s="169"/>
      <c r="F3875" s="167"/>
      <c r="G3875" s="14"/>
      <c r="H3875" s="14"/>
    </row>
    <row r="3876" spans="2:8" ht="30" customHeight="1">
      <c r="B3876" s="21" t="str">
        <f t="shared" si="61"/>
        <v/>
      </c>
      <c r="C3876" s="152"/>
      <c r="D3876" s="263"/>
      <c r="E3876" s="169"/>
      <c r="F3876" s="167"/>
      <c r="G3876" s="14"/>
      <c r="H3876" s="14"/>
    </row>
    <row r="3877" spans="2:8" ht="30" customHeight="1">
      <c r="B3877" s="21" t="str">
        <f t="shared" si="61"/>
        <v/>
      </c>
      <c r="C3877" s="152"/>
      <c r="D3877" s="263"/>
      <c r="E3877" s="169"/>
      <c r="F3877" s="167"/>
      <c r="G3877" s="14"/>
      <c r="H3877" s="14"/>
    </row>
    <row r="3878" spans="2:8" ht="30" customHeight="1">
      <c r="B3878" s="21" t="str">
        <f t="shared" si="61"/>
        <v/>
      </c>
      <c r="C3878" s="152"/>
      <c r="D3878" s="263"/>
      <c r="E3878" s="169"/>
      <c r="F3878" s="167"/>
      <c r="G3878" s="14"/>
      <c r="H3878" s="14"/>
    </row>
    <row r="3879" spans="2:8" ht="30" customHeight="1">
      <c r="B3879" s="21" t="str">
        <f t="shared" si="61"/>
        <v/>
      </c>
      <c r="C3879" s="152"/>
      <c r="D3879" s="263"/>
      <c r="E3879" s="169"/>
      <c r="F3879" s="167"/>
      <c r="G3879" s="14"/>
      <c r="H3879" s="14"/>
    </row>
    <row r="3880" spans="2:8" ht="30" customHeight="1">
      <c r="B3880" s="21" t="str">
        <f t="shared" si="61"/>
        <v/>
      </c>
      <c r="C3880" s="152"/>
      <c r="D3880" s="263"/>
      <c r="E3880" s="169"/>
      <c r="F3880" s="167"/>
      <c r="G3880" s="14"/>
      <c r="H3880" s="14"/>
    </row>
    <row r="3881" spans="2:8" ht="30" customHeight="1">
      <c r="B3881" s="21" t="str">
        <f t="shared" si="61"/>
        <v/>
      </c>
      <c r="C3881" s="152"/>
      <c r="D3881" s="263"/>
      <c r="E3881" s="169"/>
      <c r="F3881" s="167"/>
      <c r="G3881" s="14"/>
      <c r="H3881" s="14"/>
    </row>
    <row r="3882" spans="2:8" ht="30" customHeight="1">
      <c r="B3882" s="21" t="str">
        <f t="shared" si="61"/>
        <v/>
      </c>
      <c r="C3882" s="152"/>
      <c r="D3882" s="263"/>
      <c r="E3882" s="169"/>
      <c r="F3882" s="167"/>
      <c r="G3882" s="14"/>
      <c r="H3882" s="14"/>
    </row>
    <row r="3883" spans="2:8" ht="30" customHeight="1">
      <c r="B3883" s="21" t="str">
        <f t="shared" si="61"/>
        <v/>
      </c>
      <c r="C3883" s="152"/>
      <c r="D3883" s="263"/>
      <c r="E3883" s="169"/>
      <c r="F3883" s="167"/>
      <c r="G3883" s="14"/>
      <c r="H3883" s="14"/>
    </row>
    <row r="3884" spans="2:8" ht="30" customHeight="1">
      <c r="B3884" s="21" t="str">
        <f t="shared" si="61"/>
        <v/>
      </c>
      <c r="C3884" s="152"/>
      <c r="D3884" s="263"/>
      <c r="E3884" s="169"/>
      <c r="F3884" s="167"/>
      <c r="G3884" s="14"/>
      <c r="H3884" s="14"/>
    </row>
    <row r="3885" spans="2:8" ht="30" customHeight="1">
      <c r="B3885" s="21" t="str">
        <f t="shared" si="61"/>
        <v/>
      </c>
      <c r="C3885" s="152"/>
      <c r="D3885" s="263"/>
      <c r="E3885" s="169"/>
      <c r="F3885" s="167"/>
      <c r="G3885" s="14"/>
      <c r="H3885" s="14"/>
    </row>
    <row r="3886" spans="2:8" ht="30" customHeight="1">
      <c r="B3886" s="21" t="str">
        <f t="shared" si="61"/>
        <v/>
      </c>
      <c r="C3886" s="152"/>
      <c r="D3886" s="263"/>
      <c r="E3886" s="169"/>
      <c r="F3886" s="167"/>
      <c r="G3886" s="14"/>
      <c r="H3886" s="14"/>
    </row>
    <row r="3887" spans="2:8" ht="30" customHeight="1">
      <c r="B3887" s="21" t="str">
        <f t="shared" si="61"/>
        <v/>
      </c>
      <c r="C3887" s="152"/>
      <c r="D3887" s="263"/>
      <c r="E3887" s="169"/>
      <c r="F3887" s="167"/>
      <c r="G3887" s="14"/>
      <c r="H3887" s="14"/>
    </row>
    <row r="3888" spans="2:8" ht="30" customHeight="1">
      <c r="B3888" s="21" t="str">
        <f t="shared" ref="B3888:B3951" si="62">IF(D3888="","",MONTH(F3888))</f>
        <v/>
      </c>
      <c r="C3888" s="152"/>
      <c r="D3888" s="263"/>
      <c r="E3888" s="169"/>
      <c r="F3888" s="167"/>
      <c r="G3888" s="14"/>
      <c r="H3888" s="14"/>
    </row>
    <row r="3889" spans="2:8" ht="30" customHeight="1">
      <c r="B3889" s="21" t="str">
        <f t="shared" si="62"/>
        <v/>
      </c>
      <c r="C3889" s="152"/>
      <c r="D3889" s="263"/>
      <c r="E3889" s="169"/>
      <c r="F3889" s="167"/>
      <c r="G3889" s="14"/>
      <c r="H3889" s="14"/>
    </row>
    <row r="3890" spans="2:8" ht="30" customHeight="1">
      <c r="B3890" s="21" t="str">
        <f t="shared" si="62"/>
        <v/>
      </c>
      <c r="C3890" s="152"/>
      <c r="D3890" s="263"/>
      <c r="E3890" s="169"/>
      <c r="F3890" s="167"/>
      <c r="G3890" s="14"/>
      <c r="H3890" s="14"/>
    </row>
    <row r="3891" spans="2:8" ht="30" customHeight="1">
      <c r="B3891" s="21" t="str">
        <f t="shared" si="62"/>
        <v/>
      </c>
      <c r="C3891" s="152"/>
      <c r="D3891" s="263"/>
      <c r="E3891" s="169"/>
      <c r="F3891" s="167"/>
      <c r="G3891" s="14"/>
      <c r="H3891" s="14"/>
    </row>
    <row r="3892" spans="2:8" ht="30" customHeight="1">
      <c r="B3892" s="21" t="str">
        <f t="shared" si="62"/>
        <v/>
      </c>
      <c r="C3892" s="152"/>
      <c r="D3892" s="263"/>
      <c r="E3892" s="169"/>
      <c r="F3892" s="167"/>
      <c r="G3892" s="14"/>
      <c r="H3892" s="14"/>
    </row>
    <row r="3893" spans="2:8" ht="30" customHeight="1">
      <c r="B3893" s="21" t="str">
        <f t="shared" si="62"/>
        <v/>
      </c>
      <c r="C3893" s="152"/>
      <c r="D3893" s="263"/>
      <c r="E3893" s="169"/>
      <c r="F3893" s="167"/>
      <c r="G3893" s="14"/>
      <c r="H3893" s="14"/>
    </row>
    <row r="3894" spans="2:8" ht="30" customHeight="1">
      <c r="B3894" s="21" t="str">
        <f t="shared" si="62"/>
        <v/>
      </c>
      <c r="C3894" s="152"/>
      <c r="D3894" s="263"/>
      <c r="E3894" s="169"/>
      <c r="F3894" s="167"/>
      <c r="G3894" s="14"/>
      <c r="H3894" s="14"/>
    </row>
    <row r="3895" spans="2:8" ht="30" customHeight="1">
      <c r="B3895" s="21" t="str">
        <f t="shared" si="62"/>
        <v/>
      </c>
      <c r="C3895" s="152"/>
      <c r="D3895" s="263"/>
      <c r="E3895" s="169"/>
      <c r="F3895" s="167"/>
      <c r="G3895" s="14"/>
      <c r="H3895" s="14"/>
    </row>
    <row r="3896" spans="2:8" ht="30" customHeight="1">
      <c r="B3896" s="21" t="str">
        <f t="shared" si="62"/>
        <v/>
      </c>
      <c r="C3896" s="152"/>
      <c r="D3896" s="263"/>
      <c r="E3896" s="169"/>
      <c r="F3896" s="167"/>
      <c r="G3896" s="14"/>
      <c r="H3896" s="14"/>
    </row>
    <row r="3897" spans="2:8" ht="30" customHeight="1">
      <c r="B3897" s="21" t="str">
        <f t="shared" si="62"/>
        <v/>
      </c>
      <c r="C3897" s="152"/>
      <c r="D3897" s="263"/>
      <c r="E3897" s="169"/>
      <c r="F3897" s="167"/>
      <c r="G3897" s="14"/>
      <c r="H3897" s="14"/>
    </row>
    <row r="3898" spans="2:8" ht="30" customHeight="1">
      <c r="B3898" s="21" t="str">
        <f t="shared" si="62"/>
        <v/>
      </c>
      <c r="C3898" s="152"/>
      <c r="D3898" s="263"/>
      <c r="E3898" s="169"/>
      <c r="F3898" s="167"/>
      <c r="G3898" s="14"/>
      <c r="H3898" s="14"/>
    </row>
    <row r="3899" spans="2:8" ht="30" customHeight="1">
      <c r="B3899" s="21" t="str">
        <f t="shared" si="62"/>
        <v/>
      </c>
      <c r="C3899" s="152"/>
      <c r="D3899" s="263"/>
      <c r="E3899" s="169"/>
      <c r="F3899" s="167"/>
      <c r="G3899" s="14"/>
      <c r="H3899" s="14"/>
    </row>
    <row r="3900" spans="2:8" ht="30" customHeight="1">
      <c r="B3900" s="21" t="str">
        <f t="shared" si="62"/>
        <v/>
      </c>
      <c r="C3900" s="152"/>
      <c r="D3900" s="263"/>
      <c r="E3900" s="169"/>
      <c r="F3900" s="167"/>
      <c r="G3900" s="14"/>
      <c r="H3900" s="14"/>
    </row>
    <row r="3901" spans="2:8" ht="30" customHeight="1">
      <c r="B3901" s="21" t="str">
        <f t="shared" si="62"/>
        <v/>
      </c>
      <c r="C3901" s="152"/>
      <c r="D3901" s="263"/>
      <c r="E3901" s="169"/>
      <c r="F3901" s="167"/>
      <c r="G3901" s="14"/>
      <c r="H3901" s="14"/>
    </row>
    <row r="3902" spans="2:8" ht="30" customHeight="1">
      <c r="B3902" s="21" t="str">
        <f t="shared" si="62"/>
        <v/>
      </c>
      <c r="C3902" s="152"/>
      <c r="D3902" s="263"/>
      <c r="E3902" s="169"/>
      <c r="F3902" s="167"/>
      <c r="G3902" s="14"/>
      <c r="H3902" s="14"/>
    </row>
    <row r="3903" spans="2:8" ht="30" customHeight="1">
      <c r="B3903" s="21" t="str">
        <f t="shared" si="62"/>
        <v/>
      </c>
      <c r="C3903" s="152"/>
      <c r="D3903" s="263"/>
      <c r="E3903" s="169"/>
      <c r="F3903" s="167"/>
      <c r="G3903" s="14"/>
      <c r="H3903" s="14"/>
    </row>
    <row r="3904" spans="2:8" ht="30" customHeight="1">
      <c r="B3904" s="21" t="str">
        <f t="shared" si="62"/>
        <v/>
      </c>
      <c r="C3904" s="152"/>
      <c r="D3904" s="263"/>
      <c r="E3904" s="169"/>
      <c r="F3904" s="167"/>
      <c r="G3904" s="14"/>
      <c r="H3904" s="14"/>
    </row>
    <row r="3905" spans="2:8" ht="30" customHeight="1">
      <c r="B3905" s="21" t="str">
        <f t="shared" si="62"/>
        <v/>
      </c>
      <c r="C3905" s="152"/>
      <c r="D3905" s="263"/>
      <c r="E3905" s="169"/>
      <c r="F3905" s="167"/>
      <c r="G3905" s="14"/>
      <c r="H3905" s="14"/>
    </row>
    <row r="3906" spans="2:8" ht="30" customHeight="1">
      <c r="B3906" s="21" t="str">
        <f t="shared" si="62"/>
        <v/>
      </c>
      <c r="C3906" s="152"/>
      <c r="D3906" s="263"/>
      <c r="E3906" s="169"/>
      <c r="F3906" s="167"/>
      <c r="G3906" s="14"/>
      <c r="H3906" s="14"/>
    </row>
    <row r="3907" spans="2:8" ht="30" customHeight="1">
      <c r="B3907" s="21" t="str">
        <f t="shared" si="62"/>
        <v/>
      </c>
      <c r="C3907" s="152"/>
      <c r="D3907" s="263"/>
      <c r="E3907" s="169"/>
      <c r="F3907" s="167"/>
      <c r="G3907" s="14"/>
      <c r="H3907" s="14"/>
    </row>
    <row r="3908" spans="2:8" ht="30" customHeight="1">
      <c r="B3908" s="21" t="str">
        <f t="shared" si="62"/>
        <v/>
      </c>
      <c r="C3908" s="152"/>
      <c r="D3908" s="263"/>
      <c r="E3908" s="169"/>
      <c r="F3908" s="167"/>
      <c r="G3908" s="14"/>
      <c r="H3908" s="14"/>
    </row>
    <row r="3909" spans="2:8" ht="30" customHeight="1">
      <c r="B3909" s="21" t="str">
        <f t="shared" si="62"/>
        <v/>
      </c>
      <c r="C3909" s="152"/>
      <c r="D3909" s="263"/>
      <c r="E3909" s="169"/>
      <c r="F3909" s="167"/>
      <c r="G3909" s="14"/>
      <c r="H3909" s="14"/>
    </row>
    <row r="3910" spans="2:8" ht="30" customHeight="1">
      <c r="B3910" s="21" t="str">
        <f t="shared" si="62"/>
        <v/>
      </c>
      <c r="C3910" s="152"/>
      <c r="D3910" s="263"/>
      <c r="E3910" s="169"/>
      <c r="F3910" s="167"/>
      <c r="G3910" s="14"/>
      <c r="H3910" s="14"/>
    </row>
    <row r="3911" spans="2:8" ht="30" customHeight="1">
      <c r="B3911" s="21" t="str">
        <f t="shared" si="62"/>
        <v/>
      </c>
      <c r="C3911" s="152"/>
      <c r="D3911" s="263"/>
      <c r="E3911" s="169"/>
      <c r="F3911" s="167"/>
      <c r="G3911" s="14"/>
      <c r="H3911" s="14"/>
    </row>
    <row r="3912" spans="2:8" ht="30" customHeight="1">
      <c r="B3912" s="21" t="str">
        <f t="shared" si="62"/>
        <v/>
      </c>
      <c r="C3912" s="152"/>
      <c r="D3912" s="263"/>
      <c r="E3912" s="169"/>
      <c r="F3912" s="167"/>
      <c r="G3912" s="14"/>
      <c r="H3912" s="14"/>
    </row>
    <row r="3913" spans="2:8" ht="30" customHeight="1">
      <c r="B3913" s="21" t="str">
        <f t="shared" si="62"/>
        <v/>
      </c>
      <c r="C3913" s="152"/>
      <c r="D3913" s="263"/>
      <c r="E3913" s="169"/>
      <c r="F3913" s="167"/>
      <c r="G3913" s="14"/>
      <c r="H3913" s="14"/>
    </row>
    <row r="3914" spans="2:8" ht="30" customHeight="1">
      <c r="B3914" s="21" t="str">
        <f t="shared" si="62"/>
        <v/>
      </c>
      <c r="C3914" s="152"/>
      <c r="D3914" s="263"/>
      <c r="E3914" s="169"/>
      <c r="F3914" s="167"/>
      <c r="G3914" s="14"/>
      <c r="H3914" s="14"/>
    </row>
    <row r="3915" spans="2:8" ht="30" customHeight="1">
      <c r="B3915" s="21" t="str">
        <f t="shared" si="62"/>
        <v/>
      </c>
      <c r="C3915" s="152"/>
      <c r="D3915" s="263"/>
      <c r="E3915" s="169"/>
      <c r="F3915" s="167"/>
      <c r="G3915" s="14"/>
      <c r="H3915" s="14"/>
    </row>
    <row r="3916" spans="2:8" ht="30" customHeight="1">
      <c r="B3916" s="21" t="str">
        <f t="shared" si="62"/>
        <v/>
      </c>
      <c r="C3916" s="152"/>
      <c r="D3916" s="263"/>
      <c r="E3916" s="169"/>
      <c r="F3916" s="167"/>
      <c r="G3916" s="14"/>
      <c r="H3916" s="14"/>
    </row>
    <row r="3917" spans="2:8" ht="30" customHeight="1">
      <c r="B3917" s="21" t="str">
        <f t="shared" si="62"/>
        <v/>
      </c>
      <c r="C3917" s="152"/>
      <c r="D3917" s="263"/>
      <c r="E3917" s="169"/>
      <c r="F3917" s="167"/>
      <c r="G3917" s="14"/>
      <c r="H3917" s="14"/>
    </row>
    <row r="3918" spans="2:8" ht="30" customHeight="1">
      <c r="B3918" s="21" t="str">
        <f t="shared" si="62"/>
        <v/>
      </c>
      <c r="C3918" s="152"/>
      <c r="D3918" s="263"/>
      <c r="E3918" s="169"/>
      <c r="F3918" s="167"/>
      <c r="G3918" s="14"/>
      <c r="H3918" s="14"/>
    </row>
    <row r="3919" spans="2:8" ht="30" customHeight="1">
      <c r="B3919" s="21" t="str">
        <f t="shared" si="62"/>
        <v/>
      </c>
      <c r="C3919" s="152"/>
      <c r="D3919" s="263"/>
      <c r="E3919" s="169"/>
      <c r="F3919" s="167"/>
      <c r="G3919" s="14"/>
      <c r="H3919" s="14"/>
    </row>
    <row r="3920" spans="2:8" ht="30" customHeight="1">
      <c r="B3920" s="21" t="str">
        <f t="shared" si="62"/>
        <v/>
      </c>
      <c r="C3920" s="152"/>
      <c r="D3920" s="263"/>
      <c r="E3920" s="169"/>
      <c r="F3920" s="167"/>
      <c r="G3920" s="14"/>
      <c r="H3920" s="14"/>
    </row>
    <row r="3921" spans="2:8" ht="30" customHeight="1">
      <c r="B3921" s="21" t="str">
        <f t="shared" si="62"/>
        <v/>
      </c>
      <c r="C3921" s="152"/>
      <c r="D3921" s="263"/>
      <c r="E3921" s="169"/>
      <c r="F3921" s="167"/>
      <c r="G3921" s="14"/>
      <c r="H3921" s="14"/>
    </row>
    <row r="3922" spans="2:8" ht="30" customHeight="1">
      <c r="B3922" s="21" t="str">
        <f t="shared" si="62"/>
        <v/>
      </c>
      <c r="C3922" s="152"/>
      <c r="D3922" s="263"/>
      <c r="E3922" s="169"/>
      <c r="F3922" s="167"/>
      <c r="G3922" s="14"/>
      <c r="H3922" s="14"/>
    </row>
    <row r="3923" spans="2:8" ht="30" customHeight="1">
      <c r="B3923" s="21" t="str">
        <f t="shared" si="62"/>
        <v/>
      </c>
      <c r="C3923" s="152"/>
      <c r="D3923" s="263"/>
      <c r="E3923" s="169"/>
      <c r="F3923" s="167"/>
      <c r="G3923" s="14"/>
      <c r="H3923" s="14"/>
    </row>
    <row r="3924" spans="2:8" ht="30" customHeight="1">
      <c r="B3924" s="21" t="str">
        <f t="shared" si="62"/>
        <v/>
      </c>
      <c r="C3924" s="152"/>
      <c r="D3924" s="263"/>
      <c r="E3924" s="169"/>
      <c r="F3924" s="167"/>
      <c r="G3924" s="14"/>
      <c r="H3924" s="14"/>
    </row>
    <row r="3925" spans="2:8" ht="30" customHeight="1">
      <c r="B3925" s="21" t="str">
        <f t="shared" si="62"/>
        <v/>
      </c>
      <c r="C3925" s="152"/>
      <c r="D3925" s="263"/>
      <c r="E3925" s="169"/>
      <c r="F3925" s="167"/>
      <c r="G3925" s="14"/>
      <c r="H3925" s="14"/>
    </row>
    <row r="3926" spans="2:8" ht="30" customHeight="1">
      <c r="B3926" s="21" t="str">
        <f t="shared" si="62"/>
        <v/>
      </c>
      <c r="C3926" s="152"/>
      <c r="D3926" s="263"/>
      <c r="E3926" s="169"/>
      <c r="F3926" s="167"/>
      <c r="G3926" s="14"/>
      <c r="H3926" s="14"/>
    </row>
    <row r="3927" spans="2:8" ht="30" customHeight="1">
      <c r="B3927" s="21" t="str">
        <f t="shared" si="62"/>
        <v/>
      </c>
      <c r="C3927" s="152"/>
      <c r="D3927" s="263"/>
      <c r="E3927" s="169"/>
      <c r="F3927" s="167"/>
      <c r="G3927" s="14"/>
      <c r="H3927" s="14"/>
    </row>
    <row r="3928" spans="2:8" ht="30" customHeight="1">
      <c r="B3928" s="21" t="str">
        <f t="shared" si="62"/>
        <v/>
      </c>
      <c r="C3928" s="152"/>
      <c r="D3928" s="263"/>
      <c r="E3928" s="169"/>
      <c r="F3928" s="167"/>
      <c r="G3928" s="14"/>
      <c r="H3928" s="14"/>
    </row>
    <row r="3929" spans="2:8" ht="30" customHeight="1">
      <c r="B3929" s="21" t="str">
        <f t="shared" si="62"/>
        <v/>
      </c>
      <c r="C3929" s="152"/>
      <c r="D3929" s="263"/>
      <c r="E3929" s="169"/>
      <c r="F3929" s="167"/>
      <c r="G3929" s="14"/>
      <c r="H3929" s="14"/>
    </row>
    <row r="3930" spans="2:8" ht="30" customHeight="1">
      <c r="B3930" s="21" t="str">
        <f t="shared" si="62"/>
        <v/>
      </c>
      <c r="C3930" s="152"/>
      <c r="D3930" s="263"/>
      <c r="E3930" s="169"/>
      <c r="F3930" s="167"/>
      <c r="G3930" s="14"/>
      <c r="H3930" s="14"/>
    </row>
    <row r="3931" spans="2:8" ht="30" customHeight="1">
      <c r="B3931" s="21" t="str">
        <f t="shared" si="62"/>
        <v/>
      </c>
      <c r="C3931" s="152"/>
      <c r="D3931" s="263"/>
      <c r="E3931" s="169"/>
      <c r="F3931" s="167"/>
      <c r="G3931" s="14"/>
      <c r="H3931" s="14"/>
    </row>
    <row r="3932" spans="2:8" ht="30" customHeight="1">
      <c r="B3932" s="21" t="str">
        <f t="shared" si="62"/>
        <v/>
      </c>
      <c r="C3932" s="152"/>
      <c r="D3932" s="263"/>
      <c r="E3932" s="169"/>
      <c r="F3932" s="167"/>
      <c r="G3932" s="14"/>
      <c r="H3932" s="14"/>
    </row>
    <row r="3933" spans="2:8" ht="30" customHeight="1">
      <c r="B3933" s="21" t="str">
        <f t="shared" si="62"/>
        <v/>
      </c>
      <c r="C3933" s="152"/>
      <c r="D3933" s="263"/>
      <c r="E3933" s="169"/>
      <c r="F3933" s="167"/>
      <c r="G3933" s="14"/>
      <c r="H3933" s="14"/>
    </row>
    <row r="3934" spans="2:8" ht="30" customHeight="1">
      <c r="B3934" s="21" t="str">
        <f t="shared" si="62"/>
        <v/>
      </c>
      <c r="C3934" s="152"/>
      <c r="D3934" s="263"/>
      <c r="E3934" s="169"/>
      <c r="F3934" s="167"/>
      <c r="G3934" s="14"/>
      <c r="H3934" s="14"/>
    </row>
    <row r="3935" spans="2:8" ht="30" customHeight="1">
      <c r="B3935" s="21" t="str">
        <f t="shared" si="62"/>
        <v/>
      </c>
      <c r="C3935" s="152"/>
      <c r="D3935" s="263"/>
      <c r="E3935" s="169"/>
      <c r="F3935" s="167"/>
      <c r="G3935" s="14"/>
      <c r="H3935" s="14"/>
    </row>
    <row r="3936" spans="2:8" ht="30" customHeight="1">
      <c r="B3936" s="21" t="str">
        <f t="shared" si="62"/>
        <v/>
      </c>
      <c r="C3936" s="152"/>
      <c r="D3936" s="263"/>
      <c r="E3936" s="169"/>
      <c r="F3936" s="167"/>
      <c r="G3936" s="14"/>
      <c r="H3936" s="14"/>
    </row>
    <row r="3937" spans="2:8" ht="30" customHeight="1">
      <c r="B3937" s="21" t="str">
        <f t="shared" si="62"/>
        <v/>
      </c>
      <c r="C3937" s="152"/>
      <c r="D3937" s="263"/>
      <c r="E3937" s="169"/>
      <c r="F3937" s="167"/>
      <c r="G3937" s="14"/>
      <c r="H3937" s="14"/>
    </row>
    <row r="3938" spans="2:8" ht="30" customHeight="1">
      <c r="B3938" s="21" t="str">
        <f t="shared" si="62"/>
        <v/>
      </c>
      <c r="C3938" s="152"/>
      <c r="D3938" s="263"/>
      <c r="E3938" s="169"/>
      <c r="F3938" s="167"/>
      <c r="G3938" s="14"/>
      <c r="H3938" s="14"/>
    </row>
    <row r="3939" spans="2:8" ht="30" customHeight="1">
      <c r="B3939" s="21" t="str">
        <f t="shared" si="62"/>
        <v/>
      </c>
      <c r="C3939" s="152"/>
      <c r="D3939" s="263"/>
      <c r="E3939" s="169"/>
      <c r="F3939" s="167"/>
      <c r="G3939" s="14"/>
      <c r="H3939" s="14"/>
    </row>
    <row r="3940" spans="2:8" ht="30" customHeight="1">
      <c r="B3940" s="21" t="str">
        <f t="shared" si="62"/>
        <v/>
      </c>
      <c r="C3940" s="152"/>
      <c r="D3940" s="263"/>
      <c r="E3940" s="169"/>
      <c r="F3940" s="167"/>
      <c r="G3940" s="14"/>
      <c r="H3940" s="14"/>
    </row>
    <row r="3941" spans="2:8" ht="30" customHeight="1">
      <c r="B3941" s="21" t="str">
        <f t="shared" si="62"/>
        <v/>
      </c>
      <c r="C3941" s="152"/>
      <c r="D3941" s="263"/>
      <c r="E3941" s="169"/>
      <c r="F3941" s="167"/>
      <c r="G3941" s="14"/>
      <c r="H3941" s="14"/>
    </row>
    <row r="3942" spans="2:8" ht="30" customHeight="1">
      <c r="B3942" s="21" t="str">
        <f t="shared" si="62"/>
        <v/>
      </c>
      <c r="C3942" s="152"/>
      <c r="D3942" s="263"/>
      <c r="E3942" s="169"/>
      <c r="F3942" s="167"/>
      <c r="G3942" s="14"/>
      <c r="H3942" s="14"/>
    </row>
    <row r="3943" spans="2:8" ht="30" customHeight="1">
      <c r="B3943" s="21" t="str">
        <f t="shared" si="62"/>
        <v/>
      </c>
      <c r="C3943" s="152"/>
      <c r="D3943" s="263"/>
      <c r="E3943" s="169"/>
      <c r="F3943" s="167"/>
      <c r="G3943" s="14"/>
      <c r="H3943" s="14"/>
    </row>
    <row r="3944" spans="2:8" ht="30" customHeight="1">
      <c r="B3944" s="21" t="str">
        <f t="shared" si="62"/>
        <v/>
      </c>
      <c r="C3944" s="152"/>
      <c r="D3944" s="263"/>
      <c r="E3944" s="169"/>
      <c r="F3944" s="167"/>
      <c r="G3944" s="14"/>
      <c r="H3944" s="14"/>
    </row>
    <row r="3945" spans="2:8" ht="30" customHeight="1">
      <c r="B3945" s="21" t="str">
        <f t="shared" si="62"/>
        <v/>
      </c>
      <c r="C3945" s="152"/>
      <c r="D3945" s="263"/>
      <c r="E3945" s="169"/>
      <c r="F3945" s="167"/>
      <c r="G3945" s="14"/>
      <c r="H3945" s="14"/>
    </row>
    <row r="3946" spans="2:8" ht="30" customHeight="1">
      <c r="B3946" s="21" t="str">
        <f t="shared" si="62"/>
        <v/>
      </c>
      <c r="C3946" s="152"/>
      <c r="D3946" s="263"/>
      <c r="E3946" s="169"/>
      <c r="F3946" s="167"/>
      <c r="G3946" s="14"/>
      <c r="H3946" s="14"/>
    </row>
    <row r="3947" spans="2:8" ht="30" customHeight="1">
      <c r="B3947" s="21" t="str">
        <f t="shared" si="62"/>
        <v/>
      </c>
      <c r="C3947" s="152"/>
      <c r="D3947" s="263"/>
      <c r="E3947" s="169"/>
      <c r="F3947" s="167"/>
      <c r="G3947" s="14"/>
      <c r="H3947" s="14"/>
    </row>
    <row r="3948" spans="2:8" ht="30" customHeight="1">
      <c r="B3948" s="21" t="str">
        <f t="shared" si="62"/>
        <v/>
      </c>
      <c r="C3948" s="152"/>
      <c r="D3948" s="263"/>
      <c r="E3948" s="169"/>
      <c r="F3948" s="167"/>
      <c r="G3948" s="14"/>
      <c r="H3948" s="14"/>
    </row>
    <row r="3949" spans="2:8" ht="30" customHeight="1">
      <c r="B3949" s="21" t="str">
        <f t="shared" si="62"/>
        <v/>
      </c>
      <c r="C3949" s="152"/>
      <c r="D3949" s="263"/>
      <c r="E3949" s="169"/>
      <c r="F3949" s="167"/>
      <c r="G3949" s="14"/>
      <c r="H3949" s="14"/>
    </row>
    <row r="3950" spans="2:8" ht="30" customHeight="1">
      <c r="B3950" s="21" t="str">
        <f t="shared" si="62"/>
        <v/>
      </c>
      <c r="C3950" s="152"/>
      <c r="D3950" s="263"/>
      <c r="E3950" s="169"/>
      <c r="F3950" s="167"/>
      <c r="G3950" s="14"/>
      <c r="H3950" s="14"/>
    </row>
    <row r="3951" spans="2:8" ht="30" customHeight="1">
      <c r="B3951" s="21" t="str">
        <f t="shared" si="62"/>
        <v/>
      </c>
      <c r="C3951" s="152"/>
      <c r="D3951" s="263"/>
      <c r="E3951" s="169"/>
      <c r="F3951" s="167"/>
      <c r="G3951" s="14"/>
      <c r="H3951" s="14"/>
    </row>
    <row r="3952" spans="2:8" ht="30" customHeight="1">
      <c r="B3952" s="21" t="str">
        <f t="shared" ref="B3952:B4015" si="63">IF(D3952="","",MONTH(F3952))</f>
        <v/>
      </c>
      <c r="C3952" s="152"/>
      <c r="D3952" s="263"/>
      <c r="E3952" s="169"/>
      <c r="F3952" s="167"/>
      <c r="G3952" s="14"/>
      <c r="H3952" s="14"/>
    </row>
    <row r="3953" spans="2:8" ht="30" customHeight="1">
      <c r="B3953" s="21" t="str">
        <f t="shared" si="63"/>
        <v/>
      </c>
      <c r="C3953" s="152"/>
      <c r="D3953" s="263"/>
      <c r="E3953" s="169"/>
      <c r="F3953" s="167"/>
      <c r="G3953" s="14"/>
      <c r="H3953" s="14"/>
    </row>
    <row r="3954" spans="2:8" ht="30" customHeight="1">
      <c r="B3954" s="21" t="str">
        <f t="shared" si="63"/>
        <v/>
      </c>
      <c r="C3954" s="152"/>
      <c r="D3954" s="263"/>
      <c r="E3954" s="169"/>
      <c r="F3954" s="167"/>
      <c r="G3954" s="14"/>
      <c r="H3954" s="14"/>
    </row>
    <row r="3955" spans="2:8" ht="30" customHeight="1">
      <c r="B3955" s="21" t="str">
        <f t="shared" si="63"/>
        <v/>
      </c>
      <c r="C3955" s="152"/>
      <c r="D3955" s="263"/>
      <c r="E3955" s="169"/>
      <c r="F3955" s="167"/>
      <c r="G3955" s="14"/>
      <c r="H3955" s="14"/>
    </row>
    <row r="3956" spans="2:8" ht="30" customHeight="1">
      <c r="B3956" s="21" t="str">
        <f t="shared" si="63"/>
        <v/>
      </c>
      <c r="C3956" s="152"/>
      <c r="D3956" s="263"/>
      <c r="E3956" s="169"/>
      <c r="F3956" s="167"/>
      <c r="G3956" s="14"/>
      <c r="H3956" s="14"/>
    </row>
    <row r="3957" spans="2:8" ht="30" customHeight="1">
      <c r="B3957" s="21" t="str">
        <f t="shared" si="63"/>
        <v/>
      </c>
      <c r="C3957" s="152"/>
      <c r="D3957" s="263"/>
      <c r="E3957" s="169"/>
      <c r="F3957" s="167"/>
      <c r="G3957" s="14"/>
      <c r="H3957" s="14"/>
    </row>
    <row r="3958" spans="2:8" ht="30" customHeight="1">
      <c r="B3958" s="21" t="str">
        <f t="shared" si="63"/>
        <v/>
      </c>
      <c r="C3958" s="152"/>
      <c r="D3958" s="263"/>
      <c r="E3958" s="169"/>
      <c r="F3958" s="167"/>
      <c r="G3958" s="14"/>
      <c r="H3958" s="14"/>
    </row>
    <row r="3959" spans="2:8" ht="30" customHeight="1">
      <c r="B3959" s="21" t="str">
        <f t="shared" si="63"/>
        <v/>
      </c>
      <c r="C3959" s="152"/>
      <c r="D3959" s="263"/>
      <c r="E3959" s="169"/>
      <c r="F3959" s="167"/>
      <c r="G3959" s="14"/>
      <c r="H3959" s="14"/>
    </row>
    <row r="3960" spans="2:8" ht="30" customHeight="1">
      <c r="B3960" s="21" t="str">
        <f t="shared" si="63"/>
        <v/>
      </c>
      <c r="C3960" s="152"/>
      <c r="D3960" s="263"/>
      <c r="E3960" s="169"/>
      <c r="F3960" s="167"/>
      <c r="G3960" s="14"/>
      <c r="H3960" s="14"/>
    </row>
    <row r="3961" spans="2:8" ht="30" customHeight="1">
      <c r="B3961" s="21" t="str">
        <f t="shared" si="63"/>
        <v/>
      </c>
      <c r="C3961" s="152"/>
      <c r="D3961" s="263"/>
      <c r="E3961" s="169"/>
      <c r="F3961" s="167"/>
      <c r="G3961" s="14"/>
      <c r="H3961" s="14"/>
    </row>
    <row r="3962" spans="2:8" ht="30" customHeight="1">
      <c r="B3962" s="21" t="str">
        <f t="shared" si="63"/>
        <v/>
      </c>
      <c r="C3962" s="152"/>
      <c r="D3962" s="263"/>
      <c r="E3962" s="169"/>
      <c r="F3962" s="167"/>
      <c r="G3962" s="14"/>
      <c r="H3962" s="14"/>
    </row>
    <row r="3963" spans="2:8" ht="30" customHeight="1">
      <c r="B3963" s="21" t="str">
        <f t="shared" si="63"/>
        <v/>
      </c>
      <c r="C3963" s="152"/>
      <c r="D3963" s="263"/>
      <c r="E3963" s="169"/>
      <c r="F3963" s="167"/>
      <c r="G3963" s="14"/>
      <c r="H3963" s="14"/>
    </row>
    <row r="3964" spans="2:8" ht="30" customHeight="1">
      <c r="B3964" s="21" t="str">
        <f t="shared" si="63"/>
        <v/>
      </c>
      <c r="C3964" s="152"/>
      <c r="D3964" s="263"/>
      <c r="E3964" s="169"/>
      <c r="F3964" s="167"/>
      <c r="G3964" s="14"/>
      <c r="H3964" s="14"/>
    </row>
    <row r="3965" spans="2:8" ht="30" customHeight="1">
      <c r="B3965" s="21" t="str">
        <f t="shared" si="63"/>
        <v/>
      </c>
      <c r="C3965" s="152"/>
      <c r="D3965" s="263"/>
      <c r="E3965" s="169"/>
      <c r="F3965" s="167"/>
      <c r="G3965" s="14"/>
      <c r="H3965" s="14"/>
    </row>
    <row r="3966" spans="2:8" ht="30" customHeight="1">
      <c r="B3966" s="21" t="str">
        <f t="shared" si="63"/>
        <v/>
      </c>
      <c r="C3966" s="152"/>
      <c r="D3966" s="263"/>
      <c r="E3966" s="169"/>
      <c r="F3966" s="167"/>
      <c r="G3966" s="14"/>
      <c r="H3966" s="14"/>
    </row>
    <row r="3967" spans="2:8" ht="30" customHeight="1">
      <c r="B3967" s="21" t="str">
        <f t="shared" si="63"/>
        <v/>
      </c>
      <c r="C3967" s="152"/>
      <c r="D3967" s="263"/>
      <c r="E3967" s="169"/>
      <c r="F3967" s="167"/>
      <c r="G3967" s="14"/>
      <c r="H3967" s="14"/>
    </row>
    <row r="3968" spans="2:8" ht="30" customHeight="1">
      <c r="B3968" s="21" t="str">
        <f t="shared" si="63"/>
        <v/>
      </c>
      <c r="C3968" s="152"/>
      <c r="D3968" s="263"/>
      <c r="E3968" s="169"/>
      <c r="F3968" s="167"/>
      <c r="G3968" s="14"/>
      <c r="H3968" s="14"/>
    </row>
    <row r="3969" spans="2:8" ht="30" customHeight="1">
      <c r="B3969" s="21" t="str">
        <f t="shared" si="63"/>
        <v/>
      </c>
      <c r="C3969" s="152"/>
      <c r="D3969" s="263"/>
      <c r="E3969" s="169"/>
      <c r="F3969" s="167"/>
      <c r="G3969" s="14"/>
      <c r="H3969" s="14"/>
    </row>
    <row r="3970" spans="2:8" ht="30" customHeight="1">
      <c r="B3970" s="21" t="str">
        <f t="shared" si="63"/>
        <v/>
      </c>
      <c r="C3970" s="152"/>
      <c r="D3970" s="263"/>
      <c r="E3970" s="169"/>
      <c r="F3970" s="167"/>
      <c r="G3970" s="14"/>
      <c r="H3970" s="14"/>
    </row>
    <row r="3971" spans="2:8" ht="30" customHeight="1">
      <c r="B3971" s="21" t="str">
        <f t="shared" si="63"/>
        <v/>
      </c>
      <c r="C3971" s="152"/>
      <c r="D3971" s="263"/>
      <c r="E3971" s="169"/>
      <c r="F3971" s="167"/>
      <c r="G3971" s="14"/>
      <c r="H3971" s="14"/>
    </row>
    <row r="3972" spans="2:8" ht="30" customHeight="1">
      <c r="B3972" s="21" t="str">
        <f t="shared" si="63"/>
        <v/>
      </c>
      <c r="C3972" s="152"/>
      <c r="D3972" s="263"/>
      <c r="E3972" s="169"/>
      <c r="F3972" s="167"/>
      <c r="G3972" s="14"/>
      <c r="H3972" s="14"/>
    </row>
    <row r="3973" spans="2:8" ht="30" customHeight="1">
      <c r="B3973" s="21" t="str">
        <f t="shared" si="63"/>
        <v/>
      </c>
      <c r="C3973" s="152"/>
      <c r="D3973" s="263"/>
      <c r="E3973" s="169"/>
      <c r="F3973" s="167"/>
      <c r="G3973" s="14"/>
      <c r="H3973" s="14"/>
    </row>
    <row r="3974" spans="2:8" ht="30" customHeight="1">
      <c r="B3974" s="21" t="str">
        <f t="shared" si="63"/>
        <v/>
      </c>
      <c r="C3974" s="152"/>
      <c r="D3974" s="263"/>
      <c r="E3974" s="169"/>
      <c r="F3974" s="167"/>
      <c r="G3974" s="14"/>
      <c r="H3974" s="14"/>
    </row>
    <row r="3975" spans="2:8" ht="30" customHeight="1">
      <c r="B3975" s="21" t="str">
        <f t="shared" si="63"/>
        <v/>
      </c>
      <c r="C3975" s="152"/>
      <c r="D3975" s="263"/>
      <c r="E3975" s="169"/>
      <c r="F3975" s="167"/>
      <c r="G3975" s="14"/>
      <c r="H3975" s="14"/>
    </row>
    <row r="3976" spans="2:8" ht="30" customHeight="1">
      <c r="B3976" s="21" t="str">
        <f t="shared" si="63"/>
        <v/>
      </c>
      <c r="C3976" s="152"/>
      <c r="D3976" s="263"/>
      <c r="E3976" s="169"/>
      <c r="F3976" s="167"/>
      <c r="G3976" s="14"/>
      <c r="H3976" s="14"/>
    </row>
    <row r="3977" spans="2:8" ht="30" customHeight="1">
      <c r="B3977" s="21" t="str">
        <f t="shared" si="63"/>
        <v/>
      </c>
      <c r="C3977" s="152"/>
      <c r="D3977" s="263"/>
      <c r="E3977" s="169"/>
      <c r="F3977" s="167"/>
      <c r="G3977" s="14"/>
      <c r="H3977" s="14"/>
    </row>
    <row r="3978" spans="2:8" ht="30" customHeight="1">
      <c r="B3978" s="21" t="str">
        <f t="shared" si="63"/>
        <v/>
      </c>
      <c r="C3978" s="152"/>
      <c r="D3978" s="263"/>
      <c r="E3978" s="169"/>
      <c r="F3978" s="167"/>
      <c r="G3978" s="14"/>
      <c r="H3978" s="14"/>
    </row>
    <row r="3979" spans="2:8" ht="30" customHeight="1">
      <c r="B3979" s="21" t="str">
        <f t="shared" si="63"/>
        <v/>
      </c>
      <c r="C3979" s="152"/>
      <c r="D3979" s="263"/>
      <c r="E3979" s="169"/>
      <c r="F3979" s="167"/>
      <c r="G3979" s="14"/>
      <c r="H3979" s="14"/>
    </row>
    <row r="3980" spans="2:8" ht="30" customHeight="1">
      <c r="B3980" s="21" t="str">
        <f t="shared" si="63"/>
        <v/>
      </c>
      <c r="C3980" s="152"/>
      <c r="D3980" s="263"/>
      <c r="E3980" s="169"/>
      <c r="F3980" s="167"/>
      <c r="G3980" s="14"/>
      <c r="H3980" s="14"/>
    </row>
    <row r="3981" spans="2:8" ht="30" customHeight="1">
      <c r="B3981" s="21" t="str">
        <f t="shared" si="63"/>
        <v/>
      </c>
      <c r="C3981" s="152"/>
      <c r="D3981" s="263"/>
      <c r="E3981" s="169"/>
      <c r="F3981" s="167"/>
      <c r="G3981" s="14"/>
      <c r="H3981" s="14"/>
    </row>
    <row r="3982" spans="2:8" ht="30" customHeight="1">
      <c r="B3982" s="21" t="str">
        <f t="shared" si="63"/>
        <v/>
      </c>
      <c r="C3982" s="152"/>
      <c r="D3982" s="263"/>
      <c r="E3982" s="169"/>
      <c r="F3982" s="167"/>
      <c r="G3982" s="14"/>
      <c r="H3982" s="14"/>
    </row>
    <row r="3983" spans="2:8" ht="30" customHeight="1">
      <c r="B3983" s="21" t="str">
        <f t="shared" si="63"/>
        <v/>
      </c>
      <c r="C3983" s="152"/>
      <c r="D3983" s="263"/>
      <c r="E3983" s="169"/>
      <c r="F3983" s="167"/>
      <c r="G3983" s="14"/>
      <c r="H3983" s="14"/>
    </row>
    <row r="3984" spans="2:8" ht="30" customHeight="1">
      <c r="B3984" s="21" t="str">
        <f t="shared" si="63"/>
        <v/>
      </c>
      <c r="C3984" s="152"/>
      <c r="D3984" s="263"/>
      <c r="E3984" s="169"/>
      <c r="F3984" s="167"/>
      <c r="G3984" s="14"/>
      <c r="H3984" s="14"/>
    </row>
    <row r="3985" spans="2:8" ht="30" customHeight="1">
      <c r="B3985" s="21" t="str">
        <f t="shared" si="63"/>
        <v/>
      </c>
      <c r="C3985" s="152"/>
      <c r="D3985" s="263"/>
      <c r="E3985" s="169"/>
      <c r="F3985" s="167"/>
      <c r="G3985" s="14"/>
      <c r="H3985" s="14"/>
    </row>
    <row r="3986" spans="2:8" ht="30" customHeight="1">
      <c r="B3986" s="21" t="str">
        <f t="shared" si="63"/>
        <v/>
      </c>
      <c r="C3986" s="152"/>
      <c r="D3986" s="263"/>
      <c r="E3986" s="169"/>
      <c r="F3986" s="167"/>
      <c r="G3986" s="14"/>
      <c r="H3986" s="14"/>
    </row>
    <row r="3987" spans="2:8" ht="30" customHeight="1">
      <c r="B3987" s="21" t="str">
        <f t="shared" si="63"/>
        <v/>
      </c>
      <c r="C3987" s="152"/>
      <c r="D3987" s="263"/>
      <c r="E3987" s="169"/>
      <c r="F3987" s="167"/>
      <c r="G3987" s="14"/>
      <c r="H3987" s="14"/>
    </row>
    <row r="3988" spans="2:8" ht="30" customHeight="1">
      <c r="B3988" s="21" t="str">
        <f t="shared" si="63"/>
        <v/>
      </c>
      <c r="C3988" s="152"/>
      <c r="D3988" s="263"/>
      <c r="E3988" s="169"/>
      <c r="F3988" s="167"/>
      <c r="G3988" s="14"/>
      <c r="H3988" s="14"/>
    </row>
    <row r="3989" spans="2:8" ht="30" customHeight="1">
      <c r="B3989" s="21" t="str">
        <f t="shared" si="63"/>
        <v/>
      </c>
      <c r="C3989" s="152"/>
      <c r="D3989" s="263"/>
      <c r="E3989" s="169"/>
      <c r="F3989" s="167"/>
      <c r="G3989" s="14"/>
      <c r="H3989" s="14"/>
    </row>
    <row r="3990" spans="2:8" ht="30" customHeight="1">
      <c r="B3990" s="21" t="str">
        <f t="shared" si="63"/>
        <v/>
      </c>
      <c r="C3990" s="152"/>
      <c r="D3990" s="263"/>
      <c r="E3990" s="169"/>
      <c r="F3990" s="167"/>
      <c r="G3990" s="14"/>
      <c r="H3990" s="14"/>
    </row>
    <row r="3991" spans="2:8" ht="30" customHeight="1">
      <c r="B3991" s="21" t="str">
        <f t="shared" si="63"/>
        <v/>
      </c>
      <c r="C3991" s="152"/>
      <c r="D3991" s="263"/>
      <c r="E3991" s="169"/>
      <c r="F3991" s="167"/>
      <c r="G3991" s="14"/>
      <c r="H3991" s="14"/>
    </row>
    <row r="3992" spans="2:8" ht="30" customHeight="1">
      <c r="B3992" s="21" t="str">
        <f t="shared" si="63"/>
        <v/>
      </c>
      <c r="C3992" s="152"/>
      <c r="D3992" s="263"/>
      <c r="E3992" s="169"/>
      <c r="F3992" s="167"/>
      <c r="G3992" s="14"/>
      <c r="H3992" s="14"/>
    </row>
    <row r="3993" spans="2:8" ht="30" customHeight="1">
      <c r="B3993" s="21" t="str">
        <f t="shared" si="63"/>
        <v/>
      </c>
      <c r="C3993" s="152"/>
      <c r="D3993" s="263"/>
      <c r="E3993" s="169"/>
      <c r="F3993" s="167"/>
      <c r="G3993" s="14"/>
      <c r="H3993" s="14"/>
    </row>
    <row r="3994" spans="2:8" ht="30" customHeight="1">
      <c r="B3994" s="21" t="str">
        <f t="shared" si="63"/>
        <v/>
      </c>
      <c r="C3994" s="152"/>
      <c r="D3994" s="263"/>
      <c r="E3994" s="169"/>
      <c r="F3994" s="167"/>
      <c r="G3994" s="14"/>
      <c r="H3994" s="14"/>
    </row>
    <row r="3995" spans="2:8" ht="30" customHeight="1">
      <c r="B3995" s="21" t="str">
        <f t="shared" si="63"/>
        <v/>
      </c>
      <c r="C3995" s="152"/>
      <c r="D3995" s="263"/>
      <c r="E3995" s="169"/>
      <c r="F3995" s="167"/>
      <c r="G3995" s="14"/>
      <c r="H3995" s="14"/>
    </row>
    <row r="3996" spans="2:8" ht="30" customHeight="1">
      <c r="B3996" s="21" t="str">
        <f t="shared" si="63"/>
        <v/>
      </c>
      <c r="C3996" s="152"/>
      <c r="D3996" s="263"/>
      <c r="E3996" s="169"/>
      <c r="F3996" s="167"/>
      <c r="G3996" s="14"/>
      <c r="H3996" s="14"/>
    </row>
    <row r="3997" spans="2:8" ht="30" customHeight="1">
      <c r="B3997" s="21" t="str">
        <f t="shared" si="63"/>
        <v/>
      </c>
      <c r="C3997" s="152"/>
      <c r="D3997" s="263"/>
      <c r="E3997" s="169"/>
      <c r="F3997" s="167"/>
      <c r="G3997" s="14"/>
      <c r="H3997" s="14"/>
    </row>
    <row r="3998" spans="2:8" ht="30" customHeight="1">
      <c r="B3998" s="21" t="str">
        <f t="shared" si="63"/>
        <v/>
      </c>
      <c r="C3998" s="152"/>
      <c r="D3998" s="263"/>
      <c r="E3998" s="169"/>
      <c r="F3998" s="167"/>
      <c r="G3998" s="14"/>
      <c r="H3998" s="14"/>
    </row>
    <row r="3999" spans="2:8" ht="30" customHeight="1">
      <c r="B3999" s="21" t="str">
        <f t="shared" si="63"/>
        <v/>
      </c>
      <c r="C3999" s="152"/>
      <c r="D3999" s="263"/>
      <c r="E3999" s="169"/>
      <c r="F3999" s="167"/>
      <c r="G3999" s="14"/>
      <c r="H3999" s="14"/>
    </row>
    <row r="4000" spans="2:8" ht="30" customHeight="1">
      <c r="B4000" s="21" t="str">
        <f t="shared" si="63"/>
        <v/>
      </c>
      <c r="C4000" s="152"/>
      <c r="D4000" s="263"/>
      <c r="E4000" s="169"/>
      <c r="F4000" s="167"/>
      <c r="G4000" s="14"/>
      <c r="H4000" s="14"/>
    </row>
    <row r="4001" spans="2:8" ht="30" customHeight="1">
      <c r="B4001" s="21" t="str">
        <f t="shared" si="63"/>
        <v/>
      </c>
      <c r="C4001" s="152"/>
      <c r="D4001" s="263"/>
      <c r="E4001" s="169"/>
      <c r="F4001" s="167"/>
      <c r="G4001" s="14"/>
      <c r="H4001" s="14"/>
    </row>
    <row r="4002" spans="2:8" ht="30" customHeight="1">
      <c r="B4002" s="21" t="str">
        <f t="shared" si="63"/>
        <v/>
      </c>
      <c r="C4002" s="152"/>
      <c r="D4002" s="263"/>
      <c r="E4002" s="169"/>
      <c r="F4002" s="167"/>
      <c r="G4002" s="14"/>
      <c r="H4002" s="14"/>
    </row>
    <row r="4003" spans="2:8" ht="30" customHeight="1">
      <c r="B4003" s="21" t="str">
        <f t="shared" si="63"/>
        <v/>
      </c>
      <c r="C4003" s="152"/>
      <c r="D4003" s="263"/>
      <c r="E4003" s="169"/>
      <c r="F4003" s="167"/>
      <c r="G4003" s="14"/>
      <c r="H4003" s="14"/>
    </row>
    <row r="4004" spans="2:8" ht="30" customHeight="1">
      <c r="B4004" s="21" t="str">
        <f t="shared" si="63"/>
        <v/>
      </c>
      <c r="C4004" s="152"/>
      <c r="D4004" s="263"/>
      <c r="E4004" s="169"/>
      <c r="F4004" s="167"/>
      <c r="G4004" s="14"/>
      <c r="H4004" s="14"/>
    </row>
    <row r="4005" spans="2:8" ht="30" customHeight="1">
      <c r="B4005" s="21" t="str">
        <f t="shared" si="63"/>
        <v/>
      </c>
      <c r="C4005" s="152"/>
      <c r="D4005" s="263"/>
      <c r="E4005" s="169"/>
      <c r="F4005" s="167"/>
      <c r="G4005" s="14"/>
      <c r="H4005" s="14"/>
    </row>
    <row r="4006" spans="2:8" ht="30" customHeight="1">
      <c r="B4006" s="21" t="str">
        <f t="shared" si="63"/>
        <v/>
      </c>
      <c r="C4006" s="152"/>
      <c r="D4006" s="263"/>
      <c r="E4006" s="169"/>
      <c r="F4006" s="167"/>
      <c r="G4006" s="14"/>
      <c r="H4006" s="14"/>
    </row>
    <row r="4007" spans="2:8" ht="30" customHeight="1">
      <c r="B4007" s="21" t="str">
        <f t="shared" si="63"/>
        <v/>
      </c>
      <c r="C4007" s="152"/>
      <c r="D4007" s="263"/>
      <c r="E4007" s="169"/>
      <c r="F4007" s="167"/>
      <c r="G4007" s="14"/>
      <c r="H4007" s="14"/>
    </row>
    <row r="4008" spans="2:8" ht="30" customHeight="1">
      <c r="B4008" s="21" t="str">
        <f t="shared" si="63"/>
        <v/>
      </c>
      <c r="C4008" s="152"/>
      <c r="D4008" s="263"/>
      <c r="E4008" s="169"/>
      <c r="F4008" s="167"/>
      <c r="G4008" s="14"/>
      <c r="H4008" s="14"/>
    </row>
    <row r="4009" spans="2:8" ht="30" customHeight="1">
      <c r="B4009" s="21" t="str">
        <f t="shared" si="63"/>
        <v/>
      </c>
      <c r="C4009" s="152"/>
      <c r="D4009" s="263"/>
      <c r="E4009" s="169"/>
      <c r="F4009" s="167"/>
      <c r="G4009" s="14"/>
      <c r="H4009" s="14"/>
    </row>
    <row r="4010" spans="2:8" ht="30" customHeight="1">
      <c r="B4010" s="21" t="str">
        <f t="shared" si="63"/>
        <v/>
      </c>
      <c r="C4010" s="152"/>
      <c r="D4010" s="263"/>
      <c r="E4010" s="169"/>
      <c r="F4010" s="167"/>
      <c r="G4010" s="14"/>
      <c r="H4010" s="14"/>
    </row>
    <row r="4011" spans="2:8" ht="30" customHeight="1">
      <c r="B4011" s="21" t="str">
        <f t="shared" si="63"/>
        <v/>
      </c>
      <c r="C4011" s="152"/>
      <c r="D4011" s="263"/>
      <c r="E4011" s="169"/>
      <c r="F4011" s="167"/>
      <c r="G4011" s="14"/>
      <c r="H4011" s="14"/>
    </row>
    <row r="4012" spans="2:8" ht="30" customHeight="1">
      <c r="B4012" s="21" t="str">
        <f t="shared" si="63"/>
        <v/>
      </c>
      <c r="C4012" s="152"/>
      <c r="D4012" s="263"/>
      <c r="E4012" s="169"/>
      <c r="F4012" s="167"/>
      <c r="G4012" s="14"/>
      <c r="H4012" s="14"/>
    </row>
    <row r="4013" spans="2:8" ht="30" customHeight="1">
      <c r="B4013" s="21" t="str">
        <f t="shared" si="63"/>
        <v/>
      </c>
      <c r="C4013" s="152"/>
      <c r="D4013" s="263"/>
      <c r="E4013" s="169"/>
      <c r="F4013" s="167"/>
      <c r="G4013" s="14"/>
      <c r="H4013" s="14"/>
    </row>
    <row r="4014" spans="2:8" ht="30" customHeight="1">
      <c r="B4014" s="21" t="str">
        <f t="shared" si="63"/>
        <v/>
      </c>
      <c r="C4014" s="152"/>
      <c r="D4014" s="263"/>
      <c r="E4014" s="169"/>
      <c r="F4014" s="167"/>
      <c r="G4014" s="14"/>
      <c r="H4014" s="14"/>
    </row>
    <row r="4015" spans="2:8" ht="30" customHeight="1">
      <c r="B4015" s="21" t="str">
        <f t="shared" si="63"/>
        <v/>
      </c>
      <c r="C4015" s="152"/>
      <c r="D4015" s="263"/>
      <c r="E4015" s="169"/>
      <c r="F4015" s="167"/>
      <c r="G4015" s="14"/>
      <c r="H4015" s="14"/>
    </row>
    <row r="4016" spans="2:8" ht="30" customHeight="1">
      <c r="B4016" s="21" t="str">
        <f t="shared" ref="B4016:B4079" si="64">IF(D4016="","",MONTH(F4016))</f>
        <v/>
      </c>
      <c r="C4016" s="152"/>
      <c r="D4016" s="263"/>
      <c r="E4016" s="169"/>
      <c r="F4016" s="167"/>
      <c r="G4016" s="14"/>
      <c r="H4016" s="14"/>
    </row>
    <row r="4017" spans="2:8" ht="30" customHeight="1">
      <c r="B4017" s="21" t="str">
        <f t="shared" si="64"/>
        <v/>
      </c>
      <c r="C4017" s="152"/>
      <c r="D4017" s="263"/>
      <c r="E4017" s="169"/>
      <c r="F4017" s="167"/>
      <c r="G4017" s="14"/>
      <c r="H4017" s="14"/>
    </row>
    <row r="4018" spans="2:8" ht="30" customHeight="1">
      <c r="B4018" s="21" t="str">
        <f t="shared" si="64"/>
        <v/>
      </c>
      <c r="C4018" s="152"/>
      <c r="D4018" s="263"/>
      <c r="E4018" s="169"/>
      <c r="F4018" s="167"/>
      <c r="G4018" s="14"/>
      <c r="H4018" s="14"/>
    </row>
    <row r="4019" spans="2:8" ht="30" customHeight="1">
      <c r="B4019" s="21" t="str">
        <f t="shared" si="64"/>
        <v/>
      </c>
      <c r="C4019" s="152"/>
      <c r="D4019" s="263"/>
      <c r="E4019" s="169"/>
      <c r="F4019" s="167"/>
      <c r="G4019" s="14"/>
      <c r="H4019" s="14"/>
    </row>
    <row r="4020" spans="2:8" ht="30" customHeight="1">
      <c r="B4020" s="21" t="str">
        <f t="shared" si="64"/>
        <v/>
      </c>
      <c r="C4020" s="152"/>
      <c r="D4020" s="263"/>
      <c r="E4020" s="169"/>
      <c r="F4020" s="167"/>
      <c r="G4020" s="14"/>
      <c r="H4020" s="14"/>
    </row>
    <row r="4021" spans="2:8" ht="30" customHeight="1">
      <c r="B4021" s="21" t="str">
        <f t="shared" si="64"/>
        <v/>
      </c>
      <c r="C4021" s="152"/>
      <c r="D4021" s="263"/>
      <c r="E4021" s="169"/>
      <c r="F4021" s="167"/>
      <c r="G4021" s="14"/>
      <c r="H4021" s="14"/>
    </row>
    <row r="4022" spans="2:8" ht="30" customHeight="1">
      <c r="B4022" s="21" t="str">
        <f t="shared" si="64"/>
        <v/>
      </c>
      <c r="C4022" s="152"/>
      <c r="D4022" s="263"/>
      <c r="E4022" s="169"/>
      <c r="F4022" s="167"/>
      <c r="G4022" s="14"/>
      <c r="H4022" s="14"/>
    </row>
    <row r="4023" spans="2:8" ht="30" customHeight="1">
      <c r="B4023" s="21" t="str">
        <f t="shared" si="64"/>
        <v/>
      </c>
      <c r="C4023" s="152"/>
      <c r="D4023" s="263"/>
      <c r="E4023" s="169"/>
      <c r="F4023" s="167"/>
      <c r="G4023" s="14"/>
      <c r="H4023" s="14"/>
    </row>
    <row r="4024" spans="2:8" ht="30" customHeight="1">
      <c r="B4024" s="21" t="str">
        <f t="shared" si="64"/>
        <v/>
      </c>
      <c r="C4024" s="152"/>
      <c r="D4024" s="263"/>
      <c r="E4024" s="169"/>
      <c r="F4024" s="167"/>
      <c r="G4024" s="14"/>
      <c r="H4024" s="14"/>
    </row>
    <row r="4025" spans="2:8" ht="30" customHeight="1">
      <c r="B4025" s="21" t="str">
        <f t="shared" si="64"/>
        <v/>
      </c>
      <c r="C4025" s="152"/>
      <c r="D4025" s="263"/>
      <c r="E4025" s="169"/>
      <c r="F4025" s="167"/>
      <c r="G4025" s="14"/>
      <c r="H4025" s="14"/>
    </row>
    <row r="4026" spans="2:8" ht="30" customHeight="1">
      <c r="B4026" s="21" t="str">
        <f t="shared" si="64"/>
        <v/>
      </c>
      <c r="C4026" s="152"/>
      <c r="D4026" s="263"/>
      <c r="E4026" s="169"/>
      <c r="F4026" s="167"/>
      <c r="G4026" s="14"/>
      <c r="H4026" s="14"/>
    </row>
    <row r="4027" spans="2:8" ht="30" customHeight="1">
      <c r="B4027" s="21" t="str">
        <f t="shared" si="64"/>
        <v/>
      </c>
      <c r="C4027" s="152"/>
      <c r="D4027" s="263"/>
      <c r="E4027" s="169"/>
      <c r="F4027" s="167"/>
      <c r="G4027" s="14"/>
      <c r="H4027" s="14"/>
    </row>
    <row r="4028" spans="2:8" ht="30" customHeight="1">
      <c r="B4028" s="21" t="str">
        <f t="shared" si="64"/>
        <v/>
      </c>
      <c r="C4028" s="152"/>
      <c r="D4028" s="263"/>
      <c r="E4028" s="169"/>
      <c r="F4028" s="167"/>
      <c r="G4028" s="14"/>
      <c r="H4028" s="14"/>
    </row>
    <row r="4029" spans="2:8" ht="30" customHeight="1">
      <c r="B4029" s="21" t="str">
        <f t="shared" si="64"/>
        <v/>
      </c>
      <c r="C4029" s="152"/>
      <c r="D4029" s="263"/>
      <c r="E4029" s="169"/>
      <c r="F4029" s="167"/>
      <c r="G4029" s="14"/>
      <c r="H4029" s="14"/>
    </row>
    <row r="4030" spans="2:8" ht="30" customHeight="1">
      <c r="B4030" s="21" t="str">
        <f t="shared" si="64"/>
        <v/>
      </c>
      <c r="C4030" s="152"/>
      <c r="D4030" s="263"/>
      <c r="E4030" s="169"/>
      <c r="F4030" s="167"/>
      <c r="G4030" s="14"/>
      <c r="H4030" s="14"/>
    </row>
    <row r="4031" spans="2:8" ht="30" customHeight="1">
      <c r="B4031" s="21" t="str">
        <f t="shared" si="64"/>
        <v/>
      </c>
      <c r="C4031" s="152"/>
      <c r="D4031" s="263"/>
      <c r="E4031" s="169"/>
      <c r="F4031" s="167"/>
      <c r="G4031" s="14"/>
      <c r="H4031" s="14"/>
    </row>
    <row r="4032" spans="2:8" ht="30" customHeight="1">
      <c r="B4032" s="21" t="str">
        <f t="shared" si="64"/>
        <v/>
      </c>
      <c r="C4032" s="152"/>
      <c r="D4032" s="263"/>
      <c r="E4032" s="169"/>
      <c r="F4032" s="167"/>
      <c r="G4032" s="14"/>
      <c r="H4032" s="14"/>
    </row>
    <row r="4033" spans="2:8" ht="30" customHeight="1">
      <c r="B4033" s="21" t="str">
        <f t="shared" si="64"/>
        <v/>
      </c>
      <c r="C4033" s="152"/>
      <c r="D4033" s="263"/>
      <c r="E4033" s="169"/>
      <c r="F4033" s="167"/>
      <c r="G4033" s="14"/>
      <c r="H4033" s="14"/>
    </row>
    <row r="4034" spans="2:8" ht="30" customHeight="1">
      <c r="B4034" s="21" t="str">
        <f t="shared" si="64"/>
        <v/>
      </c>
      <c r="C4034" s="152"/>
      <c r="D4034" s="263"/>
      <c r="E4034" s="169"/>
      <c r="F4034" s="167"/>
      <c r="G4034" s="14"/>
      <c r="H4034" s="14"/>
    </row>
    <row r="4035" spans="2:8" ht="30" customHeight="1">
      <c r="B4035" s="21" t="str">
        <f t="shared" si="64"/>
        <v/>
      </c>
      <c r="C4035" s="152"/>
      <c r="D4035" s="263"/>
      <c r="E4035" s="169"/>
      <c r="F4035" s="167"/>
      <c r="G4035" s="14"/>
      <c r="H4035" s="14"/>
    </row>
    <row r="4036" spans="2:8" ht="30" customHeight="1">
      <c r="B4036" s="21" t="str">
        <f t="shared" si="64"/>
        <v/>
      </c>
      <c r="C4036" s="152"/>
      <c r="D4036" s="263"/>
      <c r="E4036" s="169"/>
      <c r="F4036" s="167"/>
      <c r="G4036" s="14"/>
      <c r="H4036" s="14"/>
    </row>
    <row r="4037" spans="2:8" ht="30" customHeight="1">
      <c r="B4037" s="21" t="str">
        <f t="shared" si="64"/>
        <v/>
      </c>
      <c r="C4037" s="152"/>
      <c r="D4037" s="263"/>
      <c r="E4037" s="169"/>
      <c r="F4037" s="167"/>
      <c r="G4037" s="14"/>
      <c r="H4037" s="14"/>
    </row>
    <row r="4038" spans="2:8" ht="30" customHeight="1">
      <c r="B4038" s="21" t="str">
        <f t="shared" si="64"/>
        <v/>
      </c>
      <c r="C4038" s="152"/>
      <c r="D4038" s="263"/>
      <c r="E4038" s="169"/>
      <c r="F4038" s="167"/>
      <c r="G4038" s="14"/>
      <c r="H4038" s="14"/>
    </row>
    <row r="4039" spans="2:8" ht="30" customHeight="1">
      <c r="B4039" s="21" t="str">
        <f t="shared" si="64"/>
        <v/>
      </c>
      <c r="C4039" s="152"/>
      <c r="D4039" s="263"/>
      <c r="E4039" s="169"/>
      <c r="F4039" s="167"/>
      <c r="G4039" s="14"/>
      <c r="H4039" s="14"/>
    </row>
    <row r="4040" spans="2:8" ht="30" customHeight="1">
      <c r="B4040" s="21" t="str">
        <f t="shared" si="64"/>
        <v/>
      </c>
      <c r="C4040" s="152"/>
      <c r="D4040" s="263"/>
      <c r="E4040" s="169"/>
      <c r="F4040" s="167"/>
      <c r="G4040" s="14"/>
      <c r="H4040" s="14"/>
    </row>
    <row r="4041" spans="2:8" ht="30" customHeight="1">
      <c r="B4041" s="21" t="str">
        <f t="shared" si="64"/>
        <v/>
      </c>
      <c r="C4041" s="152"/>
      <c r="D4041" s="263"/>
      <c r="E4041" s="169"/>
      <c r="F4041" s="167"/>
      <c r="G4041" s="14"/>
      <c r="H4041" s="14"/>
    </row>
    <row r="4042" spans="2:8" ht="30" customHeight="1">
      <c r="B4042" s="21" t="str">
        <f t="shared" si="64"/>
        <v/>
      </c>
      <c r="C4042" s="152"/>
      <c r="D4042" s="263"/>
      <c r="E4042" s="169"/>
      <c r="F4042" s="167"/>
      <c r="G4042" s="14"/>
      <c r="H4042" s="14"/>
    </row>
    <row r="4043" spans="2:8" ht="30" customHeight="1">
      <c r="B4043" s="21" t="str">
        <f t="shared" si="64"/>
        <v/>
      </c>
      <c r="C4043" s="152"/>
      <c r="D4043" s="263"/>
      <c r="E4043" s="169"/>
      <c r="F4043" s="167"/>
      <c r="G4043" s="14"/>
      <c r="H4043" s="14"/>
    </row>
    <row r="4044" spans="2:8" ht="30" customHeight="1">
      <c r="B4044" s="21" t="str">
        <f t="shared" si="64"/>
        <v/>
      </c>
      <c r="C4044" s="152"/>
      <c r="D4044" s="263"/>
      <c r="E4044" s="169"/>
      <c r="F4044" s="167"/>
      <c r="G4044" s="14"/>
      <c r="H4044" s="14"/>
    </row>
    <row r="4045" spans="2:8" ht="30" customHeight="1">
      <c r="B4045" s="21" t="str">
        <f t="shared" si="64"/>
        <v/>
      </c>
      <c r="C4045" s="152"/>
      <c r="D4045" s="263"/>
      <c r="E4045" s="169"/>
      <c r="F4045" s="167"/>
      <c r="G4045" s="14"/>
      <c r="H4045" s="14"/>
    </row>
    <row r="4046" spans="2:8" ht="30" customHeight="1">
      <c r="B4046" s="21" t="str">
        <f t="shared" si="64"/>
        <v/>
      </c>
      <c r="C4046" s="152"/>
      <c r="D4046" s="263"/>
      <c r="E4046" s="169"/>
      <c r="F4046" s="167"/>
      <c r="G4046" s="14"/>
      <c r="H4046" s="14"/>
    </row>
    <row r="4047" spans="2:8" ht="30" customHeight="1">
      <c r="B4047" s="21" t="str">
        <f t="shared" si="64"/>
        <v/>
      </c>
      <c r="C4047" s="152"/>
      <c r="D4047" s="263"/>
      <c r="E4047" s="169"/>
      <c r="F4047" s="167"/>
      <c r="G4047" s="14"/>
      <c r="H4047" s="14"/>
    </row>
    <row r="4048" spans="2:8" ht="30" customHeight="1">
      <c r="B4048" s="21" t="str">
        <f t="shared" si="64"/>
        <v/>
      </c>
      <c r="C4048" s="152"/>
      <c r="D4048" s="263"/>
      <c r="E4048" s="169"/>
      <c r="F4048" s="167"/>
      <c r="G4048" s="14"/>
      <c r="H4048" s="14"/>
    </row>
    <row r="4049" spans="2:8" ht="30" customHeight="1">
      <c r="B4049" s="21" t="str">
        <f t="shared" si="64"/>
        <v/>
      </c>
      <c r="C4049" s="152"/>
      <c r="D4049" s="263"/>
      <c r="E4049" s="169"/>
      <c r="F4049" s="167"/>
      <c r="G4049" s="14"/>
      <c r="H4049" s="14"/>
    </row>
    <row r="4050" spans="2:8" ht="30" customHeight="1">
      <c r="B4050" s="21" t="str">
        <f t="shared" si="64"/>
        <v/>
      </c>
      <c r="C4050" s="152"/>
      <c r="D4050" s="263"/>
      <c r="E4050" s="169"/>
      <c r="F4050" s="167"/>
      <c r="G4050" s="14"/>
      <c r="H4050" s="14"/>
    </row>
    <row r="4051" spans="2:8" ht="30" customHeight="1">
      <c r="B4051" s="21" t="str">
        <f t="shared" si="64"/>
        <v/>
      </c>
      <c r="C4051" s="152"/>
      <c r="D4051" s="263"/>
      <c r="E4051" s="169"/>
      <c r="F4051" s="167"/>
      <c r="G4051" s="14"/>
      <c r="H4051" s="14"/>
    </row>
    <row r="4052" spans="2:8" ht="30" customHeight="1">
      <c r="B4052" s="21" t="str">
        <f t="shared" si="64"/>
        <v/>
      </c>
      <c r="C4052" s="152"/>
      <c r="D4052" s="263"/>
      <c r="E4052" s="169"/>
      <c r="F4052" s="167"/>
      <c r="G4052" s="14"/>
      <c r="H4052" s="14"/>
    </row>
    <row r="4053" spans="2:8" ht="30" customHeight="1">
      <c r="B4053" s="21" t="str">
        <f t="shared" si="64"/>
        <v/>
      </c>
      <c r="C4053" s="152"/>
      <c r="D4053" s="263"/>
      <c r="E4053" s="169"/>
      <c r="F4053" s="167"/>
      <c r="G4053" s="14"/>
      <c r="H4053" s="14"/>
    </row>
    <row r="4054" spans="2:8" ht="30" customHeight="1">
      <c r="B4054" s="21" t="str">
        <f t="shared" si="64"/>
        <v/>
      </c>
      <c r="C4054" s="152"/>
      <c r="D4054" s="263"/>
      <c r="E4054" s="169"/>
      <c r="F4054" s="167"/>
      <c r="G4054" s="14"/>
      <c r="H4054" s="14"/>
    </row>
    <row r="4055" spans="2:8" ht="30" customHeight="1">
      <c r="B4055" s="21" t="str">
        <f t="shared" si="64"/>
        <v/>
      </c>
      <c r="C4055" s="152"/>
      <c r="D4055" s="263"/>
      <c r="E4055" s="169"/>
      <c r="F4055" s="167"/>
      <c r="G4055" s="14"/>
      <c r="H4055" s="14"/>
    </row>
    <row r="4056" spans="2:8" ht="30" customHeight="1">
      <c r="B4056" s="21" t="str">
        <f t="shared" si="64"/>
        <v/>
      </c>
      <c r="C4056" s="152"/>
      <c r="D4056" s="263"/>
      <c r="E4056" s="169"/>
      <c r="F4056" s="167"/>
      <c r="G4056" s="14"/>
      <c r="H4056" s="14"/>
    </row>
    <row r="4057" spans="2:8" ht="30" customHeight="1">
      <c r="B4057" s="21" t="str">
        <f t="shared" si="64"/>
        <v/>
      </c>
      <c r="C4057" s="152"/>
      <c r="D4057" s="263"/>
      <c r="E4057" s="169"/>
      <c r="F4057" s="167"/>
      <c r="G4057" s="14"/>
      <c r="H4057" s="14"/>
    </row>
    <row r="4058" spans="2:8" ht="30" customHeight="1">
      <c r="B4058" s="21" t="str">
        <f t="shared" si="64"/>
        <v/>
      </c>
      <c r="C4058" s="152"/>
      <c r="D4058" s="263"/>
      <c r="E4058" s="169"/>
      <c r="F4058" s="167"/>
      <c r="G4058" s="14"/>
      <c r="H4058" s="14"/>
    </row>
    <row r="4059" spans="2:8" ht="30" customHeight="1">
      <c r="B4059" s="21" t="str">
        <f t="shared" si="64"/>
        <v/>
      </c>
      <c r="C4059" s="152"/>
      <c r="D4059" s="263"/>
      <c r="E4059" s="169"/>
      <c r="F4059" s="167"/>
      <c r="G4059" s="14"/>
      <c r="H4059" s="14"/>
    </row>
    <row r="4060" spans="2:8" ht="30" customHeight="1">
      <c r="B4060" s="21" t="str">
        <f t="shared" si="64"/>
        <v/>
      </c>
      <c r="C4060" s="152"/>
      <c r="D4060" s="263"/>
      <c r="E4060" s="169"/>
      <c r="F4060" s="167"/>
      <c r="G4060" s="14"/>
      <c r="H4060" s="14"/>
    </row>
    <row r="4061" spans="2:8" ht="30" customHeight="1">
      <c r="B4061" s="21" t="str">
        <f t="shared" si="64"/>
        <v/>
      </c>
      <c r="C4061" s="152"/>
      <c r="D4061" s="263"/>
      <c r="E4061" s="169"/>
      <c r="F4061" s="167"/>
      <c r="G4061" s="14"/>
      <c r="H4061" s="14"/>
    </row>
    <row r="4062" spans="2:8" ht="30" customHeight="1">
      <c r="B4062" s="21" t="str">
        <f t="shared" si="64"/>
        <v/>
      </c>
      <c r="C4062" s="152"/>
      <c r="D4062" s="263"/>
      <c r="E4062" s="169"/>
      <c r="F4062" s="167"/>
      <c r="G4062" s="14"/>
      <c r="H4062" s="14"/>
    </row>
    <row r="4063" spans="2:8" ht="30" customHeight="1">
      <c r="B4063" s="21" t="str">
        <f t="shared" si="64"/>
        <v/>
      </c>
      <c r="C4063" s="152"/>
      <c r="D4063" s="263"/>
      <c r="E4063" s="169"/>
      <c r="F4063" s="167"/>
      <c r="G4063" s="14"/>
      <c r="H4063" s="14"/>
    </row>
    <row r="4064" spans="2:8" ht="30" customHeight="1">
      <c r="B4064" s="21" t="str">
        <f t="shared" si="64"/>
        <v/>
      </c>
      <c r="C4064" s="152"/>
      <c r="D4064" s="263"/>
      <c r="E4064" s="169"/>
      <c r="F4064" s="167"/>
      <c r="G4064" s="14"/>
      <c r="H4064" s="14"/>
    </row>
    <row r="4065" spans="2:8" ht="30" customHeight="1">
      <c r="B4065" s="21" t="str">
        <f t="shared" si="64"/>
        <v/>
      </c>
      <c r="C4065" s="152"/>
      <c r="D4065" s="263"/>
      <c r="E4065" s="169"/>
      <c r="F4065" s="167"/>
      <c r="G4065" s="14"/>
      <c r="H4065" s="14"/>
    </row>
    <row r="4066" spans="2:8" ht="30" customHeight="1">
      <c r="B4066" s="21" t="str">
        <f t="shared" si="64"/>
        <v/>
      </c>
      <c r="C4066" s="152"/>
      <c r="D4066" s="263"/>
      <c r="E4066" s="169"/>
      <c r="F4066" s="167"/>
      <c r="G4066" s="14"/>
      <c r="H4066" s="14"/>
    </row>
    <row r="4067" spans="2:8" ht="30" customHeight="1">
      <c r="B4067" s="21" t="str">
        <f t="shared" si="64"/>
        <v/>
      </c>
      <c r="C4067" s="152"/>
      <c r="D4067" s="263"/>
      <c r="E4067" s="169"/>
      <c r="F4067" s="167"/>
      <c r="G4067" s="14"/>
      <c r="H4067" s="14"/>
    </row>
    <row r="4068" spans="2:8" ht="30" customHeight="1">
      <c r="B4068" s="21" t="str">
        <f t="shared" si="64"/>
        <v/>
      </c>
      <c r="C4068" s="152"/>
      <c r="D4068" s="263"/>
      <c r="E4068" s="169"/>
      <c r="F4068" s="167"/>
      <c r="G4068" s="14"/>
      <c r="H4068" s="14"/>
    </row>
    <row r="4069" spans="2:8" ht="30" customHeight="1">
      <c r="B4069" s="21" t="str">
        <f t="shared" si="64"/>
        <v/>
      </c>
      <c r="C4069" s="152"/>
      <c r="D4069" s="263"/>
      <c r="E4069" s="169"/>
      <c r="F4069" s="167"/>
      <c r="G4069" s="14"/>
      <c r="H4069" s="14"/>
    </row>
    <row r="4070" spans="2:8" ht="30" customHeight="1">
      <c r="B4070" s="21" t="str">
        <f t="shared" si="64"/>
        <v/>
      </c>
      <c r="C4070" s="152"/>
      <c r="D4070" s="263"/>
      <c r="E4070" s="169"/>
      <c r="F4070" s="167"/>
      <c r="G4070" s="14"/>
      <c r="H4070" s="14"/>
    </row>
    <row r="4071" spans="2:8" ht="30" customHeight="1">
      <c r="B4071" s="21" t="str">
        <f t="shared" si="64"/>
        <v/>
      </c>
      <c r="C4071" s="152"/>
      <c r="D4071" s="263"/>
      <c r="E4071" s="169"/>
      <c r="F4071" s="167"/>
      <c r="G4071" s="14"/>
      <c r="H4071" s="14"/>
    </row>
    <row r="4072" spans="2:8" ht="30" customHeight="1">
      <c r="B4072" s="21" t="str">
        <f t="shared" si="64"/>
        <v/>
      </c>
      <c r="C4072" s="152"/>
      <c r="D4072" s="263"/>
      <c r="E4072" s="169"/>
      <c r="F4072" s="167"/>
      <c r="G4072" s="14"/>
      <c r="H4072" s="14"/>
    </row>
    <row r="4073" spans="2:8" ht="30" customHeight="1">
      <c r="B4073" s="21" t="str">
        <f t="shared" si="64"/>
        <v/>
      </c>
      <c r="C4073" s="152"/>
      <c r="D4073" s="263"/>
      <c r="E4073" s="169"/>
      <c r="F4073" s="167"/>
      <c r="G4073" s="14"/>
      <c r="H4073" s="14"/>
    </row>
    <row r="4074" spans="2:8" ht="30" customHeight="1">
      <c r="B4074" s="21" t="str">
        <f t="shared" si="64"/>
        <v/>
      </c>
      <c r="C4074" s="152"/>
      <c r="D4074" s="263"/>
      <c r="E4074" s="169"/>
      <c r="F4074" s="167"/>
      <c r="G4074" s="14"/>
      <c r="H4074" s="14"/>
    </row>
    <row r="4075" spans="2:8" ht="30" customHeight="1">
      <c r="B4075" s="21" t="str">
        <f t="shared" si="64"/>
        <v/>
      </c>
      <c r="C4075" s="152"/>
      <c r="D4075" s="263"/>
      <c r="E4075" s="169"/>
      <c r="F4075" s="167"/>
      <c r="G4075" s="14"/>
      <c r="H4075" s="14"/>
    </row>
    <row r="4076" spans="2:8" ht="30" customHeight="1">
      <c r="B4076" s="21" t="str">
        <f t="shared" si="64"/>
        <v/>
      </c>
      <c r="C4076" s="152"/>
      <c r="D4076" s="263"/>
      <c r="E4076" s="169"/>
      <c r="F4076" s="167"/>
      <c r="G4076" s="14"/>
      <c r="H4076" s="14"/>
    </row>
    <row r="4077" spans="2:8" ht="30" customHeight="1">
      <c r="B4077" s="21" t="str">
        <f t="shared" si="64"/>
        <v/>
      </c>
      <c r="C4077" s="152"/>
      <c r="D4077" s="263"/>
      <c r="E4077" s="169"/>
      <c r="F4077" s="167"/>
      <c r="G4077" s="14"/>
      <c r="H4077" s="14"/>
    </row>
    <row r="4078" spans="2:8" ht="30" customHeight="1">
      <c r="B4078" s="21" t="str">
        <f t="shared" si="64"/>
        <v/>
      </c>
      <c r="C4078" s="152"/>
      <c r="D4078" s="263"/>
      <c r="E4078" s="169"/>
      <c r="F4078" s="167"/>
      <c r="G4078" s="14"/>
      <c r="H4078" s="14"/>
    </row>
    <row r="4079" spans="2:8" ht="30" customHeight="1">
      <c r="B4079" s="21" t="str">
        <f t="shared" si="64"/>
        <v/>
      </c>
      <c r="C4079" s="152"/>
      <c r="D4079" s="263"/>
      <c r="E4079" s="169"/>
      <c r="F4079" s="167"/>
      <c r="G4079" s="14"/>
      <c r="H4079" s="14"/>
    </row>
    <row r="4080" spans="2:8" ht="30" customHeight="1">
      <c r="B4080" s="21" t="str">
        <f t="shared" ref="B4080:B4143" si="65">IF(D4080="","",MONTH(F4080))</f>
        <v/>
      </c>
      <c r="C4080" s="152"/>
      <c r="D4080" s="263"/>
      <c r="E4080" s="169"/>
      <c r="F4080" s="167"/>
      <c r="G4080" s="14"/>
      <c r="H4080" s="14"/>
    </row>
    <row r="4081" spans="2:8" ht="30" customHeight="1">
      <c r="B4081" s="21" t="str">
        <f t="shared" si="65"/>
        <v/>
      </c>
      <c r="C4081" s="152"/>
      <c r="D4081" s="263"/>
      <c r="E4081" s="169"/>
      <c r="F4081" s="167"/>
      <c r="G4081" s="14"/>
      <c r="H4081" s="14"/>
    </row>
    <row r="4082" spans="2:8" ht="30" customHeight="1">
      <c r="B4082" s="21" t="str">
        <f t="shared" si="65"/>
        <v/>
      </c>
      <c r="C4082" s="152"/>
      <c r="D4082" s="263"/>
      <c r="E4082" s="169"/>
      <c r="F4082" s="167"/>
      <c r="G4082" s="14"/>
      <c r="H4082" s="14"/>
    </row>
    <row r="4083" spans="2:8" ht="30" customHeight="1">
      <c r="B4083" s="21" t="str">
        <f t="shared" si="65"/>
        <v/>
      </c>
      <c r="C4083" s="152"/>
      <c r="D4083" s="263"/>
      <c r="E4083" s="169"/>
      <c r="F4083" s="167"/>
      <c r="G4083" s="14"/>
      <c r="H4083" s="14"/>
    </row>
    <row r="4084" spans="2:8" ht="30" customHeight="1">
      <c r="B4084" s="21" t="str">
        <f t="shared" si="65"/>
        <v/>
      </c>
      <c r="C4084" s="152"/>
      <c r="D4084" s="263"/>
      <c r="E4084" s="169"/>
      <c r="F4084" s="167"/>
      <c r="G4084" s="14"/>
      <c r="H4084" s="14"/>
    </row>
    <row r="4085" spans="2:8" ht="30" customHeight="1">
      <c r="B4085" s="21" t="str">
        <f t="shared" si="65"/>
        <v/>
      </c>
      <c r="C4085" s="152"/>
      <c r="D4085" s="263"/>
      <c r="E4085" s="169"/>
      <c r="F4085" s="167"/>
      <c r="G4085" s="14"/>
      <c r="H4085" s="14"/>
    </row>
    <row r="4086" spans="2:8" ht="30" customHeight="1">
      <c r="B4086" s="21" t="str">
        <f t="shared" si="65"/>
        <v/>
      </c>
      <c r="C4086" s="152"/>
      <c r="D4086" s="263"/>
      <c r="E4086" s="169"/>
      <c r="F4086" s="167"/>
      <c r="G4086" s="14"/>
      <c r="H4086" s="14"/>
    </row>
    <row r="4087" spans="2:8" ht="30" customHeight="1">
      <c r="B4087" s="21" t="str">
        <f t="shared" si="65"/>
        <v/>
      </c>
      <c r="C4087" s="152"/>
      <c r="D4087" s="263"/>
      <c r="E4087" s="169"/>
      <c r="F4087" s="167"/>
      <c r="G4087" s="14"/>
      <c r="H4087" s="14"/>
    </row>
    <row r="4088" spans="2:8" ht="30" customHeight="1">
      <c r="B4088" s="21" t="str">
        <f t="shared" si="65"/>
        <v/>
      </c>
      <c r="C4088" s="152"/>
      <c r="D4088" s="263"/>
      <c r="E4088" s="169"/>
      <c r="F4088" s="167"/>
      <c r="G4088" s="14"/>
      <c r="H4088" s="14"/>
    </row>
    <row r="4089" spans="2:8" ht="30" customHeight="1">
      <c r="B4089" s="21" t="str">
        <f t="shared" si="65"/>
        <v/>
      </c>
      <c r="C4089" s="152"/>
      <c r="D4089" s="263"/>
      <c r="E4089" s="169"/>
      <c r="F4089" s="167"/>
      <c r="G4089" s="14"/>
      <c r="H4089" s="14"/>
    </row>
    <row r="4090" spans="2:8" ht="30" customHeight="1">
      <c r="B4090" s="21" t="str">
        <f t="shared" si="65"/>
        <v/>
      </c>
      <c r="C4090" s="152"/>
      <c r="D4090" s="263"/>
      <c r="E4090" s="169"/>
      <c r="F4090" s="167"/>
      <c r="G4090" s="14"/>
      <c r="H4090" s="14"/>
    </row>
    <row r="4091" spans="2:8" ht="30" customHeight="1">
      <c r="B4091" s="21" t="str">
        <f t="shared" si="65"/>
        <v/>
      </c>
      <c r="C4091" s="152"/>
      <c r="D4091" s="263"/>
      <c r="E4091" s="169"/>
      <c r="F4091" s="167"/>
      <c r="G4091" s="14"/>
      <c r="H4091" s="14"/>
    </row>
    <row r="4092" spans="2:8" ht="30" customHeight="1">
      <c r="B4092" s="21" t="str">
        <f t="shared" si="65"/>
        <v/>
      </c>
      <c r="C4092" s="152"/>
      <c r="D4092" s="263"/>
      <c r="E4092" s="169"/>
      <c r="F4092" s="167"/>
      <c r="G4092" s="14"/>
      <c r="H4092" s="14"/>
    </row>
    <row r="4093" spans="2:8" ht="30" customHeight="1">
      <c r="B4093" s="21" t="str">
        <f t="shared" si="65"/>
        <v/>
      </c>
      <c r="C4093" s="152"/>
      <c r="D4093" s="263"/>
      <c r="E4093" s="169"/>
      <c r="F4093" s="167"/>
      <c r="G4093" s="14"/>
      <c r="H4093" s="14"/>
    </row>
    <row r="4094" spans="2:8" ht="30" customHeight="1">
      <c r="B4094" s="21" t="str">
        <f t="shared" si="65"/>
        <v/>
      </c>
      <c r="C4094" s="152"/>
      <c r="D4094" s="263"/>
      <c r="E4094" s="169"/>
      <c r="F4094" s="167"/>
      <c r="G4094" s="14"/>
      <c r="H4094" s="14"/>
    </row>
    <row r="4095" spans="2:8" ht="30" customHeight="1">
      <c r="B4095" s="21" t="str">
        <f t="shared" si="65"/>
        <v/>
      </c>
      <c r="C4095" s="152"/>
      <c r="D4095" s="263"/>
      <c r="E4095" s="169"/>
      <c r="F4095" s="167"/>
      <c r="G4095" s="14"/>
      <c r="H4095" s="14"/>
    </row>
    <row r="4096" spans="2:8" ht="30" customHeight="1">
      <c r="B4096" s="21" t="str">
        <f t="shared" si="65"/>
        <v/>
      </c>
      <c r="C4096" s="152"/>
      <c r="D4096" s="263"/>
      <c r="E4096" s="169"/>
      <c r="F4096" s="167"/>
      <c r="G4096" s="14"/>
      <c r="H4096" s="14"/>
    </row>
    <row r="4097" spans="2:8" ht="30" customHeight="1">
      <c r="B4097" s="21" t="str">
        <f t="shared" si="65"/>
        <v/>
      </c>
      <c r="C4097" s="152"/>
      <c r="D4097" s="263"/>
      <c r="E4097" s="169"/>
      <c r="F4097" s="167"/>
      <c r="G4097" s="14"/>
      <c r="H4097" s="14"/>
    </row>
    <row r="4098" spans="2:8" ht="30" customHeight="1">
      <c r="B4098" s="21" t="str">
        <f t="shared" si="65"/>
        <v/>
      </c>
      <c r="C4098" s="152"/>
      <c r="D4098" s="263"/>
      <c r="E4098" s="169"/>
      <c r="F4098" s="167"/>
      <c r="G4098" s="14"/>
      <c r="H4098" s="14"/>
    </row>
    <row r="4099" spans="2:8" ht="30" customHeight="1">
      <c r="B4099" s="21" t="str">
        <f t="shared" si="65"/>
        <v/>
      </c>
      <c r="C4099" s="152"/>
      <c r="D4099" s="263"/>
      <c r="E4099" s="169"/>
      <c r="F4099" s="167"/>
      <c r="G4099" s="14"/>
      <c r="H4099" s="14"/>
    </row>
    <row r="4100" spans="2:8" ht="30" customHeight="1">
      <c r="B4100" s="21" t="str">
        <f t="shared" si="65"/>
        <v/>
      </c>
      <c r="C4100" s="152"/>
      <c r="D4100" s="263"/>
      <c r="E4100" s="169"/>
      <c r="F4100" s="167"/>
      <c r="G4100" s="14"/>
      <c r="H4100" s="14"/>
    </row>
    <row r="4101" spans="2:8" ht="30" customHeight="1">
      <c r="B4101" s="21" t="str">
        <f t="shared" si="65"/>
        <v/>
      </c>
      <c r="C4101" s="152"/>
      <c r="D4101" s="263"/>
      <c r="E4101" s="169"/>
      <c r="F4101" s="167"/>
      <c r="G4101" s="14"/>
      <c r="H4101" s="14"/>
    </row>
    <row r="4102" spans="2:8" ht="30" customHeight="1">
      <c r="B4102" s="21" t="str">
        <f t="shared" si="65"/>
        <v/>
      </c>
      <c r="C4102" s="152"/>
      <c r="D4102" s="263"/>
      <c r="E4102" s="169"/>
      <c r="F4102" s="167"/>
      <c r="G4102" s="14"/>
      <c r="H4102" s="14"/>
    </row>
    <row r="4103" spans="2:8" ht="30" customHeight="1">
      <c r="B4103" s="21" t="str">
        <f t="shared" si="65"/>
        <v/>
      </c>
      <c r="C4103" s="152"/>
      <c r="D4103" s="263"/>
      <c r="E4103" s="169"/>
      <c r="F4103" s="167"/>
      <c r="G4103" s="14"/>
      <c r="H4103" s="14"/>
    </row>
    <row r="4104" spans="2:8" ht="30" customHeight="1">
      <c r="B4104" s="21" t="str">
        <f t="shared" si="65"/>
        <v/>
      </c>
      <c r="C4104" s="152"/>
      <c r="D4104" s="263"/>
      <c r="E4104" s="169"/>
      <c r="F4104" s="167"/>
      <c r="G4104" s="14"/>
      <c r="H4104" s="14"/>
    </row>
    <row r="4105" spans="2:8" ht="30" customHeight="1">
      <c r="B4105" s="21" t="str">
        <f t="shared" si="65"/>
        <v/>
      </c>
      <c r="C4105" s="152"/>
      <c r="D4105" s="263"/>
      <c r="E4105" s="169"/>
      <c r="F4105" s="167"/>
      <c r="G4105" s="14"/>
      <c r="H4105" s="14"/>
    </row>
    <row r="4106" spans="2:8" ht="30" customHeight="1">
      <c r="B4106" s="21" t="str">
        <f t="shared" si="65"/>
        <v/>
      </c>
      <c r="C4106" s="152"/>
      <c r="D4106" s="263"/>
      <c r="E4106" s="169"/>
      <c r="F4106" s="167"/>
      <c r="G4106" s="14"/>
      <c r="H4106" s="14"/>
    </row>
    <row r="4107" spans="2:8" ht="30" customHeight="1">
      <c r="B4107" s="21" t="str">
        <f t="shared" si="65"/>
        <v/>
      </c>
      <c r="C4107" s="152"/>
      <c r="D4107" s="263"/>
      <c r="E4107" s="169"/>
      <c r="F4107" s="167"/>
      <c r="G4107" s="14"/>
      <c r="H4107" s="14"/>
    </row>
    <row r="4108" spans="2:8" ht="30" customHeight="1">
      <c r="B4108" s="21" t="str">
        <f t="shared" si="65"/>
        <v/>
      </c>
      <c r="C4108" s="152"/>
      <c r="D4108" s="263"/>
      <c r="E4108" s="169"/>
      <c r="F4108" s="167"/>
      <c r="G4108" s="14"/>
      <c r="H4108" s="14"/>
    </row>
    <row r="4109" spans="2:8" ht="30" customHeight="1">
      <c r="B4109" s="21" t="str">
        <f t="shared" si="65"/>
        <v/>
      </c>
      <c r="C4109" s="152"/>
      <c r="D4109" s="263"/>
      <c r="E4109" s="169"/>
      <c r="F4109" s="167"/>
      <c r="G4109" s="14"/>
      <c r="H4109" s="14"/>
    </row>
    <row r="4110" spans="2:8" ht="30" customHeight="1">
      <c r="B4110" s="21" t="str">
        <f t="shared" si="65"/>
        <v/>
      </c>
      <c r="C4110" s="152"/>
      <c r="D4110" s="263"/>
      <c r="E4110" s="169"/>
      <c r="F4110" s="167"/>
      <c r="G4110" s="14"/>
      <c r="H4110" s="14"/>
    </row>
    <row r="4111" spans="2:8" ht="30" customHeight="1">
      <c r="B4111" s="21" t="str">
        <f t="shared" si="65"/>
        <v/>
      </c>
      <c r="C4111" s="152"/>
      <c r="D4111" s="263"/>
      <c r="E4111" s="169"/>
      <c r="F4111" s="167"/>
      <c r="G4111" s="14"/>
      <c r="H4111" s="14"/>
    </row>
    <row r="4112" spans="2:8" ht="30" customHeight="1">
      <c r="B4112" s="21" t="str">
        <f t="shared" si="65"/>
        <v/>
      </c>
      <c r="C4112" s="152"/>
      <c r="D4112" s="263"/>
      <c r="E4112" s="169"/>
      <c r="F4112" s="167"/>
      <c r="G4112" s="14"/>
      <c r="H4112" s="14"/>
    </row>
    <row r="4113" spans="2:8" ht="30" customHeight="1">
      <c r="B4113" s="21" t="str">
        <f t="shared" si="65"/>
        <v/>
      </c>
      <c r="C4113" s="152"/>
      <c r="D4113" s="263"/>
      <c r="E4113" s="169"/>
      <c r="F4113" s="167"/>
      <c r="G4113" s="14"/>
      <c r="H4113" s="14"/>
    </row>
    <row r="4114" spans="2:8" ht="30" customHeight="1">
      <c r="B4114" s="21" t="str">
        <f t="shared" si="65"/>
        <v/>
      </c>
      <c r="C4114" s="152"/>
      <c r="D4114" s="263"/>
      <c r="E4114" s="169"/>
      <c r="F4114" s="167"/>
      <c r="G4114" s="14"/>
      <c r="H4114" s="14"/>
    </row>
    <row r="4115" spans="2:8" ht="30" customHeight="1">
      <c r="B4115" s="21" t="str">
        <f t="shared" si="65"/>
        <v/>
      </c>
      <c r="C4115" s="152"/>
      <c r="D4115" s="263"/>
      <c r="E4115" s="169"/>
      <c r="F4115" s="167"/>
      <c r="G4115" s="14"/>
      <c r="H4115" s="14"/>
    </row>
    <row r="4116" spans="2:8" ht="30" customHeight="1">
      <c r="B4116" s="21" t="str">
        <f t="shared" si="65"/>
        <v/>
      </c>
      <c r="C4116" s="152"/>
      <c r="D4116" s="263"/>
      <c r="E4116" s="169"/>
      <c r="F4116" s="167"/>
      <c r="G4116" s="14"/>
      <c r="H4116" s="14"/>
    </row>
    <row r="4117" spans="2:8" ht="30" customHeight="1">
      <c r="B4117" s="21" t="str">
        <f t="shared" si="65"/>
        <v/>
      </c>
      <c r="C4117" s="152"/>
      <c r="D4117" s="263"/>
      <c r="E4117" s="169"/>
      <c r="F4117" s="167"/>
      <c r="G4117" s="14"/>
      <c r="H4117" s="14"/>
    </row>
    <row r="4118" spans="2:8" ht="30" customHeight="1">
      <c r="B4118" s="21" t="str">
        <f t="shared" si="65"/>
        <v/>
      </c>
      <c r="C4118" s="152"/>
      <c r="D4118" s="263"/>
      <c r="E4118" s="169"/>
      <c r="F4118" s="167"/>
      <c r="G4118" s="14"/>
      <c r="H4118" s="14"/>
    </row>
    <row r="4119" spans="2:8" ht="30" customHeight="1">
      <c r="B4119" s="21" t="str">
        <f t="shared" si="65"/>
        <v/>
      </c>
      <c r="C4119" s="152"/>
      <c r="D4119" s="263"/>
      <c r="E4119" s="169"/>
      <c r="F4119" s="167"/>
      <c r="G4119" s="14"/>
      <c r="H4119" s="14"/>
    </row>
    <row r="4120" spans="2:8" ht="30" customHeight="1">
      <c r="B4120" s="21" t="str">
        <f t="shared" si="65"/>
        <v/>
      </c>
      <c r="C4120" s="152"/>
      <c r="D4120" s="263"/>
      <c r="E4120" s="169"/>
      <c r="F4120" s="167"/>
      <c r="G4120" s="14"/>
      <c r="H4120" s="14"/>
    </row>
    <row r="4121" spans="2:8" ht="30" customHeight="1">
      <c r="B4121" s="21" t="str">
        <f t="shared" si="65"/>
        <v/>
      </c>
      <c r="C4121" s="152"/>
      <c r="D4121" s="263"/>
      <c r="E4121" s="169"/>
      <c r="F4121" s="167"/>
      <c r="G4121" s="14"/>
      <c r="H4121" s="14"/>
    </row>
    <row r="4122" spans="2:8" ht="30" customHeight="1">
      <c r="B4122" s="21" t="str">
        <f t="shared" si="65"/>
        <v/>
      </c>
      <c r="C4122" s="152"/>
      <c r="D4122" s="263"/>
      <c r="E4122" s="169"/>
      <c r="F4122" s="167"/>
      <c r="G4122" s="14"/>
      <c r="H4122" s="14"/>
    </row>
    <row r="4123" spans="2:8" ht="30" customHeight="1">
      <c r="B4123" s="21" t="str">
        <f t="shared" si="65"/>
        <v/>
      </c>
      <c r="C4123" s="152"/>
      <c r="D4123" s="263"/>
      <c r="E4123" s="169"/>
      <c r="F4123" s="167"/>
      <c r="G4123" s="14"/>
      <c r="H4123" s="14"/>
    </row>
    <row r="4124" spans="2:8" ht="30" customHeight="1">
      <c r="B4124" s="21" t="str">
        <f t="shared" si="65"/>
        <v/>
      </c>
      <c r="C4124" s="152"/>
      <c r="D4124" s="263"/>
      <c r="E4124" s="169"/>
      <c r="F4124" s="167"/>
      <c r="G4124" s="14"/>
      <c r="H4124" s="14"/>
    </row>
    <row r="4125" spans="2:8" ht="30" customHeight="1">
      <c r="B4125" s="21" t="str">
        <f t="shared" si="65"/>
        <v/>
      </c>
      <c r="C4125" s="152"/>
      <c r="D4125" s="263"/>
      <c r="E4125" s="169"/>
      <c r="F4125" s="167"/>
      <c r="G4125" s="14"/>
      <c r="H4125" s="14"/>
    </row>
    <row r="4126" spans="2:8" ht="30" customHeight="1">
      <c r="B4126" s="21" t="str">
        <f t="shared" si="65"/>
        <v/>
      </c>
      <c r="C4126" s="152"/>
      <c r="D4126" s="263"/>
      <c r="E4126" s="169"/>
      <c r="F4126" s="167"/>
      <c r="G4126" s="14"/>
      <c r="H4126" s="14"/>
    </row>
    <row r="4127" spans="2:8" ht="30" customHeight="1">
      <c r="B4127" s="21" t="str">
        <f t="shared" si="65"/>
        <v/>
      </c>
      <c r="C4127" s="152"/>
      <c r="D4127" s="263"/>
      <c r="E4127" s="169"/>
      <c r="F4127" s="167"/>
      <c r="G4127" s="14"/>
      <c r="H4127" s="14"/>
    </row>
    <row r="4128" spans="2:8" ht="30" customHeight="1">
      <c r="B4128" s="21" t="str">
        <f t="shared" si="65"/>
        <v/>
      </c>
      <c r="C4128" s="152"/>
      <c r="D4128" s="263"/>
      <c r="E4128" s="169"/>
      <c r="F4128" s="167"/>
      <c r="G4128" s="14"/>
      <c r="H4128" s="14"/>
    </row>
    <row r="4129" spans="2:8" ht="30" customHeight="1">
      <c r="B4129" s="21" t="str">
        <f t="shared" si="65"/>
        <v/>
      </c>
      <c r="C4129" s="152"/>
      <c r="D4129" s="263"/>
      <c r="E4129" s="169"/>
      <c r="F4129" s="167"/>
      <c r="G4129" s="14"/>
      <c r="H4129" s="14"/>
    </row>
    <row r="4130" spans="2:8" ht="30" customHeight="1">
      <c r="B4130" s="21" t="str">
        <f t="shared" si="65"/>
        <v/>
      </c>
      <c r="C4130" s="152"/>
      <c r="D4130" s="263"/>
      <c r="E4130" s="169"/>
      <c r="F4130" s="167"/>
      <c r="G4130" s="14"/>
      <c r="H4130" s="14"/>
    </row>
    <row r="4131" spans="2:8" ht="30" customHeight="1">
      <c r="B4131" s="21" t="str">
        <f t="shared" si="65"/>
        <v/>
      </c>
      <c r="C4131" s="152"/>
      <c r="D4131" s="263"/>
      <c r="E4131" s="169"/>
      <c r="F4131" s="167"/>
      <c r="G4131" s="14"/>
      <c r="H4131" s="14"/>
    </row>
    <row r="4132" spans="2:8" ht="30" customHeight="1">
      <c r="B4132" s="21" t="str">
        <f t="shared" si="65"/>
        <v/>
      </c>
      <c r="C4132" s="152"/>
      <c r="D4132" s="263"/>
      <c r="E4132" s="169"/>
      <c r="F4132" s="167"/>
      <c r="G4132" s="14"/>
      <c r="H4132" s="14"/>
    </row>
    <row r="4133" spans="2:8" ht="30" customHeight="1">
      <c r="B4133" s="21" t="str">
        <f t="shared" si="65"/>
        <v/>
      </c>
      <c r="C4133" s="152"/>
      <c r="D4133" s="263"/>
      <c r="E4133" s="169"/>
      <c r="F4133" s="167"/>
      <c r="G4133" s="14"/>
      <c r="H4133" s="14"/>
    </row>
    <row r="4134" spans="2:8" ht="30" customHeight="1">
      <c r="B4134" s="21" t="str">
        <f t="shared" si="65"/>
        <v/>
      </c>
      <c r="C4134" s="152"/>
      <c r="D4134" s="263"/>
      <c r="E4134" s="169"/>
      <c r="F4134" s="167"/>
      <c r="G4134" s="14"/>
      <c r="H4134" s="14"/>
    </row>
    <row r="4135" spans="2:8" ht="30" customHeight="1">
      <c r="B4135" s="21" t="str">
        <f t="shared" si="65"/>
        <v/>
      </c>
      <c r="C4135" s="152"/>
      <c r="D4135" s="263"/>
      <c r="E4135" s="169"/>
      <c r="F4135" s="167"/>
      <c r="G4135" s="14"/>
      <c r="H4135" s="14"/>
    </row>
    <row r="4136" spans="2:8" ht="30" customHeight="1">
      <c r="B4136" s="21" t="str">
        <f t="shared" si="65"/>
        <v/>
      </c>
      <c r="C4136" s="152"/>
      <c r="D4136" s="263"/>
      <c r="E4136" s="169"/>
      <c r="F4136" s="167"/>
      <c r="G4136" s="14"/>
      <c r="H4136" s="14"/>
    </row>
    <row r="4137" spans="2:8" ht="30" customHeight="1">
      <c r="B4137" s="21" t="str">
        <f t="shared" si="65"/>
        <v/>
      </c>
      <c r="C4137" s="152"/>
      <c r="D4137" s="263"/>
      <c r="E4137" s="169"/>
      <c r="F4137" s="167"/>
      <c r="G4137" s="14"/>
      <c r="H4137" s="14"/>
    </row>
    <row r="4138" spans="2:8" ht="30" customHeight="1">
      <c r="B4138" s="21" t="str">
        <f t="shared" si="65"/>
        <v/>
      </c>
      <c r="C4138" s="152"/>
      <c r="D4138" s="263"/>
      <c r="E4138" s="169"/>
      <c r="F4138" s="167"/>
      <c r="G4138" s="14"/>
      <c r="H4138" s="14"/>
    </row>
    <row r="4139" spans="2:8" ht="30" customHeight="1">
      <c r="B4139" s="21" t="str">
        <f t="shared" si="65"/>
        <v/>
      </c>
      <c r="C4139" s="152"/>
      <c r="D4139" s="263"/>
      <c r="E4139" s="169"/>
      <c r="F4139" s="167"/>
      <c r="G4139" s="14"/>
      <c r="H4139" s="14"/>
    </row>
    <row r="4140" spans="2:8" ht="30" customHeight="1">
      <c r="B4140" s="21" t="str">
        <f t="shared" si="65"/>
        <v/>
      </c>
      <c r="C4140" s="152"/>
      <c r="D4140" s="263"/>
      <c r="E4140" s="169"/>
      <c r="F4140" s="167"/>
      <c r="G4140" s="14"/>
      <c r="H4140" s="14"/>
    </row>
    <row r="4141" spans="2:8" ht="30" customHeight="1">
      <c r="B4141" s="21" t="str">
        <f t="shared" si="65"/>
        <v/>
      </c>
      <c r="C4141" s="152"/>
      <c r="D4141" s="263"/>
      <c r="E4141" s="169"/>
      <c r="F4141" s="167"/>
      <c r="G4141" s="14"/>
      <c r="H4141" s="14"/>
    </row>
    <row r="4142" spans="2:8" ht="30" customHeight="1">
      <c r="B4142" s="21" t="str">
        <f t="shared" si="65"/>
        <v/>
      </c>
      <c r="C4142" s="152"/>
      <c r="D4142" s="263"/>
      <c r="E4142" s="169"/>
      <c r="F4142" s="167"/>
      <c r="G4142" s="14"/>
      <c r="H4142" s="14"/>
    </row>
    <row r="4143" spans="2:8" ht="30" customHeight="1">
      <c r="B4143" s="21" t="str">
        <f t="shared" si="65"/>
        <v/>
      </c>
      <c r="C4143" s="152"/>
      <c r="D4143" s="263"/>
      <c r="E4143" s="169"/>
      <c r="F4143" s="167"/>
      <c r="G4143" s="14"/>
      <c r="H4143" s="14"/>
    </row>
    <row r="4144" spans="2:8" ht="30" customHeight="1">
      <c r="B4144" s="21" t="str">
        <f t="shared" ref="B4144:B4207" si="66">IF(D4144="","",MONTH(F4144))</f>
        <v/>
      </c>
      <c r="C4144" s="152"/>
      <c r="D4144" s="263"/>
      <c r="E4144" s="169"/>
      <c r="F4144" s="167"/>
      <c r="G4144" s="14"/>
      <c r="H4144" s="14"/>
    </row>
    <row r="4145" spans="2:8" ht="30" customHeight="1">
      <c r="B4145" s="21" t="str">
        <f t="shared" si="66"/>
        <v/>
      </c>
      <c r="C4145" s="152"/>
      <c r="D4145" s="263"/>
      <c r="E4145" s="169"/>
      <c r="F4145" s="167"/>
      <c r="G4145" s="14"/>
      <c r="H4145" s="14"/>
    </row>
    <row r="4146" spans="2:8" ht="30" customHeight="1">
      <c r="B4146" s="21" t="str">
        <f t="shared" si="66"/>
        <v/>
      </c>
      <c r="C4146" s="152"/>
      <c r="D4146" s="263"/>
      <c r="E4146" s="169"/>
      <c r="F4146" s="167"/>
      <c r="G4146" s="14"/>
      <c r="H4146" s="14"/>
    </row>
    <row r="4147" spans="2:8" ht="30" customHeight="1">
      <c r="B4147" s="21" t="str">
        <f t="shared" si="66"/>
        <v/>
      </c>
      <c r="C4147" s="152"/>
      <c r="D4147" s="263"/>
      <c r="E4147" s="169"/>
      <c r="F4147" s="167"/>
      <c r="G4147" s="14"/>
      <c r="H4147" s="14"/>
    </row>
    <row r="4148" spans="2:8" ht="30" customHeight="1">
      <c r="B4148" s="21" t="str">
        <f t="shared" si="66"/>
        <v/>
      </c>
      <c r="C4148" s="152"/>
      <c r="D4148" s="263"/>
      <c r="E4148" s="169"/>
      <c r="F4148" s="167"/>
      <c r="G4148" s="14"/>
      <c r="H4148" s="14"/>
    </row>
    <row r="4149" spans="2:8" ht="30" customHeight="1">
      <c r="B4149" s="21" t="str">
        <f t="shared" si="66"/>
        <v/>
      </c>
      <c r="C4149" s="152"/>
      <c r="D4149" s="263"/>
      <c r="E4149" s="169"/>
      <c r="F4149" s="167"/>
      <c r="G4149" s="14"/>
      <c r="H4149" s="14"/>
    </row>
    <row r="4150" spans="2:8" ht="30" customHeight="1">
      <c r="B4150" s="21" t="str">
        <f t="shared" si="66"/>
        <v/>
      </c>
      <c r="C4150" s="152"/>
      <c r="D4150" s="263"/>
      <c r="E4150" s="169"/>
      <c r="F4150" s="167"/>
      <c r="G4150" s="14"/>
      <c r="H4150" s="14"/>
    </row>
    <row r="4151" spans="2:8" ht="30" customHeight="1">
      <c r="B4151" s="21" t="str">
        <f t="shared" si="66"/>
        <v/>
      </c>
      <c r="C4151" s="152"/>
      <c r="D4151" s="263"/>
      <c r="E4151" s="169"/>
      <c r="F4151" s="167"/>
      <c r="G4151" s="14"/>
      <c r="H4151" s="14"/>
    </row>
    <row r="4152" spans="2:8" ht="30" customHeight="1">
      <c r="B4152" s="21" t="str">
        <f t="shared" si="66"/>
        <v/>
      </c>
      <c r="C4152" s="152"/>
      <c r="D4152" s="263"/>
      <c r="E4152" s="169"/>
      <c r="F4152" s="167"/>
      <c r="G4152" s="14"/>
      <c r="H4152" s="14"/>
    </row>
    <row r="4153" spans="2:8" ht="30" customHeight="1">
      <c r="B4153" s="21" t="str">
        <f t="shared" si="66"/>
        <v/>
      </c>
      <c r="C4153" s="152"/>
      <c r="D4153" s="263"/>
      <c r="E4153" s="169"/>
      <c r="F4153" s="167"/>
      <c r="G4153" s="14"/>
      <c r="H4153" s="14"/>
    </row>
    <row r="4154" spans="2:8" ht="30" customHeight="1">
      <c r="B4154" s="21" t="str">
        <f t="shared" si="66"/>
        <v/>
      </c>
      <c r="C4154" s="152"/>
      <c r="D4154" s="263"/>
      <c r="E4154" s="169"/>
      <c r="F4154" s="167"/>
      <c r="G4154" s="14"/>
      <c r="H4154" s="14"/>
    </row>
    <row r="4155" spans="2:8" ht="30" customHeight="1">
      <c r="B4155" s="21" t="str">
        <f t="shared" si="66"/>
        <v/>
      </c>
      <c r="C4155" s="152"/>
      <c r="D4155" s="263"/>
      <c r="E4155" s="169"/>
      <c r="F4155" s="167"/>
      <c r="G4155" s="14"/>
      <c r="H4155" s="14"/>
    </row>
    <row r="4156" spans="2:8" ht="30" customHeight="1">
      <c r="B4156" s="21" t="str">
        <f t="shared" si="66"/>
        <v/>
      </c>
      <c r="C4156" s="152"/>
      <c r="D4156" s="263"/>
      <c r="E4156" s="169"/>
      <c r="F4156" s="167"/>
      <c r="G4156" s="14"/>
      <c r="H4156" s="14"/>
    </row>
    <row r="4157" spans="2:8" ht="30" customHeight="1">
      <c r="B4157" s="21" t="str">
        <f t="shared" si="66"/>
        <v/>
      </c>
      <c r="C4157" s="152"/>
      <c r="D4157" s="263"/>
      <c r="E4157" s="169"/>
      <c r="F4157" s="167"/>
      <c r="G4157" s="14"/>
      <c r="H4157" s="14"/>
    </row>
    <row r="4158" spans="2:8" ht="30" customHeight="1">
      <c r="B4158" s="21" t="str">
        <f t="shared" si="66"/>
        <v/>
      </c>
      <c r="C4158" s="152"/>
      <c r="D4158" s="263"/>
      <c r="E4158" s="169"/>
      <c r="F4158" s="167"/>
      <c r="G4158" s="14"/>
      <c r="H4158" s="14"/>
    </row>
    <row r="4159" spans="2:8" ht="30" customHeight="1">
      <c r="B4159" s="21" t="str">
        <f t="shared" si="66"/>
        <v/>
      </c>
      <c r="C4159" s="152"/>
      <c r="D4159" s="263"/>
      <c r="E4159" s="169"/>
      <c r="F4159" s="167"/>
      <c r="G4159" s="14"/>
      <c r="H4159" s="14"/>
    </row>
    <row r="4160" spans="2:8" ht="30" customHeight="1">
      <c r="B4160" s="21" t="str">
        <f t="shared" si="66"/>
        <v/>
      </c>
      <c r="C4160" s="152"/>
      <c r="D4160" s="263"/>
      <c r="E4160" s="169"/>
      <c r="F4160" s="167"/>
      <c r="G4160" s="14"/>
      <c r="H4160" s="14"/>
    </row>
    <row r="4161" spans="2:8" ht="30" customHeight="1">
      <c r="B4161" s="21" t="str">
        <f t="shared" si="66"/>
        <v/>
      </c>
      <c r="C4161" s="152"/>
      <c r="D4161" s="263"/>
      <c r="E4161" s="169"/>
      <c r="F4161" s="167"/>
      <c r="G4161" s="14"/>
      <c r="H4161" s="14"/>
    </row>
    <row r="4162" spans="2:8" ht="30" customHeight="1">
      <c r="B4162" s="21" t="str">
        <f t="shared" si="66"/>
        <v/>
      </c>
      <c r="C4162" s="152"/>
      <c r="D4162" s="263"/>
      <c r="E4162" s="169"/>
      <c r="F4162" s="167"/>
      <c r="G4162" s="14"/>
      <c r="H4162" s="14"/>
    </row>
    <row r="4163" spans="2:8" ht="30" customHeight="1">
      <c r="B4163" s="21" t="str">
        <f t="shared" si="66"/>
        <v/>
      </c>
      <c r="C4163" s="152"/>
      <c r="D4163" s="263"/>
      <c r="E4163" s="169"/>
      <c r="F4163" s="167"/>
      <c r="G4163" s="14"/>
      <c r="H4163" s="14"/>
    </row>
    <row r="4164" spans="2:8" ht="30" customHeight="1">
      <c r="B4164" s="21" t="str">
        <f t="shared" si="66"/>
        <v/>
      </c>
      <c r="C4164" s="152"/>
      <c r="D4164" s="263"/>
      <c r="E4164" s="169"/>
      <c r="F4164" s="167"/>
      <c r="G4164" s="14"/>
      <c r="H4164" s="14"/>
    </row>
    <row r="4165" spans="2:8" ht="30" customHeight="1">
      <c r="B4165" s="21" t="str">
        <f t="shared" si="66"/>
        <v/>
      </c>
      <c r="C4165" s="152"/>
      <c r="D4165" s="263"/>
      <c r="E4165" s="169"/>
      <c r="F4165" s="167"/>
      <c r="G4165" s="14"/>
      <c r="H4165" s="14"/>
    </row>
    <row r="4166" spans="2:8" ht="30" customHeight="1">
      <c r="B4166" s="21" t="str">
        <f t="shared" si="66"/>
        <v/>
      </c>
      <c r="C4166" s="152"/>
      <c r="D4166" s="263"/>
      <c r="E4166" s="169"/>
      <c r="F4166" s="167"/>
      <c r="G4166" s="14"/>
      <c r="H4166" s="14"/>
    </row>
    <row r="4167" spans="2:8" ht="30" customHeight="1">
      <c r="B4167" s="21" t="str">
        <f t="shared" si="66"/>
        <v/>
      </c>
      <c r="C4167" s="152"/>
      <c r="D4167" s="263"/>
      <c r="E4167" s="169"/>
      <c r="F4167" s="167"/>
      <c r="G4167" s="14"/>
      <c r="H4167" s="14"/>
    </row>
    <row r="4168" spans="2:8" ht="30" customHeight="1">
      <c r="B4168" s="21" t="str">
        <f t="shared" si="66"/>
        <v/>
      </c>
      <c r="C4168" s="152"/>
      <c r="D4168" s="263"/>
      <c r="E4168" s="169"/>
      <c r="F4168" s="167"/>
      <c r="G4168" s="14"/>
      <c r="H4168" s="14"/>
    </row>
    <row r="4169" spans="2:8" ht="30" customHeight="1">
      <c r="B4169" s="21" t="str">
        <f t="shared" si="66"/>
        <v/>
      </c>
      <c r="C4169" s="152"/>
      <c r="D4169" s="263"/>
      <c r="E4169" s="169"/>
      <c r="F4169" s="167"/>
      <c r="G4169" s="14"/>
      <c r="H4169" s="14"/>
    </row>
    <row r="4170" spans="2:8" ht="30" customHeight="1">
      <c r="B4170" s="21" t="str">
        <f t="shared" si="66"/>
        <v/>
      </c>
      <c r="C4170" s="152"/>
      <c r="D4170" s="263"/>
      <c r="E4170" s="169"/>
      <c r="F4170" s="167"/>
      <c r="G4170" s="14"/>
      <c r="H4170" s="14"/>
    </row>
    <row r="4171" spans="2:8" ht="30" customHeight="1">
      <c r="B4171" s="21" t="str">
        <f t="shared" si="66"/>
        <v/>
      </c>
      <c r="C4171" s="152"/>
      <c r="D4171" s="263"/>
      <c r="E4171" s="169"/>
      <c r="F4171" s="167"/>
      <c r="G4171" s="14"/>
      <c r="H4171" s="14"/>
    </row>
    <row r="4172" spans="2:8" ht="30" customHeight="1">
      <c r="B4172" s="21" t="str">
        <f t="shared" si="66"/>
        <v/>
      </c>
      <c r="C4172" s="152"/>
      <c r="D4172" s="263"/>
      <c r="E4172" s="169"/>
      <c r="F4172" s="167"/>
      <c r="G4172" s="14"/>
      <c r="H4172" s="14"/>
    </row>
    <row r="4173" spans="2:8" ht="30" customHeight="1">
      <c r="B4173" s="21" t="str">
        <f t="shared" si="66"/>
        <v/>
      </c>
      <c r="C4173" s="152"/>
      <c r="D4173" s="263"/>
      <c r="E4173" s="169"/>
      <c r="F4173" s="167"/>
      <c r="G4173" s="14"/>
      <c r="H4173" s="14"/>
    </row>
    <row r="4174" spans="2:8" ht="30" customHeight="1">
      <c r="B4174" s="21" t="str">
        <f t="shared" si="66"/>
        <v/>
      </c>
      <c r="C4174" s="152"/>
      <c r="D4174" s="263"/>
      <c r="E4174" s="169"/>
      <c r="F4174" s="167"/>
      <c r="G4174" s="14"/>
      <c r="H4174" s="14"/>
    </row>
    <row r="4175" spans="2:8" ht="30" customHeight="1">
      <c r="B4175" s="21" t="str">
        <f t="shared" si="66"/>
        <v/>
      </c>
      <c r="C4175" s="152"/>
      <c r="D4175" s="263"/>
      <c r="E4175" s="169"/>
      <c r="F4175" s="167"/>
      <c r="G4175" s="14"/>
      <c r="H4175" s="14"/>
    </row>
    <row r="4176" spans="2:8" ht="30" customHeight="1">
      <c r="B4176" s="21" t="str">
        <f t="shared" si="66"/>
        <v/>
      </c>
      <c r="C4176" s="152"/>
      <c r="D4176" s="263"/>
      <c r="E4176" s="169"/>
      <c r="F4176" s="167"/>
      <c r="G4176" s="14"/>
      <c r="H4176" s="14"/>
    </row>
    <row r="4177" spans="2:8" ht="30" customHeight="1">
      <c r="B4177" s="21" t="str">
        <f t="shared" si="66"/>
        <v/>
      </c>
      <c r="C4177" s="152"/>
      <c r="D4177" s="263"/>
      <c r="E4177" s="169"/>
      <c r="F4177" s="167"/>
      <c r="G4177" s="14"/>
      <c r="H4177" s="14"/>
    </row>
    <row r="4178" spans="2:8" ht="30" customHeight="1">
      <c r="B4178" s="21" t="str">
        <f t="shared" si="66"/>
        <v/>
      </c>
      <c r="C4178" s="152"/>
      <c r="D4178" s="263"/>
      <c r="E4178" s="169"/>
      <c r="F4178" s="167"/>
      <c r="G4178" s="14"/>
      <c r="H4178" s="14"/>
    </row>
    <row r="4179" spans="2:8" ht="30" customHeight="1">
      <c r="B4179" s="21" t="str">
        <f t="shared" si="66"/>
        <v/>
      </c>
      <c r="C4179" s="152"/>
      <c r="D4179" s="263"/>
      <c r="E4179" s="169"/>
      <c r="F4179" s="167"/>
      <c r="G4179" s="14"/>
      <c r="H4179" s="14"/>
    </row>
    <row r="4180" spans="2:8" ht="30" customHeight="1">
      <c r="B4180" s="21" t="str">
        <f t="shared" si="66"/>
        <v/>
      </c>
      <c r="C4180" s="152"/>
      <c r="D4180" s="263"/>
      <c r="E4180" s="169"/>
      <c r="F4180" s="167"/>
      <c r="G4180" s="14"/>
      <c r="H4180" s="14"/>
    </row>
    <row r="4181" spans="2:8" ht="30" customHeight="1">
      <c r="B4181" s="21" t="str">
        <f t="shared" si="66"/>
        <v/>
      </c>
      <c r="C4181" s="152"/>
      <c r="D4181" s="263"/>
      <c r="E4181" s="169"/>
      <c r="F4181" s="167"/>
      <c r="G4181" s="14"/>
      <c r="H4181" s="14"/>
    </row>
    <row r="4182" spans="2:8" ht="30" customHeight="1">
      <c r="B4182" s="21" t="str">
        <f t="shared" si="66"/>
        <v/>
      </c>
      <c r="C4182" s="152"/>
      <c r="D4182" s="263"/>
      <c r="E4182" s="169"/>
      <c r="F4182" s="167"/>
      <c r="G4182" s="14"/>
      <c r="H4182" s="14"/>
    </row>
    <row r="4183" spans="2:8" ht="30" customHeight="1">
      <c r="B4183" s="21" t="str">
        <f t="shared" si="66"/>
        <v/>
      </c>
      <c r="C4183" s="152"/>
      <c r="D4183" s="263"/>
      <c r="E4183" s="169"/>
      <c r="F4183" s="167"/>
      <c r="G4183" s="14"/>
      <c r="H4183" s="14"/>
    </row>
    <row r="4184" spans="2:8" ht="30" customHeight="1">
      <c r="B4184" s="21" t="str">
        <f t="shared" si="66"/>
        <v/>
      </c>
      <c r="C4184" s="152"/>
      <c r="D4184" s="263"/>
      <c r="E4184" s="169"/>
      <c r="F4184" s="167"/>
      <c r="G4184" s="14"/>
      <c r="H4184" s="14"/>
    </row>
    <row r="4185" spans="2:8" ht="30" customHeight="1">
      <c r="B4185" s="21" t="str">
        <f t="shared" si="66"/>
        <v/>
      </c>
      <c r="C4185" s="152"/>
      <c r="D4185" s="263"/>
      <c r="E4185" s="169"/>
      <c r="F4185" s="167"/>
      <c r="G4185" s="14"/>
      <c r="H4185" s="14"/>
    </row>
    <row r="4186" spans="2:8" ht="30" customHeight="1">
      <c r="B4186" s="21" t="str">
        <f t="shared" si="66"/>
        <v/>
      </c>
      <c r="C4186" s="152"/>
      <c r="D4186" s="263"/>
      <c r="E4186" s="169"/>
      <c r="F4186" s="167"/>
      <c r="G4186" s="14"/>
      <c r="H4186" s="14"/>
    </row>
    <row r="4187" spans="2:8" ht="30" customHeight="1">
      <c r="B4187" s="21" t="str">
        <f t="shared" si="66"/>
        <v/>
      </c>
      <c r="C4187" s="152"/>
      <c r="D4187" s="263"/>
      <c r="E4187" s="169"/>
      <c r="F4187" s="167"/>
      <c r="G4187" s="14"/>
      <c r="H4187" s="14"/>
    </row>
    <row r="4188" spans="2:8" ht="30" customHeight="1">
      <c r="B4188" s="21" t="str">
        <f t="shared" si="66"/>
        <v/>
      </c>
      <c r="C4188" s="152"/>
      <c r="D4188" s="263"/>
      <c r="E4188" s="169"/>
      <c r="F4188" s="167"/>
      <c r="G4188" s="14"/>
      <c r="H4188" s="14"/>
    </row>
    <row r="4189" spans="2:8" ht="30" customHeight="1">
      <c r="B4189" s="21" t="str">
        <f t="shared" si="66"/>
        <v/>
      </c>
      <c r="C4189" s="152"/>
      <c r="D4189" s="263"/>
      <c r="E4189" s="169"/>
      <c r="F4189" s="167"/>
      <c r="G4189" s="14"/>
      <c r="H4189" s="14"/>
    </row>
    <row r="4190" spans="2:8" ht="30" customHeight="1">
      <c r="B4190" s="21" t="str">
        <f t="shared" si="66"/>
        <v/>
      </c>
      <c r="C4190" s="152"/>
      <c r="D4190" s="263"/>
      <c r="E4190" s="169"/>
      <c r="F4190" s="167"/>
      <c r="G4190" s="14"/>
      <c r="H4190" s="14"/>
    </row>
    <row r="4191" spans="2:8" ht="30" customHeight="1">
      <c r="B4191" s="21" t="str">
        <f t="shared" si="66"/>
        <v/>
      </c>
      <c r="C4191" s="152"/>
      <c r="D4191" s="263"/>
      <c r="E4191" s="169"/>
      <c r="F4191" s="167"/>
      <c r="G4191" s="14"/>
      <c r="H4191" s="14"/>
    </row>
    <row r="4192" spans="2:8" ht="30" customHeight="1">
      <c r="B4192" s="21" t="str">
        <f t="shared" si="66"/>
        <v/>
      </c>
      <c r="C4192" s="152"/>
      <c r="D4192" s="263"/>
      <c r="E4192" s="169"/>
      <c r="F4192" s="167"/>
      <c r="G4192" s="14"/>
      <c r="H4192" s="14"/>
    </row>
    <row r="4193" spans="2:8" ht="30" customHeight="1">
      <c r="B4193" s="21" t="str">
        <f t="shared" si="66"/>
        <v/>
      </c>
      <c r="C4193" s="152"/>
      <c r="D4193" s="263"/>
      <c r="E4193" s="169"/>
      <c r="F4193" s="167"/>
      <c r="G4193" s="14"/>
      <c r="H4193" s="14"/>
    </row>
    <row r="4194" spans="2:8" ht="30" customHeight="1">
      <c r="B4194" s="21" t="str">
        <f t="shared" si="66"/>
        <v/>
      </c>
      <c r="C4194" s="152"/>
      <c r="D4194" s="263"/>
      <c r="E4194" s="169"/>
      <c r="F4194" s="167"/>
      <c r="G4194" s="14"/>
      <c r="H4194" s="14"/>
    </row>
    <row r="4195" spans="2:8" ht="30" customHeight="1">
      <c r="B4195" s="21" t="str">
        <f t="shared" si="66"/>
        <v/>
      </c>
      <c r="C4195" s="152"/>
      <c r="D4195" s="263"/>
      <c r="E4195" s="169"/>
      <c r="F4195" s="167"/>
      <c r="G4195" s="14"/>
      <c r="H4195" s="14"/>
    </row>
    <row r="4196" spans="2:8" ht="30" customHeight="1">
      <c r="B4196" s="21" t="str">
        <f t="shared" si="66"/>
        <v/>
      </c>
      <c r="C4196" s="152"/>
      <c r="D4196" s="263"/>
      <c r="E4196" s="169"/>
      <c r="F4196" s="167"/>
      <c r="G4196" s="14"/>
      <c r="H4196" s="14"/>
    </row>
    <row r="4197" spans="2:8" ht="30" customHeight="1">
      <c r="B4197" s="21" t="str">
        <f t="shared" si="66"/>
        <v/>
      </c>
      <c r="C4197" s="152"/>
      <c r="D4197" s="263"/>
      <c r="E4197" s="169"/>
      <c r="F4197" s="167"/>
      <c r="G4197" s="14"/>
      <c r="H4197" s="14"/>
    </row>
    <row r="4198" spans="2:8" ht="30" customHeight="1">
      <c r="B4198" s="21" t="str">
        <f t="shared" si="66"/>
        <v/>
      </c>
      <c r="C4198" s="152"/>
      <c r="D4198" s="263"/>
      <c r="E4198" s="169"/>
      <c r="F4198" s="167"/>
      <c r="G4198" s="14"/>
      <c r="H4198" s="14"/>
    </row>
    <row r="4199" spans="2:8" ht="30" customHeight="1">
      <c r="B4199" s="21" t="str">
        <f t="shared" si="66"/>
        <v/>
      </c>
      <c r="C4199" s="152"/>
      <c r="D4199" s="263"/>
      <c r="E4199" s="169"/>
      <c r="F4199" s="167"/>
      <c r="G4199" s="14"/>
      <c r="H4199" s="14"/>
    </row>
    <row r="4200" spans="2:8" ht="30" customHeight="1">
      <c r="B4200" s="21" t="str">
        <f t="shared" si="66"/>
        <v/>
      </c>
      <c r="C4200" s="152"/>
      <c r="D4200" s="263"/>
      <c r="E4200" s="169"/>
      <c r="F4200" s="167"/>
      <c r="G4200" s="14"/>
      <c r="H4200" s="14"/>
    </row>
    <row r="4201" spans="2:8" ht="30" customHeight="1">
      <c r="B4201" s="21" t="str">
        <f t="shared" si="66"/>
        <v/>
      </c>
      <c r="C4201" s="152"/>
      <c r="D4201" s="263"/>
      <c r="E4201" s="169"/>
      <c r="F4201" s="167"/>
      <c r="G4201" s="14"/>
      <c r="H4201" s="14"/>
    </row>
    <row r="4202" spans="2:8" ht="30" customHeight="1">
      <c r="B4202" s="21" t="str">
        <f t="shared" si="66"/>
        <v/>
      </c>
      <c r="C4202" s="152"/>
      <c r="D4202" s="263"/>
      <c r="E4202" s="169"/>
      <c r="F4202" s="167"/>
      <c r="G4202" s="14"/>
      <c r="H4202" s="14"/>
    </row>
    <row r="4203" spans="2:8" ht="30" customHeight="1">
      <c r="B4203" s="21" t="str">
        <f t="shared" si="66"/>
        <v/>
      </c>
      <c r="C4203" s="152"/>
      <c r="D4203" s="263"/>
      <c r="E4203" s="169"/>
      <c r="F4203" s="167"/>
      <c r="G4203" s="14"/>
      <c r="H4203" s="14"/>
    </row>
    <row r="4204" spans="2:8" ht="30" customHeight="1">
      <c r="B4204" s="21" t="str">
        <f t="shared" si="66"/>
        <v/>
      </c>
      <c r="C4204" s="152"/>
      <c r="D4204" s="263"/>
      <c r="E4204" s="169"/>
      <c r="F4204" s="167"/>
      <c r="G4204" s="14"/>
      <c r="H4204" s="14"/>
    </row>
    <row r="4205" spans="2:8" ht="30" customHeight="1">
      <c r="B4205" s="21" t="str">
        <f t="shared" si="66"/>
        <v/>
      </c>
      <c r="C4205" s="152"/>
      <c r="D4205" s="263"/>
      <c r="E4205" s="169"/>
      <c r="F4205" s="167"/>
      <c r="G4205" s="14"/>
      <c r="H4205" s="14"/>
    </row>
    <row r="4206" spans="2:8" ht="30" customHeight="1">
      <c r="B4206" s="21" t="str">
        <f t="shared" si="66"/>
        <v/>
      </c>
      <c r="C4206" s="152"/>
      <c r="D4206" s="263"/>
      <c r="E4206" s="169"/>
      <c r="F4206" s="167"/>
      <c r="G4206" s="14"/>
      <c r="H4206" s="14"/>
    </row>
    <row r="4207" spans="2:8" ht="30" customHeight="1">
      <c r="B4207" s="21" t="str">
        <f t="shared" si="66"/>
        <v/>
      </c>
      <c r="C4207" s="152"/>
      <c r="D4207" s="263"/>
      <c r="E4207" s="169"/>
      <c r="F4207" s="167"/>
      <c r="G4207" s="14"/>
      <c r="H4207" s="14"/>
    </row>
    <row r="4208" spans="2:8" ht="30" customHeight="1">
      <c r="B4208" s="21" t="str">
        <f t="shared" ref="B4208:B4271" si="67">IF(D4208="","",MONTH(F4208))</f>
        <v/>
      </c>
      <c r="C4208" s="152"/>
      <c r="D4208" s="263"/>
      <c r="E4208" s="169"/>
      <c r="F4208" s="167"/>
      <c r="G4208" s="14"/>
      <c r="H4208" s="14"/>
    </row>
    <row r="4209" spans="2:8" ht="30" customHeight="1">
      <c r="B4209" s="21" t="str">
        <f t="shared" si="67"/>
        <v/>
      </c>
      <c r="C4209" s="152"/>
      <c r="D4209" s="263"/>
      <c r="E4209" s="169"/>
      <c r="F4209" s="167"/>
      <c r="G4209" s="14"/>
      <c r="H4209" s="14"/>
    </row>
    <row r="4210" spans="2:8" ht="30" customHeight="1">
      <c r="B4210" s="21" t="str">
        <f t="shared" si="67"/>
        <v/>
      </c>
      <c r="C4210" s="152"/>
      <c r="D4210" s="263"/>
      <c r="E4210" s="169"/>
      <c r="F4210" s="167"/>
      <c r="G4210" s="14"/>
      <c r="H4210" s="14"/>
    </row>
    <row r="4211" spans="2:8" ht="30" customHeight="1">
      <c r="B4211" s="21" t="str">
        <f t="shared" si="67"/>
        <v/>
      </c>
      <c r="C4211" s="152"/>
      <c r="D4211" s="263"/>
      <c r="E4211" s="169"/>
      <c r="F4211" s="167"/>
      <c r="G4211" s="14"/>
      <c r="H4211" s="14"/>
    </row>
    <row r="4212" spans="2:8" ht="30" customHeight="1">
      <c r="B4212" s="21" t="str">
        <f t="shared" si="67"/>
        <v/>
      </c>
      <c r="C4212" s="152"/>
      <c r="D4212" s="263"/>
      <c r="E4212" s="169"/>
      <c r="F4212" s="167"/>
      <c r="G4212" s="14"/>
      <c r="H4212" s="14"/>
    </row>
    <row r="4213" spans="2:8" ht="30" customHeight="1">
      <c r="B4213" s="21" t="str">
        <f t="shared" si="67"/>
        <v/>
      </c>
      <c r="C4213" s="152"/>
      <c r="D4213" s="263"/>
      <c r="E4213" s="169"/>
      <c r="F4213" s="167"/>
      <c r="G4213" s="14"/>
      <c r="H4213" s="14"/>
    </row>
    <row r="4214" spans="2:8" ht="30" customHeight="1">
      <c r="B4214" s="21" t="str">
        <f t="shared" si="67"/>
        <v/>
      </c>
      <c r="C4214" s="152"/>
      <c r="D4214" s="263"/>
      <c r="E4214" s="169"/>
      <c r="F4214" s="167"/>
      <c r="G4214" s="14"/>
      <c r="H4214" s="14"/>
    </row>
    <row r="4215" spans="2:8" ht="30" customHeight="1">
      <c r="B4215" s="21" t="str">
        <f t="shared" si="67"/>
        <v/>
      </c>
      <c r="C4215" s="152"/>
      <c r="D4215" s="263"/>
      <c r="E4215" s="169"/>
      <c r="F4215" s="167"/>
      <c r="G4215" s="14"/>
      <c r="H4215" s="14"/>
    </row>
    <row r="4216" spans="2:8" ht="30" customHeight="1">
      <c r="B4216" s="21" t="str">
        <f t="shared" si="67"/>
        <v/>
      </c>
      <c r="C4216" s="152"/>
      <c r="D4216" s="263"/>
      <c r="E4216" s="169"/>
      <c r="F4216" s="167"/>
      <c r="G4216" s="14"/>
      <c r="H4216" s="14"/>
    </row>
    <row r="4217" spans="2:8" ht="30" customHeight="1">
      <c r="B4217" s="21" t="str">
        <f t="shared" si="67"/>
        <v/>
      </c>
      <c r="C4217" s="152"/>
      <c r="D4217" s="263"/>
      <c r="E4217" s="169"/>
      <c r="F4217" s="167"/>
      <c r="G4217" s="14"/>
      <c r="H4217" s="14"/>
    </row>
    <row r="4218" spans="2:8" ht="30" customHeight="1">
      <c r="B4218" s="21" t="str">
        <f t="shared" si="67"/>
        <v/>
      </c>
      <c r="C4218" s="152"/>
      <c r="D4218" s="263"/>
      <c r="E4218" s="169"/>
      <c r="F4218" s="167"/>
      <c r="G4218" s="14"/>
      <c r="H4218" s="14"/>
    </row>
    <row r="4219" spans="2:8" ht="30" customHeight="1">
      <c r="B4219" s="21" t="str">
        <f t="shared" si="67"/>
        <v/>
      </c>
      <c r="C4219" s="152"/>
      <c r="D4219" s="263"/>
      <c r="E4219" s="169"/>
      <c r="F4219" s="167"/>
      <c r="G4219" s="14"/>
      <c r="H4219" s="14"/>
    </row>
    <row r="4220" spans="2:8" ht="30" customHeight="1">
      <c r="B4220" s="21" t="str">
        <f t="shared" si="67"/>
        <v/>
      </c>
      <c r="C4220" s="152"/>
      <c r="D4220" s="263"/>
      <c r="E4220" s="169"/>
      <c r="F4220" s="167"/>
      <c r="G4220" s="14"/>
      <c r="H4220" s="14"/>
    </row>
    <row r="4221" spans="2:8" ht="30" customHeight="1">
      <c r="B4221" s="21" t="str">
        <f t="shared" si="67"/>
        <v/>
      </c>
      <c r="C4221" s="152"/>
      <c r="D4221" s="263"/>
      <c r="E4221" s="169"/>
      <c r="F4221" s="167"/>
      <c r="G4221" s="14"/>
      <c r="H4221" s="14"/>
    </row>
    <row r="4222" spans="2:8" ht="30" customHeight="1">
      <c r="B4222" s="21" t="str">
        <f t="shared" si="67"/>
        <v/>
      </c>
      <c r="C4222" s="152"/>
      <c r="D4222" s="263"/>
      <c r="E4222" s="169"/>
      <c r="F4222" s="167"/>
      <c r="G4222" s="14"/>
      <c r="H4222" s="14"/>
    </row>
    <row r="4223" spans="2:8" ht="30" customHeight="1">
      <c r="B4223" s="21" t="str">
        <f t="shared" si="67"/>
        <v/>
      </c>
      <c r="C4223" s="152"/>
      <c r="D4223" s="263"/>
      <c r="E4223" s="169"/>
      <c r="F4223" s="167"/>
      <c r="G4223" s="14"/>
      <c r="H4223" s="14"/>
    </row>
    <row r="4224" spans="2:8" ht="30" customHeight="1">
      <c r="B4224" s="21" t="str">
        <f t="shared" si="67"/>
        <v/>
      </c>
      <c r="C4224" s="152"/>
      <c r="D4224" s="263"/>
      <c r="E4224" s="169"/>
      <c r="F4224" s="167"/>
      <c r="G4224" s="14"/>
      <c r="H4224" s="14"/>
    </row>
    <row r="4225" spans="2:8" ht="30" customHeight="1">
      <c r="B4225" s="21" t="str">
        <f t="shared" si="67"/>
        <v/>
      </c>
      <c r="C4225" s="152"/>
      <c r="D4225" s="263"/>
      <c r="E4225" s="169"/>
      <c r="F4225" s="167"/>
      <c r="G4225" s="14"/>
      <c r="H4225" s="14"/>
    </row>
    <row r="4226" spans="2:8" ht="30" customHeight="1">
      <c r="B4226" s="21" t="str">
        <f t="shared" si="67"/>
        <v/>
      </c>
      <c r="C4226" s="152"/>
      <c r="D4226" s="263"/>
      <c r="E4226" s="169"/>
      <c r="F4226" s="167"/>
      <c r="G4226" s="14"/>
      <c r="H4226" s="14"/>
    </row>
    <row r="4227" spans="2:8" ht="30" customHeight="1">
      <c r="B4227" s="21" t="str">
        <f t="shared" si="67"/>
        <v/>
      </c>
      <c r="C4227" s="152"/>
      <c r="D4227" s="263"/>
      <c r="E4227" s="169"/>
      <c r="F4227" s="167"/>
      <c r="G4227" s="14"/>
      <c r="H4227" s="14"/>
    </row>
    <row r="4228" spans="2:8" ht="30" customHeight="1">
      <c r="B4228" s="21" t="str">
        <f t="shared" si="67"/>
        <v/>
      </c>
      <c r="C4228" s="152"/>
      <c r="D4228" s="263"/>
      <c r="E4228" s="169"/>
      <c r="F4228" s="167"/>
      <c r="G4228" s="14"/>
      <c r="H4228" s="14"/>
    </row>
    <row r="4229" spans="2:8" ht="30" customHeight="1">
      <c r="B4229" s="21" t="str">
        <f t="shared" si="67"/>
        <v/>
      </c>
      <c r="C4229" s="152"/>
      <c r="D4229" s="263"/>
      <c r="E4229" s="169"/>
      <c r="F4229" s="167"/>
      <c r="G4229" s="14"/>
      <c r="H4229" s="14"/>
    </row>
    <row r="4230" spans="2:8" ht="30" customHeight="1">
      <c r="B4230" s="21" t="str">
        <f t="shared" si="67"/>
        <v/>
      </c>
      <c r="C4230" s="152"/>
      <c r="D4230" s="263"/>
      <c r="E4230" s="169"/>
      <c r="F4230" s="167"/>
      <c r="G4230" s="14"/>
      <c r="H4230" s="14"/>
    </row>
    <row r="4231" spans="2:8" ht="30" customHeight="1">
      <c r="B4231" s="21" t="str">
        <f t="shared" si="67"/>
        <v/>
      </c>
      <c r="C4231" s="152"/>
      <c r="D4231" s="263"/>
      <c r="E4231" s="169"/>
      <c r="F4231" s="167"/>
      <c r="G4231" s="14"/>
      <c r="H4231" s="14"/>
    </row>
    <row r="4232" spans="2:8" ht="30" customHeight="1">
      <c r="B4232" s="21" t="str">
        <f t="shared" si="67"/>
        <v/>
      </c>
      <c r="C4232" s="152"/>
      <c r="D4232" s="263"/>
      <c r="E4232" s="169"/>
      <c r="F4232" s="167"/>
      <c r="G4232" s="14"/>
      <c r="H4232" s="14"/>
    </row>
    <row r="4233" spans="2:8" ht="30" customHeight="1">
      <c r="B4233" s="21" t="str">
        <f t="shared" si="67"/>
        <v/>
      </c>
      <c r="C4233" s="152"/>
      <c r="D4233" s="263"/>
      <c r="E4233" s="169"/>
      <c r="F4233" s="167"/>
      <c r="G4233" s="14"/>
      <c r="H4233" s="14"/>
    </row>
    <row r="4234" spans="2:8" ht="30" customHeight="1">
      <c r="B4234" s="21" t="str">
        <f t="shared" si="67"/>
        <v/>
      </c>
      <c r="C4234" s="152"/>
      <c r="D4234" s="263"/>
      <c r="E4234" s="169"/>
      <c r="F4234" s="167"/>
      <c r="G4234" s="14"/>
      <c r="H4234" s="14"/>
    </row>
    <row r="4235" spans="2:8" ht="30" customHeight="1">
      <c r="B4235" s="21" t="str">
        <f t="shared" si="67"/>
        <v/>
      </c>
      <c r="C4235" s="152"/>
      <c r="D4235" s="263"/>
      <c r="E4235" s="169"/>
      <c r="F4235" s="167"/>
      <c r="G4235" s="14"/>
      <c r="H4235" s="14"/>
    </row>
    <row r="4236" spans="2:8" ht="30" customHeight="1">
      <c r="B4236" s="21" t="str">
        <f t="shared" si="67"/>
        <v/>
      </c>
      <c r="C4236" s="152"/>
      <c r="D4236" s="263"/>
      <c r="E4236" s="169"/>
      <c r="F4236" s="167"/>
      <c r="G4236" s="14"/>
      <c r="H4236" s="14"/>
    </row>
    <row r="4237" spans="2:8" ht="30" customHeight="1">
      <c r="B4237" s="21" t="str">
        <f t="shared" si="67"/>
        <v/>
      </c>
      <c r="C4237" s="152"/>
      <c r="D4237" s="263"/>
      <c r="E4237" s="169"/>
      <c r="F4237" s="167"/>
      <c r="G4237" s="14"/>
      <c r="H4237" s="14"/>
    </row>
    <row r="4238" spans="2:8" ht="30" customHeight="1">
      <c r="B4238" s="21" t="str">
        <f t="shared" si="67"/>
        <v/>
      </c>
      <c r="C4238" s="152"/>
      <c r="D4238" s="263"/>
      <c r="E4238" s="169"/>
      <c r="F4238" s="167"/>
      <c r="G4238" s="14"/>
      <c r="H4238" s="14"/>
    </row>
    <row r="4239" spans="2:8" ht="30" customHeight="1">
      <c r="B4239" s="21" t="str">
        <f t="shared" si="67"/>
        <v/>
      </c>
      <c r="C4239" s="152"/>
      <c r="D4239" s="263"/>
      <c r="E4239" s="169"/>
      <c r="F4239" s="167"/>
      <c r="G4239" s="14"/>
      <c r="H4239" s="14"/>
    </row>
    <row r="4240" spans="2:8" ht="30" customHeight="1">
      <c r="B4240" s="21" t="str">
        <f t="shared" si="67"/>
        <v/>
      </c>
      <c r="C4240" s="152"/>
      <c r="D4240" s="263"/>
      <c r="E4240" s="169"/>
      <c r="F4240" s="167"/>
      <c r="G4240" s="14"/>
      <c r="H4240" s="14"/>
    </row>
    <row r="4241" spans="2:8" ht="30" customHeight="1">
      <c r="B4241" s="21" t="str">
        <f t="shared" si="67"/>
        <v/>
      </c>
      <c r="C4241" s="152"/>
      <c r="D4241" s="263"/>
      <c r="E4241" s="169"/>
      <c r="F4241" s="167"/>
      <c r="G4241" s="14"/>
      <c r="H4241" s="14"/>
    </row>
    <row r="4242" spans="2:8" ht="30" customHeight="1">
      <c r="B4242" s="21" t="str">
        <f t="shared" si="67"/>
        <v/>
      </c>
      <c r="C4242" s="152"/>
      <c r="D4242" s="263"/>
      <c r="E4242" s="169"/>
      <c r="F4242" s="167"/>
      <c r="G4242" s="14"/>
      <c r="H4242" s="14"/>
    </row>
    <row r="4243" spans="2:8" ht="30" customHeight="1">
      <c r="B4243" s="21" t="str">
        <f t="shared" si="67"/>
        <v/>
      </c>
      <c r="C4243" s="152"/>
      <c r="D4243" s="263"/>
      <c r="E4243" s="169"/>
      <c r="F4243" s="167"/>
      <c r="G4243" s="14"/>
      <c r="H4243" s="14"/>
    </row>
    <row r="4244" spans="2:8" ht="30" customHeight="1">
      <c r="B4244" s="21" t="str">
        <f t="shared" si="67"/>
        <v/>
      </c>
      <c r="C4244" s="152"/>
      <c r="D4244" s="263"/>
      <c r="E4244" s="169"/>
      <c r="F4244" s="167"/>
      <c r="G4244" s="14"/>
      <c r="H4244" s="14"/>
    </row>
    <row r="4245" spans="2:8" ht="30" customHeight="1">
      <c r="B4245" s="21" t="str">
        <f t="shared" si="67"/>
        <v/>
      </c>
      <c r="C4245" s="152"/>
      <c r="D4245" s="263"/>
      <c r="E4245" s="169"/>
      <c r="F4245" s="167"/>
      <c r="G4245" s="14"/>
      <c r="H4245" s="14"/>
    </row>
    <row r="4246" spans="2:8" ht="30" customHeight="1">
      <c r="B4246" s="21" t="str">
        <f t="shared" si="67"/>
        <v/>
      </c>
      <c r="C4246" s="152"/>
      <c r="D4246" s="263"/>
      <c r="E4246" s="169"/>
      <c r="F4246" s="167"/>
      <c r="G4246" s="14"/>
      <c r="H4246" s="14"/>
    </row>
    <row r="4247" spans="2:8" ht="30" customHeight="1">
      <c r="B4247" s="21" t="str">
        <f t="shared" si="67"/>
        <v/>
      </c>
      <c r="C4247" s="152"/>
      <c r="D4247" s="263"/>
      <c r="E4247" s="169"/>
      <c r="F4247" s="167"/>
      <c r="G4247" s="14"/>
      <c r="H4247" s="14"/>
    </row>
    <row r="4248" spans="2:8" ht="30" customHeight="1">
      <c r="B4248" s="21" t="str">
        <f t="shared" si="67"/>
        <v/>
      </c>
      <c r="C4248" s="152"/>
      <c r="D4248" s="263"/>
      <c r="E4248" s="169"/>
      <c r="F4248" s="167"/>
      <c r="G4248" s="14"/>
      <c r="H4248" s="14"/>
    </row>
    <row r="4249" spans="2:8" ht="30" customHeight="1">
      <c r="B4249" s="21" t="str">
        <f t="shared" si="67"/>
        <v/>
      </c>
      <c r="C4249" s="152"/>
      <c r="D4249" s="263"/>
      <c r="E4249" s="169"/>
      <c r="F4249" s="167"/>
      <c r="G4249" s="14"/>
      <c r="H4249" s="14"/>
    </row>
    <row r="4250" spans="2:8" ht="30" customHeight="1">
      <c r="B4250" s="21" t="str">
        <f t="shared" si="67"/>
        <v/>
      </c>
      <c r="C4250" s="152"/>
      <c r="D4250" s="263"/>
      <c r="E4250" s="169"/>
      <c r="F4250" s="167"/>
      <c r="G4250" s="14"/>
      <c r="H4250" s="14"/>
    </row>
    <row r="4251" spans="2:8" ht="30" customHeight="1">
      <c r="B4251" s="21" t="str">
        <f t="shared" si="67"/>
        <v/>
      </c>
      <c r="C4251" s="152"/>
      <c r="D4251" s="263"/>
      <c r="E4251" s="169"/>
      <c r="F4251" s="167"/>
      <c r="G4251" s="14"/>
      <c r="H4251" s="14"/>
    </row>
    <row r="4252" spans="2:8" ht="30" customHeight="1">
      <c r="B4252" s="21" t="str">
        <f t="shared" si="67"/>
        <v/>
      </c>
      <c r="C4252" s="152"/>
      <c r="D4252" s="263"/>
      <c r="E4252" s="169"/>
      <c r="F4252" s="167"/>
      <c r="G4252" s="14"/>
      <c r="H4252" s="14"/>
    </row>
    <row r="4253" spans="2:8" ht="30" customHeight="1">
      <c r="B4253" s="21" t="str">
        <f t="shared" si="67"/>
        <v/>
      </c>
      <c r="C4253" s="152"/>
      <c r="D4253" s="263"/>
      <c r="E4253" s="169"/>
      <c r="F4253" s="167"/>
      <c r="G4253" s="14"/>
      <c r="H4253" s="14"/>
    </row>
    <row r="4254" spans="2:8" ht="30" customHeight="1">
      <c r="B4254" s="21" t="str">
        <f t="shared" si="67"/>
        <v/>
      </c>
      <c r="C4254" s="152"/>
      <c r="D4254" s="263"/>
      <c r="E4254" s="169"/>
      <c r="F4254" s="167"/>
      <c r="G4254" s="14"/>
      <c r="H4254" s="14"/>
    </row>
    <row r="4255" spans="2:8" ht="30" customHeight="1">
      <c r="B4255" s="21" t="str">
        <f t="shared" si="67"/>
        <v/>
      </c>
      <c r="C4255" s="152"/>
      <c r="D4255" s="263"/>
      <c r="E4255" s="169"/>
      <c r="F4255" s="167"/>
      <c r="G4255" s="14"/>
      <c r="H4255" s="14"/>
    </row>
    <row r="4256" spans="2:8" ht="30" customHeight="1">
      <c r="B4256" s="21" t="str">
        <f t="shared" si="67"/>
        <v/>
      </c>
      <c r="C4256" s="152"/>
      <c r="D4256" s="263"/>
      <c r="E4256" s="169"/>
      <c r="F4256" s="167"/>
      <c r="G4256" s="14"/>
      <c r="H4256" s="14"/>
    </row>
    <row r="4257" spans="2:8" ht="30" customHeight="1">
      <c r="B4257" s="21" t="str">
        <f t="shared" si="67"/>
        <v/>
      </c>
      <c r="C4257" s="152"/>
      <c r="D4257" s="263"/>
      <c r="E4257" s="169"/>
      <c r="F4257" s="167"/>
      <c r="G4257" s="14"/>
      <c r="H4257" s="14"/>
    </row>
    <row r="4258" spans="2:8" ht="30" customHeight="1">
      <c r="B4258" s="21" t="str">
        <f t="shared" si="67"/>
        <v/>
      </c>
      <c r="C4258" s="152"/>
      <c r="D4258" s="263"/>
      <c r="E4258" s="169"/>
      <c r="F4258" s="167"/>
      <c r="G4258" s="14"/>
      <c r="H4258" s="14"/>
    </row>
    <row r="4259" spans="2:8" ht="30" customHeight="1">
      <c r="B4259" s="21" t="str">
        <f t="shared" si="67"/>
        <v/>
      </c>
      <c r="C4259" s="152"/>
      <c r="D4259" s="263"/>
      <c r="E4259" s="169"/>
      <c r="F4259" s="167"/>
      <c r="G4259" s="14"/>
      <c r="H4259" s="14"/>
    </row>
    <row r="4260" spans="2:8" ht="30" customHeight="1">
      <c r="B4260" s="21" t="str">
        <f t="shared" si="67"/>
        <v/>
      </c>
      <c r="C4260" s="152"/>
      <c r="D4260" s="263"/>
      <c r="E4260" s="169"/>
      <c r="F4260" s="167"/>
      <c r="G4260" s="14"/>
      <c r="H4260" s="14"/>
    </row>
    <row r="4261" spans="2:8" ht="30" customHeight="1">
      <c r="B4261" s="21" t="str">
        <f t="shared" si="67"/>
        <v/>
      </c>
      <c r="C4261" s="152"/>
      <c r="D4261" s="263"/>
      <c r="E4261" s="169"/>
      <c r="F4261" s="167"/>
      <c r="G4261" s="14"/>
      <c r="H4261" s="14"/>
    </row>
    <row r="4262" spans="2:8" ht="30" customHeight="1">
      <c r="B4262" s="21" t="str">
        <f t="shared" si="67"/>
        <v/>
      </c>
      <c r="C4262" s="152"/>
      <c r="D4262" s="263"/>
      <c r="E4262" s="169"/>
      <c r="F4262" s="167"/>
      <c r="G4262" s="14"/>
      <c r="H4262" s="14"/>
    </row>
    <row r="4263" spans="2:8" ht="30" customHeight="1">
      <c r="B4263" s="21" t="str">
        <f t="shared" si="67"/>
        <v/>
      </c>
      <c r="C4263" s="152"/>
      <c r="D4263" s="263"/>
      <c r="E4263" s="169"/>
      <c r="F4263" s="167"/>
      <c r="G4263" s="14"/>
      <c r="H4263" s="14"/>
    </row>
    <row r="4264" spans="2:8" ht="30" customHeight="1">
      <c r="B4264" s="21" t="str">
        <f t="shared" si="67"/>
        <v/>
      </c>
      <c r="C4264" s="152"/>
      <c r="D4264" s="263"/>
      <c r="E4264" s="169"/>
      <c r="F4264" s="167"/>
      <c r="G4264" s="14"/>
      <c r="H4264" s="14"/>
    </row>
    <row r="4265" spans="2:8" ht="30" customHeight="1">
      <c r="B4265" s="21" t="str">
        <f t="shared" si="67"/>
        <v/>
      </c>
      <c r="C4265" s="152"/>
      <c r="D4265" s="263"/>
      <c r="E4265" s="169"/>
      <c r="F4265" s="167"/>
      <c r="G4265" s="14"/>
      <c r="H4265" s="14"/>
    </row>
    <row r="4266" spans="2:8" ht="30" customHeight="1">
      <c r="B4266" s="21" t="str">
        <f t="shared" si="67"/>
        <v/>
      </c>
      <c r="C4266" s="152"/>
      <c r="D4266" s="263"/>
      <c r="E4266" s="169"/>
      <c r="F4266" s="167"/>
      <c r="G4266" s="14"/>
      <c r="H4266" s="14"/>
    </row>
    <row r="4267" spans="2:8" ht="30" customHeight="1">
      <c r="B4267" s="21" t="str">
        <f t="shared" si="67"/>
        <v/>
      </c>
      <c r="C4267" s="152"/>
      <c r="D4267" s="263"/>
      <c r="E4267" s="169"/>
      <c r="F4267" s="167"/>
      <c r="G4267" s="14"/>
      <c r="H4267" s="14"/>
    </row>
    <row r="4268" spans="2:8" ht="30" customHeight="1">
      <c r="B4268" s="21" t="str">
        <f t="shared" si="67"/>
        <v/>
      </c>
      <c r="C4268" s="152"/>
      <c r="D4268" s="263"/>
      <c r="E4268" s="169"/>
      <c r="F4268" s="167"/>
      <c r="G4268" s="14"/>
      <c r="H4268" s="14"/>
    </row>
    <row r="4269" spans="2:8" ht="30" customHeight="1">
      <c r="B4269" s="21" t="str">
        <f t="shared" si="67"/>
        <v/>
      </c>
      <c r="C4269" s="152"/>
      <c r="D4269" s="263"/>
      <c r="E4269" s="169"/>
      <c r="F4269" s="167"/>
      <c r="G4269" s="14"/>
      <c r="H4269" s="14"/>
    </row>
    <row r="4270" spans="2:8" ht="30" customHeight="1">
      <c r="B4270" s="21" t="str">
        <f t="shared" si="67"/>
        <v/>
      </c>
      <c r="C4270" s="152"/>
      <c r="D4270" s="263"/>
      <c r="E4270" s="169"/>
      <c r="F4270" s="167"/>
      <c r="G4270" s="14"/>
      <c r="H4270" s="14"/>
    </row>
    <row r="4271" spans="2:8" ht="30" customHeight="1">
      <c r="B4271" s="21" t="str">
        <f t="shared" si="67"/>
        <v/>
      </c>
      <c r="C4271" s="152"/>
      <c r="D4271" s="263"/>
      <c r="E4271" s="169"/>
      <c r="F4271" s="167"/>
      <c r="G4271" s="14"/>
      <c r="H4271" s="14"/>
    </row>
    <row r="4272" spans="2:8" ht="30" customHeight="1">
      <c r="B4272" s="21" t="str">
        <f t="shared" ref="B4272:B4335" si="68">IF(D4272="","",MONTH(F4272))</f>
        <v/>
      </c>
      <c r="C4272" s="152"/>
      <c r="D4272" s="263"/>
      <c r="E4272" s="169"/>
      <c r="F4272" s="167"/>
      <c r="G4272" s="14"/>
      <c r="H4272" s="14"/>
    </row>
    <row r="4273" spans="2:8" ht="30" customHeight="1">
      <c r="B4273" s="21" t="str">
        <f t="shared" si="68"/>
        <v/>
      </c>
      <c r="C4273" s="152"/>
      <c r="D4273" s="263"/>
      <c r="E4273" s="169"/>
      <c r="F4273" s="167"/>
      <c r="G4273" s="14"/>
      <c r="H4273" s="14"/>
    </row>
    <row r="4274" spans="2:8" ht="30" customHeight="1">
      <c r="B4274" s="21" t="str">
        <f t="shared" si="68"/>
        <v/>
      </c>
      <c r="C4274" s="152"/>
      <c r="D4274" s="263"/>
      <c r="E4274" s="169"/>
      <c r="F4274" s="167"/>
      <c r="G4274" s="14"/>
      <c r="H4274" s="14"/>
    </row>
    <row r="4275" spans="2:8" ht="30" customHeight="1">
      <c r="B4275" s="21" t="str">
        <f t="shared" si="68"/>
        <v/>
      </c>
      <c r="C4275" s="152"/>
      <c r="D4275" s="263"/>
      <c r="E4275" s="169"/>
      <c r="F4275" s="167"/>
      <c r="G4275" s="14"/>
      <c r="H4275" s="14"/>
    </row>
    <row r="4276" spans="2:8" ht="30" customHeight="1">
      <c r="B4276" s="21" t="str">
        <f t="shared" si="68"/>
        <v/>
      </c>
      <c r="C4276" s="152"/>
      <c r="D4276" s="263"/>
      <c r="E4276" s="169"/>
      <c r="F4276" s="167"/>
      <c r="G4276" s="14"/>
      <c r="H4276" s="14"/>
    </row>
    <row r="4277" spans="2:8" ht="30" customHeight="1">
      <c r="B4277" s="21" t="str">
        <f t="shared" si="68"/>
        <v/>
      </c>
      <c r="C4277" s="152"/>
      <c r="D4277" s="263"/>
      <c r="E4277" s="169"/>
      <c r="F4277" s="167"/>
      <c r="G4277" s="14"/>
      <c r="H4277" s="14"/>
    </row>
    <row r="4278" spans="2:8" ht="30" customHeight="1">
      <c r="B4278" s="21" t="str">
        <f t="shared" si="68"/>
        <v/>
      </c>
      <c r="C4278" s="152"/>
      <c r="D4278" s="263"/>
      <c r="E4278" s="169"/>
      <c r="F4278" s="167"/>
      <c r="G4278" s="14"/>
      <c r="H4278" s="14"/>
    </row>
    <row r="4279" spans="2:8" ht="30" customHeight="1">
      <c r="B4279" s="21" t="str">
        <f t="shared" si="68"/>
        <v/>
      </c>
      <c r="C4279" s="152"/>
      <c r="D4279" s="263"/>
      <c r="E4279" s="169"/>
      <c r="F4279" s="167"/>
      <c r="G4279" s="14"/>
      <c r="H4279" s="14"/>
    </row>
    <row r="4280" spans="2:8" ht="30" customHeight="1">
      <c r="B4280" s="21" t="str">
        <f t="shared" si="68"/>
        <v/>
      </c>
      <c r="C4280" s="152"/>
      <c r="D4280" s="263"/>
      <c r="E4280" s="169"/>
      <c r="F4280" s="167"/>
      <c r="G4280" s="14"/>
      <c r="H4280" s="14"/>
    </row>
    <row r="4281" spans="2:8" ht="30" customHeight="1">
      <c r="B4281" s="21" t="str">
        <f t="shared" si="68"/>
        <v/>
      </c>
      <c r="C4281" s="152"/>
      <c r="D4281" s="263"/>
      <c r="E4281" s="169"/>
      <c r="F4281" s="167"/>
      <c r="G4281" s="14"/>
      <c r="H4281" s="14"/>
    </row>
    <row r="4282" spans="2:8" ht="30" customHeight="1">
      <c r="B4282" s="21" t="str">
        <f t="shared" si="68"/>
        <v/>
      </c>
      <c r="C4282" s="152"/>
      <c r="D4282" s="263"/>
      <c r="E4282" s="169"/>
      <c r="F4282" s="167"/>
      <c r="G4282" s="14"/>
      <c r="H4282" s="14"/>
    </row>
    <row r="4283" spans="2:8" ht="30" customHeight="1">
      <c r="B4283" s="21" t="str">
        <f t="shared" si="68"/>
        <v/>
      </c>
      <c r="C4283" s="152"/>
      <c r="D4283" s="263"/>
      <c r="E4283" s="169"/>
      <c r="F4283" s="167"/>
      <c r="G4283" s="14"/>
      <c r="H4283" s="14"/>
    </row>
    <row r="4284" spans="2:8" ht="30" customHeight="1">
      <c r="B4284" s="21" t="str">
        <f t="shared" si="68"/>
        <v/>
      </c>
      <c r="C4284" s="152"/>
      <c r="D4284" s="263"/>
      <c r="E4284" s="169"/>
      <c r="F4284" s="167"/>
      <c r="G4284" s="14"/>
      <c r="H4284" s="14"/>
    </row>
    <row r="4285" spans="2:8" ht="30" customHeight="1">
      <c r="B4285" s="21" t="str">
        <f t="shared" si="68"/>
        <v/>
      </c>
      <c r="C4285" s="152"/>
      <c r="D4285" s="263"/>
      <c r="E4285" s="169"/>
      <c r="F4285" s="167"/>
      <c r="G4285" s="14"/>
      <c r="H4285" s="14"/>
    </row>
    <row r="4286" spans="2:8" ht="30" customHeight="1">
      <c r="B4286" s="21" t="str">
        <f t="shared" si="68"/>
        <v/>
      </c>
      <c r="C4286" s="152"/>
      <c r="D4286" s="263"/>
      <c r="E4286" s="169"/>
      <c r="F4286" s="167"/>
      <c r="G4286" s="14"/>
      <c r="H4286" s="14"/>
    </row>
    <row r="4287" spans="2:8" ht="30" customHeight="1">
      <c r="B4287" s="21" t="str">
        <f t="shared" si="68"/>
        <v/>
      </c>
      <c r="C4287" s="152"/>
      <c r="D4287" s="263"/>
      <c r="E4287" s="169"/>
      <c r="F4287" s="167"/>
      <c r="G4287" s="14"/>
      <c r="H4287" s="14"/>
    </row>
    <row r="4288" spans="2:8" ht="30" customHeight="1">
      <c r="B4288" s="21" t="str">
        <f t="shared" si="68"/>
        <v/>
      </c>
      <c r="C4288" s="152"/>
      <c r="D4288" s="263"/>
      <c r="E4288" s="169"/>
      <c r="F4288" s="167"/>
      <c r="G4288" s="14"/>
      <c r="H4288" s="14"/>
    </row>
    <row r="4289" spans="2:8" ht="30" customHeight="1">
      <c r="B4289" s="21" t="str">
        <f t="shared" si="68"/>
        <v/>
      </c>
      <c r="C4289" s="152"/>
      <c r="D4289" s="263"/>
      <c r="E4289" s="169"/>
      <c r="F4289" s="167"/>
      <c r="G4289" s="14"/>
      <c r="H4289" s="14"/>
    </row>
    <row r="4290" spans="2:8" ht="30" customHeight="1">
      <c r="B4290" s="21" t="str">
        <f t="shared" si="68"/>
        <v/>
      </c>
      <c r="C4290" s="152"/>
      <c r="D4290" s="263"/>
      <c r="E4290" s="169"/>
      <c r="F4290" s="167"/>
      <c r="G4290" s="14"/>
      <c r="H4290" s="14"/>
    </row>
    <row r="4291" spans="2:8" ht="30" customHeight="1">
      <c r="B4291" s="21" t="str">
        <f t="shared" si="68"/>
        <v/>
      </c>
      <c r="C4291" s="152"/>
      <c r="D4291" s="263"/>
      <c r="E4291" s="169"/>
      <c r="F4291" s="167"/>
      <c r="G4291" s="14"/>
      <c r="H4291" s="14"/>
    </row>
    <row r="4292" spans="2:8" ht="30" customHeight="1">
      <c r="B4292" s="21" t="str">
        <f t="shared" si="68"/>
        <v/>
      </c>
      <c r="C4292" s="152"/>
      <c r="D4292" s="263"/>
      <c r="E4292" s="169"/>
      <c r="F4292" s="167"/>
      <c r="G4292" s="14"/>
      <c r="H4292" s="14"/>
    </row>
    <row r="4293" spans="2:8" ht="30" customHeight="1">
      <c r="B4293" s="21" t="str">
        <f t="shared" si="68"/>
        <v/>
      </c>
      <c r="C4293" s="152"/>
      <c r="D4293" s="263"/>
      <c r="E4293" s="169"/>
      <c r="F4293" s="167"/>
      <c r="G4293" s="14"/>
      <c r="H4293" s="14"/>
    </row>
    <row r="4294" spans="2:8" ht="30" customHeight="1">
      <c r="B4294" s="21" t="str">
        <f t="shared" si="68"/>
        <v/>
      </c>
      <c r="C4294" s="152"/>
      <c r="D4294" s="263"/>
      <c r="E4294" s="169"/>
      <c r="F4294" s="167"/>
      <c r="G4294" s="14"/>
      <c r="H4294" s="14"/>
    </row>
    <row r="4295" spans="2:8" ht="30" customHeight="1">
      <c r="B4295" s="21" t="str">
        <f t="shared" si="68"/>
        <v/>
      </c>
      <c r="C4295" s="152"/>
      <c r="D4295" s="263"/>
      <c r="E4295" s="169"/>
      <c r="F4295" s="167"/>
      <c r="G4295" s="14"/>
      <c r="H4295" s="14"/>
    </row>
    <row r="4296" spans="2:8" ht="30" customHeight="1">
      <c r="B4296" s="21" t="str">
        <f t="shared" si="68"/>
        <v/>
      </c>
      <c r="C4296" s="152"/>
      <c r="D4296" s="263"/>
      <c r="E4296" s="169"/>
      <c r="F4296" s="167"/>
      <c r="G4296" s="14"/>
      <c r="H4296" s="14"/>
    </row>
    <row r="4297" spans="2:8" ht="30" customHeight="1">
      <c r="B4297" s="21" t="str">
        <f t="shared" si="68"/>
        <v/>
      </c>
      <c r="C4297" s="152"/>
      <c r="D4297" s="263"/>
      <c r="E4297" s="169"/>
      <c r="F4297" s="167"/>
      <c r="G4297" s="14"/>
      <c r="H4297" s="14"/>
    </row>
    <row r="4298" spans="2:8" ht="30" customHeight="1">
      <c r="B4298" s="21" t="str">
        <f t="shared" si="68"/>
        <v/>
      </c>
      <c r="C4298" s="152"/>
      <c r="D4298" s="263"/>
      <c r="E4298" s="169"/>
      <c r="F4298" s="167"/>
      <c r="G4298" s="14"/>
      <c r="H4298" s="14"/>
    </row>
    <row r="4299" spans="2:8" ht="30" customHeight="1">
      <c r="B4299" s="21" t="str">
        <f t="shared" si="68"/>
        <v/>
      </c>
      <c r="C4299" s="152"/>
      <c r="D4299" s="263"/>
      <c r="E4299" s="169"/>
      <c r="F4299" s="167"/>
      <c r="G4299" s="14"/>
      <c r="H4299" s="14"/>
    </row>
    <row r="4300" spans="2:8" ht="30" customHeight="1">
      <c r="B4300" s="21" t="str">
        <f t="shared" si="68"/>
        <v/>
      </c>
      <c r="C4300" s="152"/>
      <c r="D4300" s="263"/>
      <c r="E4300" s="169"/>
      <c r="F4300" s="167"/>
      <c r="G4300" s="14"/>
      <c r="H4300" s="14"/>
    </row>
    <row r="4301" spans="2:8" ht="30" customHeight="1">
      <c r="B4301" s="21" t="str">
        <f t="shared" si="68"/>
        <v/>
      </c>
      <c r="C4301" s="152"/>
      <c r="D4301" s="263"/>
      <c r="E4301" s="169"/>
      <c r="F4301" s="167"/>
      <c r="G4301" s="14"/>
      <c r="H4301" s="14"/>
    </row>
    <row r="4302" spans="2:8" ht="30" customHeight="1">
      <c r="B4302" s="21" t="str">
        <f t="shared" si="68"/>
        <v/>
      </c>
      <c r="C4302" s="152"/>
      <c r="D4302" s="263"/>
      <c r="E4302" s="169"/>
      <c r="F4302" s="167"/>
      <c r="G4302" s="14"/>
      <c r="H4302" s="14"/>
    </row>
    <row r="4303" spans="2:8" ht="30" customHeight="1">
      <c r="B4303" s="21" t="str">
        <f t="shared" si="68"/>
        <v/>
      </c>
      <c r="C4303" s="152"/>
      <c r="D4303" s="263"/>
      <c r="E4303" s="169"/>
      <c r="F4303" s="167"/>
      <c r="G4303" s="14"/>
      <c r="H4303" s="14"/>
    </row>
    <row r="4304" spans="2:8" ht="30" customHeight="1">
      <c r="B4304" s="21" t="str">
        <f t="shared" si="68"/>
        <v/>
      </c>
      <c r="C4304" s="152"/>
      <c r="D4304" s="263"/>
      <c r="E4304" s="169"/>
      <c r="F4304" s="167"/>
      <c r="G4304" s="14"/>
      <c r="H4304" s="14"/>
    </row>
    <row r="4305" spans="2:8" ht="30" customHeight="1">
      <c r="B4305" s="21" t="str">
        <f t="shared" si="68"/>
        <v/>
      </c>
      <c r="C4305" s="152"/>
      <c r="D4305" s="263"/>
      <c r="E4305" s="169"/>
      <c r="F4305" s="167"/>
      <c r="G4305" s="14"/>
      <c r="H4305" s="14"/>
    </row>
    <row r="4306" spans="2:8" ht="30" customHeight="1">
      <c r="B4306" s="21" t="str">
        <f t="shared" si="68"/>
        <v/>
      </c>
      <c r="C4306" s="152"/>
      <c r="D4306" s="263"/>
      <c r="E4306" s="169"/>
      <c r="F4306" s="167"/>
      <c r="G4306" s="14"/>
      <c r="H4306" s="14"/>
    </row>
    <row r="4307" spans="2:8" ht="30" customHeight="1">
      <c r="B4307" s="21" t="str">
        <f t="shared" si="68"/>
        <v/>
      </c>
      <c r="C4307" s="152"/>
      <c r="D4307" s="263"/>
      <c r="E4307" s="169"/>
      <c r="F4307" s="167"/>
      <c r="G4307" s="14"/>
      <c r="H4307" s="14"/>
    </row>
    <row r="4308" spans="2:8" ht="30" customHeight="1">
      <c r="B4308" s="21" t="str">
        <f t="shared" si="68"/>
        <v/>
      </c>
      <c r="C4308" s="152"/>
      <c r="D4308" s="263"/>
      <c r="E4308" s="169"/>
      <c r="F4308" s="167"/>
      <c r="G4308" s="14"/>
      <c r="H4308" s="14"/>
    </row>
    <row r="4309" spans="2:8" ht="30" customHeight="1">
      <c r="B4309" s="21" t="str">
        <f t="shared" si="68"/>
        <v/>
      </c>
      <c r="C4309" s="152"/>
      <c r="D4309" s="263"/>
      <c r="E4309" s="169"/>
      <c r="F4309" s="167"/>
      <c r="G4309" s="14"/>
      <c r="H4309" s="14"/>
    </row>
    <row r="4310" spans="2:8" ht="30" customHeight="1">
      <c r="B4310" s="21" t="str">
        <f t="shared" si="68"/>
        <v/>
      </c>
      <c r="C4310" s="152"/>
      <c r="D4310" s="263"/>
      <c r="E4310" s="169"/>
      <c r="F4310" s="167"/>
      <c r="G4310" s="14"/>
      <c r="H4310" s="14"/>
    </row>
    <row r="4311" spans="2:8" ht="30" customHeight="1">
      <c r="B4311" s="21" t="str">
        <f t="shared" si="68"/>
        <v/>
      </c>
      <c r="C4311" s="152"/>
      <c r="D4311" s="263"/>
      <c r="E4311" s="169"/>
      <c r="F4311" s="167"/>
      <c r="G4311" s="14"/>
      <c r="H4311" s="14"/>
    </row>
    <row r="4312" spans="2:8" ht="30" customHeight="1">
      <c r="B4312" s="21" t="str">
        <f t="shared" si="68"/>
        <v/>
      </c>
      <c r="C4312" s="152"/>
      <c r="D4312" s="263"/>
      <c r="E4312" s="169"/>
      <c r="F4312" s="167"/>
      <c r="G4312" s="14"/>
      <c r="H4312" s="14"/>
    </row>
    <row r="4313" spans="2:8" ht="30" customHeight="1">
      <c r="B4313" s="21" t="str">
        <f t="shared" si="68"/>
        <v/>
      </c>
      <c r="C4313" s="152"/>
      <c r="D4313" s="263"/>
      <c r="E4313" s="169"/>
      <c r="F4313" s="167"/>
      <c r="G4313" s="14"/>
      <c r="H4313" s="14"/>
    </row>
    <row r="4314" spans="2:8" ht="30" customHeight="1">
      <c r="B4314" s="21" t="str">
        <f t="shared" si="68"/>
        <v/>
      </c>
      <c r="C4314" s="152"/>
      <c r="D4314" s="263"/>
      <c r="E4314" s="169"/>
      <c r="F4314" s="167"/>
      <c r="G4314" s="14"/>
      <c r="H4314" s="14"/>
    </row>
    <row r="4315" spans="2:8" ht="30" customHeight="1">
      <c r="B4315" s="21" t="str">
        <f t="shared" si="68"/>
        <v/>
      </c>
      <c r="C4315" s="152"/>
      <c r="D4315" s="263"/>
      <c r="E4315" s="169"/>
      <c r="F4315" s="167"/>
      <c r="G4315" s="14"/>
      <c r="H4315" s="14"/>
    </row>
    <row r="4316" spans="2:8" ht="30" customHeight="1">
      <c r="B4316" s="21" t="str">
        <f t="shared" si="68"/>
        <v/>
      </c>
      <c r="C4316" s="152"/>
      <c r="D4316" s="263"/>
      <c r="E4316" s="169"/>
      <c r="F4316" s="167"/>
      <c r="G4316" s="14"/>
      <c r="H4316" s="14"/>
    </row>
    <row r="4317" spans="2:8" ht="30" customHeight="1">
      <c r="B4317" s="21" t="str">
        <f t="shared" si="68"/>
        <v/>
      </c>
      <c r="C4317" s="152"/>
      <c r="D4317" s="263"/>
      <c r="E4317" s="169"/>
      <c r="F4317" s="167"/>
      <c r="G4317" s="14"/>
      <c r="H4317" s="14"/>
    </row>
    <row r="4318" spans="2:8" ht="30" customHeight="1">
      <c r="B4318" s="21" t="str">
        <f t="shared" si="68"/>
        <v/>
      </c>
      <c r="C4318" s="152"/>
      <c r="D4318" s="263"/>
      <c r="E4318" s="169"/>
      <c r="F4318" s="167"/>
      <c r="G4318" s="14"/>
      <c r="H4318" s="14"/>
    </row>
    <row r="4319" spans="2:8" ht="30" customHeight="1">
      <c r="B4319" s="21" t="str">
        <f t="shared" si="68"/>
        <v/>
      </c>
      <c r="C4319" s="152"/>
      <c r="D4319" s="263"/>
      <c r="E4319" s="169"/>
      <c r="F4319" s="167"/>
      <c r="G4319" s="14"/>
      <c r="H4319" s="14"/>
    </row>
    <row r="4320" spans="2:8" ht="30" customHeight="1">
      <c r="B4320" s="21" t="str">
        <f t="shared" si="68"/>
        <v/>
      </c>
      <c r="C4320" s="152"/>
      <c r="D4320" s="263"/>
      <c r="E4320" s="169"/>
      <c r="F4320" s="167"/>
      <c r="G4320" s="14"/>
      <c r="H4320" s="14"/>
    </row>
    <row r="4321" spans="2:8" ht="30" customHeight="1">
      <c r="B4321" s="21" t="str">
        <f t="shared" si="68"/>
        <v/>
      </c>
      <c r="C4321" s="152"/>
      <c r="D4321" s="263"/>
      <c r="E4321" s="169"/>
      <c r="F4321" s="167"/>
      <c r="G4321" s="14"/>
      <c r="H4321" s="14"/>
    </row>
    <row r="4322" spans="2:8" ht="30" customHeight="1">
      <c r="B4322" s="21" t="str">
        <f t="shared" si="68"/>
        <v/>
      </c>
      <c r="C4322" s="152"/>
      <c r="D4322" s="263"/>
      <c r="E4322" s="169"/>
      <c r="F4322" s="167"/>
      <c r="G4322" s="14"/>
      <c r="H4322" s="14"/>
    </row>
    <row r="4323" spans="2:8" ht="30" customHeight="1">
      <c r="B4323" s="21" t="str">
        <f t="shared" si="68"/>
        <v/>
      </c>
      <c r="C4323" s="152"/>
      <c r="D4323" s="263"/>
      <c r="E4323" s="169"/>
      <c r="F4323" s="167"/>
      <c r="G4323" s="14"/>
      <c r="H4323" s="14"/>
    </row>
    <row r="4324" spans="2:8" ht="30" customHeight="1">
      <c r="B4324" s="21" t="str">
        <f t="shared" si="68"/>
        <v/>
      </c>
      <c r="C4324" s="152"/>
      <c r="D4324" s="263"/>
      <c r="E4324" s="169"/>
      <c r="F4324" s="167"/>
      <c r="G4324" s="14"/>
      <c r="H4324" s="14"/>
    </row>
    <row r="4325" spans="2:8" ht="30" customHeight="1">
      <c r="B4325" s="21" t="str">
        <f t="shared" si="68"/>
        <v/>
      </c>
      <c r="C4325" s="152"/>
      <c r="D4325" s="263"/>
      <c r="E4325" s="169"/>
      <c r="F4325" s="167"/>
      <c r="G4325" s="14"/>
      <c r="H4325" s="14"/>
    </row>
    <row r="4326" spans="2:8" ht="30" customHeight="1">
      <c r="B4326" s="21" t="str">
        <f t="shared" si="68"/>
        <v/>
      </c>
      <c r="C4326" s="152"/>
      <c r="D4326" s="263"/>
      <c r="E4326" s="169"/>
      <c r="F4326" s="167"/>
      <c r="G4326" s="14"/>
      <c r="H4326" s="14"/>
    </row>
    <row r="4327" spans="2:8" ht="30" customHeight="1">
      <c r="B4327" s="21" t="str">
        <f t="shared" si="68"/>
        <v/>
      </c>
      <c r="C4327" s="152"/>
      <c r="D4327" s="263"/>
      <c r="E4327" s="169"/>
      <c r="F4327" s="167"/>
      <c r="G4327" s="14"/>
      <c r="H4327" s="14"/>
    </row>
    <row r="4328" spans="2:8" ht="30" customHeight="1">
      <c r="B4328" s="21" t="str">
        <f t="shared" si="68"/>
        <v/>
      </c>
      <c r="C4328" s="152"/>
      <c r="D4328" s="263"/>
      <c r="E4328" s="169"/>
      <c r="F4328" s="167"/>
      <c r="G4328" s="14"/>
      <c r="H4328" s="14"/>
    </row>
    <row r="4329" spans="2:8" ht="30" customHeight="1">
      <c r="B4329" s="21" t="str">
        <f t="shared" si="68"/>
        <v/>
      </c>
      <c r="C4329" s="152"/>
      <c r="D4329" s="263"/>
      <c r="E4329" s="169"/>
      <c r="F4329" s="167"/>
      <c r="G4329" s="14"/>
      <c r="H4329" s="14"/>
    </row>
    <row r="4330" spans="2:8" ht="30" customHeight="1">
      <c r="B4330" s="21" t="str">
        <f t="shared" si="68"/>
        <v/>
      </c>
      <c r="C4330" s="152"/>
      <c r="D4330" s="263"/>
      <c r="E4330" s="169"/>
      <c r="F4330" s="167"/>
      <c r="G4330" s="14"/>
      <c r="H4330" s="14"/>
    </row>
    <row r="4331" spans="2:8" ht="30" customHeight="1">
      <c r="B4331" s="21" t="str">
        <f t="shared" si="68"/>
        <v/>
      </c>
      <c r="C4331" s="152"/>
      <c r="D4331" s="263"/>
      <c r="E4331" s="169"/>
      <c r="F4331" s="167"/>
      <c r="G4331" s="14"/>
      <c r="H4331" s="14"/>
    </row>
    <row r="4332" spans="2:8" ht="30" customHeight="1">
      <c r="B4332" s="21" t="str">
        <f t="shared" si="68"/>
        <v/>
      </c>
      <c r="C4332" s="152"/>
      <c r="D4332" s="263"/>
      <c r="E4332" s="169"/>
      <c r="F4332" s="167"/>
      <c r="G4332" s="14"/>
      <c r="H4332" s="14"/>
    </row>
    <row r="4333" spans="2:8" ht="30" customHeight="1">
      <c r="B4333" s="21" t="str">
        <f t="shared" si="68"/>
        <v/>
      </c>
      <c r="C4333" s="152"/>
      <c r="D4333" s="263"/>
      <c r="E4333" s="169"/>
      <c r="F4333" s="167"/>
      <c r="G4333" s="14"/>
      <c r="H4333" s="14"/>
    </row>
    <row r="4334" spans="2:8" ht="30" customHeight="1">
      <c r="B4334" s="21" t="str">
        <f t="shared" si="68"/>
        <v/>
      </c>
      <c r="C4334" s="152"/>
      <c r="D4334" s="263"/>
      <c r="E4334" s="169"/>
      <c r="F4334" s="167"/>
      <c r="G4334" s="14"/>
      <c r="H4334" s="14"/>
    </row>
    <row r="4335" spans="2:8" ht="30" customHeight="1">
      <c r="B4335" s="21" t="str">
        <f t="shared" si="68"/>
        <v/>
      </c>
      <c r="C4335" s="152"/>
      <c r="D4335" s="263"/>
      <c r="E4335" s="169"/>
      <c r="F4335" s="167"/>
      <c r="G4335" s="14"/>
      <c r="H4335" s="14"/>
    </row>
    <row r="4336" spans="2:8" ht="30" customHeight="1">
      <c r="B4336" s="21" t="str">
        <f t="shared" ref="B4336:B4399" si="69">IF(D4336="","",MONTH(F4336))</f>
        <v/>
      </c>
      <c r="C4336" s="152"/>
      <c r="D4336" s="263"/>
      <c r="E4336" s="169"/>
      <c r="F4336" s="167"/>
      <c r="G4336" s="14"/>
      <c r="H4336" s="14"/>
    </row>
    <row r="4337" spans="2:8" ht="30" customHeight="1">
      <c r="B4337" s="21" t="str">
        <f t="shared" si="69"/>
        <v/>
      </c>
      <c r="C4337" s="152"/>
      <c r="D4337" s="263"/>
      <c r="E4337" s="169"/>
      <c r="F4337" s="167"/>
      <c r="G4337" s="14"/>
      <c r="H4337" s="14"/>
    </row>
    <row r="4338" spans="2:8" ht="30" customHeight="1">
      <c r="B4338" s="21" t="str">
        <f t="shared" si="69"/>
        <v/>
      </c>
      <c r="C4338" s="152"/>
      <c r="D4338" s="263"/>
      <c r="E4338" s="169"/>
      <c r="F4338" s="167"/>
      <c r="G4338" s="14"/>
      <c r="H4338" s="14"/>
    </row>
    <row r="4339" spans="2:8" ht="30" customHeight="1">
      <c r="B4339" s="21" t="str">
        <f t="shared" si="69"/>
        <v/>
      </c>
      <c r="C4339" s="152"/>
      <c r="D4339" s="263"/>
      <c r="E4339" s="169"/>
      <c r="F4339" s="167"/>
      <c r="G4339" s="14"/>
      <c r="H4339" s="14"/>
    </row>
    <row r="4340" spans="2:8" ht="30" customHeight="1">
      <c r="B4340" s="21" t="str">
        <f t="shared" si="69"/>
        <v/>
      </c>
      <c r="C4340" s="152"/>
      <c r="D4340" s="263"/>
      <c r="E4340" s="169"/>
      <c r="F4340" s="167"/>
      <c r="G4340" s="14"/>
      <c r="H4340" s="14"/>
    </row>
    <row r="4341" spans="2:8" ht="30" customHeight="1">
      <c r="B4341" s="21" t="str">
        <f t="shared" si="69"/>
        <v/>
      </c>
      <c r="C4341" s="152"/>
      <c r="D4341" s="263"/>
      <c r="E4341" s="169"/>
      <c r="F4341" s="167"/>
      <c r="G4341" s="14"/>
      <c r="H4341" s="14"/>
    </row>
    <row r="4342" spans="2:8" ht="30" customHeight="1">
      <c r="B4342" s="21" t="str">
        <f t="shared" si="69"/>
        <v/>
      </c>
      <c r="C4342" s="152"/>
      <c r="D4342" s="263"/>
      <c r="E4342" s="169"/>
      <c r="F4342" s="167"/>
      <c r="G4342" s="14"/>
      <c r="H4342" s="14"/>
    </row>
    <row r="4343" spans="2:8" ht="30" customHeight="1">
      <c r="B4343" s="21" t="str">
        <f t="shared" si="69"/>
        <v/>
      </c>
      <c r="C4343" s="152"/>
      <c r="D4343" s="263"/>
      <c r="E4343" s="169"/>
      <c r="F4343" s="167"/>
      <c r="G4343" s="14"/>
      <c r="H4343" s="14"/>
    </row>
    <row r="4344" spans="2:8" ht="30" customHeight="1">
      <c r="B4344" s="21" t="str">
        <f t="shared" si="69"/>
        <v/>
      </c>
      <c r="C4344" s="152"/>
      <c r="D4344" s="263"/>
      <c r="E4344" s="169"/>
      <c r="F4344" s="167"/>
      <c r="G4344" s="14"/>
      <c r="H4344" s="14"/>
    </row>
    <row r="4345" spans="2:8" ht="30" customHeight="1">
      <c r="B4345" s="21" t="str">
        <f t="shared" si="69"/>
        <v/>
      </c>
      <c r="C4345" s="152"/>
      <c r="D4345" s="263"/>
      <c r="E4345" s="169"/>
      <c r="F4345" s="167"/>
      <c r="G4345" s="14"/>
      <c r="H4345" s="14"/>
    </row>
    <row r="4346" spans="2:8" ht="30" customHeight="1">
      <c r="B4346" s="21" t="str">
        <f t="shared" si="69"/>
        <v/>
      </c>
      <c r="C4346" s="152"/>
      <c r="D4346" s="263"/>
      <c r="E4346" s="169"/>
      <c r="F4346" s="167"/>
      <c r="G4346" s="14"/>
      <c r="H4346" s="14"/>
    </row>
    <row r="4347" spans="2:8" ht="30" customHeight="1">
      <c r="B4347" s="21" t="str">
        <f t="shared" si="69"/>
        <v/>
      </c>
      <c r="C4347" s="152"/>
      <c r="D4347" s="263"/>
      <c r="E4347" s="169"/>
      <c r="F4347" s="167"/>
      <c r="G4347" s="14"/>
      <c r="H4347" s="14"/>
    </row>
    <row r="4348" spans="2:8" ht="30" customHeight="1">
      <c r="B4348" s="21" t="str">
        <f t="shared" si="69"/>
        <v/>
      </c>
      <c r="C4348" s="152"/>
      <c r="D4348" s="263"/>
      <c r="E4348" s="169"/>
      <c r="F4348" s="167"/>
      <c r="G4348" s="14"/>
      <c r="H4348" s="14"/>
    </row>
    <row r="4349" spans="2:8" ht="30" customHeight="1">
      <c r="B4349" s="21" t="str">
        <f t="shared" si="69"/>
        <v/>
      </c>
      <c r="C4349" s="152"/>
      <c r="D4349" s="263"/>
      <c r="E4349" s="169"/>
      <c r="F4349" s="167"/>
      <c r="G4349" s="14"/>
      <c r="H4349" s="14"/>
    </row>
    <row r="4350" spans="2:8" ht="30" customHeight="1">
      <c r="B4350" s="21" t="str">
        <f t="shared" si="69"/>
        <v/>
      </c>
      <c r="C4350" s="152"/>
      <c r="D4350" s="263"/>
      <c r="E4350" s="169"/>
      <c r="F4350" s="167"/>
      <c r="G4350" s="14"/>
      <c r="H4350" s="14"/>
    </row>
    <row r="4351" spans="2:8" ht="30" customHeight="1">
      <c r="B4351" s="21" t="str">
        <f t="shared" si="69"/>
        <v/>
      </c>
      <c r="C4351" s="152"/>
      <c r="D4351" s="263"/>
      <c r="E4351" s="169"/>
      <c r="F4351" s="167"/>
      <c r="G4351" s="14"/>
      <c r="H4351" s="14"/>
    </row>
    <row r="4352" spans="2:8" ht="30" customHeight="1">
      <c r="B4352" s="21" t="str">
        <f t="shared" si="69"/>
        <v/>
      </c>
      <c r="C4352" s="152"/>
      <c r="D4352" s="263"/>
      <c r="E4352" s="169"/>
      <c r="F4352" s="167"/>
      <c r="G4352" s="14"/>
      <c r="H4352" s="14"/>
    </row>
    <row r="4353" spans="2:8" ht="30" customHeight="1">
      <c r="B4353" s="21" t="str">
        <f t="shared" si="69"/>
        <v/>
      </c>
      <c r="C4353" s="152"/>
      <c r="D4353" s="263"/>
      <c r="E4353" s="169"/>
      <c r="F4353" s="167"/>
      <c r="G4353" s="14"/>
      <c r="H4353" s="14"/>
    </row>
    <row r="4354" spans="2:8" ht="30" customHeight="1">
      <c r="B4354" s="21" t="str">
        <f t="shared" si="69"/>
        <v/>
      </c>
      <c r="C4354" s="152"/>
      <c r="D4354" s="263"/>
      <c r="E4354" s="169"/>
      <c r="F4354" s="167"/>
      <c r="G4354" s="14"/>
      <c r="H4354" s="14"/>
    </row>
    <row r="4355" spans="2:8" ht="30" customHeight="1">
      <c r="B4355" s="21" t="str">
        <f t="shared" si="69"/>
        <v/>
      </c>
      <c r="C4355" s="152"/>
      <c r="D4355" s="263"/>
      <c r="E4355" s="169"/>
      <c r="F4355" s="167"/>
      <c r="G4355" s="14"/>
      <c r="H4355" s="14"/>
    </row>
    <row r="4356" spans="2:8" ht="30" customHeight="1">
      <c r="B4356" s="21" t="str">
        <f t="shared" si="69"/>
        <v/>
      </c>
      <c r="C4356" s="152"/>
      <c r="D4356" s="263"/>
      <c r="E4356" s="169"/>
      <c r="F4356" s="167"/>
      <c r="G4356" s="14"/>
      <c r="H4356" s="14"/>
    </row>
    <row r="4357" spans="2:8" ht="30" customHeight="1">
      <c r="B4357" s="21" t="str">
        <f t="shared" si="69"/>
        <v/>
      </c>
      <c r="C4357" s="152"/>
      <c r="D4357" s="263"/>
      <c r="E4357" s="169"/>
      <c r="F4357" s="167"/>
      <c r="G4357" s="14"/>
      <c r="H4357" s="14"/>
    </row>
    <row r="4358" spans="2:8" ht="30" customHeight="1">
      <c r="B4358" s="21" t="str">
        <f t="shared" si="69"/>
        <v/>
      </c>
      <c r="C4358" s="152"/>
      <c r="D4358" s="263"/>
      <c r="E4358" s="169"/>
      <c r="F4358" s="167"/>
      <c r="G4358" s="14"/>
      <c r="H4358" s="14"/>
    </row>
    <row r="4359" spans="2:8" ht="30" customHeight="1">
      <c r="B4359" s="21" t="str">
        <f t="shared" si="69"/>
        <v/>
      </c>
      <c r="C4359" s="152"/>
      <c r="D4359" s="263"/>
      <c r="E4359" s="169"/>
      <c r="F4359" s="167"/>
      <c r="G4359" s="14"/>
      <c r="H4359" s="14"/>
    </row>
    <row r="4360" spans="2:8" ht="30" customHeight="1">
      <c r="B4360" s="21" t="str">
        <f t="shared" si="69"/>
        <v/>
      </c>
      <c r="C4360" s="152"/>
      <c r="D4360" s="263"/>
      <c r="E4360" s="169"/>
      <c r="F4360" s="167"/>
      <c r="G4360" s="14"/>
      <c r="H4360" s="14"/>
    </row>
    <row r="4361" spans="2:8" ht="30" customHeight="1">
      <c r="B4361" s="21" t="str">
        <f t="shared" si="69"/>
        <v/>
      </c>
      <c r="C4361" s="152"/>
      <c r="D4361" s="263"/>
      <c r="E4361" s="169"/>
      <c r="F4361" s="167"/>
      <c r="G4361" s="14"/>
      <c r="H4361" s="14"/>
    </row>
    <row r="4362" spans="2:8" ht="30" customHeight="1">
      <c r="B4362" s="21" t="str">
        <f t="shared" si="69"/>
        <v/>
      </c>
      <c r="C4362" s="152"/>
      <c r="D4362" s="263"/>
      <c r="E4362" s="169"/>
      <c r="F4362" s="167"/>
      <c r="G4362" s="14"/>
      <c r="H4362" s="14"/>
    </row>
    <row r="4363" spans="2:8" ht="30" customHeight="1">
      <c r="B4363" s="21" t="str">
        <f t="shared" si="69"/>
        <v/>
      </c>
      <c r="C4363" s="152"/>
      <c r="D4363" s="263"/>
      <c r="E4363" s="169"/>
      <c r="F4363" s="167"/>
      <c r="G4363" s="14"/>
      <c r="H4363" s="14"/>
    </row>
    <row r="4364" spans="2:8" ht="30" customHeight="1">
      <c r="B4364" s="21" t="str">
        <f t="shared" si="69"/>
        <v/>
      </c>
      <c r="C4364" s="152"/>
      <c r="D4364" s="263"/>
      <c r="E4364" s="169"/>
      <c r="F4364" s="167"/>
      <c r="G4364" s="14"/>
      <c r="H4364" s="14"/>
    </row>
    <row r="4365" spans="2:8" ht="30" customHeight="1">
      <c r="B4365" s="21" t="str">
        <f t="shared" si="69"/>
        <v/>
      </c>
      <c r="C4365" s="152"/>
      <c r="D4365" s="263"/>
      <c r="E4365" s="169"/>
      <c r="F4365" s="167"/>
      <c r="G4365" s="14"/>
      <c r="H4365" s="14"/>
    </row>
    <row r="4366" spans="2:8" ht="30" customHeight="1">
      <c r="B4366" s="21" t="str">
        <f t="shared" si="69"/>
        <v/>
      </c>
      <c r="C4366" s="152"/>
      <c r="D4366" s="263"/>
      <c r="E4366" s="169"/>
      <c r="F4366" s="167"/>
      <c r="G4366" s="14"/>
      <c r="H4366" s="14"/>
    </row>
    <row r="4367" spans="2:8" ht="30" customHeight="1">
      <c r="B4367" s="21" t="str">
        <f t="shared" si="69"/>
        <v/>
      </c>
      <c r="C4367" s="152"/>
      <c r="D4367" s="263"/>
      <c r="E4367" s="169"/>
      <c r="F4367" s="167"/>
      <c r="G4367" s="14"/>
      <c r="H4367" s="14"/>
    </row>
    <row r="4368" spans="2:8" ht="30" customHeight="1">
      <c r="B4368" s="21" t="str">
        <f t="shared" si="69"/>
        <v/>
      </c>
      <c r="C4368" s="152"/>
      <c r="D4368" s="263"/>
      <c r="E4368" s="169"/>
      <c r="F4368" s="167"/>
      <c r="G4368" s="14"/>
      <c r="H4368" s="14"/>
    </row>
    <row r="4369" spans="2:8" ht="30" customHeight="1">
      <c r="B4369" s="21" t="str">
        <f t="shared" si="69"/>
        <v/>
      </c>
      <c r="C4369" s="152"/>
      <c r="D4369" s="263"/>
      <c r="E4369" s="169"/>
      <c r="F4369" s="167"/>
      <c r="G4369" s="14"/>
      <c r="H4369" s="14"/>
    </row>
    <row r="4370" spans="2:8" ht="30" customHeight="1">
      <c r="B4370" s="21" t="str">
        <f t="shared" si="69"/>
        <v/>
      </c>
      <c r="C4370" s="152"/>
      <c r="D4370" s="263"/>
      <c r="E4370" s="169"/>
      <c r="F4370" s="167"/>
      <c r="G4370" s="14"/>
      <c r="H4370" s="14"/>
    </row>
    <row r="4371" spans="2:8" ht="30" customHeight="1">
      <c r="B4371" s="21" t="str">
        <f t="shared" si="69"/>
        <v/>
      </c>
      <c r="C4371" s="152"/>
      <c r="D4371" s="263"/>
      <c r="E4371" s="169"/>
      <c r="F4371" s="167"/>
      <c r="G4371" s="14"/>
      <c r="H4371" s="14"/>
    </row>
    <row r="4372" spans="2:8" ht="30" customHeight="1">
      <c r="B4372" s="21" t="str">
        <f t="shared" si="69"/>
        <v/>
      </c>
      <c r="C4372" s="152"/>
      <c r="D4372" s="263"/>
      <c r="E4372" s="169"/>
      <c r="F4372" s="167"/>
      <c r="G4372" s="14"/>
      <c r="H4372" s="14"/>
    </row>
    <row r="4373" spans="2:8" ht="30" customHeight="1">
      <c r="B4373" s="21" t="str">
        <f t="shared" si="69"/>
        <v/>
      </c>
      <c r="C4373" s="152"/>
      <c r="D4373" s="263"/>
      <c r="E4373" s="169"/>
      <c r="F4373" s="167"/>
      <c r="G4373" s="14"/>
      <c r="H4373" s="14"/>
    </row>
    <row r="4374" spans="2:8" ht="30" customHeight="1">
      <c r="B4374" s="21" t="str">
        <f t="shared" si="69"/>
        <v/>
      </c>
      <c r="C4374" s="152"/>
      <c r="D4374" s="263"/>
      <c r="E4374" s="169"/>
      <c r="F4374" s="167"/>
      <c r="G4374" s="14"/>
      <c r="H4374" s="14"/>
    </row>
    <row r="4375" spans="2:8" ht="30" customHeight="1">
      <c r="B4375" s="21" t="str">
        <f t="shared" si="69"/>
        <v/>
      </c>
      <c r="C4375" s="152"/>
      <c r="D4375" s="263"/>
      <c r="E4375" s="169"/>
      <c r="F4375" s="167"/>
      <c r="G4375" s="14"/>
      <c r="H4375" s="14"/>
    </row>
    <row r="4376" spans="2:8" ht="30" customHeight="1">
      <c r="B4376" s="21" t="str">
        <f t="shared" si="69"/>
        <v/>
      </c>
      <c r="C4376" s="152"/>
      <c r="D4376" s="263"/>
      <c r="E4376" s="169"/>
      <c r="F4376" s="167"/>
      <c r="G4376" s="14"/>
      <c r="H4376" s="14"/>
    </row>
    <row r="4377" spans="2:8" ht="30" customHeight="1">
      <c r="B4377" s="21" t="str">
        <f t="shared" si="69"/>
        <v/>
      </c>
      <c r="C4377" s="152"/>
      <c r="D4377" s="263"/>
      <c r="E4377" s="169"/>
      <c r="F4377" s="167"/>
      <c r="G4377" s="14"/>
      <c r="H4377" s="14"/>
    </row>
    <row r="4378" spans="2:8" ht="30" customHeight="1">
      <c r="B4378" s="21" t="str">
        <f t="shared" si="69"/>
        <v/>
      </c>
      <c r="C4378" s="152"/>
      <c r="D4378" s="263"/>
      <c r="E4378" s="169"/>
      <c r="F4378" s="167"/>
      <c r="G4378" s="14"/>
      <c r="H4378" s="14"/>
    </row>
    <row r="4379" spans="2:8" ht="30" customHeight="1">
      <c r="B4379" s="21" t="str">
        <f t="shared" si="69"/>
        <v/>
      </c>
      <c r="C4379" s="152"/>
      <c r="D4379" s="263"/>
      <c r="E4379" s="169"/>
      <c r="F4379" s="167"/>
      <c r="G4379" s="14"/>
      <c r="H4379" s="14"/>
    </row>
    <row r="4380" spans="2:8" ht="30" customHeight="1">
      <c r="B4380" s="21" t="str">
        <f t="shared" si="69"/>
        <v/>
      </c>
      <c r="C4380" s="152"/>
      <c r="D4380" s="263"/>
      <c r="E4380" s="169"/>
      <c r="F4380" s="167"/>
      <c r="G4380" s="14"/>
      <c r="H4380" s="14"/>
    </row>
    <row r="4381" spans="2:8" ht="30" customHeight="1">
      <c r="B4381" s="21" t="str">
        <f t="shared" si="69"/>
        <v/>
      </c>
      <c r="C4381" s="152"/>
      <c r="D4381" s="263"/>
      <c r="E4381" s="169"/>
      <c r="F4381" s="167"/>
      <c r="G4381" s="14"/>
      <c r="H4381" s="14"/>
    </row>
    <row r="4382" spans="2:8" ht="30" customHeight="1">
      <c r="B4382" s="21" t="str">
        <f t="shared" si="69"/>
        <v/>
      </c>
      <c r="C4382" s="152"/>
      <c r="D4382" s="263"/>
      <c r="E4382" s="169"/>
      <c r="F4382" s="167"/>
      <c r="G4382" s="14"/>
      <c r="H4382" s="14"/>
    </row>
    <row r="4383" spans="2:8" ht="30" customHeight="1">
      <c r="B4383" s="21" t="str">
        <f t="shared" si="69"/>
        <v/>
      </c>
      <c r="C4383" s="152"/>
      <c r="D4383" s="263"/>
      <c r="E4383" s="169"/>
      <c r="F4383" s="167"/>
      <c r="G4383" s="14"/>
      <c r="H4383" s="14"/>
    </row>
    <row r="4384" spans="2:8" ht="30" customHeight="1">
      <c r="B4384" s="21" t="str">
        <f t="shared" si="69"/>
        <v/>
      </c>
      <c r="C4384" s="152"/>
      <c r="D4384" s="263"/>
      <c r="E4384" s="169"/>
      <c r="F4384" s="167"/>
      <c r="G4384" s="14"/>
      <c r="H4384" s="14"/>
    </row>
    <row r="4385" spans="2:8" ht="30" customHeight="1">
      <c r="B4385" s="21" t="str">
        <f t="shared" si="69"/>
        <v/>
      </c>
      <c r="C4385" s="152"/>
      <c r="D4385" s="263"/>
      <c r="E4385" s="169"/>
      <c r="F4385" s="167"/>
      <c r="G4385" s="14"/>
      <c r="H4385" s="14"/>
    </row>
    <row r="4386" spans="2:8" ht="30" customHeight="1">
      <c r="B4386" s="21" t="str">
        <f t="shared" si="69"/>
        <v/>
      </c>
      <c r="C4386" s="152"/>
      <c r="D4386" s="263"/>
      <c r="E4386" s="169"/>
      <c r="F4386" s="167"/>
      <c r="G4386" s="14"/>
      <c r="H4386" s="14"/>
    </row>
    <row r="4387" spans="2:8" ht="30" customHeight="1">
      <c r="B4387" s="21" t="str">
        <f t="shared" si="69"/>
        <v/>
      </c>
      <c r="C4387" s="152"/>
      <c r="D4387" s="263"/>
      <c r="E4387" s="169"/>
      <c r="F4387" s="167"/>
      <c r="G4387" s="14"/>
      <c r="H4387" s="14"/>
    </row>
    <row r="4388" spans="2:8" ht="30" customHeight="1">
      <c r="B4388" s="21" t="str">
        <f t="shared" si="69"/>
        <v/>
      </c>
      <c r="C4388" s="152"/>
      <c r="D4388" s="263"/>
      <c r="E4388" s="169"/>
      <c r="F4388" s="167"/>
      <c r="G4388" s="14"/>
      <c r="H4388" s="14"/>
    </row>
    <row r="4389" spans="2:8" ht="30" customHeight="1">
      <c r="B4389" s="21" t="str">
        <f t="shared" si="69"/>
        <v/>
      </c>
      <c r="C4389" s="152"/>
      <c r="D4389" s="263"/>
      <c r="E4389" s="169"/>
      <c r="F4389" s="167"/>
      <c r="G4389" s="14"/>
      <c r="H4389" s="14"/>
    </row>
    <row r="4390" spans="2:8" ht="30" customHeight="1">
      <c r="B4390" s="21" t="str">
        <f t="shared" si="69"/>
        <v/>
      </c>
      <c r="C4390" s="152"/>
      <c r="D4390" s="263"/>
      <c r="E4390" s="169"/>
      <c r="F4390" s="167"/>
      <c r="G4390" s="14"/>
      <c r="H4390" s="14"/>
    </row>
    <row r="4391" spans="2:8" ht="30" customHeight="1">
      <c r="B4391" s="21" t="str">
        <f t="shared" si="69"/>
        <v/>
      </c>
      <c r="C4391" s="152"/>
      <c r="D4391" s="263"/>
      <c r="E4391" s="169"/>
      <c r="F4391" s="167"/>
      <c r="G4391" s="14"/>
      <c r="H4391" s="14"/>
    </row>
    <row r="4392" spans="2:8" ht="30" customHeight="1">
      <c r="B4392" s="21" t="str">
        <f t="shared" si="69"/>
        <v/>
      </c>
      <c r="C4392" s="152"/>
      <c r="D4392" s="263"/>
      <c r="E4392" s="169"/>
      <c r="F4392" s="167"/>
      <c r="G4392" s="14"/>
      <c r="H4392" s="14"/>
    </row>
    <row r="4393" spans="2:8" ht="30" customHeight="1">
      <c r="B4393" s="21" t="str">
        <f t="shared" si="69"/>
        <v/>
      </c>
      <c r="C4393" s="152"/>
      <c r="D4393" s="263"/>
      <c r="E4393" s="169"/>
      <c r="F4393" s="167"/>
      <c r="G4393" s="14"/>
      <c r="H4393" s="14"/>
    </row>
    <row r="4394" spans="2:8" ht="30" customHeight="1">
      <c r="B4394" s="21" t="str">
        <f t="shared" si="69"/>
        <v/>
      </c>
      <c r="C4394" s="152"/>
      <c r="D4394" s="263"/>
      <c r="E4394" s="169"/>
      <c r="F4394" s="167"/>
      <c r="G4394" s="14"/>
      <c r="H4394" s="14"/>
    </row>
    <row r="4395" spans="2:8" ht="30" customHeight="1">
      <c r="B4395" s="21" t="str">
        <f t="shared" si="69"/>
        <v/>
      </c>
      <c r="C4395" s="152"/>
      <c r="D4395" s="263"/>
      <c r="E4395" s="169"/>
      <c r="F4395" s="167"/>
      <c r="G4395" s="14"/>
      <c r="H4395" s="14"/>
    </row>
    <row r="4396" spans="2:8" ht="30" customHeight="1">
      <c r="B4396" s="21" t="str">
        <f t="shared" si="69"/>
        <v/>
      </c>
      <c r="C4396" s="152"/>
      <c r="D4396" s="263"/>
      <c r="E4396" s="169"/>
      <c r="F4396" s="167"/>
      <c r="G4396" s="14"/>
      <c r="H4396" s="14"/>
    </row>
    <row r="4397" spans="2:8" ht="30" customHeight="1">
      <c r="B4397" s="21" t="str">
        <f t="shared" si="69"/>
        <v/>
      </c>
      <c r="C4397" s="152"/>
      <c r="D4397" s="263"/>
      <c r="E4397" s="169"/>
      <c r="F4397" s="167"/>
      <c r="G4397" s="14"/>
      <c r="H4397" s="14"/>
    </row>
    <row r="4398" spans="2:8" ht="30" customHeight="1">
      <c r="B4398" s="21" t="str">
        <f t="shared" si="69"/>
        <v/>
      </c>
      <c r="C4398" s="152"/>
      <c r="D4398" s="263"/>
      <c r="E4398" s="169"/>
      <c r="F4398" s="167"/>
      <c r="G4398" s="14"/>
      <c r="H4398" s="14"/>
    </row>
    <row r="4399" spans="2:8" ht="30" customHeight="1">
      <c r="B4399" s="21" t="str">
        <f t="shared" si="69"/>
        <v/>
      </c>
      <c r="C4399" s="152"/>
      <c r="D4399" s="263"/>
      <c r="E4399" s="169"/>
      <c r="F4399" s="167"/>
      <c r="G4399" s="14"/>
      <c r="H4399" s="14"/>
    </row>
    <row r="4400" spans="2:8" ht="30" customHeight="1">
      <c r="B4400" s="21" t="str">
        <f t="shared" ref="B4400:B4463" si="70">IF(D4400="","",MONTH(F4400))</f>
        <v/>
      </c>
      <c r="C4400" s="152"/>
      <c r="D4400" s="263"/>
      <c r="E4400" s="169"/>
      <c r="F4400" s="167"/>
      <c r="G4400" s="14"/>
      <c r="H4400" s="14"/>
    </row>
    <row r="4401" spans="2:8" ht="30" customHeight="1">
      <c r="B4401" s="21" t="str">
        <f t="shared" si="70"/>
        <v/>
      </c>
      <c r="C4401" s="152"/>
      <c r="D4401" s="263"/>
      <c r="E4401" s="169"/>
      <c r="F4401" s="167"/>
      <c r="G4401" s="14"/>
      <c r="H4401" s="14"/>
    </row>
    <row r="4402" spans="2:8" ht="30" customHeight="1">
      <c r="B4402" s="21" t="str">
        <f t="shared" si="70"/>
        <v/>
      </c>
      <c r="C4402" s="152"/>
      <c r="D4402" s="263"/>
      <c r="E4402" s="169"/>
      <c r="F4402" s="167"/>
      <c r="G4402" s="14"/>
      <c r="H4402" s="14"/>
    </row>
    <row r="4403" spans="2:8" ht="30" customHeight="1">
      <c r="B4403" s="21" t="str">
        <f t="shared" si="70"/>
        <v/>
      </c>
      <c r="C4403" s="152"/>
      <c r="D4403" s="263"/>
      <c r="E4403" s="169"/>
      <c r="F4403" s="167"/>
      <c r="G4403" s="14"/>
      <c r="H4403" s="14"/>
    </row>
    <row r="4404" spans="2:8" ht="30" customHeight="1">
      <c r="B4404" s="21" t="str">
        <f t="shared" si="70"/>
        <v/>
      </c>
      <c r="C4404" s="152"/>
      <c r="D4404" s="263"/>
      <c r="E4404" s="169"/>
      <c r="F4404" s="167"/>
      <c r="G4404" s="14"/>
      <c r="H4404" s="14"/>
    </row>
    <row r="4405" spans="2:8" ht="30" customHeight="1">
      <c r="B4405" s="21" t="str">
        <f t="shared" si="70"/>
        <v/>
      </c>
      <c r="C4405" s="152"/>
      <c r="D4405" s="263"/>
      <c r="E4405" s="169"/>
      <c r="F4405" s="167"/>
      <c r="G4405" s="14"/>
      <c r="H4405" s="14"/>
    </row>
    <row r="4406" spans="2:8" ht="30" customHeight="1">
      <c r="B4406" s="21" t="str">
        <f t="shared" si="70"/>
        <v/>
      </c>
      <c r="C4406" s="152"/>
      <c r="D4406" s="263"/>
      <c r="E4406" s="169"/>
      <c r="F4406" s="167"/>
      <c r="G4406" s="14"/>
      <c r="H4406" s="14"/>
    </row>
    <row r="4407" spans="2:8" ht="30" customHeight="1">
      <c r="B4407" s="21" t="str">
        <f t="shared" si="70"/>
        <v/>
      </c>
      <c r="C4407" s="152"/>
      <c r="D4407" s="263"/>
      <c r="E4407" s="169"/>
      <c r="F4407" s="167"/>
      <c r="G4407" s="14"/>
      <c r="H4407" s="14"/>
    </row>
    <row r="4408" spans="2:8" ht="30" customHeight="1">
      <c r="B4408" s="21" t="str">
        <f t="shared" si="70"/>
        <v/>
      </c>
      <c r="C4408" s="152"/>
      <c r="D4408" s="263"/>
      <c r="E4408" s="169"/>
      <c r="F4408" s="167"/>
      <c r="G4408" s="14"/>
      <c r="H4408" s="14"/>
    </row>
    <row r="4409" spans="2:8" ht="30" customHeight="1">
      <c r="B4409" s="21" t="str">
        <f t="shared" si="70"/>
        <v/>
      </c>
      <c r="C4409" s="152"/>
      <c r="D4409" s="263"/>
      <c r="E4409" s="169"/>
      <c r="F4409" s="167"/>
      <c r="G4409" s="14"/>
      <c r="H4409" s="14"/>
    </row>
    <row r="4410" spans="2:8" ht="30" customHeight="1">
      <c r="B4410" s="21" t="str">
        <f t="shared" si="70"/>
        <v/>
      </c>
      <c r="C4410" s="152"/>
      <c r="D4410" s="263"/>
      <c r="E4410" s="169"/>
      <c r="F4410" s="167"/>
      <c r="G4410" s="14"/>
      <c r="H4410" s="14"/>
    </row>
    <row r="4411" spans="2:8" ht="30" customHeight="1">
      <c r="B4411" s="21" t="str">
        <f t="shared" si="70"/>
        <v/>
      </c>
      <c r="C4411" s="152"/>
      <c r="D4411" s="263"/>
      <c r="E4411" s="169"/>
      <c r="F4411" s="167"/>
      <c r="G4411" s="14"/>
      <c r="H4411" s="14"/>
    </row>
    <row r="4412" spans="2:8" ht="30" customHeight="1">
      <c r="B4412" s="21" t="str">
        <f t="shared" si="70"/>
        <v/>
      </c>
      <c r="C4412" s="152"/>
      <c r="D4412" s="263"/>
      <c r="E4412" s="169"/>
      <c r="F4412" s="167"/>
      <c r="G4412" s="14"/>
      <c r="H4412" s="14"/>
    </row>
    <row r="4413" spans="2:8" ht="30" customHeight="1">
      <c r="B4413" s="21" t="str">
        <f t="shared" si="70"/>
        <v/>
      </c>
      <c r="C4413" s="152"/>
      <c r="D4413" s="263"/>
      <c r="E4413" s="169"/>
      <c r="F4413" s="167"/>
      <c r="G4413" s="14"/>
      <c r="H4413" s="14"/>
    </row>
    <row r="4414" spans="2:8" ht="30" customHeight="1">
      <c r="B4414" s="21" t="str">
        <f t="shared" si="70"/>
        <v/>
      </c>
      <c r="C4414" s="152"/>
      <c r="D4414" s="263"/>
      <c r="E4414" s="169"/>
      <c r="F4414" s="167"/>
      <c r="G4414" s="14"/>
      <c r="H4414" s="14"/>
    </row>
    <row r="4415" spans="2:8" ht="30" customHeight="1">
      <c r="B4415" s="21" t="str">
        <f t="shared" si="70"/>
        <v/>
      </c>
      <c r="C4415" s="152"/>
      <c r="D4415" s="263"/>
      <c r="E4415" s="169"/>
      <c r="F4415" s="167"/>
      <c r="G4415" s="14"/>
      <c r="H4415" s="14"/>
    </row>
    <row r="4416" spans="2:8" ht="30" customHeight="1">
      <c r="B4416" s="21" t="str">
        <f t="shared" si="70"/>
        <v/>
      </c>
      <c r="C4416" s="152"/>
      <c r="D4416" s="263"/>
      <c r="E4416" s="169"/>
      <c r="F4416" s="167"/>
      <c r="G4416" s="14"/>
      <c r="H4416" s="14"/>
    </row>
    <row r="4417" spans="2:8" ht="30" customHeight="1">
      <c r="B4417" s="21" t="str">
        <f t="shared" si="70"/>
        <v/>
      </c>
      <c r="C4417" s="152"/>
      <c r="D4417" s="263"/>
      <c r="E4417" s="169"/>
      <c r="F4417" s="167"/>
      <c r="G4417" s="14"/>
      <c r="H4417" s="14"/>
    </row>
    <row r="4418" spans="2:8" ht="30" customHeight="1">
      <c r="B4418" s="21" t="str">
        <f t="shared" si="70"/>
        <v/>
      </c>
      <c r="C4418" s="152"/>
      <c r="D4418" s="263"/>
      <c r="E4418" s="169"/>
      <c r="F4418" s="167"/>
      <c r="G4418" s="14"/>
      <c r="H4418" s="14"/>
    </row>
    <row r="4419" spans="2:8" ht="30" customHeight="1">
      <c r="B4419" s="21" t="str">
        <f t="shared" si="70"/>
        <v/>
      </c>
      <c r="C4419" s="152"/>
      <c r="D4419" s="263"/>
      <c r="E4419" s="169"/>
      <c r="F4419" s="167"/>
      <c r="G4419" s="14"/>
      <c r="H4419" s="14"/>
    </row>
    <row r="4420" spans="2:8" ht="30" customHeight="1">
      <c r="B4420" s="21" t="str">
        <f t="shared" si="70"/>
        <v/>
      </c>
      <c r="C4420" s="152"/>
      <c r="D4420" s="263"/>
      <c r="E4420" s="169"/>
      <c r="F4420" s="167"/>
      <c r="G4420" s="14"/>
      <c r="H4420" s="14"/>
    </row>
    <row r="4421" spans="2:8" ht="30" customHeight="1">
      <c r="B4421" s="21" t="str">
        <f t="shared" si="70"/>
        <v/>
      </c>
      <c r="C4421" s="152"/>
      <c r="D4421" s="263"/>
      <c r="E4421" s="169"/>
      <c r="F4421" s="167"/>
      <c r="G4421" s="14"/>
      <c r="H4421" s="14"/>
    </row>
    <row r="4422" spans="2:8" ht="30" customHeight="1">
      <c r="B4422" s="21" t="str">
        <f t="shared" si="70"/>
        <v/>
      </c>
      <c r="C4422" s="152"/>
      <c r="D4422" s="263"/>
      <c r="E4422" s="169"/>
      <c r="F4422" s="167"/>
      <c r="G4422" s="14"/>
      <c r="H4422" s="14"/>
    </row>
    <row r="4423" spans="2:8" ht="30" customHeight="1">
      <c r="B4423" s="21" t="str">
        <f t="shared" si="70"/>
        <v/>
      </c>
      <c r="C4423" s="152"/>
      <c r="D4423" s="263"/>
      <c r="E4423" s="169"/>
      <c r="F4423" s="167"/>
      <c r="G4423" s="14"/>
      <c r="H4423" s="14"/>
    </row>
    <row r="4424" spans="2:8" ht="30" customHeight="1">
      <c r="B4424" s="21" t="str">
        <f t="shared" si="70"/>
        <v/>
      </c>
      <c r="C4424" s="152"/>
      <c r="D4424" s="263"/>
      <c r="E4424" s="169"/>
      <c r="F4424" s="167"/>
      <c r="G4424" s="14"/>
      <c r="H4424" s="14"/>
    </row>
    <row r="4425" spans="2:8" ht="30" customHeight="1">
      <c r="B4425" s="21" t="str">
        <f t="shared" si="70"/>
        <v/>
      </c>
      <c r="C4425" s="152"/>
      <c r="D4425" s="263"/>
      <c r="E4425" s="169"/>
      <c r="F4425" s="167"/>
      <c r="G4425" s="14"/>
      <c r="H4425" s="14"/>
    </row>
    <row r="4426" spans="2:8" ht="30" customHeight="1">
      <c r="B4426" s="21" t="str">
        <f t="shared" si="70"/>
        <v/>
      </c>
      <c r="C4426" s="152"/>
      <c r="D4426" s="263"/>
      <c r="E4426" s="169"/>
      <c r="F4426" s="167"/>
      <c r="G4426" s="14"/>
      <c r="H4426" s="14"/>
    </row>
    <row r="4427" spans="2:8" ht="30" customHeight="1">
      <c r="B4427" s="21" t="str">
        <f t="shared" si="70"/>
        <v/>
      </c>
      <c r="C4427" s="152"/>
      <c r="D4427" s="263"/>
      <c r="E4427" s="169"/>
      <c r="F4427" s="167"/>
      <c r="G4427" s="14"/>
      <c r="H4427" s="14"/>
    </row>
    <row r="4428" spans="2:8" ht="30" customHeight="1">
      <c r="B4428" s="21" t="str">
        <f t="shared" si="70"/>
        <v/>
      </c>
      <c r="C4428" s="152"/>
      <c r="D4428" s="263"/>
      <c r="E4428" s="169"/>
      <c r="F4428" s="167"/>
      <c r="G4428" s="14"/>
      <c r="H4428" s="14"/>
    </row>
    <row r="4429" spans="2:8" ht="30" customHeight="1">
      <c r="B4429" s="21" t="str">
        <f t="shared" si="70"/>
        <v/>
      </c>
      <c r="C4429" s="152"/>
      <c r="D4429" s="263"/>
      <c r="E4429" s="169"/>
      <c r="F4429" s="167"/>
      <c r="G4429" s="14"/>
      <c r="H4429" s="14"/>
    </row>
    <row r="4430" spans="2:8" ht="30" customHeight="1">
      <c r="B4430" s="21" t="str">
        <f t="shared" si="70"/>
        <v/>
      </c>
      <c r="C4430" s="152"/>
      <c r="D4430" s="263"/>
      <c r="E4430" s="169"/>
      <c r="F4430" s="167"/>
      <c r="G4430" s="14"/>
      <c r="H4430" s="14"/>
    </row>
    <row r="4431" spans="2:8" ht="30" customHeight="1">
      <c r="B4431" s="21" t="str">
        <f t="shared" si="70"/>
        <v/>
      </c>
      <c r="C4431" s="152"/>
      <c r="D4431" s="263"/>
      <c r="E4431" s="169"/>
      <c r="F4431" s="167"/>
      <c r="G4431" s="14"/>
      <c r="H4431" s="14"/>
    </row>
    <row r="4432" spans="2:8" ht="30" customHeight="1">
      <c r="B4432" s="21" t="str">
        <f t="shared" si="70"/>
        <v/>
      </c>
      <c r="C4432" s="152"/>
      <c r="D4432" s="263"/>
      <c r="E4432" s="169"/>
      <c r="F4432" s="167"/>
      <c r="G4432" s="14"/>
      <c r="H4432" s="14"/>
    </row>
    <row r="4433" spans="2:8" ht="30" customHeight="1">
      <c r="B4433" s="21" t="str">
        <f t="shared" si="70"/>
        <v/>
      </c>
      <c r="C4433" s="152"/>
      <c r="D4433" s="263"/>
      <c r="E4433" s="169"/>
      <c r="F4433" s="167"/>
      <c r="G4433" s="14"/>
      <c r="H4433" s="14"/>
    </row>
    <row r="4434" spans="2:8" ht="30" customHeight="1">
      <c r="B4434" s="21" t="str">
        <f t="shared" si="70"/>
        <v/>
      </c>
      <c r="C4434" s="152"/>
      <c r="D4434" s="263"/>
      <c r="E4434" s="169"/>
      <c r="F4434" s="167"/>
      <c r="G4434" s="14"/>
      <c r="H4434" s="14"/>
    </row>
    <row r="4435" spans="2:8" ht="30" customHeight="1">
      <c r="B4435" s="21" t="str">
        <f t="shared" si="70"/>
        <v/>
      </c>
      <c r="C4435" s="152"/>
      <c r="D4435" s="263"/>
      <c r="E4435" s="169"/>
      <c r="F4435" s="167"/>
      <c r="G4435" s="14"/>
      <c r="H4435" s="14"/>
    </row>
    <row r="4436" spans="2:8" ht="30" customHeight="1">
      <c r="B4436" s="21" t="str">
        <f t="shared" si="70"/>
        <v/>
      </c>
      <c r="C4436" s="152"/>
      <c r="D4436" s="263"/>
      <c r="E4436" s="169"/>
      <c r="F4436" s="167"/>
      <c r="G4436" s="14"/>
      <c r="H4436" s="14"/>
    </row>
    <row r="4437" spans="2:8" ht="30" customHeight="1">
      <c r="B4437" s="21" t="str">
        <f t="shared" si="70"/>
        <v/>
      </c>
      <c r="C4437" s="152"/>
      <c r="D4437" s="263"/>
      <c r="E4437" s="169"/>
      <c r="F4437" s="167"/>
      <c r="G4437" s="14"/>
      <c r="H4437" s="14"/>
    </row>
    <row r="4438" spans="2:8" ht="30" customHeight="1">
      <c r="B4438" s="21" t="str">
        <f t="shared" si="70"/>
        <v/>
      </c>
      <c r="C4438" s="152"/>
      <c r="D4438" s="263"/>
      <c r="E4438" s="169"/>
      <c r="F4438" s="167"/>
      <c r="G4438" s="14"/>
      <c r="H4438" s="14"/>
    </row>
    <row r="4439" spans="2:8" ht="30" customHeight="1">
      <c r="B4439" s="21" t="str">
        <f t="shared" si="70"/>
        <v/>
      </c>
      <c r="C4439" s="152"/>
      <c r="D4439" s="263"/>
      <c r="E4439" s="169"/>
      <c r="F4439" s="167"/>
      <c r="G4439" s="14"/>
      <c r="H4439" s="14"/>
    </row>
    <row r="4440" spans="2:8" ht="30" customHeight="1">
      <c r="B4440" s="21" t="str">
        <f t="shared" si="70"/>
        <v/>
      </c>
      <c r="C4440" s="152"/>
      <c r="D4440" s="263"/>
      <c r="E4440" s="169"/>
      <c r="F4440" s="167"/>
      <c r="G4440" s="14"/>
      <c r="H4440" s="14"/>
    </row>
    <row r="4441" spans="2:8" ht="30" customHeight="1">
      <c r="B4441" s="21" t="str">
        <f t="shared" si="70"/>
        <v/>
      </c>
      <c r="C4441" s="152"/>
      <c r="D4441" s="263"/>
      <c r="E4441" s="169"/>
      <c r="F4441" s="167"/>
      <c r="G4441" s="14"/>
      <c r="H4441" s="14"/>
    </row>
    <row r="4442" spans="2:8" ht="30" customHeight="1">
      <c r="B4442" s="21" t="str">
        <f t="shared" si="70"/>
        <v/>
      </c>
      <c r="C4442" s="152"/>
      <c r="D4442" s="263"/>
      <c r="E4442" s="169"/>
      <c r="F4442" s="167"/>
      <c r="G4442" s="14"/>
      <c r="H4442" s="14"/>
    </row>
    <row r="4443" spans="2:8" ht="30" customHeight="1">
      <c r="B4443" s="21" t="str">
        <f t="shared" si="70"/>
        <v/>
      </c>
      <c r="C4443" s="152"/>
      <c r="D4443" s="263"/>
      <c r="E4443" s="169"/>
      <c r="F4443" s="167"/>
      <c r="G4443" s="14"/>
      <c r="H4443" s="14"/>
    </row>
    <row r="4444" spans="2:8" ht="30" customHeight="1">
      <c r="B4444" s="21" t="str">
        <f t="shared" si="70"/>
        <v/>
      </c>
      <c r="C4444" s="152"/>
      <c r="D4444" s="263"/>
      <c r="E4444" s="169"/>
      <c r="F4444" s="167"/>
      <c r="G4444" s="14"/>
      <c r="H4444" s="14"/>
    </row>
    <row r="4445" spans="2:8" ht="30" customHeight="1">
      <c r="B4445" s="21" t="str">
        <f t="shared" si="70"/>
        <v/>
      </c>
      <c r="C4445" s="152"/>
      <c r="D4445" s="263"/>
      <c r="E4445" s="169"/>
      <c r="F4445" s="167"/>
      <c r="G4445" s="14"/>
      <c r="H4445" s="14"/>
    </row>
    <row r="4446" spans="2:8" ht="30" customHeight="1">
      <c r="B4446" s="21" t="str">
        <f t="shared" si="70"/>
        <v/>
      </c>
      <c r="C4446" s="152"/>
      <c r="D4446" s="263"/>
      <c r="E4446" s="169"/>
      <c r="F4446" s="167"/>
      <c r="G4446" s="14"/>
      <c r="H4446" s="14"/>
    </row>
    <row r="4447" spans="2:8" ht="30" customHeight="1">
      <c r="B4447" s="21" t="str">
        <f t="shared" si="70"/>
        <v/>
      </c>
      <c r="C4447" s="152"/>
      <c r="D4447" s="263"/>
      <c r="E4447" s="169"/>
      <c r="F4447" s="167"/>
      <c r="G4447" s="14"/>
      <c r="H4447" s="14"/>
    </row>
    <row r="4448" spans="2:8" ht="30" customHeight="1">
      <c r="B4448" s="21" t="str">
        <f t="shared" si="70"/>
        <v/>
      </c>
      <c r="C4448" s="152"/>
      <c r="D4448" s="263"/>
      <c r="E4448" s="169"/>
      <c r="F4448" s="167"/>
      <c r="G4448" s="14"/>
      <c r="H4448" s="14"/>
    </row>
    <row r="4449" spans="2:8" ht="30" customHeight="1">
      <c r="B4449" s="21" t="str">
        <f t="shared" si="70"/>
        <v/>
      </c>
      <c r="C4449" s="152"/>
      <c r="D4449" s="263"/>
      <c r="E4449" s="169"/>
      <c r="F4449" s="167"/>
      <c r="G4449" s="14"/>
      <c r="H4449" s="14"/>
    </row>
    <row r="4450" spans="2:8" ht="30" customHeight="1">
      <c r="B4450" s="21" t="str">
        <f t="shared" si="70"/>
        <v/>
      </c>
      <c r="C4450" s="152"/>
      <c r="D4450" s="263"/>
      <c r="E4450" s="169"/>
      <c r="F4450" s="167"/>
      <c r="G4450" s="14"/>
      <c r="H4450" s="14"/>
    </row>
    <row r="4451" spans="2:8" ht="30" customHeight="1">
      <c r="B4451" s="21" t="str">
        <f t="shared" si="70"/>
        <v/>
      </c>
      <c r="C4451" s="152"/>
      <c r="D4451" s="263"/>
      <c r="E4451" s="169"/>
      <c r="F4451" s="167"/>
      <c r="G4451" s="14"/>
      <c r="H4451" s="14"/>
    </row>
    <row r="4452" spans="2:8" ht="30" customHeight="1">
      <c r="B4452" s="21" t="str">
        <f t="shared" si="70"/>
        <v/>
      </c>
      <c r="C4452" s="152"/>
      <c r="D4452" s="263"/>
      <c r="E4452" s="169"/>
      <c r="F4452" s="167"/>
      <c r="G4452" s="14"/>
      <c r="H4452" s="14"/>
    </row>
    <row r="4453" spans="2:8" ht="30" customHeight="1">
      <c r="B4453" s="21" t="str">
        <f t="shared" si="70"/>
        <v/>
      </c>
      <c r="C4453" s="152"/>
      <c r="D4453" s="263"/>
      <c r="E4453" s="169"/>
      <c r="F4453" s="167"/>
      <c r="G4453" s="14"/>
      <c r="H4453" s="14"/>
    </row>
    <row r="4454" spans="2:8" ht="30" customHeight="1">
      <c r="B4454" s="21" t="str">
        <f t="shared" si="70"/>
        <v/>
      </c>
      <c r="C4454" s="152"/>
      <c r="D4454" s="263"/>
      <c r="E4454" s="169"/>
      <c r="F4454" s="167"/>
      <c r="G4454" s="14"/>
      <c r="H4454" s="14"/>
    </row>
    <row r="4455" spans="2:8" ht="30" customHeight="1">
      <c r="B4455" s="21" t="str">
        <f t="shared" si="70"/>
        <v/>
      </c>
      <c r="C4455" s="152"/>
      <c r="D4455" s="263"/>
      <c r="E4455" s="169"/>
      <c r="F4455" s="167"/>
      <c r="G4455" s="14"/>
      <c r="H4455" s="14"/>
    </row>
    <row r="4456" spans="2:8" ht="30" customHeight="1">
      <c r="B4456" s="21" t="str">
        <f t="shared" si="70"/>
        <v/>
      </c>
      <c r="C4456" s="152"/>
      <c r="D4456" s="263"/>
      <c r="E4456" s="169"/>
      <c r="F4456" s="167"/>
      <c r="G4456" s="14"/>
      <c r="H4456" s="14"/>
    </row>
    <row r="4457" spans="2:8" ht="30" customHeight="1">
      <c r="B4457" s="21" t="str">
        <f t="shared" si="70"/>
        <v/>
      </c>
      <c r="C4457" s="152"/>
      <c r="D4457" s="263"/>
      <c r="E4457" s="169"/>
      <c r="F4457" s="167"/>
      <c r="G4457" s="14"/>
      <c r="H4457" s="14"/>
    </row>
    <row r="4458" spans="2:8" ht="30" customHeight="1">
      <c r="B4458" s="21" t="str">
        <f t="shared" si="70"/>
        <v/>
      </c>
      <c r="C4458" s="152"/>
      <c r="D4458" s="263"/>
      <c r="E4458" s="169"/>
      <c r="F4458" s="167"/>
      <c r="G4458" s="14"/>
      <c r="H4458" s="14"/>
    </row>
    <row r="4459" spans="2:8" ht="30" customHeight="1">
      <c r="B4459" s="21" t="str">
        <f t="shared" si="70"/>
        <v/>
      </c>
      <c r="C4459" s="152"/>
      <c r="D4459" s="263"/>
      <c r="E4459" s="169"/>
      <c r="F4459" s="167"/>
      <c r="G4459" s="14"/>
      <c r="H4459" s="14"/>
    </row>
    <row r="4460" spans="2:8" ht="30" customHeight="1">
      <c r="B4460" s="21" t="str">
        <f t="shared" si="70"/>
        <v/>
      </c>
      <c r="C4460" s="152"/>
      <c r="D4460" s="263"/>
      <c r="E4460" s="169"/>
      <c r="F4460" s="167"/>
      <c r="G4460" s="14"/>
      <c r="H4460" s="14"/>
    </row>
    <row r="4461" spans="2:8" ht="30" customHeight="1">
      <c r="B4461" s="21" t="str">
        <f t="shared" si="70"/>
        <v/>
      </c>
      <c r="C4461" s="152"/>
      <c r="D4461" s="263"/>
      <c r="E4461" s="169"/>
      <c r="F4461" s="167"/>
      <c r="G4461" s="14"/>
      <c r="H4461" s="14"/>
    </row>
    <row r="4462" spans="2:8" ht="30" customHeight="1">
      <c r="B4462" s="21" t="str">
        <f t="shared" si="70"/>
        <v/>
      </c>
      <c r="C4462" s="152"/>
      <c r="D4462" s="263"/>
      <c r="E4462" s="169"/>
      <c r="F4462" s="167"/>
      <c r="G4462" s="14"/>
      <c r="H4462" s="14"/>
    </row>
    <row r="4463" spans="2:8" ht="30" customHeight="1">
      <c r="B4463" s="21" t="str">
        <f t="shared" si="70"/>
        <v/>
      </c>
      <c r="C4463" s="152"/>
      <c r="D4463" s="263"/>
      <c r="E4463" s="169"/>
      <c r="F4463" s="167"/>
      <c r="G4463" s="14"/>
      <c r="H4463" s="14"/>
    </row>
    <row r="4464" spans="2:8" ht="30" customHeight="1">
      <c r="B4464" s="21" t="str">
        <f t="shared" ref="B4464:B4527" si="71">IF(D4464="","",MONTH(F4464))</f>
        <v/>
      </c>
      <c r="C4464" s="152"/>
      <c r="D4464" s="263"/>
      <c r="E4464" s="169"/>
      <c r="F4464" s="167"/>
      <c r="G4464" s="14"/>
      <c r="H4464" s="14"/>
    </row>
    <row r="4465" spans="2:8" ht="30" customHeight="1">
      <c r="B4465" s="21" t="str">
        <f t="shared" si="71"/>
        <v/>
      </c>
      <c r="C4465" s="152"/>
      <c r="D4465" s="263"/>
      <c r="E4465" s="169"/>
      <c r="F4465" s="167"/>
      <c r="G4465" s="14"/>
      <c r="H4465" s="14"/>
    </row>
    <row r="4466" spans="2:8" ht="30" customHeight="1">
      <c r="B4466" s="21" t="str">
        <f t="shared" si="71"/>
        <v/>
      </c>
      <c r="C4466" s="152"/>
      <c r="D4466" s="263"/>
      <c r="E4466" s="169"/>
      <c r="F4466" s="167"/>
      <c r="G4466" s="14"/>
      <c r="H4466" s="14"/>
    </row>
    <row r="4467" spans="2:8" ht="30" customHeight="1">
      <c r="B4467" s="21" t="str">
        <f t="shared" si="71"/>
        <v/>
      </c>
      <c r="C4467" s="152"/>
      <c r="D4467" s="263"/>
      <c r="E4467" s="169"/>
      <c r="F4467" s="167"/>
      <c r="G4467" s="14"/>
      <c r="H4467" s="14"/>
    </row>
    <row r="4468" spans="2:8" ht="30" customHeight="1">
      <c r="B4468" s="21" t="str">
        <f t="shared" si="71"/>
        <v/>
      </c>
      <c r="C4468" s="152"/>
      <c r="D4468" s="263"/>
      <c r="E4468" s="169"/>
      <c r="F4468" s="167"/>
      <c r="G4468" s="14"/>
      <c r="H4468" s="14"/>
    </row>
    <row r="4469" spans="2:8" ht="30" customHeight="1">
      <c r="B4469" s="21" t="str">
        <f t="shared" si="71"/>
        <v/>
      </c>
      <c r="C4469" s="152"/>
      <c r="D4469" s="263"/>
      <c r="E4469" s="169"/>
      <c r="F4469" s="167"/>
      <c r="G4469" s="14"/>
      <c r="H4469" s="14"/>
    </row>
    <row r="4470" spans="2:8" ht="30" customHeight="1">
      <c r="B4470" s="21" t="str">
        <f t="shared" si="71"/>
        <v/>
      </c>
      <c r="C4470" s="152"/>
      <c r="D4470" s="263"/>
      <c r="E4470" s="169"/>
      <c r="F4470" s="167"/>
      <c r="G4470" s="14"/>
      <c r="H4470" s="14"/>
    </row>
    <row r="4471" spans="2:8" ht="30" customHeight="1">
      <c r="B4471" s="21" t="str">
        <f t="shared" si="71"/>
        <v/>
      </c>
      <c r="C4471" s="152"/>
      <c r="D4471" s="263"/>
      <c r="E4471" s="169"/>
      <c r="F4471" s="167"/>
      <c r="G4471" s="14"/>
      <c r="H4471" s="14"/>
    </row>
    <row r="4472" spans="2:8" ht="30" customHeight="1">
      <c r="B4472" s="21" t="str">
        <f t="shared" si="71"/>
        <v/>
      </c>
      <c r="C4472" s="152"/>
      <c r="D4472" s="263"/>
      <c r="E4472" s="169"/>
      <c r="F4472" s="167"/>
      <c r="G4472" s="14"/>
      <c r="H4472" s="14"/>
    </row>
    <row r="4473" spans="2:8" ht="30" customHeight="1">
      <c r="B4473" s="21" t="str">
        <f t="shared" si="71"/>
        <v/>
      </c>
      <c r="C4473" s="152"/>
      <c r="D4473" s="263"/>
      <c r="E4473" s="169"/>
      <c r="F4473" s="167"/>
      <c r="G4473" s="14"/>
      <c r="H4473" s="14"/>
    </row>
    <row r="4474" spans="2:8" ht="30" customHeight="1">
      <c r="B4474" s="21" t="str">
        <f t="shared" si="71"/>
        <v/>
      </c>
      <c r="C4474" s="152"/>
      <c r="D4474" s="263"/>
      <c r="E4474" s="169"/>
      <c r="F4474" s="167"/>
      <c r="G4474" s="14"/>
      <c r="H4474" s="14"/>
    </row>
    <row r="4475" spans="2:8" ht="30" customHeight="1">
      <c r="B4475" s="21" t="str">
        <f t="shared" si="71"/>
        <v/>
      </c>
      <c r="C4475" s="152"/>
      <c r="D4475" s="263"/>
      <c r="E4475" s="169"/>
      <c r="F4475" s="167"/>
      <c r="G4475" s="14"/>
      <c r="H4475" s="14"/>
    </row>
    <row r="4476" spans="2:8" ht="30" customHeight="1">
      <c r="B4476" s="21" t="str">
        <f t="shared" si="71"/>
        <v/>
      </c>
      <c r="C4476" s="152"/>
      <c r="D4476" s="263"/>
      <c r="E4476" s="169"/>
      <c r="F4476" s="167"/>
      <c r="G4476" s="14"/>
      <c r="H4476" s="14"/>
    </row>
    <row r="4477" spans="2:8" ht="30" customHeight="1">
      <c r="B4477" s="21" t="str">
        <f t="shared" si="71"/>
        <v/>
      </c>
      <c r="C4477" s="152"/>
      <c r="D4477" s="263"/>
      <c r="E4477" s="169"/>
      <c r="F4477" s="167"/>
      <c r="G4477" s="14"/>
      <c r="H4477" s="14"/>
    </row>
    <row r="4478" spans="2:8" ht="30" customHeight="1">
      <c r="B4478" s="21" t="str">
        <f t="shared" si="71"/>
        <v/>
      </c>
      <c r="C4478" s="152"/>
      <c r="D4478" s="263"/>
      <c r="E4478" s="169"/>
      <c r="F4478" s="167"/>
      <c r="G4478" s="14"/>
      <c r="H4478" s="14"/>
    </row>
    <row r="4479" spans="2:8" ht="30" customHeight="1">
      <c r="B4479" s="21" t="str">
        <f t="shared" si="71"/>
        <v/>
      </c>
      <c r="C4479" s="152"/>
      <c r="D4479" s="263"/>
      <c r="E4479" s="169"/>
      <c r="F4479" s="167"/>
      <c r="G4479" s="14"/>
      <c r="H4479" s="14"/>
    </row>
    <row r="4480" spans="2:8" ht="30" customHeight="1">
      <c r="B4480" s="21" t="str">
        <f t="shared" si="71"/>
        <v/>
      </c>
      <c r="C4480" s="152"/>
      <c r="D4480" s="263"/>
      <c r="E4480" s="169"/>
      <c r="F4480" s="167"/>
      <c r="G4480" s="14"/>
      <c r="H4480" s="14"/>
    </row>
    <row r="4481" spans="2:8" ht="30" customHeight="1">
      <c r="B4481" s="21" t="str">
        <f t="shared" si="71"/>
        <v/>
      </c>
      <c r="C4481" s="152"/>
      <c r="D4481" s="263"/>
      <c r="E4481" s="169"/>
      <c r="F4481" s="167"/>
      <c r="G4481" s="14"/>
      <c r="H4481" s="14"/>
    </row>
    <row r="4482" spans="2:8" ht="30" customHeight="1">
      <c r="B4482" s="21" t="str">
        <f t="shared" si="71"/>
        <v/>
      </c>
      <c r="C4482" s="152"/>
      <c r="D4482" s="263"/>
      <c r="E4482" s="169"/>
      <c r="F4482" s="167"/>
      <c r="G4482" s="14"/>
      <c r="H4482" s="14"/>
    </row>
    <row r="4483" spans="2:8" ht="30" customHeight="1">
      <c r="B4483" s="21" t="str">
        <f t="shared" si="71"/>
        <v/>
      </c>
      <c r="C4483" s="152"/>
      <c r="D4483" s="263"/>
      <c r="E4483" s="169"/>
      <c r="F4483" s="167"/>
      <c r="G4483" s="14"/>
      <c r="H4483" s="14"/>
    </row>
    <row r="4484" spans="2:8" ht="30" customHeight="1">
      <c r="B4484" s="21" t="str">
        <f t="shared" si="71"/>
        <v/>
      </c>
      <c r="C4484" s="152"/>
      <c r="D4484" s="263"/>
      <c r="E4484" s="169"/>
      <c r="F4484" s="167"/>
      <c r="G4484" s="14"/>
      <c r="H4484" s="14"/>
    </row>
    <row r="4485" spans="2:8" ht="30" customHeight="1">
      <c r="B4485" s="21" t="str">
        <f t="shared" si="71"/>
        <v/>
      </c>
      <c r="C4485" s="152"/>
      <c r="D4485" s="263"/>
      <c r="E4485" s="169"/>
      <c r="F4485" s="167"/>
      <c r="G4485" s="14"/>
      <c r="H4485" s="14"/>
    </row>
    <row r="4486" spans="2:8" ht="30" customHeight="1">
      <c r="B4486" s="21" t="str">
        <f t="shared" si="71"/>
        <v/>
      </c>
      <c r="C4486" s="152"/>
      <c r="D4486" s="263"/>
      <c r="E4486" s="169"/>
      <c r="F4486" s="167"/>
      <c r="G4486" s="14"/>
      <c r="H4486" s="14"/>
    </row>
    <row r="4487" spans="2:8" ht="30" customHeight="1">
      <c r="B4487" s="21" t="str">
        <f t="shared" si="71"/>
        <v/>
      </c>
      <c r="C4487" s="152"/>
      <c r="D4487" s="263"/>
      <c r="E4487" s="169"/>
      <c r="F4487" s="167"/>
      <c r="G4487" s="14"/>
      <c r="H4487" s="14"/>
    </row>
    <row r="4488" spans="2:8" ht="30" customHeight="1">
      <c r="B4488" s="21" t="str">
        <f t="shared" si="71"/>
        <v/>
      </c>
      <c r="C4488" s="152"/>
      <c r="D4488" s="263"/>
      <c r="E4488" s="169"/>
      <c r="F4488" s="167"/>
      <c r="G4488" s="14"/>
      <c r="H4488" s="14"/>
    </row>
    <row r="4489" spans="2:8" ht="30" customHeight="1">
      <c r="B4489" s="21" t="str">
        <f t="shared" si="71"/>
        <v/>
      </c>
      <c r="C4489" s="152"/>
      <c r="D4489" s="263"/>
      <c r="E4489" s="169"/>
      <c r="F4489" s="167"/>
      <c r="G4489" s="14"/>
      <c r="H4489" s="14"/>
    </row>
    <row r="4490" spans="2:8" ht="30" customHeight="1">
      <c r="B4490" s="21" t="str">
        <f t="shared" si="71"/>
        <v/>
      </c>
      <c r="C4490" s="152"/>
      <c r="D4490" s="263"/>
      <c r="E4490" s="169"/>
      <c r="F4490" s="167"/>
      <c r="G4490" s="14"/>
      <c r="H4490" s="14"/>
    </row>
    <row r="4491" spans="2:8" ht="30" customHeight="1">
      <c r="B4491" s="21" t="str">
        <f t="shared" si="71"/>
        <v/>
      </c>
      <c r="C4491" s="152"/>
      <c r="D4491" s="263"/>
      <c r="E4491" s="169"/>
      <c r="F4491" s="167"/>
      <c r="G4491" s="14"/>
      <c r="H4491" s="14"/>
    </row>
    <row r="4492" spans="2:8" ht="30" customHeight="1">
      <c r="B4492" s="21" t="str">
        <f t="shared" si="71"/>
        <v/>
      </c>
      <c r="C4492" s="152"/>
      <c r="D4492" s="263"/>
      <c r="E4492" s="169"/>
      <c r="F4492" s="167"/>
      <c r="G4492" s="14"/>
      <c r="H4492" s="14"/>
    </row>
    <row r="4493" spans="2:8" ht="30" customHeight="1">
      <c r="B4493" s="21" t="str">
        <f t="shared" si="71"/>
        <v/>
      </c>
      <c r="C4493" s="152"/>
      <c r="D4493" s="263"/>
      <c r="E4493" s="169"/>
      <c r="F4493" s="167"/>
      <c r="G4493" s="14"/>
      <c r="H4493" s="14"/>
    </row>
    <row r="4494" spans="2:8" ht="30" customHeight="1">
      <c r="B4494" s="21" t="str">
        <f t="shared" si="71"/>
        <v/>
      </c>
      <c r="C4494" s="152"/>
      <c r="D4494" s="263"/>
      <c r="E4494" s="169"/>
      <c r="F4494" s="167"/>
      <c r="G4494" s="14"/>
      <c r="H4494" s="14"/>
    </row>
    <row r="4495" spans="2:8" ht="30" customHeight="1">
      <c r="B4495" s="21" t="str">
        <f t="shared" si="71"/>
        <v/>
      </c>
      <c r="C4495" s="152"/>
      <c r="D4495" s="263"/>
      <c r="E4495" s="169"/>
      <c r="F4495" s="167"/>
      <c r="G4495" s="14"/>
      <c r="H4495" s="14"/>
    </row>
    <row r="4496" spans="2:8" ht="30" customHeight="1">
      <c r="B4496" s="21" t="str">
        <f t="shared" si="71"/>
        <v/>
      </c>
      <c r="C4496" s="152"/>
      <c r="D4496" s="263"/>
      <c r="E4496" s="169"/>
      <c r="F4496" s="167"/>
      <c r="G4496" s="14"/>
      <c r="H4496" s="14"/>
    </row>
    <row r="4497" spans="2:8" ht="30" customHeight="1">
      <c r="B4497" s="21" t="str">
        <f t="shared" si="71"/>
        <v/>
      </c>
      <c r="C4497" s="152"/>
      <c r="D4497" s="263"/>
      <c r="E4497" s="169"/>
      <c r="F4497" s="167"/>
      <c r="G4497" s="14"/>
      <c r="H4497" s="14"/>
    </row>
    <row r="4498" spans="2:8" ht="30" customHeight="1">
      <c r="B4498" s="21" t="str">
        <f t="shared" si="71"/>
        <v/>
      </c>
      <c r="C4498" s="152"/>
      <c r="D4498" s="263"/>
      <c r="E4498" s="169"/>
      <c r="F4498" s="167"/>
      <c r="G4498" s="14"/>
      <c r="H4498" s="14"/>
    </row>
    <row r="4499" spans="2:8" ht="30" customHeight="1">
      <c r="B4499" s="21" t="str">
        <f t="shared" si="71"/>
        <v/>
      </c>
      <c r="C4499" s="152"/>
      <c r="D4499" s="263"/>
      <c r="E4499" s="169"/>
      <c r="F4499" s="167"/>
      <c r="G4499" s="14"/>
      <c r="H4499" s="14"/>
    </row>
    <row r="4500" spans="2:8" ht="30" customHeight="1">
      <c r="B4500" s="21" t="str">
        <f t="shared" si="71"/>
        <v/>
      </c>
      <c r="C4500" s="152"/>
      <c r="D4500" s="263"/>
      <c r="E4500" s="169"/>
      <c r="F4500" s="167"/>
      <c r="G4500" s="14"/>
      <c r="H4500" s="14"/>
    </row>
    <row r="4501" spans="2:8" ht="30" customHeight="1">
      <c r="B4501" s="21" t="str">
        <f t="shared" si="71"/>
        <v/>
      </c>
      <c r="C4501" s="152"/>
      <c r="D4501" s="263"/>
      <c r="E4501" s="169"/>
      <c r="F4501" s="167"/>
      <c r="G4501" s="14"/>
      <c r="H4501" s="14"/>
    </row>
    <row r="4502" spans="2:8" ht="30" customHeight="1">
      <c r="B4502" s="21" t="str">
        <f t="shared" si="71"/>
        <v/>
      </c>
      <c r="C4502" s="152"/>
      <c r="D4502" s="263"/>
      <c r="E4502" s="169"/>
      <c r="F4502" s="167"/>
      <c r="G4502" s="14"/>
      <c r="H4502" s="14"/>
    </row>
    <row r="4503" spans="2:8" ht="30" customHeight="1">
      <c r="B4503" s="21" t="str">
        <f t="shared" si="71"/>
        <v/>
      </c>
      <c r="C4503" s="152"/>
      <c r="D4503" s="263"/>
      <c r="E4503" s="169"/>
      <c r="F4503" s="167"/>
      <c r="G4503" s="14"/>
      <c r="H4503" s="14"/>
    </row>
    <row r="4504" spans="2:8" ht="30" customHeight="1">
      <c r="B4504" s="21" t="str">
        <f t="shared" si="71"/>
        <v/>
      </c>
      <c r="C4504" s="152"/>
      <c r="D4504" s="263"/>
      <c r="E4504" s="169"/>
      <c r="F4504" s="167"/>
      <c r="G4504" s="14"/>
      <c r="H4504" s="14"/>
    </row>
    <row r="4505" spans="2:8" ht="30" customHeight="1">
      <c r="B4505" s="21" t="str">
        <f t="shared" si="71"/>
        <v/>
      </c>
      <c r="C4505" s="152"/>
      <c r="D4505" s="263"/>
      <c r="E4505" s="169"/>
      <c r="F4505" s="167"/>
      <c r="G4505" s="14"/>
      <c r="H4505" s="14"/>
    </row>
    <row r="4506" spans="2:8" ht="30" customHeight="1">
      <c r="B4506" s="21" t="str">
        <f t="shared" si="71"/>
        <v/>
      </c>
      <c r="C4506" s="152"/>
      <c r="D4506" s="263"/>
      <c r="E4506" s="169"/>
      <c r="F4506" s="167"/>
      <c r="G4506" s="14"/>
      <c r="H4506" s="14"/>
    </row>
    <row r="4507" spans="2:8" ht="30" customHeight="1">
      <c r="B4507" s="21" t="str">
        <f t="shared" si="71"/>
        <v/>
      </c>
      <c r="C4507" s="152"/>
      <c r="D4507" s="263"/>
      <c r="E4507" s="169"/>
      <c r="F4507" s="167"/>
      <c r="G4507" s="14"/>
      <c r="H4507" s="14"/>
    </row>
    <row r="4508" spans="2:8" ht="30" customHeight="1">
      <c r="B4508" s="21" t="str">
        <f t="shared" si="71"/>
        <v/>
      </c>
      <c r="C4508" s="152"/>
      <c r="D4508" s="263"/>
      <c r="E4508" s="169"/>
      <c r="F4508" s="167"/>
      <c r="G4508" s="14"/>
      <c r="H4508" s="14"/>
    </row>
    <row r="4509" spans="2:8" ht="30" customHeight="1">
      <c r="B4509" s="21" t="str">
        <f t="shared" si="71"/>
        <v/>
      </c>
      <c r="C4509" s="152"/>
      <c r="D4509" s="263"/>
      <c r="E4509" s="169"/>
      <c r="F4509" s="167"/>
      <c r="G4509" s="14"/>
      <c r="H4509" s="14"/>
    </row>
    <row r="4510" spans="2:8" ht="30" customHeight="1">
      <c r="B4510" s="21" t="str">
        <f t="shared" si="71"/>
        <v/>
      </c>
      <c r="C4510" s="152"/>
      <c r="D4510" s="263"/>
      <c r="E4510" s="169"/>
      <c r="F4510" s="167"/>
      <c r="G4510" s="14"/>
      <c r="H4510" s="14"/>
    </row>
    <row r="4511" spans="2:8" ht="30" customHeight="1">
      <c r="B4511" s="21" t="str">
        <f t="shared" si="71"/>
        <v/>
      </c>
      <c r="C4511" s="152"/>
      <c r="D4511" s="263"/>
      <c r="E4511" s="169"/>
      <c r="F4511" s="167"/>
      <c r="G4511" s="14"/>
      <c r="H4511" s="14"/>
    </row>
    <row r="4512" spans="2:8" ht="30" customHeight="1">
      <c r="B4512" s="21" t="str">
        <f t="shared" si="71"/>
        <v/>
      </c>
      <c r="C4512" s="152"/>
      <c r="D4512" s="263"/>
      <c r="E4512" s="169"/>
      <c r="F4512" s="167"/>
      <c r="G4512" s="14"/>
      <c r="H4512" s="14"/>
    </row>
    <row r="4513" spans="2:8" ht="30" customHeight="1">
      <c r="B4513" s="21" t="str">
        <f t="shared" si="71"/>
        <v/>
      </c>
      <c r="C4513" s="152"/>
      <c r="D4513" s="263"/>
      <c r="E4513" s="169"/>
      <c r="F4513" s="167"/>
      <c r="G4513" s="14"/>
      <c r="H4513" s="14"/>
    </row>
    <row r="4514" spans="2:8" ht="30" customHeight="1">
      <c r="B4514" s="21" t="str">
        <f t="shared" si="71"/>
        <v/>
      </c>
      <c r="C4514" s="152"/>
      <c r="D4514" s="263"/>
      <c r="E4514" s="169"/>
      <c r="F4514" s="167"/>
      <c r="G4514" s="14"/>
      <c r="H4514" s="14"/>
    </row>
    <row r="4515" spans="2:8" ht="30" customHeight="1">
      <c r="B4515" s="21" t="str">
        <f t="shared" si="71"/>
        <v/>
      </c>
      <c r="C4515" s="152"/>
      <c r="D4515" s="263"/>
      <c r="E4515" s="169"/>
      <c r="F4515" s="167"/>
      <c r="G4515" s="14"/>
      <c r="H4515" s="14"/>
    </row>
    <row r="4516" spans="2:8" ht="30" customHeight="1">
      <c r="B4516" s="21" t="str">
        <f t="shared" si="71"/>
        <v/>
      </c>
      <c r="C4516" s="152"/>
      <c r="D4516" s="263"/>
      <c r="E4516" s="169"/>
      <c r="F4516" s="167"/>
      <c r="G4516" s="14"/>
      <c r="H4516" s="14"/>
    </row>
    <row r="4517" spans="2:8" ht="30" customHeight="1">
      <c r="B4517" s="21" t="str">
        <f t="shared" si="71"/>
        <v/>
      </c>
      <c r="C4517" s="152"/>
      <c r="D4517" s="263"/>
      <c r="E4517" s="169"/>
      <c r="F4517" s="167"/>
      <c r="G4517" s="14"/>
      <c r="H4517" s="14"/>
    </row>
    <row r="4518" spans="2:8" ht="30" customHeight="1">
      <c r="B4518" s="21" t="str">
        <f t="shared" si="71"/>
        <v/>
      </c>
      <c r="C4518" s="152"/>
      <c r="D4518" s="263"/>
      <c r="E4518" s="169"/>
      <c r="F4518" s="167"/>
      <c r="G4518" s="14"/>
      <c r="H4518" s="14"/>
    </row>
    <row r="4519" spans="2:8" ht="30" customHeight="1">
      <c r="B4519" s="21" t="str">
        <f t="shared" si="71"/>
        <v/>
      </c>
      <c r="C4519" s="152"/>
      <c r="D4519" s="263"/>
      <c r="E4519" s="169"/>
      <c r="F4519" s="167"/>
      <c r="G4519" s="14"/>
      <c r="H4519" s="14"/>
    </row>
    <row r="4520" spans="2:8" ht="30" customHeight="1">
      <c r="B4520" s="21" t="str">
        <f t="shared" si="71"/>
        <v/>
      </c>
      <c r="C4520" s="152"/>
      <c r="D4520" s="263"/>
      <c r="E4520" s="169"/>
      <c r="F4520" s="167"/>
      <c r="G4520" s="14"/>
      <c r="H4520" s="14"/>
    </row>
    <row r="4521" spans="2:8" ht="30" customHeight="1">
      <c r="B4521" s="21" t="str">
        <f t="shared" si="71"/>
        <v/>
      </c>
      <c r="C4521" s="152"/>
      <c r="D4521" s="263"/>
      <c r="E4521" s="169"/>
      <c r="F4521" s="167"/>
      <c r="G4521" s="14"/>
      <c r="H4521" s="14"/>
    </row>
    <row r="4522" spans="2:8" ht="30" customHeight="1">
      <c r="B4522" s="21" t="str">
        <f t="shared" si="71"/>
        <v/>
      </c>
      <c r="C4522" s="152"/>
      <c r="D4522" s="263"/>
      <c r="E4522" s="169"/>
      <c r="F4522" s="167"/>
      <c r="G4522" s="14"/>
      <c r="H4522" s="14"/>
    </row>
    <row r="4523" spans="2:8" ht="30" customHeight="1">
      <c r="B4523" s="21" t="str">
        <f t="shared" si="71"/>
        <v/>
      </c>
      <c r="C4523" s="152"/>
      <c r="D4523" s="263"/>
      <c r="E4523" s="169"/>
      <c r="F4523" s="167"/>
      <c r="G4523" s="14"/>
      <c r="H4523" s="14"/>
    </row>
    <row r="4524" spans="2:8" ht="30" customHeight="1">
      <c r="B4524" s="21" t="str">
        <f t="shared" si="71"/>
        <v/>
      </c>
      <c r="C4524" s="152"/>
      <c r="D4524" s="263"/>
      <c r="E4524" s="169"/>
      <c r="F4524" s="167"/>
      <c r="G4524" s="14"/>
      <c r="H4524" s="14"/>
    </row>
    <row r="4525" spans="2:8" ht="30" customHeight="1">
      <c r="B4525" s="21" t="str">
        <f t="shared" si="71"/>
        <v/>
      </c>
      <c r="C4525" s="152"/>
      <c r="D4525" s="263"/>
      <c r="E4525" s="169"/>
      <c r="F4525" s="167"/>
      <c r="G4525" s="14"/>
      <c r="H4525" s="14"/>
    </row>
    <row r="4526" spans="2:8" ht="30" customHeight="1">
      <c r="B4526" s="21" t="str">
        <f t="shared" si="71"/>
        <v/>
      </c>
      <c r="C4526" s="152"/>
      <c r="D4526" s="263"/>
      <c r="E4526" s="169"/>
      <c r="F4526" s="167"/>
      <c r="G4526" s="14"/>
      <c r="H4526" s="14"/>
    </row>
    <row r="4527" spans="2:8" ht="30" customHeight="1">
      <c r="B4527" s="21" t="str">
        <f t="shared" si="71"/>
        <v/>
      </c>
      <c r="C4527" s="152"/>
      <c r="D4527" s="263"/>
      <c r="E4527" s="169"/>
      <c r="F4527" s="167"/>
      <c r="G4527" s="14"/>
      <c r="H4527" s="14"/>
    </row>
    <row r="4528" spans="2:8" ht="30" customHeight="1">
      <c r="B4528" s="21" t="str">
        <f t="shared" ref="B4528:B4591" si="72">IF(D4528="","",MONTH(F4528))</f>
        <v/>
      </c>
      <c r="C4528" s="152"/>
      <c r="D4528" s="263"/>
      <c r="E4528" s="169"/>
      <c r="F4528" s="167"/>
      <c r="G4528" s="14"/>
      <c r="H4528" s="14"/>
    </row>
    <row r="4529" spans="2:8" ht="30" customHeight="1">
      <c r="B4529" s="21" t="str">
        <f t="shared" si="72"/>
        <v/>
      </c>
      <c r="C4529" s="152"/>
      <c r="D4529" s="263"/>
      <c r="E4529" s="169"/>
      <c r="F4529" s="167"/>
      <c r="G4529" s="14"/>
      <c r="H4529" s="14"/>
    </row>
    <row r="4530" spans="2:8" ht="30" customHeight="1">
      <c r="B4530" s="21" t="str">
        <f t="shared" si="72"/>
        <v/>
      </c>
      <c r="C4530" s="152"/>
      <c r="D4530" s="263"/>
      <c r="E4530" s="169"/>
      <c r="F4530" s="167"/>
      <c r="G4530" s="14"/>
      <c r="H4530" s="14"/>
    </row>
    <row r="4531" spans="2:8" ht="30" customHeight="1">
      <c r="B4531" s="21" t="str">
        <f t="shared" si="72"/>
        <v/>
      </c>
      <c r="C4531" s="152"/>
      <c r="D4531" s="263"/>
      <c r="E4531" s="169"/>
      <c r="F4531" s="167"/>
      <c r="G4531" s="14"/>
      <c r="H4531" s="14"/>
    </row>
    <row r="4532" spans="2:8" ht="30" customHeight="1">
      <c r="B4532" s="21" t="str">
        <f t="shared" si="72"/>
        <v/>
      </c>
      <c r="C4532" s="152"/>
      <c r="D4532" s="263"/>
      <c r="E4532" s="169"/>
      <c r="F4532" s="167"/>
      <c r="G4532" s="14"/>
      <c r="H4532" s="14"/>
    </row>
    <row r="4533" spans="2:8" ht="30" customHeight="1">
      <c r="B4533" s="21" t="str">
        <f t="shared" si="72"/>
        <v/>
      </c>
      <c r="C4533" s="152"/>
      <c r="D4533" s="263"/>
      <c r="E4533" s="169"/>
      <c r="F4533" s="167"/>
      <c r="G4533" s="14"/>
      <c r="H4533" s="14"/>
    </row>
    <row r="4534" spans="2:8" ht="30" customHeight="1">
      <c r="B4534" s="21" t="str">
        <f t="shared" si="72"/>
        <v/>
      </c>
      <c r="C4534" s="152"/>
      <c r="D4534" s="263"/>
      <c r="E4534" s="169"/>
      <c r="F4534" s="167"/>
      <c r="G4534" s="14"/>
      <c r="H4534" s="14"/>
    </row>
    <row r="4535" spans="2:8" ht="30" customHeight="1">
      <c r="B4535" s="21" t="str">
        <f t="shared" si="72"/>
        <v/>
      </c>
      <c r="C4535" s="152"/>
      <c r="D4535" s="263"/>
      <c r="E4535" s="169"/>
      <c r="F4535" s="167"/>
      <c r="G4535" s="14"/>
      <c r="H4535" s="14"/>
    </row>
    <row r="4536" spans="2:8" ht="30" customHeight="1">
      <c r="B4536" s="21" t="str">
        <f t="shared" si="72"/>
        <v/>
      </c>
      <c r="C4536" s="152"/>
      <c r="D4536" s="263"/>
      <c r="E4536" s="169"/>
      <c r="F4536" s="167"/>
      <c r="G4536" s="14"/>
      <c r="H4536" s="14"/>
    </row>
    <row r="4537" spans="2:8" ht="30" customHeight="1">
      <c r="B4537" s="21" t="str">
        <f t="shared" si="72"/>
        <v/>
      </c>
      <c r="C4537" s="152"/>
      <c r="D4537" s="263"/>
      <c r="E4537" s="169"/>
      <c r="F4537" s="167"/>
      <c r="G4537" s="14"/>
      <c r="H4537" s="14"/>
    </row>
    <row r="4538" spans="2:8" ht="30" customHeight="1">
      <c r="B4538" s="21" t="str">
        <f t="shared" si="72"/>
        <v/>
      </c>
      <c r="C4538" s="152"/>
      <c r="D4538" s="263"/>
      <c r="E4538" s="169"/>
      <c r="F4538" s="167"/>
      <c r="G4538" s="14"/>
      <c r="H4538" s="14"/>
    </row>
    <row r="4539" spans="2:8" ht="30" customHeight="1">
      <c r="B4539" s="21" t="str">
        <f t="shared" si="72"/>
        <v/>
      </c>
      <c r="C4539" s="152"/>
      <c r="D4539" s="263"/>
      <c r="E4539" s="169"/>
      <c r="F4539" s="167"/>
      <c r="G4539" s="14"/>
      <c r="H4539" s="14"/>
    </row>
    <row r="4540" spans="2:8" ht="30" customHeight="1">
      <c r="B4540" s="21" t="str">
        <f t="shared" si="72"/>
        <v/>
      </c>
      <c r="C4540" s="152"/>
      <c r="D4540" s="263"/>
      <c r="E4540" s="169"/>
      <c r="F4540" s="167"/>
      <c r="G4540" s="14"/>
      <c r="H4540" s="14"/>
    </row>
    <row r="4541" spans="2:8" ht="30" customHeight="1">
      <c r="B4541" s="21" t="str">
        <f t="shared" si="72"/>
        <v/>
      </c>
      <c r="C4541" s="152"/>
      <c r="D4541" s="263"/>
      <c r="E4541" s="169"/>
      <c r="F4541" s="167"/>
      <c r="G4541" s="14"/>
      <c r="H4541" s="14"/>
    </row>
    <row r="4542" spans="2:8" ht="30" customHeight="1">
      <c r="B4542" s="21" t="str">
        <f t="shared" si="72"/>
        <v/>
      </c>
      <c r="C4542" s="152"/>
      <c r="D4542" s="263"/>
      <c r="E4542" s="169"/>
      <c r="F4542" s="167"/>
      <c r="G4542" s="14"/>
      <c r="H4542" s="14"/>
    </row>
    <row r="4543" spans="2:8" ht="30" customHeight="1">
      <c r="B4543" s="21" t="str">
        <f t="shared" si="72"/>
        <v/>
      </c>
      <c r="C4543" s="152"/>
      <c r="D4543" s="263"/>
      <c r="E4543" s="169"/>
      <c r="F4543" s="167"/>
      <c r="G4543" s="14"/>
      <c r="H4543" s="14"/>
    </row>
    <row r="4544" spans="2:8" ht="30" customHeight="1">
      <c r="B4544" s="21" t="str">
        <f t="shared" si="72"/>
        <v/>
      </c>
      <c r="C4544" s="152"/>
      <c r="D4544" s="263"/>
      <c r="E4544" s="169"/>
      <c r="F4544" s="167"/>
      <c r="G4544" s="14"/>
      <c r="H4544" s="14"/>
    </row>
    <row r="4545" spans="2:8" ht="30" customHeight="1">
      <c r="B4545" s="21" t="str">
        <f t="shared" si="72"/>
        <v/>
      </c>
      <c r="C4545" s="152"/>
      <c r="D4545" s="263"/>
      <c r="E4545" s="169"/>
      <c r="F4545" s="167"/>
      <c r="G4545" s="14"/>
      <c r="H4545" s="14"/>
    </row>
    <row r="4546" spans="2:8" ht="30" customHeight="1">
      <c r="B4546" s="21" t="str">
        <f t="shared" si="72"/>
        <v/>
      </c>
      <c r="C4546" s="152"/>
      <c r="D4546" s="263"/>
      <c r="E4546" s="169"/>
      <c r="F4546" s="167"/>
      <c r="G4546" s="14"/>
      <c r="H4546" s="14"/>
    </row>
    <row r="4547" spans="2:8" ht="30" customHeight="1">
      <c r="B4547" s="21" t="str">
        <f t="shared" si="72"/>
        <v/>
      </c>
      <c r="C4547" s="152"/>
      <c r="D4547" s="263"/>
      <c r="E4547" s="169"/>
      <c r="F4547" s="167"/>
      <c r="G4547" s="14"/>
      <c r="H4547" s="14"/>
    </row>
    <row r="4548" spans="2:8" ht="30" customHeight="1">
      <c r="B4548" s="21" t="str">
        <f t="shared" si="72"/>
        <v/>
      </c>
      <c r="C4548" s="152"/>
      <c r="D4548" s="263"/>
      <c r="E4548" s="169"/>
      <c r="F4548" s="167"/>
      <c r="G4548" s="14"/>
      <c r="H4548" s="14"/>
    </row>
    <row r="4549" spans="2:8" ht="30" customHeight="1">
      <c r="B4549" s="21" t="str">
        <f t="shared" si="72"/>
        <v/>
      </c>
      <c r="C4549" s="152"/>
      <c r="D4549" s="263"/>
      <c r="E4549" s="169"/>
      <c r="F4549" s="167"/>
      <c r="G4549" s="14"/>
      <c r="H4549" s="14"/>
    </row>
    <row r="4550" spans="2:8" ht="30" customHeight="1">
      <c r="B4550" s="21" t="str">
        <f t="shared" si="72"/>
        <v/>
      </c>
      <c r="C4550" s="152"/>
      <c r="D4550" s="263"/>
      <c r="E4550" s="169"/>
      <c r="F4550" s="167"/>
      <c r="G4550" s="14"/>
      <c r="H4550" s="14"/>
    </row>
    <row r="4551" spans="2:8" ht="30" customHeight="1">
      <c r="B4551" s="21" t="str">
        <f t="shared" si="72"/>
        <v/>
      </c>
      <c r="C4551" s="152"/>
      <c r="D4551" s="263"/>
      <c r="E4551" s="169"/>
      <c r="F4551" s="167"/>
      <c r="G4551" s="14"/>
      <c r="H4551" s="14"/>
    </row>
    <row r="4552" spans="2:8" ht="30" customHeight="1">
      <c r="B4552" s="21" t="str">
        <f t="shared" si="72"/>
        <v/>
      </c>
      <c r="C4552" s="152"/>
      <c r="D4552" s="263"/>
      <c r="E4552" s="169"/>
      <c r="F4552" s="167"/>
      <c r="G4552" s="14"/>
      <c r="H4552" s="14"/>
    </row>
    <row r="4553" spans="2:8" ht="30" customHeight="1">
      <c r="B4553" s="21" t="str">
        <f t="shared" si="72"/>
        <v/>
      </c>
      <c r="C4553" s="152"/>
      <c r="D4553" s="263"/>
      <c r="E4553" s="169"/>
      <c r="F4553" s="167"/>
      <c r="G4553" s="14"/>
      <c r="H4553" s="14"/>
    </row>
    <row r="4554" spans="2:8" ht="30" customHeight="1">
      <c r="B4554" s="21" t="str">
        <f t="shared" si="72"/>
        <v/>
      </c>
      <c r="C4554" s="152"/>
      <c r="D4554" s="263"/>
      <c r="E4554" s="169"/>
      <c r="F4554" s="167"/>
      <c r="G4554" s="14"/>
      <c r="H4554" s="14"/>
    </row>
    <row r="4555" spans="2:8" ht="30" customHeight="1">
      <c r="B4555" s="21" t="str">
        <f t="shared" si="72"/>
        <v/>
      </c>
      <c r="C4555" s="152"/>
      <c r="D4555" s="263"/>
      <c r="E4555" s="169"/>
      <c r="F4555" s="167"/>
      <c r="G4555" s="14"/>
      <c r="H4555" s="14"/>
    </row>
    <row r="4556" spans="2:8" ht="30" customHeight="1">
      <c r="B4556" s="21" t="str">
        <f t="shared" si="72"/>
        <v/>
      </c>
      <c r="C4556" s="152"/>
      <c r="D4556" s="263"/>
      <c r="E4556" s="169"/>
      <c r="F4556" s="167"/>
      <c r="G4556" s="14"/>
      <c r="H4556" s="14"/>
    </row>
    <row r="4557" spans="2:8" ht="30" customHeight="1">
      <c r="B4557" s="21" t="str">
        <f t="shared" si="72"/>
        <v/>
      </c>
      <c r="C4557" s="152"/>
      <c r="D4557" s="263"/>
      <c r="E4557" s="169"/>
      <c r="F4557" s="167"/>
      <c r="G4557" s="14"/>
      <c r="H4557" s="14"/>
    </row>
    <row r="4558" spans="2:8" ht="30" customHeight="1">
      <c r="B4558" s="21" t="str">
        <f t="shared" si="72"/>
        <v/>
      </c>
      <c r="C4558" s="152"/>
      <c r="D4558" s="263"/>
      <c r="E4558" s="169"/>
      <c r="F4558" s="167"/>
      <c r="G4558" s="14"/>
      <c r="H4558" s="14"/>
    </row>
    <row r="4559" spans="2:8" ht="30" customHeight="1">
      <c r="B4559" s="21" t="str">
        <f t="shared" si="72"/>
        <v/>
      </c>
      <c r="C4559" s="152"/>
      <c r="D4559" s="263"/>
      <c r="E4559" s="169"/>
      <c r="F4559" s="167"/>
      <c r="G4559" s="14"/>
      <c r="H4559" s="14"/>
    </row>
    <row r="4560" spans="2:8" ht="30" customHeight="1">
      <c r="B4560" s="21" t="str">
        <f t="shared" si="72"/>
        <v/>
      </c>
      <c r="C4560" s="152"/>
      <c r="D4560" s="263"/>
      <c r="E4560" s="169"/>
      <c r="F4560" s="167"/>
      <c r="G4560" s="14"/>
      <c r="H4560" s="14"/>
    </row>
    <row r="4561" spans="2:8" ht="30" customHeight="1">
      <c r="B4561" s="21" t="str">
        <f t="shared" si="72"/>
        <v/>
      </c>
      <c r="C4561" s="152"/>
      <c r="D4561" s="263"/>
      <c r="E4561" s="169"/>
      <c r="F4561" s="167"/>
      <c r="G4561" s="14"/>
      <c r="H4561" s="14"/>
    </row>
    <row r="4562" spans="2:8" ht="30" customHeight="1">
      <c r="B4562" s="21" t="str">
        <f t="shared" si="72"/>
        <v/>
      </c>
      <c r="C4562" s="152"/>
      <c r="D4562" s="263"/>
      <c r="E4562" s="169"/>
      <c r="F4562" s="167"/>
      <c r="G4562" s="14"/>
      <c r="H4562" s="14"/>
    </row>
    <row r="4563" spans="2:8" ht="30" customHeight="1">
      <c r="B4563" s="21" t="str">
        <f t="shared" si="72"/>
        <v/>
      </c>
      <c r="C4563" s="152"/>
      <c r="D4563" s="263"/>
      <c r="E4563" s="169"/>
      <c r="F4563" s="167"/>
      <c r="G4563" s="14"/>
      <c r="H4563" s="14"/>
    </row>
    <row r="4564" spans="2:8" ht="30" customHeight="1">
      <c r="B4564" s="21" t="str">
        <f t="shared" si="72"/>
        <v/>
      </c>
      <c r="C4564" s="152"/>
      <c r="D4564" s="263"/>
      <c r="E4564" s="169"/>
      <c r="F4564" s="167"/>
      <c r="G4564" s="14"/>
      <c r="H4564" s="14"/>
    </row>
    <row r="4565" spans="2:8" ht="30" customHeight="1">
      <c r="B4565" s="21" t="str">
        <f t="shared" si="72"/>
        <v/>
      </c>
      <c r="C4565" s="152"/>
      <c r="D4565" s="263"/>
      <c r="E4565" s="169"/>
      <c r="F4565" s="167"/>
      <c r="G4565" s="14"/>
      <c r="H4565" s="14"/>
    </row>
    <row r="4566" spans="2:8" ht="30" customHeight="1">
      <c r="B4566" s="21" t="str">
        <f t="shared" si="72"/>
        <v/>
      </c>
      <c r="C4566" s="152"/>
      <c r="D4566" s="263"/>
      <c r="E4566" s="169"/>
      <c r="F4566" s="167"/>
      <c r="G4566" s="14"/>
      <c r="H4566" s="14"/>
    </row>
    <row r="4567" spans="2:8" ht="30" customHeight="1">
      <c r="B4567" s="21" t="str">
        <f t="shared" si="72"/>
        <v/>
      </c>
      <c r="C4567" s="152"/>
      <c r="D4567" s="263"/>
      <c r="E4567" s="169"/>
      <c r="F4567" s="167"/>
      <c r="G4567" s="14"/>
      <c r="H4567" s="14"/>
    </row>
    <row r="4568" spans="2:8" ht="30" customHeight="1">
      <c r="B4568" s="21" t="str">
        <f t="shared" si="72"/>
        <v/>
      </c>
      <c r="C4568" s="152"/>
      <c r="D4568" s="263"/>
      <c r="E4568" s="169"/>
      <c r="F4568" s="167"/>
      <c r="G4568" s="14"/>
      <c r="H4568" s="14"/>
    </row>
    <row r="4569" spans="2:8" ht="30" customHeight="1">
      <c r="B4569" s="21" t="str">
        <f t="shared" si="72"/>
        <v/>
      </c>
      <c r="C4569" s="152"/>
      <c r="D4569" s="263"/>
      <c r="E4569" s="169"/>
      <c r="F4569" s="167"/>
      <c r="G4569" s="14"/>
      <c r="H4569" s="14"/>
    </row>
    <row r="4570" spans="2:8" ht="30" customHeight="1">
      <c r="B4570" s="21" t="str">
        <f t="shared" si="72"/>
        <v/>
      </c>
      <c r="C4570" s="152"/>
      <c r="D4570" s="263"/>
      <c r="E4570" s="169"/>
      <c r="F4570" s="167"/>
      <c r="G4570" s="14"/>
      <c r="H4570" s="14"/>
    </row>
    <row r="4571" spans="2:8" ht="30" customHeight="1">
      <c r="B4571" s="21" t="str">
        <f t="shared" si="72"/>
        <v/>
      </c>
      <c r="C4571" s="152"/>
      <c r="D4571" s="263"/>
      <c r="E4571" s="169"/>
      <c r="F4571" s="167"/>
      <c r="G4571" s="14"/>
      <c r="H4571" s="14"/>
    </row>
    <row r="4572" spans="2:8" ht="30" customHeight="1">
      <c r="B4572" s="21" t="str">
        <f t="shared" si="72"/>
        <v/>
      </c>
      <c r="C4572" s="152"/>
      <c r="D4572" s="263"/>
      <c r="E4572" s="169"/>
      <c r="F4572" s="167"/>
      <c r="G4572" s="14"/>
      <c r="H4572" s="14"/>
    </row>
    <row r="4573" spans="2:8" ht="30" customHeight="1">
      <c r="B4573" s="21" t="str">
        <f t="shared" si="72"/>
        <v/>
      </c>
      <c r="C4573" s="152"/>
      <c r="D4573" s="263"/>
      <c r="E4573" s="169"/>
      <c r="F4573" s="167"/>
      <c r="G4573" s="14"/>
      <c r="H4573" s="14"/>
    </row>
    <row r="4574" spans="2:8" ht="30" customHeight="1">
      <c r="B4574" s="21" t="str">
        <f t="shared" si="72"/>
        <v/>
      </c>
      <c r="C4574" s="152"/>
      <c r="D4574" s="263"/>
      <c r="E4574" s="169"/>
      <c r="F4574" s="167"/>
      <c r="G4574" s="14"/>
      <c r="H4574" s="14"/>
    </row>
    <row r="4575" spans="2:8" ht="30" customHeight="1">
      <c r="B4575" s="21" t="str">
        <f t="shared" si="72"/>
        <v/>
      </c>
      <c r="C4575" s="152"/>
      <c r="D4575" s="263"/>
      <c r="E4575" s="169"/>
      <c r="F4575" s="167"/>
      <c r="G4575" s="14"/>
      <c r="H4575" s="14"/>
    </row>
    <row r="4576" spans="2:8" ht="30" customHeight="1">
      <c r="B4576" s="21" t="str">
        <f t="shared" si="72"/>
        <v/>
      </c>
      <c r="C4576" s="152"/>
      <c r="D4576" s="263"/>
      <c r="E4576" s="169"/>
      <c r="F4576" s="167"/>
      <c r="G4576" s="14"/>
      <c r="H4576" s="14"/>
    </row>
    <row r="4577" spans="2:8" ht="30" customHeight="1">
      <c r="B4577" s="21" t="str">
        <f t="shared" si="72"/>
        <v/>
      </c>
      <c r="C4577" s="152"/>
      <c r="D4577" s="263"/>
      <c r="E4577" s="169"/>
      <c r="F4577" s="167"/>
      <c r="G4577" s="14"/>
      <c r="H4577" s="14"/>
    </row>
    <row r="4578" spans="2:8" ht="30" customHeight="1">
      <c r="B4578" s="21" t="str">
        <f t="shared" si="72"/>
        <v/>
      </c>
      <c r="C4578" s="152"/>
      <c r="D4578" s="263"/>
      <c r="E4578" s="169"/>
      <c r="F4578" s="167"/>
      <c r="G4578" s="14"/>
      <c r="H4578" s="14"/>
    </row>
    <row r="4579" spans="2:8" ht="30" customHeight="1">
      <c r="B4579" s="21" t="str">
        <f t="shared" si="72"/>
        <v/>
      </c>
      <c r="C4579" s="152"/>
      <c r="D4579" s="263"/>
      <c r="E4579" s="169"/>
      <c r="F4579" s="167"/>
      <c r="G4579" s="14"/>
      <c r="H4579" s="14"/>
    </row>
    <row r="4580" spans="2:8" ht="30" customHeight="1">
      <c r="B4580" s="21" t="str">
        <f t="shared" si="72"/>
        <v/>
      </c>
      <c r="C4580" s="152"/>
      <c r="D4580" s="263"/>
      <c r="E4580" s="169"/>
      <c r="F4580" s="167"/>
      <c r="G4580" s="14"/>
      <c r="H4580" s="14"/>
    </row>
    <row r="4581" spans="2:8" ht="30" customHeight="1">
      <c r="B4581" s="21" t="str">
        <f t="shared" si="72"/>
        <v/>
      </c>
      <c r="C4581" s="152"/>
      <c r="D4581" s="263"/>
      <c r="E4581" s="169"/>
      <c r="F4581" s="167"/>
      <c r="G4581" s="14"/>
      <c r="H4581" s="14"/>
    </row>
    <row r="4582" spans="2:8" ht="30" customHeight="1">
      <c r="B4582" s="21" t="str">
        <f t="shared" si="72"/>
        <v/>
      </c>
      <c r="C4582" s="152"/>
      <c r="D4582" s="263"/>
      <c r="E4582" s="169"/>
      <c r="F4582" s="167"/>
      <c r="G4582" s="14"/>
      <c r="H4582" s="14"/>
    </row>
    <row r="4583" spans="2:8" ht="30" customHeight="1">
      <c r="B4583" s="21" t="str">
        <f t="shared" si="72"/>
        <v/>
      </c>
      <c r="C4583" s="152"/>
      <c r="D4583" s="263"/>
      <c r="E4583" s="169"/>
      <c r="F4583" s="167"/>
      <c r="G4583" s="14"/>
      <c r="H4583" s="14"/>
    </row>
    <row r="4584" spans="2:8" ht="30" customHeight="1">
      <c r="B4584" s="21" t="str">
        <f t="shared" si="72"/>
        <v/>
      </c>
      <c r="C4584" s="152"/>
      <c r="D4584" s="263"/>
      <c r="E4584" s="169"/>
      <c r="F4584" s="167"/>
      <c r="G4584" s="14"/>
      <c r="H4584" s="14"/>
    </row>
    <row r="4585" spans="2:8" ht="30" customHeight="1">
      <c r="B4585" s="21" t="str">
        <f t="shared" si="72"/>
        <v/>
      </c>
      <c r="C4585" s="152"/>
      <c r="D4585" s="263"/>
      <c r="E4585" s="169"/>
      <c r="F4585" s="167"/>
      <c r="G4585" s="14"/>
      <c r="H4585" s="14"/>
    </row>
    <row r="4586" spans="2:8" ht="30" customHeight="1">
      <c r="B4586" s="21" t="str">
        <f t="shared" si="72"/>
        <v/>
      </c>
      <c r="C4586" s="152"/>
      <c r="D4586" s="263"/>
      <c r="E4586" s="169"/>
      <c r="F4586" s="167"/>
      <c r="G4586" s="14"/>
      <c r="H4586" s="14"/>
    </row>
    <row r="4587" spans="2:8" ht="30" customHeight="1">
      <c r="B4587" s="21" t="str">
        <f t="shared" si="72"/>
        <v/>
      </c>
      <c r="C4587" s="152"/>
      <c r="D4587" s="263"/>
      <c r="E4587" s="169"/>
      <c r="F4587" s="167"/>
      <c r="G4587" s="14"/>
      <c r="H4587" s="14"/>
    </row>
    <row r="4588" spans="2:8" ht="30" customHeight="1">
      <c r="B4588" s="21" t="str">
        <f t="shared" si="72"/>
        <v/>
      </c>
      <c r="C4588" s="152"/>
      <c r="D4588" s="263"/>
      <c r="E4588" s="169"/>
      <c r="F4588" s="167"/>
      <c r="G4588" s="14"/>
      <c r="H4588" s="14"/>
    </row>
    <row r="4589" spans="2:8" ht="30" customHeight="1">
      <c r="B4589" s="21" t="str">
        <f t="shared" si="72"/>
        <v/>
      </c>
      <c r="C4589" s="152"/>
      <c r="D4589" s="263"/>
      <c r="E4589" s="169"/>
      <c r="F4589" s="167"/>
      <c r="G4589" s="14"/>
      <c r="H4589" s="14"/>
    </row>
    <row r="4590" spans="2:8" ht="30" customHeight="1">
      <c r="B4590" s="21" t="str">
        <f t="shared" si="72"/>
        <v/>
      </c>
      <c r="C4590" s="152"/>
      <c r="D4590" s="263"/>
      <c r="E4590" s="169"/>
      <c r="F4590" s="167"/>
      <c r="G4590" s="14"/>
      <c r="H4590" s="14"/>
    </row>
    <row r="4591" spans="2:8" ht="30" customHeight="1">
      <c r="B4591" s="21" t="str">
        <f t="shared" si="72"/>
        <v/>
      </c>
      <c r="C4591" s="152"/>
      <c r="D4591" s="263"/>
      <c r="E4591" s="169"/>
      <c r="F4591" s="167"/>
      <c r="G4591" s="14"/>
      <c r="H4591" s="14"/>
    </row>
    <row r="4592" spans="2:8" ht="30" customHeight="1">
      <c r="B4592" s="21" t="str">
        <f t="shared" ref="B4592:B4655" si="73">IF(D4592="","",MONTH(F4592))</f>
        <v/>
      </c>
      <c r="C4592" s="152"/>
      <c r="D4592" s="263"/>
      <c r="E4592" s="169"/>
      <c r="F4592" s="167"/>
      <c r="G4592" s="14"/>
      <c r="H4592" s="14"/>
    </row>
    <row r="4593" spans="2:8" ht="30" customHeight="1">
      <c r="B4593" s="21" t="str">
        <f t="shared" si="73"/>
        <v/>
      </c>
      <c r="C4593" s="152"/>
      <c r="D4593" s="263"/>
      <c r="E4593" s="169"/>
      <c r="F4593" s="167"/>
      <c r="G4593" s="14"/>
      <c r="H4593" s="14"/>
    </row>
    <row r="4594" spans="2:8" ht="30" customHeight="1">
      <c r="B4594" s="21" t="str">
        <f t="shared" si="73"/>
        <v/>
      </c>
      <c r="C4594" s="152"/>
      <c r="D4594" s="263"/>
      <c r="E4594" s="169"/>
      <c r="F4594" s="167"/>
      <c r="G4594" s="14"/>
      <c r="H4594" s="14"/>
    </row>
    <row r="4595" spans="2:8" ht="30" customHeight="1">
      <c r="B4595" s="21" t="str">
        <f t="shared" si="73"/>
        <v/>
      </c>
      <c r="C4595" s="152"/>
      <c r="D4595" s="263"/>
      <c r="E4595" s="169"/>
      <c r="F4595" s="167"/>
      <c r="G4595" s="14"/>
      <c r="H4595" s="14"/>
    </row>
    <row r="4596" spans="2:8" ht="30" customHeight="1">
      <c r="B4596" s="21" t="str">
        <f t="shared" si="73"/>
        <v/>
      </c>
      <c r="C4596" s="152"/>
      <c r="D4596" s="263"/>
      <c r="E4596" s="169"/>
      <c r="F4596" s="167"/>
      <c r="G4596" s="14"/>
      <c r="H4596" s="14"/>
    </row>
    <row r="4597" spans="2:8" ht="30" customHeight="1">
      <c r="B4597" s="21" t="str">
        <f t="shared" si="73"/>
        <v/>
      </c>
      <c r="C4597" s="152"/>
      <c r="D4597" s="263"/>
      <c r="E4597" s="169"/>
      <c r="F4597" s="167"/>
      <c r="G4597" s="14"/>
      <c r="H4597" s="14"/>
    </row>
    <row r="4598" spans="2:8" ht="30" customHeight="1">
      <c r="B4598" s="21" t="str">
        <f t="shared" si="73"/>
        <v/>
      </c>
      <c r="C4598" s="152"/>
      <c r="D4598" s="263"/>
      <c r="E4598" s="169"/>
      <c r="F4598" s="167"/>
      <c r="G4598" s="14"/>
      <c r="H4598" s="14"/>
    </row>
    <row r="4599" spans="2:8" ht="30" customHeight="1">
      <c r="B4599" s="21" t="str">
        <f t="shared" si="73"/>
        <v/>
      </c>
      <c r="C4599" s="152"/>
      <c r="D4599" s="263"/>
      <c r="E4599" s="169"/>
      <c r="F4599" s="167"/>
      <c r="G4599" s="14"/>
      <c r="H4599" s="14"/>
    </row>
    <row r="4600" spans="2:8" ht="30" customHeight="1">
      <c r="B4600" s="21" t="str">
        <f t="shared" si="73"/>
        <v/>
      </c>
      <c r="C4600" s="152"/>
      <c r="D4600" s="263"/>
      <c r="E4600" s="169"/>
      <c r="F4600" s="167"/>
      <c r="G4600" s="14"/>
      <c r="H4600" s="14"/>
    </row>
    <row r="4601" spans="2:8" ht="30" customHeight="1">
      <c r="B4601" s="21" t="str">
        <f t="shared" si="73"/>
        <v/>
      </c>
      <c r="C4601" s="152"/>
      <c r="D4601" s="263"/>
      <c r="E4601" s="169"/>
      <c r="F4601" s="167"/>
      <c r="G4601" s="14"/>
      <c r="H4601" s="14"/>
    </row>
    <row r="4602" spans="2:8" ht="30" customHeight="1">
      <c r="B4602" s="21" t="str">
        <f t="shared" si="73"/>
        <v/>
      </c>
      <c r="C4602" s="152"/>
      <c r="D4602" s="263"/>
      <c r="E4602" s="169"/>
      <c r="F4602" s="167"/>
      <c r="G4602" s="14"/>
      <c r="H4602" s="14"/>
    </row>
    <row r="4603" spans="2:8" ht="30" customHeight="1">
      <c r="B4603" s="21" t="str">
        <f t="shared" si="73"/>
        <v/>
      </c>
      <c r="C4603" s="152"/>
      <c r="D4603" s="263"/>
      <c r="E4603" s="169"/>
      <c r="F4603" s="167"/>
      <c r="G4603" s="14"/>
      <c r="H4603" s="14"/>
    </row>
    <row r="4604" spans="2:8" ht="30" customHeight="1">
      <c r="B4604" s="21" t="str">
        <f t="shared" si="73"/>
        <v/>
      </c>
      <c r="C4604" s="152"/>
      <c r="D4604" s="263"/>
      <c r="E4604" s="169"/>
      <c r="F4604" s="167"/>
      <c r="G4604" s="14"/>
      <c r="H4604" s="14"/>
    </row>
    <row r="4605" spans="2:8" ht="30" customHeight="1">
      <c r="B4605" s="21" t="str">
        <f t="shared" si="73"/>
        <v/>
      </c>
      <c r="C4605" s="152"/>
      <c r="D4605" s="263"/>
      <c r="E4605" s="169"/>
      <c r="F4605" s="167"/>
      <c r="G4605" s="14"/>
      <c r="H4605" s="14"/>
    </row>
    <row r="4606" spans="2:8" ht="30" customHeight="1">
      <c r="B4606" s="21" t="str">
        <f t="shared" si="73"/>
        <v/>
      </c>
      <c r="C4606" s="152"/>
      <c r="D4606" s="263"/>
      <c r="E4606" s="169"/>
      <c r="F4606" s="167"/>
      <c r="G4606" s="14"/>
      <c r="H4606" s="14"/>
    </row>
    <row r="4607" spans="2:8" ht="30" customHeight="1">
      <c r="B4607" s="21" t="str">
        <f t="shared" si="73"/>
        <v/>
      </c>
      <c r="C4607" s="152"/>
      <c r="D4607" s="263"/>
      <c r="E4607" s="169"/>
      <c r="F4607" s="167"/>
      <c r="G4607" s="14"/>
      <c r="H4607" s="14"/>
    </row>
    <row r="4608" spans="2:8" ht="30" customHeight="1">
      <c r="B4608" s="21" t="str">
        <f t="shared" si="73"/>
        <v/>
      </c>
      <c r="C4608" s="152"/>
      <c r="D4608" s="263"/>
      <c r="E4608" s="169"/>
      <c r="F4608" s="167"/>
      <c r="G4608" s="14"/>
      <c r="H4608" s="14"/>
    </row>
    <row r="4609" spans="2:8" ht="30" customHeight="1">
      <c r="B4609" s="21" t="str">
        <f t="shared" si="73"/>
        <v/>
      </c>
      <c r="C4609" s="152"/>
      <c r="D4609" s="263"/>
      <c r="E4609" s="169"/>
      <c r="F4609" s="167"/>
      <c r="G4609" s="14"/>
      <c r="H4609" s="14"/>
    </row>
    <row r="4610" spans="2:8" ht="30" customHeight="1">
      <c r="B4610" s="21" t="str">
        <f t="shared" si="73"/>
        <v/>
      </c>
      <c r="C4610" s="152"/>
      <c r="D4610" s="263"/>
      <c r="E4610" s="169"/>
      <c r="F4610" s="167"/>
      <c r="G4610" s="14"/>
      <c r="H4610" s="14"/>
    </row>
    <row r="4611" spans="2:8" ht="30" customHeight="1">
      <c r="B4611" s="21" t="str">
        <f t="shared" si="73"/>
        <v/>
      </c>
      <c r="C4611" s="152"/>
      <c r="D4611" s="263"/>
      <c r="E4611" s="169"/>
      <c r="F4611" s="167"/>
      <c r="G4611" s="14"/>
      <c r="H4611" s="14"/>
    </row>
    <row r="4612" spans="2:8" ht="30" customHeight="1">
      <c r="B4612" s="21" t="str">
        <f t="shared" si="73"/>
        <v/>
      </c>
      <c r="C4612" s="152"/>
      <c r="D4612" s="263"/>
      <c r="E4612" s="169"/>
      <c r="F4612" s="167"/>
      <c r="G4612" s="14"/>
      <c r="H4612" s="14"/>
    </row>
    <row r="4613" spans="2:8" ht="30" customHeight="1">
      <c r="B4613" s="21" t="str">
        <f t="shared" si="73"/>
        <v/>
      </c>
      <c r="C4613" s="152"/>
      <c r="D4613" s="263"/>
      <c r="E4613" s="169"/>
      <c r="F4613" s="167"/>
      <c r="G4613" s="14"/>
      <c r="H4613" s="14"/>
    </row>
    <row r="4614" spans="2:8" ht="30" customHeight="1">
      <c r="B4614" s="21" t="str">
        <f t="shared" si="73"/>
        <v/>
      </c>
      <c r="C4614" s="152"/>
      <c r="D4614" s="263"/>
      <c r="E4614" s="169"/>
      <c r="F4614" s="167"/>
      <c r="G4614" s="14"/>
      <c r="H4614" s="14"/>
    </row>
    <row r="4615" spans="2:8" ht="30" customHeight="1">
      <c r="B4615" s="21" t="str">
        <f t="shared" si="73"/>
        <v/>
      </c>
      <c r="C4615" s="152"/>
      <c r="D4615" s="263"/>
      <c r="E4615" s="169"/>
      <c r="F4615" s="167"/>
      <c r="G4615" s="14"/>
      <c r="H4615" s="14"/>
    </row>
    <row r="4616" spans="2:8" ht="30" customHeight="1">
      <c r="B4616" s="21" t="str">
        <f t="shared" si="73"/>
        <v/>
      </c>
      <c r="C4616" s="152"/>
      <c r="D4616" s="263"/>
      <c r="E4616" s="169"/>
      <c r="F4616" s="167"/>
      <c r="G4616" s="14"/>
      <c r="H4616" s="14"/>
    </row>
    <row r="4617" spans="2:8" ht="30" customHeight="1">
      <c r="B4617" s="21" t="str">
        <f t="shared" si="73"/>
        <v/>
      </c>
      <c r="C4617" s="152"/>
      <c r="D4617" s="263"/>
      <c r="E4617" s="169"/>
      <c r="F4617" s="167"/>
      <c r="G4617" s="14"/>
      <c r="H4617" s="14"/>
    </row>
    <row r="4618" spans="2:8" ht="30" customHeight="1">
      <c r="B4618" s="21" t="str">
        <f t="shared" si="73"/>
        <v/>
      </c>
      <c r="C4618" s="152"/>
      <c r="D4618" s="263"/>
      <c r="E4618" s="169"/>
      <c r="F4618" s="167"/>
      <c r="G4618" s="14"/>
      <c r="H4618" s="14"/>
    </row>
    <row r="4619" spans="2:8" ht="30" customHeight="1">
      <c r="B4619" s="21" t="str">
        <f t="shared" si="73"/>
        <v/>
      </c>
      <c r="C4619" s="152"/>
      <c r="D4619" s="263"/>
      <c r="E4619" s="169"/>
      <c r="F4619" s="167"/>
      <c r="G4619" s="14"/>
      <c r="H4619" s="14"/>
    </row>
    <row r="4620" spans="2:8" ht="30" customHeight="1">
      <c r="B4620" s="21" t="str">
        <f t="shared" si="73"/>
        <v/>
      </c>
      <c r="C4620" s="152"/>
      <c r="D4620" s="263"/>
      <c r="E4620" s="169"/>
      <c r="F4620" s="167"/>
      <c r="G4620" s="14"/>
      <c r="H4620" s="14"/>
    </row>
    <row r="4621" spans="2:8" ht="30" customHeight="1">
      <c r="B4621" s="21" t="str">
        <f t="shared" si="73"/>
        <v/>
      </c>
      <c r="C4621" s="152"/>
      <c r="D4621" s="263"/>
      <c r="E4621" s="169"/>
      <c r="F4621" s="167"/>
      <c r="G4621" s="14"/>
      <c r="H4621" s="14"/>
    </row>
    <row r="4622" spans="2:8" ht="30" customHeight="1">
      <c r="B4622" s="21" t="str">
        <f t="shared" si="73"/>
        <v/>
      </c>
      <c r="C4622" s="152"/>
      <c r="D4622" s="263"/>
      <c r="E4622" s="169"/>
      <c r="F4622" s="167"/>
      <c r="G4622" s="14"/>
      <c r="H4622" s="14"/>
    </row>
    <row r="4623" spans="2:8" ht="30" customHeight="1">
      <c r="B4623" s="21" t="str">
        <f t="shared" si="73"/>
        <v/>
      </c>
      <c r="C4623" s="152"/>
      <c r="D4623" s="263"/>
      <c r="E4623" s="169"/>
      <c r="F4623" s="167"/>
      <c r="G4623" s="14"/>
      <c r="H4623" s="14"/>
    </row>
    <row r="4624" spans="2:8" ht="30" customHeight="1">
      <c r="B4624" s="21" t="str">
        <f t="shared" si="73"/>
        <v/>
      </c>
      <c r="C4624" s="152"/>
      <c r="D4624" s="263"/>
      <c r="E4624" s="169"/>
      <c r="F4624" s="167"/>
      <c r="G4624" s="14"/>
      <c r="H4624" s="14"/>
    </row>
    <row r="4625" spans="2:8" ht="30" customHeight="1">
      <c r="B4625" s="21" t="str">
        <f t="shared" si="73"/>
        <v/>
      </c>
      <c r="C4625" s="152"/>
      <c r="D4625" s="263"/>
      <c r="E4625" s="169"/>
      <c r="F4625" s="167"/>
      <c r="G4625" s="14"/>
      <c r="H4625" s="14"/>
    </row>
    <row r="4626" spans="2:8" ht="30" customHeight="1">
      <c r="B4626" s="21" t="str">
        <f t="shared" si="73"/>
        <v/>
      </c>
      <c r="C4626" s="152"/>
      <c r="D4626" s="263"/>
      <c r="E4626" s="169"/>
      <c r="F4626" s="167"/>
      <c r="G4626" s="14"/>
      <c r="H4626" s="14"/>
    </row>
    <row r="4627" spans="2:8" ht="30" customHeight="1">
      <c r="B4627" s="21" t="str">
        <f t="shared" si="73"/>
        <v/>
      </c>
      <c r="C4627" s="152"/>
      <c r="D4627" s="263"/>
      <c r="E4627" s="169"/>
      <c r="F4627" s="167"/>
      <c r="G4627" s="14"/>
      <c r="H4627" s="14"/>
    </row>
    <row r="4628" spans="2:8" ht="30" customHeight="1">
      <c r="B4628" s="21" t="str">
        <f t="shared" si="73"/>
        <v/>
      </c>
      <c r="C4628" s="152"/>
      <c r="D4628" s="263"/>
      <c r="E4628" s="169"/>
      <c r="F4628" s="167"/>
      <c r="G4628" s="14"/>
      <c r="H4628" s="14"/>
    </row>
    <row r="4629" spans="2:8" ht="30" customHeight="1">
      <c r="B4629" s="21" t="str">
        <f t="shared" si="73"/>
        <v/>
      </c>
      <c r="C4629" s="152"/>
      <c r="D4629" s="263"/>
      <c r="E4629" s="169"/>
      <c r="F4629" s="167"/>
      <c r="G4629" s="14"/>
      <c r="H4629" s="14"/>
    </row>
    <row r="4630" spans="2:8" ht="30" customHeight="1">
      <c r="B4630" s="21" t="str">
        <f t="shared" si="73"/>
        <v/>
      </c>
      <c r="C4630" s="152"/>
      <c r="D4630" s="263"/>
      <c r="E4630" s="169"/>
      <c r="F4630" s="167"/>
      <c r="G4630" s="14"/>
      <c r="H4630" s="14"/>
    </row>
    <row r="4631" spans="2:8" ht="30" customHeight="1">
      <c r="B4631" s="21" t="str">
        <f t="shared" si="73"/>
        <v/>
      </c>
      <c r="C4631" s="152"/>
      <c r="D4631" s="263"/>
      <c r="E4631" s="169"/>
      <c r="F4631" s="167"/>
      <c r="G4631" s="14"/>
      <c r="H4631" s="14"/>
    </row>
    <row r="4632" spans="2:8" ht="30" customHeight="1">
      <c r="B4632" s="21" t="str">
        <f t="shared" si="73"/>
        <v/>
      </c>
      <c r="C4632" s="152"/>
      <c r="D4632" s="263"/>
      <c r="E4632" s="169"/>
      <c r="F4632" s="167"/>
      <c r="G4632" s="14"/>
      <c r="H4632" s="14"/>
    </row>
    <row r="4633" spans="2:8" ht="30" customHeight="1">
      <c r="B4633" s="21" t="str">
        <f t="shared" si="73"/>
        <v/>
      </c>
      <c r="C4633" s="152"/>
      <c r="D4633" s="263"/>
      <c r="E4633" s="169"/>
      <c r="F4633" s="167"/>
      <c r="G4633" s="14"/>
      <c r="H4633" s="14"/>
    </row>
    <row r="4634" spans="2:8" ht="30" customHeight="1">
      <c r="B4634" s="21" t="str">
        <f t="shared" si="73"/>
        <v/>
      </c>
      <c r="C4634" s="152"/>
      <c r="D4634" s="263"/>
      <c r="E4634" s="169"/>
      <c r="F4634" s="167"/>
      <c r="G4634" s="14"/>
      <c r="H4634" s="14"/>
    </row>
    <row r="4635" spans="2:8" ht="30" customHeight="1">
      <c r="B4635" s="21" t="str">
        <f t="shared" si="73"/>
        <v/>
      </c>
      <c r="C4635" s="152"/>
      <c r="D4635" s="263"/>
      <c r="E4635" s="169"/>
      <c r="F4635" s="167"/>
      <c r="G4635" s="14"/>
      <c r="H4635" s="14"/>
    </row>
    <row r="4636" spans="2:8" ht="30" customHeight="1">
      <c r="B4636" s="21" t="str">
        <f t="shared" si="73"/>
        <v/>
      </c>
      <c r="C4636" s="152"/>
      <c r="D4636" s="263"/>
      <c r="E4636" s="169"/>
      <c r="F4636" s="167"/>
      <c r="G4636" s="14"/>
      <c r="H4636" s="14"/>
    </row>
    <row r="4637" spans="2:8" ht="30" customHeight="1">
      <c r="B4637" s="21" t="str">
        <f t="shared" si="73"/>
        <v/>
      </c>
      <c r="C4637" s="152"/>
      <c r="D4637" s="263"/>
      <c r="E4637" s="169"/>
      <c r="F4637" s="167"/>
      <c r="G4637" s="14"/>
      <c r="H4637" s="14"/>
    </row>
    <row r="4638" spans="2:8" ht="30" customHeight="1">
      <c r="B4638" s="21" t="str">
        <f t="shared" si="73"/>
        <v/>
      </c>
      <c r="C4638" s="152"/>
      <c r="D4638" s="263"/>
      <c r="E4638" s="169"/>
      <c r="F4638" s="167"/>
      <c r="G4638" s="14"/>
      <c r="H4638" s="14"/>
    </row>
    <row r="4639" spans="2:8" ht="30" customHeight="1">
      <c r="B4639" s="21" t="str">
        <f t="shared" si="73"/>
        <v/>
      </c>
      <c r="C4639" s="152"/>
      <c r="D4639" s="263"/>
      <c r="E4639" s="169"/>
      <c r="F4639" s="167"/>
      <c r="G4639" s="14"/>
      <c r="H4639" s="14"/>
    </row>
    <row r="4640" spans="2:8" ht="30" customHeight="1">
      <c r="B4640" s="21" t="str">
        <f t="shared" si="73"/>
        <v/>
      </c>
      <c r="C4640" s="152"/>
      <c r="D4640" s="263"/>
      <c r="E4640" s="169"/>
      <c r="F4640" s="167"/>
      <c r="G4640" s="14"/>
      <c r="H4640" s="14"/>
    </row>
    <row r="4641" spans="2:8" ht="30" customHeight="1">
      <c r="B4641" s="21" t="str">
        <f t="shared" si="73"/>
        <v/>
      </c>
      <c r="C4641" s="152"/>
      <c r="D4641" s="263"/>
      <c r="E4641" s="169"/>
      <c r="F4641" s="167"/>
      <c r="G4641" s="14"/>
      <c r="H4641" s="14"/>
    </row>
    <row r="4642" spans="2:8" ht="30" customHeight="1">
      <c r="B4642" s="21" t="str">
        <f t="shared" si="73"/>
        <v/>
      </c>
      <c r="C4642" s="152"/>
      <c r="D4642" s="263"/>
      <c r="E4642" s="169"/>
      <c r="F4642" s="167"/>
      <c r="G4642" s="14"/>
      <c r="H4642" s="14"/>
    </row>
    <row r="4643" spans="2:8" ht="30" customHeight="1">
      <c r="B4643" s="21" t="str">
        <f t="shared" si="73"/>
        <v/>
      </c>
      <c r="C4643" s="152"/>
      <c r="D4643" s="263"/>
      <c r="E4643" s="169"/>
      <c r="F4643" s="167"/>
      <c r="G4643" s="14"/>
      <c r="H4643" s="14"/>
    </row>
    <row r="4644" spans="2:8" ht="30" customHeight="1">
      <c r="B4644" s="21" t="str">
        <f t="shared" si="73"/>
        <v/>
      </c>
      <c r="C4644" s="152"/>
      <c r="D4644" s="263"/>
      <c r="E4644" s="169"/>
      <c r="F4644" s="167"/>
      <c r="G4644" s="14"/>
      <c r="H4644" s="14"/>
    </row>
    <row r="4645" spans="2:8" ht="30" customHeight="1">
      <c r="B4645" s="21" t="str">
        <f t="shared" si="73"/>
        <v/>
      </c>
      <c r="C4645" s="152"/>
      <c r="D4645" s="263"/>
      <c r="E4645" s="169"/>
      <c r="F4645" s="167"/>
      <c r="G4645" s="14"/>
      <c r="H4645" s="14"/>
    </row>
    <row r="4646" spans="2:8" ht="30" customHeight="1">
      <c r="B4646" s="21" t="str">
        <f t="shared" si="73"/>
        <v/>
      </c>
      <c r="C4646" s="152"/>
      <c r="D4646" s="263"/>
      <c r="E4646" s="169"/>
      <c r="F4646" s="167"/>
      <c r="G4646" s="14"/>
      <c r="H4646" s="14"/>
    </row>
    <row r="4647" spans="2:8" ht="30" customHeight="1">
      <c r="B4647" s="21" t="str">
        <f t="shared" si="73"/>
        <v/>
      </c>
      <c r="C4647" s="152"/>
      <c r="D4647" s="263"/>
      <c r="E4647" s="169"/>
      <c r="F4647" s="167"/>
      <c r="G4647" s="14"/>
      <c r="H4647" s="14"/>
    </row>
    <row r="4648" spans="2:8" ht="30" customHeight="1">
      <c r="B4648" s="21" t="str">
        <f t="shared" si="73"/>
        <v/>
      </c>
      <c r="C4648" s="152"/>
      <c r="D4648" s="263"/>
      <c r="E4648" s="169"/>
      <c r="F4648" s="167"/>
      <c r="G4648" s="14"/>
      <c r="H4648" s="14"/>
    </row>
    <row r="4649" spans="2:8" ht="30" customHeight="1">
      <c r="B4649" s="21" t="str">
        <f t="shared" si="73"/>
        <v/>
      </c>
      <c r="C4649" s="152"/>
      <c r="D4649" s="263"/>
      <c r="E4649" s="169"/>
      <c r="F4649" s="167"/>
      <c r="G4649" s="14"/>
      <c r="H4649" s="14"/>
    </row>
    <row r="4650" spans="2:8" ht="30" customHeight="1">
      <c r="B4650" s="21" t="str">
        <f t="shared" si="73"/>
        <v/>
      </c>
      <c r="C4650" s="152"/>
      <c r="D4650" s="263"/>
      <c r="E4650" s="169"/>
      <c r="F4650" s="167"/>
      <c r="G4650" s="14"/>
      <c r="H4650" s="14"/>
    </row>
    <row r="4651" spans="2:8" ht="30" customHeight="1">
      <c r="B4651" s="21" t="str">
        <f t="shared" si="73"/>
        <v/>
      </c>
      <c r="C4651" s="152"/>
      <c r="D4651" s="263"/>
      <c r="E4651" s="169"/>
      <c r="F4651" s="167"/>
      <c r="G4651" s="14"/>
      <c r="H4651" s="14"/>
    </row>
    <row r="4652" spans="2:8" ht="30" customHeight="1">
      <c r="B4652" s="21" t="str">
        <f t="shared" si="73"/>
        <v/>
      </c>
      <c r="C4652" s="152"/>
      <c r="D4652" s="263"/>
      <c r="E4652" s="169"/>
      <c r="F4652" s="167"/>
      <c r="G4652" s="14"/>
      <c r="H4652" s="14"/>
    </row>
    <row r="4653" spans="2:8" ht="30" customHeight="1">
      <c r="B4653" s="21" t="str">
        <f t="shared" si="73"/>
        <v/>
      </c>
      <c r="C4653" s="152"/>
      <c r="D4653" s="263"/>
      <c r="E4653" s="169"/>
      <c r="F4653" s="167"/>
      <c r="G4653" s="14"/>
      <c r="H4653" s="14"/>
    </row>
    <row r="4654" spans="2:8" ht="30" customHeight="1">
      <c r="B4654" s="21" t="str">
        <f t="shared" si="73"/>
        <v/>
      </c>
      <c r="C4654" s="152"/>
      <c r="D4654" s="263"/>
      <c r="E4654" s="169"/>
      <c r="F4654" s="167"/>
      <c r="G4654" s="14"/>
      <c r="H4654" s="14"/>
    </row>
    <row r="4655" spans="2:8" ht="30" customHeight="1">
      <c r="B4655" s="21" t="str">
        <f t="shared" si="73"/>
        <v/>
      </c>
      <c r="C4655" s="152"/>
      <c r="D4655" s="263"/>
      <c r="E4655" s="169"/>
      <c r="F4655" s="167"/>
      <c r="G4655" s="14"/>
      <c r="H4655" s="14"/>
    </row>
    <row r="4656" spans="2:8" ht="30" customHeight="1">
      <c r="B4656" s="21" t="str">
        <f t="shared" ref="B4656:B4719" si="74">IF(D4656="","",MONTH(F4656))</f>
        <v/>
      </c>
      <c r="C4656" s="152"/>
      <c r="D4656" s="263"/>
      <c r="E4656" s="169"/>
      <c r="F4656" s="167"/>
      <c r="G4656" s="14"/>
      <c r="H4656" s="14"/>
    </row>
    <row r="4657" spans="2:8" ht="30" customHeight="1">
      <c r="B4657" s="21" t="str">
        <f t="shared" si="74"/>
        <v/>
      </c>
      <c r="C4657" s="152"/>
      <c r="D4657" s="263"/>
      <c r="E4657" s="169"/>
      <c r="F4657" s="167"/>
      <c r="G4657" s="14"/>
      <c r="H4657" s="14"/>
    </row>
    <row r="4658" spans="2:8" ht="30" customHeight="1">
      <c r="B4658" s="21" t="str">
        <f t="shared" si="74"/>
        <v/>
      </c>
      <c r="C4658" s="152"/>
      <c r="D4658" s="263"/>
      <c r="E4658" s="169"/>
      <c r="F4658" s="167"/>
      <c r="G4658" s="14"/>
      <c r="H4658" s="14"/>
    </row>
    <row r="4659" spans="2:8" ht="30" customHeight="1">
      <c r="B4659" s="21" t="str">
        <f t="shared" si="74"/>
        <v/>
      </c>
      <c r="C4659" s="152"/>
      <c r="D4659" s="263"/>
      <c r="E4659" s="169"/>
      <c r="F4659" s="167"/>
      <c r="G4659" s="14"/>
      <c r="H4659" s="14"/>
    </row>
    <row r="4660" spans="2:8" ht="30" customHeight="1">
      <c r="B4660" s="21" t="str">
        <f t="shared" si="74"/>
        <v/>
      </c>
      <c r="C4660" s="152"/>
      <c r="D4660" s="263"/>
      <c r="E4660" s="169"/>
      <c r="F4660" s="167"/>
      <c r="G4660" s="14"/>
      <c r="H4660" s="14"/>
    </row>
    <row r="4661" spans="2:8" ht="30" customHeight="1">
      <c r="B4661" s="21" t="str">
        <f t="shared" si="74"/>
        <v/>
      </c>
      <c r="C4661" s="152"/>
      <c r="D4661" s="263"/>
      <c r="E4661" s="169"/>
      <c r="F4661" s="167"/>
      <c r="G4661" s="14"/>
      <c r="H4661" s="14"/>
    </row>
    <row r="4662" spans="2:8" ht="30" customHeight="1">
      <c r="B4662" s="21" t="str">
        <f t="shared" si="74"/>
        <v/>
      </c>
      <c r="C4662" s="152"/>
      <c r="D4662" s="263"/>
      <c r="E4662" s="169"/>
      <c r="F4662" s="167"/>
      <c r="G4662" s="14"/>
      <c r="H4662" s="14"/>
    </row>
    <row r="4663" spans="2:8" ht="30" customHeight="1">
      <c r="B4663" s="21" t="str">
        <f t="shared" si="74"/>
        <v/>
      </c>
      <c r="C4663" s="152"/>
      <c r="D4663" s="263"/>
      <c r="E4663" s="169"/>
      <c r="F4663" s="167"/>
      <c r="G4663" s="14"/>
      <c r="H4663" s="14"/>
    </row>
    <row r="4664" spans="2:8" ht="30" customHeight="1">
      <c r="B4664" s="21" t="str">
        <f t="shared" si="74"/>
        <v/>
      </c>
      <c r="C4664" s="152"/>
      <c r="D4664" s="263"/>
      <c r="E4664" s="169"/>
      <c r="F4664" s="167"/>
      <c r="G4664" s="14"/>
      <c r="H4664" s="14"/>
    </row>
    <row r="4665" spans="2:8" ht="30" customHeight="1">
      <c r="B4665" s="21" t="str">
        <f t="shared" si="74"/>
        <v/>
      </c>
      <c r="C4665" s="152"/>
      <c r="D4665" s="263"/>
      <c r="E4665" s="169"/>
      <c r="F4665" s="167"/>
      <c r="G4665" s="14"/>
      <c r="H4665" s="14"/>
    </row>
    <row r="4666" spans="2:8" ht="30" customHeight="1">
      <c r="B4666" s="21" t="str">
        <f t="shared" si="74"/>
        <v/>
      </c>
      <c r="C4666" s="152"/>
      <c r="D4666" s="263"/>
      <c r="E4666" s="169"/>
      <c r="F4666" s="167"/>
      <c r="G4666" s="14"/>
      <c r="H4666" s="14"/>
    </row>
    <row r="4667" spans="2:8" ht="30" customHeight="1">
      <c r="B4667" s="21" t="str">
        <f t="shared" si="74"/>
        <v/>
      </c>
      <c r="C4667" s="152"/>
      <c r="D4667" s="263"/>
      <c r="E4667" s="169"/>
      <c r="F4667" s="167"/>
      <c r="G4667" s="14"/>
      <c r="H4667" s="14"/>
    </row>
    <row r="4668" spans="2:8" ht="30" customHeight="1">
      <c r="B4668" s="21" t="str">
        <f t="shared" si="74"/>
        <v/>
      </c>
      <c r="C4668" s="152"/>
      <c r="D4668" s="263"/>
      <c r="E4668" s="169"/>
      <c r="F4668" s="167"/>
      <c r="G4668" s="14"/>
      <c r="H4668" s="14"/>
    </row>
    <row r="4669" spans="2:8" ht="30" customHeight="1">
      <c r="B4669" s="21" t="str">
        <f t="shared" si="74"/>
        <v/>
      </c>
      <c r="C4669" s="152"/>
      <c r="D4669" s="263"/>
      <c r="E4669" s="169"/>
      <c r="F4669" s="167"/>
      <c r="G4669" s="14"/>
      <c r="H4669" s="14"/>
    </row>
    <row r="4670" spans="2:8" ht="30" customHeight="1">
      <c r="B4670" s="21" t="str">
        <f t="shared" si="74"/>
        <v/>
      </c>
      <c r="C4670" s="152"/>
      <c r="D4670" s="263"/>
      <c r="E4670" s="169"/>
      <c r="F4670" s="167"/>
      <c r="G4670" s="14"/>
      <c r="H4670" s="14"/>
    </row>
    <row r="4671" spans="2:8" ht="30" customHeight="1">
      <c r="B4671" s="21" t="str">
        <f t="shared" si="74"/>
        <v/>
      </c>
      <c r="C4671" s="152"/>
      <c r="D4671" s="263"/>
      <c r="E4671" s="169"/>
      <c r="F4671" s="167"/>
      <c r="G4671" s="14"/>
      <c r="H4671" s="14"/>
    </row>
    <row r="4672" spans="2:8" ht="30" customHeight="1">
      <c r="B4672" s="21" t="str">
        <f t="shared" si="74"/>
        <v/>
      </c>
      <c r="C4672" s="152"/>
      <c r="D4672" s="263"/>
      <c r="E4672" s="169"/>
      <c r="F4672" s="167"/>
      <c r="G4672" s="14"/>
      <c r="H4672" s="14"/>
    </row>
    <row r="4673" spans="2:8" ht="30" customHeight="1">
      <c r="B4673" s="21" t="str">
        <f t="shared" si="74"/>
        <v/>
      </c>
      <c r="C4673" s="152"/>
      <c r="D4673" s="263"/>
      <c r="E4673" s="169"/>
      <c r="F4673" s="167"/>
      <c r="G4673" s="14"/>
      <c r="H4673" s="14"/>
    </row>
    <row r="4674" spans="2:8" ht="30" customHeight="1">
      <c r="B4674" s="21" t="str">
        <f t="shared" si="74"/>
        <v/>
      </c>
      <c r="C4674" s="152"/>
      <c r="D4674" s="263"/>
      <c r="E4674" s="169"/>
      <c r="F4674" s="167"/>
      <c r="G4674" s="14"/>
      <c r="H4674" s="14"/>
    </row>
    <row r="4675" spans="2:8" ht="30" customHeight="1">
      <c r="B4675" s="21" t="str">
        <f t="shared" si="74"/>
        <v/>
      </c>
      <c r="C4675" s="152"/>
      <c r="D4675" s="263"/>
      <c r="E4675" s="169"/>
      <c r="F4675" s="167"/>
      <c r="G4675" s="14"/>
      <c r="H4675" s="14"/>
    </row>
    <row r="4676" spans="2:8" ht="30" customHeight="1">
      <c r="B4676" s="21" t="str">
        <f t="shared" si="74"/>
        <v/>
      </c>
      <c r="C4676" s="152"/>
      <c r="D4676" s="263"/>
      <c r="E4676" s="169"/>
      <c r="F4676" s="167"/>
      <c r="G4676" s="14"/>
      <c r="H4676" s="14"/>
    </row>
    <row r="4677" spans="2:8" ht="30" customHeight="1">
      <c r="B4677" s="21" t="str">
        <f t="shared" si="74"/>
        <v/>
      </c>
      <c r="C4677" s="152"/>
      <c r="D4677" s="263"/>
      <c r="E4677" s="169"/>
      <c r="F4677" s="167"/>
      <c r="G4677" s="14"/>
      <c r="H4677" s="14"/>
    </row>
    <row r="4678" spans="2:8" ht="30" customHeight="1">
      <c r="B4678" s="21" t="str">
        <f t="shared" si="74"/>
        <v/>
      </c>
      <c r="C4678" s="152"/>
      <c r="D4678" s="263"/>
      <c r="E4678" s="169"/>
      <c r="F4678" s="167"/>
      <c r="G4678" s="14"/>
      <c r="H4678" s="14"/>
    </row>
    <row r="4679" spans="2:8" ht="30" customHeight="1">
      <c r="B4679" s="21" t="str">
        <f t="shared" si="74"/>
        <v/>
      </c>
      <c r="C4679" s="152"/>
      <c r="D4679" s="263"/>
      <c r="E4679" s="169"/>
      <c r="F4679" s="167"/>
      <c r="G4679" s="14"/>
      <c r="H4679" s="14"/>
    </row>
    <row r="4680" spans="2:8" ht="30" customHeight="1">
      <c r="B4680" s="21" t="str">
        <f t="shared" si="74"/>
        <v/>
      </c>
      <c r="C4680" s="152"/>
      <c r="D4680" s="263"/>
      <c r="E4680" s="169"/>
      <c r="F4680" s="167"/>
      <c r="G4680" s="14"/>
      <c r="H4680" s="14"/>
    </row>
    <row r="4681" spans="2:8" ht="30" customHeight="1">
      <c r="B4681" s="21" t="str">
        <f t="shared" si="74"/>
        <v/>
      </c>
      <c r="C4681" s="152"/>
      <c r="D4681" s="263"/>
      <c r="E4681" s="169"/>
      <c r="F4681" s="167"/>
      <c r="G4681" s="14"/>
      <c r="H4681" s="14"/>
    </row>
    <row r="4682" spans="2:8" ht="30" customHeight="1">
      <c r="B4682" s="21" t="str">
        <f t="shared" si="74"/>
        <v/>
      </c>
      <c r="C4682" s="152"/>
      <c r="D4682" s="263"/>
      <c r="E4682" s="169"/>
      <c r="F4682" s="167"/>
      <c r="G4682" s="14"/>
      <c r="H4682" s="14"/>
    </row>
    <row r="4683" spans="2:8" ht="30" customHeight="1">
      <c r="B4683" s="21" t="str">
        <f t="shared" si="74"/>
        <v/>
      </c>
      <c r="C4683" s="152"/>
      <c r="D4683" s="263"/>
      <c r="E4683" s="169"/>
      <c r="F4683" s="167"/>
      <c r="G4683" s="14"/>
      <c r="H4683" s="14"/>
    </row>
    <row r="4684" spans="2:8" ht="30" customHeight="1">
      <c r="B4684" s="21" t="str">
        <f t="shared" si="74"/>
        <v/>
      </c>
      <c r="C4684" s="152"/>
      <c r="D4684" s="263"/>
      <c r="E4684" s="169"/>
      <c r="F4684" s="167"/>
      <c r="G4684" s="14"/>
      <c r="H4684" s="14"/>
    </row>
    <row r="4685" spans="2:8" ht="30" customHeight="1">
      <c r="B4685" s="21" t="str">
        <f t="shared" si="74"/>
        <v/>
      </c>
      <c r="C4685" s="152"/>
      <c r="D4685" s="263"/>
      <c r="E4685" s="169"/>
      <c r="F4685" s="167"/>
      <c r="G4685" s="14"/>
      <c r="H4685" s="14"/>
    </row>
    <row r="4686" spans="2:8" ht="30" customHeight="1">
      <c r="B4686" s="21" t="str">
        <f t="shared" si="74"/>
        <v/>
      </c>
      <c r="C4686" s="152"/>
      <c r="D4686" s="263"/>
      <c r="E4686" s="169"/>
      <c r="F4686" s="167"/>
      <c r="G4686" s="14"/>
      <c r="H4686" s="14"/>
    </row>
    <row r="4687" spans="2:8" ht="30" customHeight="1">
      <c r="B4687" s="21" t="str">
        <f t="shared" si="74"/>
        <v/>
      </c>
      <c r="C4687" s="152"/>
      <c r="D4687" s="263"/>
      <c r="E4687" s="169"/>
      <c r="F4687" s="167"/>
      <c r="G4687" s="14"/>
      <c r="H4687" s="14"/>
    </row>
    <row r="4688" spans="2:8" ht="30" customHeight="1">
      <c r="B4688" s="21" t="str">
        <f t="shared" si="74"/>
        <v/>
      </c>
      <c r="C4688" s="152"/>
      <c r="D4688" s="263"/>
      <c r="E4688" s="169"/>
      <c r="F4688" s="167"/>
      <c r="G4688" s="14"/>
      <c r="H4688" s="14"/>
    </row>
    <row r="4689" spans="2:8" ht="30" customHeight="1">
      <c r="B4689" s="21" t="str">
        <f t="shared" si="74"/>
        <v/>
      </c>
      <c r="C4689" s="152"/>
      <c r="D4689" s="263"/>
      <c r="E4689" s="169"/>
      <c r="F4689" s="167"/>
      <c r="G4689" s="14"/>
      <c r="H4689" s="14"/>
    </row>
    <row r="4690" spans="2:8" ht="30" customHeight="1">
      <c r="B4690" s="21" t="str">
        <f t="shared" si="74"/>
        <v/>
      </c>
      <c r="C4690" s="152"/>
      <c r="D4690" s="263"/>
      <c r="E4690" s="169"/>
      <c r="F4690" s="167"/>
      <c r="G4690" s="14"/>
      <c r="H4690" s="14"/>
    </row>
    <row r="4691" spans="2:8" ht="30" customHeight="1">
      <c r="B4691" s="21" t="str">
        <f t="shared" si="74"/>
        <v/>
      </c>
      <c r="C4691" s="152"/>
      <c r="D4691" s="263"/>
      <c r="E4691" s="169"/>
      <c r="F4691" s="167"/>
      <c r="G4691" s="14"/>
      <c r="H4691" s="14"/>
    </row>
    <row r="4692" spans="2:8" ht="30" customHeight="1">
      <c r="B4692" s="21" t="str">
        <f t="shared" si="74"/>
        <v/>
      </c>
      <c r="C4692" s="152"/>
      <c r="D4692" s="263"/>
      <c r="E4692" s="169"/>
      <c r="F4692" s="167"/>
      <c r="G4692" s="14"/>
      <c r="H4692" s="14"/>
    </row>
    <row r="4693" spans="2:8" ht="30" customHeight="1">
      <c r="B4693" s="21" t="str">
        <f t="shared" si="74"/>
        <v/>
      </c>
      <c r="C4693" s="152"/>
      <c r="D4693" s="263"/>
      <c r="E4693" s="169"/>
      <c r="F4693" s="167"/>
      <c r="G4693" s="14"/>
      <c r="H4693" s="14"/>
    </row>
    <row r="4694" spans="2:8" ht="30" customHeight="1">
      <c r="B4694" s="21" t="str">
        <f t="shared" si="74"/>
        <v/>
      </c>
      <c r="C4694" s="152"/>
      <c r="D4694" s="263"/>
      <c r="E4694" s="169"/>
      <c r="F4694" s="167"/>
      <c r="G4694" s="14"/>
      <c r="H4694" s="14"/>
    </row>
    <row r="4695" spans="2:8" ht="30" customHeight="1">
      <c r="B4695" s="21" t="str">
        <f t="shared" si="74"/>
        <v/>
      </c>
      <c r="C4695" s="152"/>
      <c r="D4695" s="263"/>
      <c r="E4695" s="169"/>
      <c r="F4695" s="167"/>
      <c r="G4695" s="14"/>
      <c r="H4695" s="14"/>
    </row>
    <row r="4696" spans="2:8" ht="30" customHeight="1">
      <c r="B4696" s="21" t="str">
        <f t="shared" si="74"/>
        <v/>
      </c>
      <c r="C4696" s="152"/>
      <c r="D4696" s="263"/>
      <c r="E4696" s="169"/>
      <c r="F4696" s="167"/>
      <c r="G4696" s="14"/>
      <c r="H4696" s="14"/>
    </row>
    <row r="4697" spans="2:8" ht="30" customHeight="1">
      <c r="B4697" s="21" t="str">
        <f t="shared" si="74"/>
        <v/>
      </c>
      <c r="C4697" s="152"/>
      <c r="D4697" s="263"/>
      <c r="E4697" s="169"/>
      <c r="F4697" s="167"/>
      <c r="G4697" s="14"/>
      <c r="H4697" s="14"/>
    </row>
    <row r="4698" spans="2:8" ht="30" customHeight="1">
      <c r="B4698" s="21" t="str">
        <f t="shared" si="74"/>
        <v/>
      </c>
      <c r="C4698" s="152"/>
      <c r="D4698" s="263"/>
      <c r="E4698" s="169"/>
      <c r="F4698" s="167"/>
      <c r="G4698" s="14"/>
      <c r="H4698" s="14"/>
    </row>
    <row r="4699" spans="2:8" ht="30" customHeight="1">
      <c r="B4699" s="21" t="str">
        <f t="shared" si="74"/>
        <v/>
      </c>
      <c r="C4699" s="152"/>
      <c r="D4699" s="263"/>
      <c r="E4699" s="169"/>
      <c r="F4699" s="167"/>
      <c r="G4699" s="14"/>
      <c r="H4699" s="14"/>
    </row>
    <row r="4700" spans="2:8" ht="30" customHeight="1">
      <c r="B4700" s="21" t="str">
        <f t="shared" si="74"/>
        <v/>
      </c>
      <c r="C4700" s="152"/>
      <c r="D4700" s="263"/>
      <c r="E4700" s="169"/>
      <c r="F4700" s="167"/>
      <c r="G4700" s="14"/>
      <c r="H4700" s="14"/>
    </row>
    <row r="4701" spans="2:8" ht="30" customHeight="1">
      <c r="B4701" s="21" t="str">
        <f t="shared" si="74"/>
        <v/>
      </c>
      <c r="C4701" s="152"/>
      <c r="D4701" s="263"/>
      <c r="E4701" s="169"/>
      <c r="F4701" s="167"/>
      <c r="G4701" s="14"/>
      <c r="H4701" s="14"/>
    </row>
    <row r="4702" spans="2:8" ht="30" customHeight="1">
      <c r="B4702" s="21" t="str">
        <f t="shared" si="74"/>
        <v/>
      </c>
      <c r="C4702" s="152"/>
      <c r="D4702" s="263"/>
      <c r="E4702" s="169"/>
      <c r="F4702" s="167"/>
      <c r="G4702" s="14"/>
      <c r="H4702" s="14"/>
    </row>
    <row r="4703" spans="2:8" ht="30" customHeight="1">
      <c r="B4703" s="21" t="str">
        <f t="shared" si="74"/>
        <v/>
      </c>
      <c r="C4703" s="152"/>
      <c r="D4703" s="263"/>
      <c r="E4703" s="169"/>
      <c r="F4703" s="167"/>
      <c r="G4703" s="14"/>
      <c r="H4703" s="14"/>
    </row>
    <row r="4704" spans="2:8" ht="30" customHeight="1">
      <c r="B4704" s="21" t="str">
        <f t="shared" si="74"/>
        <v/>
      </c>
      <c r="C4704" s="152"/>
      <c r="D4704" s="263"/>
      <c r="E4704" s="169"/>
      <c r="F4704" s="167"/>
      <c r="G4704" s="14"/>
      <c r="H4704" s="14"/>
    </row>
    <row r="4705" spans="2:8" ht="30" customHeight="1">
      <c r="B4705" s="21" t="str">
        <f t="shared" si="74"/>
        <v/>
      </c>
      <c r="C4705" s="152"/>
      <c r="D4705" s="263"/>
      <c r="E4705" s="169"/>
      <c r="F4705" s="167"/>
      <c r="G4705" s="14"/>
      <c r="H4705" s="14"/>
    </row>
    <row r="4706" spans="2:8" ht="30" customHeight="1">
      <c r="B4706" s="21" t="str">
        <f t="shared" si="74"/>
        <v/>
      </c>
      <c r="C4706" s="152"/>
      <c r="D4706" s="263"/>
      <c r="E4706" s="169"/>
      <c r="F4706" s="167"/>
      <c r="G4706" s="14"/>
      <c r="H4706" s="14"/>
    </row>
    <row r="4707" spans="2:8" ht="30" customHeight="1">
      <c r="B4707" s="21" t="str">
        <f t="shared" si="74"/>
        <v/>
      </c>
      <c r="C4707" s="152"/>
      <c r="D4707" s="263"/>
      <c r="E4707" s="169"/>
      <c r="F4707" s="167"/>
      <c r="G4707" s="14"/>
      <c r="H4707" s="14"/>
    </row>
    <row r="4708" spans="2:8" ht="30" customHeight="1">
      <c r="B4708" s="21" t="str">
        <f t="shared" si="74"/>
        <v/>
      </c>
      <c r="C4708" s="152"/>
      <c r="D4708" s="263"/>
      <c r="E4708" s="169"/>
      <c r="F4708" s="167"/>
      <c r="G4708" s="14"/>
      <c r="H4708" s="14"/>
    </row>
    <row r="4709" spans="2:8" ht="30" customHeight="1">
      <c r="B4709" s="21" t="str">
        <f t="shared" si="74"/>
        <v/>
      </c>
      <c r="C4709" s="152"/>
      <c r="D4709" s="263"/>
      <c r="E4709" s="169"/>
      <c r="F4709" s="167"/>
      <c r="G4709" s="14"/>
      <c r="H4709" s="14"/>
    </row>
    <row r="4710" spans="2:8" ht="30" customHeight="1">
      <c r="B4710" s="21" t="str">
        <f t="shared" si="74"/>
        <v/>
      </c>
      <c r="C4710" s="152"/>
      <c r="D4710" s="263"/>
      <c r="E4710" s="169"/>
      <c r="F4710" s="167"/>
      <c r="G4710" s="14"/>
      <c r="H4710" s="14"/>
    </row>
    <row r="4711" spans="2:8" ht="30" customHeight="1">
      <c r="B4711" s="21" t="str">
        <f t="shared" si="74"/>
        <v/>
      </c>
      <c r="C4711" s="152"/>
      <c r="D4711" s="263"/>
      <c r="E4711" s="169"/>
      <c r="F4711" s="167"/>
      <c r="G4711" s="14"/>
      <c r="H4711" s="14"/>
    </row>
    <row r="4712" spans="2:8" ht="30" customHeight="1">
      <c r="B4712" s="21" t="str">
        <f t="shared" si="74"/>
        <v/>
      </c>
      <c r="C4712" s="152"/>
      <c r="D4712" s="263"/>
      <c r="E4712" s="169"/>
      <c r="F4712" s="167"/>
      <c r="G4712" s="14"/>
      <c r="H4712" s="14"/>
    </row>
    <row r="4713" spans="2:8" ht="30" customHeight="1">
      <c r="B4713" s="21" t="str">
        <f t="shared" si="74"/>
        <v/>
      </c>
      <c r="C4713" s="152"/>
      <c r="D4713" s="263"/>
      <c r="E4713" s="169"/>
      <c r="F4713" s="167"/>
      <c r="G4713" s="14"/>
      <c r="H4713" s="14"/>
    </row>
    <row r="4714" spans="2:8" ht="30" customHeight="1">
      <c r="B4714" s="21" t="str">
        <f t="shared" si="74"/>
        <v/>
      </c>
      <c r="C4714" s="152"/>
      <c r="D4714" s="263"/>
      <c r="E4714" s="169"/>
      <c r="F4714" s="167"/>
      <c r="G4714" s="14"/>
      <c r="H4714" s="14"/>
    </row>
    <row r="4715" spans="2:8" ht="30" customHeight="1">
      <c r="B4715" s="21" t="str">
        <f t="shared" si="74"/>
        <v/>
      </c>
      <c r="C4715" s="152"/>
      <c r="D4715" s="263"/>
      <c r="E4715" s="169"/>
      <c r="F4715" s="167"/>
      <c r="G4715" s="14"/>
      <c r="H4715" s="14"/>
    </row>
    <row r="4716" spans="2:8" ht="30" customHeight="1">
      <c r="B4716" s="21" t="str">
        <f t="shared" si="74"/>
        <v/>
      </c>
      <c r="C4716" s="152"/>
      <c r="D4716" s="263"/>
      <c r="E4716" s="169"/>
      <c r="F4716" s="167"/>
      <c r="G4716" s="14"/>
      <c r="H4716" s="14"/>
    </row>
    <row r="4717" spans="2:8" ht="30" customHeight="1">
      <c r="B4717" s="21" t="str">
        <f t="shared" si="74"/>
        <v/>
      </c>
      <c r="C4717" s="152"/>
      <c r="D4717" s="263"/>
      <c r="E4717" s="169"/>
      <c r="F4717" s="167"/>
      <c r="G4717" s="14"/>
      <c r="H4717" s="14"/>
    </row>
    <row r="4718" spans="2:8" ht="30" customHeight="1">
      <c r="B4718" s="21" t="str">
        <f t="shared" si="74"/>
        <v/>
      </c>
      <c r="C4718" s="152"/>
      <c r="D4718" s="263"/>
      <c r="E4718" s="169"/>
      <c r="F4718" s="167"/>
      <c r="G4718" s="14"/>
      <c r="H4718" s="14"/>
    </row>
    <row r="4719" spans="2:8" ht="30" customHeight="1">
      <c r="B4719" s="21" t="str">
        <f t="shared" si="74"/>
        <v/>
      </c>
      <c r="C4719" s="152"/>
      <c r="D4719" s="263"/>
      <c r="E4719" s="169"/>
      <c r="F4719" s="167"/>
      <c r="G4719" s="14"/>
      <c r="H4719" s="14"/>
    </row>
    <row r="4720" spans="2:8" ht="30" customHeight="1">
      <c r="B4720" s="21" t="str">
        <f t="shared" ref="B4720:B4783" si="75">IF(D4720="","",MONTH(F4720))</f>
        <v/>
      </c>
      <c r="C4720" s="152"/>
      <c r="D4720" s="263"/>
      <c r="E4720" s="169"/>
      <c r="F4720" s="167"/>
      <c r="G4720" s="14"/>
      <c r="H4720" s="14"/>
    </row>
    <row r="4721" spans="2:8" ht="30" customHeight="1">
      <c r="B4721" s="21" t="str">
        <f t="shared" si="75"/>
        <v/>
      </c>
      <c r="C4721" s="152"/>
      <c r="D4721" s="263"/>
      <c r="E4721" s="169"/>
      <c r="F4721" s="167"/>
      <c r="G4721" s="14"/>
      <c r="H4721" s="14"/>
    </row>
    <row r="4722" spans="2:8" ht="30" customHeight="1">
      <c r="B4722" s="21" t="str">
        <f t="shared" si="75"/>
        <v/>
      </c>
      <c r="C4722" s="152"/>
      <c r="D4722" s="263"/>
      <c r="E4722" s="169"/>
      <c r="F4722" s="167"/>
      <c r="G4722" s="14"/>
      <c r="H4722" s="14"/>
    </row>
    <row r="4723" spans="2:8" ht="30" customHeight="1">
      <c r="B4723" s="21" t="str">
        <f t="shared" si="75"/>
        <v/>
      </c>
      <c r="C4723" s="152"/>
      <c r="D4723" s="263"/>
      <c r="E4723" s="169"/>
      <c r="F4723" s="167"/>
      <c r="G4723" s="14"/>
      <c r="H4723" s="14"/>
    </row>
    <row r="4724" spans="2:8" ht="30" customHeight="1">
      <c r="B4724" s="21" t="str">
        <f t="shared" si="75"/>
        <v/>
      </c>
      <c r="C4724" s="152"/>
      <c r="D4724" s="263"/>
      <c r="E4724" s="169"/>
      <c r="F4724" s="167"/>
      <c r="G4724" s="14"/>
      <c r="H4724" s="14"/>
    </row>
    <row r="4725" spans="2:8" ht="30" customHeight="1">
      <c r="B4725" s="21" t="str">
        <f t="shared" si="75"/>
        <v/>
      </c>
      <c r="C4725" s="152"/>
      <c r="D4725" s="263"/>
      <c r="E4725" s="169"/>
      <c r="F4725" s="167"/>
      <c r="G4725" s="14"/>
      <c r="H4725" s="14"/>
    </row>
    <row r="4726" spans="2:8" ht="30" customHeight="1">
      <c r="B4726" s="21" t="str">
        <f t="shared" si="75"/>
        <v/>
      </c>
      <c r="C4726" s="152"/>
      <c r="D4726" s="263"/>
      <c r="E4726" s="169"/>
      <c r="F4726" s="167"/>
      <c r="G4726" s="14"/>
      <c r="H4726" s="14"/>
    </row>
    <row r="4727" spans="2:8" ht="30" customHeight="1">
      <c r="B4727" s="21" t="str">
        <f t="shared" si="75"/>
        <v/>
      </c>
      <c r="C4727" s="152"/>
      <c r="D4727" s="263"/>
      <c r="E4727" s="169"/>
      <c r="F4727" s="167"/>
      <c r="G4727" s="14"/>
      <c r="H4727" s="14"/>
    </row>
    <row r="4728" spans="2:8" ht="30" customHeight="1">
      <c r="B4728" s="21" t="str">
        <f t="shared" si="75"/>
        <v/>
      </c>
      <c r="C4728" s="152"/>
      <c r="D4728" s="263"/>
      <c r="E4728" s="169"/>
      <c r="F4728" s="167"/>
      <c r="G4728" s="14"/>
      <c r="H4728" s="14"/>
    </row>
    <row r="4729" spans="2:8" ht="30" customHeight="1">
      <c r="B4729" s="21" t="str">
        <f t="shared" si="75"/>
        <v/>
      </c>
      <c r="C4729" s="152"/>
      <c r="D4729" s="263"/>
      <c r="E4729" s="169"/>
      <c r="F4729" s="167"/>
      <c r="G4729" s="14"/>
      <c r="H4729" s="14"/>
    </row>
    <row r="4730" spans="2:8" ht="30" customHeight="1">
      <c r="B4730" s="21" t="str">
        <f t="shared" si="75"/>
        <v/>
      </c>
      <c r="C4730" s="152"/>
      <c r="D4730" s="263"/>
      <c r="E4730" s="169"/>
      <c r="F4730" s="167"/>
      <c r="G4730" s="14"/>
      <c r="H4730" s="14"/>
    </row>
    <row r="4731" spans="2:8" ht="30" customHeight="1">
      <c r="B4731" s="21" t="str">
        <f t="shared" si="75"/>
        <v/>
      </c>
      <c r="C4731" s="152"/>
      <c r="D4731" s="263"/>
      <c r="E4731" s="169"/>
      <c r="F4731" s="167"/>
      <c r="G4731" s="14"/>
      <c r="H4731" s="14"/>
    </row>
    <row r="4732" spans="2:8" ht="30" customHeight="1">
      <c r="B4732" s="21" t="str">
        <f t="shared" si="75"/>
        <v/>
      </c>
      <c r="C4732" s="152"/>
      <c r="D4732" s="263"/>
      <c r="E4732" s="169"/>
      <c r="F4732" s="167"/>
      <c r="G4732" s="14"/>
      <c r="H4732" s="14"/>
    </row>
    <row r="4733" spans="2:8" ht="30" customHeight="1">
      <c r="B4733" s="21" t="str">
        <f t="shared" si="75"/>
        <v/>
      </c>
      <c r="C4733" s="152"/>
      <c r="D4733" s="263"/>
      <c r="E4733" s="169"/>
      <c r="F4733" s="167"/>
      <c r="G4733" s="14"/>
      <c r="H4733" s="14"/>
    </row>
    <row r="4734" spans="2:8" ht="30" customHeight="1">
      <c r="B4734" s="21" t="str">
        <f t="shared" si="75"/>
        <v/>
      </c>
      <c r="C4734" s="152"/>
      <c r="D4734" s="263"/>
      <c r="E4734" s="169"/>
      <c r="F4734" s="167"/>
      <c r="G4734" s="14"/>
      <c r="H4734" s="14"/>
    </row>
    <row r="4735" spans="2:8" ht="30" customHeight="1">
      <c r="B4735" s="21" t="str">
        <f t="shared" si="75"/>
        <v/>
      </c>
      <c r="C4735" s="152"/>
      <c r="D4735" s="263"/>
      <c r="E4735" s="169"/>
      <c r="F4735" s="167"/>
      <c r="G4735" s="14"/>
      <c r="H4735" s="14"/>
    </row>
    <row r="4736" spans="2:8" ht="30" customHeight="1">
      <c r="B4736" s="21" t="str">
        <f t="shared" si="75"/>
        <v/>
      </c>
      <c r="C4736" s="152"/>
      <c r="D4736" s="263"/>
      <c r="E4736" s="169"/>
      <c r="F4736" s="167"/>
      <c r="G4736" s="14"/>
      <c r="H4736" s="14"/>
    </row>
    <row r="4737" spans="2:8" ht="30" customHeight="1">
      <c r="B4737" s="21" t="str">
        <f t="shared" si="75"/>
        <v/>
      </c>
      <c r="C4737" s="152"/>
      <c r="D4737" s="263"/>
      <c r="E4737" s="169"/>
      <c r="F4737" s="167"/>
      <c r="G4737" s="14"/>
      <c r="H4737" s="14"/>
    </row>
    <row r="4738" spans="2:8" ht="30" customHeight="1">
      <c r="B4738" s="21" t="str">
        <f t="shared" si="75"/>
        <v/>
      </c>
      <c r="C4738" s="152"/>
      <c r="D4738" s="263"/>
      <c r="E4738" s="169"/>
      <c r="F4738" s="167"/>
      <c r="G4738" s="14"/>
      <c r="H4738" s="14"/>
    </row>
    <row r="4739" spans="2:8" ht="30" customHeight="1">
      <c r="B4739" s="21" t="str">
        <f t="shared" si="75"/>
        <v/>
      </c>
      <c r="C4739" s="152"/>
      <c r="D4739" s="263"/>
      <c r="E4739" s="169"/>
      <c r="F4739" s="167"/>
      <c r="G4739" s="14"/>
      <c r="H4739" s="14"/>
    </row>
    <row r="4740" spans="2:8" ht="30" customHeight="1">
      <c r="B4740" s="21" t="str">
        <f t="shared" si="75"/>
        <v/>
      </c>
      <c r="C4740" s="152"/>
      <c r="D4740" s="263"/>
      <c r="E4740" s="169"/>
      <c r="F4740" s="167"/>
      <c r="G4740" s="14"/>
      <c r="H4740" s="14"/>
    </row>
    <row r="4741" spans="2:8" ht="30" customHeight="1">
      <c r="B4741" s="21" t="str">
        <f t="shared" si="75"/>
        <v/>
      </c>
      <c r="C4741" s="152"/>
      <c r="D4741" s="263"/>
      <c r="E4741" s="169"/>
      <c r="F4741" s="167"/>
      <c r="G4741" s="14"/>
      <c r="H4741" s="14"/>
    </row>
    <row r="4742" spans="2:8" ht="30" customHeight="1">
      <c r="B4742" s="21" t="str">
        <f t="shared" si="75"/>
        <v/>
      </c>
      <c r="C4742" s="152"/>
      <c r="D4742" s="263"/>
      <c r="E4742" s="169"/>
      <c r="F4742" s="167"/>
      <c r="G4742" s="14"/>
      <c r="H4742" s="14"/>
    </row>
    <row r="4743" spans="2:8" ht="30" customHeight="1">
      <c r="B4743" s="21" t="str">
        <f t="shared" si="75"/>
        <v/>
      </c>
      <c r="C4743" s="152"/>
      <c r="D4743" s="263"/>
      <c r="E4743" s="169"/>
      <c r="F4743" s="167"/>
      <c r="G4743" s="14"/>
      <c r="H4743" s="14"/>
    </row>
    <row r="4744" spans="2:8" ht="30" customHeight="1">
      <c r="B4744" s="21" t="str">
        <f t="shared" si="75"/>
        <v/>
      </c>
      <c r="C4744" s="152"/>
      <c r="D4744" s="263"/>
      <c r="E4744" s="169"/>
      <c r="F4744" s="167"/>
      <c r="G4744" s="14"/>
      <c r="H4744" s="14"/>
    </row>
    <row r="4745" spans="2:8" ht="30" customHeight="1">
      <c r="B4745" s="21" t="str">
        <f t="shared" si="75"/>
        <v/>
      </c>
      <c r="C4745" s="152"/>
      <c r="D4745" s="263"/>
      <c r="E4745" s="169"/>
      <c r="F4745" s="167"/>
      <c r="G4745" s="14"/>
      <c r="H4745" s="14"/>
    </row>
    <row r="4746" spans="2:8" ht="30" customHeight="1">
      <c r="B4746" s="21" t="str">
        <f t="shared" si="75"/>
        <v/>
      </c>
      <c r="C4746" s="152"/>
      <c r="D4746" s="263"/>
      <c r="E4746" s="169"/>
      <c r="F4746" s="167"/>
      <c r="G4746" s="14"/>
      <c r="H4746" s="14"/>
    </row>
    <row r="4747" spans="2:8" ht="30" customHeight="1">
      <c r="B4747" s="21" t="str">
        <f t="shared" si="75"/>
        <v/>
      </c>
      <c r="C4747" s="152"/>
      <c r="D4747" s="263"/>
      <c r="E4747" s="169"/>
      <c r="F4747" s="167"/>
      <c r="G4747" s="14"/>
      <c r="H4747" s="14"/>
    </row>
    <row r="4748" spans="2:8" ht="30" customHeight="1">
      <c r="B4748" s="21" t="str">
        <f t="shared" si="75"/>
        <v/>
      </c>
      <c r="C4748" s="152"/>
      <c r="D4748" s="263"/>
      <c r="E4748" s="169"/>
      <c r="F4748" s="167"/>
      <c r="G4748" s="14"/>
      <c r="H4748" s="14"/>
    </row>
    <row r="4749" spans="2:8" ht="30" customHeight="1">
      <c r="B4749" s="21" t="str">
        <f t="shared" si="75"/>
        <v/>
      </c>
      <c r="C4749" s="152"/>
      <c r="D4749" s="263"/>
      <c r="E4749" s="169"/>
      <c r="F4749" s="167"/>
      <c r="G4749" s="14"/>
      <c r="H4749" s="14"/>
    </row>
    <row r="4750" spans="2:8" ht="30" customHeight="1">
      <c r="B4750" s="21" t="str">
        <f t="shared" si="75"/>
        <v/>
      </c>
      <c r="C4750" s="152"/>
      <c r="D4750" s="263"/>
      <c r="E4750" s="169"/>
      <c r="F4750" s="167"/>
      <c r="G4750" s="14"/>
      <c r="H4750" s="14"/>
    </row>
    <row r="4751" spans="2:8" ht="30" customHeight="1">
      <c r="B4751" s="21" t="str">
        <f t="shared" si="75"/>
        <v/>
      </c>
      <c r="C4751" s="152"/>
      <c r="D4751" s="263"/>
      <c r="E4751" s="169"/>
      <c r="F4751" s="167"/>
      <c r="G4751" s="14"/>
      <c r="H4751" s="14"/>
    </row>
    <row r="4752" spans="2:8" ht="30" customHeight="1">
      <c r="B4752" s="21" t="str">
        <f t="shared" si="75"/>
        <v/>
      </c>
      <c r="C4752" s="152"/>
      <c r="D4752" s="263"/>
      <c r="E4752" s="169"/>
      <c r="F4752" s="167"/>
      <c r="G4752" s="14"/>
      <c r="H4752" s="14"/>
    </row>
    <row r="4753" spans="2:8" ht="30" customHeight="1">
      <c r="B4753" s="21" t="str">
        <f t="shared" si="75"/>
        <v/>
      </c>
      <c r="C4753" s="152"/>
      <c r="D4753" s="263"/>
      <c r="E4753" s="169"/>
      <c r="F4753" s="167"/>
      <c r="G4753" s="14"/>
      <c r="H4753" s="14"/>
    </row>
    <row r="4754" spans="2:8" ht="30" customHeight="1">
      <c r="B4754" s="21" t="str">
        <f t="shared" si="75"/>
        <v/>
      </c>
      <c r="C4754" s="152"/>
      <c r="D4754" s="263"/>
      <c r="E4754" s="169"/>
      <c r="F4754" s="167"/>
      <c r="G4754" s="14"/>
      <c r="H4754" s="14"/>
    </row>
    <row r="4755" spans="2:8" ht="30" customHeight="1">
      <c r="B4755" s="21" t="str">
        <f t="shared" si="75"/>
        <v/>
      </c>
      <c r="C4755" s="152"/>
      <c r="D4755" s="263"/>
      <c r="E4755" s="169"/>
      <c r="F4755" s="167"/>
      <c r="G4755" s="14"/>
      <c r="H4755" s="14"/>
    </row>
    <row r="4756" spans="2:8" ht="30" customHeight="1">
      <c r="B4756" s="21" t="str">
        <f t="shared" si="75"/>
        <v/>
      </c>
      <c r="C4756" s="152"/>
      <c r="D4756" s="263"/>
      <c r="E4756" s="169"/>
      <c r="F4756" s="167"/>
      <c r="G4756" s="14"/>
      <c r="H4756" s="14"/>
    </row>
    <row r="4757" spans="2:8" ht="30" customHeight="1">
      <c r="B4757" s="21" t="str">
        <f t="shared" si="75"/>
        <v/>
      </c>
      <c r="C4757" s="152"/>
      <c r="D4757" s="263"/>
      <c r="E4757" s="169"/>
      <c r="F4757" s="167"/>
      <c r="G4757" s="14"/>
      <c r="H4757" s="14"/>
    </row>
    <row r="4758" spans="2:8" ht="30" customHeight="1">
      <c r="B4758" s="21" t="str">
        <f t="shared" si="75"/>
        <v/>
      </c>
      <c r="C4758" s="152"/>
      <c r="D4758" s="263"/>
      <c r="E4758" s="169"/>
      <c r="F4758" s="167"/>
      <c r="G4758" s="14"/>
      <c r="H4758" s="14"/>
    </row>
    <row r="4759" spans="2:8" ht="30" customHeight="1">
      <c r="B4759" s="21" t="str">
        <f t="shared" si="75"/>
        <v/>
      </c>
      <c r="C4759" s="152"/>
      <c r="D4759" s="263"/>
      <c r="E4759" s="169"/>
      <c r="F4759" s="167"/>
      <c r="G4759" s="14"/>
      <c r="H4759" s="14"/>
    </row>
    <row r="4760" spans="2:8" ht="30" customHeight="1">
      <c r="B4760" s="21" t="str">
        <f t="shared" si="75"/>
        <v/>
      </c>
      <c r="C4760" s="152"/>
      <c r="D4760" s="263"/>
      <c r="E4760" s="169"/>
      <c r="F4760" s="167"/>
      <c r="G4760" s="14"/>
      <c r="H4760" s="14"/>
    </row>
    <row r="4761" spans="2:8" ht="30" customHeight="1">
      <c r="B4761" s="21" t="str">
        <f t="shared" si="75"/>
        <v/>
      </c>
      <c r="C4761" s="152"/>
      <c r="D4761" s="263"/>
      <c r="E4761" s="169"/>
      <c r="F4761" s="167"/>
      <c r="G4761" s="14"/>
      <c r="H4761" s="14"/>
    </row>
    <row r="4762" spans="2:8" ht="30" customHeight="1">
      <c r="B4762" s="21" t="str">
        <f t="shared" si="75"/>
        <v/>
      </c>
      <c r="C4762" s="152"/>
      <c r="D4762" s="263"/>
      <c r="E4762" s="169"/>
      <c r="F4762" s="167"/>
      <c r="G4762" s="14"/>
      <c r="H4762" s="14"/>
    </row>
    <row r="4763" spans="2:8" ht="30" customHeight="1">
      <c r="B4763" s="21" t="str">
        <f t="shared" si="75"/>
        <v/>
      </c>
      <c r="C4763" s="152"/>
      <c r="D4763" s="263"/>
      <c r="E4763" s="169"/>
      <c r="F4763" s="167"/>
      <c r="G4763" s="14"/>
      <c r="H4763" s="14"/>
    </row>
    <row r="4764" spans="2:8" ht="30" customHeight="1">
      <c r="B4764" s="21" t="str">
        <f t="shared" si="75"/>
        <v/>
      </c>
      <c r="C4764" s="152"/>
      <c r="D4764" s="263"/>
      <c r="E4764" s="169"/>
      <c r="F4764" s="167"/>
      <c r="G4764" s="14"/>
      <c r="H4764" s="14"/>
    </row>
    <row r="4765" spans="2:8" ht="30" customHeight="1">
      <c r="B4765" s="21" t="str">
        <f t="shared" si="75"/>
        <v/>
      </c>
      <c r="C4765" s="152"/>
      <c r="D4765" s="263"/>
      <c r="E4765" s="169"/>
      <c r="F4765" s="167"/>
      <c r="G4765" s="14"/>
      <c r="H4765" s="14"/>
    </row>
    <row r="4766" spans="2:8" ht="30" customHeight="1">
      <c r="B4766" s="21" t="str">
        <f t="shared" si="75"/>
        <v/>
      </c>
      <c r="C4766" s="152"/>
      <c r="D4766" s="263"/>
      <c r="E4766" s="169"/>
      <c r="F4766" s="167"/>
      <c r="G4766" s="14"/>
      <c r="H4766" s="14"/>
    </row>
    <row r="4767" spans="2:8" ht="30" customHeight="1">
      <c r="B4767" s="21" t="str">
        <f t="shared" si="75"/>
        <v/>
      </c>
      <c r="C4767" s="152"/>
      <c r="D4767" s="263"/>
      <c r="E4767" s="169"/>
      <c r="F4767" s="167"/>
      <c r="G4767" s="14"/>
      <c r="H4767" s="14"/>
    </row>
    <row r="4768" spans="2:8" ht="30" customHeight="1">
      <c r="B4768" s="21" t="str">
        <f t="shared" si="75"/>
        <v/>
      </c>
      <c r="C4768" s="152"/>
      <c r="D4768" s="263"/>
      <c r="E4768" s="169"/>
      <c r="F4768" s="167"/>
      <c r="G4768" s="14"/>
      <c r="H4768" s="14"/>
    </row>
    <row r="4769" spans="2:8" ht="30" customHeight="1">
      <c r="B4769" s="21" t="str">
        <f t="shared" si="75"/>
        <v/>
      </c>
      <c r="C4769" s="152"/>
      <c r="D4769" s="263"/>
      <c r="E4769" s="169"/>
      <c r="F4769" s="167"/>
      <c r="G4769" s="14"/>
      <c r="H4769" s="14"/>
    </row>
    <row r="4770" spans="2:8" ht="30" customHeight="1">
      <c r="B4770" s="21" t="str">
        <f t="shared" si="75"/>
        <v/>
      </c>
      <c r="C4770" s="152"/>
      <c r="D4770" s="263"/>
      <c r="E4770" s="169"/>
      <c r="F4770" s="167"/>
      <c r="G4770" s="14"/>
      <c r="H4770" s="14"/>
    </row>
    <row r="4771" spans="2:8" ht="30" customHeight="1">
      <c r="B4771" s="21" t="str">
        <f t="shared" si="75"/>
        <v/>
      </c>
      <c r="C4771" s="152"/>
      <c r="D4771" s="263"/>
      <c r="E4771" s="169"/>
      <c r="F4771" s="167"/>
      <c r="G4771" s="14"/>
      <c r="H4771" s="14"/>
    </row>
    <row r="4772" spans="2:8" ht="30" customHeight="1">
      <c r="B4772" s="21" t="str">
        <f t="shared" si="75"/>
        <v/>
      </c>
      <c r="C4772" s="152"/>
      <c r="D4772" s="263"/>
      <c r="E4772" s="169"/>
      <c r="F4772" s="167"/>
      <c r="G4772" s="14"/>
      <c r="H4772" s="14"/>
    </row>
    <row r="4773" spans="2:8" ht="30" customHeight="1">
      <c r="B4773" s="21" t="str">
        <f t="shared" si="75"/>
        <v/>
      </c>
      <c r="C4773" s="152"/>
      <c r="D4773" s="263"/>
      <c r="E4773" s="169"/>
      <c r="F4773" s="167"/>
      <c r="G4773" s="14"/>
      <c r="H4773" s="14"/>
    </row>
    <row r="4774" spans="2:8" ht="30" customHeight="1">
      <c r="B4774" s="21" t="str">
        <f t="shared" si="75"/>
        <v/>
      </c>
      <c r="C4774" s="152"/>
      <c r="D4774" s="263"/>
      <c r="E4774" s="169"/>
      <c r="F4774" s="167"/>
      <c r="G4774" s="14"/>
      <c r="H4774" s="14"/>
    </row>
    <row r="4775" spans="2:8" ht="30" customHeight="1">
      <c r="B4775" s="21" t="str">
        <f t="shared" si="75"/>
        <v/>
      </c>
      <c r="C4775" s="152"/>
      <c r="D4775" s="263"/>
      <c r="E4775" s="169"/>
      <c r="F4775" s="167"/>
      <c r="G4775" s="14"/>
      <c r="H4775" s="14"/>
    </row>
    <row r="4776" spans="2:8" ht="30" customHeight="1">
      <c r="B4776" s="21" t="str">
        <f t="shared" si="75"/>
        <v/>
      </c>
      <c r="C4776" s="152"/>
      <c r="D4776" s="263"/>
      <c r="E4776" s="169"/>
      <c r="F4776" s="167"/>
      <c r="G4776" s="14"/>
      <c r="H4776" s="14"/>
    </row>
    <row r="4777" spans="2:8" ht="30" customHeight="1">
      <c r="B4777" s="21" t="str">
        <f t="shared" si="75"/>
        <v/>
      </c>
      <c r="C4777" s="152"/>
      <c r="D4777" s="263"/>
      <c r="E4777" s="169"/>
      <c r="F4777" s="167"/>
      <c r="G4777" s="14"/>
      <c r="H4777" s="14"/>
    </row>
    <row r="4778" spans="2:8" ht="30" customHeight="1">
      <c r="B4778" s="21" t="str">
        <f t="shared" si="75"/>
        <v/>
      </c>
      <c r="C4778" s="152"/>
      <c r="D4778" s="263"/>
      <c r="E4778" s="169"/>
      <c r="F4778" s="167"/>
      <c r="G4778" s="14"/>
      <c r="H4778" s="14"/>
    </row>
    <row r="4779" spans="2:8" ht="30" customHeight="1">
      <c r="B4779" s="21" t="str">
        <f t="shared" si="75"/>
        <v/>
      </c>
      <c r="C4779" s="152"/>
      <c r="D4779" s="263"/>
      <c r="E4779" s="169"/>
      <c r="F4779" s="167"/>
      <c r="G4779" s="14"/>
      <c r="H4779" s="14"/>
    </row>
    <row r="4780" spans="2:8" ht="30" customHeight="1">
      <c r="B4780" s="21" t="str">
        <f t="shared" si="75"/>
        <v/>
      </c>
      <c r="C4780" s="152"/>
      <c r="D4780" s="263"/>
      <c r="E4780" s="169"/>
      <c r="F4780" s="167"/>
      <c r="G4780" s="14"/>
      <c r="H4780" s="14"/>
    </row>
    <row r="4781" spans="2:8" ht="30" customHeight="1">
      <c r="B4781" s="21" t="str">
        <f t="shared" si="75"/>
        <v/>
      </c>
      <c r="C4781" s="152"/>
      <c r="D4781" s="263"/>
      <c r="E4781" s="169"/>
      <c r="F4781" s="167"/>
      <c r="G4781" s="14"/>
      <c r="H4781" s="14"/>
    </row>
    <row r="4782" spans="2:8" ht="30" customHeight="1">
      <c r="B4782" s="21" t="str">
        <f t="shared" si="75"/>
        <v/>
      </c>
      <c r="C4782" s="152"/>
      <c r="D4782" s="263"/>
      <c r="E4782" s="169"/>
      <c r="F4782" s="167"/>
      <c r="G4782" s="14"/>
      <c r="H4782" s="14"/>
    </row>
    <row r="4783" spans="2:8" ht="30" customHeight="1">
      <c r="B4783" s="21" t="str">
        <f t="shared" si="75"/>
        <v/>
      </c>
      <c r="C4783" s="152"/>
      <c r="D4783" s="263"/>
      <c r="E4783" s="169"/>
      <c r="F4783" s="167"/>
      <c r="G4783" s="14"/>
      <c r="H4783" s="14"/>
    </row>
    <row r="4784" spans="2:8" ht="30" customHeight="1">
      <c r="B4784" s="21" t="str">
        <f t="shared" ref="B4784:B4847" si="76">IF(D4784="","",MONTH(F4784))</f>
        <v/>
      </c>
      <c r="C4784" s="152"/>
      <c r="D4784" s="263"/>
      <c r="E4784" s="169"/>
      <c r="F4784" s="167"/>
      <c r="G4784" s="14"/>
      <c r="H4784" s="14"/>
    </row>
    <row r="4785" spans="2:8" ht="30" customHeight="1">
      <c r="B4785" s="21" t="str">
        <f t="shared" si="76"/>
        <v/>
      </c>
      <c r="C4785" s="152"/>
      <c r="D4785" s="263"/>
      <c r="E4785" s="169"/>
      <c r="F4785" s="167"/>
      <c r="G4785" s="14"/>
      <c r="H4785" s="14"/>
    </row>
    <row r="4786" spans="2:8" ht="30" customHeight="1">
      <c r="B4786" s="21" t="str">
        <f t="shared" si="76"/>
        <v/>
      </c>
      <c r="C4786" s="152"/>
      <c r="D4786" s="263"/>
      <c r="E4786" s="169"/>
      <c r="F4786" s="167"/>
      <c r="G4786" s="14"/>
      <c r="H4786" s="14"/>
    </row>
    <row r="4787" spans="2:8" ht="30" customHeight="1">
      <c r="B4787" s="21" t="str">
        <f t="shared" si="76"/>
        <v/>
      </c>
      <c r="C4787" s="152"/>
      <c r="D4787" s="263"/>
      <c r="E4787" s="169"/>
      <c r="F4787" s="167"/>
      <c r="G4787" s="14"/>
      <c r="H4787" s="14"/>
    </row>
    <row r="4788" spans="2:8" ht="30" customHeight="1">
      <c r="B4788" s="21" t="str">
        <f t="shared" si="76"/>
        <v/>
      </c>
      <c r="C4788" s="152"/>
      <c r="D4788" s="263"/>
      <c r="E4788" s="169"/>
      <c r="F4788" s="167"/>
      <c r="G4788" s="14"/>
      <c r="H4788" s="14"/>
    </row>
    <row r="4789" spans="2:8" ht="30" customHeight="1">
      <c r="B4789" s="21" t="str">
        <f t="shared" si="76"/>
        <v/>
      </c>
      <c r="C4789" s="152"/>
      <c r="D4789" s="263"/>
      <c r="E4789" s="169"/>
      <c r="F4789" s="167"/>
      <c r="G4789" s="14"/>
      <c r="H4789" s="14"/>
    </row>
    <row r="4790" spans="2:8" ht="30" customHeight="1">
      <c r="B4790" s="21" t="str">
        <f t="shared" si="76"/>
        <v/>
      </c>
      <c r="C4790" s="152"/>
      <c r="D4790" s="263"/>
      <c r="E4790" s="169"/>
      <c r="F4790" s="167"/>
      <c r="G4790" s="14"/>
      <c r="H4790" s="14"/>
    </row>
    <row r="4791" spans="2:8" ht="30" customHeight="1">
      <c r="B4791" s="21" t="str">
        <f t="shared" si="76"/>
        <v/>
      </c>
      <c r="C4791" s="152"/>
      <c r="D4791" s="263"/>
      <c r="E4791" s="169"/>
      <c r="F4791" s="167"/>
      <c r="G4791" s="14"/>
      <c r="H4791" s="14"/>
    </row>
    <row r="4792" spans="2:8" ht="30" customHeight="1">
      <c r="B4792" s="21" t="str">
        <f t="shared" si="76"/>
        <v/>
      </c>
      <c r="C4792" s="152"/>
      <c r="D4792" s="263"/>
      <c r="E4792" s="169"/>
      <c r="F4792" s="167"/>
      <c r="G4792" s="14"/>
      <c r="H4792" s="14"/>
    </row>
    <row r="4793" spans="2:8" ht="30" customHeight="1">
      <c r="B4793" s="21" t="str">
        <f t="shared" si="76"/>
        <v/>
      </c>
      <c r="C4793" s="152"/>
      <c r="D4793" s="263"/>
      <c r="E4793" s="169"/>
      <c r="F4793" s="167"/>
      <c r="G4793" s="14"/>
      <c r="H4793" s="14"/>
    </row>
    <row r="4794" spans="2:8" ht="30" customHeight="1">
      <c r="B4794" s="21" t="str">
        <f t="shared" si="76"/>
        <v/>
      </c>
      <c r="C4794" s="152"/>
      <c r="D4794" s="263"/>
      <c r="E4794" s="169"/>
      <c r="F4794" s="167"/>
      <c r="G4794" s="14"/>
      <c r="H4794" s="14"/>
    </row>
    <row r="4795" spans="2:8" ht="30" customHeight="1">
      <c r="B4795" s="21" t="str">
        <f t="shared" si="76"/>
        <v/>
      </c>
      <c r="C4795" s="152"/>
      <c r="D4795" s="263"/>
      <c r="E4795" s="169"/>
      <c r="F4795" s="167"/>
      <c r="G4795" s="14"/>
      <c r="H4795" s="14"/>
    </row>
    <row r="4796" spans="2:8" ht="30" customHeight="1">
      <c r="B4796" s="21" t="str">
        <f t="shared" si="76"/>
        <v/>
      </c>
      <c r="C4796" s="152"/>
      <c r="D4796" s="263"/>
      <c r="E4796" s="169"/>
      <c r="F4796" s="167"/>
      <c r="G4796" s="14"/>
      <c r="H4796" s="14"/>
    </row>
    <row r="4797" spans="2:8" ht="30" customHeight="1">
      <c r="B4797" s="21" t="str">
        <f t="shared" si="76"/>
        <v/>
      </c>
      <c r="C4797" s="152"/>
      <c r="D4797" s="263"/>
      <c r="E4797" s="169"/>
      <c r="F4797" s="167"/>
      <c r="G4797" s="14"/>
      <c r="H4797" s="14"/>
    </row>
    <row r="4798" spans="2:8" ht="30" customHeight="1">
      <c r="B4798" s="21" t="str">
        <f t="shared" si="76"/>
        <v/>
      </c>
      <c r="C4798" s="152"/>
      <c r="D4798" s="263"/>
      <c r="E4798" s="169"/>
      <c r="F4798" s="167"/>
      <c r="G4798" s="14"/>
      <c r="H4798" s="14"/>
    </row>
    <row r="4799" spans="2:8" ht="30" customHeight="1">
      <c r="B4799" s="21" t="str">
        <f t="shared" si="76"/>
        <v/>
      </c>
      <c r="C4799" s="152"/>
      <c r="D4799" s="263"/>
      <c r="E4799" s="169"/>
      <c r="F4799" s="167"/>
      <c r="G4799" s="14"/>
      <c r="H4799" s="14"/>
    </row>
    <row r="4800" spans="2:8" ht="30" customHeight="1">
      <c r="B4800" s="21" t="str">
        <f t="shared" si="76"/>
        <v/>
      </c>
      <c r="C4800" s="152"/>
      <c r="D4800" s="263"/>
      <c r="E4800" s="169"/>
      <c r="F4800" s="167"/>
      <c r="G4800" s="14"/>
      <c r="H4800" s="14"/>
    </row>
    <row r="4801" spans="2:8" ht="30" customHeight="1">
      <c r="B4801" s="21" t="str">
        <f t="shared" si="76"/>
        <v/>
      </c>
      <c r="C4801" s="152"/>
      <c r="D4801" s="263"/>
      <c r="E4801" s="169"/>
      <c r="F4801" s="167"/>
      <c r="G4801" s="14"/>
      <c r="H4801" s="14"/>
    </row>
    <row r="4802" spans="2:8" ht="30" customHeight="1">
      <c r="B4802" s="21" t="str">
        <f t="shared" si="76"/>
        <v/>
      </c>
      <c r="C4802" s="152"/>
      <c r="D4802" s="263"/>
      <c r="E4802" s="169"/>
      <c r="F4802" s="167"/>
      <c r="G4802" s="14"/>
      <c r="H4802" s="14"/>
    </row>
    <row r="4803" spans="2:8" ht="30" customHeight="1">
      <c r="B4803" s="21" t="str">
        <f t="shared" si="76"/>
        <v/>
      </c>
      <c r="C4803" s="152"/>
      <c r="D4803" s="263"/>
      <c r="E4803" s="169"/>
      <c r="F4803" s="167"/>
      <c r="G4803" s="14"/>
      <c r="H4803" s="14"/>
    </row>
    <row r="4804" spans="2:8" ht="30" customHeight="1">
      <c r="B4804" s="21" t="str">
        <f t="shared" si="76"/>
        <v/>
      </c>
      <c r="C4804" s="152"/>
      <c r="D4804" s="263"/>
      <c r="E4804" s="169"/>
      <c r="F4804" s="167"/>
      <c r="G4804" s="14"/>
      <c r="H4804" s="14"/>
    </row>
    <row r="4805" spans="2:8" ht="30" customHeight="1">
      <c r="B4805" s="21" t="str">
        <f t="shared" si="76"/>
        <v/>
      </c>
      <c r="C4805" s="152"/>
      <c r="D4805" s="263"/>
      <c r="E4805" s="169"/>
      <c r="F4805" s="167"/>
      <c r="G4805" s="14"/>
      <c r="H4805" s="14"/>
    </row>
    <row r="4806" spans="2:8" ht="30" customHeight="1">
      <c r="B4806" s="21" t="str">
        <f t="shared" si="76"/>
        <v/>
      </c>
      <c r="C4806" s="152"/>
      <c r="D4806" s="263"/>
      <c r="E4806" s="169"/>
      <c r="F4806" s="167"/>
      <c r="G4806" s="14"/>
      <c r="H4806" s="14"/>
    </row>
    <row r="4807" spans="2:8" ht="30" customHeight="1">
      <c r="B4807" s="21" t="str">
        <f t="shared" si="76"/>
        <v/>
      </c>
      <c r="C4807" s="152"/>
      <c r="D4807" s="263"/>
      <c r="E4807" s="169"/>
      <c r="F4807" s="167"/>
      <c r="G4807" s="14"/>
      <c r="H4807" s="14"/>
    </row>
    <row r="4808" spans="2:8" ht="30" customHeight="1">
      <c r="B4808" s="21" t="str">
        <f t="shared" si="76"/>
        <v/>
      </c>
      <c r="C4808" s="152"/>
      <c r="D4808" s="263"/>
      <c r="E4808" s="169"/>
      <c r="F4808" s="167"/>
      <c r="G4808" s="14"/>
      <c r="H4808" s="14"/>
    </row>
    <row r="4809" spans="2:8" ht="30" customHeight="1">
      <c r="B4809" s="21" t="str">
        <f t="shared" si="76"/>
        <v/>
      </c>
      <c r="C4809" s="152"/>
      <c r="D4809" s="263"/>
      <c r="E4809" s="169"/>
      <c r="F4809" s="167"/>
      <c r="G4809" s="14"/>
      <c r="H4809" s="14"/>
    </row>
    <row r="4810" spans="2:8" ht="30" customHeight="1">
      <c r="B4810" s="21" t="str">
        <f t="shared" si="76"/>
        <v/>
      </c>
      <c r="C4810" s="152"/>
      <c r="D4810" s="263"/>
      <c r="E4810" s="169"/>
      <c r="F4810" s="167"/>
      <c r="G4810" s="14"/>
      <c r="H4810" s="14"/>
    </row>
    <row r="4811" spans="2:8" ht="30" customHeight="1">
      <c r="B4811" s="21" t="str">
        <f t="shared" si="76"/>
        <v/>
      </c>
      <c r="C4811" s="152"/>
      <c r="D4811" s="263"/>
      <c r="E4811" s="169"/>
      <c r="F4811" s="167"/>
      <c r="G4811" s="14"/>
      <c r="H4811" s="14"/>
    </row>
    <row r="4812" spans="2:8" ht="30" customHeight="1">
      <c r="B4812" s="21" t="str">
        <f t="shared" si="76"/>
        <v/>
      </c>
      <c r="C4812" s="152"/>
      <c r="D4812" s="263"/>
      <c r="E4812" s="169"/>
      <c r="F4812" s="167"/>
      <c r="G4812" s="14"/>
      <c r="H4812" s="14"/>
    </row>
    <row r="4813" spans="2:8" ht="30" customHeight="1">
      <c r="B4813" s="21" t="str">
        <f t="shared" si="76"/>
        <v/>
      </c>
      <c r="C4813" s="152"/>
      <c r="D4813" s="263"/>
      <c r="E4813" s="169"/>
      <c r="F4813" s="167"/>
      <c r="G4813" s="14"/>
      <c r="H4813" s="14"/>
    </row>
    <row r="4814" spans="2:8" ht="30" customHeight="1">
      <c r="B4814" s="21" t="str">
        <f t="shared" si="76"/>
        <v/>
      </c>
      <c r="C4814" s="152"/>
      <c r="D4814" s="263"/>
      <c r="E4814" s="169"/>
      <c r="F4814" s="167"/>
      <c r="G4814" s="14"/>
      <c r="H4814" s="14"/>
    </row>
    <row r="4815" spans="2:8" ht="30" customHeight="1">
      <c r="B4815" s="21" t="str">
        <f t="shared" si="76"/>
        <v/>
      </c>
      <c r="C4815" s="152"/>
      <c r="D4815" s="263"/>
      <c r="E4815" s="169"/>
      <c r="F4815" s="167"/>
      <c r="G4815" s="14"/>
      <c r="H4815" s="14"/>
    </row>
    <row r="4816" spans="2:8" ht="30" customHeight="1">
      <c r="B4816" s="21" t="str">
        <f t="shared" si="76"/>
        <v/>
      </c>
      <c r="C4816" s="152"/>
      <c r="D4816" s="263"/>
      <c r="E4816" s="169"/>
      <c r="F4816" s="167"/>
      <c r="G4816" s="14"/>
      <c r="H4816" s="14"/>
    </row>
    <row r="4817" spans="2:8" ht="30" customHeight="1">
      <c r="B4817" s="21" t="str">
        <f t="shared" si="76"/>
        <v/>
      </c>
      <c r="C4817" s="152"/>
      <c r="D4817" s="263"/>
      <c r="E4817" s="169"/>
      <c r="F4817" s="167"/>
      <c r="G4817" s="14"/>
      <c r="H4817" s="14"/>
    </row>
    <row r="4818" spans="2:8" ht="30" customHeight="1">
      <c r="B4818" s="21" t="str">
        <f t="shared" si="76"/>
        <v/>
      </c>
      <c r="C4818" s="152"/>
      <c r="D4818" s="263"/>
      <c r="E4818" s="169"/>
      <c r="F4818" s="167"/>
      <c r="G4818" s="14"/>
      <c r="H4818" s="14"/>
    </row>
    <row r="4819" spans="2:8" ht="30" customHeight="1">
      <c r="B4819" s="21" t="str">
        <f t="shared" si="76"/>
        <v/>
      </c>
      <c r="C4819" s="152"/>
      <c r="D4819" s="263"/>
      <c r="E4819" s="169"/>
      <c r="F4819" s="167"/>
      <c r="G4819" s="14"/>
      <c r="H4819" s="14"/>
    </row>
    <row r="4820" spans="2:8" ht="30" customHeight="1">
      <c r="B4820" s="21" t="str">
        <f t="shared" si="76"/>
        <v/>
      </c>
      <c r="C4820" s="152"/>
      <c r="D4820" s="263"/>
      <c r="E4820" s="169"/>
      <c r="F4820" s="167"/>
      <c r="G4820" s="14"/>
      <c r="H4820" s="14"/>
    </row>
    <row r="4821" spans="2:8" ht="30" customHeight="1">
      <c r="B4821" s="21" t="str">
        <f t="shared" si="76"/>
        <v/>
      </c>
      <c r="C4821" s="152"/>
      <c r="D4821" s="263"/>
      <c r="E4821" s="169"/>
      <c r="F4821" s="167"/>
      <c r="G4821" s="14"/>
      <c r="H4821" s="14"/>
    </row>
    <row r="4822" spans="2:8" ht="30" customHeight="1">
      <c r="B4822" s="21" t="str">
        <f t="shared" si="76"/>
        <v/>
      </c>
      <c r="C4822" s="152"/>
      <c r="D4822" s="263"/>
      <c r="E4822" s="169"/>
      <c r="F4822" s="167"/>
      <c r="G4822" s="14"/>
      <c r="H4822" s="14"/>
    </row>
    <row r="4823" spans="2:8" ht="30" customHeight="1">
      <c r="B4823" s="21" t="str">
        <f t="shared" si="76"/>
        <v/>
      </c>
      <c r="C4823" s="152"/>
      <c r="D4823" s="263"/>
      <c r="E4823" s="169"/>
      <c r="F4823" s="167"/>
      <c r="G4823" s="14"/>
      <c r="H4823" s="14"/>
    </row>
    <row r="4824" spans="2:8" ht="30" customHeight="1">
      <c r="B4824" s="21" t="str">
        <f t="shared" si="76"/>
        <v/>
      </c>
      <c r="C4824" s="152"/>
      <c r="D4824" s="263"/>
      <c r="E4824" s="169"/>
      <c r="F4824" s="167"/>
      <c r="G4824" s="14"/>
      <c r="H4824" s="14"/>
    </row>
    <row r="4825" spans="2:8" ht="30" customHeight="1">
      <c r="B4825" s="21" t="str">
        <f t="shared" si="76"/>
        <v/>
      </c>
      <c r="C4825" s="152"/>
      <c r="D4825" s="263"/>
      <c r="E4825" s="169"/>
      <c r="F4825" s="167"/>
      <c r="G4825" s="14"/>
      <c r="H4825" s="14"/>
    </row>
    <row r="4826" spans="2:8" ht="30" customHeight="1">
      <c r="B4826" s="21" t="str">
        <f t="shared" si="76"/>
        <v/>
      </c>
      <c r="C4826" s="152"/>
      <c r="D4826" s="263"/>
      <c r="E4826" s="169"/>
      <c r="F4826" s="167"/>
      <c r="G4826" s="14"/>
      <c r="H4826" s="14"/>
    </row>
    <row r="4827" spans="2:8" ht="30" customHeight="1">
      <c r="B4827" s="21" t="str">
        <f t="shared" si="76"/>
        <v/>
      </c>
      <c r="C4827" s="152"/>
      <c r="D4827" s="263"/>
      <c r="E4827" s="169"/>
      <c r="F4827" s="167"/>
      <c r="G4827" s="14"/>
      <c r="H4827" s="14"/>
    </row>
    <row r="4828" spans="2:8" ht="30" customHeight="1">
      <c r="B4828" s="21" t="str">
        <f t="shared" si="76"/>
        <v/>
      </c>
      <c r="C4828" s="152"/>
      <c r="D4828" s="263"/>
      <c r="E4828" s="169"/>
      <c r="F4828" s="167"/>
      <c r="G4828" s="14"/>
      <c r="H4828" s="14"/>
    </row>
    <row r="4829" spans="2:8" ht="30" customHeight="1">
      <c r="B4829" s="21" t="str">
        <f t="shared" si="76"/>
        <v/>
      </c>
      <c r="C4829" s="152"/>
      <c r="D4829" s="263"/>
      <c r="E4829" s="169"/>
      <c r="F4829" s="167"/>
      <c r="G4829" s="14"/>
      <c r="H4829" s="14"/>
    </row>
    <row r="4830" spans="2:8" ht="30" customHeight="1">
      <c r="B4830" s="21" t="str">
        <f t="shared" si="76"/>
        <v/>
      </c>
      <c r="C4830" s="152"/>
      <c r="D4830" s="263"/>
      <c r="E4830" s="169"/>
      <c r="F4830" s="167"/>
      <c r="G4830" s="14"/>
      <c r="H4830" s="14"/>
    </row>
    <row r="4831" spans="2:8" ht="30" customHeight="1">
      <c r="B4831" s="21" t="str">
        <f t="shared" si="76"/>
        <v/>
      </c>
      <c r="C4831" s="152"/>
      <c r="D4831" s="263"/>
      <c r="E4831" s="169"/>
      <c r="F4831" s="167"/>
      <c r="G4831" s="14"/>
      <c r="H4831" s="14"/>
    </row>
    <row r="4832" spans="2:8" ht="30" customHeight="1">
      <c r="B4832" s="21" t="str">
        <f t="shared" si="76"/>
        <v/>
      </c>
      <c r="C4832" s="152"/>
      <c r="D4832" s="263"/>
      <c r="E4832" s="169"/>
      <c r="F4832" s="167"/>
      <c r="G4832" s="14"/>
      <c r="H4832" s="14"/>
    </row>
    <row r="4833" spans="2:8" ht="30" customHeight="1">
      <c r="B4833" s="21" t="str">
        <f t="shared" si="76"/>
        <v/>
      </c>
      <c r="C4833" s="152"/>
      <c r="D4833" s="263"/>
      <c r="E4833" s="169"/>
      <c r="F4833" s="167"/>
      <c r="G4833" s="14"/>
      <c r="H4833" s="14"/>
    </row>
    <row r="4834" spans="2:8" ht="30" customHeight="1">
      <c r="B4834" s="21" t="str">
        <f t="shared" si="76"/>
        <v/>
      </c>
      <c r="C4834" s="152"/>
      <c r="D4834" s="263"/>
      <c r="E4834" s="169"/>
      <c r="F4834" s="167"/>
      <c r="G4834" s="14"/>
      <c r="H4834" s="14"/>
    </row>
    <row r="4835" spans="2:8" ht="30" customHeight="1">
      <c r="B4835" s="21" t="str">
        <f t="shared" si="76"/>
        <v/>
      </c>
      <c r="C4835" s="152"/>
      <c r="D4835" s="263"/>
      <c r="E4835" s="169"/>
      <c r="F4835" s="167"/>
      <c r="G4835" s="14"/>
      <c r="H4835" s="14"/>
    </row>
    <row r="4836" spans="2:8" ht="30" customHeight="1">
      <c r="B4836" s="21" t="str">
        <f t="shared" si="76"/>
        <v/>
      </c>
      <c r="C4836" s="152"/>
      <c r="D4836" s="263"/>
      <c r="E4836" s="169"/>
      <c r="F4836" s="167"/>
      <c r="G4836" s="14"/>
      <c r="H4836" s="14"/>
    </row>
    <row r="4837" spans="2:8" ht="30" customHeight="1">
      <c r="B4837" s="21" t="str">
        <f t="shared" si="76"/>
        <v/>
      </c>
      <c r="C4837" s="152"/>
      <c r="D4837" s="263"/>
      <c r="E4837" s="169"/>
      <c r="F4837" s="167"/>
      <c r="G4837" s="14"/>
      <c r="H4837" s="14"/>
    </row>
    <row r="4838" spans="2:8" ht="30" customHeight="1">
      <c r="B4838" s="21" t="str">
        <f t="shared" si="76"/>
        <v/>
      </c>
      <c r="C4838" s="152"/>
      <c r="D4838" s="263"/>
      <c r="E4838" s="169"/>
      <c r="F4838" s="167"/>
      <c r="G4838" s="14"/>
      <c r="H4838" s="14"/>
    </row>
    <row r="4839" spans="2:8" ht="30" customHeight="1">
      <c r="B4839" s="21" t="str">
        <f t="shared" si="76"/>
        <v/>
      </c>
      <c r="C4839" s="152"/>
      <c r="D4839" s="263"/>
      <c r="E4839" s="169"/>
      <c r="F4839" s="167"/>
      <c r="G4839" s="14"/>
      <c r="H4839" s="14"/>
    </row>
    <row r="4840" spans="2:8" ht="30" customHeight="1">
      <c r="B4840" s="21" t="str">
        <f t="shared" si="76"/>
        <v/>
      </c>
      <c r="C4840" s="152"/>
      <c r="D4840" s="263"/>
      <c r="E4840" s="169"/>
      <c r="F4840" s="167"/>
      <c r="G4840" s="14"/>
      <c r="H4840" s="14"/>
    </row>
    <row r="4841" spans="2:8" ht="30" customHeight="1">
      <c r="B4841" s="21" t="str">
        <f t="shared" si="76"/>
        <v/>
      </c>
      <c r="C4841" s="152"/>
      <c r="D4841" s="263"/>
      <c r="E4841" s="169"/>
      <c r="F4841" s="167"/>
      <c r="G4841" s="14"/>
      <c r="H4841" s="14"/>
    </row>
    <row r="4842" spans="2:8" ht="30" customHeight="1">
      <c r="B4842" s="21" t="str">
        <f t="shared" si="76"/>
        <v/>
      </c>
      <c r="C4842" s="152"/>
      <c r="D4842" s="263"/>
      <c r="E4842" s="169"/>
      <c r="F4842" s="167"/>
      <c r="G4842" s="14"/>
      <c r="H4842" s="14"/>
    </row>
    <row r="4843" spans="2:8" ht="30" customHeight="1">
      <c r="B4843" s="21" t="str">
        <f t="shared" si="76"/>
        <v/>
      </c>
      <c r="C4843" s="152"/>
      <c r="D4843" s="263"/>
      <c r="E4843" s="169"/>
      <c r="F4843" s="167"/>
      <c r="G4843" s="14"/>
      <c r="H4843" s="14"/>
    </row>
    <row r="4844" spans="2:8" ht="30" customHeight="1">
      <c r="B4844" s="21" t="str">
        <f t="shared" si="76"/>
        <v/>
      </c>
      <c r="C4844" s="152"/>
      <c r="D4844" s="263"/>
      <c r="E4844" s="169"/>
      <c r="F4844" s="167"/>
      <c r="G4844" s="14"/>
      <c r="H4844" s="14"/>
    </row>
    <row r="4845" spans="2:8" ht="30" customHeight="1">
      <c r="B4845" s="21" t="str">
        <f t="shared" si="76"/>
        <v/>
      </c>
      <c r="C4845" s="152"/>
      <c r="D4845" s="263"/>
      <c r="E4845" s="169"/>
      <c r="F4845" s="167"/>
      <c r="G4845" s="14"/>
      <c r="H4845" s="14"/>
    </row>
    <row r="4846" spans="2:8" ht="30" customHeight="1">
      <c r="B4846" s="21" t="str">
        <f t="shared" si="76"/>
        <v/>
      </c>
      <c r="C4846" s="152"/>
      <c r="D4846" s="263"/>
      <c r="E4846" s="169"/>
      <c r="F4846" s="167"/>
      <c r="G4846" s="14"/>
      <c r="H4846" s="14"/>
    </row>
    <row r="4847" spans="2:8" ht="30" customHeight="1">
      <c r="B4847" s="21" t="str">
        <f t="shared" si="76"/>
        <v/>
      </c>
      <c r="C4847" s="152"/>
      <c r="D4847" s="263"/>
      <c r="E4847" s="169"/>
      <c r="F4847" s="167"/>
      <c r="G4847" s="14"/>
      <c r="H4847" s="14"/>
    </row>
    <row r="4848" spans="2:8" ht="30" customHeight="1">
      <c r="B4848" s="21" t="str">
        <f t="shared" ref="B4848:B4911" si="77">IF(D4848="","",MONTH(F4848))</f>
        <v/>
      </c>
      <c r="C4848" s="152"/>
      <c r="D4848" s="263"/>
      <c r="E4848" s="169"/>
      <c r="F4848" s="167"/>
      <c r="G4848" s="14"/>
      <c r="H4848" s="14"/>
    </row>
    <row r="4849" spans="2:8" ht="30" customHeight="1">
      <c r="B4849" s="21" t="str">
        <f t="shared" si="77"/>
        <v/>
      </c>
      <c r="C4849" s="152"/>
      <c r="D4849" s="263"/>
      <c r="E4849" s="169"/>
      <c r="F4849" s="167"/>
      <c r="G4849" s="14"/>
      <c r="H4849" s="14"/>
    </row>
    <row r="4850" spans="2:8" ht="30" customHeight="1">
      <c r="B4850" s="21" t="str">
        <f t="shared" si="77"/>
        <v/>
      </c>
      <c r="C4850" s="152"/>
      <c r="D4850" s="263"/>
      <c r="E4850" s="169"/>
      <c r="F4850" s="167"/>
      <c r="G4850" s="14"/>
      <c r="H4850" s="14"/>
    </row>
    <row r="4851" spans="2:8" ht="30" customHeight="1">
      <c r="B4851" s="21" t="str">
        <f t="shared" si="77"/>
        <v/>
      </c>
      <c r="C4851" s="152"/>
      <c r="D4851" s="263"/>
      <c r="E4851" s="169"/>
      <c r="F4851" s="167"/>
      <c r="G4851" s="14"/>
      <c r="H4851" s="14"/>
    </row>
    <row r="4852" spans="2:8" ht="30" customHeight="1">
      <c r="B4852" s="21" t="str">
        <f t="shared" si="77"/>
        <v/>
      </c>
      <c r="C4852" s="152"/>
      <c r="D4852" s="263"/>
      <c r="E4852" s="169"/>
      <c r="F4852" s="167"/>
      <c r="G4852" s="14"/>
      <c r="H4852" s="14"/>
    </row>
    <row r="4853" spans="2:8" ht="30" customHeight="1">
      <c r="B4853" s="21" t="str">
        <f t="shared" si="77"/>
        <v/>
      </c>
      <c r="C4853" s="152"/>
      <c r="D4853" s="263"/>
      <c r="E4853" s="169"/>
      <c r="F4853" s="167"/>
      <c r="G4853" s="14"/>
      <c r="H4853" s="14"/>
    </row>
    <row r="4854" spans="2:8" ht="30" customHeight="1">
      <c r="B4854" s="21" t="str">
        <f t="shared" si="77"/>
        <v/>
      </c>
      <c r="C4854" s="152"/>
      <c r="D4854" s="263"/>
      <c r="E4854" s="169"/>
      <c r="F4854" s="167"/>
      <c r="G4854" s="14"/>
      <c r="H4854" s="14"/>
    </row>
    <row r="4855" spans="2:8" ht="30" customHeight="1">
      <c r="B4855" s="21" t="str">
        <f t="shared" si="77"/>
        <v/>
      </c>
      <c r="C4855" s="152"/>
      <c r="D4855" s="263"/>
      <c r="E4855" s="169"/>
      <c r="F4855" s="167"/>
      <c r="G4855" s="14"/>
      <c r="H4855" s="14"/>
    </row>
    <row r="4856" spans="2:8" ht="30" customHeight="1">
      <c r="B4856" s="21" t="str">
        <f t="shared" si="77"/>
        <v/>
      </c>
      <c r="C4856" s="152"/>
      <c r="D4856" s="263"/>
      <c r="E4856" s="169"/>
      <c r="F4856" s="167"/>
      <c r="G4856" s="14"/>
      <c r="H4856" s="14"/>
    </row>
    <row r="4857" spans="2:8" ht="30" customHeight="1">
      <c r="B4857" s="21" t="str">
        <f t="shared" si="77"/>
        <v/>
      </c>
      <c r="C4857" s="152"/>
      <c r="D4857" s="263"/>
      <c r="E4857" s="169"/>
      <c r="F4857" s="167"/>
      <c r="G4857" s="14"/>
      <c r="H4857" s="14"/>
    </row>
    <row r="4858" spans="2:8" ht="30" customHeight="1">
      <c r="B4858" s="21" t="str">
        <f t="shared" si="77"/>
        <v/>
      </c>
      <c r="C4858" s="152"/>
      <c r="D4858" s="263"/>
      <c r="E4858" s="169"/>
      <c r="F4858" s="167"/>
      <c r="G4858" s="14"/>
      <c r="H4858" s="14"/>
    </row>
    <row r="4859" spans="2:8" ht="30" customHeight="1">
      <c r="B4859" s="21" t="str">
        <f t="shared" si="77"/>
        <v/>
      </c>
      <c r="C4859" s="152"/>
      <c r="D4859" s="263"/>
      <c r="E4859" s="169"/>
      <c r="F4859" s="167"/>
      <c r="G4859" s="14"/>
      <c r="H4859" s="14"/>
    </row>
    <row r="4860" spans="2:8" ht="30" customHeight="1">
      <c r="B4860" s="21" t="str">
        <f t="shared" si="77"/>
        <v/>
      </c>
      <c r="C4860" s="152"/>
      <c r="D4860" s="263"/>
      <c r="E4860" s="169"/>
      <c r="F4860" s="167"/>
      <c r="G4860" s="14"/>
      <c r="H4860" s="14"/>
    </row>
    <row r="4861" spans="2:8" ht="30" customHeight="1">
      <c r="B4861" s="21" t="str">
        <f t="shared" si="77"/>
        <v/>
      </c>
      <c r="C4861" s="152"/>
      <c r="D4861" s="263"/>
      <c r="E4861" s="169"/>
      <c r="F4861" s="167"/>
      <c r="G4861" s="14"/>
      <c r="H4861" s="14"/>
    </row>
    <row r="4862" spans="2:8" ht="30" customHeight="1">
      <c r="B4862" s="21" t="str">
        <f t="shared" si="77"/>
        <v/>
      </c>
      <c r="C4862" s="152"/>
      <c r="D4862" s="263"/>
      <c r="E4862" s="169"/>
      <c r="F4862" s="167"/>
      <c r="G4862" s="14"/>
      <c r="H4862" s="14"/>
    </row>
    <row r="4863" spans="2:8" ht="30" customHeight="1">
      <c r="B4863" s="21" t="str">
        <f t="shared" si="77"/>
        <v/>
      </c>
      <c r="C4863" s="152"/>
      <c r="D4863" s="263"/>
      <c r="E4863" s="169"/>
      <c r="F4863" s="167"/>
      <c r="G4863" s="14"/>
      <c r="H4863" s="14"/>
    </row>
    <row r="4864" spans="2:8" ht="30" customHeight="1">
      <c r="B4864" s="21" t="str">
        <f t="shared" si="77"/>
        <v/>
      </c>
      <c r="C4864" s="152"/>
      <c r="D4864" s="263"/>
      <c r="E4864" s="169"/>
      <c r="F4864" s="167"/>
      <c r="G4864" s="14"/>
      <c r="H4864" s="14"/>
    </row>
    <row r="4865" spans="2:8" ht="30" customHeight="1">
      <c r="B4865" s="21" t="str">
        <f t="shared" si="77"/>
        <v/>
      </c>
      <c r="C4865" s="152"/>
      <c r="D4865" s="263"/>
      <c r="E4865" s="169"/>
      <c r="F4865" s="167"/>
      <c r="G4865" s="14"/>
      <c r="H4865" s="14"/>
    </row>
    <row r="4866" spans="2:8" ht="30" customHeight="1">
      <c r="B4866" s="21" t="str">
        <f t="shared" si="77"/>
        <v/>
      </c>
      <c r="C4866" s="152"/>
      <c r="D4866" s="263"/>
      <c r="E4866" s="169"/>
      <c r="F4866" s="167"/>
      <c r="G4866" s="14"/>
      <c r="H4866" s="14"/>
    </row>
    <row r="4867" spans="2:8" ht="30" customHeight="1">
      <c r="B4867" s="21" t="str">
        <f t="shared" si="77"/>
        <v/>
      </c>
      <c r="C4867" s="152"/>
      <c r="D4867" s="263"/>
      <c r="E4867" s="169"/>
      <c r="F4867" s="167"/>
      <c r="G4867" s="14"/>
      <c r="H4867" s="14"/>
    </row>
    <row r="4868" spans="2:8" ht="30" customHeight="1">
      <c r="B4868" s="21" t="str">
        <f t="shared" si="77"/>
        <v/>
      </c>
      <c r="C4868" s="152"/>
      <c r="D4868" s="263"/>
      <c r="E4868" s="169"/>
      <c r="F4868" s="167"/>
      <c r="G4868" s="14"/>
      <c r="H4868" s="14"/>
    </row>
    <row r="4869" spans="2:8" ht="30" customHeight="1">
      <c r="B4869" s="21" t="str">
        <f t="shared" si="77"/>
        <v/>
      </c>
      <c r="C4869" s="152"/>
      <c r="D4869" s="263"/>
      <c r="E4869" s="169"/>
      <c r="F4869" s="167"/>
      <c r="G4869" s="14"/>
      <c r="H4869" s="14"/>
    </row>
    <row r="4870" spans="2:8" ht="30" customHeight="1">
      <c r="B4870" s="21" t="str">
        <f t="shared" si="77"/>
        <v/>
      </c>
      <c r="C4870" s="152"/>
      <c r="D4870" s="263"/>
      <c r="E4870" s="169"/>
      <c r="F4870" s="167"/>
      <c r="G4870" s="14"/>
      <c r="H4870" s="14"/>
    </row>
    <row r="4871" spans="2:8" ht="30" customHeight="1">
      <c r="B4871" s="21" t="str">
        <f t="shared" si="77"/>
        <v/>
      </c>
      <c r="C4871" s="152"/>
      <c r="D4871" s="263"/>
      <c r="E4871" s="169"/>
      <c r="F4871" s="167"/>
      <c r="G4871" s="14"/>
      <c r="H4871" s="14"/>
    </row>
    <row r="4872" spans="2:8" ht="30" customHeight="1">
      <c r="B4872" s="21" t="str">
        <f t="shared" si="77"/>
        <v/>
      </c>
      <c r="C4872" s="152"/>
      <c r="D4872" s="263"/>
      <c r="E4872" s="169"/>
      <c r="F4872" s="167"/>
      <c r="G4872" s="14"/>
      <c r="H4872" s="14"/>
    </row>
    <row r="4873" spans="2:8" ht="30" customHeight="1">
      <c r="B4873" s="21" t="str">
        <f t="shared" si="77"/>
        <v/>
      </c>
      <c r="C4873" s="152"/>
      <c r="D4873" s="263"/>
      <c r="E4873" s="169"/>
      <c r="F4873" s="167"/>
      <c r="G4873" s="14"/>
      <c r="H4873" s="14"/>
    </row>
    <row r="4874" spans="2:8" ht="30" customHeight="1">
      <c r="B4874" s="21" t="str">
        <f t="shared" si="77"/>
        <v/>
      </c>
      <c r="C4874" s="152"/>
      <c r="D4874" s="263"/>
      <c r="E4874" s="169"/>
      <c r="F4874" s="167"/>
      <c r="G4874" s="14"/>
      <c r="H4874" s="14"/>
    </row>
    <row r="4875" spans="2:8" ht="30" customHeight="1">
      <c r="B4875" s="21" t="str">
        <f t="shared" si="77"/>
        <v/>
      </c>
      <c r="C4875" s="152"/>
      <c r="D4875" s="263"/>
      <c r="E4875" s="169"/>
      <c r="F4875" s="167"/>
      <c r="G4875" s="14"/>
      <c r="H4875" s="14"/>
    </row>
    <row r="4876" spans="2:8" ht="30" customHeight="1">
      <c r="B4876" s="21" t="str">
        <f t="shared" si="77"/>
        <v/>
      </c>
      <c r="C4876" s="152"/>
      <c r="D4876" s="263"/>
      <c r="E4876" s="169"/>
      <c r="F4876" s="167"/>
      <c r="G4876" s="14"/>
      <c r="H4876" s="14"/>
    </row>
    <row r="4877" spans="2:8" ht="30" customHeight="1">
      <c r="B4877" s="21" t="str">
        <f t="shared" si="77"/>
        <v/>
      </c>
      <c r="C4877" s="152"/>
      <c r="D4877" s="263"/>
      <c r="E4877" s="169"/>
      <c r="F4877" s="167"/>
      <c r="G4877" s="14"/>
      <c r="H4877" s="14"/>
    </row>
    <row r="4878" spans="2:8" ht="30" customHeight="1">
      <c r="B4878" s="21" t="str">
        <f t="shared" si="77"/>
        <v/>
      </c>
      <c r="C4878" s="152"/>
      <c r="D4878" s="263"/>
      <c r="E4878" s="169"/>
      <c r="F4878" s="167"/>
      <c r="G4878" s="14"/>
      <c r="H4878" s="14"/>
    </row>
    <row r="4879" spans="2:8" ht="30" customHeight="1">
      <c r="B4879" s="21" t="str">
        <f t="shared" si="77"/>
        <v/>
      </c>
      <c r="C4879" s="152"/>
      <c r="D4879" s="263"/>
      <c r="E4879" s="169"/>
      <c r="F4879" s="167"/>
      <c r="G4879" s="14"/>
      <c r="H4879" s="14"/>
    </row>
    <row r="4880" spans="2:8" ht="30" customHeight="1">
      <c r="B4880" s="21" t="str">
        <f t="shared" si="77"/>
        <v/>
      </c>
      <c r="C4880" s="152"/>
      <c r="D4880" s="263"/>
      <c r="E4880" s="169"/>
      <c r="F4880" s="167"/>
      <c r="G4880" s="14"/>
      <c r="H4880" s="14"/>
    </row>
    <row r="4881" spans="2:8" ht="30" customHeight="1">
      <c r="B4881" s="21" t="str">
        <f t="shared" si="77"/>
        <v/>
      </c>
      <c r="C4881" s="152"/>
      <c r="D4881" s="263"/>
      <c r="E4881" s="169"/>
      <c r="F4881" s="167"/>
      <c r="G4881" s="14"/>
      <c r="H4881" s="14"/>
    </row>
    <row r="4882" spans="2:8" ht="30" customHeight="1">
      <c r="B4882" s="21" t="str">
        <f t="shared" si="77"/>
        <v/>
      </c>
      <c r="C4882" s="152"/>
      <c r="D4882" s="263"/>
      <c r="E4882" s="169"/>
      <c r="F4882" s="167"/>
      <c r="G4882" s="14"/>
      <c r="H4882" s="14"/>
    </row>
    <row r="4883" spans="2:8" ht="30" customHeight="1">
      <c r="B4883" s="21" t="str">
        <f t="shared" si="77"/>
        <v/>
      </c>
      <c r="C4883" s="152"/>
      <c r="D4883" s="263"/>
      <c r="E4883" s="169"/>
      <c r="F4883" s="167"/>
      <c r="G4883" s="14"/>
      <c r="H4883" s="14"/>
    </row>
    <row r="4884" spans="2:8" ht="30" customHeight="1">
      <c r="B4884" s="21" t="str">
        <f t="shared" si="77"/>
        <v/>
      </c>
      <c r="C4884" s="152"/>
      <c r="D4884" s="263"/>
      <c r="E4884" s="169"/>
      <c r="F4884" s="167"/>
      <c r="G4884" s="14"/>
      <c r="H4884" s="14"/>
    </row>
    <row r="4885" spans="2:8" ht="30" customHeight="1">
      <c r="B4885" s="21" t="str">
        <f t="shared" si="77"/>
        <v/>
      </c>
      <c r="C4885" s="152"/>
      <c r="D4885" s="263"/>
      <c r="E4885" s="169"/>
      <c r="F4885" s="167"/>
      <c r="G4885" s="14"/>
      <c r="H4885" s="14"/>
    </row>
    <row r="4886" spans="2:8" ht="30" customHeight="1">
      <c r="B4886" s="21" t="str">
        <f t="shared" si="77"/>
        <v/>
      </c>
      <c r="C4886" s="152"/>
      <c r="D4886" s="263"/>
      <c r="E4886" s="169"/>
      <c r="F4886" s="167"/>
      <c r="G4886" s="14"/>
      <c r="H4886" s="14"/>
    </row>
    <row r="4887" spans="2:8" ht="30" customHeight="1">
      <c r="B4887" s="21" t="str">
        <f t="shared" si="77"/>
        <v/>
      </c>
      <c r="C4887" s="152"/>
      <c r="D4887" s="263"/>
      <c r="E4887" s="169"/>
      <c r="F4887" s="167"/>
      <c r="G4887" s="14"/>
      <c r="H4887" s="14"/>
    </row>
    <row r="4888" spans="2:8" ht="30" customHeight="1">
      <c r="B4888" s="21" t="str">
        <f t="shared" si="77"/>
        <v/>
      </c>
      <c r="C4888" s="152"/>
      <c r="D4888" s="263"/>
      <c r="E4888" s="169"/>
      <c r="F4888" s="167"/>
      <c r="G4888" s="14"/>
      <c r="H4888" s="14"/>
    </row>
    <row r="4889" spans="2:8" ht="30" customHeight="1">
      <c r="B4889" s="21" t="str">
        <f t="shared" si="77"/>
        <v/>
      </c>
      <c r="C4889" s="152"/>
      <c r="D4889" s="263"/>
      <c r="E4889" s="169"/>
      <c r="F4889" s="167"/>
      <c r="G4889" s="14"/>
      <c r="H4889" s="14"/>
    </row>
    <row r="4890" spans="2:8" ht="30" customHeight="1">
      <c r="B4890" s="21" t="str">
        <f t="shared" si="77"/>
        <v/>
      </c>
      <c r="C4890" s="152"/>
      <c r="D4890" s="263"/>
      <c r="E4890" s="169"/>
      <c r="F4890" s="167"/>
      <c r="G4890" s="14"/>
      <c r="H4890" s="14"/>
    </row>
    <row r="4891" spans="2:8" ht="30" customHeight="1">
      <c r="B4891" s="21" t="str">
        <f t="shared" si="77"/>
        <v/>
      </c>
      <c r="C4891" s="152"/>
      <c r="D4891" s="263"/>
      <c r="E4891" s="169"/>
      <c r="F4891" s="167"/>
      <c r="G4891" s="14"/>
      <c r="H4891" s="14"/>
    </row>
    <row r="4892" spans="2:8" ht="30" customHeight="1">
      <c r="B4892" s="21" t="str">
        <f t="shared" si="77"/>
        <v/>
      </c>
      <c r="C4892" s="152"/>
      <c r="D4892" s="263"/>
      <c r="E4892" s="169"/>
      <c r="F4892" s="167"/>
      <c r="G4892" s="14"/>
      <c r="H4892" s="14"/>
    </row>
    <row r="4893" spans="2:8" ht="30" customHeight="1">
      <c r="B4893" s="21" t="str">
        <f t="shared" si="77"/>
        <v/>
      </c>
      <c r="C4893" s="152"/>
      <c r="D4893" s="263"/>
      <c r="E4893" s="169"/>
      <c r="F4893" s="167"/>
      <c r="G4893" s="14"/>
      <c r="H4893" s="14"/>
    </row>
    <row r="4894" spans="2:8" ht="30" customHeight="1">
      <c r="B4894" s="21" t="str">
        <f t="shared" si="77"/>
        <v/>
      </c>
      <c r="C4894" s="152"/>
      <c r="D4894" s="263"/>
      <c r="E4894" s="169"/>
      <c r="F4894" s="167"/>
      <c r="G4894" s="14"/>
      <c r="H4894" s="14"/>
    </row>
    <row r="4895" spans="2:8" ht="30" customHeight="1">
      <c r="B4895" s="21" t="str">
        <f t="shared" si="77"/>
        <v/>
      </c>
      <c r="C4895" s="152"/>
      <c r="D4895" s="263"/>
      <c r="E4895" s="169"/>
      <c r="F4895" s="167"/>
      <c r="G4895" s="14"/>
      <c r="H4895" s="14"/>
    </row>
    <row r="4896" spans="2:8" ht="30" customHeight="1">
      <c r="B4896" s="21" t="str">
        <f t="shared" si="77"/>
        <v/>
      </c>
      <c r="C4896" s="152"/>
      <c r="D4896" s="263"/>
      <c r="E4896" s="169"/>
      <c r="F4896" s="167"/>
      <c r="G4896" s="14"/>
      <c r="H4896" s="14"/>
    </row>
    <row r="4897" spans="2:8" ht="30" customHeight="1">
      <c r="B4897" s="21" t="str">
        <f t="shared" si="77"/>
        <v/>
      </c>
      <c r="C4897" s="152"/>
      <c r="D4897" s="263"/>
      <c r="E4897" s="169"/>
      <c r="F4897" s="167"/>
      <c r="G4897" s="14"/>
      <c r="H4897" s="14"/>
    </row>
    <row r="4898" spans="2:8" ht="30" customHeight="1">
      <c r="B4898" s="21" t="str">
        <f t="shared" si="77"/>
        <v/>
      </c>
      <c r="C4898" s="152"/>
      <c r="D4898" s="263"/>
      <c r="E4898" s="169"/>
      <c r="F4898" s="167"/>
      <c r="G4898" s="14"/>
      <c r="H4898" s="14"/>
    </row>
    <row r="4899" spans="2:8" ht="30" customHeight="1">
      <c r="B4899" s="21" t="str">
        <f t="shared" si="77"/>
        <v/>
      </c>
      <c r="C4899" s="152"/>
      <c r="D4899" s="263"/>
      <c r="E4899" s="169"/>
      <c r="F4899" s="167"/>
      <c r="G4899" s="14"/>
      <c r="H4899" s="14"/>
    </row>
    <row r="4900" spans="2:8" ht="30" customHeight="1">
      <c r="B4900" s="21" t="str">
        <f t="shared" si="77"/>
        <v/>
      </c>
      <c r="C4900" s="152"/>
      <c r="D4900" s="263"/>
      <c r="E4900" s="169"/>
      <c r="F4900" s="167"/>
      <c r="G4900" s="14"/>
      <c r="H4900" s="14"/>
    </row>
    <row r="4901" spans="2:8" ht="30" customHeight="1">
      <c r="B4901" s="21" t="str">
        <f t="shared" si="77"/>
        <v/>
      </c>
      <c r="C4901" s="152"/>
      <c r="D4901" s="263"/>
      <c r="E4901" s="169"/>
      <c r="F4901" s="167"/>
      <c r="G4901" s="14"/>
      <c r="H4901" s="14"/>
    </row>
    <row r="4902" spans="2:8" ht="30" customHeight="1">
      <c r="B4902" s="21" t="str">
        <f t="shared" si="77"/>
        <v/>
      </c>
      <c r="C4902" s="152"/>
      <c r="D4902" s="263"/>
      <c r="E4902" s="169"/>
      <c r="F4902" s="167"/>
      <c r="G4902" s="14"/>
      <c r="H4902" s="14"/>
    </row>
    <row r="4903" spans="2:8" ht="30" customHeight="1">
      <c r="B4903" s="21" t="str">
        <f t="shared" si="77"/>
        <v/>
      </c>
      <c r="C4903" s="152"/>
      <c r="D4903" s="263"/>
      <c r="E4903" s="169"/>
      <c r="F4903" s="167"/>
      <c r="G4903" s="14"/>
      <c r="H4903" s="14"/>
    </row>
    <row r="4904" spans="2:8" ht="30" customHeight="1">
      <c r="B4904" s="21" t="str">
        <f t="shared" si="77"/>
        <v/>
      </c>
      <c r="C4904" s="152"/>
      <c r="D4904" s="263"/>
      <c r="E4904" s="169"/>
      <c r="F4904" s="167"/>
      <c r="G4904" s="14"/>
      <c r="H4904" s="14"/>
    </row>
    <row r="4905" spans="2:8" ht="30" customHeight="1">
      <c r="B4905" s="21" t="str">
        <f t="shared" si="77"/>
        <v/>
      </c>
      <c r="C4905" s="152"/>
      <c r="D4905" s="263"/>
      <c r="E4905" s="169"/>
      <c r="F4905" s="167"/>
      <c r="G4905" s="14"/>
      <c r="H4905" s="14"/>
    </row>
    <row r="4906" spans="2:8" ht="30" customHeight="1">
      <c r="B4906" s="21" t="str">
        <f t="shared" si="77"/>
        <v/>
      </c>
      <c r="C4906" s="152"/>
      <c r="D4906" s="263"/>
      <c r="E4906" s="169"/>
      <c r="F4906" s="167"/>
      <c r="G4906" s="14"/>
      <c r="H4906" s="14"/>
    </row>
    <row r="4907" spans="2:8" ht="30" customHeight="1">
      <c r="B4907" s="21" t="str">
        <f t="shared" si="77"/>
        <v/>
      </c>
      <c r="C4907" s="152"/>
      <c r="D4907" s="263"/>
      <c r="E4907" s="169"/>
      <c r="F4907" s="167"/>
      <c r="G4907" s="14"/>
      <c r="H4907" s="14"/>
    </row>
    <row r="4908" spans="2:8" ht="30" customHeight="1">
      <c r="B4908" s="21" t="str">
        <f t="shared" si="77"/>
        <v/>
      </c>
      <c r="C4908" s="152"/>
      <c r="D4908" s="263"/>
      <c r="E4908" s="169"/>
      <c r="F4908" s="167"/>
      <c r="G4908" s="14"/>
      <c r="H4908" s="14"/>
    </row>
    <row r="4909" spans="2:8" ht="30" customHeight="1">
      <c r="B4909" s="21" t="str">
        <f t="shared" si="77"/>
        <v/>
      </c>
      <c r="C4909" s="152"/>
      <c r="D4909" s="263"/>
      <c r="E4909" s="169"/>
      <c r="F4909" s="167"/>
      <c r="G4909" s="14"/>
      <c r="H4909" s="14"/>
    </row>
    <row r="4910" spans="2:8" ht="30" customHeight="1">
      <c r="B4910" s="21" t="str">
        <f t="shared" si="77"/>
        <v/>
      </c>
      <c r="C4910" s="152"/>
      <c r="D4910" s="263"/>
      <c r="E4910" s="169"/>
      <c r="F4910" s="167"/>
      <c r="G4910" s="14"/>
      <c r="H4910" s="14"/>
    </row>
    <row r="4911" spans="2:8" ht="30" customHeight="1">
      <c r="B4911" s="21" t="str">
        <f t="shared" si="77"/>
        <v/>
      </c>
      <c r="C4911" s="152"/>
      <c r="D4911" s="263"/>
      <c r="E4911" s="169"/>
      <c r="F4911" s="167"/>
      <c r="G4911" s="14"/>
      <c r="H4911" s="14"/>
    </row>
    <row r="4912" spans="2:8" ht="30" customHeight="1">
      <c r="B4912" s="21" t="str">
        <f t="shared" ref="B4912:B4975" si="78">IF(D4912="","",MONTH(F4912))</f>
        <v/>
      </c>
      <c r="C4912" s="152"/>
      <c r="D4912" s="263"/>
      <c r="E4912" s="169"/>
      <c r="F4912" s="167"/>
      <c r="G4912" s="14"/>
      <c r="H4912" s="14"/>
    </row>
    <row r="4913" spans="2:8" ht="30" customHeight="1">
      <c r="B4913" s="21" t="str">
        <f t="shared" si="78"/>
        <v/>
      </c>
      <c r="C4913" s="152"/>
      <c r="D4913" s="263"/>
      <c r="E4913" s="169"/>
      <c r="F4913" s="167"/>
      <c r="G4913" s="14"/>
      <c r="H4913" s="14"/>
    </row>
    <row r="4914" spans="2:8" ht="30" customHeight="1">
      <c r="B4914" s="21" t="str">
        <f t="shared" si="78"/>
        <v/>
      </c>
      <c r="C4914" s="152"/>
      <c r="D4914" s="263"/>
      <c r="E4914" s="169"/>
      <c r="F4914" s="167"/>
      <c r="G4914" s="14"/>
      <c r="H4914" s="14"/>
    </row>
    <row r="4915" spans="2:8" ht="30" customHeight="1">
      <c r="B4915" s="21" t="str">
        <f t="shared" si="78"/>
        <v/>
      </c>
      <c r="C4915" s="152"/>
      <c r="D4915" s="263"/>
      <c r="E4915" s="169"/>
      <c r="F4915" s="167"/>
      <c r="G4915" s="14"/>
      <c r="H4915" s="14"/>
    </row>
    <row r="4916" spans="2:8" ht="30" customHeight="1">
      <c r="B4916" s="21" t="str">
        <f t="shared" si="78"/>
        <v/>
      </c>
      <c r="C4916" s="152"/>
      <c r="D4916" s="263"/>
      <c r="E4916" s="169"/>
      <c r="F4916" s="167"/>
      <c r="G4916" s="14"/>
      <c r="H4916" s="14"/>
    </row>
    <row r="4917" spans="2:8" ht="30" customHeight="1">
      <c r="B4917" s="21" t="str">
        <f t="shared" si="78"/>
        <v/>
      </c>
      <c r="C4917" s="152"/>
      <c r="D4917" s="263"/>
      <c r="E4917" s="169"/>
      <c r="F4917" s="167"/>
      <c r="G4917" s="14"/>
      <c r="H4917" s="14"/>
    </row>
    <row r="4918" spans="2:8" ht="30" customHeight="1">
      <c r="B4918" s="21" t="str">
        <f t="shared" si="78"/>
        <v/>
      </c>
      <c r="C4918" s="152"/>
      <c r="D4918" s="263"/>
      <c r="E4918" s="169"/>
      <c r="F4918" s="167"/>
      <c r="G4918" s="14"/>
      <c r="H4918" s="14"/>
    </row>
    <row r="4919" spans="2:8" ht="30" customHeight="1">
      <c r="B4919" s="21" t="str">
        <f t="shared" si="78"/>
        <v/>
      </c>
      <c r="C4919" s="152"/>
      <c r="D4919" s="263"/>
      <c r="E4919" s="169"/>
      <c r="F4919" s="167"/>
      <c r="G4919" s="14"/>
      <c r="H4919" s="14"/>
    </row>
    <row r="4920" spans="2:8" ht="30" customHeight="1">
      <c r="B4920" s="21" t="str">
        <f t="shared" si="78"/>
        <v/>
      </c>
      <c r="C4920" s="152"/>
      <c r="D4920" s="263"/>
      <c r="E4920" s="169"/>
      <c r="F4920" s="167"/>
      <c r="G4920" s="14"/>
      <c r="H4920" s="14"/>
    </row>
    <row r="4921" spans="2:8" ht="30" customHeight="1">
      <c r="B4921" s="21" t="str">
        <f t="shared" si="78"/>
        <v/>
      </c>
      <c r="C4921" s="152"/>
      <c r="D4921" s="263"/>
      <c r="E4921" s="169"/>
      <c r="F4921" s="167"/>
      <c r="G4921" s="14"/>
      <c r="H4921" s="14"/>
    </row>
    <row r="4922" spans="2:8" ht="30" customHeight="1">
      <c r="B4922" s="21" t="str">
        <f t="shared" si="78"/>
        <v/>
      </c>
      <c r="C4922" s="152"/>
      <c r="D4922" s="263"/>
      <c r="E4922" s="169"/>
      <c r="F4922" s="167"/>
      <c r="G4922" s="14"/>
      <c r="H4922" s="14"/>
    </row>
    <row r="4923" spans="2:8" ht="30" customHeight="1">
      <c r="B4923" s="21" t="str">
        <f t="shared" si="78"/>
        <v/>
      </c>
      <c r="C4923" s="152"/>
      <c r="D4923" s="263"/>
      <c r="E4923" s="169"/>
      <c r="F4923" s="167"/>
      <c r="G4923" s="14"/>
      <c r="H4923" s="14"/>
    </row>
    <row r="4924" spans="2:8" ht="30" customHeight="1">
      <c r="B4924" s="21" t="str">
        <f t="shared" si="78"/>
        <v/>
      </c>
      <c r="C4924" s="152"/>
      <c r="D4924" s="263"/>
      <c r="E4924" s="169"/>
      <c r="F4924" s="167"/>
      <c r="G4924" s="14"/>
      <c r="H4924" s="14"/>
    </row>
    <row r="4925" spans="2:8" ht="30" customHeight="1">
      <c r="B4925" s="21" t="str">
        <f t="shared" si="78"/>
        <v/>
      </c>
      <c r="C4925" s="152"/>
      <c r="D4925" s="263"/>
      <c r="E4925" s="169"/>
      <c r="F4925" s="167"/>
      <c r="G4925" s="14"/>
      <c r="H4925" s="14"/>
    </row>
    <row r="4926" spans="2:8" ht="30" customHeight="1">
      <c r="B4926" s="21" t="str">
        <f t="shared" si="78"/>
        <v/>
      </c>
      <c r="C4926" s="152"/>
      <c r="D4926" s="263"/>
      <c r="E4926" s="169"/>
      <c r="F4926" s="167"/>
      <c r="G4926" s="14"/>
      <c r="H4926" s="14"/>
    </row>
    <row r="4927" spans="2:8" ht="30" customHeight="1">
      <c r="B4927" s="21" t="str">
        <f t="shared" si="78"/>
        <v/>
      </c>
      <c r="C4927" s="152"/>
      <c r="D4927" s="263"/>
      <c r="E4927" s="169"/>
      <c r="F4927" s="167"/>
      <c r="G4927" s="14"/>
      <c r="H4927" s="14"/>
    </row>
    <row r="4928" spans="2:8" ht="30" customHeight="1">
      <c r="B4928" s="21" t="str">
        <f t="shared" si="78"/>
        <v/>
      </c>
      <c r="C4928" s="152"/>
      <c r="D4928" s="263"/>
      <c r="E4928" s="169"/>
      <c r="F4928" s="167"/>
      <c r="G4928" s="14"/>
      <c r="H4928" s="14"/>
    </row>
    <row r="4929" spans="2:8" ht="30" customHeight="1">
      <c r="B4929" s="21" t="str">
        <f t="shared" si="78"/>
        <v/>
      </c>
      <c r="C4929" s="152"/>
      <c r="D4929" s="263"/>
      <c r="E4929" s="169"/>
      <c r="F4929" s="167"/>
      <c r="G4929" s="14"/>
      <c r="H4929" s="14"/>
    </row>
    <row r="4930" spans="2:8" ht="30" customHeight="1">
      <c r="B4930" s="21" t="str">
        <f t="shared" si="78"/>
        <v/>
      </c>
      <c r="C4930" s="152"/>
      <c r="D4930" s="263"/>
      <c r="E4930" s="169"/>
      <c r="F4930" s="167"/>
      <c r="G4930" s="14"/>
      <c r="H4930" s="14"/>
    </row>
    <row r="4931" spans="2:8" ht="30" customHeight="1">
      <c r="B4931" s="21" t="str">
        <f t="shared" si="78"/>
        <v/>
      </c>
      <c r="C4931" s="152"/>
      <c r="D4931" s="263"/>
      <c r="E4931" s="169"/>
      <c r="F4931" s="167"/>
      <c r="G4931" s="14"/>
      <c r="H4931" s="14"/>
    </row>
    <row r="4932" spans="2:8" ht="30" customHeight="1">
      <c r="B4932" s="21" t="str">
        <f t="shared" si="78"/>
        <v/>
      </c>
      <c r="C4932" s="152"/>
      <c r="D4932" s="263"/>
      <c r="E4932" s="169"/>
      <c r="F4932" s="167"/>
      <c r="G4932" s="14"/>
      <c r="H4932" s="14"/>
    </row>
    <row r="4933" spans="2:8" ht="30" customHeight="1">
      <c r="B4933" s="21" t="str">
        <f t="shared" si="78"/>
        <v/>
      </c>
      <c r="C4933" s="152"/>
      <c r="D4933" s="263"/>
      <c r="E4933" s="169"/>
      <c r="F4933" s="167"/>
      <c r="G4933" s="14"/>
      <c r="H4933" s="14"/>
    </row>
    <row r="4934" spans="2:8" ht="30" customHeight="1">
      <c r="B4934" s="21" t="str">
        <f t="shared" si="78"/>
        <v/>
      </c>
      <c r="C4934" s="152"/>
      <c r="D4934" s="263"/>
      <c r="E4934" s="169"/>
      <c r="F4934" s="167"/>
      <c r="G4934" s="14"/>
      <c r="H4934" s="14"/>
    </row>
    <row r="4935" spans="2:8" ht="30" customHeight="1">
      <c r="B4935" s="21" t="str">
        <f t="shared" si="78"/>
        <v/>
      </c>
      <c r="C4935" s="152"/>
      <c r="D4935" s="263"/>
      <c r="E4935" s="169"/>
      <c r="F4935" s="167"/>
      <c r="G4935" s="14"/>
      <c r="H4935" s="14"/>
    </row>
    <row r="4936" spans="2:8" ht="30" customHeight="1">
      <c r="B4936" s="21" t="str">
        <f t="shared" si="78"/>
        <v/>
      </c>
      <c r="C4936" s="152"/>
      <c r="D4936" s="263"/>
      <c r="E4936" s="169"/>
      <c r="F4936" s="167"/>
      <c r="G4936" s="14"/>
      <c r="H4936" s="14"/>
    </row>
    <row r="4937" spans="2:8" ht="30" customHeight="1">
      <c r="B4937" s="21" t="str">
        <f t="shared" si="78"/>
        <v/>
      </c>
      <c r="C4937" s="152"/>
      <c r="D4937" s="263"/>
      <c r="E4937" s="169"/>
      <c r="F4937" s="167"/>
      <c r="G4937" s="14"/>
      <c r="H4937" s="14"/>
    </row>
    <row r="4938" spans="2:8" ht="30" customHeight="1">
      <c r="B4938" s="21" t="str">
        <f t="shared" si="78"/>
        <v/>
      </c>
      <c r="C4938" s="152"/>
      <c r="D4938" s="263"/>
      <c r="E4938" s="169"/>
      <c r="F4938" s="167"/>
      <c r="G4938" s="14"/>
      <c r="H4938" s="14"/>
    </row>
    <row r="4939" spans="2:8" ht="30" customHeight="1">
      <c r="B4939" s="21" t="str">
        <f t="shared" si="78"/>
        <v/>
      </c>
      <c r="C4939" s="152"/>
      <c r="D4939" s="263"/>
      <c r="E4939" s="169"/>
      <c r="F4939" s="167"/>
      <c r="G4939" s="14"/>
      <c r="H4939" s="14"/>
    </row>
    <row r="4940" spans="2:8" ht="30" customHeight="1">
      <c r="B4940" s="21" t="str">
        <f t="shared" si="78"/>
        <v/>
      </c>
      <c r="C4940" s="152"/>
      <c r="D4940" s="263"/>
      <c r="E4940" s="169"/>
      <c r="F4940" s="167"/>
      <c r="G4940" s="14"/>
      <c r="H4940" s="14"/>
    </row>
    <row r="4941" spans="2:8" ht="30" customHeight="1">
      <c r="B4941" s="21" t="str">
        <f t="shared" si="78"/>
        <v/>
      </c>
      <c r="C4941" s="152"/>
      <c r="D4941" s="263"/>
      <c r="E4941" s="169"/>
      <c r="F4941" s="167"/>
      <c r="G4941" s="14"/>
      <c r="H4941" s="14"/>
    </row>
    <row r="4942" spans="2:8" ht="30" customHeight="1">
      <c r="B4942" s="21" t="str">
        <f t="shared" si="78"/>
        <v/>
      </c>
      <c r="C4942" s="152"/>
      <c r="D4942" s="263"/>
      <c r="E4942" s="169"/>
      <c r="F4942" s="167"/>
      <c r="G4942" s="14"/>
      <c r="H4942" s="14"/>
    </row>
    <row r="4943" spans="2:8" ht="30" customHeight="1">
      <c r="B4943" s="21" t="str">
        <f t="shared" si="78"/>
        <v/>
      </c>
      <c r="C4943" s="152"/>
      <c r="D4943" s="263"/>
      <c r="E4943" s="169"/>
      <c r="F4943" s="167"/>
      <c r="G4943" s="14"/>
      <c r="H4943" s="14"/>
    </row>
    <row r="4944" spans="2:8" ht="30" customHeight="1">
      <c r="B4944" s="21" t="str">
        <f t="shared" si="78"/>
        <v/>
      </c>
      <c r="C4944" s="152"/>
      <c r="D4944" s="263"/>
      <c r="E4944" s="169"/>
      <c r="F4944" s="167"/>
      <c r="G4944" s="14"/>
      <c r="H4944" s="14"/>
    </row>
    <row r="4945" spans="2:8" ht="30" customHeight="1">
      <c r="B4945" s="21" t="str">
        <f t="shared" si="78"/>
        <v/>
      </c>
      <c r="C4945" s="152"/>
      <c r="D4945" s="263"/>
      <c r="E4945" s="169"/>
      <c r="F4945" s="167"/>
      <c r="G4945" s="14"/>
      <c r="H4945" s="14"/>
    </row>
    <row r="4946" spans="2:8" ht="30" customHeight="1">
      <c r="B4946" s="21" t="str">
        <f t="shared" si="78"/>
        <v/>
      </c>
      <c r="C4946" s="152"/>
      <c r="D4946" s="263"/>
      <c r="E4946" s="169"/>
      <c r="F4946" s="167"/>
      <c r="G4946" s="14"/>
      <c r="H4946" s="14"/>
    </row>
    <row r="4947" spans="2:8" ht="30" customHeight="1">
      <c r="B4947" s="21" t="str">
        <f t="shared" si="78"/>
        <v/>
      </c>
      <c r="C4947" s="152"/>
      <c r="D4947" s="263"/>
      <c r="E4947" s="169"/>
      <c r="F4947" s="167"/>
      <c r="G4947" s="14"/>
      <c r="H4947" s="14"/>
    </row>
    <row r="4948" spans="2:8" ht="30" customHeight="1">
      <c r="B4948" s="21" t="str">
        <f t="shared" si="78"/>
        <v/>
      </c>
      <c r="C4948" s="152"/>
      <c r="D4948" s="263"/>
      <c r="E4948" s="169"/>
      <c r="F4948" s="167"/>
      <c r="G4948" s="14"/>
      <c r="H4948" s="14"/>
    </row>
    <row r="4949" spans="2:8" ht="30" customHeight="1">
      <c r="B4949" s="21" t="str">
        <f t="shared" si="78"/>
        <v/>
      </c>
      <c r="C4949" s="152"/>
      <c r="D4949" s="263"/>
      <c r="E4949" s="169"/>
      <c r="F4949" s="167"/>
      <c r="G4949" s="14"/>
      <c r="H4949" s="14"/>
    </row>
    <row r="4950" spans="2:8" ht="30" customHeight="1">
      <c r="B4950" s="21" t="str">
        <f t="shared" si="78"/>
        <v/>
      </c>
      <c r="C4950" s="152"/>
      <c r="D4950" s="263"/>
      <c r="E4950" s="169"/>
      <c r="F4950" s="167"/>
      <c r="G4950" s="14"/>
      <c r="H4950" s="14"/>
    </row>
    <row r="4951" spans="2:8" ht="30" customHeight="1">
      <c r="B4951" s="21" t="str">
        <f t="shared" si="78"/>
        <v/>
      </c>
      <c r="C4951" s="152"/>
      <c r="D4951" s="263"/>
      <c r="E4951" s="169"/>
      <c r="F4951" s="167"/>
      <c r="G4951" s="14"/>
      <c r="H4951" s="14"/>
    </row>
    <row r="4952" spans="2:8" ht="30" customHeight="1">
      <c r="B4952" s="21" t="str">
        <f t="shared" si="78"/>
        <v/>
      </c>
      <c r="C4952" s="152"/>
      <c r="D4952" s="263"/>
      <c r="E4952" s="169"/>
      <c r="F4952" s="167"/>
      <c r="G4952" s="14"/>
      <c r="H4952" s="14"/>
    </row>
    <row r="4953" spans="2:8" ht="30" customHeight="1">
      <c r="B4953" s="21" t="str">
        <f t="shared" si="78"/>
        <v/>
      </c>
      <c r="C4953" s="152"/>
      <c r="D4953" s="263"/>
      <c r="E4953" s="169"/>
      <c r="F4953" s="167"/>
      <c r="G4953" s="14"/>
      <c r="H4953" s="14"/>
    </row>
    <row r="4954" spans="2:8" ht="30" customHeight="1">
      <c r="B4954" s="21" t="str">
        <f t="shared" si="78"/>
        <v/>
      </c>
      <c r="C4954" s="152"/>
      <c r="D4954" s="263"/>
      <c r="E4954" s="169"/>
      <c r="F4954" s="167"/>
      <c r="G4954" s="14"/>
      <c r="H4954" s="14"/>
    </row>
    <row r="4955" spans="2:8" ht="30" customHeight="1">
      <c r="B4955" s="21" t="str">
        <f t="shared" si="78"/>
        <v/>
      </c>
      <c r="C4955" s="152"/>
      <c r="D4955" s="263"/>
      <c r="E4955" s="169"/>
      <c r="F4955" s="167"/>
      <c r="G4955" s="14"/>
      <c r="H4955" s="14"/>
    </row>
    <row r="4956" spans="2:8" ht="30" customHeight="1">
      <c r="B4956" s="21" t="str">
        <f t="shared" si="78"/>
        <v/>
      </c>
      <c r="C4956" s="152"/>
      <c r="D4956" s="263"/>
      <c r="E4956" s="169"/>
      <c r="F4956" s="167"/>
      <c r="G4956" s="14"/>
      <c r="H4956" s="14"/>
    </row>
    <row r="4957" spans="2:8" ht="30" customHeight="1">
      <c r="B4957" s="21" t="str">
        <f t="shared" si="78"/>
        <v/>
      </c>
      <c r="C4957" s="152"/>
      <c r="D4957" s="263"/>
      <c r="E4957" s="169"/>
      <c r="F4957" s="167"/>
      <c r="G4957" s="14"/>
      <c r="H4957" s="14"/>
    </row>
    <row r="4958" spans="2:8" ht="30" customHeight="1">
      <c r="B4958" s="21" t="str">
        <f t="shared" si="78"/>
        <v/>
      </c>
      <c r="C4958" s="152"/>
      <c r="D4958" s="263"/>
      <c r="E4958" s="169"/>
      <c r="F4958" s="167"/>
      <c r="G4958" s="14"/>
      <c r="H4958" s="14"/>
    </row>
    <row r="4959" spans="2:8" ht="30" customHeight="1">
      <c r="B4959" s="21" t="str">
        <f t="shared" si="78"/>
        <v/>
      </c>
      <c r="C4959" s="152"/>
      <c r="D4959" s="263"/>
      <c r="E4959" s="169"/>
      <c r="F4959" s="167"/>
      <c r="G4959" s="14"/>
      <c r="H4959" s="14"/>
    </row>
    <row r="4960" spans="2:8" ht="30" customHeight="1">
      <c r="B4960" s="21" t="str">
        <f t="shared" si="78"/>
        <v/>
      </c>
      <c r="C4960" s="152"/>
      <c r="D4960" s="263"/>
      <c r="E4960" s="169"/>
      <c r="F4960" s="167"/>
      <c r="G4960" s="14"/>
      <c r="H4960" s="14"/>
    </row>
    <row r="4961" spans="2:8" ht="30" customHeight="1">
      <c r="B4961" s="21" t="str">
        <f t="shared" si="78"/>
        <v/>
      </c>
      <c r="C4961" s="152"/>
      <c r="D4961" s="263"/>
      <c r="E4961" s="169"/>
      <c r="F4961" s="167"/>
      <c r="G4961" s="14"/>
      <c r="H4961" s="14"/>
    </row>
    <row r="4962" spans="2:8" ht="30" customHeight="1">
      <c r="B4962" s="21" t="str">
        <f t="shared" si="78"/>
        <v/>
      </c>
      <c r="C4962" s="152"/>
      <c r="D4962" s="263"/>
      <c r="E4962" s="169"/>
      <c r="F4962" s="167"/>
      <c r="G4962" s="14"/>
      <c r="H4962" s="14"/>
    </row>
    <row r="4963" spans="2:8" ht="30" customHeight="1">
      <c r="B4963" s="21" t="str">
        <f t="shared" si="78"/>
        <v/>
      </c>
      <c r="C4963" s="152"/>
      <c r="D4963" s="263"/>
      <c r="E4963" s="169"/>
      <c r="F4963" s="167"/>
      <c r="G4963" s="14"/>
      <c r="H4963" s="14"/>
    </row>
    <row r="4964" spans="2:8" ht="30" customHeight="1">
      <c r="B4964" s="21" t="str">
        <f t="shared" si="78"/>
        <v/>
      </c>
      <c r="C4964" s="152"/>
      <c r="D4964" s="263"/>
      <c r="E4964" s="169"/>
      <c r="F4964" s="167"/>
      <c r="G4964" s="14"/>
      <c r="H4964" s="14"/>
    </row>
    <row r="4965" spans="2:8" ht="30" customHeight="1">
      <c r="B4965" s="21" t="str">
        <f t="shared" si="78"/>
        <v/>
      </c>
      <c r="C4965" s="152"/>
      <c r="D4965" s="263"/>
      <c r="E4965" s="169"/>
      <c r="F4965" s="167"/>
      <c r="G4965" s="14"/>
      <c r="H4965" s="14"/>
    </row>
    <row r="4966" spans="2:8" ht="30" customHeight="1">
      <c r="B4966" s="21" t="str">
        <f t="shared" si="78"/>
        <v/>
      </c>
      <c r="C4966" s="152"/>
      <c r="D4966" s="263"/>
      <c r="E4966" s="169"/>
      <c r="F4966" s="167"/>
      <c r="G4966" s="14"/>
      <c r="H4966" s="14"/>
    </row>
    <row r="4967" spans="2:8" ht="30" customHeight="1">
      <c r="B4967" s="21" t="str">
        <f t="shared" si="78"/>
        <v/>
      </c>
      <c r="C4967" s="152"/>
      <c r="D4967" s="263"/>
      <c r="E4967" s="169"/>
      <c r="F4967" s="167"/>
      <c r="G4967" s="14"/>
      <c r="H4967" s="14"/>
    </row>
    <row r="4968" spans="2:8" ht="30" customHeight="1">
      <c r="B4968" s="21" t="str">
        <f t="shared" si="78"/>
        <v/>
      </c>
      <c r="C4968" s="152"/>
      <c r="D4968" s="263"/>
      <c r="E4968" s="169"/>
      <c r="F4968" s="167"/>
      <c r="G4968" s="14"/>
      <c r="H4968" s="14"/>
    </row>
    <row r="4969" spans="2:8" ht="30" customHeight="1">
      <c r="B4969" s="21" t="str">
        <f t="shared" si="78"/>
        <v/>
      </c>
      <c r="C4969" s="152"/>
      <c r="D4969" s="263"/>
      <c r="E4969" s="169"/>
      <c r="F4969" s="167"/>
      <c r="G4969" s="14"/>
      <c r="H4969" s="14"/>
    </row>
    <row r="4970" spans="2:8" ht="30" customHeight="1">
      <c r="B4970" s="21" t="str">
        <f t="shared" si="78"/>
        <v/>
      </c>
      <c r="C4970" s="152"/>
      <c r="D4970" s="263"/>
      <c r="E4970" s="169"/>
      <c r="F4970" s="167"/>
      <c r="G4970" s="14"/>
      <c r="H4970" s="14"/>
    </row>
    <row r="4971" spans="2:8" ht="30" customHeight="1">
      <c r="B4971" s="21" t="str">
        <f t="shared" si="78"/>
        <v/>
      </c>
      <c r="C4971" s="152"/>
      <c r="D4971" s="263"/>
      <c r="E4971" s="169"/>
      <c r="F4971" s="167"/>
      <c r="G4971" s="14"/>
      <c r="H4971" s="14"/>
    </row>
    <row r="4972" spans="2:8" ht="30" customHeight="1">
      <c r="B4972" s="21" t="str">
        <f t="shared" si="78"/>
        <v/>
      </c>
      <c r="C4972" s="152"/>
      <c r="D4972" s="263"/>
      <c r="E4972" s="169"/>
      <c r="F4972" s="167"/>
      <c r="G4972" s="14"/>
      <c r="H4972" s="14"/>
    </row>
    <row r="4973" spans="2:8" ht="30" customHeight="1">
      <c r="B4973" s="21" t="str">
        <f t="shared" si="78"/>
        <v/>
      </c>
      <c r="C4973" s="152"/>
      <c r="D4973" s="263"/>
      <c r="E4973" s="169"/>
      <c r="F4973" s="167"/>
      <c r="G4973" s="14"/>
      <c r="H4973" s="14"/>
    </row>
    <row r="4974" spans="2:8" ht="30" customHeight="1">
      <c r="B4974" s="21" t="str">
        <f t="shared" si="78"/>
        <v/>
      </c>
      <c r="C4974" s="152"/>
      <c r="D4974" s="263"/>
      <c r="E4974" s="169"/>
      <c r="F4974" s="167"/>
      <c r="G4974" s="14"/>
      <c r="H4974" s="14"/>
    </row>
    <row r="4975" spans="2:8" ht="30" customHeight="1">
      <c r="B4975" s="21" t="str">
        <f t="shared" si="78"/>
        <v/>
      </c>
      <c r="C4975" s="152"/>
      <c r="D4975" s="263"/>
      <c r="E4975" s="169"/>
      <c r="F4975" s="167"/>
      <c r="G4975" s="14"/>
      <c r="H4975" s="14"/>
    </row>
    <row r="4976" spans="2:8" ht="30" customHeight="1">
      <c r="B4976" s="21" t="str">
        <f t="shared" ref="B4976:B5033" si="79">IF(D4976="","",MONTH(F4976))</f>
        <v/>
      </c>
      <c r="C4976" s="152"/>
      <c r="D4976" s="263"/>
      <c r="E4976" s="169"/>
      <c r="F4976" s="167"/>
      <c r="G4976" s="14"/>
      <c r="H4976" s="14"/>
    </row>
    <row r="4977" spans="2:8" ht="30" customHeight="1">
      <c r="B4977" s="21" t="str">
        <f t="shared" si="79"/>
        <v/>
      </c>
      <c r="C4977" s="152"/>
      <c r="D4977" s="263"/>
      <c r="E4977" s="169"/>
      <c r="F4977" s="167"/>
      <c r="G4977" s="14"/>
      <c r="H4977" s="14"/>
    </row>
    <row r="4978" spans="2:8" ht="30" customHeight="1">
      <c r="B4978" s="21" t="str">
        <f t="shared" si="79"/>
        <v/>
      </c>
      <c r="C4978" s="152"/>
      <c r="D4978" s="263"/>
      <c r="E4978" s="169"/>
      <c r="F4978" s="167"/>
      <c r="G4978" s="14"/>
      <c r="H4978" s="14"/>
    </row>
    <row r="4979" spans="2:8" ht="30" customHeight="1">
      <c r="B4979" s="21" t="str">
        <f t="shared" si="79"/>
        <v/>
      </c>
      <c r="C4979" s="152"/>
      <c r="D4979" s="263"/>
      <c r="E4979" s="169"/>
      <c r="F4979" s="167"/>
      <c r="G4979" s="14"/>
      <c r="H4979" s="14"/>
    </row>
    <row r="4980" spans="2:8" ht="30" customHeight="1">
      <c r="B4980" s="21" t="str">
        <f t="shared" si="79"/>
        <v/>
      </c>
      <c r="C4980" s="152"/>
      <c r="D4980" s="263"/>
      <c r="E4980" s="169"/>
      <c r="F4980" s="167"/>
      <c r="G4980" s="14"/>
      <c r="H4980" s="14"/>
    </row>
    <row r="4981" spans="2:8" ht="30" customHeight="1">
      <c r="B4981" s="21" t="str">
        <f t="shared" si="79"/>
        <v/>
      </c>
      <c r="C4981" s="152"/>
      <c r="D4981" s="263"/>
      <c r="E4981" s="169"/>
      <c r="F4981" s="167"/>
      <c r="G4981" s="14"/>
      <c r="H4981" s="14"/>
    </row>
    <row r="4982" spans="2:8" ht="30" customHeight="1">
      <c r="B4982" s="21" t="str">
        <f t="shared" si="79"/>
        <v/>
      </c>
      <c r="C4982" s="152"/>
      <c r="D4982" s="263"/>
      <c r="E4982" s="169"/>
      <c r="F4982" s="167"/>
      <c r="G4982" s="14"/>
      <c r="H4982" s="14"/>
    </row>
    <row r="4983" spans="2:8" ht="30" customHeight="1">
      <c r="B4983" s="21" t="str">
        <f t="shared" si="79"/>
        <v/>
      </c>
      <c r="C4983" s="152"/>
      <c r="D4983" s="263"/>
      <c r="E4983" s="169"/>
      <c r="F4983" s="167"/>
      <c r="G4983" s="14"/>
      <c r="H4983" s="14"/>
    </row>
    <row r="4984" spans="2:8" ht="30" customHeight="1">
      <c r="B4984" s="21" t="str">
        <f t="shared" si="79"/>
        <v/>
      </c>
      <c r="C4984" s="152"/>
      <c r="D4984" s="263"/>
      <c r="E4984" s="169"/>
      <c r="F4984" s="167"/>
      <c r="G4984" s="14"/>
      <c r="H4984" s="14"/>
    </row>
    <row r="4985" spans="2:8" ht="30" customHeight="1">
      <c r="B4985" s="21" t="str">
        <f t="shared" si="79"/>
        <v/>
      </c>
      <c r="C4985" s="152"/>
      <c r="D4985" s="263"/>
      <c r="E4985" s="169"/>
      <c r="F4985" s="167"/>
      <c r="G4985" s="14"/>
      <c r="H4985" s="14"/>
    </row>
    <row r="4986" spans="2:8" ht="30" customHeight="1">
      <c r="B4986" s="21" t="str">
        <f t="shared" si="79"/>
        <v/>
      </c>
      <c r="C4986" s="152"/>
      <c r="D4986" s="263"/>
      <c r="E4986" s="169"/>
      <c r="F4986" s="167"/>
      <c r="G4986" s="14"/>
      <c r="H4986" s="14"/>
    </row>
    <row r="4987" spans="2:8" ht="30" customHeight="1">
      <c r="B4987" s="21" t="str">
        <f t="shared" si="79"/>
        <v/>
      </c>
      <c r="C4987" s="152"/>
      <c r="D4987" s="263"/>
      <c r="E4987" s="169"/>
      <c r="F4987" s="167"/>
      <c r="G4987" s="14"/>
      <c r="H4987" s="14"/>
    </row>
    <row r="4988" spans="2:8" ht="30" customHeight="1">
      <c r="B4988" s="21" t="str">
        <f t="shared" si="79"/>
        <v/>
      </c>
      <c r="C4988" s="152"/>
      <c r="D4988" s="263"/>
      <c r="E4988" s="169"/>
      <c r="F4988" s="167"/>
      <c r="G4988" s="14"/>
      <c r="H4988" s="14"/>
    </row>
    <row r="4989" spans="2:8" ht="30" customHeight="1">
      <c r="B4989" s="21" t="str">
        <f t="shared" si="79"/>
        <v/>
      </c>
      <c r="C4989" s="152"/>
      <c r="D4989" s="263"/>
      <c r="E4989" s="169"/>
      <c r="F4989" s="167"/>
      <c r="G4989" s="14"/>
      <c r="H4989" s="14"/>
    </row>
    <row r="4990" spans="2:8" ht="30" customHeight="1">
      <c r="B4990" s="21" t="str">
        <f t="shared" si="79"/>
        <v/>
      </c>
      <c r="C4990" s="152"/>
      <c r="D4990" s="263"/>
      <c r="E4990" s="169"/>
      <c r="F4990" s="167"/>
      <c r="G4990" s="14"/>
      <c r="H4990" s="14"/>
    </row>
    <row r="4991" spans="2:8" ht="30" customHeight="1">
      <c r="B4991" s="21" t="str">
        <f t="shared" si="79"/>
        <v/>
      </c>
      <c r="C4991" s="152"/>
      <c r="D4991" s="263"/>
      <c r="E4991" s="169"/>
      <c r="F4991" s="167"/>
      <c r="G4991" s="14"/>
      <c r="H4991" s="14"/>
    </row>
    <row r="4992" spans="2:8" ht="30" customHeight="1">
      <c r="B4992" s="21" t="str">
        <f t="shared" si="79"/>
        <v/>
      </c>
      <c r="C4992" s="152"/>
      <c r="D4992" s="263"/>
      <c r="E4992" s="169"/>
      <c r="F4992" s="167"/>
      <c r="G4992" s="14"/>
      <c r="H4992" s="14"/>
    </row>
    <row r="4993" spans="2:8" ht="30" customHeight="1">
      <c r="B4993" s="21" t="str">
        <f t="shared" si="79"/>
        <v/>
      </c>
      <c r="C4993" s="152"/>
      <c r="D4993" s="263"/>
      <c r="E4993" s="169"/>
      <c r="F4993" s="167"/>
      <c r="G4993" s="14"/>
      <c r="H4993" s="14"/>
    </row>
    <row r="4994" spans="2:8" ht="30" customHeight="1">
      <c r="B4994" s="21" t="str">
        <f t="shared" si="79"/>
        <v/>
      </c>
      <c r="C4994" s="152"/>
      <c r="D4994" s="263"/>
      <c r="E4994" s="169"/>
      <c r="F4994" s="167"/>
      <c r="G4994" s="14"/>
      <c r="H4994" s="14"/>
    </row>
    <row r="4995" spans="2:8" ht="30" customHeight="1">
      <c r="B4995" s="21" t="str">
        <f t="shared" si="79"/>
        <v/>
      </c>
      <c r="C4995" s="152"/>
      <c r="D4995" s="263"/>
      <c r="E4995" s="169"/>
      <c r="F4995" s="167"/>
      <c r="G4995" s="14"/>
      <c r="H4995" s="14"/>
    </row>
    <row r="4996" spans="2:8" ht="30" customHeight="1">
      <c r="B4996" s="21" t="str">
        <f t="shared" si="79"/>
        <v/>
      </c>
      <c r="C4996" s="152"/>
      <c r="D4996" s="263"/>
      <c r="E4996" s="169"/>
      <c r="F4996" s="167"/>
      <c r="G4996" s="14"/>
      <c r="H4996" s="14"/>
    </row>
    <row r="4997" spans="2:8" ht="30" customHeight="1">
      <c r="B4997" s="21" t="str">
        <f t="shared" si="79"/>
        <v/>
      </c>
      <c r="C4997" s="152"/>
      <c r="D4997" s="263"/>
      <c r="E4997" s="169"/>
      <c r="F4997" s="167"/>
      <c r="G4997" s="14"/>
      <c r="H4997" s="14"/>
    </row>
    <row r="4998" spans="2:8" ht="30" customHeight="1">
      <c r="B4998" s="21" t="str">
        <f t="shared" si="79"/>
        <v/>
      </c>
      <c r="C4998" s="152"/>
      <c r="D4998" s="263"/>
      <c r="E4998" s="169"/>
      <c r="F4998" s="167"/>
      <c r="G4998" s="14"/>
      <c r="H4998" s="14"/>
    </row>
    <row r="4999" spans="2:8" ht="30" customHeight="1">
      <c r="B4999" s="21" t="str">
        <f t="shared" si="79"/>
        <v/>
      </c>
      <c r="C4999" s="152"/>
      <c r="D4999" s="263"/>
      <c r="E4999" s="169"/>
      <c r="F4999" s="167"/>
      <c r="G4999" s="14"/>
      <c r="H4999" s="14"/>
    </row>
    <row r="5000" spans="2:8" ht="30" customHeight="1">
      <c r="B5000" s="21" t="str">
        <f t="shared" si="79"/>
        <v/>
      </c>
      <c r="C5000" s="152"/>
      <c r="D5000" s="263"/>
      <c r="E5000" s="169"/>
      <c r="F5000" s="167"/>
      <c r="G5000" s="14"/>
      <c r="H5000" s="14"/>
    </row>
    <row r="5001" spans="2:8" ht="30" customHeight="1">
      <c r="B5001" s="21" t="str">
        <f t="shared" si="79"/>
        <v/>
      </c>
      <c r="C5001" s="152"/>
      <c r="D5001" s="263"/>
      <c r="E5001" s="169"/>
      <c r="F5001" s="167"/>
      <c r="G5001" s="14"/>
      <c r="H5001" s="14"/>
    </row>
    <row r="5002" spans="2:8" ht="30" customHeight="1">
      <c r="B5002" s="21" t="str">
        <f t="shared" si="79"/>
        <v/>
      </c>
      <c r="C5002" s="152"/>
      <c r="D5002" s="263"/>
      <c r="E5002" s="169"/>
      <c r="F5002" s="167"/>
      <c r="G5002" s="14"/>
      <c r="H5002" s="14"/>
    </row>
    <row r="5003" spans="2:8" ht="30" customHeight="1">
      <c r="B5003" s="21" t="str">
        <f t="shared" si="79"/>
        <v/>
      </c>
      <c r="C5003" s="152"/>
      <c r="D5003" s="263"/>
      <c r="E5003" s="169"/>
      <c r="F5003" s="167"/>
      <c r="G5003" s="14"/>
      <c r="H5003" s="14"/>
    </row>
    <row r="5004" spans="2:8" ht="30" customHeight="1">
      <c r="B5004" s="21" t="str">
        <f t="shared" si="79"/>
        <v/>
      </c>
      <c r="C5004" s="152"/>
      <c r="D5004" s="263"/>
      <c r="E5004" s="169"/>
      <c r="F5004" s="167"/>
      <c r="G5004" s="14"/>
      <c r="H5004" s="14"/>
    </row>
    <row r="5005" spans="2:8" ht="30" customHeight="1">
      <c r="B5005" s="21" t="str">
        <f t="shared" si="79"/>
        <v/>
      </c>
      <c r="C5005" s="152"/>
      <c r="D5005" s="263"/>
      <c r="E5005" s="169"/>
      <c r="F5005" s="167"/>
      <c r="G5005" s="14"/>
      <c r="H5005" s="14"/>
    </row>
    <row r="5006" spans="2:8" ht="30" customHeight="1">
      <c r="B5006" s="21" t="str">
        <f t="shared" si="79"/>
        <v/>
      </c>
      <c r="C5006" s="152"/>
      <c r="D5006" s="263"/>
      <c r="E5006" s="169"/>
      <c r="F5006" s="167"/>
      <c r="G5006" s="14"/>
      <c r="H5006" s="14"/>
    </row>
    <row r="5007" spans="2:8" ht="30" customHeight="1">
      <c r="B5007" s="21" t="str">
        <f t="shared" si="79"/>
        <v/>
      </c>
      <c r="C5007" s="152"/>
      <c r="D5007" s="263"/>
      <c r="E5007" s="169"/>
      <c r="F5007" s="167"/>
      <c r="G5007" s="14"/>
      <c r="H5007" s="14"/>
    </row>
    <row r="5008" spans="2:8" ht="30" customHeight="1">
      <c r="B5008" s="21" t="str">
        <f t="shared" si="79"/>
        <v/>
      </c>
      <c r="C5008" s="152"/>
      <c r="D5008" s="263"/>
      <c r="E5008" s="169"/>
      <c r="F5008" s="167"/>
      <c r="G5008" s="14"/>
      <c r="H5008" s="14"/>
    </row>
    <row r="5009" spans="2:8" ht="30" customHeight="1">
      <c r="B5009" s="21" t="str">
        <f t="shared" si="79"/>
        <v/>
      </c>
      <c r="C5009" s="152"/>
      <c r="D5009" s="263"/>
      <c r="E5009" s="169"/>
      <c r="F5009" s="167"/>
      <c r="G5009" s="14"/>
      <c r="H5009" s="14"/>
    </row>
    <row r="5010" spans="2:8" ht="30" customHeight="1">
      <c r="B5010" s="21" t="str">
        <f t="shared" si="79"/>
        <v/>
      </c>
      <c r="C5010" s="152"/>
      <c r="D5010" s="263"/>
      <c r="E5010" s="169"/>
      <c r="F5010" s="167"/>
      <c r="G5010" s="14"/>
      <c r="H5010" s="14"/>
    </row>
    <row r="5011" spans="2:8" ht="30" customHeight="1">
      <c r="B5011" s="21" t="str">
        <f t="shared" si="79"/>
        <v/>
      </c>
      <c r="C5011" s="152"/>
      <c r="D5011" s="263"/>
      <c r="E5011" s="169"/>
      <c r="F5011" s="167"/>
      <c r="G5011" s="14"/>
      <c r="H5011" s="14"/>
    </row>
    <row r="5012" spans="2:8" ht="30" customHeight="1">
      <c r="B5012" s="21" t="str">
        <f t="shared" si="79"/>
        <v/>
      </c>
      <c r="C5012" s="152"/>
      <c r="D5012" s="263"/>
      <c r="E5012" s="169"/>
      <c r="F5012" s="167"/>
      <c r="G5012" s="14"/>
      <c r="H5012" s="14"/>
    </row>
    <row r="5013" spans="2:8" ht="30" customHeight="1">
      <c r="B5013" s="21" t="str">
        <f t="shared" si="79"/>
        <v/>
      </c>
      <c r="C5013" s="152"/>
      <c r="D5013" s="263"/>
      <c r="E5013" s="169"/>
      <c r="F5013" s="167"/>
      <c r="G5013" s="14"/>
      <c r="H5013" s="14"/>
    </row>
    <row r="5014" spans="2:8" ht="30" customHeight="1">
      <c r="B5014" s="21" t="str">
        <f t="shared" si="79"/>
        <v/>
      </c>
      <c r="C5014" s="152"/>
      <c r="D5014" s="263"/>
      <c r="E5014" s="169"/>
      <c r="F5014" s="167"/>
      <c r="G5014" s="14"/>
      <c r="H5014" s="14"/>
    </row>
    <row r="5015" spans="2:8" ht="30" customHeight="1">
      <c r="B5015" s="21" t="str">
        <f t="shared" si="79"/>
        <v/>
      </c>
      <c r="C5015" s="152"/>
      <c r="D5015" s="263"/>
      <c r="E5015" s="169"/>
      <c r="F5015" s="167"/>
      <c r="G5015" s="14"/>
      <c r="H5015" s="14"/>
    </row>
    <row r="5016" spans="2:8" ht="30" customHeight="1">
      <c r="B5016" s="21" t="str">
        <f t="shared" si="79"/>
        <v/>
      </c>
      <c r="C5016" s="152"/>
      <c r="D5016" s="263"/>
      <c r="E5016" s="169"/>
      <c r="F5016" s="167"/>
      <c r="G5016" s="14"/>
      <c r="H5016" s="14"/>
    </row>
    <row r="5017" spans="2:8" ht="30" customHeight="1">
      <c r="B5017" s="21" t="str">
        <f t="shared" si="79"/>
        <v/>
      </c>
      <c r="C5017" s="152"/>
      <c r="D5017" s="263"/>
      <c r="E5017" s="169"/>
      <c r="F5017" s="167"/>
      <c r="G5017" s="14"/>
      <c r="H5017" s="14"/>
    </row>
    <row r="5018" spans="2:8" ht="30" customHeight="1">
      <c r="B5018" s="21" t="str">
        <f t="shared" si="79"/>
        <v/>
      </c>
      <c r="C5018" s="152"/>
      <c r="D5018" s="263"/>
      <c r="E5018" s="169"/>
      <c r="F5018" s="167"/>
      <c r="G5018" s="14"/>
      <c r="H5018" s="14"/>
    </row>
    <row r="5019" spans="2:8" ht="30" customHeight="1">
      <c r="B5019" s="21" t="str">
        <f t="shared" si="79"/>
        <v/>
      </c>
      <c r="C5019" s="152"/>
      <c r="D5019" s="263"/>
      <c r="E5019" s="169"/>
      <c r="F5019" s="167"/>
      <c r="G5019" s="14"/>
      <c r="H5019" s="14"/>
    </row>
    <row r="5020" spans="2:8" ht="30" customHeight="1">
      <c r="B5020" s="21" t="str">
        <f t="shared" si="79"/>
        <v/>
      </c>
      <c r="C5020" s="152"/>
      <c r="D5020" s="263"/>
      <c r="E5020" s="169"/>
      <c r="F5020" s="167"/>
      <c r="G5020" s="14"/>
      <c r="H5020" s="14"/>
    </row>
    <row r="5021" spans="2:8" ht="30" customHeight="1">
      <c r="B5021" s="21" t="str">
        <f t="shared" si="79"/>
        <v/>
      </c>
      <c r="C5021" s="152"/>
      <c r="D5021" s="263"/>
      <c r="E5021" s="169"/>
      <c r="F5021" s="167"/>
      <c r="G5021" s="14"/>
      <c r="H5021" s="14"/>
    </row>
    <row r="5022" spans="2:8" ht="30" customHeight="1">
      <c r="B5022" s="21" t="str">
        <f t="shared" si="79"/>
        <v/>
      </c>
      <c r="C5022" s="152"/>
      <c r="D5022" s="263"/>
      <c r="E5022" s="169"/>
      <c r="F5022" s="167"/>
      <c r="G5022" s="14"/>
      <c r="H5022" s="14"/>
    </row>
    <row r="5023" spans="2:8" ht="30" customHeight="1">
      <c r="B5023" s="21" t="str">
        <f t="shared" si="79"/>
        <v/>
      </c>
      <c r="C5023" s="152"/>
      <c r="D5023" s="263"/>
      <c r="E5023" s="169"/>
      <c r="F5023" s="167"/>
      <c r="G5023" s="14"/>
      <c r="H5023" s="14"/>
    </row>
    <row r="5024" spans="2:8" ht="30" customHeight="1">
      <c r="B5024" s="21" t="str">
        <f t="shared" si="79"/>
        <v/>
      </c>
      <c r="C5024" s="152"/>
      <c r="D5024" s="263"/>
      <c r="E5024" s="169"/>
      <c r="F5024" s="167"/>
      <c r="G5024" s="14"/>
      <c r="H5024" s="14"/>
    </row>
    <row r="5025" spans="2:8" ht="30" customHeight="1">
      <c r="B5025" s="21" t="str">
        <f t="shared" si="79"/>
        <v/>
      </c>
      <c r="C5025" s="152"/>
      <c r="D5025" s="263"/>
      <c r="E5025" s="169"/>
      <c r="F5025" s="167"/>
      <c r="G5025" s="14"/>
      <c r="H5025" s="14"/>
    </row>
    <row r="5026" spans="2:8" ht="30" customHeight="1">
      <c r="B5026" s="21" t="str">
        <f t="shared" si="79"/>
        <v/>
      </c>
      <c r="C5026" s="152"/>
      <c r="D5026" s="263"/>
      <c r="E5026" s="169"/>
      <c r="F5026" s="167"/>
      <c r="G5026" s="14"/>
      <c r="H5026" s="14"/>
    </row>
    <row r="5027" spans="2:8" ht="30" customHeight="1">
      <c r="B5027" s="21" t="str">
        <f t="shared" si="79"/>
        <v/>
      </c>
      <c r="C5027" s="152"/>
      <c r="D5027" s="263"/>
      <c r="E5027" s="169"/>
      <c r="F5027" s="167"/>
      <c r="G5027" s="14"/>
      <c r="H5027" s="14"/>
    </row>
    <row r="5028" spans="2:8" ht="30" customHeight="1">
      <c r="B5028" s="21" t="str">
        <f t="shared" si="79"/>
        <v/>
      </c>
      <c r="C5028" s="152"/>
      <c r="D5028" s="263"/>
      <c r="E5028" s="169"/>
      <c r="F5028" s="167"/>
      <c r="G5028" s="14"/>
      <c r="H5028" s="14"/>
    </row>
    <row r="5029" spans="2:8" ht="30" customHeight="1">
      <c r="B5029" s="21" t="str">
        <f t="shared" si="79"/>
        <v/>
      </c>
      <c r="C5029" s="152"/>
      <c r="D5029" s="263"/>
      <c r="E5029" s="169"/>
      <c r="F5029" s="167"/>
      <c r="G5029" s="14"/>
      <c r="H5029" s="14"/>
    </row>
    <row r="5030" spans="2:8" ht="30" customHeight="1">
      <c r="B5030" s="21" t="str">
        <f t="shared" si="79"/>
        <v/>
      </c>
      <c r="C5030" s="152"/>
      <c r="D5030" s="263"/>
      <c r="E5030" s="169"/>
      <c r="F5030" s="167"/>
      <c r="G5030" s="14"/>
      <c r="H5030" s="14"/>
    </row>
    <row r="5031" spans="2:8" ht="30" customHeight="1">
      <c r="B5031" s="21" t="str">
        <f t="shared" si="79"/>
        <v/>
      </c>
      <c r="C5031" s="152"/>
      <c r="D5031" s="263"/>
      <c r="E5031" s="169"/>
      <c r="F5031" s="167"/>
      <c r="G5031" s="14"/>
      <c r="H5031" s="14"/>
    </row>
    <row r="5032" spans="2:8" ht="30" customHeight="1">
      <c r="B5032" s="21" t="str">
        <f t="shared" si="79"/>
        <v/>
      </c>
      <c r="C5032" s="152"/>
      <c r="D5032" s="263"/>
      <c r="E5032" s="169"/>
      <c r="F5032" s="167"/>
      <c r="G5032" s="14"/>
      <c r="H5032" s="14"/>
    </row>
    <row r="5033" spans="2:8" ht="30" customHeight="1">
      <c r="B5033" s="21" t="str">
        <f t="shared" si="79"/>
        <v/>
      </c>
      <c r="C5033" s="152"/>
      <c r="D5033" s="263"/>
      <c r="E5033" s="169"/>
      <c r="F5033" s="167"/>
      <c r="G5033" s="14"/>
      <c r="H5033" s="14"/>
    </row>
  </sheetData>
  <sheetProtection formatCells="0" formatColumns="0" formatRows="0" insertHyperlinks="0" sort="0" autoFilter="0"/>
  <autoFilter ref="C5:H5" xr:uid="{8AC3D208-C738-485C-A59E-0E126B3238C4}"/>
  <phoneticPr fontId="39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T190"/>
  <sheetViews>
    <sheetView showGridLines="0" showRowColHeaders="0" zoomScale="90" zoomScaleNormal="90" zoomScalePageLayoutView="80" workbookViewId="0"/>
  </sheetViews>
  <sheetFormatPr defaultColWidth="0" defaultRowHeight="15.6"/>
  <cols>
    <col min="1" max="1" width="2.09765625" style="23" customWidth="1"/>
    <col min="2" max="2" width="1.296875" style="23" customWidth="1"/>
    <col min="3" max="3" width="28.09765625" style="4" customWidth="1"/>
    <col min="4" max="6" width="10.796875" style="4" customWidth="1"/>
    <col min="7" max="16" width="10.796875" customWidth="1"/>
    <col min="17" max="20" width="11" style="16" customWidth="1"/>
    <col min="21" max="16384" width="0" style="16" hidden="1"/>
  </cols>
  <sheetData>
    <row r="1" spans="1:20" ht="64.5" customHeight="1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1"/>
      <c r="R1" s="21"/>
      <c r="S1" s="21"/>
      <c r="T1" s="21"/>
    </row>
    <row r="2" spans="1:20" ht="50.25" customHeight="1">
      <c r="A2" s="78"/>
      <c r="B2" s="78"/>
      <c r="C2" s="32"/>
      <c r="D2" s="33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4"/>
      <c r="R2" s="34"/>
      <c r="S2" s="34"/>
      <c r="T2" s="34"/>
    </row>
    <row r="3" spans="1:20" ht="44.25" customHeight="1">
      <c r="C3" s="22"/>
      <c r="D3" s="23"/>
      <c r="E3" s="24"/>
      <c r="F3" s="24"/>
      <c r="G3" s="23"/>
      <c r="H3" s="23"/>
      <c r="I3" s="23"/>
      <c r="J3" s="23"/>
      <c r="K3" s="23"/>
      <c r="L3" s="23"/>
      <c r="M3" s="23"/>
      <c r="N3" s="23"/>
      <c r="O3" s="23"/>
      <c r="P3" s="23"/>
      <c r="Q3" s="21"/>
      <c r="R3" s="21"/>
      <c r="S3" s="21"/>
      <c r="T3" s="21"/>
    </row>
    <row r="4" spans="1:20" ht="15" customHeight="1">
      <c r="A4" s="21"/>
      <c r="B4" s="21"/>
      <c r="C4" s="44"/>
      <c r="D4" s="27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30" customHeight="1" thickBot="1">
      <c r="C5" s="6" t="s">
        <v>49</v>
      </c>
      <c r="D5" s="219">
        <f>COUNTA(CADA_PROD!D:D)-1</f>
        <v>0</v>
      </c>
      <c r="E5" s="220"/>
      <c r="F5" s="91"/>
      <c r="G5" s="23"/>
      <c r="H5" s="23"/>
      <c r="I5" s="23"/>
      <c r="J5" s="23"/>
      <c r="K5" s="23"/>
      <c r="L5" s="23"/>
      <c r="M5" s="23"/>
      <c r="N5" s="23"/>
      <c r="O5" s="23"/>
      <c r="P5" s="23"/>
      <c r="Q5" s="21"/>
      <c r="R5" s="21"/>
      <c r="S5" s="21"/>
      <c r="T5" s="21"/>
    </row>
    <row r="6" spans="1:20" ht="30" customHeight="1" thickTop="1" thickBot="1">
      <c r="C6" s="7" t="s">
        <v>84</v>
      </c>
      <c r="D6" s="221">
        <f>SUM(MOVI_ENTR!I:I)-SUM(MOVI_SAID!H:H)</f>
        <v>0</v>
      </c>
      <c r="E6" s="222"/>
      <c r="F6" s="91"/>
      <c r="G6" s="23"/>
      <c r="H6" s="23"/>
      <c r="I6" s="23"/>
      <c r="J6" s="23"/>
      <c r="K6" s="23"/>
      <c r="L6" s="23"/>
      <c r="M6" s="23"/>
      <c r="N6" s="23"/>
      <c r="O6" s="23"/>
      <c r="P6" s="23"/>
      <c r="Q6" s="21"/>
      <c r="R6" s="21"/>
      <c r="S6" s="21"/>
      <c r="T6" s="21"/>
    </row>
    <row r="7" spans="1:20" ht="30" customHeight="1" thickTop="1">
      <c r="C7" s="9" t="s">
        <v>50</v>
      </c>
      <c r="D7" s="223">
        <f>SUMPRODUCT(MOVI_ENTR!I:I,MOVI_ENTR!H:H)-SUM(MOVI_SAID!J:J)</f>
        <v>0</v>
      </c>
      <c r="E7" s="224"/>
      <c r="F7" s="91"/>
      <c r="G7" s="23"/>
      <c r="H7" s="23"/>
      <c r="I7" s="23"/>
      <c r="J7" s="23"/>
      <c r="K7" s="23"/>
      <c r="L7" s="23"/>
      <c r="M7" s="23"/>
      <c r="N7" s="23"/>
      <c r="O7" s="23"/>
      <c r="P7" s="23"/>
      <c r="Q7" s="21"/>
      <c r="R7" s="21"/>
      <c r="S7" s="21"/>
      <c r="T7" s="21"/>
    </row>
    <row r="8" spans="1:20" s="129" customFormat="1" ht="6.75" customHeight="1" thickBot="1">
      <c r="A8" s="125"/>
      <c r="B8" s="125"/>
      <c r="C8" s="130"/>
      <c r="D8" s="130">
        <v>1</v>
      </c>
      <c r="E8" s="130">
        <v>2</v>
      </c>
      <c r="F8" s="130">
        <v>3</v>
      </c>
      <c r="G8" s="130">
        <v>4</v>
      </c>
      <c r="H8" s="130">
        <v>5</v>
      </c>
      <c r="I8" s="130">
        <v>6</v>
      </c>
      <c r="J8" s="130">
        <v>7</v>
      </c>
      <c r="K8" s="130">
        <v>8</v>
      </c>
      <c r="L8" s="130">
        <v>9</v>
      </c>
      <c r="M8" s="130">
        <v>10</v>
      </c>
      <c r="N8" s="130">
        <v>11</v>
      </c>
      <c r="O8" s="130">
        <v>12</v>
      </c>
      <c r="P8" s="130"/>
      <c r="Q8" s="125"/>
      <c r="R8" s="125"/>
      <c r="S8" s="125"/>
      <c r="T8" s="125"/>
    </row>
    <row r="9" spans="1:20" ht="30" customHeight="1" thickTop="1" thickBot="1">
      <c r="C9" s="3" t="s">
        <v>51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59</v>
      </c>
      <c r="K9" s="3" t="s">
        <v>60</v>
      </c>
      <c r="L9" s="3" t="s">
        <v>61</v>
      </c>
      <c r="M9" s="3" t="s">
        <v>62</v>
      </c>
      <c r="N9" s="3" t="s">
        <v>63</v>
      </c>
      <c r="O9" s="3" t="s">
        <v>64</v>
      </c>
      <c r="P9" s="3" t="s">
        <v>65</v>
      </c>
      <c r="Q9" s="21"/>
      <c r="R9" s="21"/>
      <c r="S9" s="21"/>
      <c r="T9" s="21"/>
    </row>
    <row r="10" spans="1:20" ht="30" customHeight="1" thickTop="1" thickBot="1">
      <c r="C10" s="3" t="s">
        <v>42</v>
      </c>
      <c r="D10" s="156">
        <f>SUMIFS(MOVI_ENTR!I:I,MOVI_ENTR!$B:$B,D8)</f>
        <v>0</v>
      </c>
      <c r="E10" s="156">
        <f>SUMIFS(MOVI_ENTR!$I:$I,MOVI_ENTR!$B:$B,E8)</f>
        <v>0</v>
      </c>
      <c r="F10" s="156">
        <f>SUMIFS(MOVI_ENTR!$I:$I,MOVI_ENTR!$B:$B,F8)</f>
        <v>0</v>
      </c>
      <c r="G10" s="156">
        <f>SUMIFS(MOVI_ENTR!$I:$I,MOVI_ENTR!$B:$B,G8)</f>
        <v>0</v>
      </c>
      <c r="H10" s="156">
        <f>SUMIFS(MOVI_ENTR!$I:$I,MOVI_ENTR!$B:$B,H8)</f>
        <v>0</v>
      </c>
      <c r="I10" s="156">
        <f>SUMIFS(MOVI_ENTR!$I:$I,MOVI_ENTR!$B:$B,I8)</f>
        <v>0</v>
      </c>
      <c r="J10" s="156">
        <f>SUMIFS(MOVI_ENTR!$I:$I,MOVI_ENTR!$B:$B,J8)</f>
        <v>0</v>
      </c>
      <c r="K10" s="156">
        <f>SUMIFS(MOVI_ENTR!$I:$I,MOVI_ENTR!$B:$B,K8)</f>
        <v>0</v>
      </c>
      <c r="L10" s="156">
        <f>SUMIFS(MOVI_ENTR!$I:$I,MOVI_ENTR!$B:$B,L8)</f>
        <v>0</v>
      </c>
      <c r="M10" s="156">
        <f>SUMIFS(MOVI_ENTR!$I:$I,MOVI_ENTR!$B:$B,M8)</f>
        <v>0</v>
      </c>
      <c r="N10" s="156">
        <f>SUMIFS(MOVI_ENTR!$I:$I,MOVI_ENTR!$B:$B,N8)</f>
        <v>0</v>
      </c>
      <c r="O10" s="156">
        <f>SUMIFS(MOVI_ENTR!$I:$I,MOVI_ENTR!$B:$B,O8)</f>
        <v>0</v>
      </c>
      <c r="P10" s="156">
        <f>SUM(D10:O10)</f>
        <v>0</v>
      </c>
      <c r="Q10" s="21"/>
      <c r="R10" s="21"/>
      <c r="S10" s="21"/>
      <c r="T10" s="21"/>
    </row>
    <row r="11" spans="1:20" ht="30" customHeight="1" thickTop="1" thickBot="1">
      <c r="C11" s="3" t="s">
        <v>43</v>
      </c>
      <c r="D11" s="156">
        <f>SUMIFS(MOVI_SAID!$H:$H,MOVI_SAID!$B:$B,D8)</f>
        <v>0</v>
      </c>
      <c r="E11" s="156">
        <f>SUMIFS(MOVI_SAID!$H:$H,MOVI_SAID!$B:$B,E8)</f>
        <v>0</v>
      </c>
      <c r="F11" s="156">
        <f>SUMIFS(MOVI_SAID!$H:$H,MOVI_SAID!$B:$B,F8)</f>
        <v>0</v>
      </c>
      <c r="G11" s="156">
        <f>SUMIFS(MOVI_SAID!$H:$H,MOVI_SAID!$B:$B,G8)</f>
        <v>0</v>
      </c>
      <c r="H11" s="156">
        <f>SUMIFS(MOVI_SAID!$H:$H,MOVI_SAID!$B:$B,H8)</f>
        <v>0</v>
      </c>
      <c r="I11" s="156">
        <f>SUMIFS(MOVI_SAID!$H:$H,MOVI_SAID!$B:$B,I8)</f>
        <v>0</v>
      </c>
      <c r="J11" s="156">
        <f>SUMIFS(MOVI_SAID!$H:$H,MOVI_SAID!$B:$B,J8)</f>
        <v>0</v>
      </c>
      <c r="K11" s="156">
        <f>SUMIFS(MOVI_SAID!$H:$H,MOVI_SAID!$B:$B,K8)</f>
        <v>0</v>
      </c>
      <c r="L11" s="156">
        <f>SUMIFS(MOVI_SAID!$H:$H,MOVI_SAID!$B:$B,L8)</f>
        <v>0</v>
      </c>
      <c r="M11" s="156">
        <f>SUMIFS(MOVI_SAID!$H:$H,MOVI_SAID!$B:$B,M8)</f>
        <v>0</v>
      </c>
      <c r="N11" s="156">
        <f>SUMIFS(MOVI_SAID!$H:$H,MOVI_SAID!$B:$B,N8)</f>
        <v>0</v>
      </c>
      <c r="O11" s="156">
        <f>SUMIFS(MOVI_SAID!$H:$H,MOVI_SAID!$B:$B,O8)</f>
        <v>0</v>
      </c>
      <c r="P11" s="156">
        <f>SUM(D11:O11)</f>
        <v>0</v>
      </c>
      <c r="Q11" s="21"/>
      <c r="R11" s="21"/>
      <c r="S11" s="21"/>
      <c r="T11" s="21"/>
    </row>
    <row r="12" spans="1:20" ht="30" customHeight="1" thickTop="1">
      <c r="C12" s="3" t="s">
        <v>65</v>
      </c>
      <c r="D12" s="156">
        <f>D10-D11</f>
        <v>0</v>
      </c>
      <c r="E12" s="156">
        <f t="shared" ref="E12:P12" si="0">E10-E11</f>
        <v>0</v>
      </c>
      <c r="F12" s="156">
        <f t="shared" si="0"/>
        <v>0</v>
      </c>
      <c r="G12" s="156">
        <f t="shared" si="0"/>
        <v>0</v>
      </c>
      <c r="H12" s="156">
        <f t="shared" si="0"/>
        <v>0</v>
      </c>
      <c r="I12" s="156">
        <f t="shared" si="0"/>
        <v>0</v>
      </c>
      <c r="J12" s="156">
        <f t="shared" si="0"/>
        <v>0</v>
      </c>
      <c r="K12" s="156">
        <f t="shared" si="0"/>
        <v>0</v>
      </c>
      <c r="L12" s="156">
        <f t="shared" si="0"/>
        <v>0</v>
      </c>
      <c r="M12" s="156">
        <f t="shared" si="0"/>
        <v>0</v>
      </c>
      <c r="N12" s="156">
        <f t="shared" si="0"/>
        <v>0</v>
      </c>
      <c r="O12" s="156">
        <f t="shared" si="0"/>
        <v>0</v>
      </c>
      <c r="P12" s="156">
        <f t="shared" si="0"/>
        <v>0</v>
      </c>
      <c r="Q12" s="21"/>
      <c r="R12" s="21"/>
      <c r="S12" s="21"/>
      <c r="T12" s="21"/>
    </row>
    <row r="13" spans="1:20">
      <c r="A13" s="21"/>
      <c r="B13" s="21"/>
      <c r="C13" s="66"/>
      <c r="D13" s="66"/>
      <c r="E13" s="66"/>
      <c r="F13" s="66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>
      <c r="A14" s="21"/>
      <c r="B14" s="21"/>
      <c r="C14" s="66"/>
      <c r="D14" s="66"/>
      <c r="E14" s="66"/>
      <c r="F14" s="66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>
      <c r="A15" s="21"/>
      <c r="B15" s="21"/>
      <c r="C15" s="66"/>
      <c r="D15" s="66"/>
      <c r="E15" s="66"/>
      <c r="F15" s="66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>
      <c r="A16" s="21"/>
      <c r="B16" s="21"/>
      <c r="C16" s="66"/>
      <c r="D16" s="66"/>
      <c r="E16" s="66"/>
      <c r="F16" s="66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>
      <c r="A17" s="21"/>
      <c r="B17" s="21"/>
      <c r="C17" s="66"/>
      <c r="D17" s="66"/>
      <c r="E17" s="66"/>
      <c r="F17" s="66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>
      <c r="A18" s="21"/>
      <c r="B18" s="21"/>
      <c r="C18" s="66"/>
      <c r="D18" s="66"/>
      <c r="E18" s="66"/>
      <c r="F18" s="66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>
      <c r="A19" s="21"/>
      <c r="B19" s="21"/>
      <c r="C19" s="66"/>
      <c r="D19" s="66"/>
      <c r="E19" s="66"/>
      <c r="F19" s="66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>
      <c r="A20" s="21"/>
      <c r="B20" s="21"/>
      <c r="C20" s="66"/>
      <c r="D20" s="66"/>
      <c r="E20" s="66"/>
      <c r="F20" s="66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>
      <c r="A21" s="21"/>
      <c r="B21" s="21"/>
      <c r="C21" s="66"/>
      <c r="D21" s="66"/>
      <c r="E21" s="66"/>
      <c r="F21" s="66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>
      <c r="A22" s="21"/>
      <c r="B22" s="21"/>
      <c r="C22" s="66"/>
      <c r="D22" s="66"/>
      <c r="E22" s="66"/>
      <c r="F22" s="66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>
      <c r="A23" s="21"/>
      <c r="B23" s="21"/>
      <c r="C23" s="66"/>
      <c r="D23" s="66"/>
      <c r="E23" s="66"/>
      <c r="F23" s="66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>
      <c r="A24" s="21"/>
      <c r="B24" s="21"/>
      <c r="C24" s="66"/>
      <c r="D24" s="66"/>
      <c r="E24" s="66"/>
      <c r="F24" s="66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>
      <c r="A25" s="21"/>
      <c r="B25" s="21"/>
      <c r="C25" s="66"/>
      <c r="D25" s="66"/>
      <c r="E25" s="66"/>
      <c r="F25" s="66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>
      <c r="A26" s="21"/>
      <c r="B26" s="21"/>
      <c r="C26" s="66"/>
      <c r="D26" s="66"/>
      <c r="E26" s="66"/>
      <c r="F26" s="66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>
      <c r="A27" s="21"/>
      <c r="B27" s="21"/>
      <c r="C27" s="66"/>
      <c r="D27" s="66"/>
      <c r="E27" s="66"/>
      <c r="F27" s="66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>
      <c r="A28" s="21"/>
      <c r="B28" s="21"/>
      <c r="C28" s="66"/>
      <c r="D28" s="66"/>
      <c r="E28" s="66"/>
      <c r="F28" s="66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>
      <c r="A29" s="21"/>
      <c r="B29" s="21"/>
      <c r="C29" s="66"/>
      <c r="D29" s="66"/>
      <c r="E29" s="66"/>
      <c r="F29" s="66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>
      <c r="A30" s="21"/>
      <c r="B30" s="21"/>
      <c r="C30" s="66"/>
      <c r="D30" s="66"/>
      <c r="E30" s="66"/>
      <c r="F30" s="66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>
      <c r="A31" s="21"/>
      <c r="B31" s="21"/>
      <c r="C31" s="66"/>
      <c r="D31" s="66"/>
      <c r="E31" s="66"/>
      <c r="F31" s="66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>
      <c r="A32" s="21"/>
      <c r="B32" s="21"/>
      <c r="C32" s="66"/>
      <c r="D32" s="66"/>
      <c r="E32" s="66"/>
      <c r="F32" s="66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>
      <c r="A33" s="21"/>
      <c r="B33" s="21"/>
      <c r="C33" s="66"/>
      <c r="D33" s="66"/>
      <c r="E33" s="66"/>
      <c r="F33" s="66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>
      <c r="A34" s="21"/>
      <c r="B34" s="21"/>
      <c r="C34" s="66"/>
      <c r="D34" s="66"/>
      <c r="E34" s="66"/>
      <c r="F34" s="66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>
      <c r="A35" s="21"/>
      <c r="B35" s="21"/>
      <c r="C35" s="66"/>
      <c r="D35" s="66"/>
      <c r="E35" s="66"/>
      <c r="F35" s="66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>
      <c r="A36" s="21"/>
      <c r="B36" s="21"/>
      <c r="C36" s="66"/>
      <c r="D36" s="66"/>
      <c r="E36" s="66"/>
      <c r="F36" s="66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>
      <c r="A37" s="21"/>
      <c r="B37" s="21"/>
      <c r="C37" s="17"/>
      <c r="D37" s="17"/>
      <c r="E37" s="17"/>
      <c r="F37" s="17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20">
      <c r="A38" s="21"/>
      <c r="B38" s="21"/>
      <c r="C38" s="17"/>
      <c r="D38" s="17"/>
      <c r="E38" s="17"/>
      <c r="F38" s="17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20">
      <c r="A39" s="21"/>
      <c r="B39" s="21"/>
      <c r="C39" s="17"/>
      <c r="D39" s="17"/>
      <c r="E39" s="17"/>
      <c r="F39" s="17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20">
      <c r="A40" s="21"/>
      <c r="B40" s="21"/>
      <c r="C40" s="17"/>
      <c r="D40" s="17"/>
      <c r="E40" s="17"/>
      <c r="F40" s="17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20">
      <c r="A41" s="21"/>
      <c r="B41" s="21"/>
      <c r="C41" s="17"/>
      <c r="D41" s="17"/>
      <c r="E41" s="17"/>
      <c r="F41" s="17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20">
      <c r="A42" s="21"/>
      <c r="B42" s="21"/>
      <c r="C42" s="17"/>
      <c r="D42" s="17"/>
      <c r="E42" s="17"/>
      <c r="F42" s="17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20">
      <c r="A43" s="21"/>
      <c r="B43" s="21"/>
      <c r="C43" s="17"/>
      <c r="D43" s="17"/>
      <c r="E43" s="17"/>
      <c r="F43" s="17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20">
      <c r="A44" s="21"/>
      <c r="B44" s="21"/>
      <c r="C44" s="17"/>
      <c r="D44" s="17"/>
      <c r="E44" s="17"/>
      <c r="F44" s="17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20">
      <c r="A45" s="21"/>
      <c r="B45" s="21"/>
      <c r="C45" s="17"/>
      <c r="D45" s="17"/>
      <c r="E45" s="17"/>
      <c r="F45" s="17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20">
      <c r="A46" s="21"/>
      <c r="B46" s="21"/>
      <c r="C46" s="17"/>
      <c r="D46" s="17"/>
      <c r="E46" s="17"/>
      <c r="F46" s="17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20">
      <c r="A47" s="21"/>
      <c r="B47" s="21"/>
      <c r="C47" s="17"/>
      <c r="D47" s="17"/>
      <c r="E47" s="17"/>
      <c r="F47" s="17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20">
      <c r="A48" s="21"/>
      <c r="B48" s="21"/>
      <c r="C48" s="17"/>
      <c r="D48" s="17"/>
      <c r="E48" s="17"/>
      <c r="F48" s="17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>
      <c r="A49" s="21"/>
      <c r="B49" s="21"/>
      <c r="C49" s="17"/>
      <c r="D49" s="17"/>
      <c r="E49" s="17"/>
      <c r="F49" s="17"/>
      <c r="G49" s="16"/>
      <c r="H49" s="16"/>
      <c r="I49" s="16"/>
      <c r="J49" s="16"/>
      <c r="K49" s="16"/>
      <c r="L49" s="16"/>
      <c r="M49" s="16"/>
      <c r="N49" s="16"/>
      <c r="O49" s="16"/>
      <c r="P49" s="16"/>
    </row>
    <row r="50" spans="1:16">
      <c r="A50" s="21"/>
      <c r="B50" s="21"/>
      <c r="C50" s="17"/>
      <c r="D50" s="17"/>
      <c r="E50" s="17"/>
      <c r="F50" s="17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16">
      <c r="A51" s="21"/>
      <c r="B51" s="21"/>
      <c r="C51" s="17"/>
      <c r="D51" s="17"/>
      <c r="E51" s="17"/>
      <c r="F51" s="17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>
      <c r="A52" s="21"/>
      <c r="B52" s="21"/>
      <c r="C52" s="17"/>
      <c r="D52" s="17"/>
      <c r="E52" s="17"/>
      <c r="F52" s="17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1:16">
      <c r="A53" s="21"/>
      <c r="B53" s="21"/>
      <c r="C53" s="17"/>
      <c r="D53" s="17"/>
      <c r="E53" s="17"/>
      <c r="F53" s="17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1:16">
      <c r="A54" s="21"/>
      <c r="B54" s="21"/>
      <c r="C54" s="17"/>
      <c r="D54" s="17"/>
      <c r="E54" s="17"/>
      <c r="F54" s="17"/>
      <c r="G54" s="16"/>
      <c r="H54" s="16"/>
      <c r="I54" s="16"/>
      <c r="J54" s="16"/>
      <c r="K54" s="16"/>
      <c r="L54" s="16"/>
      <c r="M54" s="16"/>
      <c r="N54" s="16"/>
      <c r="O54" s="16"/>
      <c r="P54" s="16"/>
    </row>
    <row r="55" spans="1:16">
      <c r="A55" s="21"/>
      <c r="B55" s="21"/>
      <c r="C55" s="17"/>
      <c r="D55" s="17"/>
      <c r="E55" s="17"/>
      <c r="F55" s="17"/>
      <c r="G55" s="16"/>
      <c r="H55" s="16"/>
      <c r="I55" s="16"/>
      <c r="J55" s="16"/>
      <c r="K55" s="16"/>
      <c r="L55" s="16"/>
      <c r="M55" s="16"/>
      <c r="N55" s="16"/>
      <c r="O55" s="16"/>
      <c r="P55" s="16"/>
    </row>
    <row r="56" spans="1:16">
      <c r="A56" s="21"/>
      <c r="B56" s="21"/>
      <c r="C56" s="17"/>
      <c r="D56" s="17"/>
      <c r="E56" s="17"/>
      <c r="F56" s="17"/>
      <c r="G56" s="16"/>
      <c r="H56" s="16"/>
      <c r="I56" s="16"/>
      <c r="J56" s="16"/>
      <c r="K56" s="16"/>
      <c r="L56" s="16"/>
      <c r="M56" s="16"/>
      <c r="N56" s="16"/>
      <c r="O56" s="16"/>
      <c r="P56" s="16"/>
    </row>
    <row r="57" spans="1:16">
      <c r="A57" s="21"/>
      <c r="B57" s="21"/>
      <c r="C57" s="17"/>
      <c r="D57" s="17"/>
      <c r="E57" s="17"/>
      <c r="F57" s="17"/>
      <c r="G57" s="16"/>
      <c r="H57" s="16"/>
      <c r="I57" s="16"/>
      <c r="J57" s="16"/>
      <c r="K57" s="16"/>
      <c r="L57" s="16"/>
      <c r="M57" s="16"/>
      <c r="N57" s="16"/>
      <c r="O57" s="16"/>
      <c r="P57" s="16"/>
    </row>
    <row r="58" spans="1:16">
      <c r="A58" s="21"/>
      <c r="B58" s="21"/>
      <c r="C58" s="17"/>
      <c r="D58" s="17"/>
      <c r="E58" s="17"/>
      <c r="F58" s="17"/>
      <c r="G58" s="16"/>
      <c r="H58" s="16"/>
      <c r="I58" s="16"/>
      <c r="J58" s="16"/>
      <c r="K58" s="16"/>
      <c r="L58" s="16"/>
      <c r="M58" s="16"/>
      <c r="N58" s="16"/>
      <c r="O58" s="16"/>
      <c r="P58" s="16"/>
    </row>
    <row r="59" spans="1:16">
      <c r="A59" s="21"/>
      <c r="B59" s="21"/>
      <c r="C59" s="17"/>
      <c r="D59" s="17"/>
      <c r="E59" s="17"/>
      <c r="F59" s="17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spans="1:16">
      <c r="A60" s="21"/>
      <c r="B60" s="21"/>
      <c r="C60" s="17"/>
      <c r="D60" s="17"/>
      <c r="E60" s="17"/>
      <c r="F60" s="17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>
      <c r="A61" s="21"/>
      <c r="B61" s="21"/>
      <c r="C61" s="17"/>
      <c r="D61" s="17"/>
      <c r="E61" s="17"/>
      <c r="F61" s="17"/>
      <c r="G61" s="16"/>
      <c r="H61" s="16"/>
      <c r="I61" s="16"/>
      <c r="J61" s="16"/>
      <c r="K61" s="16"/>
      <c r="L61" s="16"/>
      <c r="M61" s="16"/>
      <c r="N61" s="16"/>
      <c r="O61" s="16"/>
      <c r="P61" s="16"/>
    </row>
    <row r="62" spans="1:16">
      <c r="A62" s="21"/>
      <c r="B62" s="21"/>
      <c r="C62" s="17"/>
      <c r="D62" s="17"/>
      <c r="E62" s="17"/>
      <c r="F62" s="17"/>
      <c r="G62" s="16"/>
      <c r="H62" s="16"/>
      <c r="I62" s="16"/>
      <c r="J62" s="16"/>
      <c r="K62" s="16"/>
      <c r="L62" s="16"/>
      <c r="M62" s="16"/>
      <c r="N62" s="16"/>
      <c r="O62" s="16"/>
      <c r="P62" s="16"/>
    </row>
    <row r="63" spans="1:16">
      <c r="A63" s="21"/>
      <c r="B63" s="21"/>
      <c r="C63" s="17"/>
      <c r="D63" s="17"/>
      <c r="E63" s="17"/>
      <c r="F63" s="17"/>
      <c r="G63" s="16"/>
      <c r="H63" s="16"/>
      <c r="I63" s="16"/>
      <c r="J63" s="16"/>
      <c r="K63" s="16"/>
      <c r="L63" s="16"/>
      <c r="M63" s="16"/>
      <c r="N63" s="16"/>
      <c r="O63" s="16"/>
      <c r="P63" s="16"/>
    </row>
    <row r="64" spans="1:16">
      <c r="A64" s="21"/>
      <c r="B64" s="21"/>
      <c r="C64" s="17"/>
      <c r="D64" s="17"/>
      <c r="E64" s="17"/>
      <c r="F64" s="17"/>
      <c r="G64" s="16"/>
      <c r="H64" s="16"/>
      <c r="I64" s="16"/>
      <c r="J64" s="16"/>
      <c r="K64" s="16"/>
      <c r="L64" s="16"/>
      <c r="M64" s="16"/>
      <c r="N64" s="16"/>
      <c r="O64" s="16"/>
      <c r="P64" s="16"/>
    </row>
    <row r="65" spans="1:16">
      <c r="A65" s="21"/>
      <c r="B65" s="21"/>
      <c r="C65" s="17"/>
      <c r="D65" s="17"/>
      <c r="E65" s="17"/>
      <c r="F65" s="17"/>
      <c r="G65" s="16"/>
      <c r="H65" s="16"/>
      <c r="I65" s="16"/>
      <c r="J65" s="16"/>
      <c r="K65" s="16"/>
      <c r="L65" s="16"/>
      <c r="M65" s="16"/>
      <c r="N65" s="16"/>
      <c r="O65" s="16"/>
      <c r="P65" s="16"/>
    </row>
    <row r="66" spans="1:16">
      <c r="A66" s="21"/>
      <c r="B66" s="21"/>
      <c r="C66" s="17"/>
      <c r="D66" s="17"/>
      <c r="E66" s="17"/>
      <c r="F66" s="17"/>
      <c r="G66" s="16"/>
      <c r="H66" s="16"/>
      <c r="I66" s="16"/>
      <c r="J66" s="16"/>
      <c r="K66" s="16"/>
      <c r="L66" s="16"/>
      <c r="M66" s="16"/>
      <c r="N66" s="16"/>
      <c r="O66" s="16"/>
      <c r="P66" s="16"/>
    </row>
    <row r="67" spans="1:16">
      <c r="A67" s="21"/>
      <c r="B67" s="21"/>
      <c r="C67" s="17"/>
      <c r="D67" s="17"/>
      <c r="E67" s="17"/>
      <c r="F67" s="17"/>
      <c r="G67" s="16"/>
      <c r="H67" s="16"/>
      <c r="I67" s="16"/>
      <c r="J67" s="16"/>
      <c r="K67" s="16"/>
      <c r="L67" s="16"/>
      <c r="M67" s="16"/>
      <c r="N67" s="16"/>
      <c r="O67" s="16"/>
      <c r="P67" s="16"/>
    </row>
    <row r="68" spans="1:16">
      <c r="A68" s="21"/>
      <c r="B68" s="21"/>
      <c r="C68" s="17"/>
      <c r="D68" s="17"/>
      <c r="E68" s="17"/>
      <c r="F68" s="17"/>
      <c r="G68" s="16"/>
      <c r="H68" s="16"/>
      <c r="I68" s="16"/>
      <c r="J68" s="16"/>
      <c r="K68" s="16"/>
      <c r="L68" s="16"/>
      <c r="M68" s="16"/>
      <c r="N68" s="16"/>
      <c r="O68" s="16"/>
      <c r="P68" s="16"/>
    </row>
    <row r="69" spans="1:16">
      <c r="A69" s="21"/>
      <c r="B69" s="21"/>
      <c r="C69" s="17"/>
      <c r="D69" s="17"/>
      <c r="E69" s="17"/>
      <c r="F69" s="17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6">
      <c r="A70" s="21"/>
      <c r="B70" s="21"/>
      <c r="C70" s="17"/>
      <c r="D70" s="17"/>
      <c r="E70" s="17"/>
      <c r="F70" s="17"/>
      <c r="G70" s="16"/>
      <c r="H70" s="16"/>
      <c r="I70" s="16"/>
      <c r="J70" s="16"/>
      <c r="K70" s="16"/>
      <c r="L70" s="16"/>
      <c r="M70" s="16"/>
      <c r="N70" s="16"/>
      <c r="O70" s="16"/>
      <c r="P70" s="16"/>
    </row>
    <row r="71" spans="1:16">
      <c r="A71" s="21"/>
      <c r="B71" s="21"/>
      <c r="C71" s="17"/>
      <c r="D71" s="17"/>
      <c r="E71" s="17"/>
      <c r="F71" s="17"/>
      <c r="G71" s="16"/>
      <c r="H71" s="16"/>
      <c r="I71" s="16"/>
      <c r="J71" s="16"/>
      <c r="K71" s="16"/>
      <c r="L71" s="16"/>
      <c r="M71" s="16"/>
      <c r="N71" s="16"/>
      <c r="O71" s="16"/>
      <c r="P71" s="16"/>
    </row>
    <row r="72" spans="1:16">
      <c r="A72" s="21"/>
      <c r="B72" s="21"/>
      <c r="C72" s="17"/>
      <c r="D72" s="17"/>
      <c r="E72" s="17"/>
      <c r="F72" s="17"/>
      <c r="G72" s="16"/>
      <c r="H72" s="16"/>
      <c r="I72" s="16"/>
      <c r="J72" s="16"/>
      <c r="K72" s="16"/>
      <c r="L72" s="16"/>
      <c r="M72" s="16"/>
      <c r="N72" s="16"/>
      <c r="O72" s="16"/>
      <c r="P72" s="16"/>
    </row>
    <row r="73" spans="1:16">
      <c r="A73" s="21"/>
      <c r="B73" s="21"/>
      <c r="C73" s="17"/>
      <c r="D73" s="17"/>
      <c r="E73" s="17"/>
      <c r="F73" s="17"/>
      <c r="G73" s="16"/>
      <c r="H73" s="16"/>
      <c r="I73" s="16"/>
      <c r="J73" s="16"/>
      <c r="K73" s="16"/>
      <c r="L73" s="16"/>
      <c r="M73" s="16"/>
      <c r="N73" s="16"/>
      <c r="O73" s="16"/>
      <c r="P73" s="16"/>
    </row>
    <row r="74" spans="1:16">
      <c r="A74" s="21"/>
      <c r="B74" s="21"/>
      <c r="C74" s="17"/>
      <c r="D74" s="17"/>
      <c r="E74" s="17"/>
      <c r="F74" s="17"/>
      <c r="G74" s="16"/>
      <c r="H74" s="16"/>
      <c r="I74" s="16"/>
      <c r="J74" s="16"/>
      <c r="K74" s="16"/>
      <c r="L74" s="16"/>
      <c r="M74" s="16"/>
      <c r="N74" s="16"/>
      <c r="O74" s="16"/>
      <c r="P74" s="16"/>
    </row>
    <row r="75" spans="1:16">
      <c r="A75" s="21"/>
      <c r="B75" s="21"/>
      <c r="C75" s="17"/>
      <c r="D75" s="17"/>
      <c r="E75" s="17"/>
      <c r="F75" s="17"/>
      <c r="G75" s="16"/>
      <c r="H75" s="16"/>
      <c r="I75" s="16"/>
      <c r="J75" s="16"/>
      <c r="K75" s="16"/>
      <c r="L75" s="16"/>
      <c r="M75" s="16"/>
      <c r="N75" s="16"/>
      <c r="O75" s="16"/>
      <c r="P75" s="16"/>
    </row>
    <row r="76" spans="1:16">
      <c r="A76" s="21"/>
      <c r="B76" s="21"/>
      <c r="C76" s="17"/>
      <c r="D76" s="17"/>
      <c r="E76" s="17"/>
      <c r="F76" s="17"/>
      <c r="G76" s="16"/>
      <c r="H76" s="16"/>
      <c r="I76" s="16"/>
      <c r="J76" s="16"/>
      <c r="K76" s="16"/>
      <c r="L76" s="16"/>
      <c r="M76" s="16"/>
      <c r="N76" s="16"/>
      <c r="O76" s="16"/>
      <c r="P76" s="16"/>
    </row>
    <row r="77" spans="1:16">
      <c r="A77" s="21"/>
      <c r="B77" s="21"/>
      <c r="C77" s="17"/>
      <c r="D77" s="17"/>
      <c r="E77" s="17"/>
      <c r="F77" s="17"/>
      <c r="G77" s="16"/>
      <c r="H77" s="16"/>
      <c r="I77" s="16"/>
      <c r="J77" s="16"/>
      <c r="K77" s="16"/>
      <c r="L77" s="16"/>
      <c r="M77" s="16"/>
      <c r="N77" s="16"/>
      <c r="O77" s="16"/>
      <c r="P77" s="16"/>
    </row>
    <row r="78" spans="1:16">
      <c r="A78" s="21"/>
      <c r="B78" s="21"/>
      <c r="C78" s="17"/>
      <c r="D78" s="17"/>
      <c r="E78" s="17"/>
      <c r="F78" s="17"/>
      <c r="G78" s="16"/>
      <c r="H78" s="16"/>
      <c r="I78" s="16"/>
      <c r="J78" s="16"/>
      <c r="K78" s="16"/>
      <c r="L78" s="16"/>
      <c r="M78" s="16"/>
      <c r="N78" s="16"/>
      <c r="O78" s="16"/>
      <c r="P78" s="16"/>
    </row>
    <row r="79" spans="1:16">
      <c r="A79" s="21"/>
      <c r="B79" s="21"/>
      <c r="C79" s="17"/>
      <c r="D79" s="17"/>
      <c r="E79" s="17"/>
      <c r="F79" s="17"/>
      <c r="G79" s="16"/>
      <c r="H79" s="16"/>
      <c r="I79" s="16"/>
      <c r="J79" s="16"/>
      <c r="K79" s="16"/>
      <c r="L79" s="16"/>
      <c r="M79" s="16"/>
      <c r="N79" s="16"/>
      <c r="O79" s="16"/>
      <c r="P79" s="16"/>
    </row>
    <row r="80" spans="1:16">
      <c r="A80" s="21"/>
      <c r="B80" s="21"/>
      <c r="C80" s="17"/>
      <c r="D80" s="17"/>
      <c r="E80" s="17"/>
      <c r="F80" s="17"/>
      <c r="G80" s="16"/>
      <c r="H80" s="16"/>
      <c r="I80" s="16"/>
      <c r="J80" s="16"/>
      <c r="K80" s="16"/>
      <c r="L80" s="16"/>
      <c r="M80" s="16"/>
      <c r="N80" s="16"/>
      <c r="O80" s="16"/>
      <c r="P80" s="16"/>
    </row>
    <row r="81" spans="1:16">
      <c r="A81" s="21"/>
      <c r="B81" s="21"/>
      <c r="C81" s="17"/>
      <c r="D81" s="17"/>
      <c r="E81" s="17"/>
      <c r="F81" s="17"/>
      <c r="G81" s="16"/>
      <c r="H81" s="16"/>
      <c r="I81" s="16"/>
      <c r="J81" s="16"/>
      <c r="K81" s="16"/>
      <c r="L81" s="16"/>
      <c r="M81" s="16"/>
      <c r="N81" s="16"/>
      <c r="O81" s="16"/>
      <c r="P81" s="16"/>
    </row>
    <row r="82" spans="1:16">
      <c r="A82" s="21"/>
      <c r="B82" s="21"/>
      <c r="C82" s="17"/>
      <c r="D82" s="17"/>
      <c r="E82" s="17"/>
      <c r="F82" s="17"/>
      <c r="G82" s="16"/>
      <c r="H82" s="16"/>
      <c r="I82" s="16"/>
      <c r="J82" s="16"/>
      <c r="K82" s="16"/>
      <c r="L82" s="16"/>
      <c r="M82" s="16"/>
      <c r="N82" s="16"/>
      <c r="O82" s="16"/>
      <c r="P82" s="16"/>
    </row>
    <row r="83" spans="1:16">
      <c r="A83" s="21"/>
      <c r="B83" s="21"/>
      <c r="C83" s="17"/>
      <c r="D83" s="17"/>
      <c r="E83" s="17"/>
      <c r="F83" s="17"/>
      <c r="G83" s="16"/>
      <c r="H83" s="16"/>
      <c r="I83" s="16"/>
      <c r="J83" s="16"/>
      <c r="K83" s="16"/>
      <c r="L83" s="16"/>
      <c r="M83" s="16"/>
      <c r="N83" s="16"/>
      <c r="O83" s="16"/>
      <c r="P83" s="16"/>
    </row>
    <row r="84" spans="1:16">
      <c r="A84" s="21"/>
      <c r="B84" s="21"/>
      <c r="C84" s="17"/>
      <c r="D84" s="17"/>
      <c r="E84" s="17"/>
      <c r="F84" s="17"/>
      <c r="G84" s="16"/>
      <c r="H84" s="16"/>
      <c r="I84" s="16"/>
      <c r="J84" s="16"/>
      <c r="K84" s="16"/>
      <c r="L84" s="16"/>
      <c r="M84" s="16"/>
      <c r="N84" s="16"/>
      <c r="O84" s="16"/>
      <c r="P84" s="16"/>
    </row>
    <row r="85" spans="1:16">
      <c r="A85" s="21"/>
      <c r="B85" s="21"/>
      <c r="C85" s="17"/>
      <c r="D85" s="17"/>
      <c r="E85" s="17"/>
      <c r="F85" s="17"/>
      <c r="G85" s="16"/>
      <c r="H85" s="16"/>
      <c r="I85" s="16"/>
      <c r="J85" s="16"/>
      <c r="K85" s="16"/>
      <c r="L85" s="16"/>
      <c r="M85" s="16"/>
      <c r="N85" s="16"/>
      <c r="O85" s="16"/>
      <c r="P85" s="16"/>
    </row>
    <row r="86" spans="1:16">
      <c r="A86" s="21"/>
      <c r="B86" s="21"/>
      <c r="C86" s="17"/>
      <c r="D86" s="17"/>
      <c r="E86" s="17"/>
      <c r="F86" s="17"/>
      <c r="G86" s="16"/>
      <c r="H86" s="16"/>
      <c r="I86" s="16"/>
      <c r="J86" s="16"/>
      <c r="K86" s="16"/>
      <c r="L86" s="16"/>
      <c r="M86" s="16"/>
      <c r="N86" s="16"/>
      <c r="O86" s="16"/>
      <c r="P86" s="16"/>
    </row>
    <row r="87" spans="1:16">
      <c r="A87" s="21"/>
      <c r="B87" s="21"/>
      <c r="C87" s="17"/>
      <c r="D87" s="17"/>
      <c r="E87" s="17"/>
      <c r="F87" s="17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16">
      <c r="A88" s="21"/>
      <c r="B88" s="21"/>
      <c r="C88" s="17"/>
      <c r="D88" s="17"/>
      <c r="E88" s="17"/>
      <c r="F88" s="17"/>
      <c r="G88" s="16"/>
      <c r="H88" s="16"/>
      <c r="I88" s="16"/>
      <c r="J88" s="16"/>
      <c r="K88" s="16"/>
      <c r="L88" s="16"/>
      <c r="M88" s="16"/>
      <c r="N88" s="16"/>
      <c r="O88" s="16"/>
      <c r="P88" s="16"/>
    </row>
    <row r="89" spans="1:16">
      <c r="A89" s="21"/>
      <c r="B89" s="21"/>
      <c r="C89" s="17"/>
      <c r="D89" s="17"/>
      <c r="E89" s="17"/>
      <c r="F89" s="17"/>
      <c r="G89" s="16"/>
      <c r="H89" s="16"/>
      <c r="I89" s="16"/>
      <c r="J89" s="16"/>
      <c r="K89" s="16"/>
      <c r="L89" s="16"/>
      <c r="M89" s="16"/>
      <c r="N89" s="16"/>
      <c r="O89" s="16"/>
      <c r="P89" s="16"/>
    </row>
    <row r="90" spans="1:16">
      <c r="A90" s="21"/>
      <c r="B90" s="21"/>
      <c r="C90" s="17"/>
      <c r="D90" s="17"/>
      <c r="E90" s="17"/>
      <c r="F90" s="17"/>
      <c r="G90" s="16"/>
      <c r="H90" s="16"/>
      <c r="I90" s="16"/>
      <c r="J90" s="16"/>
      <c r="K90" s="16"/>
      <c r="L90" s="16"/>
      <c r="M90" s="16"/>
      <c r="N90" s="16"/>
      <c r="O90" s="16"/>
      <c r="P90" s="16"/>
    </row>
    <row r="91" spans="1:16">
      <c r="A91" s="21"/>
      <c r="B91" s="21"/>
      <c r="C91" s="17"/>
      <c r="D91" s="17"/>
      <c r="E91" s="17"/>
      <c r="F91" s="17"/>
      <c r="G91" s="16"/>
      <c r="H91" s="16"/>
      <c r="I91" s="16"/>
      <c r="J91" s="16"/>
      <c r="K91" s="16"/>
      <c r="L91" s="16"/>
      <c r="M91" s="16"/>
      <c r="N91" s="16"/>
      <c r="O91" s="16"/>
      <c r="P91" s="16"/>
    </row>
    <row r="92" spans="1:16">
      <c r="A92" s="21"/>
      <c r="B92" s="21"/>
      <c r="C92" s="17"/>
      <c r="D92" s="17"/>
      <c r="E92" s="17"/>
      <c r="F92" s="17"/>
      <c r="G92" s="16"/>
      <c r="H92" s="16"/>
      <c r="I92" s="16"/>
      <c r="J92" s="16"/>
      <c r="K92" s="16"/>
      <c r="L92" s="16"/>
      <c r="M92" s="16"/>
      <c r="N92" s="16"/>
      <c r="O92" s="16"/>
      <c r="P92" s="16"/>
    </row>
    <row r="93" spans="1:16">
      <c r="A93" s="21"/>
      <c r="B93" s="21"/>
      <c r="C93" s="17"/>
      <c r="D93" s="17"/>
      <c r="E93" s="17"/>
      <c r="F93" s="17"/>
      <c r="G93" s="16"/>
      <c r="H93" s="16"/>
      <c r="I93" s="16"/>
      <c r="J93" s="16"/>
      <c r="K93" s="16"/>
      <c r="L93" s="16"/>
      <c r="M93" s="16"/>
      <c r="N93" s="16"/>
      <c r="O93" s="16"/>
      <c r="P93" s="16"/>
    </row>
    <row r="94" spans="1:16">
      <c r="A94" s="21"/>
      <c r="B94" s="21"/>
      <c r="C94" s="17"/>
      <c r="D94" s="17"/>
      <c r="E94" s="17"/>
      <c r="F94" s="17"/>
      <c r="G94" s="16"/>
      <c r="H94" s="16"/>
      <c r="I94" s="16"/>
      <c r="J94" s="16"/>
      <c r="K94" s="16"/>
      <c r="L94" s="16"/>
      <c r="M94" s="16"/>
      <c r="N94" s="16"/>
      <c r="O94" s="16"/>
      <c r="P94" s="16"/>
    </row>
    <row r="95" spans="1:16">
      <c r="A95" s="21"/>
      <c r="B95" s="21"/>
      <c r="C95" s="17"/>
      <c r="D95" s="17"/>
      <c r="E95" s="17"/>
      <c r="F95" s="17"/>
      <c r="G95" s="16"/>
      <c r="H95" s="16"/>
      <c r="I95" s="16"/>
      <c r="J95" s="16"/>
      <c r="K95" s="16"/>
      <c r="L95" s="16"/>
      <c r="M95" s="16"/>
      <c r="N95" s="16"/>
      <c r="O95" s="16"/>
      <c r="P95" s="16"/>
    </row>
    <row r="96" spans="1:16">
      <c r="A96" s="21"/>
      <c r="B96" s="21"/>
      <c r="C96" s="17"/>
      <c r="D96" s="17"/>
      <c r="E96" s="17"/>
      <c r="F96" s="17"/>
      <c r="G96" s="16"/>
      <c r="H96" s="16"/>
      <c r="I96" s="16"/>
      <c r="J96" s="16"/>
      <c r="K96" s="16"/>
      <c r="L96" s="16"/>
      <c r="M96" s="16"/>
      <c r="N96" s="16"/>
      <c r="O96" s="16"/>
      <c r="P96" s="16"/>
    </row>
    <row r="97" spans="1:16">
      <c r="A97" s="21"/>
      <c r="B97" s="21"/>
      <c r="C97" s="17"/>
      <c r="D97" s="17"/>
      <c r="E97" s="17"/>
      <c r="F97" s="17"/>
      <c r="G97" s="16"/>
      <c r="H97" s="16"/>
      <c r="I97" s="16"/>
      <c r="J97" s="16"/>
      <c r="K97" s="16"/>
      <c r="L97" s="16"/>
      <c r="M97" s="16"/>
      <c r="N97" s="16"/>
      <c r="O97" s="16"/>
      <c r="P97" s="16"/>
    </row>
    <row r="98" spans="1:16">
      <c r="A98" s="21"/>
      <c r="B98" s="21"/>
      <c r="C98" s="17"/>
      <c r="D98" s="17"/>
      <c r="E98" s="17"/>
      <c r="F98" s="17"/>
      <c r="G98" s="16"/>
      <c r="H98" s="16"/>
      <c r="I98" s="16"/>
      <c r="J98" s="16"/>
      <c r="K98" s="16"/>
      <c r="L98" s="16"/>
      <c r="M98" s="16"/>
      <c r="N98" s="16"/>
      <c r="O98" s="16"/>
      <c r="P98" s="16"/>
    </row>
    <row r="99" spans="1:16">
      <c r="A99" s="21"/>
      <c r="B99" s="21"/>
      <c r="C99" s="17"/>
      <c r="D99" s="17"/>
      <c r="E99" s="17"/>
      <c r="F99" s="17"/>
      <c r="G99" s="16"/>
      <c r="H99" s="16"/>
      <c r="I99" s="16"/>
      <c r="J99" s="16"/>
      <c r="K99" s="16"/>
      <c r="L99" s="16"/>
      <c r="M99" s="16"/>
      <c r="N99" s="16"/>
      <c r="O99" s="16"/>
      <c r="P99" s="16"/>
    </row>
    <row r="100" spans="1:16">
      <c r="A100" s="21"/>
      <c r="B100" s="21"/>
      <c r="C100" s="17"/>
      <c r="D100" s="17"/>
      <c r="E100" s="17"/>
      <c r="F100" s="17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6">
      <c r="A101" s="21"/>
      <c r="B101" s="21"/>
      <c r="C101" s="17"/>
      <c r="D101" s="17"/>
      <c r="E101" s="17"/>
      <c r="F101" s="17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6">
      <c r="A102" s="21"/>
      <c r="B102" s="21"/>
      <c r="C102" s="17"/>
      <c r="D102" s="17"/>
      <c r="E102" s="17"/>
      <c r="F102" s="17"/>
      <c r="G102" s="16"/>
      <c r="H102" s="16"/>
      <c r="I102" s="16"/>
      <c r="J102" s="16"/>
      <c r="K102" s="16"/>
      <c r="L102" s="16"/>
      <c r="M102" s="16"/>
      <c r="N102" s="16"/>
      <c r="O102" s="16"/>
      <c r="P102" s="16"/>
    </row>
    <row r="103" spans="1:16">
      <c r="A103" s="21"/>
      <c r="B103" s="21"/>
      <c r="C103" s="17"/>
      <c r="D103" s="17"/>
      <c r="E103" s="17"/>
      <c r="F103" s="17"/>
      <c r="G103" s="16"/>
      <c r="H103" s="16"/>
      <c r="I103" s="16"/>
      <c r="J103" s="16"/>
      <c r="K103" s="16"/>
      <c r="L103" s="16"/>
      <c r="M103" s="16"/>
      <c r="N103" s="16"/>
      <c r="O103" s="16"/>
      <c r="P103" s="16"/>
    </row>
    <row r="104" spans="1:16">
      <c r="A104" s="21"/>
      <c r="B104" s="21"/>
      <c r="C104" s="17"/>
      <c r="D104" s="17"/>
      <c r="E104" s="17"/>
      <c r="F104" s="17"/>
      <c r="G104" s="16"/>
      <c r="H104" s="16"/>
      <c r="I104" s="16"/>
      <c r="J104" s="16"/>
      <c r="K104" s="16"/>
      <c r="L104" s="16"/>
      <c r="M104" s="16"/>
      <c r="N104" s="16"/>
      <c r="O104" s="16"/>
      <c r="P104" s="16"/>
    </row>
    <row r="105" spans="1:16">
      <c r="A105" s="21"/>
      <c r="B105" s="21"/>
      <c r="C105" s="17"/>
      <c r="D105" s="17"/>
      <c r="E105" s="17"/>
      <c r="F105" s="17"/>
      <c r="G105" s="16"/>
      <c r="H105" s="16"/>
      <c r="I105" s="16"/>
      <c r="J105" s="16"/>
      <c r="K105" s="16"/>
      <c r="L105" s="16"/>
      <c r="M105" s="16"/>
      <c r="N105" s="16"/>
      <c r="O105" s="16"/>
      <c r="P105" s="16"/>
    </row>
    <row r="106" spans="1:16">
      <c r="A106" s="21"/>
      <c r="B106" s="21"/>
      <c r="C106" s="17"/>
      <c r="D106" s="17"/>
      <c r="E106" s="17"/>
      <c r="F106" s="17"/>
      <c r="G106" s="16"/>
      <c r="H106" s="16"/>
      <c r="I106" s="16"/>
      <c r="J106" s="16"/>
      <c r="K106" s="16"/>
      <c r="L106" s="16"/>
      <c r="M106" s="16"/>
      <c r="N106" s="16"/>
      <c r="O106" s="16"/>
      <c r="P106" s="16"/>
    </row>
    <row r="107" spans="1:16">
      <c r="A107" s="21"/>
      <c r="B107" s="21"/>
      <c r="C107" s="17"/>
      <c r="D107" s="17"/>
      <c r="E107" s="17"/>
      <c r="F107" s="17"/>
      <c r="G107" s="16"/>
      <c r="H107" s="16"/>
      <c r="I107" s="16"/>
      <c r="J107" s="16"/>
      <c r="K107" s="16"/>
      <c r="L107" s="16"/>
      <c r="M107" s="16"/>
      <c r="N107" s="16"/>
      <c r="O107" s="16"/>
      <c r="P107" s="16"/>
    </row>
    <row r="108" spans="1:16">
      <c r="A108" s="21"/>
      <c r="B108" s="21"/>
      <c r="C108" s="17"/>
      <c r="D108" s="17"/>
      <c r="E108" s="17"/>
      <c r="F108" s="17"/>
      <c r="G108" s="16"/>
      <c r="H108" s="16"/>
      <c r="I108" s="16"/>
      <c r="J108" s="16"/>
      <c r="K108" s="16"/>
      <c r="L108" s="16"/>
      <c r="M108" s="16"/>
      <c r="N108" s="16"/>
      <c r="O108" s="16"/>
      <c r="P108" s="16"/>
    </row>
    <row r="109" spans="1:16">
      <c r="A109" s="21"/>
      <c r="B109" s="21"/>
      <c r="C109" s="17"/>
      <c r="D109" s="17"/>
      <c r="E109" s="17"/>
      <c r="F109" s="17"/>
      <c r="G109" s="16"/>
      <c r="H109" s="16"/>
      <c r="I109" s="16"/>
      <c r="J109" s="16"/>
      <c r="K109" s="16"/>
      <c r="L109" s="16"/>
      <c r="M109" s="16"/>
      <c r="N109" s="16"/>
      <c r="O109" s="16"/>
      <c r="P109" s="16"/>
    </row>
    <row r="110" spans="1:16">
      <c r="A110" s="21"/>
      <c r="B110" s="21"/>
      <c r="C110" s="17"/>
      <c r="D110" s="17"/>
      <c r="E110" s="17"/>
      <c r="F110" s="17"/>
      <c r="G110" s="16"/>
      <c r="H110" s="16"/>
      <c r="I110" s="16"/>
      <c r="J110" s="16"/>
      <c r="K110" s="16"/>
      <c r="L110" s="16"/>
      <c r="M110" s="16"/>
      <c r="N110" s="16"/>
      <c r="O110" s="16"/>
      <c r="P110" s="16"/>
    </row>
    <row r="111" spans="1:16">
      <c r="A111" s="21"/>
      <c r="B111" s="21"/>
      <c r="C111" s="17"/>
      <c r="D111" s="17"/>
      <c r="E111" s="17"/>
      <c r="F111" s="17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  <row r="112" spans="1:16">
      <c r="A112" s="21"/>
      <c r="B112" s="21"/>
      <c r="C112" s="17"/>
      <c r="D112" s="17"/>
      <c r="E112" s="17"/>
      <c r="F112" s="17"/>
      <c r="G112" s="16"/>
      <c r="H112" s="16"/>
      <c r="I112" s="16"/>
      <c r="J112" s="16"/>
      <c r="K112" s="16"/>
      <c r="L112" s="16"/>
      <c r="M112" s="16"/>
      <c r="N112" s="16"/>
      <c r="O112" s="16"/>
      <c r="P112" s="16"/>
    </row>
    <row r="113" spans="1:16">
      <c r="A113" s="21"/>
      <c r="B113" s="21"/>
      <c r="C113" s="17"/>
      <c r="D113" s="17"/>
      <c r="E113" s="17"/>
      <c r="F113" s="17"/>
      <c r="G113" s="16"/>
      <c r="H113" s="16"/>
      <c r="I113" s="16"/>
      <c r="J113" s="16"/>
      <c r="K113" s="16"/>
      <c r="L113" s="16"/>
      <c r="M113" s="16"/>
      <c r="N113" s="16"/>
      <c r="O113" s="16"/>
      <c r="P113" s="16"/>
    </row>
    <row r="114" spans="1:16">
      <c r="A114" s="21"/>
      <c r="B114" s="21"/>
      <c r="C114" s="17"/>
      <c r="D114" s="17"/>
      <c r="E114" s="17"/>
      <c r="F114" s="17"/>
      <c r="G114" s="16"/>
      <c r="H114" s="16"/>
      <c r="I114" s="16"/>
      <c r="J114" s="16"/>
      <c r="K114" s="16"/>
      <c r="L114" s="16"/>
      <c r="M114" s="16"/>
      <c r="N114" s="16"/>
      <c r="O114" s="16"/>
      <c r="P114" s="16"/>
    </row>
    <row r="115" spans="1:16">
      <c r="A115" s="21"/>
      <c r="B115" s="21"/>
      <c r="C115" s="17"/>
      <c r="D115" s="17"/>
      <c r="E115" s="17"/>
      <c r="F115" s="17"/>
      <c r="G115" s="16"/>
      <c r="H115" s="16"/>
      <c r="I115" s="16"/>
      <c r="J115" s="16"/>
      <c r="K115" s="16"/>
      <c r="L115" s="16"/>
      <c r="M115" s="16"/>
      <c r="N115" s="16"/>
      <c r="O115" s="16"/>
      <c r="P115" s="16"/>
    </row>
    <row r="116" spans="1:16">
      <c r="A116" s="21"/>
      <c r="B116" s="21"/>
      <c r="C116" s="17"/>
      <c r="D116" s="17"/>
      <c r="E116" s="17"/>
      <c r="F116" s="17"/>
      <c r="G116" s="16"/>
      <c r="H116" s="16"/>
      <c r="I116" s="16"/>
      <c r="J116" s="16"/>
      <c r="K116" s="16"/>
      <c r="L116" s="16"/>
      <c r="M116" s="16"/>
      <c r="N116" s="16"/>
      <c r="O116" s="16"/>
      <c r="P116" s="16"/>
    </row>
    <row r="117" spans="1:16">
      <c r="A117" s="21"/>
      <c r="B117" s="21"/>
      <c r="C117" s="17"/>
      <c r="D117" s="17"/>
      <c r="E117" s="17"/>
      <c r="F117" s="17"/>
      <c r="G117" s="16"/>
      <c r="H117" s="16"/>
      <c r="I117" s="16"/>
      <c r="J117" s="16"/>
      <c r="K117" s="16"/>
      <c r="L117" s="16"/>
      <c r="M117" s="16"/>
      <c r="N117" s="16"/>
      <c r="O117" s="16"/>
      <c r="P117" s="16"/>
    </row>
    <row r="118" spans="1:16">
      <c r="A118" s="21"/>
      <c r="B118" s="21"/>
      <c r="C118" s="17"/>
      <c r="D118" s="17"/>
      <c r="E118" s="17"/>
      <c r="F118" s="17"/>
      <c r="G118" s="16"/>
      <c r="H118" s="16"/>
      <c r="I118" s="16"/>
      <c r="J118" s="16"/>
      <c r="K118" s="16"/>
      <c r="L118" s="16"/>
      <c r="M118" s="16"/>
      <c r="N118" s="16"/>
      <c r="O118" s="16"/>
      <c r="P118" s="16"/>
    </row>
    <row r="119" spans="1:16">
      <c r="A119" s="21"/>
      <c r="B119" s="21"/>
      <c r="C119" s="17"/>
      <c r="D119" s="17"/>
      <c r="E119" s="17"/>
      <c r="F119" s="17"/>
      <c r="G119" s="16"/>
      <c r="H119" s="16"/>
      <c r="I119" s="16"/>
      <c r="J119" s="16"/>
      <c r="K119" s="16"/>
      <c r="L119" s="16"/>
      <c r="M119" s="16"/>
      <c r="N119" s="16"/>
      <c r="O119" s="16"/>
      <c r="P119" s="16"/>
    </row>
    <row r="120" spans="1:16">
      <c r="A120" s="21"/>
      <c r="B120" s="21"/>
      <c r="C120" s="17"/>
      <c r="D120" s="17"/>
      <c r="E120" s="17"/>
      <c r="F120" s="17"/>
      <c r="G120" s="16"/>
      <c r="H120" s="16"/>
      <c r="I120" s="16"/>
      <c r="J120" s="16"/>
      <c r="K120" s="16"/>
      <c r="L120" s="16"/>
      <c r="M120" s="16"/>
      <c r="N120" s="16"/>
      <c r="O120" s="16"/>
      <c r="P120" s="16"/>
    </row>
    <row r="121" spans="1:16">
      <c r="A121" s="21"/>
      <c r="B121" s="21"/>
      <c r="C121" s="17"/>
      <c r="D121" s="17"/>
      <c r="E121" s="17"/>
      <c r="F121" s="17"/>
      <c r="G121" s="16"/>
      <c r="H121" s="16"/>
      <c r="I121" s="16"/>
      <c r="J121" s="16"/>
      <c r="K121" s="16"/>
      <c r="L121" s="16"/>
      <c r="M121" s="16"/>
      <c r="N121" s="16"/>
      <c r="O121" s="16"/>
      <c r="P121" s="16"/>
    </row>
    <row r="122" spans="1:16">
      <c r="A122" s="21"/>
      <c r="B122" s="21"/>
      <c r="C122" s="17"/>
      <c r="D122" s="17"/>
      <c r="E122" s="17"/>
      <c r="F122" s="17"/>
      <c r="G122" s="16"/>
      <c r="H122" s="16"/>
      <c r="I122" s="16"/>
      <c r="J122" s="16"/>
      <c r="K122" s="16"/>
      <c r="L122" s="16"/>
      <c r="M122" s="16"/>
      <c r="N122" s="16"/>
      <c r="O122" s="16"/>
      <c r="P122" s="16"/>
    </row>
    <row r="123" spans="1:16">
      <c r="A123" s="21"/>
      <c r="B123" s="21"/>
      <c r="C123" s="17"/>
      <c r="D123" s="17"/>
      <c r="E123" s="17"/>
      <c r="F123" s="17"/>
      <c r="G123" s="16"/>
      <c r="H123" s="16"/>
      <c r="I123" s="16"/>
      <c r="J123" s="16"/>
      <c r="K123" s="16"/>
      <c r="L123" s="16"/>
      <c r="M123" s="16"/>
      <c r="N123" s="16"/>
      <c r="O123" s="16"/>
      <c r="P123" s="16"/>
    </row>
    <row r="124" spans="1:16">
      <c r="A124" s="21"/>
      <c r="B124" s="21"/>
      <c r="C124" s="17"/>
      <c r="D124" s="17"/>
      <c r="E124" s="17"/>
      <c r="F124" s="17"/>
      <c r="G124" s="16"/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16">
      <c r="A125" s="21"/>
      <c r="B125" s="21"/>
      <c r="C125" s="17"/>
      <c r="D125" s="17"/>
      <c r="E125" s="17"/>
      <c r="F125" s="17"/>
      <c r="G125" s="16"/>
      <c r="H125" s="16"/>
      <c r="I125" s="16"/>
      <c r="J125" s="16"/>
      <c r="K125" s="16"/>
      <c r="L125" s="16"/>
      <c r="M125" s="16"/>
      <c r="N125" s="16"/>
      <c r="O125" s="16"/>
      <c r="P125" s="16"/>
    </row>
    <row r="126" spans="1:16">
      <c r="A126" s="21"/>
      <c r="B126" s="21"/>
      <c r="C126" s="17"/>
      <c r="D126" s="17"/>
      <c r="E126" s="17"/>
      <c r="F126" s="17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6">
      <c r="A127" s="21"/>
      <c r="B127" s="21"/>
      <c r="C127" s="17"/>
      <c r="D127" s="17"/>
      <c r="E127" s="17"/>
      <c r="F127" s="17"/>
      <c r="G127" s="16"/>
      <c r="H127" s="16"/>
      <c r="I127" s="16"/>
      <c r="J127" s="16"/>
      <c r="K127" s="16"/>
      <c r="L127" s="16"/>
      <c r="M127" s="16"/>
      <c r="N127" s="16"/>
      <c r="O127" s="16"/>
      <c r="P127" s="16"/>
    </row>
    <row r="128" spans="1:16">
      <c r="A128" s="21"/>
      <c r="B128" s="21"/>
      <c r="C128" s="17"/>
      <c r="D128" s="17"/>
      <c r="E128" s="17"/>
      <c r="F128" s="17"/>
      <c r="G128" s="16"/>
      <c r="H128" s="16"/>
      <c r="I128" s="16"/>
      <c r="J128" s="16"/>
      <c r="K128" s="16"/>
      <c r="L128" s="16"/>
      <c r="M128" s="16"/>
      <c r="N128" s="16"/>
      <c r="O128" s="16"/>
      <c r="P128" s="16"/>
    </row>
    <row r="129" spans="1:16">
      <c r="A129" s="21"/>
      <c r="B129" s="21"/>
      <c r="C129" s="17"/>
      <c r="D129" s="17"/>
      <c r="E129" s="17"/>
      <c r="F129" s="17"/>
      <c r="G129" s="16"/>
      <c r="H129" s="16"/>
      <c r="I129" s="16"/>
      <c r="J129" s="16"/>
      <c r="K129" s="16"/>
      <c r="L129" s="16"/>
      <c r="M129" s="16"/>
      <c r="N129" s="16"/>
      <c r="O129" s="16"/>
      <c r="P129" s="16"/>
    </row>
    <row r="130" spans="1:16">
      <c r="A130" s="21"/>
      <c r="B130" s="21"/>
      <c r="C130" s="17"/>
      <c r="D130" s="17"/>
      <c r="E130" s="17"/>
      <c r="F130" s="17"/>
      <c r="G130" s="16"/>
      <c r="H130" s="16"/>
      <c r="I130" s="16"/>
      <c r="J130" s="16"/>
      <c r="K130" s="16"/>
      <c r="L130" s="16"/>
      <c r="M130" s="16"/>
      <c r="N130" s="16"/>
      <c r="O130" s="16"/>
      <c r="P130" s="16"/>
    </row>
    <row r="131" spans="1:16">
      <c r="A131" s="21"/>
      <c r="B131" s="21"/>
      <c r="C131" s="17"/>
      <c r="D131" s="17"/>
      <c r="E131" s="17"/>
      <c r="F131" s="17"/>
      <c r="G131" s="16"/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1:16">
      <c r="A132" s="21"/>
      <c r="B132" s="21"/>
      <c r="C132" s="17"/>
      <c r="D132" s="17"/>
      <c r="E132" s="17"/>
      <c r="F132" s="17"/>
      <c r="G132" s="16"/>
      <c r="H132" s="16"/>
      <c r="I132" s="16"/>
      <c r="J132" s="16"/>
      <c r="K132" s="16"/>
      <c r="L132" s="16"/>
      <c r="M132" s="16"/>
      <c r="N132" s="16"/>
      <c r="O132" s="16"/>
      <c r="P132" s="16"/>
    </row>
    <row r="133" spans="1:16">
      <c r="A133" s="21"/>
      <c r="B133" s="21"/>
      <c r="C133" s="17"/>
      <c r="D133" s="17"/>
      <c r="E133" s="17"/>
      <c r="F133" s="17"/>
      <c r="G133" s="16"/>
      <c r="H133" s="16"/>
      <c r="I133" s="16"/>
      <c r="J133" s="16"/>
      <c r="K133" s="16"/>
      <c r="L133" s="16"/>
      <c r="M133" s="16"/>
      <c r="N133" s="16"/>
      <c r="O133" s="16"/>
      <c r="P133" s="16"/>
    </row>
    <row r="134" spans="1:16">
      <c r="A134" s="21"/>
      <c r="B134" s="21"/>
      <c r="C134" s="17"/>
      <c r="D134" s="17"/>
      <c r="E134" s="17"/>
      <c r="F134" s="17"/>
      <c r="G134" s="16"/>
      <c r="H134" s="16"/>
      <c r="I134" s="16"/>
      <c r="J134" s="16"/>
      <c r="K134" s="16"/>
      <c r="L134" s="16"/>
      <c r="M134" s="16"/>
      <c r="N134" s="16"/>
      <c r="O134" s="16"/>
      <c r="P134" s="16"/>
    </row>
    <row r="135" spans="1:16">
      <c r="A135" s="21"/>
      <c r="B135" s="21"/>
      <c r="C135" s="17"/>
      <c r="D135" s="17"/>
      <c r="E135" s="17"/>
      <c r="F135" s="17"/>
      <c r="G135" s="16"/>
      <c r="H135" s="16"/>
      <c r="I135" s="16"/>
      <c r="J135" s="16"/>
      <c r="K135" s="16"/>
      <c r="L135" s="16"/>
      <c r="M135" s="16"/>
      <c r="N135" s="16"/>
      <c r="O135" s="16"/>
      <c r="P135" s="16"/>
    </row>
    <row r="136" spans="1:16">
      <c r="A136" s="21"/>
      <c r="B136" s="21"/>
      <c r="C136" s="17"/>
      <c r="D136" s="17"/>
      <c r="E136" s="17"/>
      <c r="F136" s="17"/>
      <c r="G136" s="16"/>
      <c r="H136" s="16"/>
      <c r="I136" s="16"/>
      <c r="J136" s="16"/>
      <c r="K136" s="16"/>
      <c r="L136" s="16"/>
      <c r="M136" s="16"/>
      <c r="N136" s="16"/>
      <c r="O136" s="16"/>
      <c r="P136" s="16"/>
    </row>
    <row r="137" spans="1:16">
      <c r="A137" s="21"/>
      <c r="B137" s="21"/>
      <c r="C137" s="17"/>
      <c r="D137" s="17"/>
      <c r="E137" s="17"/>
      <c r="F137" s="17"/>
      <c r="G137" s="16"/>
      <c r="H137" s="16"/>
      <c r="I137" s="16"/>
      <c r="J137" s="16"/>
      <c r="K137" s="16"/>
      <c r="L137" s="16"/>
      <c r="M137" s="16"/>
      <c r="N137" s="16"/>
      <c r="O137" s="16"/>
      <c r="P137" s="16"/>
    </row>
    <row r="138" spans="1:16">
      <c r="A138" s="21"/>
      <c r="B138" s="21"/>
      <c r="C138" s="17"/>
      <c r="D138" s="17"/>
      <c r="E138" s="17"/>
      <c r="F138" s="17"/>
      <c r="G138" s="16"/>
      <c r="H138" s="16"/>
      <c r="I138" s="16"/>
      <c r="J138" s="16"/>
      <c r="K138" s="16"/>
      <c r="L138" s="16"/>
      <c r="M138" s="16"/>
      <c r="N138" s="16"/>
      <c r="O138" s="16"/>
      <c r="P138" s="16"/>
    </row>
    <row r="139" spans="1:16">
      <c r="A139" s="21"/>
      <c r="B139" s="21"/>
      <c r="C139" s="17"/>
      <c r="D139" s="17"/>
      <c r="E139" s="17"/>
      <c r="F139" s="17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>
      <c r="A140" s="21"/>
      <c r="B140" s="21"/>
      <c r="C140" s="17"/>
      <c r="D140" s="17"/>
      <c r="E140" s="17"/>
      <c r="F140" s="17"/>
      <c r="G140" s="16"/>
      <c r="H140" s="16"/>
      <c r="I140" s="16"/>
      <c r="J140" s="16"/>
      <c r="K140" s="16"/>
      <c r="L140" s="16"/>
      <c r="M140" s="16"/>
      <c r="N140" s="16"/>
      <c r="O140" s="16"/>
      <c r="P140" s="16"/>
    </row>
    <row r="141" spans="1:16">
      <c r="A141" s="21"/>
      <c r="B141" s="21"/>
      <c r="C141" s="17"/>
      <c r="D141" s="17"/>
      <c r="E141" s="17"/>
      <c r="F141" s="17"/>
      <c r="G141" s="16"/>
      <c r="H141" s="16"/>
      <c r="I141" s="16"/>
      <c r="J141" s="16"/>
      <c r="K141" s="16"/>
      <c r="L141" s="16"/>
      <c r="M141" s="16"/>
      <c r="N141" s="16"/>
      <c r="O141" s="16"/>
      <c r="P141" s="16"/>
    </row>
    <row r="142" spans="1:16">
      <c r="A142" s="21"/>
      <c r="B142" s="21"/>
      <c r="C142" s="17"/>
      <c r="D142" s="17"/>
      <c r="E142" s="17"/>
      <c r="F142" s="17"/>
      <c r="G142" s="16"/>
      <c r="H142" s="16"/>
      <c r="I142" s="16"/>
      <c r="J142" s="16"/>
      <c r="K142" s="16"/>
      <c r="L142" s="16"/>
      <c r="M142" s="16"/>
      <c r="N142" s="16"/>
      <c r="O142" s="16"/>
      <c r="P142" s="16"/>
    </row>
    <row r="143" spans="1:16">
      <c r="A143" s="21"/>
      <c r="B143" s="21"/>
      <c r="C143" s="17"/>
      <c r="D143" s="17"/>
      <c r="E143" s="17"/>
      <c r="F143" s="17"/>
      <c r="G143" s="16"/>
      <c r="H143" s="16"/>
      <c r="I143" s="16"/>
      <c r="J143" s="16"/>
      <c r="K143" s="16"/>
      <c r="L143" s="16"/>
      <c r="M143" s="16"/>
      <c r="N143" s="16"/>
      <c r="O143" s="16"/>
      <c r="P143" s="16"/>
    </row>
    <row r="144" spans="1:16">
      <c r="A144" s="21"/>
      <c r="B144" s="21"/>
      <c r="C144" s="17"/>
      <c r="D144" s="17"/>
      <c r="E144" s="17"/>
      <c r="F144" s="17"/>
      <c r="G144" s="16"/>
      <c r="H144" s="16"/>
      <c r="I144" s="16"/>
      <c r="J144" s="16"/>
      <c r="K144" s="16"/>
      <c r="L144" s="16"/>
      <c r="M144" s="16"/>
      <c r="N144" s="16"/>
      <c r="O144" s="16"/>
      <c r="P144" s="16"/>
    </row>
    <row r="145" spans="1:16">
      <c r="A145" s="21"/>
      <c r="B145" s="21"/>
      <c r="C145" s="17"/>
      <c r="D145" s="17"/>
      <c r="E145" s="17"/>
      <c r="F145" s="17"/>
      <c r="G145" s="16"/>
      <c r="H145" s="16"/>
      <c r="I145" s="16"/>
      <c r="J145" s="16"/>
      <c r="K145" s="16"/>
      <c r="L145" s="16"/>
      <c r="M145" s="16"/>
      <c r="N145" s="16"/>
      <c r="O145" s="16"/>
      <c r="P145" s="16"/>
    </row>
    <row r="146" spans="1:16">
      <c r="A146" s="21"/>
      <c r="B146" s="21"/>
      <c r="C146" s="17"/>
      <c r="D146" s="17"/>
      <c r="E146" s="17"/>
      <c r="F146" s="17"/>
      <c r="G146" s="16"/>
      <c r="H146" s="16"/>
      <c r="I146" s="16"/>
      <c r="J146" s="16"/>
      <c r="K146" s="16"/>
      <c r="L146" s="16"/>
      <c r="M146" s="16"/>
      <c r="N146" s="16"/>
      <c r="O146" s="16"/>
      <c r="P146" s="16"/>
    </row>
    <row r="147" spans="1:16">
      <c r="A147" s="21"/>
      <c r="B147" s="21"/>
      <c r="C147" s="17"/>
      <c r="D147" s="17"/>
      <c r="E147" s="17"/>
      <c r="F147" s="17"/>
      <c r="G147" s="16"/>
      <c r="H147" s="16"/>
      <c r="I147" s="16"/>
      <c r="J147" s="16"/>
      <c r="K147" s="16"/>
      <c r="L147" s="16"/>
      <c r="M147" s="16"/>
      <c r="N147" s="16"/>
      <c r="O147" s="16"/>
      <c r="P147" s="16"/>
    </row>
    <row r="148" spans="1:16">
      <c r="A148" s="21"/>
      <c r="B148" s="21"/>
      <c r="C148" s="17"/>
      <c r="D148" s="17"/>
      <c r="E148" s="17"/>
      <c r="F148" s="17"/>
      <c r="G148" s="16"/>
      <c r="H148" s="16"/>
      <c r="I148" s="16"/>
      <c r="J148" s="16"/>
      <c r="K148" s="16"/>
      <c r="L148" s="16"/>
      <c r="M148" s="16"/>
      <c r="N148" s="16"/>
      <c r="O148" s="16"/>
      <c r="P148" s="16"/>
    </row>
    <row r="149" spans="1:16">
      <c r="A149" s="21"/>
      <c r="B149" s="21"/>
      <c r="C149" s="17"/>
      <c r="D149" s="17"/>
      <c r="E149" s="17"/>
      <c r="F149" s="17"/>
      <c r="G149" s="16"/>
      <c r="H149" s="16"/>
      <c r="I149" s="16"/>
      <c r="J149" s="16"/>
      <c r="K149" s="16"/>
      <c r="L149" s="16"/>
      <c r="M149" s="16"/>
      <c r="N149" s="16"/>
      <c r="O149" s="16"/>
      <c r="P149" s="16"/>
    </row>
    <row r="150" spans="1:16">
      <c r="A150" s="21"/>
      <c r="B150" s="21"/>
      <c r="C150" s="17"/>
      <c r="D150" s="17"/>
      <c r="E150" s="17"/>
      <c r="F150" s="17"/>
      <c r="G150" s="16"/>
      <c r="H150" s="16"/>
      <c r="I150" s="16"/>
      <c r="J150" s="16"/>
      <c r="K150" s="16"/>
      <c r="L150" s="16"/>
      <c r="M150" s="16"/>
      <c r="N150" s="16"/>
      <c r="O150" s="16"/>
      <c r="P150" s="16"/>
    </row>
    <row r="151" spans="1:16">
      <c r="A151" s="21"/>
      <c r="B151" s="21"/>
      <c r="C151" s="17"/>
      <c r="D151" s="17"/>
      <c r="E151" s="17"/>
      <c r="F151" s="17"/>
      <c r="G151" s="16"/>
      <c r="H151" s="16"/>
      <c r="I151" s="16"/>
      <c r="J151" s="16"/>
      <c r="K151" s="16"/>
      <c r="L151" s="16"/>
      <c r="M151" s="16"/>
      <c r="N151" s="16"/>
      <c r="O151" s="16"/>
      <c r="P151" s="16"/>
    </row>
    <row r="152" spans="1:16">
      <c r="A152" s="21"/>
      <c r="B152" s="21"/>
      <c r="C152" s="17"/>
      <c r="D152" s="17"/>
      <c r="E152" s="17"/>
      <c r="F152" s="17"/>
      <c r="G152" s="16"/>
      <c r="H152" s="16"/>
      <c r="I152" s="16"/>
      <c r="J152" s="16"/>
      <c r="K152" s="16"/>
      <c r="L152" s="16"/>
      <c r="M152" s="16"/>
      <c r="N152" s="16"/>
      <c r="O152" s="16"/>
      <c r="P152" s="16"/>
    </row>
    <row r="153" spans="1:16">
      <c r="A153" s="21"/>
      <c r="B153" s="21"/>
      <c r="C153" s="17"/>
      <c r="D153" s="17"/>
      <c r="E153" s="17"/>
      <c r="F153" s="17"/>
      <c r="G153" s="16"/>
      <c r="H153" s="16"/>
      <c r="I153" s="16"/>
      <c r="J153" s="16"/>
      <c r="K153" s="16"/>
      <c r="L153" s="16"/>
      <c r="M153" s="16"/>
      <c r="N153" s="16"/>
      <c r="O153" s="16"/>
      <c r="P153" s="16"/>
    </row>
    <row r="154" spans="1:16">
      <c r="A154" s="21"/>
      <c r="B154" s="21"/>
      <c r="C154" s="17"/>
      <c r="D154" s="17"/>
      <c r="E154" s="17"/>
      <c r="F154" s="17"/>
      <c r="G154" s="16"/>
      <c r="H154" s="16"/>
      <c r="I154" s="16"/>
      <c r="J154" s="16"/>
      <c r="K154" s="16"/>
      <c r="L154" s="16"/>
      <c r="M154" s="16"/>
      <c r="N154" s="16"/>
      <c r="O154" s="16"/>
      <c r="P154" s="16"/>
    </row>
    <row r="155" spans="1:16">
      <c r="A155" s="21"/>
      <c r="B155" s="21"/>
      <c r="C155" s="17"/>
      <c r="D155" s="17"/>
      <c r="E155" s="17"/>
      <c r="F155" s="17"/>
      <c r="G155" s="16"/>
      <c r="H155" s="16"/>
      <c r="I155" s="16"/>
      <c r="J155" s="16"/>
      <c r="K155" s="16"/>
      <c r="L155" s="16"/>
      <c r="M155" s="16"/>
      <c r="N155" s="16"/>
      <c r="O155" s="16"/>
      <c r="P155" s="16"/>
    </row>
    <row r="156" spans="1:16">
      <c r="A156" s="21"/>
      <c r="B156" s="21"/>
      <c r="C156" s="17"/>
      <c r="D156" s="17"/>
      <c r="E156" s="17"/>
      <c r="F156" s="17"/>
      <c r="G156" s="16"/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16">
      <c r="A157" s="21"/>
      <c r="B157" s="21"/>
      <c r="C157" s="17"/>
      <c r="D157" s="17"/>
      <c r="E157" s="17"/>
      <c r="F157" s="17"/>
      <c r="G157" s="16"/>
      <c r="H157" s="16"/>
      <c r="I157" s="16"/>
      <c r="J157" s="16"/>
      <c r="K157" s="16"/>
      <c r="L157" s="16"/>
      <c r="M157" s="16"/>
      <c r="N157" s="16"/>
      <c r="O157" s="16"/>
      <c r="P157" s="16"/>
    </row>
    <row r="158" spans="1:16">
      <c r="A158" s="21"/>
      <c r="B158" s="21"/>
      <c r="C158" s="17"/>
      <c r="D158" s="17"/>
      <c r="E158" s="17"/>
      <c r="F158" s="17"/>
      <c r="G158" s="16"/>
      <c r="H158" s="16"/>
      <c r="I158" s="16"/>
      <c r="J158" s="16"/>
      <c r="K158" s="16"/>
      <c r="L158" s="16"/>
      <c r="M158" s="16"/>
      <c r="N158" s="16"/>
      <c r="O158" s="16"/>
      <c r="P158" s="16"/>
    </row>
    <row r="159" spans="1:16">
      <c r="A159" s="21"/>
      <c r="B159" s="21"/>
      <c r="C159" s="17"/>
      <c r="D159" s="17"/>
      <c r="E159" s="17"/>
      <c r="F159" s="17"/>
      <c r="G159" s="16"/>
      <c r="H159" s="16"/>
      <c r="I159" s="16"/>
      <c r="J159" s="16"/>
      <c r="K159" s="16"/>
      <c r="L159" s="16"/>
      <c r="M159" s="16"/>
      <c r="N159" s="16"/>
      <c r="O159" s="16"/>
      <c r="P159" s="16"/>
    </row>
    <row r="160" spans="1:16">
      <c r="A160" s="21"/>
      <c r="B160" s="21"/>
      <c r="C160" s="17"/>
      <c r="D160" s="17"/>
      <c r="E160" s="17"/>
      <c r="F160" s="17"/>
      <c r="G160" s="16"/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1:16">
      <c r="A161" s="21"/>
      <c r="B161" s="21"/>
      <c r="C161" s="17"/>
      <c r="D161" s="17"/>
      <c r="E161" s="17"/>
      <c r="F161" s="17"/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16">
      <c r="A162" s="21"/>
      <c r="B162" s="21"/>
      <c r="C162" s="17"/>
      <c r="D162" s="17"/>
      <c r="E162" s="17"/>
      <c r="F162" s="17"/>
      <c r="G162" s="16"/>
      <c r="H162" s="16"/>
      <c r="I162" s="16"/>
      <c r="J162" s="16"/>
      <c r="K162" s="16"/>
      <c r="L162" s="16"/>
      <c r="M162" s="16"/>
      <c r="N162" s="16"/>
      <c r="O162" s="16"/>
      <c r="P162" s="16"/>
    </row>
    <row r="163" spans="1:16">
      <c r="A163" s="21"/>
      <c r="B163" s="21"/>
      <c r="C163" s="17"/>
      <c r="D163" s="17"/>
      <c r="E163" s="17"/>
      <c r="F163" s="17"/>
      <c r="G163" s="16"/>
      <c r="H163" s="16"/>
      <c r="I163" s="16"/>
      <c r="J163" s="16"/>
      <c r="K163" s="16"/>
      <c r="L163" s="16"/>
      <c r="M163" s="16"/>
      <c r="N163" s="16"/>
      <c r="O163" s="16"/>
      <c r="P163" s="16"/>
    </row>
    <row r="164" spans="1:16">
      <c r="A164" s="21"/>
      <c r="B164" s="21"/>
      <c r="C164" s="17"/>
      <c r="D164" s="17"/>
      <c r="E164" s="17"/>
      <c r="F164" s="17"/>
      <c r="G164" s="16"/>
      <c r="H164" s="16"/>
      <c r="I164" s="16"/>
      <c r="J164" s="16"/>
      <c r="K164" s="16"/>
      <c r="L164" s="16"/>
      <c r="M164" s="16"/>
      <c r="N164" s="16"/>
      <c r="O164" s="16"/>
      <c r="P164" s="16"/>
    </row>
    <row r="165" spans="1:16">
      <c r="A165" s="21"/>
      <c r="B165" s="21"/>
      <c r="C165" s="17"/>
      <c r="D165" s="17"/>
      <c r="E165" s="17"/>
      <c r="F165" s="17"/>
      <c r="G165" s="16"/>
      <c r="H165" s="16"/>
      <c r="I165" s="16"/>
      <c r="J165" s="16"/>
      <c r="K165" s="16"/>
      <c r="L165" s="16"/>
      <c r="M165" s="16"/>
      <c r="N165" s="16"/>
      <c r="O165" s="16"/>
      <c r="P165" s="16"/>
    </row>
    <row r="166" spans="1:16">
      <c r="A166" s="21"/>
      <c r="B166" s="21"/>
      <c r="C166" s="17"/>
      <c r="D166" s="17"/>
      <c r="E166" s="17"/>
      <c r="F166" s="17"/>
      <c r="G166" s="16"/>
      <c r="H166" s="16"/>
      <c r="I166" s="16"/>
      <c r="J166" s="16"/>
      <c r="K166" s="16"/>
      <c r="L166" s="16"/>
      <c r="M166" s="16"/>
      <c r="N166" s="16"/>
      <c r="O166" s="16"/>
      <c r="P166" s="16"/>
    </row>
    <row r="167" spans="1:16">
      <c r="A167" s="21"/>
      <c r="B167" s="21"/>
      <c r="C167" s="17"/>
      <c r="D167" s="17"/>
      <c r="E167" s="17"/>
      <c r="F167" s="17"/>
      <c r="G167" s="16"/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1:16">
      <c r="A168" s="21"/>
      <c r="B168" s="21"/>
      <c r="C168" s="17"/>
      <c r="D168" s="17"/>
      <c r="E168" s="17"/>
      <c r="F168" s="17"/>
      <c r="G168" s="16"/>
      <c r="H168" s="16"/>
      <c r="I168" s="16"/>
      <c r="J168" s="16"/>
      <c r="K168" s="16"/>
      <c r="L168" s="16"/>
      <c r="M168" s="16"/>
      <c r="N168" s="16"/>
      <c r="O168" s="16"/>
      <c r="P168" s="16"/>
    </row>
    <row r="169" spans="1:16">
      <c r="A169" s="21"/>
      <c r="B169" s="21"/>
      <c r="C169" s="17"/>
      <c r="D169" s="17"/>
      <c r="E169" s="17"/>
      <c r="F169" s="17"/>
      <c r="G169" s="16"/>
      <c r="H169" s="16"/>
      <c r="I169" s="16"/>
      <c r="J169" s="16"/>
      <c r="K169" s="16"/>
      <c r="L169" s="16"/>
      <c r="M169" s="16"/>
      <c r="N169" s="16"/>
      <c r="O169" s="16"/>
      <c r="P169" s="16"/>
    </row>
    <row r="170" spans="1:16">
      <c r="A170" s="21"/>
      <c r="B170" s="21"/>
      <c r="C170" s="17"/>
      <c r="D170" s="17"/>
      <c r="E170" s="17"/>
      <c r="F170" s="17"/>
      <c r="G170" s="16"/>
      <c r="H170" s="16"/>
      <c r="I170" s="16"/>
      <c r="J170" s="16"/>
      <c r="K170" s="16"/>
      <c r="L170" s="16"/>
      <c r="M170" s="16"/>
      <c r="N170" s="16"/>
      <c r="O170" s="16"/>
      <c r="P170" s="16"/>
    </row>
    <row r="171" spans="1:16">
      <c r="A171" s="21"/>
      <c r="B171" s="21"/>
      <c r="C171" s="17"/>
      <c r="D171" s="17"/>
      <c r="E171" s="17"/>
      <c r="F171" s="17"/>
      <c r="G171" s="16"/>
      <c r="H171" s="16"/>
      <c r="I171" s="16"/>
      <c r="J171" s="16"/>
      <c r="K171" s="16"/>
      <c r="L171" s="16"/>
      <c r="M171" s="16"/>
      <c r="N171" s="16"/>
      <c r="O171" s="16"/>
      <c r="P171" s="16"/>
    </row>
    <row r="172" spans="1:16">
      <c r="A172" s="21"/>
      <c r="B172" s="21"/>
      <c r="C172" s="17"/>
      <c r="D172" s="17"/>
      <c r="E172" s="17"/>
      <c r="F172" s="17"/>
      <c r="G172" s="16"/>
      <c r="H172" s="16"/>
      <c r="I172" s="16"/>
      <c r="J172" s="16"/>
      <c r="K172" s="16"/>
      <c r="L172" s="16"/>
      <c r="M172" s="16"/>
      <c r="N172" s="16"/>
      <c r="O172" s="16"/>
      <c r="P172" s="16"/>
    </row>
    <row r="173" spans="1:16">
      <c r="A173" s="21"/>
      <c r="B173" s="21"/>
      <c r="C173" s="17"/>
      <c r="D173" s="17"/>
      <c r="E173" s="17"/>
      <c r="F173" s="17"/>
      <c r="G173" s="16"/>
      <c r="H173" s="16"/>
      <c r="I173" s="16"/>
      <c r="J173" s="16"/>
      <c r="K173" s="16"/>
      <c r="L173" s="16"/>
      <c r="M173" s="16"/>
      <c r="N173" s="16"/>
      <c r="O173" s="16"/>
      <c r="P173" s="16"/>
    </row>
    <row r="174" spans="1:16">
      <c r="A174" s="21"/>
      <c r="B174" s="21"/>
      <c r="C174" s="17"/>
      <c r="D174" s="17"/>
      <c r="E174" s="17"/>
      <c r="F174" s="17"/>
      <c r="G174" s="16"/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16">
      <c r="A175" s="21"/>
      <c r="B175" s="21"/>
      <c r="C175" s="17"/>
      <c r="D175" s="17"/>
      <c r="E175" s="17"/>
      <c r="F175" s="17"/>
      <c r="G175" s="16"/>
      <c r="H175" s="16"/>
      <c r="I175" s="16"/>
      <c r="J175" s="16"/>
      <c r="K175" s="16"/>
      <c r="L175" s="16"/>
      <c r="M175" s="16"/>
      <c r="N175" s="16"/>
      <c r="O175" s="16"/>
      <c r="P175" s="16"/>
    </row>
    <row r="176" spans="1:16">
      <c r="A176" s="21"/>
      <c r="B176" s="21"/>
      <c r="C176" s="17"/>
      <c r="D176" s="17"/>
      <c r="E176" s="17"/>
      <c r="F176" s="17"/>
      <c r="G176" s="16"/>
      <c r="H176" s="16"/>
      <c r="I176" s="16"/>
      <c r="J176" s="16"/>
      <c r="K176" s="16"/>
      <c r="L176" s="16"/>
      <c r="M176" s="16"/>
      <c r="N176" s="16"/>
      <c r="O176" s="16"/>
      <c r="P176" s="16"/>
    </row>
    <row r="177" spans="1:16">
      <c r="A177" s="21"/>
      <c r="B177" s="21"/>
      <c r="C177" s="17"/>
      <c r="D177" s="17"/>
      <c r="E177" s="17"/>
      <c r="F177" s="17"/>
      <c r="G177" s="16"/>
      <c r="H177" s="16"/>
      <c r="I177" s="16"/>
      <c r="J177" s="16"/>
      <c r="K177" s="16"/>
      <c r="L177" s="16"/>
      <c r="M177" s="16"/>
      <c r="N177" s="16"/>
      <c r="O177" s="16"/>
      <c r="P177" s="16"/>
    </row>
    <row r="178" spans="1:16">
      <c r="A178" s="21"/>
      <c r="B178" s="21"/>
      <c r="C178" s="17"/>
      <c r="D178" s="17"/>
      <c r="E178" s="17"/>
      <c r="F178" s="17"/>
      <c r="G178" s="16"/>
      <c r="H178" s="16"/>
      <c r="I178" s="16"/>
      <c r="J178" s="16"/>
      <c r="K178" s="16"/>
      <c r="L178" s="16"/>
      <c r="M178" s="16"/>
      <c r="N178" s="16"/>
      <c r="O178" s="16"/>
      <c r="P178" s="16"/>
    </row>
    <row r="179" spans="1:16">
      <c r="A179" s="21"/>
      <c r="B179" s="21"/>
      <c r="C179" s="17"/>
      <c r="D179" s="17"/>
      <c r="E179" s="17"/>
      <c r="F179" s="17"/>
      <c r="G179" s="16"/>
      <c r="H179" s="16"/>
      <c r="I179" s="16"/>
      <c r="J179" s="16"/>
      <c r="K179" s="16"/>
      <c r="L179" s="16"/>
      <c r="M179" s="16"/>
      <c r="N179" s="16"/>
      <c r="O179" s="16"/>
      <c r="P179" s="16"/>
    </row>
    <row r="180" spans="1:16">
      <c r="A180" s="21"/>
      <c r="B180" s="21"/>
      <c r="C180" s="17"/>
      <c r="D180" s="17"/>
      <c r="E180" s="17"/>
      <c r="F180" s="17"/>
      <c r="G180" s="16"/>
      <c r="H180" s="16"/>
      <c r="I180" s="16"/>
      <c r="J180" s="16"/>
      <c r="K180" s="16"/>
      <c r="L180" s="16"/>
      <c r="M180" s="16"/>
      <c r="N180" s="16"/>
      <c r="O180" s="16"/>
      <c r="P180" s="16"/>
    </row>
    <row r="181" spans="1:16">
      <c r="A181" s="21"/>
      <c r="B181" s="21"/>
      <c r="C181" s="17"/>
      <c r="D181" s="17"/>
      <c r="E181" s="17"/>
      <c r="F181" s="17"/>
      <c r="G181" s="16"/>
      <c r="H181" s="16"/>
      <c r="I181" s="16"/>
      <c r="J181" s="16"/>
      <c r="K181" s="16"/>
      <c r="L181" s="16"/>
      <c r="M181" s="16"/>
      <c r="N181" s="16"/>
      <c r="O181" s="16"/>
      <c r="P181" s="16"/>
    </row>
    <row r="182" spans="1:16">
      <c r="A182" s="21"/>
      <c r="B182" s="21"/>
      <c r="C182" s="17"/>
      <c r="D182" s="17"/>
      <c r="E182" s="17"/>
      <c r="F182" s="17"/>
      <c r="G182" s="16"/>
      <c r="H182" s="16"/>
      <c r="I182" s="16"/>
      <c r="J182" s="16"/>
      <c r="K182" s="16"/>
      <c r="L182" s="16"/>
      <c r="M182" s="16"/>
      <c r="N182" s="16"/>
      <c r="O182" s="16"/>
      <c r="P182" s="16"/>
    </row>
    <row r="183" spans="1:16">
      <c r="A183" s="21"/>
      <c r="B183" s="21"/>
      <c r="C183" s="17"/>
      <c r="D183" s="17"/>
      <c r="E183" s="17"/>
      <c r="F183" s="17"/>
      <c r="G183" s="16"/>
      <c r="H183" s="16"/>
      <c r="I183" s="16"/>
      <c r="J183" s="16"/>
      <c r="K183" s="16"/>
      <c r="L183" s="16"/>
      <c r="M183" s="16"/>
      <c r="N183" s="16"/>
      <c r="O183" s="16"/>
      <c r="P183" s="16"/>
    </row>
    <row r="184" spans="1:16">
      <c r="A184" s="21"/>
      <c r="B184" s="21"/>
      <c r="C184" s="17"/>
      <c r="D184" s="17"/>
      <c r="E184" s="17"/>
      <c r="F184" s="17"/>
      <c r="G184" s="16"/>
      <c r="H184" s="16"/>
      <c r="I184" s="16"/>
      <c r="J184" s="16"/>
      <c r="K184" s="16"/>
      <c r="L184" s="16"/>
      <c r="M184" s="16"/>
      <c r="N184" s="16"/>
      <c r="O184" s="16"/>
      <c r="P184" s="16"/>
    </row>
    <row r="185" spans="1:16">
      <c r="A185" s="21"/>
      <c r="B185" s="21"/>
      <c r="C185" s="17"/>
      <c r="D185" s="17"/>
      <c r="E185" s="17"/>
      <c r="F185" s="17"/>
      <c r="G185" s="16"/>
      <c r="H185" s="16"/>
      <c r="I185" s="16"/>
      <c r="J185" s="16"/>
      <c r="K185" s="16"/>
      <c r="L185" s="16"/>
      <c r="M185" s="16"/>
      <c r="N185" s="16"/>
      <c r="O185" s="16"/>
      <c r="P185" s="16"/>
    </row>
    <row r="186" spans="1:16">
      <c r="A186" s="21"/>
      <c r="B186" s="21"/>
      <c r="C186" s="17"/>
      <c r="D186" s="17"/>
      <c r="E186" s="17"/>
      <c r="F186" s="17"/>
      <c r="G186" s="16"/>
      <c r="H186" s="16"/>
      <c r="I186" s="16"/>
      <c r="J186" s="16"/>
      <c r="K186" s="16"/>
      <c r="L186" s="16"/>
      <c r="M186" s="16"/>
      <c r="N186" s="16"/>
      <c r="O186" s="16"/>
      <c r="P186" s="16"/>
    </row>
    <row r="187" spans="1:16">
      <c r="A187" s="21"/>
      <c r="B187" s="21"/>
      <c r="C187" s="17"/>
      <c r="D187" s="17"/>
      <c r="E187" s="17"/>
      <c r="F187" s="17"/>
      <c r="G187" s="16"/>
      <c r="H187" s="16"/>
      <c r="I187" s="16"/>
      <c r="J187" s="16"/>
      <c r="K187" s="16"/>
      <c r="L187" s="16"/>
      <c r="M187" s="16"/>
      <c r="N187" s="16"/>
      <c r="O187" s="16"/>
      <c r="P187" s="16"/>
    </row>
    <row r="188" spans="1:16">
      <c r="A188" s="21"/>
      <c r="B188" s="21"/>
      <c r="C188" s="17"/>
      <c r="D188" s="17"/>
      <c r="E188" s="17"/>
      <c r="F188" s="17"/>
      <c r="G188" s="16"/>
      <c r="H188" s="16"/>
      <c r="I188" s="16"/>
      <c r="J188" s="16"/>
      <c r="K188" s="16"/>
      <c r="L188" s="16"/>
      <c r="M188" s="16"/>
      <c r="N188" s="16"/>
      <c r="O188" s="16"/>
      <c r="P188" s="16"/>
    </row>
    <row r="189" spans="1:16">
      <c r="A189" s="21"/>
      <c r="B189" s="21"/>
      <c r="C189" s="17"/>
      <c r="D189" s="17"/>
      <c r="E189" s="17"/>
      <c r="F189" s="17"/>
      <c r="G189" s="16"/>
      <c r="H189" s="16"/>
      <c r="I189" s="16"/>
      <c r="J189" s="16"/>
      <c r="K189" s="16"/>
      <c r="L189" s="16"/>
      <c r="M189" s="16"/>
      <c r="N189" s="16"/>
      <c r="O189" s="16"/>
      <c r="P189" s="16"/>
    </row>
    <row r="190" spans="1:16">
      <c r="A190" s="21"/>
      <c r="B190" s="21"/>
      <c r="C190" s="17"/>
      <c r="D190" s="17"/>
      <c r="E190" s="17"/>
      <c r="F190" s="17"/>
      <c r="G190" s="16"/>
      <c r="H190" s="16"/>
      <c r="I190" s="16"/>
      <c r="J190" s="16"/>
      <c r="K190" s="16"/>
      <c r="L190" s="16"/>
      <c r="M190" s="16"/>
      <c r="N190" s="16"/>
      <c r="O190" s="16"/>
      <c r="P190" s="16"/>
    </row>
  </sheetData>
  <sheetProtection sheet="1" objects="1" scenarios="1" autoFilter="0"/>
  <mergeCells count="3">
    <mergeCell ref="D5:E5"/>
    <mergeCell ref="D6:E6"/>
    <mergeCell ref="D7:E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/>
  <dimension ref="A1:Q648"/>
  <sheetViews>
    <sheetView showGridLines="0" showRowColHeaders="0" zoomScale="90" zoomScaleNormal="90" zoomScalePageLayoutView="80" workbookViewId="0"/>
  </sheetViews>
  <sheetFormatPr defaultColWidth="0" defaultRowHeight="15.6"/>
  <cols>
    <col min="1" max="1" width="2.09765625" style="21" customWidth="1"/>
    <col min="2" max="2" width="1.296875" style="21" customWidth="1"/>
    <col min="3" max="3" width="27.59765625" style="4" customWidth="1"/>
    <col min="4" max="4" width="23.5" style="4" customWidth="1"/>
    <col min="5" max="5" width="9.59765625" style="91" customWidth="1"/>
    <col min="6" max="6" width="27.59765625" style="4" customWidth="1"/>
    <col min="7" max="9" width="18.796875" style="4" customWidth="1"/>
    <col min="10" max="10" width="18.796875" style="66" customWidth="1"/>
    <col min="11" max="12" width="10.69921875" style="21" customWidth="1"/>
    <col min="13" max="17" width="11" style="21" customWidth="1"/>
    <col min="18" max="16384" width="0" style="16" hidden="1"/>
  </cols>
  <sheetData>
    <row r="1" spans="1:17" ht="64.5" customHeight="1">
      <c r="C1" s="23"/>
      <c r="D1" s="23"/>
      <c r="E1" s="23"/>
      <c r="F1" s="23"/>
      <c r="G1" s="23"/>
      <c r="H1" s="23"/>
      <c r="I1" s="23"/>
      <c r="J1" s="21"/>
    </row>
    <row r="2" spans="1:17" ht="50.25" customHeight="1">
      <c r="A2" s="94"/>
      <c r="B2" s="76"/>
      <c r="C2" s="95"/>
      <c r="D2" s="78"/>
      <c r="E2" s="78"/>
      <c r="F2" s="78"/>
      <c r="G2" s="78"/>
      <c r="H2" s="78"/>
      <c r="I2" s="78"/>
      <c r="J2" s="76"/>
      <c r="K2" s="76"/>
      <c r="L2" s="76"/>
      <c r="M2" s="76"/>
      <c r="N2" s="76"/>
      <c r="O2" s="76"/>
      <c r="P2" s="76"/>
      <c r="Q2" s="76"/>
    </row>
    <row r="3" spans="1:17" ht="44.25" customHeight="1">
      <c r="C3" s="22"/>
      <c r="D3" s="23"/>
      <c r="E3" s="24"/>
      <c r="F3" s="24"/>
      <c r="G3" s="23"/>
      <c r="H3" s="23"/>
      <c r="I3" s="23"/>
      <c r="J3" s="21"/>
    </row>
    <row r="4" spans="1:17" ht="11.25" customHeight="1" thickBot="1">
      <c r="C4" s="44"/>
      <c r="D4" s="21"/>
      <c r="E4" s="21"/>
      <c r="F4" s="21"/>
      <c r="G4" s="21"/>
      <c r="H4" s="21"/>
      <c r="I4" s="21"/>
      <c r="J4" s="21"/>
    </row>
    <row r="5" spans="1:17" ht="40.5" customHeight="1" thickTop="1" thickBot="1">
      <c r="C5" s="133" t="s">
        <v>30</v>
      </c>
      <c r="D5" s="132"/>
      <c r="E5" s="23"/>
      <c r="F5" s="134" t="s">
        <v>39</v>
      </c>
      <c r="G5" s="227"/>
      <c r="H5" s="228"/>
      <c r="I5" s="229"/>
      <c r="J5" s="21"/>
    </row>
    <row r="6" spans="1:17" ht="11.25" customHeight="1" thickTop="1">
      <c r="C6" s="66"/>
      <c r="D6" s="66"/>
      <c r="E6" s="66"/>
      <c r="F6" s="66"/>
      <c r="G6" s="92"/>
      <c r="H6" s="93"/>
      <c r="I6" s="93"/>
      <c r="J6" s="93"/>
    </row>
    <row r="7" spans="1:17" ht="13.5" customHeight="1" thickBot="1">
      <c r="C7" s="66"/>
      <c r="D7" s="66"/>
      <c r="E7" s="66"/>
      <c r="F7" s="66"/>
      <c r="G7" s="66"/>
      <c r="H7" s="66"/>
      <c r="I7" s="66"/>
    </row>
    <row r="8" spans="1:17" ht="21" customHeight="1" thickTop="1" thickBot="1">
      <c r="C8" s="225" t="s">
        <v>71</v>
      </c>
      <c r="D8" s="226"/>
      <c r="F8" s="3" t="s">
        <v>51</v>
      </c>
      <c r="G8" s="3" t="s">
        <v>42</v>
      </c>
      <c r="H8" s="3" t="s">
        <v>43</v>
      </c>
      <c r="I8" s="5" t="s">
        <v>52</v>
      </c>
      <c r="J8" s="21"/>
    </row>
    <row r="9" spans="1:17" ht="21" customHeight="1" thickTop="1">
      <c r="C9" s="10" t="s">
        <v>13</v>
      </c>
      <c r="D9" s="185" t="str">
        <f>IFERROR(IF(D5="","-",INDEX(INVE_GERA!C6:C2006,MATCH(D5,INVE_GERA!D6:D2006,0),1)),"")</f>
        <v>-</v>
      </c>
      <c r="F9" s="10" t="s">
        <v>53</v>
      </c>
      <c r="G9" s="156">
        <f>SUMIFS(MOVI_ENTR!I:I,MOVI_ENTR!D:D,$D$5,MOVI_ENTR!B:B,ROW()-8,MOVI_ENTR!O:O,$G$5)</f>
        <v>0</v>
      </c>
      <c r="H9" s="156">
        <f>SUMIFS(MOVI_SAID!H:H,MOVI_SAID!B:B,ROW()-8,MOVI_SAID!D:D,$D$5,MOVI_SAID!L:L,$G$5)</f>
        <v>0</v>
      </c>
      <c r="I9" s="156">
        <f>G9-H9</f>
        <v>0</v>
      </c>
      <c r="J9" s="21"/>
    </row>
    <row r="10" spans="1:17" ht="21" customHeight="1">
      <c r="C10" s="10" t="s">
        <v>15</v>
      </c>
      <c r="D10" s="186" t="str">
        <f>IFERROR(IF(D5="","-",VLOOKUP(D5,INVE_GERA!D:N,2,0)),"")</f>
        <v>-</v>
      </c>
      <c r="F10" s="10" t="s">
        <v>54</v>
      </c>
      <c r="G10" s="156">
        <f>SUMIFS(MOVI_ENTR!I:I,MOVI_ENTR!D:D,$D$5,MOVI_ENTR!B:B,ROW()-8,MOVI_ENTR!O:O,$G$5)</f>
        <v>0</v>
      </c>
      <c r="H10" s="156">
        <f>SUMIFS(MOVI_SAID!H:H,MOVI_SAID!B:B,ROW()-8,MOVI_SAID!D:D,$D$5,MOVI_SAID!L:L,$G$5)</f>
        <v>0</v>
      </c>
      <c r="I10" s="156">
        <f>I9+G10-H10</f>
        <v>0</v>
      </c>
      <c r="J10" s="21"/>
    </row>
    <row r="11" spans="1:17" ht="21" customHeight="1">
      <c r="C11" s="10" t="s">
        <v>42</v>
      </c>
      <c r="D11" s="186">
        <f>SUMIFS(MOVI_ENTR!I:I,MOVI_ENTR!D:D,$D$5,MOVI_ENTR!O:O,$G$5)</f>
        <v>0</v>
      </c>
      <c r="F11" s="10" t="s">
        <v>55</v>
      </c>
      <c r="G11" s="156">
        <f>SUMIFS(MOVI_ENTR!I:I,MOVI_ENTR!D:D,$D$5,MOVI_ENTR!B:B,ROW()-8,MOVI_ENTR!O:O,$G$5)</f>
        <v>0</v>
      </c>
      <c r="H11" s="156">
        <f>SUMIFS(MOVI_SAID!H:H,MOVI_SAID!B:B,ROW()-8,MOVI_SAID!D:D,$D$5,MOVI_SAID!L:L,$G$5)</f>
        <v>0</v>
      </c>
      <c r="I11" s="156">
        <f t="shared" ref="I11:I20" si="0">I10+G11-H11</f>
        <v>0</v>
      </c>
      <c r="J11" s="21"/>
    </row>
    <row r="12" spans="1:17" ht="21" customHeight="1">
      <c r="C12" s="10" t="s">
        <v>43</v>
      </c>
      <c r="D12" s="186">
        <f>SUMIFS(MOVI_SAID!H:H,MOVI_SAID!D:D,$D$5,MOVI_SAID!L:L,$G$5)</f>
        <v>0</v>
      </c>
      <c r="F12" s="10" t="s">
        <v>56</v>
      </c>
      <c r="G12" s="156">
        <f>SUMIFS(MOVI_ENTR!I:I,MOVI_ENTR!D:D,$D$5,MOVI_ENTR!B:B,ROW()-8,MOVI_ENTR!O:O,$G$5)</f>
        <v>0</v>
      </c>
      <c r="H12" s="156">
        <f>SUMIFS(MOVI_SAID!H:H,MOVI_SAID!B:B,ROW()-8,MOVI_SAID!D:D,$D$5,MOVI_SAID!L:L,$G$5)</f>
        <v>0</v>
      </c>
      <c r="I12" s="156">
        <f t="shared" si="0"/>
        <v>0</v>
      </c>
      <c r="J12" s="21"/>
    </row>
    <row r="13" spans="1:17" ht="21" customHeight="1">
      <c r="C13" s="10" t="s">
        <v>66</v>
      </c>
      <c r="D13" s="186">
        <f>SUMIFS(MOVI_ENTR!I:I,MOVI_ENTR!D:D,$D$5,MOVI_ENTR!O:O,$G$5)-SUMIFS(MOVI_SAID!H:H,MOVI_SAID!D:D,$D$5,MOVI_SAID!L:L,$G$5)</f>
        <v>0</v>
      </c>
      <c r="F13" s="10" t="s">
        <v>57</v>
      </c>
      <c r="G13" s="156">
        <f>SUMIFS(MOVI_ENTR!I:I,MOVI_ENTR!D:D,$D$5,MOVI_ENTR!B:B,ROW()-8,MOVI_ENTR!O:O,$G$5)</f>
        <v>0</v>
      </c>
      <c r="H13" s="156">
        <f>SUMIFS(MOVI_SAID!H:H,MOVI_SAID!B:B,ROW()-8,MOVI_SAID!D:D,$D$5,MOVI_SAID!L:L,$G$5)</f>
        <v>0</v>
      </c>
      <c r="I13" s="156">
        <f t="shared" si="0"/>
        <v>0</v>
      </c>
      <c r="J13" s="21"/>
    </row>
    <row r="14" spans="1:17" ht="21" customHeight="1">
      <c r="C14" s="10" t="s">
        <v>41</v>
      </c>
      <c r="D14" s="187" t="str">
        <f>IFERROR(IF(D5="","-",IF(D13&lt;=0,"Sem estoque",IF(D13/D10&lt;0.25,"Quase sem estoque",IF(D13/D10&lt;1.2,"Estoque baixo",IF(D13/D10&lt;2,"Estoque moderado","Estoque confortável"))))),"")</f>
        <v>-</v>
      </c>
      <c r="F14" s="10" t="s">
        <v>58</v>
      </c>
      <c r="G14" s="156">
        <f>SUMIFS(MOVI_ENTR!I:I,MOVI_ENTR!D:D,$D$5,MOVI_ENTR!B:B,ROW()-8,MOVI_ENTR!O:O,$G$5)</f>
        <v>0</v>
      </c>
      <c r="H14" s="156">
        <f>SUMIFS(MOVI_SAID!H:H,MOVI_SAID!B:B,ROW()-8,MOVI_SAID!D:D,$D$5,MOVI_SAID!L:L,$G$5)</f>
        <v>0</v>
      </c>
      <c r="I14" s="156">
        <f t="shared" si="0"/>
        <v>0</v>
      </c>
      <c r="J14" s="21"/>
    </row>
    <row r="15" spans="1:17" ht="21" customHeight="1">
      <c r="C15" s="10" t="s">
        <v>82</v>
      </c>
      <c r="D15" s="188" t="str">
        <f>IFERROR(IF(D5="","-",D17/SUMIFS(MOVI_ENTR!M:M,MOVI_ENTR!O:O,$G$5)),"")</f>
        <v>-</v>
      </c>
      <c r="F15" s="10" t="s">
        <v>59</v>
      </c>
      <c r="G15" s="156">
        <f>SUMIFS(MOVI_ENTR!I:I,MOVI_ENTR!D:D,$D$5,MOVI_ENTR!B:B,ROW()-8,MOVI_ENTR!O:O,$G$5)</f>
        <v>0</v>
      </c>
      <c r="H15" s="156">
        <f>SUMIFS(MOVI_SAID!H:H,MOVI_SAID!B:B,ROW()-8,MOVI_SAID!D:D,$D$5,MOVI_SAID!L:L,$G$5)</f>
        <v>0</v>
      </c>
      <c r="I15" s="156">
        <f t="shared" si="0"/>
        <v>0</v>
      </c>
      <c r="J15" s="21"/>
    </row>
    <row r="16" spans="1:17" ht="21" customHeight="1">
      <c r="C16" s="10" t="s">
        <v>83</v>
      </c>
      <c r="D16" s="188" t="str">
        <f>IFERROR(IF(D5="","-",D13/SUMIFS(MOVI_ENTR!L:L,MOVI_ENTR!O:O,$G$5)),"")</f>
        <v>-</v>
      </c>
      <c r="F16" s="10" t="s">
        <v>60</v>
      </c>
      <c r="G16" s="156">
        <f>SUMIFS(MOVI_ENTR!I:I,MOVI_ENTR!D:D,$D$5,MOVI_ENTR!B:B,ROW()-8,MOVI_ENTR!O:O,$G$5)</f>
        <v>0</v>
      </c>
      <c r="H16" s="156">
        <f>SUMIFS(MOVI_SAID!H:H,MOVI_SAID!B:B,ROW()-8,MOVI_SAID!D:D,$D$5,MOVI_SAID!L:L,$G$5)</f>
        <v>0</v>
      </c>
      <c r="I16" s="156">
        <f t="shared" si="0"/>
        <v>0</v>
      </c>
      <c r="J16" s="21"/>
    </row>
    <row r="17" spans="3:10" ht="21" customHeight="1">
      <c r="C17" s="10" t="s">
        <v>67</v>
      </c>
      <c r="D17" s="189" t="str">
        <f>IFERROR(IF(D5="","-",SUMIFS(MOVI_ENTR!M:M,MOVI_ENTR!D:D,$D$5,MOVI_ENTR!O:O,$G$5)),"")</f>
        <v>-</v>
      </c>
      <c r="F17" s="10" t="s">
        <v>61</v>
      </c>
      <c r="G17" s="156">
        <f>SUMIFS(MOVI_ENTR!I:I,MOVI_ENTR!D:D,$D$5,MOVI_ENTR!B:B,ROW()-8,MOVI_ENTR!O:O,$G$5)</f>
        <v>0</v>
      </c>
      <c r="H17" s="156">
        <f>SUMIFS(MOVI_SAID!H:H,MOVI_SAID!B:B,ROW()-8,MOVI_SAID!D:D,$D$5,MOVI_SAID!L:L,$G$5)</f>
        <v>0</v>
      </c>
      <c r="I17" s="156">
        <f t="shared" si="0"/>
        <v>0</v>
      </c>
      <c r="J17" s="21"/>
    </row>
    <row r="18" spans="3:10" ht="21" customHeight="1">
      <c r="C18" s="10" t="s">
        <v>68</v>
      </c>
      <c r="D18" s="189" t="str">
        <f>IFERROR(IF(D5="","-",(SUMIFS(MOVI_ENTR!M:M,MOVI_ENTR!D:D,$D$5,MOVI_ENTR!O:O,$G$5)/SUMIFS(MOVI_ENTR!I:I,MOVI_ENTR!D:D,$D$5,MOVI_ENTR!O:O,$G$5))),"")</f>
        <v>-</v>
      </c>
      <c r="F18" s="10" t="s">
        <v>62</v>
      </c>
      <c r="G18" s="156">
        <f>SUMIFS(MOVI_ENTR!I:I,MOVI_ENTR!D:D,$D$5,MOVI_ENTR!B:B,ROW()-8,MOVI_ENTR!O:O,$G$5)</f>
        <v>0</v>
      </c>
      <c r="H18" s="156">
        <f>SUMIFS(MOVI_SAID!H:H,MOVI_SAID!B:B,ROW()-8,MOVI_SAID!D:D,$D$5,MOVI_SAID!L:L,$G$5)</f>
        <v>0</v>
      </c>
      <c r="I18" s="156">
        <f t="shared" si="0"/>
        <v>0</v>
      </c>
      <c r="J18" s="21"/>
    </row>
    <row r="19" spans="3:10" ht="21" customHeight="1">
      <c r="C19" s="10" t="s">
        <v>46</v>
      </c>
      <c r="D19" s="190">
        <f>IFERROR(D12/D10,0)</f>
        <v>0</v>
      </c>
      <c r="F19" s="10" t="s">
        <v>63</v>
      </c>
      <c r="G19" s="156">
        <f>SUMIFS(MOVI_ENTR!I:I,MOVI_ENTR!D:D,$D$5,MOVI_ENTR!B:B,ROW()-8,MOVI_ENTR!O:O,$G$5)</f>
        <v>0</v>
      </c>
      <c r="H19" s="156">
        <f>SUMIFS(MOVI_SAID!H:H,MOVI_SAID!B:B,ROW()-8,MOVI_SAID!D:D,$D$5,MOVI_SAID!L:L,$G$5)</f>
        <v>0</v>
      </c>
      <c r="I19" s="156">
        <f t="shared" si="0"/>
        <v>0</v>
      </c>
      <c r="J19" s="21"/>
    </row>
    <row r="20" spans="3:10" ht="21" customHeight="1">
      <c r="C20" s="10" t="s">
        <v>69</v>
      </c>
      <c r="D20" s="186" t="str">
        <f>IFERROR(IF(D5="","-",(SUMIFS(MOVI_ENTR!K:K,MOVI_ENTR!D:D,$D$5,MOVI_ENTR!O:O,$G$5)/COUNTIFS(MOVI_ENTR!D:D,$D$5,MOVI_ENTR!O:O,$G$5))),"")</f>
        <v>-</v>
      </c>
      <c r="F20" s="10" t="s">
        <v>64</v>
      </c>
      <c r="G20" s="156">
        <f>SUMIFS(MOVI_ENTR!I:I,MOVI_ENTR!D:D,$D$5,MOVI_ENTR!B:B,ROW()-8,MOVI_ENTR!O:O,$G$5)</f>
        <v>0</v>
      </c>
      <c r="H20" s="156">
        <f>SUMIFS(MOVI_SAID!H:H,MOVI_SAID!B:B,ROW()-8,MOVI_SAID!D:D,$D$5,MOVI_SAID!L:L,$G$5)</f>
        <v>0</v>
      </c>
      <c r="I20" s="156">
        <f t="shared" si="0"/>
        <v>0</v>
      </c>
      <c r="J20" s="21"/>
    </row>
    <row r="21" spans="3:10" ht="21" customHeight="1">
      <c r="C21" s="10" t="s">
        <v>70</v>
      </c>
      <c r="D21" s="186" t="str">
        <f>IFERROR(IF(D5="","-",IF(G5="","",IF(D16&lt;0.5,"C",IF(D16&lt;0.8,"B","A")))),"")</f>
        <v>-</v>
      </c>
      <c r="F21" s="10" t="s">
        <v>65</v>
      </c>
      <c r="G21" s="156">
        <f>SUM(G9:G20)</f>
        <v>0</v>
      </c>
      <c r="H21" s="156">
        <f>SUM(H9:H20)</f>
        <v>0</v>
      </c>
      <c r="I21" s="156">
        <f>G21-H21</f>
        <v>0</v>
      </c>
      <c r="J21" s="21"/>
    </row>
    <row r="22" spans="3:10">
      <c r="C22" s="66"/>
      <c r="D22" s="66"/>
      <c r="E22" s="66"/>
      <c r="F22" s="66"/>
      <c r="G22" s="66"/>
      <c r="H22" s="66"/>
      <c r="I22" s="66"/>
    </row>
    <row r="23" spans="3:10">
      <c r="C23" s="66"/>
      <c r="D23" s="66"/>
      <c r="E23" s="66"/>
      <c r="F23" s="66"/>
      <c r="G23" s="66"/>
      <c r="H23" s="66"/>
      <c r="I23" s="66"/>
    </row>
    <row r="24" spans="3:10">
      <c r="C24" s="66"/>
      <c r="D24" s="66"/>
      <c r="E24" s="66"/>
      <c r="F24" s="66"/>
      <c r="G24" s="66"/>
      <c r="H24" s="66"/>
      <c r="I24" s="66"/>
    </row>
    <row r="25" spans="3:10">
      <c r="C25" s="66"/>
      <c r="D25" s="66"/>
      <c r="E25" s="66"/>
      <c r="F25" s="66"/>
      <c r="G25" s="66"/>
      <c r="H25" s="66"/>
      <c r="I25" s="66"/>
    </row>
    <row r="26" spans="3:10">
      <c r="C26" s="66"/>
      <c r="D26" s="66"/>
      <c r="E26" s="66"/>
      <c r="F26" s="66"/>
      <c r="G26" s="66"/>
      <c r="H26" s="66"/>
      <c r="I26" s="66"/>
    </row>
    <row r="27" spans="3:10">
      <c r="C27" s="66"/>
      <c r="D27" s="66"/>
      <c r="E27" s="66"/>
      <c r="F27" s="66"/>
      <c r="G27" s="66"/>
      <c r="H27" s="66"/>
      <c r="I27" s="66"/>
    </row>
    <row r="28" spans="3:10">
      <c r="C28" s="66"/>
      <c r="D28" s="66"/>
      <c r="E28" s="66"/>
      <c r="F28" s="66"/>
      <c r="G28" s="66"/>
      <c r="H28" s="66"/>
      <c r="I28" s="66"/>
    </row>
    <row r="29" spans="3:10">
      <c r="C29" s="66"/>
      <c r="D29" s="66"/>
      <c r="E29" s="66"/>
      <c r="F29" s="66"/>
      <c r="G29" s="66"/>
      <c r="H29" s="66"/>
      <c r="I29" s="66"/>
    </row>
    <row r="30" spans="3:10">
      <c r="C30" s="66"/>
      <c r="D30" s="66"/>
      <c r="E30" s="66"/>
      <c r="F30" s="66"/>
      <c r="G30" s="66"/>
      <c r="H30" s="66"/>
      <c r="I30" s="66"/>
    </row>
    <row r="31" spans="3:10">
      <c r="C31" s="66"/>
      <c r="D31" s="66"/>
      <c r="E31" s="66"/>
      <c r="F31" s="66"/>
      <c r="G31" s="66"/>
      <c r="H31" s="66"/>
      <c r="I31" s="66"/>
    </row>
    <row r="32" spans="3:10">
      <c r="C32" s="66"/>
      <c r="D32" s="66"/>
      <c r="E32" s="66"/>
      <c r="F32" s="66"/>
      <c r="G32" s="66"/>
      <c r="H32" s="66"/>
      <c r="I32" s="66"/>
    </row>
    <row r="33" spans="3:9">
      <c r="C33" s="66"/>
      <c r="D33" s="66"/>
      <c r="E33" s="66"/>
      <c r="F33" s="66"/>
      <c r="G33" s="66"/>
      <c r="H33" s="66"/>
      <c r="I33" s="66"/>
    </row>
    <row r="34" spans="3:9">
      <c r="C34" s="66"/>
      <c r="D34" s="66"/>
      <c r="E34" s="66"/>
      <c r="F34" s="66"/>
      <c r="G34" s="66"/>
      <c r="H34" s="66"/>
      <c r="I34" s="66"/>
    </row>
    <row r="35" spans="3:9">
      <c r="C35" s="66"/>
      <c r="D35" s="66"/>
      <c r="E35" s="66"/>
      <c r="F35" s="66"/>
      <c r="G35" s="66"/>
      <c r="H35" s="66"/>
      <c r="I35" s="66"/>
    </row>
    <row r="36" spans="3:9">
      <c r="C36" s="66"/>
      <c r="D36" s="66"/>
      <c r="E36" s="66"/>
      <c r="F36" s="66"/>
      <c r="G36" s="66"/>
      <c r="H36" s="66"/>
      <c r="I36" s="66"/>
    </row>
    <row r="37" spans="3:9">
      <c r="C37" s="66"/>
      <c r="D37" s="66"/>
      <c r="E37" s="66"/>
      <c r="F37" s="66"/>
      <c r="G37" s="66"/>
      <c r="H37" s="66"/>
      <c r="I37" s="66"/>
    </row>
    <row r="38" spans="3:9">
      <c r="C38" s="66"/>
      <c r="D38" s="66"/>
      <c r="E38" s="66"/>
      <c r="F38" s="66"/>
      <c r="G38" s="66"/>
      <c r="H38" s="66"/>
      <c r="I38" s="66"/>
    </row>
    <row r="39" spans="3:9">
      <c r="C39" s="66"/>
      <c r="D39" s="66"/>
      <c r="E39" s="66"/>
      <c r="F39" s="66"/>
      <c r="G39" s="66"/>
      <c r="H39" s="66"/>
      <c r="I39" s="66"/>
    </row>
    <row r="40" spans="3:9">
      <c r="C40" s="66"/>
      <c r="D40" s="66"/>
      <c r="E40" s="66"/>
      <c r="F40" s="66"/>
      <c r="G40" s="66"/>
      <c r="H40" s="66"/>
      <c r="I40" s="66"/>
    </row>
    <row r="41" spans="3:9">
      <c r="C41" s="66"/>
      <c r="D41" s="66"/>
      <c r="E41" s="66"/>
      <c r="F41" s="66"/>
      <c r="G41" s="66"/>
      <c r="H41" s="66"/>
      <c r="I41" s="66"/>
    </row>
    <row r="42" spans="3:9">
      <c r="C42" s="66"/>
      <c r="D42" s="66"/>
      <c r="E42" s="66"/>
      <c r="F42" s="66"/>
      <c r="G42" s="66"/>
      <c r="H42" s="66"/>
      <c r="I42" s="66"/>
    </row>
    <row r="43" spans="3:9">
      <c r="C43" s="66"/>
      <c r="D43" s="66"/>
      <c r="E43" s="66"/>
      <c r="F43" s="66"/>
      <c r="G43" s="66"/>
      <c r="H43" s="66"/>
      <c r="I43" s="66"/>
    </row>
    <row r="44" spans="3:9">
      <c r="C44" s="66"/>
      <c r="D44" s="66"/>
      <c r="E44" s="66"/>
      <c r="F44" s="66"/>
      <c r="G44" s="66"/>
      <c r="H44" s="66"/>
      <c r="I44" s="66"/>
    </row>
    <row r="45" spans="3:9">
      <c r="C45" s="66"/>
      <c r="D45" s="66"/>
      <c r="E45" s="66"/>
      <c r="F45" s="66"/>
      <c r="G45" s="66"/>
      <c r="H45" s="66"/>
      <c r="I45" s="66"/>
    </row>
    <row r="46" spans="3:9">
      <c r="C46" s="66"/>
      <c r="D46" s="66"/>
      <c r="E46" s="66"/>
      <c r="F46" s="66"/>
      <c r="G46" s="66"/>
      <c r="H46" s="66"/>
      <c r="I46" s="66"/>
    </row>
    <row r="47" spans="3:9">
      <c r="C47" s="66"/>
      <c r="D47" s="66"/>
      <c r="E47" s="66"/>
      <c r="F47" s="66"/>
      <c r="G47" s="66"/>
      <c r="H47" s="66"/>
      <c r="I47" s="66"/>
    </row>
    <row r="48" spans="3:9">
      <c r="C48" s="66"/>
      <c r="D48" s="66"/>
      <c r="E48" s="66"/>
      <c r="F48" s="66"/>
      <c r="G48" s="66"/>
      <c r="H48" s="66"/>
      <c r="I48" s="66"/>
    </row>
    <row r="49" spans="3:9">
      <c r="C49" s="66"/>
      <c r="D49" s="66"/>
      <c r="E49" s="66"/>
      <c r="F49" s="66"/>
      <c r="G49" s="66"/>
      <c r="H49" s="66"/>
      <c r="I49" s="66"/>
    </row>
    <row r="50" spans="3:9">
      <c r="C50" s="66"/>
      <c r="D50" s="66"/>
      <c r="E50" s="66"/>
      <c r="F50" s="66"/>
      <c r="G50" s="66"/>
      <c r="H50" s="66"/>
      <c r="I50" s="66"/>
    </row>
    <row r="51" spans="3:9">
      <c r="C51" s="66"/>
      <c r="D51" s="66"/>
      <c r="E51" s="66"/>
      <c r="F51" s="66"/>
      <c r="G51" s="66"/>
      <c r="H51" s="66"/>
      <c r="I51" s="66"/>
    </row>
    <row r="52" spans="3:9">
      <c r="C52" s="66"/>
      <c r="D52" s="66"/>
      <c r="E52" s="66"/>
      <c r="F52" s="66"/>
      <c r="G52" s="66"/>
      <c r="H52" s="66"/>
      <c r="I52" s="66"/>
    </row>
    <row r="53" spans="3:9">
      <c r="C53" s="66"/>
      <c r="D53" s="66"/>
      <c r="E53" s="66"/>
      <c r="F53" s="66"/>
      <c r="G53" s="66"/>
      <c r="H53" s="66"/>
      <c r="I53" s="66"/>
    </row>
    <row r="54" spans="3:9">
      <c r="C54" s="66"/>
      <c r="D54" s="66"/>
      <c r="E54" s="66"/>
      <c r="F54" s="66"/>
      <c r="G54" s="66"/>
      <c r="H54" s="66"/>
      <c r="I54" s="66"/>
    </row>
    <row r="55" spans="3:9">
      <c r="C55" s="66"/>
      <c r="D55" s="66"/>
      <c r="E55" s="66"/>
      <c r="F55" s="66"/>
      <c r="G55" s="66"/>
      <c r="H55" s="66"/>
      <c r="I55" s="66"/>
    </row>
    <row r="56" spans="3:9">
      <c r="C56" s="66"/>
      <c r="D56" s="66"/>
      <c r="E56" s="66"/>
      <c r="F56" s="66"/>
      <c r="G56" s="66"/>
      <c r="H56" s="66"/>
      <c r="I56" s="66"/>
    </row>
    <row r="57" spans="3:9">
      <c r="C57" s="66"/>
      <c r="D57" s="66"/>
      <c r="E57" s="66"/>
      <c r="F57" s="66"/>
      <c r="G57" s="66"/>
      <c r="H57" s="66"/>
      <c r="I57" s="66"/>
    </row>
    <row r="58" spans="3:9">
      <c r="C58" s="66"/>
      <c r="D58" s="66"/>
      <c r="E58" s="66"/>
      <c r="F58" s="66"/>
      <c r="G58" s="66"/>
      <c r="H58" s="66"/>
      <c r="I58" s="66"/>
    </row>
    <row r="59" spans="3:9">
      <c r="C59" s="66"/>
      <c r="D59" s="66"/>
      <c r="E59" s="66"/>
      <c r="F59" s="66"/>
      <c r="G59" s="66"/>
      <c r="H59" s="66"/>
      <c r="I59" s="66"/>
    </row>
    <row r="60" spans="3:9">
      <c r="C60" s="66"/>
      <c r="D60" s="66"/>
      <c r="E60" s="66"/>
      <c r="F60" s="66"/>
      <c r="G60" s="66"/>
      <c r="H60" s="66"/>
      <c r="I60" s="66"/>
    </row>
    <row r="61" spans="3:9">
      <c r="C61" s="66"/>
      <c r="D61" s="66"/>
      <c r="E61" s="66"/>
      <c r="F61" s="66"/>
      <c r="G61" s="66"/>
      <c r="H61" s="66"/>
      <c r="I61" s="66"/>
    </row>
    <row r="62" spans="3:9">
      <c r="C62" s="66"/>
      <c r="D62" s="66"/>
      <c r="E62" s="66"/>
      <c r="F62" s="66"/>
      <c r="G62" s="66"/>
      <c r="H62" s="66"/>
      <c r="I62" s="66"/>
    </row>
    <row r="63" spans="3:9">
      <c r="C63" s="66"/>
      <c r="D63" s="66"/>
      <c r="E63" s="66"/>
      <c r="F63" s="66"/>
      <c r="G63" s="66"/>
      <c r="H63" s="66"/>
      <c r="I63" s="66"/>
    </row>
    <row r="64" spans="3:9">
      <c r="C64" s="66"/>
      <c r="D64" s="66"/>
      <c r="E64" s="66"/>
      <c r="F64" s="66"/>
      <c r="G64" s="66"/>
      <c r="H64" s="66"/>
      <c r="I64" s="66"/>
    </row>
    <row r="65" spans="3:9">
      <c r="C65" s="66"/>
      <c r="D65" s="66"/>
      <c r="E65" s="66"/>
      <c r="F65" s="66"/>
      <c r="G65" s="66"/>
      <c r="H65" s="66"/>
      <c r="I65" s="66"/>
    </row>
    <row r="66" spans="3:9">
      <c r="C66" s="66"/>
      <c r="D66" s="66"/>
      <c r="E66" s="66"/>
      <c r="F66" s="66"/>
      <c r="G66" s="66"/>
      <c r="H66" s="66"/>
      <c r="I66" s="66"/>
    </row>
    <row r="67" spans="3:9">
      <c r="C67" s="66"/>
      <c r="D67" s="66"/>
      <c r="E67" s="66"/>
      <c r="F67" s="66"/>
      <c r="G67" s="66"/>
      <c r="H67" s="66"/>
      <c r="I67" s="66"/>
    </row>
    <row r="68" spans="3:9">
      <c r="C68" s="66"/>
      <c r="D68" s="66"/>
      <c r="E68" s="66"/>
      <c r="F68" s="66"/>
      <c r="G68" s="66"/>
      <c r="H68" s="66"/>
      <c r="I68" s="66"/>
    </row>
    <row r="69" spans="3:9">
      <c r="C69" s="66"/>
      <c r="D69" s="66"/>
      <c r="E69" s="66"/>
      <c r="F69" s="66"/>
      <c r="G69" s="66"/>
      <c r="H69" s="66"/>
      <c r="I69" s="66"/>
    </row>
    <row r="70" spans="3:9">
      <c r="C70" s="66"/>
      <c r="D70" s="66"/>
      <c r="E70" s="66"/>
      <c r="F70" s="66"/>
      <c r="G70" s="66"/>
      <c r="H70" s="66"/>
      <c r="I70" s="66"/>
    </row>
    <row r="71" spans="3:9">
      <c r="C71" s="66"/>
      <c r="D71" s="66"/>
      <c r="E71" s="66"/>
      <c r="F71" s="66"/>
      <c r="G71" s="66"/>
      <c r="H71" s="66"/>
      <c r="I71" s="66"/>
    </row>
    <row r="72" spans="3:9">
      <c r="C72" s="66"/>
      <c r="D72" s="66"/>
      <c r="E72" s="66"/>
      <c r="F72" s="66"/>
      <c r="G72" s="66"/>
      <c r="H72" s="66"/>
      <c r="I72" s="66"/>
    </row>
    <row r="73" spans="3:9">
      <c r="C73" s="66"/>
      <c r="D73" s="66"/>
      <c r="E73" s="66"/>
      <c r="F73" s="66"/>
      <c r="G73" s="66"/>
      <c r="H73" s="66"/>
      <c r="I73" s="66"/>
    </row>
    <row r="74" spans="3:9">
      <c r="C74" s="66"/>
      <c r="D74" s="66"/>
      <c r="E74" s="66"/>
      <c r="F74" s="66"/>
      <c r="G74" s="66"/>
      <c r="H74" s="66"/>
      <c r="I74" s="66"/>
    </row>
    <row r="75" spans="3:9">
      <c r="C75" s="66"/>
      <c r="D75" s="66"/>
      <c r="E75" s="66"/>
      <c r="F75" s="66"/>
      <c r="G75" s="66"/>
      <c r="H75" s="66"/>
      <c r="I75" s="66"/>
    </row>
    <row r="76" spans="3:9">
      <c r="C76" s="66"/>
      <c r="D76" s="66"/>
      <c r="E76" s="66"/>
      <c r="F76" s="66"/>
      <c r="G76" s="66"/>
      <c r="H76" s="66"/>
      <c r="I76" s="66"/>
    </row>
    <row r="77" spans="3:9">
      <c r="C77" s="66"/>
      <c r="D77" s="66"/>
      <c r="E77" s="66"/>
      <c r="F77" s="66"/>
      <c r="G77" s="66"/>
      <c r="H77" s="66"/>
      <c r="I77" s="66"/>
    </row>
    <row r="78" spans="3:9">
      <c r="C78" s="66"/>
      <c r="D78" s="66"/>
      <c r="E78" s="66"/>
      <c r="F78" s="66"/>
      <c r="G78" s="66"/>
      <c r="H78" s="66"/>
      <c r="I78" s="66"/>
    </row>
    <row r="79" spans="3:9">
      <c r="C79" s="66"/>
      <c r="D79" s="66"/>
      <c r="E79" s="66"/>
      <c r="F79" s="66"/>
      <c r="G79" s="66"/>
      <c r="H79" s="66"/>
      <c r="I79" s="66"/>
    </row>
    <row r="80" spans="3:9">
      <c r="C80" s="66"/>
      <c r="D80" s="66"/>
      <c r="E80" s="66"/>
      <c r="F80" s="66"/>
      <c r="G80" s="66"/>
      <c r="H80" s="66"/>
      <c r="I80" s="66"/>
    </row>
    <row r="81" spans="3:9">
      <c r="C81" s="66"/>
      <c r="D81" s="66"/>
      <c r="E81" s="66"/>
      <c r="F81" s="66"/>
      <c r="G81" s="66"/>
      <c r="H81" s="66"/>
      <c r="I81" s="66"/>
    </row>
    <row r="82" spans="3:9">
      <c r="C82" s="66"/>
      <c r="D82" s="66"/>
      <c r="E82" s="66"/>
      <c r="F82" s="66"/>
      <c r="G82" s="66"/>
      <c r="H82" s="66"/>
      <c r="I82" s="66"/>
    </row>
    <row r="83" spans="3:9">
      <c r="C83" s="66"/>
      <c r="D83" s="66"/>
      <c r="E83" s="66"/>
      <c r="F83" s="66"/>
      <c r="G83" s="66"/>
      <c r="H83" s="66"/>
      <c r="I83" s="66"/>
    </row>
    <row r="84" spans="3:9">
      <c r="C84" s="66"/>
      <c r="D84" s="66"/>
      <c r="E84" s="66"/>
      <c r="F84" s="66"/>
      <c r="G84" s="66"/>
      <c r="H84" s="66"/>
      <c r="I84" s="66"/>
    </row>
    <row r="85" spans="3:9">
      <c r="C85" s="66"/>
      <c r="D85" s="66"/>
      <c r="E85" s="66"/>
      <c r="F85" s="66"/>
      <c r="G85" s="66"/>
      <c r="H85" s="66"/>
      <c r="I85" s="66"/>
    </row>
    <row r="86" spans="3:9">
      <c r="C86" s="66"/>
      <c r="D86" s="66"/>
      <c r="E86" s="66"/>
      <c r="F86" s="66"/>
      <c r="G86" s="66"/>
      <c r="H86" s="66"/>
      <c r="I86" s="66"/>
    </row>
    <row r="87" spans="3:9">
      <c r="C87" s="66"/>
      <c r="D87" s="66"/>
      <c r="E87" s="66"/>
      <c r="F87" s="66"/>
      <c r="G87" s="66"/>
      <c r="H87" s="66"/>
      <c r="I87" s="66"/>
    </row>
    <row r="88" spans="3:9">
      <c r="C88" s="66"/>
      <c r="D88" s="66"/>
      <c r="E88" s="66"/>
      <c r="F88" s="66"/>
      <c r="G88" s="66"/>
      <c r="H88" s="66"/>
      <c r="I88" s="66"/>
    </row>
    <row r="89" spans="3:9">
      <c r="C89" s="66"/>
      <c r="D89" s="66"/>
      <c r="E89" s="66"/>
      <c r="F89" s="66"/>
      <c r="G89" s="66"/>
      <c r="H89" s="66"/>
      <c r="I89" s="66"/>
    </row>
    <row r="90" spans="3:9">
      <c r="C90" s="66"/>
      <c r="D90" s="66"/>
      <c r="E90" s="66"/>
      <c r="F90" s="66"/>
      <c r="G90" s="66"/>
      <c r="H90" s="66"/>
      <c r="I90" s="66"/>
    </row>
    <row r="91" spans="3:9">
      <c r="C91" s="66"/>
      <c r="D91" s="66"/>
      <c r="E91" s="66"/>
      <c r="F91" s="66"/>
      <c r="G91" s="66"/>
      <c r="H91" s="66"/>
      <c r="I91" s="66"/>
    </row>
    <row r="92" spans="3:9">
      <c r="C92" s="66"/>
      <c r="D92" s="66"/>
      <c r="E92" s="66"/>
      <c r="F92" s="66"/>
      <c r="G92" s="66"/>
      <c r="H92" s="66"/>
      <c r="I92" s="66"/>
    </row>
    <row r="93" spans="3:9">
      <c r="C93" s="66"/>
      <c r="D93" s="66"/>
      <c r="E93" s="66"/>
      <c r="F93" s="66"/>
      <c r="G93" s="66"/>
      <c r="H93" s="66"/>
      <c r="I93" s="66"/>
    </row>
    <row r="94" spans="3:9">
      <c r="C94" s="66"/>
      <c r="D94" s="66"/>
      <c r="E94" s="66"/>
      <c r="F94" s="66"/>
      <c r="G94" s="66"/>
      <c r="H94" s="66"/>
      <c r="I94" s="66"/>
    </row>
    <row r="95" spans="3:9">
      <c r="C95" s="66"/>
      <c r="D95" s="66"/>
      <c r="E95" s="66"/>
      <c r="F95" s="66"/>
      <c r="G95" s="66"/>
      <c r="H95" s="66"/>
      <c r="I95" s="66"/>
    </row>
    <row r="96" spans="3:9">
      <c r="C96" s="66"/>
      <c r="D96" s="66"/>
      <c r="E96" s="66"/>
      <c r="F96" s="66"/>
      <c r="G96" s="66"/>
      <c r="H96" s="66"/>
      <c r="I96" s="66"/>
    </row>
    <row r="97" spans="3:9">
      <c r="C97" s="66"/>
      <c r="D97" s="66"/>
      <c r="E97" s="66"/>
      <c r="F97" s="66"/>
      <c r="G97" s="66"/>
      <c r="H97" s="66"/>
      <c r="I97" s="66"/>
    </row>
    <row r="98" spans="3:9">
      <c r="C98" s="66"/>
      <c r="D98" s="66"/>
      <c r="E98" s="66"/>
      <c r="F98" s="66"/>
      <c r="G98" s="66"/>
      <c r="H98" s="66"/>
      <c r="I98" s="66"/>
    </row>
    <row r="99" spans="3:9">
      <c r="C99" s="66"/>
      <c r="D99" s="66"/>
      <c r="E99" s="66"/>
      <c r="F99" s="66"/>
      <c r="G99" s="66"/>
      <c r="H99" s="66"/>
      <c r="I99" s="66"/>
    </row>
    <row r="100" spans="3:9">
      <c r="C100" s="66"/>
      <c r="D100" s="66"/>
      <c r="E100" s="66"/>
      <c r="F100" s="66"/>
      <c r="G100" s="66"/>
      <c r="H100" s="66"/>
      <c r="I100" s="66"/>
    </row>
    <row r="101" spans="3:9">
      <c r="C101" s="66"/>
      <c r="D101" s="66"/>
      <c r="E101" s="66"/>
      <c r="F101" s="66"/>
      <c r="G101" s="66"/>
      <c r="H101" s="66"/>
      <c r="I101" s="66"/>
    </row>
    <row r="102" spans="3:9">
      <c r="C102" s="66"/>
      <c r="D102" s="66"/>
      <c r="E102" s="66"/>
      <c r="F102" s="66"/>
      <c r="G102" s="66"/>
      <c r="H102" s="66"/>
      <c r="I102" s="66"/>
    </row>
    <row r="103" spans="3:9">
      <c r="C103" s="66"/>
      <c r="D103" s="66"/>
      <c r="E103" s="66"/>
      <c r="F103" s="66"/>
      <c r="G103" s="66"/>
      <c r="H103" s="66"/>
      <c r="I103" s="66"/>
    </row>
    <row r="104" spans="3:9">
      <c r="C104" s="66"/>
      <c r="D104" s="66"/>
      <c r="E104" s="66"/>
      <c r="F104" s="66"/>
      <c r="G104" s="66"/>
      <c r="H104" s="66"/>
      <c r="I104" s="66"/>
    </row>
    <row r="105" spans="3:9">
      <c r="C105" s="66"/>
      <c r="D105" s="66"/>
      <c r="E105" s="66"/>
      <c r="F105" s="66"/>
      <c r="G105" s="66"/>
      <c r="H105" s="66"/>
      <c r="I105" s="66"/>
    </row>
    <row r="106" spans="3:9">
      <c r="C106" s="66"/>
      <c r="D106" s="66"/>
      <c r="E106" s="66"/>
      <c r="F106" s="66"/>
      <c r="G106" s="66"/>
      <c r="H106" s="66"/>
      <c r="I106" s="66"/>
    </row>
    <row r="107" spans="3:9">
      <c r="C107" s="66"/>
      <c r="D107" s="66"/>
      <c r="E107" s="66"/>
      <c r="F107" s="66"/>
      <c r="G107" s="66"/>
      <c r="H107" s="66"/>
      <c r="I107" s="66"/>
    </row>
    <row r="108" spans="3:9">
      <c r="C108" s="66"/>
      <c r="D108" s="66"/>
      <c r="E108" s="66"/>
      <c r="F108" s="66"/>
      <c r="G108" s="66"/>
      <c r="H108" s="66"/>
      <c r="I108" s="66"/>
    </row>
    <row r="109" spans="3:9">
      <c r="C109" s="66"/>
      <c r="D109" s="66"/>
      <c r="E109" s="66"/>
      <c r="F109" s="66"/>
      <c r="G109" s="66"/>
      <c r="H109" s="66"/>
      <c r="I109" s="66"/>
    </row>
    <row r="110" spans="3:9">
      <c r="C110" s="66"/>
      <c r="D110" s="66"/>
      <c r="E110" s="66"/>
      <c r="F110" s="66"/>
      <c r="G110" s="66"/>
      <c r="H110" s="66"/>
      <c r="I110" s="66"/>
    </row>
    <row r="111" spans="3:9">
      <c r="C111" s="66"/>
      <c r="D111" s="66"/>
      <c r="E111" s="66"/>
      <c r="F111" s="66"/>
      <c r="G111" s="66"/>
      <c r="H111" s="66"/>
      <c r="I111" s="66"/>
    </row>
    <row r="112" spans="3:9">
      <c r="C112" s="66"/>
      <c r="D112" s="66"/>
      <c r="E112" s="66"/>
      <c r="F112" s="66"/>
      <c r="G112" s="66"/>
      <c r="H112" s="66"/>
      <c r="I112" s="66"/>
    </row>
    <row r="113" spans="3:9">
      <c r="C113" s="66"/>
      <c r="D113" s="66"/>
      <c r="E113" s="66"/>
      <c r="F113" s="66"/>
      <c r="G113" s="66"/>
      <c r="H113" s="66"/>
      <c r="I113" s="66"/>
    </row>
    <row r="114" spans="3:9">
      <c r="C114" s="66"/>
      <c r="D114" s="66"/>
      <c r="E114" s="66"/>
      <c r="F114" s="66"/>
      <c r="G114" s="66"/>
      <c r="H114" s="66"/>
      <c r="I114" s="66"/>
    </row>
    <row r="115" spans="3:9">
      <c r="C115" s="66"/>
      <c r="D115" s="66"/>
      <c r="E115" s="66"/>
      <c r="F115" s="66"/>
      <c r="G115" s="66"/>
      <c r="H115" s="66"/>
      <c r="I115" s="66"/>
    </row>
    <row r="116" spans="3:9">
      <c r="C116" s="66"/>
      <c r="D116" s="66"/>
      <c r="E116" s="66"/>
      <c r="F116" s="66"/>
      <c r="G116" s="66"/>
      <c r="H116" s="66"/>
      <c r="I116" s="66"/>
    </row>
    <row r="117" spans="3:9">
      <c r="C117" s="66"/>
      <c r="D117" s="66"/>
      <c r="E117" s="66"/>
      <c r="F117" s="66"/>
      <c r="G117" s="66"/>
      <c r="H117" s="66"/>
      <c r="I117" s="66"/>
    </row>
    <row r="118" spans="3:9">
      <c r="C118" s="66"/>
      <c r="D118" s="66"/>
      <c r="E118" s="66"/>
      <c r="F118" s="66"/>
      <c r="G118" s="66"/>
      <c r="H118" s="66"/>
      <c r="I118" s="66"/>
    </row>
    <row r="119" spans="3:9">
      <c r="C119" s="66"/>
      <c r="D119" s="66"/>
      <c r="E119" s="66"/>
      <c r="F119" s="66"/>
      <c r="G119" s="66"/>
      <c r="H119" s="66"/>
      <c r="I119" s="66"/>
    </row>
    <row r="120" spans="3:9">
      <c r="C120" s="66"/>
      <c r="D120" s="66"/>
      <c r="E120" s="66"/>
      <c r="F120" s="66"/>
      <c r="G120" s="66"/>
      <c r="H120" s="66"/>
      <c r="I120" s="66"/>
    </row>
    <row r="121" spans="3:9">
      <c r="C121" s="66"/>
      <c r="D121" s="66"/>
      <c r="E121" s="66"/>
      <c r="F121" s="66"/>
      <c r="G121" s="66"/>
      <c r="H121" s="66"/>
      <c r="I121" s="66"/>
    </row>
    <row r="122" spans="3:9">
      <c r="C122" s="66"/>
      <c r="D122" s="66"/>
      <c r="E122" s="66"/>
      <c r="F122" s="66"/>
      <c r="G122" s="66"/>
      <c r="H122" s="66"/>
      <c r="I122" s="66"/>
    </row>
    <row r="123" spans="3:9">
      <c r="C123" s="66"/>
      <c r="D123" s="66"/>
      <c r="E123" s="66"/>
      <c r="F123" s="66"/>
      <c r="G123" s="66"/>
      <c r="H123" s="66"/>
      <c r="I123" s="66"/>
    </row>
    <row r="124" spans="3:9">
      <c r="C124" s="66"/>
      <c r="D124" s="66"/>
      <c r="E124" s="66"/>
      <c r="F124" s="66"/>
      <c r="G124" s="66"/>
      <c r="H124" s="66"/>
      <c r="I124" s="66"/>
    </row>
    <row r="125" spans="3:9">
      <c r="C125" s="66"/>
      <c r="D125" s="66"/>
      <c r="E125" s="66"/>
      <c r="F125" s="66"/>
      <c r="G125" s="66"/>
      <c r="H125" s="66"/>
      <c r="I125" s="66"/>
    </row>
    <row r="126" spans="3:9">
      <c r="C126" s="66"/>
      <c r="D126" s="66"/>
      <c r="E126" s="66"/>
      <c r="F126" s="66"/>
      <c r="G126" s="66"/>
      <c r="H126" s="66"/>
      <c r="I126" s="66"/>
    </row>
    <row r="127" spans="3:9">
      <c r="C127" s="66"/>
      <c r="D127" s="66"/>
      <c r="E127" s="66"/>
      <c r="F127" s="66"/>
      <c r="G127" s="66"/>
      <c r="H127" s="66"/>
      <c r="I127" s="66"/>
    </row>
    <row r="128" spans="3:9">
      <c r="C128" s="66"/>
      <c r="D128" s="66"/>
      <c r="E128" s="66"/>
      <c r="F128" s="66"/>
      <c r="G128" s="66"/>
      <c r="H128" s="66"/>
      <c r="I128" s="66"/>
    </row>
    <row r="129" spans="3:9">
      <c r="C129" s="66"/>
      <c r="D129" s="66"/>
      <c r="E129" s="66"/>
      <c r="F129" s="66"/>
      <c r="G129" s="66"/>
      <c r="H129" s="66"/>
      <c r="I129" s="66"/>
    </row>
    <row r="130" spans="3:9">
      <c r="C130" s="66"/>
      <c r="D130" s="66"/>
      <c r="E130" s="66"/>
      <c r="F130" s="66"/>
      <c r="G130" s="66"/>
      <c r="H130" s="66"/>
      <c r="I130" s="66"/>
    </row>
    <row r="131" spans="3:9">
      <c r="C131" s="66"/>
      <c r="D131" s="66"/>
      <c r="E131" s="66"/>
      <c r="F131" s="66"/>
      <c r="G131" s="66"/>
      <c r="H131" s="66"/>
      <c r="I131" s="66"/>
    </row>
    <row r="132" spans="3:9">
      <c r="C132" s="66"/>
      <c r="D132" s="66"/>
      <c r="E132" s="66"/>
      <c r="F132" s="66"/>
      <c r="G132" s="66"/>
      <c r="H132" s="66"/>
      <c r="I132" s="66"/>
    </row>
    <row r="133" spans="3:9">
      <c r="C133" s="66"/>
      <c r="D133" s="66"/>
      <c r="E133" s="66"/>
      <c r="F133" s="66"/>
      <c r="G133" s="66"/>
      <c r="H133" s="66"/>
      <c r="I133" s="66"/>
    </row>
    <row r="134" spans="3:9">
      <c r="C134" s="66"/>
      <c r="D134" s="66"/>
      <c r="E134" s="66"/>
      <c r="F134" s="66"/>
      <c r="G134" s="66"/>
      <c r="H134" s="66"/>
      <c r="I134" s="66"/>
    </row>
    <row r="135" spans="3:9">
      <c r="C135" s="66"/>
      <c r="D135" s="66"/>
      <c r="E135" s="66"/>
      <c r="F135" s="66"/>
      <c r="G135" s="66"/>
      <c r="H135" s="66"/>
      <c r="I135" s="66"/>
    </row>
    <row r="136" spans="3:9">
      <c r="C136" s="66"/>
      <c r="D136" s="66"/>
      <c r="E136" s="66"/>
      <c r="F136" s="66"/>
      <c r="G136" s="66"/>
      <c r="H136" s="66"/>
      <c r="I136" s="66"/>
    </row>
    <row r="137" spans="3:9">
      <c r="C137" s="66"/>
      <c r="D137" s="66"/>
      <c r="E137" s="66"/>
      <c r="F137" s="66"/>
      <c r="G137" s="66"/>
      <c r="H137" s="66"/>
      <c r="I137" s="66"/>
    </row>
    <row r="138" spans="3:9">
      <c r="C138" s="66"/>
      <c r="D138" s="66"/>
      <c r="E138" s="66"/>
      <c r="F138" s="66"/>
      <c r="G138" s="66"/>
      <c r="H138" s="66"/>
      <c r="I138" s="66"/>
    </row>
    <row r="139" spans="3:9">
      <c r="C139" s="66"/>
      <c r="D139" s="66"/>
      <c r="E139" s="66"/>
      <c r="F139" s="66"/>
      <c r="G139" s="66"/>
      <c r="H139" s="66"/>
      <c r="I139" s="66"/>
    </row>
    <row r="140" spans="3:9">
      <c r="C140" s="66"/>
      <c r="D140" s="66"/>
      <c r="E140" s="66"/>
      <c r="F140" s="66"/>
      <c r="G140" s="66"/>
      <c r="H140" s="66"/>
      <c r="I140" s="66"/>
    </row>
    <row r="141" spans="3:9">
      <c r="C141" s="66"/>
      <c r="D141" s="66"/>
      <c r="E141" s="66"/>
      <c r="F141" s="66"/>
      <c r="G141" s="66"/>
      <c r="H141" s="66"/>
      <c r="I141" s="66"/>
    </row>
    <row r="142" spans="3:9">
      <c r="C142" s="66"/>
      <c r="D142" s="66"/>
      <c r="E142" s="66"/>
      <c r="F142" s="66"/>
      <c r="G142" s="66"/>
      <c r="H142" s="66"/>
      <c r="I142" s="66"/>
    </row>
    <row r="143" spans="3:9">
      <c r="C143" s="66"/>
      <c r="D143" s="66"/>
      <c r="E143" s="66"/>
      <c r="F143" s="66"/>
      <c r="G143" s="66"/>
      <c r="H143" s="66"/>
      <c r="I143" s="66"/>
    </row>
    <row r="144" spans="3:9">
      <c r="C144" s="66"/>
      <c r="D144" s="66"/>
      <c r="E144" s="66"/>
      <c r="F144" s="66"/>
      <c r="G144" s="66"/>
      <c r="H144" s="66"/>
      <c r="I144" s="66"/>
    </row>
    <row r="145" spans="3:9">
      <c r="C145" s="66"/>
      <c r="D145" s="66"/>
      <c r="E145" s="66"/>
      <c r="F145" s="66"/>
      <c r="G145" s="66"/>
      <c r="H145" s="66"/>
      <c r="I145" s="66"/>
    </row>
    <row r="146" spans="3:9">
      <c r="C146" s="66"/>
      <c r="D146" s="66"/>
      <c r="E146" s="66"/>
      <c r="F146" s="66"/>
      <c r="G146" s="66"/>
      <c r="H146" s="66"/>
      <c r="I146" s="66"/>
    </row>
    <row r="147" spans="3:9">
      <c r="C147" s="66"/>
      <c r="D147" s="66"/>
      <c r="E147" s="66"/>
      <c r="F147" s="66"/>
      <c r="G147" s="66"/>
      <c r="H147" s="66"/>
      <c r="I147" s="66"/>
    </row>
    <row r="148" spans="3:9">
      <c r="C148" s="66"/>
      <c r="D148" s="66"/>
      <c r="E148" s="66"/>
      <c r="F148" s="66"/>
      <c r="G148" s="66"/>
      <c r="H148" s="66"/>
      <c r="I148" s="66"/>
    </row>
    <row r="149" spans="3:9">
      <c r="C149" s="66"/>
      <c r="D149" s="66"/>
      <c r="E149" s="66"/>
      <c r="F149" s="66"/>
      <c r="G149" s="66"/>
      <c r="H149" s="66"/>
      <c r="I149" s="66"/>
    </row>
    <row r="150" spans="3:9">
      <c r="C150" s="66"/>
      <c r="D150" s="66"/>
      <c r="E150" s="66"/>
      <c r="F150" s="66"/>
      <c r="G150" s="66"/>
      <c r="H150" s="66"/>
      <c r="I150" s="66"/>
    </row>
    <row r="151" spans="3:9">
      <c r="C151" s="66"/>
      <c r="D151" s="66"/>
      <c r="E151" s="66"/>
      <c r="F151" s="66"/>
      <c r="G151" s="66"/>
      <c r="H151" s="66"/>
      <c r="I151" s="66"/>
    </row>
    <row r="152" spans="3:9">
      <c r="C152" s="66"/>
      <c r="D152" s="66"/>
      <c r="E152" s="66"/>
      <c r="F152" s="66"/>
      <c r="G152" s="66"/>
      <c r="H152" s="66"/>
      <c r="I152" s="66"/>
    </row>
    <row r="153" spans="3:9">
      <c r="C153" s="66"/>
      <c r="D153" s="66"/>
      <c r="E153" s="66"/>
      <c r="F153" s="66"/>
      <c r="G153" s="66"/>
      <c r="H153" s="66"/>
      <c r="I153" s="66"/>
    </row>
    <row r="154" spans="3:9">
      <c r="C154" s="66"/>
      <c r="D154" s="66"/>
      <c r="E154" s="66"/>
      <c r="F154" s="66"/>
      <c r="G154" s="66"/>
      <c r="H154" s="66"/>
      <c r="I154" s="66"/>
    </row>
    <row r="155" spans="3:9">
      <c r="C155" s="66"/>
      <c r="D155" s="66"/>
      <c r="E155" s="66"/>
      <c r="F155" s="66"/>
      <c r="G155" s="66"/>
      <c r="H155" s="66"/>
      <c r="I155" s="66"/>
    </row>
    <row r="156" spans="3:9">
      <c r="C156" s="66"/>
      <c r="D156" s="66"/>
      <c r="E156" s="66"/>
      <c r="F156" s="66"/>
      <c r="G156" s="66"/>
      <c r="H156" s="66"/>
      <c r="I156" s="66"/>
    </row>
    <row r="157" spans="3:9">
      <c r="C157" s="66"/>
      <c r="D157" s="66"/>
      <c r="E157" s="66"/>
      <c r="F157" s="66"/>
      <c r="G157" s="66"/>
      <c r="H157" s="66"/>
      <c r="I157" s="66"/>
    </row>
    <row r="158" spans="3:9">
      <c r="C158" s="66"/>
      <c r="D158" s="66"/>
      <c r="E158" s="66"/>
      <c r="F158" s="66"/>
      <c r="G158" s="66"/>
      <c r="H158" s="66"/>
      <c r="I158" s="66"/>
    </row>
    <row r="159" spans="3:9">
      <c r="C159" s="66"/>
      <c r="D159" s="66"/>
      <c r="E159" s="66"/>
      <c r="F159" s="66"/>
      <c r="G159" s="66"/>
      <c r="H159" s="66"/>
      <c r="I159" s="66"/>
    </row>
    <row r="160" spans="3:9">
      <c r="C160" s="66"/>
      <c r="D160" s="66"/>
      <c r="E160" s="66"/>
      <c r="F160" s="66"/>
      <c r="G160" s="66"/>
      <c r="H160" s="66"/>
      <c r="I160" s="66"/>
    </row>
    <row r="161" spans="3:9">
      <c r="C161" s="66"/>
      <c r="D161" s="66"/>
      <c r="E161" s="66"/>
      <c r="F161" s="66"/>
      <c r="G161" s="66"/>
      <c r="H161" s="66"/>
      <c r="I161" s="66"/>
    </row>
    <row r="162" spans="3:9">
      <c r="C162" s="66"/>
      <c r="D162" s="66"/>
      <c r="E162" s="66"/>
      <c r="F162" s="66"/>
      <c r="G162" s="66"/>
      <c r="H162" s="66"/>
      <c r="I162" s="66"/>
    </row>
    <row r="163" spans="3:9">
      <c r="C163" s="66"/>
      <c r="D163" s="66"/>
      <c r="E163" s="66"/>
      <c r="F163" s="66"/>
      <c r="G163" s="66"/>
      <c r="H163" s="66"/>
      <c r="I163" s="66"/>
    </row>
    <row r="164" spans="3:9">
      <c r="C164" s="66"/>
      <c r="D164" s="66"/>
      <c r="E164" s="66"/>
      <c r="F164" s="66"/>
      <c r="G164" s="66"/>
      <c r="H164" s="66"/>
      <c r="I164" s="66"/>
    </row>
    <row r="165" spans="3:9">
      <c r="C165" s="66"/>
      <c r="D165" s="66"/>
      <c r="E165" s="66"/>
      <c r="F165" s="66"/>
      <c r="G165" s="66"/>
      <c r="H165" s="66"/>
      <c r="I165" s="66"/>
    </row>
    <row r="166" spans="3:9">
      <c r="C166" s="66"/>
      <c r="D166" s="66"/>
      <c r="E166" s="66"/>
      <c r="F166" s="66"/>
      <c r="G166" s="66"/>
      <c r="H166" s="66"/>
      <c r="I166" s="66"/>
    </row>
    <row r="167" spans="3:9">
      <c r="C167" s="66"/>
      <c r="D167" s="66"/>
      <c r="E167" s="66"/>
      <c r="F167" s="66"/>
      <c r="G167" s="66"/>
      <c r="H167" s="66"/>
      <c r="I167" s="66"/>
    </row>
    <row r="168" spans="3:9">
      <c r="C168" s="66"/>
      <c r="D168" s="66"/>
      <c r="E168" s="66"/>
      <c r="F168" s="66"/>
      <c r="G168" s="66"/>
      <c r="H168" s="66"/>
      <c r="I168" s="66"/>
    </row>
    <row r="169" spans="3:9">
      <c r="C169" s="66"/>
      <c r="D169" s="66"/>
      <c r="E169" s="66"/>
      <c r="F169" s="66"/>
      <c r="G169" s="66"/>
      <c r="H169" s="66"/>
      <c r="I169" s="66"/>
    </row>
    <row r="170" spans="3:9">
      <c r="C170" s="66"/>
      <c r="D170" s="66"/>
      <c r="E170" s="66"/>
      <c r="F170" s="66"/>
      <c r="G170" s="66"/>
      <c r="H170" s="66"/>
      <c r="I170" s="66"/>
    </row>
    <row r="171" spans="3:9">
      <c r="C171" s="66"/>
      <c r="D171" s="66"/>
      <c r="E171" s="66"/>
      <c r="F171" s="66"/>
      <c r="G171" s="66"/>
      <c r="H171" s="66"/>
      <c r="I171" s="66"/>
    </row>
    <row r="172" spans="3:9">
      <c r="C172" s="66"/>
      <c r="D172" s="66"/>
      <c r="E172" s="66"/>
      <c r="F172" s="66"/>
      <c r="G172" s="66"/>
      <c r="H172" s="66"/>
      <c r="I172" s="66"/>
    </row>
    <row r="173" spans="3:9">
      <c r="C173" s="66"/>
      <c r="D173" s="66"/>
      <c r="E173" s="66"/>
      <c r="F173" s="66"/>
      <c r="G173" s="66"/>
      <c r="H173" s="66"/>
      <c r="I173" s="66"/>
    </row>
    <row r="174" spans="3:9">
      <c r="C174" s="66"/>
      <c r="D174" s="66"/>
      <c r="E174" s="66"/>
      <c r="F174" s="66"/>
      <c r="G174" s="66"/>
      <c r="H174" s="66"/>
      <c r="I174" s="66"/>
    </row>
    <row r="175" spans="3:9">
      <c r="C175" s="66"/>
      <c r="D175" s="66"/>
      <c r="E175" s="66"/>
      <c r="F175" s="66"/>
      <c r="G175" s="66"/>
      <c r="H175" s="66"/>
      <c r="I175" s="66"/>
    </row>
    <row r="176" spans="3:9">
      <c r="C176" s="66"/>
      <c r="D176" s="66"/>
      <c r="E176" s="66"/>
      <c r="F176" s="66"/>
      <c r="G176" s="66"/>
      <c r="H176" s="66"/>
      <c r="I176" s="66"/>
    </row>
    <row r="177" spans="3:9">
      <c r="C177" s="66"/>
      <c r="D177" s="66"/>
      <c r="E177" s="66"/>
      <c r="F177" s="66"/>
      <c r="G177" s="66"/>
      <c r="H177" s="66"/>
      <c r="I177" s="66"/>
    </row>
    <row r="178" spans="3:9">
      <c r="C178" s="66"/>
      <c r="D178" s="66"/>
      <c r="E178" s="66"/>
      <c r="F178" s="66"/>
      <c r="G178" s="66"/>
      <c r="H178" s="66"/>
      <c r="I178" s="66"/>
    </row>
    <row r="179" spans="3:9">
      <c r="C179" s="66"/>
      <c r="D179" s="66"/>
      <c r="E179" s="66"/>
      <c r="F179" s="66"/>
      <c r="G179" s="66"/>
      <c r="H179" s="66"/>
      <c r="I179" s="66"/>
    </row>
    <row r="180" spans="3:9">
      <c r="C180" s="66"/>
      <c r="D180" s="66"/>
      <c r="E180" s="66"/>
      <c r="F180" s="66"/>
      <c r="G180" s="66"/>
      <c r="H180" s="66"/>
      <c r="I180" s="66"/>
    </row>
    <row r="181" spans="3:9">
      <c r="C181" s="66"/>
      <c r="D181" s="66"/>
      <c r="E181" s="66"/>
      <c r="F181" s="66"/>
      <c r="G181" s="66"/>
      <c r="H181" s="66"/>
      <c r="I181" s="66"/>
    </row>
    <row r="182" spans="3:9">
      <c r="C182" s="66"/>
      <c r="D182" s="66"/>
      <c r="E182" s="66"/>
      <c r="F182" s="66"/>
      <c r="G182" s="66"/>
      <c r="H182" s="66"/>
      <c r="I182" s="66"/>
    </row>
    <row r="183" spans="3:9">
      <c r="C183" s="66"/>
      <c r="D183" s="66"/>
      <c r="E183" s="66"/>
      <c r="F183" s="66"/>
      <c r="G183" s="66"/>
      <c r="H183" s="66"/>
      <c r="I183" s="66"/>
    </row>
    <row r="184" spans="3:9">
      <c r="C184" s="66"/>
      <c r="D184" s="66"/>
      <c r="E184" s="66"/>
      <c r="F184" s="66"/>
      <c r="G184" s="66"/>
      <c r="H184" s="66"/>
      <c r="I184" s="66"/>
    </row>
    <row r="185" spans="3:9">
      <c r="C185" s="66"/>
      <c r="D185" s="66"/>
      <c r="E185" s="66"/>
      <c r="F185" s="66"/>
      <c r="G185" s="66"/>
      <c r="H185" s="66"/>
      <c r="I185" s="66"/>
    </row>
    <row r="186" spans="3:9">
      <c r="C186" s="66"/>
      <c r="D186" s="66"/>
      <c r="E186" s="66"/>
      <c r="F186" s="66"/>
      <c r="G186" s="66"/>
      <c r="H186" s="66"/>
      <c r="I186" s="66"/>
    </row>
    <row r="187" spans="3:9">
      <c r="C187" s="66"/>
      <c r="D187" s="66"/>
      <c r="E187" s="66"/>
      <c r="F187" s="66"/>
      <c r="G187" s="66"/>
      <c r="H187" s="66"/>
      <c r="I187" s="66"/>
    </row>
    <row r="188" spans="3:9">
      <c r="C188" s="66"/>
      <c r="D188" s="66"/>
      <c r="E188" s="66"/>
      <c r="F188" s="66"/>
      <c r="G188" s="66"/>
      <c r="H188" s="66"/>
      <c r="I188" s="66"/>
    </row>
    <row r="189" spans="3:9">
      <c r="C189" s="66"/>
      <c r="D189" s="66"/>
      <c r="E189" s="66"/>
      <c r="F189" s="66"/>
      <c r="G189" s="66"/>
      <c r="H189" s="66"/>
      <c r="I189" s="66"/>
    </row>
    <row r="190" spans="3:9">
      <c r="C190" s="66"/>
      <c r="D190" s="66"/>
      <c r="E190" s="66"/>
      <c r="F190" s="66"/>
      <c r="G190" s="66"/>
      <c r="H190" s="66"/>
      <c r="I190" s="66"/>
    </row>
    <row r="191" spans="3:9">
      <c r="C191" s="66"/>
      <c r="D191" s="66"/>
      <c r="E191" s="66"/>
      <c r="F191" s="66"/>
      <c r="G191" s="66"/>
      <c r="H191" s="66"/>
      <c r="I191" s="66"/>
    </row>
    <row r="192" spans="3:9">
      <c r="C192" s="66"/>
      <c r="D192" s="66"/>
      <c r="E192" s="66"/>
      <c r="F192" s="66"/>
      <c r="G192" s="66"/>
      <c r="H192" s="66"/>
      <c r="I192" s="66"/>
    </row>
    <row r="193" spans="3:9">
      <c r="C193" s="66"/>
      <c r="D193" s="66"/>
      <c r="E193" s="66"/>
      <c r="F193" s="66"/>
      <c r="G193" s="66"/>
      <c r="H193" s="66"/>
      <c r="I193" s="66"/>
    </row>
    <row r="194" spans="3:9">
      <c r="C194" s="66"/>
      <c r="D194" s="66"/>
      <c r="E194" s="66"/>
      <c r="F194" s="66"/>
      <c r="G194" s="66"/>
      <c r="H194" s="66"/>
      <c r="I194" s="66"/>
    </row>
    <row r="195" spans="3:9">
      <c r="C195" s="66"/>
      <c r="D195" s="66"/>
      <c r="E195" s="66"/>
      <c r="F195" s="66"/>
      <c r="G195" s="66"/>
      <c r="H195" s="66"/>
      <c r="I195" s="66"/>
    </row>
    <row r="196" spans="3:9">
      <c r="C196" s="66"/>
      <c r="D196" s="66"/>
      <c r="E196" s="66"/>
      <c r="F196" s="66"/>
      <c r="G196" s="66"/>
      <c r="H196" s="66"/>
      <c r="I196" s="66"/>
    </row>
    <row r="197" spans="3:9">
      <c r="C197" s="66"/>
      <c r="D197" s="66"/>
      <c r="E197" s="66"/>
      <c r="F197" s="66"/>
      <c r="G197" s="66"/>
      <c r="H197" s="66"/>
      <c r="I197" s="66"/>
    </row>
    <row r="198" spans="3:9">
      <c r="C198" s="66"/>
      <c r="D198" s="66"/>
      <c r="E198" s="66"/>
      <c r="F198" s="66"/>
      <c r="G198" s="66"/>
      <c r="H198" s="66"/>
      <c r="I198" s="66"/>
    </row>
    <row r="199" spans="3:9">
      <c r="C199" s="66"/>
      <c r="D199" s="66"/>
      <c r="E199" s="66"/>
      <c r="F199" s="66"/>
      <c r="G199" s="66"/>
      <c r="H199" s="66"/>
      <c r="I199" s="66"/>
    </row>
    <row r="200" spans="3:9">
      <c r="C200" s="66"/>
      <c r="D200" s="66"/>
      <c r="E200" s="66"/>
      <c r="F200" s="66"/>
      <c r="G200" s="66"/>
      <c r="H200" s="66"/>
      <c r="I200" s="66"/>
    </row>
    <row r="201" spans="3:9">
      <c r="C201" s="66"/>
      <c r="D201" s="66"/>
      <c r="E201" s="66"/>
      <c r="F201" s="66"/>
      <c r="G201" s="66"/>
      <c r="H201" s="66"/>
      <c r="I201" s="66"/>
    </row>
    <row r="202" spans="3:9">
      <c r="C202" s="66"/>
      <c r="D202" s="66"/>
      <c r="E202" s="66"/>
      <c r="F202" s="66"/>
      <c r="G202" s="66"/>
      <c r="H202" s="66"/>
      <c r="I202" s="66"/>
    </row>
    <row r="203" spans="3:9">
      <c r="C203" s="66"/>
      <c r="D203" s="66"/>
      <c r="E203" s="66"/>
      <c r="F203" s="66"/>
      <c r="G203" s="66"/>
      <c r="H203" s="66"/>
      <c r="I203" s="66"/>
    </row>
    <row r="204" spans="3:9">
      <c r="C204" s="66"/>
      <c r="D204" s="66"/>
      <c r="E204" s="66"/>
      <c r="F204" s="66"/>
      <c r="G204" s="66"/>
      <c r="H204" s="66"/>
      <c r="I204" s="66"/>
    </row>
    <row r="205" spans="3:9">
      <c r="C205" s="66"/>
      <c r="D205" s="66"/>
      <c r="E205" s="66"/>
      <c r="F205" s="66"/>
      <c r="G205" s="66"/>
      <c r="H205" s="66"/>
      <c r="I205" s="66"/>
    </row>
    <row r="206" spans="3:9">
      <c r="C206" s="66"/>
      <c r="D206" s="66"/>
      <c r="E206" s="66"/>
      <c r="F206" s="66"/>
      <c r="G206" s="66"/>
      <c r="H206" s="66"/>
      <c r="I206" s="66"/>
    </row>
    <row r="207" spans="3:9">
      <c r="C207" s="66"/>
      <c r="D207" s="66"/>
      <c r="E207" s="66"/>
      <c r="F207" s="66"/>
      <c r="G207" s="66"/>
      <c r="H207" s="66"/>
      <c r="I207" s="66"/>
    </row>
    <row r="208" spans="3:9">
      <c r="C208" s="66"/>
      <c r="D208" s="66"/>
      <c r="E208" s="66"/>
      <c r="F208" s="66"/>
      <c r="G208" s="66"/>
      <c r="H208" s="66"/>
      <c r="I208" s="66"/>
    </row>
    <row r="209" spans="3:9">
      <c r="C209" s="66"/>
      <c r="D209" s="66"/>
      <c r="E209" s="66"/>
      <c r="F209" s="66"/>
      <c r="G209" s="66"/>
      <c r="H209" s="66"/>
      <c r="I209" s="66"/>
    </row>
    <row r="210" spans="3:9">
      <c r="C210" s="66"/>
      <c r="D210" s="66"/>
      <c r="E210" s="66"/>
      <c r="F210" s="66"/>
      <c r="G210" s="66"/>
      <c r="H210" s="66"/>
      <c r="I210" s="66"/>
    </row>
    <row r="211" spans="3:9">
      <c r="C211" s="66"/>
      <c r="D211" s="66"/>
      <c r="E211" s="66"/>
      <c r="F211" s="66"/>
      <c r="G211" s="66"/>
      <c r="H211" s="66"/>
      <c r="I211" s="66"/>
    </row>
    <row r="212" spans="3:9">
      <c r="C212" s="66"/>
      <c r="D212" s="66"/>
      <c r="E212" s="66"/>
      <c r="F212" s="66"/>
      <c r="G212" s="66"/>
      <c r="H212" s="66"/>
      <c r="I212" s="66"/>
    </row>
    <row r="213" spans="3:9">
      <c r="C213" s="66"/>
      <c r="D213" s="66"/>
      <c r="E213" s="66"/>
      <c r="F213" s="66"/>
      <c r="G213" s="66"/>
      <c r="H213" s="66"/>
      <c r="I213" s="66"/>
    </row>
    <row r="214" spans="3:9">
      <c r="C214" s="66"/>
      <c r="D214" s="66"/>
      <c r="E214" s="66"/>
      <c r="F214" s="66"/>
      <c r="G214" s="66"/>
      <c r="H214" s="66"/>
      <c r="I214" s="66"/>
    </row>
    <row r="215" spans="3:9">
      <c r="C215" s="66"/>
      <c r="D215" s="66"/>
      <c r="E215" s="66"/>
      <c r="F215" s="66"/>
      <c r="G215" s="66"/>
      <c r="H215" s="66"/>
      <c r="I215" s="66"/>
    </row>
    <row r="216" spans="3:9">
      <c r="C216" s="66"/>
      <c r="D216" s="66"/>
      <c r="E216" s="66"/>
      <c r="F216" s="66"/>
      <c r="G216" s="66"/>
      <c r="H216" s="66"/>
      <c r="I216" s="66"/>
    </row>
    <row r="217" spans="3:9">
      <c r="C217" s="66"/>
      <c r="D217" s="66"/>
      <c r="E217" s="66"/>
      <c r="F217" s="66"/>
      <c r="G217" s="66"/>
      <c r="H217" s="66"/>
      <c r="I217" s="66"/>
    </row>
    <row r="218" spans="3:9">
      <c r="C218" s="66"/>
      <c r="D218" s="66"/>
      <c r="E218" s="66"/>
      <c r="F218" s="66"/>
      <c r="G218" s="66"/>
      <c r="H218" s="66"/>
      <c r="I218" s="66"/>
    </row>
    <row r="219" spans="3:9">
      <c r="C219" s="66"/>
      <c r="D219" s="66"/>
      <c r="E219" s="66"/>
      <c r="F219" s="66"/>
      <c r="G219" s="66"/>
      <c r="H219" s="66"/>
      <c r="I219" s="66"/>
    </row>
    <row r="220" spans="3:9">
      <c r="C220" s="66"/>
      <c r="D220" s="66"/>
      <c r="E220" s="66"/>
      <c r="F220" s="66"/>
      <c r="G220" s="66"/>
      <c r="H220" s="66"/>
      <c r="I220" s="66"/>
    </row>
    <row r="221" spans="3:9">
      <c r="C221" s="66"/>
      <c r="D221" s="66"/>
      <c r="E221" s="66"/>
      <c r="F221" s="66"/>
      <c r="G221" s="66"/>
      <c r="H221" s="66"/>
      <c r="I221" s="66"/>
    </row>
    <row r="222" spans="3:9">
      <c r="C222" s="66"/>
      <c r="D222" s="66"/>
      <c r="E222" s="66"/>
      <c r="F222" s="66"/>
      <c r="G222" s="66"/>
      <c r="H222" s="66"/>
      <c r="I222" s="66"/>
    </row>
    <row r="223" spans="3:9">
      <c r="C223" s="66"/>
      <c r="D223" s="66"/>
      <c r="E223" s="66"/>
      <c r="F223" s="66"/>
      <c r="G223" s="66"/>
      <c r="H223" s="66"/>
      <c r="I223" s="66"/>
    </row>
    <row r="224" spans="3:9">
      <c r="C224" s="66"/>
      <c r="D224" s="66"/>
      <c r="E224" s="66"/>
      <c r="F224" s="66"/>
      <c r="G224" s="66"/>
      <c r="H224" s="66"/>
      <c r="I224" s="66"/>
    </row>
    <row r="225" spans="3:9">
      <c r="C225" s="66"/>
      <c r="D225" s="66"/>
      <c r="E225" s="66"/>
      <c r="F225" s="66"/>
      <c r="G225" s="66"/>
      <c r="H225" s="66"/>
      <c r="I225" s="66"/>
    </row>
    <row r="226" spans="3:9">
      <c r="C226" s="66"/>
      <c r="D226" s="66"/>
      <c r="E226" s="66"/>
      <c r="F226" s="66"/>
      <c r="G226" s="66"/>
      <c r="H226" s="66"/>
      <c r="I226" s="66"/>
    </row>
    <row r="227" spans="3:9">
      <c r="C227" s="66"/>
      <c r="D227" s="66"/>
      <c r="E227" s="66"/>
      <c r="F227" s="66"/>
      <c r="G227" s="66"/>
      <c r="H227" s="66"/>
      <c r="I227" s="66"/>
    </row>
    <row r="228" spans="3:9">
      <c r="C228" s="66"/>
      <c r="D228" s="66"/>
      <c r="E228" s="66"/>
      <c r="F228" s="66"/>
      <c r="G228" s="66"/>
      <c r="H228" s="66"/>
      <c r="I228" s="66"/>
    </row>
    <row r="229" spans="3:9">
      <c r="C229" s="66"/>
      <c r="D229" s="66"/>
      <c r="E229" s="66"/>
      <c r="F229" s="66"/>
      <c r="G229" s="66"/>
      <c r="H229" s="66"/>
      <c r="I229" s="66"/>
    </row>
    <row r="230" spans="3:9">
      <c r="C230" s="66"/>
      <c r="D230" s="66"/>
      <c r="E230" s="66"/>
      <c r="F230" s="66"/>
      <c r="G230" s="66"/>
      <c r="H230" s="66"/>
      <c r="I230" s="66"/>
    </row>
    <row r="231" spans="3:9">
      <c r="C231" s="66"/>
      <c r="D231" s="66"/>
      <c r="E231" s="66"/>
      <c r="F231" s="66"/>
      <c r="G231" s="66"/>
      <c r="H231" s="66"/>
      <c r="I231" s="66"/>
    </row>
    <row r="232" spans="3:9">
      <c r="C232" s="66"/>
      <c r="D232" s="66"/>
      <c r="E232" s="66"/>
      <c r="F232" s="66"/>
      <c r="G232" s="66"/>
      <c r="H232" s="66"/>
      <c r="I232" s="66"/>
    </row>
    <row r="233" spans="3:9">
      <c r="C233" s="66"/>
      <c r="D233" s="66"/>
      <c r="E233" s="66"/>
      <c r="F233" s="66"/>
      <c r="G233" s="66"/>
      <c r="H233" s="66"/>
      <c r="I233" s="66"/>
    </row>
    <row r="234" spans="3:9">
      <c r="C234" s="66"/>
      <c r="D234" s="66"/>
      <c r="E234" s="66"/>
      <c r="F234" s="66"/>
      <c r="G234" s="66"/>
      <c r="H234" s="66"/>
      <c r="I234" s="66"/>
    </row>
    <row r="235" spans="3:9">
      <c r="C235" s="66"/>
      <c r="D235" s="66"/>
      <c r="E235" s="66"/>
      <c r="F235" s="66"/>
      <c r="G235" s="66"/>
      <c r="H235" s="66"/>
      <c r="I235" s="66"/>
    </row>
    <row r="236" spans="3:9">
      <c r="C236" s="66"/>
      <c r="D236" s="66"/>
      <c r="E236" s="66"/>
      <c r="F236" s="66"/>
      <c r="G236" s="66"/>
      <c r="H236" s="66"/>
      <c r="I236" s="66"/>
    </row>
    <row r="237" spans="3:9">
      <c r="C237" s="66"/>
      <c r="D237" s="66"/>
      <c r="E237" s="66"/>
      <c r="F237" s="66"/>
      <c r="G237" s="66"/>
      <c r="H237" s="66"/>
      <c r="I237" s="66"/>
    </row>
    <row r="238" spans="3:9">
      <c r="C238" s="66"/>
      <c r="D238" s="66"/>
      <c r="E238" s="66"/>
      <c r="F238" s="66"/>
      <c r="G238" s="66"/>
      <c r="H238" s="66"/>
      <c r="I238" s="66"/>
    </row>
    <row r="239" spans="3:9">
      <c r="C239" s="66"/>
      <c r="D239" s="66"/>
      <c r="E239" s="66"/>
      <c r="F239" s="66"/>
      <c r="G239" s="66"/>
      <c r="H239" s="66"/>
      <c r="I239" s="66"/>
    </row>
    <row r="240" spans="3:9">
      <c r="C240" s="66"/>
      <c r="D240" s="66"/>
      <c r="E240" s="66"/>
      <c r="F240" s="66"/>
      <c r="G240" s="66"/>
      <c r="H240" s="66"/>
      <c r="I240" s="66"/>
    </row>
    <row r="241" spans="3:9">
      <c r="C241" s="66"/>
      <c r="D241" s="66"/>
      <c r="E241" s="66"/>
      <c r="F241" s="66"/>
      <c r="G241" s="66"/>
      <c r="H241" s="66"/>
      <c r="I241" s="66"/>
    </row>
    <row r="242" spans="3:9">
      <c r="C242" s="66"/>
      <c r="D242" s="66"/>
      <c r="E242" s="66"/>
      <c r="F242" s="66"/>
      <c r="G242" s="66"/>
      <c r="H242" s="66"/>
      <c r="I242" s="66"/>
    </row>
    <row r="243" spans="3:9">
      <c r="C243" s="66"/>
      <c r="D243" s="66"/>
      <c r="E243" s="66"/>
      <c r="F243" s="66"/>
      <c r="G243" s="66"/>
      <c r="H243" s="66"/>
      <c r="I243" s="66"/>
    </row>
    <row r="244" spans="3:9">
      <c r="C244" s="66"/>
      <c r="D244" s="66"/>
      <c r="E244" s="66"/>
      <c r="F244" s="66"/>
      <c r="G244" s="66"/>
      <c r="H244" s="66"/>
      <c r="I244" s="66"/>
    </row>
    <row r="245" spans="3:9">
      <c r="C245" s="66"/>
      <c r="D245" s="66"/>
      <c r="E245" s="66"/>
      <c r="F245" s="66"/>
      <c r="G245" s="66"/>
      <c r="H245" s="66"/>
      <c r="I245" s="66"/>
    </row>
    <row r="246" spans="3:9">
      <c r="C246" s="66"/>
      <c r="D246" s="66"/>
      <c r="E246" s="66"/>
      <c r="F246" s="66"/>
      <c r="G246" s="66"/>
      <c r="H246" s="66"/>
      <c r="I246" s="66"/>
    </row>
    <row r="247" spans="3:9">
      <c r="C247" s="66"/>
      <c r="D247" s="66"/>
      <c r="E247" s="66"/>
      <c r="F247" s="66"/>
      <c r="G247" s="66"/>
      <c r="H247" s="66"/>
      <c r="I247" s="66"/>
    </row>
    <row r="248" spans="3:9">
      <c r="C248" s="66"/>
      <c r="D248" s="66"/>
      <c r="E248" s="66"/>
      <c r="F248" s="66"/>
      <c r="G248" s="66"/>
      <c r="H248" s="66"/>
      <c r="I248" s="66"/>
    </row>
    <row r="249" spans="3:9">
      <c r="C249" s="66"/>
      <c r="D249" s="66"/>
      <c r="E249" s="66"/>
      <c r="F249" s="66"/>
      <c r="G249" s="66"/>
      <c r="H249" s="66"/>
      <c r="I249" s="66"/>
    </row>
    <row r="250" spans="3:9">
      <c r="C250" s="66"/>
      <c r="D250" s="66"/>
      <c r="E250" s="66"/>
      <c r="F250" s="66"/>
      <c r="G250" s="66"/>
      <c r="H250" s="66"/>
      <c r="I250" s="66"/>
    </row>
    <row r="251" spans="3:9">
      <c r="C251" s="66"/>
      <c r="D251" s="66"/>
      <c r="E251" s="66"/>
      <c r="F251" s="66"/>
      <c r="G251" s="66"/>
      <c r="H251" s="66"/>
      <c r="I251" s="66"/>
    </row>
    <row r="252" spans="3:9">
      <c r="C252" s="66"/>
      <c r="D252" s="66"/>
      <c r="E252" s="66"/>
      <c r="F252" s="66"/>
      <c r="G252" s="66"/>
      <c r="H252" s="66"/>
      <c r="I252" s="66"/>
    </row>
    <row r="253" spans="3:9">
      <c r="C253" s="66"/>
      <c r="D253" s="66"/>
      <c r="E253" s="66"/>
      <c r="F253" s="66"/>
      <c r="G253" s="66"/>
      <c r="H253" s="66"/>
      <c r="I253" s="66"/>
    </row>
    <row r="254" spans="3:9">
      <c r="C254" s="66"/>
      <c r="D254" s="66"/>
      <c r="E254" s="66"/>
      <c r="F254" s="66"/>
      <c r="G254" s="66"/>
      <c r="H254" s="66"/>
      <c r="I254" s="66"/>
    </row>
    <row r="255" spans="3:9">
      <c r="C255" s="66"/>
      <c r="D255" s="66"/>
      <c r="E255" s="66"/>
      <c r="F255" s="66"/>
      <c r="G255" s="66"/>
      <c r="H255" s="66"/>
      <c r="I255" s="66"/>
    </row>
    <row r="256" spans="3:9">
      <c r="C256" s="66"/>
      <c r="D256" s="66"/>
      <c r="E256" s="66"/>
      <c r="F256" s="66"/>
      <c r="G256" s="66"/>
      <c r="H256" s="66"/>
      <c r="I256" s="66"/>
    </row>
    <row r="257" spans="3:9">
      <c r="C257" s="66"/>
      <c r="D257" s="66"/>
      <c r="E257" s="66"/>
      <c r="F257" s="66"/>
      <c r="G257" s="66"/>
      <c r="H257" s="66"/>
      <c r="I257" s="66"/>
    </row>
    <row r="258" spans="3:9">
      <c r="C258" s="66"/>
      <c r="D258" s="66"/>
      <c r="E258" s="66"/>
      <c r="F258" s="66"/>
      <c r="G258" s="66"/>
      <c r="H258" s="66"/>
      <c r="I258" s="66"/>
    </row>
    <row r="259" spans="3:9">
      <c r="C259" s="66"/>
      <c r="D259" s="66"/>
      <c r="E259" s="66"/>
      <c r="F259" s="66"/>
      <c r="G259" s="66"/>
      <c r="H259" s="66"/>
      <c r="I259" s="66"/>
    </row>
    <row r="260" spans="3:9">
      <c r="C260" s="66"/>
      <c r="D260" s="66"/>
      <c r="E260" s="66"/>
      <c r="F260" s="66"/>
      <c r="G260" s="66"/>
      <c r="H260" s="66"/>
      <c r="I260" s="66"/>
    </row>
    <row r="261" spans="3:9">
      <c r="C261" s="66"/>
      <c r="D261" s="66"/>
      <c r="E261" s="66"/>
      <c r="F261" s="66"/>
      <c r="G261" s="66"/>
      <c r="H261" s="66"/>
      <c r="I261" s="66"/>
    </row>
    <row r="262" spans="3:9">
      <c r="C262" s="66"/>
      <c r="D262" s="66"/>
      <c r="E262" s="66"/>
      <c r="F262" s="66"/>
      <c r="G262" s="66"/>
      <c r="H262" s="66"/>
      <c r="I262" s="66"/>
    </row>
    <row r="263" spans="3:9">
      <c r="C263" s="66"/>
      <c r="D263" s="66"/>
      <c r="E263" s="66"/>
      <c r="F263" s="66"/>
      <c r="G263" s="66"/>
      <c r="H263" s="66"/>
      <c r="I263" s="66"/>
    </row>
    <row r="264" spans="3:9">
      <c r="C264" s="66"/>
      <c r="D264" s="66"/>
      <c r="E264" s="66"/>
      <c r="F264" s="66"/>
      <c r="G264" s="66"/>
      <c r="H264" s="66"/>
      <c r="I264" s="66"/>
    </row>
    <row r="265" spans="3:9">
      <c r="C265" s="66"/>
      <c r="D265" s="66"/>
      <c r="E265" s="66"/>
      <c r="F265" s="66"/>
      <c r="G265" s="66"/>
      <c r="H265" s="66"/>
      <c r="I265" s="66"/>
    </row>
    <row r="266" spans="3:9">
      <c r="C266" s="66"/>
      <c r="D266" s="66"/>
      <c r="E266" s="66"/>
      <c r="F266" s="66"/>
      <c r="G266" s="66"/>
      <c r="H266" s="66"/>
      <c r="I266" s="66"/>
    </row>
    <row r="267" spans="3:9">
      <c r="C267" s="66"/>
      <c r="D267" s="66"/>
      <c r="E267" s="66"/>
      <c r="F267" s="66"/>
      <c r="G267" s="66"/>
      <c r="H267" s="66"/>
      <c r="I267" s="66"/>
    </row>
    <row r="268" spans="3:9">
      <c r="C268" s="66"/>
      <c r="D268" s="66"/>
      <c r="E268" s="66"/>
      <c r="F268" s="66"/>
      <c r="G268" s="66"/>
      <c r="H268" s="66"/>
      <c r="I268" s="66"/>
    </row>
    <row r="269" spans="3:9">
      <c r="C269" s="66"/>
      <c r="D269" s="66"/>
      <c r="E269" s="66"/>
      <c r="F269" s="66"/>
      <c r="G269" s="66"/>
      <c r="H269" s="66"/>
      <c r="I269" s="66"/>
    </row>
    <row r="270" spans="3:9">
      <c r="C270" s="66"/>
      <c r="D270" s="66"/>
      <c r="E270" s="66"/>
      <c r="F270" s="66"/>
      <c r="G270" s="66"/>
      <c r="H270" s="66"/>
      <c r="I270" s="66"/>
    </row>
    <row r="271" spans="3:9">
      <c r="C271" s="66"/>
      <c r="D271" s="66"/>
      <c r="E271" s="66"/>
      <c r="F271" s="66"/>
      <c r="G271" s="66"/>
      <c r="H271" s="66"/>
      <c r="I271" s="66"/>
    </row>
    <row r="272" spans="3:9">
      <c r="C272" s="66"/>
      <c r="D272" s="66"/>
      <c r="E272" s="66"/>
      <c r="F272" s="66"/>
      <c r="G272" s="66"/>
      <c r="H272" s="66"/>
      <c r="I272" s="66"/>
    </row>
    <row r="273" spans="3:9">
      <c r="C273" s="66"/>
      <c r="D273" s="66"/>
      <c r="E273" s="66"/>
      <c r="F273" s="66"/>
      <c r="G273" s="66"/>
      <c r="H273" s="66"/>
      <c r="I273" s="66"/>
    </row>
    <row r="274" spans="3:9">
      <c r="C274" s="66"/>
      <c r="D274" s="66"/>
      <c r="E274" s="66"/>
      <c r="F274" s="66"/>
      <c r="G274" s="66"/>
      <c r="H274" s="66"/>
      <c r="I274" s="66"/>
    </row>
    <row r="275" spans="3:9">
      <c r="C275" s="66"/>
      <c r="D275" s="66"/>
      <c r="E275" s="66"/>
      <c r="F275" s="66"/>
      <c r="G275" s="66"/>
      <c r="H275" s="66"/>
      <c r="I275" s="66"/>
    </row>
    <row r="276" spans="3:9">
      <c r="C276" s="66"/>
      <c r="D276" s="66"/>
      <c r="E276" s="66"/>
      <c r="F276" s="66"/>
      <c r="G276" s="66"/>
      <c r="H276" s="66"/>
      <c r="I276" s="66"/>
    </row>
    <row r="277" spans="3:9">
      <c r="C277" s="66"/>
      <c r="D277" s="66"/>
      <c r="E277" s="66"/>
      <c r="F277" s="66"/>
      <c r="G277" s="66"/>
      <c r="H277" s="66"/>
      <c r="I277" s="66"/>
    </row>
    <row r="278" spans="3:9">
      <c r="C278" s="66"/>
      <c r="D278" s="66"/>
      <c r="E278" s="66"/>
      <c r="F278" s="66"/>
      <c r="G278" s="66"/>
      <c r="H278" s="66"/>
      <c r="I278" s="66"/>
    </row>
    <row r="279" spans="3:9">
      <c r="C279" s="66"/>
      <c r="D279" s="66"/>
      <c r="E279" s="66"/>
      <c r="F279" s="66"/>
      <c r="G279" s="66"/>
      <c r="H279" s="66"/>
      <c r="I279" s="66"/>
    </row>
    <row r="280" spans="3:9">
      <c r="C280" s="66"/>
      <c r="D280" s="66"/>
      <c r="E280" s="66"/>
      <c r="F280" s="66"/>
      <c r="G280" s="66"/>
      <c r="H280" s="66"/>
      <c r="I280" s="66"/>
    </row>
    <row r="281" spans="3:9">
      <c r="C281" s="66"/>
      <c r="D281" s="66"/>
      <c r="E281" s="66"/>
      <c r="F281" s="66"/>
      <c r="G281" s="66"/>
      <c r="H281" s="66"/>
      <c r="I281" s="66"/>
    </row>
    <row r="282" spans="3:9">
      <c r="C282" s="66"/>
      <c r="D282" s="66"/>
      <c r="E282" s="66"/>
      <c r="F282" s="66"/>
      <c r="G282" s="66"/>
      <c r="H282" s="66"/>
      <c r="I282" s="66"/>
    </row>
    <row r="283" spans="3:9">
      <c r="C283" s="66"/>
      <c r="D283" s="66"/>
      <c r="E283" s="66"/>
      <c r="F283" s="66"/>
      <c r="G283" s="66"/>
      <c r="H283" s="66"/>
      <c r="I283" s="66"/>
    </row>
    <row r="284" spans="3:9">
      <c r="C284" s="17"/>
      <c r="D284" s="17"/>
      <c r="E284" s="66"/>
      <c r="F284" s="17"/>
      <c r="G284" s="17"/>
      <c r="H284" s="17"/>
      <c r="I284" s="17"/>
    </row>
    <row r="285" spans="3:9">
      <c r="C285" s="17"/>
      <c r="D285" s="17"/>
      <c r="E285" s="66"/>
      <c r="F285" s="17"/>
      <c r="G285" s="17"/>
      <c r="H285" s="17"/>
      <c r="I285" s="17"/>
    </row>
    <row r="286" spans="3:9">
      <c r="C286" s="17"/>
      <c r="D286" s="17"/>
      <c r="E286" s="66"/>
      <c r="F286" s="17"/>
      <c r="G286" s="17"/>
      <c r="H286" s="17"/>
      <c r="I286" s="17"/>
    </row>
    <row r="287" spans="3:9">
      <c r="C287" s="17"/>
      <c r="D287" s="17"/>
      <c r="E287" s="66"/>
      <c r="F287" s="17"/>
      <c r="G287" s="17"/>
      <c r="H287" s="17"/>
      <c r="I287" s="17"/>
    </row>
    <row r="288" spans="3:9">
      <c r="C288" s="17"/>
      <c r="D288" s="17"/>
      <c r="E288" s="66"/>
      <c r="F288" s="17"/>
      <c r="G288" s="17"/>
      <c r="H288" s="17"/>
      <c r="I288" s="17"/>
    </row>
    <row r="289" spans="3:9">
      <c r="C289" s="17"/>
      <c r="D289" s="17"/>
      <c r="E289" s="66"/>
      <c r="F289" s="17"/>
      <c r="G289" s="17"/>
      <c r="H289" s="17"/>
      <c r="I289" s="17"/>
    </row>
    <row r="290" spans="3:9">
      <c r="C290" s="17"/>
      <c r="D290" s="17"/>
      <c r="E290" s="66"/>
      <c r="F290" s="17"/>
      <c r="G290" s="17"/>
      <c r="H290" s="17"/>
      <c r="I290" s="17"/>
    </row>
    <row r="291" spans="3:9">
      <c r="C291" s="17"/>
      <c r="D291" s="17"/>
      <c r="E291" s="66"/>
      <c r="F291" s="17"/>
      <c r="G291" s="17"/>
      <c r="H291" s="17"/>
      <c r="I291" s="17"/>
    </row>
    <row r="292" spans="3:9">
      <c r="C292" s="17"/>
      <c r="D292" s="17"/>
      <c r="E292" s="66"/>
      <c r="F292" s="17"/>
      <c r="G292" s="17"/>
      <c r="H292" s="17"/>
      <c r="I292" s="17"/>
    </row>
    <row r="293" spans="3:9">
      <c r="C293" s="17"/>
      <c r="D293" s="17"/>
      <c r="E293" s="66"/>
      <c r="F293" s="17"/>
      <c r="G293" s="17"/>
      <c r="H293" s="17"/>
      <c r="I293" s="17"/>
    </row>
    <row r="294" spans="3:9">
      <c r="C294" s="17"/>
      <c r="D294" s="17"/>
      <c r="E294" s="66"/>
      <c r="F294" s="17"/>
      <c r="G294" s="17"/>
      <c r="H294" s="17"/>
      <c r="I294" s="17"/>
    </row>
    <row r="295" spans="3:9">
      <c r="C295" s="17"/>
      <c r="D295" s="17"/>
      <c r="E295" s="66"/>
      <c r="F295" s="17"/>
      <c r="G295" s="17"/>
      <c r="H295" s="17"/>
      <c r="I295" s="17"/>
    </row>
    <row r="296" spans="3:9">
      <c r="C296" s="17"/>
      <c r="D296" s="17"/>
      <c r="E296" s="66"/>
      <c r="F296" s="17"/>
      <c r="G296" s="17"/>
      <c r="H296" s="17"/>
      <c r="I296" s="17"/>
    </row>
    <row r="297" spans="3:9">
      <c r="C297" s="17"/>
      <c r="D297" s="17"/>
      <c r="E297" s="66"/>
      <c r="F297" s="17"/>
      <c r="G297" s="17"/>
      <c r="H297" s="17"/>
      <c r="I297" s="17"/>
    </row>
    <row r="298" spans="3:9">
      <c r="C298" s="17"/>
      <c r="D298" s="17"/>
      <c r="E298" s="66"/>
      <c r="F298" s="17"/>
      <c r="G298" s="17"/>
      <c r="H298" s="17"/>
      <c r="I298" s="17"/>
    </row>
    <row r="299" spans="3:9">
      <c r="C299" s="17"/>
      <c r="D299" s="17"/>
      <c r="E299" s="66"/>
      <c r="F299" s="17"/>
      <c r="G299" s="17"/>
      <c r="H299" s="17"/>
      <c r="I299" s="17"/>
    </row>
    <row r="300" spans="3:9">
      <c r="C300" s="17"/>
      <c r="D300" s="17"/>
      <c r="E300" s="66"/>
      <c r="F300" s="17"/>
      <c r="G300" s="17"/>
      <c r="H300" s="17"/>
      <c r="I300" s="17"/>
    </row>
    <row r="301" spans="3:9">
      <c r="C301" s="17"/>
      <c r="D301" s="17"/>
      <c r="E301" s="66"/>
      <c r="F301" s="17"/>
      <c r="G301" s="17"/>
      <c r="H301" s="17"/>
      <c r="I301" s="17"/>
    </row>
    <row r="302" spans="3:9">
      <c r="C302" s="17"/>
      <c r="D302" s="17"/>
      <c r="E302" s="66"/>
      <c r="F302" s="17"/>
      <c r="G302" s="17"/>
      <c r="H302" s="17"/>
      <c r="I302" s="17"/>
    </row>
    <row r="303" spans="3:9">
      <c r="C303" s="17"/>
      <c r="D303" s="17"/>
      <c r="E303" s="66"/>
      <c r="F303" s="17"/>
      <c r="G303" s="17"/>
      <c r="H303" s="17"/>
      <c r="I303" s="17"/>
    </row>
    <row r="304" spans="3:9">
      <c r="C304" s="17"/>
      <c r="D304" s="17"/>
      <c r="E304" s="66"/>
      <c r="F304" s="17"/>
      <c r="G304" s="17"/>
      <c r="H304" s="17"/>
      <c r="I304" s="17"/>
    </row>
    <row r="305" spans="3:9">
      <c r="C305" s="17"/>
      <c r="D305" s="17"/>
      <c r="E305" s="66"/>
      <c r="F305" s="17"/>
      <c r="G305" s="17"/>
      <c r="H305" s="17"/>
      <c r="I305" s="17"/>
    </row>
    <row r="306" spans="3:9">
      <c r="C306" s="17"/>
      <c r="D306" s="17"/>
      <c r="E306" s="66"/>
      <c r="F306" s="17"/>
      <c r="G306" s="17"/>
      <c r="H306" s="17"/>
      <c r="I306" s="17"/>
    </row>
    <row r="307" spans="3:9">
      <c r="C307" s="17"/>
      <c r="D307" s="17"/>
      <c r="E307" s="66"/>
      <c r="F307" s="17"/>
      <c r="G307" s="17"/>
      <c r="H307" s="17"/>
      <c r="I307" s="17"/>
    </row>
    <row r="308" spans="3:9">
      <c r="C308" s="17"/>
      <c r="D308" s="17"/>
      <c r="E308" s="66"/>
      <c r="F308" s="17"/>
      <c r="G308" s="17"/>
      <c r="H308" s="17"/>
      <c r="I308" s="17"/>
    </row>
    <row r="309" spans="3:9">
      <c r="C309" s="17"/>
      <c r="D309" s="17"/>
      <c r="E309" s="66"/>
      <c r="F309" s="17"/>
      <c r="G309" s="17"/>
      <c r="H309" s="17"/>
      <c r="I309" s="17"/>
    </row>
    <row r="310" spans="3:9">
      <c r="C310" s="17"/>
      <c r="D310" s="17"/>
      <c r="E310" s="66"/>
      <c r="F310" s="17"/>
      <c r="G310" s="17"/>
      <c r="H310" s="17"/>
      <c r="I310" s="17"/>
    </row>
    <row r="311" spans="3:9">
      <c r="C311" s="17"/>
      <c r="D311" s="17"/>
      <c r="E311" s="66"/>
      <c r="F311" s="17"/>
      <c r="G311" s="17"/>
      <c r="H311" s="17"/>
      <c r="I311" s="17"/>
    </row>
    <row r="312" spans="3:9">
      <c r="C312" s="17"/>
      <c r="D312" s="17"/>
      <c r="E312" s="66"/>
      <c r="F312" s="17"/>
      <c r="G312" s="17"/>
      <c r="H312" s="17"/>
      <c r="I312" s="17"/>
    </row>
    <row r="313" spans="3:9">
      <c r="C313" s="17"/>
      <c r="D313" s="17"/>
      <c r="E313" s="66"/>
      <c r="F313" s="17"/>
      <c r="G313" s="17"/>
      <c r="H313" s="17"/>
      <c r="I313" s="17"/>
    </row>
    <row r="314" spans="3:9">
      <c r="C314" s="17"/>
      <c r="D314" s="17"/>
      <c r="E314" s="66"/>
      <c r="F314" s="17"/>
      <c r="G314" s="17"/>
      <c r="H314" s="17"/>
      <c r="I314" s="17"/>
    </row>
    <row r="315" spans="3:9">
      <c r="C315" s="17"/>
      <c r="D315" s="17"/>
      <c r="E315" s="66"/>
      <c r="F315" s="17"/>
      <c r="G315" s="17"/>
      <c r="H315" s="17"/>
      <c r="I315" s="17"/>
    </row>
    <row r="316" spans="3:9">
      <c r="C316" s="17"/>
      <c r="D316" s="17"/>
      <c r="E316" s="66"/>
      <c r="F316" s="17"/>
      <c r="G316" s="17"/>
      <c r="H316" s="17"/>
      <c r="I316" s="17"/>
    </row>
    <row r="317" spans="3:9">
      <c r="C317" s="17"/>
      <c r="D317" s="17"/>
      <c r="E317" s="66"/>
      <c r="F317" s="17"/>
      <c r="G317" s="17"/>
      <c r="H317" s="17"/>
      <c r="I317" s="17"/>
    </row>
    <row r="318" spans="3:9">
      <c r="C318" s="17"/>
      <c r="D318" s="17"/>
      <c r="E318" s="66"/>
      <c r="F318" s="17"/>
      <c r="G318" s="17"/>
      <c r="H318" s="17"/>
      <c r="I318" s="17"/>
    </row>
    <row r="319" spans="3:9">
      <c r="C319" s="17"/>
      <c r="D319" s="17"/>
      <c r="E319" s="66"/>
      <c r="F319" s="17"/>
      <c r="G319" s="17"/>
      <c r="H319" s="17"/>
      <c r="I319" s="17"/>
    </row>
    <row r="320" spans="3:9">
      <c r="C320" s="17"/>
      <c r="D320" s="17"/>
      <c r="E320" s="66"/>
      <c r="F320" s="17"/>
      <c r="G320" s="17"/>
      <c r="H320" s="17"/>
      <c r="I320" s="17"/>
    </row>
    <row r="321" spans="3:9">
      <c r="C321" s="17"/>
      <c r="D321" s="17"/>
      <c r="E321" s="66"/>
      <c r="F321" s="17"/>
      <c r="G321" s="17"/>
      <c r="H321" s="17"/>
      <c r="I321" s="17"/>
    </row>
    <row r="322" spans="3:9">
      <c r="C322" s="17"/>
      <c r="D322" s="17"/>
      <c r="E322" s="66"/>
      <c r="F322" s="17"/>
      <c r="G322" s="17"/>
      <c r="H322" s="17"/>
      <c r="I322" s="17"/>
    </row>
    <row r="323" spans="3:9">
      <c r="C323" s="17"/>
      <c r="D323" s="17"/>
      <c r="E323" s="66"/>
      <c r="F323" s="17"/>
      <c r="G323" s="17"/>
      <c r="H323" s="17"/>
      <c r="I323" s="17"/>
    </row>
    <row r="324" spans="3:9">
      <c r="C324" s="17"/>
      <c r="D324" s="17"/>
      <c r="E324" s="66"/>
      <c r="F324" s="17"/>
      <c r="G324" s="17"/>
      <c r="H324" s="17"/>
      <c r="I324" s="17"/>
    </row>
    <row r="325" spans="3:9">
      <c r="C325" s="17"/>
      <c r="D325" s="17"/>
      <c r="E325" s="66"/>
      <c r="F325" s="17"/>
      <c r="G325" s="17"/>
      <c r="H325" s="17"/>
      <c r="I325" s="17"/>
    </row>
    <row r="326" spans="3:9">
      <c r="C326" s="17"/>
      <c r="D326" s="17"/>
      <c r="E326" s="66"/>
      <c r="F326" s="17"/>
      <c r="G326" s="17"/>
      <c r="H326" s="17"/>
      <c r="I326" s="17"/>
    </row>
    <row r="327" spans="3:9">
      <c r="C327" s="17"/>
      <c r="D327" s="17"/>
      <c r="E327" s="66"/>
      <c r="F327" s="17"/>
      <c r="G327" s="17"/>
      <c r="H327" s="17"/>
      <c r="I327" s="17"/>
    </row>
    <row r="328" spans="3:9">
      <c r="C328" s="17"/>
      <c r="D328" s="17"/>
      <c r="E328" s="66"/>
      <c r="F328" s="17"/>
      <c r="G328" s="17"/>
      <c r="H328" s="17"/>
      <c r="I328" s="17"/>
    </row>
    <row r="329" spans="3:9">
      <c r="C329" s="17"/>
      <c r="D329" s="17"/>
      <c r="E329" s="66"/>
      <c r="F329" s="17"/>
      <c r="G329" s="17"/>
      <c r="H329" s="17"/>
      <c r="I329" s="17"/>
    </row>
    <row r="330" spans="3:9">
      <c r="C330" s="17"/>
      <c r="D330" s="17"/>
      <c r="E330" s="66"/>
      <c r="F330" s="17"/>
      <c r="G330" s="17"/>
      <c r="H330" s="17"/>
      <c r="I330" s="17"/>
    </row>
    <row r="331" spans="3:9">
      <c r="C331" s="17"/>
      <c r="D331" s="17"/>
      <c r="E331" s="66"/>
      <c r="F331" s="17"/>
      <c r="G331" s="17"/>
      <c r="H331" s="17"/>
      <c r="I331" s="17"/>
    </row>
    <row r="332" spans="3:9">
      <c r="C332" s="17"/>
      <c r="D332" s="17"/>
      <c r="E332" s="66"/>
      <c r="F332" s="17"/>
      <c r="G332" s="17"/>
      <c r="H332" s="17"/>
      <c r="I332" s="17"/>
    </row>
    <row r="333" spans="3:9">
      <c r="C333" s="17"/>
      <c r="D333" s="17"/>
      <c r="E333" s="66"/>
      <c r="F333" s="17"/>
      <c r="G333" s="17"/>
      <c r="H333" s="17"/>
      <c r="I333" s="17"/>
    </row>
    <row r="334" spans="3:9">
      <c r="C334" s="17"/>
      <c r="D334" s="17"/>
      <c r="E334" s="66"/>
      <c r="F334" s="17"/>
      <c r="G334" s="17"/>
      <c r="H334" s="17"/>
      <c r="I334" s="17"/>
    </row>
    <row r="335" spans="3:9">
      <c r="C335" s="17"/>
      <c r="D335" s="17"/>
      <c r="E335" s="66"/>
      <c r="F335" s="17"/>
      <c r="G335" s="17"/>
      <c r="H335" s="17"/>
      <c r="I335" s="17"/>
    </row>
    <row r="336" spans="3:9">
      <c r="C336" s="17"/>
      <c r="D336" s="17"/>
      <c r="E336" s="66"/>
      <c r="F336" s="17"/>
      <c r="G336" s="17"/>
      <c r="H336" s="17"/>
      <c r="I336" s="17"/>
    </row>
    <row r="337" spans="3:9">
      <c r="C337" s="17"/>
      <c r="D337" s="17"/>
      <c r="E337" s="66"/>
      <c r="F337" s="17"/>
      <c r="G337" s="17"/>
      <c r="H337" s="17"/>
      <c r="I337" s="17"/>
    </row>
    <row r="338" spans="3:9">
      <c r="C338" s="17"/>
      <c r="D338" s="17"/>
      <c r="E338" s="66"/>
      <c r="F338" s="17"/>
      <c r="G338" s="17"/>
      <c r="H338" s="17"/>
      <c r="I338" s="17"/>
    </row>
    <row r="339" spans="3:9">
      <c r="C339" s="17"/>
      <c r="D339" s="17"/>
      <c r="E339" s="66"/>
      <c r="F339" s="17"/>
      <c r="G339" s="17"/>
      <c r="H339" s="17"/>
      <c r="I339" s="17"/>
    </row>
    <row r="340" spans="3:9">
      <c r="C340" s="17"/>
      <c r="D340" s="17"/>
      <c r="E340" s="66"/>
      <c r="F340" s="17"/>
      <c r="G340" s="17"/>
      <c r="H340" s="17"/>
      <c r="I340" s="17"/>
    </row>
    <row r="341" spans="3:9">
      <c r="C341" s="17"/>
      <c r="D341" s="17"/>
      <c r="E341" s="66"/>
      <c r="F341" s="17"/>
      <c r="G341" s="17"/>
      <c r="H341" s="17"/>
      <c r="I341" s="17"/>
    </row>
    <row r="342" spans="3:9">
      <c r="C342" s="17"/>
      <c r="D342" s="17"/>
      <c r="E342" s="66"/>
      <c r="F342" s="17"/>
      <c r="G342" s="17"/>
      <c r="H342" s="17"/>
      <c r="I342" s="17"/>
    </row>
    <row r="343" spans="3:9">
      <c r="C343" s="17"/>
      <c r="D343" s="17"/>
      <c r="E343" s="66"/>
      <c r="F343" s="17"/>
      <c r="G343" s="17"/>
      <c r="H343" s="17"/>
      <c r="I343" s="17"/>
    </row>
    <row r="344" spans="3:9">
      <c r="C344" s="17"/>
      <c r="D344" s="17"/>
      <c r="E344" s="66"/>
      <c r="F344" s="17"/>
      <c r="G344" s="17"/>
      <c r="H344" s="17"/>
      <c r="I344" s="17"/>
    </row>
    <row r="345" spans="3:9">
      <c r="C345" s="17"/>
      <c r="D345" s="17"/>
      <c r="E345" s="66"/>
      <c r="F345" s="17"/>
      <c r="G345" s="17"/>
      <c r="H345" s="17"/>
      <c r="I345" s="17"/>
    </row>
    <row r="346" spans="3:9">
      <c r="C346" s="17"/>
      <c r="D346" s="17"/>
      <c r="E346" s="66"/>
      <c r="F346" s="17"/>
      <c r="G346" s="17"/>
      <c r="H346" s="17"/>
      <c r="I346" s="17"/>
    </row>
    <row r="347" spans="3:9">
      <c r="C347" s="17"/>
      <c r="D347" s="17"/>
      <c r="E347" s="66"/>
      <c r="F347" s="17"/>
      <c r="G347" s="17"/>
      <c r="H347" s="17"/>
      <c r="I347" s="17"/>
    </row>
    <row r="348" spans="3:9">
      <c r="C348" s="17"/>
      <c r="D348" s="17"/>
      <c r="E348" s="66"/>
      <c r="F348" s="17"/>
      <c r="G348" s="17"/>
      <c r="H348" s="17"/>
      <c r="I348" s="17"/>
    </row>
    <row r="349" spans="3:9">
      <c r="C349" s="17"/>
      <c r="D349" s="17"/>
      <c r="E349" s="66"/>
      <c r="F349" s="17"/>
      <c r="G349" s="17"/>
      <c r="H349" s="17"/>
      <c r="I349" s="17"/>
    </row>
    <row r="350" spans="3:9">
      <c r="C350" s="17"/>
      <c r="D350" s="17"/>
      <c r="E350" s="66"/>
      <c r="F350" s="17"/>
      <c r="G350" s="17"/>
      <c r="H350" s="17"/>
      <c r="I350" s="17"/>
    </row>
    <row r="351" spans="3:9">
      <c r="C351" s="17"/>
      <c r="D351" s="17"/>
      <c r="E351" s="66"/>
      <c r="F351" s="17"/>
      <c r="G351" s="17"/>
      <c r="H351" s="17"/>
      <c r="I351" s="17"/>
    </row>
    <row r="352" spans="3:9">
      <c r="C352" s="17"/>
      <c r="D352" s="17"/>
      <c r="E352" s="66"/>
      <c r="F352" s="17"/>
      <c r="G352" s="17"/>
      <c r="H352" s="17"/>
      <c r="I352" s="17"/>
    </row>
    <row r="353" spans="3:9">
      <c r="C353" s="17"/>
      <c r="D353" s="17"/>
      <c r="E353" s="66"/>
      <c r="F353" s="17"/>
      <c r="G353" s="17"/>
      <c r="H353" s="17"/>
      <c r="I353" s="17"/>
    </row>
    <row r="354" spans="3:9">
      <c r="C354" s="17"/>
      <c r="D354" s="17"/>
      <c r="E354" s="66"/>
      <c r="F354" s="17"/>
      <c r="G354" s="17"/>
      <c r="H354" s="17"/>
      <c r="I354" s="17"/>
    </row>
    <row r="355" spans="3:9">
      <c r="C355" s="17"/>
      <c r="D355" s="17"/>
      <c r="E355" s="66"/>
      <c r="F355" s="17"/>
      <c r="G355" s="17"/>
      <c r="H355" s="17"/>
      <c r="I355" s="17"/>
    </row>
    <row r="356" spans="3:9">
      <c r="C356" s="17"/>
      <c r="D356" s="17"/>
      <c r="E356" s="66"/>
      <c r="F356" s="17"/>
      <c r="G356" s="17"/>
      <c r="H356" s="17"/>
      <c r="I356" s="17"/>
    </row>
    <row r="357" spans="3:9">
      <c r="C357" s="17"/>
      <c r="D357" s="17"/>
      <c r="E357" s="66"/>
      <c r="F357" s="17"/>
      <c r="G357" s="17"/>
      <c r="H357" s="17"/>
      <c r="I357" s="17"/>
    </row>
    <row r="358" spans="3:9">
      <c r="C358" s="17"/>
      <c r="D358" s="17"/>
      <c r="E358" s="66"/>
      <c r="F358" s="17"/>
      <c r="G358" s="17"/>
      <c r="H358" s="17"/>
      <c r="I358" s="17"/>
    </row>
    <row r="359" spans="3:9">
      <c r="C359" s="17"/>
      <c r="D359" s="17"/>
      <c r="E359" s="66"/>
      <c r="F359" s="17"/>
      <c r="G359" s="17"/>
      <c r="H359" s="17"/>
      <c r="I359" s="17"/>
    </row>
    <row r="360" spans="3:9">
      <c r="C360" s="17"/>
      <c r="D360" s="17"/>
      <c r="E360" s="66"/>
      <c r="F360" s="17"/>
      <c r="G360" s="17"/>
      <c r="H360" s="17"/>
      <c r="I360" s="17"/>
    </row>
    <row r="361" spans="3:9">
      <c r="C361" s="17"/>
      <c r="D361" s="17"/>
      <c r="E361" s="66"/>
      <c r="F361" s="17"/>
      <c r="G361" s="17"/>
      <c r="H361" s="17"/>
      <c r="I361" s="17"/>
    </row>
    <row r="362" spans="3:9">
      <c r="C362" s="17"/>
      <c r="D362" s="17"/>
      <c r="E362" s="66"/>
      <c r="F362" s="17"/>
      <c r="G362" s="17"/>
      <c r="H362" s="17"/>
      <c r="I362" s="17"/>
    </row>
    <row r="363" spans="3:9">
      <c r="C363" s="17"/>
      <c r="D363" s="17"/>
      <c r="E363" s="66"/>
      <c r="F363" s="17"/>
      <c r="G363" s="17"/>
      <c r="H363" s="17"/>
      <c r="I363" s="17"/>
    </row>
    <row r="364" spans="3:9">
      <c r="C364" s="17"/>
      <c r="D364" s="17"/>
      <c r="E364" s="66"/>
      <c r="F364" s="17"/>
      <c r="G364" s="17"/>
      <c r="H364" s="17"/>
      <c r="I364" s="17"/>
    </row>
    <row r="365" spans="3:9">
      <c r="C365" s="17"/>
      <c r="D365" s="17"/>
      <c r="E365" s="66"/>
      <c r="F365" s="17"/>
      <c r="G365" s="17"/>
      <c r="H365" s="17"/>
      <c r="I365" s="17"/>
    </row>
    <row r="366" spans="3:9">
      <c r="C366" s="17"/>
      <c r="D366" s="17"/>
      <c r="E366" s="66"/>
      <c r="F366" s="17"/>
      <c r="G366" s="17"/>
      <c r="H366" s="17"/>
      <c r="I366" s="17"/>
    </row>
    <row r="367" spans="3:9">
      <c r="C367" s="17"/>
      <c r="D367" s="17"/>
      <c r="E367" s="66"/>
      <c r="F367" s="17"/>
      <c r="G367" s="17"/>
      <c r="H367" s="17"/>
      <c r="I367" s="17"/>
    </row>
    <row r="368" spans="3:9">
      <c r="C368" s="17"/>
      <c r="D368" s="17"/>
      <c r="E368" s="66"/>
      <c r="F368" s="17"/>
      <c r="G368" s="17"/>
      <c r="H368" s="17"/>
      <c r="I368" s="17"/>
    </row>
    <row r="369" spans="3:9">
      <c r="C369" s="17"/>
      <c r="D369" s="17"/>
      <c r="E369" s="66"/>
      <c r="F369" s="17"/>
      <c r="G369" s="17"/>
      <c r="H369" s="17"/>
      <c r="I369" s="17"/>
    </row>
    <row r="370" spans="3:9">
      <c r="C370" s="17"/>
      <c r="D370" s="17"/>
      <c r="E370" s="66"/>
      <c r="F370" s="17"/>
      <c r="G370" s="17"/>
      <c r="H370" s="17"/>
      <c r="I370" s="17"/>
    </row>
    <row r="371" spans="3:9">
      <c r="C371" s="17"/>
      <c r="D371" s="17"/>
      <c r="E371" s="66"/>
      <c r="F371" s="17"/>
      <c r="G371" s="17"/>
      <c r="H371" s="17"/>
      <c r="I371" s="17"/>
    </row>
    <row r="372" spans="3:9">
      <c r="C372" s="17"/>
      <c r="D372" s="17"/>
      <c r="E372" s="66"/>
      <c r="F372" s="17"/>
      <c r="G372" s="17"/>
      <c r="H372" s="17"/>
      <c r="I372" s="17"/>
    </row>
    <row r="373" spans="3:9">
      <c r="C373" s="17"/>
      <c r="D373" s="17"/>
      <c r="E373" s="66"/>
      <c r="F373" s="17"/>
      <c r="G373" s="17"/>
      <c r="H373" s="17"/>
      <c r="I373" s="17"/>
    </row>
    <row r="374" spans="3:9">
      <c r="C374" s="17"/>
      <c r="D374" s="17"/>
      <c r="E374" s="66"/>
      <c r="F374" s="17"/>
      <c r="G374" s="17"/>
      <c r="H374" s="17"/>
      <c r="I374" s="17"/>
    </row>
    <row r="375" spans="3:9">
      <c r="C375" s="17"/>
      <c r="D375" s="17"/>
      <c r="E375" s="66"/>
      <c r="F375" s="17"/>
      <c r="G375" s="17"/>
      <c r="H375" s="17"/>
      <c r="I375" s="17"/>
    </row>
    <row r="376" spans="3:9">
      <c r="C376" s="17"/>
      <c r="D376" s="17"/>
      <c r="E376" s="66"/>
      <c r="F376" s="17"/>
      <c r="G376" s="17"/>
      <c r="H376" s="17"/>
      <c r="I376" s="17"/>
    </row>
    <row r="377" spans="3:9">
      <c r="C377" s="17"/>
      <c r="D377" s="17"/>
      <c r="E377" s="66"/>
      <c r="F377" s="17"/>
      <c r="G377" s="17"/>
      <c r="H377" s="17"/>
      <c r="I377" s="17"/>
    </row>
    <row r="378" spans="3:9">
      <c r="C378" s="17"/>
      <c r="D378" s="17"/>
      <c r="E378" s="66"/>
      <c r="F378" s="17"/>
      <c r="G378" s="17"/>
      <c r="H378" s="17"/>
      <c r="I378" s="17"/>
    </row>
    <row r="379" spans="3:9">
      <c r="C379" s="17"/>
      <c r="D379" s="17"/>
      <c r="E379" s="66"/>
      <c r="F379" s="17"/>
      <c r="G379" s="17"/>
      <c r="H379" s="17"/>
      <c r="I379" s="17"/>
    </row>
    <row r="380" spans="3:9">
      <c r="C380" s="17"/>
      <c r="D380" s="17"/>
      <c r="E380" s="66"/>
      <c r="F380" s="17"/>
      <c r="G380" s="17"/>
      <c r="H380" s="17"/>
      <c r="I380" s="17"/>
    </row>
    <row r="381" spans="3:9">
      <c r="C381" s="17"/>
      <c r="D381" s="17"/>
      <c r="E381" s="66"/>
      <c r="F381" s="17"/>
      <c r="G381" s="17"/>
      <c r="H381" s="17"/>
      <c r="I381" s="17"/>
    </row>
    <row r="382" spans="3:9">
      <c r="C382" s="17"/>
      <c r="D382" s="17"/>
      <c r="E382" s="66"/>
      <c r="F382" s="17"/>
      <c r="G382" s="17"/>
      <c r="H382" s="17"/>
      <c r="I382" s="17"/>
    </row>
    <row r="383" spans="3:9">
      <c r="C383" s="17"/>
      <c r="D383" s="17"/>
      <c r="E383" s="66"/>
      <c r="F383" s="17"/>
      <c r="G383" s="17"/>
      <c r="H383" s="17"/>
      <c r="I383" s="17"/>
    </row>
    <row r="384" spans="3:9">
      <c r="C384" s="17"/>
      <c r="D384" s="17"/>
      <c r="E384" s="66"/>
      <c r="F384" s="17"/>
      <c r="G384" s="17"/>
      <c r="H384" s="17"/>
      <c r="I384" s="17"/>
    </row>
    <row r="385" spans="3:9">
      <c r="C385" s="17"/>
      <c r="D385" s="17"/>
      <c r="E385" s="66"/>
      <c r="F385" s="17"/>
      <c r="G385" s="17"/>
      <c r="H385" s="17"/>
      <c r="I385" s="17"/>
    </row>
    <row r="386" spans="3:9">
      <c r="C386" s="17"/>
      <c r="D386" s="17"/>
      <c r="E386" s="66"/>
      <c r="F386" s="17"/>
      <c r="G386" s="17"/>
      <c r="H386" s="17"/>
      <c r="I386" s="17"/>
    </row>
    <row r="387" spans="3:9">
      <c r="C387" s="17"/>
      <c r="D387" s="17"/>
      <c r="E387" s="66"/>
      <c r="F387" s="17"/>
      <c r="G387" s="17"/>
      <c r="H387" s="17"/>
      <c r="I387" s="17"/>
    </row>
    <row r="388" spans="3:9">
      <c r="C388" s="17"/>
      <c r="D388" s="17"/>
      <c r="E388" s="66"/>
      <c r="F388" s="17"/>
      <c r="G388" s="17"/>
      <c r="H388" s="17"/>
      <c r="I388" s="17"/>
    </row>
    <row r="389" spans="3:9">
      <c r="C389" s="17"/>
      <c r="D389" s="17"/>
      <c r="E389" s="66"/>
      <c r="F389" s="17"/>
      <c r="G389" s="17"/>
      <c r="H389" s="17"/>
      <c r="I389" s="17"/>
    </row>
    <row r="390" spans="3:9">
      <c r="C390" s="17"/>
      <c r="D390" s="17"/>
      <c r="E390" s="66"/>
      <c r="F390" s="17"/>
      <c r="G390" s="17"/>
      <c r="H390" s="17"/>
      <c r="I390" s="17"/>
    </row>
    <row r="391" spans="3:9">
      <c r="C391" s="17"/>
      <c r="D391" s="17"/>
      <c r="E391" s="66"/>
      <c r="F391" s="17"/>
      <c r="G391" s="17"/>
      <c r="H391" s="17"/>
      <c r="I391" s="17"/>
    </row>
    <row r="392" spans="3:9">
      <c r="C392" s="17"/>
      <c r="D392" s="17"/>
      <c r="E392" s="66"/>
      <c r="F392" s="17"/>
      <c r="G392" s="17"/>
      <c r="H392" s="17"/>
      <c r="I392" s="17"/>
    </row>
    <row r="393" spans="3:9">
      <c r="C393" s="17"/>
      <c r="D393" s="17"/>
      <c r="E393" s="66"/>
      <c r="F393" s="17"/>
      <c r="G393" s="17"/>
      <c r="H393" s="17"/>
      <c r="I393" s="17"/>
    </row>
    <row r="394" spans="3:9">
      <c r="C394" s="17"/>
      <c r="D394" s="17"/>
      <c r="E394" s="66"/>
      <c r="F394" s="17"/>
      <c r="G394" s="17"/>
      <c r="H394" s="17"/>
      <c r="I394" s="17"/>
    </row>
    <row r="395" spans="3:9">
      <c r="C395" s="17"/>
      <c r="D395" s="17"/>
      <c r="E395" s="66"/>
      <c r="F395" s="17"/>
      <c r="G395" s="17"/>
      <c r="H395" s="17"/>
      <c r="I395" s="17"/>
    </row>
    <row r="396" spans="3:9">
      <c r="C396" s="17"/>
      <c r="D396" s="17"/>
      <c r="E396" s="66"/>
      <c r="F396" s="17"/>
      <c r="G396" s="17"/>
      <c r="H396" s="17"/>
      <c r="I396" s="17"/>
    </row>
    <row r="397" spans="3:9">
      <c r="C397" s="17"/>
      <c r="D397" s="17"/>
      <c r="E397" s="66"/>
      <c r="F397" s="17"/>
      <c r="G397" s="17"/>
      <c r="H397" s="17"/>
      <c r="I397" s="17"/>
    </row>
    <row r="398" spans="3:9">
      <c r="C398" s="17"/>
      <c r="D398" s="17"/>
      <c r="E398" s="66"/>
      <c r="F398" s="17"/>
      <c r="G398" s="17"/>
      <c r="H398" s="17"/>
      <c r="I398" s="17"/>
    </row>
    <row r="399" spans="3:9">
      <c r="C399" s="17"/>
      <c r="D399" s="17"/>
      <c r="E399" s="66"/>
      <c r="F399" s="17"/>
      <c r="G399" s="17"/>
      <c r="H399" s="17"/>
      <c r="I399" s="17"/>
    </row>
    <row r="400" spans="3:9">
      <c r="C400" s="17"/>
      <c r="D400" s="17"/>
      <c r="E400" s="66"/>
      <c r="F400" s="17"/>
      <c r="G400" s="17"/>
      <c r="H400" s="17"/>
      <c r="I400" s="17"/>
    </row>
    <row r="401" spans="3:9">
      <c r="C401" s="17"/>
      <c r="D401" s="17"/>
      <c r="E401" s="66"/>
      <c r="F401" s="17"/>
      <c r="G401" s="17"/>
      <c r="H401" s="17"/>
      <c r="I401" s="17"/>
    </row>
    <row r="402" spans="3:9">
      <c r="C402" s="17"/>
      <c r="D402" s="17"/>
      <c r="E402" s="66"/>
      <c r="F402" s="17"/>
      <c r="G402" s="17"/>
      <c r="H402" s="17"/>
      <c r="I402" s="17"/>
    </row>
    <row r="403" spans="3:9">
      <c r="C403" s="17"/>
      <c r="D403" s="17"/>
      <c r="E403" s="66"/>
      <c r="F403" s="17"/>
      <c r="G403" s="17"/>
      <c r="H403" s="17"/>
      <c r="I403" s="17"/>
    </row>
    <row r="404" spans="3:9">
      <c r="C404" s="17"/>
      <c r="D404" s="17"/>
      <c r="E404" s="66"/>
      <c r="F404" s="17"/>
      <c r="G404" s="17"/>
      <c r="H404" s="17"/>
      <c r="I404" s="17"/>
    </row>
    <row r="405" spans="3:9">
      <c r="C405" s="17"/>
      <c r="D405" s="17"/>
      <c r="E405" s="66"/>
      <c r="F405" s="17"/>
      <c r="G405" s="17"/>
      <c r="H405" s="17"/>
      <c r="I405" s="17"/>
    </row>
    <row r="406" spans="3:9">
      <c r="C406" s="17"/>
      <c r="D406" s="17"/>
      <c r="E406" s="66"/>
      <c r="F406" s="17"/>
      <c r="G406" s="17"/>
      <c r="H406" s="17"/>
      <c r="I406" s="17"/>
    </row>
    <row r="407" spans="3:9">
      <c r="C407" s="17"/>
      <c r="D407" s="17"/>
      <c r="E407" s="66"/>
      <c r="F407" s="17"/>
      <c r="G407" s="17"/>
      <c r="H407" s="17"/>
      <c r="I407" s="17"/>
    </row>
    <row r="408" spans="3:9">
      <c r="C408" s="17"/>
      <c r="D408" s="17"/>
      <c r="E408" s="66"/>
      <c r="F408" s="17"/>
      <c r="G408" s="17"/>
      <c r="H408" s="17"/>
      <c r="I408" s="17"/>
    </row>
    <row r="409" spans="3:9">
      <c r="C409" s="17"/>
      <c r="D409" s="17"/>
      <c r="E409" s="66"/>
      <c r="F409" s="17"/>
      <c r="G409" s="17"/>
      <c r="H409" s="17"/>
      <c r="I409" s="17"/>
    </row>
    <row r="410" spans="3:9">
      <c r="C410" s="17"/>
      <c r="D410" s="17"/>
      <c r="E410" s="66"/>
      <c r="F410" s="17"/>
      <c r="G410" s="17"/>
      <c r="H410" s="17"/>
      <c r="I410" s="17"/>
    </row>
    <row r="411" spans="3:9">
      <c r="C411" s="17"/>
      <c r="D411" s="17"/>
      <c r="E411" s="66"/>
      <c r="F411" s="17"/>
      <c r="G411" s="17"/>
      <c r="H411" s="17"/>
      <c r="I411" s="17"/>
    </row>
    <row r="412" spans="3:9">
      <c r="C412" s="17"/>
      <c r="D412" s="17"/>
      <c r="E412" s="66"/>
      <c r="F412" s="17"/>
      <c r="G412" s="17"/>
      <c r="H412" s="17"/>
      <c r="I412" s="17"/>
    </row>
    <row r="413" spans="3:9">
      <c r="C413" s="17"/>
      <c r="D413" s="17"/>
      <c r="E413" s="66"/>
      <c r="F413" s="17"/>
      <c r="G413" s="17"/>
      <c r="H413" s="17"/>
      <c r="I413" s="17"/>
    </row>
    <row r="414" spans="3:9">
      <c r="C414" s="17"/>
      <c r="D414" s="17"/>
      <c r="E414" s="66"/>
      <c r="F414" s="17"/>
      <c r="G414" s="17"/>
      <c r="H414" s="17"/>
      <c r="I414" s="17"/>
    </row>
    <row r="415" spans="3:9">
      <c r="C415" s="17"/>
      <c r="D415" s="17"/>
      <c r="E415" s="66"/>
      <c r="F415" s="17"/>
      <c r="G415" s="17"/>
      <c r="H415" s="17"/>
      <c r="I415" s="17"/>
    </row>
    <row r="416" spans="3:9">
      <c r="C416" s="17"/>
      <c r="D416" s="17"/>
      <c r="E416" s="66"/>
      <c r="F416" s="17"/>
      <c r="G416" s="17"/>
      <c r="H416" s="17"/>
      <c r="I416" s="17"/>
    </row>
    <row r="417" spans="3:9">
      <c r="C417" s="17"/>
      <c r="D417" s="17"/>
      <c r="E417" s="66"/>
      <c r="F417" s="17"/>
      <c r="G417" s="17"/>
      <c r="H417" s="17"/>
      <c r="I417" s="17"/>
    </row>
    <row r="418" spans="3:9">
      <c r="C418" s="17"/>
      <c r="D418" s="17"/>
      <c r="E418" s="66"/>
      <c r="F418" s="17"/>
      <c r="G418" s="17"/>
      <c r="H418" s="17"/>
      <c r="I418" s="17"/>
    </row>
    <row r="419" spans="3:9">
      <c r="C419" s="17"/>
      <c r="D419" s="17"/>
      <c r="E419" s="66"/>
      <c r="F419" s="17"/>
      <c r="G419" s="17"/>
      <c r="H419" s="17"/>
      <c r="I419" s="17"/>
    </row>
    <row r="420" spans="3:9">
      <c r="C420" s="17"/>
      <c r="D420" s="17"/>
      <c r="E420" s="66"/>
      <c r="F420" s="17"/>
      <c r="G420" s="17"/>
      <c r="H420" s="17"/>
      <c r="I420" s="17"/>
    </row>
    <row r="421" spans="3:9">
      <c r="C421" s="17"/>
      <c r="D421" s="17"/>
      <c r="E421" s="66"/>
      <c r="F421" s="17"/>
      <c r="G421" s="17"/>
      <c r="H421" s="17"/>
      <c r="I421" s="17"/>
    </row>
    <row r="422" spans="3:9">
      <c r="C422" s="17"/>
      <c r="D422" s="17"/>
      <c r="E422" s="66"/>
      <c r="F422" s="17"/>
      <c r="G422" s="17"/>
      <c r="H422" s="17"/>
      <c r="I422" s="17"/>
    </row>
    <row r="423" spans="3:9">
      <c r="C423" s="17"/>
      <c r="D423" s="17"/>
      <c r="E423" s="66"/>
      <c r="F423" s="17"/>
      <c r="G423" s="17"/>
      <c r="H423" s="17"/>
      <c r="I423" s="17"/>
    </row>
    <row r="424" spans="3:9">
      <c r="C424" s="17"/>
      <c r="D424" s="17"/>
      <c r="E424" s="66"/>
      <c r="F424" s="17"/>
      <c r="G424" s="17"/>
      <c r="H424" s="17"/>
      <c r="I424" s="17"/>
    </row>
    <row r="425" spans="3:9">
      <c r="C425" s="17"/>
      <c r="D425" s="17"/>
      <c r="E425" s="66"/>
      <c r="F425" s="17"/>
      <c r="G425" s="17"/>
      <c r="H425" s="17"/>
      <c r="I425" s="17"/>
    </row>
    <row r="426" spans="3:9">
      <c r="C426" s="17"/>
      <c r="D426" s="17"/>
      <c r="E426" s="66"/>
      <c r="F426" s="17"/>
      <c r="G426" s="17"/>
      <c r="H426" s="17"/>
      <c r="I426" s="17"/>
    </row>
    <row r="427" spans="3:9">
      <c r="C427" s="17"/>
      <c r="D427" s="17"/>
      <c r="E427" s="66"/>
      <c r="F427" s="17"/>
      <c r="G427" s="17"/>
      <c r="H427" s="17"/>
      <c r="I427" s="17"/>
    </row>
    <row r="428" spans="3:9">
      <c r="C428" s="17"/>
      <c r="D428" s="17"/>
      <c r="E428" s="66"/>
      <c r="F428" s="17"/>
      <c r="G428" s="17"/>
      <c r="H428" s="17"/>
      <c r="I428" s="17"/>
    </row>
    <row r="429" spans="3:9">
      <c r="C429" s="17"/>
      <c r="D429" s="17"/>
      <c r="E429" s="66"/>
      <c r="F429" s="17"/>
      <c r="G429" s="17"/>
      <c r="H429" s="17"/>
      <c r="I429" s="17"/>
    </row>
    <row r="430" spans="3:9">
      <c r="C430" s="17"/>
      <c r="D430" s="17"/>
      <c r="E430" s="66"/>
      <c r="F430" s="17"/>
      <c r="G430" s="17"/>
      <c r="H430" s="17"/>
      <c r="I430" s="17"/>
    </row>
    <row r="431" spans="3:9">
      <c r="C431" s="17"/>
      <c r="D431" s="17"/>
      <c r="E431" s="66"/>
      <c r="F431" s="17"/>
      <c r="G431" s="17"/>
      <c r="H431" s="17"/>
      <c r="I431" s="17"/>
    </row>
    <row r="432" spans="3:9">
      <c r="C432" s="17"/>
      <c r="D432" s="17"/>
      <c r="E432" s="66"/>
      <c r="F432" s="17"/>
      <c r="G432" s="17"/>
      <c r="H432" s="17"/>
      <c r="I432" s="17"/>
    </row>
    <row r="433" spans="3:9">
      <c r="C433" s="17"/>
      <c r="D433" s="17"/>
      <c r="E433" s="66"/>
      <c r="F433" s="17"/>
      <c r="G433" s="17"/>
      <c r="H433" s="17"/>
      <c r="I433" s="17"/>
    </row>
    <row r="434" spans="3:9">
      <c r="C434" s="17"/>
      <c r="D434" s="17"/>
      <c r="E434" s="66"/>
      <c r="F434" s="17"/>
      <c r="G434" s="17"/>
      <c r="H434" s="17"/>
      <c r="I434" s="17"/>
    </row>
    <row r="435" spans="3:9">
      <c r="C435" s="17"/>
      <c r="D435" s="17"/>
      <c r="E435" s="66"/>
      <c r="F435" s="17"/>
      <c r="G435" s="17"/>
      <c r="H435" s="17"/>
      <c r="I435" s="17"/>
    </row>
    <row r="436" spans="3:9">
      <c r="C436" s="17"/>
      <c r="D436" s="17"/>
      <c r="E436" s="66"/>
      <c r="F436" s="17"/>
      <c r="G436" s="17"/>
      <c r="H436" s="17"/>
      <c r="I436" s="17"/>
    </row>
    <row r="437" spans="3:9">
      <c r="C437" s="17"/>
      <c r="D437" s="17"/>
      <c r="E437" s="66"/>
      <c r="F437" s="17"/>
      <c r="G437" s="17"/>
      <c r="H437" s="17"/>
      <c r="I437" s="17"/>
    </row>
    <row r="438" spans="3:9">
      <c r="C438" s="17"/>
      <c r="D438" s="17"/>
      <c r="E438" s="66"/>
      <c r="F438" s="17"/>
      <c r="G438" s="17"/>
      <c r="H438" s="17"/>
      <c r="I438" s="17"/>
    </row>
    <row r="439" spans="3:9">
      <c r="C439" s="17"/>
      <c r="D439" s="17"/>
      <c r="E439" s="66"/>
      <c r="F439" s="17"/>
      <c r="G439" s="17"/>
      <c r="H439" s="17"/>
      <c r="I439" s="17"/>
    </row>
    <row r="440" spans="3:9">
      <c r="C440" s="17"/>
      <c r="D440" s="17"/>
      <c r="E440" s="66"/>
      <c r="F440" s="17"/>
      <c r="G440" s="17"/>
      <c r="H440" s="17"/>
      <c r="I440" s="17"/>
    </row>
    <row r="441" spans="3:9">
      <c r="C441" s="17"/>
      <c r="D441" s="17"/>
      <c r="E441" s="66"/>
      <c r="F441" s="17"/>
      <c r="G441" s="17"/>
      <c r="H441" s="17"/>
      <c r="I441" s="17"/>
    </row>
    <row r="442" spans="3:9">
      <c r="C442" s="17"/>
      <c r="D442" s="17"/>
      <c r="E442" s="66"/>
      <c r="F442" s="17"/>
      <c r="G442" s="17"/>
      <c r="H442" s="17"/>
      <c r="I442" s="17"/>
    </row>
    <row r="443" spans="3:9">
      <c r="C443" s="17"/>
      <c r="D443" s="17"/>
      <c r="E443" s="66"/>
      <c r="F443" s="17"/>
      <c r="G443" s="17"/>
      <c r="H443" s="17"/>
      <c r="I443" s="17"/>
    </row>
    <row r="444" spans="3:9">
      <c r="C444" s="17"/>
      <c r="D444" s="17"/>
      <c r="E444" s="66"/>
      <c r="F444" s="17"/>
      <c r="G444" s="17"/>
      <c r="H444" s="17"/>
      <c r="I444" s="17"/>
    </row>
    <row r="445" spans="3:9">
      <c r="C445" s="17"/>
      <c r="D445" s="17"/>
      <c r="E445" s="66"/>
      <c r="F445" s="17"/>
      <c r="G445" s="17"/>
      <c r="H445" s="17"/>
      <c r="I445" s="17"/>
    </row>
    <row r="446" spans="3:9">
      <c r="C446" s="17"/>
      <c r="D446" s="17"/>
      <c r="E446" s="66"/>
      <c r="F446" s="17"/>
      <c r="G446" s="17"/>
      <c r="H446" s="17"/>
      <c r="I446" s="17"/>
    </row>
    <row r="447" spans="3:9">
      <c r="C447" s="17"/>
      <c r="D447" s="17"/>
      <c r="E447" s="66"/>
      <c r="F447" s="17"/>
      <c r="G447" s="17"/>
      <c r="H447" s="17"/>
      <c r="I447" s="17"/>
    </row>
    <row r="448" spans="3:9">
      <c r="C448" s="17"/>
      <c r="D448" s="17"/>
      <c r="E448" s="66"/>
      <c r="F448" s="17"/>
      <c r="G448" s="17"/>
      <c r="H448" s="17"/>
      <c r="I448" s="17"/>
    </row>
    <row r="449" spans="3:9">
      <c r="C449" s="17"/>
      <c r="D449" s="17"/>
      <c r="E449" s="66"/>
      <c r="F449" s="17"/>
      <c r="G449" s="17"/>
      <c r="H449" s="17"/>
      <c r="I449" s="17"/>
    </row>
    <row r="450" spans="3:9">
      <c r="C450" s="17"/>
      <c r="D450" s="17"/>
      <c r="E450" s="66"/>
      <c r="F450" s="17"/>
      <c r="G450" s="17"/>
      <c r="H450" s="17"/>
      <c r="I450" s="17"/>
    </row>
    <row r="451" spans="3:9">
      <c r="C451" s="17"/>
      <c r="D451" s="17"/>
      <c r="E451" s="66"/>
      <c r="F451" s="17"/>
      <c r="G451" s="17"/>
      <c r="H451" s="17"/>
      <c r="I451" s="17"/>
    </row>
    <row r="452" spans="3:9">
      <c r="C452" s="17"/>
      <c r="D452" s="17"/>
      <c r="E452" s="66"/>
      <c r="F452" s="17"/>
      <c r="G452" s="17"/>
      <c r="H452" s="17"/>
      <c r="I452" s="17"/>
    </row>
    <row r="453" spans="3:9">
      <c r="C453" s="17"/>
      <c r="D453" s="17"/>
      <c r="E453" s="66"/>
      <c r="F453" s="17"/>
      <c r="G453" s="17"/>
      <c r="H453" s="17"/>
      <c r="I453" s="17"/>
    </row>
    <row r="454" spans="3:9">
      <c r="C454" s="17"/>
      <c r="D454" s="17"/>
      <c r="E454" s="66"/>
      <c r="F454" s="17"/>
      <c r="G454" s="17"/>
      <c r="H454" s="17"/>
      <c r="I454" s="17"/>
    </row>
    <row r="455" spans="3:9">
      <c r="C455" s="17"/>
      <c r="D455" s="17"/>
      <c r="E455" s="66"/>
      <c r="F455" s="17"/>
      <c r="G455" s="17"/>
      <c r="H455" s="17"/>
      <c r="I455" s="17"/>
    </row>
    <row r="456" spans="3:9">
      <c r="C456" s="17"/>
      <c r="D456" s="17"/>
      <c r="E456" s="66"/>
      <c r="F456" s="17"/>
      <c r="G456" s="17"/>
      <c r="H456" s="17"/>
      <c r="I456" s="17"/>
    </row>
    <row r="457" spans="3:9">
      <c r="C457" s="17"/>
      <c r="D457" s="17"/>
      <c r="E457" s="66"/>
      <c r="F457" s="17"/>
      <c r="G457" s="17"/>
      <c r="H457" s="17"/>
      <c r="I457" s="17"/>
    </row>
    <row r="458" spans="3:9">
      <c r="C458" s="17"/>
      <c r="D458" s="17"/>
      <c r="E458" s="66"/>
      <c r="F458" s="17"/>
      <c r="G458" s="17"/>
      <c r="H458" s="17"/>
      <c r="I458" s="17"/>
    </row>
    <row r="459" spans="3:9">
      <c r="C459" s="17"/>
      <c r="D459" s="17"/>
      <c r="E459" s="66"/>
      <c r="F459" s="17"/>
      <c r="G459" s="17"/>
      <c r="H459" s="17"/>
      <c r="I459" s="17"/>
    </row>
    <row r="460" spans="3:9">
      <c r="C460" s="17"/>
      <c r="D460" s="17"/>
      <c r="E460" s="66"/>
      <c r="F460" s="17"/>
      <c r="G460" s="17"/>
      <c r="H460" s="17"/>
      <c r="I460" s="17"/>
    </row>
    <row r="461" spans="3:9">
      <c r="C461" s="17"/>
      <c r="D461" s="17"/>
      <c r="E461" s="66"/>
      <c r="F461" s="17"/>
      <c r="G461" s="17"/>
      <c r="H461" s="17"/>
      <c r="I461" s="17"/>
    </row>
    <row r="462" spans="3:9">
      <c r="C462" s="17"/>
      <c r="D462" s="17"/>
      <c r="E462" s="66"/>
      <c r="F462" s="17"/>
      <c r="G462" s="17"/>
      <c r="H462" s="17"/>
      <c r="I462" s="17"/>
    </row>
    <row r="463" spans="3:9">
      <c r="C463" s="17"/>
      <c r="D463" s="17"/>
      <c r="E463" s="66"/>
      <c r="F463" s="17"/>
      <c r="G463" s="17"/>
      <c r="H463" s="17"/>
      <c r="I463" s="17"/>
    </row>
    <row r="464" spans="3:9">
      <c r="C464" s="17"/>
      <c r="D464" s="17"/>
      <c r="E464" s="66"/>
      <c r="F464" s="17"/>
      <c r="G464" s="17"/>
      <c r="H464" s="17"/>
      <c r="I464" s="17"/>
    </row>
    <row r="465" spans="3:9">
      <c r="C465" s="17"/>
      <c r="D465" s="17"/>
      <c r="E465" s="66"/>
      <c r="F465" s="17"/>
      <c r="G465" s="17"/>
      <c r="H465" s="17"/>
      <c r="I465" s="17"/>
    </row>
    <row r="466" spans="3:9">
      <c r="C466" s="17"/>
      <c r="D466" s="17"/>
      <c r="E466" s="66"/>
      <c r="F466" s="17"/>
      <c r="G466" s="17"/>
      <c r="H466" s="17"/>
      <c r="I466" s="17"/>
    </row>
    <row r="467" spans="3:9">
      <c r="C467" s="17"/>
      <c r="D467" s="17"/>
      <c r="E467" s="66"/>
      <c r="F467" s="17"/>
      <c r="G467" s="17"/>
      <c r="H467" s="17"/>
      <c r="I467" s="17"/>
    </row>
    <row r="468" spans="3:9">
      <c r="C468" s="17"/>
      <c r="D468" s="17"/>
      <c r="E468" s="66"/>
      <c r="F468" s="17"/>
      <c r="G468" s="17"/>
      <c r="H468" s="17"/>
      <c r="I468" s="17"/>
    </row>
    <row r="469" spans="3:9">
      <c r="C469" s="17"/>
      <c r="D469" s="17"/>
      <c r="E469" s="66"/>
      <c r="F469" s="17"/>
      <c r="G469" s="17"/>
      <c r="H469" s="17"/>
      <c r="I469" s="17"/>
    </row>
    <row r="470" spans="3:9">
      <c r="C470" s="17"/>
      <c r="D470" s="17"/>
      <c r="E470" s="66"/>
      <c r="F470" s="17"/>
      <c r="G470" s="17"/>
      <c r="H470" s="17"/>
      <c r="I470" s="17"/>
    </row>
    <row r="471" spans="3:9">
      <c r="C471" s="17"/>
      <c r="D471" s="17"/>
      <c r="E471" s="66"/>
      <c r="F471" s="17"/>
      <c r="G471" s="17"/>
      <c r="H471" s="17"/>
      <c r="I471" s="17"/>
    </row>
    <row r="472" spans="3:9">
      <c r="C472" s="17"/>
      <c r="D472" s="17"/>
      <c r="E472" s="66"/>
      <c r="F472" s="17"/>
      <c r="G472" s="17"/>
      <c r="H472" s="17"/>
      <c r="I472" s="17"/>
    </row>
    <row r="473" spans="3:9">
      <c r="C473" s="17"/>
      <c r="D473" s="17"/>
      <c r="E473" s="66"/>
      <c r="F473" s="17"/>
      <c r="G473" s="17"/>
      <c r="H473" s="17"/>
      <c r="I473" s="17"/>
    </row>
    <row r="474" spans="3:9">
      <c r="C474" s="17"/>
      <c r="D474" s="17"/>
      <c r="E474" s="66"/>
      <c r="F474" s="17"/>
      <c r="G474" s="17"/>
      <c r="H474" s="17"/>
      <c r="I474" s="17"/>
    </row>
    <row r="475" spans="3:9">
      <c r="C475" s="17"/>
      <c r="D475" s="17"/>
      <c r="E475" s="66"/>
      <c r="F475" s="17"/>
      <c r="G475" s="17"/>
      <c r="H475" s="17"/>
      <c r="I475" s="17"/>
    </row>
    <row r="476" spans="3:9">
      <c r="C476" s="17"/>
      <c r="D476" s="17"/>
      <c r="E476" s="66"/>
      <c r="F476" s="17"/>
      <c r="G476" s="17"/>
      <c r="H476" s="17"/>
      <c r="I476" s="17"/>
    </row>
    <row r="477" spans="3:9">
      <c r="C477" s="17"/>
      <c r="D477" s="17"/>
      <c r="E477" s="66"/>
      <c r="F477" s="17"/>
      <c r="G477" s="17"/>
      <c r="H477" s="17"/>
      <c r="I477" s="17"/>
    </row>
    <row r="478" spans="3:9">
      <c r="C478" s="17"/>
      <c r="D478" s="17"/>
      <c r="E478" s="66"/>
      <c r="F478" s="17"/>
      <c r="G478" s="17"/>
      <c r="H478" s="17"/>
      <c r="I478" s="17"/>
    </row>
    <row r="479" spans="3:9">
      <c r="C479" s="17"/>
      <c r="D479" s="17"/>
      <c r="E479" s="66"/>
      <c r="F479" s="17"/>
      <c r="G479" s="17"/>
      <c r="H479" s="17"/>
      <c r="I479" s="17"/>
    </row>
    <row r="480" spans="3:9">
      <c r="C480" s="17"/>
      <c r="D480" s="17"/>
      <c r="E480" s="66"/>
      <c r="F480" s="17"/>
      <c r="G480" s="17"/>
      <c r="H480" s="17"/>
      <c r="I480" s="17"/>
    </row>
    <row r="481" spans="3:9">
      <c r="C481" s="17"/>
      <c r="D481" s="17"/>
      <c r="E481" s="66"/>
      <c r="F481" s="17"/>
      <c r="G481" s="17"/>
      <c r="H481" s="17"/>
      <c r="I481" s="17"/>
    </row>
    <row r="482" spans="3:9">
      <c r="C482" s="17"/>
      <c r="D482" s="17"/>
      <c r="E482" s="66"/>
      <c r="F482" s="17"/>
      <c r="G482" s="17"/>
      <c r="H482" s="17"/>
      <c r="I482" s="17"/>
    </row>
    <row r="483" spans="3:9">
      <c r="C483" s="17"/>
      <c r="D483" s="17"/>
      <c r="E483" s="66"/>
      <c r="F483" s="17"/>
      <c r="G483" s="17"/>
      <c r="H483" s="17"/>
      <c r="I483" s="17"/>
    </row>
    <row r="484" spans="3:9">
      <c r="C484" s="17"/>
      <c r="D484" s="17"/>
      <c r="E484" s="66"/>
      <c r="F484" s="17"/>
      <c r="G484" s="17"/>
      <c r="H484" s="17"/>
      <c r="I484" s="17"/>
    </row>
    <row r="485" spans="3:9">
      <c r="C485" s="17"/>
      <c r="D485" s="17"/>
      <c r="E485" s="66"/>
      <c r="F485" s="17"/>
      <c r="G485" s="17"/>
      <c r="H485" s="17"/>
      <c r="I485" s="17"/>
    </row>
    <row r="486" spans="3:9">
      <c r="C486" s="17"/>
      <c r="D486" s="17"/>
      <c r="E486" s="66"/>
      <c r="F486" s="17"/>
      <c r="G486" s="17"/>
      <c r="H486" s="17"/>
      <c r="I486" s="17"/>
    </row>
    <row r="487" spans="3:9">
      <c r="C487" s="17"/>
      <c r="D487" s="17"/>
      <c r="E487" s="66"/>
      <c r="F487" s="17"/>
      <c r="G487" s="17"/>
      <c r="H487" s="17"/>
      <c r="I487" s="17"/>
    </row>
    <row r="488" spans="3:9">
      <c r="C488" s="17"/>
      <c r="D488" s="17"/>
      <c r="E488" s="66"/>
      <c r="F488" s="17"/>
      <c r="G488" s="17"/>
      <c r="H488" s="17"/>
      <c r="I488" s="17"/>
    </row>
    <row r="489" spans="3:9">
      <c r="C489" s="17"/>
      <c r="D489" s="17"/>
      <c r="E489" s="66"/>
      <c r="F489" s="17"/>
      <c r="G489" s="17"/>
      <c r="H489" s="17"/>
      <c r="I489" s="17"/>
    </row>
    <row r="490" spans="3:9">
      <c r="C490" s="17"/>
      <c r="D490" s="17"/>
      <c r="E490" s="66"/>
      <c r="F490" s="17"/>
      <c r="G490" s="17"/>
      <c r="H490" s="17"/>
      <c r="I490" s="17"/>
    </row>
    <row r="491" spans="3:9">
      <c r="C491" s="17"/>
      <c r="D491" s="17"/>
      <c r="E491" s="66"/>
      <c r="F491" s="17"/>
      <c r="G491" s="17"/>
      <c r="H491" s="17"/>
      <c r="I491" s="17"/>
    </row>
    <row r="492" spans="3:9">
      <c r="C492" s="17"/>
      <c r="D492" s="17"/>
      <c r="E492" s="66"/>
      <c r="F492" s="17"/>
      <c r="G492" s="17"/>
      <c r="H492" s="17"/>
      <c r="I492" s="17"/>
    </row>
    <row r="493" spans="3:9">
      <c r="C493" s="17"/>
      <c r="D493" s="17"/>
      <c r="E493" s="66"/>
      <c r="F493" s="17"/>
      <c r="G493" s="17"/>
      <c r="H493" s="17"/>
      <c r="I493" s="17"/>
    </row>
    <row r="494" spans="3:9">
      <c r="C494" s="17"/>
      <c r="D494" s="17"/>
      <c r="E494" s="66"/>
      <c r="F494" s="17"/>
      <c r="G494" s="17"/>
      <c r="H494" s="17"/>
      <c r="I494" s="17"/>
    </row>
    <row r="495" spans="3:9">
      <c r="C495" s="17"/>
      <c r="D495" s="17"/>
      <c r="E495" s="66"/>
      <c r="F495" s="17"/>
      <c r="G495" s="17"/>
      <c r="H495" s="17"/>
      <c r="I495" s="17"/>
    </row>
    <row r="496" spans="3:9">
      <c r="C496" s="17"/>
      <c r="D496" s="17"/>
      <c r="E496" s="66"/>
      <c r="F496" s="17"/>
      <c r="G496" s="17"/>
      <c r="H496" s="17"/>
      <c r="I496" s="17"/>
    </row>
    <row r="497" spans="3:9">
      <c r="C497" s="17"/>
      <c r="D497" s="17"/>
      <c r="E497" s="66"/>
      <c r="F497" s="17"/>
      <c r="G497" s="17"/>
      <c r="H497" s="17"/>
      <c r="I497" s="17"/>
    </row>
    <row r="498" spans="3:9">
      <c r="C498" s="17"/>
      <c r="D498" s="17"/>
      <c r="E498" s="66"/>
      <c r="F498" s="17"/>
      <c r="G498" s="17"/>
      <c r="H498" s="17"/>
      <c r="I498" s="17"/>
    </row>
    <row r="499" spans="3:9">
      <c r="C499" s="17"/>
      <c r="D499" s="17"/>
      <c r="E499" s="66"/>
      <c r="F499" s="17"/>
      <c r="G499" s="17"/>
      <c r="H499" s="17"/>
      <c r="I499" s="17"/>
    </row>
    <row r="500" spans="3:9">
      <c r="C500" s="17"/>
      <c r="D500" s="17"/>
      <c r="E500" s="66"/>
      <c r="F500" s="17"/>
      <c r="G500" s="17"/>
      <c r="H500" s="17"/>
      <c r="I500" s="17"/>
    </row>
    <row r="501" spans="3:9">
      <c r="C501" s="17"/>
      <c r="D501" s="17"/>
      <c r="E501" s="66"/>
      <c r="F501" s="17"/>
      <c r="G501" s="17"/>
      <c r="H501" s="17"/>
      <c r="I501" s="17"/>
    </row>
    <row r="502" spans="3:9">
      <c r="C502" s="17"/>
      <c r="D502" s="17"/>
      <c r="E502" s="66"/>
      <c r="F502" s="17"/>
      <c r="G502" s="17"/>
      <c r="H502" s="17"/>
      <c r="I502" s="17"/>
    </row>
    <row r="503" spans="3:9">
      <c r="C503" s="17"/>
      <c r="D503" s="17"/>
      <c r="E503" s="66"/>
      <c r="F503" s="17"/>
      <c r="G503" s="17"/>
      <c r="H503" s="17"/>
      <c r="I503" s="17"/>
    </row>
    <row r="504" spans="3:9">
      <c r="C504" s="17"/>
      <c r="D504" s="17"/>
      <c r="E504" s="66"/>
      <c r="F504" s="17"/>
      <c r="G504" s="17"/>
      <c r="H504" s="17"/>
      <c r="I504" s="17"/>
    </row>
    <row r="505" spans="3:9">
      <c r="C505" s="17"/>
      <c r="D505" s="17"/>
      <c r="E505" s="66"/>
      <c r="F505" s="17"/>
      <c r="G505" s="17"/>
      <c r="H505" s="17"/>
      <c r="I505" s="17"/>
    </row>
    <row r="506" spans="3:9">
      <c r="C506" s="17"/>
      <c r="D506" s="17"/>
      <c r="E506" s="66"/>
      <c r="F506" s="17"/>
      <c r="G506" s="17"/>
      <c r="H506" s="17"/>
      <c r="I506" s="17"/>
    </row>
    <row r="507" spans="3:9">
      <c r="C507" s="17"/>
      <c r="D507" s="17"/>
      <c r="E507" s="66"/>
      <c r="F507" s="17"/>
      <c r="G507" s="17"/>
      <c r="H507" s="17"/>
      <c r="I507" s="17"/>
    </row>
    <row r="508" spans="3:9">
      <c r="C508" s="17"/>
      <c r="D508" s="17"/>
      <c r="E508" s="66"/>
      <c r="F508" s="17"/>
      <c r="G508" s="17"/>
      <c r="H508" s="17"/>
      <c r="I508" s="17"/>
    </row>
    <row r="509" spans="3:9">
      <c r="C509" s="17"/>
      <c r="D509" s="17"/>
      <c r="E509" s="66"/>
      <c r="F509" s="17"/>
      <c r="G509" s="17"/>
      <c r="H509" s="17"/>
      <c r="I509" s="17"/>
    </row>
    <row r="510" spans="3:9">
      <c r="C510" s="17"/>
      <c r="D510" s="17"/>
      <c r="E510" s="66"/>
      <c r="F510" s="17"/>
      <c r="G510" s="17"/>
      <c r="H510" s="17"/>
      <c r="I510" s="17"/>
    </row>
    <row r="511" spans="3:9">
      <c r="C511" s="17"/>
      <c r="D511" s="17"/>
      <c r="E511" s="66"/>
      <c r="F511" s="17"/>
      <c r="G511" s="17"/>
      <c r="H511" s="17"/>
      <c r="I511" s="17"/>
    </row>
    <row r="512" spans="3:9">
      <c r="C512" s="17"/>
      <c r="D512" s="17"/>
      <c r="E512" s="66"/>
      <c r="F512" s="17"/>
      <c r="G512" s="17"/>
      <c r="H512" s="17"/>
      <c r="I512" s="17"/>
    </row>
    <row r="513" spans="3:9">
      <c r="C513" s="17"/>
      <c r="D513" s="17"/>
      <c r="E513" s="66"/>
      <c r="F513" s="17"/>
      <c r="G513" s="17"/>
      <c r="H513" s="17"/>
      <c r="I513" s="17"/>
    </row>
    <row r="514" spans="3:9">
      <c r="C514" s="17"/>
      <c r="D514" s="17"/>
      <c r="E514" s="66"/>
      <c r="F514" s="17"/>
      <c r="G514" s="17"/>
      <c r="H514" s="17"/>
      <c r="I514" s="17"/>
    </row>
    <row r="515" spans="3:9">
      <c r="C515" s="17"/>
      <c r="D515" s="17"/>
      <c r="E515" s="66"/>
      <c r="F515" s="17"/>
      <c r="G515" s="17"/>
      <c r="H515" s="17"/>
      <c r="I515" s="17"/>
    </row>
    <row r="516" spans="3:9">
      <c r="C516" s="17"/>
      <c r="D516" s="17"/>
      <c r="E516" s="66"/>
      <c r="F516" s="17"/>
      <c r="G516" s="17"/>
      <c r="H516" s="17"/>
      <c r="I516" s="17"/>
    </row>
    <row r="517" spans="3:9">
      <c r="C517" s="17"/>
      <c r="D517" s="17"/>
      <c r="E517" s="66"/>
      <c r="F517" s="17"/>
      <c r="G517" s="17"/>
      <c r="H517" s="17"/>
      <c r="I517" s="17"/>
    </row>
    <row r="518" spans="3:9">
      <c r="C518" s="17"/>
      <c r="D518" s="17"/>
      <c r="E518" s="66"/>
      <c r="F518" s="17"/>
      <c r="G518" s="17"/>
      <c r="H518" s="17"/>
      <c r="I518" s="17"/>
    </row>
    <row r="519" spans="3:9">
      <c r="C519" s="17"/>
      <c r="D519" s="17"/>
      <c r="E519" s="66"/>
      <c r="F519" s="17"/>
      <c r="G519" s="17"/>
      <c r="H519" s="17"/>
      <c r="I519" s="17"/>
    </row>
    <row r="520" spans="3:9">
      <c r="C520" s="17"/>
      <c r="D520" s="17"/>
      <c r="E520" s="66"/>
      <c r="F520" s="17"/>
      <c r="G520" s="17"/>
      <c r="H520" s="17"/>
      <c r="I520" s="17"/>
    </row>
    <row r="521" spans="3:9">
      <c r="C521" s="17"/>
      <c r="D521" s="17"/>
      <c r="E521" s="66"/>
      <c r="F521" s="17"/>
      <c r="G521" s="17"/>
      <c r="H521" s="17"/>
      <c r="I521" s="17"/>
    </row>
    <row r="522" spans="3:9">
      <c r="C522" s="17"/>
      <c r="D522" s="17"/>
      <c r="E522" s="66"/>
      <c r="F522" s="17"/>
      <c r="G522" s="17"/>
      <c r="H522" s="17"/>
      <c r="I522" s="17"/>
    </row>
    <row r="523" spans="3:9">
      <c r="C523" s="17"/>
      <c r="D523" s="17"/>
      <c r="E523" s="66"/>
      <c r="F523" s="17"/>
      <c r="G523" s="17"/>
      <c r="H523" s="17"/>
      <c r="I523" s="17"/>
    </row>
    <row r="524" spans="3:9">
      <c r="C524" s="17"/>
      <c r="D524" s="17"/>
      <c r="E524" s="66"/>
      <c r="F524" s="17"/>
      <c r="G524" s="17"/>
      <c r="H524" s="17"/>
      <c r="I524" s="17"/>
    </row>
    <row r="525" spans="3:9">
      <c r="C525" s="17"/>
      <c r="D525" s="17"/>
      <c r="E525" s="66"/>
      <c r="F525" s="17"/>
      <c r="G525" s="17"/>
      <c r="H525" s="17"/>
      <c r="I525" s="17"/>
    </row>
    <row r="526" spans="3:9">
      <c r="C526" s="17"/>
      <c r="D526" s="17"/>
      <c r="E526" s="66"/>
      <c r="F526" s="17"/>
      <c r="G526" s="17"/>
      <c r="H526" s="17"/>
      <c r="I526" s="17"/>
    </row>
    <row r="527" spans="3:9">
      <c r="C527" s="17"/>
      <c r="D527" s="17"/>
      <c r="E527" s="66"/>
      <c r="F527" s="17"/>
      <c r="G527" s="17"/>
      <c r="H527" s="17"/>
      <c r="I527" s="17"/>
    </row>
    <row r="528" spans="3:9">
      <c r="C528" s="17"/>
      <c r="D528" s="17"/>
      <c r="E528" s="66"/>
      <c r="F528" s="17"/>
      <c r="G528" s="17"/>
      <c r="H528" s="17"/>
      <c r="I528" s="17"/>
    </row>
    <row r="529" spans="3:9">
      <c r="C529" s="17"/>
      <c r="D529" s="17"/>
      <c r="E529" s="66"/>
      <c r="F529" s="17"/>
      <c r="G529" s="17"/>
      <c r="H529" s="17"/>
      <c r="I529" s="17"/>
    </row>
    <row r="530" spans="3:9">
      <c r="C530" s="17"/>
      <c r="D530" s="17"/>
      <c r="E530" s="66"/>
      <c r="F530" s="17"/>
      <c r="G530" s="17"/>
      <c r="H530" s="17"/>
      <c r="I530" s="17"/>
    </row>
    <row r="531" spans="3:9">
      <c r="C531" s="17"/>
      <c r="D531" s="17"/>
      <c r="E531" s="66"/>
      <c r="F531" s="17"/>
      <c r="G531" s="17"/>
      <c r="H531" s="17"/>
      <c r="I531" s="17"/>
    </row>
    <row r="532" spans="3:9">
      <c r="C532" s="17"/>
      <c r="D532" s="17"/>
      <c r="E532" s="66"/>
      <c r="F532" s="17"/>
      <c r="G532" s="17"/>
      <c r="H532" s="17"/>
      <c r="I532" s="17"/>
    </row>
    <row r="533" spans="3:9">
      <c r="C533" s="17"/>
      <c r="D533" s="17"/>
      <c r="E533" s="66"/>
      <c r="F533" s="17"/>
      <c r="G533" s="17"/>
      <c r="H533" s="17"/>
      <c r="I533" s="17"/>
    </row>
    <row r="534" spans="3:9">
      <c r="C534" s="17"/>
      <c r="D534" s="17"/>
      <c r="E534" s="66"/>
      <c r="F534" s="17"/>
      <c r="G534" s="17"/>
      <c r="H534" s="17"/>
      <c r="I534" s="17"/>
    </row>
    <row r="535" spans="3:9">
      <c r="C535" s="17"/>
      <c r="D535" s="17"/>
      <c r="E535" s="66"/>
      <c r="F535" s="17"/>
      <c r="G535" s="17"/>
      <c r="H535" s="17"/>
      <c r="I535" s="17"/>
    </row>
    <row r="536" spans="3:9">
      <c r="C536" s="17"/>
      <c r="D536" s="17"/>
      <c r="E536" s="66"/>
      <c r="F536" s="17"/>
      <c r="G536" s="17"/>
      <c r="H536" s="17"/>
      <c r="I536" s="17"/>
    </row>
    <row r="537" spans="3:9">
      <c r="C537" s="17"/>
      <c r="D537" s="17"/>
      <c r="E537" s="66"/>
      <c r="F537" s="17"/>
      <c r="G537" s="17"/>
      <c r="H537" s="17"/>
      <c r="I537" s="17"/>
    </row>
    <row r="538" spans="3:9">
      <c r="C538" s="17"/>
      <c r="D538" s="17"/>
      <c r="E538" s="66"/>
      <c r="F538" s="17"/>
      <c r="G538" s="17"/>
      <c r="H538" s="17"/>
      <c r="I538" s="17"/>
    </row>
    <row r="539" spans="3:9">
      <c r="C539" s="17"/>
      <c r="D539" s="17"/>
      <c r="E539" s="66"/>
      <c r="F539" s="17"/>
      <c r="G539" s="17"/>
      <c r="H539" s="17"/>
      <c r="I539" s="17"/>
    </row>
    <row r="540" spans="3:9">
      <c r="C540" s="17"/>
      <c r="D540" s="17"/>
      <c r="E540" s="66"/>
      <c r="F540" s="17"/>
      <c r="G540" s="17"/>
      <c r="H540" s="17"/>
      <c r="I540" s="17"/>
    </row>
    <row r="541" spans="3:9">
      <c r="C541" s="17"/>
      <c r="D541" s="17"/>
      <c r="E541" s="66"/>
      <c r="F541" s="17"/>
      <c r="G541" s="17"/>
      <c r="H541" s="17"/>
      <c r="I541" s="17"/>
    </row>
    <row r="542" spans="3:9">
      <c r="C542" s="17"/>
      <c r="D542" s="17"/>
      <c r="E542" s="66"/>
      <c r="F542" s="17"/>
      <c r="G542" s="17"/>
      <c r="H542" s="17"/>
      <c r="I542" s="17"/>
    </row>
    <row r="543" spans="3:9">
      <c r="C543" s="17"/>
      <c r="D543" s="17"/>
      <c r="E543" s="66"/>
      <c r="F543" s="17"/>
      <c r="G543" s="17"/>
      <c r="H543" s="17"/>
      <c r="I543" s="17"/>
    </row>
    <row r="544" spans="3:9">
      <c r="C544" s="17"/>
      <c r="D544" s="17"/>
      <c r="E544" s="66"/>
      <c r="F544" s="17"/>
      <c r="G544" s="17"/>
      <c r="H544" s="17"/>
      <c r="I544" s="17"/>
    </row>
    <row r="545" spans="3:9">
      <c r="C545" s="17"/>
      <c r="D545" s="17"/>
      <c r="E545" s="66"/>
      <c r="F545" s="17"/>
      <c r="G545" s="17"/>
      <c r="H545" s="17"/>
      <c r="I545" s="17"/>
    </row>
    <row r="546" spans="3:9">
      <c r="C546" s="17"/>
      <c r="D546" s="17"/>
      <c r="E546" s="66"/>
      <c r="F546" s="17"/>
      <c r="G546" s="17"/>
      <c r="H546" s="17"/>
      <c r="I546" s="17"/>
    </row>
    <row r="547" spans="3:9">
      <c r="C547" s="17"/>
      <c r="D547" s="17"/>
      <c r="E547" s="66"/>
      <c r="F547" s="17"/>
      <c r="G547" s="17"/>
      <c r="H547" s="17"/>
      <c r="I547" s="17"/>
    </row>
    <row r="548" spans="3:9">
      <c r="C548" s="17"/>
      <c r="D548" s="17"/>
      <c r="E548" s="66"/>
      <c r="F548" s="17"/>
      <c r="G548" s="17"/>
      <c r="H548" s="17"/>
      <c r="I548" s="17"/>
    </row>
    <row r="549" spans="3:9">
      <c r="C549" s="17"/>
      <c r="D549" s="17"/>
      <c r="E549" s="66"/>
      <c r="F549" s="17"/>
      <c r="G549" s="17"/>
      <c r="H549" s="17"/>
      <c r="I549" s="17"/>
    </row>
    <row r="550" spans="3:9">
      <c r="C550" s="17"/>
      <c r="D550" s="17"/>
      <c r="E550" s="66"/>
      <c r="F550" s="17"/>
      <c r="G550" s="17"/>
      <c r="H550" s="17"/>
      <c r="I550" s="17"/>
    </row>
    <row r="551" spans="3:9">
      <c r="C551" s="17"/>
      <c r="D551" s="17"/>
      <c r="E551" s="66"/>
      <c r="F551" s="17"/>
      <c r="G551" s="17"/>
      <c r="H551" s="17"/>
      <c r="I551" s="17"/>
    </row>
    <row r="552" spans="3:9">
      <c r="C552" s="17"/>
      <c r="D552" s="17"/>
      <c r="E552" s="66"/>
      <c r="F552" s="17"/>
      <c r="G552" s="17"/>
      <c r="H552" s="17"/>
      <c r="I552" s="17"/>
    </row>
    <row r="553" spans="3:9">
      <c r="C553" s="17"/>
      <c r="D553" s="17"/>
      <c r="E553" s="66"/>
      <c r="F553" s="17"/>
      <c r="G553" s="17"/>
      <c r="H553" s="17"/>
      <c r="I553" s="17"/>
    </row>
    <row r="554" spans="3:9">
      <c r="C554" s="17"/>
      <c r="D554" s="17"/>
      <c r="E554" s="66"/>
      <c r="F554" s="17"/>
      <c r="G554" s="17"/>
      <c r="H554" s="17"/>
      <c r="I554" s="17"/>
    </row>
    <row r="555" spans="3:9">
      <c r="C555" s="17"/>
      <c r="D555" s="17"/>
      <c r="E555" s="66"/>
      <c r="F555" s="17"/>
      <c r="G555" s="17"/>
      <c r="H555" s="17"/>
      <c r="I555" s="17"/>
    </row>
    <row r="556" spans="3:9">
      <c r="C556" s="17"/>
      <c r="D556" s="17"/>
      <c r="E556" s="66"/>
      <c r="F556" s="17"/>
      <c r="G556" s="17"/>
      <c r="H556" s="17"/>
      <c r="I556" s="17"/>
    </row>
    <row r="557" spans="3:9">
      <c r="C557" s="17"/>
      <c r="D557" s="17"/>
      <c r="E557" s="66"/>
      <c r="F557" s="17"/>
      <c r="G557" s="17"/>
      <c r="H557" s="17"/>
      <c r="I557" s="17"/>
    </row>
    <row r="558" spans="3:9">
      <c r="C558" s="17"/>
      <c r="D558" s="17"/>
      <c r="E558" s="66"/>
      <c r="F558" s="17"/>
      <c r="G558" s="17"/>
      <c r="H558" s="17"/>
      <c r="I558" s="17"/>
    </row>
    <row r="559" spans="3:9">
      <c r="C559" s="17"/>
      <c r="D559" s="17"/>
      <c r="E559" s="66"/>
      <c r="F559" s="17"/>
      <c r="G559" s="17"/>
      <c r="H559" s="17"/>
      <c r="I559" s="17"/>
    </row>
    <row r="560" spans="3:9">
      <c r="C560" s="17"/>
      <c r="D560" s="17"/>
      <c r="E560" s="66"/>
      <c r="F560" s="17"/>
      <c r="G560" s="17"/>
      <c r="H560" s="17"/>
      <c r="I560" s="17"/>
    </row>
    <row r="561" spans="3:9">
      <c r="C561" s="17"/>
      <c r="D561" s="17"/>
      <c r="E561" s="66"/>
      <c r="F561" s="17"/>
      <c r="G561" s="17"/>
      <c r="H561" s="17"/>
      <c r="I561" s="17"/>
    </row>
    <row r="562" spans="3:9">
      <c r="C562" s="17"/>
      <c r="D562" s="17"/>
      <c r="E562" s="66"/>
      <c r="F562" s="17"/>
      <c r="G562" s="17"/>
      <c r="H562" s="17"/>
      <c r="I562" s="17"/>
    </row>
    <row r="563" spans="3:9">
      <c r="C563" s="17"/>
      <c r="D563" s="17"/>
      <c r="E563" s="66"/>
      <c r="F563" s="17"/>
      <c r="G563" s="17"/>
      <c r="H563" s="17"/>
      <c r="I563" s="17"/>
    </row>
    <row r="564" spans="3:9">
      <c r="C564" s="17"/>
      <c r="D564" s="17"/>
      <c r="E564" s="66"/>
      <c r="F564" s="17"/>
      <c r="G564" s="17"/>
      <c r="H564" s="17"/>
      <c r="I564" s="17"/>
    </row>
    <row r="565" spans="3:9">
      <c r="C565" s="17"/>
      <c r="D565" s="17"/>
      <c r="E565" s="66"/>
      <c r="F565" s="17"/>
      <c r="G565" s="17"/>
      <c r="H565" s="17"/>
      <c r="I565" s="17"/>
    </row>
    <row r="566" spans="3:9">
      <c r="C566" s="17"/>
      <c r="D566" s="17"/>
      <c r="E566" s="66"/>
      <c r="F566" s="17"/>
      <c r="G566" s="17"/>
      <c r="H566" s="17"/>
      <c r="I566" s="17"/>
    </row>
    <row r="567" spans="3:9">
      <c r="C567" s="17"/>
      <c r="D567" s="17"/>
      <c r="E567" s="66"/>
      <c r="F567" s="17"/>
      <c r="G567" s="17"/>
      <c r="H567" s="17"/>
      <c r="I567" s="17"/>
    </row>
    <row r="568" spans="3:9">
      <c r="C568" s="17"/>
      <c r="D568" s="17"/>
      <c r="E568" s="66"/>
      <c r="F568" s="17"/>
      <c r="G568" s="17"/>
      <c r="H568" s="17"/>
      <c r="I568" s="17"/>
    </row>
    <row r="569" spans="3:9">
      <c r="C569" s="17"/>
      <c r="D569" s="17"/>
      <c r="E569" s="66"/>
      <c r="F569" s="17"/>
      <c r="G569" s="17"/>
      <c r="H569" s="17"/>
      <c r="I569" s="17"/>
    </row>
    <row r="570" spans="3:9">
      <c r="C570" s="17"/>
      <c r="D570" s="17"/>
      <c r="E570" s="66"/>
      <c r="F570" s="17"/>
      <c r="G570" s="17"/>
      <c r="H570" s="17"/>
      <c r="I570" s="17"/>
    </row>
    <row r="571" spans="3:9">
      <c r="C571" s="17"/>
      <c r="D571" s="17"/>
      <c r="E571" s="66"/>
      <c r="F571" s="17"/>
      <c r="G571" s="17"/>
      <c r="H571" s="17"/>
      <c r="I571" s="17"/>
    </row>
    <row r="572" spans="3:9">
      <c r="C572" s="17"/>
      <c r="D572" s="17"/>
      <c r="E572" s="66"/>
      <c r="F572" s="17"/>
      <c r="G572" s="17"/>
      <c r="H572" s="17"/>
      <c r="I572" s="17"/>
    </row>
    <row r="573" spans="3:9">
      <c r="C573" s="17"/>
      <c r="D573" s="17"/>
      <c r="E573" s="66"/>
      <c r="F573" s="17"/>
      <c r="G573" s="17"/>
      <c r="H573" s="17"/>
      <c r="I573" s="17"/>
    </row>
    <row r="574" spans="3:9">
      <c r="C574" s="17"/>
      <c r="D574" s="17"/>
      <c r="E574" s="66"/>
      <c r="F574" s="17"/>
      <c r="G574" s="17"/>
      <c r="H574" s="17"/>
      <c r="I574" s="17"/>
    </row>
    <row r="575" spans="3:9">
      <c r="C575" s="17"/>
      <c r="D575" s="17"/>
      <c r="E575" s="66"/>
      <c r="F575" s="17"/>
      <c r="G575" s="17"/>
      <c r="H575" s="17"/>
      <c r="I575" s="17"/>
    </row>
    <row r="576" spans="3:9">
      <c r="C576" s="17"/>
      <c r="D576" s="17"/>
      <c r="E576" s="66"/>
      <c r="F576" s="17"/>
      <c r="G576" s="17"/>
      <c r="H576" s="17"/>
      <c r="I576" s="17"/>
    </row>
    <row r="577" spans="3:9">
      <c r="C577" s="17"/>
      <c r="D577" s="17"/>
      <c r="E577" s="66"/>
      <c r="F577" s="17"/>
      <c r="G577" s="17"/>
      <c r="H577" s="17"/>
      <c r="I577" s="17"/>
    </row>
    <row r="578" spans="3:9">
      <c r="C578" s="17"/>
      <c r="D578" s="17"/>
      <c r="E578" s="66"/>
      <c r="F578" s="17"/>
      <c r="G578" s="17"/>
      <c r="H578" s="17"/>
      <c r="I578" s="17"/>
    </row>
    <row r="579" spans="3:9">
      <c r="C579" s="17"/>
      <c r="D579" s="17"/>
      <c r="E579" s="66"/>
      <c r="F579" s="17"/>
      <c r="G579" s="17"/>
      <c r="H579" s="17"/>
      <c r="I579" s="17"/>
    </row>
    <row r="580" spans="3:9">
      <c r="C580" s="17"/>
      <c r="D580" s="17"/>
      <c r="E580" s="66"/>
      <c r="F580" s="17"/>
      <c r="G580" s="17"/>
      <c r="H580" s="17"/>
      <c r="I580" s="17"/>
    </row>
    <row r="581" spans="3:9">
      <c r="C581" s="17"/>
      <c r="D581" s="17"/>
      <c r="E581" s="66"/>
      <c r="F581" s="17"/>
      <c r="G581" s="17"/>
      <c r="H581" s="17"/>
      <c r="I581" s="17"/>
    </row>
    <row r="582" spans="3:9">
      <c r="C582" s="17"/>
      <c r="D582" s="17"/>
      <c r="E582" s="66"/>
      <c r="F582" s="17"/>
      <c r="G582" s="17"/>
      <c r="H582" s="17"/>
      <c r="I582" s="17"/>
    </row>
    <row r="583" spans="3:9">
      <c r="C583" s="17"/>
      <c r="D583" s="17"/>
      <c r="E583" s="66"/>
      <c r="F583" s="17"/>
      <c r="G583" s="17"/>
      <c r="H583" s="17"/>
      <c r="I583" s="17"/>
    </row>
    <row r="584" spans="3:9">
      <c r="C584" s="17"/>
      <c r="D584" s="17"/>
      <c r="E584" s="66"/>
      <c r="F584" s="17"/>
      <c r="G584" s="17"/>
      <c r="H584" s="17"/>
      <c r="I584" s="17"/>
    </row>
    <row r="585" spans="3:9">
      <c r="C585" s="17"/>
      <c r="D585" s="17"/>
      <c r="E585" s="66"/>
      <c r="F585" s="17"/>
      <c r="G585" s="17"/>
      <c r="H585" s="17"/>
      <c r="I585" s="17"/>
    </row>
    <row r="586" spans="3:9">
      <c r="C586" s="17"/>
      <c r="D586" s="17"/>
      <c r="E586" s="66"/>
      <c r="F586" s="17"/>
      <c r="G586" s="17"/>
      <c r="H586" s="17"/>
      <c r="I586" s="17"/>
    </row>
    <row r="587" spans="3:9">
      <c r="C587" s="17"/>
      <c r="D587" s="17"/>
      <c r="E587" s="66"/>
      <c r="F587" s="17"/>
      <c r="G587" s="17"/>
      <c r="H587" s="17"/>
      <c r="I587" s="17"/>
    </row>
    <row r="588" spans="3:9">
      <c r="C588" s="17"/>
      <c r="D588" s="17"/>
      <c r="E588" s="66"/>
      <c r="F588" s="17"/>
      <c r="G588" s="17"/>
      <c r="H588" s="17"/>
      <c r="I588" s="17"/>
    </row>
    <row r="589" spans="3:9">
      <c r="C589" s="17"/>
      <c r="D589" s="17"/>
      <c r="E589" s="66"/>
      <c r="F589" s="17"/>
      <c r="G589" s="17"/>
      <c r="H589" s="17"/>
      <c r="I589" s="17"/>
    </row>
    <row r="590" spans="3:9">
      <c r="C590" s="17"/>
      <c r="D590" s="17"/>
      <c r="E590" s="66"/>
      <c r="F590" s="17"/>
      <c r="G590" s="17"/>
      <c r="H590" s="17"/>
      <c r="I590" s="17"/>
    </row>
    <row r="591" spans="3:9">
      <c r="C591" s="17"/>
      <c r="D591" s="17"/>
      <c r="E591" s="66"/>
      <c r="F591" s="17"/>
      <c r="G591" s="17"/>
      <c r="H591" s="17"/>
      <c r="I591" s="17"/>
    </row>
    <row r="592" spans="3:9">
      <c r="C592" s="17"/>
      <c r="D592" s="17"/>
      <c r="E592" s="66"/>
      <c r="F592" s="17"/>
      <c r="G592" s="17"/>
      <c r="H592" s="17"/>
      <c r="I592" s="17"/>
    </row>
    <row r="593" spans="3:9">
      <c r="C593" s="17"/>
      <c r="D593" s="17"/>
      <c r="E593" s="66"/>
      <c r="F593" s="17"/>
      <c r="G593" s="17"/>
      <c r="H593" s="17"/>
      <c r="I593" s="17"/>
    </row>
    <row r="594" spans="3:9">
      <c r="C594" s="17"/>
      <c r="D594" s="17"/>
      <c r="E594" s="66"/>
      <c r="F594" s="17"/>
      <c r="G594" s="17"/>
      <c r="H594" s="17"/>
      <c r="I594" s="17"/>
    </row>
    <row r="595" spans="3:9">
      <c r="C595" s="17"/>
      <c r="D595" s="17"/>
      <c r="E595" s="66"/>
      <c r="F595" s="17"/>
      <c r="G595" s="17"/>
      <c r="H595" s="17"/>
      <c r="I595" s="17"/>
    </row>
    <row r="596" spans="3:9">
      <c r="C596" s="17"/>
      <c r="D596" s="17"/>
      <c r="E596" s="66"/>
      <c r="F596" s="17"/>
      <c r="G596" s="17"/>
      <c r="H596" s="17"/>
      <c r="I596" s="17"/>
    </row>
    <row r="597" spans="3:9">
      <c r="C597" s="17"/>
      <c r="D597" s="17"/>
      <c r="E597" s="66"/>
      <c r="F597" s="17"/>
      <c r="G597" s="17"/>
      <c r="H597" s="17"/>
      <c r="I597" s="17"/>
    </row>
    <row r="598" spans="3:9">
      <c r="C598" s="17"/>
      <c r="D598" s="17"/>
      <c r="E598" s="66"/>
      <c r="F598" s="17"/>
      <c r="G598" s="17"/>
      <c r="H598" s="17"/>
      <c r="I598" s="17"/>
    </row>
    <row r="599" spans="3:9">
      <c r="C599" s="17"/>
      <c r="D599" s="17"/>
      <c r="E599" s="66"/>
      <c r="F599" s="17"/>
      <c r="G599" s="17"/>
      <c r="H599" s="17"/>
      <c r="I599" s="17"/>
    </row>
    <row r="600" spans="3:9">
      <c r="C600" s="17"/>
      <c r="D600" s="17"/>
      <c r="E600" s="66"/>
      <c r="F600" s="17"/>
      <c r="G600" s="17"/>
      <c r="H600" s="17"/>
      <c r="I600" s="17"/>
    </row>
    <row r="601" spans="3:9">
      <c r="C601" s="17"/>
      <c r="D601" s="17"/>
      <c r="E601" s="66"/>
      <c r="F601" s="17"/>
      <c r="G601" s="17"/>
      <c r="H601" s="17"/>
      <c r="I601" s="17"/>
    </row>
    <row r="602" spans="3:9">
      <c r="C602" s="17"/>
      <c r="D602" s="17"/>
      <c r="E602" s="66"/>
      <c r="F602" s="17"/>
      <c r="G602" s="17"/>
      <c r="H602" s="17"/>
      <c r="I602" s="17"/>
    </row>
    <row r="603" spans="3:9">
      <c r="C603" s="17"/>
      <c r="D603" s="17"/>
      <c r="E603" s="66"/>
      <c r="F603" s="17"/>
      <c r="G603" s="17"/>
      <c r="H603" s="17"/>
      <c r="I603" s="17"/>
    </row>
    <row r="604" spans="3:9">
      <c r="C604" s="17"/>
      <c r="D604" s="17"/>
      <c r="E604" s="66"/>
      <c r="F604" s="17"/>
      <c r="G604" s="17"/>
      <c r="H604" s="17"/>
      <c r="I604" s="17"/>
    </row>
    <row r="605" spans="3:9">
      <c r="C605" s="17"/>
      <c r="D605" s="17"/>
      <c r="E605" s="66"/>
      <c r="F605" s="17"/>
      <c r="G605" s="17"/>
      <c r="H605" s="17"/>
      <c r="I605" s="17"/>
    </row>
    <row r="606" spans="3:9">
      <c r="C606" s="17"/>
      <c r="D606" s="17"/>
      <c r="E606" s="66"/>
      <c r="F606" s="17"/>
      <c r="G606" s="17"/>
      <c r="H606" s="17"/>
      <c r="I606" s="17"/>
    </row>
    <row r="607" spans="3:9">
      <c r="C607" s="17"/>
      <c r="D607" s="17"/>
      <c r="E607" s="66"/>
      <c r="F607" s="17"/>
      <c r="G607" s="17"/>
      <c r="H607" s="17"/>
      <c r="I607" s="17"/>
    </row>
    <row r="608" spans="3:9">
      <c r="C608" s="17"/>
      <c r="D608" s="17"/>
      <c r="E608" s="66"/>
      <c r="F608" s="17"/>
      <c r="G608" s="17"/>
      <c r="H608" s="17"/>
      <c r="I608" s="17"/>
    </row>
    <row r="609" spans="3:9">
      <c r="C609" s="17"/>
      <c r="D609" s="17"/>
      <c r="E609" s="66"/>
      <c r="F609" s="17"/>
      <c r="G609" s="17"/>
      <c r="H609" s="17"/>
      <c r="I609" s="17"/>
    </row>
    <row r="610" spans="3:9">
      <c r="C610" s="17"/>
      <c r="D610" s="17"/>
      <c r="E610" s="66"/>
      <c r="F610" s="17"/>
      <c r="G610" s="17"/>
      <c r="H610" s="17"/>
      <c r="I610" s="17"/>
    </row>
    <row r="611" spans="3:9">
      <c r="C611" s="17"/>
      <c r="D611" s="17"/>
      <c r="E611" s="66"/>
      <c r="F611" s="17"/>
      <c r="G611" s="17"/>
      <c r="H611" s="17"/>
      <c r="I611" s="17"/>
    </row>
    <row r="612" spans="3:9">
      <c r="C612" s="17"/>
      <c r="D612" s="17"/>
      <c r="E612" s="66"/>
      <c r="F612" s="17"/>
      <c r="G612" s="17"/>
      <c r="H612" s="17"/>
      <c r="I612" s="17"/>
    </row>
    <row r="613" spans="3:9">
      <c r="C613" s="17"/>
      <c r="D613" s="17"/>
      <c r="E613" s="66"/>
      <c r="F613" s="17"/>
      <c r="G613" s="17"/>
      <c r="H613" s="17"/>
      <c r="I613" s="17"/>
    </row>
    <row r="614" spans="3:9">
      <c r="C614" s="17"/>
      <c r="D614" s="17"/>
      <c r="E614" s="66"/>
      <c r="F614" s="17"/>
      <c r="G614" s="17"/>
      <c r="H614" s="17"/>
      <c r="I614" s="17"/>
    </row>
    <row r="615" spans="3:9">
      <c r="C615" s="17"/>
      <c r="D615" s="17"/>
      <c r="E615" s="66"/>
      <c r="F615" s="17"/>
      <c r="G615" s="17"/>
      <c r="H615" s="17"/>
      <c r="I615" s="17"/>
    </row>
    <row r="616" spans="3:9">
      <c r="C616" s="17"/>
      <c r="D616" s="17"/>
      <c r="E616" s="66"/>
      <c r="F616" s="17"/>
      <c r="G616" s="17"/>
      <c r="H616" s="17"/>
      <c r="I616" s="17"/>
    </row>
    <row r="617" spans="3:9">
      <c r="C617" s="17"/>
      <c r="D617" s="17"/>
      <c r="E617" s="66"/>
      <c r="F617" s="17"/>
      <c r="G617" s="17"/>
      <c r="H617" s="17"/>
      <c r="I617" s="17"/>
    </row>
    <row r="618" spans="3:9">
      <c r="C618" s="17"/>
      <c r="D618" s="17"/>
      <c r="E618" s="66"/>
      <c r="F618" s="17"/>
      <c r="G618" s="17"/>
      <c r="H618" s="17"/>
      <c r="I618" s="17"/>
    </row>
    <row r="619" spans="3:9">
      <c r="C619" s="17"/>
      <c r="D619" s="17"/>
      <c r="E619" s="66"/>
      <c r="F619" s="17"/>
      <c r="G619" s="17"/>
      <c r="H619" s="17"/>
      <c r="I619" s="17"/>
    </row>
    <row r="620" spans="3:9">
      <c r="C620" s="17"/>
      <c r="D620" s="17"/>
      <c r="E620" s="66"/>
      <c r="F620" s="17"/>
      <c r="G620" s="17"/>
      <c r="H620" s="17"/>
      <c r="I620" s="17"/>
    </row>
    <row r="621" spans="3:9">
      <c r="C621" s="17"/>
      <c r="D621" s="17"/>
      <c r="E621" s="66"/>
      <c r="F621" s="17"/>
      <c r="G621" s="17"/>
      <c r="H621" s="17"/>
      <c r="I621" s="17"/>
    </row>
    <row r="622" spans="3:9">
      <c r="C622" s="17"/>
      <c r="D622" s="17"/>
      <c r="E622" s="66"/>
      <c r="F622" s="17"/>
      <c r="G622" s="17"/>
      <c r="H622" s="17"/>
      <c r="I622" s="17"/>
    </row>
    <row r="623" spans="3:9">
      <c r="C623" s="17"/>
      <c r="D623" s="17"/>
      <c r="E623" s="66"/>
      <c r="F623" s="17"/>
      <c r="G623" s="17"/>
      <c r="H623" s="17"/>
      <c r="I623" s="17"/>
    </row>
    <row r="624" spans="3:9">
      <c r="C624" s="17"/>
      <c r="D624" s="17"/>
      <c r="E624" s="66"/>
      <c r="F624" s="17"/>
      <c r="G624" s="17"/>
      <c r="H624" s="17"/>
      <c r="I624" s="17"/>
    </row>
    <row r="625" spans="3:9">
      <c r="C625" s="17"/>
      <c r="D625" s="17"/>
      <c r="E625" s="66"/>
      <c r="F625" s="17"/>
      <c r="G625" s="17"/>
      <c r="H625" s="17"/>
      <c r="I625" s="17"/>
    </row>
    <row r="626" spans="3:9">
      <c r="C626" s="17"/>
      <c r="D626" s="17"/>
      <c r="E626" s="66"/>
      <c r="F626" s="17"/>
      <c r="G626" s="17"/>
      <c r="H626" s="17"/>
      <c r="I626" s="17"/>
    </row>
    <row r="627" spans="3:9">
      <c r="C627" s="17"/>
      <c r="D627" s="17"/>
      <c r="E627" s="66"/>
      <c r="F627" s="17"/>
      <c r="G627" s="17"/>
      <c r="H627" s="17"/>
      <c r="I627" s="17"/>
    </row>
    <row r="628" spans="3:9">
      <c r="C628" s="17"/>
      <c r="D628" s="17"/>
      <c r="E628" s="66"/>
      <c r="F628" s="17"/>
      <c r="G628" s="17"/>
      <c r="H628" s="17"/>
      <c r="I628" s="17"/>
    </row>
    <row r="629" spans="3:9">
      <c r="C629" s="17"/>
      <c r="D629" s="17"/>
      <c r="E629" s="66"/>
      <c r="F629" s="17"/>
      <c r="G629" s="17"/>
      <c r="H629" s="17"/>
      <c r="I629" s="17"/>
    </row>
    <row r="630" spans="3:9">
      <c r="C630" s="17"/>
      <c r="D630" s="17"/>
      <c r="E630" s="66"/>
      <c r="F630" s="17"/>
      <c r="G630" s="17"/>
      <c r="H630" s="17"/>
      <c r="I630" s="17"/>
    </row>
    <row r="631" spans="3:9">
      <c r="C631" s="17"/>
      <c r="D631" s="17"/>
      <c r="E631" s="66"/>
      <c r="F631" s="17"/>
      <c r="G631" s="17"/>
      <c r="H631" s="17"/>
      <c r="I631" s="17"/>
    </row>
    <row r="632" spans="3:9">
      <c r="C632" s="17"/>
      <c r="D632" s="17"/>
      <c r="E632" s="66"/>
      <c r="F632" s="17"/>
      <c r="G632" s="17"/>
      <c r="H632" s="17"/>
      <c r="I632" s="17"/>
    </row>
    <row r="633" spans="3:9">
      <c r="C633" s="17"/>
      <c r="D633" s="17"/>
      <c r="E633" s="66"/>
      <c r="F633" s="17"/>
      <c r="G633" s="17"/>
      <c r="H633" s="17"/>
      <c r="I633" s="17"/>
    </row>
    <row r="634" spans="3:9">
      <c r="C634" s="17"/>
      <c r="D634" s="17"/>
      <c r="E634" s="66"/>
      <c r="F634" s="17"/>
      <c r="G634" s="17"/>
      <c r="H634" s="17"/>
      <c r="I634" s="17"/>
    </row>
    <row r="635" spans="3:9">
      <c r="C635" s="17"/>
      <c r="D635" s="17"/>
      <c r="E635" s="66"/>
      <c r="F635" s="17"/>
      <c r="G635" s="17"/>
      <c r="H635" s="17"/>
      <c r="I635" s="17"/>
    </row>
    <row r="636" spans="3:9">
      <c r="C636" s="17"/>
      <c r="D636" s="17"/>
      <c r="E636" s="66"/>
      <c r="F636" s="17"/>
      <c r="G636" s="17"/>
      <c r="H636" s="17"/>
      <c r="I636" s="17"/>
    </row>
    <row r="637" spans="3:9">
      <c r="C637" s="17"/>
      <c r="D637" s="17"/>
      <c r="E637" s="66"/>
      <c r="F637" s="17"/>
      <c r="G637" s="17"/>
      <c r="H637" s="17"/>
      <c r="I637" s="17"/>
    </row>
    <row r="638" spans="3:9">
      <c r="C638" s="17"/>
      <c r="D638" s="17"/>
      <c r="E638" s="66"/>
      <c r="F638" s="17"/>
      <c r="G638" s="17"/>
      <c r="H638" s="17"/>
      <c r="I638" s="17"/>
    </row>
    <row r="639" spans="3:9">
      <c r="C639" s="17"/>
      <c r="D639" s="17"/>
      <c r="E639" s="66"/>
      <c r="F639" s="17"/>
      <c r="G639" s="17"/>
      <c r="H639" s="17"/>
      <c r="I639" s="17"/>
    </row>
    <row r="640" spans="3:9">
      <c r="C640" s="17"/>
      <c r="D640" s="17"/>
      <c r="E640" s="66"/>
      <c r="F640" s="17"/>
      <c r="G640" s="17"/>
      <c r="H640" s="17"/>
      <c r="I640" s="17"/>
    </row>
    <row r="641" spans="3:9">
      <c r="C641" s="17"/>
      <c r="D641" s="17"/>
      <c r="E641" s="66"/>
      <c r="F641" s="17"/>
      <c r="G641" s="17"/>
      <c r="H641" s="17"/>
      <c r="I641" s="17"/>
    </row>
    <row r="642" spans="3:9">
      <c r="C642" s="17"/>
      <c r="D642" s="17"/>
      <c r="E642" s="66"/>
      <c r="F642" s="17"/>
      <c r="G642" s="17"/>
      <c r="H642" s="17"/>
      <c r="I642" s="17"/>
    </row>
    <row r="643" spans="3:9">
      <c r="C643" s="17"/>
      <c r="D643" s="17"/>
      <c r="E643" s="66"/>
      <c r="F643" s="17"/>
      <c r="G643" s="17"/>
      <c r="H643" s="17"/>
      <c r="I643" s="17"/>
    </row>
    <row r="644" spans="3:9">
      <c r="C644" s="17"/>
      <c r="D644" s="17"/>
      <c r="E644" s="66"/>
      <c r="F644" s="17"/>
      <c r="G644" s="17"/>
      <c r="H644" s="17"/>
      <c r="I644" s="17"/>
    </row>
    <row r="645" spans="3:9">
      <c r="C645" s="17"/>
      <c r="D645" s="17"/>
      <c r="E645" s="66"/>
      <c r="F645" s="17"/>
      <c r="G645" s="17"/>
      <c r="H645" s="17"/>
      <c r="I645" s="17"/>
    </row>
    <row r="646" spans="3:9">
      <c r="C646" s="17"/>
      <c r="D646" s="17"/>
      <c r="E646" s="66"/>
      <c r="F646" s="17"/>
      <c r="G646" s="17"/>
      <c r="H646" s="17"/>
      <c r="I646" s="17"/>
    </row>
    <row r="647" spans="3:9">
      <c r="C647" s="17"/>
      <c r="D647" s="17"/>
      <c r="E647" s="66"/>
      <c r="F647" s="17"/>
      <c r="G647" s="17"/>
      <c r="H647" s="17"/>
      <c r="I647" s="17"/>
    </row>
    <row r="648" spans="3:9">
      <c r="C648" s="17"/>
      <c r="D648" s="17"/>
      <c r="E648" s="66"/>
      <c r="F648" s="17"/>
      <c r="G648" s="17"/>
      <c r="H648" s="17"/>
      <c r="I648" s="17"/>
    </row>
  </sheetData>
  <sheetProtection autoFilter="0"/>
  <mergeCells count="2">
    <mergeCell ref="C8:D8"/>
    <mergeCell ref="G5:I5"/>
  </mergeCells>
  <conditionalFormatting sqref="D13">
    <cfRule type="cellIs" dxfId="11" priority="1" operator="lessThan">
      <formula>$D$10</formula>
    </cfRule>
    <cfRule type="cellIs" dxfId="10" priority="2" operator="equal">
      <formula>$D$10</formula>
    </cfRule>
    <cfRule type="cellIs" dxfId="9" priority="3" operator="greaterThan">
      <formula>$D$10</formula>
    </cfRule>
  </conditionalFormatting>
  <conditionalFormatting sqref="D21">
    <cfRule type="cellIs" dxfId="8" priority="4" operator="equal">
      <formula>"C"</formula>
    </cfRule>
    <cfRule type="cellIs" dxfId="7" priority="5" operator="equal">
      <formula>"B"</formula>
    </cfRule>
    <cfRule type="cellIs" dxfId="6" priority="6" operator="equal">
      <formula>"A"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OFFSET(CADA_PROD!$D$6,,,COUNTA(CADA_PROD!$D$6:$D$2006),1)</xm:f>
          </x14:formula1>
          <xm:sqref>D5</xm:sqref>
        </x14:dataValidation>
        <x14:dataValidation type="list" allowBlank="1" showInputMessage="1" showErrorMessage="1" xr:uid="{00000000-0002-0000-0A00-000001000000}">
          <x14:formula1>
            <xm:f>OFFSET(CADA_CENT!$C$6,,,COUNTA(CADA_CENT!$C$6:$C$51),1)</xm:f>
          </x14:formula1>
          <xm:sqref>G5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/>
  <dimension ref="A1:AE652"/>
  <sheetViews>
    <sheetView showGridLines="0" showRowColHeaders="0" zoomScale="90" zoomScaleNormal="90" zoomScalePageLayoutView="80" workbookViewId="0">
      <pane ySplit="2" topLeftCell="A5" activePane="bottomLeft" state="frozen"/>
      <selection activeCell="D15" sqref="D15"/>
      <selection pane="bottomLeft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14" customWidth="1"/>
    <col min="4" max="4" width="11" customWidth="1"/>
    <col min="5" max="5" width="4.19921875" style="21" customWidth="1"/>
    <col min="6" max="6" width="4.69921875" style="23" customWidth="1"/>
    <col min="7" max="7" width="11" customWidth="1"/>
    <col min="8" max="8" width="9.69921875" customWidth="1"/>
    <col min="9" max="9" width="11" customWidth="1"/>
    <col min="10" max="10" width="9.69921875" style="23" customWidth="1"/>
    <col min="11" max="11" width="11" customWidth="1"/>
    <col min="12" max="12" width="9.796875" customWidth="1"/>
    <col min="13" max="13" width="12" customWidth="1"/>
    <col min="14" max="14" width="7.796875" style="23" customWidth="1"/>
    <col min="15" max="15" width="23" customWidth="1"/>
    <col min="16" max="16" width="9.19921875" customWidth="1"/>
    <col min="17" max="17" width="33.296875" style="21" hidden="1" customWidth="1"/>
    <col min="18" max="18" width="11" style="21" hidden="1" customWidth="1"/>
    <col min="19" max="31" width="11" style="125" customWidth="1"/>
  </cols>
  <sheetData>
    <row r="1" spans="1:31" ht="64.5" customHeight="1">
      <c r="C1" s="23"/>
      <c r="D1" s="23"/>
      <c r="G1" s="23"/>
      <c r="H1" s="23"/>
      <c r="I1" s="23"/>
      <c r="K1" s="23"/>
      <c r="L1" s="23"/>
      <c r="M1" s="23"/>
      <c r="O1" s="23"/>
      <c r="P1" s="23"/>
    </row>
    <row r="2" spans="1:31" s="78" customFormat="1" ht="50.25" customHeight="1">
      <c r="A2" s="76"/>
      <c r="B2" s="76"/>
      <c r="C2" s="77"/>
      <c r="E2" s="76"/>
      <c r="Q2" s="76"/>
      <c r="R2" s="76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</row>
    <row r="3" spans="1:31" ht="17.25" customHeight="1">
      <c r="C3" s="22"/>
      <c r="D3" s="23"/>
      <c r="E3" s="28"/>
      <c r="F3" s="24"/>
      <c r="G3" s="23"/>
      <c r="H3" s="23"/>
      <c r="I3" s="23"/>
      <c r="K3" s="23"/>
      <c r="L3" s="23"/>
      <c r="M3" s="23"/>
      <c r="O3" s="23"/>
      <c r="P3" s="23"/>
    </row>
    <row r="4" spans="1:31" ht="15" customHeight="1">
      <c r="C4" s="21"/>
      <c r="D4" s="57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58"/>
      <c r="R4" s="58"/>
      <c r="S4" s="144"/>
      <c r="T4" s="144"/>
      <c r="U4" s="144"/>
      <c r="V4" s="144"/>
      <c r="W4" s="144"/>
      <c r="X4" s="144"/>
      <c r="Y4" s="144"/>
      <c r="Z4" s="145"/>
      <c r="AA4" s="144"/>
      <c r="AB4" s="144"/>
      <c r="AC4" s="144"/>
      <c r="AD4" s="144"/>
      <c r="AE4" s="144"/>
    </row>
    <row r="5" spans="1:31" s="141" customFormat="1" ht="22.5" customHeight="1">
      <c r="A5" s="59"/>
      <c r="B5" s="59"/>
      <c r="C5" s="230" t="s">
        <v>85</v>
      </c>
      <c r="D5" s="230"/>
      <c r="E5" s="59"/>
      <c r="F5" s="59"/>
      <c r="G5" s="235" t="s">
        <v>86</v>
      </c>
      <c r="H5" s="235"/>
      <c r="I5" s="235"/>
      <c r="J5" s="60"/>
      <c r="K5" s="235" t="s">
        <v>87</v>
      </c>
      <c r="L5" s="235"/>
      <c r="M5" s="235"/>
      <c r="N5" s="61"/>
      <c r="O5" s="230" t="s">
        <v>72</v>
      </c>
      <c r="P5" s="230"/>
      <c r="Q5" s="62"/>
      <c r="R5" s="62"/>
      <c r="S5" s="146"/>
      <c r="T5" s="147"/>
      <c r="U5" s="147"/>
      <c r="V5" s="147"/>
      <c r="W5" s="147"/>
      <c r="X5" s="147"/>
      <c r="Y5" s="147"/>
      <c r="Z5" s="148"/>
      <c r="AA5" s="147"/>
      <c r="AB5" s="147"/>
      <c r="AC5" s="147"/>
      <c r="AD5" s="147"/>
      <c r="AE5" s="147"/>
    </row>
    <row r="6" spans="1:31" s="142" customFormat="1" ht="51" customHeight="1">
      <c r="A6" s="63"/>
      <c r="B6" s="63"/>
      <c r="C6" s="232">
        <f>COUNTA(CADA_PROD!D6:D2006)</f>
        <v>0</v>
      </c>
      <c r="D6" s="232"/>
      <c r="E6" s="64"/>
      <c r="F6" s="65"/>
      <c r="G6" s="233">
        <f>COUNTIFS(INVE_GERA!O:O,FALSE)</f>
        <v>0</v>
      </c>
      <c r="H6" s="234"/>
      <c r="I6" s="234"/>
      <c r="J6" s="65"/>
      <c r="K6" s="236">
        <f>COUNTIFS(INVE_GERA!O:O,TRUE)</f>
        <v>0</v>
      </c>
      <c r="L6" s="237"/>
      <c r="M6" s="237"/>
      <c r="N6" s="65"/>
      <c r="O6" s="231">
        <f>SUM(INVE_GERA!J:J)</f>
        <v>0</v>
      </c>
      <c r="P6" s="231"/>
      <c r="Q6" s="58"/>
      <c r="R6" s="58"/>
      <c r="S6" s="130" t="str">
        <f>RELA_GERA!C9</f>
        <v>Análise mensal</v>
      </c>
      <c r="T6" s="130" t="str">
        <f>RELA_GERA!D9</f>
        <v>Janeiro</v>
      </c>
      <c r="U6" s="130" t="str">
        <f>RELA_GERA!E9</f>
        <v>Fevereiro</v>
      </c>
      <c r="V6" s="130" t="str">
        <f>RELA_GERA!F9</f>
        <v>Março</v>
      </c>
      <c r="W6" s="130" t="str">
        <f>RELA_GERA!G9</f>
        <v>Abril</v>
      </c>
      <c r="X6" s="130" t="str">
        <f>RELA_GERA!H9</f>
        <v>Maio</v>
      </c>
      <c r="Y6" s="130" t="str">
        <f>RELA_GERA!I9</f>
        <v>Junho</v>
      </c>
      <c r="Z6" s="130" t="str">
        <f>RELA_GERA!J9</f>
        <v>Julho</v>
      </c>
      <c r="AA6" s="130" t="str">
        <f>RELA_GERA!K9</f>
        <v>Agosto</v>
      </c>
      <c r="AB6" s="130" t="str">
        <f>RELA_GERA!L9</f>
        <v>Setembro</v>
      </c>
      <c r="AC6" s="130" t="str">
        <f>RELA_GERA!M9</f>
        <v>Outubro</v>
      </c>
      <c r="AD6" s="130" t="str">
        <f>RELA_GERA!N9</f>
        <v>Novembro</v>
      </c>
      <c r="AE6" s="130" t="str">
        <f>RELA_GERA!O9</f>
        <v>Dezembro</v>
      </c>
    </row>
    <row r="7" spans="1:31" s="142" customFormat="1" ht="18" customHeight="1">
      <c r="A7" s="63"/>
      <c r="B7" s="63"/>
      <c r="C7" s="63"/>
      <c r="D7" s="64"/>
      <c r="E7" s="64"/>
      <c r="F7" s="65"/>
      <c r="G7" s="65"/>
      <c r="H7" s="65"/>
      <c r="I7" s="65"/>
      <c r="J7" s="65"/>
      <c r="K7" s="65"/>
      <c r="L7" s="65"/>
      <c r="M7" s="65"/>
      <c r="N7" s="65"/>
      <c r="O7" s="65"/>
      <c r="P7" s="63"/>
      <c r="Q7" s="58"/>
      <c r="R7" s="58"/>
      <c r="S7" s="130" t="str">
        <f>RELA_GERA!C10</f>
        <v>Entradas</v>
      </c>
      <c r="T7" s="130">
        <f>RELA_GERA!D10</f>
        <v>0</v>
      </c>
      <c r="U7" s="130">
        <f>RELA_GERA!E10</f>
        <v>0</v>
      </c>
      <c r="V7" s="130">
        <f>RELA_GERA!F10</f>
        <v>0</v>
      </c>
      <c r="W7" s="130">
        <f>RELA_GERA!G10</f>
        <v>0</v>
      </c>
      <c r="X7" s="130">
        <f>RELA_GERA!H10</f>
        <v>0</v>
      </c>
      <c r="Y7" s="130">
        <f>RELA_GERA!I10</f>
        <v>0</v>
      </c>
      <c r="Z7" s="130">
        <f>RELA_GERA!J10</f>
        <v>0</v>
      </c>
      <c r="AA7" s="130">
        <f>RELA_GERA!K10</f>
        <v>0</v>
      </c>
      <c r="AB7" s="130">
        <f>RELA_GERA!L10</f>
        <v>0</v>
      </c>
      <c r="AC7" s="130">
        <f>RELA_GERA!M10</f>
        <v>0</v>
      </c>
      <c r="AD7" s="130">
        <f>RELA_GERA!N10</f>
        <v>0</v>
      </c>
      <c r="AE7" s="130">
        <f>RELA_GERA!O10</f>
        <v>0</v>
      </c>
    </row>
    <row r="8" spans="1:31" s="141" customFormat="1" ht="20.100000000000001" customHeight="1">
      <c r="A8" s="59"/>
      <c r="B8" s="59"/>
      <c r="C8" s="59"/>
      <c r="D8" s="59"/>
      <c r="E8" s="59"/>
      <c r="F8" s="59"/>
      <c r="G8" s="65"/>
      <c r="H8" s="65"/>
      <c r="I8" s="65"/>
      <c r="J8" s="65"/>
      <c r="K8" s="65"/>
      <c r="L8" s="65"/>
      <c r="M8" s="65"/>
      <c r="N8" s="65"/>
      <c r="O8" s="65"/>
      <c r="P8" s="61"/>
      <c r="Q8" s="62"/>
      <c r="R8" s="62"/>
      <c r="S8" s="146" t="str">
        <f>RELA_GERA!C11</f>
        <v>Saídas</v>
      </c>
      <c r="T8" s="146">
        <f>RELA_GERA!D11</f>
        <v>0</v>
      </c>
      <c r="U8" s="146">
        <f>RELA_GERA!E11</f>
        <v>0</v>
      </c>
      <c r="V8" s="146">
        <f>RELA_GERA!F11</f>
        <v>0</v>
      </c>
      <c r="W8" s="146">
        <f>RELA_GERA!G11</f>
        <v>0</v>
      </c>
      <c r="X8" s="146">
        <f>RELA_GERA!H11</f>
        <v>0</v>
      </c>
      <c r="Y8" s="146">
        <f>RELA_GERA!I11</f>
        <v>0</v>
      </c>
      <c r="Z8" s="146">
        <f>RELA_GERA!J11</f>
        <v>0</v>
      </c>
      <c r="AA8" s="146">
        <f>RELA_GERA!K11</f>
        <v>0</v>
      </c>
      <c r="AB8" s="146">
        <f>RELA_GERA!L11</f>
        <v>0</v>
      </c>
      <c r="AC8" s="146">
        <f>RELA_GERA!M11</f>
        <v>0</v>
      </c>
      <c r="AD8" s="146">
        <f>RELA_GERA!N11</f>
        <v>0</v>
      </c>
      <c r="AE8" s="146">
        <f>RELA_GERA!O11</f>
        <v>0</v>
      </c>
    </row>
    <row r="9" spans="1:31" s="142" customFormat="1" ht="21.75" customHeight="1">
      <c r="A9" s="63"/>
      <c r="B9" s="63"/>
      <c r="C9" s="52" t="s">
        <v>73</v>
      </c>
      <c r="D9" s="59"/>
      <c r="E9" s="64"/>
      <c r="F9" s="65"/>
      <c r="G9" s="65"/>
      <c r="H9" s="65"/>
      <c r="I9" s="65"/>
      <c r="J9" s="65"/>
      <c r="K9" s="65"/>
      <c r="L9" s="65"/>
      <c r="M9" s="65"/>
      <c r="N9" s="65"/>
      <c r="O9" s="65"/>
      <c r="P9" s="50"/>
      <c r="Q9" s="58"/>
      <c r="R9" s="58"/>
      <c r="S9" s="130" t="s">
        <v>76</v>
      </c>
      <c r="T9" s="149">
        <f>T7-T8</f>
        <v>0</v>
      </c>
      <c r="U9" s="149">
        <f>T9+U7-U8</f>
        <v>0</v>
      </c>
      <c r="V9" s="149">
        <f t="shared" ref="V9:AE9" si="0">U9+V7-V8</f>
        <v>0</v>
      </c>
      <c r="W9" s="149">
        <f t="shared" si="0"/>
        <v>0</v>
      </c>
      <c r="X9" s="149">
        <f t="shared" si="0"/>
        <v>0</v>
      </c>
      <c r="Y9" s="149">
        <f t="shared" si="0"/>
        <v>0</v>
      </c>
      <c r="Z9" s="149">
        <f t="shared" si="0"/>
        <v>0</v>
      </c>
      <c r="AA9" s="149">
        <f t="shared" si="0"/>
        <v>0</v>
      </c>
      <c r="AB9" s="149">
        <f t="shared" si="0"/>
        <v>0</v>
      </c>
      <c r="AC9" s="149">
        <f t="shared" si="0"/>
        <v>0</v>
      </c>
      <c r="AD9" s="149">
        <f t="shared" si="0"/>
        <v>0</v>
      </c>
      <c r="AE9" s="149">
        <f t="shared" si="0"/>
        <v>0</v>
      </c>
    </row>
    <row r="10" spans="1:31" s="142" customFormat="1" ht="15" customHeight="1">
      <c r="A10" s="63"/>
      <c r="B10" s="63"/>
      <c r="C10" s="63"/>
      <c r="D10" s="64"/>
      <c r="E10" s="64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58"/>
      <c r="R10" s="58"/>
      <c r="S10" s="130"/>
      <c r="T10" s="149"/>
      <c r="U10" s="144"/>
      <c r="V10" s="144"/>
      <c r="W10" s="144"/>
      <c r="X10" s="144"/>
      <c r="Y10" s="144"/>
      <c r="Z10" s="145"/>
      <c r="AA10" s="144"/>
      <c r="AB10" s="144"/>
      <c r="AC10" s="144"/>
      <c r="AD10" s="144"/>
      <c r="AE10" s="144"/>
    </row>
    <row r="11" spans="1:31" s="141" customFormat="1" ht="24" customHeight="1">
      <c r="A11" s="59"/>
      <c r="B11" s="59"/>
      <c r="C11" s="59"/>
      <c r="D11" s="59"/>
      <c r="E11" s="59"/>
      <c r="F11" s="59"/>
      <c r="G11" s="59"/>
      <c r="H11" s="60"/>
      <c r="I11" s="60"/>
      <c r="J11" s="60"/>
      <c r="K11" s="60"/>
      <c r="L11" s="61"/>
      <c r="M11" s="61"/>
      <c r="N11" s="61"/>
      <c r="O11" s="61"/>
      <c r="P11" s="61"/>
      <c r="Q11" s="62"/>
      <c r="R11" s="62"/>
      <c r="S11" s="146"/>
      <c r="T11" s="150"/>
      <c r="U11" s="147"/>
      <c r="V11" s="147"/>
      <c r="W11" s="147"/>
      <c r="X11" s="147"/>
      <c r="Y11" s="147"/>
      <c r="Z11" s="148"/>
      <c r="AA11" s="147"/>
      <c r="AB11" s="147"/>
      <c r="AC11" s="147"/>
      <c r="AD11" s="147"/>
      <c r="AE11" s="147"/>
    </row>
    <row r="12" spans="1:31" s="142" customFormat="1" ht="51" customHeight="1">
      <c r="A12" s="63"/>
      <c r="B12" s="63"/>
      <c r="C12" s="63"/>
      <c r="D12" s="63"/>
      <c r="E12" s="64"/>
      <c r="F12" s="68"/>
      <c r="G12" s="68"/>
      <c r="H12" s="68"/>
      <c r="I12" s="68"/>
      <c r="J12" s="68"/>
      <c r="K12" s="68"/>
      <c r="L12" s="50"/>
      <c r="M12" s="50"/>
      <c r="N12" s="50"/>
      <c r="O12" s="50"/>
      <c r="P12" s="50"/>
      <c r="Q12" s="58"/>
      <c r="R12" s="58"/>
      <c r="S12" s="130"/>
      <c r="T12" s="149"/>
      <c r="U12" s="144"/>
      <c r="V12" s="144"/>
      <c r="W12" s="144"/>
      <c r="X12" s="144"/>
      <c r="Y12" s="144"/>
      <c r="Z12" s="145"/>
      <c r="AA12" s="144"/>
      <c r="AB12" s="144"/>
      <c r="AC12" s="144"/>
      <c r="AD12" s="144"/>
      <c r="AE12" s="144"/>
    </row>
    <row r="13" spans="1:31" s="142" customFormat="1" ht="18.75" customHeight="1">
      <c r="A13" s="63"/>
      <c r="B13" s="63"/>
      <c r="C13" s="63"/>
      <c r="D13" s="64"/>
      <c r="E13" s="64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58"/>
      <c r="R13" s="58"/>
      <c r="S13" s="130"/>
      <c r="T13" s="149"/>
      <c r="U13" s="144"/>
      <c r="V13" s="144"/>
      <c r="W13" s="144"/>
      <c r="X13" s="144"/>
      <c r="Y13" s="144"/>
      <c r="Z13" s="145"/>
      <c r="AA13" s="144"/>
      <c r="AB13" s="144"/>
      <c r="AC13" s="144"/>
      <c r="AD13" s="144"/>
      <c r="AE13" s="144"/>
    </row>
    <row r="14" spans="1:31" s="143" customFormat="1" ht="30" customHeight="1">
      <c r="A14" s="69"/>
      <c r="B14" s="69"/>
      <c r="C14" s="69"/>
      <c r="D14" s="69"/>
      <c r="E14" s="69"/>
      <c r="F14" s="70"/>
      <c r="G14" s="70"/>
      <c r="H14" s="70"/>
      <c r="I14" s="70"/>
      <c r="J14" s="70"/>
      <c r="K14" s="70"/>
      <c r="L14" s="71"/>
      <c r="M14" s="71"/>
      <c r="N14" s="71"/>
      <c r="O14" s="71"/>
      <c r="P14" s="71"/>
      <c r="Q14" s="62"/>
      <c r="R14" s="62"/>
      <c r="S14" s="146"/>
      <c r="T14" s="150"/>
      <c r="U14" s="147"/>
      <c r="V14" s="147"/>
      <c r="W14" s="147"/>
      <c r="X14" s="147"/>
      <c r="Y14" s="147"/>
      <c r="Z14" s="148"/>
      <c r="AA14" s="147"/>
      <c r="AB14" s="147"/>
      <c r="AC14" s="147"/>
      <c r="AD14" s="147"/>
      <c r="AE14" s="147"/>
    </row>
    <row r="15" spans="1:31" s="142" customFormat="1" ht="18.75" customHeight="1">
      <c r="A15" s="63"/>
      <c r="B15" s="63"/>
      <c r="C15" s="52" t="s">
        <v>74</v>
      </c>
      <c r="D15" s="74"/>
      <c r="E15" s="75"/>
      <c r="F15" s="74"/>
      <c r="G15" s="74"/>
      <c r="H15" s="63"/>
      <c r="I15" s="63"/>
      <c r="J15" s="63"/>
      <c r="K15" s="63"/>
      <c r="L15" s="63"/>
      <c r="M15" s="63"/>
      <c r="N15" s="63"/>
      <c r="O15" s="63"/>
      <c r="P15" s="63"/>
      <c r="Q15" s="58"/>
      <c r="R15" s="58"/>
      <c r="S15" s="130"/>
      <c r="T15" s="149"/>
      <c r="U15" s="144"/>
      <c r="V15" s="144"/>
      <c r="W15" s="144"/>
      <c r="X15" s="144"/>
      <c r="Y15" s="144"/>
      <c r="Z15" s="145"/>
      <c r="AA15" s="144"/>
      <c r="AB15" s="144"/>
      <c r="AC15" s="144"/>
      <c r="AD15" s="144"/>
      <c r="AE15" s="144"/>
    </row>
    <row r="16" spans="1:31">
      <c r="C16" s="21"/>
      <c r="D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S16" s="130"/>
      <c r="T16" s="149"/>
    </row>
    <row r="17" spans="3:20">
      <c r="C17" s="21"/>
      <c r="D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S17" s="130"/>
      <c r="T17" s="149"/>
    </row>
    <row r="18" spans="3:20">
      <c r="C18" s="21"/>
      <c r="D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S18" s="130"/>
      <c r="T18" s="149"/>
    </row>
    <row r="19" spans="3:20">
      <c r="C19" s="21"/>
      <c r="D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S19" s="130"/>
      <c r="T19" s="149"/>
    </row>
    <row r="20" spans="3:20">
      <c r="C20" s="21"/>
      <c r="D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3:20">
      <c r="C21" s="21"/>
      <c r="D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3:20">
      <c r="C22" s="21"/>
      <c r="D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3:20">
      <c r="C23" s="21"/>
      <c r="D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3:20">
      <c r="C24" s="21"/>
      <c r="D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3:20">
      <c r="C25" s="21"/>
      <c r="D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3:20">
      <c r="C26" s="21"/>
      <c r="D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3:20">
      <c r="C27" s="21"/>
      <c r="D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3:20">
      <c r="C28" s="21"/>
      <c r="D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3:20">
      <c r="C29" s="21"/>
      <c r="D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3:20">
      <c r="C30" s="21"/>
      <c r="D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3:20">
      <c r="C31" s="21"/>
      <c r="D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3:20">
      <c r="C32" s="21"/>
      <c r="D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3:16">
      <c r="C33" s="21"/>
      <c r="D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3:16">
      <c r="C34" s="21"/>
      <c r="D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3:16">
      <c r="C35" s="21"/>
      <c r="D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3:16">
      <c r="C36" s="21"/>
      <c r="D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7" spans="3:16">
      <c r="C37" s="21"/>
      <c r="D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3:16">
      <c r="C38" s="21"/>
      <c r="D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3:16">
      <c r="C39" s="21"/>
      <c r="D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3:16">
      <c r="C40" s="21"/>
      <c r="D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3:16">
      <c r="C41" s="21"/>
      <c r="D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3:16">
      <c r="C42" s="21"/>
      <c r="D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3:16">
      <c r="C43" s="21"/>
      <c r="D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3:16">
      <c r="C44" s="21"/>
      <c r="D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3:16">
      <c r="C45" s="21"/>
      <c r="D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3:16">
      <c r="C46" s="21"/>
      <c r="D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3:16">
      <c r="C47" s="21"/>
      <c r="D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3:16">
      <c r="C48" s="21"/>
      <c r="D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3:16">
      <c r="C49" s="16"/>
      <c r="D49" s="16"/>
      <c r="F49" s="21"/>
      <c r="G49" s="16"/>
      <c r="H49" s="16"/>
      <c r="I49" s="16"/>
      <c r="J49" s="21"/>
      <c r="K49" s="16"/>
      <c r="L49" s="16"/>
      <c r="M49" s="16"/>
      <c r="N49" s="21"/>
      <c r="O49" s="16"/>
      <c r="P49" s="16"/>
    </row>
    <row r="50" spans="3:16">
      <c r="C50" s="16"/>
      <c r="D50" s="16"/>
      <c r="F50" s="21"/>
      <c r="G50" s="16"/>
      <c r="H50" s="16"/>
      <c r="I50" s="16"/>
      <c r="J50" s="21"/>
      <c r="K50" s="16"/>
      <c r="L50" s="16"/>
      <c r="M50" s="16"/>
      <c r="N50" s="21"/>
      <c r="O50" s="16"/>
      <c r="P50" s="16"/>
    </row>
    <row r="51" spans="3:16">
      <c r="C51" s="16"/>
      <c r="D51" s="16"/>
      <c r="F51" s="21"/>
      <c r="G51" s="16"/>
      <c r="H51" s="16"/>
      <c r="I51" s="16"/>
      <c r="J51" s="21"/>
      <c r="K51" s="16"/>
      <c r="L51" s="16"/>
      <c r="M51" s="16"/>
      <c r="N51" s="21"/>
      <c r="O51" s="16"/>
      <c r="P51" s="16"/>
    </row>
    <row r="52" spans="3:16">
      <c r="C52" s="16"/>
      <c r="D52" s="16"/>
      <c r="F52" s="21"/>
      <c r="G52" s="16"/>
      <c r="H52" s="16"/>
      <c r="I52" s="16"/>
      <c r="J52" s="21"/>
      <c r="K52" s="16"/>
      <c r="L52" s="16"/>
      <c r="M52" s="16"/>
      <c r="N52" s="21"/>
      <c r="O52" s="16"/>
      <c r="P52" s="16"/>
    </row>
    <row r="53" spans="3:16">
      <c r="C53" s="16"/>
      <c r="D53" s="16"/>
      <c r="F53" s="21"/>
      <c r="G53" s="16"/>
      <c r="H53" s="16"/>
      <c r="I53" s="16"/>
      <c r="J53" s="21"/>
      <c r="K53" s="16"/>
      <c r="L53" s="16"/>
      <c r="M53" s="16"/>
      <c r="N53" s="21"/>
      <c r="O53" s="16"/>
      <c r="P53" s="16"/>
    </row>
    <row r="54" spans="3:16">
      <c r="C54" s="16"/>
      <c r="D54" s="16"/>
      <c r="F54" s="21"/>
      <c r="G54" s="16"/>
      <c r="H54" s="16"/>
      <c r="I54" s="16"/>
      <c r="J54" s="21"/>
      <c r="K54" s="16"/>
      <c r="L54" s="16"/>
      <c r="M54" s="16"/>
      <c r="N54" s="21"/>
      <c r="O54" s="16"/>
      <c r="P54" s="16"/>
    </row>
    <row r="55" spans="3:16">
      <c r="C55" s="16"/>
      <c r="D55" s="16"/>
      <c r="F55" s="21"/>
      <c r="G55" s="16"/>
      <c r="H55" s="16"/>
      <c r="I55" s="16"/>
      <c r="J55" s="21"/>
      <c r="K55" s="16"/>
      <c r="L55" s="16"/>
      <c r="M55" s="16"/>
      <c r="N55" s="21"/>
      <c r="O55" s="16"/>
      <c r="P55" s="16"/>
    </row>
    <row r="56" spans="3:16">
      <c r="C56" s="16"/>
      <c r="D56" s="16"/>
      <c r="F56" s="21"/>
      <c r="G56" s="16"/>
      <c r="H56" s="16"/>
      <c r="I56" s="16"/>
      <c r="J56" s="21"/>
      <c r="K56" s="16"/>
      <c r="L56" s="16"/>
      <c r="M56" s="16"/>
      <c r="N56" s="21"/>
      <c r="O56" s="16"/>
      <c r="P56" s="16"/>
    </row>
    <row r="57" spans="3:16">
      <c r="C57" s="16"/>
      <c r="D57" s="16"/>
      <c r="F57" s="21"/>
      <c r="G57" s="16"/>
      <c r="H57" s="16"/>
      <c r="I57" s="16"/>
      <c r="J57" s="21"/>
      <c r="K57" s="16"/>
      <c r="L57" s="16"/>
      <c r="M57" s="16"/>
      <c r="N57" s="21"/>
      <c r="O57" s="16"/>
      <c r="P57" s="16"/>
    </row>
    <row r="58" spans="3:16">
      <c r="C58" s="16"/>
      <c r="D58" s="16"/>
      <c r="F58" s="21"/>
      <c r="G58" s="16"/>
      <c r="H58" s="16"/>
      <c r="I58" s="16"/>
      <c r="J58" s="21"/>
      <c r="K58" s="16"/>
      <c r="L58" s="16"/>
      <c r="M58" s="16"/>
      <c r="N58" s="21"/>
      <c r="O58" s="16"/>
      <c r="P58" s="16"/>
    </row>
    <row r="59" spans="3:16">
      <c r="C59" s="16"/>
      <c r="D59" s="16"/>
      <c r="F59" s="21"/>
      <c r="G59" s="16"/>
      <c r="H59" s="16"/>
      <c r="I59" s="16"/>
      <c r="J59" s="21"/>
      <c r="K59" s="16"/>
      <c r="L59" s="16"/>
      <c r="M59" s="16"/>
      <c r="N59" s="21"/>
      <c r="O59" s="16"/>
      <c r="P59" s="16"/>
    </row>
    <row r="60" spans="3:16">
      <c r="C60" s="16"/>
      <c r="D60" s="16"/>
      <c r="F60" s="21"/>
      <c r="G60" s="16"/>
      <c r="H60" s="16"/>
      <c r="I60" s="16"/>
      <c r="J60" s="21"/>
      <c r="K60" s="16"/>
      <c r="L60" s="16"/>
      <c r="M60" s="16"/>
      <c r="N60" s="21"/>
      <c r="O60" s="16"/>
      <c r="P60" s="16"/>
    </row>
    <row r="61" spans="3:16">
      <c r="C61" s="16"/>
      <c r="D61" s="16"/>
      <c r="F61" s="21"/>
      <c r="G61" s="16"/>
      <c r="H61" s="16"/>
      <c r="I61" s="16"/>
      <c r="J61" s="21"/>
      <c r="K61" s="16"/>
      <c r="L61" s="16"/>
      <c r="M61" s="16"/>
      <c r="N61" s="21"/>
      <c r="O61" s="16"/>
      <c r="P61" s="16"/>
    </row>
    <row r="62" spans="3:16">
      <c r="C62" s="16"/>
      <c r="D62" s="16"/>
      <c r="F62" s="21"/>
      <c r="G62" s="16"/>
      <c r="H62" s="16"/>
      <c r="I62" s="16"/>
      <c r="J62" s="21"/>
      <c r="K62" s="16"/>
      <c r="L62" s="16"/>
      <c r="M62" s="16"/>
      <c r="N62" s="21"/>
      <c r="O62" s="16"/>
      <c r="P62" s="16"/>
    </row>
    <row r="63" spans="3:16">
      <c r="C63" s="16"/>
      <c r="D63" s="16"/>
      <c r="F63" s="21"/>
      <c r="G63" s="16"/>
      <c r="H63" s="16"/>
      <c r="I63" s="16"/>
      <c r="J63" s="21"/>
      <c r="K63" s="16"/>
      <c r="L63" s="16"/>
      <c r="M63" s="16"/>
      <c r="N63" s="21"/>
      <c r="O63" s="16"/>
      <c r="P63" s="16"/>
    </row>
    <row r="64" spans="3:16">
      <c r="C64" s="16"/>
      <c r="D64" s="16"/>
      <c r="F64" s="21"/>
      <c r="G64" s="16"/>
      <c r="H64" s="16"/>
      <c r="I64" s="16"/>
      <c r="J64" s="21"/>
      <c r="K64" s="16"/>
      <c r="L64" s="16"/>
      <c r="M64" s="16"/>
      <c r="N64" s="21"/>
      <c r="O64" s="16"/>
      <c r="P64" s="16"/>
    </row>
    <row r="65" spans="3:16">
      <c r="C65" s="16"/>
      <c r="D65" s="16"/>
      <c r="F65" s="21"/>
      <c r="G65" s="16"/>
      <c r="H65" s="16"/>
      <c r="I65" s="16"/>
      <c r="J65" s="21"/>
      <c r="K65" s="16"/>
      <c r="L65" s="16"/>
      <c r="M65" s="16"/>
      <c r="N65" s="21"/>
      <c r="O65" s="16"/>
      <c r="P65" s="16"/>
    </row>
    <row r="66" spans="3:16">
      <c r="C66" s="16"/>
      <c r="D66" s="16"/>
      <c r="F66" s="21"/>
      <c r="G66" s="16"/>
      <c r="H66" s="16"/>
      <c r="I66" s="16"/>
      <c r="J66" s="21"/>
      <c r="K66" s="16"/>
      <c r="L66" s="16"/>
      <c r="M66" s="16"/>
      <c r="N66" s="21"/>
      <c r="O66" s="16"/>
      <c r="P66" s="16"/>
    </row>
    <row r="67" spans="3:16">
      <c r="C67" s="16"/>
      <c r="D67" s="16"/>
      <c r="F67" s="21"/>
      <c r="G67" s="16"/>
      <c r="H67" s="16"/>
      <c r="I67" s="16"/>
      <c r="J67" s="21"/>
      <c r="K67" s="16"/>
      <c r="L67" s="16"/>
      <c r="M67" s="16"/>
      <c r="N67" s="21"/>
      <c r="O67" s="16"/>
      <c r="P67" s="16"/>
    </row>
    <row r="68" spans="3:16">
      <c r="C68" s="16"/>
      <c r="D68" s="16"/>
      <c r="F68" s="21"/>
      <c r="G68" s="16"/>
      <c r="H68" s="16"/>
      <c r="I68" s="16"/>
      <c r="J68" s="21"/>
      <c r="K68" s="16"/>
      <c r="L68" s="16"/>
      <c r="M68" s="16"/>
      <c r="N68" s="21"/>
      <c r="O68" s="16"/>
      <c r="P68" s="16"/>
    </row>
    <row r="69" spans="3:16">
      <c r="C69" s="16"/>
      <c r="D69" s="16"/>
      <c r="F69" s="21"/>
      <c r="G69" s="16"/>
      <c r="H69" s="16"/>
      <c r="I69" s="16"/>
      <c r="J69" s="21"/>
      <c r="K69" s="16"/>
      <c r="L69" s="16"/>
      <c r="M69" s="16"/>
      <c r="N69" s="21"/>
      <c r="O69" s="16"/>
      <c r="P69" s="16"/>
    </row>
    <row r="70" spans="3:16">
      <c r="C70" s="16"/>
      <c r="D70" s="16"/>
      <c r="F70" s="21"/>
      <c r="G70" s="16"/>
      <c r="H70" s="16"/>
      <c r="I70" s="16"/>
      <c r="J70" s="21"/>
      <c r="K70" s="16"/>
      <c r="L70" s="16"/>
      <c r="M70" s="16"/>
      <c r="N70" s="21"/>
      <c r="O70" s="16"/>
      <c r="P70" s="16"/>
    </row>
    <row r="71" spans="3:16">
      <c r="C71" s="16"/>
      <c r="D71" s="16"/>
      <c r="F71" s="21"/>
      <c r="G71" s="16"/>
      <c r="H71" s="16"/>
      <c r="I71" s="16"/>
      <c r="J71" s="21"/>
      <c r="K71" s="16"/>
      <c r="L71" s="16"/>
      <c r="M71" s="16"/>
      <c r="N71" s="21"/>
      <c r="O71" s="16"/>
      <c r="P71" s="16"/>
    </row>
    <row r="72" spans="3:16">
      <c r="C72" s="16"/>
      <c r="D72" s="16"/>
      <c r="F72" s="21"/>
      <c r="G72" s="16"/>
      <c r="H72" s="16"/>
      <c r="I72" s="16"/>
      <c r="J72" s="21"/>
      <c r="K72" s="16"/>
      <c r="L72" s="16"/>
      <c r="M72" s="16"/>
      <c r="N72" s="21"/>
      <c r="O72" s="16"/>
      <c r="P72" s="16"/>
    </row>
    <row r="73" spans="3:16">
      <c r="C73" s="16"/>
      <c r="D73" s="16"/>
      <c r="F73" s="21"/>
      <c r="G73" s="16"/>
      <c r="H73" s="16"/>
      <c r="I73" s="16"/>
      <c r="J73" s="21"/>
      <c r="K73" s="16"/>
      <c r="L73" s="16"/>
      <c r="M73" s="16"/>
      <c r="N73" s="21"/>
      <c r="O73" s="16"/>
      <c r="P73" s="16"/>
    </row>
    <row r="74" spans="3:16">
      <c r="C74" s="16"/>
      <c r="D74" s="16"/>
      <c r="F74" s="21"/>
      <c r="G74" s="16"/>
      <c r="H74" s="16"/>
      <c r="I74" s="16"/>
      <c r="J74" s="21"/>
      <c r="K74" s="16"/>
      <c r="L74" s="16"/>
      <c r="M74" s="16"/>
      <c r="N74" s="21"/>
      <c r="O74" s="16"/>
      <c r="P74" s="16"/>
    </row>
    <row r="75" spans="3:16">
      <c r="C75" s="16"/>
      <c r="D75" s="16"/>
      <c r="F75" s="21"/>
      <c r="G75" s="16"/>
      <c r="H75" s="16"/>
      <c r="I75" s="16"/>
      <c r="J75" s="21"/>
      <c r="K75" s="16"/>
      <c r="L75" s="16"/>
      <c r="M75" s="16"/>
      <c r="N75" s="21"/>
      <c r="O75" s="16"/>
      <c r="P75" s="16"/>
    </row>
    <row r="76" spans="3:16">
      <c r="C76" s="16"/>
      <c r="D76" s="16"/>
      <c r="F76" s="21"/>
      <c r="G76" s="16"/>
      <c r="H76" s="16"/>
      <c r="I76" s="16"/>
      <c r="J76" s="21"/>
      <c r="K76" s="16"/>
      <c r="L76" s="16"/>
      <c r="M76" s="16"/>
      <c r="N76" s="21"/>
      <c r="O76" s="16"/>
      <c r="P76" s="16"/>
    </row>
    <row r="77" spans="3:16">
      <c r="C77" s="16"/>
      <c r="D77" s="16"/>
      <c r="F77" s="21"/>
      <c r="G77" s="16"/>
      <c r="H77" s="16"/>
      <c r="I77" s="16"/>
      <c r="J77" s="21"/>
      <c r="K77" s="16"/>
      <c r="L77" s="16"/>
      <c r="M77" s="16"/>
      <c r="N77" s="21"/>
      <c r="O77" s="16"/>
      <c r="P77" s="16"/>
    </row>
    <row r="78" spans="3:16">
      <c r="C78" s="16"/>
      <c r="D78" s="16"/>
      <c r="F78" s="21"/>
      <c r="G78" s="16"/>
      <c r="H78" s="16"/>
      <c r="I78" s="16"/>
      <c r="J78" s="21"/>
      <c r="K78" s="16"/>
      <c r="L78" s="16"/>
      <c r="M78" s="16"/>
      <c r="N78" s="21"/>
      <c r="O78" s="16"/>
      <c r="P78" s="16"/>
    </row>
    <row r="79" spans="3:16">
      <c r="C79" s="16"/>
      <c r="D79" s="16"/>
      <c r="F79" s="21"/>
      <c r="G79" s="16"/>
      <c r="H79" s="16"/>
      <c r="I79" s="16"/>
      <c r="J79" s="21"/>
      <c r="K79" s="16"/>
      <c r="L79" s="16"/>
      <c r="M79" s="16"/>
      <c r="N79" s="21"/>
      <c r="O79" s="16"/>
      <c r="P79" s="16"/>
    </row>
    <row r="80" spans="3:16">
      <c r="C80" s="16"/>
      <c r="D80" s="16"/>
      <c r="F80" s="21"/>
      <c r="G80" s="16"/>
      <c r="H80" s="16"/>
      <c r="I80" s="16"/>
      <c r="J80" s="21"/>
      <c r="K80" s="16"/>
      <c r="L80" s="16"/>
      <c r="M80" s="16"/>
      <c r="N80" s="21"/>
      <c r="O80" s="16"/>
      <c r="P80" s="16"/>
    </row>
    <row r="81" spans="3:16">
      <c r="C81" s="16"/>
      <c r="D81" s="16"/>
      <c r="F81" s="21"/>
      <c r="G81" s="16"/>
      <c r="H81" s="16"/>
      <c r="I81" s="16"/>
      <c r="J81" s="21"/>
      <c r="K81" s="16"/>
      <c r="L81" s="16"/>
      <c r="M81" s="16"/>
      <c r="N81" s="21"/>
      <c r="O81" s="16"/>
      <c r="P81" s="16"/>
    </row>
    <row r="82" spans="3:16">
      <c r="C82" s="16"/>
      <c r="D82" s="16"/>
      <c r="F82" s="21"/>
      <c r="G82" s="16"/>
      <c r="H82" s="16"/>
      <c r="I82" s="16"/>
      <c r="J82" s="21"/>
      <c r="K82" s="16"/>
      <c r="L82" s="16"/>
      <c r="M82" s="16"/>
      <c r="N82" s="21"/>
      <c r="O82" s="16"/>
      <c r="P82" s="16"/>
    </row>
    <row r="83" spans="3:16">
      <c r="C83" s="16"/>
      <c r="D83" s="16"/>
      <c r="F83" s="21"/>
      <c r="G83" s="16"/>
      <c r="H83" s="16"/>
      <c r="I83" s="16"/>
      <c r="J83" s="21"/>
      <c r="K83" s="16"/>
      <c r="L83" s="16"/>
      <c r="M83" s="16"/>
      <c r="N83" s="21"/>
      <c r="O83" s="16"/>
      <c r="P83" s="16"/>
    </row>
    <row r="84" spans="3:16">
      <c r="C84" s="16"/>
      <c r="D84" s="16"/>
      <c r="F84" s="21"/>
      <c r="G84" s="16"/>
      <c r="H84" s="16"/>
      <c r="I84" s="16"/>
      <c r="J84" s="21"/>
      <c r="K84" s="16"/>
      <c r="L84" s="16"/>
      <c r="M84" s="16"/>
      <c r="N84" s="21"/>
      <c r="O84" s="16"/>
      <c r="P84" s="16"/>
    </row>
    <row r="85" spans="3:16">
      <c r="C85" s="16"/>
      <c r="D85" s="16"/>
      <c r="F85" s="21"/>
      <c r="G85" s="16"/>
      <c r="H85" s="16"/>
      <c r="I85" s="16"/>
      <c r="J85" s="21"/>
      <c r="K85" s="16"/>
      <c r="L85" s="16"/>
      <c r="M85" s="16"/>
      <c r="N85" s="21"/>
      <c r="O85" s="16"/>
      <c r="P85" s="16"/>
    </row>
    <row r="86" spans="3:16">
      <c r="C86" s="16"/>
      <c r="D86" s="16"/>
      <c r="F86" s="21"/>
      <c r="G86" s="16"/>
      <c r="H86" s="16"/>
      <c r="I86" s="16"/>
      <c r="J86" s="21"/>
      <c r="K86" s="16"/>
      <c r="L86" s="16"/>
      <c r="M86" s="16"/>
      <c r="N86" s="21"/>
      <c r="O86" s="16"/>
      <c r="P86" s="16"/>
    </row>
    <row r="87" spans="3:16">
      <c r="C87" s="16"/>
      <c r="D87" s="16"/>
      <c r="F87" s="21"/>
      <c r="G87" s="16"/>
      <c r="H87" s="16"/>
      <c r="I87" s="16"/>
      <c r="J87" s="21"/>
      <c r="K87" s="16"/>
      <c r="L87" s="16"/>
      <c r="M87" s="16"/>
      <c r="N87" s="21"/>
      <c r="O87" s="16"/>
      <c r="P87" s="16"/>
    </row>
    <row r="88" spans="3:16">
      <c r="C88" s="16"/>
      <c r="D88" s="16"/>
      <c r="F88" s="21"/>
      <c r="G88" s="16"/>
      <c r="H88" s="16"/>
      <c r="I88" s="16"/>
      <c r="J88" s="21"/>
      <c r="K88" s="16"/>
      <c r="L88" s="16"/>
      <c r="M88" s="16"/>
      <c r="N88" s="21"/>
      <c r="O88" s="16"/>
      <c r="P88" s="16"/>
    </row>
    <row r="89" spans="3:16">
      <c r="C89" s="16"/>
      <c r="D89" s="16"/>
      <c r="F89" s="21"/>
      <c r="G89" s="16"/>
      <c r="H89" s="16"/>
      <c r="I89" s="16"/>
      <c r="J89" s="21"/>
      <c r="K89" s="16"/>
      <c r="L89" s="16"/>
      <c r="M89" s="16"/>
      <c r="N89" s="21"/>
      <c r="O89" s="16"/>
      <c r="P89" s="16"/>
    </row>
    <row r="90" spans="3:16">
      <c r="C90" s="16"/>
      <c r="D90" s="16"/>
      <c r="F90" s="21"/>
      <c r="G90" s="16"/>
      <c r="H90" s="16"/>
      <c r="I90" s="16"/>
      <c r="J90" s="21"/>
      <c r="K90" s="16"/>
      <c r="L90" s="16"/>
      <c r="M90" s="16"/>
      <c r="N90" s="21"/>
      <c r="O90" s="16"/>
      <c r="P90" s="16"/>
    </row>
    <row r="91" spans="3:16">
      <c r="C91" s="16"/>
      <c r="D91" s="16"/>
      <c r="F91" s="21"/>
      <c r="G91" s="16"/>
      <c r="H91" s="16"/>
      <c r="I91" s="16"/>
      <c r="J91" s="21"/>
      <c r="K91" s="16"/>
      <c r="L91" s="16"/>
      <c r="M91" s="16"/>
      <c r="N91" s="21"/>
      <c r="O91" s="16"/>
      <c r="P91" s="16"/>
    </row>
    <row r="92" spans="3:16">
      <c r="C92" s="16"/>
      <c r="D92" s="16"/>
      <c r="F92" s="21"/>
      <c r="G92" s="16"/>
      <c r="H92" s="16"/>
      <c r="I92" s="16"/>
      <c r="J92" s="21"/>
      <c r="K92" s="16"/>
      <c r="L92" s="16"/>
      <c r="M92" s="16"/>
      <c r="N92" s="21"/>
      <c r="O92" s="16"/>
      <c r="P92" s="16"/>
    </row>
    <row r="93" spans="3:16">
      <c r="C93" s="16"/>
      <c r="D93" s="16"/>
      <c r="F93" s="21"/>
      <c r="G93" s="16"/>
      <c r="H93" s="16"/>
      <c r="I93" s="16"/>
      <c r="J93" s="21"/>
      <c r="K93" s="16"/>
      <c r="L93" s="16"/>
      <c r="M93" s="16"/>
      <c r="N93" s="21"/>
      <c r="O93" s="16"/>
      <c r="P93" s="16"/>
    </row>
    <row r="94" spans="3:16">
      <c r="C94" s="16"/>
      <c r="D94" s="16"/>
      <c r="F94" s="21"/>
      <c r="G94" s="16"/>
      <c r="H94" s="16"/>
      <c r="I94" s="16"/>
      <c r="J94" s="21"/>
      <c r="K94" s="16"/>
      <c r="L94" s="16"/>
      <c r="M94" s="16"/>
      <c r="N94" s="21"/>
      <c r="O94" s="16"/>
      <c r="P94" s="16"/>
    </row>
    <row r="95" spans="3:16">
      <c r="C95" s="16"/>
      <c r="D95" s="16"/>
      <c r="F95" s="21"/>
      <c r="G95" s="16"/>
      <c r="H95" s="16"/>
      <c r="I95" s="16"/>
      <c r="J95" s="21"/>
      <c r="K95" s="16"/>
      <c r="L95" s="16"/>
      <c r="M95" s="16"/>
      <c r="N95" s="21"/>
      <c r="O95" s="16"/>
      <c r="P95" s="16"/>
    </row>
    <row r="96" spans="3:16">
      <c r="C96" s="16"/>
      <c r="D96" s="16"/>
      <c r="F96" s="21"/>
      <c r="G96" s="16"/>
      <c r="H96" s="16"/>
      <c r="I96" s="16"/>
      <c r="J96" s="21"/>
      <c r="K96" s="16"/>
      <c r="L96" s="16"/>
      <c r="M96" s="16"/>
      <c r="N96" s="21"/>
      <c r="O96" s="16"/>
      <c r="P96" s="16"/>
    </row>
    <row r="97" spans="3:16">
      <c r="C97" s="16"/>
      <c r="D97" s="16"/>
      <c r="F97" s="21"/>
      <c r="G97" s="16"/>
      <c r="H97" s="16"/>
      <c r="I97" s="16"/>
      <c r="J97" s="21"/>
      <c r="K97" s="16"/>
      <c r="L97" s="16"/>
      <c r="M97" s="16"/>
      <c r="N97" s="21"/>
      <c r="O97" s="16"/>
      <c r="P97" s="16"/>
    </row>
    <row r="98" spans="3:16">
      <c r="C98" s="16"/>
      <c r="D98" s="16"/>
      <c r="F98" s="21"/>
      <c r="G98" s="16"/>
      <c r="H98" s="16"/>
      <c r="I98" s="16"/>
      <c r="J98" s="21"/>
      <c r="K98" s="16"/>
      <c r="L98" s="16"/>
      <c r="M98" s="16"/>
      <c r="N98" s="21"/>
      <c r="O98" s="16"/>
      <c r="P98" s="16"/>
    </row>
    <row r="99" spans="3:16">
      <c r="C99" s="16"/>
      <c r="D99" s="16"/>
      <c r="F99" s="21"/>
      <c r="G99" s="16"/>
      <c r="H99" s="16"/>
      <c r="I99" s="16"/>
      <c r="J99" s="21"/>
      <c r="K99" s="16"/>
      <c r="L99" s="16"/>
      <c r="M99" s="16"/>
      <c r="N99" s="21"/>
      <c r="O99" s="16"/>
      <c r="P99" s="16"/>
    </row>
    <row r="100" spans="3:16">
      <c r="C100" s="16"/>
      <c r="D100" s="16"/>
      <c r="F100" s="21"/>
      <c r="G100" s="16"/>
      <c r="H100" s="16"/>
      <c r="I100" s="16"/>
      <c r="J100" s="21"/>
      <c r="K100" s="16"/>
      <c r="L100" s="16"/>
      <c r="M100" s="16"/>
      <c r="N100" s="21"/>
      <c r="O100" s="16"/>
      <c r="P100" s="16"/>
    </row>
    <row r="101" spans="3:16">
      <c r="C101" s="16"/>
      <c r="D101" s="16"/>
      <c r="F101" s="21"/>
      <c r="G101" s="16"/>
      <c r="H101" s="16"/>
      <c r="I101" s="16"/>
      <c r="J101" s="21"/>
      <c r="K101" s="16"/>
      <c r="L101" s="16"/>
      <c r="M101" s="16"/>
      <c r="N101" s="21"/>
      <c r="O101" s="16"/>
      <c r="P101" s="16"/>
    </row>
    <row r="102" spans="3:16">
      <c r="C102" s="16"/>
      <c r="D102" s="16"/>
      <c r="F102" s="21"/>
      <c r="G102" s="16"/>
      <c r="H102" s="16"/>
      <c r="I102" s="16"/>
      <c r="J102" s="21"/>
      <c r="K102" s="16"/>
      <c r="L102" s="16"/>
      <c r="M102" s="16"/>
      <c r="N102" s="21"/>
      <c r="O102" s="16"/>
      <c r="P102" s="16"/>
    </row>
    <row r="103" spans="3:16">
      <c r="C103" s="16"/>
      <c r="D103" s="16"/>
      <c r="F103" s="21"/>
      <c r="G103" s="16"/>
      <c r="H103" s="16"/>
      <c r="I103" s="16"/>
      <c r="J103" s="21"/>
      <c r="K103" s="16"/>
      <c r="L103" s="16"/>
      <c r="M103" s="16"/>
      <c r="N103" s="21"/>
      <c r="O103" s="16"/>
      <c r="P103" s="16"/>
    </row>
    <row r="104" spans="3:16">
      <c r="C104" s="16"/>
      <c r="D104" s="16"/>
      <c r="F104" s="21"/>
      <c r="G104" s="16"/>
      <c r="H104" s="16"/>
      <c r="I104" s="16"/>
      <c r="J104" s="21"/>
      <c r="K104" s="16"/>
      <c r="L104" s="16"/>
      <c r="M104" s="16"/>
      <c r="N104" s="21"/>
      <c r="O104" s="16"/>
      <c r="P104" s="16"/>
    </row>
    <row r="105" spans="3:16">
      <c r="C105" s="16"/>
      <c r="D105" s="16"/>
      <c r="F105" s="21"/>
      <c r="G105" s="16"/>
      <c r="H105" s="16"/>
      <c r="I105" s="16"/>
      <c r="J105" s="21"/>
      <c r="K105" s="16"/>
      <c r="L105" s="16"/>
      <c r="M105" s="16"/>
      <c r="N105" s="21"/>
      <c r="O105" s="16"/>
      <c r="P105" s="16"/>
    </row>
    <row r="106" spans="3:16">
      <c r="C106" s="16"/>
      <c r="D106" s="16"/>
      <c r="F106" s="21"/>
      <c r="G106" s="16"/>
      <c r="H106" s="16"/>
      <c r="I106" s="16"/>
      <c r="J106" s="21"/>
      <c r="K106" s="16"/>
      <c r="L106" s="16"/>
      <c r="M106" s="16"/>
      <c r="N106" s="21"/>
      <c r="O106" s="16"/>
      <c r="P106" s="16"/>
    </row>
    <row r="107" spans="3:16">
      <c r="C107" s="16"/>
      <c r="D107" s="16"/>
      <c r="F107" s="21"/>
      <c r="G107" s="16"/>
      <c r="H107" s="16"/>
      <c r="I107" s="16"/>
      <c r="J107" s="21"/>
      <c r="K107" s="16"/>
      <c r="L107" s="16"/>
      <c r="M107" s="16"/>
      <c r="N107" s="21"/>
      <c r="O107" s="16"/>
      <c r="P107" s="16"/>
    </row>
    <row r="108" spans="3:16">
      <c r="C108" s="16"/>
      <c r="D108" s="16"/>
      <c r="F108" s="21"/>
      <c r="G108" s="16"/>
      <c r="H108" s="16"/>
      <c r="I108" s="16"/>
      <c r="J108" s="21"/>
      <c r="K108" s="16"/>
      <c r="L108" s="16"/>
      <c r="M108" s="16"/>
      <c r="N108" s="21"/>
      <c r="O108" s="16"/>
      <c r="P108" s="16"/>
    </row>
    <row r="109" spans="3:16">
      <c r="C109" s="16"/>
      <c r="D109" s="16"/>
      <c r="F109" s="21"/>
      <c r="G109" s="16"/>
      <c r="H109" s="16"/>
      <c r="I109" s="16"/>
      <c r="J109" s="21"/>
      <c r="K109" s="16"/>
      <c r="L109" s="16"/>
      <c r="M109" s="16"/>
      <c r="N109" s="21"/>
      <c r="O109" s="16"/>
      <c r="P109" s="16"/>
    </row>
    <row r="110" spans="3:16">
      <c r="C110" s="16"/>
      <c r="D110" s="16"/>
      <c r="F110" s="21"/>
      <c r="G110" s="16"/>
      <c r="H110" s="16"/>
      <c r="I110" s="16"/>
      <c r="J110" s="21"/>
      <c r="K110" s="16"/>
      <c r="L110" s="16"/>
      <c r="M110" s="16"/>
      <c r="N110" s="21"/>
      <c r="O110" s="16"/>
      <c r="P110" s="16"/>
    </row>
    <row r="111" spans="3:16">
      <c r="C111" s="16"/>
      <c r="D111" s="16"/>
      <c r="F111" s="21"/>
      <c r="G111" s="16"/>
      <c r="H111" s="16"/>
      <c r="I111" s="16"/>
      <c r="J111" s="21"/>
      <c r="K111" s="16"/>
      <c r="L111" s="16"/>
      <c r="M111" s="16"/>
      <c r="N111" s="21"/>
      <c r="O111" s="16"/>
      <c r="P111" s="16"/>
    </row>
    <row r="112" spans="3:16">
      <c r="C112" s="16"/>
      <c r="D112" s="16"/>
      <c r="F112" s="21"/>
      <c r="G112" s="16"/>
      <c r="H112" s="16"/>
      <c r="I112" s="16"/>
      <c r="J112" s="21"/>
      <c r="K112" s="16"/>
      <c r="L112" s="16"/>
      <c r="M112" s="16"/>
      <c r="N112" s="21"/>
      <c r="O112" s="16"/>
      <c r="P112" s="16"/>
    </row>
    <row r="113" spans="3:16">
      <c r="C113" s="16"/>
      <c r="D113" s="16"/>
      <c r="F113" s="21"/>
      <c r="G113" s="16"/>
      <c r="H113" s="16"/>
      <c r="I113" s="16"/>
      <c r="J113" s="21"/>
      <c r="K113" s="16"/>
      <c r="L113" s="16"/>
      <c r="M113" s="16"/>
      <c r="N113" s="21"/>
      <c r="O113" s="16"/>
      <c r="P113" s="16"/>
    </row>
    <row r="114" spans="3:16">
      <c r="C114" s="16"/>
      <c r="D114" s="16"/>
      <c r="F114" s="21"/>
      <c r="G114" s="16"/>
      <c r="H114" s="16"/>
      <c r="I114" s="16"/>
      <c r="J114" s="21"/>
      <c r="K114" s="16"/>
      <c r="L114" s="16"/>
      <c r="M114" s="16"/>
      <c r="N114" s="21"/>
      <c r="O114" s="16"/>
      <c r="P114" s="16"/>
    </row>
    <row r="115" spans="3:16">
      <c r="C115" s="16"/>
      <c r="D115" s="16"/>
      <c r="F115" s="21"/>
      <c r="G115" s="16"/>
      <c r="H115" s="16"/>
      <c r="I115" s="16"/>
      <c r="J115" s="21"/>
      <c r="K115" s="16"/>
      <c r="L115" s="16"/>
      <c r="M115" s="16"/>
      <c r="N115" s="21"/>
      <c r="O115" s="16"/>
      <c r="P115" s="16"/>
    </row>
    <row r="116" spans="3:16">
      <c r="C116" s="16"/>
      <c r="D116" s="16"/>
      <c r="F116" s="21"/>
      <c r="G116" s="16"/>
      <c r="H116" s="16"/>
      <c r="I116" s="16"/>
      <c r="J116" s="21"/>
      <c r="K116" s="16"/>
      <c r="L116" s="16"/>
      <c r="M116" s="16"/>
      <c r="N116" s="21"/>
      <c r="O116" s="16"/>
      <c r="P116" s="16"/>
    </row>
    <row r="117" spans="3:16">
      <c r="C117" s="16"/>
      <c r="D117" s="16"/>
      <c r="F117" s="21"/>
      <c r="G117" s="16"/>
      <c r="H117" s="16"/>
      <c r="I117" s="16"/>
      <c r="J117" s="21"/>
      <c r="K117" s="16"/>
      <c r="L117" s="16"/>
      <c r="M117" s="16"/>
      <c r="N117" s="21"/>
      <c r="O117" s="16"/>
      <c r="P117" s="16"/>
    </row>
    <row r="118" spans="3:16">
      <c r="C118" s="16"/>
      <c r="D118" s="16"/>
      <c r="F118" s="21"/>
      <c r="G118" s="16"/>
      <c r="H118" s="16"/>
      <c r="I118" s="16"/>
      <c r="J118" s="21"/>
      <c r="K118" s="16"/>
      <c r="L118" s="16"/>
      <c r="M118" s="16"/>
      <c r="N118" s="21"/>
      <c r="O118" s="16"/>
      <c r="P118" s="16"/>
    </row>
    <row r="119" spans="3:16">
      <c r="C119" s="16"/>
      <c r="D119" s="16"/>
      <c r="F119" s="21"/>
      <c r="G119" s="16"/>
      <c r="H119" s="16"/>
      <c r="I119" s="16"/>
      <c r="J119" s="21"/>
      <c r="K119" s="16"/>
      <c r="L119" s="16"/>
      <c r="M119" s="16"/>
      <c r="N119" s="21"/>
      <c r="O119" s="16"/>
      <c r="P119" s="16"/>
    </row>
    <row r="120" spans="3:16">
      <c r="C120" s="16"/>
      <c r="D120" s="16"/>
      <c r="F120" s="21"/>
      <c r="G120" s="16"/>
      <c r="H120" s="16"/>
      <c r="I120" s="16"/>
      <c r="J120" s="21"/>
      <c r="K120" s="16"/>
      <c r="L120" s="16"/>
      <c r="M120" s="16"/>
      <c r="N120" s="21"/>
      <c r="O120" s="16"/>
      <c r="P120" s="16"/>
    </row>
    <row r="121" spans="3:16">
      <c r="C121" s="16"/>
      <c r="D121" s="16"/>
      <c r="F121" s="21"/>
      <c r="G121" s="16"/>
      <c r="H121" s="16"/>
      <c r="I121" s="16"/>
      <c r="J121" s="21"/>
      <c r="K121" s="16"/>
      <c r="L121" s="16"/>
      <c r="M121" s="16"/>
      <c r="N121" s="21"/>
      <c r="O121" s="16"/>
      <c r="P121" s="16"/>
    </row>
    <row r="122" spans="3:16">
      <c r="C122" s="16"/>
      <c r="D122" s="16"/>
      <c r="F122" s="21"/>
      <c r="G122" s="16"/>
      <c r="H122" s="16"/>
      <c r="I122" s="16"/>
      <c r="J122" s="21"/>
      <c r="K122" s="16"/>
      <c r="L122" s="16"/>
      <c r="M122" s="16"/>
      <c r="N122" s="21"/>
      <c r="O122" s="16"/>
      <c r="P122" s="16"/>
    </row>
    <row r="123" spans="3:16">
      <c r="C123" s="16"/>
      <c r="D123" s="16"/>
      <c r="F123" s="21"/>
      <c r="G123" s="16"/>
      <c r="H123" s="16"/>
      <c r="I123" s="16"/>
      <c r="J123" s="21"/>
      <c r="K123" s="16"/>
      <c r="L123" s="16"/>
      <c r="M123" s="16"/>
      <c r="N123" s="21"/>
      <c r="O123" s="16"/>
      <c r="P123" s="16"/>
    </row>
    <row r="124" spans="3:16">
      <c r="C124" s="16"/>
      <c r="D124" s="16"/>
      <c r="F124" s="21"/>
      <c r="G124" s="16"/>
      <c r="H124" s="16"/>
      <c r="I124" s="16"/>
      <c r="J124" s="21"/>
      <c r="K124" s="16"/>
      <c r="L124" s="16"/>
      <c r="M124" s="16"/>
      <c r="N124" s="21"/>
      <c r="O124" s="16"/>
      <c r="P124" s="16"/>
    </row>
    <row r="125" spans="3:16">
      <c r="C125" s="16"/>
      <c r="D125" s="16"/>
      <c r="F125" s="21"/>
      <c r="G125" s="16"/>
      <c r="H125" s="16"/>
      <c r="I125" s="16"/>
      <c r="J125" s="21"/>
      <c r="K125" s="16"/>
      <c r="L125" s="16"/>
      <c r="M125" s="16"/>
      <c r="N125" s="21"/>
      <c r="O125" s="16"/>
      <c r="P125" s="16"/>
    </row>
    <row r="126" spans="3:16">
      <c r="C126" s="16"/>
      <c r="D126" s="16"/>
      <c r="F126" s="21"/>
      <c r="G126" s="16"/>
      <c r="H126" s="16"/>
      <c r="I126" s="16"/>
      <c r="J126" s="21"/>
      <c r="K126" s="16"/>
      <c r="L126" s="16"/>
      <c r="M126" s="16"/>
      <c r="N126" s="21"/>
      <c r="O126" s="16"/>
      <c r="P126" s="16"/>
    </row>
    <row r="127" spans="3:16">
      <c r="C127" s="16"/>
      <c r="D127" s="16"/>
      <c r="F127" s="21"/>
      <c r="G127" s="16"/>
      <c r="H127" s="16"/>
      <c r="I127" s="16"/>
      <c r="J127" s="21"/>
      <c r="K127" s="16"/>
      <c r="L127" s="16"/>
      <c r="M127" s="16"/>
      <c r="N127" s="21"/>
      <c r="O127" s="16"/>
      <c r="P127" s="16"/>
    </row>
    <row r="128" spans="3:16">
      <c r="C128" s="16"/>
      <c r="D128" s="16"/>
      <c r="F128" s="21"/>
      <c r="G128" s="16"/>
      <c r="H128" s="16"/>
      <c r="I128" s="16"/>
      <c r="J128" s="21"/>
      <c r="K128" s="16"/>
      <c r="L128" s="16"/>
      <c r="M128" s="16"/>
      <c r="N128" s="21"/>
      <c r="O128" s="16"/>
      <c r="P128" s="16"/>
    </row>
    <row r="129" spans="3:16">
      <c r="C129" s="16"/>
      <c r="D129" s="16"/>
      <c r="F129" s="21"/>
      <c r="G129" s="16"/>
      <c r="H129" s="16"/>
      <c r="I129" s="16"/>
      <c r="J129" s="21"/>
      <c r="K129" s="16"/>
      <c r="L129" s="16"/>
      <c r="M129" s="16"/>
      <c r="N129" s="21"/>
      <c r="O129" s="16"/>
      <c r="P129" s="16"/>
    </row>
    <row r="130" spans="3:16">
      <c r="C130" s="16"/>
      <c r="D130" s="16"/>
      <c r="F130" s="21"/>
      <c r="G130" s="16"/>
      <c r="H130" s="16"/>
      <c r="I130" s="16"/>
      <c r="J130" s="21"/>
      <c r="K130" s="16"/>
      <c r="L130" s="16"/>
      <c r="M130" s="16"/>
      <c r="N130" s="21"/>
      <c r="O130" s="16"/>
      <c r="P130" s="16"/>
    </row>
    <row r="131" spans="3:16">
      <c r="C131" s="16"/>
      <c r="D131" s="16"/>
      <c r="F131" s="21"/>
      <c r="G131" s="16"/>
      <c r="H131" s="16"/>
      <c r="I131" s="16"/>
      <c r="J131" s="21"/>
      <c r="K131" s="16"/>
      <c r="L131" s="16"/>
      <c r="M131" s="16"/>
      <c r="N131" s="21"/>
      <c r="O131" s="16"/>
      <c r="P131" s="16"/>
    </row>
    <row r="132" spans="3:16">
      <c r="C132" s="16"/>
      <c r="D132" s="16"/>
      <c r="F132" s="21"/>
      <c r="G132" s="16"/>
      <c r="H132" s="16"/>
      <c r="I132" s="16"/>
      <c r="J132" s="21"/>
      <c r="K132" s="16"/>
      <c r="L132" s="16"/>
      <c r="M132" s="16"/>
      <c r="N132" s="21"/>
      <c r="O132" s="16"/>
      <c r="P132" s="16"/>
    </row>
    <row r="133" spans="3:16">
      <c r="C133" s="16"/>
      <c r="D133" s="16"/>
      <c r="F133" s="21"/>
      <c r="G133" s="16"/>
      <c r="H133" s="16"/>
      <c r="I133" s="16"/>
      <c r="J133" s="21"/>
      <c r="K133" s="16"/>
      <c r="L133" s="16"/>
      <c r="M133" s="16"/>
      <c r="N133" s="21"/>
      <c r="O133" s="16"/>
      <c r="P133" s="16"/>
    </row>
    <row r="134" spans="3:16">
      <c r="C134" s="16"/>
      <c r="D134" s="16"/>
      <c r="F134" s="21"/>
      <c r="G134" s="16"/>
      <c r="H134" s="16"/>
      <c r="I134" s="16"/>
      <c r="J134" s="21"/>
      <c r="K134" s="16"/>
      <c r="L134" s="16"/>
      <c r="M134" s="16"/>
      <c r="N134" s="21"/>
      <c r="O134" s="16"/>
      <c r="P134" s="16"/>
    </row>
    <row r="135" spans="3:16">
      <c r="C135" s="16"/>
      <c r="D135" s="16"/>
      <c r="F135" s="21"/>
      <c r="G135" s="16"/>
      <c r="H135" s="16"/>
      <c r="I135" s="16"/>
      <c r="J135" s="21"/>
      <c r="K135" s="16"/>
      <c r="L135" s="16"/>
      <c r="M135" s="16"/>
      <c r="N135" s="21"/>
      <c r="O135" s="16"/>
      <c r="P135" s="16"/>
    </row>
    <row r="136" spans="3:16">
      <c r="C136" s="16"/>
      <c r="D136" s="16"/>
      <c r="F136" s="21"/>
      <c r="G136" s="16"/>
      <c r="H136" s="16"/>
      <c r="I136" s="16"/>
      <c r="J136" s="21"/>
      <c r="K136" s="16"/>
      <c r="L136" s="16"/>
      <c r="M136" s="16"/>
      <c r="N136" s="21"/>
      <c r="O136" s="16"/>
      <c r="P136" s="16"/>
    </row>
    <row r="137" spans="3:16">
      <c r="C137" s="16"/>
      <c r="D137" s="16"/>
      <c r="F137" s="21"/>
      <c r="G137" s="16"/>
      <c r="H137" s="16"/>
      <c r="I137" s="16"/>
      <c r="J137" s="21"/>
      <c r="K137" s="16"/>
      <c r="L137" s="16"/>
      <c r="M137" s="16"/>
      <c r="N137" s="21"/>
      <c r="O137" s="16"/>
      <c r="P137" s="16"/>
    </row>
    <row r="138" spans="3:16">
      <c r="C138" s="16"/>
      <c r="D138" s="16"/>
      <c r="F138" s="21"/>
      <c r="G138" s="16"/>
      <c r="H138" s="16"/>
      <c r="I138" s="16"/>
      <c r="J138" s="21"/>
      <c r="K138" s="16"/>
      <c r="L138" s="16"/>
      <c r="M138" s="16"/>
      <c r="N138" s="21"/>
      <c r="O138" s="16"/>
      <c r="P138" s="16"/>
    </row>
    <row r="139" spans="3:16">
      <c r="C139" s="16"/>
      <c r="D139" s="16"/>
      <c r="F139" s="21"/>
      <c r="G139" s="16"/>
      <c r="H139" s="16"/>
      <c r="I139" s="16"/>
      <c r="J139" s="21"/>
      <c r="K139" s="16"/>
      <c r="L139" s="16"/>
      <c r="M139" s="16"/>
      <c r="N139" s="21"/>
      <c r="O139" s="16"/>
      <c r="P139" s="16"/>
    </row>
    <row r="140" spans="3:16">
      <c r="C140" s="16"/>
      <c r="D140" s="16"/>
      <c r="F140" s="21"/>
      <c r="G140" s="16"/>
      <c r="H140" s="16"/>
      <c r="I140" s="16"/>
      <c r="J140" s="21"/>
      <c r="K140" s="16"/>
      <c r="L140" s="16"/>
      <c r="M140" s="16"/>
      <c r="N140" s="21"/>
      <c r="O140" s="16"/>
      <c r="P140" s="16"/>
    </row>
    <row r="141" spans="3:16">
      <c r="C141" s="16"/>
      <c r="D141" s="16"/>
      <c r="F141" s="21"/>
      <c r="G141" s="16"/>
      <c r="H141" s="16"/>
      <c r="I141" s="16"/>
      <c r="J141" s="21"/>
      <c r="K141" s="16"/>
      <c r="L141" s="16"/>
      <c r="M141" s="16"/>
      <c r="N141" s="21"/>
      <c r="O141" s="16"/>
      <c r="P141" s="16"/>
    </row>
    <row r="142" spans="3:16">
      <c r="C142" s="16"/>
      <c r="D142" s="16"/>
      <c r="F142" s="21"/>
      <c r="G142" s="16"/>
      <c r="H142" s="16"/>
      <c r="I142" s="16"/>
      <c r="J142" s="21"/>
      <c r="K142" s="16"/>
      <c r="L142" s="16"/>
      <c r="M142" s="16"/>
      <c r="N142" s="21"/>
      <c r="O142" s="16"/>
      <c r="P142" s="16"/>
    </row>
    <row r="143" spans="3:16">
      <c r="C143" s="16"/>
      <c r="D143" s="16"/>
      <c r="F143" s="21"/>
      <c r="G143" s="16"/>
      <c r="H143" s="16"/>
      <c r="I143" s="16"/>
      <c r="J143" s="21"/>
      <c r="K143" s="16"/>
      <c r="L143" s="16"/>
      <c r="M143" s="16"/>
      <c r="N143" s="21"/>
      <c r="O143" s="16"/>
      <c r="P143" s="16"/>
    </row>
    <row r="144" spans="3:16">
      <c r="C144" s="16"/>
      <c r="D144" s="16"/>
      <c r="F144" s="21"/>
      <c r="G144" s="16"/>
      <c r="H144" s="16"/>
      <c r="I144" s="16"/>
      <c r="J144" s="21"/>
      <c r="K144" s="16"/>
      <c r="L144" s="16"/>
      <c r="M144" s="16"/>
      <c r="N144" s="21"/>
      <c r="O144" s="16"/>
      <c r="P144" s="16"/>
    </row>
    <row r="145" spans="3:16">
      <c r="C145" s="16"/>
      <c r="D145" s="16"/>
      <c r="F145" s="21"/>
      <c r="G145" s="16"/>
      <c r="H145" s="16"/>
      <c r="I145" s="16"/>
      <c r="J145" s="21"/>
      <c r="K145" s="16"/>
      <c r="L145" s="16"/>
      <c r="M145" s="16"/>
      <c r="N145" s="21"/>
      <c r="O145" s="16"/>
      <c r="P145" s="16"/>
    </row>
    <row r="146" spans="3:16">
      <c r="C146" s="16"/>
      <c r="D146" s="16"/>
      <c r="F146" s="21"/>
      <c r="G146" s="16"/>
      <c r="H146" s="16"/>
      <c r="I146" s="16"/>
      <c r="J146" s="21"/>
      <c r="K146" s="16"/>
      <c r="L146" s="16"/>
      <c r="M146" s="16"/>
      <c r="N146" s="21"/>
      <c r="O146" s="16"/>
      <c r="P146" s="16"/>
    </row>
    <row r="147" spans="3:16">
      <c r="C147" s="16"/>
      <c r="D147" s="16"/>
      <c r="F147" s="21"/>
      <c r="G147" s="16"/>
      <c r="H147" s="16"/>
      <c r="I147" s="16"/>
      <c r="J147" s="21"/>
      <c r="K147" s="16"/>
      <c r="L147" s="16"/>
      <c r="M147" s="16"/>
      <c r="N147" s="21"/>
      <c r="O147" s="16"/>
      <c r="P147" s="16"/>
    </row>
    <row r="148" spans="3:16">
      <c r="C148" s="16"/>
      <c r="D148" s="16"/>
      <c r="F148" s="21"/>
      <c r="G148" s="16"/>
      <c r="H148" s="16"/>
      <c r="I148" s="16"/>
      <c r="J148" s="21"/>
      <c r="K148" s="16"/>
      <c r="L148" s="16"/>
      <c r="M148" s="16"/>
      <c r="N148" s="21"/>
      <c r="O148" s="16"/>
      <c r="P148" s="16"/>
    </row>
    <row r="149" spans="3:16">
      <c r="C149" s="16"/>
      <c r="D149" s="16"/>
      <c r="F149" s="21"/>
      <c r="G149" s="16"/>
      <c r="H149" s="16"/>
      <c r="I149" s="16"/>
      <c r="J149" s="21"/>
      <c r="K149" s="16"/>
      <c r="L149" s="16"/>
      <c r="M149" s="16"/>
      <c r="N149" s="21"/>
      <c r="O149" s="16"/>
      <c r="P149" s="16"/>
    </row>
    <row r="150" spans="3:16">
      <c r="C150" s="16"/>
      <c r="D150" s="16"/>
      <c r="F150" s="21"/>
      <c r="G150" s="16"/>
      <c r="H150" s="16"/>
      <c r="I150" s="16"/>
      <c r="J150" s="21"/>
      <c r="K150" s="16"/>
      <c r="L150" s="16"/>
      <c r="M150" s="16"/>
      <c r="N150" s="21"/>
      <c r="O150" s="16"/>
      <c r="P150" s="16"/>
    </row>
    <row r="151" spans="3:16">
      <c r="C151" s="16"/>
      <c r="D151" s="16"/>
      <c r="F151" s="21"/>
      <c r="G151" s="16"/>
      <c r="H151" s="16"/>
      <c r="I151" s="16"/>
      <c r="J151" s="21"/>
      <c r="K151" s="16"/>
      <c r="L151" s="16"/>
      <c r="M151" s="16"/>
      <c r="N151" s="21"/>
      <c r="O151" s="16"/>
      <c r="P151" s="16"/>
    </row>
    <row r="152" spans="3:16">
      <c r="C152" s="16"/>
      <c r="D152" s="16"/>
      <c r="F152" s="21"/>
      <c r="G152" s="16"/>
      <c r="H152" s="16"/>
      <c r="I152" s="16"/>
      <c r="J152" s="21"/>
      <c r="K152" s="16"/>
      <c r="L152" s="16"/>
      <c r="M152" s="16"/>
      <c r="N152" s="21"/>
      <c r="O152" s="16"/>
      <c r="P152" s="16"/>
    </row>
    <row r="153" spans="3:16">
      <c r="C153" s="16"/>
      <c r="D153" s="16"/>
      <c r="F153" s="21"/>
      <c r="G153" s="16"/>
      <c r="H153" s="16"/>
      <c r="I153" s="16"/>
      <c r="J153" s="21"/>
      <c r="K153" s="16"/>
      <c r="L153" s="16"/>
      <c r="M153" s="16"/>
      <c r="N153" s="21"/>
      <c r="O153" s="16"/>
      <c r="P153" s="16"/>
    </row>
    <row r="154" spans="3:16">
      <c r="C154" s="16"/>
      <c r="D154" s="16"/>
      <c r="F154" s="21"/>
      <c r="G154" s="16"/>
      <c r="H154" s="16"/>
      <c r="I154" s="16"/>
      <c r="J154" s="21"/>
      <c r="K154" s="16"/>
      <c r="L154" s="16"/>
      <c r="M154" s="16"/>
      <c r="N154" s="21"/>
      <c r="O154" s="16"/>
      <c r="P154" s="16"/>
    </row>
    <row r="155" spans="3:16">
      <c r="C155" s="16"/>
      <c r="D155" s="16"/>
      <c r="F155" s="21"/>
      <c r="G155" s="16"/>
      <c r="H155" s="16"/>
      <c r="I155" s="16"/>
      <c r="J155" s="21"/>
      <c r="K155" s="16"/>
      <c r="L155" s="16"/>
      <c r="M155" s="16"/>
      <c r="N155" s="21"/>
      <c r="O155" s="16"/>
      <c r="P155" s="16"/>
    </row>
    <row r="156" spans="3:16">
      <c r="C156" s="16"/>
      <c r="D156" s="16"/>
      <c r="F156" s="21"/>
      <c r="G156" s="16"/>
      <c r="H156" s="16"/>
      <c r="I156" s="16"/>
      <c r="J156" s="21"/>
      <c r="K156" s="16"/>
      <c r="L156" s="16"/>
      <c r="M156" s="16"/>
      <c r="N156" s="21"/>
      <c r="O156" s="16"/>
      <c r="P156" s="16"/>
    </row>
    <row r="157" spans="3:16">
      <c r="C157" s="16"/>
      <c r="D157" s="16"/>
      <c r="F157" s="21"/>
      <c r="G157" s="16"/>
      <c r="H157" s="16"/>
      <c r="I157" s="16"/>
      <c r="J157" s="21"/>
      <c r="K157" s="16"/>
      <c r="L157" s="16"/>
      <c r="M157" s="16"/>
      <c r="N157" s="21"/>
      <c r="O157" s="16"/>
      <c r="P157" s="16"/>
    </row>
    <row r="158" spans="3:16">
      <c r="C158" s="16"/>
      <c r="D158" s="16"/>
      <c r="F158" s="21"/>
      <c r="G158" s="16"/>
      <c r="H158" s="16"/>
      <c r="I158" s="16"/>
      <c r="J158" s="21"/>
      <c r="K158" s="16"/>
      <c r="L158" s="16"/>
      <c r="M158" s="16"/>
      <c r="N158" s="21"/>
      <c r="O158" s="16"/>
      <c r="P158" s="16"/>
    </row>
    <row r="159" spans="3:16">
      <c r="C159" s="16"/>
      <c r="D159" s="16"/>
      <c r="F159" s="21"/>
      <c r="G159" s="16"/>
      <c r="H159" s="16"/>
      <c r="I159" s="16"/>
      <c r="J159" s="21"/>
      <c r="K159" s="16"/>
      <c r="L159" s="16"/>
      <c r="M159" s="16"/>
      <c r="N159" s="21"/>
      <c r="O159" s="16"/>
      <c r="P159" s="16"/>
    </row>
    <row r="160" spans="3:16">
      <c r="C160" s="16"/>
      <c r="D160" s="16"/>
      <c r="F160" s="21"/>
      <c r="G160" s="16"/>
      <c r="H160" s="16"/>
      <c r="I160" s="16"/>
      <c r="J160" s="21"/>
      <c r="K160" s="16"/>
      <c r="L160" s="16"/>
      <c r="M160" s="16"/>
      <c r="N160" s="21"/>
      <c r="O160" s="16"/>
      <c r="P160" s="16"/>
    </row>
    <row r="161" spans="3:16">
      <c r="C161" s="16"/>
      <c r="D161" s="16"/>
      <c r="F161" s="21"/>
      <c r="G161" s="16"/>
      <c r="H161" s="16"/>
      <c r="I161" s="16"/>
      <c r="J161" s="21"/>
      <c r="K161" s="16"/>
      <c r="L161" s="16"/>
      <c r="M161" s="16"/>
      <c r="N161" s="21"/>
      <c r="O161" s="16"/>
      <c r="P161" s="16"/>
    </row>
    <row r="162" spans="3:16">
      <c r="C162" s="16"/>
      <c r="D162" s="16"/>
      <c r="F162" s="21"/>
      <c r="G162" s="16"/>
      <c r="H162" s="16"/>
      <c r="I162" s="16"/>
      <c r="J162" s="21"/>
      <c r="K162" s="16"/>
      <c r="L162" s="16"/>
      <c r="M162" s="16"/>
      <c r="N162" s="21"/>
      <c r="O162" s="16"/>
      <c r="P162" s="16"/>
    </row>
    <row r="163" spans="3:16">
      <c r="C163" s="16"/>
      <c r="D163" s="16"/>
      <c r="F163" s="21"/>
      <c r="G163" s="16"/>
      <c r="H163" s="16"/>
      <c r="I163" s="16"/>
      <c r="J163" s="21"/>
      <c r="K163" s="16"/>
      <c r="L163" s="16"/>
      <c r="M163" s="16"/>
      <c r="N163" s="21"/>
      <c r="O163" s="16"/>
      <c r="P163" s="16"/>
    </row>
    <row r="164" spans="3:16">
      <c r="C164" s="16"/>
      <c r="D164" s="16"/>
      <c r="F164" s="21"/>
      <c r="G164" s="16"/>
      <c r="H164" s="16"/>
      <c r="I164" s="16"/>
      <c r="J164" s="21"/>
      <c r="K164" s="16"/>
      <c r="L164" s="16"/>
      <c r="M164" s="16"/>
      <c r="N164" s="21"/>
      <c r="O164" s="16"/>
      <c r="P164" s="16"/>
    </row>
    <row r="165" spans="3:16">
      <c r="C165" s="16"/>
      <c r="D165" s="16"/>
      <c r="F165" s="21"/>
      <c r="G165" s="16"/>
      <c r="H165" s="16"/>
      <c r="I165" s="16"/>
      <c r="J165" s="21"/>
      <c r="K165" s="16"/>
      <c r="L165" s="16"/>
      <c r="M165" s="16"/>
      <c r="N165" s="21"/>
      <c r="O165" s="16"/>
      <c r="P165" s="16"/>
    </row>
    <row r="166" spans="3:16">
      <c r="C166" s="16"/>
      <c r="D166" s="16"/>
      <c r="F166" s="21"/>
      <c r="G166" s="16"/>
      <c r="H166" s="16"/>
      <c r="I166" s="16"/>
      <c r="J166" s="21"/>
      <c r="K166" s="16"/>
      <c r="L166" s="16"/>
      <c r="M166" s="16"/>
      <c r="N166" s="21"/>
      <c r="O166" s="16"/>
      <c r="P166" s="16"/>
    </row>
    <row r="167" spans="3:16">
      <c r="C167" s="16"/>
      <c r="D167" s="16"/>
      <c r="F167" s="21"/>
      <c r="G167" s="16"/>
      <c r="H167" s="16"/>
      <c r="I167" s="16"/>
      <c r="J167" s="21"/>
      <c r="K167" s="16"/>
      <c r="L167" s="16"/>
      <c r="M167" s="16"/>
      <c r="N167" s="21"/>
      <c r="O167" s="16"/>
      <c r="P167" s="16"/>
    </row>
    <row r="168" spans="3:16">
      <c r="C168" s="16"/>
      <c r="D168" s="16"/>
      <c r="F168" s="21"/>
      <c r="G168" s="16"/>
      <c r="H168" s="16"/>
      <c r="I168" s="16"/>
      <c r="J168" s="21"/>
      <c r="K168" s="16"/>
      <c r="L168" s="16"/>
      <c r="M168" s="16"/>
      <c r="N168" s="21"/>
      <c r="O168" s="16"/>
      <c r="P168" s="16"/>
    </row>
    <row r="169" spans="3:16">
      <c r="C169" s="16"/>
      <c r="D169" s="16"/>
      <c r="F169" s="21"/>
      <c r="G169" s="16"/>
      <c r="H169" s="16"/>
      <c r="I169" s="16"/>
      <c r="J169" s="21"/>
      <c r="K169" s="16"/>
      <c r="L169" s="16"/>
      <c r="M169" s="16"/>
      <c r="N169" s="21"/>
      <c r="O169" s="16"/>
      <c r="P169" s="16"/>
    </row>
    <row r="170" spans="3:16">
      <c r="C170" s="16"/>
      <c r="D170" s="16"/>
      <c r="F170" s="21"/>
      <c r="G170" s="16"/>
      <c r="H170" s="16"/>
      <c r="I170" s="16"/>
      <c r="J170" s="21"/>
      <c r="K170" s="16"/>
      <c r="L170" s="16"/>
      <c r="M170" s="16"/>
      <c r="N170" s="21"/>
      <c r="O170" s="16"/>
      <c r="P170" s="16"/>
    </row>
    <row r="171" spans="3:16">
      <c r="C171" s="16"/>
      <c r="D171" s="16"/>
      <c r="F171" s="21"/>
      <c r="G171" s="16"/>
      <c r="H171" s="16"/>
      <c r="I171" s="16"/>
      <c r="J171" s="21"/>
      <c r="K171" s="16"/>
      <c r="L171" s="16"/>
      <c r="M171" s="16"/>
      <c r="N171" s="21"/>
      <c r="O171" s="16"/>
      <c r="P171" s="16"/>
    </row>
    <row r="172" spans="3:16">
      <c r="C172" s="16"/>
      <c r="D172" s="16"/>
      <c r="F172" s="21"/>
      <c r="G172" s="16"/>
      <c r="H172" s="16"/>
      <c r="I172" s="16"/>
      <c r="J172" s="21"/>
      <c r="K172" s="16"/>
      <c r="L172" s="16"/>
      <c r="M172" s="16"/>
      <c r="N172" s="21"/>
      <c r="O172" s="16"/>
      <c r="P172" s="16"/>
    </row>
    <row r="173" spans="3:16">
      <c r="C173" s="16"/>
      <c r="D173" s="16"/>
      <c r="F173" s="21"/>
      <c r="G173" s="16"/>
      <c r="H173" s="16"/>
      <c r="I173" s="16"/>
      <c r="J173" s="21"/>
      <c r="K173" s="16"/>
      <c r="L173" s="16"/>
      <c r="M173" s="16"/>
      <c r="N173" s="21"/>
      <c r="O173" s="16"/>
      <c r="P173" s="16"/>
    </row>
    <row r="174" spans="3:16">
      <c r="C174" s="16"/>
      <c r="D174" s="16"/>
      <c r="F174" s="21"/>
      <c r="G174" s="16"/>
      <c r="H174" s="16"/>
      <c r="I174" s="16"/>
      <c r="J174" s="21"/>
      <c r="K174" s="16"/>
      <c r="L174" s="16"/>
      <c r="M174" s="16"/>
      <c r="N174" s="21"/>
      <c r="O174" s="16"/>
      <c r="P174" s="16"/>
    </row>
    <row r="175" spans="3:16">
      <c r="C175" s="16"/>
      <c r="D175" s="16"/>
      <c r="F175" s="21"/>
      <c r="G175" s="16"/>
      <c r="H175" s="16"/>
      <c r="I175" s="16"/>
      <c r="J175" s="21"/>
      <c r="K175" s="16"/>
      <c r="L175" s="16"/>
      <c r="M175" s="16"/>
      <c r="N175" s="21"/>
      <c r="O175" s="16"/>
      <c r="P175" s="16"/>
    </row>
    <row r="176" spans="3:16">
      <c r="C176" s="16"/>
      <c r="D176" s="16"/>
      <c r="F176" s="21"/>
      <c r="G176" s="16"/>
      <c r="H176" s="16"/>
      <c r="I176" s="16"/>
      <c r="J176" s="21"/>
      <c r="K176" s="16"/>
      <c r="L176" s="16"/>
      <c r="M176" s="16"/>
      <c r="N176" s="21"/>
      <c r="O176" s="16"/>
      <c r="P176" s="16"/>
    </row>
    <row r="177" spans="3:16">
      <c r="C177" s="16"/>
      <c r="D177" s="16"/>
      <c r="F177" s="21"/>
      <c r="G177" s="16"/>
      <c r="H177" s="16"/>
      <c r="I177" s="16"/>
      <c r="J177" s="21"/>
      <c r="K177" s="16"/>
      <c r="L177" s="16"/>
      <c r="M177" s="16"/>
      <c r="N177" s="21"/>
      <c r="O177" s="16"/>
      <c r="P177" s="16"/>
    </row>
    <row r="178" spans="3:16">
      <c r="C178" s="16"/>
      <c r="D178" s="16"/>
      <c r="F178" s="21"/>
      <c r="G178" s="16"/>
      <c r="H178" s="16"/>
      <c r="I178" s="16"/>
      <c r="J178" s="21"/>
      <c r="K178" s="16"/>
      <c r="L178" s="16"/>
      <c r="M178" s="16"/>
      <c r="N178" s="21"/>
      <c r="O178" s="16"/>
      <c r="P178" s="16"/>
    </row>
    <row r="179" spans="3:16">
      <c r="C179" s="16"/>
      <c r="D179" s="16"/>
      <c r="F179" s="21"/>
      <c r="G179" s="16"/>
      <c r="H179" s="16"/>
      <c r="I179" s="16"/>
      <c r="J179" s="21"/>
      <c r="K179" s="16"/>
      <c r="L179" s="16"/>
      <c r="M179" s="16"/>
      <c r="N179" s="21"/>
      <c r="O179" s="16"/>
      <c r="P179" s="16"/>
    </row>
    <row r="180" spans="3:16">
      <c r="C180" s="16"/>
      <c r="D180" s="16"/>
      <c r="F180" s="21"/>
      <c r="G180" s="16"/>
      <c r="H180" s="16"/>
      <c r="I180" s="16"/>
      <c r="J180" s="21"/>
      <c r="K180" s="16"/>
      <c r="L180" s="16"/>
      <c r="M180" s="16"/>
      <c r="N180" s="21"/>
      <c r="O180" s="16"/>
      <c r="P180" s="16"/>
    </row>
    <row r="181" spans="3:16">
      <c r="C181" s="16"/>
      <c r="D181" s="16"/>
      <c r="F181" s="21"/>
      <c r="G181" s="16"/>
      <c r="H181" s="16"/>
      <c r="I181" s="16"/>
      <c r="J181" s="21"/>
      <c r="K181" s="16"/>
      <c r="L181" s="16"/>
      <c r="M181" s="16"/>
      <c r="N181" s="21"/>
      <c r="O181" s="16"/>
      <c r="P181" s="16"/>
    </row>
    <row r="182" spans="3:16">
      <c r="C182" s="16"/>
      <c r="D182" s="16"/>
      <c r="F182" s="21"/>
      <c r="G182" s="16"/>
      <c r="H182" s="16"/>
      <c r="I182" s="16"/>
      <c r="J182" s="21"/>
      <c r="K182" s="16"/>
      <c r="L182" s="16"/>
      <c r="M182" s="16"/>
      <c r="N182" s="21"/>
      <c r="O182" s="16"/>
      <c r="P182" s="16"/>
    </row>
    <row r="183" spans="3:16">
      <c r="C183" s="16"/>
      <c r="D183" s="16"/>
      <c r="F183" s="21"/>
      <c r="G183" s="16"/>
      <c r="H183" s="16"/>
      <c r="I183" s="16"/>
      <c r="J183" s="21"/>
      <c r="K183" s="16"/>
      <c r="L183" s="16"/>
      <c r="M183" s="16"/>
      <c r="N183" s="21"/>
      <c r="O183" s="16"/>
      <c r="P183" s="16"/>
    </row>
    <row r="184" spans="3:16">
      <c r="C184" s="16"/>
      <c r="D184" s="16"/>
      <c r="F184" s="21"/>
      <c r="G184" s="16"/>
      <c r="H184" s="16"/>
      <c r="I184" s="16"/>
      <c r="J184" s="21"/>
      <c r="K184" s="16"/>
      <c r="L184" s="16"/>
      <c r="M184" s="16"/>
      <c r="N184" s="21"/>
      <c r="O184" s="16"/>
      <c r="P184" s="16"/>
    </row>
    <row r="185" spans="3:16">
      <c r="C185" s="16"/>
      <c r="D185" s="16"/>
      <c r="F185" s="21"/>
      <c r="G185" s="16"/>
      <c r="H185" s="16"/>
      <c r="I185" s="16"/>
      <c r="J185" s="21"/>
      <c r="K185" s="16"/>
      <c r="L185" s="16"/>
      <c r="M185" s="16"/>
      <c r="N185" s="21"/>
      <c r="O185" s="16"/>
      <c r="P185" s="16"/>
    </row>
    <row r="186" spans="3:16">
      <c r="C186" s="16"/>
      <c r="D186" s="16"/>
      <c r="F186" s="21"/>
      <c r="G186" s="16"/>
      <c r="H186" s="16"/>
      <c r="I186" s="16"/>
      <c r="J186" s="21"/>
      <c r="K186" s="16"/>
      <c r="L186" s="16"/>
      <c r="M186" s="16"/>
      <c r="N186" s="21"/>
      <c r="O186" s="16"/>
      <c r="P186" s="16"/>
    </row>
    <row r="187" spans="3:16">
      <c r="C187" s="16"/>
      <c r="D187" s="16"/>
      <c r="F187" s="21"/>
      <c r="G187" s="16"/>
      <c r="H187" s="16"/>
      <c r="I187" s="16"/>
      <c r="J187" s="21"/>
      <c r="K187" s="16"/>
      <c r="L187" s="16"/>
      <c r="M187" s="16"/>
      <c r="N187" s="21"/>
      <c r="O187" s="16"/>
      <c r="P187" s="16"/>
    </row>
    <row r="188" spans="3:16">
      <c r="C188" s="16"/>
      <c r="D188" s="16"/>
      <c r="F188" s="21"/>
      <c r="G188" s="16"/>
      <c r="H188" s="16"/>
      <c r="I188" s="16"/>
      <c r="J188" s="21"/>
      <c r="K188" s="16"/>
      <c r="L188" s="16"/>
      <c r="M188" s="16"/>
      <c r="N188" s="21"/>
      <c r="O188" s="16"/>
      <c r="P188" s="16"/>
    </row>
    <row r="189" spans="3:16">
      <c r="C189" s="16"/>
      <c r="D189" s="16"/>
      <c r="F189" s="21"/>
      <c r="G189" s="16"/>
      <c r="H189" s="16"/>
      <c r="I189" s="16"/>
      <c r="J189" s="21"/>
      <c r="K189" s="16"/>
      <c r="L189" s="16"/>
      <c r="M189" s="16"/>
      <c r="N189" s="21"/>
      <c r="O189" s="16"/>
      <c r="P189" s="16"/>
    </row>
    <row r="190" spans="3:16">
      <c r="C190" s="16"/>
      <c r="D190" s="16"/>
      <c r="F190" s="21"/>
      <c r="G190" s="16"/>
      <c r="H190" s="16"/>
      <c r="I190" s="16"/>
      <c r="J190" s="21"/>
      <c r="K190" s="16"/>
      <c r="L190" s="16"/>
      <c r="M190" s="16"/>
      <c r="N190" s="21"/>
      <c r="O190" s="16"/>
      <c r="P190" s="16"/>
    </row>
    <row r="191" spans="3:16">
      <c r="C191" s="16"/>
      <c r="D191" s="16"/>
      <c r="F191" s="21"/>
      <c r="G191" s="16"/>
      <c r="H191" s="16"/>
      <c r="I191" s="16"/>
      <c r="J191" s="21"/>
      <c r="K191" s="16"/>
      <c r="L191" s="16"/>
      <c r="M191" s="16"/>
      <c r="N191" s="21"/>
      <c r="O191" s="16"/>
      <c r="P191" s="16"/>
    </row>
    <row r="192" spans="3:16">
      <c r="C192" s="16"/>
      <c r="D192" s="16"/>
      <c r="F192" s="21"/>
      <c r="G192" s="16"/>
      <c r="H192" s="16"/>
      <c r="I192" s="16"/>
      <c r="J192" s="21"/>
      <c r="K192" s="16"/>
      <c r="L192" s="16"/>
      <c r="M192" s="16"/>
      <c r="N192" s="21"/>
      <c r="O192" s="16"/>
      <c r="P192" s="16"/>
    </row>
    <row r="193" spans="3:16">
      <c r="C193" s="16"/>
      <c r="D193" s="16"/>
      <c r="F193" s="21"/>
      <c r="G193" s="16"/>
      <c r="H193" s="16"/>
      <c r="I193" s="16"/>
      <c r="J193" s="21"/>
      <c r="K193" s="16"/>
      <c r="L193" s="16"/>
      <c r="M193" s="16"/>
      <c r="N193" s="21"/>
      <c r="O193" s="16"/>
      <c r="P193" s="16"/>
    </row>
    <row r="194" spans="3:16">
      <c r="C194" s="16"/>
      <c r="D194" s="16"/>
      <c r="F194" s="21"/>
      <c r="G194" s="16"/>
      <c r="H194" s="16"/>
      <c r="I194" s="16"/>
      <c r="J194" s="21"/>
      <c r="K194" s="16"/>
      <c r="L194" s="16"/>
      <c r="M194" s="16"/>
      <c r="N194" s="21"/>
      <c r="O194" s="16"/>
      <c r="P194" s="16"/>
    </row>
    <row r="195" spans="3:16">
      <c r="C195" s="16"/>
      <c r="D195" s="16"/>
      <c r="F195" s="21"/>
      <c r="G195" s="16"/>
      <c r="H195" s="16"/>
      <c r="I195" s="16"/>
      <c r="J195" s="21"/>
      <c r="K195" s="16"/>
      <c r="L195" s="16"/>
      <c r="M195" s="16"/>
      <c r="N195" s="21"/>
      <c r="O195" s="16"/>
      <c r="P195" s="16"/>
    </row>
    <row r="196" spans="3:16">
      <c r="C196" s="16"/>
      <c r="D196" s="16"/>
      <c r="F196" s="21"/>
      <c r="G196" s="16"/>
      <c r="H196" s="16"/>
      <c r="I196" s="16"/>
      <c r="J196" s="21"/>
      <c r="K196" s="16"/>
      <c r="L196" s="16"/>
      <c r="M196" s="16"/>
      <c r="N196" s="21"/>
      <c r="O196" s="16"/>
      <c r="P196" s="16"/>
    </row>
    <row r="197" spans="3:16">
      <c r="C197" s="16"/>
      <c r="D197" s="16"/>
      <c r="F197" s="21"/>
      <c r="G197" s="16"/>
      <c r="H197" s="16"/>
      <c r="I197" s="16"/>
      <c r="J197" s="21"/>
      <c r="K197" s="16"/>
      <c r="L197" s="16"/>
      <c r="M197" s="16"/>
      <c r="N197" s="21"/>
      <c r="O197" s="16"/>
      <c r="P197" s="16"/>
    </row>
    <row r="198" spans="3:16">
      <c r="C198" s="16"/>
      <c r="D198" s="16"/>
      <c r="F198" s="21"/>
      <c r="G198" s="16"/>
      <c r="H198" s="16"/>
      <c r="I198" s="16"/>
      <c r="J198" s="21"/>
      <c r="K198" s="16"/>
      <c r="L198" s="16"/>
      <c r="M198" s="16"/>
      <c r="N198" s="21"/>
      <c r="O198" s="16"/>
      <c r="P198" s="16"/>
    </row>
    <row r="199" spans="3:16">
      <c r="C199" s="16"/>
      <c r="D199" s="16"/>
      <c r="F199" s="21"/>
      <c r="G199" s="16"/>
      <c r="H199" s="16"/>
      <c r="I199" s="16"/>
      <c r="J199" s="21"/>
      <c r="K199" s="16"/>
      <c r="L199" s="16"/>
      <c r="M199" s="16"/>
      <c r="N199" s="21"/>
      <c r="O199" s="16"/>
      <c r="P199" s="16"/>
    </row>
    <row r="200" spans="3:16">
      <c r="C200" s="16"/>
      <c r="D200" s="16"/>
      <c r="F200" s="21"/>
      <c r="G200" s="16"/>
      <c r="H200" s="16"/>
      <c r="I200" s="16"/>
      <c r="J200" s="21"/>
      <c r="K200" s="16"/>
      <c r="L200" s="16"/>
      <c r="M200" s="16"/>
      <c r="N200" s="21"/>
      <c r="O200" s="16"/>
      <c r="P200" s="16"/>
    </row>
    <row r="201" spans="3:16">
      <c r="C201" s="16"/>
      <c r="D201" s="16"/>
      <c r="F201" s="21"/>
      <c r="G201" s="16"/>
      <c r="H201" s="16"/>
      <c r="I201" s="16"/>
      <c r="J201" s="21"/>
      <c r="K201" s="16"/>
      <c r="L201" s="16"/>
      <c r="M201" s="16"/>
      <c r="N201" s="21"/>
      <c r="O201" s="16"/>
      <c r="P201" s="16"/>
    </row>
    <row r="202" spans="3:16">
      <c r="C202" s="16"/>
      <c r="D202" s="16"/>
      <c r="F202" s="21"/>
      <c r="G202" s="16"/>
      <c r="H202" s="16"/>
      <c r="I202" s="16"/>
      <c r="J202" s="21"/>
      <c r="K202" s="16"/>
      <c r="L202" s="16"/>
      <c r="M202" s="16"/>
      <c r="N202" s="21"/>
      <c r="O202" s="16"/>
      <c r="P202" s="16"/>
    </row>
    <row r="203" spans="3:16">
      <c r="C203" s="16"/>
      <c r="D203" s="16"/>
      <c r="F203" s="21"/>
      <c r="G203" s="16"/>
      <c r="H203" s="16"/>
      <c r="I203" s="16"/>
      <c r="J203" s="21"/>
      <c r="K203" s="16"/>
      <c r="L203" s="16"/>
      <c r="M203" s="16"/>
      <c r="N203" s="21"/>
      <c r="O203" s="16"/>
      <c r="P203" s="16"/>
    </row>
    <row r="204" spans="3:16">
      <c r="C204" s="16"/>
      <c r="D204" s="16"/>
      <c r="F204" s="21"/>
      <c r="G204" s="16"/>
      <c r="H204" s="16"/>
      <c r="I204" s="16"/>
      <c r="J204" s="21"/>
      <c r="K204" s="16"/>
      <c r="L204" s="16"/>
      <c r="M204" s="16"/>
      <c r="N204" s="21"/>
      <c r="O204" s="16"/>
      <c r="P204" s="16"/>
    </row>
    <row r="205" spans="3:16">
      <c r="C205" s="16"/>
      <c r="D205" s="16"/>
      <c r="F205" s="21"/>
      <c r="G205" s="16"/>
      <c r="H205" s="16"/>
      <c r="I205" s="16"/>
      <c r="J205" s="21"/>
      <c r="K205" s="16"/>
      <c r="L205" s="16"/>
      <c r="M205" s="16"/>
      <c r="N205" s="21"/>
      <c r="O205" s="16"/>
      <c r="P205" s="16"/>
    </row>
    <row r="206" spans="3:16">
      <c r="C206" s="16"/>
      <c r="D206" s="16"/>
      <c r="F206" s="21"/>
      <c r="G206" s="16"/>
      <c r="H206" s="16"/>
      <c r="I206" s="16"/>
      <c r="J206" s="21"/>
      <c r="K206" s="16"/>
      <c r="L206" s="16"/>
      <c r="M206" s="16"/>
      <c r="N206" s="21"/>
      <c r="O206" s="16"/>
      <c r="P206" s="16"/>
    </row>
    <row r="207" spans="3:16">
      <c r="C207" s="16"/>
      <c r="D207" s="16"/>
      <c r="F207" s="21"/>
      <c r="G207" s="16"/>
      <c r="H207" s="16"/>
      <c r="I207" s="16"/>
      <c r="J207" s="21"/>
      <c r="K207" s="16"/>
      <c r="L207" s="16"/>
      <c r="M207" s="16"/>
      <c r="N207" s="21"/>
      <c r="O207" s="16"/>
      <c r="P207" s="16"/>
    </row>
    <row r="208" spans="3:16">
      <c r="C208" s="16"/>
      <c r="D208" s="16"/>
      <c r="F208" s="21"/>
      <c r="G208" s="16"/>
      <c r="H208" s="16"/>
      <c r="I208" s="16"/>
      <c r="J208" s="21"/>
      <c r="K208" s="16"/>
      <c r="L208" s="16"/>
      <c r="M208" s="16"/>
      <c r="N208" s="21"/>
      <c r="O208" s="16"/>
      <c r="P208" s="16"/>
    </row>
    <row r="209" spans="3:16">
      <c r="C209" s="16"/>
      <c r="D209" s="16"/>
      <c r="F209" s="21"/>
      <c r="G209" s="16"/>
      <c r="H209" s="16"/>
      <c r="I209" s="16"/>
      <c r="J209" s="21"/>
      <c r="K209" s="16"/>
      <c r="L209" s="16"/>
      <c r="M209" s="16"/>
      <c r="N209" s="21"/>
      <c r="O209" s="16"/>
      <c r="P209" s="16"/>
    </row>
    <row r="210" spans="3:16">
      <c r="C210" s="16"/>
      <c r="D210" s="16"/>
      <c r="F210" s="21"/>
      <c r="G210" s="16"/>
      <c r="H210" s="16"/>
      <c r="I210" s="16"/>
      <c r="J210" s="21"/>
      <c r="K210" s="16"/>
      <c r="L210" s="16"/>
      <c r="M210" s="16"/>
      <c r="N210" s="21"/>
      <c r="O210" s="16"/>
      <c r="P210" s="16"/>
    </row>
    <row r="211" spans="3:16">
      <c r="C211" s="16"/>
      <c r="D211" s="16"/>
      <c r="F211" s="21"/>
      <c r="G211" s="16"/>
      <c r="H211" s="16"/>
      <c r="I211" s="16"/>
      <c r="J211" s="21"/>
      <c r="K211" s="16"/>
      <c r="L211" s="16"/>
      <c r="M211" s="16"/>
      <c r="N211" s="21"/>
      <c r="O211" s="16"/>
      <c r="P211" s="16"/>
    </row>
    <row r="212" spans="3:16">
      <c r="C212" s="16"/>
      <c r="D212" s="16"/>
      <c r="F212" s="21"/>
      <c r="G212" s="16"/>
      <c r="H212" s="16"/>
      <c r="I212" s="16"/>
      <c r="J212" s="21"/>
      <c r="K212" s="16"/>
      <c r="L212" s="16"/>
      <c r="M212" s="16"/>
      <c r="N212" s="21"/>
      <c r="O212" s="16"/>
      <c r="P212" s="16"/>
    </row>
    <row r="213" spans="3:16">
      <c r="C213" s="16"/>
      <c r="D213" s="16"/>
      <c r="F213" s="21"/>
      <c r="G213" s="16"/>
      <c r="H213" s="16"/>
      <c r="I213" s="16"/>
      <c r="J213" s="21"/>
      <c r="K213" s="16"/>
      <c r="L213" s="16"/>
      <c r="M213" s="16"/>
      <c r="N213" s="21"/>
      <c r="O213" s="16"/>
      <c r="P213" s="16"/>
    </row>
    <row r="214" spans="3:16">
      <c r="C214" s="16"/>
      <c r="D214" s="16"/>
      <c r="F214" s="21"/>
      <c r="G214" s="16"/>
      <c r="H214" s="16"/>
      <c r="I214" s="16"/>
      <c r="J214" s="21"/>
      <c r="K214" s="16"/>
      <c r="L214" s="16"/>
      <c r="M214" s="16"/>
      <c r="N214" s="21"/>
      <c r="O214" s="16"/>
      <c r="P214" s="16"/>
    </row>
    <row r="215" spans="3:16">
      <c r="C215" s="16"/>
      <c r="D215" s="16"/>
      <c r="F215" s="21"/>
      <c r="G215" s="16"/>
      <c r="H215" s="16"/>
      <c r="I215" s="16"/>
      <c r="J215" s="21"/>
      <c r="K215" s="16"/>
      <c r="L215" s="16"/>
      <c r="M215" s="16"/>
      <c r="N215" s="21"/>
      <c r="O215" s="16"/>
      <c r="P215" s="16"/>
    </row>
    <row r="216" spans="3:16">
      <c r="C216" s="16"/>
      <c r="D216" s="16"/>
      <c r="F216" s="21"/>
      <c r="G216" s="16"/>
      <c r="H216" s="16"/>
      <c r="I216" s="16"/>
      <c r="J216" s="21"/>
      <c r="K216" s="16"/>
      <c r="L216" s="16"/>
      <c r="M216" s="16"/>
      <c r="N216" s="21"/>
      <c r="O216" s="16"/>
      <c r="P216" s="16"/>
    </row>
    <row r="217" spans="3:16">
      <c r="C217" s="16"/>
      <c r="D217" s="16"/>
      <c r="F217" s="21"/>
      <c r="G217" s="16"/>
      <c r="H217" s="16"/>
      <c r="I217" s="16"/>
      <c r="J217" s="21"/>
      <c r="K217" s="16"/>
      <c r="L217" s="16"/>
      <c r="M217" s="16"/>
      <c r="N217" s="21"/>
      <c r="O217" s="16"/>
      <c r="P217" s="16"/>
    </row>
    <row r="218" spans="3:16">
      <c r="C218" s="16"/>
      <c r="D218" s="16"/>
      <c r="F218" s="21"/>
      <c r="G218" s="16"/>
      <c r="H218" s="16"/>
      <c r="I218" s="16"/>
      <c r="J218" s="21"/>
      <c r="K218" s="16"/>
      <c r="L218" s="16"/>
      <c r="M218" s="16"/>
      <c r="N218" s="21"/>
      <c r="O218" s="16"/>
      <c r="P218" s="16"/>
    </row>
    <row r="219" spans="3:16">
      <c r="C219" s="16"/>
      <c r="D219" s="16"/>
      <c r="F219" s="21"/>
      <c r="G219" s="16"/>
      <c r="H219" s="16"/>
      <c r="I219" s="16"/>
      <c r="J219" s="21"/>
      <c r="K219" s="16"/>
      <c r="L219" s="16"/>
      <c r="M219" s="16"/>
      <c r="N219" s="21"/>
      <c r="O219" s="16"/>
      <c r="P219" s="16"/>
    </row>
    <row r="220" spans="3:16">
      <c r="C220" s="16"/>
      <c r="D220" s="16"/>
      <c r="F220" s="21"/>
      <c r="G220" s="16"/>
      <c r="H220" s="16"/>
      <c r="I220" s="16"/>
      <c r="J220" s="21"/>
      <c r="K220" s="16"/>
      <c r="L220" s="16"/>
      <c r="M220" s="16"/>
      <c r="N220" s="21"/>
      <c r="O220" s="16"/>
      <c r="P220" s="16"/>
    </row>
    <row r="221" spans="3:16">
      <c r="C221" s="16"/>
      <c r="D221" s="16"/>
      <c r="F221" s="21"/>
      <c r="G221" s="16"/>
      <c r="H221" s="16"/>
      <c r="I221" s="16"/>
      <c r="J221" s="21"/>
      <c r="K221" s="16"/>
      <c r="L221" s="16"/>
      <c r="M221" s="16"/>
      <c r="N221" s="21"/>
      <c r="O221" s="16"/>
      <c r="P221" s="16"/>
    </row>
    <row r="222" spans="3:16">
      <c r="C222" s="16"/>
      <c r="D222" s="16"/>
      <c r="F222" s="21"/>
      <c r="G222" s="16"/>
      <c r="H222" s="16"/>
      <c r="I222" s="16"/>
      <c r="J222" s="21"/>
      <c r="K222" s="16"/>
      <c r="L222" s="16"/>
      <c r="M222" s="16"/>
      <c r="N222" s="21"/>
      <c r="O222" s="16"/>
      <c r="P222" s="16"/>
    </row>
    <row r="223" spans="3:16">
      <c r="C223" s="16"/>
      <c r="D223" s="16"/>
      <c r="F223" s="21"/>
      <c r="G223" s="16"/>
      <c r="H223" s="16"/>
      <c r="I223" s="16"/>
      <c r="J223" s="21"/>
      <c r="K223" s="16"/>
      <c r="L223" s="16"/>
      <c r="M223" s="16"/>
      <c r="N223" s="21"/>
      <c r="O223" s="16"/>
      <c r="P223" s="16"/>
    </row>
    <row r="224" spans="3:16">
      <c r="C224" s="16"/>
      <c r="D224" s="16"/>
      <c r="F224" s="21"/>
      <c r="G224" s="16"/>
      <c r="H224" s="16"/>
      <c r="I224" s="16"/>
      <c r="J224" s="21"/>
      <c r="K224" s="16"/>
      <c r="L224" s="16"/>
      <c r="M224" s="16"/>
      <c r="N224" s="21"/>
      <c r="O224" s="16"/>
      <c r="P224" s="16"/>
    </row>
    <row r="225" spans="3:16">
      <c r="C225" s="16"/>
      <c r="D225" s="16"/>
      <c r="F225" s="21"/>
      <c r="G225" s="16"/>
      <c r="H225" s="16"/>
      <c r="I225" s="16"/>
      <c r="J225" s="21"/>
      <c r="K225" s="16"/>
      <c r="L225" s="16"/>
      <c r="M225" s="16"/>
      <c r="N225" s="21"/>
      <c r="O225" s="16"/>
      <c r="P225" s="16"/>
    </row>
    <row r="226" spans="3:16">
      <c r="C226" s="16"/>
      <c r="D226" s="16"/>
      <c r="F226" s="21"/>
      <c r="G226" s="16"/>
      <c r="H226" s="16"/>
      <c r="I226" s="16"/>
      <c r="J226" s="21"/>
      <c r="K226" s="16"/>
      <c r="L226" s="16"/>
      <c r="M226" s="16"/>
      <c r="N226" s="21"/>
      <c r="O226" s="16"/>
      <c r="P226" s="16"/>
    </row>
    <row r="227" spans="3:16">
      <c r="C227" s="16"/>
      <c r="D227" s="16"/>
      <c r="F227" s="21"/>
      <c r="G227" s="16"/>
      <c r="H227" s="16"/>
      <c r="I227" s="16"/>
      <c r="J227" s="21"/>
      <c r="K227" s="16"/>
      <c r="L227" s="16"/>
      <c r="M227" s="16"/>
      <c r="N227" s="21"/>
      <c r="O227" s="16"/>
      <c r="P227" s="16"/>
    </row>
    <row r="228" spans="3:16">
      <c r="C228" s="16"/>
      <c r="D228" s="16"/>
      <c r="F228" s="21"/>
      <c r="G228" s="16"/>
      <c r="H228" s="16"/>
      <c r="I228" s="16"/>
      <c r="J228" s="21"/>
      <c r="K228" s="16"/>
      <c r="L228" s="16"/>
      <c r="M228" s="16"/>
      <c r="N228" s="21"/>
      <c r="O228" s="16"/>
      <c r="P228" s="16"/>
    </row>
    <row r="229" spans="3:16">
      <c r="C229" s="16"/>
      <c r="D229" s="16"/>
      <c r="F229" s="21"/>
      <c r="G229" s="16"/>
      <c r="H229" s="16"/>
      <c r="I229" s="16"/>
      <c r="J229" s="21"/>
      <c r="K229" s="16"/>
      <c r="L229" s="16"/>
      <c r="M229" s="16"/>
      <c r="N229" s="21"/>
      <c r="O229" s="16"/>
      <c r="P229" s="16"/>
    </row>
    <row r="230" spans="3:16">
      <c r="C230" s="16"/>
      <c r="D230" s="16"/>
      <c r="F230" s="21"/>
      <c r="G230" s="16"/>
      <c r="H230" s="16"/>
      <c r="I230" s="16"/>
      <c r="J230" s="21"/>
      <c r="K230" s="16"/>
      <c r="L230" s="16"/>
      <c r="M230" s="16"/>
      <c r="N230" s="21"/>
      <c r="O230" s="16"/>
      <c r="P230" s="16"/>
    </row>
    <row r="231" spans="3:16">
      <c r="C231" s="16"/>
      <c r="D231" s="16"/>
      <c r="F231" s="21"/>
      <c r="G231" s="16"/>
      <c r="H231" s="16"/>
      <c r="I231" s="16"/>
      <c r="J231" s="21"/>
      <c r="K231" s="16"/>
      <c r="L231" s="16"/>
      <c r="M231" s="16"/>
      <c r="N231" s="21"/>
      <c r="O231" s="16"/>
      <c r="P231" s="16"/>
    </row>
    <row r="232" spans="3:16">
      <c r="C232" s="16"/>
      <c r="D232" s="16"/>
      <c r="F232" s="21"/>
      <c r="G232" s="16"/>
      <c r="H232" s="16"/>
      <c r="I232" s="16"/>
      <c r="J232" s="21"/>
      <c r="K232" s="16"/>
      <c r="L232" s="16"/>
      <c r="M232" s="16"/>
      <c r="N232" s="21"/>
      <c r="O232" s="16"/>
      <c r="P232" s="16"/>
    </row>
    <row r="233" spans="3:16">
      <c r="C233" s="16"/>
      <c r="D233" s="16"/>
      <c r="F233" s="21"/>
      <c r="G233" s="16"/>
      <c r="H233" s="16"/>
      <c r="I233" s="16"/>
      <c r="J233" s="21"/>
      <c r="K233" s="16"/>
      <c r="L233" s="16"/>
      <c r="M233" s="16"/>
      <c r="N233" s="21"/>
      <c r="O233" s="16"/>
      <c r="P233" s="16"/>
    </row>
    <row r="234" spans="3:16">
      <c r="C234" s="16"/>
      <c r="D234" s="16"/>
      <c r="F234" s="21"/>
      <c r="G234" s="16"/>
      <c r="H234" s="16"/>
      <c r="I234" s="16"/>
      <c r="J234" s="21"/>
      <c r="K234" s="16"/>
      <c r="L234" s="16"/>
      <c r="M234" s="16"/>
      <c r="N234" s="21"/>
      <c r="O234" s="16"/>
      <c r="P234" s="16"/>
    </row>
    <row r="235" spans="3:16">
      <c r="C235" s="16"/>
      <c r="D235" s="16"/>
      <c r="F235" s="21"/>
      <c r="G235" s="16"/>
      <c r="H235" s="16"/>
      <c r="I235" s="16"/>
      <c r="J235" s="21"/>
      <c r="K235" s="16"/>
      <c r="L235" s="16"/>
      <c r="M235" s="16"/>
      <c r="N235" s="21"/>
      <c r="O235" s="16"/>
      <c r="P235" s="16"/>
    </row>
    <row r="236" spans="3:16">
      <c r="C236" s="16"/>
      <c r="D236" s="16"/>
      <c r="F236" s="21"/>
      <c r="G236" s="16"/>
      <c r="H236" s="16"/>
      <c r="I236" s="16"/>
      <c r="J236" s="21"/>
      <c r="K236" s="16"/>
      <c r="L236" s="16"/>
      <c r="M236" s="16"/>
      <c r="N236" s="21"/>
      <c r="O236" s="16"/>
      <c r="P236" s="16"/>
    </row>
    <row r="237" spans="3:16">
      <c r="C237" s="16"/>
      <c r="D237" s="16"/>
      <c r="F237" s="21"/>
      <c r="G237" s="16"/>
      <c r="H237" s="16"/>
      <c r="I237" s="16"/>
      <c r="J237" s="21"/>
      <c r="K237" s="16"/>
      <c r="L237" s="16"/>
      <c r="M237" s="16"/>
      <c r="N237" s="21"/>
      <c r="O237" s="16"/>
      <c r="P237" s="16"/>
    </row>
    <row r="238" spans="3:16">
      <c r="C238" s="16"/>
      <c r="D238" s="16"/>
      <c r="F238" s="21"/>
      <c r="G238" s="16"/>
      <c r="H238" s="16"/>
      <c r="I238" s="16"/>
      <c r="J238" s="21"/>
      <c r="K238" s="16"/>
      <c r="L238" s="16"/>
      <c r="M238" s="16"/>
      <c r="N238" s="21"/>
      <c r="O238" s="16"/>
      <c r="P238" s="16"/>
    </row>
    <row r="239" spans="3:16">
      <c r="C239" s="16"/>
      <c r="D239" s="16"/>
      <c r="F239" s="21"/>
      <c r="G239" s="16"/>
      <c r="H239" s="16"/>
      <c r="I239" s="16"/>
      <c r="J239" s="21"/>
      <c r="K239" s="16"/>
      <c r="L239" s="16"/>
      <c r="M239" s="16"/>
      <c r="N239" s="21"/>
      <c r="O239" s="16"/>
      <c r="P239" s="16"/>
    </row>
    <row r="240" spans="3:16">
      <c r="C240" s="16"/>
      <c r="D240" s="16"/>
      <c r="F240" s="21"/>
      <c r="G240" s="16"/>
      <c r="H240" s="16"/>
      <c r="I240" s="16"/>
      <c r="J240" s="21"/>
      <c r="K240" s="16"/>
      <c r="L240" s="16"/>
      <c r="M240" s="16"/>
      <c r="N240" s="21"/>
      <c r="O240" s="16"/>
      <c r="P240" s="16"/>
    </row>
    <row r="241" spans="3:16">
      <c r="C241" s="16"/>
      <c r="D241" s="16"/>
      <c r="F241" s="21"/>
      <c r="G241" s="16"/>
      <c r="H241" s="16"/>
      <c r="I241" s="16"/>
      <c r="J241" s="21"/>
      <c r="K241" s="16"/>
      <c r="L241" s="16"/>
      <c r="M241" s="16"/>
      <c r="N241" s="21"/>
      <c r="O241" s="16"/>
      <c r="P241" s="16"/>
    </row>
    <row r="242" spans="3:16">
      <c r="C242" s="16"/>
      <c r="D242" s="16"/>
      <c r="F242" s="21"/>
      <c r="G242" s="16"/>
      <c r="H242" s="16"/>
      <c r="I242" s="16"/>
      <c r="J242" s="21"/>
      <c r="K242" s="16"/>
      <c r="L242" s="16"/>
      <c r="M242" s="16"/>
      <c r="N242" s="21"/>
      <c r="O242" s="16"/>
      <c r="P242" s="16"/>
    </row>
    <row r="243" spans="3:16">
      <c r="C243" s="16"/>
      <c r="D243" s="16"/>
      <c r="F243" s="21"/>
      <c r="G243" s="16"/>
      <c r="H243" s="16"/>
      <c r="I243" s="16"/>
      <c r="J243" s="21"/>
      <c r="K243" s="16"/>
      <c r="L243" s="16"/>
      <c r="M243" s="16"/>
      <c r="N243" s="21"/>
      <c r="O243" s="16"/>
      <c r="P243" s="16"/>
    </row>
    <row r="244" spans="3:16">
      <c r="C244" s="16"/>
      <c r="D244" s="16"/>
      <c r="F244" s="21"/>
      <c r="G244" s="16"/>
      <c r="H244" s="16"/>
      <c r="I244" s="16"/>
      <c r="J244" s="21"/>
      <c r="K244" s="16"/>
      <c r="L244" s="16"/>
      <c r="M244" s="16"/>
      <c r="N244" s="21"/>
      <c r="O244" s="16"/>
      <c r="P244" s="16"/>
    </row>
    <row r="245" spans="3:16">
      <c r="C245" s="16"/>
      <c r="D245" s="16"/>
      <c r="F245" s="21"/>
      <c r="G245" s="16"/>
      <c r="H245" s="16"/>
      <c r="I245" s="16"/>
      <c r="J245" s="21"/>
      <c r="K245" s="16"/>
      <c r="L245" s="16"/>
      <c r="M245" s="16"/>
      <c r="N245" s="21"/>
      <c r="O245" s="16"/>
      <c r="P245" s="16"/>
    </row>
    <row r="246" spans="3:16">
      <c r="C246" s="16"/>
      <c r="D246" s="16"/>
      <c r="F246" s="21"/>
      <c r="G246" s="16"/>
      <c r="H246" s="16"/>
      <c r="I246" s="16"/>
      <c r="J246" s="21"/>
      <c r="K246" s="16"/>
      <c r="L246" s="16"/>
      <c r="M246" s="16"/>
      <c r="N246" s="21"/>
      <c r="O246" s="16"/>
      <c r="P246" s="16"/>
    </row>
    <row r="247" spans="3:16">
      <c r="C247" s="16"/>
      <c r="D247" s="16"/>
      <c r="F247" s="21"/>
      <c r="G247" s="16"/>
      <c r="H247" s="16"/>
      <c r="I247" s="16"/>
      <c r="J247" s="21"/>
      <c r="K247" s="16"/>
      <c r="L247" s="16"/>
      <c r="M247" s="16"/>
      <c r="N247" s="21"/>
      <c r="O247" s="16"/>
      <c r="P247" s="16"/>
    </row>
    <row r="248" spans="3:16">
      <c r="C248" s="16"/>
      <c r="D248" s="16"/>
      <c r="F248" s="21"/>
      <c r="G248" s="16"/>
      <c r="H248" s="16"/>
      <c r="I248" s="16"/>
      <c r="J248" s="21"/>
      <c r="K248" s="16"/>
      <c r="L248" s="16"/>
      <c r="M248" s="16"/>
      <c r="N248" s="21"/>
      <c r="O248" s="16"/>
      <c r="P248" s="16"/>
    </row>
    <row r="249" spans="3:16">
      <c r="C249" s="16"/>
      <c r="D249" s="16"/>
      <c r="F249" s="21"/>
      <c r="G249" s="16"/>
      <c r="H249" s="16"/>
      <c r="I249" s="16"/>
      <c r="J249" s="21"/>
      <c r="K249" s="16"/>
      <c r="L249" s="16"/>
      <c r="M249" s="16"/>
      <c r="N249" s="21"/>
      <c r="O249" s="16"/>
      <c r="P249" s="16"/>
    </row>
    <row r="250" spans="3:16">
      <c r="C250" s="16"/>
      <c r="D250" s="16"/>
      <c r="F250" s="21"/>
      <c r="G250" s="16"/>
      <c r="H250" s="16"/>
      <c r="I250" s="16"/>
      <c r="J250" s="21"/>
      <c r="K250" s="16"/>
      <c r="L250" s="16"/>
      <c r="M250" s="16"/>
      <c r="N250" s="21"/>
      <c r="O250" s="16"/>
      <c r="P250" s="16"/>
    </row>
    <row r="251" spans="3:16">
      <c r="C251" s="16"/>
      <c r="D251" s="16"/>
      <c r="F251" s="21"/>
      <c r="G251" s="16"/>
      <c r="H251" s="16"/>
      <c r="I251" s="16"/>
      <c r="J251" s="21"/>
      <c r="K251" s="16"/>
      <c r="L251" s="16"/>
      <c r="M251" s="16"/>
      <c r="N251" s="21"/>
      <c r="O251" s="16"/>
      <c r="P251" s="16"/>
    </row>
    <row r="252" spans="3:16">
      <c r="C252" s="16"/>
      <c r="D252" s="16"/>
      <c r="F252" s="21"/>
      <c r="G252" s="16"/>
      <c r="H252" s="16"/>
      <c r="I252" s="16"/>
      <c r="J252" s="21"/>
      <c r="K252" s="16"/>
      <c r="L252" s="16"/>
      <c r="M252" s="16"/>
      <c r="N252" s="21"/>
      <c r="O252" s="16"/>
      <c r="P252" s="16"/>
    </row>
    <row r="253" spans="3:16">
      <c r="C253" s="16"/>
      <c r="D253" s="16"/>
      <c r="F253" s="21"/>
      <c r="G253" s="16"/>
      <c r="H253" s="16"/>
      <c r="I253" s="16"/>
      <c r="J253" s="21"/>
      <c r="K253" s="16"/>
      <c r="L253" s="16"/>
      <c r="M253" s="16"/>
      <c r="N253" s="21"/>
      <c r="O253" s="16"/>
      <c r="P253" s="16"/>
    </row>
    <row r="254" spans="3:16">
      <c r="C254" s="16"/>
      <c r="D254" s="16"/>
      <c r="F254" s="21"/>
      <c r="G254" s="16"/>
      <c r="H254" s="16"/>
      <c r="I254" s="16"/>
      <c r="J254" s="21"/>
      <c r="K254" s="16"/>
      <c r="L254" s="16"/>
      <c r="M254" s="16"/>
      <c r="N254" s="21"/>
      <c r="O254" s="16"/>
      <c r="P254" s="16"/>
    </row>
    <row r="255" spans="3:16">
      <c r="C255" s="16"/>
      <c r="D255" s="16"/>
      <c r="F255" s="21"/>
      <c r="G255" s="16"/>
      <c r="H255" s="16"/>
      <c r="I255" s="16"/>
      <c r="J255" s="21"/>
      <c r="K255" s="16"/>
      <c r="L255" s="16"/>
      <c r="M255" s="16"/>
      <c r="N255" s="21"/>
      <c r="O255" s="16"/>
      <c r="P255" s="16"/>
    </row>
    <row r="256" spans="3:16">
      <c r="C256" s="16"/>
      <c r="D256" s="16"/>
      <c r="F256" s="21"/>
      <c r="G256" s="16"/>
      <c r="H256" s="16"/>
      <c r="I256" s="16"/>
      <c r="J256" s="21"/>
      <c r="K256" s="16"/>
      <c r="L256" s="16"/>
      <c r="M256" s="16"/>
      <c r="N256" s="21"/>
      <c r="O256" s="16"/>
      <c r="P256" s="16"/>
    </row>
    <row r="257" spans="3:16">
      <c r="C257" s="16"/>
      <c r="D257" s="16"/>
      <c r="F257" s="21"/>
      <c r="G257" s="16"/>
      <c r="H257" s="16"/>
      <c r="I257" s="16"/>
      <c r="J257" s="21"/>
      <c r="K257" s="16"/>
      <c r="L257" s="16"/>
      <c r="M257" s="16"/>
      <c r="N257" s="21"/>
      <c r="O257" s="16"/>
      <c r="P257" s="16"/>
    </row>
    <row r="258" spans="3:16">
      <c r="C258" s="16"/>
      <c r="D258" s="16"/>
      <c r="F258" s="21"/>
      <c r="G258" s="16"/>
      <c r="H258" s="16"/>
      <c r="I258" s="16"/>
      <c r="J258" s="21"/>
      <c r="K258" s="16"/>
      <c r="L258" s="16"/>
      <c r="M258" s="16"/>
      <c r="N258" s="21"/>
      <c r="O258" s="16"/>
      <c r="P258" s="16"/>
    </row>
    <row r="259" spans="3:16">
      <c r="C259" s="16"/>
      <c r="D259" s="16"/>
      <c r="F259" s="21"/>
      <c r="G259" s="16"/>
      <c r="H259" s="16"/>
      <c r="I259" s="16"/>
      <c r="J259" s="21"/>
      <c r="K259" s="16"/>
      <c r="L259" s="16"/>
      <c r="M259" s="16"/>
      <c r="N259" s="21"/>
      <c r="O259" s="16"/>
      <c r="P259" s="16"/>
    </row>
    <row r="260" spans="3:16">
      <c r="C260" s="16"/>
      <c r="D260" s="16"/>
      <c r="F260" s="21"/>
      <c r="G260" s="16"/>
      <c r="H260" s="16"/>
      <c r="I260" s="16"/>
      <c r="J260" s="21"/>
      <c r="K260" s="16"/>
      <c r="L260" s="16"/>
      <c r="M260" s="16"/>
      <c r="N260" s="21"/>
      <c r="O260" s="16"/>
      <c r="P260" s="16"/>
    </row>
    <row r="261" spans="3:16">
      <c r="C261" s="16"/>
      <c r="D261" s="16"/>
      <c r="F261" s="21"/>
      <c r="G261" s="16"/>
      <c r="H261" s="16"/>
      <c r="I261" s="16"/>
      <c r="J261" s="21"/>
      <c r="K261" s="16"/>
      <c r="L261" s="16"/>
      <c r="M261" s="16"/>
      <c r="N261" s="21"/>
      <c r="O261" s="16"/>
      <c r="P261" s="16"/>
    </row>
    <row r="262" spans="3:16">
      <c r="C262" s="16"/>
      <c r="D262" s="16"/>
      <c r="F262" s="21"/>
      <c r="G262" s="16"/>
      <c r="H262" s="16"/>
      <c r="I262" s="16"/>
      <c r="J262" s="21"/>
      <c r="K262" s="16"/>
      <c r="L262" s="16"/>
      <c r="M262" s="16"/>
      <c r="N262" s="21"/>
      <c r="O262" s="16"/>
      <c r="P262" s="16"/>
    </row>
    <row r="263" spans="3:16">
      <c r="C263" s="16"/>
      <c r="D263" s="16"/>
      <c r="F263" s="21"/>
      <c r="G263" s="16"/>
      <c r="H263" s="16"/>
      <c r="I263" s="16"/>
      <c r="J263" s="21"/>
      <c r="K263" s="16"/>
      <c r="L263" s="16"/>
      <c r="M263" s="16"/>
      <c r="N263" s="21"/>
      <c r="O263" s="16"/>
      <c r="P263" s="16"/>
    </row>
    <row r="264" spans="3:16">
      <c r="C264" s="16"/>
      <c r="D264" s="16"/>
      <c r="F264" s="21"/>
      <c r="G264" s="16"/>
      <c r="H264" s="16"/>
      <c r="I264" s="16"/>
      <c r="J264" s="21"/>
      <c r="K264" s="16"/>
      <c r="L264" s="16"/>
      <c r="M264" s="16"/>
      <c r="N264" s="21"/>
      <c r="O264" s="16"/>
      <c r="P264" s="16"/>
    </row>
    <row r="265" spans="3:16">
      <c r="C265" s="16"/>
      <c r="D265" s="16"/>
      <c r="F265" s="21"/>
      <c r="G265" s="16"/>
      <c r="H265" s="16"/>
      <c r="I265" s="16"/>
      <c r="J265" s="21"/>
      <c r="K265" s="16"/>
      <c r="L265" s="16"/>
      <c r="M265" s="16"/>
      <c r="N265" s="21"/>
      <c r="O265" s="16"/>
      <c r="P265" s="16"/>
    </row>
    <row r="266" spans="3:16">
      <c r="C266" s="16"/>
      <c r="D266" s="16"/>
      <c r="F266" s="21"/>
      <c r="G266" s="16"/>
      <c r="H266" s="16"/>
      <c r="I266" s="16"/>
      <c r="J266" s="21"/>
      <c r="K266" s="16"/>
      <c r="L266" s="16"/>
      <c r="M266" s="16"/>
      <c r="N266" s="21"/>
      <c r="O266" s="16"/>
      <c r="P266" s="16"/>
    </row>
    <row r="267" spans="3:16">
      <c r="C267" s="16"/>
      <c r="D267" s="16"/>
      <c r="F267" s="21"/>
      <c r="G267" s="16"/>
      <c r="H267" s="16"/>
      <c r="I267" s="16"/>
      <c r="J267" s="21"/>
      <c r="K267" s="16"/>
      <c r="L267" s="16"/>
      <c r="M267" s="16"/>
      <c r="N267" s="21"/>
      <c r="O267" s="16"/>
      <c r="P267" s="16"/>
    </row>
    <row r="268" spans="3:16">
      <c r="C268" s="16"/>
      <c r="D268" s="16"/>
      <c r="F268" s="21"/>
      <c r="G268" s="16"/>
      <c r="H268" s="16"/>
      <c r="I268" s="16"/>
      <c r="J268" s="21"/>
      <c r="K268" s="16"/>
      <c r="L268" s="16"/>
      <c r="M268" s="16"/>
      <c r="N268" s="21"/>
      <c r="O268" s="16"/>
      <c r="P268" s="16"/>
    </row>
    <row r="269" spans="3:16">
      <c r="C269" s="16"/>
      <c r="D269" s="16"/>
      <c r="F269" s="21"/>
      <c r="G269" s="16"/>
      <c r="H269" s="16"/>
      <c r="I269" s="16"/>
      <c r="J269" s="21"/>
      <c r="K269" s="16"/>
      <c r="L269" s="16"/>
      <c r="M269" s="16"/>
      <c r="N269" s="21"/>
      <c r="O269" s="16"/>
      <c r="P269" s="16"/>
    </row>
    <row r="270" spans="3:16">
      <c r="C270" s="16"/>
      <c r="D270" s="16"/>
      <c r="F270" s="21"/>
      <c r="G270" s="16"/>
      <c r="H270" s="16"/>
      <c r="I270" s="16"/>
      <c r="J270" s="21"/>
      <c r="K270" s="16"/>
      <c r="L270" s="16"/>
      <c r="M270" s="16"/>
      <c r="N270" s="21"/>
      <c r="O270" s="16"/>
      <c r="P270" s="16"/>
    </row>
    <row r="271" spans="3:16">
      <c r="C271" s="16"/>
      <c r="D271" s="16"/>
      <c r="F271" s="21"/>
      <c r="G271" s="16"/>
      <c r="H271" s="16"/>
      <c r="I271" s="16"/>
      <c r="J271" s="21"/>
      <c r="K271" s="16"/>
      <c r="L271" s="16"/>
      <c r="M271" s="16"/>
      <c r="N271" s="21"/>
      <c r="O271" s="16"/>
      <c r="P271" s="16"/>
    </row>
    <row r="272" spans="3:16">
      <c r="C272" s="16"/>
      <c r="D272" s="16"/>
      <c r="F272" s="21"/>
      <c r="G272" s="16"/>
      <c r="H272" s="16"/>
      <c r="I272" s="16"/>
      <c r="J272" s="21"/>
      <c r="K272" s="16"/>
      <c r="L272" s="16"/>
      <c r="M272" s="16"/>
      <c r="N272" s="21"/>
      <c r="O272" s="16"/>
      <c r="P272" s="16"/>
    </row>
    <row r="273" spans="3:16">
      <c r="C273" s="16"/>
      <c r="D273" s="16"/>
      <c r="F273" s="21"/>
      <c r="G273" s="16"/>
      <c r="H273" s="16"/>
      <c r="I273" s="16"/>
      <c r="J273" s="21"/>
      <c r="K273" s="16"/>
      <c r="L273" s="16"/>
      <c r="M273" s="16"/>
      <c r="N273" s="21"/>
      <c r="O273" s="16"/>
      <c r="P273" s="16"/>
    </row>
    <row r="274" spans="3:16">
      <c r="C274" s="16"/>
      <c r="D274" s="16"/>
      <c r="F274" s="21"/>
      <c r="G274" s="16"/>
      <c r="H274" s="16"/>
      <c r="I274" s="16"/>
      <c r="J274" s="21"/>
      <c r="K274" s="16"/>
      <c r="L274" s="16"/>
      <c r="M274" s="16"/>
      <c r="N274" s="21"/>
      <c r="O274" s="16"/>
      <c r="P274" s="16"/>
    </row>
    <row r="275" spans="3:16">
      <c r="C275" s="16"/>
      <c r="D275" s="16"/>
      <c r="F275" s="21"/>
      <c r="G275" s="16"/>
      <c r="H275" s="16"/>
      <c r="I275" s="16"/>
      <c r="J275" s="21"/>
      <c r="K275" s="16"/>
      <c r="L275" s="16"/>
      <c r="M275" s="16"/>
      <c r="N275" s="21"/>
      <c r="O275" s="16"/>
      <c r="P275" s="16"/>
    </row>
    <row r="276" spans="3:16">
      <c r="C276" s="16"/>
      <c r="D276" s="16"/>
      <c r="F276" s="21"/>
      <c r="G276" s="16"/>
      <c r="H276" s="16"/>
      <c r="I276" s="16"/>
      <c r="J276" s="21"/>
      <c r="K276" s="16"/>
      <c r="L276" s="16"/>
      <c r="M276" s="16"/>
      <c r="N276" s="21"/>
      <c r="O276" s="16"/>
      <c r="P276" s="16"/>
    </row>
    <row r="277" spans="3:16">
      <c r="C277" s="16"/>
      <c r="D277" s="16"/>
      <c r="F277" s="21"/>
      <c r="G277" s="16"/>
      <c r="H277" s="16"/>
      <c r="I277" s="16"/>
      <c r="J277" s="21"/>
      <c r="K277" s="16"/>
      <c r="L277" s="16"/>
      <c r="M277" s="16"/>
      <c r="N277" s="21"/>
      <c r="O277" s="16"/>
      <c r="P277" s="16"/>
    </row>
    <row r="278" spans="3:16">
      <c r="C278" s="16"/>
      <c r="D278" s="16"/>
      <c r="F278" s="21"/>
      <c r="G278" s="16"/>
      <c r="H278" s="16"/>
      <c r="I278" s="16"/>
      <c r="J278" s="21"/>
      <c r="K278" s="16"/>
      <c r="L278" s="16"/>
      <c r="M278" s="16"/>
      <c r="N278" s="21"/>
      <c r="O278" s="16"/>
      <c r="P278" s="16"/>
    </row>
    <row r="279" spans="3:16">
      <c r="C279" s="16"/>
      <c r="D279" s="16"/>
      <c r="F279" s="21"/>
      <c r="G279" s="16"/>
      <c r="H279" s="16"/>
      <c r="I279" s="16"/>
      <c r="J279" s="21"/>
      <c r="K279" s="16"/>
      <c r="L279" s="16"/>
      <c r="M279" s="16"/>
      <c r="N279" s="21"/>
      <c r="O279" s="16"/>
      <c r="P279" s="16"/>
    </row>
    <row r="280" spans="3:16">
      <c r="C280" s="16"/>
      <c r="D280" s="16"/>
      <c r="F280" s="21"/>
      <c r="G280" s="16"/>
      <c r="H280" s="16"/>
      <c r="I280" s="16"/>
      <c r="J280" s="21"/>
      <c r="K280" s="16"/>
      <c r="L280" s="16"/>
      <c r="M280" s="16"/>
      <c r="N280" s="21"/>
      <c r="O280" s="16"/>
      <c r="P280" s="16"/>
    </row>
    <row r="281" spans="3:16">
      <c r="C281" s="16"/>
      <c r="D281" s="16"/>
      <c r="F281" s="21"/>
      <c r="G281" s="16"/>
      <c r="H281" s="16"/>
      <c r="I281" s="16"/>
      <c r="J281" s="21"/>
      <c r="K281" s="16"/>
      <c r="L281" s="16"/>
      <c r="M281" s="16"/>
      <c r="N281" s="21"/>
      <c r="O281" s="16"/>
      <c r="P281" s="16"/>
    </row>
    <row r="282" spans="3:16">
      <c r="C282" s="16"/>
      <c r="D282" s="16"/>
      <c r="F282" s="21"/>
      <c r="G282" s="16"/>
      <c r="H282" s="16"/>
      <c r="I282" s="16"/>
      <c r="J282" s="21"/>
      <c r="K282" s="16"/>
      <c r="L282" s="16"/>
      <c r="M282" s="16"/>
      <c r="N282" s="21"/>
      <c r="O282" s="16"/>
      <c r="P282" s="16"/>
    </row>
    <row r="283" spans="3:16">
      <c r="C283" s="16"/>
      <c r="D283" s="16"/>
      <c r="F283" s="21"/>
      <c r="G283" s="16"/>
      <c r="H283" s="16"/>
      <c r="I283" s="16"/>
      <c r="J283" s="21"/>
      <c r="K283" s="16"/>
      <c r="L283" s="16"/>
      <c r="M283" s="16"/>
      <c r="N283" s="21"/>
      <c r="O283" s="16"/>
      <c r="P283" s="16"/>
    </row>
    <row r="284" spans="3:16">
      <c r="C284" s="16"/>
      <c r="D284" s="16"/>
      <c r="F284" s="21"/>
      <c r="G284" s="16"/>
      <c r="H284" s="16"/>
      <c r="I284" s="16"/>
      <c r="J284" s="21"/>
      <c r="K284" s="16"/>
      <c r="L284" s="16"/>
      <c r="M284" s="16"/>
      <c r="N284" s="21"/>
      <c r="O284" s="16"/>
      <c r="P284" s="16"/>
    </row>
    <row r="285" spans="3:16">
      <c r="C285" s="16"/>
      <c r="D285" s="16"/>
      <c r="F285" s="21"/>
      <c r="G285" s="16"/>
      <c r="H285" s="16"/>
      <c r="I285" s="16"/>
      <c r="J285" s="21"/>
      <c r="K285" s="16"/>
      <c r="L285" s="16"/>
      <c r="M285" s="16"/>
      <c r="N285" s="21"/>
      <c r="O285" s="16"/>
      <c r="P285" s="16"/>
    </row>
    <row r="286" spans="3:16">
      <c r="C286" s="16"/>
      <c r="D286" s="16"/>
      <c r="F286" s="21"/>
      <c r="G286" s="16"/>
      <c r="H286" s="16"/>
      <c r="I286" s="16"/>
      <c r="J286" s="21"/>
      <c r="K286" s="16"/>
      <c r="L286" s="16"/>
      <c r="M286" s="16"/>
      <c r="N286" s="21"/>
      <c r="O286" s="16"/>
      <c r="P286" s="16"/>
    </row>
    <row r="287" spans="3:16">
      <c r="C287" s="16"/>
      <c r="D287" s="16"/>
      <c r="F287" s="21"/>
      <c r="G287" s="16"/>
      <c r="H287" s="16"/>
      <c r="I287" s="16"/>
      <c r="J287" s="21"/>
      <c r="K287" s="16"/>
      <c r="L287" s="16"/>
      <c r="M287" s="16"/>
      <c r="N287" s="21"/>
      <c r="O287" s="16"/>
      <c r="P287" s="16"/>
    </row>
    <row r="288" spans="3:16">
      <c r="C288" s="16"/>
      <c r="D288" s="16"/>
      <c r="F288" s="21"/>
      <c r="G288" s="16"/>
      <c r="H288" s="16"/>
      <c r="I288" s="16"/>
      <c r="J288" s="21"/>
      <c r="K288" s="16"/>
      <c r="L288" s="16"/>
      <c r="M288" s="16"/>
      <c r="N288" s="21"/>
      <c r="O288" s="16"/>
      <c r="P288" s="16"/>
    </row>
    <row r="289" spans="3:16">
      <c r="C289" s="16"/>
      <c r="D289" s="16"/>
      <c r="F289" s="21"/>
      <c r="G289" s="16"/>
      <c r="H289" s="16"/>
      <c r="I289" s="16"/>
      <c r="J289" s="21"/>
      <c r="K289" s="16"/>
      <c r="L289" s="16"/>
      <c r="M289" s="16"/>
      <c r="N289" s="21"/>
      <c r="O289" s="16"/>
      <c r="P289" s="16"/>
    </row>
    <row r="290" spans="3:16">
      <c r="C290" s="16"/>
      <c r="D290" s="16"/>
      <c r="F290" s="21"/>
      <c r="G290" s="16"/>
      <c r="H290" s="16"/>
      <c r="I290" s="16"/>
      <c r="J290" s="21"/>
      <c r="K290" s="16"/>
      <c r="L290" s="16"/>
      <c r="M290" s="16"/>
      <c r="N290" s="21"/>
      <c r="O290" s="16"/>
      <c r="P290" s="16"/>
    </row>
    <row r="291" spans="3:16">
      <c r="C291" s="16"/>
      <c r="D291" s="16"/>
      <c r="F291" s="21"/>
      <c r="G291" s="16"/>
      <c r="H291" s="16"/>
      <c r="I291" s="16"/>
      <c r="J291" s="21"/>
      <c r="K291" s="16"/>
      <c r="L291" s="16"/>
      <c r="M291" s="16"/>
      <c r="N291" s="21"/>
      <c r="O291" s="16"/>
      <c r="P291" s="16"/>
    </row>
    <row r="292" spans="3:16">
      <c r="C292" s="16"/>
      <c r="D292" s="16"/>
      <c r="F292" s="21"/>
      <c r="G292" s="16"/>
      <c r="H292" s="16"/>
      <c r="I292" s="16"/>
      <c r="J292" s="21"/>
      <c r="K292" s="16"/>
      <c r="L292" s="16"/>
      <c r="M292" s="16"/>
      <c r="N292" s="21"/>
      <c r="O292" s="16"/>
      <c r="P292" s="16"/>
    </row>
    <row r="293" spans="3:16">
      <c r="C293" s="16"/>
      <c r="D293" s="16"/>
      <c r="F293" s="21"/>
      <c r="G293" s="16"/>
      <c r="H293" s="16"/>
      <c r="I293" s="16"/>
      <c r="J293" s="21"/>
      <c r="K293" s="16"/>
      <c r="L293" s="16"/>
      <c r="M293" s="16"/>
      <c r="N293" s="21"/>
      <c r="O293" s="16"/>
      <c r="P293" s="16"/>
    </row>
    <row r="294" spans="3:16">
      <c r="C294" s="16"/>
      <c r="D294" s="16"/>
      <c r="F294" s="21"/>
      <c r="G294" s="16"/>
      <c r="H294" s="16"/>
      <c r="I294" s="16"/>
      <c r="J294" s="21"/>
      <c r="K294" s="16"/>
      <c r="L294" s="16"/>
      <c r="M294" s="16"/>
      <c r="N294" s="21"/>
      <c r="O294" s="16"/>
      <c r="P294" s="16"/>
    </row>
    <row r="295" spans="3:16">
      <c r="C295" s="16"/>
      <c r="D295" s="16"/>
      <c r="F295" s="21"/>
      <c r="G295" s="16"/>
      <c r="H295" s="16"/>
      <c r="I295" s="16"/>
      <c r="J295" s="21"/>
      <c r="K295" s="16"/>
      <c r="L295" s="16"/>
      <c r="M295" s="16"/>
      <c r="N295" s="21"/>
      <c r="O295" s="16"/>
      <c r="P295" s="16"/>
    </row>
    <row r="296" spans="3:16">
      <c r="C296" s="16"/>
      <c r="D296" s="16"/>
      <c r="F296" s="21"/>
      <c r="G296" s="16"/>
      <c r="H296" s="16"/>
      <c r="I296" s="16"/>
      <c r="J296" s="21"/>
      <c r="K296" s="16"/>
      <c r="L296" s="16"/>
      <c r="M296" s="16"/>
      <c r="N296" s="21"/>
      <c r="O296" s="16"/>
      <c r="P296" s="16"/>
    </row>
    <row r="297" spans="3:16">
      <c r="C297" s="16"/>
      <c r="D297" s="16"/>
      <c r="F297" s="21"/>
      <c r="G297" s="16"/>
      <c r="H297" s="16"/>
      <c r="I297" s="16"/>
      <c r="J297" s="21"/>
      <c r="K297" s="16"/>
      <c r="L297" s="16"/>
      <c r="M297" s="16"/>
      <c r="N297" s="21"/>
      <c r="O297" s="16"/>
      <c r="P297" s="16"/>
    </row>
    <row r="298" spans="3:16">
      <c r="C298" s="16"/>
      <c r="D298" s="16"/>
      <c r="F298" s="21"/>
      <c r="G298" s="16"/>
      <c r="H298" s="16"/>
      <c r="I298" s="16"/>
      <c r="J298" s="21"/>
      <c r="K298" s="16"/>
      <c r="L298" s="16"/>
      <c r="M298" s="16"/>
      <c r="N298" s="21"/>
      <c r="O298" s="16"/>
      <c r="P298" s="16"/>
    </row>
    <row r="299" spans="3:16">
      <c r="C299" s="16"/>
      <c r="D299" s="16"/>
      <c r="F299" s="21"/>
      <c r="G299" s="16"/>
      <c r="H299" s="16"/>
      <c r="I299" s="16"/>
      <c r="J299" s="21"/>
      <c r="K299" s="16"/>
      <c r="L299" s="16"/>
      <c r="M299" s="16"/>
      <c r="N299" s="21"/>
      <c r="O299" s="16"/>
      <c r="P299" s="16"/>
    </row>
    <row r="300" spans="3:16">
      <c r="C300" s="16"/>
      <c r="D300" s="16"/>
      <c r="F300" s="21"/>
      <c r="G300" s="16"/>
      <c r="H300" s="16"/>
      <c r="I300" s="16"/>
      <c r="J300" s="21"/>
      <c r="K300" s="16"/>
      <c r="L300" s="16"/>
      <c r="M300" s="16"/>
      <c r="N300" s="21"/>
      <c r="O300" s="16"/>
      <c r="P300" s="16"/>
    </row>
    <row r="301" spans="3:16">
      <c r="C301" s="16"/>
      <c r="D301" s="16"/>
      <c r="F301" s="21"/>
      <c r="G301" s="16"/>
      <c r="H301" s="16"/>
      <c r="I301" s="16"/>
      <c r="J301" s="21"/>
      <c r="K301" s="16"/>
      <c r="L301" s="16"/>
      <c r="M301" s="16"/>
      <c r="N301" s="21"/>
      <c r="O301" s="16"/>
      <c r="P301" s="16"/>
    </row>
    <row r="302" spans="3:16">
      <c r="C302" s="16"/>
      <c r="D302" s="16"/>
      <c r="F302" s="21"/>
      <c r="G302" s="16"/>
      <c r="H302" s="16"/>
      <c r="I302" s="16"/>
      <c r="J302" s="21"/>
      <c r="K302" s="16"/>
      <c r="L302" s="16"/>
      <c r="M302" s="16"/>
      <c r="N302" s="21"/>
      <c r="O302" s="16"/>
      <c r="P302" s="16"/>
    </row>
    <row r="303" spans="3:16">
      <c r="C303" s="16"/>
      <c r="D303" s="16"/>
      <c r="F303" s="21"/>
      <c r="G303" s="16"/>
      <c r="H303" s="16"/>
      <c r="I303" s="16"/>
      <c r="J303" s="21"/>
      <c r="K303" s="16"/>
      <c r="L303" s="16"/>
      <c r="M303" s="16"/>
      <c r="N303" s="21"/>
      <c r="O303" s="16"/>
      <c r="P303" s="16"/>
    </row>
    <row r="304" spans="3:16">
      <c r="C304" s="16"/>
      <c r="D304" s="16"/>
      <c r="F304" s="21"/>
      <c r="G304" s="16"/>
      <c r="H304" s="16"/>
      <c r="I304" s="16"/>
      <c r="J304" s="21"/>
      <c r="K304" s="16"/>
      <c r="L304" s="16"/>
      <c r="M304" s="16"/>
      <c r="N304" s="21"/>
      <c r="O304" s="16"/>
      <c r="P304" s="16"/>
    </row>
    <row r="305" spans="3:16">
      <c r="C305" s="16"/>
      <c r="D305" s="16"/>
      <c r="F305" s="21"/>
      <c r="G305" s="16"/>
      <c r="H305" s="16"/>
      <c r="I305" s="16"/>
      <c r="J305" s="21"/>
      <c r="K305" s="16"/>
      <c r="L305" s="16"/>
      <c r="M305" s="16"/>
      <c r="N305" s="21"/>
      <c r="O305" s="16"/>
      <c r="P305" s="16"/>
    </row>
    <row r="306" spans="3:16">
      <c r="C306" s="16"/>
      <c r="D306" s="16"/>
      <c r="F306" s="21"/>
      <c r="G306" s="16"/>
      <c r="H306" s="16"/>
      <c r="I306" s="16"/>
      <c r="J306" s="21"/>
      <c r="K306" s="16"/>
      <c r="L306" s="16"/>
      <c r="M306" s="16"/>
      <c r="N306" s="21"/>
      <c r="O306" s="16"/>
      <c r="P306" s="16"/>
    </row>
    <row r="307" spans="3:16">
      <c r="C307" s="16"/>
      <c r="D307" s="16"/>
      <c r="F307" s="21"/>
      <c r="G307" s="16"/>
      <c r="H307" s="16"/>
      <c r="I307" s="16"/>
      <c r="J307" s="21"/>
      <c r="K307" s="16"/>
      <c r="L307" s="16"/>
      <c r="M307" s="16"/>
      <c r="N307" s="21"/>
      <c r="O307" s="16"/>
      <c r="P307" s="16"/>
    </row>
    <row r="308" spans="3:16">
      <c r="C308" s="16"/>
      <c r="D308" s="16"/>
      <c r="F308" s="21"/>
      <c r="G308" s="16"/>
      <c r="H308" s="16"/>
      <c r="I308" s="16"/>
      <c r="J308" s="21"/>
      <c r="K308" s="16"/>
      <c r="L308" s="16"/>
      <c r="M308" s="16"/>
      <c r="N308" s="21"/>
      <c r="O308" s="16"/>
      <c r="P308" s="16"/>
    </row>
    <row r="309" spans="3:16">
      <c r="C309" s="16"/>
      <c r="D309" s="16"/>
      <c r="F309" s="21"/>
      <c r="G309" s="16"/>
      <c r="H309" s="16"/>
      <c r="I309" s="16"/>
      <c r="J309" s="21"/>
      <c r="K309" s="16"/>
      <c r="L309" s="16"/>
      <c r="M309" s="16"/>
      <c r="N309" s="21"/>
      <c r="O309" s="16"/>
      <c r="P309" s="16"/>
    </row>
    <row r="310" spans="3:16">
      <c r="C310" s="16"/>
      <c r="D310" s="16"/>
      <c r="F310" s="21"/>
      <c r="G310" s="16"/>
      <c r="H310" s="16"/>
      <c r="I310" s="16"/>
      <c r="J310" s="21"/>
      <c r="K310" s="16"/>
      <c r="L310" s="16"/>
      <c r="M310" s="16"/>
      <c r="N310" s="21"/>
      <c r="O310" s="16"/>
      <c r="P310" s="16"/>
    </row>
    <row r="311" spans="3:16">
      <c r="C311" s="16"/>
      <c r="D311" s="16"/>
      <c r="F311" s="21"/>
      <c r="G311" s="16"/>
      <c r="H311" s="16"/>
      <c r="I311" s="16"/>
      <c r="J311" s="21"/>
      <c r="K311" s="16"/>
      <c r="L311" s="16"/>
      <c r="M311" s="16"/>
      <c r="N311" s="21"/>
      <c r="O311" s="16"/>
      <c r="P311" s="16"/>
    </row>
    <row r="312" spans="3:16">
      <c r="C312" s="16"/>
      <c r="D312" s="16"/>
      <c r="F312" s="21"/>
      <c r="G312" s="16"/>
      <c r="H312" s="16"/>
      <c r="I312" s="16"/>
      <c r="J312" s="21"/>
      <c r="K312" s="16"/>
      <c r="L312" s="16"/>
      <c r="M312" s="16"/>
      <c r="N312" s="21"/>
      <c r="O312" s="16"/>
      <c r="P312" s="16"/>
    </row>
    <row r="313" spans="3:16">
      <c r="C313" s="16"/>
      <c r="D313" s="16"/>
      <c r="F313" s="21"/>
      <c r="G313" s="16"/>
      <c r="H313" s="16"/>
      <c r="I313" s="16"/>
      <c r="J313" s="21"/>
      <c r="K313" s="16"/>
      <c r="L313" s="16"/>
      <c r="M313" s="16"/>
      <c r="N313" s="21"/>
      <c r="O313" s="16"/>
      <c r="P313" s="16"/>
    </row>
    <row r="314" spans="3:16">
      <c r="C314" s="16"/>
      <c r="D314" s="16"/>
      <c r="F314" s="21"/>
      <c r="G314" s="16"/>
      <c r="H314" s="16"/>
      <c r="I314" s="16"/>
      <c r="J314" s="21"/>
      <c r="K314" s="16"/>
      <c r="L314" s="16"/>
      <c r="M314" s="16"/>
      <c r="N314" s="21"/>
      <c r="O314" s="16"/>
      <c r="P314" s="16"/>
    </row>
    <row r="315" spans="3:16">
      <c r="C315" s="16"/>
      <c r="D315" s="16"/>
      <c r="F315" s="21"/>
      <c r="G315" s="16"/>
      <c r="H315" s="16"/>
      <c r="I315" s="16"/>
      <c r="J315" s="21"/>
      <c r="K315" s="16"/>
      <c r="L315" s="16"/>
      <c r="M315" s="16"/>
      <c r="N315" s="21"/>
      <c r="O315" s="16"/>
      <c r="P315" s="16"/>
    </row>
    <row r="316" spans="3:16">
      <c r="C316" s="16"/>
      <c r="D316" s="16"/>
      <c r="F316" s="21"/>
      <c r="G316" s="16"/>
      <c r="H316" s="16"/>
      <c r="I316" s="16"/>
      <c r="J316" s="21"/>
      <c r="K316" s="16"/>
      <c r="L316" s="16"/>
      <c r="M316" s="16"/>
      <c r="N316" s="21"/>
      <c r="O316" s="16"/>
      <c r="P316" s="16"/>
    </row>
    <row r="317" spans="3:16">
      <c r="C317" s="16"/>
      <c r="D317" s="16"/>
      <c r="F317" s="21"/>
      <c r="G317" s="16"/>
      <c r="H317" s="16"/>
      <c r="I317" s="16"/>
      <c r="J317" s="21"/>
      <c r="K317" s="16"/>
      <c r="L317" s="16"/>
      <c r="M317" s="16"/>
      <c r="N317" s="21"/>
      <c r="O317" s="16"/>
      <c r="P317" s="16"/>
    </row>
    <row r="318" spans="3:16">
      <c r="C318" s="16"/>
      <c r="D318" s="16"/>
      <c r="F318" s="21"/>
      <c r="G318" s="16"/>
      <c r="H318" s="16"/>
      <c r="I318" s="16"/>
      <c r="J318" s="21"/>
      <c r="K318" s="16"/>
      <c r="L318" s="16"/>
      <c r="M318" s="16"/>
      <c r="N318" s="21"/>
      <c r="O318" s="16"/>
      <c r="P318" s="16"/>
    </row>
    <row r="319" spans="3:16">
      <c r="C319" s="16"/>
      <c r="D319" s="16"/>
      <c r="F319" s="21"/>
      <c r="G319" s="16"/>
      <c r="H319" s="16"/>
      <c r="I319" s="16"/>
      <c r="J319" s="21"/>
      <c r="K319" s="16"/>
      <c r="L319" s="16"/>
      <c r="M319" s="16"/>
      <c r="N319" s="21"/>
      <c r="O319" s="16"/>
      <c r="P319" s="16"/>
    </row>
    <row r="320" spans="3:16">
      <c r="C320" s="16"/>
      <c r="D320" s="16"/>
      <c r="F320" s="21"/>
      <c r="G320" s="16"/>
      <c r="H320" s="16"/>
      <c r="I320" s="16"/>
      <c r="J320" s="21"/>
      <c r="K320" s="16"/>
      <c r="L320" s="16"/>
      <c r="M320" s="16"/>
      <c r="N320" s="21"/>
      <c r="O320" s="16"/>
      <c r="P320" s="16"/>
    </row>
    <row r="321" spans="3:16">
      <c r="C321" s="16"/>
      <c r="D321" s="16"/>
      <c r="F321" s="21"/>
      <c r="G321" s="16"/>
      <c r="H321" s="16"/>
      <c r="I321" s="16"/>
      <c r="J321" s="21"/>
      <c r="K321" s="16"/>
      <c r="L321" s="16"/>
      <c r="M321" s="16"/>
      <c r="N321" s="21"/>
      <c r="O321" s="16"/>
      <c r="P321" s="16"/>
    </row>
    <row r="322" spans="3:16">
      <c r="C322" s="16"/>
      <c r="D322" s="16"/>
      <c r="F322" s="21"/>
      <c r="G322" s="16"/>
      <c r="H322" s="16"/>
      <c r="I322" s="16"/>
      <c r="J322" s="21"/>
      <c r="K322" s="16"/>
      <c r="L322" s="16"/>
      <c r="M322" s="16"/>
      <c r="N322" s="21"/>
      <c r="O322" s="16"/>
      <c r="P322" s="16"/>
    </row>
    <row r="323" spans="3:16">
      <c r="C323" s="16"/>
      <c r="D323" s="16"/>
      <c r="F323" s="21"/>
      <c r="G323" s="16"/>
      <c r="H323" s="16"/>
      <c r="I323" s="16"/>
      <c r="J323" s="21"/>
      <c r="K323" s="16"/>
      <c r="L323" s="16"/>
      <c r="M323" s="16"/>
      <c r="N323" s="21"/>
      <c r="O323" s="16"/>
      <c r="P323" s="16"/>
    </row>
    <row r="324" spans="3:16">
      <c r="C324" s="16"/>
      <c r="D324" s="16"/>
      <c r="F324" s="21"/>
      <c r="G324" s="16"/>
      <c r="H324" s="16"/>
      <c r="I324" s="16"/>
      <c r="J324" s="21"/>
      <c r="K324" s="16"/>
      <c r="L324" s="16"/>
      <c r="M324" s="16"/>
      <c r="N324" s="21"/>
      <c r="O324" s="16"/>
      <c r="P324" s="16"/>
    </row>
    <row r="325" spans="3:16">
      <c r="C325" s="16"/>
      <c r="D325" s="16"/>
      <c r="F325" s="21"/>
      <c r="G325" s="16"/>
      <c r="H325" s="16"/>
      <c r="I325" s="16"/>
      <c r="J325" s="21"/>
      <c r="K325" s="16"/>
      <c r="L325" s="16"/>
      <c r="M325" s="16"/>
      <c r="N325" s="21"/>
      <c r="O325" s="16"/>
      <c r="P325" s="16"/>
    </row>
    <row r="326" spans="3:16">
      <c r="C326" s="16"/>
      <c r="D326" s="16"/>
      <c r="F326" s="21"/>
      <c r="G326" s="16"/>
      <c r="H326" s="16"/>
      <c r="I326" s="16"/>
      <c r="J326" s="21"/>
      <c r="K326" s="16"/>
      <c r="L326" s="16"/>
      <c r="M326" s="16"/>
      <c r="N326" s="21"/>
      <c r="O326" s="16"/>
      <c r="P326" s="16"/>
    </row>
    <row r="327" spans="3:16">
      <c r="C327" s="16"/>
      <c r="D327" s="16"/>
      <c r="F327" s="21"/>
      <c r="G327" s="16"/>
      <c r="H327" s="16"/>
      <c r="I327" s="16"/>
      <c r="J327" s="21"/>
      <c r="K327" s="16"/>
      <c r="L327" s="16"/>
      <c r="M327" s="16"/>
      <c r="N327" s="21"/>
      <c r="O327" s="16"/>
      <c r="P327" s="16"/>
    </row>
    <row r="328" spans="3:16">
      <c r="C328" s="16"/>
      <c r="D328" s="16"/>
      <c r="F328" s="21"/>
      <c r="G328" s="16"/>
      <c r="H328" s="16"/>
      <c r="I328" s="16"/>
      <c r="J328" s="21"/>
      <c r="K328" s="16"/>
      <c r="L328" s="16"/>
      <c r="M328" s="16"/>
      <c r="N328" s="21"/>
      <c r="O328" s="16"/>
      <c r="P328" s="16"/>
    </row>
    <row r="329" spans="3:16">
      <c r="C329" s="16"/>
      <c r="D329" s="16"/>
      <c r="F329" s="21"/>
      <c r="G329" s="16"/>
      <c r="H329" s="16"/>
      <c r="I329" s="16"/>
      <c r="J329" s="21"/>
      <c r="K329" s="16"/>
      <c r="L329" s="16"/>
      <c r="M329" s="16"/>
      <c r="N329" s="21"/>
      <c r="O329" s="16"/>
      <c r="P329" s="16"/>
    </row>
    <row r="330" spans="3:16">
      <c r="C330" s="16"/>
      <c r="D330" s="16"/>
      <c r="F330" s="21"/>
      <c r="G330" s="16"/>
      <c r="H330" s="16"/>
      <c r="I330" s="16"/>
      <c r="J330" s="21"/>
      <c r="K330" s="16"/>
      <c r="L330" s="16"/>
      <c r="M330" s="16"/>
      <c r="N330" s="21"/>
      <c r="O330" s="16"/>
      <c r="P330" s="16"/>
    </row>
    <row r="331" spans="3:16">
      <c r="C331" s="16"/>
      <c r="D331" s="16"/>
      <c r="F331" s="21"/>
      <c r="G331" s="16"/>
      <c r="H331" s="16"/>
      <c r="I331" s="16"/>
      <c r="J331" s="21"/>
      <c r="K331" s="16"/>
      <c r="L331" s="16"/>
      <c r="M331" s="16"/>
      <c r="N331" s="21"/>
      <c r="O331" s="16"/>
      <c r="P331" s="16"/>
    </row>
    <row r="332" spans="3:16">
      <c r="C332" s="16"/>
      <c r="D332" s="16"/>
      <c r="F332" s="21"/>
      <c r="G332" s="16"/>
      <c r="H332" s="16"/>
      <c r="I332" s="16"/>
      <c r="J332" s="21"/>
      <c r="K332" s="16"/>
      <c r="L332" s="16"/>
      <c r="M332" s="16"/>
      <c r="N332" s="21"/>
      <c r="O332" s="16"/>
      <c r="P332" s="16"/>
    </row>
    <row r="333" spans="3:16">
      <c r="C333" s="16"/>
      <c r="D333" s="16"/>
      <c r="F333" s="21"/>
      <c r="G333" s="16"/>
      <c r="H333" s="16"/>
      <c r="I333" s="16"/>
      <c r="J333" s="21"/>
      <c r="K333" s="16"/>
      <c r="L333" s="16"/>
      <c r="M333" s="16"/>
      <c r="N333" s="21"/>
      <c r="O333" s="16"/>
      <c r="P333" s="16"/>
    </row>
    <row r="334" spans="3:16">
      <c r="C334" s="16"/>
      <c r="D334" s="16"/>
      <c r="F334" s="21"/>
      <c r="G334" s="16"/>
      <c r="H334" s="16"/>
      <c r="I334" s="16"/>
      <c r="J334" s="21"/>
      <c r="K334" s="16"/>
      <c r="L334" s="16"/>
      <c r="M334" s="16"/>
      <c r="N334" s="21"/>
      <c r="O334" s="16"/>
      <c r="P334" s="16"/>
    </row>
    <row r="335" spans="3:16">
      <c r="C335" s="16"/>
      <c r="D335" s="16"/>
      <c r="F335" s="21"/>
      <c r="G335" s="16"/>
      <c r="H335" s="16"/>
      <c r="I335" s="16"/>
      <c r="J335" s="21"/>
      <c r="K335" s="16"/>
      <c r="L335" s="16"/>
      <c r="M335" s="16"/>
      <c r="N335" s="21"/>
      <c r="O335" s="16"/>
      <c r="P335" s="16"/>
    </row>
    <row r="336" spans="3:16">
      <c r="C336" s="16"/>
      <c r="D336" s="16"/>
      <c r="F336" s="21"/>
      <c r="G336" s="16"/>
      <c r="H336" s="16"/>
      <c r="I336" s="16"/>
      <c r="J336" s="21"/>
      <c r="K336" s="16"/>
      <c r="L336" s="16"/>
      <c r="M336" s="16"/>
      <c r="N336" s="21"/>
      <c r="O336" s="16"/>
      <c r="P336" s="16"/>
    </row>
    <row r="337" spans="3:16">
      <c r="C337" s="16"/>
      <c r="D337" s="16"/>
      <c r="F337" s="21"/>
      <c r="G337" s="16"/>
      <c r="H337" s="16"/>
      <c r="I337" s="16"/>
      <c r="J337" s="21"/>
      <c r="K337" s="16"/>
      <c r="L337" s="16"/>
      <c r="M337" s="16"/>
      <c r="N337" s="21"/>
      <c r="O337" s="16"/>
      <c r="P337" s="16"/>
    </row>
    <row r="338" spans="3:16">
      <c r="C338" s="16"/>
      <c r="D338" s="16"/>
      <c r="F338" s="21"/>
      <c r="G338" s="16"/>
      <c r="H338" s="16"/>
      <c r="I338" s="16"/>
      <c r="J338" s="21"/>
      <c r="K338" s="16"/>
      <c r="L338" s="16"/>
      <c r="M338" s="16"/>
      <c r="N338" s="21"/>
      <c r="O338" s="16"/>
      <c r="P338" s="16"/>
    </row>
    <row r="339" spans="3:16">
      <c r="C339" s="16"/>
      <c r="D339" s="16"/>
      <c r="F339" s="21"/>
      <c r="G339" s="16"/>
      <c r="H339" s="16"/>
      <c r="I339" s="16"/>
      <c r="J339" s="21"/>
      <c r="K339" s="16"/>
      <c r="L339" s="16"/>
      <c r="M339" s="16"/>
      <c r="N339" s="21"/>
      <c r="O339" s="16"/>
      <c r="P339" s="16"/>
    </row>
    <row r="340" spans="3:16">
      <c r="C340" s="16"/>
      <c r="D340" s="16"/>
      <c r="F340" s="21"/>
      <c r="G340" s="16"/>
      <c r="H340" s="16"/>
      <c r="I340" s="16"/>
      <c r="J340" s="21"/>
      <c r="K340" s="16"/>
      <c r="L340" s="16"/>
      <c r="M340" s="16"/>
      <c r="N340" s="21"/>
      <c r="O340" s="16"/>
      <c r="P340" s="16"/>
    </row>
    <row r="341" spans="3:16">
      <c r="C341" s="16"/>
      <c r="D341" s="16"/>
      <c r="F341" s="21"/>
      <c r="G341" s="16"/>
      <c r="H341" s="16"/>
      <c r="I341" s="16"/>
      <c r="J341" s="21"/>
      <c r="K341" s="16"/>
      <c r="L341" s="16"/>
      <c r="M341" s="16"/>
      <c r="N341" s="21"/>
      <c r="O341" s="16"/>
      <c r="P341" s="16"/>
    </row>
    <row r="342" spans="3:16">
      <c r="C342" s="16"/>
      <c r="D342" s="16"/>
      <c r="F342" s="21"/>
      <c r="G342" s="16"/>
      <c r="H342" s="16"/>
      <c r="I342" s="16"/>
      <c r="J342" s="21"/>
      <c r="K342" s="16"/>
      <c r="L342" s="16"/>
      <c r="M342" s="16"/>
      <c r="N342" s="21"/>
      <c r="O342" s="16"/>
      <c r="P342" s="16"/>
    </row>
    <row r="343" spans="3:16">
      <c r="C343" s="16"/>
      <c r="D343" s="16"/>
      <c r="F343" s="21"/>
      <c r="G343" s="16"/>
      <c r="H343" s="16"/>
      <c r="I343" s="16"/>
      <c r="J343" s="21"/>
      <c r="K343" s="16"/>
      <c r="L343" s="16"/>
      <c r="M343" s="16"/>
      <c r="N343" s="21"/>
      <c r="O343" s="16"/>
      <c r="P343" s="16"/>
    </row>
    <row r="344" spans="3:16">
      <c r="C344" s="16"/>
      <c r="D344" s="16"/>
      <c r="F344" s="21"/>
      <c r="G344" s="16"/>
      <c r="H344" s="16"/>
      <c r="I344" s="16"/>
      <c r="J344" s="21"/>
      <c r="K344" s="16"/>
      <c r="L344" s="16"/>
      <c r="M344" s="16"/>
      <c r="N344" s="21"/>
      <c r="O344" s="16"/>
      <c r="P344" s="16"/>
    </row>
    <row r="345" spans="3:16">
      <c r="C345" s="16"/>
      <c r="D345" s="16"/>
      <c r="F345" s="21"/>
      <c r="G345" s="16"/>
      <c r="H345" s="16"/>
      <c r="I345" s="16"/>
      <c r="J345" s="21"/>
      <c r="K345" s="16"/>
      <c r="L345" s="16"/>
      <c r="M345" s="16"/>
      <c r="N345" s="21"/>
      <c r="O345" s="16"/>
      <c r="P345" s="16"/>
    </row>
    <row r="346" spans="3:16">
      <c r="C346" s="16"/>
      <c r="D346" s="16"/>
      <c r="F346" s="21"/>
      <c r="G346" s="16"/>
      <c r="H346" s="16"/>
      <c r="I346" s="16"/>
      <c r="J346" s="21"/>
      <c r="K346" s="16"/>
      <c r="L346" s="16"/>
      <c r="M346" s="16"/>
      <c r="N346" s="21"/>
      <c r="O346" s="16"/>
      <c r="P346" s="16"/>
    </row>
    <row r="347" spans="3:16">
      <c r="C347" s="16"/>
      <c r="D347" s="16"/>
      <c r="F347" s="21"/>
      <c r="G347" s="16"/>
      <c r="H347" s="16"/>
      <c r="I347" s="16"/>
      <c r="J347" s="21"/>
      <c r="K347" s="16"/>
      <c r="L347" s="16"/>
      <c r="M347" s="16"/>
      <c r="N347" s="21"/>
      <c r="O347" s="16"/>
      <c r="P347" s="16"/>
    </row>
    <row r="348" spans="3:16">
      <c r="C348" s="16"/>
      <c r="D348" s="16"/>
      <c r="F348" s="21"/>
      <c r="G348" s="16"/>
      <c r="H348" s="16"/>
      <c r="I348" s="16"/>
      <c r="J348" s="21"/>
      <c r="K348" s="16"/>
      <c r="L348" s="16"/>
      <c r="M348" s="16"/>
      <c r="N348" s="21"/>
      <c r="O348" s="16"/>
      <c r="P348" s="16"/>
    </row>
    <row r="349" spans="3:16">
      <c r="C349" s="16"/>
      <c r="D349" s="16"/>
      <c r="F349" s="21"/>
      <c r="G349" s="16"/>
      <c r="H349" s="16"/>
      <c r="I349" s="16"/>
      <c r="J349" s="21"/>
      <c r="K349" s="16"/>
      <c r="L349" s="16"/>
      <c r="M349" s="16"/>
      <c r="N349" s="21"/>
      <c r="O349" s="16"/>
      <c r="P349" s="16"/>
    </row>
    <row r="350" spans="3:16">
      <c r="C350" s="16"/>
      <c r="D350" s="16"/>
      <c r="F350" s="21"/>
      <c r="G350" s="16"/>
      <c r="H350" s="16"/>
      <c r="I350" s="16"/>
      <c r="J350" s="21"/>
      <c r="K350" s="16"/>
      <c r="L350" s="16"/>
      <c r="M350" s="16"/>
      <c r="N350" s="21"/>
      <c r="O350" s="16"/>
      <c r="P350" s="16"/>
    </row>
    <row r="351" spans="3:16">
      <c r="C351" s="16"/>
      <c r="D351" s="16"/>
      <c r="F351" s="21"/>
      <c r="G351" s="16"/>
      <c r="H351" s="16"/>
      <c r="I351" s="16"/>
      <c r="J351" s="21"/>
      <c r="K351" s="16"/>
      <c r="L351" s="16"/>
      <c r="M351" s="16"/>
      <c r="N351" s="21"/>
      <c r="O351" s="16"/>
      <c r="P351" s="16"/>
    </row>
    <row r="352" spans="3:16">
      <c r="C352" s="16"/>
      <c r="D352" s="16"/>
      <c r="F352" s="21"/>
      <c r="G352" s="16"/>
      <c r="H352" s="16"/>
      <c r="I352" s="16"/>
      <c r="J352" s="21"/>
      <c r="K352" s="16"/>
      <c r="L352" s="16"/>
      <c r="M352" s="16"/>
      <c r="N352" s="21"/>
      <c r="O352" s="16"/>
      <c r="P352" s="16"/>
    </row>
    <row r="353" spans="3:16">
      <c r="C353" s="16"/>
      <c r="D353" s="16"/>
      <c r="F353" s="21"/>
      <c r="G353" s="16"/>
      <c r="H353" s="16"/>
      <c r="I353" s="16"/>
      <c r="J353" s="21"/>
      <c r="K353" s="16"/>
      <c r="L353" s="16"/>
      <c r="M353" s="16"/>
      <c r="N353" s="21"/>
      <c r="O353" s="16"/>
      <c r="P353" s="16"/>
    </row>
    <row r="354" spans="3:16">
      <c r="C354" s="16"/>
      <c r="D354" s="16"/>
      <c r="F354" s="21"/>
      <c r="G354" s="16"/>
      <c r="H354" s="16"/>
      <c r="I354" s="16"/>
      <c r="J354" s="21"/>
      <c r="K354" s="16"/>
      <c r="L354" s="16"/>
      <c r="M354" s="16"/>
      <c r="N354" s="21"/>
      <c r="O354" s="16"/>
      <c r="P354" s="16"/>
    </row>
    <row r="355" spans="3:16">
      <c r="C355" s="16"/>
      <c r="D355" s="16"/>
      <c r="F355" s="21"/>
      <c r="G355" s="16"/>
      <c r="H355" s="16"/>
      <c r="I355" s="16"/>
      <c r="J355" s="21"/>
      <c r="K355" s="16"/>
      <c r="L355" s="16"/>
      <c r="M355" s="16"/>
      <c r="N355" s="21"/>
      <c r="O355" s="16"/>
      <c r="P355" s="16"/>
    </row>
    <row r="356" spans="3:16">
      <c r="C356" s="16"/>
      <c r="D356" s="16"/>
      <c r="F356" s="21"/>
      <c r="G356" s="16"/>
      <c r="H356" s="16"/>
      <c r="I356" s="16"/>
      <c r="J356" s="21"/>
      <c r="K356" s="16"/>
      <c r="L356" s="16"/>
      <c r="M356" s="16"/>
      <c r="N356" s="21"/>
      <c r="O356" s="16"/>
      <c r="P356" s="16"/>
    </row>
    <row r="357" spans="3:16">
      <c r="C357" s="16"/>
      <c r="D357" s="16"/>
      <c r="F357" s="21"/>
      <c r="G357" s="16"/>
      <c r="H357" s="16"/>
      <c r="I357" s="16"/>
      <c r="J357" s="21"/>
      <c r="K357" s="16"/>
      <c r="L357" s="16"/>
      <c r="M357" s="16"/>
      <c r="N357" s="21"/>
      <c r="O357" s="16"/>
      <c r="P357" s="16"/>
    </row>
    <row r="358" spans="3:16">
      <c r="C358" s="16"/>
      <c r="D358" s="16"/>
      <c r="F358" s="21"/>
      <c r="G358" s="16"/>
      <c r="H358" s="16"/>
      <c r="I358" s="16"/>
      <c r="J358" s="21"/>
      <c r="K358" s="16"/>
      <c r="L358" s="16"/>
      <c r="M358" s="16"/>
      <c r="N358" s="21"/>
      <c r="O358" s="16"/>
      <c r="P358" s="16"/>
    </row>
    <row r="359" spans="3:16">
      <c r="C359" s="16"/>
      <c r="D359" s="16"/>
      <c r="F359" s="21"/>
      <c r="G359" s="16"/>
      <c r="H359" s="16"/>
      <c r="I359" s="16"/>
      <c r="J359" s="21"/>
      <c r="K359" s="16"/>
      <c r="L359" s="16"/>
      <c r="M359" s="16"/>
      <c r="N359" s="21"/>
      <c r="O359" s="16"/>
      <c r="P359" s="16"/>
    </row>
    <row r="360" spans="3:16">
      <c r="C360" s="16"/>
      <c r="D360" s="16"/>
      <c r="F360" s="21"/>
      <c r="G360" s="16"/>
      <c r="H360" s="16"/>
      <c r="I360" s="16"/>
      <c r="J360" s="21"/>
      <c r="K360" s="16"/>
      <c r="L360" s="16"/>
      <c r="M360" s="16"/>
      <c r="N360" s="21"/>
      <c r="O360" s="16"/>
      <c r="P360" s="16"/>
    </row>
    <row r="361" spans="3:16">
      <c r="C361" s="16"/>
      <c r="D361" s="16"/>
      <c r="F361" s="21"/>
      <c r="G361" s="16"/>
      <c r="H361" s="16"/>
      <c r="I361" s="16"/>
      <c r="J361" s="21"/>
      <c r="K361" s="16"/>
      <c r="L361" s="16"/>
      <c r="M361" s="16"/>
      <c r="N361" s="21"/>
      <c r="O361" s="16"/>
      <c r="P361" s="16"/>
    </row>
    <row r="362" spans="3:16">
      <c r="C362" s="16"/>
      <c r="D362" s="16"/>
      <c r="F362" s="21"/>
      <c r="G362" s="16"/>
      <c r="H362" s="16"/>
      <c r="I362" s="16"/>
      <c r="J362" s="21"/>
      <c r="K362" s="16"/>
      <c r="L362" s="16"/>
      <c r="M362" s="16"/>
      <c r="N362" s="21"/>
      <c r="O362" s="16"/>
      <c r="P362" s="16"/>
    </row>
    <row r="363" spans="3:16">
      <c r="C363" s="16"/>
      <c r="D363" s="16"/>
      <c r="F363" s="21"/>
      <c r="G363" s="16"/>
      <c r="H363" s="16"/>
      <c r="I363" s="16"/>
      <c r="J363" s="21"/>
      <c r="K363" s="16"/>
      <c r="L363" s="16"/>
      <c r="M363" s="16"/>
      <c r="N363" s="21"/>
      <c r="O363" s="16"/>
      <c r="P363" s="16"/>
    </row>
    <row r="364" spans="3:16">
      <c r="C364" s="16"/>
      <c r="D364" s="16"/>
      <c r="F364" s="21"/>
      <c r="G364" s="16"/>
      <c r="H364" s="16"/>
      <c r="I364" s="16"/>
      <c r="J364" s="21"/>
      <c r="K364" s="16"/>
      <c r="L364" s="16"/>
      <c r="M364" s="16"/>
      <c r="N364" s="21"/>
      <c r="O364" s="16"/>
      <c r="P364" s="16"/>
    </row>
    <row r="365" spans="3:16">
      <c r="C365" s="16"/>
      <c r="D365" s="16"/>
      <c r="F365" s="21"/>
      <c r="G365" s="16"/>
      <c r="H365" s="16"/>
      <c r="I365" s="16"/>
      <c r="J365" s="21"/>
      <c r="K365" s="16"/>
      <c r="L365" s="16"/>
      <c r="M365" s="16"/>
      <c r="N365" s="21"/>
      <c r="O365" s="16"/>
      <c r="P365" s="16"/>
    </row>
    <row r="366" spans="3:16">
      <c r="C366" s="16"/>
      <c r="D366" s="16"/>
      <c r="F366" s="21"/>
      <c r="G366" s="16"/>
      <c r="H366" s="16"/>
      <c r="I366" s="16"/>
      <c r="J366" s="21"/>
      <c r="K366" s="16"/>
      <c r="L366" s="16"/>
      <c r="M366" s="16"/>
      <c r="N366" s="21"/>
      <c r="O366" s="16"/>
      <c r="P366" s="16"/>
    </row>
    <row r="367" spans="3:16">
      <c r="C367" s="16"/>
      <c r="D367" s="16"/>
      <c r="F367" s="21"/>
      <c r="G367" s="16"/>
      <c r="H367" s="16"/>
      <c r="I367" s="16"/>
      <c r="J367" s="21"/>
      <c r="K367" s="16"/>
      <c r="L367" s="16"/>
      <c r="M367" s="16"/>
      <c r="N367" s="21"/>
      <c r="O367" s="16"/>
      <c r="P367" s="16"/>
    </row>
    <row r="368" spans="3:16">
      <c r="C368" s="16"/>
      <c r="D368" s="16"/>
      <c r="F368" s="21"/>
      <c r="G368" s="16"/>
      <c r="H368" s="16"/>
      <c r="I368" s="16"/>
      <c r="J368" s="21"/>
      <c r="K368" s="16"/>
      <c r="L368" s="16"/>
      <c r="M368" s="16"/>
      <c r="N368" s="21"/>
      <c r="O368" s="16"/>
      <c r="P368" s="16"/>
    </row>
    <row r="369" spans="3:16">
      <c r="C369" s="16"/>
      <c r="D369" s="16"/>
      <c r="F369" s="21"/>
      <c r="G369" s="16"/>
      <c r="H369" s="16"/>
      <c r="I369" s="16"/>
      <c r="J369" s="21"/>
      <c r="K369" s="16"/>
      <c r="L369" s="16"/>
      <c r="M369" s="16"/>
      <c r="N369" s="21"/>
      <c r="O369" s="16"/>
      <c r="P369" s="16"/>
    </row>
    <row r="370" spans="3:16">
      <c r="C370" s="16"/>
      <c r="D370" s="16"/>
      <c r="F370" s="21"/>
      <c r="G370" s="16"/>
      <c r="H370" s="16"/>
      <c r="I370" s="16"/>
      <c r="J370" s="21"/>
      <c r="K370" s="16"/>
      <c r="L370" s="16"/>
      <c r="M370" s="16"/>
      <c r="N370" s="21"/>
      <c r="O370" s="16"/>
      <c r="P370" s="16"/>
    </row>
    <row r="371" spans="3:16">
      <c r="C371" s="16"/>
      <c r="D371" s="16"/>
      <c r="F371" s="21"/>
      <c r="G371" s="16"/>
      <c r="H371" s="16"/>
      <c r="I371" s="16"/>
      <c r="J371" s="21"/>
      <c r="K371" s="16"/>
      <c r="L371" s="16"/>
      <c r="M371" s="16"/>
      <c r="N371" s="21"/>
      <c r="O371" s="16"/>
      <c r="P371" s="16"/>
    </row>
    <row r="372" spans="3:16">
      <c r="C372" s="16"/>
      <c r="D372" s="16"/>
      <c r="F372" s="21"/>
      <c r="G372" s="16"/>
      <c r="H372" s="16"/>
      <c r="I372" s="16"/>
      <c r="J372" s="21"/>
      <c r="K372" s="16"/>
      <c r="L372" s="16"/>
      <c r="M372" s="16"/>
      <c r="N372" s="21"/>
      <c r="O372" s="16"/>
      <c r="P372" s="16"/>
    </row>
    <row r="373" spans="3:16">
      <c r="C373" s="16"/>
      <c r="D373" s="16"/>
      <c r="F373" s="21"/>
      <c r="G373" s="16"/>
      <c r="H373" s="16"/>
      <c r="I373" s="16"/>
      <c r="J373" s="21"/>
      <c r="K373" s="16"/>
      <c r="L373" s="16"/>
      <c r="M373" s="16"/>
      <c r="N373" s="21"/>
      <c r="O373" s="16"/>
      <c r="P373" s="16"/>
    </row>
    <row r="374" spans="3:16">
      <c r="C374" s="16"/>
      <c r="D374" s="16"/>
      <c r="F374" s="21"/>
      <c r="G374" s="16"/>
      <c r="H374" s="16"/>
      <c r="I374" s="16"/>
      <c r="J374" s="21"/>
      <c r="K374" s="16"/>
      <c r="L374" s="16"/>
      <c r="M374" s="16"/>
      <c r="N374" s="21"/>
      <c r="O374" s="16"/>
      <c r="P374" s="16"/>
    </row>
    <row r="375" spans="3:16">
      <c r="C375" s="16"/>
      <c r="D375" s="16"/>
      <c r="F375" s="21"/>
      <c r="G375" s="16"/>
      <c r="H375" s="16"/>
      <c r="I375" s="16"/>
      <c r="J375" s="21"/>
      <c r="K375" s="16"/>
      <c r="L375" s="16"/>
      <c r="M375" s="16"/>
      <c r="N375" s="21"/>
      <c r="O375" s="16"/>
      <c r="P375" s="16"/>
    </row>
    <row r="376" spans="3:16">
      <c r="C376" s="16"/>
      <c r="D376" s="16"/>
      <c r="F376" s="21"/>
      <c r="G376" s="16"/>
      <c r="H376" s="16"/>
      <c r="I376" s="16"/>
      <c r="J376" s="21"/>
      <c r="K376" s="16"/>
      <c r="L376" s="16"/>
      <c r="M376" s="16"/>
      <c r="N376" s="21"/>
      <c r="O376" s="16"/>
      <c r="P376" s="16"/>
    </row>
    <row r="377" spans="3:16">
      <c r="C377" s="16"/>
      <c r="D377" s="16"/>
      <c r="F377" s="21"/>
      <c r="G377" s="16"/>
      <c r="H377" s="16"/>
      <c r="I377" s="16"/>
      <c r="J377" s="21"/>
      <c r="K377" s="16"/>
      <c r="L377" s="16"/>
      <c r="M377" s="16"/>
      <c r="N377" s="21"/>
      <c r="O377" s="16"/>
      <c r="P377" s="16"/>
    </row>
    <row r="378" spans="3:16">
      <c r="C378" s="16"/>
      <c r="D378" s="16"/>
      <c r="F378" s="21"/>
      <c r="G378" s="16"/>
      <c r="H378" s="16"/>
      <c r="I378" s="16"/>
      <c r="J378" s="21"/>
      <c r="K378" s="16"/>
      <c r="L378" s="16"/>
      <c r="M378" s="16"/>
      <c r="N378" s="21"/>
      <c r="O378" s="16"/>
      <c r="P378" s="16"/>
    </row>
    <row r="379" spans="3:16">
      <c r="C379" s="16"/>
      <c r="D379" s="16"/>
      <c r="F379" s="21"/>
      <c r="G379" s="16"/>
      <c r="H379" s="16"/>
      <c r="I379" s="16"/>
      <c r="J379" s="21"/>
      <c r="K379" s="16"/>
      <c r="L379" s="16"/>
      <c r="M379" s="16"/>
      <c r="N379" s="21"/>
      <c r="O379" s="16"/>
      <c r="P379" s="16"/>
    </row>
    <row r="380" spans="3:16">
      <c r="C380" s="16"/>
      <c r="D380" s="16"/>
      <c r="F380" s="21"/>
      <c r="G380" s="16"/>
      <c r="H380" s="16"/>
      <c r="I380" s="16"/>
      <c r="J380" s="21"/>
      <c r="K380" s="16"/>
      <c r="L380" s="16"/>
      <c r="M380" s="16"/>
      <c r="N380" s="21"/>
      <c r="O380" s="16"/>
      <c r="P380" s="16"/>
    </row>
    <row r="381" spans="3:16">
      <c r="C381" s="16"/>
      <c r="D381" s="16"/>
      <c r="F381" s="21"/>
      <c r="G381" s="16"/>
      <c r="H381" s="16"/>
      <c r="I381" s="16"/>
      <c r="J381" s="21"/>
      <c r="K381" s="16"/>
      <c r="L381" s="16"/>
      <c r="M381" s="16"/>
      <c r="N381" s="21"/>
      <c r="O381" s="16"/>
      <c r="P381" s="16"/>
    </row>
    <row r="382" spans="3:16">
      <c r="C382" s="16"/>
      <c r="D382" s="16"/>
      <c r="F382" s="21"/>
      <c r="G382" s="16"/>
      <c r="H382" s="16"/>
      <c r="I382" s="16"/>
      <c r="J382" s="21"/>
      <c r="K382" s="16"/>
      <c r="L382" s="16"/>
      <c r="M382" s="16"/>
      <c r="N382" s="21"/>
      <c r="O382" s="16"/>
      <c r="P382" s="16"/>
    </row>
    <row r="383" spans="3:16">
      <c r="C383" s="16"/>
      <c r="D383" s="16"/>
      <c r="F383" s="21"/>
      <c r="G383" s="16"/>
      <c r="H383" s="16"/>
      <c r="I383" s="16"/>
      <c r="J383" s="21"/>
      <c r="K383" s="16"/>
      <c r="L383" s="16"/>
      <c r="M383" s="16"/>
      <c r="N383" s="21"/>
      <c r="O383" s="16"/>
      <c r="P383" s="16"/>
    </row>
    <row r="384" spans="3:16">
      <c r="C384" s="16"/>
      <c r="D384" s="16"/>
      <c r="F384" s="21"/>
      <c r="G384" s="16"/>
      <c r="H384" s="16"/>
      <c r="I384" s="16"/>
      <c r="J384" s="21"/>
      <c r="K384" s="16"/>
      <c r="L384" s="16"/>
      <c r="M384" s="16"/>
      <c r="N384" s="21"/>
      <c r="O384" s="16"/>
      <c r="P384" s="16"/>
    </row>
    <row r="385" spans="3:16">
      <c r="C385" s="16"/>
      <c r="D385" s="16"/>
      <c r="F385" s="21"/>
      <c r="G385" s="16"/>
      <c r="H385" s="16"/>
      <c r="I385" s="16"/>
      <c r="J385" s="21"/>
      <c r="K385" s="16"/>
      <c r="L385" s="16"/>
      <c r="M385" s="16"/>
      <c r="N385" s="21"/>
      <c r="O385" s="16"/>
      <c r="P385" s="16"/>
    </row>
    <row r="386" spans="3:16">
      <c r="C386" s="16"/>
      <c r="D386" s="16"/>
      <c r="F386" s="21"/>
      <c r="G386" s="16"/>
      <c r="H386" s="16"/>
      <c r="I386" s="16"/>
      <c r="J386" s="21"/>
      <c r="K386" s="16"/>
      <c r="L386" s="16"/>
      <c r="M386" s="16"/>
      <c r="N386" s="21"/>
      <c r="O386" s="16"/>
      <c r="P386" s="16"/>
    </row>
    <row r="387" spans="3:16">
      <c r="C387" s="16"/>
      <c r="D387" s="16"/>
      <c r="F387" s="21"/>
      <c r="G387" s="16"/>
      <c r="H387" s="16"/>
      <c r="I387" s="16"/>
      <c r="J387" s="21"/>
      <c r="K387" s="16"/>
      <c r="L387" s="16"/>
      <c r="M387" s="16"/>
      <c r="N387" s="21"/>
      <c r="O387" s="16"/>
      <c r="P387" s="16"/>
    </row>
    <row r="388" spans="3:16">
      <c r="C388" s="16"/>
      <c r="D388" s="16"/>
      <c r="F388" s="21"/>
      <c r="G388" s="16"/>
      <c r="H388" s="16"/>
      <c r="I388" s="16"/>
      <c r="J388" s="21"/>
      <c r="K388" s="16"/>
      <c r="L388" s="16"/>
      <c r="M388" s="16"/>
      <c r="N388" s="21"/>
      <c r="O388" s="16"/>
      <c r="P388" s="16"/>
    </row>
    <row r="389" spans="3:16">
      <c r="C389" s="16"/>
      <c r="D389" s="16"/>
      <c r="F389" s="21"/>
      <c r="G389" s="16"/>
      <c r="H389" s="16"/>
      <c r="I389" s="16"/>
      <c r="J389" s="21"/>
      <c r="K389" s="16"/>
      <c r="L389" s="16"/>
      <c r="M389" s="16"/>
      <c r="N389" s="21"/>
      <c r="O389" s="16"/>
      <c r="P389" s="16"/>
    </row>
    <row r="390" spans="3:16">
      <c r="C390" s="16"/>
      <c r="D390" s="16"/>
      <c r="F390" s="21"/>
      <c r="G390" s="16"/>
      <c r="H390" s="16"/>
      <c r="I390" s="16"/>
      <c r="J390" s="21"/>
      <c r="K390" s="16"/>
      <c r="L390" s="16"/>
      <c r="M390" s="16"/>
      <c r="N390" s="21"/>
      <c r="O390" s="16"/>
      <c r="P390" s="16"/>
    </row>
    <row r="391" spans="3:16">
      <c r="C391" s="16"/>
      <c r="D391" s="16"/>
      <c r="F391" s="21"/>
      <c r="G391" s="16"/>
      <c r="H391" s="16"/>
      <c r="I391" s="16"/>
      <c r="J391" s="21"/>
      <c r="K391" s="16"/>
      <c r="L391" s="16"/>
      <c r="M391" s="16"/>
      <c r="N391" s="21"/>
      <c r="O391" s="16"/>
      <c r="P391" s="16"/>
    </row>
    <row r="392" spans="3:16">
      <c r="C392" s="16"/>
      <c r="D392" s="16"/>
      <c r="F392" s="21"/>
      <c r="G392" s="16"/>
      <c r="H392" s="16"/>
      <c r="I392" s="16"/>
      <c r="J392" s="21"/>
      <c r="K392" s="16"/>
      <c r="L392" s="16"/>
      <c r="M392" s="16"/>
      <c r="N392" s="21"/>
      <c r="O392" s="16"/>
      <c r="P392" s="16"/>
    </row>
    <row r="393" spans="3:16">
      <c r="C393" s="16"/>
      <c r="D393" s="16"/>
      <c r="F393" s="21"/>
      <c r="G393" s="16"/>
      <c r="H393" s="16"/>
      <c r="I393" s="16"/>
      <c r="J393" s="21"/>
      <c r="K393" s="16"/>
      <c r="L393" s="16"/>
      <c r="M393" s="16"/>
      <c r="N393" s="21"/>
      <c r="O393" s="16"/>
      <c r="P393" s="16"/>
    </row>
    <row r="394" spans="3:16">
      <c r="C394" s="16"/>
      <c r="D394" s="16"/>
      <c r="F394" s="21"/>
      <c r="G394" s="16"/>
      <c r="H394" s="16"/>
      <c r="I394" s="16"/>
      <c r="J394" s="21"/>
      <c r="K394" s="16"/>
      <c r="L394" s="16"/>
      <c r="M394" s="16"/>
      <c r="N394" s="21"/>
      <c r="O394" s="16"/>
      <c r="P394" s="16"/>
    </row>
    <row r="395" spans="3:16">
      <c r="C395" s="16"/>
      <c r="D395" s="16"/>
      <c r="F395" s="21"/>
      <c r="G395" s="16"/>
      <c r="H395" s="16"/>
      <c r="I395" s="16"/>
      <c r="J395" s="21"/>
      <c r="K395" s="16"/>
      <c r="L395" s="16"/>
      <c r="M395" s="16"/>
      <c r="N395" s="21"/>
      <c r="O395" s="16"/>
      <c r="P395" s="16"/>
    </row>
    <row r="396" spans="3:16">
      <c r="C396" s="16"/>
      <c r="D396" s="16"/>
      <c r="F396" s="21"/>
      <c r="G396" s="16"/>
      <c r="H396" s="16"/>
      <c r="I396" s="16"/>
      <c r="J396" s="21"/>
      <c r="K396" s="16"/>
      <c r="L396" s="16"/>
      <c r="M396" s="16"/>
      <c r="N396" s="21"/>
      <c r="O396" s="16"/>
      <c r="P396" s="16"/>
    </row>
    <row r="397" spans="3:16">
      <c r="C397" s="16"/>
      <c r="D397" s="16"/>
      <c r="F397" s="21"/>
      <c r="G397" s="16"/>
      <c r="H397" s="16"/>
      <c r="I397" s="16"/>
      <c r="J397" s="21"/>
      <c r="K397" s="16"/>
      <c r="L397" s="16"/>
      <c r="M397" s="16"/>
      <c r="N397" s="21"/>
      <c r="O397" s="16"/>
      <c r="P397" s="16"/>
    </row>
    <row r="398" spans="3:16">
      <c r="C398" s="16"/>
      <c r="D398" s="16"/>
      <c r="F398" s="21"/>
      <c r="G398" s="16"/>
      <c r="H398" s="16"/>
      <c r="I398" s="16"/>
      <c r="J398" s="21"/>
      <c r="K398" s="16"/>
      <c r="L398" s="16"/>
      <c r="M398" s="16"/>
      <c r="N398" s="21"/>
      <c r="O398" s="16"/>
      <c r="P398" s="16"/>
    </row>
    <row r="399" spans="3:16">
      <c r="C399" s="16"/>
      <c r="D399" s="16"/>
      <c r="F399" s="21"/>
      <c r="G399" s="16"/>
      <c r="H399" s="16"/>
      <c r="I399" s="16"/>
      <c r="J399" s="21"/>
      <c r="K399" s="16"/>
      <c r="L399" s="16"/>
      <c r="M399" s="16"/>
      <c r="N399" s="21"/>
      <c r="O399" s="16"/>
      <c r="P399" s="16"/>
    </row>
    <row r="400" spans="3:16">
      <c r="C400" s="16"/>
      <c r="D400" s="16"/>
      <c r="F400" s="21"/>
      <c r="G400" s="16"/>
      <c r="H400" s="16"/>
      <c r="I400" s="16"/>
      <c r="J400" s="21"/>
      <c r="K400" s="16"/>
      <c r="L400" s="16"/>
      <c r="M400" s="16"/>
      <c r="N400" s="21"/>
      <c r="O400" s="16"/>
      <c r="P400" s="16"/>
    </row>
    <row r="401" spans="3:16">
      <c r="C401" s="16"/>
      <c r="D401" s="16"/>
      <c r="F401" s="21"/>
      <c r="G401" s="16"/>
      <c r="H401" s="16"/>
      <c r="I401" s="16"/>
      <c r="J401" s="21"/>
      <c r="K401" s="16"/>
      <c r="L401" s="16"/>
      <c r="M401" s="16"/>
      <c r="N401" s="21"/>
      <c r="O401" s="16"/>
      <c r="P401" s="16"/>
    </row>
    <row r="402" spans="3:16">
      <c r="C402" s="16"/>
      <c r="D402" s="16"/>
      <c r="F402" s="21"/>
      <c r="G402" s="16"/>
      <c r="H402" s="16"/>
      <c r="I402" s="16"/>
      <c r="J402" s="21"/>
      <c r="K402" s="16"/>
      <c r="L402" s="16"/>
      <c r="M402" s="16"/>
      <c r="N402" s="21"/>
      <c r="O402" s="16"/>
      <c r="P402" s="16"/>
    </row>
    <row r="403" spans="3:16">
      <c r="C403" s="16"/>
      <c r="D403" s="16"/>
      <c r="F403" s="21"/>
      <c r="G403" s="16"/>
      <c r="H403" s="16"/>
      <c r="I403" s="16"/>
      <c r="J403" s="21"/>
      <c r="K403" s="16"/>
      <c r="L403" s="16"/>
      <c r="M403" s="16"/>
      <c r="N403" s="21"/>
      <c r="O403" s="16"/>
      <c r="P403" s="16"/>
    </row>
    <row r="404" spans="3:16">
      <c r="C404" s="16"/>
      <c r="D404" s="16"/>
      <c r="F404" s="21"/>
      <c r="G404" s="16"/>
      <c r="H404" s="16"/>
      <c r="I404" s="16"/>
      <c r="J404" s="21"/>
      <c r="K404" s="16"/>
      <c r="L404" s="16"/>
      <c r="M404" s="16"/>
      <c r="N404" s="21"/>
      <c r="O404" s="16"/>
      <c r="P404" s="16"/>
    </row>
    <row r="405" spans="3:16">
      <c r="C405" s="16"/>
      <c r="D405" s="16"/>
      <c r="F405" s="21"/>
      <c r="G405" s="16"/>
      <c r="H405" s="16"/>
      <c r="I405" s="16"/>
      <c r="J405" s="21"/>
      <c r="K405" s="16"/>
      <c r="L405" s="16"/>
      <c r="M405" s="16"/>
      <c r="N405" s="21"/>
      <c r="O405" s="16"/>
      <c r="P405" s="16"/>
    </row>
    <row r="406" spans="3:16">
      <c r="C406" s="16"/>
      <c r="D406" s="16"/>
      <c r="F406" s="21"/>
      <c r="G406" s="16"/>
      <c r="H406" s="16"/>
      <c r="I406" s="16"/>
      <c r="J406" s="21"/>
      <c r="K406" s="16"/>
      <c r="L406" s="16"/>
      <c r="M406" s="16"/>
      <c r="N406" s="21"/>
      <c r="O406" s="16"/>
      <c r="P406" s="16"/>
    </row>
    <row r="407" spans="3:16">
      <c r="C407" s="16"/>
      <c r="D407" s="16"/>
      <c r="F407" s="21"/>
      <c r="G407" s="16"/>
      <c r="H407" s="16"/>
      <c r="I407" s="16"/>
      <c r="J407" s="21"/>
      <c r="K407" s="16"/>
      <c r="L407" s="16"/>
      <c r="M407" s="16"/>
      <c r="N407" s="21"/>
      <c r="O407" s="16"/>
      <c r="P407" s="16"/>
    </row>
    <row r="408" spans="3:16">
      <c r="C408" s="16"/>
      <c r="D408" s="16"/>
      <c r="F408" s="21"/>
      <c r="G408" s="16"/>
      <c r="H408" s="16"/>
      <c r="I408" s="16"/>
      <c r="J408" s="21"/>
      <c r="K408" s="16"/>
      <c r="L408" s="16"/>
      <c r="M408" s="16"/>
      <c r="N408" s="21"/>
      <c r="O408" s="16"/>
      <c r="P408" s="16"/>
    </row>
    <row r="409" spans="3:16">
      <c r="C409" s="16"/>
      <c r="D409" s="16"/>
      <c r="F409" s="21"/>
      <c r="G409" s="16"/>
      <c r="H409" s="16"/>
      <c r="I409" s="16"/>
      <c r="J409" s="21"/>
      <c r="K409" s="16"/>
      <c r="L409" s="16"/>
      <c r="M409" s="16"/>
      <c r="N409" s="21"/>
      <c r="O409" s="16"/>
      <c r="P409" s="16"/>
    </row>
    <row r="410" spans="3:16">
      <c r="C410" s="16"/>
      <c r="D410" s="16"/>
      <c r="F410" s="21"/>
      <c r="G410" s="16"/>
      <c r="H410" s="16"/>
      <c r="I410" s="16"/>
      <c r="J410" s="21"/>
      <c r="K410" s="16"/>
      <c r="L410" s="16"/>
      <c r="M410" s="16"/>
      <c r="N410" s="21"/>
      <c r="O410" s="16"/>
      <c r="P410" s="16"/>
    </row>
    <row r="411" spans="3:16">
      <c r="C411" s="16"/>
      <c r="D411" s="16"/>
      <c r="F411" s="21"/>
      <c r="G411" s="16"/>
      <c r="H411" s="16"/>
      <c r="I411" s="16"/>
      <c r="J411" s="21"/>
      <c r="K411" s="16"/>
      <c r="L411" s="16"/>
      <c r="M411" s="16"/>
      <c r="N411" s="21"/>
      <c r="O411" s="16"/>
      <c r="P411" s="16"/>
    </row>
    <row r="412" spans="3:16">
      <c r="C412" s="16"/>
      <c r="D412" s="16"/>
      <c r="F412" s="21"/>
      <c r="G412" s="16"/>
      <c r="H412" s="16"/>
      <c r="I412" s="16"/>
      <c r="J412" s="21"/>
      <c r="K412" s="16"/>
      <c r="L412" s="16"/>
      <c r="M412" s="16"/>
      <c r="N412" s="21"/>
      <c r="O412" s="16"/>
      <c r="P412" s="16"/>
    </row>
    <row r="413" spans="3:16">
      <c r="C413" s="16"/>
      <c r="D413" s="16"/>
      <c r="F413" s="21"/>
      <c r="G413" s="16"/>
      <c r="H413" s="16"/>
      <c r="I413" s="16"/>
      <c r="J413" s="21"/>
      <c r="K413" s="16"/>
      <c r="L413" s="16"/>
      <c r="M413" s="16"/>
      <c r="N413" s="21"/>
      <c r="O413" s="16"/>
      <c r="P413" s="16"/>
    </row>
    <row r="414" spans="3:16">
      <c r="C414" s="16"/>
      <c r="D414" s="16"/>
      <c r="F414" s="21"/>
      <c r="G414" s="16"/>
      <c r="H414" s="16"/>
      <c r="I414" s="16"/>
      <c r="J414" s="21"/>
      <c r="K414" s="16"/>
      <c r="L414" s="16"/>
      <c r="M414" s="16"/>
      <c r="N414" s="21"/>
      <c r="O414" s="16"/>
      <c r="P414" s="16"/>
    </row>
    <row r="415" spans="3:16">
      <c r="C415" s="16"/>
      <c r="D415" s="16"/>
      <c r="F415" s="21"/>
      <c r="G415" s="16"/>
      <c r="H415" s="16"/>
      <c r="I415" s="16"/>
      <c r="J415" s="21"/>
      <c r="K415" s="16"/>
      <c r="L415" s="16"/>
      <c r="M415" s="16"/>
      <c r="N415" s="21"/>
      <c r="O415" s="16"/>
      <c r="P415" s="16"/>
    </row>
    <row r="416" spans="3:16">
      <c r="C416" s="16"/>
      <c r="D416" s="16"/>
      <c r="F416" s="21"/>
      <c r="G416" s="16"/>
      <c r="H416" s="16"/>
      <c r="I416" s="16"/>
      <c r="J416" s="21"/>
      <c r="K416" s="16"/>
      <c r="L416" s="16"/>
      <c r="M416" s="16"/>
      <c r="N416" s="21"/>
      <c r="O416" s="16"/>
      <c r="P416" s="16"/>
    </row>
    <row r="417" spans="3:16">
      <c r="C417" s="16"/>
      <c r="D417" s="16"/>
      <c r="F417" s="21"/>
      <c r="G417" s="16"/>
      <c r="H417" s="16"/>
      <c r="I417" s="16"/>
      <c r="J417" s="21"/>
      <c r="K417" s="16"/>
      <c r="L417" s="16"/>
      <c r="M417" s="16"/>
      <c r="N417" s="21"/>
      <c r="O417" s="16"/>
      <c r="P417" s="16"/>
    </row>
    <row r="418" spans="3:16">
      <c r="C418" s="16"/>
      <c r="D418" s="16"/>
      <c r="F418" s="21"/>
      <c r="G418" s="16"/>
      <c r="H418" s="16"/>
      <c r="I418" s="16"/>
      <c r="J418" s="21"/>
      <c r="K418" s="16"/>
      <c r="L418" s="16"/>
      <c r="M418" s="16"/>
      <c r="N418" s="21"/>
      <c r="O418" s="16"/>
      <c r="P418" s="16"/>
    </row>
    <row r="419" spans="3:16">
      <c r="C419" s="16"/>
      <c r="D419" s="16"/>
      <c r="F419" s="21"/>
      <c r="G419" s="16"/>
      <c r="H419" s="16"/>
      <c r="I419" s="16"/>
      <c r="J419" s="21"/>
      <c r="K419" s="16"/>
      <c r="L419" s="16"/>
      <c r="M419" s="16"/>
      <c r="N419" s="21"/>
      <c r="O419" s="16"/>
      <c r="P419" s="16"/>
    </row>
    <row r="420" spans="3:16">
      <c r="C420" s="16"/>
      <c r="D420" s="16"/>
      <c r="F420" s="21"/>
      <c r="G420" s="16"/>
      <c r="H420" s="16"/>
      <c r="I420" s="16"/>
      <c r="J420" s="21"/>
      <c r="K420" s="16"/>
      <c r="L420" s="16"/>
      <c r="M420" s="16"/>
      <c r="N420" s="21"/>
      <c r="O420" s="16"/>
      <c r="P420" s="16"/>
    </row>
    <row r="421" spans="3:16">
      <c r="C421" s="16"/>
      <c r="D421" s="16"/>
      <c r="F421" s="21"/>
      <c r="G421" s="16"/>
      <c r="H421" s="16"/>
      <c r="I421" s="16"/>
      <c r="J421" s="21"/>
      <c r="K421" s="16"/>
      <c r="L421" s="16"/>
      <c r="M421" s="16"/>
      <c r="N421" s="21"/>
      <c r="O421" s="16"/>
      <c r="P421" s="16"/>
    </row>
    <row r="422" spans="3:16">
      <c r="C422" s="16"/>
      <c r="D422" s="16"/>
      <c r="F422" s="21"/>
      <c r="G422" s="16"/>
      <c r="H422" s="16"/>
      <c r="I422" s="16"/>
      <c r="J422" s="21"/>
      <c r="K422" s="16"/>
      <c r="L422" s="16"/>
      <c r="M422" s="16"/>
      <c r="N422" s="21"/>
      <c r="O422" s="16"/>
      <c r="P422" s="16"/>
    </row>
    <row r="423" spans="3:16">
      <c r="C423" s="16"/>
      <c r="D423" s="16"/>
      <c r="F423" s="21"/>
      <c r="G423" s="16"/>
      <c r="H423" s="16"/>
      <c r="I423" s="16"/>
      <c r="J423" s="21"/>
      <c r="K423" s="16"/>
      <c r="L423" s="16"/>
      <c r="M423" s="16"/>
      <c r="N423" s="21"/>
      <c r="O423" s="16"/>
      <c r="P423" s="16"/>
    </row>
    <row r="424" spans="3:16">
      <c r="C424" s="16"/>
      <c r="D424" s="16"/>
      <c r="F424" s="21"/>
      <c r="G424" s="16"/>
      <c r="H424" s="16"/>
      <c r="I424" s="16"/>
      <c r="J424" s="21"/>
      <c r="K424" s="16"/>
      <c r="L424" s="16"/>
      <c r="M424" s="16"/>
      <c r="N424" s="21"/>
      <c r="O424" s="16"/>
      <c r="P424" s="16"/>
    </row>
    <row r="425" spans="3:16">
      <c r="C425" s="16"/>
      <c r="D425" s="16"/>
      <c r="F425" s="21"/>
      <c r="G425" s="16"/>
      <c r="H425" s="16"/>
      <c r="I425" s="16"/>
      <c r="J425" s="21"/>
      <c r="K425" s="16"/>
      <c r="L425" s="16"/>
      <c r="M425" s="16"/>
      <c r="N425" s="21"/>
      <c r="O425" s="16"/>
      <c r="P425" s="16"/>
    </row>
    <row r="426" spans="3:16">
      <c r="C426" s="16"/>
      <c r="D426" s="16"/>
      <c r="F426" s="21"/>
      <c r="G426" s="16"/>
      <c r="H426" s="16"/>
      <c r="I426" s="16"/>
      <c r="J426" s="21"/>
      <c r="K426" s="16"/>
      <c r="L426" s="16"/>
      <c r="M426" s="16"/>
      <c r="N426" s="21"/>
      <c r="O426" s="16"/>
      <c r="P426" s="16"/>
    </row>
    <row r="427" spans="3:16">
      <c r="C427" s="16"/>
      <c r="D427" s="16"/>
      <c r="F427" s="21"/>
      <c r="G427" s="16"/>
      <c r="H427" s="16"/>
      <c r="I427" s="16"/>
      <c r="J427" s="21"/>
      <c r="K427" s="16"/>
      <c r="L427" s="16"/>
      <c r="M427" s="16"/>
      <c r="N427" s="21"/>
      <c r="O427" s="16"/>
      <c r="P427" s="16"/>
    </row>
    <row r="428" spans="3:16">
      <c r="C428" s="16"/>
      <c r="D428" s="16"/>
      <c r="F428" s="21"/>
      <c r="G428" s="16"/>
      <c r="H428" s="16"/>
      <c r="I428" s="16"/>
      <c r="J428" s="21"/>
      <c r="K428" s="16"/>
      <c r="L428" s="16"/>
      <c r="M428" s="16"/>
      <c r="N428" s="21"/>
      <c r="O428" s="16"/>
      <c r="P428" s="16"/>
    </row>
    <row r="429" spans="3:16">
      <c r="C429" s="16"/>
      <c r="D429" s="16"/>
      <c r="F429" s="21"/>
      <c r="G429" s="16"/>
      <c r="H429" s="16"/>
      <c r="I429" s="16"/>
      <c r="J429" s="21"/>
      <c r="K429" s="16"/>
      <c r="L429" s="16"/>
      <c r="M429" s="16"/>
      <c r="N429" s="21"/>
      <c r="O429" s="16"/>
      <c r="P429" s="16"/>
    </row>
    <row r="430" spans="3:16">
      <c r="C430" s="16"/>
      <c r="D430" s="16"/>
      <c r="F430" s="21"/>
      <c r="G430" s="16"/>
      <c r="H430" s="16"/>
      <c r="I430" s="16"/>
      <c r="J430" s="21"/>
      <c r="K430" s="16"/>
      <c r="L430" s="16"/>
      <c r="M430" s="16"/>
      <c r="N430" s="21"/>
      <c r="O430" s="16"/>
      <c r="P430" s="16"/>
    </row>
    <row r="431" spans="3:16">
      <c r="C431" s="16"/>
      <c r="D431" s="16"/>
      <c r="F431" s="21"/>
      <c r="G431" s="16"/>
      <c r="H431" s="16"/>
      <c r="I431" s="16"/>
      <c r="J431" s="21"/>
      <c r="K431" s="16"/>
      <c r="L431" s="16"/>
      <c r="M431" s="16"/>
      <c r="N431" s="21"/>
      <c r="O431" s="16"/>
      <c r="P431" s="16"/>
    </row>
    <row r="432" spans="3:16">
      <c r="C432" s="16"/>
      <c r="D432" s="16"/>
      <c r="F432" s="21"/>
      <c r="G432" s="16"/>
      <c r="H432" s="16"/>
      <c r="I432" s="16"/>
      <c r="J432" s="21"/>
      <c r="K432" s="16"/>
      <c r="L432" s="16"/>
      <c r="M432" s="16"/>
      <c r="N432" s="21"/>
      <c r="O432" s="16"/>
      <c r="P432" s="16"/>
    </row>
    <row r="433" spans="3:16">
      <c r="C433" s="16"/>
      <c r="D433" s="16"/>
      <c r="F433" s="21"/>
      <c r="G433" s="16"/>
      <c r="H433" s="16"/>
      <c r="I433" s="16"/>
      <c r="J433" s="21"/>
      <c r="K433" s="16"/>
      <c r="L433" s="16"/>
      <c r="M433" s="16"/>
      <c r="N433" s="21"/>
      <c r="O433" s="16"/>
      <c r="P433" s="16"/>
    </row>
    <row r="434" spans="3:16">
      <c r="C434" s="16"/>
      <c r="D434" s="16"/>
      <c r="F434" s="21"/>
      <c r="G434" s="16"/>
      <c r="H434" s="16"/>
      <c r="I434" s="16"/>
      <c r="J434" s="21"/>
      <c r="K434" s="16"/>
      <c r="L434" s="16"/>
      <c r="M434" s="16"/>
      <c r="N434" s="21"/>
      <c r="O434" s="16"/>
      <c r="P434" s="16"/>
    </row>
    <row r="435" spans="3:16">
      <c r="C435" s="16"/>
      <c r="D435" s="16"/>
      <c r="F435" s="21"/>
      <c r="G435" s="16"/>
      <c r="H435" s="16"/>
      <c r="I435" s="16"/>
      <c r="J435" s="21"/>
      <c r="K435" s="16"/>
      <c r="L435" s="16"/>
      <c r="M435" s="16"/>
      <c r="N435" s="21"/>
      <c r="O435" s="16"/>
      <c r="P435" s="16"/>
    </row>
    <row r="436" spans="3:16">
      <c r="C436" s="16"/>
      <c r="D436" s="16"/>
      <c r="F436" s="21"/>
      <c r="G436" s="16"/>
      <c r="H436" s="16"/>
      <c r="I436" s="16"/>
      <c r="J436" s="21"/>
      <c r="K436" s="16"/>
      <c r="L436" s="16"/>
      <c r="M436" s="16"/>
      <c r="N436" s="21"/>
      <c r="O436" s="16"/>
      <c r="P436" s="16"/>
    </row>
    <row r="437" spans="3:16">
      <c r="C437" s="16"/>
      <c r="D437" s="16"/>
      <c r="F437" s="21"/>
      <c r="G437" s="16"/>
      <c r="H437" s="16"/>
      <c r="I437" s="16"/>
      <c r="J437" s="21"/>
      <c r="K437" s="16"/>
      <c r="L437" s="16"/>
      <c r="M437" s="16"/>
      <c r="N437" s="21"/>
      <c r="O437" s="16"/>
      <c r="P437" s="16"/>
    </row>
    <row r="438" spans="3:16">
      <c r="C438" s="16"/>
      <c r="D438" s="16"/>
      <c r="F438" s="21"/>
      <c r="G438" s="16"/>
      <c r="H438" s="16"/>
      <c r="I438" s="16"/>
      <c r="J438" s="21"/>
      <c r="K438" s="16"/>
      <c r="L438" s="16"/>
      <c r="M438" s="16"/>
      <c r="N438" s="21"/>
      <c r="O438" s="16"/>
      <c r="P438" s="16"/>
    </row>
    <row r="439" spans="3:16">
      <c r="C439" s="16"/>
      <c r="D439" s="16"/>
      <c r="F439" s="21"/>
      <c r="G439" s="16"/>
      <c r="H439" s="16"/>
      <c r="I439" s="16"/>
      <c r="J439" s="21"/>
      <c r="K439" s="16"/>
      <c r="L439" s="16"/>
      <c r="M439" s="16"/>
      <c r="N439" s="21"/>
      <c r="O439" s="16"/>
      <c r="P439" s="16"/>
    </row>
    <row r="440" spans="3:16">
      <c r="C440" s="16"/>
      <c r="D440" s="16"/>
      <c r="F440" s="21"/>
      <c r="G440" s="16"/>
      <c r="H440" s="16"/>
      <c r="I440" s="16"/>
      <c r="J440" s="21"/>
      <c r="K440" s="16"/>
      <c r="L440" s="16"/>
      <c r="M440" s="16"/>
      <c r="N440" s="21"/>
      <c r="O440" s="16"/>
      <c r="P440" s="16"/>
    </row>
    <row r="441" spans="3:16">
      <c r="C441" s="16"/>
      <c r="D441" s="16"/>
      <c r="F441" s="21"/>
      <c r="G441" s="16"/>
      <c r="H441" s="16"/>
      <c r="I441" s="16"/>
      <c r="J441" s="21"/>
      <c r="K441" s="16"/>
      <c r="L441" s="16"/>
      <c r="M441" s="16"/>
      <c r="N441" s="21"/>
      <c r="O441" s="16"/>
      <c r="P441" s="16"/>
    </row>
    <row r="442" spans="3:16">
      <c r="C442" s="16"/>
      <c r="D442" s="16"/>
      <c r="F442" s="21"/>
      <c r="G442" s="16"/>
      <c r="H442" s="16"/>
      <c r="I442" s="16"/>
      <c r="J442" s="21"/>
      <c r="K442" s="16"/>
      <c r="L442" s="16"/>
      <c r="M442" s="16"/>
      <c r="N442" s="21"/>
      <c r="O442" s="16"/>
      <c r="P442" s="16"/>
    </row>
    <row r="443" spans="3:16">
      <c r="C443" s="16"/>
      <c r="D443" s="16"/>
      <c r="F443" s="21"/>
      <c r="G443" s="16"/>
      <c r="H443" s="16"/>
      <c r="I443" s="16"/>
      <c r="J443" s="21"/>
      <c r="K443" s="16"/>
      <c r="L443" s="16"/>
      <c r="M443" s="16"/>
      <c r="N443" s="21"/>
      <c r="O443" s="16"/>
      <c r="P443" s="16"/>
    </row>
    <row r="444" spans="3:16">
      <c r="C444" s="16"/>
      <c r="D444" s="16"/>
      <c r="F444" s="21"/>
      <c r="G444" s="16"/>
      <c r="H444" s="16"/>
      <c r="I444" s="16"/>
      <c r="J444" s="21"/>
      <c r="K444" s="16"/>
      <c r="L444" s="16"/>
      <c r="M444" s="16"/>
      <c r="N444" s="21"/>
      <c r="O444" s="16"/>
      <c r="P444" s="16"/>
    </row>
    <row r="445" spans="3:16">
      <c r="C445" s="16"/>
      <c r="D445" s="16"/>
      <c r="F445" s="21"/>
      <c r="G445" s="16"/>
      <c r="H445" s="16"/>
      <c r="I445" s="16"/>
      <c r="J445" s="21"/>
      <c r="K445" s="16"/>
      <c r="L445" s="16"/>
      <c r="M445" s="16"/>
      <c r="N445" s="21"/>
      <c r="O445" s="16"/>
      <c r="P445" s="16"/>
    </row>
    <row r="446" spans="3:16">
      <c r="C446" s="16"/>
      <c r="D446" s="16"/>
      <c r="F446" s="21"/>
      <c r="G446" s="16"/>
      <c r="H446" s="16"/>
      <c r="I446" s="16"/>
      <c r="J446" s="21"/>
      <c r="K446" s="16"/>
      <c r="L446" s="16"/>
      <c r="M446" s="16"/>
      <c r="N446" s="21"/>
      <c r="O446" s="16"/>
      <c r="P446" s="16"/>
    </row>
    <row r="447" spans="3:16">
      <c r="C447" s="16"/>
      <c r="D447" s="16"/>
      <c r="F447" s="21"/>
      <c r="G447" s="16"/>
      <c r="H447" s="16"/>
      <c r="I447" s="16"/>
      <c r="J447" s="21"/>
      <c r="K447" s="16"/>
      <c r="L447" s="16"/>
      <c r="M447" s="16"/>
      <c r="N447" s="21"/>
      <c r="O447" s="16"/>
      <c r="P447" s="16"/>
    </row>
    <row r="448" spans="3:16">
      <c r="C448" s="16"/>
      <c r="D448" s="16"/>
      <c r="F448" s="21"/>
      <c r="G448" s="16"/>
      <c r="H448" s="16"/>
      <c r="I448" s="16"/>
      <c r="J448" s="21"/>
      <c r="K448" s="16"/>
      <c r="L448" s="16"/>
      <c r="M448" s="16"/>
      <c r="N448" s="21"/>
      <c r="O448" s="16"/>
      <c r="P448" s="16"/>
    </row>
    <row r="449" spans="3:16">
      <c r="C449" s="16"/>
      <c r="D449" s="16"/>
      <c r="F449" s="21"/>
      <c r="G449" s="16"/>
      <c r="H449" s="16"/>
      <c r="I449" s="16"/>
      <c r="J449" s="21"/>
      <c r="K449" s="16"/>
      <c r="L449" s="16"/>
      <c r="M449" s="16"/>
      <c r="N449" s="21"/>
      <c r="O449" s="16"/>
      <c r="P449" s="16"/>
    </row>
    <row r="450" spans="3:16">
      <c r="C450" s="16"/>
      <c r="D450" s="16"/>
      <c r="F450" s="21"/>
      <c r="G450" s="16"/>
      <c r="H450" s="16"/>
      <c r="I450" s="16"/>
      <c r="J450" s="21"/>
      <c r="K450" s="16"/>
      <c r="L450" s="16"/>
      <c r="M450" s="16"/>
      <c r="N450" s="21"/>
      <c r="O450" s="16"/>
      <c r="P450" s="16"/>
    </row>
    <row r="451" spans="3:16">
      <c r="C451" s="16"/>
      <c r="D451" s="16"/>
      <c r="F451" s="21"/>
      <c r="G451" s="16"/>
      <c r="H451" s="16"/>
      <c r="I451" s="16"/>
      <c r="J451" s="21"/>
      <c r="K451" s="16"/>
      <c r="L451" s="16"/>
      <c r="M451" s="16"/>
      <c r="N451" s="21"/>
      <c r="O451" s="16"/>
      <c r="P451" s="16"/>
    </row>
    <row r="452" spans="3:16">
      <c r="C452" s="16"/>
      <c r="D452" s="16"/>
      <c r="F452" s="21"/>
      <c r="G452" s="16"/>
      <c r="H452" s="16"/>
      <c r="I452" s="16"/>
      <c r="J452" s="21"/>
      <c r="K452" s="16"/>
      <c r="L452" s="16"/>
      <c r="M452" s="16"/>
      <c r="N452" s="21"/>
      <c r="O452" s="16"/>
      <c r="P452" s="16"/>
    </row>
    <row r="453" spans="3:16">
      <c r="C453" s="16"/>
      <c r="D453" s="16"/>
      <c r="F453" s="21"/>
      <c r="G453" s="16"/>
      <c r="H453" s="16"/>
      <c r="I453" s="16"/>
      <c r="J453" s="21"/>
      <c r="K453" s="16"/>
      <c r="L453" s="16"/>
      <c r="M453" s="16"/>
      <c r="N453" s="21"/>
      <c r="O453" s="16"/>
      <c r="P453" s="16"/>
    </row>
    <row r="454" spans="3:16">
      <c r="C454" s="16"/>
      <c r="D454" s="16"/>
      <c r="F454" s="21"/>
      <c r="G454" s="16"/>
      <c r="H454" s="16"/>
      <c r="I454" s="16"/>
      <c r="J454" s="21"/>
      <c r="K454" s="16"/>
      <c r="L454" s="16"/>
      <c r="M454" s="16"/>
      <c r="N454" s="21"/>
      <c r="O454" s="16"/>
      <c r="P454" s="16"/>
    </row>
    <row r="455" spans="3:16">
      <c r="C455" s="16"/>
      <c r="D455" s="16"/>
      <c r="F455" s="21"/>
      <c r="G455" s="16"/>
      <c r="H455" s="16"/>
      <c r="I455" s="16"/>
      <c r="J455" s="21"/>
      <c r="K455" s="16"/>
      <c r="L455" s="16"/>
      <c r="M455" s="16"/>
      <c r="N455" s="21"/>
      <c r="O455" s="16"/>
      <c r="P455" s="16"/>
    </row>
    <row r="456" spans="3:16">
      <c r="C456" s="16"/>
      <c r="D456" s="16"/>
      <c r="F456" s="21"/>
      <c r="G456" s="16"/>
      <c r="H456" s="16"/>
      <c r="I456" s="16"/>
      <c r="J456" s="21"/>
      <c r="K456" s="16"/>
      <c r="L456" s="16"/>
      <c r="M456" s="16"/>
      <c r="N456" s="21"/>
      <c r="O456" s="16"/>
      <c r="P456" s="16"/>
    </row>
    <row r="457" spans="3:16">
      <c r="C457" s="16"/>
      <c r="D457" s="16"/>
      <c r="F457" s="21"/>
      <c r="G457" s="16"/>
      <c r="H457" s="16"/>
      <c r="I457" s="16"/>
      <c r="J457" s="21"/>
      <c r="K457" s="16"/>
      <c r="L457" s="16"/>
      <c r="M457" s="16"/>
      <c r="N457" s="21"/>
      <c r="O457" s="16"/>
      <c r="P457" s="16"/>
    </row>
    <row r="458" spans="3:16">
      <c r="C458" s="16"/>
      <c r="D458" s="16"/>
      <c r="F458" s="21"/>
      <c r="G458" s="16"/>
      <c r="H458" s="16"/>
      <c r="I458" s="16"/>
      <c r="J458" s="21"/>
      <c r="K458" s="16"/>
      <c r="L458" s="16"/>
      <c r="M458" s="16"/>
      <c r="N458" s="21"/>
      <c r="O458" s="16"/>
      <c r="P458" s="16"/>
    </row>
    <row r="459" spans="3:16">
      <c r="C459" s="16"/>
      <c r="D459" s="16"/>
      <c r="F459" s="21"/>
      <c r="G459" s="16"/>
      <c r="H459" s="16"/>
      <c r="I459" s="16"/>
      <c r="J459" s="21"/>
      <c r="K459" s="16"/>
      <c r="L459" s="16"/>
      <c r="M459" s="16"/>
      <c r="N459" s="21"/>
      <c r="O459" s="16"/>
      <c r="P459" s="16"/>
    </row>
    <row r="460" spans="3:16">
      <c r="C460" s="16"/>
      <c r="D460" s="16"/>
      <c r="F460" s="21"/>
      <c r="G460" s="16"/>
      <c r="H460" s="16"/>
      <c r="I460" s="16"/>
      <c r="J460" s="21"/>
      <c r="K460" s="16"/>
      <c r="L460" s="16"/>
      <c r="M460" s="16"/>
      <c r="N460" s="21"/>
      <c r="O460" s="16"/>
      <c r="P460" s="16"/>
    </row>
    <row r="461" spans="3:16">
      <c r="C461" s="16"/>
      <c r="D461" s="16"/>
      <c r="F461" s="21"/>
      <c r="G461" s="16"/>
      <c r="H461" s="16"/>
      <c r="I461" s="16"/>
      <c r="J461" s="21"/>
      <c r="K461" s="16"/>
      <c r="L461" s="16"/>
      <c r="M461" s="16"/>
      <c r="N461" s="21"/>
      <c r="O461" s="16"/>
      <c r="P461" s="16"/>
    </row>
    <row r="462" spans="3:16">
      <c r="C462" s="16"/>
      <c r="D462" s="16"/>
      <c r="F462" s="21"/>
      <c r="G462" s="16"/>
      <c r="H462" s="16"/>
      <c r="I462" s="16"/>
      <c r="J462" s="21"/>
      <c r="K462" s="16"/>
      <c r="L462" s="16"/>
      <c r="M462" s="16"/>
      <c r="N462" s="21"/>
      <c r="O462" s="16"/>
      <c r="P462" s="16"/>
    </row>
    <row r="463" spans="3:16">
      <c r="C463" s="16"/>
      <c r="D463" s="16"/>
      <c r="F463" s="21"/>
      <c r="G463" s="16"/>
      <c r="H463" s="16"/>
      <c r="I463" s="16"/>
      <c r="J463" s="21"/>
      <c r="K463" s="16"/>
      <c r="L463" s="16"/>
      <c r="M463" s="16"/>
      <c r="N463" s="21"/>
      <c r="O463" s="16"/>
      <c r="P463" s="16"/>
    </row>
    <row r="464" spans="3:16">
      <c r="C464" s="16"/>
      <c r="D464" s="16"/>
      <c r="F464" s="21"/>
      <c r="G464" s="16"/>
      <c r="H464" s="16"/>
      <c r="I464" s="16"/>
      <c r="J464" s="21"/>
      <c r="K464" s="16"/>
      <c r="L464" s="16"/>
      <c r="M464" s="16"/>
      <c r="N464" s="21"/>
      <c r="O464" s="16"/>
      <c r="P464" s="16"/>
    </row>
    <row r="465" spans="3:16">
      <c r="C465" s="16"/>
      <c r="D465" s="16"/>
      <c r="F465" s="21"/>
      <c r="G465" s="16"/>
      <c r="H465" s="16"/>
      <c r="I465" s="16"/>
      <c r="J465" s="21"/>
      <c r="K465" s="16"/>
      <c r="L465" s="16"/>
      <c r="M465" s="16"/>
      <c r="N465" s="21"/>
      <c r="O465" s="16"/>
      <c r="P465" s="16"/>
    </row>
    <row r="466" spans="3:16">
      <c r="C466" s="16"/>
      <c r="D466" s="16"/>
      <c r="F466" s="21"/>
      <c r="G466" s="16"/>
      <c r="H466" s="16"/>
      <c r="I466" s="16"/>
      <c r="J466" s="21"/>
      <c r="K466" s="16"/>
      <c r="L466" s="16"/>
      <c r="M466" s="16"/>
      <c r="N466" s="21"/>
      <c r="O466" s="16"/>
      <c r="P466" s="16"/>
    </row>
    <row r="467" spans="3:16">
      <c r="C467" s="16"/>
      <c r="D467" s="16"/>
      <c r="F467" s="21"/>
      <c r="G467" s="16"/>
      <c r="H467" s="16"/>
      <c r="I467" s="16"/>
      <c r="J467" s="21"/>
      <c r="K467" s="16"/>
      <c r="L467" s="16"/>
      <c r="M467" s="16"/>
      <c r="N467" s="21"/>
      <c r="O467" s="16"/>
      <c r="P467" s="16"/>
    </row>
    <row r="468" spans="3:16">
      <c r="C468" s="16"/>
      <c r="D468" s="16"/>
      <c r="F468" s="21"/>
      <c r="G468" s="16"/>
      <c r="H468" s="16"/>
      <c r="I468" s="16"/>
      <c r="J468" s="21"/>
      <c r="K468" s="16"/>
      <c r="L468" s="16"/>
      <c r="M468" s="16"/>
      <c r="N468" s="21"/>
      <c r="O468" s="16"/>
      <c r="P468" s="16"/>
    </row>
    <row r="469" spans="3:16">
      <c r="C469" s="16"/>
      <c r="D469" s="16"/>
      <c r="F469" s="21"/>
      <c r="G469" s="16"/>
      <c r="H469" s="16"/>
      <c r="I469" s="16"/>
      <c r="J469" s="21"/>
      <c r="K469" s="16"/>
      <c r="L469" s="16"/>
      <c r="M469" s="16"/>
      <c r="N469" s="21"/>
      <c r="O469" s="16"/>
      <c r="P469" s="16"/>
    </row>
    <row r="470" spans="3:16">
      <c r="C470" s="16"/>
      <c r="D470" s="16"/>
      <c r="F470" s="21"/>
      <c r="G470" s="16"/>
      <c r="H470" s="16"/>
      <c r="I470" s="16"/>
      <c r="J470" s="21"/>
      <c r="K470" s="16"/>
      <c r="L470" s="16"/>
      <c r="M470" s="16"/>
      <c r="N470" s="21"/>
      <c r="O470" s="16"/>
      <c r="P470" s="16"/>
    </row>
    <row r="471" spans="3:16">
      <c r="C471" s="16"/>
      <c r="D471" s="16"/>
      <c r="F471" s="21"/>
      <c r="G471" s="16"/>
      <c r="H471" s="16"/>
      <c r="I471" s="16"/>
      <c r="J471" s="21"/>
      <c r="K471" s="16"/>
      <c r="L471" s="16"/>
      <c r="M471" s="16"/>
      <c r="N471" s="21"/>
      <c r="O471" s="16"/>
      <c r="P471" s="16"/>
    </row>
    <row r="472" spans="3:16">
      <c r="C472" s="16"/>
      <c r="D472" s="16"/>
      <c r="F472" s="21"/>
      <c r="G472" s="16"/>
      <c r="H472" s="16"/>
      <c r="I472" s="16"/>
      <c r="J472" s="21"/>
      <c r="K472" s="16"/>
      <c r="L472" s="16"/>
      <c r="M472" s="16"/>
      <c r="N472" s="21"/>
      <c r="O472" s="16"/>
      <c r="P472" s="16"/>
    </row>
    <row r="473" spans="3:16">
      <c r="C473" s="16"/>
      <c r="D473" s="16"/>
      <c r="F473" s="21"/>
      <c r="G473" s="16"/>
      <c r="H473" s="16"/>
      <c r="I473" s="16"/>
      <c r="J473" s="21"/>
      <c r="K473" s="16"/>
      <c r="L473" s="16"/>
      <c r="M473" s="16"/>
      <c r="N473" s="21"/>
      <c r="O473" s="16"/>
      <c r="P473" s="16"/>
    </row>
    <row r="474" spans="3:16">
      <c r="C474" s="16"/>
      <c r="D474" s="16"/>
      <c r="F474" s="21"/>
      <c r="G474" s="16"/>
      <c r="H474" s="16"/>
      <c r="I474" s="16"/>
      <c r="J474" s="21"/>
      <c r="K474" s="16"/>
      <c r="L474" s="16"/>
      <c r="M474" s="16"/>
      <c r="N474" s="21"/>
      <c r="O474" s="16"/>
      <c r="P474" s="16"/>
    </row>
    <row r="475" spans="3:16">
      <c r="C475" s="16"/>
      <c r="D475" s="16"/>
      <c r="F475" s="21"/>
      <c r="G475" s="16"/>
      <c r="H475" s="16"/>
      <c r="I475" s="16"/>
      <c r="J475" s="21"/>
      <c r="K475" s="16"/>
      <c r="L475" s="16"/>
      <c r="M475" s="16"/>
      <c r="N475" s="21"/>
      <c r="O475" s="16"/>
      <c r="P475" s="16"/>
    </row>
    <row r="476" spans="3:16">
      <c r="C476" s="16"/>
      <c r="D476" s="16"/>
      <c r="F476" s="21"/>
      <c r="G476" s="16"/>
      <c r="H476" s="16"/>
      <c r="I476" s="16"/>
      <c r="J476" s="21"/>
      <c r="K476" s="16"/>
      <c r="L476" s="16"/>
      <c r="M476" s="16"/>
      <c r="N476" s="21"/>
      <c r="O476" s="16"/>
      <c r="P476" s="16"/>
    </row>
    <row r="477" spans="3:16">
      <c r="C477" s="16"/>
      <c r="D477" s="16"/>
      <c r="F477" s="21"/>
      <c r="G477" s="16"/>
      <c r="H477" s="16"/>
      <c r="I477" s="16"/>
      <c r="J477" s="21"/>
      <c r="K477" s="16"/>
      <c r="L477" s="16"/>
      <c r="M477" s="16"/>
      <c r="N477" s="21"/>
      <c r="O477" s="16"/>
      <c r="P477" s="16"/>
    </row>
    <row r="478" spans="3:16">
      <c r="C478" s="16"/>
      <c r="D478" s="16"/>
      <c r="F478" s="21"/>
      <c r="G478" s="16"/>
      <c r="H478" s="16"/>
      <c r="I478" s="16"/>
      <c r="J478" s="21"/>
      <c r="K478" s="16"/>
      <c r="L478" s="16"/>
      <c r="M478" s="16"/>
      <c r="N478" s="21"/>
      <c r="O478" s="16"/>
      <c r="P478" s="16"/>
    </row>
    <row r="479" spans="3:16">
      <c r="C479" s="16"/>
      <c r="D479" s="16"/>
      <c r="F479" s="21"/>
      <c r="G479" s="16"/>
      <c r="H479" s="16"/>
      <c r="I479" s="16"/>
      <c r="J479" s="21"/>
      <c r="K479" s="16"/>
      <c r="L479" s="16"/>
      <c r="M479" s="16"/>
      <c r="N479" s="21"/>
      <c r="O479" s="16"/>
      <c r="P479" s="16"/>
    </row>
    <row r="480" spans="3:16">
      <c r="C480" s="16"/>
      <c r="D480" s="16"/>
      <c r="F480" s="21"/>
      <c r="G480" s="16"/>
      <c r="H480" s="16"/>
      <c r="I480" s="16"/>
      <c r="J480" s="21"/>
      <c r="K480" s="16"/>
      <c r="L480" s="16"/>
      <c r="M480" s="16"/>
      <c r="N480" s="21"/>
      <c r="O480" s="16"/>
      <c r="P480" s="16"/>
    </row>
    <row r="481" spans="3:16">
      <c r="C481" s="16"/>
      <c r="D481" s="16"/>
      <c r="F481" s="21"/>
      <c r="G481" s="16"/>
      <c r="H481" s="16"/>
      <c r="I481" s="16"/>
      <c r="J481" s="21"/>
      <c r="K481" s="16"/>
      <c r="L481" s="16"/>
      <c r="M481" s="16"/>
      <c r="N481" s="21"/>
      <c r="O481" s="16"/>
      <c r="P481" s="16"/>
    </row>
    <row r="482" spans="3:16">
      <c r="C482" s="16"/>
      <c r="D482" s="16"/>
      <c r="F482" s="21"/>
      <c r="G482" s="16"/>
      <c r="H482" s="16"/>
      <c r="I482" s="16"/>
      <c r="J482" s="21"/>
      <c r="K482" s="16"/>
      <c r="L482" s="16"/>
      <c r="M482" s="16"/>
      <c r="N482" s="21"/>
      <c r="O482" s="16"/>
      <c r="P482" s="16"/>
    </row>
    <row r="483" spans="3:16">
      <c r="C483" s="16"/>
      <c r="D483" s="16"/>
      <c r="F483" s="21"/>
      <c r="G483" s="16"/>
      <c r="H483" s="16"/>
      <c r="I483" s="16"/>
      <c r="J483" s="21"/>
      <c r="K483" s="16"/>
      <c r="L483" s="16"/>
      <c r="M483" s="16"/>
      <c r="N483" s="21"/>
      <c r="O483" s="16"/>
      <c r="P483" s="16"/>
    </row>
    <row r="484" spans="3:16">
      <c r="C484" s="16"/>
      <c r="D484" s="16"/>
      <c r="F484" s="21"/>
      <c r="G484" s="16"/>
      <c r="H484" s="16"/>
      <c r="I484" s="16"/>
      <c r="J484" s="21"/>
      <c r="K484" s="16"/>
      <c r="L484" s="16"/>
      <c r="M484" s="16"/>
      <c r="N484" s="21"/>
      <c r="O484" s="16"/>
      <c r="P484" s="16"/>
    </row>
    <row r="485" spans="3:16">
      <c r="C485" s="16"/>
      <c r="D485" s="16"/>
      <c r="F485" s="21"/>
      <c r="G485" s="16"/>
      <c r="H485" s="16"/>
      <c r="I485" s="16"/>
      <c r="J485" s="21"/>
      <c r="K485" s="16"/>
      <c r="L485" s="16"/>
      <c r="M485" s="16"/>
      <c r="N485" s="21"/>
      <c r="O485" s="16"/>
      <c r="P485" s="16"/>
    </row>
    <row r="486" spans="3:16">
      <c r="C486" s="16"/>
      <c r="D486" s="16"/>
      <c r="F486" s="21"/>
      <c r="G486" s="16"/>
      <c r="H486" s="16"/>
      <c r="I486" s="16"/>
      <c r="J486" s="21"/>
      <c r="K486" s="16"/>
      <c r="L486" s="16"/>
      <c r="M486" s="16"/>
      <c r="N486" s="21"/>
      <c r="O486" s="16"/>
      <c r="P486" s="16"/>
    </row>
    <row r="487" spans="3:16">
      <c r="C487" s="16"/>
      <c r="D487" s="16"/>
      <c r="F487" s="21"/>
      <c r="G487" s="16"/>
      <c r="H487" s="16"/>
      <c r="I487" s="16"/>
      <c r="J487" s="21"/>
      <c r="K487" s="16"/>
      <c r="L487" s="16"/>
      <c r="M487" s="16"/>
      <c r="N487" s="21"/>
      <c r="O487" s="16"/>
      <c r="P487" s="16"/>
    </row>
    <row r="488" spans="3:16">
      <c r="C488" s="16"/>
      <c r="D488" s="16"/>
      <c r="F488" s="21"/>
      <c r="G488" s="16"/>
      <c r="H488" s="16"/>
      <c r="I488" s="16"/>
      <c r="J488" s="21"/>
      <c r="K488" s="16"/>
      <c r="L488" s="16"/>
      <c r="M488" s="16"/>
      <c r="N488" s="21"/>
      <c r="O488" s="16"/>
      <c r="P488" s="16"/>
    </row>
    <row r="489" spans="3:16">
      <c r="C489" s="16"/>
      <c r="D489" s="16"/>
      <c r="F489" s="21"/>
      <c r="G489" s="16"/>
      <c r="H489" s="16"/>
      <c r="I489" s="16"/>
      <c r="J489" s="21"/>
      <c r="K489" s="16"/>
      <c r="L489" s="16"/>
      <c r="M489" s="16"/>
      <c r="N489" s="21"/>
      <c r="O489" s="16"/>
      <c r="P489" s="16"/>
    </row>
    <row r="490" spans="3:16">
      <c r="C490" s="16"/>
      <c r="D490" s="16"/>
      <c r="F490" s="21"/>
      <c r="G490" s="16"/>
      <c r="H490" s="16"/>
      <c r="I490" s="16"/>
      <c r="J490" s="21"/>
      <c r="K490" s="16"/>
      <c r="L490" s="16"/>
      <c r="M490" s="16"/>
      <c r="N490" s="21"/>
      <c r="O490" s="16"/>
      <c r="P490" s="16"/>
    </row>
    <row r="491" spans="3:16">
      <c r="C491" s="16"/>
      <c r="D491" s="16"/>
      <c r="F491" s="21"/>
      <c r="G491" s="16"/>
      <c r="H491" s="16"/>
      <c r="I491" s="16"/>
      <c r="J491" s="21"/>
      <c r="K491" s="16"/>
      <c r="L491" s="16"/>
      <c r="M491" s="16"/>
      <c r="N491" s="21"/>
      <c r="O491" s="16"/>
      <c r="P491" s="16"/>
    </row>
    <row r="492" spans="3:16">
      <c r="C492" s="16"/>
      <c r="D492" s="16"/>
      <c r="F492" s="21"/>
      <c r="G492" s="16"/>
      <c r="H492" s="16"/>
      <c r="I492" s="16"/>
      <c r="J492" s="21"/>
      <c r="K492" s="16"/>
      <c r="L492" s="16"/>
      <c r="M492" s="16"/>
      <c r="N492" s="21"/>
      <c r="O492" s="16"/>
      <c r="P492" s="16"/>
    </row>
    <row r="493" spans="3:16">
      <c r="C493" s="16"/>
      <c r="D493" s="16"/>
      <c r="F493" s="21"/>
      <c r="G493" s="16"/>
      <c r="H493" s="16"/>
      <c r="I493" s="16"/>
      <c r="J493" s="21"/>
      <c r="K493" s="16"/>
      <c r="L493" s="16"/>
      <c r="M493" s="16"/>
      <c r="N493" s="21"/>
      <c r="O493" s="16"/>
      <c r="P493" s="16"/>
    </row>
    <row r="494" spans="3:16">
      <c r="C494" s="16"/>
      <c r="D494" s="16"/>
      <c r="F494" s="21"/>
      <c r="G494" s="16"/>
      <c r="H494" s="16"/>
      <c r="I494" s="16"/>
      <c r="J494" s="21"/>
      <c r="K494" s="16"/>
      <c r="L494" s="16"/>
      <c r="M494" s="16"/>
      <c r="N494" s="21"/>
      <c r="O494" s="16"/>
      <c r="P494" s="16"/>
    </row>
    <row r="495" spans="3:16">
      <c r="C495" s="16"/>
      <c r="D495" s="16"/>
      <c r="F495" s="21"/>
      <c r="G495" s="16"/>
      <c r="H495" s="16"/>
      <c r="I495" s="16"/>
      <c r="J495" s="21"/>
      <c r="K495" s="16"/>
      <c r="L495" s="16"/>
      <c r="M495" s="16"/>
      <c r="N495" s="21"/>
      <c r="O495" s="16"/>
      <c r="P495" s="16"/>
    </row>
    <row r="496" spans="3:16">
      <c r="C496" s="16"/>
      <c r="D496" s="16"/>
      <c r="F496" s="21"/>
      <c r="G496" s="16"/>
      <c r="H496" s="16"/>
      <c r="I496" s="16"/>
      <c r="J496" s="21"/>
      <c r="K496" s="16"/>
      <c r="L496" s="16"/>
      <c r="M496" s="16"/>
      <c r="N496" s="21"/>
      <c r="O496" s="16"/>
      <c r="P496" s="16"/>
    </row>
    <row r="497" spans="3:16">
      <c r="C497" s="16"/>
      <c r="D497" s="16"/>
      <c r="F497" s="21"/>
      <c r="G497" s="16"/>
      <c r="H497" s="16"/>
      <c r="I497" s="16"/>
      <c r="J497" s="21"/>
      <c r="K497" s="16"/>
      <c r="L497" s="16"/>
      <c r="M497" s="16"/>
      <c r="N497" s="21"/>
      <c r="O497" s="16"/>
      <c r="P497" s="16"/>
    </row>
    <row r="498" spans="3:16">
      <c r="C498" s="16"/>
      <c r="D498" s="16"/>
      <c r="F498" s="21"/>
      <c r="G498" s="16"/>
      <c r="H498" s="16"/>
      <c r="I498" s="16"/>
      <c r="J498" s="21"/>
      <c r="K498" s="16"/>
      <c r="L498" s="16"/>
      <c r="M498" s="16"/>
      <c r="N498" s="21"/>
      <c r="O498" s="16"/>
      <c r="P498" s="16"/>
    </row>
    <row r="499" spans="3:16">
      <c r="C499" s="16"/>
      <c r="D499" s="16"/>
      <c r="F499" s="21"/>
      <c r="G499" s="16"/>
      <c r="H499" s="16"/>
      <c r="I499" s="16"/>
      <c r="J499" s="21"/>
      <c r="K499" s="16"/>
      <c r="L499" s="16"/>
      <c r="M499" s="16"/>
      <c r="N499" s="21"/>
      <c r="O499" s="16"/>
      <c r="P499" s="16"/>
    </row>
    <row r="500" spans="3:16">
      <c r="C500" s="16"/>
      <c r="D500" s="16"/>
      <c r="F500" s="21"/>
      <c r="G500" s="16"/>
      <c r="H500" s="16"/>
      <c r="I500" s="16"/>
      <c r="J500" s="21"/>
      <c r="K500" s="16"/>
      <c r="L500" s="16"/>
      <c r="M500" s="16"/>
      <c r="N500" s="21"/>
      <c r="O500" s="16"/>
      <c r="P500" s="16"/>
    </row>
    <row r="501" spans="3:16">
      <c r="C501" s="16"/>
      <c r="D501" s="16"/>
      <c r="F501" s="21"/>
      <c r="G501" s="16"/>
      <c r="H501" s="16"/>
      <c r="I501" s="16"/>
      <c r="J501" s="21"/>
      <c r="K501" s="16"/>
      <c r="L501" s="16"/>
      <c r="M501" s="16"/>
      <c r="N501" s="21"/>
      <c r="O501" s="16"/>
      <c r="P501" s="16"/>
    </row>
    <row r="502" spans="3:16">
      <c r="C502" s="16"/>
      <c r="D502" s="16"/>
      <c r="F502" s="21"/>
      <c r="G502" s="16"/>
      <c r="H502" s="16"/>
      <c r="I502" s="16"/>
      <c r="J502" s="21"/>
      <c r="K502" s="16"/>
      <c r="L502" s="16"/>
      <c r="M502" s="16"/>
      <c r="N502" s="21"/>
      <c r="O502" s="16"/>
      <c r="P502" s="16"/>
    </row>
    <row r="503" spans="3:16">
      <c r="C503" s="16"/>
      <c r="D503" s="16"/>
      <c r="F503" s="21"/>
      <c r="G503" s="16"/>
      <c r="H503" s="16"/>
      <c r="I503" s="16"/>
      <c r="J503" s="21"/>
      <c r="K503" s="16"/>
      <c r="L503" s="16"/>
      <c r="M503" s="16"/>
      <c r="N503" s="21"/>
      <c r="O503" s="16"/>
      <c r="P503" s="16"/>
    </row>
    <row r="504" spans="3:16">
      <c r="C504" s="16"/>
      <c r="D504" s="16"/>
      <c r="F504" s="21"/>
      <c r="G504" s="16"/>
      <c r="H504" s="16"/>
      <c r="I504" s="16"/>
      <c r="J504" s="21"/>
      <c r="K504" s="16"/>
      <c r="L504" s="16"/>
      <c r="M504" s="16"/>
      <c r="N504" s="21"/>
      <c r="O504" s="16"/>
      <c r="P504" s="16"/>
    </row>
    <row r="505" spans="3:16">
      <c r="C505" s="16"/>
      <c r="D505" s="16"/>
      <c r="F505" s="21"/>
      <c r="G505" s="16"/>
      <c r="H505" s="16"/>
      <c r="I505" s="16"/>
      <c r="J505" s="21"/>
      <c r="K505" s="16"/>
      <c r="L505" s="16"/>
      <c r="M505" s="16"/>
      <c r="N505" s="21"/>
      <c r="O505" s="16"/>
      <c r="P505" s="16"/>
    </row>
    <row r="506" spans="3:16">
      <c r="C506" s="16"/>
      <c r="D506" s="16"/>
      <c r="F506" s="21"/>
      <c r="G506" s="16"/>
      <c r="H506" s="16"/>
      <c r="I506" s="16"/>
      <c r="J506" s="21"/>
      <c r="K506" s="16"/>
      <c r="L506" s="16"/>
      <c r="M506" s="16"/>
      <c r="N506" s="21"/>
      <c r="O506" s="16"/>
      <c r="P506" s="16"/>
    </row>
    <row r="507" spans="3:16">
      <c r="C507" s="16"/>
      <c r="D507" s="16"/>
      <c r="F507" s="21"/>
      <c r="G507" s="16"/>
      <c r="H507" s="16"/>
      <c r="I507" s="16"/>
      <c r="J507" s="21"/>
      <c r="K507" s="16"/>
      <c r="L507" s="16"/>
      <c r="M507" s="16"/>
      <c r="N507" s="21"/>
      <c r="O507" s="16"/>
      <c r="P507" s="16"/>
    </row>
    <row r="508" spans="3:16">
      <c r="C508" s="16"/>
      <c r="D508" s="16"/>
      <c r="F508" s="21"/>
      <c r="G508" s="16"/>
      <c r="H508" s="16"/>
      <c r="I508" s="16"/>
      <c r="J508" s="21"/>
      <c r="K508" s="16"/>
      <c r="L508" s="16"/>
      <c r="M508" s="16"/>
      <c r="N508" s="21"/>
      <c r="O508" s="16"/>
      <c r="P508" s="16"/>
    </row>
    <row r="509" spans="3:16">
      <c r="C509" s="16"/>
      <c r="D509" s="16"/>
      <c r="F509" s="21"/>
      <c r="G509" s="16"/>
      <c r="H509" s="16"/>
      <c r="I509" s="16"/>
      <c r="J509" s="21"/>
      <c r="K509" s="16"/>
      <c r="L509" s="16"/>
      <c r="M509" s="16"/>
      <c r="N509" s="21"/>
      <c r="O509" s="16"/>
      <c r="P509" s="16"/>
    </row>
    <row r="510" spans="3:16">
      <c r="C510" s="16"/>
      <c r="D510" s="16"/>
      <c r="F510" s="21"/>
      <c r="G510" s="16"/>
      <c r="H510" s="16"/>
      <c r="I510" s="16"/>
      <c r="J510" s="21"/>
      <c r="K510" s="16"/>
      <c r="L510" s="16"/>
      <c r="M510" s="16"/>
      <c r="N510" s="21"/>
      <c r="O510" s="16"/>
      <c r="P510" s="16"/>
    </row>
    <row r="511" spans="3:16">
      <c r="C511" s="16"/>
      <c r="D511" s="16"/>
      <c r="F511" s="21"/>
      <c r="G511" s="16"/>
      <c r="H511" s="16"/>
      <c r="I511" s="16"/>
      <c r="J511" s="21"/>
      <c r="K511" s="16"/>
      <c r="L511" s="16"/>
      <c r="M511" s="16"/>
      <c r="N511" s="21"/>
      <c r="O511" s="16"/>
      <c r="P511" s="16"/>
    </row>
    <row r="512" spans="3:16">
      <c r="C512" s="16"/>
      <c r="D512" s="16"/>
      <c r="F512" s="21"/>
      <c r="G512" s="16"/>
      <c r="H512" s="16"/>
      <c r="I512" s="16"/>
      <c r="J512" s="21"/>
      <c r="K512" s="16"/>
      <c r="L512" s="16"/>
      <c r="M512" s="16"/>
      <c r="N512" s="21"/>
      <c r="O512" s="16"/>
      <c r="P512" s="16"/>
    </row>
    <row r="513" spans="3:16">
      <c r="C513" s="16"/>
      <c r="D513" s="16"/>
      <c r="F513" s="21"/>
      <c r="G513" s="16"/>
      <c r="H513" s="16"/>
      <c r="I513" s="16"/>
      <c r="J513" s="21"/>
      <c r="K513" s="16"/>
      <c r="L513" s="16"/>
      <c r="M513" s="16"/>
      <c r="N513" s="21"/>
      <c r="O513" s="16"/>
      <c r="P513" s="16"/>
    </row>
    <row r="514" spans="3:16">
      <c r="C514" s="16"/>
      <c r="D514" s="16"/>
      <c r="F514" s="21"/>
      <c r="G514" s="16"/>
      <c r="H514" s="16"/>
      <c r="I514" s="16"/>
      <c r="J514" s="21"/>
      <c r="K514" s="16"/>
      <c r="L514" s="16"/>
      <c r="M514" s="16"/>
      <c r="N514" s="21"/>
      <c r="O514" s="16"/>
      <c r="P514" s="16"/>
    </row>
    <row r="515" spans="3:16">
      <c r="C515" s="16"/>
      <c r="D515" s="16"/>
      <c r="F515" s="21"/>
      <c r="G515" s="16"/>
      <c r="H515" s="16"/>
      <c r="I515" s="16"/>
      <c r="J515" s="21"/>
      <c r="K515" s="16"/>
      <c r="L515" s="16"/>
      <c r="M515" s="16"/>
      <c r="N515" s="21"/>
      <c r="O515" s="16"/>
      <c r="P515" s="16"/>
    </row>
    <row r="516" spans="3:16">
      <c r="C516" s="16"/>
      <c r="D516" s="16"/>
      <c r="F516" s="21"/>
      <c r="G516" s="16"/>
      <c r="H516" s="16"/>
      <c r="I516" s="16"/>
      <c r="J516" s="21"/>
      <c r="K516" s="16"/>
      <c r="L516" s="16"/>
      <c r="M516" s="16"/>
      <c r="N516" s="21"/>
      <c r="O516" s="16"/>
      <c r="P516" s="16"/>
    </row>
    <row r="517" spans="3:16">
      <c r="C517" s="16"/>
      <c r="D517" s="16"/>
      <c r="F517" s="21"/>
      <c r="G517" s="16"/>
      <c r="H517" s="16"/>
      <c r="I517" s="16"/>
      <c r="J517" s="21"/>
      <c r="K517" s="16"/>
      <c r="L517" s="16"/>
      <c r="M517" s="16"/>
      <c r="N517" s="21"/>
      <c r="O517" s="16"/>
      <c r="P517" s="16"/>
    </row>
    <row r="518" spans="3:16">
      <c r="C518" s="16"/>
      <c r="D518" s="16"/>
      <c r="F518" s="21"/>
      <c r="G518" s="16"/>
      <c r="H518" s="16"/>
      <c r="I518" s="16"/>
      <c r="J518" s="21"/>
      <c r="K518" s="16"/>
      <c r="L518" s="16"/>
      <c r="M518" s="16"/>
      <c r="N518" s="21"/>
      <c r="O518" s="16"/>
      <c r="P518" s="16"/>
    </row>
    <row r="519" spans="3:16">
      <c r="C519" s="16"/>
      <c r="D519" s="16"/>
      <c r="F519" s="21"/>
      <c r="G519" s="16"/>
      <c r="H519" s="16"/>
      <c r="I519" s="16"/>
      <c r="J519" s="21"/>
      <c r="K519" s="16"/>
      <c r="L519" s="16"/>
      <c r="M519" s="16"/>
      <c r="N519" s="21"/>
      <c r="O519" s="16"/>
      <c r="P519" s="16"/>
    </row>
    <row r="520" spans="3:16">
      <c r="C520" s="16"/>
      <c r="D520" s="16"/>
      <c r="F520" s="21"/>
      <c r="G520" s="16"/>
      <c r="H520" s="16"/>
      <c r="I520" s="16"/>
      <c r="J520" s="21"/>
      <c r="K520" s="16"/>
      <c r="L520" s="16"/>
      <c r="M520" s="16"/>
      <c r="N520" s="21"/>
      <c r="O520" s="16"/>
      <c r="P520" s="16"/>
    </row>
    <row r="521" spans="3:16">
      <c r="C521" s="16"/>
      <c r="D521" s="16"/>
      <c r="F521" s="21"/>
      <c r="G521" s="16"/>
      <c r="H521" s="16"/>
      <c r="I521" s="16"/>
      <c r="J521" s="21"/>
      <c r="K521" s="16"/>
      <c r="L521" s="16"/>
      <c r="M521" s="16"/>
      <c r="N521" s="21"/>
      <c r="O521" s="16"/>
      <c r="P521" s="16"/>
    </row>
    <row r="522" spans="3:16">
      <c r="C522" s="16"/>
      <c r="D522" s="16"/>
      <c r="F522" s="21"/>
      <c r="G522" s="16"/>
      <c r="H522" s="16"/>
      <c r="I522" s="16"/>
      <c r="J522" s="21"/>
      <c r="K522" s="16"/>
      <c r="L522" s="16"/>
      <c r="M522" s="16"/>
      <c r="N522" s="21"/>
      <c r="O522" s="16"/>
      <c r="P522" s="16"/>
    </row>
    <row r="523" spans="3:16">
      <c r="C523" s="16"/>
      <c r="D523" s="16"/>
      <c r="F523" s="21"/>
      <c r="G523" s="16"/>
      <c r="H523" s="16"/>
      <c r="I523" s="16"/>
      <c r="J523" s="21"/>
      <c r="K523" s="16"/>
      <c r="L523" s="16"/>
      <c r="M523" s="16"/>
      <c r="N523" s="21"/>
      <c r="O523" s="16"/>
      <c r="P523" s="16"/>
    </row>
    <row r="524" spans="3:16">
      <c r="C524" s="16"/>
      <c r="D524" s="16"/>
      <c r="F524" s="21"/>
      <c r="G524" s="16"/>
      <c r="H524" s="16"/>
      <c r="I524" s="16"/>
      <c r="J524" s="21"/>
      <c r="K524" s="16"/>
      <c r="L524" s="16"/>
      <c r="M524" s="16"/>
      <c r="N524" s="21"/>
      <c r="O524" s="16"/>
      <c r="P524" s="16"/>
    </row>
    <row r="525" spans="3:16">
      <c r="C525" s="16"/>
      <c r="D525" s="16"/>
      <c r="F525" s="21"/>
      <c r="G525" s="16"/>
      <c r="H525" s="16"/>
      <c r="I525" s="16"/>
      <c r="J525" s="21"/>
      <c r="K525" s="16"/>
      <c r="L525" s="16"/>
      <c r="M525" s="16"/>
      <c r="N525" s="21"/>
      <c r="O525" s="16"/>
      <c r="P525" s="16"/>
    </row>
    <row r="526" spans="3:16">
      <c r="C526" s="16"/>
      <c r="D526" s="16"/>
      <c r="F526" s="21"/>
      <c r="G526" s="16"/>
      <c r="H526" s="16"/>
      <c r="I526" s="16"/>
      <c r="J526" s="21"/>
      <c r="K526" s="16"/>
      <c r="L526" s="16"/>
      <c r="M526" s="16"/>
      <c r="N526" s="21"/>
      <c r="O526" s="16"/>
      <c r="P526" s="16"/>
    </row>
    <row r="527" spans="3:16">
      <c r="C527" s="16"/>
      <c r="D527" s="16"/>
      <c r="F527" s="21"/>
      <c r="G527" s="16"/>
      <c r="H527" s="16"/>
      <c r="I527" s="16"/>
      <c r="J527" s="21"/>
      <c r="K527" s="16"/>
      <c r="L527" s="16"/>
      <c r="M527" s="16"/>
      <c r="N527" s="21"/>
      <c r="O527" s="16"/>
      <c r="P527" s="16"/>
    </row>
    <row r="528" spans="3:16">
      <c r="C528" s="16"/>
      <c r="D528" s="16"/>
      <c r="F528" s="21"/>
      <c r="G528" s="16"/>
      <c r="H528" s="16"/>
      <c r="I528" s="16"/>
      <c r="J528" s="21"/>
      <c r="K528" s="16"/>
      <c r="L528" s="16"/>
      <c r="M528" s="16"/>
      <c r="N528" s="21"/>
      <c r="O528" s="16"/>
      <c r="P528" s="16"/>
    </row>
    <row r="529" spans="3:16">
      <c r="C529" s="16"/>
      <c r="D529" s="16"/>
      <c r="F529" s="21"/>
      <c r="G529" s="16"/>
      <c r="H529" s="16"/>
      <c r="I529" s="16"/>
      <c r="J529" s="21"/>
      <c r="K529" s="16"/>
      <c r="L529" s="16"/>
      <c r="M529" s="16"/>
      <c r="N529" s="21"/>
      <c r="O529" s="16"/>
      <c r="P529" s="16"/>
    </row>
    <row r="530" spans="3:16">
      <c r="C530" s="16"/>
      <c r="D530" s="16"/>
      <c r="F530" s="21"/>
      <c r="G530" s="16"/>
      <c r="H530" s="16"/>
      <c r="I530" s="16"/>
      <c r="J530" s="21"/>
      <c r="K530" s="16"/>
      <c r="L530" s="16"/>
      <c r="M530" s="16"/>
      <c r="N530" s="21"/>
      <c r="O530" s="16"/>
      <c r="P530" s="16"/>
    </row>
    <row r="531" spans="3:16">
      <c r="C531" s="16"/>
      <c r="D531" s="16"/>
      <c r="F531" s="21"/>
      <c r="G531" s="16"/>
      <c r="H531" s="16"/>
      <c r="I531" s="16"/>
      <c r="J531" s="21"/>
      <c r="K531" s="16"/>
      <c r="L531" s="16"/>
      <c r="M531" s="16"/>
      <c r="N531" s="21"/>
      <c r="O531" s="16"/>
      <c r="P531" s="16"/>
    </row>
    <row r="532" spans="3:16">
      <c r="C532" s="16"/>
      <c r="D532" s="16"/>
      <c r="F532" s="21"/>
      <c r="G532" s="16"/>
      <c r="H532" s="16"/>
      <c r="I532" s="16"/>
      <c r="J532" s="21"/>
      <c r="K532" s="16"/>
      <c r="L532" s="16"/>
      <c r="M532" s="16"/>
      <c r="N532" s="21"/>
      <c r="O532" s="16"/>
      <c r="P532" s="16"/>
    </row>
    <row r="533" spans="3:16">
      <c r="C533" s="16"/>
      <c r="D533" s="16"/>
      <c r="F533" s="21"/>
      <c r="G533" s="16"/>
      <c r="H533" s="16"/>
      <c r="I533" s="16"/>
      <c r="J533" s="21"/>
      <c r="K533" s="16"/>
      <c r="L533" s="16"/>
      <c r="M533" s="16"/>
      <c r="N533" s="21"/>
      <c r="O533" s="16"/>
      <c r="P533" s="16"/>
    </row>
    <row r="534" spans="3:16">
      <c r="C534" s="16"/>
      <c r="D534" s="16"/>
      <c r="F534" s="21"/>
      <c r="G534" s="16"/>
      <c r="H534" s="16"/>
      <c r="I534" s="16"/>
      <c r="J534" s="21"/>
      <c r="K534" s="16"/>
      <c r="L534" s="16"/>
      <c r="M534" s="16"/>
      <c r="N534" s="21"/>
      <c r="O534" s="16"/>
      <c r="P534" s="16"/>
    </row>
    <row r="535" spans="3:16">
      <c r="C535" s="16"/>
      <c r="D535" s="16"/>
      <c r="F535" s="21"/>
      <c r="G535" s="16"/>
      <c r="H535" s="16"/>
      <c r="I535" s="16"/>
      <c r="J535" s="21"/>
      <c r="K535" s="16"/>
      <c r="L535" s="16"/>
      <c r="M535" s="16"/>
      <c r="N535" s="21"/>
      <c r="O535" s="16"/>
      <c r="P535" s="16"/>
    </row>
    <row r="536" spans="3:16">
      <c r="C536" s="16"/>
      <c r="D536" s="16"/>
      <c r="F536" s="21"/>
      <c r="G536" s="16"/>
      <c r="H536" s="16"/>
      <c r="I536" s="16"/>
      <c r="J536" s="21"/>
      <c r="K536" s="16"/>
      <c r="L536" s="16"/>
      <c r="M536" s="16"/>
      <c r="N536" s="21"/>
      <c r="O536" s="16"/>
      <c r="P536" s="16"/>
    </row>
    <row r="537" spans="3:16">
      <c r="C537" s="16"/>
      <c r="D537" s="16"/>
      <c r="F537" s="21"/>
      <c r="G537" s="16"/>
      <c r="H537" s="16"/>
      <c r="I537" s="16"/>
      <c r="J537" s="21"/>
      <c r="K537" s="16"/>
      <c r="L537" s="16"/>
      <c r="M537" s="16"/>
      <c r="N537" s="21"/>
      <c r="O537" s="16"/>
      <c r="P537" s="16"/>
    </row>
    <row r="538" spans="3:16">
      <c r="C538" s="16"/>
      <c r="D538" s="16"/>
      <c r="F538" s="21"/>
      <c r="G538" s="16"/>
      <c r="H538" s="16"/>
      <c r="I538" s="16"/>
      <c r="J538" s="21"/>
      <c r="K538" s="16"/>
      <c r="L538" s="16"/>
      <c r="M538" s="16"/>
      <c r="N538" s="21"/>
      <c r="O538" s="16"/>
      <c r="P538" s="16"/>
    </row>
    <row r="539" spans="3:16">
      <c r="C539" s="16"/>
      <c r="D539" s="16"/>
      <c r="F539" s="21"/>
      <c r="G539" s="16"/>
      <c r="H539" s="16"/>
      <c r="I539" s="16"/>
      <c r="J539" s="21"/>
      <c r="K539" s="16"/>
      <c r="L539" s="16"/>
      <c r="M539" s="16"/>
      <c r="N539" s="21"/>
      <c r="O539" s="16"/>
      <c r="P539" s="16"/>
    </row>
    <row r="540" spans="3:16">
      <c r="C540" s="16"/>
      <c r="D540" s="16"/>
      <c r="F540" s="21"/>
      <c r="G540" s="16"/>
      <c r="H540" s="16"/>
      <c r="I540" s="16"/>
      <c r="J540" s="21"/>
      <c r="K540" s="16"/>
      <c r="L540" s="16"/>
      <c r="M540" s="16"/>
      <c r="N540" s="21"/>
      <c r="O540" s="16"/>
      <c r="P540" s="16"/>
    </row>
    <row r="541" spans="3:16">
      <c r="C541" s="16"/>
      <c r="D541" s="16"/>
      <c r="F541" s="21"/>
      <c r="G541" s="16"/>
      <c r="H541" s="16"/>
      <c r="I541" s="16"/>
      <c r="J541" s="21"/>
      <c r="K541" s="16"/>
      <c r="L541" s="16"/>
      <c r="M541" s="16"/>
      <c r="N541" s="21"/>
      <c r="O541" s="16"/>
      <c r="P541" s="16"/>
    </row>
    <row r="542" spans="3:16">
      <c r="C542" s="16"/>
      <c r="D542" s="16"/>
      <c r="F542" s="21"/>
      <c r="G542" s="16"/>
      <c r="H542" s="16"/>
      <c r="I542" s="16"/>
      <c r="J542" s="21"/>
      <c r="K542" s="16"/>
      <c r="L542" s="16"/>
      <c r="M542" s="16"/>
      <c r="N542" s="21"/>
      <c r="O542" s="16"/>
      <c r="P542" s="16"/>
    </row>
    <row r="543" spans="3:16">
      <c r="C543" s="16"/>
      <c r="D543" s="16"/>
      <c r="F543" s="21"/>
      <c r="G543" s="16"/>
      <c r="H543" s="16"/>
      <c r="I543" s="16"/>
      <c r="J543" s="21"/>
      <c r="K543" s="16"/>
      <c r="L543" s="16"/>
      <c r="M543" s="16"/>
      <c r="N543" s="21"/>
      <c r="O543" s="16"/>
      <c r="P543" s="16"/>
    </row>
    <row r="544" spans="3:16">
      <c r="C544" s="16"/>
      <c r="D544" s="16"/>
      <c r="F544" s="21"/>
      <c r="G544" s="16"/>
      <c r="H544" s="16"/>
      <c r="I544" s="16"/>
      <c r="J544" s="21"/>
      <c r="K544" s="16"/>
      <c r="L544" s="16"/>
      <c r="M544" s="16"/>
      <c r="N544" s="21"/>
      <c r="O544" s="16"/>
      <c r="P544" s="16"/>
    </row>
    <row r="545" spans="3:16">
      <c r="C545" s="16"/>
      <c r="D545" s="16"/>
      <c r="F545" s="21"/>
      <c r="G545" s="16"/>
      <c r="H545" s="16"/>
      <c r="I545" s="16"/>
      <c r="J545" s="21"/>
      <c r="K545" s="16"/>
      <c r="L545" s="16"/>
      <c r="M545" s="16"/>
      <c r="N545" s="21"/>
      <c r="O545" s="16"/>
      <c r="P545" s="16"/>
    </row>
    <row r="546" spans="3:16">
      <c r="C546" s="16"/>
      <c r="D546" s="16"/>
      <c r="F546" s="21"/>
      <c r="G546" s="16"/>
      <c r="H546" s="16"/>
      <c r="I546" s="16"/>
      <c r="J546" s="21"/>
      <c r="K546" s="16"/>
      <c r="L546" s="16"/>
      <c r="M546" s="16"/>
      <c r="N546" s="21"/>
      <c r="O546" s="16"/>
      <c r="P546" s="16"/>
    </row>
    <row r="547" spans="3:16">
      <c r="C547" s="16"/>
      <c r="D547" s="16"/>
      <c r="F547" s="21"/>
      <c r="G547" s="16"/>
      <c r="H547" s="16"/>
      <c r="I547" s="16"/>
      <c r="J547" s="21"/>
      <c r="K547" s="16"/>
      <c r="L547" s="16"/>
      <c r="M547" s="16"/>
      <c r="N547" s="21"/>
      <c r="O547" s="16"/>
      <c r="P547" s="16"/>
    </row>
    <row r="548" spans="3:16">
      <c r="C548" s="16"/>
      <c r="D548" s="16"/>
      <c r="F548" s="21"/>
      <c r="G548" s="16"/>
      <c r="H548" s="16"/>
      <c r="I548" s="16"/>
      <c r="J548" s="21"/>
      <c r="K548" s="16"/>
      <c r="L548" s="16"/>
      <c r="M548" s="16"/>
      <c r="N548" s="21"/>
      <c r="O548" s="16"/>
      <c r="P548" s="16"/>
    </row>
    <row r="549" spans="3:16">
      <c r="C549" s="16"/>
      <c r="D549" s="16"/>
      <c r="F549" s="21"/>
      <c r="G549" s="16"/>
      <c r="H549" s="16"/>
      <c r="I549" s="16"/>
      <c r="J549" s="21"/>
      <c r="K549" s="16"/>
      <c r="L549" s="16"/>
      <c r="M549" s="16"/>
      <c r="N549" s="21"/>
      <c r="O549" s="16"/>
      <c r="P549" s="16"/>
    </row>
    <row r="550" spans="3:16">
      <c r="C550" s="16"/>
      <c r="D550" s="16"/>
      <c r="F550" s="21"/>
      <c r="G550" s="16"/>
      <c r="H550" s="16"/>
      <c r="I550" s="16"/>
      <c r="J550" s="21"/>
      <c r="K550" s="16"/>
      <c r="L550" s="16"/>
      <c r="M550" s="16"/>
      <c r="N550" s="21"/>
      <c r="O550" s="16"/>
      <c r="P550" s="16"/>
    </row>
    <row r="551" spans="3:16">
      <c r="C551" s="16"/>
      <c r="D551" s="16"/>
      <c r="F551" s="21"/>
      <c r="G551" s="16"/>
      <c r="H551" s="16"/>
      <c r="I551" s="16"/>
      <c r="J551" s="21"/>
      <c r="K551" s="16"/>
      <c r="L551" s="16"/>
      <c r="M551" s="16"/>
      <c r="N551" s="21"/>
      <c r="O551" s="16"/>
      <c r="P551" s="16"/>
    </row>
    <row r="552" spans="3:16">
      <c r="C552" s="16"/>
      <c r="D552" s="16"/>
      <c r="F552" s="21"/>
      <c r="G552" s="16"/>
      <c r="H552" s="16"/>
      <c r="I552" s="16"/>
      <c r="J552" s="21"/>
      <c r="K552" s="16"/>
      <c r="L552" s="16"/>
      <c r="M552" s="16"/>
      <c r="N552" s="21"/>
      <c r="O552" s="16"/>
      <c r="P552" s="16"/>
    </row>
    <row r="553" spans="3:16">
      <c r="C553" s="16"/>
      <c r="D553" s="16"/>
      <c r="F553" s="21"/>
      <c r="G553" s="16"/>
      <c r="H553" s="16"/>
      <c r="I553" s="16"/>
      <c r="J553" s="21"/>
      <c r="K553" s="16"/>
      <c r="L553" s="16"/>
      <c r="M553" s="16"/>
      <c r="N553" s="21"/>
      <c r="O553" s="16"/>
      <c r="P553" s="16"/>
    </row>
    <row r="554" spans="3:16">
      <c r="C554" s="16"/>
      <c r="D554" s="16"/>
      <c r="F554" s="21"/>
      <c r="G554" s="16"/>
      <c r="H554" s="16"/>
      <c r="I554" s="16"/>
      <c r="J554" s="21"/>
      <c r="K554" s="16"/>
      <c r="L554" s="16"/>
      <c r="M554" s="16"/>
      <c r="N554" s="21"/>
      <c r="O554" s="16"/>
      <c r="P554" s="16"/>
    </row>
    <row r="555" spans="3:16">
      <c r="C555" s="16"/>
      <c r="D555" s="16"/>
      <c r="F555" s="21"/>
      <c r="G555" s="16"/>
      <c r="H555" s="16"/>
      <c r="I555" s="16"/>
      <c r="J555" s="21"/>
      <c r="K555" s="16"/>
      <c r="L555" s="16"/>
      <c r="M555" s="16"/>
      <c r="N555" s="21"/>
      <c r="O555" s="16"/>
      <c r="P555" s="16"/>
    </row>
    <row r="556" spans="3:16">
      <c r="C556" s="16"/>
      <c r="D556" s="16"/>
      <c r="F556" s="21"/>
      <c r="G556" s="16"/>
      <c r="H556" s="16"/>
      <c r="I556" s="16"/>
      <c r="J556" s="21"/>
      <c r="K556" s="16"/>
      <c r="L556" s="16"/>
      <c r="M556" s="16"/>
      <c r="N556" s="21"/>
      <c r="O556" s="16"/>
      <c r="P556" s="16"/>
    </row>
    <row r="557" spans="3:16">
      <c r="C557" s="16"/>
      <c r="D557" s="16"/>
      <c r="F557" s="21"/>
      <c r="G557" s="16"/>
      <c r="H557" s="16"/>
      <c r="I557" s="16"/>
      <c r="J557" s="21"/>
      <c r="K557" s="16"/>
      <c r="L557" s="16"/>
      <c r="M557" s="16"/>
      <c r="N557" s="21"/>
      <c r="O557" s="16"/>
      <c r="P557" s="16"/>
    </row>
    <row r="558" spans="3:16">
      <c r="C558" s="16"/>
      <c r="D558" s="16"/>
      <c r="F558" s="21"/>
      <c r="G558" s="16"/>
      <c r="H558" s="16"/>
      <c r="I558" s="16"/>
      <c r="J558" s="21"/>
      <c r="K558" s="16"/>
      <c r="L558" s="16"/>
      <c r="M558" s="16"/>
      <c r="N558" s="21"/>
      <c r="O558" s="16"/>
      <c r="P558" s="16"/>
    </row>
    <row r="559" spans="3:16">
      <c r="C559" s="16"/>
      <c r="D559" s="16"/>
      <c r="F559" s="21"/>
      <c r="G559" s="16"/>
      <c r="H559" s="16"/>
      <c r="I559" s="16"/>
      <c r="J559" s="21"/>
      <c r="K559" s="16"/>
      <c r="L559" s="16"/>
      <c r="M559" s="16"/>
      <c r="N559" s="21"/>
      <c r="O559" s="16"/>
      <c r="P559" s="16"/>
    </row>
    <row r="560" spans="3:16">
      <c r="C560" s="16"/>
      <c r="D560" s="16"/>
      <c r="F560" s="21"/>
      <c r="G560" s="16"/>
      <c r="H560" s="16"/>
      <c r="I560" s="16"/>
      <c r="J560" s="21"/>
      <c r="K560" s="16"/>
      <c r="L560" s="16"/>
      <c r="M560" s="16"/>
      <c r="N560" s="21"/>
      <c r="O560" s="16"/>
      <c r="P560" s="16"/>
    </row>
    <row r="561" spans="3:16">
      <c r="C561" s="16"/>
      <c r="D561" s="16"/>
      <c r="F561" s="21"/>
      <c r="G561" s="16"/>
      <c r="H561" s="16"/>
      <c r="I561" s="16"/>
      <c r="J561" s="21"/>
      <c r="K561" s="16"/>
      <c r="L561" s="16"/>
      <c r="M561" s="16"/>
      <c r="N561" s="21"/>
      <c r="O561" s="16"/>
      <c r="P561" s="16"/>
    </row>
    <row r="562" spans="3:16">
      <c r="C562" s="16"/>
      <c r="D562" s="16"/>
      <c r="F562" s="21"/>
      <c r="G562" s="16"/>
      <c r="H562" s="16"/>
      <c r="I562" s="16"/>
      <c r="J562" s="21"/>
      <c r="K562" s="16"/>
      <c r="L562" s="16"/>
      <c r="M562" s="16"/>
      <c r="N562" s="21"/>
      <c r="O562" s="16"/>
      <c r="P562" s="16"/>
    </row>
    <row r="563" spans="3:16">
      <c r="C563" s="16"/>
      <c r="D563" s="16"/>
      <c r="F563" s="21"/>
      <c r="G563" s="16"/>
      <c r="H563" s="16"/>
      <c r="I563" s="16"/>
      <c r="J563" s="21"/>
      <c r="K563" s="16"/>
      <c r="L563" s="16"/>
      <c r="M563" s="16"/>
      <c r="N563" s="21"/>
      <c r="O563" s="16"/>
      <c r="P563" s="16"/>
    </row>
    <row r="564" spans="3:16">
      <c r="C564" s="16"/>
      <c r="D564" s="16"/>
      <c r="F564" s="21"/>
      <c r="G564" s="16"/>
      <c r="H564" s="16"/>
      <c r="I564" s="16"/>
      <c r="J564" s="21"/>
      <c r="K564" s="16"/>
      <c r="L564" s="16"/>
      <c r="M564" s="16"/>
      <c r="N564" s="21"/>
      <c r="O564" s="16"/>
      <c r="P564" s="16"/>
    </row>
    <row r="565" spans="3:16">
      <c r="C565" s="16"/>
      <c r="D565" s="16"/>
      <c r="F565" s="21"/>
      <c r="G565" s="16"/>
      <c r="H565" s="16"/>
      <c r="I565" s="16"/>
      <c r="J565" s="21"/>
      <c r="K565" s="16"/>
      <c r="L565" s="16"/>
      <c r="M565" s="16"/>
      <c r="N565" s="21"/>
      <c r="O565" s="16"/>
      <c r="P565" s="16"/>
    </row>
    <row r="566" spans="3:16">
      <c r="C566" s="16"/>
      <c r="D566" s="16"/>
      <c r="F566" s="21"/>
      <c r="G566" s="16"/>
      <c r="H566" s="16"/>
      <c r="I566" s="16"/>
      <c r="J566" s="21"/>
      <c r="K566" s="16"/>
      <c r="L566" s="16"/>
      <c r="M566" s="16"/>
      <c r="N566" s="21"/>
      <c r="O566" s="16"/>
      <c r="P566" s="16"/>
    </row>
    <row r="567" spans="3:16">
      <c r="C567" s="16"/>
      <c r="D567" s="16"/>
      <c r="F567" s="21"/>
      <c r="G567" s="16"/>
      <c r="H567" s="16"/>
      <c r="I567" s="16"/>
      <c r="J567" s="21"/>
      <c r="K567" s="16"/>
      <c r="L567" s="16"/>
      <c r="M567" s="16"/>
      <c r="N567" s="21"/>
      <c r="O567" s="16"/>
      <c r="P567" s="16"/>
    </row>
    <row r="568" spans="3:16">
      <c r="C568" s="16"/>
      <c r="D568" s="16"/>
      <c r="F568" s="21"/>
      <c r="G568" s="16"/>
      <c r="H568" s="16"/>
      <c r="I568" s="16"/>
      <c r="J568" s="21"/>
      <c r="K568" s="16"/>
      <c r="L568" s="16"/>
      <c r="M568" s="16"/>
      <c r="N568" s="21"/>
      <c r="O568" s="16"/>
      <c r="P568" s="16"/>
    </row>
    <row r="569" spans="3:16">
      <c r="C569" s="16"/>
      <c r="D569" s="16"/>
      <c r="F569" s="21"/>
      <c r="G569" s="16"/>
      <c r="H569" s="16"/>
      <c r="I569" s="16"/>
      <c r="J569" s="21"/>
      <c r="K569" s="16"/>
      <c r="L569" s="16"/>
      <c r="M569" s="16"/>
      <c r="N569" s="21"/>
      <c r="O569" s="16"/>
      <c r="P569" s="16"/>
    </row>
    <row r="570" spans="3:16">
      <c r="C570" s="16"/>
      <c r="D570" s="16"/>
      <c r="F570" s="21"/>
      <c r="G570" s="16"/>
      <c r="H570" s="16"/>
      <c r="I570" s="16"/>
      <c r="J570" s="21"/>
      <c r="K570" s="16"/>
      <c r="L570" s="16"/>
      <c r="M570" s="16"/>
      <c r="N570" s="21"/>
      <c r="O570" s="16"/>
      <c r="P570" s="16"/>
    </row>
    <row r="571" spans="3:16">
      <c r="C571" s="16"/>
      <c r="D571" s="16"/>
      <c r="F571" s="21"/>
      <c r="G571" s="16"/>
      <c r="H571" s="16"/>
      <c r="I571" s="16"/>
      <c r="J571" s="21"/>
      <c r="K571" s="16"/>
      <c r="L571" s="16"/>
      <c r="M571" s="16"/>
      <c r="N571" s="21"/>
      <c r="O571" s="16"/>
      <c r="P571" s="16"/>
    </row>
    <row r="572" spans="3:16">
      <c r="C572" s="16"/>
      <c r="D572" s="16"/>
      <c r="F572" s="21"/>
      <c r="G572" s="16"/>
      <c r="H572" s="16"/>
      <c r="I572" s="16"/>
      <c r="J572" s="21"/>
      <c r="K572" s="16"/>
      <c r="L572" s="16"/>
      <c r="M572" s="16"/>
      <c r="N572" s="21"/>
      <c r="O572" s="16"/>
      <c r="P572" s="16"/>
    </row>
    <row r="573" spans="3:16">
      <c r="C573" s="16"/>
      <c r="D573" s="16"/>
      <c r="F573" s="21"/>
      <c r="G573" s="16"/>
      <c r="H573" s="16"/>
      <c r="I573" s="16"/>
      <c r="J573" s="21"/>
      <c r="K573" s="16"/>
      <c r="L573" s="16"/>
      <c r="M573" s="16"/>
      <c r="N573" s="21"/>
      <c r="O573" s="16"/>
      <c r="P573" s="16"/>
    </row>
    <row r="574" spans="3:16">
      <c r="C574" s="16"/>
      <c r="D574" s="16"/>
      <c r="F574" s="21"/>
      <c r="G574" s="16"/>
      <c r="H574" s="16"/>
      <c r="I574" s="16"/>
      <c r="J574" s="21"/>
      <c r="K574" s="16"/>
      <c r="L574" s="16"/>
      <c r="M574" s="16"/>
      <c r="N574" s="21"/>
      <c r="O574" s="16"/>
      <c r="P574" s="16"/>
    </row>
    <row r="575" spans="3:16">
      <c r="C575" s="16"/>
      <c r="D575" s="16"/>
      <c r="F575" s="21"/>
      <c r="G575" s="16"/>
      <c r="H575" s="16"/>
      <c r="I575" s="16"/>
      <c r="J575" s="21"/>
      <c r="K575" s="16"/>
      <c r="L575" s="16"/>
      <c r="M575" s="16"/>
      <c r="N575" s="21"/>
      <c r="O575" s="16"/>
      <c r="P575" s="16"/>
    </row>
    <row r="576" spans="3:16">
      <c r="C576" s="16"/>
      <c r="D576" s="16"/>
      <c r="F576" s="21"/>
      <c r="G576" s="16"/>
      <c r="H576" s="16"/>
      <c r="I576" s="16"/>
      <c r="J576" s="21"/>
      <c r="K576" s="16"/>
      <c r="L576" s="16"/>
      <c r="M576" s="16"/>
      <c r="N576" s="21"/>
      <c r="O576" s="16"/>
      <c r="P576" s="16"/>
    </row>
    <row r="577" spans="3:16">
      <c r="C577" s="16"/>
      <c r="D577" s="16"/>
      <c r="F577" s="21"/>
      <c r="G577" s="16"/>
      <c r="H577" s="16"/>
      <c r="I577" s="16"/>
      <c r="J577" s="21"/>
      <c r="K577" s="16"/>
      <c r="L577" s="16"/>
      <c r="M577" s="16"/>
      <c r="N577" s="21"/>
      <c r="O577" s="16"/>
      <c r="P577" s="16"/>
    </row>
    <row r="578" spans="3:16">
      <c r="C578" s="16"/>
      <c r="D578" s="16"/>
      <c r="F578" s="21"/>
      <c r="G578" s="16"/>
      <c r="H578" s="16"/>
      <c r="I578" s="16"/>
      <c r="J578" s="21"/>
      <c r="K578" s="16"/>
      <c r="L578" s="16"/>
      <c r="M578" s="16"/>
      <c r="N578" s="21"/>
      <c r="O578" s="16"/>
      <c r="P578" s="16"/>
    </row>
    <row r="579" spans="3:16">
      <c r="C579" s="16"/>
      <c r="D579" s="16"/>
      <c r="F579" s="21"/>
      <c r="G579" s="16"/>
      <c r="H579" s="16"/>
      <c r="I579" s="16"/>
      <c r="J579" s="21"/>
      <c r="K579" s="16"/>
      <c r="L579" s="16"/>
      <c r="M579" s="16"/>
      <c r="N579" s="21"/>
      <c r="O579" s="16"/>
      <c r="P579" s="16"/>
    </row>
    <row r="580" spans="3:16">
      <c r="C580" s="16"/>
      <c r="D580" s="16"/>
      <c r="F580" s="21"/>
      <c r="G580" s="16"/>
      <c r="H580" s="16"/>
      <c r="I580" s="16"/>
      <c r="J580" s="21"/>
      <c r="K580" s="16"/>
      <c r="L580" s="16"/>
      <c r="M580" s="16"/>
      <c r="N580" s="21"/>
      <c r="O580" s="16"/>
      <c r="P580" s="16"/>
    </row>
    <row r="581" spans="3:16">
      <c r="C581" s="16"/>
      <c r="D581" s="16"/>
      <c r="F581" s="21"/>
      <c r="G581" s="16"/>
      <c r="H581" s="16"/>
      <c r="I581" s="16"/>
      <c r="J581" s="21"/>
      <c r="K581" s="16"/>
      <c r="L581" s="16"/>
      <c r="M581" s="16"/>
      <c r="N581" s="21"/>
      <c r="O581" s="16"/>
      <c r="P581" s="16"/>
    </row>
    <row r="582" spans="3:16">
      <c r="C582" s="16"/>
      <c r="D582" s="16"/>
      <c r="F582" s="21"/>
      <c r="G582" s="16"/>
      <c r="H582" s="16"/>
      <c r="I582" s="16"/>
      <c r="J582" s="21"/>
      <c r="K582" s="16"/>
      <c r="L582" s="16"/>
      <c r="M582" s="16"/>
      <c r="N582" s="21"/>
      <c r="O582" s="16"/>
      <c r="P582" s="16"/>
    </row>
    <row r="583" spans="3:16">
      <c r="C583" s="16"/>
      <c r="D583" s="16"/>
      <c r="F583" s="21"/>
      <c r="G583" s="16"/>
      <c r="H583" s="16"/>
      <c r="I583" s="16"/>
      <c r="J583" s="21"/>
      <c r="K583" s="16"/>
      <c r="L583" s="16"/>
      <c r="M583" s="16"/>
      <c r="N583" s="21"/>
      <c r="O583" s="16"/>
      <c r="P583" s="16"/>
    </row>
    <row r="584" spans="3:16">
      <c r="C584" s="16"/>
      <c r="D584" s="16"/>
      <c r="F584" s="21"/>
      <c r="G584" s="16"/>
      <c r="H584" s="16"/>
      <c r="I584" s="16"/>
      <c r="J584" s="21"/>
      <c r="K584" s="16"/>
      <c r="L584" s="16"/>
      <c r="M584" s="16"/>
      <c r="N584" s="21"/>
      <c r="O584" s="16"/>
      <c r="P584" s="16"/>
    </row>
    <row r="585" spans="3:16">
      <c r="C585" s="16"/>
      <c r="D585" s="16"/>
      <c r="F585" s="21"/>
      <c r="G585" s="16"/>
      <c r="H585" s="16"/>
      <c r="I585" s="16"/>
      <c r="J585" s="21"/>
      <c r="K585" s="16"/>
      <c r="L585" s="16"/>
      <c r="M585" s="16"/>
      <c r="N585" s="21"/>
      <c r="O585" s="16"/>
      <c r="P585" s="16"/>
    </row>
    <row r="586" spans="3:16">
      <c r="C586" s="16"/>
      <c r="D586" s="16"/>
      <c r="F586" s="21"/>
      <c r="G586" s="16"/>
      <c r="H586" s="16"/>
      <c r="I586" s="16"/>
      <c r="J586" s="21"/>
      <c r="K586" s="16"/>
      <c r="L586" s="16"/>
      <c r="M586" s="16"/>
      <c r="N586" s="21"/>
      <c r="O586" s="16"/>
      <c r="P586" s="16"/>
    </row>
    <row r="587" spans="3:16">
      <c r="C587" s="16"/>
      <c r="D587" s="16"/>
      <c r="F587" s="21"/>
      <c r="G587" s="16"/>
      <c r="H587" s="16"/>
      <c r="I587" s="16"/>
      <c r="J587" s="21"/>
      <c r="K587" s="16"/>
      <c r="L587" s="16"/>
      <c r="M587" s="16"/>
      <c r="N587" s="21"/>
      <c r="O587" s="16"/>
      <c r="P587" s="16"/>
    </row>
    <row r="588" spans="3:16">
      <c r="C588" s="16"/>
      <c r="D588" s="16"/>
      <c r="F588" s="21"/>
      <c r="G588" s="16"/>
      <c r="H588" s="16"/>
      <c r="I588" s="16"/>
      <c r="J588" s="21"/>
      <c r="K588" s="16"/>
      <c r="L588" s="16"/>
      <c r="M588" s="16"/>
      <c r="N588" s="21"/>
      <c r="O588" s="16"/>
      <c r="P588" s="16"/>
    </row>
    <row r="589" spans="3:16">
      <c r="C589" s="16"/>
      <c r="D589" s="16"/>
      <c r="F589" s="21"/>
      <c r="G589" s="16"/>
      <c r="H589" s="16"/>
      <c r="I589" s="16"/>
      <c r="J589" s="21"/>
      <c r="K589" s="16"/>
      <c r="L589" s="16"/>
      <c r="M589" s="16"/>
      <c r="N589" s="21"/>
      <c r="O589" s="16"/>
      <c r="P589" s="16"/>
    </row>
    <row r="590" spans="3:16">
      <c r="C590" s="16"/>
      <c r="D590" s="16"/>
      <c r="F590" s="21"/>
      <c r="G590" s="16"/>
      <c r="H590" s="16"/>
      <c r="I590" s="16"/>
      <c r="J590" s="21"/>
      <c r="K590" s="16"/>
      <c r="L590" s="16"/>
      <c r="M590" s="16"/>
      <c r="N590" s="21"/>
      <c r="O590" s="16"/>
      <c r="P590" s="16"/>
    </row>
    <row r="591" spans="3:16">
      <c r="C591" s="16"/>
      <c r="D591" s="16"/>
      <c r="F591" s="21"/>
      <c r="G591" s="16"/>
      <c r="H591" s="16"/>
      <c r="I591" s="16"/>
      <c r="J591" s="21"/>
      <c r="K591" s="16"/>
      <c r="L591" s="16"/>
      <c r="M591" s="16"/>
      <c r="N591" s="21"/>
      <c r="O591" s="16"/>
      <c r="P591" s="16"/>
    </row>
    <row r="592" spans="3:16">
      <c r="C592" s="16"/>
      <c r="D592" s="16"/>
      <c r="F592" s="21"/>
      <c r="G592" s="16"/>
      <c r="H592" s="16"/>
      <c r="I592" s="16"/>
      <c r="J592" s="21"/>
      <c r="K592" s="16"/>
      <c r="L592" s="16"/>
      <c r="M592" s="16"/>
      <c r="N592" s="21"/>
      <c r="O592" s="16"/>
      <c r="P592" s="16"/>
    </row>
    <row r="593" spans="3:16">
      <c r="C593" s="16"/>
      <c r="D593" s="16"/>
      <c r="F593" s="21"/>
      <c r="G593" s="16"/>
      <c r="H593" s="16"/>
      <c r="I593" s="16"/>
      <c r="J593" s="21"/>
      <c r="K593" s="16"/>
      <c r="L593" s="16"/>
      <c r="M593" s="16"/>
      <c r="N593" s="21"/>
      <c r="O593" s="16"/>
      <c r="P593" s="16"/>
    </row>
    <row r="594" spans="3:16">
      <c r="C594" s="16"/>
      <c r="D594" s="16"/>
      <c r="F594" s="21"/>
      <c r="G594" s="16"/>
      <c r="H594" s="16"/>
      <c r="I594" s="16"/>
      <c r="J594" s="21"/>
      <c r="K594" s="16"/>
      <c r="L594" s="16"/>
      <c r="M594" s="16"/>
      <c r="N594" s="21"/>
      <c r="O594" s="16"/>
      <c r="P594" s="16"/>
    </row>
    <row r="595" spans="3:16">
      <c r="C595" s="16"/>
      <c r="D595" s="16"/>
      <c r="F595" s="21"/>
      <c r="G595" s="16"/>
      <c r="H595" s="16"/>
      <c r="I595" s="16"/>
      <c r="J595" s="21"/>
      <c r="K595" s="16"/>
      <c r="L595" s="16"/>
      <c r="M595" s="16"/>
      <c r="N595" s="21"/>
      <c r="O595" s="16"/>
      <c r="P595" s="16"/>
    </row>
    <row r="596" spans="3:16">
      <c r="C596" s="16"/>
      <c r="D596" s="16"/>
      <c r="F596" s="21"/>
      <c r="G596" s="16"/>
      <c r="H596" s="16"/>
      <c r="I596" s="16"/>
      <c r="J596" s="21"/>
      <c r="K596" s="16"/>
      <c r="L596" s="16"/>
      <c r="M596" s="16"/>
      <c r="N596" s="21"/>
      <c r="O596" s="16"/>
      <c r="P596" s="16"/>
    </row>
    <row r="597" spans="3:16">
      <c r="C597" s="16"/>
      <c r="D597" s="16"/>
      <c r="F597" s="21"/>
      <c r="G597" s="16"/>
      <c r="H597" s="16"/>
      <c r="I597" s="16"/>
      <c r="J597" s="21"/>
      <c r="K597" s="16"/>
      <c r="L597" s="16"/>
      <c r="M597" s="16"/>
      <c r="N597" s="21"/>
      <c r="O597" s="16"/>
      <c r="P597" s="16"/>
    </row>
    <row r="598" spans="3:16">
      <c r="C598" s="16"/>
      <c r="D598" s="16"/>
      <c r="F598" s="21"/>
      <c r="G598" s="16"/>
      <c r="H598" s="16"/>
      <c r="I598" s="16"/>
      <c r="J598" s="21"/>
      <c r="K598" s="16"/>
      <c r="L598" s="16"/>
      <c r="M598" s="16"/>
      <c r="N598" s="21"/>
      <c r="O598" s="16"/>
      <c r="P598" s="16"/>
    </row>
    <row r="599" spans="3:16">
      <c r="C599" s="16"/>
      <c r="D599" s="16"/>
      <c r="F599" s="21"/>
      <c r="G599" s="16"/>
      <c r="H599" s="16"/>
      <c r="I599" s="16"/>
      <c r="J599" s="21"/>
      <c r="K599" s="16"/>
      <c r="L599" s="16"/>
      <c r="M599" s="16"/>
      <c r="N599" s="21"/>
      <c r="O599" s="16"/>
      <c r="P599" s="16"/>
    </row>
    <row r="600" spans="3:16">
      <c r="C600" s="16"/>
      <c r="D600" s="16"/>
      <c r="F600" s="21"/>
      <c r="G600" s="16"/>
      <c r="H600" s="16"/>
      <c r="I600" s="16"/>
      <c r="J600" s="21"/>
      <c r="K600" s="16"/>
      <c r="L600" s="16"/>
      <c r="M600" s="16"/>
      <c r="N600" s="21"/>
      <c r="O600" s="16"/>
      <c r="P600" s="16"/>
    </row>
    <row r="601" spans="3:16">
      <c r="C601" s="16"/>
      <c r="D601" s="16"/>
      <c r="F601" s="21"/>
      <c r="G601" s="16"/>
      <c r="H601" s="16"/>
      <c r="I601" s="16"/>
      <c r="J601" s="21"/>
      <c r="K601" s="16"/>
      <c r="L601" s="16"/>
      <c r="M601" s="16"/>
      <c r="N601" s="21"/>
      <c r="O601" s="16"/>
      <c r="P601" s="16"/>
    </row>
    <row r="602" spans="3:16">
      <c r="C602" s="16"/>
      <c r="D602" s="16"/>
      <c r="F602" s="21"/>
      <c r="G602" s="16"/>
      <c r="H602" s="16"/>
      <c r="I602" s="16"/>
      <c r="J602" s="21"/>
      <c r="K602" s="16"/>
      <c r="L602" s="16"/>
      <c r="M602" s="16"/>
      <c r="N602" s="21"/>
      <c r="O602" s="16"/>
      <c r="P602" s="16"/>
    </row>
    <row r="603" spans="3:16">
      <c r="C603" s="16"/>
      <c r="D603" s="16"/>
      <c r="F603" s="21"/>
      <c r="G603" s="16"/>
      <c r="H603" s="16"/>
      <c r="I603" s="16"/>
      <c r="J603" s="21"/>
      <c r="K603" s="16"/>
      <c r="L603" s="16"/>
      <c r="M603" s="16"/>
      <c r="N603" s="21"/>
      <c r="O603" s="16"/>
      <c r="P603" s="16"/>
    </row>
    <row r="604" spans="3:16">
      <c r="C604" s="16"/>
      <c r="D604" s="16"/>
      <c r="F604" s="21"/>
      <c r="G604" s="16"/>
      <c r="H604" s="16"/>
      <c r="I604" s="16"/>
      <c r="J604" s="21"/>
      <c r="K604" s="16"/>
      <c r="L604" s="16"/>
      <c r="M604" s="16"/>
      <c r="N604" s="21"/>
      <c r="O604" s="16"/>
      <c r="P604" s="16"/>
    </row>
    <row r="605" spans="3:16">
      <c r="C605" s="16"/>
      <c r="D605" s="16"/>
      <c r="F605" s="21"/>
      <c r="G605" s="16"/>
      <c r="H605" s="16"/>
      <c r="I605" s="16"/>
      <c r="J605" s="21"/>
      <c r="K605" s="16"/>
      <c r="L605" s="16"/>
      <c r="M605" s="16"/>
      <c r="N605" s="21"/>
      <c r="O605" s="16"/>
      <c r="P605" s="16"/>
    </row>
    <row r="606" spans="3:16">
      <c r="C606" s="16"/>
      <c r="D606" s="16"/>
      <c r="F606" s="21"/>
      <c r="G606" s="16"/>
      <c r="H606" s="16"/>
      <c r="I606" s="16"/>
      <c r="J606" s="21"/>
      <c r="K606" s="16"/>
      <c r="L606" s="16"/>
      <c r="M606" s="16"/>
      <c r="N606" s="21"/>
      <c r="O606" s="16"/>
      <c r="P606" s="16"/>
    </row>
    <row r="607" spans="3:16">
      <c r="C607" s="16"/>
      <c r="D607" s="16"/>
      <c r="F607" s="21"/>
      <c r="G607" s="16"/>
      <c r="H607" s="16"/>
      <c r="I607" s="16"/>
      <c r="J607" s="21"/>
      <c r="K607" s="16"/>
      <c r="L607" s="16"/>
      <c r="M607" s="16"/>
      <c r="N607" s="21"/>
      <c r="O607" s="16"/>
      <c r="P607" s="16"/>
    </row>
    <row r="608" spans="3:16">
      <c r="C608" s="16"/>
      <c r="D608" s="16"/>
      <c r="F608" s="21"/>
      <c r="G608" s="16"/>
      <c r="H608" s="16"/>
      <c r="I608" s="16"/>
      <c r="J608" s="21"/>
      <c r="K608" s="16"/>
      <c r="L608" s="16"/>
      <c r="M608" s="16"/>
      <c r="N608" s="21"/>
      <c r="O608" s="16"/>
      <c r="P608" s="16"/>
    </row>
    <row r="609" spans="3:16">
      <c r="C609" s="16"/>
      <c r="D609" s="16"/>
      <c r="F609" s="21"/>
      <c r="G609" s="16"/>
      <c r="H609" s="16"/>
      <c r="I609" s="16"/>
      <c r="J609" s="21"/>
      <c r="K609" s="16"/>
      <c r="L609" s="16"/>
      <c r="M609" s="16"/>
      <c r="N609" s="21"/>
      <c r="O609" s="16"/>
      <c r="P609" s="16"/>
    </row>
    <row r="610" spans="3:16">
      <c r="C610" s="16"/>
      <c r="D610" s="16"/>
      <c r="F610" s="21"/>
      <c r="G610" s="16"/>
      <c r="H610" s="16"/>
      <c r="I610" s="16"/>
      <c r="J610" s="21"/>
      <c r="K610" s="16"/>
      <c r="L610" s="16"/>
      <c r="M610" s="16"/>
      <c r="N610" s="21"/>
      <c r="O610" s="16"/>
      <c r="P610" s="16"/>
    </row>
    <row r="611" spans="3:16">
      <c r="C611" s="16"/>
      <c r="D611" s="16"/>
      <c r="F611" s="21"/>
      <c r="G611" s="16"/>
      <c r="H611" s="16"/>
      <c r="I611" s="16"/>
      <c r="J611" s="21"/>
      <c r="K611" s="16"/>
      <c r="L611" s="16"/>
      <c r="M611" s="16"/>
      <c r="N611" s="21"/>
      <c r="O611" s="16"/>
      <c r="P611" s="16"/>
    </row>
    <row r="612" spans="3:16">
      <c r="C612" s="16"/>
      <c r="D612" s="16"/>
      <c r="F612" s="21"/>
      <c r="G612" s="16"/>
      <c r="H612" s="16"/>
      <c r="I612" s="16"/>
      <c r="J612" s="21"/>
      <c r="K612" s="16"/>
      <c r="L612" s="16"/>
      <c r="M612" s="16"/>
      <c r="N612" s="21"/>
      <c r="O612" s="16"/>
      <c r="P612" s="16"/>
    </row>
    <row r="613" spans="3:16">
      <c r="C613" s="16"/>
      <c r="D613" s="16"/>
      <c r="F613" s="21"/>
      <c r="G613" s="16"/>
      <c r="H613" s="16"/>
      <c r="I613" s="16"/>
      <c r="J613" s="21"/>
      <c r="K613" s="16"/>
      <c r="L613" s="16"/>
      <c r="M613" s="16"/>
      <c r="N613" s="21"/>
      <c r="O613" s="16"/>
      <c r="P613" s="16"/>
    </row>
    <row r="614" spans="3:16">
      <c r="C614" s="16"/>
      <c r="D614" s="16"/>
      <c r="F614" s="21"/>
      <c r="G614" s="16"/>
      <c r="H614" s="16"/>
      <c r="I614" s="16"/>
      <c r="J614" s="21"/>
      <c r="K614" s="16"/>
      <c r="L614" s="16"/>
      <c r="M614" s="16"/>
      <c r="N614" s="21"/>
      <c r="O614" s="16"/>
      <c r="P614" s="16"/>
    </row>
    <row r="615" spans="3:16">
      <c r="C615" s="16"/>
      <c r="D615" s="16"/>
      <c r="F615" s="21"/>
      <c r="G615" s="16"/>
      <c r="H615" s="16"/>
      <c r="I615" s="16"/>
      <c r="J615" s="21"/>
      <c r="K615" s="16"/>
      <c r="L615" s="16"/>
      <c r="M615" s="16"/>
      <c r="N615" s="21"/>
      <c r="O615" s="16"/>
      <c r="P615" s="16"/>
    </row>
    <row r="616" spans="3:16">
      <c r="C616" s="16"/>
      <c r="D616" s="16"/>
      <c r="F616" s="21"/>
      <c r="G616" s="16"/>
      <c r="H616" s="16"/>
      <c r="I616" s="16"/>
      <c r="J616" s="21"/>
      <c r="K616" s="16"/>
      <c r="L616" s="16"/>
      <c r="M616" s="16"/>
      <c r="N616" s="21"/>
      <c r="O616" s="16"/>
      <c r="P616" s="16"/>
    </row>
    <row r="617" spans="3:16">
      <c r="C617" s="16"/>
      <c r="D617" s="16"/>
      <c r="F617" s="21"/>
      <c r="G617" s="16"/>
      <c r="H617" s="16"/>
      <c r="I617" s="16"/>
      <c r="J617" s="21"/>
      <c r="K617" s="16"/>
      <c r="L617" s="16"/>
      <c r="M617" s="16"/>
      <c r="N617" s="21"/>
      <c r="O617" s="16"/>
      <c r="P617" s="16"/>
    </row>
    <row r="618" spans="3:16">
      <c r="C618" s="16"/>
      <c r="D618" s="16"/>
      <c r="F618" s="21"/>
      <c r="G618" s="16"/>
      <c r="H618" s="16"/>
      <c r="I618" s="16"/>
      <c r="J618" s="21"/>
      <c r="K618" s="16"/>
      <c r="L618" s="16"/>
      <c r="M618" s="16"/>
      <c r="N618" s="21"/>
      <c r="O618" s="16"/>
      <c r="P618" s="16"/>
    </row>
    <row r="619" spans="3:16">
      <c r="C619" s="16"/>
      <c r="D619" s="16"/>
      <c r="F619" s="21"/>
      <c r="G619" s="16"/>
      <c r="H619" s="16"/>
      <c r="I619" s="16"/>
      <c r="J619" s="21"/>
      <c r="K619" s="16"/>
      <c r="L619" s="16"/>
      <c r="M619" s="16"/>
      <c r="N619" s="21"/>
      <c r="O619" s="16"/>
      <c r="P619" s="16"/>
    </row>
    <row r="620" spans="3:16">
      <c r="C620" s="16"/>
      <c r="D620" s="16"/>
      <c r="F620" s="21"/>
      <c r="G620" s="16"/>
      <c r="H620" s="16"/>
      <c r="I620" s="16"/>
      <c r="J620" s="21"/>
      <c r="K620" s="16"/>
      <c r="L620" s="16"/>
      <c r="M620" s="16"/>
      <c r="N620" s="21"/>
      <c r="O620" s="16"/>
      <c r="P620" s="16"/>
    </row>
    <row r="621" spans="3:16">
      <c r="C621" s="16"/>
      <c r="D621" s="16"/>
      <c r="F621" s="21"/>
      <c r="G621" s="16"/>
      <c r="H621" s="16"/>
      <c r="I621" s="16"/>
      <c r="J621" s="21"/>
      <c r="K621" s="16"/>
      <c r="L621" s="16"/>
      <c r="M621" s="16"/>
      <c r="N621" s="21"/>
      <c r="O621" s="16"/>
      <c r="P621" s="16"/>
    </row>
    <row r="622" spans="3:16">
      <c r="C622" s="16"/>
      <c r="D622" s="16"/>
      <c r="F622" s="21"/>
      <c r="G622" s="16"/>
      <c r="H622" s="16"/>
      <c r="I622" s="16"/>
      <c r="J622" s="21"/>
      <c r="K622" s="16"/>
      <c r="L622" s="16"/>
      <c r="M622" s="16"/>
      <c r="N622" s="21"/>
      <c r="O622" s="16"/>
      <c r="P622" s="16"/>
    </row>
    <row r="623" spans="3:16">
      <c r="C623" s="16"/>
      <c r="D623" s="16"/>
      <c r="F623" s="21"/>
      <c r="G623" s="16"/>
      <c r="H623" s="16"/>
      <c r="I623" s="16"/>
      <c r="J623" s="21"/>
      <c r="K623" s="16"/>
      <c r="L623" s="16"/>
      <c r="M623" s="16"/>
      <c r="N623" s="21"/>
      <c r="O623" s="16"/>
      <c r="P623" s="16"/>
    </row>
    <row r="624" spans="3:16">
      <c r="C624" s="16"/>
      <c r="D624" s="16"/>
      <c r="F624" s="21"/>
      <c r="G624" s="16"/>
      <c r="H624" s="16"/>
      <c r="I624" s="16"/>
      <c r="J624" s="21"/>
      <c r="K624" s="16"/>
      <c r="L624" s="16"/>
      <c r="M624" s="16"/>
      <c r="N624" s="21"/>
      <c r="O624" s="16"/>
      <c r="P624" s="16"/>
    </row>
    <row r="625" spans="3:16">
      <c r="C625" s="16"/>
      <c r="D625" s="16"/>
      <c r="F625" s="21"/>
      <c r="G625" s="16"/>
      <c r="H625" s="16"/>
      <c r="I625" s="16"/>
      <c r="J625" s="21"/>
      <c r="K625" s="16"/>
      <c r="L625" s="16"/>
      <c r="M625" s="16"/>
      <c r="N625" s="21"/>
      <c r="O625" s="16"/>
      <c r="P625" s="16"/>
    </row>
    <row r="626" spans="3:16">
      <c r="C626" s="16"/>
      <c r="D626" s="16"/>
      <c r="F626" s="21"/>
      <c r="G626" s="16"/>
      <c r="H626" s="16"/>
      <c r="I626" s="16"/>
      <c r="J626" s="21"/>
      <c r="K626" s="16"/>
      <c r="L626" s="16"/>
      <c r="M626" s="16"/>
      <c r="N626" s="21"/>
      <c r="O626" s="16"/>
      <c r="P626" s="16"/>
    </row>
    <row r="627" spans="3:16">
      <c r="C627" s="16"/>
      <c r="D627" s="16"/>
      <c r="F627" s="21"/>
      <c r="G627" s="16"/>
      <c r="H627" s="16"/>
      <c r="I627" s="16"/>
      <c r="J627" s="21"/>
      <c r="K627" s="16"/>
      <c r="L627" s="16"/>
      <c r="M627" s="16"/>
      <c r="N627" s="21"/>
      <c r="O627" s="16"/>
      <c r="P627" s="16"/>
    </row>
    <row r="628" spans="3:16">
      <c r="C628" s="16"/>
      <c r="D628" s="16"/>
      <c r="F628" s="21"/>
      <c r="G628" s="16"/>
      <c r="H628" s="16"/>
      <c r="I628" s="16"/>
      <c r="J628" s="21"/>
      <c r="K628" s="16"/>
      <c r="L628" s="16"/>
      <c r="M628" s="16"/>
      <c r="N628" s="21"/>
      <c r="O628" s="16"/>
      <c r="P628" s="16"/>
    </row>
    <row r="629" spans="3:16">
      <c r="C629" s="16"/>
      <c r="D629" s="16"/>
      <c r="F629" s="21"/>
      <c r="G629" s="16"/>
      <c r="H629" s="16"/>
      <c r="I629" s="16"/>
      <c r="J629" s="21"/>
      <c r="K629" s="16"/>
      <c r="L629" s="16"/>
      <c r="M629" s="16"/>
      <c r="N629" s="21"/>
      <c r="O629" s="16"/>
      <c r="P629" s="16"/>
    </row>
    <row r="630" spans="3:16">
      <c r="C630" s="16"/>
      <c r="D630" s="16"/>
      <c r="F630" s="21"/>
      <c r="G630" s="16"/>
      <c r="H630" s="16"/>
      <c r="I630" s="16"/>
      <c r="J630" s="21"/>
      <c r="K630" s="16"/>
      <c r="L630" s="16"/>
      <c r="M630" s="16"/>
      <c r="N630" s="21"/>
      <c r="O630" s="16"/>
      <c r="P630" s="16"/>
    </row>
    <row r="631" spans="3:16">
      <c r="C631" s="16"/>
      <c r="D631" s="16"/>
      <c r="F631" s="21"/>
      <c r="G631" s="16"/>
      <c r="H631" s="16"/>
      <c r="I631" s="16"/>
      <c r="J631" s="21"/>
      <c r="K631" s="16"/>
      <c r="L631" s="16"/>
      <c r="M631" s="16"/>
      <c r="N631" s="21"/>
      <c r="O631" s="16"/>
      <c r="P631" s="16"/>
    </row>
    <row r="632" spans="3:16">
      <c r="C632" s="16"/>
      <c r="D632" s="16"/>
      <c r="F632" s="21"/>
      <c r="G632" s="16"/>
      <c r="H632" s="16"/>
      <c r="I632" s="16"/>
      <c r="J632" s="21"/>
      <c r="K632" s="16"/>
      <c r="L632" s="16"/>
      <c r="M632" s="16"/>
      <c r="N632" s="21"/>
      <c r="O632" s="16"/>
      <c r="P632" s="16"/>
    </row>
    <row r="633" spans="3:16">
      <c r="C633" s="16"/>
      <c r="D633" s="16"/>
      <c r="F633" s="21"/>
      <c r="G633" s="16"/>
      <c r="H633" s="16"/>
      <c r="I633" s="16"/>
      <c r="J633" s="21"/>
      <c r="K633" s="16"/>
      <c r="L633" s="16"/>
      <c r="M633" s="16"/>
      <c r="N633" s="21"/>
      <c r="O633" s="16"/>
      <c r="P633" s="16"/>
    </row>
    <row r="634" spans="3:16">
      <c r="C634" s="16"/>
      <c r="D634" s="16"/>
      <c r="F634" s="21"/>
      <c r="G634" s="16"/>
      <c r="H634" s="16"/>
      <c r="I634" s="16"/>
      <c r="J634" s="21"/>
      <c r="K634" s="16"/>
      <c r="L634" s="16"/>
      <c r="M634" s="16"/>
      <c r="N634" s="21"/>
      <c r="O634" s="16"/>
      <c r="P634" s="16"/>
    </row>
    <row r="635" spans="3:16">
      <c r="C635" s="16"/>
      <c r="D635" s="16"/>
      <c r="F635" s="21"/>
      <c r="G635" s="16"/>
      <c r="H635" s="16"/>
      <c r="I635" s="16"/>
      <c r="J635" s="21"/>
      <c r="K635" s="16"/>
      <c r="L635" s="16"/>
      <c r="M635" s="16"/>
      <c r="N635" s="21"/>
      <c r="O635" s="16"/>
      <c r="P635" s="16"/>
    </row>
    <row r="636" spans="3:16">
      <c r="C636" s="16"/>
      <c r="D636" s="16"/>
      <c r="F636" s="21"/>
      <c r="G636" s="16"/>
      <c r="H636" s="16"/>
      <c r="I636" s="16"/>
      <c r="J636" s="21"/>
      <c r="K636" s="16"/>
      <c r="L636" s="16"/>
      <c r="M636" s="16"/>
      <c r="N636" s="21"/>
      <c r="O636" s="16"/>
      <c r="P636" s="16"/>
    </row>
    <row r="637" spans="3:16">
      <c r="C637" s="16"/>
      <c r="D637" s="16"/>
      <c r="F637" s="21"/>
      <c r="G637" s="16"/>
      <c r="H637" s="16"/>
      <c r="I637" s="16"/>
      <c r="J637" s="21"/>
      <c r="K637" s="16"/>
      <c r="L637" s="16"/>
      <c r="M637" s="16"/>
      <c r="N637" s="21"/>
      <c r="O637" s="16"/>
      <c r="P637" s="16"/>
    </row>
    <row r="638" spans="3:16">
      <c r="C638" s="16"/>
      <c r="D638" s="16"/>
      <c r="F638" s="21"/>
      <c r="G638" s="16"/>
      <c r="H638" s="16"/>
      <c r="I638" s="16"/>
      <c r="J638" s="21"/>
      <c r="K638" s="16"/>
      <c r="L638" s="16"/>
      <c r="M638" s="16"/>
      <c r="N638" s="21"/>
      <c r="O638" s="16"/>
      <c r="P638" s="16"/>
    </row>
    <row r="639" spans="3:16">
      <c r="C639" s="16"/>
      <c r="D639" s="16"/>
      <c r="F639" s="21"/>
      <c r="G639" s="16"/>
      <c r="H639" s="16"/>
      <c r="I639" s="16"/>
      <c r="J639" s="21"/>
      <c r="K639" s="16"/>
      <c r="L639" s="16"/>
      <c r="M639" s="16"/>
      <c r="N639" s="21"/>
      <c r="O639" s="16"/>
      <c r="P639" s="16"/>
    </row>
    <row r="640" spans="3:16">
      <c r="C640" s="16"/>
      <c r="D640" s="16"/>
      <c r="F640" s="21"/>
      <c r="G640" s="16"/>
      <c r="H640" s="16"/>
      <c r="I640" s="16"/>
      <c r="J640" s="21"/>
      <c r="K640" s="16"/>
      <c r="L640" s="16"/>
      <c r="M640" s="16"/>
      <c r="N640" s="21"/>
      <c r="O640" s="16"/>
      <c r="P640" s="16"/>
    </row>
    <row r="641" spans="3:16">
      <c r="C641" s="16"/>
      <c r="D641" s="16"/>
      <c r="F641" s="21"/>
      <c r="G641" s="16"/>
      <c r="H641" s="16"/>
      <c r="I641" s="16"/>
      <c r="J641" s="21"/>
      <c r="K641" s="16"/>
      <c r="L641" s="16"/>
      <c r="M641" s="16"/>
      <c r="N641" s="21"/>
      <c r="O641" s="16"/>
      <c r="P641" s="16"/>
    </row>
    <row r="642" spans="3:16">
      <c r="C642" s="16"/>
      <c r="D642" s="16"/>
      <c r="F642" s="21"/>
      <c r="G642" s="16"/>
      <c r="H642" s="16"/>
      <c r="I642" s="16"/>
      <c r="J642" s="21"/>
      <c r="K642" s="16"/>
      <c r="L642" s="16"/>
      <c r="M642" s="16"/>
      <c r="N642" s="21"/>
      <c r="O642" s="16"/>
      <c r="P642" s="16"/>
    </row>
    <row r="643" spans="3:16">
      <c r="C643" s="16"/>
      <c r="D643" s="16"/>
      <c r="F643" s="21"/>
      <c r="G643" s="16"/>
      <c r="H643" s="16"/>
      <c r="I643" s="16"/>
      <c r="J643" s="21"/>
      <c r="K643" s="16"/>
      <c r="L643" s="16"/>
      <c r="M643" s="16"/>
      <c r="N643" s="21"/>
      <c r="O643" s="16"/>
      <c r="P643" s="16"/>
    </row>
    <row r="644" spans="3:16">
      <c r="C644" s="16"/>
      <c r="D644" s="16"/>
      <c r="F644" s="21"/>
      <c r="G644" s="16"/>
      <c r="H644" s="16"/>
      <c r="I644" s="16"/>
      <c r="J644" s="21"/>
      <c r="K644" s="16"/>
      <c r="L644" s="16"/>
      <c r="M644" s="16"/>
      <c r="N644" s="21"/>
      <c r="O644" s="16"/>
      <c r="P644" s="16"/>
    </row>
    <row r="645" spans="3:16">
      <c r="C645" s="16"/>
      <c r="D645" s="16"/>
      <c r="F645" s="21"/>
      <c r="G645" s="16"/>
      <c r="H645" s="16"/>
      <c r="I645" s="16"/>
      <c r="J645" s="21"/>
      <c r="K645" s="16"/>
      <c r="L645" s="16"/>
      <c r="M645" s="16"/>
      <c r="N645" s="21"/>
      <c r="O645" s="16"/>
      <c r="P645" s="16"/>
    </row>
    <row r="646" spans="3:16">
      <c r="C646" s="16"/>
      <c r="D646" s="16"/>
      <c r="F646" s="21"/>
      <c r="G646" s="16"/>
      <c r="H646" s="16"/>
      <c r="I646" s="16"/>
      <c r="J646" s="21"/>
      <c r="K646" s="16"/>
      <c r="L646" s="16"/>
      <c r="M646" s="16"/>
      <c r="N646" s="21"/>
      <c r="O646" s="16"/>
      <c r="P646" s="16"/>
    </row>
    <row r="647" spans="3:16">
      <c r="C647" s="16"/>
      <c r="D647" s="16"/>
      <c r="F647" s="21"/>
      <c r="G647" s="16"/>
      <c r="H647" s="16"/>
      <c r="I647" s="16"/>
      <c r="J647" s="21"/>
      <c r="K647" s="16"/>
      <c r="L647" s="16"/>
      <c r="M647" s="16"/>
      <c r="N647" s="21"/>
      <c r="O647" s="16"/>
      <c r="P647" s="16"/>
    </row>
    <row r="648" spans="3:16">
      <c r="C648" s="16"/>
      <c r="D648" s="16"/>
      <c r="F648" s="21"/>
      <c r="G648" s="16"/>
      <c r="H648" s="16"/>
      <c r="I648" s="16"/>
      <c r="J648" s="21"/>
      <c r="K648" s="16"/>
      <c r="L648" s="16"/>
      <c r="M648" s="16"/>
      <c r="N648" s="21"/>
      <c r="O648" s="16"/>
      <c r="P648" s="16"/>
    </row>
    <row r="649" spans="3:16">
      <c r="C649" s="16"/>
      <c r="D649" s="16"/>
      <c r="F649" s="21"/>
      <c r="G649" s="16"/>
      <c r="H649" s="16"/>
      <c r="I649" s="16"/>
      <c r="J649" s="21"/>
      <c r="K649" s="16"/>
      <c r="L649" s="16"/>
      <c r="M649" s="16"/>
      <c r="N649" s="21"/>
      <c r="O649" s="16"/>
      <c r="P649" s="16"/>
    </row>
    <row r="650" spans="3:16">
      <c r="C650" s="16"/>
      <c r="D650" s="16"/>
      <c r="F650" s="21"/>
      <c r="G650" s="16"/>
      <c r="H650" s="16"/>
      <c r="I650" s="16"/>
      <c r="J650" s="21"/>
      <c r="K650" s="16"/>
      <c r="L650" s="16"/>
      <c r="M650" s="16"/>
      <c r="N650" s="21"/>
      <c r="O650" s="16"/>
      <c r="P650" s="16"/>
    </row>
    <row r="651" spans="3:16">
      <c r="C651" s="16"/>
      <c r="D651" s="16"/>
      <c r="F651" s="21"/>
      <c r="G651" s="16"/>
      <c r="H651" s="16"/>
      <c r="I651" s="16"/>
      <c r="J651" s="21"/>
      <c r="K651" s="16"/>
      <c r="L651" s="16"/>
      <c r="M651" s="16"/>
      <c r="N651" s="21"/>
      <c r="O651" s="16"/>
      <c r="P651" s="16"/>
    </row>
    <row r="652" spans="3:16">
      <c r="C652" s="16"/>
      <c r="D652" s="16"/>
      <c r="F652" s="21"/>
      <c r="G652" s="16"/>
      <c r="H652" s="16"/>
      <c r="I652" s="16"/>
      <c r="J652" s="21"/>
      <c r="K652" s="16"/>
      <c r="L652" s="16"/>
      <c r="M652" s="16"/>
      <c r="N652" s="21"/>
      <c r="O652" s="16"/>
      <c r="P652" s="16"/>
    </row>
  </sheetData>
  <sheetProtection sheet="1" formatCells="0" formatColumns="0" formatRows="0" insertHyperlinks="0" sort="0" autoFilter="0" pivotTables="0"/>
  <mergeCells count="8">
    <mergeCell ref="O5:P5"/>
    <mergeCell ref="O6:P6"/>
    <mergeCell ref="C5:D5"/>
    <mergeCell ref="C6:D6"/>
    <mergeCell ref="G6:I6"/>
    <mergeCell ref="G5:I5"/>
    <mergeCell ref="K6:M6"/>
    <mergeCell ref="K5:M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3"/>
  <dimension ref="A1:AF693"/>
  <sheetViews>
    <sheetView showGridLines="0" showRowColHeaders="0" zoomScale="90" zoomScaleNormal="90" zoomScalePageLayoutView="80" workbookViewId="0">
      <pane ySplit="2" topLeftCell="A3" activePane="bottomLeft" state="frozen"/>
      <selection activeCell="D15" sqref="D15"/>
      <selection pane="bottomLeft"/>
    </sheetView>
  </sheetViews>
  <sheetFormatPr defaultColWidth="0" defaultRowHeight="15.6"/>
  <cols>
    <col min="1" max="1" width="2.09765625" customWidth="1"/>
    <col min="2" max="2" width="1.296875" customWidth="1"/>
    <col min="3" max="3" width="14.59765625" customWidth="1"/>
    <col min="4" max="4" width="22.09765625" customWidth="1"/>
    <col min="5" max="5" width="9.69921875" customWidth="1"/>
    <col min="6" max="6" width="8.296875" customWidth="1"/>
    <col min="7" max="9" width="11" customWidth="1"/>
    <col min="10" max="10" width="16.5" customWidth="1"/>
    <col min="11" max="11" width="15.09765625" customWidth="1"/>
    <col min="12" max="12" width="11" customWidth="1"/>
    <col min="13" max="13" width="19.19921875" customWidth="1"/>
    <col min="14" max="15" width="11" customWidth="1"/>
    <col min="16" max="16" width="11" style="16" customWidth="1"/>
    <col min="17" max="17" width="113.296875" style="16" customWidth="1"/>
    <col min="18" max="21" width="11" style="16" hidden="1" customWidth="1"/>
    <col min="22" max="16384" width="0" style="16" hidden="1"/>
  </cols>
  <sheetData>
    <row r="1" spans="1:32" ht="64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1"/>
      <c r="Q1" s="21"/>
      <c r="R1" s="21"/>
      <c r="S1" s="21"/>
      <c r="T1" s="21"/>
      <c r="U1" s="21"/>
    </row>
    <row r="2" spans="1:32" ht="50.25" customHeight="1">
      <c r="A2" s="36"/>
      <c r="B2" s="30"/>
      <c r="C2" s="3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4"/>
      <c r="Q2" s="34"/>
      <c r="R2" s="34"/>
      <c r="S2" s="34"/>
      <c r="T2" s="34"/>
      <c r="U2" s="34"/>
    </row>
    <row r="3" spans="1:32" ht="27.75" customHeight="1">
      <c r="A3" s="23"/>
      <c r="B3" s="23"/>
      <c r="C3" s="22"/>
      <c r="D3" s="23"/>
      <c r="E3" s="24"/>
      <c r="F3" s="24"/>
      <c r="G3" s="23"/>
      <c r="H3" s="23"/>
      <c r="I3" s="23"/>
      <c r="J3" s="23"/>
      <c r="K3" s="23"/>
      <c r="L3" s="23"/>
      <c r="M3" s="23"/>
      <c r="N3" s="23"/>
      <c r="O3" s="23"/>
      <c r="P3" s="21"/>
      <c r="Q3" s="21"/>
      <c r="R3" s="21"/>
      <c r="S3" s="21"/>
      <c r="T3" s="21"/>
      <c r="U3" s="21"/>
    </row>
    <row r="4" spans="1:32" ht="7.5" customHeight="1">
      <c r="A4" s="21"/>
      <c r="B4" s="21"/>
      <c r="C4" s="21"/>
      <c r="D4" s="57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58"/>
      <c r="R4" s="58"/>
      <c r="S4" s="58"/>
      <c r="T4" s="58"/>
      <c r="U4" s="58"/>
      <c r="V4" s="137"/>
      <c r="W4" s="137"/>
      <c r="X4" s="137"/>
      <c r="Y4" s="137"/>
      <c r="Z4" s="137"/>
      <c r="AA4" s="138"/>
      <c r="AB4" s="137"/>
      <c r="AC4" s="137"/>
      <c r="AD4" s="137"/>
      <c r="AE4" s="137"/>
      <c r="AF4" s="137"/>
    </row>
    <row r="5" spans="1:32" ht="32.25" customHeight="1">
      <c r="A5" s="23"/>
      <c r="B5" s="23"/>
      <c r="C5" s="90" t="s">
        <v>30</v>
      </c>
      <c r="D5" s="191"/>
      <c r="E5" s="65"/>
      <c r="F5" s="65"/>
      <c r="G5" s="79"/>
      <c r="H5" s="65"/>
      <c r="I5" s="65"/>
      <c r="J5" s="65"/>
      <c r="K5" s="65"/>
      <c r="L5" s="23"/>
      <c r="M5" s="23"/>
      <c r="N5" s="23"/>
      <c r="O5" s="23"/>
      <c r="P5" s="21"/>
      <c r="Q5" s="58"/>
      <c r="R5" s="58"/>
      <c r="S5" s="58"/>
      <c r="T5" s="58"/>
      <c r="U5" s="58"/>
      <c r="V5" s="137"/>
      <c r="W5" s="137"/>
      <c r="X5" s="137"/>
      <c r="Y5" s="137"/>
      <c r="Z5" s="137"/>
      <c r="AA5" s="138"/>
      <c r="AB5" s="137"/>
      <c r="AC5" s="137"/>
      <c r="AD5" s="137"/>
      <c r="AE5" s="137"/>
      <c r="AF5" s="137"/>
    </row>
    <row r="6" spans="1:32" ht="13.5" customHeight="1">
      <c r="A6" s="21"/>
      <c r="B6" s="21"/>
      <c r="C6" s="80"/>
      <c r="D6" s="81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58"/>
      <c r="R6" s="58"/>
      <c r="S6" s="58"/>
      <c r="T6" s="58"/>
      <c r="U6" s="58"/>
      <c r="V6" s="137"/>
      <c r="W6" s="137"/>
      <c r="X6" s="137"/>
      <c r="Y6" s="137"/>
      <c r="Z6" s="137"/>
      <c r="AA6" s="138"/>
      <c r="AB6" s="137"/>
      <c r="AC6" s="137"/>
      <c r="AD6" s="137"/>
      <c r="AE6" s="137"/>
      <c r="AF6" s="137"/>
    </row>
    <row r="7" spans="1:32" s="18" customFormat="1" ht="33" customHeight="1">
      <c r="A7" s="61"/>
      <c r="B7" s="61"/>
      <c r="C7" s="230" t="s">
        <v>75</v>
      </c>
      <c r="D7" s="230"/>
      <c r="E7" s="82"/>
      <c r="F7" s="52" t="s">
        <v>73</v>
      </c>
      <c r="G7" s="67"/>
      <c r="H7" s="70"/>
      <c r="I7" s="60"/>
      <c r="J7" s="60"/>
      <c r="K7" s="60"/>
      <c r="L7" s="61"/>
      <c r="M7" s="61"/>
      <c r="N7" s="61"/>
      <c r="O7" s="61"/>
      <c r="P7" s="59"/>
      <c r="Q7" s="62"/>
      <c r="R7" s="62"/>
      <c r="S7" s="62"/>
      <c r="T7" s="62"/>
      <c r="U7" s="62"/>
      <c r="V7" s="19"/>
      <c r="W7" s="19"/>
      <c r="X7" s="19"/>
      <c r="Y7" s="19"/>
      <c r="Z7" s="19"/>
      <c r="AA7" s="20"/>
      <c r="AB7" s="19"/>
      <c r="AC7" s="19"/>
      <c r="AD7" s="19"/>
      <c r="AE7" s="19"/>
      <c r="AF7" s="19"/>
    </row>
    <row r="8" spans="1:32" s="139" customFormat="1" ht="44.25" customHeight="1">
      <c r="A8" s="50"/>
      <c r="B8" s="50"/>
      <c r="C8" s="239" t="e">
        <f>VLOOKUP(D5,INVE_GERA!D:N,5,0)</f>
        <v>#N/A</v>
      </c>
      <c r="D8" s="239"/>
      <c r="E8" s="83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63"/>
      <c r="Q8" s="58"/>
      <c r="R8" s="58" t="s">
        <v>51</v>
      </c>
      <c r="S8" s="66" t="s">
        <v>42</v>
      </c>
      <c r="T8" s="66" t="s">
        <v>43</v>
      </c>
      <c r="U8" s="58" t="s">
        <v>76</v>
      </c>
      <c r="V8" s="137"/>
      <c r="W8" s="137"/>
      <c r="X8" s="137"/>
      <c r="Y8" s="137"/>
      <c r="Z8" s="138"/>
      <c r="AA8" s="137"/>
      <c r="AB8" s="137"/>
      <c r="AC8" s="137"/>
      <c r="AD8" s="137"/>
      <c r="AE8" s="137"/>
    </row>
    <row r="9" spans="1:32" s="139" customFormat="1" ht="9.75" customHeight="1">
      <c r="A9" s="63"/>
      <c r="B9" s="63"/>
      <c r="C9" s="63"/>
      <c r="D9" s="64"/>
      <c r="E9" s="64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63"/>
      <c r="Q9" s="58"/>
      <c r="R9" s="58" t="s">
        <v>53</v>
      </c>
      <c r="S9" s="66">
        <f>SUMIFS(MOVI_ENTR!I:I,MOVI_ENTR!D:D,$D$5,MOVI_ENTR!B:B,ROW()-7)</f>
        <v>0</v>
      </c>
      <c r="T9" s="72">
        <f>SUMIFS(MOVI_SAID!H:H,MOVI_SAID!D:D,$D$5,MOVI_SAID!B:B,ROW()-7)</f>
        <v>0</v>
      </c>
      <c r="U9" s="84">
        <f>S9-T9</f>
        <v>0</v>
      </c>
      <c r="V9" s="137"/>
      <c r="W9" s="137"/>
      <c r="X9" s="137"/>
      <c r="Y9" s="137"/>
      <c r="Z9" s="138"/>
      <c r="AA9" s="137"/>
      <c r="AB9" s="137"/>
      <c r="AC9" s="137"/>
      <c r="AD9" s="137"/>
      <c r="AE9" s="137"/>
    </row>
    <row r="10" spans="1:32" s="18" customFormat="1" ht="21.75" customHeight="1">
      <c r="A10" s="61"/>
      <c r="B10" s="61"/>
      <c r="C10" s="230" t="s">
        <v>15</v>
      </c>
      <c r="D10" s="230"/>
      <c r="E10" s="82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59"/>
      <c r="Q10" s="62"/>
      <c r="R10" s="62" t="s">
        <v>54</v>
      </c>
      <c r="S10" s="59">
        <f>SUMIFS(MOVI_ENTR!I:I,MOVI_ENTR!D:D,$D$5,MOVI_ENTR!B:B,ROW()-7)</f>
        <v>0</v>
      </c>
      <c r="T10" s="73">
        <f>SUMIFS(MOVI_SAID!H:H,MOVI_SAID!D:D,$D$5,MOVI_SAID!B:B,ROW()-7)</f>
        <v>0</v>
      </c>
      <c r="U10" s="85">
        <f>U9+S10-T10</f>
        <v>0</v>
      </c>
      <c r="V10" s="19"/>
      <c r="W10" s="19"/>
      <c r="X10" s="19"/>
      <c r="Y10" s="19"/>
      <c r="Z10" s="20"/>
      <c r="AA10" s="19"/>
      <c r="AB10" s="19"/>
      <c r="AC10" s="19"/>
      <c r="AD10" s="19"/>
      <c r="AE10" s="19"/>
    </row>
    <row r="11" spans="1:32" s="139" customFormat="1" ht="44.25" customHeight="1">
      <c r="A11" s="50"/>
      <c r="B11" s="50"/>
      <c r="C11" s="239" t="e">
        <f>VLOOKUP(D5,INVE_GERA!D:N,2,0)</f>
        <v>#N/A</v>
      </c>
      <c r="D11" s="239"/>
      <c r="E11" s="75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63"/>
      <c r="Q11" s="58"/>
      <c r="R11" s="58" t="s">
        <v>55</v>
      </c>
      <c r="S11" s="66">
        <f>SUMIFS(MOVI_ENTR!I:I,MOVI_ENTR!D:D,$D$5,MOVI_ENTR!B:B,ROW()-7)</f>
        <v>0</v>
      </c>
      <c r="T11" s="72">
        <f>SUMIFS(MOVI_SAID!H:H,MOVI_SAID!D:D,$D$5,MOVI_SAID!B:B,ROW()-7)</f>
        <v>0</v>
      </c>
      <c r="U11" s="86">
        <f t="shared" ref="U11:U20" si="0">U10+S11-T11</f>
        <v>0</v>
      </c>
      <c r="V11" s="137"/>
      <c r="W11" s="137"/>
      <c r="X11" s="137"/>
      <c r="Y11" s="137"/>
      <c r="Z11" s="138"/>
      <c r="AA11" s="137"/>
      <c r="AB11" s="137"/>
      <c r="AC11" s="137"/>
      <c r="AD11" s="137"/>
      <c r="AE11" s="137"/>
    </row>
    <row r="12" spans="1:32" s="139" customFormat="1" ht="11.25" customHeight="1">
      <c r="A12" s="63"/>
      <c r="B12" s="63"/>
      <c r="C12" s="63"/>
      <c r="D12" s="64"/>
      <c r="E12" s="64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58"/>
      <c r="R12" s="58" t="s">
        <v>56</v>
      </c>
      <c r="S12" s="66">
        <f>SUMIFS(MOVI_ENTR!I:I,MOVI_ENTR!D:D,$D$5,MOVI_ENTR!B:B,ROW()-7)</f>
        <v>0</v>
      </c>
      <c r="T12" s="72">
        <f>SUMIFS(MOVI_SAID!H:H,MOVI_SAID!D:D,$D$5,MOVI_SAID!B:B,ROW()-7)</f>
        <v>0</v>
      </c>
      <c r="U12" s="86">
        <f t="shared" si="0"/>
        <v>0</v>
      </c>
      <c r="V12" s="137"/>
      <c r="W12" s="137"/>
      <c r="X12" s="137"/>
      <c r="Y12" s="137"/>
      <c r="Z12" s="138"/>
      <c r="AA12" s="137"/>
      <c r="AB12" s="137"/>
      <c r="AC12" s="137"/>
      <c r="AD12" s="137"/>
      <c r="AE12" s="137"/>
    </row>
    <row r="13" spans="1:32" s="18" customFormat="1" ht="21.75" customHeight="1">
      <c r="A13" s="61"/>
      <c r="B13" s="61"/>
      <c r="C13" s="230" t="s">
        <v>41</v>
      </c>
      <c r="D13" s="230"/>
      <c r="E13" s="82"/>
      <c r="F13" s="89" t="s">
        <v>74</v>
      </c>
      <c r="G13" s="87"/>
      <c r="H13" s="60"/>
      <c r="I13" s="60"/>
      <c r="J13" s="60"/>
      <c r="K13" s="60"/>
      <c r="L13" s="61"/>
      <c r="M13" s="61"/>
      <c r="N13" s="61"/>
      <c r="O13" s="61"/>
      <c r="P13" s="59"/>
      <c r="Q13" s="62"/>
      <c r="R13" s="62" t="s">
        <v>57</v>
      </c>
      <c r="S13" s="59">
        <f>SUMIFS(MOVI_ENTR!I:I,MOVI_ENTR!D:D,$D$5,MOVI_ENTR!B:B,ROW()-7)</f>
        <v>0</v>
      </c>
      <c r="T13" s="73">
        <f>SUMIFS(MOVI_SAID!H:H,MOVI_SAID!D:D,$D$5,MOVI_SAID!B:B,ROW()-7)</f>
        <v>0</v>
      </c>
      <c r="U13" s="85">
        <f t="shared" si="0"/>
        <v>0</v>
      </c>
      <c r="V13" s="19"/>
      <c r="W13" s="19"/>
      <c r="X13" s="19"/>
      <c r="Y13" s="19"/>
      <c r="Z13" s="20"/>
      <c r="AA13" s="19"/>
      <c r="AB13" s="19"/>
      <c r="AC13" s="19"/>
      <c r="AD13" s="19"/>
      <c r="AE13" s="19"/>
    </row>
    <row r="14" spans="1:32" s="139" customFormat="1" ht="44.25" customHeight="1">
      <c r="A14" s="50"/>
      <c r="B14" s="50"/>
      <c r="C14" s="241" t="e">
        <f>VLOOKUP(D5,INVE_GERA!D:N,6,0)</f>
        <v>#N/A</v>
      </c>
      <c r="D14" s="241"/>
      <c r="E14" s="75"/>
      <c r="F14" s="68"/>
      <c r="G14" s="68"/>
      <c r="H14" s="68"/>
      <c r="I14" s="68"/>
      <c r="J14" s="68"/>
      <c r="K14" s="68"/>
      <c r="L14" s="50"/>
      <c r="M14" s="50"/>
      <c r="N14" s="50"/>
      <c r="O14" s="50"/>
      <c r="P14" s="63"/>
      <c r="Q14" s="58"/>
      <c r="R14" s="58" t="s">
        <v>58</v>
      </c>
      <c r="S14" s="66">
        <f>SUMIFS(MOVI_ENTR!I:I,MOVI_ENTR!D:D,$D$5,MOVI_ENTR!B:B,ROW()-7)</f>
        <v>0</v>
      </c>
      <c r="T14" s="72">
        <f>SUMIFS(MOVI_SAID!H:H,MOVI_SAID!D:D,$D$5,MOVI_SAID!B:B,ROW()-7)</f>
        <v>0</v>
      </c>
      <c r="U14" s="86">
        <f t="shared" si="0"/>
        <v>0</v>
      </c>
      <c r="V14" s="137"/>
      <c r="W14" s="137"/>
      <c r="X14" s="137"/>
      <c r="Y14" s="137"/>
      <c r="Z14" s="138"/>
      <c r="AA14" s="137"/>
      <c r="AB14" s="137"/>
      <c r="AC14" s="137"/>
      <c r="AD14" s="137"/>
      <c r="AE14" s="137"/>
    </row>
    <row r="15" spans="1:32" s="139" customFormat="1" ht="11.25" customHeight="1">
      <c r="A15" s="63"/>
      <c r="B15" s="63"/>
      <c r="C15" s="63"/>
      <c r="D15" s="64"/>
      <c r="E15" s="64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58"/>
      <c r="R15" s="58" t="s">
        <v>59</v>
      </c>
      <c r="S15" s="66">
        <f>SUMIFS(MOVI_ENTR!I:I,MOVI_ENTR!D:D,$D$5,MOVI_ENTR!B:B,ROW()-7)</f>
        <v>0</v>
      </c>
      <c r="T15" s="72">
        <f>SUMIFS(MOVI_SAID!H:H,MOVI_SAID!D:D,$D$5,MOVI_SAID!B:B,ROW()-7)</f>
        <v>0</v>
      </c>
      <c r="U15" s="86">
        <f t="shared" si="0"/>
        <v>0</v>
      </c>
      <c r="V15" s="137"/>
      <c r="W15" s="137"/>
      <c r="X15" s="137"/>
      <c r="Y15" s="137"/>
      <c r="Z15" s="138"/>
      <c r="AA15" s="137"/>
      <c r="AB15" s="137"/>
      <c r="AC15" s="137"/>
      <c r="AD15" s="137"/>
      <c r="AE15" s="137"/>
    </row>
    <row r="16" spans="1:32" s="140" customFormat="1" ht="21.75" customHeight="1">
      <c r="A16" s="71"/>
      <c r="B16" s="71"/>
      <c r="C16" s="230" t="s">
        <v>44</v>
      </c>
      <c r="D16" s="230"/>
      <c r="E16" s="88"/>
      <c r="F16" s="70"/>
      <c r="G16" s="70"/>
      <c r="H16" s="70"/>
      <c r="I16" s="70"/>
      <c r="J16" s="70"/>
      <c r="K16" s="70"/>
      <c r="L16" s="71"/>
      <c r="M16" s="71"/>
      <c r="N16" s="71"/>
      <c r="O16" s="71"/>
      <c r="P16" s="69"/>
      <c r="Q16" s="62"/>
      <c r="R16" s="62" t="s">
        <v>60</v>
      </c>
      <c r="S16" s="59">
        <f>SUMIFS(MOVI_ENTR!I:I,MOVI_ENTR!D:D,$D$5,MOVI_ENTR!B:B,ROW()-7)</f>
        <v>0</v>
      </c>
      <c r="T16" s="73">
        <f>SUMIFS(MOVI_SAID!H:H,MOVI_SAID!D:D,$D$5,MOVI_SAID!B:B,ROW()-7)</f>
        <v>0</v>
      </c>
      <c r="U16" s="85">
        <f t="shared" si="0"/>
        <v>0</v>
      </c>
      <c r="V16" s="19"/>
      <c r="W16" s="19"/>
      <c r="X16" s="19"/>
      <c r="Y16" s="19"/>
      <c r="Z16" s="20"/>
      <c r="AA16" s="19"/>
      <c r="AB16" s="19"/>
      <c r="AC16" s="19"/>
      <c r="AD16" s="19"/>
      <c r="AE16" s="19"/>
    </row>
    <row r="17" spans="1:31" s="139" customFormat="1" ht="44.25" customHeight="1">
      <c r="A17" s="50"/>
      <c r="B17" s="50"/>
      <c r="C17" s="238" t="e">
        <f>VLOOKUP(D5,INVE_GERA!D:N,9,0)</f>
        <v>#N/A</v>
      </c>
      <c r="D17" s="238"/>
      <c r="E17" s="75"/>
      <c r="F17" s="68"/>
      <c r="G17" s="68"/>
      <c r="H17" s="68"/>
      <c r="I17" s="68"/>
      <c r="J17" s="68"/>
      <c r="K17" s="68"/>
      <c r="L17" s="50"/>
      <c r="M17" s="50"/>
      <c r="N17" s="50"/>
      <c r="O17" s="50"/>
      <c r="P17" s="63"/>
      <c r="Q17" s="58"/>
      <c r="R17" s="58" t="s">
        <v>61</v>
      </c>
      <c r="S17" s="66">
        <f>SUMIFS(MOVI_ENTR!I:I,MOVI_ENTR!D:D,$D$5,MOVI_ENTR!B:B,ROW()-7)</f>
        <v>0</v>
      </c>
      <c r="T17" s="72">
        <f>SUMIFS(MOVI_SAID!H:H,MOVI_SAID!D:D,$D$5,MOVI_SAID!B:B,ROW()-7)</f>
        <v>0</v>
      </c>
      <c r="U17" s="86">
        <f t="shared" si="0"/>
        <v>0</v>
      </c>
      <c r="V17" s="137"/>
      <c r="W17" s="137"/>
      <c r="X17" s="137"/>
      <c r="Y17" s="137"/>
      <c r="Z17" s="138"/>
      <c r="AA17" s="137"/>
      <c r="AB17" s="137"/>
      <c r="AC17" s="137"/>
      <c r="AD17" s="137"/>
      <c r="AE17" s="137"/>
    </row>
    <row r="18" spans="1:3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 t="s">
        <v>62</v>
      </c>
      <c r="S18" s="66">
        <f>SUMIFS(MOVI_ENTR!I:I,MOVI_ENTR!D:D,$D$5,MOVI_ENTR!B:B,ROW()-7)</f>
        <v>0</v>
      </c>
      <c r="T18" s="72">
        <f>SUMIFS(MOVI_SAID!H:H,MOVI_SAID!D:D,$D$5,MOVI_SAID!B:B,ROW()-7)</f>
        <v>0</v>
      </c>
      <c r="U18" s="86">
        <f t="shared" si="0"/>
        <v>0</v>
      </c>
    </row>
    <row r="19" spans="1:3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 t="s">
        <v>63</v>
      </c>
      <c r="S19" s="66">
        <f>SUMIFS(MOVI_ENTR!I:I,MOVI_ENTR!D:D,$D$5,MOVI_ENTR!B:B,ROW()-7)</f>
        <v>0</v>
      </c>
      <c r="T19" s="72">
        <f>SUMIFS(MOVI_SAID!H:H,MOVI_SAID!D:D,$D$5,MOVI_SAID!B:B,ROW()-7)</f>
        <v>0</v>
      </c>
      <c r="U19" s="86">
        <f t="shared" si="0"/>
        <v>0</v>
      </c>
    </row>
    <row r="20" spans="1:3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 t="s">
        <v>64</v>
      </c>
      <c r="S20" s="66">
        <f>SUMIFS(MOVI_ENTR!I:I,MOVI_ENTR!D:D,$D$5,MOVI_ENTR!B:B,ROW()-7)</f>
        <v>0</v>
      </c>
      <c r="T20" s="72">
        <f>SUMIFS(MOVI_SAID!H:H,MOVI_SAID!D:D,$D$5,MOVI_SAID!B:B,ROW()-7)</f>
        <v>0</v>
      </c>
      <c r="U20" s="86">
        <f t="shared" si="0"/>
        <v>0</v>
      </c>
    </row>
    <row r="21" spans="1:3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66"/>
      <c r="U21" s="72"/>
    </row>
    <row r="22" spans="1:3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3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3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3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3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3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3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3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3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3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3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="16" customFormat="1"/>
    <row r="34" s="16" customFormat="1"/>
    <row r="35" s="16" customFormat="1"/>
    <row r="36" s="16" customFormat="1"/>
    <row r="37" s="16" customFormat="1"/>
    <row r="38" s="16" customFormat="1"/>
    <row r="39" s="16" customFormat="1"/>
    <row r="40" s="16" customFormat="1"/>
    <row r="41" s="16" customFormat="1"/>
    <row r="42" s="16" customFormat="1"/>
    <row r="43" s="16" customFormat="1"/>
    <row r="44" s="16" customFormat="1"/>
    <row r="45" s="16" customFormat="1"/>
    <row r="46" s="16" customFormat="1"/>
    <row r="47" s="16" customFormat="1"/>
    <row r="48" s="16" customFormat="1"/>
    <row r="49" s="16" customFormat="1"/>
    <row r="50" s="16" customFormat="1"/>
    <row r="51" s="16" customFormat="1"/>
    <row r="52" s="16" customFormat="1"/>
    <row r="53" s="16" customFormat="1"/>
    <row r="54" s="16" customFormat="1"/>
    <row r="55" s="16" customFormat="1"/>
    <row r="56" s="16" customFormat="1"/>
    <row r="57" s="16" customFormat="1"/>
    <row r="58" s="16" customFormat="1"/>
    <row r="59" s="16" customFormat="1"/>
    <row r="60" s="16" customFormat="1"/>
    <row r="61" s="16" customFormat="1"/>
    <row r="62" s="16" customFormat="1"/>
    <row r="63" s="16" customFormat="1"/>
    <row r="64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  <row r="100" s="16" customFormat="1"/>
    <row r="101" s="16" customFormat="1"/>
    <row r="102" s="16" customFormat="1"/>
    <row r="103" s="16" customFormat="1"/>
    <row r="104" s="16" customFormat="1"/>
    <row r="105" s="16" customFormat="1"/>
    <row r="106" s="16" customFormat="1"/>
    <row r="107" s="16" customFormat="1"/>
    <row r="108" s="16" customFormat="1"/>
    <row r="109" s="16" customFormat="1"/>
    <row r="110" s="16" customFormat="1"/>
    <row r="111" s="16" customFormat="1"/>
    <row r="112" s="16" customFormat="1"/>
    <row r="113" s="16" customFormat="1"/>
    <row r="114" s="16" customFormat="1"/>
    <row r="115" s="16" customFormat="1"/>
    <row r="116" s="16" customFormat="1"/>
    <row r="117" s="16" customFormat="1"/>
    <row r="118" s="16" customFormat="1"/>
    <row r="119" s="16" customFormat="1"/>
    <row r="120" s="16" customFormat="1"/>
    <row r="121" s="16" customFormat="1"/>
    <row r="122" s="16" customFormat="1"/>
    <row r="123" s="16" customFormat="1"/>
    <row r="124" s="16" customFormat="1"/>
    <row r="125" s="16" customFormat="1"/>
    <row r="126" s="16" customFormat="1"/>
    <row r="127" s="16" customFormat="1"/>
    <row r="128" s="16" customFormat="1"/>
    <row r="129" s="16" customFormat="1"/>
    <row r="130" s="16" customFormat="1"/>
    <row r="131" s="16" customFormat="1"/>
    <row r="132" s="16" customFormat="1"/>
    <row r="133" s="16" customFormat="1"/>
    <row r="134" s="16" customFormat="1"/>
    <row r="135" s="16" customFormat="1"/>
    <row r="136" s="16" customFormat="1"/>
    <row r="137" s="16" customFormat="1"/>
    <row r="138" s="16" customFormat="1"/>
    <row r="139" s="16" customFormat="1"/>
    <row r="140" s="16" customFormat="1"/>
    <row r="141" s="16" customFormat="1"/>
    <row r="142" s="16" customFormat="1"/>
    <row r="143" s="16" customFormat="1"/>
    <row r="144" s="16" customFormat="1"/>
    <row r="145" s="16" customFormat="1"/>
    <row r="146" s="16" customFormat="1"/>
    <row r="147" s="16" customFormat="1"/>
    <row r="148" s="16" customFormat="1"/>
    <row r="149" s="16" customFormat="1"/>
    <row r="150" s="16" customFormat="1"/>
    <row r="151" s="16" customFormat="1"/>
    <row r="152" s="16" customFormat="1"/>
    <row r="153" s="16" customFormat="1"/>
    <row r="154" s="16" customFormat="1"/>
    <row r="155" s="16" customFormat="1"/>
    <row r="156" s="16" customFormat="1"/>
    <row r="157" s="16" customFormat="1"/>
    <row r="158" s="16" customFormat="1"/>
    <row r="159" s="16" customFormat="1"/>
    <row r="160" s="16" customFormat="1"/>
    <row r="161" s="16" customFormat="1"/>
    <row r="162" s="16" customFormat="1"/>
    <row r="163" s="16" customFormat="1"/>
    <row r="164" s="16" customFormat="1"/>
    <row r="165" s="16" customFormat="1"/>
    <row r="166" s="16" customFormat="1"/>
    <row r="167" s="16" customFormat="1"/>
    <row r="168" s="16" customFormat="1"/>
    <row r="169" s="16" customFormat="1"/>
    <row r="170" s="16" customFormat="1"/>
    <row r="171" s="16" customFormat="1"/>
    <row r="172" s="16" customFormat="1"/>
    <row r="173" s="16" customFormat="1"/>
    <row r="174" s="16" customFormat="1"/>
    <row r="175" s="16" customFormat="1"/>
    <row r="176" s="16" customFormat="1"/>
    <row r="177" s="16" customFormat="1"/>
    <row r="178" s="16" customFormat="1"/>
    <row r="179" s="16" customFormat="1"/>
    <row r="180" s="16" customFormat="1"/>
    <row r="181" s="16" customFormat="1"/>
    <row r="182" s="16" customFormat="1"/>
    <row r="183" s="16" customFormat="1"/>
    <row r="184" s="16" customFormat="1"/>
    <row r="185" s="16" customFormat="1"/>
    <row r="186" s="16" customFormat="1"/>
    <row r="187" s="16" customFormat="1"/>
    <row r="188" s="16" customFormat="1"/>
    <row r="189" s="16" customFormat="1"/>
    <row r="190" s="16" customFormat="1"/>
    <row r="191" s="16" customFormat="1"/>
    <row r="192" s="16" customFormat="1"/>
    <row r="193" s="16" customFormat="1"/>
    <row r="194" s="16" customFormat="1"/>
    <row r="195" s="16" customFormat="1"/>
    <row r="196" s="16" customFormat="1"/>
    <row r="197" s="16" customFormat="1"/>
    <row r="198" s="16" customFormat="1"/>
    <row r="199" s="16" customFormat="1"/>
    <row r="200" s="16" customFormat="1"/>
    <row r="201" s="16" customFormat="1"/>
    <row r="202" s="16" customFormat="1"/>
    <row r="203" s="16" customFormat="1"/>
    <row r="204" s="16" customFormat="1"/>
    <row r="205" s="16" customFormat="1"/>
    <row r="206" s="16" customFormat="1"/>
    <row r="207" s="16" customFormat="1"/>
    <row r="208" s="16" customFormat="1"/>
    <row r="209" s="16" customFormat="1"/>
    <row r="210" s="16" customFormat="1"/>
    <row r="211" s="16" customFormat="1"/>
    <row r="212" s="16" customFormat="1"/>
    <row r="213" s="16" customFormat="1"/>
    <row r="214" s="16" customFormat="1"/>
    <row r="215" s="16" customFormat="1"/>
    <row r="216" s="16" customFormat="1"/>
    <row r="217" s="16" customFormat="1"/>
    <row r="218" s="16" customFormat="1"/>
    <row r="219" s="16" customFormat="1"/>
    <row r="220" s="16" customFormat="1"/>
    <row r="221" s="16" customFormat="1"/>
    <row r="222" s="16" customFormat="1"/>
    <row r="223" s="16" customFormat="1"/>
    <row r="224" s="16" customFormat="1"/>
    <row r="225" s="16" customFormat="1"/>
    <row r="226" s="16" customFormat="1"/>
    <row r="227" s="16" customFormat="1"/>
    <row r="228" s="16" customFormat="1"/>
    <row r="229" s="16" customFormat="1"/>
    <row r="230" s="16" customFormat="1"/>
    <row r="231" s="16" customFormat="1"/>
    <row r="232" s="16" customFormat="1"/>
    <row r="233" s="16" customFormat="1"/>
    <row r="234" s="16" customFormat="1"/>
    <row r="235" s="16" customFormat="1"/>
    <row r="236" s="16" customFormat="1"/>
    <row r="237" s="16" customFormat="1"/>
    <row r="238" s="16" customFormat="1"/>
    <row r="239" s="16" customFormat="1"/>
    <row r="240" s="16" customFormat="1"/>
    <row r="241" s="16" customFormat="1"/>
    <row r="242" s="16" customFormat="1"/>
    <row r="243" s="16" customFormat="1"/>
    <row r="244" s="16" customFormat="1"/>
    <row r="245" s="16" customFormat="1"/>
    <row r="246" s="16" customFormat="1"/>
    <row r="247" s="16" customFormat="1"/>
    <row r="248" s="16" customFormat="1"/>
    <row r="249" s="16" customFormat="1"/>
    <row r="250" s="16" customFormat="1"/>
    <row r="251" s="16" customFormat="1"/>
    <row r="252" s="16" customFormat="1"/>
    <row r="253" s="16" customFormat="1"/>
    <row r="254" s="16" customFormat="1"/>
    <row r="255" s="16" customFormat="1"/>
    <row r="256" s="16" customFormat="1"/>
    <row r="257" s="16" customFormat="1"/>
    <row r="258" s="16" customFormat="1"/>
    <row r="259" s="16" customFormat="1"/>
    <row r="260" s="16" customFormat="1"/>
    <row r="261" s="16" customFormat="1"/>
    <row r="262" s="16" customFormat="1"/>
    <row r="263" s="16" customFormat="1"/>
    <row r="264" s="16" customFormat="1"/>
    <row r="265" s="16" customFormat="1"/>
    <row r="266" s="16" customFormat="1"/>
    <row r="267" s="16" customFormat="1"/>
    <row r="268" s="16" customFormat="1"/>
    <row r="269" s="16" customFormat="1"/>
    <row r="270" s="16" customFormat="1"/>
    <row r="271" s="16" customFormat="1"/>
    <row r="272" s="16" customFormat="1"/>
    <row r="273" s="16" customFormat="1"/>
    <row r="274" s="16" customFormat="1"/>
    <row r="275" s="16" customFormat="1"/>
    <row r="276" s="16" customFormat="1"/>
    <row r="277" s="16" customFormat="1"/>
    <row r="278" s="16" customFormat="1"/>
    <row r="279" s="16" customFormat="1"/>
    <row r="280" s="16" customFormat="1"/>
    <row r="281" s="16" customFormat="1"/>
    <row r="282" s="16" customFormat="1"/>
    <row r="283" s="16" customFormat="1"/>
    <row r="284" s="16" customFormat="1"/>
    <row r="285" s="16" customFormat="1"/>
    <row r="286" s="16" customFormat="1"/>
    <row r="287" s="16" customFormat="1"/>
    <row r="288" s="16" customFormat="1"/>
    <row r="289" s="16" customFormat="1"/>
    <row r="290" s="16" customFormat="1"/>
    <row r="291" s="16" customFormat="1"/>
    <row r="292" s="16" customFormat="1"/>
    <row r="293" s="16" customFormat="1"/>
    <row r="294" s="16" customFormat="1"/>
    <row r="295" s="16" customFormat="1"/>
    <row r="296" s="16" customFormat="1"/>
    <row r="297" s="16" customFormat="1"/>
    <row r="298" s="16" customFormat="1"/>
    <row r="299" s="16" customFormat="1"/>
    <row r="300" s="16" customFormat="1"/>
    <row r="301" s="16" customFormat="1"/>
    <row r="302" s="16" customFormat="1"/>
    <row r="303" s="16" customFormat="1"/>
    <row r="304" s="16" customFormat="1"/>
    <row r="305" s="16" customFormat="1"/>
    <row r="306" s="16" customFormat="1"/>
    <row r="307" s="16" customFormat="1"/>
    <row r="308" s="16" customFormat="1"/>
    <row r="309" s="16" customFormat="1"/>
    <row r="310" s="16" customFormat="1"/>
    <row r="311" s="16" customFormat="1"/>
    <row r="312" s="16" customFormat="1"/>
    <row r="313" s="16" customFormat="1"/>
    <row r="314" s="16" customFormat="1"/>
    <row r="315" s="16" customFormat="1"/>
    <row r="316" s="16" customFormat="1"/>
    <row r="317" s="16" customFormat="1"/>
    <row r="318" s="16" customFormat="1"/>
    <row r="319" s="16" customFormat="1"/>
    <row r="320" s="16" customFormat="1"/>
    <row r="321" s="16" customFormat="1"/>
    <row r="322" s="16" customFormat="1"/>
    <row r="323" s="16" customFormat="1"/>
    <row r="324" s="16" customFormat="1"/>
    <row r="325" s="16" customFormat="1"/>
    <row r="326" s="16" customFormat="1"/>
    <row r="327" s="16" customFormat="1"/>
    <row r="328" s="16" customFormat="1"/>
    <row r="329" s="16" customFormat="1"/>
    <row r="330" s="16" customFormat="1"/>
    <row r="331" s="16" customFormat="1"/>
    <row r="332" s="16" customFormat="1"/>
    <row r="333" s="16" customFormat="1"/>
    <row r="334" s="16" customFormat="1"/>
    <row r="335" s="16" customFormat="1"/>
    <row r="336" s="16" customFormat="1"/>
    <row r="337" s="16" customFormat="1"/>
    <row r="338" s="16" customFormat="1"/>
    <row r="339" s="16" customFormat="1"/>
    <row r="340" s="16" customFormat="1"/>
    <row r="341" s="16" customFormat="1"/>
    <row r="342" s="16" customFormat="1"/>
    <row r="343" s="16" customFormat="1"/>
    <row r="344" s="16" customFormat="1"/>
    <row r="345" s="16" customFormat="1"/>
    <row r="346" s="16" customFormat="1"/>
    <row r="347" s="16" customFormat="1"/>
    <row r="348" s="16" customFormat="1"/>
    <row r="349" s="16" customFormat="1"/>
    <row r="350" s="16" customFormat="1"/>
    <row r="351" s="16" customFormat="1"/>
    <row r="352" s="16" customFormat="1"/>
    <row r="353" s="16" customFormat="1"/>
    <row r="354" s="16" customFormat="1"/>
    <row r="355" s="16" customFormat="1"/>
    <row r="356" s="16" customFormat="1"/>
    <row r="357" s="16" customFormat="1"/>
    <row r="358" s="16" customFormat="1"/>
    <row r="359" s="16" customFormat="1"/>
    <row r="360" s="16" customFormat="1"/>
    <row r="361" s="16" customFormat="1"/>
    <row r="362" s="16" customFormat="1"/>
    <row r="363" s="16" customFormat="1"/>
    <row r="364" s="16" customFormat="1"/>
    <row r="365" s="16" customFormat="1"/>
    <row r="366" s="16" customFormat="1"/>
    <row r="367" s="16" customFormat="1"/>
    <row r="368" s="16" customFormat="1"/>
    <row r="369" s="16" customFormat="1"/>
    <row r="370" s="16" customFormat="1"/>
    <row r="371" s="16" customFormat="1"/>
    <row r="372" s="16" customFormat="1"/>
    <row r="373" s="16" customFormat="1"/>
    <row r="374" s="16" customFormat="1"/>
    <row r="375" s="16" customFormat="1"/>
    <row r="376" s="16" customFormat="1"/>
    <row r="377" s="16" customFormat="1"/>
    <row r="378" s="16" customFormat="1"/>
    <row r="379" s="16" customFormat="1"/>
    <row r="380" s="16" customFormat="1"/>
    <row r="381" s="16" customFormat="1"/>
    <row r="382" s="16" customFormat="1"/>
    <row r="383" s="16" customFormat="1"/>
    <row r="384" s="16" customFormat="1"/>
    <row r="385" s="16" customFormat="1"/>
    <row r="386" s="16" customFormat="1"/>
    <row r="387" s="16" customFormat="1"/>
    <row r="388" s="16" customFormat="1"/>
    <row r="389" s="16" customFormat="1"/>
    <row r="390" s="16" customFormat="1"/>
    <row r="391" s="16" customFormat="1"/>
    <row r="392" s="16" customFormat="1"/>
    <row r="393" s="16" customFormat="1"/>
    <row r="394" s="16" customFormat="1"/>
    <row r="395" s="16" customFormat="1"/>
    <row r="396" s="16" customFormat="1"/>
    <row r="397" s="16" customFormat="1"/>
    <row r="398" s="16" customFormat="1"/>
    <row r="399" s="16" customFormat="1"/>
    <row r="400" s="16" customFormat="1"/>
    <row r="401" s="16" customFormat="1"/>
    <row r="402" s="16" customFormat="1"/>
    <row r="403" s="16" customFormat="1"/>
    <row r="404" s="16" customFormat="1"/>
    <row r="405" s="16" customFormat="1"/>
    <row r="406" s="16" customFormat="1"/>
    <row r="407" s="16" customFormat="1"/>
    <row r="408" s="16" customFormat="1"/>
    <row r="409" s="16" customFormat="1"/>
    <row r="410" s="16" customFormat="1"/>
    <row r="411" s="16" customFormat="1"/>
    <row r="412" s="16" customFormat="1"/>
    <row r="413" s="16" customFormat="1"/>
    <row r="414" s="16" customFormat="1"/>
    <row r="415" s="16" customFormat="1"/>
    <row r="416" s="16" customFormat="1"/>
    <row r="417" s="16" customFormat="1"/>
    <row r="418" s="16" customFormat="1"/>
    <row r="419" s="16" customFormat="1"/>
    <row r="420" s="16" customFormat="1"/>
    <row r="421" s="16" customFormat="1"/>
    <row r="422" s="16" customFormat="1"/>
    <row r="423" s="16" customFormat="1"/>
    <row r="424" s="16" customFormat="1"/>
    <row r="425" s="16" customFormat="1"/>
    <row r="426" s="16" customFormat="1"/>
    <row r="427" s="16" customFormat="1"/>
    <row r="428" s="16" customFormat="1"/>
    <row r="429" s="16" customFormat="1"/>
    <row r="430" s="16" customFormat="1"/>
    <row r="431" s="16" customFormat="1"/>
    <row r="432" s="16" customFormat="1"/>
    <row r="433" s="16" customFormat="1"/>
    <row r="434" s="16" customFormat="1"/>
    <row r="435" s="16" customFormat="1"/>
    <row r="436" s="16" customFormat="1"/>
    <row r="437" s="16" customFormat="1"/>
    <row r="438" s="16" customFormat="1"/>
    <row r="439" s="16" customFormat="1"/>
    <row r="440" s="16" customFormat="1"/>
    <row r="441" s="16" customFormat="1"/>
    <row r="442" s="16" customFormat="1"/>
    <row r="443" s="16" customFormat="1"/>
    <row r="444" s="16" customFormat="1"/>
    <row r="445" s="16" customFormat="1"/>
    <row r="446" s="16" customFormat="1"/>
    <row r="447" s="16" customFormat="1"/>
    <row r="448" s="16" customFormat="1"/>
    <row r="449" s="16" customFormat="1"/>
    <row r="450" s="16" customFormat="1"/>
    <row r="451" s="16" customFormat="1"/>
    <row r="452" s="16" customFormat="1"/>
    <row r="453" s="16" customFormat="1"/>
    <row r="454" s="16" customFormat="1"/>
    <row r="455" s="16" customFormat="1"/>
    <row r="456" s="16" customFormat="1"/>
    <row r="457" s="16" customFormat="1"/>
    <row r="458" s="16" customFormat="1"/>
    <row r="459" s="16" customFormat="1"/>
    <row r="460" s="16" customFormat="1"/>
    <row r="461" s="16" customFormat="1"/>
    <row r="462" s="16" customFormat="1"/>
    <row r="463" s="16" customFormat="1"/>
    <row r="464" s="16" customFormat="1"/>
    <row r="465" s="16" customFormat="1"/>
    <row r="466" s="16" customFormat="1"/>
    <row r="467" s="16" customFormat="1"/>
    <row r="468" s="16" customFormat="1"/>
    <row r="469" s="16" customFormat="1"/>
    <row r="470" s="16" customFormat="1"/>
    <row r="471" s="16" customFormat="1"/>
    <row r="472" s="16" customFormat="1"/>
    <row r="473" s="16" customFormat="1"/>
    <row r="474" s="16" customFormat="1"/>
    <row r="475" s="16" customFormat="1"/>
    <row r="476" s="16" customFormat="1"/>
    <row r="477" s="16" customFormat="1"/>
    <row r="478" s="16" customFormat="1"/>
    <row r="479" s="16" customFormat="1"/>
    <row r="480" s="16" customFormat="1"/>
    <row r="481" s="16" customFormat="1"/>
    <row r="482" s="16" customFormat="1"/>
    <row r="483" s="16" customFormat="1"/>
    <row r="484" s="16" customFormat="1"/>
    <row r="485" s="16" customFormat="1"/>
    <row r="486" s="16" customFormat="1"/>
    <row r="487" s="16" customFormat="1"/>
    <row r="488" s="16" customFormat="1"/>
    <row r="489" s="16" customFormat="1"/>
    <row r="490" s="16" customFormat="1"/>
    <row r="491" s="16" customFormat="1"/>
    <row r="492" s="16" customFormat="1"/>
    <row r="493" s="16" customFormat="1"/>
    <row r="494" s="16" customFormat="1"/>
    <row r="495" s="16" customFormat="1"/>
    <row r="496" s="16" customFormat="1"/>
    <row r="497" s="16" customFormat="1"/>
    <row r="498" s="16" customFormat="1"/>
    <row r="499" s="16" customFormat="1"/>
    <row r="500" s="16" customFormat="1"/>
    <row r="501" s="16" customFormat="1"/>
    <row r="502" s="16" customFormat="1"/>
    <row r="503" s="16" customFormat="1"/>
    <row r="504" s="16" customFormat="1"/>
    <row r="505" s="16" customFormat="1"/>
    <row r="506" s="16" customFormat="1"/>
    <row r="507" s="16" customFormat="1"/>
    <row r="508" s="16" customFormat="1"/>
    <row r="509" s="16" customFormat="1"/>
    <row r="510" s="16" customFormat="1"/>
    <row r="511" s="16" customFormat="1"/>
    <row r="512" s="16" customFormat="1"/>
    <row r="513" s="16" customFormat="1"/>
    <row r="514" s="16" customFormat="1"/>
    <row r="515" s="16" customFormat="1"/>
    <row r="516" s="16" customFormat="1"/>
    <row r="517" s="16" customFormat="1"/>
    <row r="518" s="16" customFormat="1"/>
    <row r="519" s="16" customFormat="1"/>
    <row r="520" s="16" customFormat="1"/>
    <row r="521" s="16" customFormat="1"/>
    <row r="522" s="16" customFormat="1"/>
    <row r="523" s="16" customFormat="1"/>
    <row r="524" s="16" customFormat="1"/>
    <row r="525" s="16" customFormat="1"/>
    <row r="526" s="16" customFormat="1"/>
    <row r="527" s="16" customFormat="1"/>
    <row r="528" s="16" customFormat="1"/>
    <row r="529" s="16" customFormat="1"/>
    <row r="530" s="16" customFormat="1"/>
    <row r="531" s="16" customFormat="1"/>
    <row r="532" s="16" customFormat="1"/>
    <row r="533" s="16" customFormat="1"/>
    <row r="534" s="16" customFormat="1"/>
    <row r="535" s="16" customFormat="1"/>
    <row r="536" s="16" customFormat="1"/>
    <row r="537" s="16" customFormat="1"/>
    <row r="538" s="16" customFormat="1"/>
    <row r="539" s="16" customFormat="1"/>
    <row r="540" s="16" customFormat="1"/>
    <row r="541" s="16" customFormat="1"/>
    <row r="542" s="16" customFormat="1"/>
    <row r="543" s="16" customFormat="1"/>
    <row r="544" s="16" customFormat="1"/>
    <row r="545" s="16" customFormat="1"/>
    <row r="546" s="16" customFormat="1"/>
    <row r="547" s="16" customFormat="1"/>
    <row r="548" s="16" customFormat="1"/>
    <row r="549" s="16" customFormat="1"/>
    <row r="550" s="16" customFormat="1"/>
    <row r="551" s="16" customFormat="1"/>
    <row r="552" s="16" customFormat="1"/>
    <row r="553" s="16" customFormat="1"/>
    <row r="554" s="16" customFormat="1"/>
    <row r="555" s="16" customFormat="1"/>
    <row r="556" s="16" customFormat="1"/>
    <row r="557" s="16" customFormat="1"/>
    <row r="558" s="16" customFormat="1"/>
    <row r="559" s="16" customFormat="1"/>
    <row r="560" s="16" customFormat="1"/>
    <row r="561" s="16" customFormat="1"/>
    <row r="562" s="16" customFormat="1"/>
    <row r="563" s="16" customFormat="1"/>
    <row r="564" s="16" customFormat="1"/>
    <row r="565" s="16" customFormat="1"/>
    <row r="566" s="16" customFormat="1"/>
    <row r="567" s="16" customFormat="1"/>
    <row r="568" s="16" customFormat="1"/>
    <row r="569" s="16" customFormat="1"/>
    <row r="570" s="16" customFormat="1"/>
    <row r="571" s="16" customFormat="1"/>
    <row r="572" s="16" customFormat="1"/>
    <row r="573" s="16" customFormat="1"/>
    <row r="574" s="16" customFormat="1"/>
    <row r="575" s="16" customFormat="1"/>
    <row r="576" s="16" customFormat="1"/>
    <row r="577" s="16" customFormat="1"/>
    <row r="578" s="16" customFormat="1"/>
    <row r="579" s="16" customFormat="1"/>
    <row r="580" s="16" customFormat="1"/>
    <row r="581" s="16" customFormat="1"/>
    <row r="582" s="16" customFormat="1"/>
    <row r="583" s="16" customFormat="1"/>
    <row r="584" s="16" customFormat="1"/>
    <row r="585" s="16" customFormat="1"/>
    <row r="586" s="16" customFormat="1"/>
    <row r="587" s="16" customFormat="1"/>
    <row r="588" s="16" customFormat="1"/>
    <row r="589" s="16" customFormat="1"/>
    <row r="590" s="16" customFormat="1"/>
    <row r="591" s="16" customFormat="1"/>
    <row r="592" s="16" customFormat="1"/>
    <row r="593" s="16" customFormat="1"/>
    <row r="594" s="16" customFormat="1"/>
    <row r="595" s="16" customFormat="1"/>
    <row r="596" s="16" customFormat="1"/>
    <row r="597" s="16" customFormat="1"/>
    <row r="598" s="16" customFormat="1"/>
    <row r="599" s="16" customFormat="1"/>
    <row r="600" s="16" customFormat="1"/>
    <row r="601" s="16" customFormat="1"/>
    <row r="602" s="16" customFormat="1"/>
    <row r="603" s="16" customFormat="1"/>
    <row r="604" s="16" customFormat="1"/>
    <row r="605" s="16" customFormat="1"/>
    <row r="606" s="16" customFormat="1"/>
    <row r="607" s="16" customFormat="1"/>
    <row r="608" s="16" customFormat="1"/>
    <row r="609" s="16" customFormat="1"/>
    <row r="610" s="16" customFormat="1"/>
    <row r="611" s="16" customFormat="1"/>
    <row r="612" s="16" customFormat="1"/>
    <row r="613" s="16" customFormat="1"/>
    <row r="614" s="16" customFormat="1"/>
    <row r="615" s="16" customFormat="1"/>
    <row r="616" s="16" customFormat="1"/>
    <row r="617" s="16" customFormat="1"/>
    <row r="618" s="16" customFormat="1"/>
    <row r="619" s="16" customFormat="1"/>
    <row r="620" s="16" customFormat="1"/>
    <row r="621" s="16" customFormat="1"/>
    <row r="622" s="16" customFormat="1"/>
    <row r="623" s="16" customFormat="1"/>
    <row r="624" s="16" customFormat="1"/>
    <row r="625" s="16" customFormat="1"/>
    <row r="626" s="16" customFormat="1"/>
    <row r="627" s="16" customFormat="1"/>
    <row r="628" s="16" customFormat="1"/>
    <row r="629" s="16" customFormat="1"/>
    <row r="630" s="16" customFormat="1"/>
    <row r="631" s="16" customFormat="1"/>
    <row r="632" s="16" customFormat="1"/>
    <row r="633" s="16" customFormat="1"/>
    <row r="634" s="16" customFormat="1"/>
    <row r="635" s="16" customFormat="1"/>
    <row r="636" s="16" customFormat="1"/>
    <row r="637" s="16" customFormat="1"/>
    <row r="638" s="16" customFormat="1"/>
    <row r="639" s="16" customFormat="1"/>
    <row r="640" s="16" customFormat="1"/>
    <row r="641" s="16" customFormat="1"/>
    <row r="642" s="16" customFormat="1"/>
    <row r="643" s="16" customFormat="1"/>
    <row r="644" s="16" customFormat="1"/>
    <row r="645" s="16" customFormat="1"/>
    <row r="646" s="16" customFormat="1"/>
    <row r="647" s="16" customFormat="1"/>
    <row r="648" s="16" customFormat="1"/>
    <row r="649" s="16" customFormat="1"/>
    <row r="650" s="16" customFormat="1"/>
    <row r="651" s="16" customFormat="1"/>
    <row r="652" s="16" customFormat="1"/>
    <row r="653" s="16" customFormat="1"/>
    <row r="654" s="16" customFormat="1"/>
    <row r="655" s="16" customFormat="1"/>
    <row r="656" s="16" customFormat="1"/>
    <row r="657" s="16" customFormat="1"/>
    <row r="658" s="16" customFormat="1"/>
    <row r="659" s="16" customFormat="1"/>
    <row r="660" s="16" customFormat="1"/>
    <row r="661" s="16" customFormat="1"/>
    <row r="662" s="16" customFormat="1"/>
    <row r="663" s="16" customFormat="1"/>
    <row r="664" s="16" customFormat="1"/>
    <row r="665" s="16" customFormat="1"/>
    <row r="666" s="16" customFormat="1"/>
    <row r="667" s="16" customFormat="1"/>
    <row r="668" s="16" customFormat="1"/>
    <row r="669" s="16" customFormat="1"/>
    <row r="670" s="16" customFormat="1"/>
    <row r="671" s="16" customFormat="1"/>
    <row r="672" s="16" customFormat="1"/>
    <row r="673" s="16" customFormat="1"/>
    <row r="674" s="16" customFormat="1"/>
    <row r="675" s="16" customFormat="1"/>
    <row r="676" s="16" customFormat="1"/>
    <row r="677" s="16" customFormat="1"/>
    <row r="678" s="16" customFormat="1"/>
    <row r="679" s="16" customFormat="1"/>
    <row r="680" s="16" customFormat="1"/>
    <row r="681" s="16" customFormat="1"/>
    <row r="682" s="16" customFormat="1"/>
    <row r="683" s="16" customFormat="1"/>
    <row r="684" s="16" customFormat="1"/>
    <row r="685" s="16" customFormat="1"/>
    <row r="686" s="16" customFormat="1"/>
    <row r="687" s="16" customFormat="1"/>
    <row r="688" s="16" customFormat="1"/>
    <row r="689" s="16" customFormat="1"/>
    <row r="690" s="16" customFormat="1"/>
    <row r="691" s="16" customFormat="1"/>
    <row r="692" s="16" customFormat="1"/>
    <row r="693" s="16" customFormat="1"/>
  </sheetData>
  <sheetProtection autoFilter="0"/>
  <mergeCells count="9">
    <mergeCell ref="C16:D16"/>
    <mergeCell ref="C17:D17"/>
    <mergeCell ref="C7:D7"/>
    <mergeCell ref="C8:D8"/>
    <mergeCell ref="F8:O11"/>
    <mergeCell ref="C10:D10"/>
    <mergeCell ref="C11:D11"/>
    <mergeCell ref="C13:D13"/>
    <mergeCell ref="C14:D14"/>
  </mergeCells>
  <conditionalFormatting sqref="C14:D14">
    <cfRule type="containsText" dxfId="5" priority="1" operator="containsText" text="quase sem ">
      <formula>NOT(ISERROR(SEARCH("quase sem ",C14)))</formula>
    </cfRule>
    <cfRule type="containsText" dxfId="4" priority="2" operator="containsText" text="moderado">
      <formula>NOT(ISERROR(SEARCH("moderado",C14)))</formula>
    </cfRule>
    <cfRule type="containsText" dxfId="3" priority="3" operator="containsText" text="confortável">
      <formula>NOT(ISERROR(SEARCH("confortável",C14)))</formula>
    </cfRule>
    <cfRule type="expression" dxfId="2" priority="4">
      <formula>"Sem estoque"</formula>
    </cfRule>
    <cfRule type="expression" dxfId="1" priority="5">
      <formula>"Quase sem estoque"</formula>
    </cfRule>
    <cfRule type="cellIs" dxfId="0" priority="6" operator="equal">
      <formula>"Estoque baixo"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OFFSET(CADA_PROD!$D$6,,,COUNTA(CADA_PROD!$D$6:$D$2006),1)</xm:f>
          </x14:formula1>
          <xm:sqref>D5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4"/>
  <dimension ref="A1:AE704"/>
  <sheetViews>
    <sheetView showGridLines="0" showRowColHeaders="0" zoomScale="90" zoomScaleNormal="90" zoomScalePageLayoutView="80" workbookViewId="0">
      <pane ySplit="2" topLeftCell="A3" activePane="bottomLeft" state="frozen"/>
      <selection activeCell="D15" sqref="D15"/>
      <selection pane="bottomLeft" activeCell="K3" sqref="K3"/>
    </sheetView>
  </sheetViews>
  <sheetFormatPr defaultColWidth="0" defaultRowHeight="15.6"/>
  <cols>
    <col min="1" max="1" width="1.59765625" style="16" customWidth="1"/>
    <col min="2" max="2" width="0.296875" style="16" customWidth="1"/>
    <col min="3" max="3" width="6.59765625" customWidth="1"/>
    <col min="4" max="4" width="24.69921875" customWidth="1"/>
    <col min="5" max="5" width="12.796875" customWidth="1"/>
    <col min="6" max="6" width="1" customWidth="1"/>
    <col min="7" max="7" width="6.59765625" customWidth="1"/>
    <col min="8" max="8" width="24.59765625" customWidth="1"/>
    <col min="9" max="9" width="12.796875" customWidth="1"/>
    <col min="10" max="10" width="1.09765625" customWidth="1"/>
    <col min="11" max="11" width="11" customWidth="1"/>
    <col min="12" max="24" width="11" style="16" customWidth="1"/>
    <col min="25" max="16384" width="0" style="16" hidden="1"/>
  </cols>
  <sheetData>
    <row r="1" spans="1:31" ht="64.5" customHeight="1">
      <c r="A1" s="21"/>
      <c r="B1" s="21"/>
      <c r="C1" s="23"/>
      <c r="D1" s="23"/>
      <c r="E1" s="23"/>
      <c r="F1" s="23"/>
      <c r="G1" s="23"/>
      <c r="H1" s="23"/>
      <c r="I1" s="23"/>
      <c r="J1" s="23"/>
      <c r="K1" s="23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31" ht="50.25" customHeight="1">
      <c r="A2" s="34"/>
      <c r="B2" s="34"/>
      <c r="C2" s="33"/>
      <c r="D2" s="30"/>
      <c r="E2" s="30"/>
      <c r="F2" s="30"/>
      <c r="G2" s="30"/>
      <c r="H2" s="30"/>
      <c r="I2" s="30"/>
      <c r="J2" s="30"/>
      <c r="K2" s="30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1" ht="44.25" customHeight="1">
      <c r="A3" s="21"/>
      <c r="B3" s="21"/>
      <c r="C3" s="22"/>
      <c r="D3" s="23"/>
      <c r="E3" s="24"/>
      <c r="F3" s="24"/>
      <c r="G3" s="23"/>
      <c r="H3" s="23"/>
      <c r="I3" s="23"/>
      <c r="J3" s="23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31" ht="21.75" customHeight="1" thickBot="1">
      <c r="A4" s="21"/>
      <c r="B4" s="21"/>
      <c r="C4" s="21"/>
      <c r="D4" s="57"/>
      <c r="E4" s="21"/>
      <c r="F4" s="21"/>
      <c r="G4" s="21"/>
      <c r="H4" s="21"/>
      <c r="I4" s="21"/>
      <c r="J4" s="21"/>
      <c r="K4" s="21"/>
      <c r="L4" s="52" t="s">
        <v>79</v>
      </c>
      <c r="M4" s="21"/>
      <c r="N4" s="21"/>
      <c r="O4" s="21"/>
      <c r="P4" s="21"/>
      <c r="Q4" s="58"/>
      <c r="R4" s="58"/>
      <c r="S4" s="58"/>
      <c r="T4" s="58"/>
      <c r="U4" s="58"/>
      <c r="V4" s="58"/>
      <c r="W4" s="58"/>
      <c r="X4" s="58"/>
      <c r="Y4" s="137"/>
      <c r="Z4" s="138"/>
      <c r="AA4" s="137"/>
      <c r="AB4" s="137"/>
      <c r="AC4" s="137"/>
      <c r="AD4" s="137"/>
      <c r="AE4" s="137"/>
    </row>
    <row r="5" spans="1:31" ht="30" customHeight="1" thickTop="1" thickBot="1">
      <c r="A5" s="21"/>
      <c r="B5" s="21"/>
      <c r="C5" s="3" t="s">
        <v>80</v>
      </c>
      <c r="D5" s="3" t="s">
        <v>26</v>
      </c>
      <c r="E5" s="3" t="s">
        <v>77</v>
      </c>
      <c r="F5" s="23"/>
      <c r="G5" s="3" t="s">
        <v>80</v>
      </c>
      <c r="H5" s="3" t="s">
        <v>26</v>
      </c>
      <c r="I5" s="3" t="s">
        <v>77</v>
      </c>
      <c r="J5" s="23"/>
      <c r="K5" s="21"/>
      <c r="L5" s="21"/>
      <c r="M5" s="21"/>
      <c r="N5" s="21"/>
      <c r="O5" s="21"/>
      <c r="P5" s="21"/>
      <c r="Q5" s="21"/>
      <c r="R5" s="21"/>
      <c r="S5" s="66"/>
      <c r="T5" s="72"/>
      <c r="U5" s="21"/>
      <c r="V5" s="21"/>
      <c r="W5" s="21"/>
      <c r="X5" s="21"/>
    </row>
    <row r="6" spans="1:31" ht="36" customHeight="1" thickTop="1" thickBot="1">
      <c r="A6" s="21"/>
      <c r="B6" s="21"/>
      <c r="C6" s="3">
        <v>1</v>
      </c>
      <c r="D6" s="192" t="str">
        <f ca="1">INDIRECT("INVE_GERA!D"&amp;MATCH(E6,INVE_GERA!$L$6:$L$2006,0)+5)</f>
        <v/>
      </c>
      <c r="E6" s="193" t="str">
        <f>IFERROR(LARGE(INVE_GERA!$L$6:$L$2006,C6),"")</f>
        <v/>
      </c>
      <c r="F6" s="23"/>
      <c r="G6" s="3">
        <v>9</v>
      </c>
      <c r="H6" s="192" t="str">
        <f ca="1">INDIRECT("INVE_GERA!D"&amp;MATCH(I6,INVE_GERA!$L$6:$L$2006,0)+5)</f>
        <v/>
      </c>
      <c r="I6" s="193" t="str">
        <f>IFERROR(LARGE(INVE_GERA!$L$6:$L$2006,G6),"")</f>
        <v/>
      </c>
      <c r="J6" s="23"/>
      <c r="K6" s="23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31" ht="36" customHeight="1" thickTop="1" thickBot="1">
      <c r="A7" s="21"/>
      <c r="B7" s="21"/>
      <c r="C7" s="3">
        <v>2</v>
      </c>
      <c r="D7" s="192" t="str">
        <f ca="1">INDIRECT("INVE_GERA!D"&amp;MATCH(E7,INVE_GERA!$L$6:$L$2006,0)+5)</f>
        <v/>
      </c>
      <c r="E7" s="193" t="str">
        <f>IFERROR(LARGE(INVE_GERA!$L$6:$L$2006,C7),"")</f>
        <v/>
      </c>
      <c r="F7" s="23"/>
      <c r="G7" s="3">
        <v>10</v>
      </c>
      <c r="H7" s="192" t="str">
        <f ca="1">INDIRECT("INVE_GERA!D"&amp;MATCH(I7,INVE_GERA!$L$6:$L$2006,0)+5)</f>
        <v/>
      </c>
      <c r="I7" s="193" t="str">
        <f>IFERROR(LARGE(INVE_GERA!$L$6:$L$2006,G7),"")</f>
        <v/>
      </c>
      <c r="J7" s="23"/>
      <c r="K7" s="23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31" ht="36" customHeight="1" thickTop="1" thickBot="1">
      <c r="A8" s="21"/>
      <c r="B8" s="21"/>
      <c r="C8" s="3">
        <v>3</v>
      </c>
      <c r="D8" s="192" t="str">
        <f ca="1">INDIRECT("INVE_GERA!D"&amp;MATCH(E8,INVE_GERA!$L$6:$L$2006,0)+5)</f>
        <v/>
      </c>
      <c r="E8" s="193" t="str">
        <f>IFERROR(LARGE(INVE_GERA!$L$6:$L$2006,C8),"")</f>
        <v/>
      </c>
      <c r="F8" s="23"/>
      <c r="G8" s="3">
        <v>11</v>
      </c>
      <c r="H8" s="192" t="str">
        <f ca="1">INDIRECT("INVE_GERA!D"&amp;MATCH(I8,INVE_GERA!$L$6:$L$2006,0)+5)</f>
        <v/>
      </c>
      <c r="I8" s="193" t="str">
        <f>IFERROR(LARGE(INVE_GERA!$L$6:$L$2006,G8),"")</f>
        <v/>
      </c>
      <c r="J8" s="23"/>
      <c r="K8" s="23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31" ht="36" customHeight="1" thickTop="1" thickBot="1">
      <c r="A9" s="21"/>
      <c r="B9" s="21"/>
      <c r="C9" s="3">
        <v>4</v>
      </c>
      <c r="D9" s="192" t="str">
        <f ca="1">INDIRECT("INVE_GERA!D"&amp;MATCH(E9,INVE_GERA!$L$6:$L$2006,0)+5)</f>
        <v/>
      </c>
      <c r="E9" s="193" t="str">
        <f>IFERROR(LARGE(INVE_GERA!$L$6:$L$2006,C9),"")</f>
        <v/>
      </c>
      <c r="F9" s="23"/>
      <c r="G9" s="3">
        <v>12</v>
      </c>
      <c r="H9" s="192" t="str">
        <f ca="1">INDIRECT("INVE_GERA!D"&amp;MATCH(I9,INVE_GERA!$L$6:$L$2006,0)+5)</f>
        <v/>
      </c>
      <c r="I9" s="193" t="str">
        <f>IFERROR(LARGE(INVE_GERA!$L$6:$L$2006,G9),"")</f>
        <v/>
      </c>
      <c r="J9" s="23"/>
      <c r="K9" s="23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31" ht="36" customHeight="1" thickTop="1" thickBot="1">
      <c r="A10" s="21"/>
      <c r="B10" s="21"/>
      <c r="C10" s="3">
        <v>5</v>
      </c>
      <c r="D10" s="192" t="str">
        <f ca="1">INDIRECT("INVE_GERA!D"&amp;MATCH(E10,INVE_GERA!$L$6:$L$2006,0)+5)</f>
        <v/>
      </c>
      <c r="E10" s="193" t="str">
        <f>IFERROR(LARGE(INVE_GERA!$L$6:$L$2006,C10),"")</f>
        <v/>
      </c>
      <c r="F10" s="23"/>
      <c r="G10" s="3">
        <v>13</v>
      </c>
      <c r="H10" s="192" t="str">
        <f ca="1">INDIRECT("INVE_GERA!D"&amp;MATCH(I10,INVE_GERA!$L$6:$L$2006,0)+5)</f>
        <v/>
      </c>
      <c r="I10" s="193" t="str">
        <f>IFERROR(LARGE(INVE_GERA!$L$6:$L$2006,G10),"")</f>
        <v/>
      </c>
      <c r="J10" s="23"/>
      <c r="K10" s="23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31" ht="36" customHeight="1" thickTop="1" thickBot="1">
      <c r="A11" s="21"/>
      <c r="B11" s="21"/>
      <c r="C11" s="3">
        <v>6</v>
      </c>
      <c r="D11" s="192" t="str">
        <f ca="1">INDIRECT("INVE_GERA!D"&amp;MATCH(E11,INVE_GERA!$L$6:$L$2006,0)+5)</f>
        <v/>
      </c>
      <c r="E11" s="193" t="str">
        <f>IFERROR(LARGE(INVE_GERA!$L$6:$L$2006,C11),"")</f>
        <v/>
      </c>
      <c r="F11" s="23"/>
      <c r="G11" s="3">
        <v>14</v>
      </c>
      <c r="H11" s="192" t="str">
        <f ca="1">INDIRECT("INVE_GERA!D"&amp;MATCH(I11,INVE_GERA!$L$6:$L$2006,0)+5)</f>
        <v/>
      </c>
      <c r="I11" s="193" t="str">
        <f>IFERROR(LARGE(INVE_GERA!$L$6:$L$2006,G11),"")</f>
        <v/>
      </c>
      <c r="J11" s="23"/>
      <c r="K11" s="23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31" ht="36" customHeight="1" thickTop="1" thickBot="1">
      <c r="A12" s="21"/>
      <c r="B12" s="21"/>
      <c r="C12" s="3">
        <v>7</v>
      </c>
      <c r="D12" s="192" t="str">
        <f ca="1">INDIRECT("INVE_GERA!D"&amp;MATCH(E12,INVE_GERA!$L$6:$L$2006,0)+5)</f>
        <v/>
      </c>
      <c r="E12" s="193" t="str">
        <f>IFERROR(LARGE(INVE_GERA!$L$6:$L$2006,C12),"")</f>
        <v/>
      </c>
      <c r="F12" s="23"/>
      <c r="G12" s="3">
        <v>15</v>
      </c>
      <c r="H12" s="192" t="str">
        <f ca="1">INDIRECT("INVE_GERA!D"&amp;MATCH(I12,INVE_GERA!$L$6:$L$2006,0)+5)</f>
        <v/>
      </c>
      <c r="I12" s="193" t="str">
        <f>IFERROR(LARGE(INVE_GERA!$L$6:$L$2006,G12),"")</f>
        <v/>
      </c>
      <c r="J12" s="23"/>
      <c r="K12" s="23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1" ht="36" customHeight="1" thickTop="1">
      <c r="A13" s="21"/>
      <c r="B13" s="21"/>
      <c r="C13" s="3">
        <v>8</v>
      </c>
      <c r="D13" s="192" t="str">
        <f ca="1">INDIRECT("INVE_GERA!D"&amp;MATCH(E13,INVE_GERA!$L$6:$L$2006,0)+5)</f>
        <v/>
      </c>
      <c r="E13" s="193" t="str">
        <f>IFERROR(LARGE(INVE_GERA!$L$6:$L$2006,C13),"")</f>
        <v/>
      </c>
      <c r="F13" s="23"/>
      <c r="G13" s="8" t="s">
        <v>78</v>
      </c>
      <c r="H13" s="192" t="str">
        <f ca="1">IF(H12="","","Demais Produtos")</f>
        <v/>
      </c>
      <c r="I13" s="193" t="str">
        <f ca="1">IF(H12="","",1-(SUM(I6:I12)+SUM(E6:E13)))</f>
        <v/>
      </c>
      <c r="J13" s="23"/>
      <c r="K13" s="23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1" ht="30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1" ht="30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31" ht="30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ht="30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30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ht="30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30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ht="30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 ht="30" customHeight="1">
      <c r="C22" s="16"/>
      <c r="D22" s="16"/>
      <c r="E22" s="16"/>
      <c r="F22" s="16"/>
      <c r="G22" s="16"/>
      <c r="H22" s="16"/>
      <c r="I22" s="16"/>
      <c r="J22" s="16"/>
      <c r="K22" s="16"/>
    </row>
    <row r="23" spans="1:24" ht="30" customHeight="1">
      <c r="C23" s="16"/>
      <c r="D23" s="16"/>
      <c r="E23" s="16"/>
      <c r="F23" s="16"/>
      <c r="G23" s="16"/>
      <c r="H23" s="16"/>
      <c r="I23" s="16"/>
      <c r="J23" s="16"/>
      <c r="K23" s="16"/>
    </row>
    <row r="24" spans="1:24">
      <c r="C24" s="16"/>
      <c r="D24" s="16"/>
      <c r="E24" s="16"/>
      <c r="F24" s="16"/>
      <c r="G24" s="16"/>
      <c r="H24" s="16"/>
      <c r="I24" s="16"/>
      <c r="J24" s="16"/>
      <c r="K24" s="16"/>
    </row>
    <row r="25" spans="1:24">
      <c r="C25" s="16"/>
      <c r="D25" s="16"/>
      <c r="E25" s="16"/>
      <c r="F25" s="16"/>
      <c r="G25" s="16"/>
      <c r="H25" s="16"/>
      <c r="I25" s="16"/>
      <c r="J25" s="16"/>
      <c r="K25" s="16"/>
    </row>
    <row r="26" spans="1:24">
      <c r="C26" s="16"/>
      <c r="D26" s="16"/>
      <c r="E26" s="16"/>
      <c r="F26" s="16"/>
      <c r="G26" s="16"/>
      <c r="H26" s="16"/>
      <c r="I26" s="16"/>
      <c r="J26" s="16"/>
      <c r="K26" s="16"/>
    </row>
    <row r="27" spans="1:24">
      <c r="C27" s="16"/>
      <c r="D27" s="16"/>
      <c r="E27" s="16"/>
      <c r="F27" s="16"/>
      <c r="G27" s="16"/>
      <c r="H27" s="16"/>
      <c r="I27" s="16"/>
      <c r="J27" s="16"/>
      <c r="K27" s="16"/>
    </row>
    <row r="28" spans="1:24">
      <c r="C28" s="16"/>
      <c r="D28" s="16"/>
      <c r="E28" s="16"/>
      <c r="F28" s="16"/>
      <c r="G28" s="16"/>
      <c r="H28" s="16"/>
      <c r="I28" s="16"/>
      <c r="J28" s="16"/>
      <c r="K28" s="16"/>
    </row>
    <row r="29" spans="1:24">
      <c r="C29" s="16"/>
      <c r="D29" s="16"/>
      <c r="E29" s="16"/>
      <c r="F29" s="16"/>
      <c r="G29" s="16"/>
      <c r="H29" s="16"/>
      <c r="I29" s="16"/>
      <c r="J29" s="16"/>
      <c r="K29" s="16"/>
    </row>
    <row r="30" spans="1:24">
      <c r="C30" s="16"/>
      <c r="D30" s="16"/>
      <c r="E30" s="16"/>
      <c r="F30" s="16"/>
      <c r="G30" s="16"/>
      <c r="H30" s="16"/>
      <c r="I30" s="16"/>
      <c r="J30" s="16"/>
      <c r="K30" s="16"/>
    </row>
    <row r="31" spans="1:24">
      <c r="C31" s="16"/>
      <c r="D31" s="16"/>
      <c r="E31" s="16"/>
      <c r="F31" s="16"/>
      <c r="G31" s="16"/>
      <c r="H31" s="16"/>
      <c r="I31" s="16"/>
      <c r="J31" s="16"/>
      <c r="K31" s="16"/>
    </row>
    <row r="32" spans="1:24">
      <c r="C32" s="16"/>
      <c r="D32" s="16"/>
      <c r="E32" s="16"/>
      <c r="F32" s="16"/>
      <c r="G32" s="16"/>
      <c r="H32" s="16"/>
      <c r="I32" s="16"/>
      <c r="J32" s="16"/>
      <c r="K32" s="16"/>
    </row>
    <row r="33" s="16" customFormat="1"/>
    <row r="34" s="16" customFormat="1"/>
    <row r="35" s="16" customFormat="1"/>
    <row r="36" s="16" customFormat="1"/>
    <row r="37" s="16" customFormat="1"/>
    <row r="38" s="16" customFormat="1"/>
    <row r="39" s="16" customFormat="1"/>
    <row r="40" s="16" customFormat="1"/>
    <row r="41" s="16" customFormat="1"/>
    <row r="42" s="16" customFormat="1"/>
    <row r="43" s="16" customFormat="1"/>
    <row r="44" s="16" customFormat="1"/>
    <row r="45" s="16" customFormat="1"/>
    <row r="46" s="16" customFormat="1"/>
    <row r="47" s="16" customFormat="1"/>
    <row r="48" s="16" customFormat="1"/>
    <row r="49" s="16" customFormat="1"/>
    <row r="50" s="16" customFormat="1"/>
    <row r="51" s="16" customFormat="1"/>
    <row r="52" s="16" customFormat="1"/>
    <row r="53" s="16" customFormat="1"/>
    <row r="54" s="16" customFormat="1"/>
    <row r="55" s="16" customFormat="1"/>
    <row r="56" s="16" customFormat="1"/>
    <row r="57" s="16" customFormat="1"/>
    <row r="58" s="16" customFormat="1"/>
    <row r="59" s="16" customFormat="1"/>
    <row r="60" s="16" customFormat="1"/>
    <row r="61" s="16" customFormat="1"/>
    <row r="62" s="16" customFormat="1"/>
    <row r="63" s="16" customFormat="1"/>
    <row r="64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  <row r="100" s="16" customFormat="1"/>
    <row r="101" s="16" customFormat="1"/>
    <row r="102" s="16" customFormat="1"/>
    <row r="103" s="16" customFormat="1"/>
    <row r="104" s="16" customFormat="1"/>
    <row r="105" s="16" customFormat="1"/>
    <row r="106" s="16" customFormat="1"/>
    <row r="107" s="16" customFormat="1"/>
    <row r="108" s="16" customFormat="1"/>
    <row r="109" s="16" customFormat="1"/>
    <row r="110" s="16" customFormat="1"/>
    <row r="111" s="16" customFormat="1"/>
    <row r="112" s="16" customFormat="1"/>
    <row r="113" s="16" customFormat="1"/>
    <row r="114" s="16" customFormat="1"/>
    <row r="115" s="16" customFormat="1"/>
    <row r="116" s="16" customFormat="1"/>
    <row r="117" s="16" customFormat="1"/>
    <row r="118" s="16" customFormat="1"/>
    <row r="119" s="16" customFormat="1"/>
    <row r="120" s="16" customFormat="1"/>
    <row r="121" s="16" customFormat="1"/>
    <row r="122" s="16" customFormat="1"/>
    <row r="123" s="16" customFormat="1"/>
    <row r="124" s="16" customFormat="1"/>
    <row r="125" s="16" customFormat="1"/>
    <row r="126" s="16" customFormat="1"/>
    <row r="127" s="16" customFormat="1"/>
    <row r="128" s="16" customFormat="1"/>
    <row r="129" s="16" customFormat="1"/>
    <row r="130" s="16" customFormat="1"/>
    <row r="131" s="16" customFormat="1"/>
    <row r="132" s="16" customFormat="1"/>
    <row r="133" s="16" customFormat="1"/>
    <row r="134" s="16" customFormat="1"/>
    <row r="135" s="16" customFormat="1"/>
    <row r="136" s="16" customFormat="1"/>
    <row r="137" s="16" customFormat="1"/>
    <row r="138" s="16" customFormat="1"/>
    <row r="139" s="16" customFormat="1"/>
    <row r="140" s="16" customFormat="1"/>
    <row r="141" s="16" customFormat="1"/>
    <row r="142" s="16" customFormat="1"/>
    <row r="143" s="16" customFormat="1"/>
    <row r="144" s="16" customFormat="1"/>
    <row r="145" s="16" customFormat="1"/>
    <row r="146" s="16" customFormat="1"/>
    <row r="147" s="16" customFormat="1"/>
    <row r="148" s="16" customFormat="1"/>
    <row r="149" s="16" customFormat="1"/>
    <row r="150" s="16" customFormat="1"/>
    <row r="151" s="16" customFormat="1"/>
    <row r="152" s="16" customFormat="1"/>
    <row r="153" s="16" customFormat="1"/>
    <row r="154" s="16" customFormat="1"/>
    <row r="155" s="16" customFormat="1"/>
    <row r="156" s="16" customFormat="1"/>
    <row r="157" s="16" customFormat="1"/>
    <row r="158" s="16" customFormat="1"/>
    <row r="159" s="16" customFormat="1"/>
    <row r="160" s="16" customFormat="1"/>
    <row r="161" s="16" customFormat="1"/>
    <row r="162" s="16" customFormat="1"/>
    <row r="163" s="16" customFormat="1"/>
    <row r="164" s="16" customFormat="1"/>
    <row r="165" s="16" customFormat="1"/>
    <row r="166" s="16" customFormat="1"/>
    <row r="167" s="16" customFormat="1"/>
    <row r="168" s="16" customFormat="1"/>
    <row r="169" s="16" customFormat="1"/>
    <row r="170" s="16" customFormat="1"/>
    <row r="171" s="16" customFormat="1"/>
    <row r="172" s="16" customFormat="1"/>
    <row r="173" s="16" customFormat="1"/>
    <row r="174" s="16" customFormat="1"/>
    <row r="175" s="16" customFormat="1"/>
    <row r="176" s="16" customFormat="1"/>
    <row r="177" s="16" customFormat="1"/>
    <row r="178" s="16" customFormat="1"/>
    <row r="179" s="16" customFormat="1"/>
    <row r="180" s="16" customFormat="1"/>
    <row r="181" s="16" customFormat="1"/>
    <row r="182" s="16" customFormat="1"/>
    <row r="183" s="16" customFormat="1"/>
    <row r="184" s="16" customFormat="1"/>
    <row r="185" s="16" customFormat="1"/>
    <row r="186" s="16" customFormat="1"/>
    <row r="187" s="16" customFormat="1"/>
    <row r="188" s="16" customFormat="1"/>
    <row r="189" s="16" customFormat="1"/>
    <row r="190" s="16" customFormat="1"/>
    <row r="191" s="16" customFormat="1"/>
    <row r="192" s="16" customFormat="1"/>
    <row r="193" s="16" customFormat="1"/>
    <row r="194" s="16" customFormat="1"/>
    <row r="195" s="16" customFormat="1"/>
    <row r="196" s="16" customFormat="1"/>
    <row r="197" s="16" customFormat="1"/>
    <row r="198" s="16" customFormat="1"/>
    <row r="199" s="16" customFormat="1"/>
    <row r="200" s="16" customFormat="1"/>
    <row r="201" s="16" customFormat="1"/>
    <row r="202" s="16" customFormat="1"/>
    <row r="203" s="16" customFormat="1"/>
    <row r="204" s="16" customFormat="1"/>
    <row r="205" s="16" customFormat="1"/>
    <row r="206" s="16" customFormat="1"/>
    <row r="207" s="16" customFormat="1"/>
    <row r="208" s="16" customFormat="1"/>
    <row r="209" s="16" customFormat="1"/>
    <row r="210" s="16" customFormat="1"/>
    <row r="211" s="16" customFormat="1"/>
    <row r="212" s="16" customFormat="1"/>
    <row r="213" s="16" customFormat="1"/>
    <row r="214" s="16" customFormat="1"/>
    <row r="215" s="16" customFormat="1"/>
    <row r="216" s="16" customFormat="1"/>
    <row r="217" s="16" customFormat="1"/>
    <row r="218" s="16" customFormat="1"/>
    <row r="219" s="16" customFormat="1"/>
    <row r="220" s="16" customFormat="1"/>
    <row r="221" s="16" customFormat="1"/>
    <row r="222" s="16" customFormat="1"/>
    <row r="223" s="16" customFormat="1"/>
    <row r="224" s="16" customFormat="1"/>
    <row r="225" s="16" customFormat="1"/>
    <row r="226" s="16" customFormat="1"/>
    <row r="227" s="16" customFormat="1"/>
    <row r="228" s="16" customFormat="1"/>
    <row r="229" s="16" customFormat="1"/>
    <row r="230" s="16" customFormat="1"/>
    <row r="231" s="16" customFormat="1"/>
    <row r="232" s="16" customFormat="1"/>
    <row r="233" s="16" customFormat="1"/>
    <row r="234" s="16" customFormat="1"/>
    <row r="235" s="16" customFormat="1"/>
    <row r="236" s="16" customFormat="1"/>
    <row r="237" s="16" customFormat="1"/>
    <row r="238" s="16" customFormat="1"/>
    <row r="239" s="16" customFormat="1"/>
    <row r="240" s="16" customFormat="1"/>
    <row r="241" s="16" customFormat="1"/>
    <row r="242" s="16" customFormat="1"/>
    <row r="243" s="16" customFormat="1"/>
    <row r="244" s="16" customFormat="1"/>
    <row r="245" s="16" customFormat="1"/>
    <row r="246" s="16" customFormat="1"/>
    <row r="247" s="16" customFormat="1"/>
    <row r="248" s="16" customFormat="1"/>
    <row r="249" s="16" customFormat="1"/>
    <row r="250" s="16" customFormat="1"/>
    <row r="251" s="16" customFormat="1"/>
    <row r="252" s="16" customFormat="1"/>
    <row r="253" s="16" customFormat="1"/>
    <row r="254" s="16" customFormat="1"/>
    <row r="255" s="16" customFormat="1"/>
    <row r="256" s="16" customFormat="1"/>
    <row r="257" s="16" customFormat="1"/>
    <row r="258" s="16" customFormat="1"/>
    <row r="259" s="16" customFormat="1"/>
    <row r="260" s="16" customFormat="1"/>
    <row r="261" s="16" customFormat="1"/>
    <row r="262" s="16" customFormat="1"/>
    <row r="263" s="16" customFormat="1"/>
    <row r="264" s="16" customFormat="1"/>
    <row r="265" s="16" customFormat="1"/>
    <row r="266" s="16" customFormat="1"/>
    <row r="267" s="16" customFormat="1"/>
    <row r="268" s="16" customFormat="1"/>
    <row r="269" s="16" customFormat="1"/>
    <row r="270" s="16" customFormat="1"/>
    <row r="271" s="16" customFormat="1"/>
    <row r="272" s="16" customFormat="1"/>
    <row r="273" s="16" customFormat="1"/>
    <row r="274" s="16" customFormat="1"/>
    <row r="275" s="16" customFormat="1"/>
    <row r="276" s="16" customFormat="1"/>
    <row r="277" s="16" customFormat="1"/>
    <row r="278" s="16" customFormat="1"/>
    <row r="279" s="16" customFormat="1"/>
    <row r="280" s="16" customFormat="1"/>
    <row r="281" s="16" customFormat="1"/>
    <row r="282" s="16" customFormat="1"/>
    <row r="283" s="16" customFormat="1"/>
    <row r="284" s="16" customFormat="1"/>
    <row r="285" s="16" customFormat="1"/>
    <row r="286" s="16" customFormat="1"/>
    <row r="287" s="16" customFormat="1"/>
    <row r="288" s="16" customFormat="1"/>
    <row r="289" s="16" customFormat="1"/>
    <row r="290" s="16" customFormat="1"/>
    <row r="291" s="16" customFormat="1"/>
    <row r="292" s="16" customFormat="1"/>
    <row r="293" s="16" customFormat="1"/>
    <row r="294" s="16" customFormat="1"/>
    <row r="295" s="16" customFormat="1"/>
    <row r="296" s="16" customFormat="1"/>
    <row r="297" s="16" customFormat="1"/>
    <row r="298" s="16" customFormat="1"/>
    <row r="299" s="16" customFormat="1"/>
    <row r="300" s="16" customFormat="1"/>
    <row r="301" s="16" customFormat="1"/>
    <row r="302" s="16" customFormat="1"/>
    <row r="303" s="16" customFormat="1"/>
    <row r="304" s="16" customFormat="1"/>
    <row r="305" s="16" customFormat="1"/>
    <row r="306" s="16" customFormat="1"/>
    <row r="307" s="16" customFormat="1"/>
    <row r="308" s="16" customFormat="1"/>
    <row r="309" s="16" customFormat="1"/>
    <row r="310" s="16" customFormat="1"/>
    <row r="311" s="16" customFormat="1"/>
    <row r="312" s="16" customFormat="1"/>
    <row r="313" s="16" customFormat="1"/>
    <row r="314" s="16" customFormat="1"/>
    <row r="315" s="16" customFormat="1"/>
    <row r="316" s="16" customFormat="1"/>
    <row r="317" s="16" customFormat="1"/>
    <row r="318" s="16" customFormat="1"/>
    <row r="319" s="16" customFormat="1"/>
    <row r="320" s="16" customFormat="1"/>
    <row r="321" s="16" customFormat="1"/>
    <row r="322" s="16" customFormat="1"/>
    <row r="323" s="16" customFormat="1"/>
    <row r="324" s="16" customFormat="1"/>
    <row r="325" s="16" customFormat="1"/>
    <row r="326" s="16" customFormat="1"/>
    <row r="327" s="16" customFormat="1"/>
    <row r="328" s="16" customFormat="1"/>
    <row r="329" s="16" customFormat="1"/>
    <row r="330" s="16" customFormat="1"/>
    <row r="331" s="16" customFormat="1"/>
    <row r="332" s="16" customFormat="1"/>
    <row r="333" s="16" customFormat="1"/>
    <row r="334" s="16" customFormat="1"/>
    <row r="335" s="16" customFormat="1"/>
    <row r="336" s="16" customFormat="1"/>
    <row r="337" s="16" customFormat="1"/>
    <row r="338" s="16" customFormat="1"/>
    <row r="339" s="16" customFormat="1"/>
    <row r="340" s="16" customFormat="1"/>
    <row r="341" s="16" customFormat="1"/>
    <row r="342" s="16" customFormat="1"/>
    <row r="343" s="16" customFormat="1"/>
    <row r="344" s="16" customFormat="1"/>
    <row r="345" s="16" customFormat="1"/>
    <row r="346" s="16" customFormat="1"/>
    <row r="347" s="16" customFormat="1"/>
    <row r="348" s="16" customFormat="1"/>
    <row r="349" s="16" customFormat="1"/>
    <row r="350" s="16" customFormat="1"/>
    <row r="351" s="16" customFormat="1"/>
    <row r="352" s="16" customFormat="1"/>
    <row r="353" s="16" customFormat="1"/>
    <row r="354" s="16" customFormat="1"/>
    <row r="355" s="16" customFormat="1"/>
    <row r="356" s="16" customFormat="1"/>
    <row r="357" s="16" customFormat="1"/>
    <row r="358" s="16" customFormat="1"/>
    <row r="359" s="16" customFormat="1"/>
    <row r="360" s="16" customFormat="1"/>
    <row r="361" s="16" customFormat="1"/>
    <row r="362" s="16" customFormat="1"/>
    <row r="363" s="16" customFormat="1"/>
    <row r="364" s="16" customFormat="1"/>
    <row r="365" s="16" customFormat="1"/>
    <row r="366" s="16" customFormat="1"/>
    <row r="367" s="16" customFormat="1"/>
    <row r="368" s="16" customFormat="1"/>
    <row r="369" s="16" customFormat="1"/>
    <row r="370" s="16" customFormat="1"/>
    <row r="371" s="16" customFormat="1"/>
    <row r="372" s="16" customFormat="1"/>
    <row r="373" s="16" customFormat="1"/>
    <row r="374" s="16" customFormat="1"/>
    <row r="375" s="16" customFormat="1"/>
    <row r="376" s="16" customFormat="1"/>
    <row r="377" s="16" customFormat="1"/>
    <row r="378" s="16" customFormat="1"/>
    <row r="379" s="16" customFormat="1"/>
    <row r="380" s="16" customFormat="1"/>
    <row r="381" s="16" customFormat="1"/>
    <row r="382" s="16" customFormat="1"/>
    <row r="383" s="16" customFormat="1"/>
    <row r="384" s="16" customFormat="1"/>
    <row r="385" s="16" customFormat="1"/>
    <row r="386" s="16" customFormat="1"/>
    <row r="387" s="16" customFormat="1"/>
    <row r="388" s="16" customFormat="1"/>
    <row r="389" s="16" customFormat="1"/>
    <row r="390" s="16" customFormat="1"/>
    <row r="391" s="16" customFormat="1"/>
    <row r="392" s="16" customFormat="1"/>
    <row r="393" s="16" customFormat="1"/>
    <row r="394" s="16" customFormat="1"/>
    <row r="395" s="16" customFormat="1"/>
    <row r="396" s="16" customFormat="1"/>
    <row r="397" s="16" customFormat="1"/>
    <row r="398" s="16" customFormat="1"/>
    <row r="399" s="16" customFormat="1"/>
    <row r="400" s="16" customFormat="1"/>
    <row r="401" s="16" customFormat="1"/>
    <row r="402" s="16" customFormat="1"/>
    <row r="403" s="16" customFormat="1"/>
    <row r="404" s="16" customFormat="1"/>
    <row r="405" s="16" customFormat="1"/>
    <row r="406" s="16" customFormat="1"/>
    <row r="407" s="16" customFormat="1"/>
    <row r="408" s="16" customFormat="1"/>
    <row r="409" s="16" customFormat="1"/>
    <row r="410" s="16" customFormat="1"/>
    <row r="411" s="16" customFormat="1"/>
    <row r="412" s="16" customFormat="1"/>
    <row r="413" s="16" customFormat="1"/>
    <row r="414" s="16" customFormat="1"/>
    <row r="415" s="16" customFormat="1"/>
    <row r="416" s="16" customFormat="1"/>
    <row r="417" s="16" customFormat="1"/>
    <row r="418" s="16" customFormat="1"/>
    <row r="419" s="16" customFormat="1"/>
    <row r="420" s="16" customFormat="1"/>
    <row r="421" s="16" customFormat="1"/>
    <row r="422" s="16" customFormat="1"/>
    <row r="423" s="16" customFormat="1"/>
    <row r="424" s="16" customFormat="1"/>
    <row r="425" s="16" customFormat="1"/>
    <row r="426" s="16" customFormat="1"/>
    <row r="427" s="16" customFormat="1"/>
    <row r="428" s="16" customFormat="1"/>
    <row r="429" s="16" customFormat="1"/>
    <row r="430" s="16" customFormat="1"/>
    <row r="431" s="16" customFormat="1"/>
    <row r="432" s="16" customFormat="1"/>
    <row r="433" s="16" customFormat="1"/>
    <row r="434" s="16" customFormat="1"/>
    <row r="435" s="16" customFormat="1"/>
    <row r="436" s="16" customFormat="1"/>
    <row r="437" s="16" customFormat="1"/>
    <row r="438" s="16" customFormat="1"/>
    <row r="439" s="16" customFormat="1"/>
    <row r="440" s="16" customFormat="1"/>
    <row r="441" s="16" customFormat="1"/>
    <row r="442" s="16" customFormat="1"/>
    <row r="443" s="16" customFormat="1"/>
    <row r="444" s="16" customFormat="1"/>
    <row r="445" s="16" customFormat="1"/>
    <row r="446" s="16" customFormat="1"/>
    <row r="447" s="16" customFormat="1"/>
    <row r="448" s="16" customFormat="1"/>
    <row r="449" s="16" customFormat="1"/>
    <row r="450" s="16" customFormat="1"/>
    <row r="451" s="16" customFormat="1"/>
    <row r="452" s="16" customFormat="1"/>
    <row r="453" s="16" customFormat="1"/>
    <row r="454" s="16" customFormat="1"/>
    <row r="455" s="16" customFormat="1"/>
    <row r="456" s="16" customFormat="1"/>
    <row r="457" s="16" customFormat="1"/>
    <row r="458" s="16" customFormat="1"/>
    <row r="459" s="16" customFormat="1"/>
    <row r="460" s="16" customFormat="1"/>
    <row r="461" s="16" customFormat="1"/>
    <row r="462" s="16" customFormat="1"/>
    <row r="463" s="16" customFormat="1"/>
    <row r="464" s="16" customFormat="1"/>
    <row r="465" s="16" customFormat="1"/>
    <row r="466" s="16" customFormat="1"/>
    <row r="467" s="16" customFormat="1"/>
    <row r="468" s="16" customFormat="1"/>
    <row r="469" s="16" customFormat="1"/>
    <row r="470" s="16" customFormat="1"/>
    <row r="471" s="16" customFormat="1"/>
    <row r="472" s="16" customFormat="1"/>
    <row r="473" s="16" customFormat="1"/>
    <row r="474" s="16" customFormat="1"/>
    <row r="475" s="16" customFormat="1"/>
    <row r="476" s="16" customFormat="1"/>
    <row r="477" s="16" customFormat="1"/>
    <row r="478" s="16" customFormat="1"/>
    <row r="479" s="16" customFormat="1"/>
    <row r="480" s="16" customFormat="1"/>
    <row r="481" s="16" customFormat="1"/>
    <row r="482" s="16" customFormat="1"/>
    <row r="483" s="16" customFormat="1"/>
    <row r="484" s="16" customFormat="1"/>
    <row r="485" s="16" customFormat="1"/>
    <row r="486" s="16" customFormat="1"/>
    <row r="487" s="16" customFormat="1"/>
    <row r="488" s="16" customFormat="1"/>
    <row r="489" s="16" customFormat="1"/>
    <row r="490" s="16" customFormat="1"/>
    <row r="491" s="16" customFormat="1"/>
    <row r="492" s="16" customFormat="1"/>
    <row r="493" s="16" customFormat="1"/>
    <row r="494" s="16" customFormat="1"/>
    <row r="495" s="16" customFormat="1"/>
    <row r="496" s="16" customFormat="1"/>
    <row r="497" s="16" customFormat="1"/>
    <row r="498" s="16" customFormat="1"/>
    <row r="499" s="16" customFormat="1"/>
    <row r="500" s="16" customFormat="1"/>
    <row r="501" s="16" customFormat="1"/>
    <row r="502" s="16" customFormat="1"/>
    <row r="503" s="16" customFormat="1"/>
    <row r="504" s="16" customFormat="1"/>
    <row r="505" s="16" customFormat="1"/>
    <row r="506" s="16" customFormat="1"/>
    <row r="507" s="16" customFormat="1"/>
    <row r="508" s="16" customFormat="1"/>
    <row r="509" s="16" customFormat="1"/>
    <row r="510" s="16" customFormat="1"/>
    <row r="511" s="16" customFormat="1"/>
    <row r="512" s="16" customFormat="1"/>
    <row r="513" s="16" customFormat="1"/>
    <row r="514" s="16" customFormat="1"/>
    <row r="515" s="16" customFormat="1"/>
    <row r="516" s="16" customFormat="1"/>
    <row r="517" s="16" customFormat="1"/>
    <row r="518" s="16" customFormat="1"/>
    <row r="519" s="16" customFormat="1"/>
    <row r="520" s="16" customFormat="1"/>
    <row r="521" s="16" customFormat="1"/>
    <row r="522" s="16" customFormat="1"/>
    <row r="523" s="16" customFormat="1"/>
    <row r="524" s="16" customFormat="1"/>
    <row r="525" s="16" customFormat="1"/>
    <row r="526" s="16" customFormat="1"/>
    <row r="527" s="16" customFormat="1"/>
    <row r="528" s="16" customFormat="1"/>
    <row r="529" s="16" customFormat="1"/>
    <row r="530" s="16" customFormat="1"/>
    <row r="531" s="16" customFormat="1"/>
    <row r="532" s="16" customFormat="1"/>
    <row r="533" s="16" customFormat="1"/>
    <row r="534" s="16" customFormat="1"/>
    <row r="535" s="16" customFormat="1"/>
    <row r="536" s="16" customFormat="1"/>
    <row r="537" s="16" customFormat="1"/>
    <row r="538" s="16" customFormat="1"/>
    <row r="539" s="16" customFormat="1"/>
    <row r="540" s="16" customFormat="1"/>
    <row r="541" s="16" customFormat="1"/>
    <row r="542" s="16" customFormat="1"/>
    <row r="543" s="16" customFormat="1"/>
    <row r="544" s="16" customFormat="1"/>
    <row r="545" s="16" customFormat="1"/>
    <row r="546" s="16" customFormat="1"/>
    <row r="547" s="16" customFormat="1"/>
    <row r="548" s="16" customFormat="1"/>
    <row r="549" s="16" customFormat="1"/>
    <row r="550" s="16" customFormat="1"/>
    <row r="551" s="16" customFormat="1"/>
    <row r="552" s="16" customFormat="1"/>
    <row r="553" s="16" customFormat="1"/>
    <row r="554" s="16" customFormat="1"/>
    <row r="555" s="16" customFormat="1"/>
    <row r="556" s="16" customFormat="1"/>
    <row r="557" s="16" customFormat="1"/>
    <row r="558" s="16" customFormat="1"/>
    <row r="559" s="16" customFormat="1"/>
    <row r="560" s="16" customFormat="1"/>
    <row r="561" s="16" customFormat="1"/>
    <row r="562" s="16" customFormat="1"/>
    <row r="563" s="16" customFormat="1"/>
    <row r="564" s="16" customFormat="1"/>
    <row r="565" s="16" customFormat="1"/>
    <row r="566" s="16" customFormat="1"/>
    <row r="567" s="16" customFormat="1"/>
    <row r="568" s="16" customFormat="1"/>
    <row r="569" s="16" customFormat="1"/>
    <row r="570" s="16" customFormat="1"/>
    <row r="571" s="16" customFormat="1"/>
    <row r="572" s="16" customFormat="1"/>
    <row r="573" s="16" customFormat="1"/>
    <row r="574" s="16" customFormat="1"/>
    <row r="575" s="16" customFormat="1"/>
    <row r="576" s="16" customFormat="1"/>
    <row r="577" s="16" customFormat="1"/>
    <row r="578" s="16" customFormat="1"/>
    <row r="579" s="16" customFormat="1"/>
    <row r="580" s="16" customFormat="1"/>
    <row r="581" s="16" customFormat="1"/>
    <row r="582" s="16" customFormat="1"/>
    <row r="583" s="16" customFormat="1"/>
    <row r="584" s="16" customFormat="1"/>
    <row r="585" s="16" customFormat="1"/>
    <row r="586" s="16" customFormat="1"/>
    <row r="587" s="16" customFormat="1"/>
    <row r="588" s="16" customFormat="1"/>
    <row r="589" s="16" customFormat="1"/>
    <row r="590" s="16" customFormat="1"/>
    <row r="591" s="16" customFormat="1"/>
    <row r="592" s="16" customFormat="1"/>
    <row r="593" s="16" customFormat="1"/>
    <row r="594" s="16" customFormat="1"/>
    <row r="595" s="16" customFormat="1"/>
    <row r="596" s="16" customFormat="1"/>
    <row r="597" s="16" customFormat="1"/>
    <row r="598" s="16" customFormat="1"/>
    <row r="599" s="16" customFormat="1"/>
    <row r="600" s="16" customFormat="1"/>
    <row r="601" s="16" customFormat="1"/>
    <row r="602" s="16" customFormat="1"/>
    <row r="603" s="16" customFormat="1"/>
    <row r="604" s="16" customFormat="1"/>
    <row r="605" s="16" customFormat="1"/>
    <row r="606" s="16" customFormat="1"/>
    <row r="607" s="16" customFormat="1"/>
    <row r="608" s="16" customFormat="1"/>
    <row r="609" s="16" customFormat="1"/>
    <row r="610" s="16" customFormat="1"/>
    <row r="611" s="16" customFormat="1"/>
    <row r="612" s="16" customFormat="1"/>
    <row r="613" s="16" customFormat="1"/>
    <row r="614" s="16" customFormat="1"/>
    <row r="615" s="16" customFormat="1"/>
    <row r="616" s="16" customFormat="1"/>
    <row r="617" s="16" customFormat="1"/>
    <row r="618" s="16" customFormat="1"/>
    <row r="619" s="16" customFormat="1"/>
    <row r="620" s="16" customFormat="1"/>
    <row r="621" s="16" customFormat="1"/>
    <row r="622" s="16" customFormat="1"/>
    <row r="623" s="16" customFormat="1"/>
    <row r="624" s="16" customFormat="1"/>
    <row r="625" s="16" customFormat="1"/>
    <row r="626" s="16" customFormat="1"/>
    <row r="627" s="16" customFormat="1"/>
    <row r="628" s="16" customFormat="1"/>
    <row r="629" s="16" customFormat="1"/>
    <row r="630" s="16" customFormat="1"/>
    <row r="631" s="16" customFormat="1"/>
    <row r="632" s="16" customFormat="1"/>
    <row r="633" s="16" customFormat="1"/>
    <row r="634" s="16" customFormat="1"/>
    <row r="635" s="16" customFormat="1"/>
    <row r="636" s="16" customFormat="1"/>
    <row r="637" s="16" customFormat="1"/>
    <row r="638" s="16" customFormat="1"/>
    <row r="639" s="16" customFormat="1"/>
    <row r="640" s="16" customFormat="1"/>
    <row r="641" s="16" customFormat="1"/>
    <row r="642" s="16" customFormat="1"/>
    <row r="643" s="16" customFormat="1"/>
    <row r="644" s="16" customFormat="1"/>
    <row r="645" s="16" customFormat="1"/>
    <row r="646" s="16" customFormat="1"/>
    <row r="647" s="16" customFormat="1"/>
    <row r="648" s="16" customFormat="1"/>
    <row r="649" s="16" customFormat="1"/>
    <row r="650" s="16" customFormat="1"/>
    <row r="651" s="16" customFormat="1"/>
    <row r="652" s="16" customFormat="1"/>
    <row r="653" s="16" customFormat="1"/>
    <row r="654" s="16" customFormat="1"/>
    <row r="655" s="16" customFormat="1"/>
    <row r="656" s="16" customFormat="1"/>
    <row r="657" s="16" customFormat="1"/>
    <row r="658" s="16" customFormat="1"/>
    <row r="659" s="16" customFormat="1"/>
    <row r="660" s="16" customFormat="1"/>
    <row r="661" s="16" customFormat="1"/>
    <row r="662" s="16" customFormat="1"/>
    <row r="663" s="16" customFormat="1"/>
    <row r="664" s="16" customFormat="1"/>
    <row r="665" s="16" customFormat="1"/>
    <row r="666" s="16" customFormat="1"/>
    <row r="667" s="16" customFormat="1"/>
    <row r="668" s="16" customFormat="1"/>
    <row r="669" s="16" customFormat="1"/>
    <row r="670" s="16" customFormat="1"/>
    <row r="671" s="16" customFormat="1"/>
    <row r="672" s="16" customFormat="1"/>
    <row r="673" s="16" customFormat="1"/>
    <row r="674" s="16" customFormat="1"/>
    <row r="675" s="16" customFormat="1"/>
    <row r="676" s="16" customFormat="1"/>
    <row r="677" s="16" customFormat="1"/>
    <row r="678" s="16" customFormat="1"/>
    <row r="679" s="16" customFormat="1"/>
    <row r="680" s="16" customFormat="1"/>
    <row r="681" s="16" customFormat="1"/>
    <row r="682" s="16" customFormat="1"/>
    <row r="683" s="16" customFormat="1"/>
    <row r="684" s="16" customFormat="1"/>
    <row r="685" s="16" customFormat="1"/>
    <row r="686" s="16" customFormat="1"/>
    <row r="687" s="16" customFormat="1"/>
    <row r="688" s="16" customFormat="1"/>
    <row r="689" s="16" customFormat="1"/>
    <row r="690" s="16" customFormat="1"/>
    <row r="691" s="16" customFormat="1"/>
    <row r="692" s="16" customFormat="1"/>
    <row r="693" s="16" customFormat="1"/>
    <row r="694" s="16" customFormat="1"/>
    <row r="695" s="16" customFormat="1"/>
    <row r="696" s="16" customFormat="1"/>
    <row r="697" s="16" customFormat="1"/>
    <row r="698" s="16" customFormat="1"/>
    <row r="699" s="16" customFormat="1"/>
    <row r="700" s="16" customFormat="1"/>
    <row r="701" s="16" customFormat="1"/>
    <row r="702" s="16" customFormat="1"/>
    <row r="703" s="16" customFormat="1"/>
    <row r="704" s="16" customFormat="1"/>
  </sheetData>
  <sheetProtection autoFilter="0"/>
  <conditionalFormatting sqref="E6:E13 I6:I13">
    <cfRule type="colorScale" priority="1">
      <colorScale>
        <cfvo type="min"/>
        <cfvo type="percentile" val="50"/>
        <cfvo type="max"/>
        <color rgb="FFF0462E"/>
        <color rgb="FFFFC000"/>
        <color rgb="FF55B03E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25"/>
  <dimension ref="A1:T28"/>
  <sheetViews>
    <sheetView showGridLines="0" showRowColHeaders="0" tabSelected="1" zoomScale="90" zoomScaleNormal="90" zoomScalePageLayoutView="80" workbookViewId="0">
      <pane ySplit="2" topLeftCell="A3" activePane="bottomLeft" state="frozen"/>
      <selection activeCell="D15" sqref="D15"/>
      <selection pane="bottomLeft"/>
    </sheetView>
  </sheetViews>
  <sheetFormatPr defaultColWidth="0" defaultRowHeight="15.6"/>
  <cols>
    <col min="1" max="1" width="2.09765625" customWidth="1"/>
    <col min="2" max="2" width="1.296875" customWidth="1"/>
    <col min="3" max="3" width="23.5" customWidth="1"/>
    <col min="4" max="4" width="17.59765625" customWidth="1"/>
    <col min="5" max="5" width="25" customWidth="1"/>
    <col min="6" max="6" width="26.09765625" customWidth="1"/>
    <col min="7" max="7" width="16.69921875" customWidth="1"/>
    <col min="8" max="8" width="9.19921875" customWidth="1"/>
    <col min="9" max="9" width="19.296875" customWidth="1"/>
    <col min="10" max="10" width="5.59765625" customWidth="1"/>
    <col min="11" max="17" width="11" customWidth="1"/>
    <col min="18" max="19" width="11" hidden="1" customWidth="1"/>
    <col min="20" max="20" width="5.09765625" hidden="1" customWidth="1"/>
  </cols>
  <sheetData>
    <row r="1" spans="1:17" ht="64.5" customHeight="1">
      <c r="A1" s="23"/>
      <c r="B1" s="23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35"/>
      <c r="N1" s="23"/>
      <c r="O1" s="23"/>
      <c r="P1" s="23"/>
      <c r="Q1" s="23"/>
    </row>
    <row r="2" spans="1:17" ht="50.25" customHeight="1">
      <c r="A2" s="30"/>
      <c r="B2" s="30"/>
      <c r="C2" s="30"/>
      <c r="D2" s="31"/>
      <c r="E2" s="32"/>
      <c r="F2" s="32"/>
      <c r="G2" s="32"/>
      <c r="H2" s="32"/>
      <c r="I2" s="33"/>
      <c r="J2" s="33"/>
      <c r="K2" s="33"/>
      <c r="L2" s="33"/>
      <c r="M2" s="33"/>
      <c r="N2" s="33"/>
      <c r="O2" s="33"/>
      <c r="P2" s="33"/>
      <c r="Q2" s="33"/>
    </row>
    <row r="3" spans="1:17" ht="24" customHeight="1">
      <c r="A3" s="23"/>
      <c r="B3" s="23"/>
      <c r="C3" s="22"/>
      <c r="D3" s="23"/>
      <c r="E3" s="24"/>
      <c r="F3" s="24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s="16" customFormat="1" ht="13.5" customHeight="1">
      <c r="A4" s="21"/>
      <c r="B4" s="21"/>
      <c r="C4" s="21"/>
      <c r="D4" s="43"/>
      <c r="E4" s="44"/>
      <c r="F4" s="44"/>
      <c r="G4" s="44"/>
      <c r="H4" s="44"/>
      <c r="I4" s="27"/>
      <c r="J4" s="27"/>
      <c r="K4" s="27"/>
      <c r="L4" s="27"/>
      <c r="M4" s="27"/>
      <c r="N4" s="27"/>
      <c r="O4" s="27"/>
      <c r="P4" s="27"/>
      <c r="Q4" s="27"/>
    </row>
    <row r="5" spans="1:17" ht="50.1" customHeight="1">
      <c r="A5" s="23"/>
      <c r="B5" s="23"/>
      <c r="C5" s="23"/>
      <c r="D5" s="245" t="s">
        <v>94</v>
      </c>
      <c r="E5" s="245"/>
      <c r="F5" s="245"/>
      <c r="G5" s="245"/>
      <c r="H5" s="245"/>
      <c r="I5" s="245"/>
      <c r="J5" s="245"/>
      <c r="K5" s="245"/>
      <c r="L5" s="45"/>
      <c r="M5" s="45"/>
      <c r="N5" s="45"/>
      <c r="O5" s="45"/>
      <c r="P5" s="45"/>
      <c r="Q5" s="23"/>
    </row>
    <row r="6" spans="1:17" ht="17.25" customHeight="1">
      <c r="A6" s="23"/>
      <c r="B6" s="23"/>
      <c r="C6" s="23"/>
      <c r="D6" s="253" t="s">
        <v>93</v>
      </c>
      <c r="E6" s="253"/>
      <c r="F6" s="253"/>
      <c r="G6" s="253"/>
      <c r="H6" s="253"/>
      <c r="I6" s="253"/>
      <c r="J6" s="253"/>
      <c r="K6" s="253"/>
      <c r="L6" s="46"/>
      <c r="M6" s="46"/>
      <c r="N6" s="23"/>
      <c r="O6" s="23"/>
      <c r="P6" s="23"/>
      <c r="Q6" s="23"/>
    </row>
    <row r="7" spans="1:17" ht="12.75" customHeight="1">
      <c r="A7" s="23"/>
      <c r="B7" s="23"/>
      <c r="C7" s="247"/>
      <c r="D7" s="247"/>
      <c r="E7" s="247"/>
      <c r="F7" s="247"/>
      <c r="G7" s="247"/>
      <c r="H7" s="247"/>
      <c r="I7" s="47"/>
      <c r="J7" s="47"/>
      <c r="K7" s="47"/>
      <c r="L7" s="47"/>
      <c r="M7" s="48"/>
      <c r="N7" s="23"/>
      <c r="O7" s="23"/>
      <c r="P7" s="23"/>
      <c r="Q7" s="23"/>
    </row>
    <row r="8" spans="1:17" ht="52.5" customHeight="1">
      <c r="A8" s="23"/>
      <c r="B8" s="23"/>
      <c r="C8" s="23"/>
      <c r="D8" s="123" t="s">
        <v>0</v>
      </c>
      <c r="E8" s="122" t="s">
        <v>88</v>
      </c>
      <c r="F8" s="249" t="s">
        <v>99</v>
      </c>
      <c r="G8" s="250"/>
      <c r="H8" s="250"/>
      <c r="I8" s="250"/>
      <c r="J8" s="250"/>
      <c r="K8" s="251"/>
      <c r="L8" s="23"/>
      <c r="M8" s="23"/>
      <c r="N8" s="23"/>
      <c r="O8" s="23"/>
      <c r="P8" s="23"/>
      <c r="Q8" s="23"/>
    </row>
    <row r="9" spans="1:17" ht="8.1" customHeight="1">
      <c r="A9" s="23"/>
      <c r="B9" s="23"/>
      <c r="C9" s="246"/>
      <c r="D9" s="246"/>
      <c r="E9" s="246"/>
      <c r="F9" s="246"/>
      <c r="G9" s="248"/>
      <c r="H9" s="246"/>
      <c r="I9" s="246"/>
      <c r="J9" s="23"/>
      <c r="K9" s="23"/>
      <c r="L9" s="23"/>
      <c r="M9" s="23"/>
      <c r="N9" s="23"/>
      <c r="O9" s="23"/>
      <c r="P9" s="23"/>
      <c r="Q9" s="23"/>
    </row>
    <row r="10" spans="1:17" ht="46.5" customHeight="1">
      <c r="A10" s="23"/>
      <c r="B10" s="23"/>
      <c r="C10" s="23"/>
      <c r="D10" s="123" t="s">
        <v>1</v>
      </c>
      <c r="E10" s="42" t="s">
        <v>89</v>
      </c>
      <c r="F10" s="242" t="s">
        <v>100</v>
      </c>
      <c r="G10" s="243"/>
      <c r="H10" s="243"/>
      <c r="I10" s="243"/>
      <c r="J10" s="243"/>
      <c r="K10" s="244"/>
      <c r="L10" s="23"/>
      <c r="M10" s="23"/>
      <c r="N10" s="23"/>
      <c r="O10" s="23"/>
      <c r="P10" s="23"/>
      <c r="Q10" s="23"/>
    </row>
    <row r="11" spans="1:17" ht="8.1" customHeight="1">
      <c r="A11" s="23"/>
      <c r="B11" s="23"/>
      <c r="C11" s="246"/>
      <c r="D11" s="246"/>
      <c r="E11" s="246"/>
      <c r="F11" s="246"/>
      <c r="G11" s="246"/>
      <c r="H11" s="246"/>
      <c r="I11" s="246"/>
      <c r="J11" s="23"/>
      <c r="K11" s="23"/>
      <c r="L11" s="23"/>
      <c r="M11" s="23"/>
      <c r="N11" s="23"/>
      <c r="O11" s="23"/>
      <c r="P11" s="23"/>
      <c r="Q11" s="23"/>
    </row>
    <row r="12" spans="1:17" ht="46.5" customHeight="1">
      <c r="A12" s="23"/>
      <c r="B12" s="23"/>
      <c r="C12" s="23"/>
      <c r="D12" s="123" t="s">
        <v>2</v>
      </c>
      <c r="E12" s="42" t="s">
        <v>90</v>
      </c>
      <c r="F12" s="242" t="s">
        <v>101</v>
      </c>
      <c r="G12" s="243"/>
      <c r="H12" s="243"/>
      <c r="I12" s="243"/>
      <c r="J12" s="243"/>
      <c r="K12" s="244"/>
      <c r="L12" s="23"/>
      <c r="M12" s="23"/>
      <c r="N12" s="23"/>
      <c r="O12" s="23"/>
      <c r="P12" s="23"/>
      <c r="Q12" s="23"/>
    </row>
    <row r="13" spans="1:17" ht="8.1" customHeight="1">
      <c r="A13" s="23"/>
      <c r="B13" s="23"/>
      <c r="C13" s="246"/>
      <c r="D13" s="246"/>
      <c r="E13" s="246"/>
      <c r="F13" s="246"/>
      <c r="G13" s="246"/>
      <c r="H13" s="246"/>
      <c r="I13" s="246"/>
      <c r="J13" s="23"/>
      <c r="K13" s="23"/>
      <c r="L13" s="23"/>
      <c r="M13" s="23"/>
      <c r="N13" s="23"/>
      <c r="O13" s="23"/>
      <c r="P13" s="23"/>
      <c r="Q13" s="23"/>
    </row>
    <row r="14" spans="1:17" ht="45.75" customHeight="1">
      <c r="A14" s="23"/>
      <c r="B14" s="23"/>
      <c r="C14" s="23"/>
      <c r="D14" s="123" t="s">
        <v>3</v>
      </c>
      <c r="E14" s="42" t="s">
        <v>91</v>
      </c>
      <c r="F14" s="242" t="s">
        <v>102</v>
      </c>
      <c r="G14" s="243"/>
      <c r="H14" s="243"/>
      <c r="I14" s="243"/>
      <c r="J14" s="243"/>
      <c r="K14" s="244"/>
      <c r="L14" s="23"/>
      <c r="M14" s="23"/>
      <c r="N14" s="23"/>
      <c r="O14" s="23"/>
      <c r="P14" s="23"/>
      <c r="Q14" s="23"/>
    </row>
    <row r="15" spans="1:17" ht="8.1" customHeight="1">
      <c r="A15" s="23"/>
      <c r="B15" s="23"/>
      <c r="C15" s="246"/>
      <c r="D15" s="246"/>
      <c r="E15" s="246"/>
      <c r="F15" s="246"/>
      <c r="G15" s="246"/>
      <c r="H15" s="246"/>
      <c r="I15" s="246"/>
      <c r="J15" s="23"/>
      <c r="K15" s="23"/>
      <c r="L15" s="23"/>
      <c r="M15" s="23"/>
      <c r="N15" s="23"/>
      <c r="O15" s="23"/>
      <c r="P15" s="23"/>
      <c r="Q15" s="23"/>
    </row>
    <row r="16" spans="1:17" ht="51" customHeight="1">
      <c r="A16" s="23"/>
      <c r="B16" s="23"/>
      <c r="C16" s="23"/>
      <c r="D16" s="123" t="s">
        <v>4</v>
      </c>
      <c r="E16" s="42" t="s">
        <v>92</v>
      </c>
      <c r="F16" s="242" t="s">
        <v>103</v>
      </c>
      <c r="G16" s="243"/>
      <c r="H16" s="243"/>
      <c r="I16" s="243"/>
      <c r="J16" s="243"/>
      <c r="K16" s="244"/>
      <c r="L16" s="23"/>
      <c r="M16" s="23"/>
      <c r="N16" s="23"/>
      <c r="O16" s="23"/>
      <c r="P16" s="23"/>
      <c r="Q16" s="23"/>
    </row>
    <row r="17" spans="1:17" ht="8.25" customHeight="1">
      <c r="A17" s="23"/>
      <c r="B17" s="23"/>
      <c r="C17" s="246"/>
      <c r="D17" s="246"/>
      <c r="E17" s="246"/>
      <c r="F17" s="246"/>
      <c r="G17" s="246"/>
      <c r="H17" s="246"/>
      <c r="I17" s="246"/>
      <c r="J17" s="23"/>
      <c r="K17" s="23"/>
      <c r="L17" s="23"/>
      <c r="M17" s="23"/>
      <c r="N17" s="23"/>
      <c r="O17" s="23"/>
      <c r="P17" s="23"/>
      <c r="Q17" s="23"/>
    </row>
    <row r="18" spans="1:17" ht="8.25" customHeight="1">
      <c r="A18" s="23"/>
      <c r="B18" s="23"/>
      <c r="C18" s="246"/>
      <c r="D18" s="246"/>
      <c r="E18" s="246"/>
      <c r="F18" s="246"/>
      <c r="G18" s="246"/>
      <c r="H18" s="246"/>
      <c r="I18" s="246"/>
      <c r="J18" s="23"/>
      <c r="K18" s="23"/>
      <c r="L18" s="23"/>
      <c r="M18" s="23"/>
      <c r="N18" s="23"/>
      <c r="O18" s="23"/>
      <c r="P18" s="23"/>
      <c r="Q18" s="23"/>
    </row>
    <row r="19" spans="1:17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7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</sheetData>
  <sheetProtection sheet="1" objects="1" scenarios="1" autoFilter="0"/>
  <mergeCells count="19">
    <mergeCell ref="C1:D1"/>
    <mergeCell ref="E1:F1"/>
    <mergeCell ref="G1:H1"/>
    <mergeCell ref="I1:J1"/>
    <mergeCell ref="D6:K6"/>
    <mergeCell ref="K1:L1"/>
    <mergeCell ref="F12:K12"/>
    <mergeCell ref="F14:K14"/>
    <mergeCell ref="F16:K16"/>
    <mergeCell ref="D5:K5"/>
    <mergeCell ref="C18:I18"/>
    <mergeCell ref="C15:I15"/>
    <mergeCell ref="C17:I17"/>
    <mergeCell ref="C7:H7"/>
    <mergeCell ref="C9:I9"/>
    <mergeCell ref="C11:I11"/>
    <mergeCell ref="C13:I13"/>
    <mergeCell ref="F8:K8"/>
    <mergeCell ref="F10:K1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26"/>
  <dimension ref="A1:O25"/>
  <sheetViews>
    <sheetView showGridLines="0" showRowColHeaders="0" zoomScale="90" zoomScaleNormal="90" zoomScalePageLayoutView="80" workbookViewId="0">
      <pane ySplit="2" topLeftCell="A3" activePane="bottomLeft" state="frozen"/>
      <selection activeCell="D15" sqref="D15"/>
      <selection pane="bottomLeft"/>
    </sheetView>
  </sheetViews>
  <sheetFormatPr defaultColWidth="0" defaultRowHeight="15.6"/>
  <cols>
    <col min="1" max="1" width="2.09765625" customWidth="1"/>
    <col min="2" max="2" width="1.296875" customWidth="1"/>
    <col min="3" max="3" width="85.09765625" customWidth="1"/>
    <col min="4" max="4" width="2.796875" customWidth="1"/>
    <col min="5" max="5" width="85.09765625" customWidth="1"/>
    <col min="6" max="7" width="1.5" customWidth="1"/>
    <col min="8" max="9" width="11" customWidth="1"/>
    <col min="10" max="14" width="11" hidden="1" customWidth="1"/>
    <col min="15" max="15" width="5.09765625" hidden="1" customWidth="1"/>
  </cols>
  <sheetData>
    <row r="1" spans="1:12" ht="64.5" customHeight="1">
      <c r="A1" s="23"/>
      <c r="B1" s="23"/>
      <c r="C1" s="252"/>
      <c r="D1" s="252"/>
      <c r="E1" s="252"/>
      <c r="F1" s="252"/>
      <c r="G1" s="23"/>
      <c r="H1" s="35"/>
      <c r="I1" s="23"/>
    </row>
    <row r="2" spans="1:12" ht="50.25" customHeight="1">
      <c r="A2" s="30"/>
      <c r="B2" s="30"/>
      <c r="C2" s="30"/>
      <c r="D2" s="31"/>
      <c r="E2" s="32"/>
      <c r="F2" s="32"/>
      <c r="G2" s="33"/>
      <c r="H2" s="33"/>
      <c r="I2" s="33"/>
      <c r="J2" s="1"/>
      <c r="K2" s="1"/>
      <c r="L2" s="1"/>
    </row>
    <row r="3" spans="1:12" ht="44.25" customHeight="1">
      <c r="A3" s="23"/>
      <c r="B3" s="23"/>
      <c r="C3" s="22"/>
      <c r="D3" s="23"/>
      <c r="E3" s="24"/>
      <c r="F3" s="24"/>
      <c r="G3" s="23"/>
      <c r="H3" s="23"/>
      <c r="I3" s="23"/>
    </row>
    <row r="4" spans="1:12" ht="19.5" customHeight="1">
      <c r="A4" s="23"/>
      <c r="B4" s="23"/>
      <c r="C4" s="23"/>
      <c r="D4" s="29"/>
      <c r="E4" s="25"/>
      <c r="F4" s="25"/>
      <c r="G4" s="26"/>
      <c r="H4" s="26"/>
      <c r="I4" s="26"/>
      <c r="J4" s="1"/>
      <c r="K4" s="1"/>
      <c r="L4" s="1"/>
    </row>
    <row r="5" spans="1:12" ht="28.5" customHeight="1">
      <c r="A5" s="23"/>
      <c r="B5" s="23"/>
      <c r="C5" s="52" t="s">
        <v>5</v>
      </c>
      <c r="D5" s="23"/>
      <c r="E5" s="52" t="s">
        <v>8</v>
      </c>
      <c r="F5" s="23"/>
      <c r="G5" s="23"/>
      <c r="H5" s="23"/>
      <c r="I5" s="23"/>
    </row>
    <row r="6" spans="1:12" ht="69.75" customHeight="1">
      <c r="A6" s="23"/>
      <c r="B6" s="23"/>
      <c r="C6" s="51" t="s">
        <v>95</v>
      </c>
      <c r="D6" s="49"/>
      <c r="E6" s="51" t="s">
        <v>9</v>
      </c>
      <c r="F6" s="50"/>
      <c r="G6" s="23"/>
      <c r="H6" s="23"/>
      <c r="I6" s="23"/>
    </row>
    <row r="7" spans="1:12" ht="7.5" customHeight="1">
      <c r="A7" s="23"/>
      <c r="B7" s="23"/>
      <c r="C7" s="23"/>
      <c r="D7" s="23"/>
      <c r="E7" s="23"/>
      <c r="F7" s="23"/>
      <c r="G7" s="23"/>
      <c r="H7" s="23"/>
      <c r="I7" s="23"/>
    </row>
    <row r="8" spans="1:12" ht="28.5" customHeight="1">
      <c r="A8" s="23"/>
      <c r="B8" s="23"/>
      <c r="C8" s="52" t="s">
        <v>6</v>
      </c>
      <c r="D8" s="49"/>
      <c r="E8" s="52" t="s">
        <v>11</v>
      </c>
      <c r="F8" s="23"/>
      <c r="G8" s="23"/>
      <c r="H8" s="23"/>
      <c r="I8" s="23"/>
    </row>
    <row r="9" spans="1:12" ht="69.75" customHeight="1">
      <c r="A9" s="23"/>
      <c r="B9" s="23"/>
      <c r="C9" s="51" t="s">
        <v>96</v>
      </c>
      <c r="D9" s="23"/>
      <c r="E9" s="51" t="s">
        <v>12</v>
      </c>
      <c r="F9" s="23"/>
      <c r="G9" s="23"/>
      <c r="H9" s="23"/>
      <c r="I9" s="23"/>
    </row>
    <row r="10" spans="1:12" ht="7.5" customHeight="1">
      <c r="A10" s="23"/>
      <c r="B10" s="23"/>
      <c r="C10" s="23"/>
      <c r="D10" s="23"/>
      <c r="E10" s="23"/>
      <c r="F10" s="23"/>
      <c r="G10" s="23"/>
      <c r="H10" s="23"/>
      <c r="I10" s="23"/>
    </row>
    <row r="11" spans="1:12" ht="28.5" customHeight="1">
      <c r="A11" s="23"/>
      <c r="B11" s="23"/>
      <c r="C11" s="52" t="s">
        <v>7</v>
      </c>
      <c r="D11" s="23"/>
      <c r="E11" s="52" t="s">
        <v>10</v>
      </c>
      <c r="F11" s="23"/>
      <c r="G11" s="23"/>
      <c r="H11" s="23"/>
      <c r="I11" s="23"/>
    </row>
    <row r="12" spans="1:12" ht="69.75" customHeight="1">
      <c r="A12" s="23"/>
      <c r="B12" s="23"/>
      <c r="C12" s="51" t="s">
        <v>97</v>
      </c>
      <c r="D12" s="23"/>
      <c r="E12" s="51" t="s">
        <v>98</v>
      </c>
      <c r="F12" s="23"/>
      <c r="G12" s="23"/>
      <c r="H12" s="23"/>
      <c r="I12" s="23"/>
    </row>
    <row r="13" spans="1:12">
      <c r="A13" s="23"/>
      <c r="B13" s="23"/>
      <c r="C13" s="23"/>
      <c r="D13" s="23"/>
      <c r="E13" s="23"/>
      <c r="F13" s="23"/>
      <c r="G13" s="23"/>
      <c r="H13" s="23"/>
      <c r="I13" s="23"/>
    </row>
    <row r="14" spans="1:12">
      <c r="A14" s="23"/>
      <c r="B14" s="23"/>
      <c r="C14" s="23"/>
      <c r="D14" s="23"/>
      <c r="E14" s="23"/>
      <c r="F14" s="23"/>
      <c r="G14" s="23"/>
      <c r="H14" s="23"/>
      <c r="I14" s="23"/>
    </row>
    <row r="15" spans="1:12">
      <c r="A15" s="23"/>
      <c r="B15" s="23"/>
      <c r="C15" s="23"/>
      <c r="D15" s="23"/>
      <c r="E15" s="23"/>
      <c r="F15" s="23"/>
      <c r="G15" s="23"/>
      <c r="H15" s="23"/>
      <c r="I15" s="23"/>
    </row>
    <row r="16" spans="1:12">
      <c r="A16" s="23"/>
      <c r="B16" s="23"/>
      <c r="C16" s="23"/>
      <c r="D16" s="23"/>
      <c r="E16" s="23"/>
      <c r="F16" s="23"/>
      <c r="G16" s="23"/>
      <c r="H16" s="23"/>
      <c r="I16" s="23"/>
    </row>
    <row r="17" spans="1:9">
      <c r="A17" s="23"/>
      <c r="B17" s="23"/>
      <c r="C17" s="23"/>
      <c r="D17" s="23"/>
      <c r="E17" s="23"/>
      <c r="F17" s="23"/>
      <c r="G17" s="23"/>
      <c r="H17" s="23"/>
      <c r="I17" s="23"/>
    </row>
    <row r="18" spans="1:9">
      <c r="A18" s="23"/>
      <c r="B18" s="23"/>
      <c r="C18" s="23"/>
      <c r="D18" s="23"/>
      <c r="E18" s="23"/>
      <c r="F18" s="23"/>
      <c r="G18" s="23"/>
      <c r="H18" s="23"/>
      <c r="I18" s="23"/>
    </row>
    <row r="19" spans="1:9">
      <c r="A19" s="23"/>
      <c r="B19" s="23"/>
      <c r="C19" s="23"/>
      <c r="D19" s="23"/>
      <c r="E19" s="23"/>
      <c r="F19" s="23"/>
      <c r="G19" s="23"/>
      <c r="H19" s="23"/>
      <c r="I19" s="23"/>
    </row>
    <row r="20" spans="1:9">
      <c r="A20" s="23"/>
      <c r="B20" s="23"/>
      <c r="C20" s="23"/>
      <c r="D20" s="23"/>
      <c r="E20" s="23"/>
      <c r="F20" s="23"/>
      <c r="G20" s="23"/>
      <c r="H20" s="23"/>
      <c r="I20" s="23"/>
    </row>
    <row r="21" spans="1:9">
      <c r="A21" s="23"/>
      <c r="B21" s="23"/>
      <c r="C21" s="23"/>
      <c r="D21" s="23"/>
      <c r="E21" s="23"/>
      <c r="F21" s="23"/>
      <c r="G21" s="23"/>
      <c r="H21" s="23"/>
      <c r="I21" s="23"/>
    </row>
    <row r="22" spans="1:9">
      <c r="A22" s="23"/>
      <c r="B22" s="23"/>
      <c r="C22" s="23"/>
      <c r="D22" s="23"/>
      <c r="E22" s="23"/>
      <c r="F22" s="23"/>
      <c r="G22" s="23"/>
      <c r="H22" s="23"/>
      <c r="I22" s="23"/>
    </row>
    <row r="23" spans="1:9">
      <c r="A23" s="23"/>
      <c r="B23" s="23"/>
      <c r="C23" s="23"/>
      <c r="D23" s="23"/>
      <c r="E23" s="23"/>
      <c r="F23" s="23"/>
      <c r="G23" s="23"/>
      <c r="H23" s="23"/>
      <c r="I23" s="23"/>
    </row>
    <row r="24" spans="1:9">
      <c r="A24" s="23"/>
      <c r="B24" s="23"/>
      <c r="C24" s="23"/>
      <c r="D24" s="23"/>
      <c r="E24" s="23"/>
      <c r="F24" s="23"/>
      <c r="G24" s="23"/>
      <c r="H24" s="23"/>
      <c r="I24" s="23"/>
    </row>
    <row r="25" spans="1:9">
      <c r="A25" s="23"/>
      <c r="B25" s="23"/>
      <c r="C25" s="23"/>
      <c r="D25" s="23"/>
      <c r="E25" s="23"/>
      <c r="F25" s="23"/>
      <c r="G25" s="23"/>
      <c r="H25" s="23"/>
      <c r="I25" s="23"/>
    </row>
  </sheetData>
  <sheetProtection sheet="1" objects="1" scenarios="1" autoFilter="0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27"/>
  <dimension ref="A1:FY25"/>
  <sheetViews>
    <sheetView showGridLines="0" showRowColHeaders="0" zoomScale="90" zoomScaleNormal="90" zoomScalePageLayoutView="80" workbookViewId="0">
      <pane ySplit="2" topLeftCell="A3" activePane="bottomLeft" state="frozen"/>
      <selection activeCell="D15" sqref="D15"/>
      <selection pane="bottomLeft"/>
    </sheetView>
  </sheetViews>
  <sheetFormatPr defaultColWidth="0" defaultRowHeight="15.6" zeroHeight="1"/>
  <cols>
    <col min="1" max="1" width="2.09765625" customWidth="1"/>
    <col min="2" max="2" width="1.296875" customWidth="1"/>
    <col min="3" max="3" width="6.796875" customWidth="1"/>
    <col min="4" max="4" width="63.09765625" customWidth="1"/>
    <col min="5" max="5" width="15.296875" customWidth="1"/>
    <col min="6" max="7" width="27.296875" customWidth="1"/>
    <col min="8" max="8" width="32.19921875" customWidth="1"/>
    <col min="9" max="9" width="29.19921875" style="23" customWidth="1"/>
    <col min="10" max="181" width="0" hidden="1" customWidth="1"/>
    <col min="182" max="16384" width="29.19921875" hidden="1"/>
  </cols>
  <sheetData>
    <row r="1" spans="1:17" ht="64.5" customHeight="1">
      <c r="A1" s="56"/>
      <c r="B1" s="23"/>
      <c r="C1" s="252"/>
      <c r="D1" s="252"/>
      <c r="E1" s="252"/>
      <c r="F1" s="252"/>
      <c r="G1" s="252"/>
      <c r="H1" s="252"/>
      <c r="I1" s="252"/>
      <c r="J1" s="252"/>
      <c r="K1" s="254"/>
      <c r="L1" s="254"/>
      <c r="M1" s="135"/>
    </row>
    <row r="2" spans="1:17" s="78" customFormat="1" ht="50.25" customHeight="1">
      <c r="D2" s="136"/>
      <c r="E2" s="95"/>
      <c r="F2" s="95"/>
      <c r="G2" s="95"/>
      <c r="H2" s="95"/>
      <c r="I2" s="77"/>
      <c r="J2" s="77"/>
      <c r="K2" s="77"/>
      <c r="L2" s="77"/>
      <c r="M2" s="77"/>
      <c r="N2" s="77"/>
      <c r="O2" s="77"/>
      <c r="P2" s="77"/>
      <c r="Q2" s="77"/>
    </row>
    <row r="3" spans="1:17" ht="44.25" customHeight="1">
      <c r="A3" s="23"/>
      <c r="B3" s="23"/>
      <c r="C3" s="22"/>
      <c r="D3" s="23"/>
      <c r="E3" s="24"/>
      <c r="F3" s="24"/>
      <c r="G3" s="23"/>
      <c r="H3" s="23"/>
    </row>
    <row r="4" spans="1:17" ht="23.25" customHeight="1">
      <c r="A4" s="23"/>
      <c r="B4" s="23"/>
      <c r="C4" s="23"/>
      <c r="D4" s="29"/>
      <c r="E4" s="25"/>
      <c r="F4" s="25"/>
      <c r="G4" s="25"/>
      <c r="H4" s="25"/>
      <c r="I4" s="26"/>
      <c r="J4" s="1"/>
      <c r="K4" s="1"/>
      <c r="L4" s="1"/>
      <c r="M4" s="1"/>
      <c r="N4" s="1"/>
      <c r="O4" s="1"/>
      <c r="P4" s="1"/>
      <c r="Q4" s="1"/>
    </row>
    <row r="5" spans="1:17" ht="30" customHeight="1">
      <c r="A5" s="23"/>
      <c r="B5" s="23"/>
      <c r="C5" s="53"/>
      <c r="D5" s="194"/>
      <c r="E5" s="25"/>
      <c r="F5" s="23"/>
      <c r="G5" s="23"/>
      <c r="H5" s="23"/>
    </row>
    <row r="6" spans="1:17" ht="29.25" customHeight="1">
      <c r="A6" s="23"/>
      <c r="B6" s="23"/>
      <c r="C6" s="255"/>
      <c r="D6" s="255"/>
      <c r="E6" s="25"/>
      <c r="F6" s="54"/>
      <c r="G6" s="54"/>
      <c r="H6" s="54"/>
      <c r="I6" s="54"/>
    </row>
    <row r="7" spans="1:17" ht="30" customHeight="1">
      <c r="A7" s="23"/>
      <c r="B7" s="23"/>
      <c r="C7" s="53"/>
      <c r="D7" s="206"/>
      <c r="E7" s="206"/>
      <c r="F7" s="206"/>
      <c r="G7" s="206"/>
      <c r="H7" s="206"/>
    </row>
    <row r="8" spans="1:17" ht="29.25" customHeight="1">
      <c r="A8" s="23"/>
      <c r="B8" s="23"/>
      <c r="C8" s="195"/>
      <c r="D8" s="206"/>
      <c r="E8" s="206"/>
      <c r="F8" s="206"/>
      <c r="G8" s="206"/>
      <c r="H8" s="206"/>
      <c r="I8" s="54"/>
    </row>
    <row r="9" spans="1:17" ht="30" customHeight="1">
      <c r="A9" s="23"/>
      <c r="B9" s="23"/>
      <c r="C9" s="53"/>
      <c r="D9" s="206"/>
      <c r="E9" s="206"/>
      <c r="F9" s="206"/>
      <c r="G9" s="206"/>
      <c r="H9" s="206"/>
    </row>
    <row r="10" spans="1:17" ht="29.25" customHeight="1">
      <c r="A10" s="23"/>
      <c r="B10" s="23"/>
      <c r="C10" s="255"/>
      <c r="D10" s="255"/>
      <c r="E10" s="25"/>
      <c r="F10" s="54"/>
      <c r="G10" s="54"/>
      <c r="H10" s="54"/>
      <c r="I10" s="54"/>
    </row>
    <row r="11" spans="1:17" ht="30" customHeight="1">
      <c r="A11" s="23"/>
      <c r="B11" s="23"/>
      <c r="C11" s="53"/>
      <c r="D11" s="194"/>
      <c r="E11" s="25"/>
      <c r="F11" s="23"/>
      <c r="G11" s="23"/>
      <c r="H11" s="55"/>
    </row>
    <row r="12" spans="1:17" ht="29.25" customHeight="1">
      <c r="A12" s="23"/>
      <c r="B12" s="23"/>
      <c r="C12" s="255"/>
      <c r="D12" s="255"/>
      <c r="E12" s="25"/>
      <c r="F12" s="54"/>
      <c r="G12" s="54"/>
      <c r="H12" s="54"/>
      <c r="I12" s="54"/>
    </row>
    <row r="13" spans="1:17" ht="30" customHeight="1">
      <c r="A13" s="23"/>
      <c r="B13" s="23"/>
      <c r="C13" s="53"/>
      <c r="D13" s="194"/>
      <c r="E13" s="25"/>
      <c r="F13" s="23"/>
      <c r="G13" s="23"/>
      <c r="H13" s="23"/>
    </row>
    <row r="14" spans="1:17" ht="29.25" customHeight="1">
      <c r="A14" s="23"/>
      <c r="B14" s="23"/>
      <c r="C14" s="255"/>
      <c r="D14" s="255"/>
      <c r="E14" s="54"/>
      <c r="F14" s="54"/>
      <c r="G14" s="54"/>
      <c r="H14" s="54"/>
      <c r="I14" s="54"/>
    </row>
    <row r="15" spans="1:17">
      <c r="A15" s="23"/>
      <c r="B15" s="23"/>
      <c r="C15" s="23"/>
      <c r="D15" s="23"/>
      <c r="E15" s="23"/>
      <c r="F15" s="23"/>
      <c r="G15" s="23"/>
      <c r="H15" s="23"/>
    </row>
    <row r="16" spans="1:17">
      <c r="A16" s="23"/>
      <c r="B16" s="23"/>
      <c r="C16" s="23"/>
      <c r="D16" s="23"/>
      <c r="E16" s="23"/>
      <c r="F16" s="23"/>
      <c r="G16" s="23"/>
      <c r="H16" s="23"/>
    </row>
    <row r="17" spans="1:8">
      <c r="A17" s="23"/>
      <c r="B17" s="23"/>
      <c r="C17" s="23"/>
      <c r="D17" s="23"/>
      <c r="E17" s="23"/>
      <c r="F17" s="23"/>
      <c r="G17" s="23"/>
      <c r="H17" s="23"/>
    </row>
    <row r="18" spans="1:8">
      <c r="A18" s="23"/>
      <c r="B18" s="23"/>
      <c r="C18" s="23"/>
      <c r="D18" s="23"/>
      <c r="E18" s="23"/>
      <c r="F18" s="23"/>
      <c r="G18" s="23"/>
      <c r="H18" s="23"/>
    </row>
    <row r="19" spans="1:8">
      <c r="A19" s="23"/>
      <c r="B19" s="23"/>
      <c r="C19" s="23"/>
      <c r="D19" s="23"/>
      <c r="E19" s="23"/>
      <c r="F19" s="23"/>
      <c r="G19" s="23"/>
      <c r="H19" s="23"/>
    </row>
    <row r="20" spans="1:8">
      <c r="A20" s="23"/>
      <c r="B20" s="23"/>
      <c r="C20" s="23"/>
      <c r="D20" s="23"/>
      <c r="E20" s="23"/>
      <c r="F20" s="23"/>
      <c r="G20" s="23"/>
      <c r="H20" s="23"/>
    </row>
    <row r="21" spans="1:8">
      <c r="A21" s="23"/>
      <c r="B21" s="23"/>
      <c r="C21" s="23"/>
      <c r="D21" s="23"/>
      <c r="E21" s="23"/>
      <c r="F21" s="23"/>
      <c r="G21" s="23"/>
      <c r="H21" s="23"/>
    </row>
    <row r="22" spans="1:8">
      <c r="A22" s="23"/>
      <c r="B22" s="23"/>
      <c r="C22" s="23"/>
      <c r="D22" s="23"/>
      <c r="E22" s="23"/>
      <c r="F22" s="23"/>
      <c r="G22" s="23"/>
      <c r="H22" s="23"/>
    </row>
    <row r="23" spans="1:8">
      <c r="A23" s="23"/>
      <c r="B23" s="23"/>
      <c r="C23" s="23"/>
      <c r="D23" s="23"/>
      <c r="E23" s="23"/>
      <c r="F23" s="23"/>
      <c r="G23" s="23"/>
      <c r="H23" s="23"/>
    </row>
    <row r="24" spans="1:8">
      <c r="A24" s="23"/>
      <c r="B24" s="23"/>
      <c r="C24" s="23"/>
      <c r="D24" s="23"/>
      <c r="E24" s="23"/>
      <c r="F24" s="23"/>
      <c r="G24" s="23"/>
      <c r="H24" s="23"/>
    </row>
    <row r="25" spans="1:8">
      <c r="A25" s="23"/>
      <c r="B25" s="23"/>
      <c r="C25" s="23"/>
      <c r="D25" s="23"/>
      <c r="E25" s="23"/>
      <c r="F25" s="23"/>
      <c r="G25" s="23"/>
      <c r="H25" s="23"/>
    </row>
  </sheetData>
  <sheetProtection autoFilter="0"/>
  <mergeCells count="9">
    <mergeCell ref="E1:F1"/>
    <mergeCell ref="G1:H1"/>
    <mergeCell ref="I1:J1"/>
    <mergeCell ref="K1:L1"/>
    <mergeCell ref="C14:D14"/>
    <mergeCell ref="C12:D12"/>
    <mergeCell ref="C10:D10"/>
    <mergeCell ref="C6:D6"/>
    <mergeCell ref="C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U2006"/>
  <sheetViews>
    <sheetView showGridLines="0" showRowColHeaders="0" zoomScale="90" zoomScaleNormal="90" zoomScalePageLayoutView="80" workbookViewId="0">
      <pane ySplit="5" topLeftCell="A6" activePane="bottomLeft" state="frozen"/>
      <selection activeCell="A2" sqref="A2:XFD2"/>
      <selection pane="bottomLeft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36.09765625" style="198" customWidth="1"/>
    <col min="4" max="4" width="37.296875" style="198" customWidth="1"/>
    <col min="5" max="5" width="27.09765625" style="198" customWidth="1"/>
    <col min="6" max="6" width="51.296875" style="198" customWidth="1"/>
    <col min="7" max="10" width="12.59765625" style="23" customWidth="1"/>
    <col min="11" max="12" width="10.69921875" style="23" customWidth="1"/>
    <col min="13" max="21" width="10.69921875" style="23" hidden="1" customWidth="1"/>
    <col min="22" max="16384" width="0" style="23" hidden="1"/>
  </cols>
  <sheetData>
    <row r="1" spans="1:12" customFormat="1" ht="64.5" customHeight="1">
      <c r="A1" s="21"/>
      <c r="B1" s="21"/>
      <c r="C1" s="23"/>
      <c r="D1" s="35"/>
      <c r="E1" s="23"/>
      <c r="F1" s="23"/>
      <c r="G1" s="23"/>
      <c r="H1" s="23"/>
      <c r="I1" s="23"/>
      <c r="J1" s="23"/>
      <c r="K1" s="23"/>
      <c r="L1" s="23"/>
    </row>
    <row r="2" spans="1:12" customFormat="1" ht="50.25" customHeight="1">
      <c r="A2" s="76"/>
      <c r="B2" s="76"/>
      <c r="C2" s="77"/>
      <c r="D2" s="77"/>
      <c r="E2" s="77"/>
      <c r="F2" s="77"/>
      <c r="G2" s="77"/>
      <c r="H2" s="78"/>
      <c r="I2" s="78"/>
      <c r="J2" s="78"/>
      <c r="K2" s="78"/>
      <c r="L2" s="78"/>
    </row>
    <row r="3" spans="1:12" customFormat="1" ht="26.25" customHeight="1">
      <c r="A3" s="21"/>
      <c r="B3" s="21"/>
      <c r="C3" s="22"/>
      <c r="D3" s="23"/>
      <c r="E3" s="24"/>
      <c r="F3" s="24"/>
      <c r="G3" s="23"/>
      <c r="H3" s="23"/>
      <c r="I3" s="23"/>
      <c r="J3" s="23"/>
      <c r="K3" s="23"/>
      <c r="L3" s="23"/>
    </row>
    <row r="4" spans="1:12" s="16" customFormat="1" ht="15" customHeight="1" thickBot="1">
      <c r="A4" s="21"/>
      <c r="B4" s="21"/>
      <c r="C4" s="27"/>
      <c r="D4" s="27"/>
      <c r="E4" s="27"/>
      <c r="F4" s="27"/>
      <c r="G4" s="27"/>
      <c r="H4" s="21"/>
      <c r="I4" s="21"/>
      <c r="J4" s="21"/>
      <c r="K4" s="21"/>
      <c r="L4" s="21"/>
    </row>
    <row r="5" spans="1:12" customFormat="1" ht="30" customHeight="1" thickTop="1" thickBot="1">
      <c r="A5" s="21"/>
      <c r="B5" s="21"/>
      <c r="C5" s="210" t="s">
        <v>18</v>
      </c>
      <c r="D5" s="210" t="s">
        <v>19</v>
      </c>
      <c r="E5" s="214" t="s">
        <v>20</v>
      </c>
      <c r="F5" s="210" t="s">
        <v>21</v>
      </c>
      <c r="G5" s="23"/>
      <c r="H5" s="23"/>
      <c r="I5" s="23"/>
      <c r="J5" s="23"/>
      <c r="K5" s="23"/>
      <c r="L5" s="23"/>
    </row>
    <row r="6" spans="1:12" customFormat="1" ht="30" customHeight="1" thickTop="1">
      <c r="A6" s="21"/>
      <c r="B6" s="21"/>
      <c r="C6" s="207"/>
      <c r="D6" s="163"/>
      <c r="E6" s="157"/>
      <c r="F6" s="158"/>
      <c r="G6" s="23"/>
      <c r="H6" s="23"/>
      <c r="I6" s="23"/>
      <c r="J6" s="23"/>
      <c r="K6" s="23"/>
      <c r="L6" s="23"/>
    </row>
    <row r="7" spans="1:12" customFormat="1" ht="30" customHeight="1">
      <c r="A7" s="21"/>
      <c r="B7" s="21"/>
      <c r="C7" s="155"/>
      <c r="D7" s="163"/>
      <c r="E7" s="157"/>
      <c r="F7" s="158"/>
      <c r="G7" s="23"/>
      <c r="H7" s="23"/>
      <c r="I7" s="23"/>
      <c r="J7" s="23"/>
      <c r="K7" s="23"/>
      <c r="L7" s="23"/>
    </row>
    <row r="8" spans="1:12" customFormat="1" ht="30" customHeight="1">
      <c r="A8" s="21"/>
      <c r="B8" s="21"/>
      <c r="C8" s="155"/>
      <c r="D8" s="163"/>
      <c r="E8" s="157"/>
      <c r="F8" s="159"/>
      <c r="G8" s="23"/>
      <c r="H8" s="23"/>
      <c r="I8" s="23"/>
      <c r="J8" s="23"/>
      <c r="K8" s="23"/>
      <c r="L8" s="23"/>
    </row>
    <row r="9" spans="1:12" customFormat="1" ht="30" customHeight="1">
      <c r="A9" s="21"/>
      <c r="B9" s="21"/>
      <c r="C9" s="155"/>
      <c r="D9" s="163"/>
      <c r="E9" s="157"/>
      <c r="F9" s="159"/>
      <c r="G9" s="23"/>
      <c r="H9" s="23"/>
      <c r="I9" s="23"/>
      <c r="J9" s="23"/>
      <c r="K9" s="23"/>
      <c r="L9" s="23"/>
    </row>
    <row r="10" spans="1:12" customFormat="1" ht="30" customHeight="1">
      <c r="A10" s="21"/>
      <c r="B10" s="21"/>
      <c r="C10" s="155"/>
      <c r="D10" s="163"/>
      <c r="E10" s="157"/>
      <c r="F10" s="159"/>
      <c r="G10" s="23"/>
      <c r="H10" s="23"/>
      <c r="I10" s="23"/>
      <c r="J10" s="23"/>
      <c r="K10" s="23"/>
      <c r="L10" s="23"/>
    </row>
    <row r="11" spans="1:12" customFormat="1" ht="30" customHeight="1">
      <c r="A11" s="21"/>
      <c r="B11" s="21"/>
      <c r="C11" s="160"/>
      <c r="D11" s="163"/>
      <c r="E11" s="164"/>
      <c r="F11" s="159"/>
      <c r="G11" s="23"/>
      <c r="H11" s="23"/>
      <c r="I11" s="23"/>
      <c r="J11" s="23"/>
      <c r="K11" s="23"/>
      <c r="L11" s="23"/>
    </row>
    <row r="12" spans="1:12" customFormat="1" ht="30" customHeight="1">
      <c r="A12" s="21"/>
      <c r="B12" s="21"/>
      <c r="C12" s="160"/>
      <c r="D12" s="163"/>
      <c r="E12" s="164"/>
      <c r="F12" s="159"/>
      <c r="G12" s="23"/>
      <c r="H12" s="23"/>
      <c r="I12" s="23"/>
      <c r="J12" s="23"/>
      <c r="K12" s="23"/>
      <c r="L12" s="23"/>
    </row>
    <row r="13" spans="1:12" customFormat="1" ht="30" customHeight="1">
      <c r="A13" s="21"/>
      <c r="B13" s="21"/>
      <c r="C13" s="160"/>
      <c r="D13" s="163"/>
      <c r="E13" s="164"/>
      <c r="F13" s="159"/>
      <c r="G13" s="23"/>
      <c r="H13" s="23"/>
      <c r="I13" s="23"/>
      <c r="J13" s="23"/>
      <c r="K13" s="23"/>
      <c r="L13" s="23"/>
    </row>
    <row r="14" spans="1:12" customFormat="1" ht="30" customHeight="1">
      <c r="A14" s="21"/>
      <c r="B14" s="21"/>
      <c r="C14" s="160"/>
      <c r="D14" s="163"/>
      <c r="E14" s="164"/>
      <c r="F14" s="159"/>
      <c r="G14" s="23"/>
      <c r="H14" s="23"/>
      <c r="I14" s="23"/>
      <c r="J14" s="23"/>
      <c r="K14" s="23"/>
      <c r="L14" s="23"/>
    </row>
    <row r="15" spans="1:12" customFormat="1" ht="30" customHeight="1">
      <c r="A15" s="21"/>
      <c r="B15" s="21"/>
      <c r="C15" s="160"/>
      <c r="D15" s="163"/>
      <c r="E15" s="164"/>
      <c r="F15" s="159"/>
      <c r="G15" s="23"/>
      <c r="H15" s="23"/>
      <c r="I15" s="23"/>
      <c r="J15" s="23"/>
      <c r="K15" s="23"/>
      <c r="L15" s="23"/>
    </row>
    <row r="16" spans="1:12" customFormat="1" ht="30" customHeight="1">
      <c r="A16" s="21"/>
      <c r="B16" s="21"/>
      <c r="C16" s="160"/>
      <c r="D16" s="163"/>
      <c r="E16" s="164"/>
      <c r="F16" s="159"/>
      <c r="G16" s="23"/>
      <c r="H16" s="23"/>
      <c r="I16" s="23"/>
      <c r="J16" s="23"/>
      <c r="K16" s="23"/>
      <c r="L16" s="23"/>
    </row>
    <row r="17" spans="1:12" customFormat="1" ht="30" customHeight="1">
      <c r="A17" s="21"/>
      <c r="B17" s="21"/>
      <c r="C17" s="160"/>
      <c r="D17" s="163"/>
      <c r="E17" s="164"/>
      <c r="F17" s="159"/>
      <c r="G17" s="23"/>
      <c r="H17" s="23"/>
      <c r="I17" s="23"/>
      <c r="J17" s="23"/>
      <c r="K17" s="23"/>
      <c r="L17" s="23"/>
    </row>
    <row r="18" spans="1:12" customFormat="1" ht="30" customHeight="1">
      <c r="A18" s="21"/>
      <c r="B18" s="21"/>
      <c r="C18" s="160"/>
      <c r="D18" s="163"/>
      <c r="E18" s="164"/>
      <c r="F18" s="159"/>
      <c r="G18" s="23"/>
      <c r="H18" s="23"/>
      <c r="I18" s="23"/>
      <c r="J18" s="23"/>
      <c r="K18" s="23"/>
      <c r="L18" s="23"/>
    </row>
    <row r="19" spans="1:12" customFormat="1" ht="30" customHeight="1">
      <c r="A19" s="21"/>
      <c r="B19" s="21"/>
      <c r="C19" s="160"/>
      <c r="D19" s="163"/>
      <c r="E19" s="164"/>
      <c r="F19" s="159"/>
      <c r="G19" s="23"/>
      <c r="H19" s="23"/>
      <c r="I19" s="23"/>
      <c r="J19" s="23"/>
      <c r="K19" s="23"/>
      <c r="L19" s="23"/>
    </row>
    <row r="20" spans="1:12" customFormat="1" ht="30" customHeight="1">
      <c r="A20" s="21"/>
      <c r="B20" s="21"/>
      <c r="C20" s="160"/>
      <c r="D20" s="163"/>
      <c r="E20" s="164"/>
      <c r="F20" s="159"/>
      <c r="G20" s="23"/>
      <c r="H20" s="23"/>
      <c r="I20" s="23"/>
      <c r="J20" s="23"/>
      <c r="K20" s="23"/>
      <c r="L20" s="23"/>
    </row>
    <row r="21" spans="1:12" customFormat="1" ht="30" customHeight="1">
      <c r="A21" s="21"/>
      <c r="B21" s="21"/>
      <c r="C21" s="160"/>
      <c r="D21" s="163"/>
      <c r="E21" s="164"/>
      <c r="F21" s="159"/>
      <c r="G21" s="23"/>
      <c r="H21" s="23"/>
      <c r="I21" s="23"/>
      <c r="J21" s="23"/>
      <c r="K21" s="23"/>
      <c r="L21" s="23"/>
    </row>
    <row r="22" spans="1:12" customFormat="1" ht="30" customHeight="1">
      <c r="A22" s="21"/>
      <c r="B22" s="21"/>
      <c r="C22" s="160"/>
      <c r="D22" s="163"/>
      <c r="E22" s="164"/>
      <c r="F22" s="159"/>
      <c r="G22" s="23"/>
      <c r="H22" s="23"/>
      <c r="I22" s="23"/>
      <c r="J22" s="23"/>
      <c r="K22" s="23"/>
      <c r="L22" s="23"/>
    </row>
    <row r="23" spans="1:12" customFormat="1" ht="30" customHeight="1">
      <c r="A23" s="21"/>
      <c r="B23" s="21"/>
      <c r="C23" s="160"/>
      <c r="D23" s="163"/>
      <c r="E23" s="164"/>
      <c r="F23" s="159"/>
      <c r="G23" s="23"/>
      <c r="H23" s="23"/>
      <c r="I23" s="23"/>
      <c r="J23" s="23"/>
      <c r="K23" s="23"/>
      <c r="L23" s="23"/>
    </row>
    <row r="24" spans="1:12" customFormat="1" ht="30" customHeight="1">
      <c r="A24" s="21"/>
      <c r="B24" s="21"/>
      <c r="C24" s="160"/>
      <c r="D24" s="163"/>
      <c r="E24" s="164"/>
      <c r="F24" s="159"/>
      <c r="G24" s="23"/>
      <c r="H24" s="23"/>
      <c r="I24" s="23"/>
      <c r="J24" s="23"/>
      <c r="K24" s="23"/>
      <c r="L24" s="23"/>
    </row>
    <row r="25" spans="1:12" customFormat="1" ht="30" customHeight="1">
      <c r="A25" s="21"/>
      <c r="B25" s="21"/>
      <c r="C25" s="160"/>
      <c r="D25" s="163"/>
      <c r="E25" s="164"/>
      <c r="F25" s="159"/>
      <c r="G25" s="23"/>
      <c r="H25" s="23"/>
      <c r="I25" s="23"/>
      <c r="J25" s="23"/>
      <c r="K25" s="23"/>
      <c r="L25" s="23"/>
    </row>
    <row r="26" spans="1:12" customFormat="1" ht="30" customHeight="1">
      <c r="A26" s="21"/>
      <c r="B26" s="21"/>
      <c r="C26" s="160"/>
      <c r="D26" s="163"/>
      <c r="E26" s="164"/>
      <c r="F26" s="159"/>
      <c r="G26" s="23"/>
      <c r="H26" s="23"/>
      <c r="I26" s="23"/>
      <c r="J26" s="23"/>
      <c r="K26" s="23"/>
      <c r="L26" s="23"/>
    </row>
    <row r="27" spans="1:12" customFormat="1" ht="30" customHeight="1">
      <c r="A27" s="21"/>
      <c r="B27" s="21"/>
      <c r="C27" s="160"/>
      <c r="D27" s="163"/>
      <c r="E27" s="164"/>
      <c r="F27" s="159"/>
      <c r="G27" s="23"/>
      <c r="H27" s="23"/>
      <c r="I27" s="23"/>
      <c r="J27" s="23"/>
      <c r="K27" s="23"/>
      <c r="L27" s="23"/>
    </row>
    <row r="28" spans="1:12" customFormat="1" ht="30" customHeight="1">
      <c r="A28" s="21"/>
      <c r="B28" s="21"/>
      <c r="C28" s="160"/>
      <c r="D28" s="163"/>
      <c r="E28" s="164"/>
      <c r="F28" s="159"/>
      <c r="G28" s="23"/>
      <c r="H28" s="23"/>
      <c r="I28" s="23"/>
      <c r="J28" s="23"/>
      <c r="K28" s="23"/>
      <c r="L28" s="23"/>
    </row>
    <row r="29" spans="1:12" customFormat="1" ht="30" customHeight="1">
      <c r="A29" s="21"/>
      <c r="B29" s="21"/>
      <c r="C29" s="160"/>
      <c r="D29" s="163"/>
      <c r="E29" s="164"/>
      <c r="F29" s="159"/>
      <c r="G29" s="23"/>
      <c r="H29" s="23"/>
      <c r="I29" s="23"/>
      <c r="J29" s="23"/>
      <c r="K29" s="23"/>
      <c r="L29" s="23"/>
    </row>
    <row r="30" spans="1:12" customFormat="1" ht="30" customHeight="1">
      <c r="A30" s="21"/>
      <c r="B30" s="21"/>
      <c r="C30" s="160"/>
      <c r="D30" s="163"/>
      <c r="E30" s="164"/>
      <c r="F30" s="159"/>
      <c r="G30" s="23"/>
      <c r="H30" s="23"/>
      <c r="I30" s="23"/>
      <c r="J30" s="23"/>
      <c r="K30" s="23"/>
      <c r="L30" s="23"/>
    </row>
    <row r="31" spans="1:12" customFormat="1" ht="30" customHeight="1">
      <c r="A31" s="21"/>
      <c r="B31" s="21"/>
      <c r="C31" s="160"/>
      <c r="D31" s="163"/>
      <c r="E31" s="164"/>
      <c r="F31" s="159"/>
      <c r="G31" s="23"/>
      <c r="H31" s="23"/>
      <c r="I31" s="23"/>
      <c r="J31" s="23"/>
      <c r="K31" s="23"/>
      <c r="L31" s="23"/>
    </row>
    <row r="32" spans="1:12" customFormat="1" ht="30" customHeight="1">
      <c r="A32" s="21"/>
      <c r="B32" s="21"/>
      <c r="C32" s="160"/>
      <c r="D32" s="163"/>
      <c r="E32" s="164"/>
      <c r="F32" s="159"/>
      <c r="G32" s="23"/>
      <c r="H32" s="23"/>
      <c r="I32" s="23"/>
      <c r="J32" s="23"/>
      <c r="K32" s="23"/>
      <c r="L32" s="23"/>
    </row>
    <row r="33" spans="1:12" customFormat="1" ht="30" customHeight="1">
      <c r="A33" s="21"/>
      <c r="B33" s="21"/>
      <c r="C33" s="160"/>
      <c r="D33" s="163"/>
      <c r="E33" s="164"/>
      <c r="F33" s="159"/>
      <c r="G33" s="23"/>
      <c r="H33" s="23"/>
      <c r="I33" s="23"/>
      <c r="J33" s="23"/>
      <c r="K33" s="23"/>
      <c r="L33" s="23"/>
    </row>
    <row r="34" spans="1:12" customFormat="1" ht="30" customHeight="1">
      <c r="A34" s="21"/>
      <c r="B34" s="21"/>
      <c r="C34" s="160"/>
      <c r="D34" s="163"/>
      <c r="E34" s="164"/>
      <c r="F34" s="159"/>
      <c r="G34" s="23"/>
      <c r="H34" s="23"/>
      <c r="I34" s="23"/>
      <c r="J34" s="23"/>
      <c r="K34" s="23"/>
      <c r="L34" s="23"/>
    </row>
    <row r="35" spans="1:12" customFormat="1" ht="30" customHeight="1">
      <c r="A35" s="21"/>
      <c r="B35" s="21"/>
      <c r="C35" s="160"/>
      <c r="D35" s="163"/>
      <c r="E35" s="164"/>
      <c r="F35" s="159"/>
      <c r="G35" s="23"/>
      <c r="H35" s="23"/>
      <c r="I35" s="23"/>
      <c r="J35" s="23"/>
      <c r="K35" s="23"/>
      <c r="L35" s="23"/>
    </row>
    <row r="36" spans="1:12" customFormat="1" ht="30" customHeight="1">
      <c r="A36" s="21"/>
      <c r="B36" s="21"/>
      <c r="C36" s="160"/>
      <c r="D36" s="163"/>
      <c r="E36" s="164"/>
      <c r="F36" s="159"/>
      <c r="G36" s="23"/>
      <c r="H36" s="23"/>
      <c r="I36" s="23"/>
      <c r="J36" s="23"/>
      <c r="K36" s="23"/>
      <c r="L36" s="23"/>
    </row>
    <row r="37" spans="1:12" customFormat="1" ht="30" customHeight="1">
      <c r="A37" s="21"/>
      <c r="B37" s="21"/>
      <c r="C37" s="160"/>
      <c r="D37" s="163"/>
      <c r="E37" s="164"/>
      <c r="F37" s="159"/>
      <c r="G37" s="23"/>
      <c r="H37" s="23"/>
      <c r="I37" s="23"/>
      <c r="J37" s="23"/>
      <c r="K37" s="23"/>
      <c r="L37" s="23"/>
    </row>
    <row r="38" spans="1:12" customFormat="1" ht="30" customHeight="1">
      <c r="A38" s="21"/>
      <c r="B38" s="21"/>
      <c r="C38" s="160"/>
      <c r="D38" s="163"/>
      <c r="E38" s="164"/>
      <c r="F38" s="159"/>
      <c r="G38" s="23"/>
      <c r="H38" s="23"/>
      <c r="I38" s="23"/>
      <c r="J38" s="23"/>
      <c r="K38" s="23"/>
      <c r="L38" s="23"/>
    </row>
    <row r="39" spans="1:12" customFormat="1" ht="30" customHeight="1">
      <c r="A39" s="21"/>
      <c r="B39" s="21"/>
      <c r="C39" s="160"/>
      <c r="D39" s="163"/>
      <c r="E39" s="164"/>
      <c r="F39" s="159"/>
      <c r="G39" s="23"/>
      <c r="H39" s="23"/>
      <c r="I39" s="23"/>
      <c r="J39" s="23"/>
      <c r="K39" s="23"/>
      <c r="L39" s="23"/>
    </row>
    <row r="40" spans="1:12" customFormat="1" ht="30" customHeight="1">
      <c r="A40" s="21"/>
      <c r="B40" s="21"/>
      <c r="C40" s="160"/>
      <c r="D40" s="163"/>
      <c r="E40" s="164"/>
      <c r="F40" s="159"/>
      <c r="G40" s="23"/>
      <c r="H40" s="23"/>
      <c r="I40" s="23"/>
      <c r="J40" s="23"/>
      <c r="K40" s="23"/>
      <c r="L40" s="23"/>
    </row>
    <row r="41" spans="1:12" customFormat="1" ht="30" customHeight="1">
      <c r="A41" s="21"/>
      <c r="B41" s="21"/>
      <c r="C41" s="160"/>
      <c r="D41" s="163"/>
      <c r="E41" s="164"/>
      <c r="F41" s="159"/>
      <c r="G41" s="23"/>
      <c r="H41" s="23"/>
      <c r="I41" s="23"/>
      <c r="J41" s="23"/>
      <c r="K41" s="23"/>
      <c r="L41" s="23"/>
    </row>
    <row r="42" spans="1:12" customFormat="1" ht="30" customHeight="1">
      <c r="A42" s="21"/>
      <c r="B42" s="21"/>
      <c r="C42" s="160"/>
      <c r="D42" s="163"/>
      <c r="E42" s="164"/>
      <c r="F42" s="159"/>
      <c r="G42" s="23"/>
      <c r="H42" s="23"/>
      <c r="I42" s="23"/>
      <c r="J42" s="23"/>
      <c r="K42" s="23"/>
      <c r="L42" s="23"/>
    </row>
    <row r="43" spans="1:12" customFormat="1" ht="30" customHeight="1">
      <c r="A43" s="21"/>
      <c r="B43" s="21"/>
      <c r="C43" s="160"/>
      <c r="D43" s="163"/>
      <c r="E43" s="164"/>
      <c r="F43" s="159"/>
      <c r="G43" s="23"/>
      <c r="H43" s="23"/>
      <c r="I43" s="23"/>
      <c r="J43" s="23"/>
      <c r="K43" s="23"/>
      <c r="L43" s="23"/>
    </row>
    <row r="44" spans="1:12" customFormat="1" ht="30" customHeight="1">
      <c r="A44" s="21"/>
      <c r="B44" s="21"/>
      <c r="C44" s="160"/>
      <c r="D44" s="163"/>
      <c r="E44" s="164"/>
      <c r="F44" s="159"/>
      <c r="G44" s="23"/>
      <c r="H44" s="23"/>
      <c r="I44" s="23"/>
      <c r="J44" s="23"/>
      <c r="K44" s="23"/>
      <c r="L44" s="23"/>
    </row>
    <row r="45" spans="1:12" customFormat="1" ht="30" customHeight="1">
      <c r="A45" s="21"/>
      <c r="B45" s="21"/>
      <c r="C45" s="160"/>
      <c r="D45" s="163"/>
      <c r="E45" s="164"/>
      <c r="F45" s="159"/>
      <c r="G45" s="23"/>
      <c r="H45" s="23"/>
      <c r="I45" s="23"/>
      <c r="J45" s="23"/>
      <c r="K45" s="23"/>
      <c r="L45" s="23"/>
    </row>
    <row r="46" spans="1:12" customFormat="1" ht="30" customHeight="1">
      <c r="A46" s="21"/>
      <c r="B46" s="21"/>
      <c r="C46" s="160"/>
      <c r="D46" s="163"/>
      <c r="E46" s="164"/>
      <c r="F46" s="159"/>
      <c r="G46" s="23"/>
      <c r="H46" s="23"/>
      <c r="I46" s="23"/>
      <c r="J46" s="23"/>
      <c r="K46" s="23"/>
      <c r="L46" s="23"/>
    </row>
    <row r="47" spans="1:12" customFormat="1" ht="30" customHeight="1">
      <c r="A47" s="21"/>
      <c r="B47" s="21"/>
      <c r="C47" s="160"/>
      <c r="D47" s="163"/>
      <c r="E47" s="164"/>
      <c r="F47" s="159"/>
      <c r="G47" s="23"/>
      <c r="H47" s="23"/>
      <c r="I47" s="23"/>
      <c r="J47" s="23"/>
      <c r="K47" s="23"/>
      <c r="L47" s="23"/>
    </row>
    <row r="48" spans="1:12" customFormat="1" ht="30" customHeight="1">
      <c r="A48" s="21"/>
      <c r="B48" s="21"/>
      <c r="C48" s="160"/>
      <c r="D48" s="163"/>
      <c r="E48" s="164"/>
      <c r="F48" s="159"/>
      <c r="G48" s="23"/>
      <c r="H48" s="23"/>
      <c r="I48" s="23"/>
      <c r="J48" s="23"/>
      <c r="K48" s="23"/>
      <c r="L48" s="23"/>
    </row>
    <row r="49" spans="1:12" customFormat="1" ht="30" customHeight="1">
      <c r="A49" s="21"/>
      <c r="B49" s="21"/>
      <c r="C49" s="160"/>
      <c r="D49" s="163"/>
      <c r="E49" s="164"/>
      <c r="F49" s="159"/>
      <c r="G49" s="23"/>
      <c r="H49" s="23"/>
      <c r="I49" s="23"/>
      <c r="J49" s="23"/>
      <c r="K49" s="23"/>
      <c r="L49" s="23"/>
    </row>
    <row r="50" spans="1:12" customFormat="1" ht="30" customHeight="1">
      <c r="A50" s="21"/>
      <c r="B50" s="21"/>
      <c r="C50" s="160"/>
      <c r="D50" s="163"/>
      <c r="E50" s="164"/>
      <c r="F50" s="159"/>
      <c r="G50" s="23"/>
      <c r="H50" s="23"/>
      <c r="I50" s="23"/>
      <c r="J50" s="23"/>
      <c r="K50" s="23"/>
      <c r="L50" s="23"/>
    </row>
    <row r="51" spans="1:12" customFormat="1" ht="30" customHeight="1">
      <c r="A51" s="21"/>
      <c r="B51" s="21"/>
      <c r="C51" s="160"/>
      <c r="D51" s="163"/>
      <c r="E51" s="164"/>
      <c r="F51" s="159"/>
      <c r="G51" s="23"/>
      <c r="H51" s="23"/>
      <c r="I51" s="23"/>
      <c r="J51" s="23"/>
      <c r="K51" s="23"/>
      <c r="L51" s="23"/>
    </row>
    <row r="52" spans="1:12" customFormat="1" ht="30" customHeight="1">
      <c r="A52" s="21"/>
      <c r="B52" s="21"/>
      <c r="C52" s="160"/>
      <c r="D52" s="163"/>
      <c r="E52" s="164"/>
      <c r="F52" s="159"/>
      <c r="G52" s="23"/>
      <c r="H52" s="23"/>
      <c r="I52" s="23"/>
      <c r="J52" s="23"/>
      <c r="K52" s="23"/>
      <c r="L52" s="23"/>
    </row>
    <row r="53" spans="1:12" customFormat="1" ht="30" customHeight="1">
      <c r="A53" s="21"/>
      <c r="B53" s="21"/>
      <c r="C53" s="160"/>
      <c r="D53" s="163"/>
      <c r="E53" s="164"/>
      <c r="F53" s="159"/>
      <c r="G53" s="23"/>
      <c r="H53" s="23"/>
      <c r="I53" s="23"/>
      <c r="J53" s="23"/>
      <c r="K53" s="23"/>
      <c r="L53" s="23"/>
    </row>
    <row r="54" spans="1:12" customFormat="1" ht="30" customHeight="1">
      <c r="A54" s="21"/>
      <c r="B54" s="21"/>
      <c r="C54" s="160"/>
      <c r="D54" s="163"/>
      <c r="E54" s="164"/>
      <c r="F54" s="159"/>
      <c r="G54" s="23"/>
      <c r="H54" s="23"/>
      <c r="I54" s="23"/>
      <c r="J54" s="23"/>
      <c r="K54" s="23"/>
      <c r="L54" s="23"/>
    </row>
    <row r="55" spans="1:12" customFormat="1" ht="30" customHeight="1">
      <c r="A55" s="21"/>
      <c r="B55" s="21"/>
      <c r="C55" s="160"/>
      <c r="D55" s="163"/>
      <c r="E55" s="164"/>
      <c r="F55" s="159"/>
      <c r="G55" s="23"/>
      <c r="H55" s="23"/>
      <c r="I55" s="23"/>
      <c r="J55" s="23"/>
      <c r="K55" s="23"/>
      <c r="L55" s="23"/>
    </row>
    <row r="56" spans="1:12" customFormat="1" ht="30" customHeight="1">
      <c r="A56" s="21"/>
      <c r="B56" s="21"/>
      <c r="C56" s="160"/>
      <c r="D56" s="163"/>
      <c r="E56" s="164"/>
      <c r="F56" s="159"/>
      <c r="G56" s="23"/>
      <c r="H56" s="23"/>
      <c r="I56" s="23"/>
      <c r="J56" s="23"/>
      <c r="K56" s="23"/>
      <c r="L56" s="23"/>
    </row>
    <row r="57" spans="1:12" customFormat="1" ht="30" customHeight="1">
      <c r="A57" s="21"/>
      <c r="B57" s="21"/>
      <c r="C57" s="160"/>
      <c r="D57" s="163"/>
      <c r="E57" s="164"/>
      <c r="F57" s="159"/>
      <c r="G57" s="23"/>
      <c r="H57" s="23"/>
      <c r="I57" s="23"/>
      <c r="J57" s="23"/>
      <c r="K57" s="23"/>
      <c r="L57" s="23"/>
    </row>
    <row r="58" spans="1:12" customFormat="1" ht="30" customHeight="1">
      <c r="A58" s="21"/>
      <c r="B58" s="21"/>
      <c r="C58" s="160"/>
      <c r="D58" s="163"/>
      <c r="E58" s="164"/>
      <c r="F58" s="159"/>
      <c r="G58" s="23"/>
      <c r="H58" s="23"/>
      <c r="I58" s="23"/>
      <c r="J58" s="23"/>
      <c r="K58" s="23"/>
      <c r="L58" s="23"/>
    </row>
    <row r="59" spans="1:12" customFormat="1" ht="30" customHeight="1">
      <c r="A59" s="21"/>
      <c r="B59" s="21"/>
      <c r="C59" s="160"/>
      <c r="D59" s="163"/>
      <c r="E59" s="164"/>
      <c r="F59" s="159"/>
      <c r="G59" s="23"/>
      <c r="H59" s="23"/>
      <c r="I59" s="23"/>
      <c r="J59" s="23"/>
      <c r="K59" s="23"/>
      <c r="L59" s="23"/>
    </row>
    <row r="60" spans="1:12" customFormat="1" ht="30" customHeight="1">
      <c r="A60" s="21"/>
      <c r="B60" s="21"/>
      <c r="C60" s="160"/>
      <c r="D60" s="163"/>
      <c r="E60" s="164"/>
      <c r="F60" s="159"/>
      <c r="G60" s="23"/>
      <c r="H60" s="23"/>
      <c r="I60" s="23"/>
      <c r="J60" s="23"/>
      <c r="K60" s="23"/>
      <c r="L60" s="23"/>
    </row>
    <row r="61" spans="1:12" customFormat="1" ht="30" customHeight="1">
      <c r="A61" s="21"/>
      <c r="B61" s="21"/>
      <c r="C61" s="160"/>
      <c r="D61" s="163"/>
      <c r="E61" s="164"/>
      <c r="F61" s="159"/>
      <c r="G61" s="23"/>
      <c r="H61" s="23"/>
      <c r="I61" s="23"/>
      <c r="J61" s="23"/>
      <c r="K61" s="23"/>
      <c r="L61" s="23"/>
    </row>
    <row r="62" spans="1:12" customFormat="1" ht="30" customHeight="1">
      <c r="A62" s="21"/>
      <c r="B62" s="21"/>
      <c r="C62" s="160"/>
      <c r="D62" s="163"/>
      <c r="E62" s="164"/>
      <c r="F62" s="159"/>
      <c r="G62" s="23"/>
      <c r="H62" s="23"/>
      <c r="I62" s="23"/>
      <c r="J62" s="23"/>
      <c r="K62" s="23"/>
      <c r="L62" s="23"/>
    </row>
    <row r="63" spans="1:12" customFormat="1" ht="30" customHeight="1">
      <c r="A63" s="21"/>
      <c r="B63" s="21"/>
      <c r="C63" s="160"/>
      <c r="D63" s="163"/>
      <c r="E63" s="164"/>
      <c r="F63" s="159"/>
      <c r="G63" s="23"/>
      <c r="H63" s="23"/>
      <c r="I63" s="23"/>
      <c r="J63" s="23"/>
      <c r="K63" s="23"/>
      <c r="L63" s="23"/>
    </row>
    <row r="64" spans="1:12" customFormat="1" ht="30" customHeight="1">
      <c r="A64" s="21"/>
      <c r="B64" s="21"/>
      <c r="C64" s="160"/>
      <c r="D64" s="163"/>
      <c r="E64" s="164"/>
      <c r="F64" s="159"/>
      <c r="G64" s="23"/>
      <c r="H64" s="23"/>
      <c r="I64" s="23"/>
      <c r="J64" s="23"/>
      <c r="K64" s="23"/>
      <c r="L64" s="23"/>
    </row>
    <row r="65" spans="1:12" customFormat="1" ht="30" customHeight="1">
      <c r="A65" s="21"/>
      <c r="B65" s="21"/>
      <c r="C65" s="160"/>
      <c r="D65" s="163"/>
      <c r="E65" s="164"/>
      <c r="F65" s="159"/>
      <c r="G65" s="23"/>
      <c r="H65" s="23"/>
      <c r="I65" s="23"/>
      <c r="J65" s="23"/>
      <c r="K65" s="23"/>
      <c r="L65" s="23"/>
    </row>
    <row r="66" spans="1:12" customFormat="1" ht="30" customHeight="1">
      <c r="A66" s="21"/>
      <c r="B66" s="21"/>
      <c r="C66" s="160"/>
      <c r="D66" s="163"/>
      <c r="E66" s="164"/>
      <c r="F66" s="159"/>
      <c r="G66" s="23"/>
      <c r="H66" s="23"/>
      <c r="I66" s="23"/>
      <c r="J66" s="23"/>
      <c r="K66" s="23"/>
      <c r="L66" s="23"/>
    </row>
    <row r="67" spans="1:12" customFormat="1" ht="30" customHeight="1">
      <c r="A67" s="21"/>
      <c r="B67" s="21"/>
      <c r="C67" s="160"/>
      <c r="D67" s="163"/>
      <c r="E67" s="164"/>
      <c r="F67" s="159"/>
      <c r="G67" s="23"/>
      <c r="H67" s="23"/>
      <c r="I67" s="23"/>
      <c r="J67" s="23"/>
      <c r="K67" s="23"/>
      <c r="L67" s="23"/>
    </row>
    <row r="68" spans="1:12" customFormat="1" ht="30" customHeight="1">
      <c r="A68" s="21"/>
      <c r="B68" s="21"/>
      <c r="C68" s="160"/>
      <c r="D68" s="163"/>
      <c r="E68" s="164"/>
      <c r="F68" s="159"/>
      <c r="G68" s="23"/>
      <c r="H68" s="23"/>
      <c r="I68" s="23"/>
      <c r="J68" s="23"/>
      <c r="K68" s="23"/>
      <c r="L68" s="23"/>
    </row>
    <row r="69" spans="1:12" customFormat="1" ht="30" customHeight="1">
      <c r="A69" s="21"/>
      <c r="B69" s="21"/>
      <c r="C69" s="160"/>
      <c r="D69" s="163"/>
      <c r="E69" s="164"/>
      <c r="F69" s="159"/>
      <c r="G69" s="23"/>
      <c r="H69" s="23"/>
      <c r="I69" s="23"/>
      <c r="J69" s="23"/>
      <c r="K69" s="23"/>
      <c r="L69" s="23"/>
    </row>
    <row r="70" spans="1:12" customFormat="1" ht="30" customHeight="1">
      <c r="A70" s="21"/>
      <c r="B70" s="21"/>
      <c r="C70" s="160"/>
      <c r="D70" s="163"/>
      <c r="E70" s="164"/>
      <c r="F70" s="159"/>
      <c r="G70" s="23"/>
      <c r="H70" s="23"/>
      <c r="I70" s="23"/>
      <c r="J70" s="23"/>
      <c r="K70" s="23"/>
      <c r="L70" s="23"/>
    </row>
    <row r="71" spans="1:12" customFormat="1" ht="30" customHeight="1">
      <c r="A71" s="21"/>
      <c r="B71" s="21"/>
      <c r="C71" s="160"/>
      <c r="D71" s="163"/>
      <c r="E71" s="164"/>
      <c r="F71" s="159"/>
      <c r="G71" s="23"/>
      <c r="H71" s="23"/>
      <c r="I71" s="23"/>
      <c r="J71" s="23"/>
      <c r="K71" s="23"/>
      <c r="L71" s="23"/>
    </row>
    <row r="72" spans="1:12" customFormat="1" ht="30" customHeight="1">
      <c r="A72" s="21"/>
      <c r="B72" s="21"/>
      <c r="C72" s="160"/>
      <c r="D72" s="163"/>
      <c r="E72" s="164"/>
      <c r="F72" s="159"/>
      <c r="G72" s="23"/>
      <c r="H72" s="23"/>
      <c r="I72" s="23"/>
      <c r="J72" s="23"/>
      <c r="K72" s="23"/>
      <c r="L72" s="23"/>
    </row>
    <row r="73" spans="1:12" customFormat="1" ht="30" customHeight="1">
      <c r="A73" s="21"/>
      <c r="B73" s="21"/>
      <c r="C73" s="160"/>
      <c r="D73" s="163"/>
      <c r="E73" s="164"/>
      <c r="F73" s="159"/>
      <c r="G73" s="23"/>
      <c r="H73" s="23"/>
      <c r="I73" s="23"/>
      <c r="J73" s="23"/>
      <c r="K73" s="23"/>
      <c r="L73" s="23"/>
    </row>
    <row r="74" spans="1:12" customFormat="1" ht="30" customHeight="1">
      <c r="A74" s="21"/>
      <c r="B74" s="21"/>
      <c r="C74" s="160"/>
      <c r="D74" s="163"/>
      <c r="E74" s="164"/>
      <c r="F74" s="159"/>
      <c r="G74" s="23"/>
      <c r="H74" s="23"/>
      <c r="I74" s="23"/>
      <c r="J74" s="23"/>
      <c r="K74" s="23"/>
      <c r="L74" s="23"/>
    </row>
    <row r="75" spans="1:12" customFormat="1" ht="30" customHeight="1">
      <c r="A75" s="21"/>
      <c r="B75" s="21"/>
      <c r="C75" s="160"/>
      <c r="D75" s="163"/>
      <c r="E75" s="164"/>
      <c r="F75" s="159"/>
      <c r="G75" s="23"/>
      <c r="H75" s="23"/>
      <c r="I75" s="23"/>
      <c r="J75" s="23"/>
      <c r="K75" s="23"/>
      <c r="L75" s="23"/>
    </row>
    <row r="76" spans="1:12" customFormat="1" ht="30" customHeight="1">
      <c r="A76" s="21"/>
      <c r="B76" s="21"/>
      <c r="C76" s="160"/>
      <c r="D76" s="163"/>
      <c r="E76" s="164"/>
      <c r="F76" s="159"/>
      <c r="G76" s="23"/>
      <c r="H76" s="23"/>
      <c r="I76" s="23"/>
      <c r="J76" s="23"/>
      <c r="K76" s="23"/>
      <c r="L76" s="23"/>
    </row>
    <row r="77" spans="1:12" customFormat="1" ht="30" customHeight="1">
      <c r="A77" s="21"/>
      <c r="B77" s="21"/>
      <c r="C77" s="160"/>
      <c r="D77" s="163"/>
      <c r="E77" s="164"/>
      <c r="F77" s="159"/>
      <c r="G77" s="23"/>
      <c r="H77" s="23"/>
      <c r="I77" s="23"/>
      <c r="J77" s="23"/>
      <c r="K77" s="23"/>
      <c r="L77" s="23"/>
    </row>
    <row r="78" spans="1:12" customFormat="1" ht="30" customHeight="1">
      <c r="A78" s="21"/>
      <c r="B78" s="21"/>
      <c r="C78" s="160"/>
      <c r="D78" s="163"/>
      <c r="E78" s="164"/>
      <c r="F78" s="159"/>
      <c r="G78" s="23"/>
      <c r="H78" s="23"/>
      <c r="I78" s="23"/>
      <c r="J78" s="23"/>
      <c r="K78" s="23"/>
      <c r="L78" s="23"/>
    </row>
    <row r="79" spans="1:12" customFormat="1" ht="30" customHeight="1">
      <c r="A79" s="21"/>
      <c r="B79" s="21"/>
      <c r="C79" s="160"/>
      <c r="D79" s="163"/>
      <c r="E79" s="164"/>
      <c r="F79" s="159"/>
      <c r="G79" s="23"/>
      <c r="H79" s="23"/>
      <c r="I79" s="23"/>
      <c r="J79" s="23"/>
      <c r="K79" s="23"/>
      <c r="L79" s="23"/>
    </row>
    <row r="80" spans="1:12" customFormat="1" ht="30" customHeight="1">
      <c r="A80" s="21"/>
      <c r="B80" s="21"/>
      <c r="C80" s="160"/>
      <c r="D80" s="163"/>
      <c r="E80" s="164"/>
      <c r="F80" s="159"/>
      <c r="G80" s="23"/>
      <c r="H80" s="23"/>
      <c r="I80" s="23"/>
      <c r="J80" s="23"/>
      <c r="K80" s="23"/>
      <c r="L80" s="23"/>
    </row>
    <row r="81" spans="1:12" customFormat="1" ht="30" customHeight="1">
      <c r="A81" s="21"/>
      <c r="B81" s="21"/>
      <c r="C81" s="160"/>
      <c r="D81" s="163"/>
      <c r="E81" s="164"/>
      <c r="F81" s="159"/>
      <c r="G81" s="23"/>
      <c r="H81" s="23"/>
      <c r="I81" s="23"/>
      <c r="J81" s="23"/>
      <c r="K81" s="23"/>
      <c r="L81" s="23"/>
    </row>
    <row r="82" spans="1:12" customFormat="1" ht="30" customHeight="1">
      <c r="A82" s="21"/>
      <c r="B82" s="21"/>
      <c r="C82" s="160"/>
      <c r="D82" s="163"/>
      <c r="E82" s="164"/>
      <c r="F82" s="159"/>
      <c r="G82" s="23"/>
      <c r="H82" s="23"/>
      <c r="I82" s="23"/>
      <c r="J82" s="23"/>
      <c r="K82" s="23"/>
      <c r="L82" s="23"/>
    </row>
    <row r="83" spans="1:12" customFormat="1" ht="30" customHeight="1">
      <c r="A83" s="21"/>
      <c r="B83" s="21"/>
      <c r="C83" s="160"/>
      <c r="D83" s="163"/>
      <c r="E83" s="164"/>
      <c r="F83" s="159"/>
      <c r="G83" s="23"/>
      <c r="H83" s="23"/>
      <c r="I83" s="23"/>
      <c r="J83" s="23"/>
      <c r="K83" s="23"/>
      <c r="L83" s="23"/>
    </row>
    <row r="84" spans="1:12" customFormat="1" ht="30" customHeight="1">
      <c r="A84" s="21"/>
      <c r="B84" s="21"/>
      <c r="C84" s="160"/>
      <c r="D84" s="163"/>
      <c r="E84" s="164"/>
      <c r="F84" s="159"/>
      <c r="G84" s="23"/>
      <c r="H84" s="23"/>
      <c r="I84" s="23"/>
      <c r="J84" s="23"/>
      <c r="K84" s="23"/>
      <c r="L84" s="23"/>
    </row>
    <row r="85" spans="1:12" customFormat="1" ht="30" customHeight="1">
      <c r="A85" s="21"/>
      <c r="B85" s="21"/>
      <c r="C85" s="160"/>
      <c r="D85" s="163"/>
      <c r="E85" s="164"/>
      <c r="F85" s="159"/>
      <c r="G85" s="23"/>
      <c r="H85" s="23"/>
      <c r="I85" s="23"/>
      <c r="J85" s="23"/>
      <c r="K85" s="23"/>
      <c r="L85" s="23"/>
    </row>
    <row r="86" spans="1:12" customFormat="1" ht="30" customHeight="1">
      <c r="A86" s="21"/>
      <c r="B86" s="21"/>
      <c r="C86" s="160"/>
      <c r="D86" s="163"/>
      <c r="E86" s="164"/>
      <c r="F86" s="159"/>
      <c r="G86" s="23"/>
      <c r="H86" s="23"/>
      <c r="I86" s="23"/>
      <c r="J86" s="23"/>
      <c r="K86" s="23"/>
      <c r="L86" s="23"/>
    </row>
    <row r="87" spans="1:12" customFormat="1" ht="30" customHeight="1">
      <c r="A87" s="21"/>
      <c r="B87" s="21"/>
      <c r="C87" s="160"/>
      <c r="D87" s="163"/>
      <c r="E87" s="164"/>
      <c r="F87" s="159"/>
      <c r="G87" s="23"/>
      <c r="H87" s="23"/>
      <c r="I87" s="23"/>
      <c r="J87" s="23"/>
      <c r="K87" s="23"/>
      <c r="L87" s="23"/>
    </row>
    <row r="88" spans="1:12" customFormat="1" ht="30" customHeight="1">
      <c r="A88" s="21"/>
      <c r="B88" s="21"/>
      <c r="C88" s="160"/>
      <c r="D88" s="163"/>
      <c r="E88" s="164"/>
      <c r="F88" s="159"/>
      <c r="G88" s="23"/>
      <c r="H88" s="23"/>
      <c r="I88" s="23"/>
      <c r="J88" s="23"/>
      <c r="K88" s="23"/>
      <c r="L88" s="23"/>
    </row>
    <row r="89" spans="1:12" customFormat="1" ht="30" customHeight="1">
      <c r="A89" s="21"/>
      <c r="B89" s="21"/>
      <c r="C89" s="160"/>
      <c r="D89" s="163"/>
      <c r="E89" s="164"/>
      <c r="F89" s="159"/>
      <c r="G89" s="23"/>
      <c r="H89" s="23"/>
      <c r="I89" s="23"/>
      <c r="J89" s="23"/>
      <c r="K89" s="23"/>
      <c r="L89" s="23"/>
    </row>
    <row r="90" spans="1:12" customFormat="1" ht="30" customHeight="1">
      <c r="A90" s="21"/>
      <c r="B90" s="21"/>
      <c r="C90" s="160"/>
      <c r="D90" s="163"/>
      <c r="E90" s="164"/>
      <c r="F90" s="159"/>
      <c r="G90" s="23"/>
      <c r="H90" s="23"/>
      <c r="I90" s="23"/>
      <c r="J90" s="23"/>
      <c r="K90" s="23"/>
      <c r="L90" s="23"/>
    </row>
    <row r="91" spans="1:12" customFormat="1" ht="30" customHeight="1">
      <c r="A91" s="21"/>
      <c r="B91" s="21"/>
      <c r="C91" s="160"/>
      <c r="D91" s="163"/>
      <c r="E91" s="164"/>
      <c r="F91" s="159"/>
      <c r="G91" s="23"/>
      <c r="H91" s="23"/>
      <c r="I91" s="23"/>
      <c r="J91" s="23"/>
      <c r="K91" s="23"/>
      <c r="L91" s="23"/>
    </row>
    <row r="92" spans="1:12" customFormat="1" ht="30" customHeight="1">
      <c r="A92" s="21"/>
      <c r="B92" s="21"/>
      <c r="C92" s="160"/>
      <c r="D92" s="163"/>
      <c r="E92" s="164"/>
      <c r="F92" s="159"/>
      <c r="G92" s="23"/>
      <c r="H92" s="23"/>
      <c r="I92" s="23"/>
      <c r="J92" s="23"/>
      <c r="K92" s="23"/>
      <c r="L92" s="23"/>
    </row>
    <row r="93" spans="1:12" customFormat="1" ht="30" customHeight="1">
      <c r="A93" s="21"/>
      <c r="B93" s="21"/>
      <c r="C93" s="160"/>
      <c r="D93" s="163"/>
      <c r="E93" s="164"/>
      <c r="F93" s="159"/>
      <c r="G93" s="23"/>
      <c r="H93" s="23"/>
      <c r="I93" s="23"/>
      <c r="J93" s="23"/>
      <c r="K93" s="23"/>
      <c r="L93" s="23"/>
    </row>
    <row r="94" spans="1:12" customFormat="1" ht="30" customHeight="1">
      <c r="A94" s="21"/>
      <c r="B94" s="21"/>
      <c r="C94" s="160"/>
      <c r="D94" s="163"/>
      <c r="E94" s="164"/>
      <c r="F94" s="159"/>
      <c r="G94" s="23"/>
      <c r="H94" s="23"/>
      <c r="I94" s="23"/>
      <c r="J94" s="23"/>
      <c r="K94" s="23"/>
      <c r="L94" s="23"/>
    </row>
    <row r="95" spans="1:12" customFormat="1" ht="30" customHeight="1">
      <c r="A95" s="21"/>
      <c r="B95" s="21"/>
      <c r="C95" s="160"/>
      <c r="D95" s="163"/>
      <c r="E95" s="164"/>
      <c r="F95" s="159"/>
      <c r="G95" s="23"/>
      <c r="H95" s="23"/>
      <c r="I95" s="23"/>
      <c r="J95" s="23"/>
      <c r="K95" s="23"/>
      <c r="L95" s="23"/>
    </row>
    <row r="96" spans="1:12" customFormat="1" ht="30" customHeight="1">
      <c r="A96" s="21"/>
      <c r="B96" s="21"/>
      <c r="C96" s="160"/>
      <c r="D96" s="163"/>
      <c r="E96" s="164"/>
      <c r="F96" s="159"/>
      <c r="G96" s="23"/>
      <c r="H96" s="23"/>
      <c r="I96" s="23"/>
      <c r="J96" s="23"/>
      <c r="K96" s="23"/>
      <c r="L96" s="23"/>
    </row>
    <row r="97" spans="1:12" customFormat="1" ht="30" customHeight="1">
      <c r="A97" s="21"/>
      <c r="B97" s="21"/>
      <c r="C97" s="160"/>
      <c r="D97" s="163"/>
      <c r="E97" s="164"/>
      <c r="F97" s="159"/>
      <c r="G97" s="23"/>
      <c r="H97" s="23"/>
      <c r="I97" s="23"/>
      <c r="J97" s="23"/>
      <c r="K97" s="23"/>
      <c r="L97" s="23"/>
    </row>
    <row r="98" spans="1:12" customFormat="1" ht="30" customHeight="1">
      <c r="A98" s="21"/>
      <c r="B98" s="21"/>
      <c r="C98" s="160"/>
      <c r="D98" s="163"/>
      <c r="E98" s="164"/>
      <c r="F98" s="159"/>
      <c r="G98" s="23"/>
      <c r="H98" s="23"/>
      <c r="I98" s="23"/>
      <c r="J98" s="23"/>
      <c r="K98" s="23"/>
      <c r="L98" s="23"/>
    </row>
    <row r="99" spans="1:12" customFormat="1" ht="30" customHeight="1">
      <c r="A99" s="21"/>
      <c r="B99" s="21"/>
      <c r="C99" s="160"/>
      <c r="D99" s="163"/>
      <c r="E99" s="164"/>
      <c r="F99" s="159"/>
      <c r="G99" s="23"/>
      <c r="H99" s="23"/>
      <c r="I99" s="23"/>
      <c r="J99" s="23"/>
      <c r="K99" s="23"/>
      <c r="L99" s="23"/>
    </row>
    <row r="100" spans="1:12" customFormat="1" ht="30" customHeight="1">
      <c r="A100" s="21"/>
      <c r="B100" s="21"/>
      <c r="C100" s="160"/>
      <c r="D100" s="163"/>
      <c r="E100" s="164"/>
      <c r="F100" s="159"/>
      <c r="G100" s="23"/>
      <c r="H100" s="23"/>
      <c r="I100" s="23"/>
      <c r="J100" s="23"/>
      <c r="K100" s="23"/>
      <c r="L100" s="23"/>
    </row>
    <row r="101" spans="1:12" customFormat="1" ht="30" customHeight="1">
      <c r="A101" s="21"/>
      <c r="B101" s="21"/>
      <c r="C101" s="160"/>
      <c r="D101" s="163"/>
      <c r="E101" s="164"/>
      <c r="F101" s="159"/>
      <c r="G101" s="23"/>
      <c r="H101" s="23"/>
      <c r="I101" s="23"/>
      <c r="J101" s="23"/>
      <c r="K101" s="23"/>
      <c r="L101" s="23"/>
    </row>
    <row r="102" spans="1:12" customFormat="1" ht="30" customHeight="1">
      <c r="A102" s="21"/>
      <c r="B102" s="21"/>
      <c r="C102" s="160"/>
      <c r="D102" s="163"/>
      <c r="E102" s="164"/>
      <c r="F102" s="159"/>
      <c r="G102" s="23"/>
      <c r="H102" s="23"/>
      <c r="I102" s="23"/>
      <c r="J102" s="23"/>
      <c r="K102" s="23"/>
      <c r="L102" s="23"/>
    </row>
    <row r="103" spans="1:12" customFormat="1" ht="30" customHeight="1">
      <c r="A103" s="21"/>
      <c r="B103" s="21"/>
      <c r="C103" s="160"/>
      <c r="D103" s="163"/>
      <c r="E103" s="164"/>
      <c r="F103" s="159"/>
      <c r="G103" s="23"/>
      <c r="H103" s="23"/>
      <c r="I103" s="23"/>
      <c r="J103" s="23"/>
      <c r="K103" s="23"/>
      <c r="L103" s="23"/>
    </row>
    <row r="104" spans="1:12" customFormat="1" ht="30" customHeight="1">
      <c r="A104" s="21"/>
      <c r="B104" s="21"/>
      <c r="C104" s="160"/>
      <c r="D104" s="163"/>
      <c r="E104" s="164"/>
      <c r="F104" s="159"/>
      <c r="G104" s="23"/>
      <c r="H104" s="23"/>
      <c r="I104" s="23"/>
      <c r="J104" s="23"/>
      <c r="K104" s="23"/>
      <c r="L104" s="23"/>
    </row>
    <row r="105" spans="1:12" customFormat="1" ht="30" customHeight="1">
      <c r="A105" s="21"/>
      <c r="B105" s="21"/>
      <c r="C105" s="160"/>
      <c r="D105" s="163"/>
      <c r="E105" s="164"/>
      <c r="F105" s="159"/>
      <c r="G105" s="23"/>
      <c r="H105" s="23"/>
      <c r="I105" s="23"/>
      <c r="J105" s="23"/>
      <c r="K105" s="23"/>
      <c r="L105" s="23"/>
    </row>
    <row r="106" spans="1:12" customFormat="1" ht="30" customHeight="1">
      <c r="A106" s="21"/>
      <c r="B106" s="21"/>
      <c r="C106" s="160"/>
      <c r="D106" s="163"/>
      <c r="E106" s="164"/>
      <c r="F106" s="159"/>
      <c r="G106" s="23"/>
      <c r="H106" s="23"/>
      <c r="I106" s="23"/>
      <c r="J106" s="23"/>
      <c r="K106" s="23"/>
      <c r="L106" s="23"/>
    </row>
    <row r="107" spans="1:12" customFormat="1" ht="30" customHeight="1">
      <c r="A107" s="21"/>
      <c r="B107" s="21"/>
      <c r="C107" s="160"/>
      <c r="D107" s="163"/>
      <c r="E107" s="164"/>
      <c r="F107" s="159"/>
      <c r="G107" s="23"/>
      <c r="H107" s="23"/>
      <c r="I107" s="23"/>
      <c r="J107" s="23"/>
      <c r="K107" s="23"/>
      <c r="L107" s="23"/>
    </row>
    <row r="108" spans="1:12" customFormat="1" ht="30" customHeight="1">
      <c r="A108" s="21"/>
      <c r="B108" s="21"/>
      <c r="C108" s="160"/>
      <c r="D108" s="163"/>
      <c r="E108" s="164"/>
      <c r="F108" s="159"/>
      <c r="G108" s="23"/>
      <c r="H108" s="23"/>
      <c r="I108" s="23"/>
      <c r="J108" s="23"/>
      <c r="K108" s="23"/>
      <c r="L108" s="23"/>
    </row>
    <row r="109" spans="1:12" customFormat="1" ht="30" customHeight="1">
      <c r="A109" s="21"/>
      <c r="B109" s="21"/>
      <c r="C109" s="160"/>
      <c r="D109" s="163"/>
      <c r="E109" s="164"/>
      <c r="F109" s="159"/>
      <c r="G109" s="23"/>
      <c r="H109" s="23"/>
      <c r="I109" s="23"/>
      <c r="J109" s="23"/>
      <c r="K109" s="23"/>
      <c r="L109" s="23"/>
    </row>
    <row r="110" spans="1:12" customFormat="1" ht="30" customHeight="1">
      <c r="A110" s="21"/>
      <c r="B110" s="21"/>
      <c r="C110" s="160"/>
      <c r="D110" s="163"/>
      <c r="E110" s="164"/>
      <c r="F110" s="159"/>
      <c r="G110" s="23"/>
      <c r="H110" s="23"/>
      <c r="I110" s="23"/>
      <c r="J110" s="23"/>
      <c r="K110" s="23"/>
      <c r="L110" s="23"/>
    </row>
    <row r="111" spans="1:12" customFormat="1" ht="30" customHeight="1">
      <c r="A111" s="21"/>
      <c r="B111" s="21"/>
      <c r="C111" s="160"/>
      <c r="D111" s="163"/>
      <c r="E111" s="164"/>
      <c r="F111" s="159"/>
      <c r="G111" s="23"/>
      <c r="H111" s="23"/>
      <c r="I111" s="23"/>
      <c r="J111" s="23"/>
      <c r="K111" s="23"/>
      <c r="L111" s="23"/>
    </row>
    <row r="112" spans="1:12" customFormat="1" ht="30" customHeight="1">
      <c r="A112" s="21"/>
      <c r="B112" s="21"/>
      <c r="C112" s="160"/>
      <c r="D112" s="163"/>
      <c r="E112" s="164"/>
      <c r="F112" s="159"/>
      <c r="G112" s="23"/>
      <c r="H112" s="23"/>
      <c r="I112" s="23"/>
      <c r="J112" s="23"/>
      <c r="K112" s="23"/>
      <c r="L112" s="23"/>
    </row>
    <row r="113" spans="1:12" customFormat="1" ht="30" customHeight="1">
      <c r="A113" s="21"/>
      <c r="B113" s="21"/>
      <c r="C113" s="160"/>
      <c r="D113" s="163"/>
      <c r="E113" s="164"/>
      <c r="F113" s="159"/>
      <c r="G113" s="23"/>
      <c r="H113" s="23"/>
      <c r="I113" s="23"/>
      <c r="J113" s="23"/>
      <c r="K113" s="23"/>
      <c r="L113" s="23"/>
    </row>
    <row r="114" spans="1:12" customFormat="1" ht="30" customHeight="1">
      <c r="A114" s="21"/>
      <c r="B114" s="21"/>
      <c r="C114" s="160"/>
      <c r="D114" s="163"/>
      <c r="E114" s="164"/>
      <c r="F114" s="159"/>
      <c r="G114" s="23"/>
      <c r="H114" s="23"/>
      <c r="I114" s="23"/>
      <c r="J114" s="23"/>
      <c r="K114" s="23"/>
      <c r="L114" s="23"/>
    </row>
    <row r="115" spans="1:12" customFormat="1" ht="30" customHeight="1">
      <c r="A115" s="21"/>
      <c r="B115" s="21"/>
      <c r="C115" s="160"/>
      <c r="D115" s="163"/>
      <c r="E115" s="164"/>
      <c r="F115" s="159"/>
      <c r="G115" s="23"/>
      <c r="H115" s="23"/>
      <c r="I115" s="23"/>
      <c r="J115" s="23"/>
      <c r="K115" s="23"/>
      <c r="L115" s="23"/>
    </row>
    <row r="116" spans="1:12" customFormat="1" ht="30" customHeight="1">
      <c r="A116" s="21"/>
      <c r="B116" s="21"/>
      <c r="C116" s="160"/>
      <c r="D116" s="163"/>
      <c r="E116" s="164"/>
      <c r="F116" s="159"/>
      <c r="G116" s="23"/>
      <c r="H116" s="23"/>
      <c r="I116" s="23"/>
      <c r="J116" s="23"/>
      <c r="K116" s="23"/>
      <c r="L116" s="23"/>
    </row>
    <row r="117" spans="1:12" customFormat="1" ht="30" customHeight="1">
      <c r="A117" s="21"/>
      <c r="B117" s="21"/>
      <c r="C117" s="160"/>
      <c r="D117" s="163"/>
      <c r="E117" s="164"/>
      <c r="F117" s="159"/>
      <c r="G117" s="23"/>
      <c r="H117" s="23"/>
      <c r="I117" s="23"/>
      <c r="J117" s="23"/>
      <c r="K117" s="23"/>
      <c r="L117" s="23"/>
    </row>
    <row r="118" spans="1:12" customFormat="1" ht="30" customHeight="1">
      <c r="A118" s="21"/>
      <c r="B118" s="21"/>
      <c r="C118" s="160"/>
      <c r="D118" s="163"/>
      <c r="E118" s="164"/>
      <c r="F118" s="159"/>
      <c r="G118" s="23"/>
      <c r="H118" s="23"/>
      <c r="I118" s="23"/>
      <c r="J118" s="23"/>
      <c r="K118" s="23"/>
      <c r="L118" s="23"/>
    </row>
    <row r="119" spans="1:12" customFormat="1" ht="30" customHeight="1">
      <c r="A119" s="21"/>
      <c r="B119" s="21"/>
      <c r="C119" s="160"/>
      <c r="D119" s="163"/>
      <c r="E119" s="164"/>
      <c r="F119" s="159"/>
      <c r="G119" s="23"/>
      <c r="H119" s="23"/>
      <c r="I119" s="23"/>
      <c r="J119" s="23"/>
      <c r="K119" s="23"/>
      <c r="L119" s="23"/>
    </row>
    <row r="120" spans="1:12" customFormat="1" ht="30" customHeight="1">
      <c r="A120" s="21"/>
      <c r="B120" s="21"/>
      <c r="C120" s="160"/>
      <c r="D120" s="163"/>
      <c r="E120" s="164"/>
      <c r="F120" s="159"/>
      <c r="G120" s="23"/>
      <c r="H120" s="23"/>
      <c r="I120" s="23"/>
      <c r="J120" s="23"/>
      <c r="K120" s="23"/>
      <c r="L120" s="23"/>
    </row>
    <row r="121" spans="1:12" customFormat="1" ht="30" customHeight="1">
      <c r="A121" s="21"/>
      <c r="B121" s="21"/>
      <c r="C121" s="160"/>
      <c r="D121" s="163"/>
      <c r="E121" s="164"/>
      <c r="F121" s="159"/>
      <c r="G121" s="23"/>
      <c r="H121" s="23"/>
      <c r="I121" s="23"/>
      <c r="J121" s="23"/>
      <c r="K121" s="23"/>
      <c r="L121" s="23"/>
    </row>
    <row r="122" spans="1:12" customFormat="1" ht="30" customHeight="1">
      <c r="A122" s="21"/>
      <c r="B122" s="21"/>
      <c r="C122" s="160"/>
      <c r="D122" s="163"/>
      <c r="E122" s="164"/>
      <c r="F122" s="159"/>
      <c r="G122" s="23"/>
      <c r="H122" s="23"/>
      <c r="I122" s="23"/>
      <c r="J122" s="23"/>
      <c r="K122" s="23"/>
      <c r="L122" s="23"/>
    </row>
    <row r="123" spans="1:12" customFormat="1" ht="30" customHeight="1">
      <c r="A123" s="21"/>
      <c r="B123" s="21"/>
      <c r="C123" s="160"/>
      <c r="D123" s="163"/>
      <c r="E123" s="164"/>
      <c r="F123" s="159"/>
      <c r="G123" s="23"/>
      <c r="H123" s="23"/>
      <c r="I123" s="23"/>
      <c r="J123" s="23"/>
      <c r="K123" s="23"/>
      <c r="L123" s="23"/>
    </row>
    <row r="124" spans="1:12" customFormat="1" ht="30" customHeight="1">
      <c r="A124" s="21"/>
      <c r="B124" s="21"/>
      <c r="C124" s="160"/>
      <c r="D124" s="163"/>
      <c r="E124" s="164"/>
      <c r="F124" s="159"/>
      <c r="G124" s="23"/>
      <c r="H124" s="23"/>
      <c r="I124" s="23"/>
      <c r="J124" s="23"/>
      <c r="K124" s="23"/>
      <c r="L124" s="23"/>
    </row>
    <row r="125" spans="1:12" customFormat="1" ht="30" customHeight="1">
      <c r="A125" s="21"/>
      <c r="B125" s="21"/>
      <c r="C125" s="160"/>
      <c r="D125" s="163"/>
      <c r="E125" s="164"/>
      <c r="F125" s="159"/>
      <c r="G125" s="23"/>
      <c r="H125" s="23"/>
      <c r="I125" s="23"/>
      <c r="J125" s="23"/>
      <c r="K125" s="23"/>
      <c r="L125" s="23"/>
    </row>
    <row r="126" spans="1:12" customFormat="1" ht="30" customHeight="1">
      <c r="A126" s="21"/>
      <c r="B126" s="21"/>
      <c r="C126" s="160"/>
      <c r="D126" s="163"/>
      <c r="E126" s="164"/>
      <c r="F126" s="159"/>
      <c r="G126" s="23"/>
      <c r="H126" s="23"/>
      <c r="I126" s="23"/>
      <c r="J126" s="23"/>
      <c r="K126" s="23"/>
      <c r="L126" s="23"/>
    </row>
    <row r="127" spans="1:12" customFormat="1" ht="30" customHeight="1">
      <c r="A127" s="21"/>
      <c r="B127" s="21"/>
      <c r="C127" s="160"/>
      <c r="D127" s="163"/>
      <c r="E127" s="164"/>
      <c r="F127" s="159"/>
      <c r="G127" s="23"/>
      <c r="H127" s="23"/>
      <c r="I127" s="23"/>
      <c r="J127" s="23"/>
      <c r="K127" s="23"/>
      <c r="L127" s="23"/>
    </row>
    <row r="128" spans="1:12" customFormat="1" ht="30" customHeight="1">
      <c r="A128" s="21"/>
      <c r="B128" s="21"/>
      <c r="C128" s="160"/>
      <c r="D128" s="163"/>
      <c r="E128" s="164"/>
      <c r="F128" s="159"/>
      <c r="G128" s="23"/>
      <c r="H128" s="23"/>
      <c r="I128" s="23"/>
      <c r="J128" s="23"/>
      <c r="K128" s="23"/>
      <c r="L128" s="23"/>
    </row>
    <row r="129" spans="1:12" customFormat="1" ht="30" customHeight="1">
      <c r="A129" s="21"/>
      <c r="B129" s="21"/>
      <c r="C129" s="160"/>
      <c r="D129" s="163"/>
      <c r="E129" s="164"/>
      <c r="F129" s="159"/>
      <c r="G129" s="23"/>
      <c r="H129" s="23"/>
      <c r="I129" s="23"/>
      <c r="J129" s="23"/>
      <c r="K129" s="23"/>
      <c r="L129" s="23"/>
    </row>
    <row r="130" spans="1:12" customFormat="1" ht="30" customHeight="1">
      <c r="A130" s="21"/>
      <c r="B130" s="21"/>
      <c r="C130" s="160"/>
      <c r="D130" s="163"/>
      <c r="E130" s="164"/>
      <c r="F130" s="159"/>
      <c r="G130" s="23"/>
      <c r="H130" s="23"/>
      <c r="I130" s="23"/>
      <c r="J130" s="23"/>
      <c r="K130" s="23"/>
      <c r="L130" s="23"/>
    </row>
    <row r="131" spans="1:12" customFormat="1" ht="30" customHeight="1">
      <c r="A131" s="21"/>
      <c r="B131" s="21"/>
      <c r="C131" s="160"/>
      <c r="D131" s="163"/>
      <c r="E131" s="164"/>
      <c r="F131" s="159"/>
      <c r="G131" s="23"/>
      <c r="H131" s="23"/>
      <c r="I131" s="23"/>
      <c r="J131" s="23"/>
      <c r="K131" s="23"/>
      <c r="L131" s="23"/>
    </row>
    <row r="132" spans="1:12" customFormat="1" ht="30" customHeight="1">
      <c r="A132" s="21"/>
      <c r="B132" s="21"/>
      <c r="C132" s="160"/>
      <c r="D132" s="163"/>
      <c r="E132" s="164"/>
      <c r="F132" s="159"/>
      <c r="G132" s="23"/>
      <c r="H132" s="23"/>
      <c r="I132" s="23"/>
      <c r="J132" s="23"/>
      <c r="K132" s="23"/>
      <c r="L132" s="23"/>
    </row>
    <row r="133" spans="1:12" customFormat="1" ht="30" customHeight="1">
      <c r="A133" s="21"/>
      <c r="B133" s="21"/>
      <c r="C133" s="160"/>
      <c r="D133" s="163"/>
      <c r="E133" s="164"/>
      <c r="F133" s="159"/>
      <c r="G133" s="23"/>
      <c r="H133" s="23"/>
      <c r="I133" s="23"/>
      <c r="J133" s="23"/>
      <c r="K133" s="23"/>
      <c r="L133" s="23"/>
    </row>
    <row r="134" spans="1:12" customFormat="1" ht="30" customHeight="1">
      <c r="A134" s="21"/>
      <c r="B134" s="21"/>
      <c r="C134" s="160"/>
      <c r="D134" s="163"/>
      <c r="E134" s="164"/>
      <c r="F134" s="159"/>
      <c r="G134" s="23"/>
      <c r="H134" s="23"/>
      <c r="I134" s="23"/>
      <c r="J134" s="23"/>
      <c r="K134" s="23"/>
      <c r="L134" s="23"/>
    </row>
    <row r="135" spans="1:12" customFormat="1" ht="30" customHeight="1">
      <c r="A135" s="21"/>
      <c r="B135" s="21"/>
      <c r="C135" s="160"/>
      <c r="D135" s="163"/>
      <c r="E135" s="164"/>
      <c r="F135" s="159"/>
      <c r="G135" s="23"/>
      <c r="H135" s="23"/>
      <c r="I135" s="23"/>
      <c r="J135" s="23"/>
      <c r="K135" s="23"/>
      <c r="L135" s="23"/>
    </row>
    <row r="136" spans="1:12" customFormat="1" ht="30" customHeight="1">
      <c r="A136" s="21"/>
      <c r="B136" s="21"/>
      <c r="C136" s="160"/>
      <c r="D136" s="163"/>
      <c r="E136" s="164"/>
      <c r="F136" s="159"/>
      <c r="G136" s="23"/>
      <c r="H136" s="23"/>
      <c r="I136" s="23"/>
      <c r="J136" s="23"/>
      <c r="K136" s="23"/>
      <c r="L136" s="23"/>
    </row>
    <row r="137" spans="1:12" customFormat="1" ht="30" customHeight="1">
      <c r="A137" s="21"/>
      <c r="B137" s="21"/>
      <c r="C137" s="160"/>
      <c r="D137" s="163"/>
      <c r="E137" s="164"/>
      <c r="F137" s="159"/>
      <c r="G137" s="23"/>
      <c r="H137" s="23"/>
      <c r="I137" s="23"/>
      <c r="J137" s="23"/>
      <c r="K137" s="23"/>
      <c r="L137" s="23"/>
    </row>
    <row r="138" spans="1:12" customFormat="1" ht="30" customHeight="1">
      <c r="A138" s="21"/>
      <c r="B138" s="21"/>
      <c r="C138" s="160"/>
      <c r="D138" s="163"/>
      <c r="E138" s="164"/>
      <c r="F138" s="159"/>
      <c r="G138" s="23"/>
      <c r="H138" s="23"/>
      <c r="I138" s="23"/>
      <c r="J138" s="23"/>
      <c r="K138" s="23"/>
      <c r="L138" s="23"/>
    </row>
    <row r="139" spans="1:12" customFormat="1" ht="30" customHeight="1">
      <c r="A139" s="21"/>
      <c r="B139" s="21"/>
      <c r="C139" s="160"/>
      <c r="D139" s="163"/>
      <c r="E139" s="164"/>
      <c r="F139" s="159"/>
      <c r="G139" s="23"/>
      <c r="H139" s="23"/>
      <c r="I139" s="23"/>
      <c r="J139" s="23"/>
      <c r="K139" s="23"/>
      <c r="L139" s="23"/>
    </row>
    <row r="140" spans="1:12" customFormat="1" ht="30" customHeight="1">
      <c r="A140" s="21"/>
      <c r="B140" s="21"/>
      <c r="C140" s="160"/>
      <c r="D140" s="163"/>
      <c r="E140" s="164"/>
      <c r="F140" s="159"/>
      <c r="G140" s="23"/>
      <c r="H140" s="23"/>
      <c r="I140" s="23"/>
      <c r="J140" s="23"/>
      <c r="K140" s="23"/>
      <c r="L140" s="23"/>
    </row>
    <row r="141" spans="1:12" customFormat="1" ht="30" customHeight="1">
      <c r="A141" s="21"/>
      <c r="B141" s="21"/>
      <c r="C141" s="160"/>
      <c r="D141" s="163"/>
      <c r="E141" s="164"/>
      <c r="F141" s="159"/>
      <c r="G141" s="23"/>
      <c r="H141" s="23"/>
      <c r="I141" s="23"/>
      <c r="J141" s="23"/>
      <c r="K141" s="23"/>
      <c r="L141" s="23"/>
    </row>
    <row r="142" spans="1:12" customFormat="1" ht="30" customHeight="1">
      <c r="A142" s="21"/>
      <c r="B142" s="21"/>
      <c r="C142" s="160"/>
      <c r="D142" s="163"/>
      <c r="E142" s="164"/>
      <c r="F142" s="159"/>
      <c r="G142" s="23"/>
      <c r="H142" s="23"/>
      <c r="I142" s="23"/>
      <c r="J142" s="23"/>
      <c r="K142" s="23"/>
      <c r="L142" s="23"/>
    </row>
    <row r="143" spans="1:12" customFormat="1" ht="30" customHeight="1">
      <c r="A143" s="21"/>
      <c r="B143" s="21"/>
      <c r="C143" s="160"/>
      <c r="D143" s="163"/>
      <c r="E143" s="164"/>
      <c r="F143" s="159"/>
      <c r="G143" s="23"/>
      <c r="H143" s="23"/>
      <c r="I143" s="23"/>
      <c r="J143" s="23"/>
      <c r="K143" s="23"/>
      <c r="L143" s="23"/>
    </row>
    <row r="144" spans="1:12" customFormat="1" ht="30" customHeight="1">
      <c r="A144" s="21"/>
      <c r="B144" s="21"/>
      <c r="C144" s="160"/>
      <c r="D144" s="163"/>
      <c r="E144" s="164"/>
      <c r="F144" s="159"/>
      <c r="G144" s="23"/>
      <c r="H144" s="23"/>
      <c r="I144" s="23"/>
      <c r="J144" s="23"/>
      <c r="K144" s="23"/>
      <c r="L144" s="23"/>
    </row>
    <row r="145" spans="1:12" customFormat="1" ht="30" customHeight="1">
      <c r="A145" s="21"/>
      <c r="B145" s="21"/>
      <c r="C145" s="160"/>
      <c r="D145" s="163"/>
      <c r="E145" s="164"/>
      <c r="F145" s="159"/>
      <c r="G145" s="23"/>
      <c r="H145" s="23"/>
      <c r="I145" s="23"/>
      <c r="J145" s="23"/>
      <c r="K145" s="23"/>
      <c r="L145" s="23"/>
    </row>
    <row r="146" spans="1:12" customFormat="1" ht="30" customHeight="1">
      <c r="A146" s="21"/>
      <c r="B146" s="21"/>
      <c r="C146" s="160"/>
      <c r="D146" s="163"/>
      <c r="E146" s="164"/>
      <c r="F146" s="159"/>
      <c r="G146" s="23"/>
      <c r="H146" s="23"/>
      <c r="I146" s="23"/>
      <c r="J146" s="23"/>
      <c r="K146" s="23"/>
      <c r="L146" s="23"/>
    </row>
    <row r="147" spans="1:12" customFormat="1" ht="30" customHeight="1">
      <c r="A147" s="21"/>
      <c r="B147" s="21"/>
      <c r="C147" s="160"/>
      <c r="D147" s="163"/>
      <c r="E147" s="164"/>
      <c r="F147" s="159"/>
      <c r="G147" s="23"/>
      <c r="H147" s="23"/>
      <c r="I147" s="23"/>
      <c r="J147" s="23"/>
      <c r="K147" s="23"/>
      <c r="L147" s="23"/>
    </row>
    <row r="148" spans="1:12" customFormat="1" ht="30" customHeight="1">
      <c r="A148" s="21"/>
      <c r="B148" s="21"/>
      <c r="C148" s="160"/>
      <c r="D148" s="163"/>
      <c r="E148" s="164"/>
      <c r="F148" s="159"/>
      <c r="G148" s="23"/>
      <c r="H148" s="23"/>
      <c r="I148" s="23"/>
      <c r="J148" s="23"/>
      <c r="K148" s="23"/>
      <c r="L148" s="23"/>
    </row>
    <row r="149" spans="1:12" customFormat="1" ht="30" customHeight="1">
      <c r="A149" s="21"/>
      <c r="B149" s="21"/>
      <c r="C149" s="160"/>
      <c r="D149" s="163"/>
      <c r="E149" s="164"/>
      <c r="F149" s="159"/>
      <c r="G149" s="23"/>
      <c r="H149" s="23"/>
      <c r="I149" s="23"/>
      <c r="J149" s="23"/>
      <c r="K149" s="23"/>
      <c r="L149" s="23"/>
    </row>
    <row r="150" spans="1:12" customFormat="1" ht="30" customHeight="1">
      <c r="A150" s="21"/>
      <c r="B150" s="21"/>
      <c r="C150" s="160"/>
      <c r="D150" s="163"/>
      <c r="E150" s="164"/>
      <c r="F150" s="159"/>
      <c r="G150" s="23"/>
      <c r="H150" s="23"/>
      <c r="I150" s="23"/>
      <c r="J150" s="23"/>
      <c r="K150" s="23"/>
      <c r="L150" s="23"/>
    </row>
    <row r="151" spans="1:12" customFormat="1" ht="30" customHeight="1">
      <c r="A151" s="21"/>
      <c r="B151" s="21"/>
      <c r="C151" s="160"/>
      <c r="D151" s="163"/>
      <c r="E151" s="164"/>
      <c r="F151" s="159"/>
      <c r="G151" s="23"/>
      <c r="H151" s="23"/>
      <c r="I151" s="23"/>
      <c r="J151" s="23"/>
      <c r="K151" s="23"/>
      <c r="L151" s="23"/>
    </row>
    <row r="152" spans="1:12" customFormat="1" ht="30" customHeight="1">
      <c r="A152" s="21"/>
      <c r="B152" s="21"/>
      <c r="C152" s="160"/>
      <c r="D152" s="163"/>
      <c r="E152" s="164"/>
      <c r="F152" s="159"/>
      <c r="G152" s="23"/>
      <c r="H152" s="23"/>
      <c r="I152" s="23"/>
      <c r="J152" s="23"/>
      <c r="K152" s="23"/>
      <c r="L152" s="23"/>
    </row>
    <row r="153" spans="1:12" customFormat="1" ht="30" customHeight="1">
      <c r="A153" s="21"/>
      <c r="B153" s="21"/>
      <c r="C153" s="160"/>
      <c r="D153" s="163"/>
      <c r="E153" s="164"/>
      <c r="F153" s="159"/>
      <c r="G153" s="23"/>
      <c r="H153" s="23"/>
      <c r="I153" s="23"/>
      <c r="J153" s="23"/>
      <c r="K153" s="23"/>
      <c r="L153" s="23"/>
    </row>
    <row r="154" spans="1:12" customFormat="1" ht="30" customHeight="1">
      <c r="A154" s="21"/>
      <c r="B154" s="21"/>
      <c r="C154" s="160"/>
      <c r="D154" s="163"/>
      <c r="E154" s="164"/>
      <c r="F154" s="159"/>
      <c r="G154" s="23"/>
      <c r="H154" s="23"/>
      <c r="I154" s="23"/>
      <c r="J154" s="23"/>
      <c r="K154" s="23"/>
      <c r="L154" s="23"/>
    </row>
    <row r="155" spans="1:12" customFormat="1" ht="30" customHeight="1">
      <c r="A155" s="21"/>
      <c r="B155" s="21"/>
      <c r="C155" s="160"/>
      <c r="D155" s="163"/>
      <c r="E155" s="164"/>
      <c r="F155" s="159"/>
      <c r="G155" s="23"/>
      <c r="H155" s="23"/>
      <c r="I155" s="23"/>
      <c r="J155" s="23"/>
      <c r="K155" s="23"/>
      <c r="L155" s="23"/>
    </row>
    <row r="156" spans="1:12" customFormat="1" ht="30" customHeight="1">
      <c r="A156" s="21"/>
      <c r="B156" s="21"/>
      <c r="C156" s="160"/>
      <c r="D156" s="163"/>
      <c r="E156" s="164"/>
      <c r="F156" s="159"/>
      <c r="G156" s="23"/>
      <c r="H156" s="23"/>
      <c r="I156" s="23"/>
      <c r="J156" s="23"/>
      <c r="K156" s="23"/>
      <c r="L156" s="23"/>
    </row>
    <row r="157" spans="1:12" customFormat="1" ht="30" customHeight="1">
      <c r="A157" s="21"/>
      <c r="B157" s="21"/>
      <c r="C157" s="160"/>
      <c r="D157" s="163"/>
      <c r="E157" s="164"/>
      <c r="F157" s="159"/>
      <c r="G157" s="23"/>
      <c r="H157" s="23"/>
      <c r="I157" s="23"/>
      <c r="J157" s="23"/>
      <c r="K157" s="23"/>
      <c r="L157" s="23"/>
    </row>
    <row r="158" spans="1:12" customFormat="1" ht="30" customHeight="1">
      <c r="A158" s="21"/>
      <c r="B158" s="21"/>
      <c r="C158" s="160"/>
      <c r="D158" s="163"/>
      <c r="E158" s="164"/>
      <c r="F158" s="159"/>
      <c r="G158" s="23"/>
      <c r="H158" s="23"/>
      <c r="I158" s="23"/>
      <c r="J158" s="23"/>
      <c r="K158" s="23"/>
      <c r="L158" s="23"/>
    </row>
    <row r="159" spans="1:12" customFormat="1" ht="30" customHeight="1">
      <c r="A159" s="21"/>
      <c r="B159" s="21"/>
      <c r="C159" s="160"/>
      <c r="D159" s="163"/>
      <c r="E159" s="164"/>
      <c r="F159" s="159"/>
      <c r="G159" s="23"/>
      <c r="H159" s="23"/>
      <c r="I159" s="23"/>
      <c r="J159" s="23"/>
      <c r="K159" s="23"/>
      <c r="L159" s="23"/>
    </row>
    <row r="160" spans="1:12" customFormat="1" ht="30" customHeight="1">
      <c r="A160" s="21"/>
      <c r="B160" s="21"/>
      <c r="C160" s="160"/>
      <c r="D160" s="163"/>
      <c r="E160" s="164"/>
      <c r="F160" s="159"/>
      <c r="G160" s="23"/>
      <c r="H160" s="23"/>
      <c r="I160" s="23"/>
      <c r="J160" s="23"/>
      <c r="K160" s="23"/>
      <c r="L160" s="23"/>
    </row>
    <row r="161" spans="1:12" customFormat="1" ht="30" customHeight="1">
      <c r="A161" s="21"/>
      <c r="B161" s="21"/>
      <c r="C161" s="160"/>
      <c r="D161" s="163"/>
      <c r="E161" s="164"/>
      <c r="F161" s="159"/>
      <c r="G161" s="23"/>
      <c r="H161" s="23"/>
      <c r="I161" s="23"/>
      <c r="J161" s="23"/>
      <c r="K161" s="23"/>
      <c r="L161" s="23"/>
    </row>
    <row r="162" spans="1:12" customFormat="1" ht="30" customHeight="1">
      <c r="A162" s="21"/>
      <c r="B162" s="21"/>
      <c r="C162" s="160"/>
      <c r="D162" s="163"/>
      <c r="E162" s="164"/>
      <c r="F162" s="159"/>
      <c r="G162" s="23"/>
      <c r="H162" s="23"/>
      <c r="I162" s="23"/>
      <c r="J162" s="23"/>
      <c r="K162" s="23"/>
      <c r="L162" s="23"/>
    </row>
    <row r="163" spans="1:12" customFormat="1" ht="30" customHeight="1">
      <c r="A163" s="21"/>
      <c r="B163" s="21"/>
      <c r="C163" s="160"/>
      <c r="D163" s="163"/>
      <c r="E163" s="164"/>
      <c r="F163" s="159"/>
      <c r="G163" s="23"/>
      <c r="H163" s="23"/>
      <c r="I163" s="23"/>
      <c r="J163" s="23"/>
      <c r="K163" s="23"/>
      <c r="L163" s="23"/>
    </row>
    <row r="164" spans="1:12" customFormat="1" ht="30" customHeight="1">
      <c r="A164" s="21"/>
      <c r="B164" s="21"/>
      <c r="C164" s="160"/>
      <c r="D164" s="163"/>
      <c r="E164" s="164"/>
      <c r="F164" s="159"/>
      <c r="G164" s="23"/>
      <c r="H164" s="23"/>
      <c r="I164" s="23"/>
      <c r="J164" s="23"/>
      <c r="K164" s="23"/>
      <c r="L164" s="23"/>
    </row>
    <row r="165" spans="1:12" customFormat="1" ht="30" customHeight="1">
      <c r="A165" s="21"/>
      <c r="B165" s="21"/>
      <c r="C165" s="160"/>
      <c r="D165" s="163"/>
      <c r="E165" s="164"/>
      <c r="F165" s="159"/>
      <c r="G165" s="23"/>
      <c r="H165" s="23"/>
      <c r="I165" s="23"/>
      <c r="J165" s="23"/>
      <c r="K165" s="23"/>
      <c r="L165" s="23"/>
    </row>
    <row r="166" spans="1:12" customFormat="1" ht="30" customHeight="1">
      <c r="A166" s="21"/>
      <c r="B166" s="21"/>
      <c r="C166" s="160"/>
      <c r="D166" s="163"/>
      <c r="E166" s="164"/>
      <c r="F166" s="159"/>
      <c r="G166" s="23"/>
      <c r="H166" s="23"/>
      <c r="I166" s="23"/>
      <c r="J166" s="23"/>
      <c r="K166" s="23"/>
      <c r="L166" s="23"/>
    </row>
    <row r="167" spans="1:12" customFormat="1" ht="30" customHeight="1">
      <c r="A167" s="21"/>
      <c r="B167" s="21"/>
      <c r="C167" s="160"/>
      <c r="D167" s="163"/>
      <c r="E167" s="164"/>
      <c r="F167" s="159"/>
      <c r="G167" s="23"/>
      <c r="H167" s="23"/>
      <c r="I167" s="23"/>
      <c r="J167" s="23"/>
      <c r="K167" s="23"/>
      <c r="L167" s="23"/>
    </row>
    <row r="168" spans="1:12" customFormat="1" ht="30" customHeight="1">
      <c r="A168" s="21"/>
      <c r="B168" s="21"/>
      <c r="C168" s="160"/>
      <c r="D168" s="163"/>
      <c r="E168" s="164"/>
      <c r="F168" s="159"/>
      <c r="G168" s="23"/>
      <c r="H168" s="23"/>
      <c r="I168" s="23"/>
      <c r="J168" s="23"/>
      <c r="K168" s="23"/>
      <c r="L168" s="23"/>
    </row>
    <row r="169" spans="1:12" customFormat="1" ht="30" customHeight="1">
      <c r="A169" s="21"/>
      <c r="B169" s="21"/>
      <c r="C169" s="160"/>
      <c r="D169" s="163"/>
      <c r="E169" s="164"/>
      <c r="F169" s="159"/>
      <c r="G169" s="23"/>
      <c r="H169" s="23"/>
      <c r="I169" s="23"/>
      <c r="J169" s="23"/>
      <c r="K169" s="23"/>
      <c r="L169" s="23"/>
    </row>
    <row r="170" spans="1:12" customFormat="1" ht="30" customHeight="1">
      <c r="A170" s="21"/>
      <c r="B170" s="21"/>
      <c r="C170" s="160"/>
      <c r="D170" s="163"/>
      <c r="E170" s="164"/>
      <c r="F170" s="159"/>
      <c r="G170" s="23"/>
      <c r="H170" s="23"/>
      <c r="I170" s="23"/>
      <c r="J170" s="23"/>
      <c r="K170" s="23"/>
      <c r="L170" s="23"/>
    </row>
    <row r="171" spans="1:12" customFormat="1" ht="30" customHeight="1">
      <c r="A171" s="21"/>
      <c r="B171" s="21"/>
      <c r="C171" s="160"/>
      <c r="D171" s="163"/>
      <c r="E171" s="164"/>
      <c r="F171" s="159"/>
      <c r="G171" s="23"/>
      <c r="H171" s="23"/>
      <c r="I171" s="23"/>
      <c r="J171" s="23"/>
      <c r="K171" s="23"/>
      <c r="L171" s="23"/>
    </row>
    <row r="172" spans="1:12" customFormat="1" ht="30" customHeight="1">
      <c r="A172" s="21"/>
      <c r="B172" s="21"/>
      <c r="C172" s="160"/>
      <c r="D172" s="163"/>
      <c r="E172" s="164"/>
      <c r="F172" s="159"/>
      <c r="G172" s="23"/>
      <c r="H172" s="23"/>
      <c r="I172" s="23"/>
      <c r="J172" s="23"/>
      <c r="K172" s="23"/>
      <c r="L172" s="23"/>
    </row>
    <row r="173" spans="1:12" customFormat="1" ht="30" customHeight="1">
      <c r="A173" s="21"/>
      <c r="B173" s="21"/>
      <c r="C173" s="160"/>
      <c r="D173" s="163"/>
      <c r="E173" s="164"/>
      <c r="F173" s="159"/>
      <c r="G173" s="23"/>
      <c r="H173" s="23"/>
      <c r="I173" s="23"/>
      <c r="J173" s="23"/>
      <c r="K173" s="23"/>
      <c r="L173" s="23"/>
    </row>
    <row r="174" spans="1:12" customFormat="1" ht="30" customHeight="1">
      <c r="A174" s="21"/>
      <c r="B174" s="21"/>
      <c r="C174" s="160"/>
      <c r="D174" s="163"/>
      <c r="E174" s="164"/>
      <c r="F174" s="159"/>
      <c r="G174" s="23"/>
      <c r="H174" s="23"/>
      <c r="I174" s="23"/>
      <c r="J174" s="23"/>
      <c r="K174" s="23"/>
      <c r="L174" s="23"/>
    </row>
    <row r="175" spans="1:12" customFormat="1" ht="30" customHeight="1">
      <c r="A175" s="21"/>
      <c r="B175" s="21"/>
      <c r="C175" s="160"/>
      <c r="D175" s="163"/>
      <c r="E175" s="164"/>
      <c r="F175" s="159"/>
      <c r="G175" s="23"/>
      <c r="H175" s="23"/>
      <c r="I175" s="23"/>
      <c r="J175" s="23"/>
      <c r="K175" s="23"/>
      <c r="L175" s="23"/>
    </row>
    <row r="176" spans="1:12" customFormat="1" ht="30" customHeight="1">
      <c r="A176" s="21"/>
      <c r="B176" s="21"/>
      <c r="C176" s="160"/>
      <c r="D176" s="163"/>
      <c r="E176" s="164"/>
      <c r="F176" s="159"/>
      <c r="G176" s="23"/>
      <c r="H176" s="23"/>
      <c r="I176" s="23"/>
      <c r="J176" s="23"/>
      <c r="K176" s="23"/>
      <c r="L176" s="23"/>
    </row>
    <row r="177" spans="1:12" customFormat="1" ht="30" customHeight="1">
      <c r="A177" s="21"/>
      <c r="B177" s="21"/>
      <c r="C177" s="160"/>
      <c r="D177" s="163"/>
      <c r="E177" s="164"/>
      <c r="F177" s="159"/>
      <c r="G177" s="23"/>
      <c r="H177" s="23"/>
      <c r="I177" s="23"/>
      <c r="J177" s="23"/>
      <c r="K177" s="23"/>
      <c r="L177" s="23"/>
    </row>
    <row r="178" spans="1:12" customFormat="1" ht="30" customHeight="1">
      <c r="A178" s="21"/>
      <c r="B178" s="21"/>
      <c r="C178" s="160"/>
      <c r="D178" s="163"/>
      <c r="E178" s="164"/>
      <c r="F178" s="159"/>
      <c r="G178" s="23"/>
      <c r="H178" s="23"/>
      <c r="I178" s="23"/>
      <c r="J178" s="23"/>
      <c r="K178" s="23"/>
      <c r="L178" s="23"/>
    </row>
    <row r="179" spans="1:12" customFormat="1" ht="30" customHeight="1">
      <c r="A179" s="21"/>
      <c r="B179" s="21"/>
      <c r="C179" s="160"/>
      <c r="D179" s="163"/>
      <c r="E179" s="164"/>
      <c r="F179" s="159"/>
      <c r="G179" s="23"/>
      <c r="H179" s="23"/>
      <c r="I179" s="23"/>
      <c r="J179" s="23"/>
      <c r="K179" s="23"/>
      <c r="L179" s="23"/>
    </row>
    <row r="180" spans="1:12" customFormat="1" ht="30" customHeight="1">
      <c r="A180" s="21"/>
      <c r="B180" s="21"/>
      <c r="C180" s="160"/>
      <c r="D180" s="163"/>
      <c r="E180" s="164"/>
      <c r="F180" s="159"/>
      <c r="G180" s="23"/>
      <c r="H180" s="23"/>
      <c r="I180" s="23"/>
      <c r="J180" s="23"/>
      <c r="K180" s="23"/>
      <c r="L180" s="23"/>
    </row>
    <row r="181" spans="1:12" customFormat="1" ht="30" customHeight="1">
      <c r="A181" s="21"/>
      <c r="B181" s="21"/>
      <c r="C181" s="160"/>
      <c r="D181" s="163"/>
      <c r="E181" s="164"/>
      <c r="F181" s="159"/>
      <c r="G181" s="23"/>
      <c r="H181" s="23"/>
      <c r="I181" s="23"/>
      <c r="J181" s="23"/>
      <c r="K181" s="23"/>
      <c r="L181" s="23"/>
    </row>
    <row r="182" spans="1:12" customFormat="1" ht="30" customHeight="1">
      <c r="A182" s="21"/>
      <c r="B182" s="21"/>
      <c r="C182" s="160"/>
      <c r="D182" s="163"/>
      <c r="E182" s="164"/>
      <c r="F182" s="159"/>
      <c r="G182" s="23"/>
      <c r="H182" s="23"/>
      <c r="I182" s="23"/>
      <c r="J182" s="23"/>
      <c r="K182" s="23"/>
      <c r="L182" s="23"/>
    </row>
    <row r="183" spans="1:12" customFormat="1" ht="30" customHeight="1">
      <c r="A183" s="21"/>
      <c r="B183" s="21"/>
      <c r="C183" s="160"/>
      <c r="D183" s="163"/>
      <c r="E183" s="164"/>
      <c r="F183" s="159"/>
      <c r="G183" s="23"/>
      <c r="H183" s="23"/>
      <c r="I183" s="23"/>
      <c r="J183" s="23"/>
      <c r="K183" s="23"/>
      <c r="L183" s="23"/>
    </row>
    <row r="184" spans="1:12" customFormat="1" ht="30" customHeight="1">
      <c r="A184" s="21"/>
      <c r="B184" s="21"/>
      <c r="C184" s="160"/>
      <c r="D184" s="163"/>
      <c r="E184" s="164"/>
      <c r="F184" s="159"/>
      <c r="G184" s="23"/>
      <c r="H184" s="23"/>
      <c r="I184" s="23"/>
      <c r="J184" s="23"/>
      <c r="K184" s="23"/>
      <c r="L184" s="23"/>
    </row>
    <row r="185" spans="1:12" customFormat="1" ht="30" customHeight="1">
      <c r="A185" s="21"/>
      <c r="B185" s="21"/>
      <c r="C185" s="160"/>
      <c r="D185" s="163"/>
      <c r="E185" s="164"/>
      <c r="F185" s="159"/>
      <c r="G185" s="23"/>
      <c r="H185" s="23"/>
      <c r="I185" s="23"/>
      <c r="J185" s="23"/>
      <c r="K185" s="23"/>
      <c r="L185" s="23"/>
    </row>
    <row r="186" spans="1:12" customFormat="1" ht="30" customHeight="1">
      <c r="A186" s="21"/>
      <c r="B186" s="21"/>
      <c r="C186" s="160"/>
      <c r="D186" s="163"/>
      <c r="E186" s="164"/>
      <c r="F186" s="159"/>
      <c r="G186" s="23"/>
      <c r="H186" s="23"/>
      <c r="I186" s="23"/>
      <c r="J186" s="23"/>
      <c r="K186" s="23"/>
      <c r="L186" s="23"/>
    </row>
    <row r="187" spans="1:12" customFormat="1" ht="30" customHeight="1">
      <c r="A187" s="21"/>
      <c r="B187" s="21"/>
      <c r="C187" s="160"/>
      <c r="D187" s="163"/>
      <c r="E187" s="164"/>
      <c r="F187" s="159"/>
      <c r="G187" s="23"/>
      <c r="H187" s="23"/>
      <c r="I187" s="23"/>
      <c r="J187" s="23"/>
      <c r="K187" s="23"/>
      <c r="L187" s="23"/>
    </row>
    <row r="188" spans="1:12" customFormat="1" ht="30" customHeight="1">
      <c r="A188" s="21"/>
      <c r="B188" s="21"/>
      <c r="C188" s="160"/>
      <c r="D188" s="163"/>
      <c r="E188" s="164"/>
      <c r="F188" s="159"/>
      <c r="G188" s="23"/>
      <c r="H188" s="23"/>
      <c r="I188" s="23"/>
      <c r="J188" s="23"/>
      <c r="K188" s="23"/>
      <c r="L188" s="23"/>
    </row>
    <row r="189" spans="1:12" customFormat="1" ht="30" customHeight="1">
      <c r="A189" s="21"/>
      <c r="B189" s="21"/>
      <c r="C189" s="160"/>
      <c r="D189" s="163"/>
      <c r="E189" s="164"/>
      <c r="F189" s="159"/>
      <c r="G189" s="23"/>
      <c r="H189" s="23"/>
      <c r="I189" s="23"/>
      <c r="J189" s="23"/>
      <c r="K189" s="23"/>
      <c r="L189" s="23"/>
    </row>
    <row r="190" spans="1:12" customFormat="1" ht="30" customHeight="1">
      <c r="A190" s="21"/>
      <c r="B190" s="21"/>
      <c r="C190" s="160"/>
      <c r="D190" s="163"/>
      <c r="E190" s="164"/>
      <c r="F190" s="159"/>
      <c r="G190" s="23"/>
      <c r="H190" s="23"/>
      <c r="I190" s="23"/>
      <c r="J190" s="23"/>
      <c r="K190" s="23"/>
      <c r="L190" s="23"/>
    </row>
    <row r="191" spans="1:12" customFormat="1" ht="30" customHeight="1">
      <c r="A191" s="21"/>
      <c r="B191" s="21"/>
      <c r="C191" s="160"/>
      <c r="D191" s="163"/>
      <c r="E191" s="164"/>
      <c r="F191" s="159"/>
      <c r="G191" s="23"/>
      <c r="H191" s="23"/>
      <c r="I191" s="23"/>
      <c r="J191" s="23"/>
      <c r="K191" s="23"/>
      <c r="L191" s="23"/>
    </row>
    <row r="192" spans="1:12" customFormat="1" ht="30" customHeight="1">
      <c r="A192" s="21"/>
      <c r="B192" s="21"/>
      <c r="C192" s="160"/>
      <c r="D192" s="163"/>
      <c r="E192" s="164"/>
      <c r="F192" s="159"/>
      <c r="G192" s="23"/>
      <c r="H192" s="23"/>
      <c r="I192" s="23"/>
      <c r="J192" s="23"/>
      <c r="K192" s="23"/>
      <c r="L192" s="23"/>
    </row>
    <row r="193" spans="1:12" customFormat="1" ht="30" customHeight="1">
      <c r="A193" s="21"/>
      <c r="B193" s="21"/>
      <c r="C193" s="160"/>
      <c r="D193" s="163"/>
      <c r="E193" s="164"/>
      <c r="F193" s="159"/>
      <c r="G193" s="23"/>
      <c r="H193" s="23"/>
      <c r="I193" s="23"/>
      <c r="J193" s="23"/>
      <c r="K193" s="23"/>
      <c r="L193" s="23"/>
    </row>
    <row r="194" spans="1:12" customFormat="1" ht="30" customHeight="1">
      <c r="A194" s="21"/>
      <c r="B194" s="21"/>
      <c r="C194" s="160"/>
      <c r="D194" s="163"/>
      <c r="E194" s="164"/>
      <c r="F194" s="159"/>
      <c r="G194" s="23"/>
      <c r="H194" s="23"/>
      <c r="I194" s="23"/>
      <c r="J194" s="23"/>
      <c r="K194" s="23"/>
      <c r="L194" s="23"/>
    </row>
    <row r="195" spans="1:12" customFormat="1" ht="30" customHeight="1">
      <c r="A195" s="21"/>
      <c r="B195" s="21"/>
      <c r="C195" s="160"/>
      <c r="D195" s="163"/>
      <c r="E195" s="164"/>
      <c r="F195" s="159"/>
      <c r="G195" s="23"/>
      <c r="H195" s="23"/>
      <c r="I195" s="23"/>
      <c r="J195" s="23"/>
      <c r="K195" s="23"/>
      <c r="L195" s="23"/>
    </row>
    <row r="196" spans="1:12" customFormat="1" ht="30" customHeight="1">
      <c r="A196" s="21"/>
      <c r="B196" s="21"/>
      <c r="C196" s="160"/>
      <c r="D196" s="163"/>
      <c r="E196" s="164"/>
      <c r="F196" s="159"/>
      <c r="G196" s="23"/>
      <c r="H196" s="23"/>
      <c r="I196" s="23"/>
      <c r="J196" s="23"/>
      <c r="K196" s="23"/>
      <c r="L196" s="23"/>
    </row>
    <row r="197" spans="1:12" customFormat="1" ht="30" customHeight="1">
      <c r="A197" s="21"/>
      <c r="B197" s="21"/>
      <c r="C197" s="160"/>
      <c r="D197" s="163"/>
      <c r="E197" s="164"/>
      <c r="F197" s="159"/>
      <c r="G197" s="23"/>
      <c r="H197" s="23"/>
      <c r="I197" s="23"/>
      <c r="J197" s="23"/>
      <c r="K197" s="23"/>
      <c r="L197" s="23"/>
    </row>
    <row r="198" spans="1:12" customFormat="1" ht="30" customHeight="1">
      <c r="A198" s="21"/>
      <c r="B198" s="21"/>
      <c r="C198" s="160"/>
      <c r="D198" s="163"/>
      <c r="E198" s="164"/>
      <c r="F198" s="159"/>
      <c r="G198" s="23"/>
      <c r="H198" s="23"/>
      <c r="I198" s="23"/>
      <c r="J198" s="23"/>
      <c r="K198" s="23"/>
      <c r="L198" s="23"/>
    </row>
    <row r="199" spans="1:12" customFormat="1" ht="30" customHeight="1">
      <c r="A199" s="21"/>
      <c r="B199" s="21"/>
      <c r="C199" s="160"/>
      <c r="D199" s="163"/>
      <c r="E199" s="164"/>
      <c r="F199" s="159"/>
      <c r="G199" s="23"/>
      <c r="H199" s="23"/>
      <c r="I199" s="23"/>
      <c r="J199" s="23"/>
      <c r="K199" s="23"/>
      <c r="L199" s="23"/>
    </row>
    <row r="200" spans="1:12" customFormat="1" ht="30" customHeight="1">
      <c r="A200" s="21"/>
      <c r="B200" s="21"/>
      <c r="C200" s="160"/>
      <c r="D200" s="163"/>
      <c r="E200" s="164"/>
      <c r="F200" s="159"/>
      <c r="G200" s="23"/>
      <c r="H200" s="23"/>
      <c r="I200" s="23"/>
      <c r="J200" s="23"/>
      <c r="K200" s="23"/>
      <c r="L200" s="23"/>
    </row>
    <row r="201" spans="1:12" customFormat="1" ht="30" customHeight="1">
      <c r="A201" s="21"/>
      <c r="B201" s="21"/>
      <c r="C201" s="160"/>
      <c r="D201" s="163"/>
      <c r="E201" s="164"/>
      <c r="F201" s="159"/>
      <c r="G201" s="23"/>
      <c r="H201" s="23"/>
      <c r="I201" s="23"/>
      <c r="J201" s="23"/>
      <c r="K201" s="23"/>
      <c r="L201" s="23"/>
    </row>
    <row r="202" spans="1:12" customFormat="1" ht="30" customHeight="1">
      <c r="A202" s="21"/>
      <c r="B202" s="21"/>
      <c r="C202" s="160"/>
      <c r="D202" s="163"/>
      <c r="E202" s="164"/>
      <c r="F202" s="159"/>
      <c r="G202" s="23"/>
      <c r="H202" s="23"/>
      <c r="I202" s="23"/>
      <c r="J202" s="23"/>
      <c r="K202" s="23"/>
      <c r="L202" s="23"/>
    </row>
    <row r="203" spans="1:12" customFormat="1" ht="30" customHeight="1">
      <c r="A203" s="21"/>
      <c r="B203" s="21"/>
      <c r="C203" s="160"/>
      <c r="D203" s="163"/>
      <c r="E203" s="164"/>
      <c r="F203" s="159"/>
      <c r="G203" s="23"/>
      <c r="H203" s="23"/>
      <c r="I203" s="23"/>
      <c r="J203" s="23"/>
      <c r="K203" s="23"/>
      <c r="L203" s="23"/>
    </row>
    <row r="204" spans="1:12" customFormat="1" ht="30" customHeight="1">
      <c r="A204" s="21"/>
      <c r="B204" s="21"/>
      <c r="C204" s="160"/>
      <c r="D204" s="163"/>
      <c r="E204" s="164"/>
      <c r="F204" s="159"/>
      <c r="G204" s="23"/>
      <c r="H204" s="23"/>
      <c r="I204" s="23"/>
      <c r="J204" s="23"/>
      <c r="K204" s="23"/>
      <c r="L204" s="23"/>
    </row>
    <row r="205" spans="1:12" customFormat="1" ht="30" customHeight="1">
      <c r="A205" s="21"/>
      <c r="B205" s="21"/>
      <c r="C205" s="160"/>
      <c r="D205" s="163"/>
      <c r="E205" s="164"/>
      <c r="F205" s="159"/>
      <c r="G205" s="23"/>
      <c r="H205" s="23"/>
      <c r="I205" s="23"/>
      <c r="J205" s="23"/>
      <c r="K205" s="23"/>
      <c r="L205" s="23"/>
    </row>
    <row r="206" spans="1:12" customFormat="1" ht="30" customHeight="1">
      <c r="A206" s="21"/>
      <c r="B206" s="21"/>
      <c r="C206" s="160"/>
      <c r="D206" s="163"/>
      <c r="E206" s="164"/>
      <c r="F206" s="159"/>
      <c r="G206" s="23"/>
      <c r="H206" s="23"/>
      <c r="I206" s="23"/>
      <c r="J206" s="23"/>
      <c r="K206" s="23"/>
      <c r="L206" s="23"/>
    </row>
    <row r="207" spans="1:12" customFormat="1" ht="30" customHeight="1">
      <c r="A207" s="21"/>
      <c r="B207" s="21"/>
      <c r="C207" s="160"/>
      <c r="D207" s="163"/>
      <c r="E207" s="164"/>
      <c r="F207" s="159"/>
      <c r="G207" s="23"/>
      <c r="H207" s="23"/>
      <c r="I207" s="23"/>
      <c r="J207" s="23"/>
      <c r="K207" s="23"/>
      <c r="L207" s="23"/>
    </row>
    <row r="208" spans="1:12" customFormat="1" ht="30" customHeight="1">
      <c r="A208" s="21"/>
      <c r="B208" s="21"/>
      <c r="C208" s="160"/>
      <c r="D208" s="163"/>
      <c r="E208" s="164"/>
      <c r="F208" s="159"/>
      <c r="G208" s="23"/>
      <c r="H208" s="23"/>
      <c r="I208" s="23"/>
      <c r="J208" s="23"/>
      <c r="K208" s="23"/>
      <c r="L208" s="23"/>
    </row>
    <row r="209" spans="1:12" customFormat="1" ht="30" customHeight="1">
      <c r="A209" s="21"/>
      <c r="B209" s="21"/>
      <c r="C209" s="160"/>
      <c r="D209" s="163"/>
      <c r="E209" s="164"/>
      <c r="F209" s="159"/>
      <c r="G209" s="23"/>
      <c r="H209" s="23"/>
      <c r="I209" s="23"/>
      <c r="J209" s="23"/>
      <c r="K209" s="23"/>
      <c r="L209" s="23"/>
    </row>
    <row r="210" spans="1:12" customFormat="1" ht="30" customHeight="1">
      <c r="A210" s="21"/>
      <c r="B210" s="21"/>
      <c r="C210" s="160"/>
      <c r="D210" s="163"/>
      <c r="E210" s="164"/>
      <c r="F210" s="159"/>
      <c r="G210" s="23"/>
      <c r="H210" s="23"/>
      <c r="I210" s="23"/>
      <c r="J210" s="23"/>
      <c r="K210" s="23"/>
      <c r="L210" s="23"/>
    </row>
    <row r="211" spans="1:12" customFormat="1" ht="30" customHeight="1">
      <c r="A211" s="21"/>
      <c r="B211" s="21"/>
      <c r="C211" s="160"/>
      <c r="D211" s="163"/>
      <c r="E211" s="164"/>
      <c r="F211" s="159"/>
      <c r="G211" s="23"/>
      <c r="H211" s="23"/>
      <c r="I211" s="23"/>
      <c r="J211" s="23"/>
      <c r="K211" s="23"/>
      <c r="L211" s="23"/>
    </row>
    <row r="212" spans="1:12" customFormat="1" ht="30" customHeight="1">
      <c r="A212" s="21"/>
      <c r="B212" s="21"/>
      <c r="C212" s="160"/>
      <c r="D212" s="163"/>
      <c r="E212" s="164"/>
      <c r="F212" s="159"/>
      <c r="G212" s="23"/>
      <c r="H212" s="23"/>
      <c r="I212" s="23"/>
      <c r="J212" s="23"/>
      <c r="K212" s="23"/>
      <c r="L212" s="23"/>
    </row>
    <row r="213" spans="1:12" customFormat="1" ht="30" customHeight="1">
      <c r="A213" s="21"/>
      <c r="B213" s="21"/>
      <c r="C213" s="160"/>
      <c r="D213" s="163"/>
      <c r="E213" s="164"/>
      <c r="F213" s="159"/>
      <c r="G213" s="23"/>
      <c r="H213" s="23"/>
      <c r="I213" s="23"/>
      <c r="J213" s="23"/>
      <c r="K213" s="23"/>
      <c r="L213" s="23"/>
    </row>
    <row r="214" spans="1:12" customFormat="1" ht="30" customHeight="1">
      <c r="A214" s="21"/>
      <c r="B214" s="21"/>
      <c r="C214" s="160"/>
      <c r="D214" s="163"/>
      <c r="E214" s="164"/>
      <c r="F214" s="159"/>
      <c r="G214" s="23"/>
      <c r="H214" s="23"/>
      <c r="I214" s="23"/>
      <c r="J214" s="23"/>
      <c r="K214" s="23"/>
      <c r="L214" s="23"/>
    </row>
    <row r="215" spans="1:12" customFormat="1" ht="30" customHeight="1">
      <c r="A215" s="21"/>
      <c r="B215" s="21"/>
      <c r="C215" s="160"/>
      <c r="D215" s="163"/>
      <c r="E215" s="164"/>
      <c r="F215" s="159"/>
      <c r="G215" s="23"/>
      <c r="H215" s="23"/>
      <c r="I215" s="23"/>
      <c r="J215" s="23"/>
      <c r="K215" s="23"/>
      <c r="L215" s="23"/>
    </row>
    <row r="216" spans="1:12" customFormat="1" ht="30" customHeight="1">
      <c r="A216" s="21"/>
      <c r="B216" s="21"/>
      <c r="C216" s="160"/>
      <c r="D216" s="163"/>
      <c r="E216" s="164"/>
      <c r="F216" s="159"/>
      <c r="G216" s="23"/>
      <c r="H216" s="23"/>
      <c r="I216" s="23"/>
      <c r="J216" s="23"/>
      <c r="K216" s="23"/>
      <c r="L216" s="23"/>
    </row>
    <row r="217" spans="1:12" customFormat="1" ht="30" customHeight="1">
      <c r="A217" s="21"/>
      <c r="B217" s="21"/>
      <c r="C217" s="160"/>
      <c r="D217" s="163"/>
      <c r="E217" s="164"/>
      <c r="F217" s="159"/>
      <c r="G217" s="23"/>
      <c r="H217" s="23"/>
      <c r="I217" s="23"/>
      <c r="J217" s="23"/>
      <c r="K217" s="23"/>
      <c r="L217" s="23"/>
    </row>
    <row r="218" spans="1:12" customFormat="1" ht="30" customHeight="1">
      <c r="A218" s="21"/>
      <c r="B218" s="21"/>
      <c r="C218" s="160"/>
      <c r="D218" s="163"/>
      <c r="E218" s="164"/>
      <c r="F218" s="159"/>
      <c r="G218" s="23"/>
      <c r="H218" s="23"/>
      <c r="I218" s="23"/>
      <c r="J218" s="23"/>
      <c r="K218" s="23"/>
      <c r="L218" s="23"/>
    </row>
    <row r="219" spans="1:12" customFormat="1" ht="30" customHeight="1">
      <c r="A219" s="21"/>
      <c r="B219" s="21"/>
      <c r="C219" s="160"/>
      <c r="D219" s="163"/>
      <c r="E219" s="164"/>
      <c r="F219" s="159"/>
      <c r="G219" s="23"/>
      <c r="H219" s="23"/>
      <c r="I219" s="23"/>
      <c r="J219" s="23"/>
      <c r="K219" s="23"/>
      <c r="L219" s="23"/>
    </row>
    <row r="220" spans="1:12" customFormat="1" ht="30" customHeight="1">
      <c r="A220" s="21"/>
      <c r="B220" s="21"/>
      <c r="C220" s="160"/>
      <c r="D220" s="163"/>
      <c r="E220" s="164"/>
      <c r="F220" s="159"/>
      <c r="G220" s="23"/>
      <c r="H220" s="23"/>
      <c r="I220" s="23"/>
      <c r="J220" s="23"/>
      <c r="K220" s="23"/>
      <c r="L220" s="23"/>
    </row>
    <row r="221" spans="1:12" customFormat="1" ht="30" customHeight="1">
      <c r="A221" s="21"/>
      <c r="B221" s="21"/>
      <c r="C221" s="160"/>
      <c r="D221" s="163"/>
      <c r="E221" s="164"/>
      <c r="F221" s="159"/>
      <c r="G221" s="23"/>
      <c r="H221" s="23"/>
      <c r="I221" s="23"/>
      <c r="J221" s="23"/>
      <c r="K221" s="23"/>
      <c r="L221" s="23"/>
    </row>
    <row r="222" spans="1:12" customFormat="1" ht="30" customHeight="1">
      <c r="A222" s="21"/>
      <c r="B222" s="21"/>
      <c r="C222" s="160"/>
      <c r="D222" s="163"/>
      <c r="E222" s="164"/>
      <c r="F222" s="159"/>
      <c r="G222" s="23"/>
      <c r="H222" s="23"/>
      <c r="I222" s="23"/>
      <c r="J222" s="23"/>
      <c r="K222" s="23"/>
      <c r="L222" s="23"/>
    </row>
    <row r="223" spans="1:12" customFormat="1" ht="30" customHeight="1">
      <c r="A223" s="21"/>
      <c r="B223" s="21"/>
      <c r="C223" s="160"/>
      <c r="D223" s="163"/>
      <c r="E223" s="164"/>
      <c r="F223" s="159"/>
      <c r="G223" s="23"/>
      <c r="H223" s="23"/>
      <c r="I223" s="23"/>
      <c r="J223" s="23"/>
      <c r="K223" s="23"/>
      <c r="L223" s="23"/>
    </row>
    <row r="224" spans="1:12" customFormat="1" ht="30" customHeight="1">
      <c r="A224" s="21"/>
      <c r="B224" s="21"/>
      <c r="C224" s="160"/>
      <c r="D224" s="163"/>
      <c r="E224" s="164"/>
      <c r="F224" s="159"/>
      <c r="G224" s="23"/>
      <c r="H224" s="23"/>
      <c r="I224" s="23"/>
      <c r="J224" s="23"/>
      <c r="K224" s="23"/>
      <c r="L224" s="23"/>
    </row>
    <row r="225" spans="1:12" customFormat="1" ht="30" customHeight="1">
      <c r="A225" s="21"/>
      <c r="B225" s="21"/>
      <c r="C225" s="160"/>
      <c r="D225" s="163"/>
      <c r="E225" s="164"/>
      <c r="F225" s="159"/>
      <c r="G225" s="23"/>
      <c r="H225" s="23"/>
      <c r="I225" s="23"/>
      <c r="J225" s="23"/>
      <c r="K225" s="23"/>
      <c r="L225" s="23"/>
    </row>
    <row r="226" spans="1:12" customFormat="1" ht="30" customHeight="1">
      <c r="A226" s="21"/>
      <c r="B226" s="21"/>
      <c r="C226" s="160"/>
      <c r="D226" s="163"/>
      <c r="E226" s="164"/>
      <c r="F226" s="159"/>
      <c r="G226" s="23"/>
      <c r="H226" s="23"/>
      <c r="I226" s="23"/>
      <c r="J226" s="23"/>
      <c r="K226" s="23"/>
      <c r="L226" s="23"/>
    </row>
    <row r="227" spans="1:12" customFormat="1" ht="30" customHeight="1">
      <c r="A227" s="21"/>
      <c r="B227" s="21"/>
      <c r="C227" s="160"/>
      <c r="D227" s="163"/>
      <c r="E227" s="164"/>
      <c r="F227" s="159"/>
      <c r="G227" s="23"/>
      <c r="H227" s="23"/>
      <c r="I227" s="23"/>
      <c r="J227" s="23"/>
      <c r="K227" s="23"/>
      <c r="L227" s="23"/>
    </row>
    <row r="228" spans="1:12" customFormat="1" ht="30" customHeight="1">
      <c r="A228" s="21"/>
      <c r="B228" s="21"/>
      <c r="C228" s="160"/>
      <c r="D228" s="163"/>
      <c r="E228" s="164"/>
      <c r="F228" s="159"/>
      <c r="G228" s="23"/>
      <c r="H228" s="23"/>
      <c r="I228" s="23"/>
      <c r="J228" s="23"/>
      <c r="K228" s="23"/>
      <c r="L228" s="23"/>
    </row>
    <row r="229" spans="1:12" customFormat="1" ht="30" customHeight="1">
      <c r="A229" s="21"/>
      <c r="B229" s="21"/>
      <c r="C229" s="160"/>
      <c r="D229" s="163"/>
      <c r="E229" s="164"/>
      <c r="F229" s="159"/>
      <c r="G229" s="23"/>
      <c r="H229" s="23"/>
      <c r="I229" s="23"/>
      <c r="J229" s="23"/>
      <c r="K229" s="23"/>
      <c r="L229" s="23"/>
    </row>
    <row r="230" spans="1:12" customFormat="1" ht="30" customHeight="1">
      <c r="A230" s="21"/>
      <c r="B230" s="21"/>
      <c r="C230" s="160"/>
      <c r="D230" s="163"/>
      <c r="E230" s="164"/>
      <c r="F230" s="159"/>
      <c r="G230" s="23"/>
      <c r="H230" s="23"/>
      <c r="I230" s="23"/>
      <c r="J230" s="23"/>
      <c r="K230" s="23"/>
      <c r="L230" s="23"/>
    </row>
    <row r="231" spans="1:12" customFormat="1" ht="30" customHeight="1">
      <c r="A231" s="21"/>
      <c r="B231" s="21"/>
      <c r="C231" s="160"/>
      <c r="D231" s="163"/>
      <c r="E231" s="164"/>
      <c r="F231" s="159"/>
      <c r="G231" s="23"/>
      <c r="H231" s="23"/>
      <c r="I231" s="23"/>
      <c r="J231" s="23"/>
      <c r="K231" s="23"/>
      <c r="L231" s="23"/>
    </row>
    <row r="232" spans="1:12" customFormat="1" ht="30" customHeight="1">
      <c r="A232" s="21"/>
      <c r="B232" s="21"/>
      <c r="C232" s="160"/>
      <c r="D232" s="163"/>
      <c r="E232" s="164"/>
      <c r="F232" s="159"/>
      <c r="G232" s="23"/>
      <c r="H232" s="23"/>
      <c r="I232" s="23"/>
      <c r="J232" s="23"/>
      <c r="K232" s="23"/>
      <c r="L232" s="23"/>
    </row>
    <row r="233" spans="1:12" customFormat="1" ht="30" customHeight="1">
      <c r="A233" s="21"/>
      <c r="B233" s="21"/>
      <c r="C233" s="160"/>
      <c r="D233" s="163"/>
      <c r="E233" s="164"/>
      <c r="F233" s="159"/>
      <c r="G233" s="23"/>
      <c r="H233" s="23"/>
      <c r="I233" s="23"/>
      <c r="J233" s="23"/>
      <c r="K233" s="23"/>
      <c r="L233" s="23"/>
    </row>
    <row r="234" spans="1:12" customFormat="1" ht="30" customHeight="1">
      <c r="A234" s="21"/>
      <c r="B234" s="21"/>
      <c r="C234" s="160"/>
      <c r="D234" s="163"/>
      <c r="E234" s="164"/>
      <c r="F234" s="159"/>
      <c r="G234" s="23"/>
      <c r="H234" s="23"/>
      <c r="I234" s="23"/>
      <c r="J234" s="23"/>
      <c r="K234" s="23"/>
      <c r="L234" s="23"/>
    </row>
    <row r="235" spans="1:12" customFormat="1" ht="30" customHeight="1">
      <c r="A235" s="21"/>
      <c r="B235" s="21"/>
      <c r="C235" s="160"/>
      <c r="D235" s="163"/>
      <c r="E235" s="164"/>
      <c r="F235" s="159"/>
      <c r="G235" s="23"/>
      <c r="H235" s="23"/>
      <c r="I235" s="23"/>
      <c r="J235" s="23"/>
      <c r="K235" s="23"/>
      <c r="L235" s="23"/>
    </row>
    <row r="236" spans="1:12" customFormat="1" ht="30" customHeight="1">
      <c r="A236" s="21"/>
      <c r="B236" s="21"/>
      <c r="C236" s="160"/>
      <c r="D236" s="163"/>
      <c r="E236" s="164"/>
      <c r="F236" s="159"/>
      <c r="G236" s="23"/>
      <c r="H236" s="23"/>
      <c r="I236" s="23"/>
      <c r="J236" s="23"/>
      <c r="K236" s="23"/>
      <c r="L236" s="23"/>
    </row>
    <row r="237" spans="1:12" customFormat="1" ht="30" customHeight="1">
      <c r="A237" s="21"/>
      <c r="B237" s="21"/>
      <c r="C237" s="160"/>
      <c r="D237" s="163"/>
      <c r="E237" s="164"/>
      <c r="F237" s="159"/>
      <c r="G237" s="23"/>
      <c r="H237" s="23"/>
      <c r="I237" s="23"/>
      <c r="J237" s="23"/>
      <c r="K237" s="23"/>
      <c r="L237" s="23"/>
    </row>
    <row r="238" spans="1:12" customFormat="1" ht="30" customHeight="1">
      <c r="A238" s="21"/>
      <c r="B238" s="21"/>
      <c r="C238" s="160"/>
      <c r="D238" s="163"/>
      <c r="E238" s="164"/>
      <c r="F238" s="159"/>
      <c r="G238" s="23"/>
      <c r="H238" s="23"/>
      <c r="I238" s="23"/>
      <c r="J238" s="23"/>
      <c r="K238" s="23"/>
      <c r="L238" s="23"/>
    </row>
    <row r="239" spans="1:12" customFormat="1" ht="30" customHeight="1">
      <c r="A239" s="21"/>
      <c r="B239" s="21"/>
      <c r="C239" s="160"/>
      <c r="D239" s="163"/>
      <c r="E239" s="164"/>
      <c r="F239" s="159"/>
      <c r="G239" s="23"/>
      <c r="H239" s="23"/>
      <c r="I239" s="23"/>
      <c r="J239" s="23"/>
      <c r="K239" s="23"/>
      <c r="L239" s="23"/>
    </row>
    <row r="240" spans="1:12" customFormat="1" ht="30" customHeight="1">
      <c r="A240" s="21"/>
      <c r="B240" s="21"/>
      <c r="C240" s="160"/>
      <c r="D240" s="163"/>
      <c r="E240" s="164"/>
      <c r="F240" s="159"/>
      <c r="G240" s="23"/>
      <c r="H240" s="23"/>
      <c r="I240" s="23"/>
      <c r="J240" s="23"/>
      <c r="K240" s="23"/>
      <c r="L240" s="23"/>
    </row>
    <row r="241" spans="1:12" customFormat="1" ht="30" customHeight="1">
      <c r="A241" s="21"/>
      <c r="B241" s="21"/>
      <c r="C241" s="160"/>
      <c r="D241" s="163"/>
      <c r="E241" s="164"/>
      <c r="F241" s="159"/>
      <c r="G241" s="23"/>
      <c r="H241" s="23"/>
      <c r="I241" s="23"/>
      <c r="J241" s="23"/>
      <c r="K241" s="23"/>
      <c r="L241" s="23"/>
    </row>
    <row r="242" spans="1:12" customFormat="1" ht="30" customHeight="1">
      <c r="A242" s="21"/>
      <c r="B242" s="21"/>
      <c r="C242" s="160"/>
      <c r="D242" s="163"/>
      <c r="E242" s="164"/>
      <c r="F242" s="159"/>
      <c r="G242" s="23"/>
      <c r="H242" s="23"/>
      <c r="I242" s="23"/>
      <c r="J242" s="23"/>
      <c r="K242" s="23"/>
      <c r="L242" s="23"/>
    </row>
    <row r="243" spans="1:12" customFormat="1" ht="30" customHeight="1">
      <c r="A243" s="21"/>
      <c r="B243" s="21"/>
      <c r="C243" s="160"/>
      <c r="D243" s="163"/>
      <c r="E243" s="164"/>
      <c r="F243" s="159"/>
      <c r="G243" s="23"/>
      <c r="H243" s="23"/>
      <c r="I243" s="23"/>
      <c r="J243" s="23"/>
      <c r="K243" s="23"/>
      <c r="L243" s="23"/>
    </row>
    <row r="244" spans="1:12" customFormat="1" ht="30" customHeight="1">
      <c r="A244" s="21"/>
      <c r="B244" s="21"/>
      <c r="C244" s="160"/>
      <c r="D244" s="163"/>
      <c r="E244" s="164"/>
      <c r="F244" s="159"/>
      <c r="G244" s="23"/>
      <c r="H244" s="23"/>
      <c r="I244" s="23"/>
      <c r="J244" s="23"/>
      <c r="K244" s="23"/>
      <c r="L244" s="23"/>
    </row>
    <row r="245" spans="1:12" customFormat="1" ht="30" customHeight="1">
      <c r="A245" s="21"/>
      <c r="B245" s="21"/>
      <c r="C245" s="160"/>
      <c r="D245" s="163"/>
      <c r="E245" s="164"/>
      <c r="F245" s="159"/>
      <c r="G245" s="23"/>
      <c r="H245" s="23"/>
      <c r="I245" s="23"/>
      <c r="J245" s="23"/>
      <c r="K245" s="23"/>
      <c r="L245" s="23"/>
    </row>
    <row r="246" spans="1:12" customFormat="1" ht="30" customHeight="1">
      <c r="A246" s="21"/>
      <c r="B246" s="21"/>
      <c r="C246" s="160"/>
      <c r="D246" s="163"/>
      <c r="E246" s="164"/>
      <c r="F246" s="159"/>
      <c r="G246" s="23"/>
      <c r="H246" s="23"/>
      <c r="I246" s="23"/>
      <c r="J246" s="23"/>
      <c r="K246" s="23"/>
      <c r="L246" s="23"/>
    </row>
    <row r="247" spans="1:12" customFormat="1" ht="30" customHeight="1">
      <c r="A247" s="21"/>
      <c r="B247" s="21"/>
      <c r="C247" s="160"/>
      <c r="D247" s="163"/>
      <c r="E247" s="164"/>
      <c r="F247" s="159"/>
      <c r="G247" s="23"/>
      <c r="H247" s="23"/>
      <c r="I247" s="23"/>
      <c r="J247" s="23"/>
      <c r="K247" s="23"/>
      <c r="L247" s="23"/>
    </row>
    <row r="248" spans="1:12" customFormat="1" ht="30" customHeight="1">
      <c r="A248" s="21"/>
      <c r="B248" s="21"/>
      <c r="C248" s="160"/>
      <c r="D248" s="163"/>
      <c r="E248" s="164"/>
      <c r="F248" s="159"/>
      <c r="G248" s="23"/>
      <c r="H248" s="23"/>
      <c r="I248" s="23"/>
      <c r="J248" s="23"/>
      <c r="K248" s="23"/>
      <c r="L248" s="23"/>
    </row>
    <row r="249" spans="1:12" customFormat="1" ht="30" customHeight="1">
      <c r="A249" s="21"/>
      <c r="B249" s="21"/>
      <c r="C249" s="160"/>
      <c r="D249" s="163"/>
      <c r="E249" s="164"/>
      <c r="F249" s="159"/>
      <c r="G249" s="23"/>
      <c r="H249" s="23"/>
      <c r="I249" s="23"/>
      <c r="J249" s="23"/>
      <c r="K249" s="23"/>
      <c r="L249" s="23"/>
    </row>
    <row r="250" spans="1:12" customFormat="1" ht="30" customHeight="1">
      <c r="A250" s="21"/>
      <c r="B250" s="21"/>
      <c r="C250" s="160"/>
      <c r="D250" s="163"/>
      <c r="E250" s="164"/>
      <c r="F250" s="159"/>
      <c r="G250" s="23"/>
      <c r="H250" s="23"/>
      <c r="I250" s="23"/>
      <c r="J250" s="23"/>
      <c r="K250" s="23"/>
      <c r="L250" s="23"/>
    </row>
    <row r="251" spans="1:12" customFormat="1" ht="30" customHeight="1">
      <c r="A251" s="21"/>
      <c r="B251" s="21"/>
      <c r="C251" s="160"/>
      <c r="D251" s="163"/>
      <c r="E251" s="164"/>
      <c r="F251" s="159"/>
      <c r="G251" s="23"/>
      <c r="H251" s="23"/>
      <c r="I251" s="23"/>
      <c r="J251" s="23"/>
      <c r="K251" s="23"/>
      <c r="L251" s="23"/>
    </row>
    <row r="252" spans="1:12" customFormat="1" ht="30" customHeight="1">
      <c r="A252" s="21"/>
      <c r="B252" s="21"/>
      <c r="C252" s="160"/>
      <c r="D252" s="163"/>
      <c r="E252" s="164"/>
      <c r="F252" s="159"/>
      <c r="G252" s="23"/>
      <c r="H252" s="23"/>
      <c r="I252" s="23"/>
      <c r="J252" s="23"/>
      <c r="K252" s="23"/>
      <c r="L252" s="23"/>
    </row>
    <row r="253" spans="1:12" customFormat="1" ht="30" customHeight="1">
      <c r="A253" s="21"/>
      <c r="B253" s="21"/>
      <c r="C253" s="160"/>
      <c r="D253" s="163"/>
      <c r="E253" s="164"/>
      <c r="F253" s="159"/>
      <c r="G253" s="23"/>
      <c r="H253" s="23"/>
      <c r="I253" s="23"/>
      <c r="J253" s="23"/>
      <c r="K253" s="23"/>
      <c r="L253" s="23"/>
    </row>
    <row r="254" spans="1:12" customFormat="1" ht="30" customHeight="1">
      <c r="A254" s="21"/>
      <c r="B254" s="21"/>
      <c r="C254" s="160"/>
      <c r="D254" s="163"/>
      <c r="E254" s="164"/>
      <c r="F254" s="159"/>
      <c r="G254" s="23"/>
      <c r="H254" s="23"/>
      <c r="I254" s="23"/>
      <c r="J254" s="23"/>
      <c r="K254" s="23"/>
      <c r="L254" s="23"/>
    </row>
    <row r="255" spans="1:12" customFormat="1" ht="30" customHeight="1">
      <c r="A255" s="21"/>
      <c r="B255" s="21"/>
      <c r="C255" s="160"/>
      <c r="D255" s="163"/>
      <c r="E255" s="164"/>
      <c r="F255" s="159"/>
      <c r="G255" s="23"/>
      <c r="H255" s="23"/>
      <c r="I255" s="23"/>
      <c r="J255" s="23"/>
      <c r="K255" s="23"/>
      <c r="L255" s="23"/>
    </row>
    <row r="256" spans="1:12" customFormat="1" ht="30" customHeight="1">
      <c r="A256" s="21"/>
      <c r="B256" s="21"/>
      <c r="C256" s="160"/>
      <c r="D256" s="163"/>
      <c r="E256" s="164"/>
      <c r="F256" s="159"/>
      <c r="G256" s="23"/>
      <c r="H256" s="23"/>
      <c r="I256" s="23"/>
      <c r="J256" s="23"/>
      <c r="K256" s="23"/>
      <c r="L256" s="23"/>
    </row>
    <row r="257" spans="1:12" customFormat="1" ht="30" customHeight="1">
      <c r="A257" s="21"/>
      <c r="B257" s="21"/>
      <c r="C257" s="160"/>
      <c r="D257" s="163"/>
      <c r="E257" s="164"/>
      <c r="F257" s="159"/>
      <c r="G257" s="23"/>
      <c r="H257" s="23"/>
      <c r="I257" s="23"/>
      <c r="J257" s="23"/>
      <c r="K257" s="23"/>
      <c r="L257" s="23"/>
    </row>
    <row r="258" spans="1:12" customFormat="1" ht="30" customHeight="1">
      <c r="A258" s="21"/>
      <c r="B258" s="21"/>
      <c r="C258" s="160"/>
      <c r="D258" s="163"/>
      <c r="E258" s="164"/>
      <c r="F258" s="159"/>
      <c r="G258" s="23"/>
      <c r="H258" s="23"/>
      <c r="I258" s="23"/>
      <c r="J258" s="23"/>
      <c r="K258" s="23"/>
      <c r="L258" s="23"/>
    </row>
    <row r="259" spans="1:12" customFormat="1" ht="30" customHeight="1">
      <c r="A259" s="21"/>
      <c r="B259" s="21"/>
      <c r="C259" s="160"/>
      <c r="D259" s="163"/>
      <c r="E259" s="164"/>
      <c r="F259" s="159"/>
      <c r="G259" s="23"/>
      <c r="H259" s="23"/>
      <c r="I259" s="23"/>
      <c r="J259" s="23"/>
      <c r="K259" s="23"/>
      <c r="L259" s="23"/>
    </row>
    <row r="260" spans="1:12" customFormat="1" ht="30" customHeight="1">
      <c r="A260" s="21"/>
      <c r="B260" s="21"/>
      <c r="C260" s="160"/>
      <c r="D260" s="163"/>
      <c r="E260" s="164"/>
      <c r="F260" s="159"/>
      <c r="G260" s="23"/>
      <c r="H260" s="23"/>
      <c r="I260" s="23"/>
      <c r="J260" s="23"/>
      <c r="K260" s="23"/>
      <c r="L260" s="23"/>
    </row>
    <row r="261" spans="1:12" customFormat="1" ht="30" customHeight="1">
      <c r="A261" s="21"/>
      <c r="B261" s="21"/>
      <c r="C261" s="160"/>
      <c r="D261" s="163"/>
      <c r="E261" s="164"/>
      <c r="F261" s="159"/>
      <c r="G261" s="23"/>
      <c r="H261" s="23"/>
      <c r="I261" s="23"/>
      <c r="J261" s="23"/>
      <c r="K261" s="23"/>
      <c r="L261" s="23"/>
    </row>
    <row r="262" spans="1:12" customFormat="1" ht="30" customHeight="1">
      <c r="A262" s="21"/>
      <c r="B262" s="21"/>
      <c r="C262" s="160"/>
      <c r="D262" s="163"/>
      <c r="E262" s="164"/>
      <c r="F262" s="159"/>
      <c r="G262" s="23"/>
      <c r="H262" s="23"/>
      <c r="I262" s="23"/>
      <c r="J262" s="23"/>
      <c r="K262" s="23"/>
      <c r="L262" s="23"/>
    </row>
    <row r="263" spans="1:12" customFormat="1" ht="30" customHeight="1">
      <c r="A263" s="21"/>
      <c r="B263" s="21"/>
      <c r="C263" s="160"/>
      <c r="D263" s="163"/>
      <c r="E263" s="164"/>
      <c r="F263" s="159"/>
      <c r="G263" s="23"/>
      <c r="H263" s="23"/>
      <c r="I263" s="23"/>
      <c r="J263" s="23"/>
      <c r="K263" s="23"/>
      <c r="L263" s="23"/>
    </row>
    <row r="264" spans="1:12" customFormat="1" ht="30" customHeight="1">
      <c r="A264" s="21"/>
      <c r="B264" s="21"/>
      <c r="C264" s="160"/>
      <c r="D264" s="163"/>
      <c r="E264" s="164"/>
      <c r="F264" s="159"/>
      <c r="G264" s="23"/>
      <c r="H264" s="23"/>
      <c r="I264" s="23"/>
      <c r="J264" s="23"/>
      <c r="K264" s="23"/>
      <c r="L264" s="23"/>
    </row>
    <row r="265" spans="1:12" customFormat="1" ht="30" customHeight="1">
      <c r="A265" s="21"/>
      <c r="B265" s="21"/>
      <c r="C265" s="160"/>
      <c r="D265" s="163"/>
      <c r="E265" s="164"/>
      <c r="F265" s="159"/>
      <c r="G265" s="23"/>
      <c r="H265" s="23"/>
      <c r="I265" s="23"/>
      <c r="J265" s="23"/>
      <c r="K265" s="23"/>
      <c r="L265" s="23"/>
    </row>
    <row r="266" spans="1:12" customFormat="1" ht="30" customHeight="1">
      <c r="A266" s="21"/>
      <c r="B266" s="21"/>
      <c r="C266" s="160"/>
      <c r="D266" s="163"/>
      <c r="E266" s="164"/>
      <c r="F266" s="159"/>
      <c r="G266" s="23"/>
      <c r="H266" s="23"/>
      <c r="I266" s="23"/>
      <c r="J266" s="23"/>
      <c r="K266" s="23"/>
      <c r="L266" s="23"/>
    </row>
    <row r="267" spans="1:12" customFormat="1" ht="30" customHeight="1">
      <c r="A267" s="21"/>
      <c r="B267" s="21"/>
      <c r="C267" s="160"/>
      <c r="D267" s="163"/>
      <c r="E267" s="164"/>
      <c r="F267" s="159"/>
      <c r="G267" s="23"/>
      <c r="H267" s="23"/>
      <c r="I267" s="23"/>
      <c r="J267" s="23"/>
      <c r="K267" s="23"/>
      <c r="L267" s="23"/>
    </row>
    <row r="268" spans="1:12" customFormat="1" ht="30" customHeight="1">
      <c r="A268" s="21"/>
      <c r="B268" s="21"/>
      <c r="C268" s="160"/>
      <c r="D268" s="163"/>
      <c r="E268" s="164"/>
      <c r="F268" s="159"/>
      <c r="G268" s="23"/>
      <c r="H268" s="23"/>
      <c r="I268" s="23"/>
      <c r="J268" s="23"/>
      <c r="K268" s="23"/>
      <c r="L268" s="23"/>
    </row>
    <row r="269" spans="1:12" customFormat="1" ht="30" customHeight="1">
      <c r="A269" s="21"/>
      <c r="B269" s="21"/>
      <c r="C269" s="160"/>
      <c r="D269" s="163"/>
      <c r="E269" s="164"/>
      <c r="F269" s="159"/>
      <c r="G269" s="23"/>
      <c r="H269" s="23"/>
      <c r="I269" s="23"/>
      <c r="J269" s="23"/>
      <c r="K269" s="23"/>
      <c r="L269" s="23"/>
    </row>
    <row r="270" spans="1:12" customFormat="1" ht="30" customHeight="1">
      <c r="A270" s="21"/>
      <c r="B270" s="21"/>
      <c r="C270" s="160"/>
      <c r="D270" s="163"/>
      <c r="E270" s="164"/>
      <c r="F270" s="159"/>
      <c r="G270" s="23"/>
      <c r="H270" s="23"/>
      <c r="I270" s="23"/>
      <c r="J270" s="23"/>
      <c r="K270" s="23"/>
      <c r="L270" s="23"/>
    </row>
    <row r="271" spans="1:12" customFormat="1" ht="30" customHeight="1">
      <c r="A271" s="21"/>
      <c r="B271" s="21"/>
      <c r="C271" s="160"/>
      <c r="D271" s="163"/>
      <c r="E271" s="164"/>
      <c r="F271" s="159"/>
      <c r="G271" s="23"/>
      <c r="H271" s="23"/>
      <c r="I271" s="23"/>
      <c r="J271" s="23"/>
      <c r="K271" s="23"/>
      <c r="L271" s="23"/>
    </row>
    <row r="272" spans="1:12" customFormat="1" ht="30" customHeight="1">
      <c r="A272" s="21"/>
      <c r="B272" s="21"/>
      <c r="C272" s="160"/>
      <c r="D272" s="163"/>
      <c r="E272" s="164"/>
      <c r="F272" s="159"/>
      <c r="G272" s="23"/>
      <c r="H272" s="23"/>
      <c r="I272" s="23"/>
      <c r="J272" s="23"/>
      <c r="K272" s="23"/>
      <c r="L272" s="23"/>
    </row>
    <row r="273" spans="1:12" customFormat="1" ht="30" customHeight="1">
      <c r="A273" s="21"/>
      <c r="B273" s="21"/>
      <c r="C273" s="160"/>
      <c r="D273" s="163"/>
      <c r="E273" s="164"/>
      <c r="F273" s="159"/>
      <c r="G273" s="23"/>
      <c r="H273" s="23"/>
      <c r="I273" s="23"/>
      <c r="J273" s="23"/>
      <c r="K273" s="23"/>
      <c r="L273" s="23"/>
    </row>
    <row r="274" spans="1:12" customFormat="1" ht="30" customHeight="1">
      <c r="A274" s="21"/>
      <c r="B274" s="21"/>
      <c r="C274" s="160"/>
      <c r="D274" s="163"/>
      <c r="E274" s="164"/>
      <c r="F274" s="159"/>
      <c r="G274" s="23"/>
      <c r="H274" s="23"/>
      <c r="I274" s="23"/>
      <c r="J274" s="23"/>
      <c r="K274" s="23"/>
      <c r="L274" s="23"/>
    </row>
    <row r="275" spans="1:12" customFormat="1" ht="30" customHeight="1">
      <c r="A275" s="21"/>
      <c r="B275" s="21"/>
      <c r="C275" s="160"/>
      <c r="D275" s="163"/>
      <c r="E275" s="164"/>
      <c r="F275" s="159"/>
      <c r="G275" s="23"/>
      <c r="H275" s="23"/>
      <c r="I275" s="23"/>
      <c r="J275" s="23"/>
      <c r="K275" s="23"/>
      <c r="L275" s="23"/>
    </row>
    <row r="276" spans="1:12" customFormat="1" ht="30" customHeight="1">
      <c r="A276" s="21"/>
      <c r="B276" s="21"/>
      <c r="C276" s="160"/>
      <c r="D276" s="163"/>
      <c r="E276" s="164"/>
      <c r="F276" s="159"/>
      <c r="G276" s="23"/>
      <c r="H276" s="23"/>
      <c r="I276" s="23"/>
      <c r="J276" s="23"/>
      <c r="K276" s="23"/>
      <c r="L276" s="23"/>
    </row>
    <row r="277" spans="1:12" customFormat="1" ht="30" customHeight="1">
      <c r="A277" s="21"/>
      <c r="B277" s="21"/>
      <c r="C277" s="160"/>
      <c r="D277" s="163"/>
      <c r="E277" s="164"/>
      <c r="F277" s="159"/>
      <c r="G277" s="23"/>
      <c r="H277" s="23"/>
      <c r="I277" s="23"/>
      <c r="J277" s="23"/>
      <c r="K277" s="23"/>
      <c r="L277" s="23"/>
    </row>
    <row r="278" spans="1:12" customFormat="1" ht="30" customHeight="1">
      <c r="A278" s="21"/>
      <c r="B278" s="21"/>
      <c r="C278" s="160"/>
      <c r="D278" s="163"/>
      <c r="E278" s="164"/>
      <c r="F278" s="159"/>
      <c r="G278" s="23"/>
      <c r="H278" s="23"/>
      <c r="I278" s="23"/>
      <c r="J278" s="23"/>
      <c r="K278" s="23"/>
      <c r="L278" s="23"/>
    </row>
    <row r="279" spans="1:12" customFormat="1" ht="30" customHeight="1">
      <c r="A279" s="21"/>
      <c r="B279" s="21"/>
      <c r="C279" s="160"/>
      <c r="D279" s="163"/>
      <c r="E279" s="164"/>
      <c r="F279" s="159"/>
      <c r="G279" s="23"/>
      <c r="H279" s="23"/>
      <c r="I279" s="23"/>
      <c r="J279" s="23"/>
      <c r="K279" s="23"/>
      <c r="L279" s="23"/>
    </row>
    <row r="280" spans="1:12" customFormat="1" ht="30" customHeight="1">
      <c r="A280" s="21"/>
      <c r="B280" s="21"/>
      <c r="C280" s="160"/>
      <c r="D280" s="163"/>
      <c r="E280" s="164"/>
      <c r="F280" s="159"/>
      <c r="G280" s="23"/>
      <c r="H280" s="23"/>
      <c r="I280" s="23"/>
      <c r="J280" s="23"/>
      <c r="K280" s="23"/>
      <c r="L280" s="23"/>
    </row>
    <row r="281" spans="1:12" customFormat="1" ht="30" customHeight="1">
      <c r="A281" s="21"/>
      <c r="B281" s="21"/>
      <c r="C281" s="160"/>
      <c r="D281" s="163"/>
      <c r="E281" s="164"/>
      <c r="F281" s="159"/>
      <c r="G281" s="23"/>
      <c r="H281" s="23"/>
      <c r="I281" s="23"/>
      <c r="J281" s="23"/>
      <c r="K281" s="23"/>
      <c r="L281" s="23"/>
    </row>
    <row r="282" spans="1:12" customFormat="1" ht="30" customHeight="1">
      <c r="A282" s="21"/>
      <c r="B282" s="21"/>
      <c r="C282" s="160"/>
      <c r="D282" s="163"/>
      <c r="E282" s="164"/>
      <c r="F282" s="159"/>
      <c r="G282" s="23"/>
      <c r="H282" s="23"/>
      <c r="I282" s="23"/>
      <c r="J282" s="23"/>
      <c r="K282" s="23"/>
      <c r="L282" s="23"/>
    </row>
    <row r="283" spans="1:12" customFormat="1" ht="30" customHeight="1">
      <c r="A283" s="21"/>
      <c r="B283" s="21"/>
      <c r="C283" s="160"/>
      <c r="D283" s="163"/>
      <c r="E283" s="164"/>
      <c r="F283" s="159"/>
      <c r="G283" s="23"/>
      <c r="H283" s="23"/>
      <c r="I283" s="23"/>
      <c r="J283" s="23"/>
      <c r="K283" s="23"/>
      <c r="L283" s="23"/>
    </row>
    <row r="284" spans="1:12" customFormat="1" ht="30" customHeight="1">
      <c r="A284" s="21"/>
      <c r="B284" s="21"/>
      <c r="C284" s="160"/>
      <c r="D284" s="163"/>
      <c r="E284" s="164"/>
      <c r="F284" s="159"/>
      <c r="G284" s="23"/>
      <c r="H284" s="23"/>
      <c r="I284" s="23"/>
      <c r="J284" s="23"/>
      <c r="K284" s="23"/>
      <c r="L284" s="23"/>
    </row>
    <row r="285" spans="1:12" customFormat="1" ht="30" customHeight="1">
      <c r="A285" s="21"/>
      <c r="B285" s="21"/>
      <c r="C285" s="160"/>
      <c r="D285" s="163"/>
      <c r="E285" s="164"/>
      <c r="F285" s="159"/>
      <c r="G285" s="23"/>
      <c r="H285" s="23"/>
      <c r="I285" s="23"/>
      <c r="J285" s="23"/>
      <c r="K285" s="23"/>
      <c r="L285" s="23"/>
    </row>
    <row r="286" spans="1:12" customFormat="1" ht="30" customHeight="1">
      <c r="A286" s="21"/>
      <c r="B286" s="21"/>
      <c r="C286" s="160"/>
      <c r="D286" s="163"/>
      <c r="E286" s="164"/>
      <c r="F286" s="159"/>
      <c r="G286" s="23"/>
      <c r="H286" s="23"/>
      <c r="I286" s="23"/>
      <c r="J286" s="23"/>
      <c r="K286" s="23"/>
      <c r="L286" s="23"/>
    </row>
    <row r="287" spans="1:12" customFormat="1" ht="30" customHeight="1">
      <c r="A287" s="21"/>
      <c r="B287" s="21"/>
      <c r="C287" s="160"/>
      <c r="D287" s="163"/>
      <c r="E287" s="164"/>
      <c r="F287" s="159"/>
      <c r="G287" s="23"/>
      <c r="H287" s="23"/>
      <c r="I287" s="23"/>
      <c r="J287" s="23"/>
      <c r="K287" s="23"/>
      <c r="L287" s="23"/>
    </row>
    <row r="288" spans="1:12" customFormat="1" ht="30" customHeight="1">
      <c r="A288" s="21"/>
      <c r="B288" s="21"/>
      <c r="C288" s="160"/>
      <c r="D288" s="163"/>
      <c r="E288" s="164"/>
      <c r="F288" s="159"/>
      <c r="G288" s="23"/>
      <c r="H288" s="23"/>
      <c r="I288" s="23"/>
      <c r="J288" s="23"/>
      <c r="K288" s="23"/>
      <c r="L288" s="23"/>
    </row>
    <row r="289" spans="1:12" customFormat="1" ht="30" customHeight="1">
      <c r="A289" s="21"/>
      <c r="B289" s="21"/>
      <c r="C289" s="160"/>
      <c r="D289" s="163"/>
      <c r="E289" s="164"/>
      <c r="F289" s="159"/>
      <c r="G289" s="23"/>
      <c r="H289" s="23"/>
      <c r="I289" s="23"/>
      <c r="J289" s="23"/>
      <c r="K289" s="23"/>
      <c r="L289" s="23"/>
    </row>
    <row r="290" spans="1:12" customFormat="1" ht="30" customHeight="1">
      <c r="A290" s="21"/>
      <c r="B290" s="21"/>
      <c r="C290" s="160"/>
      <c r="D290" s="163"/>
      <c r="E290" s="164"/>
      <c r="F290" s="159"/>
      <c r="G290" s="23"/>
      <c r="H290" s="23"/>
      <c r="I290" s="23"/>
      <c r="J290" s="23"/>
      <c r="K290" s="23"/>
      <c r="L290" s="23"/>
    </row>
    <row r="291" spans="1:12" customFormat="1" ht="30" customHeight="1">
      <c r="A291" s="21"/>
      <c r="B291" s="21"/>
      <c r="C291" s="160"/>
      <c r="D291" s="163"/>
      <c r="E291" s="164"/>
      <c r="F291" s="159"/>
      <c r="G291" s="23"/>
      <c r="H291" s="23"/>
      <c r="I291" s="23"/>
      <c r="J291" s="23"/>
      <c r="K291" s="23"/>
      <c r="L291" s="23"/>
    </row>
    <row r="292" spans="1:12" customFormat="1" ht="30" customHeight="1">
      <c r="A292" s="21"/>
      <c r="B292" s="21"/>
      <c r="C292" s="160"/>
      <c r="D292" s="163"/>
      <c r="E292" s="164"/>
      <c r="F292" s="159"/>
      <c r="G292" s="23"/>
      <c r="H292" s="23"/>
      <c r="I292" s="23"/>
      <c r="J292" s="23"/>
      <c r="K292" s="23"/>
      <c r="L292" s="23"/>
    </row>
    <row r="293" spans="1:12" customFormat="1" ht="30" customHeight="1">
      <c r="A293" s="21"/>
      <c r="B293" s="21"/>
      <c r="C293" s="160"/>
      <c r="D293" s="163"/>
      <c r="E293" s="164"/>
      <c r="F293" s="159"/>
      <c r="G293" s="23"/>
      <c r="H293" s="23"/>
      <c r="I293" s="23"/>
      <c r="J293" s="23"/>
      <c r="K293" s="23"/>
      <c r="L293" s="23"/>
    </row>
    <row r="294" spans="1:12" customFormat="1" ht="30" customHeight="1">
      <c r="A294" s="21"/>
      <c r="B294" s="21"/>
      <c r="C294" s="160"/>
      <c r="D294" s="163"/>
      <c r="E294" s="164"/>
      <c r="F294" s="159"/>
      <c r="G294" s="23"/>
      <c r="H294" s="23"/>
      <c r="I294" s="23"/>
      <c r="J294" s="23"/>
      <c r="K294" s="23"/>
      <c r="L294" s="23"/>
    </row>
    <row r="295" spans="1:12" customFormat="1" ht="30" customHeight="1">
      <c r="A295" s="21"/>
      <c r="B295" s="21"/>
      <c r="C295" s="160"/>
      <c r="D295" s="163"/>
      <c r="E295" s="164"/>
      <c r="F295" s="159"/>
      <c r="G295" s="23"/>
      <c r="H295" s="23"/>
      <c r="I295" s="23"/>
      <c r="J295" s="23"/>
      <c r="K295" s="23"/>
      <c r="L295" s="23"/>
    </row>
    <row r="296" spans="1:12" customFormat="1" ht="30" customHeight="1">
      <c r="A296" s="21"/>
      <c r="B296" s="21"/>
      <c r="C296" s="160"/>
      <c r="D296" s="163"/>
      <c r="E296" s="164"/>
      <c r="F296" s="159"/>
      <c r="G296" s="23"/>
      <c r="H296" s="23"/>
      <c r="I296" s="23"/>
      <c r="J296" s="23"/>
      <c r="K296" s="23"/>
      <c r="L296" s="23"/>
    </row>
    <row r="297" spans="1:12" customFormat="1" ht="30" customHeight="1">
      <c r="A297" s="21"/>
      <c r="B297" s="21"/>
      <c r="C297" s="160"/>
      <c r="D297" s="163"/>
      <c r="E297" s="164"/>
      <c r="F297" s="159"/>
      <c r="G297" s="23"/>
      <c r="H297" s="23"/>
      <c r="I297" s="23"/>
      <c r="J297" s="23"/>
      <c r="K297" s="23"/>
      <c r="L297" s="23"/>
    </row>
    <row r="298" spans="1:12" customFormat="1" ht="30" customHeight="1">
      <c r="A298" s="21"/>
      <c r="B298" s="21"/>
      <c r="C298" s="160"/>
      <c r="D298" s="163"/>
      <c r="E298" s="164"/>
      <c r="F298" s="159"/>
      <c r="G298" s="23"/>
      <c r="H298" s="23"/>
      <c r="I298" s="23"/>
      <c r="J298" s="23"/>
      <c r="K298" s="23"/>
      <c r="L298" s="23"/>
    </row>
    <row r="299" spans="1:12" customFormat="1" ht="30" customHeight="1">
      <c r="A299" s="21"/>
      <c r="B299" s="21"/>
      <c r="C299" s="160"/>
      <c r="D299" s="163"/>
      <c r="E299" s="164"/>
      <c r="F299" s="159"/>
      <c r="G299" s="23"/>
      <c r="H299" s="23"/>
      <c r="I299" s="23"/>
      <c r="J299" s="23"/>
      <c r="K299" s="23"/>
      <c r="L299" s="23"/>
    </row>
    <row r="300" spans="1:12" customFormat="1" ht="30" customHeight="1">
      <c r="A300" s="21"/>
      <c r="B300" s="21"/>
      <c r="C300" s="160"/>
      <c r="D300" s="163"/>
      <c r="E300" s="164"/>
      <c r="F300" s="159"/>
      <c r="G300" s="23"/>
      <c r="H300" s="23"/>
      <c r="I300" s="23"/>
      <c r="J300" s="23"/>
      <c r="K300" s="23"/>
      <c r="L300" s="23"/>
    </row>
    <row r="301" spans="1:12" customFormat="1" ht="30" customHeight="1">
      <c r="A301" s="21"/>
      <c r="B301" s="21"/>
      <c r="C301" s="160"/>
      <c r="D301" s="163"/>
      <c r="E301" s="164"/>
      <c r="F301" s="159"/>
      <c r="G301" s="23"/>
      <c r="H301" s="23"/>
      <c r="I301" s="23"/>
      <c r="J301" s="23"/>
      <c r="K301" s="23"/>
      <c r="L301" s="23"/>
    </row>
    <row r="302" spans="1:12" customFormat="1" ht="30" customHeight="1">
      <c r="A302" s="21"/>
      <c r="B302" s="21"/>
      <c r="C302" s="160"/>
      <c r="D302" s="163"/>
      <c r="E302" s="164"/>
      <c r="F302" s="159"/>
      <c r="G302" s="23"/>
      <c r="H302" s="23"/>
      <c r="I302" s="23"/>
      <c r="J302" s="23"/>
      <c r="K302" s="23"/>
      <c r="L302" s="23"/>
    </row>
    <row r="303" spans="1:12" customFormat="1" ht="30" customHeight="1">
      <c r="A303" s="21"/>
      <c r="B303" s="21"/>
      <c r="C303" s="160"/>
      <c r="D303" s="163"/>
      <c r="E303" s="164"/>
      <c r="F303" s="159"/>
      <c r="G303" s="23"/>
      <c r="H303" s="23"/>
      <c r="I303" s="23"/>
      <c r="J303" s="23"/>
      <c r="K303" s="23"/>
      <c r="L303" s="23"/>
    </row>
    <row r="304" spans="1:12" customFormat="1" ht="30" customHeight="1">
      <c r="A304" s="21"/>
      <c r="B304" s="21"/>
      <c r="C304" s="160"/>
      <c r="D304" s="163"/>
      <c r="E304" s="164"/>
      <c r="F304" s="159"/>
      <c r="G304" s="23"/>
      <c r="H304" s="23"/>
      <c r="I304" s="23"/>
      <c r="J304" s="23"/>
      <c r="K304" s="23"/>
      <c r="L304" s="23"/>
    </row>
    <row r="305" spans="1:12" customFormat="1" ht="30" customHeight="1">
      <c r="A305" s="21"/>
      <c r="B305" s="21"/>
      <c r="C305" s="160"/>
      <c r="D305" s="163"/>
      <c r="E305" s="164"/>
      <c r="F305" s="159"/>
      <c r="G305" s="23"/>
      <c r="H305" s="23"/>
      <c r="I305" s="23"/>
      <c r="J305" s="23"/>
      <c r="K305" s="23"/>
      <c r="L305" s="23"/>
    </row>
    <row r="306" spans="1:12" customFormat="1" ht="30" customHeight="1">
      <c r="A306" s="21"/>
      <c r="B306" s="21"/>
      <c r="C306" s="160"/>
      <c r="D306" s="163"/>
      <c r="E306" s="164"/>
      <c r="F306" s="159"/>
      <c r="G306" s="23"/>
      <c r="H306" s="23"/>
      <c r="I306" s="23"/>
      <c r="J306" s="23"/>
      <c r="K306" s="23"/>
      <c r="L306" s="23"/>
    </row>
    <row r="307" spans="1:12" customFormat="1" ht="30" customHeight="1">
      <c r="A307" s="21"/>
      <c r="B307" s="21"/>
      <c r="C307" s="160"/>
      <c r="D307" s="163"/>
      <c r="E307" s="164"/>
      <c r="F307" s="159"/>
      <c r="G307" s="23"/>
      <c r="H307" s="23"/>
      <c r="I307" s="23"/>
      <c r="J307" s="23"/>
      <c r="K307" s="23"/>
      <c r="L307" s="23"/>
    </row>
    <row r="308" spans="1:12" customFormat="1" ht="30" customHeight="1">
      <c r="A308" s="21"/>
      <c r="B308" s="21"/>
      <c r="C308" s="160"/>
      <c r="D308" s="163"/>
      <c r="E308" s="164"/>
      <c r="F308" s="159"/>
      <c r="G308" s="23"/>
      <c r="H308" s="23"/>
      <c r="I308" s="23"/>
      <c r="J308" s="23"/>
      <c r="K308" s="23"/>
      <c r="L308" s="23"/>
    </row>
    <row r="309" spans="1:12" customFormat="1" ht="30" customHeight="1">
      <c r="A309" s="21"/>
      <c r="B309" s="21"/>
      <c r="C309" s="160"/>
      <c r="D309" s="163"/>
      <c r="E309" s="164"/>
      <c r="F309" s="159"/>
      <c r="G309" s="23"/>
      <c r="H309" s="23"/>
      <c r="I309" s="23"/>
      <c r="J309" s="23"/>
      <c r="K309" s="23"/>
      <c r="L309" s="23"/>
    </row>
    <row r="310" spans="1:12" customFormat="1" ht="30" customHeight="1">
      <c r="A310" s="21"/>
      <c r="B310" s="21"/>
      <c r="C310" s="160"/>
      <c r="D310" s="163"/>
      <c r="E310" s="164"/>
      <c r="F310" s="159"/>
      <c r="G310" s="23"/>
      <c r="H310" s="23"/>
      <c r="I310" s="23"/>
      <c r="J310" s="23"/>
      <c r="K310" s="23"/>
      <c r="L310" s="23"/>
    </row>
    <row r="311" spans="1:12" customFormat="1" ht="30" customHeight="1">
      <c r="A311" s="21"/>
      <c r="B311" s="21"/>
      <c r="C311" s="160"/>
      <c r="D311" s="163"/>
      <c r="E311" s="164"/>
      <c r="F311" s="159"/>
      <c r="G311" s="23"/>
      <c r="H311" s="23"/>
      <c r="I311" s="23"/>
      <c r="J311" s="23"/>
      <c r="K311" s="23"/>
      <c r="L311" s="23"/>
    </row>
    <row r="312" spans="1:12" customFormat="1" ht="30" customHeight="1">
      <c r="A312" s="21"/>
      <c r="B312" s="21"/>
      <c r="C312" s="160"/>
      <c r="D312" s="163"/>
      <c r="E312" s="164"/>
      <c r="F312" s="159"/>
      <c r="G312" s="23"/>
      <c r="H312" s="23"/>
      <c r="I312" s="23"/>
      <c r="J312" s="23"/>
      <c r="K312" s="23"/>
      <c r="L312" s="23"/>
    </row>
    <row r="313" spans="1:12" customFormat="1" ht="30" customHeight="1">
      <c r="A313" s="21"/>
      <c r="B313" s="21"/>
      <c r="C313" s="160"/>
      <c r="D313" s="163"/>
      <c r="E313" s="164"/>
      <c r="F313" s="159"/>
      <c r="G313" s="23"/>
      <c r="H313" s="23"/>
      <c r="I313" s="23"/>
      <c r="J313" s="23"/>
      <c r="K313" s="23"/>
      <c r="L313" s="23"/>
    </row>
    <row r="314" spans="1:12" customFormat="1" ht="30" customHeight="1">
      <c r="A314" s="21"/>
      <c r="B314" s="21"/>
      <c r="C314" s="160"/>
      <c r="D314" s="163"/>
      <c r="E314" s="164"/>
      <c r="F314" s="159"/>
      <c r="G314" s="23"/>
      <c r="H314" s="23"/>
      <c r="I314" s="23"/>
      <c r="J314" s="23"/>
      <c r="K314" s="23"/>
      <c r="L314" s="23"/>
    </row>
    <row r="315" spans="1:12" customFormat="1" ht="30" customHeight="1">
      <c r="A315" s="21"/>
      <c r="B315" s="21"/>
      <c r="C315" s="160"/>
      <c r="D315" s="163"/>
      <c r="E315" s="164"/>
      <c r="F315" s="159"/>
      <c r="G315" s="23"/>
      <c r="H315" s="23"/>
      <c r="I315" s="23"/>
      <c r="J315" s="23"/>
      <c r="K315" s="23"/>
      <c r="L315" s="23"/>
    </row>
    <row r="316" spans="1:12" customFormat="1" ht="30" customHeight="1">
      <c r="A316" s="21"/>
      <c r="B316" s="21"/>
      <c r="C316" s="160"/>
      <c r="D316" s="163"/>
      <c r="E316" s="164"/>
      <c r="F316" s="159"/>
      <c r="G316" s="23"/>
      <c r="H316" s="23"/>
      <c r="I316" s="23"/>
      <c r="J316" s="23"/>
      <c r="K316" s="23"/>
      <c r="L316" s="23"/>
    </row>
    <row r="317" spans="1:12" customFormat="1" ht="30" customHeight="1">
      <c r="A317" s="21"/>
      <c r="B317" s="21"/>
      <c r="C317" s="160"/>
      <c r="D317" s="163"/>
      <c r="E317" s="164"/>
      <c r="F317" s="159"/>
      <c r="G317" s="23"/>
      <c r="H317" s="23"/>
      <c r="I317" s="23"/>
      <c r="J317" s="23"/>
      <c r="K317" s="23"/>
      <c r="L317" s="23"/>
    </row>
    <row r="318" spans="1:12" customFormat="1" ht="30" customHeight="1">
      <c r="A318" s="21"/>
      <c r="B318" s="21"/>
      <c r="C318" s="160"/>
      <c r="D318" s="163"/>
      <c r="E318" s="164"/>
      <c r="F318" s="159"/>
      <c r="G318" s="23"/>
      <c r="H318" s="23"/>
      <c r="I318" s="23"/>
      <c r="J318" s="23"/>
      <c r="K318" s="23"/>
      <c r="L318" s="23"/>
    </row>
    <row r="319" spans="1:12" customFormat="1" ht="30" customHeight="1">
      <c r="A319" s="21"/>
      <c r="B319" s="21"/>
      <c r="C319" s="160"/>
      <c r="D319" s="163"/>
      <c r="E319" s="164"/>
      <c r="F319" s="159"/>
      <c r="G319" s="23"/>
      <c r="H319" s="23"/>
      <c r="I319" s="23"/>
      <c r="J319" s="23"/>
      <c r="K319" s="23"/>
      <c r="L319" s="23"/>
    </row>
    <row r="320" spans="1:12" customFormat="1" ht="30" customHeight="1">
      <c r="A320" s="21"/>
      <c r="B320" s="21"/>
      <c r="C320" s="160"/>
      <c r="D320" s="163"/>
      <c r="E320" s="164"/>
      <c r="F320" s="159"/>
      <c r="G320" s="23"/>
      <c r="H320" s="23"/>
      <c r="I320" s="23"/>
      <c r="J320" s="23"/>
      <c r="K320" s="23"/>
      <c r="L320" s="23"/>
    </row>
    <row r="321" spans="1:12" customFormat="1" ht="30" customHeight="1">
      <c r="A321" s="21"/>
      <c r="B321" s="21"/>
      <c r="C321" s="160"/>
      <c r="D321" s="163"/>
      <c r="E321" s="164"/>
      <c r="F321" s="159"/>
      <c r="G321" s="23"/>
      <c r="H321" s="23"/>
      <c r="I321" s="23"/>
      <c r="J321" s="23"/>
      <c r="K321" s="23"/>
      <c r="L321" s="23"/>
    </row>
    <row r="322" spans="1:12" customFormat="1" ht="30" customHeight="1">
      <c r="A322" s="21"/>
      <c r="B322" s="21"/>
      <c r="C322" s="160"/>
      <c r="D322" s="163"/>
      <c r="E322" s="164"/>
      <c r="F322" s="159"/>
      <c r="G322" s="23"/>
      <c r="H322" s="23"/>
      <c r="I322" s="23"/>
      <c r="J322" s="23"/>
      <c r="K322" s="23"/>
      <c r="L322" s="23"/>
    </row>
    <row r="323" spans="1:12" customFormat="1" ht="30" customHeight="1">
      <c r="A323" s="21"/>
      <c r="B323" s="21"/>
      <c r="C323" s="160"/>
      <c r="D323" s="163"/>
      <c r="E323" s="164"/>
      <c r="F323" s="159"/>
      <c r="G323" s="23"/>
      <c r="H323" s="23"/>
      <c r="I323" s="23"/>
      <c r="J323" s="23"/>
      <c r="K323" s="23"/>
      <c r="L323" s="23"/>
    </row>
    <row r="324" spans="1:12" customFormat="1" ht="30" customHeight="1">
      <c r="A324" s="21"/>
      <c r="B324" s="21"/>
      <c r="C324" s="160"/>
      <c r="D324" s="163"/>
      <c r="E324" s="164"/>
      <c r="F324" s="159"/>
      <c r="G324" s="23"/>
      <c r="H324" s="23"/>
      <c r="I324" s="23"/>
      <c r="J324" s="23"/>
      <c r="K324" s="23"/>
      <c r="L324" s="23"/>
    </row>
    <row r="325" spans="1:12" customFormat="1" ht="30" customHeight="1">
      <c r="A325" s="21"/>
      <c r="B325" s="21"/>
      <c r="C325" s="160"/>
      <c r="D325" s="163"/>
      <c r="E325" s="164"/>
      <c r="F325" s="159"/>
      <c r="G325" s="23"/>
      <c r="H325" s="23"/>
      <c r="I325" s="23"/>
      <c r="J325" s="23"/>
      <c r="K325" s="23"/>
      <c r="L325" s="23"/>
    </row>
    <row r="326" spans="1:12" customFormat="1" ht="30" customHeight="1">
      <c r="A326" s="21"/>
      <c r="B326" s="21"/>
      <c r="C326" s="160"/>
      <c r="D326" s="163"/>
      <c r="E326" s="164"/>
      <c r="F326" s="159"/>
      <c r="G326" s="23"/>
      <c r="H326" s="23"/>
      <c r="I326" s="23"/>
      <c r="J326" s="23"/>
      <c r="K326" s="23"/>
      <c r="L326" s="23"/>
    </row>
    <row r="327" spans="1:12" customFormat="1" ht="30" customHeight="1">
      <c r="A327" s="21"/>
      <c r="B327" s="21"/>
      <c r="C327" s="160"/>
      <c r="D327" s="163"/>
      <c r="E327" s="164"/>
      <c r="F327" s="159"/>
      <c r="G327" s="23"/>
      <c r="H327" s="23"/>
      <c r="I327" s="23"/>
      <c r="J327" s="23"/>
      <c r="K327" s="23"/>
      <c r="L327" s="23"/>
    </row>
    <row r="328" spans="1:12" customFormat="1" ht="30" customHeight="1">
      <c r="A328" s="21"/>
      <c r="B328" s="21"/>
      <c r="C328" s="160"/>
      <c r="D328" s="163"/>
      <c r="E328" s="164"/>
      <c r="F328" s="159"/>
      <c r="G328" s="23"/>
      <c r="H328" s="23"/>
      <c r="I328" s="23"/>
      <c r="J328" s="23"/>
      <c r="K328" s="23"/>
      <c r="L328" s="23"/>
    </row>
    <row r="329" spans="1:12" customFormat="1" ht="30" customHeight="1">
      <c r="A329" s="21"/>
      <c r="B329" s="21"/>
      <c r="C329" s="160"/>
      <c r="D329" s="163"/>
      <c r="E329" s="164"/>
      <c r="F329" s="159"/>
      <c r="G329" s="23"/>
      <c r="H329" s="23"/>
      <c r="I329" s="23"/>
      <c r="J329" s="23"/>
      <c r="K329" s="23"/>
      <c r="L329" s="23"/>
    </row>
    <row r="330" spans="1:12" customFormat="1" ht="30" customHeight="1">
      <c r="A330" s="21"/>
      <c r="B330" s="21"/>
      <c r="C330" s="160"/>
      <c r="D330" s="163"/>
      <c r="E330" s="164"/>
      <c r="F330" s="159"/>
      <c r="G330" s="23"/>
      <c r="H330" s="23"/>
      <c r="I330" s="23"/>
      <c r="J330" s="23"/>
      <c r="K330" s="23"/>
      <c r="L330" s="23"/>
    </row>
    <row r="331" spans="1:12" customFormat="1" ht="30" customHeight="1">
      <c r="A331" s="21"/>
      <c r="B331" s="21"/>
      <c r="C331" s="160"/>
      <c r="D331" s="163"/>
      <c r="E331" s="164"/>
      <c r="F331" s="159"/>
      <c r="G331" s="23"/>
      <c r="H331" s="23"/>
      <c r="I331" s="23"/>
      <c r="J331" s="23"/>
      <c r="K331" s="23"/>
      <c r="L331" s="23"/>
    </row>
    <row r="332" spans="1:12" customFormat="1" ht="30" customHeight="1">
      <c r="A332" s="21"/>
      <c r="B332" s="21"/>
      <c r="C332" s="160"/>
      <c r="D332" s="163"/>
      <c r="E332" s="164"/>
      <c r="F332" s="159"/>
      <c r="G332" s="23"/>
      <c r="H332" s="23"/>
      <c r="I332" s="23"/>
      <c r="J332" s="23"/>
      <c r="K332" s="23"/>
      <c r="L332" s="23"/>
    </row>
    <row r="333" spans="1:12" customFormat="1" ht="30" customHeight="1">
      <c r="A333" s="21"/>
      <c r="B333" s="21"/>
      <c r="C333" s="160"/>
      <c r="D333" s="163"/>
      <c r="E333" s="164"/>
      <c r="F333" s="159"/>
      <c r="G333" s="23"/>
      <c r="H333" s="23"/>
      <c r="I333" s="23"/>
      <c r="J333" s="23"/>
      <c r="K333" s="23"/>
      <c r="L333" s="23"/>
    </row>
    <row r="334" spans="1:12" customFormat="1" ht="30" customHeight="1">
      <c r="A334" s="21"/>
      <c r="B334" s="21"/>
      <c r="C334" s="160"/>
      <c r="D334" s="163"/>
      <c r="E334" s="164"/>
      <c r="F334" s="159"/>
      <c r="G334" s="23"/>
      <c r="H334" s="23"/>
      <c r="I334" s="23"/>
      <c r="J334" s="23"/>
      <c r="K334" s="23"/>
      <c r="L334" s="23"/>
    </row>
    <row r="335" spans="1:12" customFormat="1" ht="30" customHeight="1">
      <c r="A335" s="21"/>
      <c r="B335" s="21"/>
      <c r="C335" s="160"/>
      <c r="D335" s="163"/>
      <c r="E335" s="164"/>
      <c r="F335" s="159"/>
      <c r="G335" s="23"/>
      <c r="H335" s="23"/>
      <c r="I335" s="23"/>
      <c r="J335" s="23"/>
      <c r="K335" s="23"/>
      <c r="L335" s="23"/>
    </row>
    <row r="336" spans="1:12" customFormat="1" ht="30" customHeight="1">
      <c r="A336" s="21"/>
      <c r="B336" s="21"/>
      <c r="C336" s="160"/>
      <c r="D336" s="163"/>
      <c r="E336" s="164"/>
      <c r="F336" s="159"/>
      <c r="G336" s="23"/>
      <c r="H336" s="23"/>
      <c r="I336" s="23"/>
      <c r="J336" s="23"/>
      <c r="K336" s="23"/>
      <c r="L336" s="23"/>
    </row>
    <row r="337" spans="1:12" customFormat="1" ht="30" customHeight="1">
      <c r="A337" s="21"/>
      <c r="B337" s="21"/>
      <c r="C337" s="160"/>
      <c r="D337" s="163"/>
      <c r="E337" s="164"/>
      <c r="F337" s="159"/>
      <c r="G337" s="23"/>
      <c r="H337" s="23"/>
      <c r="I337" s="23"/>
      <c r="J337" s="23"/>
      <c r="K337" s="23"/>
      <c r="L337" s="23"/>
    </row>
    <row r="338" spans="1:12" customFormat="1" ht="30" customHeight="1">
      <c r="A338" s="21"/>
      <c r="B338" s="21"/>
      <c r="C338" s="160"/>
      <c r="D338" s="163"/>
      <c r="E338" s="164"/>
      <c r="F338" s="159"/>
      <c r="G338" s="23"/>
      <c r="H338" s="23"/>
      <c r="I338" s="23"/>
      <c r="J338" s="23"/>
      <c r="K338" s="23"/>
      <c r="L338" s="23"/>
    </row>
    <row r="339" spans="1:12" customFormat="1" ht="30" customHeight="1">
      <c r="A339" s="21"/>
      <c r="B339" s="21"/>
      <c r="C339" s="160"/>
      <c r="D339" s="163"/>
      <c r="E339" s="164"/>
      <c r="F339" s="159"/>
      <c r="G339" s="23"/>
      <c r="H339" s="23"/>
      <c r="I339" s="23"/>
      <c r="J339" s="23"/>
      <c r="K339" s="23"/>
      <c r="L339" s="23"/>
    </row>
    <row r="340" spans="1:12" customFormat="1" ht="30" customHeight="1">
      <c r="A340" s="21"/>
      <c r="B340" s="21"/>
      <c r="C340" s="160"/>
      <c r="D340" s="163"/>
      <c r="E340" s="164"/>
      <c r="F340" s="159"/>
      <c r="G340" s="23"/>
      <c r="H340" s="23"/>
      <c r="I340" s="23"/>
      <c r="J340" s="23"/>
      <c r="K340" s="23"/>
      <c r="L340" s="23"/>
    </row>
    <row r="341" spans="1:12" customFormat="1" ht="30" customHeight="1">
      <c r="A341" s="21"/>
      <c r="B341" s="21"/>
      <c r="C341" s="160"/>
      <c r="D341" s="163"/>
      <c r="E341" s="164"/>
      <c r="F341" s="159"/>
      <c r="G341" s="23"/>
      <c r="H341" s="23"/>
      <c r="I341" s="23"/>
      <c r="J341" s="23"/>
      <c r="K341" s="23"/>
      <c r="L341" s="23"/>
    </row>
    <row r="342" spans="1:12" customFormat="1" ht="30" customHeight="1">
      <c r="A342" s="21"/>
      <c r="B342" s="21"/>
      <c r="C342" s="160"/>
      <c r="D342" s="163"/>
      <c r="E342" s="164"/>
      <c r="F342" s="159"/>
      <c r="G342" s="23"/>
      <c r="H342" s="23"/>
      <c r="I342" s="23"/>
      <c r="J342" s="23"/>
      <c r="K342" s="23"/>
      <c r="L342" s="23"/>
    </row>
    <row r="343" spans="1:12" customFormat="1" ht="30" customHeight="1">
      <c r="A343" s="21"/>
      <c r="B343" s="21"/>
      <c r="C343" s="160"/>
      <c r="D343" s="163"/>
      <c r="E343" s="164"/>
      <c r="F343" s="159"/>
      <c r="G343" s="23"/>
      <c r="H343" s="23"/>
      <c r="I343" s="23"/>
      <c r="J343" s="23"/>
      <c r="K343" s="23"/>
      <c r="L343" s="23"/>
    </row>
    <row r="344" spans="1:12" customFormat="1" ht="30" customHeight="1">
      <c r="A344" s="21"/>
      <c r="B344" s="21"/>
      <c r="C344" s="160"/>
      <c r="D344" s="163"/>
      <c r="E344" s="164"/>
      <c r="F344" s="159"/>
      <c r="G344" s="23"/>
      <c r="H344" s="23"/>
      <c r="I344" s="23"/>
      <c r="J344" s="23"/>
      <c r="K344" s="23"/>
      <c r="L344" s="23"/>
    </row>
    <row r="345" spans="1:12" customFormat="1" ht="30" customHeight="1">
      <c r="A345" s="21"/>
      <c r="B345" s="21"/>
      <c r="C345" s="160"/>
      <c r="D345" s="163"/>
      <c r="E345" s="164"/>
      <c r="F345" s="159"/>
      <c r="G345" s="23"/>
      <c r="H345" s="23"/>
      <c r="I345" s="23"/>
      <c r="J345" s="23"/>
      <c r="K345" s="23"/>
      <c r="L345" s="23"/>
    </row>
    <row r="346" spans="1:12" customFormat="1" ht="30" customHeight="1">
      <c r="A346" s="21"/>
      <c r="B346" s="21"/>
      <c r="C346" s="160"/>
      <c r="D346" s="163"/>
      <c r="E346" s="164"/>
      <c r="F346" s="159"/>
      <c r="G346" s="23"/>
      <c r="H346" s="23"/>
      <c r="I346" s="23"/>
      <c r="J346" s="23"/>
      <c r="K346" s="23"/>
      <c r="L346" s="23"/>
    </row>
    <row r="347" spans="1:12" customFormat="1" ht="30" customHeight="1">
      <c r="A347" s="21"/>
      <c r="B347" s="21"/>
      <c r="C347" s="160"/>
      <c r="D347" s="163"/>
      <c r="E347" s="164"/>
      <c r="F347" s="159"/>
      <c r="G347" s="23"/>
      <c r="H347" s="23"/>
      <c r="I347" s="23"/>
      <c r="J347" s="23"/>
      <c r="K347" s="23"/>
      <c r="L347" s="23"/>
    </row>
    <row r="348" spans="1:12" customFormat="1" ht="30" customHeight="1">
      <c r="A348" s="21"/>
      <c r="B348" s="21"/>
      <c r="C348" s="160"/>
      <c r="D348" s="163"/>
      <c r="E348" s="164"/>
      <c r="F348" s="159"/>
      <c r="G348" s="23"/>
      <c r="H348" s="23"/>
      <c r="I348" s="23"/>
      <c r="J348" s="23"/>
      <c r="K348" s="23"/>
      <c r="L348" s="23"/>
    </row>
    <row r="349" spans="1:12" customFormat="1" ht="30" customHeight="1">
      <c r="A349" s="21"/>
      <c r="B349" s="21"/>
      <c r="C349" s="160"/>
      <c r="D349" s="163"/>
      <c r="E349" s="164"/>
      <c r="F349" s="159"/>
      <c r="G349" s="23"/>
      <c r="H349" s="23"/>
      <c r="I349" s="23"/>
      <c r="J349" s="23"/>
      <c r="K349" s="23"/>
      <c r="L349" s="23"/>
    </row>
    <row r="350" spans="1:12" customFormat="1" ht="30" customHeight="1">
      <c r="A350" s="21"/>
      <c r="B350" s="21"/>
      <c r="C350" s="160"/>
      <c r="D350" s="163"/>
      <c r="E350" s="164"/>
      <c r="F350" s="159"/>
      <c r="G350" s="23"/>
      <c r="H350" s="23"/>
      <c r="I350" s="23"/>
      <c r="J350" s="23"/>
      <c r="K350" s="23"/>
      <c r="L350" s="23"/>
    </row>
    <row r="351" spans="1:12" customFormat="1" ht="30" customHeight="1">
      <c r="A351" s="21"/>
      <c r="B351" s="21"/>
      <c r="C351" s="160"/>
      <c r="D351" s="163"/>
      <c r="E351" s="164"/>
      <c r="F351" s="159"/>
      <c r="G351" s="23"/>
      <c r="H351" s="23"/>
      <c r="I351" s="23"/>
      <c r="J351" s="23"/>
      <c r="K351" s="23"/>
      <c r="L351" s="23"/>
    </row>
    <row r="352" spans="1:12" customFormat="1" ht="30" customHeight="1">
      <c r="A352" s="21"/>
      <c r="B352" s="21"/>
      <c r="C352" s="160"/>
      <c r="D352" s="163"/>
      <c r="E352" s="164"/>
      <c r="F352" s="159"/>
      <c r="G352" s="23"/>
      <c r="H352" s="23"/>
      <c r="I352" s="23"/>
      <c r="J352" s="23"/>
      <c r="K352" s="23"/>
      <c r="L352" s="23"/>
    </row>
    <row r="353" spans="1:12" customFormat="1" ht="30" customHeight="1">
      <c r="A353" s="21"/>
      <c r="B353" s="21"/>
      <c r="C353" s="160"/>
      <c r="D353" s="163"/>
      <c r="E353" s="164"/>
      <c r="F353" s="159"/>
      <c r="G353" s="23"/>
      <c r="H353" s="23"/>
      <c r="I353" s="23"/>
      <c r="J353" s="23"/>
      <c r="K353" s="23"/>
      <c r="L353" s="23"/>
    </row>
    <row r="354" spans="1:12" customFormat="1" ht="30" customHeight="1">
      <c r="A354" s="21"/>
      <c r="B354" s="21"/>
      <c r="C354" s="160"/>
      <c r="D354" s="163"/>
      <c r="E354" s="164"/>
      <c r="F354" s="159"/>
      <c r="G354" s="23"/>
      <c r="H354" s="23"/>
      <c r="I354" s="23"/>
      <c r="J354" s="23"/>
      <c r="K354" s="23"/>
      <c r="L354" s="23"/>
    </row>
    <row r="355" spans="1:12" customFormat="1" ht="30" customHeight="1">
      <c r="A355" s="21"/>
      <c r="B355" s="21"/>
      <c r="C355" s="160"/>
      <c r="D355" s="163"/>
      <c r="E355" s="164"/>
      <c r="F355" s="159"/>
      <c r="G355" s="23"/>
      <c r="H355" s="23"/>
      <c r="I355" s="23"/>
      <c r="J355" s="23"/>
      <c r="K355" s="23"/>
      <c r="L355" s="23"/>
    </row>
    <row r="356" spans="1:12" customFormat="1" ht="30" customHeight="1">
      <c r="A356" s="21"/>
      <c r="B356" s="21"/>
      <c r="C356" s="160"/>
      <c r="D356" s="163"/>
      <c r="E356" s="164"/>
      <c r="F356" s="159"/>
      <c r="G356" s="23"/>
      <c r="H356" s="23"/>
      <c r="I356" s="23"/>
      <c r="J356" s="23"/>
      <c r="K356" s="23"/>
      <c r="L356" s="23"/>
    </row>
    <row r="357" spans="1:12" customFormat="1" ht="30" customHeight="1">
      <c r="A357" s="21"/>
      <c r="B357" s="21"/>
      <c r="C357" s="160"/>
      <c r="D357" s="163"/>
      <c r="E357" s="164"/>
      <c r="F357" s="159"/>
      <c r="G357" s="23"/>
      <c r="H357" s="23"/>
      <c r="I357" s="23"/>
      <c r="J357" s="23"/>
      <c r="K357" s="23"/>
      <c r="L357" s="23"/>
    </row>
    <row r="358" spans="1:12" customFormat="1" ht="30" customHeight="1">
      <c r="A358" s="21"/>
      <c r="B358" s="21"/>
      <c r="C358" s="160"/>
      <c r="D358" s="163"/>
      <c r="E358" s="164"/>
      <c r="F358" s="159"/>
      <c r="G358" s="23"/>
      <c r="H358" s="23"/>
      <c r="I358" s="23"/>
      <c r="J358" s="23"/>
      <c r="K358" s="23"/>
      <c r="L358" s="23"/>
    </row>
    <row r="359" spans="1:12" customFormat="1" ht="30" customHeight="1">
      <c r="A359" s="21"/>
      <c r="B359" s="21"/>
      <c r="C359" s="160"/>
      <c r="D359" s="163"/>
      <c r="E359" s="164"/>
      <c r="F359" s="159"/>
      <c r="G359" s="23"/>
      <c r="H359" s="23"/>
      <c r="I359" s="23"/>
      <c r="J359" s="23"/>
      <c r="K359" s="23"/>
      <c r="L359" s="23"/>
    </row>
    <row r="360" spans="1:12" customFormat="1" ht="30" customHeight="1">
      <c r="A360" s="21"/>
      <c r="B360" s="21"/>
      <c r="C360" s="160"/>
      <c r="D360" s="163"/>
      <c r="E360" s="164"/>
      <c r="F360" s="159"/>
      <c r="G360" s="23"/>
      <c r="H360" s="23"/>
      <c r="I360" s="23"/>
      <c r="J360" s="23"/>
      <c r="K360" s="23"/>
      <c r="L360" s="23"/>
    </row>
    <row r="361" spans="1:12" customFormat="1" ht="30" customHeight="1">
      <c r="A361" s="21"/>
      <c r="B361" s="21"/>
      <c r="C361" s="160"/>
      <c r="D361" s="163"/>
      <c r="E361" s="164"/>
      <c r="F361" s="159"/>
      <c r="G361" s="23"/>
      <c r="H361" s="23"/>
      <c r="I361" s="23"/>
      <c r="J361" s="23"/>
      <c r="K361" s="23"/>
      <c r="L361" s="23"/>
    </row>
    <row r="362" spans="1:12" customFormat="1" ht="30" customHeight="1">
      <c r="A362" s="21"/>
      <c r="B362" s="21"/>
      <c r="C362" s="160"/>
      <c r="D362" s="163"/>
      <c r="E362" s="164"/>
      <c r="F362" s="159"/>
      <c r="G362" s="23"/>
      <c r="H362" s="23"/>
      <c r="I362" s="23"/>
      <c r="J362" s="23"/>
      <c r="K362" s="23"/>
      <c r="L362" s="23"/>
    </row>
    <row r="363" spans="1:12" customFormat="1" ht="30" customHeight="1">
      <c r="A363" s="21"/>
      <c r="B363" s="21"/>
      <c r="C363" s="160"/>
      <c r="D363" s="163"/>
      <c r="E363" s="164"/>
      <c r="F363" s="159"/>
      <c r="G363" s="23"/>
      <c r="H363" s="23"/>
      <c r="I363" s="23"/>
      <c r="J363" s="23"/>
      <c r="K363" s="23"/>
      <c r="L363" s="23"/>
    </row>
    <row r="364" spans="1:12" customFormat="1" ht="30" customHeight="1">
      <c r="A364" s="21"/>
      <c r="B364" s="21"/>
      <c r="C364" s="160"/>
      <c r="D364" s="163"/>
      <c r="E364" s="164"/>
      <c r="F364" s="159"/>
      <c r="G364" s="23"/>
      <c r="H364" s="23"/>
      <c r="I364" s="23"/>
      <c r="J364" s="23"/>
      <c r="K364" s="23"/>
      <c r="L364" s="23"/>
    </row>
    <row r="365" spans="1:12" customFormat="1" ht="30" customHeight="1">
      <c r="A365" s="21"/>
      <c r="B365" s="21"/>
      <c r="C365" s="160"/>
      <c r="D365" s="163"/>
      <c r="E365" s="164"/>
      <c r="F365" s="159"/>
      <c r="G365" s="23"/>
      <c r="H365" s="23"/>
      <c r="I365" s="23"/>
      <c r="J365" s="23"/>
      <c r="K365" s="23"/>
      <c r="L365" s="23"/>
    </row>
    <row r="366" spans="1:12" customFormat="1" ht="30" customHeight="1">
      <c r="A366" s="21"/>
      <c r="B366" s="21"/>
      <c r="C366" s="160"/>
      <c r="D366" s="163"/>
      <c r="E366" s="164"/>
      <c r="F366" s="159"/>
      <c r="G366" s="23"/>
      <c r="H366" s="23"/>
      <c r="I366" s="23"/>
      <c r="J366" s="23"/>
      <c r="K366" s="23"/>
      <c r="L366" s="23"/>
    </row>
    <row r="367" spans="1:12" customFormat="1" ht="30" customHeight="1">
      <c r="A367" s="21"/>
      <c r="B367" s="21"/>
      <c r="C367" s="160"/>
      <c r="D367" s="163"/>
      <c r="E367" s="164"/>
      <c r="F367" s="159"/>
      <c r="G367" s="23"/>
      <c r="H367" s="23"/>
      <c r="I367" s="23"/>
      <c r="J367" s="23"/>
      <c r="K367" s="23"/>
      <c r="L367" s="23"/>
    </row>
    <row r="368" spans="1:12" customFormat="1" ht="30" customHeight="1">
      <c r="A368" s="21"/>
      <c r="B368" s="21"/>
      <c r="C368" s="160"/>
      <c r="D368" s="163"/>
      <c r="E368" s="164"/>
      <c r="F368" s="159"/>
      <c r="G368" s="23"/>
      <c r="H368" s="23"/>
      <c r="I368" s="23"/>
      <c r="J368" s="23"/>
      <c r="K368" s="23"/>
      <c r="L368" s="23"/>
    </row>
    <row r="369" spans="1:12" customFormat="1" ht="30" customHeight="1">
      <c r="A369" s="21"/>
      <c r="B369" s="21"/>
      <c r="C369" s="160"/>
      <c r="D369" s="163"/>
      <c r="E369" s="164"/>
      <c r="F369" s="159"/>
      <c r="G369" s="23"/>
      <c r="H369" s="23"/>
      <c r="I369" s="23"/>
      <c r="J369" s="23"/>
      <c r="K369" s="23"/>
      <c r="L369" s="23"/>
    </row>
    <row r="370" spans="1:12" customFormat="1" ht="30" customHeight="1">
      <c r="A370" s="21"/>
      <c r="B370" s="21"/>
      <c r="C370" s="160"/>
      <c r="D370" s="163"/>
      <c r="E370" s="164"/>
      <c r="F370" s="159"/>
      <c r="G370" s="23"/>
      <c r="H370" s="23"/>
      <c r="I370" s="23"/>
      <c r="J370" s="23"/>
      <c r="K370" s="23"/>
      <c r="L370" s="23"/>
    </row>
    <row r="371" spans="1:12" customFormat="1" ht="30" customHeight="1">
      <c r="A371" s="21"/>
      <c r="B371" s="21"/>
      <c r="C371" s="160"/>
      <c r="D371" s="163"/>
      <c r="E371" s="164"/>
      <c r="F371" s="159"/>
      <c r="G371" s="23"/>
      <c r="H371" s="23"/>
      <c r="I371" s="23"/>
      <c r="J371" s="23"/>
      <c r="K371" s="23"/>
      <c r="L371" s="23"/>
    </row>
    <row r="372" spans="1:12" customFormat="1" ht="30" customHeight="1">
      <c r="A372" s="21"/>
      <c r="B372" s="21"/>
      <c r="C372" s="160"/>
      <c r="D372" s="163"/>
      <c r="E372" s="164"/>
      <c r="F372" s="159"/>
      <c r="G372" s="23"/>
      <c r="H372" s="23"/>
      <c r="I372" s="23"/>
      <c r="J372" s="23"/>
      <c r="K372" s="23"/>
      <c r="L372" s="23"/>
    </row>
    <row r="373" spans="1:12" customFormat="1" ht="30" customHeight="1">
      <c r="A373" s="21"/>
      <c r="B373" s="21"/>
      <c r="C373" s="160"/>
      <c r="D373" s="163"/>
      <c r="E373" s="164"/>
      <c r="F373" s="159"/>
      <c r="G373" s="23"/>
      <c r="H373" s="23"/>
      <c r="I373" s="23"/>
      <c r="J373" s="23"/>
      <c r="K373" s="23"/>
      <c r="L373" s="23"/>
    </row>
    <row r="374" spans="1:12" customFormat="1" ht="30" customHeight="1">
      <c r="A374" s="21"/>
      <c r="B374" s="21"/>
      <c r="C374" s="160"/>
      <c r="D374" s="163"/>
      <c r="E374" s="164"/>
      <c r="F374" s="159"/>
      <c r="G374" s="23"/>
      <c r="H374" s="23"/>
      <c r="I374" s="23"/>
      <c r="J374" s="23"/>
      <c r="K374" s="23"/>
      <c r="L374" s="23"/>
    </row>
    <row r="375" spans="1:12" customFormat="1" ht="30" customHeight="1">
      <c r="A375" s="21"/>
      <c r="B375" s="21"/>
      <c r="C375" s="160"/>
      <c r="D375" s="163"/>
      <c r="E375" s="164"/>
      <c r="F375" s="159"/>
      <c r="G375" s="23"/>
      <c r="H375" s="23"/>
      <c r="I375" s="23"/>
      <c r="J375" s="23"/>
      <c r="K375" s="23"/>
      <c r="L375" s="23"/>
    </row>
    <row r="376" spans="1:12" customFormat="1" ht="30" customHeight="1">
      <c r="A376" s="21"/>
      <c r="B376" s="21"/>
      <c r="C376" s="160"/>
      <c r="D376" s="163"/>
      <c r="E376" s="164"/>
      <c r="F376" s="159"/>
      <c r="G376" s="23"/>
      <c r="H376" s="23"/>
      <c r="I376" s="23"/>
      <c r="J376" s="23"/>
      <c r="K376" s="23"/>
      <c r="L376" s="23"/>
    </row>
    <row r="377" spans="1:12" customFormat="1" ht="30" customHeight="1">
      <c r="A377" s="21"/>
      <c r="B377" s="21"/>
      <c r="C377" s="160"/>
      <c r="D377" s="163"/>
      <c r="E377" s="164"/>
      <c r="F377" s="159"/>
      <c r="G377" s="23"/>
      <c r="H377" s="23"/>
      <c r="I377" s="23"/>
      <c r="J377" s="23"/>
      <c r="K377" s="23"/>
      <c r="L377" s="23"/>
    </row>
    <row r="378" spans="1:12" customFormat="1" ht="30" customHeight="1">
      <c r="A378" s="21"/>
      <c r="B378" s="21"/>
      <c r="C378" s="160"/>
      <c r="D378" s="163"/>
      <c r="E378" s="164"/>
      <c r="F378" s="159"/>
      <c r="G378" s="23"/>
      <c r="H378" s="23"/>
      <c r="I378" s="23"/>
      <c r="J378" s="23"/>
      <c r="K378" s="23"/>
      <c r="L378" s="23"/>
    </row>
    <row r="379" spans="1:12" customFormat="1" ht="30" customHeight="1">
      <c r="A379" s="21"/>
      <c r="B379" s="21"/>
      <c r="C379" s="160"/>
      <c r="D379" s="163"/>
      <c r="E379" s="164"/>
      <c r="F379" s="159"/>
      <c r="G379" s="23"/>
      <c r="H379" s="23"/>
      <c r="I379" s="23"/>
      <c r="J379" s="23"/>
      <c r="K379" s="23"/>
      <c r="L379" s="23"/>
    </row>
    <row r="380" spans="1:12" customFormat="1" ht="30" customHeight="1">
      <c r="A380" s="21"/>
      <c r="B380" s="21"/>
      <c r="C380" s="160"/>
      <c r="D380" s="163"/>
      <c r="E380" s="164"/>
      <c r="F380" s="159"/>
      <c r="G380" s="23"/>
      <c r="H380" s="23"/>
      <c r="I380" s="23"/>
      <c r="J380" s="23"/>
      <c r="K380" s="23"/>
      <c r="L380" s="23"/>
    </row>
    <row r="381" spans="1:12" customFormat="1" ht="30" customHeight="1">
      <c r="A381" s="21"/>
      <c r="B381" s="21"/>
      <c r="C381" s="160"/>
      <c r="D381" s="163"/>
      <c r="E381" s="164"/>
      <c r="F381" s="159"/>
      <c r="G381" s="23"/>
      <c r="H381" s="23"/>
      <c r="I381" s="23"/>
      <c r="J381" s="23"/>
      <c r="K381" s="23"/>
      <c r="L381" s="23"/>
    </row>
    <row r="382" spans="1:12" customFormat="1" ht="30" customHeight="1">
      <c r="A382" s="21"/>
      <c r="B382" s="21"/>
      <c r="C382" s="160"/>
      <c r="D382" s="163"/>
      <c r="E382" s="164"/>
      <c r="F382" s="159"/>
      <c r="G382" s="23"/>
      <c r="H382" s="23"/>
      <c r="I382" s="23"/>
      <c r="J382" s="23"/>
      <c r="K382" s="23"/>
      <c r="L382" s="23"/>
    </row>
    <row r="383" spans="1:12" customFormat="1" ht="30" customHeight="1">
      <c r="A383" s="21"/>
      <c r="B383" s="21"/>
      <c r="C383" s="160"/>
      <c r="D383" s="163"/>
      <c r="E383" s="164"/>
      <c r="F383" s="159"/>
      <c r="G383" s="23"/>
      <c r="H383" s="23"/>
      <c r="I383" s="23"/>
      <c r="J383" s="23"/>
      <c r="K383" s="23"/>
      <c r="L383" s="23"/>
    </row>
    <row r="384" spans="1:12" customFormat="1" ht="30" customHeight="1">
      <c r="A384" s="21"/>
      <c r="B384" s="21"/>
      <c r="C384" s="160"/>
      <c r="D384" s="163"/>
      <c r="E384" s="164"/>
      <c r="F384" s="159"/>
      <c r="G384" s="23"/>
      <c r="H384" s="23"/>
      <c r="I384" s="23"/>
      <c r="J384" s="23"/>
      <c r="K384" s="23"/>
      <c r="L384" s="23"/>
    </row>
    <row r="385" spans="1:12" customFormat="1" ht="30" customHeight="1">
      <c r="A385" s="21"/>
      <c r="B385" s="21"/>
      <c r="C385" s="160"/>
      <c r="D385" s="163"/>
      <c r="E385" s="164"/>
      <c r="F385" s="159"/>
      <c r="G385" s="23"/>
      <c r="H385" s="23"/>
      <c r="I385" s="23"/>
      <c r="J385" s="23"/>
      <c r="K385" s="23"/>
      <c r="L385" s="23"/>
    </row>
    <row r="386" spans="1:12" customFormat="1" ht="30" customHeight="1">
      <c r="A386" s="21"/>
      <c r="B386" s="21"/>
      <c r="C386" s="160"/>
      <c r="D386" s="163"/>
      <c r="E386" s="164"/>
      <c r="F386" s="159"/>
      <c r="G386" s="23"/>
      <c r="H386" s="23"/>
      <c r="I386" s="23"/>
      <c r="J386" s="23"/>
      <c r="K386" s="23"/>
      <c r="L386" s="23"/>
    </row>
    <row r="387" spans="1:12" customFormat="1" ht="30" customHeight="1">
      <c r="A387" s="21"/>
      <c r="B387" s="21"/>
      <c r="C387" s="160"/>
      <c r="D387" s="163"/>
      <c r="E387" s="164"/>
      <c r="F387" s="159"/>
      <c r="G387" s="23"/>
      <c r="H387" s="23"/>
      <c r="I387" s="23"/>
      <c r="J387" s="23"/>
      <c r="K387" s="23"/>
      <c r="L387" s="23"/>
    </row>
    <row r="388" spans="1:12" customFormat="1" ht="30" customHeight="1">
      <c r="A388" s="21"/>
      <c r="B388" s="21"/>
      <c r="C388" s="160"/>
      <c r="D388" s="163"/>
      <c r="E388" s="164"/>
      <c r="F388" s="159"/>
      <c r="G388" s="23"/>
      <c r="H388" s="23"/>
      <c r="I388" s="23"/>
      <c r="J388" s="23"/>
      <c r="K388" s="23"/>
      <c r="L388" s="23"/>
    </row>
    <row r="389" spans="1:12" customFormat="1" ht="30" customHeight="1">
      <c r="A389" s="21"/>
      <c r="B389" s="21"/>
      <c r="C389" s="160"/>
      <c r="D389" s="163"/>
      <c r="E389" s="164"/>
      <c r="F389" s="159"/>
      <c r="G389" s="23"/>
      <c r="H389" s="23"/>
      <c r="I389" s="23"/>
      <c r="J389" s="23"/>
      <c r="K389" s="23"/>
      <c r="L389" s="23"/>
    </row>
    <row r="390" spans="1:12" customFormat="1" ht="30" customHeight="1">
      <c r="A390" s="21"/>
      <c r="B390" s="21"/>
      <c r="C390" s="160"/>
      <c r="D390" s="163"/>
      <c r="E390" s="164"/>
      <c r="F390" s="159"/>
      <c r="G390" s="23"/>
      <c r="H390" s="23"/>
      <c r="I390" s="23"/>
      <c r="J390" s="23"/>
      <c r="K390" s="23"/>
      <c r="L390" s="23"/>
    </row>
    <row r="391" spans="1:12" customFormat="1" ht="30" customHeight="1">
      <c r="A391" s="21"/>
      <c r="B391" s="21"/>
      <c r="C391" s="160"/>
      <c r="D391" s="163"/>
      <c r="E391" s="164"/>
      <c r="F391" s="159"/>
      <c r="G391" s="23"/>
      <c r="H391" s="23"/>
      <c r="I391" s="23"/>
      <c r="J391" s="23"/>
      <c r="K391" s="23"/>
      <c r="L391" s="23"/>
    </row>
    <row r="392" spans="1:12" customFormat="1" ht="30" customHeight="1">
      <c r="A392" s="21"/>
      <c r="B392" s="21"/>
      <c r="C392" s="160"/>
      <c r="D392" s="163"/>
      <c r="E392" s="164"/>
      <c r="F392" s="159"/>
      <c r="G392" s="23"/>
      <c r="H392" s="23"/>
      <c r="I392" s="23"/>
      <c r="J392" s="23"/>
      <c r="K392" s="23"/>
      <c r="L392" s="23"/>
    </row>
    <row r="393" spans="1:12" customFormat="1" ht="30" customHeight="1">
      <c r="A393" s="21"/>
      <c r="B393" s="21"/>
      <c r="C393" s="160"/>
      <c r="D393" s="163"/>
      <c r="E393" s="164"/>
      <c r="F393" s="159"/>
      <c r="G393" s="23"/>
      <c r="H393" s="23"/>
      <c r="I393" s="23"/>
      <c r="J393" s="23"/>
      <c r="K393" s="23"/>
      <c r="L393" s="23"/>
    </row>
    <row r="394" spans="1:12" customFormat="1" ht="30" customHeight="1">
      <c r="A394" s="21"/>
      <c r="B394" s="21"/>
      <c r="C394" s="160"/>
      <c r="D394" s="163"/>
      <c r="E394" s="164"/>
      <c r="F394" s="159"/>
      <c r="G394" s="23"/>
      <c r="H394" s="23"/>
      <c r="I394" s="23"/>
      <c r="J394" s="23"/>
      <c r="K394" s="23"/>
      <c r="L394" s="23"/>
    </row>
    <row r="395" spans="1:12" customFormat="1" ht="30" customHeight="1">
      <c r="A395" s="21"/>
      <c r="B395" s="21"/>
      <c r="C395" s="160"/>
      <c r="D395" s="163"/>
      <c r="E395" s="164"/>
      <c r="F395" s="159"/>
      <c r="G395" s="23"/>
      <c r="H395" s="23"/>
      <c r="I395" s="23"/>
      <c r="J395" s="23"/>
      <c r="K395" s="23"/>
      <c r="L395" s="23"/>
    </row>
    <row r="396" spans="1:12" customFormat="1" ht="30" customHeight="1">
      <c r="A396" s="21"/>
      <c r="B396" s="21"/>
      <c r="C396" s="160"/>
      <c r="D396" s="163"/>
      <c r="E396" s="164"/>
      <c r="F396" s="159"/>
      <c r="G396" s="23"/>
      <c r="H396" s="23"/>
      <c r="I396" s="23"/>
      <c r="J396" s="23"/>
      <c r="K396" s="23"/>
      <c r="L396" s="23"/>
    </row>
    <row r="397" spans="1:12" customFormat="1" ht="30" customHeight="1">
      <c r="A397" s="21"/>
      <c r="B397" s="21"/>
      <c r="C397" s="160"/>
      <c r="D397" s="163"/>
      <c r="E397" s="164"/>
      <c r="F397" s="159"/>
      <c r="G397" s="23"/>
      <c r="H397" s="23"/>
      <c r="I397" s="23"/>
      <c r="J397" s="23"/>
      <c r="K397" s="23"/>
      <c r="L397" s="23"/>
    </row>
    <row r="398" spans="1:12" customFormat="1" ht="30" customHeight="1">
      <c r="A398" s="21"/>
      <c r="B398" s="21"/>
      <c r="C398" s="160"/>
      <c r="D398" s="163"/>
      <c r="E398" s="164"/>
      <c r="F398" s="159"/>
      <c r="G398" s="23"/>
      <c r="H398" s="23"/>
      <c r="I398" s="23"/>
      <c r="J398" s="23"/>
      <c r="K398" s="23"/>
      <c r="L398" s="23"/>
    </row>
    <row r="399" spans="1:12" customFormat="1" ht="30" customHeight="1">
      <c r="A399" s="21"/>
      <c r="B399" s="21"/>
      <c r="C399" s="160"/>
      <c r="D399" s="163"/>
      <c r="E399" s="164"/>
      <c r="F399" s="159"/>
      <c r="G399" s="23"/>
      <c r="H399" s="23"/>
      <c r="I399" s="23"/>
      <c r="J399" s="23"/>
      <c r="K399" s="23"/>
      <c r="L399" s="23"/>
    </row>
    <row r="400" spans="1:12" customFormat="1" ht="30" customHeight="1">
      <c r="A400" s="21"/>
      <c r="B400" s="21"/>
      <c r="C400" s="160"/>
      <c r="D400" s="163"/>
      <c r="E400" s="164"/>
      <c r="F400" s="159"/>
      <c r="G400" s="23"/>
      <c r="H400" s="23"/>
      <c r="I400" s="23"/>
      <c r="J400" s="23"/>
      <c r="K400" s="23"/>
      <c r="L400" s="23"/>
    </row>
    <row r="401" spans="1:12" customFormat="1" ht="30" customHeight="1">
      <c r="A401" s="21"/>
      <c r="B401" s="21"/>
      <c r="C401" s="160"/>
      <c r="D401" s="163"/>
      <c r="E401" s="164"/>
      <c r="F401" s="159"/>
      <c r="G401" s="23"/>
      <c r="H401" s="23"/>
      <c r="I401" s="23"/>
      <c r="J401" s="23"/>
      <c r="K401" s="23"/>
      <c r="L401" s="23"/>
    </row>
    <row r="402" spans="1:12" customFormat="1" ht="30" customHeight="1">
      <c r="A402" s="21"/>
      <c r="B402" s="21"/>
      <c r="C402" s="160"/>
      <c r="D402" s="163"/>
      <c r="E402" s="164"/>
      <c r="F402" s="159"/>
      <c r="G402" s="23"/>
      <c r="H402" s="23"/>
      <c r="I402" s="23"/>
      <c r="J402" s="23"/>
      <c r="K402" s="23"/>
      <c r="L402" s="23"/>
    </row>
    <row r="403" spans="1:12" customFormat="1" ht="30" customHeight="1">
      <c r="A403" s="21"/>
      <c r="B403" s="21"/>
      <c r="C403" s="160"/>
      <c r="D403" s="163"/>
      <c r="E403" s="164"/>
      <c r="F403" s="159"/>
      <c r="G403" s="23"/>
      <c r="H403" s="23"/>
      <c r="I403" s="23"/>
      <c r="J403" s="23"/>
      <c r="K403" s="23"/>
      <c r="L403" s="23"/>
    </row>
    <row r="404" spans="1:12" customFormat="1" ht="30" customHeight="1">
      <c r="A404" s="21"/>
      <c r="B404" s="21"/>
      <c r="C404" s="160"/>
      <c r="D404" s="163"/>
      <c r="E404" s="164"/>
      <c r="F404" s="159"/>
      <c r="G404" s="23"/>
      <c r="H404" s="23"/>
      <c r="I404" s="23"/>
      <c r="J404" s="23"/>
      <c r="K404" s="23"/>
      <c r="L404" s="23"/>
    </row>
    <row r="405" spans="1:12" customFormat="1" ht="30" customHeight="1">
      <c r="A405" s="21"/>
      <c r="B405" s="21"/>
      <c r="C405" s="160"/>
      <c r="D405" s="163"/>
      <c r="E405" s="164"/>
      <c r="F405" s="159"/>
      <c r="G405" s="23"/>
      <c r="H405" s="23"/>
      <c r="I405" s="23"/>
      <c r="J405" s="23"/>
      <c r="K405" s="23"/>
      <c r="L405" s="23"/>
    </row>
    <row r="406" spans="1:12" customFormat="1" ht="30" customHeight="1">
      <c r="A406" s="21"/>
      <c r="B406" s="21"/>
      <c r="C406" s="160"/>
      <c r="D406" s="163"/>
      <c r="E406" s="164"/>
      <c r="F406" s="159"/>
      <c r="G406" s="23"/>
      <c r="H406" s="23"/>
      <c r="I406" s="23"/>
      <c r="J406" s="23"/>
      <c r="K406" s="23"/>
      <c r="L406" s="23"/>
    </row>
    <row r="407" spans="1:12" customFormat="1" ht="30" customHeight="1">
      <c r="A407" s="21"/>
      <c r="B407" s="21"/>
      <c r="C407" s="160"/>
      <c r="D407" s="163"/>
      <c r="E407" s="164"/>
      <c r="F407" s="159"/>
      <c r="G407" s="23"/>
      <c r="H407" s="23"/>
      <c r="I407" s="23"/>
      <c r="J407" s="23"/>
      <c r="K407" s="23"/>
      <c r="L407" s="23"/>
    </row>
    <row r="408" spans="1:12" customFormat="1" ht="30" customHeight="1">
      <c r="A408" s="21"/>
      <c r="B408" s="21"/>
      <c r="C408" s="160"/>
      <c r="D408" s="163"/>
      <c r="E408" s="164"/>
      <c r="F408" s="159"/>
      <c r="G408" s="23"/>
      <c r="H408" s="23"/>
      <c r="I408" s="23"/>
      <c r="J408" s="23"/>
      <c r="K408" s="23"/>
      <c r="L408" s="23"/>
    </row>
    <row r="409" spans="1:12" customFormat="1" ht="30" customHeight="1">
      <c r="A409" s="21"/>
      <c r="B409" s="21"/>
      <c r="C409" s="160"/>
      <c r="D409" s="163"/>
      <c r="E409" s="164"/>
      <c r="F409" s="159"/>
      <c r="G409" s="23"/>
      <c r="H409" s="23"/>
      <c r="I409" s="23"/>
      <c r="J409" s="23"/>
      <c r="K409" s="23"/>
      <c r="L409" s="23"/>
    </row>
    <row r="410" spans="1:12" customFormat="1" ht="30" customHeight="1">
      <c r="A410" s="21"/>
      <c r="B410" s="21"/>
      <c r="C410" s="160"/>
      <c r="D410" s="163"/>
      <c r="E410" s="164"/>
      <c r="F410" s="159"/>
      <c r="G410" s="23"/>
      <c r="H410" s="23"/>
      <c r="I410" s="23"/>
      <c r="J410" s="23"/>
      <c r="K410" s="23"/>
      <c r="L410" s="23"/>
    </row>
    <row r="411" spans="1:12" customFormat="1" ht="30" customHeight="1">
      <c r="A411" s="21"/>
      <c r="B411" s="21"/>
      <c r="C411" s="160"/>
      <c r="D411" s="163"/>
      <c r="E411" s="164"/>
      <c r="F411" s="159"/>
      <c r="G411" s="23"/>
      <c r="H411" s="23"/>
      <c r="I411" s="23"/>
      <c r="J411" s="23"/>
      <c r="K411" s="23"/>
      <c r="L411" s="23"/>
    </row>
    <row r="412" spans="1:12" customFormat="1" ht="30" customHeight="1">
      <c r="A412" s="21"/>
      <c r="B412" s="21"/>
      <c r="C412" s="160"/>
      <c r="D412" s="163"/>
      <c r="E412" s="164"/>
      <c r="F412" s="159"/>
      <c r="G412" s="23"/>
      <c r="H412" s="23"/>
      <c r="I412" s="23"/>
      <c r="J412" s="23"/>
      <c r="K412" s="23"/>
      <c r="L412" s="23"/>
    </row>
    <row r="413" spans="1:12" customFormat="1" ht="30" customHeight="1">
      <c r="A413" s="21"/>
      <c r="B413" s="21"/>
      <c r="C413" s="160"/>
      <c r="D413" s="163"/>
      <c r="E413" s="164"/>
      <c r="F413" s="159"/>
      <c r="G413" s="23"/>
      <c r="H413" s="23"/>
      <c r="I413" s="23"/>
      <c r="J413" s="23"/>
      <c r="K413" s="23"/>
      <c r="L413" s="23"/>
    </row>
    <row r="414" spans="1:12" customFormat="1" ht="30" customHeight="1">
      <c r="A414" s="21"/>
      <c r="B414" s="21"/>
      <c r="C414" s="160"/>
      <c r="D414" s="163"/>
      <c r="E414" s="164"/>
      <c r="F414" s="159"/>
      <c r="G414" s="23"/>
      <c r="H414" s="23"/>
      <c r="I414" s="23"/>
      <c r="J414" s="23"/>
      <c r="K414" s="23"/>
      <c r="L414" s="23"/>
    </row>
    <row r="415" spans="1:12" customFormat="1" ht="30" customHeight="1">
      <c r="A415" s="21"/>
      <c r="B415" s="21"/>
      <c r="C415" s="160"/>
      <c r="D415" s="163"/>
      <c r="E415" s="164"/>
      <c r="F415" s="159"/>
      <c r="G415" s="23"/>
      <c r="H415" s="23"/>
      <c r="I415" s="23"/>
      <c r="J415" s="23"/>
      <c r="K415" s="23"/>
      <c r="L415" s="23"/>
    </row>
    <row r="416" spans="1:12" customFormat="1" ht="30" customHeight="1">
      <c r="A416" s="21"/>
      <c r="B416" s="21"/>
      <c r="C416" s="160"/>
      <c r="D416" s="163"/>
      <c r="E416" s="164"/>
      <c r="F416" s="159"/>
      <c r="G416" s="23"/>
      <c r="H416" s="23"/>
      <c r="I416" s="23"/>
      <c r="J416" s="23"/>
      <c r="K416" s="23"/>
      <c r="L416" s="23"/>
    </row>
    <row r="417" spans="1:12" customFormat="1" ht="30" customHeight="1">
      <c r="A417" s="21"/>
      <c r="B417" s="21"/>
      <c r="C417" s="160"/>
      <c r="D417" s="163"/>
      <c r="E417" s="164"/>
      <c r="F417" s="159"/>
      <c r="G417" s="23"/>
      <c r="H417" s="23"/>
      <c r="I417" s="23"/>
      <c r="J417" s="23"/>
      <c r="K417" s="23"/>
      <c r="L417" s="23"/>
    </row>
    <row r="418" spans="1:12" customFormat="1" ht="30" customHeight="1">
      <c r="A418" s="21"/>
      <c r="B418" s="21"/>
      <c r="C418" s="160"/>
      <c r="D418" s="163"/>
      <c r="E418" s="164"/>
      <c r="F418" s="159"/>
      <c r="G418" s="23"/>
      <c r="H418" s="23"/>
      <c r="I418" s="23"/>
      <c r="J418" s="23"/>
      <c r="K418" s="23"/>
      <c r="L418" s="23"/>
    </row>
    <row r="419" spans="1:12" customFormat="1" ht="30" customHeight="1">
      <c r="A419" s="21"/>
      <c r="B419" s="21"/>
      <c r="C419" s="160"/>
      <c r="D419" s="163"/>
      <c r="E419" s="164"/>
      <c r="F419" s="159"/>
      <c r="G419" s="23"/>
      <c r="H419" s="23"/>
      <c r="I419" s="23"/>
      <c r="J419" s="23"/>
      <c r="K419" s="23"/>
      <c r="L419" s="23"/>
    </row>
    <row r="420" spans="1:12" customFormat="1" ht="30" customHeight="1">
      <c r="A420" s="21"/>
      <c r="B420" s="21"/>
      <c r="C420" s="160"/>
      <c r="D420" s="163"/>
      <c r="E420" s="164"/>
      <c r="F420" s="159"/>
      <c r="G420" s="23"/>
      <c r="H420" s="23"/>
      <c r="I420" s="23"/>
      <c r="J420" s="23"/>
      <c r="K420" s="23"/>
      <c r="L420" s="23"/>
    </row>
    <row r="421" spans="1:12" customFormat="1" ht="30" customHeight="1">
      <c r="A421" s="21"/>
      <c r="B421" s="21"/>
      <c r="C421" s="160"/>
      <c r="D421" s="163"/>
      <c r="E421" s="164"/>
      <c r="F421" s="159"/>
      <c r="G421" s="23"/>
      <c r="H421" s="23"/>
      <c r="I421" s="23"/>
      <c r="J421" s="23"/>
      <c r="K421" s="23"/>
      <c r="L421" s="23"/>
    </row>
    <row r="422" spans="1:12" customFormat="1" ht="30" customHeight="1">
      <c r="A422" s="21"/>
      <c r="B422" s="21"/>
      <c r="C422" s="160"/>
      <c r="D422" s="163"/>
      <c r="E422" s="164"/>
      <c r="F422" s="159"/>
      <c r="G422" s="23"/>
      <c r="H422" s="23"/>
      <c r="I422" s="23"/>
      <c r="J422" s="23"/>
      <c r="K422" s="23"/>
      <c r="L422" s="23"/>
    </row>
    <row r="423" spans="1:12" customFormat="1" ht="30" customHeight="1">
      <c r="A423" s="21"/>
      <c r="B423" s="21"/>
      <c r="C423" s="160"/>
      <c r="D423" s="163"/>
      <c r="E423" s="164"/>
      <c r="F423" s="159"/>
      <c r="G423" s="23"/>
      <c r="H423" s="23"/>
      <c r="I423" s="23"/>
      <c r="J423" s="23"/>
      <c r="K423" s="23"/>
      <c r="L423" s="23"/>
    </row>
    <row r="424" spans="1:12" customFormat="1" ht="30" customHeight="1">
      <c r="A424" s="21"/>
      <c r="B424" s="21"/>
      <c r="C424" s="160"/>
      <c r="D424" s="163"/>
      <c r="E424" s="164"/>
      <c r="F424" s="159"/>
      <c r="G424" s="23"/>
      <c r="H424" s="23"/>
      <c r="I424" s="23"/>
      <c r="J424" s="23"/>
      <c r="K424" s="23"/>
      <c r="L424" s="23"/>
    </row>
    <row r="425" spans="1:12" customFormat="1" ht="30" customHeight="1">
      <c r="A425" s="21"/>
      <c r="B425" s="21"/>
      <c r="C425" s="160"/>
      <c r="D425" s="163"/>
      <c r="E425" s="164"/>
      <c r="F425" s="159"/>
      <c r="G425" s="23"/>
      <c r="H425" s="23"/>
      <c r="I425" s="23"/>
      <c r="J425" s="23"/>
      <c r="K425" s="23"/>
      <c r="L425" s="23"/>
    </row>
    <row r="426" spans="1:12" customFormat="1" ht="30" customHeight="1">
      <c r="A426" s="21"/>
      <c r="B426" s="21"/>
      <c r="C426" s="160"/>
      <c r="D426" s="163"/>
      <c r="E426" s="164"/>
      <c r="F426" s="159"/>
      <c r="G426" s="23"/>
      <c r="H426" s="23"/>
      <c r="I426" s="23"/>
      <c r="J426" s="23"/>
      <c r="K426" s="23"/>
      <c r="L426" s="23"/>
    </row>
    <row r="427" spans="1:12" customFormat="1" ht="30" customHeight="1">
      <c r="A427" s="21"/>
      <c r="B427" s="21"/>
      <c r="C427" s="160"/>
      <c r="D427" s="163"/>
      <c r="E427" s="164"/>
      <c r="F427" s="159"/>
      <c r="G427" s="23"/>
      <c r="H427" s="23"/>
      <c r="I427" s="23"/>
      <c r="J427" s="23"/>
      <c r="K427" s="23"/>
      <c r="L427" s="23"/>
    </row>
    <row r="428" spans="1:12" customFormat="1" ht="30" customHeight="1">
      <c r="A428" s="21"/>
      <c r="B428" s="21"/>
      <c r="C428" s="160"/>
      <c r="D428" s="163"/>
      <c r="E428" s="164"/>
      <c r="F428" s="159"/>
      <c r="G428" s="23"/>
      <c r="H428" s="23"/>
      <c r="I428" s="23"/>
      <c r="J428" s="23"/>
      <c r="K428" s="23"/>
      <c r="L428" s="23"/>
    </row>
    <row r="429" spans="1:12" customFormat="1" ht="30" customHeight="1">
      <c r="A429" s="21"/>
      <c r="B429" s="21"/>
      <c r="C429" s="160"/>
      <c r="D429" s="163"/>
      <c r="E429" s="164"/>
      <c r="F429" s="159"/>
      <c r="G429" s="23"/>
      <c r="H429" s="23"/>
      <c r="I429" s="23"/>
      <c r="J429" s="23"/>
      <c r="K429" s="23"/>
      <c r="L429" s="23"/>
    </row>
    <row r="430" spans="1:12" customFormat="1" ht="30" customHeight="1">
      <c r="A430" s="21"/>
      <c r="B430" s="21"/>
      <c r="C430" s="160"/>
      <c r="D430" s="163"/>
      <c r="E430" s="164"/>
      <c r="F430" s="159"/>
      <c r="G430" s="23"/>
      <c r="H430" s="23"/>
      <c r="I430" s="23"/>
      <c r="J430" s="23"/>
      <c r="K430" s="23"/>
      <c r="L430" s="23"/>
    </row>
    <row r="431" spans="1:12" customFormat="1" ht="30" customHeight="1">
      <c r="A431" s="21"/>
      <c r="B431" s="21"/>
      <c r="C431" s="160"/>
      <c r="D431" s="163"/>
      <c r="E431" s="164"/>
      <c r="F431" s="159"/>
      <c r="G431" s="23"/>
      <c r="H431" s="23"/>
      <c r="I431" s="23"/>
      <c r="J431" s="23"/>
      <c r="K431" s="23"/>
      <c r="L431" s="23"/>
    </row>
    <row r="432" spans="1:12" customFormat="1" ht="30" customHeight="1">
      <c r="A432" s="21"/>
      <c r="B432" s="21"/>
      <c r="C432" s="160"/>
      <c r="D432" s="163"/>
      <c r="E432" s="164"/>
      <c r="F432" s="159"/>
      <c r="G432" s="23"/>
      <c r="H432" s="23"/>
      <c r="I432" s="23"/>
      <c r="J432" s="23"/>
      <c r="K432" s="23"/>
      <c r="L432" s="23"/>
    </row>
    <row r="433" spans="1:12" customFormat="1" ht="30" customHeight="1">
      <c r="A433" s="21"/>
      <c r="B433" s="21"/>
      <c r="C433" s="160"/>
      <c r="D433" s="163"/>
      <c r="E433" s="164"/>
      <c r="F433" s="159"/>
      <c r="G433" s="23"/>
      <c r="H433" s="23"/>
      <c r="I433" s="23"/>
      <c r="J433" s="23"/>
      <c r="K433" s="23"/>
      <c r="L433" s="23"/>
    </row>
    <row r="434" spans="1:12" customFormat="1" ht="30" customHeight="1">
      <c r="A434" s="21"/>
      <c r="B434" s="21"/>
      <c r="C434" s="160"/>
      <c r="D434" s="163"/>
      <c r="E434" s="164"/>
      <c r="F434" s="159"/>
      <c r="G434" s="23"/>
      <c r="H434" s="23"/>
      <c r="I434" s="23"/>
      <c r="J434" s="23"/>
      <c r="K434" s="23"/>
      <c r="L434" s="23"/>
    </row>
    <row r="435" spans="1:12" customFormat="1" ht="30" customHeight="1">
      <c r="A435" s="21"/>
      <c r="B435" s="21"/>
      <c r="C435" s="160"/>
      <c r="D435" s="163"/>
      <c r="E435" s="164"/>
      <c r="F435" s="159"/>
      <c r="G435" s="23"/>
      <c r="H435" s="23"/>
      <c r="I435" s="23"/>
      <c r="J435" s="23"/>
      <c r="K435" s="23"/>
      <c r="L435" s="23"/>
    </row>
    <row r="436" spans="1:12" customFormat="1" ht="30" customHeight="1">
      <c r="A436" s="21"/>
      <c r="B436" s="21"/>
      <c r="C436" s="160"/>
      <c r="D436" s="163"/>
      <c r="E436" s="164"/>
      <c r="F436" s="159"/>
      <c r="G436" s="23"/>
      <c r="H436" s="23"/>
      <c r="I436" s="23"/>
      <c r="J436" s="23"/>
      <c r="K436" s="23"/>
      <c r="L436" s="23"/>
    </row>
    <row r="437" spans="1:12" customFormat="1" ht="30" customHeight="1">
      <c r="A437" s="21"/>
      <c r="B437" s="21"/>
      <c r="C437" s="160"/>
      <c r="D437" s="163"/>
      <c r="E437" s="164"/>
      <c r="F437" s="159"/>
      <c r="G437" s="23"/>
      <c r="H437" s="23"/>
      <c r="I437" s="23"/>
      <c r="J437" s="23"/>
      <c r="K437" s="23"/>
      <c r="L437" s="23"/>
    </row>
    <row r="438" spans="1:12" customFormat="1" ht="30" customHeight="1">
      <c r="A438" s="21"/>
      <c r="B438" s="21"/>
      <c r="C438" s="160"/>
      <c r="D438" s="163"/>
      <c r="E438" s="164"/>
      <c r="F438" s="159"/>
      <c r="G438" s="23"/>
      <c r="H438" s="23"/>
      <c r="I438" s="23"/>
      <c r="J438" s="23"/>
      <c r="K438" s="23"/>
      <c r="L438" s="23"/>
    </row>
    <row r="439" spans="1:12" customFormat="1" ht="30" customHeight="1">
      <c r="A439" s="21"/>
      <c r="B439" s="21"/>
      <c r="C439" s="160"/>
      <c r="D439" s="163"/>
      <c r="E439" s="164"/>
      <c r="F439" s="159"/>
      <c r="G439" s="23"/>
      <c r="H439" s="23"/>
      <c r="I439" s="23"/>
      <c r="J439" s="23"/>
      <c r="K439" s="23"/>
      <c r="L439" s="23"/>
    </row>
    <row r="440" spans="1:12" customFormat="1" ht="30" customHeight="1">
      <c r="A440" s="21"/>
      <c r="B440" s="21"/>
      <c r="C440" s="160"/>
      <c r="D440" s="163"/>
      <c r="E440" s="164"/>
      <c r="F440" s="159"/>
      <c r="G440" s="23"/>
      <c r="H440" s="23"/>
      <c r="I440" s="23"/>
      <c r="J440" s="23"/>
      <c r="K440" s="23"/>
      <c r="L440" s="23"/>
    </row>
    <row r="441" spans="1:12" customFormat="1" ht="30" customHeight="1">
      <c r="A441" s="21"/>
      <c r="B441" s="21"/>
      <c r="C441" s="160"/>
      <c r="D441" s="163"/>
      <c r="E441" s="164"/>
      <c r="F441" s="159"/>
      <c r="G441" s="23"/>
      <c r="H441" s="23"/>
      <c r="I441" s="23"/>
      <c r="J441" s="23"/>
      <c r="K441" s="23"/>
      <c r="L441" s="23"/>
    </row>
    <row r="442" spans="1:12" customFormat="1" ht="30" customHeight="1">
      <c r="A442" s="21"/>
      <c r="B442" s="21"/>
      <c r="C442" s="160"/>
      <c r="D442" s="163"/>
      <c r="E442" s="164"/>
      <c r="F442" s="159"/>
      <c r="G442" s="23"/>
      <c r="H442" s="23"/>
      <c r="I442" s="23"/>
      <c r="J442" s="23"/>
      <c r="K442" s="23"/>
      <c r="L442" s="23"/>
    </row>
    <row r="443" spans="1:12" customFormat="1" ht="30" customHeight="1">
      <c r="A443" s="21"/>
      <c r="B443" s="21"/>
      <c r="C443" s="160"/>
      <c r="D443" s="163"/>
      <c r="E443" s="164"/>
      <c r="F443" s="159"/>
      <c r="G443" s="23"/>
      <c r="H443" s="23"/>
      <c r="I443" s="23"/>
      <c r="J443" s="23"/>
      <c r="K443" s="23"/>
      <c r="L443" s="23"/>
    </row>
    <row r="444" spans="1:12" customFormat="1" ht="30" customHeight="1">
      <c r="A444" s="21"/>
      <c r="B444" s="21"/>
      <c r="C444" s="160"/>
      <c r="D444" s="163"/>
      <c r="E444" s="164"/>
      <c r="F444" s="159"/>
      <c r="G444" s="23"/>
      <c r="H444" s="23"/>
      <c r="I444" s="23"/>
      <c r="J444" s="23"/>
      <c r="K444" s="23"/>
      <c r="L444" s="23"/>
    </row>
    <row r="445" spans="1:12" customFormat="1" ht="30" customHeight="1">
      <c r="A445" s="21"/>
      <c r="B445" s="21"/>
      <c r="C445" s="160"/>
      <c r="D445" s="163"/>
      <c r="E445" s="164"/>
      <c r="F445" s="159"/>
      <c r="G445" s="23"/>
      <c r="H445" s="23"/>
      <c r="I445" s="23"/>
      <c r="J445" s="23"/>
      <c r="K445" s="23"/>
      <c r="L445" s="23"/>
    </row>
    <row r="446" spans="1:12" customFormat="1" ht="30" customHeight="1">
      <c r="A446" s="21"/>
      <c r="B446" s="21"/>
      <c r="C446" s="160"/>
      <c r="D446" s="163"/>
      <c r="E446" s="164"/>
      <c r="F446" s="159"/>
      <c r="G446" s="23"/>
      <c r="H446" s="23"/>
      <c r="I446" s="23"/>
      <c r="J446" s="23"/>
      <c r="K446" s="23"/>
      <c r="L446" s="23"/>
    </row>
    <row r="447" spans="1:12" customFormat="1" ht="30" customHeight="1">
      <c r="A447" s="21"/>
      <c r="B447" s="21"/>
      <c r="C447" s="160"/>
      <c r="D447" s="163"/>
      <c r="E447" s="164"/>
      <c r="F447" s="159"/>
      <c r="G447" s="23"/>
      <c r="H447" s="23"/>
      <c r="I447" s="23"/>
      <c r="J447" s="23"/>
      <c r="K447" s="23"/>
      <c r="L447" s="23"/>
    </row>
    <row r="448" spans="1:12" customFormat="1" ht="30" customHeight="1">
      <c r="A448" s="21"/>
      <c r="B448" s="21"/>
      <c r="C448" s="160"/>
      <c r="D448" s="163"/>
      <c r="E448" s="164"/>
      <c r="F448" s="159"/>
      <c r="G448" s="23"/>
      <c r="H448" s="23"/>
      <c r="I448" s="23"/>
      <c r="J448" s="23"/>
      <c r="K448" s="23"/>
      <c r="L448" s="23"/>
    </row>
    <row r="449" spans="1:12" customFormat="1" ht="30" customHeight="1">
      <c r="A449" s="21"/>
      <c r="B449" s="21"/>
      <c r="C449" s="160"/>
      <c r="D449" s="163"/>
      <c r="E449" s="164"/>
      <c r="F449" s="159"/>
      <c r="G449" s="23"/>
      <c r="H449" s="23"/>
      <c r="I449" s="23"/>
      <c r="J449" s="23"/>
      <c r="K449" s="23"/>
      <c r="L449" s="23"/>
    </row>
    <row r="450" spans="1:12" customFormat="1" ht="30" customHeight="1">
      <c r="A450" s="21"/>
      <c r="B450" s="21"/>
      <c r="C450" s="160"/>
      <c r="D450" s="163"/>
      <c r="E450" s="164"/>
      <c r="F450" s="159"/>
      <c r="G450" s="23"/>
      <c r="H450" s="23"/>
      <c r="I450" s="23"/>
      <c r="J450" s="23"/>
      <c r="K450" s="23"/>
      <c r="L450" s="23"/>
    </row>
    <row r="451" spans="1:12" customFormat="1" ht="30" customHeight="1">
      <c r="A451" s="21"/>
      <c r="B451" s="21"/>
      <c r="C451" s="160"/>
      <c r="D451" s="163"/>
      <c r="E451" s="164"/>
      <c r="F451" s="159"/>
      <c r="G451" s="23"/>
      <c r="H451" s="23"/>
      <c r="I451" s="23"/>
      <c r="J451" s="23"/>
      <c r="K451" s="23"/>
      <c r="L451" s="23"/>
    </row>
    <row r="452" spans="1:12" customFormat="1" ht="30" customHeight="1">
      <c r="A452" s="21"/>
      <c r="B452" s="21"/>
      <c r="C452" s="160"/>
      <c r="D452" s="163"/>
      <c r="E452" s="164"/>
      <c r="F452" s="159"/>
      <c r="G452" s="23"/>
      <c r="H452" s="23"/>
      <c r="I452" s="23"/>
      <c r="J452" s="23"/>
      <c r="K452" s="23"/>
      <c r="L452" s="23"/>
    </row>
    <row r="453" spans="1:12" customFormat="1" ht="30" customHeight="1">
      <c r="A453" s="21"/>
      <c r="B453" s="21"/>
      <c r="C453" s="160"/>
      <c r="D453" s="163"/>
      <c r="E453" s="164"/>
      <c r="F453" s="159"/>
      <c r="G453" s="23"/>
      <c r="H453" s="23"/>
      <c r="I453" s="23"/>
      <c r="J453" s="23"/>
      <c r="K453" s="23"/>
      <c r="L453" s="23"/>
    </row>
    <row r="454" spans="1:12" customFormat="1" ht="30" customHeight="1">
      <c r="A454" s="21"/>
      <c r="B454" s="21"/>
      <c r="C454" s="160"/>
      <c r="D454" s="163"/>
      <c r="E454" s="164"/>
      <c r="F454" s="159"/>
      <c r="G454" s="23"/>
      <c r="H454" s="23"/>
      <c r="I454" s="23"/>
      <c r="J454" s="23"/>
      <c r="K454" s="23"/>
      <c r="L454" s="23"/>
    </row>
    <row r="455" spans="1:12" customFormat="1" ht="30" customHeight="1">
      <c r="A455" s="21"/>
      <c r="B455" s="21"/>
      <c r="C455" s="160"/>
      <c r="D455" s="163"/>
      <c r="E455" s="164"/>
      <c r="F455" s="159"/>
      <c r="G455" s="23"/>
      <c r="H455" s="23"/>
      <c r="I455" s="23"/>
      <c r="J455" s="23"/>
      <c r="K455" s="23"/>
      <c r="L455" s="23"/>
    </row>
    <row r="456" spans="1:12" customFormat="1" ht="30" customHeight="1">
      <c r="A456" s="21"/>
      <c r="B456" s="21"/>
      <c r="C456" s="160"/>
      <c r="D456" s="163"/>
      <c r="E456" s="164"/>
      <c r="F456" s="159"/>
      <c r="G456" s="23"/>
      <c r="H456" s="23"/>
      <c r="I456" s="23"/>
      <c r="J456" s="23"/>
      <c r="K456" s="23"/>
      <c r="L456" s="23"/>
    </row>
    <row r="457" spans="1:12" customFormat="1" ht="30" customHeight="1">
      <c r="A457" s="21"/>
      <c r="B457" s="21"/>
      <c r="C457" s="160"/>
      <c r="D457" s="163"/>
      <c r="E457" s="164"/>
      <c r="F457" s="159"/>
      <c r="G457" s="23"/>
      <c r="H457" s="23"/>
      <c r="I457" s="23"/>
      <c r="J457" s="23"/>
      <c r="K457" s="23"/>
      <c r="L457" s="23"/>
    </row>
    <row r="458" spans="1:12" customFormat="1" ht="30" customHeight="1">
      <c r="A458" s="21"/>
      <c r="B458" s="21"/>
      <c r="C458" s="160"/>
      <c r="D458" s="163"/>
      <c r="E458" s="164"/>
      <c r="F458" s="159"/>
      <c r="G458" s="23"/>
      <c r="H458" s="23"/>
      <c r="I458" s="23"/>
      <c r="J458" s="23"/>
      <c r="K458" s="23"/>
      <c r="L458" s="23"/>
    </row>
    <row r="459" spans="1:12" customFormat="1" ht="30" customHeight="1">
      <c r="A459" s="21"/>
      <c r="B459" s="21"/>
      <c r="C459" s="160"/>
      <c r="D459" s="163"/>
      <c r="E459" s="164"/>
      <c r="F459" s="159"/>
      <c r="G459" s="23"/>
      <c r="H459" s="23"/>
      <c r="I459" s="23"/>
      <c r="J459" s="23"/>
      <c r="K459" s="23"/>
      <c r="L459" s="23"/>
    </row>
    <row r="460" spans="1:12" customFormat="1" ht="30" customHeight="1">
      <c r="A460" s="21"/>
      <c r="B460" s="21"/>
      <c r="C460" s="160"/>
      <c r="D460" s="163"/>
      <c r="E460" s="164"/>
      <c r="F460" s="159"/>
      <c r="G460" s="23"/>
      <c r="H460" s="23"/>
      <c r="I460" s="23"/>
      <c r="J460" s="23"/>
      <c r="K460" s="23"/>
      <c r="L460" s="23"/>
    </row>
    <row r="461" spans="1:12" customFormat="1" ht="30" customHeight="1">
      <c r="A461" s="21"/>
      <c r="B461" s="21"/>
      <c r="C461" s="160"/>
      <c r="D461" s="163"/>
      <c r="E461" s="164"/>
      <c r="F461" s="159"/>
      <c r="G461" s="23"/>
      <c r="H461" s="23"/>
      <c r="I461" s="23"/>
      <c r="J461" s="23"/>
      <c r="K461" s="23"/>
      <c r="L461" s="23"/>
    </row>
    <row r="462" spans="1:12" customFormat="1" ht="30" customHeight="1">
      <c r="A462" s="21"/>
      <c r="B462" s="21"/>
      <c r="C462" s="160"/>
      <c r="D462" s="163"/>
      <c r="E462" s="164"/>
      <c r="F462" s="159"/>
      <c r="G462" s="23"/>
      <c r="H462" s="23"/>
      <c r="I462" s="23"/>
      <c r="J462" s="23"/>
      <c r="K462" s="23"/>
      <c r="L462" s="23"/>
    </row>
    <row r="463" spans="1:12" customFormat="1" ht="30" customHeight="1">
      <c r="A463" s="21"/>
      <c r="B463" s="21"/>
      <c r="C463" s="160"/>
      <c r="D463" s="163"/>
      <c r="E463" s="164"/>
      <c r="F463" s="159"/>
      <c r="G463" s="23"/>
      <c r="H463" s="23"/>
      <c r="I463" s="23"/>
      <c r="J463" s="23"/>
      <c r="K463" s="23"/>
      <c r="L463" s="23"/>
    </row>
    <row r="464" spans="1:12" customFormat="1" ht="30" customHeight="1">
      <c r="A464" s="21"/>
      <c r="B464" s="21"/>
      <c r="C464" s="160"/>
      <c r="D464" s="163"/>
      <c r="E464" s="164"/>
      <c r="F464" s="159"/>
      <c r="G464" s="23"/>
      <c r="H464" s="23"/>
      <c r="I464" s="23"/>
      <c r="J464" s="23"/>
      <c r="K464" s="23"/>
      <c r="L464" s="23"/>
    </row>
    <row r="465" spans="1:12" customFormat="1" ht="30" customHeight="1">
      <c r="A465" s="21"/>
      <c r="B465" s="21"/>
      <c r="C465" s="160"/>
      <c r="D465" s="163"/>
      <c r="E465" s="164"/>
      <c r="F465" s="159"/>
      <c r="G465" s="23"/>
      <c r="H465" s="23"/>
      <c r="I465" s="23"/>
      <c r="J465" s="23"/>
      <c r="K465" s="23"/>
      <c r="L465" s="23"/>
    </row>
    <row r="466" spans="1:12" customFormat="1" ht="30" customHeight="1">
      <c r="A466" s="21"/>
      <c r="B466" s="21"/>
      <c r="C466" s="160"/>
      <c r="D466" s="163"/>
      <c r="E466" s="164"/>
      <c r="F466" s="159"/>
      <c r="G466" s="23"/>
      <c r="H466" s="23"/>
      <c r="I466" s="23"/>
      <c r="J466" s="23"/>
      <c r="K466" s="23"/>
      <c r="L466" s="23"/>
    </row>
    <row r="467" spans="1:12" customFormat="1" ht="30" customHeight="1">
      <c r="A467" s="21"/>
      <c r="B467" s="21"/>
      <c r="C467" s="160"/>
      <c r="D467" s="163"/>
      <c r="E467" s="164"/>
      <c r="F467" s="159"/>
      <c r="G467" s="23"/>
      <c r="H467" s="23"/>
      <c r="I467" s="23"/>
      <c r="J467" s="23"/>
      <c r="K467" s="23"/>
      <c r="L467" s="23"/>
    </row>
    <row r="468" spans="1:12" customFormat="1" ht="30" customHeight="1">
      <c r="A468" s="21"/>
      <c r="B468" s="21"/>
      <c r="C468" s="160"/>
      <c r="D468" s="163"/>
      <c r="E468" s="164"/>
      <c r="F468" s="159"/>
      <c r="G468" s="23"/>
      <c r="H468" s="23"/>
      <c r="I468" s="23"/>
      <c r="J468" s="23"/>
      <c r="K468" s="23"/>
      <c r="L468" s="23"/>
    </row>
    <row r="469" spans="1:12" customFormat="1" ht="30" customHeight="1">
      <c r="A469" s="21"/>
      <c r="B469" s="21"/>
      <c r="C469" s="160"/>
      <c r="D469" s="163"/>
      <c r="E469" s="164"/>
      <c r="F469" s="159"/>
      <c r="G469" s="23"/>
      <c r="H469" s="23"/>
      <c r="I469" s="23"/>
      <c r="J469" s="23"/>
      <c r="K469" s="23"/>
      <c r="L469" s="23"/>
    </row>
    <row r="470" spans="1:12" customFormat="1" ht="30" customHeight="1">
      <c r="A470" s="21"/>
      <c r="B470" s="21"/>
      <c r="C470" s="160"/>
      <c r="D470" s="163"/>
      <c r="E470" s="164"/>
      <c r="F470" s="159"/>
      <c r="G470" s="23"/>
      <c r="H470" s="23"/>
      <c r="I470" s="23"/>
      <c r="J470" s="23"/>
      <c r="K470" s="23"/>
      <c r="L470" s="23"/>
    </row>
    <row r="471" spans="1:12" customFormat="1" ht="30" customHeight="1">
      <c r="A471" s="21"/>
      <c r="B471" s="21"/>
      <c r="C471" s="160"/>
      <c r="D471" s="163"/>
      <c r="E471" s="164"/>
      <c r="F471" s="159"/>
      <c r="G471" s="23"/>
      <c r="H471" s="23"/>
      <c r="I471" s="23"/>
      <c r="J471" s="23"/>
      <c r="K471" s="23"/>
      <c r="L471" s="23"/>
    </row>
    <row r="472" spans="1:12" customFormat="1" ht="30" customHeight="1">
      <c r="A472" s="21"/>
      <c r="B472" s="21"/>
      <c r="C472" s="160"/>
      <c r="D472" s="163"/>
      <c r="E472" s="164"/>
      <c r="F472" s="159"/>
      <c r="G472" s="23"/>
      <c r="H472" s="23"/>
      <c r="I472" s="23"/>
      <c r="J472" s="23"/>
      <c r="K472" s="23"/>
      <c r="L472" s="23"/>
    </row>
    <row r="473" spans="1:12" customFormat="1" ht="30" customHeight="1">
      <c r="A473" s="21"/>
      <c r="B473" s="21"/>
      <c r="C473" s="160"/>
      <c r="D473" s="163"/>
      <c r="E473" s="164"/>
      <c r="F473" s="159"/>
      <c r="G473" s="23"/>
      <c r="H473" s="23"/>
      <c r="I473" s="23"/>
      <c r="J473" s="23"/>
      <c r="K473" s="23"/>
      <c r="L473" s="23"/>
    </row>
    <row r="474" spans="1:12" customFormat="1" ht="30" customHeight="1">
      <c r="A474" s="21"/>
      <c r="B474" s="21"/>
      <c r="C474" s="160"/>
      <c r="D474" s="163"/>
      <c r="E474" s="164"/>
      <c r="F474" s="159"/>
      <c r="G474" s="23"/>
      <c r="H474" s="23"/>
      <c r="I474" s="23"/>
      <c r="J474" s="23"/>
      <c r="K474" s="23"/>
      <c r="L474" s="23"/>
    </row>
    <row r="475" spans="1:12" customFormat="1" ht="30" customHeight="1">
      <c r="A475" s="21"/>
      <c r="B475" s="21"/>
      <c r="C475" s="160"/>
      <c r="D475" s="163"/>
      <c r="E475" s="164"/>
      <c r="F475" s="159"/>
      <c r="G475" s="23"/>
      <c r="H475" s="23"/>
      <c r="I475" s="23"/>
      <c r="J475" s="23"/>
      <c r="K475" s="23"/>
      <c r="L475" s="23"/>
    </row>
    <row r="476" spans="1:12" customFormat="1" ht="30" customHeight="1">
      <c r="A476" s="21"/>
      <c r="B476" s="21"/>
      <c r="C476" s="160"/>
      <c r="D476" s="163"/>
      <c r="E476" s="164"/>
      <c r="F476" s="159"/>
      <c r="G476" s="23"/>
      <c r="H476" s="23"/>
      <c r="I476" s="23"/>
      <c r="J476" s="23"/>
      <c r="K476" s="23"/>
      <c r="L476" s="23"/>
    </row>
    <row r="477" spans="1:12" customFormat="1" ht="30" customHeight="1">
      <c r="A477" s="21"/>
      <c r="B477" s="21"/>
      <c r="C477" s="160"/>
      <c r="D477" s="163"/>
      <c r="E477" s="164"/>
      <c r="F477" s="159"/>
      <c r="G477" s="23"/>
      <c r="H477" s="23"/>
      <c r="I477" s="23"/>
      <c r="J477" s="23"/>
      <c r="K477" s="23"/>
      <c r="L477" s="23"/>
    </row>
    <row r="478" spans="1:12" customFormat="1" ht="30" customHeight="1">
      <c r="A478" s="21"/>
      <c r="B478" s="21"/>
      <c r="C478" s="160"/>
      <c r="D478" s="163"/>
      <c r="E478" s="164"/>
      <c r="F478" s="159"/>
      <c r="G478" s="23"/>
      <c r="H478" s="23"/>
      <c r="I478" s="23"/>
      <c r="J478" s="23"/>
      <c r="K478" s="23"/>
      <c r="L478" s="23"/>
    </row>
    <row r="479" spans="1:12" customFormat="1" ht="30" customHeight="1">
      <c r="A479" s="21"/>
      <c r="B479" s="21"/>
      <c r="C479" s="160"/>
      <c r="D479" s="163"/>
      <c r="E479" s="164"/>
      <c r="F479" s="159"/>
      <c r="G479" s="23"/>
      <c r="H479" s="23"/>
      <c r="I479" s="23"/>
      <c r="J479" s="23"/>
      <c r="K479" s="23"/>
      <c r="L479" s="23"/>
    </row>
    <row r="480" spans="1:12" customFormat="1" ht="30" customHeight="1">
      <c r="A480" s="21"/>
      <c r="B480" s="21"/>
      <c r="C480" s="160"/>
      <c r="D480" s="163"/>
      <c r="E480" s="164"/>
      <c r="F480" s="159"/>
      <c r="G480" s="23"/>
      <c r="H480" s="23"/>
      <c r="I480" s="23"/>
      <c r="J480" s="23"/>
      <c r="K480" s="23"/>
      <c r="L480" s="23"/>
    </row>
    <row r="481" spans="1:12" customFormat="1" ht="30" customHeight="1">
      <c r="A481" s="21"/>
      <c r="B481" s="21"/>
      <c r="C481" s="160"/>
      <c r="D481" s="163"/>
      <c r="E481" s="164"/>
      <c r="F481" s="159"/>
      <c r="G481" s="23"/>
      <c r="H481" s="23"/>
      <c r="I481" s="23"/>
      <c r="J481" s="23"/>
      <c r="K481" s="23"/>
      <c r="L481" s="23"/>
    </row>
    <row r="482" spans="1:12" customFormat="1" ht="30" customHeight="1">
      <c r="A482" s="21"/>
      <c r="B482" s="21"/>
      <c r="C482" s="160"/>
      <c r="D482" s="163"/>
      <c r="E482" s="164"/>
      <c r="F482" s="159"/>
      <c r="G482" s="23"/>
      <c r="H482" s="23"/>
      <c r="I482" s="23"/>
      <c r="J482" s="23"/>
      <c r="K482" s="23"/>
      <c r="L482" s="23"/>
    </row>
    <row r="483" spans="1:12" customFormat="1" ht="30" customHeight="1">
      <c r="A483" s="21"/>
      <c r="B483" s="21"/>
      <c r="C483" s="160"/>
      <c r="D483" s="163"/>
      <c r="E483" s="164"/>
      <c r="F483" s="159"/>
      <c r="G483" s="23"/>
      <c r="H483" s="23"/>
      <c r="I483" s="23"/>
      <c r="J483" s="23"/>
      <c r="K483" s="23"/>
      <c r="L483" s="23"/>
    </row>
    <row r="484" spans="1:12" customFormat="1" ht="30" customHeight="1">
      <c r="A484" s="21"/>
      <c r="B484" s="21"/>
      <c r="C484" s="160"/>
      <c r="D484" s="163"/>
      <c r="E484" s="164"/>
      <c r="F484" s="159"/>
      <c r="G484" s="23"/>
      <c r="H484" s="23"/>
      <c r="I484" s="23"/>
      <c r="J484" s="23"/>
      <c r="K484" s="23"/>
      <c r="L484" s="23"/>
    </row>
    <row r="485" spans="1:12" customFormat="1" ht="30" customHeight="1">
      <c r="A485" s="21"/>
      <c r="B485" s="21"/>
      <c r="C485" s="160"/>
      <c r="D485" s="163"/>
      <c r="E485" s="164"/>
      <c r="F485" s="159"/>
      <c r="G485" s="23"/>
      <c r="H485" s="23"/>
      <c r="I485" s="23"/>
      <c r="J485" s="23"/>
      <c r="K485" s="23"/>
      <c r="L485" s="23"/>
    </row>
    <row r="486" spans="1:12" customFormat="1" ht="30" customHeight="1">
      <c r="A486" s="21"/>
      <c r="B486" s="21"/>
      <c r="C486" s="160"/>
      <c r="D486" s="163"/>
      <c r="E486" s="164"/>
      <c r="F486" s="159"/>
      <c r="G486" s="23"/>
      <c r="H486" s="23"/>
      <c r="I486" s="23"/>
      <c r="J486" s="23"/>
      <c r="K486" s="23"/>
      <c r="L486" s="23"/>
    </row>
    <row r="487" spans="1:12" customFormat="1" ht="30" customHeight="1">
      <c r="A487" s="21"/>
      <c r="B487" s="21"/>
      <c r="C487" s="160"/>
      <c r="D487" s="163"/>
      <c r="E487" s="164"/>
      <c r="F487" s="159"/>
      <c r="G487" s="23"/>
      <c r="H487" s="23"/>
      <c r="I487" s="23"/>
      <c r="J487" s="23"/>
      <c r="K487" s="23"/>
      <c r="L487" s="23"/>
    </row>
    <row r="488" spans="1:12" customFormat="1" ht="30" customHeight="1">
      <c r="A488" s="21"/>
      <c r="B488" s="21"/>
      <c r="C488" s="160"/>
      <c r="D488" s="163"/>
      <c r="E488" s="164"/>
      <c r="F488" s="159"/>
      <c r="G488" s="23"/>
      <c r="H488" s="23"/>
      <c r="I488" s="23"/>
      <c r="J488" s="23"/>
      <c r="K488" s="23"/>
      <c r="L488" s="23"/>
    </row>
    <row r="489" spans="1:12" customFormat="1" ht="30" customHeight="1">
      <c r="A489" s="21"/>
      <c r="B489" s="21"/>
      <c r="C489" s="160"/>
      <c r="D489" s="163"/>
      <c r="E489" s="164"/>
      <c r="F489" s="159"/>
      <c r="G489" s="23"/>
      <c r="H489" s="23"/>
      <c r="I489" s="23"/>
      <c r="J489" s="23"/>
      <c r="K489" s="23"/>
      <c r="L489" s="23"/>
    </row>
    <row r="490" spans="1:12" customFormat="1" ht="30" customHeight="1">
      <c r="A490" s="21"/>
      <c r="B490" s="21"/>
      <c r="C490" s="160"/>
      <c r="D490" s="163"/>
      <c r="E490" s="164"/>
      <c r="F490" s="159"/>
      <c r="G490" s="23"/>
      <c r="H490" s="23"/>
      <c r="I490" s="23"/>
      <c r="J490" s="23"/>
      <c r="K490" s="23"/>
      <c r="L490" s="23"/>
    </row>
    <row r="491" spans="1:12" customFormat="1" ht="30" customHeight="1">
      <c r="A491" s="21"/>
      <c r="B491" s="21"/>
      <c r="C491" s="160"/>
      <c r="D491" s="163"/>
      <c r="E491" s="164"/>
      <c r="F491" s="159"/>
      <c r="G491" s="23"/>
      <c r="H491" s="23"/>
      <c r="I491" s="23"/>
      <c r="J491" s="23"/>
      <c r="K491" s="23"/>
      <c r="L491" s="23"/>
    </row>
    <row r="492" spans="1:12" customFormat="1" ht="30" customHeight="1">
      <c r="A492" s="21"/>
      <c r="B492" s="21"/>
      <c r="C492" s="160"/>
      <c r="D492" s="163"/>
      <c r="E492" s="164"/>
      <c r="F492" s="159"/>
      <c r="G492" s="23"/>
      <c r="H492" s="23"/>
      <c r="I492" s="23"/>
      <c r="J492" s="23"/>
      <c r="K492" s="23"/>
      <c r="L492" s="23"/>
    </row>
    <row r="493" spans="1:12" customFormat="1" ht="30" customHeight="1">
      <c r="A493" s="21"/>
      <c r="B493" s="21"/>
      <c r="C493" s="160"/>
      <c r="D493" s="163"/>
      <c r="E493" s="164"/>
      <c r="F493" s="159"/>
      <c r="G493" s="23"/>
      <c r="H493" s="23"/>
      <c r="I493" s="23"/>
      <c r="J493" s="23"/>
      <c r="K493" s="23"/>
      <c r="L493" s="23"/>
    </row>
    <row r="494" spans="1:12" customFormat="1" ht="30" customHeight="1">
      <c r="A494" s="21"/>
      <c r="B494" s="21"/>
      <c r="C494" s="160"/>
      <c r="D494" s="163"/>
      <c r="E494" s="164"/>
      <c r="F494" s="159"/>
      <c r="G494" s="23"/>
      <c r="H494" s="23"/>
      <c r="I494" s="23"/>
      <c r="J494" s="23"/>
      <c r="K494" s="23"/>
      <c r="L494" s="23"/>
    </row>
    <row r="495" spans="1:12" customFormat="1" ht="30" customHeight="1">
      <c r="A495" s="21"/>
      <c r="B495" s="21"/>
      <c r="C495" s="160"/>
      <c r="D495" s="163"/>
      <c r="E495" s="164"/>
      <c r="F495" s="159"/>
      <c r="G495" s="23"/>
      <c r="H495" s="23"/>
      <c r="I495" s="23"/>
      <c r="J495" s="23"/>
      <c r="K495" s="23"/>
      <c r="L495" s="23"/>
    </row>
    <row r="496" spans="1:12" customFormat="1" ht="30" customHeight="1">
      <c r="A496" s="21"/>
      <c r="B496" s="21"/>
      <c r="C496" s="160"/>
      <c r="D496" s="163"/>
      <c r="E496" s="164"/>
      <c r="F496" s="159"/>
      <c r="G496" s="23"/>
      <c r="H496" s="23"/>
      <c r="I496" s="23"/>
      <c r="J496" s="23"/>
      <c r="K496" s="23"/>
      <c r="L496" s="23"/>
    </row>
    <row r="497" spans="1:12" customFormat="1" ht="30" customHeight="1">
      <c r="A497" s="21"/>
      <c r="B497" s="21"/>
      <c r="C497" s="160"/>
      <c r="D497" s="163"/>
      <c r="E497" s="164"/>
      <c r="F497" s="159"/>
      <c r="G497" s="23"/>
      <c r="H497" s="23"/>
      <c r="I497" s="23"/>
      <c r="J497" s="23"/>
      <c r="K497" s="23"/>
      <c r="L497" s="23"/>
    </row>
    <row r="498" spans="1:12" customFormat="1" ht="30" customHeight="1">
      <c r="A498" s="21"/>
      <c r="B498" s="21"/>
      <c r="C498" s="160"/>
      <c r="D498" s="163"/>
      <c r="E498" s="164"/>
      <c r="F498" s="159"/>
      <c r="G498" s="23"/>
      <c r="H498" s="23"/>
      <c r="I498" s="23"/>
      <c r="J498" s="23"/>
      <c r="K498" s="23"/>
      <c r="L498" s="23"/>
    </row>
    <row r="499" spans="1:12" customFormat="1" ht="30" customHeight="1">
      <c r="A499" s="21"/>
      <c r="B499" s="21"/>
      <c r="C499" s="160"/>
      <c r="D499" s="163"/>
      <c r="E499" s="164"/>
      <c r="F499" s="159"/>
      <c r="G499" s="23"/>
      <c r="H499" s="23"/>
      <c r="I499" s="23"/>
      <c r="J499" s="23"/>
      <c r="K499" s="23"/>
      <c r="L499" s="23"/>
    </row>
    <row r="500" spans="1:12" customFormat="1" ht="30" customHeight="1">
      <c r="A500" s="21"/>
      <c r="B500" s="21"/>
      <c r="C500" s="160"/>
      <c r="D500" s="163"/>
      <c r="E500" s="164"/>
      <c r="F500" s="159"/>
      <c r="G500" s="23"/>
      <c r="H500" s="23"/>
      <c r="I500" s="23"/>
      <c r="J500" s="23"/>
      <c r="K500" s="23"/>
      <c r="L500" s="23"/>
    </row>
    <row r="501" spans="1:12" customFormat="1" ht="30" customHeight="1">
      <c r="A501" s="21"/>
      <c r="B501" s="21"/>
      <c r="C501" s="160"/>
      <c r="D501" s="163"/>
      <c r="E501" s="164"/>
      <c r="F501" s="159"/>
      <c r="G501" s="23"/>
      <c r="H501" s="23"/>
      <c r="I501" s="23"/>
      <c r="J501" s="23"/>
      <c r="K501" s="23"/>
      <c r="L501" s="23"/>
    </row>
    <row r="502" spans="1:12" customFormat="1" ht="30" customHeight="1">
      <c r="A502" s="21"/>
      <c r="B502" s="21"/>
      <c r="C502" s="160"/>
      <c r="D502" s="163"/>
      <c r="E502" s="164"/>
      <c r="F502" s="159"/>
      <c r="G502" s="23"/>
      <c r="H502" s="23"/>
      <c r="I502" s="23"/>
      <c r="J502" s="23"/>
      <c r="K502" s="23"/>
      <c r="L502" s="23"/>
    </row>
    <row r="503" spans="1:12" customFormat="1" ht="30" customHeight="1">
      <c r="A503" s="21"/>
      <c r="B503" s="21"/>
      <c r="C503" s="160"/>
      <c r="D503" s="163"/>
      <c r="E503" s="164"/>
      <c r="F503" s="159"/>
      <c r="G503" s="23"/>
      <c r="H503" s="23"/>
      <c r="I503" s="23"/>
      <c r="J503" s="23"/>
      <c r="K503" s="23"/>
      <c r="L503" s="23"/>
    </row>
    <row r="504" spans="1:12" customFormat="1" ht="30" customHeight="1">
      <c r="A504" s="21"/>
      <c r="B504" s="21"/>
      <c r="C504" s="160"/>
      <c r="D504" s="163"/>
      <c r="E504" s="164"/>
      <c r="F504" s="159"/>
      <c r="G504" s="23"/>
      <c r="H504" s="23"/>
      <c r="I504" s="23"/>
      <c r="J504" s="23"/>
      <c r="K504" s="23"/>
      <c r="L504" s="23"/>
    </row>
    <row r="505" spans="1:12" customFormat="1" ht="30" customHeight="1">
      <c r="A505" s="21"/>
      <c r="B505" s="21"/>
      <c r="C505" s="160"/>
      <c r="D505" s="163"/>
      <c r="E505" s="164"/>
      <c r="F505" s="159"/>
      <c r="G505" s="23"/>
      <c r="H505" s="23"/>
      <c r="I505" s="23"/>
      <c r="J505" s="23"/>
      <c r="K505" s="23"/>
      <c r="L505" s="23"/>
    </row>
    <row r="506" spans="1:12" customFormat="1" ht="30" customHeight="1">
      <c r="A506" s="21"/>
      <c r="B506" s="21"/>
      <c r="C506" s="160"/>
      <c r="D506" s="163"/>
      <c r="E506" s="164"/>
      <c r="F506" s="159"/>
      <c r="G506" s="23"/>
      <c r="H506" s="23"/>
      <c r="I506" s="23"/>
      <c r="J506" s="23"/>
      <c r="K506" s="23"/>
      <c r="L506" s="23"/>
    </row>
    <row r="507" spans="1:12" customFormat="1" ht="30" customHeight="1">
      <c r="A507" s="21"/>
      <c r="B507" s="21"/>
      <c r="C507" s="160"/>
      <c r="D507" s="163"/>
      <c r="E507" s="164"/>
      <c r="F507" s="159"/>
      <c r="G507" s="23"/>
      <c r="H507" s="23"/>
      <c r="I507" s="23"/>
      <c r="J507" s="23"/>
      <c r="K507" s="23"/>
      <c r="L507" s="23"/>
    </row>
    <row r="508" spans="1:12" customFormat="1" ht="30" customHeight="1">
      <c r="A508" s="21"/>
      <c r="B508" s="21"/>
      <c r="C508" s="160"/>
      <c r="D508" s="163"/>
      <c r="E508" s="164"/>
      <c r="F508" s="159"/>
      <c r="G508" s="23"/>
      <c r="H508" s="23"/>
      <c r="I508" s="23"/>
      <c r="J508" s="23"/>
      <c r="K508" s="23"/>
      <c r="L508" s="23"/>
    </row>
    <row r="509" spans="1:12" customFormat="1" ht="30" customHeight="1">
      <c r="A509" s="21"/>
      <c r="B509" s="21"/>
      <c r="C509" s="160"/>
      <c r="D509" s="163"/>
      <c r="E509" s="164"/>
      <c r="F509" s="159"/>
      <c r="G509" s="23"/>
      <c r="H509" s="23"/>
      <c r="I509" s="23"/>
      <c r="J509" s="23"/>
      <c r="K509" s="23"/>
      <c r="L509" s="23"/>
    </row>
    <row r="510" spans="1:12" customFormat="1" ht="30" customHeight="1">
      <c r="A510" s="21"/>
      <c r="B510" s="21"/>
      <c r="C510" s="160"/>
      <c r="D510" s="163"/>
      <c r="E510" s="164"/>
      <c r="F510" s="159"/>
      <c r="G510" s="23"/>
      <c r="H510" s="23"/>
      <c r="I510" s="23"/>
      <c r="J510" s="23"/>
      <c r="K510" s="23"/>
      <c r="L510" s="23"/>
    </row>
    <row r="511" spans="1:12" customFormat="1" ht="30" customHeight="1">
      <c r="A511" s="21"/>
      <c r="B511" s="21"/>
      <c r="C511" s="160"/>
      <c r="D511" s="163"/>
      <c r="E511" s="164"/>
      <c r="F511" s="159"/>
      <c r="G511" s="23"/>
      <c r="H511" s="23"/>
      <c r="I511" s="23"/>
      <c r="J511" s="23"/>
      <c r="K511" s="23"/>
      <c r="L511" s="23"/>
    </row>
    <row r="512" spans="1:12" customFormat="1" ht="30" customHeight="1">
      <c r="A512" s="21"/>
      <c r="B512" s="21"/>
      <c r="C512" s="160"/>
      <c r="D512" s="163"/>
      <c r="E512" s="164"/>
      <c r="F512" s="159"/>
      <c r="G512" s="23"/>
      <c r="H512" s="23"/>
      <c r="I512" s="23"/>
      <c r="J512" s="23"/>
      <c r="K512" s="23"/>
      <c r="L512" s="23"/>
    </row>
    <row r="513" spans="1:12" customFormat="1" ht="30" customHeight="1">
      <c r="A513" s="21"/>
      <c r="B513" s="21"/>
      <c r="C513" s="160"/>
      <c r="D513" s="163"/>
      <c r="E513" s="164"/>
      <c r="F513" s="159"/>
      <c r="G513" s="23"/>
      <c r="H513" s="23"/>
      <c r="I513" s="23"/>
      <c r="J513" s="23"/>
      <c r="K513" s="23"/>
      <c r="L513" s="23"/>
    </row>
    <row r="514" spans="1:12" customFormat="1" ht="30" customHeight="1">
      <c r="A514" s="21"/>
      <c r="B514" s="21"/>
      <c r="C514" s="160"/>
      <c r="D514" s="163"/>
      <c r="E514" s="164"/>
      <c r="F514" s="159"/>
      <c r="G514" s="23"/>
      <c r="H514" s="23"/>
      <c r="I514" s="23"/>
      <c r="J514" s="23"/>
      <c r="K514" s="23"/>
      <c r="L514" s="23"/>
    </row>
    <row r="515" spans="1:12" customFormat="1" ht="30" customHeight="1">
      <c r="A515" s="21"/>
      <c r="B515" s="21"/>
      <c r="C515" s="160"/>
      <c r="D515" s="163"/>
      <c r="E515" s="164"/>
      <c r="F515" s="159"/>
      <c r="G515" s="23"/>
      <c r="H515" s="23"/>
      <c r="I515" s="23"/>
      <c r="J515" s="23"/>
      <c r="K515" s="23"/>
      <c r="L515" s="23"/>
    </row>
    <row r="516" spans="1:12" customFormat="1" ht="30" customHeight="1">
      <c r="A516" s="21"/>
      <c r="B516" s="21"/>
      <c r="C516" s="160"/>
      <c r="D516" s="163"/>
      <c r="E516" s="164"/>
      <c r="F516" s="159"/>
      <c r="G516" s="23"/>
      <c r="H516" s="23"/>
      <c r="I516" s="23"/>
      <c r="J516" s="23"/>
      <c r="K516" s="23"/>
      <c r="L516" s="23"/>
    </row>
    <row r="517" spans="1:12" customFormat="1" ht="30" customHeight="1">
      <c r="A517" s="21"/>
      <c r="B517" s="21"/>
      <c r="C517" s="160"/>
      <c r="D517" s="163"/>
      <c r="E517" s="164"/>
      <c r="F517" s="159"/>
      <c r="G517" s="23"/>
      <c r="H517" s="23"/>
      <c r="I517" s="23"/>
      <c r="J517" s="23"/>
      <c r="K517" s="23"/>
      <c r="L517" s="23"/>
    </row>
    <row r="518" spans="1:12" customFormat="1" ht="30" customHeight="1">
      <c r="A518" s="21"/>
      <c r="B518" s="21"/>
      <c r="C518" s="160"/>
      <c r="D518" s="163"/>
      <c r="E518" s="164"/>
      <c r="F518" s="159"/>
      <c r="G518" s="23"/>
      <c r="H518" s="23"/>
      <c r="I518" s="23"/>
      <c r="J518" s="23"/>
      <c r="K518" s="23"/>
      <c r="L518" s="23"/>
    </row>
    <row r="519" spans="1:12" customFormat="1" ht="30" customHeight="1">
      <c r="A519" s="21"/>
      <c r="B519" s="21"/>
      <c r="C519" s="160"/>
      <c r="D519" s="163"/>
      <c r="E519" s="164"/>
      <c r="F519" s="159"/>
      <c r="G519" s="23"/>
      <c r="H519" s="23"/>
      <c r="I519" s="23"/>
      <c r="J519" s="23"/>
      <c r="K519" s="23"/>
      <c r="L519" s="23"/>
    </row>
    <row r="520" spans="1:12" customFormat="1" ht="30" customHeight="1">
      <c r="A520" s="21"/>
      <c r="B520" s="21"/>
      <c r="C520" s="160"/>
      <c r="D520" s="163"/>
      <c r="E520" s="164"/>
      <c r="F520" s="159"/>
      <c r="G520" s="23"/>
      <c r="H520" s="23"/>
      <c r="I520" s="23"/>
      <c r="J520" s="23"/>
      <c r="K520" s="23"/>
      <c r="L520" s="23"/>
    </row>
    <row r="521" spans="1:12" customFormat="1" ht="30" customHeight="1">
      <c r="A521" s="21"/>
      <c r="B521" s="21"/>
      <c r="C521" s="160"/>
      <c r="D521" s="163"/>
      <c r="E521" s="164"/>
      <c r="F521" s="159"/>
      <c r="G521" s="23"/>
      <c r="H521" s="23"/>
      <c r="I521" s="23"/>
      <c r="J521" s="23"/>
      <c r="K521" s="23"/>
      <c r="L521" s="23"/>
    </row>
    <row r="522" spans="1:12" customFormat="1" ht="30" customHeight="1">
      <c r="A522" s="21"/>
      <c r="B522" s="21"/>
      <c r="C522" s="160"/>
      <c r="D522" s="163"/>
      <c r="E522" s="164"/>
      <c r="F522" s="159"/>
      <c r="G522" s="23"/>
      <c r="H522" s="23"/>
      <c r="I522" s="23"/>
      <c r="J522" s="23"/>
      <c r="K522" s="23"/>
      <c r="L522" s="23"/>
    </row>
    <row r="523" spans="1:12" customFormat="1" ht="30" customHeight="1">
      <c r="A523" s="21"/>
      <c r="B523" s="21"/>
      <c r="C523" s="160"/>
      <c r="D523" s="163"/>
      <c r="E523" s="164"/>
      <c r="F523" s="159"/>
      <c r="G523" s="23"/>
      <c r="H523" s="23"/>
      <c r="I523" s="23"/>
      <c r="J523" s="23"/>
      <c r="K523" s="23"/>
      <c r="L523" s="23"/>
    </row>
    <row r="524" spans="1:12" customFormat="1" ht="30" customHeight="1">
      <c r="A524" s="21"/>
      <c r="B524" s="21"/>
      <c r="C524" s="160"/>
      <c r="D524" s="163"/>
      <c r="E524" s="164"/>
      <c r="F524" s="159"/>
      <c r="G524" s="23"/>
      <c r="H524" s="23"/>
      <c r="I524" s="23"/>
      <c r="J524" s="23"/>
      <c r="K524" s="23"/>
      <c r="L524" s="23"/>
    </row>
    <row r="525" spans="1:12" customFormat="1" ht="30" customHeight="1">
      <c r="A525" s="21"/>
      <c r="B525" s="21"/>
      <c r="C525" s="160"/>
      <c r="D525" s="163"/>
      <c r="E525" s="164"/>
      <c r="F525" s="159"/>
      <c r="G525" s="23"/>
      <c r="H525" s="23"/>
      <c r="I525" s="23"/>
      <c r="J525" s="23"/>
      <c r="K525" s="23"/>
      <c r="L525" s="23"/>
    </row>
    <row r="526" spans="1:12" customFormat="1" ht="30" customHeight="1">
      <c r="A526" s="21"/>
      <c r="B526" s="21"/>
      <c r="C526" s="160"/>
      <c r="D526" s="163"/>
      <c r="E526" s="164"/>
      <c r="F526" s="159"/>
      <c r="G526" s="23"/>
      <c r="H526" s="23"/>
      <c r="I526" s="23"/>
      <c r="J526" s="23"/>
      <c r="K526" s="23"/>
      <c r="L526" s="23"/>
    </row>
    <row r="527" spans="1:12" customFormat="1" ht="30" customHeight="1">
      <c r="A527" s="21"/>
      <c r="B527" s="21"/>
      <c r="C527" s="160"/>
      <c r="D527" s="163"/>
      <c r="E527" s="164"/>
      <c r="F527" s="159"/>
      <c r="G527" s="23"/>
      <c r="H527" s="23"/>
      <c r="I527" s="23"/>
      <c r="J527" s="23"/>
      <c r="K527" s="23"/>
      <c r="L527" s="23"/>
    </row>
    <row r="528" spans="1:12" customFormat="1" ht="30" customHeight="1">
      <c r="A528" s="21"/>
      <c r="B528" s="21"/>
      <c r="C528" s="160"/>
      <c r="D528" s="163"/>
      <c r="E528" s="164"/>
      <c r="F528" s="159"/>
      <c r="G528" s="23"/>
      <c r="H528" s="23"/>
      <c r="I528" s="23"/>
      <c r="J528" s="23"/>
      <c r="K528" s="23"/>
      <c r="L528" s="23"/>
    </row>
    <row r="529" spans="1:12" customFormat="1" ht="30" customHeight="1">
      <c r="A529" s="21"/>
      <c r="B529" s="21"/>
      <c r="C529" s="160"/>
      <c r="D529" s="163"/>
      <c r="E529" s="164"/>
      <c r="F529" s="159"/>
      <c r="G529" s="23"/>
      <c r="H529" s="23"/>
      <c r="I529" s="23"/>
      <c r="J529" s="23"/>
      <c r="K529" s="23"/>
      <c r="L529" s="23"/>
    </row>
    <row r="530" spans="1:12" customFormat="1" ht="30" customHeight="1">
      <c r="A530" s="21"/>
      <c r="B530" s="21"/>
      <c r="C530" s="160"/>
      <c r="D530" s="163"/>
      <c r="E530" s="164"/>
      <c r="F530" s="159"/>
      <c r="G530" s="23"/>
      <c r="H530" s="23"/>
      <c r="I530" s="23"/>
      <c r="J530" s="23"/>
      <c r="K530" s="23"/>
      <c r="L530" s="23"/>
    </row>
    <row r="531" spans="1:12" customFormat="1" ht="30" customHeight="1">
      <c r="A531" s="21"/>
      <c r="B531" s="21"/>
      <c r="C531" s="160"/>
      <c r="D531" s="163"/>
      <c r="E531" s="164"/>
      <c r="F531" s="159"/>
      <c r="G531" s="23"/>
      <c r="H531" s="23"/>
      <c r="I531" s="23"/>
      <c r="J531" s="23"/>
      <c r="K531" s="23"/>
      <c r="L531" s="23"/>
    </row>
    <row r="532" spans="1:12" customFormat="1" ht="30" customHeight="1">
      <c r="A532" s="21"/>
      <c r="B532" s="21"/>
      <c r="C532" s="160"/>
      <c r="D532" s="163"/>
      <c r="E532" s="164"/>
      <c r="F532" s="159"/>
      <c r="G532" s="23"/>
      <c r="H532" s="23"/>
      <c r="I532" s="23"/>
      <c r="J532" s="23"/>
      <c r="K532" s="23"/>
      <c r="L532" s="23"/>
    </row>
    <row r="533" spans="1:12" customFormat="1" ht="30" customHeight="1">
      <c r="A533" s="21"/>
      <c r="B533" s="21"/>
      <c r="C533" s="160"/>
      <c r="D533" s="163"/>
      <c r="E533" s="164"/>
      <c r="F533" s="159"/>
      <c r="G533" s="23"/>
      <c r="H533" s="23"/>
      <c r="I533" s="23"/>
      <c r="J533" s="23"/>
      <c r="K533" s="23"/>
      <c r="L533" s="23"/>
    </row>
    <row r="534" spans="1:12" customFormat="1" ht="30" customHeight="1">
      <c r="A534" s="21"/>
      <c r="B534" s="21"/>
      <c r="C534" s="160"/>
      <c r="D534" s="163"/>
      <c r="E534" s="164"/>
      <c r="F534" s="159"/>
      <c r="G534" s="23"/>
      <c r="H534" s="23"/>
      <c r="I534" s="23"/>
      <c r="J534" s="23"/>
      <c r="K534" s="23"/>
      <c r="L534" s="23"/>
    </row>
    <row r="535" spans="1:12" customFormat="1" ht="30" customHeight="1">
      <c r="A535" s="21"/>
      <c r="B535" s="21"/>
      <c r="C535" s="160"/>
      <c r="D535" s="163"/>
      <c r="E535" s="164"/>
      <c r="F535" s="159"/>
      <c r="G535" s="23"/>
      <c r="H535" s="23"/>
      <c r="I535" s="23"/>
      <c r="J535" s="23"/>
      <c r="K535" s="23"/>
      <c r="L535" s="23"/>
    </row>
    <row r="536" spans="1:12" customFormat="1" ht="30" customHeight="1">
      <c r="A536" s="21"/>
      <c r="B536" s="21"/>
      <c r="C536" s="160"/>
      <c r="D536" s="163"/>
      <c r="E536" s="164"/>
      <c r="F536" s="159"/>
      <c r="G536" s="23"/>
      <c r="H536" s="23"/>
      <c r="I536" s="23"/>
      <c r="J536" s="23"/>
      <c r="K536" s="23"/>
      <c r="L536" s="23"/>
    </row>
    <row r="537" spans="1:12" customFormat="1" ht="30" customHeight="1">
      <c r="A537" s="21"/>
      <c r="B537" s="21"/>
      <c r="C537" s="160"/>
      <c r="D537" s="163"/>
      <c r="E537" s="164"/>
      <c r="F537" s="159"/>
      <c r="G537" s="23"/>
      <c r="H537" s="23"/>
      <c r="I537" s="23"/>
      <c r="J537" s="23"/>
      <c r="K537" s="23"/>
      <c r="L537" s="23"/>
    </row>
    <row r="538" spans="1:12" customFormat="1" ht="30" customHeight="1">
      <c r="A538" s="21"/>
      <c r="B538" s="21"/>
      <c r="C538" s="160"/>
      <c r="D538" s="163"/>
      <c r="E538" s="164"/>
      <c r="F538" s="159"/>
      <c r="G538" s="23"/>
      <c r="H538" s="23"/>
      <c r="I538" s="23"/>
      <c r="J538" s="23"/>
      <c r="K538" s="23"/>
      <c r="L538" s="23"/>
    </row>
    <row r="539" spans="1:12" customFormat="1" ht="30" customHeight="1">
      <c r="A539" s="21"/>
      <c r="B539" s="21"/>
      <c r="C539" s="160"/>
      <c r="D539" s="163"/>
      <c r="E539" s="164"/>
      <c r="F539" s="159"/>
      <c r="G539" s="23"/>
      <c r="H539" s="23"/>
      <c r="I539" s="23"/>
      <c r="J539" s="23"/>
      <c r="K539" s="23"/>
      <c r="L539" s="23"/>
    </row>
    <row r="540" spans="1:12" customFormat="1" ht="30" customHeight="1">
      <c r="A540" s="21"/>
      <c r="B540" s="21"/>
      <c r="C540" s="160"/>
      <c r="D540" s="163"/>
      <c r="E540" s="164"/>
      <c r="F540" s="159"/>
      <c r="G540" s="23"/>
      <c r="H540" s="23"/>
      <c r="I540" s="23"/>
      <c r="J540" s="23"/>
      <c r="K540" s="23"/>
      <c r="L540" s="23"/>
    </row>
    <row r="541" spans="1:12" customFormat="1" ht="30" customHeight="1">
      <c r="A541" s="21"/>
      <c r="B541" s="21"/>
      <c r="C541" s="160"/>
      <c r="D541" s="163"/>
      <c r="E541" s="164"/>
      <c r="F541" s="159"/>
      <c r="G541" s="23"/>
      <c r="H541" s="23"/>
      <c r="I541" s="23"/>
      <c r="J541" s="23"/>
      <c r="K541" s="23"/>
      <c r="L541" s="23"/>
    </row>
    <row r="542" spans="1:12" customFormat="1" ht="30" customHeight="1">
      <c r="A542" s="21"/>
      <c r="B542" s="21"/>
      <c r="C542" s="160"/>
      <c r="D542" s="163"/>
      <c r="E542" s="164"/>
      <c r="F542" s="159"/>
      <c r="G542" s="23"/>
      <c r="H542" s="23"/>
      <c r="I542" s="23"/>
      <c r="J542" s="23"/>
      <c r="K542" s="23"/>
      <c r="L542" s="23"/>
    </row>
    <row r="543" spans="1:12" customFormat="1" ht="30" customHeight="1">
      <c r="A543" s="21"/>
      <c r="B543" s="21"/>
      <c r="C543" s="160"/>
      <c r="D543" s="163"/>
      <c r="E543" s="164"/>
      <c r="F543" s="159"/>
      <c r="G543" s="23"/>
      <c r="H543" s="23"/>
      <c r="I543" s="23"/>
      <c r="J543" s="23"/>
      <c r="K543" s="23"/>
      <c r="L543" s="23"/>
    </row>
    <row r="544" spans="1:12" customFormat="1" ht="30" customHeight="1">
      <c r="A544" s="21"/>
      <c r="B544" s="21"/>
      <c r="C544" s="160"/>
      <c r="D544" s="163"/>
      <c r="E544" s="164"/>
      <c r="F544" s="159"/>
      <c r="G544" s="23"/>
      <c r="H544" s="23"/>
      <c r="I544" s="23"/>
      <c r="J544" s="23"/>
      <c r="K544" s="23"/>
      <c r="L544" s="23"/>
    </row>
    <row r="545" spans="1:12" customFormat="1" ht="30" customHeight="1">
      <c r="A545" s="21"/>
      <c r="B545" s="21"/>
      <c r="C545" s="160"/>
      <c r="D545" s="163"/>
      <c r="E545" s="164"/>
      <c r="F545" s="159"/>
      <c r="G545" s="23"/>
      <c r="H545" s="23"/>
      <c r="I545" s="23"/>
      <c r="J545" s="23"/>
      <c r="K545" s="23"/>
      <c r="L545" s="23"/>
    </row>
    <row r="546" spans="1:12" customFormat="1" ht="30" customHeight="1">
      <c r="A546" s="21"/>
      <c r="B546" s="21"/>
      <c r="C546" s="160"/>
      <c r="D546" s="163"/>
      <c r="E546" s="164"/>
      <c r="F546" s="159"/>
      <c r="G546" s="23"/>
      <c r="H546" s="23"/>
      <c r="I546" s="23"/>
      <c r="J546" s="23"/>
      <c r="K546" s="23"/>
      <c r="L546" s="23"/>
    </row>
    <row r="547" spans="1:12" customFormat="1" ht="30" customHeight="1">
      <c r="A547" s="21"/>
      <c r="B547" s="21"/>
      <c r="C547" s="160"/>
      <c r="D547" s="163"/>
      <c r="E547" s="164"/>
      <c r="F547" s="159"/>
      <c r="G547" s="23"/>
      <c r="H547" s="23"/>
      <c r="I547" s="23"/>
      <c r="J547" s="23"/>
      <c r="K547" s="23"/>
      <c r="L547" s="23"/>
    </row>
    <row r="548" spans="1:12" customFormat="1" ht="30" customHeight="1">
      <c r="A548" s="21"/>
      <c r="B548" s="21"/>
      <c r="C548" s="160"/>
      <c r="D548" s="163"/>
      <c r="E548" s="164"/>
      <c r="F548" s="159"/>
      <c r="G548" s="23"/>
      <c r="H548" s="23"/>
      <c r="I548" s="23"/>
      <c r="J548" s="23"/>
      <c r="K548" s="23"/>
      <c r="L548" s="23"/>
    </row>
    <row r="549" spans="1:12" customFormat="1" ht="30" customHeight="1">
      <c r="A549" s="21"/>
      <c r="B549" s="21"/>
      <c r="C549" s="160"/>
      <c r="D549" s="163"/>
      <c r="E549" s="164"/>
      <c r="F549" s="159"/>
      <c r="G549" s="23"/>
      <c r="H549" s="23"/>
      <c r="I549" s="23"/>
      <c r="J549" s="23"/>
      <c r="K549" s="23"/>
      <c r="L549" s="23"/>
    </row>
    <row r="550" spans="1:12" customFormat="1" ht="30" customHeight="1">
      <c r="A550" s="21"/>
      <c r="B550" s="21"/>
      <c r="C550" s="160"/>
      <c r="D550" s="163"/>
      <c r="E550" s="164"/>
      <c r="F550" s="159"/>
      <c r="G550" s="23"/>
      <c r="H550" s="23"/>
      <c r="I550" s="23"/>
      <c r="J550" s="23"/>
      <c r="K550" s="23"/>
      <c r="L550" s="23"/>
    </row>
    <row r="551" spans="1:12" customFormat="1" ht="30" customHeight="1">
      <c r="A551" s="21"/>
      <c r="B551" s="21"/>
      <c r="C551" s="160"/>
      <c r="D551" s="163"/>
      <c r="E551" s="164"/>
      <c r="F551" s="159"/>
      <c r="G551" s="23"/>
      <c r="H551" s="23"/>
      <c r="I551" s="23"/>
      <c r="J551" s="23"/>
      <c r="K551" s="23"/>
      <c r="L551" s="23"/>
    </row>
    <row r="552" spans="1:12" customFormat="1" ht="30" customHeight="1">
      <c r="A552" s="21"/>
      <c r="B552" s="21"/>
      <c r="C552" s="160"/>
      <c r="D552" s="163"/>
      <c r="E552" s="164"/>
      <c r="F552" s="159"/>
      <c r="G552" s="23"/>
      <c r="H552" s="23"/>
      <c r="I552" s="23"/>
      <c r="J552" s="23"/>
      <c r="K552" s="23"/>
      <c r="L552" s="23"/>
    </row>
    <row r="553" spans="1:12" customFormat="1" ht="30" customHeight="1">
      <c r="A553" s="21"/>
      <c r="B553" s="21"/>
      <c r="C553" s="160"/>
      <c r="D553" s="163"/>
      <c r="E553" s="164"/>
      <c r="F553" s="159"/>
      <c r="G553" s="23"/>
      <c r="H553" s="23"/>
      <c r="I553" s="23"/>
      <c r="J553" s="23"/>
      <c r="K553" s="23"/>
      <c r="L553" s="23"/>
    </row>
    <row r="554" spans="1:12" customFormat="1" ht="30" customHeight="1">
      <c r="A554" s="21"/>
      <c r="B554" s="21"/>
      <c r="C554" s="160"/>
      <c r="D554" s="163"/>
      <c r="E554" s="164"/>
      <c r="F554" s="159"/>
      <c r="G554" s="23"/>
      <c r="H554" s="23"/>
      <c r="I554" s="23"/>
      <c r="J554" s="23"/>
      <c r="K554" s="23"/>
      <c r="L554" s="23"/>
    </row>
    <row r="555" spans="1:12" customFormat="1" ht="30" customHeight="1">
      <c r="A555" s="21"/>
      <c r="B555" s="21"/>
      <c r="C555" s="160"/>
      <c r="D555" s="163"/>
      <c r="E555" s="164"/>
      <c r="F555" s="159"/>
      <c r="G555" s="23"/>
      <c r="H555" s="23"/>
      <c r="I555" s="23"/>
      <c r="J555" s="23"/>
      <c r="K555" s="23"/>
      <c r="L555" s="23"/>
    </row>
    <row r="556" spans="1:12" customFormat="1" ht="30" customHeight="1">
      <c r="A556" s="21"/>
      <c r="B556" s="21"/>
      <c r="C556" s="160"/>
      <c r="D556" s="163"/>
      <c r="E556" s="164"/>
      <c r="F556" s="159"/>
      <c r="G556" s="23"/>
      <c r="H556" s="23"/>
      <c r="I556" s="23"/>
      <c r="J556" s="23"/>
      <c r="K556" s="23"/>
      <c r="L556" s="23"/>
    </row>
    <row r="557" spans="1:12" customFormat="1" ht="30" customHeight="1">
      <c r="A557" s="21"/>
      <c r="B557" s="21"/>
      <c r="C557" s="160"/>
      <c r="D557" s="163"/>
      <c r="E557" s="164"/>
      <c r="F557" s="159"/>
      <c r="G557" s="23"/>
      <c r="H557" s="23"/>
      <c r="I557" s="23"/>
      <c r="J557" s="23"/>
      <c r="K557" s="23"/>
      <c r="L557" s="23"/>
    </row>
    <row r="558" spans="1:12" customFormat="1" ht="30" customHeight="1">
      <c r="A558" s="21"/>
      <c r="B558" s="21"/>
      <c r="C558" s="160"/>
      <c r="D558" s="163"/>
      <c r="E558" s="164"/>
      <c r="F558" s="159"/>
      <c r="G558" s="23"/>
      <c r="H558" s="23"/>
      <c r="I558" s="23"/>
      <c r="J558" s="23"/>
      <c r="K558" s="23"/>
      <c r="L558" s="23"/>
    </row>
    <row r="559" spans="1:12" customFormat="1" ht="30" customHeight="1">
      <c r="A559" s="21"/>
      <c r="B559" s="21"/>
      <c r="C559" s="160"/>
      <c r="D559" s="163"/>
      <c r="E559" s="164"/>
      <c r="F559" s="159"/>
      <c r="G559" s="23"/>
      <c r="H559" s="23"/>
      <c r="I559" s="23"/>
      <c r="J559" s="23"/>
      <c r="K559" s="23"/>
      <c r="L559" s="23"/>
    </row>
    <row r="560" spans="1:12" customFormat="1" ht="30" customHeight="1">
      <c r="A560" s="21"/>
      <c r="B560" s="21"/>
      <c r="C560" s="160"/>
      <c r="D560" s="163"/>
      <c r="E560" s="164"/>
      <c r="F560" s="159"/>
      <c r="G560" s="23"/>
      <c r="H560" s="23"/>
      <c r="I560" s="23"/>
      <c r="J560" s="23"/>
      <c r="K560" s="23"/>
      <c r="L560" s="23"/>
    </row>
    <row r="561" spans="1:12" customFormat="1" ht="30" customHeight="1">
      <c r="A561" s="21"/>
      <c r="B561" s="21"/>
      <c r="C561" s="160"/>
      <c r="D561" s="163"/>
      <c r="E561" s="164"/>
      <c r="F561" s="159"/>
      <c r="G561" s="23"/>
      <c r="H561" s="23"/>
      <c r="I561" s="23"/>
      <c r="J561" s="23"/>
      <c r="K561" s="23"/>
      <c r="L561" s="23"/>
    </row>
    <row r="562" spans="1:12" customFormat="1" ht="30" customHeight="1">
      <c r="A562" s="21"/>
      <c r="B562" s="21"/>
      <c r="C562" s="160"/>
      <c r="D562" s="163"/>
      <c r="E562" s="164"/>
      <c r="F562" s="159"/>
      <c r="G562" s="23"/>
      <c r="H562" s="23"/>
      <c r="I562" s="23"/>
      <c r="J562" s="23"/>
      <c r="K562" s="23"/>
      <c r="L562" s="23"/>
    </row>
    <row r="563" spans="1:12" customFormat="1" ht="30" customHeight="1">
      <c r="A563" s="21"/>
      <c r="B563" s="21"/>
      <c r="C563" s="160"/>
      <c r="D563" s="163"/>
      <c r="E563" s="164"/>
      <c r="F563" s="159"/>
      <c r="G563" s="23"/>
      <c r="H563" s="23"/>
      <c r="I563" s="23"/>
      <c r="J563" s="23"/>
      <c r="K563" s="23"/>
      <c r="L563" s="23"/>
    </row>
    <row r="564" spans="1:12" customFormat="1" ht="30" customHeight="1">
      <c r="A564" s="21"/>
      <c r="B564" s="21"/>
      <c r="C564" s="160"/>
      <c r="D564" s="163"/>
      <c r="E564" s="164"/>
      <c r="F564" s="159"/>
      <c r="G564" s="23"/>
      <c r="H564" s="23"/>
      <c r="I564" s="23"/>
      <c r="J564" s="23"/>
      <c r="K564" s="23"/>
      <c r="L564" s="23"/>
    </row>
    <row r="565" spans="1:12" customFormat="1" ht="30" customHeight="1">
      <c r="A565" s="21"/>
      <c r="B565" s="21"/>
      <c r="C565" s="160"/>
      <c r="D565" s="163"/>
      <c r="E565" s="164"/>
      <c r="F565" s="159"/>
      <c r="G565" s="23"/>
      <c r="H565" s="23"/>
      <c r="I565" s="23"/>
      <c r="J565" s="23"/>
      <c r="K565" s="23"/>
      <c r="L565" s="23"/>
    </row>
    <row r="566" spans="1:12" customFormat="1" ht="30" customHeight="1">
      <c r="A566" s="21"/>
      <c r="B566" s="21"/>
      <c r="C566" s="160"/>
      <c r="D566" s="163"/>
      <c r="E566" s="164"/>
      <c r="F566" s="159"/>
      <c r="G566" s="23"/>
      <c r="H566" s="23"/>
      <c r="I566" s="23"/>
      <c r="J566" s="23"/>
      <c r="K566" s="23"/>
      <c r="L566" s="23"/>
    </row>
    <row r="567" spans="1:12" customFormat="1" ht="30" customHeight="1">
      <c r="A567" s="21"/>
      <c r="B567" s="21"/>
      <c r="C567" s="160"/>
      <c r="D567" s="163"/>
      <c r="E567" s="164"/>
      <c r="F567" s="159"/>
      <c r="G567" s="23"/>
      <c r="H567" s="23"/>
      <c r="I567" s="23"/>
      <c r="J567" s="23"/>
      <c r="K567" s="23"/>
      <c r="L567" s="23"/>
    </row>
    <row r="568" spans="1:12" customFormat="1" ht="30" customHeight="1">
      <c r="A568" s="21"/>
      <c r="B568" s="21"/>
      <c r="C568" s="160"/>
      <c r="D568" s="163"/>
      <c r="E568" s="164"/>
      <c r="F568" s="159"/>
      <c r="G568" s="23"/>
      <c r="H568" s="23"/>
      <c r="I568" s="23"/>
      <c r="J568" s="23"/>
      <c r="K568" s="23"/>
      <c r="L568" s="23"/>
    </row>
    <row r="569" spans="1:12" customFormat="1" ht="30" customHeight="1">
      <c r="A569" s="21"/>
      <c r="B569" s="21"/>
      <c r="C569" s="160"/>
      <c r="D569" s="163"/>
      <c r="E569" s="164"/>
      <c r="F569" s="159"/>
      <c r="G569" s="23"/>
      <c r="H569" s="23"/>
      <c r="I569" s="23"/>
      <c r="J569" s="23"/>
      <c r="K569" s="23"/>
      <c r="L569" s="23"/>
    </row>
    <row r="570" spans="1:12" customFormat="1" ht="30" customHeight="1">
      <c r="A570" s="21"/>
      <c r="B570" s="21"/>
      <c r="C570" s="160"/>
      <c r="D570" s="163"/>
      <c r="E570" s="164"/>
      <c r="F570" s="159"/>
      <c r="G570" s="23"/>
      <c r="H570" s="23"/>
      <c r="I570" s="23"/>
      <c r="J570" s="23"/>
      <c r="K570" s="23"/>
      <c r="L570" s="23"/>
    </row>
    <row r="571" spans="1:12" customFormat="1" ht="30" customHeight="1">
      <c r="A571" s="21"/>
      <c r="B571" s="21"/>
      <c r="C571" s="160"/>
      <c r="D571" s="163"/>
      <c r="E571" s="164"/>
      <c r="F571" s="159"/>
      <c r="G571" s="23"/>
      <c r="H571" s="23"/>
      <c r="I571" s="23"/>
      <c r="J571" s="23"/>
      <c r="K571" s="23"/>
      <c r="L571" s="23"/>
    </row>
    <row r="572" spans="1:12" customFormat="1" ht="30" customHeight="1">
      <c r="A572" s="21"/>
      <c r="B572" s="21"/>
      <c r="C572" s="160"/>
      <c r="D572" s="163"/>
      <c r="E572" s="164"/>
      <c r="F572" s="159"/>
      <c r="G572" s="23"/>
      <c r="H572" s="23"/>
      <c r="I572" s="23"/>
      <c r="J572" s="23"/>
      <c r="K572" s="23"/>
      <c r="L572" s="23"/>
    </row>
    <row r="573" spans="1:12" customFormat="1" ht="30" customHeight="1">
      <c r="A573" s="21"/>
      <c r="B573" s="21"/>
      <c r="C573" s="160"/>
      <c r="D573" s="163"/>
      <c r="E573" s="164"/>
      <c r="F573" s="159"/>
      <c r="G573" s="23"/>
      <c r="H573" s="23"/>
      <c r="I573" s="23"/>
      <c r="J573" s="23"/>
      <c r="K573" s="23"/>
      <c r="L573" s="23"/>
    </row>
    <row r="574" spans="1:12" customFormat="1" ht="30" customHeight="1">
      <c r="A574" s="21"/>
      <c r="B574" s="21"/>
      <c r="C574" s="160"/>
      <c r="D574" s="163"/>
      <c r="E574" s="164"/>
      <c r="F574" s="159"/>
      <c r="G574" s="23"/>
      <c r="H574" s="23"/>
      <c r="I574" s="23"/>
      <c r="J574" s="23"/>
      <c r="K574" s="23"/>
      <c r="L574" s="23"/>
    </row>
    <row r="575" spans="1:12" customFormat="1" ht="30" customHeight="1">
      <c r="A575" s="21"/>
      <c r="B575" s="21"/>
      <c r="C575" s="160"/>
      <c r="D575" s="163"/>
      <c r="E575" s="164"/>
      <c r="F575" s="159"/>
      <c r="G575" s="23"/>
      <c r="H575" s="23"/>
      <c r="I575" s="23"/>
      <c r="J575" s="23"/>
      <c r="K575" s="23"/>
      <c r="L575" s="23"/>
    </row>
    <row r="576" spans="1:12" customFormat="1" ht="30" customHeight="1">
      <c r="A576" s="21"/>
      <c r="B576" s="21"/>
      <c r="C576" s="160"/>
      <c r="D576" s="163"/>
      <c r="E576" s="164"/>
      <c r="F576" s="159"/>
      <c r="G576" s="23"/>
      <c r="H576" s="23"/>
      <c r="I576" s="23"/>
      <c r="J576" s="23"/>
      <c r="K576" s="23"/>
      <c r="L576" s="23"/>
    </row>
    <row r="577" spans="1:12" customFormat="1" ht="30" customHeight="1">
      <c r="A577" s="21"/>
      <c r="B577" s="21"/>
      <c r="C577" s="160"/>
      <c r="D577" s="163"/>
      <c r="E577" s="164"/>
      <c r="F577" s="159"/>
      <c r="G577" s="23"/>
      <c r="H577" s="23"/>
      <c r="I577" s="23"/>
      <c r="J577" s="23"/>
      <c r="K577" s="23"/>
      <c r="L577" s="23"/>
    </row>
    <row r="578" spans="1:12" customFormat="1" ht="30" customHeight="1">
      <c r="A578" s="21"/>
      <c r="B578" s="21"/>
      <c r="C578" s="160"/>
      <c r="D578" s="163"/>
      <c r="E578" s="164"/>
      <c r="F578" s="159"/>
      <c r="G578" s="23"/>
      <c r="H578" s="23"/>
      <c r="I578" s="23"/>
      <c r="J578" s="23"/>
      <c r="K578" s="23"/>
      <c r="L578" s="23"/>
    </row>
    <row r="579" spans="1:12" customFormat="1" ht="30" customHeight="1">
      <c r="A579" s="21"/>
      <c r="B579" s="21"/>
      <c r="C579" s="160"/>
      <c r="D579" s="163"/>
      <c r="E579" s="164"/>
      <c r="F579" s="159"/>
      <c r="G579" s="23"/>
      <c r="H579" s="23"/>
      <c r="I579" s="23"/>
      <c r="J579" s="23"/>
      <c r="K579" s="23"/>
      <c r="L579" s="23"/>
    </row>
    <row r="580" spans="1:12" customFormat="1" ht="30" customHeight="1">
      <c r="A580" s="21"/>
      <c r="B580" s="21"/>
      <c r="C580" s="160"/>
      <c r="D580" s="163"/>
      <c r="E580" s="164"/>
      <c r="F580" s="159"/>
      <c r="G580" s="23"/>
      <c r="H580" s="23"/>
      <c r="I580" s="23"/>
      <c r="J580" s="23"/>
      <c r="K580" s="23"/>
      <c r="L580" s="23"/>
    </row>
    <row r="581" spans="1:12" customFormat="1" ht="30" customHeight="1">
      <c r="A581" s="21"/>
      <c r="B581" s="21"/>
      <c r="C581" s="160"/>
      <c r="D581" s="163"/>
      <c r="E581" s="164"/>
      <c r="F581" s="159"/>
      <c r="G581" s="23"/>
      <c r="H581" s="23"/>
      <c r="I581" s="23"/>
      <c r="J581" s="23"/>
      <c r="K581" s="23"/>
      <c r="L581" s="23"/>
    </row>
    <row r="582" spans="1:12" customFormat="1" ht="30" customHeight="1">
      <c r="A582" s="21"/>
      <c r="B582" s="21"/>
      <c r="C582" s="160"/>
      <c r="D582" s="163"/>
      <c r="E582" s="164"/>
      <c r="F582" s="159"/>
      <c r="G582" s="23"/>
      <c r="H582" s="23"/>
      <c r="I582" s="23"/>
      <c r="J582" s="23"/>
      <c r="K582" s="23"/>
      <c r="L582" s="23"/>
    </row>
    <row r="583" spans="1:12" customFormat="1" ht="30" customHeight="1">
      <c r="A583" s="21"/>
      <c r="B583" s="21"/>
      <c r="C583" s="160"/>
      <c r="D583" s="163"/>
      <c r="E583" s="164"/>
      <c r="F583" s="159"/>
      <c r="G583" s="23"/>
      <c r="H583" s="23"/>
      <c r="I583" s="23"/>
      <c r="J583" s="23"/>
      <c r="K583" s="23"/>
      <c r="L583" s="23"/>
    </row>
    <row r="584" spans="1:12" customFormat="1" ht="30" customHeight="1">
      <c r="A584" s="21"/>
      <c r="B584" s="21"/>
      <c r="C584" s="160"/>
      <c r="D584" s="163"/>
      <c r="E584" s="164"/>
      <c r="F584" s="159"/>
      <c r="G584" s="23"/>
      <c r="H584" s="23"/>
      <c r="I584" s="23"/>
      <c r="J584" s="23"/>
      <c r="K584" s="23"/>
      <c r="L584" s="23"/>
    </row>
    <row r="585" spans="1:12" customFormat="1" ht="30" customHeight="1">
      <c r="A585" s="21"/>
      <c r="B585" s="21"/>
      <c r="C585" s="160"/>
      <c r="D585" s="163"/>
      <c r="E585" s="164"/>
      <c r="F585" s="159"/>
      <c r="G585" s="23"/>
      <c r="H585" s="23"/>
      <c r="I585" s="23"/>
      <c r="J585" s="23"/>
      <c r="K585" s="23"/>
      <c r="L585" s="23"/>
    </row>
    <row r="586" spans="1:12" customFormat="1" ht="30" customHeight="1">
      <c r="A586" s="21"/>
      <c r="B586" s="21"/>
      <c r="C586" s="160"/>
      <c r="D586" s="163"/>
      <c r="E586" s="164"/>
      <c r="F586" s="159"/>
      <c r="G586" s="23"/>
      <c r="H586" s="23"/>
      <c r="I586" s="23"/>
      <c r="J586" s="23"/>
      <c r="K586" s="23"/>
      <c r="L586" s="23"/>
    </row>
    <row r="587" spans="1:12" customFormat="1" ht="30" customHeight="1">
      <c r="A587" s="21"/>
      <c r="B587" s="21"/>
      <c r="C587" s="160"/>
      <c r="D587" s="163"/>
      <c r="E587" s="164"/>
      <c r="F587" s="159"/>
      <c r="G587" s="23"/>
      <c r="H587" s="23"/>
      <c r="I587" s="23"/>
      <c r="J587" s="23"/>
      <c r="K587" s="23"/>
      <c r="L587" s="23"/>
    </row>
    <row r="588" spans="1:12" customFormat="1" ht="30" customHeight="1">
      <c r="A588" s="21"/>
      <c r="B588" s="21"/>
      <c r="C588" s="160"/>
      <c r="D588" s="163"/>
      <c r="E588" s="164"/>
      <c r="F588" s="159"/>
      <c r="G588" s="23"/>
      <c r="H588" s="23"/>
      <c r="I588" s="23"/>
      <c r="J588" s="23"/>
      <c r="K588" s="23"/>
      <c r="L588" s="23"/>
    </row>
    <row r="589" spans="1:12" customFormat="1" ht="30" customHeight="1">
      <c r="A589" s="21"/>
      <c r="B589" s="21"/>
      <c r="C589" s="160"/>
      <c r="D589" s="163"/>
      <c r="E589" s="164"/>
      <c r="F589" s="159"/>
      <c r="G589" s="23"/>
      <c r="H589" s="23"/>
      <c r="I589" s="23"/>
      <c r="J589" s="23"/>
      <c r="K589" s="23"/>
      <c r="L589" s="23"/>
    </row>
    <row r="590" spans="1:12" customFormat="1" ht="30" customHeight="1">
      <c r="A590" s="21"/>
      <c r="B590" s="21"/>
      <c r="C590" s="160"/>
      <c r="D590" s="163"/>
      <c r="E590" s="164"/>
      <c r="F590" s="159"/>
      <c r="G590" s="23"/>
      <c r="H590" s="23"/>
      <c r="I590" s="23"/>
      <c r="J590" s="23"/>
      <c r="K590" s="23"/>
      <c r="L590" s="23"/>
    </row>
    <row r="591" spans="1:12" customFormat="1" ht="30" customHeight="1">
      <c r="A591" s="21"/>
      <c r="B591" s="21"/>
      <c r="C591" s="160"/>
      <c r="D591" s="163"/>
      <c r="E591" s="164"/>
      <c r="F591" s="159"/>
      <c r="G591" s="23"/>
      <c r="H591" s="23"/>
      <c r="I591" s="23"/>
      <c r="J591" s="23"/>
      <c r="K591" s="23"/>
      <c r="L591" s="23"/>
    </row>
    <row r="592" spans="1:12" customFormat="1" ht="30" customHeight="1">
      <c r="A592" s="21"/>
      <c r="B592" s="21"/>
      <c r="C592" s="160"/>
      <c r="D592" s="163"/>
      <c r="E592" s="164"/>
      <c r="F592" s="159"/>
      <c r="G592" s="23"/>
      <c r="H592" s="23"/>
      <c r="I592" s="23"/>
      <c r="J592" s="23"/>
      <c r="K592" s="23"/>
      <c r="L592" s="23"/>
    </row>
    <row r="593" spans="1:12" customFormat="1" ht="30" customHeight="1">
      <c r="A593" s="21"/>
      <c r="B593" s="21"/>
      <c r="C593" s="160"/>
      <c r="D593" s="163"/>
      <c r="E593" s="164"/>
      <c r="F593" s="159"/>
      <c r="G593" s="23"/>
      <c r="H593" s="23"/>
      <c r="I593" s="23"/>
      <c r="J593" s="23"/>
      <c r="K593" s="23"/>
      <c r="L593" s="23"/>
    </row>
    <row r="594" spans="1:12" customFormat="1" ht="30" customHeight="1">
      <c r="A594" s="21"/>
      <c r="B594" s="21"/>
      <c r="C594" s="160"/>
      <c r="D594" s="163"/>
      <c r="E594" s="164"/>
      <c r="F594" s="159"/>
      <c r="G594" s="23"/>
      <c r="H594" s="23"/>
      <c r="I594" s="23"/>
      <c r="J594" s="23"/>
      <c r="K594" s="23"/>
      <c r="L594" s="23"/>
    </row>
    <row r="595" spans="1:12" customFormat="1" ht="30" customHeight="1">
      <c r="A595" s="21"/>
      <c r="B595" s="21"/>
      <c r="C595" s="160"/>
      <c r="D595" s="163"/>
      <c r="E595" s="164"/>
      <c r="F595" s="159"/>
      <c r="G595" s="23"/>
      <c r="H595" s="23"/>
      <c r="I595" s="23"/>
      <c r="J595" s="23"/>
      <c r="K595" s="23"/>
      <c r="L595" s="23"/>
    </row>
    <row r="596" spans="1:12" customFormat="1" ht="30" customHeight="1">
      <c r="A596" s="21"/>
      <c r="B596" s="21"/>
      <c r="C596" s="160"/>
      <c r="D596" s="163"/>
      <c r="E596" s="164"/>
      <c r="F596" s="159"/>
      <c r="G596" s="23"/>
      <c r="H596" s="23"/>
      <c r="I596" s="23"/>
      <c r="J596" s="23"/>
      <c r="K596" s="23"/>
      <c r="L596" s="23"/>
    </row>
    <row r="597" spans="1:12" customFormat="1" ht="30" customHeight="1">
      <c r="A597" s="21"/>
      <c r="B597" s="21"/>
      <c r="C597" s="160"/>
      <c r="D597" s="163"/>
      <c r="E597" s="164"/>
      <c r="F597" s="159"/>
      <c r="G597" s="23"/>
      <c r="H597" s="23"/>
      <c r="I597" s="23"/>
      <c r="J597" s="23"/>
      <c r="K597" s="23"/>
      <c r="L597" s="23"/>
    </row>
    <row r="598" spans="1:12" customFormat="1" ht="30" customHeight="1">
      <c r="A598" s="21"/>
      <c r="B598" s="21"/>
      <c r="C598" s="160"/>
      <c r="D598" s="163"/>
      <c r="E598" s="164"/>
      <c r="F598" s="159"/>
      <c r="G598" s="23"/>
      <c r="H598" s="23"/>
      <c r="I598" s="23"/>
      <c r="J598" s="23"/>
      <c r="K598" s="23"/>
      <c r="L598" s="23"/>
    </row>
    <row r="599" spans="1:12" customFormat="1" ht="30" customHeight="1">
      <c r="A599" s="21"/>
      <c r="B599" s="21"/>
      <c r="C599" s="160"/>
      <c r="D599" s="163"/>
      <c r="E599" s="164"/>
      <c r="F599" s="159"/>
      <c r="G599" s="23"/>
      <c r="H599" s="23"/>
      <c r="I599" s="23"/>
      <c r="J599" s="23"/>
      <c r="K599" s="23"/>
      <c r="L599" s="23"/>
    </row>
    <row r="600" spans="1:12" customFormat="1" ht="30" customHeight="1">
      <c r="A600" s="21"/>
      <c r="B600" s="21"/>
      <c r="C600" s="160"/>
      <c r="D600" s="163"/>
      <c r="E600" s="164"/>
      <c r="F600" s="159"/>
      <c r="G600" s="23"/>
      <c r="H600" s="23"/>
      <c r="I600" s="23"/>
      <c r="J600" s="23"/>
      <c r="K600" s="23"/>
      <c r="L600" s="23"/>
    </row>
    <row r="601" spans="1:12" customFormat="1" ht="30" customHeight="1">
      <c r="A601" s="21"/>
      <c r="B601" s="21"/>
      <c r="C601" s="160"/>
      <c r="D601" s="163"/>
      <c r="E601" s="164"/>
      <c r="F601" s="159"/>
      <c r="G601" s="23"/>
      <c r="H601" s="23"/>
      <c r="I601" s="23"/>
      <c r="J601" s="23"/>
      <c r="K601" s="23"/>
      <c r="L601" s="23"/>
    </row>
    <row r="602" spans="1:12" customFormat="1" ht="30" customHeight="1">
      <c r="A602" s="21"/>
      <c r="B602" s="21"/>
      <c r="C602" s="160"/>
      <c r="D602" s="163"/>
      <c r="E602" s="164"/>
      <c r="F602" s="159"/>
      <c r="G602" s="23"/>
      <c r="H602" s="23"/>
      <c r="I602" s="23"/>
      <c r="J602" s="23"/>
      <c r="K602" s="23"/>
      <c r="L602" s="23"/>
    </row>
    <row r="603" spans="1:12" customFormat="1" ht="30" customHeight="1">
      <c r="A603" s="21"/>
      <c r="B603" s="21"/>
      <c r="C603" s="160"/>
      <c r="D603" s="163"/>
      <c r="E603" s="164"/>
      <c r="F603" s="159"/>
      <c r="G603" s="23"/>
      <c r="H603" s="23"/>
      <c r="I603" s="23"/>
      <c r="J603" s="23"/>
      <c r="K603" s="23"/>
      <c r="L603" s="23"/>
    </row>
    <row r="604" spans="1:12" customFormat="1" ht="30" customHeight="1">
      <c r="A604" s="21"/>
      <c r="B604" s="21"/>
      <c r="C604" s="160"/>
      <c r="D604" s="163"/>
      <c r="E604" s="164"/>
      <c r="F604" s="159"/>
      <c r="G604" s="23"/>
      <c r="H604" s="23"/>
      <c r="I604" s="23"/>
      <c r="J604" s="23"/>
      <c r="K604" s="23"/>
      <c r="L604" s="23"/>
    </row>
    <row r="605" spans="1:12" customFormat="1" ht="30" customHeight="1">
      <c r="A605" s="21"/>
      <c r="B605" s="21"/>
      <c r="C605" s="160"/>
      <c r="D605" s="163"/>
      <c r="E605" s="164"/>
      <c r="F605" s="159"/>
      <c r="G605" s="23"/>
      <c r="H605" s="23"/>
      <c r="I605" s="23"/>
      <c r="J605" s="23"/>
      <c r="K605" s="23"/>
      <c r="L605" s="23"/>
    </row>
    <row r="606" spans="1:12" customFormat="1" ht="30" customHeight="1">
      <c r="A606" s="21"/>
      <c r="B606" s="21"/>
      <c r="C606" s="160"/>
      <c r="D606" s="163"/>
      <c r="E606" s="164"/>
      <c r="F606" s="159"/>
      <c r="G606" s="23"/>
      <c r="H606" s="23"/>
      <c r="I606" s="23"/>
      <c r="J606" s="23"/>
      <c r="K606" s="23"/>
      <c r="L606" s="23"/>
    </row>
    <row r="607" spans="1:12" customFormat="1" ht="30" customHeight="1">
      <c r="A607" s="21"/>
      <c r="B607" s="21"/>
      <c r="C607" s="160"/>
      <c r="D607" s="163"/>
      <c r="E607" s="164"/>
      <c r="F607" s="159"/>
      <c r="G607" s="23"/>
      <c r="H607" s="23"/>
      <c r="I607" s="23"/>
      <c r="J607" s="23"/>
      <c r="K607" s="23"/>
      <c r="L607" s="23"/>
    </row>
    <row r="608" spans="1:12" customFormat="1" ht="30" customHeight="1">
      <c r="A608" s="21"/>
      <c r="B608" s="21"/>
      <c r="C608" s="160"/>
      <c r="D608" s="163"/>
      <c r="E608" s="164"/>
      <c r="F608" s="159"/>
      <c r="G608" s="23"/>
      <c r="H608" s="23"/>
      <c r="I608" s="23"/>
      <c r="J608" s="23"/>
      <c r="K608" s="23"/>
      <c r="L608" s="23"/>
    </row>
    <row r="609" spans="1:12" customFormat="1" ht="30" customHeight="1">
      <c r="A609" s="21"/>
      <c r="B609" s="21"/>
      <c r="C609" s="160"/>
      <c r="D609" s="163"/>
      <c r="E609" s="164"/>
      <c r="F609" s="159"/>
      <c r="G609" s="23"/>
      <c r="H609" s="23"/>
      <c r="I609" s="23"/>
      <c r="J609" s="23"/>
      <c r="K609" s="23"/>
      <c r="L609" s="23"/>
    </row>
    <row r="610" spans="1:12" customFormat="1" ht="30" customHeight="1">
      <c r="A610" s="21"/>
      <c r="B610" s="21"/>
      <c r="C610" s="160"/>
      <c r="D610" s="163"/>
      <c r="E610" s="164"/>
      <c r="F610" s="159"/>
      <c r="G610" s="23"/>
      <c r="H610" s="23"/>
      <c r="I610" s="23"/>
      <c r="J610" s="23"/>
      <c r="K610" s="23"/>
      <c r="L610" s="23"/>
    </row>
    <row r="611" spans="1:12" customFormat="1" ht="30" customHeight="1">
      <c r="A611" s="21"/>
      <c r="B611" s="21"/>
      <c r="C611" s="160"/>
      <c r="D611" s="163"/>
      <c r="E611" s="164"/>
      <c r="F611" s="159"/>
      <c r="G611" s="23"/>
      <c r="H611" s="23"/>
      <c r="I611" s="23"/>
      <c r="J611" s="23"/>
      <c r="K611" s="23"/>
      <c r="L611" s="23"/>
    </row>
    <row r="612" spans="1:12" customFormat="1" ht="30" customHeight="1">
      <c r="A612" s="21"/>
      <c r="B612" s="21"/>
      <c r="C612" s="160"/>
      <c r="D612" s="163"/>
      <c r="E612" s="164"/>
      <c r="F612" s="159"/>
      <c r="G612" s="23"/>
      <c r="H612" s="23"/>
      <c r="I612" s="23"/>
      <c r="J612" s="23"/>
      <c r="K612" s="23"/>
      <c r="L612" s="23"/>
    </row>
    <row r="613" spans="1:12" customFormat="1" ht="30" customHeight="1">
      <c r="A613" s="21"/>
      <c r="B613" s="21"/>
      <c r="C613" s="160"/>
      <c r="D613" s="163"/>
      <c r="E613" s="164"/>
      <c r="F613" s="159"/>
      <c r="G613" s="23"/>
      <c r="H613" s="23"/>
      <c r="I613" s="23"/>
      <c r="J613" s="23"/>
      <c r="K613" s="23"/>
      <c r="L613" s="23"/>
    </row>
    <row r="614" spans="1:12" customFormat="1" ht="30" customHeight="1">
      <c r="A614" s="21"/>
      <c r="B614" s="21"/>
      <c r="C614" s="160"/>
      <c r="D614" s="163"/>
      <c r="E614" s="164"/>
      <c r="F614" s="159"/>
      <c r="G614" s="23"/>
      <c r="H614" s="23"/>
      <c r="I614" s="23"/>
      <c r="J614" s="23"/>
      <c r="K614" s="23"/>
      <c r="L614" s="23"/>
    </row>
    <row r="615" spans="1:12" customFormat="1" ht="30" customHeight="1">
      <c r="A615" s="21"/>
      <c r="B615" s="21"/>
      <c r="C615" s="160"/>
      <c r="D615" s="163"/>
      <c r="E615" s="164"/>
      <c r="F615" s="159"/>
      <c r="G615" s="23"/>
      <c r="H615" s="23"/>
      <c r="I615" s="23"/>
      <c r="J615" s="23"/>
      <c r="K615" s="23"/>
      <c r="L615" s="23"/>
    </row>
    <row r="616" spans="1:12" customFormat="1" ht="30" customHeight="1">
      <c r="A616" s="21"/>
      <c r="B616" s="21"/>
      <c r="C616" s="160"/>
      <c r="D616" s="163"/>
      <c r="E616" s="164"/>
      <c r="F616" s="159"/>
      <c r="G616" s="23"/>
      <c r="H616" s="23"/>
      <c r="I616" s="23"/>
      <c r="J616" s="23"/>
      <c r="K616" s="23"/>
      <c r="L616" s="23"/>
    </row>
    <row r="617" spans="1:12" customFormat="1" ht="30" customHeight="1">
      <c r="A617" s="21"/>
      <c r="B617" s="21"/>
      <c r="C617" s="160"/>
      <c r="D617" s="163"/>
      <c r="E617" s="164"/>
      <c r="F617" s="159"/>
      <c r="G617" s="23"/>
      <c r="H617" s="23"/>
      <c r="I617" s="23"/>
      <c r="J617" s="23"/>
      <c r="K617" s="23"/>
      <c r="L617" s="23"/>
    </row>
    <row r="618" spans="1:12" customFormat="1" ht="30" customHeight="1">
      <c r="A618" s="21"/>
      <c r="B618" s="21"/>
      <c r="C618" s="160"/>
      <c r="D618" s="163"/>
      <c r="E618" s="164"/>
      <c r="F618" s="159"/>
      <c r="G618" s="23"/>
      <c r="H618" s="23"/>
      <c r="I618" s="23"/>
      <c r="J618" s="23"/>
      <c r="K618" s="23"/>
      <c r="L618" s="23"/>
    </row>
    <row r="619" spans="1:12" customFormat="1" ht="30" customHeight="1">
      <c r="A619" s="21"/>
      <c r="B619" s="21"/>
      <c r="C619" s="160"/>
      <c r="D619" s="163"/>
      <c r="E619" s="164"/>
      <c r="F619" s="159"/>
      <c r="G619" s="23"/>
      <c r="H619" s="23"/>
      <c r="I619" s="23"/>
      <c r="J619" s="23"/>
      <c r="K619" s="23"/>
      <c r="L619" s="23"/>
    </row>
    <row r="620" spans="1:12" customFormat="1" ht="30" customHeight="1">
      <c r="A620" s="21"/>
      <c r="B620" s="21"/>
      <c r="C620" s="160"/>
      <c r="D620" s="163"/>
      <c r="E620" s="164"/>
      <c r="F620" s="159"/>
      <c r="G620" s="23"/>
      <c r="H620" s="23"/>
      <c r="I620" s="23"/>
      <c r="J620" s="23"/>
      <c r="K620" s="23"/>
      <c r="L620" s="23"/>
    </row>
    <row r="621" spans="1:12" customFormat="1" ht="30" customHeight="1">
      <c r="A621" s="21"/>
      <c r="B621" s="21"/>
      <c r="C621" s="160"/>
      <c r="D621" s="163"/>
      <c r="E621" s="164"/>
      <c r="F621" s="159"/>
      <c r="G621" s="23"/>
      <c r="H621" s="23"/>
      <c r="I621" s="23"/>
      <c r="J621" s="23"/>
      <c r="K621" s="23"/>
      <c r="L621" s="23"/>
    </row>
    <row r="622" spans="1:12" customFormat="1" ht="30" customHeight="1">
      <c r="A622" s="21"/>
      <c r="B622" s="21"/>
      <c r="C622" s="160"/>
      <c r="D622" s="163"/>
      <c r="E622" s="164"/>
      <c r="F622" s="159"/>
      <c r="G622" s="23"/>
      <c r="H622" s="23"/>
      <c r="I622" s="23"/>
      <c r="J622" s="23"/>
      <c r="K622" s="23"/>
      <c r="L622" s="23"/>
    </row>
    <row r="623" spans="1:12" customFormat="1" ht="30" customHeight="1">
      <c r="A623" s="21"/>
      <c r="B623" s="21"/>
      <c r="C623" s="160"/>
      <c r="D623" s="163"/>
      <c r="E623" s="164"/>
      <c r="F623" s="159"/>
      <c r="G623" s="23"/>
      <c r="H623" s="23"/>
      <c r="I623" s="23"/>
      <c r="J623" s="23"/>
      <c r="K623" s="23"/>
      <c r="L623" s="23"/>
    </row>
    <row r="624" spans="1:12" customFormat="1" ht="30" customHeight="1">
      <c r="A624" s="21"/>
      <c r="B624" s="21"/>
      <c r="C624" s="160"/>
      <c r="D624" s="163"/>
      <c r="E624" s="164"/>
      <c r="F624" s="159"/>
      <c r="G624" s="23"/>
      <c r="H624" s="23"/>
      <c r="I624" s="23"/>
      <c r="J624" s="23"/>
      <c r="K624" s="23"/>
      <c r="L624" s="23"/>
    </row>
    <row r="625" spans="1:12" customFormat="1" ht="30" customHeight="1">
      <c r="A625" s="21"/>
      <c r="B625" s="21"/>
      <c r="C625" s="160"/>
      <c r="D625" s="163"/>
      <c r="E625" s="164"/>
      <c r="F625" s="159"/>
      <c r="G625" s="23"/>
      <c r="H625" s="23"/>
      <c r="I625" s="23"/>
      <c r="J625" s="23"/>
      <c r="K625" s="23"/>
      <c r="L625" s="23"/>
    </row>
    <row r="626" spans="1:12" customFormat="1" ht="30" customHeight="1">
      <c r="A626" s="21"/>
      <c r="B626" s="21"/>
      <c r="C626" s="160"/>
      <c r="D626" s="163"/>
      <c r="E626" s="164"/>
      <c r="F626" s="159"/>
      <c r="G626" s="23"/>
      <c r="H626" s="23"/>
      <c r="I626" s="23"/>
      <c r="J626" s="23"/>
      <c r="K626" s="23"/>
      <c r="L626" s="23"/>
    </row>
    <row r="627" spans="1:12" customFormat="1" ht="30" customHeight="1">
      <c r="A627" s="21"/>
      <c r="B627" s="21"/>
      <c r="C627" s="160"/>
      <c r="D627" s="163"/>
      <c r="E627" s="164"/>
      <c r="F627" s="159"/>
      <c r="G627" s="23"/>
      <c r="H627" s="23"/>
      <c r="I627" s="23"/>
      <c r="J627" s="23"/>
      <c r="K627" s="23"/>
      <c r="L627" s="23"/>
    </row>
    <row r="628" spans="1:12" customFormat="1" ht="30" customHeight="1">
      <c r="A628" s="21"/>
      <c r="B628" s="21"/>
      <c r="C628" s="160"/>
      <c r="D628" s="163"/>
      <c r="E628" s="164"/>
      <c r="F628" s="159"/>
      <c r="G628" s="23"/>
      <c r="H628" s="23"/>
      <c r="I628" s="23"/>
      <c r="J628" s="23"/>
      <c r="K628" s="23"/>
      <c r="L628" s="23"/>
    </row>
    <row r="629" spans="1:12" customFormat="1" ht="30" customHeight="1">
      <c r="A629" s="21"/>
      <c r="B629" s="21"/>
      <c r="C629" s="160"/>
      <c r="D629" s="163"/>
      <c r="E629" s="164"/>
      <c r="F629" s="159"/>
      <c r="G629" s="23"/>
      <c r="H629" s="23"/>
      <c r="I629" s="23"/>
      <c r="J629" s="23"/>
      <c r="K629" s="23"/>
      <c r="L629" s="23"/>
    </row>
    <row r="630" spans="1:12" customFormat="1" ht="30" customHeight="1">
      <c r="A630" s="21"/>
      <c r="B630" s="21"/>
      <c r="C630" s="160"/>
      <c r="D630" s="163"/>
      <c r="E630" s="164"/>
      <c r="F630" s="159"/>
      <c r="G630" s="23"/>
      <c r="H630" s="23"/>
      <c r="I630" s="23"/>
      <c r="J630" s="23"/>
      <c r="K630" s="23"/>
      <c r="L630" s="23"/>
    </row>
    <row r="631" spans="1:12" customFormat="1" ht="30" customHeight="1">
      <c r="A631" s="21"/>
      <c r="B631" s="21"/>
      <c r="C631" s="160"/>
      <c r="D631" s="163"/>
      <c r="E631" s="164"/>
      <c r="F631" s="159"/>
      <c r="G631" s="23"/>
      <c r="H631" s="23"/>
      <c r="I631" s="23"/>
      <c r="J631" s="23"/>
      <c r="K631" s="23"/>
      <c r="L631" s="23"/>
    </row>
    <row r="632" spans="1:12" customFormat="1" ht="30" customHeight="1">
      <c r="A632" s="21"/>
      <c r="B632" s="21"/>
      <c r="C632" s="160"/>
      <c r="D632" s="163"/>
      <c r="E632" s="164"/>
      <c r="F632" s="159"/>
      <c r="G632" s="23"/>
      <c r="H632" s="23"/>
      <c r="I632" s="23"/>
      <c r="J632" s="23"/>
      <c r="K632" s="23"/>
      <c r="L632" s="23"/>
    </row>
    <row r="633" spans="1:12" customFormat="1" ht="30" customHeight="1">
      <c r="A633" s="21"/>
      <c r="B633" s="21"/>
      <c r="C633" s="160"/>
      <c r="D633" s="163"/>
      <c r="E633" s="164"/>
      <c r="F633" s="159"/>
      <c r="G633" s="23"/>
      <c r="H633" s="23"/>
      <c r="I633" s="23"/>
      <c r="J633" s="23"/>
      <c r="K633" s="23"/>
      <c r="L633" s="23"/>
    </row>
    <row r="634" spans="1:12" customFormat="1" ht="30" customHeight="1">
      <c r="A634" s="21"/>
      <c r="B634" s="21"/>
      <c r="C634" s="160"/>
      <c r="D634" s="163"/>
      <c r="E634" s="164"/>
      <c r="F634" s="159"/>
      <c r="G634" s="23"/>
      <c r="H634" s="23"/>
      <c r="I634" s="23"/>
      <c r="J634" s="23"/>
      <c r="K634" s="23"/>
      <c r="L634" s="23"/>
    </row>
    <row r="635" spans="1:12" customFormat="1" ht="30" customHeight="1">
      <c r="A635" s="21"/>
      <c r="B635" s="21"/>
      <c r="C635" s="160"/>
      <c r="D635" s="163"/>
      <c r="E635" s="164"/>
      <c r="F635" s="159"/>
      <c r="G635" s="23"/>
      <c r="H635" s="23"/>
      <c r="I635" s="23"/>
      <c r="J635" s="23"/>
      <c r="K635" s="23"/>
      <c r="L635" s="23"/>
    </row>
    <row r="636" spans="1:12" customFormat="1" ht="30" customHeight="1">
      <c r="A636" s="21"/>
      <c r="B636" s="21"/>
      <c r="C636" s="160"/>
      <c r="D636" s="163"/>
      <c r="E636" s="164"/>
      <c r="F636" s="159"/>
      <c r="G636" s="23"/>
      <c r="H636" s="23"/>
      <c r="I636" s="23"/>
      <c r="J636" s="23"/>
      <c r="K636" s="23"/>
      <c r="L636" s="23"/>
    </row>
    <row r="637" spans="1:12" customFormat="1" ht="30" customHeight="1">
      <c r="A637" s="21"/>
      <c r="B637" s="21"/>
      <c r="C637" s="160"/>
      <c r="D637" s="163"/>
      <c r="E637" s="164"/>
      <c r="F637" s="159"/>
      <c r="G637" s="23"/>
      <c r="H637" s="23"/>
      <c r="I637" s="23"/>
      <c r="J637" s="23"/>
      <c r="K637" s="23"/>
      <c r="L637" s="23"/>
    </row>
    <row r="638" spans="1:12" customFormat="1" ht="30" customHeight="1">
      <c r="A638" s="21"/>
      <c r="B638" s="21"/>
      <c r="C638" s="160"/>
      <c r="D638" s="163"/>
      <c r="E638" s="164"/>
      <c r="F638" s="159"/>
      <c r="G638" s="23"/>
      <c r="H638" s="23"/>
      <c r="I638" s="23"/>
      <c r="J638" s="23"/>
      <c r="K638" s="23"/>
      <c r="L638" s="23"/>
    </row>
    <row r="639" spans="1:12" customFormat="1" ht="30" customHeight="1">
      <c r="A639" s="21"/>
      <c r="B639" s="21"/>
      <c r="C639" s="160"/>
      <c r="D639" s="163"/>
      <c r="E639" s="164"/>
      <c r="F639" s="159"/>
      <c r="G639" s="23"/>
      <c r="H639" s="23"/>
      <c r="I639" s="23"/>
      <c r="J639" s="23"/>
      <c r="K639" s="23"/>
      <c r="L639" s="23"/>
    </row>
    <row r="640" spans="1:12" customFormat="1" ht="30" customHeight="1">
      <c r="A640" s="21"/>
      <c r="B640" s="21"/>
      <c r="C640" s="160"/>
      <c r="D640" s="163"/>
      <c r="E640" s="164"/>
      <c r="F640" s="159"/>
      <c r="G640" s="23"/>
      <c r="H640" s="23"/>
      <c r="I640" s="23"/>
      <c r="J640" s="23"/>
      <c r="K640" s="23"/>
      <c r="L640" s="23"/>
    </row>
    <row r="641" spans="1:12" customFormat="1" ht="30" customHeight="1">
      <c r="A641" s="21"/>
      <c r="B641" s="21"/>
      <c r="C641" s="160"/>
      <c r="D641" s="163"/>
      <c r="E641" s="164"/>
      <c r="F641" s="159"/>
      <c r="G641" s="23"/>
      <c r="H641" s="23"/>
      <c r="I641" s="23"/>
      <c r="J641" s="23"/>
      <c r="K641" s="23"/>
      <c r="L641" s="23"/>
    </row>
    <row r="642" spans="1:12" customFormat="1" ht="30" customHeight="1">
      <c r="A642" s="21"/>
      <c r="B642" s="21"/>
      <c r="C642" s="160"/>
      <c r="D642" s="163"/>
      <c r="E642" s="164"/>
      <c r="F642" s="159"/>
      <c r="G642" s="23"/>
      <c r="H642" s="23"/>
      <c r="I642" s="23"/>
      <c r="J642" s="23"/>
      <c r="K642" s="23"/>
      <c r="L642" s="23"/>
    </row>
    <row r="643" spans="1:12" customFormat="1" ht="30" customHeight="1">
      <c r="A643" s="21"/>
      <c r="B643" s="21"/>
      <c r="C643" s="160"/>
      <c r="D643" s="163"/>
      <c r="E643" s="164"/>
      <c r="F643" s="159"/>
      <c r="G643" s="23"/>
      <c r="H643" s="23"/>
      <c r="I643" s="23"/>
      <c r="J643" s="23"/>
      <c r="K643" s="23"/>
      <c r="L643" s="23"/>
    </row>
    <row r="644" spans="1:12" customFormat="1" ht="30" customHeight="1">
      <c r="A644" s="21"/>
      <c r="B644" s="21"/>
      <c r="C644" s="160"/>
      <c r="D644" s="163"/>
      <c r="E644" s="164"/>
      <c r="F644" s="159"/>
      <c r="G644" s="23"/>
      <c r="H644" s="23"/>
      <c r="I644" s="23"/>
      <c r="J644" s="23"/>
      <c r="K644" s="23"/>
      <c r="L644" s="23"/>
    </row>
    <row r="645" spans="1:12" customFormat="1" ht="30" customHeight="1">
      <c r="A645" s="21"/>
      <c r="B645" s="21"/>
      <c r="C645" s="160"/>
      <c r="D645" s="163"/>
      <c r="E645" s="164"/>
      <c r="F645" s="159"/>
      <c r="G645" s="23"/>
      <c r="H645" s="23"/>
      <c r="I645" s="23"/>
      <c r="J645" s="23"/>
      <c r="K645" s="23"/>
      <c r="L645" s="23"/>
    </row>
    <row r="646" spans="1:12" customFormat="1" ht="30" customHeight="1">
      <c r="A646" s="21"/>
      <c r="B646" s="21"/>
      <c r="C646" s="160"/>
      <c r="D646" s="163"/>
      <c r="E646" s="164"/>
      <c r="F646" s="159"/>
      <c r="G646" s="23"/>
      <c r="H646" s="23"/>
      <c r="I646" s="23"/>
      <c r="J646" s="23"/>
      <c r="K646" s="23"/>
      <c r="L646" s="23"/>
    </row>
    <row r="647" spans="1:12" customFormat="1" ht="30" customHeight="1">
      <c r="A647" s="21"/>
      <c r="B647" s="21"/>
      <c r="C647" s="160"/>
      <c r="D647" s="163"/>
      <c r="E647" s="164"/>
      <c r="F647" s="159"/>
      <c r="G647" s="23"/>
      <c r="H647" s="23"/>
      <c r="I647" s="23"/>
      <c r="J647" s="23"/>
      <c r="K647" s="23"/>
      <c r="L647" s="23"/>
    </row>
    <row r="648" spans="1:12" customFormat="1" ht="30" customHeight="1">
      <c r="A648" s="21"/>
      <c r="B648" s="21"/>
      <c r="C648" s="160"/>
      <c r="D648" s="163"/>
      <c r="E648" s="164"/>
      <c r="F648" s="159"/>
      <c r="G648" s="23"/>
      <c r="H648" s="23"/>
      <c r="I648" s="23"/>
      <c r="J648" s="23"/>
      <c r="K648" s="23"/>
      <c r="L648" s="23"/>
    </row>
    <row r="649" spans="1:12" customFormat="1" ht="30" customHeight="1">
      <c r="A649" s="21"/>
      <c r="B649" s="21"/>
      <c r="C649" s="160"/>
      <c r="D649" s="163"/>
      <c r="E649" s="164"/>
      <c r="F649" s="159"/>
      <c r="G649" s="23"/>
      <c r="H649" s="23"/>
      <c r="I649" s="23"/>
      <c r="J649" s="23"/>
      <c r="K649" s="23"/>
      <c r="L649" s="23"/>
    </row>
    <row r="650" spans="1:12" customFormat="1" ht="30" customHeight="1">
      <c r="A650" s="21"/>
      <c r="B650" s="21"/>
      <c r="C650" s="160"/>
      <c r="D650" s="163"/>
      <c r="E650" s="164"/>
      <c r="F650" s="159"/>
      <c r="G650" s="23"/>
      <c r="H650" s="23"/>
      <c r="I650" s="23"/>
      <c r="J650" s="23"/>
      <c r="K650" s="23"/>
      <c r="L650" s="23"/>
    </row>
    <row r="651" spans="1:12" customFormat="1" ht="30" customHeight="1">
      <c r="A651" s="21"/>
      <c r="B651" s="21"/>
      <c r="C651" s="160"/>
      <c r="D651" s="163"/>
      <c r="E651" s="164"/>
      <c r="F651" s="159"/>
      <c r="G651" s="23"/>
      <c r="H651" s="23"/>
      <c r="I651" s="23"/>
      <c r="J651" s="23"/>
      <c r="K651" s="23"/>
      <c r="L651" s="23"/>
    </row>
    <row r="652" spans="1:12" customFormat="1" ht="30" customHeight="1">
      <c r="A652" s="21"/>
      <c r="B652" s="21"/>
      <c r="C652" s="160"/>
      <c r="D652" s="163"/>
      <c r="E652" s="164"/>
      <c r="F652" s="159"/>
      <c r="G652" s="23"/>
      <c r="H652" s="23"/>
      <c r="I652" s="23"/>
      <c r="J652" s="23"/>
      <c r="K652" s="23"/>
      <c r="L652" s="23"/>
    </row>
    <row r="653" spans="1:12" customFormat="1" ht="30" customHeight="1">
      <c r="A653" s="21"/>
      <c r="B653" s="21"/>
      <c r="C653" s="160"/>
      <c r="D653" s="163"/>
      <c r="E653" s="164"/>
      <c r="F653" s="159"/>
      <c r="G653" s="23"/>
      <c r="H653" s="23"/>
      <c r="I653" s="23"/>
      <c r="J653" s="23"/>
      <c r="K653" s="23"/>
      <c r="L653" s="23"/>
    </row>
    <row r="654" spans="1:12" customFormat="1" ht="30" customHeight="1">
      <c r="A654" s="21"/>
      <c r="B654" s="21"/>
      <c r="C654" s="160"/>
      <c r="D654" s="163"/>
      <c r="E654" s="164"/>
      <c r="F654" s="159"/>
      <c r="G654" s="23"/>
      <c r="H654" s="23"/>
      <c r="I654" s="23"/>
      <c r="J654" s="23"/>
      <c r="K654" s="23"/>
      <c r="L654" s="23"/>
    </row>
    <row r="655" spans="1:12" customFormat="1" ht="30" customHeight="1">
      <c r="A655" s="21"/>
      <c r="B655" s="21"/>
      <c r="C655" s="160"/>
      <c r="D655" s="163"/>
      <c r="E655" s="164"/>
      <c r="F655" s="159"/>
      <c r="G655" s="23"/>
      <c r="H655" s="23"/>
      <c r="I655" s="23"/>
      <c r="J655" s="23"/>
      <c r="K655" s="23"/>
      <c r="L655" s="23"/>
    </row>
    <row r="656" spans="1:12" customFormat="1" ht="30" customHeight="1">
      <c r="A656" s="21"/>
      <c r="B656" s="21"/>
      <c r="C656" s="160"/>
      <c r="D656" s="163"/>
      <c r="E656" s="164"/>
      <c r="F656" s="159"/>
      <c r="G656" s="23"/>
      <c r="H656" s="23"/>
      <c r="I656" s="23"/>
      <c r="J656" s="23"/>
      <c r="K656" s="23"/>
      <c r="L656" s="23"/>
    </row>
    <row r="657" spans="1:12" customFormat="1" ht="30" customHeight="1">
      <c r="A657" s="21"/>
      <c r="B657" s="21"/>
      <c r="C657" s="160"/>
      <c r="D657" s="163"/>
      <c r="E657" s="164"/>
      <c r="F657" s="159"/>
      <c r="G657" s="23"/>
      <c r="H657" s="23"/>
      <c r="I657" s="23"/>
      <c r="J657" s="23"/>
      <c r="K657" s="23"/>
      <c r="L657" s="23"/>
    </row>
    <row r="658" spans="1:12" customFormat="1" ht="30" customHeight="1">
      <c r="A658" s="21"/>
      <c r="B658" s="21"/>
      <c r="C658" s="160"/>
      <c r="D658" s="163"/>
      <c r="E658" s="164"/>
      <c r="F658" s="159"/>
      <c r="G658" s="23"/>
      <c r="H658" s="23"/>
      <c r="I658" s="23"/>
      <c r="J658" s="23"/>
      <c r="K658" s="23"/>
      <c r="L658" s="23"/>
    </row>
    <row r="659" spans="1:12" customFormat="1" ht="30" customHeight="1">
      <c r="A659" s="21"/>
      <c r="B659" s="21"/>
      <c r="C659" s="160"/>
      <c r="D659" s="163"/>
      <c r="E659" s="164"/>
      <c r="F659" s="159"/>
      <c r="G659" s="23"/>
      <c r="H659" s="23"/>
      <c r="I659" s="23"/>
      <c r="J659" s="23"/>
      <c r="K659" s="23"/>
      <c r="L659" s="23"/>
    </row>
    <row r="660" spans="1:12" customFormat="1" ht="30" customHeight="1">
      <c r="A660" s="21"/>
      <c r="B660" s="21"/>
      <c r="C660" s="160"/>
      <c r="D660" s="163"/>
      <c r="E660" s="164"/>
      <c r="F660" s="159"/>
      <c r="G660" s="23"/>
      <c r="H660" s="23"/>
      <c r="I660" s="23"/>
      <c r="J660" s="23"/>
      <c r="K660" s="23"/>
      <c r="L660" s="23"/>
    </row>
    <row r="661" spans="1:12" customFormat="1" ht="30" customHeight="1">
      <c r="A661" s="21"/>
      <c r="B661" s="21"/>
      <c r="C661" s="160"/>
      <c r="D661" s="163"/>
      <c r="E661" s="164"/>
      <c r="F661" s="159"/>
      <c r="G661" s="23"/>
      <c r="H661" s="23"/>
      <c r="I661" s="23"/>
      <c r="J661" s="23"/>
      <c r="K661" s="23"/>
      <c r="L661" s="23"/>
    </row>
    <row r="662" spans="1:12" customFormat="1" ht="30" customHeight="1">
      <c r="A662" s="21"/>
      <c r="B662" s="21"/>
      <c r="C662" s="160"/>
      <c r="D662" s="163"/>
      <c r="E662" s="164"/>
      <c r="F662" s="159"/>
      <c r="G662" s="23"/>
      <c r="H662" s="23"/>
      <c r="I662" s="23"/>
      <c r="J662" s="23"/>
      <c r="K662" s="23"/>
      <c r="L662" s="23"/>
    </row>
    <row r="663" spans="1:12" customFormat="1" ht="30" customHeight="1">
      <c r="A663" s="21"/>
      <c r="B663" s="21"/>
      <c r="C663" s="160"/>
      <c r="D663" s="163"/>
      <c r="E663" s="164"/>
      <c r="F663" s="159"/>
      <c r="G663" s="23"/>
      <c r="H663" s="23"/>
      <c r="I663" s="23"/>
      <c r="J663" s="23"/>
      <c r="K663" s="23"/>
      <c r="L663" s="23"/>
    </row>
    <row r="664" spans="1:12" customFormat="1" ht="30" customHeight="1">
      <c r="A664" s="21"/>
      <c r="B664" s="21"/>
      <c r="C664" s="160"/>
      <c r="D664" s="163"/>
      <c r="E664" s="164"/>
      <c r="F664" s="159"/>
      <c r="G664" s="23"/>
      <c r="H664" s="23"/>
      <c r="I664" s="23"/>
      <c r="J664" s="23"/>
      <c r="K664" s="23"/>
      <c r="L664" s="23"/>
    </row>
    <row r="665" spans="1:12" customFormat="1" ht="30" customHeight="1">
      <c r="A665" s="21"/>
      <c r="B665" s="21"/>
      <c r="C665" s="160"/>
      <c r="D665" s="163"/>
      <c r="E665" s="164"/>
      <c r="F665" s="159"/>
      <c r="G665" s="23"/>
      <c r="H665" s="23"/>
      <c r="I665" s="23"/>
      <c r="J665" s="23"/>
      <c r="K665" s="23"/>
      <c r="L665" s="23"/>
    </row>
    <row r="666" spans="1:12" customFormat="1" ht="30" customHeight="1">
      <c r="A666" s="21"/>
      <c r="B666" s="21"/>
      <c r="C666" s="160"/>
      <c r="D666" s="163"/>
      <c r="E666" s="164"/>
      <c r="F666" s="159"/>
      <c r="G666" s="23"/>
      <c r="H666" s="23"/>
      <c r="I666" s="23"/>
      <c r="J666" s="23"/>
      <c r="K666" s="23"/>
      <c r="L666" s="23"/>
    </row>
    <row r="667" spans="1:12" customFormat="1" ht="30" customHeight="1">
      <c r="A667" s="21"/>
      <c r="B667" s="21"/>
      <c r="C667" s="160"/>
      <c r="D667" s="163"/>
      <c r="E667" s="164"/>
      <c r="F667" s="159"/>
      <c r="G667" s="23"/>
      <c r="H667" s="23"/>
      <c r="I667" s="23"/>
      <c r="J667" s="23"/>
      <c r="K667" s="23"/>
      <c r="L667" s="23"/>
    </row>
    <row r="668" spans="1:12" customFormat="1" ht="30" customHeight="1">
      <c r="A668" s="21"/>
      <c r="B668" s="21"/>
      <c r="C668" s="160"/>
      <c r="D668" s="163"/>
      <c r="E668" s="164"/>
      <c r="F668" s="159"/>
      <c r="G668" s="23"/>
      <c r="H668" s="23"/>
      <c r="I668" s="23"/>
      <c r="J668" s="23"/>
      <c r="K668" s="23"/>
      <c r="L668" s="23"/>
    </row>
    <row r="669" spans="1:12" customFormat="1" ht="30" customHeight="1">
      <c r="A669" s="21"/>
      <c r="B669" s="21"/>
      <c r="C669" s="160"/>
      <c r="D669" s="163"/>
      <c r="E669" s="164"/>
      <c r="F669" s="159"/>
      <c r="G669" s="23"/>
      <c r="H669" s="23"/>
      <c r="I669" s="23"/>
      <c r="J669" s="23"/>
      <c r="K669" s="23"/>
      <c r="L669" s="23"/>
    </row>
    <row r="670" spans="1:12" customFormat="1" ht="30" customHeight="1">
      <c r="A670" s="21"/>
      <c r="B670" s="21"/>
      <c r="C670" s="160"/>
      <c r="D670" s="163"/>
      <c r="E670" s="164"/>
      <c r="F670" s="159"/>
      <c r="G670" s="23"/>
      <c r="H670" s="23"/>
      <c r="I670" s="23"/>
      <c r="J670" s="23"/>
      <c r="K670" s="23"/>
      <c r="L670" s="23"/>
    </row>
    <row r="671" spans="1:12" customFormat="1" ht="30" customHeight="1">
      <c r="A671" s="21"/>
      <c r="B671" s="21"/>
      <c r="C671" s="160"/>
      <c r="D671" s="163"/>
      <c r="E671" s="164"/>
      <c r="F671" s="159"/>
      <c r="G671" s="23"/>
      <c r="H671" s="23"/>
      <c r="I671" s="23"/>
      <c r="J671" s="23"/>
      <c r="K671" s="23"/>
      <c r="L671" s="23"/>
    </row>
    <row r="672" spans="1:12" customFormat="1" ht="30" customHeight="1">
      <c r="A672" s="21"/>
      <c r="B672" s="21"/>
      <c r="C672" s="160"/>
      <c r="D672" s="163"/>
      <c r="E672" s="164"/>
      <c r="F672" s="159"/>
      <c r="G672" s="23"/>
      <c r="H672" s="23"/>
      <c r="I672" s="23"/>
      <c r="J672" s="23"/>
      <c r="K672" s="23"/>
      <c r="L672" s="23"/>
    </row>
    <row r="673" spans="1:12" customFormat="1" ht="30" customHeight="1">
      <c r="A673" s="21"/>
      <c r="B673" s="21"/>
      <c r="C673" s="160"/>
      <c r="D673" s="163"/>
      <c r="E673" s="164"/>
      <c r="F673" s="159"/>
      <c r="G673" s="23"/>
      <c r="H673" s="23"/>
      <c r="I673" s="23"/>
      <c r="J673" s="23"/>
      <c r="K673" s="23"/>
      <c r="L673" s="23"/>
    </row>
    <row r="674" spans="1:12" customFormat="1" ht="30" customHeight="1">
      <c r="A674" s="21"/>
      <c r="B674" s="21"/>
      <c r="C674" s="160"/>
      <c r="D674" s="163"/>
      <c r="E674" s="164"/>
      <c r="F674" s="159"/>
      <c r="G674" s="23"/>
      <c r="H674" s="23"/>
      <c r="I674" s="23"/>
      <c r="J674" s="23"/>
      <c r="K674" s="23"/>
      <c r="L674" s="23"/>
    </row>
    <row r="675" spans="1:12" customFormat="1" ht="30" customHeight="1">
      <c r="A675" s="21"/>
      <c r="B675" s="21"/>
      <c r="C675" s="160"/>
      <c r="D675" s="163"/>
      <c r="E675" s="164"/>
      <c r="F675" s="159"/>
      <c r="G675" s="23"/>
      <c r="H675" s="23"/>
      <c r="I675" s="23"/>
      <c r="J675" s="23"/>
      <c r="K675" s="23"/>
      <c r="L675" s="23"/>
    </row>
    <row r="676" spans="1:12" customFormat="1" ht="30" customHeight="1">
      <c r="A676" s="21"/>
      <c r="B676" s="21"/>
      <c r="C676" s="160"/>
      <c r="D676" s="163"/>
      <c r="E676" s="164"/>
      <c r="F676" s="159"/>
      <c r="G676" s="23"/>
      <c r="H676" s="23"/>
      <c r="I676" s="23"/>
      <c r="J676" s="23"/>
      <c r="K676" s="23"/>
      <c r="L676" s="23"/>
    </row>
    <row r="677" spans="1:12" customFormat="1" ht="30" customHeight="1">
      <c r="A677" s="21"/>
      <c r="B677" s="21"/>
      <c r="C677" s="160"/>
      <c r="D677" s="163"/>
      <c r="E677" s="164"/>
      <c r="F677" s="159"/>
      <c r="G677" s="23"/>
      <c r="H677" s="23"/>
      <c r="I677" s="23"/>
      <c r="J677" s="23"/>
      <c r="K677" s="23"/>
      <c r="L677" s="23"/>
    </row>
    <row r="678" spans="1:12" customFormat="1" ht="30" customHeight="1">
      <c r="A678" s="21"/>
      <c r="B678" s="21"/>
      <c r="C678" s="160"/>
      <c r="D678" s="163"/>
      <c r="E678" s="164"/>
      <c r="F678" s="159"/>
      <c r="G678" s="23"/>
      <c r="H678" s="23"/>
      <c r="I678" s="23"/>
      <c r="J678" s="23"/>
      <c r="K678" s="23"/>
      <c r="L678" s="23"/>
    </row>
    <row r="679" spans="1:12" customFormat="1" ht="30" customHeight="1">
      <c r="A679" s="21"/>
      <c r="B679" s="21"/>
      <c r="C679" s="160"/>
      <c r="D679" s="163"/>
      <c r="E679" s="164"/>
      <c r="F679" s="159"/>
      <c r="G679" s="23"/>
      <c r="H679" s="23"/>
      <c r="I679" s="23"/>
      <c r="J679" s="23"/>
      <c r="K679" s="23"/>
      <c r="L679" s="23"/>
    </row>
    <row r="680" spans="1:12" customFormat="1" ht="30" customHeight="1">
      <c r="A680" s="21"/>
      <c r="B680" s="21"/>
      <c r="C680" s="160"/>
      <c r="D680" s="163"/>
      <c r="E680" s="164"/>
      <c r="F680" s="159"/>
      <c r="G680" s="23"/>
      <c r="H680" s="23"/>
      <c r="I680" s="23"/>
      <c r="J680" s="23"/>
      <c r="K680" s="23"/>
      <c r="L680" s="23"/>
    </row>
    <row r="681" spans="1:12" customFormat="1" ht="30" customHeight="1">
      <c r="A681" s="21"/>
      <c r="B681" s="21"/>
      <c r="C681" s="160"/>
      <c r="D681" s="163"/>
      <c r="E681" s="164"/>
      <c r="F681" s="159"/>
      <c r="G681" s="23"/>
      <c r="H681" s="23"/>
      <c r="I681" s="23"/>
      <c r="J681" s="23"/>
      <c r="K681" s="23"/>
      <c r="L681" s="23"/>
    </row>
    <row r="682" spans="1:12" customFormat="1" ht="30" customHeight="1">
      <c r="A682" s="21"/>
      <c r="B682" s="21"/>
      <c r="C682" s="160"/>
      <c r="D682" s="163"/>
      <c r="E682" s="164"/>
      <c r="F682" s="159"/>
      <c r="G682" s="23"/>
      <c r="H682" s="23"/>
      <c r="I682" s="23"/>
      <c r="J682" s="23"/>
      <c r="K682" s="23"/>
      <c r="L682" s="23"/>
    </row>
    <row r="683" spans="1:12" customFormat="1" ht="30" customHeight="1">
      <c r="A683" s="21"/>
      <c r="B683" s="21"/>
      <c r="C683" s="160"/>
      <c r="D683" s="163"/>
      <c r="E683" s="164"/>
      <c r="F683" s="159"/>
      <c r="G683" s="23"/>
      <c r="H683" s="23"/>
      <c r="I683" s="23"/>
      <c r="J683" s="23"/>
      <c r="K683" s="23"/>
      <c r="L683" s="23"/>
    </row>
    <row r="684" spans="1:12" customFormat="1" ht="30" customHeight="1">
      <c r="A684" s="21"/>
      <c r="B684" s="21"/>
      <c r="C684" s="160"/>
      <c r="D684" s="163"/>
      <c r="E684" s="164"/>
      <c r="F684" s="159"/>
      <c r="G684" s="23"/>
      <c r="H684" s="23"/>
      <c r="I684" s="23"/>
      <c r="J684" s="23"/>
      <c r="K684" s="23"/>
      <c r="L684" s="23"/>
    </row>
    <row r="685" spans="1:12" customFormat="1" ht="30" customHeight="1">
      <c r="A685" s="21"/>
      <c r="B685" s="21"/>
      <c r="C685" s="160"/>
      <c r="D685" s="163"/>
      <c r="E685" s="164"/>
      <c r="F685" s="159"/>
      <c r="G685" s="23"/>
      <c r="H685" s="23"/>
      <c r="I685" s="23"/>
      <c r="J685" s="23"/>
      <c r="K685" s="23"/>
      <c r="L685" s="23"/>
    </row>
    <row r="686" spans="1:12" customFormat="1" ht="30" customHeight="1">
      <c r="A686" s="21"/>
      <c r="B686" s="21"/>
      <c r="C686" s="160"/>
      <c r="D686" s="163"/>
      <c r="E686" s="164"/>
      <c r="F686" s="159"/>
      <c r="G686" s="23"/>
      <c r="H686" s="23"/>
      <c r="I686" s="23"/>
      <c r="J686" s="23"/>
      <c r="K686" s="23"/>
      <c r="L686" s="23"/>
    </row>
    <row r="687" spans="1:12" customFormat="1" ht="30" customHeight="1">
      <c r="A687" s="21"/>
      <c r="B687" s="21"/>
      <c r="C687" s="160"/>
      <c r="D687" s="163"/>
      <c r="E687" s="164"/>
      <c r="F687" s="159"/>
      <c r="G687" s="23"/>
      <c r="H687" s="23"/>
      <c r="I687" s="23"/>
      <c r="J687" s="23"/>
      <c r="K687" s="23"/>
      <c r="L687" s="23"/>
    </row>
    <row r="688" spans="1:12" customFormat="1" ht="30" customHeight="1">
      <c r="A688" s="21"/>
      <c r="B688" s="21"/>
      <c r="C688" s="160"/>
      <c r="D688" s="163"/>
      <c r="E688" s="164"/>
      <c r="F688" s="159"/>
      <c r="G688" s="23"/>
      <c r="H688" s="23"/>
      <c r="I688" s="23"/>
      <c r="J688" s="23"/>
      <c r="K688" s="23"/>
      <c r="L688" s="23"/>
    </row>
    <row r="689" spans="1:12" customFormat="1" ht="30" customHeight="1">
      <c r="A689" s="21"/>
      <c r="B689" s="21"/>
      <c r="C689" s="160"/>
      <c r="D689" s="163"/>
      <c r="E689" s="164"/>
      <c r="F689" s="159"/>
      <c r="G689" s="23"/>
      <c r="H689" s="23"/>
      <c r="I689" s="23"/>
      <c r="J689" s="23"/>
      <c r="K689" s="23"/>
      <c r="L689" s="23"/>
    </row>
    <row r="690" spans="1:12" customFormat="1" ht="30" customHeight="1">
      <c r="A690" s="21"/>
      <c r="B690" s="21"/>
      <c r="C690" s="160"/>
      <c r="D690" s="163"/>
      <c r="E690" s="164"/>
      <c r="F690" s="159"/>
      <c r="G690" s="23"/>
      <c r="H690" s="23"/>
      <c r="I690" s="23"/>
      <c r="J690" s="23"/>
      <c r="K690" s="23"/>
      <c r="L690" s="23"/>
    </row>
    <row r="691" spans="1:12" customFormat="1" ht="30" customHeight="1">
      <c r="A691" s="21"/>
      <c r="B691" s="21"/>
      <c r="C691" s="160"/>
      <c r="D691" s="163"/>
      <c r="E691" s="164"/>
      <c r="F691" s="159"/>
      <c r="G691" s="23"/>
      <c r="H691" s="23"/>
      <c r="I691" s="23"/>
      <c r="J691" s="23"/>
      <c r="K691" s="23"/>
      <c r="L691" s="23"/>
    </row>
    <row r="692" spans="1:12" customFormat="1" ht="30" customHeight="1">
      <c r="A692" s="21"/>
      <c r="B692" s="21"/>
      <c r="C692" s="160"/>
      <c r="D692" s="163"/>
      <c r="E692" s="164"/>
      <c r="F692" s="159"/>
      <c r="G692" s="23"/>
      <c r="H692" s="23"/>
      <c r="I692" s="23"/>
      <c r="J692" s="23"/>
      <c r="K692" s="23"/>
      <c r="L692" s="23"/>
    </row>
    <row r="693" spans="1:12" customFormat="1" ht="30" customHeight="1">
      <c r="A693" s="21"/>
      <c r="B693" s="21"/>
      <c r="C693" s="160"/>
      <c r="D693" s="163"/>
      <c r="E693" s="164"/>
      <c r="F693" s="159"/>
      <c r="G693" s="23"/>
      <c r="H693" s="23"/>
      <c r="I693" s="23"/>
      <c r="J693" s="23"/>
      <c r="K693" s="23"/>
      <c r="L693" s="23"/>
    </row>
    <row r="694" spans="1:12" customFormat="1" ht="30" customHeight="1">
      <c r="A694" s="21"/>
      <c r="B694" s="21"/>
      <c r="C694" s="160"/>
      <c r="D694" s="163"/>
      <c r="E694" s="164"/>
      <c r="F694" s="159"/>
      <c r="G694" s="23"/>
      <c r="H694" s="23"/>
      <c r="I694" s="23"/>
      <c r="J694" s="23"/>
      <c r="K694" s="23"/>
      <c r="L694" s="23"/>
    </row>
    <row r="695" spans="1:12" customFormat="1" ht="30" customHeight="1">
      <c r="A695" s="21"/>
      <c r="B695" s="21"/>
      <c r="C695" s="160"/>
      <c r="D695" s="163"/>
      <c r="E695" s="164"/>
      <c r="F695" s="159"/>
      <c r="G695" s="23"/>
      <c r="H695" s="23"/>
      <c r="I695" s="23"/>
      <c r="J695" s="23"/>
      <c r="K695" s="23"/>
      <c r="L695" s="23"/>
    </row>
    <row r="696" spans="1:12" customFormat="1" ht="30" customHeight="1">
      <c r="A696" s="21"/>
      <c r="B696" s="21"/>
      <c r="C696" s="160"/>
      <c r="D696" s="163"/>
      <c r="E696" s="164"/>
      <c r="F696" s="159"/>
      <c r="G696" s="23"/>
      <c r="H696" s="23"/>
      <c r="I696" s="23"/>
      <c r="J696" s="23"/>
      <c r="K696" s="23"/>
      <c r="L696" s="23"/>
    </row>
    <row r="697" spans="1:12" customFormat="1" ht="30" customHeight="1">
      <c r="A697" s="21"/>
      <c r="B697" s="21"/>
      <c r="C697" s="160"/>
      <c r="D697" s="163"/>
      <c r="E697" s="164"/>
      <c r="F697" s="159"/>
      <c r="G697" s="23"/>
      <c r="H697" s="23"/>
      <c r="I697" s="23"/>
      <c r="J697" s="23"/>
      <c r="K697" s="23"/>
      <c r="L697" s="23"/>
    </row>
    <row r="698" spans="1:12" customFormat="1" ht="30" customHeight="1">
      <c r="A698" s="21"/>
      <c r="B698" s="21"/>
      <c r="C698" s="160"/>
      <c r="D698" s="163"/>
      <c r="E698" s="164"/>
      <c r="F698" s="159"/>
      <c r="G698" s="23"/>
      <c r="H698" s="23"/>
      <c r="I698" s="23"/>
      <c r="J698" s="23"/>
      <c r="K698" s="23"/>
      <c r="L698" s="23"/>
    </row>
    <row r="699" spans="1:12" customFormat="1" ht="30" customHeight="1">
      <c r="A699" s="21"/>
      <c r="B699" s="21"/>
      <c r="C699" s="160"/>
      <c r="D699" s="163"/>
      <c r="E699" s="164"/>
      <c r="F699" s="159"/>
      <c r="G699" s="23"/>
      <c r="H699" s="23"/>
      <c r="I699" s="23"/>
      <c r="J699" s="23"/>
      <c r="K699" s="23"/>
      <c r="L699" s="23"/>
    </row>
    <row r="700" spans="1:12" customFormat="1" ht="30" customHeight="1">
      <c r="A700" s="21"/>
      <c r="B700" s="21"/>
      <c r="C700" s="160"/>
      <c r="D700" s="163"/>
      <c r="E700" s="164"/>
      <c r="F700" s="159"/>
      <c r="G700" s="23"/>
      <c r="H700" s="23"/>
      <c r="I700" s="23"/>
      <c r="J700" s="23"/>
      <c r="K700" s="23"/>
      <c r="L700" s="23"/>
    </row>
    <row r="701" spans="1:12" customFormat="1" ht="30" customHeight="1">
      <c r="A701" s="21"/>
      <c r="B701" s="21"/>
      <c r="C701" s="160"/>
      <c r="D701" s="163"/>
      <c r="E701" s="164"/>
      <c r="F701" s="159"/>
      <c r="G701" s="23"/>
      <c r="H701" s="23"/>
      <c r="I701" s="23"/>
      <c r="J701" s="23"/>
      <c r="K701" s="23"/>
      <c r="L701" s="23"/>
    </row>
    <row r="702" spans="1:12" customFormat="1" ht="30" customHeight="1">
      <c r="A702" s="21"/>
      <c r="B702" s="21"/>
      <c r="C702" s="160"/>
      <c r="D702" s="163"/>
      <c r="E702" s="164"/>
      <c r="F702" s="159"/>
      <c r="G702" s="23"/>
      <c r="H702" s="23"/>
      <c r="I702" s="23"/>
      <c r="J702" s="23"/>
      <c r="K702" s="23"/>
      <c r="L702" s="23"/>
    </row>
    <row r="703" spans="1:12" customFormat="1" ht="30" customHeight="1">
      <c r="A703" s="21"/>
      <c r="B703" s="21"/>
      <c r="C703" s="160"/>
      <c r="D703" s="163"/>
      <c r="E703" s="164"/>
      <c r="F703" s="159"/>
      <c r="G703" s="23"/>
      <c r="H703" s="23"/>
      <c r="I703" s="23"/>
      <c r="J703" s="23"/>
      <c r="K703" s="23"/>
      <c r="L703" s="23"/>
    </row>
    <row r="704" spans="1:12" customFormat="1" ht="30" customHeight="1">
      <c r="A704" s="21"/>
      <c r="B704" s="21"/>
      <c r="C704" s="160"/>
      <c r="D704" s="163"/>
      <c r="E704" s="164"/>
      <c r="F704" s="159"/>
      <c r="G704" s="23"/>
      <c r="H704" s="23"/>
      <c r="I704" s="23"/>
      <c r="J704" s="23"/>
      <c r="K704" s="23"/>
      <c r="L704" s="23"/>
    </row>
    <row r="705" spans="1:12" customFormat="1" ht="30" customHeight="1">
      <c r="A705" s="21"/>
      <c r="B705" s="21"/>
      <c r="C705" s="160"/>
      <c r="D705" s="163"/>
      <c r="E705" s="164"/>
      <c r="F705" s="159"/>
      <c r="G705" s="23"/>
      <c r="H705" s="23"/>
      <c r="I705" s="23"/>
      <c r="J705" s="23"/>
      <c r="K705" s="23"/>
      <c r="L705" s="23"/>
    </row>
    <row r="706" spans="1:12" customFormat="1" ht="30" customHeight="1">
      <c r="A706" s="21"/>
      <c r="B706" s="21"/>
      <c r="C706" s="160"/>
      <c r="D706" s="163"/>
      <c r="E706" s="164"/>
      <c r="F706" s="159"/>
      <c r="G706" s="23"/>
      <c r="H706" s="23"/>
      <c r="I706" s="23"/>
      <c r="J706" s="23"/>
      <c r="K706" s="23"/>
      <c r="L706" s="23"/>
    </row>
    <row r="707" spans="1:12" customFormat="1" ht="30" customHeight="1">
      <c r="A707" s="21"/>
      <c r="B707" s="21"/>
      <c r="C707" s="160"/>
      <c r="D707" s="163"/>
      <c r="E707" s="164"/>
      <c r="F707" s="159"/>
      <c r="G707" s="23"/>
      <c r="H707" s="23"/>
      <c r="I707" s="23"/>
      <c r="J707" s="23"/>
      <c r="K707" s="23"/>
      <c r="L707" s="23"/>
    </row>
    <row r="708" spans="1:12" customFormat="1" ht="30" customHeight="1">
      <c r="A708" s="21"/>
      <c r="B708" s="21"/>
      <c r="C708" s="160"/>
      <c r="D708" s="163"/>
      <c r="E708" s="164"/>
      <c r="F708" s="159"/>
      <c r="G708" s="23"/>
      <c r="H708" s="23"/>
      <c r="I708" s="23"/>
      <c r="J708" s="23"/>
      <c r="K708" s="23"/>
      <c r="L708" s="23"/>
    </row>
    <row r="709" spans="1:12" customFormat="1" ht="30" customHeight="1">
      <c r="A709" s="21"/>
      <c r="B709" s="21"/>
      <c r="C709" s="160"/>
      <c r="D709" s="163"/>
      <c r="E709" s="164"/>
      <c r="F709" s="159"/>
      <c r="G709" s="23"/>
      <c r="H709" s="23"/>
      <c r="I709" s="23"/>
      <c r="J709" s="23"/>
      <c r="K709" s="23"/>
      <c r="L709" s="23"/>
    </row>
    <row r="710" spans="1:12" customFormat="1" ht="30" customHeight="1">
      <c r="A710" s="21"/>
      <c r="B710" s="21"/>
      <c r="C710" s="160"/>
      <c r="D710" s="163"/>
      <c r="E710" s="164"/>
      <c r="F710" s="159"/>
      <c r="G710" s="23"/>
      <c r="H710" s="23"/>
      <c r="I710" s="23"/>
      <c r="J710" s="23"/>
      <c r="K710" s="23"/>
      <c r="L710" s="23"/>
    </row>
    <row r="711" spans="1:12" customFormat="1" ht="30" customHeight="1">
      <c r="A711" s="21"/>
      <c r="B711" s="21"/>
      <c r="C711" s="160"/>
      <c r="D711" s="163"/>
      <c r="E711" s="164"/>
      <c r="F711" s="159"/>
      <c r="G711" s="23"/>
      <c r="H711" s="23"/>
      <c r="I711" s="23"/>
      <c r="J711" s="23"/>
      <c r="K711" s="23"/>
      <c r="L711" s="23"/>
    </row>
    <row r="712" spans="1:12" customFormat="1" ht="30" customHeight="1">
      <c r="A712" s="21"/>
      <c r="B712" s="21"/>
      <c r="C712" s="160"/>
      <c r="D712" s="163"/>
      <c r="E712" s="164"/>
      <c r="F712" s="159"/>
      <c r="G712" s="23"/>
      <c r="H712" s="23"/>
      <c r="I712" s="23"/>
      <c r="J712" s="23"/>
      <c r="K712" s="23"/>
      <c r="L712" s="23"/>
    </row>
    <row r="713" spans="1:12" customFormat="1" ht="30" customHeight="1">
      <c r="A713" s="21"/>
      <c r="B713" s="21"/>
      <c r="C713" s="160"/>
      <c r="D713" s="163"/>
      <c r="E713" s="164"/>
      <c r="F713" s="159"/>
      <c r="G713" s="23"/>
      <c r="H713" s="23"/>
      <c r="I713" s="23"/>
      <c r="J713" s="23"/>
      <c r="K713" s="23"/>
      <c r="L713" s="23"/>
    </row>
    <row r="714" spans="1:12" customFormat="1" ht="30" customHeight="1">
      <c r="A714" s="21"/>
      <c r="B714" s="21"/>
      <c r="C714" s="160"/>
      <c r="D714" s="163"/>
      <c r="E714" s="164"/>
      <c r="F714" s="159"/>
      <c r="G714" s="23"/>
      <c r="H714" s="23"/>
      <c r="I714" s="23"/>
      <c r="J714" s="23"/>
      <c r="K714" s="23"/>
      <c r="L714" s="23"/>
    </row>
    <row r="715" spans="1:12" customFormat="1" ht="30" customHeight="1">
      <c r="A715" s="21"/>
      <c r="B715" s="21"/>
      <c r="C715" s="160"/>
      <c r="D715" s="163"/>
      <c r="E715" s="164"/>
      <c r="F715" s="159"/>
      <c r="G715" s="23"/>
      <c r="H715" s="23"/>
      <c r="I715" s="23"/>
      <c r="J715" s="23"/>
      <c r="K715" s="23"/>
      <c r="L715" s="23"/>
    </row>
    <row r="716" spans="1:12" customFormat="1" ht="30" customHeight="1">
      <c r="A716" s="21"/>
      <c r="B716" s="21"/>
      <c r="C716" s="160"/>
      <c r="D716" s="163"/>
      <c r="E716" s="164"/>
      <c r="F716" s="159"/>
      <c r="G716" s="23"/>
      <c r="H716" s="23"/>
      <c r="I716" s="23"/>
      <c r="J716" s="23"/>
      <c r="K716" s="23"/>
      <c r="L716" s="23"/>
    </row>
    <row r="717" spans="1:12" customFormat="1" ht="30" customHeight="1">
      <c r="A717" s="21"/>
      <c r="B717" s="21"/>
      <c r="C717" s="160"/>
      <c r="D717" s="163"/>
      <c r="E717" s="164"/>
      <c r="F717" s="159"/>
      <c r="G717" s="23"/>
      <c r="H717" s="23"/>
      <c r="I717" s="23"/>
      <c r="J717" s="23"/>
      <c r="K717" s="23"/>
      <c r="L717" s="23"/>
    </row>
    <row r="718" spans="1:12" customFormat="1" ht="30" customHeight="1">
      <c r="A718" s="21"/>
      <c r="B718" s="21"/>
      <c r="C718" s="160"/>
      <c r="D718" s="163"/>
      <c r="E718" s="164"/>
      <c r="F718" s="159"/>
      <c r="G718" s="23"/>
      <c r="H718" s="23"/>
      <c r="I718" s="23"/>
      <c r="J718" s="23"/>
      <c r="K718" s="23"/>
      <c r="L718" s="23"/>
    </row>
    <row r="719" spans="1:12" customFormat="1" ht="30" customHeight="1">
      <c r="A719" s="21"/>
      <c r="B719" s="21"/>
      <c r="C719" s="160"/>
      <c r="D719" s="163"/>
      <c r="E719" s="164"/>
      <c r="F719" s="159"/>
      <c r="G719" s="23"/>
      <c r="H719" s="23"/>
      <c r="I719" s="23"/>
      <c r="J719" s="23"/>
      <c r="K719" s="23"/>
      <c r="L719" s="23"/>
    </row>
    <row r="720" spans="1:12" customFormat="1" ht="30" customHeight="1">
      <c r="A720" s="21"/>
      <c r="B720" s="21"/>
      <c r="C720" s="160"/>
      <c r="D720" s="163"/>
      <c r="E720" s="164"/>
      <c r="F720" s="159"/>
      <c r="G720" s="23"/>
      <c r="H720" s="23"/>
      <c r="I720" s="23"/>
      <c r="J720" s="23"/>
      <c r="K720" s="23"/>
      <c r="L720" s="23"/>
    </row>
    <row r="721" spans="1:12" customFormat="1" ht="30" customHeight="1">
      <c r="A721" s="21"/>
      <c r="B721" s="21"/>
      <c r="C721" s="160"/>
      <c r="D721" s="163"/>
      <c r="E721" s="164"/>
      <c r="F721" s="159"/>
      <c r="G721" s="23"/>
      <c r="H721" s="23"/>
      <c r="I721" s="23"/>
      <c r="J721" s="23"/>
      <c r="K721" s="23"/>
      <c r="L721" s="23"/>
    </row>
    <row r="722" spans="1:12" customFormat="1" ht="30" customHeight="1">
      <c r="A722" s="21"/>
      <c r="B722" s="21"/>
      <c r="C722" s="160"/>
      <c r="D722" s="163"/>
      <c r="E722" s="164"/>
      <c r="F722" s="159"/>
      <c r="G722" s="23"/>
      <c r="H722" s="23"/>
      <c r="I722" s="23"/>
      <c r="J722" s="23"/>
      <c r="K722" s="23"/>
      <c r="L722" s="23"/>
    </row>
    <row r="723" spans="1:12" customFormat="1" ht="30" customHeight="1">
      <c r="A723" s="21"/>
      <c r="B723" s="21"/>
      <c r="C723" s="160"/>
      <c r="D723" s="163"/>
      <c r="E723" s="164"/>
      <c r="F723" s="159"/>
      <c r="G723" s="23"/>
      <c r="H723" s="23"/>
      <c r="I723" s="23"/>
      <c r="J723" s="23"/>
      <c r="K723" s="23"/>
      <c r="L723" s="23"/>
    </row>
    <row r="724" spans="1:12" customFormat="1" ht="30" customHeight="1">
      <c r="A724" s="21"/>
      <c r="B724" s="21"/>
      <c r="C724" s="160"/>
      <c r="D724" s="163"/>
      <c r="E724" s="164"/>
      <c r="F724" s="159"/>
      <c r="G724" s="23"/>
      <c r="H724" s="23"/>
      <c r="I724" s="23"/>
      <c r="J724" s="23"/>
      <c r="K724" s="23"/>
      <c r="L724" s="23"/>
    </row>
    <row r="725" spans="1:12" customFormat="1" ht="30" customHeight="1">
      <c r="A725" s="21"/>
      <c r="B725" s="21"/>
      <c r="C725" s="160"/>
      <c r="D725" s="163"/>
      <c r="E725" s="164"/>
      <c r="F725" s="159"/>
      <c r="G725" s="23"/>
      <c r="H725" s="23"/>
      <c r="I725" s="23"/>
      <c r="J725" s="23"/>
      <c r="K725" s="23"/>
      <c r="L725" s="23"/>
    </row>
    <row r="726" spans="1:12" customFormat="1" ht="30" customHeight="1">
      <c r="A726" s="21"/>
      <c r="B726" s="21"/>
      <c r="C726" s="160"/>
      <c r="D726" s="163"/>
      <c r="E726" s="164"/>
      <c r="F726" s="159"/>
      <c r="G726" s="23"/>
      <c r="H726" s="23"/>
      <c r="I726" s="23"/>
      <c r="J726" s="23"/>
      <c r="K726" s="23"/>
      <c r="L726" s="23"/>
    </row>
    <row r="727" spans="1:12" customFormat="1" ht="30" customHeight="1">
      <c r="A727" s="21"/>
      <c r="B727" s="21"/>
      <c r="C727" s="160"/>
      <c r="D727" s="163"/>
      <c r="E727" s="164"/>
      <c r="F727" s="159"/>
      <c r="G727" s="23"/>
      <c r="H727" s="23"/>
      <c r="I727" s="23"/>
      <c r="J727" s="23"/>
      <c r="K727" s="23"/>
      <c r="L727" s="23"/>
    </row>
    <row r="728" spans="1:12" customFormat="1" ht="30" customHeight="1">
      <c r="A728" s="21"/>
      <c r="B728" s="21"/>
      <c r="C728" s="160"/>
      <c r="D728" s="163"/>
      <c r="E728" s="164"/>
      <c r="F728" s="159"/>
      <c r="G728" s="23"/>
      <c r="H728" s="23"/>
      <c r="I728" s="23"/>
      <c r="J728" s="23"/>
      <c r="K728" s="23"/>
      <c r="L728" s="23"/>
    </row>
    <row r="729" spans="1:12" customFormat="1" ht="30" customHeight="1">
      <c r="A729" s="21"/>
      <c r="B729" s="21"/>
      <c r="C729" s="160"/>
      <c r="D729" s="163"/>
      <c r="E729" s="164"/>
      <c r="F729" s="159"/>
      <c r="G729" s="23"/>
      <c r="H729" s="23"/>
      <c r="I729" s="23"/>
      <c r="J729" s="23"/>
      <c r="K729" s="23"/>
      <c r="L729" s="23"/>
    </row>
    <row r="730" spans="1:12" customFormat="1" ht="30" customHeight="1">
      <c r="A730" s="21"/>
      <c r="B730" s="21"/>
      <c r="C730" s="160"/>
      <c r="D730" s="163"/>
      <c r="E730" s="164"/>
      <c r="F730" s="159"/>
      <c r="G730" s="23"/>
      <c r="H730" s="23"/>
      <c r="I730" s="23"/>
      <c r="J730" s="23"/>
      <c r="K730" s="23"/>
      <c r="L730" s="23"/>
    </row>
    <row r="731" spans="1:12" customFormat="1" ht="30" customHeight="1">
      <c r="A731" s="21"/>
      <c r="B731" s="21"/>
      <c r="C731" s="160"/>
      <c r="D731" s="163"/>
      <c r="E731" s="164"/>
      <c r="F731" s="159"/>
      <c r="G731" s="23"/>
      <c r="H731" s="23"/>
      <c r="I731" s="23"/>
      <c r="J731" s="23"/>
      <c r="K731" s="23"/>
      <c r="L731" s="23"/>
    </row>
    <row r="732" spans="1:12" customFormat="1" ht="30" customHeight="1">
      <c r="A732" s="21"/>
      <c r="B732" s="21"/>
      <c r="C732" s="160"/>
      <c r="D732" s="163"/>
      <c r="E732" s="164"/>
      <c r="F732" s="159"/>
      <c r="G732" s="23"/>
      <c r="H732" s="23"/>
      <c r="I732" s="23"/>
      <c r="J732" s="23"/>
      <c r="K732" s="23"/>
      <c r="L732" s="23"/>
    </row>
    <row r="733" spans="1:12" customFormat="1" ht="30" customHeight="1">
      <c r="A733" s="21"/>
      <c r="B733" s="21"/>
      <c r="C733" s="160"/>
      <c r="D733" s="163"/>
      <c r="E733" s="164"/>
      <c r="F733" s="159"/>
      <c r="G733" s="23"/>
      <c r="H733" s="23"/>
      <c r="I733" s="23"/>
      <c r="J733" s="23"/>
      <c r="K733" s="23"/>
      <c r="L733" s="23"/>
    </row>
    <row r="734" spans="1:12" customFormat="1" ht="30" customHeight="1">
      <c r="A734" s="21"/>
      <c r="B734" s="21"/>
      <c r="C734" s="160"/>
      <c r="D734" s="163"/>
      <c r="E734" s="164"/>
      <c r="F734" s="159"/>
      <c r="G734" s="23"/>
      <c r="H734" s="23"/>
      <c r="I734" s="23"/>
      <c r="J734" s="23"/>
      <c r="K734" s="23"/>
      <c r="L734" s="23"/>
    </row>
    <row r="735" spans="1:12" customFormat="1" ht="30" customHeight="1">
      <c r="A735" s="21"/>
      <c r="B735" s="21"/>
      <c r="C735" s="160"/>
      <c r="D735" s="163"/>
      <c r="E735" s="164"/>
      <c r="F735" s="159"/>
      <c r="G735" s="23"/>
      <c r="H735" s="23"/>
      <c r="I735" s="23"/>
      <c r="J735" s="23"/>
      <c r="K735" s="23"/>
      <c r="L735" s="23"/>
    </row>
    <row r="736" spans="1:12" customFormat="1" ht="30" customHeight="1">
      <c r="A736" s="21"/>
      <c r="B736" s="21"/>
      <c r="C736" s="160"/>
      <c r="D736" s="163"/>
      <c r="E736" s="164"/>
      <c r="F736" s="159"/>
      <c r="G736" s="23"/>
      <c r="H736" s="23"/>
      <c r="I736" s="23"/>
      <c r="J736" s="23"/>
      <c r="K736" s="23"/>
      <c r="L736" s="23"/>
    </row>
    <row r="737" spans="1:12" customFormat="1" ht="30" customHeight="1">
      <c r="A737" s="21"/>
      <c r="B737" s="21"/>
      <c r="C737" s="160"/>
      <c r="D737" s="163"/>
      <c r="E737" s="164"/>
      <c r="F737" s="159"/>
      <c r="G737" s="23"/>
      <c r="H737" s="23"/>
      <c r="I737" s="23"/>
      <c r="J737" s="23"/>
      <c r="K737" s="23"/>
      <c r="L737" s="23"/>
    </row>
    <row r="738" spans="1:12" customFormat="1" ht="30" customHeight="1">
      <c r="A738" s="21"/>
      <c r="B738" s="21"/>
      <c r="C738" s="160"/>
      <c r="D738" s="163"/>
      <c r="E738" s="164"/>
      <c r="F738" s="159"/>
      <c r="G738" s="23"/>
      <c r="H738" s="23"/>
      <c r="I738" s="23"/>
      <c r="J738" s="23"/>
      <c r="K738" s="23"/>
      <c r="L738" s="23"/>
    </row>
    <row r="739" spans="1:12" customFormat="1" ht="30" customHeight="1">
      <c r="A739" s="21"/>
      <c r="B739" s="21"/>
      <c r="C739" s="160"/>
      <c r="D739" s="163"/>
      <c r="E739" s="164"/>
      <c r="F739" s="159"/>
      <c r="G739" s="23"/>
      <c r="H739" s="23"/>
      <c r="I739" s="23"/>
      <c r="J739" s="23"/>
      <c r="K739" s="23"/>
      <c r="L739" s="23"/>
    </row>
    <row r="740" spans="1:12" customFormat="1" ht="30" customHeight="1">
      <c r="A740" s="21"/>
      <c r="B740" s="21"/>
      <c r="C740" s="160"/>
      <c r="D740" s="163"/>
      <c r="E740" s="164"/>
      <c r="F740" s="159"/>
      <c r="G740" s="23"/>
      <c r="H740" s="23"/>
      <c r="I740" s="23"/>
      <c r="J740" s="23"/>
      <c r="K740" s="23"/>
      <c r="L740" s="23"/>
    </row>
    <row r="741" spans="1:12" customFormat="1" ht="30" customHeight="1">
      <c r="A741" s="21"/>
      <c r="B741" s="21"/>
      <c r="C741" s="160"/>
      <c r="D741" s="163"/>
      <c r="E741" s="164"/>
      <c r="F741" s="159"/>
      <c r="G741" s="23"/>
      <c r="H741" s="23"/>
      <c r="I741" s="23"/>
      <c r="J741" s="23"/>
      <c r="K741" s="23"/>
      <c r="L741" s="23"/>
    </row>
    <row r="742" spans="1:12" customFormat="1" ht="30" customHeight="1">
      <c r="A742" s="21"/>
      <c r="B742" s="21"/>
      <c r="C742" s="160"/>
      <c r="D742" s="163"/>
      <c r="E742" s="164"/>
      <c r="F742" s="159"/>
      <c r="G742" s="23"/>
      <c r="H742" s="23"/>
      <c r="I742" s="23"/>
      <c r="J742" s="23"/>
      <c r="K742" s="23"/>
      <c r="L742" s="23"/>
    </row>
    <row r="743" spans="1:12" customFormat="1" ht="30" customHeight="1">
      <c r="A743" s="21"/>
      <c r="B743" s="21"/>
      <c r="C743" s="160"/>
      <c r="D743" s="163"/>
      <c r="E743" s="164"/>
      <c r="F743" s="159"/>
      <c r="G743" s="23"/>
      <c r="H743" s="23"/>
      <c r="I743" s="23"/>
      <c r="J743" s="23"/>
      <c r="K743" s="23"/>
      <c r="L743" s="23"/>
    </row>
    <row r="744" spans="1:12" customFormat="1" ht="30" customHeight="1">
      <c r="A744" s="21"/>
      <c r="B744" s="21"/>
      <c r="C744" s="160"/>
      <c r="D744" s="163"/>
      <c r="E744" s="164"/>
      <c r="F744" s="159"/>
      <c r="G744" s="23"/>
      <c r="H744" s="23"/>
      <c r="I744" s="23"/>
      <c r="J744" s="23"/>
      <c r="K744" s="23"/>
      <c r="L744" s="23"/>
    </row>
    <row r="745" spans="1:12" customFormat="1" ht="30" customHeight="1">
      <c r="A745" s="21"/>
      <c r="B745" s="21"/>
      <c r="C745" s="160"/>
      <c r="D745" s="163"/>
      <c r="E745" s="164"/>
      <c r="F745" s="159"/>
      <c r="G745" s="23"/>
      <c r="H745" s="23"/>
      <c r="I745" s="23"/>
      <c r="J745" s="23"/>
      <c r="K745" s="23"/>
      <c r="L745" s="23"/>
    </row>
    <row r="746" spans="1:12" customFormat="1" ht="30" customHeight="1">
      <c r="A746" s="21"/>
      <c r="B746" s="21"/>
      <c r="C746" s="160"/>
      <c r="D746" s="163"/>
      <c r="E746" s="164"/>
      <c r="F746" s="159"/>
      <c r="G746" s="23"/>
      <c r="H746" s="23"/>
      <c r="I746" s="23"/>
      <c r="J746" s="23"/>
      <c r="K746" s="23"/>
      <c r="L746" s="23"/>
    </row>
    <row r="747" spans="1:12" customFormat="1" ht="30" customHeight="1">
      <c r="A747" s="21"/>
      <c r="B747" s="21"/>
      <c r="C747" s="160"/>
      <c r="D747" s="163"/>
      <c r="E747" s="164"/>
      <c r="F747" s="159"/>
      <c r="G747" s="23"/>
      <c r="H747" s="23"/>
      <c r="I747" s="23"/>
      <c r="J747" s="23"/>
      <c r="K747" s="23"/>
      <c r="L747" s="23"/>
    </row>
    <row r="748" spans="1:12" customFormat="1" ht="30" customHeight="1">
      <c r="A748" s="21"/>
      <c r="B748" s="21"/>
      <c r="C748" s="160"/>
      <c r="D748" s="163"/>
      <c r="E748" s="164"/>
      <c r="F748" s="159"/>
      <c r="G748" s="23"/>
      <c r="H748" s="23"/>
      <c r="I748" s="23"/>
      <c r="J748" s="23"/>
      <c r="K748" s="23"/>
      <c r="L748" s="23"/>
    </row>
    <row r="749" spans="1:12" customFormat="1" ht="30" customHeight="1">
      <c r="A749" s="21"/>
      <c r="B749" s="21"/>
      <c r="C749" s="160"/>
      <c r="D749" s="163"/>
      <c r="E749" s="164"/>
      <c r="F749" s="159"/>
      <c r="G749" s="23"/>
      <c r="H749" s="23"/>
      <c r="I749" s="23"/>
      <c r="J749" s="23"/>
      <c r="K749" s="23"/>
      <c r="L749" s="23"/>
    </row>
    <row r="750" spans="1:12" customFormat="1" ht="30" customHeight="1">
      <c r="A750" s="21"/>
      <c r="B750" s="21"/>
      <c r="C750" s="160"/>
      <c r="D750" s="163"/>
      <c r="E750" s="164"/>
      <c r="F750" s="159"/>
      <c r="G750" s="23"/>
      <c r="H750" s="23"/>
      <c r="I750" s="23"/>
      <c r="J750" s="23"/>
      <c r="K750" s="23"/>
      <c r="L750" s="23"/>
    </row>
    <row r="751" spans="1:12" customFormat="1" ht="30" customHeight="1">
      <c r="A751" s="21"/>
      <c r="B751" s="21"/>
      <c r="C751" s="160"/>
      <c r="D751" s="163"/>
      <c r="E751" s="164"/>
      <c r="F751" s="159"/>
      <c r="G751" s="23"/>
      <c r="H751" s="23"/>
      <c r="I751" s="23"/>
      <c r="J751" s="23"/>
      <c r="K751" s="23"/>
      <c r="L751" s="23"/>
    </row>
    <row r="752" spans="1:12" customFormat="1" ht="30" customHeight="1">
      <c r="A752" s="21"/>
      <c r="B752" s="21"/>
      <c r="C752" s="160"/>
      <c r="D752" s="163"/>
      <c r="E752" s="164"/>
      <c r="F752" s="159"/>
      <c r="G752" s="23"/>
      <c r="H752" s="23"/>
      <c r="I752" s="23"/>
      <c r="J752" s="23"/>
      <c r="K752" s="23"/>
      <c r="L752" s="23"/>
    </row>
    <row r="753" spans="1:12" customFormat="1" ht="30" customHeight="1">
      <c r="A753" s="21"/>
      <c r="B753" s="21"/>
      <c r="C753" s="160"/>
      <c r="D753" s="163"/>
      <c r="E753" s="164"/>
      <c r="F753" s="159"/>
      <c r="G753" s="23"/>
      <c r="H753" s="23"/>
      <c r="I753" s="23"/>
      <c r="J753" s="23"/>
      <c r="K753" s="23"/>
      <c r="L753" s="23"/>
    </row>
    <row r="754" spans="1:12" customFormat="1" ht="30" customHeight="1">
      <c r="A754" s="21"/>
      <c r="B754" s="21"/>
      <c r="C754" s="160"/>
      <c r="D754" s="163"/>
      <c r="E754" s="164"/>
      <c r="F754" s="159"/>
      <c r="G754" s="23"/>
      <c r="H754" s="23"/>
      <c r="I754" s="23"/>
      <c r="J754" s="23"/>
      <c r="K754" s="23"/>
      <c r="L754" s="23"/>
    </row>
    <row r="755" spans="1:12" customFormat="1" ht="30" customHeight="1">
      <c r="A755" s="21"/>
      <c r="B755" s="21"/>
      <c r="C755" s="160"/>
      <c r="D755" s="163"/>
      <c r="E755" s="164"/>
      <c r="F755" s="159"/>
      <c r="G755" s="23"/>
      <c r="H755" s="23"/>
      <c r="I755" s="23"/>
      <c r="J755" s="23"/>
      <c r="K755" s="23"/>
      <c r="L755" s="23"/>
    </row>
    <row r="756" spans="1:12" customFormat="1" ht="30" customHeight="1">
      <c r="A756" s="21"/>
      <c r="B756" s="21"/>
      <c r="C756" s="160"/>
      <c r="D756" s="163"/>
      <c r="E756" s="164"/>
      <c r="F756" s="159"/>
      <c r="G756" s="23"/>
      <c r="H756" s="23"/>
      <c r="I756" s="23"/>
      <c r="J756" s="23"/>
      <c r="K756" s="23"/>
      <c r="L756" s="23"/>
    </row>
    <row r="757" spans="1:12" customFormat="1" ht="30" customHeight="1">
      <c r="A757" s="21"/>
      <c r="B757" s="21"/>
      <c r="C757" s="160"/>
      <c r="D757" s="163"/>
      <c r="E757" s="164"/>
      <c r="F757" s="159"/>
      <c r="G757" s="23"/>
      <c r="H757" s="23"/>
      <c r="I757" s="23"/>
      <c r="J757" s="23"/>
      <c r="K757" s="23"/>
      <c r="L757" s="23"/>
    </row>
    <row r="758" spans="1:12" customFormat="1" ht="30" customHeight="1">
      <c r="A758" s="21"/>
      <c r="B758" s="21"/>
      <c r="C758" s="160"/>
      <c r="D758" s="163"/>
      <c r="E758" s="164"/>
      <c r="F758" s="159"/>
      <c r="G758" s="23"/>
      <c r="H758" s="23"/>
      <c r="I758" s="23"/>
      <c r="J758" s="23"/>
      <c r="K758" s="23"/>
      <c r="L758" s="23"/>
    </row>
    <row r="759" spans="1:12" customFormat="1" ht="30" customHeight="1">
      <c r="A759" s="21"/>
      <c r="B759" s="21"/>
      <c r="C759" s="160"/>
      <c r="D759" s="163"/>
      <c r="E759" s="164"/>
      <c r="F759" s="159"/>
      <c r="G759" s="23"/>
      <c r="H759" s="23"/>
      <c r="I759" s="23"/>
      <c r="J759" s="23"/>
      <c r="K759" s="23"/>
      <c r="L759" s="23"/>
    </row>
    <row r="760" spans="1:12" customFormat="1" ht="30" customHeight="1">
      <c r="A760" s="21"/>
      <c r="B760" s="21"/>
      <c r="C760" s="160"/>
      <c r="D760" s="163"/>
      <c r="E760" s="164"/>
      <c r="F760" s="159"/>
      <c r="G760" s="23"/>
      <c r="H760" s="23"/>
      <c r="I760" s="23"/>
      <c r="J760" s="23"/>
      <c r="K760" s="23"/>
      <c r="L760" s="23"/>
    </row>
    <row r="761" spans="1:12" customFormat="1" ht="30" customHeight="1">
      <c r="A761" s="21"/>
      <c r="B761" s="21"/>
      <c r="C761" s="160"/>
      <c r="D761" s="163"/>
      <c r="E761" s="164"/>
      <c r="F761" s="159"/>
      <c r="G761" s="23"/>
      <c r="H761" s="23"/>
      <c r="I761" s="23"/>
      <c r="J761" s="23"/>
      <c r="K761" s="23"/>
      <c r="L761" s="23"/>
    </row>
    <row r="762" spans="1:12" customFormat="1" ht="30" customHeight="1">
      <c r="A762" s="21"/>
      <c r="B762" s="21"/>
      <c r="C762" s="160"/>
      <c r="D762" s="163"/>
      <c r="E762" s="164"/>
      <c r="F762" s="159"/>
      <c r="G762" s="23"/>
      <c r="H762" s="23"/>
      <c r="I762" s="23"/>
      <c r="J762" s="23"/>
      <c r="K762" s="23"/>
      <c r="L762" s="23"/>
    </row>
    <row r="763" spans="1:12" customFormat="1" ht="30" customHeight="1">
      <c r="A763" s="21"/>
      <c r="B763" s="21"/>
      <c r="C763" s="160"/>
      <c r="D763" s="163"/>
      <c r="E763" s="164"/>
      <c r="F763" s="159"/>
      <c r="G763" s="23"/>
      <c r="H763" s="23"/>
      <c r="I763" s="23"/>
      <c r="J763" s="23"/>
      <c r="K763" s="23"/>
      <c r="L763" s="23"/>
    </row>
    <row r="764" spans="1:12" customFormat="1" ht="30" customHeight="1">
      <c r="A764" s="21"/>
      <c r="B764" s="21"/>
      <c r="C764" s="160"/>
      <c r="D764" s="163"/>
      <c r="E764" s="164"/>
      <c r="F764" s="159"/>
      <c r="G764" s="23"/>
      <c r="H764" s="23"/>
      <c r="I764" s="23"/>
      <c r="J764" s="23"/>
      <c r="K764" s="23"/>
      <c r="L764" s="23"/>
    </row>
    <row r="765" spans="1:12" customFormat="1" ht="30" customHeight="1">
      <c r="A765" s="21"/>
      <c r="B765" s="21"/>
      <c r="C765" s="160"/>
      <c r="D765" s="163"/>
      <c r="E765" s="164"/>
      <c r="F765" s="159"/>
      <c r="G765" s="23"/>
      <c r="H765" s="23"/>
      <c r="I765" s="23"/>
      <c r="J765" s="23"/>
      <c r="K765" s="23"/>
      <c r="L765" s="23"/>
    </row>
    <row r="766" spans="1:12" customFormat="1" ht="30" customHeight="1">
      <c r="A766" s="21"/>
      <c r="B766" s="21"/>
      <c r="C766" s="160"/>
      <c r="D766" s="163"/>
      <c r="E766" s="164"/>
      <c r="F766" s="159"/>
      <c r="G766" s="23"/>
      <c r="H766" s="23"/>
      <c r="I766" s="23"/>
      <c r="J766" s="23"/>
      <c r="K766" s="23"/>
      <c r="L766" s="23"/>
    </row>
    <row r="767" spans="1:12" customFormat="1" ht="30" customHeight="1">
      <c r="A767" s="21"/>
      <c r="B767" s="21"/>
      <c r="C767" s="160"/>
      <c r="D767" s="163"/>
      <c r="E767" s="164"/>
      <c r="F767" s="159"/>
      <c r="G767" s="23"/>
      <c r="H767" s="23"/>
      <c r="I767" s="23"/>
      <c r="J767" s="23"/>
      <c r="K767" s="23"/>
      <c r="L767" s="23"/>
    </row>
    <row r="768" spans="1:12" customFormat="1" ht="30" customHeight="1">
      <c r="A768" s="21"/>
      <c r="B768" s="21"/>
      <c r="C768" s="160"/>
      <c r="D768" s="163"/>
      <c r="E768" s="164"/>
      <c r="F768" s="159"/>
      <c r="G768" s="23"/>
      <c r="H768" s="23"/>
      <c r="I768" s="23"/>
      <c r="J768" s="23"/>
      <c r="K768" s="23"/>
      <c r="L768" s="23"/>
    </row>
    <row r="769" spans="1:12" customFormat="1" ht="30" customHeight="1">
      <c r="A769" s="21"/>
      <c r="B769" s="21"/>
      <c r="C769" s="160"/>
      <c r="D769" s="163"/>
      <c r="E769" s="164"/>
      <c r="F769" s="159"/>
      <c r="G769" s="23"/>
      <c r="H769" s="23"/>
      <c r="I769" s="23"/>
      <c r="J769" s="23"/>
      <c r="K769" s="23"/>
      <c r="L769" s="23"/>
    </row>
    <row r="770" spans="1:12" customFormat="1" ht="30" customHeight="1">
      <c r="A770" s="21"/>
      <c r="B770" s="21"/>
      <c r="C770" s="160"/>
      <c r="D770" s="163"/>
      <c r="E770" s="164"/>
      <c r="F770" s="159"/>
      <c r="G770" s="23"/>
      <c r="H770" s="23"/>
      <c r="I770" s="23"/>
      <c r="J770" s="23"/>
      <c r="K770" s="23"/>
      <c r="L770" s="23"/>
    </row>
    <row r="771" spans="1:12" customFormat="1" ht="30" customHeight="1">
      <c r="A771" s="21"/>
      <c r="B771" s="21"/>
      <c r="C771" s="160"/>
      <c r="D771" s="163"/>
      <c r="E771" s="164"/>
      <c r="F771" s="159"/>
      <c r="G771" s="23"/>
      <c r="H771" s="23"/>
      <c r="I771" s="23"/>
      <c r="J771" s="23"/>
      <c r="K771" s="23"/>
      <c r="L771" s="23"/>
    </row>
    <row r="772" spans="1:12" customFormat="1" ht="30" customHeight="1">
      <c r="A772" s="21"/>
      <c r="B772" s="21"/>
      <c r="C772" s="160"/>
      <c r="D772" s="163"/>
      <c r="E772" s="164"/>
      <c r="F772" s="159"/>
      <c r="G772" s="23"/>
      <c r="H772" s="23"/>
      <c r="I772" s="23"/>
      <c r="J772" s="23"/>
      <c r="K772" s="23"/>
      <c r="L772" s="23"/>
    </row>
    <row r="773" spans="1:12" customFormat="1" ht="30" customHeight="1">
      <c r="A773" s="21"/>
      <c r="B773" s="21"/>
      <c r="C773" s="160"/>
      <c r="D773" s="163"/>
      <c r="E773" s="164"/>
      <c r="F773" s="159"/>
      <c r="G773" s="23"/>
      <c r="H773" s="23"/>
      <c r="I773" s="23"/>
      <c r="J773" s="23"/>
      <c r="K773" s="23"/>
      <c r="L773" s="23"/>
    </row>
    <row r="774" spans="1:12" customFormat="1" ht="30" customHeight="1">
      <c r="A774" s="21"/>
      <c r="B774" s="21"/>
      <c r="C774" s="160"/>
      <c r="D774" s="163"/>
      <c r="E774" s="164"/>
      <c r="F774" s="159"/>
      <c r="G774" s="23"/>
      <c r="H774" s="23"/>
      <c r="I774" s="23"/>
      <c r="J774" s="23"/>
      <c r="K774" s="23"/>
      <c r="L774" s="23"/>
    </row>
    <row r="775" spans="1:12" customFormat="1" ht="30" customHeight="1">
      <c r="A775" s="21"/>
      <c r="B775" s="21"/>
      <c r="C775" s="160"/>
      <c r="D775" s="163"/>
      <c r="E775" s="164"/>
      <c r="F775" s="159"/>
      <c r="G775" s="23"/>
      <c r="H775" s="23"/>
      <c r="I775" s="23"/>
      <c r="J775" s="23"/>
      <c r="K775" s="23"/>
      <c r="L775" s="23"/>
    </row>
    <row r="776" spans="1:12" customFormat="1" ht="30" customHeight="1">
      <c r="A776" s="21"/>
      <c r="B776" s="21"/>
      <c r="C776" s="160"/>
      <c r="D776" s="163"/>
      <c r="E776" s="164"/>
      <c r="F776" s="159"/>
      <c r="G776" s="23"/>
      <c r="H776" s="23"/>
      <c r="I776" s="23"/>
      <c r="J776" s="23"/>
      <c r="K776" s="23"/>
      <c r="L776" s="23"/>
    </row>
    <row r="777" spans="1:12" customFormat="1" ht="30" customHeight="1">
      <c r="A777" s="21"/>
      <c r="B777" s="21"/>
      <c r="C777" s="160"/>
      <c r="D777" s="163"/>
      <c r="E777" s="164"/>
      <c r="F777" s="159"/>
      <c r="G777" s="23"/>
      <c r="H777" s="23"/>
      <c r="I777" s="23"/>
      <c r="J777" s="23"/>
      <c r="K777" s="23"/>
      <c r="L777" s="23"/>
    </row>
    <row r="778" spans="1:12" customFormat="1" ht="30" customHeight="1">
      <c r="A778" s="21"/>
      <c r="B778" s="21"/>
      <c r="C778" s="160"/>
      <c r="D778" s="163"/>
      <c r="E778" s="164"/>
      <c r="F778" s="159"/>
      <c r="G778" s="23"/>
      <c r="H778" s="23"/>
      <c r="I778" s="23"/>
      <c r="J778" s="23"/>
      <c r="K778" s="23"/>
      <c r="L778" s="23"/>
    </row>
    <row r="779" spans="1:12" customFormat="1" ht="30" customHeight="1">
      <c r="A779" s="21"/>
      <c r="B779" s="21"/>
      <c r="C779" s="160"/>
      <c r="D779" s="163"/>
      <c r="E779" s="164"/>
      <c r="F779" s="159"/>
      <c r="G779" s="23"/>
      <c r="H779" s="23"/>
      <c r="I779" s="23"/>
      <c r="J779" s="23"/>
      <c r="K779" s="23"/>
      <c r="L779" s="23"/>
    </row>
    <row r="780" spans="1:12" customFormat="1" ht="30" customHeight="1">
      <c r="A780" s="21"/>
      <c r="B780" s="21"/>
      <c r="C780" s="160"/>
      <c r="D780" s="163"/>
      <c r="E780" s="164"/>
      <c r="F780" s="159"/>
      <c r="G780" s="23"/>
      <c r="H780" s="23"/>
      <c r="I780" s="23"/>
      <c r="J780" s="23"/>
      <c r="K780" s="23"/>
      <c r="L780" s="23"/>
    </row>
    <row r="781" spans="1:12" customFormat="1" ht="30" customHeight="1">
      <c r="A781" s="21"/>
      <c r="B781" s="21"/>
      <c r="C781" s="160"/>
      <c r="D781" s="163"/>
      <c r="E781" s="164"/>
      <c r="F781" s="159"/>
      <c r="G781" s="23"/>
      <c r="H781" s="23"/>
      <c r="I781" s="23"/>
      <c r="J781" s="23"/>
      <c r="K781" s="23"/>
      <c r="L781" s="23"/>
    </row>
    <row r="782" spans="1:12" customFormat="1" ht="30" customHeight="1">
      <c r="A782" s="21"/>
      <c r="B782" s="21"/>
      <c r="C782" s="160"/>
      <c r="D782" s="163"/>
      <c r="E782" s="164"/>
      <c r="F782" s="159"/>
      <c r="G782" s="23"/>
      <c r="H782" s="23"/>
      <c r="I782" s="23"/>
      <c r="J782" s="23"/>
      <c r="K782" s="23"/>
      <c r="L782" s="23"/>
    </row>
    <row r="783" spans="1:12" customFormat="1" ht="30" customHeight="1">
      <c r="A783" s="21"/>
      <c r="B783" s="21"/>
      <c r="C783" s="160"/>
      <c r="D783" s="163"/>
      <c r="E783" s="164"/>
      <c r="F783" s="159"/>
      <c r="G783" s="23"/>
      <c r="H783" s="23"/>
      <c r="I783" s="23"/>
      <c r="J783" s="23"/>
      <c r="K783" s="23"/>
      <c r="L783" s="23"/>
    </row>
    <row r="784" spans="1:12" customFormat="1" ht="30" customHeight="1">
      <c r="A784" s="21"/>
      <c r="B784" s="21"/>
      <c r="C784" s="160"/>
      <c r="D784" s="163"/>
      <c r="E784" s="164"/>
      <c r="F784" s="159"/>
      <c r="G784" s="23"/>
      <c r="H784" s="23"/>
      <c r="I784" s="23"/>
      <c r="J784" s="23"/>
      <c r="K784" s="23"/>
      <c r="L784" s="23"/>
    </row>
    <row r="785" spans="1:12" customFormat="1" ht="30" customHeight="1">
      <c r="A785" s="21"/>
      <c r="B785" s="21"/>
      <c r="C785" s="160"/>
      <c r="D785" s="163"/>
      <c r="E785" s="164"/>
      <c r="F785" s="159"/>
      <c r="G785" s="23"/>
      <c r="H785" s="23"/>
      <c r="I785" s="23"/>
      <c r="J785" s="23"/>
      <c r="K785" s="23"/>
      <c r="L785" s="23"/>
    </row>
    <row r="786" spans="1:12" customFormat="1" ht="30" customHeight="1">
      <c r="A786" s="21"/>
      <c r="B786" s="21"/>
      <c r="C786" s="160"/>
      <c r="D786" s="163"/>
      <c r="E786" s="164"/>
      <c r="F786" s="159"/>
      <c r="G786" s="23"/>
      <c r="H786" s="23"/>
      <c r="I786" s="23"/>
      <c r="J786" s="23"/>
      <c r="K786" s="23"/>
      <c r="L786" s="23"/>
    </row>
    <row r="787" spans="1:12" customFormat="1" ht="30" customHeight="1">
      <c r="A787" s="21"/>
      <c r="B787" s="21"/>
      <c r="C787" s="160"/>
      <c r="D787" s="163"/>
      <c r="E787" s="164"/>
      <c r="F787" s="159"/>
      <c r="G787" s="23"/>
      <c r="H787" s="23"/>
      <c r="I787" s="23"/>
      <c r="J787" s="23"/>
      <c r="K787" s="23"/>
      <c r="L787" s="23"/>
    </row>
    <row r="788" spans="1:12" customFormat="1" ht="30" customHeight="1">
      <c r="A788" s="21"/>
      <c r="B788" s="21"/>
      <c r="C788" s="160"/>
      <c r="D788" s="163"/>
      <c r="E788" s="164"/>
      <c r="F788" s="159"/>
      <c r="G788" s="23"/>
      <c r="H788" s="23"/>
      <c r="I788" s="23"/>
      <c r="J788" s="23"/>
      <c r="K788" s="23"/>
      <c r="L788" s="23"/>
    </row>
    <row r="789" spans="1:12" customFormat="1" ht="30" customHeight="1">
      <c r="A789" s="21"/>
      <c r="B789" s="21"/>
      <c r="C789" s="160"/>
      <c r="D789" s="163"/>
      <c r="E789" s="164"/>
      <c r="F789" s="159"/>
      <c r="G789" s="23"/>
      <c r="H789" s="23"/>
      <c r="I789" s="23"/>
      <c r="J789" s="23"/>
      <c r="K789" s="23"/>
      <c r="L789" s="23"/>
    </row>
    <row r="790" spans="1:12" customFormat="1" ht="30" customHeight="1">
      <c r="A790" s="21"/>
      <c r="B790" s="21"/>
      <c r="C790" s="160"/>
      <c r="D790" s="163"/>
      <c r="E790" s="164"/>
      <c r="F790" s="159"/>
      <c r="G790" s="23"/>
      <c r="H790" s="23"/>
      <c r="I790" s="23"/>
      <c r="J790" s="23"/>
      <c r="K790" s="23"/>
      <c r="L790" s="23"/>
    </row>
    <row r="791" spans="1:12" customFormat="1" ht="30" customHeight="1">
      <c r="A791" s="21"/>
      <c r="B791" s="21"/>
      <c r="C791" s="160"/>
      <c r="D791" s="163"/>
      <c r="E791" s="164"/>
      <c r="F791" s="159"/>
      <c r="G791" s="23"/>
      <c r="H791" s="23"/>
      <c r="I791" s="23"/>
      <c r="J791" s="23"/>
      <c r="K791" s="23"/>
      <c r="L791" s="23"/>
    </row>
    <row r="792" spans="1:12" customFormat="1" ht="30" customHeight="1">
      <c r="A792" s="21"/>
      <c r="B792" s="21"/>
      <c r="C792" s="160"/>
      <c r="D792" s="163"/>
      <c r="E792" s="164"/>
      <c r="F792" s="159"/>
      <c r="G792" s="23"/>
      <c r="H792" s="23"/>
      <c r="I792" s="23"/>
      <c r="J792" s="23"/>
      <c r="K792" s="23"/>
      <c r="L792" s="23"/>
    </row>
    <row r="793" spans="1:12" customFormat="1" ht="30" customHeight="1">
      <c r="A793" s="21"/>
      <c r="B793" s="21"/>
      <c r="C793" s="160"/>
      <c r="D793" s="163"/>
      <c r="E793" s="164"/>
      <c r="F793" s="159"/>
      <c r="G793" s="23"/>
      <c r="H793" s="23"/>
      <c r="I793" s="23"/>
      <c r="J793" s="23"/>
      <c r="K793" s="23"/>
      <c r="L793" s="23"/>
    </row>
    <row r="794" spans="1:12" customFormat="1" ht="30" customHeight="1">
      <c r="A794" s="21"/>
      <c r="B794" s="21"/>
      <c r="C794" s="160"/>
      <c r="D794" s="163"/>
      <c r="E794" s="164"/>
      <c r="F794" s="159"/>
      <c r="G794" s="23"/>
      <c r="H794" s="23"/>
      <c r="I794" s="23"/>
      <c r="J794" s="23"/>
      <c r="K794" s="23"/>
      <c r="L794" s="23"/>
    </row>
    <row r="795" spans="1:12" customFormat="1" ht="30" customHeight="1">
      <c r="A795" s="21"/>
      <c r="B795" s="21"/>
      <c r="C795" s="160"/>
      <c r="D795" s="163"/>
      <c r="E795" s="164"/>
      <c r="F795" s="159"/>
      <c r="G795" s="23"/>
      <c r="H795" s="23"/>
      <c r="I795" s="23"/>
      <c r="J795" s="23"/>
      <c r="K795" s="23"/>
      <c r="L795" s="23"/>
    </row>
    <row r="796" spans="1:12" customFormat="1" ht="30" customHeight="1">
      <c r="A796" s="21"/>
      <c r="B796" s="21"/>
      <c r="C796" s="160"/>
      <c r="D796" s="163"/>
      <c r="E796" s="164"/>
      <c r="F796" s="159"/>
      <c r="G796" s="23"/>
      <c r="H796" s="23"/>
      <c r="I796" s="23"/>
      <c r="J796" s="23"/>
      <c r="K796" s="23"/>
      <c r="L796" s="23"/>
    </row>
    <row r="797" spans="1:12" customFormat="1" ht="30" customHeight="1">
      <c r="A797" s="21"/>
      <c r="B797" s="21"/>
      <c r="C797" s="160"/>
      <c r="D797" s="163"/>
      <c r="E797" s="164"/>
      <c r="F797" s="159"/>
      <c r="G797" s="23"/>
      <c r="H797" s="23"/>
      <c r="I797" s="23"/>
      <c r="J797" s="23"/>
      <c r="K797" s="23"/>
      <c r="L797" s="23"/>
    </row>
    <row r="798" spans="1:12" customFormat="1" ht="30" customHeight="1">
      <c r="A798" s="21"/>
      <c r="B798" s="21"/>
      <c r="C798" s="160"/>
      <c r="D798" s="163"/>
      <c r="E798" s="164"/>
      <c r="F798" s="159"/>
      <c r="G798" s="23"/>
      <c r="H798" s="23"/>
      <c r="I798" s="23"/>
      <c r="J798" s="23"/>
      <c r="K798" s="23"/>
      <c r="L798" s="23"/>
    </row>
    <row r="799" spans="1:12" customFormat="1" ht="30" customHeight="1">
      <c r="A799" s="21"/>
      <c r="B799" s="21"/>
      <c r="C799" s="160"/>
      <c r="D799" s="163"/>
      <c r="E799" s="164"/>
      <c r="F799" s="159"/>
      <c r="G799" s="23"/>
      <c r="H799" s="23"/>
      <c r="I799" s="23"/>
      <c r="J799" s="23"/>
      <c r="K799" s="23"/>
      <c r="L799" s="23"/>
    </row>
    <row r="800" spans="1:12" customFormat="1" ht="30" customHeight="1">
      <c r="A800" s="21"/>
      <c r="B800" s="21"/>
      <c r="C800" s="160"/>
      <c r="D800" s="163"/>
      <c r="E800" s="164"/>
      <c r="F800" s="159"/>
      <c r="G800" s="23"/>
      <c r="H800" s="23"/>
      <c r="I800" s="23"/>
      <c r="J800" s="23"/>
      <c r="K800" s="23"/>
      <c r="L800" s="23"/>
    </row>
    <row r="801" spans="1:12" customFormat="1" ht="30" customHeight="1">
      <c r="A801" s="21"/>
      <c r="B801" s="21"/>
      <c r="C801" s="160"/>
      <c r="D801" s="163"/>
      <c r="E801" s="164"/>
      <c r="F801" s="159"/>
      <c r="G801" s="23"/>
      <c r="H801" s="23"/>
      <c r="I801" s="23"/>
      <c r="J801" s="23"/>
      <c r="K801" s="23"/>
      <c r="L801" s="23"/>
    </row>
    <row r="802" spans="1:12" customFormat="1" ht="30" customHeight="1">
      <c r="A802" s="21"/>
      <c r="B802" s="21"/>
      <c r="C802" s="160"/>
      <c r="D802" s="163"/>
      <c r="E802" s="164"/>
      <c r="F802" s="159"/>
      <c r="G802" s="23"/>
      <c r="H802" s="23"/>
      <c r="I802" s="23"/>
      <c r="J802" s="23"/>
      <c r="K802" s="23"/>
      <c r="L802" s="23"/>
    </row>
    <row r="803" spans="1:12" customFormat="1" ht="30" customHeight="1">
      <c r="A803" s="21"/>
      <c r="B803" s="21"/>
      <c r="C803" s="160"/>
      <c r="D803" s="163"/>
      <c r="E803" s="164"/>
      <c r="F803" s="159"/>
      <c r="G803" s="23"/>
      <c r="H803" s="23"/>
      <c r="I803" s="23"/>
      <c r="J803" s="23"/>
      <c r="K803" s="23"/>
      <c r="L803" s="23"/>
    </row>
    <row r="804" spans="1:12" customFormat="1" ht="30" customHeight="1">
      <c r="A804" s="21"/>
      <c r="B804" s="21"/>
      <c r="C804" s="160"/>
      <c r="D804" s="163"/>
      <c r="E804" s="164"/>
      <c r="F804" s="159"/>
      <c r="G804" s="23"/>
      <c r="H804" s="23"/>
      <c r="I804" s="23"/>
      <c r="J804" s="23"/>
      <c r="K804" s="23"/>
      <c r="L804" s="23"/>
    </row>
    <row r="805" spans="1:12" customFormat="1" ht="30" customHeight="1">
      <c r="A805" s="21"/>
      <c r="B805" s="21"/>
      <c r="C805" s="160"/>
      <c r="D805" s="163"/>
      <c r="E805" s="164"/>
      <c r="F805" s="159"/>
      <c r="G805" s="23"/>
      <c r="H805" s="23"/>
      <c r="I805" s="23"/>
      <c r="J805" s="23"/>
      <c r="K805" s="23"/>
      <c r="L805" s="23"/>
    </row>
    <row r="806" spans="1:12" customFormat="1" ht="30" customHeight="1">
      <c r="A806" s="21"/>
      <c r="B806" s="21"/>
      <c r="C806" s="160"/>
      <c r="D806" s="163"/>
      <c r="E806" s="164"/>
      <c r="F806" s="159"/>
      <c r="G806" s="23"/>
      <c r="H806" s="23"/>
      <c r="I806" s="23"/>
      <c r="J806" s="23"/>
      <c r="K806" s="23"/>
      <c r="L806" s="23"/>
    </row>
    <row r="807" spans="1:12" customFormat="1" ht="30" customHeight="1">
      <c r="A807" s="21"/>
      <c r="B807" s="21"/>
      <c r="C807" s="160"/>
      <c r="D807" s="163"/>
      <c r="E807" s="164"/>
      <c r="F807" s="159"/>
      <c r="G807" s="23"/>
      <c r="H807" s="23"/>
      <c r="I807" s="23"/>
      <c r="J807" s="23"/>
      <c r="K807" s="23"/>
      <c r="L807" s="23"/>
    </row>
    <row r="808" spans="1:12" customFormat="1" ht="30" customHeight="1">
      <c r="A808" s="21"/>
      <c r="B808" s="21"/>
      <c r="C808" s="160"/>
      <c r="D808" s="163"/>
      <c r="E808" s="164"/>
      <c r="F808" s="159"/>
      <c r="G808" s="23"/>
      <c r="H808" s="23"/>
      <c r="I808" s="23"/>
      <c r="J808" s="23"/>
      <c r="K808" s="23"/>
      <c r="L808" s="23"/>
    </row>
    <row r="809" spans="1:12" customFormat="1" ht="30" customHeight="1">
      <c r="A809" s="21"/>
      <c r="B809" s="21"/>
      <c r="C809" s="160"/>
      <c r="D809" s="163"/>
      <c r="E809" s="164"/>
      <c r="F809" s="159"/>
      <c r="G809" s="23"/>
      <c r="H809" s="23"/>
      <c r="I809" s="23"/>
      <c r="J809" s="23"/>
      <c r="K809" s="23"/>
      <c r="L809" s="23"/>
    </row>
    <row r="810" spans="1:12" customFormat="1" ht="30" customHeight="1">
      <c r="A810" s="21"/>
      <c r="B810" s="21"/>
      <c r="C810" s="160"/>
      <c r="D810" s="163"/>
      <c r="E810" s="164"/>
      <c r="F810" s="159"/>
      <c r="G810" s="23"/>
      <c r="H810" s="23"/>
      <c r="I810" s="23"/>
      <c r="J810" s="23"/>
      <c r="K810" s="23"/>
      <c r="L810" s="23"/>
    </row>
    <row r="811" spans="1:12" customFormat="1" ht="30" customHeight="1">
      <c r="A811" s="21"/>
      <c r="B811" s="21"/>
      <c r="C811" s="160"/>
      <c r="D811" s="163"/>
      <c r="E811" s="164"/>
      <c r="F811" s="159"/>
      <c r="G811" s="23"/>
      <c r="H811" s="23"/>
      <c r="I811" s="23"/>
      <c r="J811" s="23"/>
      <c r="K811" s="23"/>
      <c r="L811" s="23"/>
    </row>
    <row r="812" spans="1:12" customFormat="1" ht="30" customHeight="1">
      <c r="A812" s="21"/>
      <c r="B812" s="21"/>
      <c r="C812" s="160"/>
      <c r="D812" s="163"/>
      <c r="E812" s="164"/>
      <c r="F812" s="159"/>
      <c r="G812" s="23"/>
      <c r="H812" s="23"/>
      <c r="I812" s="23"/>
      <c r="J812" s="23"/>
      <c r="K812" s="23"/>
      <c r="L812" s="23"/>
    </row>
    <row r="813" spans="1:12" customFormat="1" ht="30" customHeight="1">
      <c r="A813" s="21"/>
      <c r="B813" s="21"/>
      <c r="C813" s="160"/>
      <c r="D813" s="163"/>
      <c r="E813" s="164"/>
      <c r="F813" s="159"/>
      <c r="G813" s="23"/>
      <c r="H813" s="23"/>
      <c r="I813" s="23"/>
      <c r="J813" s="23"/>
      <c r="K813" s="23"/>
      <c r="L813" s="23"/>
    </row>
    <row r="814" spans="1:12" customFormat="1" ht="30" customHeight="1">
      <c r="A814" s="21"/>
      <c r="B814" s="21"/>
      <c r="C814" s="160"/>
      <c r="D814" s="163"/>
      <c r="E814" s="164"/>
      <c r="F814" s="159"/>
      <c r="G814" s="23"/>
      <c r="H814" s="23"/>
      <c r="I814" s="23"/>
      <c r="J814" s="23"/>
      <c r="K814" s="23"/>
      <c r="L814" s="23"/>
    </row>
    <row r="815" spans="1:12" customFormat="1" ht="30" customHeight="1">
      <c r="A815" s="21"/>
      <c r="B815" s="21"/>
      <c r="C815" s="160"/>
      <c r="D815" s="163"/>
      <c r="E815" s="164"/>
      <c r="F815" s="159"/>
      <c r="G815" s="23"/>
      <c r="H815" s="23"/>
      <c r="I815" s="23"/>
      <c r="J815" s="23"/>
      <c r="K815" s="23"/>
      <c r="L815" s="23"/>
    </row>
    <row r="816" spans="1:12" customFormat="1" ht="30" customHeight="1">
      <c r="A816" s="21"/>
      <c r="B816" s="21"/>
      <c r="C816" s="160"/>
      <c r="D816" s="163"/>
      <c r="E816" s="164"/>
      <c r="F816" s="159"/>
      <c r="G816" s="23"/>
      <c r="H816" s="23"/>
      <c r="I816" s="23"/>
      <c r="J816" s="23"/>
      <c r="K816" s="23"/>
      <c r="L816" s="23"/>
    </row>
    <row r="817" spans="1:12" customFormat="1" ht="30" customHeight="1">
      <c r="A817" s="21"/>
      <c r="B817" s="21"/>
      <c r="C817" s="160"/>
      <c r="D817" s="163"/>
      <c r="E817" s="164"/>
      <c r="F817" s="159"/>
      <c r="G817" s="23"/>
      <c r="H817" s="23"/>
      <c r="I817" s="23"/>
      <c r="J817" s="23"/>
      <c r="K817" s="23"/>
      <c r="L817" s="23"/>
    </row>
    <row r="818" spans="1:12" customFormat="1" ht="30" customHeight="1">
      <c r="A818" s="21"/>
      <c r="B818" s="21"/>
      <c r="C818" s="160"/>
      <c r="D818" s="163"/>
      <c r="E818" s="164"/>
      <c r="F818" s="159"/>
      <c r="G818" s="23"/>
      <c r="H818" s="23"/>
      <c r="I818" s="23"/>
      <c r="J818" s="23"/>
      <c r="K818" s="23"/>
      <c r="L818" s="23"/>
    </row>
    <row r="819" spans="1:12" customFormat="1" ht="30" customHeight="1">
      <c r="A819" s="21"/>
      <c r="B819" s="21"/>
      <c r="C819" s="160"/>
      <c r="D819" s="163"/>
      <c r="E819" s="164"/>
      <c r="F819" s="159"/>
      <c r="G819" s="23"/>
      <c r="H819" s="23"/>
      <c r="I819" s="23"/>
      <c r="J819" s="23"/>
      <c r="K819" s="23"/>
      <c r="L819" s="23"/>
    </row>
    <row r="820" spans="1:12" customFormat="1" ht="30" customHeight="1">
      <c r="A820" s="21"/>
      <c r="B820" s="21"/>
      <c r="C820" s="160"/>
      <c r="D820" s="163"/>
      <c r="E820" s="164"/>
      <c r="F820" s="159"/>
      <c r="G820" s="23"/>
      <c r="H820" s="23"/>
      <c r="I820" s="23"/>
      <c r="J820" s="23"/>
      <c r="K820" s="23"/>
      <c r="L820" s="23"/>
    </row>
    <row r="821" spans="1:12" customFormat="1" ht="30" customHeight="1">
      <c r="A821" s="21"/>
      <c r="B821" s="21"/>
      <c r="C821" s="160"/>
      <c r="D821" s="163"/>
      <c r="E821" s="164"/>
      <c r="F821" s="159"/>
      <c r="G821" s="23"/>
      <c r="H821" s="23"/>
      <c r="I821" s="23"/>
      <c r="J821" s="23"/>
      <c r="K821" s="23"/>
      <c r="L821" s="23"/>
    </row>
    <row r="822" spans="1:12" customFormat="1" ht="30" customHeight="1">
      <c r="A822" s="21"/>
      <c r="B822" s="21"/>
      <c r="C822" s="160"/>
      <c r="D822" s="163"/>
      <c r="E822" s="164"/>
      <c r="F822" s="159"/>
      <c r="G822" s="23"/>
      <c r="H822" s="23"/>
      <c r="I822" s="23"/>
      <c r="J822" s="23"/>
      <c r="K822" s="23"/>
      <c r="L822" s="23"/>
    </row>
    <row r="823" spans="1:12" customFormat="1" ht="30" customHeight="1">
      <c r="A823" s="21"/>
      <c r="B823" s="21"/>
      <c r="C823" s="160"/>
      <c r="D823" s="163"/>
      <c r="E823" s="164"/>
      <c r="F823" s="159"/>
      <c r="G823" s="23"/>
      <c r="H823" s="23"/>
      <c r="I823" s="23"/>
      <c r="J823" s="23"/>
      <c r="K823" s="23"/>
      <c r="L823" s="23"/>
    </row>
    <row r="824" spans="1:12" customFormat="1" ht="30" customHeight="1">
      <c r="A824" s="21"/>
      <c r="B824" s="21"/>
      <c r="C824" s="160"/>
      <c r="D824" s="163"/>
      <c r="E824" s="164"/>
      <c r="F824" s="159"/>
      <c r="G824" s="23"/>
      <c r="H824" s="23"/>
      <c r="I824" s="23"/>
      <c r="J824" s="23"/>
      <c r="K824" s="23"/>
      <c r="L824" s="23"/>
    </row>
    <row r="825" spans="1:12" customFormat="1" ht="30" customHeight="1">
      <c r="A825" s="21"/>
      <c r="B825" s="21"/>
      <c r="C825" s="160"/>
      <c r="D825" s="163"/>
      <c r="E825" s="164"/>
      <c r="F825" s="159"/>
      <c r="G825" s="23"/>
      <c r="H825" s="23"/>
      <c r="I825" s="23"/>
      <c r="J825" s="23"/>
      <c r="K825" s="23"/>
      <c r="L825" s="23"/>
    </row>
    <row r="826" spans="1:12" customFormat="1" ht="30" customHeight="1">
      <c r="A826" s="21"/>
      <c r="B826" s="21"/>
      <c r="C826" s="160"/>
      <c r="D826" s="163"/>
      <c r="E826" s="164"/>
      <c r="F826" s="159"/>
      <c r="G826" s="23"/>
      <c r="H826" s="23"/>
      <c r="I826" s="23"/>
      <c r="J826" s="23"/>
      <c r="K826" s="23"/>
      <c r="L826" s="23"/>
    </row>
    <row r="827" spans="1:12" customFormat="1" ht="30" customHeight="1">
      <c r="A827" s="21"/>
      <c r="B827" s="21"/>
      <c r="C827" s="160"/>
      <c r="D827" s="163"/>
      <c r="E827" s="164"/>
      <c r="F827" s="159"/>
      <c r="G827" s="23"/>
      <c r="H827" s="23"/>
      <c r="I827" s="23"/>
      <c r="J827" s="23"/>
      <c r="K827" s="23"/>
      <c r="L827" s="23"/>
    </row>
    <row r="828" spans="1:12" customFormat="1" ht="30" customHeight="1">
      <c r="A828" s="21"/>
      <c r="B828" s="21"/>
      <c r="C828" s="160"/>
      <c r="D828" s="163"/>
      <c r="E828" s="164"/>
      <c r="F828" s="159"/>
      <c r="G828" s="23"/>
      <c r="H828" s="23"/>
      <c r="I828" s="23"/>
      <c r="J828" s="23"/>
      <c r="K828" s="23"/>
      <c r="L828" s="23"/>
    </row>
    <row r="829" spans="1:12" customFormat="1" ht="30" customHeight="1">
      <c r="A829" s="21"/>
      <c r="B829" s="21"/>
      <c r="C829" s="160"/>
      <c r="D829" s="163"/>
      <c r="E829" s="164"/>
      <c r="F829" s="159"/>
      <c r="G829" s="23"/>
      <c r="H829" s="23"/>
      <c r="I829" s="23"/>
      <c r="J829" s="23"/>
      <c r="K829" s="23"/>
      <c r="L829" s="23"/>
    </row>
    <row r="830" spans="1:12" customFormat="1" ht="30" customHeight="1">
      <c r="A830" s="21"/>
      <c r="B830" s="21"/>
      <c r="C830" s="160"/>
      <c r="D830" s="163"/>
      <c r="E830" s="164"/>
      <c r="F830" s="159"/>
      <c r="G830" s="23"/>
      <c r="H830" s="23"/>
      <c r="I830" s="23"/>
      <c r="J830" s="23"/>
      <c r="K830" s="23"/>
      <c r="L830" s="23"/>
    </row>
    <row r="831" spans="1:12" customFormat="1" ht="30" customHeight="1">
      <c r="A831" s="21"/>
      <c r="B831" s="21"/>
      <c r="C831" s="160"/>
      <c r="D831" s="163"/>
      <c r="E831" s="164"/>
      <c r="F831" s="159"/>
      <c r="G831" s="23"/>
      <c r="H831" s="23"/>
      <c r="I831" s="23"/>
      <c r="J831" s="23"/>
      <c r="K831" s="23"/>
      <c r="L831" s="23"/>
    </row>
    <row r="832" spans="1:12" customFormat="1" ht="30" customHeight="1">
      <c r="A832" s="21"/>
      <c r="B832" s="21"/>
      <c r="C832" s="160"/>
      <c r="D832" s="163"/>
      <c r="E832" s="164"/>
      <c r="F832" s="159"/>
      <c r="G832" s="23"/>
      <c r="H832" s="23"/>
      <c r="I832" s="23"/>
      <c r="J832" s="23"/>
      <c r="K832" s="23"/>
      <c r="L832" s="23"/>
    </row>
    <row r="833" spans="1:12" customFormat="1" ht="30" customHeight="1">
      <c r="A833" s="21"/>
      <c r="B833" s="21"/>
      <c r="C833" s="160"/>
      <c r="D833" s="163"/>
      <c r="E833" s="164"/>
      <c r="F833" s="159"/>
      <c r="G833" s="23"/>
      <c r="H833" s="23"/>
      <c r="I833" s="23"/>
      <c r="J833" s="23"/>
      <c r="K833" s="23"/>
      <c r="L833" s="23"/>
    </row>
    <row r="834" spans="1:12" customFormat="1" ht="30" customHeight="1">
      <c r="A834" s="21"/>
      <c r="B834" s="21"/>
      <c r="C834" s="160"/>
      <c r="D834" s="163"/>
      <c r="E834" s="164"/>
      <c r="F834" s="159"/>
      <c r="G834" s="23"/>
      <c r="H834" s="23"/>
      <c r="I834" s="23"/>
      <c r="J834" s="23"/>
      <c r="K834" s="23"/>
      <c r="L834" s="23"/>
    </row>
    <row r="835" spans="1:12" customFormat="1" ht="30" customHeight="1">
      <c r="A835" s="21"/>
      <c r="B835" s="21"/>
      <c r="C835" s="160"/>
      <c r="D835" s="163"/>
      <c r="E835" s="164"/>
      <c r="F835" s="159"/>
      <c r="G835" s="23"/>
      <c r="H835" s="23"/>
      <c r="I835" s="23"/>
      <c r="J835" s="23"/>
      <c r="K835" s="23"/>
      <c r="L835" s="23"/>
    </row>
    <row r="836" spans="1:12" customFormat="1" ht="30" customHeight="1">
      <c r="A836" s="21"/>
      <c r="B836" s="21"/>
      <c r="C836" s="160"/>
      <c r="D836" s="163"/>
      <c r="E836" s="164"/>
      <c r="F836" s="159"/>
      <c r="G836" s="23"/>
      <c r="H836" s="23"/>
      <c r="I836" s="23"/>
      <c r="J836" s="23"/>
      <c r="K836" s="23"/>
      <c r="L836" s="23"/>
    </row>
    <row r="837" spans="1:12" customFormat="1" ht="30" customHeight="1">
      <c r="A837" s="21"/>
      <c r="B837" s="21"/>
      <c r="C837" s="160"/>
      <c r="D837" s="163"/>
      <c r="E837" s="164"/>
      <c r="F837" s="159"/>
      <c r="G837" s="23"/>
      <c r="H837" s="23"/>
      <c r="I837" s="23"/>
      <c r="J837" s="23"/>
      <c r="K837" s="23"/>
      <c r="L837" s="23"/>
    </row>
    <row r="838" spans="1:12" customFormat="1" ht="30" customHeight="1">
      <c r="A838" s="21"/>
      <c r="B838" s="21"/>
      <c r="C838" s="160"/>
      <c r="D838" s="163"/>
      <c r="E838" s="164"/>
      <c r="F838" s="159"/>
      <c r="G838" s="23"/>
      <c r="H838" s="23"/>
      <c r="I838" s="23"/>
      <c r="J838" s="23"/>
      <c r="K838" s="23"/>
      <c r="L838" s="23"/>
    </row>
    <row r="839" spans="1:12" customFormat="1" ht="30" customHeight="1">
      <c r="A839" s="21"/>
      <c r="B839" s="21"/>
      <c r="C839" s="160"/>
      <c r="D839" s="163"/>
      <c r="E839" s="164"/>
      <c r="F839" s="159"/>
      <c r="G839" s="23"/>
      <c r="H839" s="23"/>
      <c r="I839" s="23"/>
      <c r="J839" s="23"/>
      <c r="K839" s="23"/>
      <c r="L839" s="23"/>
    </row>
    <row r="840" spans="1:12" customFormat="1" ht="30" customHeight="1">
      <c r="A840" s="21"/>
      <c r="B840" s="21"/>
      <c r="C840" s="160"/>
      <c r="D840" s="163"/>
      <c r="E840" s="164"/>
      <c r="F840" s="159"/>
      <c r="G840" s="23"/>
      <c r="H840" s="23"/>
      <c r="I840" s="23"/>
      <c r="J840" s="23"/>
      <c r="K840" s="23"/>
      <c r="L840" s="23"/>
    </row>
    <row r="841" spans="1:12" customFormat="1" ht="30" customHeight="1">
      <c r="A841" s="21"/>
      <c r="B841" s="21"/>
      <c r="C841" s="160"/>
      <c r="D841" s="163"/>
      <c r="E841" s="164"/>
      <c r="F841" s="159"/>
      <c r="G841" s="23"/>
      <c r="H841" s="23"/>
      <c r="I841" s="23"/>
      <c r="J841" s="23"/>
      <c r="K841" s="23"/>
      <c r="L841" s="23"/>
    </row>
    <row r="842" spans="1:12" customFormat="1" ht="30" customHeight="1">
      <c r="A842" s="21"/>
      <c r="B842" s="21"/>
      <c r="C842" s="160"/>
      <c r="D842" s="163"/>
      <c r="E842" s="164"/>
      <c r="F842" s="159"/>
      <c r="G842" s="23"/>
      <c r="H842" s="23"/>
      <c r="I842" s="23"/>
      <c r="J842" s="23"/>
      <c r="K842" s="23"/>
      <c r="L842" s="23"/>
    </row>
    <row r="843" spans="1:12" customFormat="1" ht="30" customHeight="1">
      <c r="A843" s="21"/>
      <c r="B843" s="21"/>
      <c r="C843" s="160"/>
      <c r="D843" s="163"/>
      <c r="E843" s="164"/>
      <c r="F843" s="159"/>
      <c r="G843" s="23"/>
      <c r="H843" s="23"/>
      <c r="I843" s="23"/>
      <c r="J843" s="23"/>
      <c r="K843" s="23"/>
      <c r="L843" s="23"/>
    </row>
    <row r="844" spans="1:12" customFormat="1" ht="30" customHeight="1">
      <c r="A844" s="21"/>
      <c r="B844" s="21"/>
      <c r="C844" s="160"/>
      <c r="D844" s="163"/>
      <c r="E844" s="164"/>
      <c r="F844" s="159"/>
      <c r="G844" s="23"/>
      <c r="H844" s="23"/>
      <c r="I844" s="23"/>
      <c r="J844" s="23"/>
      <c r="K844" s="23"/>
      <c r="L844" s="23"/>
    </row>
    <row r="845" spans="1:12" customFormat="1" ht="30" customHeight="1">
      <c r="A845" s="21"/>
      <c r="B845" s="21"/>
      <c r="C845" s="160"/>
      <c r="D845" s="163"/>
      <c r="E845" s="164"/>
      <c r="F845" s="159"/>
      <c r="G845" s="23"/>
      <c r="H845" s="23"/>
      <c r="I845" s="23"/>
      <c r="J845" s="23"/>
      <c r="K845" s="23"/>
      <c r="L845" s="23"/>
    </row>
    <row r="846" spans="1:12" customFormat="1" ht="30" customHeight="1">
      <c r="A846" s="21"/>
      <c r="B846" s="21"/>
      <c r="C846" s="160"/>
      <c r="D846" s="163"/>
      <c r="E846" s="164"/>
      <c r="F846" s="159"/>
      <c r="G846" s="23"/>
      <c r="H846" s="23"/>
      <c r="I846" s="23"/>
      <c r="J846" s="23"/>
      <c r="K846" s="23"/>
      <c r="L846" s="23"/>
    </row>
    <row r="847" spans="1:12" customFormat="1" ht="30" customHeight="1">
      <c r="A847" s="21"/>
      <c r="B847" s="21"/>
      <c r="C847" s="160"/>
      <c r="D847" s="163"/>
      <c r="E847" s="164"/>
      <c r="F847" s="159"/>
      <c r="G847" s="23"/>
      <c r="H847" s="23"/>
      <c r="I847" s="23"/>
      <c r="J847" s="23"/>
      <c r="K847" s="23"/>
      <c r="L847" s="23"/>
    </row>
    <row r="848" spans="1:12" customFormat="1" ht="30" customHeight="1">
      <c r="A848" s="21"/>
      <c r="B848" s="21"/>
      <c r="C848" s="160"/>
      <c r="D848" s="163"/>
      <c r="E848" s="164"/>
      <c r="F848" s="159"/>
      <c r="G848" s="23"/>
      <c r="H848" s="23"/>
      <c r="I848" s="23"/>
      <c r="J848" s="23"/>
      <c r="K848" s="23"/>
      <c r="L848" s="23"/>
    </row>
    <row r="849" spans="1:12" customFormat="1" ht="30" customHeight="1">
      <c r="A849" s="21"/>
      <c r="B849" s="21"/>
      <c r="C849" s="160"/>
      <c r="D849" s="163"/>
      <c r="E849" s="164"/>
      <c r="F849" s="159"/>
      <c r="G849" s="23"/>
      <c r="H849" s="23"/>
      <c r="I849" s="23"/>
      <c r="J849" s="23"/>
      <c r="K849" s="23"/>
      <c r="L849" s="23"/>
    </row>
    <row r="850" spans="1:12" customFormat="1" ht="30" customHeight="1">
      <c r="A850" s="21"/>
      <c r="B850" s="21"/>
      <c r="C850" s="160"/>
      <c r="D850" s="163"/>
      <c r="E850" s="164"/>
      <c r="F850" s="159"/>
      <c r="G850" s="23"/>
      <c r="H850" s="23"/>
      <c r="I850" s="23"/>
      <c r="J850" s="23"/>
      <c r="K850" s="23"/>
      <c r="L850" s="23"/>
    </row>
    <row r="851" spans="1:12" customFormat="1" ht="30" customHeight="1">
      <c r="A851" s="21"/>
      <c r="B851" s="21"/>
      <c r="C851" s="160"/>
      <c r="D851" s="163"/>
      <c r="E851" s="164"/>
      <c r="F851" s="159"/>
      <c r="G851" s="23"/>
      <c r="H851" s="23"/>
      <c r="I851" s="23"/>
      <c r="J851" s="23"/>
      <c r="K851" s="23"/>
      <c r="L851" s="23"/>
    </row>
    <row r="852" spans="1:12" customFormat="1" ht="30" customHeight="1">
      <c r="A852" s="21"/>
      <c r="B852" s="21"/>
      <c r="C852" s="160"/>
      <c r="D852" s="163"/>
      <c r="E852" s="164"/>
      <c r="F852" s="159"/>
      <c r="G852" s="23"/>
      <c r="H852" s="23"/>
      <c r="I852" s="23"/>
      <c r="J852" s="23"/>
      <c r="K852" s="23"/>
      <c r="L852" s="23"/>
    </row>
    <row r="853" spans="1:12" customFormat="1" ht="30" customHeight="1">
      <c r="A853" s="21"/>
      <c r="B853" s="21"/>
      <c r="C853" s="160"/>
      <c r="D853" s="163"/>
      <c r="E853" s="164"/>
      <c r="F853" s="159"/>
      <c r="G853" s="23"/>
      <c r="H853" s="23"/>
      <c r="I853" s="23"/>
      <c r="J853" s="23"/>
      <c r="K853" s="23"/>
      <c r="L853" s="23"/>
    </row>
    <row r="854" spans="1:12" customFormat="1" ht="30" customHeight="1">
      <c r="A854" s="21"/>
      <c r="B854" s="21"/>
      <c r="C854" s="160"/>
      <c r="D854" s="163"/>
      <c r="E854" s="164"/>
      <c r="F854" s="159"/>
      <c r="G854" s="23"/>
      <c r="H854" s="23"/>
      <c r="I854" s="23"/>
      <c r="J854" s="23"/>
      <c r="K854" s="23"/>
      <c r="L854" s="23"/>
    </row>
    <row r="855" spans="1:12" customFormat="1" ht="30" customHeight="1">
      <c r="A855" s="21"/>
      <c r="B855" s="21"/>
      <c r="C855" s="160"/>
      <c r="D855" s="163"/>
      <c r="E855" s="164"/>
      <c r="F855" s="159"/>
      <c r="G855" s="23"/>
      <c r="H855" s="23"/>
      <c r="I855" s="23"/>
      <c r="J855" s="23"/>
      <c r="K855" s="23"/>
      <c r="L855" s="23"/>
    </row>
    <row r="856" spans="1:12" customFormat="1" ht="30" customHeight="1">
      <c r="A856" s="21"/>
      <c r="B856" s="21"/>
      <c r="C856" s="160"/>
      <c r="D856" s="163"/>
      <c r="E856" s="164"/>
      <c r="F856" s="159"/>
      <c r="G856" s="23"/>
      <c r="H856" s="23"/>
      <c r="I856" s="23"/>
      <c r="J856" s="23"/>
      <c r="K856" s="23"/>
      <c r="L856" s="23"/>
    </row>
    <row r="857" spans="1:12" customFormat="1" ht="30" customHeight="1">
      <c r="A857" s="21"/>
      <c r="B857" s="21"/>
      <c r="C857" s="160"/>
      <c r="D857" s="163"/>
      <c r="E857" s="164"/>
      <c r="F857" s="159"/>
      <c r="G857" s="23"/>
      <c r="H857" s="23"/>
      <c r="I857" s="23"/>
      <c r="J857" s="23"/>
      <c r="K857" s="23"/>
      <c r="L857" s="23"/>
    </row>
    <row r="858" spans="1:12" customFormat="1" ht="30" customHeight="1">
      <c r="A858" s="21"/>
      <c r="B858" s="21"/>
      <c r="C858" s="160"/>
      <c r="D858" s="163"/>
      <c r="E858" s="164"/>
      <c r="F858" s="159"/>
      <c r="G858" s="23"/>
      <c r="H858" s="23"/>
      <c r="I858" s="23"/>
      <c r="J858" s="23"/>
      <c r="K858" s="23"/>
      <c r="L858" s="23"/>
    </row>
    <row r="859" spans="1:12" customFormat="1" ht="30" customHeight="1">
      <c r="A859" s="21"/>
      <c r="B859" s="21"/>
      <c r="C859" s="160"/>
      <c r="D859" s="163"/>
      <c r="E859" s="164"/>
      <c r="F859" s="159"/>
      <c r="G859" s="23"/>
      <c r="H859" s="23"/>
      <c r="I859" s="23"/>
      <c r="J859" s="23"/>
      <c r="K859" s="23"/>
      <c r="L859" s="23"/>
    </row>
    <row r="860" spans="1:12" customFormat="1" ht="30" customHeight="1">
      <c r="A860" s="21"/>
      <c r="B860" s="21"/>
      <c r="C860" s="160"/>
      <c r="D860" s="163"/>
      <c r="E860" s="164"/>
      <c r="F860" s="159"/>
      <c r="G860" s="23"/>
      <c r="H860" s="23"/>
      <c r="I860" s="23"/>
      <c r="J860" s="23"/>
      <c r="K860" s="23"/>
      <c r="L860" s="23"/>
    </row>
    <row r="861" spans="1:12" customFormat="1" ht="30" customHeight="1">
      <c r="A861" s="21"/>
      <c r="B861" s="21"/>
      <c r="C861" s="160"/>
      <c r="D861" s="163"/>
      <c r="E861" s="164"/>
      <c r="F861" s="159"/>
      <c r="G861" s="23"/>
      <c r="H861" s="23"/>
      <c r="I861" s="23"/>
      <c r="J861" s="23"/>
      <c r="K861" s="23"/>
      <c r="L861" s="23"/>
    </row>
    <row r="862" spans="1:12" customFormat="1" ht="30" customHeight="1">
      <c r="A862" s="21"/>
      <c r="B862" s="21"/>
      <c r="C862" s="160"/>
      <c r="D862" s="163"/>
      <c r="E862" s="164"/>
      <c r="F862" s="159"/>
      <c r="G862" s="23"/>
      <c r="H862" s="23"/>
      <c r="I862" s="23"/>
      <c r="J862" s="23"/>
      <c r="K862" s="23"/>
      <c r="L862" s="23"/>
    </row>
    <row r="863" spans="1:12" customFormat="1" ht="30" customHeight="1">
      <c r="A863" s="21"/>
      <c r="B863" s="21"/>
      <c r="C863" s="160"/>
      <c r="D863" s="163"/>
      <c r="E863" s="164"/>
      <c r="F863" s="159"/>
      <c r="G863" s="23"/>
      <c r="H863" s="23"/>
      <c r="I863" s="23"/>
      <c r="J863" s="23"/>
      <c r="K863" s="23"/>
      <c r="L863" s="23"/>
    </row>
    <row r="864" spans="1:12" customFormat="1" ht="30" customHeight="1">
      <c r="A864" s="21"/>
      <c r="B864" s="21"/>
      <c r="C864" s="160"/>
      <c r="D864" s="163"/>
      <c r="E864" s="164"/>
      <c r="F864" s="159"/>
      <c r="G864" s="23"/>
      <c r="H864" s="23"/>
      <c r="I864" s="23"/>
      <c r="J864" s="23"/>
      <c r="K864" s="23"/>
      <c r="L864" s="23"/>
    </row>
    <row r="865" spans="1:12" customFormat="1" ht="30" customHeight="1">
      <c r="A865" s="21"/>
      <c r="B865" s="21"/>
      <c r="C865" s="160"/>
      <c r="D865" s="163"/>
      <c r="E865" s="164"/>
      <c r="F865" s="159"/>
      <c r="G865" s="23"/>
      <c r="H865" s="23"/>
      <c r="I865" s="23"/>
      <c r="J865" s="23"/>
      <c r="K865" s="23"/>
      <c r="L865" s="23"/>
    </row>
    <row r="866" spans="1:12" customFormat="1" ht="30" customHeight="1">
      <c r="A866" s="21"/>
      <c r="B866" s="21"/>
      <c r="C866" s="160"/>
      <c r="D866" s="163"/>
      <c r="E866" s="164"/>
      <c r="F866" s="159"/>
      <c r="G866" s="23"/>
      <c r="H866" s="23"/>
      <c r="I866" s="23"/>
      <c r="J866" s="23"/>
      <c r="K866" s="23"/>
      <c r="L866" s="23"/>
    </row>
    <row r="867" spans="1:12" customFormat="1" ht="30" customHeight="1">
      <c r="A867" s="21"/>
      <c r="B867" s="21"/>
      <c r="C867" s="160"/>
      <c r="D867" s="163"/>
      <c r="E867" s="164"/>
      <c r="F867" s="159"/>
      <c r="G867" s="23"/>
      <c r="H867" s="23"/>
      <c r="I867" s="23"/>
      <c r="J867" s="23"/>
      <c r="K867" s="23"/>
      <c r="L867" s="23"/>
    </row>
    <row r="868" spans="1:12" customFormat="1" ht="30" customHeight="1">
      <c r="A868" s="21"/>
      <c r="B868" s="21"/>
      <c r="C868" s="160"/>
      <c r="D868" s="163"/>
      <c r="E868" s="164"/>
      <c r="F868" s="159"/>
      <c r="G868" s="23"/>
      <c r="H868" s="23"/>
      <c r="I868" s="23"/>
      <c r="J868" s="23"/>
      <c r="K868" s="23"/>
      <c r="L868" s="23"/>
    </row>
    <row r="869" spans="1:12" customFormat="1" ht="30" customHeight="1">
      <c r="A869" s="21"/>
      <c r="B869" s="21"/>
      <c r="C869" s="160"/>
      <c r="D869" s="163"/>
      <c r="E869" s="164"/>
      <c r="F869" s="159"/>
      <c r="G869" s="23"/>
      <c r="H869" s="23"/>
      <c r="I869" s="23"/>
      <c r="J869" s="23"/>
      <c r="K869" s="23"/>
      <c r="L869" s="23"/>
    </row>
    <row r="870" spans="1:12" customFormat="1" ht="30" customHeight="1">
      <c r="A870" s="21"/>
      <c r="B870" s="21"/>
      <c r="C870" s="160"/>
      <c r="D870" s="163"/>
      <c r="E870" s="164"/>
      <c r="F870" s="159"/>
      <c r="G870" s="23"/>
      <c r="H870" s="23"/>
      <c r="I870" s="23"/>
      <c r="J870" s="23"/>
      <c r="K870" s="23"/>
      <c r="L870" s="23"/>
    </row>
    <row r="871" spans="1:12" customFormat="1" ht="30" customHeight="1">
      <c r="A871" s="21"/>
      <c r="B871" s="21"/>
      <c r="C871" s="160"/>
      <c r="D871" s="163"/>
      <c r="E871" s="164"/>
      <c r="F871" s="159"/>
      <c r="G871" s="23"/>
      <c r="H871" s="23"/>
      <c r="I871" s="23"/>
      <c r="J871" s="23"/>
      <c r="K871" s="23"/>
      <c r="L871" s="23"/>
    </row>
    <row r="872" spans="1:12" customFormat="1" ht="30" customHeight="1">
      <c r="A872" s="21"/>
      <c r="B872" s="21"/>
      <c r="C872" s="160"/>
      <c r="D872" s="163"/>
      <c r="E872" s="164"/>
      <c r="F872" s="159"/>
      <c r="G872" s="23"/>
      <c r="H872" s="23"/>
      <c r="I872" s="23"/>
      <c r="J872" s="23"/>
      <c r="K872" s="23"/>
      <c r="L872" s="23"/>
    </row>
    <row r="873" spans="1:12" customFormat="1" ht="30" customHeight="1">
      <c r="A873" s="21"/>
      <c r="B873" s="21"/>
      <c r="C873" s="160"/>
      <c r="D873" s="163"/>
      <c r="E873" s="164"/>
      <c r="F873" s="159"/>
      <c r="G873" s="23"/>
      <c r="H873" s="23"/>
      <c r="I873" s="23"/>
      <c r="J873" s="23"/>
      <c r="K873" s="23"/>
      <c r="L873" s="23"/>
    </row>
    <row r="874" spans="1:12" customFormat="1" ht="30" customHeight="1">
      <c r="A874" s="21"/>
      <c r="B874" s="21"/>
      <c r="C874" s="160"/>
      <c r="D874" s="163"/>
      <c r="E874" s="164"/>
      <c r="F874" s="159"/>
      <c r="G874" s="23"/>
      <c r="H874" s="23"/>
      <c r="I874" s="23"/>
      <c r="J874" s="23"/>
      <c r="K874" s="23"/>
      <c r="L874" s="23"/>
    </row>
    <row r="875" spans="1:12" customFormat="1" ht="30" customHeight="1">
      <c r="A875" s="21"/>
      <c r="B875" s="21"/>
      <c r="C875" s="160"/>
      <c r="D875" s="163"/>
      <c r="E875" s="164"/>
      <c r="F875" s="159"/>
      <c r="G875" s="23"/>
      <c r="H875" s="23"/>
      <c r="I875" s="23"/>
      <c r="J875" s="23"/>
      <c r="K875" s="23"/>
      <c r="L875" s="23"/>
    </row>
    <row r="876" spans="1:12" customFormat="1" ht="30" customHeight="1">
      <c r="A876" s="21"/>
      <c r="B876" s="21"/>
      <c r="C876" s="160"/>
      <c r="D876" s="163"/>
      <c r="E876" s="164"/>
      <c r="F876" s="159"/>
      <c r="G876" s="23"/>
      <c r="H876" s="23"/>
      <c r="I876" s="23"/>
      <c r="J876" s="23"/>
      <c r="K876" s="23"/>
      <c r="L876" s="23"/>
    </row>
    <row r="877" spans="1:12" customFormat="1" ht="30" customHeight="1">
      <c r="A877" s="21"/>
      <c r="B877" s="21"/>
      <c r="C877" s="160"/>
      <c r="D877" s="163"/>
      <c r="E877" s="164"/>
      <c r="F877" s="159"/>
      <c r="G877" s="23"/>
      <c r="H877" s="23"/>
      <c r="I877" s="23"/>
      <c r="J877" s="23"/>
      <c r="K877" s="23"/>
      <c r="L877" s="23"/>
    </row>
    <row r="878" spans="1:12" customFormat="1" ht="30" customHeight="1">
      <c r="A878" s="21"/>
      <c r="B878" s="21"/>
      <c r="C878" s="160"/>
      <c r="D878" s="163"/>
      <c r="E878" s="164"/>
      <c r="F878" s="159"/>
      <c r="G878" s="23"/>
      <c r="H878" s="23"/>
      <c r="I878" s="23"/>
      <c r="J878" s="23"/>
      <c r="K878" s="23"/>
      <c r="L878" s="23"/>
    </row>
    <row r="879" spans="1:12" customFormat="1" ht="30" customHeight="1">
      <c r="A879" s="21"/>
      <c r="B879" s="21"/>
      <c r="C879" s="160"/>
      <c r="D879" s="163"/>
      <c r="E879" s="164"/>
      <c r="F879" s="159"/>
      <c r="G879" s="23"/>
      <c r="H879" s="23"/>
      <c r="I879" s="23"/>
      <c r="J879" s="23"/>
      <c r="K879" s="23"/>
      <c r="L879" s="23"/>
    </row>
    <row r="880" spans="1:12" customFormat="1" ht="30" customHeight="1">
      <c r="A880" s="21"/>
      <c r="B880" s="21"/>
      <c r="C880" s="160"/>
      <c r="D880" s="163"/>
      <c r="E880" s="164"/>
      <c r="F880" s="159"/>
      <c r="G880" s="23"/>
      <c r="H880" s="23"/>
      <c r="I880" s="23"/>
      <c r="J880" s="23"/>
      <c r="K880" s="23"/>
      <c r="L880" s="23"/>
    </row>
    <row r="881" spans="1:12" customFormat="1" ht="30" customHeight="1">
      <c r="A881" s="21"/>
      <c r="B881" s="21"/>
      <c r="C881" s="160"/>
      <c r="D881" s="163"/>
      <c r="E881" s="164"/>
      <c r="F881" s="159"/>
      <c r="G881" s="23"/>
      <c r="H881" s="23"/>
      <c r="I881" s="23"/>
      <c r="J881" s="23"/>
      <c r="K881" s="23"/>
      <c r="L881" s="23"/>
    </row>
    <row r="882" spans="1:12" customFormat="1" ht="30" customHeight="1">
      <c r="A882" s="21"/>
      <c r="B882" s="21"/>
      <c r="C882" s="160"/>
      <c r="D882" s="163"/>
      <c r="E882" s="164"/>
      <c r="F882" s="159"/>
      <c r="G882" s="23"/>
      <c r="H882" s="23"/>
      <c r="I882" s="23"/>
      <c r="J882" s="23"/>
      <c r="K882" s="23"/>
      <c r="L882" s="23"/>
    </row>
    <row r="883" spans="1:12" customFormat="1" ht="30" customHeight="1">
      <c r="A883" s="21"/>
      <c r="B883" s="21"/>
      <c r="C883" s="160"/>
      <c r="D883" s="163"/>
      <c r="E883" s="164"/>
      <c r="F883" s="159"/>
      <c r="G883" s="23"/>
      <c r="H883" s="23"/>
      <c r="I883" s="23"/>
      <c r="J883" s="23"/>
      <c r="K883" s="23"/>
      <c r="L883" s="23"/>
    </row>
    <row r="884" spans="1:12" customFormat="1" ht="30" customHeight="1">
      <c r="A884" s="21"/>
      <c r="B884" s="21"/>
      <c r="C884" s="160"/>
      <c r="D884" s="163"/>
      <c r="E884" s="164"/>
      <c r="F884" s="159"/>
      <c r="G884" s="23"/>
      <c r="H884" s="23"/>
      <c r="I884" s="23"/>
      <c r="J884" s="23"/>
      <c r="K884" s="23"/>
      <c r="L884" s="23"/>
    </row>
    <row r="885" spans="1:12" customFormat="1" ht="30" customHeight="1">
      <c r="A885" s="21"/>
      <c r="B885" s="21"/>
      <c r="C885" s="160"/>
      <c r="D885" s="163"/>
      <c r="E885" s="164"/>
      <c r="F885" s="159"/>
      <c r="G885" s="23"/>
      <c r="H885" s="23"/>
      <c r="I885" s="23"/>
      <c r="J885" s="23"/>
      <c r="K885" s="23"/>
      <c r="L885" s="23"/>
    </row>
    <row r="886" spans="1:12" customFormat="1" ht="30" customHeight="1">
      <c r="A886" s="21"/>
      <c r="B886" s="21"/>
      <c r="C886" s="160"/>
      <c r="D886" s="163"/>
      <c r="E886" s="164"/>
      <c r="F886" s="159"/>
      <c r="G886" s="23"/>
      <c r="H886" s="23"/>
      <c r="I886" s="23"/>
      <c r="J886" s="23"/>
      <c r="K886" s="23"/>
      <c r="L886" s="23"/>
    </row>
    <row r="887" spans="1:12" customFormat="1" ht="30" customHeight="1">
      <c r="A887" s="21"/>
      <c r="B887" s="21"/>
      <c r="C887" s="160"/>
      <c r="D887" s="163"/>
      <c r="E887" s="164"/>
      <c r="F887" s="159"/>
      <c r="G887" s="23"/>
      <c r="H887" s="23"/>
      <c r="I887" s="23"/>
      <c r="J887" s="23"/>
      <c r="K887" s="23"/>
      <c r="L887" s="23"/>
    </row>
    <row r="888" spans="1:12" customFormat="1" ht="30" customHeight="1">
      <c r="A888" s="21"/>
      <c r="B888" s="21"/>
      <c r="C888" s="160"/>
      <c r="D888" s="163"/>
      <c r="E888" s="164"/>
      <c r="F888" s="159"/>
      <c r="G888" s="23"/>
      <c r="H888" s="23"/>
      <c r="I888" s="23"/>
      <c r="J888" s="23"/>
      <c r="K888" s="23"/>
      <c r="L888" s="23"/>
    </row>
    <row r="889" spans="1:12" customFormat="1" ht="30" customHeight="1">
      <c r="A889" s="21"/>
      <c r="B889" s="21"/>
      <c r="C889" s="160"/>
      <c r="D889" s="163"/>
      <c r="E889" s="164"/>
      <c r="F889" s="159"/>
      <c r="G889" s="23"/>
      <c r="H889" s="23"/>
      <c r="I889" s="23"/>
      <c r="J889" s="23"/>
      <c r="K889" s="23"/>
      <c r="L889" s="23"/>
    </row>
    <row r="890" spans="1:12" customFormat="1" ht="30" customHeight="1">
      <c r="A890" s="21"/>
      <c r="B890" s="21"/>
      <c r="C890" s="160"/>
      <c r="D890" s="163"/>
      <c r="E890" s="164"/>
      <c r="F890" s="159"/>
      <c r="G890" s="23"/>
      <c r="H890" s="23"/>
      <c r="I890" s="23"/>
      <c r="J890" s="23"/>
      <c r="K890" s="23"/>
      <c r="L890" s="23"/>
    </row>
    <row r="891" spans="1:12" customFormat="1" ht="30" customHeight="1">
      <c r="A891" s="21"/>
      <c r="B891" s="21"/>
      <c r="C891" s="160"/>
      <c r="D891" s="163"/>
      <c r="E891" s="164"/>
      <c r="F891" s="159"/>
      <c r="G891" s="23"/>
      <c r="H891" s="23"/>
      <c r="I891" s="23"/>
      <c r="J891" s="23"/>
      <c r="K891" s="23"/>
      <c r="L891" s="23"/>
    </row>
    <row r="892" spans="1:12" customFormat="1" ht="30" customHeight="1">
      <c r="A892" s="21"/>
      <c r="B892" s="21"/>
      <c r="C892" s="160"/>
      <c r="D892" s="163"/>
      <c r="E892" s="164"/>
      <c r="F892" s="159"/>
      <c r="G892" s="23"/>
      <c r="H892" s="23"/>
      <c r="I892" s="23"/>
      <c r="J892" s="23"/>
      <c r="K892" s="23"/>
      <c r="L892" s="23"/>
    </row>
    <row r="893" spans="1:12" customFormat="1" ht="30" customHeight="1">
      <c r="A893" s="21"/>
      <c r="B893" s="21"/>
      <c r="C893" s="160"/>
      <c r="D893" s="163"/>
      <c r="E893" s="164"/>
      <c r="F893" s="159"/>
      <c r="G893" s="23"/>
      <c r="H893" s="23"/>
      <c r="I893" s="23"/>
      <c r="J893" s="23"/>
      <c r="K893" s="23"/>
      <c r="L893" s="23"/>
    </row>
    <row r="894" spans="1:12" customFormat="1" ht="30" customHeight="1">
      <c r="A894" s="21"/>
      <c r="B894" s="21"/>
      <c r="C894" s="160"/>
      <c r="D894" s="163"/>
      <c r="E894" s="164"/>
      <c r="F894" s="159"/>
      <c r="G894" s="23"/>
      <c r="H894" s="23"/>
      <c r="I894" s="23"/>
      <c r="J894" s="23"/>
      <c r="K894" s="23"/>
      <c r="L894" s="23"/>
    </row>
    <row r="895" spans="1:12" customFormat="1" ht="30" customHeight="1">
      <c r="A895" s="21"/>
      <c r="B895" s="21"/>
      <c r="C895" s="160"/>
      <c r="D895" s="163"/>
      <c r="E895" s="164"/>
      <c r="F895" s="159"/>
      <c r="G895" s="23"/>
      <c r="H895" s="23"/>
      <c r="I895" s="23"/>
      <c r="J895" s="23"/>
      <c r="K895" s="23"/>
      <c r="L895" s="23"/>
    </row>
    <row r="896" spans="1:12" customFormat="1" ht="30" customHeight="1">
      <c r="A896" s="21"/>
      <c r="B896" s="21"/>
      <c r="C896" s="160"/>
      <c r="D896" s="163"/>
      <c r="E896" s="164"/>
      <c r="F896" s="159"/>
      <c r="G896" s="23"/>
      <c r="H896" s="23"/>
      <c r="I896" s="23"/>
      <c r="J896" s="23"/>
      <c r="K896" s="23"/>
      <c r="L896" s="23"/>
    </row>
    <row r="897" spans="1:12" customFormat="1" ht="30" customHeight="1">
      <c r="A897" s="21"/>
      <c r="B897" s="21"/>
      <c r="C897" s="160"/>
      <c r="D897" s="163"/>
      <c r="E897" s="164"/>
      <c r="F897" s="159"/>
      <c r="G897" s="23"/>
      <c r="H897" s="23"/>
      <c r="I897" s="23"/>
      <c r="J897" s="23"/>
      <c r="K897" s="23"/>
      <c r="L897" s="23"/>
    </row>
    <row r="898" spans="1:12" customFormat="1" ht="30" customHeight="1">
      <c r="A898" s="21"/>
      <c r="B898" s="21"/>
      <c r="C898" s="160"/>
      <c r="D898" s="163"/>
      <c r="E898" s="164"/>
      <c r="F898" s="159"/>
      <c r="G898" s="23"/>
      <c r="H898" s="23"/>
      <c r="I898" s="23"/>
      <c r="J898" s="23"/>
      <c r="K898" s="23"/>
      <c r="L898" s="23"/>
    </row>
    <row r="899" spans="1:12" customFormat="1" ht="30" customHeight="1">
      <c r="A899" s="21"/>
      <c r="B899" s="21"/>
      <c r="C899" s="160"/>
      <c r="D899" s="163"/>
      <c r="E899" s="164"/>
      <c r="F899" s="159"/>
      <c r="G899" s="23"/>
      <c r="H899" s="23"/>
      <c r="I899" s="23"/>
      <c r="J899" s="23"/>
      <c r="K899" s="23"/>
      <c r="L899" s="23"/>
    </row>
    <row r="900" spans="1:12" customFormat="1" ht="30" customHeight="1">
      <c r="A900" s="21"/>
      <c r="B900" s="21"/>
      <c r="C900" s="160"/>
      <c r="D900" s="163"/>
      <c r="E900" s="164"/>
      <c r="F900" s="159"/>
      <c r="G900" s="23"/>
      <c r="H900" s="23"/>
      <c r="I900" s="23"/>
      <c r="J900" s="23"/>
      <c r="K900" s="23"/>
      <c r="L900" s="23"/>
    </row>
    <row r="901" spans="1:12" customFormat="1" ht="30" customHeight="1">
      <c r="A901" s="21"/>
      <c r="B901" s="21"/>
      <c r="C901" s="160"/>
      <c r="D901" s="163"/>
      <c r="E901" s="164"/>
      <c r="F901" s="159"/>
      <c r="G901" s="23"/>
      <c r="H901" s="23"/>
      <c r="I901" s="23"/>
      <c r="J901" s="23"/>
      <c r="K901" s="23"/>
      <c r="L901" s="23"/>
    </row>
    <row r="902" spans="1:12" customFormat="1" ht="30" customHeight="1">
      <c r="A902" s="21"/>
      <c r="B902" s="21"/>
      <c r="C902" s="160"/>
      <c r="D902" s="163"/>
      <c r="E902" s="164"/>
      <c r="F902" s="159"/>
      <c r="G902" s="23"/>
      <c r="H902" s="23"/>
      <c r="I902" s="23"/>
      <c r="J902" s="23"/>
      <c r="K902" s="23"/>
      <c r="L902" s="23"/>
    </row>
    <row r="903" spans="1:12" customFormat="1" ht="30" customHeight="1">
      <c r="A903" s="21"/>
      <c r="B903" s="21"/>
      <c r="C903" s="160"/>
      <c r="D903" s="163"/>
      <c r="E903" s="164"/>
      <c r="F903" s="159"/>
      <c r="G903" s="23"/>
      <c r="H903" s="23"/>
      <c r="I903" s="23"/>
      <c r="J903" s="23"/>
      <c r="K903" s="23"/>
      <c r="L903" s="23"/>
    </row>
    <row r="904" spans="1:12" customFormat="1" ht="30" customHeight="1">
      <c r="A904" s="21"/>
      <c r="B904" s="21"/>
      <c r="C904" s="160"/>
      <c r="D904" s="163"/>
      <c r="E904" s="164"/>
      <c r="F904" s="159"/>
      <c r="G904" s="23"/>
      <c r="H904" s="23"/>
      <c r="I904" s="23"/>
      <c r="J904" s="23"/>
      <c r="K904" s="23"/>
      <c r="L904" s="23"/>
    </row>
    <row r="905" spans="1:12" customFormat="1" ht="30" customHeight="1">
      <c r="A905" s="21"/>
      <c r="B905" s="21"/>
      <c r="C905" s="160"/>
      <c r="D905" s="163"/>
      <c r="E905" s="164"/>
      <c r="F905" s="159"/>
      <c r="G905" s="23"/>
      <c r="H905" s="23"/>
      <c r="I905" s="23"/>
      <c r="J905" s="23"/>
      <c r="K905" s="23"/>
      <c r="L905" s="23"/>
    </row>
    <row r="906" spans="1:12" customFormat="1" ht="30" customHeight="1">
      <c r="A906" s="21"/>
      <c r="B906" s="21"/>
      <c r="C906" s="160"/>
      <c r="D906" s="163"/>
      <c r="E906" s="164"/>
      <c r="F906" s="159"/>
      <c r="G906" s="23"/>
      <c r="H906" s="23"/>
      <c r="I906" s="23"/>
      <c r="J906" s="23"/>
      <c r="K906" s="23"/>
      <c r="L906" s="23"/>
    </row>
    <row r="907" spans="1:12" customFormat="1" ht="30" customHeight="1">
      <c r="A907" s="21"/>
      <c r="B907" s="21"/>
      <c r="C907" s="160"/>
      <c r="D907" s="163"/>
      <c r="E907" s="164"/>
      <c r="F907" s="159"/>
      <c r="G907" s="23"/>
      <c r="H907" s="23"/>
      <c r="I907" s="23"/>
      <c r="J907" s="23"/>
      <c r="K907" s="23"/>
      <c r="L907" s="23"/>
    </row>
    <row r="908" spans="1:12" customFormat="1" ht="30" customHeight="1">
      <c r="A908" s="21"/>
      <c r="B908" s="21"/>
      <c r="C908" s="160"/>
      <c r="D908" s="163"/>
      <c r="E908" s="164"/>
      <c r="F908" s="159"/>
      <c r="G908" s="23"/>
      <c r="H908" s="23"/>
      <c r="I908" s="23"/>
      <c r="J908" s="23"/>
      <c r="K908" s="23"/>
      <c r="L908" s="23"/>
    </row>
    <row r="909" spans="1:12" customFormat="1" ht="30" customHeight="1">
      <c r="A909" s="21"/>
      <c r="B909" s="21"/>
      <c r="C909" s="160"/>
      <c r="D909" s="163"/>
      <c r="E909" s="164"/>
      <c r="F909" s="159"/>
      <c r="G909" s="23"/>
      <c r="H909" s="23"/>
      <c r="I909" s="23"/>
      <c r="J909" s="23"/>
      <c r="K909" s="23"/>
      <c r="L909" s="23"/>
    </row>
    <row r="910" spans="1:12" customFormat="1" ht="30" customHeight="1">
      <c r="A910" s="21"/>
      <c r="B910" s="21"/>
      <c r="C910" s="160"/>
      <c r="D910" s="163"/>
      <c r="E910" s="164"/>
      <c r="F910" s="159"/>
      <c r="G910" s="23"/>
      <c r="H910" s="23"/>
      <c r="I910" s="23"/>
      <c r="J910" s="23"/>
      <c r="K910" s="23"/>
      <c r="L910" s="23"/>
    </row>
    <row r="911" spans="1:12" customFormat="1" ht="30" customHeight="1">
      <c r="A911" s="21"/>
      <c r="B911" s="21"/>
      <c r="C911" s="160"/>
      <c r="D911" s="163"/>
      <c r="E911" s="164"/>
      <c r="F911" s="159"/>
      <c r="G911" s="23"/>
      <c r="H911" s="23"/>
      <c r="I911" s="23"/>
      <c r="J911" s="23"/>
      <c r="K911" s="23"/>
      <c r="L911" s="23"/>
    </row>
    <row r="912" spans="1:12" customFormat="1" ht="30" customHeight="1">
      <c r="A912" s="21"/>
      <c r="B912" s="21"/>
      <c r="C912" s="160"/>
      <c r="D912" s="163"/>
      <c r="E912" s="164"/>
      <c r="F912" s="159"/>
      <c r="G912" s="23"/>
      <c r="H912" s="23"/>
      <c r="I912" s="23"/>
      <c r="J912" s="23"/>
      <c r="K912" s="23"/>
      <c r="L912" s="23"/>
    </row>
    <row r="913" spans="1:12" customFormat="1" ht="30" customHeight="1">
      <c r="A913" s="21"/>
      <c r="B913" s="21"/>
      <c r="C913" s="160"/>
      <c r="D913" s="163"/>
      <c r="E913" s="164"/>
      <c r="F913" s="159"/>
      <c r="G913" s="23"/>
      <c r="H913" s="23"/>
      <c r="I913" s="23"/>
      <c r="J913" s="23"/>
      <c r="K913" s="23"/>
      <c r="L913" s="23"/>
    </row>
    <row r="914" spans="1:12" customFormat="1" ht="30" customHeight="1">
      <c r="A914" s="21"/>
      <c r="B914" s="21"/>
      <c r="C914" s="160"/>
      <c r="D914" s="163"/>
      <c r="E914" s="164"/>
      <c r="F914" s="159"/>
      <c r="G914" s="23"/>
      <c r="H914" s="23"/>
      <c r="I914" s="23"/>
      <c r="J914" s="23"/>
      <c r="K914" s="23"/>
      <c r="L914" s="23"/>
    </row>
    <row r="915" spans="1:12" customFormat="1" ht="30" customHeight="1">
      <c r="A915" s="21"/>
      <c r="B915" s="21"/>
      <c r="C915" s="160"/>
      <c r="D915" s="163"/>
      <c r="E915" s="164"/>
      <c r="F915" s="159"/>
      <c r="G915" s="23"/>
      <c r="H915" s="23"/>
      <c r="I915" s="23"/>
      <c r="J915" s="23"/>
      <c r="K915" s="23"/>
      <c r="L915" s="23"/>
    </row>
    <row r="916" spans="1:12" customFormat="1" ht="30" customHeight="1">
      <c r="A916" s="21"/>
      <c r="B916" s="21"/>
      <c r="C916" s="160"/>
      <c r="D916" s="163"/>
      <c r="E916" s="164"/>
      <c r="F916" s="159"/>
      <c r="G916" s="23"/>
      <c r="H916" s="23"/>
      <c r="I916" s="23"/>
      <c r="J916" s="23"/>
      <c r="K916" s="23"/>
      <c r="L916" s="23"/>
    </row>
    <row r="917" spans="1:12" customFormat="1" ht="30" customHeight="1">
      <c r="A917" s="21"/>
      <c r="B917" s="21"/>
      <c r="C917" s="160"/>
      <c r="D917" s="163"/>
      <c r="E917" s="164"/>
      <c r="F917" s="159"/>
      <c r="G917" s="23"/>
      <c r="H917" s="23"/>
      <c r="I917" s="23"/>
      <c r="J917" s="23"/>
      <c r="K917" s="23"/>
      <c r="L917" s="23"/>
    </row>
    <row r="918" spans="1:12" customFormat="1" ht="30" customHeight="1">
      <c r="A918" s="21"/>
      <c r="B918" s="21"/>
      <c r="C918" s="160"/>
      <c r="D918" s="163"/>
      <c r="E918" s="164"/>
      <c r="F918" s="159"/>
      <c r="G918" s="23"/>
      <c r="H918" s="23"/>
      <c r="I918" s="23"/>
      <c r="J918" s="23"/>
      <c r="K918" s="23"/>
      <c r="L918" s="23"/>
    </row>
    <row r="919" spans="1:12" customFormat="1" ht="30" customHeight="1">
      <c r="A919" s="21"/>
      <c r="B919" s="21"/>
      <c r="C919" s="160"/>
      <c r="D919" s="163"/>
      <c r="E919" s="164"/>
      <c r="F919" s="159"/>
      <c r="G919" s="23"/>
      <c r="H919" s="23"/>
      <c r="I919" s="23"/>
      <c r="J919" s="23"/>
      <c r="K919" s="23"/>
      <c r="L919" s="23"/>
    </row>
    <row r="920" spans="1:12" customFormat="1" ht="30" customHeight="1">
      <c r="A920" s="21"/>
      <c r="B920" s="21"/>
      <c r="C920" s="160"/>
      <c r="D920" s="163"/>
      <c r="E920" s="164"/>
      <c r="F920" s="159"/>
      <c r="G920" s="23"/>
      <c r="H920" s="23"/>
      <c r="I920" s="23"/>
      <c r="J920" s="23"/>
      <c r="K920" s="23"/>
      <c r="L920" s="23"/>
    </row>
    <row r="921" spans="1:12" customFormat="1" ht="30" customHeight="1">
      <c r="A921" s="21"/>
      <c r="B921" s="21"/>
      <c r="C921" s="160"/>
      <c r="D921" s="163"/>
      <c r="E921" s="164"/>
      <c r="F921" s="159"/>
      <c r="G921" s="23"/>
      <c r="H921" s="23"/>
      <c r="I921" s="23"/>
      <c r="J921" s="23"/>
      <c r="K921" s="23"/>
      <c r="L921" s="23"/>
    </row>
    <row r="922" spans="1:12" customFormat="1" ht="30" customHeight="1">
      <c r="A922" s="21"/>
      <c r="B922" s="21"/>
      <c r="C922" s="160"/>
      <c r="D922" s="163"/>
      <c r="E922" s="164"/>
      <c r="F922" s="159"/>
      <c r="G922" s="23"/>
      <c r="H922" s="23"/>
      <c r="I922" s="23"/>
      <c r="J922" s="23"/>
      <c r="K922" s="23"/>
      <c r="L922" s="23"/>
    </row>
    <row r="923" spans="1:12" customFormat="1" ht="30" customHeight="1">
      <c r="A923" s="21"/>
      <c r="B923" s="21"/>
      <c r="C923" s="160"/>
      <c r="D923" s="163"/>
      <c r="E923" s="164"/>
      <c r="F923" s="159"/>
      <c r="G923" s="23"/>
      <c r="H923" s="23"/>
      <c r="I923" s="23"/>
      <c r="J923" s="23"/>
      <c r="K923" s="23"/>
      <c r="L923" s="23"/>
    </row>
    <row r="924" spans="1:12" customFormat="1" ht="30" customHeight="1">
      <c r="A924" s="21"/>
      <c r="B924" s="21"/>
      <c r="C924" s="160"/>
      <c r="D924" s="163"/>
      <c r="E924" s="164"/>
      <c r="F924" s="159"/>
      <c r="G924" s="23"/>
      <c r="H924" s="23"/>
      <c r="I924" s="23"/>
      <c r="J924" s="23"/>
      <c r="K924" s="23"/>
      <c r="L924" s="23"/>
    </row>
    <row r="925" spans="1:12" customFormat="1" ht="30" customHeight="1">
      <c r="A925" s="21"/>
      <c r="B925" s="21"/>
      <c r="C925" s="160"/>
      <c r="D925" s="163"/>
      <c r="E925" s="164"/>
      <c r="F925" s="159"/>
      <c r="G925" s="23"/>
      <c r="H925" s="23"/>
      <c r="I925" s="23"/>
      <c r="J925" s="23"/>
      <c r="K925" s="23"/>
      <c r="L925" s="23"/>
    </row>
    <row r="926" spans="1:12" customFormat="1" ht="30" customHeight="1">
      <c r="A926" s="21"/>
      <c r="B926" s="21"/>
      <c r="C926" s="160"/>
      <c r="D926" s="163"/>
      <c r="E926" s="164"/>
      <c r="F926" s="159"/>
      <c r="G926" s="23"/>
      <c r="H926" s="23"/>
      <c r="I926" s="23"/>
      <c r="J926" s="23"/>
      <c r="K926" s="23"/>
      <c r="L926" s="23"/>
    </row>
    <row r="927" spans="1:12" customFormat="1" ht="30" customHeight="1">
      <c r="A927" s="21"/>
      <c r="B927" s="21"/>
      <c r="C927" s="160"/>
      <c r="D927" s="163"/>
      <c r="E927" s="164"/>
      <c r="F927" s="159"/>
      <c r="G927" s="23"/>
      <c r="H927" s="23"/>
      <c r="I927" s="23"/>
      <c r="J927" s="23"/>
      <c r="K927" s="23"/>
      <c r="L927" s="23"/>
    </row>
    <row r="928" spans="1:12" customFormat="1" ht="30" customHeight="1">
      <c r="A928" s="21"/>
      <c r="B928" s="21"/>
      <c r="C928" s="160"/>
      <c r="D928" s="163"/>
      <c r="E928" s="164"/>
      <c r="F928" s="159"/>
      <c r="G928" s="23"/>
      <c r="H928" s="23"/>
      <c r="I928" s="23"/>
      <c r="J928" s="23"/>
      <c r="K928" s="23"/>
      <c r="L928" s="23"/>
    </row>
    <row r="929" spans="1:12" customFormat="1" ht="30" customHeight="1">
      <c r="A929" s="21"/>
      <c r="B929" s="21"/>
      <c r="C929" s="160"/>
      <c r="D929" s="163"/>
      <c r="E929" s="164"/>
      <c r="F929" s="159"/>
      <c r="G929" s="23"/>
      <c r="H929" s="23"/>
      <c r="I929" s="23"/>
      <c r="J929" s="23"/>
      <c r="K929" s="23"/>
      <c r="L929" s="23"/>
    </row>
    <row r="930" spans="1:12" customFormat="1" ht="30" customHeight="1">
      <c r="A930" s="21"/>
      <c r="B930" s="21"/>
      <c r="C930" s="160"/>
      <c r="D930" s="163"/>
      <c r="E930" s="164"/>
      <c r="F930" s="159"/>
      <c r="G930" s="23"/>
      <c r="H930" s="23"/>
      <c r="I930" s="23"/>
      <c r="J930" s="23"/>
      <c r="K930" s="23"/>
      <c r="L930" s="23"/>
    </row>
    <row r="931" spans="1:12" customFormat="1" ht="30" customHeight="1">
      <c r="A931" s="21"/>
      <c r="B931" s="21"/>
      <c r="C931" s="160"/>
      <c r="D931" s="163"/>
      <c r="E931" s="164"/>
      <c r="F931" s="159"/>
      <c r="G931" s="23"/>
      <c r="H931" s="23"/>
      <c r="I931" s="23"/>
      <c r="J931" s="23"/>
      <c r="K931" s="23"/>
      <c r="L931" s="23"/>
    </row>
    <row r="932" spans="1:12" customFormat="1" ht="30" customHeight="1">
      <c r="A932" s="21"/>
      <c r="B932" s="21"/>
      <c r="C932" s="160"/>
      <c r="D932" s="163"/>
      <c r="E932" s="164"/>
      <c r="F932" s="159"/>
      <c r="G932" s="23"/>
      <c r="H932" s="23"/>
      <c r="I932" s="23"/>
      <c r="J932" s="23"/>
      <c r="K932" s="23"/>
      <c r="L932" s="23"/>
    </row>
    <row r="933" spans="1:12" customFormat="1" ht="30" customHeight="1">
      <c r="A933" s="21"/>
      <c r="B933" s="21"/>
      <c r="C933" s="160"/>
      <c r="D933" s="163"/>
      <c r="E933" s="164"/>
      <c r="F933" s="159"/>
      <c r="G933" s="23"/>
      <c r="H933" s="23"/>
      <c r="I933" s="23"/>
      <c r="J933" s="23"/>
      <c r="K933" s="23"/>
      <c r="L933" s="23"/>
    </row>
    <row r="934" spans="1:12" customFormat="1" ht="30" customHeight="1">
      <c r="A934" s="21"/>
      <c r="B934" s="21"/>
      <c r="C934" s="160"/>
      <c r="D934" s="163"/>
      <c r="E934" s="164"/>
      <c r="F934" s="159"/>
      <c r="G934" s="23"/>
      <c r="H934" s="23"/>
      <c r="I934" s="23"/>
      <c r="J934" s="23"/>
      <c r="K934" s="23"/>
      <c r="L934" s="23"/>
    </row>
    <row r="935" spans="1:12" customFormat="1" ht="30" customHeight="1">
      <c r="A935" s="21"/>
      <c r="B935" s="21"/>
      <c r="C935" s="160"/>
      <c r="D935" s="163"/>
      <c r="E935" s="164"/>
      <c r="F935" s="159"/>
      <c r="G935" s="23"/>
      <c r="H935" s="23"/>
      <c r="I935" s="23"/>
      <c r="J935" s="23"/>
      <c r="K935" s="23"/>
      <c r="L935" s="23"/>
    </row>
    <row r="936" spans="1:12" customFormat="1" ht="30" customHeight="1">
      <c r="A936" s="21"/>
      <c r="B936" s="21"/>
      <c r="C936" s="160"/>
      <c r="D936" s="163"/>
      <c r="E936" s="164"/>
      <c r="F936" s="159"/>
      <c r="G936" s="23"/>
      <c r="H936" s="23"/>
      <c r="I936" s="23"/>
      <c r="J936" s="23"/>
      <c r="K936" s="23"/>
      <c r="L936" s="23"/>
    </row>
    <row r="937" spans="1:12" customFormat="1" ht="30" customHeight="1">
      <c r="A937" s="21"/>
      <c r="B937" s="21"/>
      <c r="C937" s="160"/>
      <c r="D937" s="163"/>
      <c r="E937" s="164"/>
      <c r="F937" s="159"/>
      <c r="G937" s="23"/>
      <c r="H937" s="23"/>
      <c r="I937" s="23"/>
      <c r="J937" s="23"/>
      <c r="K937" s="23"/>
      <c r="L937" s="23"/>
    </row>
    <row r="938" spans="1:12" customFormat="1" ht="30" customHeight="1">
      <c r="A938" s="21"/>
      <c r="B938" s="21"/>
      <c r="C938" s="160"/>
      <c r="D938" s="163"/>
      <c r="E938" s="164"/>
      <c r="F938" s="159"/>
      <c r="G938" s="23"/>
      <c r="H938" s="23"/>
      <c r="I938" s="23"/>
      <c r="J938" s="23"/>
      <c r="K938" s="23"/>
      <c r="L938" s="23"/>
    </row>
    <row r="939" spans="1:12" customFormat="1" ht="30" customHeight="1">
      <c r="A939" s="21"/>
      <c r="B939" s="21"/>
      <c r="C939" s="160"/>
      <c r="D939" s="163"/>
      <c r="E939" s="164"/>
      <c r="F939" s="159"/>
      <c r="G939" s="23"/>
      <c r="H939" s="23"/>
      <c r="I939" s="23"/>
      <c r="J939" s="23"/>
      <c r="K939" s="23"/>
      <c r="L939" s="23"/>
    </row>
    <row r="940" spans="1:12" customFormat="1" ht="30" customHeight="1">
      <c r="A940" s="21"/>
      <c r="B940" s="21"/>
      <c r="C940" s="160"/>
      <c r="D940" s="163"/>
      <c r="E940" s="164"/>
      <c r="F940" s="159"/>
      <c r="G940" s="23"/>
      <c r="H940" s="23"/>
      <c r="I940" s="23"/>
      <c r="J940" s="23"/>
      <c r="K940" s="23"/>
      <c r="L940" s="23"/>
    </row>
    <row r="941" spans="1:12" customFormat="1" ht="30" customHeight="1">
      <c r="A941" s="21"/>
      <c r="B941" s="21"/>
      <c r="C941" s="160"/>
      <c r="D941" s="163"/>
      <c r="E941" s="164"/>
      <c r="F941" s="159"/>
      <c r="G941" s="23"/>
      <c r="H941" s="23"/>
      <c r="I941" s="23"/>
      <c r="J941" s="23"/>
      <c r="K941" s="23"/>
      <c r="L941" s="23"/>
    </row>
    <row r="942" spans="1:12" customFormat="1" ht="30" customHeight="1">
      <c r="A942" s="21"/>
      <c r="B942" s="21"/>
      <c r="C942" s="160"/>
      <c r="D942" s="163"/>
      <c r="E942" s="164"/>
      <c r="F942" s="159"/>
      <c r="G942" s="23"/>
      <c r="H942" s="23"/>
      <c r="I942" s="23"/>
      <c r="J942" s="23"/>
      <c r="K942" s="23"/>
      <c r="L942" s="23"/>
    </row>
    <row r="943" spans="1:12" customFormat="1" ht="30" customHeight="1">
      <c r="A943" s="21"/>
      <c r="B943" s="21"/>
      <c r="C943" s="160"/>
      <c r="D943" s="163"/>
      <c r="E943" s="164"/>
      <c r="F943" s="159"/>
      <c r="G943" s="23"/>
      <c r="H943" s="23"/>
      <c r="I943" s="23"/>
      <c r="J943" s="23"/>
      <c r="K943" s="23"/>
      <c r="L943" s="23"/>
    </row>
    <row r="944" spans="1:12" customFormat="1" ht="30" customHeight="1">
      <c r="A944" s="21"/>
      <c r="B944" s="21"/>
      <c r="C944" s="160"/>
      <c r="D944" s="163"/>
      <c r="E944" s="164"/>
      <c r="F944" s="159"/>
      <c r="G944" s="23"/>
      <c r="H944" s="23"/>
      <c r="I944" s="23"/>
      <c r="J944" s="23"/>
      <c r="K944" s="23"/>
      <c r="L944" s="23"/>
    </row>
    <row r="945" spans="1:12" customFormat="1" ht="30" customHeight="1">
      <c r="A945" s="21"/>
      <c r="B945" s="21"/>
      <c r="C945" s="160"/>
      <c r="D945" s="163"/>
      <c r="E945" s="164"/>
      <c r="F945" s="159"/>
      <c r="G945" s="23"/>
      <c r="H945" s="23"/>
      <c r="I945" s="23"/>
      <c r="J945" s="23"/>
      <c r="K945" s="23"/>
      <c r="L945" s="23"/>
    </row>
    <row r="946" spans="1:12" customFormat="1" ht="30" customHeight="1">
      <c r="A946" s="21"/>
      <c r="B946" s="21"/>
      <c r="C946" s="160"/>
      <c r="D946" s="163"/>
      <c r="E946" s="164"/>
      <c r="F946" s="159"/>
      <c r="G946" s="23"/>
      <c r="H946" s="23"/>
      <c r="I946" s="23"/>
      <c r="J946" s="23"/>
      <c r="K946" s="23"/>
      <c r="L946" s="23"/>
    </row>
    <row r="947" spans="1:12" customFormat="1" ht="30" customHeight="1">
      <c r="A947" s="21"/>
      <c r="B947" s="21"/>
      <c r="C947" s="160"/>
      <c r="D947" s="163"/>
      <c r="E947" s="164"/>
      <c r="F947" s="159"/>
      <c r="G947" s="23"/>
      <c r="H947" s="23"/>
      <c r="I947" s="23"/>
      <c r="J947" s="23"/>
      <c r="K947" s="23"/>
      <c r="L947" s="23"/>
    </row>
    <row r="948" spans="1:12" customFormat="1" ht="30" customHeight="1">
      <c r="A948" s="21"/>
      <c r="B948" s="21"/>
      <c r="C948" s="160"/>
      <c r="D948" s="163"/>
      <c r="E948" s="164"/>
      <c r="F948" s="159"/>
      <c r="G948" s="23"/>
      <c r="H948" s="23"/>
      <c r="I948" s="23"/>
      <c r="J948" s="23"/>
      <c r="K948" s="23"/>
      <c r="L948" s="23"/>
    </row>
    <row r="949" spans="1:12" customFormat="1" ht="30" customHeight="1">
      <c r="A949" s="21"/>
      <c r="B949" s="21"/>
      <c r="C949" s="160"/>
      <c r="D949" s="163"/>
      <c r="E949" s="164"/>
      <c r="F949" s="159"/>
      <c r="G949" s="23"/>
      <c r="H949" s="23"/>
      <c r="I949" s="23"/>
      <c r="J949" s="23"/>
      <c r="K949" s="23"/>
      <c r="L949" s="23"/>
    </row>
    <row r="950" spans="1:12" customFormat="1" ht="30" customHeight="1">
      <c r="A950" s="21"/>
      <c r="B950" s="21"/>
      <c r="C950" s="160"/>
      <c r="D950" s="163"/>
      <c r="E950" s="164"/>
      <c r="F950" s="159"/>
      <c r="G950" s="23"/>
      <c r="H950" s="23"/>
      <c r="I950" s="23"/>
      <c r="J950" s="23"/>
      <c r="K950" s="23"/>
      <c r="L950" s="23"/>
    </row>
    <row r="951" spans="1:12" customFormat="1" ht="30" customHeight="1">
      <c r="A951" s="21"/>
      <c r="B951" s="21"/>
      <c r="C951" s="160"/>
      <c r="D951" s="163"/>
      <c r="E951" s="164"/>
      <c r="F951" s="159"/>
      <c r="G951" s="23"/>
      <c r="H951" s="23"/>
      <c r="I951" s="23"/>
      <c r="J951" s="23"/>
      <c r="K951" s="23"/>
      <c r="L951" s="23"/>
    </row>
    <row r="952" spans="1:12" customFormat="1" ht="30" customHeight="1">
      <c r="A952" s="21"/>
      <c r="B952" s="21"/>
      <c r="C952" s="160"/>
      <c r="D952" s="163"/>
      <c r="E952" s="164"/>
      <c r="F952" s="159"/>
      <c r="G952" s="23"/>
      <c r="H952" s="23"/>
      <c r="I952" s="23"/>
      <c r="J952" s="23"/>
      <c r="K952" s="23"/>
      <c r="L952" s="23"/>
    </row>
    <row r="953" spans="1:12" customFormat="1" ht="30" customHeight="1">
      <c r="A953" s="21"/>
      <c r="B953" s="21"/>
      <c r="C953" s="160"/>
      <c r="D953" s="163"/>
      <c r="E953" s="164"/>
      <c r="F953" s="159"/>
      <c r="G953" s="23"/>
      <c r="H953" s="23"/>
      <c r="I953" s="23"/>
      <c r="J953" s="23"/>
      <c r="K953" s="23"/>
      <c r="L953" s="23"/>
    </row>
    <row r="954" spans="1:12" customFormat="1" ht="30" customHeight="1">
      <c r="A954" s="21"/>
      <c r="B954" s="21"/>
      <c r="C954" s="160"/>
      <c r="D954" s="163"/>
      <c r="E954" s="164"/>
      <c r="F954" s="159"/>
      <c r="G954" s="23"/>
      <c r="H954" s="23"/>
      <c r="I954" s="23"/>
      <c r="J954" s="23"/>
      <c r="K954" s="23"/>
      <c r="L954" s="23"/>
    </row>
    <row r="955" spans="1:12" customFormat="1" ht="30" customHeight="1">
      <c r="A955" s="21"/>
      <c r="B955" s="21"/>
      <c r="C955" s="160"/>
      <c r="D955" s="163"/>
      <c r="E955" s="164"/>
      <c r="F955" s="159"/>
      <c r="G955" s="23"/>
      <c r="H955" s="23"/>
      <c r="I955" s="23"/>
      <c r="J955" s="23"/>
      <c r="K955" s="23"/>
      <c r="L955" s="23"/>
    </row>
    <row r="956" spans="1:12" customFormat="1" ht="30" customHeight="1">
      <c r="A956" s="21"/>
      <c r="B956" s="21"/>
      <c r="C956" s="160"/>
      <c r="D956" s="163"/>
      <c r="E956" s="164"/>
      <c r="F956" s="159"/>
      <c r="G956" s="23"/>
      <c r="H956" s="23"/>
      <c r="I956" s="23"/>
      <c r="J956" s="23"/>
      <c r="K956" s="23"/>
      <c r="L956" s="23"/>
    </row>
    <row r="957" spans="1:12" customFormat="1" ht="30" customHeight="1">
      <c r="A957" s="21"/>
      <c r="B957" s="21"/>
      <c r="C957" s="160"/>
      <c r="D957" s="163"/>
      <c r="E957" s="164"/>
      <c r="F957" s="159"/>
      <c r="G957" s="23"/>
      <c r="H957" s="23"/>
      <c r="I957" s="23"/>
      <c r="J957" s="23"/>
      <c r="K957" s="23"/>
      <c r="L957" s="23"/>
    </row>
    <row r="958" spans="1:12" customFormat="1" ht="30" customHeight="1">
      <c r="A958" s="21"/>
      <c r="B958" s="21"/>
      <c r="C958" s="160"/>
      <c r="D958" s="163"/>
      <c r="E958" s="164"/>
      <c r="F958" s="159"/>
      <c r="G958" s="23"/>
      <c r="H958" s="23"/>
      <c r="I958" s="23"/>
      <c r="J958" s="23"/>
      <c r="K958" s="23"/>
      <c r="L958" s="23"/>
    </row>
    <row r="959" spans="1:12" customFormat="1" ht="30" customHeight="1">
      <c r="A959" s="21"/>
      <c r="B959" s="21"/>
      <c r="C959" s="160"/>
      <c r="D959" s="163"/>
      <c r="E959" s="164"/>
      <c r="F959" s="159"/>
      <c r="G959" s="23"/>
      <c r="H959" s="23"/>
      <c r="I959" s="23"/>
      <c r="J959" s="23"/>
      <c r="K959" s="23"/>
      <c r="L959" s="23"/>
    </row>
    <row r="960" spans="1:12" customFormat="1" ht="30" customHeight="1">
      <c r="A960" s="21"/>
      <c r="B960" s="21"/>
      <c r="C960" s="160"/>
      <c r="D960" s="163"/>
      <c r="E960" s="164"/>
      <c r="F960" s="159"/>
      <c r="G960" s="23"/>
      <c r="H960" s="23"/>
      <c r="I960" s="23"/>
      <c r="J960" s="23"/>
      <c r="K960" s="23"/>
      <c r="L960" s="23"/>
    </row>
    <row r="961" spans="1:12" customFormat="1" ht="30" customHeight="1">
      <c r="A961" s="21"/>
      <c r="B961" s="21"/>
      <c r="C961" s="160"/>
      <c r="D961" s="163"/>
      <c r="E961" s="164"/>
      <c r="F961" s="159"/>
      <c r="G961" s="23"/>
      <c r="H961" s="23"/>
      <c r="I961" s="23"/>
      <c r="J961" s="23"/>
      <c r="K961" s="23"/>
      <c r="L961" s="23"/>
    </row>
    <row r="962" spans="1:12" customFormat="1" ht="30" customHeight="1">
      <c r="A962" s="21"/>
      <c r="B962" s="21"/>
      <c r="C962" s="160"/>
      <c r="D962" s="163"/>
      <c r="E962" s="164"/>
      <c r="F962" s="159"/>
      <c r="G962" s="23"/>
      <c r="H962" s="23"/>
      <c r="I962" s="23"/>
      <c r="J962" s="23"/>
      <c r="K962" s="23"/>
      <c r="L962" s="23"/>
    </row>
    <row r="963" spans="1:12" customFormat="1" ht="30" customHeight="1">
      <c r="A963" s="21"/>
      <c r="B963" s="21"/>
      <c r="C963" s="160"/>
      <c r="D963" s="163"/>
      <c r="E963" s="164"/>
      <c r="F963" s="159"/>
      <c r="G963" s="23"/>
      <c r="H963" s="23"/>
      <c r="I963" s="23"/>
      <c r="J963" s="23"/>
      <c r="K963" s="23"/>
      <c r="L963" s="23"/>
    </row>
    <row r="964" spans="1:12" customFormat="1" ht="30" customHeight="1">
      <c r="A964" s="21"/>
      <c r="B964" s="21"/>
      <c r="C964" s="160"/>
      <c r="D964" s="163"/>
      <c r="E964" s="164"/>
      <c r="F964" s="159"/>
      <c r="G964" s="23"/>
      <c r="H964" s="23"/>
      <c r="I964" s="23"/>
      <c r="J964" s="23"/>
      <c r="K964" s="23"/>
      <c r="L964" s="23"/>
    </row>
    <row r="965" spans="1:12" customFormat="1" ht="30" customHeight="1">
      <c r="A965" s="21"/>
      <c r="B965" s="21"/>
      <c r="C965" s="160"/>
      <c r="D965" s="163"/>
      <c r="E965" s="164"/>
      <c r="F965" s="159"/>
      <c r="G965" s="23"/>
      <c r="H965" s="23"/>
      <c r="I965" s="23"/>
      <c r="J965" s="23"/>
      <c r="K965" s="23"/>
      <c r="L965" s="23"/>
    </row>
    <row r="966" spans="1:12" customFormat="1" ht="30" customHeight="1">
      <c r="A966" s="21"/>
      <c r="B966" s="21"/>
      <c r="C966" s="160"/>
      <c r="D966" s="163"/>
      <c r="E966" s="164"/>
      <c r="F966" s="159"/>
      <c r="G966" s="23"/>
      <c r="H966" s="23"/>
      <c r="I966" s="23"/>
      <c r="J966" s="23"/>
      <c r="K966" s="23"/>
      <c r="L966" s="23"/>
    </row>
    <row r="967" spans="1:12" customFormat="1" ht="30" customHeight="1">
      <c r="A967" s="21"/>
      <c r="B967" s="21"/>
      <c r="C967" s="160"/>
      <c r="D967" s="163"/>
      <c r="E967" s="164"/>
      <c r="F967" s="159"/>
      <c r="G967" s="23"/>
      <c r="H967" s="23"/>
      <c r="I967" s="23"/>
      <c r="J967" s="23"/>
      <c r="K967" s="23"/>
      <c r="L967" s="23"/>
    </row>
    <row r="968" spans="1:12" customFormat="1" ht="30" customHeight="1">
      <c r="A968" s="21"/>
      <c r="B968" s="21"/>
      <c r="C968" s="160"/>
      <c r="D968" s="163"/>
      <c r="E968" s="164"/>
      <c r="F968" s="159"/>
      <c r="G968" s="23"/>
      <c r="H968" s="23"/>
      <c r="I968" s="23"/>
      <c r="J968" s="23"/>
      <c r="K968" s="23"/>
      <c r="L968" s="23"/>
    </row>
    <row r="969" spans="1:12" customFormat="1" ht="30" customHeight="1">
      <c r="A969" s="21"/>
      <c r="B969" s="21"/>
      <c r="C969" s="160"/>
      <c r="D969" s="163"/>
      <c r="E969" s="164"/>
      <c r="F969" s="159"/>
      <c r="G969" s="23"/>
      <c r="H969" s="23"/>
      <c r="I969" s="23"/>
      <c r="J969" s="23"/>
      <c r="K969" s="23"/>
      <c r="L969" s="23"/>
    </row>
    <row r="970" spans="1:12" customFormat="1" ht="30" customHeight="1">
      <c r="A970" s="21"/>
      <c r="B970" s="21"/>
      <c r="C970" s="160"/>
      <c r="D970" s="163"/>
      <c r="E970" s="164"/>
      <c r="F970" s="159"/>
      <c r="G970" s="23"/>
      <c r="H970" s="23"/>
      <c r="I970" s="23"/>
      <c r="J970" s="23"/>
      <c r="K970" s="23"/>
      <c r="L970" s="23"/>
    </row>
    <row r="971" spans="1:12" customFormat="1" ht="30" customHeight="1">
      <c r="A971" s="21"/>
      <c r="B971" s="21"/>
      <c r="C971" s="160"/>
      <c r="D971" s="163"/>
      <c r="E971" s="164"/>
      <c r="F971" s="159"/>
      <c r="G971" s="23"/>
      <c r="H971" s="23"/>
      <c r="I971" s="23"/>
      <c r="J971" s="23"/>
      <c r="K971" s="23"/>
      <c r="L971" s="23"/>
    </row>
    <row r="972" spans="1:12" customFormat="1" ht="30" customHeight="1">
      <c r="A972" s="21"/>
      <c r="B972" s="21"/>
      <c r="C972" s="160"/>
      <c r="D972" s="163"/>
      <c r="E972" s="164"/>
      <c r="F972" s="159"/>
      <c r="G972" s="23"/>
      <c r="H972" s="23"/>
      <c r="I972" s="23"/>
      <c r="J972" s="23"/>
      <c r="K972" s="23"/>
      <c r="L972" s="23"/>
    </row>
    <row r="973" spans="1:12" customFormat="1" ht="30" customHeight="1">
      <c r="A973" s="21"/>
      <c r="B973" s="21"/>
      <c r="C973" s="160"/>
      <c r="D973" s="163"/>
      <c r="E973" s="164"/>
      <c r="F973" s="159"/>
      <c r="G973" s="23"/>
      <c r="H973" s="23"/>
      <c r="I973" s="23"/>
      <c r="J973" s="23"/>
      <c r="K973" s="23"/>
      <c r="L973" s="23"/>
    </row>
    <row r="974" spans="1:12" customFormat="1" ht="30" customHeight="1">
      <c r="A974" s="21"/>
      <c r="B974" s="21"/>
      <c r="C974" s="160"/>
      <c r="D974" s="163"/>
      <c r="E974" s="164"/>
      <c r="F974" s="159"/>
      <c r="G974" s="23"/>
      <c r="H974" s="23"/>
      <c r="I974" s="23"/>
      <c r="J974" s="23"/>
      <c r="K974" s="23"/>
      <c r="L974" s="23"/>
    </row>
    <row r="975" spans="1:12" customFormat="1" ht="30" customHeight="1">
      <c r="A975" s="21"/>
      <c r="B975" s="21"/>
      <c r="C975" s="160"/>
      <c r="D975" s="163"/>
      <c r="E975" s="164"/>
      <c r="F975" s="159"/>
      <c r="G975" s="23"/>
      <c r="H975" s="23"/>
      <c r="I975" s="23"/>
      <c r="J975" s="23"/>
      <c r="K975" s="23"/>
      <c r="L975" s="23"/>
    </row>
    <row r="976" spans="1:12" customFormat="1" ht="30" customHeight="1">
      <c r="A976" s="21"/>
      <c r="B976" s="21"/>
      <c r="C976" s="160"/>
      <c r="D976" s="163"/>
      <c r="E976" s="164"/>
      <c r="F976" s="159"/>
      <c r="G976" s="23"/>
      <c r="H976" s="23"/>
      <c r="I976" s="23"/>
      <c r="J976" s="23"/>
      <c r="K976" s="23"/>
      <c r="L976" s="23"/>
    </row>
    <row r="977" spans="1:12" customFormat="1" ht="30" customHeight="1">
      <c r="A977" s="21"/>
      <c r="B977" s="21"/>
      <c r="C977" s="160"/>
      <c r="D977" s="163"/>
      <c r="E977" s="164"/>
      <c r="F977" s="159"/>
      <c r="G977" s="23"/>
      <c r="H977" s="23"/>
      <c r="I977" s="23"/>
      <c r="J977" s="23"/>
      <c r="K977" s="23"/>
      <c r="L977" s="23"/>
    </row>
    <row r="978" spans="1:12" customFormat="1" ht="30" customHeight="1">
      <c r="A978" s="21"/>
      <c r="B978" s="21"/>
      <c r="C978" s="160"/>
      <c r="D978" s="163"/>
      <c r="E978" s="164"/>
      <c r="F978" s="159"/>
      <c r="G978" s="23"/>
      <c r="H978" s="23"/>
      <c r="I978" s="23"/>
      <c r="J978" s="23"/>
      <c r="K978" s="23"/>
      <c r="L978" s="23"/>
    </row>
    <row r="979" spans="1:12" customFormat="1" ht="30" customHeight="1">
      <c r="A979" s="21"/>
      <c r="B979" s="21"/>
      <c r="C979" s="160"/>
      <c r="D979" s="163"/>
      <c r="E979" s="164"/>
      <c r="F979" s="159"/>
      <c r="G979" s="23"/>
      <c r="H979" s="23"/>
      <c r="I979" s="23"/>
      <c r="J979" s="23"/>
      <c r="K979" s="23"/>
      <c r="L979" s="23"/>
    </row>
    <row r="980" spans="1:12" customFormat="1" ht="30" customHeight="1">
      <c r="A980" s="21"/>
      <c r="B980" s="21"/>
      <c r="C980" s="160"/>
      <c r="D980" s="163"/>
      <c r="E980" s="164"/>
      <c r="F980" s="159"/>
      <c r="G980" s="23"/>
      <c r="H980" s="23"/>
      <c r="I980" s="23"/>
      <c r="J980" s="23"/>
      <c r="K980" s="23"/>
      <c r="L980" s="23"/>
    </row>
    <row r="981" spans="1:12" customFormat="1" ht="30" customHeight="1">
      <c r="A981" s="21"/>
      <c r="B981" s="21"/>
      <c r="C981" s="160"/>
      <c r="D981" s="163"/>
      <c r="E981" s="164"/>
      <c r="F981" s="159"/>
      <c r="G981" s="23"/>
      <c r="H981" s="23"/>
      <c r="I981" s="23"/>
      <c r="J981" s="23"/>
      <c r="K981" s="23"/>
      <c r="L981" s="23"/>
    </row>
    <row r="982" spans="1:12" customFormat="1" ht="30" customHeight="1">
      <c r="A982" s="21"/>
      <c r="B982" s="21"/>
      <c r="C982" s="160"/>
      <c r="D982" s="163"/>
      <c r="E982" s="164"/>
      <c r="F982" s="159"/>
      <c r="G982" s="23"/>
      <c r="H982" s="23"/>
      <c r="I982" s="23"/>
      <c r="J982" s="23"/>
      <c r="K982" s="23"/>
      <c r="L982" s="23"/>
    </row>
    <row r="983" spans="1:12" customFormat="1" ht="30" customHeight="1">
      <c r="A983" s="21"/>
      <c r="B983" s="21"/>
      <c r="C983" s="160"/>
      <c r="D983" s="163"/>
      <c r="E983" s="164"/>
      <c r="F983" s="159"/>
      <c r="G983" s="23"/>
      <c r="H983" s="23"/>
      <c r="I983" s="23"/>
      <c r="J983" s="23"/>
      <c r="K983" s="23"/>
      <c r="L983" s="23"/>
    </row>
    <row r="984" spans="1:12" customFormat="1" ht="30" customHeight="1">
      <c r="A984" s="21"/>
      <c r="B984" s="21"/>
      <c r="C984" s="160"/>
      <c r="D984" s="163"/>
      <c r="E984" s="164"/>
      <c r="F984" s="159"/>
      <c r="G984" s="23"/>
      <c r="H984" s="23"/>
      <c r="I984" s="23"/>
      <c r="J984" s="23"/>
      <c r="K984" s="23"/>
      <c r="L984" s="23"/>
    </row>
    <row r="985" spans="1:12" customFormat="1" ht="30" customHeight="1">
      <c r="A985" s="21"/>
      <c r="B985" s="21"/>
      <c r="C985" s="160"/>
      <c r="D985" s="163"/>
      <c r="E985" s="164"/>
      <c r="F985" s="159"/>
      <c r="G985" s="23"/>
      <c r="H985" s="23"/>
      <c r="I985" s="23"/>
      <c r="J985" s="23"/>
      <c r="K985" s="23"/>
      <c r="L985" s="23"/>
    </row>
    <row r="986" spans="1:12" customFormat="1" ht="30" customHeight="1">
      <c r="A986" s="21"/>
      <c r="B986" s="21"/>
      <c r="C986" s="160"/>
      <c r="D986" s="163"/>
      <c r="E986" s="164"/>
      <c r="F986" s="159"/>
      <c r="G986" s="23"/>
      <c r="H986" s="23"/>
      <c r="I986" s="23"/>
      <c r="J986" s="23"/>
      <c r="K986" s="23"/>
      <c r="L986" s="23"/>
    </row>
    <row r="987" spans="1:12" customFormat="1" ht="30" customHeight="1">
      <c r="A987" s="21"/>
      <c r="B987" s="21"/>
      <c r="C987" s="160"/>
      <c r="D987" s="163"/>
      <c r="E987" s="164"/>
      <c r="F987" s="159"/>
      <c r="G987" s="23"/>
      <c r="H987" s="23"/>
      <c r="I987" s="23"/>
      <c r="J987" s="23"/>
      <c r="K987" s="23"/>
      <c r="L987" s="23"/>
    </row>
    <row r="988" spans="1:12" customFormat="1" ht="30" customHeight="1">
      <c r="A988" s="21"/>
      <c r="B988" s="21"/>
      <c r="C988" s="160"/>
      <c r="D988" s="163"/>
      <c r="E988" s="164"/>
      <c r="F988" s="159"/>
      <c r="G988" s="23"/>
      <c r="H988" s="23"/>
      <c r="I988" s="23"/>
      <c r="J988" s="23"/>
      <c r="K988" s="23"/>
      <c r="L988" s="23"/>
    </row>
    <row r="989" spans="1:12" customFormat="1" ht="30" customHeight="1">
      <c r="A989" s="21"/>
      <c r="B989" s="21"/>
      <c r="C989" s="160"/>
      <c r="D989" s="163"/>
      <c r="E989" s="164"/>
      <c r="F989" s="159"/>
      <c r="G989" s="23"/>
      <c r="H989" s="23"/>
      <c r="I989" s="23"/>
      <c r="J989" s="23"/>
      <c r="K989" s="23"/>
      <c r="L989" s="23"/>
    </row>
    <row r="990" spans="1:12" customFormat="1" ht="30" customHeight="1">
      <c r="A990" s="21"/>
      <c r="B990" s="21"/>
      <c r="C990" s="160"/>
      <c r="D990" s="163"/>
      <c r="E990" s="164"/>
      <c r="F990" s="159"/>
      <c r="G990" s="23"/>
      <c r="H990" s="23"/>
      <c r="I990" s="23"/>
      <c r="J990" s="23"/>
      <c r="K990" s="23"/>
      <c r="L990" s="23"/>
    </row>
    <row r="991" spans="1:12" customFormat="1" ht="30" customHeight="1">
      <c r="A991" s="21"/>
      <c r="B991" s="21"/>
      <c r="C991" s="160"/>
      <c r="D991" s="163"/>
      <c r="E991" s="164"/>
      <c r="F991" s="159"/>
      <c r="G991" s="23"/>
      <c r="H991" s="23"/>
      <c r="I991" s="23"/>
      <c r="J991" s="23"/>
      <c r="K991" s="23"/>
      <c r="L991" s="23"/>
    </row>
    <row r="992" spans="1:12" customFormat="1" ht="30" customHeight="1">
      <c r="A992" s="21"/>
      <c r="B992" s="21"/>
      <c r="C992" s="160"/>
      <c r="D992" s="163"/>
      <c r="E992" s="164"/>
      <c r="F992" s="159"/>
      <c r="G992" s="23"/>
      <c r="H992" s="23"/>
      <c r="I992" s="23"/>
      <c r="J992" s="23"/>
      <c r="K992" s="23"/>
      <c r="L992" s="23"/>
    </row>
    <row r="993" spans="1:12" customFormat="1" ht="30" customHeight="1">
      <c r="A993" s="21"/>
      <c r="B993" s="21"/>
      <c r="C993" s="160"/>
      <c r="D993" s="163"/>
      <c r="E993" s="164"/>
      <c r="F993" s="159"/>
      <c r="G993" s="23"/>
      <c r="H993" s="23"/>
      <c r="I993" s="23"/>
      <c r="J993" s="23"/>
      <c r="K993" s="23"/>
      <c r="L993" s="23"/>
    </row>
    <row r="994" spans="1:12" customFormat="1" ht="30" customHeight="1">
      <c r="A994" s="21"/>
      <c r="B994" s="21"/>
      <c r="C994" s="160"/>
      <c r="D994" s="163"/>
      <c r="E994" s="164"/>
      <c r="F994" s="159"/>
      <c r="G994" s="23"/>
      <c r="H994" s="23"/>
      <c r="I994" s="23"/>
      <c r="J994" s="23"/>
      <c r="K994" s="23"/>
      <c r="L994" s="23"/>
    </row>
    <row r="995" spans="1:12" customFormat="1" ht="30" customHeight="1">
      <c r="A995" s="21"/>
      <c r="B995" s="21"/>
      <c r="C995" s="160"/>
      <c r="D995" s="163"/>
      <c r="E995" s="164"/>
      <c r="F995" s="159"/>
      <c r="G995" s="23"/>
      <c r="H995" s="23"/>
      <c r="I995" s="23"/>
      <c r="J995" s="23"/>
      <c r="K995" s="23"/>
      <c r="L995" s="23"/>
    </row>
    <row r="996" spans="1:12" customFormat="1" ht="30" customHeight="1">
      <c r="A996" s="21"/>
      <c r="B996" s="21"/>
      <c r="C996" s="160"/>
      <c r="D996" s="163"/>
      <c r="E996" s="164"/>
      <c r="F996" s="159"/>
      <c r="G996" s="23"/>
      <c r="H996" s="23"/>
      <c r="I996" s="23"/>
      <c r="J996" s="23"/>
      <c r="K996" s="23"/>
      <c r="L996" s="23"/>
    </row>
    <row r="997" spans="1:12" customFormat="1" ht="30" customHeight="1">
      <c r="A997" s="21"/>
      <c r="B997" s="21"/>
      <c r="C997" s="160"/>
      <c r="D997" s="163"/>
      <c r="E997" s="164"/>
      <c r="F997" s="159"/>
      <c r="G997" s="23"/>
      <c r="H997" s="23"/>
      <c r="I997" s="23"/>
      <c r="J997" s="23"/>
      <c r="K997" s="23"/>
      <c r="L997" s="23"/>
    </row>
    <row r="998" spans="1:12" customFormat="1" ht="30" customHeight="1">
      <c r="A998" s="21"/>
      <c r="B998" s="21"/>
      <c r="C998" s="160"/>
      <c r="D998" s="163"/>
      <c r="E998" s="164"/>
      <c r="F998" s="159"/>
      <c r="G998" s="23"/>
      <c r="H998" s="23"/>
      <c r="I998" s="23"/>
      <c r="J998" s="23"/>
      <c r="K998" s="23"/>
      <c r="L998" s="23"/>
    </row>
    <row r="999" spans="1:12" customFormat="1" ht="30" customHeight="1">
      <c r="A999" s="21"/>
      <c r="B999" s="21"/>
      <c r="C999" s="160"/>
      <c r="D999" s="163"/>
      <c r="E999" s="164"/>
      <c r="F999" s="159"/>
      <c r="G999" s="23"/>
      <c r="H999" s="23"/>
      <c r="I999" s="23"/>
      <c r="J999" s="23"/>
      <c r="K999" s="23"/>
      <c r="L999" s="23"/>
    </row>
    <row r="1000" spans="1:12" customFormat="1" ht="30" customHeight="1">
      <c r="A1000" s="21"/>
      <c r="B1000" s="21"/>
      <c r="C1000" s="160"/>
      <c r="D1000" s="163"/>
      <c r="E1000" s="164"/>
      <c r="F1000" s="159"/>
      <c r="G1000" s="23"/>
      <c r="H1000" s="23"/>
      <c r="I1000" s="23"/>
      <c r="J1000" s="23"/>
      <c r="K1000" s="23"/>
      <c r="L1000" s="23"/>
    </row>
    <row r="1001" spans="1:12" customFormat="1" ht="30" customHeight="1">
      <c r="A1001" s="21"/>
      <c r="B1001" s="21"/>
      <c r="C1001" s="160"/>
      <c r="D1001" s="163"/>
      <c r="E1001" s="164"/>
      <c r="F1001" s="159"/>
      <c r="G1001" s="23"/>
      <c r="H1001" s="23"/>
      <c r="I1001" s="23"/>
      <c r="J1001" s="23"/>
      <c r="K1001" s="23"/>
      <c r="L1001" s="23"/>
    </row>
    <row r="1002" spans="1:12" customFormat="1" ht="30" customHeight="1">
      <c r="A1002" s="21"/>
      <c r="B1002" s="21"/>
      <c r="C1002" s="160"/>
      <c r="D1002" s="163"/>
      <c r="E1002" s="164"/>
      <c r="F1002" s="159"/>
      <c r="G1002" s="23"/>
      <c r="H1002" s="23"/>
      <c r="I1002" s="23"/>
      <c r="J1002" s="23"/>
      <c r="K1002" s="23"/>
      <c r="L1002" s="23"/>
    </row>
    <row r="1003" spans="1:12" customFormat="1" ht="30" customHeight="1">
      <c r="A1003" s="21"/>
      <c r="B1003" s="21"/>
      <c r="C1003" s="160"/>
      <c r="D1003" s="163"/>
      <c r="E1003" s="164"/>
      <c r="F1003" s="159"/>
      <c r="G1003" s="23"/>
      <c r="H1003" s="23"/>
      <c r="I1003" s="23"/>
      <c r="J1003" s="23"/>
      <c r="K1003" s="23"/>
      <c r="L1003" s="23"/>
    </row>
    <row r="1004" spans="1:12" customFormat="1" ht="30" customHeight="1">
      <c r="A1004" s="21"/>
      <c r="B1004" s="21"/>
      <c r="C1004" s="160"/>
      <c r="D1004" s="163"/>
      <c r="E1004" s="164"/>
      <c r="F1004" s="159"/>
      <c r="G1004" s="23"/>
      <c r="H1004" s="23"/>
      <c r="I1004" s="23"/>
      <c r="J1004" s="23"/>
      <c r="K1004" s="23"/>
      <c r="L1004" s="23"/>
    </row>
    <row r="1005" spans="1:12" customFormat="1" ht="30" customHeight="1">
      <c r="A1005" s="21"/>
      <c r="B1005" s="21"/>
      <c r="C1005" s="160"/>
      <c r="D1005" s="163"/>
      <c r="E1005" s="164"/>
      <c r="F1005" s="159"/>
      <c r="G1005" s="23"/>
      <c r="H1005" s="23"/>
      <c r="I1005" s="23"/>
      <c r="J1005" s="23"/>
      <c r="K1005" s="23"/>
      <c r="L1005" s="23"/>
    </row>
    <row r="1006" spans="1:12" customFormat="1" ht="30" customHeight="1">
      <c r="A1006" s="21"/>
      <c r="B1006" s="21"/>
      <c r="C1006" s="160"/>
      <c r="D1006" s="163"/>
      <c r="E1006" s="164"/>
      <c r="F1006" s="159"/>
      <c r="G1006" s="23"/>
      <c r="H1006" s="23"/>
      <c r="I1006" s="23"/>
      <c r="J1006" s="23"/>
      <c r="K1006" s="23"/>
      <c r="L1006" s="23"/>
    </row>
    <row r="1007" spans="1:12" customFormat="1" ht="30" customHeight="1">
      <c r="A1007" s="21"/>
      <c r="B1007" s="21"/>
      <c r="C1007" s="160"/>
      <c r="D1007" s="163"/>
      <c r="E1007" s="164"/>
      <c r="F1007" s="159"/>
      <c r="G1007" s="23"/>
      <c r="H1007" s="23"/>
      <c r="I1007" s="23"/>
      <c r="J1007" s="23"/>
      <c r="K1007" s="23"/>
      <c r="L1007" s="23"/>
    </row>
    <row r="1008" spans="1:12" customFormat="1" ht="30" customHeight="1">
      <c r="A1008" s="21"/>
      <c r="B1008" s="21"/>
      <c r="C1008" s="160"/>
      <c r="D1008" s="163"/>
      <c r="E1008" s="164"/>
      <c r="F1008" s="159"/>
      <c r="G1008" s="23"/>
      <c r="H1008" s="23"/>
      <c r="I1008" s="23"/>
      <c r="J1008" s="23"/>
      <c r="K1008" s="23"/>
      <c r="L1008" s="23"/>
    </row>
    <row r="1009" spans="1:12" customFormat="1" ht="30" customHeight="1">
      <c r="A1009" s="21"/>
      <c r="B1009" s="21"/>
      <c r="C1009" s="160"/>
      <c r="D1009" s="163"/>
      <c r="E1009" s="164"/>
      <c r="F1009" s="159"/>
      <c r="G1009" s="23"/>
      <c r="H1009" s="23"/>
      <c r="I1009" s="23"/>
      <c r="J1009" s="23"/>
      <c r="K1009" s="23"/>
      <c r="L1009" s="23"/>
    </row>
    <row r="1010" spans="1:12" customFormat="1" ht="30" customHeight="1">
      <c r="A1010" s="21"/>
      <c r="B1010" s="21"/>
      <c r="C1010" s="160"/>
      <c r="D1010" s="163"/>
      <c r="E1010" s="164"/>
      <c r="F1010" s="159"/>
      <c r="G1010" s="23"/>
      <c r="H1010" s="23"/>
      <c r="I1010" s="23"/>
      <c r="J1010" s="23"/>
      <c r="K1010" s="23"/>
      <c r="L1010" s="23"/>
    </row>
    <row r="1011" spans="1:12" customFormat="1" ht="30" customHeight="1">
      <c r="A1011" s="21"/>
      <c r="B1011" s="21"/>
      <c r="C1011" s="160"/>
      <c r="D1011" s="163"/>
      <c r="E1011" s="164"/>
      <c r="F1011" s="159"/>
      <c r="G1011" s="23"/>
      <c r="H1011" s="23"/>
      <c r="I1011" s="23"/>
      <c r="J1011" s="23"/>
      <c r="K1011" s="23"/>
      <c r="L1011" s="23"/>
    </row>
    <row r="1012" spans="1:12" customFormat="1" ht="30" customHeight="1">
      <c r="A1012" s="21"/>
      <c r="B1012" s="21"/>
      <c r="C1012" s="160"/>
      <c r="D1012" s="163"/>
      <c r="E1012" s="164"/>
      <c r="F1012" s="159"/>
      <c r="G1012" s="23"/>
      <c r="H1012" s="23"/>
      <c r="I1012" s="23"/>
      <c r="J1012" s="23"/>
      <c r="K1012" s="23"/>
      <c r="L1012" s="23"/>
    </row>
    <row r="1013" spans="1:12" customFormat="1" ht="30" customHeight="1">
      <c r="A1013" s="21"/>
      <c r="B1013" s="21"/>
      <c r="C1013" s="160"/>
      <c r="D1013" s="163"/>
      <c r="E1013" s="164"/>
      <c r="F1013" s="159"/>
      <c r="G1013" s="23"/>
      <c r="H1013" s="23"/>
      <c r="I1013" s="23"/>
      <c r="J1013" s="23"/>
      <c r="K1013" s="23"/>
      <c r="L1013" s="23"/>
    </row>
    <row r="1014" spans="1:12" customFormat="1" ht="30" customHeight="1">
      <c r="A1014" s="21"/>
      <c r="B1014" s="21"/>
      <c r="C1014" s="160"/>
      <c r="D1014" s="163"/>
      <c r="E1014" s="164"/>
      <c r="F1014" s="159"/>
      <c r="G1014" s="23"/>
      <c r="H1014" s="23"/>
      <c r="I1014" s="23"/>
      <c r="J1014" s="23"/>
      <c r="K1014" s="23"/>
      <c r="L1014" s="23"/>
    </row>
    <row r="1015" spans="1:12" customFormat="1" ht="30" customHeight="1">
      <c r="A1015" s="21"/>
      <c r="B1015" s="21"/>
      <c r="C1015" s="160"/>
      <c r="D1015" s="163"/>
      <c r="E1015" s="164"/>
      <c r="F1015" s="159"/>
      <c r="G1015" s="23"/>
      <c r="H1015" s="23"/>
      <c r="I1015" s="23"/>
      <c r="J1015" s="23"/>
      <c r="K1015" s="23"/>
      <c r="L1015" s="23"/>
    </row>
    <row r="1016" spans="1:12" customFormat="1" ht="30" customHeight="1">
      <c r="A1016" s="21"/>
      <c r="B1016" s="21"/>
      <c r="C1016" s="160"/>
      <c r="D1016" s="163"/>
      <c r="E1016" s="164"/>
      <c r="F1016" s="159"/>
      <c r="G1016" s="23"/>
      <c r="H1016" s="23"/>
      <c r="I1016" s="23"/>
      <c r="J1016" s="23"/>
      <c r="K1016" s="23"/>
      <c r="L1016" s="23"/>
    </row>
    <row r="1017" spans="1:12" customFormat="1" ht="30" customHeight="1">
      <c r="A1017" s="21"/>
      <c r="B1017" s="21"/>
      <c r="C1017" s="160"/>
      <c r="D1017" s="163"/>
      <c r="E1017" s="164"/>
      <c r="F1017" s="159"/>
      <c r="G1017" s="23"/>
      <c r="H1017" s="23"/>
      <c r="I1017" s="23"/>
      <c r="J1017" s="23"/>
      <c r="K1017" s="23"/>
      <c r="L1017" s="23"/>
    </row>
    <row r="1018" spans="1:12" customFormat="1" ht="30" customHeight="1">
      <c r="A1018" s="21"/>
      <c r="B1018" s="21"/>
      <c r="C1018" s="160"/>
      <c r="D1018" s="163"/>
      <c r="E1018" s="164"/>
      <c r="F1018" s="159"/>
      <c r="G1018" s="23"/>
      <c r="H1018" s="23"/>
      <c r="I1018" s="23"/>
      <c r="J1018" s="23"/>
      <c r="K1018" s="23"/>
      <c r="L1018" s="23"/>
    </row>
    <row r="1019" spans="1:12" customFormat="1" ht="30" customHeight="1">
      <c r="A1019" s="21"/>
      <c r="B1019" s="21"/>
      <c r="C1019" s="160"/>
      <c r="D1019" s="163"/>
      <c r="E1019" s="164"/>
      <c r="F1019" s="159"/>
      <c r="G1019" s="23"/>
      <c r="H1019" s="23"/>
      <c r="I1019" s="23"/>
      <c r="J1019" s="23"/>
      <c r="K1019" s="23"/>
      <c r="L1019" s="23"/>
    </row>
    <row r="1020" spans="1:12" customFormat="1" ht="30" customHeight="1">
      <c r="A1020" s="21"/>
      <c r="B1020" s="21"/>
      <c r="C1020" s="160"/>
      <c r="D1020" s="163"/>
      <c r="E1020" s="164"/>
      <c r="F1020" s="159"/>
      <c r="G1020" s="23"/>
      <c r="H1020" s="23"/>
      <c r="I1020" s="23"/>
      <c r="J1020" s="23"/>
      <c r="K1020" s="23"/>
      <c r="L1020" s="23"/>
    </row>
    <row r="1021" spans="1:12" customFormat="1" ht="30" customHeight="1">
      <c r="A1021" s="21"/>
      <c r="B1021" s="21"/>
      <c r="C1021" s="160"/>
      <c r="D1021" s="163"/>
      <c r="E1021" s="164"/>
      <c r="F1021" s="159"/>
      <c r="G1021" s="23"/>
      <c r="H1021" s="23"/>
      <c r="I1021" s="23"/>
      <c r="J1021" s="23"/>
      <c r="K1021" s="23"/>
      <c r="L1021" s="23"/>
    </row>
    <row r="1022" spans="1:12" customFormat="1" ht="30" customHeight="1">
      <c r="A1022" s="21"/>
      <c r="B1022" s="21"/>
      <c r="C1022" s="160"/>
      <c r="D1022" s="163"/>
      <c r="E1022" s="164"/>
      <c r="F1022" s="159"/>
      <c r="G1022" s="23"/>
      <c r="H1022" s="23"/>
      <c r="I1022" s="23"/>
      <c r="J1022" s="23"/>
      <c r="K1022" s="23"/>
      <c r="L1022" s="23"/>
    </row>
    <row r="1023" spans="1:12" customFormat="1" ht="30" customHeight="1">
      <c r="A1023" s="21"/>
      <c r="B1023" s="21"/>
      <c r="C1023" s="160"/>
      <c r="D1023" s="163"/>
      <c r="E1023" s="164"/>
      <c r="F1023" s="159"/>
      <c r="G1023" s="23"/>
      <c r="H1023" s="23"/>
      <c r="I1023" s="23"/>
      <c r="J1023" s="23"/>
      <c r="K1023" s="23"/>
      <c r="L1023" s="23"/>
    </row>
    <row r="1024" spans="1:12" customFormat="1" ht="30" customHeight="1">
      <c r="A1024" s="21"/>
      <c r="B1024" s="21"/>
      <c r="C1024" s="160"/>
      <c r="D1024" s="163"/>
      <c r="E1024" s="164"/>
      <c r="F1024" s="159"/>
      <c r="G1024" s="23"/>
      <c r="H1024" s="23"/>
      <c r="I1024" s="23"/>
      <c r="J1024" s="23"/>
      <c r="K1024" s="23"/>
      <c r="L1024" s="23"/>
    </row>
    <row r="1025" spans="1:12" customFormat="1" ht="30" customHeight="1">
      <c r="A1025" s="21"/>
      <c r="B1025" s="21"/>
      <c r="C1025" s="160"/>
      <c r="D1025" s="163"/>
      <c r="E1025" s="164"/>
      <c r="F1025" s="159"/>
      <c r="G1025" s="23"/>
      <c r="H1025" s="23"/>
      <c r="I1025" s="23"/>
      <c r="J1025" s="23"/>
      <c r="K1025" s="23"/>
      <c r="L1025" s="23"/>
    </row>
    <row r="1026" spans="1:12" customFormat="1" ht="30" customHeight="1">
      <c r="A1026" s="21"/>
      <c r="B1026" s="21"/>
      <c r="C1026" s="160"/>
      <c r="D1026" s="163"/>
      <c r="E1026" s="164"/>
      <c r="F1026" s="159"/>
      <c r="G1026" s="23"/>
      <c r="H1026" s="23"/>
      <c r="I1026" s="23"/>
      <c r="J1026" s="23"/>
      <c r="K1026" s="23"/>
      <c r="L1026" s="23"/>
    </row>
    <row r="1027" spans="1:12" customFormat="1" ht="30" customHeight="1">
      <c r="A1027" s="21"/>
      <c r="B1027" s="21"/>
      <c r="C1027" s="160"/>
      <c r="D1027" s="163"/>
      <c r="E1027" s="164"/>
      <c r="F1027" s="159"/>
      <c r="G1027" s="23"/>
      <c r="H1027" s="23"/>
      <c r="I1027" s="23"/>
      <c r="J1027" s="23"/>
      <c r="K1027" s="23"/>
      <c r="L1027" s="23"/>
    </row>
    <row r="1028" spans="1:12" customFormat="1" ht="30" customHeight="1">
      <c r="A1028" s="21"/>
      <c r="B1028" s="21"/>
      <c r="C1028" s="160"/>
      <c r="D1028" s="163"/>
      <c r="E1028" s="164"/>
      <c r="F1028" s="159"/>
      <c r="G1028" s="23"/>
      <c r="H1028" s="23"/>
      <c r="I1028" s="23"/>
      <c r="J1028" s="23"/>
      <c r="K1028" s="23"/>
      <c r="L1028" s="23"/>
    </row>
    <row r="1029" spans="1:12" customFormat="1" ht="30" customHeight="1">
      <c r="A1029" s="21"/>
      <c r="B1029" s="21"/>
      <c r="C1029" s="160"/>
      <c r="D1029" s="163"/>
      <c r="E1029" s="164"/>
      <c r="F1029" s="159"/>
      <c r="G1029" s="23"/>
      <c r="H1029" s="23"/>
      <c r="I1029" s="23"/>
      <c r="J1029" s="23"/>
      <c r="K1029" s="23"/>
      <c r="L1029" s="23"/>
    </row>
    <row r="1030" spans="1:12" customFormat="1" ht="30" customHeight="1">
      <c r="A1030" s="21"/>
      <c r="B1030" s="21"/>
      <c r="C1030" s="160"/>
      <c r="D1030" s="163"/>
      <c r="E1030" s="164"/>
      <c r="F1030" s="159"/>
      <c r="G1030" s="23"/>
      <c r="H1030" s="23"/>
      <c r="I1030" s="23"/>
      <c r="J1030" s="23"/>
      <c r="K1030" s="23"/>
      <c r="L1030" s="23"/>
    </row>
    <row r="1031" spans="1:12" customFormat="1" ht="30" customHeight="1">
      <c r="A1031" s="21"/>
      <c r="B1031" s="21"/>
      <c r="C1031" s="160"/>
      <c r="D1031" s="163"/>
      <c r="E1031" s="164"/>
      <c r="F1031" s="159"/>
      <c r="G1031" s="23"/>
      <c r="H1031" s="23"/>
      <c r="I1031" s="23"/>
      <c r="J1031" s="23"/>
      <c r="K1031" s="23"/>
      <c r="L1031" s="23"/>
    </row>
    <row r="1032" spans="1:12" customFormat="1" ht="30" customHeight="1">
      <c r="A1032" s="21"/>
      <c r="B1032" s="21"/>
      <c r="C1032" s="160"/>
      <c r="D1032" s="163"/>
      <c r="E1032" s="164"/>
      <c r="F1032" s="159"/>
      <c r="G1032" s="23"/>
      <c r="H1032" s="23"/>
      <c r="I1032" s="23"/>
      <c r="J1032" s="23"/>
      <c r="K1032" s="23"/>
      <c r="L1032" s="23"/>
    </row>
    <row r="1033" spans="1:12" customFormat="1" ht="30" customHeight="1">
      <c r="A1033" s="21"/>
      <c r="B1033" s="21"/>
      <c r="C1033" s="160"/>
      <c r="D1033" s="163"/>
      <c r="E1033" s="164"/>
      <c r="F1033" s="159"/>
      <c r="G1033" s="23"/>
      <c r="H1033" s="23"/>
      <c r="I1033" s="23"/>
      <c r="J1033" s="23"/>
      <c r="K1033" s="23"/>
      <c r="L1033" s="23"/>
    </row>
    <row r="1034" spans="1:12" customFormat="1" ht="30" customHeight="1">
      <c r="A1034" s="21"/>
      <c r="B1034" s="21"/>
      <c r="C1034" s="160"/>
      <c r="D1034" s="163"/>
      <c r="E1034" s="164"/>
      <c r="F1034" s="159"/>
      <c r="G1034" s="23"/>
      <c r="H1034" s="23"/>
      <c r="I1034" s="23"/>
      <c r="J1034" s="23"/>
      <c r="K1034" s="23"/>
      <c r="L1034" s="23"/>
    </row>
    <row r="1035" spans="1:12" customFormat="1" ht="30" customHeight="1">
      <c r="A1035" s="21"/>
      <c r="B1035" s="21"/>
      <c r="C1035" s="160"/>
      <c r="D1035" s="163"/>
      <c r="E1035" s="164"/>
      <c r="F1035" s="159"/>
      <c r="G1035" s="23"/>
      <c r="H1035" s="23"/>
      <c r="I1035" s="23"/>
      <c r="J1035" s="23"/>
      <c r="K1035" s="23"/>
      <c r="L1035" s="23"/>
    </row>
    <row r="1036" spans="1:12" customFormat="1" ht="30" customHeight="1">
      <c r="A1036" s="21"/>
      <c r="B1036" s="21"/>
      <c r="C1036" s="160"/>
      <c r="D1036" s="163"/>
      <c r="E1036" s="164"/>
      <c r="F1036" s="159"/>
      <c r="G1036" s="23"/>
      <c r="H1036" s="23"/>
      <c r="I1036" s="23"/>
      <c r="J1036" s="23"/>
      <c r="K1036" s="23"/>
      <c r="L1036" s="23"/>
    </row>
    <row r="1037" spans="1:12" customFormat="1" ht="30" customHeight="1">
      <c r="A1037" s="21"/>
      <c r="B1037" s="21"/>
      <c r="C1037" s="160"/>
      <c r="D1037" s="163"/>
      <c r="E1037" s="164"/>
      <c r="F1037" s="159"/>
      <c r="G1037" s="23"/>
      <c r="H1037" s="23"/>
      <c r="I1037" s="23"/>
      <c r="J1037" s="23"/>
      <c r="K1037" s="23"/>
      <c r="L1037" s="23"/>
    </row>
    <row r="1038" spans="1:12" customFormat="1" ht="30" customHeight="1">
      <c r="A1038" s="21"/>
      <c r="B1038" s="21"/>
      <c r="C1038" s="160"/>
      <c r="D1038" s="163"/>
      <c r="E1038" s="164"/>
      <c r="F1038" s="159"/>
      <c r="G1038" s="23"/>
      <c r="H1038" s="23"/>
      <c r="I1038" s="23"/>
      <c r="J1038" s="23"/>
      <c r="K1038" s="23"/>
      <c r="L1038" s="23"/>
    </row>
    <row r="1039" spans="1:12" customFormat="1" ht="30" customHeight="1">
      <c r="A1039" s="21"/>
      <c r="B1039" s="21"/>
      <c r="C1039" s="160"/>
      <c r="D1039" s="163"/>
      <c r="E1039" s="164"/>
      <c r="F1039" s="159"/>
      <c r="G1039" s="23"/>
      <c r="H1039" s="23"/>
      <c r="I1039" s="23"/>
      <c r="J1039" s="23"/>
      <c r="K1039" s="23"/>
      <c r="L1039" s="23"/>
    </row>
    <row r="1040" spans="1:12" customFormat="1" ht="30" customHeight="1">
      <c r="A1040" s="21"/>
      <c r="B1040" s="21"/>
      <c r="C1040" s="160"/>
      <c r="D1040" s="163"/>
      <c r="E1040" s="164"/>
      <c r="F1040" s="159"/>
      <c r="G1040" s="23"/>
      <c r="H1040" s="23"/>
      <c r="I1040" s="23"/>
      <c r="J1040" s="23"/>
      <c r="K1040" s="23"/>
      <c r="L1040" s="23"/>
    </row>
    <row r="1041" spans="1:12" customFormat="1" ht="30" customHeight="1">
      <c r="A1041" s="21"/>
      <c r="B1041" s="21"/>
      <c r="C1041" s="160"/>
      <c r="D1041" s="163"/>
      <c r="E1041" s="164"/>
      <c r="F1041" s="159"/>
      <c r="G1041" s="23"/>
      <c r="H1041" s="23"/>
      <c r="I1041" s="23"/>
      <c r="J1041" s="23"/>
      <c r="K1041" s="23"/>
      <c r="L1041" s="23"/>
    </row>
    <row r="1042" spans="1:12" customFormat="1" ht="30" customHeight="1">
      <c r="A1042" s="21"/>
      <c r="B1042" s="21"/>
      <c r="C1042" s="160"/>
      <c r="D1042" s="163"/>
      <c r="E1042" s="164"/>
      <c r="F1042" s="159"/>
      <c r="G1042" s="23"/>
      <c r="H1042" s="23"/>
      <c r="I1042" s="23"/>
      <c r="J1042" s="23"/>
      <c r="K1042" s="23"/>
      <c r="L1042" s="23"/>
    </row>
    <row r="1043" spans="1:12" customFormat="1" ht="30" customHeight="1">
      <c r="A1043" s="21"/>
      <c r="B1043" s="21"/>
      <c r="C1043" s="160"/>
      <c r="D1043" s="163"/>
      <c r="E1043" s="164"/>
      <c r="F1043" s="159"/>
      <c r="G1043" s="23"/>
      <c r="H1043" s="23"/>
      <c r="I1043" s="23"/>
      <c r="J1043" s="23"/>
      <c r="K1043" s="23"/>
      <c r="L1043" s="23"/>
    </row>
    <row r="1044" spans="1:12" customFormat="1" ht="30" customHeight="1">
      <c r="A1044" s="21"/>
      <c r="B1044" s="21"/>
      <c r="C1044" s="160"/>
      <c r="D1044" s="163"/>
      <c r="E1044" s="164"/>
      <c r="F1044" s="159"/>
      <c r="G1044" s="23"/>
      <c r="H1044" s="23"/>
      <c r="I1044" s="23"/>
      <c r="J1044" s="23"/>
      <c r="K1044" s="23"/>
      <c r="L1044" s="23"/>
    </row>
    <row r="1045" spans="1:12" customFormat="1" ht="30" customHeight="1">
      <c r="A1045" s="21"/>
      <c r="B1045" s="21"/>
      <c r="C1045" s="160"/>
      <c r="D1045" s="163"/>
      <c r="E1045" s="164"/>
      <c r="F1045" s="159"/>
      <c r="G1045" s="23"/>
      <c r="H1045" s="23"/>
      <c r="I1045" s="23"/>
      <c r="J1045" s="23"/>
      <c r="K1045" s="23"/>
      <c r="L1045" s="23"/>
    </row>
    <row r="1046" spans="1:12" customFormat="1" ht="30" customHeight="1">
      <c r="A1046" s="21"/>
      <c r="B1046" s="21"/>
      <c r="C1046" s="160"/>
      <c r="D1046" s="163"/>
      <c r="E1046" s="164"/>
      <c r="F1046" s="159"/>
      <c r="G1046" s="23"/>
      <c r="H1046" s="23"/>
      <c r="I1046" s="23"/>
      <c r="J1046" s="23"/>
      <c r="K1046" s="23"/>
      <c r="L1046" s="23"/>
    </row>
    <row r="1047" spans="1:12" customFormat="1" ht="30" customHeight="1">
      <c r="A1047" s="21"/>
      <c r="B1047" s="21"/>
      <c r="C1047" s="160"/>
      <c r="D1047" s="163"/>
      <c r="E1047" s="164"/>
      <c r="F1047" s="159"/>
      <c r="G1047" s="23"/>
      <c r="H1047" s="23"/>
      <c r="I1047" s="23"/>
      <c r="J1047" s="23"/>
      <c r="K1047" s="23"/>
      <c r="L1047" s="23"/>
    </row>
    <row r="1048" spans="1:12" customFormat="1" ht="30" customHeight="1">
      <c r="A1048" s="21"/>
      <c r="B1048" s="21"/>
      <c r="C1048" s="160"/>
      <c r="D1048" s="163"/>
      <c r="E1048" s="164"/>
      <c r="F1048" s="159"/>
      <c r="G1048" s="23"/>
      <c r="H1048" s="23"/>
      <c r="I1048" s="23"/>
      <c r="J1048" s="23"/>
      <c r="K1048" s="23"/>
      <c r="L1048" s="23"/>
    </row>
    <row r="1049" spans="1:12" customFormat="1" ht="30" customHeight="1">
      <c r="A1049" s="21"/>
      <c r="B1049" s="21"/>
      <c r="C1049" s="160"/>
      <c r="D1049" s="163"/>
      <c r="E1049" s="164"/>
      <c r="F1049" s="159"/>
      <c r="G1049" s="23"/>
      <c r="H1049" s="23"/>
      <c r="I1049" s="23"/>
      <c r="J1049" s="23"/>
      <c r="K1049" s="23"/>
      <c r="L1049" s="23"/>
    </row>
    <row r="1050" spans="1:12" customFormat="1" ht="30" customHeight="1">
      <c r="A1050" s="21"/>
      <c r="B1050" s="21"/>
      <c r="C1050" s="160"/>
      <c r="D1050" s="163"/>
      <c r="E1050" s="164"/>
      <c r="F1050" s="159"/>
      <c r="G1050" s="23"/>
      <c r="H1050" s="23"/>
      <c r="I1050" s="23"/>
      <c r="J1050" s="23"/>
      <c r="K1050" s="23"/>
      <c r="L1050" s="23"/>
    </row>
    <row r="1051" spans="1:12" customFormat="1" ht="30" customHeight="1">
      <c r="A1051" s="21"/>
      <c r="B1051" s="21"/>
      <c r="C1051" s="160"/>
      <c r="D1051" s="163"/>
      <c r="E1051" s="164"/>
      <c r="F1051" s="159"/>
      <c r="G1051" s="23"/>
      <c r="H1051" s="23"/>
      <c r="I1051" s="23"/>
      <c r="J1051" s="23"/>
      <c r="K1051" s="23"/>
      <c r="L1051" s="23"/>
    </row>
    <row r="1052" spans="1:12" customFormat="1" ht="30" customHeight="1">
      <c r="A1052" s="21"/>
      <c r="B1052" s="21"/>
      <c r="C1052" s="160"/>
      <c r="D1052" s="163"/>
      <c r="E1052" s="164"/>
      <c r="F1052" s="159"/>
      <c r="G1052" s="23"/>
      <c r="H1052" s="23"/>
      <c r="I1052" s="23"/>
      <c r="J1052" s="23"/>
      <c r="K1052" s="23"/>
      <c r="L1052" s="23"/>
    </row>
    <row r="1053" spans="1:12" customFormat="1" ht="30" customHeight="1">
      <c r="A1053" s="21"/>
      <c r="B1053" s="21"/>
      <c r="C1053" s="160"/>
      <c r="D1053" s="163"/>
      <c r="E1053" s="164"/>
      <c r="F1053" s="159"/>
      <c r="G1053" s="23"/>
      <c r="H1053" s="23"/>
      <c r="I1053" s="23"/>
      <c r="J1053" s="23"/>
      <c r="K1053" s="23"/>
      <c r="L1053" s="23"/>
    </row>
    <row r="1054" spans="1:12" customFormat="1" ht="30" customHeight="1">
      <c r="A1054" s="21"/>
      <c r="B1054" s="21"/>
      <c r="C1054" s="160"/>
      <c r="D1054" s="163"/>
      <c r="E1054" s="164"/>
      <c r="F1054" s="159"/>
      <c r="G1054" s="23"/>
      <c r="H1054" s="23"/>
      <c r="I1054" s="23"/>
      <c r="J1054" s="23"/>
      <c r="K1054" s="23"/>
      <c r="L1054" s="23"/>
    </row>
    <row r="1055" spans="1:12" customFormat="1" ht="30" customHeight="1">
      <c r="A1055" s="21"/>
      <c r="B1055" s="21"/>
      <c r="C1055" s="160"/>
      <c r="D1055" s="163"/>
      <c r="E1055" s="164"/>
      <c r="F1055" s="159"/>
      <c r="G1055" s="23"/>
      <c r="H1055" s="23"/>
      <c r="I1055" s="23"/>
      <c r="J1055" s="23"/>
      <c r="K1055" s="23"/>
      <c r="L1055" s="23"/>
    </row>
    <row r="1056" spans="1:12" customFormat="1" ht="30" customHeight="1">
      <c r="A1056" s="21"/>
      <c r="B1056" s="21"/>
      <c r="C1056" s="160"/>
      <c r="D1056" s="163"/>
      <c r="E1056" s="164"/>
      <c r="F1056" s="159"/>
      <c r="G1056" s="23"/>
      <c r="H1056" s="23"/>
      <c r="I1056" s="23"/>
      <c r="J1056" s="23"/>
      <c r="K1056" s="23"/>
      <c r="L1056" s="23"/>
    </row>
    <row r="1057" spans="1:12" customFormat="1" ht="30" customHeight="1">
      <c r="A1057" s="21"/>
      <c r="B1057" s="21"/>
      <c r="C1057" s="160"/>
      <c r="D1057" s="163"/>
      <c r="E1057" s="164"/>
      <c r="F1057" s="159"/>
      <c r="G1057" s="23"/>
      <c r="H1057" s="23"/>
      <c r="I1057" s="23"/>
      <c r="J1057" s="23"/>
      <c r="K1057" s="23"/>
      <c r="L1057" s="23"/>
    </row>
    <row r="1058" spans="1:12" customFormat="1" ht="30" customHeight="1">
      <c r="A1058" s="21"/>
      <c r="B1058" s="21"/>
      <c r="C1058" s="160"/>
      <c r="D1058" s="163"/>
      <c r="E1058" s="164"/>
      <c r="F1058" s="159"/>
      <c r="G1058" s="23"/>
      <c r="H1058" s="23"/>
      <c r="I1058" s="23"/>
      <c r="J1058" s="23"/>
      <c r="K1058" s="23"/>
      <c r="L1058" s="23"/>
    </row>
    <row r="1059" spans="1:12" customFormat="1" ht="30" customHeight="1">
      <c r="A1059" s="21"/>
      <c r="B1059" s="21"/>
      <c r="C1059" s="160"/>
      <c r="D1059" s="163"/>
      <c r="E1059" s="164"/>
      <c r="F1059" s="159"/>
      <c r="G1059" s="23"/>
      <c r="H1059" s="23"/>
      <c r="I1059" s="23"/>
      <c r="J1059" s="23"/>
      <c r="K1059" s="23"/>
      <c r="L1059" s="23"/>
    </row>
    <row r="1060" spans="1:12" customFormat="1" ht="30" customHeight="1">
      <c r="A1060" s="21"/>
      <c r="B1060" s="21"/>
      <c r="C1060" s="160"/>
      <c r="D1060" s="163"/>
      <c r="E1060" s="164"/>
      <c r="F1060" s="159"/>
      <c r="G1060" s="23"/>
      <c r="H1060" s="23"/>
      <c r="I1060" s="23"/>
      <c r="J1060" s="23"/>
      <c r="K1060" s="23"/>
      <c r="L1060" s="23"/>
    </row>
    <row r="1061" spans="1:12" customFormat="1" ht="30" customHeight="1">
      <c r="A1061" s="21"/>
      <c r="B1061" s="21"/>
      <c r="C1061" s="160"/>
      <c r="D1061" s="163"/>
      <c r="E1061" s="164"/>
      <c r="F1061" s="159"/>
      <c r="G1061" s="23"/>
      <c r="H1061" s="23"/>
      <c r="I1061" s="23"/>
      <c r="J1061" s="23"/>
      <c r="K1061" s="23"/>
      <c r="L1061" s="23"/>
    </row>
    <row r="1062" spans="1:12" customFormat="1" ht="30" customHeight="1">
      <c r="A1062" s="21"/>
      <c r="B1062" s="21"/>
      <c r="C1062" s="160"/>
      <c r="D1062" s="163"/>
      <c r="E1062" s="164"/>
      <c r="F1062" s="159"/>
      <c r="G1062" s="23"/>
      <c r="H1062" s="23"/>
      <c r="I1062" s="23"/>
      <c r="J1062" s="23"/>
      <c r="K1062" s="23"/>
      <c r="L1062" s="23"/>
    </row>
    <row r="1063" spans="1:12" customFormat="1" ht="30" customHeight="1">
      <c r="A1063" s="21"/>
      <c r="B1063" s="21"/>
      <c r="C1063" s="160"/>
      <c r="D1063" s="163"/>
      <c r="E1063" s="164"/>
      <c r="F1063" s="159"/>
      <c r="G1063" s="23"/>
      <c r="H1063" s="23"/>
      <c r="I1063" s="23"/>
      <c r="J1063" s="23"/>
      <c r="K1063" s="23"/>
      <c r="L1063" s="23"/>
    </row>
    <row r="1064" spans="1:12" customFormat="1" ht="30" customHeight="1">
      <c r="A1064" s="21"/>
      <c r="B1064" s="21"/>
      <c r="C1064" s="160"/>
      <c r="D1064" s="163"/>
      <c r="E1064" s="164"/>
      <c r="F1064" s="159"/>
      <c r="G1064" s="23"/>
      <c r="H1064" s="23"/>
      <c r="I1064" s="23"/>
      <c r="J1064" s="23"/>
      <c r="K1064" s="23"/>
      <c r="L1064" s="23"/>
    </row>
    <row r="1065" spans="1:12" customFormat="1" ht="30" customHeight="1">
      <c r="A1065" s="21"/>
      <c r="B1065" s="21"/>
      <c r="C1065" s="160"/>
      <c r="D1065" s="163"/>
      <c r="E1065" s="164"/>
      <c r="F1065" s="159"/>
      <c r="G1065" s="23"/>
      <c r="H1065" s="23"/>
      <c r="I1065" s="23"/>
      <c r="J1065" s="23"/>
      <c r="K1065" s="23"/>
      <c r="L1065" s="23"/>
    </row>
    <row r="1066" spans="1:12" customFormat="1" ht="30" customHeight="1">
      <c r="A1066" s="21"/>
      <c r="B1066" s="21"/>
      <c r="C1066" s="160"/>
      <c r="D1066" s="163"/>
      <c r="E1066" s="164"/>
      <c r="F1066" s="159"/>
      <c r="G1066" s="23"/>
      <c r="H1066" s="23"/>
      <c r="I1066" s="23"/>
      <c r="J1066" s="23"/>
      <c r="K1066" s="23"/>
      <c r="L1066" s="23"/>
    </row>
    <row r="1067" spans="1:12" customFormat="1" ht="30" customHeight="1">
      <c r="A1067" s="21"/>
      <c r="B1067" s="21"/>
      <c r="C1067" s="160"/>
      <c r="D1067" s="163"/>
      <c r="E1067" s="164"/>
      <c r="F1067" s="159"/>
      <c r="G1067" s="23"/>
      <c r="H1067" s="23"/>
      <c r="I1067" s="23"/>
      <c r="J1067" s="23"/>
      <c r="K1067" s="23"/>
      <c r="L1067" s="23"/>
    </row>
    <row r="1068" spans="1:12" customFormat="1" ht="30" customHeight="1">
      <c r="A1068" s="21"/>
      <c r="B1068" s="21"/>
      <c r="C1068" s="160"/>
      <c r="D1068" s="163"/>
      <c r="E1068" s="164"/>
      <c r="F1068" s="159"/>
      <c r="G1068" s="23"/>
      <c r="H1068" s="23"/>
      <c r="I1068" s="23"/>
      <c r="J1068" s="23"/>
      <c r="K1068" s="23"/>
      <c r="L1068" s="23"/>
    </row>
    <row r="1069" spans="1:12" customFormat="1" ht="30" customHeight="1">
      <c r="A1069" s="21"/>
      <c r="B1069" s="21"/>
      <c r="C1069" s="160"/>
      <c r="D1069" s="163"/>
      <c r="E1069" s="164"/>
      <c r="F1069" s="159"/>
      <c r="G1069" s="23"/>
      <c r="H1069" s="23"/>
      <c r="I1069" s="23"/>
      <c r="J1069" s="23"/>
      <c r="K1069" s="23"/>
      <c r="L1069" s="23"/>
    </row>
    <row r="1070" spans="1:12" customFormat="1" ht="30" customHeight="1">
      <c r="A1070" s="21"/>
      <c r="B1070" s="21"/>
      <c r="C1070" s="160"/>
      <c r="D1070" s="163"/>
      <c r="E1070" s="164"/>
      <c r="F1070" s="159"/>
      <c r="G1070" s="23"/>
      <c r="H1070" s="23"/>
      <c r="I1070" s="23"/>
      <c r="J1070" s="23"/>
      <c r="K1070" s="23"/>
      <c r="L1070" s="23"/>
    </row>
    <row r="1071" spans="1:12" customFormat="1" ht="30" customHeight="1">
      <c r="A1071" s="21"/>
      <c r="B1071" s="21"/>
      <c r="C1071" s="160"/>
      <c r="D1071" s="163"/>
      <c r="E1071" s="164"/>
      <c r="F1071" s="159"/>
      <c r="G1071" s="23"/>
      <c r="H1071" s="23"/>
      <c r="I1071" s="23"/>
      <c r="J1071" s="23"/>
      <c r="K1071" s="23"/>
      <c r="L1071" s="23"/>
    </row>
    <row r="1072" spans="1:12" customFormat="1" ht="30" customHeight="1">
      <c r="A1072" s="21"/>
      <c r="B1072" s="21"/>
      <c r="C1072" s="160"/>
      <c r="D1072" s="163"/>
      <c r="E1072" s="164"/>
      <c r="F1072" s="159"/>
      <c r="G1072" s="23"/>
      <c r="H1072" s="23"/>
      <c r="I1072" s="23"/>
      <c r="J1072" s="23"/>
      <c r="K1072" s="23"/>
      <c r="L1072" s="23"/>
    </row>
    <row r="1073" spans="1:12" customFormat="1" ht="30" customHeight="1">
      <c r="A1073" s="21"/>
      <c r="B1073" s="21"/>
      <c r="C1073" s="160"/>
      <c r="D1073" s="163"/>
      <c r="E1073" s="164"/>
      <c r="F1073" s="159"/>
      <c r="G1073" s="23"/>
      <c r="H1073" s="23"/>
      <c r="I1073" s="23"/>
      <c r="J1073" s="23"/>
      <c r="K1073" s="23"/>
      <c r="L1073" s="23"/>
    </row>
    <row r="1074" spans="1:12" customFormat="1" ht="30" customHeight="1">
      <c r="A1074" s="21"/>
      <c r="B1074" s="21"/>
      <c r="C1074" s="160"/>
      <c r="D1074" s="163"/>
      <c r="E1074" s="164"/>
      <c r="F1074" s="159"/>
      <c r="G1074" s="23"/>
      <c r="H1074" s="23"/>
      <c r="I1074" s="23"/>
      <c r="J1074" s="23"/>
      <c r="K1074" s="23"/>
      <c r="L1074" s="23"/>
    </row>
    <row r="1075" spans="1:12" customFormat="1" ht="30" customHeight="1">
      <c r="A1075" s="21"/>
      <c r="B1075" s="21"/>
      <c r="C1075" s="160"/>
      <c r="D1075" s="163"/>
      <c r="E1075" s="164"/>
      <c r="F1075" s="159"/>
      <c r="G1075" s="23"/>
      <c r="H1075" s="23"/>
      <c r="I1075" s="23"/>
      <c r="J1075" s="23"/>
      <c r="K1075" s="23"/>
      <c r="L1075" s="23"/>
    </row>
    <row r="1076" spans="1:12" customFormat="1" ht="30" customHeight="1">
      <c r="A1076" s="21"/>
      <c r="B1076" s="21"/>
      <c r="C1076" s="160"/>
      <c r="D1076" s="163"/>
      <c r="E1076" s="164"/>
      <c r="F1076" s="159"/>
      <c r="G1076" s="23"/>
      <c r="H1076" s="23"/>
      <c r="I1076" s="23"/>
      <c r="J1076" s="23"/>
      <c r="K1076" s="23"/>
      <c r="L1076" s="23"/>
    </row>
    <row r="1077" spans="1:12" customFormat="1" ht="30" customHeight="1">
      <c r="A1077" s="21"/>
      <c r="B1077" s="21"/>
      <c r="C1077" s="160"/>
      <c r="D1077" s="163"/>
      <c r="E1077" s="164"/>
      <c r="F1077" s="159"/>
      <c r="G1077" s="23"/>
      <c r="H1077" s="23"/>
      <c r="I1077" s="23"/>
      <c r="J1077" s="23"/>
      <c r="K1077" s="23"/>
      <c r="L1077" s="23"/>
    </row>
    <row r="1078" spans="1:12" customFormat="1" ht="30" customHeight="1">
      <c r="A1078" s="21"/>
      <c r="B1078" s="21"/>
      <c r="C1078" s="160"/>
      <c r="D1078" s="163"/>
      <c r="E1078" s="164"/>
      <c r="F1078" s="159"/>
      <c r="G1078" s="23"/>
      <c r="H1078" s="23"/>
      <c r="I1078" s="23"/>
      <c r="J1078" s="23"/>
      <c r="K1078" s="23"/>
      <c r="L1078" s="23"/>
    </row>
    <row r="1079" spans="1:12" customFormat="1" ht="30" customHeight="1">
      <c r="A1079" s="21"/>
      <c r="B1079" s="21"/>
      <c r="C1079" s="160"/>
      <c r="D1079" s="163"/>
      <c r="E1079" s="164"/>
      <c r="F1079" s="159"/>
      <c r="G1079" s="23"/>
      <c r="H1079" s="23"/>
      <c r="I1079" s="23"/>
      <c r="J1079" s="23"/>
      <c r="K1079" s="23"/>
      <c r="L1079" s="23"/>
    </row>
    <row r="1080" spans="1:12" customFormat="1" ht="30" customHeight="1">
      <c r="A1080" s="21"/>
      <c r="B1080" s="21"/>
      <c r="C1080" s="160"/>
      <c r="D1080" s="163"/>
      <c r="E1080" s="164"/>
      <c r="F1080" s="159"/>
      <c r="G1080" s="23"/>
      <c r="H1080" s="23"/>
      <c r="I1080" s="23"/>
      <c r="J1080" s="23"/>
      <c r="K1080" s="23"/>
      <c r="L1080" s="23"/>
    </row>
    <row r="1081" spans="1:12" customFormat="1" ht="30" customHeight="1">
      <c r="A1081" s="21"/>
      <c r="B1081" s="21"/>
      <c r="C1081" s="160"/>
      <c r="D1081" s="163"/>
      <c r="E1081" s="164"/>
      <c r="F1081" s="159"/>
      <c r="G1081" s="23"/>
      <c r="H1081" s="23"/>
      <c r="I1081" s="23"/>
      <c r="J1081" s="23"/>
      <c r="K1081" s="23"/>
      <c r="L1081" s="23"/>
    </row>
    <row r="1082" spans="1:12" customFormat="1" ht="30" customHeight="1">
      <c r="A1082" s="21"/>
      <c r="B1082" s="21"/>
      <c r="C1082" s="160"/>
      <c r="D1082" s="163"/>
      <c r="E1082" s="164"/>
      <c r="F1082" s="159"/>
      <c r="G1082" s="23"/>
      <c r="H1082" s="23"/>
      <c r="I1082" s="23"/>
      <c r="J1082" s="23"/>
      <c r="K1082" s="23"/>
      <c r="L1082" s="23"/>
    </row>
    <row r="1083" spans="1:12" customFormat="1" ht="30" customHeight="1">
      <c r="A1083" s="21"/>
      <c r="B1083" s="21"/>
      <c r="C1083" s="160"/>
      <c r="D1083" s="163"/>
      <c r="E1083" s="164"/>
      <c r="F1083" s="159"/>
      <c r="G1083" s="23"/>
      <c r="H1083" s="23"/>
      <c r="I1083" s="23"/>
      <c r="J1083" s="23"/>
      <c r="K1083" s="23"/>
      <c r="L1083" s="23"/>
    </row>
    <row r="1084" spans="1:12" customFormat="1" ht="30" customHeight="1">
      <c r="A1084" s="21"/>
      <c r="B1084" s="21"/>
      <c r="C1084" s="160"/>
      <c r="D1084" s="163"/>
      <c r="E1084" s="164"/>
      <c r="F1084" s="159"/>
      <c r="G1084" s="23"/>
      <c r="H1084" s="23"/>
      <c r="I1084" s="23"/>
      <c r="J1084" s="23"/>
      <c r="K1084" s="23"/>
      <c r="L1084" s="23"/>
    </row>
    <row r="1085" spans="1:12" customFormat="1" ht="30" customHeight="1">
      <c r="A1085" s="21"/>
      <c r="B1085" s="21"/>
      <c r="C1085" s="160"/>
      <c r="D1085" s="163"/>
      <c r="E1085" s="164"/>
      <c r="F1085" s="159"/>
      <c r="G1085" s="23"/>
      <c r="H1085" s="23"/>
      <c r="I1085" s="23"/>
      <c r="J1085" s="23"/>
      <c r="K1085" s="23"/>
      <c r="L1085" s="23"/>
    </row>
    <row r="1086" spans="1:12" customFormat="1" ht="30" customHeight="1">
      <c r="A1086" s="21"/>
      <c r="B1086" s="21"/>
      <c r="C1086" s="160"/>
      <c r="D1086" s="163"/>
      <c r="E1086" s="164"/>
      <c r="F1086" s="159"/>
      <c r="G1086" s="23"/>
      <c r="H1086" s="23"/>
      <c r="I1086" s="23"/>
      <c r="J1086" s="23"/>
      <c r="K1086" s="23"/>
      <c r="L1086" s="23"/>
    </row>
    <row r="1087" spans="1:12" customFormat="1" ht="30" customHeight="1">
      <c r="A1087" s="21"/>
      <c r="B1087" s="21"/>
      <c r="C1087" s="160"/>
      <c r="D1087" s="163"/>
      <c r="E1087" s="164"/>
      <c r="F1087" s="159"/>
      <c r="G1087" s="23"/>
      <c r="H1087" s="23"/>
      <c r="I1087" s="23"/>
      <c r="J1087" s="23"/>
      <c r="K1087" s="23"/>
      <c r="L1087" s="23"/>
    </row>
    <row r="1088" spans="1:12" customFormat="1" ht="30" customHeight="1">
      <c r="A1088" s="21"/>
      <c r="B1088" s="21"/>
      <c r="C1088" s="160"/>
      <c r="D1088" s="163"/>
      <c r="E1088" s="164"/>
      <c r="F1088" s="159"/>
      <c r="G1088" s="23"/>
      <c r="H1088" s="23"/>
      <c r="I1088" s="23"/>
      <c r="J1088" s="23"/>
      <c r="K1088" s="23"/>
      <c r="L1088" s="23"/>
    </row>
    <row r="1089" spans="1:12" customFormat="1" ht="30" customHeight="1">
      <c r="A1089" s="21"/>
      <c r="B1089" s="21"/>
      <c r="C1089" s="160"/>
      <c r="D1089" s="163"/>
      <c r="E1089" s="164"/>
      <c r="F1089" s="159"/>
      <c r="G1089" s="23"/>
      <c r="H1089" s="23"/>
      <c r="I1089" s="23"/>
      <c r="J1089" s="23"/>
      <c r="K1089" s="23"/>
      <c r="L1089" s="23"/>
    </row>
    <row r="1090" spans="1:12" customFormat="1" ht="30" customHeight="1">
      <c r="A1090" s="21"/>
      <c r="B1090" s="21"/>
      <c r="C1090" s="160"/>
      <c r="D1090" s="163"/>
      <c r="E1090" s="164"/>
      <c r="F1090" s="159"/>
      <c r="G1090" s="23"/>
      <c r="H1090" s="23"/>
      <c r="I1090" s="23"/>
      <c r="J1090" s="23"/>
      <c r="K1090" s="23"/>
      <c r="L1090" s="23"/>
    </row>
    <row r="1091" spans="1:12" customFormat="1" ht="30" customHeight="1">
      <c r="A1091" s="21"/>
      <c r="B1091" s="21"/>
      <c r="C1091" s="160"/>
      <c r="D1091" s="163"/>
      <c r="E1091" s="164"/>
      <c r="F1091" s="159"/>
      <c r="G1091" s="23"/>
      <c r="H1091" s="23"/>
      <c r="I1091" s="23"/>
      <c r="J1091" s="23"/>
      <c r="K1091" s="23"/>
      <c r="L1091" s="23"/>
    </row>
    <row r="1092" spans="1:12" customFormat="1" ht="30" customHeight="1">
      <c r="A1092" s="21"/>
      <c r="B1092" s="21"/>
      <c r="C1092" s="160"/>
      <c r="D1092" s="163"/>
      <c r="E1092" s="164"/>
      <c r="F1092" s="159"/>
      <c r="G1092" s="23"/>
      <c r="H1092" s="23"/>
      <c r="I1092" s="23"/>
      <c r="J1092" s="23"/>
      <c r="K1092" s="23"/>
      <c r="L1092" s="23"/>
    </row>
    <row r="1093" spans="1:12" customFormat="1" ht="30" customHeight="1">
      <c r="A1093" s="21"/>
      <c r="B1093" s="21"/>
      <c r="C1093" s="160"/>
      <c r="D1093" s="163"/>
      <c r="E1093" s="164"/>
      <c r="F1093" s="159"/>
      <c r="G1093" s="23"/>
      <c r="H1093" s="23"/>
      <c r="I1093" s="23"/>
      <c r="J1093" s="23"/>
      <c r="K1093" s="23"/>
      <c r="L1093" s="23"/>
    </row>
    <row r="1094" spans="1:12" customFormat="1" ht="30" customHeight="1">
      <c r="A1094" s="21"/>
      <c r="B1094" s="21"/>
      <c r="C1094" s="160"/>
      <c r="D1094" s="163"/>
      <c r="E1094" s="164"/>
      <c r="F1094" s="159"/>
      <c r="G1094" s="23"/>
      <c r="H1094" s="23"/>
      <c r="I1094" s="23"/>
      <c r="J1094" s="23"/>
      <c r="K1094" s="23"/>
      <c r="L1094" s="23"/>
    </row>
    <row r="1095" spans="1:12" customFormat="1" ht="30" customHeight="1">
      <c r="A1095" s="21"/>
      <c r="B1095" s="21"/>
      <c r="C1095" s="160"/>
      <c r="D1095" s="163"/>
      <c r="E1095" s="164"/>
      <c r="F1095" s="159"/>
      <c r="G1095" s="23"/>
      <c r="H1095" s="23"/>
      <c r="I1095" s="23"/>
      <c r="J1095" s="23"/>
      <c r="K1095" s="23"/>
      <c r="L1095" s="23"/>
    </row>
    <row r="1096" spans="1:12" customFormat="1" ht="30" customHeight="1">
      <c r="A1096" s="21"/>
      <c r="B1096" s="21"/>
      <c r="C1096" s="160"/>
      <c r="D1096" s="163"/>
      <c r="E1096" s="164"/>
      <c r="F1096" s="159"/>
      <c r="G1096" s="23"/>
      <c r="H1096" s="23"/>
      <c r="I1096" s="23"/>
      <c r="J1096" s="23"/>
      <c r="K1096" s="23"/>
      <c r="L1096" s="23"/>
    </row>
    <row r="1097" spans="1:12" customFormat="1" ht="30" customHeight="1">
      <c r="A1097" s="21"/>
      <c r="B1097" s="21"/>
      <c r="C1097" s="160"/>
      <c r="D1097" s="163"/>
      <c r="E1097" s="164"/>
      <c r="F1097" s="159"/>
      <c r="G1097" s="23"/>
      <c r="H1097" s="23"/>
      <c r="I1097" s="23"/>
      <c r="J1097" s="23"/>
      <c r="K1097" s="23"/>
      <c r="L1097" s="23"/>
    </row>
    <row r="1098" spans="1:12" customFormat="1" ht="30" customHeight="1">
      <c r="A1098" s="21"/>
      <c r="B1098" s="21"/>
      <c r="C1098" s="160"/>
      <c r="D1098" s="163"/>
      <c r="E1098" s="164"/>
      <c r="F1098" s="159"/>
      <c r="G1098" s="23"/>
      <c r="H1098" s="23"/>
      <c r="I1098" s="23"/>
      <c r="J1098" s="23"/>
      <c r="K1098" s="23"/>
      <c r="L1098" s="23"/>
    </row>
    <row r="1099" spans="1:12" customFormat="1" ht="30" customHeight="1">
      <c r="A1099" s="21"/>
      <c r="B1099" s="21"/>
      <c r="C1099" s="160"/>
      <c r="D1099" s="163"/>
      <c r="E1099" s="164"/>
      <c r="F1099" s="159"/>
      <c r="G1099" s="23"/>
      <c r="H1099" s="23"/>
      <c r="I1099" s="23"/>
      <c r="J1099" s="23"/>
      <c r="K1099" s="23"/>
      <c r="L1099" s="23"/>
    </row>
    <row r="1100" spans="1:12" customFormat="1" ht="30" customHeight="1">
      <c r="A1100" s="21"/>
      <c r="B1100" s="21"/>
      <c r="C1100" s="160"/>
      <c r="D1100" s="163"/>
      <c r="E1100" s="164"/>
      <c r="F1100" s="159"/>
      <c r="G1100" s="23"/>
      <c r="H1100" s="23"/>
      <c r="I1100" s="23"/>
      <c r="J1100" s="23"/>
      <c r="K1100" s="23"/>
      <c r="L1100" s="23"/>
    </row>
    <row r="1101" spans="1:12" customFormat="1" ht="30" customHeight="1">
      <c r="A1101" s="21"/>
      <c r="B1101" s="21"/>
      <c r="C1101" s="160"/>
      <c r="D1101" s="163"/>
      <c r="E1101" s="164"/>
      <c r="F1101" s="159"/>
      <c r="G1101" s="23"/>
      <c r="H1101" s="23"/>
      <c r="I1101" s="23"/>
      <c r="J1101" s="23"/>
      <c r="K1101" s="23"/>
      <c r="L1101" s="23"/>
    </row>
    <row r="1102" spans="1:12" customFormat="1" ht="30" customHeight="1">
      <c r="A1102" s="21"/>
      <c r="B1102" s="21"/>
      <c r="C1102" s="160"/>
      <c r="D1102" s="163"/>
      <c r="E1102" s="164"/>
      <c r="F1102" s="159"/>
      <c r="G1102" s="23"/>
      <c r="H1102" s="23"/>
      <c r="I1102" s="23"/>
      <c r="J1102" s="23"/>
      <c r="K1102" s="23"/>
      <c r="L1102" s="23"/>
    </row>
    <row r="1103" spans="1:12" customFormat="1" ht="30" customHeight="1">
      <c r="A1103" s="21"/>
      <c r="B1103" s="21"/>
      <c r="C1103" s="160"/>
      <c r="D1103" s="163"/>
      <c r="E1103" s="164"/>
      <c r="F1103" s="159"/>
      <c r="G1103" s="23"/>
      <c r="H1103" s="23"/>
      <c r="I1103" s="23"/>
      <c r="J1103" s="23"/>
      <c r="K1103" s="23"/>
      <c r="L1103" s="23"/>
    </row>
    <row r="1104" spans="1:12" customFormat="1" ht="30" customHeight="1">
      <c r="A1104" s="21"/>
      <c r="B1104" s="21"/>
      <c r="C1104" s="160"/>
      <c r="D1104" s="163"/>
      <c r="E1104" s="164"/>
      <c r="F1104" s="159"/>
      <c r="G1104" s="23"/>
      <c r="H1104" s="23"/>
      <c r="I1104" s="23"/>
      <c r="J1104" s="23"/>
      <c r="K1104" s="23"/>
      <c r="L1104" s="23"/>
    </row>
    <row r="1105" spans="1:12" customFormat="1" ht="30" customHeight="1">
      <c r="A1105" s="21"/>
      <c r="B1105" s="21"/>
      <c r="C1105" s="160"/>
      <c r="D1105" s="163"/>
      <c r="E1105" s="164"/>
      <c r="F1105" s="159"/>
      <c r="G1105" s="23"/>
      <c r="H1105" s="23"/>
      <c r="I1105" s="23"/>
      <c r="J1105" s="23"/>
      <c r="K1105" s="23"/>
      <c r="L1105" s="23"/>
    </row>
    <row r="1106" spans="1:12" customFormat="1" ht="30" customHeight="1">
      <c r="A1106" s="21"/>
      <c r="B1106" s="21"/>
      <c r="C1106" s="160"/>
      <c r="D1106" s="163"/>
      <c r="E1106" s="164"/>
      <c r="F1106" s="159"/>
      <c r="G1106" s="23"/>
      <c r="H1106" s="23"/>
      <c r="I1106" s="23"/>
      <c r="J1106" s="23"/>
      <c r="K1106" s="23"/>
      <c r="L1106" s="23"/>
    </row>
    <row r="1107" spans="1:12" customFormat="1" ht="30" customHeight="1">
      <c r="A1107" s="21"/>
      <c r="B1107" s="21"/>
      <c r="C1107" s="160"/>
      <c r="D1107" s="163"/>
      <c r="E1107" s="164"/>
      <c r="F1107" s="159"/>
      <c r="G1107" s="23"/>
      <c r="H1107" s="23"/>
      <c r="I1107" s="23"/>
      <c r="J1107" s="23"/>
      <c r="K1107" s="23"/>
      <c r="L1107" s="23"/>
    </row>
    <row r="1108" spans="1:12" customFormat="1" ht="30" customHeight="1">
      <c r="A1108" s="21"/>
      <c r="B1108" s="21"/>
      <c r="C1108" s="160"/>
      <c r="D1108" s="163"/>
      <c r="E1108" s="164"/>
      <c r="F1108" s="159"/>
      <c r="G1108" s="23"/>
      <c r="H1108" s="23"/>
      <c r="I1108" s="23"/>
      <c r="J1108" s="23"/>
      <c r="K1108" s="23"/>
      <c r="L1108" s="23"/>
    </row>
    <row r="1109" spans="1:12" customFormat="1" ht="30" customHeight="1">
      <c r="A1109" s="21"/>
      <c r="B1109" s="21"/>
      <c r="C1109" s="160"/>
      <c r="D1109" s="163"/>
      <c r="E1109" s="164"/>
      <c r="F1109" s="159"/>
      <c r="G1109" s="23"/>
      <c r="H1109" s="23"/>
      <c r="I1109" s="23"/>
      <c r="J1109" s="23"/>
      <c r="K1109" s="23"/>
      <c r="L1109" s="23"/>
    </row>
    <row r="1110" spans="1:12" customFormat="1" ht="30" customHeight="1">
      <c r="A1110" s="21"/>
      <c r="B1110" s="21"/>
      <c r="C1110" s="160"/>
      <c r="D1110" s="163"/>
      <c r="E1110" s="164"/>
      <c r="F1110" s="159"/>
      <c r="G1110" s="23"/>
      <c r="H1110" s="23"/>
      <c r="I1110" s="23"/>
      <c r="J1110" s="23"/>
      <c r="K1110" s="23"/>
      <c r="L1110" s="23"/>
    </row>
    <row r="1111" spans="1:12" customFormat="1" ht="30" customHeight="1">
      <c r="A1111" s="21"/>
      <c r="B1111" s="21"/>
      <c r="C1111" s="160"/>
      <c r="D1111" s="163"/>
      <c r="E1111" s="164"/>
      <c r="F1111" s="159"/>
      <c r="G1111" s="23"/>
      <c r="H1111" s="23"/>
      <c r="I1111" s="23"/>
      <c r="J1111" s="23"/>
      <c r="K1111" s="23"/>
      <c r="L1111" s="23"/>
    </row>
    <row r="1112" spans="1:12" customFormat="1" ht="30" customHeight="1">
      <c r="A1112" s="21"/>
      <c r="B1112" s="21"/>
      <c r="C1112" s="160"/>
      <c r="D1112" s="163"/>
      <c r="E1112" s="164"/>
      <c r="F1112" s="159"/>
      <c r="G1112" s="23"/>
      <c r="H1112" s="23"/>
      <c r="I1112" s="23"/>
      <c r="J1112" s="23"/>
      <c r="K1112" s="23"/>
      <c r="L1112" s="23"/>
    </row>
    <row r="1113" spans="1:12" customFormat="1" ht="30" customHeight="1">
      <c r="A1113" s="21"/>
      <c r="B1113" s="21"/>
      <c r="C1113" s="160"/>
      <c r="D1113" s="163"/>
      <c r="E1113" s="164"/>
      <c r="F1113" s="159"/>
      <c r="G1113" s="23"/>
      <c r="H1113" s="23"/>
      <c r="I1113" s="23"/>
      <c r="J1113" s="23"/>
      <c r="K1113" s="23"/>
      <c r="L1113" s="23"/>
    </row>
    <row r="1114" spans="1:12" customFormat="1" ht="30" customHeight="1">
      <c r="A1114" s="21"/>
      <c r="B1114" s="21"/>
      <c r="C1114" s="160"/>
      <c r="D1114" s="163"/>
      <c r="E1114" s="164"/>
      <c r="F1114" s="159"/>
      <c r="G1114" s="23"/>
      <c r="H1114" s="23"/>
      <c r="I1114" s="23"/>
      <c r="J1114" s="23"/>
      <c r="K1114" s="23"/>
      <c r="L1114" s="23"/>
    </row>
    <row r="1115" spans="1:12" customFormat="1" ht="30" customHeight="1">
      <c r="A1115" s="21"/>
      <c r="B1115" s="21"/>
      <c r="C1115" s="160"/>
      <c r="D1115" s="163"/>
      <c r="E1115" s="164"/>
      <c r="F1115" s="159"/>
      <c r="G1115" s="23"/>
      <c r="H1115" s="23"/>
      <c r="I1115" s="23"/>
      <c r="J1115" s="23"/>
      <c r="K1115" s="23"/>
      <c r="L1115" s="23"/>
    </row>
    <row r="1116" spans="1:12" customFormat="1" ht="30" customHeight="1">
      <c r="A1116" s="21"/>
      <c r="B1116" s="21"/>
      <c r="C1116" s="160"/>
      <c r="D1116" s="163"/>
      <c r="E1116" s="164"/>
      <c r="F1116" s="159"/>
      <c r="G1116" s="23"/>
      <c r="H1116" s="23"/>
      <c r="I1116" s="23"/>
      <c r="J1116" s="23"/>
      <c r="K1116" s="23"/>
      <c r="L1116" s="23"/>
    </row>
    <row r="1117" spans="1:12" customFormat="1" ht="30" customHeight="1">
      <c r="A1117" s="21"/>
      <c r="B1117" s="21"/>
      <c r="C1117" s="160"/>
      <c r="D1117" s="163"/>
      <c r="E1117" s="164"/>
      <c r="F1117" s="159"/>
      <c r="G1117" s="23"/>
      <c r="H1117" s="23"/>
      <c r="I1117" s="23"/>
      <c r="J1117" s="23"/>
      <c r="K1117" s="23"/>
      <c r="L1117" s="23"/>
    </row>
    <row r="1118" spans="1:12" customFormat="1" ht="30" customHeight="1">
      <c r="A1118" s="21"/>
      <c r="B1118" s="21"/>
      <c r="C1118" s="160"/>
      <c r="D1118" s="163"/>
      <c r="E1118" s="164"/>
      <c r="F1118" s="159"/>
      <c r="G1118" s="23"/>
      <c r="H1118" s="23"/>
      <c r="I1118" s="23"/>
      <c r="J1118" s="23"/>
      <c r="K1118" s="23"/>
      <c r="L1118" s="23"/>
    </row>
    <row r="1119" spans="1:12" customFormat="1" ht="30" customHeight="1">
      <c r="A1119" s="21"/>
      <c r="B1119" s="21"/>
      <c r="C1119" s="160"/>
      <c r="D1119" s="163"/>
      <c r="E1119" s="164"/>
      <c r="F1119" s="159"/>
      <c r="G1119" s="23"/>
      <c r="H1119" s="23"/>
      <c r="I1119" s="23"/>
      <c r="J1119" s="23"/>
      <c r="K1119" s="23"/>
      <c r="L1119" s="23"/>
    </row>
    <row r="1120" spans="1:12" customFormat="1" ht="30" customHeight="1">
      <c r="A1120" s="21"/>
      <c r="B1120" s="21"/>
      <c r="C1120" s="160"/>
      <c r="D1120" s="163"/>
      <c r="E1120" s="164"/>
      <c r="F1120" s="159"/>
      <c r="G1120" s="23"/>
      <c r="H1120" s="23"/>
      <c r="I1120" s="23"/>
      <c r="J1120" s="23"/>
      <c r="K1120" s="23"/>
      <c r="L1120" s="23"/>
    </row>
    <row r="1121" spans="1:12" customFormat="1" ht="30" customHeight="1">
      <c r="A1121" s="21"/>
      <c r="B1121" s="21"/>
      <c r="C1121" s="160"/>
      <c r="D1121" s="163"/>
      <c r="E1121" s="164"/>
      <c r="F1121" s="159"/>
      <c r="G1121" s="23"/>
      <c r="H1121" s="23"/>
      <c r="I1121" s="23"/>
      <c r="J1121" s="23"/>
      <c r="K1121" s="23"/>
      <c r="L1121" s="23"/>
    </row>
    <row r="1122" spans="1:12" customFormat="1" ht="30" customHeight="1">
      <c r="A1122" s="21"/>
      <c r="B1122" s="21"/>
      <c r="C1122" s="160"/>
      <c r="D1122" s="163"/>
      <c r="E1122" s="164"/>
      <c r="F1122" s="159"/>
      <c r="G1122" s="23"/>
      <c r="H1122" s="23"/>
      <c r="I1122" s="23"/>
      <c r="J1122" s="23"/>
      <c r="K1122" s="23"/>
      <c r="L1122" s="23"/>
    </row>
    <row r="1123" spans="1:12" customFormat="1" ht="30" customHeight="1">
      <c r="A1123" s="21"/>
      <c r="B1123" s="21"/>
      <c r="C1123" s="160"/>
      <c r="D1123" s="163"/>
      <c r="E1123" s="164"/>
      <c r="F1123" s="159"/>
      <c r="G1123" s="23"/>
      <c r="H1123" s="23"/>
      <c r="I1123" s="23"/>
      <c r="J1123" s="23"/>
      <c r="K1123" s="23"/>
      <c r="L1123" s="23"/>
    </row>
    <row r="1124" spans="1:12" customFormat="1" ht="30" customHeight="1">
      <c r="A1124" s="21"/>
      <c r="B1124" s="21"/>
      <c r="C1124" s="160"/>
      <c r="D1124" s="163"/>
      <c r="E1124" s="164"/>
      <c r="F1124" s="159"/>
      <c r="G1124" s="23"/>
      <c r="H1124" s="23"/>
      <c r="I1124" s="23"/>
      <c r="J1124" s="23"/>
      <c r="K1124" s="23"/>
      <c r="L1124" s="23"/>
    </row>
    <row r="1125" spans="1:12" customFormat="1" ht="30" customHeight="1">
      <c r="A1125" s="21"/>
      <c r="B1125" s="21"/>
      <c r="C1125" s="160"/>
      <c r="D1125" s="163"/>
      <c r="E1125" s="164"/>
      <c r="F1125" s="159"/>
      <c r="G1125" s="23"/>
      <c r="H1125" s="23"/>
      <c r="I1125" s="23"/>
      <c r="J1125" s="23"/>
      <c r="K1125" s="23"/>
      <c r="L1125" s="23"/>
    </row>
    <row r="1126" spans="1:12" customFormat="1" ht="30" customHeight="1">
      <c r="A1126" s="21"/>
      <c r="B1126" s="21"/>
      <c r="C1126" s="160"/>
      <c r="D1126" s="163"/>
      <c r="E1126" s="164"/>
      <c r="F1126" s="159"/>
      <c r="G1126" s="23"/>
      <c r="H1126" s="23"/>
      <c r="I1126" s="23"/>
      <c r="J1126" s="23"/>
      <c r="K1126" s="23"/>
      <c r="L1126" s="23"/>
    </row>
    <row r="1127" spans="1:12" customFormat="1" ht="30" customHeight="1">
      <c r="A1127" s="21"/>
      <c r="B1127" s="21"/>
      <c r="C1127" s="160"/>
      <c r="D1127" s="163"/>
      <c r="E1127" s="164"/>
      <c r="F1127" s="159"/>
      <c r="G1127" s="23"/>
      <c r="H1127" s="23"/>
      <c r="I1127" s="23"/>
      <c r="J1127" s="23"/>
      <c r="K1127" s="23"/>
      <c r="L1127" s="23"/>
    </row>
    <row r="1128" spans="1:12" customFormat="1" ht="30" customHeight="1">
      <c r="A1128" s="21"/>
      <c r="B1128" s="21"/>
      <c r="C1128" s="160"/>
      <c r="D1128" s="163"/>
      <c r="E1128" s="164"/>
      <c r="F1128" s="159"/>
      <c r="G1128" s="23"/>
      <c r="H1128" s="23"/>
      <c r="I1128" s="23"/>
      <c r="J1128" s="23"/>
      <c r="K1128" s="23"/>
      <c r="L1128" s="23"/>
    </row>
    <row r="1129" spans="1:12" customFormat="1" ht="30" customHeight="1">
      <c r="A1129" s="21"/>
      <c r="B1129" s="21"/>
      <c r="C1129" s="160"/>
      <c r="D1129" s="163"/>
      <c r="E1129" s="164"/>
      <c r="F1129" s="159"/>
      <c r="G1129" s="23"/>
      <c r="H1129" s="23"/>
      <c r="I1129" s="23"/>
      <c r="J1129" s="23"/>
      <c r="K1129" s="23"/>
      <c r="L1129" s="23"/>
    </row>
    <row r="1130" spans="1:12" customFormat="1" ht="30" customHeight="1">
      <c r="A1130" s="21"/>
      <c r="B1130" s="21"/>
      <c r="C1130" s="160"/>
      <c r="D1130" s="163"/>
      <c r="E1130" s="164"/>
      <c r="F1130" s="159"/>
      <c r="G1130" s="23"/>
      <c r="H1130" s="23"/>
      <c r="I1130" s="23"/>
      <c r="J1130" s="23"/>
      <c r="K1130" s="23"/>
      <c r="L1130" s="23"/>
    </row>
    <row r="1131" spans="1:12" customFormat="1" ht="30" customHeight="1">
      <c r="A1131" s="21"/>
      <c r="B1131" s="21"/>
      <c r="C1131" s="160"/>
      <c r="D1131" s="163"/>
      <c r="E1131" s="164"/>
      <c r="F1131" s="159"/>
      <c r="G1131" s="23"/>
      <c r="H1131" s="23"/>
      <c r="I1131" s="23"/>
      <c r="J1131" s="23"/>
      <c r="K1131" s="23"/>
      <c r="L1131" s="23"/>
    </row>
    <row r="1132" spans="1:12" customFormat="1" ht="30" customHeight="1">
      <c r="A1132" s="21"/>
      <c r="B1132" s="21"/>
      <c r="C1132" s="160"/>
      <c r="D1132" s="163"/>
      <c r="E1132" s="164"/>
      <c r="F1132" s="159"/>
      <c r="G1132" s="23"/>
      <c r="H1132" s="23"/>
      <c r="I1132" s="23"/>
      <c r="J1132" s="23"/>
      <c r="K1132" s="23"/>
      <c r="L1132" s="23"/>
    </row>
    <row r="1133" spans="1:12" customFormat="1" ht="30" customHeight="1">
      <c r="A1133" s="21"/>
      <c r="B1133" s="21"/>
      <c r="C1133" s="160"/>
      <c r="D1133" s="163"/>
      <c r="E1133" s="164"/>
      <c r="F1133" s="159"/>
      <c r="G1133" s="23"/>
      <c r="H1133" s="23"/>
      <c r="I1133" s="23"/>
      <c r="J1133" s="23"/>
      <c r="K1133" s="23"/>
      <c r="L1133" s="23"/>
    </row>
    <row r="1134" spans="1:12" customFormat="1" ht="30" customHeight="1">
      <c r="A1134" s="21"/>
      <c r="B1134" s="21"/>
      <c r="C1134" s="160"/>
      <c r="D1134" s="163"/>
      <c r="E1134" s="164"/>
      <c r="F1134" s="159"/>
      <c r="G1134" s="23"/>
      <c r="H1134" s="23"/>
      <c r="I1134" s="23"/>
      <c r="J1134" s="23"/>
      <c r="K1134" s="23"/>
      <c r="L1134" s="23"/>
    </row>
    <row r="1135" spans="1:12" customFormat="1" ht="30" customHeight="1">
      <c r="A1135" s="21"/>
      <c r="B1135" s="21"/>
      <c r="C1135" s="160"/>
      <c r="D1135" s="163"/>
      <c r="E1135" s="164"/>
      <c r="F1135" s="159"/>
      <c r="G1135" s="23"/>
      <c r="H1135" s="23"/>
      <c r="I1135" s="23"/>
      <c r="J1135" s="23"/>
      <c r="K1135" s="23"/>
      <c r="L1135" s="23"/>
    </row>
    <row r="1136" spans="1:12" customFormat="1" ht="30" customHeight="1">
      <c r="A1136" s="21"/>
      <c r="B1136" s="21"/>
      <c r="C1136" s="160"/>
      <c r="D1136" s="163"/>
      <c r="E1136" s="164"/>
      <c r="F1136" s="159"/>
      <c r="G1136" s="23"/>
      <c r="H1136" s="23"/>
      <c r="I1136" s="23"/>
      <c r="J1136" s="23"/>
      <c r="K1136" s="23"/>
      <c r="L1136" s="23"/>
    </row>
    <row r="1137" spans="1:12" customFormat="1" ht="30" customHeight="1">
      <c r="A1137" s="21"/>
      <c r="B1137" s="21"/>
      <c r="C1137" s="160"/>
      <c r="D1137" s="163"/>
      <c r="E1137" s="164"/>
      <c r="F1137" s="159"/>
      <c r="G1137" s="23"/>
      <c r="H1137" s="23"/>
      <c r="I1137" s="23"/>
      <c r="J1137" s="23"/>
      <c r="K1137" s="23"/>
      <c r="L1137" s="23"/>
    </row>
    <row r="1138" spans="1:12" customFormat="1" ht="30" customHeight="1">
      <c r="A1138" s="21"/>
      <c r="B1138" s="21"/>
      <c r="C1138" s="160"/>
      <c r="D1138" s="163"/>
      <c r="E1138" s="164"/>
      <c r="F1138" s="159"/>
      <c r="G1138" s="23"/>
      <c r="H1138" s="23"/>
      <c r="I1138" s="23"/>
      <c r="J1138" s="23"/>
      <c r="K1138" s="23"/>
      <c r="L1138" s="23"/>
    </row>
    <row r="1139" spans="1:12" customFormat="1" ht="30" customHeight="1">
      <c r="A1139" s="21"/>
      <c r="B1139" s="21"/>
      <c r="C1139" s="160"/>
      <c r="D1139" s="163"/>
      <c r="E1139" s="164"/>
      <c r="F1139" s="159"/>
      <c r="G1139" s="23"/>
      <c r="H1139" s="23"/>
      <c r="I1139" s="23"/>
      <c r="J1139" s="23"/>
      <c r="K1139" s="23"/>
      <c r="L1139" s="23"/>
    </row>
    <row r="1140" spans="1:12" customFormat="1" ht="30" customHeight="1">
      <c r="A1140" s="21"/>
      <c r="B1140" s="21"/>
      <c r="C1140" s="160"/>
      <c r="D1140" s="163"/>
      <c r="E1140" s="164"/>
      <c r="F1140" s="159"/>
      <c r="G1140" s="23"/>
      <c r="H1140" s="23"/>
      <c r="I1140" s="23"/>
      <c r="J1140" s="23"/>
      <c r="K1140" s="23"/>
      <c r="L1140" s="23"/>
    </row>
    <row r="1141" spans="1:12" customFormat="1" ht="30" customHeight="1">
      <c r="A1141" s="21"/>
      <c r="B1141" s="21"/>
      <c r="C1141" s="160"/>
      <c r="D1141" s="163"/>
      <c r="E1141" s="164"/>
      <c r="F1141" s="159"/>
      <c r="G1141" s="23"/>
      <c r="H1141" s="23"/>
      <c r="I1141" s="23"/>
      <c r="J1141" s="23"/>
      <c r="K1141" s="23"/>
      <c r="L1141" s="23"/>
    </row>
    <row r="1142" spans="1:12" customFormat="1" ht="30" customHeight="1">
      <c r="A1142" s="21"/>
      <c r="B1142" s="21"/>
      <c r="C1142" s="160"/>
      <c r="D1142" s="163"/>
      <c r="E1142" s="164"/>
      <c r="F1142" s="159"/>
      <c r="G1142" s="23"/>
      <c r="H1142" s="23"/>
      <c r="I1142" s="23"/>
      <c r="J1142" s="23"/>
      <c r="K1142" s="23"/>
      <c r="L1142" s="23"/>
    </row>
    <row r="1143" spans="1:12" customFormat="1" ht="30" customHeight="1">
      <c r="A1143" s="21"/>
      <c r="B1143" s="21"/>
      <c r="C1143" s="160"/>
      <c r="D1143" s="163"/>
      <c r="E1143" s="164"/>
      <c r="F1143" s="159"/>
      <c r="G1143" s="23"/>
      <c r="H1143" s="23"/>
      <c r="I1143" s="23"/>
      <c r="J1143" s="23"/>
      <c r="K1143" s="23"/>
      <c r="L1143" s="23"/>
    </row>
    <row r="1144" spans="1:12" customFormat="1" ht="30" customHeight="1">
      <c r="A1144" s="21"/>
      <c r="B1144" s="21"/>
      <c r="C1144" s="160"/>
      <c r="D1144" s="163"/>
      <c r="E1144" s="164"/>
      <c r="F1144" s="159"/>
      <c r="G1144" s="23"/>
      <c r="H1144" s="23"/>
      <c r="I1144" s="23"/>
      <c r="J1144" s="23"/>
      <c r="K1144" s="23"/>
      <c r="L1144" s="23"/>
    </row>
    <row r="1145" spans="1:12" customFormat="1" ht="30" customHeight="1">
      <c r="A1145" s="21"/>
      <c r="B1145" s="21"/>
      <c r="C1145" s="160"/>
      <c r="D1145" s="163"/>
      <c r="E1145" s="164"/>
      <c r="F1145" s="159"/>
      <c r="G1145" s="23"/>
      <c r="H1145" s="23"/>
      <c r="I1145" s="23"/>
      <c r="J1145" s="23"/>
      <c r="K1145" s="23"/>
      <c r="L1145" s="23"/>
    </row>
    <row r="1146" spans="1:12" customFormat="1" ht="30" customHeight="1">
      <c r="A1146" s="21"/>
      <c r="B1146" s="21"/>
      <c r="C1146" s="160"/>
      <c r="D1146" s="163"/>
      <c r="E1146" s="164"/>
      <c r="F1146" s="159"/>
      <c r="G1146" s="23"/>
      <c r="H1146" s="23"/>
      <c r="I1146" s="23"/>
      <c r="J1146" s="23"/>
      <c r="K1146" s="23"/>
      <c r="L1146" s="23"/>
    </row>
    <row r="1147" spans="1:12" customFormat="1" ht="30" customHeight="1">
      <c r="A1147" s="21"/>
      <c r="B1147" s="21"/>
      <c r="C1147" s="160"/>
      <c r="D1147" s="163"/>
      <c r="E1147" s="164"/>
      <c r="F1147" s="159"/>
      <c r="G1147" s="23"/>
      <c r="H1147" s="23"/>
      <c r="I1147" s="23"/>
      <c r="J1147" s="23"/>
      <c r="K1147" s="23"/>
      <c r="L1147" s="23"/>
    </row>
    <row r="1148" spans="1:12" customFormat="1" ht="30" customHeight="1">
      <c r="A1148" s="21"/>
      <c r="B1148" s="21"/>
      <c r="C1148" s="160"/>
      <c r="D1148" s="163"/>
      <c r="E1148" s="164"/>
      <c r="F1148" s="159"/>
      <c r="G1148" s="23"/>
      <c r="H1148" s="23"/>
      <c r="I1148" s="23"/>
      <c r="J1148" s="23"/>
      <c r="K1148" s="23"/>
      <c r="L1148" s="23"/>
    </row>
    <row r="1149" spans="1:12" customFormat="1" ht="30" customHeight="1">
      <c r="A1149" s="21"/>
      <c r="B1149" s="21"/>
      <c r="C1149" s="160"/>
      <c r="D1149" s="163"/>
      <c r="E1149" s="164"/>
      <c r="F1149" s="159"/>
      <c r="G1149" s="23"/>
      <c r="H1149" s="23"/>
      <c r="I1149" s="23"/>
      <c r="J1149" s="23"/>
      <c r="K1149" s="23"/>
      <c r="L1149" s="23"/>
    </row>
    <row r="1150" spans="1:12" customFormat="1" ht="30" customHeight="1">
      <c r="A1150" s="21"/>
      <c r="B1150" s="21"/>
      <c r="C1150" s="160"/>
      <c r="D1150" s="163"/>
      <c r="E1150" s="164"/>
      <c r="F1150" s="159"/>
      <c r="G1150" s="23"/>
      <c r="H1150" s="23"/>
      <c r="I1150" s="23"/>
      <c r="J1150" s="23"/>
      <c r="K1150" s="23"/>
      <c r="L1150" s="23"/>
    </row>
    <row r="1151" spans="1:12" customFormat="1" ht="30" customHeight="1">
      <c r="A1151" s="21"/>
      <c r="B1151" s="21"/>
      <c r="C1151" s="160"/>
      <c r="D1151" s="163"/>
      <c r="E1151" s="164"/>
      <c r="F1151" s="159"/>
      <c r="G1151" s="23"/>
      <c r="H1151" s="23"/>
      <c r="I1151" s="23"/>
      <c r="J1151" s="23"/>
      <c r="K1151" s="23"/>
      <c r="L1151" s="23"/>
    </row>
    <row r="1152" spans="1:12" customFormat="1" ht="30" customHeight="1">
      <c r="A1152" s="21"/>
      <c r="B1152" s="21"/>
      <c r="C1152" s="160"/>
      <c r="D1152" s="163"/>
      <c r="E1152" s="164"/>
      <c r="F1152" s="159"/>
      <c r="G1152" s="23"/>
      <c r="H1152" s="23"/>
      <c r="I1152" s="23"/>
      <c r="J1152" s="23"/>
      <c r="K1152" s="23"/>
      <c r="L1152" s="23"/>
    </row>
    <row r="1153" spans="1:12" customFormat="1" ht="30" customHeight="1">
      <c r="A1153" s="21"/>
      <c r="B1153" s="21"/>
      <c r="C1153" s="160"/>
      <c r="D1153" s="163"/>
      <c r="E1153" s="164"/>
      <c r="F1153" s="159"/>
      <c r="G1153" s="23"/>
      <c r="H1153" s="23"/>
      <c r="I1153" s="23"/>
      <c r="J1153" s="23"/>
      <c r="K1153" s="23"/>
      <c r="L1153" s="23"/>
    </row>
    <row r="1154" spans="1:12" customFormat="1" ht="30" customHeight="1">
      <c r="A1154" s="21"/>
      <c r="B1154" s="21"/>
      <c r="C1154" s="160"/>
      <c r="D1154" s="163"/>
      <c r="E1154" s="164"/>
      <c r="F1154" s="159"/>
      <c r="G1154" s="23"/>
      <c r="H1154" s="23"/>
      <c r="I1154" s="23"/>
      <c r="J1154" s="23"/>
      <c r="K1154" s="23"/>
      <c r="L1154" s="23"/>
    </row>
    <row r="1155" spans="1:12" customFormat="1" ht="30" customHeight="1">
      <c r="A1155" s="21"/>
      <c r="B1155" s="21"/>
      <c r="C1155" s="160"/>
      <c r="D1155" s="163"/>
      <c r="E1155" s="164"/>
      <c r="F1155" s="159"/>
      <c r="G1155" s="23"/>
      <c r="H1155" s="23"/>
      <c r="I1155" s="23"/>
      <c r="J1155" s="23"/>
      <c r="K1155" s="23"/>
      <c r="L1155" s="23"/>
    </row>
    <row r="1156" spans="1:12" customFormat="1" ht="30" customHeight="1">
      <c r="A1156" s="21"/>
      <c r="B1156" s="21"/>
      <c r="C1156" s="160"/>
      <c r="D1156" s="163"/>
      <c r="E1156" s="164"/>
      <c r="F1156" s="159"/>
      <c r="G1156" s="23"/>
      <c r="H1156" s="23"/>
      <c r="I1156" s="23"/>
      <c r="J1156" s="23"/>
      <c r="K1156" s="23"/>
      <c r="L1156" s="23"/>
    </row>
    <row r="1157" spans="1:12" customFormat="1" ht="30" customHeight="1">
      <c r="A1157" s="21"/>
      <c r="B1157" s="21"/>
      <c r="C1157" s="160"/>
      <c r="D1157" s="163"/>
      <c r="E1157" s="164"/>
      <c r="F1157" s="159"/>
      <c r="G1157" s="23"/>
      <c r="H1157" s="23"/>
      <c r="I1157" s="23"/>
      <c r="J1157" s="23"/>
      <c r="K1157" s="23"/>
      <c r="L1157" s="23"/>
    </row>
    <row r="1158" spans="1:12" customFormat="1" ht="30" customHeight="1">
      <c r="A1158" s="21"/>
      <c r="B1158" s="21"/>
      <c r="C1158" s="160"/>
      <c r="D1158" s="163"/>
      <c r="E1158" s="164"/>
      <c r="F1158" s="159"/>
      <c r="G1158" s="23"/>
      <c r="H1158" s="23"/>
      <c r="I1158" s="23"/>
      <c r="J1158" s="23"/>
      <c r="K1158" s="23"/>
      <c r="L1158" s="23"/>
    </row>
    <row r="1159" spans="1:12" customFormat="1" ht="30" customHeight="1">
      <c r="A1159" s="21"/>
      <c r="B1159" s="21"/>
      <c r="C1159" s="160"/>
      <c r="D1159" s="163"/>
      <c r="E1159" s="164"/>
      <c r="F1159" s="159"/>
      <c r="G1159" s="23"/>
      <c r="H1159" s="23"/>
      <c r="I1159" s="23"/>
      <c r="J1159" s="23"/>
      <c r="K1159" s="23"/>
      <c r="L1159" s="23"/>
    </row>
    <row r="1160" spans="1:12" customFormat="1" ht="30" customHeight="1">
      <c r="A1160" s="21"/>
      <c r="B1160" s="21"/>
      <c r="C1160" s="160"/>
      <c r="D1160" s="163"/>
      <c r="E1160" s="164"/>
      <c r="F1160" s="159"/>
      <c r="G1160" s="23"/>
      <c r="H1160" s="23"/>
      <c r="I1160" s="23"/>
      <c r="J1160" s="23"/>
      <c r="K1160" s="23"/>
      <c r="L1160" s="23"/>
    </row>
    <row r="1161" spans="1:12" customFormat="1" ht="30" customHeight="1">
      <c r="A1161" s="21"/>
      <c r="B1161" s="21"/>
      <c r="C1161" s="160"/>
      <c r="D1161" s="163"/>
      <c r="E1161" s="164"/>
      <c r="F1161" s="159"/>
      <c r="G1161" s="23"/>
      <c r="H1161" s="23"/>
      <c r="I1161" s="23"/>
      <c r="J1161" s="23"/>
      <c r="K1161" s="23"/>
      <c r="L1161" s="23"/>
    </row>
    <row r="1162" spans="1:12" customFormat="1" ht="30" customHeight="1">
      <c r="A1162" s="21"/>
      <c r="B1162" s="21"/>
      <c r="C1162" s="160"/>
      <c r="D1162" s="163"/>
      <c r="E1162" s="164"/>
      <c r="F1162" s="159"/>
      <c r="G1162" s="23"/>
      <c r="H1162" s="23"/>
      <c r="I1162" s="23"/>
      <c r="J1162" s="23"/>
      <c r="K1162" s="23"/>
      <c r="L1162" s="23"/>
    </row>
    <row r="1163" spans="1:12" customFormat="1" ht="30" customHeight="1">
      <c r="A1163" s="21"/>
      <c r="B1163" s="21"/>
      <c r="C1163" s="160"/>
      <c r="D1163" s="163"/>
      <c r="E1163" s="164"/>
      <c r="F1163" s="159"/>
      <c r="G1163" s="23"/>
      <c r="H1163" s="23"/>
      <c r="I1163" s="23"/>
      <c r="J1163" s="23"/>
      <c r="K1163" s="23"/>
      <c r="L1163" s="23"/>
    </row>
    <row r="1164" spans="1:12" customFormat="1" ht="30" customHeight="1">
      <c r="A1164" s="21"/>
      <c r="B1164" s="21"/>
      <c r="C1164" s="160"/>
      <c r="D1164" s="163"/>
      <c r="E1164" s="164"/>
      <c r="F1164" s="159"/>
      <c r="G1164" s="23"/>
      <c r="H1164" s="23"/>
      <c r="I1164" s="23"/>
      <c r="J1164" s="23"/>
      <c r="K1164" s="23"/>
      <c r="L1164" s="23"/>
    </row>
    <row r="1165" spans="1:12" customFormat="1" ht="30" customHeight="1">
      <c r="A1165" s="21"/>
      <c r="B1165" s="21"/>
      <c r="C1165" s="160"/>
      <c r="D1165" s="163"/>
      <c r="E1165" s="164"/>
      <c r="F1165" s="159"/>
      <c r="G1165" s="23"/>
      <c r="H1165" s="23"/>
      <c r="I1165" s="23"/>
      <c r="J1165" s="23"/>
      <c r="K1165" s="23"/>
      <c r="L1165" s="23"/>
    </row>
    <row r="1166" spans="1:12" customFormat="1" ht="30" customHeight="1">
      <c r="A1166" s="21"/>
      <c r="B1166" s="21"/>
      <c r="C1166" s="160"/>
      <c r="D1166" s="163"/>
      <c r="E1166" s="164"/>
      <c r="F1166" s="159"/>
      <c r="G1166" s="23"/>
      <c r="H1166" s="23"/>
      <c r="I1166" s="23"/>
      <c r="J1166" s="23"/>
      <c r="K1166" s="23"/>
      <c r="L1166" s="23"/>
    </row>
    <row r="1167" spans="1:12" customFormat="1" ht="30" customHeight="1">
      <c r="A1167" s="21"/>
      <c r="B1167" s="21"/>
      <c r="C1167" s="160"/>
      <c r="D1167" s="163"/>
      <c r="E1167" s="164"/>
      <c r="F1167" s="159"/>
      <c r="G1167" s="23"/>
      <c r="H1167" s="23"/>
      <c r="I1167" s="23"/>
      <c r="J1167" s="23"/>
      <c r="K1167" s="23"/>
      <c r="L1167" s="23"/>
    </row>
    <row r="1168" spans="1:12" customFormat="1" ht="30" customHeight="1">
      <c r="A1168" s="21"/>
      <c r="B1168" s="21"/>
      <c r="C1168" s="160"/>
      <c r="D1168" s="163"/>
      <c r="E1168" s="164"/>
      <c r="F1168" s="159"/>
      <c r="G1168" s="23"/>
      <c r="H1168" s="23"/>
      <c r="I1168" s="23"/>
      <c r="J1168" s="23"/>
      <c r="K1168" s="23"/>
      <c r="L1168" s="23"/>
    </row>
    <row r="1169" spans="1:12" customFormat="1" ht="30" customHeight="1">
      <c r="A1169" s="21"/>
      <c r="B1169" s="21"/>
      <c r="C1169" s="160"/>
      <c r="D1169" s="163"/>
      <c r="E1169" s="164"/>
      <c r="F1169" s="159"/>
      <c r="G1169" s="23"/>
      <c r="H1169" s="23"/>
      <c r="I1169" s="23"/>
      <c r="J1169" s="23"/>
      <c r="K1169" s="23"/>
      <c r="L1169" s="23"/>
    </row>
    <row r="1170" spans="1:12" customFormat="1" ht="30" customHeight="1">
      <c r="A1170" s="21"/>
      <c r="B1170" s="21"/>
      <c r="C1170" s="160"/>
      <c r="D1170" s="163"/>
      <c r="E1170" s="164"/>
      <c r="F1170" s="159"/>
      <c r="G1170" s="23"/>
      <c r="H1170" s="23"/>
      <c r="I1170" s="23"/>
      <c r="J1170" s="23"/>
      <c r="K1170" s="23"/>
      <c r="L1170" s="23"/>
    </row>
    <row r="1171" spans="1:12" customFormat="1" ht="30" customHeight="1">
      <c r="A1171" s="21"/>
      <c r="B1171" s="21"/>
      <c r="C1171" s="160"/>
      <c r="D1171" s="163"/>
      <c r="E1171" s="164"/>
      <c r="F1171" s="159"/>
      <c r="G1171" s="23"/>
      <c r="H1171" s="23"/>
      <c r="I1171" s="23"/>
      <c r="J1171" s="23"/>
      <c r="K1171" s="23"/>
      <c r="L1171" s="23"/>
    </row>
    <row r="1172" spans="1:12" customFormat="1" ht="30" customHeight="1">
      <c r="A1172" s="21"/>
      <c r="B1172" s="21"/>
      <c r="C1172" s="160"/>
      <c r="D1172" s="163"/>
      <c r="E1172" s="164"/>
      <c r="F1172" s="159"/>
      <c r="G1172" s="23"/>
      <c r="H1172" s="23"/>
      <c r="I1172" s="23"/>
      <c r="J1172" s="23"/>
      <c r="K1172" s="23"/>
      <c r="L1172" s="23"/>
    </row>
    <row r="1173" spans="1:12" customFormat="1" ht="30" customHeight="1">
      <c r="A1173" s="21"/>
      <c r="B1173" s="21"/>
      <c r="C1173" s="160"/>
      <c r="D1173" s="163"/>
      <c r="E1173" s="164"/>
      <c r="F1173" s="159"/>
      <c r="G1173" s="23"/>
      <c r="H1173" s="23"/>
      <c r="I1173" s="23"/>
      <c r="J1173" s="23"/>
      <c r="K1173" s="23"/>
      <c r="L1173" s="23"/>
    </row>
    <row r="1174" spans="1:12" customFormat="1" ht="30" customHeight="1">
      <c r="A1174" s="21"/>
      <c r="B1174" s="21"/>
      <c r="C1174" s="160"/>
      <c r="D1174" s="163"/>
      <c r="E1174" s="164"/>
      <c r="F1174" s="159"/>
      <c r="G1174" s="23"/>
      <c r="H1174" s="23"/>
      <c r="I1174" s="23"/>
      <c r="J1174" s="23"/>
      <c r="K1174" s="23"/>
      <c r="L1174" s="23"/>
    </row>
    <row r="1175" spans="1:12" customFormat="1" ht="30" customHeight="1">
      <c r="A1175" s="21"/>
      <c r="B1175" s="21"/>
      <c r="C1175" s="160"/>
      <c r="D1175" s="163"/>
      <c r="E1175" s="164"/>
      <c r="F1175" s="159"/>
      <c r="G1175" s="23"/>
      <c r="H1175" s="23"/>
      <c r="I1175" s="23"/>
      <c r="J1175" s="23"/>
      <c r="K1175" s="23"/>
      <c r="L1175" s="23"/>
    </row>
    <row r="1176" spans="1:12" customFormat="1" ht="30" customHeight="1">
      <c r="A1176" s="21"/>
      <c r="B1176" s="21"/>
      <c r="C1176" s="160"/>
      <c r="D1176" s="163"/>
      <c r="E1176" s="164"/>
      <c r="F1176" s="159"/>
      <c r="G1176" s="23"/>
      <c r="H1176" s="23"/>
      <c r="I1176" s="23"/>
      <c r="J1176" s="23"/>
      <c r="K1176" s="23"/>
      <c r="L1176" s="23"/>
    </row>
    <row r="1177" spans="1:12" customFormat="1" ht="30" customHeight="1">
      <c r="A1177" s="21"/>
      <c r="B1177" s="21"/>
      <c r="C1177" s="160"/>
      <c r="D1177" s="163"/>
      <c r="E1177" s="164"/>
      <c r="F1177" s="159"/>
      <c r="G1177" s="23"/>
      <c r="H1177" s="23"/>
      <c r="I1177" s="23"/>
      <c r="J1177" s="23"/>
      <c r="K1177" s="23"/>
      <c r="L1177" s="23"/>
    </row>
    <row r="1178" spans="1:12" customFormat="1" ht="30" customHeight="1">
      <c r="A1178" s="21"/>
      <c r="B1178" s="21"/>
      <c r="C1178" s="160"/>
      <c r="D1178" s="163"/>
      <c r="E1178" s="164"/>
      <c r="F1178" s="159"/>
      <c r="G1178" s="23"/>
      <c r="H1178" s="23"/>
      <c r="I1178" s="23"/>
      <c r="J1178" s="23"/>
      <c r="K1178" s="23"/>
      <c r="L1178" s="23"/>
    </row>
    <row r="1179" spans="1:12" customFormat="1" ht="30" customHeight="1">
      <c r="A1179" s="21"/>
      <c r="B1179" s="21"/>
      <c r="C1179" s="160"/>
      <c r="D1179" s="163"/>
      <c r="E1179" s="164"/>
      <c r="F1179" s="159"/>
      <c r="G1179" s="23"/>
      <c r="H1179" s="23"/>
      <c r="I1179" s="23"/>
      <c r="J1179" s="23"/>
      <c r="K1179" s="23"/>
      <c r="L1179" s="23"/>
    </row>
    <row r="1180" spans="1:12" customFormat="1" ht="30" customHeight="1">
      <c r="A1180" s="21"/>
      <c r="B1180" s="21"/>
      <c r="C1180" s="160"/>
      <c r="D1180" s="163"/>
      <c r="E1180" s="164"/>
      <c r="F1180" s="159"/>
      <c r="G1180" s="23"/>
      <c r="H1180" s="23"/>
      <c r="I1180" s="23"/>
      <c r="J1180" s="23"/>
      <c r="K1180" s="23"/>
      <c r="L1180" s="23"/>
    </row>
    <row r="1181" spans="1:12" customFormat="1" ht="30" customHeight="1">
      <c r="A1181" s="21"/>
      <c r="B1181" s="21"/>
      <c r="C1181" s="160"/>
      <c r="D1181" s="163"/>
      <c r="E1181" s="164"/>
      <c r="F1181" s="159"/>
      <c r="G1181" s="23"/>
      <c r="H1181" s="23"/>
      <c r="I1181" s="23"/>
      <c r="J1181" s="23"/>
      <c r="K1181" s="23"/>
      <c r="L1181" s="23"/>
    </row>
    <row r="1182" spans="1:12" customFormat="1" ht="30" customHeight="1">
      <c r="A1182" s="21"/>
      <c r="B1182" s="21"/>
      <c r="C1182" s="160"/>
      <c r="D1182" s="163"/>
      <c r="E1182" s="164"/>
      <c r="F1182" s="159"/>
      <c r="G1182" s="23"/>
      <c r="H1182" s="23"/>
      <c r="I1182" s="23"/>
      <c r="J1182" s="23"/>
      <c r="K1182" s="23"/>
      <c r="L1182" s="23"/>
    </row>
    <row r="1183" spans="1:12" customFormat="1" ht="30" customHeight="1">
      <c r="A1183" s="21"/>
      <c r="B1183" s="21"/>
      <c r="C1183" s="160"/>
      <c r="D1183" s="163"/>
      <c r="E1183" s="164"/>
      <c r="F1183" s="159"/>
      <c r="G1183" s="23"/>
      <c r="H1183" s="23"/>
      <c r="I1183" s="23"/>
      <c r="J1183" s="23"/>
      <c r="K1183" s="23"/>
      <c r="L1183" s="23"/>
    </row>
    <row r="1184" spans="1:12" customFormat="1" ht="30" customHeight="1">
      <c r="A1184" s="21"/>
      <c r="B1184" s="21"/>
      <c r="C1184" s="160"/>
      <c r="D1184" s="163"/>
      <c r="E1184" s="164"/>
      <c r="F1184" s="159"/>
      <c r="G1184" s="23"/>
      <c r="H1184" s="23"/>
      <c r="I1184" s="23"/>
      <c r="J1184" s="23"/>
      <c r="K1184" s="23"/>
      <c r="L1184" s="23"/>
    </row>
    <row r="1185" spans="1:12" customFormat="1" ht="30" customHeight="1">
      <c r="A1185" s="21"/>
      <c r="B1185" s="21"/>
      <c r="C1185" s="160"/>
      <c r="D1185" s="163"/>
      <c r="E1185" s="164"/>
      <c r="F1185" s="159"/>
      <c r="G1185" s="23"/>
      <c r="H1185" s="23"/>
      <c r="I1185" s="23"/>
      <c r="J1185" s="23"/>
      <c r="K1185" s="23"/>
      <c r="L1185" s="23"/>
    </row>
    <row r="1186" spans="1:12" customFormat="1" ht="30" customHeight="1">
      <c r="A1186" s="21"/>
      <c r="B1186" s="21"/>
      <c r="C1186" s="160"/>
      <c r="D1186" s="163"/>
      <c r="E1186" s="164"/>
      <c r="F1186" s="159"/>
      <c r="G1186" s="23"/>
      <c r="H1186" s="23"/>
      <c r="I1186" s="23"/>
      <c r="J1186" s="23"/>
      <c r="K1186" s="23"/>
      <c r="L1186" s="23"/>
    </row>
    <row r="1187" spans="1:12" customFormat="1" ht="30" customHeight="1">
      <c r="A1187" s="21"/>
      <c r="B1187" s="21"/>
      <c r="C1187" s="160"/>
      <c r="D1187" s="163"/>
      <c r="E1187" s="164"/>
      <c r="F1187" s="159"/>
      <c r="G1187" s="23"/>
      <c r="H1187" s="23"/>
      <c r="I1187" s="23"/>
      <c r="J1187" s="23"/>
      <c r="K1187" s="23"/>
      <c r="L1187" s="23"/>
    </row>
    <row r="1188" spans="1:12" customFormat="1" ht="30" customHeight="1">
      <c r="A1188" s="21"/>
      <c r="B1188" s="21"/>
      <c r="C1188" s="160"/>
      <c r="D1188" s="163"/>
      <c r="E1188" s="164"/>
      <c r="F1188" s="159"/>
      <c r="G1188" s="23"/>
      <c r="H1188" s="23"/>
      <c r="I1188" s="23"/>
      <c r="J1188" s="23"/>
      <c r="K1188" s="23"/>
      <c r="L1188" s="23"/>
    </row>
    <row r="1189" spans="1:12" customFormat="1" ht="30" customHeight="1">
      <c r="A1189" s="21"/>
      <c r="B1189" s="21"/>
      <c r="C1189" s="160"/>
      <c r="D1189" s="163"/>
      <c r="E1189" s="164"/>
      <c r="F1189" s="159"/>
      <c r="G1189" s="23"/>
      <c r="H1189" s="23"/>
      <c r="I1189" s="23"/>
      <c r="J1189" s="23"/>
      <c r="K1189" s="23"/>
      <c r="L1189" s="23"/>
    </row>
    <row r="1190" spans="1:12" customFormat="1" ht="30" customHeight="1">
      <c r="A1190" s="21"/>
      <c r="B1190" s="21"/>
      <c r="C1190" s="160"/>
      <c r="D1190" s="163"/>
      <c r="E1190" s="164"/>
      <c r="F1190" s="159"/>
      <c r="G1190" s="23"/>
      <c r="H1190" s="23"/>
      <c r="I1190" s="23"/>
      <c r="J1190" s="23"/>
      <c r="K1190" s="23"/>
      <c r="L1190" s="23"/>
    </row>
    <row r="1191" spans="1:12" customFormat="1" ht="30" customHeight="1">
      <c r="A1191" s="21"/>
      <c r="B1191" s="21"/>
      <c r="C1191" s="160"/>
      <c r="D1191" s="163"/>
      <c r="E1191" s="164"/>
      <c r="F1191" s="159"/>
      <c r="G1191" s="23"/>
      <c r="H1191" s="23"/>
      <c r="I1191" s="23"/>
      <c r="J1191" s="23"/>
      <c r="K1191" s="23"/>
      <c r="L1191" s="23"/>
    </row>
    <row r="1192" spans="1:12" customFormat="1" ht="30" customHeight="1">
      <c r="A1192" s="21"/>
      <c r="B1192" s="21"/>
      <c r="C1192" s="160"/>
      <c r="D1192" s="163"/>
      <c r="E1192" s="164"/>
      <c r="F1192" s="159"/>
      <c r="G1192" s="23"/>
      <c r="H1192" s="23"/>
      <c r="I1192" s="23"/>
      <c r="J1192" s="23"/>
      <c r="K1192" s="23"/>
      <c r="L1192" s="23"/>
    </row>
    <row r="1193" spans="1:12" customFormat="1" ht="30" customHeight="1">
      <c r="A1193" s="21"/>
      <c r="B1193" s="21"/>
      <c r="C1193" s="160"/>
      <c r="D1193" s="163"/>
      <c r="E1193" s="164"/>
      <c r="F1193" s="159"/>
      <c r="G1193" s="23"/>
      <c r="H1193" s="23"/>
      <c r="I1193" s="23"/>
      <c r="J1193" s="23"/>
      <c r="K1193" s="23"/>
      <c r="L1193" s="23"/>
    </row>
    <row r="1194" spans="1:12" customFormat="1" ht="30" customHeight="1">
      <c r="A1194" s="21"/>
      <c r="B1194" s="21"/>
      <c r="C1194" s="160"/>
      <c r="D1194" s="163"/>
      <c r="E1194" s="164"/>
      <c r="F1194" s="159"/>
      <c r="G1194" s="23"/>
      <c r="H1194" s="23"/>
      <c r="I1194" s="23"/>
      <c r="J1194" s="23"/>
      <c r="K1194" s="23"/>
      <c r="L1194" s="23"/>
    </row>
    <row r="1195" spans="1:12" customFormat="1" ht="30" customHeight="1">
      <c r="A1195" s="21"/>
      <c r="B1195" s="21"/>
      <c r="C1195" s="160"/>
      <c r="D1195" s="163"/>
      <c r="E1195" s="164"/>
      <c r="F1195" s="159"/>
      <c r="G1195" s="23"/>
      <c r="H1195" s="23"/>
      <c r="I1195" s="23"/>
      <c r="J1195" s="23"/>
      <c r="K1195" s="23"/>
      <c r="L1195" s="23"/>
    </row>
    <row r="1196" spans="1:12" customFormat="1" ht="30" customHeight="1">
      <c r="A1196" s="21"/>
      <c r="B1196" s="21"/>
      <c r="C1196" s="160"/>
      <c r="D1196" s="163"/>
      <c r="E1196" s="164"/>
      <c r="F1196" s="159"/>
      <c r="G1196" s="23"/>
      <c r="H1196" s="23"/>
      <c r="I1196" s="23"/>
      <c r="J1196" s="23"/>
      <c r="K1196" s="23"/>
      <c r="L1196" s="23"/>
    </row>
    <row r="1197" spans="1:12" customFormat="1" ht="30" customHeight="1">
      <c r="A1197" s="21"/>
      <c r="B1197" s="21"/>
      <c r="C1197" s="160"/>
      <c r="D1197" s="163"/>
      <c r="E1197" s="164"/>
      <c r="F1197" s="159"/>
      <c r="G1197" s="23"/>
      <c r="H1197" s="23"/>
      <c r="I1197" s="23"/>
      <c r="J1197" s="23"/>
      <c r="K1197" s="23"/>
      <c r="L1197" s="23"/>
    </row>
    <row r="1198" spans="1:12" customFormat="1" ht="30" customHeight="1">
      <c r="A1198" s="21"/>
      <c r="B1198" s="21"/>
      <c r="C1198" s="160"/>
      <c r="D1198" s="163"/>
      <c r="E1198" s="164"/>
      <c r="F1198" s="159"/>
      <c r="G1198" s="23"/>
      <c r="H1198" s="23"/>
      <c r="I1198" s="23"/>
      <c r="J1198" s="23"/>
      <c r="K1198" s="23"/>
      <c r="L1198" s="23"/>
    </row>
    <row r="1199" spans="1:12" customFormat="1" ht="30" customHeight="1">
      <c r="A1199" s="21"/>
      <c r="B1199" s="21"/>
      <c r="C1199" s="160"/>
      <c r="D1199" s="163"/>
      <c r="E1199" s="164"/>
      <c r="F1199" s="159"/>
      <c r="G1199" s="23"/>
      <c r="H1199" s="23"/>
      <c r="I1199" s="23"/>
      <c r="J1199" s="23"/>
      <c r="K1199" s="23"/>
      <c r="L1199" s="23"/>
    </row>
    <row r="1200" spans="1:12" customFormat="1" ht="30" customHeight="1">
      <c r="A1200" s="21"/>
      <c r="B1200" s="21"/>
      <c r="C1200" s="160"/>
      <c r="D1200" s="163"/>
      <c r="E1200" s="164"/>
      <c r="F1200" s="159"/>
      <c r="G1200" s="23"/>
      <c r="H1200" s="23"/>
      <c r="I1200" s="23"/>
      <c r="J1200" s="23"/>
      <c r="K1200" s="23"/>
      <c r="L1200" s="23"/>
    </row>
    <row r="1201" spans="1:12" customFormat="1" ht="30" customHeight="1">
      <c r="A1201" s="21"/>
      <c r="B1201" s="21"/>
      <c r="C1201" s="160"/>
      <c r="D1201" s="163"/>
      <c r="E1201" s="164"/>
      <c r="F1201" s="159"/>
      <c r="G1201" s="23"/>
      <c r="H1201" s="23"/>
      <c r="I1201" s="23"/>
      <c r="J1201" s="23"/>
      <c r="K1201" s="23"/>
      <c r="L1201" s="23"/>
    </row>
    <row r="1202" spans="1:12" customFormat="1" ht="30" customHeight="1">
      <c r="A1202" s="21"/>
      <c r="B1202" s="21"/>
      <c r="C1202" s="160"/>
      <c r="D1202" s="163"/>
      <c r="E1202" s="164"/>
      <c r="F1202" s="159"/>
      <c r="G1202" s="23"/>
      <c r="H1202" s="23"/>
      <c r="I1202" s="23"/>
      <c r="J1202" s="23"/>
      <c r="K1202" s="23"/>
      <c r="L1202" s="23"/>
    </row>
    <row r="1203" spans="1:12" customFormat="1" ht="30" customHeight="1">
      <c r="A1203" s="21"/>
      <c r="B1203" s="21"/>
      <c r="C1203" s="160"/>
      <c r="D1203" s="163"/>
      <c r="E1203" s="164"/>
      <c r="F1203" s="159"/>
      <c r="G1203" s="23"/>
      <c r="H1203" s="23"/>
      <c r="I1203" s="23"/>
      <c r="J1203" s="23"/>
      <c r="K1203" s="23"/>
      <c r="L1203" s="23"/>
    </row>
    <row r="1204" spans="1:12" customFormat="1" ht="30" customHeight="1">
      <c r="A1204" s="21"/>
      <c r="B1204" s="21"/>
      <c r="C1204" s="160"/>
      <c r="D1204" s="163"/>
      <c r="E1204" s="164"/>
      <c r="F1204" s="159"/>
      <c r="G1204" s="23"/>
      <c r="H1204" s="23"/>
      <c r="I1204" s="23"/>
      <c r="J1204" s="23"/>
      <c r="K1204" s="23"/>
      <c r="L1204" s="23"/>
    </row>
    <row r="1205" spans="1:12" customFormat="1" ht="30" customHeight="1">
      <c r="A1205" s="21"/>
      <c r="B1205" s="21"/>
      <c r="C1205" s="160"/>
      <c r="D1205" s="163"/>
      <c r="E1205" s="164"/>
      <c r="F1205" s="159"/>
      <c r="G1205" s="23"/>
      <c r="H1205" s="23"/>
      <c r="I1205" s="23"/>
      <c r="J1205" s="23"/>
      <c r="K1205" s="23"/>
      <c r="L1205" s="23"/>
    </row>
    <row r="1206" spans="1:12" customFormat="1" ht="30" customHeight="1">
      <c r="A1206" s="21"/>
      <c r="B1206" s="21"/>
      <c r="C1206" s="160"/>
      <c r="D1206" s="163"/>
      <c r="E1206" s="164"/>
      <c r="F1206" s="159"/>
      <c r="G1206" s="23"/>
      <c r="H1206" s="23"/>
      <c r="I1206" s="23"/>
      <c r="J1206" s="23"/>
      <c r="K1206" s="23"/>
      <c r="L1206" s="23"/>
    </row>
    <row r="1207" spans="1:12" customFormat="1" ht="30" customHeight="1">
      <c r="A1207" s="21"/>
      <c r="B1207" s="21"/>
      <c r="C1207" s="160"/>
      <c r="D1207" s="163"/>
      <c r="E1207" s="164"/>
      <c r="F1207" s="159"/>
      <c r="G1207" s="23"/>
      <c r="H1207" s="23"/>
      <c r="I1207" s="23"/>
      <c r="J1207" s="23"/>
      <c r="K1207" s="23"/>
      <c r="L1207" s="23"/>
    </row>
    <row r="1208" spans="1:12" customFormat="1" ht="30" customHeight="1">
      <c r="A1208" s="21"/>
      <c r="B1208" s="21"/>
      <c r="C1208" s="160"/>
      <c r="D1208" s="163"/>
      <c r="E1208" s="164"/>
      <c r="F1208" s="159"/>
      <c r="G1208" s="23"/>
      <c r="H1208" s="23"/>
      <c r="I1208" s="23"/>
      <c r="J1208" s="23"/>
      <c r="K1208" s="23"/>
      <c r="L1208" s="23"/>
    </row>
    <row r="1209" spans="1:12" customFormat="1" ht="30" customHeight="1">
      <c r="A1209" s="21"/>
      <c r="B1209" s="21"/>
      <c r="C1209" s="160"/>
      <c r="D1209" s="163"/>
      <c r="E1209" s="164"/>
      <c r="F1209" s="159"/>
      <c r="G1209" s="23"/>
      <c r="H1209" s="23"/>
      <c r="I1209" s="23"/>
      <c r="J1209" s="23"/>
      <c r="K1209" s="23"/>
      <c r="L1209" s="23"/>
    </row>
    <row r="1210" spans="1:12" customFormat="1" ht="30" customHeight="1">
      <c r="A1210" s="21"/>
      <c r="B1210" s="21"/>
      <c r="C1210" s="160"/>
      <c r="D1210" s="163"/>
      <c r="E1210" s="164"/>
      <c r="F1210" s="159"/>
      <c r="G1210" s="23"/>
      <c r="H1210" s="23"/>
      <c r="I1210" s="23"/>
      <c r="J1210" s="23"/>
      <c r="K1210" s="23"/>
      <c r="L1210" s="23"/>
    </row>
    <row r="1211" spans="1:12" customFormat="1" ht="30" customHeight="1">
      <c r="A1211" s="21"/>
      <c r="B1211" s="21"/>
      <c r="C1211" s="160"/>
      <c r="D1211" s="163"/>
      <c r="E1211" s="164"/>
      <c r="F1211" s="159"/>
      <c r="G1211" s="23"/>
      <c r="H1211" s="23"/>
      <c r="I1211" s="23"/>
      <c r="J1211" s="23"/>
      <c r="K1211" s="23"/>
      <c r="L1211" s="23"/>
    </row>
    <row r="1212" spans="1:12" customFormat="1" ht="30" customHeight="1">
      <c r="A1212" s="21"/>
      <c r="B1212" s="21"/>
      <c r="C1212" s="160"/>
      <c r="D1212" s="163"/>
      <c r="E1212" s="164"/>
      <c r="F1212" s="159"/>
      <c r="G1212" s="23"/>
      <c r="H1212" s="23"/>
      <c r="I1212" s="23"/>
      <c r="J1212" s="23"/>
      <c r="K1212" s="23"/>
      <c r="L1212" s="23"/>
    </row>
    <row r="1213" spans="1:12" customFormat="1" ht="30" customHeight="1">
      <c r="A1213" s="21"/>
      <c r="B1213" s="21"/>
      <c r="C1213" s="160"/>
      <c r="D1213" s="163"/>
      <c r="E1213" s="164"/>
      <c r="F1213" s="159"/>
      <c r="G1213" s="23"/>
      <c r="H1213" s="23"/>
      <c r="I1213" s="23"/>
      <c r="J1213" s="23"/>
      <c r="K1213" s="23"/>
      <c r="L1213" s="23"/>
    </row>
    <row r="1214" spans="1:12" customFormat="1" ht="30" customHeight="1">
      <c r="A1214" s="21"/>
      <c r="B1214" s="21"/>
      <c r="C1214" s="160"/>
      <c r="D1214" s="163"/>
      <c r="E1214" s="164"/>
      <c r="F1214" s="159"/>
      <c r="G1214" s="23"/>
      <c r="H1214" s="23"/>
      <c r="I1214" s="23"/>
      <c r="J1214" s="23"/>
      <c r="K1214" s="23"/>
      <c r="L1214" s="23"/>
    </row>
    <row r="1215" spans="1:12" customFormat="1" ht="30" customHeight="1">
      <c r="A1215" s="21"/>
      <c r="B1215" s="21"/>
      <c r="C1215" s="160"/>
      <c r="D1215" s="163"/>
      <c r="E1215" s="164"/>
      <c r="F1215" s="159"/>
      <c r="G1215" s="23"/>
      <c r="H1215" s="23"/>
      <c r="I1215" s="23"/>
      <c r="J1215" s="23"/>
      <c r="K1215" s="23"/>
      <c r="L1215" s="23"/>
    </row>
    <row r="1216" spans="1:12" customFormat="1" ht="30" customHeight="1">
      <c r="A1216" s="21"/>
      <c r="B1216" s="21"/>
      <c r="C1216" s="160"/>
      <c r="D1216" s="163"/>
      <c r="E1216" s="164"/>
      <c r="F1216" s="159"/>
      <c r="G1216" s="23"/>
      <c r="H1216" s="23"/>
      <c r="I1216" s="23"/>
      <c r="J1216" s="23"/>
      <c r="K1216" s="23"/>
      <c r="L1216" s="23"/>
    </row>
    <row r="1217" spans="1:12" customFormat="1" ht="30" customHeight="1">
      <c r="A1217" s="21"/>
      <c r="B1217" s="21"/>
      <c r="C1217" s="160"/>
      <c r="D1217" s="163"/>
      <c r="E1217" s="164"/>
      <c r="F1217" s="159"/>
      <c r="G1217" s="23"/>
      <c r="H1217" s="23"/>
      <c r="I1217" s="23"/>
      <c r="J1217" s="23"/>
      <c r="K1217" s="23"/>
      <c r="L1217" s="23"/>
    </row>
    <row r="1218" spans="1:12" customFormat="1" ht="30" customHeight="1">
      <c r="A1218" s="21"/>
      <c r="B1218" s="21"/>
      <c r="C1218" s="160"/>
      <c r="D1218" s="163"/>
      <c r="E1218" s="164"/>
      <c r="F1218" s="159"/>
      <c r="G1218" s="23"/>
      <c r="H1218" s="23"/>
      <c r="I1218" s="23"/>
      <c r="J1218" s="23"/>
      <c r="K1218" s="23"/>
      <c r="L1218" s="23"/>
    </row>
    <row r="1219" spans="1:12" customFormat="1" ht="30" customHeight="1">
      <c r="A1219" s="21"/>
      <c r="B1219" s="21"/>
      <c r="C1219" s="160"/>
      <c r="D1219" s="163"/>
      <c r="E1219" s="164"/>
      <c r="F1219" s="159"/>
      <c r="G1219" s="23"/>
      <c r="H1219" s="23"/>
      <c r="I1219" s="23"/>
      <c r="J1219" s="23"/>
      <c r="K1219" s="23"/>
      <c r="L1219" s="23"/>
    </row>
    <row r="1220" spans="1:12" customFormat="1" ht="30" customHeight="1">
      <c r="A1220" s="21"/>
      <c r="B1220" s="21"/>
      <c r="C1220" s="160"/>
      <c r="D1220" s="163"/>
      <c r="E1220" s="164"/>
      <c r="F1220" s="159"/>
      <c r="G1220" s="23"/>
      <c r="H1220" s="23"/>
      <c r="I1220" s="23"/>
      <c r="J1220" s="23"/>
      <c r="K1220" s="23"/>
      <c r="L1220" s="23"/>
    </row>
    <row r="1221" spans="1:12" customFormat="1" ht="30" customHeight="1">
      <c r="A1221" s="21"/>
      <c r="B1221" s="21"/>
      <c r="C1221" s="160"/>
      <c r="D1221" s="163"/>
      <c r="E1221" s="164"/>
      <c r="F1221" s="159"/>
      <c r="G1221" s="23"/>
      <c r="H1221" s="23"/>
      <c r="I1221" s="23"/>
      <c r="J1221" s="23"/>
      <c r="K1221" s="23"/>
      <c r="L1221" s="23"/>
    </row>
    <row r="1222" spans="1:12" customFormat="1" ht="30" customHeight="1">
      <c r="A1222" s="21"/>
      <c r="B1222" s="21"/>
      <c r="C1222" s="160"/>
      <c r="D1222" s="163"/>
      <c r="E1222" s="164"/>
      <c r="F1222" s="159"/>
      <c r="G1222" s="23"/>
      <c r="H1222" s="23"/>
      <c r="I1222" s="23"/>
      <c r="J1222" s="23"/>
      <c r="K1222" s="23"/>
      <c r="L1222" s="23"/>
    </row>
    <row r="1223" spans="1:12" customFormat="1" ht="30" customHeight="1">
      <c r="A1223" s="21"/>
      <c r="B1223" s="21"/>
      <c r="C1223" s="160"/>
      <c r="D1223" s="163"/>
      <c r="E1223" s="164"/>
      <c r="F1223" s="159"/>
      <c r="G1223" s="23"/>
      <c r="H1223" s="23"/>
      <c r="I1223" s="23"/>
      <c r="J1223" s="23"/>
      <c r="K1223" s="23"/>
      <c r="L1223" s="23"/>
    </row>
    <row r="1224" spans="1:12" customFormat="1" ht="30" customHeight="1">
      <c r="A1224" s="21"/>
      <c r="B1224" s="21"/>
      <c r="C1224" s="160"/>
      <c r="D1224" s="163"/>
      <c r="E1224" s="164"/>
      <c r="F1224" s="159"/>
      <c r="G1224" s="23"/>
      <c r="H1224" s="23"/>
      <c r="I1224" s="23"/>
      <c r="J1224" s="23"/>
      <c r="K1224" s="23"/>
      <c r="L1224" s="23"/>
    </row>
    <row r="1225" spans="1:12" customFormat="1" ht="30" customHeight="1">
      <c r="A1225" s="21"/>
      <c r="B1225" s="21"/>
      <c r="C1225" s="160"/>
      <c r="D1225" s="163"/>
      <c r="E1225" s="164"/>
      <c r="F1225" s="159"/>
      <c r="G1225" s="23"/>
      <c r="H1225" s="23"/>
      <c r="I1225" s="23"/>
      <c r="J1225" s="23"/>
      <c r="K1225" s="23"/>
      <c r="L1225" s="23"/>
    </row>
    <row r="1226" spans="1:12" customFormat="1" ht="30" customHeight="1">
      <c r="A1226" s="21"/>
      <c r="B1226" s="21"/>
      <c r="C1226" s="160"/>
      <c r="D1226" s="163"/>
      <c r="E1226" s="164"/>
      <c r="F1226" s="159"/>
      <c r="G1226" s="23"/>
      <c r="H1226" s="23"/>
      <c r="I1226" s="23"/>
      <c r="J1226" s="23"/>
      <c r="K1226" s="23"/>
      <c r="L1226" s="23"/>
    </row>
    <row r="1227" spans="1:12" customFormat="1" ht="30" customHeight="1">
      <c r="A1227" s="21"/>
      <c r="B1227" s="21"/>
      <c r="C1227" s="160"/>
      <c r="D1227" s="163"/>
      <c r="E1227" s="164"/>
      <c r="F1227" s="159"/>
      <c r="G1227" s="23"/>
      <c r="H1227" s="23"/>
      <c r="I1227" s="23"/>
      <c r="J1227" s="23"/>
      <c r="K1227" s="23"/>
      <c r="L1227" s="23"/>
    </row>
    <row r="1228" spans="1:12" customFormat="1" ht="30" customHeight="1">
      <c r="A1228" s="21"/>
      <c r="B1228" s="21"/>
      <c r="C1228" s="160"/>
      <c r="D1228" s="163"/>
      <c r="E1228" s="164"/>
      <c r="F1228" s="159"/>
      <c r="G1228" s="23"/>
      <c r="H1228" s="23"/>
      <c r="I1228" s="23"/>
      <c r="J1228" s="23"/>
      <c r="K1228" s="23"/>
      <c r="L1228" s="23"/>
    </row>
    <row r="1229" spans="1:12" customFormat="1" ht="30" customHeight="1">
      <c r="A1229" s="21"/>
      <c r="B1229" s="21"/>
      <c r="C1229" s="160"/>
      <c r="D1229" s="163"/>
      <c r="E1229" s="164"/>
      <c r="F1229" s="159"/>
      <c r="G1229" s="23"/>
      <c r="H1229" s="23"/>
      <c r="I1229" s="23"/>
      <c r="J1229" s="23"/>
      <c r="K1229" s="23"/>
      <c r="L1229" s="23"/>
    </row>
    <row r="1230" spans="1:12" customFormat="1" ht="30" customHeight="1">
      <c r="A1230" s="21"/>
      <c r="B1230" s="21"/>
      <c r="C1230" s="160"/>
      <c r="D1230" s="163"/>
      <c r="E1230" s="164"/>
      <c r="F1230" s="159"/>
      <c r="G1230" s="23"/>
      <c r="H1230" s="23"/>
      <c r="I1230" s="23"/>
      <c r="J1230" s="23"/>
      <c r="K1230" s="23"/>
      <c r="L1230" s="23"/>
    </row>
    <row r="1231" spans="1:12" customFormat="1" ht="30" customHeight="1">
      <c r="A1231" s="21"/>
      <c r="B1231" s="21"/>
      <c r="C1231" s="160"/>
      <c r="D1231" s="163"/>
      <c r="E1231" s="164"/>
      <c r="F1231" s="159"/>
      <c r="G1231" s="23"/>
      <c r="H1231" s="23"/>
      <c r="I1231" s="23"/>
      <c r="J1231" s="23"/>
      <c r="K1231" s="23"/>
      <c r="L1231" s="23"/>
    </row>
    <row r="1232" spans="1:12" customFormat="1" ht="30" customHeight="1">
      <c r="A1232" s="21"/>
      <c r="B1232" s="21"/>
      <c r="C1232" s="160"/>
      <c r="D1232" s="163"/>
      <c r="E1232" s="164"/>
      <c r="F1232" s="159"/>
      <c r="G1232" s="23"/>
      <c r="H1232" s="23"/>
      <c r="I1232" s="23"/>
      <c r="J1232" s="23"/>
      <c r="K1232" s="23"/>
      <c r="L1232" s="23"/>
    </row>
    <row r="1233" spans="1:12" customFormat="1" ht="30" customHeight="1">
      <c r="A1233" s="21"/>
      <c r="B1233" s="21"/>
      <c r="C1233" s="160"/>
      <c r="D1233" s="163"/>
      <c r="E1233" s="164"/>
      <c r="F1233" s="159"/>
      <c r="G1233" s="23"/>
      <c r="H1233" s="23"/>
      <c r="I1233" s="23"/>
      <c r="J1233" s="23"/>
      <c r="K1233" s="23"/>
      <c r="L1233" s="23"/>
    </row>
    <row r="1234" spans="1:12" customFormat="1" ht="30" customHeight="1">
      <c r="A1234" s="21"/>
      <c r="B1234" s="21"/>
      <c r="C1234" s="160"/>
      <c r="D1234" s="163"/>
      <c r="E1234" s="164"/>
      <c r="F1234" s="159"/>
      <c r="G1234" s="23"/>
      <c r="H1234" s="23"/>
      <c r="I1234" s="23"/>
      <c r="J1234" s="23"/>
      <c r="K1234" s="23"/>
      <c r="L1234" s="23"/>
    </row>
    <row r="1235" spans="1:12" customFormat="1" ht="30" customHeight="1">
      <c r="A1235" s="21"/>
      <c r="B1235" s="21"/>
      <c r="C1235" s="160"/>
      <c r="D1235" s="163"/>
      <c r="E1235" s="164"/>
      <c r="F1235" s="159"/>
      <c r="G1235" s="23"/>
      <c r="H1235" s="23"/>
      <c r="I1235" s="23"/>
      <c r="J1235" s="23"/>
      <c r="K1235" s="23"/>
      <c r="L1235" s="23"/>
    </row>
    <row r="1236" spans="1:12" customFormat="1" ht="30" customHeight="1">
      <c r="A1236" s="21"/>
      <c r="B1236" s="21"/>
      <c r="C1236" s="160"/>
      <c r="D1236" s="163"/>
      <c r="E1236" s="164"/>
      <c r="F1236" s="159"/>
      <c r="G1236" s="23"/>
      <c r="H1236" s="23"/>
      <c r="I1236" s="23"/>
      <c r="J1236" s="23"/>
      <c r="K1236" s="23"/>
      <c r="L1236" s="23"/>
    </row>
    <row r="1237" spans="1:12" customFormat="1" ht="30" customHeight="1">
      <c r="A1237" s="21"/>
      <c r="B1237" s="21"/>
      <c r="C1237" s="160"/>
      <c r="D1237" s="163"/>
      <c r="E1237" s="164"/>
      <c r="F1237" s="159"/>
      <c r="G1237" s="23"/>
      <c r="H1237" s="23"/>
      <c r="I1237" s="23"/>
      <c r="J1237" s="23"/>
      <c r="K1237" s="23"/>
      <c r="L1237" s="23"/>
    </row>
    <row r="1238" spans="1:12" customFormat="1" ht="30" customHeight="1">
      <c r="A1238" s="21"/>
      <c r="B1238" s="21"/>
      <c r="C1238" s="160"/>
      <c r="D1238" s="163"/>
      <c r="E1238" s="164"/>
      <c r="F1238" s="159"/>
      <c r="G1238" s="23"/>
      <c r="H1238" s="23"/>
      <c r="I1238" s="23"/>
      <c r="J1238" s="23"/>
      <c r="K1238" s="23"/>
      <c r="L1238" s="23"/>
    </row>
    <row r="1239" spans="1:12" customFormat="1" ht="30" customHeight="1">
      <c r="A1239" s="21"/>
      <c r="B1239" s="21"/>
      <c r="C1239" s="160"/>
      <c r="D1239" s="163"/>
      <c r="E1239" s="164"/>
      <c r="F1239" s="159"/>
      <c r="G1239" s="23"/>
      <c r="H1239" s="23"/>
      <c r="I1239" s="23"/>
      <c r="J1239" s="23"/>
      <c r="K1239" s="23"/>
      <c r="L1239" s="23"/>
    </row>
    <row r="1240" spans="1:12" customFormat="1" ht="30" customHeight="1">
      <c r="A1240" s="21"/>
      <c r="B1240" s="21"/>
      <c r="C1240" s="160"/>
      <c r="D1240" s="163"/>
      <c r="E1240" s="164"/>
      <c r="F1240" s="159"/>
      <c r="G1240" s="23"/>
      <c r="H1240" s="23"/>
      <c r="I1240" s="23"/>
      <c r="J1240" s="23"/>
      <c r="K1240" s="23"/>
      <c r="L1240" s="23"/>
    </row>
    <row r="1241" spans="1:12" customFormat="1" ht="30" customHeight="1">
      <c r="A1241" s="21"/>
      <c r="B1241" s="21"/>
      <c r="C1241" s="160"/>
      <c r="D1241" s="163"/>
      <c r="E1241" s="164"/>
      <c r="F1241" s="159"/>
      <c r="G1241" s="23"/>
      <c r="H1241" s="23"/>
      <c r="I1241" s="23"/>
      <c r="J1241" s="23"/>
      <c r="K1241" s="23"/>
      <c r="L1241" s="23"/>
    </row>
    <row r="1242" spans="1:12" customFormat="1" ht="30" customHeight="1">
      <c r="A1242" s="21"/>
      <c r="B1242" s="21"/>
      <c r="C1242" s="160"/>
      <c r="D1242" s="163"/>
      <c r="E1242" s="164"/>
      <c r="F1242" s="159"/>
      <c r="G1242" s="23"/>
      <c r="H1242" s="23"/>
      <c r="I1242" s="23"/>
      <c r="J1242" s="23"/>
      <c r="K1242" s="23"/>
      <c r="L1242" s="23"/>
    </row>
    <row r="1243" spans="1:12" customFormat="1" ht="30" customHeight="1">
      <c r="A1243" s="21"/>
      <c r="B1243" s="21"/>
      <c r="C1243" s="160"/>
      <c r="D1243" s="163"/>
      <c r="E1243" s="164"/>
      <c r="F1243" s="159"/>
      <c r="G1243" s="23"/>
      <c r="H1243" s="23"/>
      <c r="I1243" s="23"/>
      <c r="J1243" s="23"/>
      <c r="K1243" s="23"/>
      <c r="L1243" s="23"/>
    </row>
    <row r="1244" spans="1:12" customFormat="1" ht="30" customHeight="1">
      <c r="A1244" s="21"/>
      <c r="B1244" s="21"/>
      <c r="C1244" s="160"/>
      <c r="D1244" s="163"/>
      <c r="E1244" s="164"/>
      <c r="F1244" s="159"/>
      <c r="G1244" s="23"/>
      <c r="H1244" s="23"/>
      <c r="I1244" s="23"/>
      <c r="J1244" s="23"/>
      <c r="K1244" s="23"/>
      <c r="L1244" s="23"/>
    </row>
    <row r="1245" spans="1:12" customFormat="1" ht="30" customHeight="1">
      <c r="A1245" s="21"/>
      <c r="B1245" s="21"/>
      <c r="C1245" s="160"/>
      <c r="D1245" s="163"/>
      <c r="E1245" s="164"/>
      <c r="F1245" s="159"/>
      <c r="G1245" s="23"/>
      <c r="H1245" s="23"/>
      <c r="I1245" s="23"/>
      <c r="J1245" s="23"/>
      <c r="K1245" s="23"/>
      <c r="L1245" s="23"/>
    </row>
    <row r="1246" spans="1:12" customFormat="1" ht="30" customHeight="1">
      <c r="A1246" s="21"/>
      <c r="B1246" s="21"/>
      <c r="C1246" s="160"/>
      <c r="D1246" s="163"/>
      <c r="E1246" s="164"/>
      <c r="F1246" s="159"/>
      <c r="G1246" s="23"/>
      <c r="H1246" s="23"/>
      <c r="I1246" s="23"/>
      <c r="J1246" s="23"/>
      <c r="K1246" s="23"/>
      <c r="L1246" s="23"/>
    </row>
    <row r="1247" spans="1:12" customFormat="1" ht="30" customHeight="1">
      <c r="A1247" s="21"/>
      <c r="B1247" s="21"/>
      <c r="C1247" s="160"/>
      <c r="D1247" s="163"/>
      <c r="E1247" s="164"/>
      <c r="F1247" s="159"/>
      <c r="G1247" s="23"/>
      <c r="H1247" s="23"/>
      <c r="I1247" s="23"/>
      <c r="J1247" s="23"/>
      <c r="K1247" s="23"/>
      <c r="L1247" s="23"/>
    </row>
    <row r="1248" spans="1:12" customFormat="1" ht="30" customHeight="1">
      <c r="A1248" s="21"/>
      <c r="B1248" s="21"/>
      <c r="C1248" s="160"/>
      <c r="D1248" s="163"/>
      <c r="E1248" s="164"/>
      <c r="F1248" s="159"/>
      <c r="G1248" s="23"/>
      <c r="H1248" s="23"/>
      <c r="I1248" s="23"/>
      <c r="J1248" s="23"/>
      <c r="K1248" s="23"/>
      <c r="L1248" s="23"/>
    </row>
    <row r="1249" spans="1:12" customFormat="1" ht="30" customHeight="1">
      <c r="A1249" s="21"/>
      <c r="B1249" s="21"/>
      <c r="C1249" s="160"/>
      <c r="D1249" s="163"/>
      <c r="E1249" s="164"/>
      <c r="F1249" s="159"/>
      <c r="G1249" s="23"/>
      <c r="H1249" s="23"/>
      <c r="I1249" s="23"/>
      <c r="J1249" s="23"/>
      <c r="K1249" s="23"/>
      <c r="L1249" s="23"/>
    </row>
    <row r="1250" spans="1:12" customFormat="1" ht="30" customHeight="1">
      <c r="A1250" s="21"/>
      <c r="B1250" s="21"/>
      <c r="C1250" s="160"/>
      <c r="D1250" s="163"/>
      <c r="E1250" s="164"/>
      <c r="F1250" s="159"/>
      <c r="G1250" s="23"/>
      <c r="H1250" s="23"/>
      <c r="I1250" s="23"/>
      <c r="J1250" s="23"/>
      <c r="K1250" s="23"/>
      <c r="L1250" s="23"/>
    </row>
    <row r="1251" spans="1:12" customFormat="1" ht="30" customHeight="1">
      <c r="A1251" s="21"/>
      <c r="B1251" s="21"/>
      <c r="C1251" s="160"/>
      <c r="D1251" s="163"/>
      <c r="E1251" s="164"/>
      <c r="F1251" s="159"/>
      <c r="G1251" s="23"/>
      <c r="H1251" s="23"/>
      <c r="I1251" s="23"/>
      <c r="J1251" s="23"/>
      <c r="K1251" s="23"/>
      <c r="L1251" s="23"/>
    </row>
    <row r="1252" spans="1:12" customFormat="1" ht="30" customHeight="1">
      <c r="A1252" s="21"/>
      <c r="B1252" s="21"/>
      <c r="C1252" s="160"/>
      <c r="D1252" s="163"/>
      <c r="E1252" s="164"/>
      <c r="F1252" s="159"/>
      <c r="G1252" s="23"/>
      <c r="H1252" s="23"/>
      <c r="I1252" s="23"/>
      <c r="J1252" s="23"/>
      <c r="K1252" s="23"/>
      <c r="L1252" s="23"/>
    </row>
    <row r="1253" spans="1:12" customFormat="1" ht="30" customHeight="1">
      <c r="A1253" s="21"/>
      <c r="B1253" s="21"/>
      <c r="C1253" s="160"/>
      <c r="D1253" s="163"/>
      <c r="E1253" s="164"/>
      <c r="F1253" s="159"/>
      <c r="G1253" s="23"/>
      <c r="H1253" s="23"/>
      <c r="I1253" s="23"/>
      <c r="J1253" s="23"/>
      <c r="K1253" s="23"/>
      <c r="L1253" s="23"/>
    </row>
    <row r="1254" spans="1:12" customFormat="1" ht="30" customHeight="1">
      <c r="A1254" s="21"/>
      <c r="B1254" s="21"/>
      <c r="C1254" s="160"/>
      <c r="D1254" s="163"/>
      <c r="E1254" s="164"/>
      <c r="F1254" s="159"/>
      <c r="G1254" s="23"/>
      <c r="H1254" s="23"/>
      <c r="I1254" s="23"/>
      <c r="J1254" s="23"/>
      <c r="K1254" s="23"/>
      <c r="L1254" s="23"/>
    </row>
    <row r="1255" spans="1:12" customFormat="1" ht="30" customHeight="1">
      <c r="A1255" s="21"/>
      <c r="B1255" s="21"/>
      <c r="C1255" s="160"/>
      <c r="D1255" s="163"/>
      <c r="E1255" s="164"/>
      <c r="F1255" s="159"/>
      <c r="G1255" s="23"/>
      <c r="H1255" s="23"/>
      <c r="I1255" s="23"/>
      <c r="J1255" s="23"/>
      <c r="K1255" s="23"/>
      <c r="L1255" s="23"/>
    </row>
    <row r="1256" spans="1:12" customFormat="1" ht="30" customHeight="1">
      <c r="A1256" s="21"/>
      <c r="B1256" s="21"/>
      <c r="C1256" s="160"/>
      <c r="D1256" s="163"/>
      <c r="E1256" s="164"/>
      <c r="F1256" s="159"/>
      <c r="G1256" s="23"/>
      <c r="H1256" s="23"/>
      <c r="I1256" s="23"/>
      <c r="J1256" s="23"/>
      <c r="K1256" s="23"/>
      <c r="L1256" s="23"/>
    </row>
    <row r="1257" spans="1:12" customFormat="1" ht="30" customHeight="1">
      <c r="A1257" s="21"/>
      <c r="B1257" s="21"/>
      <c r="C1257" s="160"/>
      <c r="D1257" s="163"/>
      <c r="E1257" s="164"/>
      <c r="F1257" s="159"/>
      <c r="G1257" s="23"/>
      <c r="H1257" s="23"/>
      <c r="I1257" s="23"/>
      <c r="J1257" s="23"/>
      <c r="K1257" s="23"/>
      <c r="L1257" s="23"/>
    </row>
    <row r="1258" spans="1:12" customFormat="1" ht="30" customHeight="1">
      <c r="A1258" s="21"/>
      <c r="B1258" s="21"/>
      <c r="C1258" s="160"/>
      <c r="D1258" s="163"/>
      <c r="E1258" s="164"/>
      <c r="F1258" s="159"/>
      <c r="G1258" s="23"/>
      <c r="H1258" s="23"/>
      <c r="I1258" s="23"/>
      <c r="J1258" s="23"/>
      <c r="K1258" s="23"/>
      <c r="L1258" s="23"/>
    </row>
    <row r="1259" spans="1:12" customFormat="1" ht="30" customHeight="1">
      <c r="A1259" s="21"/>
      <c r="B1259" s="21"/>
      <c r="C1259" s="160"/>
      <c r="D1259" s="163"/>
      <c r="E1259" s="164"/>
      <c r="F1259" s="159"/>
      <c r="G1259" s="23"/>
      <c r="H1259" s="23"/>
      <c r="I1259" s="23"/>
      <c r="J1259" s="23"/>
      <c r="K1259" s="23"/>
      <c r="L1259" s="23"/>
    </row>
    <row r="1260" spans="1:12" customFormat="1" ht="30" customHeight="1">
      <c r="A1260" s="21"/>
      <c r="B1260" s="21"/>
      <c r="C1260" s="160"/>
      <c r="D1260" s="163"/>
      <c r="E1260" s="164"/>
      <c r="F1260" s="159"/>
      <c r="G1260" s="23"/>
      <c r="H1260" s="23"/>
      <c r="I1260" s="23"/>
      <c r="J1260" s="23"/>
      <c r="K1260" s="23"/>
      <c r="L1260" s="23"/>
    </row>
    <row r="1261" spans="1:12" customFormat="1" ht="30" customHeight="1">
      <c r="A1261" s="21"/>
      <c r="B1261" s="21"/>
      <c r="C1261" s="160"/>
      <c r="D1261" s="163"/>
      <c r="E1261" s="164"/>
      <c r="F1261" s="159"/>
      <c r="G1261" s="23"/>
      <c r="H1261" s="23"/>
      <c r="I1261" s="23"/>
      <c r="J1261" s="23"/>
      <c r="K1261" s="23"/>
      <c r="L1261" s="23"/>
    </row>
    <row r="1262" spans="1:12" customFormat="1" ht="30" customHeight="1">
      <c r="A1262" s="21"/>
      <c r="B1262" s="21"/>
      <c r="C1262" s="160"/>
      <c r="D1262" s="163"/>
      <c r="E1262" s="164"/>
      <c r="F1262" s="159"/>
      <c r="G1262" s="23"/>
      <c r="H1262" s="23"/>
      <c r="I1262" s="23"/>
      <c r="J1262" s="23"/>
      <c r="K1262" s="23"/>
      <c r="L1262" s="23"/>
    </row>
    <row r="1263" spans="1:12" customFormat="1" ht="30" customHeight="1">
      <c r="A1263" s="21"/>
      <c r="B1263" s="21"/>
      <c r="C1263" s="160"/>
      <c r="D1263" s="163"/>
      <c r="E1263" s="164"/>
      <c r="F1263" s="159"/>
      <c r="G1263" s="23"/>
      <c r="H1263" s="23"/>
      <c r="I1263" s="23"/>
      <c r="J1263" s="23"/>
      <c r="K1263" s="23"/>
      <c r="L1263" s="23"/>
    </row>
    <row r="1264" spans="1:12" customFormat="1" ht="30" customHeight="1">
      <c r="A1264" s="21"/>
      <c r="B1264" s="21"/>
      <c r="C1264" s="160"/>
      <c r="D1264" s="163"/>
      <c r="E1264" s="164"/>
      <c r="F1264" s="159"/>
      <c r="G1264" s="23"/>
      <c r="H1264" s="23"/>
      <c r="I1264" s="23"/>
      <c r="J1264" s="23"/>
      <c r="K1264" s="23"/>
      <c r="L1264" s="23"/>
    </row>
    <row r="1265" spans="1:12" customFormat="1" ht="30" customHeight="1">
      <c r="A1265" s="21"/>
      <c r="B1265" s="21"/>
      <c r="C1265" s="160"/>
      <c r="D1265" s="163"/>
      <c r="E1265" s="164"/>
      <c r="F1265" s="159"/>
      <c r="G1265" s="23"/>
      <c r="H1265" s="23"/>
      <c r="I1265" s="23"/>
      <c r="J1265" s="23"/>
      <c r="K1265" s="23"/>
      <c r="L1265" s="23"/>
    </row>
    <row r="1266" spans="1:12" customFormat="1" ht="30" customHeight="1">
      <c r="A1266" s="21"/>
      <c r="B1266" s="21"/>
      <c r="C1266" s="160"/>
      <c r="D1266" s="163"/>
      <c r="E1266" s="164"/>
      <c r="F1266" s="159"/>
      <c r="G1266" s="23"/>
      <c r="H1266" s="23"/>
      <c r="I1266" s="23"/>
      <c r="J1266" s="23"/>
      <c r="K1266" s="23"/>
      <c r="L1266" s="23"/>
    </row>
    <row r="1267" spans="1:12" customFormat="1" ht="30" customHeight="1">
      <c r="A1267" s="21"/>
      <c r="B1267" s="21"/>
      <c r="C1267" s="160"/>
      <c r="D1267" s="163"/>
      <c r="E1267" s="164"/>
      <c r="F1267" s="159"/>
      <c r="G1267" s="23"/>
      <c r="H1267" s="23"/>
      <c r="I1267" s="23"/>
      <c r="J1267" s="23"/>
      <c r="K1267" s="23"/>
      <c r="L1267" s="23"/>
    </row>
    <row r="1268" spans="1:12" customFormat="1" ht="30" customHeight="1">
      <c r="A1268" s="21"/>
      <c r="B1268" s="21"/>
      <c r="C1268" s="160"/>
      <c r="D1268" s="163"/>
      <c r="E1268" s="164"/>
      <c r="F1268" s="159"/>
      <c r="G1268" s="23"/>
      <c r="H1268" s="23"/>
      <c r="I1268" s="23"/>
      <c r="J1268" s="23"/>
      <c r="K1268" s="23"/>
      <c r="L1268" s="23"/>
    </row>
    <row r="1269" spans="1:12" customFormat="1" ht="30" customHeight="1">
      <c r="A1269" s="21"/>
      <c r="B1269" s="21"/>
      <c r="C1269" s="160"/>
      <c r="D1269" s="163"/>
      <c r="E1269" s="164"/>
      <c r="F1269" s="159"/>
      <c r="G1269" s="23"/>
      <c r="H1269" s="23"/>
      <c r="I1269" s="23"/>
      <c r="J1269" s="23"/>
      <c r="K1269" s="23"/>
      <c r="L1269" s="23"/>
    </row>
    <row r="1270" spans="1:12" customFormat="1" ht="30" customHeight="1">
      <c r="A1270" s="21"/>
      <c r="B1270" s="21"/>
      <c r="C1270" s="160"/>
      <c r="D1270" s="163"/>
      <c r="E1270" s="164"/>
      <c r="F1270" s="159"/>
      <c r="G1270" s="23"/>
      <c r="H1270" s="23"/>
      <c r="I1270" s="23"/>
      <c r="J1270" s="23"/>
      <c r="K1270" s="23"/>
      <c r="L1270" s="23"/>
    </row>
    <row r="1271" spans="1:12" customFormat="1" ht="30" customHeight="1">
      <c r="A1271" s="21"/>
      <c r="B1271" s="21"/>
      <c r="C1271" s="160"/>
      <c r="D1271" s="163"/>
      <c r="E1271" s="164"/>
      <c r="F1271" s="159"/>
      <c r="G1271" s="23"/>
      <c r="H1271" s="23"/>
      <c r="I1271" s="23"/>
      <c r="J1271" s="23"/>
      <c r="K1271" s="23"/>
      <c r="L1271" s="23"/>
    </row>
    <row r="1272" spans="1:12" customFormat="1" ht="30" customHeight="1">
      <c r="A1272" s="21"/>
      <c r="B1272" s="21"/>
      <c r="C1272" s="160"/>
      <c r="D1272" s="163"/>
      <c r="E1272" s="164"/>
      <c r="F1272" s="159"/>
      <c r="G1272" s="23"/>
      <c r="H1272" s="23"/>
      <c r="I1272" s="23"/>
      <c r="J1272" s="23"/>
      <c r="K1272" s="23"/>
      <c r="L1272" s="23"/>
    </row>
    <row r="1273" spans="1:12" customFormat="1" ht="30" customHeight="1">
      <c r="A1273" s="21"/>
      <c r="B1273" s="21"/>
      <c r="C1273" s="160"/>
      <c r="D1273" s="163"/>
      <c r="E1273" s="164"/>
      <c r="F1273" s="159"/>
      <c r="G1273" s="23"/>
      <c r="H1273" s="23"/>
      <c r="I1273" s="23"/>
      <c r="J1273" s="23"/>
      <c r="K1273" s="23"/>
      <c r="L1273" s="23"/>
    </row>
    <row r="1274" spans="1:12" customFormat="1" ht="30" customHeight="1">
      <c r="A1274" s="21"/>
      <c r="B1274" s="21"/>
      <c r="C1274" s="160"/>
      <c r="D1274" s="163"/>
      <c r="E1274" s="164"/>
      <c r="F1274" s="159"/>
      <c r="G1274" s="23"/>
      <c r="H1274" s="23"/>
      <c r="I1274" s="23"/>
      <c r="J1274" s="23"/>
      <c r="K1274" s="23"/>
      <c r="L1274" s="23"/>
    </row>
    <row r="1275" spans="1:12" customFormat="1" ht="30" customHeight="1">
      <c r="A1275" s="21"/>
      <c r="B1275" s="21"/>
      <c r="C1275" s="160"/>
      <c r="D1275" s="163"/>
      <c r="E1275" s="164"/>
      <c r="F1275" s="159"/>
      <c r="G1275" s="23"/>
      <c r="H1275" s="23"/>
      <c r="I1275" s="23"/>
      <c r="J1275" s="23"/>
      <c r="K1275" s="23"/>
      <c r="L1275" s="23"/>
    </row>
    <row r="1276" spans="1:12" customFormat="1" ht="30" customHeight="1">
      <c r="A1276" s="21"/>
      <c r="B1276" s="21"/>
      <c r="C1276" s="160"/>
      <c r="D1276" s="163"/>
      <c r="E1276" s="164"/>
      <c r="F1276" s="159"/>
      <c r="G1276" s="23"/>
      <c r="H1276" s="23"/>
      <c r="I1276" s="23"/>
      <c r="J1276" s="23"/>
      <c r="K1276" s="23"/>
      <c r="L1276" s="23"/>
    </row>
    <row r="1277" spans="1:12" customFormat="1" ht="30" customHeight="1">
      <c r="A1277" s="21"/>
      <c r="B1277" s="21"/>
      <c r="C1277" s="160"/>
      <c r="D1277" s="163"/>
      <c r="E1277" s="164"/>
      <c r="F1277" s="159"/>
      <c r="G1277" s="23"/>
      <c r="H1277" s="23"/>
      <c r="I1277" s="23"/>
      <c r="J1277" s="23"/>
      <c r="K1277" s="23"/>
      <c r="L1277" s="23"/>
    </row>
    <row r="1278" spans="1:12" customFormat="1" ht="30" customHeight="1">
      <c r="A1278" s="21"/>
      <c r="B1278" s="21"/>
      <c r="C1278" s="160"/>
      <c r="D1278" s="163"/>
      <c r="E1278" s="164"/>
      <c r="F1278" s="159"/>
      <c r="G1278" s="23"/>
      <c r="H1278" s="23"/>
      <c r="I1278" s="23"/>
      <c r="J1278" s="23"/>
      <c r="K1278" s="23"/>
      <c r="L1278" s="23"/>
    </row>
    <row r="1279" spans="1:12" customFormat="1" ht="30" customHeight="1">
      <c r="A1279" s="21"/>
      <c r="B1279" s="21"/>
      <c r="C1279" s="160"/>
      <c r="D1279" s="163"/>
      <c r="E1279" s="164"/>
      <c r="F1279" s="159"/>
      <c r="G1279" s="23"/>
      <c r="H1279" s="23"/>
      <c r="I1279" s="23"/>
      <c r="J1279" s="23"/>
      <c r="K1279" s="23"/>
      <c r="L1279" s="23"/>
    </row>
    <row r="1280" spans="1:12" customFormat="1" ht="30" customHeight="1">
      <c r="A1280" s="21"/>
      <c r="B1280" s="21"/>
      <c r="C1280" s="160"/>
      <c r="D1280" s="163"/>
      <c r="E1280" s="164"/>
      <c r="F1280" s="159"/>
      <c r="G1280" s="23"/>
      <c r="H1280" s="23"/>
      <c r="I1280" s="23"/>
      <c r="J1280" s="23"/>
      <c r="K1280" s="23"/>
      <c r="L1280" s="23"/>
    </row>
    <row r="1281" spans="1:12" customFormat="1" ht="30" customHeight="1">
      <c r="A1281" s="21"/>
      <c r="B1281" s="21"/>
      <c r="C1281" s="160"/>
      <c r="D1281" s="163"/>
      <c r="E1281" s="164"/>
      <c r="F1281" s="159"/>
      <c r="G1281" s="23"/>
      <c r="H1281" s="23"/>
      <c r="I1281" s="23"/>
      <c r="J1281" s="23"/>
      <c r="K1281" s="23"/>
      <c r="L1281" s="23"/>
    </row>
    <row r="1282" spans="1:12" customFormat="1" ht="30" customHeight="1">
      <c r="A1282" s="21"/>
      <c r="B1282" s="21"/>
      <c r="C1282" s="160"/>
      <c r="D1282" s="163"/>
      <c r="E1282" s="164"/>
      <c r="F1282" s="159"/>
      <c r="G1282" s="23"/>
      <c r="H1282" s="23"/>
      <c r="I1282" s="23"/>
      <c r="J1282" s="23"/>
      <c r="K1282" s="23"/>
      <c r="L1282" s="23"/>
    </row>
    <row r="1283" spans="1:12" customFormat="1" ht="30" customHeight="1">
      <c r="A1283" s="21"/>
      <c r="B1283" s="21"/>
      <c r="C1283" s="160"/>
      <c r="D1283" s="163"/>
      <c r="E1283" s="164"/>
      <c r="F1283" s="159"/>
      <c r="G1283" s="23"/>
      <c r="H1283" s="23"/>
      <c r="I1283" s="23"/>
      <c r="J1283" s="23"/>
      <c r="K1283" s="23"/>
      <c r="L1283" s="23"/>
    </row>
    <row r="1284" spans="1:12" customFormat="1" ht="30" customHeight="1">
      <c r="A1284" s="21"/>
      <c r="B1284" s="21"/>
      <c r="C1284" s="160"/>
      <c r="D1284" s="163"/>
      <c r="E1284" s="164"/>
      <c r="F1284" s="159"/>
      <c r="G1284" s="23"/>
      <c r="H1284" s="23"/>
      <c r="I1284" s="23"/>
      <c r="J1284" s="23"/>
      <c r="K1284" s="23"/>
      <c r="L1284" s="23"/>
    </row>
    <row r="1285" spans="1:12" customFormat="1" ht="30" customHeight="1">
      <c r="A1285" s="21"/>
      <c r="B1285" s="21"/>
      <c r="C1285" s="160"/>
      <c r="D1285" s="163"/>
      <c r="E1285" s="164"/>
      <c r="F1285" s="159"/>
      <c r="G1285" s="23"/>
      <c r="H1285" s="23"/>
      <c r="I1285" s="23"/>
      <c r="J1285" s="23"/>
      <c r="K1285" s="23"/>
      <c r="L1285" s="23"/>
    </row>
    <row r="1286" spans="1:12" customFormat="1" ht="30" customHeight="1">
      <c r="A1286" s="21"/>
      <c r="B1286" s="21"/>
      <c r="C1286" s="160"/>
      <c r="D1286" s="163"/>
      <c r="E1286" s="164"/>
      <c r="F1286" s="159"/>
      <c r="G1286" s="23"/>
      <c r="H1286" s="23"/>
      <c r="I1286" s="23"/>
      <c r="J1286" s="23"/>
      <c r="K1286" s="23"/>
      <c r="L1286" s="23"/>
    </row>
    <row r="1287" spans="1:12" customFormat="1" ht="30" customHeight="1">
      <c r="A1287" s="21"/>
      <c r="B1287" s="21"/>
      <c r="C1287" s="160"/>
      <c r="D1287" s="163"/>
      <c r="E1287" s="164"/>
      <c r="F1287" s="159"/>
      <c r="G1287" s="23"/>
      <c r="H1287" s="23"/>
      <c r="I1287" s="23"/>
      <c r="J1287" s="23"/>
      <c r="K1287" s="23"/>
      <c r="L1287" s="23"/>
    </row>
    <row r="1288" spans="1:12" customFormat="1" ht="30" customHeight="1">
      <c r="A1288" s="21"/>
      <c r="B1288" s="21"/>
      <c r="C1288" s="160"/>
      <c r="D1288" s="163"/>
      <c r="E1288" s="164"/>
      <c r="F1288" s="159"/>
      <c r="G1288" s="23"/>
      <c r="H1288" s="23"/>
      <c r="I1288" s="23"/>
      <c r="J1288" s="23"/>
      <c r="K1288" s="23"/>
      <c r="L1288" s="23"/>
    </row>
    <row r="1289" spans="1:12" customFormat="1" ht="30" customHeight="1">
      <c r="A1289" s="21"/>
      <c r="B1289" s="21"/>
      <c r="C1289" s="160"/>
      <c r="D1289" s="163"/>
      <c r="E1289" s="164"/>
      <c r="F1289" s="159"/>
      <c r="G1289" s="23"/>
      <c r="H1289" s="23"/>
      <c r="I1289" s="23"/>
      <c r="J1289" s="23"/>
      <c r="K1289" s="23"/>
      <c r="L1289" s="23"/>
    </row>
    <row r="1290" spans="1:12" customFormat="1" ht="30" customHeight="1">
      <c r="A1290" s="21"/>
      <c r="B1290" s="21"/>
      <c r="C1290" s="160"/>
      <c r="D1290" s="163"/>
      <c r="E1290" s="164"/>
      <c r="F1290" s="159"/>
      <c r="G1290" s="23"/>
      <c r="H1290" s="23"/>
      <c r="I1290" s="23"/>
      <c r="J1290" s="23"/>
      <c r="K1290" s="23"/>
      <c r="L1290" s="23"/>
    </row>
    <row r="1291" spans="1:12" customFormat="1" ht="30" customHeight="1">
      <c r="A1291" s="21"/>
      <c r="B1291" s="21"/>
      <c r="C1291" s="160"/>
      <c r="D1291" s="163"/>
      <c r="E1291" s="164"/>
      <c r="F1291" s="159"/>
      <c r="G1291" s="23"/>
      <c r="H1291" s="23"/>
      <c r="I1291" s="23"/>
      <c r="J1291" s="23"/>
      <c r="K1291" s="23"/>
      <c r="L1291" s="23"/>
    </row>
    <row r="1292" spans="1:12" customFormat="1" ht="30" customHeight="1">
      <c r="A1292" s="21"/>
      <c r="B1292" s="21"/>
      <c r="C1292" s="160"/>
      <c r="D1292" s="163"/>
      <c r="E1292" s="164"/>
      <c r="F1292" s="159"/>
      <c r="G1292" s="23"/>
      <c r="H1292" s="23"/>
      <c r="I1292" s="23"/>
      <c r="J1292" s="23"/>
      <c r="K1292" s="23"/>
      <c r="L1292" s="23"/>
    </row>
    <row r="1293" spans="1:12" customFormat="1" ht="30" customHeight="1">
      <c r="A1293" s="21"/>
      <c r="B1293" s="21"/>
      <c r="C1293" s="160"/>
      <c r="D1293" s="163"/>
      <c r="E1293" s="164"/>
      <c r="F1293" s="159"/>
      <c r="G1293" s="23"/>
      <c r="H1293" s="23"/>
      <c r="I1293" s="23"/>
      <c r="J1293" s="23"/>
      <c r="K1293" s="23"/>
      <c r="L1293" s="23"/>
    </row>
    <row r="1294" spans="1:12" customFormat="1" ht="30" customHeight="1">
      <c r="A1294" s="21"/>
      <c r="B1294" s="21"/>
      <c r="C1294" s="160"/>
      <c r="D1294" s="163"/>
      <c r="E1294" s="164"/>
      <c r="F1294" s="159"/>
      <c r="G1294" s="23"/>
      <c r="H1294" s="23"/>
      <c r="I1294" s="23"/>
      <c r="J1294" s="23"/>
      <c r="K1294" s="23"/>
      <c r="L1294" s="23"/>
    </row>
    <row r="1295" spans="1:12" customFormat="1" ht="30" customHeight="1">
      <c r="A1295" s="21"/>
      <c r="B1295" s="21"/>
      <c r="C1295" s="160"/>
      <c r="D1295" s="163"/>
      <c r="E1295" s="164"/>
      <c r="F1295" s="159"/>
      <c r="G1295" s="23"/>
      <c r="H1295" s="23"/>
      <c r="I1295" s="23"/>
      <c r="J1295" s="23"/>
      <c r="K1295" s="23"/>
      <c r="L1295" s="23"/>
    </row>
    <row r="1296" spans="1:12" customFormat="1" ht="30" customHeight="1">
      <c r="A1296" s="21"/>
      <c r="B1296" s="21"/>
      <c r="C1296" s="160"/>
      <c r="D1296" s="163"/>
      <c r="E1296" s="164"/>
      <c r="F1296" s="159"/>
      <c r="G1296" s="23"/>
      <c r="H1296" s="23"/>
      <c r="I1296" s="23"/>
      <c r="J1296" s="23"/>
      <c r="K1296" s="23"/>
      <c r="L1296" s="23"/>
    </row>
    <row r="1297" spans="1:12" customFormat="1" ht="30" customHeight="1">
      <c r="A1297" s="21"/>
      <c r="B1297" s="21"/>
      <c r="C1297" s="160"/>
      <c r="D1297" s="163"/>
      <c r="E1297" s="164"/>
      <c r="F1297" s="159"/>
      <c r="G1297" s="23"/>
      <c r="H1297" s="23"/>
      <c r="I1297" s="23"/>
      <c r="J1297" s="23"/>
      <c r="K1297" s="23"/>
      <c r="L1297" s="23"/>
    </row>
    <row r="1298" spans="1:12" customFormat="1" ht="30" customHeight="1">
      <c r="A1298" s="21"/>
      <c r="B1298" s="21"/>
      <c r="C1298" s="160"/>
      <c r="D1298" s="163"/>
      <c r="E1298" s="164"/>
      <c r="F1298" s="159"/>
      <c r="G1298" s="23"/>
      <c r="H1298" s="23"/>
      <c r="I1298" s="23"/>
      <c r="J1298" s="23"/>
      <c r="K1298" s="23"/>
      <c r="L1298" s="23"/>
    </row>
    <row r="1299" spans="1:12" customFormat="1" ht="30" customHeight="1">
      <c r="A1299" s="21"/>
      <c r="B1299" s="21"/>
      <c r="C1299" s="160"/>
      <c r="D1299" s="163"/>
      <c r="E1299" s="164"/>
      <c r="F1299" s="159"/>
      <c r="G1299" s="23"/>
      <c r="H1299" s="23"/>
      <c r="I1299" s="23"/>
      <c r="J1299" s="23"/>
      <c r="K1299" s="23"/>
      <c r="L1299" s="23"/>
    </row>
    <row r="1300" spans="1:12" customFormat="1" ht="30" customHeight="1">
      <c r="A1300" s="21"/>
      <c r="B1300" s="21"/>
      <c r="C1300" s="160"/>
      <c r="D1300" s="163"/>
      <c r="E1300" s="164"/>
      <c r="F1300" s="159"/>
      <c r="G1300" s="23"/>
      <c r="H1300" s="23"/>
      <c r="I1300" s="23"/>
      <c r="J1300" s="23"/>
      <c r="K1300" s="23"/>
      <c r="L1300" s="23"/>
    </row>
    <row r="1301" spans="1:12" customFormat="1" ht="30" customHeight="1">
      <c r="A1301" s="21"/>
      <c r="B1301" s="21"/>
      <c r="C1301" s="160"/>
      <c r="D1301" s="163"/>
      <c r="E1301" s="164"/>
      <c r="F1301" s="159"/>
      <c r="G1301" s="23"/>
      <c r="H1301" s="23"/>
      <c r="I1301" s="23"/>
      <c r="J1301" s="23"/>
      <c r="K1301" s="23"/>
      <c r="L1301" s="23"/>
    </row>
    <row r="1302" spans="1:12" customFormat="1" ht="30" customHeight="1">
      <c r="A1302" s="21"/>
      <c r="B1302" s="21"/>
      <c r="C1302" s="160"/>
      <c r="D1302" s="163"/>
      <c r="E1302" s="164"/>
      <c r="F1302" s="159"/>
      <c r="G1302" s="23"/>
      <c r="H1302" s="23"/>
      <c r="I1302" s="23"/>
      <c r="J1302" s="23"/>
      <c r="K1302" s="23"/>
      <c r="L1302" s="23"/>
    </row>
    <row r="1303" spans="1:12" customFormat="1" ht="30" customHeight="1">
      <c r="A1303" s="21"/>
      <c r="B1303" s="21"/>
      <c r="C1303" s="160"/>
      <c r="D1303" s="163"/>
      <c r="E1303" s="164"/>
      <c r="F1303" s="159"/>
      <c r="G1303" s="23"/>
      <c r="H1303" s="23"/>
      <c r="I1303" s="23"/>
      <c r="J1303" s="23"/>
      <c r="K1303" s="23"/>
      <c r="L1303" s="23"/>
    </row>
    <row r="1304" spans="1:12" customFormat="1" ht="30" customHeight="1">
      <c r="A1304" s="21"/>
      <c r="B1304" s="21"/>
      <c r="C1304" s="160"/>
      <c r="D1304" s="163"/>
      <c r="E1304" s="164"/>
      <c r="F1304" s="159"/>
      <c r="G1304" s="23"/>
      <c r="H1304" s="23"/>
      <c r="I1304" s="23"/>
      <c r="J1304" s="23"/>
      <c r="K1304" s="23"/>
      <c r="L1304" s="23"/>
    </row>
    <row r="1305" spans="1:12" customFormat="1" ht="30" customHeight="1">
      <c r="A1305" s="21"/>
      <c r="B1305" s="21"/>
      <c r="C1305" s="160"/>
      <c r="D1305" s="163"/>
      <c r="E1305" s="164"/>
      <c r="F1305" s="159"/>
      <c r="G1305" s="23"/>
      <c r="H1305" s="23"/>
      <c r="I1305" s="23"/>
      <c r="J1305" s="23"/>
      <c r="K1305" s="23"/>
      <c r="L1305" s="23"/>
    </row>
    <row r="1306" spans="1:12" customFormat="1" ht="30" customHeight="1">
      <c r="A1306" s="21"/>
      <c r="B1306" s="21"/>
      <c r="C1306" s="160"/>
      <c r="D1306" s="163"/>
      <c r="E1306" s="164"/>
      <c r="F1306" s="159"/>
      <c r="G1306" s="23"/>
      <c r="H1306" s="23"/>
      <c r="I1306" s="23"/>
      <c r="J1306" s="23"/>
      <c r="K1306" s="23"/>
      <c r="L1306" s="23"/>
    </row>
    <row r="1307" spans="1:12" customFormat="1" ht="30" customHeight="1">
      <c r="A1307" s="21"/>
      <c r="B1307" s="21"/>
      <c r="C1307" s="160"/>
      <c r="D1307" s="163"/>
      <c r="E1307" s="164"/>
      <c r="F1307" s="159"/>
      <c r="G1307" s="23"/>
      <c r="H1307" s="23"/>
      <c r="I1307" s="23"/>
      <c r="J1307" s="23"/>
      <c r="K1307" s="23"/>
      <c r="L1307" s="23"/>
    </row>
    <row r="1308" spans="1:12" customFormat="1" ht="30" customHeight="1">
      <c r="A1308" s="21"/>
      <c r="B1308" s="21"/>
      <c r="C1308" s="160"/>
      <c r="D1308" s="163"/>
      <c r="E1308" s="164"/>
      <c r="F1308" s="159"/>
      <c r="G1308" s="23"/>
      <c r="H1308" s="23"/>
      <c r="I1308" s="23"/>
      <c r="J1308" s="23"/>
      <c r="K1308" s="23"/>
      <c r="L1308" s="23"/>
    </row>
    <row r="1309" spans="1:12" customFormat="1" ht="30" customHeight="1">
      <c r="A1309" s="21"/>
      <c r="B1309" s="21"/>
      <c r="C1309" s="160"/>
      <c r="D1309" s="163"/>
      <c r="E1309" s="164"/>
      <c r="F1309" s="159"/>
      <c r="G1309" s="23"/>
      <c r="H1309" s="23"/>
      <c r="I1309" s="23"/>
      <c r="J1309" s="23"/>
      <c r="K1309" s="23"/>
      <c r="L1309" s="23"/>
    </row>
    <row r="1310" spans="1:12" customFormat="1" ht="30" customHeight="1">
      <c r="A1310" s="21"/>
      <c r="B1310" s="21"/>
      <c r="C1310" s="160"/>
      <c r="D1310" s="163"/>
      <c r="E1310" s="164"/>
      <c r="F1310" s="159"/>
      <c r="G1310" s="23"/>
      <c r="H1310" s="23"/>
      <c r="I1310" s="23"/>
      <c r="J1310" s="23"/>
      <c r="K1310" s="23"/>
      <c r="L1310" s="23"/>
    </row>
    <row r="1311" spans="1:12" customFormat="1" ht="30" customHeight="1">
      <c r="A1311" s="21"/>
      <c r="B1311" s="21"/>
      <c r="C1311" s="160"/>
      <c r="D1311" s="163"/>
      <c r="E1311" s="164"/>
      <c r="F1311" s="159"/>
      <c r="G1311" s="23"/>
      <c r="H1311" s="23"/>
      <c r="I1311" s="23"/>
      <c r="J1311" s="23"/>
      <c r="K1311" s="23"/>
      <c r="L1311" s="23"/>
    </row>
    <row r="1312" spans="1:12" customFormat="1" ht="30" customHeight="1">
      <c r="A1312" s="21"/>
      <c r="B1312" s="21"/>
      <c r="C1312" s="160"/>
      <c r="D1312" s="163"/>
      <c r="E1312" s="164"/>
      <c r="F1312" s="159"/>
      <c r="G1312" s="23"/>
      <c r="H1312" s="23"/>
      <c r="I1312" s="23"/>
      <c r="J1312" s="23"/>
      <c r="K1312" s="23"/>
      <c r="L1312" s="23"/>
    </row>
    <row r="1313" spans="1:12" customFormat="1" ht="30" customHeight="1">
      <c r="A1313" s="21"/>
      <c r="B1313" s="21"/>
      <c r="C1313" s="160"/>
      <c r="D1313" s="163"/>
      <c r="E1313" s="164"/>
      <c r="F1313" s="159"/>
      <c r="G1313" s="23"/>
      <c r="H1313" s="23"/>
      <c r="I1313" s="23"/>
      <c r="J1313" s="23"/>
      <c r="K1313" s="23"/>
      <c r="L1313" s="23"/>
    </row>
    <row r="1314" spans="1:12" customFormat="1" ht="30" customHeight="1">
      <c r="A1314" s="21"/>
      <c r="B1314" s="21"/>
      <c r="C1314" s="160"/>
      <c r="D1314" s="163"/>
      <c r="E1314" s="164"/>
      <c r="F1314" s="159"/>
      <c r="G1314" s="23"/>
      <c r="H1314" s="23"/>
      <c r="I1314" s="23"/>
      <c r="J1314" s="23"/>
      <c r="K1314" s="23"/>
      <c r="L1314" s="23"/>
    </row>
    <row r="1315" spans="1:12" customFormat="1" ht="30" customHeight="1">
      <c r="A1315" s="21"/>
      <c r="B1315" s="21"/>
      <c r="C1315" s="160"/>
      <c r="D1315" s="163"/>
      <c r="E1315" s="164"/>
      <c r="F1315" s="159"/>
      <c r="G1315" s="23"/>
      <c r="H1315" s="23"/>
      <c r="I1315" s="23"/>
      <c r="J1315" s="23"/>
      <c r="K1315" s="23"/>
      <c r="L1315" s="23"/>
    </row>
    <row r="1316" spans="1:12" customFormat="1" ht="30" customHeight="1">
      <c r="A1316" s="21"/>
      <c r="B1316" s="21"/>
      <c r="C1316" s="160"/>
      <c r="D1316" s="163"/>
      <c r="E1316" s="164"/>
      <c r="F1316" s="159"/>
      <c r="G1316" s="23"/>
      <c r="H1316" s="23"/>
      <c r="I1316" s="23"/>
      <c r="J1316" s="23"/>
      <c r="K1316" s="23"/>
      <c r="L1316" s="23"/>
    </row>
    <row r="1317" spans="1:12" customFormat="1" ht="30" customHeight="1">
      <c r="A1317" s="21"/>
      <c r="B1317" s="21"/>
      <c r="C1317" s="160"/>
      <c r="D1317" s="163"/>
      <c r="E1317" s="164"/>
      <c r="F1317" s="159"/>
      <c r="G1317" s="23"/>
      <c r="H1317" s="23"/>
      <c r="I1317" s="23"/>
      <c r="J1317" s="23"/>
      <c r="K1317" s="23"/>
      <c r="L1317" s="23"/>
    </row>
    <row r="1318" spans="1:12" customFormat="1" ht="30" customHeight="1">
      <c r="A1318" s="21"/>
      <c r="B1318" s="21"/>
      <c r="C1318" s="160"/>
      <c r="D1318" s="163"/>
      <c r="E1318" s="164"/>
      <c r="F1318" s="159"/>
      <c r="G1318" s="23"/>
      <c r="H1318" s="23"/>
      <c r="I1318" s="23"/>
      <c r="J1318" s="23"/>
      <c r="K1318" s="23"/>
      <c r="L1318" s="23"/>
    </row>
    <row r="1319" spans="1:12" customFormat="1" ht="30" customHeight="1">
      <c r="A1319" s="21"/>
      <c r="B1319" s="21"/>
      <c r="C1319" s="160"/>
      <c r="D1319" s="163"/>
      <c r="E1319" s="164"/>
      <c r="F1319" s="159"/>
      <c r="G1319" s="23"/>
      <c r="H1319" s="23"/>
      <c r="I1319" s="23"/>
      <c r="J1319" s="23"/>
      <c r="K1319" s="23"/>
      <c r="L1319" s="23"/>
    </row>
    <row r="1320" spans="1:12" customFormat="1" ht="30" customHeight="1">
      <c r="A1320" s="21"/>
      <c r="B1320" s="21"/>
      <c r="C1320" s="160"/>
      <c r="D1320" s="163"/>
      <c r="E1320" s="164"/>
      <c r="F1320" s="159"/>
      <c r="G1320" s="23"/>
      <c r="H1320" s="23"/>
      <c r="I1320" s="23"/>
      <c r="J1320" s="23"/>
      <c r="K1320" s="23"/>
      <c r="L1320" s="23"/>
    </row>
    <row r="1321" spans="1:12" customFormat="1" ht="30" customHeight="1">
      <c r="A1321" s="21"/>
      <c r="B1321" s="21"/>
      <c r="C1321" s="160"/>
      <c r="D1321" s="163"/>
      <c r="E1321" s="164"/>
      <c r="F1321" s="159"/>
      <c r="G1321" s="23"/>
      <c r="H1321" s="23"/>
      <c r="I1321" s="23"/>
      <c r="J1321" s="23"/>
      <c r="K1321" s="23"/>
      <c r="L1321" s="23"/>
    </row>
    <row r="1322" spans="1:12" customFormat="1" ht="30" customHeight="1">
      <c r="A1322" s="21"/>
      <c r="B1322" s="21"/>
      <c r="C1322" s="160"/>
      <c r="D1322" s="163"/>
      <c r="E1322" s="164"/>
      <c r="F1322" s="159"/>
      <c r="G1322" s="23"/>
      <c r="H1322" s="23"/>
      <c r="I1322" s="23"/>
      <c r="J1322" s="23"/>
      <c r="K1322" s="23"/>
      <c r="L1322" s="23"/>
    </row>
    <row r="1323" spans="1:12" customFormat="1" ht="30" customHeight="1">
      <c r="A1323" s="21"/>
      <c r="B1323" s="21"/>
      <c r="C1323" s="160"/>
      <c r="D1323" s="163"/>
      <c r="E1323" s="164"/>
      <c r="F1323" s="159"/>
      <c r="G1323" s="23"/>
      <c r="H1323" s="23"/>
      <c r="I1323" s="23"/>
      <c r="J1323" s="23"/>
      <c r="K1323" s="23"/>
      <c r="L1323" s="23"/>
    </row>
    <row r="1324" spans="1:12" customFormat="1" ht="30" customHeight="1">
      <c r="A1324" s="21"/>
      <c r="B1324" s="21"/>
      <c r="C1324" s="160"/>
      <c r="D1324" s="163"/>
      <c r="E1324" s="164"/>
      <c r="F1324" s="159"/>
      <c r="G1324" s="23"/>
      <c r="H1324" s="23"/>
      <c r="I1324" s="23"/>
      <c r="J1324" s="23"/>
      <c r="K1324" s="23"/>
      <c r="L1324" s="23"/>
    </row>
    <row r="1325" spans="1:12" customFormat="1" ht="30" customHeight="1">
      <c r="A1325" s="21"/>
      <c r="B1325" s="21"/>
      <c r="C1325" s="160"/>
      <c r="D1325" s="163"/>
      <c r="E1325" s="164"/>
      <c r="F1325" s="159"/>
      <c r="G1325" s="23"/>
      <c r="H1325" s="23"/>
      <c r="I1325" s="23"/>
      <c r="J1325" s="23"/>
      <c r="K1325" s="23"/>
      <c r="L1325" s="23"/>
    </row>
    <row r="1326" spans="1:12" customFormat="1" ht="30" customHeight="1">
      <c r="A1326" s="21"/>
      <c r="B1326" s="21"/>
      <c r="C1326" s="160"/>
      <c r="D1326" s="163"/>
      <c r="E1326" s="164"/>
      <c r="F1326" s="159"/>
      <c r="G1326" s="23"/>
      <c r="H1326" s="23"/>
      <c r="I1326" s="23"/>
      <c r="J1326" s="23"/>
      <c r="K1326" s="23"/>
      <c r="L1326" s="23"/>
    </row>
    <row r="1327" spans="1:12" customFormat="1" ht="30" customHeight="1">
      <c r="A1327" s="21"/>
      <c r="B1327" s="21"/>
      <c r="C1327" s="160"/>
      <c r="D1327" s="163"/>
      <c r="E1327" s="164"/>
      <c r="F1327" s="159"/>
      <c r="G1327" s="23"/>
      <c r="H1327" s="23"/>
      <c r="I1327" s="23"/>
      <c r="J1327" s="23"/>
      <c r="K1327" s="23"/>
      <c r="L1327" s="23"/>
    </row>
    <row r="1328" spans="1:12" customFormat="1" ht="30" customHeight="1">
      <c r="A1328" s="21"/>
      <c r="B1328" s="21"/>
      <c r="C1328" s="160"/>
      <c r="D1328" s="163"/>
      <c r="E1328" s="164"/>
      <c r="F1328" s="159"/>
      <c r="G1328" s="23"/>
      <c r="H1328" s="23"/>
      <c r="I1328" s="23"/>
      <c r="J1328" s="23"/>
      <c r="K1328" s="23"/>
      <c r="L1328" s="23"/>
    </row>
    <row r="1329" spans="1:12" customFormat="1" ht="30" customHeight="1">
      <c r="A1329" s="21"/>
      <c r="B1329" s="21"/>
      <c r="C1329" s="160"/>
      <c r="D1329" s="163"/>
      <c r="E1329" s="164"/>
      <c r="F1329" s="159"/>
      <c r="G1329" s="23"/>
      <c r="H1329" s="23"/>
      <c r="I1329" s="23"/>
      <c r="J1329" s="23"/>
      <c r="K1329" s="23"/>
      <c r="L1329" s="23"/>
    </row>
    <row r="1330" spans="1:12" customFormat="1" ht="30" customHeight="1">
      <c r="A1330" s="21"/>
      <c r="B1330" s="21"/>
      <c r="C1330" s="160"/>
      <c r="D1330" s="163"/>
      <c r="E1330" s="164"/>
      <c r="F1330" s="159"/>
      <c r="G1330" s="23"/>
      <c r="H1330" s="23"/>
      <c r="I1330" s="23"/>
      <c r="J1330" s="23"/>
      <c r="K1330" s="23"/>
      <c r="L1330" s="23"/>
    </row>
    <row r="1331" spans="1:12" customFormat="1" ht="30" customHeight="1">
      <c r="A1331" s="21"/>
      <c r="B1331" s="21"/>
      <c r="C1331" s="160"/>
      <c r="D1331" s="163"/>
      <c r="E1331" s="164"/>
      <c r="F1331" s="159"/>
      <c r="G1331" s="23"/>
      <c r="H1331" s="23"/>
      <c r="I1331" s="23"/>
      <c r="J1331" s="23"/>
      <c r="K1331" s="23"/>
      <c r="L1331" s="23"/>
    </row>
    <row r="1332" spans="1:12" customFormat="1" ht="30" customHeight="1">
      <c r="A1332" s="21"/>
      <c r="B1332" s="21"/>
      <c r="C1332" s="160"/>
      <c r="D1332" s="163"/>
      <c r="E1332" s="164"/>
      <c r="F1332" s="159"/>
      <c r="G1332" s="23"/>
      <c r="H1332" s="23"/>
      <c r="I1332" s="23"/>
      <c r="J1332" s="23"/>
      <c r="K1332" s="23"/>
      <c r="L1332" s="23"/>
    </row>
    <row r="1333" spans="1:12" customFormat="1" ht="30" customHeight="1">
      <c r="A1333" s="21"/>
      <c r="B1333" s="21"/>
      <c r="C1333" s="160"/>
      <c r="D1333" s="163"/>
      <c r="E1333" s="164"/>
      <c r="F1333" s="159"/>
      <c r="G1333" s="23"/>
      <c r="H1333" s="23"/>
      <c r="I1333" s="23"/>
      <c r="J1333" s="23"/>
      <c r="K1333" s="23"/>
      <c r="L1333" s="23"/>
    </row>
    <row r="1334" spans="1:12" customFormat="1" ht="30" customHeight="1">
      <c r="A1334" s="21"/>
      <c r="B1334" s="21"/>
      <c r="C1334" s="160"/>
      <c r="D1334" s="163"/>
      <c r="E1334" s="164"/>
      <c r="F1334" s="159"/>
      <c r="G1334" s="23"/>
      <c r="H1334" s="23"/>
      <c r="I1334" s="23"/>
      <c r="J1334" s="23"/>
      <c r="K1334" s="23"/>
      <c r="L1334" s="23"/>
    </row>
    <row r="1335" spans="1:12" customFormat="1" ht="30" customHeight="1">
      <c r="A1335" s="21"/>
      <c r="B1335" s="21"/>
      <c r="C1335" s="160"/>
      <c r="D1335" s="163"/>
      <c r="E1335" s="164"/>
      <c r="F1335" s="159"/>
      <c r="G1335" s="23"/>
      <c r="H1335" s="23"/>
      <c r="I1335" s="23"/>
      <c r="J1335" s="23"/>
      <c r="K1335" s="23"/>
      <c r="L1335" s="23"/>
    </row>
    <row r="1336" spans="1:12" customFormat="1" ht="30" customHeight="1">
      <c r="A1336" s="21"/>
      <c r="B1336" s="21"/>
      <c r="C1336" s="160"/>
      <c r="D1336" s="163"/>
      <c r="E1336" s="164"/>
      <c r="F1336" s="159"/>
      <c r="G1336" s="23"/>
      <c r="H1336" s="23"/>
      <c r="I1336" s="23"/>
      <c r="J1336" s="23"/>
      <c r="K1336" s="23"/>
      <c r="L1336" s="23"/>
    </row>
    <row r="1337" spans="1:12" customFormat="1" ht="30" customHeight="1">
      <c r="A1337" s="21"/>
      <c r="B1337" s="21"/>
      <c r="C1337" s="160"/>
      <c r="D1337" s="163"/>
      <c r="E1337" s="164"/>
      <c r="F1337" s="159"/>
      <c r="G1337" s="23"/>
      <c r="H1337" s="23"/>
      <c r="I1337" s="23"/>
      <c r="J1337" s="23"/>
      <c r="K1337" s="23"/>
      <c r="L1337" s="23"/>
    </row>
    <row r="1338" spans="1:12" customFormat="1" ht="30" customHeight="1">
      <c r="A1338" s="21"/>
      <c r="B1338" s="21"/>
      <c r="C1338" s="160"/>
      <c r="D1338" s="163"/>
      <c r="E1338" s="164"/>
      <c r="F1338" s="159"/>
      <c r="G1338" s="23"/>
      <c r="H1338" s="23"/>
      <c r="I1338" s="23"/>
      <c r="J1338" s="23"/>
      <c r="K1338" s="23"/>
      <c r="L1338" s="23"/>
    </row>
    <row r="1339" spans="1:12" customFormat="1" ht="30" customHeight="1">
      <c r="A1339" s="21"/>
      <c r="B1339" s="21"/>
      <c r="C1339" s="160"/>
      <c r="D1339" s="163"/>
      <c r="E1339" s="164"/>
      <c r="F1339" s="159"/>
      <c r="G1339" s="23"/>
      <c r="H1339" s="23"/>
      <c r="I1339" s="23"/>
      <c r="J1339" s="23"/>
      <c r="K1339" s="23"/>
      <c r="L1339" s="23"/>
    </row>
    <row r="1340" spans="1:12" customFormat="1" ht="30" customHeight="1">
      <c r="A1340" s="21"/>
      <c r="B1340" s="21"/>
      <c r="C1340" s="160"/>
      <c r="D1340" s="163"/>
      <c r="E1340" s="164"/>
      <c r="F1340" s="159"/>
      <c r="G1340" s="23"/>
      <c r="H1340" s="23"/>
      <c r="I1340" s="23"/>
      <c r="J1340" s="23"/>
      <c r="K1340" s="23"/>
      <c r="L1340" s="23"/>
    </row>
    <row r="1341" spans="1:12" customFormat="1" ht="30" customHeight="1">
      <c r="A1341" s="21"/>
      <c r="B1341" s="21"/>
      <c r="C1341" s="160"/>
      <c r="D1341" s="163"/>
      <c r="E1341" s="164"/>
      <c r="F1341" s="159"/>
      <c r="G1341" s="23"/>
      <c r="H1341" s="23"/>
      <c r="I1341" s="23"/>
      <c r="J1341" s="23"/>
      <c r="K1341" s="23"/>
      <c r="L1341" s="23"/>
    </row>
    <row r="1342" spans="1:12" customFormat="1" ht="30" customHeight="1">
      <c r="A1342" s="21"/>
      <c r="B1342" s="21"/>
      <c r="C1342" s="160"/>
      <c r="D1342" s="163"/>
      <c r="E1342" s="164"/>
      <c r="F1342" s="159"/>
      <c r="G1342" s="23"/>
      <c r="H1342" s="23"/>
      <c r="I1342" s="23"/>
      <c r="J1342" s="23"/>
      <c r="K1342" s="23"/>
      <c r="L1342" s="23"/>
    </row>
    <row r="1343" spans="1:12" customFormat="1" ht="30" customHeight="1">
      <c r="A1343" s="21"/>
      <c r="B1343" s="21"/>
      <c r="C1343" s="160"/>
      <c r="D1343" s="163"/>
      <c r="E1343" s="164"/>
      <c r="F1343" s="159"/>
      <c r="G1343" s="23"/>
      <c r="H1343" s="23"/>
      <c r="I1343" s="23"/>
      <c r="J1343" s="23"/>
      <c r="K1343" s="23"/>
      <c r="L1343" s="23"/>
    </row>
    <row r="1344" spans="1:12" customFormat="1" ht="30" customHeight="1">
      <c r="A1344" s="21"/>
      <c r="B1344" s="21"/>
      <c r="C1344" s="160"/>
      <c r="D1344" s="163"/>
      <c r="E1344" s="164"/>
      <c r="F1344" s="159"/>
      <c r="G1344" s="23"/>
      <c r="H1344" s="23"/>
      <c r="I1344" s="23"/>
      <c r="J1344" s="23"/>
      <c r="K1344" s="23"/>
      <c r="L1344" s="23"/>
    </row>
    <row r="1345" spans="1:12" customFormat="1" ht="30" customHeight="1">
      <c r="A1345" s="21"/>
      <c r="B1345" s="21"/>
      <c r="C1345" s="160"/>
      <c r="D1345" s="163"/>
      <c r="E1345" s="164"/>
      <c r="F1345" s="159"/>
      <c r="G1345" s="23"/>
      <c r="H1345" s="23"/>
      <c r="I1345" s="23"/>
      <c r="J1345" s="23"/>
      <c r="K1345" s="23"/>
      <c r="L1345" s="23"/>
    </row>
    <row r="1346" spans="1:12" customFormat="1" ht="30" customHeight="1">
      <c r="A1346" s="21"/>
      <c r="B1346" s="21"/>
      <c r="C1346" s="160"/>
      <c r="D1346" s="163"/>
      <c r="E1346" s="164"/>
      <c r="F1346" s="159"/>
      <c r="G1346" s="23"/>
      <c r="H1346" s="23"/>
      <c r="I1346" s="23"/>
      <c r="J1346" s="23"/>
      <c r="K1346" s="23"/>
      <c r="L1346" s="23"/>
    </row>
    <row r="1347" spans="1:12" customFormat="1" ht="30" customHeight="1">
      <c r="A1347" s="21"/>
      <c r="B1347" s="21"/>
      <c r="C1347" s="160"/>
      <c r="D1347" s="163"/>
      <c r="E1347" s="164"/>
      <c r="F1347" s="159"/>
      <c r="G1347" s="23"/>
      <c r="H1347" s="23"/>
      <c r="I1347" s="23"/>
      <c r="J1347" s="23"/>
      <c r="K1347" s="23"/>
      <c r="L1347" s="23"/>
    </row>
    <row r="1348" spans="1:12" customFormat="1" ht="30" customHeight="1">
      <c r="A1348" s="21"/>
      <c r="B1348" s="21"/>
      <c r="C1348" s="160"/>
      <c r="D1348" s="163"/>
      <c r="E1348" s="164"/>
      <c r="F1348" s="159"/>
      <c r="G1348" s="23"/>
      <c r="H1348" s="23"/>
      <c r="I1348" s="23"/>
      <c r="J1348" s="23"/>
      <c r="K1348" s="23"/>
      <c r="L1348" s="23"/>
    </row>
    <row r="1349" spans="1:12" customFormat="1" ht="30" customHeight="1">
      <c r="A1349" s="21"/>
      <c r="B1349" s="21"/>
      <c r="C1349" s="160"/>
      <c r="D1349" s="163"/>
      <c r="E1349" s="164"/>
      <c r="F1349" s="159"/>
      <c r="G1349" s="23"/>
      <c r="H1349" s="23"/>
      <c r="I1349" s="23"/>
      <c r="J1349" s="23"/>
      <c r="K1349" s="23"/>
      <c r="L1349" s="23"/>
    </row>
    <row r="1350" spans="1:12" customFormat="1" ht="30" customHeight="1">
      <c r="A1350" s="21"/>
      <c r="B1350" s="21"/>
      <c r="C1350" s="160"/>
      <c r="D1350" s="163"/>
      <c r="E1350" s="164"/>
      <c r="F1350" s="159"/>
      <c r="G1350" s="23"/>
      <c r="H1350" s="23"/>
      <c r="I1350" s="23"/>
      <c r="J1350" s="23"/>
      <c r="K1350" s="23"/>
      <c r="L1350" s="23"/>
    </row>
    <row r="1351" spans="1:12" customFormat="1" ht="30" customHeight="1">
      <c r="A1351" s="21"/>
      <c r="B1351" s="21"/>
      <c r="C1351" s="160"/>
      <c r="D1351" s="163"/>
      <c r="E1351" s="164"/>
      <c r="F1351" s="159"/>
      <c r="G1351" s="23"/>
      <c r="H1351" s="23"/>
      <c r="I1351" s="23"/>
      <c r="J1351" s="23"/>
      <c r="K1351" s="23"/>
      <c r="L1351" s="23"/>
    </row>
    <row r="1352" spans="1:12" customFormat="1" ht="30" customHeight="1">
      <c r="A1352" s="21"/>
      <c r="B1352" s="21"/>
      <c r="C1352" s="160"/>
      <c r="D1352" s="163"/>
      <c r="E1352" s="164"/>
      <c r="F1352" s="159"/>
      <c r="G1352" s="23"/>
      <c r="H1352" s="23"/>
      <c r="I1352" s="23"/>
      <c r="J1352" s="23"/>
      <c r="K1352" s="23"/>
      <c r="L1352" s="23"/>
    </row>
    <row r="1353" spans="1:12" customFormat="1" ht="30" customHeight="1">
      <c r="A1353" s="21"/>
      <c r="B1353" s="21"/>
      <c r="C1353" s="160"/>
      <c r="D1353" s="163"/>
      <c r="E1353" s="164"/>
      <c r="F1353" s="159"/>
      <c r="G1353" s="23"/>
      <c r="H1353" s="23"/>
      <c r="I1353" s="23"/>
      <c r="J1353" s="23"/>
      <c r="K1353" s="23"/>
      <c r="L1353" s="23"/>
    </row>
    <row r="1354" spans="1:12" customFormat="1" ht="30" customHeight="1">
      <c r="A1354" s="21"/>
      <c r="B1354" s="21"/>
      <c r="C1354" s="160"/>
      <c r="D1354" s="163"/>
      <c r="E1354" s="164"/>
      <c r="F1354" s="159"/>
      <c r="G1354" s="23"/>
      <c r="H1354" s="23"/>
      <c r="I1354" s="23"/>
      <c r="J1354" s="23"/>
      <c r="K1354" s="23"/>
      <c r="L1354" s="23"/>
    </row>
    <row r="1355" spans="1:12" customFormat="1" ht="30" customHeight="1">
      <c r="A1355" s="21"/>
      <c r="B1355" s="21"/>
      <c r="C1355" s="160"/>
      <c r="D1355" s="163"/>
      <c r="E1355" s="164"/>
      <c r="F1355" s="159"/>
      <c r="G1355" s="23"/>
      <c r="H1355" s="23"/>
      <c r="I1355" s="23"/>
      <c r="J1355" s="23"/>
      <c r="K1355" s="23"/>
      <c r="L1355" s="23"/>
    </row>
    <row r="1356" spans="1:12" customFormat="1" ht="30" customHeight="1">
      <c r="A1356" s="21"/>
      <c r="B1356" s="21"/>
      <c r="C1356" s="160"/>
      <c r="D1356" s="163"/>
      <c r="E1356" s="164"/>
      <c r="F1356" s="159"/>
      <c r="G1356" s="23"/>
      <c r="H1356" s="23"/>
      <c r="I1356" s="23"/>
      <c r="J1356" s="23"/>
      <c r="K1356" s="23"/>
      <c r="L1356" s="23"/>
    </row>
    <row r="1357" spans="1:12" customFormat="1" ht="30" customHeight="1">
      <c r="A1357" s="21"/>
      <c r="B1357" s="21"/>
      <c r="C1357" s="160"/>
      <c r="D1357" s="163"/>
      <c r="E1357" s="164"/>
      <c r="F1357" s="159"/>
      <c r="G1357" s="23"/>
      <c r="H1357" s="23"/>
      <c r="I1357" s="23"/>
      <c r="J1357" s="23"/>
      <c r="K1357" s="23"/>
      <c r="L1357" s="23"/>
    </row>
    <row r="1358" spans="1:12" customFormat="1" ht="30" customHeight="1">
      <c r="A1358" s="21"/>
      <c r="B1358" s="21"/>
      <c r="C1358" s="160"/>
      <c r="D1358" s="163"/>
      <c r="E1358" s="164"/>
      <c r="F1358" s="159"/>
      <c r="G1358" s="23"/>
      <c r="H1358" s="23"/>
      <c r="I1358" s="23"/>
      <c r="J1358" s="23"/>
      <c r="K1358" s="23"/>
      <c r="L1358" s="23"/>
    </row>
    <row r="1359" spans="1:12" customFormat="1" ht="30" customHeight="1">
      <c r="A1359" s="21"/>
      <c r="B1359" s="21"/>
      <c r="C1359" s="160"/>
      <c r="D1359" s="163"/>
      <c r="E1359" s="164"/>
      <c r="F1359" s="159"/>
      <c r="G1359" s="23"/>
      <c r="H1359" s="23"/>
      <c r="I1359" s="23"/>
      <c r="J1359" s="23"/>
      <c r="K1359" s="23"/>
      <c r="L1359" s="23"/>
    </row>
    <row r="1360" spans="1:12" customFormat="1" ht="30" customHeight="1">
      <c r="A1360" s="21"/>
      <c r="B1360" s="21"/>
      <c r="C1360" s="160"/>
      <c r="D1360" s="163"/>
      <c r="E1360" s="164"/>
      <c r="F1360" s="159"/>
      <c r="G1360" s="23"/>
      <c r="H1360" s="23"/>
      <c r="I1360" s="23"/>
      <c r="J1360" s="23"/>
      <c r="K1360" s="23"/>
      <c r="L1360" s="23"/>
    </row>
    <row r="1361" spans="1:12" customFormat="1" ht="30" customHeight="1">
      <c r="A1361" s="21"/>
      <c r="B1361" s="21"/>
      <c r="C1361" s="160"/>
      <c r="D1361" s="163"/>
      <c r="E1361" s="164"/>
      <c r="F1361" s="159"/>
      <c r="G1361" s="23"/>
      <c r="H1361" s="23"/>
      <c r="I1361" s="23"/>
      <c r="J1361" s="23"/>
      <c r="K1361" s="23"/>
      <c r="L1361" s="23"/>
    </row>
    <row r="1362" spans="1:12" customFormat="1" ht="30" customHeight="1">
      <c r="A1362" s="21"/>
      <c r="B1362" s="21"/>
      <c r="C1362" s="160"/>
      <c r="D1362" s="163"/>
      <c r="E1362" s="164"/>
      <c r="F1362" s="159"/>
      <c r="G1362" s="23"/>
      <c r="H1362" s="23"/>
      <c r="I1362" s="23"/>
      <c r="J1362" s="23"/>
      <c r="K1362" s="23"/>
      <c r="L1362" s="23"/>
    </row>
    <row r="1363" spans="1:12" customFormat="1" ht="30" customHeight="1">
      <c r="A1363" s="21"/>
      <c r="B1363" s="21"/>
      <c r="C1363" s="160"/>
      <c r="D1363" s="163"/>
      <c r="E1363" s="164"/>
      <c r="F1363" s="159"/>
      <c r="G1363" s="23"/>
      <c r="H1363" s="23"/>
      <c r="I1363" s="23"/>
      <c r="J1363" s="23"/>
      <c r="K1363" s="23"/>
      <c r="L1363" s="23"/>
    </row>
    <row r="1364" spans="1:12" customFormat="1" ht="30" customHeight="1">
      <c r="A1364" s="21"/>
      <c r="B1364" s="21"/>
      <c r="C1364" s="160"/>
      <c r="D1364" s="163"/>
      <c r="E1364" s="164"/>
      <c r="F1364" s="159"/>
      <c r="G1364" s="23"/>
      <c r="H1364" s="23"/>
      <c r="I1364" s="23"/>
      <c r="J1364" s="23"/>
      <c r="K1364" s="23"/>
      <c r="L1364" s="23"/>
    </row>
    <row r="1365" spans="1:12" customFormat="1" ht="30" customHeight="1">
      <c r="A1365" s="21"/>
      <c r="B1365" s="21"/>
      <c r="C1365" s="160"/>
      <c r="D1365" s="163"/>
      <c r="E1365" s="164"/>
      <c r="F1365" s="159"/>
      <c r="G1365" s="23"/>
      <c r="H1365" s="23"/>
      <c r="I1365" s="23"/>
      <c r="J1365" s="23"/>
      <c r="K1365" s="23"/>
      <c r="L1365" s="23"/>
    </row>
    <row r="1366" spans="1:12" customFormat="1" ht="30" customHeight="1">
      <c r="A1366" s="21"/>
      <c r="B1366" s="21"/>
      <c r="C1366" s="160"/>
      <c r="D1366" s="163"/>
      <c r="E1366" s="164"/>
      <c r="F1366" s="159"/>
      <c r="G1366" s="23"/>
      <c r="H1366" s="23"/>
      <c r="I1366" s="23"/>
      <c r="J1366" s="23"/>
      <c r="K1366" s="23"/>
      <c r="L1366" s="23"/>
    </row>
    <row r="1367" spans="1:12" customFormat="1" ht="30" customHeight="1">
      <c r="A1367" s="21"/>
      <c r="B1367" s="21"/>
      <c r="C1367" s="160"/>
      <c r="D1367" s="163"/>
      <c r="E1367" s="164"/>
      <c r="F1367" s="159"/>
      <c r="G1367" s="23"/>
      <c r="H1367" s="23"/>
      <c r="I1367" s="23"/>
      <c r="J1367" s="23"/>
      <c r="K1367" s="23"/>
      <c r="L1367" s="23"/>
    </row>
    <row r="1368" spans="1:12" customFormat="1" ht="30" customHeight="1">
      <c r="A1368" s="21"/>
      <c r="B1368" s="21"/>
      <c r="C1368" s="160"/>
      <c r="D1368" s="163"/>
      <c r="E1368" s="164"/>
      <c r="F1368" s="159"/>
      <c r="G1368" s="23"/>
      <c r="H1368" s="23"/>
      <c r="I1368" s="23"/>
      <c r="J1368" s="23"/>
      <c r="K1368" s="23"/>
      <c r="L1368" s="23"/>
    </row>
    <row r="1369" spans="1:12" customFormat="1" ht="30" customHeight="1">
      <c r="A1369" s="21"/>
      <c r="B1369" s="21"/>
      <c r="C1369" s="160"/>
      <c r="D1369" s="163"/>
      <c r="E1369" s="164"/>
      <c r="F1369" s="159"/>
      <c r="G1369" s="23"/>
      <c r="H1369" s="23"/>
      <c r="I1369" s="23"/>
      <c r="J1369" s="23"/>
      <c r="K1369" s="23"/>
      <c r="L1369" s="23"/>
    </row>
    <row r="1370" spans="1:12" customFormat="1" ht="30" customHeight="1">
      <c r="A1370" s="21"/>
      <c r="B1370" s="21"/>
      <c r="C1370" s="160"/>
      <c r="D1370" s="163"/>
      <c r="E1370" s="164"/>
      <c r="F1370" s="159"/>
      <c r="G1370" s="23"/>
      <c r="H1370" s="23"/>
      <c r="I1370" s="23"/>
      <c r="J1370" s="23"/>
      <c r="K1370" s="23"/>
      <c r="L1370" s="23"/>
    </row>
    <row r="1371" spans="1:12" customFormat="1" ht="30" customHeight="1">
      <c r="A1371" s="21"/>
      <c r="B1371" s="21"/>
      <c r="C1371" s="160"/>
      <c r="D1371" s="163"/>
      <c r="E1371" s="164"/>
      <c r="F1371" s="159"/>
      <c r="G1371" s="23"/>
      <c r="H1371" s="23"/>
      <c r="I1371" s="23"/>
      <c r="J1371" s="23"/>
      <c r="K1371" s="23"/>
      <c r="L1371" s="23"/>
    </row>
    <row r="1372" spans="1:12" customFormat="1" ht="30" customHeight="1">
      <c r="A1372" s="21"/>
      <c r="B1372" s="21"/>
      <c r="C1372" s="160"/>
      <c r="D1372" s="163"/>
      <c r="E1372" s="164"/>
      <c r="F1372" s="159"/>
      <c r="G1372" s="23"/>
      <c r="H1372" s="23"/>
      <c r="I1372" s="23"/>
      <c r="J1372" s="23"/>
      <c r="K1372" s="23"/>
      <c r="L1372" s="23"/>
    </row>
    <row r="1373" spans="1:12" customFormat="1" ht="30" customHeight="1">
      <c r="A1373" s="21"/>
      <c r="B1373" s="21"/>
      <c r="C1373" s="160"/>
      <c r="D1373" s="163"/>
      <c r="E1373" s="164"/>
      <c r="F1373" s="159"/>
      <c r="G1373" s="23"/>
      <c r="H1373" s="23"/>
      <c r="I1373" s="23"/>
      <c r="J1373" s="23"/>
      <c r="K1373" s="23"/>
      <c r="L1373" s="23"/>
    </row>
    <row r="1374" spans="1:12" customFormat="1" ht="30" customHeight="1">
      <c r="A1374" s="21"/>
      <c r="B1374" s="21"/>
      <c r="C1374" s="160"/>
      <c r="D1374" s="163"/>
      <c r="E1374" s="164"/>
      <c r="F1374" s="159"/>
      <c r="G1374" s="23"/>
      <c r="H1374" s="23"/>
      <c r="I1374" s="23"/>
      <c r="J1374" s="23"/>
      <c r="K1374" s="23"/>
      <c r="L1374" s="23"/>
    </row>
    <row r="1375" spans="1:12" customFormat="1" ht="30" customHeight="1">
      <c r="A1375" s="21"/>
      <c r="B1375" s="21"/>
      <c r="C1375" s="160"/>
      <c r="D1375" s="163"/>
      <c r="E1375" s="164"/>
      <c r="F1375" s="159"/>
      <c r="G1375" s="23"/>
      <c r="H1375" s="23"/>
      <c r="I1375" s="23"/>
      <c r="J1375" s="23"/>
      <c r="K1375" s="23"/>
      <c r="L1375" s="23"/>
    </row>
    <row r="1376" spans="1:12" customFormat="1" ht="30" customHeight="1">
      <c r="A1376" s="21"/>
      <c r="B1376" s="21"/>
      <c r="C1376" s="160"/>
      <c r="D1376" s="163"/>
      <c r="E1376" s="164"/>
      <c r="F1376" s="159"/>
      <c r="G1376" s="23"/>
      <c r="H1376" s="23"/>
      <c r="I1376" s="23"/>
      <c r="J1376" s="23"/>
      <c r="K1376" s="23"/>
      <c r="L1376" s="23"/>
    </row>
    <row r="1377" spans="1:12" customFormat="1" ht="30" customHeight="1">
      <c r="A1377" s="21"/>
      <c r="B1377" s="21"/>
      <c r="C1377" s="160"/>
      <c r="D1377" s="163"/>
      <c r="E1377" s="164"/>
      <c r="F1377" s="159"/>
      <c r="G1377" s="23"/>
      <c r="H1377" s="23"/>
      <c r="I1377" s="23"/>
      <c r="J1377" s="23"/>
      <c r="K1377" s="23"/>
      <c r="L1377" s="23"/>
    </row>
    <row r="1378" spans="1:12" customFormat="1" ht="30" customHeight="1">
      <c r="A1378" s="21"/>
      <c r="B1378" s="21"/>
      <c r="C1378" s="160"/>
      <c r="D1378" s="163"/>
      <c r="E1378" s="164"/>
      <c r="F1378" s="159"/>
      <c r="G1378" s="23"/>
      <c r="H1378" s="23"/>
      <c r="I1378" s="23"/>
      <c r="J1378" s="23"/>
      <c r="K1378" s="23"/>
      <c r="L1378" s="23"/>
    </row>
    <row r="1379" spans="1:12" customFormat="1" ht="30" customHeight="1">
      <c r="A1379" s="21"/>
      <c r="B1379" s="21"/>
      <c r="C1379" s="160"/>
      <c r="D1379" s="163"/>
      <c r="E1379" s="164"/>
      <c r="F1379" s="159"/>
      <c r="G1379" s="23"/>
      <c r="H1379" s="23"/>
      <c r="I1379" s="23"/>
      <c r="J1379" s="23"/>
      <c r="K1379" s="23"/>
      <c r="L1379" s="23"/>
    </row>
    <row r="1380" spans="1:12" customFormat="1" ht="30" customHeight="1">
      <c r="A1380" s="21"/>
      <c r="B1380" s="21"/>
      <c r="C1380" s="160"/>
      <c r="D1380" s="163"/>
      <c r="E1380" s="164"/>
      <c r="F1380" s="159"/>
      <c r="G1380" s="23"/>
      <c r="H1380" s="23"/>
      <c r="I1380" s="23"/>
      <c r="J1380" s="23"/>
      <c r="K1380" s="23"/>
      <c r="L1380" s="23"/>
    </row>
    <row r="1381" spans="1:12" customFormat="1" ht="30" customHeight="1">
      <c r="A1381" s="21"/>
      <c r="B1381" s="21"/>
      <c r="C1381" s="160"/>
      <c r="D1381" s="163"/>
      <c r="E1381" s="164"/>
      <c r="F1381" s="159"/>
      <c r="G1381" s="23"/>
      <c r="H1381" s="23"/>
      <c r="I1381" s="23"/>
      <c r="J1381" s="23"/>
      <c r="K1381" s="23"/>
      <c r="L1381" s="23"/>
    </row>
    <row r="1382" spans="1:12" customFormat="1" ht="30" customHeight="1">
      <c r="A1382" s="21"/>
      <c r="B1382" s="21"/>
      <c r="C1382" s="160"/>
      <c r="D1382" s="163"/>
      <c r="E1382" s="164"/>
      <c r="F1382" s="159"/>
      <c r="G1382" s="23"/>
      <c r="H1382" s="23"/>
      <c r="I1382" s="23"/>
      <c r="J1382" s="23"/>
      <c r="K1382" s="23"/>
      <c r="L1382" s="23"/>
    </row>
    <row r="1383" spans="1:12" customFormat="1" ht="30" customHeight="1">
      <c r="A1383" s="21"/>
      <c r="B1383" s="21"/>
      <c r="C1383" s="160"/>
      <c r="D1383" s="163"/>
      <c r="E1383" s="164"/>
      <c r="F1383" s="159"/>
      <c r="G1383" s="23"/>
      <c r="H1383" s="23"/>
      <c r="I1383" s="23"/>
      <c r="J1383" s="23"/>
      <c r="K1383" s="23"/>
      <c r="L1383" s="23"/>
    </row>
    <row r="1384" spans="1:12" customFormat="1" ht="30" customHeight="1">
      <c r="A1384" s="21"/>
      <c r="B1384" s="21"/>
      <c r="C1384" s="160"/>
      <c r="D1384" s="163"/>
      <c r="E1384" s="164"/>
      <c r="F1384" s="159"/>
      <c r="G1384" s="23"/>
      <c r="H1384" s="23"/>
      <c r="I1384" s="23"/>
      <c r="J1384" s="23"/>
      <c r="K1384" s="23"/>
      <c r="L1384" s="23"/>
    </row>
    <row r="1385" spans="1:12" customFormat="1" ht="30" customHeight="1">
      <c r="A1385" s="21"/>
      <c r="B1385" s="21"/>
      <c r="C1385" s="160"/>
      <c r="D1385" s="163"/>
      <c r="E1385" s="164"/>
      <c r="F1385" s="159"/>
      <c r="G1385" s="23"/>
      <c r="H1385" s="23"/>
      <c r="I1385" s="23"/>
      <c r="J1385" s="23"/>
      <c r="K1385" s="23"/>
      <c r="L1385" s="23"/>
    </row>
    <row r="1386" spans="1:12" customFormat="1" ht="30" customHeight="1">
      <c r="A1386" s="21"/>
      <c r="B1386" s="21"/>
      <c r="C1386" s="160"/>
      <c r="D1386" s="163"/>
      <c r="E1386" s="164"/>
      <c r="F1386" s="159"/>
      <c r="G1386" s="23"/>
      <c r="H1386" s="23"/>
      <c r="I1386" s="23"/>
      <c r="J1386" s="23"/>
      <c r="K1386" s="23"/>
      <c r="L1386" s="23"/>
    </row>
    <row r="1387" spans="1:12" customFormat="1" ht="30" customHeight="1">
      <c r="A1387" s="21"/>
      <c r="B1387" s="21"/>
      <c r="C1387" s="160"/>
      <c r="D1387" s="163"/>
      <c r="E1387" s="164"/>
      <c r="F1387" s="159"/>
      <c r="G1387" s="23"/>
      <c r="H1387" s="23"/>
      <c r="I1387" s="23"/>
      <c r="J1387" s="23"/>
      <c r="K1387" s="23"/>
      <c r="L1387" s="23"/>
    </row>
    <row r="1388" spans="1:12" customFormat="1" ht="30" customHeight="1">
      <c r="A1388" s="21"/>
      <c r="B1388" s="21"/>
      <c r="C1388" s="160"/>
      <c r="D1388" s="163"/>
      <c r="E1388" s="164"/>
      <c r="F1388" s="159"/>
      <c r="G1388" s="23"/>
      <c r="H1388" s="23"/>
      <c r="I1388" s="23"/>
      <c r="J1388" s="23"/>
      <c r="K1388" s="23"/>
      <c r="L1388" s="23"/>
    </row>
    <row r="1389" spans="1:12" customFormat="1" ht="30" customHeight="1">
      <c r="A1389" s="21"/>
      <c r="B1389" s="21"/>
      <c r="C1389" s="160"/>
      <c r="D1389" s="163"/>
      <c r="E1389" s="164"/>
      <c r="F1389" s="159"/>
      <c r="G1389" s="23"/>
      <c r="H1389" s="23"/>
      <c r="I1389" s="23"/>
      <c r="J1389" s="23"/>
      <c r="K1389" s="23"/>
      <c r="L1389" s="23"/>
    </row>
    <row r="1390" spans="1:12" customFormat="1" ht="30" customHeight="1">
      <c r="A1390" s="21"/>
      <c r="B1390" s="21"/>
      <c r="C1390" s="160"/>
      <c r="D1390" s="163"/>
      <c r="E1390" s="164"/>
      <c r="F1390" s="159"/>
      <c r="G1390" s="23"/>
      <c r="H1390" s="23"/>
      <c r="I1390" s="23"/>
      <c r="J1390" s="23"/>
      <c r="K1390" s="23"/>
      <c r="L1390" s="23"/>
    </row>
    <row r="1391" spans="1:12" customFormat="1" ht="30" customHeight="1">
      <c r="A1391" s="21"/>
      <c r="B1391" s="21"/>
      <c r="C1391" s="160"/>
      <c r="D1391" s="163"/>
      <c r="E1391" s="164"/>
      <c r="F1391" s="159"/>
      <c r="G1391" s="23"/>
      <c r="H1391" s="23"/>
      <c r="I1391" s="23"/>
      <c r="J1391" s="23"/>
      <c r="K1391" s="23"/>
      <c r="L1391" s="23"/>
    </row>
    <row r="1392" spans="1:12" customFormat="1" ht="30" customHeight="1">
      <c r="A1392" s="21"/>
      <c r="B1392" s="21"/>
      <c r="C1392" s="160"/>
      <c r="D1392" s="163"/>
      <c r="E1392" s="164"/>
      <c r="F1392" s="159"/>
      <c r="G1392" s="23"/>
      <c r="H1392" s="23"/>
      <c r="I1392" s="23"/>
      <c r="J1392" s="23"/>
      <c r="K1392" s="23"/>
      <c r="L1392" s="23"/>
    </row>
    <row r="1393" spans="1:12" customFormat="1" ht="30" customHeight="1">
      <c r="A1393" s="21"/>
      <c r="B1393" s="21"/>
      <c r="C1393" s="160"/>
      <c r="D1393" s="163"/>
      <c r="E1393" s="164"/>
      <c r="F1393" s="159"/>
      <c r="G1393" s="23"/>
      <c r="H1393" s="23"/>
      <c r="I1393" s="23"/>
      <c r="J1393" s="23"/>
      <c r="K1393" s="23"/>
      <c r="L1393" s="23"/>
    </row>
    <row r="1394" spans="1:12" customFormat="1" ht="30" customHeight="1">
      <c r="A1394" s="21"/>
      <c r="B1394" s="21"/>
      <c r="C1394" s="160"/>
      <c r="D1394" s="163"/>
      <c r="E1394" s="164"/>
      <c r="F1394" s="159"/>
      <c r="G1394" s="23"/>
      <c r="H1394" s="23"/>
      <c r="I1394" s="23"/>
      <c r="J1394" s="23"/>
      <c r="K1394" s="23"/>
      <c r="L1394" s="23"/>
    </row>
    <row r="1395" spans="1:12" customFormat="1" ht="30" customHeight="1">
      <c r="A1395" s="21"/>
      <c r="B1395" s="21"/>
      <c r="C1395" s="160"/>
      <c r="D1395" s="163"/>
      <c r="E1395" s="164"/>
      <c r="F1395" s="159"/>
      <c r="G1395" s="23"/>
      <c r="H1395" s="23"/>
      <c r="I1395" s="23"/>
      <c r="J1395" s="23"/>
      <c r="K1395" s="23"/>
      <c r="L1395" s="23"/>
    </row>
    <row r="1396" spans="1:12" customFormat="1" ht="30" customHeight="1">
      <c r="A1396" s="21"/>
      <c r="B1396" s="21"/>
      <c r="C1396" s="160"/>
      <c r="D1396" s="163"/>
      <c r="E1396" s="164"/>
      <c r="F1396" s="159"/>
      <c r="G1396" s="23"/>
      <c r="H1396" s="23"/>
      <c r="I1396" s="23"/>
      <c r="J1396" s="23"/>
      <c r="K1396" s="23"/>
      <c r="L1396" s="23"/>
    </row>
    <row r="1397" spans="1:12" customFormat="1" ht="30" customHeight="1">
      <c r="A1397" s="21"/>
      <c r="B1397" s="21"/>
      <c r="C1397" s="160"/>
      <c r="D1397" s="163"/>
      <c r="E1397" s="164"/>
      <c r="F1397" s="159"/>
      <c r="G1397" s="23"/>
      <c r="H1397" s="23"/>
      <c r="I1397" s="23"/>
      <c r="J1397" s="23"/>
      <c r="K1397" s="23"/>
      <c r="L1397" s="23"/>
    </row>
    <row r="1398" spans="1:12" customFormat="1" ht="30" customHeight="1">
      <c r="A1398" s="21"/>
      <c r="B1398" s="21"/>
      <c r="C1398" s="160"/>
      <c r="D1398" s="163"/>
      <c r="E1398" s="164"/>
      <c r="F1398" s="159"/>
      <c r="G1398" s="23"/>
      <c r="H1398" s="23"/>
      <c r="I1398" s="23"/>
      <c r="J1398" s="23"/>
      <c r="K1398" s="23"/>
      <c r="L1398" s="23"/>
    </row>
    <row r="1399" spans="1:12" customFormat="1" ht="30" customHeight="1">
      <c r="A1399" s="21"/>
      <c r="B1399" s="21"/>
      <c r="C1399" s="160"/>
      <c r="D1399" s="163"/>
      <c r="E1399" s="164"/>
      <c r="F1399" s="159"/>
      <c r="G1399" s="23"/>
      <c r="H1399" s="23"/>
      <c r="I1399" s="23"/>
      <c r="J1399" s="23"/>
      <c r="K1399" s="23"/>
      <c r="L1399" s="23"/>
    </row>
    <row r="1400" spans="1:12" customFormat="1" ht="30" customHeight="1">
      <c r="A1400" s="21"/>
      <c r="B1400" s="21"/>
      <c r="C1400" s="160"/>
      <c r="D1400" s="163"/>
      <c r="E1400" s="164"/>
      <c r="F1400" s="159"/>
      <c r="G1400" s="23"/>
      <c r="H1400" s="23"/>
      <c r="I1400" s="23"/>
      <c r="J1400" s="23"/>
      <c r="K1400" s="23"/>
      <c r="L1400" s="23"/>
    </row>
    <row r="1401" spans="1:12" customFormat="1" ht="30" customHeight="1">
      <c r="A1401" s="21"/>
      <c r="B1401" s="21"/>
      <c r="C1401" s="160"/>
      <c r="D1401" s="163"/>
      <c r="E1401" s="164"/>
      <c r="F1401" s="159"/>
      <c r="G1401" s="23"/>
      <c r="H1401" s="23"/>
      <c r="I1401" s="23"/>
      <c r="J1401" s="23"/>
      <c r="K1401" s="23"/>
      <c r="L1401" s="23"/>
    </row>
    <row r="1402" spans="1:12" customFormat="1" ht="30" customHeight="1">
      <c r="A1402" s="21"/>
      <c r="B1402" s="21"/>
      <c r="C1402" s="160"/>
      <c r="D1402" s="163"/>
      <c r="E1402" s="164"/>
      <c r="F1402" s="159"/>
      <c r="G1402" s="23"/>
      <c r="H1402" s="23"/>
      <c r="I1402" s="23"/>
      <c r="J1402" s="23"/>
      <c r="K1402" s="23"/>
      <c r="L1402" s="23"/>
    </row>
    <row r="1403" spans="1:12" customFormat="1" ht="30" customHeight="1">
      <c r="A1403" s="21"/>
      <c r="B1403" s="21"/>
      <c r="C1403" s="160"/>
      <c r="D1403" s="163"/>
      <c r="E1403" s="164"/>
      <c r="F1403" s="159"/>
      <c r="G1403" s="23"/>
      <c r="H1403" s="23"/>
      <c r="I1403" s="23"/>
      <c r="J1403" s="23"/>
      <c r="K1403" s="23"/>
      <c r="L1403" s="23"/>
    </row>
    <row r="1404" spans="1:12" customFormat="1" ht="30" customHeight="1">
      <c r="A1404" s="21"/>
      <c r="B1404" s="21"/>
      <c r="C1404" s="160"/>
      <c r="D1404" s="163"/>
      <c r="E1404" s="164"/>
      <c r="F1404" s="159"/>
      <c r="G1404" s="23"/>
      <c r="H1404" s="23"/>
      <c r="I1404" s="23"/>
      <c r="J1404" s="23"/>
      <c r="K1404" s="23"/>
      <c r="L1404" s="23"/>
    </row>
    <row r="1405" spans="1:12" customFormat="1" ht="30" customHeight="1">
      <c r="A1405" s="21"/>
      <c r="B1405" s="21"/>
      <c r="C1405" s="160"/>
      <c r="D1405" s="163"/>
      <c r="E1405" s="164"/>
      <c r="F1405" s="159"/>
      <c r="G1405" s="23"/>
      <c r="H1405" s="23"/>
      <c r="I1405" s="23"/>
      <c r="J1405" s="23"/>
      <c r="K1405" s="23"/>
      <c r="L1405" s="23"/>
    </row>
    <row r="1406" spans="1:12" customFormat="1" ht="30" customHeight="1">
      <c r="A1406" s="21"/>
      <c r="B1406" s="21"/>
      <c r="C1406" s="160"/>
      <c r="D1406" s="163"/>
      <c r="E1406" s="164"/>
      <c r="F1406" s="159"/>
      <c r="G1406" s="23"/>
      <c r="H1406" s="23"/>
      <c r="I1406" s="23"/>
      <c r="J1406" s="23"/>
      <c r="K1406" s="23"/>
      <c r="L1406" s="23"/>
    </row>
    <row r="1407" spans="1:12" customFormat="1" ht="30" customHeight="1">
      <c r="A1407" s="21"/>
      <c r="B1407" s="21"/>
      <c r="C1407" s="160"/>
      <c r="D1407" s="163"/>
      <c r="E1407" s="164"/>
      <c r="F1407" s="159"/>
      <c r="G1407" s="23"/>
      <c r="H1407" s="23"/>
      <c r="I1407" s="23"/>
      <c r="J1407" s="23"/>
      <c r="K1407" s="23"/>
      <c r="L1407" s="23"/>
    </row>
    <row r="1408" spans="1:12" customFormat="1" ht="30" customHeight="1">
      <c r="A1408" s="21"/>
      <c r="B1408" s="21"/>
      <c r="C1408" s="160"/>
      <c r="D1408" s="163"/>
      <c r="E1408" s="164"/>
      <c r="F1408" s="159"/>
      <c r="G1408" s="23"/>
      <c r="H1408" s="23"/>
      <c r="I1408" s="23"/>
      <c r="J1408" s="23"/>
      <c r="K1408" s="23"/>
      <c r="L1408" s="23"/>
    </row>
    <row r="1409" spans="1:12" customFormat="1" ht="30" customHeight="1">
      <c r="A1409" s="21"/>
      <c r="B1409" s="21"/>
      <c r="C1409" s="160"/>
      <c r="D1409" s="163"/>
      <c r="E1409" s="164"/>
      <c r="F1409" s="159"/>
      <c r="G1409" s="23"/>
      <c r="H1409" s="23"/>
      <c r="I1409" s="23"/>
      <c r="J1409" s="23"/>
      <c r="K1409" s="23"/>
      <c r="L1409" s="23"/>
    </row>
    <row r="1410" spans="1:12" customFormat="1" ht="30" customHeight="1">
      <c r="A1410" s="21"/>
      <c r="B1410" s="21"/>
      <c r="C1410" s="160"/>
      <c r="D1410" s="163"/>
      <c r="E1410" s="164"/>
      <c r="F1410" s="159"/>
      <c r="G1410" s="23"/>
      <c r="H1410" s="23"/>
      <c r="I1410" s="23"/>
      <c r="J1410" s="23"/>
      <c r="K1410" s="23"/>
      <c r="L1410" s="23"/>
    </row>
    <row r="1411" spans="1:12" customFormat="1" ht="30" customHeight="1">
      <c r="A1411" s="21"/>
      <c r="B1411" s="21"/>
      <c r="C1411" s="160"/>
      <c r="D1411" s="163"/>
      <c r="E1411" s="164"/>
      <c r="F1411" s="159"/>
      <c r="G1411" s="23"/>
      <c r="H1411" s="23"/>
      <c r="I1411" s="23"/>
      <c r="J1411" s="23"/>
      <c r="K1411" s="23"/>
      <c r="L1411" s="23"/>
    </row>
    <row r="1412" spans="1:12" customFormat="1" ht="30" customHeight="1">
      <c r="A1412" s="21"/>
      <c r="B1412" s="21"/>
      <c r="C1412" s="160"/>
      <c r="D1412" s="163"/>
      <c r="E1412" s="164"/>
      <c r="F1412" s="159"/>
      <c r="G1412" s="23"/>
      <c r="H1412" s="23"/>
      <c r="I1412" s="23"/>
      <c r="J1412" s="23"/>
      <c r="K1412" s="23"/>
      <c r="L1412" s="23"/>
    </row>
    <row r="1413" spans="1:12" customFormat="1" ht="30" customHeight="1">
      <c r="A1413" s="21"/>
      <c r="B1413" s="21"/>
      <c r="C1413" s="160"/>
      <c r="D1413" s="163"/>
      <c r="E1413" s="164"/>
      <c r="F1413" s="159"/>
      <c r="G1413" s="23"/>
      <c r="H1413" s="23"/>
      <c r="I1413" s="23"/>
      <c r="J1413" s="23"/>
      <c r="K1413" s="23"/>
      <c r="L1413" s="23"/>
    </row>
    <row r="1414" spans="1:12" customFormat="1" ht="30" customHeight="1">
      <c r="A1414" s="21"/>
      <c r="B1414" s="21"/>
      <c r="C1414" s="160"/>
      <c r="D1414" s="163"/>
      <c r="E1414" s="164"/>
      <c r="F1414" s="159"/>
      <c r="G1414" s="23"/>
      <c r="H1414" s="23"/>
      <c r="I1414" s="23"/>
      <c r="J1414" s="23"/>
      <c r="K1414" s="23"/>
      <c r="L1414" s="23"/>
    </row>
    <row r="1415" spans="1:12" customFormat="1" ht="30" customHeight="1">
      <c r="A1415" s="21"/>
      <c r="B1415" s="21"/>
      <c r="C1415" s="160"/>
      <c r="D1415" s="163"/>
      <c r="E1415" s="164"/>
      <c r="F1415" s="159"/>
      <c r="G1415" s="23"/>
      <c r="H1415" s="23"/>
      <c r="I1415" s="23"/>
      <c r="J1415" s="23"/>
      <c r="K1415" s="23"/>
      <c r="L1415" s="23"/>
    </row>
    <row r="1416" spans="1:12" customFormat="1" ht="30" customHeight="1">
      <c r="A1416" s="21"/>
      <c r="B1416" s="21"/>
      <c r="C1416" s="160"/>
      <c r="D1416" s="163"/>
      <c r="E1416" s="164"/>
      <c r="F1416" s="159"/>
      <c r="G1416" s="23"/>
      <c r="H1416" s="23"/>
      <c r="I1416" s="23"/>
      <c r="J1416" s="23"/>
      <c r="K1416" s="23"/>
      <c r="L1416" s="23"/>
    </row>
    <row r="1417" spans="1:12" customFormat="1" ht="30" customHeight="1">
      <c r="A1417" s="21"/>
      <c r="B1417" s="21"/>
      <c r="C1417" s="160"/>
      <c r="D1417" s="163"/>
      <c r="E1417" s="164"/>
      <c r="F1417" s="159"/>
      <c r="G1417" s="23"/>
      <c r="H1417" s="23"/>
      <c r="I1417" s="23"/>
      <c r="J1417" s="23"/>
      <c r="K1417" s="23"/>
      <c r="L1417" s="23"/>
    </row>
    <row r="1418" spans="1:12" customFormat="1" ht="30" customHeight="1">
      <c r="A1418" s="21"/>
      <c r="B1418" s="21"/>
      <c r="C1418" s="160"/>
      <c r="D1418" s="163"/>
      <c r="E1418" s="164"/>
      <c r="F1418" s="159"/>
      <c r="G1418" s="23"/>
      <c r="H1418" s="23"/>
      <c r="I1418" s="23"/>
      <c r="J1418" s="23"/>
      <c r="K1418" s="23"/>
      <c r="L1418" s="23"/>
    </row>
    <row r="1419" spans="1:12" customFormat="1" ht="30" customHeight="1">
      <c r="A1419" s="21"/>
      <c r="B1419" s="21"/>
      <c r="C1419" s="160"/>
      <c r="D1419" s="163"/>
      <c r="E1419" s="164"/>
      <c r="F1419" s="159"/>
      <c r="G1419" s="23"/>
      <c r="H1419" s="23"/>
      <c r="I1419" s="23"/>
      <c r="J1419" s="23"/>
      <c r="K1419" s="23"/>
      <c r="L1419" s="23"/>
    </row>
    <row r="1420" spans="1:12" customFormat="1" ht="30" customHeight="1">
      <c r="A1420" s="21"/>
      <c r="B1420" s="21"/>
      <c r="C1420" s="160"/>
      <c r="D1420" s="163"/>
      <c r="E1420" s="164"/>
      <c r="F1420" s="159"/>
      <c r="G1420" s="23"/>
      <c r="H1420" s="23"/>
      <c r="I1420" s="23"/>
      <c r="J1420" s="23"/>
      <c r="K1420" s="23"/>
      <c r="L1420" s="23"/>
    </row>
    <row r="1421" spans="1:12" customFormat="1" ht="30" customHeight="1">
      <c r="A1421" s="21"/>
      <c r="B1421" s="21"/>
      <c r="C1421" s="160"/>
      <c r="D1421" s="163"/>
      <c r="E1421" s="164"/>
      <c r="F1421" s="159"/>
      <c r="G1421" s="23"/>
      <c r="H1421" s="23"/>
      <c r="I1421" s="23"/>
      <c r="J1421" s="23"/>
      <c r="K1421" s="23"/>
      <c r="L1421" s="23"/>
    </row>
    <row r="1422" spans="1:12" customFormat="1" ht="30" customHeight="1">
      <c r="A1422" s="21"/>
      <c r="B1422" s="21"/>
      <c r="C1422" s="160"/>
      <c r="D1422" s="163"/>
      <c r="E1422" s="164"/>
      <c r="F1422" s="159"/>
      <c r="G1422" s="23"/>
      <c r="H1422" s="23"/>
      <c r="I1422" s="23"/>
      <c r="J1422" s="23"/>
      <c r="K1422" s="23"/>
      <c r="L1422" s="23"/>
    </row>
    <row r="1423" spans="1:12" customFormat="1" ht="30" customHeight="1">
      <c r="A1423" s="21"/>
      <c r="B1423" s="21"/>
      <c r="C1423" s="160"/>
      <c r="D1423" s="163"/>
      <c r="E1423" s="164"/>
      <c r="F1423" s="159"/>
      <c r="G1423" s="23"/>
      <c r="H1423" s="23"/>
      <c r="I1423" s="23"/>
      <c r="J1423" s="23"/>
      <c r="K1423" s="23"/>
      <c r="L1423" s="23"/>
    </row>
    <row r="1424" spans="1:12" customFormat="1" ht="30" customHeight="1">
      <c r="A1424" s="21"/>
      <c r="B1424" s="21"/>
      <c r="C1424" s="160"/>
      <c r="D1424" s="163"/>
      <c r="E1424" s="164"/>
      <c r="F1424" s="159"/>
      <c r="G1424" s="23"/>
      <c r="H1424" s="23"/>
      <c r="I1424" s="23"/>
      <c r="J1424" s="23"/>
      <c r="K1424" s="23"/>
      <c r="L1424" s="23"/>
    </row>
    <row r="1425" spans="1:12" customFormat="1" ht="30" customHeight="1">
      <c r="A1425" s="21"/>
      <c r="B1425" s="21"/>
      <c r="C1425" s="160"/>
      <c r="D1425" s="163"/>
      <c r="E1425" s="164"/>
      <c r="F1425" s="159"/>
      <c r="G1425" s="23"/>
      <c r="H1425" s="23"/>
      <c r="I1425" s="23"/>
      <c r="J1425" s="23"/>
      <c r="K1425" s="23"/>
      <c r="L1425" s="23"/>
    </row>
    <row r="1426" spans="1:12" customFormat="1" ht="30" customHeight="1">
      <c r="A1426" s="21"/>
      <c r="B1426" s="21"/>
      <c r="C1426" s="160"/>
      <c r="D1426" s="163"/>
      <c r="E1426" s="164"/>
      <c r="F1426" s="159"/>
      <c r="G1426" s="23"/>
      <c r="H1426" s="23"/>
      <c r="I1426" s="23"/>
      <c r="J1426" s="23"/>
      <c r="K1426" s="23"/>
      <c r="L1426" s="23"/>
    </row>
    <row r="1427" spans="1:12" customFormat="1" ht="30" customHeight="1">
      <c r="A1427" s="21"/>
      <c r="B1427" s="21"/>
      <c r="C1427" s="160"/>
      <c r="D1427" s="163"/>
      <c r="E1427" s="164"/>
      <c r="F1427" s="159"/>
      <c r="G1427" s="23"/>
      <c r="H1427" s="23"/>
      <c r="I1427" s="23"/>
      <c r="J1427" s="23"/>
      <c r="K1427" s="23"/>
      <c r="L1427" s="23"/>
    </row>
    <row r="1428" spans="1:12" customFormat="1" ht="30" customHeight="1">
      <c r="A1428" s="21"/>
      <c r="B1428" s="21"/>
      <c r="C1428" s="160"/>
      <c r="D1428" s="163"/>
      <c r="E1428" s="164"/>
      <c r="F1428" s="159"/>
      <c r="G1428" s="23"/>
      <c r="H1428" s="23"/>
      <c r="I1428" s="23"/>
      <c r="J1428" s="23"/>
      <c r="K1428" s="23"/>
      <c r="L1428" s="23"/>
    </row>
    <row r="1429" spans="1:12" customFormat="1" ht="30" customHeight="1">
      <c r="A1429" s="21"/>
      <c r="B1429" s="21"/>
      <c r="C1429" s="160"/>
      <c r="D1429" s="163"/>
      <c r="E1429" s="164"/>
      <c r="F1429" s="159"/>
      <c r="G1429" s="23"/>
      <c r="H1429" s="23"/>
      <c r="I1429" s="23"/>
      <c r="J1429" s="23"/>
      <c r="K1429" s="23"/>
      <c r="L1429" s="23"/>
    </row>
    <row r="1430" spans="1:12" customFormat="1" ht="30" customHeight="1">
      <c r="A1430" s="21"/>
      <c r="B1430" s="21"/>
      <c r="C1430" s="160"/>
      <c r="D1430" s="163"/>
      <c r="E1430" s="164"/>
      <c r="F1430" s="159"/>
      <c r="G1430" s="23"/>
      <c r="H1430" s="23"/>
      <c r="I1430" s="23"/>
      <c r="J1430" s="23"/>
      <c r="K1430" s="23"/>
      <c r="L1430" s="23"/>
    </row>
    <row r="1431" spans="1:12" customFormat="1" ht="30" customHeight="1">
      <c r="A1431" s="21"/>
      <c r="B1431" s="21"/>
      <c r="C1431" s="160"/>
      <c r="D1431" s="163"/>
      <c r="E1431" s="164"/>
      <c r="F1431" s="159"/>
      <c r="G1431" s="23"/>
      <c r="H1431" s="23"/>
      <c r="I1431" s="23"/>
      <c r="J1431" s="23"/>
      <c r="K1431" s="23"/>
      <c r="L1431" s="23"/>
    </row>
    <row r="1432" spans="1:12" customFormat="1" ht="30" customHeight="1">
      <c r="A1432" s="21"/>
      <c r="B1432" s="21"/>
      <c r="C1432" s="160"/>
      <c r="D1432" s="163"/>
      <c r="E1432" s="164"/>
      <c r="F1432" s="159"/>
      <c r="G1432" s="23"/>
      <c r="H1432" s="23"/>
      <c r="I1432" s="23"/>
      <c r="J1432" s="23"/>
      <c r="K1432" s="23"/>
      <c r="L1432" s="23"/>
    </row>
    <row r="1433" spans="1:12" customFormat="1" ht="30" customHeight="1">
      <c r="A1433" s="21"/>
      <c r="B1433" s="21"/>
      <c r="C1433" s="160"/>
      <c r="D1433" s="163"/>
      <c r="E1433" s="164"/>
      <c r="F1433" s="159"/>
      <c r="G1433" s="23"/>
      <c r="H1433" s="23"/>
      <c r="I1433" s="23"/>
      <c r="J1433" s="23"/>
      <c r="K1433" s="23"/>
      <c r="L1433" s="23"/>
    </row>
    <row r="1434" spans="1:12" customFormat="1" ht="30" customHeight="1">
      <c r="A1434" s="21"/>
      <c r="B1434" s="21"/>
      <c r="C1434" s="160"/>
      <c r="D1434" s="163"/>
      <c r="E1434" s="164"/>
      <c r="F1434" s="159"/>
      <c r="G1434" s="23"/>
      <c r="H1434" s="23"/>
      <c r="I1434" s="23"/>
      <c r="J1434" s="23"/>
      <c r="K1434" s="23"/>
      <c r="L1434" s="23"/>
    </row>
    <row r="1435" spans="1:12" customFormat="1" ht="30" customHeight="1">
      <c r="A1435" s="21"/>
      <c r="B1435" s="21"/>
      <c r="C1435" s="160"/>
      <c r="D1435" s="163"/>
      <c r="E1435" s="164"/>
      <c r="F1435" s="159"/>
      <c r="G1435" s="23"/>
      <c r="H1435" s="23"/>
      <c r="I1435" s="23"/>
      <c r="J1435" s="23"/>
      <c r="K1435" s="23"/>
      <c r="L1435" s="23"/>
    </row>
    <row r="1436" spans="1:12" customFormat="1" ht="30" customHeight="1">
      <c r="A1436" s="21"/>
      <c r="B1436" s="21"/>
      <c r="C1436" s="160"/>
      <c r="D1436" s="163"/>
      <c r="E1436" s="164"/>
      <c r="F1436" s="159"/>
      <c r="G1436" s="23"/>
      <c r="H1436" s="23"/>
      <c r="I1436" s="23"/>
      <c r="J1436" s="23"/>
      <c r="K1436" s="23"/>
      <c r="L1436" s="23"/>
    </row>
    <row r="1437" spans="1:12" customFormat="1" ht="30" customHeight="1">
      <c r="A1437" s="21"/>
      <c r="B1437" s="21"/>
      <c r="C1437" s="160"/>
      <c r="D1437" s="163"/>
      <c r="E1437" s="164"/>
      <c r="F1437" s="159"/>
      <c r="G1437" s="23"/>
      <c r="H1437" s="23"/>
      <c r="I1437" s="23"/>
      <c r="J1437" s="23"/>
      <c r="K1437" s="23"/>
      <c r="L1437" s="23"/>
    </row>
    <row r="1438" spans="1:12" customFormat="1" ht="30" customHeight="1">
      <c r="A1438" s="21"/>
      <c r="B1438" s="21"/>
      <c r="C1438" s="160"/>
      <c r="D1438" s="163"/>
      <c r="E1438" s="164"/>
      <c r="F1438" s="159"/>
      <c r="G1438" s="23"/>
      <c r="H1438" s="23"/>
      <c r="I1438" s="23"/>
      <c r="J1438" s="23"/>
      <c r="K1438" s="23"/>
      <c r="L1438" s="23"/>
    </row>
    <row r="1439" spans="1:12" customFormat="1" ht="30" customHeight="1">
      <c r="A1439" s="21"/>
      <c r="B1439" s="21"/>
      <c r="C1439" s="160"/>
      <c r="D1439" s="163"/>
      <c r="E1439" s="164"/>
      <c r="F1439" s="159"/>
      <c r="G1439" s="23"/>
      <c r="H1439" s="23"/>
      <c r="I1439" s="23"/>
      <c r="J1439" s="23"/>
      <c r="K1439" s="23"/>
      <c r="L1439" s="23"/>
    </row>
    <row r="1440" spans="1:12" customFormat="1" ht="30" customHeight="1">
      <c r="A1440" s="21"/>
      <c r="B1440" s="21"/>
      <c r="C1440" s="160"/>
      <c r="D1440" s="163"/>
      <c r="E1440" s="164"/>
      <c r="F1440" s="159"/>
      <c r="G1440" s="23"/>
      <c r="H1440" s="23"/>
      <c r="I1440" s="23"/>
      <c r="J1440" s="23"/>
      <c r="K1440" s="23"/>
      <c r="L1440" s="23"/>
    </row>
    <row r="1441" spans="1:12" customFormat="1" ht="30" customHeight="1">
      <c r="A1441" s="21"/>
      <c r="B1441" s="21"/>
      <c r="C1441" s="160"/>
      <c r="D1441" s="163"/>
      <c r="E1441" s="164"/>
      <c r="F1441" s="159"/>
      <c r="G1441" s="23"/>
      <c r="H1441" s="23"/>
      <c r="I1441" s="23"/>
      <c r="J1441" s="23"/>
      <c r="K1441" s="23"/>
      <c r="L1441" s="23"/>
    </row>
    <row r="1442" spans="1:12" customFormat="1" ht="30" customHeight="1">
      <c r="A1442" s="21"/>
      <c r="B1442" s="21"/>
      <c r="C1442" s="160"/>
      <c r="D1442" s="163"/>
      <c r="E1442" s="164"/>
      <c r="F1442" s="159"/>
      <c r="G1442" s="23"/>
      <c r="H1442" s="23"/>
      <c r="I1442" s="23"/>
      <c r="J1442" s="23"/>
      <c r="K1442" s="23"/>
      <c r="L1442" s="23"/>
    </row>
    <row r="1443" spans="1:12" customFormat="1" ht="30" customHeight="1">
      <c r="A1443" s="21"/>
      <c r="B1443" s="21"/>
      <c r="C1443" s="160"/>
      <c r="D1443" s="163"/>
      <c r="E1443" s="164"/>
      <c r="F1443" s="159"/>
      <c r="G1443" s="23"/>
      <c r="H1443" s="23"/>
      <c r="I1443" s="23"/>
      <c r="J1443" s="23"/>
      <c r="K1443" s="23"/>
      <c r="L1443" s="23"/>
    </row>
    <row r="1444" spans="1:12" customFormat="1" ht="30" customHeight="1">
      <c r="A1444" s="21"/>
      <c r="B1444" s="21"/>
      <c r="C1444" s="160"/>
      <c r="D1444" s="163"/>
      <c r="E1444" s="164"/>
      <c r="F1444" s="159"/>
      <c r="G1444" s="23"/>
      <c r="H1444" s="23"/>
      <c r="I1444" s="23"/>
      <c r="J1444" s="23"/>
      <c r="K1444" s="23"/>
      <c r="L1444" s="23"/>
    </row>
    <row r="1445" spans="1:12" customFormat="1" ht="30" customHeight="1">
      <c r="A1445" s="21"/>
      <c r="B1445" s="21"/>
      <c r="C1445" s="160"/>
      <c r="D1445" s="163"/>
      <c r="E1445" s="164"/>
      <c r="F1445" s="159"/>
      <c r="G1445" s="23"/>
      <c r="H1445" s="23"/>
      <c r="I1445" s="23"/>
      <c r="J1445" s="23"/>
      <c r="K1445" s="23"/>
      <c r="L1445" s="23"/>
    </row>
    <row r="1446" spans="1:12" customFormat="1" ht="30" customHeight="1">
      <c r="A1446" s="21"/>
      <c r="B1446" s="21"/>
      <c r="C1446" s="160"/>
      <c r="D1446" s="163"/>
      <c r="E1446" s="164"/>
      <c r="F1446" s="159"/>
      <c r="G1446" s="23"/>
      <c r="H1446" s="23"/>
      <c r="I1446" s="23"/>
      <c r="J1446" s="23"/>
      <c r="K1446" s="23"/>
      <c r="L1446" s="23"/>
    </row>
    <row r="1447" spans="1:12" customFormat="1" ht="30" customHeight="1">
      <c r="A1447" s="21"/>
      <c r="B1447" s="21"/>
      <c r="C1447" s="160"/>
      <c r="D1447" s="163"/>
      <c r="E1447" s="164"/>
      <c r="F1447" s="159"/>
      <c r="G1447" s="23"/>
      <c r="H1447" s="23"/>
      <c r="I1447" s="23"/>
      <c r="J1447" s="23"/>
      <c r="K1447" s="23"/>
      <c r="L1447" s="23"/>
    </row>
    <row r="1448" spans="1:12" customFormat="1" ht="30" customHeight="1">
      <c r="A1448" s="21"/>
      <c r="B1448" s="21"/>
      <c r="C1448" s="160"/>
      <c r="D1448" s="163"/>
      <c r="E1448" s="164"/>
      <c r="F1448" s="159"/>
      <c r="G1448" s="23"/>
      <c r="H1448" s="23"/>
      <c r="I1448" s="23"/>
      <c r="J1448" s="23"/>
      <c r="K1448" s="23"/>
      <c r="L1448" s="23"/>
    </row>
    <row r="1449" spans="1:12" customFormat="1" ht="30" customHeight="1">
      <c r="A1449" s="21"/>
      <c r="B1449" s="21"/>
      <c r="C1449" s="160"/>
      <c r="D1449" s="163"/>
      <c r="E1449" s="164"/>
      <c r="F1449" s="159"/>
      <c r="G1449" s="23"/>
      <c r="H1449" s="23"/>
      <c r="I1449" s="23"/>
      <c r="J1449" s="23"/>
      <c r="K1449" s="23"/>
      <c r="L1449" s="23"/>
    </row>
    <row r="1450" spans="1:12" customFormat="1" ht="30" customHeight="1">
      <c r="A1450" s="21"/>
      <c r="B1450" s="21"/>
      <c r="C1450" s="160"/>
      <c r="D1450" s="163"/>
      <c r="E1450" s="164"/>
      <c r="F1450" s="159"/>
      <c r="G1450" s="23"/>
      <c r="H1450" s="23"/>
      <c r="I1450" s="23"/>
      <c r="J1450" s="23"/>
      <c r="K1450" s="23"/>
      <c r="L1450" s="23"/>
    </row>
    <row r="1451" spans="1:12" customFormat="1" ht="30" customHeight="1">
      <c r="A1451" s="21"/>
      <c r="B1451" s="21"/>
      <c r="C1451" s="160"/>
      <c r="D1451" s="163"/>
      <c r="E1451" s="164"/>
      <c r="F1451" s="159"/>
      <c r="G1451" s="23"/>
      <c r="H1451" s="23"/>
      <c r="I1451" s="23"/>
      <c r="J1451" s="23"/>
      <c r="K1451" s="23"/>
      <c r="L1451" s="23"/>
    </row>
    <row r="1452" spans="1:12" customFormat="1" ht="30" customHeight="1">
      <c r="A1452" s="21"/>
      <c r="B1452" s="21"/>
      <c r="C1452" s="160"/>
      <c r="D1452" s="163"/>
      <c r="E1452" s="164"/>
      <c r="F1452" s="159"/>
      <c r="G1452" s="23"/>
      <c r="H1452" s="23"/>
      <c r="I1452" s="23"/>
      <c r="J1452" s="23"/>
      <c r="K1452" s="23"/>
      <c r="L1452" s="23"/>
    </row>
    <row r="1453" spans="1:12" customFormat="1" ht="30" customHeight="1">
      <c r="A1453" s="21"/>
      <c r="B1453" s="21"/>
      <c r="C1453" s="160"/>
      <c r="D1453" s="163"/>
      <c r="E1453" s="164"/>
      <c r="F1453" s="159"/>
      <c r="G1453" s="23"/>
      <c r="H1453" s="23"/>
      <c r="I1453" s="23"/>
      <c r="J1453" s="23"/>
      <c r="K1453" s="23"/>
      <c r="L1453" s="23"/>
    </row>
    <row r="1454" spans="1:12" customFormat="1" ht="30" customHeight="1">
      <c r="A1454" s="21"/>
      <c r="B1454" s="21"/>
      <c r="C1454" s="160"/>
      <c r="D1454" s="163"/>
      <c r="E1454" s="164"/>
      <c r="F1454" s="159"/>
      <c r="G1454" s="23"/>
      <c r="H1454" s="23"/>
      <c r="I1454" s="23"/>
      <c r="J1454" s="23"/>
      <c r="K1454" s="23"/>
      <c r="L1454" s="23"/>
    </row>
    <row r="1455" spans="1:12" customFormat="1" ht="30" customHeight="1">
      <c r="A1455" s="21"/>
      <c r="B1455" s="21"/>
      <c r="C1455" s="160"/>
      <c r="D1455" s="163"/>
      <c r="E1455" s="164"/>
      <c r="F1455" s="159"/>
      <c r="G1455" s="23"/>
      <c r="H1455" s="23"/>
      <c r="I1455" s="23"/>
      <c r="J1455" s="23"/>
      <c r="K1455" s="23"/>
      <c r="L1455" s="23"/>
    </row>
    <row r="1456" spans="1:12" customFormat="1" ht="30" customHeight="1">
      <c r="A1456" s="21"/>
      <c r="B1456" s="21"/>
      <c r="C1456" s="160"/>
      <c r="D1456" s="163"/>
      <c r="E1456" s="164"/>
      <c r="F1456" s="159"/>
      <c r="G1456" s="23"/>
      <c r="H1456" s="23"/>
      <c r="I1456" s="23"/>
      <c r="J1456" s="23"/>
      <c r="K1456" s="23"/>
      <c r="L1456" s="23"/>
    </row>
    <row r="1457" spans="1:12" customFormat="1" ht="30" customHeight="1">
      <c r="A1457" s="21"/>
      <c r="B1457" s="21"/>
      <c r="C1457" s="160"/>
      <c r="D1457" s="163"/>
      <c r="E1457" s="164"/>
      <c r="F1457" s="159"/>
      <c r="G1457" s="23"/>
      <c r="H1457" s="23"/>
      <c r="I1457" s="23"/>
      <c r="J1457" s="23"/>
      <c r="K1457" s="23"/>
      <c r="L1457" s="23"/>
    </row>
    <row r="1458" spans="1:12" customFormat="1" ht="30" customHeight="1">
      <c r="A1458" s="21"/>
      <c r="B1458" s="21"/>
      <c r="C1458" s="160"/>
      <c r="D1458" s="163"/>
      <c r="E1458" s="164"/>
      <c r="F1458" s="159"/>
      <c r="G1458" s="23"/>
      <c r="H1458" s="23"/>
      <c r="I1458" s="23"/>
      <c r="J1458" s="23"/>
      <c r="K1458" s="23"/>
      <c r="L1458" s="23"/>
    </row>
    <row r="1459" spans="1:12" customFormat="1" ht="30" customHeight="1">
      <c r="A1459" s="21"/>
      <c r="B1459" s="21"/>
      <c r="C1459" s="160"/>
      <c r="D1459" s="163"/>
      <c r="E1459" s="164"/>
      <c r="F1459" s="159"/>
      <c r="G1459" s="23"/>
      <c r="H1459" s="23"/>
      <c r="I1459" s="23"/>
      <c r="J1459" s="23"/>
      <c r="K1459" s="23"/>
      <c r="L1459" s="23"/>
    </row>
    <row r="1460" spans="1:12" customFormat="1" ht="30" customHeight="1">
      <c r="A1460" s="21"/>
      <c r="B1460" s="21"/>
      <c r="C1460" s="160"/>
      <c r="D1460" s="163"/>
      <c r="E1460" s="164"/>
      <c r="F1460" s="159"/>
      <c r="G1460" s="23"/>
      <c r="H1460" s="23"/>
      <c r="I1460" s="23"/>
      <c r="J1460" s="23"/>
      <c r="K1460" s="23"/>
      <c r="L1460" s="23"/>
    </row>
    <row r="1461" spans="1:12" customFormat="1" ht="30" customHeight="1">
      <c r="A1461" s="21"/>
      <c r="B1461" s="21"/>
      <c r="C1461" s="160"/>
      <c r="D1461" s="163"/>
      <c r="E1461" s="164"/>
      <c r="F1461" s="159"/>
      <c r="G1461" s="23"/>
      <c r="H1461" s="23"/>
      <c r="I1461" s="23"/>
      <c r="J1461" s="23"/>
      <c r="K1461" s="23"/>
      <c r="L1461" s="23"/>
    </row>
    <row r="1462" spans="1:12" customFormat="1" ht="30" customHeight="1">
      <c r="A1462" s="21"/>
      <c r="B1462" s="21"/>
      <c r="C1462" s="160"/>
      <c r="D1462" s="163"/>
      <c r="E1462" s="164"/>
      <c r="F1462" s="159"/>
      <c r="G1462" s="23"/>
      <c r="H1462" s="23"/>
      <c r="I1462" s="23"/>
      <c r="J1462" s="23"/>
      <c r="K1462" s="23"/>
      <c r="L1462" s="23"/>
    </row>
    <row r="1463" spans="1:12" customFormat="1" ht="30" customHeight="1">
      <c r="A1463" s="21"/>
      <c r="B1463" s="21"/>
      <c r="C1463" s="160"/>
      <c r="D1463" s="163"/>
      <c r="E1463" s="164"/>
      <c r="F1463" s="159"/>
      <c r="G1463" s="23"/>
      <c r="H1463" s="23"/>
      <c r="I1463" s="23"/>
      <c r="J1463" s="23"/>
      <c r="K1463" s="23"/>
      <c r="L1463" s="23"/>
    </row>
    <row r="1464" spans="1:12" customFormat="1" ht="30" customHeight="1">
      <c r="A1464" s="21"/>
      <c r="B1464" s="21"/>
      <c r="C1464" s="160"/>
      <c r="D1464" s="163"/>
      <c r="E1464" s="164"/>
      <c r="F1464" s="159"/>
      <c r="G1464" s="23"/>
      <c r="H1464" s="23"/>
      <c r="I1464" s="23"/>
      <c r="J1464" s="23"/>
      <c r="K1464" s="23"/>
      <c r="L1464" s="23"/>
    </row>
    <row r="1465" spans="1:12" customFormat="1" ht="30" customHeight="1">
      <c r="A1465" s="21"/>
      <c r="B1465" s="21"/>
      <c r="C1465" s="160"/>
      <c r="D1465" s="163"/>
      <c r="E1465" s="164"/>
      <c r="F1465" s="159"/>
      <c r="G1465" s="23"/>
      <c r="H1465" s="23"/>
      <c r="I1465" s="23"/>
      <c r="J1465" s="23"/>
      <c r="K1465" s="23"/>
      <c r="L1465" s="23"/>
    </row>
    <row r="1466" spans="1:12" customFormat="1" ht="30" customHeight="1">
      <c r="A1466" s="21"/>
      <c r="B1466" s="21"/>
      <c r="C1466" s="160"/>
      <c r="D1466" s="163"/>
      <c r="E1466" s="164"/>
      <c r="F1466" s="159"/>
      <c r="G1466" s="23"/>
      <c r="H1466" s="23"/>
      <c r="I1466" s="23"/>
      <c r="J1466" s="23"/>
      <c r="K1466" s="23"/>
      <c r="L1466" s="23"/>
    </row>
    <row r="1467" spans="1:12" customFormat="1" ht="30" customHeight="1">
      <c r="A1467" s="21"/>
      <c r="B1467" s="21"/>
      <c r="C1467" s="160"/>
      <c r="D1467" s="163"/>
      <c r="E1467" s="164"/>
      <c r="F1467" s="159"/>
      <c r="G1467" s="23"/>
      <c r="H1467" s="23"/>
      <c r="I1467" s="23"/>
      <c r="J1467" s="23"/>
      <c r="K1467" s="23"/>
      <c r="L1467" s="23"/>
    </row>
    <row r="1468" spans="1:12" customFormat="1" ht="30" customHeight="1">
      <c r="A1468" s="21"/>
      <c r="B1468" s="21"/>
      <c r="C1468" s="160"/>
      <c r="D1468" s="163"/>
      <c r="E1468" s="164"/>
      <c r="F1468" s="159"/>
      <c r="G1468" s="23"/>
      <c r="H1468" s="23"/>
      <c r="I1468" s="23"/>
      <c r="J1468" s="23"/>
      <c r="K1468" s="23"/>
      <c r="L1468" s="23"/>
    </row>
    <row r="1469" spans="1:12" customFormat="1" ht="30" customHeight="1">
      <c r="A1469" s="21"/>
      <c r="B1469" s="21"/>
      <c r="C1469" s="160"/>
      <c r="D1469" s="163"/>
      <c r="E1469" s="164"/>
      <c r="F1469" s="159"/>
      <c r="G1469" s="23"/>
      <c r="H1469" s="23"/>
      <c r="I1469" s="23"/>
      <c r="J1469" s="23"/>
      <c r="K1469" s="23"/>
      <c r="L1469" s="23"/>
    </row>
    <row r="1470" spans="1:12" customFormat="1" ht="30" customHeight="1">
      <c r="A1470" s="21"/>
      <c r="B1470" s="21"/>
      <c r="C1470" s="160"/>
      <c r="D1470" s="163"/>
      <c r="E1470" s="164"/>
      <c r="F1470" s="159"/>
      <c r="G1470" s="23"/>
      <c r="H1470" s="23"/>
      <c r="I1470" s="23"/>
      <c r="J1470" s="23"/>
      <c r="K1470" s="23"/>
      <c r="L1470" s="23"/>
    </row>
    <row r="1471" spans="1:12" customFormat="1" ht="30" customHeight="1">
      <c r="A1471" s="21"/>
      <c r="B1471" s="21"/>
      <c r="C1471" s="160"/>
      <c r="D1471" s="163"/>
      <c r="E1471" s="164"/>
      <c r="F1471" s="159"/>
      <c r="G1471" s="23"/>
      <c r="H1471" s="23"/>
      <c r="I1471" s="23"/>
      <c r="J1471" s="23"/>
      <c r="K1471" s="23"/>
      <c r="L1471" s="23"/>
    </row>
    <row r="1472" spans="1:12" customFormat="1" ht="30" customHeight="1">
      <c r="A1472" s="21"/>
      <c r="B1472" s="21"/>
      <c r="C1472" s="160"/>
      <c r="D1472" s="163"/>
      <c r="E1472" s="164"/>
      <c r="F1472" s="159"/>
      <c r="G1472" s="23"/>
      <c r="H1472" s="23"/>
      <c r="I1472" s="23"/>
      <c r="J1472" s="23"/>
      <c r="K1472" s="23"/>
      <c r="L1472" s="23"/>
    </row>
    <row r="1473" spans="1:12" customFormat="1" ht="30" customHeight="1">
      <c r="A1473" s="21"/>
      <c r="B1473" s="21"/>
      <c r="C1473" s="160"/>
      <c r="D1473" s="163"/>
      <c r="E1473" s="164"/>
      <c r="F1473" s="159"/>
      <c r="G1473" s="23"/>
      <c r="H1473" s="23"/>
      <c r="I1473" s="23"/>
      <c r="J1473" s="23"/>
      <c r="K1473" s="23"/>
      <c r="L1473" s="23"/>
    </row>
    <row r="1474" spans="1:12" customFormat="1" ht="30" customHeight="1">
      <c r="A1474" s="21"/>
      <c r="B1474" s="21"/>
      <c r="C1474" s="160"/>
      <c r="D1474" s="163"/>
      <c r="E1474" s="164"/>
      <c r="F1474" s="159"/>
      <c r="G1474" s="23"/>
      <c r="H1474" s="23"/>
      <c r="I1474" s="23"/>
      <c r="J1474" s="23"/>
      <c r="K1474" s="23"/>
      <c r="L1474" s="23"/>
    </row>
    <row r="1475" spans="1:12" customFormat="1" ht="30" customHeight="1">
      <c r="A1475" s="21"/>
      <c r="B1475" s="21"/>
      <c r="C1475" s="160"/>
      <c r="D1475" s="163"/>
      <c r="E1475" s="164"/>
      <c r="F1475" s="159"/>
      <c r="G1475" s="23"/>
      <c r="H1475" s="23"/>
      <c r="I1475" s="23"/>
      <c r="J1475" s="23"/>
      <c r="K1475" s="23"/>
      <c r="L1475" s="23"/>
    </row>
    <row r="1476" spans="1:12" customFormat="1" ht="30" customHeight="1">
      <c r="A1476" s="21"/>
      <c r="B1476" s="21"/>
      <c r="C1476" s="160"/>
      <c r="D1476" s="163"/>
      <c r="E1476" s="164"/>
      <c r="F1476" s="159"/>
      <c r="G1476" s="23"/>
      <c r="H1476" s="23"/>
      <c r="I1476" s="23"/>
      <c r="J1476" s="23"/>
      <c r="K1476" s="23"/>
      <c r="L1476" s="23"/>
    </row>
    <row r="1477" spans="1:12" customFormat="1" ht="30" customHeight="1">
      <c r="A1477" s="21"/>
      <c r="B1477" s="21"/>
      <c r="C1477" s="160"/>
      <c r="D1477" s="163"/>
      <c r="E1477" s="164"/>
      <c r="F1477" s="159"/>
      <c r="G1477" s="23"/>
      <c r="H1477" s="23"/>
      <c r="I1477" s="23"/>
      <c r="J1477" s="23"/>
      <c r="K1477" s="23"/>
      <c r="L1477" s="23"/>
    </row>
    <row r="1478" spans="1:12" customFormat="1" ht="30" customHeight="1">
      <c r="A1478" s="21"/>
      <c r="B1478" s="21"/>
      <c r="C1478" s="160"/>
      <c r="D1478" s="163"/>
      <c r="E1478" s="164"/>
      <c r="F1478" s="159"/>
      <c r="G1478" s="23"/>
      <c r="H1478" s="23"/>
      <c r="I1478" s="23"/>
      <c r="J1478" s="23"/>
      <c r="K1478" s="23"/>
      <c r="L1478" s="23"/>
    </row>
    <row r="1479" spans="1:12" customFormat="1" ht="30" customHeight="1">
      <c r="A1479" s="21"/>
      <c r="B1479" s="21"/>
      <c r="C1479" s="160"/>
      <c r="D1479" s="163"/>
      <c r="E1479" s="164"/>
      <c r="F1479" s="159"/>
      <c r="G1479" s="23"/>
      <c r="H1479" s="23"/>
      <c r="I1479" s="23"/>
      <c r="J1479" s="23"/>
      <c r="K1479" s="23"/>
      <c r="L1479" s="23"/>
    </row>
    <row r="1480" spans="1:12" customFormat="1" ht="30" customHeight="1">
      <c r="A1480" s="21"/>
      <c r="B1480" s="21"/>
      <c r="C1480" s="160"/>
      <c r="D1480" s="163"/>
      <c r="E1480" s="164"/>
      <c r="F1480" s="159"/>
      <c r="G1480" s="23"/>
      <c r="H1480" s="23"/>
      <c r="I1480" s="23"/>
      <c r="J1480" s="23"/>
      <c r="K1480" s="23"/>
      <c r="L1480" s="23"/>
    </row>
    <row r="1481" spans="1:12" customFormat="1" ht="30" customHeight="1">
      <c r="A1481" s="21"/>
      <c r="B1481" s="21"/>
      <c r="C1481" s="160"/>
      <c r="D1481" s="163"/>
      <c r="E1481" s="164"/>
      <c r="F1481" s="159"/>
      <c r="G1481" s="23"/>
      <c r="H1481" s="23"/>
      <c r="I1481" s="23"/>
      <c r="J1481" s="23"/>
      <c r="K1481" s="23"/>
      <c r="L1481" s="23"/>
    </row>
    <row r="1482" spans="1:12" customFormat="1" ht="30" customHeight="1">
      <c r="A1482" s="21"/>
      <c r="B1482" s="21"/>
      <c r="C1482" s="160"/>
      <c r="D1482" s="163"/>
      <c r="E1482" s="164"/>
      <c r="F1482" s="159"/>
      <c r="G1482" s="23"/>
      <c r="H1482" s="23"/>
      <c r="I1482" s="23"/>
      <c r="J1482" s="23"/>
      <c r="K1482" s="23"/>
      <c r="L1482" s="23"/>
    </row>
    <row r="1483" spans="1:12" customFormat="1" ht="30" customHeight="1">
      <c r="A1483" s="21"/>
      <c r="B1483" s="21"/>
      <c r="C1483" s="160"/>
      <c r="D1483" s="163"/>
      <c r="E1483" s="164"/>
      <c r="F1483" s="159"/>
      <c r="G1483" s="23"/>
      <c r="H1483" s="23"/>
      <c r="I1483" s="23"/>
      <c r="J1483" s="23"/>
      <c r="K1483" s="23"/>
      <c r="L1483" s="23"/>
    </row>
    <row r="1484" spans="1:12" customFormat="1" ht="30" customHeight="1">
      <c r="A1484" s="21"/>
      <c r="B1484" s="21"/>
      <c r="C1484" s="160"/>
      <c r="D1484" s="163"/>
      <c r="E1484" s="164"/>
      <c r="F1484" s="159"/>
      <c r="G1484" s="23"/>
      <c r="H1484" s="23"/>
      <c r="I1484" s="23"/>
      <c r="J1484" s="23"/>
      <c r="K1484" s="23"/>
      <c r="L1484" s="23"/>
    </row>
    <row r="1485" spans="1:12" customFormat="1" ht="30" customHeight="1">
      <c r="A1485" s="21"/>
      <c r="B1485" s="21"/>
      <c r="C1485" s="160"/>
      <c r="D1485" s="163"/>
      <c r="E1485" s="164"/>
      <c r="F1485" s="159"/>
      <c r="G1485" s="23"/>
      <c r="H1485" s="23"/>
      <c r="I1485" s="23"/>
      <c r="J1485" s="23"/>
      <c r="K1485" s="23"/>
      <c r="L1485" s="23"/>
    </row>
    <row r="1486" spans="1:12" customFormat="1" ht="30" customHeight="1">
      <c r="A1486" s="21"/>
      <c r="B1486" s="21"/>
      <c r="C1486" s="160"/>
      <c r="D1486" s="163"/>
      <c r="E1486" s="164"/>
      <c r="F1486" s="159"/>
      <c r="G1486" s="23"/>
      <c r="H1486" s="23"/>
      <c r="I1486" s="23"/>
      <c r="J1486" s="23"/>
      <c r="K1486" s="23"/>
      <c r="L1486" s="23"/>
    </row>
    <row r="1487" spans="1:12" customFormat="1" ht="30" customHeight="1">
      <c r="A1487" s="21"/>
      <c r="B1487" s="21"/>
      <c r="C1487" s="160"/>
      <c r="D1487" s="163"/>
      <c r="E1487" s="164"/>
      <c r="F1487" s="159"/>
      <c r="G1487" s="23"/>
      <c r="H1487" s="23"/>
      <c r="I1487" s="23"/>
      <c r="J1487" s="23"/>
      <c r="K1487" s="23"/>
      <c r="L1487" s="23"/>
    </row>
    <row r="1488" spans="1:12" customFormat="1" ht="30" customHeight="1">
      <c r="A1488" s="21"/>
      <c r="B1488" s="21"/>
      <c r="C1488" s="160"/>
      <c r="D1488" s="163"/>
      <c r="E1488" s="164"/>
      <c r="F1488" s="159"/>
      <c r="G1488" s="23"/>
      <c r="H1488" s="23"/>
      <c r="I1488" s="23"/>
      <c r="J1488" s="23"/>
      <c r="K1488" s="23"/>
      <c r="L1488" s="23"/>
    </row>
    <row r="1489" spans="1:12" customFormat="1" ht="30" customHeight="1">
      <c r="A1489" s="21"/>
      <c r="B1489" s="21"/>
      <c r="C1489" s="160"/>
      <c r="D1489" s="163"/>
      <c r="E1489" s="164"/>
      <c r="F1489" s="159"/>
      <c r="G1489" s="23"/>
      <c r="H1489" s="23"/>
      <c r="I1489" s="23"/>
      <c r="J1489" s="23"/>
      <c r="K1489" s="23"/>
      <c r="L1489" s="23"/>
    </row>
    <row r="1490" spans="1:12" customFormat="1" ht="30" customHeight="1">
      <c r="A1490" s="21"/>
      <c r="B1490" s="21"/>
      <c r="C1490" s="160"/>
      <c r="D1490" s="163"/>
      <c r="E1490" s="164"/>
      <c r="F1490" s="159"/>
      <c r="G1490" s="23"/>
      <c r="H1490" s="23"/>
      <c r="I1490" s="23"/>
      <c r="J1490" s="23"/>
      <c r="K1490" s="23"/>
      <c r="L1490" s="23"/>
    </row>
    <row r="1491" spans="1:12" customFormat="1" ht="30" customHeight="1">
      <c r="A1491" s="21"/>
      <c r="B1491" s="21"/>
      <c r="C1491" s="160"/>
      <c r="D1491" s="163"/>
      <c r="E1491" s="164"/>
      <c r="F1491" s="159"/>
      <c r="G1491" s="23"/>
      <c r="H1491" s="23"/>
      <c r="I1491" s="23"/>
      <c r="J1491" s="23"/>
      <c r="K1491" s="23"/>
      <c r="L1491" s="23"/>
    </row>
    <row r="1492" spans="1:12" customFormat="1" ht="30" customHeight="1">
      <c r="A1492" s="21"/>
      <c r="B1492" s="21"/>
      <c r="C1492" s="160"/>
      <c r="D1492" s="163"/>
      <c r="E1492" s="164"/>
      <c r="F1492" s="159"/>
      <c r="G1492" s="23"/>
      <c r="H1492" s="23"/>
      <c r="I1492" s="23"/>
      <c r="J1492" s="23"/>
      <c r="K1492" s="23"/>
      <c r="L1492" s="23"/>
    </row>
    <row r="1493" spans="1:12" customFormat="1" ht="30" customHeight="1">
      <c r="A1493" s="21"/>
      <c r="B1493" s="21"/>
      <c r="C1493" s="160"/>
      <c r="D1493" s="163"/>
      <c r="E1493" s="164"/>
      <c r="F1493" s="159"/>
      <c r="G1493" s="23"/>
      <c r="H1493" s="23"/>
      <c r="I1493" s="23"/>
      <c r="J1493" s="23"/>
      <c r="K1493" s="23"/>
      <c r="L1493" s="23"/>
    </row>
    <row r="1494" spans="1:12" customFormat="1" ht="30" customHeight="1">
      <c r="A1494" s="21"/>
      <c r="B1494" s="21"/>
      <c r="C1494" s="160"/>
      <c r="D1494" s="163"/>
      <c r="E1494" s="164"/>
      <c r="F1494" s="159"/>
      <c r="G1494" s="23"/>
      <c r="H1494" s="23"/>
      <c r="I1494" s="23"/>
      <c r="J1494" s="23"/>
      <c r="K1494" s="23"/>
      <c r="L1494" s="23"/>
    </row>
    <row r="1495" spans="1:12" customFormat="1" ht="30" customHeight="1">
      <c r="A1495" s="21"/>
      <c r="B1495" s="21"/>
      <c r="C1495" s="160"/>
      <c r="D1495" s="163"/>
      <c r="E1495" s="164"/>
      <c r="F1495" s="159"/>
      <c r="G1495" s="23"/>
      <c r="H1495" s="23"/>
      <c r="I1495" s="23"/>
      <c r="J1495" s="23"/>
      <c r="K1495" s="23"/>
      <c r="L1495" s="23"/>
    </row>
    <row r="1496" spans="1:12" customFormat="1" ht="30" customHeight="1">
      <c r="A1496" s="21"/>
      <c r="B1496" s="21"/>
      <c r="C1496" s="160"/>
      <c r="D1496" s="163"/>
      <c r="E1496" s="164"/>
      <c r="F1496" s="159"/>
      <c r="G1496" s="23"/>
      <c r="H1496" s="23"/>
      <c r="I1496" s="23"/>
      <c r="J1496" s="23"/>
      <c r="K1496" s="23"/>
      <c r="L1496" s="23"/>
    </row>
    <row r="1497" spans="1:12" customFormat="1" ht="30" customHeight="1">
      <c r="A1497" s="21"/>
      <c r="B1497" s="21"/>
      <c r="C1497" s="160"/>
      <c r="D1497" s="163"/>
      <c r="E1497" s="164"/>
      <c r="F1497" s="159"/>
      <c r="G1497" s="23"/>
      <c r="H1497" s="23"/>
      <c r="I1497" s="23"/>
      <c r="J1497" s="23"/>
      <c r="K1497" s="23"/>
      <c r="L1497" s="23"/>
    </row>
    <row r="1498" spans="1:12" customFormat="1" ht="30" customHeight="1">
      <c r="A1498" s="21"/>
      <c r="B1498" s="21"/>
      <c r="C1498" s="160"/>
      <c r="D1498" s="163"/>
      <c r="E1498" s="164"/>
      <c r="F1498" s="159"/>
      <c r="G1498" s="23"/>
      <c r="H1498" s="23"/>
      <c r="I1498" s="23"/>
      <c r="J1498" s="23"/>
      <c r="K1498" s="23"/>
      <c r="L1498" s="23"/>
    </row>
    <row r="1499" spans="1:12" customFormat="1" ht="30" customHeight="1">
      <c r="A1499" s="21"/>
      <c r="B1499" s="21"/>
      <c r="C1499" s="160"/>
      <c r="D1499" s="163"/>
      <c r="E1499" s="164"/>
      <c r="F1499" s="159"/>
      <c r="G1499" s="23"/>
      <c r="H1499" s="23"/>
      <c r="I1499" s="23"/>
      <c r="J1499" s="23"/>
      <c r="K1499" s="23"/>
      <c r="L1499" s="23"/>
    </row>
    <row r="1500" spans="1:12" customFormat="1" ht="30" customHeight="1">
      <c r="A1500" s="21"/>
      <c r="B1500" s="21"/>
      <c r="C1500" s="160"/>
      <c r="D1500" s="163"/>
      <c r="E1500" s="164"/>
      <c r="F1500" s="159"/>
      <c r="G1500" s="23"/>
      <c r="H1500" s="23"/>
      <c r="I1500" s="23"/>
      <c r="J1500" s="23"/>
      <c r="K1500" s="23"/>
      <c r="L1500" s="23"/>
    </row>
    <row r="1501" spans="1:12" customFormat="1" ht="30" customHeight="1">
      <c r="A1501" s="21"/>
      <c r="B1501" s="21"/>
      <c r="C1501" s="160"/>
      <c r="D1501" s="163"/>
      <c r="E1501" s="164"/>
      <c r="F1501" s="159"/>
      <c r="G1501" s="23"/>
      <c r="H1501" s="23"/>
      <c r="I1501" s="23"/>
      <c r="J1501" s="23"/>
      <c r="K1501" s="23"/>
      <c r="L1501" s="23"/>
    </row>
    <row r="1502" spans="1:12" customFormat="1" ht="30" customHeight="1">
      <c r="A1502" s="21"/>
      <c r="B1502" s="21"/>
      <c r="C1502" s="160"/>
      <c r="D1502" s="163"/>
      <c r="E1502" s="164"/>
      <c r="F1502" s="159"/>
      <c r="G1502" s="23"/>
      <c r="H1502" s="23"/>
      <c r="I1502" s="23"/>
      <c r="J1502" s="23"/>
      <c r="K1502" s="23"/>
      <c r="L1502" s="23"/>
    </row>
    <row r="1503" spans="1:12" customFormat="1" ht="30" customHeight="1">
      <c r="A1503" s="21"/>
      <c r="B1503" s="21"/>
      <c r="C1503" s="160"/>
      <c r="D1503" s="163"/>
      <c r="E1503" s="164"/>
      <c r="F1503" s="159"/>
      <c r="G1503" s="23"/>
      <c r="H1503" s="23"/>
      <c r="I1503" s="23"/>
      <c r="J1503" s="23"/>
      <c r="K1503" s="23"/>
      <c r="L1503" s="23"/>
    </row>
    <row r="1504" spans="1:12" customFormat="1" ht="30" customHeight="1">
      <c r="A1504" s="21"/>
      <c r="B1504" s="21"/>
      <c r="C1504" s="160"/>
      <c r="D1504" s="163"/>
      <c r="E1504" s="164"/>
      <c r="F1504" s="159"/>
      <c r="G1504" s="23"/>
      <c r="H1504" s="23"/>
      <c r="I1504" s="23"/>
      <c r="J1504" s="23"/>
      <c r="K1504" s="23"/>
      <c r="L1504" s="23"/>
    </row>
    <row r="1505" spans="1:12" customFormat="1" ht="30" customHeight="1">
      <c r="A1505" s="21"/>
      <c r="B1505" s="21"/>
      <c r="C1505" s="160"/>
      <c r="D1505" s="163"/>
      <c r="E1505" s="164"/>
      <c r="F1505" s="159"/>
      <c r="G1505" s="23"/>
      <c r="H1505" s="23"/>
      <c r="I1505" s="23"/>
      <c r="J1505" s="23"/>
      <c r="K1505" s="23"/>
      <c r="L1505" s="23"/>
    </row>
    <row r="1506" spans="1:12" customFormat="1" ht="30" customHeight="1">
      <c r="A1506" s="21"/>
      <c r="B1506" s="21"/>
      <c r="C1506" s="160"/>
      <c r="D1506" s="163"/>
      <c r="E1506" s="164"/>
      <c r="F1506" s="159"/>
      <c r="G1506" s="23"/>
      <c r="H1506" s="23"/>
      <c r="I1506" s="23"/>
      <c r="J1506" s="23"/>
      <c r="K1506" s="23"/>
      <c r="L1506" s="23"/>
    </row>
    <row r="1507" spans="1:12" customFormat="1" ht="30" customHeight="1">
      <c r="A1507" s="21"/>
      <c r="B1507" s="21"/>
      <c r="C1507" s="160"/>
      <c r="D1507" s="163"/>
      <c r="E1507" s="164"/>
      <c r="F1507" s="159"/>
      <c r="G1507" s="23"/>
      <c r="H1507" s="23"/>
      <c r="I1507" s="23"/>
      <c r="J1507" s="23"/>
      <c r="K1507" s="23"/>
      <c r="L1507" s="23"/>
    </row>
    <row r="1508" spans="1:12" customFormat="1" ht="30" customHeight="1">
      <c r="A1508" s="21"/>
      <c r="B1508" s="21"/>
      <c r="C1508" s="160"/>
      <c r="D1508" s="163"/>
      <c r="E1508" s="164"/>
      <c r="F1508" s="159"/>
      <c r="G1508" s="23"/>
      <c r="H1508" s="23"/>
      <c r="I1508" s="23"/>
      <c r="J1508" s="23"/>
      <c r="K1508" s="23"/>
      <c r="L1508" s="23"/>
    </row>
    <row r="1509" spans="1:12" customFormat="1" ht="30" customHeight="1">
      <c r="A1509" s="21"/>
      <c r="B1509" s="21"/>
      <c r="C1509" s="160"/>
      <c r="D1509" s="163"/>
      <c r="E1509" s="164"/>
      <c r="F1509" s="159"/>
      <c r="G1509" s="23"/>
      <c r="H1509" s="23"/>
      <c r="I1509" s="23"/>
      <c r="J1509" s="23"/>
      <c r="K1509" s="23"/>
      <c r="L1509" s="23"/>
    </row>
    <row r="1510" spans="1:12" customFormat="1" ht="30" customHeight="1">
      <c r="A1510" s="21"/>
      <c r="B1510" s="21"/>
      <c r="C1510" s="160"/>
      <c r="D1510" s="163"/>
      <c r="E1510" s="164"/>
      <c r="F1510" s="159"/>
      <c r="G1510" s="23"/>
      <c r="H1510" s="23"/>
      <c r="I1510" s="23"/>
      <c r="J1510" s="23"/>
      <c r="K1510" s="23"/>
      <c r="L1510" s="23"/>
    </row>
    <row r="1511" spans="1:12" customFormat="1" ht="30" customHeight="1">
      <c r="A1511" s="21"/>
      <c r="B1511" s="21"/>
      <c r="C1511" s="160"/>
      <c r="D1511" s="163"/>
      <c r="E1511" s="164"/>
      <c r="F1511" s="159"/>
      <c r="G1511" s="23"/>
      <c r="H1511" s="23"/>
      <c r="I1511" s="23"/>
      <c r="J1511" s="23"/>
      <c r="K1511" s="23"/>
      <c r="L1511" s="23"/>
    </row>
    <row r="1512" spans="1:12" customFormat="1" ht="30" customHeight="1">
      <c r="A1512" s="21"/>
      <c r="B1512" s="21"/>
      <c r="C1512" s="160"/>
      <c r="D1512" s="163"/>
      <c r="E1512" s="164"/>
      <c r="F1512" s="159"/>
      <c r="G1512" s="23"/>
      <c r="H1512" s="23"/>
      <c r="I1512" s="23"/>
      <c r="J1512" s="23"/>
      <c r="K1512" s="23"/>
      <c r="L1512" s="23"/>
    </row>
    <row r="1513" spans="1:12" customFormat="1" ht="30" customHeight="1">
      <c r="A1513" s="21"/>
      <c r="B1513" s="21"/>
      <c r="C1513" s="160"/>
      <c r="D1513" s="163"/>
      <c r="E1513" s="164"/>
      <c r="F1513" s="159"/>
      <c r="G1513" s="23"/>
      <c r="H1513" s="23"/>
      <c r="I1513" s="23"/>
      <c r="J1513" s="23"/>
      <c r="K1513" s="23"/>
      <c r="L1513" s="23"/>
    </row>
    <row r="1514" spans="1:12" customFormat="1" ht="30" customHeight="1">
      <c r="A1514" s="21"/>
      <c r="B1514" s="21"/>
      <c r="C1514" s="160"/>
      <c r="D1514" s="163"/>
      <c r="E1514" s="164"/>
      <c r="F1514" s="159"/>
      <c r="G1514" s="23"/>
      <c r="H1514" s="23"/>
      <c r="I1514" s="23"/>
      <c r="J1514" s="23"/>
      <c r="K1514" s="23"/>
      <c r="L1514" s="23"/>
    </row>
    <row r="1515" spans="1:12" customFormat="1" ht="30" customHeight="1">
      <c r="A1515" s="21"/>
      <c r="B1515" s="21"/>
      <c r="C1515" s="160"/>
      <c r="D1515" s="163"/>
      <c r="E1515" s="164"/>
      <c r="F1515" s="159"/>
      <c r="G1515" s="23"/>
      <c r="H1515" s="23"/>
      <c r="I1515" s="23"/>
      <c r="J1515" s="23"/>
      <c r="K1515" s="23"/>
      <c r="L1515" s="23"/>
    </row>
    <row r="1516" spans="1:12" customFormat="1" ht="30" customHeight="1">
      <c r="A1516" s="21"/>
      <c r="B1516" s="21"/>
      <c r="C1516" s="160"/>
      <c r="D1516" s="163"/>
      <c r="E1516" s="164"/>
      <c r="F1516" s="159"/>
      <c r="G1516" s="23"/>
      <c r="H1516" s="23"/>
      <c r="I1516" s="23"/>
      <c r="J1516" s="23"/>
      <c r="K1516" s="23"/>
      <c r="L1516" s="23"/>
    </row>
    <row r="1517" spans="1:12" customFormat="1" ht="30" customHeight="1">
      <c r="A1517" s="21"/>
      <c r="B1517" s="21"/>
      <c r="C1517" s="160"/>
      <c r="D1517" s="163"/>
      <c r="E1517" s="164"/>
      <c r="F1517" s="159"/>
      <c r="G1517" s="23"/>
      <c r="H1517" s="23"/>
      <c r="I1517" s="23"/>
      <c r="J1517" s="23"/>
      <c r="K1517" s="23"/>
      <c r="L1517" s="23"/>
    </row>
    <row r="1518" spans="1:12" customFormat="1" ht="30" customHeight="1">
      <c r="A1518" s="21"/>
      <c r="B1518" s="21"/>
      <c r="C1518" s="160"/>
      <c r="D1518" s="163"/>
      <c r="E1518" s="164"/>
      <c r="F1518" s="159"/>
      <c r="G1518" s="23"/>
      <c r="H1518" s="23"/>
      <c r="I1518" s="23"/>
      <c r="J1518" s="23"/>
      <c r="K1518" s="23"/>
      <c r="L1518" s="23"/>
    </row>
    <row r="1519" spans="1:12" customFormat="1" ht="30" customHeight="1">
      <c r="A1519" s="21"/>
      <c r="B1519" s="21"/>
      <c r="C1519" s="160"/>
      <c r="D1519" s="163"/>
      <c r="E1519" s="164"/>
      <c r="F1519" s="159"/>
      <c r="G1519" s="23"/>
      <c r="H1519" s="23"/>
      <c r="I1519" s="23"/>
      <c r="J1519" s="23"/>
      <c r="K1519" s="23"/>
      <c r="L1519" s="23"/>
    </row>
    <row r="1520" spans="1:12" customFormat="1" ht="30" customHeight="1">
      <c r="A1520" s="21"/>
      <c r="B1520" s="21"/>
      <c r="C1520" s="160"/>
      <c r="D1520" s="163"/>
      <c r="E1520" s="164"/>
      <c r="F1520" s="159"/>
      <c r="G1520" s="23"/>
      <c r="H1520" s="23"/>
      <c r="I1520" s="23"/>
      <c r="J1520" s="23"/>
      <c r="K1520" s="23"/>
      <c r="L1520" s="23"/>
    </row>
    <row r="1521" spans="1:12" customFormat="1" ht="30" customHeight="1">
      <c r="A1521" s="21"/>
      <c r="B1521" s="21"/>
      <c r="C1521" s="160"/>
      <c r="D1521" s="163"/>
      <c r="E1521" s="164"/>
      <c r="F1521" s="159"/>
      <c r="G1521" s="23"/>
      <c r="H1521" s="23"/>
      <c r="I1521" s="23"/>
      <c r="J1521" s="23"/>
      <c r="K1521" s="23"/>
      <c r="L1521" s="23"/>
    </row>
    <row r="1522" spans="1:12" customFormat="1" ht="30" customHeight="1">
      <c r="A1522" s="21"/>
      <c r="B1522" s="21"/>
      <c r="C1522" s="160"/>
      <c r="D1522" s="163"/>
      <c r="E1522" s="164"/>
      <c r="F1522" s="159"/>
      <c r="G1522" s="23"/>
      <c r="H1522" s="23"/>
      <c r="I1522" s="23"/>
      <c r="J1522" s="23"/>
      <c r="K1522" s="23"/>
      <c r="L1522" s="23"/>
    </row>
    <row r="1523" spans="1:12" customFormat="1" ht="30" customHeight="1">
      <c r="A1523" s="21"/>
      <c r="B1523" s="21"/>
      <c r="C1523" s="160"/>
      <c r="D1523" s="163"/>
      <c r="E1523" s="164"/>
      <c r="F1523" s="159"/>
      <c r="G1523" s="23"/>
      <c r="H1523" s="23"/>
      <c r="I1523" s="23"/>
      <c r="J1523" s="23"/>
      <c r="K1523" s="23"/>
      <c r="L1523" s="23"/>
    </row>
    <row r="1524" spans="1:12" customFormat="1" ht="30" customHeight="1">
      <c r="A1524" s="21"/>
      <c r="B1524" s="21"/>
      <c r="C1524" s="160"/>
      <c r="D1524" s="163"/>
      <c r="E1524" s="164"/>
      <c r="F1524" s="159"/>
      <c r="G1524" s="23"/>
      <c r="H1524" s="23"/>
      <c r="I1524" s="23"/>
      <c r="J1524" s="23"/>
      <c r="K1524" s="23"/>
      <c r="L1524" s="23"/>
    </row>
    <row r="1525" spans="1:12" customFormat="1" ht="30" customHeight="1">
      <c r="A1525" s="21"/>
      <c r="B1525" s="21"/>
      <c r="C1525" s="160"/>
      <c r="D1525" s="163"/>
      <c r="E1525" s="164"/>
      <c r="F1525" s="159"/>
      <c r="G1525" s="23"/>
      <c r="H1525" s="23"/>
      <c r="I1525" s="23"/>
      <c r="J1525" s="23"/>
      <c r="K1525" s="23"/>
      <c r="L1525" s="23"/>
    </row>
    <row r="1526" spans="1:12" customFormat="1" ht="30" customHeight="1">
      <c r="A1526" s="21"/>
      <c r="B1526" s="21"/>
      <c r="C1526" s="160"/>
      <c r="D1526" s="163"/>
      <c r="E1526" s="164"/>
      <c r="F1526" s="159"/>
      <c r="G1526" s="23"/>
      <c r="H1526" s="23"/>
      <c r="I1526" s="23"/>
      <c r="J1526" s="23"/>
      <c r="K1526" s="23"/>
      <c r="L1526" s="23"/>
    </row>
    <row r="1527" spans="1:12" customFormat="1" ht="30" customHeight="1">
      <c r="A1527" s="21"/>
      <c r="B1527" s="21"/>
      <c r="C1527" s="160"/>
      <c r="D1527" s="163"/>
      <c r="E1527" s="164"/>
      <c r="F1527" s="159"/>
      <c r="G1527" s="23"/>
      <c r="H1527" s="23"/>
      <c r="I1527" s="23"/>
      <c r="J1527" s="23"/>
      <c r="K1527" s="23"/>
      <c r="L1527" s="23"/>
    </row>
    <row r="1528" spans="1:12" customFormat="1" ht="30" customHeight="1">
      <c r="A1528" s="21"/>
      <c r="B1528" s="21"/>
      <c r="C1528" s="160"/>
      <c r="D1528" s="163"/>
      <c r="E1528" s="164"/>
      <c r="F1528" s="159"/>
      <c r="G1528" s="23"/>
      <c r="H1528" s="23"/>
      <c r="I1528" s="23"/>
      <c r="J1528" s="23"/>
      <c r="K1528" s="23"/>
      <c r="L1528" s="23"/>
    </row>
    <row r="1529" spans="1:12" customFormat="1" ht="30" customHeight="1">
      <c r="A1529" s="21"/>
      <c r="B1529" s="21"/>
      <c r="C1529" s="160"/>
      <c r="D1529" s="163"/>
      <c r="E1529" s="164"/>
      <c r="F1529" s="159"/>
      <c r="G1529" s="23"/>
      <c r="H1529" s="23"/>
      <c r="I1529" s="23"/>
      <c r="J1529" s="23"/>
      <c r="K1529" s="23"/>
      <c r="L1529" s="23"/>
    </row>
    <row r="1530" spans="1:12" customFormat="1" ht="30" customHeight="1">
      <c r="A1530" s="21"/>
      <c r="B1530" s="21"/>
      <c r="C1530" s="160"/>
      <c r="D1530" s="163"/>
      <c r="E1530" s="164"/>
      <c r="F1530" s="159"/>
      <c r="G1530" s="23"/>
      <c r="H1530" s="23"/>
      <c r="I1530" s="23"/>
      <c r="J1530" s="23"/>
      <c r="K1530" s="23"/>
      <c r="L1530" s="23"/>
    </row>
    <row r="1531" spans="1:12" customFormat="1" ht="30" customHeight="1">
      <c r="A1531" s="21"/>
      <c r="B1531" s="21"/>
      <c r="C1531" s="160"/>
      <c r="D1531" s="163"/>
      <c r="E1531" s="164"/>
      <c r="F1531" s="159"/>
      <c r="G1531" s="23"/>
      <c r="H1531" s="23"/>
      <c r="I1531" s="23"/>
      <c r="J1531" s="23"/>
      <c r="K1531" s="23"/>
      <c r="L1531" s="23"/>
    </row>
    <row r="1532" spans="1:12" customFormat="1" ht="30" customHeight="1">
      <c r="A1532" s="21"/>
      <c r="B1532" s="21"/>
      <c r="C1532" s="160"/>
      <c r="D1532" s="163"/>
      <c r="E1532" s="164"/>
      <c r="F1532" s="159"/>
      <c r="G1532" s="23"/>
      <c r="H1532" s="23"/>
      <c r="I1532" s="23"/>
      <c r="J1532" s="23"/>
      <c r="K1532" s="23"/>
      <c r="L1532" s="23"/>
    </row>
    <row r="1533" spans="1:12" customFormat="1" ht="30" customHeight="1">
      <c r="A1533" s="21"/>
      <c r="B1533" s="21"/>
      <c r="C1533" s="160"/>
      <c r="D1533" s="163"/>
      <c r="E1533" s="164"/>
      <c r="F1533" s="159"/>
      <c r="G1533" s="23"/>
      <c r="H1533" s="23"/>
      <c r="I1533" s="23"/>
      <c r="J1533" s="23"/>
      <c r="K1533" s="23"/>
      <c r="L1533" s="23"/>
    </row>
    <row r="1534" spans="1:12" customFormat="1" ht="30" customHeight="1">
      <c r="A1534" s="21"/>
      <c r="B1534" s="21"/>
      <c r="C1534" s="160"/>
      <c r="D1534" s="163"/>
      <c r="E1534" s="164"/>
      <c r="F1534" s="159"/>
      <c r="G1534" s="23"/>
      <c r="H1534" s="23"/>
      <c r="I1534" s="23"/>
      <c r="J1534" s="23"/>
      <c r="K1534" s="23"/>
      <c r="L1534" s="23"/>
    </row>
    <row r="1535" spans="1:12" customFormat="1" ht="30" customHeight="1">
      <c r="A1535" s="21"/>
      <c r="B1535" s="21"/>
      <c r="C1535" s="160"/>
      <c r="D1535" s="163"/>
      <c r="E1535" s="164"/>
      <c r="F1535" s="159"/>
      <c r="G1535" s="23"/>
      <c r="H1535" s="23"/>
      <c r="I1535" s="23"/>
      <c r="J1535" s="23"/>
      <c r="K1535" s="23"/>
      <c r="L1535" s="23"/>
    </row>
    <row r="1536" spans="1:12" customFormat="1" ht="30" customHeight="1">
      <c r="A1536" s="21"/>
      <c r="B1536" s="21"/>
      <c r="C1536" s="160"/>
      <c r="D1536" s="163"/>
      <c r="E1536" s="164"/>
      <c r="F1536" s="159"/>
      <c r="G1536" s="23"/>
      <c r="H1536" s="23"/>
      <c r="I1536" s="23"/>
      <c r="J1536" s="23"/>
      <c r="K1536" s="23"/>
      <c r="L1536" s="23"/>
    </row>
    <row r="1537" spans="1:12" customFormat="1" ht="30" customHeight="1">
      <c r="A1537" s="21"/>
      <c r="B1537" s="21"/>
      <c r="C1537" s="160"/>
      <c r="D1537" s="163"/>
      <c r="E1537" s="164"/>
      <c r="F1537" s="159"/>
      <c r="G1537" s="23"/>
      <c r="H1537" s="23"/>
      <c r="I1537" s="23"/>
      <c r="J1537" s="23"/>
      <c r="K1537" s="23"/>
      <c r="L1537" s="23"/>
    </row>
    <row r="1538" spans="1:12" customFormat="1" ht="30" customHeight="1">
      <c r="A1538" s="21"/>
      <c r="B1538" s="21"/>
      <c r="C1538" s="160"/>
      <c r="D1538" s="163"/>
      <c r="E1538" s="164"/>
      <c r="F1538" s="159"/>
      <c r="G1538" s="23"/>
      <c r="H1538" s="23"/>
      <c r="I1538" s="23"/>
      <c r="J1538" s="23"/>
      <c r="K1538" s="23"/>
      <c r="L1538" s="23"/>
    </row>
    <row r="1539" spans="1:12" customFormat="1" ht="30" customHeight="1">
      <c r="A1539" s="21"/>
      <c r="B1539" s="21"/>
      <c r="C1539" s="160"/>
      <c r="D1539" s="163"/>
      <c r="E1539" s="164"/>
      <c r="F1539" s="159"/>
      <c r="G1539" s="23"/>
      <c r="H1539" s="23"/>
      <c r="I1539" s="23"/>
      <c r="J1539" s="23"/>
      <c r="K1539" s="23"/>
      <c r="L1539" s="23"/>
    </row>
    <row r="1540" spans="1:12" customFormat="1" ht="30" customHeight="1">
      <c r="A1540" s="21"/>
      <c r="B1540" s="21"/>
      <c r="C1540" s="160"/>
      <c r="D1540" s="163"/>
      <c r="E1540" s="164"/>
      <c r="F1540" s="159"/>
      <c r="G1540" s="23"/>
      <c r="H1540" s="23"/>
      <c r="I1540" s="23"/>
      <c r="J1540" s="23"/>
      <c r="K1540" s="23"/>
      <c r="L1540" s="23"/>
    </row>
    <row r="1541" spans="1:12" customFormat="1" ht="30" customHeight="1">
      <c r="A1541" s="21"/>
      <c r="B1541" s="21"/>
      <c r="C1541" s="160"/>
      <c r="D1541" s="163"/>
      <c r="E1541" s="164"/>
      <c r="F1541" s="159"/>
      <c r="G1541" s="23"/>
      <c r="H1541" s="23"/>
      <c r="I1541" s="23"/>
      <c r="J1541" s="23"/>
      <c r="K1541" s="23"/>
      <c r="L1541" s="23"/>
    </row>
    <row r="1542" spans="1:12" customFormat="1" ht="30" customHeight="1">
      <c r="A1542" s="21"/>
      <c r="B1542" s="21"/>
      <c r="C1542" s="160"/>
      <c r="D1542" s="163"/>
      <c r="E1542" s="164"/>
      <c r="F1542" s="159"/>
      <c r="G1542" s="23"/>
      <c r="H1542" s="23"/>
      <c r="I1542" s="23"/>
      <c r="J1542" s="23"/>
      <c r="K1542" s="23"/>
      <c r="L1542" s="23"/>
    </row>
    <row r="1543" spans="1:12" customFormat="1" ht="30" customHeight="1">
      <c r="A1543" s="21"/>
      <c r="B1543" s="21"/>
      <c r="C1543" s="160"/>
      <c r="D1543" s="163"/>
      <c r="E1543" s="164"/>
      <c r="F1543" s="159"/>
      <c r="G1543" s="23"/>
      <c r="H1543" s="23"/>
      <c r="I1543" s="23"/>
      <c r="J1543" s="23"/>
      <c r="K1543" s="23"/>
      <c r="L1543" s="23"/>
    </row>
    <row r="1544" spans="1:12" customFormat="1" ht="30" customHeight="1">
      <c r="A1544" s="21"/>
      <c r="B1544" s="21"/>
      <c r="C1544" s="160"/>
      <c r="D1544" s="163"/>
      <c r="E1544" s="164"/>
      <c r="F1544" s="159"/>
      <c r="G1544" s="23"/>
      <c r="H1544" s="23"/>
      <c r="I1544" s="23"/>
      <c r="J1544" s="23"/>
      <c r="K1544" s="23"/>
      <c r="L1544" s="23"/>
    </row>
    <row r="1545" spans="1:12" customFormat="1" ht="30" customHeight="1">
      <c r="A1545" s="21"/>
      <c r="B1545" s="21"/>
      <c r="C1545" s="160"/>
      <c r="D1545" s="163"/>
      <c r="E1545" s="164"/>
      <c r="F1545" s="159"/>
      <c r="G1545" s="23"/>
      <c r="H1545" s="23"/>
      <c r="I1545" s="23"/>
      <c r="J1545" s="23"/>
      <c r="K1545" s="23"/>
      <c r="L1545" s="23"/>
    </row>
    <row r="1546" spans="1:12" customFormat="1" ht="30" customHeight="1">
      <c r="A1546" s="21"/>
      <c r="B1546" s="21"/>
      <c r="C1546" s="160"/>
      <c r="D1546" s="163"/>
      <c r="E1546" s="164"/>
      <c r="F1546" s="159"/>
      <c r="G1546" s="23"/>
      <c r="H1546" s="23"/>
      <c r="I1546" s="23"/>
      <c r="J1546" s="23"/>
      <c r="K1546" s="23"/>
      <c r="L1546" s="23"/>
    </row>
    <row r="1547" spans="1:12" customFormat="1" ht="30" customHeight="1">
      <c r="A1547" s="21"/>
      <c r="B1547" s="21"/>
      <c r="C1547" s="160"/>
      <c r="D1547" s="163"/>
      <c r="E1547" s="164"/>
      <c r="F1547" s="159"/>
      <c r="G1547" s="23"/>
      <c r="H1547" s="23"/>
      <c r="I1547" s="23"/>
      <c r="J1547" s="23"/>
      <c r="K1547" s="23"/>
      <c r="L1547" s="23"/>
    </row>
    <row r="1548" spans="1:12" customFormat="1" ht="30" customHeight="1">
      <c r="A1548" s="21"/>
      <c r="B1548" s="21"/>
      <c r="C1548" s="160"/>
      <c r="D1548" s="163"/>
      <c r="E1548" s="164"/>
      <c r="F1548" s="159"/>
      <c r="G1548" s="23"/>
      <c r="H1548" s="23"/>
      <c r="I1548" s="23"/>
      <c r="J1548" s="23"/>
      <c r="K1548" s="23"/>
      <c r="L1548" s="23"/>
    </row>
    <row r="1549" spans="1:12" customFormat="1" ht="30" customHeight="1">
      <c r="A1549" s="21"/>
      <c r="B1549" s="21"/>
      <c r="C1549" s="160"/>
      <c r="D1549" s="163"/>
      <c r="E1549" s="164"/>
      <c r="F1549" s="159"/>
      <c r="G1549" s="23"/>
      <c r="H1549" s="23"/>
      <c r="I1549" s="23"/>
      <c r="J1549" s="23"/>
      <c r="K1549" s="23"/>
      <c r="L1549" s="23"/>
    </row>
    <row r="1550" spans="1:12" customFormat="1" ht="30" customHeight="1">
      <c r="A1550" s="21"/>
      <c r="B1550" s="21"/>
      <c r="C1550" s="160"/>
      <c r="D1550" s="163"/>
      <c r="E1550" s="164"/>
      <c r="F1550" s="159"/>
      <c r="G1550" s="23"/>
      <c r="H1550" s="23"/>
      <c r="I1550" s="23"/>
      <c r="J1550" s="23"/>
      <c r="K1550" s="23"/>
      <c r="L1550" s="23"/>
    </row>
    <row r="1551" spans="1:12" customFormat="1" ht="30" customHeight="1">
      <c r="A1551" s="21"/>
      <c r="B1551" s="21"/>
      <c r="C1551" s="160"/>
      <c r="D1551" s="163"/>
      <c r="E1551" s="164"/>
      <c r="F1551" s="159"/>
      <c r="G1551" s="23"/>
      <c r="H1551" s="23"/>
      <c r="I1551" s="23"/>
      <c r="J1551" s="23"/>
      <c r="K1551" s="23"/>
      <c r="L1551" s="23"/>
    </row>
    <row r="1552" spans="1:12" customFormat="1" ht="30" customHeight="1">
      <c r="A1552" s="21"/>
      <c r="B1552" s="21"/>
      <c r="C1552" s="160"/>
      <c r="D1552" s="163"/>
      <c r="E1552" s="164"/>
      <c r="F1552" s="159"/>
      <c r="G1552" s="23"/>
      <c r="H1552" s="23"/>
      <c r="I1552" s="23"/>
      <c r="J1552" s="23"/>
      <c r="K1552" s="23"/>
      <c r="L1552" s="23"/>
    </row>
    <row r="1553" spans="1:12" customFormat="1" ht="30" customHeight="1">
      <c r="A1553" s="21"/>
      <c r="B1553" s="21"/>
      <c r="C1553" s="160"/>
      <c r="D1553" s="163"/>
      <c r="E1553" s="164"/>
      <c r="F1553" s="159"/>
      <c r="G1553" s="23"/>
      <c r="H1553" s="23"/>
      <c r="I1553" s="23"/>
      <c r="J1553" s="23"/>
      <c r="K1553" s="23"/>
      <c r="L1553" s="23"/>
    </row>
    <row r="1554" spans="1:12" customFormat="1" ht="30" customHeight="1">
      <c r="A1554" s="21"/>
      <c r="B1554" s="21"/>
      <c r="C1554" s="160"/>
      <c r="D1554" s="163"/>
      <c r="E1554" s="164"/>
      <c r="F1554" s="159"/>
      <c r="G1554" s="23"/>
      <c r="H1554" s="23"/>
      <c r="I1554" s="23"/>
      <c r="J1554" s="23"/>
      <c r="K1554" s="23"/>
      <c r="L1554" s="23"/>
    </row>
    <row r="1555" spans="1:12" customFormat="1" ht="30" customHeight="1">
      <c r="A1555" s="21"/>
      <c r="B1555" s="21"/>
      <c r="C1555" s="160"/>
      <c r="D1555" s="163"/>
      <c r="E1555" s="164"/>
      <c r="F1555" s="159"/>
      <c r="G1555" s="23"/>
      <c r="H1555" s="23"/>
      <c r="I1555" s="23"/>
      <c r="J1555" s="23"/>
      <c r="K1555" s="23"/>
      <c r="L1555" s="23"/>
    </row>
    <row r="1556" spans="1:12" customFormat="1" ht="30" customHeight="1">
      <c r="A1556" s="21"/>
      <c r="B1556" s="21"/>
      <c r="C1556" s="160"/>
      <c r="D1556" s="163"/>
      <c r="E1556" s="164"/>
      <c r="F1556" s="159"/>
      <c r="G1556" s="23"/>
      <c r="H1556" s="23"/>
      <c r="I1556" s="23"/>
      <c r="J1556" s="23"/>
      <c r="K1556" s="23"/>
      <c r="L1556" s="23"/>
    </row>
    <row r="1557" spans="1:12" customFormat="1" ht="30" customHeight="1">
      <c r="A1557" s="21"/>
      <c r="B1557" s="21"/>
      <c r="C1557" s="160"/>
      <c r="D1557" s="163"/>
      <c r="E1557" s="164"/>
      <c r="F1557" s="159"/>
      <c r="G1557" s="23"/>
      <c r="H1557" s="23"/>
      <c r="I1557" s="23"/>
      <c r="J1557" s="23"/>
      <c r="K1557" s="23"/>
      <c r="L1557" s="23"/>
    </row>
    <row r="1558" spans="1:12" customFormat="1" ht="30" customHeight="1">
      <c r="A1558" s="21"/>
      <c r="B1558" s="21"/>
      <c r="C1558" s="160"/>
      <c r="D1558" s="163"/>
      <c r="E1558" s="164"/>
      <c r="F1558" s="159"/>
      <c r="G1558" s="23"/>
      <c r="H1558" s="23"/>
      <c r="I1558" s="23"/>
      <c r="J1558" s="23"/>
      <c r="K1558" s="23"/>
      <c r="L1558" s="23"/>
    </row>
    <row r="1559" spans="1:12" customFormat="1" ht="30" customHeight="1">
      <c r="A1559" s="21"/>
      <c r="B1559" s="21"/>
      <c r="C1559" s="160"/>
      <c r="D1559" s="163"/>
      <c r="E1559" s="164"/>
      <c r="F1559" s="159"/>
      <c r="G1559" s="23"/>
      <c r="H1559" s="23"/>
      <c r="I1559" s="23"/>
      <c r="J1559" s="23"/>
      <c r="K1559" s="23"/>
      <c r="L1559" s="23"/>
    </row>
    <row r="1560" spans="1:12" customFormat="1" ht="30" customHeight="1">
      <c r="A1560" s="21"/>
      <c r="B1560" s="21"/>
      <c r="C1560" s="160"/>
      <c r="D1560" s="163"/>
      <c r="E1560" s="164"/>
      <c r="F1560" s="159"/>
      <c r="G1560" s="23"/>
      <c r="H1560" s="23"/>
      <c r="I1560" s="23"/>
      <c r="J1560" s="23"/>
      <c r="K1560" s="23"/>
      <c r="L1560" s="23"/>
    </row>
    <row r="1561" spans="1:12" customFormat="1" ht="30" customHeight="1">
      <c r="A1561" s="21"/>
      <c r="B1561" s="21"/>
      <c r="C1561" s="160"/>
      <c r="D1561" s="163"/>
      <c r="E1561" s="164"/>
      <c r="F1561" s="159"/>
      <c r="G1561" s="23"/>
      <c r="H1561" s="23"/>
      <c r="I1561" s="23"/>
      <c r="J1561" s="23"/>
      <c r="K1561" s="23"/>
      <c r="L1561" s="23"/>
    </row>
    <row r="1562" spans="1:12" customFormat="1" ht="30" customHeight="1">
      <c r="A1562" s="21"/>
      <c r="B1562" s="21"/>
      <c r="C1562" s="160"/>
      <c r="D1562" s="163"/>
      <c r="E1562" s="164"/>
      <c r="F1562" s="159"/>
      <c r="G1562" s="23"/>
      <c r="H1562" s="23"/>
      <c r="I1562" s="23"/>
      <c r="J1562" s="23"/>
      <c r="K1562" s="23"/>
      <c r="L1562" s="23"/>
    </row>
    <row r="1563" spans="1:12" customFormat="1" ht="30" customHeight="1">
      <c r="A1563" s="21"/>
      <c r="B1563" s="21"/>
      <c r="C1563" s="160"/>
      <c r="D1563" s="163"/>
      <c r="E1563" s="164"/>
      <c r="F1563" s="159"/>
      <c r="G1563" s="23"/>
      <c r="H1563" s="23"/>
      <c r="I1563" s="23"/>
      <c r="J1563" s="23"/>
      <c r="K1563" s="23"/>
      <c r="L1563" s="23"/>
    </row>
    <row r="1564" spans="1:12" customFormat="1" ht="30" customHeight="1">
      <c r="A1564" s="21"/>
      <c r="B1564" s="21"/>
      <c r="C1564" s="160"/>
      <c r="D1564" s="163"/>
      <c r="E1564" s="164"/>
      <c r="F1564" s="159"/>
      <c r="G1564" s="23"/>
      <c r="H1564" s="23"/>
      <c r="I1564" s="23"/>
      <c r="J1564" s="23"/>
      <c r="K1564" s="23"/>
      <c r="L1564" s="23"/>
    </row>
    <row r="1565" spans="1:12" customFormat="1" ht="30" customHeight="1">
      <c r="A1565" s="21"/>
      <c r="B1565" s="21"/>
      <c r="C1565" s="160"/>
      <c r="D1565" s="163"/>
      <c r="E1565" s="164"/>
      <c r="F1565" s="159"/>
      <c r="G1565" s="23"/>
      <c r="H1565" s="23"/>
      <c r="I1565" s="23"/>
      <c r="J1565" s="23"/>
      <c r="K1565" s="23"/>
      <c r="L1565" s="23"/>
    </row>
    <row r="1566" spans="1:12" customFormat="1" ht="30" customHeight="1">
      <c r="A1566" s="21"/>
      <c r="B1566" s="21"/>
      <c r="C1566" s="160"/>
      <c r="D1566" s="163"/>
      <c r="E1566" s="164"/>
      <c r="F1566" s="159"/>
      <c r="G1566" s="23"/>
      <c r="H1566" s="23"/>
      <c r="I1566" s="23"/>
      <c r="J1566" s="23"/>
      <c r="K1566" s="23"/>
      <c r="L1566" s="23"/>
    </row>
    <row r="1567" spans="1:12" customFormat="1" ht="30" customHeight="1">
      <c r="A1567" s="21"/>
      <c r="B1567" s="21"/>
      <c r="C1567" s="160"/>
      <c r="D1567" s="163"/>
      <c r="E1567" s="164"/>
      <c r="F1567" s="159"/>
      <c r="G1567" s="23"/>
      <c r="H1567" s="23"/>
      <c r="I1567" s="23"/>
      <c r="J1567" s="23"/>
      <c r="K1567" s="23"/>
      <c r="L1567" s="23"/>
    </row>
    <row r="1568" spans="1:12" customFormat="1" ht="30" customHeight="1">
      <c r="A1568" s="21"/>
      <c r="B1568" s="21"/>
      <c r="C1568" s="160"/>
      <c r="D1568" s="163"/>
      <c r="E1568" s="164"/>
      <c r="F1568" s="159"/>
      <c r="G1568" s="23"/>
      <c r="H1568" s="23"/>
      <c r="I1568" s="23"/>
      <c r="J1568" s="23"/>
      <c r="K1568" s="23"/>
      <c r="L1568" s="23"/>
    </row>
    <row r="1569" spans="1:12" customFormat="1" ht="30" customHeight="1">
      <c r="A1569" s="21"/>
      <c r="B1569" s="21"/>
      <c r="C1569" s="160"/>
      <c r="D1569" s="163"/>
      <c r="E1569" s="164"/>
      <c r="F1569" s="159"/>
      <c r="G1569" s="23"/>
      <c r="H1569" s="23"/>
      <c r="I1569" s="23"/>
      <c r="J1569" s="23"/>
      <c r="K1569" s="23"/>
      <c r="L1569" s="23"/>
    </row>
    <row r="1570" spans="1:12" customFormat="1" ht="30" customHeight="1">
      <c r="A1570" s="21"/>
      <c r="B1570" s="21"/>
      <c r="C1570" s="160"/>
      <c r="D1570" s="163"/>
      <c r="E1570" s="164"/>
      <c r="F1570" s="159"/>
      <c r="G1570" s="23"/>
      <c r="H1570" s="23"/>
      <c r="I1570" s="23"/>
      <c r="J1570" s="23"/>
      <c r="K1570" s="23"/>
      <c r="L1570" s="23"/>
    </row>
    <row r="1571" spans="1:12" customFormat="1" ht="30" customHeight="1">
      <c r="A1571" s="21"/>
      <c r="B1571" s="21"/>
      <c r="C1571" s="160"/>
      <c r="D1571" s="163"/>
      <c r="E1571" s="164"/>
      <c r="F1571" s="159"/>
      <c r="G1571" s="23"/>
      <c r="H1571" s="23"/>
      <c r="I1571" s="23"/>
      <c r="J1571" s="23"/>
      <c r="K1571" s="23"/>
      <c r="L1571" s="23"/>
    </row>
    <row r="1572" spans="1:12" customFormat="1" ht="30" customHeight="1">
      <c r="A1572" s="21"/>
      <c r="B1572" s="21"/>
      <c r="C1572" s="160"/>
      <c r="D1572" s="163"/>
      <c r="E1572" s="164"/>
      <c r="F1572" s="159"/>
      <c r="G1572" s="23"/>
      <c r="H1572" s="23"/>
      <c r="I1572" s="23"/>
      <c r="J1572" s="23"/>
      <c r="K1572" s="23"/>
      <c r="L1572" s="23"/>
    </row>
    <row r="1573" spans="1:12" customFormat="1" ht="30" customHeight="1">
      <c r="A1573" s="21"/>
      <c r="B1573" s="21"/>
      <c r="C1573" s="160"/>
      <c r="D1573" s="163"/>
      <c r="E1573" s="164"/>
      <c r="F1573" s="159"/>
      <c r="G1573" s="23"/>
      <c r="H1573" s="23"/>
      <c r="I1573" s="23"/>
      <c r="J1573" s="23"/>
      <c r="K1573" s="23"/>
      <c r="L1573" s="23"/>
    </row>
    <row r="1574" spans="1:12" customFormat="1" ht="30" customHeight="1">
      <c r="A1574" s="21"/>
      <c r="B1574" s="21"/>
      <c r="C1574" s="160"/>
      <c r="D1574" s="163"/>
      <c r="E1574" s="164"/>
      <c r="F1574" s="159"/>
      <c r="G1574" s="23"/>
      <c r="H1574" s="23"/>
      <c r="I1574" s="23"/>
      <c r="J1574" s="23"/>
      <c r="K1574" s="23"/>
      <c r="L1574" s="23"/>
    </row>
    <row r="1575" spans="1:12" customFormat="1" ht="30" customHeight="1">
      <c r="A1575" s="21"/>
      <c r="B1575" s="21"/>
      <c r="C1575" s="160"/>
      <c r="D1575" s="163"/>
      <c r="E1575" s="164"/>
      <c r="F1575" s="159"/>
      <c r="G1575" s="23"/>
      <c r="H1575" s="23"/>
      <c r="I1575" s="23"/>
      <c r="J1575" s="23"/>
      <c r="K1575" s="23"/>
      <c r="L1575" s="23"/>
    </row>
    <row r="1576" spans="1:12" customFormat="1" ht="30" customHeight="1">
      <c r="A1576" s="21"/>
      <c r="B1576" s="21"/>
      <c r="C1576" s="160"/>
      <c r="D1576" s="163"/>
      <c r="E1576" s="164"/>
      <c r="F1576" s="159"/>
      <c r="G1576" s="23"/>
      <c r="H1576" s="23"/>
      <c r="I1576" s="23"/>
      <c r="J1576" s="23"/>
      <c r="K1576" s="23"/>
      <c r="L1576" s="23"/>
    </row>
    <row r="1577" spans="1:12" customFormat="1" ht="30" customHeight="1">
      <c r="A1577" s="21"/>
      <c r="B1577" s="21"/>
      <c r="C1577" s="160"/>
      <c r="D1577" s="163"/>
      <c r="E1577" s="164"/>
      <c r="F1577" s="159"/>
      <c r="G1577" s="23"/>
      <c r="H1577" s="23"/>
      <c r="I1577" s="23"/>
      <c r="J1577" s="23"/>
      <c r="K1577" s="23"/>
      <c r="L1577" s="23"/>
    </row>
    <row r="1578" spans="1:12" customFormat="1" ht="30" customHeight="1">
      <c r="A1578" s="21"/>
      <c r="B1578" s="21"/>
      <c r="C1578" s="160"/>
      <c r="D1578" s="163"/>
      <c r="E1578" s="164"/>
      <c r="F1578" s="159"/>
      <c r="G1578" s="23"/>
      <c r="H1578" s="23"/>
      <c r="I1578" s="23"/>
      <c r="J1578" s="23"/>
      <c r="K1578" s="23"/>
      <c r="L1578" s="23"/>
    </row>
    <row r="1579" spans="1:12" customFormat="1" ht="30" customHeight="1">
      <c r="A1579" s="21"/>
      <c r="B1579" s="21"/>
      <c r="C1579" s="160"/>
      <c r="D1579" s="163"/>
      <c r="E1579" s="164"/>
      <c r="F1579" s="159"/>
      <c r="G1579" s="23"/>
      <c r="H1579" s="23"/>
      <c r="I1579" s="23"/>
      <c r="J1579" s="23"/>
      <c r="K1579" s="23"/>
      <c r="L1579" s="23"/>
    </row>
    <row r="1580" spans="1:12" customFormat="1" ht="30" customHeight="1">
      <c r="A1580" s="21"/>
      <c r="B1580" s="21"/>
      <c r="C1580" s="160"/>
      <c r="D1580" s="163"/>
      <c r="E1580" s="164"/>
      <c r="F1580" s="159"/>
      <c r="G1580" s="23"/>
      <c r="H1580" s="23"/>
      <c r="I1580" s="23"/>
      <c r="J1580" s="23"/>
      <c r="K1580" s="23"/>
      <c r="L1580" s="23"/>
    </row>
    <row r="1581" spans="1:12" customFormat="1" ht="30" customHeight="1">
      <c r="A1581" s="21"/>
      <c r="B1581" s="21"/>
      <c r="C1581" s="160"/>
      <c r="D1581" s="163"/>
      <c r="E1581" s="164"/>
      <c r="F1581" s="159"/>
      <c r="G1581" s="23"/>
      <c r="H1581" s="23"/>
      <c r="I1581" s="23"/>
      <c r="J1581" s="23"/>
      <c r="K1581" s="23"/>
      <c r="L1581" s="23"/>
    </row>
    <row r="1582" spans="1:12" customFormat="1" ht="30" customHeight="1">
      <c r="A1582" s="21"/>
      <c r="B1582" s="21"/>
      <c r="C1582" s="160"/>
      <c r="D1582" s="163"/>
      <c r="E1582" s="164"/>
      <c r="F1582" s="159"/>
      <c r="G1582" s="23"/>
      <c r="H1582" s="23"/>
      <c r="I1582" s="23"/>
      <c r="J1582" s="23"/>
      <c r="K1582" s="23"/>
      <c r="L1582" s="23"/>
    </row>
    <row r="1583" spans="1:12" customFormat="1" ht="30" customHeight="1">
      <c r="A1583" s="21"/>
      <c r="B1583" s="21"/>
      <c r="C1583" s="160"/>
      <c r="D1583" s="163"/>
      <c r="E1583" s="164"/>
      <c r="F1583" s="159"/>
      <c r="G1583" s="23"/>
      <c r="H1583" s="23"/>
      <c r="I1583" s="23"/>
      <c r="J1583" s="23"/>
      <c r="K1583" s="23"/>
      <c r="L1583" s="23"/>
    </row>
    <row r="1584" spans="1:12" customFormat="1" ht="30" customHeight="1">
      <c r="A1584" s="21"/>
      <c r="B1584" s="21"/>
      <c r="C1584" s="160"/>
      <c r="D1584" s="163"/>
      <c r="E1584" s="164"/>
      <c r="F1584" s="159"/>
      <c r="G1584" s="23"/>
      <c r="H1584" s="23"/>
      <c r="I1584" s="23"/>
      <c r="J1584" s="23"/>
      <c r="K1584" s="23"/>
      <c r="L1584" s="23"/>
    </row>
    <row r="1585" spans="1:12" customFormat="1" ht="30" customHeight="1">
      <c r="A1585" s="21"/>
      <c r="B1585" s="21"/>
      <c r="C1585" s="160"/>
      <c r="D1585" s="163"/>
      <c r="E1585" s="164"/>
      <c r="F1585" s="159"/>
      <c r="G1585" s="23"/>
      <c r="H1585" s="23"/>
      <c r="I1585" s="23"/>
      <c r="J1585" s="23"/>
      <c r="K1585" s="23"/>
      <c r="L1585" s="23"/>
    </row>
    <row r="1586" spans="1:12" customFormat="1" ht="30" customHeight="1">
      <c r="A1586" s="21"/>
      <c r="B1586" s="21"/>
      <c r="C1586" s="160"/>
      <c r="D1586" s="163"/>
      <c r="E1586" s="164"/>
      <c r="F1586" s="159"/>
      <c r="G1586" s="23"/>
      <c r="H1586" s="23"/>
      <c r="I1586" s="23"/>
      <c r="J1586" s="23"/>
      <c r="K1586" s="23"/>
      <c r="L1586" s="23"/>
    </row>
    <row r="1587" spans="1:12" customFormat="1" ht="30" customHeight="1">
      <c r="A1587" s="21"/>
      <c r="B1587" s="21"/>
      <c r="C1587" s="160"/>
      <c r="D1587" s="163"/>
      <c r="E1587" s="164"/>
      <c r="F1587" s="159"/>
      <c r="G1587" s="23"/>
      <c r="H1587" s="23"/>
      <c r="I1587" s="23"/>
      <c r="J1587" s="23"/>
      <c r="K1587" s="23"/>
      <c r="L1587" s="23"/>
    </row>
    <row r="1588" spans="1:12" customFormat="1" ht="30" customHeight="1">
      <c r="A1588" s="21"/>
      <c r="B1588" s="21"/>
      <c r="C1588" s="160"/>
      <c r="D1588" s="163"/>
      <c r="E1588" s="164"/>
      <c r="F1588" s="159"/>
      <c r="G1588" s="23"/>
      <c r="H1588" s="23"/>
      <c r="I1588" s="23"/>
      <c r="J1588" s="23"/>
      <c r="K1588" s="23"/>
      <c r="L1588" s="23"/>
    </row>
    <row r="1589" spans="1:12" customFormat="1" ht="30" customHeight="1">
      <c r="A1589" s="21"/>
      <c r="B1589" s="21"/>
      <c r="C1589" s="160"/>
      <c r="D1589" s="163"/>
      <c r="E1589" s="164"/>
      <c r="F1589" s="159"/>
      <c r="G1589" s="23"/>
      <c r="H1589" s="23"/>
      <c r="I1589" s="23"/>
      <c r="J1589" s="23"/>
      <c r="K1589" s="23"/>
      <c r="L1589" s="23"/>
    </row>
    <row r="1590" spans="1:12" customFormat="1" ht="30" customHeight="1">
      <c r="A1590" s="21"/>
      <c r="B1590" s="21"/>
      <c r="C1590" s="160"/>
      <c r="D1590" s="163"/>
      <c r="E1590" s="164"/>
      <c r="F1590" s="159"/>
      <c r="G1590" s="23"/>
      <c r="H1590" s="23"/>
      <c r="I1590" s="23"/>
      <c r="J1590" s="23"/>
      <c r="K1590" s="23"/>
      <c r="L1590" s="23"/>
    </row>
    <row r="1591" spans="1:12" customFormat="1" ht="30" customHeight="1">
      <c r="A1591" s="21"/>
      <c r="B1591" s="21"/>
      <c r="C1591" s="160"/>
      <c r="D1591" s="163"/>
      <c r="E1591" s="164"/>
      <c r="F1591" s="159"/>
      <c r="G1591" s="23"/>
      <c r="H1591" s="23"/>
      <c r="I1591" s="23"/>
      <c r="J1591" s="23"/>
      <c r="K1591" s="23"/>
      <c r="L1591" s="23"/>
    </row>
    <row r="1592" spans="1:12" customFormat="1" ht="30" customHeight="1">
      <c r="A1592" s="21"/>
      <c r="B1592" s="21"/>
      <c r="C1592" s="160"/>
      <c r="D1592" s="163"/>
      <c r="E1592" s="164"/>
      <c r="F1592" s="159"/>
      <c r="G1592" s="23"/>
      <c r="H1592" s="23"/>
      <c r="I1592" s="23"/>
      <c r="J1592" s="23"/>
      <c r="K1592" s="23"/>
      <c r="L1592" s="23"/>
    </row>
    <row r="1593" spans="1:12" customFormat="1" ht="30" customHeight="1">
      <c r="A1593" s="21"/>
      <c r="B1593" s="21"/>
      <c r="C1593" s="160"/>
      <c r="D1593" s="163"/>
      <c r="E1593" s="164"/>
      <c r="F1593" s="159"/>
      <c r="G1593" s="23"/>
      <c r="H1593" s="23"/>
      <c r="I1593" s="23"/>
      <c r="J1593" s="23"/>
      <c r="K1593" s="23"/>
      <c r="L1593" s="23"/>
    </row>
    <row r="1594" spans="1:12" customFormat="1" ht="30" customHeight="1">
      <c r="A1594" s="21"/>
      <c r="B1594" s="21"/>
      <c r="C1594" s="160"/>
      <c r="D1594" s="163"/>
      <c r="E1594" s="164"/>
      <c r="F1594" s="159"/>
      <c r="G1594" s="23"/>
      <c r="H1594" s="23"/>
      <c r="I1594" s="23"/>
      <c r="J1594" s="23"/>
      <c r="K1594" s="23"/>
      <c r="L1594" s="23"/>
    </row>
    <row r="1595" spans="1:12" customFormat="1" ht="30" customHeight="1">
      <c r="A1595" s="21"/>
      <c r="B1595" s="21"/>
      <c r="C1595" s="160"/>
      <c r="D1595" s="163"/>
      <c r="E1595" s="164"/>
      <c r="F1595" s="159"/>
      <c r="G1595" s="23"/>
      <c r="H1595" s="23"/>
      <c r="I1595" s="23"/>
      <c r="J1595" s="23"/>
      <c r="K1595" s="23"/>
      <c r="L1595" s="23"/>
    </row>
    <row r="1596" spans="1:12" customFormat="1" ht="30" customHeight="1">
      <c r="A1596" s="21"/>
      <c r="B1596" s="21"/>
      <c r="C1596" s="160"/>
      <c r="D1596" s="163"/>
      <c r="E1596" s="164"/>
      <c r="F1596" s="159"/>
      <c r="G1596" s="23"/>
      <c r="H1596" s="23"/>
      <c r="I1596" s="23"/>
      <c r="J1596" s="23"/>
      <c r="K1596" s="23"/>
      <c r="L1596" s="23"/>
    </row>
    <row r="1597" spans="1:12" customFormat="1" ht="30" customHeight="1">
      <c r="A1597" s="21"/>
      <c r="B1597" s="21"/>
      <c r="C1597" s="160"/>
      <c r="D1597" s="163"/>
      <c r="E1597" s="164"/>
      <c r="F1597" s="159"/>
      <c r="G1597" s="23"/>
      <c r="H1597" s="23"/>
      <c r="I1597" s="23"/>
      <c r="J1597" s="23"/>
      <c r="K1597" s="23"/>
      <c r="L1597" s="23"/>
    </row>
    <row r="1598" spans="1:12" customFormat="1" ht="30" customHeight="1">
      <c r="A1598" s="21"/>
      <c r="B1598" s="21"/>
      <c r="C1598" s="160"/>
      <c r="D1598" s="163"/>
      <c r="E1598" s="164"/>
      <c r="F1598" s="159"/>
      <c r="G1598" s="23"/>
      <c r="H1598" s="23"/>
      <c r="I1598" s="23"/>
      <c r="J1598" s="23"/>
      <c r="K1598" s="23"/>
      <c r="L1598" s="23"/>
    </row>
    <row r="1599" spans="1:12" customFormat="1" ht="30" customHeight="1">
      <c r="A1599" s="21"/>
      <c r="B1599" s="21"/>
      <c r="C1599" s="160"/>
      <c r="D1599" s="163"/>
      <c r="E1599" s="164"/>
      <c r="F1599" s="159"/>
      <c r="G1599" s="23"/>
      <c r="H1599" s="23"/>
      <c r="I1599" s="23"/>
      <c r="J1599" s="23"/>
      <c r="K1599" s="23"/>
      <c r="L1599" s="23"/>
    </row>
    <row r="1600" spans="1:12" customFormat="1" ht="30" customHeight="1">
      <c r="A1600" s="21"/>
      <c r="B1600" s="21"/>
      <c r="C1600" s="160"/>
      <c r="D1600" s="163"/>
      <c r="E1600" s="164"/>
      <c r="F1600" s="159"/>
      <c r="G1600" s="23"/>
      <c r="H1600" s="23"/>
      <c r="I1600" s="23"/>
      <c r="J1600" s="23"/>
      <c r="K1600" s="23"/>
      <c r="L1600" s="23"/>
    </row>
    <row r="1601" spans="1:12" customFormat="1" ht="30" customHeight="1">
      <c r="A1601" s="21"/>
      <c r="B1601" s="21"/>
      <c r="C1601" s="160"/>
      <c r="D1601" s="163"/>
      <c r="E1601" s="164"/>
      <c r="F1601" s="159"/>
      <c r="G1601" s="23"/>
      <c r="H1601" s="23"/>
      <c r="I1601" s="23"/>
      <c r="J1601" s="23"/>
      <c r="K1601" s="23"/>
      <c r="L1601" s="23"/>
    </row>
    <row r="1602" spans="1:12" customFormat="1" ht="30" customHeight="1">
      <c r="A1602" s="21"/>
      <c r="B1602" s="21"/>
      <c r="C1602" s="160"/>
      <c r="D1602" s="163"/>
      <c r="E1602" s="164"/>
      <c r="F1602" s="159"/>
      <c r="G1602" s="23"/>
      <c r="H1602" s="23"/>
      <c r="I1602" s="23"/>
      <c r="J1602" s="23"/>
      <c r="K1602" s="23"/>
      <c r="L1602" s="23"/>
    </row>
    <row r="1603" spans="1:12" customFormat="1" ht="30" customHeight="1">
      <c r="A1603" s="21"/>
      <c r="B1603" s="21"/>
      <c r="C1603" s="160"/>
      <c r="D1603" s="163"/>
      <c r="E1603" s="164"/>
      <c r="F1603" s="159"/>
      <c r="G1603" s="23"/>
      <c r="H1603" s="23"/>
      <c r="I1603" s="23"/>
      <c r="J1603" s="23"/>
      <c r="K1603" s="23"/>
      <c r="L1603" s="23"/>
    </row>
    <row r="1604" spans="1:12" customFormat="1" ht="30" customHeight="1">
      <c r="A1604" s="21"/>
      <c r="B1604" s="21"/>
      <c r="C1604" s="160"/>
      <c r="D1604" s="163"/>
      <c r="E1604" s="164"/>
      <c r="F1604" s="159"/>
      <c r="G1604" s="23"/>
      <c r="H1604" s="23"/>
      <c r="I1604" s="23"/>
      <c r="J1604" s="23"/>
      <c r="K1604" s="23"/>
      <c r="L1604" s="23"/>
    </row>
    <row r="1605" spans="1:12" customFormat="1" ht="30" customHeight="1">
      <c r="A1605" s="21"/>
      <c r="B1605" s="21"/>
      <c r="C1605" s="160"/>
      <c r="D1605" s="163"/>
      <c r="E1605" s="164"/>
      <c r="F1605" s="159"/>
      <c r="G1605" s="23"/>
      <c r="H1605" s="23"/>
      <c r="I1605" s="23"/>
      <c r="J1605" s="23"/>
      <c r="K1605" s="23"/>
      <c r="L1605" s="23"/>
    </row>
    <row r="1606" spans="1:12" customFormat="1" ht="30" customHeight="1">
      <c r="A1606" s="21"/>
      <c r="B1606" s="21"/>
      <c r="C1606" s="160"/>
      <c r="D1606" s="163"/>
      <c r="E1606" s="164"/>
      <c r="F1606" s="159"/>
      <c r="G1606" s="23"/>
      <c r="H1606" s="23"/>
      <c r="I1606" s="23"/>
      <c r="J1606" s="23"/>
      <c r="K1606" s="23"/>
      <c r="L1606" s="23"/>
    </row>
    <row r="1607" spans="1:12" customFormat="1" ht="30" customHeight="1">
      <c r="A1607" s="21"/>
      <c r="B1607" s="21"/>
      <c r="C1607" s="160"/>
      <c r="D1607" s="163"/>
      <c r="E1607" s="164"/>
      <c r="F1607" s="159"/>
      <c r="G1607" s="23"/>
      <c r="H1607" s="23"/>
      <c r="I1607" s="23"/>
      <c r="J1607" s="23"/>
      <c r="K1607" s="23"/>
      <c r="L1607" s="23"/>
    </row>
    <row r="1608" spans="1:12" customFormat="1" ht="30" customHeight="1">
      <c r="A1608" s="21"/>
      <c r="B1608" s="21"/>
      <c r="C1608" s="160"/>
      <c r="D1608" s="163"/>
      <c r="E1608" s="164"/>
      <c r="F1608" s="159"/>
      <c r="G1608" s="23"/>
      <c r="H1608" s="23"/>
      <c r="I1608" s="23"/>
      <c r="J1608" s="23"/>
      <c r="K1608" s="23"/>
      <c r="L1608" s="23"/>
    </row>
    <row r="1609" spans="1:12" customFormat="1" ht="30" customHeight="1">
      <c r="A1609" s="21"/>
      <c r="B1609" s="21"/>
      <c r="C1609" s="160"/>
      <c r="D1609" s="163"/>
      <c r="E1609" s="164"/>
      <c r="F1609" s="159"/>
      <c r="G1609" s="23"/>
      <c r="H1609" s="23"/>
      <c r="I1609" s="23"/>
      <c r="J1609" s="23"/>
      <c r="K1609" s="23"/>
      <c r="L1609" s="23"/>
    </row>
    <row r="1610" spans="1:12" customFormat="1" ht="30" customHeight="1">
      <c r="A1610" s="21"/>
      <c r="B1610" s="21"/>
      <c r="C1610" s="160"/>
      <c r="D1610" s="163"/>
      <c r="E1610" s="164"/>
      <c r="F1610" s="159"/>
      <c r="G1610" s="23"/>
      <c r="H1610" s="23"/>
      <c r="I1610" s="23"/>
      <c r="J1610" s="23"/>
      <c r="K1610" s="23"/>
      <c r="L1610" s="23"/>
    </row>
    <row r="1611" spans="1:12" customFormat="1" ht="30" customHeight="1">
      <c r="A1611" s="21"/>
      <c r="B1611" s="21"/>
      <c r="C1611" s="160"/>
      <c r="D1611" s="163"/>
      <c r="E1611" s="164"/>
      <c r="F1611" s="159"/>
      <c r="G1611" s="23"/>
      <c r="H1611" s="23"/>
      <c r="I1611" s="23"/>
      <c r="J1611" s="23"/>
      <c r="K1611" s="23"/>
      <c r="L1611" s="23"/>
    </row>
    <row r="1612" spans="1:12" customFormat="1" ht="30" customHeight="1">
      <c r="A1612" s="21"/>
      <c r="B1612" s="21"/>
      <c r="C1612" s="160"/>
      <c r="D1612" s="163"/>
      <c r="E1612" s="164"/>
      <c r="F1612" s="159"/>
      <c r="G1612" s="23"/>
      <c r="H1612" s="23"/>
      <c r="I1612" s="23"/>
      <c r="J1612" s="23"/>
      <c r="K1612" s="23"/>
      <c r="L1612" s="23"/>
    </row>
    <row r="1613" spans="1:12" customFormat="1" ht="30" customHeight="1">
      <c r="A1613" s="21"/>
      <c r="B1613" s="21"/>
      <c r="C1613" s="160"/>
      <c r="D1613" s="163"/>
      <c r="E1613" s="164"/>
      <c r="F1613" s="159"/>
      <c r="G1613" s="23"/>
      <c r="H1613" s="23"/>
      <c r="I1613" s="23"/>
      <c r="J1613" s="23"/>
      <c r="K1613" s="23"/>
      <c r="L1613" s="23"/>
    </row>
    <row r="1614" spans="1:12" customFormat="1" ht="30" customHeight="1">
      <c r="A1614" s="21"/>
      <c r="B1614" s="21"/>
      <c r="C1614" s="160"/>
      <c r="D1614" s="163"/>
      <c r="E1614" s="164"/>
      <c r="F1614" s="159"/>
      <c r="G1614" s="23"/>
      <c r="H1614" s="23"/>
      <c r="I1614" s="23"/>
      <c r="J1614" s="23"/>
      <c r="K1614" s="23"/>
      <c r="L1614" s="23"/>
    </row>
    <row r="1615" spans="1:12" customFormat="1" ht="30" customHeight="1">
      <c r="A1615" s="21"/>
      <c r="B1615" s="21"/>
      <c r="C1615" s="160"/>
      <c r="D1615" s="163"/>
      <c r="E1615" s="164"/>
      <c r="F1615" s="159"/>
      <c r="G1615" s="23"/>
      <c r="H1615" s="23"/>
      <c r="I1615" s="23"/>
      <c r="J1615" s="23"/>
      <c r="K1615" s="23"/>
      <c r="L1615" s="23"/>
    </row>
    <row r="1616" spans="1:12" customFormat="1" ht="30" customHeight="1">
      <c r="A1616" s="21"/>
      <c r="B1616" s="21"/>
      <c r="C1616" s="160"/>
      <c r="D1616" s="163"/>
      <c r="E1616" s="164"/>
      <c r="F1616" s="159"/>
      <c r="G1616" s="23"/>
      <c r="H1616" s="23"/>
      <c r="I1616" s="23"/>
      <c r="J1616" s="23"/>
      <c r="K1616" s="23"/>
      <c r="L1616" s="23"/>
    </row>
    <row r="1617" spans="1:12" customFormat="1" ht="30" customHeight="1">
      <c r="A1617" s="21"/>
      <c r="B1617" s="21"/>
      <c r="C1617" s="160"/>
      <c r="D1617" s="163"/>
      <c r="E1617" s="164"/>
      <c r="F1617" s="159"/>
      <c r="G1617" s="23"/>
      <c r="H1617" s="23"/>
      <c r="I1617" s="23"/>
      <c r="J1617" s="23"/>
      <c r="K1617" s="23"/>
      <c r="L1617" s="23"/>
    </row>
    <row r="1618" spans="1:12" customFormat="1" ht="30" customHeight="1">
      <c r="A1618" s="21"/>
      <c r="B1618" s="21"/>
      <c r="C1618" s="160"/>
      <c r="D1618" s="163"/>
      <c r="E1618" s="164"/>
      <c r="F1618" s="159"/>
      <c r="G1618" s="23"/>
      <c r="H1618" s="23"/>
      <c r="I1618" s="23"/>
      <c r="J1618" s="23"/>
      <c r="K1618" s="23"/>
      <c r="L1618" s="23"/>
    </row>
    <row r="1619" spans="1:12" customFormat="1" ht="30" customHeight="1">
      <c r="A1619" s="21"/>
      <c r="B1619" s="21"/>
      <c r="C1619" s="160"/>
      <c r="D1619" s="163"/>
      <c r="E1619" s="164"/>
      <c r="F1619" s="159"/>
      <c r="G1619" s="23"/>
      <c r="H1619" s="23"/>
      <c r="I1619" s="23"/>
      <c r="J1619" s="23"/>
      <c r="K1619" s="23"/>
      <c r="L1619" s="23"/>
    </row>
    <row r="1620" spans="1:12" customFormat="1" ht="30" customHeight="1">
      <c r="A1620" s="21"/>
      <c r="B1620" s="21"/>
      <c r="C1620" s="160"/>
      <c r="D1620" s="163"/>
      <c r="E1620" s="164"/>
      <c r="F1620" s="159"/>
      <c r="G1620" s="23"/>
      <c r="H1620" s="23"/>
      <c r="I1620" s="23"/>
      <c r="J1620" s="23"/>
      <c r="K1620" s="23"/>
      <c r="L1620" s="23"/>
    </row>
    <row r="1621" spans="1:12" customFormat="1" ht="30" customHeight="1">
      <c r="A1621" s="21"/>
      <c r="B1621" s="21"/>
      <c r="C1621" s="160"/>
      <c r="D1621" s="163"/>
      <c r="E1621" s="164"/>
      <c r="F1621" s="159"/>
      <c r="G1621" s="23"/>
      <c r="H1621" s="23"/>
      <c r="I1621" s="23"/>
      <c r="J1621" s="23"/>
      <c r="K1621" s="23"/>
      <c r="L1621" s="23"/>
    </row>
    <row r="1622" spans="1:12" customFormat="1" ht="30" customHeight="1">
      <c r="A1622" s="21"/>
      <c r="B1622" s="21"/>
      <c r="C1622" s="160"/>
      <c r="D1622" s="163"/>
      <c r="E1622" s="164"/>
      <c r="F1622" s="159"/>
      <c r="G1622" s="23"/>
      <c r="H1622" s="23"/>
      <c r="I1622" s="23"/>
      <c r="J1622" s="23"/>
      <c r="K1622" s="23"/>
      <c r="L1622" s="23"/>
    </row>
    <row r="1623" spans="1:12" customFormat="1" ht="30" customHeight="1">
      <c r="A1623" s="21"/>
      <c r="B1623" s="21"/>
      <c r="C1623" s="160"/>
      <c r="D1623" s="163"/>
      <c r="E1623" s="164"/>
      <c r="F1623" s="159"/>
      <c r="G1623" s="23"/>
      <c r="H1623" s="23"/>
      <c r="I1623" s="23"/>
      <c r="J1623" s="23"/>
      <c r="K1623" s="23"/>
      <c r="L1623" s="23"/>
    </row>
    <row r="1624" spans="1:12" customFormat="1" ht="30" customHeight="1">
      <c r="A1624" s="21"/>
      <c r="B1624" s="21"/>
      <c r="C1624" s="160"/>
      <c r="D1624" s="163"/>
      <c r="E1624" s="164"/>
      <c r="F1624" s="159"/>
      <c r="G1624" s="23"/>
      <c r="H1624" s="23"/>
      <c r="I1624" s="23"/>
      <c r="J1624" s="23"/>
      <c r="K1624" s="23"/>
      <c r="L1624" s="23"/>
    </row>
    <row r="1625" spans="1:12" customFormat="1" ht="30" customHeight="1">
      <c r="A1625" s="21"/>
      <c r="B1625" s="21"/>
      <c r="C1625" s="160"/>
      <c r="D1625" s="163"/>
      <c r="E1625" s="164"/>
      <c r="F1625" s="159"/>
      <c r="G1625" s="23"/>
      <c r="H1625" s="23"/>
      <c r="I1625" s="23"/>
      <c r="J1625" s="23"/>
      <c r="K1625" s="23"/>
      <c r="L1625" s="23"/>
    </row>
    <row r="1626" spans="1:12" customFormat="1" ht="30" customHeight="1">
      <c r="A1626" s="21"/>
      <c r="B1626" s="21"/>
      <c r="C1626" s="160"/>
      <c r="D1626" s="163"/>
      <c r="E1626" s="164"/>
      <c r="F1626" s="159"/>
      <c r="G1626" s="23"/>
      <c r="H1626" s="23"/>
      <c r="I1626" s="23"/>
      <c r="J1626" s="23"/>
      <c r="K1626" s="23"/>
      <c r="L1626" s="23"/>
    </row>
    <row r="1627" spans="1:12" customFormat="1" ht="30" customHeight="1">
      <c r="A1627" s="21"/>
      <c r="B1627" s="21"/>
      <c r="C1627" s="160"/>
      <c r="D1627" s="163"/>
      <c r="E1627" s="164"/>
      <c r="F1627" s="159"/>
      <c r="G1627" s="23"/>
      <c r="H1627" s="23"/>
      <c r="I1627" s="23"/>
      <c r="J1627" s="23"/>
      <c r="K1627" s="23"/>
      <c r="L1627" s="23"/>
    </row>
    <row r="1628" spans="1:12" customFormat="1" ht="30" customHeight="1">
      <c r="A1628" s="21"/>
      <c r="B1628" s="21"/>
      <c r="C1628" s="160"/>
      <c r="D1628" s="163"/>
      <c r="E1628" s="164"/>
      <c r="F1628" s="159"/>
      <c r="G1628" s="23"/>
      <c r="H1628" s="23"/>
      <c r="I1628" s="23"/>
      <c r="J1628" s="23"/>
      <c r="K1628" s="23"/>
      <c r="L1628" s="23"/>
    </row>
    <row r="1629" spans="1:12" customFormat="1" ht="30" customHeight="1">
      <c r="A1629" s="21"/>
      <c r="B1629" s="21"/>
      <c r="C1629" s="160"/>
      <c r="D1629" s="163"/>
      <c r="E1629" s="164"/>
      <c r="F1629" s="159"/>
      <c r="G1629" s="23"/>
      <c r="H1629" s="23"/>
      <c r="I1629" s="23"/>
      <c r="J1629" s="23"/>
      <c r="K1629" s="23"/>
      <c r="L1629" s="23"/>
    </row>
    <row r="1630" spans="1:12" customFormat="1" ht="30" customHeight="1">
      <c r="A1630" s="21"/>
      <c r="B1630" s="21"/>
      <c r="C1630" s="160"/>
      <c r="D1630" s="163"/>
      <c r="E1630" s="164"/>
      <c r="F1630" s="159"/>
      <c r="G1630" s="23"/>
      <c r="H1630" s="23"/>
      <c r="I1630" s="23"/>
      <c r="J1630" s="23"/>
      <c r="K1630" s="23"/>
      <c r="L1630" s="23"/>
    </row>
    <row r="1631" spans="1:12" customFormat="1" ht="30" customHeight="1">
      <c r="A1631" s="21"/>
      <c r="B1631" s="21"/>
      <c r="C1631" s="160"/>
      <c r="D1631" s="163"/>
      <c r="E1631" s="164"/>
      <c r="F1631" s="159"/>
      <c r="G1631" s="23"/>
      <c r="H1631" s="23"/>
      <c r="I1631" s="23"/>
      <c r="J1631" s="23"/>
      <c r="K1631" s="23"/>
      <c r="L1631" s="23"/>
    </row>
    <row r="1632" spans="1:12" customFormat="1" ht="30" customHeight="1">
      <c r="A1632" s="21"/>
      <c r="B1632" s="21"/>
      <c r="C1632" s="160"/>
      <c r="D1632" s="163"/>
      <c r="E1632" s="164"/>
      <c r="F1632" s="159"/>
      <c r="G1632" s="23"/>
      <c r="H1632" s="23"/>
      <c r="I1632" s="23"/>
      <c r="J1632" s="23"/>
      <c r="K1632" s="23"/>
      <c r="L1632" s="23"/>
    </row>
    <row r="1633" spans="1:12" customFormat="1" ht="30" customHeight="1">
      <c r="A1633" s="21"/>
      <c r="B1633" s="21"/>
      <c r="C1633" s="160"/>
      <c r="D1633" s="163"/>
      <c r="E1633" s="164"/>
      <c r="F1633" s="159"/>
      <c r="G1633" s="23"/>
      <c r="H1633" s="23"/>
      <c r="I1633" s="23"/>
      <c r="J1633" s="23"/>
      <c r="K1633" s="23"/>
      <c r="L1633" s="23"/>
    </row>
    <row r="1634" spans="1:12" customFormat="1" ht="30" customHeight="1">
      <c r="A1634" s="21"/>
      <c r="B1634" s="21"/>
      <c r="C1634" s="160"/>
      <c r="D1634" s="163"/>
      <c r="E1634" s="164"/>
      <c r="F1634" s="159"/>
      <c r="G1634" s="23"/>
      <c r="H1634" s="23"/>
      <c r="I1634" s="23"/>
      <c r="J1634" s="23"/>
      <c r="K1634" s="23"/>
      <c r="L1634" s="23"/>
    </row>
    <row r="1635" spans="1:12" customFormat="1" ht="30" customHeight="1">
      <c r="A1635" s="21"/>
      <c r="B1635" s="21"/>
      <c r="C1635" s="160"/>
      <c r="D1635" s="163"/>
      <c r="E1635" s="164"/>
      <c r="F1635" s="159"/>
      <c r="G1635" s="23"/>
      <c r="H1635" s="23"/>
      <c r="I1635" s="23"/>
      <c r="J1635" s="23"/>
      <c r="K1635" s="23"/>
      <c r="L1635" s="23"/>
    </row>
    <row r="1636" spans="1:12" customFormat="1" ht="30" customHeight="1">
      <c r="A1636" s="21"/>
      <c r="B1636" s="21"/>
      <c r="C1636" s="160"/>
      <c r="D1636" s="163"/>
      <c r="E1636" s="164"/>
      <c r="F1636" s="159"/>
      <c r="G1636" s="23"/>
      <c r="H1636" s="23"/>
      <c r="I1636" s="23"/>
      <c r="J1636" s="23"/>
      <c r="K1636" s="23"/>
      <c r="L1636" s="23"/>
    </row>
    <row r="1637" spans="1:12" customFormat="1" ht="30" customHeight="1">
      <c r="A1637" s="21"/>
      <c r="B1637" s="21"/>
      <c r="C1637" s="160"/>
      <c r="D1637" s="163"/>
      <c r="E1637" s="164"/>
      <c r="F1637" s="159"/>
      <c r="G1637" s="23"/>
      <c r="H1637" s="23"/>
      <c r="I1637" s="23"/>
      <c r="J1637" s="23"/>
      <c r="K1637" s="23"/>
      <c r="L1637" s="23"/>
    </row>
    <row r="1638" spans="1:12" customFormat="1" ht="30" customHeight="1">
      <c r="A1638" s="21"/>
      <c r="B1638" s="21"/>
      <c r="C1638" s="160"/>
      <c r="D1638" s="163"/>
      <c r="E1638" s="164"/>
      <c r="F1638" s="159"/>
      <c r="G1638" s="23"/>
      <c r="H1638" s="23"/>
      <c r="I1638" s="23"/>
      <c r="J1638" s="23"/>
      <c r="K1638" s="23"/>
      <c r="L1638" s="23"/>
    </row>
    <row r="1639" spans="1:12" customFormat="1" ht="30" customHeight="1">
      <c r="A1639" s="21"/>
      <c r="B1639" s="21"/>
      <c r="C1639" s="160"/>
      <c r="D1639" s="163"/>
      <c r="E1639" s="164"/>
      <c r="F1639" s="159"/>
      <c r="G1639" s="23"/>
      <c r="H1639" s="23"/>
      <c r="I1639" s="23"/>
      <c r="J1639" s="23"/>
      <c r="K1639" s="23"/>
      <c r="L1639" s="23"/>
    </row>
    <row r="1640" spans="1:12" customFormat="1" ht="30" customHeight="1">
      <c r="A1640" s="21"/>
      <c r="B1640" s="21"/>
      <c r="C1640" s="160"/>
      <c r="D1640" s="163"/>
      <c r="E1640" s="164"/>
      <c r="F1640" s="159"/>
      <c r="G1640" s="23"/>
      <c r="H1640" s="23"/>
      <c r="I1640" s="23"/>
      <c r="J1640" s="23"/>
      <c r="K1640" s="23"/>
      <c r="L1640" s="23"/>
    </row>
    <row r="1641" spans="1:12" customFormat="1" ht="30" customHeight="1">
      <c r="A1641" s="21"/>
      <c r="B1641" s="21"/>
      <c r="C1641" s="160"/>
      <c r="D1641" s="163"/>
      <c r="E1641" s="164"/>
      <c r="F1641" s="159"/>
      <c r="G1641" s="23"/>
      <c r="H1641" s="23"/>
      <c r="I1641" s="23"/>
      <c r="J1641" s="23"/>
      <c r="K1641" s="23"/>
      <c r="L1641" s="23"/>
    </row>
    <row r="1642" spans="1:12" customFormat="1" ht="30" customHeight="1">
      <c r="A1642" s="21"/>
      <c r="B1642" s="21"/>
      <c r="C1642" s="160"/>
      <c r="D1642" s="163"/>
      <c r="E1642" s="164"/>
      <c r="F1642" s="159"/>
      <c r="G1642" s="23"/>
      <c r="H1642" s="23"/>
      <c r="I1642" s="23"/>
      <c r="J1642" s="23"/>
      <c r="K1642" s="23"/>
      <c r="L1642" s="23"/>
    </row>
    <row r="1643" spans="1:12" customFormat="1" ht="30" customHeight="1">
      <c r="A1643" s="21"/>
      <c r="B1643" s="21"/>
      <c r="C1643" s="160"/>
      <c r="D1643" s="163"/>
      <c r="E1643" s="164"/>
      <c r="F1643" s="159"/>
      <c r="G1643" s="23"/>
      <c r="H1643" s="23"/>
      <c r="I1643" s="23"/>
      <c r="J1643" s="23"/>
      <c r="K1643" s="23"/>
      <c r="L1643" s="23"/>
    </row>
    <row r="1644" spans="1:12" customFormat="1" ht="30" customHeight="1">
      <c r="A1644" s="21"/>
      <c r="B1644" s="21"/>
      <c r="C1644" s="160"/>
      <c r="D1644" s="163"/>
      <c r="E1644" s="164"/>
      <c r="F1644" s="159"/>
      <c r="G1644" s="23"/>
      <c r="H1644" s="23"/>
      <c r="I1644" s="23"/>
      <c r="J1644" s="23"/>
      <c r="K1644" s="23"/>
      <c r="L1644" s="23"/>
    </row>
    <row r="1645" spans="1:12" customFormat="1" ht="30" customHeight="1">
      <c r="A1645" s="21"/>
      <c r="B1645" s="21"/>
      <c r="C1645" s="160"/>
      <c r="D1645" s="163"/>
      <c r="E1645" s="164"/>
      <c r="F1645" s="159"/>
      <c r="G1645" s="23"/>
      <c r="H1645" s="23"/>
      <c r="I1645" s="23"/>
      <c r="J1645" s="23"/>
      <c r="K1645" s="23"/>
      <c r="L1645" s="23"/>
    </row>
    <row r="1646" spans="1:12" customFormat="1" ht="30" customHeight="1">
      <c r="A1646" s="21"/>
      <c r="B1646" s="21"/>
      <c r="C1646" s="160"/>
      <c r="D1646" s="163"/>
      <c r="E1646" s="164"/>
      <c r="F1646" s="159"/>
      <c r="G1646" s="23"/>
      <c r="H1646" s="23"/>
      <c r="I1646" s="23"/>
      <c r="J1646" s="23"/>
      <c r="K1646" s="23"/>
      <c r="L1646" s="23"/>
    </row>
    <row r="1647" spans="1:12" customFormat="1" ht="30" customHeight="1">
      <c r="A1647" s="21"/>
      <c r="B1647" s="21"/>
      <c r="C1647" s="160"/>
      <c r="D1647" s="163"/>
      <c r="E1647" s="164"/>
      <c r="F1647" s="159"/>
      <c r="G1647" s="23"/>
      <c r="H1647" s="23"/>
      <c r="I1647" s="23"/>
      <c r="J1647" s="23"/>
      <c r="K1647" s="23"/>
      <c r="L1647" s="23"/>
    </row>
    <row r="1648" spans="1:12" customFormat="1" ht="30" customHeight="1">
      <c r="A1648" s="21"/>
      <c r="B1648" s="21"/>
      <c r="C1648" s="160"/>
      <c r="D1648" s="163"/>
      <c r="E1648" s="164"/>
      <c r="F1648" s="159"/>
      <c r="G1648" s="23"/>
      <c r="H1648" s="23"/>
      <c r="I1648" s="23"/>
      <c r="J1648" s="23"/>
      <c r="K1648" s="23"/>
      <c r="L1648" s="23"/>
    </row>
    <row r="1649" spans="1:12" customFormat="1" ht="30" customHeight="1">
      <c r="A1649" s="21"/>
      <c r="B1649" s="21"/>
      <c r="C1649" s="160"/>
      <c r="D1649" s="163"/>
      <c r="E1649" s="164"/>
      <c r="F1649" s="159"/>
      <c r="G1649" s="23"/>
      <c r="H1649" s="23"/>
      <c r="I1649" s="23"/>
      <c r="J1649" s="23"/>
      <c r="K1649" s="23"/>
      <c r="L1649" s="23"/>
    </row>
    <row r="1650" spans="1:12" customFormat="1" ht="30" customHeight="1">
      <c r="A1650" s="21"/>
      <c r="B1650" s="21"/>
      <c r="C1650" s="160"/>
      <c r="D1650" s="163"/>
      <c r="E1650" s="164"/>
      <c r="F1650" s="159"/>
      <c r="G1650" s="23"/>
      <c r="H1650" s="23"/>
      <c r="I1650" s="23"/>
      <c r="J1650" s="23"/>
      <c r="K1650" s="23"/>
      <c r="L1650" s="23"/>
    </row>
    <row r="1651" spans="1:12" customFormat="1" ht="30" customHeight="1">
      <c r="A1651" s="21"/>
      <c r="B1651" s="21"/>
      <c r="C1651" s="160"/>
      <c r="D1651" s="163"/>
      <c r="E1651" s="164"/>
      <c r="F1651" s="159"/>
      <c r="G1651" s="23"/>
      <c r="H1651" s="23"/>
      <c r="I1651" s="23"/>
      <c r="J1651" s="23"/>
      <c r="K1651" s="23"/>
      <c r="L1651" s="23"/>
    </row>
    <row r="1652" spans="1:12" customFormat="1" ht="30" customHeight="1">
      <c r="A1652" s="21"/>
      <c r="B1652" s="21"/>
      <c r="C1652" s="160"/>
      <c r="D1652" s="163"/>
      <c r="E1652" s="164"/>
      <c r="F1652" s="159"/>
      <c r="G1652" s="23"/>
      <c r="H1652" s="23"/>
      <c r="I1652" s="23"/>
      <c r="J1652" s="23"/>
      <c r="K1652" s="23"/>
      <c r="L1652" s="23"/>
    </row>
    <row r="1653" spans="1:12" customFormat="1" ht="30" customHeight="1">
      <c r="A1653" s="21"/>
      <c r="B1653" s="21"/>
      <c r="C1653" s="160"/>
      <c r="D1653" s="163"/>
      <c r="E1653" s="164"/>
      <c r="F1653" s="159"/>
      <c r="G1653" s="23"/>
      <c r="H1653" s="23"/>
      <c r="I1653" s="23"/>
      <c r="J1653" s="23"/>
      <c r="K1653" s="23"/>
      <c r="L1653" s="23"/>
    </row>
    <row r="1654" spans="1:12" customFormat="1" ht="30" customHeight="1">
      <c r="A1654" s="21"/>
      <c r="B1654" s="21"/>
      <c r="C1654" s="160"/>
      <c r="D1654" s="163"/>
      <c r="E1654" s="164"/>
      <c r="F1654" s="159"/>
      <c r="G1654" s="23"/>
      <c r="H1654" s="23"/>
      <c r="I1654" s="23"/>
      <c r="J1654" s="23"/>
      <c r="K1654" s="23"/>
      <c r="L1654" s="23"/>
    </row>
    <row r="1655" spans="1:12" customFormat="1" ht="30" customHeight="1">
      <c r="A1655" s="21"/>
      <c r="B1655" s="21"/>
      <c r="C1655" s="160"/>
      <c r="D1655" s="163"/>
      <c r="E1655" s="164"/>
      <c r="F1655" s="159"/>
      <c r="G1655" s="23"/>
      <c r="H1655" s="23"/>
      <c r="I1655" s="23"/>
      <c r="J1655" s="23"/>
      <c r="K1655" s="23"/>
      <c r="L1655" s="23"/>
    </row>
    <row r="1656" spans="1:12" customFormat="1" ht="30" customHeight="1">
      <c r="A1656" s="21"/>
      <c r="B1656" s="21"/>
      <c r="C1656" s="160"/>
      <c r="D1656" s="163"/>
      <c r="E1656" s="164"/>
      <c r="F1656" s="159"/>
      <c r="G1656" s="23"/>
      <c r="H1656" s="23"/>
      <c r="I1656" s="23"/>
      <c r="J1656" s="23"/>
      <c r="K1656" s="23"/>
      <c r="L1656" s="23"/>
    </row>
    <row r="1657" spans="1:12" customFormat="1" ht="30" customHeight="1">
      <c r="A1657" s="21"/>
      <c r="B1657" s="21"/>
      <c r="C1657" s="160"/>
      <c r="D1657" s="163"/>
      <c r="E1657" s="164"/>
      <c r="F1657" s="159"/>
      <c r="G1657" s="23"/>
      <c r="H1657" s="23"/>
      <c r="I1657" s="23"/>
      <c r="J1657" s="23"/>
      <c r="K1657" s="23"/>
      <c r="L1657" s="23"/>
    </row>
    <row r="1658" spans="1:12" customFormat="1" ht="30" customHeight="1">
      <c r="A1658" s="21"/>
      <c r="B1658" s="21"/>
      <c r="C1658" s="160"/>
      <c r="D1658" s="163"/>
      <c r="E1658" s="164"/>
      <c r="F1658" s="159"/>
      <c r="G1658" s="23"/>
      <c r="H1658" s="23"/>
      <c r="I1658" s="23"/>
      <c r="J1658" s="23"/>
      <c r="K1658" s="23"/>
      <c r="L1658" s="23"/>
    </row>
    <row r="1659" spans="1:12" customFormat="1" ht="30" customHeight="1">
      <c r="A1659" s="21"/>
      <c r="B1659" s="21"/>
      <c r="C1659" s="160"/>
      <c r="D1659" s="163"/>
      <c r="E1659" s="164"/>
      <c r="F1659" s="159"/>
      <c r="G1659" s="23"/>
      <c r="H1659" s="23"/>
      <c r="I1659" s="23"/>
      <c r="J1659" s="23"/>
      <c r="K1659" s="23"/>
      <c r="L1659" s="23"/>
    </row>
    <row r="1660" spans="1:12" customFormat="1" ht="30" customHeight="1">
      <c r="A1660" s="21"/>
      <c r="B1660" s="21"/>
      <c r="C1660" s="160"/>
      <c r="D1660" s="163"/>
      <c r="E1660" s="164"/>
      <c r="F1660" s="159"/>
      <c r="G1660" s="23"/>
      <c r="H1660" s="23"/>
      <c r="I1660" s="23"/>
      <c r="J1660" s="23"/>
      <c r="K1660" s="23"/>
      <c r="L1660" s="23"/>
    </row>
    <row r="1661" spans="1:12" customFormat="1" ht="30" customHeight="1">
      <c r="A1661" s="21"/>
      <c r="B1661" s="21"/>
      <c r="C1661" s="160"/>
      <c r="D1661" s="163"/>
      <c r="E1661" s="164"/>
      <c r="F1661" s="159"/>
      <c r="G1661" s="23"/>
      <c r="H1661" s="23"/>
      <c r="I1661" s="23"/>
      <c r="J1661" s="23"/>
      <c r="K1661" s="23"/>
      <c r="L1661" s="23"/>
    </row>
    <row r="1662" spans="1:12" customFormat="1" ht="30" customHeight="1">
      <c r="A1662" s="21"/>
      <c r="B1662" s="21"/>
      <c r="C1662" s="160"/>
      <c r="D1662" s="163"/>
      <c r="E1662" s="164"/>
      <c r="F1662" s="159"/>
      <c r="G1662" s="23"/>
      <c r="H1662" s="23"/>
      <c r="I1662" s="23"/>
      <c r="J1662" s="23"/>
      <c r="K1662" s="23"/>
      <c r="L1662" s="23"/>
    </row>
    <row r="1663" spans="1:12" customFormat="1" ht="30" customHeight="1">
      <c r="A1663" s="21"/>
      <c r="B1663" s="21"/>
      <c r="C1663" s="160"/>
      <c r="D1663" s="163"/>
      <c r="E1663" s="164"/>
      <c r="F1663" s="159"/>
      <c r="G1663" s="23"/>
      <c r="H1663" s="23"/>
      <c r="I1663" s="23"/>
      <c r="J1663" s="23"/>
      <c r="K1663" s="23"/>
      <c r="L1663" s="23"/>
    </row>
    <row r="1664" spans="1:12" customFormat="1" ht="30" customHeight="1">
      <c r="A1664" s="21"/>
      <c r="B1664" s="21"/>
      <c r="C1664" s="160"/>
      <c r="D1664" s="163"/>
      <c r="E1664" s="164"/>
      <c r="F1664" s="159"/>
      <c r="G1664" s="23"/>
      <c r="H1664" s="23"/>
      <c r="I1664" s="23"/>
      <c r="J1664" s="23"/>
      <c r="K1664" s="23"/>
      <c r="L1664" s="23"/>
    </row>
    <row r="1665" spans="1:12" customFormat="1" ht="30" customHeight="1">
      <c r="A1665" s="21"/>
      <c r="B1665" s="21"/>
      <c r="C1665" s="160"/>
      <c r="D1665" s="163"/>
      <c r="E1665" s="164"/>
      <c r="F1665" s="159"/>
      <c r="G1665" s="23"/>
      <c r="H1665" s="23"/>
      <c r="I1665" s="23"/>
      <c r="J1665" s="23"/>
      <c r="K1665" s="23"/>
      <c r="L1665" s="23"/>
    </row>
    <row r="1666" spans="1:12" customFormat="1" ht="30" customHeight="1">
      <c r="A1666" s="21"/>
      <c r="B1666" s="21"/>
      <c r="C1666" s="160"/>
      <c r="D1666" s="163"/>
      <c r="E1666" s="164"/>
      <c r="F1666" s="159"/>
      <c r="G1666" s="23"/>
      <c r="H1666" s="23"/>
      <c r="I1666" s="23"/>
      <c r="J1666" s="23"/>
      <c r="K1666" s="23"/>
      <c r="L1666" s="23"/>
    </row>
    <row r="1667" spans="1:12" customFormat="1" ht="30" customHeight="1">
      <c r="A1667" s="21"/>
      <c r="B1667" s="21"/>
      <c r="C1667" s="160"/>
      <c r="D1667" s="163"/>
      <c r="E1667" s="164"/>
      <c r="F1667" s="159"/>
      <c r="G1667" s="23"/>
      <c r="H1667" s="23"/>
      <c r="I1667" s="23"/>
      <c r="J1667" s="23"/>
      <c r="K1667" s="23"/>
      <c r="L1667" s="23"/>
    </row>
    <row r="1668" spans="1:12" customFormat="1" ht="30" customHeight="1">
      <c r="A1668" s="21"/>
      <c r="B1668" s="21"/>
      <c r="C1668" s="160"/>
      <c r="D1668" s="163"/>
      <c r="E1668" s="164"/>
      <c r="F1668" s="159"/>
      <c r="G1668" s="23"/>
      <c r="H1668" s="23"/>
      <c r="I1668" s="23"/>
      <c r="J1668" s="23"/>
      <c r="K1668" s="23"/>
      <c r="L1668" s="23"/>
    </row>
    <row r="1669" spans="1:12" customFormat="1" ht="30" customHeight="1">
      <c r="A1669" s="21"/>
      <c r="B1669" s="21"/>
      <c r="C1669" s="160"/>
      <c r="D1669" s="163"/>
      <c r="E1669" s="164"/>
      <c r="F1669" s="159"/>
      <c r="G1669" s="23"/>
      <c r="H1669" s="23"/>
      <c r="I1669" s="23"/>
      <c r="J1669" s="23"/>
      <c r="K1669" s="23"/>
      <c r="L1669" s="23"/>
    </row>
    <row r="1670" spans="1:12" customFormat="1" ht="30" customHeight="1">
      <c r="A1670" s="21"/>
      <c r="B1670" s="21"/>
      <c r="C1670" s="160"/>
      <c r="D1670" s="163"/>
      <c r="E1670" s="164"/>
      <c r="F1670" s="159"/>
      <c r="G1670" s="23"/>
      <c r="H1670" s="23"/>
      <c r="I1670" s="23"/>
      <c r="J1670" s="23"/>
      <c r="K1670" s="23"/>
      <c r="L1670" s="23"/>
    </row>
    <row r="1671" spans="1:12" customFormat="1" ht="30" customHeight="1">
      <c r="A1671" s="21"/>
      <c r="B1671" s="21"/>
      <c r="C1671" s="160"/>
      <c r="D1671" s="163"/>
      <c r="E1671" s="164"/>
      <c r="F1671" s="159"/>
      <c r="G1671" s="23"/>
      <c r="H1671" s="23"/>
      <c r="I1671" s="23"/>
      <c r="J1671" s="23"/>
      <c r="K1671" s="23"/>
      <c r="L1671" s="23"/>
    </row>
    <row r="1672" spans="1:12" customFormat="1" ht="30" customHeight="1">
      <c r="A1672" s="21"/>
      <c r="B1672" s="21"/>
      <c r="C1672" s="160"/>
      <c r="D1672" s="163"/>
      <c r="E1672" s="164"/>
      <c r="F1672" s="159"/>
      <c r="G1672" s="23"/>
      <c r="H1672" s="23"/>
      <c r="I1672" s="23"/>
      <c r="J1672" s="23"/>
      <c r="K1672" s="23"/>
      <c r="L1672" s="23"/>
    </row>
    <row r="1673" spans="1:12" customFormat="1" ht="30" customHeight="1">
      <c r="A1673" s="21"/>
      <c r="B1673" s="21"/>
      <c r="C1673" s="160"/>
      <c r="D1673" s="163"/>
      <c r="E1673" s="164"/>
      <c r="F1673" s="159"/>
      <c r="G1673" s="23"/>
      <c r="H1673" s="23"/>
      <c r="I1673" s="23"/>
      <c r="J1673" s="23"/>
      <c r="K1673" s="23"/>
      <c r="L1673" s="23"/>
    </row>
    <row r="1674" spans="1:12" customFormat="1" ht="30" customHeight="1">
      <c r="A1674" s="21"/>
      <c r="B1674" s="21"/>
      <c r="C1674" s="160"/>
      <c r="D1674" s="163"/>
      <c r="E1674" s="164"/>
      <c r="F1674" s="159"/>
      <c r="G1674" s="23"/>
      <c r="H1674" s="23"/>
      <c r="I1674" s="23"/>
      <c r="J1674" s="23"/>
      <c r="K1674" s="23"/>
      <c r="L1674" s="23"/>
    </row>
    <row r="1675" spans="1:12" customFormat="1" ht="30" customHeight="1">
      <c r="A1675" s="21"/>
      <c r="B1675" s="21"/>
      <c r="C1675" s="160"/>
      <c r="D1675" s="163"/>
      <c r="E1675" s="164"/>
      <c r="F1675" s="159"/>
      <c r="G1675" s="23"/>
      <c r="H1675" s="23"/>
      <c r="I1675" s="23"/>
      <c r="J1675" s="23"/>
      <c r="K1675" s="23"/>
      <c r="L1675" s="23"/>
    </row>
    <row r="1676" spans="1:12" customFormat="1" ht="30" customHeight="1">
      <c r="A1676" s="21"/>
      <c r="B1676" s="21"/>
      <c r="C1676" s="160"/>
      <c r="D1676" s="163"/>
      <c r="E1676" s="164"/>
      <c r="F1676" s="159"/>
      <c r="G1676" s="23"/>
      <c r="H1676" s="23"/>
      <c r="I1676" s="23"/>
      <c r="J1676" s="23"/>
      <c r="K1676" s="23"/>
      <c r="L1676" s="23"/>
    </row>
    <row r="1677" spans="1:12" customFormat="1" ht="30" customHeight="1">
      <c r="A1677" s="21"/>
      <c r="B1677" s="21"/>
      <c r="C1677" s="160"/>
      <c r="D1677" s="163"/>
      <c r="E1677" s="164"/>
      <c r="F1677" s="159"/>
      <c r="G1677" s="23"/>
      <c r="H1677" s="23"/>
      <c r="I1677" s="23"/>
      <c r="J1677" s="23"/>
      <c r="K1677" s="23"/>
      <c r="L1677" s="23"/>
    </row>
    <row r="1678" spans="1:12" customFormat="1" ht="30" customHeight="1">
      <c r="A1678" s="21"/>
      <c r="B1678" s="21"/>
      <c r="C1678" s="160"/>
      <c r="D1678" s="163"/>
      <c r="E1678" s="164"/>
      <c r="F1678" s="159"/>
      <c r="G1678" s="23"/>
      <c r="H1678" s="23"/>
      <c r="I1678" s="23"/>
      <c r="J1678" s="23"/>
      <c r="K1678" s="23"/>
      <c r="L1678" s="23"/>
    </row>
    <row r="1679" spans="1:12" customFormat="1" ht="30" customHeight="1">
      <c r="A1679" s="21"/>
      <c r="B1679" s="21"/>
      <c r="C1679" s="160"/>
      <c r="D1679" s="163"/>
      <c r="E1679" s="164"/>
      <c r="F1679" s="159"/>
      <c r="G1679" s="23"/>
      <c r="H1679" s="23"/>
      <c r="I1679" s="23"/>
      <c r="J1679" s="23"/>
      <c r="K1679" s="23"/>
      <c r="L1679" s="23"/>
    </row>
    <row r="1680" spans="1:12" customFormat="1" ht="30" customHeight="1">
      <c r="A1680" s="21"/>
      <c r="B1680" s="21"/>
      <c r="C1680" s="160"/>
      <c r="D1680" s="163"/>
      <c r="E1680" s="164"/>
      <c r="F1680" s="159"/>
      <c r="G1680" s="23"/>
      <c r="H1680" s="23"/>
      <c r="I1680" s="23"/>
      <c r="J1680" s="23"/>
      <c r="K1680" s="23"/>
      <c r="L1680" s="23"/>
    </row>
    <row r="1681" spans="1:12" customFormat="1" ht="30" customHeight="1">
      <c r="A1681" s="21"/>
      <c r="B1681" s="21"/>
      <c r="C1681" s="160"/>
      <c r="D1681" s="163"/>
      <c r="E1681" s="164"/>
      <c r="F1681" s="159"/>
      <c r="G1681" s="23"/>
      <c r="H1681" s="23"/>
      <c r="I1681" s="23"/>
      <c r="J1681" s="23"/>
      <c r="K1681" s="23"/>
      <c r="L1681" s="23"/>
    </row>
    <row r="1682" spans="1:12" customFormat="1" ht="30" customHeight="1">
      <c r="A1682" s="21"/>
      <c r="B1682" s="21"/>
      <c r="C1682" s="160"/>
      <c r="D1682" s="163"/>
      <c r="E1682" s="164"/>
      <c r="F1682" s="159"/>
      <c r="G1682" s="23"/>
      <c r="H1682" s="23"/>
      <c r="I1682" s="23"/>
      <c r="J1682" s="23"/>
      <c r="K1682" s="23"/>
      <c r="L1682" s="23"/>
    </row>
    <row r="1683" spans="1:12" customFormat="1" ht="30" customHeight="1">
      <c r="A1683" s="21"/>
      <c r="B1683" s="21"/>
      <c r="C1683" s="160"/>
      <c r="D1683" s="163"/>
      <c r="E1683" s="164"/>
      <c r="F1683" s="159"/>
      <c r="G1683" s="23"/>
      <c r="H1683" s="23"/>
      <c r="I1683" s="23"/>
      <c r="J1683" s="23"/>
      <c r="K1683" s="23"/>
      <c r="L1683" s="23"/>
    </row>
    <row r="1684" spans="1:12" customFormat="1" ht="30" customHeight="1">
      <c r="A1684" s="21"/>
      <c r="B1684" s="21"/>
      <c r="C1684" s="160"/>
      <c r="D1684" s="163"/>
      <c r="E1684" s="164"/>
      <c r="F1684" s="159"/>
      <c r="G1684" s="23"/>
      <c r="H1684" s="23"/>
      <c r="I1684" s="23"/>
      <c r="J1684" s="23"/>
      <c r="K1684" s="23"/>
      <c r="L1684" s="23"/>
    </row>
    <row r="1685" spans="1:12" customFormat="1" ht="30" customHeight="1">
      <c r="A1685" s="21"/>
      <c r="B1685" s="21"/>
      <c r="C1685" s="160"/>
      <c r="D1685" s="163"/>
      <c r="E1685" s="164"/>
      <c r="F1685" s="159"/>
      <c r="G1685" s="23"/>
      <c r="H1685" s="23"/>
      <c r="I1685" s="23"/>
      <c r="J1685" s="23"/>
      <c r="K1685" s="23"/>
      <c r="L1685" s="23"/>
    </row>
    <row r="1686" spans="1:12" customFormat="1" ht="30" customHeight="1">
      <c r="A1686" s="21"/>
      <c r="B1686" s="21"/>
      <c r="C1686" s="160"/>
      <c r="D1686" s="163"/>
      <c r="E1686" s="164"/>
      <c r="F1686" s="159"/>
      <c r="G1686" s="23"/>
      <c r="H1686" s="23"/>
      <c r="I1686" s="23"/>
      <c r="J1686" s="23"/>
      <c r="K1686" s="23"/>
      <c r="L1686" s="23"/>
    </row>
    <row r="1687" spans="1:12" customFormat="1" ht="30" customHeight="1">
      <c r="A1687" s="21"/>
      <c r="B1687" s="21"/>
      <c r="C1687" s="160"/>
      <c r="D1687" s="163"/>
      <c r="E1687" s="164"/>
      <c r="F1687" s="159"/>
      <c r="G1687" s="23"/>
      <c r="H1687" s="23"/>
      <c r="I1687" s="23"/>
      <c r="J1687" s="23"/>
      <c r="K1687" s="23"/>
      <c r="L1687" s="23"/>
    </row>
    <row r="1688" spans="1:12" customFormat="1" ht="30" customHeight="1">
      <c r="A1688" s="21"/>
      <c r="B1688" s="21"/>
      <c r="C1688" s="160"/>
      <c r="D1688" s="163"/>
      <c r="E1688" s="164"/>
      <c r="F1688" s="159"/>
      <c r="G1688" s="23"/>
      <c r="H1688" s="23"/>
      <c r="I1688" s="23"/>
      <c r="J1688" s="23"/>
      <c r="K1688" s="23"/>
      <c r="L1688" s="23"/>
    </row>
    <row r="1689" spans="1:12" customFormat="1" ht="30" customHeight="1">
      <c r="A1689" s="21"/>
      <c r="B1689" s="21"/>
      <c r="C1689" s="160"/>
      <c r="D1689" s="163"/>
      <c r="E1689" s="164"/>
      <c r="F1689" s="159"/>
      <c r="G1689" s="23"/>
      <c r="H1689" s="23"/>
      <c r="I1689" s="23"/>
      <c r="J1689" s="23"/>
      <c r="K1689" s="23"/>
      <c r="L1689" s="23"/>
    </row>
    <row r="1690" spans="1:12" customFormat="1" ht="30" customHeight="1">
      <c r="A1690" s="21"/>
      <c r="B1690" s="21"/>
      <c r="C1690" s="160"/>
      <c r="D1690" s="163"/>
      <c r="E1690" s="164"/>
      <c r="F1690" s="159"/>
      <c r="G1690" s="23"/>
      <c r="H1690" s="23"/>
      <c r="I1690" s="23"/>
      <c r="J1690" s="23"/>
      <c r="K1690" s="23"/>
      <c r="L1690" s="23"/>
    </row>
    <row r="1691" spans="1:12" customFormat="1" ht="30" customHeight="1">
      <c r="A1691" s="21"/>
      <c r="B1691" s="21"/>
      <c r="C1691" s="160"/>
      <c r="D1691" s="163"/>
      <c r="E1691" s="164"/>
      <c r="F1691" s="159"/>
      <c r="G1691" s="23"/>
      <c r="H1691" s="23"/>
      <c r="I1691" s="23"/>
      <c r="J1691" s="23"/>
      <c r="K1691" s="23"/>
      <c r="L1691" s="23"/>
    </row>
    <row r="1692" spans="1:12" customFormat="1" ht="30" customHeight="1">
      <c r="A1692" s="21"/>
      <c r="B1692" s="21"/>
      <c r="C1692" s="160"/>
      <c r="D1692" s="163"/>
      <c r="E1692" s="164"/>
      <c r="F1692" s="159"/>
      <c r="G1692" s="23"/>
      <c r="H1692" s="23"/>
      <c r="I1692" s="23"/>
      <c r="J1692" s="23"/>
      <c r="K1692" s="23"/>
      <c r="L1692" s="23"/>
    </row>
    <row r="1693" spans="1:12" customFormat="1" ht="30" customHeight="1">
      <c r="A1693" s="21"/>
      <c r="B1693" s="21"/>
      <c r="C1693" s="160"/>
      <c r="D1693" s="163"/>
      <c r="E1693" s="164"/>
      <c r="F1693" s="159"/>
      <c r="G1693" s="23"/>
      <c r="H1693" s="23"/>
      <c r="I1693" s="23"/>
      <c r="J1693" s="23"/>
      <c r="K1693" s="23"/>
      <c r="L1693" s="23"/>
    </row>
    <row r="1694" spans="1:12" customFormat="1" ht="30" customHeight="1">
      <c r="A1694" s="21"/>
      <c r="B1694" s="21"/>
      <c r="C1694" s="160"/>
      <c r="D1694" s="163"/>
      <c r="E1694" s="164"/>
      <c r="F1694" s="159"/>
      <c r="G1694" s="23"/>
      <c r="H1694" s="23"/>
      <c r="I1694" s="23"/>
      <c r="J1694" s="23"/>
      <c r="K1694" s="23"/>
      <c r="L1694" s="23"/>
    </row>
    <row r="1695" spans="1:12" customFormat="1" ht="30" customHeight="1">
      <c r="A1695" s="21"/>
      <c r="B1695" s="21"/>
      <c r="C1695" s="160"/>
      <c r="D1695" s="163"/>
      <c r="E1695" s="164"/>
      <c r="F1695" s="159"/>
      <c r="G1695" s="23"/>
      <c r="H1695" s="23"/>
      <c r="I1695" s="23"/>
      <c r="J1695" s="23"/>
      <c r="K1695" s="23"/>
      <c r="L1695" s="23"/>
    </row>
    <row r="1696" spans="1:12" customFormat="1" ht="30" customHeight="1">
      <c r="A1696" s="21"/>
      <c r="B1696" s="21"/>
      <c r="C1696" s="160"/>
      <c r="D1696" s="163"/>
      <c r="E1696" s="164"/>
      <c r="F1696" s="159"/>
      <c r="G1696" s="23"/>
      <c r="H1696" s="23"/>
      <c r="I1696" s="23"/>
      <c r="J1696" s="23"/>
      <c r="K1696" s="23"/>
      <c r="L1696" s="23"/>
    </row>
    <row r="1697" spans="1:12" customFormat="1" ht="30" customHeight="1">
      <c r="A1697" s="21"/>
      <c r="B1697" s="21"/>
      <c r="C1697" s="160"/>
      <c r="D1697" s="163"/>
      <c r="E1697" s="164"/>
      <c r="F1697" s="159"/>
      <c r="G1697" s="23"/>
      <c r="H1697" s="23"/>
      <c r="I1697" s="23"/>
      <c r="J1697" s="23"/>
      <c r="K1697" s="23"/>
      <c r="L1697" s="23"/>
    </row>
    <row r="1698" spans="1:12" customFormat="1" ht="30" customHeight="1">
      <c r="A1698" s="21"/>
      <c r="B1698" s="21"/>
      <c r="C1698" s="160"/>
      <c r="D1698" s="163"/>
      <c r="E1698" s="164"/>
      <c r="F1698" s="159"/>
      <c r="G1698" s="23"/>
      <c r="H1698" s="23"/>
      <c r="I1698" s="23"/>
      <c r="J1698" s="23"/>
      <c r="K1698" s="23"/>
      <c r="L1698" s="23"/>
    </row>
    <row r="1699" spans="1:12" customFormat="1" ht="30" customHeight="1">
      <c r="A1699" s="21"/>
      <c r="B1699" s="21"/>
      <c r="C1699" s="160"/>
      <c r="D1699" s="163"/>
      <c r="E1699" s="164"/>
      <c r="F1699" s="159"/>
      <c r="G1699" s="23"/>
      <c r="H1699" s="23"/>
      <c r="I1699" s="23"/>
      <c r="J1699" s="23"/>
      <c r="K1699" s="23"/>
      <c r="L1699" s="23"/>
    </row>
    <row r="1700" spans="1:12" customFormat="1" ht="30" customHeight="1">
      <c r="A1700" s="21"/>
      <c r="B1700" s="21"/>
      <c r="C1700" s="160"/>
      <c r="D1700" s="163"/>
      <c r="E1700" s="164"/>
      <c r="F1700" s="159"/>
      <c r="G1700" s="23"/>
      <c r="H1700" s="23"/>
      <c r="I1700" s="23"/>
      <c r="J1700" s="23"/>
      <c r="K1700" s="23"/>
      <c r="L1700" s="23"/>
    </row>
    <row r="1701" spans="1:12" customFormat="1" ht="30" customHeight="1">
      <c r="A1701" s="21"/>
      <c r="B1701" s="21"/>
      <c r="C1701" s="160"/>
      <c r="D1701" s="163"/>
      <c r="E1701" s="164"/>
      <c r="F1701" s="159"/>
      <c r="G1701" s="23"/>
      <c r="H1701" s="23"/>
      <c r="I1701" s="23"/>
      <c r="J1701" s="23"/>
      <c r="K1701" s="23"/>
      <c r="L1701" s="23"/>
    </row>
    <row r="1702" spans="1:12" customFormat="1" ht="30" customHeight="1">
      <c r="A1702" s="21"/>
      <c r="B1702" s="21"/>
      <c r="C1702" s="160"/>
      <c r="D1702" s="163"/>
      <c r="E1702" s="164"/>
      <c r="F1702" s="159"/>
      <c r="G1702" s="23"/>
      <c r="H1702" s="23"/>
      <c r="I1702" s="23"/>
      <c r="J1702" s="23"/>
      <c r="K1702" s="23"/>
      <c r="L1702" s="23"/>
    </row>
    <row r="1703" spans="1:12" customFormat="1" ht="30" customHeight="1">
      <c r="A1703" s="21"/>
      <c r="B1703" s="21"/>
      <c r="C1703" s="160"/>
      <c r="D1703" s="163"/>
      <c r="E1703" s="164"/>
      <c r="F1703" s="159"/>
      <c r="G1703" s="23"/>
      <c r="H1703" s="23"/>
      <c r="I1703" s="23"/>
      <c r="J1703" s="23"/>
      <c r="K1703" s="23"/>
      <c r="L1703" s="23"/>
    </row>
    <row r="1704" spans="1:12" customFormat="1" ht="30" customHeight="1">
      <c r="A1704" s="21"/>
      <c r="B1704" s="21"/>
      <c r="C1704" s="160"/>
      <c r="D1704" s="163"/>
      <c r="E1704" s="164"/>
      <c r="F1704" s="159"/>
      <c r="G1704" s="23"/>
      <c r="H1704" s="23"/>
      <c r="I1704" s="23"/>
      <c r="J1704" s="23"/>
      <c r="K1704" s="23"/>
      <c r="L1704" s="23"/>
    </row>
    <row r="1705" spans="1:12" customFormat="1" ht="30" customHeight="1">
      <c r="A1705" s="21"/>
      <c r="B1705" s="21"/>
      <c r="C1705" s="160"/>
      <c r="D1705" s="163"/>
      <c r="E1705" s="164"/>
      <c r="F1705" s="159"/>
      <c r="G1705" s="23"/>
      <c r="H1705" s="23"/>
      <c r="I1705" s="23"/>
      <c r="J1705" s="23"/>
      <c r="K1705" s="23"/>
      <c r="L1705" s="23"/>
    </row>
    <row r="1706" spans="1:12" customFormat="1" ht="30" customHeight="1">
      <c r="A1706" s="21"/>
      <c r="B1706" s="21"/>
      <c r="C1706" s="160"/>
      <c r="D1706" s="163"/>
      <c r="E1706" s="164"/>
      <c r="F1706" s="159"/>
      <c r="G1706" s="23"/>
      <c r="H1706" s="23"/>
      <c r="I1706" s="23"/>
      <c r="J1706" s="23"/>
      <c r="K1706" s="23"/>
      <c r="L1706" s="23"/>
    </row>
    <row r="1707" spans="1:12" customFormat="1" ht="30" customHeight="1">
      <c r="A1707" s="21"/>
      <c r="B1707" s="21"/>
      <c r="C1707" s="160"/>
      <c r="D1707" s="163"/>
      <c r="E1707" s="164"/>
      <c r="F1707" s="159"/>
      <c r="G1707" s="23"/>
      <c r="H1707" s="23"/>
      <c r="I1707" s="23"/>
      <c r="J1707" s="23"/>
      <c r="K1707" s="23"/>
      <c r="L1707" s="23"/>
    </row>
    <row r="1708" spans="1:12" customFormat="1" ht="30" customHeight="1">
      <c r="A1708" s="21"/>
      <c r="B1708" s="21"/>
      <c r="C1708" s="160"/>
      <c r="D1708" s="163"/>
      <c r="E1708" s="164"/>
      <c r="F1708" s="159"/>
      <c r="G1708" s="23"/>
      <c r="H1708" s="23"/>
      <c r="I1708" s="23"/>
      <c r="J1708" s="23"/>
      <c r="K1708" s="23"/>
      <c r="L1708" s="23"/>
    </row>
    <row r="1709" spans="1:12" customFormat="1" ht="30" customHeight="1">
      <c r="A1709" s="21"/>
      <c r="B1709" s="21"/>
      <c r="C1709" s="160"/>
      <c r="D1709" s="163"/>
      <c r="E1709" s="164"/>
      <c r="F1709" s="159"/>
      <c r="G1709" s="23"/>
      <c r="H1709" s="23"/>
      <c r="I1709" s="23"/>
      <c r="J1709" s="23"/>
      <c r="K1709" s="23"/>
      <c r="L1709" s="23"/>
    </row>
    <row r="1710" spans="1:12" customFormat="1" ht="30" customHeight="1">
      <c r="A1710" s="21"/>
      <c r="B1710" s="21"/>
      <c r="C1710" s="160"/>
      <c r="D1710" s="163"/>
      <c r="E1710" s="164"/>
      <c r="F1710" s="159"/>
      <c r="G1710" s="23"/>
      <c r="H1710" s="23"/>
      <c r="I1710" s="23"/>
      <c r="J1710" s="23"/>
      <c r="K1710" s="23"/>
      <c r="L1710" s="23"/>
    </row>
    <row r="1711" spans="1:12" customFormat="1" ht="30" customHeight="1">
      <c r="A1711" s="21"/>
      <c r="B1711" s="21"/>
      <c r="C1711" s="160"/>
      <c r="D1711" s="163"/>
      <c r="E1711" s="164"/>
      <c r="F1711" s="159"/>
      <c r="G1711" s="23"/>
      <c r="H1711" s="23"/>
      <c r="I1711" s="23"/>
      <c r="J1711" s="23"/>
      <c r="K1711" s="23"/>
      <c r="L1711" s="23"/>
    </row>
    <row r="1712" spans="1:12" customFormat="1" ht="30" customHeight="1">
      <c r="A1712" s="21"/>
      <c r="B1712" s="21"/>
      <c r="C1712" s="160"/>
      <c r="D1712" s="163"/>
      <c r="E1712" s="164"/>
      <c r="F1712" s="159"/>
      <c r="G1712" s="23"/>
      <c r="H1712" s="23"/>
      <c r="I1712" s="23"/>
      <c r="J1712" s="23"/>
      <c r="K1712" s="23"/>
      <c r="L1712" s="23"/>
    </row>
    <row r="1713" spans="1:12" customFormat="1" ht="30" customHeight="1">
      <c r="A1713" s="21"/>
      <c r="B1713" s="21"/>
      <c r="C1713" s="160"/>
      <c r="D1713" s="163"/>
      <c r="E1713" s="164"/>
      <c r="F1713" s="159"/>
      <c r="G1713" s="23"/>
      <c r="H1713" s="23"/>
      <c r="I1713" s="23"/>
      <c r="J1713" s="23"/>
      <c r="K1713" s="23"/>
      <c r="L1713" s="23"/>
    </row>
    <row r="1714" spans="1:12" customFormat="1" ht="30" customHeight="1">
      <c r="A1714" s="21"/>
      <c r="B1714" s="21"/>
      <c r="C1714" s="160"/>
      <c r="D1714" s="163"/>
      <c r="E1714" s="164"/>
      <c r="F1714" s="159"/>
      <c r="G1714" s="23"/>
      <c r="H1714" s="23"/>
      <c r="I1714" s="23"/>
      <c r="J1714" s="23"/>
      <c r="K1714" s="23"/>
      <c r="L1714" s="23"/>
    </row>
    <row r="1715" spans="1:12" customFormat="1" ht="30" customHeight="1">
      <c r="A1715" s="21"/>
      <c r="B1715" s="21"/>
      <c r="C1715" s="160"/>
      <c r="D1715" s="163"/>
      <c r="E1715" s="164"/>
      <c r="F1715" s="159"/>
      <c r="G1715" s="23"/>
      <c r="H1715" s="23"/>
      <c r="I1715" s="23"/>
      <c r="J1715" s="23"/>
      <c r="K1715" s="23"/>
      <c r="L1715" s="23"/>
    </row>
    <row r="1716" spans="1:12" customFormat="1" ht="30" customHeight="1">
      <c r="A1716" s="21"/>
      <c r="B1716" s="21"/>
      <c r="C1716" s="160"/>
      <c r="D1716" s="163"/>
      <c r="E1716" s="164"/>
      <c r="F1716" s="159"/>
      <c r="G1716" s="23"/>
      <c r="H1716" s="23"/>
      <c r="I1716" s="23"/>
      <c r="J1716" s="23"/>
      <c r="K1716" s="23"/>
      <c r="L1716" s="23"/>
    </row>
    <row r="1717" spans="1:12" customFormat="1" ht="30" customHeight="1">
      <c r="A1717" s="21"/>
      <c r="B1717" s="21"/>
      <c r="C1717" s="160"/>
      <c r="D1717" s="163"/>
      <c r="E1717" s="164"/>
      <c r="F1717" s="159"/>
      <c r="G1717" s="23"/>
      <c r="H1717" s="23"/>
      <c r="I1717" s="23"/>
      <c r="J1717" s="23"/>
      <c r="K1717" s="23"/>
      <c r="L1717" s="23"/>
    </row>
    <row r="1718" spans="1:12" customFormat="1" ht="30" customHeight="1">
      <c r="A1718" s="21"/>
      <c r="B1718" s="21"/>
      <c r="C1718" s="160"/>
      <c r="D1718" s="163"/>
      <c r="E1718" s="164"/>
      <c r="F1718" s="159"/>
      <c r="G1718" s="23"/>
      <c r="H1718" s="23"/>
      <c r="I1718" s="23"/>
      <c r="J1718" s="23"/>
      <c r="K1718" s="23"/>
      <c r="L1718" s="23"/>
    </row>
    <row r="1719" spans="1:12" customFormat="1" ht="30" customHeight="1">
      <c r="A1719" s="21"/>
      <c r="B1719" s="21"/>
      <c r="C1719" s="160"/>
      <c r="D1719" s="163"/>
      <c r="E1719" s="164"/>
      <c r="F1719" s="159"/>
      <c r="G1719" s="23"/>
      <c r="H1719" s="23"/>
      <c r="I1719" s="23"/>
      <c r="J1719" s="23"/>
      <c r="K1719" s="23"/>
      <c r="L1719" s="23"/>
    </row>
    <row r="1720" spans="1:12" customFormat="1" ht="30" customHeight="1">
      <c r="A1720" s="21"/>
      <c r="B1720" s="21"/>
      <c r="C1720" s="160"/>
      <c r="D1720" s="163"/>
      <c r="E1720" s="164"/>
      <c r="F1720" s="159"/>
      <c r="G1720" s="23"/>
      <c r="H1720" s="23"/>
      <c r="I1720" s="23"/>
      <c r="J1720" s="23"/>
      <c r="K1720" s="23"/>
      <c r="L1720" s="23"/>
    </row>
    <row r="1721" spans="1:12" customFormat="1" ht="30" customHeight="1">
      <c r="A1721" s="21"/>
      <c r="B1721" s="21"/>
      <c r="C1721" s="160"/>
      <c r="D1721" s="163"/>
      <c r="E1721" s="164"/>
      <c r="F1721" s="159"/>
      <c r="G1721" s="23"/>
      <c r="H1721" s="23"/>
      <c r="I1721" s="23"/>
      <c r="J1721" s="23"/>
      <c r="K1721" s="23"/>
      <c r="L1721" s="23"/>
    </row>
    <row r="1722" spans="1:12" customFormat="1" ht="30" customHeight="1">
      <c r="A1722" s="21"/>
      <c r="B1722" s="21"/>
      <c r="C1722" s="160"/>
      <c r="D1722" s="163"/>
      <c r="E1722" s="164"/>
      <c r="F1722" s="159"/>
      <c r="G1722" s="23"/>
      <c r="H1722" s="23"/>
      <c r="I1722" s="23"/>
      <c r="J1722" s="23"/>
      <c r="K1722" s="23"/>
      <c r="L1722" s="23"/>
    </row>
    <row r="1723" spans="1:12" customFormat="1" ht="30" customHeight="1">
      <c r="A1723" s="21"/>
      <c r="B1723" s="21"/>
      <c r="C1723" s="160"/>
      <c r="D1723" s="163"/>
      <c r="E1723" s="164"/>
      <c r="F1723" s="159"/>
      <c r="G1723" s="23"/>
      <c r="H1723" s="23"/>
      <c r="I1723" s="23"/>
      <c r="J1723" s="23"/>
      <c r="K1723" s="23"/>
      <c r="L1723" s="23"/>
    </row>
    <row r="1724" spans="1:12" customFormat="1" ht="30" customHeight="1">
      <c r="A1724" s="21"/>
      <c r="B1724" s="21"/>
      <c r="C1724" s="160"/>
      <c r="D1724" s="163"/>
      <c r="E1724" s="164"/>
      <c r="F1724" s="159"/>
      <c r="G1724" s="23"/>
      <c r="H1724" s="23"/>
      <c r="I1724" s="23"/>
      <c r="J1724" s="23"/>
      <c r="K1724" s="23"/>
      <c r="L1724" s="23"/>
    </row>
    <row r="1725" spans="1:12" customFormat="1" ht="30" customHeight="1">
      <c r="A1725" s="21"/>
      <c r="B1725" s="21"/>
      <c r="C1725" s="160"/>
      <c r="D1725" s="163"/>
      <c r="E1725" s="164"/>
      <c r="F1725" s="159"/>
      <c r="G1725" s="23"/>
      <c r="H1725" s="23"/>
      <c r="I1725" s="23"/>
      <c r="J1725" s="23"/>
      <c r="K1725" s="23"/>
      <c r="L1725" s="23"/>
    </row>
    <row r="1726" spans="1:12" customFormat="1" ht="30" customHeight="1">
      <c r="A1726" s="21"/>
      <c r="B1726" s="21"/>
      <c r="C1726" s="160"/>
      <c r="D1726" s="163"/>
      <c r="E1726" s="164"/>
      <c r="F1726" s="159"/>
      <c r="G1726" s="23"/>
      <c r="H1726" s="23"/>
      <c r="I1726" s="23"/>
      <c r="J1726" s="23"/>
      <c r="K1726" s="23"/>
      <c r="L1726" s="23"/>
    </row>
    <row r="1727" spans="1:12" customFormat="1" ht="30" customHeight="1">
      <c r="A1727" s="21"/>
      <c r="B1727" s="21"/>
      <c r="C1727" s="160"/>
      <c r="D1727" s="163"/>
      <c r="E1727" s="164"/>
      <c r="F1727" s="159"/>
      <c r="G1727" s="23"/>
      <c r="H1727" s="23"/>
      <c r="I1727" s="23"/>
      <c r="J1727" s="23"/>
      <c r="K1727" s="23"/>
      <c r="L1727" s="23"/>
    </row>
    <row r="1728" spans="1:12" customFormat="1" ht="30" customHeight="1">
      <c r="A1728" s="21"/>
      <c r="B1728" s="21"/>
      <c r="C1728" s="160"/>
      <c r="D1728" s="163"/>
      <c r="E1728" s="164"/>
      <c r="F1728" s="159"/>
      <c r="G1728" s="23"/>
      <c r="H1728" s="23"/>
      <c r="I1728" s="23"/>
      <c r="J1728" s="23"/>
      <c r="K1728" s="23"/>
      <c r="L1728" s="23"/>
    </row>
    <row r="1729" spans="1:12" customFormat="1" ht="30" customHeight="1">
      <c r="A1729" s="21"/>
      <c r="B1729" s="21"/>
      <c r="C1729" s="160"/>
      <c r="D1729" s="163"/>
      <c r="E1729" s="164"/>
      <c r="F1729" s="159"/>
      <c r="G1729" s="23"/>
      <c r="H1729" s="23"/>
      <c r="I1729" s="23"/>
      <c r="J1729" s="23"/>
      <c r="K1729" s="23"/>
      <c r="L1729" s="23"/>
    </row>
    <row r="1730" spans="1:12" customFormat="1" ht="30" customHeight="1">
      <c r="A1730" s="21"/>
      <c r="B1730" s="21"/>
      <c r="C1730" s="160"/>
      <c r="D1730" s="163"/>
      <c r="E1730" s="164"/>
      <c r="F1730" s="159"/>
      <c r="G1730" s="23"/>
      <c r="H1730" s="23"/>
      <c r="I1730" s="23"/>
      <c r="J1730" s="23"/>
      <c r="K1730" s="23"/>
      <c r="L1730" s="23"/>
    </row>
    <row r="1731" spans="1:12" customFormat="1" ht="30" customHeight="1">
      <c r="A1731" s="21"/>
      <c r="B1731" s="21"/>
      <c r="C1731" s="160"/>
      <c r="D1731" s="163"/>
      <c r="E1731" s="164"/>
      <c r="F1731" s="159"/>
      <c r="G1731" s="23"/>
      <c r="H1731" s="23"/>
      <c r="I1731" s="23"/>
      <c r="J1731" s="23"/>
      <c r="K1731" s="23"/>
      <c r="L1731" s="23"/>
    </row>
    <row r="1732" spans="1:12" customFormat="1" ht="30" customHeight="1">
      <c r="A1732" s="21"/>
      <c r="B1732" s="21"/>
      <c r="C1732" s="160"/>
      <c r="D1732" s="163"/>
      <c r="E1732" s="164"/>
      <c r="F1732" s="159"/>
      <c r="G1732" s="23"/>
      <c r="H1732" s="23"/>
      <c r="I1732" s="23"/>
      <c r="J1732" s="23"/>
      <c r="K1732" s="23"/>
      <c r="L1732" s="23"/>
    </row>
    <row r="1733" spans="1:12" customFormat="1" ht="30" customHeight="1">
      <c r="A1733" s="21"/>
      <c r="B1733" s="21"/>
      <c r="C1733" s="160"/>
      <c r="D1733" s="163"/>
      <c r="E1733" s="164"/>
      <c r="F1733" s="159"/>
      <c r="G1733" s="23"/>
      <c r="H1733" s="23"/>
      <c r="I1733" s="23"/>
      <c r="J1733" s="23"/>
      <c r="K1733" s="23"/>
      <c r="L1733" s="23"/>
    </row>
    <row r="1734" spans="1:12" customFormat="1" ht="30" customHeight="1">
      <c r="A1734" s="21"/>
      <c r="B1734" s="21"/>
      <c r="C1734" s="160"/>
      <c r="D1734" s="163"/>
      <c r="E1734" s="164"/>
      <c r="F1734" s="159"/>
      <c r="G1734" s="23"/>
      <c r="H1734" s="23"/>
      <c r="I1734" s="23"/>
      <c r="J1734" s="23"/>
      <c r="K1734" s="23"/>
      <c r="L1734" s="23"/>
    </row>
    <row r="1735" spans="1:12" customFormat="1" ht="30" customHeight="1">
      <c r="A1735" s="21"/>
      <c r="B1735" s="21"/>
      <c r="C1735" s="160"/>
      <c r="D1735" s="163"/>
      <c r="E1735" s="164"/>
      <c r="F1735" s="159"/>
      <c r="G1735" s="23"/>
      <c r="H1735" s="23"/>
      <c r="I1735" s="23"/>
      <c r="J1735" s="23"/>
      <c r="K1735" s="23"/>
      <c r="L1735" s="23"/>
    </row>
    <row r="1736" spans="1:12" customFormat="1" ht="30" customHeight="1">
      <c r="A1736" s="21"/>
      <c r="B1736" s="21"/>
      <c r="C1736" s="160"/>
      <c r="D1736" s="163"/>
      <c r="E1736" s="164"/>
      <c r="F1736" s="159"/>
      <c r="G1736" s="23"/>
      <c r="H1736" s="23"/>
      <c r="I1736" s="23"/>
      <c r="J1736" s="23"/>
      <c r="K1736" s="23"/>
      <c r="L1736" s="23"/>
    </row>
    <row r="1737" spans="1:12" customFormat="1" ht="30" customHeight="1">
      <c r="A1737" s="21"/>
      <c r="B1737" s="21"/>
      <c r="C1737" s="160"/>
      <c r="D1737" s="163"/>
      <c r="E1737" s="164"/>
      <c r="F1737" s="159"/>
      <c r="G1737" s="23"/>
      <c r="H1737" s="23"/>
      <c r="I1737" s="23"/>
      <c r="J1737" s="23"/>
      <c r="K1737" s="23"/>
      <c r="L1737" s="23"/>
    </row>
    <row r="1738" spans="1:12" customFormat="1" ht="30" customHeight="1">
      <c r="A1738" s="21"/>
      <c r="B1738" s="21"/>
      <c r="C1738" s="160"/>
      <c r="D1738" s="163"/>
      <c r="E1738" s="164"/>
      <c r="F1738" s="159"/>
      <c r="G1738" s="23"/>
      <c r="H1738" s="23"/>
      <c r="I1738" s="23"/>
      <c r="J1738" s="23"/>
      <c r="K1738" s="23"/>
      <c r="L1738" s="23"/>
    </row>
    <row r="1739" spans="1:12" customFormat="1" ht="30" customHeight="1">
      <c r="A1739" s="21"/>
      <c r="B1739" s="21"/>
      <c r="C1739" s="160"/>
      <c r="D1739" s="163"/>
      <c r="E1739" s="164"/>
      <c r="F1739" s="159"/>
      <c r="G1739" s="23"/>
      <c r="H1739" s="23"/>
      <c r="I1739" s="23"/>
      <c r="J1739" s="23"/>
      <c r="K1739" s="23"/>
      <c r="L1739" s="23"/>
    </row>
    <row r="1740" spans="1:12" customFormat="1" ht="30" customHeight="1">
      <c r="A1740" s="21"/>
      <c r="B1740" s="21"/>
      <c r="C1740" s="160"/>
      <c r="D1740" s="163"/>
      <c r="E1740" s="164"/>
      <c r="F1740" s="159"/>
      <c r="G1740" s="23"/>
      <c r="H1740" s="23"/>
      <c r="I1740" s="23"/>
      <c r="J1740" s="23"/>
      <c r="K1740" s="23"/>
      <c r="L1740" s="23"/>
    </row>
    <row r="1741" spans="1:12" customFormat="1" ht="30" customHeight="1">
      <c r="A1741" s="21"/>
      <c r="B1741" s="21"/>
      <c r="C1741" s="160"/>
      <c r="D1741" s="163"/>
      <c r="E1741" s="164"/>
      <c r="F1741" s="159"/>
      <c r="G1741" s="23"/>
      <c r="H1741" s="23"/>
      <c r="I1741" s="23"/>
      <c r="J1741" s="23"/>
      <c r="K1741" s="23"/>
      <c r="L1741" s="23"/>
    </row>
    <row r="1742" spans="1:12" customFormat="1" ht="30" customHeight="1">
      <c r="A1742" s="21"/>
      <c r="B1742" s="21"/>
      <c r="C1742" s="160"/>
      <c r="D1742" s="163"/>
      <c r="E1742" s="164"/>
      <c r="F1742" s="159"/>
      <c r="G1742" s="23"/>
      <c r="H1742" s="23"/>
      <c r="I1742" s="23"/>
      <c r="J1742" s="23"/>
      <c r="K1742" s="23"/>
      <c r="L1742" s="23"/>
    </row>
    <row r="1743" spans="1:12" customFormat="1" ht="30" customHeight="1">
      <c r="A1743" s="21"/>
      <c r="B1743" s="21"/>
      <c r="C1743" s="160"/>
      <c r="D1743" s="163"/>
      <c r="E1743" s="164"/>
      <c r="F1743" s="159"/>
      <c r="G1743" s="23"/>
      <c r="H1743" s="23"/>
      <c r="I1743" s="23"/>
      <c r="J1743" s="23"/>
      <c r="K1743" s="23"/>
      <c r="L1743" s="23"/>
    </row>
    <row r="1744" spans="1:12" customFormat="1" ht="30" customHeight="1">
      <c r="A1744" s="21"/>
      <c r="B1744" s="21"/>
      <c r="C1744" s="160"/>
      <c r="D1744" s="163"/>
      <c r="E1744" s="164"/>
      <c r="F1744" s="159"/>
      <c r="G1744" s="23"/>
      <c r="H1744" s="23"/>
      <c r="I1744" s="23"/>
      <c r="J1744" s="23"/>
      <c r="K1744" s="23"/>
      <c r="L1744" s="23"/>
    </row>
    <row r="1745" spans="1:12" customFormat="1" ht="30" customHeight="1">
      <c r="A1745" s="21"/>
      <c r="B1745" s="21"/>
      <c r="C1745" s="160"/>
      <c r="D1745" s="163"/>
      <c r="E1745" s="164"/>
      <c r="F1745" s="159"/>
      <c r="G1745" s="23"/>
      <c r="H1745" s="23"/>
      <c r="I1745" s="23"/>
      <c r="J1745" s="23"/>
      <c r="K1745" s="23"/>
      <c r="L1745" s="23"/>
    </row>
    <row r="1746" spans="1:12" customFormat="1" ht="30" customHeight="1">
      <c r="A1746" s="21"/>
      <c r="B1746" s="21"/>
      <c r="C1746" s="160"/>
      <c r="D1746" s="163"/>
      <c r="E1746" s="164"/>
      <c r="F1746" s="159"/>
      <c r="G1746" s="23"/>
      <c r="H1746" s="23"/>
      <c r="I1746" s="23"/>
      <c r="J1746" s="23"/>
      <c r="K1746" s="23"/>
      <c r="L1746" s="23"/>
    </row>
    <row r="1747" spans="1:12" customFormat="1" ht="30" customHeight="1">
      <c r="A1747" s="21"/>
      <c r="B1747" s="21"/>
      <c r="C1747" s="160"/>
      <c r="D1747" s="163"/>
      <c r="E1747" s="164"/>
      <c r="F1747" s="159"/>
      <c r="G1747" s="23"/>
      <c r="H1747" s="23"/>
      <c r="I1747" s="23"/>
      <c r="J1747" s="23"/>
      <c r="K1747" s="23"/>
      <c r="L1747" s="23"/>
    </row>
    <row r="1748" spans="1:12" customFormat="1" ht="30" customHeight="1">
      <c r="A1748" s="21"/>
      <c r="B1748" s="21"/>
      <c r="C1748" s="160"/>
      <c r="D1748" s="163"/>
      <c r="E1748" s="164"/>
      <c r="F1748" s="159"/>
      <c r="G1748" s="23"/>
      <c r="H1748" s="23"/>
      <c r="I1748" s="23"/>
      <c r="J1748" s="23"/>
      <c r="K1748" s="23"/>
      <c r="L1748" s="23"/>
    </row>
    <row r="1749" spans="1:12" customFormat="1" ht="30" customHeight="1">
      <c r="A1749" s="21"/>
      <c r="B1749" s="21"/>
      <c r="C1749" s="160"/>
      <c r="D1749" s="163"/>
      <c r="E1749" s="164"/>
      <c r="F1749" s="159"/>
      <c r="G1749" s="23"/>
      <c r="H1749" s="23"/>
      <c r="I1749" s="23"/>
      <c r="J1749" s="23"/>
      <c r="K1749" s="23"/>
      <c r="L1749" s="23"/>
    </row>
    <row r="1750" spans="1:12" customFormat="1" ht="30" customHeight="1">
      <c r="A1750" s="21"/>
      <c r="B1750" s="21"/>
      <c r="C1750" s="160"/>
      <c r="D1750" s="163"/>
      <c r="E1750" s="164"/>
      <c r="F1750" s="159"/>
      <c r="G1750" s="23"/>
      <c r="H1750" s="23"/>
      <c r="I1750" s="23"/>
      <c r="J1750" s="23"/>
      <c r="K1750" s="23"/>
      <c r="L1750" s="23"/>
    </row>
    <row r="1751" spans="1:12" customFormat="1" ht="30" customHeight="1">
      <c r="A1751" s="21"/>
      <c r="B1751" s="21"/>
      <c r="C1751" s="160"/>
      <c r="D1751" s="163"/>
      <c r="E1751" s="164"/>
      <c r="F1751" s="159"/>
      <c r="G1751" s="23"/>
      <c r="H1751" s="23"/>
      <c r="I1751" s="23"/>
      <c r="J1751" s="23"/>
      <c r="K1751" s="23"/>
      <c r="L1751" s="23"/>
    </row>
    <row r="1752" spans="1:12" customFormat="1" ht="30" customHeight="1">
      <c r="A1752" s="21"/>
      <c r="B1752" s="21"/>
      <c r="C1752" s="160"/>
      <c r="D1752" s="163"/>
      <c r="E1752" s="164"/>
      <c r="F1752" s="159"/>
      <c r="G1752" s="23"/>
      <c r="H1752" s="23"/>
      <c r="I1752" s="23"/>
      <c r="J1752" s="23"/>
      <c r="K1752" s="23"/>
      <c r="L1752" s="23"/>
    </row>
    <row r="1753" spans="1:12" customFormat="1" ht="30" customHeight="1">
      <c r="A1753" s="21"/>
      <c r="B1753" s="21"/>
      <c r="C1753" s="160"/>
      <c r="D1753" s="163"/>
      <c r="E1753" s="164"/>
      <c r="F1753" s="159"/>
      <c r="G1753" s="23"/>
      <c r="H1753" s="23"/>
      <c r="I1753" s="23"/>
      <c r="J1753" s="23"/>
      <c r="K1753" s="23"/>
      <c r="L1753" s="23"/>
    </row>
    <row r="1754" spans="1:12" customFormat="1" ht="30" customHeight="1">
      <c r="A1754" s="21"/>
      <c r="B1754" s="21"/>
      <c r="C1754" s="160"/>
      <c r="D1754" s="163"/>
      <c r="E1754" s="164"/>
      <c r="F1754" s="159"/>
      <c r="G1754" s="23"/>
      <c r="H1754" s="23"/>
      <c r="I1754" s="23"/>
      <c r="J1754" s="23"/>
      <c r="K1754" s="23"/>
      <c r="L1754" s="23"/>
    </row>
    <row r="1755" spans="1:12" customFormat="1" ht="30" customHeight="1">
      <c r="A1755" s="21"/>
      <c r="B1755" s="21"/>
      <c r="C1755" s="160"/>
      <c r="D1755" s="163"/>
      <c r="E1755" s="164"/>
      <c r="F1755" s="159"/>
      <c r="G1755" s="23"/>
      <c r="H1755" s="23"/>
      <c r="I1755" s="23"/>
      <c r="J1755" s="23"/>
      <c r="K1755" s="23"/>
      <c r="L1755" s="23"/>
    </row>
    <row r="1756" spans="1:12" customFormat="1" ht="30" customHeight="1">
      <c r="A1756" s="21"/>
      <c r="B1756" s="21"/>
      <c r="C1756" s="160"/>
      <c r="D1756" s="163"/>
      <c r="E1756" s="164"/>
      <c r="F1756" s="159"/>
      <c r="G1756" s="23"/>
      <c r="H1756" s="23"/>
      <c r="I1756" s="23"/>
      <c r="J1756" s="23"/>
      <c r="K1756" s="23"/>
      <c r="L1756" s="23"/>
    </row>
    <row r="1757" spans="1:12" customFormat="1" ht="30" customHeight="1">
      <c r="A1757" s="21"/>
      <c r="B1757" s="21"/>
      <c r="C1757" s="160"/>
      <c r="D1757" s="163"/>
      <c r="E1757" s="164"/>
      <c r="F1757" s="159"/>
      <c r="G1757" s="23"/>
      <c r="H1757" s="23"/>
      <c r="I1757" s="23"/>
      <c r="J1757" s="23"/>
      <c r="K1757" s="23"/>
      <c r="L1757" s="23"/>
    </row>
    <row r="1758" spans="1:12" customFormat="1" ht="30" customHeight="1">
      <c r="A1758" s="21"/>
      <c r="B1758" s="21"/>
      <c r="C1758" s="160"/>
      <c r="D1758" s="163"/>
      <c r="E1758" s="164"/>
      <c r="F1758" s="159"/>
      <c r="G1758" s="23"/>
      <c r="H1758" s="23"/>
      <c r="I1758" s="23"/>
      <c r="J1758" s="23"/>
      <c r="K1758" s="23"/>
      <c r="L1758" s="23"/>
    </row>
    <row r="1759" spans="1:12" customFormat="1" ht="30" customHeight="1">
      <c r="A1759" s="21"/>
      <c r="B1759" s="21"/>
      <c r="C1759" s="160"/>
      <c r="D1759" s="163"/>
      <c r="E1759" s="164"/>
      <c r="F1759" s="159"/>
      <c r="G1759" s="23"/>
      <c r="H1759" s="23"/>
      <c r="I1759" s="23"/>
      <c r="J1759" s="23"/>
      <c r="K1759" s="23"/>
      <c r="L1759" s="23"/>
    </row>
    <row r="1760" spans="1:12" customFormat="1" ht="30" customHeight="1">
      <c r="A1760" s="21"/>
      <c r="B1760" s="21"/>
      <c r="C1760" s="160"/>
      <c r="D1760" s="163"/>
      <c r="E1760" s="164"/>
      <c r="F1760" s="159"/>
      <c r="G1760" s="23"/>
      <c r="H1760" s="23"/>
      <c r="I1760" s="23"/>
      <c r="J1760" s="23"/>
      <c r="K1760" s="23"/>
      <c r="L1760" s="23"/>
    </row>
    <row r="1761" spans="1:12" customFormat="1" ht="30" customHeight="1">
      <c r="A1761" s="21"/>
      <c r="B1761" s="21"/>
      <c r="C1761" s="160"/>
      <c r="D1761" s="163"/>
      <c r="E1761" s="164"/>
      <c r="F1761" s="159"/>
      <c r="G1761" s="23"/>
      <c r="H1761" s="23"/>
      <c r="I1761" s="23"/>
      <c r="J1761" s="23"/>
      <c r="K1761" s="23"/>
      <c r="L1761" s="23"/>
    </row>
    <row r="1762" spans="1:12" customFormat="1" ht="30" customHeight="1">
      <c r="A1762" s="21"/>
      <c r="B1762" s="21"/>
      <c r="C1762" s="160"/>
      <c r="D1762" s="163"/>
      <c r="E1762" s="164"/>
      <c r="F1762" s="159"/>
      <c r="G1762" s="23"/>
      <c r="H1762" s="23"/>
      <c r="I1762" s="23"/>
      <c r="J1762" s="23"/>
      <c r="K1762" s="23"/>
      <c r="L1762" s="23"/>
    </row>
    <row r="1763" spans="1:12" customFormat="1" ht="30" customHeight="1">
      <c r="A1763" s="21"/>
      <c r="B1763" s="21"/>
      <c r="C1763" s="160"/>
      <c r="D1763" s="163"/>
      <c r="E1763" s="164"/>
      <c r="F1763" s="159"/>
      <c r="G1763" s="23"/>
      <c r="H1763" s="23"/>
      <c r="I1763" s="23"/>
      <c r="J1763" s="23"/>
      <c r="K1763" s="23"/>
      <c r="L1763" s="23"/>
    </row>
    <row r="1764" spans="1:12" customFormat="1" ht="30" customHeight="1">
      <c r="A1764" s="21"/>
      <c r="B1764" s="21"/>
      <c r="C1764" s="160"/>
      <c r="D1764" s="163"/>
      <c r="E1764" s="164"/>
      <c r="F1764" s="159"/>
      <c r="G1764" s="23"/>
      <c r="H1764" s="23"/>
      <c r="I1764" s="23"/>
      <c r="J1764" s="23"/>
      <c r="K1764" s="23"/>
      <c r="L1764" s="23"/>
    </row>
    <row r="1765" spans="1:12" customFormat="1" ht="30" customHeight="1">
      <c r="A1765" s="21"/>
      <c r="B1765" s="21"/>
      <c r="C1765" s="160"/>
      <c r="D1765" s="163"/>
      <c r="E1765" s="164"/>
      <c r="F1765" s="159"/>
      <c r="G1765" s="23"/>
      <c r="H1765" s="23"/>
      <c r="I1765" s="23"/>
      <c r="J1765" s="23"/>
      <c r="K1765" s="23"/>
      <c r="L1765" s="23"/>
    </row>
    <row r="1766" spans="1:12" customFormat="1" ht="30" customHeight="1">
      <c r="A1766" s="21"/>
      <c r="B1766" s="21"/>
      <c r="C1766" s="160"/>
      <c r="D1766" s="163"/>
      <c r="E1766" s="164"/>
      <c r="F1766" s="159"/>
      <c r="G1766" s="23"/>
      <c r="H1766" s="23"/>
      <c r="I1766" s="23"/>
      <c r="J1766" s="23"/>
      <c r="K1766" s="23"/>
      <c r="L1766" s="23"/>
    </row>
    <row r="1767" spans="1:12" customFormat="1" ht="30" customHeight="1">
      <c r="A1767" s="21"/>
      <c r="B1767" s="21"/>
      <c r="C1767" s="160"/>
      <c r="D1767" s="163"/>
      <c r="E1767" s="164"/>
      <c r="F1767" s="159"/>
      <c r="G1767" s="23"/>
      <c r="H1767" s="23"/>
      <c r="I1767" s="23"/>
      <c r="J1767" s="23"/>
      <c r="K1767" s="23"/>
      <c r="L1767" s="23"/>
    </row>
    <row r="1768" spans="1:12" customFormat="1" ht="30" customHeight="1">
      <c r="A1768" s="21"/>
      <c r="B1768" s="21"/>
      <c r="C1768" s="160"/>
      <c r="D1768" s="163"/>
      <c r="E1768" s="164"/>
      <c r="F1768" s="159"/>
      <c r="G1768" s="23"/>
      <c r="H1768" s="23"/>
      <c r="I1768" s="23"/>
      <c r="J1768" s="23"/>
      <c r="K1768" s="23"/>
      <c r="L1768" s="23"/>
    </row>
    <row r="1769" spans="1:12" customFormat="1" ht="30" customHeight="1">
      <c r="A1769" s="21"/>
      <c r="B1769" s="21"/>
      <c r="C1769" s="160"/>
      <c r="D1769" s="163"/>
      <c r="E1769" s="164"/>
      <c r="F1769" s="159"/>
      <c r="G1769" s="23"/>
      <c r="H1769" s="23"/>
      <c r="I1769" s="23"/>
      <c r="J1769" s="23"/>
      <c r="K1769" s="23"/>
      <c r="L1769" s="23"/>
    </row>
    <row r="1770" spans="1:12" customFormat="1" ht="30" customHeight="1">
      <c r="A1770" s="21"/>
      <c r="B1770" s="21"/>
      <c r="C1770" s="160"/>
      <c r="D1770" s="163"/>
      <c r="E1770" s="164"/>
      <c r="F1770" s="159"/>
      <c r="G1770" s="23"/>
      <c r="H1770" s="23"/>
      <c r="I1770" s="23"/>
      <c r="J1770" s="23"/>
      <c r="K1770" s="23"/>
      <c r="L1770" s="23"/>
    </row>
    <row r="1771" spans="1:12" customFormat="1" ht="30" customHeight="1">
      <c r="A1771" s="21"/>
      <c r="B1771" s="21"/>
      <c r="C1771" s="160"/>
      <c r="D1771" s="163"/>
      <c r="E1771" s="164"/>
      <c r="F1771" s="159"/>
      <c r="G1771" s="23"/>
      <c r="H1771" s="23"/>
      <c r="I1771" s="23"/>
      <c r="J1771" s="23"/>
      <c r="K1771" s="23"/>
      <c r="L1771" s="23"/>
    </row>
    <row r="1772" spans="1:12" customFormat="1" ht="30" customHeight="1">
      <c r="A1772" s="21"/>
      <c r="B1772" s="21"/>
      <c r="C1772" s="160"/>
      <c r="D1772" s="163"/>
      <c r="E1772" s="164"/>
      <c r="F1772" s="159"/>
      <c r="G1772" s="23"/>
      <c r="H1772" s="23"/>
      <c r="I1772" s="23"/>
      <c r="J1772" s="23"/>
      <c r="K1772" s="23"/>
      <c r="L1772" s="23"/>
    </row>
    <row r="1773" spans="1:12" customFormat="1" ht="30" customHeight="1">
      <c r="A1773" s="21"/>
      <c r="B1773" s="21"/>
      <c r="C1773" s="160"/>
      <c r="D1773" s="163"/>
      <c r="E1773" s="164"/>
      <c r="F1773" s="159"/>
      <c r="G1773" s="23"/>
      <c r="H1773" s="23"/>
      <c r="I1773" s="23"/>
      <c r="J1773" s="23"/>
      <c r="K1773" s="23"/>
      <c r="L1773" s="23"/>
    </row>
    <row r="1774" spans="1:12" customFormat="1" ht="30" customHeight="1">
      <c r="A1774" s="21"/>
      <c r="B1774" s="21"/>
      <c r="C1774" s="160"/>
      <c r="D1774" s="163"/>
      <c r="E1774" s="164"/>
      <c r="F1774" s="159"/>
      <c r="G1774" s="23"/>
      <c r="H1774" s="23"/>
      <c r="I1774" s="23"/>
      <c r="J1774" s="23"/>
      <c r="K1774" s="23"/>
      <c r="L1774" s="23"/>
    </row>
    <row r="1775" spans="1:12" customFormat="1" ht="30" customHeight="1">
      <c r="A1775" s="21"/>
      <c r="B1775" s="21"/>
      <c r="C1775" s="160"/>
      <c r="D1775" s="163"/>
      <c r="E1775" s="164"/>
      <c r="F1775" s="159"/>
      <c r="G1775" s="23"/>
      <c r="H1775" s="23"/>
      <c r="I1775" s="23"/>
      <c r="J1775" s="23"/>
      <c r="K1775" s="23"/>
      <c r="L1775" s="23"/>
    </row>
    <row r="1776" spans="1:12" customFormat="1" ht="30" customHeight="1">
      <c r="A1776" s="21"/>
      <c r="B1776" s="21"/>
      <c r="C1776" s="160"/>
      <c r="D1776" s="163"/>
      <c r="E1776" s="164"/>
      <c r="F1776" s="159"/>
      <c r="G1776" s="23"/>
      <c r="H1776" s="23"/>
      <c r="I1776" s="23"/>
      <c r="J1776" s="23"/>
      <c r="K1776" s="23"/>
      <c r="L1776" s="23"/>
    </row>
    <row r="1777" spans="1:12" customFormat="1" ht="30" customHeight="1">
      <c r="A1777" s="21"/>
      <c r="B1777" s="21"/>
      <c r="C1777" s="160"/>
      <c r="D1777" s="163"/>
      <c r="E1777" s="164"/>
      <c r="F1777" s="159"/>
      <c r="G1777" s="23"/>
      <c r="H1777" s="23"/>
      <c r="I1777" s="23"/>
      <c r="J1777" s="23"/>
      <c r="K1777" s="23"/>
      <c r="L1777" s="23"/>
    </row>
    <row r="1778" spans="1:12" customFormat="1" ht="30" customHeight="1">
      <c r="A1778" s="21"/>
      <c r="B1778" s="21"/>
      <c r="C1778" s="160"/>
      <c r="D1778" s="163"/>
      <c r="E1778" s="164"/>
      <c r="F1778" s="159"/>
      <c r="G1778" s="23"/>
      <c r="H1778" s="23"/>
      <c r="I1778" s="23"/>
      <c r="J1778" s="23"/>
      <c r="K1778" s="23"/>
      <c r="L1778" s="23"/>
    </row>
    <row r="1779" spans="1:12" customFormat="1" ht="30" customHeight="1">
      <c r="A1779" s="21"/>
      <c r="B1779" s="21"/>
      <c r="C1779" s="160"/>
      <c r="D1779" s="163"/>
      <c r="E1779" s="164"/>
      <c r="F1779" s="159"/>
      <c r="G1779" s="23"/>
      <c r="H1779" s="23"/>
      <c r="I1779" s="23"/>
      <c r="J1779" s="23"/>
      <c r="K1779" s="23"/>
      <c r="L1779" s="23"/>
    </row>
    <row r="1780" spans="1:12" customFormat="1" ht="30" customHeight="1">
      <c r="A1780" s="21"/>
      <c r="B1780" s="21"/>
      <c r="C1780" s="160"/>
      <c r="D1780" s="163"/>
      <c r="E1780" s="164"/>
      <c r="F1780" s="159"/>
      <c r="G1780" s="23"/>
      <c r="H1780" s="23"/>
      <c r="I1780" s="23"/>
      <c r="J1780" s="23"/>
      <c r="K1780" s="23"/>
      <c r="L1780" s="23"/>
    </row>
    <row r="1781" spans="1:12" customFormat="1" ht="30" customHeight="1">
      <c r="A1781" s="21"/>
      <c r="B1781" s="21"/>
      <c r="C1781" s="160"/>
      <c r="D1781" s="163"/>
      <c r="E1781" s="164"/>
      <c r="F1781" s="159"/>
      <c r="G1781" s="23"/>
      <c r="H1781" s="23"/>
      <c r="I1781" s="23"/>
      <c r="J1781" s="23"/>
      <c r="K1781" s="23"/>
      <c r="L1781" s="23"/>
    </row>
    <row r="1782" spans="1:12" customFormat="1" ht="30" customHeight="1">
      <c r="A1782" s="21"/>
      <c r="B1782" s="21"/>
      <c r="C1782" s="160"/>
      <c r="D1782" s="163"/>
      <c r="E1782" s="164"/>
      <c r="F1782" s="159"/>
      <c r="G1782" s="23"/>
      <c r="H1782" s="23"/>
      <c r="I1782" s="23"/>
      <c r="J1782" s="23"/>
      <c r="K1782" s="23"/>
      <c r="L1782" s="23"/>
    </row>
    <row r="1783" spans="1:12" customFormat="1" ht="30" customHeight="1">
      <c r="A1783" s="21"/>
      <c r="B1783" s="21"/>
      <c r="C1783" s="160"/>
      <c r="D1783" s="163"/>
      <c r="E1783" s="164"/>
      <c r="F1783" s="159"/>
      <c r="G1783" s="23"/>
      <c r="H1783" s="23"/>
      <c r="I1783" s="23"/>
      <c r="J1783" s="23"/>
      <c r="K1783" s="23"/>
      <c r="L1783" s="23"/>
    </row>
    <row r="1784" spans="1:12" customFormat="1" ht="30" customHeight="1">
      <c r="A1784" s="21"/>
      <c r="B1784" s="21"/>
      <c r="C1784" s="160"/>
      <c r="D1784" s="163"/>
      <c r="E1784" s="164"/>
      <c r="F1784" s="159"/>
      <c r="G1784" s="23"/>
      <c r="H1784" s="23"/>
      <c r="I1784" s="23"/>
      <c r="J1784" s="23"/>
      <c r="K1784" s="23"/>
      <c r="L1784" s="23"/>
    </row>
    <row r="1785" spans="1:12" customFormat="1" ht="30" customHeight="1">
      <c r="A1785" s="21"/>
      <c r="B1785" s="21"/>
      <c r="C1785" s="160"/>
      <c r="D1785" s="163"/>
      <c r="E1785" s="164"/>
      <c r="F1785" s="159"/>
      <c r="G1785" s="23"/>
      <c r="H1785" s="23"/>
      <c r="I1785" s="23"/>
      <c r="J1785" s="23"/>
      <c r="K1785" s="23"/>
      <c r="L1785" s="23"/>
    </row>
    <row r="1786" spans="1:12" customFormat="1" ht="30" customHeight="1">
      <c r="A1786" s="21"/>
      <c r="B1786" s="21"/>
      <c r="C1786" s="160"/>
      <c r="D1786" s="163"/>
      <c r="E1786" s="164"/>
      <c r="F1786" s="159"/>
      <c r="G1786" s="23"/>
      <c r="H1786" s="23"/>
      <c r="I1786" s="23"/>
      <c r="J1786" s="23"/>
      <c r="K1786" s="23"/>
      <c r="L1786" s="23"/>
    </row>
    <row r="1787" spans="1:12" customFormat="1" ht="30" customHeight="1">
      <c r="A1787" s="21"/>
      <c r="B1787" s="21"/>
      <c r="C1787" s="160"/>
      <c r="D1787" s="163"/>
      <c r="E1787" s="164"/>
      <c r="F1787" s="159"/>
      <c r="G1787" s="23"/>
      <c r="H1787" s="23"/>
      <c r="I1787" s="23"/>
      <c r="J1787" s="23"/>
      <c r="K1787" s="23"/>
      <c r="L1787" s="23"/>
    </row>
    <row r="1788" spans="1:12" customFormat="1" ht="30" customHeight="1">
      <c r="A1788" s="21"/>
      <c r="B1788" s="21"/>
      <c r="C1788" s="160"/>
      <c r="D1788" s="163"/>
      <c r="E1788" s="164"/>
      <c r="F1788" s="159"/>
      <c r="G1788" s="23"/>
      <c r="H1788" s="23"/>
      <c r="I1788" s="23"/>
      <c r="J1788" s="23"/>
      <c r="K1788" s="23"/>
      <c r="L1788" s="23"/>
    </row>
    <row r="1789" spans="1:12" customFormat="1" ht="30" customHeight="1">
      <c r="A1789" s="21"/>
      <c r="B1789" s="21"/>
      <c r="C1789" s="160"/>
      <c r="D1789" s="163"/>
      <c r="E1789" s="164"/>
      <c r="F1789" s="159"/>
      <c r="G1789" s="23"/>
      <c r="H1789" s="23"/>
      <c r="I1789" s="23"/>
      <c r="J1789" s="23"/>
      <c r="K1789" s="23"/>
      <c r="L1789" s="23"/>
    </row>
    <row r="1790" spans="1:12" customFormat="1" ht="30" customHeight="1">
      <c r="A1790" s="21"/>
      <c r="B1790" s="21"/>
      <c r="C1790" s="160"/>
      <c r="D1790" s="163"/>
      <c r="E1790" s="164"/>
      <c r="F1790" s="159"/>
      <c r="G1790" s="23"/>
      <c r="H1790" s="23"/>
      <c r="I1790" s="23"/>
      <c r="J1790" s="23"/>
      <c r="K1790" s="23"/>
      <c r="L1790" s="23"/>
    </row>
    <row r="1791" spans="1:12" customFormat="1" ht="30" customHeight="1">
      <c r="A1791" s="21"/>
      <c r="B1791" s="21"/>
      <c r="C1791" s="160"/>
      <c r="D1791" s="163"/>
      <c r="E1791" s="164"/>
      <c r="F1791" s="159"/>
      <c r="G1791" s="23"/>
      <c r="H1791" s="23"/>
      <c r="I1791" s="23"/>
      <c r="J1791" s="23"/>
      <c r="K1791" s="23"/>
      <c r="L1791" s="23"/>
    </row>
    <row r="1792" spans="1:12" customFormat="1" ht="30" customHeight="1">
      <c r="A1792" s="21"/>
      <c r="B1792" s="21"/>
      <c r="C1792" s="160"/>
      <c r="D1792" s="163"/>
      <c r="E1792" s="164"/>
      <c r="F1792" s="159"/>
      <c r="G1792" s="23"/>
      <c r="H1792" s="23"/>
      <c r="I1792" s="23"/>
      <c r="J1792" s="23"/>
      <c r="K1792" s="23"/>
      <c r="L1792" s="23"/>
    </row>
    <row r="1793" spans="1:12" customFormat="1" ht="30" customHeight="1">
      <c r="A1793" s="21"/>
      <c r="B1793" s="21"/>
      <c r="C1793" s="160"/>
      <c r="D1793" s="163"/>
      <c r="E1793" s="164"/>
      <c r="F1793" s="159"/>
      <c r="G1793" s="23"/>
      <c r="H1793" s="23"/>
      <c r="I1793" s="23"/>
      <c r="J1793" s="23"/>
      <c r="K1793" s="23"/>
      <c r="L1793" s="23"/>
    </row>
    <row r="1794" spans="1:12" customFormat="1" ht="30" customHeight="1">
      <c r="A1794" s="21"/>
      <c r="B1794" s="21"/>
      <c r="C1794" s="160"/>
      <c r="D1794" s="163"/>
      <c r="E1794" s="164"/>
      <c r="F1794" s="159"/>
      <c r="G1794" s="23"/>
      <c r="H1794" s="23"/>
      <c r="I1794" s="23"/>
      <c r="J1794" s="23"/>
      <c r="K1794" s="23"/>
      <c r="L1794" s="23"/>
    </row>
    <row r="1795" spans="1:12" customFormat="1" ht="30" customHeight="1">
      <c r="A1795" s="21"/>
      <c r="B1795" s="21"/>
      <c r="C1795" s="160"/>
      <c r="D1795" s="163"/>
      <c r="E1795" s="164"/>
      <c r="F1795" s="159"/>
      <c r="G1795" s="23"/>
      <c r="H1795" s="23"/>
      <c r="I1795" s="23"/>
      <c r="J1795" s="23"/>
      <c r="K1795" s="23"/>
      <c r="L1795" s="23"/>
    </row>
    <row r="1796" spans="1:12" customFormat="1" ht="30" customHeight="1">
      <c r="A1796" s="21"/>
      <c r="B1796" s="21"/>
      <c r="C1796" s="160"/>
      <c r="D1796" s="163"/>
      <c r="E1796" s="164"/>
      <c r="F1796" s="159"/>
      <c r="G1796" s="23"/>
      <c r="H1796" s="23"/>
      <c r="I1796" s="23"/>
      <c r="J1796" s="23"/>
      <c r="K1796" s="23"/>
      <c r="L1796" s="23"/>
    </row>
    <row r="1797" spans="1:12" customFormat="1" ht="30" customHeight="1">
      <c r="A1797" s="21"/>
      <c r="B1797" s="21"/>
      <c r="C1797" s="160"/>
      <c r="D1797" s="163"/>
      <c r="E1797" s="164"/>
      <c r="F1797" s="159"/>
      <c r="G1797" s="23"/>
      <c r="H1797" s="23"/>
      <c r="I1797" s="23"/>
      <c r="J1797" s="23"/>
      <c r="K1797" s="23"/>
      <c r="L1797" s="23"/>
    </row>
    <row r="1798" spans="1:12" customFormat="1" ht="30" customHeight="1">
      <c r="A1798" s="21"/>
      <c r="B1798" s="21"/>
      <c r="C1798" s="160"/>
      <c r="D1798" s="163"/>
      <c r="E1798" s="164"/>
      <c r="F1798" s="159"/>
      <c r="G1798" s="23"/>
      <c r="H1798" s="23"/>
      <c r="I1798" s="23"/>
      <c r="J1798" s="23"/>
      <c r="K1798" s="23"/>
      <c r="L1798" s="23"/>
    </row>
    <row r="1799" spans="1:12" customFormat="1" ht="30" customHeight="1">
      <c r="A1799" s="21"/>
      <c r="B1799" s="21"/>
      <c r="C1799" s="160"/>
      <c r="D1799" s="163"/>
      <c r="E1799" s="164"/>
      <c r="F1799" s="159"/>
      <c r="G1799" s="23"/>
      <c r="H1799" s="23"/>
      <c r="I1799" s="23"/>
      <c r="J1799" s="23"/>
      <c r="K1799" s="23"/>
      <c r="L1799" s="23"/>
    </row>
    <row r="1800" spans="1:12" customFormat="1" ht="30" customHeight="1">
      <c r="A1800" s="21"/>
      <c r="B1800" s="21"/>
      <c r="C1800" s="160"/>
      <c r="D1800" s="163"/>
      <c r="E1800" s="164"/>
      <c r="F1800" s="159"/>
      <c r="G1800" s="23"/>
      <c r="H1800" s="23"/>
      <c r="I1800" s="23"/>
      <c r="J1800" s="23"/>
      <c r="K1800" s="23"/>
      <c r="L1800" s="23"/>
    </row>
    <row r="1801" spans="1:12" customFormat="1" ht="30" customHeight="1">
      <c r="A1801" s="21"/>
      <c r="B1801" s="21"/>
      <c r="C1801" s="160"/>
      <c r="D1801" s="163"/>
      <c r="E1801" s="164"/>
      <c r="F1801" s="159"/>
      <c r="G1801" s="23"/>
      <c r="H1801" s="23"/>
      <c r="I1801" s="23"/>
      <c r="J1801" s="23"/>
      <c r="K1801" s="23"/>
      <c r="L1801" s="23"/>
    </row>
    <row r="1802" spans="1:12" customFormat="1" ht="30" customHeight="1">
      <c r="A1802" s="21"/>
      <c r="B1802" s="21"/>
      <c r="C1802" s="160"/>
      <c r="D1802" s="163"/>
      <c r="E1802" s="164"/>
      <c r="F1802" s="159"/>
      <c r="G1802" s="23"/>
      <c r="H1802" s="23"/>
      <c r="I1802" s="23"/>
      <c r="J1802" s="23"/>
      <c r="K1802" s="23"/>
      <c r="L1802" s="23"/>
    </row>
    <row r="1803" spans="1:12" customFormat="1" ht="30" customHeight="1">
      <c r="A1803" s="21"/>
      <c r="B1803" s="21"/>
      <c r="C1803" s="160"/>
      <c r="D1803" s="163"/>
      <c r="E1803" s="164"/>
      <c r="F1803" s="159"/>
      <c r="G1803" s="23"/>
      <c r="H1803" s="23"/>
      <c r="I1803" s="23"/>
      <c r="J1803" s="23"/>
      <c r="K1803" s="23"/>
      <c r="L1803" s="23"/>
    </row>
    <row r="1804" spans="1:12" customFormat="1" ht="30" customHeight="1">
      <c r="A1804" s="21"/>
      <c r="B1804" s="21"/>
      <c r="C1804" s="160"/>
      <c r="D1804" s="163"/>
      <c r="E1804" s="164"/>
      <c r="F1804" s="159"/>
      <c r="G1804" s="23"/>
      <c r="H1804" s="23"/>
      <c r="I1804" s="23"/>
      <c r="J1804" s="23"/>
      <c r="K1804" s="23"/>
      <c r="L1804" s="23"/>
    </row>
    <row r="1805" spans="1:12" customFormat="1" ht="30" customHeight="1">
      <c r="A1805" s="21"/>
      <c r="B1805" s="21"/>
      <c r="C1805" s="160"/>
      <c r="D1805" s="163"/>
      <c r="E1805" s="164"/>
      <c r="F1805" s="159"/>
      <c r="G1805" s="23"/>
      <c r="H1805" s="23"/>
      <c r="I1805" s="23"/>
      <c r="J1805" s="23"/>
      <c r="K1805" s="23"/>
      <c r="L1805" s="23"/>
    </row>
    <row r="1806" spans="1:12" customFormat="1" ht="30" customHeight="1">
      <c r="A1806" s="21"/>
      <c r="B1806" s="21"/>
      <c r="C1806" s="160"/>
      <c r="D1806" s="163"/>
      <c r="E1806" s="164"/>
      <c r="F1806" s="159"/>
      <c r="G1806" s="23"/>
      <c r="H1806" s="23"/>
      <c r="I1806" s="23"/>
      <c r="J1806" s="23"/>
      <c r="K1806" s="23"/>
      <c r="L1806" s="23"/>
    </row>
    <row r="1807" spans="1:12" customFormat="1" ht="30" customHeight="1">
      <c r="A1807" s="21"/>
      <c r="B1807" s="21"/>
      <c r="C1807" s="160"/>
      <c r="D1807" s="163"/>
      <c r="E1807" s="164"/>
      <c r="F1807" s="159"/>
      <c r="G1807" s="23"/>
      <c r="H1807" s="23"/>
      <c r="I1807" s="23"/>
      <c r="J1807" s="23"/>
      <c r="K1807" s="23"/>
      <c r="L1807" s="23"/>
    </row>
    <row r="1808" spans="1:12" customFormat="1" ht="30" customHeight="1">
      <c r="A1808" s="21"/>
      <c r="B1808" s="21"/>
      <c r="C1808" s="160"/>
      <c r="D1808" s="163"/>
      <c r="E1808" s="164"/>
      <c r="F1808" s="159"/>
      <c r="G1808" s="23"/>
      <c r="H1808" s="23"/>
      <c r="I1808" s="23"/>
      <c r="J1808" s="23"/>
      <c r="K1808" s="23"/>
      <c r="L1808" s="23"/>
    </row>
    <row r="1809" spans="1:12" customFormat="1" ht="30" customHeight="1">
      <c r="A1809" s="21"/>
      <c r="B1809" s="21"/>
      <c r="C1809" s="160"/>
      <c r="D1809" s="163"/>
      <c r="E1809" s="164"/>
      <c r="F1809" s="159"/>
      <c r="G1809" s="23"/>
      <c r="H1809" s="23"/>
      <c r="I1809" s="23"/>
      <c r="J1809" s="23"/>
      <c r="K1809" s="23"/>
      <c r="L1809" s="23"/>
    </row>
    <row r="1810" spans="1:12" customFormat="1" ht="30" customHeight="1">
      <c r="A1810" s="21"/>
      <c r="B1810" s="21"/>
      <c r="C1810" s="160"/>
      <c r="D1810" s="163"/>
      <c r="E1810" s="164"/>
      <c r="F1810" s="159"/>
      <c r="G1810" s="23"/>
      <c r="H1810" s="23"/>
      <c r="I1810" s="23"/>
      <c r="J1810" s="23"/>
      <c r="K1810" s="23"/>
      <c r="L1810" s="23"/>
    </row>
    <row r="1811" spans="1:12" customFormat="1" ht="30" customHeight="1">
      <c r="A1811" s="21"/>
      <c r="B1811" s="21"/>
      <c r="C1811" s="160"/>
      <c r="D1811" s="163"/>
      <c r="E1811" s="164"/>
      <c r="F1811" s="159"/>
      <c r="G1811" s="23"/>
      <c r="H1811" s="23"/>
      <c r="I1811" s="23"/>
      <c r="J1811" s="23"/>
      <c r="K1811" s="23"/>
      <c r="L1811" s="23"/>
    </row>
    <row r="1812" spans="1:12" customFormat="1" ht="30" customHeight="1">
      <c r="A1812" s="21"/>
      <c r="B1812" s="21"/>
      <c r="C1812" s="160"/>
      <c r="D1812" s="163"/>
      <c r="E1812" s="164"/>
      <c r="F1812" s="159"/>
      <c r="G1812" s="23"/>
      <c r="H1812" s="23"/>
      <c r="I1812" s="23"/>
      <c r="J1812" s="23"/>
      <c r="K1812" s="23"/>
      <c r="L1812" s="23"/>
    </row>
    <row r="1813" spans="1:12" customFormat="1" ht="30" customHeight="1">
      <c r="A1813" s="21"/>
      <c r="B1813" s="21"/>
      <c r="C1813" s="160"/>
      <c r="D1813" s="163"/>
      <c r="E1813" s="164"/>
      <c r="F1813" s="159"/>
      <c r="G1813" s="23"/>
      <c r="H1813" s="23"/>
      <c r="I1813" s="23"/>
      <c r="J1813" s="23"/>
      <c r="K1813" s="23"/>
      <c r="L1813" s="23"/>
    </row>
    <row r="1814" spans="1:12" customFormat="1" ht="30" customHeight="1">
      <c r="A1814" s="21"/>
      <c r="B1814" s="21"/>
      <c r="C1814" s="160"/>
      <c r="D1814" s="163"/>
      <c r="E1814" s="164"/>
      <c r="F1814" s="159"/>
      <c r="G1814" s="23"/>
      <c r="H1814" s="23"/>
      <c r="I1814" s="23"/>
      <c r="J1814" s="23"/>
      <c r="K1814" s="23"/>
      <c r="L1814" s="23"/>
    </row>
    <row r="1815" spans="1:12" customFormat="1" ht="30" customHeight="1">
      <c r="A1815" s="21"/>
      <c r="B1815" s="21"/>
      <c r="C1815" s="160"/>
      <c r="D1815" s="163"/>
      <c r="E1815" s="164"/>
      <c r="F1815" s="159"/>
      <c r="G1815" s="23"/>
      <c r="H1815" s="23"/>
      <c r="I1815" s="23"/>
      <c r="J1815" s="23"/>
      <c r="K1815" s="23"/>
      <c r="L1815" s="23"/>
    </row>
    <row r="1816" spans="1:12" customFormat="1" ht="30" customHeight="1">
      <c r="A1816" s="21"/>
      <c r="B1816" s="21"/>
      <c r="C1816" s="160"/>
      <c r="D1816" s="163"/>
      <c r="E1816" s="164"/>
      <c r="F1816" s="159"/>
      <c r="G1816" s="23"/>
      <c r="H1816" s="23"/>
      <c r="I1816" s="23"/>
      <c r="J1816" s="23"/>
      <c r="K1816" s="23"/>
      <c r="L1816" s="23"/>
    </row>
    <row r="1817" spans="1:12" customFormat="1" ht="30" customHeight="1">
      <c r="A1817" s="21"/>
      <c r="B1817" s="21"/>
      <c r="C1817" s="160"/>
      <c r="D1817" s="163"/>
      <c r="E1817" s="164"/>
      <c r="F1817" s="159"/>
      <c r="G1817" s="23"/>
      <c r="H1817" s="23"/>
      <c r="I1817" s="23"/>
      <c r="J1817" s="23"/>
      <c r="K1817" s="23"/>
      <c r="L1817" s="23"/>
    </row>
    <row r="1818" spans="1:12" customFormat="1" ht="30" customHeight="1">
      <c r="A1818" s="21"/>
      <c r="B1818" s="21"/>
      <c r="C1818" s="160"/>
      <c r="D1818" s="163"/>
      <c r="E1818" s="164"/>
      <c r="F1818" s="159"/>
      <c r="G1818" s="23"/>
      <c r="H1818" s="23"/>
      <c r="I1818" s="23"/>
      <c r="J1818" s="23"/>
      <c r="K1818" s="23"/>
      <c r="L1818" s="23"/>
    </row>
    <row r="1819" spans="1:12" customFormat="1" ht="30" customHeight="1">
      <c r="A1819" s="21"/>
      <c r="B1819" s="21"/>
      <c r="C1819" s="160"/>
      <c r="D1819" s="163"/>
      <c r="E1819" s="164"/>
      <c r="F1819" s="159"/>
      <c r="G1819" s="23"/>
      <c r="H1819" s="23"/>
      <c r="I1819" s="23"/>
      <c r="J1819" s="23"/>
      <c r="K1819" s="23"/>
      <c r="L1819" s="23"/>
    </row>
    <row r="1820" spans="1:12" customFormat="1" ht="30" customHeight="1">
      <c r="A1820" s="21"/>
      <c r="B1820" s="21"/>
      <c r="C1820" s="160"/>
      <c r="D1820" s="163"/>
      <c r="E1820" s="164"/>
      <c r="F1820" s="159"/>
      <c r="G1820" s="23"/>
      <c r="H1820" s="23"/>
      <c r="I1820" s="23"/>
      <c r="J1820" s="23"/>
      <c r="K1820" s="23"/>
      <c r="L1820" s="23"/>
    </row>
    <row r="1821" spans="1:12" customFormat="1" ht="30" customHeight="1">
      <c r="A1821" s="21"/>
      <c r="B1821" s="21"/>
      <c r="C1821" s="160"/>
      <c r="D1821" s="163"/>
      <c r="E1821" s="164"/>
      <c r="F1821" s="159"/>
      <c r="G1821" s="23"/>
      <c r="H1821" s="23"/>
      <c r="I1821" s="23"/>
      <c r="J1821" s="23"/>
      <c r="K1821" s="23"/>
      <c r="L1821" s="23"/>
    </row>
    <row r="1822" spans="1:12" customFormat="1" ht="30" customHeight="1">
      <c r="A1822" s="21"/>
      <c r="B1822" s="21"/>
      <c r="C1822" s="160"/>
      <c r="D1822" s="163"/>
      <c r="E1822" s="164"/>
      <c r="F1822" s="159"/>
      <c r="G1822" s="23"/>
      <c r="H1822" s="23"/>
      <c r="I1822" s="23"/>
      <c r="J1822" s="23"/>
      <c r="K1822" s="23"/>
      <c r="L1822" s="23"/>
    </row>
    <row r="1823" spans="1:12" customFormat="1" ht="30" customHeight="1">
      <c r="A1823" s="21"/>
      <c r="B1823" s="21"/>
      <c r="C1823" s="160"/>
      <c r="D1823" s="163"/>
      <c r="E1823" s="164"/>
      <c r="F1823" s="159"/>
      <c r="G1823" s="23"/>
      <c r="H1823" s="23"/>
      <c r="I1823" s="23"/>
      <c r="J1823" s="23"/>
      <c r="K1823" s="23"/>
      <c r="L1823" s="23"/>
    </row>
    <row r="1824" spans="1:12" customFormat="1" ht="30" customHeight="1">
      <c r="A1824" s="21"/>
      <c r="B1824" s="21"/>
      <c r="C1824" s="160"/>
      <c r="D1824" s="163"/>
      <c r="E1824" s="164"/>
      <c r="F1824" s="159"/>
      <c r="G1824" s="23"/>
      <c r="H1824" s="23"/>
      <c r="I1824" s="23"/>
      <c r="J1824" s="23"/>
      <c r="K1824" s="23"/>
      <c r="L1824" s="23"/>
    </row>
    <row r="1825" spans="1:12" customFormat="1" ht="30" customHeight="1">
      <c r="A1825" s="21"/>
      <c r="B1825" s="21"/>
      <c r="C1825" s="160"/>
      <c r="D1825" s="163"/>
      <c r="E1825" s="164"/>
      <c r="F1825" s="159"/>
      <c r="G1825" s="23"/>
      <c r="H1825" s="23"/>
      <c r="I1825" s="23"/>
      <c r="J1825" s="23"/>
      <c r="K1825" s="23"/>
      <c r="L1825" s="23"/>
    </row>
    <row r="1826" spans="1:12" customFormat="1" ht="30" customHeight="1">
      <c r="A1826" s="21"/>
      <c r="B1826" s="21"/>
      <c r="C1826" s="160"/>
      <c r="D1826" s="163"/>
      <c r="E1826" s="164"/>
      <c r="F1826" s="159"/>
      <c r="G1826" s="23"/>
      <c r="H1826" s="23"/>
      <c r="I1826" s="23"/>
      <c r="J1826" s="23"/>
      <c r="K1826" s="23"/>
      <c r="L1826" s="23"/>
    </row>
    <row r="1827" spans="1:12" customFormat="1" ht="30" customHeight="1">
      <c r="A1827" s="21"/>
      <c r="B1827" s="21"/>
      <c r="C1827" s="160"/>
      <c r="D1827" s="163"/>
      <c r="E1827" s="164"/>
      <c r="F1827" s="159"/>
      <c r="G1827" s="23"/>
      <c r="H1827" s="23"/>
      <c r="I1827" s="23"/>
      <c r="J1827" s="23"/>
      <c r="K1827" s="23"/>
      <c r="L1827" s="23"/>
    </row>
    <row r="1828" spans="1:12" customFormat="1" ht="30" customHeight="1">
      <c r="A1828" s="21"/>
      <c r="B1828" s="21"/>
      <c r="C1828" s="160"/>
      <c r="D1828" s="163"/>
      <c r="E1828" s="164"/>
      <c r="F1828" s="159"/>
      <c r="G1828" s="23"/>
      <c r="H1828" s="23"/>
      <c r="I1828" s="23"/>
      <c r="J1828" s="23"/>
      <c r="K1828" s="23"/>
      <c r="L1828" s="23"/>
    </row>
    <row r="1829" spans="1:12" customFormat="1" ht="30" customHeight="1">
      <c r="A1829" s="21"/>
      <c r="B1829" s="21"/>
      <c r="C1829" s="160"/>
      <c r="D1829" s="163"/>
      <c r="E1829" s="164"/>
      <c r="F1829" s="159"/>
      <c r="G1829" s="23"/>
      <c r="H1829" s="23"/>
      <c r="I1829" s="23"/>
      <c r="J1829" s="23"/>
      <c r="K1829" s="23"/>
      <c r="L1829" s="23"/>
    </row>
    <row r="1830" spans="1:12" customFormat="1" ht="30" customHeight="1">
      <c r="A1830" s="21"/>
      <c r="B1830" s="21"/>
      <c r="C1830" s="160"/>
      <c r="D1830" s="163"/>
      <c r="E1830" s="164"/>
      <c r="F1830" s="159"/>
      <c r="G1830" s="23"/>
      <c r="H1830" s="23"/>
      <c r="I1830" s="23"/>
      <c r="J1830" s="23"/>
      <c r="K1830" s="23"/>
      <c r="L1830" s="23"/>
    </row>
    <row r="1831" spans="1:12" customFormat="1" ht="30" customHeight="1">
      <c r="A1831" s="21"/>
      <c r="B1831" s="21"/>
      <c r="C1831" s="160"/>
      <c r="D1831" s="163"/>
      <c r="E1831" s="164"/>
      <c r="F1831" s="159"/>
      <c r="G1831" s="23"/>
      <c r="H1831" s="23"/>
      <c r="I1831" s="23"/>
      <c r="J1831" s="23"/>
      <c r="K1831" s="23"/>
      <c r="L1831" s="23"/>
    </row>
    <row r="1832" spans="1:12" customFormat="1" ht="30" customHeight="1">
      <c r="A1832" s="21"/>
      <c r="B1832" s="21"/>
      <c r="C1832" s="160"/>
      <c r="D1832" s="163"/>
      <c r="E1832" s="164"/>
      <c r="F1832" s="159"/>
      <c r="G1832" s="23"/>
      <c r="H1832" s="23"/>
      <c r="I1832" s="23"/>
      <c r="J1832" s="23"/>
      <c r="K1832" s="23"/>
      <c r="L1832" s="23"/>
    </row>
    <row r="1833" spans="1:12" customFormat="1" ht="30" customHeight="1">
      <c r="A1833" s="21"/>
      <c r="B1833" s="21"/>
      <c r="C1833" s="160"/>
      <c r="D1833" s="163"/>
      <c r="E1833" s="164"/>
      <c r="F1833" s="159"/>
      <c r="G1833" s="23"/>
      <c r="H1833" s="23"/>
      <c r="I1833" s="23"/>
      <c r="J1833" s="23"/>
      <c r="K1833" s="23"/>
      <c r="L1833" s="23"/>
    </row>
    <row r="1834" spans="1:12" customFormat="1" ht="30" customHeight="1">
      <c r="A1834" s="21"/>
      <c r="B1834" s="21"/>
      <c r="C1834" s="160"/>
      <c r="D1834" s="163"/>
      <c r="E1834" s="164"/>
      <c r="F1834" s="159"/>
      <c r="G1834" s="23"/>
      <c r="H1834" s="23"/>
      <c r="I1834" s="23"/>
      <c r="J1834" s="23"/>
      <c r="K1834" s="23"/>
      <c r="L1834" s="23"/>
    </row>
    <row r="1835" spans="1:12" customFormat="1" ht="30" customHeight="1">
      <c r="A1835" s="21"/>
      <c r="B1835" s="21"/>
      <c r="C1835" s="160"/>
      <c r="D1835" s="163"/>
      <c r="E1835" s="164"/>
      <c r="F1835" s="159"/>
      <c r="G1835" s="23"/>
      <c r="H1835" s="23"/>
      <c r="I1835" s="23"/>
      <c r="J1835" s="23"/>
      <c r="K1835" s="23"/>
      <c r="L1835" s="23"/>
    </row>
    <row r="1836" spans="1:12" customFormat="1" ht="30" customHeight="1">
      <c r="A1836" s="21"/>
      <c r="B1836" s="21"/>
      <c r="C1836" s="160"/>
      <c r="D1836" s="163"/>
      <c r="E1836" s="164"/>
      <c r="F1836" s="159"/>
      <c r="G1836" s="23"/>
      <c r="H1836" s="23"/>
      <c r="I1836" s="23"/>
      <c r="J1836" s="23"/>
      <c r="K1836" s="23"/>
      <c r="L1836" s="23"/>
    </row>
    <row r="1837" spans="1:12" customFormat="1" ht="30" customHeight="1">
      <c r="A1837" s="21"/>
      <c r="B1837" s="21"/>
      <c r="C1837" s="160"/>
      <c r="D1837" s="163"/>
      <c r="E1837" s="164"/>
      <c r="F1837" s="159"/>
      <c r="G1837" s="23"/>
      <c r="H1837" s="23"/>
      <c r="I1837" s="23"/>
      <c r="J1837" s="23"/>
      <c r="K1837" s="23"/>
      <c r="L1837" s="23"/>
    </row>
    <row r="1838" spans="1:12" customFormat="1" ht="30" customHeight="1">
      <c r="A1838" s="21"/>
      <c r="B1838" s="21"/>
      <c r="C1838" s="160"/>
      <c r="D1838" s="163"/>
      <c r="E1838" s="164"/>
      <c r="F1838" s="159"/>
      <c r="G1838" s="23"/>
      <c r="H1838" s="23"/>
      <c r="I1838" s="23"/>
      <c r="J1838" s="23"/>
      <c r="K1838" s="23"/>
      <c r="L1838" s="23"/>
    </row>
    <row r="1839" spans="1:12" customFormat="1" ht="30" customHeight="1">
      <c r="A1839" s="21"/>
      <c r="B1839" s="21"/>
      <c r="C1839" s="160"/>
      <c r="D1839" s="163"/>
      <c r="E1839" s="164"/>
      <c r="F1839" s="159"/>
      <c r="G1839" s="23"/>
      <c r="H1839" s="23"/>
      <c r="I1839" s="23"/>
      <c r="J1839" s="23"/>
      <c r="K1839" s="23"/>
      <c r="L1839" s="23"/>
    </row>
    <row r="1840" spans="1:12" customFormat="1" ht="30" customHeight="1">
      <c r="A1840" s="21"/>
      <c r="B1840" s="21"/>
      <c r="C1840" s="160"/>
      <c r="D1840" s="163"/>
      <c r="E1840" s="164"/>
      <c r="F1840" s="159"/>
      <c r="G1840" s="23"/>
      <c r="H1840" s="23"/>
      <c r="I1840" s="23"/>
      <c r="J1840" s="23"/>
      <c r="K1840" s="23"/>
      <c r="L1840" s="23"/>
    </row>
    <row r="1841" spans="1:12" customFormat="1" ht="30" customHeight="1">
      <c r="A1841" s="21"/>
      <c r="B1841" s="21"/>
      <c r="C1841" s="160"/>
      <c r="D1841" s="163"/>
      <c r="E1841" s="164"/>
      <c r="F1841" s="159"/>
      <c r="G1841" s="23"/>
      <c r="H1841" s="23"/>
      <c r="I1841" s="23"/>
      <c r="J1841" s="23"/>
      <c r="K1841" s="23"/>
      <c r="L1841" s="23"/>
    </row>
    <row r="1842" spans="1:12" customFormat="1" ht="30" customHeight="1">
      <c r="A1842" s="21"/>
      <c r="B1842" s="21"/>
      <c r="C1842" s="160"/>
      <c r="D1842" s="163"/>
      <c r="E1842" s="164"/>
      <c r="F1842" s="159"/>
      <c r="G1842" s="23"/>
      <c r="H1842" s="23"/>
      <c r="I1842" s="23"/>
      <c r="J1842" s="23"/>
      <c r="K1842" s="23"/>
      <c r="L1842" s="23"/>
    </row>
    <row r="1843" spans="1:12" customFormat="1" ht="30" customHeight="1">
      <c r="A1843" s="21"/>
      <c r="B1843" s="21"/>
      <c r="C1843" s="160"/>
      <c r="D1843" s="163"/>
      <c r="E1843" s="164"/>
      <c r="F1843" s="159"/>
      <c r="G1843" s="23"/>
      <c r="H1843" s="23"/>
      <c r="I1843" s="23"/>
      <c r="J1843" s="23"/>
      <c r="K1843" s="23"/>
      <c r="L1843" s="23"/>
    </row>
    <row r="1844" spans="1:12" customFormat="1" ht="30" customHeight="1">
      <c r="A1844" s="21"/>
      <c r="B1844" s="21"/>
      <c r="C1844" s="160"/>
      <c r="D1844" s="163"/>
      <c r="E1844" s="164"/>
      <c r="F1844" s="159"/>
      <c r="G1844" s="23"/>
      <c r="H1844" s="23"/>
      <c r="I1844" s="23"/>
      <c r="J1844" s="23"/>
      <c r="K1844" s="23"/>
      <c r="L1844" s="23"/>
    </row>
    <row r="1845" spans="1:12" customFormat="1" ht="30" customHeight="1">
      <c r="A1845" s="21"/>
      <c r="B1845" s="21"/>
      <c r="C1845" s="160"/>
      <c r="D1845" s="163"/>
      <c r="E1845" s="164"/>
      <c r="F1845" s="159"/>
      <c r="G1845" s="23"/>
      <c r="H1845" s="23"/>
      <c r="I1845" s="23"/>
      <c r="J1845" s="23"/>
      <c r="K1845" s="23"/>
      <c r="L1845" s="23"/>
    </row>
    <row r="1846" spans="1:12" customFormat="1" ht="30" customHeight="1">
      <c r="A1846" s="21"/>
      <c r="B1846" s="21"/>
      <c r="C1846" s="160"/>
      <c r="D1846" s="163"/>
      <c r="E1846" s="164"/>
      <c r="F1846" s="159"/>
      <c r="G1846" s="23"/>
      <c r="H1846" s="23"/>
      <c r="I1846" s="23"/>
      <c r="J1846" s="23"/>
      <c r="K1846" s="23"/>
      <c r="L1846" s="23"/>
    </row>
    <row r="1847" spans="1:12" customFormat="1" ht="30" customHeight="1">
      <c r="A1847" s="21"/>
      <c r="B1847" s="21"/>
      <c r="C1847" s="160"/>
      <c r="D1847" s="163"/>
      <c r="E1847" s="164"/>
      <c r="F1847" s="159"/>
      <c r="G1847" s="23"/>
      <c r="H1847" s="23"/>
      <c r="I1847" s="23"/>
      <c r="J1847" s="23"/>
      <c r="K1847" s="23"/>
      <c r="L1847" s="23"/>
    </row>
    <row r="1848" spans="1:12" customFormat="1" ht="30" customHeight="1">
      <c r="A1848" s="21"/>
      <c r="B1848" s="21"/>
      <c r="C1848" s="160"/>
      <c r="D1848" s="163"/>
      <c r="E1848" s="164"/>
      <c r="F1848" s="159"/>
      <c r="G1848" s="23"/>
      <c r="H1848" s="23"/>
      <c r="I1848" s="23"/>
      <c r="J1848" s="23"/>
      <c r="K1848" s="23"/>
      <c r="L1848" s="23"/>
    </row>
    <row r="1849" spans="1:12" customFormat="1" ht="30" customHeight="1">
      <c r="A1849" s="21"/>
      <c r="B1849" s="21"/>
      <c r="C1849" s="160"/>
      <c r="D1849" s="163"/>
      <c r="E1849" s="164"/>
      <c r="F1849" s="159"/>
      <c r="G1849" s="23"/>
      <c r="H1849" s="23"/>
      <c r="I1849" s="23"/>
      <c r="J1849" s="23"/>
      <c r="K1849" s="23"/>
      <c r="L1849" s="23"/>
    </row>
    <row r="1850" spans="1:12" customFormat="1" ht="30" customHeight="1">
      <c r="A1850" s="21"/>
      <c r="B1850" s="21"/>
      <c r="C1850" s="160"/>
      <c r="D1850" s="163"/>
      <c r="E1850" s="164"/>
      <c r="F1850" s="159"/>
      <c r="G1850" s="23"/>
      <c r="H1850" s="23"/>
      <c r="I1850" s="23"/>
      <c r="J1850" s="23"/>
      <c r="K1850" s="23"/>
      <c r="L1850" s="23"/>
    </row>
    <row r="1851" spans="1:12" customFormat="1" ht="30" customHeight="1">
      <c r="A1851" s="21"/>
      <c r="B1851" s="21"/>
      <c r="C1851" s="160"/>
      <c r="D1851" s="163"/>
      <c r="E1851" s="164"/>
      <c r="F1851" s="159"/>
      <c r="G1851" s="23"/>
      <c r="H1851" s="23"/>
      <c r="I1851" s="23"/>
      <c r="J1851" s="23"/>
      <c r="K1851" s="23"/>
      <c r="L1851" s="23"/>
    </row>
    <row r="1852" spans="1:12" customFormat="1" ht="30" customHeight="1">
      <c r="A1852" s="21"/>
      <c r="B1852" s="21"/>
      <c r="C1852" s="160"/>
      <c r="D1852" s="163"/>
      <c r="E1852" s="164"/>
      <c r="F1852" s="159"/>
      <c r="G1852" s="23"/>
      <c r="H1852" s="23"/>
      <c r="I1852" s="23"/>
      <c r="J1852" s="23"/>
      <c r="K1852" s="23"/>
      <c r="L1852" s="23"/>
    </row>
    <row r="1853" spans="1:12" customFormat="1" ht="30" customHeight="1">
      <c r="A1853" s="21"/>
      <c r="B1853" s="21"/>
      <c r="C1853" s="160"/>
      <c r="D1853" s="163"/>
      <c r="E1853" s="164"/>
      <c r="F1853" s="159"/>
      <c r="G1853" s="23"/>
      <c r="H1853" s="23"/>
      <c r="I1853" s="23"/>
      <c r="J1853" s="23"/>
      <c r="K1853" s="23"/>
      <c r="L1853" s="23"/>
    </row>
    <row r="1854" spans="1:12" customFormat="1" ht="30" customHeight="1">
      <c r="A1854" s="21"/>
      <c r="B1854" s="21"/>
      <c r="C1854" s="160"/>
      <c r="D1854" s="163"/>
      <c r="E1854" s="164"/>
      <c r="F1854" s="159"/>
      <c r="G1854" s="23"/>
      <c r="H1854" s="23"/>
      <c r="I1854" s="23"/>
      <c r="J1854" s="23"/>
      <c r="K1854" s="23"/>
      <c r="L1854" s="23"/>
    </row>
    <row r="1855" spans="1:12" customFormat="1" ht="30" customHeight="1">
      <c r="A1855" s="21"/>
      <c r="B1855" s="21"/>
      <c r="C1855" s="160"/>
      <c r="D1855" s="163"/>
      <c r="E1855" s="164"/>
      <c r="F1855" s="159"/>
      <c r="G1855" s="23"/>
      <c r="H1855" s="23"/>
      <c r="I1855" s="23"/>
      <c r="J1855" s="23"/>
      <c r="K1855" s="23"/>
      <c r="L1855" s="23"/>
    </row>
    <row r="1856" spans="1:12" customFormat="1" ht="30" customHeight="1">
      <c r="A1856" s="21"/>
      <c r="B1856" s="21"/>
      <c r="C1856" s="160"/>
      <c r="D1856" s="163"/>
      <c r="E1856" s="164"/>
      <c r="F1856" s="159"/>
      <c r="G1856" s="23"/>
      <c r="H1856" s="23"/>
      <c r="I1856" s="23"/>
      <c r="J1856" s="23"/>
      <c r="K1856" s="23"/>
      <c r="L1856" s="23"/>
    </row>
    <row r="1857" spans="1:12" customFormat="1" ht="30" customHeight="1">
      <c r="A1857" s="21"/>
      <c r="B1857" s="21"/>
      <c r="C1857" s="160"/>
      <c r="D1857" s="163"/>
      <c r="E1857" s="164"/>
      <c r="F1857" s="159"/>
      <c r="G1857" s="23"/>
      <c r="H1857" s="23"/>
      <c r="I1857" s="23"/>
      <c r="J1857" s="23"/>
      <c r="K1857" s="23"/>
      <c r="L1857" s="23"/>
    </row>
    <row r="1858" spans="1:12" customFormat="1" ht="30" customHeight="1">
      <c r="A1858" s="21"/>
      <c r="B1858" s="21"/>
      <c r="C1858" s="160"/>
      <c r="D1858" s="163"/>
      <c r="E1858" s="164"/>
      <c r="F1858" s="159"/>
      <c r="G1858" s="23"/>
      <c r="H1858" s="23"/>
      <c r="I1858" s="23"/>
      <c r="J1858" s="23"/>
      <c r="K1858" s="23"/>
      <c r="L1858" s="23"/>
    </row>
    <row r="1859" spans="1:12" customFormat="1" ht="30" customHeight="1">
      <c r="A1859" s="21"/>
      <c r="B1859" s="21"/>
      <c r="C1859" s="160"/>
      <c r="D1859" s="163"/>
      <c r="E1859" s="164"/>
      <c r="F1859" s="159"/>
      <c r="G1859" s="23"/>
      <c r="H1859" s="23"/>
      <c r="I1859" s="23"/>
      <c r="J1859" s="23"/>
      <c r="K1859" s="23"/>
      <c r="L1859" s="23"/>
    </row>
    <row r="1860" spans="1:12" customFormat="1" ht="30" customHeight="1">
      <c r="A1860" s="21"/>
      <c r="B1860" s="21"/>
      <c r="C1860" s="160"/>
      <c r="D1860" s="163"/>
      <c r="E1860" s="164"/>
      <c r="F1860" s="159"/>
      <c r="G1860" s="23"/>
      <c r="H1860" s="23"/>
      <c r="I1860" s="23"/>
      <c r="J1860" s="23"/>
      <c r="K1860" s="23"/>
      <c r="L1860" s="23"/>
    </row>
    <row r="1861" spans="1:12" customFormat="1" ht="30" customHeight="1">
      <c r="A1861" s="21"/>
      <c r="B1861" s="21"/>
      <c r="C1861" s="160"/>
      <c r="D1861" s="163"/>
      <c r="E1861" s="164"/>
      <c r="F1861" s="159"/>
      <c r="G1861" s="23"/>
      <c r="H1861" s="23"/>
      <c r="I1861" s="23"/>
      <c r="J1861" s="23"/>
      <c r="K1861" s="23"/>
      <c r="L1861" s="23"/>
    </row>
    <row r="1862" spans="1:12" customFormat="1" ht="30" customHeight="1">
      <c r="A1862" s="21"/>
      <c r="B1862" s="21"/>
      <c r="C1862" s="160"/>
      <c r="D1862" s="163"/>
      <c r="E1862" s="164"/>
      <c r="F1862" s="159"/>
      <c r="G1862" s="23"/>
      <c r="H1862" s="23"/>
      <c r="I1862" s="23"/>
      <c r="J1862" s="23"/>
      <c r="K1862" s="23"/>
      <c r="L1862" s="23"/>
    </row>
    <row r="1863" spans="1:12" customFormat="1" ht="30" customHeight="1">
      <c r="A1863" s="21"/>
      <c r="B1863" s="21"/>
      <c r="C1863" s="160"/>
      <c r="D1863" s="163"/>
      <c r="E1863" s="164"/>
      <c r="F1863" s="159"/>
      <c r="G1863" s="23"/>
      <c r="H1863" s="23"/>
      <c r="I1863" s="23"/>
      <c r="J1863" s="23"/>
      <c r="K1863" s="23"/>
      <c r="L1863" s="23"/>
    </row>
    <row r="1864" spans="1:12" customFormat="1" ht="30" customHeight="1">
      <c r="A1864" s="21"/>
      <c r="B1864" s="21"/>
      <c r="C1864" s="160"/>
      <c r="D1864" s="163"/>
      <c r="E1864" s="164"/>
      <c r="F1864" s="159"/>
      <c r="G1864" s="23"/>
      <c r="H1864" s="23"/>
      <c r="I1864" s="23"/>
      <c r="J1864" s="23"/>
      <c r="K1864" s="23"/>
      <c r="L1864" s="23"/>
    </row>
    <row r="1865" spans="1:12" customFormat="1" ht="30" customHeight="1">
      <c r="A1865" s="21"/>
      <c r="B1865" s="21"/>
      <c r="C1865" s="160"/>
      <c r="D1865" s="163"/>
      <c r="E1865" s="164"/>
      <c r="F1865" s="159"/>
      <c r="G1865" s="23"/>
      <c r="H1865" s="23"/>
      <c r="I1865" s="23"/>
      <c r="J1865" s="23"/>
      <c r="K1865" s="23"/>
      <c r="L1865" s="23"/>
    </row>
    <row r="1866" spans="1:12" customFormat="1" ht="30" customHeight="1">
      <c r="A1866" s="21"/>
      <c r="B1866" s="21"/>
      <c r="C1866" s="160"/>
      <c r="D1866" s="163"/>
      <c r="E1866" s="164"/>
      <c r="F1866" s="159"/>
      <c r="G1866" s="23"/>
      <c r="H1866" s="23"/>
      <c r="I1866" s="23"/>
      <c r="J1866" s="23"/>
      <c r="K1866" s="23"/>
      <c r="L1866" s="23"/>
    </row>
    <row r="1867" spans="1:12" customFormat="1" ht="30" customHeight="1">
      <c r="A1867" s="21"/>
      <c r="B1867" s="21"/>
      <c r="C1867" s="160"/>
      <c r="D1867" s="163"/>
      <c r="E1867" s="164"/>
      <c r="F1867" s="159"/>
      <c r="G1867" s="23"/>
      <c r="H1867" s="23"/>
      <c r="I1867" s="23"/>
      <c r="J1867" s="23"/>
      <c r="K1867" s="23"/>
      <c r="L1867" s="23"/>
    </row>
    <row r="1868" spans="1:12" customFormat="1" ht="30" customHeight="1">
      <c r="A1868" s="21"/>
      <c r="B1868" s="21"/>
      <c r="C1868" s="160"/>
      <c r="D1868" s="163"/>
      <c r="E1868" s="164"/>
      <c r="F1868" s="159"/>
      <c r="G1868" s="23"/>
      <c r="H1868" s="23"/>
      <c r="I1868" s="23"/>
      <c r="J1868" s="23"/>
      <c r="K1868" s="23"/>
      <c r="L1868" s="23"/>
    </row>
    <row r="1869" spans="1:12" customFormat="1" ht="30" customHeight="1">
      <c r="A1869" s="21"/>
      <c r="B1869" s="21"/>
      <c r="C1869" s="160"/>
      <c r="D1869" s="163"/>
      <c r="E1869" s="164"/>
      <c r="F1869" s="159"/>
      <c r="G1869" s="23"/>
      <c r="H1869" s="23"/>
      <c r="I1869" s="23"/>
      <c r="J1869" s="23"/>
      <c r="K1869" s="23"/>
      <c r="L1869" s="23"/>
    </row>
    <row r="1870" spans="1:12" customFormat="1" ht="30" customHeight="1">
      <c r="A1870" s="21"/>
      <c r="B1870" s="21"/>
      <c r="C1870" s="160"/>
      <c r="D1870" s="163"/>
      <c r="E1870" s="164"/>
      <c r="F1870" s="159"/>
      <c r="G1870" s="23"/>
      <c r="H1870" s="23"/>
      <c r="I1870" s="23"/>
      <c r="J1870" s="23"/>
      <c r="K1870" s="23"/>
      <c r="L1870" s="23"/>
    </row>
    <row r="1871" spans="1:12" customFormat="1" ht="30" customHeight="1">
      <c r="A1871" s="21"/>
      <c r="B1871" s="21"/>
      <c r="C1871" s="160"/>
      <c r="D1871" s="163"/>
      <c r="E1871" s="164"/>
      <c r="F1871" s="159"/>
      <c r="G1871" s="23"/>
      <c r="H1871" s="23"/>
      <c r="I1871" s="23"/>
      <c r="J1871" s="23"/>
      <c r="K1871" s="23"/>
      <c r="L1871" s="23"/>
    </row>
    <row r="1872" spans="1:12" customFormat="1" ht="30" customHeight="1">
      <c r="A1872" s="21"/>
      <c r="B1872" s="21"/>
      <c r="C1872" s="160"/>
      <c r="D1872" s="163"/>
      <c r="E1872" s="164"/>
      <c r="F1872" s="159"/>
      <c r="G1872" s="23"/>
      <c r="H1872" s="23"/>
      <c r="I1872" s="23"/>
      <c r="J1872" s="23"/>
      <c r="K1872" s="23"/>
      <c r="L1872" s="23"/>
    </row>
    <row r="1873" spans="1:12" customFormat="1" ht="30" customHeight="1">
      <c r="A1873" s="21"/>
      <c r="B1873" s="21"/>
      <c r="C1873" s="160"/>
      <c r="D1873" s="163"/>
      <c r="E1873" s="164"/>
      <c r="F1873" s="159"/>
      <c r="G1873" s="23"/>
      <c r="H1873" s="23"/>
      <c r="I1873" s="23"/>
      <c r="J1873" s="23"/>
      <c r="K1873" s="23"/>
      <c r="L1873" s="23"/>
    </row>
    <row r="1874" spans="1:12" customFormat="1" ht="30" customHeight="1">
      <c r="A1874" s="21"/>
      <c r="B1874" s="21"/>
      <c r="C1874" s="160"/>
      <c r="D1874" s="163"/>
      <c r="E1874" s="164"/>
      <c r="F1874" s="159"/>
      <c r="G1874" s="23"/>
      <c r="H1874" s="23"/>
      <c r="I1874" s="23"/>
      <c r="J1874" s="23"/>
      <c r="K1874" s="23"/>
      <c r="L1874" s="23"/>
    </row>
    <row r="1875" spans="1:12" customFormat="1" ht="30" customHeight="1">
      <c r="A1875" s="21"/>
      <c r="B1875" s="21"/>
      <c r="C1875" s="160"/>
      <c r="D1875" s="163"/>
      <c r="E1875" s="164"/>
      <c r="F1875" s="159"/>
      <c r="G1875" s="23"/>
      <c r="H1875" s="23"/>
      <c r="I1875" s="23"/>
      <c r="J1875" s="23"/>
      <c r="K1875" s="23"/>
      <c r="L1875" s="23"/>
    </row>
    <row r="1876" spans="1:12" customFormat="1" ht="30" customHeight="1">
      <c r="A1876" s="21"/>
      <c r="B1876" s="21"/>
      <c r="C1876" s="160"/>
      <c r="D1876" s="163"/>
      <c r="E1876" s="164"/>
      <c r="F1876" s="159"/>
      <c r="G1876" s="23"/>
      <c r="H1876" s="23"/>
      <c r="I1876" s="23"/>
      <c r="J1876" s="23"/>
      <c r="K1876" s="23"/>
      <c r="L1876" s="23"/>
    </row>
    <row r="1877" spans="1:12" customFormat="1" ht="30" customHeight="1">
      <c r="A1877" s="21"/>
      <c r="B1877" s="21"/>
      <c r="C1877" s="160"/>
      <c r="D1877" s="163"/>
      <c r="E1877" s="164"/>
      <c r="F1877" s="159"/>
      <c r="G1877" s="23"/>
      <c r="H1877" s="23"/>
      <c r="I1877" s="23"/>
      <c r="J1877" s="23"/>
      <c r="K1877" s="23"/>
      <c r="L1877" s="23"/>
    </row>
    <row r="1878" spans="1:12" customFormat="1" ht="30" customHeight="1">
      <c r="A1878" s="21"/>
      <c r="B1878" s="21"/>
      <c r="C1878" s="160"/>
      <c r="D1878" s="163"/>
      <c r="E1878" s="164"/>
      <c r="F1878" s="159"/>
      <c r="G1878" s="23"/>
      <c r="H1878" s="23"/>
      <c r="I1878" s="23"/>
      <c r="J1878" s="23"/>
      <c r="K1878" s="23"/>
      <c r="L1878" s="23"/>
    </row>
    <row r="1879" spans="1:12" customFormat="1" ht="30" customHeight="1">
      <c r="A1879" s="21"/>
      <c r="B1879" s="21"/>
      <c r="C1879" s="160"/>
      <c r="D1879" s="163"/>
      <c r="E1879" s="164"/>
      <c r="F1879" s="159"/>
      <c r="G1879" s="23"/>
      <c r="H1879" s="23"/>
      <c r="I1879" s="23"/>
      <c r="J1879" s="23"/>
      <c r="K1879" s="23"/>
      <c r="L1879" s="23"/>
    </row>
    <row r="1880" spans="1:12" customFormat="1" ht="30" customHeight="1">
      <c r="A1880" s="21"/>
      <c r="B1880" s="21"/>
      <c r="C1880" s="160"/>
      <c r="D1880" s="163"/>
      <c r="E1880" s="164"/>
      <c r="F1880" s="159"/>
      <c r="G1880" s="23"/>
      <c r="H1880" s="23"/>
      <c r="I1880" s="23"/>
      <c r="J1880" s="23"/>
      <c r="K1880" s="23"/>
      <c r="L1880" s="23"/>
    </row>
    <row r="1881" spans="1:12" customFormat="1" ht="30" customHeight="1">
      <c r="A1881" s="21"/>
      <c r="B1881" s="21"/>
      <c r="C1881" s="160"/>
      <c r="D1881" s="163"/>
      <c r="E1881" s="164"/>
      <c r="F1881" s="159"/>
      <c r="G1881" s="23"/>
      <c r="H1881" s="23"/>
      <c r="I1881" s="23"/>
      <c r="J1881" s="23"/>
      <c r="K1881" s="23"/>
      <c r="L1881" s="23"/>
    </row>
    <row r="1882" spans="1:12" customFormat="1" ht="30" customHeight="1">
      <c r="A1882" s="21"/>
      <c r="B1882" s="21"/>
      <c r="C1882" s="160"/>
      <c r="D1882" s="163"/>
      <c r="E1882" s="164"/>
      <c r="F1882" s="159"/>
      <c r="G1882" s="23"/>
      <c r="H1882" s="23"/>
      <c r="I1882" s="23"/>
      <c r="J1882" s="23"/>
      <c r="K1882" s="23"/>
      <c r="L1882" s="23"/>
    </row>
    <row r="1883" spans="1:12" customFormat="1" ht="30" customHeight="1">
      <c r="A1883" s="21"/>
      <c r="B1883" s="21"/>
      <c r="C1883" s="160"/>
      <c r="D1883" s="163"/>
      <c r="E1883" s="164"/>
      <c r="F1883" s="159"/>
      <c r="G1883" s="23"/>
      <c r="H1883" s="23"/>
      <c r="I1883" s="23"/>
      <c r="J1883" s="23"/>
      <c r="K1883" s="23"/>
      <c r="L1883" s="23"/>
    </row>
    <row r="1884" spans="1:12" customFormat="1" ht="30" customHeight="1">
      <c r="A1884" s="21"/>
      <c r="B1884" s="21"/>
      <c r="C1884" s="160"/>
      <c r="D1884" s="163"/>
      <c r="E1884" s="164"/>
      <c r="F1884" s="159"/>
      <c r="G1884" s="23"/>
      <c r="H1884" s="23"/>
      <c r="I1884" s="23"/>
      <c r="J1884" s="23"/>
      <c r="K1884" s="23"/>
      <c r="L1884" s="23"/>
    </row>
    <row r="1885" spans="1:12" customFormat="1" ht="30" customHeight="1">
      <c r="A1885" s="21"/>
      <c r="B1885" s="21"/>
      <c r="C1885" s="160"/>
      <c r="D1885" s="163"/>
      <c r="E1885" s="164"/>
      <c r="F1885" s="159"/>
      <c r="G1885" s="23"/>
      <c r="H1885" s="23"/>
      <c r="I1885" s="23"/>
      <c r="J1885" s="23"/>
      <c r="K1885" s="23"/>
      <c r="L1885" s="23"/>
    </row>
    <row r="1886" spans="1:12" customFormat="1" ht="30" customHeight="1">
      <c r="A1886" s="21"/>
      <c r="B1886" s="21"/>
      <c r="C1886" s="160"/>
      <c r="D1886" s="163"/>
      <c r="E1886" s="164"/>
      <c r="F1886" s="159"/>
      <c r="G1886" s="23"/>
      <c r="H1886" s="23"/>
      <c r="I1886" s="23"/>
      <c r="J1886" s="23"/>
      <c r="K1886" s="23"/>
      <c r="L1886" s="23"/>
    </row>
    <row r="1887" spans="1:12" customFormat="1" ht="30" customHeight="1">
      <c r="A1887" s="21"/>
      <c r="B1887" s="21"/>
      <c r="C1887" s="160"/>
      <c r="D1887" s="163"/>
      <c r="E1887" s="164"/>
      <c r="F1887" s="159"/>
      <c r="G1887" s="23"/>
      <c r="H1887" s="23"/>
      <c r="I1887" s="23"/>
      <c r="J1887" s="23"/>
      <c r="K1887" s="23"/>
      <c r="L1887" s="23"/>
    </row>
    <row r="1888" spans="1:12" customFormat="1" ht="30" customHeight="1">
      <c r="A1888" s="21"/>
      <c r="B1888" s="21"/>
      <c r="C1888" s="160"/>
      <c r="D1888" s="163"/>
      <c r="E1888" s="164"/>
      <c r="F1888" s="159"/>
      <c r="G1888" s="23"/>
      <c r="H1888" s="23"/>
      <c r="I1888" s="23"/>
      <c r="J1888" s="23"/>
      <c r="K1888" s="23"/>
      <c r="L1888" s="23"/>
    </row>
    <row r="1889" spans="1:12" customFormat="1" ht="30" customHeight="1">
      <c r="A1889" s="21"/>
      <c r="B1889" s="21"/>
      <c r="C1889" s="160"/>
      <c r="D1889" s="163"/>
      <c r="E1889" s="164"/>
      <c r="F1889" s="159"/>
      <c r="G1889" s="23"/>
      <c r="H1889" s="23"/>
      <c r="I1889" s="23"/>
      <c r="J1889" s="23"/>
      <c r="K1889" s="23"/>
      <c r="L1889" s="23"/>
    </row>
    <row r="1890" spans="1:12" customFormat="1" ht="30" customHeight="1">
      <c r="A1890" s="21"/>
      <c r="B1890" s="21"/>
      <c r="C1890" s="160"/>
      <c r="D1890" s="163"/>
      <c r="E1890" s="164"/>
      <c r="F1890" s="159"/>
      <c r="G1890" s="23"/>
      <c r="H1890" s="23"/>
      <c r="I1890" s="23"/>
      <c r="J1890" s="23"/>
      <c r="K1890" s="23"/>
      <c r="L1890" s="23"/>
    </row>
    <row r="1891" spans="1:12" customFormat="1" ht="30" customHeight="1">
      <c r="A1891" s="21"/>
      <c r="B1891" s="21"/>
      <c r="C1891" s="160"/>
      <c r="D1891" s="163"/>
      <c r="E1891" s="164"/>
      <c r="F1891" s="159"/>
      <c r="G1891" s="23"/>
      <c r="H1891" s="23"/>
      <c r="I1891" s="23"/>
      <c r="J1891" s="23"/>
      <c r="K1891" s="23"/>
      <c r="L1891" s="23"/>
    </row>
    <row r="1892" spans="1:12" customFormat="1" ht="30" customHeight="1">
      <c r="A1892" s="21"/>
      <c r="B1892" s="21"/>
      <c r="C1892" s="160"/>
      <c r="D1892" s="163"/>
      <c r="E1892" s="164"/>
      <c r="F1892" s="159"/>
      <c r="G1892" s="23"/>
      <c r="H1892" s="23"/>
      <c r="I1892" s="23"/>
      <c r="J1892" s="23"/>
      <c r="K1892" s="23"/>
      <c r="L1892" s="23"/>
    </row>
    <row r="1893" spans="1:12" customFormat="1" ht="30" customHeight="1">
      <c r="A1893" s="21"/>
      <c r="B1893" s="21"/>
      <c r="C1893" s="160"/>
      <c r="D1893" s="163"/>
      <c r="E1893" s="164"/>
      <c r="F1893" s="159"/>
      <c r="G1893" s="23"/>
      <c r="H1893" s="23"/>
      <c r="I1893" s="23"/>
      <c r="J1893" s="23"/>
      <c r="K1893" s="23"/>
      <c r="L1893" s="23"/>
    </row>
    <row r="1894" spans="1:12" customFormat="1" ht="30" customHeight="1">
      <c r="A1894" s="21"/>
      <c r="B1894" s="21"/>
      <c r="C1894" s="160"/>
      <c r="D1894" s="163"/>
      <c r="E1894" s="164"/>
      <c r="F1894" s="159"/>
      <c r="G1894" s="23"/>
      <c r="H1894" s="23"/>
      <c r="I1894" s="23"/>
      <c r="J1894" s="23"/>
      <c r="K1894" s="23"/>
      <c r="L1894" s="23"/>
    </row>
    <row r="1895" spans="1:12" customFormat="1" ht="30" customHeight="1">
      <c r="A1895" s="21"/>
      <c r="B1895" s="21"/>
      <c r="C1895" s="160"/>
      <c r="D1895" s="163"/>
      <c r="E1895" s="164"/>
      <c r="F1895" s="159"/>
      <c r="G1895" s="23"/>
      <c r="H1895" s="23"/>
      <c r="I1895" s="23"/>
      <c r="J1895" s="23"/>
      <c r="K1895" s="23"/>
      <c r="L1895" s="23"/>
    </row>
    <row r="1896" spans="1:12" customFormat="1" ht="30" customHeight="1">
      <c r="A1896" s="21"/>
      <c r="B1896" s="21"/>
      <c r="C1896" s="160"/>
      <c r="D1896" s="163"/>
      <c r="E1896" s="164"/>
      <c r="F1896" s="159"/>
      <c r="G1896" s="23"/>
      <c r="H1896" s="23"/>
      <c r="I1896" s="23"/>
      <c r="J1896" s="23"/>
      <c r="K1896" s="23"/>
      <c r="L1896" s="23"/>
    </row>
    <row r="1897" spans="1:12" customFormat="1" ht="30" customHeight="1">
      <c r="A1897" s="21"/>
      <c r="B1897" s="21"/>
      <c r="C1897" s="160"/>
      <c r="D1897" s="163"/>
      <c r="E1897" s="164"/>
      <c r="F1897" s="159"/>
      <c r="G1897" s="23"/>
      <c r="H1897" s="23"/>
      <c r="I1897" s="23"/>
      <c r="J1897" s="23"/>
      <c r="K1897" s="23"/>
      <c r="L1897" s="23"/>
    </row>
    <row r="1898" spans="1:12" customFormat="1" ht="30" customHeight="1">
      <c r="A1898" s="21"/>
      <c r="B1898" s="21"/>
      <c r="C1898" s="160"/>
      <c r="D1898" s="163"/>
      <c r="E1898" s="164"/>
      <c r="F1898" s="159"/>
      <c r="G1898" s="23"/>
      <c r="H1898" s="23"/>
      <c r="I1898" s="23"/>
      <c r="J1898" s="23"/>
      <c r="K1898" s="23"/>
      <c r="L1898" s="23"/>
    </row>
    <row r="1899" spans="1:12" customFormat="1" ht="30" customHeight="1">
      <c r="A1899" s="21"/>
      <c r="B1899" s="21"/>
      <c r="C1899" s="160"/>
      <c r="D1899" s="163"/>
      <c r="E1899" s="164"/>
      <c r="F1899" s="159"/>
      <c r="G1899" s="23"/>
      <c r="H1899" s="23"/>
      <c r="I1899" s="23"/>
      <c r="J1899" s="23"/>
      <c r="K1899" s="23"/>
      <c r="L1899" s="23"/>
    </row>
    <row r="1900" spans="1:12" customFormat="1" ht="30" customHeight="1">
      <c r="A1900" s="21"/>
      <c r="B1900" s="21"/>
      <c r="C1900" s="160"/>
      <c r="D1900" s="163"/>
      <c r="E1900" s="164"/>
      <c r="F1900" s="159"/>
      <c r="G1900" s="23"/>
      <c r="H1900" s="23"/>
      <c r="I1900" s="23"/>
      <c r="J1900" s="23"/>
      <c r="K1900" s="23"/>
      <c r="L1900" s="23"/>
    </row>
    <row r="1901" spans="1:12" customFormat="1" ht="30" customHeight="1">
      <c r="A1901" s="21"/>
      <c r="B1901" s="21"/>
      <c r="C1901" s="160"/>
      <c r="D1901" s="163"/>
      <c r="E1901" s="164"/>
      <c r="F1901" s="159"/>
      <c r="G1901" s="23"/>
      <c r="H1901" s="23"/>
      <c r="I1901" s="23"/>
      <c r="J1901" s="23"/>
      <c r="K1901" s="23"/>
      <c r="L1901" s="23"/>
    </row>
    <row r="1902" spans="1:12" customFormat="1" ht="30" customHeight="1">
      <c r="A1902" s="21"/>
      <c r="B1902" s="21"/>
      <c r="C1902" s="160"/>
      <c r="D1902" s="163"/>
      <c r="E1902" s="164"/>
      <c r="F1902" s="159"/>
      <c r="G1902" s="23"/>
      <c r="H1902" s="23"/>
      <c r="I1902" s="23"/>
      <c r="J1902" s="23"/>
      <c r="K1902" s="23"/>
      <c r="L1902" s="23"/>
    </row>
    <row r="1903" spans="1:12" customFormat="1" ht="30" customHeight="1">
      <c r="A1903" s="21"/>
      <c r="B1903" s="21"/>
      <c r="C1903" s="160"/>
      <c r="D1903" s="163"/>
      <c r="E1903" s="164"/>
      <c r="F1903" s="159"/>
      <c r="G1903" s="23"/>
      <c r="H1903" s="23"/>
      <c r="I1903" s="23"/>
      <c r="J1903" s="23"/>
      <c r="K1903" s="23"/>
      <c r="L1903" s="23"/>
    </row>
    <row r="1904" spans="1:12" customFormat="1" ht="30" customHeight="1">
      <c r="A1904" s="21"/>
      <c r="B1904" s="21"/>
      <c r="C1904" s="160"/>
      <c r="D1904" s="163"/>
      <c r="E1904" s="164"/>
      <c r="F1904" s="159"/>
      <c r="G1904" s="23"/>
      <c r="H1904" s="23"/>
      <c r="I1904" s="23"/>
      <c r="J1904" s="23"/>
      <c r="K1904" s="23"/>
      <c r="L1904" s="23"/>
    </row>
    <row r="1905" spans="1:12" customFormat="1" ht="30" customHeight="1">
      <c r="A1905" s="21"/>
      <c r="B1905" s="21"/>
      <c r="C1905" s="160"/>
      <c r="D1905" s="163"/>
      <c r="E1905" s="164"/>
      <c r="F1905" s="159"/>
      <c r="G1905" s="23"/>
      <c r="H1905" s="23"/>
      <c r="I1905" s="23"/>
      <c r="J1905" s="23"/>
      <c r="K1905" s="23"/>
      <c r="L1905" s="23"/>
    </row>
    <row r="1906" spans="1:12" customFormat="1" ht="30" customHeight="1">
      <c r="A1906" s="21"/>
      <c r="B1906" s="21"/>
      <c r="C1906" s="160"/>
      <c r="D1906" s="163"/>
      <c r="E1906" s="164"/>
      <c r="F1906" s="159"/>
      <c r="G1906" s="23"/>
      <c r="H1906" s="23"/>
      <c r="I1906" s="23"/>
      <c r="J1906" s="23"/>
      <c r="K1906" s="23"/>
      <c r="L1906" s="23"/>
    </row>
    <row r="1907" spans="1:12" customFormat="1" ht="30" customHeight="1">
      <c r="A1907" s="21"/>
      <c r="B1907" s="21"/>
      <c r="C1907" s="160"/>
      <c r="D1907" s="163"/>
      <c r="E1907" s="164"/>
      <c r="F1907" s="159"/>
      <c r="G1907" s="23"/>
      <c r="H1907" s="23"/>
      <c r="I1907" s="23"/>
      <c r="J1907" s="23"/>
      <c r="K1907" s="23"/>
      <c r="L1907" s="23"/>
    </row>
    <row r="1908" spans="1:12" customFormat="1" ht="30" customHeight="1">
      <c r="A1908" s="21"/>
      <c r="B1908" s="21"/>
      <c r="C1908" s="160"/>
      <c r="D1908" s="163"/>
      <c r="E1908" s="164"/>
      <c r="F1908" s="159"/>
      <c r="G1908" s="23"/>
      <c r="H1908" s="23"/>
      <c r="I1908" s="23"/>
      <c r="J1908" s="23"/>
      <c r="K1908" s="23"/>
      <c r="L1908" s="23"/>
    </row>
    <row r="1909" spans="1:12" customFormat="1" ht="30" customHeight="1">
      <c r="A1909" s="21"/>
      <c r="B1909" s="21"/>
      <c r="C1909" s="160"/>
      <c r="D1909" s="163"/>
      <c r="E1909" s="164"/>
      <c r="F1909" s="159"/>
      <c r="G1909" s="23"/>
      <c r="H1909" s="23"/>
      <c r="I1909" s="23"/>
      <c r="J1909" s="23"/>
      <c r="K1909" s="23"/>
      <c r="L1909" s="23"/>
    </row>
    <row r="1910" spans="1:12" customFormat="1" ht="30" customHeight="1">
      <c r="A1910" s="21"/>
      <c r="B1910" s="21"/>
      <c r="C1910" s="160"/>
      <c r="D1910" s="163"/>
      <c r="E1910" s="164"/>
      <c r="F1910" s="159"/>
      <c r="G1910" s="23"/>
      <c r="H1910" s="23"/>
      <c r="I1910" s="23"/>
      <c r="J1910" s="23"/>
      <c r="K1910" s="23"/>
      <c r="L1910" s="23"/>
    </row>
    <row r="1911" spans="1:12" customFormat="1" ht="30" customHeight="1">
      <c r="A1911" s="21"/>
      <c r="B1911" s="21"/>
      <c r="C1911" s="160"/>
      <c r="D1911" s="163"/>
      <c r="E1911" s="164"/>
      <c r="F1911" s="159"/>
      <c r="G1911" s="23"/>
      <c r="H1911" s="23"/>
      <c r="I1911" s="23"/>
      <c r="J1911" s="23"/>
      <c r="K1911" s="23"/>
      <c r="L1911" s="23"/>
    </row>
    <row r="1912" spans="1:12" customFormat="1" ht="30" customHeight="1">
      <c r="A1912" s="21"/>
      <c r="B1912" s="21"/>
      <c r="C1912" s="160"/>
      <c r="D1912" s="163"/>
      <c r="E1912" s="164"/>
      <c r="F1912" s="159"/>
      <c r="G1912" s="23"/>
      <c r="H1912" s="23"/>
      <c r="I1912" s="23"/>
      <c r="J1912" s="23"/>
      <c r="K1912" s="23"/>
      <c r="L1912" s="23"/>
    </row>
    <row r="1913" spans="1:12" customFormat="1" ht="30" customHeight="1">
      <c r="A1913" s="21"/>
      <c r="B1913" s="21"/>
      <c r="C1913" s="160"/>
      <c r="D1913" s="163"/>
      <c r="E1913" s="164"/>
      <c r="F1913" s="159"/>
      <c r="G1913" s="23"/>
      <c r="H1913" s="23"/>
      <c r="I1913" s="23"/>
      <c r="J1913" s="23"/>
      <c r="K1913" s="23"/>
      <c r="L1913" s="23"/>
    </row>
    <row r="1914" spans="1:12" customFormat="1" ht="30" customHeight="1">
      <c r="A1914" s="21"/>
      <c r="B1914" s="21"/>
      <c r="C1914" s="160"/>
      <c r="D1914" s="163"/>
      <c r="E1914" s="164"/>
      <c r="F1914" s="159"/>
      <c r="G1914" s="23"/>
      <c r="H1914" s="23"/>
      <c r="I1914" s="23"/>
      <c r="J1914" s="23"/>
      <c r="K1914" s="23"/>
      <c r="L1914" s="23"/>
    </row>
    <row r="1915" spans="1:12" customFormat="1" ht="30" customHeight="1">
      <c r="A1915" s="21"/>
      <c r="B1915" s="21"/>
      <c r="C1915" s="160"/>
      <c r="D1915" s="163"/>
      <c r="E1915" s="164"/>
      <c r="F1915" s="159"/>
      <c r="G1915" s="23"/>
      <c r="H1915" s="23"/>
      <c r="I1915" s="23"/>
      <c r="J1915" s="23"/>
      <c r="K1915" s="23"/>
      <c r="L1915" s="23"/>
    </row>
    <row r="1916" spans="1:12" customFormat="1" ht="30" customHeight="1">
      <c r="A1916" s="21"/>
      <c r="B1916" s="21"/>
      <c r="C1916" s="160"/>
      <c r="D1916" s="163"/>
      <c r="E1916" s="164"/>
      <c r="F1916" s="159"/>
      <c r="G1916" s="23"/>
      <c r="H1916" s="23"/>
      <c r="I1916" s="23"/>
      <c r="J1916" s="23"/>
      <c r="K1916" s="23"/>
      <c r="L1916" s="23"/>
    </row>
    <row r="1917" spans="1:12" customFormat="1" ht="30" customHeight="1">
      <c r="A1917" s="21"/>
      <c r="B1917" s="21"/>
      <c r="C1917" s="160"/>
      <c r="D1917" s="163"/>
      <c r="E1917" s="164"/>
      <c r="F1917" s="159"/>
      <c r="G1917" s="23"/>
      <c r="H1917" s="23"/>
      <c r="I1917" s="23"/>
      <c r="J1917" s="23"/>
      <c r="K1917" s="23"/>
      <c r="L1917" s="23"/>
    </row>
    <row r="1918" spans="1:12" customFormat="1" ht="30" customHeight="1">
      <c r="A1918" s="21"/>
      <c r="B1918" s="21"/>
      <c r="C1918" s="160"/>
      <c r="D1918" s="163"/>
      <c r="E1918" s="164"/>
      <c r="F1918" s="159"/>
      <c r="G1918" s="23"/>
      <c r="H1918" s="23"/>
      <c r="I1918" s="23"/>
      <c r="J1918" s="23"/>
      <c r="K1918" s="23"/>
      <c r="L1918" s="23"/>
    </row>
    <row r="1919" spans="1:12" customFormat="1" ht="30" customHeight="1">
      <c r="A1919" s="21"/>
      <c r="B1919" s="21"/>
      <c r="C1919" s="160"/>
      <c r="D1919" s="163"/>
      <c r="E1919" s="164"/>
      <c r="F1919" s="159"/>
      <c r="G1919" s="23"/>
      <c r="H1919" s="23"/>
      <c r="I1919" s="23"/>
      <c r="J1919" s="23"/>
      <c r="K1919" s="23"/>
      <c r="L1919" s="23"/>
    </row>
    <row r="1920" spans="1:12" customFormat="1" ht="30" customHeight="1">
      <c r="A1920" s="21"/>
      <c r="B1920" s="21"/>
      <c r="C1920" s="160"/>
      <c r="D1920" s="163"/>
      <c r="E1920" s="164"/>
      <c r="F1920" s="159"/>
      <c r="G1920" s="23"/>
      <c r="H1920" s="23"/>
      <c r="I1920" s="23"/>
      <c r="J1920" s="23"/>
      <c r="K1920" s="23"/>
      <c r="L1920" s="23"/>
    </row>
    <row r="1921" spans="1:12" customFormat="1" ht="30" customHeight="1">
      <c r="A1921" s="21"/>
      <c r="B1921" s="21"/>
      <c r="C1921" s="160"/>
      <c r="D1921" s="163"/>
      <c r="E1921" s="164"/>
      <c r="F1921" s="159"/>
      <c r="G1921" s="23"/>
      <c r="H1921" s="23"/>
      <c r="I1921" s="23"/>
      <c r="J1921" s="23"/>
      <c r="K1921" s="23"/>
      <c r="L1921" s="23"/>
    </row>
    <row r="1922" spans="1:12" customFormat="1" ht="30" customHeight="1">
      <c r="A1922" s="21"/>
      <c r="B1922" s="21"/>
      <c r="C1922" s="160"/>
      <c r="D1922" s="163"/>
      <c r="E1922" s="164"/>
      <c r="F1922" s="159"/>
      <c r="G1922" s="23"/>
      <c r="H1922" s="23"/>
      <c r="I1922" s="23"/>
      <c r="J1922" s="23"/>
      <c r="K1922" s="23"/>
      <c r="L1922" s="23"/>
    </row>
    <row r="1923" spans="1:12" customFormat="1" ht="30" customHeight="1">
      <c r="A1923" s="21"/>
      <c r="B1923" s="21"/>
      <c r="C1923" s="160"/>
      <c r="D1923" s="163"/>
      <c r="E1923" s="164"/>
      <c r="F1923" s="159"/>
      <c r="G1923" s="23"/>
      <c r="H1923" s="23"/>
      <c r="I1923" s="23"/>
      <c r="J1923" s="23"/>
      <c r="K1923" s="23"/>
      <c r="L1923" s="23"/>
    </row>
    <row r="1924" spans="1:12" customFormat="1" ht="30" customHeight="1">
      <c r="A1924" s="21"/>
      <c r="B1924" s="21"/>
      <c r="C1924" s="160"/>
      <c r="D1924" s="163"/>
      <c r="E1924" s="164"/>
      <c r="F1924" s="159"/>
      <c r="G1924" s="23"/>
      <c r="H1924" s="23"/>
      <c r="I1924" s="23"/>
      <c r="J1924" s="23"/>
      <c r="K1924" s="23"/>
      <c r="L1924" s="23"/>
    </row>
    <row r="1925" spans="1:12" customFormat="1" ht="30" customHeight="1">
      <c r="A1925" s="21"/>
      <c r="B1925" s="21"/>
      <c r="C1925" s="160"/>
      <c r="D1925" s="163"/>
      <c r="E1925" s="164"/>
      <c r="F1925" s="159"/>
      <c r="G1925" s="23"/>
      <c r="H1925" s="23"/>
      <c r="I1925" s="23"/>
      <c r="J1925" s="23"/>
      <c r="K1925" s="23"/>
      <c r="L1925" s="23"/>
    </row>
    <row r="1926" spans="1:12" customFormat="1" ht="30" customHeight="1">
      <c r="A1926" s="21"/>
      <c r="B1926" s="21"/>
      <c r="C1926" s="160"/>
      <c r="D1926" s="163"/>
      <c r="E1926" s="164"/>
      <c r="F1926" s="159"/>
      <c r="G1926" s="23"/>
      <c r="H1926" s="23"/>
      <c r="I1926" s="23"/>
      <c r="J1926" s="23"/>
      <c r="K1926" s="23"/>
      <c r="L1926" s="23"/>
    </row>
    <row r="1927" spans="1:12" customFormat="1" ht="30" customHeight="1">
      <c r="A1927" s="21"/>
      <c r="B1927" s="21"/>
      <c r="C1927" s="160"/>
      <c r="D1927" s="163"/>
      <c r="E1927" s="164"/>
      <c r="F1927" s="159"/>
      <c r="G1927" s="23"/>
      <c r="H1927" s="23"/>
      <c r="I1927" s="23"/>
      <c r="J1927" s="23"/>
      <c r="K1927" s="23"/>
      <c r="L1927" s="23"/>
    </row>
    <row r="1928" spans="1:12" customFormat="1" ht="30" customHeight="1">
      <c r="A1928" s="21"/>
      <c r="B1928" s="21"/>
      <c r="C1928" s="160"/>
      <c r="D1928" s="163"/>
      <c r="E1928" s="164"/>
      <c r="F1928" s="159"/>
      <c r="G1928" s="23"/>
      <c r="H1928" s="23"/>
      <c r="I1928" s="23"/>
      <c r="J1928" s="23"/>
      <c r="K1928" s="23"/>
      <c r="L1928" s="23"/>
    </row>
    <row r="1929" spans="1:12" customFormat="1" ht="30" customHeight="1">
      <c r="A1929" s="21"/>
      <c r="B1929" s="21"/>
      <c r="C1929" s="160"/>
      <c r="D1929" s="163"/>
      <c r="E1929" s="164"/>
      <c r="F1929" s="159"/>
      <c r="G1929" s="23"/>
      <c r="H1929" s="23"/>
      <c r="I1929" s="23"/>
      <c r="J1929" s="23"/>
      <c r="K1929" s="23"/>
      <c r="L1929" s="23"/>
    </row>
    <row r="1930" spans="1:12" customFormat="1" ht="30" customHeight="1">
      <c r="A1930" s="21"/>
      <c r="B1930" s="21"/>
      <c r="C1930" s="160"/>
      <c r="D1930" s="163"/>
      <c r="E1930" s="164"/>
      <c r="F1930" s="159"/>
      <c r="G1930" s="23"/>
      <c r="H1930" s="23"/>
      <c r="I1930" s="23"/>
      <c r="J1930" s="23"/>
      <c r="K1930" s="23"/>
      <c r="L1930" s="23"/>
    </row>
    <row r="1931" spans="1:12" customFormat="1" ht="30" customHeight="1">
      <c r="A1931" s="21"/>
      <c r="B1931" s="21"/>
      <c r="C1931" s="160"/>
      <c r="D1931" s="163"/>
      <c r="E1931" s="164"/>
      <c r="F1931" s="159"/>
      <c r="G1931" s="23"/>
      <c r="H1931" s="23"/>
      <c r="I1931" s="23"/>
      <c r="J1931" s="23"/>
      <c r="K1931" s="23"/>
      <c r="L1931" s="23"/>
    </row>
    <row r="1932" spans="1:12" customFormat="1" ht="30" customHeight="1">
      <c r="A1932" s="21"/>
      <c r="B1932" s="21"/>
      <c r="C1932" s="160"/>
      <c r="D1932" s="163"/>
      <c r="E1932" s="164"/>
      <c r="F1932" s="159"/>
      <c r="G1932" s="23"/>
      <c r="H1932" s="23"/>
      <c r="I1932" s="23"/>
      <c r="J1932" s="23"/>
      <c r="K1932" s="23"/>
      <c r="L1932" s="23"/>
    </row>
    <row r="1933" spans="1:12" customFormat="1" ht="30" customHeight="1">
      <c r="A1933" s="21"/>
      <c r="B1933" s="21"/>
      <c r="C1933" s="160"/>
      <c r="D1933" s="163"/>
      <c r="E1933" s="164"/>
      <c r="F1933" s="159"/>
      <c r="G1933" s="23"/>
      <c r="H1933" s="23"/>
      <c r="I1933" s="23"/>
      <c r="J1933" s="23"/>
      <c r="K1933" s="23"/>
      <c r="L1933" s="23"/>
    </row>
    <row r="1934" spans="1:12" customFormat="1" ht="30" customHeight="1">
      <c r="A1934" s="21"/>
      <c r="B1934" s="21"/>
      <c r="C1934" s="160"/>
      <c r="D1934" s="163"/>
      <c r="E1934" s="164"/>
      <c r="F1934" s="159"/>
      <c r="G1934" s="23"/>
      <c r="H1934" s="23"/>
      <c r="I1934" s="23"/>
      <c r="J1934" s="23"/>
      <c r="K1934" s="23"/>
      <c r="L1934" s="23"/>
    </row>
    <row r="1935" spans="1:12" customFormat="1" ht="30" customHeight="1">
      <c r="A1935" s="21"/>
      <c r="B1935" s="21"/>
      <c r="C1935" s="160"/>
      <c r="D1935" s="163"/>
      <c r="E1935" s="164"/>
      <c r="F1935" s="159"/>
      <c r="G1935" s="23"/>
      <c r="H1935" s="23"/>
      <c r="I1935" s="23"/>
      <c r="J1935" s="23"/>
      <c r="K1935" s="23"/>
      <c r="L1935" s="23"/>
    </row>
    <row r="1936" spans="1:12" customFormat="1" ht="30" customHeight="1">
      <c r="A1936" s="21"/>
      <c r="B1936" s="21"/>
      <c r="C1936" s="160"/>
      <c r="D1936" s="163"/>
      <c r="E1936" s="164"/>
      <c r="F1936" s="159"/>
      <c r="G1936" s="23"/>
      <c r="H1936" s="23"/>
      <c r="I1936" s="23"/>
      <c r="J1936" s="23"/>
      <c r="K1936" s="23"/>
      <c r="L1936" s="23"/>
    </row>
    <row r="1937" spans="1:12" customFormat="1" ht="30" customHeight="1">
      <c r="A1937" s="21"/>
      <c r="B1937" s="21"/>
      <c r="C1937" s="160"/>
      <c r="D1937" s="163"/>
      <c r="E1937" s="164"/>
      <c r="F1937" s="159"/>
      <c r="G1937" s="23"/>
      <c r="H1937" s="23"/>
      <c r="I1937" s="23"/>
      <c r="J1937" s="23"/>
      <c r="K1937" s="23"/>
      <c r="L1937" s="23"/>
    </row>
    <row r="1938" spans="1:12" customFormat="1" ht="30" customHeight="1">
      <c r="A1938" s="21"/>
      <c r="B1938" s="21"/>
      <c r="C1938" s="160"/>
      <c r="D1938" s="163"/>
      <c r="E1938" s="164"/>
      <c r="F1938" s="159"/>
      <c r="G1938" s="23"/>
      <c r="H1938" s="23"/>
      <c r="I1938" s="23"/>
      <c r="J1938" s="23"/>
      <c r="K1938" s="23"/>
      <c r="L1938" s="23"/>
    </row>
    <row r="1939" spans="1:12" customFormat="1" ht="30" customHeight="1">
      <c r="A1939" s="21"/>
      <c r="B1939" s="21"/>
      <c r="C1939" s="160"/>
      <c r="D1939" s="163"/>
      <c r="E1939" s="164"/>
      <c r="F1939" s="159"/>
      <c r="G1939" s="23"/>
      <c r="H1939" s="23"/>
      <c r="I1939" s="23"/>
      <c r="J1939" s="23"/>
      <c r="K1939" s="23"/>
      <c r="L1939" s="23"/>
    </row>
    <row r="1940" spans="1:12" customFormat="1" ht="30" customHeight="1">
      <c r="A1940" s="21"/>
      <c r="B1940" s="21"/>
      <c r="C1940" s="160"/>
      <c r="D1940" s="163"/>
      <c r="E1940" s="164"/>
      <c r="F1940" s="159"/>
      <c r="G1940" s="23"/>
      <c r="H1940" s="23"/>
      <c r="I1940" s="23"/>
      <c r="J1940" s="23"/>
      <c r="K1940" s="23"/>
      <c r="L1940" s="23"/>
    </row>
    <row r="1941" spans="1:12" customFormat="1" ht="30" customHeight="1">
      <c r="A1941" s="21"/>
      <c r="B1941" s="21"/>
      <c r="C1941" s="160"/>
      <c r="D1941" s="163"/>
      <c r="E1941" s="164"/>
      <c r="F1941" s="159"/>
      <c r="G1941" s="23"/>
      <c r="H1941" s="23"/>
      <c r="I1941" s="23"/>
      <c r="J1941" s="23"/>
      <c r="K1941" s="23"/>
      <c r="L1941" s="23"/>
    </row>
    <row r="1942" spans="1:12" customFormat="1" ht="30" customHeight="1">
      <c r="A1942" s="21"/>
      <c r="B1942" s="21"/>
      <c r="C1942" s="160"/>
      <c r="D1942" s="163"/>
      <c r="E1942" s="164"/>
      <c r="F1942" s="159"/>
      <c r="G1942" s="23"/>
      <c r="H1942" s="23"/>
      <c r="I1942" s="23"/>
      <c r="J1942" s="23"/>
      <c r="K1942" s="23"/>
      <c r="L1942" s="23"/>
    </row>
    <row r="1943" spans="1:12" customFormat="1" ht="30" customHeight="1">
      <c r="A1943" s="21"/>
      <c r="B1943" s="21"/>
      <c r="C1943" s="160"/>
      <c r="D1943" s="163"/>
      <c r="E1943" s="164"/>
      <c r="F1943" s="159"/>
      <c r="G1943" s="23"/>
      <c r="H1943" s="23"/>
      <c r="I1943" s="23"/>
      <c r="J1943" s="23"/>
      <c r="K1943" s="23"/>
      <c r="L1943" s="23"/>
    </row>
    <row r="1944" spans="1:12" customFormat="1" ht="30" customHeight="1">
      <c r="A1944" s="21"/>
      <c r="B1944" s="21"/>
      <c r="C1944" s="160"/>
      <c r="D1944" s="163"/>
      <c r="E1944" s="164"/>
      <c r="F1944" s="159"/>
      <c r="G1944" s="23"/>
      <c r="H1944" s="23"/>
      <c r="I1944" s="23"/>
      <c r="J1944" s="23"/>
      <c r="K1944" s="23"/>
      <c r="L1944" s="23"/>
    </row>
    <row r="1945" spans="1:12" customFormat="1" ht="30" customHeight="1">
      <c r="A1945" s="21"/>
      <c r="B1945" s="21"/>
      <c r="C1945" s="160"/>
      <c r="D1945" s="163"/>
      <c r="E1945" s="164"/>
      <c r="F1945" s="159"/>
      <c r="G1945" s="23"/>
      <c r="H1945" s="23"/>
      <c r="I1945" s="23"/>
      <c r="J1945" s="23"/>
      <c r="K1945" s="23"/>
      <c r="L1945" s="23"/>
    </row>
    <row r="1946" spans="1:12" customFormat="1" ht="30" customHeight="1">
      <c r="A1946" s="21"/>
      <c r="B1946" s="21"/>
      <c r="C1946" s="160"/>
      <c r="D1946" s="163"/>
      <c r="E1946" s="164"/>
      <c r="F1946" s="159"/>
      <c r="G1946" s="23"/>
      <c r="H1946" s="23"/>
      <c r="I1946" s="23"/>
      <c r="J1946" s="23"/>
      <c r="K1946" s="23"/>
      <c r="L1946" s="23"/>
    </row>
    <row r="1947" spans="1:12" customFormat="1" ht="30" customHeight="1">
      <c r="A1947" s="21"/>
      <c r="B1947" s="21"/>
      <c r="C1947" s="160"/>
      <c r="D1947" s="163"/>
      <c r="E1947" s="164"/>
      <c r="F1947" s="159"/>
      <c r="G1947" s="23"/>
      <c r="H1947" s="23"/>
      <c r="I1947" s="23"/>
      <c r="J1947" s="23"/>
      <c r="K1947" s="23"/>
      <c r="L1947" s="23"/>
    </row>
    <row r="1948" spans="1:12" customFormat="1" ht="30" customHeight="1">
      <c r="A1948" s="21"/>
      <c r="B1948" s="21"/>
      <c r="C1948" s="160"/>
      <c r="D1948" s="163"/>
      <c r="E1948" s="164"/>
      <c r="F1948" s="159"/>
      <c r="G1948" s="23"/>
      <c r="H1948" s="23"/>
      <c r="I1948" s="23"/>
      <c r="J1948" s="23"/>
      <c r="K1948" s="23"/>
      <c r="L1948" s="23"/>
    </row>
    <row r="1949" spans="1:12" customFormat="1" ht="30" customHeight="1">
      <c r="A1949" s="21"/>
      <c r="B1949" s="21"/>
      <c r="C1949" s="160"/>
      <c r="D1949" s="163"/>
      <c r="E1949" s="164"/>
      <c r="F1949" s="159"/>
      <c r="G1949" s="23"/>
      <c r="H1949" s="23"/>
      <c r="I1949" s="23"/>
      <c r="J1949" s="23"/>
      <c r="K1949" s="23"/>
      <c r="L1949" s="23"/>
    </row>
    <row r="1950" spans="1:12" customFormat="1" ht="30" customHeight="1">
      <c r="A1950" s="21"/>
      <c r="B1950" s="21"/>
      <c r="C1950" s="160"/>
      <c r="D1950" s="163"/>
      <c r="E1950" s="164"/>
      <c r="F1950" s="159"/>
      <c r="G1950" s="23"/>
      <c r="H1950" s="23"/>
      <c r="I1950" s="23"/>
      <c r="J1950" s="23"/>
      <c r="K1950" s="23"/>
      <c r="L1950" s="23"/>
    </row>
    <row r="1951" spans="1:12" customFormat="1" ht="30" customHeight="1">
      <c r="A1951" s="21"/>
      <c r="B1951" s="21"/>
      <c r="C1951" s="160"/>
      <c r="D1951" s="163"/>
      <c r="E1951" s="164"/>
      <c r="F1951" s="159"/>
      <c r="G1951" s="23"/>
      <c r="H1951" s="23"/>
      <c r="I1951" s="23"/>
      <c r="J1951" s="23"/>
      <c r="K1951" s="23"/>
      <c r="L1951" s="23"/>
    </row>
    <row r="1952" spans="1:12" customFormat="1" ht="30" customHeight="1">
      <c r="A1952" s="21"/>
      <c r="B1952" s="21"/>
      <c r="C1952" s="160"/>
      <c r="D1952" s="163"/>
      <c r="E1952" s="164"/>
      <c r="F1952" s="159"/>
      <c r="G1952" s="23"/>
      <c r="H1952" s="23"/>
      <c r="I1952" s="23"/>
      <c r="J1952" s="23"/>
      <c r="K1952" s="23"/>
      <c r="L1952" s="23"/>
    </row>
    <row r="1953" spans="1:12" customFormat="1" ht="30" customHeight="1">
      <c r="A1953" s="21"/>
      <c r="B1953" s="21"/>
      <c r="C1953" s="160"/>
      <c r="D1953" s="163"/>
      <c r="E1953" s="164"/>
      <c r="F1953" s="159"/>
      <c r="G1953" s="23"/>
      <c r="H1953" s="23"/>
      <c r="I1953" s="23"/>
      <c r="J1953" s="23"/>
      <c r="K1953" s="23"/>
      <c r="L1953" s="23"/>
    </row>
    <row r="1954" spans="1:12" customFormat="1" ht="30" customHeight="1">
      <c r="A1954" s="21"/>
      <c r="B1954" s="21"/>
      <c r="C1954" s="160"/>
      <c r="D1954" s="163"/>
      <c r="E1954" s="164"/>
      <c r="F1954" s="159"/>
      <c r="G1954" s="23"/>
      <c r="H1954" s="23"/>
      <c r="I1954" s="23"/>
      <c r="J1954" s="23"/>
      <c r="K1954" s="23"/>
      <c r="L1954" s="23"/>
    </row>
    <row r="1955" spans="1:12" customFormat="1" ht="30" customHeight="1">
      <c r="A1955" s="21"/>
      <c r="B1955" s="21"/>
      <c r="C1955" s="160"/>
      <c r="D1955" s="163"/>
      <c r="E1955" s="164"/>
      <c r="F1955" s="159"/>
      <c r="G1955" s="23"/>
      <c r="H1955" s="23"/>
      <c r="I1955" s="23"/>
      <c r="J1955" s="23"/>
      <c r="K1955" s="23"/>
      <c r="L1955" s="23"/>
    </row>
    <row r="1956" spans="1:12" customFormat="1" ht="30" customHeight="1">
      <c r="A1956" s="21"/>
      <c r="B1956" s="21"/>
      <c r="C1956" s="160"/>
      <c r="D1956" s="163"/>
      <c r="E1956" s="164"/>
      <c r="F1956" s="159"/>
      <c r="G1956" s="23"/>
      <c r="H1956" s="23"/>
      <c r="I1956" s="23"/>
      <c r="J1956" s="23"/>
      <c r="K1956" s="23"/>
      <c r="L1956" s="23"/>
    </row>
    <row r="1957" spans="1:12" customFormat="1" ht="30" customHeight="1">
      <c r="A1957" s="21"/>
      <c r="B1957" s="21"/>
      <c r="C1957" s="160"/>
      <c r="D1957" s="163"/>
      <c r="E1957" s="164"/>
      <c r="F1957" s="159"/>
      <c r="G1957" s="23"/>
      <c r="H1957" s="23"/>
      <c r="I1957" s="23"/>
      <c r="J1957" s="23"/>
      <c r="K1957" s="23"/>
      <c r="L1957" s="23"/>
    </row>
    <row r="1958" spans="1:12" customFormat="1" ht="30" customHeight="1">
      <c r="A1958" s="21"/>
      <c r="B1958" s="21"/>
      <c r="C1958" s="160"/>
      <c r="D1958" s="163"/>
      <c r="E1958" s="164"/>
      <c r="F1958" s="159"/>
      <c r="G1958" s="23"/>
      <c r="H1958" s="23"/>
      <c r="I1958" s="23"/>
      <c r="J1958" s="23"/>
      <c r="K1958" s="23"/>
      <c r="L1958" s="23"/>
    </row>
    <row r="1959" spans="1:12" customFormat="1" ht="30" customHeight="1">
      <c r="A1959" s="21"/>
      <c r="B1959" s="21"/>
      <c r="C1959" s="160"/>
      <c r="D1959" s="163"/>
      <c r="E1959" s="164"/>
      <c r="F1959" s="159"/>
      <c r="G1959" s="23"/>
      <c r="H1959" s="23"/>
      <c r="I1959" s="23"/>
      <c r="J1959" s="23"/>
      <c r="K1959" s="23"/>
      <c r="L1959" s="23"/>
    </row>
    <row r="1960" spans="1:12" customFormat="1" ht="30" customHeight="1">
      <c r="A1960" s="21"/>
      <c r="B1960" s="21"/>
      <c r="C1960" s="160"/>
      <c r="D1960" s="163"/>
      <c r="E1960" s="164"/>
      <c r="F1960" s="159"/>
      <c r="G1960" s="23"/>
      <c r="H1960" s="23"/>
      <c r="I1960" s="23"/>
      <c r="J1960" s="23"/>
      <c r="K1960" s="23"/>
      <c r="L1960" s="23"/>
    </row>
    <row r="1961" spans="1:12" customFormat="1" ht="30" customHeight="1">
      <c r="A1961" s="21"/>
      <c r="B1961" s="21"/>
      <c r="C1961" s="160"/>
      <c r="D1961" s="163"/>
      <c r="E1961" s="164"/>
      <c r="F1961" s="159"/>
      <c r="G1961" s="23"/>
      <c r="H1961" s="23"/>
      <c r="I1961" s="23"/>
      <c r="J1961" s="23"/>
      <c r="K1961" s="23"/>
      <c r="L1961" s="23"/>
    </row>
    <row r="1962" spans="1:12" customFormat="1" ht="30" customHeight="1">
      <c r="A1962" s="21"/>
      <c r="B1962" s="21"/>
      <c r="C1962" s="160"/>
      <c r="D1962" s="163"/>
      <c r="E1962" s="164"/>
      <c r="F1962" s="159"/>
      <c r="G1962" s="23"/>
      <c r="H1962" s="23"/>
      <c r="I1962" s="23"/>
      <c r="J1962" s="23"/>
      <c r="K1962" s="23"/>
      <c r="L1962" s="23"/>
    </row>
    <row r="1963" spans="1:12" customFormat="1" ht="30" customHeight="1">
      <c r="A1963" s="21"/>
      <c r="B1963" s="21"/>
      <c r="C1963" s="160"/>
      <c r="D1963" s="163"/>
      <c r="E1963" s="164"/>
      <c r="F1963" s="159"/>
      <c r="G1963" s="23"/>
      <c r="H1963" s="23"/>
      <c r="I1963" s="23"/>
      <c r="J1963" s="23"/>
      <c r="K1963" s="23"/>
      <c r="L1963" s="23"/>
    </row>
    <row r="1964" spans="1:12" customFormat="1" ht="30" customHeight="1">
      <c r="A1964" s="21"/>
      <c r="B1964" s="21"/>
      <c r="C1964" s="160"/>
      <c r="D1964" s="163"/>
      <c r="E1964" s="164"/>
      <c r="F1964" s="159"/>
      <c r="G1964" s="23"/>
      <c r="H1964" s="23"/>
      <c r="I1964" s="23"/>
      <c r="J1964" s="23"/>
      <c r="K1964" s="23"/>
      <c r="L1964" s="23"/>
    </row>
    <row r="1965" spans="1:12" customFormat="1" ht="30" customHeight="1">
      <c r="A1965" s="21"/>
      <c r="B1965" s="21"/>
      <c r="C1965" s="160"/>
      <c r="D1965" s="163"/>
      <c r="E1965" s="164"/>
      <c r="F1965" s="159"/>
      <c r="G1965" s="23"/>
      <c r="H1965" s="23"/>
      <c r="I1965" s="23"/>
      <c r="J1965" s="23"/>
      <c r="K1965" s="23"/>
      <c r="L1965" s="23"/>
    </row>
    <row r="1966" spans="1:12" customFormat="1" ht="30" customHeight="1">
      <c r="A1966" s="21"/>
      <c r="B1966" s="21"/>
      <c r="C1966" s="160"/>
      <c r="D1966" s="163"/>
      <c r="E1966" s="164"/>
      <c r="F1966" s="159"/>
      <c r="G1966" s="23"/>
      <c r="H1966" s="23"/>
      <c r="I1966" s="23"/>
      <c r="J1966" s="23"/>
      <c r="K1966" s="23"/>
      <c r="L1966" s="23"/>
    </row>
    <row r="1967" spans="1:12" customFormat="1" ht="30" customHeight="1">
      <c r="A1967" s="21"/>
      <c r="B1967" s="21"/>
      <c r="C1967" s="160"/>
      <c r="D1967" s="163"/>
      <c r="E1967" s="164"/>
      <c r="F1967" s="159"/>
      <c r="G1967" s="23"/>
      <c r="H1967" s="23"/>
      <c r="I1967" s="23"/>
      <c r="J1967" s="23"/>
      <c r="K1967" s="23"/>
      <c r="L1967" s="23"/>
    </row>
    <row r="1968" spans="1:12" customFormat="1" ht="30" customHeight="1">
      <c r="A1968" s="21"/>
      <c r="B1968" s="21"/>
      <c r="C1968" s="160"/>
      <c r="D1968" s="163"/>
      <c r="E1968" s="164"/>
      <c r="F1968" s="159"/>
      <c r="G1968" s="23"/>
      <c r="H1968" s="23"/>
      <c r="I1968" s="23"/>
      <c r="J1968" s="23"/>
      <c r="K1968" s="23"/>
      <c r="L1968" s="23"/>
    </row>
    <row r="1969" spans="1:12" customFormat="1" ht="30" customHeight="1">
      <c r="A1969" s="21"/>
      <c r="B1969" s="21"/>
      <c r="C1969" s="160"/>
      <c r="D1969" s="163"/>
      <c r="E1969" s="164"/>
      <c r="F1969" s="159"/>
      <c r="G1969" s="23"/>
      <c r="H1969" s="23"/>
      <c r="I1969" s="23"/>
      <c r="J1969" s="23"/>
      <c r="K1969" s="23"/>
      <c r="L1969" s="23"/>
    </row>
    <row r="1970" spans="1:12" customFormat="1" ht="30" customHeight="1">
      <c r="A1970" s="21"/>
      <c r="B1970" s="21"/>
      <c r="C1970" s="160"/>
      <c r="D1970" s="163"/>
      <c r="E1970" s="164"/>
      <c r="F1970" s="159"/>
      <c r="G1970" s="23"/>
      <c r="H1970" s="23"/>
      <c r="I1970" s="23"/>
      <c r="J1970" s="23"/>
      <c r="K1970" s="23"/>
      <c r="L1970" s="23"/>
    </row>
    <row r="1971" spans="1:12" customFormat="1" ht="30" customHeight="1">
      <c r="A1971" s="21"/>
      <c r="B1971" s="21"/>
      <c r="C1971" s="160"/>
      <c r="D1971" s="163"/>
      <c r="E1971" s="164"/>
      <c r="F1971" s="159"/>
      <c r="G1971" s="23"/>
      <c r="H1971" s="23"/>
      <c r="I1971" s="23"/>
      <c r="J1971" s="23"/>
      <c r="K1971" s="23"/>
      <c r="L1971" s="23"/>
    </row>
    <row r="1972" spans="1:12" customFormat="1" ht="30" customHeight="1">
      <c r="A1972" s="21"/>
      <c r="B1972" s="21"/>
      <c r="C1972" s="160"/>
      <c r="D1972" s="163"/>
      <c r="E1972" s="164"/>
      <c r="F1972" s="159"/>
      <c r="G1972" s="23"/>
      <c r="H1972" s="23"/>
      <c r="I1972" s="23"/>
      <c r="J1972" s="23"/>
      <c r="K1972" s="23"/>
      <c r="L1972" s="23"/>
    </row>
    <row r="1973" spans="1:12" customFormat="1" ht="30" customHeight="1">
      <c r="A1973" s="21"/>
      <c r="B1973" s="21"/>
      <c r="C1973" s="160"/>
      <c r="D1973" s="163"/>
      <c r="E1973" s="164"/>
      <c r="F1973" s="159"/>
      <c r="G1973" s="23"/>
      <c r="H1973" s="23"/>
      <c r="I1973" s="23"/>
      <c r="J1973" s="23"/>
      <c r="K1973" s="23"/>
      <c r="L1973" s="23"/>
    </row>
    <row r="1974" spans="1:12" customFormat="1" ht="30" customHeight="1">
      <c r="A1974" s="21"/>
      <c r="B1974" s="21"/>
      <c r="C1974" s="160"/>
      <c r="D1974" s="163"/>
      <c r="E1974" s="164"/>
      <c r="F1974" s="159"/>
      <c r="G1974" s="23"/>
      <c r="H1974" s="23"/>
      <c r="I1974" s="23"/>
      <c r="J1974" s="23"/>
      <c r="K1974" s="23"/>
      <c r="L1974" s="23"/>
    </row>
    <row r="1975" spans="1:12" customFormat="1" ht="30" customHeight="1">
      <c r="A1975" s="21"/>
      <c r="B1975" s="21"/>
      <c r="C1975" s="160"/>
      <c r="D1975" s="163"/>
      <c r="E1975" s="164"/>
      <c r="F1975" s="159"/>
      <c r="G1975" s="23"/>
      <c r="H1975" s="23"/>
      <c r="I1975" s="23"/>
      <c r="J1975" s="23"/>
      <c r="K1975" s="23"/>
      <c r="L1975" s="23"/>
    </row>
    <row r="1976" spans="1:12" customFormat="1" ht="30" customHeight="1">
      <c r="A1976" s="21"/>
      <c r="B1976" s="21"/>
      <c r="C1976" s="160"/>
      <c r="D1976" s="163"/>
      <c r="E1976" s="164"/>
      <c r="F1976" s="159"/>
      <c r="G1976" s="23"/>
      <c r="H1976" s="23"/>
      <c r="I1976" s="23"/>
      <c r="J1976" s="23"/>
      <c r="K1976" s="23"/>
      <c r="L1976" s="23"/>
    </row>
    <row r="1977" spans="1:12" customFormat="1" ht="30" customHeight="1">
      <c r="A1977" s="21"/>
      <c r="B1977" s="21"/>
      <c r="C1977" s="160"/>
      <c r="D1977" s="163"/>
      <c r="E1977" s="164"/>
      <c r="F1977" s="159"/>
      <c r="G1977" s="23"/>
      <c r="H1977" s="23"/>
      <c r="I1977" s="23"/>
      <c r="J1977" s="23"/>
      <c r="K1977" s="23"/>
      <c r="L1977" s="23"/>
    </row>
    <row r="1978" spans="1:12" customFormat="1" ht="30" customHeight="1">
      <c r="A1978" s="21"/>
      <c r="B1978" s="21"/>
      <c r="C1978" s="160"/>
      <c r="D1978" s="163"/>
      <c r="E1978" s="164"/>
      <c r="F1978" s="159"/>
      <c r="G1978" s="23"/>
      <c r="H1978" s="23"/>
      <c r="I1978" s="23"/>
      <c r="J1978" s="23"/>
      <c r="K1978" s="23"/>
      <c r="L1978" s="23"/>
    </row>
    <row r="1979" spans="1:12" customFormat="1" ht="30" customHeight="1">
      <c r="A1979" s="21"/>
      <c r="B1979" s="21"/>
      <c r="C1979" s="160"/>
      <c r="D1979" s="163"/>
      <c r="E1979" s="164"/>
      <c r="F1979" s="159"/>
      <c r="G1979" s="23"/>
      <c r="H1979" s="23"/>
      <c r="I1979" s="23"/>
      <c r="J1979" s="23"/>
      <c r="K1979" s="23"/>
      <c r="L1979" s="23"/>
    </row>
    <row r="1980" spans="1:12" customFormat="1" ht="30" customHeight="1">
      <c r="A1980" s="21"/>
      <c r="B1980" s="21"/>
      <c r="C1980" s="160"/>
      <c r="D1980" s="163"/>
      <c r="E1980" s="164"/>
      <c r="F1980" s="159"/>
      <c r="G1980" s="23"/>
      <c r="H1980" s="23"/>
      <c r="I1980" s="23"/>
      <c r="J1980" s="23"/>
      <c r="K1980" s="23"/>
      <c r="L1980" s="23"/>
    </row>
    <row r="1981" spans="1:12" customFormat="1" ht="30" customHeight="1">
      <c r="A1981" s="21"/>
      <c r="B1981" s="21"/>
      <c r="C1981" s="160"/>
      <c r="D1981" s="163"/>
      <c r="E1981" s="164"/>
      <c r="F1981" s="159"/>
      <c r="G1981" s="23"/>
      <c r="H1981" s="23"/>
      <c r="I1981" s="23"/>
      <c r="J1981" s="23"/>
      <c r="K1981" s="23"/>
      <c r="L1981" s="23"/>
    </row>
    <row r="1982" spans="1:12" customFormat="1" ht="30" customHeight="1">
      <c r="A1982" s="21"/>
      <c r="B1982" s="21"/>
      <c r="C1982" s="160"/>
      <c r="D1982" s="163"/>
      <c r="E1982" s="164"/>
      <c r="F1982" s="159"/>
      <c r="G1982" s="23"/>
      <c r="H1982" s="23"/>
      <c r="I1982" s="23"/>
      <c r="J1982" s="23"/>
      <c r="K1982" s="23"/>
      <c r="L1982" s="23"/>
    </row>
    <row r="1983" spans="1:12" customFormat="1" ht="30" customHeight="1">
      <c r="A1983" s="21"/>
      <c r="B1983" s="21"/>
      <c r="C1983" s="160"/>
      <c r="D1983" s="163"/>
      <c r="E1983" s="164"/>
      <c r="F1983" s="159"/>
      <c r="G1983" s="23"/>
      <c r="H1983" s="23"/>
      <c r="I1983" s="23"/>
      <c r="J1983" s="23"/>
      <c r="K1983" s="23"/>
      <c r="L1983" s="23"/>
    </row>
    <row r="1984" spans="1:12" customFormat="1" ht="30" customHeight="1">
      <c r="A1984" s="21"/>
      <c r="B1984" s="21"/>
      <c r="C1984" s="160"/>
      <c r="D1984" s="163"/>
      <c r="E1984" s="164"/>
      <c r="F1984" s="159"/>
      <c r="G1984" s="23"/>
      <c r="H1984" s="23"/>
      <c r="I1984" s="23"/>
      <c r="J1984" s="23"/>
      <c r="K1984" s="23"/>
      <c r="L1984" s="23"/>
    </row>
    <row r="1985" spans="1:12" customFormat="1" ht="30" customHeight="1">
      <c r="A1985" s="21"/>
      <c r="B1985" s="21"/>
      <c r="C1985" s="160"/>
      <c r="D1985" s="163"/>
      <c r="E1985" s="164"/>
      <c r="F1985" s="159"/>
      <c r="G1985" s="23"/>
      <c r="H1985" s="23"/>
      <c r="I1985" s="23"/>
      <c r="J1985" s="23"/>
      <c r="K1985" s="23"/>
      <c r="L1985" s="23"/>
    </row>
    <row r="1986" spans="1:12" customFormat="1" ht="30" customHeight="1">
      <c r="A1986" s="21"/>
      <c r="B1986" s="21"/>
      <c r="C1986" s="160"/>
      <c r="D1986" s="163"/>
      <c r="E1986" s="164"/>
      <c r="F1986" s="159"/>
      <c r="G1986" s="23"/>
      <c r="H1986" s="23"/>
      <c r="I1986" s="23"/>
      <c r="J1986" s="23"/>
      <c r="K1986" s="23"/>
      <c r="L1986" s="23"/>
    </row>
    <row r="1987" spans="1:12" customFormat="1" ht="30" customHeight="1">
      <c r="A1987" s="21"/>
      <c r="B1987" s="21"/>
      <c r="C1987" s="160"/>
      <c r="D1987" s="163"/>
      <c r="E1987" s="164"/>
      <c r="F1987" s="159"/>
      <c r="G1987" s="23"/>
      <c r="H1987" s="23"/>
      <c r="I1987" s="23"/>
      <c r="J1987" s="23"/>
      <c r="K1987" s="23"/>
      <c r="L1987" s="23"/>
    </row>
    <row r="1988" spans="1:12" customFormat="1" ht="30" customHeight="1">
      <c r="A1988" s="21"/>
      <c r="B1988" s="21"/>
      <c r="C1988" s="160"/>
      <c r="D1988" s="163"/>
      <c r="E1988" s="164"/>
      <c r="F1988" s="159"/>
      <c r="G1988" s="23"/>
      <c r="H1988" s="23"/>
      <c r="I1988" s="23"/>
      <c r="J1988" s="23"/>
      <c r="K1988" s="23"/>
      <c r="L1988" s="23"/>
    </row>
    <row r="1989" spans="1:12" customFormat="1" ht="30" customHeight="1">
      <c r="A1989" s="21"/>
      <c r="B1989" s="21"/>
      <c r="C1989" s="160"/>
      <c r="D1989" s="163"/>
      <c r="E1989" s="164"/>
      <c r="F1989" s="159"/>
      <c r="G1989" s="23"/>
      <c r="H1989" s="23"/>
      <c r="I1989" s="23"/>
      <c r="J1989" s="23"/>
      <c r="K1989" s="23"/>
      <c r="L1989" s="23"/>
    </row>
    <row r="1990" spans="1:12" customFormat="1" ht="30" customHeight="1">
      <c r="A1990" s="21"/>
      <c r="B1990" s="21"/>
      <c r="C1990" s="160"/>
      <c r="D1990" s="163"/>
      <c r="E1990" s="164"/>
      <c r="F1990" s="159"/>
      <c r="G1990" s="23"/>
      <c r="H1990" s="23"/>
      <c r="I1990" s="23"/>
      <c r="J1990" s="23"/>
      <c r="K1990" s="23"/>
      <c r="L1990" s="23"/>
    </row>
    <row r="1991" spans="1:12" customFormat="1" ht="30" customHeight="1">
      <c r="A1991" s="21"/>
      <c r="B1991" s="21"/>
      <c r="C1991" s="160"/>
      <c r="D1991" s="163"/>
      <c r="E1991" s="164"/>
      <c r="F1991" s="159"/>
      <c r="G1991" s="23"/>
      <c r="H1991" s="23"/>
      <c r="I1991" s="23"/>
      <c r="J1991" s="23"/>
      <c r="K1991" s="23"/>
      <c r="L1991" s="23"/>
    </row>
    <row r="1992" spans="1:12" customFormat="1" ht="30" customHeight="1">
      <c r="A1992" s="21"/>
      <c r="B1992" s="21"/>
      <c r="C1992" s="160"/>
      <c r="D1992" s="163"/>
      <c r="E1992" s="164"/>
      <c r="F1992" s="159"/>
      <c r="G1992" s="23"/>
      <c r="H1992" s="23"/>
      <c r="I1992" s="23"/>
      <c r="J1992" s="23"/>
      <c r="K1992" s="23"/>
      <c r="L1992" s="23"/>
    </row>
    <row r="1993" spans="1:12" customFormat="1" ht="30" customHeight="1">
      <c r="A1993" s="21"/>
      <c r="B1993" s="21"/>
      <c r="C1993" s="160"/>
      <c r="D1993" s="163"/>
      <c r="E1993" s="164"/>
      <c r="F1993" s="159"/>
      <c r="G1993" s="23"/>
      <c r="H1993" s="23"/>
      <c r="I1993" s="23"/>
      <c r="J1993" s="23"/>
      <c r="K1993" s="23"/>
      <c r="L1993" s="23"/>
    </row>
    <row r="1994" spans="1:12" customFormat="1" ht="30" customHeight="1">
      <c r="A1994" s="21"/>
      <c r="B1994" s="21"/>
      <c r="C1994" s="160"/>
      <c r="D1994" s="163"/>
      <c r="E1994" s="164"/>
      <c r="F1994" s="159"/>
      <c r="G1994" s="23"/>
      <c r="H1994" s="23"/>
      <c r="I1994" s="23"/>
      <c r="J1994" s="23"/>
      <c r="K1994" s="23"/>
      <c r="L1994" s="23"/>
    </row>
    <row r="1995" spans="1:12" customFormat="1" ht="30" customHeight="1">
      <c r="A1995" s="21"/>
      <c r="B1995" s="21"/>
      <c r="C1995" s="160"/>
      <c r="D1995" s="163"/>
      <c r="E1995" s="164"/>
      <c r="F1995" s="159"/>
      <c r="G1995" s="23"/>
      <c r="H1995" s="23"/>
      <c r="I1995" s="23"/>
      <c r="J1995" s="23"/>
      <c r="K1995" s="23"/>
      <c r="L1995" s="23"/>
    </row>
    <row r="1996" spans="1:12" customFormat="1" ht="30" customHeight="1">
      <c r="A1996" s="21"/>
      <c r="B1996" s="21"/>
      <c r="C1996" s="160"/>
      <c r="D1996" s="163"/>
      <c r="E1996" s="164"/>
      <c r="F1996" s="159"/>
      <c r="G1996" s="23"/>
      <c r="H1996" s="23"/>
      <c r="I1996" s="23"/>
      <c r="J1996" s="23"/>
      <c r="K1996" s="23"/>
      <c r="L1996" s="23"/>
    </row>
    <row r="1997" spans="1:12" customFormat="1" ht="30" customHeight="1">
      <c r="A1997" s="21"/>
      <c r="B1997" s="21"/>
      <c r="C1997" s="160"/>
      <c r="D1997" s="163"/>
      <c r="E1997" s="164"/>
      <c r="F1997" s="159"/>
      <c r="G1997" s="23"/>
      <c r="H1997" s="23"/>
      <c r="I1997" s="23"/>
      <c r="J1997" s="23"/>
      <c r="K1997" s="23"/>
      <c r="L1997" s="23"/>
    </row>
    <row r="1998" spans="1:12" customFormat="1" ht="30" customHeight="1">
      <c r="A1998" s="21"/>
      <c r="B1998" s="21"/>
      <c r="C1998" s="160"/>
      <c r="D1998" s="163"/>
      <c r="E1998" s="164"/>
      <c r="F1998" s="159"/>
      <c r="G1998" s="23"/>
      <c r="H1998" s="23"/>
      <c r="I1998" s="23"/>
      <c r="J1998" s="23"/>
      <c r="K1998" s="23"/>
      <c r="L1998" s="23"/>
    </row>
    <row r="1999" spans="1:12" customFormat="1" ht="30" customHeight="1">
      <c r="A1999" s="21"/>
      <c r="B1999" s="21"/>
      <c r="C1999" s="160"/>
      <c r="D1999" s="163"/>
      <c r="E1999" s="164"/>
      <c r="F1999" s="159"/>
      <c r="G1999" s="23"/>
      <c r="H1999" s="23"/>
      <c r="I1999" s="23"/>
      <c r="J1999" s="23"/>
      <c r="K1999" s="23"/>
      <c r="L1999" s="23"/>
    </row>
    <row r="2000" spans="1:12" customFormat="1" ht="30" customHeight="1">
      <c r="A2000" s="21"/>
      <c r="B2000" s="21"/>
      <c r="C2000" s="160"/>
      <c r="D2000" s="163"/>
      <c r="E2000" s="164"/>
      <c r="F2000" s="159"/>
      <c r="G2000" s="23"/>
      <c r="H2000" s="23"/>
      <c r="I2000" s="23"/>
      <c r="J2000" s="23"/>
      <c r="K2000" s="23"/>
      <c r="L2000" s="23"/>
    </row>
    <row r="2001" spans="1:12" customFormat="1" ht="30" customHeight="1">
      <c r="A2001" s="21"/>
      <c r="B2001" s="21"/>
      <c r="C2001" s="160"/>
      <c r="D2001" s="163"/>
      <c r="E2001" s="164"/>
      <c r="F2001" s="159"/>
      <c r="G2001" s="23"/>
      <c r="H2001" s="23"/>
      <c r="I2001" s="23"/>
      <c r="J2001" s="23"/>
      <c r="K2001" s="23"/>
      <c r="L2001" s="23"/>
    </row>
    <row r="2002" spans="1:12" customFormat="1" ht="30" customHeight="1">
      <c r="A2002" s="21"/>
      <c r="B2002" s="21"/>
      <c r="C2002" s="160"/>
      <c r="D2002" s="163"/>
      <c r="E2002" s="164"/>
      <c r="F2002" s="159"/>
      <c r="G2002" s="23"/>
      <c r="H2002" s="23"/>
      <c r="I2002" s="23"/>
      <c r="J2002" s="23"/>
      <c r="K2002" s="23"/>
      <c r="L2002" s="23"/>
    </row>
    <row r="2003" spans="1:12" customFormat="1" ht="30" customHeight="1">
      <c r="A2003" s="21"/>
      <c r="B2003" s="21"/>
      <c r="C2003" s="160"/>
      <c r="D2003" s="163"/>
      <c r="E2003" s="164"/>
      <c r="F2003" s="159"/>
      <c r="G2003" s="23"/>
      <c r="H2003" s="23"/>
      <c r="I2003" s="23"/>
      <c r="J2003" s="23"/>
      <c r="K2003" s="23"/>
      <c r="L2003" s="23"/>
    </row>
    <row r="2004" spans="1:12" customFormat="1" ht="30" customHeight="1">
      <c r="A2004" s="21"/>
      <c r="B2004" s="21"/>
      <c r="C2004" s="160"/>
      <c r="D2004" s="163"/>
      <c r="E2004" s="164"/>
      <c r="F2004" s="159"/>
      <c r="G2004" s="23"/>
      <c r="H2004" s="23"/>
      <c r="I2004" s="23"/>
      <c r="J2004" s="23"/>
      <c r="K2004" s="23"/>
      <c r="L2004" s="23"/>
    </row>
    <row r="2005" spans="1:12" customFormat="1" ht="30" customHeight="1">
      <c r="A2005" s="21"/>
      <c r="B2005" s="21"/>
      <c r="C2005" s="160"/>
      <c r="D2005" s="163"/>
      <c r="E2005" s="164"/>
      <c r="F2005" s="159"/>
      <c r="G2005" s="23"/>
      <c r="H2005" s="23"/>
      <c r="I2005" s="23"/>
      <c r="J2005" s="23"/>
      <c r="K2005" s="23"/>
      <c r="L2005" s="23"/>
    </row>
    <row r="2006" spans="1:12" customFormat="1" ht="30" customHeight="1">
      <c r="A2006" s="21"/>
      <c r="B2006" s="21"/>
      <c r="C2006" s="160"/>
      <c r="D2006" s="163"/>
      <c r="E2006" s="164"/>
      <c r="F2006" s="159"/>
      <c r="G2006" s="23"/>
      <c r="H2006" s="23"/>
      <c r="I2006" s="23"/>
      <c r="J2006" s="23"/>
      <c r="K2006" s="23"/>
      <c r="L2006" s="23"/>
    </row>
  </sheetData>
  <sheetProtection autoFilter="0"/>
  <autoFilter ref="C5:F5" xr:uid="{DA1CE574-3FEE-4EF7-8931-ADE33280B305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S51"/>
  <sheetViews>
    <sheetView showGridLines="0" showRowColHeaders="0" zoomScale="90" zoomScaleNormal="90" zoomScalePageLayoutView="80" workbookViewId="0">
      <pane ySplit="5" topLeftCell="A6" activePane="bottomLeft" state="frozen"/>
      <selection activeCell="D15" sqref="D15"/>
      <selection pane="bottomLeft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42.296875" style="198" customWidth="1"/>
    <col min="4" max="4" width="63.296875" style="198" customWidth="1"/>
    <col min="5" max="8" width="12.59765625" style="21" customWidth="1"/>
    <col min="9" max="11" width="10.69921875" style="21" customWidth="1"/>
    <col min="12" max="19" width="10.69921875" style="21" hidden="1" customWidth="1"/>
    <col min="20" max="16384" width="0" style="21" hidden="1"/>
  </cols>
  <sheetData>
    <row r="1" spans="1:11" s="16" customFormat="1" ht="64.5" customHeight="1">
      <c r="A1" s="21"/>
      <c r="B1" s="21"/>
      <c r="C1" s="23"/>
      <c r="D1" s="23"/>
      <c r="E1" s="21"/>
      <c r="F1" s="21"/>
      <c r="G1" s="21"/>
      <c r="H1" s="21"/>
      <c r="I1" s="21"/>
      <c r="J1" s="21"/>
      <c r="K1" s="21"/>
    </row>
    <row r="2" spans="1:11" s="16" customFormat="1" ht="50.25" customHeight="1">
      <c r="A2" s="76"/>
      <c r="B2" s="76"/>
      <c r="C2" s="77"/>
      <c r="D2" s="77"/>
      <c r="E2" s="119"/>
      <c r="F2" s="76"/>
      <c r="G2" s="76"/>
      <c r="H2" s="76"/>
      <c r="I2" s="76"/>
      <c r="J2" s="76"/>
      <c r="K2" s="76"/>
    </row>
    <row r="3" spans="1:11" s="16" customFormat="1" ht="44.25" customHeight="1">
      <c r="A3" s="21"/>
      <c r="B3" s="21"/>
      <c r="C3" s="22"/>
      <c r="D3" s="23"/>
      <c r="E3" s="28"/>
      <c r="F3" s="28"/>
      <c r="G3" s="21"/>
      <c r="H3" s="21"/>
      <c r="I3" s="21"/>
      <c r="J3" s="21"/>
      <c r="K3" s="21"/>
    </row>
    <row r="4" spans="1:11" s="16" customFormat="1" ht="15" customHeight="1" thickBot="1">
      <c r="A4" s="21"/>
      <c r="B4" s="21"/>
      <c r="C4" s="27"/>
      <c r="D4" s="27"/>
      <c r="E4" s="27"/>
      <c r="F4" s="21"/>
      <c r="G4" s="21"/>
      <c r="H4" s="21"/>
      <c r="I4" s="21"/>
      <c r="J4" s="21"/>
      <c r="K4" s="21"/>
    </row>
    <row r="5" spans="1:11" s="16" customFormat="1" ht="30" customHeight="1" thickTop="1">
      <c r="A5" s="21"/>
      <c r="B5" s="21"/>
      <c r="C5" s="210" t="s">
        <v>38</v>
      </c>
      <c r="D5" s="210" t="s">
        <v>21</v>
      </c>
      <c r="E5" s="21"/>
      <c r="F5" s="21"/>
      <c r="G5" s="21"/>
      <c r="H5" s="21"/>
      <c r="I5" s="21"/>
      <c r="J5" s="21"/>
      <c r="K5" s="21"/>
    </row>
    <row r="6" spans="1:11" s="16" customFormat="1" ht="30" customHeight="1">
      <c r="A6" s="21"/>
      <c r="B6" s="21"/>
      <c r="C6" s="207"/>
      <c r="D6" s="15"/>
      <c r="E6" s="21"/>
      <c r="F6" s="21"/>
      <c r="G6" s="21"/>
      <c r="H6" s="21"/>
      <c r="I6" s="21"/>
      <c r="J6" s="21"/>
      <c r="K6" s="21"/>
    </row>
    <row r="7" spans="1:11" s="16" customFormat="1" ht="30" customHeight="1">
      <c r="A7" s="21"/>
      <c r="B7" s="21"/>
      <c r="C7" s="155"/>
      <c r="D7" s="15"/>
      <c r="E7" s="21"/>
      <c r="F7" s="21"/>
      <c r="G7" s="21"/>
      <c r="H7" s="21"/>
      <c r="I7" s="21"/>
      <c r="J7" s="21"/>
      <c r="K7" s="21"/>
    </row>
    <row r="8" spans="1:11" s="16" customFormat="1" ht="30" customHeight="1">
      <c r="A8" s="21"/>
      <c r="B8" s="21"/>
      <c r="C8" s="155"/>
      <c r="D8" s="15"/>
      <c r="E8" s="21"/>
      <c r="F8" s="21"/>
      <c r="G8" s="21"/>
      <c r="H8" s="21"/>
      <c r="I8" s="21"/>
      <c r="J8" s="21"/>
      <c r="K8" s="21"/>
    </row>
    <row r="9" spans="1:11" s="16" customFormat="1" ht="30" customHeight="1">
      <c r="A9" s="21"/>
      <c r="B9" s="21"/>
      <c r="C9" s="207"/>
      <c r="D9" s="15"/>
      <c r="E9" s="21"/>
      <c r="F9" s="21"/>
      <c r="G9" s="21"/>
      <c r="H9" s="21"/>
      <c r="I9" s="21"/>
      <c r="J9" s="21"/>
      <c r="K9" s="21"/>
    </row>
    <row r="10" spans="1:11" s="16" customFormat="1" ht="30" customHeight="1">
      <c r="A10" s="21"/>
      <c r="B10" s="21"/>
      <c r="C10" s="160"/>
      <c r="D10" s="15"/>
      <c r="E10" s="21"/>
      <c r="F10" s="21"/>
      <c r="G10" s="21"/>
      <c r="H10" s="21"/>
      <c r="I10" s="21"/>
      <c r="J10" s="21"/>
      <c r="K10" s="21"/>
    </row>
    <row r="11" spans="1:11" s="16" customFormat="1" ht="30" customHeight="1">
      <c r="A11" s="21"/>
      <c r="B11" s="21"/>
      <c r="C11" s="160"/>
      <c r="D11" s="15"/>
      <c r="E11" s="21"/>
      <c r="F11" s="21"/>
      <c r="G11" s="21"/>
      <c r="H11" s="21"/>
      <c r="I11" s="21"/>
      <c r="J11" s="21"/>
      <c r="K11" s="21"/>
    </row>
    <row r="12" spans="1:11" s="16" customFormat="1" ht="30" customHeight="1">
      <c r="A12" s="21"/>
      <c r="B12" s="21"/>
      <c r="C12" s="160"/>
      <c r="D12" s="15"/>
      <c r="E12" s="21"/>
      <c r="F12" s="21"/>
      <c r="G12" s="21"/>
      <c r="H12" s="21"/>
      <c r="I12" s="21"/>
      <c r="J12" s="21"/>
      <c r="K12" s="21"/>
    </row>
    <row r="13" spans="1:11" s="16" customFormat="1" ht="30" customHeight="1">
      <c r="A13" s="21"/>
      <c r="B13" s="21"/>
      <c r="C13" s="160"/>
      <c r="D13" s="15"/>
      <c r="E13" s="21"/>
      <c r="F13" s="21"/>
      <c r="G13" s="21"/>
      <c r="H13" s="21"/>
      <c r="I13" s="21"/>
      <c r="J13" s="21"/>
      <c r="K13" s="21"/>
    </row>
    <row r="14" spans="1:11" s="16" customFormat="1" ht="30" customHeight="1">
      <c r="A14" s="21"/>
      <c r="B14" s="21"/>
      <c r="C14" s="160"/>
      <c r="D14" s="15"/>
      <c r="E14" s="21"/>
      <c r="F14" s="21"/>
      <c r="G14" s="21"/>
      <c r="H14" s="21"/>
      <c r="I14" s="21"/>
      <c r="J14" s="21"/>
      <c r="K14" s="21"/>
    </row>
    <row r="15" spans="1:11" s="16" customFormat="1" ht="30" customHeight="1">
      <c r="A15" s="21"/>
      <c r="B15" s="21"/>
      <c r="C15" s="160"/>
      <c r="D15" s="15"/>
      <c r="E15" s="21"/>
      <c r="F15" s="21"/>
      <c r="G15" s="21"/>
      <c r="H15" s="21"/>
      <c r="I15" s="21"/>
      <c r="J15" s="21"/>
      <c r="K15" s="21"/>
    </row>
    <row r="16" spans="1:11" s="16" customFormat="1" ht="30" customHeight="1">
      <c r="A16" s="21"/>
      <c r="B16" s="21"/>
      <c r="C16" s="160"/>
      <c r="D16" s="15"/>
      <c r="E16" s="21"/>
      <c r="F16" s="21"/>
      <c r="G16" s="21"/>
      <c r="H16" s="21"/>
      <c r="I16" s="21"/>
      <c r="J16" s="21"/>
      <c r="K16" s="21"/>
    </row>
    <row r="17" spans="1:11" s="16" customFormat="1" ht="30" customHeight="1">
      <c r="A17" s="21"/>
      <c r="B17" s="21"/>
      <c r="C17" s="160"/>
      <c r="D17" s="15"/>
      <c r="E17" s="21"/>
      <c r="F17" s="21"/>
      <c r="G17" s="21"/>
      <c r="H17" s="21"/>
      <c r="I17" s="21"/>
      <c r="J17" s="21"/>
      <c r="K17" s="21"/>
    </row>
    <row r="18" spans="1:11" s="16" customFormat="1" ht="30" customHeight="1">
      <c r="A18" s="21"/>
      <c r="B18" s="21"/>
      <c r="C18" s="160"/>
      <c r="D18" s="15"/>
      <c r="E18" s="21"/>
      <c r="F18" s="21"/>
      <c r="G18" s="21"/>
      <c r="H18" s="21"/>
      <c r="I18" s="21"/>
      <c r="J18" s="21"/>
      <c r="K18" s="21"/>
    </row>
    <row r="19" spans="1:11" s="16" customFormat="1" ht="30" customHeight="1">
      <c r="A19" s="21"/>
      <c r="B19" s="21"/>
      <c r="C19" s="160"/>
      <c r="D19" s="15"/>
      <c r="E19" s="21"/>
      <c r="F19" s="21"/>
      <c r="G19" s="21"/>
      <c r="H19" s="21"/>
      <c r="I19" s="21"/>
      <c r="J19" s="21"/>
      <c r="K19" s="21"/>
    </row>
    <row r="20" spans="1:11" s="16" customFormat="1" ht="30" customHeight="1">
      <c r="A20" s="21"/>
      <c r="B20" s="21"/>
      <c r="C20" s="160"/>
      <c r="D20" s="15"/>
      <c r="E20" s="21"/>
      <c r="F20" s="21"/>
      <c r="G20" s="21"/>
      <c r="H20" s="21"/>
      <c r="I20" s="21"/>
      <c r="J20" s="21"/>
      <c r="K20" s="21"/>
    </row>
    <row r="21" spans="1:11" s="16" customFormat="1" ht="30" customHeight="1">
      <c r="A21" s="21"/>
      <c r="B21" s="21"/>
      <c r="C21" s="160"/>
      <c r="D21" s="15"/>
      <c r="E21" s="21"/>
      <c r="F21" s="21"/>
      <c r="G21" s="21"/>
      <c r="H21" s="21"/>
      <c r="I21" s="21"/>
      <c r="J21" s="21"/>
      <c r="K21" s="21"/>
    </row>
    <row r="22" spans="1:11" s="16" customFormat="1" ht="30" customHeight="1">
      <c r="A22" s="21"/>
      <c r="B22" s="21"/>
      <c r="C22" s="160"/>
      <c r="D22" s="15"/>
      <c r="E22" s="21"/>
      <c r="F22" s="21"/>
      <c r="G22" s="21"/>
      <c r="H22" s="21"/>
      <c r="I22" s="21"/>
      <c r="J22" s="21"/>
      <c r="K22" s="21"/>
    </row>
    <row r="23" spans="1:11" s="16" customFormat="1" ht="30" customHeight="1">
      <c r="A23" s="21"/>
      <c r="B23" s="21"/>
      <c r="C23" s="160"/>
      <c r="D23" s="15"/>
      <c r="E23" s="21"/>
      <c r="F23" s="21"/>
      <c r="G23" s="21"/>
      <c r="H23" s="21"/>
      <c r="I23" s="21"/>
      <c r="J23" s="21"/>
      <c r="K23" s="21"/>
    </row>
    <row r="24" spans="1:11" s="16" customFormat="1" ht="30" customHeight="1">
      <c r="A24" s="21"/>
      <c r="B24" s="21"/>
      <c r="C24" s="160"/>
      <c r="D24" s="15"/>
      <c r="E24" s="21"/>
      <c r="F24" s="21"/>
      <c r="G24" s="21"/>
      <c r="H24" s="21"/>
      <c r="I24" s="21"/>
      <c r="J24" s="21"/>
      <c r="K24" s="21"/>
    </row>
    <row r="25" spans="1:11" s="16" customFormat="1" ht="30" customHeight="1">
      <c r="A25" s="21"/>
      <c r="B25" s="21"/>
      <c r="C25" s="160"/>
      <c r="D25" s="15"/>
      <c r="E25" s="21"/>
      <c r="F25" s="21"/>
      <c r="G25" s="21"/>
      <c r="H25" s="21"/>
      <c r="I25" s="21"/>
      <c r="J25" s="21"/>
      <c r="K25" s="21"/>
    </row>
    <row r="26" spans="1:11" s="16" customFormat="1" ht="30" customHeight="1">
      <c r="A26" s="21"/>
      <c r="B26" s="21"/>
      <c r="C26" s="160"/>
      <c r="D26" s="15"/>
      <c r="E26" s="21"/>
      <c r="F26" s="21"/>
      <c r="G26" s="21"/>
      <c r="H26" s="21"/>
      <c r="I26" s="21"/>
      <c r="J26" s="21"/>
      <c r="K26" s="21"/>
    </row>
    <row r="27" spans="1:11" s="16" customFormat="1" ht="30" customHeight="1">
      <c r="A27" s="21"/>
      <c r="B27" s="21"/>
      <c r="C27" s="160"/>
      <c r="D27" s="15"/>
      <c r="E27" s="21"/>
      <c r="F27" s="21"/>
      <c r="G27" s="21"/>
      <c r="H27" s="21"/>
      <c r="I27" s="21"/>
      <c r="J27" s="21"/>
      <c r="K27" s="21"/>
    </row>
    <row r="28" spans="1:11" s="16" customFormat="1" ht="30" customHeight="1">
      <c r="A28" s="21"/>
      <c r="B28" s="21"/>
      <c r="C28" s="160"/>
      <c r="D28" s="15"/>
      <c r="E28" s="21"/>
      <c r="F28" s="21"/>
      <c r="G28" s="21"/>
      <c r="H28" s="21"/>
      <c r="I28" s="21"/>
      <c r="J28" s="21"/>
      <c r="K28" s="21"/>
    </row>
    <row r="29" spans="1:11" s="16" customFormat="1" ht="30" customHeight="1">
      <c r="A29" s="21"/>
      <c r="B29" s="21"/>
      <c r="C29" s="160"/>
      <c r="D29" s="15"/>
      <c r="E29" s="21"/>
      <c r="F29" s="21"/>
      <c r="G29" s="21"/>
      <c r="H29" s="21"/>
      <c r="I29" s="21"/>
      <c r="J29" s="21"/>
      <c r="K29" s="21"/>
    </row>
    <row r="30" spans="1:11" s="16" customFormat="1" ht="30" customHeight="1">
      <c r="A30" s="21"/>
      <c r="B30" s="21"/>
      <c r="C30" s="160"/>
      <c r="D30" s="15"/>
      <c r="E30" s="21"/>
      <c r="F30" s="21"/>
      <c r="G30" s="21"/>
      <c r="H30" s="21"/>
      <c r="I30" s="21"/>
      <c r="J30" s="21"/>
      <c r="K30" s="21"/>
    </row>
    <row r="31" spans="1:11" s="16" customFormat="1" ht="30" customHeight="1">
      <c r="A31" s="21"/>
      <c r="B31" s="21"/>
      <c r="C31" s="160"/>
      <c r="D31" s="15"/>
      <c r="E31" s="21"/>
      <c r="F31" s="21"/>
      <c r="G31" s="21"/>
      <c r="H31" s="21"/>
      <c r="I31" s="21"/>
      <c r="J31" s="21"/>
      <c r="K31" s="21"/>
    </row>
    <row r="32" spans="1:11" s="16" customFormat="1" ht="30" customHeight="1">
      <c r="A32" s="21"/>
      <c r="B32" s="21"/>
      <c r="C32" s="160"/>
      <c r="D32" s="15"/>
      <c r="E32" s="21"/>
      <c r="F32" s="21"/>
      <c r="G32" s="21"/>
      <c r="H32" s="21"/>
      <c r="I32" s="21"/>
      <c r="J32" s="21"/>
      <c r="K32" s="21"/>
    </row>
    <row r="33" spans="1:11" s="16" customFormat="1" ht="30" customHeight="1">
      <c r="A33" s="21"/>
      <c r="B33" s="21"/>
      <c r="C33" s="160"/>
      <c r="D33" s="15"/>
      <c r="E33" s="21"/>
      <c r="F33" s="21"/>
      <c r="G33" s="21"/>
      <c r="H33" s="21"/>
      <c r="I33" s="21"/>
      <c r="J33" s="21"/>
      <c r="K33" s="21"/>
    </row>
    <row r="34" spans="1:11" s="16" customFormat="1" ht="30" customHeight="1">
      <c r="A34" s="21"/>
      <c r="B34" s="21"/>
      <c r="C34" s="160"/>
      <c r="D34" s="15"/>
      <c r="E34" s="21"/>
      <c r="F34" s="21"/>
      <c r="G34" s="21"/>
      <c r="H34" s="21"/>
      <c r="I34" s="21"/>
      <c r="J34" s="21"/>
      <c r="K34" s="21"/>
    </row>
    <row r="35" spans="1:11" s="16" customFormat="1" ht="30" customHeight="1">
      <c r="A35" s="21"/>
      <c r="B35" s="21"/>
      <c r="C35" s="160"/>
      <c r="D35" s="15"/>
      <c r="E35" s="21"/>
      <c r="F35" s="21"/>
      <c r="G35" s="21"/>
      <c r="H35" s="21"/>
      <c r="I35" s="21"/>
      <c r="J35" s="21"/>
      <c r="K35" s="21"/>
    </row>
    <row r="36" spans="1:11" s="16" customFormat="1" ht="30" customHeight="1">
      <c r="A36" s="21"/>
      <c r="B36" s="21"/>
      <c r="C36" s="160"/>
      <c r="D36" s="15"/>
      <c r="E36" s="21"/>
      <c r="F36" s="21"/>
      <c r="G36" s="21"/>
      <c r="H36" s="21"/>
      <c r="I36" s="21"/>
      <c r="J36" s="21"/>
      <c r="K36" s="21"/>
    </row>
    <row r="37" spans="1:11" s="16" customFormat="1" ht="30" customHeight="1">
      <c r="A37" s="21"/>
      <c r="B37" s="21"/>
      <c r="C37" s="160"/>
      <c r="D37" s="15"/>
      <c r="E37" s="21"/>
      <c r="F37" s="21"/>
      <c r="G37" s="21"/>
      <c r="H37" s="21"/>
      <c r="I37" s="21"/>
      <c r="J37" s="21"/>
      <c r="K37" s="21"/>
    </row>
    <row r="38" spans="1:11" s="16" customFormat="1" ht="30" customHeight="1">
      <c r="A38" s="21"/>
      <c r="B38" s="21"/>
      <c r="C38" s="160"/>
      <c r="D38" s="15"/>
      <c r="E38" s="21"/>
      <c r="F38" s="21"/>
      <c r="G38" s="21"/>
      <c r="H38" s="21"/>
      <c r="I38" s="21"/>
      <c r="J38" s="21"/>
      <c r="K38" s="21"/>
    </row>
    <row r="39" spans="1:11" s="16" customFormat="1" ht="30" customHeight="1">
      <c r="A39" s="21"/>
      <c r="B39" s="21"/>
      <c r="C39" s="160"/>
      <c r="D39" s="15"/>
      <c r="E39" s="21"/>
      <c r="F39" s="21"/>
      <c r="G39" s="21"/>
      <c r="H39" s="21"/>
      <c r="I39" s="21"/>
      <c r="J39" s="21"/>
      <c r="K39" s="21"/>
    </row>
    <row r="40" spans="1:11" s="16" customFormat="1" ht="30" customHeight="1">
      <c r="A40" s="21"/>
      <c r="B40" s="21"/>
      <c r="C40" s="160"/>
      <c r="D40" s="15"/>
      <c r="E40" s="21"/>
      <c r="F40" s="21"/>
      <c r="G40" s="21"/>
      <c r="H40" s="21"/>
      <c r="I40" s="21"/>
      <c r="J40" s="21"/>
      <c r="K40" s="21"/>
    </row>
    <row r="41" spans="1:11" s="16" customFormat="1" ht="30" customHeight="1">
      <c r="A41" s="21"/>
      <c r="B41" s="21"/>
      <c r="C41" s="160"/>
      <c r="D41" s="15"/>
      <c r="E41" s="21"/>
      <c r="F41" s="21"/>
      <c r="G41" s="21"/>
      <c r="H41" s="21"/>
      <c r="I41" s="21"/>
      <c r="J41" s="21"/>
      <c r="K41" s="21"/>
    </row>
    <row r="42" spans="1:11" s="16" customFormat="1" ht="30" customHeight="1">
      <c r="A42" s="21"/>
      <c r="B42" s="21"/>
      <c r="C42" s="160"/>
      <c r="D42" s="15"/>
      <c r="E42" s="21"/>
      <c r="F42" s="21"/>
      <c r="G42" s="21"/>
      <c r="H42" s="21"/>
      <c r="I42" s="21"/>
      <c r="J42" s="21"/>
      <c r="K42" s="21"/>
    </row>
    <row r="43" spans="1:11" s="16" customFormat="1" ht="30" customHeight="1">
      <c r="A43" s="21"/>
      <c r="B43" s="21"/>
      <c r="C43" s="160"/>
      <c r="D43" s="15"/>
      <c r="E43" s="21"/>
      <c r="F43" s="21"/>
      <c r="G43" s="21"/>
      <c r="H43" s="21"/>
      <c r="I43" s="21"/>
      <c r="J43" s="21"/>
      <c r="K43" s="21"/>
    </row>
    <row r="44" spans="1:11" s="16" customFormat="1" ht="30" customHeight="1">
      <c r="A44" s="21"/>
      <c r="B44" s="21"/>
      <c r="C44" s="160"/>
      <c r="D44" s="15"/>
      <c r="E44" s="21"/>
      <c r="F44" s="21"/>
      <c r="G44" s="21"/>
      <c r="H44" s="21"/>
      <c r="I44" s="21"/>
      <c r="J44" s="21"/>
      <c r="K44" s="21"/>
    </row>
    <row r="45" spans="1:11" s="16" customFormat="1" ht="30" customHeight="1">
      <c r="A45" s="21"/>
      <c r="B45" s="21"/>
      <c r="C45" s="160"/>
      <c r="D45" s="15"/>
      <c r="E45" s="21"/>
      <c r="F45" s="21"/>
      <c r="G45" s="21"/>
      <c r="H45" s="21"/>
      <c r="I45" s="21"/>
      <c r="J45" s="21"/>
      <c r="K45" s="21"/>
    </row>
    <row r="46" spans="1:11" s="16" customFormat="1" ht="30" customHeight="1">
      <c r="A46" s="21"/>
      <c r="B46" s="21"/>
      <c r="C46" s="160"/>
      <c r="D46" s="15"/>
      <c r="E46" s="21"/>
      <c r="F46" s="21"/>
      <c r="G46" s="21"/>
      <c r="H46" s="21"/>
      <c r="I46" s="21"/>
      <c r="J46" s="21"/>
      <c r="K46" s="21"/>
    </row>
    <row r="47" spans="1:11" s="16" customFormat="1" ht="30" customHeight="1">
      <c r="A47" s="21"/>
      <c r="B47" s="21"/>
      <c r="C47" s="160"/>
      <c r="D47" s="15"/>
      <c r="E47" s="21"/>
      <c r="F47" s="21"/>
      <c r="G47" s="21"/>
      <c r="H47" s="21"/>
      <c r="I47" s="21"/>
      <c r="J47" s="21"/>
      <c r="K47" s="21"/>
    </row>
    <row r="48" spans="1:11" s="16" customFormat="1" ht="30" customHeight="1">
      <c r="A48" s="21"/>
      <c r="B48" s="21"/>
      <c r="C48" s="160"/>
      <c r="D48" s="15"/>
      <c r="E48" s="21"/>
      <c r="F48" s="21"/>
      <c r="G48" s="21"/>
      <c r="H48" s="21"/>
      <c r="I48" s="21"/>
      <c r="J48" s="21"/>
      <c r="K48" s="21"/>
    </row>
    <row r="49" spans="1:11" s="16" customFormat="1" ht="30" customHeight="1">
      <c r="A49" s="21"/>
      <c r="B49" s="21"/>
      <c r="C49" s="160"/>
      <c r="D49" s="15"/>
      <c r="E49" s="21"/>
      <c r="F49" s="21"/>
      <c r="G49" s="21"/>
      <c r="H49" s="21"/>
      <c r="I49" s="21"/>
      <c r="J49" s="21"/>
      <c r="K49" s="21"/>
    </row>
    <row r="50" spans="1:11" s="16" customFormat="1" ht="30" customHeight="1">
      <c r="A50" s="21"/>
      <c r="B50" s="21"/>
      <c r="C50" s="160"/>
      <c r="D50" s="15"/>
      <c r="E50" s="21"/>
      <c r="F50" s="21"/>
      <c r="G50" s="21"/>
      <c r="H50" s="21"/>
      <c r="I50" s="21"/>
      <c r="J50" s="21"/>
      <c r="K50" s="21"/>
    </row>
    <row r="51" spans="1:11" s="16" customFormat="1" ht="30" customHeight="1">
      <c r="A51" s="21"/>
      <c r="B51" s="21"/>
      <c r="C51" s="160"/>
      <c r="D51" s="15"/>
      <c r="E51" s="21"/>
      <c r="F51" s="21"/>
      <c r="G51" s="21"/>
      <c r="H51" s="21"/>
      <c r="I51" s="21"/>
      <c r="J51" s="21"/>
      <c r="K51" s="21"/>
    </row>
  </sheetData>
  <sheetProtection autoFilter="0"/>
  <autoFilter ref="C5:D5" xr:uid="{00870090-0E36-4E0B-B91F-4B05DE8A3F0C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U51"/>
  <sheetViews>
    <sheetView showGridLines="0" showRowColHeaders="0" zoomScale="90" zoomScaleNormal="90" zoomScalePageLayoutView="80" workbookViewId="0">
      <pane ySplit="5" topLeftCell="A6" activePane="bottomLeft" state="frozen"/>
      <selection activeCell="D15" sqref="D15"/>
      <selection pane="bottomLeft" activeCell="C6" sqref="C6:C8"/>
    </sheetView>
  </sheetViews>
  <sheetFormatPr defaultColWidth="0" defaultRowHeight="15.6"/>
  <cols>
    <col min="1" max="1" width="2.09765625" style="21" customWidth="1"/>
    <col min="2" max="2" width="1.296875" style="21" customWidth="1"/>
    <col min="3" max="5" width="42.296875" style="198" customWidth="1"/>
    <col min="6" max="6" width="25.296875" style="198" customWidth="1"/>
    <col min="7" max="10" width="12.59765625" style="21" customWidth="1"/>
    <col min="11" max="11" width="10.69921875" style="21" customWidth="1"/>
    <col min="12" max="21" width="10.69921875" style="21" hidden="1" customWidth="1"/>
    <col min="22" max="16384" width="0" style="21" hidden="1"/>
  </cols>
  <sheetData>
    <row r="1" spans="1:11" s="16" customFormat="1" ht="64.5" customHeight="1">
      <c r="A1" s="21"/>
      <c r="B1" s="21"/>
      <c r="C1" s="23"/>
      <c r="D1" s="35"/>
      <c r="E1" s="23"/>
      <c r="F1" s="23"/>
      <c r="G1" s="21"/>
      <c r="H1" s="21"/>
      <c r="I1" s="21"/>
      <c r="J1" s="21"/>
      <c r="K1" s="21"/>
    </row>
    <row r="2" spans="1:11" s="16" customFormat="1" ht="50.25" customHeight="1">
      <c r="A2" s="76"/>
      <c r="B2" s="76"/>
      <c r="C2" s="77"/>
      <c r="D2" s="77"/>
      <c r="E2" s="77"/>
      <c r="F2" s="77"/>
      <c r="G2" s="119"/>
      <c r="H2" s="76"/>
      <c r="I2" s="76"/>
      <c r="J2" s="76"/>
      <c r="K2" s="76"/>
    </row>
    <row r="3" spans="1:11" s="16" customFormat="1" ht="44.25" customHeight="1">
      <c r="A3" s="21"/>
      <c r="B3" s="21"/>
      <c r="C3" s="22"/>
      <c r="D3" s="23"/>
      <c r="E3" s="24"/>
      <c r="F3" s="24"/>
      <c r="G3" s="21"/>
      <c r="H3" s="21"/>
      <c r="I3" s="21"/>
      <c r="J3" s="21"/>
      <c r="K3" s="21"/>
    </row>
    <row r="4" spans="1:11" s="16" customFormat="1" ht="15" customHeight="1" thickBot="1">
      <c r="A4" s="21"/>
      <c r="B4" s="21"/>
      <c r="C4" s="27"/>
      <c r="D4" s="27"/>
      <c r="E4" s="27"/>
      <c r="F4" s="27"/>
      <c r="G4" s="27"/>
      <c r="H4" s="21"/>
      <c r="I4" s="21"/>
      <c r="J4" s="21"/>
      <c r="K4" s="21"/>
    </row>
    <row r="5" spans="1:11" s="16" customFormat="1" ht="30" customHeight="1" thickTop="1" thickBot="1">
      <c r="A5" s="21"/>
      <c r="B5" s="21"/>
      <c r="C5" s="210" t="s">
        <v>26</v>
      </c>
      <c r="D5" s="210" t="s">
        <v>27</v>
      </c>
      <c r="E5" s="214" t="s">
        <v>28</v>
      </c>
      <c r="F5" s="210" t="s">
        <v>20</v>
      </c>
      <c r="G5" s="21"/>
      <c r="H5" s="21"/>
      <c r="I5" s="21"/>
      <c r="J5" s="21"/>
      <c r="K5" s="21"/>
    </row>
    <row r="6" spans="1:11" s="16" customFormat="1" ht="30" customHeight="1" thickTop="1">
      <c r="A6" s="21"/>
      <c r="B6" s="21"/>
      <c r="C6" s="256"/>
      <c r="D6" s="161"/>
      <c r="E6" s="157"/>
      <c r="F6" s="158"/>
      <c r="G6" s="21"/>
      <c r="H6" s="21"/>
      <c r="I6" s="21"/>
      <c r="J6" s="21"/>
      <c r="K6" s="21"/>
    </row>
    <row r="7" spans="1:11" s="16" customFormat="1" ht="30" customHeight="1">
      <c r="A7" s="21"/>
      <c r="B7" s="21"/>
      <c r="C7" s="256"/>
      <c r="D7" s="162"/>
      <c r="E7" s="157"/>
      <c r="F7" s="158"/>
      <c r="G7" s="21"/>
      <c r="H7" s="21"/>
      <c r="I7" s="21"/>
      <c r="J7" s="21"/>
      <c r="K7" s="21"/>
    </row>
    <row r="8" spans="1:11" s="16" customFormat="1" ht="30" customHeight="1">
      <c r="A8" s="21"/>
      <c r="B8" s="21"/>
      <c r="C8" s="256"/>
      <c r="D8" s="163"/>
      <c r="E8" s="164"/>
      <c r="F8" s="159"/>
      <c r="G8" s="21"/>
      <c r="H8" s="21"/>
      <c r="I8" s="21"/>
      <c r="J8" s="21"/>
      <c r="K8" s="21"/>
    </row>
    <row r="9" spans="1:11" s="16" customFormat="1" ht="30" customHeight="1">
      <c r="A9" s="21"/>
      <c r="B9" s="21"/>
      <c r="C9" s="160"/>
      <c r="D9" s="163"/>
      <c r="E9" s="164"/>
      <c r="F9" s="159"/>
      <c r="G9" s="21"/>
      <c r="H9" s="21"/>
      <c r="I9" s="21"/>
      <c r="J9" s="21"/>
      <c r="K9" s="21"/>
    </row>
    <row r="10" spans="1:11" s="16" customFormat="1" ht="30" customHeight="1">
      <c r="A10" s="21"/>
      <c r="B10" s="21"/>
      <c r="C10" s="160"/>
      <c r="D10" s="163"/>
      <c r="E10" s="164"/>
      <c r="F10" s="159"/>
      <c r="G10" s="21"/>
      <c r="H10" s="21"/>
      <c r="I10" s="21"/>
      <c r="J10" s="21"/>
      <c r="K10" s="21"/>
    </row>
    <row r="11" spans="1:11" s="16" customFormat="1" ht="30" customHeight="1">
      <c r="A11" s="21"/>
      <c r="B11" s="21"/>
      <c r="C11" s="160"/>
      <c r="D11" s="163"/>
      <c r="E11" s="164"/>
      <c r="F11" s="159"/>
      <c r="G11" s="21"/>
      <c r="H11" s="21"/>
      <c r="I11" s="21"/>
      <c r="J11" s="21"/>
      <c r="K11" s="21"/>
    </row>
    <row r="12" spans="1:11" s="16" customFormat="1" ht="30" customHeight="1">
      <c r="A12" s="21"/>
      <c r="B12" s="21"/>
      <c r="C12" s="160"/>
      <c r="D12" s="163"/>
      <c r="E12" s="164"/>
      <c r="F12" s="159"/>
      <c r="G12" s="21"/>
      <c r="H12" s="21"/>
      <c r="I12" s="21"/>
      <c r="J12" s="21"/>
      <c r="K12" s="21"/>
    </row>
    <row r="13" spans="1:11" s="16" customFormat="1" ht="30" customHeight="1">
      <c r="A13" s="21"/>
      <c r="B13" s="21"/>
      <c r="C13" s="160"/>
      <c r="D13" s="163"/>
      <c r="E13" s="164"/>
      <c r="F13" s="159"/>
      <c r="G13" s="21"/>
      <c r="H13" s="21"/>
      <c r="I13" s="21"/>
      <c r="J13" s="21"/>
      <c r="K13" s="21"/>
    </row>
    <row r="14" spans="1:11" s="16" customFormat="1" ht="30" customHeight="1">
      <c r="A14" s="21"/>
      <c r="B14" s="21"/>
      <c r="C14" s="160"/>
      <c r="D14" s="163"/>
      <c r="E14" s="164"/>
      <c r="F14" s="159"/>
      <c r="G14" s="21"/>
      <c r="H14" s="21"/>
      <c r="I14" s="21"/>
      <c r="J14" s="21"/>
      <c r="K14" s="21"/>
    </row>
    <row r="15" spans="1:11" s="16" customFormat="1" ht="30" customHeight="1">
      <c r="A15" s="21"/>
      <c r="B15" s="21"/>
      <c r="C15" s="160"/>
      <c r="D15" s="163"/>
      <c r="E15" s="164"/>
      <c r="F15" s="159"/>
      <c r="G15" s="21"/>
      <c r="H15" s="21"/>
      <c r="I15" s="21"/>
      <c r="J15" s="21"/>
      <c r="K15" s="21"/>
    </row>
    <row r="16" spans="1:11" s="16" customFormat="1" ht="30" customHeight="1">
      <c r="A16" s="21"/>
      <c r="B16" s="21"/>
      <c r="C16" s="160"/>
      <c r="D16" s="163"/>
      <c r="E16" s="164"/>
      <c r="F16" s="159"/>
      <c r="G16" s="21"/>
      <c r="H16" s="21"/>
      <c r="I16" s="21"/>
      <c r="J16" s="21"/>
      <c r="K16" s="21"/>
    </row>
    <row r="17" spans="1:11" s="16" customFormat="1" ht="30" customHeight="1">
      <c r="A17" s="21"/>
      <c r="B17" s="21"/>
      <c r="C17" s="160"/>
      <c r="D17" s="163"/>
      <c r="E17" s="164"/>
      <c r="F17" s="159"/>
      <c r="G17" s="21"/>
      <c r="H17" s="21"/>
      <c r="I17" s="21"/>
      <c r="J17" s="21"/>
      <c r="K17" s="21"/>
    </row>
    <row r="18" spans="1:11" s="16" customFormat="1" ht="30" customHeight="1">
      <c r="A18" s="21"/>
      <c r="B18" s="21"/>
      <c r="C18" s="160"/>
      <c r="D18" s="163"/>
      <c r="E18" s="164"/>
      <c r="F18" s="159"/>
      <c r="G18" s="21"/>
      <c r="H18" s="21"/>
      <c r="I18" s="21"/>
      <c r="J18" s="21"/>
      <c r="K18" s="21"/>
    </row>
    <row r="19" spans="1:11" s="16" customFormat="1" ht="30" customHeight="1">
      <c r="A19" s="21"/>
      <c r="B19" s="21"/>
      <c r="C19" s="160"/>
      <c r="D19" s="163"/>
      <c r="E19" s="164"/>
      <c r="F19" s="159"/>
      <c r="G19" s="21"/>
      <c r="H19" s="21"/>
      <c r="I19" s="21"/>
      <c r="J19" s="21"/>
      <c r="K19" s="21"/>
    </row>
    <row r="20" spans="1:11" s="16" customFormat="1" ht="30" customHeight="1">
      <c r="A20" s="21"/>
      <c r="B20" s="21"/>
      <c r="C20" s="160"/>
      <c r="D20" s="163"/>
      <c r="E20" s="164"/>
      <c r="F20" s="159"/>
      <c r="G20" s="21"/>
      <c r="H20" s="21"/>
      <c r="I20" s="21"/>
      <c r="J20" s="21"/>
      <c r="K20" s="21"/>
    </row>
    <row r="21" spans="1:11" s="16" customFormat="1" ht="30" customHeight="1">
      <c r="A21" s="21"/>
      <c r="B21" s="21"/>
      <c r="C21" s="160"/>
      <c r="D21" s="163"/>
      <c r="E21" s="164"/>
      <c r="F21" s="159"/>
      <c r="G21" s="21"/>
      <c r="H21" s="21"/>
      <c r="I21" s="21"/>
      <c r="J21" s="21"/>
      <c r="K21" s="21"/>
    </row>
    <row r="22" spans="1:11" s="16" customFormat="1" ht="30" customHeight="1">
      <c r="A22" s="21"/>
      <c r="B22" s="21"/>
      <c r="C22" s="160"/>
      <c r="D22" s="163"/>
      <c r="E22" s="164"/>
      <c r="F22" s="159"/>
      <c r="G22" s="21"/>
      <c r="H22" s="21"/>
      <c r="I22" s="21"/>
      <c r="J22" s="21"/>
      <c r="K22" s="21"/>
    </row>
    <row r="23" spans="1:11" s="16" customFormat="1" ht="30" customHeight="1">
      <c r="A23" s="21"/>
      <c r="B23" s="21"/>
      <c r="C23" s="160"/>
      <c r="D23" s="163"/>
      <c r="E23" s="164"/>
      <c r="F23" s="159"/>
      <c r="G23" s="21"/>
      <c r="H23" s="21"/>
      <c r="I23" s="21"/>
      <c r="J23" s="21"/>
      <c r="K23" s="21"/>
    </row>
    <row r="24" spans="1:11" s="16" customFormat="1" ht="30" customHeight="1">
      <c r="A24" s="21"/>
      <c r="B24" s="21"/>
      <c r="C24" s="160"/>
      <c r="D24" s="163"/>
      <c r="E24" s="164"/>
      <c r="F24" s="159"/>
      <c r="G24" s="21"/>
      <c r="H24" s="21"/>
      <c r="I24" s="21"/>
      <c r="J24" s="21"/>
      <c r="K24" s="21"/>
    </row>
    <row r="25" spans="1:11" s="16" customFormat="1" ht="30" customHeight="1">
      <c r="A25" s="21"/>
      <c r="B25" s="21"/>
      <c r="C25" s="160"/>
      <c r="D25" s="163"/>
      <c r="E25" s="164"/>
      <c r="F25" s="159"/>
      <c r="G25" s="21"/>
      <c r="H25" s="21"/>
      <c r="I25" s="21"/>
      <c r="J25" s="21"/>
      <c r="K25" s="21"/>
    </row>
    <row r="26" spans="1:11" s="16" customFormat="1" ht="30" customHeight="1">
      <c r="A26" s="21"/>
      <c r="B26" s="21"/>
      <c r="C26" s="160"/>
      <c r="D26" s="163"/>
      <c r="E26" s="164"/>
      <c r="F26" s="159"/>
      <c r="G26" s="21"/>
      <c r="H26" s="21"/>
      <c r="I26" s="21"/>
      <c r="J26" s="21"/>
      <c r="K26" s="21"/>
    </row>
    <row r="27" spans="1:11" s="16" customFormat="1" ht="30" customHeight="1">
      <c r="A27" s="21"/>
      <c r="B27" s="21"/>
      <c r="C27" s="160"/>
      <c r="D27" s="163"/>
      <c r="E27" s="164"/>
      <c r="F27" s="159"/>
      <c r="G27" s="21"/>
      <c r="H27" s="21"/>
      <c r="I27" s="21"/>
      <c r="J27" s="21"/>
      <c r="K27" s="21"/>
    </row>
    <row r="28" spans="1:11" s="16" customFormat="1" ht="30" customHeight="1">
      <c r="A28" s="21"/>
      <c r="B28" s="21"/>
      <c r="C28" s="160"/>
      <c r="D28" s="163"/>
      <c r="E28" s="164"/>
      <c r="F28" s="159"/>
      <c r="G28" s="21"/>
      <c r="H28" s="21"/>
      <c r="I28" s="21"/>
      <c r="J28" s="21"/>
      <c r="K28" s="21"/>
    </row>
    <row r="29" spans="1:11" s="16" customFormat="1" ht="30" customHeight="1">
      <c r="A29" s="21"/>
      <c r="B29" s="21"/>
      <c r="C29" s="160"/>
      <c r="D29" s="163"/>
      <c r="E29" s="164"/>
      <c r="F29" s="159"/>
      <c r="G29" s="21"/>
      <c r="H29" s="21"/>
      <c r="I29" s="21"/>
      <c r="J29" s="21"/>
      <c r="K29" s="21"/>
    </row>
    <row r="30" spans="1:11" s="16" customFormat="1" ht="30" customHeight="1">
      <c r="A30" s="21"/>
      <c r="B30" s="21"/>
      <c r="C30" s="160"/>
      <c r="D30" s="163"/>
      <c r="E30" s="164"/>
      <c r="F30" s="159"/>
      <c r="G30" s="21"/>
      <c r="H30" s="21"/>
      <c r="I30" s="21"/>
      <c r="J30" s="21"/>
      <c r="K30" s="21"/>
    </row>
    <row r="31" spans="1:11" s="16" customFormat="1" ht="30" customHeight="1">
      <c r="A31" s="21"/>
      <c r="B31" s="21"/>
      <c r="C31" s="160"/>
      <c r="D31" s="163"/>
      <c r="E31" s="164"/>
      <c r="F31" s="159"/>
      <c r="G31" s="21"/>
      <c r="H31" s="21"/>
      <c r="I31" s="21"/>
      <c r="J31" s="21"/>
      <c r="K31" s="21"/>
    </row>
    <row r="32" spans="1:11" s="16" customFormat="1" ht="30" customHeight="1">
      <c r="A32" s="21"/>
      <c r="B32" s="21"/>
      <c r="C32" s="160"/>
      <c r="D32" s="163"/>
      <c r="E32" s="164"/>
      <c r="F32" s="159"/>
      <c r="G32" s="21"/>
      <c r="H32" s="21"/>
      <c r="I32" s="21"/>
      <c r="J32" s="21"/>
      <c r="K32" s="21"/>
    </row>
    <row r="33" spans="1:11" s="16" customFormat="1" ht="30" customHeight="1">
      <c r="A33" s="21"/>
      <c r="B33" s="21"/>
      <c r="C33" s="160"/>
      <c r="D33" s="163"/>
      <c r="E33" s="164"/>
      <c r="F33" s="159"/>
      <c r="G33" s="21"/>
      <c r="H33" s="21"/>
      <c r="I33" s="21"/>
      <c r="J33" s="21"/>
      <c r="K33" s="21"/>
    </row>
    <row r="34" spans="1:11" s="16" customFormat="1" ht="30" customHeight="1">
      <c r="A34" s="21"/>
      <c r="B34" s="21"/>
      <c r="C34" s="160"/>
      <c r="D34" s="163"/>
      <c r="E34" s="164"/>
      <c r="F34" s="159"/>
      <c r="G34" s="21"/>
      <c r="H34" s="21"/>
      <c r="I34" s="21"/>
      <c r="J34" s="21"/>
      <c r="K34" s="21"/>
    </row>
    <row r="35" spans="1:11" s="16" customFormat="1" ht="30" customHeight="1">
      <c r="A35" s="21"/>
      <c r="B35" s="21"/>
      <c r="C35" s="160"/>
      <c r="D35" s="163"/>
      <c r="E35" s="164"/>
      <c r="F35" s="159"/>
      <c r="G35" s="21"/>
      <c r="H35" s="21"/>
      <c r="I35" s="21"/>
      <c r="J35" s="21"/>
      <c r="K35" s="21"/>
    </row>
    <row r="36" spans="1:11" s="16" customFormat="1" ht="30" customHeight="1">
      <c r="A36" s="21"/>
      <c r="B36" s="21"/>
      <c r="C36" s="160"/>
      <c r="D36" s="163"/>
      <c r="E36" s="164"/>
      <c r="F36" s="159"/>
      <c r="G36" s="21"/>
      <c r="H36" s="21"/>
      <c r="I36" s="21"/>
      <c r="J36" s="21"/>
      <c r="K36" s="21"/>
    </row>
    <row r="37" spans="1:11" s="16" customFormat="1" ht="30" customHeight="1">
      <c r="A37" s="21"/>
      <c r="B37" s="21"/>
      <c r="C37" s="160"/>
      <c r="D37" s="163"/>
      <c r="E37" s="164"/>
      <c r="F37" s="159"/>
      <c r="G37" s="21"/>
      <c r="H37" s="21"/>
      <c r="I37" s="21"/>
      <c r="J37" s="21"/>
      <c r="K37" s="21"/>
    </row>
    <row r="38" spans="1:11" s="16" customFormat="1" ht="30" customHeight="1">
      <c r="A38" s="21"/>
      <c r="B38" s="21"/>
      <c r="C38" s="160"/>
      <c r="D38" s="163"/>
      <c r="E38" s="164"/>
      <c r="F38" s="159"/>
      <c r="G38" s="21"/>
      <c r="H38" s="21"/>
      <c r="I38" s="21"/>
      <c r="J38" s="21"/>
      <c r="K38" s="21"/>
    </row>
    <row r="39" spans="1:11" s="16" customFormat="1" ht="30" customHeight="1">
      <c r="A39" s="21"/>
      <c r="B39" s="21"/>
      <c r="C39" s="160"/>
      <c r="D39" s="163"/>
      <c r="E39" s="164"/>
      <c r="F39" s="159"/>
      <c r="G39" s="21"/>
      <c r="H39" s="21"/>
      <c r="I39" s="21"/>
      <c r="J39" s="21"/>
      <c r="K39" s="21"/>
    </row>
    <row r="40" spans="1:11" s="16" customFormat="1" ht="30" customHeight="1">
      <c r="A40" s="21"/>
      <c r="B40" s="21"/>
      <c r="C40" s="160"/>
      <c r="D40" s="163"/>
      <c r="E40" s="164"/>
      <c r="F40" s="159"/>
      <c r="G40" s="21"/>
      <c r="H40" s="21"/>
      <c r="I40" s="21"/>
      <c r="J40" s="21"/>
      <c r="K40" s="21"/>
    </row>
    <row r="41" spans="1:11" s="16" customFormat="1" ht="30" customHeight="1">
      <c r="A41" s="21"/>
      <c r="B41" s="21"/>
      <c r="C41" s="160"/>
      <c r="D41" s="163"/>
      <c r="E41" s="164"/>
      <c r="F41" s="159"/>
      <c r="G41" s="21"/>
      <c r="H41" s="21"/>
      <c r="I41" s="21"/>
      <c r="J41" s="21"/>
      <c r="K41" s="21"/>
    </row>
    <row r="42" spans="1:11" s="16" customFormat="1" ht="30" customHeight="1">
      <c r="A42" s="21"/>
      <c r="B42" s="21"/>
      <c r="C42" s="160"/>
      <c r="D42" s="163"/>
      <c r="E42" s="164"/>
      <c r="F42" s="159"/>
      <c r="G42" s="21"/>
      <c r="H42" s="21"/>
      <c r="I42" s="21"/>
      <c r="J42" s="21"/>
      <c r="K42" s="21"/>
    </row>
    <row r="43" spans="1:11" s="16" customFormat="1" ht="30" customHeight="1">
      <c r="A43" s="21"/>
      <c r="B43" s="21"/>
      <c r="C43" s="160"/>
      <c r="D43" s="163"/>
      <c r="E43" s="164"/>
      <c r="F43" s="159"/>
      <c r="G43" s="21"/>
      <c r="H43" s="21"/>
      <c r="I43" s="21"/>
      <c r="J43" s="21"/>
      <c r="K43" s="21"/>
    </row>
    <row r="44" spans="1:11" s="16" customFormat="1" ht="30" customHeight="1">
      <c r="A44" s="21"/>
      <c r="B44" s="21"/>
      <c r="C44" s="160"/>
      <c r="D44" s="163"/>
      <c r="E44" s="164"/>
      <c r="F44" s="159"/>
      <c r="G44" s="21"/>
      <c r="H44" s="21"/>
      <c r="I44" s="21"/>
      <c r="J44" s="21"/>
      <c r="K44" s="21"/>
    </row>
    <row r="45" spans="1:11" s="16" customFormat="1" ht="30" customHeight="1">
      <c r="A45" s="21"/>
      <c r="B45" s="21"/>
      <c r="C45" s="160"/>
      <c r="D45" s="163"/>
      <c r="E45" s="164"/>
      <c r="F45" s="159"/>
      <c r="G45" s="21"/>
      <c r="H45" s="21"/>
      <c r="I45" s="21"/>
      <c r="J45" s="21"/>
      <c r="K45" s="21"/>
    </row>
    <row r="46" spans="1:11" s="16" customFormat="1" ht="30" customHeight="1">
      <c r="A46" s="21"/>
      <c r="B46" s="21"/>
      <c r="C46" s="160"/>
      <c r="D46" s="163"/>
      <c r="E46" s="164"/>
      <c r="F46" s="159"/>
      <c r="G46" s="21"/>
      <c r="H46" s="21"/>
      <c r="I46" s="21"/>
      <c r="J46" s="21"/>
      <c r="K46" s="21"/>
    </row>
    <row r="47" spans="1:11" s="16" customFormat="1" ht="30" customHeight="1">
      <c r="A47" s="21"/>
      <c r="B47" s="21"/>
      <c r="C47" s="160"/>
      <c r="D47" s="163"/>
      <c r="E47" s="164"/>
      <c r="F47" s="159"/>
      <c r="G47" s="21"/>
      <c r="H47" s="21"/>
      <c r="I47" s="21"/>
      <c r="J47" s="21"/>
      <c r="K47" s="21"/>
    </row>
    <row r="48" spans="1:11" s="16" customFormat="1" ht="30" customHeight="1">
      <c r="A48" s="21"/>
      <c r="B48" s="21"/>
      <c r="C48" s="160"/>
      <c r="D48" s="163"/>
      <c r="E48" s="164"/>
      <c r="F48" s="159"/>
      <c r="G48" s="21"/>
      <c r="H48" s="21"/>
      <c r="I48" s="21"/>
      <c r="J48" s="21"/>
      <c r="K48" s="21"/>
    </row>
    <row r="49" spans="1:11" s="16" customFormat="1" ht="30" customHeight="1">
      <c r="A49" s="21"/>
      <c r="B49" s="21"/>
      <c r="C49" s="160"/>
      <c r="D49" s="163"/>
      <c r="E49" s="164"/>
      <c r="F49" s="159"/>
      <c r="G49" s="21"/>
      <c r="H49" s="21"/>
      <c r="I49" s="21"/>
      <c r="J49" s="21"/>
      <c r="K49" s="21"/>
    </row>
    <row r="50" spans="1:11" s="16" customFormat="1" ht="30" customHeight="1">
      <c r="A50" s="21"/>
      <c r="B50" s="21"/>
      <c r="C50" s="160"/>
      <c r="D50" s="163"/>
      <c r="E50" s="164"/>
      <c r="F50" s="159"/>
      <c r="G50" s="21"/>
      <c r="H50" s="21"/>
      <c r="I50" s="21"/>
      <c r="J50" s="21"/>
      <c r="K50" s="21"/>
    </row>
    <row r="51" spans="1:11" s="16" customFormat="1" ht="30" customHeight="1">
      <c r="A51" s="21"/>
      <c r="B51" s="21"/>
      <c r="C51" s="160"/>
      <c r="D51" s="163"/>
      <c r="E51" s="164"/>
      <c r="F51" s="159"/>
      <c r="G51" s="21"/>
      <c r="H51" s="21"/>
      <c r="I51" s="21"/>
      <c r="J51" s="21"/>
      <c r="K51" s="21"/>
    </row>
  </sheetData>
  <sheetProtection autoFilter="0"/>
  <autoFilter ref="C5:F5" xr:uid="{7B42EBC1-0474-40BA-A6DC-7FB0EFB262D4}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T206"/>
  <sheetViews>
    <sheetView showGridLines="0" showRowColHeaders="0" zoomScale="90" zoomScaleNormal="90" zoomScalePageLayoutView="80" workbookViewId="0">
      <pane ySplit="5" topLeftCell="A6" activePane="bottomLeft" state="frozen"/>
      <selection activeCell="D15" sqref="D15"/>
      <selection pane="bottomLeft" activeCell="C3" sqref="C3"/>
    </sheetView>
  </sheetViews>
  <sheetFormatPr defaultColWidth="0" defaultRowHeight="15.6"/>
  <cols>
    <col min="1" max="1" width="2.09765625" style="21" customWidth="1"/>
    <col min="2" max="2" width="1.296875" style="21" customWidth="1"/>
    <col min="3" max="5" width="51.59765625" style="198" customWidth="1"/>
    <col min="6" max="9" width="12.59765625" style="21" customWidth="1"/>
    <col min="10" max="11" width="10.69921875" style="21" customWidth="1"/>
    <col min="12" max="20" width="10.69921875" style="21" hidden="1" customWidth="1"/>
    <col min="21" max="16384" width="0" style="21" hidden="1"/>
  </cols>
  <sheetData>
    <row r="1" spans="1:11" s="16" customFormat="1" ht="64.5" customHeight="1">
      <c r="A1" s="21"/>
      <c r="B1" s="21"/>
      <c r="C1" s="23"/>
      <c r="D1" s="35"/>
      <c r="E1" s="23"/>
      <c r="F1" s="21"/>
      <c r="G1" s="21"/>
      <c r="H1" s="21"/>
      <c r="I1" s="21"/>
      <c r="J1" s="21"/>
      <c r="K1" s="21"/>
    </row>
    <row r="2" spans="1:11" s="16" customFormat="1" ht="50.25" customHeight="1">
      <c r="A2" s="76"/>
      <c r="B2" s="76"/>
      <c r="C2" s="77"/>
      <c r="D2" s="77"/>
      <c r="E2" s="77"/>
      <c r="F2" s="119"/>
      <c r="G2" s="76"/>
      <c r="H2" s="76"/>
      <c r="I2" s="76"/>
      <c r="J2" s="76"/>
      <c r="K2" s="76"/>
    </row>
    <row r="3" spans="1:11" s="16" customFormat="1" ht="44.25" customHeight="1">
      <c r="A3" s="21"/>
      <c r="B3" s="21"/>
      <c r="C3" s="22"/>
      <c r="D3" s="23"/>
      <c r="E3" s="24"/>
      <c r="F3" s="28"/>
      <c r="G3" s="21"/>
      <c r="H3" s="21"/>
      <c r="I3" s="21"/>
      <c r="J3" s="21"/>
      <c r="K3" s="21"/>
    </row>
    <row r="4" spans="1:11" s="16" customFormat="1" ht="15" customHeight="1" thickBot="1">
      <c r="A4" s="21"/>
      <c r="B4" s="21"/>
      <c r="C4" s="27"/>
      <c r="D4" s="27"/>
      <c r="E4" s="27"/>
      <c r="F4" s="27"/>
      <c r="G4" s="21"/>
      <c r="H4" s="21"/>
      <c r="I4" s="21"/>
      <c r="J4" s="21"/>
      <c r="K4" s="21"/>
    </row>
    <row r="5" spans="1:11" s="16" customFormat="1" ht="30" customHeight="1" thickTop="1" thickBot="1">
      <c r="A5" s="21"/>
      <c r="B5" s="21"/>
      <c r="C5" s="210" t="s">
        <v>24</v>
      </c>
      <c r="D5" s="210" t="s">
        <v>19</v>
      </c>
      <c r="E5" s="214" t="s">
        <v>25</v>
      </c>
      <c r="F5" s="21"/>
      <c r="G5" s="21"/>
      <c r="H5" s="21"/>
      <c r="I5" s="21"/>
      <c r="J5" s="21"/>
      <c r="K5" s="21"/>
    </row>
    <row r="6" spans="1:11" s="16" customFormat="1" ht="30" customHeight="1" thickTop="1">
      <c r="A6" s="21"/>
      <c r="B6" s="21"/>
      <c r="C6" s="207"/>
      <c r="D6" s="163"/>
      <c r="E6" s="165"/>
      <c r="F6" s="21"/>
      <c r="G6" s="21"/>
      <c r="H6" s="21"/>
      <c r="I6" s="21"/>
      <c r="J6" s="21"/>
      <c r="K6" s="21"/>
    </row>
    <row r="7" spans="1:11" s="16" customFormat="1" ht="30" customHeight="1">
      <c r="A7" s="21"/>
      <c r="B7" s="21"/>
      <c r="C7" s="155"/>
      <c r="D7" s="215"/>
      <c r="E7" s="166"/>
      <c r="F7" s="21"/>
      <c r="G7" s="21"/>
      <c r="H7" s="21"/>
      <c r="I7" s="21"/>
      <c r="J7" s="21"/>
      <c r="K7" s="21"/>
    </row>
    <row r="8" spans="1:11" s="16" customFormat="1" ht="30" customHeight="1">
      <c r="A8" s="21"/>
      <c r="B8" s="21"/>
      <c r="C8" s="160"/>
      <c r="D8" s="163"/>
      <c r="E8" s="15"/>
      <c r="F8" s="21"/>
      <c r="G8" s="21"/>
      <c r="H8" s="21"/>
      <c r="I8" s="21"/>
      <c r="J8" s="21"/>
      <c r="K8" s="21"/>
    </row>
    <row r="9" spans="1:11" s="16" customFormat="1" ht="30" customHeight="1">
      <c r="A9" s="21"/>
      <c r="B9" s="21"/>
      <c r="C9" s="160"/>
      <c r="D9" s="163"/>
      <c r="E9" s="15"/>
      <c r="F9" s="21"/>
      <c r="G9" s="21"/>
      <c r="H9" s="21"/>
      <c r="I9" s="21"/>
      <c r="J9" s="21"/>
      <c r="K9" s="21"/>
    </row>
    <row r="10" spans="1:11" s="16" customFormat="1" ht="30" customHeight="1">
      <c r="A10" s="21"/>
      <c r="B10" s="21"/>
      <c r="C10" s="160"/>
      <c r="D10" s="163"/>
      <c r="E10" s="15"/>
      <c r="F10" s="21"/>
      <c r="G10" s="21"/>
      <c r="H10" s="21"/>
      <c r="I10" s="21"/>
      <c r="J10" s="21"/>
      <c r="K10" s="21"/>
    </row>
    <row r="11" spans="1:11" s="16" customFormat="1" ht="30" customHeight="1">
      <c r="A11" s="21"/>
      <c r="B11" s="21"/>
      <c r="C11" s="160"/>
      <c r="D11" s="163"/>
      <c r="E11" s="15"/>
      <c r="F11" s="21"/>
      <c r="G11" s="21"/>
      <c r="H11" s="21"/>
      <c r="I11" s="21"/>
      <c r="J11" s="21"/>
      <c r="K11" s="21"/>
    </row>
    <row r="12" spans="1:11" s="16" customFormat="1" ht="30" customHeight="1">
      <c r="A12" s="21"/>
      <c r="B12" s="21"/>
      <c r="C12" s="160"/>
      <c r="D12" s="163"/>
      <c r="E12" s="15"/>
      <c r="F12" s="21"/>
      <c r="G12" s="21"/>
      <c r="H12" s="21"/>
      <c r="I12" s="21"/>
      <c r="J12" s="21"/>
      <c r="K12" s="21"/>
    </row>
    <row r="13" spans="1:11" s="16" customFormat="1" ht="30" customHeight="1">
      <c r="A13" s="21"/>
      <c r="B13" s="21"/>
      <c r="C13" s="160"/>
      <c r="D13" s="163"/>
      <c r="E13" s="15"/>
      <c r="F13" s="21"/>
      <c r="G13" s="21"/>
      <c r="H13" s="21"/>
      <c r="I13" s="21"/>
      <c r="J13" s="21"/>
      <c r="K13" s="21"/>
    </row>
    <row r="14" spans="1:11" s="16" customFormat="1" ht="30" customHeight="1">
      <c r="A14" s="21"/>
      <c r="B14" s="21"/>
      <c r="C14" s="160"/>
      <c r="D14" s="163"/>
      <c r="E14" s="15"/>
      <c r="F14" s="21"/>
      <c r="G14" s="21"/>
      <c r="H14" s="21"/>
      <c r="I14" s="21"/>
      <c r="J14" s="21"/>
      <c r="K14" s="21"/>
    </row>
    <row r="15" spans="1:11" s="16" customFormat="1" ht="30" customHeight="1">
      <c r="A15" s="21"/>
      <c r="B15" s="21"/>
      <c r="C15" s="160"/>
      <c r="D15" s="163"/>
      <c r="E15" s="15"/>
      <c r="F15" s="21"/>
      <c r="G15" s="21"/>
      <c r="H15" s="21"/>
      <c r="I15" s="21"/>
      <c r="J15" s="21"/>
      <c r="K15" s="21"/>
    </row>
    <row r="16" spans="1:11" s="16" customFormat="1" ht="30" customHeight="1">
      <c r="A16" s="21"/>
      <c r="B16" s="21"/>
      <c r="C16" s="160"/>
      <c r="D16" s="163"/>
      <c r="E16" s="15"/>
      <c r="F16" s="21"/>
      <c r="G16" s="21"/>
      <c r="H16" s="21"/>
      <c r="I16" s="21"/>
      <c r="J16" s="21"/>
      <c r="K16" s="21"/>
    </row>
    <row r="17" spans="1:11" s="16" customFormat="1" ht="30" customHeight="1">
      <c r="A17" s="21"/>
      <c r="B17" s="21"/>
      <c r="C17" s="160"/>
      <c r="D17" s="163"/>
      <c r="E17" s="15"/>
      <c r="F17" s="21"/>
      <c r="G17" s="21"/>
      <c r="H17" s="21"/>
      <c r="I17" s="21"/>
      <c r="J17" s="21"/>
      <c r="K17" s="21"/>
    </row>
    <row r="18" spans="1:11" s="16" customFormat="1" ht="30" customHeight="1">
      <c r="A18" s="21"/>
      <c r="B18" s="21"/>
      <c r="C18" s="160"/>
      <c r="D18" s="163"/>
      <c r="E18" s="15"/>
      <c r="F18" s="21"/>
      <c r="G18" s="21"/>
      <c r="H18" s="21"/>
      <c r="I18" s="21"/>
      <c r="J18" s="21"/>
      <c r="K18" s="21"/>
    </row>
    <row r="19" spans="1:11" s="16" customFormat="1" ht="30" customHeight="1">
      <c r="A19" s="21"/>
      <c r="B19" s="21"/>
      <c r="C19" s="160"/>
      <c r="D19" s="163"/>
      <c r="E19" s="15"/>
      <c r="F19" s="21"/>
      <c r="G19" s="21"/>
      <c r="H19" s="21"/>
      <c r="I19" s="21"/>
      <c r="J19" s="21"/>
      <c r="K19" s="21"/>
    </row>
    <row r="20" spans="1:11" s="16" customFormat="1" ht="30" customHeight="1">
      <c r="A20" s="21"/>
      <c r="B20" s="21"/>
      <c r="C20" s="160"/>
      <c r="D20" s="163"/>
      <c r="E20" s="15"/>
      <c r="F20" s="21"/>
      <c r="G20" s="21"/>
      <c r="H20" s="21"/>
      <c r="I20" s="21"/>
      <c r="J20" s="21"/>
      <c r="K20" s="21"/>
    </row>
    <row r="21" spans="1:11" s="16" customFormat="1" ht="30" customHeight="1">
      <c r="A21" s="21"/>
      <c r="B21" s="21"/>
      <c r="C21" s="160"/>
      <c r="D21" s="163"/>
      <c r="E21" s="15"/>
      <c r="F21" s="21"/>
      <c r="G21" s="21"/>
      <c r="H21" s="21"/>
      <c r="I21" s="21"/>
      <c r="J21" s="21"/>
      <c r="K21" s="21"/>
    </row>
    <row r="22" spans="1:11" s="16" customFormat="1" ht="30" customHeight="1">
      <c r="A22" s="21"/>
      <c r="B22" s="21"/>
      <c r="C22" s="160"/>
      <c r="D22" s="163"/>
      <c r="E22" s="15"/>
      <c r="F22" s="21"/>
      <c r="G22" s="21"/>
      <c r="H22" s="21"/>
      <c r="I22" s="21"/>
      <c r="J22" s="21"/>
      <c r="K22" s="21"/>
    </row>
    <row r="23" spans="1:11" s="16" customFormat="1" ht="30" customHeight="1">
      <c r="A23" s="21"/>
      <c r="B23" s="21"/>
      <c r="C23" s="160"/>
      <c r="D23" s="163"/>
      <c r="E23" s="15"/>
      <c r="F23" s="21"/>
      <c r="G23" s="21"/>
      <c r="H23" s="21"/>
      <c r="I23" s="21"/>
      <c r="J23" s="21"/>
      <c r="K23" s="21"/>
    </row>
    <row r="24" spans="1:11" s="16" customFormat="1" ht="30" customHeight="1">
      <c r="A24" s="21"/>
      <c r="B24" s="21"/>
      <c r="C24" s="160"/>
      <c r="D24" s="163"/>
      <c r="E24" s="15"/>
      <c r="F24" s="21"/>
      <c r="G24" s="21"/>
      <c r="H24" s="21"/>
      <c r="I24" s="21"/>
      <c r="J24" s="21"/>
      <c r="K24" s="21"/>
    </row>
    <row r="25" spans="1:11" s="16" customFormat="1" ht="30" customHeight="1">
      <c r="A25" s="21"/>
      <c r="B25" s="21"/>
      <c r="C25" s="160"/>
      <c r="D25" s="163"/>
      <c r="E25" s="15"/>
      <c r="F25" s="21"/>
      <c r="G25" s="21"/>
      <c r="H25" s="21"/>
      <c r="I25" s="21"/>
      <c r="J25" s="21"/>
      <c r="K25" s="21"/>
    </row>
    <row r="26" spans="1:11" s="16" customFormat="1" ht="30" customHeight="1">
      <c r="A26" s="21"/>
      <c r="B26" s="21"/>
      <c r="C26" s="160"/>
      <c r="D26" s="163"/>
      <c r="E26" s="15"/>
      <c r="F26" s="21"/>
      <c r="G26" s="21"/>
      <c r="H26" s="21"/>
      <c r="I26" s="21"/>
      <c r="J26" s="21"/>
      <c r="K26" s="21"/>
    </row>
    <row r="27" spans="1:11" s="16" customFormat="1" ht="30" customHeight="1">
      <c r="A27" s="21"/>
      <c r="B27" s="21"/>
      <c r="C27" s="160"/>
      <c r="D27" s="163"/>
      <c r="E27" s="15"/>
      <c r="F27" s="21"/>
      <c r="G27" s="21"/>
      <c r="H27" s="21"/>
      <c r="I27" s="21"/>
      <c r="J27" s="21"/>
      <c r="K27" s="21"/>
    </row>
    <row r="28" spans="1:11" s="16" customFormat="1" ht="30" customHeight="1">
      <c r="A28" s="21"/>
      <c r="B28" s="21"/>
      <c r="C28" s="160"/>
      <c r="D28" s="163"/>
      <c r="E28" s="15"/>
      <c r="F28" s="21"/>
      <c r="G28" s="21"/>
      <c r="H28" s="21"/>
      <c r="I28" s="21"/>
      <c r="J28" s="21"/>
      <c r="K28" s="21"/>
    </row>
    <row r="29" spans="1:11" s="16" customFormat="1" ht="30" customHeight="1">
      <c r="A29" s="21"/>
      <c r="B29" s="21"/>
      <c r="C29" s="160"/>
      <c r="D29" s="163"/>
      <c r="E29" s="15"/>
      <c r="F29" s="21"/>
      <c r="G29" s="21"/>
      <c r="H29" s="21"/>
      <c r="I29" s="21"/>
      <c r="J29" s="21"/>
      <c r="K29" s="21"/>
    </row>
    <row r="30" spans="1:11" s="16" customFormat="1" ht="30" customHeight="1">
      <c r="A30" s="21"/>
      <c r="B30" s="21"/>
      <c r="C30" s="160"/>
      <c r="D30" s="163"/>
      <c r="E30" s="15"/>
      <c r="F30" s="21"/>
      <c r="G30" s="21"/>
      <c r="H30" s="21"/>
      <c r="I30" s="21"/>
      <c r="J30" s="21"/>
      <c r="K30" s="21"/>
    </row>
    <row r="31" spans="1:11" s="16" customFormat="1" ht="30" customHeight="1">
      <c r="A31" s="21"/>
      <c r="B31" s="21"/>
      <c r="C31" s="160"/>
      <c r="D31" s="163"/>
      <c r="E31" s="15"/>
      <c r="F31" s="21"/>
      <c r="G31" s="21"/>
      <c r="H31" s="21"/>
      <c r="I31" s="21"/>
      <c r="J31" s="21"/>
      <c r="K31" s="21"/>
    </row>
    <row r="32" spans="1:11" s="16" customFormat="1" ht="30" customHeight="1">
      <c r="A32" s="21"/>
      <c r="B32" s="21"/>
      <c r="C32" s="160"/>
      <c r="D32" s="163"/>
      <c r="E32" s="15"/>
      <c r="F32" s="21"/>
      <c r="G32" s="21"/>
      <c r="H32" s="21"/>
      <c r="I32" s="21"/>
      <c r="J32" s="21"/>
      <c r="K32" s="21"/>
    </row>
    <row r="33" spans="1:11" s="16" customFormat="1" ht="30" customHeight="1">
      <c r="A33" s="21"/>
      <c r="B33" s="21"/>
      <c r="C33" s="160"/>
      <c r="D33" s="163"/>
      <c r="E33" s="15"/>
      <c r="F33" s="21"/>
      <c r="G33" s="21"/>
      <c r="H33" s="21"/>
      <c r="I33" s="21"/>
      <c r="J33" s="21"/>
      <c r="K33" s="21"/>
    </row>
    <row r="34" spans="1:11" s="16" customFormat="1" ht="30" customHeight="1">
      <c r="A34" s="21"/>
      <c r="B34" s="21"/>
      <c r="C34" s="160"/>
      <c r="D34" s="163"/>
      <c r="E34" s="15"/>
      <c r="F34" s="21"/>
      <c r="G34" s="21"/>
      <c r="H34" s="21"/>
      <c r="I34" s="21"/>
      <c r="J34" s="21"/>
      <c r="K34" s="21"/>
    </row>
    <row r="35" spans="1:11" s="16" customFormat="1" ht="30" customHeight="1">
      <c r="A35" s="21"/>
      <c r="B35" s="21"/>
      <c r="C35" s="160"/>
      <c r="D35" s="163"/>
      <c r="E35" s="15"/>
      <c r="F35" s="21"/>
      <c r="G35" s="21"/>
      <c r="H35" s="21"/>
      <c r="I35" s="21"/>
      <c r="J35" s="21"/>
      <c r="K35" s="21"/>
    </row>
    <row r="36" spans="1:11" s="16" customFormat="1" ht="30" customHeight="1">
      <c r="A36" s="21"/>
      <c r="B36" s="21"/>
      <c r="C36" s="160"/>
      <c r="D36" s="163"/>
      <c r="E36" s="15"/>
      <c r="F36" s="21"/>
      <c r="G36" s="21"/>
      <c r="H36" s="21"/>
      <c r="I36" s="21"/>
      <c r="J36" s="21"/>
      <c r="K36" s="21"/>
    </row>
    <row r="37" spans="1:11" s="16" customFormat="1" ht="30" customHeight="1">
      <c r="A37" s="21"/>
      <c r="B37" s="21"/>
      <c r="C37" s="160"/>
      <c r="D37" s="163"/>
      <c r="E37" s="15"/>
      <c r="F37" s="21"/>
      <c r="G37" s="21"/>
      <c r="H37" s="21"/>
      <c r="I37" s="21"/>
      <c r="J37" s="21"/>
      <c r="K37" s="21"/>
    </row>
    <row r="38" spans="1:11" s="16" customFormat="1" ht="30" customHeight="1">
      <c r="A38" s="21"/>
      <c r="B38" s="21"/>
      <c r="C38" s="160"/>
      <c r="D38" s="163"/>
      <c r="E38" s="15"/>
      <c r="F38" s="21"/>
      <c r="G38" s="21"/>
      <c r="H38" s="21"/>
      <c r="I38" s="21"/>
      <c r="J38" s="21"/>
      <c r="K38" s="21"/>
    </row>
    <row r="39" spans="1:11" s="16" customFormat="1" ht="30" customHeight="1">
      <c r="A39" s="21"/>
      <c r="B39" s="21"/>
      <c r="C39" s="160"/>
      <c r="D39" s="163"/>
      <c r="E39" s="15"/>
      <c r="F39" s="21"/>
      <c r="G39" s="21"/>
      <c r="H39" s="21"/>
      <c r="I39" s="21"/>
      <c r="J39" s="21"/>
      <c r="K39" s="21"/>
    </row>
    <row r="40" spans="1:11" s="16" customFormat="1" ht="30" customHeight="1">
      <c r="A40" s="21"/>
      <c r="B40" s="21"/>
      <c r="C40" s="160"/>
      <c r="D40" s="163"/>
      <c r="E40" s="15"/>
      <c r="F40" s="21"/>
      <c r="G40" s="21"/>
      <c r="H40" s="21"/>
      <c r="I40" s="21"/>
      <c r="J40" s="21"/>
      <c r="K40" s="21"/>
    </row>
    <row r="41" spans="1:11" s="16" customFormat="1" ht="30" customHeight="1">
      <c r="A41" s="21"/>
      <c r="B41" s="21"/>
      <c r="C41" s="160"/>
      <c r="D41" s="163"/>
      <c r="E41" s="15"/>
      <c r="F41" s="21"/>
      <c r="G41" s="21"/>
      <c r="H41" s="21"/>
      <c r="I41" s="21"/>
      <c r="J41" s="21"/>
      <c r="K41" s="21"/>
    </row>
    <row r="42" spans="1:11" s="16" customFormat="1" ht="30" customHeight="1">
      <c r="A42" s="21"/>
      <c r="B42" s="21"/>
      <c r="C42" s="160"/>
      <c r="D42" s="163"/>
      <c r="E42" s="15"/>
      <c r="F42" s="21"/>
      <c r="G42" s="21"/>
      <c r="H42" s="21"/>
      <c r="I42" s="21"/>
      <c r="J42" s="21"/>
      <c r="K42" s="21"/>
    </row>
    <row r="43" spans="1:11" s="16" customFormat="1" ht="30" customHeight="1">
      <c r="A43" s="21"/>
      <c r="B43" s="21"/>
      <c r="C43" s="160"/>
      <c r="D43" s="163"/>
      <c r="E43" s="15"/>
      <c r="F43" s="21"/>
      <c r="G43" s="21"/>
      <c r="H43" s="21"/>
      <c r="I43" s="21"/>
      <c r="J43" s="21"/>
      <c r="K43" s="21"/>
    </row>
    <row r="44" spans="1:11" s="16" customFormat="1" ht="30" customHeight="1">
      <c r="A44" s="21"/>
      <c r="B44" s="21"/>
      <c r="C44" s="160"/>
      <c r="D44" s="163"/>
      <c r="E44" s="15"/>
      <c r="F44" s="21"/>
      <c r="G44" s="21"/>
      <c r="H44" s="21"/>
      <c r="I44" s="21"/>
      <c r="J44" s="21"/>
      <c r="K44" s="21"/>
    </row>
    <row r="45" spans="1:11" s="16" customFormat="1" ht="30" customHeight="1">
      <c r="A45" s="21"/>
      <c r="B45" s="21"/>
      <c r="C45" s="160"/>
      <c r="D45" s="163"/>
      <c r="E45" s="15"/>
      <c r="F45" s="21"/>
      <c r="G45" s="21"/>
      <c r="H45" s="21"/>
      <c r="I45" s="21"/>
      <c r="J45" s="21"/>
      <c r="K45" s="21"/>
    </row>
    <row r="46" spans="1:11" s="16" customFormat="1" ht="30" customHeight="1">
      <c r="A46" s="21"/>
      <c r="B46" s="21"/>
      <c r="C46" s="160"/>
      <c r="D46" s="163"/>
      <c r="E46" s="15"/>
      <c r="F46" s="21"/>
      <c r="G46" s="21"/>
      <c r="H46" s="21"/>
      <c r="I46" s="21"/>
      <c r="J46" s="21"/>
      <c r="K46" s="21"/>
    </row>
    <row r="47" spans="1:11" s="16" customFormat="1" ht="30" customHeight="1">
      <c r="A47" s="21"/>
      <c r="B47" s="21"/>
      <c r="C47" s="160"/>
      <c r="D47" s="163"/>
      <c r="E47" s="15"/>
      <c r="F47" s="21"/>
      <c r="G47" s="21"/>
      <c r="H47" s="21"/>
      <c r="I47" s="21"/>
      <c r="J47" s="21"/>
      <c r="K47" s="21"/>
    </row>
    <row r="48" spans="1:11" s="16" customFormat="1" ht="30" customHeight="1">
      <c r="A48" s="21"/>
      <c r="B48" s="21"/>
      <c r="C48" s="160"/>
      <c r="D48" s="163"/>
      <c r="E48" s="15"/>
      <c r="F48" s="21"/>
      <c r="G48" s="21"/>
      <c r="H48" s="21"/>
      <c r="I48" s="21"/>
      <c r="J48" s="21"/>
      <c r="K48" s="21"/>
    </row>
    <row r="49" spans="1:11" s="16" customFormat="1" ht="30" customHeight="1">
      <c r="A49" s="21"/>
      <c r="B49" s="21"/>
      <c r="C49" s="160"/>
      <c r="D49" s="163"/>
      <c r="E49" s="15"/>
      <c r="F49" s="21"/>
      <c r="G49" s="21"/>
      <c r="H49" s="21"/>
      <c r="I49" s="21"/>
      <c r="J49" s="21"/>
      <c r="K49" s="21"/>
    </row>
    <row r="50" spans="1:11" s="16" customFormat="1" ht="30" customHeight="1">
      <c r="A50" s="21"/>
      <c r="B50" s="21"/>
      <c r="C50" s="160"/>
      <c r="D50" s="163"/>
      <c r="E50" s="15"/>
      <c r="F50" s="21"/>
      <c r="G50" s="21"/>
      <c r="H50" s="21"/>
      <c r="I50" s="21"/>
      <c r="J50" s="21"/>
      <c r="K50" s="21"/>
    </row>
    <row r="51" spans="1:11" s="16" customFormat="1" ht="30" customHeight="1">
      <c r="A51" s="21"/>
      <c r="B51" s="21"/>
      <c r="C51" s="160"/>
      <c r="D51" s="163"/>
      <c r="E51" s="15"/>
      <c r="F51" s="21"/>
      <c r="G51" s="21"/>
      <c r="H51" s="21"/>
      <c r="I51" s="21"/>
      <c r="J51" s="21"/>
      <c r="K51" s="21"/>
    </row>
    <row r="52" spans="1:11" s="16" customFormat="1" ht="30" customHeight="1">
      <c r="A52" s="21"/>
      <c r="B52" s="21"/>
      <c r="C52" s="160"/>
      <c r="D52" s="163"/>
      <c r="E52" s="15"/>
      <c r="F52" s="21"/>
      <c r="G52" s="21"/>
      <c r="H52" s="21"/>
      <c r="I52" s="21"/>
      <c r="J52" s="21"/>
      <c r="K52" s="21"/>
    </row>
    <row r="53" spans="1:11" s="16" customFormat="1" ht="30" customHeight="1">
      <c r="A53" s="21"/>
      <c r="B53" s="21"/>
      <c r="C53" s="160"/>
      <c r="D53" s="163"/>
      <c r="E53" s="15"/>
      <c r="F53" s="21"/>
      <c r="G53" s="21"/>
      <c r="H53" s="21"/>
      <c r="I53" s="21"/>
      <c r="J53" s="21"/>
      <c r="K53" s="21"/>
    </row>
    <row r="54" spans="1:11" s="16" customFormat="1" ht="30" customHeight="1">
      <c r="A54" s="21"/>
      <c r="B54" s="21"/>
      <c r="C54" s="160"/>
      <c r="D54" s="163"/>
      <c r="E54" s="15"/>
      <c r="F54" s="21"/>
      <c r="G54" s="21"/>
      <c r="H54" s="21"/>
      <c r="I54" s="21"/>
      <c r="J54" s="21"/>
      <c r="K54" s="21"/>
    </row>
    <row r="55" spans="1:11" s="16" customFormat="1" ht="30" customHeight="1">
      <c r="A55" s="21"/>
      <c r="B55" s="21"/>
      <c r="C55" s="160"/>
      <c r="D55" s="163"/>
      <c r="E55" s="15"/>
      <c r="F55" s="21"/>
      <c r="G55" s="21"/>
      <c r="H55" s="21"/>
      <c r="I55" s="21"/>
      <c r="J55" s="21"/>
      <c r="K55" s="21"/>
    </row>
    <row r="56" spans="1:11" s="16" customFormat="1" ht="30" customHeight="1">
      <c r="A56" s="21"/>
      <c r="B56" s="21"/>
      <c r="C56" s="160"/>
      <c r="D56" s="163"/>
      <c r="E56" s="15"/>
      <c r="F56" s="21"/>
      <c r="G56" s="21"/>
      <c r="H56" s="21"/>
      <c r="I56" s="21"/>
      <c r="J56" s="21"/>
      <c r="K56" s="21"/>
    </row>
    <row r="57" spans="1:11" s="16" customFormat="1" ht="30" customHeight="1">
      <c r="A57" s="21"/>
      <c r="B57" s="21"/>
      <c r="C57" s="160"/>
      <c r="D57" s="163"/>
      <c r="E57" s="15"/>
      <c r="F57" s="21"/>
      <c r="G57" s="21"/>
      <c r="H57" s="21"/>
      <c r="I57" s="21"/>
      <c r="J57" s="21"/>
      <c r="K57" s="21"/>
    </row>
    <row r="58" spans="1:11" s="16" customFormat="1" ht="30" customHeight="1">
      <c r="A58" s="21"/>
      <c r="B58" s="21"/>
      <c r="C58" s="160"/>
      <c r="D58" s="163"/>
      <c r="E58" s="15"/>
      <c r="F58" s="21"/>
      <c r="G58" s="21"/>
      <c r="H58" s="21"/>
      <c r="I58" s="21"/>
      <c r="J58" s="21"/>
      <c r="K58" s="21"/>
    </row>
    <row r="59" spans="1:11" s="16" customFormat="1" ht="30" customHeight="1">
      <c r="A59" s="21"/>
      <c r="B59" s="21"/>
      <c r="C59" s="160"/>
      <c r="D59" s="163"/>
      <c r="E59" s="15"/>
      <c r="F59" s="21"/>
      <c r="G59" s="21"/>
      <c r="H59" s="21"/>
      <c r="I59" s="21"/>
      <c r="J59" s="21"/>
      <c r="K59" s="21"/>
    </row>
    <row r="60" spans="1:11" s="16" customFormat="1" ht="30" customHeight="1">
      <c r="A60" s="21"/>
      <c r="B60" s="21"/>
      <c r="C60" s="160"/>
      <c r="D60" s="163"/>
      <c r="E60" s="15"/>
      <c r="F60" s="21"/>
      <c r="G60" s="21"/>
      <c r="H60" s="21"/>
      <c r="I60" s="21"/>
      <c r="J60" s="21"/>
      <c r="K60" s="21"/>
    </row>
    <row r="61" spans="1:11" s="16" customFormat="1" ht="30" customHeight="1">
      <c r="A61" s="21"/>
      <c r="B61" s="21"/>
      <c r="C61" s="160"/>
      <c r="D61" s="163"/>
      <c r="E61" s="15"/>
      <c r="F61" s="21"/>
      <c r="G61" s="21"/>
      <c r="H61" s="21"/>
      <c r="I61" s="21"/>
      <c r="J61" s="21"/>
      <c r="K61" s="21"/>
    </row>
    <row r="62" spans="1:11" s="16" customFormat="1" ht="30" customHeight="1">
      <c r="A62" s="21"/>
      <c r="B62" s="21"/>
      <c r="C62" s="160"/>
      <c r="D62" s="163"/>
      <c r="E62" s="15"/>
      <c r="F62" s="21"/>
      <c r="G62" s="21"/>
      <c r="H62" s="21"/>
      <c r="I62" s="21"/>
      <c r="J62" s="21"/>
      <c r="K62" s="21"/>
    </row>
    <row r="63" spans="1:11" s="16" customFormat="1" ht="30" customHeight="1">
      <c r="A63" s="21"/>
      <c r="B63" s="21"/>
      <c r="C63" s="160"/>
      <c r="D63" s="163"/>
      <c r="E63" s="15"/>
      <c r="F63" s="21"/>
      <c r="G63" s="21"/>
      <c r="H63" s="21"/>
      <c r="I63" s="21"/>
      <c r="J63" s="21"/>
      <c r="K63" s="21"/>
    </row>
    <row r="64" spans="1:11" s="16" customFormat="1" ht="30" customHeight="1">
      <c r="A64" s="21"/>
      <c r="B64" s="21"/>
      <c r="C64" s="160"/>
      <c r="D64" s="163"/>
      <c r="E64" s="15"/>
      <c r="F64" s="21"/>
      <c r="G64" s="21"/>
      <c r="H64" s="21"/>
      <c r="I64" s="21"/>
      <c r="J64" s="21"/>
      <c r="K64" s="21"/>
    </row>
    <row r="65" spans="1:11" s="16" customFormat="1" ht="30" customHeight="1">
      <c r="A65" s="21"/>
      <c r="B65" s="21"/>
      <c r="C65" s="160"/>
      <c r="D65" s="163"/>
      <c r="E65" s="15"/>
      <c r="F65" s="21"/>
      <c r="G65" s="21"/>
      <c r="H65" s="21"/>
      <c r="I65" s="21"/>
      <c r="J65" s="21"/>
      <c r="K65" s="21"/>
    </row>
    <row r="66" spans="1:11" s="16" customFormat="1" ht="30" customHeight="1">
      <c r="A66" s="21"/>
      <c r="B66" s="21"/>
      <c r="C66" s="160"/>
      <c r="D66" s="163"/>
      <c r="E66" s="15"/>
      <c r="F66" s="21"/>
      <c r="G66" s="21"/>
      <c r="H66" s="21"/>
      <c r="I66" s="21"/>
      <c r="J66" s="21"/>
      <c r="K66" s="21"/>
    </row>
    <row r="67" spans="1:11" s="16" customFormat="1" ht="30" customHeight="1">
      <c r="A67" s="21"/>
      <c r="B67" s="21"/>
      <c r="C67" s="160"/>
      <c r="D67" s="163"/>
      <c r="E67" s="15"/>
      <c r="F67" s="21"/>
      <c r="G67" s="21"/>
      <c r="H67" s="21"/>
      <c r="I67" s="21"/>
      <c r="J67" s="21"/>
      <c r="K67" s="21"/>
    </row>
    <row r="68" spans="1:11" s="16" customFormat="1" ht="30" customHeight="1">
      <c r="A68" s="21"/>
      <c r="B68" s="21"/>
      <c r="C68" s="160"/>
      <c r="D68" s="163"/>
      <c r="E68" s="15"/>
      <c r="F68" s="21"/>
      <c r="G68" s="21"/>
      <c r="H68" s="21"/>
      <c r="I68" s="21"/>
      <c r="J68" s="21"/>
      <c r="K68" s="21"/>
    </row>
    <row r="69" spans="1:11" s="16" customFormat="1" ht="30" customHeight="1">
      <c r="A69" s="21"/>
      <c r="B69" s="21"/>
      <c r="C69" s="160"/>
      <c r="D69" s="163"/>
      <c r="E69" s="15"/>
      <c r="F69" s="21"/>
      <c r="G69" s="21"/>
      <c r="H69" s="21"/>
      <c r="I69" s="21"/>
      <c r="J69" s="21"/>
      <c r="K69" s="21"/>
    </row>
    <row r="70" spans="1:11" s="16" customFormat="1" ht="30" customHeight="1">
      <c r="A70" s="21"/>
      <c r="B70" s="21"/>
      <c r="C70" s="160"/>
      <c r="D70" s="163"/>
      <c r="E70" s="15"/>
      <c r="F70" s="21"/>
      <c r="G70" s="21"/>
      <c r="H70" s="21"/>
      <c r="I70" s="21"/>
      <c r="J70" s="21"/>
      <c r="K70" s="21"/>
    </row>
    <row r="71" spans="1:11" s="16" customFormat="1" ht="30" customHeight="1">
      <c r="A71" s="21"/>
      <c r="B71" s="21"/>
      <c r="C71" s="160"/>
      <c r="D71" s="163"/>
      <c r="E71" s="15"/>
      <c r="F71" s="21"/>
      <c r="G71" s="21"/>
      <c r="H71" s="21"/>
      <c r="I71" s="21"/>
      <c r="J71" s="21"/>
      <c r="K71" s="21"/>
    </row>
    <row r="72" spans="1:11" s="16" customFormat="1" ht="30" customHeight="1">
      <c r="A72" s="21"/>
      <c r="B72" s="21"/>
      <c r="C72" s="160"/>
      <c r="D72" s="163"/>
      <c r="E72" s="15"/>
      <c r="F72" s="21"/>
      <c r="G72" s="21"/>
      <c r="H72" s="21"/>
      <c r="I72" s="21"/>
      <c r="J72" s="21"/>
      <c r="K72" s="21"/>
    </row>
    <row r="73" spans="1:11" s="16" customFormat="1" ht="30" customHeight="1">
      <c r="A73" s="21"/>
      <c r="B73" s="21"/>
      <c r="C73" s="160"/>
      <c r="D73" s="163"/>
      <c r="E73" s="15"/>
      <c r="F73" s="21"/>
      <c r="G73" s="21"/>
      <c r="H73" s="21"/>
      <c r="I73" s="21"/>
      <c r="J73" s="21"/>
      <c r="K73" s="21"/>
    </row>
    <row r="74" spans="1:11" s="16" customFormat="1" ht="30" customHeight="1">
      <c r="A74" s="21"/>
      <c r="B74" s="21"/>
      <c r="C74" s="160"/>
      <c r="D74" s="163"/>
      <c r="E74" s="15"/>
      <c r="F74" s="21"/>
      <c r="G74" s="21"/>
      <c r="H74" s="21"/>
      <c r="I74" s="21"/>
      <c r="J74" s="21"/>
      <c r="K74" s="21"/>
    </row>
    <row r="75" spans="1:11" s="16" customFormat="1" ht="30" customHeight="1">
      <c r="A75" s="21"/>
      <c r="B75" s="21"/>
      <c r="C75" s="160"/>
      <c r="D75" s="163"/>
      <c r="E75" s="15"/>
      <c r="F75" s="21"/>
      <c r="G75" s="21"/>
      <c r="H75" s="21"/>
      <c r="I75" s="21"/>
      <c r="J75" s="21"/>
      <c r="K75" s="21"/>
    </row>
    <row r="76" spans="1:11" s="16" customFormat="1" ht="30" customHeight="1">
      <c r="A76" s="21"/>
      <c r="B76" s="21"/>
      <c r="C76" s="160"/>
      <c r="D76" s="163"/>
      <c r="E76" s="15"/>
      <c r="F76" s="21"/>
      <c r="G76" s="21"/>
      <c r="H76" s="21"/>
      <c r="I76" s="21"/>
      <c r="J76" s="21"/>
      <c r="K76" s="21"/>
    </row>
    <row r="77" spans="1:11" s="16" customFormat="1" ht="30" customHeight="1">
      <c r="A77" s="21"/>
      <c r="B77" s="21"/>
      <c r="C77" s="160"/>
      <c r="D77" s="163"/>
      <c r="E77" s="15"/>
      <c r="F77" s="21"/>
      <c r="G77" s="21"/>
      <c r="H77" s="21"/>
      <c r="I77" s="21"/>
      <c r="J77" s="21"/>
      <c r="K77" s="21"/>
    </row>
    <row r="78" spans="1:11" s="16" customFormat="1" ht="30" customHeight="1">
      <c r="A78" s="21"/>
      <c r="B78" s="21"/>
      <c r="C78" s="160"/>
      <c r="D78" s="163"/>
      <c r="E78" s="15"/>
      <c r="F78" s="21"/>
      <c r="G78" s="21"/>
      <c r="H78" s="21"/>
      <c r="I78" s="21"/>
      <c r="J78" s="21"/>
      <c r="K78" s="21"/>
    </row>
    <row r="79" spans="1:11" s="16" customFormat="1" ht="30" customHeight="1">
      <c r="A79" s="21"/>
      <c r="B79" s="21"/>
      <c r="C79" s="160"/>
      <c r="D79" s="163"/>
      <c r="E79" s="15"/>
      <c r="F79" s="21"/>
      <c r="G79" s="21"/>
      <c r="H79" s="21"/>
      <c r="I79" s="21"/>
      <c r="J79" s="21"/>
      <c r="K79" s="21"/>
    </row>
    <row r="80" spans="1:11" s="16" customFormat="1" ht="30" customHeight="1">
      <c r="A80" s="21"/>
      <c r="B80" s="21"/>
      <c r="C80" s="160"/>
      <c r="D80" s="163"/>
      <c r="E80" s="15"/>
      <c r="F80" s="21"/>
      <c r="G80" s="21"/>
      <c r="H80" s="21"/>
      <c r="I80" s="21"/>
      <c r="J80" s="21"/>
      <c r="K80" s="21"/>
    </row>
    <row r="81" spans="1:11" s="16" customFormat="1" ht="30" customHeight="1">
      <c r="A81" s="21"/>
      <c r="B81" s="21"/>
      <c r="C81" s="160"/>
      <c r="D81" s="163"/>
      <c r="E81" s="15"/>
      <c r="F81" s="21"/>
      <c r="G81" s="21"/>
      <c r="H81" s="21"/>
      <c r="I81" s="21"/>
      <c r="J81" s="21"/>
      <c r="K81" s="21"/>
    </row>
    <row r="82" spans="1:11" s="16" customFormat="1" ht="30" customHeight="1">
      <c r="A82" s="21"/>
      <c r="B82" s="21"/>
      <c r="C82" s="160"/>
      <c r="D82" s="163"/>
      <c r="E82" s="15"/>
      <c r="F82" s="21"/>
      <c r="G82" s="21"/>
      <c r="H82" s="21"/>
      <c r="I82" s="21"/>
      <c r="J82" s="21"/>
      <c r="K82" s="21"/>
    </row>
    <row r="83" spans="1:11" s="16" customFormat="1" ht="30" customHeight="1">
      <c r="A83" s="21"/>
      <c r="B83" s="21"/>
      <c r="C83" s="160"/>
      <c r="D83" s="163"/>
      <c r="E83" s="15"/>
      <c r="F83" s="21"/>
      <c r="G83" s="21"/>
      <c r="H83" s="21"/>
      <c r="I83" s="21"/>
      <c r="J83" s="21"/>
      <c r="K83" s="21"/>
    </row>
    <row r="84" spans="1:11" s="16" customFormat="1" ht="30" customHeight="1">
      <c r="A84" s="21"/>
      <c r="B84" s="21"/>
      <c r="C84" s="160"/>
      <c r="D84" s="163"/>
      <c r="E84" s="15"/>
      <c r="F84" s="21"/>
      <c r="G84" s="21"/>
      <c r="H84" s="21"/>
      <c r="I84" s="21"/>
      <c r="J84" s="21"/>
      <c r="K84" s="21"/>
    </row>
    <row r="85" spans="1:11" s="16" customFormat="1" ht="30" customHeight="1">
      <c r="A85" s="21"/>
      <c r="B85" s="21"/>
      <c r="C85" s="160"/>
      <c r="D85" s="163"/>
      <c r="E85" s="15"/>
      <c r="F85" s="21"/>
      <c r="G85" s="21"/>
      <c r="H85" s="21"/>
      <c r="I85" s="21"/>
      <c r="J85" s="21"/>
      <c r="K85" s="21"/>
    </row>
    <row r="86" spans="1:11" s="16" customFormat="1" ht="30" customHeight="1">
      <c r="A86" s="21"/>
      <c r="B86" s="21"/>
      <c r="C86" s="160"/>
      <c r="D86" s="163"/>
      <c r="E86" s="15"/>
      <c r="F86" s="21"/>
      <c r="G86" s="21"/>
      <c r="H86" s="21"/>
      <c r="I86" s="21"/>
      <c r="J86" s="21"/>
      <c r="K86" s="21"/>
    </row>
    <row r="87" spans="1:11" s="16" customFormat="1" ht="30" customHeight="1">
      <c r="A87" s="21"/>
      <c r="B87" s="21"/>
      <c r="C87" s="160"/>
      <c r="D87" s="163"/>
      <c r="E87" s="15"/>
      <c r="F87" s="21"/>
      <c r="G87" s="21"/>
      <c r="H87" s="21"/>
      <c r="I87" s="21"/>
      <c r="J87" s="21"/>
      <c r="K87" s="21"/>
    </row>
    <row r="88" spans="1:11" s="16" customFormat="1" ht="30" customHeight="1">
      <c r="A88" s="21"/>
      <c r="B88" s="21"/>
      <c r="C88" s="160"/>
      <c r="D88" s="163"/>
      <c r="E88" s="15"/>
      <c r="F88" s="21"/>
      <c r="G88" s="21"/>
      <c r="H88" s="21"/>
      <c r="I88" s="21"/>
      <c r="J88" s="21"/>
      <c r="K88" s="21"/>
    </row>
    <row r="89" spans="1:11" s="16" customFormat="1" ht="30" customHeight="1">
      <c r="A89" s="21"/>
      <c r="B89" s="21"/>
      <c r="C89" s="160"/>
      <c r="D89" s="163"/>
      <c r="E89" s="15"/>
      <c r="F89" s="21"/>
      <c r="G89" s="21"/>
      <c r="H89" s="21"/>
      <c r="I89" s="21"/>
      <c r="J89" s="21"/>
      <c r="K89" s="21"/>
    </row>
    <row r="90" spans="1:11" s="16" customFormat="1" ht="30" customHeight="1">
      <c r="A90" s="21"/>
      <c r="B90" s="21"/>
      <c r="C90" s="160"/>
      <c r="D90" s="163"/>
      <c r="E90" s="15"/>
      <c r="F90" s="21"/>
      <c r="G90" s="21"/>
      <c r="H90" s="21"/>
      <c r="I90" s="21"/>
      <c r="J90" s="21"/>
      <c r="K90" s="21"/>
    </row>
    <row r="91" spans="1:11" s="16" customFormat="1" ht="30" customHeight="1">
      <c r="A91" s="21"/>
      <c r="B91" s="21"/>
      <c r="C91" s="160"/>
      <c r="D91" s="163"/>
      <c r="E91" s="15"/>
      <c r="F91" s="21"/>
      <c r="G91" s="21"/>
      <c r="H91" s="21"/>
      <c r="I91" s="21"/>
      <c r="J91" s="21"/>
      <c r="K91" s="21"/>
    </row>
    <row r="92" spans="1:11" s="16" customFormat="1" ht="30" customHeight="1">
      <c r="A92" s="21"/>
      <c r="B92" s="21"/>
      <c r="C92" s="160"/>
      <c r="D92" s="163"/>
      <c r="E92" s="15"/>
      <c r="F92" s="21"/>
      <c r="G92" s="21"/>
      <c r="H92" s="21"/>
      <c r="I92" s="21"/>
      <c r="J92" s="21"/>
      <c r="K92" s="21"/>
    </row>
    <row r="93" spans="1:11" s="16" customFormat="1" ht="30" customHeight="1">
      <c r="A93" s="21"/>
      <c r="B93" s="21"/>
      <c r="C93" s="160"/>
      <c r="D93" s="163"/>
      <c r="E93" s="15"/>
      <c r="F93" s="21"/>
      <c r="G93" s="21"/>
      <c r="H93" s="21"/>
      <c r="I93" s="21"/>
      <c r="J93" s="21"/>
      <c r="K93" s="21"/>
    </row>
    <row r="94" spans="1:11" s="16" customFormat="1" ht="30" customHeight="1">
      <c r="A94" s="21"/>
      <c r="B94" s="21"/>
      <c r="C94" s="160"/>
      <c r="D94" s="163"/>
      <c r="E94" s="15"/>
      <c r="F94" s="21"/>
      <c r="G94" s="21"/>
      <c r="H94" s="21"/>
      <c r="I94" s="21"/>
      <c r="J94" s="21"/>
      <c r="K94" s="21"/>
    </row>
    <row r="95" spans="1:11" s="16" customFormat="1" ht="30" customHeight="1">
      <c r="A95" s="21"/>
      <c r="B95" s="21"/>
      <c r="C95" s="160"/>
      <c r="D95" s="163"/>
      <c r="E95" s="15"/>
      <c r="F95" s="21"/>
      <c r="G95" s="21"/>
      <c r="H95" s="21"/>
      <c r="I95" s="21"/>
      <c r="J95" s="21"/>
      <c r="K95" s="21"/>
    </row>
    <row r="96" spans="1:11" s="16" customFormat="1" ht="30" customHeight="1">
      <c r="A96" s="21"/>
      <c r="B96" s="21"/>
      <c r="C96" s="160"/>
      <c r="D96" s="163"/>
      <c r="E96" s="15"/>
      <c r="F96" s="21"/>
      <c r="G96" s="21"/>
      <c r="H96" s="21"/>
      <c r="I96" s="21"/>
      <c r="J96" s="21"/>
      <c r="K96" s="21"/>
    </row>
    <row r="97" spans="1:11" s="16" customFormat="1" ht="30" customHeight="1">
      <c r="A97" s="21"/>
      <c r="B97" s="21"/>
      <c r="C97" s="160"/>
      <c r="D97" s="163"/>
      <c r="E97" s="15"/>
      <c r="F97" s="21"/>
      <c r="G97" s="21"/>
      <c r="H97" s="21"/>
      <c r="I97" s="21"/>
      <c r="J97" s="21"/>
      <c r="K97" s="21"/>
    </row>
    <row r="98" spans="1:11" s="16" customFormat="1" ht="30" customHeight="1">
      <c r="A98" s="21"/>
      <c r="B98" s="21"/>
      <c r="C98" s="160"/>
      <c r="D98" s="163"/>
      <c r="E98" s="15"/>
      <c r="F98" s="21"/>
      <c r="G98" s="21"/>
      <c r="H98" s="21"/>
      <c r="I98" s="21"/>
      <c r="J98" s="21"/>
      <c r="K98" s="21"/>
    </row>
    <row r="99" spans="1:11" s="16" customFormat="1" ht="30" customHeight="1">
      <c r="A99" s="21"/>
      <c r="B99" s="21"/>
      <c r="C99" s="160"/>
      <c r="D99" s="163"/>
      <c r="E99" s="15"/>
      <c r="F99" s="21"/>
      <c r="G99" s="21"/>
      <c r="H99" s="21"/>
      <c r="I99" s="21"/>
      <c r="J99" s="21"/>
      <c r="K99" s="21"/>
    </row>
    <row r="100" spans="1:11" s="16" customFormat="1" ht="30" customHeight="1">
      <c r="A100" s="21"/>
      <c r="B100" s="21"/>
      <c r="C100" s="160"/>
      <c r="D100" s="163"/>
      <c r="E100" s="15"/>
      <c r="F100" s="21"/>
      <c r="G100" s="21"/>
      <c r="H100" s="21"/>
      <c r="I100" s="21"/>
      <c r="J100" s="21"/>
      <c r="K100" s="21"/>
    </row>
    <row r="101" spans="1:11" s="16" customFormat="1" ht="30" customHeight="1">
      <c r="A101" s="21"/>
      <c r="B101" s="21"/>
      <c r="C101" s="160"/>
      <c r="D101" s="163"/>
      <c r="E101" s="15"/>
      <c r="F101" s="21"/>
      <c r="G101" s="21"/>
      <c r="H101" s="21"/>
      <c r="I101" s="21"/>
      <c r="J101" s="21"/>
      <c r="K101" s="21"/>
    </row>
    <row r="102" spans="1:11" s="16" customFormat="1" ht="30" customHeight="1">
      <c r="A102" s="21"/>
      <c r="B102" s="21"/>
      <c r="C102" s="160"/>
      <c r="D102" s="163"/>
      <c r="E102" s="15"/>
      <c r="F102" s="21"/>
      <c r="G102" s="21"/>
      <c r="H102" s="21"/>
      <c r="I102" s="21"/>
      <c r="J102" s="21"/>
      <c r="K102" s="21"/>
    </row>
    <row r="103" spans="1:11" s="16" customFormat="1" ht="30" customHeight="1">
      <c r="A103" s="21"/>
      <c r="B103" s="21"/>
      <c r="C103" s="160"/>
      <c r="D103" s="163"/>
      <c r="E103" s="15"/>
      <c r="F103" s="21"/>
      <c r="G103" s="21"/>
      <c r="H103" s="21"/>
      <c r="I103" s="21"/>
      <c r="J103" s="21"/>
      <c r="K103" s="21"/>
    </row>
    <row r="104" spans="1:11" s="16" customFormat="1" ht="30" customHeight="1">
      <c r="A104" s="21"/>
      <c r="B104" s="21"/>
      <c r="C104" s="160"/>
      <c r="D104" s="163"/>
      <c r="E104" s="15"/>
      <c r="F104" s="21"/>
      <c r="G104" s="21"/>
      <c r="H104" s="21"/>
      <c r="I104" s="21"/>
      <c r="J104" s="21"/>
      <c r="K104" s="21"/>
    </row>
    <row r="105" spans="1:11" s="16" customFormat="1" ht="30" customHeight="1">
      <c r="A105" s="21"/>
      <c r="B105" s="21"/>
      <c r="C105" s="160"/>
      <c r="D105" s="163"/>
      <c r="E105" s="15"/>
      <c r="F105" s="21"/>
      <c r="G105" s="21"/>
      <c r="H105" s="21"/>
      <c r="I105" s="21"/>
      <c r="J105" s="21"/>
      <c r="K105" s="21"/>
    </row>
    <row r="106" spans="1:11" s="16" customFormat="1" ht="30" customHeight="1">
      <c r="A106" s="21"/>
      <c r="B106" s="21"/>
      <c r="C106" s="160"/>
      <c r="D106" s="163"/>
      <c r="E106" s="15"/>
      <c r="F106" s="21"/>
      <c r="G106" s="21"/>
      <c r="H106" s="21"/>
      <c r="I106" s="21"/>
      <c r="J106" s="21"/>
      <c r="K106" s="21"/>
    </row>
    <row r="107" spans="1:11" s="16" customFormat="1" ht="30" customHeight="1">
      <c r="A107" s="21"/>
      <c r="B107" s="21"/>
      <c r="C107" s="160"/>
      <c r="D107" s="163"/>
      <c r="E107" s="15"/>
      <c r="F107" s="21"/>
      <c r="G107" s="21"/>
      <c r="H107" s="21"/>
      <c r="I107" s="21"/>
      <c r="J107" s="21"/>
      <c r="K107" s="21"/>
    </row>
    <row r="108" spans="1:11" s="16" customFormat="1" ht="30" customHeight="1">
      <c r="A108" s="21"/>
      <c r="B108" s="21"/>
      <c r="C108" s="160"/>
      <c r="D108" s="163"/>
      <c r="E108" s="15"/>
      <c r="F108" s="21"/>
      <c r="G108" s="21"/>
      <c r="H108" s="21"/>
      <c r="I108" s="21"/>
      <c r="J108" s="21"/>
      <c r="K108" s="21"/>
    </row>
    <row r="109" spans="1:11" s="16" customFormat="1" ht="30" customHeight="1">
      <c r="A109" s="21"/>
      <c r="B109" s="21"/>
      <c r="C109" s="160"/>
      <c r="D109" s="163"/>
      <c r="E109" s="15"/>
      <c r="F109" s="21"/>
      <c r="G109" s="21"/>
      <c r="H109" s="21"/>
      <c r="I109" s="21"/>
      <c r="J109" s="21"/>
      <c r="K109" s="21"/>
    </row>
    <row r="110" spans="1:11" s="16" customFormat="1" ht="30" customHeight="1">
      <c r="A110" s="21"/>
      <c r="B110" s="21"/>
      <c r="C110" s="160"/>
      <c r="D110" s="163"/>
      <c r="E110" s="15"/>
      <c r="F110" s="21"/>
      <c r="G110" s="21"/>
      <c r="H110" s="21"/>
      <c r="I110" s="21"/>
      <c r="J110" s="21"/>
      <c r="K110" s="21"/>
    </row>
    <row r="111" spans="1:11" s="16" customFormat="1" ht="30" customHeight="1">
      <c r="A111" s="21"/>
      <c r="B111" s="21"/>
      <c r="C111" s="160"/>
      <c r="D111" s="163"/>
      <c r="E111" s="15"/>
      <c r="F111" s="21"/>
      <c r="G111" s="21"/>
      <c r="H111" s="21"/>
      <c r="I111" s="21"/>
      <c r="J111" s="21"/>
      <c r="K111" s="21"/>
    </row>
    <row r="112" spans="1:11" s="16" customFormat="1" ht="30" customHeight="1">
      <c r="A112" s="21"/>
      <c r="B112" s="21"/>
      <c r="C112" s="160"/>
      <c r="D112" s="163"/>
      <c r="E112" s="15"/>
      <c r="F112" s="21"/>
      <c r="G112" s="21"/>
      <c r="H112" s="21"/>
      <c r="I112" s="21"/>
      <c r="J112" s="21"/>
      <c r="K112" s="21"/>
    </row>
    <row r="113" spans="1:11" s="16" customFormat="1" ht="30" customHeight="1">
      <c r="A113" s="21"/>
      <c r="B113" s="21"/>
      <c r="C113" s="160"/>
      <c r="D113" s="163"/>
      <c r="E113" s="15"/>
      <c r="F113" s="21"/>
      <c r="G113" s="21"/>
      <c r="H113" s="21"/>
      <c r="I113" s="21"/>
      <c r="J113" s="21"/>
      <c r="K113" s="21"/>
    </row>
    <row r="114" spans="1:11" s="16" customFormat="1" ht="30" customHeight="1">
      <c r="A114" s="21"/>
      <c r="B114" s="21"/>
      <c r="C114" s="160"/>
      <c r="D114" s="163"/>
      <c r="E114" s="15"/>
      <c r="F114" s="21"/>
      <c r="G114" s="21"/>
      <c r="H114" s="21"/>
      <c r="I114" s="21"/>
      <c r="J114" s="21"/>
      <c r="K114" s="21"/>
    </row>
    <row r="115" spans="1:11" s="16" customFormat="1" ht="30" customHeight="1">
      <c r="A115" s="21"/>
      <c r="B115" s="21"/>
      <c r="C115" s="160"/>
      <c r="D115" s="163"/>
      <c r="E115" s="15"/>
      <c r="F115" s="21"/>
      <c r="G115" s="21"/>
      <c r="H115" s="21"/>
      <c r="I115" s="21"/>
      <c r="J115" s="21"/>
      <c r="K115" s="21"/>
    </row>
    <row r="116" spans="1:11" s="16" customFormat="1" ht="30" customHeight="1">
      <c r="A116" s="21"/>
      <c r="B116" s="21"/>
      <c r="C116" s="160"/>
      <c r="D116" s="163"/>
      <c r="E116" s="15"/>
      <c r="F116" s="21"/>
      <c r="G116" s="21"/>
      <c r="H116" s="21"/>
      <c r="I116" s="21"/>
      <c r="J116" s="21"/>
      <c r="K116" s="21"/>
    </row>
    <row r="117" spans="1:11" s="16" customFormat="1" ht="30" customHeight="1">
      <c r="A117" s="21"/>
      <c r="B117" s="21"/>
      <c r="C117" s="160"/>
      <c r="D117" s="163"/>
      <c r="E117" s="15"/>
      <c r="F117" s="21"/>
      <c r="G117" s="21"/>
      <c r="H117" s="21"/>
      <c r="I117" s="21"/>
      <c r="J117" s="21"/>
      <c r="K117" s="21"/>
    </row>
    <row r="118" spans="1:11" s="16" customFormat="1" ht="30" customHeight="1">
      <c r="A118" s="21"/>
      <c r="B118" s="21"/>
      <c r="C118" s="160"/>
      <c r="D118" s="163"/>
      <c r="E118" s="15"/>
      <c r="F118" s="21"/>
      <c r="G118" s="21"/>
      <c r="H118" s="21"/>
      <c r="I118" s="21"/>
      <c r="J118" s="21"/>
      <c r="K118" s="21"/>
    </row>
    <row r="119" spans="1:11" s="16" customFormat="1" ht="30" customHeight="1">
      <c r="A119" s="21"/>
      <c r="B119" s="21"/>
      <c r="C119" s="160"/>
      <c r="D119" s="163"/>
      <c r="E119" s="15"/>
      <c r="F119" s="21"/>
      <c r="G119" s="21"/>
      <c r="H119" s="21"/>
      <c r="I119" s="21"/>
      <c r="J119" s="21"/>
      <c r="K119" s="21"/>
    </row>
    <row r="120" spans="1:11" s="16" customFormat="1" ht="30" customHeight="1">
      <c r="A120" s="21"/>
      <c r="B120" s="21"/>
      <c r="C120" s="160"/>
      <c r="D120" s="163"/>
      <c r="E120" s="15"/>
      <c r="F120" s="21"/>
      <c r="G120" s="21"/>
      <c r="H120" s="21"/>
      <c r="I120" s="21"/>
      <c r="J120" s="21"/>
      <c r="K120" s="21"/>
    </row>
    <row r="121" spans="1:11" s="16" customFormat="1" ht="30" customHeight="1">
      <c r="A121" s="21"/>
      <c r="B121" s="21"/>
      <c r="C121" s="160"/>
      <c r="D121" s="163"/>
      <c r="E121" s="15"/>
      <c r="F121" s="21"/>
      <c r="G121" s="21"/>
      <c r="H121" s="21"/>
      <c r="I121" s="21"/>
      <c r="J121" s="21"/>
      <c r="K121" s="21"/>
    </row>
    <row r="122" spans="1:11" s="16" customFormat="1" ht="30" customHeight="1">
      <c r="A122" s="21"/>
      <c r="B122" s="21"/>
      <c r="C122" s="160"/>
      <c r="D122" s="163"/>
      <c r="E122" s="15"/>
      <c r="F122" s="21"/>
      <c r="G122" s="21"/>
      <c r="H122" s="21"/>
      <c r="I122" s="21"/>
      <c r="J122" s="21"/>
      <c r="K122" s="21"/>
    </row>
    <row r="123" spans="1:11" s="16" customFormat="1" ht="30" customHeight="1">
      <c r="A123" s="21"/>
      <c r="B123" s="21"/>
      <c r="C123" s="160"/>
      <c r="D123" s="163"/>
      <c r="E123" s="15"/>
      <c r="F123" s="21"/>
      <c r="G123" s="21"/>
      <c r="H123" s="21"/>
      <c r="I123" s="21"/>
      <c r="J123" s="21"/>
      <c r="K123" s="21"/>
    </row>
    <row r="124" spans="1:11" s="16" customFormat="1" ht="30" customHeight="1">
      <c r="A124" s="21"/>
      <c r="B124" s="21"/>
      <c r="C124" s="160"/>
      <c r="D124" s="163"/>
      <c r="E124" s="15"/>
      <c r="F124" s="21"/>
      <c r="G124" s="21"/>
      <c r="H124" s="21"/>
      <c r="I124" s="21"/>
      <c r="J124" s="21"/>
      <c r="K124" s="21"/>
    </row>
    <row r="125" spans="1:11" s="16" customFormat="1" ht="30" customHeight="1">
      <c r="A125" s="21"/>
      <c r="B125" s="21"/>
      <c r="C125" s="160"/>
      <c r="D125" s="163"/>
      <c r="E125" s="15"/>
      <c r="F125" s="21"/>
      <c r="G125" s="21"/>
      <c r="H125" s="21"/>
      <c r="I125" s="21"/>
      <c r="J125" s="21"/>
      <c r="K125" s="21"/>
    </row>
    <row r="126" spans="1:11" s="16" customFormat="1" ht="30" customHeight="1">
      <c r="A126" s="21"/>
      <c r="B126" s="21"/>
      <c r="C126" s="160"/>
      <c r="D126" s="163"/>
      <c r="E126" s="15"/>
      <c r="F126" s="21"/>
      <c r="G126" s="21"/>
      <c r="H126" s="21"/>
      <c r="I126" s="21"/>
      <c r="J126" s="21"/>
      <c r="K126" s="21"/>
    </row>
    <row r="127" spans="1:11" s="16" customFormat="1" ht="30" customHeight="1">
      <c r="A127" s="21"/>
      <c r="B127" s="21"/>
      <c r="C127" s="160"/>
      <c r="D127" s="163"/>
      <c r="E127" s="15"/>
      <c r="F127" s="21"/>
      <c r="G127" s="21"/>
      <c r="H127" s="21"/>
      <c r="I127" s="21"/>
      <c r="J127" s="21"/>
      <c r="K127" s="21"/>
    </row>
    <row r="128" spans="1:11" s="16" customFormat="1" ht="30" customHeight="1">
      <c r="A128" s="21"/>
      <c r="B128" s="21"/>
      <c r="C128" s="160"/>
      <c r="D128" s="163"/>
      <c r="E128" s="15"/>
      <c r="F128" s="21"/>
      <c r="G128" s="21"/>
      <c r="H128" s="21"/>
      <c r="I128" s="21"/>
      <c r="J128" s="21"/>
      <c r="K128" s="21"/>
    </row>
    <row r="129" spans="1:11" s="16" customFormat="1" ht="30" customHeight="1">
      <c r="A129" s="21"/>
      <c r="B129" s="21"/>
      <c r="C129" s="160"/>
      <c r="D129" s="163"/>
      <c r="E129" s="15"/>
      <c r="F129" s="21"/>
      <c r="G129" s="21"/>
      <c r="H129" s="21"/>
      <c r="I129" s="21"/>
      <c r="J129" s="21"/>
      <c r="K129" s="21"/>
    </row>
    <row r="130" spans="1:11" s="16" customFormat="1" ht="30" customHeight="1">
      <c r="A130" s="21"/>
      <c r="B130" s="21"/>
      <c r="C130" s="160"/>
      <c r="D130" s="163"/>
      <c r="E130" s="15"/>
      <c r="F130" s="21"/>
      <c r="G130" s="21"/>
      <c r="H130" s="21"/>
      <c r="I130" s="21"/>
      <c r="J130" s="21"/>
      <c r="K130" s="21"/>
    </row>
    <row r="131" spans="1:11" s="16" customFormat="1" ht="30" customHeight="1">
      <c r="A131" s="21"/>
      <c r="B131" s="21"/>
      <c r="C131" s="160"/>
      <c r="D131" s="163"/>
      <c r="E131" s="15"/>
      <c r="F131" s="21"/>
      <c r="G131" s="21"/>
      <c r="H131" s="21"/>
      <c r="I131" s="21"/>
      <c r="J131" s="21"/>
      <c r="K131" s="21"/>
    </row>
    <row r="132" spans="1:11" s="16" customFormat="1" ht="30" customHeight="1">
      <c r="A132" s="21"/>
      <c r="B132" s="21"/>
      <c r="C132" s="160"/>
      <c r="D132" s="163"/>
      <c r="E132" s="15"/>
      <c r="F132" s="21"/>
      <c r="G132" s="21"/>
      <c r="H132" s="21"/>
      <c r="I132" s="21"/>
      <c r="J132" s="21"/>
      <c r="K132" s="21"/>
    </row>
    <row r="133" spans="1:11" s="16" customFormat="1" ht="30" customHeight="1">
      <c r="A133" s="21"/>
      <c r="B133" s="21"/>
      <c r="C133" s="160"/>
      <c r="D133" s="163"/>
      <c r="E133" s="15"/>
      <c r="F133" s="21"/>
      <c r="G133" s="21"/>
      <c r="H133" s="21"/>
      <c r="I133" s="21"/>
      <c r="J133" s="21"/>
      <c r="K133" s="21"/>
    </row>
    <row r="134" spans="1:11" s="16" customFormat="1" ht="30" customHeight="1">
      <c r="A134" s="21"/>
      <c r="B134" s="21"/>
      <c r="C134" s="160"/>
      <c r="D134" s="163"/>
      <c r="E134" s="15"/>
      <c r="F134" s="21"/>
      <c r="G134" s="21"/>
      <c r="H134" s="21"/>
      <c r="I134" s="21"/>
      <c r="J134" s="21"/>
      <c r="K134" s="21"/>
    </row>
    <row r="135" spans="1:11" s="16" customFormat="1" ht="30" customHeight="1">
      <c r="A135" s="21"/>
      <c r="B135" s="21"/>
      <c r="C135" s="160"/>
      <c r="D135" s="163"/>
      <c r="E135" s="15"/>
      <c r="F135" s="21"/>
      <c r="G135" s="21"/>
      <c r="H135" s="21"/>
      <c r="I135" s="21"/>
      <c r="J135" s="21"/>
      <c r="K135" s="21"/>
    </row>
    <row r="136" spans="1:11" s="16" customFormat="1" ht="30" customHeight="1">
      <c r="A136" s="21"/>
      <c r="B136" s="21"/>
      <c r="C136" s="160"/>
      <c r="D136" s="163"/>
      <c r="E136" s="15"/>
      <c r="F136" s="21"/>
      <c r="G136" s="21"/>
      <c r="H136" s="21"/>
      <c r="I136" s="21"/>
      <c r="J136" s="21"/>
      <c r="K136" s="21"/>
    </row>
    <row r="137" spans="1:11" s="16" customFormat="1" ht="30" customHeight="1">
      <c r="A137" s="21"/>
      <c r="B137" s="21"/>
      <c r="C137" s="160"/>
      <c r="D137" s="163"/>
      <c r="E137" s="15"/>
      <c r="F137" s="21"/>
      <c r="G137" s="21"/>
      <c r="H137" s="21"/>
      <c r="I137" s="21"/>
      <c r="J137" s="21"/>
      <c r="K137" s="21"/>
    </row>
    <row r="138" spans="1:11" s="16" customFormat="1" ht="30" customHeight="1">
      <c r="A138" s="21"/>
      <c r="B138" s="21"/>
      <c r="C138" s="160"/>
      <c r="D138" s="163"/>
      <c r="E138" s="15"/>
      <c r="F138" s="21"/>
      <c r="G138" s="21"/>
      <c r="H138" s="21"/>
      <c r="I138" s="21"/>
      <c r="J138" s="21"/>
      <c r="K138" s="21"/>
    </row>
    <row r="139" spans="1:11" s="16" customFormat="1" ht="30" customHeight="1">
      <c r="A139" s="21"/>
      <c r="B139" s="21"/>
      <c r="C139" s="160"/>
      <c r="D139" s="163"/>
      <c r="E139" s="15"/>
      <c r="F139" s="21"/>
      <c r="G139" s="21"/>
      <c r="H139" s="21"/>
      <c r="I139" s="21"/>
      <c r="J139" s="21"/>
      <c r="K139" s="21"/>
    </row>
    <row r="140" spans="1:11" s="16" customFormat="1" ht="30" customHeight="1">
      <c r="A140" s="21"/>
      <c r="B140" s="21"/>
      <c r="C140" s="160"/>
      <c r="D140" s="163"/>
      <c r="E140" s="15"/>
      <c r="F140" s="21"/>
      <c r="G140" s="21"/>
      <c r="H140" s="21"/>
      <c r="I140" s="21"/>
      <c r="J140" s="21"/>
      <c r="K140" s="21"/>
    </row>
    <row r="141" spans="1:11" s="16" customFormat="1" ht="30" customHeight="1">
      <c r="A141" s="21"/>
      <c r="B141" s="21"/>
      <c r="C141" s="160"/>
      <c r="D141" s="163"/>
      <c r="E141" s="15"/>
      <c r="F141" s="21"/>
      <c r="G141" s="21"/>
      <c r="H141" s="21"/>
      <c r="I141" s="21"/>
      <c r="J141" s="21"/>
      <c r="K141" s="21"/>
    </row>
    <row r="142" spans="1:11" s="16" customFormat="1" ht="30" customHeight="1">
      <c r="A142" s="21"/>
      <c r="B142" s="21"/>
      <c r="C142" s="160"/>
      <c r="D142" s="163"/>
      <c r="E142" s="15"/>
      <c r="F142" s="21"/>
      <c r="G142" s="21"/>
      <c r="H142" s="21"/>
      <c r="I142" s="21"/>
      <c r="J142" s="21"/>
      <c r="K142" s="21"/>
    </row>
    <row r="143" spans="1:11" s="16" customFormat="1" ht="30" customHeight="1">
      <c r="A143" s="21"/>
      <c r="B143" s="21"/>
      <c r="C143" s="160"/>
      <c r="D143" s="163"/>
      <c r="E143" s="15"/>
      <c r="F143" s="21"/>
      <c r="G143" s="21"/>
      <c r="H143" s="21"/>
      <c r="I143" s="21"/>
      <c r="J143" s="21"/>
      <c r="K143" s="21"/>
    </row>
    <row r="144" spans="1:11" s="16" customFormat="1" ht="30" customHeight="1">
      <c r="A144" s="21"/>
      <c r="B144" s="21"/>
      <c r="C144" s="160"/>
      <c r="D144" s="163"/>
      <c r="E144" s="15"/>
      <c r="F144" s="21"/>
      <c r="G144" s="21"/>
      <c r="H144" s="21"/>
      <c r="I144" s="21"/>
      <c r="J144" s="21"/>
      <c r="K144" s="21"/>
    </row>
    <row r="145" spans="1:11" s="16" customFormat="1" ht="30" customHeight="1">
      <c r="A145" s="21"/>
      <c r="B145" s="21"/>
      <c r="C145" s="160"/>
      <c r="D145" s="163"/>
      <c r="E145" s="15"/>
      <c r="F145" s="21"/>
      <c r="G145" s="21"/>
      <c r="H145" s="21"/>
      <c r="I145" s="21"/>
      <c r="J145" s="21"/>
      <c r="K145" s="21"/>
    </row>
    <row r="146" spans="1:11" s="16" customFormat="1" ht="30" customHeight="1">
      <c r="A146" s="21"/>
      <c r="B146" s="21"/>
      <c r="C146" s="160"/>
      <c r="D146" s="163"/>
      <c r="E146" s="15"/>
      <c r="F146" s="21"/>
      <c r="G146" s="21"/>
      <c r="H146" s="21"/>
      <c r="I146" s="21"/>
      <c r="J146" s="21"/>
      <c r="K146" s="21"/>
    </row>
    <row r="147" spans="1:11" s="16" customFormat="1" ht="30" customHeight="1">
      <c r="A147" s="21"/>
      <c r="B147" s="21"/>
      <c r="C147" s="160"/>
      <c r="D147" s="163"/>
      <c r="E147" s="15"/>
      <c r="F147" s="21"/>
      <c r="G147" s="21"/>
      <c r="H147" s="21"/>
      <c r="I147" s="21"/>
      <c r="J147" s="21"/>
      <c r="K147" s="21"/>
    </row>
    <row r="148" spans="1:11" s="16" customFormat="1" ht="30" customHeight="1">
      <c r="A148" s="21"/>
      <c r="B148" s="21"/>
      <c r="C148" s="160"/>
      <c r="D148" s="163"/>
      <c r="E148" s="15"/>
      <c r="F148" s="21"/>
      <c r="G148" s="21"/>
      <c r="H148" s="21"/>
      <c r="I148" s="21"/>
      <c r="J148" s="21"/>
      <c r="K148" s="21"/>
    </row>
    <row r="149" spans="1:11" s="16" customFormat="1" ht="30" customHeight="1">
      <c r="A149" s="21"/>
      <c r="B149" s="21"/>
      <c r="C149" s="160"/>
      <c r="D149" s="163"/>
      <c r="E149" s="15"/>
      <c r="F149" s="21"/>
      <c r="G149" s="21"/>
      <c r="H149" s="21"/>
      <c r="I149" s="21"/>
      <c r="J149" s="21"/>
      <c r="K149" s="21"/>
    </row>
    <row r="150" spans="1:11" s="16" customFormat="1" ht="30" customHeight="1">
      <c r="A150" s="21"/>
      <c r="B150" s="21"/>
      <c r="C150" s="160"/>
      <c r="D150" s="163"/>
      <c r="E150" s="15"/>
      <c r="F150" s="21"/>
      <c r="G150" s="21"/>
      <c r="H150" s="21"/>
      <c r="I150" s="21"/>
      <c r="J150" s="21"/>
      <c r="K150" s="21"/>
    </row>
    <row r="151" spans="1:11" s="16" customFormat="1" ht="30" customHeight="1">
      <c r="A151" s="21"/>
      <c r="B151" s="21"/>
      <c r="C151" s="160"/>
      <c r="D151" s="163"/>
      <c r="E151" s="15"/>
      <c r="F151" s="21"/>
      <c r="G151" s="21"/>
      <c r="H151" s="21"/>
      <c r="I151" s="21"/>
      <c r="J151" s="21"/>
      <c r="K151" s="21"/>
    </row>
    <row r="152" spans="1:11" s="16" customFormat="1" ht="30" customHeight="1">
      <c r="A152" s="21"/>
      <c r="B152" s="21"/>
      <c r="C152" s="160"/>
      <c r="D152" s="163"/>
      <c r="E152" s="15"/>
      <c r="F152" s="21"/>
      <c r="G152" s="21"/>
      <c r="H152" s="21"/>
      <c r="I152" s="21"/>
      <c r="J152" s="21"/>
      <c r="K152" s="21"/>
    </row>
    <row r="153" spans="1:11" s="16" customFormat="1" ht="30" customHeight="1">
      <c r="A153" s="21"/>
      <c r="B153" s="21"/>
      <c r="C153" s="160"/>
      <c r="D153" s="163"/>
      <c r="E153" s="15"/>
      <c r="F153" s="21"/>
      <c r="G153" s="21"/>
      <c r="H153" s="21"/>
      <c r="I153" s="21"/>
      <c r="J153" s="21"/>
      <c r="K153" s="21"/>
    </row>
    <row r="154" spans="1:11" s="16" customFormat="1" ht="30" customHeight="1">
      <c r="A154" s="21"/>
      <c r="B154" s="21"/>
      <c r="C154" s="160"/>
      <c r="D154" s="163"/>
      <c r="E154" s="15"/>
      <c r="F154" s="21"/>
      <c r="G154" s="21"/>
      <c r="H154" s="21"/>
      <c r="I154" s="21"/>
      <c r="J154" s="21"/>
      <c r="K154" s="21"/>
    </row>
    <row r="155" spans="1:11" s="16" customFormat="1" ht="30" customHeight="1">
      <c r="A155" s="21"/>
      <c r="B155" s="21"/>
      <c r="C155" s="160"/>
      <c r="D155" s="163"/>
      <c r="E155" s="15"/>
      <c r="F155" s="21"/>
      <c r="G155" s="21"/>
      <c r="H155" s="21"/>
      <c r="I155" s="21"/>
      <c r="J155" s="21"/>
      <c r="K155" s="21"/>
    </row>
    <row r="156" spans="1:11" s="16" customFormat="1" ht="30" customHeight="1">
      <c r="A156" s="21"/>
      <c r="B156" s="21"/>
      <c r="C156" s="160"/>
      <c r="D156" s="163"/>
      <c r="E156" s="15"/>
      <c r="F156" s="21"/>
      <c r="G156" s="21"/>
      <c r="H156" s="21"/>
      <c r="I156" s="21"/>
      <c r="J156" s="21"/>
      <c r="K156" s="21"/>
    </row>
    <row r="157" spans="1:11" s="16" customFormat="1" ht="30" customHeight="1">
      <c r="A157" s="21"/>
      <c r="B157" s="21"/>
      <c r="C157" s="160"/>
      <c r="D157" s="163"/>
      <c r="E157" s="15"/>
      <c r="F157" s="21"/>
      <c r="G157" s="21"/>
      <c r="H157" s="21"/>
      <c r="I157" s="21"/>
      <c r="J157" s="21"/>
      <c r="K157" s="21"/>
    </row>
    <row r="158" spans="1:11" s="16" customFormat="1" ht="30" customHeight="1">
      <c r="A158" s="21"/>
      <c r="B158" s="21"/>
      <c r="C158" s="160"/>
      <c r="D158" s="163"/>
      <c r="E158" s="15"/>
      <c r="F158" s="21"/>
      <c r="G158" s="21"/>
      <c r="H158" s="21"/>
      <c r="I158" s="21"/>
      <c r="J158" s="21"/>
      <c r="K158" s="21"/>
    </row>
    <row r="159" spans="1:11" s="16" customFormat="1" ht="30" customHeight="1">
      <c r="A159" s="21"/>
      <c r="B159" s="21"/>
      <c r="C159" s="160"/>
      <c r="D159" s="163"/>
      <c r="E159" s="15"/>
      <c r="F159" s="21"/>
      <c r="G159" s="21"/>
      <c r="H159" s="21"/>
      <c r="I159" s="21"/>
      <c r="J159" s="21"/>
      <c r="K159" s="21"/>
    </row>
    <row r="160" spans="1:11" s="16" customFormat="1" ht="30" customHeight="1">
      <c r="A160" s="21"/>
      <c r="B160" s="21"/>
      <c r="C160" s="160"/>
      <c r="D160" s="163"/>
      <c r="E160" s="15"/>
      <c r="F160" s="21"/>
      <c r="G160" s="21"/>
      <c r="H160" s="21"/>
      <c r="I160" s="21"/>
      <c r="J160" s="21"/>
      <c r="K160" s="21"/>
    </row>
    <row r="161" spans="1:11" s="16" customFormat="1" ht="30" customHeight="1">
      <c r="A161" s="21"/>
      <c r="B161" s="21"/>
      <c r="C161" s="160"/>
      <c r="D161" s="163"/>
      <c r="E161" s="15"/>
      <c r="F161" s="21"/>
      <c r="G161" s="21"/>
      <c r="H161" s="21"/>
      <c r="I161" s="21"/>
      <c r="J161" s="21"/>
      <c r="K161" s="21"/>
    </row>
    <row r="162" spans="1:11" s="16" customFormat="1" ht="30" customHeight="1">
      <c r="A162" s="21"/>
      <c r="B162" s="21"/>
      <c r="C162" s="160"/>
      <c r="D162" s="163"/>
      <c r="E162" s="15"/>
      <c r="F162" s="21"/>
      <c r="G162" s="21"/>
      <c r="H162" s="21"/>
      <c r="I162" s="21"/>
      <c r="J162" s="21"/>
      <c r="K162" s="21"/>
    </row>
    <row r="163" spans="1:11" s="16" customFormat="1" ht="30" customHeight="1">
      <c r="A163" s="21"/>
      <c r="B163" s="21"/>
      <c r="C163" s="160"/>
      <c r="D163" s="163"/>
      <c r="E163" s="15"/>
      <c r="F163" s="21"/>
      <c r="G163" s="21"/>
      <c r="H163" s="21"/>
      <c r="I163" s="21"/>
      <c r="J163" s="21"/>
      <c r="K163" s="21"/>
    </row>
    <row r="164" spans="1:11" s="16" customFormat="1" ht="30" customHeight="1">
      <c r="A164" s="21"/>
      <c r="B164" s="21"/>
      <c r="C164" s="160"/>
      <c r="D164" s="163"/>
      <c r="E164" s="15"/>
      <c r="F164" s="21"/>
      <c r="G164" s="21"/>
      <c r="H164" s="21"/>
      <c r="I164" s="21"/>
      <c r="J164" s="21"/>
      <c r="K164" s="21"/>
    </row>
    <row r="165" spans="1:11" s="16" customFormat="1" ht="30" customHeight="1">
      <c r="A165" s="21"/>
      <c r="B165" s="21"/>
      <c r="C165" s="160"/>
      <c r="D165" s="163"/>
      <c r="E165" s="15"/>
      <c r="F165" s="21"/>
      <c r="G165" s="21"/>
      <c r="H165" s="21"/>
      <c r="I165" s="21"/>
      <c r="J165" s="21"/>
      <c r="K165" s="21"/>
    </row>
    <row r="166" spans="1:11" s="16" customFormat="1" ht="30" customHeight="1">
      <c r="A166" s="21"/>
      <c r="B166" s="21"/>
      <c r="C166" s="160"/>
      <c r="D166" s="163"/>
      <c r="E166" s="15"/>
      <c r="F166" s="21"/>
      <c r="G166" s="21"/>
      <c r="H166" s="21"/>
      <c r="I166" s="21"/>
      <c r="J166" s="21"/>
      <c r="K166" s="21"/>
    </row>
    <row r="167" spans="1:11" s="16" customFormat="1" ht="30" customHeight="1">
      <c r="A167" s="21"/>
      <c r="B167" s="21"/>
      <c r="C167" s="160"/>
      <c r="D167" s="163"/>
      <c r="E167" s="15"/>
      <c r="F167" s="21"/>
      <c r="G167" s="21"/>
      <c r="H167" s="21"/>
      <c r="I167" s="21"/>
      <c r="J167" s="21"/>
      <c r="K167" s="21"/>
    </row>
    <row r="168" spans="1:11" s="16" customFormat="1" ht="30" customHeight="1">
      <c r="A168" s="21"/>
      <c r="B168" s="21"/>
      <c r="C168" s="160"/>
      <c r="D168" s="163"/>
      <c r="E168" s="15"/>
      <c r="F168" s="21"/>
      <c r="G168" s="21"/>
      <c r="H168" s="21"/>
      <c r="I168" s="21"/>
      <c r="J168" s="21"/>
      <c r="K168" s="21"/>
    </row>
    <row r="169" spans="1:11" s="16" customFormat="1" ht="30" customHeight="1">
      <c r="A169" s="21"/>
      <c r="B169" s="21"/>
      <c r="C169" s="160"/>
      <c r="D169" s="163"/>
      <c r="E169" s="15"/>
      <c r="F169" s="21"/>
      <c r="G169" s="21"/>
      <c r="H169" s="21"/>
      <c r="I169" s="21"/>
      <c r="J169" s="21"/>
      <c r="K169" s="21"/>
    </row>
    <row r="170" spans="1:11" s="16" customFormat="1" ht="30" customHeight="1">
      <c r="A170" s="21"/>
      <c r="B170" s="21"/>
      <c r="C170" s="160"/>
      <c r="D170" s="163"/>
      <c r="E170" s="15"/>
      <c r="F170" s="21"/>
      <c r="G170" s="21"/>
      <c r="H170" s="21"/>
      <c r="I170" s="21"/>
      <c r="J170" s="21"/>
      <c r="K170" s="21"/>
    </row>
    <row r="171" spans="1:11" s="16" customFormat="1" ht="30" customHeight="1">
      <c r="A171" s="21"/>
      <c r="B171" s="21"/>
      <c r="C171" s="160"/>
      <c r="D171" s="163"/>
      <c r="E171" s="15"/>
      <c r="F171" s="21"/>
      <c r="G171" s="21"/>
      <c r="H171" s="21"/>
      <c r="I171" s="21"/>
      <c r="J171" s="21"/>
      <c r="K171" s="21"/>
    </row>
    <row r="172" spans="1:11" s="16" customFormat="1" ht="30" customHeight="1">
      <c r="A172" s="21"/>
      <c r="B172" s="21"/>
      <c r="C172" s="160"/>
      <c r="D172" s="163"/>
      <c r="E172" s="15"/>
      <c r="F172" s="21"/>
      <c r="G172" s="21"/>
      <c r="H172" s="21"/>
      <c r="I172" s="21"/>
      <c r="J172" s="21"/>
      <c r="K172" s="21"/>
    </row>
    <row r="173" spans="1:11" s="16" customFormat="1" ht="30" customHeight="1">
      <c r="A173" s="21"/>
      <c r="B173" s="21"/>
      <c r="C173" s="160"/>
      <c r="D173" s="163"/>
      <c r="E173" s="15"/>
      <c r="F173" s="21"/>
      <c r="G173" s="21"/>
      <c r="H173" s="21"/>
      <c r="I173" s="21"/>
      <c r="J173" s="21"/>
      <c r="K173" s="21"/>
    </row>
    <row r="174" spans="1:11" s="16" customFormat="1" ht="30" customHeight="1">
      <c r="A174" s="21"/>
      <c r="B174" s="21"/>
      <c r="C174" s="160"/>
      <c r="D174" s="163"/>
      <c r="E174" s="15"/>
      <c r="F174" s="21"/>
      <c r="G174" s="21"/>
      <c r="H174" s="21"/>
      <c r="I174" s="21"/>
      <c r="J174" s="21"/>
      <c r="K174" s="21"/>
    </row>
    <row r="175" spans="1:11" s="16" customFormat="1" ht="30" customHeight="1">
      <c r="A175" s="21"/>
      <c r="B175" s="21"/>
      <c r="C175" s="160"/>
      <c r="D175" s="163"/>
      <c r="E175" s="15"/>
      <c r="F175" s="21"/>
      <c r="G175" s="21"/>
      <c r="H175" s="21"/>
      <c r="I175" s="21"/>
      <c r="J175" s="21"/>
      <c r="K175" s="21"/>
    </row>
    <row r="176" spans="1:11" s="16" customFormat="1" ht="30" customHeight="1">
      <c r="A176" s="21"/>
      <c r="B176" s="21"/>
      <c r="C176" s="160"/>
      <c r="D176" s="163"/>
      <c r="E176" s="15"/>
      <c r="F176" s="21"/>
      <c r="G176" s="21"/>
      <c r="H176" s="21"/>
      <c r="I176" s="21"/>
      <c r="J176" s="21"/>
      <c r="K176" s="21"/>
    </row>
    <row r="177" spans="1:11" s="16" customFormat="1" ht="30" customHeight="1">
      <c r="A177" s="21"/>
      <c r="B177" s="21"/>
      <c r="C177" s="160"/>
      <c r="D177" s="163"/>
      <c r="E177" s="15"/>
      <c r="F177" s="21"/>
      <c r="G177" s="21"/>
      <c r="H177" s="21"/>
      <c r="I177" s="21"/>
      <c r="J177" s="21"/>
      <c r="K177" s="21"/>
    </row>
    <row r="178" spans="1:11" s="16" customFormat="1" ht="30" customHeight="1">
      <c r="A178" s="21"/>
      <c r="B178" s="21"/>
      <c r="C178" s="160"/>
      <c r="D178" s="163"/>
      <c r="E178" s="15"/>
      <c r="F178" s="21"/>
      <c r="G178" s="21"/>
      <c r="H178" s="21"/>
      <c r="I178" s="21"/>
      <c r="J178" s="21"/>
      <c r="K178" s="21"/>
    </row>
    <row r="179" spans="1:11" s="16" customFormat="1" ht="30" customHeight="1">
      <c r="A179" s="21"/>
      <c r="B179" s="21"/>
      <c r="C179" s="160"/>
      <c r="D179" s="163"/>
      <c r="E179" s="15"/>
      <c r="F179" s="21"/>
      <c r="G179" s="21"/>
      <c r="H179" s="21"/>
      <c r="I179" s="21"/>
      <c r="J179" s="21"/>
      <c r="K179" s="21"/>
    </row>
    <row r="180" spans="1:11" s="16" customFormat="1" ht="30" customHeight="1">
      <c r="A180" s="21"/>
      <c r="B180" s="21"/>
      <c r="C180" s="160"/>
      <c r="D180" s="163"/>
      <c r="E180" s="15"/>
      <c r="F180" s="21"/>
      <c r="G180" s="21"/>
      <c r="H180" s="21"/>
      <c r="I180" s="21"/>
      <c r="J180" s="21"/>
      <c r="K180" s="21"/>
    </row>
    <row r="181" spans="1:11" s="16" customFormat="1" ht="30" customHeight="1">
      <c r="A181" s="21"/>
      <c r="B181" s="21"/>
      <c r="C181" s="160"/>
      <c r="D181" s="163"/>
      <c r="E181" s="15"/>
      <c r="F181" s="21"/>
      <c r="G181" s="21"/>
      <c r="H181" s="21"/>
      <c r="I181" s="21"/>
      <c r="J181" s="21"/>
      <c r="K181" s="21"/>
    </row>
    <row r="182" spans="1:11" s="16" customFormat="1" ht="30" customHeight="1">
      <c r="A182" s="21"/>
      <c r="B182" s="21"/>
      <c r="C182" s="160"/>
      <c r="D182" s="163"/>
      <c r="E182" s="15"/>
      <c r="F182" s="21"/>
      <c r="G182" s="21"/>
      <c r="H182" s="21"/>
      <c r="I182" s="21"/>
      <c r="J182" s="21"/>
      <c r="K182" s="21"/>
    </row>
    <row r="183" spans="1:11" s="16" customFormat="1" ht="30" customHeight="1">
      <c r="A183" s="21"/>
      <c r="B183" s="21"/>
      <c r="C183" s="160"/>
      <c r="D183" s="163"/>
      <c r="E183" s="15"/>
      <c r="F183" s="21"/>
      <c r="G183" s="21"/>
      <c r="H183" s="21"/>
      <c r="I183" s="21"/>
      <c r="J183" s="21"/>
      <c r="K183" s="21"/>
    </row>
    <row r="184" spans="1:11" s="16" customFormat="1" ht="30" customHeight="1">
      <c r="A184" s="21"/>
      <c r="B184" s="21"/>
      <c r="C184" s="160"/>
      <c r="D184" s="163"/>
      <c r="E184" s="15"/>
      <c r="F184" s="21"/>
      <c r="G184" s="21"/>
      <c r="H184" s="21"/>
      <c r="I184" s="21"/>
      <c r="J184" s="21"/>
      <c r="K184" s="21"/>
    </row>
    <row r="185" spans="1:11" s="16" customFormat="1" ht="30" customHeight="1">
      <c r="A185" s="21"/>
      <c r="B185" s="21"/>
      <c r="C185" s="160"/>
      <c r="D185" s="163"/>
      <c r="E185" s="15"/>
      <c r="F185" s="21"/>
      <c r="G185" s="21"/>
      <c r="H185" s="21"/>
      <c r="I185" s="21"/>
      <c r="J185" s="21"/>
      <c r="K185" s="21"/>
    </row>
    <row r="186" spans="1:11" s="16" customFormat="1" ht="30" customHeight="1">
      <c r="A186" s="21"/>
      <c r="B186" s="21"/>
      <c r="C186" s="160"/>
      <c r="D186" s="163"/>
      <c r="E186" s="15"/>
      <c r="F186" s="21"/>
      <c r="G186" s="21"/>
      <c r="H186" s="21"/>
      <c r="I186" s="21"/>
      <c r="J186" s="21"/>
      <c r="K186" s="21"/>
    </row>
    <row r="187" spans="1:11" s="16" customFormat="1" ht="30" customHeight="1">
      <c r="A187" s="21"/>
      <c r="B187" s="21"/>
      <c r="C187" s="160"/>
      <c r="D187" s="163"/>
      <c r="E187" s="15"/>
      <c r="F187" s="21"/>
      <c r="G187" s="21"/>
      <c r="H187" s="21"/>
      <c r="I187" s="21"/>
      <c r="J187" s="21"/>
      <c r="K187" s="21"/>
    </row>
    <row r="188" spans="1:11" s="16" customFormat="1" ht="30" customHeight="1">
      <c r="A188" s="21"/>
      <c r="B188" s="21"/>
      <c r="C188" s="160"/>
      <c r="D188" s="163"/>
      <c r="E188" s="15"/>
      <c r="F188" s="21"/>
      <c r="G188" s="21"/>
      <c r="H188" s="21"/>
      <c r="I188" s="21"/>
      <c r="J188" s="21"/>
      <c r="K188" s="21"/>
    </row>
    <row r="189" spans="1:11" s="16" customFormat="1" ht="30" customHeight="1">
      <c r="A189" s="21"/>
      <c r="B189" s="21"/>
      <c r="C189" s="160"/>
      <c r="D189" s="163"/>
      <c r="E189" s="15"/>
      <c r="F189" s="21"/>
      <c r="G189" s="21"/>
      <c r="H189" s="21"/>
      <c r="I189" s="21"/>
      <c r="J189" s="21"/>
      <c r="K189" s="21"/>
    </row>
    <row r="190" spans="1:11" s="16" customFormat="1" ht="30" customHeight="1">
      <c r="A190" s="21"/>
      <c r="B190" s="21"/>
      <c r="C190" s="160"/>
      <c r="D190" s="163"/>
      <c r="E190" s="15"/>
      <c r="F190" s="21"/>
      <c r="G190" s="21"/>
      <c r="H190" s="21"/>
      <c r="I190" s="21"/>
      <c r="J190" s="21"/>
      <c r="K190" s="21"/>
    </row>
    <row r="191" spans="1:11" s="16" customFormat="1" ht="30" customHeight="1">
      <c r="A191" s="21"/>
      <c r="B191" s="21"/>
      <c r="C191" s="160"/>
      <c r="D191" s="163"/>
      <c r="E191" s="15"/>
      <c r="F191" s="21"/>
      <c r="G191" s="21"/>
      <c r="H191" s="21"/>
      <c r="I191" s="21"/>
      <c r="J191" s="21"/>
      <c r="K191" s="21"/>
    </row>
    <row r="192" spans="1:11" s="16" customFormat="1" ht="30" customHeight="1">
      <c r="A192" s="21"/>
      <c r="B192" s="21"/>
      <c r="C192" s="160"/>
      <c r="D192" s="163"/>
      <c r="E192" s="15"/>
      <c r="F192" s="21"/>
      <c r="G192" s="21"/>
      <c r="H192" s="21"/>
      <c r="I192" s="21"/>
      <c r="J192" s="21"/>
      <c r="K192" s="21"/>
    </row>
    <row r="193" spans="1:11" s="16" customFormat="1" ht="30" customHeight="1">
      <c r="A193" s="21"/>
      <c r="B193" s="21"/>
      <c r="C193" s="160"/>
      <c r="D193" s="163"/>
      <c r="E193" s="15"/>
      <c r="F193" s="21"/>
      <c r="G193" s="21"/>
      <c r="H193" s="21"/>
      <c r="I193" s="21"/>
      <c r="J193" s="21"/>
      <c r="K193" s="21"/>
    </row>
    <row r="194" spans="1:11" s="16" customFormat="1" ht="30" customHeight="1">
      <c r="A194" s="21"/>
      <c r="B194" s="21"/>
      <c r="C194" s="160"/>
      <c r="D194" s="163"/>
      <c r="E194" s="15"/>
      <c r="F194" s="21"/>
      <c r="G194" s="21"/>
      <c r="H194" s="21"/>
      <c r="I194" s="21"/>
      <c r="J194" s="21"/>
      <c r="K194" s="21"/>
    </row>
    <row r="195" spans="1:11" s="16" customFormat="1" ht="30" customHeight="1">
      <c r="A195" s="21"/>
      <c r="B195" s="21"/>
      <c r="C195" s="160"/>
      <c r="D195" s="163"/>
      <c r="E195" s="15"/>
      <c r="F195" s="21"/>
      <c r="G195" s="21"/>
      <c r="H195" s="21"/>
      <c r="I195" s="21"/>
      <c r="J195" s="21"/>
      <c r="K195" s="21"/>
    </row>
    <row r="196" spans="1:11" s="16" customFormat="1" ht="30" customHeight="1">
      <c r="A196" s="21"/>
      <c r="B196" s="21"/>
      <c r="C196" s="160"/>
      <c r="D196" s="163"/>
      <c r="E196" s="15"/>
      <c r="F196" s="21"/>
      <c r="G196" s="21"/>
      <c r="H196" s="21"/>
      <c r="I196" s="21"/>
      <c r="J196" s="21"/>
      <c r="K196" s="21"/>
    </row>
    <row r="197" spans="1:11" s="16" customFormat="1" ht="30" customHeight="1">
      <c r="A197" s="21"/>
      <c r="B197" s="21"/>
      <c r="C197" s="160"/>
      <c r="D197" s="163"/>
      <c r="E197" s="15"/>
      <c r="F197" s="21"/>
      <c r="G197" s="21"/>
      <c r="H197" s="21"/>
      <c r="I197" s="21"/>
      <c r="J197" s="21"/>
      <c r="K197" s="21"/>
    </row>
    <row r="198" spans="1:11" s="16" customFormat="1" ht="30" customHeight="1">
      <c r="A198" s="21"/>
      <c r="B198" s="21"/>
      <c r="C198" s="160"/>
      <c r="D198" s="163"/>
      <c r="E198" s="15"/>
      <c r="F198" s="21"/>
      <c r="G198" s="21"/>
      <c r="H198" s="21"/>
      <c r="I198" s="21"/>
      <c r="J198" s="21"/>
      <c r="K198" s="21"/>
    </row>
    <row r="199" spans="1:11" s="16" customFormat="1" ht="30" customHeight="1">
      <c r="A199" s="21"/>
      <c r="B199" s="21"/>
      <c r="C199" s="160"/>
      <c r="D199" s="163"/>
      <c r="E199" s="15"/>
      <c r="F199" s="21"/>
      <c r="G199" s="21"/>
      <c r="H199" s="21"/>
      <c r="I199" s="21"/>
      <c r="J199" s="21"/>
      <c r="K199" s="21"/>
    </row>
    <row r="200" spans="1:11" s="16" customFormat="1" ht="30" customHeight="1">
      <c r="A200" s="21"/>
      <c r="B200" s="21"/>
      <c r="C200" s="160"/>
      <c r="D200" s="163"/>
      <c r="E200" s="15"/>
      <c r="F200" s="21"/>
      <c r="G200" s="21"/>
      <c r="H200" s="21"/>
      <c r="I200" s="21"/>
      <c r="J200" s="21"/>
      <c r="K200" s="21"/>
    </row>
    <row r="201" spans="1:11" s="16" customFormat="1" ht="30" customHeight="1">
      <c r="A201" s="21"/>
      <c r="B201" s="21"/>
      <c r="C201" s="160"/>
      <c r="D201" s="163"/>
      <c r="E201" s="15"/>
      <c r="F201" s="21"/>
      <c r="G201" s="21"/>
      <c r="H201" s="21"/>
      <c r="I201" s="21"/>
      <c r="J201" s="21"/>
      <c r="K201" s="21"/>
    </row>
    <row r="202" spans="1:11" s="16" customFormat="1" ht="30" customHeight="1">
      <c r="A202" s="21"/>
      <c r="B202" s="21"/>
      <c r="C202" s="160"/>
      <c r="D202" s="163"/>
      <c r="E202" s="15"/>
      <c r="F202" s="21"/>
      <c r="G202" s="21"/>
      <c r="H202" s="21"/>
      <c r="I202" s="21"/>
      <c r="J202" s="21"/>
      <c r="K202" s="21"/>
    </row>
    <row r="203" spans="1:11" s="16" customFormat="1" ht="30" customHeight="1">
      <c r="A203" s="21"/>
      <c r="B203" s="21"/>
      <c r="C203" s="160"/>
      <c r="D203" s="163"/>
      <c r="E203" s="15"/>
      <c r="F203" s="21"/>
      <c r="G203" s="21"/>
      <c r="H203" s="21"/>
      <c r="I203" s="21"/>
      <c r="J203" s="21"/>
      <c r="K203" s="21"/>
    </row>
    <row r="204" spans="1:11" s="16" customFormat="1" ht="30" customHeight="1">
      <c r="A204" s="21"/>
      <c r="B204" s="21"/>
      <c r="C204" s="160"/>
      <c r="D204" s="163"/>
      <c r="E204" s="15"/>
      <c r="F204" s="21"/>
      <c r="G204" s="21"/>
      <c r="H204" s="21"/>
      <c r="I204" s="21"/>
      <c r="J204" s="21"/>
      <c r="K204" s="21"/>
    </row>
    <row r="205" spans="1:11" s="16" customFormat="1" ht="30" customHeight="1">
      <c r="A205" s="21"/>
      <c r="B205" s="21"/>
      <c r="C205" s="160"/>
      <c r="D205" s="163"/>
      <c r="E205" s="15"/>
      <c r="F205" s="21"/>
      <c r="G205" s="21"/>
      <c r="H205" s="21"/>
      <c r="I205" s="21"/>
      <c r="J205" s="21"/>
      <c r="K205" s="21"/>
    </row>
    <row r="206" spans="1:11" s="16" customFormat="1" ht="30" customHeight="1">
      <c r="A206" s="21"/>
      <c r="B206" s="21"/>
      <c r="C206" s="160"/>
      <c r="D206" s="163"/>
      <c r="E206" s="15"/>
      <c r="F206" s="21"/>
      <c r="G206" s="21"/>
      <c r="H206" s="21"/>
      <c r="I206" s="21"/>
      <c r="J206" s="21"/>
      <c r="K206" s="21"/>
    </row>
  </sheetData>
  <sheetProtection autoFilter="0"/>
  <autoFilter ref="C5:E5" xr:uid="{4490B9E8-7B3F-461B-A65D-2B5F1159C3C9}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/>
  <dimension ref="A1:Y3005"/>
  <sheetViews>
    <sheetView showGridLines="0" showRowColHeaders="0" zoomScaleNormal="100" zoomScalePageLayoutView="80" workbookViewId="0">
      <pane ySplit="5" topLeftCell="A15" activePane="bottomLeft" state="frozen"/>
      <selection activeCell="D15" sqref="D15"/>
      <selection pane="bottomLeft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12.296875" style="198" customWidth="1"/>
    <col min="4" max="4" width="19.796875" style="198" customWidth="1"/>
    <col min="5" max="5" width="12.296875" style="91" customWidth="1"/>
    <col min="6" max="6" width="12.296875" style="198" customWidth="1"/>
    <col min="7" max="7" width="13.59765625" style="198" customWidth="1"/>
    <col min="8" max="8" width="12.296875" style="198" customWidth="1"/>
    <col min="9" max="9" width="8.69921875" style="198" customWidth="1"/>
    <col min="10" max="10" width="17.69921875" style="198" customWidth="1"/>
    <col min="11" max="11" width="10" style="198" customWidth="1"/>
    <col min="12" max="12" width="10.296875" style="198" customWidth="1"/>
    <col min="13" max="13" width="14" style="91" customWidth="1"/>
    <col min="14" max="14" width="18" style="198" customWidth="1"/>
    <col min="15" max="15" width="17.796875" style="56" customWidth="1"/>
    <col min="16" max="20" width="10.69921875" style="21" customWidth="1"/>
    <col min="21" max="25" width="10.69921875" style="21" hidden="1" customWidth="1"/>
    <col min="26" max="16384" width="0" style="21" hidden="1"/>
  </cols>
  <sheetData>
    <row r="1" spans="1:20" s="16" customFormat="1" ht="64.5" customHeight="1">
      <c r="A1" s="21"/>
      <c r="B1" s="21"/>
      <c r="C1" s="23"/>
      <c r="D1" s="23"/>
      <c r="E1" s="23"/>
      <c r="F1" s="35"/>
      <c r="G1" s="23"/>
      <c r="H1" s="23"/>
      <c r="I1" s="23"/>
      <c r="J1" s="23"/>
      <c r="K1" s="23"/>
      <c r="L1" s="23"/>
      <c r="M1" s="23"/>
      <c r="N1" s="23"/>
      <c r="O1" s="23"/>
      <c r="P1" s="21"/>
      <c r="Q1" s="21"/>
      <c r="R1" s="21"/>
      <c r="S1" s="21"/>
      <c r="T1" s="21"/>
    </row>
    <row r="2" spans="1:20" s="16" customFormat="1" ht="50.25" customHeight="1">
      <c r="A2" s="76"/>
      <c r="B2" s="76"/>
      <c r="C2" s="95"/>
      <c r="D2" s="77"/>
      <c r="E2" s="77"/>
      <c r="F2" s="77"/>
      <c r="G2" s="77"/>
      <c r="H2" s="77"/>
      <c r="I2" s="77"/>
      <c r="J2" s="77"/>
      <c r="K2" s="77"/>
      <c r="L2" s="78"/>
      <c r="M2" s="78"/>
      <c r="N2" s="78"/>
      <c r="O2" s="78"/>
      <c r="P2" s="76"/>
      <c r="Q2" s="76"/>
      <c r="R2" s="76"/>
      <c r="S2" s="76"/>
      <c r="T2" s="76"/>
    </row>
    <row r="3" spans="1:20" s="16" customFormat="1" ht="44.25" customHeight="1">
      <c r="A3" s="21"/>
      <c r="B3" s="21"/>
      <c r="C3" s="22"/>
      <c r="D3" s="23"/>
      <c r="E3" s="24"/>
      <c r="F3" s="24"/>
      <c r="G3" s="23"/>
      <c r="H3" s="23"/>
      <c r="I3" s="23"/>
      <c r="J3" s="23"/>
      <c r="K3" s="23"/>
      <c r="L3" s="23"/>
      <c r="M3" s="23"/>
      <c r="N3" s="23"/>
      <c r="O3" s="23"/>
      <c r="P3" s="21"/>
      <c r="Q3" s="21"/>
      <c r="R3" s="21"/>
      <c r="S3" s="21"/>
      <c r="T3" s="21"/>
    </row>
    <row r="4" spans="1:20" s="16" customFormat="1" ht="15" customHeight="1" thickBot="1">
      <c r="A4" s="21"/>
      <c r="B4" s="21"/>
      <c r="C4" s="44"/>
      <c r="D4" s="27"/>
      <c r="E4" s="27"/>
      <c r="F4" s="27"/>
      <c r="G4" s="27"/>
      <c r="H4" s="27"/>
      <c r="I4" s="27"/>
      <c r="J4" s="27"/>
      <c r="K4" s="27"/>
      <c r="L4" s="21"/>
      <c r="M4" s="21"/>
      <c r="N4" s="21"/>
      <c r="O4" s="21"/>
      <c r="P4" s="21"/>
      <c r="Q4" s="21"/>
      <c r="R4" s="21"/>
      <c r="S4" s="21"/>
      <c r="T4" s="21"/>
    </row>
    <row r="5" spans="1:20" s="16" customFormat="1" ht="36" customHeight="1" thickTop="1" thickBot="1">
      <c r="A5" s="21"/>
      <c r="B5" s="21"/>
      <c r="C5" s="3" t="s">
        <v>29</v>
      </c>
      <c r="D5" s="3" t="s">
        <v>30</v>
      </c>
      <c r="E5" s="3" t="s">
        <v>23</v>
      </c>
      <c r="F5" s="3" t="s">
        <v>31</v>
      </c>
      <c r="G5" s="2" t="s">
        <v>28</v>
      </c>
      <c r="H5" s="3" t="s">
        <v>32</v>
      </c>
      <c r="I5" s="3" t="s">
        <v>33</v>
      </c>
      <c r="J5" s="3" t="s">
        <v>34</v>
      </c>
      <c r="K5" s="3" t="s">
        <v>81</v>
      </c>
      <c r="L5" s="3" t="s">
        <v>35</v>
      </c>
      <c r="M5" s="3" t="s">
        <v>36</v>
      </c>
      <c r="N5" s="3" t="s">
        <v>38</v>
      </c>
      <c r="O5" s="3" t="s">
        <v>39</v>
      </c>
      <c r="P5" s="21"/>
      <c r="Q5" s="21"/>
      <c r="R5" s="21"/>
      <c r="S5" s="21"/>
      <c r="T5" s="21"/>
    </row>
    <row r="6" spans="1:20" s="16" customFormat="1" ht="30" customHeight="1" thickTop="1">
      <c r="A6" s="21"/>
      <c r="B6" s="21" t="str">
        <f>IF(D6="","",MONTH(C6))</f>
        <v/>
      </c>
      <c r="C6" s="167"/>
      <c r="D6" s="168"/>
      <c r="E6" s="154" t="str">
        <f>IFERROR(VLOOKUP(D6,CADA_PROD!D:H,5,0),"")</f>
        <v/>
      </c>
      <c r="F6" s="169"/>
      <c r="G6" s="170"/>
      <c r="H6" s="14"/>
      <c r="I6" s="171"/>
      <c r="J6" s="14"/>
      <c r="K6" s="131"/>
      <c r="L6" s="131" t="str">
        <f>IF(D6="","",SUMIFS(MOVI_ENTR!I:I,MOVI_ENTR!D:D,D6,MOVI_ENTR!O:O,O6)-SUMIFS(MOVI_SAID!H:H,MOVI_SAID!D:D,D6,MOVI_SAID!L:L,MOVI_ENTR!O6))</f>
        <v/>
      </c>
      <c r="M6" s="173" t="str">
        <f>IF(D6="","",H6*I6)</f>
        <v/>
      </c>
      <c r="N6" s="14"/>
      <c r="O6" s="14"/>
      <c r="P6" s="21"/>
      <c r="Q6" s="21"/>
      <c r="R6" s="21"/>
      <c r="S6" s="21"/>
      <c r="T6" s="21"/>
    </row>
    <row r="7" spans="1:20" s="16" customFormat="1" ht="30" customHeight="1">
      <c r="A7" s="21"/>
      <c r="B7" s="21" t="str">
        <f t="shared" ref="B7:B70" si="0">IF(D7="","",MONTH(C7))</f>
        <v/>
      </c>
      <c r="C7" s="167"/>
      <c r="D7" s="168"/>
      <c r="E7" s="154" t="str">
        <f>IFERROR(VLOOKUP(D7,CADA_PROD!D:H,5,0),"")</f>
        <v/>
      </c>
      <c r="F7" s="169"/>
      <c r="G7" s="170"/>
      <c r="H7" s="14"/>
      <c r="I7" s="171"/>
      <c r="J7" s="14"/>
      <c r="K7" s="131"/>
      <c r="L7" s="131" t="str">
        <f>IF(D7="","",SUMIFS(MOVI_ENTR!I:I,MOVI_ENTR!D:D,D7,MOVI_ENTR!O:O,O7)-SUMIFS(MOVI_SAID!H:H,MOVI_SAID!D:D,D7,MOVI_SAID!L:L,MOVI_ENTR!O7))</f>
        <v/>
      </c>
      <c r="M7" s="173" t="str">
        <f t="shared" ref="M7:M26" si="1">IF(D7="","",H7*I7)</f>
        <v/>
      </c>
      <c r="N7" s="14"/>
      <c r="O7" s="14"/>
      <c r="P7" s="21"/>
      <c r="Q7" s="21"/>
      <c r="R7" s="21"/>
      <c r="S7" s="21"/>
      <c r="T7" s="21"/>
    </row>
    <row r="8" spans="1:20" s="16" customFormat="1" ht="30" customHeight="1">
      <c r="A8" s="21"/>
      <c r="B8" s="21" t="str">
        <f t="shared" si="0"/>
        <v/>
      </c>
      <c r="C8" s="174"/>
      <c r="D8" s="168"/>
      <c r="E8" s="154" t="str">
        <f>IFERROR(VLOOKUP(D8,CADA_PROD!D:H,5,0),"")</f>
        <v/>
      </c>
      <c r="F8" s="169"/>
      <c r="G8" s="170"/>
      <c r="H8" s="14"/>
      <c r="I8" s="171"/>
      <c r="J8" s="14"/>
      <c r="K8" s="131"/>
      <c r="L8" s="131" t="str">
        <f>IF(D8="","",SUMIFS(MOVI_ENTR!I:I,MOVI_ENTR!D:D,D8,MOVI_ENTR!O:O,O8)-SUMIFS(MOVI_SAID!H:H,MOVI_SAID!D:D,D8,MOVI_SAID!L:L,MOVI_ENTR!O8))</f>
        <v/>
      </c>
      <c r="M8" s="173" t="str">
        <f t="shared" si="1"/>
        <v/>
      </c>
      <c r="N8" s="14"/>
      <c r="O8" s="14"/>
      <c r="P8" s="21"/>
      <c r="Q8" s="21"/>
      <c r="R8" s="21"/>
      <c r="S8" s="21"/>
      <c r="T8" s="21"/>
    </row>
    <row r="9" spans="1:20" s="16" customFormat="1" ht="30" customHeight="1">
      <c r="A9" s="21"/>
      <c r="B9" s="21" t="str">
        <f t="shared" si="0"/>
        <v/>
      </c>
      <c r="C9" s="167"/>
      <c r="D9" s="168"/>
      <c r="E9" s="154" t="str">
        <f>IFERROR(VLOOKUP(D9,CADA_PROD!D:H,5,0),"")</f>
        <v/>
      </c>
      <c r="F9" s="169"/>
      <c r="G9" s="170"/>
      <c r="H9" s="14"/>
      <c r="I9" s="171"/>
      <c r="J9" s="14"/>
      <c r="K9" s="131"/>
      <c r="L9" s="131" t="str">
        <f>IF(D9="","",SUMIFS(MOVI_ENTR!I:I,MOVI_ENTR!D:D,D9,MOVI_ENTR!O:O,O9)-SUMIFS(MOVI_SAID!H:H,MOVI_SAID!D:D,D9,MOVI_SAID!L:L,MOVI_ENTR!O9))</f>
        <v/>
      </c>
      <c r="M9" s="173" t="str">
        <f t="shared" si="1"/>
        <v/>
      </c>
      <c r="N9" s="14"/>
      <c r="O9" s="14"/>
      <c r="P9" s="21"/>
      <c r="Q9" s="21"/>
      <c r="R9" s="21"/>
      <c r="S9" s="21"/>
      <c r="T9" s="21"/>
    </row>
    <row r="10" spans="1:20" s="16" customFormat="1" ht="30" customHeight="1">
      <c r="A10" s="21"/>
      <c r="B10" s="21" t="str">
        <f t="shared" si="0"/>
        <v/>
      </c>
      <c r="C10" s="167"/>
      <c r="D10" s="168"/>
      <c r="E10" s="154" t="str">
        <f>IFERROR(VLOOKUP(D10,CADA_PROD!D:H,5,0),"")</f>
        <v/>
      </c>
      <c r="F10" s="169"/>
      <c r="G10" s="170"/>
      <c r="H10" s="14"/>
      <c r="I10" s="171"/>
      <c r="J10" s="14"/>
      <c r="K10" s="131"/>
      <c r="L10" s="131" t="str">
        <f>IF(D10="","",SUMIFS(MOVI_ENTR!I:I,MOVI_ENTR!D:D,D10,MOVI_ENTR!O:O,O10)-SUMIFS(MOVI_SAID!H:H,MOVI_SAID!D:D,D10,MOVI_SAID!L:L,MOVI_ENTR!O10))</f>
        <v/>
      </c>
      <c r="M10" s="173" t="str">
        <f t="shared" si="1"/>
        <v/>
      </c>
      <c r="N10" s="14"/>
      <c r="O10" s="14"/>
      <c r="P10" s="21"/>
      <c r="Q10" s="21"/>
      <c r="R10" s="21"/>
      <c r="S10" s="21"/>
      <c r="T10" s="21"/>
    </row>
    <row r="11" spans="1:20" s="16" customFormat="1" ht="30" customHeight="1">
      <c r="A11" s="21"/>
      <c r="B11" s="21" t="str">
        <f t="shared" si="0"/>
        <v/>
      </c>
      <c r="C11" s="196"/>
      <c r="D11" s="168"/>
      <c r="E11" s="154" t="str">
        <f>IFERROR(VLOOKUP(D11,CADA_PROD!D:H,5,0),"")</f>
        <v/>
      </c>
      <c r="F11" s="169"/>
      <c r="G11" s="170"/>
      <c r="H11" s="14"/>
      <c r="I11" s="171"/>
      <c r="J11" s="14"/>
      <c r="K11" s="131"/>
      <c r="L11" s="131" t="str">
        <f>IF(D11="","",SUMIFS(MOVI_ENTR!I:I,MOVI_ENTR!D:D,D11,MOVI_ENTR!O:O,O11)-SUMIFS(MOVI_SAID!H:H,MOVI_SAID!D:D,D11,MOVI_SAID!L:L,MOVI_ENTR!O11))</f>
        <v/>
      </c>
      <c r="M11" s="173" t="str">
        <f t="shared" si="1"/>
        <v/>
      </c>
      <c r="N11" s="14"/>
      <c r="O11" s="14"/>
      <c r="P11" s="21"/>
      <c r="Q11" s="21"/>
      <c r="R11" s="21"/>
      <c r="S11" s="21"/>
      <c r="T11" s="21"/>
    </row>
    <row r="12" spans="1:20" s="16" customFormat="1" ht="30" customHeight="1">
      <c r="A12" s="21"/>
      <c r="B12" s="21" t="str">
        <f t="shared" si="0"/>
        <v/>
      </c>
      <c r="C12" s="197"/>
      <c r="D12" s="168"/>
      <c r="E12" s="154" t="str">
        <f>IFERROR(VLOOKUP(D12,CADA_PROD!D:H,5,0),"")</f>
        <v/>
      </c>
      <c r="F12" s="169"/>
      <c r="G12" s="170"/>
      <c r="H12" s="14"/>
      <c r="I12" s="171"/>
      <c r="J12" s="14"/>
      <c r="K12" s="131"/>
      <c r="L12" s="131" t="str">
        <f>IF(D12="","",SUMIFS(MOVI_ENTR!I:I,MOVI_ENTR!D:D,D12,MOVI_ENTR!O:O,O12)-SUMIFS(MOVI_SAID!H:H,MOVI_SAID!D:D,D12,MOVI_SAID!L:L,MOVI_ENTR!O12))</f>
        <v/>
      </c>
      <c r="M12" s="173" t="str">
        <f t="shared" si="1"/>
        <v/>
      </c>
      <c r="N12" s="14"/>
      <c r="O12" s="14"/>
      <c r="P12" s="21"/>
      <c r="Q12" s="21"/>
      <c r="R12" s="21"/>
      <c r="S12" s="21"/>
      <c r="T12" s="21"/>
    </row>
    <row r="13" spans="1:20" s="16" customFormat="1" ht="30" customHeight="1">
      <c r="A13" s="21"/>
      <c r="B13" s="21" t="str">
        <f t="shared" si="0"/>
        <v/>
      </c>
      <c r="C13" s="197"/>
      <c r="D13" s="168"/>
      <c r="E13" s="154" t="str">
        <f>IFERROR(VLOOKUP(D13,CADA_PROD!D:H,5,0),"")</f>
        <v/>
      </c>
      <c r="F13" s="169"/>
      <c r="G13" s="170"/>
      <c r="H13" s="14"/>
      <c r="I13" s="171"/>
      <c r="J13" s="14"/>
      <c r="K13" s="131"/>
      <c r="L13" s="131" t="str">
        <f>IF(D13="","",SUMIFS(MOVI_ENTR!I:I,MOVI_ENTR!D:D,D13,MOVI_ENTR!O:O,O13)-SUMIFS(MOVI_SAID!H:H,MOVI_SAID!D:D,D13,MOVI_SAID!L:L,MOVI_ENTR!O13))</f>
        <v/>
      </c>
      <c r="M13" s="173" t="str">
        <f t="shared" si="1"/>
        <v/>
      </c>
      <c r="N13" s="14"/>
      <c r="O13" s="14"/>
      <c r="P13" s="21"/>
      <c r="Q13" s="21"/>
      <c r="R13" s="21"/>
      <c r="S13" s="21"/>
      <c r="T13" s="21"/>
    </row>
    <row r="14" spans="1:20" s="16" customFormat="1" ht="30" customHeight="1">
      <c r="A14" s="21"/>
      <c r="B14" s="21" t="str">
        <f t="shared" si="0"/>
        <v/>
      </c>
      <c r="C14" s="197"/>
      <c r="D14" s="168"/>
      <c r="E14" s="154" t="str">
        <f>IFERROR(VLOOKUP(D14,CADA_PROD!D:H,5,0),"")</f>
        <v/>
      </c>
      <c r="F14" s="169"/>
      <c r="G14" s="170"/>
      <c r="H14" s="14"/>
      <c r="I14" s="171"/>
      <c r="J14" s="14"/>
      <c r="K14" s="131"/>
      <c r="L14" s="131" t="str">
        <f>IF(D14="","",SUMIFS(MOVI_ENTR!I:I,MOVI_ENTR!D:D,D14,MOVI_ENTR!O:O,O14)-SUMIFS(MOVI_SAID!H:H,MOVI_SAID!D:D,D14,MOVI_SAID!L:L,MOVI_ENTR!O14))</f>
        <v/>
      </c>
      <c r="M14" s="173" t="str">
        <f t="shared" si="1"/>
        <v/>
      </c>
      <c r="N14" s="14"/>
      <c r="O14" s="14"/>
      <c r="P14" s="21"/>
      <c r="Q14" s="21"/>
      <c r="R14" s="21"/>
      <c r="S14" s="21"/>
      <c r="T14" s="21"/>
    </row>
    <row r="15" spans="1:20" s="16" customFormat="1" ht="30" customHeight="1">
      <c r="A15" s="21"/>
      <c r="B15" s="21" t="str">
        <f t="shared" si="0"/>
        <v/>
      </c>
      <c r="C15" s="196"/>
      <c r="D15" s="168"/>
      <c r="E15" s="154" t="str">
        <f>IFERROR(VLOOKUP(D15,CADA_PROD!D:H,5,0),"")</f>
        <v/>
      </c>
      <c r="F15" s="169"/>
      <c r="G15" s="170"/>
      <c r="H15" s="14"/>
      <c r="I15" s="171"/>
      <c r="J15" s="14"/>
      <c r="K15" s="131"/>
      <c r="L15" s="131" t="str">
        <f>IF(D15="","",SUMIFS(MOVI_ENTR!I:I,MOVI_ENTR!D:D,D15,MOVI_ENTR!O:O,O15)-SUMIFS(MOVI_SAID!H:H,MOVI_SAID!D:D,D15,MOVI_SAID!L:L,MOVI_ENTR!O15))</f>
        <v/>
      </c>
      <c r="M15" s="173" t="str">
        <f t="shared" si="1"/>
        <v/>
      </c>
      <c r="N15" s="14"/>
      <c r="O15" s="14"/>
      <c r="P15" s="21"/>
      <c r="Q15" s="21"/>
      <c r="R15" s="21"/>
      <c r="S15" s="21"/>
      <c r="T15" s="21"/>
    </row>
    <row r="16" spans="1:20" s="16" customFormat="1" ht="30" customHeight="1">
      <c r="A16" s="21"/>
      <c r="B16" s="21" t="str">
        <f t="shared" si="0"/>
        <v/>
      </c>
      <c r="C16" s="197"/>
      <c r="D16" s="168"/>
      <c r="E16" s="154" t="str">
        <f>IFERROR(VLOOKUP(D16,CADA_PROD!D:H,5,0),"")</f>
        <v/>
      </c>
      <c r="F16" s="169"/>
      <c r="G16" s="170"/>
      <c r="H16" s="14"/>
      <c r="I16" s="171"/>
      <c r="J16" s="14"/>
      <c r="K16" s="131"/>
      <c r="L16" s="131" t="str">
        <f>IF(D16="","",SUMIFS(MOVI_ENTR!I:I,MOVI_ENTR!D:D,D16,MOVI_ENTR!O:O,O16)-SUMIFS(MOVI_SAID!H:H,MOVI_SAID!D:D,D16,MOVI_SAID!L:L,MOVI_ENTR!O16))</f>
        <v/>
      </c>
      <c r="M16" s="173" t="str">
        <f t="shared" si="1"/>
        <v/>
      </c>
      <c r="N16" s="14"/>
      <c r="O16" s="14"/>
      <c r="P16" s="21"/>
      <c r="Q16" s="21"/>
      <c r="R16" s="21"/>
      <c r="S16" s="21"/>
      <c r="T16" s="21"/>
    </row>
    <row r="17" spans="1:20" s="16" customFormat="1" ht="30" customHeight="1">
      <c r="A17" s="21"/>
      <c r="B17" s="21" t="str">
        <f t="shared" si="0"/>
        <v/>
      </c>
      <c r="C17" s="197"/>
      <c r="D17" s="168"/>
      <c r="E17" s="154" t="str">
        <f>IFERROR(VLOOKUP(D17,CADA_PROD!D:H,5,0),"")</f>
        <v/>
      </c>
      <c r="F17" s="169"/>
      <c r="G17" s="170"/>
      <c r="H17" s="14"/>
      <c r="I17" s="171"/>
      <c r="J17" s="14"/>
      <c r="K17" s="131"/>
      <c r="L17" s="131" t="str">
        <f>IF(D17="","",SUMIFS(MOVI_ENTR!I:I,MOVI_ENTR!D:D,D17,MOVI_ENTR!O:O,O17)-SUMIFS(MOVI_SAID!H:H,MOVI_SAID!D:D,D17,MOVI_SAID!L:L,MOVI_ENTR!O17))</f>
        <v/>
      </c>
      <c r="M17" s="173" t="str">
        <f t="shared" si="1"/>
        <v/>
      </c>
      <c r="N17" s="14"/>
      <c r="O17" s="14"/>
      <c r="P17" s="21"/>
      <c r="Q17" s="21"/>
      <c r="R17" s="21"/>
      <c r="S17" s="21"/>
      <c r="T17" s="21"/>
    </row>
    <row r="18" spans="1:20" s="16" customFormat="1" ht="30" customHeight="1">
      <c r="A18" s="21"/>
      <c r="B18" s="21" t="str">
        <f t="shared" si="0"/>
        <v/>
      </c>
      <c r="C18" s="197"/>
      <c r="D18" s="168"/>
      <c r="E18" s="154" t="str">
        <f>IFERROR(VLOOKUP(D18,CADA_PROD!D:H,5,0),"")</f>
        <v/>
      </c>
      <c r="F18" s="169"/>
      <c r="G18" s="170"/>
      <c r="H18" s="14"/>
      <c r="I18" s="171"/>
      <c r="J18" s="14"/>
      <c r="K18" s="131"/>
      <c r="L18" s="131" t="str">
        <f>IF(D18="","",SUMIFS(MOVI_ENTR!I:I,MOVI_ENTR!D:D,D18,MOVI_ENTR!O:O,O18)-SUMIFS(MOVI_SAID!H:H,MOVI_SAID!D:D,D18,MOVI_SAID!L:L,MOVI_ENTR!O18))</f>
        <v/>
      </c>
      <c r="M18" s="173" t="str">
        <f t="shared" si="1"/>
        <v/>
      </c>
      <c r="N18" s="14"/>
      <c r="O18" s="14"/>
      <c r="P18" s="21"/>
      <c r="Q18" s="21"/>
      <c r="R18" s="21"/>
      <c r="S18" s="21"/>
      <c r="T18" s="21"/>
    </row>
    <row r="19" spans="1:20" s="16" customFormat="1" ht="30" customHeight="1">
      <c r="A19" s="21"/>
      <c r="B19" s="21" t="str">
        <f t="shared" si="0"/>
        <v/>
      </c>
      <c r="C19" s="197"/>
      <c r="D19" s="168"/>
      <c r="E19" s="154" t="str">
        <f>IFERROR(VLOOKUP(D19,CADA_PROD!D:H,5,0),"")</f>
        <v/>
      </c>
      <c r="F19" s="169"/>
      <c r="G19" s="170"/>
      <c r="H19" s="14"/>
      <c r="I19" s="171"/>
      <c r="J19" s="14"/>
      <c r="K19" s="131"/>
      <c r="L19" s="131" t="str">
        <f>IF(D19="","",SUMIFS(MOVI_ENTR!I:I,MOVI_ENTR!D:D,D19,MOVI_ENTR!O:O,O19)-SUMIFS(MOVI_SAID!H:H,MOVI_SAID!D:D,D19,MOVI_SAID!L:L,MOVI_ENTR!O19))</f>
        <v/>
      </c>
      <c r="M19" s="173" t="str">
        <f t="shared" si="1"/>
        <v/>
      </c>
      <c r="N19" s="14"/>
      <c r="O19" s="14"/>
      <c r="P19" s="21"/>
      <c r="Q19" s="21"/>
      <c r="R19" s="21"/>
      <c r="S19" s="21"/>
      <c r="T19" s="21"/>
    </row>
    <row r="20" spans="1:20" s="16" customFormat="1" ht="30" customHeight="1">
      <c r="A20" s="21"/>
      <c r="B20" s="21" t="str">
        <f t="shared" si="0"/>
        <v/>
      </c>
      <c r="C20" s="197"/>
      <c r="D20" s="168"/>
      <c r="E20" s="154" t="str">
        <f>IFERROR(VLOOKUP(D20,CADA_PROD!D:H,5,0),"")</f>
        <v/>
      </c>
      <c r="F20" s="169"/>
      <c r="G20" s="170"/>
      <c r="H20" s="14"/>
      <c r="I20" s="171"/>
      <c r="J20" s="14"/>
      <c r="K20" s="131"/>
      <c r="L20" s="131" t="str">
        <f>IF(D20="","",SUMIFS(MOVI_ENTR!I:I,MOVI_ENTR!D:D,D20,MOVI_ENTR!O:O,O20)-SUMIFS(MOVI_SAID!H:H,MOVI_SAID!D:D,D20,MOVI_SAID!L:L,MOVI_ENTR!O20))</f>
        <v/>
      </c>
      <c r="M20" s="173" t="str">
        <f t="shared" si="1"/>
        <v/>
      </c>
      <c r="N20" s="14"/>
      <c r="O20" s="14"/>
      <c r="P20" s="21"/>
      <c r="Q20" s="21"/>
      <c r="R20" s="21"/>
      <c r="S20" s="21"/>
      <c r="T20" s="21"/>
    </row>
    <row r="21" spans="1:20" s="16" customFormat="1" ht="30" customHeight="1">
      <c r="A21" s="21"/>
      <c r="B21" s="21" t="str">
        <f t="shared" si="0"/>
        <v/>
      </c>
      <c r="C21" s="197"/>
      <c r="D21" s="168"/>
      <c r="E21" s="154" t="str">
        <f>IFERROR(VLOOKUP(D21,CADA_PROD!D:H,5,0),"")</f>
        <v/>
      </c>
      <c r="F21" s="169"/>
      <c r="G21" s="170"/>
      <c r="H21" s="14"/>
      <c r="I21" s="171"/>
      <c r="J21" s="14"/>
      <c r="K21" s="131"/>
      <c r="L21" s="131" t="str">
        <f>IF(D21="","",SUMIFS(MOVI_ENTR!I:I,MOVI_ENTR!D:D,D21,MOVI_ENTR!O:O,O21)-SUMIFS(MOVI_SAID!H:H,MOVI_SAID!D:D,D21,MOVI_SAID!L:L,MOVI_ENTR!O21))</f>
        <v/>
      </c>
      <c r="M21" s="173" t="str">
        <f t="shared" si="1"/>
        <v/>
      </c>
      <c r="N21" s="14"/>
      <c r="O21" s="14"/>
      <c r="P21" s="21"/>
      <c r="Q21" s="21"/>
      <c r="R21" s="21"/>
      <c r="S21" s="21"/>
      <c r="T21" s="21"/>
    </row>
    <row r="22" spans="1:20" s="16" customFormat="1" ht="30" customHeight="1">
      <c r="A22" s="21"/>
      <c r="B22" s="21" t="str">
        <f t="shared" si="0"/>
        <v/>
      </c>
      <c r="C22" s="197"/>
      <c r="D22" s="168"/>
      <c r="E22" s="154" t="str">
        <f>IFERROR(VLOOKUP(D22,CADA_PROD!D:H,5,0),"")</f>
        <v/>
      </c>
      <c r="F22" s="169"/>
      <c r="G22" s="170"/>
      <c r="H22" s="14"/>
      <c r="I22" s="171"/>
      <c r="J22" s="14"/>
      <c r="K22" s="131"/>
      <c r="L22" s="131" t="str">
        <f>IF(D22="","",SUMIFS(MOVI_ENTR!I:I,MOVI_ENTR!D:D,D22,MOVI_ENTR!O:O,O22)-SUMIFS(MOVI_SAID!H:H,MOVI_SAID!D:D,D22,MOVI_SAID!L:L,MOVI_ENTR!O22))</f>
        <v/>
      </c>
      <c r="M22" s="173" t="str">
        <f t="shared" si="1"/>
        <v/>
      </c>
      <c r="N22" s="14"/>
      <c r="O22" s="14"/>
      <c r="P22" s="21"/>
      <c r="Q22" s="21"/>
      <c r="R22" s="21"/>
      <c r="S22" s="21"/>
      <c r="T22" s="21"/>
    </row>
    <row r="23" spans="1:20" s="16" customFormat="1" ht="30" customHeight="1">
      <c r="A23" s="21"/>
      <c r="B23" s="21" t="str">
        <f t="shared" si="0"/>
        <v/>
      </c>
      <c r="C23" s="197"/>
      <c r="D23" s="168"/>
      <c r="E23" s="154" t="str">
        <f>IFERROR(VLOOKUP(D23,CADA_PROD!D:H,5,0),"")</f>
        <v/>
      </c>
      <c r="F23" s="169"/>
      <c r="G23" s="170"/>
      <c r="H23" s="14"/>
      <c r="I23" s="171"/>
      <c r="J23" s="14"/>
      <c r="K23" s="131"/>
      <c r="L23" s="131" t="str">
        <f>IF(D23="","",SUMIFS(MOVI_ENTR!I:I,MOVI_ENTR!D:D,D23,MOVI_ENTR!O:O,O23)-SUMIFS(MOVI_SAID!H:H,MOVI_SAID!D:D,D23,MOVI_SAID!L:L,MOVI_ENTR!O23))</f>
        <v/>
      </c>
      <c r="M23" s="173" t="str">
        <f t="shared" si="1"/>
        <v/>
      </c>
      <c r="N23" s="14"/>
      <c r="O23" s="14"/>
      <c r="P23" s="21"/>
      <c r="Q23" s="21"/>
      <c r="R23" s="21"/>
      <c r="S23" s="21"/>
      <c r="T23" s="21"/>
    </row>
    <row r="24" spans="1:20" s="16" customFormat="1" ht="30" customHeight="1">
      <c r="A24" s="21"/>
      <c r="B24" s="21" t="str">
        <f t="shared" si="0"/>
        <v/>
      </c>
      <c r="C24" s="197"/>
      <c r="D24" s="168"/>
      <c r="E24" s="154" t="str">
        <f>IFERROR(VLOOKUP(D24,CADA_PROD!D:H,5,0),"")</f>
        <v/>
      </c>
      <c r="F24" s="169"/>
      <c r="G24" s="170"/>
      <c r="H24" s="14"/>
      <c r="I24" s="171"/>
      <c r="J24" s="14"/>
      <c r="K24" s="131"/>
      <c r="L24" s="131" t="str">
        <f>IF(D24="","",SUMIFS(MOVI_ENTR!I:I,MOVI_ENTR!D:D,D24,MOVI_ENTR!O:O,O24)-SUMIFS(MOVI_SAID!H:H,MOVI_SAID!D:D,D24,MOVI_SAID!L:L,MOVI_ENTR!O24))</f>
        <v/>
      </c>
      <c r="M24" s="173" t="str">
        <f t="shared" si="1"/>
        <v/>
      </c>
      <c r="N24" s="14"/>
      <c r="O24" s="14"/>
      <c r="P24" s="21"/>
      <c r="Q24" s="21"/>
      <c r="R24" s="21"/>
      <c r="S24" s="21"/>
      <c r="T24" s="21"/>
    </row>
    <row r="25" spans="1:20" s="16" customFormat="1" ht="30" customHeight="1">
      <c r="A25" s="21"/>
      <c r="B25" s="21" t="str">
        <f t="shared" si="0"/>
        <v/>
      </c>
      <c r="C25" s="197"/>
      <c r="D25" s="168"/>
      <c r="E25" s="154" t="str">
        <f>IFERROR(VLOOKUP(D25,CADA_PROD!D:H,5,0),"")</f>
        <v/>
      </c>
      <c r="F25" s="169"/>
      <c r="G25" s="170"/>
      <c r="H25" s="14"/>
      <c r="I25" s="171"/>
      <c r="J25" s="14"/>
      <c r="K25" s="131"/>
      <c r="L25" s="131" t="str">
        <f>IF(D25="","",SUMIFS(MOVI_ENTR!I:I,MOVI_ENTR!D:D,D25,MOVI_ENTR!O:O,O25)-SUMIFS(MOVI_SAID!H:H,MOVI_SAID!D:D,D25,MOVI_SAID!L:L,MOVI_ENTR!O25))</f>
        <v/>
      </c>
      <c r="M25" s="173" t="str">
        <f t="shared" si="1"/>
        <v/>
      </c>
      <c r="N25" s="14"/>
      <c r="O25" s="14"/>
      <c r="P25" s="21"/>
      <c r="Q25" s="21"/>
      <c r="R25" s="21"/>
      <c r="S25" s="21"/>
      <c r="T25" s="21"/>
    </row>
    <row r="26" spans="1:20" s="16" customFormat="1" ht="30" customHeight="1">
      <c r="A26" s="21"/>
      <c r="B26" s="21" t="str">
        <f t="shared" si="0"/>
        <v/>
      </c>
      <c r="C26" s="197"/>
      <c r="D26" s="168"/>
      <c r="E26" s="154" t="str">
        <f>IFERROR(VLOOKUP(D26,CADA_PROD!D:H,5,0),"")</f>
        <v/>
      </c>
      <c r="F26" s="169"/>
      <c r="G26" s="170"/>
      <c r="H26" s="14"/>
      <c r="I26" s="171"/>
      <c r="J26" s="14"/>
      <c r="K26" s="131"/>
      <c r="L26" s="131" t="str">
        <f>IF(D26="","",SUMIFS(MOVI_ENTR!I:I,MOVI_ENTR!D:D,D26,MOVI_ENTR!O:O,O26)-SUMIFS(MOVI_SAID!H:H,MOVI_SAID!D:D,D26,MOVI_SAID!L:L,MOVI_ENTR!O26))</f>
        <v/>
      </c>
      <c r="M26" s="173" t="str">
        <f t="shared" si="1"/>
        <v/>
      </c>
      <c r="N26" s="14"/>
      <c r="O26" s="14"/>
      <c r="P26" s="21"/>
      <c r="Q26" s="21"/>
      <c r="R26" s="21"/>
      <c r="S26" s="21"/>
      <c r="T26" s="21"/>
    </row>
    <row r="27" spans="1:20" s="16" customFormat="1" ht="30" customHeight="1">
      <c r="A27" s="21"/>
      <c r="B27" s="21" t="str">
        <f t="shared" si="0"/>
        <v/>
      </c>
      <c r="C27" s="197"/>
      <c r="D27" s="168"/>
      <c r="E27" s="154" t="str">
        <f>IFERROR(VLOOKUP(D27,CADA_PROD!D:H,5,0),"")</f>
        <v/>
      </c>
      <c r="F27" s="169"/>
      <c r="G27" s="170"/>
      <c r="H27" s="14"/>
      <c r="I27" s="171"/>
      <c r="J27" s="14"/>
      <c r="K27" s="131"/>
      <c r="L27" s="131" t="str">
        <f>IF(D27="","",SUMIFS(MOVI_ENTR!I:I,MOVI_ENTR!D:D,D27,MOVI_ENTR!O:O,O27)-SUMIFS(MOVI_SAID!H:H,MOVI_SAID!D:D,D27,MOVI_SAID!L:L,MOVI_ENTR!O27))</f>
        <v/>
      </c>
      <c r="M27" s="173" t="str">
        <f t="shared" ref="M27:M90" si="2">IF(D27="","",H27*I27)</f>
        <v/>
      </c>
      <c r="N27" s="14"/>
      <c r="O27" s="14"/>
      <c r="P27" s="21"/>
      <c r="Q27" s="21"/>
      <c r="R27" s="21"/>
      <c r="S27" s="21"/>
      <c r="T27" s="21"/>
    </row>
    <row r="28" spans="1:20" s="16" customFormat="1" ht="30" customHeight="1">
      <c r="A28" s="21"/>
      <c r="B28" s="21" t="str">
        <f t="shared" si="0"/>
        <v/>
      </c>
      <c r="C28" s="197"/>
      <c r="D28" s="168"/>
      <c r="E28" s="154" t="str">
        <f>IFERROR(VLOOKUP(D28,CADA_PROD!D:H,5,0),"")</f>
        <v/>
      </c>
      <c r="F28" s="169"/>
      <c r="G28" s="170"/>
      <c r="H28" s="14"/>
      <c r="I28" s="171"/>
      <c r="J28" s="14"/>
      <c r="K28" s="131"/>
      <c r="L28" s="131" t="str">
        <f>IF(D28="","",SUMIFS(MOVI_ENTR!I:I,MOVI_ENTR!D:D,D28,MOVI_ENTR!O:O,O28)-SUMIFS(MOVI_SAID!H:H,MOVI_SAID!D:D,D28,MOVI_SAID!L:L,MOVI_ENTR!O28))</f>
        <v/>
      </c>
      <c r="M28" s="173" t="str">
        <f t="shared" si="2"/>
        <v/>
      </c>
      <c r="N28" s="14"/>
      <c r="O28" s="14"/>
      <c r="P28" s="21"/>
      <c r="Q28" s="21"/>
      <c r="R28" s="21"/>
      <c r="S28" s="21"/>
      <c r="T28" s="21"/>
    </row>
    <row r="29" spans="1:20" s="16" customFormat="1" ht="30" customHeight="1">
      <c r="A29" s="21"/>
      <c r="B29" s="21" t="str">
        <f t="shared" si="0"/>
        <v/>
      </c>
      <c r="C29" s="197"/>
      <c r="D29" s="168"/>
      <c r="E29" s="154" t="str">
        <f>IFERROR(VLOOKUP(D29,CADA_PROD!D:H,5,0),"")</f>
        <v/>
      </c>
      <c r="F29" s="169"/>
      <c r="G29" s="170"/>
      <c r="H29" s="14"/>
      <c r="I29" s="171"/>
      <c r="J29" s="14"/>
      <c r="K29" s="131"/>
      <c r="L29" s="131" t="str">
        <f>IF(D29="","",SUMIFS(MOVI_ENTR!I:I,MOVI_ENTR!D:D,D29,MOVI_ENTR!O:O,O29)-SUMIFS(MOVI_SAID!H:H,MOVI_SAID!D:D,D29,MOVI_SAID!L:L,MOVI_ENTR!O29))</f>
        <v/>
      </c>
      <c r="M29" s="173" t="str">
        <f t="shared" si="2"/>
        <v/>
      </c>
      <c r="N29" s="14"/>
      <c r="O29" s="14"/>
      <c r="P29" s="21"/>
      <c r="Q29" s="21"/>
      <c r="R29" s="21"/>
      <c r="S29" s="21"/>
      <c r="T29" s="21"/>
    </row>
    <row r="30" spans="1:20" s="16" customFormat="1" ht="30" customHeight="1">
      <c r="A30" s="21"/>
      <c r="B30" s="21" t="str">
        <f t="shared" si="0"/>
        <v/>
      </c>
      <c r="C30" s="197"/>
      <c r="D30" s="168"/>
      <c r="E30" s="154" t="str">
        <f>IFERROR(VLOOKUP(D30,CADA_PROD!D:H,5,0),"")</f>
        <v/>
      </c>
      <c r="F30" s="169"/>
      <c r="G30" s="170"/>
      <c r="H30" s="14"/>
      <c r="I30" s="171"/>
      <c r="J30" s="14"/>
      <c r="K30" s="131"/>
      <c r="L30" s="131" t="str">
        <f>IF(D30="","",SUMIFS(MOVI_ENTR!I:I,MOVI_ENTR!D:D,D30,MOVI_ENTR!O:O,O30)-SUMIFS(MOVI_SAID!H:H,MOVI_SAID!D:D,D30,MOVI_SAID!L:L,MOVI_ENTR!O30))</f>
        <v/>
      </c>
      <c r="M30" s="173" t="str">
        <f t="shared" si="2"/>
        <v/>
      </c>
      <c r="N30" s="14"/>
      <c r="O30" s="14"/>
      <c r="P30" s="21"/>
      <c r="Q30" s="21"/>
      <c r="R30" s="21"/>
      <c r="S30" s="21"/>
      <c r="T30" s="21"/>
    </row>
    <row r="31" spans="1:20" s="16" customFormat="1" ht="30" customHeight="1">
      <c r="A31" s="21"/>
      <c r="B31" s="21" t="str">
        <f t="shared" si="0"/>
        <v/>
      </c>
      <c r="C31" s="197"/>
      <c r="D31" s="168"/>
      <c r="E31" s="154" t="str">
        <f>IFERROR(VLOOKUP(D31,CADA_PROD!D:H,5,0),"")</f>
        <v/>
      </c>
      <c r="F31" s="169"/>
      <c r="G31" s="170"/>
      <c r="H31" s="14"/>
      <c r="I31" s="171"/>
      <c r="J31" s="14"/>
      <c r="K31" s="131"/>
      <c r="L31" s="131" t="str">
        <f>IF(D31="","",SUMIFS(MOVI_ENTR!I:I,MOVI_ENTR!D:D,D31,MOVI_ENTR!O:O,O31)-SUMIFS(MOVI_SAID!H:H,MOVI_SAID!D:D,D31,MOVI_SAID!L:L,MOVI_ENTR!O31))</f>
        <v/>
      </c>
      <c r="M31" s="173" t="str">
        <f t="shared" si="2"/>
        <v/>
      </c>
      <c r="N31" s="14"/>
      <c r="O31" s="14"/>
      <c r="P31" s="21"/>
      <c r="Q31" s="21"/>
      <c r="R31" s="21"/>
      <c r="S31" s="21"/>
      <c r="T31" s="21"/>
    </row>
    <row r="32" spans="1:20" s="16" customFormat="1" ht="30" customHeight="1">
      <c r="A32" s="21"/>
      <c r="B32" s="21" t="str">
        <f t="shared" si="0"/>
        <v/>
      </c>
      <c r="C32" s="197"/>
      <c r="D32" s="168"/>
      <c r="E32" s="154" t="str">
        <f>IFERROR(VLOOKUP(D32,CADA_PROD!D:H,5,0),"")</f>
        <v/>
      </c>
      <c r="F32" s="169"/>
      <c r="G32" s="170"/>
      <c r="H32" s="14"/>
      <c r="I32" s="171"/>
      <c r="J32" s="14"/>
      <c r="K32" s="131"/>
      <c r="L32" s="131" t="str">
        <f>IF(D32="","",SUMIFS(MOVI_ENTR!I:I,MOVI_ENTR!D:D,D32,MOVI_ENTR!O:O,O32)-SUMIFS(MOVI_SAID!H:H,MOVI_SAID!D:D,D32,MOVI_SAID!L:L,MOVI_ENTR!O32))</f>
        <v/>
      </c>
      <c r="M32" s="173" t="str">
        <f t="shared" si="2"/>
        <v/>
      </c>
      <c r="N32" s="14"/>
      <c r="O32" s="14"/>
      <c r="P32" s="21"/>
      <c r="Q32" s="21"/>
      <c r="R32" s="21"/>
      <c r="S32" s="21"/>
      <c r="T32" s="21"/>
    </row>
    <row r="33" spans="1:20" s="16" customFormat="1" ht="30" customHeight="1">
      <c r="A33" s="21"/>
      <c r="B33" s="21" t="str">
        <f t="shared" si="0"/>
        <v/>
      </c>
      <c r="C33" s="197"/>
      <c r="D33" s="168"/>
      <c r="E33" s="154" t="str">
        <f>IFERROR(VLOOKUP(D33,CADA_PROD!D:H,5,0),"")</f>
        <v/>
      </c>
      <c r="F33" s="169"/>
      <c r="G33" s="170"/>
      <c r="H33" s="14"/>
      <c r="I33" s="171"/>
      <c r="J33" s="14"/>
      <c r="K33" s="131"/>
      <c r="L33" s="131" t="str">
        <f>IF(D33="","",SUMIFS(MOVI_ENTR!I:I,MOVI_ENTR!D:D,D33,MOVI_ENTR!O:O,O33)-SUMIFS(MOVI_SAID!H:H,MOVI_SAID!D:D,D33,MOVI_SAID!L:L,MOVI_ENTR!O33))</f>
        <v/>
      </c>
      <c r="M33" s="173" t="str">
        <f t="shared" si="2"/>
        <v/>
      </c>
      <c r="N33" s="14"/>
      <c r="O33" s="14"/>
      <c r="P33" s="21"/>
      <c r="Q33" s="21"/>
      <c r="R33" s="21"/>
      <c r="S33" s="21"/>
      <c r="T33" s="21"/>
    </row>
    <row r="34" spans="1:20" s="16" customFormat="1" ht="30" customHeight="1">
      <c r="A34" s="21"/>
      <c r="B34" s="21" t="str">
        <f t="shared" si="0"/>
        <v/>
      </c>
      <c r="C34" s="197"/>
      <c r="D34" s="168"/>
      <c r="E34" s="154" t="str">
        <f>IFERROR(VLOOKUP(D34,CADA_PROD!D:H,5,0),"")</f>
        <v/>
      </c>
      <c r="F34" s="169"/>
      <c r="G34" s="170"/>
      <c r="H34" s="14"/>
      <c r="I34" s="171"/>
      <c r="J34" s="14"/>
      <c r="K34" s="131"/>
      <c r="L34" s="131" t="str">
        <f>IF(D34="","",SUMIFS(MOVI_ENTR!I:I,MOVI_ENTR!D:D,D34,MOVI_ENTR!O:O,O34)-SUMIFS(MOVI_SAID!H:H,MOVI_SAID!D:D,D34,MOVI_SAID!L:L,MOVI_ENTR!O34))</f>
        <v/>
      </c>
      <c r="M34" s="173" t="str">
        <f t="shared" si="2"/>
        <v/>
      </c>
      <c r="N34" s="14"/>
      <c r="O34" s="14"/>
      <c r="P34" s="21"/>
      <c r="Q34" s="21"/>
      <c r="R34" s="21"/>
      <c r="S34" s="21"/>
      <c r="T34" s="21"/>
    </row>
    <row r="35" spans="1:20" s="16" customFormat="1" ht="30" customHeight="1">
      <c r="A35" s="21"/>
      <c r="B35" s="21" t="str">
        <f t="shared" si="0"/>
        <v/>
      </c>
      <c r="C35" s="197"/>
      <c r="D35" s="168"/>
      <c r="E35" s="154" t="str">
        <f>IFERROR(VLOOKUP(D35,CADA_PROD!D:H,5,0),"")</f>
        <v/>
      </c>
      <c r="F35" s="169"/>
      <c r="G35" s="170"/>
      <c r="H35" s="14"/>
      <c r="I35" s="171"/>
      <c r="J35" s="14"/>
      <c r="K35" s="131"/>
      <c r="L35" s="131" t="str">
        <f>IF(D35="","",SUMIFS(MOVI_ENTR!I:I,MOVI_ENTR!D:D,D35,MOVI_ENTR!O:O,O35)-SUMIFS(MOVI_SAID!H:H,MOVI_SAID!D:D,D35,MOVI_SAID!L:L,MOVI_ENTR!O35))</f>
        <v/>
      </c>
      <c r="M35" s="173" t="str">
        <f t="shared" si="2"/>
        <v/>
      </c>
      <c r="N35" s="14"/>
      <c r="O35" s="14"/>
      <c r="P35" s="21"/>
      <c r="Q35" s="21"/>
      <c r="R35" s="21"/>
      <c r="S35" s="21"/>
      <c r="T35" s="21"/>
    </row>
    <row r="36" spans="1:20" s="16" customFormat="1" ht="30" customHeight="1">
      <c r="A36" s="21"/>
      <c r="B36" s="21" t="str">
        <f t="shared" si="0"/>
        <v/>
      </c>
      <c r="C36" s="197"/>
      <c r="D36" s="168"/>
      <c r="E36" s="154" t="str">
        <f>IFERROR(VLOOKUP(D36,CADA_PROD!D:H,5,0),"")</f>
        <v/>
      </c>
      <c r="F36" s="169"/>
      <c r="G36" s="170"/>
      <c r="H36" s="14"/>
      <c r="I36" s="171"/>
      <c r="J36" s="14"/>
      <c r="K36" s="131"/>
      <c r="L36" s="131" t="str">
        <f>IF(D36="","",SUMIFS(MOVI_ENTR!I:I,MOVI_ENTR!D:D,D36,MOVI_ENTR!O:O,O36)-SUMIFS(MOVI_SAID!H:H,MOVI_SAID!D:D,D36,MOVI_SAID!L:L,MOVI_ENTR!O36))</f>
        <v/>
      </c>
      <c r="M36" s="173" t="str">
        <f t="shared" si="2"/>
        <v/>
      </c>
      <c r="N36" s="14"/>
      <c r="O36" s="14"/>
      <c r="P36" s="21"/>
      <c r="Q36" s="21"/>
      <c r="R36" s="21"/>
      <c r="S36" s="21"/>
      <c r="T36" s="21"/>
    </row>
    <row r="37" spans="1:20" s="16" customFormat="1" ht="30" customHeight="1">
      <c r="A37" s="21"/>
      <c r="B37" s="21" t="str">
        <f t="shared" si="0"/>
        <v/>
      </c>
      <c r="C37" s="197"/>
      <c r="D37" s="168"/>
      <c r="E37" s="154" t="str">
        <f>IFERROR(VLOOKUP(D37,CADA_PROD!D:H,5,0),"")</f>
        <v/>
      </c>
      <c r="F37" s="169"/>
      <c r="G37" s="170"/>
      <c r="H37" s="14"/>
      <c r="I37" s="171"/>
      <c r="J37" s="14"/>
      <c r="K37" s="131"/>
      <c r="L37" s="131" t="str">
        <f>IF(D37="","",SUMIFS(MOVI_ENTR!I:I,MOVI_ENTR!D:D,D37,MOVI_ENTR!O:O,O37)-SUMIFS(MOVI_SAID!H:H,MOVI_SAID!D:D,D37,MOVI_SAID!L:L,MOVI_ENTR!O37))</f>
        <v/>
      </c>
      <c r="M37" s="173" t="str">
        <f t="shared" si="2"/>
        <v/>
      </c>
      <c r="N37" s="14"/>
      <c r="O37" s="14"/>
      <c r="P37" s="21"/>
      <c r="Q37" s="21"/>
      <c r="R37" s="21"/>
      <c r="S37" s="21"/>
      <c r="T37" s="21"/>
    </row>
    <row r="38" spans="1:20" s="16" customFormat="1" ht="30" customHeight="1">
      <c r="A38" s="21"/>
      <c r="B38" s="21" t="str">
        <f t="shared" si="0"/>
        <v/>
      </c>
      <c r="C38" s="197"/>
      <c r="D38" s="168"/>
      <c r="E38" s="154" t="str">
        <f>IFERROR(VLOOKUP(D38,CADA_PROD!D:H,5,0),"")</f>
        <v/>
      </c>
      <c r="F38" s="169"/>
      <c r="G38" s="170"/>
      <c r="H38" s="14"/>
      <c r="I38" s="171"/>
      <c r="J38" s="14"/>
      <c r="K38" s="131"/>
      <c r="L38" s="131" t="str">
        <f>IF(D38="","",SUMIFS(MOVI_ENTR!I:I,MOVI_ENTR!D:D,D38,MOVI_ENTR!O:O,O38)-SUMIFS(MOVI_SAID!H:H,MOVI_SAID!D:D,D38,MOVI_SAID!L:L,MOVI_ENTR!O38))</f>
        <v/>
      </c>
      <c r="M38" s="173" t="str">
        <f t="shared" si="2"/>
        <v/>
      </c>
      <c r="N38" s="14"/>
      <c r="O38" s="14"/>
      <c r="P38" s="21"/>
      <c r="Q38" s="21"/>
      <c r="R38" s="21"/>
      <c r="S38" s="21"/>
      <c r="T38" s="21"/>
    </row>
    <row r="39" spans="1:20" s="16" customFormat="1" ht="30" customHeight="1">
      <c r="A39" s="21"/>
      <c r="B39" s="21" t="str">
        <f t="shared" si="0"/>
        <v/>
      </c>
      <c r="C39" s="197"/>
      <c r="D39" s="168"/>
      <c r="E39" s="154" t="str">
        <f>IFERROR(VLOOKUP(D39,CADA_PROD!D:H,5,0),"")</f>
        <v/>
      </c>
      <c r="F39" s="169"/>
      <c r="G39" s="170"/>
      <c r="H39" s="14"/>
      <c r="I39" s="171"/>
      <c r="J39" s="14"/>
      <c r="K39" s="131"/>
      <c r="L39" s="131" t="str">
        <f>IF(D39="","",SUMIFS(MOVI_ENTR!I:I,MOVI_ENTR!D:D,D39,MOVI_ENTR!O:O,O39)-SUMIFS(MOVI_SAID!H:H,MOVI_SAID!D:D,D39,MOVI_SAID!L:L,MOVI_ENTR!O39))</f>
        <v/>
      </c>
      <c r="M39" s="173" t="str">
        <f t="shared" si="2"/>
        <v/>
      </c>
      <c r="N39" s="14"/>
      <c r="O39" s="14"/>
      <c r="P39" s="21"/>
      <c r="Q39" s="21"/>
      <c r="R39" s="21"/>
      <c r="S39" s="21"/>
      <c r="T39" s="21"/>
    </row>
    <row r="40" spans="1:20" s="16" customFormat="1" ht="30" customHeight="1">
      <c r="A40" s="21"/>
      <c r="B40" s="21" t="str">
        <f t="shared" si="0"/>
        <v/>
      </c>
      <c r="C40" s="197"/>
      <c r="D40" s="168"/>
      <c r="E40" s="154" t="str">
        <f>IFERROR(VLOOKUP(D40,CADA_PROD!D:H,5,0),"")</f>
        <v/>
      </c>
      <c r="F40" s="169"/>
      <c r="G40" s="170"/>
      <c r="H40" s="14"/>
      <c r="I40" s="171"/>
      <c r="J40" s="14"/>
      <c r="K40" s="131"/>
      <c r="L40" s="131" t="str">
        <f>IF(D40="","",SUMIFS(MOVI_ENTR!I:I,MOVI_ENTR!D:D,D40,MOVI_ENTR!O:O,O40)-SUMIFS(MOVI_SAID!H:H,MOVI_SAID!D:D,D40,MOVI_SAID!L:L,MOVI_ENTR!O40))</f>
        <v/>
      </c>
      <c r="M40" s="173" t="str">
        <f t="shared" si="2"/>
        <v/>
      </c>
      <c r="N40" s="14"/>
      <c r="O40" s="14"/>
      <c r="P40" s="21"/>
      <c r="Q40" s="21"/>
      <c r="R40" s="21"/>
      <c r="S40" s="21"/>
      <c r="T40" s="21"/>
    </row>
    <row r="41" spans="1:20" s="16" customFormat="1" ht="30" customHeight="1">
      <c r="A41" s="21"/>
      <c r="B41" s="21" t="str">
        <f t="shared" si="0"/>
        <v/>
      </c>
      <c r="C41" s="197"/>
      <c r="D41" s="168"/>
      <c r="E41" s="154" t="str">
        <f>IFERROR(VLOOKUP(D41,CADA_PROD!D:H,5,0),"")</f>
        <v/>
      </c>
      <c r="F41" s="169"/>
      <c r="G41" s="170"/>
      <c r="H41" s="14"/>
      <c r="I41" s="171"/>
      <c r="J41" s="14"/>
      <c r="K41" s="131"/>
      <c r="L41" s="131" t="str">
        <f>IF(D41="","",SUMIFS(MOVI_ENTR!I:I,MOVI_ENTR!D:D,D41,MOVI_ENTR!O:O,O41)-SUMIFS(MOVI_SAID!H:H,MOVI_SAID!D:D,D41,MOVI_SAID!L:L,MOVI_ENTR!O41))</f>
        <v/>
      </c>
      <c r="M41" s="173" t="str">
        <f t="shared" si="2"/>
        <v/>
      </c>
      <c r="N41" s="14"/>
      <c r="O41" s="14"/>
      <c r="P41" s="21"/>
      <c r="Q41" s="21"/>
      <c r="R41" s="21"/>
      <c r="S41" s="21"/>
      <c r="T41" s="21"/>
    </row>
    <row r="42" spans="1:20" s="16" customFormat="1" ht="30" customHeight="1">
      <c r="A42" s="21"/>
      <c r="B42" s="21" t="str">
        <f t="shared" si="0"/>
        <v/>
      </c>
      <c r="C42" s="197"/>
      <c r="D42" s="168"/>
      <c r="E42" s="154" t="str">
        <f>IFERROR(VLOOKUP(D42,CADA_PROD!D:H,5,0),"")</f>
        <v/>
      </c>
      <c r="F42" s="169"/>
      <c r="G42" s="170"/>
      <c r="H42" s="14"/>
      <c r="I42" s="171"/>
      <c r="J42" s="14"/>
      <c r="K42" s="131"/>
      <c r="L42" s="131" t="str">
        <f>IF(D42="","",SUMIFS(MOVI_ENTR!I:I,MOVI_ENTR!D:D,D42,MOVI_ENTR!O:O,O42)-SUMIFS(MOVI_SAID!H:H,MOVI_SAID!D:D,D42,MOVI_SAID!L:L,MOVI_ENTR!O42))</f>
        <v/>
      </c>
      <c r="M42" s="173" t="str">
        <f t="shared" si="2"/>
        <v/>
      </c>
      <c r="N42" s="14"/>
      <c r="O42" s="14"/>
      <c r="P42" s="21"/>
      <c r="Q42" s="21"/>
      <c r="R42" s="21"/>
      <c r="S42" s="21"/>
      <c r="T42" s="21"/>
    </row>
    <row r="43" spans="1:20" s="16" customFormat="1" ht="30" customHeight="1">
      <c r="A43" s="21"/>
      <c r="B43" s="21" t="str">
        <f t="shared" si="0"/>
        <v/>
      </c>
      <c r="C43" s="197"/>
      <c r="D43" s="168"/>
      <c r="E43" s="154" t="str">
        <f>IFERROR(VLOOKUP(D43,CADA_PROD!D:H,5,0),"")</f>
        <v/>
      </c>
      <c r="F43" s="169"/>
      <c r="G43" s="170"/>
      <c r="H43" s="14"/>
      <c r="I43" s="171"/>
      <c r="J43" s="14"/>
      <c r="K43" s="131"/>
      <c r="L43" s="131" t="str">
        <f>IF(D43="","",SUMIFS(MOVI_ENTR!I:I,MOVI_ENTR!D:D,D43,MOVI_ENTR!O:O,O43)-SUMIFS(MOVI_SAID!H:H,MOVI_SAID!D:D,D43,MOVI_SAID!L:L,MOVI_ENTR!O43))</f>
        <v/>
      </c>
      <c r="M43" s="173" t="str">
        <f t="shared" si="2"/>
        <v/>
      </c>
      <c r="N43" s="14"/>
      <c r="O43" s="14"/>
      <c r="P43" s="21"/>
      <c r="Q43" s="21"/>
      <c r="R43" s="21"/>
      <c r="S43" s="21"/>
      <c r="T43" s="21"/>
    </row>
    <row r="44" spans="1:20" s="16" customFormat="1" ht="30" customHeight="1">
      <c r="A44" s="21"/>
      <c r="B44" s="21" t="str">
        <f t="shared" si="0"/>
        <v/>
      </c>
      <c r="C44" s="197"/>
      <c r="D44" s="168"/>
      <c r="E44" s="154" t="str">
        <f>IFERROR(VLOOKUP(D44,CADA_PROD!D:H,5,0),"")</f>
        <v/>
      </c>
      <c r="F44" s="169"/>
      <c r="G44" s="170"/>
      <c r="H44" s="14"/>
      <c r="I44" s="171"/>
      <c r="J44" s="14"/>
      <c r="K44" s="131"/>
      <c r="L44" s="131" t="str">
        <f>IF(D44="","",SUMIFS(MOVI_ENTR!I:I,MOVI_ENTR!D:D,D44,MOVI_ENTR!O:O,O44)-SUMIFS(MOVI_SAID!H:H,MOVI_SAID!D:D,D44,MOVI_SAID!L:L,MOVI_ENTR!O44))</f>
        <v/>
      </c>
      <c r="M44" s="173" t="str">
        <f t="shared" si="2"/>
        <v/>
      </c>
      <c r="N44" s="14"/>
      <c r="O44" s="14"/>
      <c r="P44" s="21"/>
      <c r="Q44" s="21"/>
      <c r="R44" s="21"/>
      <c r="S44" s="21"/>
      <c r="T44" s="21"/>
    </row>
    <row r="45" spans="1:20" s="16" customFormat="1" ht="30" customHeight="1">
      <c r="A45" s="21"/>
      <c r="B45" s="21" t="str">
        <f t="shared" si="0"/>
        <v/>
      </c>
      <c r="C45" s="197"/>
      <c r="D45" s="168"/>
      <c r="E45" s="154" t="str">
        <f>IFERROR(VLOOKUP(D45,CADA_PROD!D:H,5,0),"")</f>
        <v/>
      </c>
      <c r="F45" s="169"/>
      <c r="G45" s="170"/>
      <c r="H45" s="14"/>
      <c r="I45" s="171"/>
      <c r="J45" s="14"/>
      <c r="K45" s="131"/>
      <c r="L45" s="131" t="str">
        <f>IF(D45="","",SUMIFS(MOVI_ENTR!I:I,MOVI_ENTR!D:D,D45,MOVI_ENTR!O:O,O45)-SUMIFS(MOVI_SAID!H:H,MOVI_SAID!D:D,D45,MOVI_SAID!L:L,MOVI_ENTR!O45))</f>
        <v/>
      </c>
      <c r="M45" s="173" t="str">
        <f t="shared" si="2"/>
        <v/>
      </c>
      <c r="N45" s="14"/>
      <c r="O45" s="14"/>
      <c r="P45" s="21"/>
      <c r="Q45" s="21"/>
      <c r="R45" s="21"/>
      <c r="S45" s="21"/>
      <c r="T45" s="21"/>
    </row>
    <row r="46" spans="1:20" s="16" customFormat="1" ht="30" customHeight="1">
      <c r="A46" s="21"/>
      <c r="B46" s="21" t="str">
        <f t="shared" si="0"/>
        <v/>
      </c>
      <c r="C46" s="197"/>
      <c r="D46" s="168"/>
      <c r="E46" s="154" t="str">
        <f>IFERROR(VLOOKUP(D46,CADA_PROD!D:H,5,0),"")</f>
        <v/>
      </c>
      <c r="F46" s="169"/>
      <c r="G46" s="170"/>
      <c r="H46" s="14"/>
      <c r="I46" s="171"/>
      <c r="J46" s="14"/>
      <c r="K46" s="131"/>
      <c r="L46" s="131" t="str">
        <f>IF(D46="","",SUMIFS(MOVI_ENTR!I:I,MOVI_ENTR!D:D,D46,MOVI_ENTR!O:O,O46)-SUMIFS(MOVI_SAID!H:H,MOVI_SAID!D:D,D46,MOVI_SAID!L:L,MOVI_ENTR!O46))</f>
        <v/>
      </c>
      <c r="M46" s="173" t="str">
        <f t="shared" si="2"/>
        <v/>
      </c>
      <c r="N46" s="14"/>
      <c r="O46" s="14"/>
      <c r="P46" s="21"/>
      <c r="Q46" s="21"/>
      <c r="R46" s="21"/>
      <c r="S46" s="21"/>
      <c r="T46" s="21"/>
    </row>
    <row r="47" spans="1:20" s="16" customFormat="1" ht="30" customHeight="1">
      <c r="A47" s="21"/>
      <c r="B47" s="21" t="str">
        <f t="shared" si="0"/>
        <v/>
      </c>
      <c r="C47" s="197"/>
      <c r="D47" s="168"/>
      <c r="E47" s="154" t="str">
        <f>IFERROR(VLOOKUP(D47,CADA_PROD!D:H,5,0),"")</f>
        <v/>
      </c>
      <c r="F47" s="169"/>
      <c r="G47" s="170"/>
      <c r="H47" s="14"/>
      <c r="I47" s="171"/>
      <c r="J47" s="14"/>
      <c r="K47" s="131"/>
      <c r="L47" s="131" t="str">
        <f>IF(D47="","",SUMIFS(MOVI_ENTR!I:I,MOVI_ENTR!D:D,D47,MOVI_ENTR!O:O,O47)-SUMIFS(MOVI_SAID!H:H,MOVI_SAID!D:D,D47,MOVI_SAID!L:L,MOVI_ENTR!O47))</f>
        <v/>
      </c>
      <c r="M47" s="173" t="str">
        <f t="shared" si="2"/>
        <v/>
      </c>
      <c r="N47" s="14"/>
      <c r="O47" s="14"/>
      <c r="P47" s="21"/>
      <c r="Q47" s="21"/>
      <c r="R47" s="21"/>
      <c r="S47" s="21"/>
      <c r="T47" s="21"/>
    </row>
    <row r="48" spans="1:20" s="16" customFormat="1" ht="30" customHeight="1">
      <c r="A48" s="21"/>
      <c r="B48" s="21" t="str">
        <f t="shared" si="0"/>
        <v/>
      </c>
      <c r="C48" s="197"/>
      <c r="D48" s="168"/>
      <c r="E48" s="154" t="str">
        <f>IFERROR(VLOOKUP(D48,CADA_PROD!D:H,5,0),"")</f>
        <v/>
      </c>
      <c r="F48" s="169"/>
      <c r="G48" s="170"/>
      <c r="H48" s="14"/>
      <c r="I48" s="171"/>
      <c r="J48" s="14"/>
      <c r="K48" s="131"/>
      <c r="L48" s="131" t="str">
        <f>IF(D48="","",SUMIFS(MOVI_ENTR!I:I,MOVI_ENTR!D:D,D48,MOVI_ENTR!O:O,O48)-SUMIFS(MOVI_SAID!H:H,MOVI_SAID!D:D,D48,MOVI_SAID!L:L,MOVI_ENTR!O48))</f>
        <v/>
      </c>
      <c r="M48" s="173" t="str">
        <f t="shared" si="2"/>
        <v/>
      </c>
      <c r="N48" s="14"/>
      <c r="O48" s="14"/>
      <c r="P48" s="21"/>
      <c r="Q48" s="21"/>
      <c r="R48" s="21"/>
      <c r="S48" s="21"/>
      <c r="T48" s="21"/>
    </row>
    <row r="49" spans="1:20" s="16" customFormat="1" ht="30" customHeight="1">
      <c r="A49" s="21"/>
      <c r="B49" s="21" t="str">
        <f t="shared" si="0"/>
        <v/>
      </c>
      <c r="C49" s="197"/>
      <c r="D49" s="168"/>
      <c r="E49" s="154" t="str">
        <f>IFERROR(VLOOKUP(D49,CADA_PROD!D:H,5,0),"")</f>
        <v/>
      </c>
      <c r="F49" s="169"/>
      <c r="G49" s="170"/>
      <c r="H49" s="14"/>
      <c r="I49" s="171"/>
      <c r="J49" s="14"/>
      <c r="K49" s="131"/>
      <c r="L49" s="131" t="str">
        <f>IF(D49="","",SUMIFS(MOVI_ENTR!I:I,MOVI_ENTR!D:D,D49,MOVI_ENTR!O:O,O49)-SUMIFS(MOVI_SAID!H:H,MOVI_SAID!D:D,D49,MOVI_SAID!L:L,MOVI_ENTR!O49))</f>
        <v/>
      </c>
      <c r="M49" s="173" t="str">
        <f t="shared" si="2"/>
        <v/>
      </c>
      <c r="N49" s="14"/>
      <c r="O49" s="14"/>
      <c r="P49" s="21"/>
      <c r="Q49" s="21"/>
      <c r="R49" s="21"/>
      <c r="S49" s="21"/>
      <c r="T49" s="21"/>
    </row>
    <row r="50" spans="1:20" s="16" customFormat="1" ht="30" customHeight="1">
      <c r="A50" s="21"/>
      <c r="B50" s="21" t="str">
        <f t="shared" si="0"/>
        <v/>
      </c>
      <c r="C50" s="197"/>
      <c r="D50" s="168"/>
      <c r="E50" s="154" t="str">
        <f>IFERROR(VLOOKUP(D50,CADA_PROD!D:H,5,0),"")</f>
        <v/>
      </c>
      <c r="F50" s="169"/>
      <c r="G50" s="170"/>
      <c r="H50" s="14"/>
      <c r="I50" s="171"/>
      <c r="J50" s="14"/>
      <c r="K50" s="131"/>
      <c r="L50" s="131" t="str">
        <f>IF(D50="","",SUMIFS(MOVI_ENTR!I:I,MOVI_ENTR!D:D,D50,MOVI_ENTR!O:O,O50)-SUMIFS(MOVI_SAID!H:H,MOVI_SAID!D:D,D50,MOVI_SAID!L:L,MOVI_ENTR!O50))</f>
        <v/>
      </c>
      <c r="M50" s="173" t="str">
        <f t="shared" si="2"/>
        <v/>
      </c>
      <c r="N50" s="14"/>
      <c r="O50" s="14"/>
      <c r="P50" s="21"/>
      <c r="Q50" s="21"/>
      <c r="R50" s="21"/>
      <c r="S50" s="21"/>
      <c r="T50" s="21"/>
    </row>
    <row r="51" spans="1:20" s="16" customFormat="1" ht="30" customHeight="1">
      <c r="A51" s="21"/>
      <c r="B51" s="21" t="str">
        <f t="shared" si="0"/>
        <v/>
      </c>
      <c r="C51" s="197"/>
      <c r="D51" s="168"/>
      <c r="E51" s="154" t="str">
        <f>IFERROR(VLOOKUP(D51,CADA_PROD!D:H,5,0),"")</f>
        <v/>
      </c>
      <c r="F51" s="169"/>
      <c r="G51" s="170"/>
      <c r="H51" s="14"/>
      <c r="I51" s="171"/>
      <c r="J51" s="14"/>
      <c r="K51" s="131"/>
      <c r="L51" s="131" t="str">
        <f>IF(D51="","",SUMIFS(MOVI_ENTR!I:I,MOVI_ENTR!D:D,D51,MOVI_ENTR!O:O,O51)-SUMIFS(MOVI_SAID!H:H,MOVI_SAID!D:D,D51,MOVI_SAID!L:L,MOVI_ENTR!O51))</f>
        <v/>
      </c>
      <c r="M51" s="173" t="str">
        <f t="shared" si="2"/>
        <v/>
      </c>
      <c r="N51" s="14"/>
      <c r="O51" s="14"/>
      <c r="P51" s="21"/>
      <c r="Q51" s="21"/>
      <c r="R51" s="21"/>
      <c r="S51" s="21"/>
      <c r="T51" s="21"/>
    </row>
    <row r="52" spans="1:20" s="16" customFormat="1" ht="30" customHeight="1">
      <c r="A52" s="21"/>
      <c r="B52" s="21" t="str">
        <f t="shared" si="0"/>
        <v/>
      </c>
      <c r="C52" s="197"/>
      <c r="D52" s="168"/>
      <c r="E52" s="154" t="str">
        <f>IFERROR(VLOOKUP(D52,CADA_PROD!D:H,5,0),"")</f>
        <v/>
      </c>
      <c r="F52" s="169"/>
      <c r="G52" s="170"/>
      <c r="H52" s="14"/>
      <c r="I52" s="171"/>
      <c r="J52" s="14"/>
      <c r="K52" s="131"/>
      <c r="L52" s="131" t="str">
        <f>IF(D52="","",SUMIFS(MOVI_ENTR!I:I,MOVI_ENTR!D:D,D52,MOVI_ENTR!O:O,O52)-SUMIFS(MOVI_SAID!H:H,MOVI_SAID!D:D,D52,MOVI_SAID!L:L,MOVI_ENTR!O52))</f>
        <v/>
      </c>
      <c r="M52" s="173" t="str">
        <f t="shared" si="2"/>
        <v/>
      </c>
      <c r="N52" s="14"/>
      <c r="O52" s="14"/>
      <c r="P52" s="21"/>
      <c r="Q52" s="21"/>
      <c r="R52" s="21"/>
      <c r="S52" s="21"/>
      <c r="T52" s="21"/>
    </row>
    <row r="53" spans="1:20" s="16" customFormat="1" ht="30" customHeight="1">
      <c r="A53" s="21"/>
      <c r="B53" s="21" t="str">
        <f t="shared" si="0"/>
        <v/>
      </c>
      <c r="C53" s="197"/>
      <c r="D53" s="168"/>
      <c r="E53" s="154" t="str">
        <f>IFERROR(VLOOKUP(D53,CADA_PROD!D:H,5,0),"")</f>
        <v/>
      </c>
      <c r="F53" s="169"/>
      <c r="G53" s="170"/>
      <c r="H53" s="14"/>
      <c r="I53" s="171"/>
      <c r="J53" s="14"/>
      <c r="K53" s="131"/>
      <c r="L53" s="131" t="str">
        <f>IF(D53="","",SUMIFS(MOVI_ENTR!I:I,MOVI_ENTR!D:D,D53,MOVI_ENTR!O:O,O53)-SUMIFS(MOVI_SAID!H:H,MOVI_SAID!D:D,D53,MOVI_SAID!L:L,MOVI_ENTR!O53))</f>
        <v/>
      </c>
      <c r="M53" s="173" t="str">
        <f t="shared" si="2"/>
        <v/>
      </c>
      <c r="N53" s="14"/>
      <c r="O53" s="14"/>
      <c r="P53" s="21"/>
      <c r="Q53" s="21"/>
      <c r="R53" s="21"/>
      <c r="S53" s="21"/>
      <c r="T53" s="21"/>
    </row>
    <row r="54" spans="1:20" s="16" customFormat="1" ht="30" customHeight="1">
      <c r="A54" s="21"/>
      <c r="B54" s="21" t="str">
        <f t="shared" si="0"/>
        <v/>
      </c>
      <c r="C54" s="197"/>
      <c r="D54" s="168"/>
      <c r="E54" s="154" t="str">
        <f>IFERROR(VLOOKUP(D54,CADA_PROD!D:H,5,0),"")</f>
        <v/>
      </c>
      <c r="F54" s="169"/>
      <c r="G54" s="170"/>
      <c r="H54" s="14"/>
      <c r="I54" s="171"/>
      <c r="J54" s="14"/>
      <c r="K54" s="131"/>
      <c r="L54" s="131" t="str">
        <f>IF(D54="","",SUMIFS(MOVI_ENTR!I:I,MOVI_ENTR!D:D,D54,MOVI_ENTR!O:O,O54)-SUMIFS(MOVI_SAID!H:H,MOVI_SAID!D:D,D54,MOVI_SAID!L:L,MOVI_ENTR!O54))</f>
        <v/>
      </c>
      <c r="M54" s="173" t="str">
        <f t="shared" si="2"/>
        <v/>
      </c>
      <c r="N54" s="14"/>
      <c r="O54" s="14"/>
      <c r="P54" s="21"/>
      <c r="Q54" s="21"/>
      <c r="R54" s="21"/>
      <c r="S54" s="21"/>
      <c r="T54" s="21"/>
    </row>
    <row r="55" spans="1:20" s="16" customFormat="1" ht="30" customHeight="1">
      <c r="A55" s="21"/>
      <c r="B55" s="21" t="str">
        <f t="shared" si="0"/>
        <v/>
      </c>
      <c r="C55" s="197"/>
      <c r="D55" s="168"/>
      <c r="E55" s="154" t="str">
        <f>IFERROR(VLOOKUP(D55,CADA_PROD!D:H,5,0),"")</f>
        <v/>
      </c>
      <c r="F55" s="169"/>
      <c r="G55" s="170"/>
      <c r="H55" s="14"/>
      <c r="I55" s="171"/>
      <c r="J55" s="14"/>
      <c r="K55" s="131"/>
      <c r="L55" s="131" t="str">
        <f>IF(D55="","",SUMIFS(MOVI_ENTR!I:I,MOVI_ENTR!D:D,D55,MOVI_ENTR!O:O,O55)-SUMIFS(MOVI_SAID!H:H,MOVI_SAID!D:D,D55,MOVI_SAID!L:L,MOVI_ENTR!O55))</f>
        <v/>
      </c>
      <c r="M55" s="173" t="str">
        <f t="shared" si="2"/>
        <v/>
      </c>
      <c r="N55" s="14"/>
      <c r="O55" s="14"/>
      <c r="P55" s="21"/>
      <c r="Q55" s="21"/>
      <c r="R55" s="21"/>
      <c r="S55" s="21"/>
      <c r="T55" s="21"/>
    </row>
    <row r="56" spans="1:20" s="16" customFormat="1" ht="30" customHeight="1">
      <c r="A56" s="21"/>
      <c r="B56" s="21" t="str">
        <f t="shared" si="0"/>
        <v/>
      </c>
      <c r="C56" s="197"/>
      <c r="D56" s="168"/>
      <c r="E56" s="154" t="str">
        <f>IFERROR(VLOOKUP(D56,CADA_PROD!D:H,5,0),"")</f>
        <v/>
      </c>
      <c r="F56" s="169"/>
      <c r="G56" s="170"/>
      <c r="H56" s="14"/>
      <c r="I56" s="171"/>
      <c r="J56" s="14"/>
      <c r="K56" s="131"/>
      <c r="L56" s="131" t="str">
        <f>IF(D56="","",SUMIFS(MOVI_ENTR!I:I,MOVI_ENTR!D:D,D56,MOVI_ENTR!O:O,O56)-SUMIFS(MOVI_SAID!H:H,MOVI_SAID!D:D,D56,MOVI_SAID!L:L,MOVI_ENTR!O56))</f>
        <v/>
      </c>
      <c r="M56" s="173" t="str">
        <f t="shared" si="2"/>
        <v/>
      </c>
      <c r="N56" s="14"/>
      <c r="O56" s="14"/>
      <c r="P56" s="21"/>
      <c r="Q56" s="21"/>
      <c r="R56" s="21"/>
      <c r="S56" s="21"/>
      <c r="T56" s="21"/>
    </row>
    <row r="57" spans="1:20" s="16" customFormat="1" ht="30" customHeight="1">
      <c r="A57" s="21"/>
      <c r="B57" s="21" t="str">
        <f t="shared" si="0"/>
        <v/>
      </c>
      <c r="C57" s="197"/>
      <c r="D57" s="168"/>
      <c r="E57" s="154" t="str">
        <f>IFERROR(VLOOKUP(D57,CADA_PROD!D:H,5,0),"")</f>
        <v/>
      </c>
      <c r="F57" s="169"/>
      <c r="G57" s="170"/>
      <c r="H57" s="14"/>
      <c r="I57" s="171"/>
      <c r="J57" s="14"/>
      <c r="K57" s="131"/>
      <c r="L57" s="131" t="str">
        <f>IF(D57="","",SUMIFS(MOVI_ENTR!I:I,MOVI_ENTR!D:D,D57,MOVI_ENTR!O:O,O57)-SUMIFS(MOVI_SAID!H:H,MOVI_SAID!D:D,D57,MOVI_SAID!L:L,MOVI_ENTR!O57))</f>
        <v/>
      </c>
      <c r="M57" s="173" t="str">
        <f t="shared" si="2"/>
        <v/>
      </c>
      <c r="N57" s="14"/>
      <c r="O57" s="14"/>
      <c r="P57" s="21"/>
      <c r="Q57" s="21"/>
      <c r="R57" s="21"/>
      <c r="S57" s="21"/>
      <c r="T57" s="21"/>
    </row>
    <row r="58" spans="1:20" s="16" customFormat="1" ht="30" customHeight="1">
      <c r="A58" s="21"/>
      <c r="B58" s="21" t="str">
        <f t="shared" si="0"/>
        <v/>
      </c>
      <c r="C58" s="197"/>
      <c r="D58" s="168"/>
      <c r="E58" s="154" t="str">
        <f>IFERROR(VLOOKUP(D58,CADA_PROD!D:H,5,0),"")</f>
        <v/>
      </c>
      <c r="F58" s="169"/>
      <c r="G58" s="170"/>
      <c r="H58" s="14"/>
      <c r="I58" s="171"/>
      <c r="J58" s="14"/>
      <c r="K58" s="131"/>
      <c r="L58" s="131" t="str">
        <f>IF(D58="","",SUMIFS(MOVI_ENTR!I:I,MOVI_ENTR!D:D,D58,MOVI_ENTR!O:O,O58)-SUMIFS(MOVI_SAID!H:H,MOVI_SAID!D:D,D58,MOVI_SAID!L:L,MOVI_ENTR!O58))</f>
        <v/>
      </c>
      <c r="M58" s="173" t="str">
        <f t="shared" si="2"/>
        <v/>
      </c>
      <c r="N58" s="14"/>
      <c r="O58" s="14"/>
      <c r="P58" s="21"/>
      <c r="Q58" s="21"/>
      <c r="R58" s="21"/>
      <c r="S58" s="21"/>
      <c r="T58" s="21"/>
    </row>
    <row r="59" spans="1:20" s="16" customFormat="1" ht="30" customHeight="1">
      <c r="A59" s="21"/>
      <c r="B59" s="21" t="str">
        <f t="shared" si="0"/>
        <v/>
      </c>
      <c r="C59" s="197"/>
      <c r="D59" s="168"/>
      <c r="E59" s="154" t="str">
        <f>IFERROR(VLOOKUP(D59,CADA_PROD!D:H,5,0),"")</f>
        <v/>
      </c>
      <c r="F59" s="169"/>
      <c r="G59" s="170"/>
      <c r="H59" s="14"/>
      <c r="I59" s="171"/>
      <c r="J59" s="14"/>
      <c r="K59" s="131"/>
      <c r="L59" s="131" t="str">
        <f>IF(D59="","",SUMIFS(MOVI_ENTR!I:I,MOVI_ENTR!D:D,D59,MOVI_ENTR!O:O,O59)-SUMIFS(MOVI_SAID!H:H,MOVI_SAID!D:D,D59,MOVI_SAID!L:L,MOVI_ENTR!O59))</f>
        <v/>
      </c>
      <c r="M59" s="173" t="str">
        <f t="shared" si="2"/>
        <v/>
      </c>
      <c r="N59" s="14"/>
      <c r="O59" s="14"/>
      <c r="P59" s="21"/>
      <c r="Q59" s="21"/>
      <c r="R59" s="21"/>
      <c r="S59" s="21"/>
      <c r="T59" s="21"/>
    </row>
    <row r="60" spans="1:20" s="16" customFormat="1" ht="30" customHeight="1">
      <c r="A60" s="21"/>
      <c r="B60" s="21" t="str">
        <f t="shared" si="0"/>
        <v/>
      </c>
      <c r="C60" s="197"/>
      <c r="D60" s="168"/>
      <c r="E60" s="154" t="str">
        <f>IFERROR(VLOOKUP(D60,CADA_PROD!D:H,5,0),"")</f>
        <v/>
      </c>
      <c r="F60" s="169"/>
      <c r="G60" s="170"/>
      <c r="H60" s="14"/>
      <c r="I60" s="171"/>
      <c r="J60" s="14"/>
      <c r="K60" s="131"/>
      <c r="L60" s="131" t="str">
        <f>IF(D60="","",SUMIFS(MOVI_ENTR!I:I,MOVI_ENTR!D:D,D60,MOVI_ENTR!O:O,O60)-SUMIFS(MOVI_SAID!H:H,MOVI_SAID!D:D,D60,MOVI_SAID!L:L,MOVI_ENTR!O60))</f>
        <v/>
      </c>
      <c r="M60" s="173" t="str">
        <f t="shared" si="2"/>
        <v/>
      </c>
      <c r="N60" s="14"/>
      <c r="O60" s="14"/>
      <c r="P60" s="21"/>
      <c r="Q60" s="21"/>
      <c r="R60" s="21"/>
      <c r="S60" s="21"/>
      <c r="T60" s="21"/>
    </row>
    <row r="61" spans="1:20" s="16" customFormat="1" ht="30" customHeight="1">
      <c r="A61" s="21"/>
      <c r="B61" s="21" t="str">
        <f t="shared" si="0"/>
        <v/>
      </c>
      <c r="C61" s="197"/>
      <c r="D61" s="168"/>
      <c r="E61" s="154" t="str">
        <f>IFERROR(VLOOKUP(D61,CADA_PROD!D:H,5,0),"")</f>
        <v/>
      </c>
      <c r="F61" s="169"/>
      <c r="G61" s="170"/>
      <c r="H61" s="14"/>
      <c r="I61" s="171"/>
      <c r="J61" s="14"/>
      <c r="K61" s="131"/>
      <c r="L61" s="131" t="str">
        <f>IF(D61="","",SUMIFS(MOVI_ENTR!I:I,MOVI_ENTR!D:D,D61,MOVI_ENTR!O:O,O61)-SUMIFS(MOVI_SAID!H:H,MOVI_SAID!D:D,D61,MOVI_SAID!L:L,MOVI_ENTR!O61))</f>
        <v/>
      </c>
      <c r="M61" s="173" t="str">
        <f t="shared" si="2"/>
        <v/>
      </c>
      <c r="N61" s="14"/>
      <c r="O61" s="14"/>
      <c r="P61" s="21"/>
      <c r="Q61" s="21"/>
      <c r="R61" s="21"/>
      <c r="S61" s="21"/>
      <c r="T61" s="21"/>
    </row>
    <row r="62" spans="1:20" s="16" customFormat="1" ht="30" customHeight="1">
      <c r="A62" s="21"/>
      <c r="B62" s="21" t="str">
        <f t="shared" si="0"/>
        <v/>
      </c>
      <c r="C62" s="197"/>
      <c r="D62" s="168"/>
      <c r="E62" s="154" t="str">
        <f>IFERROR(VLOOKUP(D62,CADA_PROD!D:H,5,0),"")</f>
        <v/>
      </c>
      <c r="F62" s="169"/>
      <c r="G62" s="170"/>
      <c r="H62" s="14"/>
      <c r="I62" s="171"/>
      <c r="J62" s="14"/>
      <c r="K62" s="131"/>
      <c r="L62" s="131" t="str">
        <f>IF(D62="","",SUMIFS(MOVI_ENTR!I:I,MOVI_ENTR!D:D,D62,MOVI_ENTR!O:O,O62)-SUMIFS(MOVI_SAID!H:H,MOVI_SAID!D:D,D62,MOVI_SAID!L:L,MOVI_ENTR!O62))</f>
        <v/>
      </c>
      <c r="M62" s="173" t="str">
        <f t="shared" si="2"/>
        <v/>
      </c>
      <c r="N62" s="14"/>
      <c r="O62" s="14"/>
      <c r="P62" s="21"/>
      <c r="Q62" s="21"/>
      <c r="R62" s="21"/>
      <c r="S62" s="21"/>
      <c r="T62" s="21"/>
    </row>
    <row r="63" spans="1:20" s="16" customFormat="1" ht="30" customHeight="1">
      <c r="A63" s="21"/>
      <c r="B63" s="21" t="str">
        <f t="shared" si="0"/>
        <v/>
      </c>
      <c r="C63" s="197"/>
      <c r="D63" s="168"/>
      <c r="E63" s="154" t="str">
        <f>IFERROR(VLOOKUP(D63,CADA_PROD!D:H,5,0),"")</f>
        <v/>
      </c>
      <c r="F63" s="169"/>
      <c r="G63" s="170"/>
      <c r="H63" s="14"/>
      <c r="I63" s="171"/>
      <c r="J63" s="14"/>
      <c r="K63" s="131"/>
      <c r="L63" s="131" t="str">
        <f>IF(D63="","",SUMIFS(MOVI_ENTR!I:I,MOVI_ENTR!D:D,D63,MOVI_ENTR!O:O,O63)-SUMIFS(MOVI_SAID!H:H,MOVI_SAID!D:D,D63,MOVI_SAID!L:L,MOVI_ENTR!O63))</f>
        <v/>
      </c>
      <c r="M63" s="173" t="str">
        <f t="shared" si="2"/>
        <v/>
      </c>
      <c r="N63" s="14"/>
      <c r="O63" s="14"/>
      <c r="P63" s="21"/>
      <c r="Q63" s="21"/>
      <c r="R63" s="21"/>
      <c r="S63" s="21"/>
      <c r="T63" s="21"/>
    </row>
    <row r="64" spans="1:20" s="16" customFormat="1" ht="30" customHeight="1">
      <c r="A64" s="21"/>
      <c r="B64" s="21" t="str">
        <f t="shared" si="0"/>
        <v/>
      </c>
      <c r="C64" s="197"/>
      <c r="D64" s="168"/>
      <c r="E64" s="154" t="str">
        <f>IFERROR(VLOOKUP(D64,CADA_PROD!D:H,5,0),"")</f>
        <v/>
      </c>
      <c r="F64" s="169"/>
      <c r="G64" s="170"/>
      <c r="H64" s="14"/>
      <c r="I64" s="171"/>
      <c r="J64" s="14"/>
      <c r="K64" s="131"/>
      <c r="L64" s="131" t="str">
        <f>IF(D64="","",SUMIFS(MOVI_ENTR!I:I,MOVI_ENTR!D:D,D64,MOVI_ENTR!O:O,O64)-SUMIFS(MOVI_SAID!H:H,MOVI_SAID!D:D,D64,MOVI_SAID!L:L,MOVI_ENTR!O64))</f>
        <v/>
      </c>
      <c r="M64" s="173" t="str">
        <f t="shared" si="2"/>
        <v/>
      </c>
      <c r="N64" s="14"/>
      <c r="O64" s="14"/>
      <c r="P64" s="21"/>
      <c r="Q64" s="21"/>
      <c r="R64" s="21"/>
      <c r="S64" s="21"/>
      <c r="T64" s="21"/>
    </row>
    <row r="65" spans="1:20" s="16" customFormat="1" ht="30" customHeight="1">
      <c r="A65" s="21"/>
      <c r="B65" s="21" t="str">
        <f t="shared" si="0"/>
        <v/>
      </c>
      <c r="C65" s="197"/>
      <c r="D65" s="168"/>
      <c r="E65" s="154" t="str">
        <f>IFERROR(VLOOKUP(D65,CADA_PROD!D:H,5,0),"")</f>
        <v/>
      </c>
      <c r="F65" s="169"/>
      <c r="G65" s="170"/>
      <c r="H65" s="14"/>
      <c r="I65" s="171"/>
      <c r="J65" s="14"/>
      <c r="K65" s="131"/>
      <c r="L65" s="131" t="str">
        <f>IF(D65="","",SUMIFS(MOVI_ENTR!I:I,MOVI_ENTR!D:D,D65,MOVI_ENTR!O:O,O65)-SUMIFS(MOVI_SAID!H:H,MOVI_SAID!D:D,D65,MOVI_SAID!L:L,MOVI_ENTR!O65))</f>
        <v/>
      </c>
      <c r="M65" s="173" t="str">
        <f t="shared" si="2"/>
        <v/>
      </c>
      <c r="N65" s="14"/>
      <c r="O65" s="14"/>
      <c r="P65" s="21"/>
      <c r="Q65" s="21"/>
      <c r="R65" s="21"/>
      <c r="S65" s="21"/>
      <c r="T65" s="21"/>
    </row>
    <row r="66" spans="1:20" s="16" customFormat="1" ht="30" customHeight="1">
      <c r="A66" s="21"/>
      <c r="B66" s="21" t="str">
        <f t="shared" si="0"/>
        <v/>
      </c>
      <c r="C66" s="197"/>
      <c r="D66" s="168"/>
      <c r="E66" s="154" t="str">
        <f>IFERROR(VLOOKUP(D66,CADA_PROD!D:H,5,0),"")</f>
        <v/>
      </c>
      <c r="F66" s="169"/>
      <c r="G66" s="170"/>
      <c r="H66" s="14"/>
      <c r="I66" s="171"/>
      <c r="J66" s="14"/>
      <c r="K66" s="131"/>
      <c r="L66" s="131" t="str">
        <f>IF(D66="","",SUMIFS(MOVI_ENTR!I:I,MOVI_ENTR!D:D,D66,MOVI_ENTR!O:O,O66)-SUMIFS(MOVI_SAID!H:H,MOVI_SAID!D:D,D66,MOVI_SAID!L:L,MOVI_ENTR!O66))</f>
        <v/>
      </c>
      <c r="M66" s="173" t="str">
        <f t="shared" si="2"/>
        <v/>
      </c>
      <c r="N66" s="14"/>
      <c r="O66" s="14"/>
      <c r="P66" s="21"/>
      <c r="Q66" s="21"/>
      <c r="R66" s="21"/>
      <c r="S66" s="21"/>
      <c r="T66" s="21"/>
    </row>
    <row r="67" spans="1:20" s="16" customFormat="1" ht="30" customHeight="1">
      <c r="A67" s="21"/>
      <c r="B67" s="21" t="str">
        <f t="shared" si="0"/>
        <v/>
      </c>
      <c r="C67" s="197"/>
      <c r="D67" s="168"/>
      <c r="E67" s="154" t="str">
        <f>IFERROR(VLOOKUP(D67,CADA_PROD!D:H,5,0),"")</f>
        <v/>
      </c>
      <c r="F67" s="169"/>
      <c r="G67" s="170"/>
      <c r="H67" s="14"/>
      <c r="I67" s="171"/>
      <c r="J67" s="14"/>
      <c r="K67" s="131"/>
      <c r="L67" s="131" t="str">
        <f>IF(D67="","",SUMIFS(MOVI_ENTR!I:I,MOVI_ENTR!D:D,D67,MOVI_ENTR!O:O,O67)-SUMIFS(MOVI_SAID!H:H,MOVI_SAID!D:D,D67,MOVI_SAID!L:L,MOVI_ENTR!O67))</f>
        <v/>
      </c>
      <c r="M67" s="173" t="str">
        <f t="shared" si="2"/>
        <v/>
      </c>
      <c r="N67" s="14"/>
      <c r="O67" s="14"/>
      <c r="P67" s="21"/>
      <c r="Q67" s="21"/>
      <c r="R67" s="21"/>
      <c r="S67" s="21"/>
      <c r="T67" s="21"/>
    </row>
    <row r="68" spans="1:20" s="16" customFormat="1" ht="30" customHeight="1">
      <c r="A68" s="21"/>
      <c r="B68" s="21" t="str">
        <f t="shared" si="0"/>
        <v/>
      </c>
      <c r="C68" s="197"/>
      <c r="D68" s="168"/>
      <c r="E68" s="154" t="str">
        <f>IFERROR(VLOOKUP(D68,CADA_PROD!D:H,5,0),"")</f>
        <v/>
      </c>
      <c r="F68" s="169"/>
      <c r="G68" s="170"/>
      <c r="H68" s="14"/>
      <c r="I68" s="171"/>
      <c r="J68" s="14"/>
      <c r="K68" s="131"/>
      <c r="L68" s="131" t="str">
        <f>IF(D68="","",SUMIFS(MOVI_ENTR!I:I,MOVI_ENTR!D:D,D68,MOVI_ENTR!O:O,O68)-SUMIFS(MOVI_SAID!H:H,MOVI_SAID!D:D,D68,MOVI_SAID!L:L,MOVI_ENTR!O68))</f>
        <v/>
      </c>
      <c r="M68" s="173" t="str">
        <f t="shared" si="2"/>
        <v/>
      </c>
      <c r="N68" s="14"/>
      <c r="O68" s="14"/>
      <c r="P68" s="21"/>
      <c r="Q68" s="21"/>
      <c r="R68" s="21"/>
      <c r="S68" s="21"/>
      <c r="T68" s="21"/>
    </row>
    <row r="69" spans="1:20" s="16" customFormat="1" ht="30" customHeight="1">
      <c r="A69" s="21"/>
      <c r="B69" s="21" t="str">
        <f t="shared" si="0"/>
        <v/>
      </c>
      <c r="C69" s="197"/>
      <c r="D69" s="168"/>
      <c r="E69" s="154" t="str">
        <f>IFERROR(VLOOKUP(D69,CADA_PROD!D:H,5,0),"")</f>
        <v/>
      </c>
      <c r="F69" s="169"/>
      <c r="G69" s="170"/>
      <c r="H69" s="14"/>
      <c r="I69" s="171"/>
      <c r="J69" s="14"/>
      <c r="K69" s="131"/>
      <c r="L69" s="131" t="str">
        <f>IF(D69="","",SUMIFS(MOVI_ENTR!I:I,MOVI_ENTR!D:D,D69,MOVI_ENTR!O:O,O69)-SUMIFS(MOVI_SAID!H:H,MOVI_SAID!D:D,D69,MOVI_SAID!L:L,MOVI_ENTR!O69))</f>
        <v/>
      </c>
      <c r="M69" s="173" t="str">
        <f t="shared" si="2"/>
        <v/>
      </c>
      <c r="N69" s="14"/>
      <c r="O69" s="14"/>
      <c r="P69" s="21"/>
      <c r="Q69" s="21"/>
      <c r="R69" s="21"/>
      <c r="S69" s="21"/>
      <c r="T69" s="21"/>
    </row>
    <row r="70" spans="1:20" s="16" customFormat="1" ht="30" customHeight="1">
      <c r="A70" s="21"/>
      <c r="B70" s="21" t="str">
        <f t="shared" si="0"/>
        <v/>
      </c>
      <c r="C70" s="197"/>
      <c r="D70" s="168"/>
      <c r="E70" s="154" t="str">
        <f>IFERROR(VLOOKUP(D70,CADA_PROD!D:H,5,0),"")</f>
        <v/>
      </c>
      <c r="F70" s="169"/>
      <c r="G70" s="170"/>
      <c r="H70" s="14"/>
      <c r="I70" s="171"/>
      <c r="J70" s="14"/>
      <c r="K70" s="131"/>
      <c r="L70" s="131" t="str">
        <f>IF(D70="","",SUMIFS(MOVI_ENTR!I:I,MOVI_ENTR!D:D,D70,MOVI_ENTR!O:O,O70)-SUMIFS(MOVI_SAID!H:H,MOVI_SAID!D:D,D70,MOVI_SAID!L:L,MOVI_ENTR!O70))</f>
        <v/>
      </c>
      <c r="M70" s="173" t="str">
        <f t="shared" si="2"/>
        <v/>
      </c>
      <c r="N70" s="14"/>
      <c r="O70" s="14"/>
      <c r="P70" s="21"/>
      <c r="Q70" s="21"/>
      <c r="R70" s="21"/>
      <c r="S70" s="21"/>
      <c r="T70" s="21"/>
    </row>
    <row r="71" spans="1:20" s="16" customFormat="1" ht="30" customHeight="1">
      <c r="A71" s="21"/>
      <c r="B71" s="21" t="str">
        <f t="shared" ref="B71:B134" si="3">IF(D71="","",MONTH(C71))</f>
        <v/>
      </c>
      <c r="C71" s="197"/>
      <c r="D71" s="168"/>
      <c r="E71" s="154" t="str">
        <f>IFERROR(VLOOKUP(D71,CADA_PROD!D:H,5,0),"")</f>
        <v/>
      </c>
      <c r="F71" s="169"/>
      <c r="G71" s="170"/>
      <c r="H71" s="14"/>
      <c r="I71" s="171"/>
      <c r="J71" s="14"/>
      <c r="K71" s="131"/>
      <c r="L71" s="131" t="str">
        <f>IF(D71="","",SUMIFS(MOVI_ENTR!I:I,MOVI_ENTR!D:D,D71,MOVI_ENTR!O:O,O71)-SUMIFS(MOVI_SAID!H:H,MOVI_SAID!D:D,D71,MOVI_SAID!L:L,MOVI_ENTR!O71))</f>
        <v/>
      </c>
      <c r="M71" s="173" t="str">
        <f t="shared" si="2"/>
        <v/>
      </c>
      <c r="N71" s="14"/>
      <c r="O71" s="14"/>
      <c r="P71" s="21"/>
      <c r="Q71" s="21"/>
      <c r="R71" s="21"/>
      <c r="S71" s="21"/>
      <c r="T71" s="21"/>
    </row>
    <row r="72" spans="1:20" s="16" customFormat="1" ht="30" customHeight="1">
      <c r="A72" s="21"/>
      <c r="B72" s="21" t="str">
        <f t="shared" si="3"/>
        <v/>
      </c>
      <c r="C72" s="197"/>
      <c r="D72" s="168"/>
      <c r="E72" s="154" t="str">
        <f>IFERROR(VLOOKUP(D72,CADA_PROD!D:H,5,0),"")</f>
        <v/>
      </c>
      <c r="F72" s="169"/>
      <c r="G72" s="170"/>
      <c r="H72" s="14"/>
      <c r="I72" s="171"/>
      <c r="J72" s="14"/>
      <c r="K72" s="131"/>
      <c r="L72" s="131" t="str">
        <f>IF(D72="","",SUMIFS(MOVI_ENTR!I:I,MOVI_ENTR!D:D,D72,MOVI_ENTR!O:O,O72)-SUMIFS(MOVI_SAID!H:H,MOVI_SAID!D:D,D72,MOVI_SAID!L:L,MOVI_ENTR!O72))</f>
        <v/>
      </c>
      <c r="M72" s="173" t="str">
        <f t="shared" si="2"/>
        <v/>
      </c>
      <c r="N72" s="14"/>
      <c r="O72" s="14"/>
      <c r="P72" s="21"/>
      <c r="Q72" s="21"/>
      <c r="R72" s="21"/>
      <c r="S72" s="21"/>
      <c r="T72" s="21"/>
    </row>
    <row r="73" spans="1:20" s="16" customFormat="1" ht="30" customHeight="1">
      <c r="A73" s="21"/>
      <c r="B73" s="21" t="str">
        <f t="shared" si="3"/>
        <v/>
      </c>
      <c r="C73" s="197"/>
      <c r="D73" s="168"/>
      <c r="E73" s="154" t="str">
        <f>IFERROR(VLOOKUP(D73,CADA_PROD!D:H,5,0),"")</f>
        <v/>
      </c>
      <c r="F73" s="169"/>
      <c r="G73" s="170"/>
      <c r="H73" s="14"/>
      <c r="I73" s="171"/>
      <c r="J73" s="14"/>
      <c r="K73" s="131"/>
      <c r="L73" s="131" t="str">
        <f>IF(D73="","",SUMIFS(MOVI_ENTR!I:I,MOVI_ENTR!D:D,D73,MOVI_ENTR!O:O,O73)-SUMIFS(MOVI_SAID!H:H,MOVI_SAID!D:D,D73,MOVI_SAID!L:L,MOVI_ENTR!O73))</f>
        <v/>
      </c>
      <c r="M73" s="173" t="str">
        <f t="shared" si="2"/>
        <v/>
      </c>
      <c r="N73" s="14"/>
      <c r="O73" s="14"/>
      <c r="P73" s="21"/>
      <c r="Q73" s="21"/>
      <c r="R73" s="21"/>
      <c r="S73" s="21"/>
      <c r="T73" s="21"/>
    </row>
    <row r="74" spans="1:20" s="16" customFormat="1" ht="30" customHeight="1">
      <c r="A74" s="21"/>
      <c r="B74" s="21" t="str">
        <f t="shared" si="3"/>
        <v/>
      </c>
      <c r="C74" s="197"/>
      <c r="D74" s="168"/>
      <c r="E74" s="154" t="str">
        <f>IFERROR(VLOOKUP(D74,CADA_PROD!D:H,5,0),"")</f>
        <v/>
      </c>
      <c r="F74" s="169"/>
      <c r="G74" s="170"/>
      <c r="H74" s="14"/>
      <c r="I74" s="171"/>
      <c r="J74" s="14"/>
      <c r="K74" s="131"/>
      <c r="L74" s="131" t="str">
        <f>IF(D74="","",SUMIFS(MOVI_ENTR!I:I,MOVI_ENTR!D:D,D74,MOVI_ENTR!O:O,O74)-SUMIFS(MOVI_SAID!H:H,MOVI_SAID!D:D,D74,MOVI_SAID!L:L,MOVI_ENTR!O74))</f>
        <v/>
      </c>
      <c r="M74" s="173" t="str">
        <f t="shared" si="2"/>
        <v/>
      </c>
      <c r="N74" s="14"/>
      <c r="O74" s="14"/>
      <c r="P74" s="21"/>
      <c r="Q74" s="21"/>
      <c r="R74" s="21"/>
      <c r="S74" s="21"/>
      <c r="T74" s="21"/>
    </row>
    <row r="75" spans="1:20" s="16" customFormat="1" ht="30" customHeight="1">
      <c r="A75" s="21"/>
      <c r="B75" s="21" t="str">
        <f t="shared" si="3"/>
        <v/>
      </c>
      <c r="C75" s="197"/>
      <c r="D75" s="168"/>
      <c r="E75" s="154" t="str">
        <f>IFERROR(VLOOKUP(D75,CADA_PROD!D:H,5,0),"")</f>
        <v/>
      </c>
      <c r="F75" s="169"/>
      <c r="G75" s="170"/>
      <c r="H75" s="14"/>
      <c r="I75" s="171"/>
      <c r="J75" s="14"/>
      <c r="K75" s="131"/>
      <c r="L75" s="131" t="str">
        <f>IF(D75="","",SUMIFS(MOVI_ENTR!I:I,MOVI_ENTR!D:D,D75,MOVI_ENTR!O:O,O75)-SUMIFS(MOVI_SAID!H:H,MOVI_SAID!D:D,D75,MOVI_SAID!L:L,MOVI_ENTR!O75))</f>
        <v/>
      </c>
      <c r="M75" s="173" t="str">
        <f t="shared" si="2"/>
        <v/>
      </c>
      <c r="N75" s="14"/>
      <c r="O75" s="14"/>
      <c r="P75" s="21"/>
      <c r="Q75" s="21"/>
      <c r="R75" s="21"/>
      <c r="S75" s="21"/>
      <c r="T75" s="21"/>
    </row>
    <row r="76" spans="1:20" s="16" customFormat="1" ht="30" customHeight="1">
      <c r="A76" s="21"/>
      <c r="B76" s="21" t="str">
        <f t="shared" si="3"/>
        <v/>
      </c>
      <c r="C76" s="197"/>
      <c r="D76" s="168"/>
      <c r="E76" s="154" t="str">
        <f>IFERROR(VLOOKUP(D76,CADA_PROD!D:H,5,0),"")</f>
        <v/>
      </c>
      <c r="F76" s="169"/>
      <c r="G76" s="170"/>
      <c r="H76" s="14"/>
      <c r="I76" s="171"/>
      <c r="J76" s="14"/>
      <c r="K76" s="131"/>
      <c r="L76" s="131" t="str">
        <f>IF(D76="","",SUMIFS(MOVI_ENTR!I:I,MOVI_ENTR!D:D,D76,MOVI_ENTR!O:O,O76)-SUMIFS(MOVI_SAID!H:H,MOVI_SAID!D:D,D76,MOVI_SAID!L:L,MOVI_ENTR!O76))</f>
        <v/>
      </c>
      <c r="M76" s="173" t="str">
        <f t="shared" si="2"/>
        <v/>
      </c>
      <c r="N76" s="14"/>
      <c r="O76" s="14"/>
      <c r="P76" s="21"/>
      <c r="Q76" s="21"/>
      <c r="R76" s="21"/>
      <c r="S76" s="21"/>
      <c r="T76" s="21"/>
    </row>
    <row r="77" spans="1:20" s="16" customFormat="1" ht="30" customHeight="1">
      <c r="A77" s="21"/>
      <c r="B77" s="21" t="str">
        <f t="shared" si="3"/>
        <v/>
      </c>
      <c r="C77" s="197"/>
      <c r="D77" s="168"/>
      <c r="E77" s="154" t="str">
        <f>IFERROR(VLOOKUP(D77,CADA_PROD!D:H,5,0),"")</f>
        <v/>
      </c>
      <c r="F77" s="169"/>
      <c r="G77" s="170"/>
      <c r="H77" s="14"/>
      <c r="I77" s="171"/>
      <c r="J77" s="14"/>
      <c r="K77" s="131"/>
      <c r="L77" s="131" t="str">
        <f>IF(D77="","",SUMIFS(MOVI_ENTR!I:I,MOVI_ENTR!D:D,D77,MOVI_ENTR!O:O,O77)-SUMIFS(MOVI_SAID!H:H,MOVI_SAID!D:D,D77,MOVI_SAID!L:L,MOVI_ENTR!O77))</f>
        <v/>
      </c>
      <c r="M77" s="173" t="str">
        <f t="shared" si="2"/>
        <v/>
      </c>
      <c r="N77" s="14"/>
      <c r="O77" s="14"/>
      <c r="P77" s="21"/>
      <c r="Q77" s="21"/>
      <c r="R77" s="21"/>
      <c r="S77" s="21"/>
      <c r="T77" s="21"/>
    </row>
    <row r="78" spans="1:20" s="16" customFormat="1" ht="30" customHeight="1">
      <c r="A78" s="21"/>
      <c r="B78" s="21" t="str">
        <f t="shared" si="3"/>
        <v/>
      </c>
      <c r="C78" s="197"/>
      <c r="D78" s="168"/>
      <c r="E78" s="154" t="str">
        <f>IFERROR(VLOOKUP(D78,CADA_PROD!D:H,5,0),"")</f>
        <v/>
      </c>
      <c r="F78" s="169"/>
      <c r="G78" s="170"/>
      <c r="H78" s="14"/>
      <c r="I78" s="171"/>
      <c r="J78" s="14"/>
      <c r="K78" s="131"/>
      <c r="L78" s="131" t="str">
        <f>IF(D78="","",SUMIFS(MOVI_ENTR!I:I,MOVI_ENTR!D:D,D78,MOVI_ENTR!O:O,O78)-SUMIFS(MOVI_SAID!H:H,MOVI_SAID!D:D,D78,MOVI_SAID!L:L,MOVI_ENTR!O78))</f>
        <v/>
      </c>
      <c r="M78" s="173" t="str">
        <f t="shared" si="2"/>
        <v/>
      </c>
      <c r="N78" s="14"/>
      <c r="O78" s="14"/>
      <c r="P78" s="21"/>
      <c r="Q78" s="21"/>
      <c r="R78" s="21"/>
      <c r="S78" s="21"/>
      <c r="T78" s="21"/>
    </row>
    <row r="79" spans="1:20" s="16" customFormat="1" ht="30" customHeight="1">
      <c r="A79" s="21"/>
      <c r="B79" s="21" t="str">
        <f t="shared" si="3"/>
        <v/>
      </c>
      <c r="C79" s="197"/>
      <c r="D79" s="168"/>
      <c r="E79" s="154" t="str">
        <f>IFERROR(VLOOKUP(D79,CADA_PROD!D:H,5,0),"")</f>
        <v/>
      </c>
      <c r="F79" s="169"/>
      <c r="G79" s="170"/>
      <c r="H79" s="14"/>
      <c r="I79" s="171"/>
      <c r="J79" s="14"/>
      <c r="K79" s="131"/>
      <c r="L79" s="131" t="str">
        <f>IF(D79="","",SUMIFS(MOVI_ENTR!I:I,MOVI_ENTR!D:D,D79,MOVI_ENTR!O:O,O79)-SUMIFS(MOVI_SAID!H:H,MOVI_SAID!D:D,D79,MOVI_SAID!L:L,MOVI_ENTR!O79))</f>
        <v/>
      </c>
      <c r="M79" s="173" t="str">
        <f t="shared" si="2"/>
        <v/>
      </c>
      <c r="N79" s="14"/>
      <c r="O79" s="14"/>
      <c r="P79" s="21"/>
      <c r="Q79" s="21"/>
      <c r="R79" s="21"/>
      <c r="S79" s="21"/>
      <c r="T79" s="21"/>
    </row>
    <row r="80" spans="1:20" s="16" customFormat="1" ht="30" customHeight="1">
      <c r="A80" s="21"/>
      <c r="B80" s="21" t="str">
        <f t="shared" si="3"/>
        <v/>
      </c>
      <c r="C80" s="197"/>
      <c r="D80" s="168"/>
      <c r="E80" s="154" t="str">
        <f>IFERROR(VLOOKUP(D80,CADA_PROD!D:H,5,0),"")</f>
        <v/>
      </c>
      <c r="F80" s="169"/>
      <c r="G80" s="170"/>
      <c r="H80" s="14"/>
      <c r="I80" s="171"/>
      <c r="J80" s="14"/>
      <c r="K80" s="131"/>
      <c r="L80" s="131" t="str">
        <f>IF(D80="","",SUMIFS(MOVI_ENTR!I:I,MOVI_ENTR!D:D,D80,MOVI_ENTR!O:O,O80)-SUMIFS(MOVI_SAID!H:H,MOVI_SAID!D:D,D80,MOVI_SAID!L:L,MOVI_ENTR!O80))</f>
        <v/>
      </c>
      <c r="M80" s="173" t="str">
        <f t="shared" si="2"/>
        <v/>
      </c>
      <c r="N80" s="14"/>
      <c r="O80" s="14"/>
      <c r="P80" s="21"/>
      <c r="Q80" s="21"/>
      <c r="R80" s="21"/>
      <c r="S80" s="21"/>
      <c r="T80" s="21"/>
    </row>
    <row r="81" spans="1:20" s="16" customFormat="1" ht="30" customHeight="1">
      <c r="A81" s="21"/>
      <c r="B81" s="21" t="str">
        <f t="shared" si="3"/>
        <v/>
      </c>
      <c r="C81" s="197"/>
      <c r="D81" s="168"/>
      <c r="E81" s="154" t="str">
        <f>IFERROR(VLOOKUP(D81,CADA_PROD!D:H,5,0),"")</f>
        <v/>
      </c>
      <c r="F81" s="169"/>
      <c r="G81" s="170"/>
      <c r="H81" s="14"/>
      <c r="I81" s="171"/>
      <c r="J81" s="14"/>
      <c r="K81" s="131"/>
      <c r="L81" s="131" t="str">
        <f>IF(D81="","",SUMIFS(MOVI_ENTR!I:I,MOVI_ENTR!D:D,D81,MOVI_ENTR!O:O,O81)-SUMIFS(MOVI_SAID!H:H,MOVI_SAID!D:D,D81,MOVI_SAID!L:L,MOVI_ENTR!O81))</f>
        <v/>
      </c>
      <c r="M81" s="173" t="str">
        <f t="shared" si="2"/>
        <v/>
      </c>
      <c r="N81" s="14"/>
      <c r="O81" s="14"/>
      <c r="P81" s="21"/>
      <c r="Q81" s="21"/>
      <c r="R81" s="21"/>
      <c r="S81" s="21"/>
      <c r="T81" s="21"/>
    </row>
    <row r="82" spans="1:20" s="16" customFormat="1" ht="30" customHeight="1">
      <c r="A82" s="21"/>
      <c r="B82" s="21" t="str">
        <f t="shared" si="3"/>
        <v/>
      </c>
      <c r="C82" s="197"/>
      <c r="D82" s="168"/>
      <c r="E82" s="154" t="str">
        <f>IFERROR(VLOOKUP(D82,CADA_PROD!D:H,5,0),"")</f>
        <v/>
      </c>
      <c r="F82" s="169"/>
      <c r="G82" s="170"/>
      <c r="H82" s="14"/>
      <c r="I82" s="171"/>
      <c r="J82" s="14"/>
      <c r="K82" s="131"/>
      <c r="L82" s="131" t="str">
        <f>IF(D82="","",SUMIFS(MOVI_ENTR!I:I,MOVI_ENTR!D:D,D82,MOVI_ENTR!O:O,O82)-SUMIFS(MOVI_SAID!H:H,MOVI_SAID!D:D,D82,MOVI_SAID!L:L,MOVI_ENTR!O82))</f>
        <v/>
      </c>
      <c r="M82" s="173" t="str">
        <f t="shared" si="2"/>
        <v/>
      </c>
      <c r="N82" s="14"/>
      <c r="O82" s="14"/>
      <c r="P82" s="21"/>
      <c r="Q82" s="21"/>
      <c r="R82" s="21"/>
      <c r="S82" s="21"/>
      <c r="T82" s="21"/>
    </row>
    <row r="83" spans="1:20" s="16" customFormat="1" ht="30" customHeight="1">
      <c r="A83" s="21"/>
      <c r="B83" s="21" t="str">
        <f t="shared" si="3"/>
        <v/>
      </c>
      <c r="C83" s="197"/>
      <c r="D83" s="168"/>
      <c r="E83" s="154" t="str">
        <f>IFERROR(VLOOKUP(D83,CADA_PROD!D:H,5,0),"")</f>
        <v/>
      </c>
      <c r="F83" s="169"/>
      <c r="G83" s="170"/>
      <c r="H83" s="14"/>
      <c r="I83" s="171"/>
      <c r="J83" s="14"/>
      <c r="K83" s="131"/>
      <c r="L83" s="131" t="str">
        <f>IF(D83="","",SUMIFS(MOVI_ENTR!I:I,MOVI_ENTR!D:D,D83,MOVI_ENTR!O:O,O83)-SUMIFS(MOVI_SAID!H:H,MOVI_SAID!D:D,D83,MOVI_SAID!L:L,MOVI_ENTR!O83))</f>
        <v/>
      </c>
      <c r="M83" s="173" t="str">
        <f t="shared" si="2"/>
        <v/>
      </c>
      <c r="N83" s="14"/>
      <c r="O83" s="14"/>
      <c r="P83" s="21"/>
      <c r="Q83" s="21"/>
      <c r="R83" s="21"/>
      <c r="S83" s="21"/>
      <c r="T83" s="21"/>
    </row>
    <row r="84" spans="1:20" s="16" customFormat="1" ht="30" customHeight="1">
      <c r="A84" s="21"/>
      <c r="B84" s="21" t="str">
        <f t="shared" si="3"/>
        <v/>
      </c>
      <c r="C84" s="197"/>
      <c r="D84" s="168"/>
      <c r="E84" s="154" t="str">
        <f>IFERROR(VLOOKUP(D84,CADA_PROD!D:H,5,0),"")</f>
        <v/>
      </c>
      <c r="F84" s="169"/>
      <c r="G84" s="170"/>
      <c r="H84" s="14"/>
      <c r="I84" s="171"/>
      <c r="J84" s="14"/>
      <c r="K84" s="131"/>
      <c r="L84" s="131" t="str">
        <f>IF(D84="","",SUMIFS(MOVI_ENTR!I:I,MOVI_ENTR!D:D,D84,MOVI_ENTR!O:O,O84)-SUMIFS(MOVI_SAID!H:H,MOVI_SAID!D:D,D84,MOVI_SAID!L:L,MOVI_ENTR!O84))</f>
        <v/>
      </c>
      <c r="M84" s="173" t="str">
        <f t="shared" si="2"/>
        <v/>
      </c>
      <c r="N84" s="14"/>
      <c r="O84" s="14"/>
      <c r="P84" s="21"/>
      <c r="Q84" s="21"/>
      <c r="R84" s="21"/>
      <c r="S84" s="21"/>
      <c r="T84" s="21"/>
    </row>
    <row r="85" spans="1:20" s="16" customFormat="1" ht="30" customHeight="1">
      <c r="A85" s="21"/>
      <c r="B85" s="21" t="str">
        <f t="shared" si="3"/>
        <v/>
      </c>
      <c r="C85" s="197"/>
      <c r="D85" s="168"/>
      <c r="E85" s="154" t="str">
        <f>IFERROR(VLOOKUP(D85,CADA_PROD!D:H,5,0),"")</f>
        <v/>
      </c>
      <c r="F85" s="169"/>
      <c r="G85" s="170"/>
      <c r="H85" s="14"/>
      <c r="I85" s="171"/>
      <c r="J85" s="14"/>
      <c r="K85" s="131"/>
      <c r="L85" s="131" t="str">
        <f>IF(D85="","",SUMIFS(MOVI_ENTR!I:I,MOVI_ENTR!D:D,D85,MOVI_ENTR!O:O,O85)-SUMIFS(MOVI_SAID!H:H,MOVI_SAID!D:D,D85,MOVI_SAID!L:L,MOVI_ENTR!O85))</f>
        <v/>
      </c>
      <c r="M85" s="173" t="str">
        <f t="shared" si="2"/>
        <v/>
      </c>
      <c r="N85" s="14"/>
      <c r="O85" s="14"/>
      <c r="P85" s="21"/>
      <c r="Q85" s="21"/>
      <c r="R85" s="21"/>
      <c r="S85" s="21"/>
      <c r="T85" s="21"/>
    </row>
    <row r="86" spans="1:20" s="16" customFormat="1" ht="30" customHeight="1">
      <c r="A86" s="21"/>
      <c r="B86" s="21" t="str">
        <f t="shared" si="3"/>
        <v/>
      </c>
      <c r="C86" s="197"/>
      <c r="D86" s="168"/>
      <c r="E86" s="154" t="str">
        <f>IFERROR(VLOOKUP(D86,CADA_PROD!D:H,5,0),"")</f>
        <v/>
      </c>
      <c r="F86" s="169"/>
      <c r="G86" s="170"/>
      <c r="H86" s="14"/>
      <c r="I86" s="171"/>
      <c r="J86" s="14"/>
      <c r="K86" s="131"/>
      <c r="L86" s="131" t="str">
        <f>IF(D86="","",SUMIFS(MOVI_ENTR!I:I,MOVI_ENTR!D:D,D86,MOVI_ENTR!O:O,O86)-SUMIFS(MOVI_SAID!H:H,MOVI_SAID!D:D,D86,MOVI_SAID!L:L,MOVI_ENTR!O86))</f>
        <v/>
      </c>
      <c r="M86" s="173" t="str">
        <f t="shared" si="2"/>
        <v/>
      </c>
      <c r="N86" s="14"/>
      <c r="O86" s="14"/>
      <c r="P86" s="21"/>
      <c r="Q86" s="21"/>
      <c r="R86" s="21"/>
      <c r="S86" s="21"/>
      <c r="T86" s="21"/>
    </row>
    <row r="87" spans="1:20" s="16" customFormat="1" ht="30" customHeight="1">
      <c r="A87" s="21"/>
      <c r="B87" s="21" t="str">
        <f t="shared" si="3"/>
        <v/>
      </c>
      <c r="C87" s="197"/>
      <c r="D87" s="168"/>
      <c r="E87" s="154" t="str">
        <f>IFERROR(VLOOKUP(D87,CADA_PROD!D:H,5,0),"")</f>
        <v/>
      </c>
      <c r="F87" s="169"/>
      <c r="G87" s="170"/>
      <c r="H87" s="14"/>
      <c r="I87" s="171"/>
      <c r="J87" s="14"/>
      <c r="K87" s="131"/>
      <c r="L87" s="131" t="str">
        <f>IF(D87="","",SUMIFS(MOVI_ENTR!I:I,MOVI_ENTR!D:D,D87,MOVI_ENTR!O:O,O87)-SUMIFS(MOVI_SAID!H:H,MOVI_SAID!D:D,D87,MOVI_SAID!L:L,MOVI_ENTR!O87))</f>
        <v/>
      </c>
      <c r="M87" s="173" t="str">
        <f t="shared" si="2"/>
        <v/>
      </c>
      <c r="N87" s="14"/>
      <c r="O87" s="14"/>
      <c r="P87" s="21"/>
      <c r="Q87" s="21"/>
      <c r="R87" s="21"/>
      <c r="S87" s="21"/>
      <c r="T87" s="21"/>
    </row>
    <row r="88" spans="1:20" s="16" customFormat="1" ht="30" customHeight="1">
      <c r="A88" s="21"/>
      <c r="B88" s="21" t="str">
        <f t="shared" si="3"/>
        <v/>
      </c>
      <c r="C88" s="197"/>
      <c r="D88" s="168"/>
      <c r="E88" s="154" t="str">
        <f>IFERROR(VLOOKUP(D88,CADA_PROD!D:H,5,0),"")</f>
        <v/>
      </c>
      <c r="F88" s="169"/>
      <c r="G88" s="170"/>
      <c r="H88" s="14"/>
      <c r="I88" s="171"/>
      <c r="J88" s="14"/>
      <c r="K88" s="131"/>
      <c r="L88" s="131" t="str">
        <f>IF(D88="","",SUMIFS(MOVI_ENTR!I:I,MOVI_ENTR!D:D,D88,MOVI_ENTR!O:O,O88)-SUMIFS(MOVI_SAID!H:H,MOVI_SAID!D:D,D88,MOVI_SAID!L:L,MOVI_ENTR!O88))</f>
        <v/>
      </c>
      <c r="M88" s="173" t="str">
        <f t="shared" si="2"/>
        <v/>
      </c>
      <c r="N88" s="14"/>
      <c r="O88" s="14"/>
      <c r="P88" s="21"/>
      <c r="Q88" s="21"/>
      <c r="R88" s="21"/>
      <c r="S88" s="21"/>
      <c r="T88" s="21"/>
    </row>
    <row r="89" spans="1:20" s="16" customFormat="1" ht="30" customHeight="1">
      <c r="A89" s="21"/>
      <c r="B89" s="21" t="str">
        <f t="shared" si="3"/>
        <v/>
      </c>
      <c r="C89" s="197"/>
      <c r="D89" s="168"/>
      <c r="E89" s="154" t="str">
        <f>IFERROR(VLOOKUP(D89,CADA_PROD!D:H,5,0),"")</f>
        <v/>
      </c>
      <c r="F89" s="169"/>
      <c r="G89" s="170"/>
      <c r="H89" s="14"/>
      <c r="I89" s="171"/>
      <c r="J89" s="14"/>
      <c r="K89" s="131"/>
      <c r="L89" s="131" t="str">
        <f>IF(D89="","",SUMIFS(MOVI_ENTR!I:I,MOVI_ENTR!D:D,D89,MOVI_ENTR!O:O,O89)-SUMIFS(MOVI_SAID!H:H,MOVI_SAID!D:D,D89,MOVI_SAID!L:L,MOVI_ENTR!O89))</f>
        <v/>
      </c>
      <c r="M89" s="173" t="str">
        <f t="shared" si="2"/>
        <v/>
      </c>
      <c r="N89" s="14"/>
      <c r="O89" s="14"/>
      <c r="P89" s="21"/>
      <c r="Q89" s="21"/>
      <c r="R89" s="21"/>
      <c r="S89" s="21"/>
      <c r="T89" s="21"/>
    </row>
    <row r="90" spans="1:20" s="16" customFormat="1" ht="30" customHeight="1">
      <c r="A90" s="21"/>
      <c r="B90" s="21" t="str">
        <f t="shared" si="3"/>
        <v/>
      </c>
      <c r="C90" s="197"/>
      <c r="D90" s="168"/>
      <c r="E90" s="154" t="str">
        <f>IFERROR(VLOOKUP(D90,CADA_PROD!D:H,5,0),"")</f>
        <v/>
      </c>
      <c r="F90" s="169"/>
      <c r="G90" s="170"/>
      <c r="H90" s="14"/>
      <c r="I90" s="171"/>
      <c r="J90" s="14"/>
      <c r="K90" s="131"/>
      <c r="L90" s="131" t="str">
        <f>IF(D90="","",SUMIFS(MOVI_ENTR!I:I,MOVI_ENTR!D:D,D90,MOVI_ENTR!O:O,O90)-SUMIFS(MOVI_SAID!H:H,MOVI_SAID!D:D,D90,MOVI_SAID!L:L,MOVI_ENTR!O90))</f>
        <v/>
      </c>
      <c r="M90" s="173" t="str">
        <f t="shared" si="2"/>
        <v/>
      </c>
      <c r="N90" s="14"/>
      <c r="O90" s="14"/>
      <c r="P90" s="21"/>
      <c r="Q90" s="21"/>
      <c r="R90" s="21"/>
      <c r="S90" s="21"/>
      <c r="T90" s="21"/>
    </row>
    <row r="91" spans="1:20" s="16" customFormat="1" ht="30" customHeight="1">
      <c r="A91" s="21"/>
      <c r="B91" s="21" t="str">
        <f t="shared" si="3"/>
        <v/>
      </c>
      <c r="C91" s="197"/>
      <c r="D91" s="168"/>
      <c r="E91" s="154" t="str">
        <f>IFERROR(VLOOKUP(D91,CADA_PROD!D:H,5,0),"")</f>
        <v/>
      </c>
      <c r="F91" s="169"/>
      <c r="G91" s="170"/>
      <c r="H91" s="14"/>
      <c r="I91" s="171"/>
      <c r="J91" s="14"/>
      <c r="K91" s="131"/>
      <c r="L91" s="131" t="str">
        <f>IF(D91="","",SUMIFS(MOVI_ENTR!I:I,MOVI_ENTR!D:D,D91,MOVI_ENTR!O:O,O91)-SUMIFS(MOVI_SAID!H:H,MOVI_SAID!D:D,D91,MOVI_SAID!L:L,MOVI_ENTR!O91))</f>
        <v/>
      </c>
      <c r="M91" s="173" t="str">
        <f t="shared" ref="M91:M154" si="4">IF(D91="","",H91*I91)</f>
        <v/>
      </c>
      <c r="N91" s="14"/>
      <c r="O91" s="14"/>
      <c r="P91" s="21"/>
      <c r="Q91" s="21"/>
      <c r="R91" s="21"/>
      <c r="S91" s="21"/>
      <c r="T91" s="21"/>
    </row>
    <row r="92" spans="1:20" s="16" customFormat="1" ht="30" customHeight="1">
      <c r="A92" s="21"/>
      <c r="B92" s="21" t="str">
        <f t="shared" si="3"/>
        <v/>
      </c>
      <c r="C92" s="197"/>
      <c r="D92" s="168"/>
      <c r="E92" s="154" t="str">
        <f>IFERROR(VLOOKUP(D92,CADA_PROD!D:H,5,0),"")</f>
        <v/>
      </c>
      <c r="F92" s="169"/>
      <c r="G92" s="170"/>
      <c r="H92" s="14"/>
      <c r="I92" s="171"/>
      <c r="J92" s="14"/>
      <c r="K92" s="131"/>
      <c r="L92" s="131" t="str">
        <f>IF(D92="","",SUMIFS(MOVI_ENTR!I:I,MOVI_ENTR!D:D,D92,MOVI_ENTR!O:O,O92)-SUMIFS(MOVI_SAID!H:H,MOVI_SAID!D:D,D92,MOVI_SAID!L:L,MOVI_ENTR!O92))</f>
        <v/>
      </c>
      <c r="M92" s="173" t="str">
        <f t="shared" si="4"/>
        <v/>
      </c>
      <c r="N92" s="14"/>
      <c r="O92" s="14"/>
      <c r="P92" s="21"/>
      <c r="Q92" s="21"/>
      <c r="R92" s="21"/>
      <c r="S92" s="21"/>
      <c r="T92" s="21"/>
    </row>
    <row r="93" spans="1:20" s="16" customFormat="1" ht="30" customHeight="1">
      <c r="A93" s="21"/>
      <c r="B93" s="21" t="str">
        <f t="shared" si="3"/>
        <v/>
      </c>
      <c r="C93" s="197"/>
      <c r="D93" s="168"/>
      <c r="E93" s="154" t="str">
        <f>IFERROR(VLOOKUP(D93,CADA_PROD!D:H,5,0),"")</f>
        <v/>
      </c>
      <c r="F93" s="169"/>
      <c r="G93" s="170"/>
      <c r="H93" s="14"/>
      <c r="I93" s="171"/>
      <c r="J93" s="14"/>
      <c r="K93" s="131"/>
      <c r="L93" s="131" t="str">
        <f>IF(D93="","",SUMIFS(MOVI_ENTR!I:I,MOVI_ENTR!D:D,D93,MOVI_ENTR!O:O,O93)-SUMIFS(MOVI_SAID!H:H,MOVI_SAID!D:D,D93,MOVI_SAID!L:L,MOVI_ENTR!O93))</f>
        <v/>
      </c>
      <c r="M93" s="173" t="str">
        <f t="shared" si="4"/>
        <v/>
      </c>
      <c r="N93" s="14"/>
      <c r="O93" s="14"/>
      <c r="P93" s="21"/>
      <c r="Q93" s="21"/>
      <c r="R93" s="21"/>
      <c r="S93" s="21"/>
      <c r="T93" s="21"/>
    </row>
    <row r="94" spans="1:20" s="16" customFormat="1" ht="30" customHeight="1">
      <c r="A94" s="21"/>
      <c r="B94" s="21" t="str">
        <f t="shared" si="3"/>
        <v/>
      </c>
      <c r="C94" s="197"/>
      <c r="D94" s="168"/>
      <c r="E94" s="154" t="str">
        <f>IFERROR(VLOOKUP(D94,CADA_PROD!D:H,5,0),"")</f>
        <v/>
      </c>
      <c r="F94" s="169"/>
      <c r="G94" s="170"/>
      <c r="H94" s="14"/>
      <c r="I94" s="171"/>
      <c r="J94" s="14"/>
      <c r="K94" s="131"/>
      <c r="L94" s="131" t="str">
        <f>IF(D94="","",SUMIFS(MOVI_ENTR!I:I,MOVI_ENTR!D:D,D94,MOVI_ENTR!O:O,O94)-SUMIFS(MOVI_SAID!H:H,MOVI_SAID!D:D,D94,MOVI_SAID!L:L,MOVI_ENTR!O94))</f>
        <v/>
      </c>
      <c r="M94" s="173" t="str">
        <f t="shared" si="4"/>
        <v/>
      </c>
      <c r="N94" s="14"/>
      <c r="O94" s="14"/>
      <c r="P94" s="21"/>
      <c r="Q94" s="21"/>
      <c r="R94" s="21"/>
      <c r="S94" s="21"/>
      <c r="T94" s="21"/>
    </row>
    <row r="95" spans="1:20" s="16" customFormat="1" ht="30" customHeight="1">
      <c r="A95" s="21"/>
      <c r="B95" s="21" t="str">
        <f t="shared" si="3"/>
        <v/>
      </c>
      <c r="C95" s="197"/>
      <c r="D95" s="168"/>
      <c r="E95" s="154" t="str">
        <f>IFERROR(VLOOKUP(D95,CADA_PROD!D:H,5,0),"")</f>
        <v/>
      </c>
      <c r="F95" s="169"/>
      <c r="G95" s="170"/>
      <c r="H95" s="14"/>
      <c r="I95" s="171"/>
      <c r="J95" s="14"/>
      <c r="K95" s="131"/>
      <c r="L95" s="131" t="str">
        <f>IF(D95="","",SUMIFS(MOVI_ENTR!I:I,MOVI_ENTR!D:D,D95,MOVI_ENTR!O:O,O95)-SUMIFS(MOVI_SAID!H:H,MOVI_SAID!D:D,D95,MOVI_SAID!L:L,MOVI_ENTR!O95))</f>
        <v/>
      </c>
      <c r="M95" s="173" t="str">
        <f t="shared" si="4"/>
        <v/>
      </c>
      <c r="N95" s="14"/>
      <c r="O95" s="14"/>
      <c r="P95" s="21"/>
      <c r="Q95" s="21"/>
      <c r="R95" s="21"/>
      <c r="S95" s="21"/>
      <c r="T95" s="21"/>
    </row>
    <row r="96" spans="1:20" s="16" customFormat="1" ht="30" customHeight="1">
      <c r="A96" s="21"/>
      <c r="B96" s="21" t="str">
        <f t="shared" si="3"/>
        <v/>
      </c>
      <c r="C96" s="197"/>
      <c r="D96" s="168"/>
      <c r="E96" s="154" t="str">
        <f>IFERROR(VLOOKUP(D96,CADA_PROD!D:H,5,0),"")</f>
        <v/>
      </c>
      <c r="F96" s="169"/>
      <c r="G96" s="170"/>
      <c r="H96" s="14"/>
      <c r="I96" s="171"/>
      <c r="J96" s="14"/>
      <c r="K96" s="131"/>
      <c r="L96" s="131" t="str">
        <f>IF(D96="","",SUMIFS(MOVI_ENTR!I:I,MOVI_ENTR!D:D,D96,MOVI_ENTR!O:O,O96)-SUMIFS(MOVI_SAID!H:H,MOVI_SAID!D:D,D96,MOVI_SAID!L:L,MOVI_ENTR!O96))</f>
        <v/>
      </c>
      <c r="M96" s="173" t="str">
        <f t="shared" si="4"/>
        <v/>
      </c>
      <c r="N96" s="14"/>
      <c r="O96" s="14"/>
      <c r="P96" s="21"/>
      <c r="Q96" s="21"/>
      <c r="R96" s="21"/>
      <c r="S96" s="21"/>
      <c r="T96" s="21"/>
    </row>
    <row r="97" spans="1:20" s="16" customFormat="1" ht="30" customHeight="1">
      <c r="A97" s="21"/>
      <c r="B97" s="21" t="str">
        <f t="shared" si="3"/>
        <v/>
      </c>
      <c r="C97" s="197"/>
      <c r="D97" s="168"/>
      <c r="E97" s="154" t="str">
        <f>IFERROR(VLOOKUP(D97,CADA_PROD!D:H,5,0),"")</f>
        <v/>
      </c>
      <c r="F97" s="169"/>
      <c r="G97" s="170"/>
      <c r="H97" s="14"/>
      <c r="I97" s="171"/>
      <c r="J97" s="14"/>
      <c r="K97" s="131"/>
      <c r="L97" s="131" t="str">
        <f>IF(D97="","",SUMIFS(MOVI_ENTR!I:I,MOVI_ENTR!D:D,D97,MOVI_ENTR!O:O,O97)-SUMIFS(MOVI_SAID!H:H,MOVI_SAID!D:D,D97,MOVI_SAID!L:L,MOVI_ENTR!O97))</f>
        <v/>
      </c>
      <c r="M97" s="173" t="str">
        <f t="shared" si="4"/>
        <v/>
      </c>
      <c r="N97" s="14"/>
      <c r="O97" s="14"/>
      <c r="P97" s="21"/>
      <c r="Q97" s="21"/>
      <c r="R97" s="21"/>
      <c r="S97" s="21"/>
      <c r="T97" s="21"/>
    </row>
    <row r="98" spans="1:20" s="16" customFormat="1" ht="30" customHeight="1">
      <c r="A98" s="21"/>
      <c r="B98" s="21" t="str">
        <f t="shared" si="3"/>
        <v/>
      </c>
      <c r="C98" s="197"/>
      <c r="D98" s="168"/>
      <c r="E98" s="154" t="str">
        <f>IFERROR(VLOOKUP(D98,CADA_PROD!D:H,5,0),"")</f>
        <v/>
      </c>
      <c r="F98" s="169"/>
      <c r="G98" s="170"/>
      <c r="H98" s="14"/>
      <c r="I98" s="171"/>
      <c r="J98" s="14"/>
      <c r="K98" s="131"/>
      <c r="L98" s="131" t="str">
        <f>IF(D98="","",SUMIFS(MOVI_ENTR!I:I,MOVI_ENTR!D:D,D98,MOVI_ENTR!O:O,O98)-SUMIFS(MOVI_SAID!H:H,MOVI_SAID!D:D,D98,MOVI_SAID!L:L,MOVI_ENTR!O98))</f>
        <v/>
      </c>
      <c r="M98" s="173" t="str">
        <f t="shared" si="4"/>
        <v/>
      </c>
      <c r="N98" s="14"/>
      <c r="O98" s="14"/>
      <c r="P98" s="21"/>
      <c r="Q98" s="21"/>
      <c r="R98" s="21"/>
      <c r="S98" s="21"/>
      <c r="T98" s="21"/>
    </row>
    <row r="99" spans="1:20" s="16" customFormat="1" ht="30" customHeight="1">
      <c r="A99" s="21"/>
      <c r="B99" s="21" t="str">
        <f t="shared" si="3"/>
        <v/>
      </c>
      <c r="C99" s="197"/>
      <c r="D99" s="168"/>
      <c r="E99" s="154" t="str">
        <f>IFERROR(VLOOKUP(D99,CADA_PROD!D:H,5,0),"")</f>
        <v/>
      </c>
      <c r="F99" s="169"/>
      <c r="G99" s="170"/>
      <c r="H99" s="14"/>
      <c r="I99" s="171"/>
      <c r="J99" s="14"/>
      <c r="K99" s="131"/>
      <c r="L99" s="131" t="str">
        <f>IF(D99="","",SUMIFS(MOVI_ENTR!I:I,MOVI_ENTR!D:D,D99,MOVI_ENTR!O:O,O99)-SUMIFS(MOVI_SAID!H:H,MOVI_SAID!D:D,D99,MOVI_SAID!L:L,MOVI_ENTR!O99))</f>
        <v/>
      </c>
      <c r="M99" s="173" t="str">
        <f t="shared" si="4"/>
        <v/>
      </c>
      <c r="N99" s="14"/>
      <c r="O99" s="14"/>
      <c r="P99" s="21"/>
      <c r="Q99" s="21"/>
      <c r="R99" s="21"/>
      <c r="S99" s="21"/>
      <c r="T99" s="21"/>
    </row>
    <row r="100" spans="1:20" s="16" customFormat="1" ht="30" customHeight="1">
      <c r="A100" s="21"/>
      <c r="B100" s="21" t="str">
        <f t="shared" si="3"/>
        <v/>
      </c>
      <c r="C100" s="197"/>
      <c r="D100" s="168"/>
      <c r="E100" s="154" t="str">
        <f>IFERROR(VLOOKUP(D100,CADA_PROD!D:H,5,0),"")</f>
        <v/>
      </c>
      <c r="F100" s="169"/>
      <c r="G100" s="170"/>
      <c r="H100" s="14"/>
      <c r="I100" s="171"/>
      <c r="J100" s="14"/>
      <c r="K100" s="131"/>
      <c r="L100" s="131" t="str">
        <f>IF(D100="","",SUMIFS(MOVI_ENTR!I:I,MOVI_ENTR!D:D,D100,MOVI_ENTR!O:O,O100)-SUMIFS(MOVI_SAID!H:H,MOVI_SAID!D:D,D100,MOVI_SAID!L:L,MOVI_ENTR!O100))</f>
        <v/>
      </c>
      <c r="M100" s="173" t="str">
        <f t="shared" si="4"/>
        <v/>
      </c>
      <c r="N100" s="14"/>
      <c r="O100" s="14"/>
      <c r="P100" s="21"/>
      <c r="Q100" s="21"/>
      <c r="R100" s="21"/>
      <c r="S100" s="21"/>
      <c r="T100" s="21"/>
    </row>
    <row r="101" spans="1:20" s="16" customFormat="1" ht="30" customHeight="1">
      <c r="A101" s="21"/>
      <c r="B101" s="21" t="str">
        <f t="shared" si="3"/>
        <v/>
      </c>
      <c r="C101" s="197"/>
      <c r="D101" s="168"/>
      <c r="E101" s="154" t="str">
        <f>IFERROR(VLOOKUP(D101,CADA_PROD!D:H,5,0),"")</f>
        <v/>
      </c>
      <c r="F101" s="169"/>
      <c r="G101" s="170"/>
      <c r="H101" s="14"/>
      <c r="I101" s="171"/>
      <c r="J101" s="14"/>
      <c r="K101" s="131"/>
      <c r="L101" s="131" t="str">
        <f>IF(D101="","",SUMIFS(MOVI_ENTR!I:I,MOVI_ENTR!D:D,D101,MOVI_ENTR!O:O,O101)-SUMIFS(MOVI_SAID!H:H,MOVI_SAID!D:D,D101,MOVI_SAID!L:L,MOVI_ENTR!O101))</f>
        <v/>
      </c>
      <c r="M101" s="173" t="str">
        <f t="shared" si="4"/>
        <v/>
      </c>
      <c r="N101" s="14"/>
      <c r="O101" s="14"/>
      <c r="P101" s="21"/>
      <c r="Q101" s="21"/>
      <c r="R101" s="21"/>
      <c r="S101" s="21"/>
      <c r="T101" s="21"/>
    </row>
    <row r="102" spans="1:20" s="16" customFormat="1" ht="30" customHeight="1">
      <c r="A102" s="21"/>
      <c r="B102" s="21" t="str">
        <f t="shared" si="3"/>
        <v/>
      </c>
      <c r="C102" s="197"/>
      <c r="D102" s="168"/>
      <c r="E102" s="154" t="str">
        <f>IFERROR(VLOOKUP(D102,CADA_PROD!D:H,5,0),"")</f>
        <v/>
      </c>
      <c r="F102" s="169"/>
      <c r="G102" s="170"/>
      <c r="H102" s="14"/>
      <c r="I102" s="171"/>
      <c r="J102" s="14"/>
      <c r="K102" s="131"/>
      <c r="L102" s="131" t="str">
        <f>IF(D102="","",SUMIFS(MOVI_ENTR!I:I,MOVI_ENTR!D:D,D102,MOVI_ENTR!O:O,O102)-SUMIFS(MOVI_SAID!H:H,MOVI_SAID!D:D,D102,MOVI_SAID!L:L,MOVI_ENTR!O102))</f>
        <v/>
      </c>
      <c r="M102" s="173" t="str">
        <f t="shared" si="4"/>
        <v/>
      </c>
      <c r="N102" s="14"/>
      <c r="O102" s="14"/>
      <c r="P102" s="21"/>
      <c r="Q102" s="21"/>
      <c r="R102" s="21"/>
      <c r="S102" s="21"/>
      <c r="T102" s="21"/>
    </row>
    <row r="103" spans="1:20" s="16" customFormat="1" ht="30" customHeight="1">
      <c r="A103" s="21"/>
      <c r="B103" s="21" t="str">
        <f t="shared" si="3"/>
        <v/>
      </c>
      <c r="C103" s="197"/>
      <c r="D103" s="168"/>
      <c r="E103" s="154" t="str">
        <f>IFERROR(VLOOKUP(D103,CADA_PROD!D:H,5,0),"")</f>
        <v/>
      </c>
      <c r="F103" s="169"/>
      <c r="G103" s="170"/>
      <c r="H103" s="14"/>
      <c r="I103" s="171"/>
      <c r="J103" s="14"/>
      <c r="K103" s="131"/>
      <c r="L103" s="131" t="str">
        <f>IF(D103="","",SUMIFS(MOVI_ENTR!I:I,MOVI_ENTR!D:D,D103,MOVI_ENTR!O:O,O103)-SUMIFS(MOVI_SAID!H:H,MOVI_SAID!D:D,D103,MOVI_SAID!L:L,MOVI_ENTR!O103))</f>
        <v/>
      </c>
      <c r="M103" s="173" t="str">
        <f t="shared" si="4"/>
        <v/>
      </c>
      <c r="N103" s="14"/>
      <c r="O103" s="14"/>
      <c r="P103" s="21"/>
      <c r="Q103" s="21"/>
      <c r="R103" s="21"/>
      <c r="S103" s="21"/>
      <c r="T103" s="21"/>
    </row>
    <row r="104" spans="1:20" s="16" customFormat="1" ht="30" customHeight="1">
      <c r="A104" s="21"/>
      <c r="B104" s="21" t="str">
        <f t="shared" si="3"/>
        <v/>
      </c>
      <c r="C104" s="197"/>
      <c r="D104" s="168"/>
      <c r="E104" s="154" t="str">
        <f>IFERROR(VLOOKUP(D104,CADA_PROD!D:H,5,0),"")</f>
        <v/>
      </c>
      <c r="F104" s="169"/>
      <c r="G104" s="170"/>
      <c r="H104" s="14"/>
      <c r="I104" s="171"/>
      <c r="J104" s="14"/>
      <c r="K104" s="131"/>
      <c r="L104" s="131" t="str">
        <f>IF(D104="","",SUMIFS(MOVI_ENTR!I:I,MOVI_ENTR!D:D,D104,MOVI_ENTR!O:O,O104)-SUMIFS(MOVI_SAID!H:H,MOVI_SAID!D:D,D104,MOVI_SAID!L:L,MOVI_ENTR!O104))</f>
        <v/>
      </c>
      <c r="M104" s="173" t="str">
        <f t="shared" si="4"/>
        <v/>
      </c>
      <c r="N104" s="14"/>
      <c r="O104" s="14"/>
      <c r="P104" s="21"/>
      <c r="Q104" s="21"/>
      <c r="R104" s="21"/>
      <c r="S104" s="21"/>
      <c r="T104" s="21"/>
    </row>
    <row r="105" spans="1:20" s="16" customFormat="1" ht="30" customHeight="1">
      <c r="A105" s="21"/>
      <c r="B105" s="21" t="str">
        <f t="shared" si="3"/>
        <v/>
      </c>
      <c r="C105" s="197"/>
      <c r="D105" s="168"/>
      <c r="E105" s="154" t="str">
        <f>IFERROR(VLOOKUP(D105,CADA_PROD!D:H,5,0),"")</f>
        <v/>
      </c>
      <c r="F105" s="169"/>
      <c r="G105" s="170"/>
      <c r="H105" s="14"/>
      <c r="I105" s="171"/>
      <c r="J105" s="14"/>
      <c r="K105" s="131"/>
      <c r="L105" s="131" t="str">
        <f>IF(D105="","",SUMIFS(MOVI_ENTR!I:I,MOVI_ENTR!D:D,D105,MOVI_ENTR!O:O,O105)-SUMIFS(MOVI_SAID!H:H,MOVI_SAID!D:D,D105,MOVI_SAID!L:L,MOVI_ENTR!O105))</f>
        <v/>
      </c>
      <c r="M105" s="173" t="str">
        <f t="shared" si="4"/>
        <v/>
      </c>
      <c r="N105" s="14"/>
      <c r="O105" s="14"/>
      <c r="P105" s="21"/>
      <c r="Q105" s="21"/>
      <c r="R105" s="21"/>
      <c r="S105" s="21"/>
      <c r="T105" s="21"/>
    </row>
    <row r="106" spans="1:20" s="16" customFormat="1" ht="30" customHeight="1">
      <c r="A106" s="21"/>
      <c r="B106" s="21" t="str">
        <f t="shared" si="3"/>
        <v/>
      </c>
      <c r="C106" s="197"/>
      <c r="D106" s="168"/>
      <c r="E106" s="154" t="str">
        <f>IFERROR(VLOOKUP(D106,CADA_PROD!D:H,5,0),"")</f>
        <v/>
      </c>
      <c r="F106" s="169"/>
      <c r="G106" s="170"/>
      <c r="H106" s="14"/>
      <c r="I106" s="171"/>
      <c r="J106" s="14"/>
      <c r="K106" s="131"/>
      <c r="L106" s="131" t="str">
        <f>IF(D106="","",SUMIFS(MOVI_ENTR!I:I,MOVI_ENTR!D:D,D106,MOVI_ENTR!O:O,O106)-SUMIFS(MOVI_SAID!H:H,MOVI_SAID!D:D,D106,MOVI_SAID!L:L,MOVI_ENTR!O106))</f>
        <v/>
      </c>
      <c r="M106" s="173" t="str">
        <f t="shared" si="4"/>
        <v/>
      </c>
      <c r="N106" s="14"/>
      <c r="O106" s="14"/>
      <c r="P106" s="21"/>
      <c r="Q106" s="21"/>
      <c r="R106" s="21"/>
      <c r="S106" s="21"/>
      <c r="T106" s="21"/>
    </row>
    <row r="107" spans="1:20" s="16" customFormat="1" ht="30" customHeight="1">
      <c r="A107" s="21"/>
      <c r="B107" s="21" t="str">
        <f t="shared" si="3"/>
        <v/>
      </c>
      <c r="C107" s="197"/>
      <c r="D107" s="168"/>
      <c r="E107" s="154" t="str">
        <f>IFERROR(VLOOKUP(D107,CADA_PROD!D:H,5,0),"")</f>
        <v/>
      </c>
      <c r="F107" s="169"/>
      <c r="G107" s="170"/>
      <c r="H107" s="14"/>
      <c r="I107" s="171"/>
      <c r="J107" s="14"/>
      <c r="K107" s="131"/>
      <c r="L107" s="131" t="str">
        <f>IF(D107="","",SUMIFS(MOVI_ENTR!I:I,MOVI_ENTR!D:D,D107,MOVI_ENTR!O:O,O107)-SUMIFS(MOVI_SAID!H:H,MOVI_SAID!D:D,D107,MOVI_SAID!L:L,MOVI_ENTR!O107))</f>
        <v/>
      </c>
      <c r="M107" s="173" t="str">
        <f t="shared" si="4"/>
        <v/>
      </c>
      <c r="N107" s="14"/>
      <c r="O107" s="14"/>
      <c r="P107" s="21"/>
      <c r="Q107" s="21"/>
      <c r="R107" s="21"/>
      <c r="S107" s="21"/>
      <c r="T107" s="21"/>
    </row>
    <row r="108" spans="1:20" s="16" customFormat="1" ht="30" customHeight="1">
      <c r="A108" s="21"/>
      <c r="B108" s="21" t="str">
        <f t="shared" si="3"/>
        <v/>
      </c>
      <c r="C108" s="197"/>
      <c r="D108" s="168"/>
      <c r="E108" s="154" t="str">
        <f>IFERROR(VLOOKUP(D108,CADA_PROD!D:H,5,0),"")</f>
        <v/>
      </c>
      <c r="F108" s="169"/>
      <c r="G108" s="170"/>
      <c r="H108" s="14"/>
      <c r="I108" s="171"/>
      <c r="J108" s="14"/>
      <c r="K108" s="131"/>
      <c r="L108" s="131" t="str">
        <f>IF(D108="","",SUMIFS(MOVI_ENTR!I:I,MOVI_ENTR!D:D,D108,MOVI_ENTR!O:O,O108)-SUMIFS(MOVI_SAID!H:H,MOVI_SAID!D:D,D108,MOVI_SAID!L:L,MOVI_ENTR!O108))</f>
        <v/>
      </c>
      <c r="M108" s="173" t="str">
        <f t="shared" si="4"/>
        <v/>
      </c>
      <c r="N108" s="14"/>
      <c r="O108" s="14"/>
      <c r="P108" s="21"/>
      <c r="Q108" s="21"/>
      <c r="R108" s="21"/>
      <c r="S108" s="21"/>
      <c r="T108" s="21"/>
    </row>
    <row r="109" spans="1:20" s="16" customFormat="1" ht="30" customHeight="1">
      <c r="A109" s="21"/>
      <c r="B109" s="21" t="str">
        <f t="shared" si="3"/>
        <v/>
      </c>
      <c r="C109" s="197"/>
      <c r="D109" s="168"/>
      <c r="E109" s="154" t="str">
        <f>IFERROR(VLOOKUP(D109,CADA_PROD!D:H,5,0),"")</f>
        <v/>
      </c>
      <c r="F109" s="169"/>
      <c r="G109" s="170"/>
      <c r="H109" s="14"/>
      <c r="I109" s="171"/>
      <c r="J109" s="14"/>
      <c r="K109" s="131"/>
      <c r="L109" s="131" t="str">
        <f>IF(D109="","",SUMIFS(MOVI_ENTR!I:I,MOVI_ENTR!D:D,D109,MOVI_ENTR!O:O,O109)-SUMIFS(MOVI_SAID!H:H,MOVI_SAID!D:D,D109,MOVI_SAID!L:L,MOVI_ENTR!O109))</f>
        <v/>
      </c>
      <c r="M109" s="173" t="str">
        <f t="shared" si="4"/>
        <v/>
      </c>
      <c r="N109" s="14"/>
      <c r="O109" s="14"/>
      <c r="P109" s="21"/>
      <c r="Q109" s="21"/>
      <c r="R109" s="21"/>
      <c r="S109" s="21"/>
      <c r="T109" s="21"/>
    </row>
    <row r="110" spans="1:20" s="16" customFormat="1" ht="30" customHeight="1">
      <c r="A110" s="21"/>
      <c r="B110" s="21" t="str">
        <f t="shared" si="3"/>
        <v/>
      </c>
      <c r="C110" s="197"/>
      <c r="D110" s="168"/>
      <c r="E110" s="154" t="str">
        <f>IFERROR(VLOOKUP(D110,CADA_PROD!D:H,5,0),"")</f>
        <v/>
      </c>
      <c r="F110" s="169"/>
      <c r="G110" s="170"/>
      <c r="H110" s="14"/>
      <c r="I110" s="171"/>
      <c r="J110" s="14"/>
      <c r="K110" s="131"/>
      <c r="L110" s="131" t="str">
        <f>IF(D110="","",SUMIFS(MOVI_ENTR!I:I,MOVI_ENTR!D:D,D110,MOVI_ENTR!O:O,O110)-SUMIFS(MOVI_SAID!H:H,MOVI_SAID!D:D,D110,MOVI_SAID!L:L,MOVI_ENTR!O110))</f>
        <v/>
      </c>
      <c r="M110" s="173" t="str">
        <f t="shared" si="4"/>
        <v/>
      </c>
      <c r="N110" s="14"/>
      <c r="O110" s="14"/>
      <c r="P110" s="21"/>
      <c r="Q110" s="21"/>
      <c r="R110" s="21"/>
      <c r="S110" s="21"/>
      <c r="T110" s="21"/>
    </row>
    <row r="111" spans="1:20" s="16" customFormat="1" ht="30" customHeight="1">
      <c r="A111" s="21"/>
      <c r="B111" s="21" t="str">
        <f t="shared" si="3"/>
        <v/>
      </c>
      <c r="C111" s="197"/>
      <c r="D111" s="168"/>
      <c r="E111" s="154" t="str">
        <f>IFERROR(VLOOKUP(D111,CADA_PROD!D:H,5,0),"")</f>
        <v/>
      </c>
      <c r="F111" s="169"/>
      <c r="G111" s="170"/>
      <c r="H111" s="14"/>
      <c r="I111" s="171"/>
      <c r="J111" s="14"/>
      <c r="K111" s="131"/>
      <c r="L111" s="131" t="str">
        <f>IF(D111="","",SUMIFS(MOVI_ENTR!I:I,MOVI_ENTR!D:D,D111,MOVI_ENTR!O:O,O111)-SUMIFS(MOVI_SAID!H:H,MOVI_SAID!D:D,D111,MOVI_SAID!L:L,MOVI_ENTR!O111))</f>
        <v/>
      </c>
      <c r="M111" s="173" t="str">
        <f t="shared" si="4"/>
        <v/>
      </c>
      <c r="N111" s="14"/>
      <c r="O111" s="14"/>
      <c r="P111" s="21"/>
      <c r="Q111" s="21"/>
      <c r="R111" s="21"/>
      <c r="S111" s="21"/>
      <c r="T111" s="21"/>
    </row>
    <row r="112" spans="1:20" s="16" customFormat="1" ht="30" customHeight="1">
      <c r="A112" s="21"/>
      <c r="B112" s="21" t="str">
        <f t="shared" si="3"/>
        <v/>
      </c>
      <c r="C112" s="197"/>
      <c r="D112" s="168"/>
      <c r="E112" s="154" t="str">
        <f>IFERROR(VLOOKUP(D112,CADA_PROD!D:H,5,0),"")</f>
        <v/>
      </c>
      <c r="F112" s="169"/>
      <c r="G112" s="170"/>
      <c r="H112" s="14"/>
      <c r="I112" s="171"/>
      <c r="J112" s="14"/>
      <c r="K112" s="131"/>
      <c r="L112" s="131" t="str">
        <f>IF(D112="","",SUMIFS(MOVI_ENTR!I:I,MOVI_ENTR!D:D,D112,MOVI_ENTR!O:O,O112)-SUMIFS(MOVI_SAID!H:H,MOVI_SAID!D:D,D112,MOVI_SAID!L:L,MOVI_ENTR!O112))</f>
        <v/>
      </c>
      <c r="M112" s="173" t="str">
        <f t="shared" si="4"/>
        <v/>
      </c>
      <c r="N112" s="14"/>
      <c r="O112" s="14"/>
      <c r="P112" s="21"/>
      <c r="Q112" s="21"/>
      <c r="R112" s="21"/>
      <c r="S112" s="21"/>
      <c r="T112" s="21"/>
    </row>
    <row r="113" spans="1:20" s="16" customFormat="1" ht="30" customHeight="1">
      <c r="A113" s="21"/>
      <c r="B113" s="21" t="str">
        <f t="shared" si="3"/>
        <v/>
      </c>
      <c r="C113" s="197"/>
      <c r="D113" s="168"/>
      <c r="E113" s="154" t="str">
        <f>IFERROR(VLOOKUP(D113,CADA_PROD!D:H,5,0),"")</f>
        <v/>
      </c>
      <c r="F113" s="169"/>
      <c r="G113" s="170"/>
      <c r="H113" s="14"/>
      <c r="I113" s="171"/>
      <c r="J113" s="14"/>
      <c r="K113" s="131"/>
      <c r="L113" s="131" t="str">
        <f>IF(D113="","",SUMIFS(MOVI_ENTR!I:I,MOVI_ENTR!D:D,D113,MOVI_ENTR!O:O,O113)-SUMIFS(MOVI_SAID!H:H,MOVI_SAID!D:D,D113,MOVI_SAID!L:L,MOVI_ENTR!O113))</f>
        <v/>
      </c>
      <c r="M113" s="173" t="str">
        <f t="shared" si="4"/>
        <v/>
      </c>
      <c r="N113" s="14"/>
      <c r="O113" s="14"/>
      <c r="P113" s="21"/>
      <c r="Q113" s="21"/>
      <c r="R113" s="21"/>
      <c r="S113" s="21"/>
      <c r="T113" s="21"/>
    </row>
    <row r="114" spans="1:20" s="16" customFormat="1" ht="30" customHeight="1">
      <c r="A114" s="21"/>
      <c r="B114" s="21" t="str">
        <f t="shared" si="3"/>
        <v/>
      </c>
      <c r="C114" s="197"/>
      <c r="D114" s="168"/>
      <c r="E114" s="154" t="str">
        <f>IFERROR(VLOOKUP(D114,CADA_PROD!D:H,5,0),"")</f>
        <v/>
      </c>
      <c r="F114" s="169"/>
      <c r="G114" s="170"/>
      <c r="H114" s="14"/>
      <c r="I114" s="171"/>
      <c r="J114" s="14"/>
      <c r="K114" s="131"/>
      <c r="L114" s="131" t="str">
        <f>IF(D114="","",SUMIFS(MOVI_ENTR!I:I,MOVI_ENTR!D:D,D114,MOVI_ENTR!O:O,O114)-SUMIFS(MOVI_SAID!H:H,MOVI_SAID!D:D,D114,MOVI_SAID!L:L,MOVI_ENTR!O114))</f>
        <v/>
      </c>
      <c r="M114" s="173" t="str">
        <f t="shared" si="4"/>
        <v/>
      </c>
      <c r="N114" s="14"/>
      <c r="O114" s="14"/>
      <c r="P114" s="21"/>
      <c r="Q114" s="21"/>
      <c r="R114" s="21"/>
      <c r="S114" s="21"/>
      <c r="T114" s="21"/>
    </row>
    <row r="115" spans="1:20" s="16" customFormat="1" ht="30" customHeight="1">
      <c r="A115" s="21"/>
      <c r="B115" s="21" t="str">
        <f t="shared" si="3"/>
        <v/>
      </c>
      <c r="C115" s="197"/>
      <c r="D115" s="168"/>
      <c r="E115" s="154" t="str">
        <f>IFERROR(VLOOKUP(D115,CADA_PROD!D:H,5,0),"")</f>
        <v/>
      </c>
      <c r="F115" s="169"/>
      <c r="G115" s="170"/>
      <c r="H115" s="14"/>
      <c r="I115" s="171"/>
      <c r="J115" s="14"/>
      <c r="K115" s="131"/>
      <c r="L115" s="131" t="str">
        <f>IF(D115="","",SUMIFS(MOVI_ENTR!I:I,MOVI_ENTR!D:D,D115,MOVI_ENTR!O:O,O115)-SUMIFS(MOVI_SAID!H:H,MOVI_SAID!D:D,D115,MOVI_SAID!L:L,MOVI_ENTR!O115))</f>
        <v/>
      </c>
      <c r="M115" s="173" t="str">
        <f t="shared" si="4"/>
        <v/>
      </c>
      <c r="N115" s="14"/>
      <c r="O115" s="14"/>
      <c r="P115" s="21"/>
      <c r="Q115" s="21"/>
      <c r="R115" s="21"/>
      <c r="S115" s="21"/>
      <c r="T115" s="21"/>
    </row>
    <row r="116" spans="1:20" s="16" customFormat="1" ht="30" customHeight="1">
      <c r="A116" s="21"/>
      <c r="B116" s="21" t="str">
        <f t="shared" si="3"/>
        <v/>
      </c>
      <c r="C116" s="197"/>
      <c r="D116" s="168"/>
      <c r="E116" s="154" t="str">
        <f>IFERROR(VLOOKUP(D116,CADA_PROD!D:H,5,0),"")</f>
        <v/>
      </c>
      <c r="F116" s="169"/>
      <c r="G116" s="170"/>
      <c r="H116" s="14"/>
      <c r="I116" s="171"/>
      <c r="J116" s="14"/>
      <c r="K116" s="131"/>
      <c r="L116" s="131" t="str">
        <f>IF(D116="","",SUMIFS(MOVI_ENTR!I:I,MOVI_ENTR!D:D,D116,MOVI_ENTR!O:O,O116)-SUMIFS(MOVI_SAID!H:H,MOVI_SAID!D:D,D116,MOVI_SAID!L:L,MOVI_ENTR!O116))</f>
        <v/>
      </c>
      <c r="M116" s="173" t="str">
        <f t="shared" si="4"/>
        <v/>
      </c>
      <c r="N116" s="14"/>
      <c r="O116" s="14"/>
      <c r="P116" s="21"/>
      <c r="Q116" s="21"/>
      <c r="R116" s="21"/>
      <c r="S116" s="21"/>
      <c r="T116" s="21"/>
    </row>
    <row r="117" spans="1:20" s="16" customFormat="1" ht="30" customHeight="1">
      <c r="A117" s="21"/>
      <c r="B117" s="21" t="str">
        <f t="shared" si="3"/>
        <v/>
      </c>
      <c r="C117" s="197"/>
      <c r="D117" s="168"/>
      <c r="E117" s="154" t="str">
        <f>IFERROR(VLOOKUP(D117,CADA_PROD!D:H,5,0),"")</f>
        <v/>
      </c>
      <c r="F117" s="169"/>
      <c r="G117" s="170"/>
      <c r="H117" s="14"/>
      <c r="I117" s="171"/>
      <c r="J117" s="14"/>
      <c r="K117" s="131"/>
      <c r="L117" s="131" t="str">
        <f>IF(D117="","",SUMIFS(MOVI_ENTR!I:I,MOVI_ENTR!D:D,D117,MOVI_ENTR!O:O,O117)-SUMIFS(MOVI_SAID!H:H,MOVI_SAID!D:D,D117,MOVI_SAID!L:L,MOVI_ENTR!O117))</f>
        <v/>
      </c>
      <c r="M117" s="173" t="str">
        <f t="shared" si="4"/>
        <v/>
      </c>
      <c r="N117" s="14"/>
      <c r="O117" s="14"/>
      <c r="P117" s="21"/>
      <c r="Q117" s="21"/>
      <c r="R117" s="21"/>
      <c r="S117" s="21"/>
      <c r="T117" s="21"/>
    </row>
    <row r="118" spans="1:20" s="16" customFormat="1" ht="30" customHeight="1">
      <c r="A118" s="21"/>
      <c r="B118" s="21" t="str">
        <f t="shared" si="3"/>
        <v/>
      </c>
      <c r="C118" s="197"/>
      <c r="D118" s="168"/>
      <c r="E118" s="154" t="str">
        <f>IFERROR(VLOOKUP(D118,CADA_PROD!D:H,5,0),"")</f>
        <v/>
      </c>
      <c r="F118" s="169"/>
      <c r="G118" s="170"/>
      <c r="H118" s="14"/>
      <c r="I118" s="171"/>
      <c r="J118" s="14"/>
      <c r="K118" s="131"/>
      <c r="L118" s="131" t="str">
        <f>IF(D118="","",SUMIFS(MOVI_ENTR!I:I,MOVI_ENTR!D:D,D118,MOVI_ENTR!O:O,O118)-SUMIFS(MOVI_SAID!H:H,MOVI_SAID!D:D,D118,MOVI_SAID!L:L,MOVI_ENTR!O118))</f>
        <v/>
      </c>
      <c r="M118" s="173" t="str">
        <f t="shared" si="4"/>
        <v/>
      </c>
      <c r="N118" s="14"/>
      <c r="O118" s="14"/>
      <c r="P118" s="21"/>
      <c r="Q118" s="21"/>
      <c r="R118" s="21"/>
      <c r="S118" s="21"/>
      <c r="T118" s="21"/>
    </row>
    <row r="119" spans="1:20" s="16" customFormat="1" ht="30" customHeight="1">
      <c r="A119" s="21"/>
      <c r="B119" s="21" t="str">
        <f t="shared" si="3"/>
        <v/>
      </c>
      <c r="C119" s="197"/>
      <c r="D119" s="168"/>
      <c r="E119" s="154" t="str">
        <f>IFERROR(VLOOKUP(D119,CADA_PROD!D:H,5,0),"")</f>
        <v/>
      </c>
      <c r="F119" s="169"/>
      <c r="G119" s="170"/>
      <c r="H119" s="14"/>
      <c r="I119" s="171"/>
      <c r="J119" s="14"/>
      <c r="K119" s="131"/>
      <c r="L119" s="131" t="str">
        <f>IF(D119="","",SUMIFS(MOVI_ENTR!I:I,MOVI_ENTR!D:D,D119,MOVI_ENTR!O:O,O119)-SUMIFS(MOVI_SAID!H:H,MOVI_SAID!D:D,D119,MOVI_SAID!L:L,MOVI_ENTR!O119))</f>
        <v/>
      </c>
      <c r="M119" s="173" t="str">
        <f t="shared" si="4"/>
        <v/>
      </c>
      <c r="N119" s="14"/>
      <c r="O119" s="14"/>
      <c r="P119" s="21"/>
      <c r="Q119" s="21"/>
      <c r="R119" s="21"/>
      <c r="S119" s="21"/>
      <c r="T119" s="21"/>
    </row>
    <row r="120" spans="1:20" s="16" customFormat="1" ht="30" customHeight="1">
      <c r="A120" s="21"/>
      <c r="B120" s="21" t="str">
        <f t="shared" si="3"/>
        <v/>
      </c>
      <c r="C120" s="197"/>
      <c r="D120" s="168"/>
      <c r="E120" s="154" t="str">
        <f>IFERROR(VLOOKUP(D120,CADA_PROD!D:H,5,0),"")</f>
        <v/>
      </c>
      <c r="F120" s="169"/>
      <c r="G120" s="170"/>
      <c r="H120" s="14"/>
      <c r="I120" s="171"/>
      <c r="J120" s="14"/>
      <c r="K120" s="131"/>
      <c r="L120" s="131" t="str">
        <f>IF(D120="","",SUMIFS(MOVI_ENTR!I:I,MOVI_ENTR!D:D,D120,MOVI_ENTR!O:O,O120)-SUMIFS(MOVI_SAID!H:H,MOVI_SAID!D:D,D120,MOVI_SAID!L:L,MOVI_ENTR!O120))</f>
        <v/>
      </c>
      <c r="M120" s="173" t="str">
        <f t="shared" si="4"/>
        <v/>
      </c>
      <c r="N120" s="14"/>
      <c r="O120" s="14"/>
      <c r="P120" s="21"/>
      <c r="Q120" s="21"/>
      <c r="R120" s="21"/>
      <c r="S120" s="21"/>
      <c r="T120" s="21"/>
    </row>
    <row r="121" spans="1:20" s="16" customFormat="1" ht="30" customHeight="1">
      <c r="A121" s="21"/>
      <c r="B121" s="21" t="str">
        <f t="shared" si="3"/>
        <v/>
      </c>
      <c r="C121" s="197"/>
      <c r="D121" s="168"/>
      <c r="E121" s="154" t="str">
        <f>IFERROR(VLOOKUP(D121,CADA_PROD!D:H,5,0),"")</f>
        <v/>
      </c>
      <c r="F121" s="169"/>
      <c r="G121" s="170"/>
      <c r="H121" s="14"/>
      <c r="I121" s="171"/>
      <c r="J121" s="14"/>
      <c r="K121" s="131"/>
      <c r="L121" s="131" t="str">
        <f>IF(D121="","",SUMIFS(MOVI_ENTR!I:I,MOVI_ENTR!D:D,D121,MOVI_ENTR!O:O,O121)-SUMIFS(MOVI_SAID!H:H,MOVI_SAID!D:D,D121,MOVI_SAID!L:L,MOVI_ENTR!O121))</f>
        <v/>
      </c>
      <c r="M121" s="173" t="str">
        <f t="shared" si="4"/>
        <v/>
      </c>
      <c r="N121" s="14"/>
      <c r="O121" s="14"/>
      <c r="P121" s="21"/>
      <c r="Q121" s="21"/>
      <c r="R121" s="21"/>
      <c r="S121" s="21"/>
      <c r="T121" s="21"/>
    </row>
    <row r="122" spans="1:20" s="16" customFormat="1" ht="30" customHeight="1">
      <c r="A122" s="21"/>
      <c r="B122" s="21" t="str">
        <f t="shared" si="3"/>
        <v/>
      </c>
      <c r="C122" s="197"/>
      <c r="D122" s="168"/>
      <c r="E122" s="154" t="str">
        <f>IFERROR(VLOOKUP(D122,CADA_PROD!D:H,5,0),"")</f>
        <v/>
      </c>
      <c r="F122" s="169"/>
      <c r="G122" s="170"/>
      <c r="H122" s="14"/>
      <c r="I122" s="171"/>
      <c r="J122" s="14"/>
      <c r="K122" s="131"/>
      <c r="L122" s="131" t="str">
        <f>IF(D122="","",SUMIFS(MOVI_ENTR!I:I,MOVI_ENTR!D:D,D122,MOVI_ENTR!O:O,O122)-SUMIFS(MOVI_SAID!H:H,MOVI_SAID!D:D,D122,MOVI_SAID!L:L,MOVI_ENTR!O122))</f>
        <v/>
      </c>
      <c r="M122" s="173" t="str">
        <f t="shared" si="4"/>
        <v/>
      </c>
      <c r="N122" s="14"/>
      <c r="O122" s="14"/>
      <c r="P122" s="21"/>
      <c r="Q122" s="21"/>
      <c r="R122" s="21"/>
      <c r="S122" s="21"/>
      <c r="T122" s="21"/>
    </row>
    <row r="123" spans="1:20" s="16" customFormat="1" ht="30" customHeight="1">
      <c r="A123" s="21"/>
      <c r="B123" s="21" t="str">
        <f t="shared" si="3"/>
        <v/>
      </c>
      <c r="C123" s="197"/>
      <c r="D123" s="168"/>
      <c r="E123" s="154" t="str">
        <f>IFERROR(VLOOKUP(D123,CADA_PROD!D:H,5,0),"")</f>
        <v/>
      </c>
      <c r="F123" s="169"/>
      <c r="G123" s="170"/>
      <c r="H123" s="14"/>
      <c r="I123" s="171"/>
      <c r="J123" s="14"/>
      <c r="K123" s="131"/>
      <c r="L123" s="131" t="str">
        <f>IF(D123="","",SUMIFS(MOVI_ENTR!I:I,MOVI_ENTR!D:D,D123,MOVI_ENTR!O:O,O123)-SUMIFS(MOVI_SAID!H:H,MOVI_SAID!D:D,D123,MOVI_SAID!L:L,MOVI_ENTR!O123))</f>
        <v/>
      </c>
      <c r="M123" s="173" t="str">
        <f t="shared" si="4"/>
        <v/>
      </c>
      <c r="N123" s="14"/>
      <c r="O123" s="14"/>
      <c r="P123" s="21"/>
      <c r="Q123" s="21"/>
      <c r="R123" s="21"/>
      <c r="S123" s="21"/>
      <c r="T123" s="21"/>
    </row>
    <row r="124" spans="1:20" s="16" customFormat="1" ht="30" customHeight="1">
      <c r="A124" s="21"/>
      <c r="B124" s="21" t="str">
        <f t="shared" si="3"/>
        <v/>
      </c>
      <c r="C124" s="197"/>
      <c r="D124" s="168"/>
      <c r="E124" s="154" t="str">
        <f>IFERROR(VLOOKUP(D124,CADA_PROD!D:H,5,0),"")</f>
        <v/>
      </c>
      <c r="F124" s="169"/>
      <c r="G124" s="170"/>
      <c r="H124" s="14"/>
      <c r="I124" s="171"/>
      <c r="J124" s="14"/>
      <c r="K124" s="131"/>
      <c r="L124" s="131" t="str">
        <f>IF(D124="","",SUMIFS(MOVI_ENTR!I:I,MOVI_ENTR!D:D,D124,MOVI_ENTR!O:O,O124)-SUMIFS(MOVI_SAID!H:H,MOVI_SAID!D:D,D124,MOVI_SAID!L:L,MOVI_ENTR!O124))</f>
        <v/>
      </c>
      <c r="M124" s="173" t="str">
        <f t="shared" si="4"/>
        <v/>
      </c>
      <c r="N124" s="14"/>
      <c r="O124" s="14"/>
      <c r="P124" s="21"/>
      <c r="Q124" s="21"/>
      <c r="R124" s="21"/>
      <c r="S124" s="21"/>
      <c r="T124" s="21"/>
    </row>
    <row r="125" spans="1:20" s="16" customFormat="1" ht="30" customHeight="1">
      <c r="A125" s="21"/>
      <c r="B125" s="21" t="str">
        <f t="shared" si="3"/>
        <v/>
      </c>
      <c r="C125" s="197"/>
      <c r="D125" s="168"/>
      <c r="E125" s="154" t="str">
        <f>IFERROR(VLOOKUP(D125,CADA_PROD!D:H,5,0),"")</f>
        <v/>
      </c>
      <c r="F125" s="169"/>
      <c r="G125" s="170"/>
      <c r="H125" s="14"/>
      <c r="I125" s="171"/>
      <c r="J125" s="14"/>
      <c r="K125" s="131"/>
      <c r="L125" s="131" t="str">
        <f>IF(D125="","",SUMIFS(MOVI_ENTR!I:I,MOVI_ENTR!D:D,D125,MOVI_ENTR!O:O,O125)-SUMIFS(MOVI_SAID!H:H,MOVI_SAID!D:D,D125,MOVI_SAID!L:L,MOVI_ENTR!O125))</f>
        <v/>
      </c>
      <c r="M125" s="173" t="str">
        <f t="shared" si="4"/>
        <v/>
      </c>
      <c r="N125" s="14"/>
      <c r="O125" s="14"/>
      <c r="P125" s="21"/>
      <c r="Q125" s="21"/>
      <c r="R125" s="21"/>
      <c r="S125" s="21"/>
      <c r="T125" s="21"/>
    </row>
    <row r="126" spans="1:20" s="16" customFormat="1" ht="30" customHeight="1">
      <c r="A126" s="21"/>
      <c r="B126" s="21" t="str">
        <f t="shared" si="3"/>
        <v/>
      </c>
      <c r="C126" s="197"/>
      <c r="D126" s="168"/>
      <c r="E126" s="154" t="str">
        <f>IFERROR(VLOOKUP(D126,CADA_PROD!D:H,5,0),"")</f>
        <v/>
      </c>
      <c r="F126" s="169"/>
      <c r="G126" s="170"/>
      <c r="H126" s="14"/>
      <c r="I126" s="171"/>
      <c r="J126" s="14"/>
      <c r="K126" s="131"/>
      <c r="L126" s="131" t="str">
        <f>IF(D126="","",SUMIFS(MOVI_ENTR!I:I,MOVI_ENTR!D:D,D126,MOVI_ENTR!O:O,O126)-SUMIFS(MOVI_SAID!H:H,MOVI_SAID!D:D,D126,MOVI_SAID!L:L,MOVI_ENTR!O126))</f>
        <v/>
      </c>
      <c r="M126" s="173" t="str">
        <f t="shared" si="4"/>
        <v/>
      </c>
      <c r="N126" s="14"/>
      <c r="O126" s="14"/>
      <c r="P126" s="21"/>
      <c r="Q126" s="21"/>
      <c r="R126" s="21"/>
      <c r="S126" s="21"/>
      <c r="T126" s="21"/>
    </row>
    <row r="127" spans="1:20" s="16" customFormat="1" ht="30" customHeight="1">
      <c r="A127" s="21"/>
      <c r="B127" s="21" t="str">
        <f t="shared" si="3"/>
        <v/>
      </c>
      <c r="C127" s="197"/>
      <c r="D127" s="168"/>
      <c r="E127" s="154" t="str">
        <f>IFERROR(VLOOKUP(D127,CADA_PROD!D:H,5,0),"")</f>
        <v/>
      </c>
      <c r="F127" s="169"/>
      <c r="G127" s="170"/>
      <c r="H127" s="14"/>
      <c r="I127" s="171"/>
      <c r="J127" s="14"/>
      <c r="K127" s="131"/>
      <c r="L127" s="131" t="str">
        <f>IF(D127="","",SUMIFS(MOVI_ENTR!I:I,MOVI_ENTR!D:D,D127,MOVI_ENTR!O:O,O127)-SUMIFS(MOVI_SAID!H:H,MOVI_SAID!D:D,D127,MOVI_SAID!L:L,MOVI_ENTR!O127))</f>
        <v/>
      </c>
      <c r="M127" s="173" t="str">
        <f t="shared" si="4"/>
        <v/>
      </c>
      <c r="N127" s="14"/>
      <c r="O127" s="14"/>
      <c r="P127" s="21"/>
      <c r="Q127" s="21"/>
      <c r="R127" s="21"/>
      <c r="S127" s="21"/>
      <c r="T127" s="21"/>
    </row>
    <row r="128" spans="1:20" s="16" customFormat="1" ht="30" customHeight="1">
      <c r="A128" s="21"/>
      <c r="B128" s="21" t="str">
        <f t="shared" si="3"/>
        <v/>
      </c>
      <c r="C128" s="197"/>
      <c r="D128" s="168"/>
      <c r="E128" s="154" t="str">
        <f>IFERROR(VLOOKUP(D128,CADA_PROD!D:H,5,0),"")</f>
        <v/>
      </c>
      <c r="F128" s="169"/>
      <c r="G128" s="170"/>
      <c r="H128" s="14"/>
      <c r="I128" s="171"/>
      <c r="J128" s="14"/>
      <c r="K128" s="131"/>
      <c r="L128" s="131" t="str">
        <f>IF(D128="","",SUMIFS(MOVI_ENTR!I:I,MOVI_ENTR!D:D,D128,MOVI_ENTR!O:O,O128)-SUMIFS(MOVI_SAID!H:H,MOVI_SAID!D:D,D128,MOVI_SAID!L:L,MOVI_ENTR!O128))</f>
        <v/>
      </c>
      <c r="M128" s="173" t="str">
        <f t="shared" si="4"/>
        <v/>
      </c>
      <c r="N128" s="14"/>
      <c r="O128" s="14"/>
      <c r="P128" s="21"/>
      <c r="Q128" s="21"/>
      <c r="R128" s="21"/>
      <c r="S128" s="21"/>
      <c r="T128" s="21"/>
    </row>
    <row r="129" spans="1:20" s="16" customFormat="1" ht="30" customHeight="1">
      <c r="A129" s="21"/>
      <c r="B129" s="21" t="str">
        <f t="shared" si="3"/>
        <v/>
      </c>
      <c r="C129" s="197"/>
      <c r="D129" s="168"/>
      <c r="E129" s="154" t="str">
        <f>IFERROR(VLOOKUP(D129,CADA_PROD!D:H,5,0),"")</f>
        <v/>
      </c>
      <c r="F129" s="169"/>
      <c r="G129" s="170"/>
      <c r="H129" s="14"/>
      <c r="I129" s="171"/>
      <c r="J129" s="14"/>
      <c r="K129" s="131"/>
      <c r="L129" s="131" t="str">
        <f>IF(D129="","",SUMIFS(MOVI_ENTR!I:I,MOVI_ENTR!D:D,D129,MOVI_ENTR!O:O,O129)-SUMIFS(MOVI_SAID!H:H,MOVI_SAID!D:D,D129,MOVI_SAID!L:L,MOVI_ENTR!O129))</f>
        <v/>
      </c>
      <c r="M129" s="173" t="str">
        <f t="shared" si="4"/>
        <v/>
      </c>
      <c r="N129" s="14"/>
      <c r="O129" s="14"/>
      <c r="P129" s="21"/>
      <c r="Q129" s="21"/>
      <c r="R129" s="21"/>
      <c r="S129" s="21"/>
      <c r="T129" s="21"/>
    </row>
    <row r="130" spans="1:20" s="16" customFormat="1" ht="30" customHeight="1">
      <c r="A130" s="21"/>
      <c r="B130" s="21" t="str">
        <f t="shared" si="3"/>
        <v/>
      </c>
      <c r="C130" s="197"/>
      <c r="D130" s="168"/>
      <c r="E130" s="154" t="str">
        <f>IFERROR(VLOOKUP(D130,CADA_PROD!D:H,5,0),"")</f>
        <v/>
      </c>
      <c r="F130" s="169"/>
      <c r="G130" s="170"/>
      <c r="H130" s="14"/>
      <c r="I130" s="171"/>
      <c r="J130" s="14"/>
      <c r="K130" s="131"/>
      <c r="L130" s="131" t="str">
        <f>IF(D130="","",SUMIFS(MOVI_ENTR!I:I,MOVI_ENTR!D:D,D130,MOVI_ENTR!O:O,O130)-SUMIFS(MOVI_SAID!H:H,MOVI_SAID!D:D,D130,MOVI_SAID!L:L,MOVI_ENTR!O130))</f>
        <v/>
      </c>
      <c r="M130" s="173" t="str">
        <f t="shared" si="4"/>
        <v/>
      </c>
      <c r="N130" s="14"/>
      <c r="O130" s="14"/>
      <c r="P130" s="21"/>
      <c r="Q130" s="21"/>
      <c r="R130" s="21"/>
      <c r="S130" s="21"/>
      <c r="T130" s="21"/>
    </row>
    <row r="131" spans="1:20" s="16" customFormat="1" ht="30" customHeight="1">
      <c r="A131" s="21"/>
      <c r="B131" s="21" t="str">
        <f t="shared" si="3"/>
        <v/>
      </c>
      <c r="C131" s="197"/>
      <c r="D131" s="168"/>
      <c r="E131" s="154" t="str">
        <f>IFERROR(VLOOKUP(D131,CADA_PROD!D:H,5,0),"")</f>
        <v/>
      </c>
      <c r="F131" s="169"/>
      <c r="G131" s="170"/>
      <c r="H131" s="14"/>
      <c r="I131" s="171"/>
      <c r="J131" s="14"/>
      <c r="K131" s="131"/>
      <c r="L131" s="131" t="str">
        <f>IF(D131="","",SUMIFS(MOVI_ENTR!I:I,MOVI_ENTR!D:D,D131,MOVI_ENTR!O:O,O131)-SUMIFS(MOVI_SAID!H:H,MOVI_SAID!D:D,D131,MOVI_SAID!L:L,MOVI_ENTR!O131))</f>
        <v/>
      </c>
      <c r="M131" s="173" t="str">
        <f t="shared" si="4"/>
        <v/>
      </c>
      <c r="N131" s="14"/>
      <c r="O131" s="14"/>
      <c r="P131" s="21"/>
      <c r="Q131" s="21"/>
      <c r="R131" s="21"/>
      <c r="S131" s="21"/>
      <c r="T131" s="21"/>
    </row>
    <row r="132" spans="1:20" s="16" customFormat="1" ht="30" customHeight="1">
      <c r="A132" s="21"/>
      <c r="B132" s="21" t="str">
        <f t="shared" si="3"/>
        <v/>
      </c>
      <c r="C132" s="197"/>
      <c r="D132" s="168"/>
      <c r="E132" s="154" t="str">
        <f>IFERROR(VLOOKUP(D132,CADA_PROD!D:H,5,0),"")</f>
        <v/>
      </c>
      <c r="F132" s="169"/>
      <c r="G132" s="170"/>
      <c r="H132" s="14"/>
      <c r="I132" s="171"/>
      <c r="J132" s="14"/>
      <c r="K132" s="131"/>
      <c r="L132" s="131" t="str">
        <f>IF(D132="","",SUMIFS(MOVI_ENTR!I:I,MOVI_ENTR!D:D,D132,MOVI_ENTR!O:O,O132)-SUMIFS(MOVI_SAID!H:H,MOVI_SAID!D:D,D132,MOVI_SAID!L:L,MOVI_ENTR!O132))</f>
        <v/>
      </c>
      <c r="M132" s="173" t="str">
        <f t="shared" si="4"/>
        <v/>
      </c>
      <c r="N132" s="14"/>
      <c r="O132" s="14"/>
      <c r="P132" s="21"/>
      <c r="Q132" s="21"/>
      <c r="R132" s="21"/>
      <c r="S132" s="21"/>
      <c r="T132" s="21"/>
    </row>
    <row r="133" spans="1:20" s="16" customFormat="1" ht="30" customHeight="1">
      <c r="A133" s="21"/>
      <c r="B133" s="21" t="str">
        <f t="shared" si="3"/>
        <v/>
      </c>
      <c r="C133" s="197"/>
      <c r="D133" s="168"/>
      <c r="E133" s="154" t="str">
        <f>IFERROR(VLOOKUP(D133,CADA_PROD!D:H,5,0),"")</f>
        <v/>
      </c>
      <c r="F133" s="169"/>
      <c r="G133" s="170"/>
      <c r="H133" s="14"/>
      <c r="I133" s="171"/>
      <c r="J133" s="14"/>
      <c r="K133" s="131"/>
      <c r="L133" s="131" t="str">
        <f>IF(D133="","",SUMIFS(MOVI_ENTR!I:I,MOVI_ENTR!D:D,D133,MOVI_ENTR!O:O,O133)-SUMIFS(MOVI_SAID!H:H,MOVI_SAID!D:D,D133,MOVI_SAID!L:L,MOVI_ENTR!O133))</f>
        <v/>
      </c>
      <c r="M133" s="173" t="str">
        <f t="shared" si="4"/>
        <v/>
      </c>
      <c r="N133" s="14"/>
      <c r="O133" s="14"/>
      <c r="P133" s="21"/>
      <c r="Q133" s="21"/>
      <c r="R133" s="21"/>
      <c r="S133" s="21"/>
      <c r="T133" s="21"/>
    </row>
    <row r="134" spans="1:20" s="16" customFormat="1" ht="30" customHeight="1">
      <c r="A134" s="21"/>
      <c r="B134" s="21" t="str">
        <f t="shared" si="3"/>
        <v/>
      </c>
      <c r="C134" s="197"/>
      <c r="D134" s="168"/>
      <c r="E134" s="154" t="str">
        <f>IFERROR(VLOOKUP(D134,CADA_PROD!D:H,5,0),"")</f>
        <v/>
      </c>
      <c r="F134" s="169"/>
      <c r="G134" s="170"/>
      <c r="H134" s="14"/>
      <c r="I134" s="171"/>
      <c r="J134" s="14"/>
      <c r="K134" s="131"/>
      <c r="L134" s="131" t="str">
        <f>IF(D134="","",SUMIFS(MOVI_ENTR!I:I,MOVI_ENTR!D:D,D134,MOVI_ENTR!O:O,O134)-SUMIFS(MOVI_SAID!H:H,MOVI_SAID!D:D,D134,MOVI_SAID!L:L,MOVI_ENTR!O134))</f>
        <v/>
      </c>
      <c r="M134" s="173" t="str">
        <f t="shared" si="4"/>
        <v/>
      </c>
      <c r="N134" s="14"/>
      <c r="O134" s="14"/>
      <c r="P134" s="21"/>
      <c r="Q134" s="21"/>
      <c r="R134" s="21"/>
      <c r="S134" s="21"/>
      <c r="T134" s="21"/>
    </row>
    <row r="135" spans="1:20" s="16" customFormat="1" ht="30" customHeight="1">
      <c r="A135" s="21"/>
      <c r="B135" s="21" t="str">
        <f t="shared" ref="B135:B198" si="5">IF(D135="","",MONTH(C135))</f>
        <v/>
      </c>
      <c r="C135" s="197"/>
      <c r="D135" s="168"/>
      <c r="E135" s="154" t="str">
        <f>IFERROR(VLOOKUP(D135,CADA_PROD!D:H,5,0),"")</f>
        <v/>
      </c>
      <c r="F135" s="169"/>
      <c r="G135" s="170"/>
      <c r="H135" s="14"/>
      <c r="I135" s="171"/>
      <c r="J135" s="14"/>
      <c r="K135" s="131"/>
      <c r="L135" s="131" t="str">
        <f>IF(D135="","",SUMIFS(MOVI_ENTR!I:I,MOVI_ENTR!D:D,D135,MOVI_ENTR!O:O,O135)-SUMIFS(MOVI_SAID!H:H,MOVI_SAID!D:D,D135,MOVI_SAID!L:L,MOVI_ENTR!O135))</f>
        <v/>
      </c>
      <c r="M135" s="173" t="str">
        <f t="shared" si="4"/>
        <v/>
      </c>
      <c r="N135" s="14"/>
      <c r="O135" s="14"/>
      <c r="P135" s="21"/>
      <c r="Q135" s="21"/>
      <c r="R135" s="21"/>
      <c r="S135" s="21"/>
      <c r="T135" s="21"/>
    </row>
    <row r="136" spans="1:20" s="16" customFormat="1" ht="30" customHeight="1">
      <c r="A136" s="21"/>
      <c r="B136" s="21" t="str">
        <f t="shared" si="5"/>
        <v/>
      </c>
      <c r="C136" s="197"/>
      <c r="D136" s="168"/>
      <c r="E136" s="154" t="str">
        <f>IFERROR(VLOOKUP(D136,CADA_PROD!D:H,5,0),"")</f>
        <v/>
      </c>
      <c r="F136" s="169"/>
      <c r="G136" s="170"/>
      <c r="H136" s="14"/>
      <c r="I136" s="171"/>
      <c r="J136" s="14"/>
      <c r="K136" s="131"/>
      <c r="L136" s="131" t="str">
        <f>IF(D136="","",SUMIFS(MOVI_ENTR!I:I,MOVI_ENTR!D:D,D136,MOVI_ENTR!O:O,O136)-SUMIFS(MOVI_SAID!H:H,MOVI_SAID!D:D,D136,MOVI_SAID!L:L,MOVI_ENTR!O136))</f>
        <v/>
      </c>
      <c r="M136" s="173" t="str">
        <f t="shared" si="4"/>
        <v/>
      </c>
      <c r="N136" s="14"/>
      <c r="O136" s="14"/>
      <c r="P136" s="21"/>
      <c r="Q136" s="21"/>
      <c r="R136" s="21"/>
      <c r="S136" s="21"/>
      <c r="T136" s="21"/>
    </row>
    <row r="137" spans="1:20" s="16" customFormat="1" ht="30" customHeight="1">
      <c r="A137" s="21"/>
      <c r="B137" s="21" t="str">
        <f t="shared" si="5"/>
        <v/>
      </c>
      <c r="C137" s="197"/>
      <c r="D137" s="168"/>
      <c r="E137" s="154" t="str">
        <f>IFERROR(VLOOKUP(D137,CADA_PROD!D:H,5,0),"")</f>
        <v/>
      </c>
      <c r="F137" s="169"/>
      <c r="G137" s="170"/>
      <c r="H137" s="14"/>
      <c r="I137" s="171"/>
      <c r="J137" s="14"/>
      <c r="K137" s="131"/>
      <c r="L137" s="131" t="str">
        <f>IF(D137="","",SUMIFS(MOVI_ENTR!I:I,MOVI_ENTR!D:D,D137,MOVI_ENTR!O:O,O137)-SUMIFS(MOVI_SAID!H:H,MOVI_SAID!D:D,D137,MOVI_SAID!L:L,MOVI_ENTR!O137))</f>
        <v/>
      </c>
      <c r="M137" s="173" t="str">
        <f t="shared" si="4"/>
        <v/>
      </c>
      <c r="N137" s="14"/>
      <c r="O137" s="14"/>
      <c r="P137" s="21"/>
      <c r="Q137" s="21"/>
      <c r="R137" s="21"/>
      <c r="S137" s="21"/>
      <c r="T137" s="21"/>
    </row>
    <row r="138" spans="1:20" s="16" customFormat="1" ht="30" customHeight="1">
      <c r="A138" s="21"/>
      <c r="B138" s="21" t="str">
        <f t="shared" si="5"/>
        <v/>
      </c>
      <c r="C138" s="197"/>
      <c r="D138" s="168"/>
      <c r="E138" s="154" t="str">
        <f>IFERROR(VLOOKUP(D138,CADA_PROD!D:H,5,0),"")</f>
        <v/>
      </c>
      <c r="F138" s="169"/>
      <c r="G138" s="170"/>
      <c r="H138" s="14"/>
      <c r="I138" s="171"/>
      <c r="J138" s="14"/>
      <c r="K138" s="131"/>
      <c r="L138" s="131" t="str">
        <f>IF(D138="","",SUMIFS(MOVI_ENTR!I:I,MOVI_ENTR!D:D,D138,MOVI_ENTR!O:O,O138)-SUMIFS(MOVI_SAID!H:H,MOVI_SAID!D:D,D138,MOVI_SAID!L:L,MOVI_ENTR!O138))</f>
        <v/>
      </c>
      <c r="M138" s="173" t="str">
        <f t="shared" si="4"/>
        <v/>
      </c>
      <c r="N138" s="14"/>
      <c r="O138" s="14"/>
      <c r="P138" s="21"/>
      <c r="Q138" s="21"/>
      <c r="R138" s="21"/>
      <c r="S138" s="21"/>
      <c r="T138" s="21"/>
    </row>
    <row r="139" spans="1:20" s="16" customFormat="1" ht="30" customHeight="1">
      <c r="A139" s="21"/>
      <c r="B139" s="21" t="str">
        <f t="shared" si="5"/>
        <v/>
      </c>
      <c r="C139" s="197"/>
      <c r="D139" s="168"/>
      <c r="E139" s="154" t="str">
        <f>IFERROR(VLOOKUP(D139,CADA_PROD!D:H,5,0),"")</f>
        <v/>
      </c>
      <c r="F139" s="169"/>
      <c r="G139" s="170"/>
      <c r="H139" s="14"/>
      <c r="I139" s="171"/>
      <c r="J139" s="14"/>
      <c r="K139" s="131"/>
      <c r="L139" s="131" t="str">
        <f>IF(D139="","",SUMIFS(MOVI_ENTR!I:I,MOVI_ENTR!D:D,D139,MOVI_ENTR!O:O,O139)-SUMIFS(MOVI_SAID!H:H,MOVI_SAID!D:D,D139,MOVI_SAID!L:L,MOVI_ENTR!O139))</f>
        <v/>
      </c>
      <c r="M139" s="173" t="str">
        <f t="shared" si="4"/>
        <v/>
      </c>
      <c r="N139" s="14"/>
      <c r="O139" s="14"/>
      <c r="P139" s="21"/>
      <c r="Q139" s="21"/>
      <c r="R139" s="21"/>
      <c r="S139" s="21"/>
      <c r="T139" s="21"/>
    </row>
    <row r="140" spans="1:20" s="16" customFormat="1" ht="30" customHeight="1">
      <c r="A140" s="21"/>
      <c r="B140" s="21" t="str">
        <f t="shared" si="5"/>
        <v/>
      </c>
      <c r="C140" s="197"/>
      <c r="D140" s="168"/>
      <c r="E140" s="154" t="str">
        <f>IFERROR(VLOOKUP(D140,CADA_PROD!D:H,5,0),"")</f>
        <v/>
      </c>
      <c r="F140" s="169"/>
      <c r="G140" s="170"/>
      <c r="H140" s="14"/>
      <c r="I140" s="171"/>
      <c r="J140" s="14"/>
      <c r="K140" s="131"/>
      <c r="L140" s="131" t="str">
        <f>IF(D140="","",SUMIFS(MOVI_ENTR!I:I,MOVI_ENTR!D:D,D140,MOVI_ENTR!O:O,O140)-SUMIFS(MOVI_SAID!H:H,MOVI_SAID!D:D,D140,MOVI_SAID!L:L,MOVI_ENTR!O140))</f>
        <v/>
      </c>
      <c r="M140" s="173" t="str">
        <f t="shared" si="4"/>
        <v/>
      </c>
      <c r="N140" s="14"/>
      <c r="O140" s="14"/>
      <c r="P140" s="21"/>
      <c r="Q140" s="21"/>
      <c r="R140" s="21"/>
      <c r="S140" s="21"/>
      <c r="T140" s="21"/>
    </row>
    <row r="141" spans="1:20" s="16" customFormat="1" ht="30" customHeight="1">
      <c r="A141" s="21"/>
      <c r="B141" s="21" t="str">
        <f t="shared" si="5"/>
        <v/>
      </c>
      <c r="C141" s="197"/>
      <c r="D141" s="168"/>
      <c r="E141" s="154" t="str">
        <f>IFERROR(VLOOKUP(D141,CADA_PROD!D:H,5,0),"")</f>
        <v/>
      </c>
      <c r="F141" s="169"/>
      <c r="G141" s="170"/>
      <c r="H141" s="14"/>
      <c r="I141" s="171"/>
      <c r="J141" s="14"/>
      <c r="K141" s="131"/>
      <c r="L141" s="131" t="str">
        <f>IF(D141="","",SUMIFS(MOVI_ENTR!I:I,MOVI_ENTR!D:D,D141,MOVI_ENTR!O:O,O141)-SUMIFS(MOVI_SAID!H:H,MOVI_SAID!D:D,D141,MOVI_SAID!L:L,MOVI_ENTR!O141))</f>
        <v/>
      </c>
      <c r="M141" s="173" t="str">
        <f t="shared" si="4"/>
        <v/>
      </c>
      <c r="N141" s="14"/>
      <c r="O141" s="14"/>
      <c r="P141" s="21"/>
      <c r="Q141" s="21"/>
      <c r="R141" s="21"/>
      <c r="S141" s="21"/>
      <c r="T141" s="21"/>
    </row>
    <row r="142" spans="1:20" s="16" customFormat="1" ht="30" customHeight="1">
      <c r="A142" s="21"/>
      <c r="B142" s="21" t="str">
        <f t="shared" si="5"/>
        <v/>
      </c>
      <c r="C142" s="197"/>
      <c r="D142" s="168"/>
      <c r="E142" s="154" t="str">
        <f>IFERROR(VLOOKUP(D142,CADA_PROD!D:H,5,0),"")</f>
        <v/>
      </c>
      <c r="F142" s="169"/>
      <c r="G142" s="170"/>
      <c r="H142" s="14"/>
      <c r="I142" s="171"/>
      <c r="J142" s="14"/>
      <c r="K142" s="131"/>
      <c r="L142" s="131" t="str">
        <f>IF(D142="","",SUMIFS(MOVI_ENTR!I:I,MOVI_ENTR!D:D,D142,MOVI_ENTR!O:O,O142)-SUMIFS(MOVI_SAID!H:H,MOVI_SAID!D:D,D142,MOVI_SAID!L:L,MOVI_ENTR!O142))</f>
        <v/>
      </c>
      <c r="M142" s="173" t="str">
        <f t="shared" si="4"/>
        <v/>
      </c>
      <c r="N142" s="14"/>
      <c r="O142" s="14"/>
      <c r="P142" s="21"/>
      <c r="Q142" s="21"/>
      <c r="R142" s="21"/>
      <c r="S142" s="21"/>
      <c r="T142" s="21"/>
    </row>
    <row r="143" spans="1:20" s="16" customFormat="1" ht="30" customHeight="1">
      <c r="A143" s="21"/>
      <c r="B143" s="21" t="str">
        <f t="shared" si="5"/>
        <v/>
      </c>
      <c r="C143" s="197"/>
      <c r="D143" s="168"/>
      <c r="E143" s="154" t="str">
        <f>IFERROR(VLOOKUP(D143,CADA_PROD!D:H,5,0),"")</f>
        <v/>
      </c>
      <c r="F143" s="169"/>
      <c r="G143" s="170"/>
      <c r="H143" s="14"/>
      <c r="I143" s="171"/>
      <c r="J143" s="14"/>
      <c r="K143" s="131"/>
      <c r="L143" s="131" t="str">
        <f>IF(D143="","",SUMIFS(MOVI_ENTR!I:I,MOVI_ENTR!D:D,D143,MOVI_ENTR!O:O,O143)-SUMIFS(MOVI_SAID!H:H,MOVI_SAID!D:D,D143,MOVI_SAID!L:L,MOVI_ENTR!O143))</f>
        <v/>
      </c>
      <c r="M143" s="173" t="str">
        <f t="shared" si="4"/>
        <v/>
      </c>
      <c r="N143" s="14"/>
      <c r="O143" s="14"/>
      <c r="P143" s="21"/>
      <c r="Q143" s="21"/>
      <c r="R143" s="21"/>
      <c r="S143" s="21"/>
      <c r="T143" s="21"/>
    </row>
    <row r="144" spans="1:20" s="16" customFormat="1" ht="30" customHeight="1">
      <c r="A144" s="21"/>
      <c r="B144" s="21" t="str">
        <f t="shared" si="5"/>
        <v/>
      </c>
      <c r="C144" s="197"/>
      <c r="D144" s="168"/>
      <c r="E144" s="154" t="str">
        <f>IFERROR(VLOOKUP(D144,CADA_PROD!D:H,5,0),"")</f>
        <v/>
      </c>
      <c r="F144" s="169"/>
      <c r="G144" s="170"/>
      <c r="H144" s="14"/>
      <c r="I144" s="171"/>
      <c r="J144" s="14"/>
      <c r="K144" s="131"/>
      <c r="L144" s="131" t="str">
        <f>IF(D144="","",SUMIFS(MOVI_ENTR!I:I,MOVI_ENTR!D:D,D144,MOVI_ENTR!O:O,O144)-SUMIFS(MOVI_SAID!H:H,MOVI_SAID!D:D,D144,MOVI_SAID!L:L,MOVI_ENTR!O144))</f>
        <v/>
      </c>
      <c r="M144" s="173" t="str">
        <f t="shared" si="4"/>
        <v/>
      </c>
      <c r="N144" s="14"/>
      <c r="O144" s="14"/>
      <c r="P144" s="21"/>
      <c r="Q144" s="21"/>
      <c r="R144" s="21"/>
      <c r="S144" s="21"/>
      <c r="T144" s="21"/>
    </row>
    <row r="145" spans="1:20" s="16" customFormat="1" ht="30" customHeight="1">
      <c r="A145" s="21"/>
      <c r="B145" s="21" t="str">
        <f t="shared" si="5"/>
        <v/>
      </c>
      <c r="C145" s="197"/>
      <c r="D145" s="168"/>
      <c r="E145" s="154" t="str">
        <f>IFERROR(VLOOKUP(D145,CADA_PROD!D:H,5,0),"")</f>
        <v/>
      </c>
      <c r="F145" s="169"/>
      <c r="G145" s="170"/>
      <c r="H145" s="14"/>
      <c r="I145" s="171"/>
      <c r="J145" s="14"/>
      <c r="K145" s="131"/>
      <c r="L145" s="131" t="str">
        <f>IF(D145="","",SUMIFS(MOVI_ENTR!I:I,MOVI_ENTR!D:D,D145,MOVI_ENTR!O:O,O145)-SUMIFS(MOVI_SAID!H:H,MOVI_SAID!D:D,D145,MOVI_SAID!L:L,MOVI_ENTR!O145))</f>
        <v/>
      </c>
      <c r="M145" s="173" t="str">
        <f t="shared" si="4"/>
        <v/>
      </c>
      <c r="N145" s="14"/>
      <c r="O145" s="14"/>
      <c r="P145" s="21"/>
      <c r="Q145" s="21"/>
      <c r="R145" s="21"/>
      <c r="S145" s="21"/>
      <c r="T145" s="21"/>
    </row>
    <row r="146" spans="1:20" s="16" customFormat="1" ht="30" customHeight="1">
      <c r="A146" s="21"/>
      <c r="B146" s="21" t="str">
        <f t="shared" si="5"/>
        <v/>
      </c>
      <c r="C146" s="197"/>
      <c r="D146" s="168"/>
      <c r="E146" s="154" t="str">
        <f>IFERROR(VLOOKUP(D146,CADA_PROD!D:H,5,0),"")</f>
        <v/>
      </c>
      <c r="F146" s="169"/>
      <c r="G146" s="170"/>
      <c r="H146" s="14"/>
      <c r="I146" s="171"/>
      <c r="J146" s="14"/>
      <c r="K146" s="131"/>
      <c r="L146" s="131" t="str">
        <f>IF(D146="","",SUMIFS(MOVI_ENTR!I:I,MOVI_ENTR!D:D,D146,MOVI_ENTR!O:O,O146)-SUMIFS(MOVI_SAID!H:H,MOVI_SAID!D:D,D146,MOVI_SAID!L:L,MOVI_ENTR!O146))</f>
        <v/>
      </c>
      <c r="M146" s="173" t="str">
        <f t="shared" si="4"/>
        <v/>
      </c>
      <c r="N146" s="14"/>
      <c r="O146" s="14"/>
      <c r="P146" s="21"/>
      <c r="Q146" s="21"/>
      <c r="R146" s="21"/>
      <c r="S146" s="21"/>
      <c r="T146" s="21"/>
    </row>
    <row r="147" spans="1:20" s="16" customFormat="1" ht="30" customHeight="1">
      <c r="A147" s="21"/>
      <c r="B147" s="21" t="str">
        <f t="shared" si="5"/>
        <v/>
      </c>
      <c r="C147" s="197"/>
      <c r="D147" s="168"/>
      <c r="E147" s="154" t="str">
        <f>IFERROR(VLOOKUP(D147,CADA_PROD!D:H,5,0),"")</f>
        <v/>
      </c>
      <c r="F147" s="169"/>
      <c r="G147" s="170"/>
      <c r="H147" s="14"/>
      <c r="I147" s="171"/>
      <c r="J147" s="14"/>
      <c r="K147" s="131"/>
      <c r="L147" s="131" t="str">
        <f>IF(D147="","",SUMIFS(MOVI_ENTR!I:I,MOVI_ENTR!D:D,D147,MOVI_ENTR!O:O,O147)-SUMIFS(MOVI_SAID!H:H,MOVI_SAID!D:D,D147,MOVI_SAID!L:L,MOVI_ENTR!O147))</f>
        <v/>
      </c>
      <c r="M147" s="173" t="str">
        <f t="shared" si="4"/>
        <v/>
      </c>
      <c r="N147" s="14"/>
      <c r="O147" s="14"/>
      <c r="P147" s="21"/>
      <c r="Q147" s="21"/>
      <c r="R147" s="21"/>
      <c r="S147" s="21"/>
      <c r="T147" s="21"/>
    </row>
    <row r="148" spans="1:20" s="16" customFormat="1" ht="30" customHeight="1">
      <c r="A148" s="21"/>
      <c r="B148" s="21" t="str">
        <f t="shared" si="5"/>
        <v/>
      </c>
      <c r="C148" s="197"/>
      <c r="D148" s="168"/>
      <c r="E148" s="154" t="str">
        <f>IFERROR(VLOOKUP(D148,CADA_PROD!D:H,5,0),"")</f>
        <v/>
      </c>
      <c r="F148" s="169"/>
      <c r="G148" s="170"/>
      <c r="H148" s="14"/>
      <c r="I148" s="171"/>
      <c r="J148" s="14"/>
      <c r="K148" s="131"/>
      <c r="L148" s="131" t="str">
        <f>IF(D148="","",SUMIFS(MOVI_ENTR!I:I,MOVI_ENTR!D:D,D148,MOVI_ENTR!O:O,O148)-SUMIFS(MOVI_SAID!H:H,MOVI_SAID!D:D,D148,MOVI_SAID!L:L,MOVI_ENTR!O148))</f>
        <v/>
      </c>
      <c r="M148" s="173" t="str">
        <f t="shared" si="4"/>
        <v/>
      </c>
      <c r="N148" s="14"/>
      <c r="O148" s="14"/>
      <c r="P148" s="21"/>
      <c r="Q148" s="21"/>
      <c r="R148" s="21"/>
      <c r="S148" s="21"/>
      <c r="T148" s="21"/>
    </row>
    <row r="149" spans="1:20" s="16" customFormat="1" ht="30" customHeight="1">
      <c r="A149" s="21"/>
      <c r="B149" s="21" t="str">
        <f t="shared" si="5"/>
        <v/>
      </c>
      <c r="C149" s="197"/>
      <c r="D149" s="168"/>
      <c r="E149" s="154" t="str">
        <f>IFERROR(VLOOKUP(D149,CADA_PROD!D:H,5,0),"")</f>
        <v/>
      </c>
      <c r="F149" s="169"/>
      <c r="G149" s="170"/>
      <c r="H149" s="14"/>
      <c r="I149" s="171"/>
      <c r="J149" s="14"/>
      <c r="K149" s="131"/>
      <c r="L149" s="131" t="str">
        <f>IF(D149="","",SUMIFS(MOVI_ENTR!I:I,MOVI_ENTR!D:D,D149,MOVI_ENTR!O:O,O149)-SUMIFS(MOVI_SAID!H:H,MOVI_SAID!D:D,D149,MOVI_SAID!L:L,MOVI_ENTR!O149))</f>
        <v/>
      </c>
      <c r="M149" s="173" t="str">
        <f t="shared" si="4"/>
        <v/>
      </c>
      <c r="N149" s="14"/>
      <c r="O149" s="14"/>
      <c r="P149" s="21"/>
      <c r="Q149" s="21"/>
      <c r="R149" s="21"/>
      <c r="S149" s="21"/>
      <c r="T149" s="21"/>
    </row>
    <row r="150" spans="1:20" s="16" customFormat="1" ht="30" customHeight="1">
      <c r="A150" s="21"/>
      <c r="B150" s="21" t="str">
        <f t="shared" si="5"/>
        <v/>
      </c>
      <c r="C150" s="197"/>
      <c r="D150" s="168"/>
      <c r="E150" s="154" t="str">
        <f>IFERROR(VLOOKUP(D150,CADA_PROD!D:H,5,0),"")</f>
        <v/>
      </c>
      <c r="F150" s="169"/>
      <c r="G150" s="170"/>
      <c r="H150" s="14"/>
      <c r="I150" s="171"/>
      <c r="J150" s="14"/>
      <c r="K150" s="131"/>
      <c r="L150" s="131" t="str">
        <f>IF(D150="","",SUMIFS(MOVI_ENTR!I:I,MOVI_ENTR!D:D,D150,MOVI_ENTR!O:O,O150)-SUMIFS(MOVI_SAID!H:H,MOVI_SAID!D:D,D150,MOVI_SAID!L:L,MOVI_ENTR!O150))</f>
        <v/>
      </c>
      <c r="M150" s="173" t="str">
        <f t="shared" si="4"/>
        <v/>
      </c>
      <c r="N150" s="14"/>
      <c r="O150" s="14"/>
      <c r="P150" s="21"/>
      <c r="Q150" s="21"/>
      <c r="R150" s="21"/>
      <c r="S150" s="21"/>
      <c r="T150" s="21"/>
    </row>
    <row r="151" spans="1:20" s="16" customFormat="1" ht="30" customHeight="1">
      <c r="A151" s="21"/>
      <c r="B151" s="21" t="str">
        <f t="shared" si="5"/>
        <v/>
      </c>
      <c r="C151" s="197"/>
      <c r="D151" s="168"/>
      <c r="E151" s="154" t="str">
        <f>IFERROR(VLOOKUP(D151,CADA_PROD!D:H,5,0),"")</f>
        <v/>
      </c>
      <c r="F151" s="169"/>
      <c r="G151" s="170"/>
      <c r="H151" s="14"/>
      <c r="I151" s="171"/>
      <c r="J151" s="14"/>
      <c r="K151" s="131"/>
      <c r="L151" s="131" t="str">
        <f>IF(D151="","",SUMIFS(MOVI_ENTR!I:I,MOVI_ENTR!D:D,D151,MOVI_ENTR!O:O,O151)-SUMIFS(MOVI_SAID!H:H,MOVI_SAID!D:D,D151,MOVI_SAID!L:L,MOVI_ENTR!O151))</f>
        <v/>
      </c>
      <c r="M151" s="173" t="str">
        <f t="shared" si="4"/>
        <v/>
      </c>
      <c r="N151" s="14"/>
      <c r="O151" s="14"/>
      <c r="P151" s="21"/>
      <c r="Q151" s="21"/>
      <c r="R151" s="21"/>
      <c r="S151" s="21"/>
      <c r="T151" s="21"/>
    </row>
    <row r="152" spans="1:20" s="16" customFormat="1" ht="30" customHeight="1">
      <c r="A152" s="21"/>
      <c r="B152" s="21" t="str">
        <f t="shared" si="5"/>
        <v/>
      </c>
      <c r="C152" s="197"/>
      <c r="D152" s="168"/>
      <c r="E152" s="154" t="str">
        <f>IFERROR(VLOOKUP(D152,CADA_PROD!D:H,5,0),"")</f>
        <v/>
      </c>
      <c r="F152" s="169"/>
      <c r="G152" s="170"/>
      <c r="H152" s="14"/>
      <c r="I152" s="171"/>
      <c r="J152" s="14"/>
      <c r="K152" s="131"/>
      <c r="L152" s="131" t="str">
        <f>IF(D152="","",SUMIFS(MOVI_ENTR!I:I,MOVI_ENTR!D:D,D152,MOVI_ENTR!O:O,O152)-SUMIFS(MOVI_SAID!H:H,MOVI_SAID!D:D,D152,MOVI_SAID!L:L,MOVI_ENTR!O152))</f>
        <v/>
      </c>
      <c r="M152" s="173" t="str">
        <f t="shared" si="4"/>
        <v/>
      </c>
      <c r="N152" s="14"/>
      <c r="O152" s="14"/>
      <c r="P152" s="21"/>
      <c r="Q152" s="21"/>
      <c r="R152" s="21"/>
      <c r="S152" s="21"/>
      <c r="T152" s="21"/>
    </row>
    <row r="153" spans="1:20" s="16" customFormat="1" ht="30" customHeight="1">
      <c r="A153" s="21"/>
      <c r="B153" s="21" t="str">
        <f t="shared" si="5"/>
        <v/>
      </c>
      <c r="C153" s="197"/>
      <c r="D153" s="168"/>
      <c r="E153" s="154" t="str">
        <f>IFERROR(VLOOKUP(D153,CADA_PROD!D:H,5,0),"")</f>
        <v/>
      </c>
      <c r="F153" s="169"/>
      <c r="G153" s="170"/>
      <c r="H153" s="14"/>
      <c r="I153" s="171"/>
      <c r="J153" s="14"/>
      <c r="K153" s="131"/>
      <c r="L153" s="131" t="str">
        <f>IF(D153="","",SUMIFS(MOVI_ENTR!I:I,MOVI_ENTR!D:D,D153,MOVI_ENTR!O:O,O153)-SUMIFS(MOVI_SAID!H:H,MOVI_SAID!D:D,D153,MOVI_SAID!L:L,MOVI_ENTR!O153))</f>
        <v/>
      </c>
      <c r="M153" s="173" t="str">
        <f t="shared" si="4"/>
        <v/>
      </c>
      <c r="N153" s="14"/>
      <c r="O153" s="14"/>
      <c r="P153" s="21"/>
      <c r="Q153" s="21"/>
      <c r="R153" s="21"/>
      <c r="S153" s="21"/>
      <c r="T153" s="21"/>
    </row>
    <row r="154" spans="1:20" s="16" customFormat="1" ht="30" customHeight="1">
      <c r="A154" s="21"/>
      <c r="B154" s="21" t="str">
        <f t="shared" si="5"/>
        <v/>
      </c>
      <c r="C154" s="197"/>
      <c r="D154" s="168"/>
      <c r="E154" s="154" t="str">
        <f>IFERROR(VLOOKUP(D154,CADA_PROD!D:H,5,0),"")</f>
        <v/>
      </c>
      <c r="F154" s="169"/>
      <c r="G154" s="170"/>
      <c r="H154" s="14"/>
      <c r="I154" s="171"/>
      <c r="J154" s="14"/>
      <c r="K154" s="131"/>
      <c r="L154" s="131" t="str">
        <f>IF(D154="","",SUMIFS(MOVI_ENTR!I:I,MOVI_ENTR!D:D,D154,MOVI_ENTR!O:O,O154)-SUMIFS(MOVI_SAID!H:H,MOVI_SAID!D:D,D154,MOVI_SAID!L:L,MOVI_ENTR!O154))</f>
        <v/>
      </c>
      <c r="M154" s="173" t="str">
        <f t="shared" si="4"/>
        <v/>
      </c>
      <c r="N154" s="14"/>
      <c r="O154" s="14"/>
      <c r="P154" s="21"/>
      <c r="Q154" s="21"/>
      <c r="R154" s="21"/>
      <c r="S154" s="21"/>
      <c r="T154" s="21"/>
    </row>
    <row r="155" spans="1:20" s="16" customFormat="1" ht="30" customHeight="1">
      <c r="A155" s="21"/>
      <c r="B155" s="21" t="str">
        <f t="shared" si="5"/>
        <v/>
      </c>
      <c r="C155" s="197"/>
      <c r="D155" s="168"/>
      <c r="E155" s="154" t="str">
        <f>IFERROR(VLOOKUP(D155,CADA_PROD!D:H,5,0),"")</f>
        <v/>
      </c>
      <c r="F155" s="169"/>
      <c r="G155" s="170"/>
      <c r="H155" s="14"/>
      <c r="I155" s="171"/>
      <c r="J155" s="14"/>
      <c r="K155" s="131"/>
      <c r="L155" s="131" t="str">
        <f>IF(D155="","",SUMIFS(MOVI_ENTR!I:I,MOVI_ENTR!D:D,D155,MOVI_ENTR!O:O,O155)-SUMIFS(MOVI_SAID!H:H,MOVI_SAID!D:D,D155,MOVI_SAID!L:L,MOVI_ENTR!O155))</f>
        <v/>
      </c>
      <c r="M155" s="173" t="str">
        <f t="shared" ref="M155:M218" si="6">IF(D155="","",H155*I155)</f>
        <v/>
      </c>
      <c r="N155" s="14"/>
      <c r="O155" s="14"/>
      <c r="P155" s="21"/>
      <c r="Q155" s="21"/>
      <c r="R155" s="21"/>
      <c r="S155" s="21"/>
      <c r="T155" s="21"/>
    </row>
    <row r="156" spans="1:20" s="16" customFormat="1" ht="30" customHeight="1">
      <c r="A156" s="21"/>
      <c r="B156" s="21" t="str">
        <f t="shared" si="5"/>
        <v/>
      </c>
      <c r="C156" s="197"/>
      <c r="D156" s="168"/>
      <c r="E156" s="154" t="str">
        <f>IFERROR(VLOOKUP(D156,CADA_PROD!D:H,5,0),"")</f>
        <v/>
      </c>
      <c r="F156" s="169"/>
      <c r="G156" s="170"/>
      <c r="H156" s="14"/>
      <c r="I156" s="171"/>
      <c r="J156" s="14"/>
      <c r="K156" s="131"/>
      <c r="L156" s="131" t="str">
        <f>IF(D156="","",SUMIFS(MOVI_ENTR!I:I,MOVI_ENTR!D:D,D156,MOVI_ENTR!O:O,O156)-SUMIFS(MOVI_SAID!H:H,MOVI_SAID!D:D,D156,MOVI_SAID!L:L,MOVI_ENTR!O156))</f>
        <v/>
      </c>
      <c r="M156" s="173" t="str">
        <f t="shared" si="6"/>
        <v/>
      </c>
      <c r="N156" s="14"/>
      <c r="O156" s="14"/>
      <c r="P156" s="21"/>
      <c r="Q156" s="21"/>
      <c r="R156" s="21"/>
      <c r="S156" s="21"/>
      <c r="T156" s="21"/>
    </row>
    <row r="157" spans="1:20" s="16" customFormat="1" ht="30" customHeight="1">
      <c r="A157" s="21"/>
      <c r="B157" s="21" t="str">
        <f t="shared" si="5"/>
        <v/>
      </c>
      <c r="C157" s="197"/>
      <c r="D157" s="168"/>
      <c r="E157" s="154" t="str">
        <f>IFERROR(VLOOKUP(D157,CADA_PROD!D:H,5,0),"")</f>
        <v/>
      </c>
      <c r="F157" s="169"/>
      <c r="G157" s="170"/>
      <c r="H157" s="14"/>
      <c r="I157" s="171"/>
      <c r="J157" s="14"/>
      <c r="K157" s="131"/>
      <c r="L157" s="131" t="str">
        <f>IF(D157="","",SUMIFS(MOVI_ENTR!I:I,MOVI_ENTR!D:D,D157,MOVI_ENTR!O:O,O157)-SUMIFS(MOVI_SAID!H:H,MOVI_SAID!D:D,D157,MOVI_SAID!L:L,MOVI_ENTR!O157))</f>
        <v/>
      </c>
      <c r="M157" s="173" t="str">
        <f t="shared" si="6"/>
        <v/>
      </c>
      <c r="N157" s="14"/>
      <c r="O157" s="14"/>
      <c r="P157" s="21"/>
      <c r="Q157" s="21"/>
      <c r="R157" s="21"/>
      <c r="S157" s="21"/>
      <c r="T157" s="21"/>
    </row>
    <row r="158" spans="1:20" s="16" customFormat="1" ht="30" customHeight="1">
      <c r="A158" s="21"/>
      <c r="B158" s="21" t="str">
        <f t="shared" si="5"/>
        <v/>
      </c>
      <c r="C158" s="197"/>
      <c r="D158" s="168"/>
      <c r="E158" s="154" t="str">
        <f>IFERROR(VLOOKUP(D158,CADA_PROD!D:H,5,0),"")</f>
        <v/>
      </c>
      <c r="F158" s="169"/>
      <c r="G158" s="170"/>
      <c r="H158" s="14"/>
      <c r="I158" s="171"/>
      <c r="J158" s="14"/>
      <c r="K158" s="131"/>
      <c r="L158" s="131" t="str">
        <f>IF(D158="","",SUMIFS(MOVI_ENTR!I:I,MOVI_ENTR!D:D,D158,MOVI_ENTR!O:O,O158)-SUMIFS(MOVI_SAID!H:H,MOVI_SAID!D:D,D158,MOVI_SAID!L:L,MOVI_ENTR!O158))</f>
        <v/>
      </c>
      <c r="M158" s="173" t="str">
        <f t="shared" si="6"/>
        <v/>
      </c>
      <c r="N158" s="14"/>
      <c r="O158" s="14"/>
      <c r="P158" s="21"/>
      <c r="Q158" s="21"/>
      <c r="R158" s="21"/>
      <c r="S158" s="21"/>
      <c r="T158" s="21"/>
    </row>
    <row r="159" spans="1:20" s="16" customFormat="1" ht="30" customHeight="1">
      <c r="A159" s="21"/>
      <c r="B159" s="21" t="str">
        <f t="shared" si="5"/>
        <v/>
      </c>
      <c r="C159" s="197"/>
      <c r="D159" s="168"/>
      <c r="E159" s="154" t="str">
        <f>IFERROR(VLOOKUP(D159,CADA_PROD!D:H,5,0),"")</f>
        <v/>
      </c>
      <c r="F159" s="169"/>
      <c r="G159" s="170"/>
      <c r="H159" s="14"/>
      <c r="I159" s="171"/>
      <c r="J159" s="14"/>
      <c r="K159" s="131"/>
      <c r="L159" s="131" t="str">
        <f>IF(D159="","",SUMIFS(MOVI_ENTR!I:I,MOVI_ENTR!D:D,D159,MOVI_ENTR!O:O,O159)-SUMIFS(MOVI_SAID!H:H,MOVI_SAID!D:D,D159,MOVI_SAID!L:L,MOVI_ENTR!O159))</f>
        <v/>
      </c>
      <c r="M159" s="173" t="str">
        <f t="shared" si="6"/>
        <v/>
      </c>
      <c r="N159" s="14"/>
      <c r="O159" s="14"/>
      <c r="P159" s="21"/>
      <c r="Q159" s="21"/>
      <c r="R159" s="21"/>
      <c r="S159" s="21"/>
      <c r="T159" s="21"/>
    </row>
    <row r="160" spans="1:20" s="16" customFormat="1" ht="30" customHeight="1">
      <c r="A160" s="21"/>
      <c r="B160" s="21" t="str">
        <f t="shared" si="5"/>
        <v/>
      </c>
      <c r="C160" s="197"/>
      <c r="D160" s="168"/>
      <c r="E160" s="154" t="str">
        <f>IFERROR(VLOOKUP(D160,CADA_PROD!D:H,5,0),"")</f>
        <v/>
      </c>
      <c r="F160" s="169"/>
      <c r="G160" s="170"/>
      <c r="H160" s="14"/>
      <c r="I160" s="171"/>
      <c r="J160" s="14"/>
      <c r="K160" s="131"/>
      <c r="L160" s="131" t="str">
        <f>IF(D160="","",SUMIFS(MOVI_ENTR!I:I,MOVI_ENTR!D:D,D160,MOVI_ENTR!O:O,O160)-SUMIFS(MOVI_SAID!H:H,MOVI_SAID!D:D,D160,MOVI_SAID!L:L,MOVI_ENTR!O160))</f>
        <v/>
      </c>
      <c r="M160" s="173" t="str">
        <f t="shared" si="6"/>
        <v/>
      </c>
      <c r="N160" s="14"/>
      <c r="O160" s="14"/>
      <c r="P160" s="21"/>
      <c r="Q160" s="21"/>
      <c r="R160" s="21"/>
      <c r="S160" s="21"/>
      <c r="T160" s="21"/>
    </row>
    <row r="161" spans="1:20" s="16" customFormat="1" ht="30" customHeight="1">
      <c r="A161" s="21"/>
      <c r="B161" s="21" t="str">
        <f t="shared" si="5"/>
        <v/>
      </c>
      <c r="C161" s="197"/>
      <c r="D161" s="168"/>
      <c r="E161" s="154" t="str">
        <f>IFERROR(VLOOKUP(D161,CADA_PROD!D:H,5,0),"")</f>
        <v/>
      </c>
      <c r="F161" s="169"/>
      <c r="G161" s="170"/>
      <c r="H161" s="14"/>
      <c r="I161" s="171"/>
      <c r="J161" s="14"/>
      <c r="K161" s="131"/>
      <c r="L161" s="131" t="str">
        <f>IF(D161="","",SUMIFS(MOVI_ENTR!I:I,MOVI_ENTR!D:D,D161,MOVI_ENTR!O:O,O161)-SUMIFS(MOVI_SAID!H:H,MOVI_SAID!D:D,D161,MOVI_SAID!L:L,MOVI_ENTR!O161))</f>
        <v/>
      </c>
      <c r="M161" s="173" t="str">
        <f t="shared" si="6"/>
        <v/>
      </c>
      <c r="N161" s="14"/>
      <c r="O161" s="14"/>
      <c r="P161" s="21"/>
      <c r="Q161" s="21"/>
      <c r="R161" s="21"/>
      <c r="S161" s="21"/>
      <c r="T161" s="21"/>
    </row>
    <row r="162" spans="1:20" s="16" customFormat="1" ht="30" customHeight="1">
      <c r="A162" s="21"/>
      <c r="B162" s="21" t="str">
        <f t="shared" si="5"/>
        <v/>
      </c>
      <c r="C162" s="197"/>
      <c r="D162" s="168"/>
      <c r="E162" s="154" t="str">
        <f>IFERROR(VLOOKUP(D162,CADA_PROD!D:H,5,0),"")</f>
        <v/>
      </c>
      <c r="F162" s="169"/>
      <c r="G162" s="170"/>
      <c r="H162" s="14"/>
      <c r="I162" s="171"/>
      <c r="J162" s="14"/>
      <c r="K162" s="131"/>
      <c r="L162" s="131" t="str">
        <f>IF(D162="","",SUMIFS(MOVI_ENTR!I:I,MOVI_ENTR!D:D,D162,MOVI_ENTR!O:O,O162)-SUMIFS(MOVI_SAID!H:H,MOVI_SAID!D:D,D162,MOVI_SAID!L:L,MOVI_ENTR!O162))</f>
        <v/>
      </c>
      <c r="M162" s="173" t="str">
        <f t="shared" si="6"/>
        <v/>
      </c>
      <c r="N162" s="14"/>
      <c r="O162" s="14"/>
      <c r="P162" s="21"/>
      <c r="Q162" s="21"/>
      <c r="R162" s="21"/>
      <c r="S162" s="21"/>
      <c r="T162" s="21"/>
    </row>
    <row r="163" spans="1:20" s="16" customFormat="1" ht="30" customHeight="1">
      <c r="A163" s="21"/>
      <c r="B163" s="21" t="str">
        <f t="shared" si="5"/>
        <v/>
      </c>
      <c r="C163" s="197"/>
      <c r="D163" s="168"/>
      <c r="E163" s="154" t="str">
        <f>IFERROR(VLOOKUP(D163,CADA_PROD!D:H,5,0),"")</f>
        <v/>
      </c>
      <c r="F163" s="169"/>
      <c r="G163" s="170"/>
      <c r="H163" s="14"/>
      <c r="I163" s="171"/>
      <c r="J163" s="14"/>
      <c r="K163" s="131"/>
      <c r="L163" s="131" t="str">
        <f>IF(D163="","",SUMIFS(MOVI_ENTR!I:I,MOVI_ENTR!D:D,D163,MOVI_ENTR!O:O,O163)-SUMIFS(MOVI_SAID!H:H,MOVI_SAID!D:D,D163,MOVI_SAID!L:L,MOVI_ENTR!O163))</f>
        <v/>
      </c>
      <c r="M163" s="173" t="str">
        <f t="shared" si="6"/>
        <v/>
      </c>
      <c r="N163" s="14"/>
      <c r="O163" s="14"/>
      <c r="P163" s="21"/>
      <c r="Q163" s="21"/>
      <c r="R163" s="21"/>
      <c r="S163" s="21"/>
      <c r="T163" s="21"/>
    </row>
    <row r="164" spans="1:20" s="16" customFormat="1" ht="30" customHeight="1">
      <c r="A164" s="21"/>
      <c r="B164" s="21" t="str">
        <f t="shared" si="5"/>
        <v/>
      </c>
      <c r="C164" s="197"/>
      <c r="D164" s="168"/>
      <c r="E164" s="154" t="str">
        <f>IFERROR(VLOOKUP(D164,CADA_PROD!D:H,5,0),"")</f>
        <v/>
      </c>
      <c r="F164" s="169"/>
      <c r="G164" s="170"/>
      <c r="H164" s="14"/>
      <c r="I164" s="171"/>
      <c r="J164" s="14"/>
      <c r="K164" s="131"/>
      <c r="L164" s="131" t="str">
        <f>IF(D164="","",SUMIFS(MOVI_ENTR!I:I,MOVI_ENTR!D:D,D164,MOVI_ENTR!O:O,O164)-SUMIFS(MOVI_SAID!H:H,MOVI_SAID!D:D,D164,MOVI_SAID!L:L,MOVI_ENTR!O164))</f>
        <v/>
      </c>
      <c r="M164" s="173" t="str">
        <f t="shared" si="6"/>
        <v/>
      </c>
      <c r="N164" s="14"/>
      <c r="O164" s="14"/>
      <c r="P164" s="21"/>
      <c r="Q164" s="21"/>
      <c r="R164" s="21"/>
      <c r="S164" s="21"/>
      <c r="T164" s="21"/>
    </row>
    <row r="165" spans="1:20" s="16" customFormat="1" ht="30" customHeight="1">
      <c r="A165" s="21"/>
      <c r="B165" s="21" t="str">
        <f t="shared" si="5"/>
        <v/>
      </c>
      <c r="C165" s="197"/>
      <c r="D165" s="168"/>
      <c r="E165" s="154" t="str">
        <f>IFERROR(VLOOKUP(D165,CADA_PROD!D:H,5,0),"")</f>
        <v/>
      </c>
      <c r="F165" s="169"/>
      <c r="G165" s="170"/>
      <c r="H165" s="14"/>
      <c r="I165" s="171"/>
      <c r="J165" s="14"/>
      <c r="K165" s="131"/>
      <c r="L165" s="131" t="str">
        <f>IF(D165="","",SUMIFS(MOVI_ENTR!I:I,MOVI_ENTR!D:D,D165,MOVI_ENTR!O:O,O165)-SUMIFS(MOVI_SAID!H:H,MOVI_SAID!D:D,D165,MOVI_SAID!L:L,MOVI_ENTR!O165))</f>
        <v/>
      </c>
      <c r="M165" s="173" t="str">
        <f t="shared" si="6"/>
        <v/>
      </c>
      <c r="N165" s="14"/>
      <c r="O165" s="14"/>
      <c r="P165" s="21"/>
      <c r="Q165" s="21"/>
      <c r="R165" s="21"/>
      <c r="S165" s="21"/>
      <c r="T165" s="21"/>
    </row>
    <row r="166" spans="1:20" s="16" customFormat="1" ht="30" customHeight="1">
      <c r="A166" s="21"/>
      <c r="B166" s="21" t="str">
        <f t="shared" si="5"/>
        <v/>
      </c>
      <c r="C166" s="197"/>
      <c r="D166" s="168"/>
      <c r="E166" s="154" t="str">
        <f>IFERROR(VLOOKUP(D166,CADA_PROD!D:H,5,0),"")</f>
        <v/>
      </c>
      <c r="F166" s="169"/>
      <c r="G166" s="170"/>
      <c r="H166" s="14"/>
      <c r="I166" s="171"/>
      <c r="J166" s="14"/>
      <c r="K166" s="131"/>
      <c r="L166" s="131" t="str">
        <f>IF(D166="","",SUMIFS(MOVI_ENTR!I:I,MOVI_ENTR!D:D,D166,MOVI_ENTR!O:O,O166)-SUMIFS(MOVI_SAID!H:H,MOVI_SAID!D:D,D166,MOVI_SAID!L:L,MOVI_ENTR!O166))</f>
        <v/>
      </c>
      <c r="M166" s="173" t="str">
        <f t="shared" si="6"/>
        <v/>
      </c>
      <c r="N166" s="14"/>
      <c r="O166" s="14"/>
      <c r="P166" s="21"/>
      <c r="Q166" s="21"/>
      <c r="R166" s="21"/>
      <c r="S166" s="21"/>
      <c r="T166" s="21"/>
    </row>
    <row r="167" spans="1:20" s="16" customFormat="1" ht="30" customHeight="1">
      <c r="A167" s="21"/>
      <c r="B167" s="21" t="str">
        <f t="shared" si="5"/>
        <v/>
      </c>
      <c r="C167" s="197"/>
      <c r="D167" s="168"/>
      <c r="E167" s="154" t="str">
        <f>IFERROR(VLOOKUP(D167,CADA_PROD!D:H,5,0),"")</f>
        <v/>
      </c>
      <c r="F167" s="169"/>
      <c r="G167" s="170"/>
      <c r="H167" s="14"/>
      <c r="I167" s="171"/>
      <c r="J167" s="14"/>
      <c r="K167" s="131"/>
      <c r="L167" s="131" t="str">
        <f>IF(D167="","",SUMIFS(MOVI_ENTR!I:I,MOVI_ENTR!D:D,D167,MOVI_ENTR!O:O,O167)-SUMIFS(MOVI_SAID!H:H,MOVI_SAID!D:D,D167,MOVI_SAID!L:L,MOVI_ENTR!O167))</f>
        <v/>
      </c>
      <c r="M167" s="173" t="str">
        <f t="shared" si="6"/>
        <v/>
      </c>
      <c r="N167" s="14"/>
      <c r="O167" s="14"/>
      <c r="P167" s="21"/>
      <c r="Q167" s="21"/>
      <c r="R167" s="21"/>
      <c r="S167" s="21"/>
      <c r="T167" s="21"/>
    </row>
    <row r="168" spans="1:20" s="16" customFormat="1" ht="30" customHeight="1">
      <c r="A168" s="21"/>
      <c r="B168" s="21" t="str">
        <f t="shared" si="5"/>
        <v/>
      </c>
      <c r="C168" s="197"/>
      <c r="D168" s="168"/>
      <c r="E168" s="154" t="str">
        <f>IFERROR(VLOOKUP(D168,CADA_PROD!D:H,5,0),"")</f>
        <v/>
      </c>
      <c r="F168" s="169"/>
      <c r="G168" s="170"/>
      <c r="H168" s="14"/>
      <c r="I168" s="171"/>
      <c r="J168" s="14"/>
      <c r="K168" s="131"/>
      <c r="L168" s="131" t="str">
        <f>IF(D168="","",SUMIFS(MOVI_ENTR!I:I,MOVI_ENTR!D:D,D168,MOVI_ENTR!O:O,O168)-SUMIFS(MOVI_SAID!H:H,MOVI_SAID!D:D,D168,MOVI_SAID!L:L,MOVI_ENTR!O168))</f>
        <v/>
      </c>
      <c r="M168" s="173" t="str">
        <f t="shared" si="6"/>
        <v/>
      </c>
      <c r="N168" s="14"/>
      <c r="O168" s="14"/>
      <c r="P168" s="21"/>
      <c r="Q168" s="21"/>
      <c r="R168" s="21"/>
      <c r="S168" s="21"/>
      <c r="T168" s="21"/>
    </row>
    <row r="169" spans="1:20" s="16" customFormat="1" ht="30" customHeight="1">
      <c r="A169" s="21"/>
      <c r="B169" s="21" t="str">
        <f t="shared" si="5"/>
        <v/>
      </c>
      <c r="C169" s="197"/>
      <c r="D169" s="168"/>
      <c r="E169" s="154" t="str">
        <f>IFERROR(VLOOKUP(D169,CADA_PROD!D:H,5,0),"")</f>
        <v/>
      </c>
      <c r="F169" s="169"/>
      <c r="G169" s="170"/>
      <c r="H169" s="14"/>
      <c r="I169" s="171"/>
      <c r="J169" s="14"/>
      <c r="K169" s="131"/>
      <c r="L169" s="131" t="str">
        <f>IF(D169="","",SUMIFS(MOVI_ENTR!I:I,MOVI_ENTR!D:D,D169,MOVI_ENTR!O:O,O169)-SUMIFS(MOVI_SAID!H:H,MOVI_SAID!D:D,D169,MOVI_SAID!L:L,MOVI_ENTR!O169))</f>
        <v/>
      </c>
      <c r="M169" s="173" t="str">
        <f t="shared" si="6"/>
        <v/>
      </c>
      <c r="N169" s="14"/>
      <c r="O169" s="14"/>
      <c r="P169" s="21"/>
      <c r="Q169" s="21"/>
      <c r="R169" s="21"/>
      <c r="S169" s="21"/>
      <c r="T169" s="21"/>
    </row>
    <row r="170" spans="1:20" s="16" customFormat="1" ht="30" customHeight="1">
      <c r="A170" s="21"/>
      <c r="B170" s="21" t="str">
        <f t="shared" si="5"/>
        <v/>
      </c>
      <c r="C170" s="197"/>
      <c r="D170" s="168"/>
      <c r="E170" s="154" t="str">
        <f>IFERROR(VLOOKUP(D170,CADA_PROD!D:H,5,0),"")</f>
        <v/>
      </c>
      <c r="F170" s="169"/>
      <c r="G170" s="170"/>
      <c r="H170" s="14"/>
      <c r="I170" s="171"/>
      <c r="J170" s="14"/>
      <c r="K170" s="131"/>
      <c r="L170" s="131" t="str">
        <f>IF(D170="","",SUMIFS(MOVI_ENTR!I:I,MOVI_ENTR!D:D,D170,MOVI_ENTR!O:O,O170)-SUMIFS(MOVI_SAID!H:H,MOVI_SAID!D:D,D170,MOVI_SAID!L:L,MOVI_ENTR!O170))</f>
        <v/>
      </c>
      <c r="M170" s="173" t="str">
        <f t="shared" si="6"/>
        <v/>
      </c>
      <c r="N170" s="14"/>
      <c r="O170" s="14"/>
      <c r="P170" s="21"/>
      <c r="Q170" s="21"/>
      <c r="R170" s="21"/>
      <c r="S170" s="21"/>
      <c r="T170" s="21"/>
    </row>
    <row r="171" spans="1:20" s="16" customFormat="1" ht="30" customHeight="1">
      <c r="A171" s="21"/>
      <c r="B171" s="21" t="str">
        <f t="shared" si="5"/>
        <v/>
      </c>
      <c r="C171" s="197"/>
      <c r="D171" s="168"/>
      <c r="E171" s="154" t="str">
        <f>IFERROR(VLOOKUP(D171,CADA_PROD!D:H,5,0),"")</f>
        <v/>
      </c>
      <c r="F171" s="169"/>
      <c r="G171" s="170"/>
      <c r="H171" s="14"/>
      <c r="I171" s="171"/>
      <c r="J171" s="14"/>
      <c r="K171" s="131"/>
      <c r="L171" s="131" t="str">
        <f>IF(D171="","",SUMIFS(MOVI_ENTR!I:I,MOVI_ENTR!D:D,D171,MOVI_ENTR!O:O,O171)-SUMIFS(MOVI_SAID!H:H,MOVI_SAID!D:D,D171,MOVI_SAID!L:L,MOVI_ENTR!O171))</f>
        <v/>
      </c>
      <c r="M171" s="173" t="str">
        <f t="shared" si="6"/>
        <v/>
      </c>
      <c r="N171" s="14"/>
      <c r="O171" s="14"/>
      <c r="P171" s="21"/>
      <c r="Q171" s="21"/>
      <c r="R171" s="21"/>
      <c r="S171" s="21"/>
      <c r="T171" s="21"/>
    </row>
    <row r="172" spans="1:20" s="16" customFormat="1" ht="30" customHeight="1">
      <c r="A172" s="21"/>
      <c r="B172" s="21" t="str">
        <f t="shared" si="5"/>
        <v/>
      </c>
      <c r="C172" s="197"/>
      <c r="D172" s="168"/>
      <c r="E172" s="154" t="str">
        <f>IFERROR(VLOOKUP(D172,CADA_PROD!D:H,5,0),"")</f>
        <v/>
      </c>
      <c r="F172" s="169"/>
      <c r="G172" s="170"/>
      <c r="H172" s="14"/>
      <c r="I172" s="171"/>
      <c r="J172" s="14"/>
      <c r="K172" s="131"/>
      <c r="L172" s="131" t="str">
        <f>IF(D172="","",SUMIFS(MOVI_ENTR!I:I,MOVI_ENTR!D:D,D172,MOVI_ENTR!O:O,O172)-SUMIFS(MOVI_SAID!H:H,MOVI_SAID!D:D,D172,MOVI_SAID!L:L,MOVI_ENTR!O172))</f>
        <v/>
      </c>
      <c r="M172" s="173" t="str">
        <f t="shared" si="6"/>
        <v/>
      </c>
      <c r="N172" s="14"/>
      <c r="O172" s="14"/>
      <c r="P172" s="21"/>
      <c r="Q172" s="21"/>
      <c r="R172" s="21"/>
      <c r="S172" s="21"/>
      <c r="T172" s="21"/>
    </row>
    <row r="173" spans="1:20" s="16" customFormat="1" ht="30" customHeight="1">
      <c r="A173" s="21"/>
      <c r="B173" s="21" t="str">
        <f t="shared" si="5"/>
        <v/>
      </c>
      <c r="C173" s="197"/>
      <c r="D173" s="168"/>
      <c r="E173" s="154" t="str">
        <f>IFERROR(VLOOKUP(D173,CADA_PROD!D:H,5,0),"")</f>
        <v/>
      </c>
      <c r="F173" s="169"/>
      <c r="G173" s="170"/>
      <c r="H173" s="14"/>
      <c r="I173" s="171"/>
      <c r="J173" s="14"/>
      <c r="K173" s="131"/>
      <c r="L173" s="131" t="str">
        <f>IF(D173="","",SUMIFS(MOVI_ENTR!I:I,MOVI_ENTR!D:D,D173,MOVI_ENTR!O:O,O173)-SUMIFS(MOVI_SAID!H:H,MOVI_SAID!D:D,D173,MOVI_SAID!L:L,MOVI_ENTR!O173))</f>
        <v/>
      </c>
      <c r="M173" s="173" t="str">
        <f t="shared" si="6"/>
        <v/>
      </c>
      <c r="N173" s="14"/>
      <c r="O173" s="14"/>
      <c r="P173" s="21"/>
      <c r="Q173" s="21"/>
      <c r="R173" s="21"/>
      <c r="S173" s="21"/>
      <c r="T173" s="21"/>
    </row>
    <row r="174" spans="1:20" s="16" customFormat="1" ht="30" customHeight="1">
      <c r="A174" s="21"/>
      <c r="B174" s="21" t="str">
        <f t="shared" si="5"/>
        <v/>
      </c>
      <c r="C174" s="197"/>
      <c r="D174" s="168"/>
      <c r="E174" s="154" t="str">
        <f>IFERROR(VLOOKUP(D174,CADA_PROD!D:H,5,0),"")</f>
        <v/>
      </c>
      <c r="F174" s="169"/>
      <c r="G174" s="170"/>
      <c r="H174" s="14"/>
      <c r="I174" s="171"/>
      <c r="J174" s="14"/>
      <c r="K174" s="131"/>
      <c r="L174" s="131" t="str">
        <f>IF(D174="","",SUMIFS(MOVI_ENTR!I:I,MOVI_ENTR!D:D,D174,MOVI_ENTR!O:O,O174)-SUMIFS(MOVI_SAID!H:H,MOVI_SAID!D:D,D174,MOVI_SAID!L:L,MOVI_ENTR!O174))</f>
        <v/>
      </c>
      <c r="M174" s="173" t="str">
        <f t="shared" si="6"/>
        <v/>
      </c>
      <c r="N174" s="14"/>
      <c r="O174" s="14"/>
      <c r="P174" s="21"/>
      <c r="Q174" s="21"/>
      <c r="R174" s="21"/>
      <c r="S174" s="21"/>
      <c r="T174" s="21"/>
    </row>
    <row r="175" spans="1:20" s="16" customFormat="1" ht="30" customHeight="1">
      <c r="A175" s="21"/>
      <c r="B175" s="21" t="str">
        <f t="shared" si="5"/>
        <v/>
      </c>
      <c r="C175" s="197"/>
      <c r="D175" s="168"/>
      <c r="E175" s="154" t="str">
        <f>IFERROR(VLOOKUP(D175,CADA_PROD!D:H,5,0),"")</f>
        <v/>
      </c>
      <c r="F175" s="169"/>
      <c r="G175" s="170"/>
      <c r="H175" s="14"/>
      <c r="I175" s="171"/>
      <c r="J175" s="14"/>
      <c r="K175" s="131"/>
      <c r="L175" s="131" t="str">
        <f>IF(D175="","",SUMIFS(MOVI_ENTR!I:I,MOVI_ENTR!D:D,D175,MOVI_ENTR!O:O,O175)-SUMIFS(MOVI_SAID!H:H,MOVI_SAID!D:D,D175,MOVI_SAID!L:L,MOVI_ENTR!O175))</f>
        <v/>
      </c>
      <c r="M175" s="173" t="str">
        <f t="shared" si="6"/>
        <v/>
      </c>
      <c r="N175" s="14"/>
      <c r="O175" s="14"/>
      <c r="P175" s="21"/>
      <c r="Q175" s="21"/>
      <c r="R175" s="21"/>
      <c r="S175" s="21"/>
      <c r="T175" s="21"/>
    </row>
    <row r="176" spans="1:20" s="16" customFormat="1" ht="30" customHeight="1">
      <c r="A176" s="21"/>
      <c r="B176" s="21" t="str">
        <f t="shared" si="5"/>
        <v/>
      </c>
      <c r="C176" s="197"/>
      <c r="D176" s="168"/>
      <c r="E176" s="154" t="str">
        <f>IFERROR(VLOOKUP(D176,CADA_PROD!D:H,5,0),"")</f>
        <v/>
      </c>
      <c r="F176" s="169"/>
      <c r="G176" s="170"/>
      <c r="H176" s="14"/>
      <c r="I176" s="171"/>
      <c r="J176" s="14"/>
      <c r="K176" s="131"/>
      <c r="L176" s="131" t="str">
        <f>IF(D176="","",SUMIFS(MOVI_ENTR!I:I,MOVI_ENTR!D:D,D176,MOVI_ENTR!O:O,O176)-SUMIFS(MOVI_SAID!H:H,MOVI_SAID!D:D,D176,MOVI_SAID!L:L,MOVI_ENTR!O176))</f>
        <v/>
      </c>
      <c r="M176" s="173" t="str">
        <f t="shared" si="6"/>
        <v/>
      </c>
      <c r="N176" s="14"/>
      <c r="O176" s="14"/>
      <c r="P176" s="21"/>
      <c r="Q176" s="21"/>
      <c r="R176" s="21"/>
      <c r="S176" s="21"/>
      <c r="T176" s="21"/>
    </row>
    <row r="177" spans="1:20" s="16" customFormat="1" ht="30" customHeight="1">
      <c r="A177" s="21"/>
      <c r="B177" s="21" t="str">
        <f t="shared" si="5"/>
        <v/>
      </c>
      <c r="C177" s="197"/>
      <c r="D177" s="168"/>
      <c r="E177" s="154" t="str">
        <f>IFERROR(VLOOKUP(D177,CADA_PROD!D:H,5,0),"")</f>
        <v/>
      </c>
      <c r="F177" s="169"/>
      <c r="G177" s="170"/>
      <c r="H177" s="14"/>
      <c r="I177" s="171"/>
      <c r="J177" s="14"/>
      <c r="K177" s="131"/>
      <c r="L177" s="131" t="str">
        <f>IF(D177="","",SUMIFS(MOVI_ENTR!I:I,MOVI_ENTR!D:D,D177,MOVI_ENTR!O:O,O177)-SUMIFS(MOVI_SAID!H:H,MOVI_SAID!D:D,D177,MOVI_SAID!L:L,MOVI_ENTR!O177))</f>
        <v/>
      </c>
      <c r="M177" s="173" t="str">
        <f t="shared" si="6"/>
        <v/>
      </c>
      <c r="N177" s="14"/>
      <c r="O177" s="14"/>
      <c r="P177" s="21"/>
      <c r="Q177" s="21"/>
      <c r="R177" s="21"/>
      <c r="S177" s="21"/>
      <c r="T177" s="21"/>
    </row>
    <row r="178" spans="1:20" s="16" customFormat="1" ht="30" customHeight="1">
      <c r="A178" s="21"/>
      <c r="B178" s="21" t="str">
        <f t="shared" si="5"/>
        <v/>
      </c>
      <c r="C178" s="197"/>
      <c r="D178" s="168"/>
      <c r="E178" s="154" t="str">
        <f>IFERROR(VLOOKUP(D178,CADA_PROD!D:H,5,0),"")</f>
        <v/>
      </c>
      <c r="F178" s="169"/>
      <c r="G178" s="170"/>
      <c r="H178" s="14"/>
      <c r="I178" s="171"/>
      <c r="J178" s="14"/>
      <c r="K178" s="131"/>
      <c r="L178" s="131" t="str">
        <f>IF(D178="","",SUMIFS(MOVI_ENTR!I:I,MOVI_ENTR!D:D,D178,MOVI_ENTR!O:O,O178)-SUMIFS(MOVI_SAID!H:H,MOVI_SAID!D:D,D178,MOVI_SAID!L:L,MOVI_ENTR!O178))</f>
        <v/>
      </c>
      <c r="M178" s="173" t="str">
        <f t="shared" si="6"/>
        <v/>
      </c>
      <c r="N178" s="14"/>
      <c r="O178" s="14"/>
      <c r="P178" s="21"/>
      <c r="Q178" s="21"/>
      <c r="R178" s="21"/>
      <c r="S178" s="21"/>
      <c r="T178" s="21"/>
    </row>
    <row r="179" spans="1:20" s="16" customFormat="1" ht="30" customHeight="1">
      <c r="A179" s="21"/>
      <c r="B179" s="21" t="str">
        <f t="shared" si="5"/>
        <v/>
      </c>
      <c r="C179" s="197"/>
      <c r="D179" s="168"/>
      <c r="E179" s="154" t="str">
        <f>IFERROR(VLOOKUP(D179,CADA_PROD!D:H,5,0),"")</f>
        <v/>
      </c>
      <c r="F179" s="169"/>
      <c r="G179" s="170"/>
      <c r="H179" s="14"/>
      <c r="I179" s="171"/>
      <c r="J179" s="14"/>
      <c r="K179" s="131"/>
      <c r="L179" s="131" t="str">
        <f>IF(D179="","",SUMIFS(MOVI_ENTR!I:I,MOVI_ENTR!D:D,D179,MOVI_ENTR!O:O,O179)-SUMIFS(MOVI_SAID!H:H,MOVI_SAID!D:D,D179,MOVI_SAID!L:L,MOVI_ENTR!O179))</f>
        <v/>
      </c>
      <c r="M179" s="173" t="str">
        <f t="shared" si="6"/>
        <v/>
      </c>
      <c r="N179" s="14"/>
      <c r="O179" s="14"/>
      <c r="P179" s="21"/>
      <c r="Q179" s="21"/>
      <c r="R179" s="21"/>
      <c r="S179" s="21"/>
      <c r="T179" s="21"/>
    </row>
    <row r="180" spans="1:20" s="16" customFormat="1" ht="30" customHeight="1">
      <c r="A180" s="21"/>
      <c r="B180" s="21" t="str">
        <f t="shared" si="5"/>
        <v/>
      </c>
      <c r="C180" s="197"/>
      <c r="D180" s="168"/>
      <c r="E180" s="154" t="str">
        <f>IFERROR(VLOOKUP(D180,CADA_PROD!D:H,5,0),"")</f>
        <v/>
      </c>
      <c r="F180" s="169"/>
      <c r="G180" s="170"/>
      <c r="H180" s="14"/>
      <c r="I180" s="171"/>
      <c r="J180" s="14"/>
      <c r="K180" s="131"/>
      <c r="L180" s="131" t="str">
        <f>IF(D180="","",SUMIFS(MOVI_ENTR!I:I,MOVI_ENTR!D:D,D180,MOVI_ENTR!O:O,O180)-SUMIFS(MOVI_SAID!H:H,MOVI_SAID!D:D,D180,MOVI_SAID!L:L,MOVI_ENTR!O180))</f>
        <v/>
      </c>
      <c r="M180" s="173" t="str">
        <f t="shared" si="6"/>
        <v/>
      </c>
      <c r="N180" s="14"/>
      <c r="O180" s="14"/>
      <c r="P180" s="21"/>
      <c r="Q180" s="21"/>
      <c r="R180" s="21"/>
      <c r="S180" s="21"/>
      <c r="T180" s="21"/>
    </row>
    <row r="181" spans="1:20" s="16" customFormat="1" ht="30" customHeight="1">
      <c r="A181" s="21"/>
      <c r="B181" s="21" t="str">
        <f t="shared" si="5"/>
        <v/>
      </c>
      <c r="C181" s="197"/>
      <c r="D181" s="168"/>
      <c r="E181" s="154" t="str">
        <f>IFERROR(VLOOKUP(D181,CADA_PROD!D:H,5,0),"")</f>
        <v/>
      </c>
      <c r="F181" s="169"/>
      <c r="G181" s="170"/>
      <c r="H181" s="14"/>
      <c r="I181" s="171"/>
      <c r="J181" s="14"/>
      <c r="K181" s="131"/>
      <c r="L181" s="131" t="str">
        <f>IF(D181="","",SUMIFS(MOVI_ENTR!I:I,MOVI_ENTR!D:D,D181,MOVI_ENTR!O:O,O181)-SUMIFS(MOVI_SAID!H:H,MOVI_SAID!D:D,D181,MOVI_SAID!L:L,MOVI_ENTR!O181))</f>
        <v/>
      </c>
      <c r="M181" s="173" t="str">
        <f t="shared" si="6"/>
        <v/>
      </c>
      <c r="N181" s="14"/>
      <c r="O181" s="14"/>
      <c r="P181" s="21"/>
      <c r="Q181" s="21"/>
      <c r="R181" s="21"/>
      <c r="S181" s="21"/>
      <c r="T181" s="21"/>
    </row>
    <row r="182" spans="1:20" s="16" customFormat="1" ht="30" customHeight="1">
      <c r="A182" s="21"/>
      <c r="B182" s="21" t="str">
        <f t="shared" si="5"/>
        <v/>
      </c>
      <c r="C182" s="197"/>
      <c r="D182" s="168"/>
      <c r="E182" s="154" t="str">
        <f>IFERROR(VLOOKUP(D182,CADA_PROD!D:H,5,0),"")</f>
        <v/>
      </c>
      <c r="F182" s="169"/>
      <c r="G182" s="170"/>
      <c r="H182" s="14"/>
      <c r="I182" s="171"/>
      <c r="J182" s="14"/>
      <c r="K182" s="131"/>
      <c r="L182" s="131" t="str">
        <f>IF(D182="","",SUMIFS(MOVI_ENTR!I:I,MOVI_ENTR!D:D,D182,MOVI_ENTR!O:O,O182)-SUMIFS(MOVI_SAID!H:H,MOVI_SAID!D:D,D182,MOVI_SAID!L:L,MOVI_ENTR!O182))</f>
        <v/>
      </c>
      <c r="M182" s="173" t="str">
        <f t="shared" si="6"/>
        <v/>
      </c>
      <c r="N182" s="14"/>
      <c r="O182" s="14"/>
      <c r="P182" s="21"/>
      <c r="Q182" s="21"/>
      <c r="R182" s="21"/>
      <c r="S182" s="21"/>
      <c r="T182" s="21"/>
    </row>
    <row r="183" spans="1:20" s="16" customFormat="1" ht="30" customHeight="1">
      <c r="A183" s="21"/>
      <c r="B183" s="21" t="str">
        <f t="shared" si="5"/>
        <v/>
      </c>
      <c r="C183" s="197"/>
      <c r="D183" s="168"/>
      <c r="E183" s="154" t="str">
        <f>IFERROR(VLOOKUP(D183,CADA_PROD!D:H,5,0),"")</f>
        <v/>
      </c>
      <c r="F183" s="169"/>
      <c r="G183" s="170"/>
      <c r="H183" s="14"/>
      <c r="I183" s="171"/>
      <c r="J183" s="14"/>
      <c r="K183" s="131"/>
      <c r="L183" s="131" t="str">
        <f>IF(D183="","",SUMIFS(MOVI_ENTR!I:I,MOVI_ENTR!D:D,D183,MOVI_ENTR!O:O,O183)-SUMIFS(MOVI_SAID!H:H,MOVI_SAID!D:D,D183,MOVI_SAID!L:L,MOVI_ENTR!O183))</f>
        <v/>
      </c>
      <c r="M183" s="173" t="str">
        <f t="shared" si="6"/>
        <v/>
      </c>
      <c r="N183" s="14"/>
      <c r="O183" s="14"/>
      <c r="P183" s="21"/>
      <c r="Q183" s="21"/>
      <c r="R183" s="21"/>
      <c r="S183" s="21"/>
      <c r="T183" s="21"/>
    </row>
    <row r="184" spans="1:20" s="16" customFormat="1" ht="30" customHeight="1">
      <c r="A184" s="21"/>
      <c r="B184" s="21" t="str">
        <f t="shared" si="5"/>
        <v/>
      </c>
      <c r="C184" s="197"/>
      <c r="D184" s="168"/>
      <c r="E184" s="154" t="str">
        <f>IFERROR(VLOOKUP(D184,CADA_PROD!D:H,5,0),"")</f>
        <v/>
      </c>
      <c r="F184" s="169"/>
      <c r="G184" s="170"/>
      <c r="H184" s="14"/>
      <c r="I184" s="171"/>
      <c r="J184" s="14"/>
      <c r="K184" s="131"/>
      <c r="L184" s="131" t="str">
        <f>IF(D184="","",SUMIFS(MOVI_ENTR!I:I,MOVI_ENTR!D:D,D184,MOVI_ENTR!O:O,O184)-SUMIFS(MOVI_SAID!H:H,MOVI_SAID!D:D,D184,MOVI_SAID!L:L,MOVI_ENTR!O184))</f>
        <v/>
      </c>
      <c r="M184" s="173" t="str">
        <f t="shared" si="6"/>
        <v/>
      </c>
      <c r="N184" s="14"/>
      <c r="O184" s="14"/>
      <c r="P184" s="21"/>
      <c r="Q184" s="21"/>
      <c r="R184" s="21"/>
      <c r="S184" s="21"/>
      <c r="T184" s="21"/>
    </row>
    <row r="185" spans="1:20" s="16" customFormat="1" ht="30" customHeight="1">
      <c r="A185" s="21"/>
      <c r="B185" s="21" t="str">
        <f t="shared" si="5"/>
        <v/>
      </c>
      <c r="C185" s="197"/>
      <c r="D185" s="168"/>
      <c r="E185" s="154" t="str">
        <f>IFERROR(VLOOKUP(D185,CADA_PROD!D:H,5,0),"")</f>
        <v/>
      </c>
      <c r="F185" s="169"/>
      <c r="G185" s="170"/>
      <c r="H185" s="14"/>
      <c r="I185" s="171"/>
      <c r="J185" s="14"/>
      <c r="K185" s="131"/>
      <c r="L185" s="131" t="str">
        <f>IF(D185="","",SUMIFS(MOVI_ENTR!I:I,MOVI_ENTR!D:D,D185,MOVI_ENTR!O:O,O185)-SUMIFS(MOVI_SAID!H:H,MOVI_SAID!D:D,D185,MOVI_SAID!L:L,MOVI_ENTR!O185))</f>
        <v/>
      </c>
      <c r="M185" s="173" t="str">
        <f t="shared" si="6"/>
        <v/>
      </c>
      <c r="N185" s="14"/>
      <c r="O185" s="14"/>
      <c r="P185" s="21"/>
      <c r="Q185" s="21"/>
      <c r="R185" s="21"/>
      <c r="S185" s="21"/>
      <c r="T185" s="21"/>
    </row>
    <row r="186" spans="1:20" s="16" customFormat="1" ht="30" customHeight="1">
      <c r="A186" s="21"/>
      <c r="B186" s="21" t="str">
        <f t="shared" si="5"/>
        <v/>
      </c>
      <c r="C186" s="197"/>
      <c r="D186" s="168"/>
      <c r="E186" s="154" t="str">
        <f>IFERROR(VLOOKUP(D186,CADA_PROD!D:H,5,0),"")</f>
        <v/>
      </c>
      <c r="F186" s="169"/>
      <c r="G186" s="170"/>
      <c r="H186" s="14"/>
      <c r="I186" s="171"/>
      <c r="J186" s="14"/>
      <c r="K186" s="131"/>
      <c r="L186" s="131" t="str">
        <f>IF(D186="","",SUMIFS(MOVI_ENTR!I:I,MOVI_ENTR!D:D,D186,MOVI_ENTR!O:O,O186)-SUMIFS(MOVI_SAID!H:H,MOVI_SAID!D:D,D186,MOVI_SAID!L:L,MOVI_ENTR!O186))</f>
        <v/>
      </c>
      <c r="M186" s="173" t="str">
        <f t="shared" si="6"/>
        <v/>
      </c>
      <c r="N186" s="14"/>
      <c r="O186" s="14"/>
      <c r="P186" s="21"/>
      <c r="Q186" s="21"/>
      <c r="R186" s="21"/>
      <c r="S186" s="21"/>
      <c r="T186" s="21"/>
    </row>
    <row r="187" spans="1:20" s="16" customFormat="1" ht="30" customHeight="1">
      <c r="A187" s="21"/>
      <c r="B187" s="21" t="str">
        <f t="shared" si="5"/>
        <v/>
      </c>
      <c r="C187" s="197"/>
      <c r="D187" s="168"/>
      <c r="E187" s="154" t="str">
        <f>IFERROR(VLOOKUP(D187,CADA_PROD!D:H,5,0),"")</f>
        <v/>
      </c>
      <c r="F187" s="169"/>
      <c r="G187" s="170"/>
      <c r="H187" s="14"/>
      <c r="I187" s="171"/>
      <c r="J187" s="14"/>
      <c r="K187" s="131"/>
      <c r="L187" s="131" t="str">
        <f>IF(D187="","",SUMIFS(MOVI_ENTR!I:I,MOVI_ENTR!D:D,D187,MOVI_ENTR!O:O,O187)-SUMIFS(MOVI_SAID!H:H,MOVI_SAID!D:D,D187,MOVI_SAID!L:L,MOVI_ENTR!O187))</f>
        <v/>
      </c>
      <c r="M187" s="173" t="str">
        <f t="shared" si="6"/>
        <v/>
      </c>
      <c r="N187" s="14"/>
      <c r="O187" s="14"/>
      <c r="P187" s="21"/>
      <c r="Q187" s="21"/>
      <c r="R187" s="21"/>
      <c r="S187" s="21"/>
      <c r="T187" s="21"/>
    </row>
    <row r="188" spans="1:20" s="16" customFormat="1" ht="30" customHeight="1">
      <c r="A188" s="21"/>
      <c r="B188" s="21" t="str">
        <f t="shared" si="5"/>
        <v/>
      </c>
      <c r="C188" s="197"/>
      <c r="D188" s="168"/>
      <c r="E188" s="154" t="str">
        <f>IFERROR(VLOOKUP(D188,CADA_PROD!D:H,5,0),"")</f>
        <v/>
      </c>
      <c r="F188" s="169"/>
      <c r="G188" s="170"/>
      <c r="H188" s="14"/>
      <c r="I188" s="171"/>
      <c r="J188" s="14"/>
      <c r="K188" s="131"/>
      <c r="L188" s="131" t="str">
        <f>IF(D188="","",SUMIFS(MOVI_ENTR!I:I,MOVI_ENTR!D:D,D188,MOVI_ENTR!O:O,O188)-SUMIFS(MOVI_SAID!H:H,MOVI_SAID!D:D,D188,MOVI_SAID!L:L,MOVI_ENTR!O188))</f>
        <v/>
      </c>
      <c r="M188" s="173" t="str">
        <f t="shared" si="6"/>
        <v/>
      </c>
      <c r="N188" s="14"/>
      <c r="O188" s="14"/>
      <c r="P188" s="21"/>
      <c r="Q188" s="21"/>
      <c r="R188" s="21"/>
      <c r="S188" s="21"/>
      <c r="T188" s="21"/>
    </row>
    <row r="189" spans="1:20" s="16" customFormat="1" ht="30" customHeight="1">
      <c r="A189" s="21"/>
      <c r="B189" s="21" t="str">
        <f t="shared" si="5"/>
        <v/>
      </c>
      <c r="C189" s="197"/>
      <c r="D189" s="168"/>
      <c r="E189" s="154" t="str">
        <f>IFERROR(VLOOKUP(D189,CADA_PROD!D:H,5,0),"")</f>
        <v/>
      </c>
      <c r="F189" s="169"/>
      <c r="G189" s="170"/>
      <c r="H189" s="14"/>
      <c r="I189" s="171"/>
      <c r="J189" s="14"/>
      <c r="K189" s="131"/>
      <c r="L189" s="131" t="str">
        <f>IF(D189="","",SUMIFS(MOVI_ENTR!I:I,MOVI_ENTR!D:D,D189,MOVI_ENTR!O:O,O189)-SUMIFS(MOVI_SAID!H:H,MOVI_SAID!D:D,D189,MOVI_SAID!L:L,MOVI_ENTR!O189))</f>
        <v/>
      </c>
      <c r="M189" s="173" t="str">
        <f t="shared" si="6"/>
        <v/>
      </c>
      <c r="N189" s="14"/>
      <c r="O189" s="14"/>
      <c r="P189" s="21"/>
      <c r="Q189" s="21"/>
      <c r="R189" s="21"/>
      <c r="S189" s="21"/>
      <c r="T189" s="21"/>
    </row>
    <row r="190" spans="1:20" s="16" customFormat="1" ht="30" customHeight="1">
      <c r="A190" s="21"/>
      <c r="B190" s="21" t="str">
        <f t="shared" si="5"/>
        <v/>
      </c>
      <c r="C190" s="197"/>
      <c r="D190" s="168"/>
      <c r="E190" s="154" t="str">
        <f>IFERROR(VLOOKUP(D190,CADA_PROD!D:H,5,0),"")</f>
        <v/>
      </c>
      <c r="F190" s="169"/>
      <c r="G190" s="170"/>
      <c r="H190" s="14"/>
      <c r="I190" s="171"/>
      <c r="J190" s="14"/>
      <c r="K190" s="131"/>
      <c r="L190" s="131" t="str">
        <f>IF(D190="","",SUMIFS(MOVI_ENTR!I:I,MOVI_ENTR!D:D,D190,MOVI_ENTR!O:O,O190)-SUMIFS(MOVI_SAID!H:H,MOVI_SAID!D:D,D190,MOVI_SAID!L:L,MOVI_ENTR!O190))</f>
        <v/>
      </c>
      <c r="M190" s="173" t="str">
        <f t="shared" si="6"/>
        <v/>
      </c>
      <c r="N190" s="14"/>
      <c r="O190" s="14"/>
      <c r="P190" s="21"/>
      <c r="Q190" s="21"/>
      <c r="R190" s="21"/>
      <c r="S190" s="21"/>
      <c r="T190" s="21"/>
    </row>
    <row r="191" spans="1:20" s="16" customFormat="1" ht="30" customHeight="1">
      <c r="A191" s="21"/>
      <c r="B191" s="21" t="str">
        <f t="shared" si="5"/>
        <v/>
      </c>
      <c r="C191" s="197"/>
      <c r="D191" s="168"/>
      <c r="E191" s="154" t="str">
        <f>IFERROR(VLOOKUP(D191,CADA_PROD!D:H,5,0),"")</f>
        <v/>
      </c>
      <c r="F191" s="169"/>
      <c r="G191" s="170"/>
      <c r="H191" s="14"/>
      <c r="I191" s="171"/>
      <c r="J191" s="14"/>
      <c r="K191" s="131"/>
      <c r="L191" s="131" t="str">
        <f>IF(D191="","",SUMIFS(MOVI_ENTR!I:I,MOVI_ENTR!D:D,D191,MOVI_ENTR!O:O,O191)-SUMIFS(MOVI_SAID!H:H,MOVI_SAID!D:D,D191,MOVI_SAID!L:L,MOVI_ENTR!O191))</f>
        <v/>
      </c>
      <c r="M191" s="173" t="str">
        <f t="shared" si="6"/>
        <v/>
      </c>
      <c r="N191" s="14"/>
      <c r="O191" s="14"/>
      <c r="P191" s="21"/>
      <c r="Q191" s="21"/>
      <c r="R191" s="21"/>
      <c r="S191" s="21"/>
      <c r="T191" s="21"/>
    </row>
    <row r="192" spans="1:20" s="16" customFormat="1" ht="30" customHeight="1">
      <c r="A192" s="21"/>
      <c r="B192" s="21" t="str">
        <f t="shared" si="5"/>
        <v/>
      </c>
      <c r="C192" s="197"/>
      <c r="D192" s="168"/>
      <c r="E192" s="154" t="str">
        <f>IFERROR(VLOOKUP(D192,CADA_PROD!D:H,5,0),"")</f>
        <v/>
      </c>
      <c r="F192" s="169"/>
      <c r="G192" s="170"/>
      <c r="H192" s="14"/>
      <c r="I192" s="171"/>
      <c r="J192" s="14"/>
      <c r="K192" s="131"/>
      <c r="L192" s="131" t="str">
        <f>IF(D192="","",SUMIFS(MOVI_ENTR!I:I,MOVI_ENTR!D:D,D192,MOVI_ENTR!O:O,O192)-SUMIFS(MOVI_SAID!H:H,MOVI_SAID!D:D,D192,MOVI_SAID!L:L,MOVI_ENTR!O192))</f>
        <v/>
      </c>
      <c r="M192" s="173" t="str">
        <f t="shared" si="6"/>
        <v/>
      </c>
      <c r="N192" s="14"/>
      <c r="O192" s="14"/>
      <c r="P192" s="21"/>
      <c r="Q192" s="21"/>
      <c r="R192" s="21"/>
      <c r="S192" s="21"/>
      <c r="T192" s="21"/>
    </row>
    <row r="193" spans="1:20" s="16" customFormat="1" ht="30" customHeight="1">
      <c r="A193" s="21"/>
      <c r="B193" s="21" t="str">
        <f t="shared" si="5"/>
        <v/>
      </c>
      <c r="C193" s="197"/>
      <c r="D193" s="168"/>
      <c r="E193" s="154" t="str">
        <f>IFERROR(VLOOKUP(D193,CADA_PROD!D:H,5,0),"")</f>
        <v/>
      </c>
      <c r="F193" s="169"/>
      <c r="G193" s="170"/>
      <c r="H193" s="14"/>
      <c r="I193" s="171"/>
      <c r="J193" s="14"/>
      <c r="K193" s="131"/>
      <c r="L193" s="131" t="str">
        <f>IF(D193="","",SUMIFS(MOVI_ENTR!I:I,MOVI_ENTR!D:D,D193,MOVI_ENTR!O:O,O193)-SUMIFS(MOVI_SAID!H:H,MOVI_SAID!D:D,D193,MOVI_SAID!L:L,MOVI_ENTR!O193))</f>
        <v/>
      </c>
      <c r="M193" s="173" t="str">
        <f t="shared" si="6"/>
        <v/>
      </c>
      <c r="N193" s="14"/>
      <c r="O193" s="14"/>
      <c r="P193" s="21"/>
      <c r="Q193" s="21"/>
      <c r="R193" s="21"/>
      <c r="S193" s="21"/>
      <c r="T193" s="21"/>
    </row>
    <row r="194" spans="1:20" s="16" customFormat="1" ht="30" customHeight="1">
      <c r="A194" s="21"/>
      <c r="B194" s="21" t="str">
        <f t="shared" si="5"/>
        <v/>
      </c>
      <c r="C194" s="197"/>
      <c r="D194" s="168"/>
      <c r="E194" s="154" t="str">
        <f>IFERROR(VLOOKUP(D194,CADA_PROD!D:H,5,0),"")</f>
        <v/>
      </c>
      <c r="F194" s="169"/>
      <c r="G194" s="170"/>
      <c r="H194" s="14"/>
      <c r="I194" s="171"/>
      <c r="J194" s="14"/>
      <c r="K194" s="131"/>
      <c r="L194" s="131" t="str">
        <f>IF(D194="","",SUMIFS(MOVI_ENTR!I:I,MOVI_ENTR!D:D,D194,MOVI_ENTR!O:O,O194)-SUMIFS(MOVI_SAID!H:H,MOVI_SAID!D:D,D194,MOVI_SAID!L:L,MOVI_ENTR!O194))</f>
        <v/>
      </c>
      <c r="M194" s="173" t="str">
        <f t="shared" si="6"/>
        <v/>
      </c>
      <c r="N194" s="14"/>
      <c r="O194" s="14"/>
      <c r="P194" s="21"/>
      <c r="Q194" s="21"/>
      <c r="R194" s="21"/>
      <c r="S194" s="21"/>
      <c r="T194" s="21"/>
    </row>
    <row r="195" spans="1:20" s="16" customFormat="1" ht="30" customHeight="1">
      <c r="A195" s="21"/>
      <c r="B195" s="21" t="str">
        <f t="shared" si="5"/>
        <v/>
      </c>
      <c r="C195" s="197"/>
      <c r="D195" s="168"/>
      <c r="E195" s="154" t="str">
        <f>IFERROR(VLOOKUP(D195,CADA_PROD!D:H,5,0),"")</f>
        <v/>
      </c>
      <c r="F195" s="169"/>
      <c r="G195" s="170"/>
      <c r="H195" s="14"/>
      <c r="I195" s="171"/>
      <c r="J195" s="14"/>
      <c r="K195" s="131"/>
      <c r="L195" s="131" t="str">
        <f>IF(D195="","",SUMIFS(MOVI_ENTR!I:I,MOVI_ENTR!D:D,D195,MOVI_ENTR!O:O,O195)-SUMIFS(MOVI_SAID!H:H,MOVI_SAID!D:D,D195,MOVI_SAID!L:L,MOVI_ENTR!O195))</f>
        <v/>
      </c>
      <c r="M195" s="173" t="str">
        <f t="shared" si="6"/>
        <v/>
      </c>
      <c r="N195" s="14"/>
      <c r="O195" s="14"/>
      <c r="P195" s="21"/>
      <c r="Q195" s="21"/>
      <c r="R195" s="21"/>
      <c r="S195" s="21"/>
      <c r="T195" s="21"/>
    </row>
    <row r="196" spans="1:20" s="16" customFormat="1" ht="30" customHeight="1">
      <c r="A196" s="21"/>
      <c r="B196" s="21" t="str">
        <f t="shared" si="5"/>
        <v/>
      </c>
      <c r="C196" s="197"/>
      <c r="D196" s="168"/>
      <c r="E196" s="154" t="str">
        <f>IFERROR(VLOOKUP(D196,CADA_PROD!D:H,5,0),"")</f>
        <v/>
      </c>
      <c r="F196" s="169"/>
      <c r="G196" s="170"/>
      <c r="H196" s="14"/>
      <c r="I196" s="171"/>
      <c r="J196" s="14"/>
      <c r="K196" s="131"/>
      <c r="L196" s="131" t="str">
        <f>IF(D196="","",SUMIFS(MOVI_ENTR!I:I,MOVI_ENTR!D:D,D196,MOVI_ENTR!O:O,O196)-SUMIFS(MOVI_SAID!H:H,MOVI_SAID!D:D,D196,MOVI_SAID!L:L,MOVI_ENTR!O196))</f>
        <v/>
      </c>
      <c r="M196" s="173" t="str">
        <f t="shared" si="6"/>
        <v/>
      </c>
      <c r="N196" s="14"/>
      <c r="O196" s="14"/>
      <c r="P196" s="21"/>
      <c r="Q196" s="21"/>
      <c r="R196" s="21"/>
      <c r="S196" s="21"/>
      <c r="T196" s="21"/>
    </row>
    <row r="197" spans="1:20" s="16" customFormat="1" ht="30" customHeight="1">
      <c r="A197" s="21"/>
      <c r="B197" s="21" t="str">
        <f t="shared" si="5"/>
        <v/>
      </c>
      <c r="C197" s="197"/>
      <c r="D197" s="168"/>
      <c r="E197" s="154" t="str">
        <f>IFERROR(VLOOKUP(D197,CADA_PROD!D:H,5,0),"")</f>
        <v/>
      </c>
      <c r="F197" s="169"/>
      <c r="G197" s="170"/>
      <c r="H197" s="14"/>
      <c r="I197" s="171"/>
      <c r="J197" s="14"/>
      <c r="K197" s="131"/>
      <c r="L197" s="131" t="str">
        <f>IF(D197="","",SUMIFS(MOVI_ENTR!I:I,MOVI_ENTR!D:D,D197,MOVI_ENTR!O:O,O197)-SUMIFS(MOVI_SAID!H:H,MOVI_SAID!D:D,D197,MOVI_SAID!L:L,MOVI_ENTR!O197))</f>
        <v/>
      </c>
      <c r="M197" s="173" t="str">
        <f t="shared" si="6"/>
        <v/>
      </c>
      <c r="N197" s="14"/>
      <c r="O197" s="14"/>
      <c r="P197" s="21"/>
      <c r="Q197" s="21"/>
      <c r="R197" s="21"/>
      <c r="S197" s="21"/>
      <c r="T197" s="21"/>
    </row>
    <row r="198" spans="1:20" s="16" customFormat="1" ht="30" customHeight="1">
      <c r="A198" s="21"/>
      <c r="B198" s="21" t="str">
        <f t="shared" si="5"/>
        <v/>
      </c>
      <c r="C198" s="197"/>
      <c r="D198" s="168"/>
      <c r="E198" s="154" t="str">
        <f>IFERROR(VLOOKUP(D198,CADA_PROD!D:H,5,0),"")</f>
        <v/>
      </c>
      <c r="F198" s="169"/>
      <c r="G198" s="170"/>
      <c r="H198" s="14"/>
      <c r="I198" s="171"/>
      <c r="J198" s="14"/>
      <c r="K198" s="131"/>
      <c r="L198" s="131" t="str">
        <f>IF(D198="","",SUMIFS(MOVI_ENTR!I:I,MOVI_ENTR!D:D,D198,MOVI_ENTR!O:O,O198)-SUMIFS(MOVI_SAID!H:H,MOVI_SAID!D:D,D198,MOVI_SAID!L:L,MOVI_ENTR!O198))</f>
        <v/>
      </c>
      <c r="M198" s="173" t="str">
        <f t="shared" si="6"/>
        <v/>
      </c>
      <c r="N198" s="14"/>
      <c r="O198" s="14"/>
      <c r="P198" s="21"/>
      <c r="Q198" s="21"/>
      <c r="R198" s="21"/>
      <c r="S198" s="21"/>
      <c r="T198" s="21"/>
    </row>
    <row r="199" spans="1:20" s="16" customFormat="1" ht="30" customHeight="1">
      <c r="A199" s="21"/>
      <c r="B199" s="21" t="str">
        <f t="shared" ref="B199:B262" si="7">IF(D199="","",MONTH(C199))</f>
        <v/>
      </c>
      <c r="C199" s="197"/>
      <c r="D199" s="168"/>
      <c r="E199" s="154" t="str">
        <f>IFERROR(VLOOKUP(D199,CADA_PROD!D:H,5,0),"")</f>
        <v/>
      </c>
      <c r="F199" s="169"/>
      <c r="G199" s="170"/>
      <c r="H199" s="14"/>
      <c r="I199" s="171"/>
      <c r="J199" s="14"/>
      <c r="K199" s="131"/>
      <c r="L199" s="131" t="str">
        <f>IF(D199="","",SUMIFS(MOVI_ENTR!I:I,MOVI_ENTR!D:D,D199,MOVI_ENTR!O:O,O199)-SUMIFS(MOVI_SAID!H:H,MOVI_SAID!D:D,D199,MOVI_SAID!L:L,MOVI_ENTR!O199))</f>
        <v/>
      </c>
      <c r="M199" s="173" t="str">
        <f t="shared" si="6"/>
        <v/>
      </c>
      <c r="N199" s="14"/>
      <c r="O199" s="14"/>
      <c r="P199" s="21"/>
      <c r="Q199" s="21"/>
      <c r="R199" s="21"/>
      <c r="S199" s="21"/>
      <c r="T199" s="21"/>
    </row>
    <row r="200" spans="1:20" s="16" customFormat="1" ht="30" customHeight="1">
      <c r="A200" s="21"/>
      <c r="B200" s="21" t="str">
        <f t="shared" si="7"/>
        <v/>
      </c>
      <c r="C200" s="197"/>
      <c r="D200" s="168"/>
      <c r="E200" s="154" t="str">
        <f>IFERROR(VLOOKUP(D200,CADA_PROD!D:H,5,0),"")</f>
        <v/>
      </c>
      <c r="F200" s="169"/>
      <c r="G200" s="170"/>
      <c r="H200" s="14"/>
      <c r="I200" s="171"/>
      <c r="J200" s="14"/>
      <c r="K200" s="131"/>
      <c r="L200" s="131" t="str">
        <f>IF(D200="","",SUMIFS(MOVI_ENTR!I:I,MOVI_ENTR!D:D,D200,MOVI_ENTR!O:O,O200)-SUMIFS(MOVI_SAID!H:H,MOVI_SAID!D:D,D200,MOVI_SAID!L:L,MOVI_ENTR!O200))</f>
        <v/>
      </c>
      <c r="M200" s="173" t="str">
        <f t="shared" si="6"/>
        <v/>
      </c>
      <c r="N200" s="14"/>
      <c r="O200" s="14"/>
      <c r="P200" s="21"/>
      <c r="Q200" s="21"/>
      <c r="R200" s="21"/>
      <c r="S200" s="21"/>
      <c r="T200" s="21"/>
    </row>
    <row r="201" spans="1:20" s="16" customFormat="1" ht="30" customHeight="1">
      <c r="A201" s="21"/>
      <c r="B201" s="21" t="str">
        <f t="shared" si="7"/>
        <v/>
      </c>
      <c r="C201" s="197"/>
      <c r="D201" s="168"/>
      <c r="E201" s="154" t="str">
        <f>IFERROR(VLOOKUP(D201,CADA_PROD!D:H,5,0),"")</f>
        <v/>
      </c>
      <c r="F201" s="169"/>
      <c r="G201" s="170"/>
      <c r="H201" s="14"/>
      <c r="I201" s="171"/>
      <c r="J201" s="14"/>
      <c r="K201" s="131"/>
      <c r="L201" s="131" t="str">
        <f>IF(D201="","",SUMIFS(MOVI_ENTR!I:I,MOVI_ENTR!D:D,D201,MOVI_ENTR!O:O,O201)-SUMIFS(MOVI_SAID!H:H,MOVI_SAID!D:D,D201,MOVI_SAID!L:L,MOVI_ENTR!O201))</f>
        <v/>
      </c>
      <c r="M201" s="173" t="str">
        <f t="shared" si="6"/>
        <v/>
      </c>
      <c r="N201" s="14"/>
      <c r="O201" s="14"/>
      <c r="P201" s="21"/>
      <c r="Q201" s="21"/>
      <c r="R201" s="21"/>
      <c r="S201" s="21"/>
      <c r="T201" s="21"/>
    </row>
    <row r="202" spans="1:20" s="16" customFormat="1" ht="30" customHeight="1">
      <c r="A202" s="21"/>
      <c r="B202" s="21" t="str">
        <f t="shared" si="7"/>
        <v/>
      </c>
      <c r="C202" s="197"/>
      <c r="D202" s="168"/>
      <c r="E202" s="154" t="str">
        <f>IFERROR(VLOOKUP(D202,CADA_PROD!D:H,5,0),"")</f>
        <v/>
      </c>
      <c r="F202" s="169"/>
      <c r="G202" s="170"/>
      <c r="H202" s="14"/>
      <c r="I202" s="171"/>
      <c r="J202" s="14"/>
      <c r="K202" s="131"/>
      <c r="L202" s="131" t="str">
        <f>IF(D202="","",SUMIFS(MOVI_ENTR!I:I,MOVI_ENTR!D:D,D202,MOVI_ENTR!O:O,O202)-SUMIFS(MOVI_SAID!H:H,MOVI_SAID!D:D,D202,MOVI_SAID!L:L,MOVI_ENTR!O202))</f>
        <v/>
      </c>
      <c r="M202" s="173" t="str">
        <f t="shared" si="6"/>
        <v/>
      </c>
      <c r="N202" s="14"/>
      <c r="O202" s="14"/>
      <c r="P202" s="21"/>
      <c r="Q202" s="21"/>
      <c r="R202" s="21"/>
      <c r="S202" s="21"/>
      <c r="T202" s="21"/>
    </row>
    <row r="203" spans="1:20" s="16" customFormat="1" ht="30" customHeight="1">
      <c r="A203" s="21"/>
      <c r="B203" s="21" t="str">
        <f t="shared" si="7"/>
        <v/>
      </c>
      <c r="C203" s="197"/>
      <c r="D203" s="168"/>
      <c r="E203" s="154" t="str">
        <f>IFERROR(VLOOKUP(D203,CADA_PROD!D:H,5,0),"")</f>
        <v/>
      </c>
      <c r="F203" s="169"/>
      <c r="G203" s="170"/>
      <c r="H203" s="14"/>
      <c r="I203" s="171"/>
      <c r="J203" s="14"/>
      <c r="K203" s="131"/>
      <c r="L203" s="131" t="str">
        <f>IF(D203="","",SUMIFS(MOVI_ENTR!I:I,MOVI_ENTR!D:D,D203,MOVI_ENTR!O:O,O203)-SUMIFS(MOVI_SAID!H:H,MOVI_SAID!D:D,D203,MOVI_SAID!L:L,MOVI_ENTR!O203))</f>
        <v/>
      </c>
      <c r="M203" s="173" t="str">
        <f t="shared" si="6"/>
        <v/>
      </c>
      <c r="N203" s="14"/>
      <c r="O203" s="14"/>
      <c r="P203" s="21"/>
      <c r="Q203" s="21"/>
      <c r="R203" s="21"/>
      <c r="S203" s="21"/>
      <c r="T203" s="21"/>
    </row>
    <row r="204" spans="1:20" s="16" customFormat="1" ht="30" customHeight="1">
      <c r="A204" s="21"/>
      <c r="B204" s="21" t="str">
        <f t="shared" si="7"/>
        <v/>
      </c>
      <c r="C204" s="197"/>
      <c r="D204" s="168"/>
      <c r="E204" s="154" t="str">
        <f>IFERROR(VLOOKUP(D204,CADA_PROD!D:H,5,0),"")</f>
        <v/>
      </c>
      <c r="F204" s="169"/>
      <c r="G204" s="170"/>
      <c r="H204" s="14"/>
      <c r="I204" s="171"/>
      <c r="J204" s="14"/>
      <c r="K204" s="131"/>
      <c r="L204" s="131" t="str">
        <f>IF(D204="","",SUMIFS(MOVI_ENTR!I:I,MOVI_ENTR!D:D,D204,MOVI_ENTR!O:O,O204)-SUMIFS(MOVI_SAID!H:H,MOVI_SAID!D:D,D204,MOVI_SAID!L:L,MOVI_ENTR!O204))</f>
        <v/>
      </c>
      <c r="M204" s="173" t="str">
        <f t="shared" si="6"/>
        <v/>
      </c>
      <c r="N204" s="14"/>
      <c r="O204" s="14"/>
      <c r="P204" s="21"/>
      <c r="Q204" s="21"/>
      <c r="R204" s="21"/>
      <c r="S204" s="21"/>
      <c r="T204" s="21"/>
    </row>
    <row r="205" spans="1:20" s="16" customFormat="1" ht="30" customHeight="1">
      <c r="A205" s="21"/>
      <c r="B205" s="21" t="str">
        <f t="shared" si="7"/>
        <v/>
      </c>
      <c r="C205" s="197"/>
      <c r="D205" s="168"/>
      <c r="E205" s="154" t="str">
        <f>IFERROR(VLOOKUP(D205,CADA_PROD!D:H,5,0),"")</f>
        <v/>
      </c>
      <c r="F205" s="169"/>
      <c r="G205" s="170"/>
      <c r="H205" s="14"/>
      <c r="I205" s="171"/>
      <c r="J205" s="14"/>
      <c r="K205" s="131"/>
      <c r="L205" s="131" t="str">
        <f>IF(D205="","",SUMIFS(MOVI_ENTR!I:I,MOVI_ENTR!D:D,D205,MOVI_ENTR!O:O,O205)-SUMIFS(MOVI_SAID!H:H,MOVI_SAID!D:D,D205,MOVI_SAID!L:L,MOVI_ENTR!O205))</f>
        <v/>
      </c>
      <c r="M205" s="173" t="str">
        <f t="shared" si="6"/>
        <v/>
      </c>
      <c r="N205" s="14"/>
      <c r="O205" s="14"/>
      <c r="P205" s="21"/>
      <c r="Q205" s="21"/>
      <c r="R205" s="21"/>
      <c r="S205" s="21"/>
      <c r="T205" s="21"/>
    </row>
    <row r="206" spans="1:20" s="16" customFormat="1" ht="30" customHeight="1">
      <c r="A206" s="21"/>
      <c r="B206" s="21" t="str">
        <f t="shared" si="7"/>
        <v/>
      </c>
      <c r="C206" s="197"/>
      <c r="D206" s="168"/>
      <c r="E206" s="154" t="str">
        <f>IFERROR(VLOOKUP(D206,CADA_PROD!D:H,5,0),"")</f>
        <v/>
      </c>
      <c r="F206" s="169"/>
      <c r="G206" s="170"/>
      <c r="H206" s="14"/>
      <c r="I206" s="171"/>
      <c r="J206" s="14"/>
      <c r="K206" s="131"/>
      <c r="L206" s="131" t="str">
        <f>IF(D206="","",SUMIFS(MOVI_ENTR!I:I,MOVI_ENTR!D:D,D206,MOVI_ENTR!O:O,O206)-SUMIFS(MOVI_SAID!H:H,MOVI_SAID!D:D,D206,MOVI_SAID!L:L,MOVI_ENTR!O206))</f>
        <v/>
      </c>
      <c r="M206" s="173" t="str">
        <f t="shared" si="6"/>
        <v/>
      </c>
      <c r="N206" s="14"/>
      <c r="O206" s="14"/>
      <c r="P206" s="21"/>
      <c r="Q206" s="21"/>
      <c r="R206" s="21"/>
      <c r="S206" s="21"/>
      <c r="T206" s="21"/>
    </row>
    <row r="207" spans="1:20" s="16" customFormat="1" ht="30" customHeight="1">
      <c r="A207" s="21"/>
      <c r="B207" s="21" t="str">
        <f t="shared" si="7"/>
        <v/>
      </c>
      <c r="C207" s="197"/>
      <c r="D207" s="168"/>
      <c r="E207" s="154" t="str">
        <f>IFERROR(VLOOKUP(D207,CADA_PROD!D:H,5,0),"")</f>
        <v/>
      </c>
      <c r="F207" s="169"/>
      <c r="G207" s="170"/>
      <c r="H207" s="14"/>
      <c r="I207" s="171"/>
      <c r="J207" s="14"/>
      <c r="K207" s="131"/>
      <c r="L207" s="131" t="str">
        <f>IF(D207="","",SUMIFS(MOVI_ENTR!I:I,MOVI_ENTR!D:D,D207,MOVI_ENTR!O:O,O207)-SUMIFS(MOVI_SAID!H:H,MOVI_SAID!D:D,D207,MOVI_SAID!L:L,MOVI_ENTR!O207))</f>
        <v/>
      </c>
      <c r="M207" s="173" t="str">
        <f t="shared" si="6"/>
        <v/>
      </c>
      <c r="N207" s="14"/>
      <c r="O207" s="14"/>
      <c r="P207" s="21"/>
      <c r="Q207" s="21"/>
      <c r="R207" s="21"/>
      <c r="S207" s="21"/>
      <c r="T207" s="21"/>
    </row>
    <row r="208" spans="1:20" s="16" customFormat="1" ht="30" customHeight="1">
      <c r="A208" s="21"/>
      <c r="B208" s="21" t="str">
        <f t="shared" si="7"/>
        <v/>
      </c>
      <c r="C208" s="197"/>
      <c r="D208" s="168"/>
      <c r="E208" s="154" t="str">
        <f>IFERROR(VLOOKUP(D208,CADA_PROD!D:H,5,0),"")</f>
        <v/>
      </c>
      <c r="F208" s="169"/>
      <c r="G208" s="170"/>
      <c r="H208" s="14"/>
      <c r="I208" s="171"/>
      <c r="J208" s="14"/>
      <c r="K208" s="131"/>
      <c r="L208" s="131" t="str">
        <f>IF(D208="","",SUMIFS(MOVI_ENTR!I:I,MOVI_ENTR!D:D,D208,MOVI_ENTR!O:O,O208)-SUMIFS(MOVI_SAID!H:H,MOVI_SAID!D:D,D208,MOVI_SAID!L:L,MOVI_ENTR!O208))</f>
        <v/>
      </c>
      <c r="M208" s="173" t="str">
        <f t="shared" si="6"/>
        <v/>
      </c>
      <c r="N208" s="14"/>
      <c r="O208" s="14"/>
      <c r="P208" s="21"/>
      <c r="Q208" s="21"/>
      <c r="R208" s="21"/>
      <c r="S208" s="21"/>
      <c r="T208" s="21"/>
    </row>
    <row r="209" spans="1:20" s="16" customFormat="1" ht="30" customHeight="1">
      <c r="A209" s="21"/>
      <c r="B209" s="21" t="str">
        <f t="shared" si="7"/>
        <v/>
      </c>
      <c r="C209" s="197"/>
      <c r="D209" s="168"/>
      <c r="E209" s="154" t="str">
        <f>IFERROR(VLOOKUP(D209,CADA_PROD!D:H,5,0),"")</f>
        <v/>
      </c>
      <c r="F209" s="169"/>
      <c r="G209" s="170"/>
      <c r="H209" s="14"/>
      <c r="I209" s="171"/>
      <c r="J209" s="14"/>
      <c r="K209" s="131"/>
      <c r="L209" s="131" t="str">
        <f>IF(D209="","",SUMIFS(MOVI_ENTR!I:I,MOVI_ENTR!D:D,D209,MOVI_ENTR!O:O,O209)-SUMIFS(MOVI_SAID!H:H,MOVI_SAID!D:D,D209,MOVI_SAID!L:L,MOVI_ENTR!O209))</f>
        <v/>
      </c>
      <c r="M209" s="173" t="str">
        <f t="shared" si="6"/>
        <v/>
      </c>
      <c r="N209" s="14"/>
      <c r="O209" s="14"/>
      <c r="P209" s="21"/>
      <c r="Q209" s="21"/>
      <c r="R209" s="21"/>
      <c r="S209" s="21"/>
      <c r="T209" s="21"/>
    </row>
    <row r="210" spans="1:20" s="16" customFormat="1" ht="30" customHeight="1">
      <c r="A210" s="21"/>
      <c r="B210" s="21" t="str">
        <f t="shared" si="7"/>
        <v/>
      </c>
      <c r="C210" s="197"/>
      <c r="D210" s="168"/>
      <c r="E210" s="154" t="str">
        <f>IFERROR(VLOOKUP(D210,CADA_PROD!D:H,5,0),"")</f>
        <v/>
      </c>
      <c r="F210" s="169"/>
      <c r="G210" s="170"/>
      <c r="H210" s="14"/>
      <c r="I210" s="171"/>
      <c r="J210" s="14"/>
      <c r="K210" s="131"/>
      <c r="L210" s="131" t="str">
        <f>IF(D210="","",SUMIFS(MOVI_ENTR!I:I,MOVI_ENTR!D:D,D210,MOVI_ENTR!O:O,O210)-SUMIFS(MOVI_SAID!H:H,MOVI_SAID!D:D,D210,MOVI_SAID!L:L,MOVI_ENTR!O210))</f>
        <v/>
      </c>
      <c r="M210" s="173" t="str">
        <f t="shared" si="6"/>
        <v/>
      </c>
      <c r="N210" s="14"/>
      <c r="O210" s="14"/>
      <c r="P210" s="21"/>
      <c r="Q210" s="21"/>
      <c r="R210" s="21"/>
      <c r="S210" s="21"/>
      <c r="T210" s="21"/>
    </row>
    <row r="211" spans="1:20" s="16" customFormat="1" ht="30" customHeight="1">
      <c r="A211" s="21"/>
      <c r="B211" s="21" t="str">
        <f t="shared" si="7"/>
        <v/>
      </c>
      <c r="C211" s="197"/>
      <c r="D211" s="168"/>
      <c r="E211" s="154" t="str">
        <f>IFERROR(VLOOKUP(D211,CADA_PROD!D:H,5,0),"")</f>
        <v/>
      </c>
      <c r="F211" s="169"/>
      <c r="G211" s="170"/>
      <c r="H211" s="14"/>
      <c r="I211" s="171"/>
      <c r="J211" s="14"/>
      <c r="K211" s="131"/>
      <c r="L211" s="131" t="str">
        <f>IF(D211="","",SUMIFS(MOVI_ENTR!I:I,MOVI_ENTR!D:D,D211,MOVI_ENTR!O:O,O211)-SUMIFS(MOVI_SAID!H:H,MOVI_SAID!D:D,D211,MOVI_SAID!L:L,MOVI_ENTR!O211))</f>
        <v/>
      </c>
      <c r="M211" s="173" t="str">
        <f t="shared" si="6"/>
        <v/>
      </c>
      <c r="N211" s="14"/>
      <c r="O211" s="14"/>
      <c r="P211" s="21"/>
      <c r="Q211" s="21"/>
      <c r="R211" s="21"/>
      <c r="S211" s="21"/>
      <c r="T211" s="21"/>
    </row>
    <row r="212" spans="1:20" s="16" customFormat="1" ht="30" customHeight="1">
      <c r="A212" s="21"/>
      <c r="B212" s="21" t="str">
        <f t="shared" si="7"/>
        <v/>
      </c>
      <c r="C212" s="197"/>
      <c r="D212" s="168"/>
      <c r="E212" s="154" t="str">
        <f>IFERROR(VLOOKUP(D212,CADA_PROD!D:H,5,0),"")</f>
        <v/>
      </c>
      <c r="F212" s="169"/>
      <c r="G212" s="170"/>
      <c r="H212" s="14"/>
      <c r="I212" s="171"/>
      <c r="J212" s="14"/>
      <c r="K212" s="131"/>
      <c r="L212" s="131" t="str">
        <f>IF(D212="","",SUMIFS(MOVI_ENTR!I:I,MOVI_ENTR!D:D,D212,MOVI_ENTR!O:O,O212)-SUMIFS(MOVI_SAID!H:H,MOVI_SAID!D:D,D212,MOVI_SAID!L:L,MOVI_ENTR!O212))</f>
        <v/>
      </c>
      <c r="M212" s="173" t="str">
        <f t="shared" si="6"/>
        <v/>
      </c>
      <c r="N212" s="14"/>
      <c r="O212" s="14"/>
      <c r="P212" s="21"/>
      <c r="Q212" s="21"/>
      <c r="R212" s="21"/>
      <c r="S212" s="21"/>
      <c r="T212" s="21"/>
    </row>
    <row r="213" spans="1:20" s="16" customFormat="1" ht="30" customHeight="1">
      <c r="A213" s="21"/>
      <c r="B213" s="21" t="str">
        <f t="shared" si="7"/>
        <v/>
      </c>
      <c r="C213" s="197"/>
      <c r="D213" s="168"/>
      <c r="E213" s="154" t="str">
        <f>IFERROR(VLOOKUP(D213,CADA_PROD!D:H,5,0),"")</f>
        <v/>
      </c>
      <c r="F213" s="169"/>
      <c r="G213" s="170"/>
      <c r="H213" s="14"/>
      <c r="I213" s="171"/>
      <c r="J213" s="14"/>
      <c r="K213" s="131"/>
      <c r="L213" s="131" t="str">
        <f>IF(D213="","",SUMIFS(MOVI_ENTR!I:I,MOVI_ENTR!D:D,D213,MOVI_ENTR!O:O,O213)-SUMIFS(MOVI_SAID!H:H,MOVI_SAID!D:D,D213,MOVI_SAID!L:L,MOVI_ENTR!O213))</f>
        <v/>
      </c>
      <c r="M213" s="173" t="str">
        <f t="shared" si="6"/>
        <v/>
      </c>
      <c r="N213" s="14"/>
      <c r="O213" s="14"/>
      <c r="P213" s="21"/>
      <c r="Q213" s="21"/>
      <c r="R213" s="21"/>
      <c r="S213" s="21"/>
      <c r="T213" s="21"/>
    </row>
    <row r="214" spans="1:20" s="16" customFormat="1" ht="30" customHeight="1">
      <c r="A214" s="21"/>
      <c r="B214" s="21" t="str">
        <f t="shared" si="7"/>
        <v/>
      </c>
      <c r="C214" s="197"/>
      <c r="D214" s="168"/>
      <c r="E214" s="154" t="str">
        <f>IFERROR(VLOOKUP(D214,CADA_PROD!D:H,5,0),"")</f>
        <v/>
      </c>
      <c r="F214" s="169"/>
      <c r="G214" s="170"/>
      <c r="H214" s="14"/>
      <c r="I214" s="171"/>
      <c r="J214" s="14"/>
      <c r="K214" s="131"/>
      <c r="L214" s="131" t="str">
        <f>IF(D214="","",SUMIFS(MOVI_ENTR!I:I,MOVI_ENTR!D:D,D214,MOVI_ENTR!O:O,O214)-SUMIFS(MOVI_SAID!H:H,MOVI_SAID!D:D,D214,MOVI_SAID!L:L,MOVI_ENTR!O214))</f>
        <v/>
      </c>
      <c r="M214" s="173" t="str">
        <f t="shared" si="6"/>
        <v/>
      </c>
      <c r="N214" s="14"/>
      <c r="O214" s="14"/>
      <c r="P214" s="21"/>
      <c r="Q214" s="21"/>
      <c r="R214" s="21"/>
      <c r="S214" s="21"/>
      <c r="T214" s="21"/>
    </row>
    <row r="215" spans="1:20" s="16" customFormat="1" ht="30" customHeight="1">
      <c r="A215" s="21"/>
      <c r="B215" s="21" t="str">
        <f t="shared" si="7"/>
        <v/>
      </c>
      <c r="C215" s="197"/>
      <c r="D215" s="168"/>
      <c r="E215" s="154" t="str">
        <f>IFERROR(VLOOKUP(D215,CADA_PROD!D:H,5,0),"")</f>
        <v/>
      </c>
      <c r="F215" s="169"/>
      <c r="G215" s="170"/>
      <c r="H215" s="14"/>
      <c r="I215" s="171"/>
      <c r="J215" s="14"/>
      <c r="K215" s="131"/>
      <c r="L215" s="131" t="str">
        <f>IF(D215="","",SUMIFS(MOVI_ENTR!I:I,MOVI_ENTR!D:D,D215,MOVI_ENTR!O:O,O215)-SUMIFS(MOVI_SAID!H:H,MOVI_SAID!D:D,D215,MOVI_SAID!L:L,MOVI_ENTR!O215))</f>
        <v/>
      </c>
      <c r="M215" s="173" t="str">
        <f t="shared" si="6"/>
        <v/>
      </c>
      <c r="N215" s="14"/>
      <c r="O215" s="14"/>
      <c r="P215" s="21"/>
      <c r="Q215" s="21"/>
      <c r="R215" s="21"/>
      <c r="S215" s="21"/>
      <c r="T215" s="21"/>
    </row>
    <row r="216" spans="1:20" s="16" customFormat="1" ht="30" customHeight="1">
      <c r="A216" s="21"/>
      <c r="B216" s="21" t="str">
        <f t="shared" si="7"/>
        <v/>
      </c>
      <c r="C216" s="197"/>
      <c r="D216" s="168"/>
      <c r="E216" s="154" t="str">
        <f>IFERROR(VLOOKUP(D216,CADA_PROD!D:H,5,0),"")</f>
        <v/>
      </c>
      <c r="F216" s="169"/>
      <c r="G216" s="170"/>
      <c r="H216" s="14"/>
      <c r="I216" s="171"/>
      <c r="J216" s="14"/>
      <c r="K216" s="131"/>
      <c r="L216" s="131" t="str">
        <f>IF(D216="","",SUMIFS(MOVI_ENTR!I:I,MOVI_ENTR!D:D,D216,MOVI_ENTR!O:O,O216)-SUMIFS(MOVI_SAID!H:H,MOVI_SAID!D:D,D216,MOVI_SAID!L:L,MOVI_ENTR!O216))</f>
        <v/>
      </c>
      <c r="M216" s="173" t="str">
        <f t="shared" si="6"/>
        <v/>
      </c>
      <c r="N216" s="14"/>
      <c r="O216" s="14"/>
      <c r="P216" s="21"/>
      <c r="Q216" s="21"/>
      <c r="R216" s="21"/>
      <c r="S216" s="21"/>
      <c r="T216" s="21"/>
    </row>
    <row r="217" spans="1:20" s="16" customFormat="1" ht="30" customHeight="1">
      <c r="A217" s="21"/>
      <c r="B217" s="21" t="str">
        <f t="shared" si="7"/>
        <v/>
      </c>
      <c r="C217" s="197"/>
      <c r="D217" s="168"/>
      <c r="E217" s="154" t="str">
        <f>IFERROR(VLOOKUP(D217,CADA_PROD!D:H,5,0),"")</f>
        <v/>
      </c>
      <c r="F217" s="169"/>
      <c r="G217" s="170"/>
      <c r="H217" s="14"/>
      <c r="I217" s="171"/>
      <c r="J217" s="14"/>
      <c r="K217" s="131"/>
      <c r="L217" s="131" t="str">
        <f>IF(D217="","",SUMIFS(MOVI_ENTR!I:I,MOVI_ENTR!D:D,D217,MOVI_ENTR!O:O,O217)-SUMIFS(MOVI_SAID!H:H,MOVI_SAID!D:D,D217,MOVI_SAID!L:L,MOVI_ENTR!O217))</f>
        <v/>
      </c>
      <c r="M217" s="173" t="str">
        <f t="shared" si="6"/>
        <v/>
      </c>
      <c r="N217" s="14"/>
      <c r="O217" s="14"/>
      <c r="P217" s="21"/>
      <c r="Q217" s="21"/>
      <c r="R217" s="21"/>
      <c r="S217" s="21"/>
      <c r="T217" s="21"/>
    </row>
    <row r="218" spans="1:20" s="16" customFormat="1" ht="30" customHeight="1">
      <c r="A218" s="21"/>
      <c r="B218" s="21" t="str">
        <f t="shared" si="7"/>
        <v/>
      </c>
      <c r="C218" s="197"/>
      <c r="D218" s="168"/>
      <c r="E218" s="154" t="str">
        <f>IFERROR(VLOOKUP(D218,CADA_PROD!D:H,5,0),"")</f>
        <v/>
      </c>
      <c r="F218" s="169"/>
      <c r="G218" s="170"/>
      <c r="H218" s="14"/>
      <c r="I218" s="171"/>
      <c r="J218" s="14"/>
      <c r="K218" s="131"/>
      <c r="L218" s="131" t="str">
        <f>IF(D218="","",SUMIFS(MOVI_ENTR!I:I,MOVI_ENTR!D:D,D218,MOVI_ENTR!O:O,O218)-SUMIFS(MOVI_SAID!H:H,MOVI_SAID!D:D,D218,MOVI_SAID!L:L,MOVI_ENTR!O218))</f>
        <v/>
      </c>
      <c r="M218" s="173" t="str">
        <f t="shared" si="6"/>
        <v/>
      </c>
      <c r="N218" s="14"/>
      <c r="O218" s="14"/>
      <c r="P218" s="21"/>
      <c r="Q218" s="21"/>
      <c r="R218" s="21"/>
      <c r="S218" s="21"/>
      <c r="T218" s="21"/>
    </row>
    <row r="219" spans="1:20" s="16" customFormat="1" ht="30" customHeight="1">
      <c r="A219" s="21"/>
      <c r="B219" s="21" t="str">
        <f t="shared" si="7"/>
        <v/>
      </c>
      <c r="C219" s="197"/>
      <c r="D219" s="168"/>
      <c r="E219" s="154" t="str">
        <f>IFERROR(VLOOKUP(D219,CADA_PROD!D:H,5,0),"")</f>
        <v/>
      </c>
      <c r="F219" s="169"/>
      <c r="G219" s="170"/>
      <c r="H219" s="14"/>
      <c r="I219" s="171"/>
      <c r="J219" s="14"/>
      <c r="K219" s="131"/>
      <c r="L219" s="131" t="str">
        <f>IF(D219="","",SUMIFS(MOVI_ENTR!I:I,MOVI_ENTR!D:D,D219,MOVI_ENTR!O:O,O219)-SUMIFS(MOVI_SAID!H:H,MOVI_SAID!D:D,D219,MOVI_SAID!L:L,MOVI_ENTR!O219))</f>
        <v/>
      </c>
      <c r="M219" s="173" t="str">
        <f t="shared" ref="M219:M282" si="8">IF(D219="","",H219*I219)</f>
        <v/>
      </c>
      <c r="N219" s="14"/>
      <c r="O219" s="14"/>
      <c r="P219" s="21"/>
      <c r="Q219" s="21"/>
      <c r="R219" s="21"/>
      <c r="S219" s="21"/>
      <c r="T219" s="21"/>
    </row>
    <row r="220" spans="1:20" s="16" customFormat="1" ht="30" customHeight="1">
      <c r="A220" s="21"/>
      <c r="B220" s="21" t="str">
        <f t="shared" si="7"/>
        <v/>
      </c>
      <c r="C220" s="197"/>
      <c r="D220" s="168"/>
      <c r="E220" s="154" t="str">
        <f>IFERROR(VLOOKUP(D220,CADA_PROD!D:H,5,0),"")</f>
        <v/>
      </c>
      <c r="F220" s="169"/>
      <c r="G220" s="170"/>
      <c r="H220" s="14"/>
      <c r="I220" s="171"/>
      <c r="J220" s="14"/>
      <c r="K220" s="131"/>
      <c r="L220" s="131" t="str">
        <f>IF(D220="","",SUMIFS(MOVI_ENTR!I:I,MOVI_ENTR!D:D,D220,MOVI_ENTR!O:O,O220)-SUMIFS(MOVI_SAID!H:H,MOVI_SAID!D:D,D220,MOVI_SAID!L:L,MOVI_ENTR!O220))</f>
        <v/>
      </c>
      <c r="M220" s="173" t="str">
        <f t="shared" si="8"/>
        <v/>
      </c>
      <c r="N220" s="14"/>
      <c r="O220" s="14"/>
      <c r="P220" s="21"/>
      <c r="Q220" s="21"/>
      <c r="R220" s="21"/>
      <c r="S220" s="21"/>
      <c r="T220" s="21"/>
    </row>
    <row r="221" spans="1:20" s="16" customFormat="1" ht="30" customHeight="1">
      <c r="A221" s="21"/>
      <c r="B221" s="21" t="str">
        <f t="shared" si="7"/>
        <v/>
      </c>
      <c r="C221" s="197"/>
      <c r="D221" s="168"/>
      <c r="E221" s="154" t="str">
        <f>IFERROR(VLOOKUP(D221,CADA_PROD!D:H,5,0),"")</f>
        <v/>
      </c>
      <c r="F221" s="169"/>
      <c r="G221" s="170"/>
      <c r="H221" s="14"/>
      <c r="I221" s="171"/>
      <c r="J221" s="14"/>
      <c r="K221" s="131"/>
      <c r="L221" s="131" t="str">
        <f>IF(D221="","",SUMIFS(MOVI_ENTR!I:I,MOVI_ENTR!D:D,D221,MOVI_ENTR!O:O,O221)-SUMIFS(MOVI_SAID!H:H,MOVI_SAID!D:D,D221,MOVI_SAID!L:L,MOVI_ENTR!O221))</f>
        <v/>
      </c>
      <c r="M221" s="173" t="str">
        <f t="shared" si="8"/>
        <v/>
      </c>
      <c r="N221" s="14"/>
      <c r="O221" s="14"/>
      <c r="P221" s="21"/>
      <c r="Q221" s="21"/>
      <c r="R221" s="21"/>
      <c r="S221" s="21"/>
      <c r="T221" s="21"/>
    </row>
    <row r="222" spans="1:20" s="16" customFormat="1" ht="30" customHeight="1">
      <c r="A222" s="21"/>
      <c r="B222" s="21" t="str">
        <f t="shared" si="7"/>
        <v/>
      </c>
      <c r="C222" s="197"/>
      <c r="D222" s="168"/>
      <c r="E222" s="154" t="str">
        <f>IFERROR(VLOOKUP(D222,CADA_PROD!D:H,5,0),"")</f>
        <v/>
      </c>
      <c r="F222" s="169"/>
      <c r="G222" s="170"/>
      <c r="H222" s="14"/>
      <c r="I222" s="171"/>
      <c r="J222" s="14"/>
      <c r="K222" s="131"/>
      <c r="L222" s="131" t="str">
        <f>IF(D222="","",SUMIFS(MOVI_ENTR!I:I,MOVI_ENTR!D:D,D222,MOVI_ENTR!O:O,O222)-SUMIFS(MOVI_SAID!H:H,MOVI_SAID!D:D,D222,MOVI_SAID!L:L,MOVI_ENTR!O222))</f>
        <v/>
      </c>
      <c r="M222" s="173" t="str">
        <f t="shared" si="8"/>
        <v/>
      </c>
      <c r="N222" s="14"/>
      <c r="O222" s="14"/>
      <c r="P222" s="21"/>
      <c r="Q222" s="21"/>
      <c r="R222" s="21"/>
      <c r="S222" s="21"/>
      <c r="T222" s="21"/>
    </row>
    <row r="223" spans="1:20" s="16" customFormat="1" ht="30" customHeight="1">
      <c r="A223" s="21"/>
      <c r="B223" s="21" t="str">
        <f t="shared" si="7"/>
        <v/>
      </c>
      <c r="C223" s="197"/>
      <c r="D223" s="168"/>
      <c r="E223" s="154" t="str">
        <f>IFERROR(VLOOKUP(D223,CADA_PROD!D:H,5,0),"")</f>
        <v/>
      </c>
      <c r="F223" s="169"/>
      <c r="G223" s="170"/>
      <c r="H223" s="14"/>
      <c r="I223" s="171"/>
      <c r="J223" s="14"/>
      <c r="K223" s="131"/>
      <c r="L223" s="131" t="str">
        <f>IF(D223="","",SUMIFS(MOVI_ENTR!I:I,MOVI_ENTR!D:D,D223,MOVI_ENTR!O:O,O223)-SUMIFS(MOVI_SAID!H:H,MOVI_SAID!D:D,D223,MOVI_SAID!L:L,MOVI_ENTR!O223))</f>
        <v/>
      </c>
      <c r="M223" s="173" t="str">
        <f t="shared" si="8"/>
        <v/>
      </c>
      <c r="N223" s="14"/>
      <c r="O223" s="14"/>
      <c r="P223" s="21"/>
      <c r="Q223" s="21"/>
      <c r="R223" s="21"/>
      <c r="S223" s="21"/>
      <c r="T223" s="21"/>
    </row>
    <row r="224" spans="1:20" s="16" customFormat="1" ht="30" customHeight="1">
      <c r="A224" s="21"/>
      <c r="B224" s="21" t="str">
        <f t="shared" si="7"/>
        <v/>
      </c>
      <c r="C224" s="197"/>
      <c r="D224" s="168"/>
      <c r="E224" s="154" t="str">
        <f>IFERROR(VLOOKUP(D224,CADA_PROD!D:H,5,0),"")</f>
        <v/>
      </c>
      <c r="F224" s="169"/>
      <c r="G224" s="170"/>
      <c r="H224" s="14"/>
      <c r="I224" s="171"/>
      <c r="J224" s="14"/>
      <c r="K224" s="131"/>
      <c r="L224" s="131" t="str">
        <f>IF(D224="","",SUMIFS(MOVI_ENTR!I:I,MOVI_ENTR!D:D,D224,MOVI_ENTR!O:O,O224)-SUMIFS(MOVI_SAID!H:H,MOVI_SAID!D:D,D224,MOVI_SAID!L:L,MOVI_ENTR!O224))</f>
        <v/>
      </c>
      <c r="M224" s="173" t="str">
        <f t="shared" si="8"/>
        <v/>
      </c>
      <c r="N224" s="14"/>
      <c r="O224" s="14"/>
      <c r="P224" s="21"/>
      <c r="Q224" s="21"/>
      <c r="R224" s="21"/>
      <c r="S224" s="21"/>
      <c r="T224" s="21"/>
    </row>
    <row r="225" spans="1:20" s="16" customFormat="1" ht="30" customHeight="1">
      <c r="A225" s="21"/>
      <c r="B225" s="21" t="str">
        <f t="shared" si="7"/>
        <v/>
      </c>
      <c r="C225" s="197"/>
      <c r="D225" s="168"/>
      <c r="E225" s="154" t="str">
        <f>IFERROR(VLOOKUP(D225,CADA_PROD!D:H,5,0),"")</f>
        <v/>
      </c>
      <c r="F225" s="169"/>
      <c r="G225" s="170"/>
      <c r="H225" s="14"/>
      <c r="I225" s="171"/>
      <c r="J225" s="14"/>
      <c r="K225" s="131"/>
      <c r="L225" s="131" t="str">
        <f>IF(D225="","",SUMIFS(MOVI_ENTR!I:I,MOVI_ENTR!D:D,D225,MOVI_ENTR!O:O,O225)-SUMIFS(MOVI_SAID!H:H,MOVI_SAID!D:D,D225,MOVI_SAID!L:L,MOVI_ENTR!O225))</f>
        <v/>
      </c>
      <c r="M225" s="173" t="str">
        <f t="shared" si="8"/>
        <v/>
      </c>
      <c r="N225" s="14"/>
      <c r="O225" s="14"/>
      <c r="P225" s="21"/>
      <c r="Q225" s="21"/>
      <c r="R225" s="21"/>
      <c r="S225" s="21"/>
      <c r="T225" s="21"/>
    </row>
    <row r="226" spans="1:20" s="16" customFormat="1" ht="30" customHeight="1">
      <c r="A226" s="21"/>
      <c r="B226" s="21" t="str">
        <f t="shared" si="7"/>
        <v/>
      </c>
      <c r="C226" s="197"/>
      <c r="D226" s="168"/>
      <c r="E226" s="154" t="str">
        <f>IFERROR(VLOOKUP(D226,CADA_PROD!D:H,5,0),"")</f>
        <v/>
      </c>
      <c r="F226" s="169"/>
      <c r="G226" s="170"/>
      <c r="H226" s="14"/>
      <c r="I226" s="171"/>
      <c r="J226" s="14"/>
      <c r="K226" s="131"/>
      <c r="L226" s="131" t="str">
        <f>IF(D226="","",SUMIFS(MOVI_ENTR!I:I,MOVI_ENTR!D:D,D226,MOVI_ENTR!O:O,O226)-SUMIFS(MOVI_SAID!H:H,MOVI_SAID!D:D,D226,MOVI_SAID!L:L,MOVI_ENTR!O226))</f>
        <v/>
      </c>
      <c r="M226" s="173" t="str">
        <f t="shared" si="8"/>
        <v/>
      </c>
      <c r="N226" s="14"/>
      <c r="O226" s="14"/>
      <c r="P226" s="21"/>
      <c r="Q226" s="21"/>
      <c r="R226" s="21"/>
      <c r="S226" s="21"/>
      <c r="T226" s="21"/>
    </row>
    <row r="227" spans="1:20" s="16" customFormat="1" ht="30" customHeight="1">
      <c r="A227" s="21"/>
      <c r="B227" s="21" t="str">
        <f t="shared" si="7"/>
        <v/>
      </c>
      <c r="C227" s="197"/>
      <c r="D227" s="168"/>
      <c r="E227" s="154" t="str">
        <f>IFERROR(VLOOKUP(D227,CADA_PROD!D:H,5,0),"")</f>
        <v/>
      </c>
      <c r="F227" s="169"/>
      <c r="G227" s="170"/>
      <c r="H227" s="14"/>
      <c r="I227" s="171"/>
      <c r="J227" s="14"/>
      <c r="K227" s="131"/>
      <c r="L227" s="131" t="str">
        <f>IF(D227="","",SUMIFS(MOVI_ENTR!I:I,MOVI_ENTR!D:D,D227,MOVI_ENTR!O:O,O227)-SUMIFS(MOVI_SAID!H:H,MOVI_SAID!D:D,D227,MOVI_SAID!L:L,MOVI_ENTR!O227))</f>
        <v/>
      </c>
      <c r="M227" s="173" t="str">
        <f t="shared" si="8"/>
        <v/>
      </c>
      <c r="N227" s="14"/>
      <c r="O227" s="14"/>
      <c r="P227" s="21"/>
      <c r="Q227" s="21"/>
      <c r="R227" s="21"/>
      <c r="S227" s="21"/>
      <c r="T227" s="21"/>
    </row>
    <row r="228" spans="1:20" s="16" customFormat="1" ht="30" customHeight="1">
      <c r="A228" s="21"/>
      <c r="B228" s="21" t="str">
        <f t="shared" si="7"/>
        <v/>
      </c>
      <c r="C228" s="197"/>
      <c r="D228" s="168"/>
      <c r="E228" s="154" t="str">
        <f>IFERROR(VLOOKUP(D228,CADA_PROD!D:H,5,0),"")</f>
        <v/>
      </c>
      <c r="F228" s="169"/>
      <c r="G228" s="170"/>
      <c r="H228" s="14"/>
      <c r="I228" s="171"/>
      <c r="J228" s="14"/>
      <c r="K228" s="131"/>
      <c r="L228" s="131" t="str">
        <f>IF(D228="","",SUMIFS(MOVI_ENTR!I:I,MOVI_ENTR!D:D,D228,MOVI_ENTR!O:O,O228)-SUMIFS(MOVI_SAID!H:H,MOVI_SAID!D:D,D228,MOVI_SAID!L:L,MOVI_ENTR!O228))</f>
        <v/>
      </c>
      <c r="M228" s="173" t="str">
        <f t="shared" si="8"/>
        <v/>
      </c>
      <c r="N228" s="14"/>
      <c r="O228" s="14"/>
      <c r="P228" s="21"/>
      <c r="Q228" s="21"/>
      <c r="R228" s="21"/>
      <c r="S228" s="21"/>
      <c r="T228" s="21"/>
    </row>
    <row r="229" spans="1:20" s="16" customFormat="1" ht="30" customHeight="1">
      <c r="A229" s="21"/>
      <c r="B229" s="21" t="str">
        <f t="shared" si="7"/>
        <v/>
      </c>
      <c r="C229" s="197"/>
      <c r="D229" s="168"/>
      <c r="E229" s="154" t="str">
        <f>IFERROR(VLOOKUP(D229,CADA_PROD!D:H,5,0),"")</f>
        <v/>
      </c>
      <c r="F229" s="169"/>
      <c r="G229" s="170"/>
      <c r="H229" s="14"/>
      <c r="I229" s="171"/>
      <c r="J229" s="14"/>
      <c r="K229" s="131"/>
      <c r="L229" s="131" t="str">
        <f>IF(D229="","",SUMIFS(MOVI_ENTR!I:I,MOVI_ENTR!D:D,D229,MOVI_ENTR!O:O,O229)-SUMIFS(MOVI_SAID!H:H,MOVI_SAID!D:D,D229,MOVI_SAID!L:L,MOVI_ENTR!O229))</f>
        <v/>
      </c>
      <c r="M229" s="173" t="str">
        <f t="shared" si="8"/>
        <v/>
      </c>
      <c r="N229" s="14"/>
      <c r="O229" s="14"/>
      <c r="P229" s="21"/>
      <c r="Q229" s="21"/>
      <c r="R229" s="21"/>
      <c r="S229" s="21"/>
      <c r="T229" s="21"/>
    </row>
    <row r="230" spans="1:20" s="16" customFormat="1" ht="30" customHeight="1">
      <c r="A230" s="21"/>
      <c r="B230" s="21" t="str">
        <f t="shared" si="7"/>
        <v/>
      </c>
      <c r="C230" s="197"/>
      <c r="D230" s="168"/>
      <c r="E230" s="154" t="str">
        <f>IFERROR(VLOOKUP(D230,CADA_PROD!D:H,5,0),"")</f>
        <v/>
      </c>
      <c r="F230" s="169"/>
      <c r="G230" s="170"/>
      <c r="H230" s="14"/>
      <c r="I230" s="171"/>
      <c r="J230" s="14"/>
      <c r="K230" s="131"/>
      <c r="L230" s="131" t="str">
        <f>IF(D230="","",SUMIFS(MOVI_ENTR!I:I,MOVI_ENTR!D:D,D230,MOVI_ENTR!O:O,O230)-SUMIFS(MOVI_SAID!H:H,MOVI_SAID!D:D,D230,MOVI_SAID!L:L,MOVI_ENTR!O230))</f>
        <v/>
      </c>
      <c r="M230" s="173" t="str">
        <f t="shared" si="8"/>
        <v/>
      </c>
      <c r="N230" s="14"/>
      <c r="O230" s="14"/>
      <c r="P230" s="21"/>
      <c r="Q230" s="21"/>
      <c r="R230" s="21"/>
      <c r="S230" s="21"/>
      <c r="T230" s="21"/>
    </row>
    <row r="231" spans="1:20" s="16" customFormat="1" ht="30" customHeight="1">
      <c r="A231" s="21"/>
      <c r="B231" s="21" t="str">
        <f t="shared" si="7"/>
        <v/>
      </c>
      <c r="C231" s="197"/>
      <c r="D231" s="168"/>
      <c r="E231" s="154" t="str">
        <f>IFERROR(VLOOKUP(D231,CADA_PROD!D:H,5,0),"")</f>
        <v/>
      </c>
      <c r="F231" s="169"/>
      <c r="G231" s="170"/>
      <c r="H231" s="14"/>
      <c r="I231" s="171"/>
      <c r="J231" s="14"/>
      <c r="K231" s="131"/>
      <c r="L231" s="131" t="str">
        <f>IF(D231="","",SUMIFS(MOVI_ENTR!I:I,MOVI_ENTR!D:D,D231,MOVI_ENTR!O:O,O231)-SUMIFS(MOVI_SAID!H:H,MOVI_SAID!D:D,D231,MOVI_SAID!L:L,MOVI_ENTR!O231))</f>
        <v/>
      </c>
      <c r="M231" s="173" t="str">
        <f t="shared" si="8"/>
        <v/>
      </c>
      <c r="N231" s="14"/>
      <c r="O231" s="14"/>
      <c r="P231" s="21"/>
      <c r="Q231" s="21"/>
      <c r="R231" s="21"/>
      <c r="S231" s="21"/>
      <c r="T231" s="21"/>
    </row>
    <row r="232" spans="1:20" s="16" customFormat="1" ht="30" customHeight="1">
      <c r="A232" s="21"/>
      <c r="B232" s="21" t="str">
        <f t="shared" si="7"/>
        <v/>
      </c>
      <c r="C232" s="197"/>
      <c r="D232" s="168"/>
      <c r="E232" s="154" t="str">
        <f>IFERROR(VLOOKUP(D232,CADA_PROD!D:H,5,0),"")</f>
        <v/>
      </c>
      <c r="F232" s="169"/>
      <c r="G232" s="170"/>
      <c r="H232" s="14"/>
      <c r="I232" s="171"/>
      <c r="J232" s="14"/>
      <c r="K232" s="131"/>
      <c r="L232" s="131" t="str">
        <f>IF(D232="","",SUMIFS(MOVI_ENTR!I:I,MOVI_ENTR!D:D,D232,MOVI_ENTR!O:O,O232)-SUMIFS(MOVI_SAID!H:H,MOVI_SAID!D:D,D232,MOVI_SAID!L:L,MOVI_ENTR!O232))</f>
        <v/>
      </c>
      <c r="M232" s="173" t="str">
        <f t="shared" si="8"/>
        <v/>
      </c>
      <c r="N232" s="14"/>
      <c r="O232" s="14"/>
      <c r="P232" s="21"/>
      <c r="Q232" s="21"/>
      <c r="R232" s="21"/>
      <c r="S232" s="21"/>
      <c r="T232" s="21"/>
    </row>
    <row r="233" spans="1:20" s="16" customFormat="1" ht="30" customHeight="1">
      <c r="A233" s="21"/>
      <c r="B233" s="21" t="str">
        <f t="shared" si="7"/>
        <v/>
      </c>
      <c r="C233" s="197"/>
      <c r="D233" s="168"/>
      <c r="E233" s="154" t="str">
        <f>IFERROR(VLOOKUP(D233,CADA_PROD!D:H,5,0),"")</f>
        <v/>
      </c>
      <c r="F233" s="169"/>
      <c r="G233" s="170"/>
      <c r="H233" s="14"/>
      <c r="I233" s="171"/>
      <c r="J233" s="14"/>
      <c r="K233" s="131"/>
      <c r="L233" s="131" t="str">
        <f>IF(D233="","",SUMIFS(MOVI_ENTR!I:I,MOVI_ENTR!D:D,D233,MOVI_ENTR!O:O,O233)-SUMIFS(MOVI_SAID!H:H,MOVI_SAID!D:D,D233,MOVI_SAID!L:L,MOVI_ENTR!O233))</f>
        <v/>
      </c>
      <c r="M233" s="173" t="str">
        <f t="shared" si="8"/>
        <v/>
      </c>
      <c r="N233" s="14"/>
      <c r="O233" s="14"/>
      <c r="P233" s="21"/>
      <c r="Q233" s="21"/>
      <c r="R233" s="21"/>
      <c r="S233" s="21"/>
      <c r="T233" s="21"/>
    </row>
    <row r="234" spans="1:20" s="16" customFormat="1" ht="30" customHeight="1">
      <c r="A234" s="21"/>
      <c r="B234" s="21" t="str">
        <f t="shared" si="7"/>
        <v/>
      </c>
      <c r="C234" s="197"/>
      <c r="D234" s="168"/>
      <c r="E234" s="154" t="str">
        <f>IFERROR(VLOOKUP(D234,CADA_PROD!D:H,5,0),"")</f>
        <v/>
      </c>
      <c r="F234" s="169"/>
      <c r="G234" s="170"/>
      <c r="H234" s="14"/>
      <c r="I234" s="171"/>
      <c r="J234" s="14"/>
      <c r="K234" s="131"/>
      <c r="L234" s="131" t="str">
        <f>IF(D234="","",SUMIFS(MOVI_ENTR!I:I,MOVI_ENTR!D:D,D234,MOVI_ENTR!O:O,O234)-SUMIFS(MOVI_SAID!H:H,MOVI_SAID!D:D,D234,MOVI_SAID!L:L,MOVI_ENTR!O234))</f>
        <v/>
      </c>
      <c r="M234" s="173" t="str">
        <f t="shared" si="8"/>
        <v/>
      </c>
      <c r="N234" s="14"/>
      <c r="O234" s="14"/>
      <c r="P234" s="21"/>
      <c r="Q234" s="21"/>
      <c r="R234" s="21"/>
      <c r="S234" s="21"/>
      <c r="T234" s="21"/>
    </row>
    <row r="235" spans="1:20" s="16" customFormat="1" ht="30" customHeight="1">
      <c r="A235" s="21"/>
      <c r="B235" s="21" t="str">
        <f t="shared" si="7"/>
        <v/>
      </c>
      <c r="C235" s="197"/>
      <c r="D235" s="168"/>
      <c r="E235" s="154" t="str">
        <f>IFERROR(VLOOKUP(D235,CADA_PROD!D:H,5,0),"")</f>
        <v/>
      </c>
      <c r="F235" s="169"/>
      <c r="G235" s="170"/>
      <c r="H235" s="14"/>
      <c r="I235" s="171"/>
      <c r="J235" s="14"/>
      <c r="K235" s="131"/>
      <c r="L235" s="131" t="str">
        <f>IF(D235="","",SUMIFS(MOVI_ENTR!I:I,MOVI_ENTR!D:D,D235,MOVI_ENTR!O:O,O235)-SUMIFS(MOVI_SAID!H:H,MOVI_SAID!D:D,D235,MOVI_SAID!L:L,MOVI_ENTR!O235))</f>
        <v/>
      </c>
      <c r="M235" s="173" t="str">
        <f t="shared" si="8"/>
        <v/>
      </c>
      <c r="N235" s="14"/>
      <c r="O235" s="14"/>
      <c r="P235" s="21"/>
      <c r="Q235" s="21"/>
      <c r="R235" s="21"/>
      <c r="S235" s="21"/>
      <c r="T235" s="21"/>
    </row>
    <row r="236" spans="1:20" s="16" customFormat="1" ht="30" customHeight="1">
      <c r="A236" s="21"/>
      <c r="B236" s="21" t="str">
        <f t="shared" si="7"/>
        <v/>
      </c>
      <c r="C236" s="197"/>
      <c r="D236" s="168"/>
      <c r="E236" s="154" t="str">
        <f>IFERROR(VLOOKUP(D236,CADA_PROD!D:H,5,0),"")</f>
        <v/>
      </c>
      <c r="F236" s="169"/>
      <c r="G236" s="170"/>
      <c r="H236" s="14"/>
      <c r="I236" s="171"/>
      <c r="J236" s="14"/>
      <c r="K236" s="131"/>
      <c r="L236" s="131" t="str">
        <f>IF(D236="","",SUMIFS(MOVI_ENTR!I:I,MOVI_ENTR!D:D,D236,MOVI_ENTR!O:O,O236)-SUMIFS(MOVI_SAID!H:H,MOVI_SAID!D:D,D236,MOVI_SAID!L:L,MOVI_ENTR!O236))</f>
        <v/>
      </c>
      <c r="M236" s="173" t="str">
        <f t="shared" si="8"/>
        <v/>
      </c>
      <c r="N236" s="14"/>
      <c r="O236" s="14"/>
      <c r="P236" s="21"/>
      <c r="Q236" s="21"/>
      <c r="R236" s="21"/>
      <c r="S236" s="21"/>
      <c r="T236" s="21"/>
    </row>
    <row r="237" spans="1:20" s="16" customFormat="1" ht="30" customHeight="1">
      <c r="A237" s="21"/>
      <c r="B237" s="21" t="str">
        <f t="shared" si="7"/>
        <v/>
      </c>
      <c r="C237" s="197"/>
      <c r="D237" s="168"/>
      <c r="E237" s="154" t="str">
        <f>IFERROR(VLOOKUP(D237,CADA_PROD!D:H,5,0),"")</f>
        <v/>
      </c>
      <c r="F237" s="169"/>
      <c r="G237" s="170"/>
      <c r="H237" s="14"/>
      <c r="I237" s="171"/>
      <c r="J237" s="14"/>
      <c r="K237" s="131"/>
      <c r="L237" s="131" t="str">
        <f>IF(D237="","",SUMIFS(MOVI_ENTR!I:I,MOVI_ENTR!D:D,D237,MOVI_ENTR!O:O,O237)-SUMIFS(MOVI_SAID!H:H,MOVI_SAID!D:D,D237,MOVI_SAID!L:L,MOVI_ENTR!O237))</f>
        <v/>
      </c>
      <c r="M237" s="173" t="str">
        <f t="shared" si="8"/>
        <v/>
      </c>
      <c r="N237" s="14"/>
      <c r="O237" s="14"/>
      <c r="P237" s="21"/>
      <c r="Q237" s="21"/>
      <c r="R237" s="21"/>
      <c r="S237" s="21"/>
      <c r="T237" s="21"/>
    </row>
    <row r="238" spans="1:20" s="16" customFormat="1" ht="30" customHeight="1">
      <c r="A238" s="21"/>
      <c r="B238" s="21" t="str">
        <f t="shared" si="7"/>
        <v/>
      </c>
      <c r="C238" s="197"/>
      <c r="D238" s="168"/>
      <c r="E238" s="154" t="str">
        <f>IFERROR(VLOOKUP(D238,CADA_PROD!D:H,5,0),"")</f>
        <v/>
      </c>
      <c r="F238" s="169"/>
      <c r="G238" s="170"/>
      <c r="H238" s="14"/>
      <c r="I238" s="171"/>
      <c r="J238" s="14"/>
      <c r="K238" s="131"/>
      <c r="L238" s="131" t="str">
        <f>IF(D238="","",SUMIFS(MOVI_ENTR!I:I,MOVI_ENTR!D:D,D238,MOVI_ENTR!O:O,O238)-SUMIFS(MOVI_SAID!H:H,MOVI_SAID!D:D,D238,MOVI_SAID!L:L,MOVI_ENTR!O238))</f>
        <v/>
      </c>
      <c r="M238" s="173" t="str">
        <f t="shared" si="8"/>
        <v/>
      </c>
      <c r="N238" s="14"/>
      <c r="O238" s="14"/>
      <c r="P238" s="21"/>
      <c r="Q238" s="21"/>
      <c r="R238" s="21"/>
      <c r="S238" s="21"/>
      <c r="T238" s="21"/>
    </row>
    <row r="239" spans="1:20" s="16" customFormat="1" ht="30" customHeight="1">
      <c r="A239" s="21"/>
      <c r="B239" s="21" t="str">
        <f t="shared" si="7"/>
        <v/>
      </c>
      <c r="C239" s="197"/>
      <c r="D239" s="168"/>
      <c r="E239" s="154" t="str">
        <f>IFERROR(VLOOKUP(D239,CADA_PROD!D:H,5,0),"")</f>
        <v/>
      </c>
      <c r="F239" s="169"/>
      <c r="G239" s="170"/>
      <c r="H239" s="14"/>
      <c r="I239" s="171"/>
      <c r="J239" s="14"/>
      <c r="K239" s="131"/>
      <c r="L239" s="131" t="str">
        <f>IF(D239="","",SUMIFS(MOVI_ENTR!I:I,MOVI_ENTR!D:D,D239,MOVI_ENTR!O:O,O239)-SUMIFS(MOVI_SAID!H:H,MOVI_SAID!D:D,D239,MOVI_SAID!L:L,MOVI_ENTR!O239))</f>
        <v/>
      </c>
      <c r="M239" s="173" t="str">
        <f t="shared" si="8"/>
        <v/>
      </c>
      <c r="N239" s="14"/>
      <c r="O239" s="14"/>
      <c r="P239" s="21"/>
      <c r="Q239" s="21"/>
      <c r="R239" s="21"/>
      <c r="S239" s="21"/>
      <c r="T239" s="21"/>
    </row>
    <row r="240" spans="1:20" s="16" customFormat="1" ht="30" customHeight="1">
      <c r="A240" s="21"/>
      <c r="B240" s="21" t="str">
        <f t="shared" si="7"/>
        <v/>
      </c>
      <c r="C240" s="197"/>
      <c r="D240" s="168"/>
      <c r="E240" s="154" t="str">
        <f>IFERROR(VLOOKUP(D240,CADA_PROD!D:H,5,0),"")</f>
        <v/>
      </c>
      <c r="F240" s="169"/>
      <c r="G240" s="170"/>
      <c r="H240" s="14"/>
      <c r="I240" s="171"/>
      <c r="J240" s="14"/>
      <c r="K240" s="131"/>
      <c r="L240" s="131" t="str">
        <f>IF(D240="","",SUMIFS(MOVI_ENTR!I:I,MOVI_ENTR!D:D,D240,MOVI_ENTR!O:O,O240)-SUMIFS(MOVI_SAID!H:H,MOVI_SAID!D:D,D240,MOVI_SAID!L:L,MOVI_ENTR!O240))</f>
        <v/>
      </c>
      <c r="M240" s="173" t="str">
        <f t="shared" si="8"/>
        <v/>
      </c>
      <c r="N240" s="14"/>
      <c r="O240" s="14"/>
      <c r="P240" s="21"/>
      <c r="Q240" s="21"/>
      <c r="R240" s="21"/>
      <c r="S240" s="21"/>
      <c r="T240" s="21"/>
    </row>
    <row r="241" spans="1:20" s="16" customFormat="1" ht="30" customHeight="1">
      <c r="A241" s="21"/>
      <c r="B241" s="21" t="str">
        <f t="shared" si="7"/>
        <v/>
      </c>
      <c r="C241" s="197"/>
      <c r="D241" s="168"/>
      <c r="E241" s="154" t="str">
        <f>IFERROR(VLOOKUP(D241,CADA_PROD!D:H,5,0),"")</f>
        <v/>
      </c>
      <c r="F241" s="169"/>
      <c r="G241" s="170"/>
      <c r="H241" s="14"/>
      <c r="I241" s="171"/>
      <c r="J241" s="14"/>
      <c r="K241" s="131"/>
      <c r="L241" s="131" t="str">
        <f>IF(D241="","",SUMIFS(MOVI_ENTR!I:I,MOVI_ENTR!D:D,D241,MOVI_ENTR!O:O,O241)-SUMIFS(MOVI_SAID!H:H,MOVI_SAID!D:D,D241,MOVI_SAID!L:L,MOVI_ENTR!O241))</f>
        <v/>
      </c>
      <c r="M241" s="173" t="str">
        <f t="shared" si="8"/>
        <v/>
      </c>
      <c r="N241" s="14"/>
      <c r="O241" s="14"/>
      <c r="P241" s="21"/>
      <c r="Q241" s="21"/>
      <c r="R241" s="21"/>
      <c r="S241" s="21"/>
      <c r="T241" s="21"/>
    </row>
    <row r="242" spans="1:20" s="16" customFormat="1" ht="30" customHeight="1">
      <c r="A242" s="21"/>
      <c r="B242" s="21" t="str">
        <f t="shared" si="7"/>
        <v/>
      </c>
      <c r="C242" s="197"/>
      <c r="D242" s="168"/>
      <c r="E242" s="154" t="str">
        <f>IFERROR(VLOOKUP(D242,CADA_PROD!D:H,5,0),"")</f>
        <v/>
      </c>
      <c r="F242" s="169"/>
      <c r="G242" s="170"/>
      <c r="H242" s="14"/>
      <c r="I242" s="171"/>
      <c r="J242" s="14"/>
      <c r="K242" s="131"/>
      <c r="L242" s="131" t="str">
        <f>IF(D242="","",SUMIFS(MOVI_ENTR!I:I,MOVI_ENTR!D:D,D242,MOVI_ENTR!O:O,O242)-SUMIFS(MOVI_SAID!H:H,MOVI_SAID!D:D,D242,MOVI_SAID!L:L,MOVI_ENTR!O242))</f>
        <v/>
      </c>
      <c r="M242" s="173" t="str">
        <f t="shared" si="8"/>
        <v/>
      </c>
      <c r="N242" s="14"/>
      <c r="O242" s="14"/>
      <c r="P242" s="21"/>
      <c r="Q242" s="21"/>
      <c r="R242" s="21"/>
      <c r="S242" s="21"/>
      <c r="T242" s="21"/>
    </row>
    <row r="243" spans="1:20" s="16" customFormat="1" ht="30" customHeight="1">
      <c r="A243" s="21"/>
      <c r="B243" s="21" t="str">
        <f t="shared" si="7"/>
        <v/>
      </c>
      <c r="C243" s="197"/>
      <c r="D243" s="168"/>
      <c r="E243" s="154" t="str">
        <f>IFERROR(VLOOKUP(D243,CADA_PROD!D:H,5,0),"")</f>
        <v/>
      </c>
      <c r="F243" s="169"/>
      <c r="G243" s="170"/>
      <c r="H243" s="14"/>
      <c r="I243" s="171"/>
      <c r="J243" s="14"/>
      <c r="K243" s="131"/>
      <c r="L243" s="131" t="str">
        <f>IF(D243="","",SUMIFS(MOVI_ENTR!I:I,MOVI_ENTR!D:D,D243,MOVI_ENTR!O:O,O243)-SUMIFS(MOVI_SAID!H:H,MOVI_SAID!D:D,D243,MOVI_SAID!L:L,MOVI_ENTR!O243))</f>
        <v/>
      </c>
      <c r="M243" s="173" t="str">
        <f t="shared" si="8"/>
        <v/>
      </c>
      <c r="N243" s="14"/>
      <c r="O243" s="14"/>
      <c r="P243" s="21"/>
      <c r="Q243" s="21"/>
      <c r="R243" s="21"/>
      <c r="S243" s="21"/>
      <c r="T243" s="21"/>
    </row>
    <row r="244" spans="1:20" s="16" customFormat="1" ht="30" customHeight="1">
      <c r="A244" s="21"/>
      <c r="B244" s="21" t="str">
        <f t="shared" si="7"/>
        <v/>
      </c>
      <c r="C244" s="197"/>
      <c r="D244" s="168"/>
      <c r="E244" s="154" t="str">
        <f>IFERROR(VLOOKUP(D244,CADA_PROD!D:H,5,0),"")</f>
        <v/>
      </c>
      <c r="F244" s="169"/>
      <c r="G244" s="170"/>
      <c r="H244" s="14"/>
      <c r="I244" s="171"/>
      <c r="J244" s="14"/>
      <c r="K244" s="131"/>
      <c r="L244" s="131" t="str">
        <f>IF(D244="","",SUMIFS(MOVI_ENTR!I:I,MOVI_ENTR!D:D,D244,MOVI_ENTR!O:O,O244)-SUMIFS(MOVI_SAID!H:H,MOVI_SAID!D:D,D244,MOVI_SAID!L:L,MOVI_ENTR!O244))</f>
        <v/>
      </c>
      <c r="M244" s="173" t="str">
        <f t="shared" si="8"/>
        <v/>
      </c>
      <c r="N244" s="14"/>
      <c r="O244" s="14"/>
      <c r="P244" s="21"/>
      <c r="Q244" s="21"/>
      <c r="R244" s="21"/>
      <c r="S244" s="21"/>
      <c r="T244" s="21"/>
    </row>
    <row r="245" spans="1:20" s="16" customFormat="1" ht="30" customHeight="1">
      <c r="A245" s="21"/>
      <c r="B245" s="21" t="str">
        <f t="shared" si="7"/>
        <v/>
      </c>
      <c r="C245" s="197"/>
      <c r="D245" s="168"/>
      <c r="E245" s="154" t="str">
        <f>IFERROR(VLOOKUP(D245,CADA_PROD!D:H,5,0),"")</f>
        <v/>
      </c>
      <c r="F245" s="169"/>
      <c r="G245" s="170"/>
      <c r="H245" s="14"/>
      <c r="I245" s="171"/>
      <c r="J245" s="14"/>
      <c r="K245" s="131"/>
      <c r="L245" s="131" t="str">
        <f>IF(D245="","",SUMIFS(MOVI_ENTR!I:I,MOVI_ENTR!D:D,D245,MOVI_ENTR!O:O,O245)-SUMIFS(MOVI_SAID!H:H,MOVI_SAID!D:D,D245,MOVI_SAID!L:L,MOVI_ENTR!O245))</f>
        <v/>
      </c>
      <c r="M245" s="173" t="str">
        <f t="shared" si="8"/>
        <v/>
      </c>
      <c r="N245" s="14"/>
      <c r="O245" s="14"/>
      <c r="P245" s="21"/>
      <c r="Q245" s="21"/>
      <c r="R245" s="21"/>
      <c r="S245" s="21"/>
      <c r="T245" s="21"/>
    </row>
    <row r="246" spans="1:20" s="16" customFormat="1" ht="30" customHeight="1">
      <c r="A246" s="21"/>
      <c r="B246" s="21" t="str">
        <f t="shared" si="7"/>
        <v/>
      </c>
      <c r="C246" s="197"/>
      <c r="D246" s="168"/>
      <c r="E246" s="154" t="str">
        <f>IFERROR(VLOOKUP(D246,CADA_PROD!D:H,5,0),"")</f>
        <v/>
      </c>
      <c r="F246" s="169"/>
      <c r="G246" s="170"/>
      <c r="H246" s="14"/>
      <c r="I246" s="171"/>
      <c r="J246" s="14"/>
      <c r="K246" s="131"/>
      <c r="L246" s="131" t="str">
        <f>IF(D246="","",SUMIFS(MOVI_ENTR!I:I,MOVI_ENTR!D:D,D246,MOVI_ENTR!O:O,O246)-SUMIFS(MOVI_SAID!H:H,MOVI_SAID!D:D,D246,MOVI_SAID!L:L,MOVI_ENTR!O246))</f>
        <v/>
      </c>
      <c r="M246" s="173" t="str">
        <f t="shared" si="8"/>
        <v/>
      </c>
      <c r="N246" s="14"/>
      <c r="O246" s="14"/>
      <c r="P246" s="21"/>
      <c r="Q246" s="21"/>
      <c r="R246" s="21"/>
      <c r="S246" s="21"/>
      <c r="T246" s="21"/>
    </row>
    <row r="247" spans="1:20" s="16" customFormat="1" ht="30" customHeight="1">
      <c r="A247" s="21"/>
      <c r="B247" s="21" t="str">
        <f t="shared" si="7"/>
        <v/>
      </c>
      <c r="C247" s="197"/>
      <c r="D247" s="168"/>
      <c r="E247" s="154" t="str">
        <f>IFERROR(VLOOKUP(D247,CADA_PROD!D:H,5,0),"")</f>
        <v/>
      </c>
      <c r="F247" s="169"/>
      <c r="G247" s="170"/>
      <c r="H247" s="14"/>
      <c r="I247" s="171"/>
      <c r="J247" s="14"/>
      <c r="K247" s="131"/>
      <c r="L247" s="131" t="str">
        <f>IF(D247="","",SUMIFS(MOVI_ENTR!I:I,MOVI_ENTR!D:D,D247,MOVI_ENTR!O:O,O247)-SUMIFS(MOVI_SAID!H:H,MOVI_SAID!D:D,D247,MOVI_SAID!L:L,MOVI_ENTR!O247))</f>
        <v/>
      </c>
      <c r="M247" s="173" t="str">
        <f t="shared" si="8"/>
        <v/>
      </c>
      <c r="N247" s="14"/>
      <c r="O247" s="14"/>
      <c r="P247" s="21"/>
      <c r="Q247" s="21"/>
      <c r="R247" s="21"/>
      <c r="S247" s="21"/>
      <c r="T247" s="21"/>
    </row>
    <row r="248" spans="1:20" s="16" customFormat="1" ht="30" customHeight="1">
      <c r="A248" s="21"/>
      <c r="B248" s="21" t="str">
        <f t="shared" si="7"/>
        <v/>
      </c>
      <c r="C248" s="197"/>
      <c r="D248" s="168"/>
      <c r="E248" s="154" t="str">
        <f>IFERROR(VLOOKUP(D248,CADA_PROD!D:H,5,0),"")</f>
        <v/>
      </c>
      <c r="F248" s="169"/>
      <c r="G248" s="170"/>
      <c r="H248" s="14"/>
      <c r="I248" s="171"/>
      <c r="J248" s="14"/>
      <c r="K248" s="131"/>
      <c r="L248" s="131" t="str">
        <f>IF(D248="","",SUMIFS(MOVI_ENTR!I:I,MOVI_ENTR!D:D,D248,MOVI_ENTR!O:O,O248)-SUMIFS(MOVI_SAID!H:H,MOVI_SAID!D:D,D248,MOVI_SAID!L:L,MOVI_ENTR!O248))</f>
        <v/>
      </c>
      <c r="M248" s="173" t="str">
        <f t="shared" si="8"/>
        <v/>
      </c>
      <c r="N248" s="14"/>
      <c r="O248" s="14"/>
      <c r="P248" s="21"/>
      <c r="Q248" s="21"/>
      <c r="R248" s="21"/>
      <c r="S248" s="21"/>
      <c r="T248" s="21"/>
    </row>
    <row r="249" spans="1:20" s="16" customFormat="1" ht="30" customHeight="1">
      <c r="A249" s="21"/>
      <c r="B249" s="21" t="str">
        <f t="shared" si="7"/>
        <v/>
      </c>
      <c r="C249" s="197"/>
      <c r="D249" s="168"/>
      <c r="E249" s="154" t="str">
        <f>IFERROR(VLOOKUP(D249,CADA_PROD!D:H,5,0),"")</f>
        <v/>
      </c>
      <c r="F249" s="169"/>
      <c r="G249" s="170"/>
      <c r="H249" s="14"/>
      <c r="I249" s="171"/>
      <c r="J249" s="14"/>
      <c r="K249" s="131"/>
      <c r="L249" s="131" t="str">
        <f>IF(D249="","",SUMIFS(MOVI_ENTR!I:I,MOVI_ENTR!D:D,D249,MOVI_ENTR!O:O,O249)-SUMIFS(MOVI_SAID!H:H,MOVI_SAID!D:D,D249,MOVI_SAID!L:L,MOVI_ENTR!O249))</f>
        <v/>
      </c>
      <c r="M249" s="173" t="str">
        <f t="shared" si="8"/>
        <v/>
      </c>
      <c r="N249" s="14"/>
      <c r="O249" s="14"/>
      <c r="P249" s="21"/>
      <c r="Q249" s="21"/>
      <c r="R249" s="21"/>
      <c r="S249" s="21"/>
      <c r="T249" s="21"/>
    </row>
    <row r="250" spans="1:20" s="16" customFormat="1" ht="30" customHeight="1">
      <c r="A250" s="21"/>
      <c r="B250" s="21" t="str">
        <f t="shared" si="7"/>
        <v/>
      </c>
      <c r="C250" s="197"/>
      <c r="D250" s="168"/>
      <c r="E250" s="154" t="str">
        <f>IFERROR(VLOOKUP(D250,CADA_PROD!D:H,5,0),"")</f>
        <v/>
      </c>
      <c r="F250" s="169"/>
      <c r="G250" s="170"/>
      <c r="H250" s="14"/>
      <c r="I250" s="171"/>
      <c r="J250" s="14"/>
      <c r="K250" s="131"/>
      <c r="L250" s="131" t="str">
        <f>IF(D250="","",SUMIFS(MOVI_ENTR!I:I,MOVI_ENTR!D:D,D250,MOVI_ENTR!O:O,O250)-SUMIFS(MOVI_SAID!H:H,MOVI_SAID!D:D,D250,MOVI_SAID!L:L,MOVI_ENTR!O250))</f>
        <v/>
      </c>
      <c r="M250" s="173" t="str">
        <f t="shared" si="8"/>
        <v/>
      </c>
      <c r="N250" s="14"/>
      <c r="O250" s="14"/>
      <c r="P250" s="21"/>
      <c r="Q250" s="21"/>
      <c r="R250" s="21"/>
      <c r="S250" s="21"/>
      <c r="T250" s="21"/>
    </row>
    <row r="251" spans="1:20" s="16" customFormat="1" ht="30" customHeight="1">
      <c r="A251" s="21"/>
      <c r="B251" s="21" t="str">
        <f t="shared" si="7"/>
        <v/>
      </c>
      <c r="C251" s="197"/>
      <c r="D251" s="168"/>
      <c r="E251" s="154" t="str">
        <f>IFERROR(VLOOKUP(D251,CADA_PROD!D:H,5,0),"")</f>
        <v/>
      </c>
      <c r="F251" s="169"/>
      <c r="G251" s="170"/>
      <c r="H251" s="14"/>
      <c r="I251" s="171"/>
      <c r="J251" s="14"/>
      <c r="K251" s="131"/>
      <c r="L251" s="131" t="str">
        <f>IF(D251="","",SUMIFS(MOVI_ENTR!I:I,MOVI_ENTR!D:D,D251,MOVI_ENTR!O:O,O251)-SUMIFS(MOVI_SAID!H:H,MOVI_SAID!D:D,D251,MOVI_SAID!L:L,MOVI_ENTR!O251))</f>
        <v/>
      </c>
      <c r="M251" s="173" t="str">
        <f t="shared" si="8"/>
        <v/>
      </c>
      <c r="N251" s="14"/>
      <c r="O251" s="14"/>
      <c r="P251" s="21"/>
      <c r="Q251" s="21"/>
      <c r="R251" s="21"/>
      <c r="S251" s="21"/>
      <c r="T251" s="21"/>
    </row>
    <row r="252" spans="1:20" s="16" customFormat="1" ht="30" customHeight="1">
      <c r="A252" s="21"/>
      <c r="B252" s="21" t="str">
        <f t="shared" si="7"/>
        <v/>
      </c>
      <c r="C252" s="197"/>
      <c r="D252" s="168"/>
      <c r="E252" s="154" t="str">
        <f>IFERROR(VLOOKUP(D252,CADA_PROD!D:H,5,0),"")</f>
        <v/>
      </c>
      <c r="F252" s="169"/>
      <c r="G252" s="170"/>
      <c r="H252" s="14"/>
      <c r="I252" s="171"/>
      <c r="J252" s="14"/>
      <c r="K252" s="131"/>
      <c r="L252" s="131" t="str">
        <f>IF(D252="","",SUMIFS(MOVI_ENTR!I:I,MOVI_ENTR!D:D,D252,MOVI_ENTR!O:O,O252)-SUMIFS(MOVI_SAID!H:H,MOVI_SAID!D:D,D252,MOVI_SAID!L:L,MOVI_ENTR!O252))</f>
        <v/>
      </c>
      <c r="M252" s="173" t="str">
        <f t="shared" si="8"/>
        <v/>
      </c>
      <c r="N252" s="14"/>
      <c r="O252" s="14"/>
      <c r="P252" s="21"/>
      <c r="Q252" s="21"/>
      <c r="R252" s="21"/>
      <c r="S252" s="21"/>
      <c r="T252" s="21"/>
    </row>
    <row r="253" spans="1:20" s="16" customFormat="1" ht="30" customHeight="1">
      <c r="A253" s="21"/>
      <c r="B253" s="21" t="str">
        <f t="shared" si="7"/>
        <v/>
      </c>
      <c r="C253" s="197"/>
      <c r="D253" s="168"/>
      <c r="E253" s="154" t="str">
        <f>IFERROR(VLOOKUP(D253,CADA_PROD!D:H,5,0),"")</f>
        <v/>
      </c>
      <c r="F253" s="169"/>
      <c r="G253" s="170"/>
      <c r="H253" s="14"/>
      <c r="I253" s="171"/>
      <c r="J253" s="14"/>
      <c r="K253" s="131"/>
      <c r="L253" s="131" t="str">
        <f>IF(D253="","",SUMIFS(MOVI_ENTR!I:I,MOVI_ENTR!D:D,D253,MOVI_ENTR!O:O,O253)-SUMIFS(MOVI_SAID!H:H,MOVI_SAID!D:D,D253,MOVI_SAID!L:L,MOVI_ENTR!O253))</f>
        <v/>
      </c>
      <c r="M253" s="173" t="str">
        <f t="shared" si="8"/>
        <v/>
      </c>
      <c r="N253" s="14"/>
      <c r="O253" s="14"/>
      <c r="P253" s="21"/>
      <c r="Q253" s="21"/>
      <c r="R253" s="21"/>
      <c r="S253" s="21"/>
      <c r="T253" s="21"/>
    </row>
    <row r="254" spans="1:20" s="16" customFormat="1" ht="30" customHeight="1">
      <c r="A254" s="21"/>
      <c r="B254" s="21" t="str">
        <f t="shared" si="7"/>
        <v/>
      </c>
      <c r="C254" s="197"/>
      <c r="D254" s="168"/>
      <c r="E254" s="154" t="str">
        <f>IFERROR(VLOOKUP(D254,CADA_PROD!D:H,5,0),"")</f>
        <v/>
      </c>
      <c r="F254" s="169"/>
      <c r="G254" s="170"/>
      <c r="H254" s="14"/>
      <c r="I254" s="171"/>
      <c r="J254" s="14"/>
      <c r="K254" s="131"/>
      <c r="L254" s="131" t="str">
        <f>IF(D254="","",SUMIFS(MOVI_ENTR!I:I,MOVI_ENTR!D:D,D254,MOVI_ENTR!O:O,O254)-SUMIFS(MOVI_SAID!H:H,MOVI_SAID!D:D,D254,MOVI_SAID!L:L,MOVI_ENTR!O254))</f>
        <v/>
      </c>
      <c r="M254" s="173" t="str">
        <f t="shared" si="8"/>
        <v/>
      </c>
      <c r="N254" s="14"/>
      <c r="O254" s="14"/>
      <c r="P254" s="21"/>
      <c r="Q254" s="21"/>
      <c r="R254" s="21"/>
      <c r="S254" s="21"/>
      <c r="T254" s="21"/>
    </row>
    <row r="255" spans="1:20" s="16" customFormat="1" ht="30" customHeight="1">
      <c r="A255" s="21"/>
      <c r="B255" s="21" t="str">
        <f t="shared" si="7"/>
        <v/>
      </c>
      <c r="C255" s="197"/>
      <c r="D255" s="168"/>
      <c r="E255" s="154" t="str">
        <f>IFERROR(VLOOKUP(D255,CADA_PROD!D:H,5,0),"")</f>
        <v/>
      </c>
      <c r="F255" s="169"/>
      <c r="G255" s="170"/>
      <c r="H255" s="14"/>
      <c r="I255" s="171"/>
      <c r="J255" s="14"/>
      <c r="K255" s="131"/>
      <c r="L255" s="131" t="str">
        <f>IF(D255="","",SUMIFS(MOVI_ENTR!I:I,MOVI_ENTR!D:D,D255,MOVI_ENTR!O:O,O255)-SUMIFS(MOVI_SAID!H:H,MOVI_SAID!D:D,D255,MOVI_SAID!L:L,MOVI_ENTR!O255))</f>
        <v/>
      </c>
      <c r="M255" s="173" t="str">
        <f t="shared" si="8"/>
        <v/>
      </c>
      <c r="N255" s="14"/>
      <c r="O255" s="14"/>
      <c r="P255" s="21"/>
      <c r="Q255" s="21"/>
      <c r="R255" s="21"/>
      <c r="S255" s="21"/>
      <c r="T255" s="21"/>
    </row>
    <row r="256" spans="1:20" s="16" customFormat="1" ht="30" customHeight="1">
      <c r="A256" s="21"/>
      <c r="B256" s="21" t="str">
        <f t="shared" si="7"/>
        <v/>
      </c>
      <c r="C256" s="197"/>
      <c r="D256" s="168"/>
      <c r="E256" s="154" t="str">
        <f>IFERROR(VLOOKUP(D256,CADA_PROD!D:H,5,0),"")</f>
        <v/>
      </c>
      <c r="F256" s="169"/>
      <c r="G256" s="170"/>
      <c r="H256" s="14"/>
      <c r="I256" s="171"/>
      <c r="J256" s="14"/>
      <c r="K256" s="131"/>
      <c r="L256" s="131" t="str">
        <f>IF(D256="","",SUMIFS(MOVI_ENTR!I:I,MOVI_ENTR!D:D,D256,MOVI_ENTR!O:O,O256)-SUMIFS(MOVI_SAID!H:H,MOVI_SAID!D:D,D256,MOVI_SAID!L:L,MOVI_ENTR!O256))</f>
        <v/>
      </c>
      <c r="M256" s="173" t="str">
        <f t="shared" si="8"/>
        <v/>
      </c>
      <c r="N256" s="14"/>
      <c r="O256" s="14"/>
      <c r="P256" s="21"/>
      <c r="Q256" s="21"/>
      <c r="R256" s="21"/>
      <c r="S256" s="21"/>
      <c r="T256" s="21"/>
    </row>
    <row r="257" spans="1:20" s="16" customFormat="1" ht="30" customHeight="1">
      <c r="A257" s="21"/>
      <c r="B257" s="21" t="str">
        <f t="shared" si="7"/>
        <v/>
      </c>
      <c r="C257" s="197"/>
      <c r="D257" s="168"/>
      <c r="E257" s="154" t="str">
        <f>IFERROR(VLOOKUP(D257,CADA_PROD!D:H,5,0),"")</f>
        <v/>
      </c>
      <c r="F257" s="169"/>
      <c r="G257" s="170"/>
      <c r="H257" s="14"/>
      <c r="I257" s="171"/>
      <c r="J257" s="14"/>
      <c r="K257" s="131"/>
      <c r="L257" s="131" t="str">
        <f>IF(D257="","",SUMIFS(MOVI_ENTR!I:I,MOVI_ENTR!D:D,D257,MOVI_ENTR!O:O,O257)-SUMIFS(MOVI_SAID!H:H,MOVI_SAID!D:D,D257,MOVI_SAID!L:L,MOVI_ENTR!O257))</f>
        <v/>
      </c>
      <c r="M257" s="173" t="str">
        <f t="shared" si="8"/>
        <v/>
      </c>
      <c r="N257" s="14"/>
      <c r="O257" s="14"/>
      <c r="P257" s="21"/>
      <c r="Q257" s="21"/>
      <c r="R257" s="21"/>
      <c r="S257" s="21"/>
      <c r="T257" s="21"/>
    </row>
    <row r="258" spans="1:20" s="16" customFormat="1" ht="30" customHeight="1">
      <c r="A258" s="21"/>
      <c r="B258" s="21" t="str">
        <f t="shared" si="7"/>
        <v/>
      </c>
      <c r="C258" s="197"/>
      <c r="D258" s="168"/>
      <c r="E258" s="154" t="str">
        <f>IFERROR(VLOOKUP(D258,CADA_PROD!D:H,5,0),"")</f>
        <v/>
      </c>
      <c r="F258" s="169"/>
      <c r="G258" s="170"/>
      <c r="H258" s="14"/>
      <c r="I258" s="171"/>
      <c r="J258" s="14"/>
      <c r="K258" s="131"/>
      <c r="L258" s="131" t="str">
        <f>IF(D258="","",SUMIFS(MOVI_ENTR!I:I,MOVI_ENTR!D:D,D258,MOVI_ENTR!O:O,O258)-SUMIFS(MOVI_SAID!H:H,MOVI_SAID!D:D,D258,MOVI_SAID!L:L,MOVI_ENTR!O258))</f>
        <v/>
      </c>
      <c r="M258" s="173" t="str">
        <f t="shared" si="8"/>
        <v/>
      </c>
      <c r="N258" s="14"/>
      <c r="O258" s="14"/>
      <c r="P258" s="21"/>
      <c r="Q258" s="21"/>
      <c r="R258" s="21"/>
      <c r="S258" s="21"/>
      <c r="T258" s="21"/>
    </row>
    <row r="259" spans="1:20" s="16" customFormat="1" ht="30" customHeight="1">
      <c r="A259" s="21"/>
      <c r="B259" s="21" t="str">
        <f t="shared" si="7"/>
        <v/>
      </c>
      <c r="C259" s="197"/>
      <c r="D259" s="168"/>
      <c r="E259" s="154" t="str">
        <f>IFERROR(VLOOKUP(D259,CADA_PROD!D:H,5,0),"")</f>
        <v/>
      </c>
      <c r="F259" s="169"/>
      <c r="G259" s="170"/>
      <c r="H259" s="14"/>
      <c r="I259" s="171"/>
      <c r="J259" s="14"/>
      <c r="K259" s="131"/>
      <c r="L259" s="131" t="str">
        <f>IF(D259="","",SUMIFS(MOVI_ENTR!I:I,MOVI_ENTR!D:D,D259,MOVI_ENTR!O:O,O259)-SUMIFS(MOVI_SAID!H:H,MOVI_SAID!D:D,D259,MOVI_SAID!L:L,MOVI_ENTR!O259))</f>
        <v/>
      </c>
      <c r="M259" s="173" t="str">
        <f t="shared" si="8"/>
        <v/>
      </c>
      <c r="N259" s="14"/>
      <c r="O259" s="14"/>
      <c r="P259" s="21"/>
      <c r="Q259" s="21"/>
      <c r="R259" s="21"/>
      <c r="S259" s="21"/>
      <c r="T259" s="21"/>
    </row>
    <row r="260" spans="1:20" s="16" customFormat="1" ht="30" customHeight="1">
      <c r="A260" s="21"/>
      <c r="B260" s="21" t="str">
        <f t="shared" si="7"/>
        <v/>
      </c>
      <c r="C260" s="197"/>
      <c r="D260" s="168"/>
      <c r="E260" s="154" t="str">
        <f>IFERROR(VLOOKUP(D260,CADA_PROD!D:H,5,0),"")</f>
        <v/>
      </c>
      <c r="F260" s="169"/>
      <c r="G260" s="170"/>
      <c r="H260" s="14"/>
      <c r="I260" s="171"/>
      <c r="J260" s="14"/>
      <c r="K260" s="131"/>
      <c r="L260" s="131" t="str">
        <f>IF(D260="","",SUMIFS(MOVI_ENTR!I:I,MOVI_ENTR!D:D,D260,MOVI_ENTR!O:O,O260)-SUMIFS(MOVI_SAID!H:H,MOVI_SAID!D:D,D260,MOVI_SAID!L:L,MOVI_ENTR!O260))</f>
        <v/>
      </c>
      <c r="M260" s="173" t="str">
        <f t="shared" si="8"/>
        <v/>
      </c>
      <c r="N260" s="14"/>
      <c r="O260" s="14"/>
      <c r="P260" s="21"/>
      <c r="Q260" s="21"/>
      <c r="R260" s="21"/>
      <c r="S260" s="21"/>
      <c r="T260" s="21"/>
    </row>
    <row r="261" spans="1:20" s="16" customFormat="1" ht="30" customHeight="1">
      <c r="A261" s="21"/>
      <c r="B261" s="21" t="str">
        <f t="shared" si="7"/>
        <v/>
      </c>
      <c r="C261" s="197"/>
      <c r="D261" s="168"/>
      <c r="E261" s="154" t="str">
        <f>IFERROR(VLOOKUP(D261,CADA_PROD!D:H,5,0),"")</f>
        <v/>
      </c>
      <c r="F261" s="169"/>
      <c r="G261" s="170"/>
      <c r="H261" s="14"/>
      <c r="I261" s="171"/>
      <c r="J261" s="14"/>
      <c r="K261" s="131"/>
      <c r="L261" s="131" t="str">
        <f>IF(D261="","",SUMIFS(MOVI_ENTR!I:I,MOVI_ENTR!D:D,D261,MOVI_ENTR!O:O,O261)-SUMIFS(MOVI_SAID!H:H,MOVI_SAID!D:D,D261,MOVI_SAID!L:L,MOVI_ENTR!O261))</f>
        <v/>
      </c>
      <c r="M261" s="173" t="str">
        <f t="shared" si="8"/>
        <v/>
      </c>
      <c r="N261" s="14"/>
      <c r="O261" s="14"/>
      <c r="P261" s="21"/>
      <c r="Q261" s="21"/>
      <c r="R261" s="21"/>
      <c r="S261" s="21"/>
      <c r="T261" s="21"/>
    </row>
    <row r="262" spans="1:20" s="16" customFormat="1" ht="30" customHeight="1">
      <c r="A262" s="21"/>
      <c r="B262" s="21" t="str">
        <f t="shared" si="7"/>
        <v/>
      </c>
      <c r="C262" s="197"/>
      <c r="D262" s="168"/>
      <c r="E262" s="154" t="str">
        <f>IFERROR(VLOOKUP(D262,CADA_PROD!D:H,5,0),"")</f>
        <v/>
      </c>
      <c r="F262" s="169"/>
      <c r="G262" s="170"/>
      <c r="H262" s="14"/>
      <c r="I262" s="171"/>
      <c r="J262" s="14"/>
      <c r="K262" s="131"/>
      <c r="L262" s="131" t="str">
        <f>IF(D262="","",SUMIFS(MOVI_ENTR!I:I,MOVI_ENTR!D:D,D262,MOVI_ENTR!O:O,O262)-SUMIFS(MOVI_SAID!H:H,MOVI_SAID!D:D,D262,MOVI_SAID!L:L,MOVI_ENTR!O262))</f>
        <v/>
      </c>
      <c r="M262" s="173" t="str">
        <f t="shared" si="8"/>
        <v/>
      </c>
      <c r="N262" s="14"/>
      <c r="O262" s="14"/>
      <c r="P262" s="21"/>
      <c r="Q262" s="21"/>
      <c r="R262" s="21"/>
      <c r="S262" s="21"/>
      <c r="T262" s="21"/>
    </row>
    <row r="263" spans="1:20" s="16" customFormat="1" ht="30" customHeight="1">
      <c r="A263" s="21"/>
      <c r="B263" s="21" t="str">
        <f t="shared" ref="B263:B326" si="9">IF(D263="","",MONTH(C263))</f>
        <v/>
      </c>
      <c r="C263" s="197"/>
      <c r="D263" s="168"/>
      <c r="E263" s="154" t="str">
        <f>IFERROR(VLOOKUP(D263,CADA_PROD!D:H,5,0),"")</f>
        <v/>
      </c>
      <c r="F263" s="169"/>
      <c r="G263" s="170"/>
      <c r="H263" s="14"/>
      <c r="I263" s="171"/>
      <c r="J263" s="14"/>
      <c r="K263" s="131"/>
      <c r="L263" s="131" t="str">
        <f>IF(D263="","",SUMIFS(MOVI_ENTR!I:I,MOVI_ENTR!D:D,D263,MOVI_ENTR!O:O,O263)-SUMIFS(MOVI_SAID!H:H,MOVI_SAID!D:D,D263,MOVI_SAID!L:L,MOVI_ENTR!O263))</f>
        <v/>
      </c>
      <c r="M263" s="173" t="str">
        <f t="shared" si="8"/>
        <v/>
      </c>
      <c r="N263" s="14"/>
      <c r="O263" s="14"/>
      <c r="P263" s="21"/>
      <c r="Q263" s="21"/>
      <c r="R263" s="21"/>
      <c r="S263" s="21"/>
      <c r="T263" s="21"/>
    </row>
    <row r="264" spans="1:20" s="16" customFormat="1" ht="30" customHeight="1">
      <c r="A264" s="21"/>
      <c r="B264" s="21" t="str">
        <f t="shared" si="9"/>
        <v/>
      </c>
      <c r="C264" s="197"/>
      <c r="D264" s="168"/>
      <c r="E264" s="154" t="str">
        <f>IFERROR(VLOOKUP(D264,CADA_PROD!D:H,5,0),"")</f>
        <v/>
      </c>
      <c r="F264" s="169"/>
      <c r="G264" s="170"/>
      <c r="H264" s="14"/>
      <c r="I264" s="171"/>
      <c r="J264" s="14"/>
      <c r="K264" s="131"/>
      <c r="L264" s="131" t="str">
        <f>IF(D264="","",SUMIFS(MOVI_ENTR!I:I,MOVI_ENTR!D:D,D264,MOVI_ENTR!O:O,O264)-SUMIFS(MOVI_SAID!H:H,MOVI_SAID!D:D,D264,MOVI_SAID!L:L,MOVI_ENTR!O264))</f>
        <v/>
      </c>
      <c r="M264" s="173" t="str">
        <f t="shared" si="8"/>
        <v/>
      </c>
      <c r="N264" s="14"/>
      <c r="O264" s="14"/>
      <c r="P264" s="21"/>
      <c r="Q264" s="21"/>
      <c r="R264" s="21"/>
      <c r="S264" s="21"/>
      <c r="T264" s="21"/>
    </row>
    <row r="265" spans="1:20" s="16" customFormat="1" ht="30" customHeight="1">
      <c r="A265" s="21"/>
      <c r="B265" s="21" t="str">
        <f t="shared" si="9"/>
        <v/>
      </c>
      <c r="C265" s="197"/>
      <c r="D265" s="168"/>
      <c r="E265" s="154" t="str">
        <f>IFERROR(VLOOKUP(D265,CADA_PROD!D:H,5,0),"")</f>
        <v/>
      </c>
      <c r="F265" s="169"/>
      <c r="G265" s="170"/>
      <c r="H265" s="14"/>
      <c r="I265" s="171"/>
      <c r="J265" s="14"/>
      <c r="K265" s="131"/>
      <c r="L265" s="131" t="str">
        <f>IF(D265="","",SUMIFS(MOVI_ENTR!I:I,MOVI_ENTR!D:D,D265,MOVI_ENTR!O:O,O265)-SUMIFS(MOVI_SAID!H:H,MOVI_SAID!D:D,D265,MOVI_SAID!L:L,MOVI_ENTR!O265))</f>
        <v/>
      </c>
      <c r="M265" s="173" t="str">
        <f t="shared" si="8"/>
        <v/>
      </c>
      <c r="N265" s="14"/>
      <c r="O265" s="14"/>
      <c r="P265" s="21"/>
      <c r="Q265" s="21"/>
      <c r="R265" s="21"/>
      <c r="S265" s="21"/>
      <c r="T265" s="21"/>
    </row>
    <row r="266" spans="1:20" s="16" customFormat="1" ht="30" customHeight="1">
      <c r="A266" s="21"/>
      <c r="B266" s="21" t="str">
        <f t="shared" si="9"/>
        <v/>
      </c>
      <c r="C266" s="197"/>
      <c r="D266" s="168"/>
      <c r="E266" s="154" t="str">
        <f>IFERROR(VLOOKUP(D266,CADA_PROD!D:H,5,0),"")</f>
        <v/>
      </c>
      <c r="F266" s="169"/>
      <c r="G266" s="170"/>
      <c r="H266" s="14"/>
      <c r="I266" s="171"/>
      <c r="J266" s="14"/>
      <c r="K266" s="131"/>
      <c r="L266" s="131" t="str">
        <f>IF(D266="","",SUMIFS(MOVI_ENTR!I:I,MOVI_ENTR!D:D,D266,MOVI_ENTR!O:O,O266)-SUMIFS(MOVI_SAID!H:H,MOVI_SAID!D:D,D266,MOVI_SAID!L:L,MOVI_ENTR!O266))</f>
        <v/>
      </c>
      <c r="M266" s="173" t="str">
        <f t="shared" si="8"/>
        <v/>
      </c>
      <c r="N266" s="14"/>
      <c r="O266" s="14"/>
      <c r="P266" s="21"/>
      <c r="Q266" s="21"/>
      <c r="R266" s="21"/>
      <c r="S266" s="21"/>
      <c r="T266" s="21"/>
    </row>
    <row r="267" spans="1:20" s="16" customFormat="1" ht="30" customHeight="1">
      <c r="A267" s="21"/>
      <c r="B267" s="21" t="str">
        <f t="shared" si="9"/>
        <v/>
      </c>
      <c r="C267" s="197"/>
      <c r="D267" s="168"/>
      <c r="E267" s="154" t="str">
        <f>IFERROR(VLOOKUP(D267,CADA_PROD!D:H,5,0),"")</f>
        <v/>
      </c>
      <c r="F267" s="169"/>
      <c r="G267" s="170"/>
      <c r="H267" s="14"/>
      <c r="I267" s="171"/>
      <c r="J267" s="14"/>
      <c r="K267" s="131"/>
      <c r="L267" s="131" t="str">
        <f>IF(D267="","",SUMIFS(MOVI_ENTR!I:I,MOVI_ENTR!D:D,D267,MOVI_ENTR!O:O,O267)-SUMIFS(MOVI_SAID!H:H,MOVI_SAID!D:D,D267,MOVI_SAID!L:L,MOVI_ENTR!O267))</f>
        <v/>
      </c>
      <c r="M267" s="173" t="str">
        <f t="shared" si="8"/>
        <v/>
      </c>
      <c r="N267" s="14"/>
      <c r="O267" s="14"/>
      <c r="P267" s="21"/>
      <c r="Q267" s="21"/>
      <c r="R267" s="21"/>
      <c r="S267" s="21"/>
      <c r="T267" s="21"/>
    </row>
    <row r="268" spans="1:20" s="16" customFormat="1" ht="30" customHeight="1">
      <c r="A268" s="21"/>
      <c r="B268" s="21" t="str">
        <f t="shared" si="9"/>
        <v/>
      </c>
      <c r="C268" s="197"/>
      <c r="D268" s="168"/>
      <c r="E268" s="154" t="str">
        <f>IFERROR(VLOOKUP(D268,CADA_PROD!D:H,5,0),"")</f>
        <v/>
      </c>
      <c r="F268" s="169"/>
      <c r="G268" s="170"/>
      <c r="H268" s="14"/>
      <c r="I268" s="171"/>
      <c r="J268" s="14"/>
      <c r="K268" s="131"/>
      <c r="L268" s="131" t="str">
        <f>IF(D268="","",SUMIFS(MOVI_ENTR!I:I,MOVI_ENTR!D:D,D268,MOVI_ENTR!O:O,O268)-SUMIFS(MOVI_SAID!H:H,MOVI_SAID!D:D,D268,MOVI_SAID!L:L,MOVI_ENTR!O268))</f>
        <v/>
      </c>
      <c r="M268" s="173" t="str">
        <f t="shared" si="8"/>
        <v/>
      </c>
      <c r="N268" s="14"/>
      <c r="O268" s="14"/>
      <c r="P268" s="21"/>
      <c r="Q268" s="21"/>
      <c r="R268" s="21"/>
      <c r="S268" s="21"/>
      <c r="T268" s="21"/>
    </row>
    <row r="269" spans="1:20" s="16" customFormat="1" ht="30" customHeight="1">
      <c r="A269" s="21"/>
      <c r="B269" s="21" t="str">
        <f t="shared" si="9"/>
        <v/>
      </c>
      <c r="C269" s="197"/>
      <c r="D269" s="168"/>
      <c r="E269" s="154" t="str">
        <f>IFERROR(VLOOKUP(D269,CADA_PROD!D:H,5,0),"")</f>
        <v/>
      </c>
      <c r="F269" s="169"/>
      <c r="G269" s="170"/>
      <c r="H269" s="14"/>
      <c r="I269" s="171"/>
      <c r="J269" s="14"/>
      <c r="K269" s="131"/>
      <c r="L269" s="131" t="str">
        <f>IF(D269="","",SUMIFS(MOVI_ENTR!I:I,MOVI_ENTR!D:D,D269,MOVI_ENTR!O:O,O269)-SUMIFS(MOVI_SAID!H:H,MOVI_SAID!D:D,D269,MOVI_SAID!L:L,MOVI_ENTR!O269))</f>
        <v/>
      </c>
      <c r="M269" s="173" t="str">
        <f t="shared" si="8"/>
        <v/>
      </c>
      <c r="N269" s="14"/>
      <c r="O269" s="14"/>
      <c r="P269" s="21"/>
      <c r="Q269" s="21"/>
      <c r="R269" s="21"/>
      <c r="S269" s="21"/>
      <c r="T269" s="21"/>
    </row>
    <row r="270" spans="1:20" s="16" customFormat="1" ht="30" customHeight="1">
      <c r="A270" s="21"/>
      <c r="B270" s="21" t="str">
        <f t="shared" si="9"/>
        <v/>
      </c>
      <c r="C270" s="197"/>
      <c r="D270" s="168"/>
      <c r="E270" s="154" t="str">
        <f>IFERROR(VLOOKUP(D270,CADA_PROD!D:H,5,0),"")</f>
        <v/>
      </c>
      <c r="F270" s="169"/>
      <c r="G270" s="170"/>
      <c r="H270" s="14"/>
      <c r="I270" s="171"/>
      <c r="J270" s="14"/>
      <c r="K270" s="131"/>
      <c r="L270" s="131" t="str">
        <f>IF(D270="","",SUMIFS(MOVI_ENTR!I:I,MOVI_ENTR!D:D,D270,MOVI_ENTR!O:O,O270)-SUMIFS(MOVI_SAID!H:H,MOVI_SAID!D:D,D270,MOVI_SAID!L:L,MOVI_ENTR!O270))</f>
        <v/>
      </c>
      <c r="M270" s="173" t="str">
        <f t="shared" si="8"/>
        <v/>
      </c>
      <c r="N270" s="14"/>
      <c r="O270" s="14"/>
      <c r="P270" s="21"/>
      <c r="Q270" s="21"/>
      <c r="R270" s="21"/>
      <c r="S270" s="21"/>
      <c r="T270" s="21"/>
    </row>
    <row r="271" spans="1:20" s="16" customFormat="1" ht="30" customHeight="1">
      <c r="A271" s="21"/>
      <c r="B271" s="21" t="str">
        <f t="shared" si="9"/>
        <v/>
      </c>
      <c r="C271" s="197"/>
      <c r="D271" s="168"/>
      <c r="E271" s="154" t="str">
        <f>IFERROR(VLOOKUP(D271,CADA_PROD!D:H,5,0),"")</f>
        <v/>
      </c>
      <c r="F271" s="169"/>
      <c r="G271" s="170"/>
      <c r="H271" s="14"/>
      <c r="I271" s="171"/>
      <c r="J271" s="14"/>
      <c r="K271" s="131"/>
      <c r="L271" s="131" t="str">
        <f>IF(D271="","",SUMIFS(MOVI_ENTR!I:I,MOVI_ENTR!D:D,D271,MOVI_ENTR!O:O,O271)-SUMIFS(MOVI_SAID!H:H,MOVI_SAID!D:D,D271,MOVI_SAID!L:L,MOVI_ENTR!O271))</f>
        <v/>
      </c>
      <c r="M271" s="173" t="str">
        <f t="shared" si="8"/>
        <v/>
      </c>
      <c r="N271" s="14"/>
      <c r="O271" s="14"/>
      <c r="P271" s="21"/>
      <c r="Q271" s="21"/>
      <c r="R271" s="21"/>
      <c r="S271" s="21"/>
      <c r="T271" s="21"/>
    </row>
    <row r="272" spans="1:20" s="16" customFormat="1" ht="30" customHeight="1">
      <c r="A272" s="21"/>
      <c r="B272" s="21" t="str">
        <f t="shared" si="9"/>
        <v/>
      </c>
      <c r="C272" s="197"/>
      <c r="D272" s="168"/>
      <c r="E272" s="154" t="str">
        <f>IFERROR(VLOOKUP(D272,CADA_PROD!D:H,5,0),"")</f>
        <v/>
      </c>
      <c r="F272" s="169"/>
      <c r="G272" s="170"/>
      <c r="H272" s="14"/>
      <c r="I272" s="171"/>
      <c r="J272" s="14"/>
      <c r="K272" s="131"/>
      <c r="L272" s="131" t="str">
        <f>IF(D272="","",SUMIFS(MOVI_ENTR!I:I,MOVI_ENTR!D:D,D272,MOVI_ENTR!O:O,O272)-SUMIFS(MOVI_SAID!H:H,MOVI_SAID!D:D,D272,MOVI_SAID!L:L,MOVI_ENTR!O272))</f>
        <v/>
      </c>
      <c r="M272" s="173" t="str">
        <f t="shared" si="8"/>
        <v/>
      </c>
      <c r="N272" s="14"/>
      <c r="O272" s="14"/>
      <c r="P272" s="21"/>
      <c r="Q272" s="21"/>
      <c r="R272" s="21"/>
      <c r="S272" s="21"/>
      <c r="T272" s="21"/>
    </row>
    <row r="273" spans="1:20" s="16" customFormat="1" ht="30" customHeight="1">
      <c r="A273" s="21"/>
      <c r="B273" s="21" t="str">
        <f t="shared" si="9"/>
        <v/>
      </c>
      <c r="C273" s="197"/>
      <c r="D273" s="168"/>
      <c r="E273" s="154" t="str">
        <f>IFERROR(VLOOKUP(D273,CADA_PROD!D:H,5,0),"")</f>
        <v/>
      </c>
      <c r="F273" s="169"/>
      <c r="G273" s="170"/>
      <c r="H273" s="14"/>
      <c r="I273" s="171"/>
      <c r="J273" s="14"/>
      <c r="K273" s="131"/>
      <c r="L273" s="131" t="str">
        <f>IF(D273="","",SUMIFS(MOVI_ENTR!I:I,MOVI_ENTR!D:D,D273,MOVI_ENTR!O:O,O273)-SUMIFS(MOVI_SAID!H:H,MOVI_SAID!D:D,D273,MOVI_SAID!L:L,MOVI_ENTR!O273))</f>
        <v/>
      </c>
      <c r="M273" s="173" t="str">
        <f t="shared" si="8"/>
        <v/>
      </c>
      <c r="N273" s="14"/>
      <c r="O273" s="14"/>
      <c r="P273" s="21"/>
      <c r="Q273" s="21"/>
      <c r="R273" s="21"/>
      <c r="S273" s="21"/>
      <c r="T273" s="21"/>
    </row>
    <row r="274" spans="1:20" s="16" customFormat="1" ht="30" customHeight="1">
      <c r="A274" s="21"/>
      <c r="B274" s="21" t="str">
        <f t="shared" si="9"/>
        <v/>
      </c>
      <c r="C274" s="197"/>
      <c r="D274" s="168"/>
      <c r="E274" s="154" t="str">
        <f>IFERROR(VLOOKUP(D274,CADA_PROD!D:H,5,0),"")</f>
        <v/>
      </c>
      <c r="F274" s="169"/>
      <c r="G274" s="170"/>
      <c r="H274" s="14"/>
      <c r="I274" s="171"/>
      <c r="J274" s="14"/>
      <c r="K274" s="131"/>
      <c r="L274" s="131" t="str">
        <f>IF(D274="","",SUMIFS(MOVI_ENTR!I:I,MOVI_ENTR!D:D,D274,MOVI_ENTR!O:O,O274)-SUMIFS(MOVI_SAID!H:H,MOVI_SAID!D:D,D274,MOVI_SAID!L:L,MOVI_ENTR!O274))</f>
        <v/>
      </c>
      <c r="M274" s="173" t="str">
        <f t="shared" si="8"/>
        <v/>
      </c>
      <c r="N274" s="14"/>
      <c r="O274" s="14"/>
      <c r="P274" s="21"/>
      <c r="Q274" s="21"/>
      <c r="R274" s="21"/>
      <c r="S274" s="21"/>
      <c r="T274" s="21"/>
    </row>
    <row r="275" spans="1:20" s="16" customFormat="1" ht="30" customHeight="1">
      <c r="A275" s="21"/>
      <c r="B275" s="21" t="str">
        <f t="shared" si="9"/>
        <v/>
      </c>
      <c r="C275" s="197"/>
      <c r="D275" s="168"/>
      <c r="E275" s="154" t="str">
        <f>IFERROR(VLOOKUP(D275,CADA_PROD!D:H,5,0),"")</f>
        <v/>
      </c>
      <c r="F275" s="169"/>
      <c r="G275" s="170"/>
      <c r="H275" s="14"/>
      <c r="I275" s="171"/>
      <c r="J275" s="14"/>
      <c r="K275" s="131"/>
      <c r="L275" s="131" t="str">
        <f>IF(D275="","",SUMIFS(MOVI_ENTR!I:I,MOVI_ENTR!D:D,D275,MOVI_ENTR!O:O,O275)-SUMIFS(MOVI_SAID!H:H,MOVI_SAID!D:D,D275,MOVI_SAID!L:L,MOVI_ENTR!O275))</f>
        <v/>
      </c>
      <c r="M275" s="173" t="str">
        <f t="shared" si="8"/>
        <v/>
      </c>
      <c r="N275" s="14"/>
      <c r="O275" s="14"/>
      <c r="P275" s="21"/>
      <c r="Q275" s="21"/>
      <c r="R275" s="21"/>
      <c r="S275" s="21"/>
      <c r="T275" s="21"/>
    </row>
    <row r="276" spans="1:20" s="16" customFormat="1" ht="30" customHeight="1">
      <c r="A276" s="21"/>
      <c r="B276" s="21" t="str">
        <f t="shared" si="9"/>
        <v/>
      </c>
      <c r="C276" s="197"/>
      <c r="D276" s="168"/>
      <c r="E276" s="154" t="str">
        <f>IFERROR(VLOOKUP(D276,CADA_PROD!D:H,5,0),"")</f>
        <v/>
      </c>
      <c r="F276" s="169"/>
      <c r="G276" s="170"/>
      <c r="H276" s="14"/>
      <c r="I276" s="171"/>
      <c r="J276" s="14"/>
      <c r="K276" s="131"/>
      <c r="L276" s="131" t="str">
        <f>IF(D276="","",SUMIFS(MOVI_ENTR!I:I,MOVI_ENTR!D:D,D276,MOVI_ENTR!O:O,O276)-SUMIFS(MOVI_SAID!H:H,MOVI_SAID!D:D,D276,MOVI_SAID!L:L,MOVI_ENTR!O276))</f>
        <v/>
      </c>
      <c r="M276" s="173" t="str">
        <f t="shared" si="8"/>
        <v/>
      </c>
      <c r="N276" s="14"/>
      <c r="O276" s="14"/>
      <c r="P276" s="21"/>
      <c r="Q276" s="21"/>
      <c r="R276" s="21"/>
      <c r="S276" s="21"/>
      <c r="T276" s="21"/>
    </row>
    <row r="277" spans="1:20" s="16" customFormat="1" ht="30" customHeight="1">
      <c r="A277" s="21"/>
      <c r="B277" s="21" t="str">
        <f t="shared" si="9"/>
        <v/>
      </c>
      <c r="C277" s="197"/>
      <c r="D277" s="168"/>
      <c r="E277" s="154" t="str">
        <f>IFERROR(VLOOKUP(D277,CADA_PROD!D:H,5,0),"")</f>
        <v/>
      </c>
      <c r="F277" s="169"/>
      <c r="G277" s="170"/>
      <c r="H277" s="14"/>
      <c r="I277" s="171"/>
      <c r="J277" s="14"/>
      <c r="K277" s="131"/>
      <c r="L277" s="131" t="str">
        <f>IF(D277="","",SUMIFS(MOVI_ENTR!I:I,MOVI_ENTR!D:D,D277,MOVI_ENTR!O:O,O277)-SUMIFS(MOVI_SAID!H:H,MOVI_SAID!D:D,D277,MOVI_SAID!L:L,MOVI_ENTR!O277))</f>
        <v/>
      </c>
      <c r="M277" s="173" t="str">
        <f t="shared" si="8"/>
        <v/>
      </c>
      <c r="N277" s="14"/>
      <c r="O277" s="14"/>
      <c r="P277" s="21"/>
      <c r="Q277" s="21"/>
      <c r="R277" s="21"/>
      <c r="S277" s="21"/>
      <c r="T277" s="21"/>
    </row>
    <row r="278" spans="1:20" s="16" customFormat="1" ht="30" customHeight="1">
      <c r="A278" s="21"/>
      <c r="B278" s="21" t="str">
        <f t="shared" si="9"/>
        <v/>
      </c>
      <c r="C278" s="197"/>
      <c r="D278" s="168"/>
      <c r="E278" s="154" t="str">
        <f>IFERROR(VLOOKUP(D278,CADA_PROD!D:H,5,0),"")</f>
        <v/>
      </c>
      <c r="F278" s="169"/>
      <c r="G278" s="170"/>
      <c r="H278" s="14"/>
      <c r="I278" s="171"/>
      <c r="J278" s="14"/>
      <c r="K278" s="131"/>
      <c r="L278" s="131" t="str">
        <f>IF(D278="","",SUMIFS(MOVI_ENTR!I:I,MOVI_ENTR!D:D,D278,MOVI_ENTR!O:O,O278)-SUMIFS(MOVI_SAID!H:H,MOVI_SAID!D:D,D278,MOVI_SAID!L:L,MOVI_ENTR!O278))</f>
        <v/>
      </c>
      <c r="M278" s="173" t="str">
        <f t="shared" si="8"/>
        <v/>
      </c>
      <c r="N278" s="14"/>
      <c r="O278" s="14"/>
      <c r="P278" s="21"/>
      <c r="Q278" s="21"/>
      <c r="R278" s="21"/>
      <c r="S278" s="21"/>
      <c r="T278" s="21"/>
    </row>
    <row r="279" spans="1:20" s="16" customFormat="1" ht="30" customHeight="1">
      <c r="A279" s="21"/>
      <c r="B279" s="21" t="str">
        <f t="shared" si="9"/>
        <v/>
      </c>
      <c r="C279" s="197"/>
      <c r="D279" s="168"/>
      <c r="E279" s="154" t="str">
        <f>IFERROR(VLOOKUP(D279,CADA_PROD!D:H,5,0),"")</f>
        <v/>
      </c>
      <c r="F279" s="169"/>
      <c r="G279" s="170"/>
      <c r="H279" s="14"/>
      <c r="I279" s="171"/>
      <c r="J279" s="14"/>
      <c r="K279" s="131"/>
      <c r="L279" s="131" t="str">
        <f>IF(D279="","",SUMIFS(MOVI_ENTR!I:I,MOVI_ENTR!D:D,D279,MOVI_ENTR!O:O,O279)-SUMIFS(MOVI_SAID!H:H,MOVI_SAID!D:D,D279,MOVI_SAID!L:L,MOVI_ENTR!O279))</f>
        <v/>
      </c>
      <c r="M279" s="173" t="str">
        <f t="shared" si="8"/>
        <v/>
      </c>
      <c r="N279" s="14"/>
      <c r="O279" s="14"/>
      <c r="P279" s="21"/>
      <c r="Q279" s="21"/>
      <c r="R279" s="21"/>
      <c r="S279" s="21"/>
      <c r="T279" s="21"/>
    </row>
    <row r="280" spans="1:20" s="16" customFormat="1" ht="30" customHeight="1">
      <c r="A280" s="21"/>
      <c r="B280" s="21" t="str">
        <f t="shared" si="9"/>
        <v/>
      </c>
      <c r="C280" s="197"/>
      <c r="D280" s="168"/>
      <c r="E280" s="154" t="str">
        <f>IFERROR(VLOOKUP(D280,CADA_PROD!D:H,5,0),"")</f>
        <v/>
      </c>
      <c r="F280" s="169"/>
      <c r="G280" s="170"/>
      <c r="H280" s="14"/>
      <c r="I280" s="171"/>
      <c r="J280" s="14"/>
      <c r="K280" s="131"/>
      <c r="L280" s="131" t="str">
        <f>IF(D280="","",SUMIFS(MOVI_ENTR!I:I,MOVI_ENTR!D:D,D280,MOVI_ENTR!O:O,O280)-SUMIFS(MOVI_SAID!H:H,MOVI_SAID!D:D,D280,MOVI_SAID!L:L,MOVI_ENTR!O280))</f>
        <v/>
      </c>
      <c r="M280" s="173" t="str">
        <f t="shared" si="8"/>
        <v/>
      </c>
      <c r="N280" s="14"/>
      <c r="O280" s="14"/>
      <c r="P280" s="21"/>
      <c r="Q280" s="21"/>
      <c r="R280" s="21"/>
      <c r="S280" s="21"/>
      <c r="T280" s="21"/>
    </row>
    <row r="281" spans="1:20" s="16" customFormat="1" ht="30" customHeight="1">
      <c r="A281" s="21"/>
      <c r="B281" s="21" t="str">
        <f t="shared" si="9"/>
        <v/>
      </c>
      <c r="C281" s="197"/>
      <c r="D281" s="168"/>
      <c r="E281" s="154" t="str">
        <f>IFERROR(VLOOKUP(D281,CADA_PROD!D:H,5,0),"")</f>
        <v/>
      </c>
      <c r="F281" s="169"/>
      <c r="G281" s="170"/>
      <c r="H281" s="14"/>
      <c r="I281" s="171"/>
      <c r="J281" s="14"/>
      <c r="K281" s="131"/>
      <c r="L281" s="131" t="str">
        <f>IF(D281="","",SUMIFS(MOVI_ENTR!I:I,MOVI_ENTR!D:D,D281,MOVI_ENTR!O:O,O281)-SUMIFS(MOVI_SAID!H:H,MOVI_SAID!D:D,D281,MOVI_SAID!L:L,MOVI_ENTR!O281))</f>
        <v/>
      </c>
      <c r="M281" s="173" t="str">
        <f t="shared" si="8"/>
        <v/>
      </c>
      <c r="N281" s="14"/>
      <c r="O281" s="14"/>
      <c r="P281" s="21"/>
      <c r="Q281" s="21"/>
      <c r="R281" s="21"/>
      <c r="S281" s="21"/>
      <c r="T281" s="21"/>
    </row>
    <row r="282" spans="1:20" s="16" customFormat="1" ht="30" customHeight="1">
      <c r="A282" s="21"/>
      <c r="B282" s="21" t="str">
        <f t="shared" si="9"/>
        <v/>
      </c>
      <c r="C282" s="197"/>
      <c r="D282" s="168"/>
      <c r="E282" s="154" t="str">
        <f>IFERROR(VLOOKUP(D282,CADA_PROD!D:H,5,0),"")</f>
        <v/>
      </c>
      <c r="F282" s="169"/>
      <c r="G282" s="170"/>
      <c r="H282" s="14"/>
      <c r="I282" s="171"/>
      <c r="J282" s="14"/>
      <c r="K282" s="131"/>
      <c r="L282" s="131" t="str">
        <f>IF(D282="","",SUMIFS(MOVI_ENTR!I:I,MOVI_ENTR!D:D,D282,MOVI_ENTR!O:O,O282)-SUMIFS(MOVI_SAID!H:H,MOVI_SAID!D:D,D282,MOVI_SAID!L:L,MOVI_ENTR!O282))</f>
        <v/>
      </c>
      <c r="M282" s="173" t="str">
        <f t="shared" si="8"/>
        <v/>
      </c>
      <c r="N282" s="14"/>
      <c r="O282" s="14"/>
      <c r="P282" s="21"/>
      <c r="Q282" s="21"/>
      <c r="R282" s="21"/>
      <c r="S282" s="21"/>
      <c r="T282" s="21"/>
    </row>
    <row r="283" spans="1:20" s="16" customFormat="1" ht="30" customHeight="1">
      <c r="A283" s="21"/>
      <c r="B283" s="21" t="str">
        <f t="shared" si="9"/>
        <v/>
      </c>
      <c r="C283" s="197"/>
      <c r="D283" s="168"/>
      <c r="E283" s="154" t="str">
        <f>IFERROR(VLOOKUP(D283,CADA_PROD!D:H,5,0),"")</f>
        <v/>
      </c>
      <c r="F283" s="169"/>
      <c r="G283" s="170"/>
      <c r="H283" s="14"/>
      <c r="I283" s="171"/>
      <c r="J283" s="14"/>
      <c r="K283" s="131"/>
      <c r="L283" s="131" t="str">
        <f>IF(D283="","",SUMIFS(MOVI_ENTR!I:I,MOVI_ENTR!D:D,D283,MOVI_ENTR!O:O,O283)-SUMIFS(MOVI_SAID!H:H,MOVI_SAID!D:D,D283,MOVI_SAID!L:L,MOVI_ENTR!O283))</f>
        <v/>
      </c>
      <c r="M283" s="173" t="str">
        <f t="shared" ref="M283:M346" si="10">IF(D283="","",H283*I283)</f>
        <v/>
      </c>
      <c r="N283" s="14"/>
      <c r="O283" s="14"/>
      <c r="P283" s="21"/>
      <c r="Q283" s="21"/>
      <c r="R283" s="21"/>
      <c r="S283" s="21"/>
      <c r="T283" s="21"/>
    </row>
    <row r="284" spans="1:20" s="16" customFormat="1" ht="30" customHeight="1">
      <c r="A284" s="21"/>
      <c r="B284" s="21" t="str">
        <f t="shared" si="9"/>
        <v/>
      </c>
      <c r="C284" s="197"/>
      <c r="D284" s="168"/>
      <c r="E284" s="154" t="str">
        <f>IFERROR(VLOOKUP(D284,CADA_PROD!D:H,5,0),"")</f>
        <v/>
      </c>
      <c r="F284" s="169"/>
      <c r="G284" s="170"/>
      <c r="H284" s="14"/>
      <c r="I284" s="171"/>
      <c r="J284" s="14"/>
      <c r="K284" s="131"/>
      <c r="L284" s="131" t="str">
        <f>IF(D284="","",SUMIFS(MOVI_ENTR!I:I,MOVI_ENTR!D:D,D284,MOVI_ENTR!O:O,O284)-SUMIFS(MOVI_SAID!H:H,MOVI_SAID!D:D,D284,MOVI_SAID!L:L,MOVI_ENTR!O284))</f>
        <v/>
      </c>
      <c r="M284" s="173" t="str">
        <f t="shared" si="10"/>
        <v/>
      </c>
      <c r="N284" s="14"/>
      <c r="O284" s="14"/>
      <c r="P284" s="21"/>
      <c r="Q284" s="21"/>
      <c r="R284" s="21"/>
      <c r="S284" s="21"/>
      <c r="T284" s="21"/>
    </row>
    <row r="285" spans="1:20" s="16" customFormat="1" ht="30" customHeight="1">
      <c r="A285" s="21"/>
      <c r="B285" s="21" t="str">
        <f t="shared" si="9"/>
        <v/>
      </c>
      <c r="C285" s="197"/>
      <c r="D285" s="168"/>
      <c r="E285" s="154" t="str">
        <f>IFERROR(VLOOKUP(D285,CADA_PROD!D:H,5,0),"")</f>
        <v/>
      </c>
      <c r="F285" s="169"/>
      <c r="G285" s="170"/>
      <c r="H285" s="14"/>
      <c r="I285" s="171"/>
      <c r="J285" s="14"/>
      <c r="K285" s="131"/>
      <c r="L285" s="131" t="str">
        <f>IF(D285="","",SUMIFS(MOVI_ENTR!I:I,MOVI_ENTR!D:D,D285,MOVI_ENTR!O:O,O285)-SUMIFS(MOVI_SAID!H:H,MOVI_SAID!D:D,D285,MOVI_SAID!L:L,MOVI_ENTR!O285))</f>
        <v/>
      </c>
      <c r="M285" s="173" t="str">
        <f t="shared" si="10"/>
        <v/>
      </c>
      <c r="N285" s="14"/>
      <c r="O285" s="14"/>
      <c r="P285" s="21"/>
      <c r="Q285" s="21"/>
      <c r="R285" s="21"/>
      <c r="S285" s="21"/>
      <c r="T285" s="21"/>
    </row>
    <row r="286" spans="1:20" s="16" customFormat="1" ht="30" customHeight="1">
      <c r="A286" s="21"/>
      <c r="B286" s="21" t="str">
        <f t="shared" si="9"/>
        <v/>
      </c>
      <c r="C286" s="197"/>
      <c r="D286" s="168"/>
      <c r="E286" s="154" t="str">
        <f>IFERROR(VLOOKUP(D286,CADA_PROD!D:H,5,0),"")</f>
        <v/>
      </c>
      <c r="F286" s="169"/>
      <c r="G286" s="170"/>
      <c r="H286" s="14"/>
      <c r="I286" s="171"/>
      <c r="J286" s="14"/>
      <c r="K286" s="131"/>
      <c r="L286" s="131" t="str">
        <f>IF(D286="","",SUMIFS(MOVI_ENTR!I:I,MOVI_ENTR!D:D,D286,MOVI_ENTR!O:O,O286)-SUMIFS(MOVI_SAID!H:H,MOVI_SAID!D:D,D286,MOVI_SAID!L:L,MOVI_ENTR!O286))</f>
        <v/>
      </c>
      <c r="M286" s="173" t="str">
        <f t="shared" si="10"/>
        <v/>
      </c>
      <c r="N286" s="14"/>
      <c r="O286" s="14"/>
      <c r="P286" s="21"/>
      <c r="Q286" s="21"/>
      <c r="R286" s="21"/>
      <c r="S286" s="21"/>
      <c r="T286" s="21"/>
    </row>
    <row r="287" spans="1:20" s="16" customFormat="1" ht="30" customHeight="1">
      <c r="A287" s="21"/>
      <c r="B287" s="21" t="str">
        <f t="shared" si="9"/>
        <v/>
      </c>
      <c r="C287" s="197"/>
      <c r="D287" s="168"/>
      <c r="E287" s="154" t="str">
        <f>IFERROR(VLOOKUP(D287,CADA_PROD!D:H,5,0),"")</f>
        <v/>
      </c>
      <c r="F287" s="169"/>
      <c r="G287" s="170"/>
      <c r="H287" s="14"/>
      <c r="I287" s="171"/>
      <c r="J287" s="14"/>
      <c r="K287" s="131"/>
      <c r="L287" s="131" t="str">
        <f>IF(D287="","",SUMIFS(MOVI_ENTR!I:I,MOVI_ENTR!D:D,D287,MOVI_ENTR!O:O,O287)-SUMIFS(MOVI_SAID!H:H,MOVI_SAID!D:D,D287,MOVI_SAID!L:L,MOVI_ENTR!O287))</f>
        <v/>
      </c>
      <c r="M287" s="173" t="str">
        <f t="shared" si="10"/>
        <v/>
      </c>
      <c r="N287" s="14"/>
      <c r="O287" s="14"/>
      <c r="P287" s="21"/>
      <c r="Q287" s="21"/>
      <c r="R287" s="21"/>
      <c r="S287" s="21"/>
      <c r="T287" s="21"/>
    </row>
    <row r="288" spans="1:20" s="16" customFormat="1" ht="30" customHeight="1">
      <c r="A288" s="21"/>
      <c r="B288" s="21" t="str">
        <f t="shared" si="9"/>
        <v/>
      </c>
      <c r="C288" s="197"/>
      <c r="D288" s="168"/>
      <c r="E288" s="154" t="str">
        <f>IFERROR(VLOOKUP(D288,CADA_PROD!D:H,5,0),"")</f>
        <v/>
      </c>
      <c r="F288" s="169"/>
      <c r="G288" s="170"/>
      <c r="H288" s="14"/>
      <c r="I288" s="171"/>
      <c r="J288" s="14"/>
      <c r="K288" s="131"/>
      <c r="L288" s="131" t="str">
        <f>IF(D288="","",SUMIFS(MOVI_ENTR!I:I,MOVI_ENTR!D:D,D288,MOVI_ENTR!O:O,O288)-SUMIFS(MOVI_SAID!H:H,MOVI_SAID!D:D,D288,MOVI_SAID!L:L,MOVI_ENTR!O288))</f>
        <v/>
      </c>
      <c r="M288" s="173" t="str">
        <f t="shared" si="10"/>
        <v/>
      </c>
      <c r="N288" s="14"/>
      <c r="O288" s="14"/>
      <c r="P288" s="21"/>
      <c r="Q288" s="21"/>
      <c r="R288" s="21"/>
      <c r="S288" s="21"/>
      <c r="T288" s="21"/>
    </row>
    <row r="289" spans="1:20" s="16" customFormat="1" ht="30" customHeight="1">
      <c r="A289" s="21"/>
      <c r="B289" s="21" t="str">
        <f t="shared" si="9"/>
        <v/>
      </c>
      <c r="C289" s="197"/>
      <c r="D289" s="168"/>
      <c r="E289" s="154" t="str">
        <f>IFERROR(VLOOKUP(D289,CADA_PROD!D:H,5,0),"")</f>
        <v/>
      </c>
      <c r="F289" s="169"/>
      <c r="G289" s="170"/>
      <c r="H289" s="14"/>
      <c r="I289" s="171"/>
      <c r="J289" s="14"/>
      <c r="K289" s="131"/>
      <c r="L289" s="131" t="str">
        <f>IF(D289="","",SUMIFS(MOVI_ENTR!I:I,MOVI_ENTR!D:D,D289,MOVI_ENTR!O:O,O289)-SUMIFS(MOVI_SAID!H:H,MOVI_SAID!D:D,D289,MOVI_SAID!L:L,MOVI_ENTR!O289))</f>
        <v/>
      </c>
      <c r="M289" s="173" t="str">
        <f t="shared" si="10"/>
        <v/>
      </c>
      <c r="N289" s="14"/>
      <c r="O289" s="14"/>
      <c r="P289" s="21"/>
      <c r="Q289" s="21"/>
      <c r="R289" s="21"/>
      <c r="S289" s="21"/>
      <c r="T289" s="21"/>
    </row>
    <row r="290" spans="1:20" s="16" customFormat="1" ht="30" customHeight="1">
      <c r="A290" s="21"/>
      <c r="B290" s="21" t="str">
        <f t="shared" si="9"/>
        <v/>
      </c>
      <c r="C290" s="197"/>
      <c r="D290" s="168"/>
      <c r="E290" s="154" t="str">
        <f>IFERROR(VLOOKUP(D290,CADA_PROD!D:H,5,0),"")</f>
        <v/>
      </c>
      <c r="F290" s="169"/>
      <c r="G290" s="170"/>
      <c r="H290" s="14"/>
      <c r="I290" s="171"/>
      <c r="J290" s="14"/>
      <c r="K290" s="131"/>
      <c r="L290" s="131" t="str">
        <f>IF(D290="","",SUMIFS(MOVI_ENTR!I:I,MOVI_ENTR!D:D,D290,MOVI_ENTR!O:O,O290)-SUMIFS(MOVI_SAID!H:H,MOVI_SAID!D:D,D290,MOVI_SAID!L:L,MOVI_ENTR!O290))</f>
        <v/>
      </c>
      <c r="M290" s="173" t="str">
        <f t="shared" si="10"/>
        <v/>
      </c>
      <c r="N290" s="14"/>
      <c r="O290" s="14"/>
      <c r="P290" s="21"/>
      <c r="Q290" s="21"/>
      <c r="R290" s="21"/>
      <c r="S290" s="21"/>
      <c r="T290" s="21"/>
    </row>
    <row r="291" spans="1:20" s="16" customFormat="1" ht="30" customHeight="1">
      <c r="A291" s="21"/>
      <c r="B291" s="21" t="str">
        <f t="shared" si="9"/>
        <v/>
      </c>
      <c r="C291" s="197"/>
      <c r="D291" s="168"/>
      <c r="E291" s="154" t="str">
        <f>IFERROR(VLOOKUP(D291,CADA_PROD!D:H,5,0),"")</f>
        <v/>
      </c>
      <c r="F291" s="169"/>
      <c r="G291" s="170"/>
      <c r="H291" s="14"/>
      <c r="I291" s="171"/>
      <c r="J291" s="14"/>
      <c r="K291" s="131"/>
      <c r="L291" s="131" t="str">
        <f>IF(D291="","",SUMIFS(MOVI_ENTR!I:I,MOVI_ENTR!D:D,D291,MOVI_ENTR!O:O,O291)-SUMIFS(MOVI_SAID!H:H,MOVI_SAID!D:D,D291,MOVI_SAID!L:L,MOVI_ENTR!O291))</f>
        <v/>
      </c>
      <c r="M291" s="173" t="str">
        <f t="shared" si="10"/>
        <v/>
      </c>
      <c r="N291" s="14"/>
      <c r="O291" s="14"/>
      <c r="P291" s="21"/>
      <c r="Q291" s="21"/>
      <c r="R291" s="21"/>
      <c r="S291" s="21"/>
      <c r="T291" s="21"/>
    </row>
    <row r="292" spans="1:20" s="16" customFormat="1" ht="30" customHeight="1">
      <c r="A292" s="21"/>
      <c r="B292" s="21" t="str">
        <f t="shared" si="9"/>
        <v/>
      </c>
      <c r="C292" s="197"/>
      <c r="D292" s="168"/>
      <c r="E292" s="154" t="str">
        <f>IFERROR(VLOOKUP(D292,CADA_PROD!D:H,5,0),"")</f>
        <v/>
      </c>
      <c r="F292" s="169"/>
      <c r="G292" s="170"/>
      <c r="H292" s="14"/>
      <c r="I292" s="171"/>
      <c r="J292" s="14"/>
      <c r="K292" s="131"/>
      <c r="L292" s="131" t="str">
        <f>IF(D292="","",SUMIFS(MOVI_ENTR!I:I,MOVI_ENTR!D:D,D292,MOVI_ENTR!O:O,O292)-SUMIFS(MOVI_SAID!H:H,MOVI_SAID!D:D,D292,MOVI_SAID!L:L,MOVI_ENTR!O292))</f>
        <v/>
      </c>
      <c r="M292" s="173" t="str">
        <f t="shared" si="10"/>
        <v/>
      </c>
      <c r="N292" s="14"/>
      <c r="O292" s="14"/>
      <c r="P292" s="21"/>
      <c r="Q292" s="21"/>
      <c r="R292" s="21"/>
      <c r="S292" s="21"/>
      <c r="T292" s="21"/>
    </row>
    <row r="293" spans="1:20" s="16" customFormat="1" ht="30" customHeight="1">
      <c r="A293" s="21"/>
      <c r="B293" s="21" t="str">
        <f t="shared" si="9"/>
        <v/>
      </c>
      <c r="C293" s="197"/>
      <c r="D293" s="168"/>
      <c r="E293" s="154" t="str">
        <f>IFERROR(VLOOKUP(D293,CADA_PROD!D:H,5,0),"")</f>
        <v/>
      </c>
      <c r="F293" s="169"/>
      <c r="G293" s="170"/>
      <c r="H293" s="14"/>
      <c r="I293" s="171"/>
      <c r="J293" s="14"/>
      <c r="K293" s="131"/>
      <c r="L293" s="131" t="str">
        <f>IF(D293="","",SUMIFS(MOVI_ENTR!I:I,MOVI_ENTR!D:D,D293,MOVI_ENTR!O:O,O293)-SUMIFS(MOVI_SAID!H:H,MOVI_SAID!D:D,D293,MOVI_SAID!L:L,MOVI_ENTR!O293))</f>
        <v/>
      </c>
      <c r="M293" s="173" t="str">
        <f t="shared" si="10"/>
        <v/>
      </c>
      <c r="N293" s="14"/>
      <c r="O293" s="14"/>
      <c r="P293" s="21"/>
      <c r="Q293" s="21"/>
      <c r="R293" s="21"/>
      <c r="S293" s="21"/>
      <c r="T293" s="21"/>
    </row>
    <row r="294" spans="1:20" s="16" customFormat="1" ht="30" customHeight="1">
      <c r="A294" s="21"/>
      <c r="B294" s="21" t="str">
        <f t="shared" si="9"/>
        <v/>
      </c>
      <c r="C294" s="197"/>
      <c r="D294" s="168"/>
      <c r="E294" s="154" t="str">
        <f>IFERROR(VLOOKUP(D294,CADA_PROD!D:H,5,0),"")</f>
        <v/>
      </c>
      <c r="F294" s="169"/>
      <c r="G294" s="170"/>
      <c r="H294" s="14"/>
      <c r="I294" s="171"/>
      <c r="J294" s="14"/>
      <c r="K294" s="131"/>
      <c r="L294" s="131" t="str">
        <f>IF(D294="","",SUMIFS(MOVI_ENTR!I:I,MOVI_ENTR!D:D,D294,MOVI_ENTR!O:O,O294)-SUMIFS(MOVI_SAID!H:H,MOVI_SAID!D:D,D294,MOVI_SAID!L:L,MOVI_ENTR!O294))</f>
        <v/>
      </c>
      <c r="M294" s="173" t="str">
        <f t="shared" si="10"/>
        <v/>
      </c>
      <c r="N294" s="14"/>
      <c r="O294" s="14"/>
      <c r="P294" s="21"/>
      <c r="Q294" s="21"/>
      <c r="R294" s="21"/>
      <c r="S294" s="21"/>
      <c r="T294" s="21"/>
    </row>
    <row r="295" spans="1:20" s="16" customFormat="1" ht="30" customHeight="1">
      <c r="A295" s="21"/>
      <c r="B295" s="21" t="str">
        <f t="shared" si="9"/>
        <v/>
      </c>
      <c r="C295" s="197"/>
      <c r="D295" s="168"/>
      <c r="E295" s="154" t="str">
        <f>IFERROR(VLOOKUP(D295,CADA_PROD!D:H,5,0),"")</f>
        <v/>
      </c>
      <c r="F295" s="169"/>
      <c r="G295" s="170"/>
      <c r="H295" s="14"/>
      <c r="I295" s="171"/>
      <c r="J295" s="14"/>
      <c r="K295" s="131"/>
      <c r="L295" s="131" t="str">
        <f>IF(D295="","",SUMIFS(MOVI_ENTR!I:I,MOVI_ENTR!D:D,D295,MOVI_ENTR!O:O,O295)-SUMIFS(MOVI_SAID!H:H,MOVI_SAID!D:D,D295,MOVI_SAID!L:L,MOVI_ENTR!O295))</f>
        <v/>
      </c>
      <c r="M295" s="173" t="str">
        <f t="shared" si="10"/>
        <v/>
      </c>
      <c r="N295" s="14"/>
      <c r="O295" s="14"/>
      <c r="P295" s="21"/>
      <c r="Q295" s="21"/>
      <c r="R295" s="21"/>
      <c r="S295" s="21"/>
      <c r="T295" s="21"/>
    </row>
    <row r="296" spans="1:20" s="16" customFormat="1" ht="30" customHeight="1">
      <c r="A296" s="21"/>
      <c r="B296" s="21" t="str">
        <f t="shared" si="9"/>
        <v/>
      </c>
      <c r="C296" s="197"/>
      <c r="D296" s="168"/>
      <c r="E296" s="154" t="str">
        <f>IFERROR(VLOOKUP(D296,CADA_PROD!D:H,5,0),"")</f>
        <v/>
      </c>
      <c r="F296" s="169"/>
      <c r="G296" s="170"/>
      <c r="H296" s="14"/>
      <c r="I296" s="171"/>
      <c r="J296" s="14"/>
      <c r="K296" s="131"/>
      <c r="L296" s="131" t="str">
        <f>IF(D296="","",SUMIFS(MOVI_ENTR!I:I,MOVI_ENTR!D:D,D296,MOVI_ENTR!O:O,O296)-SUMIFS(MOVI_SAID!H:H,MOVI_SAID!D:D,D296,MOVI_SAID!L:L,MOVI_ENTR!O296))</f>
        <v/>
      </c>
      <c r="M296" s="173" t="str">
        <f t="shared" si="10"/>
        <v/>
      </c>
      <c r="N296" s="14"/>
      <c r="O296" s="14"/>
      <c r="P296" s="21"/>
      <c r="Q296" s="21"/>
      <c r="R296" s="21"/>
      <c r="S296" s="21"/>
      <c r="T296" s="21"/>
    </row>
    <row r="297" spans="1:20" s="16" customFormat="1" ht="30" customHeight="1">
      <c r="A297" s="21"/>
      <c r="B297" s="21" t="str">
        <f t="shared" si="9"/>
        <v/>
      </c>
      <c r="C297" s="197"/>
      <c r="D297" s="168"/>
      <c r="E297" s="154" t="str">
        <f>IFERROR(VLOOKUP(D297,CADA_PROD!D:H,5,0),"")</f>
        <v/>
      </c>
      <c r="F297" s="169"/>
      <c r="G297" s="170"/>
      <c r="H297" s="14"/>
      <c r="I297" s="171"/>
      <c r="J297" s="14"/>
      <c r="K297" s="131"/>
      <c r="L297" s="131" t="str">
        <f>IF(D297="","",SUMIFS(MOVI_ENTR!I:I,MOVI_ENTR!D:D,D297,MOVI_ENTR!O:O,O297)-SUMIFS(MOVI_SAID!H:H,MOVI_SAID!D:D,D297,MOVI_SAID!L:L,MOVI_ENTR!O297))</f>
        <v/>
      </c>
      <c r="M297" s="173" t="str">
        <f t="shared" si="10"/>
        <v/>
      </c>
      <c r="N297" s="14"/>
      <c r="O297" s="14"/>
      <c r="P297" s="21"/>
      <c r="Q297" s="21"/>
      <c r="R297" s="21"/>
      <c r="S297" s="21"/>
      <c r="T297" s="21"/>
    </row>
    <row r="298" spans="1:20" s="16" customFormat="1" ht="30" customHeight="1">
      <c r="A298" s="21"/>
      <c r="B298" s="21" t="str">
        <f t="shared" si="9"/>
        <v/>
      </c>
      <c r="C298" s="197"/>
      <c r="D298" s="168"/>
      <c r="E298" s="154" t="str">
        <f>IFERROR(VLOOKUP(D298,CADA_PROD!D:H,5,0),"")</f>
        <v/>
      </c>
      <c r="F298" s="169"/>
      <c r="G298" s="170"/>
      <c r="H298" s="14"/>
      <c r="I298" s="171"/>
      <c r="J298" s="14"/>
      <c r="K298" s="131"/>
      <c r="L298" s="131" t="str">
        <f>IF(D298="","",SUMIFS(MOVI_ENTR!I:I,MOVI_ENTR!D:D,D298,MOVI_ENTR!O:O,O298)-SUMIFS(MOVI_SAID!H:H,MOVI_SAID!D:D,D298,MOVI_SAID!L:L,MOVI_ENTR!O298))</f>
        <v/>
      </c>
      <c r="M298" s="173" t="str">
        <f t="shared" si="10"/>
        <v/>
      </c>
      <c r="N298" s="14"/>
      <c r="O298" s="14"/>
      <c r="P298" s="21"/>
      <c r="Q298" s="21"/>
      <c r="R298" s="21"/>
      <c r="S298" s="21"/>
      <c r="T298" s="21"/>
    </row>
    <row r="299" spans="1:20" s="16" customFormat="1" ht="30" customHeight="1">
      <c r="A299" s="21"/>
      <c r="B299" s="21" t="str">
        <f t="shared" si="9"/>
        <v/>
      </c>
      <c r="C299" s="197"/>
      <c r="D299" s="168"/>
      <c r="E299" s="154" t="str">
        <f>IFERROR(VLOOKUP(D299,CADA_PROD!D:H,5,0),"")</f>
        <v/>
      </c>
      <c r="F299" s="169"/>
      <c r="G299" s="170"/>
      <c r="H299" s="14"/>
      <c r="I299" s="171"/>
      <c r="J299" s="14"/>
      <c r="K299" s="131"/>
      <c r="L299" s="131" t="str">
        <f>IF(D299="","",SUMIFS(MOVI_ENTR!I:I,MOVI_ENTR!D:D,D299,MOVI_ENTR!O:O,O299)-SUMIFS(MOVI_SAID!H:H,MOVI_SAID!D:D,D299,MOVI_SAID!L:L,MOVI_ENTR!O299))</f>
        <v/>
      </c>
      <c r="M299" s="173" t="str">
        <f t="shared" si="10"/>
        <v/>
      </c>
      <c r="N299" s="14"/>
      <c r="O299" s="14"/>
      <c r="P299" s="21"/>
      <c r="Q299" s="21"/>
      <c r="R299" s="21"/>
      <c r="S299" s="21"/>
      <c r="T299" s="21"/>
    </row>
    <row r="300" spans="1:20" s="16" customFormat="1" ht="30" customHeight="1">
      <c r="A300" s="21"/>
      <c r="B300" s="21" t="str">
        <f t="shared" si="9"/>
        <v/>
      </c>
      <c r="C300" s="197"/>
      <c r="D300" s="168"/>
      <c r="E300" s="154" t="str">
        <f>IFERROR(VLOOKUP(D300,CADA_PROD!D:H,5,0),"")</f>
        <v/>
      </c>
      <c r="F300" s="169"/>
      <c r="G300" s="170"/>
      <c r="H300" s="14"/>
      <c r="I300" s="171"/>
      <c r="J300" s="14"/>
      <c r="K300" s="131"/>
      <c r="L300" s="131" t="str">
        <f>IF(D300="","",SUMIFS(MOVI_ENTR!I:I,MOVI_ENTR!D:D,D300,MOVI_ENTR!O:O,O300)-SUMIFS(MOVI_SAID!H:H,MOVI_SAID!D:D,D300,MOVI_SAID!L:L,MOVI_ENTR!O300))</f>
        <v/>
      </c>
      <c r="M300" s="173" t="str">
        <f t="shared" si="10"/>
        <v/>
      </c>
      <c r="N300" s="14"/>
      <c r="O300" s="14"/>
      <c r="P300" s="21"/>
      <c r="Q300" s="21"/>
      <c r="R300" s="21"/>
      <c r="S300" s="21"/>
      <c r="T300" s="21"/>
    </row>
    <row r="301" spans="1:20" s="16" customFormat="1" ht="30" customHeight="1">
      <c r="A301" s="21"/>
      <c r="B301" s="21" t="str">
        <f t="shared" si="9"/>
        <v/>
      </c>
      <c r="C301" s="197"/>
      <c r="D301" s="168"/>
      <c r="E301" s="154" t="str">
        <f>IFERROR(VLOOKUP(D301,CADA_PROD!D:H,5,0),"")</f>
        <v/>
      </c>
      <c r="F301" s="169"/>
      <c r="G301" s="170"/>
      <c r="H301" s="14"/>
      <c r="I301" s="171"/>
      <c r="J301" s="14"/>
      <c r="K301" s="131"/>
      <c r="L301" s="131" t="str">
        <f>IF(D301="","",SUMIFS(MOVI_ENTR!I:I,MOVI_ENTR!D:D,D301,MOVI_ENTR!O:O,O301)-SUMIFS(MOVI_SAID!H:H,MOVI_SAID!D:D,D301,MOVI_SAID!L:L,MOVI_ENTR!O301))</f>
        <v/>
      </c>
      <c r="M301" s="173" t="str">
        <f t="shared" si="10"/>
        <v/>
      </c>
      <c r="N301" s="14"/>
      <c r="O301" s="14"/>
      <c r="P301" s="21"/>
      <c r="Q301" s="21"/>
      <c r="R301" s="21"/>
      <c r="S301" s="21"/>
      <c r="T301" s="21"/>
    </row>
    <row r="302" spans="1:20" s="16" customFormat="1" ht="30" customHeight="1">
      <c r="A302" s="21"/>
      <c r="B302" s="21" t="str">
        <f t="shared" si="9"/>
        <v/>
      </c>
      <c r="C302" s="197"/>
      <c r="D302" s="168"/>
      <c r="E302" s="154" t="str">
        <f>IFERROR(VLOOKUP(D302,CADA_PROD!D:H,5,0),"")</f>
        <v/>
      </c>
      <c r="F302" s="169"/>
      <c r="G302" s="170"/>
      <c r="H302" s="14"/>
      <c r="I302" s="171"/>
      <c r="J302" s="14"/>
      <c r="K302" s="131"/>
      <c r="L302" s="131" t="str">
        <f>IF(D302="","",SUMIFS(MOVI_ENTR!I:I,MOVI_ENTR!D:D,D302,MOVI_ENTR!O:O,O302)-SUMIFS(MOVI_SAID!H:H,MOVI_SAID!D:D,D302,MOVI_SAID!L:L,MOVI_ENTR!O302))</f>
        <v/>
      </c>
      <c r="M302" s="173" t="str">
        <f t="shared" si="10"/>
        <v/>
      </c>
      <c r="N302" s="14"/>
      <c r="O302" s="14"/>
      <c r="P302" s="21"/>
      <c r="Q302" s="21"/>
      <c r="R302" s="21"/>
      <c r="S302" s="21"/>
      <c r="T302" s="21"/>
    </row>
    <row r="303" spans="1:20" s="16" customFormat="1" ht="30" customHeight="1">
      <c r="A303" s="21"/>
      <c r="B303" s="21" t="str">
        <f t="shared" si="9"/>
        <v/>
      </c>
      <c r="C303" s="197"/>
      <c r="D303" s="168"/>
      <c r="E303" s="154" t="str">
        <f>IFERROR(VLOOKUP(D303,CADA_PROD!D:H,5,0),"")</f>
        <v/>
      </c>
      <c r="F303" s="169"/>
      <c r="G303" s="170"/>
      <c r="H303" s="14"/>
      <c r="I303" s="171"/>
      <c r="J303" s="14"/>
      <c r="K303" s="131"/>
      <c r="L303" s="131" t="str">
        <f>IF(D303="","",SUMIFS(MOVI_ENTR!I:I,MOVI_ENTR!D:D,D303,MOVI_ENTR!O:O,O303)-SUMIFS(MOVI_SAID!H:H,MOVI_SAID!D:D,D303,MOVI_SAID!L:L,MOVI_ENTR!O303))</f>
        <v/>
      </c>
      <c r="M303" s="173" t="str">
        <f t="shared" si="10"/>
        <v/>
      </c>
      <c r="N303" s="14"/>
      <c r="O303" s="14"/>
      <c r="P303" s="21"/>
      <c r="Q303" s="21"/>
      <c r="R303" s="21"/>
      <c r="S303" s="21"/>
      <c r="T303" s="21"/>
    </row>
    <row r="304" spans="1:20" s="16" customFormat="1" ht="30" customHeight="1">
      <c r="A304" s="21"/>
      <c r="B304" s="21" t="str">
        <f t="shared" si="9"/>
        <v/>
      </c>
      <c r="C304" s="197"/>
      <c r="D304" s="168"/>
      <c r="E304" s="154" t="str">
        <f>IFERROR(VLOOKUP(D304,CADA_PROD!D:H,5,0),"")</f>
        <v/>
      </c>
      <c r="F304" s="169"/>
      <c r="G304" s="170"/>
      <c r="H304" s="14"/>
      <c r="I304" s="171"/>
      <c r="J304" s="14"/>
      <c r="K304" s="131"/>
      <c r="L304" s="131" t="str">
        <f>IF(D304="","",SUMIFS(MOVI_ENTR!I:I,MOVI_ENTR!D:D,D304,MOVI_ENTR!O:O,O304)-SUMIFS(MOVI_SAID!H:H,MOVI_SAID!D:D,D304,MOVI_SAID!L:L,MOVI_ENTR!O304))</f>
        <v/>
      </c>
      <c r="M304" s="173" t="str">
        <f t="shared" si="10"/>
        <v/>
      </c>
      <c r="N304" s="14"/>
      <c r="O304" s="14"/>
      <c r="P304" s="21"/>
      <c r="Q304" s="21"/>
      <c r="R304" s="21"/>
      <c r="S304" s="21"/>
      <c r="T304" s="21"/>
    </row>
    <row r="305" spans="1:20" s="16" customFormat="1" ht="30" customHeight="1">
      <c r="A305" s="21"/>
      <c r="B305" s="21" t="str">
        <f t="shared" si="9"/>
        <v/>
      </c>
      <c r="C305" s="197"/>
      <c r="D305" s="168"/>
      <c r="E305" s="154" t="str">
        <f>IFERROR(VLOOKUP(D305,CADA_PROD!D:H,5,0),"")</f>
        <v/>
      </c>
      <c r="F305" s="169"/>
      <c r="G305" s="170"/>
      <c r="H305" s="14"/>
      <c r="I305" s="171"/>
      <c r="J305" s="14"/>
      <c r="K305" s="131"/>
      <c r="L305" s="131" t="str">
        <f>IF(D305="","",SUMIFS(MOVI_ENTR!I:I,MOVI_ENTR!D:D,D305,MOVI_ENTR!O:O,O305)-SUMIFS(MOVI_SAID!H:H,MOVI_SAID!D:D,D305,MOVI_SAID!L:L,MOVI_ENTR!O305))</f>
        <v/>
      </c>
      <c r="M305" s="173" t="str">
        <f t="shared" si="10"/>
        <v/>
      </c>
      <c r="N305" s="14"/>
      <c r="O305" s="14"/>
      <c r="P305" s="21"/>
      <c r="Q305" s="21"/>
      <c r="R305" s="21"/>
      <c r="S305" s="21"/>
      <c r="T305" s="21"/>
    </row>
    <row r="306" spans="1:20" s="16" customFormat="1" ht="30" customHeight="1">
      <c r="A306" s="21"/>
      <c r="B306" s="21" t="str">
        <f t="shared" si="9"/>
        <v/>
      </c>
      <c r="C306" s="197"/>
      <c r="D306" s="168"/>
      <c r="E306" s="154" t="str">
        <f>IFERROR(VLOOKUP(D306,CADA_PROD!D:H,5,0),"")</f>
        <v/>
      </c>
      <c r="F306" s="169"/>
      <c r="G306" s="170"/>
      <c r="H306" s="14"/>
      <c r="I306" s="171"/>
      <c r="J306" s="14"/>
      <c r="K306" s="131"/>
      <c r="L306" s="131" t="str">
        <f>IF(D306="","",SUMIFS(MOVI_ENTR!I:I,MOVI_ENTR!D:D,D306,MOVI_ENTR!O:O,O306)-SUMIFS(MOVI_SAID!H:H,MOVI_SAID!D:D,D306,MOVI_SAID!L:L,MOVI_ENTR!O306))</f>
        <v/>
      </c>
      <c r="M306" s="173" t="str">
        <f t="shared" si="10"/>
        <v/>
      </c>
      <c r="N306" s="14"/>
      <c r="O306" s="14"/>
      <c r="P306" s="21"/>
      <c r="Q306" s="21"/>
      <c r="R306" s="21"/>
      <c r="S306" s="21"/>
      <c r="T306" s="21"/>
    </row>
    <row r="307" spans="1:20" s="16" customFormat="1" ht="30" customHeight="1">
      <c r="A307" s="21"/>
      <c r="B307" s="21" t="str">
        <f t="shared" si="9"/>
        <v/>
      </c>
      <c r="C307" s="197"/>
      <c r="D307" s="168"/>
      <c r="E307" s="154" t="str">
        <f>IFERROR(VLOOKUP(D307,CADA_PROD!D:H,5,0),"")</f>
        <v/>
      </c>
      <c r="F307" s="169"/>
      <c r="G307" s="170"/>
      <c r="H307" s="14"/>
      <c r="I307" s="171"/>
      <c r="J307" s="14"/>
      <c r="K307" s="131"/>
      <c r="L307" s="131" t="str">
        <f>IF(D307="","",SUMIFS(MOVI_ENTR!I:I,MOVI_ENTR!D:D,D307,MOVI_ENTR!O:O,O307)-SUMIFS(MOVI_SAID!H:H,MOVI_SAID!D:D,D307,MOVI_SAID!L:L,MOVI_ENTR!O307))</f>
        <v/>
      </c>
      <c r="M307" s="173" t="str">
        <f t="shared" si="10"/>
        <v/>
      </c>
      <c r="N307" s="14"/>
      <c r="O307" s="14"/>
      <c r="P307" s="21"/>
      <c r="Q307" s="21"/>
      <c r="R307" s="21"/>
      <c r="S307" s="21"/>
      <c r="T307" s="21"/>
    </row>
    <row r="308" spans="1:20" s="16" customFormat="1" ht="30" customHeight="1">
      <c r="A308" s="21"/>
      <c r="B308" s="21" t="str">
        <f t="shared" si="9"/>
        <v/>
      </c>
      <c r="C308" s="197"/>
      <c r="D308" s="168"/>
      <c r="E308" s="154" t="str">
        <f>IFERROR(VLOOKUP(D308,CADA_PROD!D:H,5,0),"")</f>
        <v/>
      </c>
      <c r="F308" s="169"/>
      <c r="G308" s="170"/>
      <c r="H308" s="14"/>
      <c r="I308" s="171"/>
      <c r="J308" s="14"/>
      <c r="K308" s="131"/>
      <c r="L308" s="131" t="str">
        <f>IF(D308="","",SUMIFS(MOVI_ENTR!I:I,MOVI_ENTR!D:D,D308,MOVI_ENTR!O:O,O308)-SUMIFS(MOVI_SAID!H:H,MOVI_SAID!D:D,D308,MOVI_SAID!L:L,MOVI_ENTR!O308))</f>
        <v/>
      </c>
      <c r="M308" s="173" t="str">
        <f t="shared" si="10"/>
        <v/>
      </c>
      <c r="N308" s="14"/>
      <c r="O308" s="14"/>
      <c r="P308" s="21"/>
      <c r="Q308" s="21"/>
      <c r="R308" s="21"/>
      <c r="S308" s="21"/>
      <c r="T308" s="21"/>
    </row>
    <row r="309" spans="1:20" s="16" customFormat="1" ht="30" customHeight="1">
      <c r="A309" s="21"/>
      <c r="B309" s="21" t="str">
        <f t="shared" si="9"/>
        <v/>
      </c>
      <c r="C309" s="197"/>
      <c r="D309" s="168"/>
      <c r="E309" s="154" t="str">
        <f>IFERROR(VLOOKUP(D309,CADA_PROD!D:H,5,0),"")</f>
        <v/>
      </c>
      <c r="F309" s="169"/>
      <c r="G309" s="170"/>
      <c r="H309" s="14"/>
      <c r="I309" s="171"/>
      <c r="J309" s="14"/>
      <c r="K309" s="131"/>
      <c r="L309" s="131" t="str">
        <f>IF(D309="","",SUMIFS(MOVI_ENTR!I:I,MOVI_ENTR!D:D,D309,MOVI_ENTR!O:O,O309)-SUMIFS(MOVI_SAID!H:H,MOVI_SAID!D:D,D309,MOVI_SAID!L:L,MOVI_ENTR!O309))</f>
        <v/>
      </c>
      <c r="M309" s="173" t="str">
        <f t="shared" si="10"/>
        <v/>
      </c>
      <c r="N309" s="14"/>
      <c r="O309" s="14"/>
      <c r="P309" s="21"/>
      <c r="Q309" s="21"/>
      <c r="R309" s="21"/>
      <c r="S309" s="21"/>
      <c r="T309" s="21"/>
    </row>
    <row r="310" spans="1:20" s="16" customFormat="1" ht="30" customHeight="1">
      <c r="A310" s="21"/>
      <c r="B310" s="21" t="str">
        <f t="shared" si="9"/>
        <v/>
      </c>
      <c r="C310" s="197"/>
      <c r="D310" s="168"/>
      <c r="E310" s="154" t="str">
        <f>IFERROR(VLOOKUP(D310,CADA_PROD!D:H,5,0),"")</f>
        <v/>
      </c>
      <c r="F310" s="169"/>
      <c r="G310" s="170"/>
      <c r="H310" s="14"/>
      <c r="I310" s="171"/>
      <c r="J310" s="14"/>
      <c r="K310" s="131"/>
      <c r="L310" s="131" t="str">
        <f>IF(D310="","",SUMIFS(MOVI_ENTR!I:I,MOVI_ENTR!D:D,D310,MOVI_ENTR!O:O,O310)-SUMIFS(MOVI_SAID!H:H,MOVI_SAID!D:D,D310,MOVI_SAID!L:L,MOVI_ENTR!O310))</f>
        <v/>
      </c>
      <c r="M310" s="173" t="str">
        <f t="shared" si="10"/>
        <v/>
      </c>
      <c r="N310" s="14"/>
      <c r="O310" s="14"/>
      <c r="P310" s="21"/>
      <c r="Q310" s="21"/>
      <c r="R310" s="21"/>
      <c r="S310" s="21"/>
      <c r="T310" s="21"/>
    </row>
    <row r="311" spans="1:20" s="16" customFormat="1" ht="30" customHeight="1">
      <c r="A311" s="21"/>
      <c r="B311" s="21" t="str">
        <f t="shared" si="9"/>
        <v/>
      </c>
      <c r="C311" s="197"/>
      <c r="D311" s="168"/>
      <c r="E311" s="154" t="str">
        <f>IFERROR(VLOOKUP(D311,CADA_PROD!D:H,5,0),"")</f>
        <v/>
      </c>
      <c r="F311" s="169"/>
      <c r="G311" s="170"/>
      <c r="H311" s="14"/>
      <c r="I311" s="171"/>
      <c r="J311" s="14"/>
      <c r="K311" s="131"/>
      <c r="L311" s="131" t="str">
        <f>IF(D311="","",SUMIFS(MOVI_ENTR!I:I,MOVI_ENTR!D:D,D311,MOVI_ENTR!O:O,O311)-SUMIFS(MOVI_SAID!H:H,MOVI_SAID!D:D,D311,MOVI_SAID!L:L,MOVI_ENTR!O311))</f>
        <v/>
      </c>
      <c r="M311" s="173" t="str">
        <f t="shared" si="10"/>
        <v/>
      </c>
      <c r="N311" s="14"/>
      <c r="O311" s="14"/>
      <c r="P311" s="21"/>
      <c r="Q311" s="21"/>
      <c r="R311" s="21"/>
      <c r="S311" s="21"/>
      <c r="T311" s="21"/>
    </row>
    <row r="312" spans="1:20" s="16" customFormat="1" ht="30" customHeight="1">
      <c r="A312" s="21"/>
      <c r="B312" s="21" t="str">
        <f t="shared" si="9"/>
        <v/>
      </c>
      <c r="C312" s="197"/>
      <c r="D312" s="168"/>
      <c r="E312" s="154" t="str">
        <f>IFERROR(VLOOKUP(D312,CADA_PROD!D:H,5,0),"")</f>
        <v/>
      </c>
      <c r="F312" s="169"/>
      <c r="G312" s="170"/>
      <c r="H312" s="14"/>
      <c r="I312" s="171"/>
      <c r="J312" s="14"/>
      <c r="K312" s="131"/>
      <c r="L312" s="131" t="str">
        <f>IF(D312="","",SUMIFS(MOVI_ENTR!I:I,MOVI_ENTR!D:D,D312,MOVI_ENTR!O:O,O312)-SUMIFS(MOVI_SAID!H:H,MOVI_SAID!D:D,D312,MOVI_SAID!L:L,MOVI_ENTR!O312))</f>
        <v/>
      </c>
      <c r="M312" s="173" t="str">
        <f t="shared" si="10"/>
        <v/>
      </c>
      <c r="N312" s="14"/>
      <c r="O312" s="14"/>
      <c r="P312" s="21"/>
      <c r="Q312" s="21"/>
      <c r="R312" s="21"/>
      <c r="S312" s="21"/>
      <c r="T312" s="21"/>
    </row>
    <row r="313" spans="1:20" s="16" customFormat="1" ht="30" customHeight="1">
      <c r="A313" s="21"/>
      <c r="B313" s="21" t="str">
        <f t="shared" si="9"/>
        <v/>
      </c>
      <c r="C313" s="197"/>
      <c r="D313" s="168"/>
      <c r="E313" s="154" t="str">
        <f>IFERROR(VLOOKUP(D313,CADA_PROD!D:H,5,0),"")</f>
        <v/>
      </c>
      <c r="F313" s="169"/>
      <c r="G313" s="170"/>
      <c r="H313" s="14"/>
      <c r="I313" s="171"/>
      <c r="J313" s="14"/>
      <c r="K313" s="131"/>
      <c r="L313" s="131" t="str">
        <f>IF(D313="","",SUMIFS(MOVI_ENTR!I:I,MOVI_ENTR!D:D,D313,MOVI_ENTR!O:O,O313)-SUMIFS(MOVI_SAID!H:H,MOVI_SAID!D:D,D313,MOVI_SAID!L:L,MOVI_ENTR!O313))</f>
        <v/>
      </c>
      <c r="M313" s="173" t="str">
        <f t="shared" si="10"/>
        <v/>
      </c>
      <c r="N313" s="14"/>
      <c r="O313" s="14"/>
      <c r="P313" s="21"/>
      <c r="Q313" s="21"/>
      <c r="R313" s="21"/>
      <c r="S313" s="21"/>
      <c r="T313" s="21"/>
    </row>
    <row r="314" spans="1:20" s="16" customFormat="1" ht="30" customHeight="1">
      <c r="A314" s="21"/>
      <c r="B314" s="21" t="str">
        <f t="shared" si="9"/>
        <v/>
      </c>
      <c r="C314" s="197"/>
      <c r="D314" s="168"/>
      <c r="E314" s="154" t="str">
        <f>IFERROR(VLOOKUP(D314,CADA_PROD!D:H,5,0),"")</f>
        <v/>
      </c>
      <c r="F314" s="169"/>
      <c r="G314" s="170"/>
      <c r="H314" s="14"/>
      <c r="I314" s="171"/>
      <c r="J314" s="14"/>
      <c r="K314" s="131"/>
      <c r="L314" s="131" t="str">
        <f>IF(D314="","",SUMIFS(MOVI_ENTR!I:I,MOVI_ENTR!D:D,D314,MOVI_ENTR!O:O,O314)-SUMIFS(MOVI_SAID!H:H,MOVI_SAID!D:D,D314,MOVI_SAID!L:L,MOVI_ENTR!O314))</f>
        <v/>
      </c>
      <c r="M314" s="173" t="str">
        <f t="shared" si="10"/>
        <v/>
      </c>
      <c r="N314" s="14"/>
      <c r="O314" s="14"/>
      <c r="P314" s="21"/>
      <c r="Q314" s="21"/>
      <c r="R314" s="21"/>
      <c r="S314" s="21"/>
      <c r="T314" s="21"/>
    </row>
    <row r="315" spans="1:20" s="16" customFormat="1" ht="30" customHeight="1">
      <c r="A315" s="21"/>
      <c r="B315" s="21" t="str">
        <f t="shared" si="9"/>
        <v/>
      </c>
      <c r="C315" s="197"/>
      <c r="D315" s="168"/>
      <c r="E315" s="154" t="str">
        <f>IFERROR(VLOOKUP(D315,CADA_PROD!D:H,5,0),"")</f>
        <v/>
      </c>
      <c r="F315" s="169"/>
      <c r="G315" s="170"/>
      <c r="H315" s="14"/>
      <c r="I315" s="171"/>
      <c r="J315" s="14"/>
      <c r="K315" s="131"/>
      <c r="L315" s="131" t="str">
        <f>IF(D315="","",SUMIFS(MOVI_ENTR!I:I,MOVI_ENTR!D:D,D315,MOVI_ENTR!O:O,O315)-SUMIFS(MOVI_SAID!H:H,MOVI_SAID!D:D,D315,MOVI_SAID!L:L,MOVI_ENTR!O315))</f>
        <v/>
      </c>
      <c r="M315" s="173" t="str">
        <f t="shared" si="10"/>
        <v/>
      </c>
      <c r="N315" s="14"/>
      <c r="O315" s="14"/>
      <c r="P315" s="21"/>
      <c r="Q315" s="21"/>
      <c r="R315" s="21"/>
      <c r="S315" s="21"/>
      <c r="T315" s="21"/>
    </row>
    <row r="316" spans="1:20" s="16" customFormat="1" ht="30" customHeight="1">
      <c r="A316" s="21"/>
      <c r="B316" s="21" t="str">
        <f t="shared" si="9"/>
        <v/>
      </c>
      <c r="C316" s="197"/>
      <c r="D316" s="168"/>
      <c r="E316" s="154" t="str">
        <f>IFERROR(VLOOKUP(D316,CADA_PROD!D:H,5,0),"")</f>
        <v/>
      </c>
      <c r="F316" s="169"/>
      <c r="G316" s="170"/>
      <c r="H316" s="14"/>
      <c r="I316" s="171"/>
      <c r="J316" s="14"/>
      <c r="K316" s="131"/>
      <c r="L316" s="131" t="str">
        <f>IF(D316="","",SUMIFS(MOVI_ENTR!I:I,MOVI_ENTR!D:D,D316,MOVI_ENTR!O:O,O316)-SUMIFS(MOVI_SAID!H:H,MOVI_SAID!D:D,D316,MOVI_SAID!L:L,MOVI_ENTR!O316))</f>
        <v/>
      </c>
      <c r="M316" s="173" t="str">
        <f t="shared" si="10"/>
        <v/>
      </c>
      <c r="N316" s="14"/>
      <c r="O316" s="14"/>
      <c r="P316" s="21"/>
      <c r="Q316" s="21"/>
      <c r="R316" s="21"/>
      <c r="S316" s="21"/>
      <c r="T316" s="21"/>
    </row>
    <row r="317" spans="1:20" s="16" customFormat="1" ht="30" customHeight="1">
      <c r="A317" s="21"/>
      <c r="B317" s="21" t="str">
        <f t="shared" si="9"/>
        <v/>
      </c>
      <c r="C317" s="197"/>
      <c r="D317" s="168"/>
      <c r="E317" s="154" t="str">
        <f>IFERROR(VLOOKUP(D317,CADA_PROD!D:H,5,0),"")</f>
        <v/>
      </c>
      <c r="F317" s="169"/>
      <c r="G317" s="170"/>
      <c r="H317" s="14"/>
      <c r="I317" s="171"/>
      <c r="J317" s="14"/>
      <c r="K317" s="131"/>
      <c r="L317" s="131" t="str">
        <f>IF(D317="","",SUMIFS(MOVI_ENTR!I:I,MOVI_ENTR!D:D,D317,MOVI_ENTR!O:O,O317)-SUMIFS(MOVI_SAID!H:H,MOVI_SAID!D:D,D317,MOVI_SAID!L:L,MOVI_ENTR!O317))</f>
        <v/>
      </c>
      <c r="M317" s="173" t="str">
        <f t="shared" si="10"/>
        <v/>
      </c>
      <c r="N317" s="14"/>
      <c r="O317" s="14"/>
      <c r="P317" s="21"/>
      <c r="Q317" s="21"/>
      <c r="R317" s="21"/>
      <c r="S317" s="21"/>
      <c r="T317" s="21"/>
    </row>
    <row r="318" spans="1:20" s="16" customFormat="1" ht="30" customHeight="1">
      <c r="A318" s="21"/>
      <c r="B318" s="21" t="str">
        <f t="shared" si="9"/>
        <v/>
      </c>
      <c r="C318" s="197"/>
      <c r="D318" s="168"/>
      <c r="E318" s="154" t="str">
        <f>IFERROR(VLOOKUP(D318,CADA_PROD!D:H,5,0),"")</f>
        <v/>
      </c>
      <c r="F318" s="169"/>
      <c r="G318" s="170"/>
      <c r="H318" s="14"/>
      <c r="I318" s="171"/>
      <c r="J318" s="14"/>
      <c r="K318" s="131"/>
      <c r="L318" s="131" t="str">
        <f>IF(D318="","",SUMIFS(MOVI_ENTR!I:I,MOVI_ENTR!D:D,D318,MOVI_ENTR!O:O,O318)-SUMIFS(MOVI_SAID!H:H,MOVI_SAID!D:D,D318,MOVI_SAID!L:L,MOVI_ENTR!O318))</f>
        <v/>
      </c>
      <c r="M318" s="173" t="str">
        <f t="shared" si="10"/>
        <v/>
      </c>
      <c r="N318" s="14"/>
      <c r="O318" s="14"/>
      <c r="P318" s="21"/>
      <c r="Q318" s="21"/>
      <c r="R318" s="21"/>
      <c r="S318" s="21"/>
      <c r="T318" s="21"/>
    </row>
    <row r="319" spans="1:20" s="16" customFormat="1" ht="30" customHeight="1">
      <c r="A319" s="21"/>
      <c r="B319" s="21" t="str">
        <f t="shared" si="9"/>
        <v/>
      </c>
      <c r="C319" s="197"/>
      <c r="D319" s="168"/>
      <c r="E319" s="154" t="str">
        <f>IFERROR(VLOOKUP(D319,CADA_PROD!D:H,5,0),"")</f>
        <v/>
      </c>
      <c r="F319" s="169"/>
      <c r="G319" s="170"/>
      <c r="H319" s="14"/>
      <c r="I319" s="171"/>
      <c r="J319" s="14"/>
      <c r="K319" s="131"/>
      <c r="L319" s="131" t="str">
        <f>IF(D319="","",SUMIFS(MOVI_ENTR!I:I,MOVI_ENTR!D:D,D319,MOVI_ENTR!O:O,O319)-SUMIFS(MOVI_SAID!H:H,MOVI_SAID!D:D,D319,MOVI_SAID!L:L,MOVI_ENTR!O319))</f>
        <v/>
      </c>
      <c r="M319" s="173" t="str">
        <f t="shared" si="10"/>
        <v/>
      </c>
      <c r="N319" s="14"/>
      <c r="O319" s="14"/>
      <c r="P319" s="21"/>
      <c r="Q319" s="21"/>
      <c r="R319" s="21"/>
      <c r="S319" s="21"/>
      <c r="T319" s="21"/>
    </row>
    <row r="320" spans="1:20" s="16" customFormat="1" ht="30" customHeight="1">
      <c r="A320" s="21"/>
      <c r="B320" s="21" t="str">
        <f t="shared" si="9"/>
        <v/>
      </c>
      <c r="C320" s="197"/>
      <c r="D320" s="168"/>
      <c r="E320" s="154" t="str">
        <f>IFERROR(VLOOKUP(D320,CADA_PROD!D:H,5,0),"")</f>
        <v/>
      </c>
      <c r="F320" s="169"/>
      <c r="G320" s="170"/>
      <c r="H320" s="14"/>
      <c r="I320" s="171"/>
      <c r="J320" s="14"/>
      <c r="K320" s="131"/>
      <c r="L320" s="131" t="str">
        <f>IF(D320="","",SUMIFS(MOVI_ENTR!I:I,MOVI_ENTR!D:D,D320,MOVI_ENTR!O:O,O320)-SUMIFS(MOVI_SAID!H:H,MOVI_SAID!D:D,D320,MOVI_SAID!L:L,MOVI_ENTR!O320))</f>
        <v/>
      </c>
      <c r="M320" s="173" t="str">
        <f t="shared" si="10"/>
        <v/>
      </c>
      <c r="N320" s="14"/>
      <c r="O320" s="14"/>
      <c r="P320" s="21"/>
      <c r="Q320" s="21"/>
      <c r="R320" s="21"/>
      <c r="S320" s="21"/>
      <c r="T320" s="21"/>
    </row>
    <row r="321" spans="1:20" s="16" customFormat="1" ht="30" customHeight="1">
      <c r="A321" s="21"/>
      <c r="B321" s="21" t="str">
        <f t="shared" si="9"/>
        <v/>
      </c>
      <c r="C321" s="197"/>
      <c r="D321" s="168"/>
      <c r="E321" s="154" t="str">
        <f>IFERROR(VLOOKUP(D321,CADA_PROD!D:H,5,0),"")</f>
        <v/>
      </c>
      <c r="F321" s="169"/>
      <c r="G321" s="170"/>
      <c r="H321" s="14"/>
      <c r="I321" s="171"/>
      <c r="J321" s="14"/>
      <c r="K321" s="131"/>
      <c r="L321" s="131" t="str">
        <f>IF(D321="","",SUMIFS(MOVI_ENTR!I:I,MOVI_ENTR!D:D,D321,MOVI_ENTR!O:O,O321)-SUMIFS(MOVI_SAID!H:H,MOVI_SAID!D:D,D321,MOVI_SAID!L:L,MOVI_ENTR!O321))</f>
        <v/>
      </c>
      <c r="M321" s="173" t="str">
        <f t="shared" si="10"/>
        <v/>
      </c>
      <c r="N321" s="14"/>
      <c r="O321" s="14"/>
      <c r="P321" s="21"/>
      <c r="Q321" s="21"/>
      <c r="R321" s="21"/>
      <c r="S321" s="21"/>
      <c r="T321" s="21"/>
    </row>
    <row r="322" spans="1:20" s="16" customFormat="1" ht="30" customHeight="1">
      <c r="A322" s="21"/>
      <c r="B322" s="21" t="str">
        <f t="shared" si="9"/>
        <v/>
      </c>
      <c r="C322" s="197"/>
      <c r="D322" s="168"/>
      <c r="E322" s="154" t="str">
        <f>IFERROR(VLOOKUP(D322,CADA_PROD!D:H,5,0),"")</f>
        <v/>
      </c>
      <c r="F322" s="169"/>
      <c r="G322" s="170"/>
      <c r="H322" s="14"/>
      <c r="I322" s="171"/>
      <c r="J322" s="14"/>
      <c r="K322" s="131"/>
      <c r="L322" s="131" t="str">
        <f>IF(D322="","",SUMIFS(MOVI_ENTR!I:I,MOVI_ENTR!D:D,D322,MOVI_ENTR!O:O,O322)-SUMIFS(MOVI_SAID!H:H,MOVI_SAID!D:D,D322,MOVI_SAID!L:L,MOVI_ENTR!O322))</f>
        <v/>
      </c>
      <c r="M322" s="173" t="str">
        <f t="shared" si="10"/>
        <v/>
      </c>
      <c r="N322" s="14"/>
      <c r="O322" s="14"/>
      <c r="P322" s="21"/>
      <c r="Q322" s="21"/>
      <c r="R322" s="21"/>
      <c r="S322" s="21"/>
      <c r="T322" s="21"/>
    </row>
    <row r="323" spans="1:20" s="16" customFormat="1" ht="30" customHeight="1">
      <c r="A323" s="21"/>
      <c r="B323" s="21" t="str">
        <f t="shared" si="9"/>
        <v/>
      </c>
      <c r="C323" s="197"/>
      <c r="D323" s="168"/>
      <c r="E323" s="154" t="str">
        <f>IFERROR(VLOOKUP(D323,CADA_PROD!D:H,5,0),"")</f>
        <v/>
      </c>
      <c r="F323" s="169"/>
      <c r="G323" s="170"/>
      <c r="H323" s="14"/>
      <c r="I323" s="171"/>
      <c r="J323" s="14"/>
      <c r="K323" s="131"/>
      <c r="L323" s="131" t="str">
        <f>IF(D323="","",SUMIFS(MOVI_ENTR!I:I,MOVI_ENTR!D:D,D323,MOVI_ENTR!O:O,O323)-SUMIFS(MOVI_SAID!H:H,MOVI_SAID!D:D,D323,MOVI_SAID!L:L,MOVI_ENTR!O323))</f>
        <v/>
      </c>
      <c r="M323" s="173" t="str">
        <f t="shared" si="10"/>
        <v/>
      </c>
      <c r="N323" s="14"/>
      <c r="O323" s="14"/>
      <c r="P323" s="21"/>
      <c r="Q323" s="21"/>
      <c r="R323" s="21"/>
      <c r="S323" s="21"/>
      <c r="T323" s="21"/>
    </row>
    <row r="324" spans="1:20" s="16" customFormat="1" ht="30" customHeight="1">
      <c r="A324" s="21"/>
      <c r="B324" s="21" t="str">
        <f t="shared" si="9"/>
        <v/>
      </c>
      <c r="C324" s="197"/>
      <c r="D324" s="168"/>
      <c r="E324" s="154" t="str">
        <f>IFERROR(VLOOKUP(D324,CADA_PROD!D:H,5,0),"")</f>
        <v/>
      </c>
      <c r="F324" s="169"/>
      <c r="G324" s="170"/>
      <c r="H324" s="14"/>
      <c r="I324" s="171"/>
      <c r="J324" s="14"/>
      <c r="K324" s="131"/>
      <c r="L324" s="131" t="str">
        <f>IF(D324="","",SUMIFS(MOVI_ENTR!I:I,MOVI_ENTR!D:D,D324,MOVI_ENTR!O:O,O324)-SUMIFS(MOVI_SAID!H:H,MOVI_SAID!D:D,D324,MOVI_SAID!L:L,MOVI_ENTR!O324))</f>
        <v/>
      </c>
      <c r="M324" s="173" t="str">
        <f t="shared" si="10"/>
        <v/>
      </c>
      <c r="N324" s="14"/>
      <c r="O324" s="14"/>
      <c r="P324" s="21"/>
      <c r="Q324" s="21"/>
      <c r="R324" s="21"/>
      <c r="S324" s="21"/>
      <c r="T324" s="21"/>
    </row>
    <row r="325" spans="1:20" s="16" customFormat="1" ht="30" customHeight="1">
      <c r="A325" s="21"/>
      <c r="B325" s="21" t="str">
        <f t="shared" si="9"/>
        <v/>
      </c>
      <c r="C325" s="197"/>
      <c r="D325" s="168"/>
      <c r="E325" s="154" t="str">
        <f>IFERROR(VLOOKUP(D325,CADA_PROD!D:H,5,0),"")</f>
        <v/>
      </c>
      <c r="F325" s="169"/>
      <c r="G325" s="170"/>
      <c r="H325" s="14"/>
      <c r="I325" s="171"/>
      <c r="J325" s="14"/>
      <c r="K325" s="131"/>
      <c r="L325" s="131" t="str">
        <f>IF(D325="","",SUMIFS(MOVI_ENTR!I:I,MOVI_ENTR!D:D,D325,MOVI_ENTR!O:O,O325)-SUMIFS(MOVI_SAID!H:H,MOVI_SAID!D:D,D325,MOVI_SAID!L:L,MOVI_ENTR!O325))</f>
        <v/>
      </c>
      <c r="M325" s="173" t="str">
        <f t="shared" si="10"/>
        <v/>
      </c>
      <c r="N325" s="14"/>
      <c r="O325" s="14"/>
      <c r="P325" s="21"/>
      <c r="Q325" s="21"/>
      <c r="R325" s="21"/>
      <c r="S325" s="21"/>
      <c r="T325" s="21"/>
    </row>
    <row r="326" spans="1:20" s="16" customFormat="1" ht="30" customHeight="1">
      <c r="A326" s="21"/>
      <c r="B326" s="21" t="str">
        <f t="shared" si="9"/>
        <v/>
      </c>
      <c r="C326" s="197"/>
      <c r="D326" s="168"/>
      <c r="E326" s="154" t="str">
        <f>IFERROR(VLOOKUP(D326,CADA_PROD!D:H,5,0),"")</f>
        <v/>
      </c>
      <c r="F326" s="169"/>
      <c r="G326" s="170"/>
      <c r="H326" s="14"/>
      <c r="I326" s="171"/>
      <c r="J326" s="14"/>
      <c r="K326" s="131"/>
      <c r="L326" s="131" t="str">
        <f>IF(D326="","",SUMIFS(MOVI_ENTR!I:I,MOVI_ENTR!D:D,D326,MOVI_ENTR!O:O,O326)-SUMIFS(MOVI_SAID!H:H,MOVI_SAID!D:D,D326,MOVI_SAID!L:L,MOVI_ENTR!O326))</f>
        <v/>
      </c>
      <c r="M326" s="173" t="str">
        <f t="shared" si="10"/>
        <v/>
      </c>
      <c r="N326" s="14"/>
      <c r="O326" s="14"/>
      <c r="P326" s="21"/>
      <c r="Q326" s="21"/>
      <c r="R326" s="21"/>
      <c r="S326" s="21"/>
      <c r="T326" s="21"/>
    </row>
    <row r="327" spans="1:20" s="16" customFormat="1" ht="30" customHeight="1">
      <c r="A327" s="21"/>
      <c r="B327" s="21" t="str">
        <f t="shared" ref="B327:B390" si="11">IF(D327="","",MONTH(C327))</f>
        <v/>
      </c>
      <c r="C327" s="197"/>
      <c r="D327" s="168"/>
      <c r="E327" s="154" t="str">
        <f>IFERROR(VLOOKUP(D327,CADA_PROD!D:H,5,0),"")</f>
        <v/>
      </c>
      <c r="F327" s="169"/>
      <c r="G327" s="170"/>
      <c r="H327" s="14"/>
      <c r="I327" s="171"/>
      <c r="J327" s="14"/>
      <c r="K327" s="131"/>
      <c r="L327" s="131" t="str">
        <f>IF(D327="","",SUMIFS(MOVI_ENTR!I:I,MOVI_ENTR!D:D,D327,MOVI_ENTR!O:O,O327)-SUMIFS(MOVI_SAID!H:H,MOVI_SAID!D:D,D327,MOVI_SAID!L:L,MOVI_ENTR!O327))</f>
        <v/>
      </c>
      <c r="M327" s="173" t="str">
        <f t="shared" si="10"/>
        <v/>
      </c>
      <c r="N327" s="14"/>
      <c r="O327" s="14"/>
      <c r="P327" s="21"/>
      <c r="Q327" s="21"/>
      <c r="R327" s="21"/>
      <c r="S327" s="21"/>
      <c r="T327" s="21"/>
    </row>
    <row r="328" spans="1:20" s="16" customFormat="1" ht="30" customHeight="1">
      <c r="A328" s="21"/>
      <c r="B328" s="21" t="str">
        <f t="shared" si="11"/>
        <v/>
      </c>
      <c r="C328" s="197"/>
      <c r="D328" s="168"/>
      <c r="E328" s="154" t="str">
        <f>IFERROR(VLOOKUP(D328,CADA_PROD!D:H,5,0),"")</f>
        <v/>
      </c>
      <c r="F328" s="169"/>
      <c r="G328" s="170"/>
      <c r="H328" s="14"/>
      <c r="I328" s="171"/>
      <c r="J328" s="14"/>
      <c r="K328" s="131"/>
      <c r="L328" s="131" t="str">
        <f>IF(D328="","",SUMIFS(MOVI_ENTR!I:I,MOVI_ENTR!D:D,D328,MOVI_ENTR!O:O,O328)-SUMIFS(MOVI_SAID!H:H,MOVI_SAID!D:D,D328,MOVI_SAID!L:L,MOVI_ENTR!O328))</f>
        <v/>
      </c>
      <c r="M328" s="173" t="str">
        <f t="shared" si="10"/>
        <v/>
      </c>
      <c r="N328" s="14"/>
      <c r="O328" s="14"/>
      <c r="P328" s="21"/>
      <c r="Q328" s="21"/>
      <c r="R328" s="21"/>
      <c r="S328" s="21"/>
      <c r="T328" s="21"/>
    </row>
    <row r="329" spans="1:20" s="16" customFormat="1" ht="30" customHeight="1">
      <c r="A329" s="21"/>
      <c r="B329" s="21" t="str">
        <f t="shared" si="11"/>
        <v/>
      </c>
      <c r="C329" s="197"/>
      <c r="D329" s="168"/>
      <c r="E329" s="154" t="str">
        <f>IFERROR(VLOOKUP(D329,CADA_PROD!D:H,5,0),"")</f>
        <v/>
      </c>
      <c r="F329" s="169"/>
      <c r="G329" s="170"/>
      <c r="H329" s="14"/>
      <c r="I329" s="171"/>
      <c r="J329" s="14"/>
      <c r="K329" s="131"/>
      <c r="L329" s="131" t="str">
        <f>IF(D329="","",SUMIFS(MOVI_ENTR!I:I,MOVI_ENTR!D:D,D329,MOVI_ENTR!O:O,O329)-SUMIFS(MOVI_SAID!H:H,MOVI_SAID!D:D,D329,MOVI_SAID!L:L,MOVI_ENTR!O329))</f>
        <v/>
      </c>
      <c r="M329" s="173" t="str">
        <f t="shared" si="10"/>
        <v/>
      </c>
      <c r="N329" s="14"/>
      <c r="O329" s="14"/>
      <c r="P329" s="21"/>
      <c r="Q329" s="21"/>
      <c r="R329" s="21"/>
      <c r="S329" s="21"/>
      <c r="T329" s="21"/>
    </row>
    <row r="330" spans="1:20" s="16" customFormat="1" ht="30" customHeight="1">
      <c r="A330" s="21"/>
      <c r="B330" s="21" t="str">
        <f t="shared" si="11"/>
        <v/>
      </c>
      <c r="C330" s="197"/>
      <c r="D330" s="168"/>
      <c r="E330" s="154" t="str">
        <f>IFERROR(VLOOKUP(D330,CADA_PROD!D:H,5,0),"")</f>
        <v/>
      </c>
      <c r="F330" s="169"/>
      <c r="G330" s="170"/>
      <c r="H330" s="14"/>
      <c r="I330" s="171"/>
      <c r="J330" s="14"/>
      <c r="K330" s="131"/>
      <c r="L330" s="131" t="str">
        <f>IF(D330="","",SUMIFS(MOVI_ENTR!I:I,MOVI_ENTR!D:D,D330,MOVI_ENTR!O:O,O330)-SUMIFS(MOVI_SAID!H:H,MOVI_SAID!D:D,D330,MOVI_SAID!L:L,MOVI_ENTR!O330))</f>
        <v/>
      </c>
      <c r="M330" s="173" t="str">
        <f t="shared" si="10"/>
        <v/>
      </c>
      <c r="N330" s="14"/>
      <c r="O330" s="14"/>
      <c r="P330" s="21"/>
      <c r="Q330" s="21"/>
      <c r="R330" s="21"/>
      <c r="S330" s="21"/>
      <c r="T330" s="21"/>
    </row>
    <row r="331" spans="1:20" s="16" customFormat="1" ht="30" customHeight="1">
      <c r="A331" s="21"/>
      <c r="B331" s="21" t="str">
        <f t="shared" si="11"/>
        <v/>
      </c>
      <c r="C331" s="197"/>
      <c r="D331" s="168"/>
      <c r="E331" s="154" t="str">
        <f>IFERROR(VLOOKUP(D331,CADA_PROD!D:H,5,0),"")</f>
        <v/>
      </c>
      <c r="F331" s="169"/>
      <c r="G331" s="170"/>
      <c r="H331" s="14"/>
      <c r="I331" s="171"/>
      <c r="J331" s="14"/>
      <c r="K331" s="131"/>
      <c r="L331" s="131" t="str">
        <f>IF(D331="","",SUMIFS(MOVI_ENTR!I:I,MOVI_ENTR!D:D,D331,MOVI_ENTR!O:O,O331)-SUMIFS(MOVI_SAID!H:H,MOVI_SAID!D:D,D331,MOVI_SAID!L:L,MOVI_ENTR!O331))</f>
        <v/>
      </c>
      <c r="M331" s="173" t="str">
        <f t="shared" si="10"/>
        <v/>
      </c>
      <c r="N331" s="14"/>
      <c r="O331" s="14"/>
      <c r="P331" s="21"/>
      <c r="Q331" s="21"/>
      <c r="R331" s="21"/>
      <c r="S331" s="21"/>
      <c r="T331" s="21"/>
    </row>
    <row r="332" spans="1:20" s="16" customFormat="1" ht="30" customHeight="1">
      <c r="A332" s="21"/>
      <c r="B332" s="21" t="str">
        <f t="shared" si="11"/>
        <v/>
      </c>
      <c r="C332" s="197"/>
      <c r="D332" s="168"/>
      <c r="E332" s="154" t="str">
        <f>IFERROR(VLOOKUP(D332,CADA_PROD!D:H,5,0),"")</f>
        <v/>
      </c>
      <c r="F332" s="169"/>
      <c r="G332" s="170"/>
      <c r="H332" s="14"/>
      <c r="I332" s="171"/>
      <c r="J332" s="14"/>
      <c r="K332" s="131"/>
      <c r="L332" s="131" t="str">
        <f>IF(D332="","",SUMIFS(MOVI_ENTR!I:I,MOVI_ENTR!D:D,D332,MOVI_ENTR!O:O,O332)-SUMIFS(MOVI_SAID!H:H,MOVI_SAID!D:D,D332,MOVI_SAID!L:L,MOVI_ENTR!O332))</f>
        <v/>
      </c>
      <c r="M332" s="173" t="str">
        <f t="shared" si="10"/>
        <v/>
      </c>
      <c r="N332" s="14"/>
      <c r="O332" s="14"/>
      <c r="P332" s="21"/>
      <c r="Q332" s="21"/>
      <c r="R332" s="21"/>
      <c r="S332" s="21"/>
      <c r="T332" s="21"/>
    </row>
    <row r="333" spans="1:20" s="16" customFormat="1" ht="30" customHeight="1">
      <c r="A333" s="21"/>
      <c r="B333" s="21" t="str">
        <f t="shared" si="11"/>
        <v/>
      </c>
      <c r="C333" s="197"/>
      <c r="D333" s="168"/>
      <c r="E333" s="154" t="str">
        <f>IFERROR(VLOOKUP(D333,CADA_PROD!D:H,5,0),"")</f>
        <v/>
      </c>
      <c r="F333" s="169"/>
      <c r="G333" s="170"/>
      <c r="H333" s="14"/>
      <c r="I333" s="171"/>
      <c r="J333" s="14"/>
      <c r="K333" s="131"/>
      <c r="L333" s="131" t="str">
        <f>IF(D333="","",SUMIFS(MOVI_ENTR!I:I,MOVI_ENTR!D:D,D333,MOVI_ENTR!O:O,O333)-SUMIFS(MOVI_SAID!H:H,MOVI_SAID!D:D,D333,MOVI_SAID!L:L,MOVI_ENTR!O333))</f>
        <v/>
      </c>
      <c r="M333" s="173" t="str">
        <f t="shared" si="10"/>
        <v/>
      </c>
      <c r="N333" s="14"/>
      <c r="O333" s="14"/>
      <c r="P333" s="21"/>
      <c r="Q333" s="21"/>
      <c r="R333" s="21"/>
      <c r="S333" s="21"/>
      <c r="T333" s="21"/>
    </row>
    <row r="334" spans="1:20" s="16" customFormat="1" ht="30" customHeight="1">
      <c r="A334" s="21"/>
      <c r="B334" s="21" t="str">
        <f t="shared" si="11"/>
        <v/>
      </c>
      <c r="C334" s="197"/>
      <c r="D334" s="168"/>
      <c r="E334" s="154" t="str">
        <f>IFERROR(VLOOKUP(D334,CADA_PROD!D:H,5,0),"")</f>
        <v/>
      </c>
      <c r="F334" s="169"/>
      <c r="G334" s="170"/>
      <c r="H334" s="14"/>
      <c r="I334" s="171"/>
      <c r="J334" s="14"/>
      <c r="K334" s="131"/>
      <c r="L334" s="131" t="str">
        <f>IF(D334="","",SUMIFS(MOVI_ENTR!I:I,MOVI_ENTR!D:D,D334,MOVI_ENTR!O:O,O334)-SUMIFS(MOVI_SAID!H:H,MOVI_SAID!D:D,D334,MOVI_SAID!L:L,MOVI_ENTR!O334))</f>
        <v/>
      </c>
      <c r="M334" s="173" t="str">
        <f t="shared" si="10"/>
        <v/>
      </c>
      <c r="N334" s="14"/>
      <c r="O334" s="14"/>
      <c r="P334" s="21"/>
      <c r="Q334" s="21"/>
      <c r="R334" s="21"/>
      <c r="S334" s="21"/>
      <c r="T334" s="21"/>
    </row>
    <row r="335" spans="1:20" s="16" customFormat="1" ht="30" customHeight="1">
      <c r="A335" s="21"/>
      <c r="B335" s="21" t="str">
        <f t="shared" si="11"/>
        <v/>
      </c>
      <c r="C335" s="197"/>
      <c r="D335" s="168"/>
      <c r="E335" s="154" t="str">
        <f>IFERROR(VLOOKUP(D335,CADA_PROD!D:H,5,0),"")</f>
        <v/>
      </c>
      <c r="F335" s="169"/>
      <c r="G335" s="170"/>
      <c r="H335" s="14"/>
      <c r="I335" s="171"/>
      <c r="J335" s="14"/>
      <c r="K335" s="131"/>
      <c r="L335" s="131" t="str">
        <f>IF(D335="","",SUMIFS(MOVI_ENTR!I:I,MOVI_ENTR!D:D,D335,MOVI_ENTR!O:O,O335)-SUMIFS(MOVI_SAID!H:H,MOVI_SAID!D:D,D335,MOVI_SAID!L:L,MOVI_ENTR!O335))</f>
        <v/>
      </c>
      <c r="M335" s="173" t="str">
        <f t="shared" si="10"/>
        <v/>
      </c>
      <c r="N335" s="14"/>
      <c r="O335" s="14"/>
      <c r="P335" s="21"/>
      <c r="Q335" s="21"/>
      <c r="R335" s="21"/>
      <c r="S335" s="21"/>
      <c r="T335" s="21"/>
    </row>
    <row r="336" spans="1:20" s="16" customFormat="1" ht="30" customHeight="1">
      <c r="A336" s="21"/>
      <c r="B336" s="21" t="str">
        <f t="shared" si="11"/>
        <v/>
      </c>
      <c r="C336" s="197"/>
      <c r="D336" s="168"/>
      <c r="E336" s="154" t="str">
        <f>IFERROR(VLOOKUP(D336,CADA_PROD!D:H,5,0),"")</f>
        <v/>
      </c>
      <c r="F336" s="169"/>
      <c r="G336" s="170"/>
      <c r="H336" s="14"/>
      <c r="I336" s="171"/>
      <c r="J336" s="14"/>
      <c r="K336" s="131"/>
      <c r="L336" s="131" t="str">
        <f>IF(D336="","",SUMIFS(MOVI_ENTR!I:I,MOVI_ENTR!D:D,D336,MOVI_ENTR!O:O,O336)-SUMIFS(MOVI_SAID!H:H,MOVI_SAID!D:D,D336,MOVI_SAID!L:L,MOVI_ENTR!O336))</f>
        <v/>
      </c>
      <c r="M336" s="173" t="str">
        <f t="shared" si="10"/>
        <v/>
      </c>
      <c r="N336" s="14"/>
      <c r="O336" s="14"/>
      <c r="P336" s="21"/>
      <c r="Q336" s="21"/>
      <c r="R336" s="21"/>
      <c r="S336" s="21"/>
      <c r="T336" s="21"/>
    </row>
    <row r="337" spans="1:20" s="16" customFormat="1" ht="30" customHeight="1">
      <c r="A337" s="21"/>
      <c r="B337" s="21" t="str">
        <f t="shared" si="11"/>
        <v/>
      </c>
      <c r="C337" s="197"/>
      <c r="D337" s="168"/>
      <c r="E337" s="154" t="str">
        <f>IFERROR(VLOOKUP(D337,CADA_PROD!D:H,5,0),"")</f>
        <v/>
      </c>
      <c r="F337" s="169"/>
      <c r="G337" s="170"/>
      <c r="H337" s="14"/>
      <c r="I337" s="171"/>
      <c r="J337" s="14"/>
      <c r="K337" s="131"/>
      <c r="L337" s="131" t="str">
        <f>IF(D337="","",SUMIFS(MOVI_ENTR!I:I,MOVI_ENTR!D:D,D337,MOVI_ENTR!O:O,O337)-SUMIFS(MOVI_SAID!H:H,MOVI_SAID!D:D,D337,MOVI_SAID!L:L,MOVI_ENTR!O337))</f>
        <v/>
      </c>
      <c r="M337" s="173" t="str">
        <f t="shared" si="10"/>
        <v/>
      </c>
      <c r="N337" s="14"/>
      <c r="O337" s="14"/>
      <c r="P337" s="21"/>
      <c r="Q337" s="21"/>
      <c r="R337" s="21"/>
      <c r="S337" s="21"/>
      <c r="T337" s="21"/>
    </row>
    <row r="338" spans="1:20" s="16" customFormat="1" ht="30" customHeight="1">
      <c r="A338" s="21"/>
      <c r="B338" s="21" t="str">
        <f t="shared" si="11"/>
        <v/>
      </c>
      <c r="C338" s="197"/>
      <c r="D338" s="168"/>
      <c r="E338" s="154" t="str">
        <f>IFERROR(VLOOKUP(D338,CADA_PROD!D:H,5,0),"")</f>
        <v/>
      </c>
      <c r="F338" s="169"/>
      <c r="G338" s="170"/>
      <c r="H338" s="14"/>
      <c r="I338" s="171"/>
      <c r="J338" s="14"/>
      <c r="K338" s="131"/>
      <c r="L338" s="131" t="str">
        <f>IF(D338="","",SUMIFS(MOVI_ENTR!I:I,MOVI_ENTR!D:D,D338,MOVI_ENTR!O:O,O338)-SUMIFS(MOVI_SAID!H:H,MOVI_SAID!D:D,D338,MOVI_SAID!L:L,MOVI_ENTR!O338))</f>
        <v/>
      </c>
      <c r="M338" s="173" t="str">
        <f t="shared" si="10"/>
        <v/>
      </c>
      <c r="N338" s="14"/>
      <c r="O338" s="14"/>
      <c r="P338" s="21"/>
      <c r="Q338" s="21"/>
      <c r="R338" s="21"/>
      <c r="S338" s="21"/>
      <c r="T338" s="21"/>
    </row>
    <row r="339" spans="1:20" s="16" customFormat="1" ht="30" customHeight="1">
      <c r="A339" s="21"/>
      <c r="B339" s="21" t="str">
        <f t="shared" si="11"/>
        <v/>
      </c>
      <c r="C339" s="197"/>
      <c r="D339" s="168"/>
      <c r="E339" s="154" t="str">
        <f>IFERROR(VLOOKUP(D339,CADA_PROD!D:H,5,0),"")</f>
        <v/>
      </c>
      <c r="F339" s="169"/>
      <c r="G339" s="170"/>
      <c r="H339" s="14"/>
      <c r="I339" s="171"/>
      <c r="J339" s="14"/>
      <c r="K339" s="131"/>
      <c r="L339" s="131" t="str">
        <f>IF(D339="","",SUMIFS(MOVI_ENTR!I:I,MOVI_ENTR!D:D,D339,MOVI_ENTR!O:O,O339)-SUMIFS(MOVI_SAID!H:H,MOVI_SAID!D:D,D339,MOVI_SAID!L:L,MOVI_ENTR!O339))</f>
        <v/>
      </c>
      <c r="M339" s="173" t="str">
        <f t="shared" si="10"/>
        <v/>
      </c>
      <c r="N339" s="14"/>
      <c r="O339" s="14"/>
      <c r="P339" s="21"/>
      <c r="Q339" s="21"/>
      <c r="R339" s="21"/>
      <c r="S339" s="21"/>
      <c r="T339" s="21"/>
    </row>
    <row r="340" spans="1:20" s="16" customFormat="1" ht="30" customHeight="1">
      <c r="A340" s="21"/>
      <c r="B340" s="21" t="str">
        <f t="shared" si="11"/>
        <v/>
      </c>
      <c r="C340" s="197"/>
      <c r="D340" s="168"/>
      <c r="E340" s="154" t="str">
        <f>IFERROR(VLOOKUP(D340,CADA_PROD!D:H,5,0),"")</f>
        <v/>
      </c>
      <c r="F340" s="169"/>
      <c r="G340" s="170"/>
      <c r="H340" s="14"/>
      <c r="I340" s="171"/>
      <c r="J340" s="14"/>
      <c r="K340" s="131"/>
      <c r="L340" s="131" t="str">
        <f>IF(D340="","",SUMIFS(MOVI_ENTR!I:I,MOVI_ENTR!D:D,D340,MOVI_ENTR!O:O,O340)-SUMIFS(MOVI_SAID!H:H,MOVI_SAID!D:D,D340,MOVI_SAID!L:L,MOVI_ENTR!O340))</f>
        <v/>
      </c>
      <c r="M340" s="173" t="str">
        <f t="shared" si="10"/>
        <v/>
      </c>
      <c r="N340" s="14"/>
      <c r="O340" s="14"/>
      <c r="P340" s="21"/>
      <c r="Q340" s="21"/>
      <c r="R340" s="21"/>
      <c r="S340" s="21"/>
      <c r="T340" s="21"/>
    </row>
    <row r="341" spans="1:20" s="16" customFormat="1" ht="30" customHeight="1">
      <c r="A341" s="21"/>
      <c r="B341" s="21" t="str">
        <f t="shared" si="11"/>
        <v/>
      </c>
      <c r="C341" s="197"/>
      <c r="D341" s="168"/>
      <c r="E341" s="154" t="str">
        <f>IFERROR(VLOOKUP(D341,CADA_PROD!D:H,5,0),"")</f>
        <v/>
      </c>
      <c r="F341" s="169"/>
      <c r="G341" s="170"/>
      <c r="H341" s="14"/>
      <c r="I341" s="171"/>
      <c r="J341" s="14"/>
      <c r="K341" s="131"/>
      <c r="L341" s="131" t="str">
        <f>IF(D341="","",SUMIFS(MOVI_ENTR!I:I,MOVI_ENTR!D:D,D341,MOVI_ENTR!O:O,O341)-SUMIFS(MOVI_SAID!H:H,MOVI_SAID!D:D,D341,MOVI_SAID!L:L,MOVI_ENTR!O341))</f>
        <v/>
      </c>
      <c r="M341" s="173" t="str">
        <f t="shared" si="10"/>
        <v/>
      </c>
      <c r="N341" s="14"/>
      <c r="O341" s="14"/>
      <c r="P341" s="21"/>
      <c r="Q341" s="21"/>
      <c r="R341" s="21"/>
      <c r="S341" s="21"/>
      <c r="T341" s="21"/>
    </row>
    <row r="342" spans="1:20" s="16" customFormat="1" ht="30" customHeight="1">
      <c r="A342" s="21"/>
      <c r="B342" s="21" t="str">
        <f t="shared" si="11"/>
        <v/>
      </c>
      <c r="C342" s="197"/>
      <c r="D342" s="168"/>
      <c r="E342" s="154" t="str">
        <f>IFERROR(VLOOKUP(D342,CADA_PROD!D:H,5,0),"")</f>
        <v/>
      </c>
      <c r="F342" s="169"/>
      <c r="G342" s="170"/>
      <c r="H342" s="14"/>
      <c r="I342" s="171"/>
      <c r="J342" s="14"/>
      <c r="K342" s="131"/>
      <c r="L342" s="131" t="str">
        <f>IF(D342="","",SUMIFS(MOVI_ENTR!I:I,MOVI_ENTR!D:D,D342,MOVI_ENTR!O:O,O342)-SUMIFS(MOVI_SAID!H:H,MOVI_SAID!D:D,D342,MOVI_SAID!L:L,MOVI_ENTR!O342))</f>
        <v/>
      </c>
      <c r="M342" s="173" t="str">
        <f t="shared" si="10"/>
        <v/>
      </c>
      <c r="N342" s="14"/>
      <c r="O342" s="14"/>
      <c r="P342" s="21"/>
      <c r="Q342" s="21"/>
      <c r="R342" s="21"/>
      <c r="S342" s="21"/>
      <c r="T342" s="21"/>
    </row>
    <row r="343" spans="1:20" s="16" customFormat="1" ht="30" customHeight="1">
      <c r="A343" s="21"/>
      <c r="B343" s="21" t="str">
        <f t="shared" si="11"/>
        <v/>
      </c>
      <c r="C343" s="197"/>
      <c r="D343" s="168"/>
      <c r="E343" s="154" t="str">
        <f>IFERROR(VLOOKUP(D343,CADA_PROD!D:H,5,0),"")</f>
        <v/>
      </c>
      <c r="F343" s="169"/>
      <c r="G343" s="170"/>
      <c r="H343" s="14"/>
      <c r="I343" s="171"/>
      <c r="J343" s="14"/>
      <c r="K343" s="131"/>
      <c r="L343" s="131" t="str">
        <f>IF(D343="","",SUMIFS(MOVI_ENTR!I:I,MOVI_ENTR!D:D,D343,MOVI_ENTR!O:O,O343)-SUMIFS(MOVI_SAID!H:H,MOVI_SAID!D:D,D343,MOVI_SAID!L:L,MOVI_ENTR!O343))</f>
        <v/>
      </c>
      <c r="M343" s="173" t="str">
        <f t="shared" si="10"/>
        <v/>
      </c>
      <c r="N343" s="14"/>
      <c r="O343" s="14"/>
      <c r="P343" s="21"/>
      <c r="Q343" s="21"/>
      <c r="R343" s="21"/>
      <c r="S343" s="21"/>
      <c r="T343" s="21"/>
    </row>
    <row r="344" spans="1:20" s="16" customFormat="1" ht="30" customHeight="1">
      <c r="A344" s="21"/>
      <c r="B344" s="21" t="str">
        <f t="shared" si="11"/>
        <v/>
      </c>
      <c r="C344" s="197"/>
      <c r="D344" s="168"/>
      <c r="E344" s="154" t="str">
        <f>IFERROR(VLOOKUP(D344,CADA_PROD!D:H,5,0),"")</f>
        <v/>
      </c>
      <c r="F344" s="169"/>
      <c r="G344" s="170"/>
      <c r="H344" s="14"/>
      <c r="I344" s="171"/>
      <c r="J344" s="14"/>
      <c r="K344" s="131"/>
      <c r="L344" s="131" t="str">
        <f>IF(D344="","",SUMIFS(MOVI_ENTR!I:I,MOVI_ENTR!D:D,D344,MOVI_ENTR!O:O,O344)-SUMIFS(MOVI_SAID!H:H,MOVI_SAID!D:D,D344,MOVI_SAID!L:L,MOVI_ENTR!O344))</f>
        <v/>
      </c>
      <c r="M344" s="173" t="str">
        <f t="shared" si="10"/>
        <v/>
      </c>
      <c r="N344" s="14"/>
      <c r="O344" s="14"/>
      <c r="P344" s="21"/>
      <c r="Q344" s="21"/>
      <c r="R344" s="21"/>
      <c r="S344" s="21"/>
      <c r="T344" s="21"/>
    </row>
    <row r="345" spans="1:20" s="16" customFormat="1" ht="30" customHeight="1">
      <c r="A345" s="21"/>
      <c r="B345" s="21" t="str">
        <f t="shared" si="11"/>
        <v/>
      </c>
      <c r="C345" s="197"/>
      <c r="D345" s="168"/>
      <c r="E345" s="154" t="str">
        <f>IFERROR(VLOOKUP(D345,CADA_PROD!D:H,5,0),"")</f>
        <v/>
      </c>
      <c r="F345" s="169"/>
      <c r="G345" s="170"/>
      <c r="H345" s="14"/>
      <c r="I345" s="171"/>
      <c r="J345" s="14"/>
      <c r="K345" s="131"/>
      <c r="L345" s="131" t="str">
        <f>IF(D345="","",SUMIFS(MOVI_ENTR!I:I,MOVI_ENTR!D:D,D345,MOVI_ENTR!O:O,O345)-SUMIFS(MOVI_SAID!H:H,MOVI_SAID!D:D,D345,MOVI_SAID!L:L,MOVI_ENTR!O345))</f>
        <v/>
      </c>
      <c r="M345" s="173" t="str">
        <f t="shared" si="10"/>
        <v/>
      </c>
      <c r="N345" s="14"/>
      <c r="O345" s="14"/>
      <c r="P345" s="21"/>
      <c r="Q345" s="21"/>
      <c r="R345" s="21"/>
      <c r="S345" s="21"/>
      <c r="T345" s="21"/>
    </row>
    <row r="346" spans="1:20" s="16" customFormat="1" ht="30" customHeight="1">
      <c r="A346" s="21"/>
      <c r="B346" s="21" t="str">
        <f t="shared" si="11"/>
        <v/>
      </c>
      <c r="C346" s="197"/>
      <c r="D346" s="168"/>
      <c r="E346" s="154" t="str">
        <f>IFERROR(VLOOKUP(D346,CADA_PROD!D:H,5,0),"")</f>
        <v/>
      </c>
      <c r="F346" s="169"/>
      <c r="G346" s="170"/>
      <c r="H346" s="14"/>
      <c r="I346" s="171"/>
      <c r="J346" s="14"/>
      <c r="K346" s="131"/>
      <c r="L346" s="131" t="str">
        <f>IF(D346="","",SUMIFS(MOVI_ENTR!I:I,MOVI_ENTR!D:D,D346,MOVI_ENTR!O:O,O346)-SUMIFS(MOVI_SAID!H:H,MOVI_SAID!D:D,D346,MOVI_SAID!L:L,MOVI_ENTR!O346))</f>
        <v/>
      </c>
      <c r="M346" s="173" t="str">
        <f t="shared" si="10"/>
        <v/>
      </c>
      <c r="N346" s="14"/>
      <c r="O346" s="14"/>
      <c r="P346" s="21"/>
      <c r="Q346" s="21"/>
      <c r="R346" s="21"/>
      <c r="S346" s="21"/>
      <c r="T346" s="21"/>
    </row>
    <row r="347" spans="1:20" s="16" customFormat="1" ht="30" customHeight="1">
      <c r="A347" s="21"/>
      <c r="B347" s="21" t="str">
        <f t="shared" si="11"/>
        <v/>
      </c>
      <c r="C347" s="197"/>
      <c r="D347" s="168"/>
      <c r="E347" s="154" t="str">
        <f>IFERROR(VLOOKUP(D347,CADA_PROD!D:H,5,0),"")</f>
        <v/>
      </c>
      <c r="F347" s="169"/>
      <c r="G347" s="170"/>
      <c r="H347" s="14"/>
      <c r="I347" s="171"/>
      <c r="J347" s="14"/>
      <c r="K347" s="131"/>
      <c r="L347" s="131" t="str">
        <f>IF(D347="","",SUMIFS(MOVI_ENTR!I:I,MOVI_ENTR!D:D,D347,MOVI_ENTR!O:O,O347)-SUMIFS(MOVI_SAID!H:H,MOVI_SAID!D:D,D347,MOVI_SAID!L:L,MOVI_ENTR!O347))</f>
        <v/>
      </c>
      <c r="M347" s="173" t="str">
        <f t="shared" ref="M347:M410" si="12">IF(D347="","",H347*I347)</f>
        <v/>
      </c>
      <c r="N347" s="14"/>
      <c r="O347" s="14"/>
      <c r="P347" s="21"/>
      <c r="Q347" s="21"/>
      <c r="R347" s="21"/>
      <c r="S347" s="21"/>
      <c r="T347" s="21"/>
    </row>
    <row r="348" spans="1:20" s="16" customFormat="1" ht="30" customHeight="1">
      <c r="A348" s="21"/>
      <c r="B348" s="21" t="str">
        <f t="shared" si="11"/>
        <v/>
      </c>
      <c r="C348" s="197"/>
      <c r="D348" s="168"/>
      <c r="E348" s="154" t="str">
        <f>IFERROR(VLOOKUP(D348,CADA_PROD!D:H,5,0),"")</f>
        <v/>
      </c>
      <c r="F348" s="169"/>
      <c r="G348" s="170"/>
      <c r="H348" s="14"/>
      <c r="I348" s="171"/>
      <c r="J348" s="14"/>
      <c r="K348" s="131"/>
      <c r="L348" s="131" t="str">
        <f>IF(D348="","",SUMIFS(MOVI_ENTR!I:I,MOVI_ENTR!D:D,D348,MOVI_ENTR!O:O,O348)-SUMIFS(MOVI_SAID!H:H,MOVI_SAID!D:D,D348,MOVI_SAID!L:L,MOVI_ENTR!O348))</f>
        <v/>
      </c>
      <c r="M348" s="173" t="str">
        <f t="shared" si="12"/>
        <v/>
      </c>
      <c r="N348" s="14"/>
      <c r="O348" s="14"/>
      <c r="P348" s="21"/>
      <c r="Q348" s="21"/>
      <c r="R348" s="21"/>
      <c r="S348" s="21"/>
      <c r="T348" s="21"/>
    </row>
    <row r="349" spans="1:20" s="16" customFormat="1" ht="30" customHeight="1">
      <c r="A349" s="21"/>
      <c r="B349" s="21" t="str">
        <f t="shared" si="11"/>
        <v/>
      </c>
      <c r="C349" s="197"/>
      <c r="D349" s="168"/>
      <c r="E349" s="154" t="str">
        <f>IFERROR(VLOOKUP(D349,CADA_PROD!D:H,5,0),"")</f>
        <v/>
      </c>
      <c r="F349" s="169"/>
      <c r="G349" s="170"/>
      <c r="H349" s="14"/>
      <c r="I349" s="171"/>
      <c r="J349" s="14"/>
      <c r="K349" s="131"/>
      <c r="L349" s="131" t="str">
        <f>IF(D349="","",SUMIFS(MOVI_ENTR!I:I,MOVI_ENTR!D:D,D349,MOVI_ENTR!O:O,O349)-SUMIFS(MOVI_SAID!H:H,MOVI_SAID!D:D,D349,MOVI_SAID!L:L,MOVI_ENTR!O349))</f>
        <v/>
      </c>
      <c r="M349" s="173" t="str">
        <f t="shared" si="12"/>
        <v/>
      </c>
      <c r="N349" s="14"/>
      <c r="O349" s="14"/>
      <c r="P349" s="21"/>
      <c r="Q349" s="21"/>
      <c r="R349" s="21"/>
      <c r="S349" s="21"/>
      <c r="T349" s="21"/>
    </row>
    <row r="350" spans="1:20" s="16" customFormat="1" ht="30" customHeight="1">
      <c r="A350" s="21"/>
      <c r="B350" s="21" t="str">
        <f t="shared" si="11"/>
        <v/>
      </c>
      <c r="C350" s="197"/>
      <c r="D350" s="168"/>
      <c r="E350" s="154" t="str">
        <f>IFERROR(VLOOKUP(D350,CADA_PROD!D:H,5,0),"")</f>
        <v/>
      </c>
      <c r="F350" s="169"/>
      <c r="G350" s="170"/>
      <c r="H350" s="14"/>
      <c r="I350" s="171"/>
      <c r="J350" s="14"/>
      <c r="K350" s="131"/>
      <c r="L350" s="131" t="str">
        <f>IF(D350="","",SUMIFS(MOVI_ENTR!I:I,MOVI_ENTR!D:D,D350,MOVI_ENTR!O:O,O350)-SUMIFS(MOVI_SAID!H:H,MOVI_SAID!D:D,D350,MOVI_SAID!L:L,MOVI_ENTR!O350))</f>
        <v/>
      </c>
      <c r="M350" s="173" t="str">
        <f t="shared" si="12"/>
        <v/>
      </c>
      <c r="N350" s="14"/>
      <c r="O350" s="14"/>
      <c r="P350" s="21"/>
      <c r="Q350" s="21"/>
      <c r="R350" s="21"/>
      <c r="S350" s="21"/>
      <c r="T350" s="21"/>
    </row>
    <row r="351" spans="1:20" s="16" customFormat="1" ht="30" customHeight="1">
      <c r="A351" s="21"/>
      <c r="B351" s="21" t="str">
        <f t="shared" si="11"/>
        <v/>
      </c>
      <c r="C351" s="197"/>
      <c r="D351" s="168"/>
      <c r="E351" s="154" t="str">
        <f>IFERROR(VLOOKUP(D351,CADA_PROD!D:H,5,0),"")</f>
        <v/>
      </c>
      <c r="F351" s="169"/>
      <c r="G351" s="170"/>
      <c r="H351" s="14"/>
      <c r="I351" s="171"/>
      <c r="J351" s="14"/>
      <c r="K351" s="131"/>
      <c r="L351" s="131" t="str">
        <f>IF(D351="","",SUMIFS(MOVI_ENTR!I:I,MOVI_ENTR!D:D,D351,MOVI_ENTR!O:O,O351)-SUMIFS(MOVI_SAID!H:H,MOVI_SAID!D:D,D351,MOVI_SAID!L:L,MOVI_ENTR!O351))</f>
        <v/>
      </c>
      <c r="M351" s="173" t="str">
        <f t="shared" si="12"/>
        <v/>
      </c>
      <c r="N351" s="14"/>
      <c r="O351" s="14"/>
      <c r="P351" s="21"/>
      <c r="Q351" s="21"/>
      <c r="R351" s="21"/>
      <c r="S351" s="21"/>
      <c r="T351" s="21"/>
    </row>
    <row r="352" spans="1:20" s="16" customFormat="1" ht="30" customHeight="1">
      <c r="A352" s="21"/>
      <c r="B352" s="21" t="str">
        <f t="shared" si="11"/>
        <v/>
      </c>
      <c r="C352" s="197"/>
      <c r="D352" s="168"/>
      <c r="E352" s="154" t="str">
        <f>IFERROR(VLOOKUP(D352,CADA_PROD!D:H,5,0),"")</f>
        <v/>
      </c>
      <c r="F352" s="169"/>
      <c r="G352" s="170"/>
      <c r="H352" s="14"/>
      <c r="I352" s="171"/>
      <c r="J352" s="14"/>
      <c r="K352" s="131"/>
      <c r="L352" s="131" t="str">
        <f>IF(D352="","",SUMIFS(MOVI_ENTR!I:I,MOVI_ENTR!D:D,D352,MOVI_ENTR!O:O,O352)-SUMIFS(MOVI_SAID!H:H,MOVI_SAID!D:D,D352,MOVI_SAID!L:L,MOVI_ENTR!O352))</f>
        <v/>
      </c>
      <c r="M352" s="173" t="str">
        <f t="shared" si="12"/>
        <v/>
      </c>
      <c r="N352" s="14"/>
      <c r="O352" s="14"/>
      <c r="P352" s="21"/>
      <c r="Q352" s="21"/>
      <c r="R352" s="21"/>
      <c r="S352" s="21"/>
      <c r="T352" s="21"/>
    </row>
    <row r="353" spans="1:20" s="16" customFormat="1" ht="30" customHeight="1">
      <c r="A353" s="21"/>
      <c r="B353" s="21" t="str">
        <f t="shared" si="11"/>
        <v/>
      </c>
      <c r="C353" s="197"/>
      <c r="D353" s="168"/>
      <c r="E353" s="154" t="str">
        <f>IFERROR(VLOOKUP(D353,CADA_PROD!D:H,5,0),"")</f>
        <v/>
      </c>
      <c r="F353" s="169"/>
      <c r="G353" s="170"/>
      <c r="H353" s="14"/>
      <c r="I353" s="171"/>
      <c r="J353" s="14"/>
      <c r="K353" s="131"/>
      <c r="L353" s="131" t="str">
        <f>IF(D353="","",SUMIFS(MOVI_ENTR!I:I,MOVI_ENTR!D:D,D353,MOVI_ENTR!O:O,O353)-SUMIFS(MOVI_SAID!H:H,MOVI_SAID!D:D,D353,MOVI_SAID!L:L,MOVI_ENTR!O353))</f>
        <v/>
      </c>
      <c r="M353" s="173" t="str">
        <f t="shared" si="12"/>
        <v/>
      </c>
      <c r="N353" s="14"/>
      <c r="O353" s="14"/>
      <c r="P353" s="21"/>
      <c r="Q353" s="21"/>
      <c r="R353" s="21"/>
      <c r="S353" s="21"/>
      <c r="T353" s="21"/>
    </row>
    <row r="354" spans="1:20" s="16" customFormat="1" ht="30" customHeight="1">
      <c r="A354" s="21"/>
      <c r="B354" s="21" t="str">
        <f t="shared" si="11"/>
        <v/>
      </c>
      <c r="C354" s="197"/>
      <c r="D354" s="168"/>
      <c r="E354" s="154" t="str">
        <f>IFERROR(VLOOKUP(D354,CADA_PROD!D:H,5,0),"")</f>
        <v/>
      </c>
      <c r="F354" s="169"/>
      <c r="G354" s="170"/>
      <c r="H354" s="14"/>
      <c r="I354" s="171"/>
      <c r="J354" s="14"/>
      <c r="K354" s="131"/>
      <c r="L354" s="131" t="str">
        <f>IF(D354="","",SUMIFS(MOVI_ENTR!I:I,MOVI_ENTR!D:D,D354,MOVI_ENTR!O:O,O354)-SUMIFS(MOVI_SAID!H:H,MOVI_SAID!D:D,D354,MOVI_SAID!L:L,MOVI_ENTR!O354))</f>
        <v/>
      </c>
      <c r="M354" s="173" t="str">
        <f t="shared" si="12"/>
        <v/>
      </c>
      <c r="N354" s="14"/>
      <c r="O354" s="14"/>
      <c r="P354" s="21"/>
      <c r="Q354" s="21"/>
      <c r="R354" s="21"/>
      <c r="S354" s="21"/>
      <c r="T354" s="21"/>
    </row>
    <row r="355" spans="1:20" s="16" customFormat="1" ht="30" customHeight="1">
      <c r="A355" s="21"/>
      <c r="B355" s="21" t="str">
        <f t="shared" si="11"/>
        <v/>
      </c>
      <c r="C355" s="197"/>
      <c r="D355" s="168"/>
      <c r="E355" s="154" t="str">
        <f>IFERROR(VLOOKUP(D355,CADA_PROD!D:H,5,0),"")</f>
        <v/>
      </c>
      <c r="F355" s="169"/>
      <c r="G355" s="170"/>
      <c r="H355" s="14"/>
      <c r="I355" s="171"/>
      <c r="J355" s="14"/>
      <c r="K355" s="131"/>
      <c r="L355" s="131" t="str">
        <f>IF(D355="","",SUMIFS(MOVI_ENTR!I:I,MOVI_ENTR!D:D,D355,MOVI_ENTR!O:O,O355)-SUMIFS(MOVI_SAID!H:H,MOVI_SAID!D:D,D355,MOVI_SAID!L:L,MOVI_ENTR!O355))</f>
        <v/>
      </c>
      <c r="M355" s="173" t="str">
        <f t="shared" si="12"/>
        <v/>
      </c>
      <c r="N355" s="14"/>
      <c r="O355" s="14"/>
      <c r="P355" s="21"/>
      <c r="Q355" s="21"/>
      <c r="R355" s="21"/>
      <c r="S355" s="21"/>
      <c r="T355" s="21"/>
    </row>
    <row r="356" spans="1:20" s="16" customFormat="1" ht="30" customHeight="1">
      <c r="A356" s="21"/>
      <c r="B356" s="21" t="str">
        <f t="shared" si="11"/>
        <v/>
      </c>
      <c r="C356" s="197"/>
      <c r="D356" s="168"/>
      <c r="E356" s="154" t="str">
        <f>IFERROR(VLOOKUP(D356,CADA_PROD!D:H,5,0),"")</f>
        <v/>
      </c>
      <c r="F356" s="169"/>
      <c r="G356" s="170"/>
      <c r="H356" s="14"/>
      <c r="I356" s="171"/>
      <c r="J356" s="14"/>
      <c r="K356" s="131"/>
      <c r="L356" s="131" t="str">
        <f>IF(D356="","",SUMIFS(MOVI_ENTR!I:I,MOVI_ENTR!D:D,D356,MOVI_ENTR!O:O,O356)-SUMIFS(MOVI_SAID!H:H,MOVI_SAID!D:D,D356,MOVI_SAID!L:L,MOVI_ENTR!O356))</f>
        <v/>
      </c>
      <c r="M356" s="173" t="str">
        <f t="shared" si="12"/>
        <v/>
      </c>
      <c r="N356" s="14"/>
      <c r="O356" s="14"/>
      <c r="P356" s="21"/>
      <c r="Q356" s="21"/>
      <c r="R356" s="21"/>
      <c r="S356" s="21"/>
      <c r="T356" s="21"/>
    </row>
    <row r="357" spans="1:20" s="16" customFormat="1" ht="30" customHeight="1">
      <c r="A357" s="21"/>
      <c r="B357" s="21" t="str">
        <f t="shared" si="11"/>
        <v/>
      </c>
      <c r="C357" s="197"/>
      <c r="D357" s="168"/>
      <c r="E357" s="154" t="str">
        <f>IFERROR(VLOOKUP(D357,CADA_PROD!D:H,5,0),"")</f>
        <v/>
      </c>
      <c r="F357" s="169"/>
      <c r="G357" s="170"/>
      <c r="H357" s="14"/>
      <c r="I357" s="171"/>
      <c r="J357" s="14"/>
      <c r="K357" s="131"/>
      <c r="L357" s="131" t="str">
        <f>IF(D357="","",SUMIFS(MOVI_ENTR!I:I,MOVI_ENTR!D:D,D357,MOVI_ENTR!O:O,O357)-SUMIFS(MOVI_SAID!H:H,MOVI_SAID!D:D,D357,MOVI_SAID!L:L,MOVI_ENTR!O357))</f>
        <v/>
      </c>
      <c r="M357" s="173" t="str">
        <f t="shared" si="12"/>
        <v/>
      </c>
      <c r="N357" s="14"/>
      <c r="O357" s="14"/>
      <c r="P357" s="21"/>
      <c r="Q357" s="21"/>
      <c r="R357" s="21"/>
      <c r="S357" s="21"/>
      <c r="T357" s="21"/>
    </row>
    <row r="358" spans="1:20" s="16" customFormat="1" ht="30" customHeight="1">
      <c r="A358" s="21"/>
      <c r="B358" s="21" t="str">
        <f t="shared" si="11"/>
        <v/>
      </c>
      <c r="C358" s="197"/>
      <c r="D358" s="168"/>
      <c r="E358" s="154" t="str">
        <f>IFERROR(VLOOKUP(D358,CADA_PROD!D:H,5,0),"")</f>
        <v/>
      </c>
      <c r="F358" s="169"/>
      <c r="G358" s="170"/>
      <c r="H358" s="14"/>
      <c r="I358" s="171"/>
      <c r="J358" s="14"/>
      <c r="K358" s="131"/>
      <c r="L358" s="131" t="str">
        <f>IF(D358="","",SUMIFS(MOVI_ENTR!I:I,MOVI_ENTR!D:D,D358,MOVI_ENTR!O:O,O358)-SUMIFS(MOVI_SAID!H:H,MOVI_SAID!D:D,D358,MOVI_SAID!L:L,MOVI_ENTR!O358))</f>
        <v/>
      </c>
      <c r="M358" s="173" t="str">
        <f t="shared" si="12"/>
        <v/>
      </c>
      <c r="N358" s="14"/>
      <c r="O358" s="14"/>
      <c r="P358" s="21"/>
      <c r="Q358" s="21"/>
      <c r="R358" s="21"/>
      <c r="S358" s="21"/>
      <c r="T358" s="21"/>
    </row>
    <row r="359" spans="1:20" s="16" customFormat="1" ht="30" customHeight="1">
      <c r="A359" s="21"/>
      <c r="B359" s="21" t="str">
        <f t="shared" si="11"/>
        <v/>
      </c>
      <c r="C359" s="197"/>
      <c r="D359" s="168"/>
      <c r="E359" s="154" t="str">
        <f>IFERROR(VLOOKUP(D359,CADA_PROD!D:H,5,0),"")</f>
        <v/>
      </c>
      <c r="F359" s="169"/>
      <c r="G359" s="170"/>
      <c r="H359" s="14"/>
      <c r="I359" s="171"/>
      <c r="J359" s="14"/>
      <c r="K359" s="131"/>
      <c r="L359" s="131" t="str">
        <f>IF(D359="","",SUMIFS(MOVI_ENTR!I:I,MOVI_ENTR!D:D,D359,MOVI_ENTR!O:O,O359)-SUMIFS(MOVI_SAID!H:H,MOVI_SAID!D:D,D359,MOVI_SAID!L:L,MOVI_ENTR!O359))</f>
        <v/>
      </c>
      <c r="M359" s="173" t="str">
        <f t="shared" si="12"/>
        <v/>
      </c>
      <c r="N359" s="14"/>
      <c r="O359" s="14"/>
      <c r="P359" s="21"/>
      <c r="Q359" s="21"/>
      <c r="R359" s="21"/>
      <c r="S359" s="21"/>
      <c r="T359" s="21"/>
    </row>
    <row r="360" spans="1:20" s="16" customFormat="1" ht="30" customHeight="1">
      <c r="A360" s="21"/>
      <c r="B360" s="21" t="str">
        <f t="shared" si="11"/>
        <v/>
      </c>
      <c r="C360" s="197"/>
      <c r="D360" s="168"/>
      <c r="E360" s="154" t="str">
        <f>IFERROR(VLOOKUP(D360,CADA_PROD!D:H,5,0),"")</f>
        <v/>
      </c>
      <c r="F360" s="169"/>
      <c r="G360" s="170"/>
      <c r="H360" s="14"/>
      <c r="I360" s="171"/>
      <c r="J360" s="14"/>
      <c r="K360" s="131"/>
      <c r="L360" s="131" t="str">
        <f>IF(D360="","",SUMIFS(MOVI_ENTR!I:I,MOVI_ENTR!D:D,D360,MOVI_ENTR!O:O,O360)-SUMIFS(MOVI_SAID!H:H,MOVI_SAID!D:D,D360,MOVI_SAID!L:L,MOVI_ENTR!O360))</f>
        <v/>
      </c>
      <c r="M360" s="173" t="str">
        <f t="shared" si="12"/>
        <v/>
      </c>
      <c r="N360" s="14"/>
      <c r="O360" s="14"/>
      <c r="P360" s="21"/>
      <c r="Q360" s="21"/>
      <c r="R360" s="21"/>
      <c r="S360" s="21"/>
      <c r="T360" s="21"/>
    </row>
    <row r="361" spans="1:20" s="16" customFormat="1" ht="30" customHeight="1">
      <c r="A361" s="21"/>
      <c r="B361" s="21" t="str">
        <f t="shared" si="11"/>
        <v/>
      </c>
      <c r="C361" s="197"/>
      <c r="D361" s="168"/>
      <c r="E361" s="154" t="str">
        <f>IFERROR(VLOOKUP(D361,CADA_PROD!D:H,5,0),"")</f>
        <v/>
      </c>
      <c r="F361" s="169"/>
      <c r="G361" s="170"/>
      <c r="H361" s="14"/>
      <c r="I361" s="171"/>
      <c r="J361" s="14"/>
      <c r="K361" s="131"/>
      <c r="L361" s="131" t="str">
        <f>IF(D361="","",SUMIFS(MOVI_ENTR!I:I,MOVI_ENTR!D:D,D361,MOVI_ENTR!O:O,O361)-SUMIFS(MOVI_SAID!H:H,MOVI_SAID!D:D,D361,MOVI_SAID!L:L,MOVI_ENTR!O361))</f>
        <v/>
      </c>
      <c r="M361" s="173" t="str">
        <f t="shared" si="12"/>
        <v/>
      </c>
      <c r="N361" s="14"/>
      <c r="O361" s="14"/>
      <c r="P361" s="21"/>
      <c r="Q361" s="21"/>
      <c r="R361" s="21"/>
      <c r="S361" s="21"/>
      <c r="T361" s="21"/>
    </row>
    <row r="362" spans="1:20" s="16" customFormat="1" ht="30" customHeight="1">
      <c r="A362" s="21"/>
      <c r="B362" s="21" t="str">
        <f t="shared" si="11"/>
        <v/>
      </c>
      <c r="C362" s="197"/>
      <c r="D362" s="168"/>
      <c r="E362" s="154" t="str">
        <f>IFERROR(VLOOKUP(D362,CADA_PROD!D:H,5,0),"")</f>
        <v/>
      </c>
      <c r="F362" s="169"/>
      <c r="G362" s="170"/>
      <c r="H362" s="14"/>
      <c r="I362" s="171"/>
      <c r="J362" s="14"/>
      <c r="K362" s="131"/>
      <c r="L362" s="131" t="str">
        <f>IF(D362="","",SUMIFS(MOVI_ENTR!I:I,MOVI_ENTR!D:D,D362,MOVI_ENTR!O:O,O362)-SUMIFS(MOVI_SAID!H:H,MOVI_SAID!D:D,D362,MOVI_SAID!L:L,MOVI_ENTR!O362))</f>
        <v/>
      </c>
      <c r="M362" s="173" t="str">
        <f t="shared" si="12"/>
        <v/>
      </c>
      <c r="N362" s="14"/>
      <c r="O362" s="14"/>
      <c r="P362" s="21"/>
      <c r="Q362" s="21"/>
      <c r="R362" s="21"/>
      <c r="S362" s="21"/>
      <c r="T362" s="21"/>
    </row>
    <row r="363" spans="1:20" s="16" customFormat="1" ht="30" customHeight="1">
      <c r="A363" s="21"/>
      <c r="B363" s="21" t="str">
        <f t="shared" si="11"/>
        <v/>
      </c>
      <c r="C363" s="197"/>
      <c r="D363" s="168"/>
      <c r="E363" s="154" t="str">
        <f>IFERROR(VLOOKUP(D363,CADA_PROD!D:H,5,0),"")</f>
        <v/>
      </c>
      <c r="F363" s="169"/>
      <c r="G363" s="170"/>
      <c r="H363" s="14"/>
      <c r="I363" s="171"/>
      <c r="J363" s="14"/>
      <c r="K363" s="131"/>
      <c r="L363" s="131" t="str">
        <f>IF(D363="","",SUMIFS(MOVI_ENTR!I:I,MOVI_ENTR!D:D,D363,MOVI_ENTR!O:O,O363)-SUMIFS(MOVI_SAID!H:H,MOVI_SAID!D:D,D363,MOVI_SAID!L:L,MOVI_ENTR!O363))</f>
        <v/>
      </c>
      <c r="M363" s="173" t="str">
        <f t="shared" si="12"/>
        <v/>
      </c>
      <c r="N363" s="14"/>
      <c r="O363" s="14"/>
      <c r="P363" s="21"/>
      <c r="Q363" s="21"/>
      <c r="R363" s="21"/>
      <c r="S363" s="21"/>
      <c r="T363" s="21"/>
    </row>
    <row r="364" spans="1:20" s="16" customFormat="1" ht="30" customHeight="1">
      <c r="A364" s="21"/>
      <c r="B364" s="21" t="str">
        <f t="shared" si="11"/>
        <v/>
      </c>
      <c r="C364" s="197"/>
      <c r="D364" s="168"/>
      <c r="E364" s="154" t="str">
        <f>IFERROR(VLOOKUP(D364,CADA_PROD!D:H,5,0),"")</f>
        <v/>
      </c>
      <c r="F364" s="169"/>
      <c r="G364" s="170"/>
      <c r="H364" s="14"/>
      <c r="I364" s="171"/>
      <c r="J364" s="14"/>
      <c r="K364" s="131"/>
      <c r="L364" s="131" t="str">
        <f>IF(D364="","",SUMIFS(MOVI_ENTR!I:I,MOVI_ENTR!D:D,D364,MOVI_ENTR!O:O,O364)-SUMIFS(MOVI_SAID!H:H,MOVI_SAID!D:D,D364,MOVI_SAID!L:L,MOVI_ENTR!O364))</f>
        <v/>
      </c>
      <c r="M364" s="173" t="str">
        <f t="shared" si="12"/>
        <v/>
      </c>
      <c r="N364" s="14"/>
      <c r="O364" s="14"/>
      <c r="P364" s="21"/>
      <c r="Q364" s="21"/>
      <c r="R364" s="21"/>
      <c r="S364" s="21"/>
      <c r="T364" s="21"/>
    </row>
    <row r="365" spans="1:20" s="16" customFormat="1" ht="30" customHeight="1">
      <c r="A365" s="21"/>
      <c r="B365" s="21" t="str">
        <f t="shared" si="11"/>
        <v/>
      </c>
      <c r="C365" s="197"/>
      <c r="D365" s="168"/>
      <c r="E365" s="154" t="str">
        <f>IFERROR(VLOOKUP(D365,CADA_PROD!D:H,5,0),"")</f>
        <v/>
      </c>
      <c r="F365" s="169"/>
      <c r="G365" s="170"/>
      <c r="H365" s="14"/>
      <c r="I365" s="171"/>
      <c r="J365" s="14"/>
      <c r="K365" s="131"/>
      <c r="L365" s="131" t="str">
        <f>IF(D365="","",SUMIFS(MOVI_ENTR!I:I,MOVI_ENTR!D:D,D365,MOVI_ENTR!O:O,O365)-SUMIFS(MOVI_SAID!H:H,MOVI_SAID!D:D,D365,MOVI_SAID!L:L,MOVI_ENTR!O365))</f>
        <v/>
      </c>
      <c r="M365" s="173" t="str">
        <f t="shared" si="12"/>
        <v/>
      </c>
      <c r="N365" s="14"/>
      <c r="O365" s="14"/>
      <c r="P365" s="21"/>
      <c r="Q365" s="21"/>
      <c r="R365" s="21"/>
      <c r="S365" s="21"/>
      <c r="T365" s="21"/>
    </row>
    <row r="366" spans="1:20" s="16" customFormat="1" ht="30" customHeight="1">
      <c r="A366" s="21"/>
      <c r="B366" s="21" t="str">
        <f t="shared" si="11"/>
        <v/>
      </c>
      <c r="C366" s="197"/>
      <c r="D366" s="168"/>
      <c r="E366" s="154" t="str">
        <f>IFERROR(VLOOKUP(D366,CADA_PROD!D:H,5,0),"")</f>
        <v/>
      </c>
      <c r="F366" s="169"/>
      <c r="G366" s="170"/>
      <c r="H366" s="14"/>
      <c r="I366" s="171"/>
      <c r="J366" s="14"/>
      <c r="K366" s="131"/>
      <c r="L366" s="131" t="str">
        <f>IF(D366="","",SUMIFS(MOVI_ENTR!I:I,MOVI_ENTR!D:D,D366,MOVI_ENTR!O:O,O366)-SUMIFS(MOVI_SAID!H:H,MOVI_SAID!D:D,D366,MOVI_SAID!L:L,MOVI_ENTR!O366))</f>
        <v/>
      </c>
      <c r="M366" s="173" t="str">
        <f t="shared" si="12"/>
        <v/>
      </c>
      <c r="N366" s="14"/>
      <c r="O366" s="14"/>
      <c r="P366" s="21"/>
      <c r="Q366" s="21"/>
      <c r="R366" s="21"/>
      <c r="S366" s="21"/>
      <c r="T366" s="21"/>
    </row>
    <row r="367" spans="1:20" s="16" customFormat="1" ht="30" customHeight="1">
      <c r="A367" s="21"/>
      <c r="B367" s="21" t="str">
        <f t="shared" si="11"/>
        <v/>
      </c>
      <c r="C367" s="197"/>
      <c r="D367" s="168"/>
      <c r="E367" s="154" t="str">
        <f>IFERROR(VLOOKUP(D367,CADA_PROD!D:H,5,0),"")</f>
        <v/>
      </c>
      <c r="F367" s="169"/>
      <c r="G367" s="170"/>
      <c r="H367" s="14"/>
      <c r="I367" s="171"/>
      <c r="J367" s="14"/>
      <c r="K367" s="131"/>
      <c r="L367" s="131" t="str">
        <f>IF(D367="","",SUMIFS(MOVI_ENTR!I:I,MOVI_ENTR!D:D,D367,MOVI_ENTR!O:O,O367)-SUMIFS(MOVI_SAID!H:H,MOVI_SAID!D:D,D367,MOVI_SAID!L:L,MOVI_ENTR!O367))</f>
        <v/>
      </c>
      <c r="M367" s="173" t="str">
        <f t="shared" si="12"/>
        <v/>
      </c>
      <c r="N367" s="14"/>
      <c r="O367" s="14"/>
      <c r="P367" s="21"/>
      <c r="Q367" s="21"/>
      <c r="R367" s="21"/>
      <c r="S367" s="21"/>
      <c r="T367" s="21"/>
    </row>
    <row r="368" spans="1:20" s="16" customFormat="1" ht="30" customHeight="1">
      <c r="A368" s="21"/>
      <c r="B368" s="21" t="str">
        <f t="shared" si="11"/>
        <v/>
      </c>
      <c r="C368" s="197"/>
      <c r="D368" s="168"/>
      <c r="E368" s="154" t="str">
        <f>IFERROR(VLOOKUP(D368,CADA_PROD!D:H,5,0),"")</f>
        <v/>
      </c>
      <c r="F368" s="169"/>
      <c r="G368" s="170"/>
      <c r="H368" s="14"/>
      <c r="I368" s="171"/>
      <c r="J368" s="14"/>
      <c r="K368" s="131"/>
      <c r="L368" s="131" t="str">
        <f>IF(D368="","",SUMIFS(MOVI_ENTR!I:I,MOVI_ENTR!D:D,D368,MOVI_ENTR!O:O,O368)-SUMIFS(MOVI_SAID!H:H,MOVI_SAID!D:D,D368,MOVI_SAID!L:L,MOVI_ENTR!O368))</f>
        <v/>
      </c>
      <c r="M368" s="173" t="str">
        <f t="shared" si="12"/>
        <v/>
      </c>
      <c r="N368" s="14"/>
      <c r="O368" s="14"/>
      <c r="P368" s="21"/>
      <c r="Q368" s="21"/>
      <c r="R368" s="21"/>
      <c r="S368" s="21"/>
      <c r="T368" s="21"/>
    </row>
    <row r="369" spans="1:20" s="16" customFormat="1" ht="30" customHeight="1">
      <c r="A369" s="21"/>
      <c r="B369" s="21" t="str">
        <f t="shared" si="11"/>
        <v/>
      </c>
      <c r="C369" s="197"/>
      <c r="D369" s="168"/>
      <c r="E369" s="154" t="str">
        <f>IFERROR(VLOOKUP(D369,CADA_PROD!D:H,5,0),"")</f>
        <v/>
      </c>
      <c r="F369" s="169"/>
      <c r="G369" s="170"/>
      <c r="H369" s="14"/>
      <c r="I369" s="171"/>
      <c r="J369" s="14"/>
      <c r="K369" s="131"/>
      <c r="L369" s="131" t="str">
        <f>IF(D369="","",SUMIFS(MOVI_ENTR!I:I,MOVI_ENTR!D:D,D369,MOVI_ENTR!O:O,O369)-SUMIFS(MOVI_SAID!H:H,MOVI_SAID!D:D,D369,MOVI_SAID!L:L,MOVI_ENTR!O369))</f>
        <v/>
      </c>
      <c r="M369" s="173" t="str">
        <f t="shared" si="12"/>
        <v/>
      </c>
      <c r="N369" s="14"/>
      <c r="O369" s="14"/>
      <c r="P369" s="21"/>
      <c r="Q369" s="21"/>
      <c r="R369" s="21"/>
      <c r="S369" s="21"/>
      <c r="T369" s="21"/>
    </row>
    <row r="370" spans="1:20" s="16" customFormat="1" ht="30" customHeight="1">
      <c r="A370" s="21"/>
      <c r="B370" s="21" t="str">
        <f t="shared" si="11"/>
        <v/>
      </c>
      <c r="C370" s="197"/>
      <c r="D370" s="168"/>
      <c r="E370" s="154" t="str">
        <f>IFERROR(VLOOKUP(D370,CADA_PROD!D:H,5,0),"")</f>
        <v/>
      </c>
      <c r="F370" s="169"/>
      <c r="G370" s="170"/>
      <c r="H370" s="14"/>
      <c r="I370" s="171"/>
      <c r="J370" s="14"/>
      <c r="K370" s="131"/>
      <c r="L370" s="131" t="str">
        <f>IF(D370="","",SUMIFS(MOVI_ENTR!I:I,MOVI_ENTR!D:D,D370,MOVI_ENTR!O:O,O370)-SUMIFS(MOVI_SAID!H:H,MOVI_SAID!D:D,D370,MOVI_SAID!L:L,MOVI_ENTR!O370))</f>
        <v/>
      </c>
      <c r="M370" s="173" t="str">
        <f t="shared" si="12"/>
        <v/>
      </c>
      <c r="N370" s="14"/>
      <c r="O370" s="14"/>
      <c r="P370" s="21"/>
      <c r="Q370" s="21"/>
      <c r="R370" s="21"/>
      <c r="S370" s="21"/>
      <c r="T370" s="21"/>
    </row>
    <row r="371" spans="1:20" s="16" customFormat="1" ht="30" customHeight="1">
      <c r="A371" s="21"/>
      <c r="B371" s="21" t="str">
        <f t="shared" si="11"/>
        <v/>
      </c>
      <c r="C371" s="197"/>
      <c r="D371" s="168"/>
      <c r="E371" s="154" t="str">
        <f>IFERROR(VLOOKUP(D371,CADA_PROD!D:H,5,0),"")</f>
        <v/>
      </c>
      <c r="F371" s="169"/>
      <c r="G371" s="170"/>
      <c r="H371" s="14"/>
      <c r="I371" s="171"/>
      <c r="J371" s="14"/>
      <c r="K371" s="131"/>
      <c r="L371" s="131" t="str">
        <f>IF(D371="","",SUMIFS(MOVI_ENTR!I:I,MOVI_ENTR!D:D,D371,MOVI_ENTR!O:O,O371)-SUMIFS(MOVI_SAID!H:H,MOVI_SAID!D:D,D371,MOVI_SAID!L:L,MOVI_ENTR!O371))</f>
        <v/>
      </c>
      <c r="M371" s="173" t="str">
        <f t="shared" si="12"/>
        <v/>
      </c>
      <c r="N371" s="14"/>
      <c r="O371" s="14"/>
      <c r="P371" s="21"/>
      <c r="Q371" s="21"/>
      <c r="R371" s="21"/>
      <c r="S371" s="21"/>
      <c r="T371" s="21"/>
    </row>
    <row r="372" spans="1:20" s="16" customFormat="1" ht="30" customHeight="1">
      <c r="A372" s="21"/>
      <c r="B372" s="21" t="str">
        <f t="shared" si="11"/>
        <v/>
      </c>
      <c r="C372" s="197"/>
      <c r="D372" s="168"/>
      <c r="E372" s="154" t="str">
        <f>IFERROR(VLOOKUP(D372,CADA_PROD!D:H,5,0),"")</f>
        <v/>
      </c>
      <c r="F372" s="169"/>
      <c r="G372" s="170"/>
      <c r="H372" s="14"/>
      <c r="I372" s="171"/>
      <c r="J372" s="14"/>
      <c r="K372" s="131"/>
      <c r="L372" s="131" t="str">
        <f>IF(D372="","",SUMIFS(MOVI_ENTR!I:I,MOVI_ENTR!D:D,D372,MOVI_ENTR!O:O,O372)-SUMIFS(MOVI_SAID!H:H,MOVI_SAID!D:D,D372,MOVI_SAID!L:L,MOVI_ENTR!O372))</f>
        <v/>
      </c>
      <c r="M372" s="173" t="str">
        <f t="shared" si="12"/>
        <v/>
      </c>
      <c r="N372" s="14"/>
      <c r="O372" s="14"/>
      <c r="P372" s="21"/>
      <c r="Q372" s="21"/>
      <c r="R372" s="21"/>
      <c r="S372" s="21"/>
      <c r="T372" s="21"/>
    </row>
    <row r="373" spans="1:20" s="16" customFormat="1" ht="30" customHeight="1">
      <c r="A373" s="21"/>
      <c r="B373" s="21" t="str">
        <f t="shared" si="11"/>
        <v/>
      </c>
      <c r="C373" s="197"/>
      <c r="D373" s="168"/>
      <c r="E373" s="154" t="str">
        <f>IFERROR(VLOOKUP(D373,CADA_PROD!D:H,5,0),"")</f>
        <v/>
      </c>
      <c r="F373" s="169"/>
      <c r="G373" s="170"/>
      <c r="H373" s="14"/>
      <c r="I373" s="171"/>
      <c r="J373" s="14"/>
      <c r="K373" s="131"/>
      <c r="L373" s="131" t="str">
        <f>IF(D373="","",SUMIFS(MOVI_ENTR!I:I,MOVI_ENTR!D:D,D373,MOVI_ENTR!O:O,O373)-SUMIFS(MOVI_SAID!H:H,MOVI_SAID!D:D,D373,MOVI_SAID!L:L,MOVI_ENTR!O373))</f>
        <v/>
      </c>
      <c r="M373" s="173" t="str">
        <f t="shared" si="12"/>
        <v/>
      </c>
      <c r="N373" s="14"/>
      <c r="O373" s="14"/>
      <c r="P373" s="21"/>
      <c r="Q373" s="21"/>
      <c r="R373" s="21"/>
      <c r="S373" s="21"/>
      <c r="T373" s="21"/>
    </row>
    <row r="374" spans="1:20" s="16" customFormat="1" ht="30" customHeight="1">
      <c r="A374" s="21"/>
      <c r="B374" s="21" t="str">
        <f t="shared" si="11"/>
        <v/>
      </c>
      <c r="C374" s="197"/>
      <c r="D374" s="168"/>
      <c r="E374" s="154" t="str">
        <f>IFERROR(VLOOKUP(D374,CADA_PROD!D:H,5,0),"")</f>
        <v/>
      </c>
      <c r="F374" s="169"/>
      <c r="G374" s="170"/>
      <c r="H374" s="14"/>
      <c r="I374" s="171"/>
      <c r="J374" s="14"/>
      <c r="K374" s="131"/>
      <c r="L374" s="131" t="str">
        <f>IF(D374="","",SUMIFS(MOVI_ENTR!I:I,MOVI_ENTR!D:D,D374,MOVI_ENTR!O:O,O374)-SUMIFS(MOVI_SAID!H:H,MOVI_SAID!D:D,D374,MOVI_SAID!L:L,MOVI_ENTR!O374))</f>
        <v/>
      </c>
      <c r="M374" s="173" t="str">
        <f t="shared" si="12"/>
        <v/>
      </c>
      <c r="N374" s="14"/>
      <c r="O374" s="14"/>
      <c r="P374" s="21"/>
      <c r="Q374" s="21"/>
      <c r="R374" s="21"/>
      <c r="S374" s="21"/>
      <c r="T374" s="21"/>
    </row>
    <row r="375" spans="1:20" s="16" customFormat="1" ht="30" customHeight="1">
      <c r="A375" s="21"/>
      <c r="B375" s="21" t="str">
        <f t="shared" si="11"/>
        <v/>
      </c>
      <c r="C375" s="197"/>
      <c r="D375" s="168"/>
      <c r="E375" s="154" t="str">
        <f>IFERROR(VLOOKUP(D375,CADA_PROD!D:H,5,0),"")</f>
        <v/>
      </c>
      <c r="F375" s="169"/>
      <c r="G375" s="170"/>
      <c r="H375" s="14"/>
      <c r="I375" s="171"/>
      <c r="J375" s="14"/>
      <c r="K375" s="131"/>
      <c r="L375" s="131" t="str">
        <f>IF(D375="","",SUMIFS(MOVI_ENTR!I:I,MOVI_ENTR!D:D,D375,MOVI_ENTR!O:O,O375)-SUMIFS(MOVI_SAID!H:H,MOVI_SAID!D:D,D375,MOVI_SAID!L:L,MOVI_ENTR!O375))</f>
        <v/>
      </c>
      <c r="M375" s="173" t="str">
        <f t="shared" si="12"/>
        <v/>
      </c>
      <c r="N375" s="14"/>
      <c r="O375" s="14"/>
      <c r="P375" s="21"/>
      <c r="Q375" s="21"/>
      <c r="R375" s="21"/>
      <c r="S375" s="21"/>
      <c r="T375" s="21"/>
    </row>
    <row r="376" spans="1:20" s="16" customFormat="1" ht="30" customHeight="1">
      <c r="A376" s="21"/>
      <c r="B376" s="21" t="str">
        <f t="shared" si="11"/>
        <v/>
      </c>
      <c r="C376" s="197"/>
      <c r="D376" s="168"/>
      <c r="E376" s="154" t="str">
        <f>IFERROR(VLOOKUP(D376,CADA_PROD!D:H,5,0),"")</f>
        <v/>
      </c>
      <c r="F376" s="169"/>
      <c r="G376" s="170"/>
      <c r="H376" s="14"/>
      <c r="I376" s="171"/>
      <c r="J376" s="14"/>
      <c r="K376" s="131"/>
      <c r="L376" s="131" t="str">
        <f>IF(D376="","",SUMIFS(MOVI_ENTR!I:I,MOVI_ENTR!D:D,D376,MOVI_ENTR!O:O,O376)-SUMIFS(MOVI_SAID!H:H,MOVI_SAID!D:D,D376,MOVI_SAID!L:L,MOVI_ENTR!O376))</f>
        <v/>
      </c>
      <c r="M376" s="173" t="str">
        <f t="shared" si="12"/>
        <v/>
      </c>
      <c r="N376" s="14"/>
      <c r="O376" s="14"/>
      <c r="P376" s="21"/>
      <c r="Q376" s="21"/>
      <c r="R376" s="21"/>
      <c r="S376" s="21"/>
      <c r="T376" s="21"/>
    </row>
    <row r="377" spans="1:20" s="16" customFormat="1" ht="30" customHeight="1">
      <c r="A377" s="21"/>
      <c r="B377" s="21" t="str">
        <f t="shared" si="11"/>
        <v/>
      </c>
      <c r="C377" s="197"/>
      <c r="D377" s="168"/>
      <c r="E377" s="154" t="str">
        <f>IFERROR(VLOOKUP(D377,CADA_PROD!D:H,5,0),"")</f>
        <v/>
      </c>
      <c r="F377" s="169"/>
      <c r="G377" s="170"/>
      <c r="H377" s="14"/>
      <c r="I377" s="171"/>
      <c r="J377" s="14"/>
      <c r="K377" s="131"/>
      <c r="L377" s="131" t="str">
        <f>IF(D377="","",SUMIFS(MOVI_ENTR!I:I,MOVI_ENTR!D:D,D377,MOVI_ENTR!O:O,O377)-SUMIFS(MOVI_SAID!H:H,MOVI_SAID!D:D,D377,MOVI_SAID!L:L,MOVI_ENTR!O377))</f>
        <v/>
      </c>
      <c r="M377" s="173" t="str">
        <f t="shared" si="12"/>
        <v/>
      </c>
      <c r="N377" s="14"/>
      <c r="O377" s="14"/>
      <c r="P377" s="21"/>
      <c r="Q377" s="21"/>
      <c r="R377" s="21"/>
      <c r="S377" s="21"/>
      <c r="T377" s="21"/>
    </row>
    <row r="378" spans="1:20" s="16" customFormat="1" ht="30" customHeight="1">
      <c r="A378" s="21"/>
      <c r="B378" s="21" t="str">
        <f t="shared" si="11"/>
        <v/>
      </c>
      <c r="C378" s="197"/>
      <c r="D378" s="168"/>
      <c r="E378" s="154" t="str">
        <f>IFERROR(VLOOKUP(D378,CADA_PROD!D:H,5,0),"")</f>
        <v/>
      </c>
      <c r="F378" s="169"/>
      <c r="G378" s="170"/>
      <c r="H378" s="14"/>
      <c r="I378" s="171"/>
      <c r="J378" s="14"/>
      <c r="K378" s="131"/>
      <c r="L378" s="131" t="str">
        <f>IF(D378="","",SUMIFS(MOVI_ENTR!I:I,MOVI_ENTR!D:D,D378,MOVI_ENTR!O:O,O378)-SUMIFS(MOVI_SAID!H:H,MOVI_SAID!D:D,D378,MOVI_SAID!L:L,MOVI_ENTR!O378))</f>
        <v/>
      </c>
      <c r="M378" s="173" t="str">
        <f t="shared" si="12"/>
        <v/>
      </c>
      <c r="N378" s="14"/>
      <c r="O378" s="14"/>
      <c r="P378" s="21"/>
      <c r="Q378" s="21"/>
      <c r="R378" s="21"/>
      <c r="S378" s="21"/>
      <c r="T378" s="21"/>
    </row>
    <row r="379" spans="1:20" s="16" customFormat="1" ht="30" customHeight="1">
      <c r="A379" s="21"/>
      <c r="B379" s="21" t="str">
        <f t="shared" si="11"/>
        <v/>
      </c>
      <c r="C379" s="197"/>
      <c r="D379" s="168"/>
      <c r="E379" s="154" t="str">
        <f>IFERROR(VLOOKUP(D379,CADA_PROD!D:H,5,0),"")</f>
        <v/>
      </c>
      <c r="F379" s="169"/>
      <c r="G379" s="170"/>
      <c r="H379" s="14"/>
      <c r="I379" s="171"/>
      <c r="J379" s="14"/>
      <c r="K379" s="131"/>
      <c r="L379" s="131" t="str">
        <f>IF(D379="","",SUMIFS(MOVI_ENTR!I:I,MOVI_ENTR!D:D,D379,MOVI_ENTR!O:O,O379)-SUMIFS(MOVI_SAID!H:H,MOVI_SAID!D:D,D379,MOVI_SAID!L:L,MOVI_ENTR!O379))</f>
        <v/>
      </c>
      <c r="M379" s="173" t="str">
        <f t="shared" si="12"/>
        <v/>
      </c>
      <c r="N379" s="14"/>
      <c r="O379" s="14"/>
      <c r="P379" s="21"/>
      <c r="Q379" s="21"/>
      <c r="R379" s="21"/>
      <c r="S379" s="21"/>
      <c r="T379" s="21"/>
    </row>
    <row r="380" spans="1:20" s="16" customFormat="1" ht="30" customHeight="1">
      <c r="A380" s="21"/>
      <c r="B380" s="21" t="str">
        <f t="shared" si="11"/>
        <v/>
      </c>
      <c r="C380" s="197"/>
      <c r="D380" s="168"/>
      <c r="E380" s="154" t="str">
        <f>IFERROR(VLOOKUP(D380,CADA_PROD!D:H,5,0),"")</f>
        <v/>
      </c>
      <c r="F380" s="169"/>
      <c r="G380" s="170"/>
      <c r="H380" s="14"/>
      <c r="I380" s="171"/>
      <c r="J380" s="14"/>
      <c r="K380" s="131"/>
      <c r="L380" s="131" t="str">
        <f>IF(D380="","",SUMIFS(MOVI_ENTR!I:I,MOVI_ENTR!D:D,D380,MOVI_ENTR!O:O,O380)-SUMIFS(MOVI_SAID!H:H,MOVI_SAID!D:D,D380,MOVI_SAID!L:L,MOVI_ENTR!O380))</f>
        <v/>
      </c>
      <c r="M380" s="173" t="str">
        <f t="shared" si="12"/>
        <v/>
      </c>
      <c r="N380" s="14"/>
      <c r="O380" s="14"/>
      <c r="P380" s="21"/>
      <c r="Q380" s="21"/>
      <c r="R380" s="21"/>
      <c r="S380" s="21"/>
      <c r="T380" s="21"/>
    </row>
    <row r="381" spans="1:20" s="16" customFormat="1" ht="30" customHeight="1">
      <c r="A381" s="21"/>
      <c r="B381" s="21" t="str">
        <f t="shared" si="11"/>
        <v/>
      </c>
      <c r="C381" s="197"/>
      <c r="D381" s="168"/>
      <c r="E381" s="154" t="str">
        <f>IFERROR(VLOOKUP(D381,CADA_PROD!D:H,5,0),"")</f>
        <v/>
      </c>
      <c r="F381" s="169"/>
      <c r="G381" s="170"/>
      <c r="H381" s="14"/>
      <c r="I381" s="171"/>
      <c r="J381" s="14"/>
      <c r="K381" s="131"/>
      <c r="L381" s="131" t="str">
        <f>IF(D381="","",SUMIFS(MOVI_ENTR!I:I,MOVI_ENTR!D:D,D381,MOVI_ENTR!O:O,O381)-SUMIFS(MOVI_SAID!H:H,MOVI_SAID!D:D,D381,MOVI_SAID!L:L,MOVI_ENTR!O381))</f>
        <v/>
      </c>
      <c r="M381" s="173" t="str">
        <f t="shared" si="12"/>
        <v/>
      </c>
      <c r="N381" s="14"/>
      <c r="O381" s="14"/>
      <c r="P381" s="21"/>
      <c r="Q381" s="21"/>
      <c r="R381" s="21"/>
      <c r="S381" s="21"/>
      <c r="T381" s="21"/>
    </row>
    <row r="382" spans="1:20" s="16" customFormat="1" ht="30" customHeight="1">
      <c r="A382" s="21"/>
      <c r="B382" s="21" t="str">
        <f t="shared" si="11"/>
        <v/>
      </c>
      <c r="C382" s="197"/>
      <c r="D382" s="168"/>
      <c r="E382" s="154" t="str">
        <f>IFERROR(VLOOKUP(D382,CADA_PROD!D:H,5,0),"")</f>
        <v/>
      </c>
      <c r="F382" s="169"/>
      <c r="G382" s="170"/>
      <c r="H382" s="14"/>
      <c r="I382" s="171"/>
      <c r="J382" s="14"/>
      <c r="K382" s="131"/>
      <c r="L382" s="131" t="str">
        <f>IF(D382="","",SUMIFS(MOVI_ENTR!I:I,MOVI_ENTR!D:D,D382,MOVI_ENTR!O:O,O382)-SUMIFS(MOVI_SAID!H:H,MOVI_SAID!D:D,D382,MOVI_SAID!L:L,MOVI_ENTR!O382))</f>
        <v/>
      </c>
      <c r="M382" s="173" t="str">
        <f t="shared" si="12"/>
        <v/>
      </c>
      <c r="N382" s="14"/>
      <c r="O382" s="14"/>
      <c r="P382" s="21"/>
      <c r="Q382" s="21"/>
      <c r="R382" s="21"/>
      <c r="S382" s="21"/>
      <c r="T382" s="21"/>
    </row>
    <row r="383" spans="1:20" s="16" customFormat="1" ht="30" customHeight="1">
      <c r="A383" s="21"/>
      <c r="B383" s="21" t="str">
        <f t="shared" si="11"/>
        <v/>
      </c>
      <c r="C383" s="197"/>
      <c r="D383" s="168"/>
      <c r="E383" s="154" t="str">
        <f>IFERROR(VLOOKUP(D383,CADA_PROD!D:H,5,0),"")</f>
        <v/>
      </c>
      <c r="F383" s="169"/>
      <c r="G383" s="170"/>
      <c r="H383" s="14"/>
      <c r="I383" s="171"/>
      <c r="J383" s="14"/>
      <c r="K383" s="131"/>
      <c r="L383" s="131" t="str">
        <f>IF(D383="","",SUMIFS(MOVI_ENTR!I:I,MOVI_ENTR!D:D,D383,MOVI_ENTR!O:O,O383)-SUMIFS(MOVI_SAID!H:H,MOVI_SAID!D:D,D383,MOVI_SAID!L:L,MOVI_ENTR!O383))</f>
        <v/>
      </c>
      <c r="M383" s="173" t="str">
        <f t="shared" si="12"/>
        <v/>
      </c>
      <c r="N383" s="14"/>
      <c r="O383" s="14"/>
      <c r="P383" s="21"/>
      <c r="Q383" s="21"/>
      <c r="R383" s="21"/>
      <c r="S383" s="21"/>
      <c r="T383" s="21"/>
    </row>
    <row r="384" spans="1:20" s="16" customFormat="1" ht="30" customHeight="1">
      <c r="A384" s="21"/>
      <c r="B384" s="21" t="str">
        <f t="shared" si="11"/>
        <v/>
      </c>
      <c r="C384" s="197"/>
      <c r="D384" s="168"/>
      <c r="E384" s="154" t="str">
        <f>IFERROR(VLOOKUP(D384,CADA_PROD!D:H,5,0),"")</f>
        <v/>
      </c>
      <c r="F384" s="169"/>
      <c r="G384" s="170"/>
      <c r="H384" s="14"/>
      <c r="I384" s="171"/>
      <c r="J384" s="14"/>
      <c r="K384" s="131"/>
      <c r="L384" s="131" t="str">
        <f>IF(D384="","",SUMIFS(MOVI_ENTR!I:I,MOVI_ENTR!D:D,D384,MOVI_ENTR!O:O,O384)-SUMIFS(MOVI_SAID!H:H,MOVI_SAID!D:D,D384,MOVI_SAID!L:L,MOVI_ENTR!O384))</f>
        <v/>
      </c>
      <c r="M384" s="173" t="str">
        <f t="shared" si="12"/>
        <v/>
      </c>
      <c r="N384" s="14"/>
      <c r="O384" s="14"/>
      <c r="P384" s="21"/>
      <c r="Q384" s="21"/>
      <c r="R384" s="21"/>
      <c r="S384" s="21"/>
      <c r="T384" s="21"/>
    </row>
    <row r="385" spans="1:20" s="16" customFormat="1" ht="30" customHeight="1">
      <c r="A385" s="21"/>
      <c r="B385" s="21" t="str">
        <f t="shared" si="11"/>
        <v/>
      </c>
      <c r="C385" s="197"/>
      <c r="D385" s="168"/>
      <c r="E385" s="154" t="str">
        <f>IFERROR(VLOOKUP(D385,CADA_PROD!D:H,5,0),"")</f>
        <v/>
      </c>
      <c r="F385" s="169"/>
      <c r="G385" s="170"/>
      <c r="H385" s="14"/>
      <c r="I385" s="171"/>
      <c r="J385" s="14"/>
      <c r="K385" s="131"/>
      <c r="L385" s="131" t="str">
        <f>IF(D385="","",SUMIFS(MOVI_ENTR!I:I,MOVI_ENTR!D:D,D385,MOVI_ENTR!O:O,O385)-SUMIFS(MOVI_SAID!H:H,MOVI_SAID!D:D,D385,MOVI_SAID!L:L,MOVI_ENTR!O385))</f>
        <v/>
      </c>
      <c r="M385" s="173" t="str">
        <f t="shared" si="12"/>
        <v/>
      </c>
      <c r="N385" s="14"/>
      <c r="O385" s="14"/>
      <c r="P385" s="21"/>
      <c r="Q385" s="21"/>
      <c r="R385" s="21"/>
      <c r="S385" s="21"/>
      <c r="T385" s="21"/>
    </row>
    <row r="386" spans="1:20" s="16" customFormat="1" ht="30" customHeight="1">
      <c r="A386" s="21"/>
      <c r="B386" s="21" t="str">
        <f t="shared" si="11"/>
        <v/>
      </c>
      <c r="C386" s="197"/>
      <c r="D386" s="168"/>
      <c r="E386" s="154" t="str">
        <f>IFERROR(VLOOKUP(D386,CADA_PROD!D:H,5,0),"")</f>
        <v/>
      </c>
      <c r="F386" s="169"/>
      <c r="G386" s="170"/>
      <c r="H386" s="14"/>
      <c r="I386" s="171"/>
      <c r="J386" s="14"/>
      <c r="K386" s="131"/>
      <c r="L386" s="131" t="str">
        <f>IF(D386="","",SUMIFS(MOVI_ENTR!I:I,MOVI_ENTR!D:D,D386,MOVI_ENTR!O:O,O386)-SUMIFS(MOVI_SAID!H:H,MOVI_SAID!D:D,D386,MOVI_SAID!L:L,MOVI_ENTR!O386))</f>
        <v/>
      </c>
      <c r="M386" s="173" t="str">
        <f t="shared" si="12"/>
        <v/>
      </c>
      <c r="N386" s="14"/>
      <c r="O386" s="14"/>
      <c r="P386" s="21"/>
      <c r="Q386" s="21"/>
      <c r="R386" s="21"/>
      <c r="S386" s="21"/>
      <c r="T386" s="21"/>
    </row>
    <row r="387" spans="1:20" s="16" customFormat="1" ht="30" customHeight="1">
      <c r="A387" s="21"/>
      <c r="B387" s="21" t="str">
        <f t="shared" si="11"/>
        <v/>
      </c>
      <c r="C387" s="197"/>
      <c r="D387" s="168"/>
      <c r="E387" s="154" t="str">
        <f>IFERROR(VLOOKUP(D387,CADA_PROD!D:H,5,0),"")</f>
        <v/>
      </c>
      <c r="F387" s="169"/>
      <c r="G387" s="170"/>
      <c r="H387" s="14"/>
      <c r="I387" s="171"/>
      <c r="J387" s="14"/>
      <c r="K387" s="131"/>
      <c r="L387" s="131" t="str">
        <f>IF(D387="","",SUMIFS(MOVI_ENTR!I:I,MOVI_ENTR!D:D,D387,MOVI_ENTR!O:O,O387)-SUMIFS(MOVI_SAID!H:H,MOVI_SAID!D:D,D387,MOVI_SAID!L:L,MOVI_ENTR!O387))</f>
        <v/>
      </c>
      <c r="M387" s="173" t="str">
        <f t="shared" si="12"/>
        <v/>
      </c>
      <c r="N387" s="14"/>
      <c r="O387" s="14"/>
      <c r="P387" s="21"/>
      <c r="Q387" s="21"/>
      <c r="R387" s="21"/>
      <c r="S387" s="21"/>
      <c r="T387" s="21"/>
    </row>
    <row r="388" spans="1:20" s="16" customFormat="1" ht="30" customHeight="1">
      <c r="A388" s="21"/>
      <c r="B388" s="21" t="str">
        <f t="shared" si="11"/>
        <v/>
      </c>
      <c r="C388" s="197"/>
      <c r="D388" s="168"/>
      <c r="E388" s="154" t="str">
        <f>IFERROR(VLOOKUP(D388,CADA_PROD!D:H,5,0),"")</f>
        <v/>
      </c>
      <c r="F388" s="169"/>
      <c r="G388" s="170"/>
      <c r="H388" s="14"/>
      <c r="I388" s="171"/>
      <c r="J388" s="14"/>
      <c r="K388" s="131"/>
      <c r="L388" s="131" t="str">
        <f>IF(D388="","",SUMIFS(MOVI_ENTR!I:I,MOVI_ENTR!D:D,D388,MOVI_ENTR!O:O,O388)-SUMIFS(MOVI_SAID!H:H,MOVI_SAID!D:D,D388,MOVI_SAID!L:L,MOVI_ENTR!O388))</f>
        <v/>
      </c>
      <c r="M388" s="173" t="str">
        <f t="shared" si="12"/>
        <v/>
      </c>
      <c r="N388" s="14"/>
      <c r="O388" s="14"/>
      <c r="P388" s="21"/>
      <c r="Q388" s="21"/>
      <c r="R388" s="21"/>
      <c r="S388" s="21"/>
      <c r="T388" s="21"/>
    </row>
    <row r="389" spans="1:20" s="16" customFormat="1" ht="30" customHeight="1">
      <c r="A389" s="21"/>
      <c r="B389" s="21" t="str">
        <f t="shared" si="11"/>
        <v/>
      </c>
      <c r="C389" s="197"/>
      <c r="D389" s="168"/>
      <c r="E389" s="154" t="str">
        <f>IFERROR(VLOOKUP(D389,CADA_PROD!D:H,5,0),"")</f>
        <v/>
      </c>
      <c r="F389" s="169"/>
      <c r="G389" s="170"/>
      <c r="H389" s="14"/>
      <c r="I389" s="171"/>
      <c r="J389" s="14"/>
      <c r="K389" s="131"/>
      <c r="L389" s="131" t="str">
        <f>IF(D389="","",SUMIFS(MOVI_ENTR!I:I,MOVI_ENTR!D:D,D389,MOVI_ENTR!O:O,O389)-SUMIFS(MOVI_SAID!H:H,MOVI_SAID!D:D,D389,MOVI_SAID!L:L,MOVI_ENTR!O389))</f>
        <v/>
      </c>
      <c r="M389" s="173" t="str">
        <f t="shared" si="12"/>
        <v/>
      </c>
      <c r="N389" s="14"/>
      <c r="O389" s="14"/>
      <c r="P389" s="21"/>
      <c r="Q389" s="21"/>
      <c r="R389" s="21"/>
      <c r="S389" s="21"/>
      <c r="T389" s="21"/>
    </row>
    <row r="390" spans="1:20" s="16" customFormat="1" ht="30" customHeight="1">
      <c r="A390" s="21"/>
      <c r="B390" s="21" t="str">
        <f t="shared" si="11"/>
        <v/>
      </c>
      <c r="C390" s="197"/>
      <c r="D390" s="168"/>
      <c r="E390" s="154" t="str">
        <f>IFERROR(VLOOKUP(D390,CADA_PROD!D:H,5,0),"")</f>
        <v/>
      </c>
      <c r="F390" s="169"/>
      <c r="G390" s="170"/>
      <c r="H390" s="14"/>
      <c r="I390" s="171"/>
      <c r="J390" s="14"/>
      <c r="K390" s="131"/>
      <c r="L390" s="131" t="str">
        <f>IF(D390="","",SUMIFS(MOVI_ENTR!I:I,MOVI_ENTR!D:D,D390,MOVI_ENTR!O:O,O390)-SUMIFS(MOVI_SAID!H:H,MOVI_SAID!D:D,D390,MOVI_SAID!L:L,MOVI_ENTR!O390))</f>
        <v/>
      </c>
      <c r="M390" s="173" t="str">
        <f t="shared" si="12"/>
        <v/>
      </c>
      <c r="N390" s="14"/>
      <c r="O390" s="14"/>
      <c r="P390" s="21"/>
      <c r="Q390" s="21"/>
      <c r="R390" s="21"/>
      <c r="S390" s="21"/>
      <c r="T390" s="21"/>
    </row>
    <row r="391" spans="1:20" s="16" customFormat="1" ht="30" customHeight="1">
      <c r="A391" s="21"/>
      <c r="B391" s="21" t="str">
        <f t="shared" ref="B391:B454" si="13">IF(D391="","",MONTH(C391))</f>
        <v/>
      </c>
      <c r="C391" s="197"/>
      <c r="D391" s="168"/>
      <c r="E391" s="154" t="str">
        <f>IFERROR(VLOOKUP(D391,CADA_PROD!D:H,5,0),"")</f>
        <v/>
      </c>
      <c r="F391" s="169"/>
      <c r="G391" s="170"/>
      <c r="H391" s="14"/>
      <c r="I391" s="171"/>
      <c r="J391" s="14"/>
      <c r="K391" s="131"/>
      <c r="L391" s="131" t="str">
        <f>IF(D391="","",SUMIFS(MOVI_ENTR!I:I,MOVI_ENTR!D:D,D391,MOVI_ENTR!O:O,O391)-SUMIFS(MOVI_SAID!H:H,MOVI_SAID!D:D,D391,MOVI_SAID!L:L,MOVI_ENTR!O391))</f>
        <v/>
      </c>
      <c r="M391" s="173" t="str">
        <f t="shared" si="12"/>
        <v/>
      </c>
      <c r="N391" s="14"/>
      <c r="O391" s="14"/>
      <c r="P391" s="21"/>
      <c r="Q391" s="21"/>
      <c r="R391" s="21"/>
      <c r="S391" s="21"/>
      <c r="T391" s="21"/>
    </row>
    <row r="392" spans="1:20" s="16" customFormat="1" ht="30" customHeight="1">
      <c r="A392" s="21"/>
      <c r="B392" s="21" t="str">
        <f t="shared" si="13"/>
        <v/>
      </c>
      <c r="C392" s="197"/>
      <c r="D392" s="168"/>
      <c r="E392" s="154" t="str">
        <f>IFERROR(VLOOKUP(D392,CADA_PROD!D:H,5,0),"")</f>
        <v/>
      </c>
      <c r="F392" s="169"/>
      <c r="G392" s="170"/>
      <c r="H392" s="14"/>
      <c r="I392" s="171"/>
      <c r="J392" s="14"/>
      <c r="K392" s="131"/>
      <c r="L392" s="131" t="str">
        <f>IF(D392="","",SUMIFS(MOVI_ENTR!I:I,MOVI_ENTR!D:D,D392,MOVI_ENTR!O:O,O392)-SUMIFS(MOVI_SAID!H:H,MOVI_SAID!D:D,D392,MOVI_SAID!L:L,MOVI_ENTR!O392))</f>
        <v/>
      </c>
      <c r="M392" s="173" t="str">
        <f t="shared" si="12"/>
        <v/>
      </c>
      <c r="N392" s="14"/>
      <c r="O392" s="14"/>
      <c r="P392" s="21"/>
      <c r="Q392" s="21"/>
      <c r="R392" s="21"/>
      <c r="S392" s="21"/>
      <c r="T392" s="21"/>
    </row>
    <row r="393" spans="1:20" s="16" customFormat="1" ht="30" customHeight="1">
      <c r="A393" s="21"/>
      <c r="B393" s="21" t="str">
        <f t="shared" si="13"/>
        <v/>
      </c>
      <c r="C393" s="197"/>
      <c r="D393" s="168"/>
      <c r="E393" s="154" t="str">
        <f>IFERROR(VLOOKUP(D393,CADA_PROD!D:H,5,0),"")</f>
        <v/>
      </c>
      <c r="F393" s="169"/>
      <c r="G393" s="170"/>
      <c r="H393" s="14"/>
      <c r="I393" s="171"/>
      <c r="J393" s="14"/>
      <c r="K393" s="131"/>
      <c r="L393" s="131" t="str">
        <f>IF(D393="","",SUMIFS(MOVI_ENTR!I:I,MOVI_ENTR!D:D,D393,MOVI_ENTR!O:O,O393)-SUMIFS(MOVI_SAID!H:H,MOVI_SAID!D:D,D393,MOVI_SAID!L:L,MOVI_ENTR!O393))</f>
        <v/>
      </c>
      <c r="M393" s="173" t="str">
        <f t="shared" si="12"/>
        <v/>
      </c>
      <c r="N393" s="14"/>
      <c r="O393" s="14"/>
      <c r="P393" s="21"/>
      <c r="Q393" s="21"/>
      <c r="R393" s="21"/>
      <c r="S393" s="21"/>
      <c r="T393" s="21"/>
    </row>
    <row r="394" spans="1:20" s="16" customFormat="1" ht="30" customHeight="1">
      <c r="A394" s="21"/>
      <c r="B394" s="21" t="str">
        <f t="shared" si="13"/>
        <v/>
      </c>
      <c r="C394" s="197"/>
      <c r="D394" s="168"/>
      <c r="E394" s="154" t="str">
        <f>IFERROR(VLOOKUP(D394,CADA_PROD!D:H,5,0),"")</f>
        <v/>
      </c>
      <c r="F394" s="169"/>
      <c r="G394" s="170"/>
      <c r="H394" s="14"/>
      <c r="I394" s="171"/>
      <c r="J394" s="14"/>
      <c r="K394" s="131"/>
      <c r="L394" s="131" t="str">
        <f>IF(D394="","",SUMIFS(MOVI_ENTR!I:I,MOVI_ENTR!D:D,D394,MOVI_ENTR!O:O,O394)-SUMIFS(MOVI_SAID!H:H,MOVI_SAID!D:D,D394,MOVI_SAID!L:L,MOVI_ENTR!O394))</f>
        <v/>
      </c>
      <c r="M394" s="173" t="str">
        <f t="shared" si="12"/>
        <v/>
      </c>
      <c r="N394" s="14"/>
      <c r="O394" s="14"/>
      <c r="P394" s="21"/>
      <c r="Q394" s="21"/>
      <c r="R394" s="21"/>
      <c r="S394" s="21"/>
      <c r="T394" s="21"/>
    </row>
    <row r="395" spans="1:20" s="16" customFormat="1" ht="30" customHeight="1">
      <c r="A395" s="21"/>
      <c r="B395" s="21" t="str">
        <f t="shared" si="13"/>
        <v/>
      </c>
      <c r="C395" s="197"/>
      <c r="D395" s="168"/>
      <c r="E395" s="154" t="str">
        <f>IFERROR(VLOOKUP(D395,CADA_PROD!D:H,5,0),"")</f>
        <v/>
      </c>
      <c r="F395" s="169"/>
      <c r="G395" s="170"/>
      <c r="H395" s="14"/>
      <c r="I395" s="171"/>
      <c r="J395" s="14"/>
      <c r="K395" s="131"/>
      <c r="L395" s="131" t="str">
        <f>IF(D395="","",SUMIFS(MOVI_ENTR!I:I,MOVI_ENTR!D:D,D395,MOVI_ENTR!O:O,O395)-SUMIFS(MOVI_SAID!H:H,MOVI_SAID!D:D,D395,MOVI_SAID!L:L,MOVI_ENTR!O395))</f>
        <v/>
      </c>
      <c r="M395" s="173" t="str">
        <f t="shared" si="12"/>
        <v/>
      </c>
      <c r="N395" s="14"/>
      <c r="O395" s="14"/>
      <c r="P395" s="21"/>
      <c r="Q395" s="21"/>
      <c r="R395" s="21"/>
      <c r="S395" s="21"/>
      <c r="T395" s="21"/>
    </row>
    <row r="396" spans="1:20" s="16" customFormat="1" ht="30" customHeight="1">
      <c r="A396" s="21"/>
      <c r="B396" s="21" t="str">
        <f t="shared" si="13"/>
        <v/>
      </c>
      <c r="C396" s="197"/>
      <c r="D396" s="168"/>
      <c r="E396" s="154" t="str">
        <f>IFERROR(VLOOKUP(D396,CADA_PROD!D:H,5,0),"")</f>
        <v/>
      </c>
      <c r="F396" s="169"/>
      <c r="G396" s="170"/>
      <c r="H396" s="14"/>
      <c r="I396" s="171"/>
      <c r="J396" s="14"/>
      <c r="K396" s="131"/>
      <c r="L396" s="131" t="str">
        <f>IF(D396="","",SUMIFS(MOVI_ENTR!I:I,MOVI_ENTR!D:D,D396,MOVI_ENTR!O:O,O396)-SUMIFS(MOVI_SAID!H:H,MOVI_SAID!D:D,D396,MOVI_SAID!L:L,MOVI_ENTR!O396))</f>
        <v/>
      </c>
      <c r="M396" s="173" t="str">
        <f t="shared" si="12"/>
        <v/>
      </c>
      <c r="N396" s="14"/>
      <c r="O396" s="14"/>
      <c r="P396" s="21"/>
      <c r="Q396" s="21"/>
      <c r="R396" s="21"/>
      <c r="S396" s="21"/>
      <c r="T396" s="21"/>
    </row>
    <row r="397" spans="1:20" s="16" customFormat="1" ht="30" customHeight="1">
      <c r="A397" s="21"/>
      <c r="B397" s="21" t="str">
        <f t="shared" si="13"/>
        <v/>
      </c>
      <c r="C397" s="197"/>
      <c r="D397" s="168"/>
      <c r="E397" s="154" t="str">
        <f>IFERROR(VLOOKUP(D397,CADA_PROD!D:H,5,0),"")</f>
        <v/>
      </c>
      <c r="F397" s="169"/>
      <c r="G397" s="170"/>
      <c r="H397" s="14"/>
      <c r="I397" s="171"/>
      <c r="J397" s="14"/>
      <c r="K397" s="131"/>
      <c r="L397" s="131" t="str">
        <f>IF(D397="","",SUMIFS(MOVI_ENTR!I:I,MOVI_ENTR!D:D,D397,MOVI_ENTR!O:O,O397)-SUMIFS(MOVI_SAID!H:H,MOVI_SAID!D:D,D397,MOVI_SAID!L:L,MOVI_ENTR!O397))</f>
        <v/>
      </c>
      <c r="M397" s="173" t="str">
        <f t="shared" si="12"/>
        <v/>
      </c>
      <c r="N397" s="14"/>
      <c r="O397" s="14"/>
      <c r="P397" s="21"/>
      <c r="Q397" s="21"/>
      <c r="R397" s="21"/>
      <c r="S397" s="21"/>
      <c r="T397" s="21"/>
    </row>
    <row r="398" spans="1:20" s="16" customFormat="1" ht="30" customHeight="1">
      <c r="A398" s="21"/>
      <c r="B398" s="21" t="str">
        <f t="shared" si="13"/>
        <v/>
      </c>
      <c r="C398" s="197"/>
      <c r="D398" s="168"/>
      <c r="E398" s="154" t="str">
        <f>IFERROR(VLOOKUP(D398,CADA_PROD!D:H,5,0),"")</f>
        <v/>
      </c>
      <c r="F398" s="169"/>
      <c r="G398" s="170"/>
      <c r="H398" s="14"/>
      <c r="I398" s="171"/>
      <c r="J398" s="14"/>
      <c r="K398" s="131"/>
      <c r="L398" s="131" t="str">
        <f>IF(D398="","",SUMIFS(MOVI_ENTR!I:I,MOVI_ENTR!D:D,D398,MOVI_ENTR!O:O,O398)-SUMIFS(MOVI_SAID!H:H,MOVI_SAID!D:D,D398,MOVI_SAID!L:L,MOVI_ENTR!O398))</f>
        <v/>
      </c>
      <c r="M398" s="173" t="str">
        <f t="shared" si="12"/>
        <v/>
      </c>
      <c r="N398" s="14"/>
      <c r="O398" s="14"/>
      <c r="P398" s="21"/>
      <c r="Q398" s="21"/>
      <c r="R398" s="21"/>
      <c r="S398" s="21"/>
      <c r="T398" s="21"/>
    </row>
    <row r="399" spans="1:20" s="16" customFormat="1" ht="30" customHeight="1">
      <c r="A399" s="21"/>
      <c r="B399" s="21" t="str">
        <f t="shared" si="13"/>
        <v/>
      </c>
      <c r="C399" s="197"/>
      <c r="D399" s="168"/>
      <c r="E399" s="154" t="str">
        <f>IFERROR(VLOOKUP(D399,CADA_PROD!D:H,5,0),"")</f>
        <v/>
      </c>
      <c r="F399" s="169"/>
      <c r="G399" s="170"/>
      <c r="H399" s="14"/>
      <c r="I399" s="171"/>
      <c r="J399" s="14"/>
      <c r="K399" s="131"/>
      <c r="L399" s="131" t="str">
        <f>IF(D399="","",SUMIFS(MOVI_ENTR!I:I,MOVI_ENTR!D:D,D399,MOVI_ENTR!O:O,O399)-SUMIFS(MOVI_SAID!H:H,MOVI_SAID!D:D,D399,MOVI_SAID!L:L,MOVI_ENTR!O399))</f>
        <v/>
      </c>
      <c r="M399" s="173" t="str">
        <f t="shared" si="12"/>
        <v/>
      </c>
      <c r="N399" s="14"/>
      <c r="O399" s="14"/>
      <c r="P399" s="21"/>
      <c r="Q399" s="21"/>
      <c r="R399" s="21"/>
      <c r="S399" s="21"/>
      <c r="T399" s="21"/>
    </row>
    <row r="400" spans="1:20" s="16" customFormat="1" ht="30" customHeight="1">
      <c r="A400" s="21"/>
      <c r="B400" s="21" t="str">
        <f t="shared" si="13"/>
        <v/>
      </c>
      <c r="C400" s="197"/>
      <c r="D400" s="168"/>
      <c r="E400" s="154" t="str">
        <f>IFERROR(VLOOKUP(D400,CADA_PROD!D:H,5,0),"")</f>
        <v/>
      </c>
      <c r="F400" s="169"/>
      <c r="G400" s="170"/>
      <c r="H400" s="14"/>
      <c r="I400" s="171"/>
      <c r="J400" s="14"/>
      <c r="K400" s="131"/>
      <c r="L400" s="131" t="str">
        <f>IF(D400="","",SUMIFS(MOVI_ENTR!I:I,MOVI_ENTR!D:D,D400,MOVI_ENTR!O:O,O400)-SUMIFS(MOVI_SAID!H:H,MOVI_SAID!D:D,D400,MOVI_SAID!L:L,MOVI_ENTR!O400))</f>
        <v/>
      </c>
      <c r="M400" s="173" t="str">
        <f t="shared" si="12"/>
        <v/>
      </c>
      <c r="N400" s="14"/>
      <c r="O400" s="14"/>
      <c r="P400" s="21"/>
      <c r="Q400" s="21"/>
      <c r="R400" s="21"/>
      <c r="S400" s="21"/>
      <c r="T400" s="21"/>
    </row>
    <row r="401" spans="1:20" s="16" customFormat="1" ht="30" customHeight="1">
      <c r="A401" s="21"/>
      <c r="B401" s="21" t="str">
        <f t="shared" si="13"/>
        <v/>
      </c>
      <c r="C401" s="197"/>
      <c r="D401" s="168"/>
      <c r="E401" s="154" t="str">
        <f>IFERROR(VLOOKUP(D401,CADA_PROD!D:H,5,0),"")</f>
        <v/>
      </c>
      <c r="F401" s="169"/>
      <c r="G401" s="170"/>
      <c r="H401" s="14"/>
      <c r="I401" s="171"/>
      <c r="J401" s="14"/>
      <c r="K401" s="131"/>
      <c r="L401" s="131" t="str">
        <f>IF(D401="","",SUMIFS(MOVI_ENTR!I:I,MOVI_ENTR!D:D,D401,MOVI_ENTR!O:O,O401)-SUMIFS(MOVI_SAID!H:H,MOVI_SAID!D:D,D401,MOVI_SAID!L:L,MOVI_ENTR!O401))</f>
        <v/>
      </c>
      <c r="M401" s="173" t="str">
        <f t="shared" si="12"/>
        <v/>
      </c>
      <c r="N401" s="14"/>
      <c r="O401" s="14"/>
      <c r="P401" s="21"/>
      <c r="Q401" s="21"/>
      <c r="R401" s="21"/>
      <c r="S401" s="21"/>
      <c r="T401" s="21"/>
    </row>
    <row r="402" spans="1:20" s="16" customFormat="1" ht="30" customHeight="1">
      <c r="A402" s="21"/>
      <c r="B402" s="21" t="str">
        <f t="shared" si="13"/>
        <v/>
      </c>
      <c r="C402" s="197"/>
      <c r="D402" s="168"/>
      <c r="E402" s="154" t="str">
        <f>IFERROR(VLOOKUP(D402,CADA_PROD!D:H,5,0),"")</f>
        <v/>
      </c>
      <c r="F402" s="169"/>
      <c r="G402" s="170"/>
      <c r="H402" s="14"/>
      <c r="I402" s="171"/>
      <c r="J402" s="14"/>
      <c r="K402" s="131"/>
      <c r="L402" s="131" t="str">
        <f>IF(D402="","",SUMIFS(MOVI_ENTR!I:I,MOVI_ENTR!D:D,D402,MOVI_ENTR!O:O,O402)-SUMIFS(MOVI_SAID!H:H,MOVI_SAID!D:D,D402,MOVI_SAID!L:L,MOVI_ENTR!O402))</f>
        <v/>
      </c>
      <c r="M402" s="173" t="str">
        <f t="shared" si="12"/>
        <v/>
      </c>
      <c r="N402" s="14"/>
      <c r="O402" s="14"/>
      <c r="P402" s="21"/>
      <c r="Q402" s="21"/>
      <c r="R402" s="21"/>
      <c r="S402" s="21"/>
      <c r="T402" s="21"/>
    </row>
    <row r="403" spans="1:20" s="16" customFormat="1" ht="30" customHeight="1">
      <c r="A403" s="21"/>
      <c r="B403" s="21" t="str">
        <f t="shared" si="13"/>
        <v/>
      </c>
      <c r="C403" s="197"/>
      <c r="D403" s="168"/>
      <c r="E403" s="154" t="str">
        <f>IFERROR(VLOOKUP(D403,CADA_PROD!D:H,5,0),"")</f>
        <v/>
      </c>
      <c r="F403" s="169"/>
      <c r="G403" s="170"/>
      <c r="H403" s="14"/>
      <c r="I403" s="171"/>
      <c r="J403" s="14"/>
      <c r="K403" s="131"/>
      <c r="L403" s="131" t="str">
        <f>IF(D403="","",SUMIFS(MOVI_ENTR!I:I,MOVI_ENTR!D:D,D403,MOVI_ENTR!O:O,O403)-SUMIFS(MOVI_SAID!H:H,MOVI_SAID!D:D,D403,MOVI_SAID!L:L,MOVI_ENTR!O403))</f>
        <v/>
      </c>
      <c r="M403" s="173" t="str">
        <f t="shared" si="12"/>
        <v/>
      </c>
      <c r="N403" s="14"/>
      <c r="O403" s="14"/>
      <c r="P403" s="21"/>
      <c r="Q403" s="21"/>
      <c r="R403" s="21"/>
      <c r="S403" s="21"/>
      <c r="T403" s="21"/>
    </row>
    <row r="404" spans="1:20" s="16" customFormat="1" ht="30" customHeight="1">
      <c r="A404" s="21"/>
      <c r="B404" s="21" t="str">
        <f t="shared" si="13"/>
        <v/>
      </c>
      <c r="C404" s="197"/>
      <c r="D404" s="168"/>
      <c r="E404" s="154" t="str">
        <f>IFERROR(VLOOKUP(D404,CADA_PROD!D:H,5,0),"")</f>
        <v/>
      </c>
      <c r="F404" s="169"/>
      <c r="G404" s="170"/>
      <c r="H404" s="14"/>
      <c r="I404" s="171"/>
      <c r="J404" s="14"/>
      <c r="K404" s="131"/>
      <c r="L404" s="131" t="str">
        <f>IF(D404="","",SUMIFS(MOVI_ENTR!I:I,MOVI_ENTR!D:D,D404,MOVI_ENTR!O:O,O404)-SUMIFS(MOVI_SAID!H:H,MOVI_SAID!D:D,D404,MOVI_SAID!L:L,MOVI_ENTR!O404))</f>
        <v/>
      </c>
      <c r="M404" s="173" t="str">
        <f t="shared" si="12"/>
        <v/>
      </c>
      <c r="N404" s="14"/>
      <c r="O404" s="14"/>
      <c r="P404" s="21"/>
      <c r="Q404" s="21"/>
      <c r="R404" s="21"/>
      <c r="S404" s="21"/>
      <c r="T404" s="21"/>
    </row>
    <row r="405" spans="1:20" s="16" customFormat="1" ht="30" customHeight="1">
      <c r="A405" s="21"/>
      <c r="B405" s="21" t="str">
        <f t="shared" si="13"/>
        <v/>
      </c>
      <c r="C405" s="197"/>
      <c r="D405" s="168"/>
      <c r="E405" s="154" t="str">
        <f>IFERROR(VLOOKUP(D405,CADA_PROD!D:H,5,0),"")</f>
        <v/>
      </c>
      <c r="F405" s="169"/>
      <c r="G405" s="170"/>
      <c r="H405" s="14"/>
      <c r="I405" s="171"/>
      <c r="J405" s="14"/>
      <c r="K405" s="131"/>
      <c r="L405" s="131" t="str">
        <f>IF(D405="","",SUMIFS(MOVI_ENTR!I:I,MOVI_ENTR!D:D,D405,MOVI_ENTR!O:O,O405)-SUMIFS(MOVI_SAID!H:H,MOVI_SAID!D:D,D405,MOVI_SAID!L:L,MOVI_ENTR!O405))</f>
        <v/>
      </c>
      <c r="M405" s="173" t="str">
        <f t="shared" si="12"/>
        <v/>
      </c>
      <c r="N405" s="14"/>
      <c r="O405" s="14"/>
      <c r="P405" s="21"/>
      <c r="Q405" s="21"/>
      <c r="R405" s="21"/>
      <c r="S405" s="21"/>
      <c r="T405" s="21"/>
    </row>
    <row r="406" spans="1:20" s="16" customFormat="1" ht="30" customHeight="1">
      <c r="A406" s="21"/>
      <c r="B406" s="21" t="str">
        <f t="shared" si="13"/>
        <v/>
      </c>
      <c r="C406" s="197"/>
      <c r="D406" s="168"/>
      <c r="E406" s="154" t="str">
        <f>IFERROR(VLOOKUP(D406,CADA_PROD!D:H,5,0),"")</f>
        <v/>
      </c>
      <c r="F406" s="169"/>
      <c r="G406" s="170"/>
      <c r="H406" s="14"/>
      <c r="I406" s="171"/>
      <c r="J406" s="14"/>
      <c r="K406" s="131"/>
      <c r="L406" s="131" t="str">
        <f>IF(D406="","",SUMIFS(MOVI_ENTR!I:I,MOVI_ENTR!D:D,D406,MOVI_ENTR!O:O,O406)-SUMIFS(MOVI_SAID!H:H,MOVI_SAID!D:D,D406,MOVI_SAID!L:L,MOVI_ENTR!O406))</f>
        <v/>
      </c>
      <c r="M406" s="173" t="str">
        <f t="shared" si="12"/>
        <v/>
      </c>
      <c r="N406" s="14"/>
      <c r="O406" s="14"/>
      <c r="P406" s="21"/>
      <c r="Q406" s="21"/>
      <c r="R406" s="21"/>
      <c r="S406" s="21"/>
      <c r="T406" s="21"/>
    </row>
    <row r="407" spans="1:20" s="16" customFormat="1" ht="30" customHeight="1">
      <c r="A407" s="21"/>
      <c r="B407" s="21" t="str">
        <f t="shared" si="13"/>
        <v/>
      </c>
      <c r="C407" s="197"/>
      <c r="D407" s="168"/>
      <c r="E407" s="154" t="str">
        <f>IFERROR(VLOOKUP(D407,CADA_PROD!D:H,5,0),"")</f>
        <v/>
      </c>
      <c r="F407" s="169"/>
      <c r="G407" s="170"/>
      <c r="H407" s="14"/>
      <c r="I407" s="171"/>
      <c r="J407" s="14"/>
      <c r="K407" s="131"/>
      <c r="L407" s="131" t="str">
        <f>IF(D407="","",SUMIFS(MOVI_ENTR!I:I,MOVI_ENTR!D:D,D407,MOVI_ENTR!O:O,O407)-SUMIFS(MOVI_SAID!H:H,MOVI_SAID!D:D,D407,MOVI_SAID!L:L,MOVI_ENTR!O407))</f>
        <v/>
      </c>
      <c r="M407" s="173" t="str">
        <f t="shared" si="12"/>
        <v/>
      </c>
      <c r="N407" s="14"/>
      <c r="O407" s="14"/>
      <c r="P407" s="21"/>
      <c r="Q407" s="21"/>
      <c r="R407" s="21"/>
      <c r="S407" s="21"/>
      <c r="T407" s="21"/>
    </row>
    <row r="408" spans="1:20" s="16" customFormat="1" ht="30" customHeight="1">
      <c r="A408" s="21"/>
      <c r="B408" s="21" t="str">
        <f t="shared" si="13"/>
        <v/>
      </c>
      <c r="C408" s="197"/>
      <c r="D408" s="168"/>
      <c r="E408" s="154" t="str">
        <f>IFERROR(VLOOKUP(D408,CADA_PROD!D:H,5,0),"")</f>
        <v/>
      </c>
      <c r="F408" s="169"/>
      <c r="G408" s="170"/>
      <c r="H408" s="14"/>
      <c r="I408" s="171"/>
      <c r="J408" s="14"/>
      <c r="K408" s="131"/>
      <c r="L408" s="131" t="str">
        <f>IF(D408="","",SUMIFS(MOVI_ENTR!I:I,MOVI_ENTR!D:D,D408,MOVI_ENTR!O:O,O408)-SUMIFS(MOVI_SAID!H:H,MOVI_SAID!D:D,D408,MOVI_SAID!L:L,MOVI_ENTR!O408))</f>
        <v/>
      </c>
      <c r="M408" s="173" t="str">
        <f t="shared" si="12"/>
        <v/>
      </c>
      <c r="N408" s="14"/>
      <c r="O408" s="14"/>
      <c r="P408" s="21"/>
      <c r="Q408" s="21"/>
      <c r="R408" s="21"/>
      <c r="S408" s="21"/>
      <c r="T408" s="21"/>
    </row>
    <row r="409" spans="1:20" s="16" customFormat="1" ht="30" customHeight="1">
      <c r="A409" s="21"/>
      <c r="B409" s="21" t="str">
        <f t="shared" si="13"/>
        <v/>
      </c>
      <c r="C409" s="197"/>
      <c r="D409" s="168"/>
      <c r="E409" s="154" t="str">
        <f>IFERROR(VLOOKUP(D409,CADA_PROD!D:H,5,0),"")</f>
        <v/>
      </c>
      <c r="F409" s="169"/>
      <c r="G409" s="170"/>
      <c r="H409" s="14"/>
      <c r="I409" s="171"/>
      <c r="J409" s="14"/>
      <c r="K409" s="131"/>
      <c r="L409" s="131" t="str">
        <f>IF(D409="","",SUMIFS(MOVI_ENTR!I:I,MOVI_ENTR!D:D,D409,MOVI_ENTR!O:O,O409)-SUMIFS(MOVI_SAID!H:H,MOVI_SAID!D:D,D409,MOVI_SAID!L:L,MOVI_ENTR!O409))</f>
        <v/>
      </c>
      <c r="M409" s="173" t="str">
        <f t="shared" si="12"/>
        <v/>
      </c>
      <c r="N409" s="14"/>
      <c r="O409" s="14"/>
      <c r="P409" s="21"/>
      <c r="Q409" s="21"/>
      <c r="R409" s="21"/>
      <c r="S409" s="21"/>
      <c r="T409" s="21"/>
    </row>
    <row r="410" spans="1:20" s="16" customFormat="1" ht="30" customHeight="1">
      <c r="A410" s="21"/>
      <c r="B410" s="21" t="str">
        <f t="shared" si="13"/>
        <v/>
      </c>
      <c r="C410" s="197"/>
      <c r="D410" s="168"/>
      <c r="E410" s="154" t="str">
        <f>IFERROR(VLOOKUP(D410,CADA_PROD!D:H,5,0),"")</f>
        <v/>
      </c>
      <c r="F410" s="169"/>
      <c r="G410" s="170"/>
      <c r="H410" s="14"/>
      <c r="I410" s="171"/>
      <c r="J410" s="14"/>
      <c r="K410" s="131"/>
      <c r="L410" s="131" t="str">
        <f>IF(D410="","",SUMIFS(MOVI_ENTR!I:I,MOVI_ENTR!D:D,D410,MOVI_ENTR!O:O,O410)-SUMIFS(MOVI_SAID!H:H,MOVI_SAID!D:D,D410,MOVI_SAID!L:L,MOVI_ENTR!O410))</f>
        <v/>
      </c>
      <c r="M410" s="173" t="str">
        <f t="shared" si="12"/>
        <v/>
      </c>
      <c r="N410" s="14"/>
      <c r="O410" s="14"/>
      <c r="P410" s="21"/>
      <c r="Q410" s="21"/>
      <c r="R410" s="21"/>
      <c r="S410" s="21"/>
      <c r="T410" s="21"/>
    </row>
    <row r="411" spans="1:20" s="16" customFormat="1" ht="30" customHeight="1">
      <c r="A411" s="21"/>
      <c r="B411" s="21" t="str">
        <f t="shared" si="13"/>
        <v/>
      </c>
      <c r="C411" s="197"/>
      <c r="D411" s="168"/>
      <c r="E411" s="154" t="str">
        <f>IFERROR(VLOOKUP(D411,CADA_PROD!D:H,5,0),"")</f>
        <v/>
      </c>
      <c r="F411" s="169"/>
      <c r="G411" s="170"/>
      <c r="H411" s="14"/>
      <c r="I411" s="171"/>
      <c r="J411" s="14"/>
      <c r="K411" s="131"/>
      <c r="L411" s="131" t="str">
        <f>IF(D411="","",SUMIFS(MOVI_ENTR!I:I,MOVI_ENTR!D:D,D411,MOVI_ENTR!O:O,O411)-SUMIFS(MOVI_SAID!H:H,MOVI_SAID!D:D,D411,MOVI_SAID!L:L,MOVI_ENTR!O411))</f>
        <v/>
      </c>
      <c r="M411" s="173" t="str">
        <f t="shared" ref="M411:M474" si="14">IF(D411="","",H411*I411)</f>
        <v/>
      </c>
      <c r="N411" s="14"/>
      <c r="O411" s="14"/>
      <c r="P411" s="21"/>
      <c r="Q411" s="21"/>
      <c r="R411" s="21"/>
      <c r="S411" s="21"/>
      <c r="T411" s="21"/>
    </row>
    <row r="412" spans="1:20" s="16" customFormat="1" ht="30" customHeight="1">
      <c r="A412" s="21"/>
      <c r="B412" s="21" t="str">
        <f t="shared" si="13"/>
        <v/>
      </c>
      <c r="C412" s="197"/>
      <c r="D412" s="168"/>
      <c r="E412" s="154" t="str">
        <f>IFERROR(VLOOKUP(D412,CADA_PROD!D:H,5,0),"")</f>
        <v/>
      </c>
      <c r="F412" s="169"/>
      <c r="G412" s="170"/>
      <c r="H412" s="14"/>
      <c r="I412" s="171"/>
      <c r="J412" s="14"/>
      <c r="K412" s="131"/>
      <c r="L412" s="131" t="str">
        <f>IF(D412="","",SUMIFS(MOVI_ENTR!I:I,MOVI_ENTR!D:D,D412,MOVI_ENTR!O:O,O412)-SUMIFS(MOVI_SAID!H:H,MOVI_SAID!D:D,D412,MOVI_SAID!L:L,MOVI_ENTR!O412))</f>
        <v/>
      </c>
      <c r="M412" s="173" t="str">
        <f t="shared" si="14"/>
        <v/>
      </c>
      <c r="N412" s="14"/>
      <c r="O412" s="14"/>
      <c r="P412" s="21"/>
      <c r="Q412" s="21"/>
      <c r="R412" s="21"/>
      <c r="S412" s="21"/>
      <c r="T412" s="21"/>
    </row>
    <row r="413" spans="1:20" s="16" customFormat="1" ht="30" customHeight="1">
      <c r="A413" s="21"/>
      <c r="B413" s="21" t="str">
        <f t="shared" si="13"/>
        <v/>
      </c>
      <c r="C413" s="197"/>
      <c r="D413" s="168"/>
      <c r="E413" s="154" t="str">
        <f>IFERROR(VLOOKUP(D413,CADA_PROD!D:H,5,0),"")</f>
        <v/>
      </c>
      <c r="F413" s="169"/>
      <c r="G413" s="170"/>
      <c r="H413" s="14"/>
      <c r="I413" s="171"/>
      <c r="J413" s="14"/>
      <c r="K413" s="131"/>
      <c r="L413" s="131" t="str">
        <f>IF(D413="","",SUMIFS(MOVI_ENTR!I:I,MOVI_ENTR!D:D,D413,MOVI_ENTR!O:O,O413)-SUMIFS(MOVI_SAID!H:H,MOVI_SAID!D:D,D413,MOVI_SAID!L:L,MOVI_ENTR!O413))</f>
        <v/>
      </c>
      <c r="M413" s="173" t="str">
        <f t="shared" si="14"/>
        <v/>
      </c>
      <c r="N413" s="14"/>
      <c r="O413" s="14"/>
      <c r="P413" s="21"/>
      <c r="Q413" s="21"/>
      <c r="R413" s="21"/>
      <c r="S413" s="21"/>
      <c r="T413" s="21"/>
    </row>
    <row r="414" spans="1:20" s="16" customFormat="1" ht="30" customHeight="1">
      <c r="A414" s="21"/>
      <c r="B414" s="21" t="str">
        <f t="shared" si="13"/>
        <v/>
      </c>
      <c r="C414" s="197"/>
      <c r="D414" s="168"/>
      <c r="E414" s="154" t="str">
        <f>IFERROR(VLOOKUP(D414,CADA_PROD!D:H,5,0),"")</f>
        <v/>
      </c>
      <c r="F414" s="169"/>
      <c r="G414" s="170"/>
      <c r="H414" s="14"/>
      <c r="I414" s="171"/>
      <c r="J414" s="14"/>
      <c r="K414" s="131"/>
      <c r="L414" s="131" t="str">
        <f>IF(D414="","",SUMIFS(MOVI_ENTR!I:I,MOVI_ENTR!D:D,D414,MOVI_ENTR!O:O,O414)-SUMIFS(MOVI_SAID!H:H,MOVI_SAID!D:D,D414,MOVI_SAID!L:L,MOVI_ENTR!O414))</f>
        <v/>
      </c>
      <c r="M414" s="173" t="str">
        <f t="shared" si="14"/>
        <v/>
      </c>
      <c r="N414" s="14"/>
      <c r="O414" s="14"/>
      <c r="P414" s="21"/>
      <c r="Q414" s="21"/>
      <c r="R414" s="21"/>
      <c r="S414" s="21"/>
      <c r="T414" s="21"/>
    </row>
    <row r="415" spans="1:20" s="16" customFormat="1" ht="30" customHeight="1">
      <c r="A415" s="21"/>
      <c r="B415" s="21" t="str">
        <f t="shared" si="13"/>
        <v/>
      </c>
      <c r="C415" s="197"/>
      <c r="D415" s="168"/>
      <c r="E415" s="154" t="str">
        <f>IFERROR(VLOOKUP(D415,CADA_PROD!D:H,5,0),"")</f>
        <v/>
      </c>
      <c r="F415" s="169"/>
      <c r="G415" s="170"/>
      <c r="H415" s="14"/>
      <c r="I415" s="171"/>
      <c r="J415" s="14"/>
      <c r="K415" s="131"/>
      <c r="L415" s="131" t="str">
        <f>IF(D415="","",SUMIFS(MOVI_ENTR!I:I,MOVI_ENTR!D:D,D415,MOVI_ENTR!O:O,O415)-SUMIFS(MOVI_SAID!H:H,MOVI_SAID!D:D,D415,MOVI_SAID!L:L,MOVI_ENTR!O415))</f>
        <v/>
      </c>
      <c r="M415" s="173" t="str">
        <f t="shared" si="14"/>
        <v/>
      </c>
      <c r="N415" s="14"/>
      <c r="O415" s="14"/>
      <c r="P415" s="21"/>
      <c r="Q415" s="21"/>
      <c r="R415" s="21"/>
      <c r="S415" s="21"/>
      <c r="T415" s="21"/>
    </row>
    <row r="416" spans="1:20" s="16" customFormat="1" ht="30" customHeight="1">
      <c r="A416" s="21"/>
      <c r="B416" s="21" t="str">
        <f t="shared" si="13"/>
        <v/>
      </c>
      <c r="C416" s="197"/>
      <c r="D416" s="168"/>
      <c r="E416" s="154" t="str">
        <f>IFERROR(VLOOKUP(D416,CADA_PROD!D:H,5,0),"")</f>
        <v/>
      </c>
      <c r="F416" s="169"/>
      <c r="G416" s="170"/>
      <c r="H416" s="14"/>
      <c r="I416" s="171"/>
      <c r="J416" s="14"/>
      <c r="K416" s="131"/>
      <c r="L416" s="131" t="str">
        <f>IF(D416="","",SUMIFS(MOVI_ENTR!I:I,MOVI_ENTR!D:D,D416,MOVI_ENTR!O:O,O416)-SUMIFS(MOVI_SAID!H:H,MOVI_SAID!D:D,D416,MOVI_SAID!L:L,MOVI_ENTR!O416))</f>
        <v/>
      </c>
      <c r="M416" s="173" t="str">
        <f t="shared" si="14"/>
        <v/>
      </c>
      <c r="N416" s="14"/>
      <c r="O416" s="14"/>
      <c r="P416" s="21"/>
      <c r="Q416" s="21"/>
      <c r="R416" s="21"/>
      <c r="S416" s="21"/>
      <c r="T416" s="21"/>
    </row>
    <row r="417" spans="1:20" s="16" customFormat="1" ht="30" customHeight="1">
      <c r="A417" s="21"/>
      <c r="B417" s="21" t="str">
        <f t="shared" si="13"/>
        <v/>
      </c>
      <c r="C417" s="197"/>
      <c r="D417" s="168"/>
      <c r="E417" s="154" t="str">
        <f>IFERROR(VLOOKUP(D417,CADA_PROD!D:H,5,0),"")</f>
        <v/>
      </c>
      <c r="F417" s="169"/>
      <c r="G417" s="170"/>
      <c r="H417" s="14"/>
      <c r="I417" s="171"/>
      <c r="J417" s="14"/>
      <c r="K417" s="131"/>
      <c r="L417" s="131" t="str">
        <f>IF(D417="","",SUMIFS(MOVI_ENTR!I:I,MOVI_ENTR!D:D,D417,MOVI_ENTR!O:O,O417)-SUMIFS(MOVI_SAID!H:H,MOVI_SAID!D:D,D417,MOVI_SAID!L:L,MOVI_ENTR!O417))</f>
        <v/>
      </c>
      <c r="M417" s="173" t="str">
        <f t="shared" si="14"/>
        <v/>
      </c>
      <c r="N417" s="14"/>
      <c r="O417" s="14"/>
      <c r="P417" s="21"/>
      <c r="Q417" s="21"/>
      <c r="R417" s="21"/>
      <c r="S417" s="21"/>
      <c r="T417" s="21"/>
    </row>
    <row r="418" spans="1:20" s="16" customFormat="1" ht="30" customHeight="1">
      <c r="A418" s="21"/>
      <c r="B418" s="21" t="str">
        <f t="shared" si="13"/>
        <v/>
      </c>
      <c r="C418" s="197"/>
      <c r="D418" s="168"/>
      <c r="E418" s="154" t="str">
        <f>IFERROR(VLOOKUP(D418,CADA_PROD!D:H,5,0),"")</f>
        <v/>
      </c>
      <c r="F418" s="169"/>
      <c r="G418" s="170"/>
      <c r="H418" s="14"/>
      <c r="I418" s="171"/>
      <c r="J418" s="14"/>
      <c r="K418" s="131"/>
      <c r="L418" s="131" t="str">
        <f>IF(D418="","",SUMIFS(MOVI_ENTR!I:I,MOVI_ENTR!D:D,D418,MOVI_ENTR!O:O,O418)-SUMIFS(MOVI_SAID!H:H,MOVI_SAID!D:D,D418,MOVI_SAID!L:L,MOVI_ENTR!O418))</f>
        <v/>
      </c>
      <c r="M418" s="173" t="str">
        <f t="shared" si="14"/>
        <v/>
      </c>
      <c r="N418" s="14"/>
      <c r="O418" s="14"/>
      <c r="P418" s="21"/>
      <c r="Q418" s="21"/>
      <c r="R418" s="21"/>
      <c r="S418" s="21"/>
      <c r="T418" s="21"/>
    </row>
    <row r="419" spans="1:20" s="16" customFormat="1" ht="30" customHeight="1">
      <c r="A419" s="21"/>
      <c r="B419" s="21" t="str">
        <f t="shared" si="13"/>
        <v/>
      </c>
      <c r="C419" s="197"/>
      <c r="D419" s="168"/>
      <c r="E419" s="154" t="str">
        <f>IFERROR(VLOOKUP(D419,CADA_PROD!D:H,5,0),"")</f>
        <v/>
      </c>
      <c r="F419" s="169"/>
      <c r="G419" s="170"/>
      <c r="H419" s="14"/>
      <c r="I419" s="171"/>
      <c r="J419" s="14"/>
      <c r="K419" s="131"/>
      <c r="L419" s="131" t="str">
        <f>IF(D419="","",SUMIFS(MOVI_ENTR!I:I,MOVI_ENTR!D:D,D419,MOVI_ENTR!O:O,O419)-SUMIFS(MOVI_SAID!H:H,MOVI_SAID!D:D,D419,MOVI_SAID!L:L,MOVI_ENTR!O419))</f>
        <v/>
      </c>
      <c r="M419" s="173" t="str">
        <f t="shared" si="14"/>
        <v/>
      </c>
      <c r="N419" s="14"/>
      <c r="O419" s="14"/>
      <c r="P419" s="21"/>
      <c r="Q419" s="21"/>
      <c r="R419" s="21"/>
      <c r="S419" s="21"/>
      <c r="T419" s="21"/>
    </row>
    <row r="420" spans="1:20" s="16" customFormat="1" ht="30" customHeight="1">
      <c r="A420" s="21"/>
      <c r="B420" s="21" t="str">
        <f t="shared" si="13"/>
        <v/>
      </c>
      <c r="C420" s="197"/>
      <c r="D420" s="168"/>
      <c r="E420" s="154" t="str">
        <f>IFERROR(VLOOKUP(D420,CADA_PROD!D:H,5,0),"")</f>
        <v/>
      </c>
      <c r="F420" s="169"/>
      <c r="G420" s="170"/>
      <c r="H420" s="14"/>
      <c r="I420" s="171"/>
      <c r="J420" s="14"/>
      <c r="K420" s="131"/>
      <c r="L420" s="131" t="str">
        <f>IF(D420="","",SUMIFS(MOVI_ENTR!I:I,MOVI_ENTR!D:D,D420,MOVI_ENTR!O:O,O420)-SUMIFS(MOVI_SAID!H:H,MOVI_SAID!D:D,D420,MOVI_SAID!L:L,MOVI_ENTR!O420))</f>
        <v/>
      </c>
      <c r="M420" s="173" t="str">
        <f t="shared" si="14"/>
        <v/>
      </c>
      <c r="N420" s="14"/>
      <c r="O420" s="14"/>
      <c r="P420" s="21"/>
      <c r="Q420" s="21"/>
      <c r="R420" s="21"/>
      <c r="S420" s="21"/>
      <c r="T420" s="21"/>
    </row>
    <row r="421" spans="1:20" s="16" customFormat="1" ht="30" customHeight="1">
      <c r="A421" s="21"/>
      <c r="B421" s="21" t="str">
        <f t="shared" si="13"/>
        <v/>
      </c>
      <c r="C421" s="197"/>
      <c r="D421" s="168"/>
      <c r="E421" s="154" t="str">
        <f>IFERROR(VLOOKUP(D421,CADA_PROD!D:H,5,0),"")</f>
        <v/>
      </c>
      <c r="F421" s="169"/>
      <c r="G421" s="170"/>
      <c r="H421" s="14"/>
      <c r="I421" s="171"/>
      <c r="J421" s="14"/>
      <c r="K421" s="131"/>
      <c r="L421" s="131" t="str">
        <f>IF(D421="","",SUMIFS(MOVI_ENTR!I:I,MOVI_ENTR!D:D,D421,MOVI_ENTR!O:O,O421)-SUMIFS(MOVI_SAID!H:H,MOVI_SAID!D:D,D421,MOVI_SAID!L:L,MOVI_ENTR!O421))</f>
        <v/>
      </c>
      <c r="M421" s="173" t="str">
        <f t="shared" si="14"/>
        <v/>
      </c>
      <c r="N421" s="14"/>
      <c r="O421" s="14"/>
      <c r="P421" s="21"/>
      <c r="Q421" s="21"/>
      <c r="R421" s="21"/>
      <c r="S421" s="21"/>
      <c r="T421" s="21"/>
    </row>
    <row r="422" spans="1:20" s="16" customFormat="1" ht="30" customHeight="1">
      <c r="A422" s="21"/>
      <c r="B422" s="21" t="str">
        <f t="shared" si="13"/>
        <v/>
      </c>
      <c r="C422" s="197"/>
      <c r="D422" s="168"/>
      <c r="E422" s="154" t="str">
        <f>IFERROR(VLOOKUP(D422,CADA_PROD!D:H,5,0),"")</f>
        <v/>
      </c>
      <c r="F422" s="169"/>
      <c r="G422" s="170"/>
      <c r="H422" s="14"/>
      <c r="I422" s="171"/>
      <c r="J422" s="14"/>
      <c r="K422" s="131"/>
      <c r="L422" s="131" t="str">
        <f>IF(D422="","",SUMIFS(MOVI_ENTR!I:I,MOVI_ENTR!D:D,D422,MOVI_ENTR!O:O,O422)-SUMIFS(MOVI_SAID!H:H,MOVI_SAID!D:D,D422,MOVI_SAID!L:L,MOVI_ENTR!O422))</f>
        <v/>
      </c>
      <c r="M422" s="173" t="str">
        <f t="shared" si="14"/>
        <v/>
      </c>
      <c r="N422" s="14"/>
      <c r="O422" s="14"/>
      <c r="P422" s="21"/>
      <c r="Q422" s="21"/>
      <c r="R422" s="21"/>
      <c r="S422" s="21"/>
      <c r="T422" s="21"/>
    </row>
    <row r="423" spans="1:20" s="16" customFormat="1" ht="30" customHeight="1">
      <c r="A423" s="21"/>
      <c r="B423" s="21" t="str">
        <f t="shared" si="13"/>
        <v/>
      </c>
      <c r="C423" s="197"/>
      <c r="D423" s="168"/>
      <c r="E423" s="154" t="str">
        <f>IFERROR(VLOOKUP(D423,CADA_PROD!D:H,5,0),"")</f>
        <v/>
      </c>
      <c r="F423" s="169"/>
      <c r="G423" s="170"/>
      <c r="H423" s="14"/>
      <c r="I423" s="171"/>
      <c r="J423" s="14"/>
      <c r="K423" s="131"/>
      <c r="L423" s="131" t="str">
        <f>IF(D423="","",SUMIFS(MOVI_ENTR!I:I,MOVI_ENTR!D:D,D423,MOVI_ENTR!O:O,O423)-SUMIFS(MOVI_SAID!H:H,MOVI_SAID!D:D,D423,MOVI_SAID!L:L,MOVI_ENTR!O423))</f>
        <v/>
      </c>
      <c r="M423" s="173" t="str">
        <f t="shared" si="14"/>
        <v/>
      </c>
      <c r="N423" s="14"/>
      <c r="O423" s="14"/>
      <c r="P423" s="21"/>
      <c r="Q423" s="21"/>
      <c r="R423" s="21"/>
      <c r="S423" s="21"/>
      <c r="T423" s="21"/>
    </row>
    <row r="424" spans="1:20" s="16" customFormat="1" ht="30" customHeight="1">
      <c r="A424" s="21"/>
      <c r="B424" s="21" t="str">
        <f t="shared" si="13"/>
        <v/>
      </c>
      <c r="C424" s="197"/>
      <c r="D424" s="168"/>
      <c r="E424" s="154" t="str">
        <f>IFERROR(VLOOKUP(D424,CADA_PROD!D:H,5,0),"")</f>
        <v/>
      </c>
      <c r="F424" s="169"/>
      <c r="G424" s="170"/>
      <c r="H424" s="14"/>
      <c r="I424" s="171"/>
      <c r="J424" s="14"/>
      <c r="K424" s="131"/>
      <c r="L424" s="131" t="str">
        <f>IF(D424="","",SUMIFS(MOVI_ENTR!I:I,MOVI_ENTR!D:D,D424,MOVI_ENTR!O:O,O424)-SUMIFS(MOVI_SAID!H:H,MOVI_SAID!D:D,D424,MOVI_SAID!L:L,MOVI_ENTR!O424))</f>
        <v/>
      </c>
      <c r="M424" s="173" t="str">
        <f t="shared" si="14"/>
        <v/>
      </c>
      <c r="N424" s="14"/>
      <c r="O424" s="14"/>
      <c r="P424" s="21"/>
      <c r="Q424" s="21"/>
      <c r="R424" s="21"/>
      <c r="S424" s="21"/>
      <c r="T424" s="21"/>
    </row>
    <row r="425" spans="1:20" s="16" customFormat="1" ht="30" customHeight="1">
      <c r="A425" s="21"/>
      <c r="B425" s="21" t="str">
        <f t="shared" si="13"/>
        <v/>
      </c>
      <c r="C425" s="197"/>
      <c r="D425" s="168"/>
      <c r="E425" s="154" t="str">
        <f>IFERROR(VLOOKUP(D425,CADA_PROD!D:H,5,0),"")</f>
        <v/>
      </c>
      <c r="F425" s="169"/>
      <c r="G425" s="170"/>
      <c r="H425" s="14"/>
      <c r="I425" s="171"/>
      <c r="J425" s="14"/>
      <c r="K425" s="131"/>
      <c r="L425" s="131" t="str">
        <f>IF(D425="","",SUMIFS(MOVI_ENTR!I:I,MOVI_ENTR!D:D,D425,MOVI_ENTR!O:O,O425)-SUMIFS(MOVI_SAID!H:H,MOVI_SAID!D:D,D425,MOVI_SAID!L:L,MOVI_ENTR!O425))</f>
        <v/>
      </c>
      <c r="M425" s="173" t="str">
        <f t="shared" si="14"/>
        <v/>
      </c>
      <c r="N425" s="14"/>
      <c r="O425" s="14"/>
      <c r="P425" s="21"/>
      <c r="Q425" s="21"/>
      <c r="R425" s="21"/>
      <c r="S425" s="21"/>
      <c r="T425" s="21"/>
    </row>
    <row r="426" spans="1:20" s="16" customFormat="1" ht="30" customHeight="1">
      <c r="A426" s="21"/>
      <c r="B426" s="21" t="str">
        <f t="shared" si="13"/>
        <v/>
      </c>
      <c r="C426" s="197"/>
      <c r="D426" s="168"/>
      <c r="E426" s="154" t="str">
        <f>IFERROR(VLOOKUP(D426,CADA_PROD!D:H,5,0),"")</f>
        <v/>
      </c>
      <c r="F426" s="169"/>
      <c r="G426" s="170"/>
      <c r="H426" s="14"/>
      <c r="I426" s="171"/>
      <c r="J426" s="14"/>
      <c r="K426" s="131"/>
      <c r="L426" s="131" t="str">
        <f>IF(D426="","",SUMIFS(MOVI_ENTR!I:I,MOVI_ENTR!D:D,D426,MOVI_ENTR!O:O,O426)-SUMIFS(MOVI_SAID!H:H,MOVI_SAID!D:D,D426,MOVI_SAID!L:L,MOVI_ENTR!O426))</f>
        <v/>
      </c>
      <c r="M426" s="173" t="str">
        <f t="shared" si="14"/>
        <v/>
      </c>
      <c r="N426" s="14"/>
      <c r="O426" s="14"/>
      <c r="P426" s="21"/>
      <c r="Q426" s="21"/>
      <c r="R426" s="21"/>
      <c r="S426" s="21"/>
      <c r="T426" s="21"/>
    </row>
    <row r="427" spans="1:20" s="16" customFormat="1" ht="30" customHeight="1">
      <c r="A427" s="21"/>
      <c r="B427" s="21" t="str">
        <f t="shared" si="13"/>
        <v/>
      </c>
      <c r="C427" s="197"/>
      <c r="D427" s="168"/>
      <c r="E427" s="154" t="str">
        <f>IFERROR(VLOOKUP(D427,CADA_PROD!D:H,5,0),"")</f>
        <v/>
      </c>
      <c r="F427" s="169"/>
      <c r="G427" s="170"/>
      <c r="H427" s="14"/>
      <c r="I427" s="171"/>
      <c r="J427" s="14"/>
      <c r="K427" s="131"/>
      <c r="L427" s="131" t="str">
        <f>IF(D427="","",SUMIFS(MOVI_ENTR!I:I,MOVI_ENTR!D:D,D427,MOVI_ENTR!O:O,O427)-SUMIFS(MOVI_SAID!H:H,MOVI_SAID!D:D,D427,MOVI_SAID!L:L,MOVI_ENTR!O427))</f>
        <v/>
      </c>
      <c r="M427" s="173" t="str">
        <f t="shared" si="14"/>
        <v/>
      </c>
      <c r="N427" s="14"/>
      <c r="O427" s="14"/>
      <c r="P427" s="21"/>
      <c r="Q427" s="21"/>
      <c r="R427" s="21"/>
      <c r="S427" s="21"/>
      <c r="T427" s="21"/>
    </row>
    <row r="428" spans="1:20" s="16" customFormat="1" ht="30" customHeight="1">
      <c r="A428" s="21"/>
      <c r="B428" s="21" t="str">
        <f t="shared" si="13"/>
        <v/>
      </c>
      <c r="C428" s="197"/>
      <c r="D428" s="168"/>
      <c r="E428" s="154" t="str">
        <f>IFERROR(VLOOKUP(D428,CADA_PROD!D:H,5,0),"")</f>
        <v/>
      </c>
      <c r="F428" s="169"/>
      <c r="G428" s="170"/>
      <c r="H428" s="14"/>
      <c r="I428" s="171"/>
      <c r="J428" s="14"/>
      <c r="K428" s="131"/>
      <c r="L428" s="131" t="str">
        <f>IF(D428="","",SUMIFS(MOVI_ENTR!I:I,MOVI_ENTR!D:D,D428,MOVI_ENTR!O:O,O428)-SUMIFS(MOVI_SAID!H:H,MOVI_SAID!D:D,D428,MOVI_SAID!L:L,MOVI_ENTR!O428))</f>
        <v/>
      </c>
      <c r="M428" s="173" t="str">
        <f t="shared" si="14"/>
        <v/>
      </c>
      <c r="N428" s="14"/>
      <c r="O428" s="14"/>
      <c r="P428" s="21"/>
      <c r="Q428" s="21"/>
      <c r="R428" s="21"/>
      <c r="S428" s="21"/>
      <c r="T428" s="21"/>
    </row>
    <row r="429" spans="1:20" s="16" customFormat="1" ht="30" customHeight="1">
      <c r="A429" s="21"/>
      <c r="B429" s="21" t="str">
        <f t="shared" si="13"/>
        <v/>
      </c>
      <c r="C429" s="197"/>
      <c r="D429" s="168"/>
      <c r="E429" s="154" t="str">
        <f>IFERROR(VLOOKUP(D429,CADA_PROD!D:H,5,0),"")</f>
        <v/>
      </c>
      <c r="F429" s="169"/>
      <c r="G429" s="170"/>
      <c r="H429" s="14"/>
      <c r="I429" s="171"/>
      <c r="J429" s="14"/>
      <c r="K429" s="131"/>
      <c r="L429" s="131" t="str">
        <f>IF(D429="","",SUMIFS(MOVI_ENTR!I:I,MOVI_ENTR!D:D,D429,MOVI_ENTR!O:O,O429)-SUMIFS(MOVI_SAID!H:H,MOVI_SAID!D:D,D429,MOVI_SAID!L:L,MOVI_ENTR!O429))</f>
        <v/>
      </c>
      <c r="M429" s="173" t="str">
        <f t="shared" si="14"/>
        <v/>
      </c>
      <c r="N429" s="14"/>
      <c r="O429" s="14"/>
      <c r="P429" s="21"/>
      <c r="Q429" s="21"/>
      <c r="R429" s="21"/>
      <c r="S429" s="21"/>
      <c r="T429" s="21"/>
    </row>
    <row r="430" spans="1:20" s="16" customFormat="1" ht="30" customHeight="1">
      <c r="A430" s="21"/>
      <c r="B430" s="21" t="str">
        <f t="shared" si="13"/>
        <v/>
      </c>
      <c r="C430" s="197"/>
      <c r="D430" s="168"/>
      <c r="E430" s="154" t="str">
        <f>IFERROR(VLOOKUP(D430,CADA_PROD!D:H,5,0),"")</f>
        <v/>
      </c>
      <c r="F430" s="169"/>
      <c r="G430" s="170"/>
      <c r="H430" s="14"/>
      <c r="I430" s="171"/>
      <c r="J430" s="14"/>
      <c r="K430" s="131"/>
      <c r="L430" s="131" t="str">
        <f>IF(D430="","",SUMIFS(MOVI_ENTR!I:I,MOVI_ENTR!D:D,D430,MOVI_ENTR!O:O,O430)-SUMIFS(MOVI_SAID!H:H,MOVI_SAID!D:D,D430,MOVI_SAID!L:L,MOVI_ENTR!O430))</f>
        <v/>
      </c>
      <c r="M430" s="173" t="str">
        <f t="shared" si="14"/>
        <v/>
      </c>
      <c r="N430" s="14"/>
      <c r="O430" s="14"/>
      <c r="P430" s="21"/>
      <c r="Q430" s="21"/>
      <c r="R430" s="21"/>
      <c r="S430" s="21"/>
      <c r="T430" s="21"/>
    </row>
    <row r="431" spans="1:20" s="16" customFormat="1" ht="30" customHeight="1">
      <c r="A431" s="21"/>
      <c r="B431" s="21" t="str">
        <f t="shared" si="13"/>
        <v/>
      </c>
      <c r="C431" s="197"/>
      <c r="D431" s="168"/>
      <c r="E431" s="154" t="str">
        <f>IFERROR(VLOOKUP(D431,CADA_PROD!D:H,5,0),"")</f>
        <v/>
      </c>
      <c r="F431" s="169"/>
      <c r="G431" s="170"/>
      <c r="H431" s="14"/>
      <c r="I431" s="171"/>
      <c r="J431" s="14"/>
      <c r="K431" s="131"/>
      <c r="L431" s="131" t="str">
        <f>IF(D431="","",SUMIFS(MOVI_ENTR!I:I,MOVI_ENTR!D:D,D431,MOVI_ENTR!O:O,O431)-SUMIFS(MOVI_SAID!H:H,MOVI_SAID!D:D,D431,MOVI_SAID!L:L,MOVI_ENTR!O431))</f>
        <v/>
      </c>
      <c r="M431" s="173" t="str">
        <f t="shared" si="14"/>
        <v/>
      </c>
      <c r="N431" s="14"/>
      <c r="O431" s="14"/>
      <c r="P431" s="21"/>
      <c r="Q431" s="21"/>
      <c r="R431" s="21"/>
      <c r="S431" s="21"/>
      <c r="T431" s="21"/>
    </row>
    <row r="432" spans="1:20" s="16" customFormat="1" ht="30" customHeight="1">
      <c r="A432" s="21"/>
      <c r="B432" s="21" t="str">
        <f t="shared" si="13"/>
        <v/>
      </c>
      <c r="C432" s="197"/>
      <c r="D432" s="168"/>
      <c r="E432" s="154" t="str">
        <f>IFERROR(VLOOKUP(D432,CADA_PROD!D:H,5,0),"")</f>
        <v/>
      </c>
      <c r="F432" s="169"/>
      <c r="G432" s="170"/>
      <c r="H432" s="14"/>
      <c r="I432" s="171"/>
      <c r="J432" s="14"/>
      <c r="K432" s="131"/>
      <c r="L432" s="131" t="str">
        <f>IF(D432="","",SUMIFS(MOVI_ENTR!I:I,MOVI_ENTR!D:D,D432,MOVI_ENTR!O:O,O432)-SUMIFS(MOVI_SAID!H:H,MOVI_SAID!D:D,D432,MOVI_SAID!L:L,MOVI_ENTR!O432))</f>
        <v/>
      </c>
      <c r="M432" s="173" t="str">
        <f t="shared" si="14"/>
        <v/>
      </c>
      <c r="N432" s="14"/>
      <c r="O432" s="14"/>
      <c r="P432" s="21"/>
      <c r="Q432" s="21"/>
      <c r="R432" s="21"/>
      <c r="S432" s="21"/>
      <c r="T432" s="21"/>
    </row>
    <row r="433" spans="1:20" s="16" customFormat="1" ht="30" customHeight="1">
      <c r="A433" s="21"/>
      <c r="B433" s="21" t="str">
        <f t="shared" si="13"/>
        <v/>
      </c>
      <c r="C433" s="197"/>
      <c r="D433" s="168"/>
      <c r="E433" s="154" t="str">
        <f>IFERROR(VLOOKUP(D433,CADA_PROD!D:H,5,0),"")</f>
        <v/>
      </c>
      <c r="F433" s="169"/>
      <c r="G433" s="170"/>
      <c r="H433" s="14"/>
      <c r="I433" s="171"/>
      <c r="J433" s="14"/>
      <c r="K433" s="131"/>
      <c r="L433" s="131" t="str">
        <f>IF(D433="","",SUMIFS(MOVI_ENTR!I:I,MOVI_ENTR!D:D,D433,MOVI_ENTR!O:O,O433)-SUMIFS(MOVI_SAID!H:H,MOVI_SAID!D:D,D433,MOVI_SAID!L:L,MOVI_ENTR!O433))</f>
        <v/>
      </c>
      <c r="M433" s="173" t="str">
        <f t="shared" si="14"/>
        <v/>
      </c>
      <c r="N433" s="14"/>
      <c r="O433" s="14"/>
      <c r="P433" s="21"/>
      <c r="Q433" s="21"/>
      <c r="R433" s="21"/>
      <c r="S433" s="21"/>
      <c r="T433" s="21"/>
    </row>
    <row r="434" spans="1:20" s="16" customFormat="1" ht="30" customHeight="1">
      <c r="A434" s="21"/>
      <c r="B434" s="21" t="str">
        <f t="shared" si="13"/>
        <v/>
      </c>
      <c r="C434" s="197"/>
      <c r="D434" s="168"/>
      <c r="E434" s="154" t="str">
        <f>IFERROR(VLOOKUP(D434,CADA_PROD!D:H,5,0),"")</f>
        <v/>
      </c>
      <c r="F434" s="169"/>
      <c r="G434" s="170"/>
      <c r="H434" s="14"/>
      <c r="I434" s="171"/>
      <c r="J434" s="14"/>
      <c r="K434" s="131"/>
      <c r="L434" s="131" t="str">
        <f>IF(D434="","",SUMIFS(MOVI_ENTR!I:I,MOVI_ENTR!D:D,D434,MOVI_ENTR!O:O,O434)-SUMIFS(MOVI_SAID!H:H,MOVI_SAID!D:D,D434,MOVI_SAID!L:L,MOVI_ENTR!O434))</f>
        <v/>
      </c>
      <c r="M434" s="173" t="str">
        <f t="shared" si="14"/>
        <v/>
      </c>
      <c r="N434" s="14"/>
      <c r="O434" s="14"/>
      <c r="P434" s="21"/>
      <c r="Q434" s="21"/>
      <c r="R434" s="21"/>
      <c r="S434" s="21"/>
      <c r="T434" s="21"/>
    </row>
    <row r="435" spans="1:20" s="16" customFormat="1" ht="30" customHeight="1">
      <c r="A435" s="21"/>
      <c r="B435" s="21" t="str">
        <f t="shared" si="13"/>
        <v/>
      </c>
      <c r="C435" s="197"/>
      <c r="D435" s="168"/>
      <c r="E435" s="154" t="str">
        <f>IFERROR(VLOOKUP(D435,CADA_PROD!D:H,5,0),"")</f>
        <v/>
      </c>
      <c r="F435" s="169"/>
      <c r="G435" s="170"/>
      <c r="H435" s="14"/>
      <c r="I435" s="171"/>
      <c r="J435" s="14"/>
      <c r="K435" s="131"/>
      <c r="L435" s="131" t="str">
        <f>IF(D435="","",SUMIFS(MOVI_ENTR!I:I,MOVI_ENTR!D:D,D435,MOVI_ENTR!O:O,O435)-SUMIFS(MOVI_SAID!H:H,MOVI_SAID!D:D,D435,MOVI_SAID!L:L,MOVI_ENTR!O435))</f>
        <v/>
      </c>
      <c r="M435" s="173" t="str">
        <f t="shared" si="14"/>
        <v/>
      </c>
      <c r="N435" s="14"/>
      <c r="O435" s="14"/>
      <c r="P435" s="21"/>
      <c r="Q435" s="21"/>
      <c r="R435" s="21"/>
      <c r="S435" s="21"/>
      <c r="T435" s="21"/>
    </row>
    <row r="436" spans="1:20" s="16" customFormat="1" ht="30" customHeight="1">
      <c r="A436" s="21"/>
      <c r="B436" s="21" t="str">
        <f t="shared" si="13"/>
        <v/>
      </c>
      <c r="C436" s="197"/>
      <c r="D436" s="168"/>
      <c r="E436" s="154" t="str">
        <f>IFERROR(VLOOKUP(D436,CADA_PROD!D:H,5,0),"")</f>
        <v/>
      </c>
      <c r="F436" s="169"/>
      <c r="G436" s="170"/>
      <c r="H436" s="14"/>
      <c r="I436" s="171"/>
      <c r="J436" s="14"/>
      <c r="K436" s="131"/>
      <c r="L436" s="131" t="str">
        <f>IF(D436="","",SUMIFS(MOVI_ENTR!I:I,MOVI_ENTR!D:D,D436,MOVI_ENTR!O:O,O436)-SUMIFS(MOVI_SAID!H:H,MOVI_SAID!D:D,D436,MOVI_SAID!L:L,MOVI_ENTR!O436))</f>
        <v/>
      </c>
      <c r="M436" s="173" t="str">
        <f t="shared" si="14"/>
        <v/>
      </c>
      <c r="N436" s="14"/>
      <c r="O436" s="14"/>
      <c r="P436" s="21"/>
      <c r="Q436" s="21"/>
      <c r="R436" s="21"/>
      <c r="S436" s="21"/>
      <c r="T436" s="21"/>
    </row>
    <row r="437" spans="1:20" s="16" customFormat="1" ht="30" customHeight="1">
      <c r="A437" s="21"/>
      <c r="B437" s="21" t="str">
        <f t="shared" si="13"/>
        <v/>
      </c>
      <c r="C437" s="197"/>
      <c r="D437" s="168"/>
      <c r="E437" s="154" t="str">
        <f>IFERROR(VLOOKUP(D437,CADA_PROD!D:H,5,0),"")</f>
        <v/>
      </c>
      <c r="F437" s="169"/>
      <c r="G437" s="170"/>
      <c r="H437" s="14"/>
      <c r="I437" s="171"/>
      <c r="J437" s="14"/>
      <c r="K437" s="131"/>
      <c r="L437" s="131" t="str">
        <f>IF(D437="","",SUMIFS(MOVI_ENTR!I:I,MOVI_ENTR!D:D,D437,MOVI_ENTR!O:O,O437)-SUMIFS(MOVI_SAID!H:H,MOVI_SAID!D:D,D437,MOVI_SAID!L:L,MOVI_ENTR!O437))</f>
        <v/>
      </c>
      <c r="M437" s="173" t="str">
        <f t="shared" si="14"/>
        <v/>
      </c>
      <c r="N437" s="14"/>
      <c r="O437" s="14"/>
      <c r="P437" s="21"/>
      <c r="Q437" s="21"/>
      <c r="R437" s="21"/>
      <c r="S437" s="21"/>
      <c r="T437" s="21"/>
    </row>
    <row r="438" spans="1:20" s="16" customFormat="1" ht="30" customHeight="1">
      <c r="A438" s="21"/>
      <c r="B438" s="21" t="str">
        <f t="shared" si="13"/>
        <v/>
      </c>
      <c r="C438" s="197"/>
      <c r="D438" s="168"/>
      <c r="E438" s="154" t="str">
        <f>IFERROR(VLOOKUP(D438,CADA_PROD!D:H,5,0),"")</f>
        <v/>
      </c>
      <c r="F438" s="169"/>
      <c r="G438" s="170"/>
      <c r="H438" s="14"/>
      <c r="I438" s="171"/>
      <c r="J438" s="14"/>
      <c r="K438" s="131"/>
      <c r="L438" s="131" t="str">
        <f>IF(D438="","",SUMIFS(MOVI_ENTR!I:I,MOVI_ENTR!D:D,D438,MOVI_ENTR!O:O,O438)-SUMIFS(MOVI_SAID!H:H,MOVI_SAID!D:D,D438,MOVI_SAID!L:L,MOVI_ENTR!O438))</f>
        <v/>
      </c>
      <c r="M438" s="173" t="str">
        <f t="shared" si="14"/>
        <v/>
      </c>
      <c r="N438" s="14"/>
      <c r="O438" s="14"/>
      <c r="P438" s="21"/>
      <c r="Q438" s="21"/>
      <c r="R438" s="21"/>
      <c r="S438" s="21"/>
      <c r="T438" s="21"/>
    </row>
    <row r="439" spans="1:20" s="16" customFormat="1" ht="30" customHeight="1">
      <c r="A439" s="21"/>
      <c r="B439" s="21" t="str">
        <f t="shared" si="13"/>
        <v/>
      </c>
      <c r="C439" s="197"/>
      <c r="D439" s="168"/>
      <c r="E439" s="154" t="str">
        <f>IFERROR(VLOOKUP(D439,CADA_PROD!D:H,5,0),"")</f>
        <v/>
      </c>
      <c r="F439" s="169"/>
      <c r="G439" s="170"/>
      <c r="H439" s="14"/>
      <c r="I439" s="171"/>
      <c r="J439" s="14"/>
      <c r="K439" s="131"/>
      <c r="L439" s="131" t="str">
        <f>IF(D439="","",SUMIFS(MOVI_ENTR!I:I,MOVI_ENTR!D:D,D439,MOVI_ENTR!O:O,O439)-SUMIFS(MOVI_SAID!H:H,MOVI_SAID!D:D,D439,MOVI_SAID!L:L,MOVI_ENTR!O439))</f>
        <v/>
      </c>
      <c r="M439" s="173" t="str">
        <f t="shared" si="14"/>
        <v/>
      </c>
      <c r="N439" s="14"/>
      <c r="O439" s="14"/>
      <c r="P439" s="21"/>
      <c r="Q439" s="21"/>
      <c r="R439" s="21"/>
      <c r="S439" s="21"/>
      <c r="T439" s="21"/>
    </row>
    <row r="440" spans="1:20" s="16" customFormat="1" ht="30" customHeight="1">
      <c r="A440" s="21"/>
      <c r="B440" s="21" t="str">
        <f t="shared" si="13"/>
        <v/>
      </c>
      <c r="C440" s="197"/>
      <c r="D440" s="168"/>
      <c r="E440" s="154" t="str">
        <f>IFERROR(VLOOKUP(D440,CADA_PROD!D:H,5,0),"")</f>
        <v/>
      </c>
      <c r="F440" s="169"/>
      <c r="G440" s="170"/>
      <c r="H440" s="14"/>
      <c r="I440" s="171"/>
      <c r="J440" s="14"/>
      <c r="K440" s="131"/>
      <c r="L440" s="131" t="str">
        <f>IF(D440="","",SUMIFS(MOVI_ENTR!I:I,MOVI_ENTR!D:D,D440,MOVI_ENTR!O:O,O440)-SUMIFS(MOVI_SAID!H:H,MOVI_SAID!D:D,D440,MOVI_SAID!L:L,MOVI_ENTR!O440))</f>
        <v/>
      </c>
      <c r="M440" s="173" t="str">
        <f t="shared" si="14"/>
        <v/>
      </c>
      <c r="N440" s="14"/>
      <c r="O440" s="14"/>
      <c r="P440" s="21"/>
      <c r="Q440" s="21"/>
      <c r="R440" s="21"/>
      <c r="S440" s="21"/>
      <c r="T440" s="21"/>
    </row>
    <row r="441" spans="1:20" s="16" customFormat="1" ht="30" customHeight="1">
      <c r="A441" s="21"/>
      <c r="B441" s="21" t="str">
        <f t="shared" si="13"/>
        <v/>
      </c>
      <c r="C441" s="197"/>
      <c r="D441" s="168"/>
      <c r="E441" s="154" t="str">
        <f>IFERROR(VLOOKUP(D441,CADA_PROD!D:H,5,0),"")</f>
        <v/>
      </c>
      <c r="F441" s="169"/>
      <c r="G441" s="170"/>
      <c r="H441" s="14"/>
      <c r="I441" s="171"/>
      <c r="J441" s="14"/>
      <c r="K441" s="131"/>
      <c r="L441" s="131" t="str">
        <f>IF(D441="","",SUMIFS(MOVI_ENTR!I:I,MOVI_ENTR!D:D,D441,MOVI_ENTR!O:O,O441)-SUMIFS(MOVI_SAID!H:H,MOVI_SAID!D:D,D441,MOVI_SAID!L:L,MOVI_ENTR!O441))</f>
        <v/>
      </c>
      <c r="M441" s="173" t="str">
        <f t="shared" si="14"/>
        <v/>
      </c>
      <c r="N441" s="14"/>
      <c r="O441" s="14"/>
      <c r="P441" s="21"/>
      <c r="Q441" s="21"/>
      <c r="R441" s="21"/>
      <c r="S441" s="21"/>
      <c r="T441" s="21"/>
    </row>
    <row r="442" spans="1:20" s="16" customFormat="1" ht="30" customHeight="1">
      <c r="A442" s="21"/>
      <c r="B442" s="21" t="str">
        <f t="shared" si="13"/>
        <v/>
      </c>
      <c r="C442" s="197"/>
      <c r="D442" s="168"/>
      <c r="E442" s="154" t="str">
        <f>IFERROR(VLOOKUP(D442,CADA_PROD!D:H,5,0),"")</f>
        <v/>
      </c>
      <c r="F442" s="169"/>
      <c r="G442" s="170"/>
      <c r="H442" s="14"/>
      <c r="I442" s="171"/>
      <c r="J442" s="14"/>
      <c r="K442" s="131"/>
      <c r="L442" s="131" t="str">
        <f>IF(D442="","",SUMIFS(MOVI_ENTR!I:I,MOVI_ENTR!D:D,D442,MOVI_ENTR!O:O,O442)-SUMIFS(MOVI_SAID!H:H,MOVI_SAID!D:D,D442,MOVI_SAID!L:L,MOVI_ENTR!O442))</f>
        <v/>
      </c>
      <c r="M442" s="173" t="str">
        <f t="shared" si="14"/>
        <v/>
      </c>
      <c r="N442" s="14"/>
      <c r="O442" s="14"/>
      <c r="P442" s="21"/>
      <c r="Q442" s="21"/>
      <c r="R442" s="21"/>
      <c r="S442" s="21"/>
      <c r="T442" s="21"/>
    </row>
    <row r="443" spans="1:20" s="16" customFormat="1" ht="30" customHeight="1">
      <c r="A443" s="21"/>
      <c r="B443" s="21" t="str">
        <f t="shared" si="13"/>
        <v/>
      </c>
      <c r="C443" s="197"/>
      <c r="D443" s="168"/>
      <c r="E443" s="154" t="str">
        <f>IFERROR(VLOOKUP(D443,CADA_PROD!D:H,5,0),"")</f>
        <v/>
      </c>
      <c r="F443" s="169"/>
      <c r="G443" s="170"/>
      <c r="H443" s="14"/>
      <c r="I443" s="171"/>
      <c r="J443" s="14"/>
      <c r="K443" s="131"/>
      <c r="L443" s="131" t="str">
        <f>IF(D443="","",SUMIFS(MOVI_ENTR!I:I,MOVI_ENTR!D:D,D443,MOVI_ENTR!O:O,O443)-SUMIFS(MOVI_SAID!H:H,MOVI_SAID!D:D,D443,MOVI_SAID!L:L,MOVI_ENTR!O443))</f>
        <v/>
      </c>
      <c r="M443" s="173" t="str">
        <f t="shared" si="14"/>
        <v/>
      </c>
      <c r="N443" s="14"/>
      <c r="O443" s="14"/>
      <c r="P443" s="21"/>
      <c r="Q443" s="21"/>
      <c r="R443" s="21"/>
      <c r="S443" s="21"/>
      <c r="T443" s="21"/>
    </row>
    <row r="444" spans="1:20" s="16" customFormat="1" ht="30" customHeight="1">
      <c r="A444" s="21"/>
      <c r="B444" s="21" t="str">
        <f t="shared" si="13"/>
        <v/>
      </c>
      <c r="C444" s="197"/>
      <c r="D444" s="168"/>
      <c r="E444" s="154" t="str">
        <f>IFERROR(VLOOKUP(D444,CADA_PROD!D:H,5,0),"")</f>
        <v/>
      </c>
      <c r="F444" s="169"/>
      <c r="G444" s="170"/>
      <c r="H444" s="14"/>
      <c r="I444" s="171"/>
      <c r="J444" s="14"/>
      <c r="K444" s="131"/>
      <c r="L444" s="131" t="str">
        <f>IF(D444="","",SUMIFS(MOVI_ENTR!I:I,MOVI_ENTR!D:D,D444,MOVI_ENTR!O:O,O444)-SUMIFS(MOVI_SAID!H:H,MOVI_SAID!D:D,D444,MOVI_SAID!L:L,MOVI_ENTR!O444))</f>
        <v/>
      </c>
      <c r="M444" s="173" t="str">
        <f t="shared" si="14"/>
        <v/>
      </c>
      <c r="N444" s="14"/>
      <c r="O444" s="14"/>
      <c r="P444" s="21"/>
      <c r="Q444" s="21"/>
      <c r="R444" s="21"/>
      <c r="S444" s="21"/>
      <c r="T444" s="21"/>
    </row>
    <row r="445" spans="1:20" s="16" customFormat="1" ht="30" customHeight="1">
      <c r="A445" s="21"/>
      <c r="B445" s="21" t="str">
        <f t="shared" si="13"/>
        <v/>
      </c>
      <c r="C445" s="197"/>
      <c r="D445" s="168"/>
      <c r="E445" s="154" t="str">
        <f>IFERROR(VLOOKUP(D445,CADA_PROD!D:H,5,0),"")</f>
        <v/>
      </c>
      <c r="F445" s="169"/>
      <c r="G445" s="170"/>
      <c r="H445" s="14"/>
      <c r="I445" s="171"/>
      <c r="J445" s="14"/>
      <c r="K445" s="131"/>
      <c r="L445" s="131" t="str">
        <f>IF(D445="","",SUMIFS(MOVI_ENTR!I:I,MOVI_ENTR!D:D,D445,MOVI_ENTR!O:O,O445)-SUMIFS(MOVI_SAID!H:H,MOVI_SAID!D:D,D445,MOVI_SAID!L:L,MOVI_ENTR!O445))</f>
        <v/>
      </c>
      <c r="M445" s="173" t="str">
        <f t="shared" si="14"/>
        <v/>
      </c>
      <c r="N445" s="14"/>
      <c r="O445" s="14"/>
      <c r="P445" s="21"/>
      <c r="Q445" s="21"/>
      <c r="R445" s="21"/>
      <c r="S445" s="21"/>
      <c r="T445" s="21"/>
    </row>
    <row r="446" spans="1:20" s="16" customFormat="1" ht="30" customHeight="1">
      <c r="A446" s="21"/>
      <c r="B446" s="21" t="str">
        <f t="shared" si="13"/>
        <v/>
      </c>
      <c r="C446" s="197"/>
      <c r="D446" s="168"/>
      <c r="E446" s="154" t="str">
        <f>IFERROR(VLOOKUP(D446,CADA_PROD!D:H,5,0),"")</f>
        <v/>
      </c>
      <c r="F446" s="169"/>
      <c r="G446" s="170"/>
      <c r="H446" s="14"/>
      <c r="I446" s="171"/>
      <c r="J446" s="14"/>
      <c r="K446" s="131"/>
      <c r="L446" s="131" t="str">
        <f>IF(D446="","",SUMIFS(MOVI_ENTR!I:I,MOVI_ENTR!D:D,D446,MOVI_ENTR!O:O,O446)-SUMIFS(MOVI_SAID!H:H,MOVI_SAID!D:D,D446,MOVI_SAID!L:L,MOVI_ENTR!O446))</f>
        <v/>
      </c>
      <c r="M446" s="173" t="str">
        <f t="shared" si="14"/>
        <v/>
      </c>
      <c r="N446" s="14"/>
      <c r="O446" s="14"/>
      <c r="P446" s="21"/>
      <c r="Q446" s="21"/>
      <c r="R446" s="21"/>
      <c r="S446" s="21"/>
      <c r="T446" s="21"/>
    </row>
    <row r="447" spans="1:20" s="16" customFormat="1" ht="30" customHeight="1">
      <c r="A447" s="21"/>
      <c r="B447" s="21" t="str">
        <f t="shared" si="13"/>
        <v/>
      </c>
      <c r="C447" s="197"/>
      <c r="D447" s="168"/>
      <c r="E447" s="154" t="str">
        <f>IFERROR(VLOOKUP(D447,CADA_PROD!D:H,5,0),"")</f>
        <v/>
      </c>
      <c r="F447" s="169"/>
      <c r="G447" s="170"/>
      <c r="H447" s="14"/>
      <c r="I447" s="171"/>
      <c r="J447" s="14"/>
      <c r="K447" s="131"/>
      <c r="L447" s="131" t="str">
        <f>IF(D447="","",SUMIFS(MOVI_ENTR!I:I,MOVI_ENTR!D:D,D447,MOVI_ENTR!O:O,O447)-SUMIFS(MOVI_SAID!H:H,MOVI_SAID!D:D,D447,MOVI_SAID!L:L,MOVI_ENTR!O447))</f>
        <v/>
      </c>
      <c r="M447" s="173" t="str">
        <f t="shared" si="14"/>
        <v/>
      </c>
      <c r="N447" s="14"/>
      <c r="O447" s="14"/>
      <c r="P447" s="21"/>
      <c r="Q447" s="21"/>
      <c r="R447" s="21"/>
      <c r="S447" s="21"/>
      <c r="T447" s="21"/>
    </row>
    <row r="448" spans="1:20" s="16" customFormat="1" ht="30" customHeight="1">
      <c r="A448" s="21"/>
      <c r="B448" s="21" t="str">
        <f t="shared" si="13"/>
        <v/>
      </c>
      <c r="C448" s="197"/>
      <c r="D448" s="168"/>
      <c r="E448" s="154" t="str">
        <f>IFERROR(VLOOKUP(D448,CADA_PROD!D:H,5,0),"")</f>
        <v/>
      </c>
      <c r="F448" s="169"/>
      <c r="G448" s="170"/>
      <c r="H448" s="14"/>
      <c r="I448" s="171"/>
      <c r="J448" s="14"/>
      <c r="K448" s="131"/>
      <c r="L448" s="131" t="str">
        <f>IF(D448="","",SUMIFS(MOVI_ENTR!I:I,MOVI_ENTR!D:D,D448,MOVI_ENTR!O:O,O448)-SUMIFS(MOVI_SAID!H:H,MOVI_SAID!D:D,D448,MOVI_SAID!L:L,MOVI_ENTR!O448))</f>
        <v/>
      </c>
      <c r="M448" s="173" t="str">
        <f t="shared" si="14"/>
        <v/>
      </c>
      <c r="N448" s="14"/>
      <c r="O448" s="14"/>
      <c r="P448" s="21"/>
      <c r="Q448" s="21"/>
      <c r="R448" s="21"/>
      <c r="S448" s="21"/>
      <c r="T448" s="21"/>
    </row>
    <row r="449" spans="1:20" s="16" customFormat="1" ht="30" customHeight="1">
      <c r="A449" s="21"/>
      <c r="B449" s="21" t="str">
        <f t="shared" si="13"/>
        <v/>
      </c>
      <c r="C449" s="197"/>
      <c r="D449" s="168"/>
      <c r="E449" s="154" t="str">
        <f>IFERROR(VLOOKUP(D449,CADA_PROD!D:H,5,0),"")</f>
        <v/>
      </c>
      <c r="F449" s="169"/>
      <c r="G449" s="170"/>
      <c r="H449" s="14"/>
      <c r="I449" s="171"/>
      <c r="J449" s="14"/>
      <c r="K449" s="131"/>
      <c r="L449" s="131" t="str">
        <f>IF(D449="","",SUMIFS(MOVI_ENTR!I:I,MOVI_ENTR!D:D,D449,MOVI_ENTR!O:O,O449)-SUMIFS(MOVI_SAID!H:H,MOVI_SAID!D:D,D449,MOVI_SAID!L:L,MOVI_ENTR!O449))</f>
        <v/>
      </c>
      <c r="M449" s="173" t="str">
        <f t="shared" si="14"/>
        <v/>
      </c>
      <c r="N449" s="14"/>
      <c r="O449" s="14"/>
      <c r="P449" s="21"/>
      <c r="Q449" s="21"/>
      <c r="R449" s="21"/>
      <c r="S449" s="21"/>
      <c r="T449" s="21"/>
    </row>
    <row r="450" spans="1:20" s="16" customFormat="1" ht="30" customHeight="1">
      <c r="A450" s="21"/>
      <c r="B450" s="21" t="str">
        <f t="shared" si="13"/>
        <v/>
      </c>
      <c r="C450" s="197"/>
      <c r="D450" s="168"/>
      <c r="E450" s="154" t="str">
        <f>IFERROR(VLOOKUP(D450,CADA_PROD!D:H,5,0),"")</f>
        <v/>
      </c>
      <c r="F450" s="169"/>
      <c r="G450" s="170"/>
      <c r="H450" s="14"/>
      <c r="I450" s="171"/>
      <c r="J450" s="14"/>
      <c r="K450" s="131"/>
      <c r="L450" s="131" t="str">
        <f>IF(D450="","",SUMIFS(MOVI_ENTR!I:I,MOVI_ENTR!D:D,D450,MOVI_ENTR!O:O,O450)-SUMIFS(MOVI_SAID!H:H,MOVI_SAID!D:D,D450,MOVI_SAID!L:L,MOVI_ENTR!O450))</f>
        <v/>
      </c>
      <c r="M450" s="173" t="str">
        <f t="shared" si="14"/>
        <v/>
      </c>
      <c r="N450" s="14"/>
      <c r="O450" s="14"/>
      <c r="P450" s="21"/>
      <c r="Q450" s="21"/>
      <c r="R450" s="21"/>
      <c r="S450" s="21"/>
      <c r="T450" s="21"/>
    </row>
    <row r="451" spans="1:20" s="16" customFormat="1" ht="30" customHeight="1">
      <c r="A451" s="21"/>
      <c r="B451" s="21" t="str">
        <f t="shared" si="13"/>
        <v/>
      </c>
      <c r="C451" s="197"/>
      <c r="D451" s="168"/>
      <c r="E451" s="154" t="str">
        <f>IFERROR(VLOOKUP(D451,CADA_PROD!D:H,5,0),"")</f>
        <v/>
      </c>
      <c r="F451" s="169"/>
      <c r="G451" s="170"/>
      <c r="H451" s="14"/>
      <c r="I451" s="171"/>
      <c r="J451" s="14"/>
      <c r="K451" s="131"/>
      <c r="L451" s="131" t="str">
        <f>IF(D451="","",SUMIFS(MOVI_ENTR!I:I,MOVI_ENTR!D:D,D451,MOVI_ENTR!O:O,O451)-SUMIFS(MOVI_SAID!H:H,MOVI_SAID!D:D,D451,MOVI_SAID!L:L,MOVI_ENTR!O451))</f>
        <v/>
      </c>
      <c r="M451" s="173" t="str">
        <f t="shared" si="14"/>
        <v/>
      </c>
      <c r="N451" s="14"/>
      <c r="O451" s="14"/>
      <c r="P451" s="21"/>
      <c r="Q451" s="21"/>
      <c r="R451" s="21"/>
      <c r="S451" s="21"/>
      <c r="T451" s="21"/>
    </row>
    <row r="452" spans="1:20" s="16" customFormat="1" ht="30" customHeight="1">
      <c r="A452" s="21"/>
      <c r="B452" s="21" t="str">
        <f t="shared" si="13"/>
        <v/>
      </c>
      <c r="C452" s="197"/>
      <c r="D452" s="168"/>
      <c r="E452" s="154" t="str">
        <f>IFERROR(VLOOKUP(D452,CADA_PROD!D:H,5,0),"")</f>
        <v/>
      </c>
      <c r="F452" s="169"/>
      <c r="G452" s="170"/>
      <c r="H452" s="14"/>
      <c r="I452" s="171"/>
      <c r="J452" s="14"/>
      <c r="K452" s="131"/>
      <c r="L452" s="131" t="str">
        <f>IF(D452="","",SUMIFS(MOVI_ENTR!I:I,MOVI_ENTR!D:D,D452,MOVI_ENTR!O:O,O452)-SUMIFS(MOVI_SAID!H:H,MOVI_SAID!D:D,D452,MOVI_SAID!L:L,MOVI_ENTR!O452))</f>
        <v/>
      </c>
      <c r="M452" s="173" t="str">
        <f t="shared" si="14"/>
        <v/>
      </c>
      <c r="N452" s="14"/>
      <c r="O452" s="14"/>
      <c r="P452" s="21"/>
      <c r="Q452" s="21"/>
      <c r="R452" s="21"/>
      <c r="S452" s="21"/>
      <c r="T452" s="21"/>
    </row>
    <row r="453" spans="1:20" s="16" customFormat="1" ht="30" customHeight="1">
      <c r="A453" s="21"/>
      <c r="B453" s="21" t="str">
        <f t="shared" si="13"/>
        <v/>
      </c>
      <c r="C453" s="197"/>
      <c r="D453" s="168"/>
      <c r="E453" s="154" t="str">
        <f>IFERROR(VLOOKUP(D453,CADA_PROD!D:H,5,0),"")</f>
        <v/>
      </c>
      <c r="F453" s="169"/>
      <c r="G453" s="170"/>
      <c r="H453" s="14"/>
      <c r="I453" s="171"/>
      <c r="J453" s="14"/>
      <c r="K453" s="131"/>
      <c r="L453" s="131" t="str">
        <f>IF(D453="","",SUMIFS(MOVI_ENTR!I:I,MOVI_ENTR!D:D,D453,MOVI_ENTR!O:O,O453)-SUMIFS(MOVI_SAID!H:H,MOVI_SAID!D:D,D453,MOVI_SAID!L:L,MOVI_ENTR!O453))</f>
        <v/>
      </c>
      <c r="M453" s="173" t="str">
        <f t="shared" si="14"/>
        <v/>
      </c>
      <c r="N453" s="14"/>
      <c r="O453" s="14"/>
      <c r="P453" s="21"/>
      <c r="Q453" s="21"/>
      <c r="R453" s="21"/>
      <c r="S453" s="21"/>
      <c r="T453" s="21"/>
    </row>
    <row r="454" spans="1:20" s="16" customFormat="1" ht="30" customHeight="1">
      <c r="A454" s="21"/>
      <c r="B454" s="21" t="str">
        <f t="shared" si="13"/>
        <v/>
      </c>
      <c r="C454" s="197"/>
      <c r="D454" s="168"/>
      <c r="E454" s="154" t="str">
        <f>IFERROR(VLOOKUP(D454,CADA_PROD!D:H,5,0),"")</f>
        <v/>
      </c>
      <c r="F454" s="169"/>
      <c r="G454" s="170"/>
      <c r="H454" s="14"/>
      <c r="I454" s="171"/>
      <c r="J454" s="14"/>
      <c r="K454" s="131"/>
      <c r="L454" s="131" t="str">
        <f>IF(D454="","",SUMIFS(MOVI_ENTR!I:I,MOVI_ENTR!D:D,D454,MOVI_ENTR!O:O,O454)-SUMIFS(MOVI_SAID!H:H,MOVI_SAID!D:D,D454,MOVI_SAID!L:L,MOVI_ENTR!O454))</f>
        <v/>
      </c>
      <c r="M454" s="173" t="str">
        <f t="shared" si="14"/>
        <v/>
      </c>
      <c r="N454" s="14"/>
      <c r="O454" s="14"/>
      <c r="P454" s="21"/>
      <c r="Q454" s="21"/>
      <c r="R454" s="21"/>
      <c r="S454" s="21"/>
      <c r="T454" s="21"/>
    </row>
    <row r="455" spans="1:20" s="16" customFormat="1" ht="30" customHeight="1">
      <c r="A455" s="21"/>
      <c r="B455" s="21" t="str">
        <f t="shared" ref="B455:B518" si="15">IF(D455="","",MONTH(C455))</f>
        <v/>
      </c>
      <c r="C455" s="197"/>
      <c r="D455" s="168"/>
      <c r="E455" s="154" t="str">
        <f>IFERROR(VLOOKUP(D455,CADA_PROD!D:H,5,0),"")</f>
        <v/>
      </c>
      <c r="F455" s="169"/>
      <c r="G455" s="170"/>
      <c r="H455" s="14"/>
      <c r="I455" s="171"/>
      <c r="J455" s="14"/>
      <c r="K455" s="131"/>
      <c r="L455" s="131" t="str">
        <f>IF(D455="","",SUMIFS(MOVI_ENTR!I:I,MOVI_ENTR!D:D,D455,MOVI_ENTR!O:O,O455)-SUMIFS(MOVI_SAID!H:H,MOVI_SAID!D:D,D455,MOVI_SAID!L:L,MOVI_ENTR!O455))</f>
        <v/>
      </c>
      <c r="M455" s="173" t="str">
        <f t="shared" si="14"/>
        <v/>
      </c>
      <c r="N455" s="14"/>
      <c r="O455" s="14"/>
      <c r="P455" s="21"/>
      <c r="Q455" s="21"/>
      <c r="R455" s="21"/>
      <c r="S455" s="21"/>
      <c r="T455" s="21"/>
    </row>
    <row r="456" spans="1:20" s="16" customFormat="1" ht="30" customHeight="1">
      <c r="A456" s="21"/>
      <c r="B456" s="21" t="str">
        <f t="shared" si="15"/>
        <v/>
      </c>
      <c r="C456" s="197"/>
      <c r="D456" s="168"/>
      <c r="E456" s="154" t="str">
        <f>IFERROR(VLOOKUP(D456,CADA_PROD!D:H,5,0),"")</f>
        <v/>
      </c>
      <c r="F456" s="169"/>
      <c r="G456" s="170"/>
      <c r="H456" s="14"/>
      <c r="I456" s="171"/>
      <c r="J456" s="14"/>
      <c r="K456" s="131"/>
      <c r="L456" s="131" t="str">
        <f>IF(D456="","",SUMIFS(MOVI_ENTR!I:I,MOVI_ENTR!D:D,D456,MOVI_ENTR!O:O,O456)-SUMIFS(MOVI_SAID!H:H,MOVI_SAID!D:D,D456,MOVI_SAID!L:L,MOVI_ENTR!O456))</f>
        <v/>
      </c>
      <c r="M456" s="173" t="str">
        <f t="shared" si="14"/>
        <v/>
      </c>
      <c r="N456" s="14"/>
      <c r="O456" s="14"/>
      <c r="P456" s="21"/>
      <c r="Q456" s="21"/>
      <c r="R456" s="21"/>
      <c r="S456" s="21"/>
      <c r="T456" s="21"/>
    </row>
    <row r="457" spans="1:20" s="16" customFormat="1" ht="30" customHeight="1">
      <c r="A457" s="21"/>
      <c r="B457" s="21" t="str">
        <f t="shared" si="15"/>
        <v/>
      </c>
      <c r="C457" s="197"/>
      <c r="D457" s="168"/>
      <c r="E457" s="154" t="str">
        <f>IFERROR(VLOOKUP(D457,CADA_PROD!D:H,5,0),"")</f>
        <v/>
      </c>
      <c r="F457" s="169"/>
      <c r="G457" s="170"/>
      <c r="H457" s="14"/>
      <c r="I457" s="171"/>
      <c r="J457" s="14"/>
      <c r="K457" s="131"/>
      <c r="L457" s="131" t="str">
        <f>IF(D457="","",SUMIFS(MOVI_ENTR!I:I,MOVI_ENTR!D:D,D457,MOVI_ENTR!O:O,O457)-SUMIFS(MOVI_SAID!H:H,MOVI_SAID!D:D,D457,MOVI_SAID!L:L,MOVI_ENTR!O457))</f>
        <v/>
      </c>
      <c r="M457" s="173" t="str">
        <f t="shared" si="14"/>
        <v/>
      </c>
      <c r="N457" s="14"/>
      <c r="O457" s="14"/>
      <c r="P457" s="21"/>
      <c r="Q457" s="21"/>
      <c r="R457" s="21"/>
      <c r="S457" s="21"/>
      <c r="T457" s="21"/>
    </row>
    <row r="458" spans="1:20" s="16" customFormat="1" ht="30" customHeight="1">
      <c r="A458" s="21"/>
      <c r="B458" s="21" t="str">
        <f t="shared" si="15"/>
        <v/>
      </c>
      <c r="C458" s="197"/>
      <c r="D458" s="168"/>
      <c r="E458" s="154" t="str">
        <f>IFERROR(VLOOKUP(D458,CADA_PROD!D:H,5,0),"")</f>
        <v/>
      </c>
      <c r="F458" s="169"/>
      <c r="G458" s="170"/>
      <c r="H458" s="14"/>
      <c r="I458" s="171"/>
      <c r="J458" s="14"/>
      <c r="K458" s="131"/>
      <c r="L458" s="131" t="str">
        <f>IF(D458="","",SUMIFS(MOVI_ENTR!I:I,MOVI_ENTR!D:D,D458,MOVI_ENTR!O:O,O458)-SUMIFS(MOVI_SAID!H:H,MOVI_SAID!D:D,D458,MOVI_SAID!L:L,MOVI_ENTR!O458))</f>
        <v/>
      </c>
      <c r="M458" s="173" t="str">
        <f t="shared" si="14"/>
        <v/>
      </c>
      <c r="N458" s="14"/>
      <c r="O458" s="14"/>
      <c r="P458" s="21"/>
      <c r="Q458" s="21"/>
      <c r="R458" s="21"/>
      <c r="S458" s="21"/>
      <c r="T458" s="21"/>
    </row>
    <row r="459" spans="1:20" s="16" customFormat="1" ht="30" customHeight="1">
      <c r="A459" s="21"/>
      <c r="B459" s="21" t="str">
        <f t="shared" si="15"/>
        <v/>
      </c>
      <c r="C459" s="197"/>
      <c r="D459" s="168"/>
      <c r="E459" s="154" t="str">
        <f>IFERROR(VLOOKUP(D459,CADA_PROD!D:H,5,0),"")</f>
        <v/>
      </c>
      <c r="F459" s="169"/>
      <c r="G459" s="170"/>
      <c r="H459" s="14"/>
      <c r="I459" s="171"/>
      <c r="J459" s="14"/>
      <c r="K459" s="131"/>
      <c r="L459" s="131" t="str">
        <f>IF(D459="","",SUMIFS(MOVI_ENTR!I:I,MOVI_ENTR!D:D,D459,MOVI_ENTR!O:O,O459)-SUMIFS(MOVI_SAID!H:H,MOVI_SAID!D:D,D459,MOVI_SAID!L:L,MOVI_ENTR!O459))</f>
        <v/>
      </c>
      <c r="M459" s="173" t="str">
        <f t="shared" si="14"/>
        <v/>
      </c>
      <c r="N459" s="14"/>
      <c r="O459" s="14"/>
      <c r="P459" s="21"/>
      <c r="Q459" s="21"/>
      <c r="R459" s="21"/>
      <c r="S459" s="21"/>
      <c r="T459" s="21"/>
    </row>
    <row r="460" spans="1:20" s="16" customFormat="1" ht="30" customHeight="1">
      <c r="A460" s="21"/>
      <c r="B460" s="21" t="str">
        <f t="shared" si="15"/>
        <v/>
      </c>
      <c r="C460" s="197"/>
      <c r="D460" s="168"/>
      <c r="E460" s="154" t="str">
        <f>IFERROR(VLOOKUP(D460,CADA_PROD!D:H,5,0),"")</f>
        <v/>
      </c>
      <c r="F460" s="169"/>
      <c r="G460" s="170"/>
      <c r="H460" s="14"/>
      <c r="I460" s="171"/>
      <c r="J460" s="14"/>
      <c r="K460" s="131"/>
      <c r="L460" s="131" t="str">
        <f>IF(D460="","",SUMIFS(MOVI_ENTR!I:I,MOVI_ENTR!D:D,D460,MOVI_ENTR!O:O,O460)-SUMIFS(MOVI_SAID!H:H,MOVI_SAID!D:D,D460,MOVI_SAID!L:L,MOVI_ENTR!O460))</f>
        <v/>
      </c>
      <c r="M460" s="173" t="str">
        <f t="shared" si="14"/>
        <v/>
      </c>
      <c r="N460" s="14"/>
      <c r="O460" s="14"/>
      <c r="P460" s="21"/>
      <c r="Q460" s="21"/>
      <c r="R460" s="21"/>
      <c r="S460" s="21"/>
      <c r="T460" s="21"/>
    </row>
    <row r="461" spans="1:20" s="16" customFormat="1" ht="30" customHeight="1">
      <c r="A461" s="21"/>
      <c r="B461" s="21" t="str">
        <f t="shared" si="15"/>
        <v/>
      </c>
      <c r="C461" s="197"/>
      <c r="D461" s="168"/>
      <c r="E461" s="154" t="str">
        <f>IFERROR(VLOOKUP(D461,CADA_PROD!D:H,5,0),"")</f>
        <v/>
      </c>
      <c r="F461" s="169"/>
      <c r="G461" s="170"/>
      <c r="H461" s="14"/>
      <c r="I461" s="171"/>
      <c r="J461" s="14"/>
      <c r="K461" s="131"/>
      <c r="L461" s="131" t="str">
        <f>IF(D461="","",SUMIFS(MOVI_ENTR!I:I,MOVI_ENTR!D:D,D461,MOVI_ENTR!O:O,O461)-SUMIFS(MOVI_SAID!H:H,MOVI_SAID!D:D,D461,MOVI_SAID!L:L,MOVI_ENTR!O461))</f>
        <v/>
      </c>
      <c r="M461" s="173" t="str">
        <f t="shared" si="14"/>
        <v/>
      </c>
      <c r="N461" s="14"/>
      <c r="O461" s="14"/>
      <c r="P461" s="21"/>
      <c r="Q461" s="21"/>
      <c r="R461" s="21"/>
      <c r="S461" s="21"/>
      <c r="T461" s="21"/>
    </row>
    <row r="462" spans="1:20" s="16" customFormat="1" ht="30" customHeight="1">
      <c r="A462" s="21"/>
      <c r="B462" s="21" t="str">
        <f t="shared" si="15"/>
        <v/>
      </c>
      <c r="C462" s="197"/>
      <c r="D462" s="168"/>
      <c r="E462" s="154" t="str">
        <f>IFERROR(VLOOKUP(D462,CADA_PROD!D:H,5,0),"")</f>
        <v/>
      </c>
      <c r="F462" s="169"/>
      <c r="G462" s="170"/>
      <c r="H462" s="14"/>
      <c r="I462" s="171"/>
      <c r="J462" s="14"/>
      <c r="K462" s="131"/>
      <c r="L462" s="131" t="str">
        <f>IF(D462="","",SUMIFS(MOVI_ENTR!I:I,MOVI_ENTR!D:D,D462,MOVI_ENTR!O:O,O462)-SUMIFS(MOVI_SAID!H:H,MOVI_SAID!D:D,D462,MOVI_SAID!L:L,MOVI_ENTR!O462))</f>
        <v/>
      </c>
      <c r="M462" s="173" t="str">
        <f t="shared" si="14"/>
        <v/>
      </c>
      <c r="N462" s="14"/>
      <c r="O462" s="14"/>
      <c r="P462" s="21"/>
      <c r="Q462" s="21"/>
      <c r="R462" s="21"/>
      <c r="S462" s="21"/>
      <c r="T462" s="21"/>
    </row>
    <row r="463" spans="1:20" s="16" customFormat="1" ht="30" customHeight="1">
      <c r="A463" s="21"/>
      <c r="B463" s="21" t="str">
        <f t="shared" si="15"/>
        <v/>
      </c>
      <c r="C463" s="197"/>
      <c r="D463" s="168"/>
      <c r="E463" s="154" t="str">
        <f>IFERROR(VLOOKUP(D463,CADA_PROD!D:H,5,0),"")</f>
        <v/>
      </c>
      <c r="F463" s="169"/>
      <c r="G463" s="170"/>
      <c r="H463" s="14"/>
      <c r="I463" s="171"/>
      <c r="J463" s="14"/>
      <c r="K463" s="131"/>
      <c r="L463" s="131" t="str">
        <f>IF(D463="","",SUMIFS(MOVI_ENTR!I:I,MOVI_ENTR!D:D,D463,MOVI_ENTR!O:O,O463)-SUMIFS(MOVI_SAID!H:H,MOVI_SAID!D:D,D463,MOVI_SAID!L:L,MOVI_ENTR!O463))</f>
        <v/>
      </c>
      <c r="M463" s="173" t="str">
        <f t="shared" si="14"/>
        <v/>
      </c>
      <c r="N463" s="14"/>
      <c r="O463" s="14"/>
      <c r="P463" s="21"/>
      <c r="Q463" s="21"/>
      <c r="R463" s="21"/>
      <c r="S463" s="21"/>
      <c r="T463" s="21"/>
    </row>
    <row r="464" spans="1:20" s="16" customFormat="1" ht="30" customHeight="1">
      <c r="A464" s="21"/>
      <c r="B464" s="21" t="str">
        <f t="shared" si="15"/>
        <v/>
      </c>
      <c r="C464" s="197"/>
      <c r="D464" s="168"/>
      <c r="E464" s="154" t="str">
        <f>IFERROR(VLOOKUP(D464,CADA_PROD!D:H,5,0),"")</f>
        <v/>
      </c>
      <c r="F464" s="169"/>
      <c r="G464" s="170"/>
      <c r="H464" s="14"/>
      <c r="I464" s="171"/>
      <c r="J464" s="14"/>
      <c r="K464" s="131"/>
      <c r="L464" s="131" t="str">
        <f>IF(D464="","",SUMIFS(MOVI_ENTR!I:I,MOVI_ENTR!D:D,D464,MOVI_ENTR!O:O,O464)-SUMIFS(MOVI_SAID!H:H,MOVI_SAID!D:D,D464,MOVI_SAID!L:L,MOVI_ENTR!O464))</f>
        <v/>
      </c>
      <c r="M464" s="173" t="str">
        <f t="shared" si="14"/>
        <v/>
      </c>
      <c r="N464" s="14"/>
      <c r="O464" s="14"/>
      <c r="P464" s="21"/>
      <c r="Q464" s="21"/>
      <c r="R464" s="21"/>
      <c r="S464" s="21"/>
      <c r="T464" s="21"/>
    </row>
    <row r="465" spans="1:20" s="16" customFormat="1" ht="30" customHeight="1">
      <c r="A465" s="21"/>
      <c r="B465" s="21" t="str">
        <f t="shared" si="15"/>
        <v/>
      </c>
      <c r="C465" s="197"/>
      <c r="D465" s="168"/>
      <c r="E465" s="154" t="str">
        <f>IFERROR(VLOOKUP(D465,CADA_PROD!D:H,5,0),"")</f>
        <v/>
      </c>
      <c r="F465" s="169"/>
      <c r="G465" s="170"/>
      <c r="H465" s="14"/>
      <c r="I465" s="171"/>
      <c r="J465" s="14"/>
      <c r="K465" s="131"/>
      <c r="L465" s="131" t="str">
        <f>IF(D465="","",SUMIFS(MOVI_ENTR!I:I,MOVI_ENTR!D:D,D465,MOVI_ENTR!O:O,O465)-SUMIFS(MOVI_SAID!H:H,MOVI_SAID!D:D,D465,MOVI_SAID!L:L,MOVI_ENTR!O465))</f>
        <v/>
      </c>
      <c r="M465" s="173" t="str">
        <f t="shared" si="14"/>
        <v/>
      </c>
      <c r="N465" s="14"/>
      <c r="O465" s="14"/>
      <c r="P465" s="21"/>
      <c r="Q465" s="21"/>
      <c r="R465" s="21"/>
      <c r="S465" s="21"/>
      <c r="T465" s="21"/>
    </row>
    <row r="466" spans="1:20" s="16" customFormat="1" ht="30" customHeight="1">
      <c r="A466" s="21"/>
      <c r="B466" s="21" t="str">
        <f t="shared" si="15"/>
        <v/>
      </c>
      <c r="C466" s="197"/>
      <c r="D466" s="168"/>
      <c r="E466" s="154" t="str">
        <f>IFERROR(VLOOKUP(D466,CADA_PROD!D:H,5,0),"")</f>
        <v/>
      </c>
      <c r="F466" s="169"/>
      <c r="G466" s="170"/>
      <c r="H466" s="14"/>
      <c r="I466" s="171"/>
      <c r="J466" s="14"/>
      <c r="K466" s="131"/>
      <c r="L466" s="131" t="str">
        <f>IF(D466="","",SUMIFS(MOVI_ENTR!I:I,MOVI_ENTR!D:D,D466,MOVI_ENTR!O:O,O466)-SUMIFS(MOVI_SAID!H:H,MOVI_SAID!D:D,D466,MOVI_SAID!L:L,MOVI_ENTR!O466))</f>
        <v/>
      </c>
      <c r="M466" s="173" t="str">
        <f t="shared" si="14"/>
        <v/>
      </c>
      <c r="N466" s="14"/>
      <c r="O466" s="14"/>
      <c r="P466" s="21"/>
      <c r="Q466" s="21"/>
      <c r="R466" s="21"/>
      <c r="S466" s="21"/>
      <c r="T466" s="21"/>
    </row>
    <row r="467" spans="1:20" s="16" customFormat="1" ht="30" customHeight="1">
      <c r="A467" s="21"/>
      <c r="B467" s="21" t="str">
        <f t="shared" si="15"/>
        <v/>
      </c>
      <c r="C467" s="197"/>
      <c r="D467" s="168"/>
      <c r="E467" s="154" t="str">
        <f>IFERROR(VLOOKUP(D467,CADA_PROD!D:H,5,0),"")</f>
        <v/>
      </c>
      <c r="F467" s="169"/>
      <c r="G467" s="170"/>
      <c r="H467" s="14"/>
      <c r="I467" s="171"/>
      <c r="J467" s="14"/>
      <c r="K467" s="131"/>
      <c r="L467" s="131" t="str">
        <f>IF(D467="","",SUMIFS(MOVI_ENTR!I:I,MOVI_ENTR!D:D,D467,MOVI_ENTR!O:O,O467)-SUMIFS(MOVI_SAID!H:H,MOVI_SAID!D:D,D467,MOVI_SAID!L:L,MOVI_ENTR!O467))</f>
        <v/>
      </c>
      <c r="M467" s="173" t="str">
        <f t="shared" si="14"/>
        <v/>
      </c>
      <c r="N467" s="14"/>
      <c r="O467" s="14"/>
      <c r="P467" s="21"/>
      <c r="Q467" s="21"/>
      <c r="R467" s="21"/>
      <c r="S467" s="21"/>
      <c r="T467" s="21"/>
    </row>
    <row r="468" spans="1:20" s="16" customFormat="1" ht="30" customHeight="1">
      <c r="A468" s="21"/>
      <c r="B468" s="21" t="str">
        <f t="shared" si="15"/>
        <v/>
      </c>
      <c r="C468" s="197"/>
      <c r="D468" s="168"/>
      <c r="E468" s="154" t="str">
        <f>IFERROR(VLOOKUP(D468,CADA_PROD!D:H,5,0),"")</f>
        <v/>
      </c>
      <c r="F468" s="169"/>
      <c r="G468" s="170"/>
      <c r="H468" s="14"/>
      <c r="I468" s="171"/>
      <c r="J468" s="14"/>
      <c r="K468" s="131"/>
      <c r="L468" s="131" t="str">
        <f>IF(D468="","",SUMIFS(MOVI_ENTR!I:I,MOVI_ENTR!D:D,D468,MOVI_ENTR!O:O,O468)-SUMIFS(MOVI_SAID!H:H,MOVI_SAID!D:D,D468,MOVI_SAID!L:L,MOVI_ENTR!O468))</f>
        <v/>
      </c>
      <c r="M468" s="173" t="str">
        <f t="shared" si="14"/>
        <v/>
      </c>
      <c r="N468" s="14"/>
      <c r="O468" s="14"/>
      <c r="P468" s="21"/>
      <c r="Q468" s="21"/>
      <c r="R468" s="21"/>
      <c r="S468" s="21"/>
      <c r="T468" s="21"/>
    </row>
    <row r="469" spans="1:20" s="16" customFormat="1" ht="30" customHeight="1">
      <c r="A469" s="21"/>
      <c r="B469" s="21" t="str">
        <f t="shared" si="15"/>
        <v/>
      </c>
      <c r="C469" s="197"/>
      <c r="D469" s="168"/>
      <c r="E469" s="154" t="str">
        <f>IFERROR(VLOOKUP(D469,CADA_PROD!D:H,5,0),"")</f>
        <v/>
      </c>
      <c r="F469" s="169"/>
      <c r="G469" s="170"/>
      <c r="H469" s="14"/>
      <c r="I469" s="171"/>
      <c r="J469" s="14"/>
      <c r="K469" s="131"/>
      <c r="L469" s="131" t="str">
        <f>IF(D469="","",SUMIFS(MOVI_ENTR!I:I,MOVI_ENTR!D:D,D469,MOVI_ENTR!O:O,O469)-SUMIFS(MOVI_SAID!H:H,MOVI_SAID!D:D,D469,MOVI_SAID!L:L,MOVI_ENTR!O469))</f>
        <v/>
      </c>
      <c r="M469" s="173" t="str">
        <f t="shared" si="14"/>
        <v/>
      </c>
      <c r="N469" s="14"/>
      <c r="O469" s="14"/>
      <c r="P469" s="21"/>
      <c r="Q469" s="21"/>
      <c r="R469" s="21"/>
      <c r="S469" s="21"/>
      <c r="T469" s="21"/>
    </row>
    <row r="470" spans="1:20" s="16" customFormat="1" ht="30" customHeight="1">
      <c r="A470" s="21"/>
      <c r="B470" s="21" t="str">
        <f t="shared" si="15"/>
        <v/>
      </c>
      <c r="C470" s="197"/>
      <c r="D470" s="168"/>
      <c r="E470" s="154" t="str">
        <f>IFERROR(VLOOKUP(D470,CADA_PROD!D:H,5,0),"")</f>
        <v/>
      </c>
      <c r="F470" s="169"/>
      <c r="G470" s="170"/>
      <c r="H470" s="14"/>
      <c r="I470" s="171"/>
      <c r="J470" s="14"/>
      <c r="K470" s="131"/>
      <c r="L470" s="131" t="str">
        <f>IF(D470="","",SUMIFS(MOVI_ENTR!I:I,MOVI_ENTR!D:D,D470,MOVI_ENTR!O:O,O470)-SUMIFS(MOVI_SAID!H:H,MOVI_SAID!D:D,D470,MOVI_SAID!L:L,MOVI_ENTR!O470))</f>
        <v/>
      </c>
      <c r="M470" s="173" t="str">
        <f t="shared" si="14"/>
        <v/>
      </c>
      <c r="N470" s="14"/>
      <c r="O470" s="14"/>
      <c r="P470" s="21"/>
      <c r="Q470" s="21"/>
      <c r="R470" s="21"/>
      <c r="S470" s="21"/>
      <c r="T470" s="21"/>
    </row>
    <row r="471" spans="1:20" s="16" customFormat="1" ht="30" customHeight="1">
      <c r="A471" s="21"/>
      <c r="B471" s="21" t="str">
        <f t="shared" si="15"/>
        <v/>
      </c>
      <c r="C471" s="197"/>
      <c r="D471" s="168"/>
      <c r="E471" s="154" t="str">
        <f>IFERROR(VLOOKUP(D471,CADA_PROD!D:H,5,0),"")</f>
        <v/>
      </c>
      <c r="F471" s="169"/>
      <c r="G471" s="170"/>
      <c r="H471" s="14"/>
      <c r="I471" s="171"/>
      <c r="J471" s="14"/>
      <c r="K471" s="131"/>
      <c r="L471" s="131" t="str">
        <f>IF(D471="","",SUMIFS(MOVI_ENTR!I:I,MOVI_ENTR!D:D,D471,MOVI_ENTR!O:O,O471)-SUMIFS(MOVI_SAID!H:H,MOVI_SAID!D:D,D471,MOVI_SAID!L:L,MOVI_ENTR!O471))</f>
        <v/>
      </c>
      <c r="M471" s="173" t="str">
        <f t="shared" si="14"/>
        <v/>
      </c>
      <c r="N471" s="14"/>
      <c r="O471" s="14"/>
      <c r="P471" s="21"/>
      <c r="Q471" s="21"/>
      <c r="R471" s="21"/>
      <c r="S471" s="21"/>
      <c r="T471" s="21"/>
    </row>
    <row r="472" spans="1:20" s="16" customFormat="1" ht="30" customHeight="1">
      <c r="A472" s="21"/>
      <c r="B472" s="21" t="str">
        <f t="shared" si="15"/>
        <v/>
      </c>
      <c r="C472" s="197"/>
      <c r="D472" s="168"/>
      <c r="E472" s="154" t="str">
        <f>IFERROR(VLOOKUP(D472,CADA_PROD!D:H,5,0),"")</f>
        <v/>
      </c>
      <c r="F472" s="169"/>
      <c r="G472" s="170"/>
      <c r="H472" s="14"/>
      <c r="I472" s="171"/>
      <c r="J472" s="14"/>
      <c r="K472" s="131"/>
      <c r="L472" s="131" t="str">
        <f>IF(D472="","",SUMIFS(MOVI_ENTR!I:I,MOVI_ENTR!D:D,D472,MOVI_ENTR!O:O,O472)-SUMIFS(MOVI_SAID!H:H,MOVI_SAID!D:D,D472,MOVI_SAID!L:L,MOVI_ENTR!O472))</f>
        <v/>
      </c>
      <c r="M472" s="173" t="str">
        <f t="shared" si="14"/>
        <v/>
      </c>
      <c r="N472" s="14"/>
      <c r="O472" s="14"/>
      <c r="P472" s="21"/>
      <c r="Q472" s="21"/>
      <c r="R472" s="21"/>
      <c r="S472" s="21"/>
      <c r="T472" s="21"/>
    </row>
    <row r="473" spans="1:20" s="16" customFormat="1" ht="30" customHeight="1">
      <c r="A473" s="21"/>
      <c r="B473" s="21" t="str">
        <f t="shared" si="15"/>
        <v/>
      </c>
      <c r="C473" s="197"/>
      <c r="D473" s="168"/>
      <c r="E473" s="154" t="str">
        <f>IFERROR(VLOOKUP(D473,CADA_PROD!D:H,5,0),"")</f>
        <v/>
      </c>
      <c r="F473" s="169"/>
      <c r="G473" s="170"/>
      <c r="H473" s="14"/>
      <c r="I473" s="171"/>
      <c r="J473" s="14"/>
      <c r="K473" s="131"/>
      <c r="L473" s="131" t="str">
        <f>IF(D473="","",SUMIFS(MOVI_ENTR!I:I,MOVI_ENTR!D:D,D473,MOVI_ENTR!O:O,O473)-SUMIFS(MOVI_SAID!H:H,MOVI_SAID!D:D,D473,MOVI_SAID!L:L,MOVI_ENTR!O473))</f>
        <v/>
      </c>
      <c r="M473" s="173" t="str">
        <f t="shared" si="14"/>
        <v/>
      </c>
      <c r="N473" s="14"/>
      <c r="O473" s="14"/>
      <c r="P473" s="21"/>
      <c r="Q473" s="21"/>
      <c r="R473" s="21"/>
      <c r="S473" s="21"/>
      <c r="T473" s="21"/>
    </row>
    <row r="474" spans="1:20" s="16" customFormat="1" ht="30" customHeight="1">
      <c r="A474" s="21"/>
      <c r="B474" s="21" t="str">
        <f t="shared" si="15"/>
        <v/>
      </c>
      <c r="C474" s="197"/>
      <c r="D474" s="168"/>
      <c r="E474" s="154" t="str">
        <f>IFERROR(VLOOKUP(D474,CADA_PROD!D:H,5,0),"")</f>
        <v/>
      </c>
      <c r="F474" s="169"/>
      <c r="G474" s="170"/>
      <c r="H474" s="14"/>
      <c r="I474" s="171"/>
      <c r="J474" s="14"/>
      <c r="K474" s="131"/>
      <c r="L474" s="131" t="str">
        <f>IF(D474="","",SUMIFS(MOVI_ENTR!I:I,MOVI_ENTR!D:D,D474,MOVI_ENTR!O:O,O474)-SUMIFS(MOVI_SAID!H:H,MOVI_SAID!D:D,D474,MOVI_SAID!L:L,MOVI_ENTR!O474))</f>
        <v/>
      </c>
      <c r="M474" s="173" t="str">
        <f t="shared" si="14"/>
        <v/>
      </c>
      <c r="N474" s="14"/>
      <c r="O474" s="14"/>
      <c r="P474" s="21"/>
      <c r="Q474" s="21"/>
      <c r="R474" s="21"/>
      <c r="S474" s="21"/>
      <c r="T474" s="21"/>
    </row>
    <row r="475" spans="1:20" s="16" customFormat="1" ht="30" customHeight="1">
      <c r="A475" s="21"/>
      <c r="B475" s="21" t="str">
        <f t="shared" si="15"/>
        <v/>
      </c>
      <c r="C475" s="197"/>
      <c r="D475" s="168"/>
      <c r="E475" s="154" t="str">
        <f>IFERROR(VLOOKUP(D475,CADA_PROD!D:H,5,0),"")</f>
        <v/>
      </c>
      <c r="F475" s="169"/>
      <c r="G475" s="170"/>
      <c r="H475" s="14"/>
      <c r="I475" s="171"/>
      <c r="J475" s="14"/>
      <c r="K475" s="131"/>
      <c r="L475" s="131" t="str">
        <f>IF(D475="","",SUMIFS(MOVI_ENTR!I:I,MOVI_ENTR!D:D,D475,MOVI_ENTR!O:O,O475)-SUMIFS(MOVI_SAID!H:H,MOVI_SAID!D:D,D475,MOVI_SAID!L:L,MOVI_ENTR!O475))</f>
        <v/>
      </c>
      <c r="M475" s="173" t="str">
        <f t="shared" ref="M475:M538" si="16">IF(D475="","",H475*I475)</f>
        <v/>
      </c>
      <c r="N475" s="14"/>
      <c r="O475" s="14"/>
      <c r="P475" s="21"/>
      <c r="Q475" s="21"/>
      <c r="R475" s="21"/>
      <c r="S475" s="21"/>
      <c r="T475" s="21"/>
    </row>
    <row r="476" spans="1:20" s="16" customFormat="1" ht="30" customHeight="1">
      <c r="A476" s="21"/>
      <c r="B476" s="21" t="str">
        <f t="shared" si="15"/>
        <v/>
      </c>
      <c r="C476" s="197"/>
      <c r="D476" s="168"/>
      <c r="E476" s="154" t="str">
        <f>IFERROR(VLOOKUP(D476,CADA_PROD!D:H,5,0),"")</f>
        <v/>
      </c>
      <c r="F476" s="169"/>
      <c r="G476" s="170"/>
      <c r="H476" s="14"/>
      <c r="I476" s="171"/>
      <c r="J476" s="14"/>
      <c r="K476" s="131"/>
      <c r="L476" s="131" t="str">
        <f>IF(D476="","",SUMIFS(MOVI_ENTR!I:I,MOVI_ENTR!D:D,D476,MOVI_ENTR!O:O,O476)-SUMIFS(MOVI_SAID!H:H,MOVI_SAID!D:D,D476,MOVI_SAID!L:L,MOVI_ENTR!O476))</f>
        <v/>
      </c>
      <c r="M476" s="173" t="str">
        <f t="shared" si="16"/>
        <v/>
      </c>
      <c r="N476" s="14"/>
      <c r="O476" s="14"/>
      <c r="P476" s="21"/>
      <c r="Q476" s="21"/>
      <c r="R476" s="21"/>
      <c r="S476" s="21"/>
      <c r="T476" s="21"/>
    </row>
    <row r="477" spans="1:20" s="16" customFormat="1" ht="30" customHeight="1">
      <c r="A477" s="21"/>
      <c r="B477" s="21" t="str">
        <f t="shared" si="15"/>
        <v/>
      </c>
      <c r="C477" s="197"/>
      <c r="D477" s="168"/>
      <c r="E477" s="154" t="str">
        <f>IFERROR(VLOOKUP(D477,CADA_PROD!D:H,5,0),"")</f>
        <v/>
      </c>
      <c r="F477" s="169"/>
      <c r="G477" s="170"/>
      <c r="H477" s="14"/>
      <c r="I477" s="171"/>
      <c r="J477" s="14"/>
      <c r="K477" s="131"/>
      <c r="L477" s="131" t="str">
        <f>IF(D477="","",SUMIFS(MOVI_ENTR!I:I,MOVI_ENTR!D:D,D477,MOVI_ENTR!O:O,O477)-SUMIFS(MOVI_SAID!H:H,MOVI_SAID!D:D,D477,MOVI_SAID!L:L,MOVI_ENTR!O477))</f>
        <v/>
      </c>
      <c r="M477" s="173" t="str">
        <f t="shared" si="16"/>
        <v/>
      </c>
      <c r="N477" s="14"/>
      <c r="O477" s="14"/>
      <c r="P477" s="21"/>
      <c r="Q477" s="21"/>
      <c r="R477" s="21"/>
      <c r="S477" s="21"/>
      <c r="T477" s="21"/>
    </row>
    <row r="478" spans="1:20" s="16" customFormat="1" ht="30" customHeight="1">
      <c r="A478" s="21"/>
      <c r="B478" s="21" t="str">
        <f t="shared" si="15"/>
        <v/>
      </c>
      <c r="C478" s="197"/>
      <c r="D478" s="168"/>
      <c r="E478" s="154" t="str">
        <f>IFERROR(VLOOKUP(D478,CADA_PROD!D:H,5,0),"")</f>
        <v/>
      </c>
      <c r="F478" s="169"/>
      <c r="G478" s="170"/>
      <c r="H478" s="14"/>
      <c r="I478" s="171"/>
      <c r="J478" s="14"/>
      <c r="K478" s="131"/>
      <c r="L478" s="131" t="str">
        <f>IF(D478="","",SUMIFS(MOVI_ENTR!I:I,MOVI_ENTR!D:D,D478,MOVI_ENTR!O:O,O478)-SUMIFS(MOVI_SAID!H:H,MOVI_SAID!D:D,D478,MOVI_SAID!L:L,MOVI_ENTR!O478))</f>
        <v/>
      </c>
      <c r="M478" s="173" t="str">
        <f t="shared" si="16"/>
        <v/>
      </c>
      <c r="N478" s="14"/>
      <c r="O478" s="14"/>
      <c r="P478" s="21"/>
      <c r="Q478" s="21"/>
      <c r="R478" s="21"/>
      <c r="S478" s="21"/>
      <c r="T478" s="21"/>
    </row>
    <row r="479" spans="1:20" s="16" customFormat="1" ht="30" customHeight="1">
      <c r="A479" s="21"/>
      <c r="B479" s="21" t="str">
        <f t="shared" si="15"/>
        <v/>
      </c>
      <c r="C479" s="197"/>
      <c r="D479" s="168"/>
      <c r="E479" s="154" t="str">
        <f>IFERROR(VLOOKUP(D479,CADA_PROD!D:H,5,0),"")</f>
        <v/>
      </c>
      <c r="F479" s="169"/>
      <c r="G479" s="170"/>
      <c r="H479" s="14"/>
      <c r="I479" s="171"/>
      <c r="J479" s="14"/>
      <c r="K479" s="131"/>
      <c r="L479" s="131" t="str">
        <f>IF(D479="","",SUMIFS(MOVI_ENTR!I:I,MOVI_ENTR!D:D,D479,MOVI_ENTR!O:O,O479)-SUMIFS(MOVI_SAID!H:H,MOVI_SAID!D:D,D479,MOVI_SAID!L:L,MOVI_ENTR!O479))</f>
        <v/>
      </c>
      <c r="M479" s="173" t="str">
        <f t="shared" si="16"/>
        <v/>
      </c>
      <c r="N479" s="14"/>
      <c r="O479" s="14"/>
      <c r="P479" s="21"/>
      <c r="Q479" s="21"/>
      <c r="R479" s="21"/>
      <c r="S479" s="21"/>
      <c r="T479" s="21"/>
    </row>
    <row r="480" spans="1:20" s="16" customFormat="1" ht="30" customHeight="1">
      <c r="A480" s="21"/>
      <c r="B480" s="21" t="str">
        <f t="shared" si="15"/>
        <v/>
      </c>
      <c r="C480" s="197"/>
      <c r="D480" s="168"/>
      <c r="E480" s="154" t="str">
        <f>IFERROR(VLOOKUP(D480,CADA_PROD!D:H,5,0),"")</f>
        <v/>
      </c>
      <c r="F480" s="169"/>
      <c r="G480" s="170"/>
      <c r="H480" s="14"/>
      <c r="I480" s="171"/>
      <c r="J480" s="14"/>
      <c r="K480" s="131"/>
      <c r="L480" s="131" t="str">
        <f>IF(D480="","",SUMIFS(MOVI_ENTR!I:I,MOVI_ENTR!D:D,D480,MOVI_ENTR!O:O,O480)-SUMIFS(MOVI_SAID!H:H,MOVI_SAID!D:D,D480,MOVI_SAID!L:L,MOVI_ENTR!O480))</f>
        <v/>
      </c>
      <c r="M480" s="173" t="str">
        <f t="shared" si="16"/>
        <v/>
      </c>
      <c r="N480" s="14"/>
      <c r="O480" s="14"/>
      <c r="P480" s="21"/>
      <c r="Q480" s="21"/>
      <c r="R480" s="21"/>
      <c r="S480" s="21"/>
      <c r="T480" s="21"/>
    </row>
    <row r="481" spans="1:20" s="16" customFormat="1" ht="30" customHeight="1">
      <c r="A481" s="21"/>
      <c r="B481" s="21" t="str">
        <f t="shared" si="15"/>
        <v/>
      </c>
      <c r="C481" s="197"/>
      <c r="D481" s="168"/>
      <c r="E481" s="154" t="str">
        <f>IFERROR(VLOOKUP(D481,CADA_PROD!D:H,5,0),"")</f>
        <v/>
      </c>
      <c r="F481" s="169"/>
      <c r="G481" s="170"/>
      <c r="H481" s="14"/>
      <c r="I481" s="171"/>
      <c r="J481" s="14"/>
      <c r="K481" s="131"/>
      <c r="L481" s="131" t="str">
        <f>IF(D481="","",SUMIFS(MOVI_ENTR!I:I,MOVI_ENTR!D:D,D481,MOVI_ENTR!O:O,O481)-SUMIFS(MOVI_SAID!H:H,MOVI_SAID!D:D,D481,MOVI_SAID!L:L,MOVI_ENTR!O481))</f>
        <v/>
      </c>
      <c r="M481" s="173" t="str">
        <f t="shared" si="16"/>
        <v/>
      </c>
      <c r="N481" s="14"/>
      <c r="O481" s="14"/>
      <c r="P481" s="21"/>
      <c r="Q481" s="21"/>
      <c r="R481" s="21"/>
      <c r="S481" s="21"/>
      <c r="T481" s="21"/>
    </row>
    <row r="482" spans="1:20" s="16" customFormat="1" ht="30" customHeight="1">
      <c r="A482" s="21"/>
      <c r="B482" s="21" t="str">
        <f t="shared" si="15"/>
        <v/>
      </c>
      <c r="C482" s="197"/>
      <c r="D482" s="168"/>
      <c r="E482" s="154" t="str">
        <f>IFERROR(VLOOKUP(D482,CADA_PROD!D:H,5,0),"")</f>
        <v/>
      </c>
      <c r="F482" s="169"/>
      <c r="G482" s="170"/>
      <c r="H482" s="14"/>
      <c r="I482" s="171"/>
      <c r="J482" s="14"/>
      <c r="K482" s="131"/>
      <c r="L482" s="131" t="str">
        <f>IF(D482="","",SUMIFS(MOVI_ENTR!I:I,MOVI_ENTR!D:D,D482,MOVI_ENTR!O:O,O482)-SUMIFS(MOVI_SAID!H:H,MOVI_SAID!D:D,D482,MOVI_SAID!L:L,MOVI_ENTR!O482))</f>
        <v/>
      </c>
      <c r="M482" s="173" t="str">
        <f t="shared" si="16"/>
        <v/>
      </c>
      <c r="N482" s="14"/>
      <c r="O482" s="14"/>
      <c r="P482" s="21"/>
      <c r="Q482" s="21"/>
      <c r="R482" s="21"/>
      <c r="S482" s="21"/>
      <c r="T482" s="21"/>
    </row>
    <row r="483" spans="1:20" s="16" customFormat="1" ht="30" customHeight="1">
      <c r="A483" s="21"/>
      <c r="B483" s="21" t="str">
        <f t="shared" si="15"/>
        <v/>
      </c>
      <c r="C483" s="197"/>
      <c r="D483" s="168"/>
      <c r="E483" s="154" t="str">
        <f>IFERROR(VLOOKUP(D483,CADA_PROD!D:H,5,0),"")</f>
        <v/>
      </c>
      <c r="F483" s="169"/>
      <c r="G483" s="170"/>
      <c r="H483" s="14"/>
      <c r="I483" s="171"/>
      <c r="J483" s="14"/>
      <c r="K483" s="131"/>
      <c r="L483" s="131" t="str">
        <f>IF(D483="","",SUMIFS(MOVI_ENTR!I:I,MOVI_ENTR!D:D,D483,MOVI_ENTR!O:O,O483)-SUMIFS(MOVI_SAID!H:H,MOVI_SAID!D:D,D483,MOVI_SAID!L:L,MOVI_ENTR!O483))</f>
        <v/>
      </c>
      <c r="M483" s="173" t="str">
        <f t="shared" si="16"/>
        <v/>
      </c>
      <c r="N483" s="14"/>
      <c r="O483" s="14"/>
      <c r="P483" s="21"/>
      <c r="Q483" s="21"/>
      <c r="R483" s="21"/>
      <c r="S483" s="21"/>
      <c r="T483" s="21"/>
    </row>
    <row r="484" spans="1:20" s="16" customFormat="1" ht="30" customHeight="1">
      <c r="A484" s="21"/>
      <c r="B484" s="21" t="str">
        <f t="shared" si="15"/>
        <v/>
      </c>
      <c r="C484" s="197"/>
      <c r="D484" s="168"/>
      <c r="E484" s="154" t="str">
        <f>IFERROR(VLOOKUP(D484,CADA_PROD!D:H,5,0),"")</f>
        <v/>
      </c>
      <c r="F484" s="169"/>
      <c r="G484" s="170"/>
      <c r="H484" s="14"/>
      <c r="I484" s="171"/>
      <c r="J484" s="14"/>
      <c r="K484" s="131"/>
      <c r="L484" s="131" t="str">
        <f>IF(D484="","",SUMIFS(MOVI_ENTR!I:I,MOVI_ENTR!D:D,D484,MOVI_ENTR!O:O,O484)-SUMIFS(MOVI_SAID!H:H,MOVI_SAID!D:D,D484,MOVI_SAID!L:L,MOVI_ENTR!O484))</f>
        <v/>
      </c>
      <c r="M484" s="173" t="str">
        <f t="shared" si="16"/>
        <v/>
      </c>
      <c r="N484" s="14"/>
      <c r="O484" s="14"/>
      <c r="P484" s="21"/>
      <c r="Q484" s="21"/>
      <c r="R484" s="21"/>
      <c r="S484" s="21"/>
      <c r="T484" s="21"/>
    </row>
    <row r="485" spans="1:20" s="16" customFormat="1" ht="30" customHeight="1">
      <c r="A485" s="21"/>
      <c r="B485" s="21" t="str">
        <f t="shared" si="15"/>
        <v/>
      </c>
      <c r="C485" s="197"/>
      <c r="D485" s="168"/>
      <c r="E485" s="154" t="str">
        <f>IFERROR(VLOOKUP(D485,CADA_PROD!D:H,5,0),"")</f>
        <v/>
      </c>
      <c r="F485" s="169"/>
      <c r="G485" s="170"/>
      <c r="H485" s="14"/>
      <c r="I485" s="171"/>
      <c r="J485" s="14"/>
      <c r="K485" s="131"/>
      <c r="L485" s="131" t="str">
        <f>IF(D485="","",SUMIFS(MOVI_ENTR!I:I,MOVI_ENTR!D:D,D485,MOVI_ENTR!O:O,O485)-SUMIFS(MOVI_SAID!H:H,MOVI_SAID!D:D,D485,MOVI_SAID!L:L,MOVI_ENTR!O485))</f>
        <v/>
      </c>
      <c r="M485" s="173" t="str">
        <f t="shared" si="16"/>
        <v/>
      </c>
      <c r="N485" s="14"/>
      <c r="O485" s="14"/>
      <c r="P485" s="21"/>
      <c r="Q485" s="21"/>
      <c r="R485" s="21"/>
      <c r="S485" s="21"/>
      <c r="T485" s="21"/>
    </row>
    <row r="486" spans="1:20" s="16" customFormat="1" ht="30" customHeight="1">
      <c r="A486" s="21"/>
      <c r="B486" s="21" t="str">
        <f t="shared" si="15"/>
        <v/>
      </c>
      <c r="C486" s="197"/>
      <c r="D486" s="168"/>
      <c r="E486" s="154" t="str">
        <f>IFERROR(VLOOKUP(D486,CADA_PROD!D:H,5,0),"")</f>
        <v/>
      </c>
      <c r="F486" s="169"/>
      <c r="G486" s="170"/>
      <c r="H486" s="14"/>
      <c r="I486" s="171"/>
      <c r="J486" s="14"/>
      <c r="K486" s="131"/>
      <c r="L486" s="131" t="str">
        <f>IF(D486="","",SUMIFS(MOVI_ENTR!I:I,MOVI_ENTR!D:D,D486,MOVI_ENTR!O:O,O486)-SUMIFS(MOVI_SAID!H:H,MOVI_SAID!D:D,D486,MOVI_SAID!L:L,MOVI_ENTR!O486))</f>
        <v/>
      </c>
      <c r="M486" s="173" t="str">
        <f t="shared" si="16"/>
        <v/>
      </c>
      <c r="N486" s="14"/>
      <c r="O486" s="14"/>
      <c r="P486" s="21"/>
      <c r="Q486" s="21"/>
      <c r="R486" s="21"/>
      <c r="S486" s="21"/>
      <c r="T486" s="21"/>
    </row>
    <row r="487" spans="1:20" s="16" customFormat="1" ht="30" customHeight="1">
      <c r="A487" s="21"/>
      <c r="B487" s="21" t="str">
        <f t="shared" si="15"/>
        <v/>
      </c>
      <c r="C487" s="197"/>
      <c r="D487" s="168"/>
      <c r="E487" s="154" t="str">
        <f>IFERROR(VLOOKUP(D487,CADA_PROD!D:H,5,0),"")</f>
        <v/>
      </c>
      <c r="F487" s="169"/>
      <c r="G487" s="170"/>
      <c r="H487" s="14"/>
      <c r="I487" s="171"/>
      <c r="J487" s="14"/>
      <c r="K487" s="131"/>
      <c r="L487" s="131" t="str">
        <f>IF(D487="","",SUMIFS(MOVI_ENTR!I:I,MOVI_ENTR!D:D,D487,MOVI_ENTR!O:O,O487)-SUMIFS(MOVI_SAID!H:H,MOVI_SAID!D:D,D487,MOVI_SAID!L:L,MOVI_ENTR!O487))</f>
        <v/>
      </c>
      <c r="M487" s="173" t="str">
        <f t="shared" si="16"/>
        <v/>
      </c>
      <c r="N487" s="14"/>
      <c r="O487" s="14"/>
      <c r="P487" s="21"/>
      <c r="Q487" s="21"/>
      <c r="R487" s="21"/>
      <c r="S487" s="21"/>
      <c r="T487" s="21"/>
    </row>
    <row r="488" spans="1:20" s="16" customFormat="1" ht="30" customHeight="1">
      <c r="A488" s="21"/>
      <c r="B488" s="21" t="str">
        <f t="shared" si="15"/>
        <v/>
      </c>
      <c r="C488" s="197"/>
      <c r="D488" s="168"/>
      <c r="E488" s="154" t="str">
        <f>IFERROR(VLOOKUP(D488,CADA_PROD!D:H,5,0),"")</f>
        <v/>
      </c>
      <c r="F488" s="169"/>
      <c r="G488" s="170"/>
      <c r="H488" s="14"/>
      <c r="I488" s="171"/>
      <c r="J488" s="14"/>
      <c r="K488" s="131"/>
      <c r="L488" s="131" t="str">
        <f>IF(D488="","",SUMIFS(MOVI_ENTR!I:I,MOVI_ENTR!D:D,D488,MOVI_ENTR!O:O,O488)-SUMIFS(MOVI_SAID!H:H,MOVI_SAID!D:D,D488,MOVI_SAID!L:L,MOVI_ENTR!O488))</f>
        <v/>
      </c>
      <c r="M488" s="173" t="str">
        <f t="shared" si="16"/>
        <v/>
      </c>
      <c r="N488" s="14"/>
      <c r="O488" s="14"/>
      <c r="P488" s="21"/>
      <c r="Q488" s="21"/>
      <c r="R488" s="21"/>
      <c r="S488" s="21"/>
      <c r="T488" s="21"/>
    </row>
    <row r="489" spans="1:20" s="16" customFormat="1" ht="30" customHeight="1">
      <c r="A489" s="21"/>
      <c r="B489" s="21" t="str">
        <f t="shared" si="15"/>
        <v/>
      </c>
      <c r="C489" s="197"/>
      <c r="D489" s="168"/>
      <c r="E489" s="154" t="str">
        <f>IFERROR(VLOOKUP(D489,CADA_PROD!D:H,5,0),"")</f>
        <v/>
      </c>
      <c r="F489" s="169"/>
      <c r="G489" s="170"/>
      <c r="H489" s="14"/>
      <c r="I489" s="171"/>
      <c r="J489" s="14"/>
      <c r="K489" s="131"/>
      <c r="L489" s="131" t="str">
        <f>IF(D489="","",SUMIFS(MOVI_ENTR!I:I,MOVI_ENTR!D:D,D489,MOVI_ENTR!O:O,O489)-SUMIFS(MOVI_SAID!H:H,MOVI_SAID!D:D,D489,MOVI_SAID!L:L,MOVI_ENTR!O489))</f>
        <v/>
      </c>
      <c r="M489" s="173" t="str">
        <f t="shared" si="16"/>
        <v/>
      </c>
      <c r="N489" s="14"/>
      <c r="O489" s="14"/>
      <c r="P489" s="21"/>
      <c r="Q489" s="21"/>
      <c r="R489" s="21"/>
      <c r="S489" s="21"/>
      <c r="T489" s="21"/>
    </row>
    <row r="490" spans="1:20" s="16" customFormat="1" ht="30" customHeight="1">
      <c r="A490" s="21"/>
      <c r="B490" s="21" t="str">
        <f t="shared" si="15"/>
        <v/>
      </c>
      <c r="C490" s="197"/>
      <c r="D490" s="168"/>
      <c r="E490" s="154" t="str">
        <f>IFERROR(VLOOKUP(D490,CADA_PROD!D:H,5,0),"")</f>
        <v/>
      </c>
      <c r="F490" s="169"/>
      <c r="G490" s="170"/>
      <c r="H490" s="14"/>
      <c r="I490" s="171"/>
      <c r="J490" s="14"/>
      <c r="K490" s="131"/>
      <c r="L490" s="131" t="str">
        <f>IF(D490="","",SUMIFS(MOVI_ENTR!I:I,MOVI_ENTR!D:D,D490,MOVI_ENTR!O:O,O490)-SUMIFS(MOVI_SAID!H:H,MOVI_SAID!D:D,D490,MOVI_SAID!L:L,MOVI_ENTR!O490))</f>
        <v/>
      </c>
      <c r="M490" s="173" t="str">
        <f t="shared" si="16"/>
        <v/>
      </c>
      <c r="N490" s="14"/>
      <c r="O490" s="14"/>
      <c r="P490" s="21"/>
      <c r="Q490" s="21"/>
      <c r="R490" s="21"/>
      <c r="S490" s="21"/>
      <c r="T490" s="21"/>
    </row>
    <row r="491" spans="1:20" s="16" customFormat="1" ht="30" customHeight="1">
      <c r="A491" s="21"/>
      <c r="B491" s="21" t="str">
        <f t="shared" si="15"/>
        <v/>
      </c>
      <c r="C491" s="197"/>
      <c r="D491" s="168"/>
      <c r="E491" s="154" t="str">
        <f>IFERROR(VLOOKUP(D491,CADA_PROD!D:H,5,0),"")</f>
        <v/>
      </c>
      <c r="F491" s="169"/>
      <c r="G491" s="170"/>
      <c r="H491" s="14"/>
      <c r="I491" s="171"/>
      <c r="J491" s="14"/>
      <c r="K491" s="131"/>
      <c r="L491" s="131" t="str">
        <f>IF(D491="","",SUMIFS(MOVI_ENTR!I:I,MOVI_ENTR!D:D,D491,MOVI_ENTR!O:O,O491)-SUMIFS(MOVI_SAID!H:H,MOVI_SAID!D:D,D491,MOVI_SAID!L:L,MOVI_ENTR!O491))</f>
        <v/>
      </c>
      <c r="M491" s="173" t="str">
        <f t="shared" si="16"/>
        <v/>
      </c>
      <c r="N491" s="14"/>
      <c r="O491" s="14"/>
      <c r="P491" s="21"/>
      <c r="Q491" s="21"/>
      <c r="R491" s="21"/>
      <c r="S491" s="21"/>
      <c r="T491" s="21"/>
    </row>
    <row r="492" spans="1:20" s="16" customFormat="1" ht="30" customHeight="1">
      <c r="A492" s="21"/>
      <c r="B492" s="21" t="str">
        <f t="shared" si="15"/>
        <v/>
      </c>
      <c r="C492" s="197"/>
      <c r="D492" s="168"/>
      <c r="E492" s="154" t="str">
        <f>IFERROR(VLOOKUP(D492,CADA_PROD!D:H,5,0),"")</f>
        <v/>
      </c>
      <c r="F492" s="169"/>
      <c r="G492" s="170"/>
      <c r="H492" s="14"/>
      <c r="I492" s="171"/>
      <c r="J492" s="14"/>
      <c r="K492" s="131"/>
      <c r="L492" s="131" t="str">
        <f>IF(D492="","",SUMIFS(MOVI_ENTR!I:I,MOVI_ENTR!D:D,D492,MOVI_ENTR!O:O,O492)-SUMIFS(MOVI_SAID!H:H,MOVI_SAID!D:D,D492,MOVI_SAID!L:L,MOVI_ENTR!O492))</f>
        <v/>
      </c>
      <c r="M492" s="173" t="str">
        <f t="shared" si="16"/>
        <v/>
      </c>
      <c r="N492" s="14"/>
      <c r="O492" s="14"/>
      <c r="P492" s="21"/>
      <c r="Q492" s="21"/>
      <c r="R492" s="21"/>
      <c r="S492" s="21"/>
      <c r="T492" s="21"/>
    </row>
    <row r="493" spans="1:20" s="16" customFormat="1" ht="30" customHeight="1">
      <c r="A493" s="21"/>
      <c r="B493" s="21" t="str">
        <f t="shared" si="15"/>
        <v/>
      </c>
      <c r="C493" s="197"/>
      <c r="D493" s="168"/>
      <c r="E493" s="154" t="str">
        <f>IFERROR(VLOOKUP(D493,CADA_PROD!D:H,5,0),"")</f>
        <v/>
      </c>
      <c r="F493" s="169"/>
      <c r="G493" s="170"/>
      <c r="H493" s="14"/>
      <c r="I493" s="171"/>
      <c r="J493" s="14"/>
      <c r="K493" s="131"/>
      <c r="L493" s="131" t="str">
        <f>IF(D493="","",SUMIFS(MOVI_ENTR!I:I,MOVI_ENTR!D:D,D493,MOVI_ENTR!O:O,O493)-SUMIFS(MOVI_SAID!H:H,MOVI_SAID!D:D,D493,MOVI_SAID!L:L,MOVI_ENTR!O493))</f>
        <v/>
      </c>
      <c r="M493" s="173" t="str">
        <f t="shared" si="16"/>
        <v/>
      </c>
      <c r="N493" s="14"/>
      <c r="O493" s="14"/>
      <c r="P493" s="21"/>
      <c r="Q493" s="21"/>
      <c r="R493" s="21"/>
      <c r="S493" s="21"/>
      <c r="T493" s="21"/>
    </row>
    <row r="494" spans="1:20" s="16" customFormat="1" ht="30" customHeight="1">
      <c r="A494" s="21"/>
      <c r="B494" s="21" t="str">
        <f t="shared" si="15"/>
        <v/>
      </c>
      <c r="C494" s="197"/>
      <c r="D494" s="168"/>
      <c r="E494" s="154" t="str">
        <f>IFERROR(VLOOKUP(D494,CADA_PROD!D:H,5,0),"")</f>
        <v/>
      </c>
      <c r="F494" s="169"/>
      <c r="G494" s="170"/>
      <c r="H494" s="14"/>
      <c r="I494" s="171"/>
      <c r="J494" s="14"/>
      <c r="K494" s="131"/>
      <c r="L494" s="131" t="str">
        <f>IF(D494="","",SUMIFS(MOVI_ENTR!I:I,MOVI_ENTR!D:D,D494,MOVI_ENTR!O:O,O494)-SUMIFS(MOVI_SAID!H:H,MOVI_SAID!D:D,D494,MOVI_SAID!L:L,MOVI_ENTR!O494))</f>
        <v/>
      </c>
      <c r="M494" s="173" t="str">
        <f t="shared" si="16"/>
        <v/>
      </c>
      <c r="N494" s="14"/>
      <c r="O494" s="14"/>
      <c r="P494" s="21"/>
      <c r="Q494" s="21"/>
      <c r="R494" s="21"/>
      <c r="S494" s="21"/>
      <c r="T494" s="21"/>
    </row>
    <row r="495" spans="1:20" s="16" customFormat="1" ht="30" customHeight="1">
      <c r="A495" s="21"/>
      <c r="B495" s="21" t="str">
        <f t="shared" si="15"/>
        <v/>
      </c>
      <c r="C495" s="197"/>
      <c r="D495" s="168"/>
      <c r="E495" s="154" t="str">
        <f>IFERROR(VLOOKUP(D495,CADA_PROD!D:H,5,0),"")</f>
        <v/>
      </c>
      <c r="F495" s="169"/>
      <c r="G495" s="170"/>
      <c r="H495" s="14"/>
      <c r="I495" s="171"/>
      <c r="J495" s="14"/>
      <c r="K495" s="131"/>
      <c r="L495" s="131" t="str">
        <f>IF(D495="","",SUMIFS(MOVI_ENTR!I:I,MOVI_ENTR!D:D,D495,MOVI_ENTR!O:O,O495)-SUMIFS(MOVI_SAID!H:H,MOVI_SAID!D:D,D495,MOVI_SAID!L:L,MOVI_ENTR!O495))</f>
        <v/>
      </c>
      <c r="M495" s="173" t="str">
        <f t="shared" si="16"/>
        <v/>
      </c>
      <c r="N495" s="14"/>
      <c r="O495" s="14"/>
      <c r="P495" s="21"/>
      <c r="Q495" s="21"/>
      <c r="R495" s="21"/>
      <c r="S495" s="21"/>
      <c r="T495" s="21"/>
    </row>
    <row r="496" spans="1:20" s="16" customFormat="1" ht="30" customHeight="1">
      <c r="A496" s="21"/>
      <c r="B496" s="21" t="str">
        <f t="shared" si="15"/>
        <v/>
      </c>
      <c r="C496" s="197"/>
      <c r="D496" s="168"/>
      <c r="E496" s="154" t="str">
        <f>IFERROR(VLOOKUP(D496,CADA_PROD!D:H,5,0),"")</f>
        <v/>
      </c>
      <c r="F496" s="169"/>
      <c r="G496" s="170"/>
      <c r="H496" s="14"/>
      <c r="I496" s="171"/>
      <c r="J496" s="14"/>
      <c r="K496" s="131"/>
      <c r="L496" s="131" t="str">
        <f>IF(D496="","",SUMIFS(MOVI_ENTR!I:I,MOVI_ENTR!D:D,D496,MOVI_ENTR!O:O,O496)-SUMIFS(MOVI_SAID!H:H,MOVI_SAID!D:D,D496,MOVI_SAID!L:L,MOVI_ENTR!O496))</f>
        <v/>
      </c>
      <c r="M496" s="173" t="str">
        <f t="shared" si="16"/>
        <v/>
      </c>
      <c r="N496" s="14"/>
      <c r="O496" s="14"/>
      <c r="P496" s="21"/>
      <c r="Q496" s="21"/>
      <c r="R496" s="21"/>
      <c r="S496" s="21"/>
      <c r="T496" s="21"/>
    </row>
    <row r="497" spans="1:20" s="16" customFormat="1" ht="30" customHeight="1">
      <c r="A497" s="21"/>
      <c r="B497" s="21" t="str">
        <f t="shared" si="15"/>
        <v/>
      </c>
      <c r="C497" s="197"/>
      <c r="D497" s="168"/>
      <c r="E497" s="154" t="str">
        <f>IFERROR(VLOOKUP(D497,CADA_PROD!D:H,5,0),"")</f>
        <v/>
      </c>
      <c r="F497" s="169"/>
      <c r="G497" s="170"/>
      <c r="H497" s="14"/>
      <c r="I497" s="171"/>
      <c r="J497" s="14"/>
      <c r="K497" s="131"/>
      <c r="L497" s="131" t="str">
        <f>IF(D497="","",SUMIFS(MOVI_ENTR!I:I,MOVI_ENTR!D:D,D497,MOVI_ENTR!O:O,O497)-SUMIFS(MOVI_SAID!H:H,MOVI_SAID!D:D,D497,MOVI_SAID!L:L,MOVI_ENTR!O497))</f>
        <v/>
      </c>
      <c r="M497" s="173" t="str">
        <f t="shared" si="16"/>
        <v/>
      </c>
      <c r="N497" s="14"/>
      <c r="O497" s="14"/>
      <c r="P497" s="21"/>
      <c r="Q497" s="21"/>
      <c r="R497" s="21"/>
      <c r="S497" s="21"/>
      <c r="T497" s="21"/>
    </row>
    <row r="498" spans="1:20" s="16" customFormat="1" ht="30" customHeight="1">
      <c r="A498" s="21"/>
      <c r="B498" s="21" t="str">
        <f t="shared" si="15"/>
        <v/>
      </c>
      <c r="C498" s="197"/>
      <c r="D498" s="168"/>
      <c r="E498" s="154" t="str">
        <f>IFERROR(VLOOKUP(D498,CADA_PROD!D:H,5,0),"")</f>
        <v/>
      </c>
      <c r="F498" s="169"/>
      <c r="G498" s="170"/>
      <c r="H498" s="14"/>
      <c r="I498" s="171"/>
      <c r="J498" s="14"/>
      <c r="K498" s="131"/>
      <c r="L498" s="131" t="str">
        <f>IF(D498="","",SUMIFS(MOVI_ENTR!I:I,MOVI_ENTR!D:D,D498,MOVI_ENTR!O:O,O498)-SUMIFS(MOVI_SAID!H:H,MOVI_SAID!D:D,D498,MOVI_SAID!L:L,MOVI_ENTR!O498))</f>
        <v/>
      </c>
      <c r="M498" s="173" t="str">
        <f t="shared" si="16"/>
        <v/>
      </c>
      <c r="N498" s="14"/>
      <c r="O498" s="14"/>
      <c r="P498" s="21"/>
      <c r="Q498" s="21"/>
      <c r="R498" s="21"/>
      <c r="S498" s="21"/>
      <c r="T498" s="21"/>
    </row>
    <row r="499" spans="1:20" s="16" customFormat="1" ht="30" customHeight="1">
      <c r="A499" s="21"/>
      <c r="B499" s="21" t="str">
        <f t="shared" si="15"/>
        <v/>
      </c>
      <c r="C499" s="197"/>
      <c r="D499" s="168"/>
      <c r="E499" s="154" t="str">
        <f>IFERROR(VLOOKUP(D499,CADA_PROD!D:H,5,0),"")</f>
        <v/>
      </c>
      <c r="F499" s="169"/>
      <c r="G499" s="170"/>
      <c r="H499" s="14"/>
      <c r="I499" s="171"/>
      <c r="J499" s="14"/>
      <c r="K499" s="131"/>
      <c r="L499" s="131" t="str">
        <f>IF(D499="","",SUMIFS(MOVI_ENTR!I:I,MOVI_ENTR!D:D,D499,MOVI_ENTR!O:O,O499)-SUMIFS(MOVI_SAID!H:H,MOVI_SAID!D:D,D499,MOVI_SAID!L:L,MOVI_ENTR!O499))</f>
        <v/>
      </c>
      <c r="M499" s="173" t="str">
        <f t="shared" si="16"/>
        <v/>
      </c>
      <c r="N499" s="14"/>
      <c r="O499" s="14"/>
      <c r="P499" s="21"/>
      <c r="Q499" s="21"/>
      <c r="R499" s="21"/>
      <c r="S499" s="21"/>
      <c r="T499" s="21"/>
    </row>
    <row r="500" spans="1:20" s="16" customFormat="1" ht="30" customHeight="1">
      <c r="A500" s="21"/>
      <c r="B500" s="21" t="str">
        <f t="shared" si="15"/>
        <v/>
      </c>
      <c r="C500" s="197"/>
      <c r="D500" s="168"/>
      <c r="E500" s="154" t="str">
        <f>IFERROR(VLOOKUP(D500,CADA_PROD!D:H,5,0),"")</f>
        <v/>
      </c>
      <c r="F500" s="169"/>
      <c r="G500" s="170"/>
      <c r="H500" s="14"/>
      <c r="I500" s="171"/>
      <c r="J500" s="14"/>
      <c r="K500" s="131"/>
      <c r="L500" s="131" t="str">
        <f>IF(D500="","",SUMIFS(MOVI_ENTR!I:I,MOVI_ENTR!D:D,D500,MOVI_ENTR!O:O,O500)-SUMIFS(MOVI_SAID!H:H,MOVI_SAID!D:D,D500,MOVI_SAID!L:L,MOVI_ENTR!O500))</f>
        <v/>
      </c>
      <c r="M500" s="173" t="str">
        <f t="shared" si="16"/>
        <v/>
      </c>
      <c r="N500" s="14"/>
      <c r="O500" s="14"/>
      <c r="P500" s="21"/>
      <c r="Q500" s="21"/>
      <c r="R500" s="21"/>
      <c r="S500" s="21"/>
      <c r="T500" s="21"/>
    </row>
    <row r="501" spans="1:20" s="16" customFormat="1" ht="30" customHeight="1">
      <c r="A501" s="21"/>
      <c r="B501" s="21" t="str">
        <f t="shared" si="15"/>
        <v/>
      </c>
      <c r="C501" s="197"/>
      <c r="D501" s="168"/>
      <c r="E501" s="154" t="str">
        <f>IFERROR(VLOOKUP(D501,CADA_PROD!D:H,5,0),"")</f>
        <v/>
      </c>
      <c r="F501" s="169"/>
      <c r="G501" s="170"/>
      <c r="H501" s="14"/>
      <c r="I501" s="171"/>
      <c r="J501" s="14"/>
      <c r="K501" s="131"/>
      <c r="L501" s="131" t="str">
        <f>IF(D501="","",SUMIFS(MOVI_ENTR!I:I,MOVI_ENTR!D:D,D501,MOVI_ENTR!O:O,O501)-SUMIFS(MOVI_SAID!H:H,MOVI_SAID!D:D,D501,MOVI_SAID!L:L,MOVI_ENTR!O501))</f>
        <v/>
      </c>
      <c r="M501" s="173" t="str">
        <f t="shared" si="16"/>
        <v/>
      </c>
      <c r="N501" s="14"/>
      <c r="O501" s="14"/>
      <c r="P501" s="21"/>
      <c r="Q501" s="21"/>
      <c r="R501" s="21"/>
      <c r="S501" s="21"/>
      <c r="T501" s="21"/>
    </row>
    <row r="502" spans="1:20" s="16" customFormat="1" ht="30" customHeight="1">
      <c r="A502" s="21"/>
      <c r="B502" s="21" t="str">
        <f t="shared" si="15"/>
        <v/>
      </c>
      <c r="C502" s="197"/>
      <c r="D502" s="168"/>
      <c r="E502" s="154" t="str">
        <f>IFERROR(VLOOKUP(D502,CADA_PROD!D:H,5,0),"")</f>
        <v/>
      </c>
      <c r="F502" s="169"/>
      <c r="G502" s="170"/>
      <c r="H502" s="14"/>
      <c r="I502" s="171"/>
      <c r="J502" s="14"/>
      <c r="K502" s="131"/>
      <c r="L502" s="131" t="str">
        <f>IF(D502="","",SUMIFS(MOVI_ENTR!I:I,MOVI_ENTR!D:D,D502,MOVI_ENTR!O:O,O502)-SUMIFS(MOVI_SAID!H:H,MOVI_SAID!D:D,D502,MOVI_SAID!L:L,MOVI_ENTR!O502))</f>
        <v/>
      </c>
      <c r="M502" s="173" t="str">
        <f t="shared" si="16"/>
        <v/>
      </c>
      <c r="N502" s="14"/>
      <c r="O502" s="14"/>
      <c r="P502" s="21"/>
      <c r="Q502" s="21"/>
      <c r="R502" s="21"/>
      <c r="S502" s="21"/>
      <c r="T502" s="21"/>
    </row>
    <row r="503" spans="1:20" s="16" customFormat="1" ht="30" customHeight="1">
      <c r="A503" s="21"/>
      <c r="B503" s="21" t="str">
        <f t="shared" si="15"/>
        <v/>
      </c>
      <c r="C503" s="197"/>
      <c r="D503" s="168"/>
      <c r="E503" s="154" t="str">
        <f>IFERROR(VLOOKUP(D503,CADA_PROD!D:H,5,0),"")</f>
        <v/>
      </c>
      <c r="F503" s="169"/>
      <c r="G503" s="170"/>
      <c r="H503" s="14"/>
      <c r="I503" s="171"/>
      <c r="J503" s="14"/>
      <c r="K503" s="131"/>
      <c r="L503" s="131" t="str">
        <f>IF(D503="","",SUMIFS(MOVI_ENTR!I:I,MOVI_ENTR!D:D,D503,MOVI_ENTR!O:O,O503)-SUMIFS(MOVI_SAID!H:H,MOVI_SAID!D:D,D503,MOVI_SAID!L:L,MOVI_ENTR!O503))</f>
        <v/>
      </c>
      <c r="M503" s="173" t="str">
        <f t="shared" si="16"/>
        <v/>
      </c>
      <c r="N503" s="14"/>
      <c r="O503" s="14"/>
      <c r="P503" s="21"/>
      <c r="Q503" s="21"/>
      <c r="R503" s="21"/>
      <c r="S503" s="21"/>
      <c r="T503" s="21"/>
    </row>
    <row r="504" spans="1:20" s="16" customFormat="1" ht="30" customHeight="1">
      <c r="A504" s="21"/>
      <c r="B504" s="21" t="str">
        <f t="shared" si="15"/>
        <v/>
      </c>
      <c r="C504" s="197"/>
      <c r="D504" s="168"/>
      <c r="E504" s="154" t="str">
        <f>IFERROR(VLOOKUP(D504,CADA_PROD!D:H,5,0),"")</f>
        <v/>
      </c>
      <c r="F504" s="169"/>
      <c r="G504" s="170"/>
      <c r="H504" s="14"/>
      <c r="I504" s="171"/>
      <c r="J504" s="14"/>
      <c r="K504" s="131"/>
      <c r="L504" s="131" t="str">
        <f>IF(D504="","",SUMIFS(MOVI_ENTR!I:I,MOVI_ENTR!D:D,D504,MOVI_ENTR!O:O,O504)-SUMIFS(MOVI_SAID!H:H,MOVI_SAID!D:D,D504,MOVI_SAID!L:L,MOVI_ENTR!O504))</f>
        <v/>
      </c>
      <c r="M504" s="173" t="str">
        <f t="shared" si="16"/>
        <v/>
      </c>
      <c r="N504" s="14"/>
      <c r="O504" s="14"/>
      <c r="P504" s="21"/>
      <c r="Q504" s="21"/>
      <c r="R504" s="21"/>
      <c r="S504" s="21"/>
      <c r="T504" s="21"/>
    </row>
    <row r="505" spans="1:20" s="16" customFormat="1" ht="30" customHeight="1">
      <c r="A505" s="21"/>
      <c r="B505" s="21" t="str">
        <f t="shared" si="15"/>
        <v/>
      </c>
      <c r="C505" s="197"/>
      <c r="D505" s="168"/>
      <c r="E505" s="154" t="str">
        <f>IFERROR(VLOOKUP(D505,CADA_PROD!D:H,5,0),"")</f>
        <v/>
      </c>
      <c r="F505" s="169"/>
      <c r="G505" s="170"/>
      <c r="H505" s="14"/>
      <c r="I505" s="171"/>
      <c r="J505" s="14"/>
      <c r="K505" s="131"/>
      <c r="L505" s="131" t="str">
        <f>IF(D505="","",SUMIFS(MOVI_ENTR!I:I,MOVI_ENTR!D:D,D505,MOVI_ENTR!O:O,O505)-SUMIFS(MOVI_SAID!H:H,MOVI_SAID!D:D,D505,MOVI_SAID!L:L,MOVI_ENTR!O505))</f>
        <v/>
      </c>
      <c r="M505" s="173" t="str">
        <f t="shared" si="16"/>
        <v/>
      </c>
      <c r="N505" s="14"/>
      <c r="O505" s="14"/>
      <c r="P505" s="21"/>
      <c r="Q505" s="21"/>
      <c r="R505" s="21"/>
      <c r="S505" s="21"/>
      <c r="T505" s="21"/>
    </row>
    <row r="506" spans="1:20" s="16" customFormat="1" ht="30" customHeight="1">
      <c r="A506" s="21"/>
      <c r="B506" s="21" t="str">
        <f t="shared" si="15"/>
        <v/>
      </c>
      <c r="C506" s="197"/>
      <c r="D506" s="168"/>
      <c r="E506" s="154" t="str">
        <f>IFERROR(VLOOKUP(D506,CADA_PROD!D:H,5,0),"")</f>
        <v/>
      </c>
      <c r="F506" s="169"/>
      <c r="G506" s="170"/>
      <c r="H506" s="14"/>
      <c r="I506" s="171"/>
      <c r="J506" s="14"/>
      <c r="K506" s="131"/>
      <c r="L506" s="131" t="str">
        <f>IF(D506="","",SUMIFS(MOVI_ENTR!I:I,MOVI_ENTR!D:D,D506,MOVI_ENTR!O:O,O506)-SUMIFS(MOVI_SAID!H:H,MOVI_SAID!D:D,D506,MOVI_SAID!L:L,MOVI_ENTR!O506))</f>
        <v/>
      </c>
      <c r="M506" s="173" t="str">
        <f t="shared" si="16"/>
        <v/>
      </c>
      <c r="N506" s="14"/>
      <c r="O506" s="14"/>
      <c r="P506" s="21"/>
      <c r="Q506" s="21"/>
      <c r="R506" s="21"/>
      <c r="S506" s="21"/>
      <c r="T506" s="21"/>
    </row>
    <row r="507" spans="1:20" s="16" customFormat="1" ht="30" customHeight="1">
      <c r="A507" s="21"/>
      <c r="B507" s="21" t="str">
        <f t="shared" si="15"/>
        <v/>
      </c>
      <c r="C507" s="197"/>
      <c r="D507" s="168"/>
      <c r="E507" s="154" t="str">
        <f>IFERROR(VLOOKUP(D507,CADA_PROD!D:H,5,0),"")</f>
        <v/>
      </c>
      <c r="F507" s="169"/>
      <c r="G507" s="170"/>
      <c r="H507" s="14"/>
      <c r="I507" s="171"/>
      <c r="J507" s="14"/>
      <c r="K507" s="131"/>
      <c r="L507" s="131" t="str">
        <f>IF(D507="","",SUMIFS(MOVI_ENTR!I:I,MOVI_ENTR!D:D,D507,MOVI_ENTR!O:O,O507)-SUMIFS(MOVI_SAID!H:H,MOVI_SAID!D:D,D507,MOVI_SAID!L:L,MOVI_ENTR!O507))</f>
        <v/>
      </c>
      <c r="M507" s="173" t="str">
        <f t="shared" si="16"/>
        <v/>
      </c>
      <c r="N507" s="14"/>
      <c r="O507" s="14"/>
      <c r="P507" s="21"/>
      <c r="Q507" s="21"/>
      <c r="R507" s="21"/>
      <c r="S507" s="21"/>
      <c r="T507" s="21"/>
    </row>
    <row r="508" spans="1:20" s="16" customFormat="1" ht="30" customHeight="1">
      <c r="A508" s="21"/>
      <c r="B508" s="21" t="str">
        <f t="shared" si="15"/>
        <v/>
      </c>
      <c r="C508" s="197"/>
      <c r="D508" s="168"/>
      <c r="E508" s="154" t="str">
        <f>IFERROR(VLOOKUP(D508,CADA_PROD!D:H,5,0),"")</f>
        <v/>
      </c>
      <c r="F508" s="169"/>
      <c r="G508" s="170"/>
      <c r="H508" s="14"/>
      <c r="I508" s="171"/>
      <c r="J508" s="14"/>
      <c r="K508" s="131"/>
      <c r="L508" s="131" t="str">
        <f>IF(D508="","",SUMIFS(MOVI_ENTR!I:I,MOVI_ENTR!D:D,D508,MOVI_ENTR!O:O,O508)-SUMIFS(MOVI_SAID!H:H,MOVI_SAID!D:D,D508,MOVI_SAID!L:L,MOVI_ENTR!O508))</f>
        <v/>
      </c>
      <c r="M508" s="173" t="str">
        <f t="shared" si="16"/>
        <v/>
      </c>
      <c r="N508" s="14"/>
      <c r="O508" s="14"/>
      <c r="P508" s="21"/>
      <c r="Q508" s="21"/>
      <c r="R508" s="21"/>
      <c r="S508" s="21"/>
      <c r="T508" s="21"/>
    </row>
    <row r="509" spans="1:20" s="16" customFormat="1" ht="30" customHeight="1">
      <c r="A509" s="21"/>
      <c r="B509" s="21" t="str">
        <f t="shared" si="15"/>
        <v/>
      </c>
      <c r="C509" s="197"/>
      <c r="D509" s="168"/>
      <c r="E509" s="154" t="str">
        <f>IFERROR(VLOOKUP(D509,CADA_PROD!D:H,5,0),"")</f>
        <v/>
      </c>
      <c r="F509" s="169"/>
      <c r="G509" s="170"/>
      <c r="H509" s="14"/>
      <c r="I509" s="171"/>
      <c r="J509" s="14"/>
      <c r="K509" s="131"/>
      <c r="L509" s="131" t="str">
        <f>IF(D509="","",SUMIFS(MOVI_ENTR!I:I,MOVI_ENTR!D:D,D509,MOVI_ENTR!O:O,O509)-SUMIFS(MOVI_SAID!H:H,MOVI_SAID!D:D,D509,MOVI_SAID!L:L,MOVI_ENTR!O509))</f>
        <v/>
      </c>
      <c r="M509" s="173" t="str">
        <f t="shared" si="16"/>
        <v/>
      </c>
      <c r="N509" s="14"/>
      <c r="O509" s="14"/>
      <c r="P509" s="21"/>
      <c r="Q509" s="21"/>
      <c r="R509" s="21"/>
      <c r="S509" s="21"/>
      <c r="T509" s="21"/>
    </row>
    <row r="510" spans="1:20" s="16" customFormat="1" ht="30" customHeight="1">
      <c r="A510" s="21"/>
      <c r="B510" s="21" t="str">
        <f t="shared" si="15"/>
        <v/>
      </c>
      <c r="C510" s="197"/>
      <c r="D510" s="168"/>
      <c r="E510" s="154" t="str">
        <f>IFERROR(VLOOKUP(D510,CADA_PROD!D:H,5,0),"")</f>
        <v/>
      </c>
      <c r="F510" s="169"/>
      <c r="G510" s="170"/>
      <c r="H510" s="14"/>
      <c r="I510" s="171"/>
      <c r="J510" s="14"/>
      <c r="K510" s="131"/>
      <c r="L510" s="131" t="str">
        <f>IF(D510="","",SUMIFS(MOVI_ENTR!I:I,MOVI_ENTR!D:D,D510,MOVI_ENTR!O:O,O510)-SUMIFS(MOVI_SAID!H:H,MOVI_SAID!D:D,D510,MOVI_SAID!L:L,MOVI_ENTR!O510))</f>
        <v/>
      </c>
      <c r="M510" s="173" t="str">
        <f t="shared" si="16"/>
        <v/>
      </c>
      <c r="N510" s="14"/>
      <c r="O510" s="14"/>
      <c r="P510" s="21"/>
      <c r="Q510" s="21"/>
      <c r="R510" s="21"/>
      <c r="S510" s="21"/>
      <c r="T510" s="21"/>
    </row>
    <row r="511" spans="1:20" s="16" customFormat="1" ht="30" customHeight="1">
      <c r="A511" s="21"/>
      <c r="B511" s="21" t="str">
        <f t="shared" si="15"/>
        <v/>
      </c>
      <c r="C511" s="197"/>
      <c r="D511" s="168"/>
      <c r="E511" s="154" t="str">
        <f>IFERROR(VLOOKUP(D511,CADA_PROD!D:H,5,0),"")</f>
        <v/>
      </c>
      <c r="F511" s="169"/>
      <c r="G511" s="170"/>
      <c r="H511" s="14"/>
      <c r="I511" s="171"/>
      <c r="J511" s="14"/>
      <c r="K511" s="131"/>
      <c r="L511" s="131" t="str">
        <f>IF(D511="","",SUMIFS(MOVI_ENTR!I:I,MOVI_ENTR!D:D,D511,MOVI_ENTR!O:O,O511)-SUMIFS(MOVI_SAID!H:H,MOVI_SAID!D:D,D511,MOVI_SAID!L:L,MOVI_ENTR!O511))</f>
        <v/>
      </c>
      <c r="M511" s="173" t="str">
        <f t="shared" si="16"/>
        <v/>
      </c>
      <c r="N511" s="14"/>
      <c r="O511" s="14"/>
      <c r="P511" s="21"/>
      <c r="Q511" s="21"/>
      <c r="R511" s="21"/>
      <c r="S511" s="21"/>
      <c r="T511" s="21"/>
    </row>
    <row r="512" spans="1:20" s="16" customFormat="1" ht="30" customHeight="1">
      <c r="A512" s="21"/>
      <c r="B512" s="21" t="str">
        <f t="shared" si="15"/>
        <v/>
      </c>
      <c r="C512" s="197"/>
      <c r="D512" s="168"/>
      <c r="E512" s="154" t="str">
        <f>IFERROR(VLOOKUP(D512,CADA_PROD!D:H,5,0),"")</f>
        <v/>
      </c>
      <c r="F512" s="169"/>
      <c r="G512" s="170"/>
      <c r="H512" s="14"/>
      <c r="I512" s="171"/>
      <c r="J512" s="14"/>
      <c r="K512" s="131"/>
      <c r="L512" s="131" t="str">
        <f>IF(D512="","",SUMIFS(MOVI_ENTR!I:I,MOVI_ENTR!D:D,D512,MOVI_ENTR!O:O,O512)-SUMIFS(MOVI_SAID!H:H,MOVI_SAID!D:D,D512,MOVI_SAID!L:L,MOVI_ENTR!O512))</f>
        <v/>
      </c>
      <c r="M512" s="173" t="str">
        <f t="shared" si="16"/>
        <v/>
      </c>
      <c r="N512" s="14"/>
      <c r="O512" s="14"/>
      <c r="P512" s="21"/>
      <c r="Q512" s="21"/>
      <c r="R512" s="21"/>
      <c r="S512" s="21"/>
      <c r="T512" s="21"/>
    </row>
    <row r="513" spans="1:20" s="16" customFormat="1" ht="30" customHeight="1">
      <c r="A513" s="21"/>
      <c r="B513" s="21" t="str">
        <f t="shared" si="15"/>
        <v/>
      </c>
      <c r="C513" s="197"/>
      <c r="D513" s="168"/>
      <c r="E513" s="154" t="str">
        <f>IFERROR(VLOOKUP(D513,CADA_PROD!D:H,5,0),"")</f>
        <v/>
      </c>
      <c r="F513" s="169"/>
      <c r="G513" s="170"/>
      <c r="H513" s="14"/>
      <c r="I513" s="171"/>
      <c r="J513" s="14"/>
      <c r="K513" s="131"/>
      <c r="L513" s="131" t="str">
        <f>IF(D513="","",SUMIFS(MOVI_ENTR!I:I,MOVI_ENTR!D:D,D513,MOVI_ENTR!O:O,O513)-SUMIFS(MOVI_SAID!H:H,MOVI_SAID!D:D,D513,MOVI_SAID!L:L,MOVI_ENTR!O513))</f>
        <v/>
      </c>
      <c r="M513" s="173" t="str">
        <f t="shared" si="16"/>
        <v/>
      </c>
      <c r="N513" s="14"/>
      <c r="O513" s="14"/>
      <c r="P513" s="21"/>
      <c r="Q513" s="21"/>
      <c r="R513" s="21"/>
      <c r="S513" s="21"/>
      <c r="T513" s="21"/>
    </row>
    <row r="514" spans="1:20" s="16" customFormat="1" ht="30" customHeight="1">
      <c r="A514" s="21"/>
      <c r="B514" s="21" t="str">
        <f t="shared" si="15"/>
        <v/>
      </c>
      <c r="C514" s="197"/>
      <c r="D514" s="168"/>
      <c r="E514" s="154" t="str">
        <f>IFERROR(VLOOKUP(D514,CADA_PROD!D:H,5,0),"")</f>
        <v/>
      </c>
      <c r="F514" s="169"/>
      <c r="G514" s="170"/>
      <c r="H514" s="14"/>
      <c r="I514" s="171"/>
      <c r="J514" s="14"/>
      <c r="K514" s="131"/>
      <c r="L514" s="131" t="str">
        <f>IF(D514="","",SUMIFS(MOVI_ENTR!I:I,MOVI_ENTR!D:D,D514,MOVI_ENTR!O:O,O514)-SUMIFS(MOVI_SAID!H:H,MOVI_SAID!D:D,D514,MOVI_SAID!L:L,MOVI_ENTR!O514))</f>
        <v/>
      </c>
      <c r="M514" s="173" t="str">
        <f t="shared" si="16"/>
        <v/>
      </c>
      <c r="N514" s="14"/>
      <c r="O514" s="14"/>
      <c r="P514" s="21"/>
      <c r="Q514" s="21"/>
      <c r="R514" s="21"/>
      <c r="S514" s="21"/>
      <c r="T514" s="21"/>
    </row>
    <row r="515" spans="1:20" s="16" customFormat="1" ht="30" customHeight="1">
      <c r="A515" s="21"/>
      <c r="B515" s="21" t="str">
        <f t="shared" si="15"/>
        <v/>
      </c>
      <c r="C515" s="197"/>
      <c r="D515" s="168"/>
      <c r="E515" s="154" t="str">
        <f>IFERROR(VLOOKUP(D515,CADA_PROD!D:H,5,0),"")</f>
        <v/>
      </c>
      <c r="F515" s="169"/>
      <c r="G515" s="170"/>
      <c r="H515" s="14"/>
      <c r="I515" s="171"/>
      <c r="J515" s="14"/>
      <c r="K515" s="131"/>
      <c r="L515" s="131" t="str">
        <f>IF(D515="","",SUMIFS(MOVI_ENTR!I:I,MOVI_ENTR!D:D,D515,MOVI_ENTR!O:O,O515)-SUMIFS(MOVI_SAID!H:H,MOVI_SAID!D:D,D515,MOVI_SAID!L:L,MOVI_ENTR!O515))</f>
        <v/>
      </c>
      <c r="M515" s="173" t="str">
        <f t="shared" si="16"/>
        <v/>
      </c>
      <c r="N515" s="14"/>
      <c r="O515" s="14"/>
      <c r="P515" s="21"/>
      <c r="Q515" s="21"/>
      <c r="R515" s="21"/>
      <c r="S515" s="21"/>
      <c r="T515" s="21"/>
    </row>
    <row r="516" spans="1:20" s="16" customFormat="1" ht="30" customHeight="1">
      <c r="A516" s="21"/>
      <c r="B516" s="21" t="str">
        <f t="shared" si="15"/>
        <v/>
      </c>
      <c r="C516" s="197"/>
      <c r="D516" s="168"/>
      <c r="E516" s="154" t="str">
        <f>IFERROR(VLOOKUP(D516,CADA_PROD!D:H,5,0),"")</f>
        <v/>
      </c>
      <c r="F516" s="169"/>
      <c r="G516" s="170"/>
      <c r="H516" s="14"/>
      <c r="I516" s="171"/>
      <c r="J516" s="14"/>
      <c r="K516" s="131"/>
      <c r="L516" s="131" t="str">
        <f>IF(D516="","",SUMIFS(MOVI_ENTR!I:I,MOVI_ENTR!D:D,D516,MOVI_ENTR!O:O,O516)-SUMIFS(MOVI_SAID!H:H,MOVI_SAID!D:D,D516,MOVI_SAID!L:L,MOVI_ENTR!O516))</f>
        <v/>
      </c>
      <c r="M516" s="173" t="str">
        <f t="shared" si="16"/>
        <v/>
      </c>
      <c r="N516" s="14"/>
      <c r="O516" s="14"/>
      <c r="P516" s="21"/>
      <c r="Q516" s="21"/>
      <c r="R516" s="21"/>
      <c r="S516" s="21"/>
      <c r="T516" s="21"/>
    </row>
    <row r="517" spans="1:20" s="16" customFormat="1" ht="30" customHeight="1">
      <c r="A517" s="21"/>
      <c r="B517" s="21" t="str">
        <f t="shared" si="15"/>
        <v/>
      </c>
      <c r="C517" s="197"/>
      <c r="D517" s="168"/>
      <c r="E517" s="154" t="str">
        <f>IFERROR(VLOOKUP(D517,CADA_PROD!D:H,5,0),"")</f>
        <v/>
      </c>
      <c r="F517" s="169"/>
      <c r="G517" s="170"/>
      <c r="H517" s="14"/>
      <c r="I517" s="171"/>
      <c r="J517" s="14"/>
      <c r="K517" s="131"/>
      <c r="L517" s="131" t="str">
        <f>IF(D517="","",SUMIFS(MOVI_ENTR!I:I,MOVI_ENTR!D:D,D517,MOVI_ENTR!O:O,O517)-SUMIFS(MOVI_SAID!H:H,MOVI_SAID!D:D,D517,MOVI_SAID!L:L,MOVI_ENTR!O517))</f>
        <v/>
      </c>
      <c r="M517" s="173" t="str">
        <f t="shared" si="16"/>
        <v/>
      </c>
      <c r="N517" s="14"/>
      <c r="O517" s="14"/>
      <c r="P517" s="21"/>
      <c r="Q517" s="21"/>
      <c r="R517" s="21"/>
      <c r="S517" s="21"/>
      <c r="T517" s="21"/>
    </row>
    <row r="518" spans="1:20" s="16" customFormat="1" ht="30" customHeight="1">
      <c r="A518" s="21"/>
      <c r="B518" s="21" t="str">
        <f t="shared" si="15"/>
        <v/>
      </c>
      <c r="C518" s="197"/>
      <c r="D518" s="168"/>
      <c r="E518" s="154" t="str">
        <f>IFERROR(VLOOKUP(D518,CADA_PROD!D:H,5,0),"")</f>
        <v/>
      </c>
      <c r="F518" s="169"/>
      <c r="G518" s="170"/>
      <c r="H518" s="14"/>
      <c r="I518" s="171"/>
      <c r="J518" s="14"/>
      <c r="K518" s="131"/>
      <c r="L518" s="131" t="str">
        <f>IF(D518="","",SUMIFS(MOVI_ENTR!I:I,MOVI_ENTR!D:D,D518,MOVI_ENTR!O:O,O518)-SUMIFS(MOVI_SAID!H:H,MOVI_SAID!D:D,D518,MOVI_SAID!L:L,MOVI_ENTR!O518))</f>
        <v/>
      </c>
      <c r="M518" s="173" t="str">
        <f t="shared" si="16"/>
        <v/>
      </c>
      <c r="N518" s="14"/>
      <c r="O518" s="14"/>
      <c r="P518" s="21"/>
      <c r="Q518" s="21"/>
      <c r="R518" s="21"/>
      <c r="S518" s="21"/>
      <c r="T518" s="21"/>
    </row>
    <row r="519" spans="1:20" s="16" customFormat="1" ht="30" customHeight="1">
      <c r="A519" s="21"/>
      <c r="B519" s="21" t="str">
        <f t="shared" ref="B519:B582" si="17">IF(D519="","",MONTH(C519))</f>
        <v/>
      </c>
      <c r="C519" s="197"/>
      <c r="D519" s="168"/>
      <c r="E519" s="154" t="str">
        <f>IFERROR(VLOOKUP(D519,CADA_PROD!D:H,5,0),"")</f>
        <v/>
      </c>
      <c r="F519" s="169"/>
      <c r="G519" s="170"/>
      <c r="H519" s="14"/>
      <c r="I519" s="171"/>
      <c r="J519" s="14"/>
      <c r="K519" s="131"/>
      <c r="L519" s="131" t="str">
        <f>IF(D519="","",SUMIFS(MOVI_ENTR!I:I,MOVI_ENTR!D:D,D519,MOVI_ENTR!O:O,O519)-SUMIFS(MOVI_SAID!H:H,MOVI_SAID!D:D,D519,MOVI_SAID!L:L,MOVI_ENTR!O519))</f>
        <v/>
      </c>
      <c r="M519" s="173" t="str">
        <f t="shared" si="16"/>
        <v/>
      </c>
      <c r="N519" s="14"/>
      <c r="O519" s="14"/>
      <c r="P519" s="21"/>
      <c r="Q519" s="21"/>
      <c r="R519" s="21"/>
      <c r="S519" s="21"/>
      <c r="T519" s="21"/>
    </row>
    <row r="520" spans="1:20" s="16" customFormat="1" ht="30" customHeight="1">
      <c r="A520" s="21"/>
      <c r="B520" s="21" t="str">
        <f t="shared" si="17"/>
        <v/>
      </c>
      <c r="C520" s="197"/>
      <c r="D520" s="168"/>
      <c r="E520" s="154" t="str">
        <f>IFERROR(VLOOKUP(D520,CADA_PROD!D:H,5,0),"")</f>
        <v/>
      </c>
      <c r="F520" s="169"/>
      <c r="G520" s="170"/>
      <c r="H520" s="14"/>
      <c r="I520" s="171"/>
      <c r="J520" s="14"/>
      <c r="K520" s="131"/>
      <c r="L520" s="131" t="str">
        <f>IF(D520="","",SUMIFS(MOVI_ENTR!I:I,MOVI_ENTR!D:D,D520,MOVI_ENTR!O:O,O520)-SUMIFS(MOVI_SAID!H:H,MOVI_SAID!D:D,D520,MOVI_SAID!L:L,MOVI_ENTR!O520))</f>
        <v/>
      </c>
      <c r="M520" s="173" t="str">
        <f t="shared" si="16"/>
        <v/>
      </c>
      <c r="N520" s="14"/>
      <c r="O520" s="14"/>
      <c r="P520" s="21"/>
      <c r="Q520" s="21"/>
      <c r="R520" s="21"/>
      <c r="S520" s="21"/>
      <c r="T520" s="21"/>
    </row>
    <row r="521" spans="1:20" s="16" customFormat="1" ht="30" customHeight="1">
      <c r="A521" s="21"/>
      <c r="B521" s="21" t="str">
        <f t="shared" si="17"/>
        <v/>
      </c>
      <c r="C521" s="197"/>
      <c r="D521" s="168"/>
      <c r="E521" s="154" t="str">
        <f>IFERROR(VLOOKUP(D521,CADA_PROD!D:H,5,0),"")</f>
        <v/>
      </c>
      <c r="F521" s="169"/>
      <c r="G521" s="170"/>
      <c r="H521" s="14"/>
      <c r="I521" s="171"/>
      <c r="J521" s="14"/>
      <c r="K521" s="131"/>
      <c r="L521" s="131" t="str">
        <f>IF(D521="","",SUMIFS(MOVI_ENTR!I:I,MOVI_ENTR!D:D,D521,MOVI_ENTR!O:O,O521)-SUMIFS(MOVI_SAID!H:H,MOVI_SAID!D:D,D521,MOVI_SAID!L:L,MOVI_ENTR!O521))</f>
        <v/>
      </c>
      <c r="M521" s="173" t="str">
        <f t="shared" si="16"/>
        <v/>
      </c>
      <c r="N521" s="14"/>
      <c r="O521" s="14"/>
      <c r="P521" s="21"/>
      <c r="Q521" s="21"/>
      <c r="R521" s="21"/>
      <c r="S521" s="21"/>
      <c r="T521" s="21"/>
    </row>
    <row r="522" spans="1:20" s="16" customFormat="1" ht="30" customHeight="1">
      <c r="A522" s="21"/>
      <c r="B522" s="21" t="str">
        <f t="shared" si="17"/>
        <v/>
      </c>
      <c r="C522" s="197"/>
      <c r="D522" s="168"/>
      <c r="E522" s="154" t="str">
        <f>IFERROR(VLOOKUP(D522,CADA_PROD!D:H,5,0),"")</f>
        <v/>
      </c>
      <c r="F522" s="169"/>
      <c r="G522" s="170"/>
      <c r="H522" s="14"/>
      <c r="I522" s="171"/>
      <c r="J522" s="14"/>
      <c r="K522" s="131"/>
      <c r="L522" s="131" t="str">
        <f>IF(D522="","",SUMIFS(MOVI_ENTR!I:I,MOVI_ENTR!D:D,D522,MOVI_ENTR!O:O,O522)-SUMIFS(MOVI_SAID!H:H,MOVI_SAID!D:D,D522,MOVI_SAID!L:L,MOVI_ENTR!O522))</f>
        <v/>
      </c>
      <c r="M522" s="173" t="str">
        <f t="shared" si="16"/>
        <v/>
      </c>
      <c r="N522" s="14"/>
      <c r="O522" s="14"/>
      <c r="P522" s="21"/>
      <c r="Q522" s="21"/>
      <c r="R522" s="21"/>
      <c r="S522" s="21"/>
      <c r="T522" s="21"/>
    </row>
    <row r="523" spans="1:20" s="16" customFormat="1" ht="30" customHeight="1">
      <c r="A523" s="21"/>
      <c r="B523" s="21" t="str">
        <f t="shared" si="17"/>
        <v/>
      </c>
      <c r="C523" s="197"/>
      <c r="D523" s="168"/>
      <c r="E523" s="154" t="str">
        <f>IFERROR(VLOOKUP(D523,CADA_PROD!D:H,5,0),"")</f>
        <v/>
      </c>
      <c r="F523" s="169"/>
      <c r="G523" s="170"/>
      <c r="H523" s="14"/>
      <c r="I523" s="171"/>
      <c r="J523" s="14"/>
      <c r="K523" s="131"/>
      <c r="L523" s="131" t="str">
        <f>IF(D523="","",SUMIFS(MOVI_ENTR!I:I,MOVI_ENTR!D:D,D523,MOVI_ENTR!O:O,O523)-SUMIFS(MOVI_SAID!H:H,MOVI_SAID!D:D,D523,MOVI_SAID!L:L,MOVI_ENTR!O523))</f>
        <v/>
      </c>
      <c r="M523" s="173" t="str">
        <f t="shared" si="16"/>
        <v/>
      </c>
      <c r="N523" s="14"/>
      <c r="O523" s="14"/>
      <c r="P523" s="21"/>
      <c r="Q523" s="21"/>
      <c r="R523" s="21"/>
      <c r="S523" s="21"/>
      <c r="T523" s="21"/>
    </row>
    <row r="524" spans="1:20" s="16" customFormat="1" ht="30" customHeight="1">
      <c r="A524" s="21"/>
      <c r="B524" s="21" t="str">
        <f t="shared" si="17"/>
        <v/>
      </c>
      <c r="C524" s="197"/>
      <c r="D524" s="168"/>
      <c r="E524" s="154" t="str">
        <f>IFERROR(VLOOKUP(D524,CADA_PROD!D:H,5,0),"")</f>
        <v/>
      </c>
      <c r="F524" s="169"/>
      <c r="G524" s="170"/>
      <c r="H524" s="14"/>
      <c r="I524" s="171"/>
      <c r="J524" s="14"/>
      <c r="K524" s="131"/>
      <c r="L524" s="131" t="str">
        <f>IF(D524="","",SUMIFS(MOVI_ENTR!I:I,MOVI_ENTR!D:D,D524,MOVI_ENTR!O:O,O524)-SUMIFS(MOVI_SAID!H:H,MOVI_SAID!D:D,D524,MOVI_SAID!L:L,MOVI_ENTR!O524))</f>
        <v/>
      </c>
      <c r="M524" s="173" t="str">
        <f t="shared" si="16"/>
        <v/>
      </c>
      <c r="N524" s="14"/>
      <c r="O524" s="14"/>
      <c r="P524" s="21"/>
      <c r="Q524" s="21"/>
      <c r="R524" s="21"/>
      <c r="S524" s="21"/>
      <c r="T524" s="21"/>
    </row>
    <row r="525" spans="1:20" s="16" customFormat="1" ht="30" customHeight="1">
      <c r="A525" s="21"/>
      <c r="B525" s="21" t="str">
        <f t="shared" si="17"/>
        <v/>
      </c>
      <c r="C525" s="197"/>
      <c r="D525" s="168"/>
      <c r="E525" s="154" t="str">
        <f>IFERROR(VLOOKUP(D525,CADA_PROD!D:H,5,0),"")</f>
        <v/>
      </c>
      <c r="F525" s="169"/>
      <c r="G525" s="170"/>
      <c r="H525" s="14"/>
      <c r="I525" s="171"/>
      <c r="J525" s="14"/>
      <c r="K525" s="131"/>
      <c r="L525" s="131" t="str">
        <f>IF(D525="","",SUMIFS(MOVI_ENTR!I:I,MOVI_ENTR!D:D,D525,MOVI_ENTR!O:O,O525)-SUMIFS(MOVI_SAID!H:H,MOVI_SAID!D:D,D525,MOVI_SAID!L:L,MOVI_ENTR!O525))</f>
        <v/>
      </c>
      <c r="M525" s="173" t="str">
        <f t="shared" si="16"/>
        <v/>
      </c>
      <c r="N525" s="14"/>
      <c r="O525" s="14"/>
      <c r="P525" s="21"/>
      <c r="Q525" s="21"/>
      <c r="R525" s="21"/>
      <c r="S525" s="21"/>
      <c r="T525" s="21"/>
    </row>
    <row r="526" spans="1:20" s="16" customFormat="1" ht="30" customHeight="1">
      <c r="A526" s="21"/>
      <c r="B526" s="21" t="str">
        <f t="shared" si="17"/>
        <v/>
      </c>
      <c r="C526" s="197"/>
      <c r="D526" s="168"/>
      <c r="E526" s="154" t="str">
        <f>IFERROR(VLOOKUP(D526,CADA_PROD!D:H,5,0),"")</f>
        <v/>
      </c>
      <c r="F526" s="169"/>
      <c r="G526" s="170"/>
      <c r="H526" s="14"/>
      <c r="I526" s="171"/>
      <c r="J526" s="14"/>
      <c r="K526" s="131"/>
      <c r="L526" s="131" t="str">
        <f>IF(D526="","",SUMIFS(MOVI_ENTR!I:I,MOVI_ENTR!D:D,D526,MOVI_ENTR!O:O,O526)-SUMIFS(MOVI_SAID!H:H,MOVI_SAID!D:D,D526,MOVI_SAID!L:L,MOVI_ENTR!O526))</f>
        <v/>
      </c>
      <c r="M526" s="173" t="str">
        <f t="shared" si="16"/>
        <v/>
      </c>
      <c r="N526" s="14"/>
      <c r="O526" s="14"/>
      <c r="P526" s="21"/>
      <c r="Q526" s="21"/>
      <c r="R526" s="21"/>
      <c r="S526" s="21"/>
      <c r="T526" s="21"/>
    </row>
    <row r="527" spans="1:20" s="16" customFormat="1" ht="30" customHeight="1">
      <c r="A527" s="21"/>
      <c r="B527" s="21" t="str">
        <f t="shared" si="17"/>
        <v/>
      </c>
      <c r="C527" s="197"/>
      <c r="D527" s="168"/>
      <c r="E527" s="154" t="str">
        <f>IFERROR(VLOOKUP(D527,CADA_PROD!D:H,5,0),"")</f>
        <v/>
      </c>
      <c r="F527" s="169"/>
      <c r="G527" s="170"/>
      <c r="H527" s="14"/>
      <c r="I527" s="171"/>
      <c r="J527" s="14"/>
      <c r="K527" s="131"/>
      <c r="L527" s="131" t="str">
        <f>IF(D527="","",SUMIFS(MOVI_ENTR!I:I,MOVI_ENTR!D:D,D527,MOVI_ENTR!O:O,O527)-SUMIFS(MOVI_SAID!H:H,MOVI_SAID!D:D,D527,MOVI_SAID!L:L,MOVI_ENTR!O527))</f>
        <v/>
      </c>
      <c r="M527" s="173" t="str">
        <f t="shared" si="16"/>
        <v/>
      </c>
      <c r="N527" s="14"/>
      <c r="O527" s="14"/>
      <c r="P527" s="21"/>
      <c r="Q527" s="21"/>
      <c r="R527" s="21"/>
      <c r="S527" s="21"/>
      <c r="T527" s="21"/>
    </row>
    <row r="528" spans="1:20" s="16" customFormat="1" ht="30" customHeight="1">
      <c r="A528" s="21"/>
      <c r="B528" s="21" t="str">
        <f t="shared" si="17"/>
        <v/>
      </c>
      <c r="C528" s="197"/>
      <c r="D528" s="168"/>
      <c r="E528" s="154" t="str">
        <f>IFERROR(VLOOKUP(D528,CADA_PROD!D:H,5,0),"")</f>
        <v/>
      </c>
      <c r="F528" s="169"/>
      <c r="G528" s="170"/>
      <c r="H528" s="14"/>
      <c r="I528" s="171"/>
      <c r="J528" s="14"/>
      <c r="K528" s="131"/>
      <c r="L528" s="131" t="str">
        <f>IF(D528="","",SUMIFS(MOVI_ENTR!I:I,MOVI_ENTR!D:D,D528,MOVI_ENTR!O:O,O528)-SUMIFS(MOVI_SAID!H:H,MOVI_SAID!D:D,D528,MOVI_SAID!L:L,MOVI_ENTR!O528))</f>
        <v/>
      </c>
      <c r="M528" s="173" t="str">
        <f t="shared" si="16"/>
        <v/>
      </c>
      <c r="N528" s="14"/>
      <c r="O528" s="14"/>
      <c r="P528" s="21"/>
      <c r="Q528" s="21"/>
      <c r="R528" s="21"/>
      <c r="S528" s="21"/>
      <c r="T528" s="21"/>
    </row>
    <row r="529" spans="1:20" s="16" customFormat="1" ht="30" customHeight="1">
      <c r="A529" s="21"/>
      <c r="B529" s="21" t="str">
        <f t="shared" si="17"/>
        <v/>
      </c>
      <c r="C529" s="197"/>
      <c r="D529" s="168"/>
      <c r="E529" s="154" t="str">
        <f>IFERROR(VLOOKUP(D529,CADA_PROD!D:H,5,0),"")</f>
        <v/>
      </c>
      <c r="F529" s="169"/>
      <c r="G529" s="170"/>
      <c r="H529" s="14"/>
      <c r="I529" s="171"/>
      <c r="J529" s="14"/>
      <c r="K529" s="131"/>
      <c r="L529" s="131" t="str">
        <f>IF(D529="","",SUMIFS(MOVI_ENTR!I:I,MOVI_ENTR!D:D,D529,MOVI_ENTR!O:O,O529)-SUMIFS(MOVI_SAID!H:H,MOVI_SAID!D:D,D529,MOVI_SAID!L:L,MOVI_ENTR!O529))</f>
        <v/>
      </c>
      <c r="M529" s="173" t="str">
        <f t="shared" si="16"/>
        <v/>
      </c>
      <c r="N529" s="14"/>
      <c r="O529" s="14"/>
      <c r="P529" s="21"/>
      <c r="Q529" s="21"/>
      <c r="R529" s="21"/>
      <c r="S529" s="21"/>
      <c r="T529" s="21"/>
    </row>
    <row r="530" spans="1:20" s="16" customFormat="1" ht="30" customHeight="1">
      <c r="A530" s="21"/>
      <c r="B530" s="21" t="str">
        <f t="shared" si="17"/>
        <v/>
      </c>
      <c r="C530" s="197"/>
      <c r="D530" s="168"/>
      <c r="E530" s="154" t="str">
        <f>IFERROR(VLOOKUP(D530,CADA_PROD!D:H,5,0),"")</f>
        <v/>
      </c>
      <c r="F530" s="169"/>
      <c r="G530" s="170"/>
      <c r="H530" s="14"/>
      <c r="I530" s="171"/>
      <c r="J530" s="14"/>
      <c r="K530" s="131"/>
      <c r="L530" s="131" t="str">
        <f>IF(D530="","",SUMIFS(MOVI_ENTR!I:I,MOVI_ENTR!D:D,D530,MOVI_ENTR!O:O,O530)-SUMIFS(MOVI_SAID!H:H,MOVI_SAID!D:D,D530,MOVI_SAID!L:L,MOVI_ENTR!O530))</f>
        <v/>
      </c>
      <c r="M530" s="173" t="str">
        <f t="shared" si="16"/>
        <v/>
      </c>
      <c r="N530" s="14"/>
      <c r="O530" s="14"/>
      <c r="P530" s="21"/>
      <c r="Q530" s="21"/>
      <c r="R530" s="21"/>
      <c r="S530" s="21"/>
      <c r="T530" s="21"/>
    </row>
    <row r="531" spans="1:20" s="16" customFormat="1" ht="30" customHeight="1">
      <c r="A531" s="21"/>
      <c r="B531" s="21" t="str">
        <f t="shared" si="17"/>
        <v/>
      </c>
      <c r="C531" s="197"/>
      <c r="D531" s="168"/>
      <c r="E531" s="154" t="str">
        <f>IFERROR(VLOOKUP(D531,CADA_PROD!D:H,5,0),"")</f>
        <v/>
      </c>
      <c r="F531" s="169"/>
      <c r="G531" s="170"/>
      <c r="H531" s="14"/>
      <c r="I531" s="171"/>
      <c r="J531" s="14"/>
      <c r="K531" s="131"/>
      <c r="L531" s="131" t="str">
        <f>IF(D531="","",SUMIFS(MOVI_ENTR!I:I,MOVI_ENTR!D:D,D531,MOVI_ENTR!O:O,O531)-SUMIFS(MOVI_SAID!H:H,MOVI_SAID!D:D,D531,MOVI_SAID!L:L,MOVI_ENTR!O531))</f>
        <v/>
      </c>
      <c r="M531" s="173" t="str">
        <f t="shared" si="16"/>
        <v/>
      </c>
      <c r="N531" s="14"/>
      <c r="O531" s="14"/>
      <c r="P531" s="21"/>
      <c r="Q531" s="21"/>
      <c r="R531" s="21"/>
      <c r="S531" s="21"/>
      <c r="T531" s="21"/>
    </row>
    <row r="532" spans="1:20" s="16" customFormat="1" ht="30" customHeight="1">
      <c r="A532" s="21"/>
      <c r="B532" s="21" t="str">
        <f t="shared" si="17"/>
        <v/>
      </c>
      <c r="C532" s="197"/>
      <c r="D532" s="168"/>
      <c r="E532" s="154" t="str">
        <f>IFERROR(VLOOKUP(D532,CADA_PROD!D:H,5,0),"")</f>
        <v/>
      </c>
      <c r="F532" s="169"/>
      <c r="G532" s="170"/>
      <c r="H532" s="14"/>
      <c r="I532" s="171"/>
      <c r="J532" s="14"/>
      <c r="K532" s="131"/>
      <c r="L532" s="131" t="str">
        <f>IF(D532="","",SUMIFS(MOVI_ENTR!I:I,MOVI_ENTR!D:D,D532,MOVI_ENTR!O:O,O532)-SUMIFS(MOVI_SAID!H:H,MOVI_SAID!D:D,D532,MOVI_SAID!L:L,MOVI_ENTR!O532))</f>
        <v/>
      </c>
      <c r="M532" s="173" t="str">
        <f t="shared" si="16"/>
        <v/>
      </c>
      <c r="N532" s="14"/>
      <c r="O532" s="14"/>
      <c r="P532" s="21"/>
      <c r="Q532" s="21"/>
      <c r="R532" s="21"/>
      <c r="S532" s="21"/>
      <c r="T532" s="21"/>
    </row>
    <row r="533" spans="1:20" s="16" customFormat="1" ht="30" customHeight="1">
      <c r="A533" s="21"/>
      <c r="B533" s="21" t="str">
        <f t="shared" si="17"/>
        <v/>
      </c>
      <c r="C533" s="197"/>
      <c r="D533" s="168"/>
      <c r="E533" s="154" t="str">
        <f>IFERROR(VLOOKUP(D533,CADA_PROD!D:H,5,0),"")</f>
        <v/>
      </c>
      <c r="F533" s="169"/>
      <c r="G533" s="170"/>
      <c r="H533" s="14"/>
      <c r="I533" s="171"/>
      <c r="J533" s="14"/>
      <c r="K533" s="131"/>
      <c r="L533" s="131" t="str">
        <f>IF(D533="","",SUMIFS(MOVI_ENTR!I:I,MOVI_ENTR!D:D,D533,MOVI_ENTR!O:O,O533)-SUMIFS(MOVI_SAID!H:H,MOVI_SAID!D:D,D533,MOVI_SAID!L:L,MOVI_ENTR!O533))</f>
        <v/>
      </c>
      <c r="M533" s="173" t="str">
        <f t="shared" si="16"/>
        <v/>
      </c>
      <c r="N533" s="14"/>
      <c r="O533" s="14"/>
      <c r="P533" s="21"/>
      <c r="Q533" s="21"/>
      <c r="R533" s="21"/>
      <c r="S533" s="21"/>
      <c r="T533" s="21"/>
    </row>
    <row r="534" spans="1:20" s="16" customFormat="1" ht="30" customHeight="1">
      <c r="A534" s="21"/>
      <c r="B534" s="21" t="str">
        <f t="shared" si="17"/>
        <v/>
      </c>
      <c r="C534" s="197"/>
      <c r="D534" s="168"/>
      <c r="E534" s="154" t="str">
        <f>IFERROR(VLOOKUP(D534,CADA_PROD!D:H,5,0),"")</f>
        <v/>
      </c>
      <c r="F534" s="169"/>
      <c r="G534" s="170"/>
      <c r="H534" s="14"/>
      <c r="I534" s="171"/>
      <c r="J534" s="14"/>
      <c r="K534" s="131"/>
      <c r="L534" s="131" t="str">
        <f>IF(D534="","",SUMIFS(MOVI_ENTR!I:I,MOVI_ENTR!D:D,D534,MOVI_ENTR!O:O,O534)-SUMIFS(MOVI_SAID!H:H,MOVI_SAID!D:D,D534,MOVI_SAID!L:L,MOVI_ENTR!O534))</f>
        <v/>
      </c>
      <c r="M534" s="173" t="str">
        <f t="shared" si="16"/>
        <v/>
      </c>
      <c r="N534" s="14"/>
      <c r="O534" s="14"/>
      <c r="P534" s="21"/>
      <c r="Q534" s="21"/>
      <c r="R534" s="21"/>
      <c r="S534" s="21"/>
      <c r="T534" s="21"/>
    </row>
    <row r="535" spans="1:20" s="16" customFormat="1" ht="30" customHeight="1">
      <c r="A535" s="21"/>
      <c r="B535" s="21" t="str">
        <f t="shared" si="17"/>
        <v/>
      </c>
      <c r="C535" s="197"/>
      <c r="D535" s="168"/>
      <c r="E535" s="154" t="str">
        <f>IFERROR(VLOOKUP(D535,CADA_PROD!D:H,5,0),"")</f>
        <v/>
      </c>
      <c r="F535" s="169"/>
      <c r="G535" s="170"/>
      <c r="H535" s="14"/>
      <c r="I535" s="171"/>
      <c r="J535" s="14"/>
      <c r="K535" s="131"/>
      <c r="L535" s="131" t="str">
        <f>IF(D535="","",SUMIFS(MOVI_ENTR!I:I,MOVI_ENTR!D:D,D535,MOVI_ENTR!O:O,O535)-SUMIFS(MOVI_SAID!H:H,MOVI_SAID!D:D,D535,MOVI_SAID!L:L,MOVI_ENTR!O535))</f>
        <v/>
      </c>
      <c r="M535" s="173" t="str">
        <f t="shared" si="16"/>
        <v/>
      </c>
      <c r="N535" s="14"/>
      <c r="O535" s="14"/>
      <c r="P535" s="21"/>
      <c r="Q535" s="21"/>
      <c r="R535" s="21"/>
      <c r="S535" s="21"/>
      <c r="T535" s="21"/>
    </row>
    <row r="536" spans="1:20" s="16" customFormat="1" ht="30" customHeight="1">
      <c r="A536" s="21"/>
      <c r="B536" s="21" t="str">
        <f t="shared" si="17"/>
        <v/>
      </c>
      <c r="C536" s="197"/>
      <c r="D536" s="168"/>
      <c r="E536" s="154" t="str">
        <f>IFERROR(VLOOKUP(D536,CADA_PROD!D:H,5,0),"")</f>
        <v/>
      </c>
      <c r="F536" s="169"/>
      <c r="G536" s="170"/>
      <c r="H536" s="14"/>
      <c r="I536" s="171"/>
      <c r="J536" s="14"/>
      <c r="K536" s="131"/>
      <c r="L536" s="131" t="str">
        <f>IF(D536="","",SUMIFS(MOVI_ENTR!I:I,MOVI_ENTR!D:D,D536,MOVI_ENTR!O:O,O536)-SUMIFS(MOVI_SAID!H:H,MOVI_SAID!D:D,D536,MOVI_SAID!L:L,MOVI_ENTR!O536))</f>
        <v/>
      </c>
      <c r="M536" s="173" t="str">
        <f t="shared" si="16"/>
        <v/>
      </c>
      <c r="N536" s="14"/>
      <c r="O536" s="14"/>
      <c r="P536" s="21"/>
      <c r="Q536" s="21"/>
      <c r="R536" s="21"/>
      <c r="S536" s="21"/>
      <c r="T536" s="21"/>
    </row>
    <row r="537" spans="1:20" s="16" customFormat="1" ht="30" customHeight="1">
      <c r="A537" s="21"/>
      <c r="B537" s="21" t="str">
        <f t="shared" si="17"/>
        <v/>
      </c>
      <c r="C537" s="197"/>
      <c r="D537" s="168"/>
      <c r="E537" s="154" t="str">
        <f>IFERROR(VLOOKUP(D537,CADA_PROD!D:H,5,0),"")</f>
        <v/>
      </c>
      <c r="F537" s="169"/>
      <c r="G537" s="170"/>
      <c r="H537" s="14"/>
      <c r="I537" s="171"/>
      <c r="J537" s="14"/>
      <c r="K537" s="131"/>
      <c r="L537" s="131" t="str">
        <f>IF(D537="","",SUMIFS(MOVI_ENTR!I:I,MOVI_ENTR!D:D,D537,MOVI_ENTR!O:O,O537)-SUMIFS(MOVI_SAID!H:H,MOVI_SAID!D:D,D537,MOVI_SAID!L:L,MOVI_ENTR!O537))</f>
        <v/>
      </c>
      <c r="M537" s="173" t="str">
        <f t="shared" si="16"/>
        <v/>
      </c>
      <c r="N537" s="14"/>
      <c r="O537" s="14"/>
      <c r="P537" s="21"/>
      <c r="Q537" s="21"/>
      <c r="R537" s="21"/>
      <c r="S537" s="21"/>
      <c r="T537" s="21"/>
    </row>
    <row r="538" spans="1:20" s="16" customFormat="1" ht="30" customHeight="1">
      <c r="A538" s="21"/>
      <c r="B538" s="21" t="str">
        <f t="shared" si="17"/>
        <v/>
      </c>
      <c r="C538" s="197"/>
      <c r="D538" s="168"/>
      <c r="E538" s="154" t="str">
        <f>IFERROR(VLOOKUP(D538,CADA_PROD!D:H,5,0),"")</f>
        <v/>
      </c>
      <c r="F538" s="169"/>
      <c r="G538" s="170"/>
      <c r="H538" s="14"/>
      <c r="I538" s="171"/>
      <c r="J538" s="14"/>
      <c r="K538" s="131"/>
      <c r="L538" s="131" t="str">
        <f>IF(D538="","",SUMIFS(MOVI_ENTR!I:I,MOVI_ENTR!D:D,D538,MOVI_ENTR!O:O,O538)-SUMIFS(MOVI_SAID!H:H,MOVI_SAID!D:D,D538,MOVI_SAID!L:L,MOVI_ENTR!O538))</f>
        <v/>
      </c>
      <c r="M538" s="173" t="str">
        <f t="shared" si="16"/>
        <v/>
      </c>
      <c r="N538" s="14"/>
      <c r="O538" s="14"/>
      <c r="P538" s="21"/>
      <c r="Q538" s="21"/>
      <c r="R538" s="21"/>
      <c r="S538" s="21"/>
      <c r="T538" s="21"/>
    </row>
    <row r="539" spans="1:20" s="16" customFormat="1" ht="30" customHeight="1">
      <c r="A539" s="21"/>
      <c r="B539" s="21" t="str">
        <f t="shared" si="17"/>
        <v/>
      </c>
      <c r="C539" s="197"/>
      <c r="D539" s="168"/>
      <c r="E539" s="154" t="str">
        <f>IFERROR(VLOOKUP(D539,CADA_PROD!D:H,5,0),"")</f>
        <v/>
      </c>
      <c r="F539" s="169"/>
      <c r="G539" s="170"/>
      <c r="H539" s="14"/>
      <c r="I539" s="171"/>
      <c r="J539" s="14"/>
      <c r="K539" s="131"/>
      <c r="L539" s="131" t="str">
        <f>IF(D539="","",SUMIFS(MOVI_ENTR!I:I,MOVI_ENTR!D:D,D539,MOVI_ENTR!O:O,O539)-SUMIFS(MOVI_SAID!H:H,MOVI_SAID!D:D,D539,MOVI_SAID!L:L,MOVI_ENTR!O539))</f>
        <v/>
      </c>
      <c r="M539" s="173" t="str">
        <f t="shared" ref="M539:M602" si="18">IF(D539="","",H539*I539)</f>
        <v/>
      </c>
      <c r="N539" s="14"/>
      <c r="O539" s="14"/>
      <c r="P539" s="21"/>
      <c r="Q539" s="21"/>
      <c r="R539" s="21"/>
      <c r="S539" s="21"/>
      <c r="T539" s="21"/>
    </row>
    <row r="540" spans="1:20" s="16" customFormat="1" ht="30" customHeight="1">
      <c r="A540" s="21"/>
      <c r="B540" s="21" t="str">
        <f t="shared" si="17"/>
        <v/>
      </c>
      <c r="C540" s="197"/>
      <c r="D540" s="168"/>
      <c r="E540" s="154" t="str">
        <f>IFERROR(VLOOKUP(D540,CADA_PROD!D:H,5,0),"")</f>
        <v/>
      </c>
      <c r="F540" s="169"/>
      <c r="G540" s="170"/>
      <c r="H540" s="14"/>
      <c r="I540" s="171"/>
      <c r="J540" s="14"/>
      <c r="K540" s="131"/>
      <c r="L540" s="131" t="str">
        <f>IF(D540="","",SUMIFS(MOVI_ENTR!I:I,MOVI_ENTR!D:D,D540,MOVI_ENTR!O:O,O540)-SUMIFS(MOVI_SAID!H:H,MOVI_SAID!D:D,D540,MOVI_SAID!L:L,MOVI_ENTR!O540))</f>
        <v/>
      </c>
      <c r="M540" s="173" t="str">
        <f t="shared" si="18"/>
        <v/>
      </c>
      <c r="N540" s="14"/>
      <c r="O540" s="14"/>
      <c r="P540" s="21"/>
      <c r="Q540" s="21"/>
      <c r="R540" s="21"/>
      <c r="S540" s="21"/>
      <c r="T540" s="21"/>
    </row>
    <row r="541" spans="1:20" s="16" customFormat="1" ht="30" customHeight="1">
      <c r="A541" s="21"/>
      <c r="B541" s="21" t="str">
        <f t="shared" si="17"/>
        <v/>
      </c>
      <c r="C541" s="197"/>
      <c r="D541" s="168"/>
      <c r="E541" s="154" t="str">
        <f>IFERROR(VLOOKUP(D541,CADA_PROD!D:H,5,0),"")</f>
        <v/>
      </c>
      <c r="F541" s="169"/>
      <c r="G541" s="170"/>
      <c r="H541" s="14"/>
      <c r="I541" s="171"/>
      <c r="J541" s="14"/>
      <c r="K541" s="131"/>
      <c r="L541" s="131" t="str">
        <f>IF(D541="","",SUMIFS(MOVI_ENTR!I:I,MOVI_ENTR!D:D,D541,MOVI_ENTR!O:O,O541)-SUMIFS(MOVI_SAID!H:H,MOVI_SAID!D:D,D541,MOVI_SAID!L:L,MOVI_ENTR!O541))</f>
        <v/>
      </c>
      <c r="M541" s="173" t="str">
        <f t="shared" si="18"/>
        <v/>
      </c>
      <c r="N541" s="14"/>
      <c r="O541" s="14"/>
      <c r="P541" s="21"/>
      <c r="Q541" s="21"/>
      <c r="R541" s="21"/>
      <c r="S541" s="21"/>
      <c r="T541" s="21"/>
    </row>
    <row r="542" spans="1:20" s="16" customFormat="1" ht="30" customHeight="1">
      <c r="A542" s="21"/>
      <c r="B542" s="21" t="str">
        <f t="shared" si="17"/>
        <v/>
      </c>
      <c r="C542" s="197"/>
      <c r="D542" s="168"/>
      <c r="E542" s="154" t="str">
        <f>IFERROR(VLOOKUP(D542,CADA_PROD!D:H,5,0),"")</f>
        <v/>
      </c>
      <c r="F542" s="169"/>
      <c r="G542" s="170"/>
      <c r="H542" s="14"/>
      <c r="I542" s="171"/>
      <c r="J542" s="14"/>
      <c r="K542" s="131"/>
      <c r="L542" s="131" t="str">
        <f>IF(D542="","",SUMIFS(MOVI_ENTR!I:I,MOVI_ENTR!D:D,D542,MOVI_ENTR!O:O,O542)-SUMIFS(MOVI_SAID!H:H,MOVI_SAID!D:D,D542,MOVI_SAID!L:L,MOVI_ENTR!O542))</f>
        <v/>
      </c>
      <c r="M542" s="173" t="str">
        <f t="shared" si="18"/>
        <v/>
      </c>
      <c r="N542" s="14"/>
      <c r="O542" s="14"/>
      <c r="P542" s="21"/>
      <c r="Q542" s="21"/>
      <c r="R542" s="21"/>
      <c r="S542" s="21"/>
      <c r="T542" s="21"/>
    </row>
    <row r="543" spans="1:20" s="16" customFormat="1" ht="30" customHeight="1">
      <c r="A543" s="21"/>
      <c r="B543" s="21" t="str">
        <f t="shared" si="17"/>
        <v/>
      </c>
      <c r="C543" s="197"/>
      <c r="D543" s="168"/>
      <c r="E543" s="154" t="str">
        <f>IFERROR(VLOOKUP(D543,CADA_PROD!D:H,5,0),"")</f>
        <v/>
      </c>
      <c r="F543" s="169"/>
      <c r="G543" s="170"/>
      <c r="H543" s="14"/>
      <c r="I543" s="171"/>
      <c r="J543" s="14"/>
      <c r="K543" s="131"/>
      <c r="L543" s="131" t="str">
        <f>IF(D543="","",SUMIFS(MOVI_ENTR!I:I,MOVI_ENTR!D:D,D543,MOVI_ENTR!O:O,O543)-SUMIFS(MOVI_SAID!H:H,MOVI_SAID!D:D,D543,MOVI_SAID!L:L,MOVI_ENTR!O543))</f>
        <v/>
      </c>
      <c r="M543" s="173" t="str">
        <f t="shared" si="18"/>
        <v/>
      </c>
      <c r="N543" s="14"/>
      <c r="O543" s="14"/>
      <c r="P543" s="21"/>
      <c r="Q543" s="21"/>
      <c r="R543" s="21"/>
      <c r="S543" s="21"/>
      <c r="T543" s="21"/>
    </row>
    <row r="544" spans="1:20" s="16" customFormat="1" ht="30" customHeight="1">
      <c r="A544" s="21"/>
      <c r="B544" s="21" t="str">
        <f t="shared" si="17"/>
        <v/>
      </c>
      <c r="C544" s="197"/>
      <c r="D544" s="168"/>
      <c r="E544" s="154" t="str">
        <f>IFERROR(VLOOKUP(D544,CADA_PROD!D:H,5,0),"")</f>
        <v/>
      </c>
      <c r="F544" s="169"/>
      <c r="G544" s="170"/>
      <c r="H544" s="14"/>
      <c r="I544" s="171"/>
      <c r="J544" s="14"/>
      <c r="K544" s="131"/>
      <c r="L544" s="131" t="str">
        <f>IF(D544="","",SUMIFS(MOVI_ENTR!I:I,MOVI_ENTR!D:D,D544,MOVI_ENTR!O:O,O544)-SUMIFS(MOVI_SAID!H:H,MOVI_SAID!D:D,D544,MOVI_SAID!L:L,MOVI_ENTR!O544))</f>
        <v/>
      </c>
      <c r="M544" s="173" t="str">
        <f t="shared" si="18"/>
        <v/>
      </c>
      <c r="N544" s="14"/>
      <c r="O544" s="14"/>
      <c r="P544" s="21"/>
      <c r="Q544" s="21"/>
      <c r="R544" s="21"/>
      <c r="S544" s="21"/>
      <c r="T544" s="21"/>
    </row>
    <row r="545" spans="1:20" s="16" customFormat="1" ht="30" customHeight="1">
      <c r="A545" s="21"/>
      <c r="B545" s="21" t="str">
        <f t="shared" si="17"/>
        <v/>
      </c>
      <c r="C545" s="197"/>
      <c r="D545" s="168"/>
      <c r="E545" s="154" t="str">
        <f>IFERROR(VLOOKUP(D545,CADA_PROD!D:H,5,0),"")</f>
        <v/>
      </c>
      <c r="F545" s="169"/>
      <c r="G545" s="170"/>
      <c r="H545" s="14"/>
      <c r="I545" s="171"/>
      <c r="J545" s="14"/>
      <c r="K545" s="131"/>
      <c r="L545" s="131" t="str">
        <f>IF(D545="","",SUMIFS(MOVI_ENTR!I:I,MOVI_ENTR!D:D,D545,MOVI_ENTR!O:O,O545)-SUMIFS(MOVI_SAID!H:H,MOVI_SAID!D:D,D545,MOVI_SAID!L:L,MOVI_ENTR!O545))</f>
        <v/>
      </c>
      <c r="M545" s="173" t="str">
        <f t="shared" si="18"/>
        <v/>
      </c>
      <c r="N545" s="14"/>
      <c r="O545" s="14"/>
      <c r="P545" s="21"/>
      <c r="Q545" s="21"/>
      <c r="R545" s="21"/>
      <c r="S545" s="21"/>
      <c r="T545" s="21"/>
    </row>
    <row r="546" spans="1:20" s="16" customFormat="1" ht="30" customHeight="1">
      <c r="A546" s="21"/>
      <c r="B546" s="21" t="str">
        <f t="shared" si="17"/>
        <v/>
      </c>
      <c r="C546" s="197"/>
      <c r="D546" s="168"/>
      <c r="E546" s="154" t="str">
        <f>IFERROR(VLOOKUP(D546,CADA_PROD!D:H,5,0),"")</f>
        <v/>
      </c>
      <c r="F546" s="169"/>
      <c r="G546" s="170"/>
      <c r="H546" s="14"/>
      <c r="I546" s="171"/>
      <c r="J546" s="14"/>
      <c r="K546" s="131"/>
      <c r="L546" s="131" t="str">
        <f>IF(D546="","",SUMIFS(MOVI_ENTR!I:I,MOVI_ENTR!D:D,D546,MOVI_ENTR!O:O,O546)-SUMIFS(MOVI_SAID!H:H,MOVI_SAID!D:D,D546,MOVI_SAID!L:L,MOVI_ENTR!O546))</f>
        <v/>
      </c>
      <c r="M546" s="173" t="str">
        <f t="shared" si="18"/>
        <v/>
      </c>
      <c r="N546" s="14"/>
      <c r="O546" s="14"/>
      <c r="P546" s="21"/>
      <c r="Q546" s="21"/>
      <c r="R546" s="21"/>
      <c r="S546" s="21"/>
      <c r="T546" s="21"/>
    </row>
    <row r="547" spans="1:20" s="16" customFormat="1" ht="30" customHeight="1">
      <c r="A547" s="21"/>
      <c r="B547" s="21" t="str">
        <f t="shared" si="17"/>
        <v/>
      </c>
      <c r="C547" s="197"/>
      <c r="D547" s="168"/>
      <c r="E547" s="154" t="str">
        <f>IFERROR(VLOOKUP(D547,CADA_PROD!D:H,5,0),"")</f>
        <v/>
      </c>
      <c r="F547" s="169"/>
      <c r="G547" s="170"/>
      <c r="H547" s="14"/>
      <c r="I547" s="171"/>
      <c r="J547" s="14"/>
      <c r="K547" s="131"/>
      <c r="L547" s="131" t="str">
        <f>IF(D547="","",SUMIFS(MOVI_ENTR!I:I,MOVI_ENTR!D:D,D547,MOVI_ENTR!O:O,O547)-SUMIFS(MOVI_SAID!H:H,MOVI_SAID!D:D,D547,MOVI_SAID!L:L,MOVI_ENTR!O547))</f>
        <v/>
      </c>
      <c r="M547" s="173" t="str">
        <f t="shared" si="18"/>
        <v/>
      </c>
      <c r="N547" s="14"/>
      <c r="O547" s="14"/>
      <c r="P547" s="21"/>
      <c r="Q547" s="21"/>
      <c r="R547" s="21"/>
      <c r="S547" s="21"/>
      <c r="T547" s="21"/>
    </row>
    <row r="548" spans="1:20" s="16" customFormat="1" ht="30" customHeight="1">
      <c r="A548" s="21"/>
      <c r="B548" s="21" t="str">
        <f t="shared" si="17"/>
        <v/>
      </c>
      <c r="C548" s="197"/>
      <c r="D548" s="168"/>
      <c r="E548" s="154" t="str">
        <f>IFERROR(VLOOKUP(D548,CADA_PROD!D:H,5,0),"")</f>
        <v/>
      </c>
      <c r="F548" s="169"/>
      <c r="G548" s="170"/>
      <c r="H548" s="14"/>
      <c r="I548" s="171"/>
      <c r="J548" s="14"/>
      <c r="K548" s="131"/>
      <c r="L548" s="131" t="str">
        <f>IF(D548="","",SUMIFS(MOVI_ENTR!I:I,MOVI_ENTR!D:D,D548,MOVI_ENTR!O:O,O548)-SUMIFS(MOVI_SAID!H:H,MOVI_SAID!D:D,D548,MOVI_SAID!L:L,MOVI_ENTR!O548))</f>
        <v/>
      </c>
      <c r="M548" s="173" t="str">
        <f t="shared" si="18"/>
        <v/>
      </c>
      <c r="N548" s="14"/>
      <c r="O548" s="14"/>
      <c r="P548" s="21"/>
      <c r="Q548" s="21"/>
      <c r="R548" s="21"/>
      <c r="S548" s="21"/>
      <c r="T548" s="21"/>
    </row>
    <row r="549" spans="1:20" s="16" customFormat="1" ht="30" customHeight="1">
      <c r="A549" s="21"/>
      <c r="B549" s="21" t="str">
        <f t="shared" si="17"/>
        <v/>
      </c>
      <c r="C549" s="197"/>
      <c r="D549" s="168"/>
      <c r="E549" s="154" t="str">
        <f>IFERROR(VLOOKUP(D549,CADA_PROD!D:H,5,0),"")</f>
        <v/>
      </c>
      <c r="F549" s="169"/>
      <c r="G549" s="170"/>
      <c r="H549" s="14"/>
      <c r="I549" s="171"/>
      <c r="J549" s="14"/>
      <c r="K549" s="131"/>
      <c r="L549" s="131" t="str">
        <f>IF(D549="","",SUMIFS(MOVI_ENTR!I:I,MOVI_ENTR!D:D,D549,MOVI_ENTR!O:O,O549)-SUMIFS(MOVI_SAID!H:H,MOVI_SAID!D:D,D549,MOVI_SAID!L:L,MOVI_ENTR!O549))</f>
        <v/>
      </c>
      <c r="M549" s="173" t="str">
        <f t="shared" si="18"/>
        <v/>
      </c>
      <c r="N549" s="14"/>
      <c r="O549" s="14"/>
      <c r="P549" s="21"/>
      <c r="Q549" s="21"/>
      <c r="R549" s="21"/>
      <c r="S549" s="21"/>
      <c r="T549" s="21"/>
    </row>
    <row r="550" spans="1:20" s="16" customFormat="1" ht="30" customHeight="1">
      <c r="A550" s="21"/>
      <c r="B550" s="21" t="str">
        <f t="shared" si="17"/>
        <v/>
      </c>
      <c r="C550" s="197"/>
      <c r="D550" s="168"/>
      <c r="E550" s="154" t="str">
        <f>IFERROR(VLOOKUP(D550,CADA_PROD!D:H,5,0),"")</f>
        <v/>
      </c>
      <c r="F550" s="169"/>
      <c r="G550" s="170"/>
      <c r="H550" s="14"/>
      <c r="I550" s="171"/>
      <c r="J550" s="14"/>
      <c r="K550" s="131"/>
      <c r="L550" s="131" t="str">
        <f>IF(D550="","",SUMIFS(MOVI_ENTR!I:I,MOVI_ENTR!D:D,D550,MOVI_ENTR!O:O,O550)-SUMIFS(MOVI_SAID!H:H,MOVI_SAID!D:D,D550,MOVI_SAID!L:L,MOVI_ENTR!O550))</f>
        <v/>
      </c>
      <c r="M550" s="173" t="str">
        <f t="shared" si="18"/>
        <v/>
      </c>
      <c r="N550" s="14"/>
      <c r="O550" s="14"/>
      <c r="P550" s="21"/>
      <c r="Q550" s="21"/>
      <c r="R550" s="21"/>
      <c r="S550" s="21"/>
      <c r="T550" s="21"/>
    </row>
    <row r="551" spans="1:20" s="16" customFormat="1" ht="30" customHeight="1">
      <c r="A551" s="21"/>
      <c r="B551" s="21" t="str">
        <f t="shared" si="17"/>
        <v/>
      </c>
      <c r="C551" s="197"/>
      <c r="D551" s="168"/>
      <c r="E551" s="154" t="str">
        <f>IFERROR(VLOOKUP(D551,CADA_PROD!D:H,5,0),"")</f>
        <v/>
      </c>
      <c r="F551" s="169"/>
      <c r="G551" s="170"/>
      <c r="H551" s="14"/>
      <c r="I551" s="171"/>
      <c r="J551" s="14"/>
      <c r="K551" s="131"/>
      <c r="L551" s="131" t="str">
        <f>IF(D551="","",SUMIFS(MOVI_ENTR!I:I,MOVI_ENTR!D:D,D551,MOVI_ENTR!O:O,O551)-SUMIFS(MOVI_SAID!H:H,MOVI_SAID!D:D,D551,MOVI_SAID!L:L,MOVI_ENTR!O551))</f>
        <v/>
      </c>
      <c r="M551" s="173" t="str">
        <f t="shared" si="18"/>
        <v/>
      </c>
      <c r="N551" s="14"/>
      <c r="O551" s="14"/>
      <c r="P551" s="21"/>
      <c r="Q551" s="21"/>
      <c r="R551" s="21"/>
      <c r="S551" s="21"/>
      <c r="T551" s="21"/>
    </row>
    <row r="552" spans="1:20" s="16" customFormat="1" ht="30" customHeight="1">
      <c r="A552" s="21"/>
      <c r="B552" s="21" t="str">
        <f t="shared" si="17"/>
        <v/>
      </c>
      <c r="C552" s="197"/>
      <c r="D552" s="168"/>
      <c r="E552" s="154" t="str">
        <f>IFERROR(VLOOKUP(D552,CADA_PROD!D:H,5,0),"")</f>
        <v/>
      </c>
      <c r="F552" s="169"/>
      <c r="G552" s="170"/>
      <c r="H552" s="14"/>
      <c r="I552" s="171"/>
      <c r="J552" s="14"/>
      <c r="K552" s="131"/>
      <c r="L552" s="131" t="str">
        <f>IF(D552="","",SUMIFS(MOVI_ENTR!I:I,MOVI_ENTR!D:D,D552,MOVI_ENTR!O:O,O552)-SUMIFS(MOVI_SAID!H:H,MOVI_SAID!D:D,D552,MOVI_SAID!L:L,MOVI_ENTR!O552))</f>
        <v/>
      </c>
      <c r="M552" s="173" t="str">
        <f t="shared" si="18"/>
        <v/>
      </c>
      <c r="N552" s="14"/>
      <c r="O552" s="14"/>
      <c r="P552" s="21"/>
      <c r="Q552" s="21"/>
      <c r="R552" s="21"/>
      <c r="S552" s="21"/>
      <c r="T552" s="21"/>
    </row>
    <row r="553" spans="1:20" s="16" customFormat="1" ht="30" customHeight="1">
      <c r="A553" s="21"/>
      <c r="B553" s="21" t="str">
        <f t="shared" si="17"/>
        <v/>
      </c>
      <c r="C553" s="197"/>
      <c r="D553" s="168"/>
      <c r="E553" s="154" t="str">
        <f>IFERROR(VLOOKUP(D553,CADA_PROD!D:H,5,0),"")</f>
        <v/>
      </c>
      <c r="F553" s="169"/>
      <c r="G553" s="170"/>
      <c r="H553" s="14"/>
      <c r="I553" s="171"/>
      <c r="J553" s="14"/>
      <c r="K553" s="131"/>
      <c r="L553" s="131" t="str">
        <f>IF(D553="","",SUMIFS(MOVI_ENTR!I:I,MOVI_ENTR!D:D,D553,MOVI_ENTR!O:O,O553)-SUMIFS(MOVI_SAID!H:H,MOVI_SAID!D:D,D553,MOVI_SAID!L:L,MOVI_ENTR!O553))</f>
        <v/>
      </c>
      <c r="M553" s="173" t="str">
        <f t="shared" si="18"/>
        <v/>
      </c>
      <c r="N553" s="14"/>
      <c r="O553" s="14"/>
      <c r="P553" s="21"/>
      <c r="Q553" s="21"/>
      <c r="R553" s="21"/>
      <c r="S553" s="21"/>
      <c r="T553" s="21"/>
    </row>
    <row r="554" spans="1:20" s="16" customFormat="1" ht="30" customHeight="1">
      <c r="A554" s="21"/>
      <c r="B554" s="21" t="str">
        <f t="shared" si="17"/>
        <v/>
      </c>
      <c r="C554" s="197"/>
      <c r="D554" s="168"/>
      <c r="E554" s="154" t="str">
        <f>IFERROR(VLOOKUP(D554,CADA_PROD!D:H,5,0),"")</f>
        <v/>
      </c>
      <c r="F554" s="169"/>
      <c r="G554" s="170"/>
      <c r="H554" s="14"/>
      <c r="I554" s="171"/>
      <c r="J554" s="14"/>
      <c r="K554" s="131"/>
      <c r="L554" s="131" t="str">
        <f>IF(D554="","",SUMIFS(MOVI_ENTR!I:I,MOVI_ENTR!D:D,D554,MOVI_ENTR!O:O,O554)-SUMIFS(MOVI_SAID!H:H,MOVI_SAID!D:D,D554,MOVI_SAID!L:L,MOVI_ENTR!O554))</f>
        <v/>
      </c>
      <c r="M554" s="173" t="str">
        <f t="shared" si="18"/>
        <v/>
      </c>
      <c r="N554" s="14"/>
      <c r="O554" s="14"/>
      <c r="P554" s="21"/>
      <c r="Q554" s="21"/>
      <c r="R554" s="21"/>
      <c r="S554" s="21"/>
      <c r="T554" s="21"/>
    </row>
    <row r="555" spans="1:20" s="16" customFormat="1" ht="30" customHeight="1">
      <c r="A555" s="21"/>
      <c r="B555" s="21" t="str">
        <f t="shared" si="17"/>
        <v/>
      </c>
      <c r="C555" s="197"/>
      <c r="D555" s="168"/>
      <c r="E555" s="154" t="str">
        <f>IFERROR(VLOOKUP(D555,CADA_PROD!D:H,5,0),"")</f>
        <v/>
      </c>
      <c r="F555" s="169"/>
      <c r="G555" s="170"/>
      <c r="H555" s="14"/>
      <c r="I555" s="171"/>
      <c r="J555" s="14"/>
      <c r="K555" s="131"/>
      <c r="L555" s="131" t="str">
        <f>IF(D555="","",SUMIFS(MOVI_ENTR!I:I,MOVI_ENTR!D:D,D555,MOVI_ENTR!O:O,O555)-SUMIFS(MOVI_SAID!H:H,MOVI_SAID!D:D,D555,MOVI_SAID!L:L,MOVI_ENTR!O555))</f>
        <v/>
      </c>
      <c r="M555" s="173" t="str">
        <f t="shared" si="18"/>
        <v/>
      </c>
      <c r="N555" s="14"/>
      <c r="O555" s="14"/>
      <c r="P555" s="21"/>
      <c r="Q555" s="21"/>
      <c r="R555" s="21"/>
      <c r="S555" s="21"/>
      <c r="T555" s="21"/>
    </row>
    <row r="556" spans="1:20" s="16" customFormat="1" ht="30" customHeight="1">
      <c r="A556" s="21"/>
      <c r="B556" s="21" t="str">
        <f t="shared" si="17"/>
        <v/>
      </c>
      <c r="C556" s="197"/>
      <c r="D556" s="168"/>
      <c r="E556" s="154" t="str">
        <f>IFERROR(VLOOKUP(D556,CADA_PROD!D:H,5,0),"")</f>
        <v/>
      </c>
      <c r="F556" s="169"/>
      <c r="G556" s="170"/>
      <c r="H556" s="14"/>
      <c r="I556" s="171"/>
      <c r="J556" s="14"/>
      <c r="K556" s="131"/>
      <c r="L556" s="131" t="str">
        <f>IF(D556="","",SUMIFS(MOVI_ENTR!I:I,MOVI_ENTR!D:D,D556,MOVI_ENTR!O:O,O556)-SUMIFS(MOVI_SAID!H:H,MOVI_SAID!D:D,D556,MOVI_SAID!L:L,MOVI_ENTR!O556))</f>
        <v/>
      </c>
      <c r="M556" s="173" t="str">
        <f t="shared" si="18"/>
        <v/>
      </c>
      <c r="N556" s="14"/>
      <c r="O556" s="14"/>
      <c r="P556" s="21"/>
      <c r="Q556" s="21"/>
      <c r="R556" s="21"/>
      <c r="S556" s="21"/>
      <c r="T556" s="21"/>
    </row>
    <row r="557" spans="1:20" s="16" customFormat="1" ht="30" customHeight="1">
      <c r="A557" s="21"/>
      <c r="B557" s="21" t="str">
        <f t="shared" si="17"/>
        <v/>
      </c>
      <c r="C557" s="197"/>
      <c r="D557" s="168"/>
      <c r="E557" s="154" t="str">
        <f>IFERROR(VLOOKUP(D557,CADA_PROD!D:H,5,0),"")</f>
        <v/>
      </c>
      <c r="F557" s="169"/>
      <c r="G557" s="170"/>
      <c r="H557" s="14"/>
      <c r="I557" s="171"/>
      <c r="J557" s="14"/>
      <c r="K557" s="131"/>
      <c r="L557" s="131" t="str">
        <f>IF(D557="","",SUMIFS(MOVI_ENTR!I:I,MOVI_ENTR!D:D,D557,MOVI_ENTR!O:O,O557)-SUMIFS(MOVI_SAID!H:H,MOVI_SAID!D:D,D557,MOVI_SAID!L:L,MOVI_ENTR!O557))</f>
        <v/>
      </c>
      <c r="M557" s="173" t="str">
        <f t="shared" si="18"/>
        <v/>
      </c>
      <c r="N557" s="14"/>
      <c r="O557" s="14"/>
      <c r="P557" s="21"/>
      <c r="Q557" s="21"/>
      <c r="R557" s="21"/>
      <c r="S557" s="21"/>
      <c r="T557" s="21"/>
    </row>
    <row r="558" spans="1:20" s="16" customFormat="1" ht="30" customHeight="1">
      <c r="A558" s="21"/>
      <c r="B558" s="21" t="str">
        <f t="shared" si="17"/>
        <v/>
      </c>
      <c r="C558" s="197"/>
      <c r="D558" s="168"/>
      <c r="E558" s="154" t="str">
        <f>IFERROR(VLOOKUP(D558,CADA_PROD!D:H,5,0),"")</f>
        <v/>
      </c>
      <c r="F558" s="169"/>
      <c r="G558" s="170"/>
      <c r="H558" s="14"/>
      <c r="I558" s="171"/>
      <c r="J558" s="14"/>
      <c r="K558" s="131"/>
      <c r="L558" s="131" t="str">
        <f>IF(D558="","",SUMIFS(MOVI_ENTR!I:I,MOVI_ENTR!D:D,D558,MOVI_ENTR!O:O,O558)-SUMIFS(MOVI_SAID!H:H,MOVI_SAID!D:D,D558,MOVI_SAID!L:L,MOVI_ENTR!O558))</f>
        <v/>
      </c>
      <c r="M558" s="173" t="str">
        <f t="shared" si="18"/>
        <v/>
      </c>
      <c r="N558" s="14"/>
      <c r="O558" s="14"/>
      <c r="P558" s="21"/>
      <c r="Q558" s="21"/>
      <c r="R558" s="21"/>
      <c r="S558" s="21"/>
      <c r="T558" s="21"/>
    </row>
    <row r="559" spans="1:20" s="16" customFormat="1" ht="30" customHeight="1">
      <c r="A559" s="21"/>
      <c r="B559" s="21" t="str">
        <f t="shared" si="17"/>
        <v/>
      </c>
      <c r="C559" s="197"/>
      <c r="D559" s="168"/>
      <c r="E559" s="154" t="str">
        <f>IFERROR(VLOOKUP(D559,CADA_PROD!D:H,5,0),"")</f>
        <v/>
      </c>
      <c r="F559" s="169"/>
      <c r="G559" s="170"/>
      <c r="H559" s="14"/>
      <c r="I559" s="171"/>
      <c r="J559" s="14"/>
      <c r="K559" s="131"/>
      <c r="L559" s="131" t="str">
        <f>IF(D559="","",SUMIFS(MOVI_ENTR!I:I,MOVI_ENTR!D:D,D559,MOVI_ENTR!O:O,O559)-SUMIFS(MOVI_SAID!H:H,MOVI_SAID!D:D,D559,MOVI_SAID!L:L,MOVI_ENTR!O559))</f>
        <v/>
      </c>
      <c r="M559" s="173" t="str">
        <f t="shared" si="18"/>
        <v/>
      </c>
      <c r="N559" s="14"/>
      <c r="O559" s="14"/>
      <c r="P559" s="21"/>
      <c r="Q559" s="21"/>
      <c r="R559" s="21"/>
      <c r="S559" s="21"/>
      <c r="T559" s="21"/>
    </row>
    <row r="560" spans="1:20" s="16" customFormat="1" ht="30" customHeight="1">
      <c r="A560" s="21"/>
      <c r="B560" s="21" t="str">
        <f t="shared" si="17"/>
        <v/>
      </c>
      <c r="C560" s="197"/>
      <c r="D560" s="168"/>
      <c r="E560" s="154" t="str">
        <f>IFERROR(VLOOKUP(D560,CADA_PROD!D:H,5,0),"")</f>
        <v/>
      </c>
      <c r="F560" s="169"/>
      <c r="G560" s="170"/>
      <c r="H560" s="14"/>
      <c r="I560" s="171"/>
      <c r="J560" s="14"/>
      <c r="K560" s="131"/>
      <c r="L560" s="131" t="str">
        <f>IF(D560="","",SUMIFS(MOVI_ENTR!I:I,MOVI_ENTR!D:D,D560,MOVI_ENTR!O:O,O560)-SUMIFS(MOVI_SAID!H:H,MOVI_SAID!D:D,D560,MOVI_SAID!L:L,MOVI_ENTR!O560))</f>
        <v/>
      </c>
      <c r="M560" s="173" t="str">
        <f t="shared" si="18"/>
        <v/>
      </c>
      <c r="N560" s="14"/>
      <c r="O560" s="14"/>
      <c r="P560" s="21"/>
      <c r="Q560" s="21"/>
      <c r="R560" s="21"/>
      <c r="S560" s="21"/>
      <c r="T560" s="21"/>
    </row>
    <row r="561" spans="1:20" s="16" customFormat="1" ht="30" customHeight="1">
      <c r="A561" s="21"/>
      <c r="B561" s="21" t="str">
        <f t="shared" si="17"/>
        <v/>
      </c>
      <c r="C561" s="197"/>
      <c r="D561" s="168"/>
      <c r="E561" s="154" t="str">
        <f>IFERROR(VLOOKUP(D561,CADA_PROD!D:H,5,0),"")</f>
        <v/>
      </c>
      <c r="F561" s="169"/>
      <c r="G561" s="170"/>
      <c r="H561" s="14"/>
      <c r="I561" s="171"/>
      <c r="J561" s="14"/>
      <c r="K561" s="131"/>
      <c r="L561" s="131" t="str">
        <f>IF(D561="","",SUMIFS(MOVI_ENTR!I:I,MOVI_ENTR!D:D,D561,MOVI_ENTR!O:O,O561)-SUMIFS(MOVI_SAID!H:H,MOVI_SAID!D:D,D561,MOVI_SAID!L:L,MOVI_ENTR!O561))</f>
        <v/>
      </c>
      <c r="M561" s="173" t="str">
        <f t="shared" si="18"/>
        <v/>
      </c>
      <c r="N561" s="14"/>
      <c r="O561" s="14"/>
      <c r="P561" s="21"/>
      <c r="Q561" s="21"/>
      <c r="R561" s="21"/>
      <c r="S561" s="21"/>
      <c r="T561" s="21"/>
    </row>
    <row r="562" spans="1:20" s="16" customFormat="1" ht="30" customHeight="1">
      <c r="A562" s="21"/>
      <c r="B562" s="21" t="str">
        <f t="shared" si="17"/>
        <v/>
      </c>
      <c r="C562" s="197"/>
      <c r="D562" s="168"/>
      <c r="E562" s="154" t="str">
        <f>IFERROR(VLOOKUP(D562,CADA_PROD!D:H,5,0),"")</f>
        <v/>
      </c>
      <c r="F562" s="169"/>
      <c r="G562" s="170"/>
      <c r="H562" s="14"/>
      <c r="I562" s="171"/>
      <c r="J562" s="14"/>
      <c r="K562" s="131"/>
      <c r="L562" s="131" t="str">
        <f>IF(D562="","",SUMIFS(MOVI_ENTR!I:I,MOVI_ENTR!D:D,D562,MOVI_ENTR!O:O,O562)-SUMIFS(MOVI_SAID!H:H,MOVI_SAID!D:D,D562,MOVI_SAID!L:L,MOVI_ENTR!O562))</f>
        <v/>
      </c>
      <c r="M562" s="173" t="str">
        <f t="shared" si="18"/>
        <v/>
      </c>
      <c r="N562" s="14"/>
      <c r="O562" s="14"/>
      <c r="P562" s="21"/>
      <c r="Q562" s="21"/>
      <c r="R562" s="21"/>
      <c r="S562" s="21"/>
      <c r="T562" s="21"/>
    </row>
    <row r="563" spans="1:20" s="16" customFormat="1" ht="30" customHeight="1">
      <c r="A563" s="21"/>
      <c r="B563" s="21" t="str">
        <f t="shared" si="17"/>
        <v/>
      </c>
      <c r="C563" s="197"/>
      <c r="D563" s="168"/>
      <c r="E563" s="154" t="str">
        <f>IFERROR(VLOOKUP(D563,CADA_PROD!D:H,5,0),"")</f>
        <v/>
      </c>
      <c r="F563" s="169"/>
      <c r="G563" s="170"/>
      <c r="H563" s="14"/>
      <c r="I563" s="171"/>
      <c r="J563" s="14"/>
      <c r="K563" s="131"/>
      <c r="L563" s="131" t="str">
        <f>IF(D563="","",SUMIFS(MOVI_ENTR!I:I,MOVI_ENTR!D:D,D563,MOVI_ENTR!O:O,O563)-SUMIFS(MOVI_SAID!H:H,MOVI_SAID!D:D,D563,MOVI_SAID!L:L,MOVI_ENTR!O563))</f>
        <v/>
      </c>
      <c r="M563" s="173" t="str">
        <f t="shared" si="18"/>
        <v/>
      </c>
      <c r="N563" s="14"/>
      <c r="O563" s="14"/>
      <c r="P563" s="21"/>
      <c r="Q563" s="21"/>
      <c r="R563" s="21"/>
      <c r="S563" s="21"/>
      <c r="T563" s="21"/>
    </row>
    <row r="564" spans="1:20" s="16" customFormat="1" ht="30" customHeight="1">
      <c r="A564" s="21"/>
      <c r="B564" s="21" t="str">
        <f t="shared" si="17"/>
        <v/>
      </c>
      <c r="C564" s="197"/>
      <c r="D564" s="168"/>
      <c r="E564" s="154" t="str">
        <f>IFERROR(VLOOKUP(D564,CADA_PROD!D:H,5,0),"")</f>
        <v/>
      </c>
      <c r="F564" s="169"/>
      <c r="G564" s="170"/>
      <c r="H564" s="14"/>
      <c r="I564" s="171"/>
      <c r="J564" s="14"/>
      <c r="K564" s="131"/>
      <c r="L564" s="131" t="str">
        <f>IF(D564="","",SUMIFS(MOVI_ENTR!I:I,MOVI_ENTR!D:D,D564,MOVI_ENTR!O:O,O564)-SUMIFS(MOVI_SAID!H:H,MOVI_SAID!D:D,D564,MOVI_SAID!L:L,MOVI_ENTR!O564))</f>
        <v/>
      </c>
      <c r="M564" s="173" t="str">
        <f t="shared" si="18"/>
        <v/>
      </c>
      <c r="N564" s="14"/>
      <c r="O564" s="14"/>
      <c r="P564" s="21"/>
      <c r="Q564" s="21"/>
      <c r="R564" s="21"/>
      <c r="S564" s="21"/>
      <c r="T564" s="21"/>
    </row>
    <row r="565" spans="1:20" s="16" customFormat="1" ht="30" customHeight="1">
      <c r="A565" s="21"/>
      <c r="B565" s="21" t="str">
        <f t="shared" si="17"/>
        <v/>
      </c>
      <c r="C565" s="197"/>
      <c r="D565" s="168"/>
      <c r="E565" s="154" t="str">
        <f>IFERROR(VLOOKUP(D565,CADA_PROD!D:H,5,0),"")</f>
        <v/>
      </c>
      <c r="F565" s="169"/>
      <c r="G565" s="170"/>
      <c r="H565" s="14"/>
      <c r="I565" s="171"/>
      <c r="J565" s="14"/>
      <c r="K565" s="131"/>
      <c r="L565" s="131" t="str">
        <f>IF(D565="","",SUMIFS(MOVI_ENTR!I:I,MOVI_ENTR!D:D,D565,MOVI_ENTR!O:O,O565)-SUMIFS(MOVI_SAID!H:H,MOVI_SAID!D:D,D565,MOVI_SAID!L:L,MOVI_ENTR!O565))</f>
        <v/>
      </c>
      <c r="M565" s="173" t="str">
        <f t="shared" si="18"/>
        <v/>
      </c>
      <c r="N565" s="14"/>
      <c r="O565" s="14"/>
      <c r="P565" s="21"/>
      <c r="Q565" s="21"/>
      <c r="R565" s="21"/>
      <c r="S565" s="21"/>
      <c r="T565" s="21"/>
    </row>
    <row r="566" spans="1:20" s="16" customFormat="1" ht="30" customHeight="1">
      <c r="A566" s="21"/>
      <c r="B566" s="21" t="str">
        <f t="shared" si="17"/>
        <v/>
      </c>
      <c r="C566" s="197"/>
      <c r="D566" s="168"/>
      <c r="E566" s="154" t="str">
        <f>IFERROR(VLOOKUP(D566,CADA_PROD!D:H,5,0),"")</f>
        <v/>
      </c>
      <c r="F566" s="169"/>
      <c r="G566" s="170"/>
      <c r="H566" s="14"/>
      <c r="I566" s="171"/>
      <c r="J566" s="14"/>
      <c r="K566" s="131"/>
      <c r="L566" s="131" t="str">
        <f>IF(D566="","",SUMIFS(MOVI_ENTR!I:I,MOVI_ENTR!D:D,D566,MOVI_ENTR!O:O,O566)-SUMIFS(MOVI_SAID!H:H,MOVI_SAID!D:D,D566,MOVI_SAID!L:L,MOVI_ENTR!O566))</f>
        <v/>
      </c>
      <c r="M566" s="173" t="str">
        <f t="shared" si="18"/>
        <v/>
      </c>
      <c r="N566" s="14"/>
      <c r="O566" s="14"/>
      <c r="P566" s="21"/>
      <c r="Q566" s="21"/>
      <c r="R566" s="21"/>
      <c r="S566" s="21"/>
      <c r="T566" s="21"/>
    </row>
    <row r="567" spans="1:20" s="16" customFormat="1" ht="30" customHeight="1">
      <c r="A567" s="21"/>
      <c r="B567" s="21" t="str">
        <f t="shared" si="17"/>
        <v/>
      </c>
      <c r="C567" s="197"/>
      <c r="D567" s="168"/>
      <c r="E567" s="154" t="str">
        <f>IFERROR(VLOOKUP(D567,CADA_PROD!D:H,5,0),"")</f>
        <v/>
      </c>
      <c r="F567" s="169"/>
      <c r="G567" s="170"/>
      <c r="H567" s="14"/>
      <c r="I567" s="171"/>
      <c r="J567" s="14"/>
      <c r="K567" s="131"/>
      <c r="L567" s="131" t="str">
        <f>IF(D567="","",SUMIFS(MOVI_ENTR!I:I,MOVI_ENTR!D:D,D567,MOVI_ENTR!O:O,O567)-SUMIFS(MOVI_SAID!H:H,MOVI_SAID!D:D,D567,MOVI_SAID!L:L,MOVI_ENTR!O567))</f>
        <v/>
      </c>
      <c r="M567" s="173" t="str">
        <f t="shared" si="18"/>
        <v/>
      </c>
      <c r="N567" s="14"/>
      <c r="O567" s="14"/>
      <c r="P567" s="21"/>
      <c r="Q567" s="21"/>
      <c r="R567" s="21"/>
      <c r="S567" s="21"/>
      <c r="T567" s="21"/>
    </row>
    <row r="568" spans="1:20" s="16" customFormat="1" ht="30" customHeight="1">
      <c r="A568" s="21"/>
      <c r="B568" s="21" t="str">
        <f t="shared" si="17"/>
        <v/>
      </c>
      <c r="C568" s="197"/>
      <c r="D568" s="168"/>
      <c r="E568" s="154" t="str">
        <f>IFERROR(VLOOKUP(D568,CADA_PROD!D:H,5,0),"")</f>
        <v/>
      </c>
      <c r="F568" s="169"/>
      <c r="G568" s="170"/>
      <c r="H568" s="14"/>
      <c r="I568" s="171"/>
      <c r="J568" s="14"/>
      <c r="K568" s="131"/>
      <c r="L568" s="131" t="str">
        <f>IF(D568="","",SUMIFS(MOVI_ENTR!I:I,MOVI_ENTR!D:D,D568,MOVI_ENTR!O:O,O568)-SUMIFS(MOVI_SAID!H:H,MOVI_SAID!D:D,D568,MOVI_SAID!L:L,MOVI_ENTR!O568))</f>
        <v/>
      </c>
      <c r="M568" s="173" t="str">
        <f t="shared" si="18"/>
        <v/>
      </c>
      <c r="N568" s="14"/>
      <c r="O568" s="14"/>
      <c r="P568" s="21"/>
      <c r="Q568" s="21"/>
      <c r="R568" s="21"/>
      <c r="S568" s="21"/>
      <c r="T568" s="21"/>
    </row>
    <row r="569" spans="1:20" s="16" customFormat="1" ht="30" customHeight="1">
      <c r="A569" s="21"/>
      <c r="B569" s="21" t="str">
        <f t="shared" si="17"/>
        <v/>
      </c>
      <c r="C569" s="197"/>
      <c r="D569" s="168"/>
      <c r="E569" s="154" t="str">
        <f>IFERROR(VLOOKUP(D569,CADA_PROD!D:H,5,0),"")</f>
        <v/>
      </c>
      <c r="F569" s="169"/>
      <c r="G569" s="170"/>
      <c r="H569" s="14"/>
      <c r="I569" s="171"/>
      <c r="J569" s="14"/>
      <c r="K569" s="131"/>
      <c r="L569" s="131" t="str">
        <f>IF(D569="","",SUMIFS(MOVI_ENTR!I:I,MOVI_ENTR!D:D,D569,MOVI_ENTR!O:O,O569)-SUMIFS(MOVI_SAID!H:H,MOVI_SAID!D:D,D569,MOVI_SAID!L:L,MOVI_ENTR!O569))</f>
        <v/>
      </c>
      <c r="M569" s="173" t="str">
        <f t="shared" si="18"/>
        <v/>
      </c>
      <c r="N569" s="14"/>
      <c r="O569" s="14"/>
      <c r="P569" s="21"/>
      <c r="Q569" s="21"/>
      <c r="R569" s="21"/>
      <c r="S569" s="21"/>
      <c r="T569" s="21"/>
    </row>
    <row r="570" spans="1:20" s="16" customFormat="1" ht="30" customHeight="1">
      <c r="A570" s="21"/>
      <c r="B570" s="21" t="str">
        <f t="shared" si="17"/>
        <v/>
      </c>
      <c r="C570" s="197"/>
      <c r="D570" s="168"/>
      <c r="E570" s="154" t="str">
        <f>IFERROR(VLOOKUP(D570,CADA_PROD!D:H,5,0),"")</f>
        <v/>
      </c>
      <c r="F570" s="169"/>
      <c r="G570" s="170"/>
      <c r="H570" s="14"/>
      <c r="I570" s="171"/>
      <c r="J570" s="14"/>
      <c r="K570" s="131"/>
      <c r="L570" s="131" t="str">
        <f>IF(D570="","",SUMIFS(MOVI_ENTR!I:I,MOVI_ENTR!D:D,D570,MOVI_ENTR!O:O,O570)-SUMIFS(MOVI_SAID!H:H,MOVI_SAID!D:D,D570,MOVI_SAID!L:L,MOVI_ENTR!O570))</f>
        <v/>
      </c>
      <c r="M570" s="173" t="str">
        <f t="shared" si="18"/>
        <v/>
      </c>
      <c r="N570" s="14"/>
      <c r="O570" s="14"/>
      <c r="P570" s="21"/>
      <c r="Q570" s="21"/>
      <c r="R570" s="21"/>
      <c r="S570" s="21"/>
      <c r="T570" s="21"/>
    </row>
    <row r="571" spans="1:20" s="16" customFormat="1" ht="30" customHeight="1">
      <c r="A571" s="21"/>
      <c r="B571" s="21" t="str">
        <f t="shared" si="17"/>
        <v/>
      </c>
      <c r="C571" s="197"/>
      <c r="D571" s="168"/>
      <c r="E571" s="154" t="str">
        <f>IFERROR(VLOOKUP(D571,CADA_PROD!D:H,5,0),"")</f>
        <v/>
      </c>
      <c r="F571" s="169"/>
      <c r="G571" s="170"/>
      <c r="H571" s="14"/>
      <c r="I571" s="171"/>
      <c r="J571" s="14"/>
      <c r="K571" s="131"/>
      <c r="L571" s="131" t="str">
        <f>IF(D571="","",SUMIFS(MOVI_ENTR!I:I,MOVI_ENTR!D:D,D571,MOVI_ENTR!O:O,O571)-SUMIFS(MOVI_SAID!H:H,MOVI_SAID!D:D,D571,MOVI_SAID!L:L,MOVI_ENTR!O571))</f>
        <v/>
      </c>
      <c r="M571" s="173" t="str">
        <f t="shared" si="18"/>
        <v/>
      </c>
      <c r="N571" s="14"/>
      <c r="O571" s="14"/>
      <c r="P571" s="21"/>
      <c r="Q571" s="21"/>
      <c r="R571" s="21"/>
      <c r="S571" s="21"/>
      <c r="T571" s="21"/>
    </row>
    <row r="572" spans="1:20" s="16" customFormat="1" ht="30" customHeight="1">
      <c r="A572" s="21"/>
      <c r="B572" s="21" t="str">
        <f t="shared" si="17"/>
        <v/>
      </c>
      <c r="C572" s="197"/>
      <c r="D572" s="168"/>
      <c r="E572" s="154" t="str">
        <f>IFERROR(VLOOKUP(D572,CADA_PROD!D:H,5,0),"")</f>
        <v/>
      </c>
      <c r="F572" s="169"/>
      <c r="G572" s="170"/>
      <c r="H572" s="14"/>
      <c r="I572" s="171"/>
      <c r="J572" s="14"/>
      <c r="K572" s="131"/>
      <c r="L572" s="131" t="str">
        <f>IF(D572="","",SUMIFS(MOVI_ENTR!I:I,MOVI_ENTR!D:D,D572,MOVI_ENTR!O:O,O572)-SUMIFS(MOVI_SAID!H:H,MOVI_SAID!D:D,D572,MOVI_SAID!L:L,MOVI_ENTR!O572))</f>
        <v/>
      </c>
      <c r="M572" s="173" t="str">
        <f t="shared" si="18"/>
        <v/>
      </c>
      <c r="N572" s="14"/>
      <c r="O572" s="14"/>
      <c r="P572" s="21"/>
      <c r="Q572" s="21"/>
      <c r="R572" s="21"/>
      <c r="S572" s="21"/>
      <c r="T572" s="21"/>
    </row>
    <row r="573" spans="1:20" s="16" customFormat="1" ht="30" customHeight="1">
      <c r="A573" s="21"/>
      <c r="B573" s="21" t="str">
        <f t="shared" si="17"/>
        <v/>
      </c>
      <c r="C573" s="197"/>
      <c r="D573" s="168"/>
      <c r="E573" s="154" t="str">
        <f>IFERROR(VLOOKUP(D573,CADA_PROD!D:H,5,0),"")</f>
        <v/>
      </c>
      <c r="F573" s="169"/>
      <c r="G573" s="170"/>
      <c r="H573" s="14"/>
      <c r="I573" s="171"/>
      <c r="J573" s="14"/>
      <c r="K573" s="131"/>
      <c r="L573" s="131" t="str">
        <f>IF(D573="","",SUMIFS(MOVI_ENTR!I:I,MOVI_ENTR!D:D,D573,MOVI_ENTR!O:O,O573)-SUMIFS(MOVI_SAID!H:H,MOVI_SAID!D:D,D573,MOVI_SAID!L:L,MOVI_ENTR!O573))</f>
        <v/>
      </c>
      <c r="M573" s="173" t="str">
        <f t="shared" si="18"/>
        <v/>
      </c>
      <c r="N573" s="14"/>
      <c r="O573" s="14"/>
      <c r="P573" s="21"/>
      <c r="Q573" s="21"/>
      <c r="R573" s="21"/>
      <c r="S573" s="21"/>
      <c r="T573" s="21"/>
    </row>
    <row r="574" spans="1:20" s="16" customFormat="1" ht="30" customHeight="1">
      <c r="A574" s="21"/>
      <c r="B574" s="21" t="str">
        <f t="shared" si="17"/>
        <v/>
      </c>
      <c r="C574" s="197"/>
      <c r="D574" s="168"/>
      <c r="E574" s="154" t="str">
        <f>IFERROR(VLOOKUP(D574,CADA_PROD!D:H,5,0),"")</f>
        <v/>
      </c>
      <c r="F574" s="169"/>
      <c r="G574" s="170"/>
      <c r="H574" s="14"/>
      <c r="I574" s="171"/>
      <c r="J574" s="14"/>
      <c r="K574" s="131"/>
      <c r="L574" s="131" t="str">
        <f>IF(D574="","",SUMIFS(MOVI_ENTR!I:I,MOVI_ENTR!D:D,D574,MOVI_ENTR!O:O,O574)-SUMIFS(MOVI_SAID!H:H,MOVI_SAID!D:D,D574,MOVI_SAID!L:L,MOVI_ENTR!O574))</f>
        <v/>
      </c>
      <c r="M574" s="173" t="str">
        <f t="shared" si="18"/>
        <v/>
      </c>
      <c r="N574" s="14"/>
      <c r="O574" s="14"/>
      <c r="P574" s="21"/>
      <c r="Q574" s="21"/>
      <c r="R574" s="21"/>
      <c r="S574" s="21"/>
      <c r="T574" s="21"/>
    </row>
    <row r="575" spans="1:20" s="16" customFormat="1" ht="30" customHeight="1">
      <c r="A575" s="21"/>
      <c r="B575" s="21" t="str">
        <f t="shared" si="17"/>
        <v/>
      </c>
      <c r="C575" s="197"/>
      <c r="D575" s="168"/>
      <c r="E575" s="154" t="str">
        <f>IFERROR(VLOOKUP(D575,CADA_PROD!D:H,5,0),"")</f>
        <v/>
      </c>
      <c r="F575" s="169"/>
      <c r="G575" s="170"/>
      <c r="H575" s="14"/>
      <c r="I575" s="171"/>
      <c r="J575" s="14"/>
      <c r="K575" s="131"/>
      <c r="L575" s="131" t="str">
        <f>IF(D575="","",SUMIFS(MOVI_ENTR!I:I,MOVI_ENTR!D:D,D575,MOVI_ENTR!O:O,O575)-SUMIFS(MOVI_SAID!H:H,MOVI_SAID!D:D,D575,MOVI_SAID!L:L,MOVI_ENTR!O575))</f>
        <v/>
      </c>
      <c r="M575" s="173" t="str">
        <f t="shared" si="18"/>
        <v/>
      </c>
      <c r="N575" s="14"/>
      <c r="O575" s="14"/>
      <c r="P575" s="21"/>
      <c r="Q575" s="21"/>
      <c r="R575" s="21"/>
      <c r="S575" s="21"/>
      <c r="T575" s="21"/>
    </row>
    <row r="576" spans="1:20" s="16" customFormat="1" ht="30" customHeight="1">
      <c r="A576" s="21"/>
      <c r="B576" s="21" t="str">
        <f t="shared" si="17"/>
        <v/>
      </c>
      <c r="C576" s="197"/>
      <c r="D576" s="168"/>
      <c r="E576" s="154" t="str">
        <f>IFERROR(VLOOKUP(D576,CADA_PROD!D:H,5,0),"")</f>
        <v/>
      </c>
      <c r="F576" s="169"/>
      <c r="G576" s="170"/>
      <c r="H576" s="14"/>
      <c r="I576" s="171"/>
      <c r="J576" s="14"/>
      <c r="K576" s="131"/>
      <c r="L576" s="131" t="str">
        <f>IF(D576="","",SUMIFS(MOVI_ENTR!I:I,MOVI_ENTR!D:D,D576,MOVI_ENTR!O:O,O576)-SUMIFS(MOVI_SAID!H:H,MOVI_SAID!D:D,D576,MOVI_SAID!L:L,MOVI_ENTR!O576))</f>
        <v/>
      </c>
      <c r="M576" s="173" t="str">
        <f t="shared" si="18"/>
        <v/>
      </c>
      <c r="N576" s="14"/>
      <c r="O576" s="14"/>
      <c r="P576" s="21"/>
      <c r="Q576" s="21"/>
      <c r="R576" s="21"/>
      <c r="S576" s="21"/>
      <c r="T576" s="21"/>
    </row>
    <row r="577" spans="1:20" s="16" customFormat="1" ht="30" customHeight="1">
      <c r="A577" s="21"/>
      <c r="B577" s="21" t="str">
        <f t="shared" si="17"/>
        <v/>
      </c>
      <c r="C577" s="197"/>
      <c r="D577" s="168"/>
      <c r="E577" s="154" t="str">
        <f>IFERROR(VLOOKUP(D577,CADA_PROD!D:H,5,0),"")</f>
        <v/>
      </c>
      <c r="F577" s="169"/>
      <c r="G577" s="170"/>
      <c r="H577" s="14"/>
      <c r="I577" s="171"/>
      <c r="J577" s="14"/>
      <c r="K577" s="131"/>
      <c r="L577" s="131" t="str">
        <f>IF(D577="","",SUMIFS(MOVI_ENTR!I:I,MOVI_ENTR!D:D,D577,MOVI_ENTR!O:O,O577)-SUMIFS(MOVI_SAID!H:H,MOVI_SAID!D:D,D577,MOVI_SAID!L:L,MOVI_ENTR!O577))</f>
        <v/>
      </c>
      <c r="M577" s="173" t="str">
        <f t="shared" si="18"/>
        <v/>
      </c>
      <c r="N577" s="14"/>
      <c r="O577" s="14"/>
      <c r="P577" s="21"/>
      <c r="Q577" s="21"/>
      <c r="R577" s="21"/>
      <c r="S577" s="21"/>
      <c r="T577" s="21"/>
    </row>
    <row r="578" spans="1:20" s="16" customFormat="1" ht="30" customHeight="1">
      <c r="A578" s="21"/>
      <c r="B578" s="21" t="str">
        <f t="shared" si="17"/>
        <v/>
      </c>
      <c r="C578" s="197"/>
      <c r="D578" s="168"/>
      <c r="E578" s="154" t="str">
        <f>IFERROR(VLOOKUP(D578,CADA_PROD!D:H,5,0),"")</f>
        <v/>
      </c>
      <c r="F578" s="169"/>
      <c r="G578" s="170"/>
      <c r="H578" s="14"/>
      <c r="I578" s="171"/>
      <c r="J578" s="14"/>
      <c r="K578" s="131"/>
      <c r="L578" s="131" t="str">
        <f>IF(D578="","",SUMIFS(MOVI_ENTR!I:I,MOVI_ENTR!D:D,D578,MOVI_ENTR!O:O,O578)-SUMIFS(MOVI_SAID!H:H,MOVI_SAID!D:D,D578,MOVI_SAID!L:L,MOVI_ENTR!O578))</f>
        <v/>
      </c>
      <c r="M578" s="173" t="str">
        <f t="shared" si="18"/>
        <v/>
      </c>
      <c r="N578" s="14"/>
      <c r="O578" s="14"/>
      <c r="P578" s="21"/>
      <c r="Q578" s="21"/>
      <c r="R578" s="21"/>
      <c r="S578" s="21"/>
      <c r="T578" s="21"/>
    </row>
    <row r="579" spans="1:20" s="16" customFormat="1" ht="30" customHeight="1">
      <c r="A579" s="21"/>
      <c r="B579" s="21" t="str">
        <f t="shared" si="17"/>
        <v/>
      </c>
      <c r="C579" s="197"/>
      <c r="D579" s="168"/>
      <c r="E579" s="154" t="str">
        <f>IFERROR(VLOOKUP(D579,CADA_PROD!D:H,5,0),"")</f>
        <v/>
      </c>
      <c r="F579" s="169"/>
      <c r="G579" s="170"/>
      <c r="H579" s="14"/>
      <c r="I579" s="171"/>
      <c r="J579" s="14"/>
      <c r="K579" s="131"/>
      <c r="L579" s="131" t="str">
        <f>IF(D579="","",SUMIFS(MOVI_ENTR!I:I,MOVI_ENTR!D:D,D579,MOVI_ENTR!O:O,O579)-SUMIFS(MOVI_SAID!H:H,MOVI_SAID!D:D,D579,MOVI_SAID!L:L,MOVI_ENTR!O579))</f>
        <v/>
      </c>
      <c r="M579" s="173" t="str">
        <f t="shared" si="18"/>
        <v/>
      </c>
      <c r="N579" s="14"/>
      <c r="O579" s="14"/>
      <c r="P579" s="21"/>
      <c r="Q579" s="21"/>
      <c r="R579" s="21"/>
      <c r="S579" s="21"/>
      <c r="T579" s="21"/>
    </row>
    <row r="580" spans="1:20" s="16" customFormat="1" ht="30" customHeight="1">
      <c r="A580" s="21"/>
      <c r="B580" s="21" t="str">
        <f t="shared" si="17"/>
        <v/>
      </c>
      <c r="C580" s="197"/>
      <c r="D580" s="168"/>
      <c r="E580" s="154" t="str">
        <f>IFERROR(VLOOKUP(D580,CADA_PROD!D:H,5,0),"")</f>
        <v/>
      </c>
      <c r="F580" s="169"/>
      <c r="G580" s="170"/>
      <c r="H580" s="14"/>
      <c r="I580" s="171"/>
      <c r="J580" s="14"/>
      <c r="K580" s="131"/>
      <c r="L580" s="131" t="str">
        <f>IF(D580="","",SUMIFS(MOVI_ENTR!I:I,MOVI_ENTR!D:D,D580,MOVI_ENTR!O:O,O580)-SUMIFS(MOVI_SAID!H:H,MOVI_SAID!D:D,D580,MOVI_SAID!L:L,MOVI_ENTR!O580))</f>
        <v/>
      </c>
      <c r="M580" s="173" t="str">
        <f t="shared" si="18"/>
        <v/>
      </c>
      <c r="N580" s="14"/>
      <c r="O580" s="14"/>
      <c r="P580" s="21"/>
      <c r="Q580" s="21"/>
      <c r="R580" s="21"/>
      <c r="S580" s="21"/>
      <c r="T580" s="21"/>
    </row>
    <row r="581" spans="1:20" s="16" customFormat="1" ht="30" customHeight="1">
      <c r="A581" s="21"/>
      <c r="B581" s="21" t="str">
        <f t="shared" si="17"/>
        <v/>
      </c>
      <c r="C581" s="197"/>
      <c r="D581" s="168"/>
      <c r="E581" s="154" t="str">
        <f>IFERROR(VLOOKUP(D581,CADA_PROD!D:H,5,0),"")</f>
        <v/>
      </c>
      <c r="F581" s="169"/>
      <c r="G581" s="170"/>
      <c r="H581" s="14"/>
      <c r="I581" s="171"/>
      <c r="J581" s="14"/>
      <c r="K581" s="131"/>
      <c r="L581" s="131" t="str">
        <f>IF(D581="","",SUMIFS(MOVI_ENTR!I:I,MOVI_ENTR!D:D,D581,MOVI_ENTR!O:O,O581)-SUMIFS(MOVI_SAID!H:H,MOVI_SAID!D:D,D581,MOVI_SAID!L:L,MOVI_ENTR!O581))</f>
        <v/>
      </c>
      <c r="M581" s="173" t="str">
        <f t="shared" si="18"/>
        <v/>
      </c>
      <c r="N581" s="14"/>
      <c r="O581" s="14"/>
      <c r="P581" s="21"/>
      <c r="Q581" s="21"/>
      <c r="R581" s="21"/>
      <c r="S581" s="21"/>
      <c r="T581" s="21"/>
    </row>
    <row r="582" spans="1:20" s="16" customFormat="1" ht="30" customHeight="1">
      <c r="A582" s="21"/>
      <c r="B582" s="21" t="str">
        <f t="shared" si="17"/>
        <v/>
      </c>
      <c r="C582" s="197"/>
      <c r="D582" s="168"/>
      <c r="E582" s="154" t="str">
        <f>IFERROR(VLOOKUP(D582,CADA_PROD!D:H,5,0),"")</f>
        <v/>
      </c>
      <c r="F582" s="169"/>
      <c r="G582" s="170"/>
      <c r="H582" s="14"/>
      <c r="I582" s="171"/>
      <c r="J582" s="14"/>
      <c r="K582" s="131"/>
      <c r="L582" s="131" t="str">
        <f>IF(D582="","",SUMIFS(MOVI_ENTR!I:I,MOVI_ENTR!D:D,D582,MOVI_ENTR!O:O,O582)-SUMIFS(MOVI_SAID!H:H,MOVI_SAID!D:D,D582,MOVI_SAID!L:L,MOVI_ENTR!O582))</f>
        <v/>
      </c>
      <c r="M582" s="173" t="str">
        <f t="shared" si="18"/>
        <v/>
      </c>
      <c r="N582" s="14"/>
      <c r="O582" s="14"/>
      <c r="P582" s="21"/>
      <c r="Q582" s="21"/>
      <c r="R582" s="21"/>
      <c r="S582" s="21"/>
      <c r="T582" s="21"/>
    </row>
    <row r="583" spans="1:20" s="16" customFormat="1" ht="30" customHeight="1">
      <c r="A583" s="21"/>
      <c r="B583" s="21" t="str">
        <f t="shared" ref="B583:B646" si="19">IF(D583="","",MONTH(C583))</f>
        <v/>
      </c>
      <c r="C583" s="197"/>
      <c r="D583" s="168"/>
      <c r="E583" s="154" t="str">
        <f>IFERROR(VLOOKUP(D583,CADA_PROD!D:H,5,0),"")</f>
        <v/>
      </c>
      <c r="F583" s="169"/>
      <c r="G583" s="170"/>
      <c r="H583" s="14"/>
      <c r="I583" s="171"/>
      <c r="J583" s="14"/>
      <c r="K583" s="131"/>
      <c r="L583" s="131" t="str">
        <f>IF(D583="","",SUMIFS(MOVI_ENTR!I:I,MOVI_ENTR!D:D,D583,MOVI_ENTR!O:O,O583)-SUMIFS(MOVI_SAID!H:H,MOVI_SAID!D:D,D583,MOVI_SAID!L:L,MOVI_ENTR!O583))</f>
        <v/>
      </c>
      <c r="M583" s="173" t="str">
        <f t="shared" si="18"/>
        <v/>
      </c>
      <c r="N583" s="14"/>
      <c r="O583" s="14"/>
      <c r="P583" s="21"/>
      <c r="Q583" s="21"/>
      <c r="R583" s="21"/>
      <c r="S583" s="21"/>
      <c r="T583" s="21"/>
    </row>
    <row r="584" spans="1:20" s="16" customFormat="1" ht="30" customHeight="1">
      <c r="A584" s="21"/>
      <c r="B584" s="21" t="str">
        <f t="shared" si="19"/>
        <v/>
      </c>
      <c r="C584" s="197"/>
      <c r="D584" s="168"/>
      <c r="E584" s="154" t="str">
        <f>IFERROR(VLOOKUP(D584,CADA_PROD!D:H,5,0),"")</f>
        <v/>
      </c>
      <c r="F584" s="169"/>
      <c r="G584" s="170"/>
      <c r="H584" s="14"/>
      <c r="I584" s="171"/>
      <c r="J584" s="14"/>
      <c r="K584" s="131"/>
      <c r="L584" s="131" t="str">
        <f>IF(D584="","",SUMIFS(MOVI_ENTR!I:I,MOVI_ENTR!D:D,D584,MOVI_ENTR!O:O,O584)-SUMIFS(MOVI_SAID!H:H,MOVI_SAID!D:D,D584,MOVI_SAID!L:L,MOVI_ENTR!O584))</f>
        <v/>
      </c>
      <c r="M584" s="173" t="str">
        <f t="shared" si="18"/>
        <v/>
      </c>
      <c r="N584" s="14"/>
      <c r="O584" s="14"/>
      <c r="P584" s="21"/>
      <c r="Q584" s="21"/>
      <c r="R584" s="21"/>
      <c r="S584" s="21"/>
      <c r="T584" s="21"/>
    </row>
    <row r="585" spans="1:20" s="16" customFormat="1" ht="30" customHeight="1">
      <c r="A585" s="21"/>
      <c r="B585" s="21" t="str">
        <f t="shared" si="19"/>
        <v/>
      </c>
      <c r="C585" s="197"/>
      <c r="D585" s="168"/>
      <c r="E585" s="154" t="str">
        <f>IFERROR(VLOOKUP(D585,CADA_PROD!D:H,5,0),"")</f>
        <v/>
      </c>
      <c r="F585" s="169"/>
      <c r="G585" s="170"/>
      <c r="H585" s="14"/>
      <c r="I585" s="171"/>
      <c r="J585" s="14"/>
      <c r="K585" s="131"/>
      <c r="L585" s="131" t="str">
        <f>IF(D585="","",SUMIFS(MOVI_ENTR!I:I,MOVI_ENTR!D:D,D585,MOVI_ENTR!O:O,O585)-SUMIFS(MOVI_SAID!H:H,MOVI_SAID!D:D,D585,MOVI_SAID!L:L,MOVI_ENTR!O585))</f>
        <v/>
      </c>
      <c r="M585" s="173" t="str">
        <f t="shared" si="18"/>
        <v/>
      </c>
      <c r="N585" s="14"/>
      <c r="O585" s="14"/>
      <c r="P585" s="21"/>
      <c r="Q585" s="21"/>
      <c r="R585" s="21"/>
      <c r="S585" s="21"/>
      <c r="T585" s="21"/>
    </row>
    <row r="586" spans="1:20" s="16" customFormat="1" ht="30" customHeight="1">
      <c r="A586" s="21"/>
      <c r="B586" s="21" t="str">
        <f t="shared" si="19"/>
        <v/>
      </c>
      <c r="C586" s="197"/>
      <c r="D586" s="168"/>
      <c r="E586" s="154" t="str">
        <f>IFERROR(VLOOKUP(D586,CADA_PROD!D:H,5,0),"")</f>
        <v/>
      </c>
      <c r="F586" s="169"/>
      <c r="G586" s="170"/>
      <c r="H586" s="14"/>
      <c r="I586" s="171"/>
      <c r="J586" s="14"/>
      <c r="K586" s="131"/>
      <c r="L586" s="131" t="str">
        <f>IF(D586="","",SUMIFS(MOVI_ENTR!I:I,MOVI_ENTR!D:D,D586,MOVI_ENTR!O:O,O586)-SUMIFS(MOVI_SAID!H:H,MOVI_SAID!D:D,D586,MOVI_SAID!L:L,MOVI_ENTR!O586))</f>
        <v/>
      </c>
      <c r="M586" s="173" t="str">
        <f t="shared" si="18"/>
        <v/>
      </c>
      <c r="N586" s="14"/>
      <c r="O586" s="14"/>
      <c r="P586" s="21"/>
      <c r="Q586" s="21"/>
      <c r="R586" s="21"/>
      <c r="S586" s="21"/>
      <c r="T586" s="21"/>
    </row>
    <row r="587" spans="1:20" s="16" customFormat="1" ht="30" customHeight="1">
      <c r="A587" s="21"/>
      <c r="B587" s="21" t="str">
        <f t="shared" si="19"/>
        <v/>
      </c>
      <c r="C587" s="197"/>
      <c r="D587" s="168"/>
      <c r="E587" s="154" t="str">
        <f>IFERROR(VLOOKUP(D587,CADA_PROD!D:H,5,0),"")</f>
        <v/>
      </c>
      <c r="F587" s="169"/>
      <c r="G587" s="170"/>
      <c r="H587" s="14"/>
      <c r="I587" s="171"/>
      <c r="J587" s="14"/>
      <c r="K587" s="131"/>
      <c r="L587" s="131" t="str">
        <f>IF(D587="","",SUMIFS(MOVI_ENTR!I:I,MOVI_ENTR!D:D,D587,MOVI_ENTR!O:O,O587)-SUMIFS(MOVI_SAID!H:H,MOVI_SAID!D:D,D587,MOVI_SAID!L:L,MOVI_ENTR!O587))</f>
        <v/>
      </c>
      <c r="M587" s="173" t="str">
        <f t="shared" si="18"/>
        <v/>
      </c>
      <c r="N587" s="14"/>
      <c r="O587" s="14"/>
      <c r="P587" s="21"/>
      <c r="Q587" s="21"/>
      <c r="R587" s="21"/>
      <c r="S587" s="21"/>
      <c r="T587" s="21"/>
    </row>
    <row r="588" spans="1:20" s="16" customFormat="1" ht="30" customHeight="1">
      <c r="A588" s="21"/>
      <c r="B588" s="21" t="str">
        <f t="shared" si="19"/>
        <v/>
      </c>
      <c r="C588" s="197"/>
      <c r="D588" s="168"/>
      <c r="E588" s="154" t="str">
        <f>IFERROR(VLOOKUP(D588,CADA_PROD!D:H,5,0),"")</f>
        <v/>
      </c>
      <c r="F588" s="169"/>
      <c r="G588" s="170"/>
      <c r="H588" s="14"/>
      <c r="I588" s="171"/>
      <c r="J588" s="14"/>
      <c r="K588" s="131"/>
      <c r="L588" s="131" t="str">
        <f>IF(D588="","",SUMIFS(MOVI_ENTR!I:I,MOVI_ENTR!D:D,D588,MOVI_ENTR!O:O,O588)-SUMIFS(MOVI_SAID!H:H,MOVI_SAID!D:D,D588,MOVI_SAID!L:L,MOVI_ENTR!O588))</f>
        <v/>
      </c>
      <c r="M588" s="173" t="str">
        <f t="shared" si="18"/>
        <v/>
      </c>
      <c r="N588" s="14"/>
      <c r="O588" s="14"/>
      <c r="P588" s="21"/>
      <c r="Q588" s="21"/>
      <c r="R588" s="21"/>
      <c r="S588" s="21"/>
      <c r="T588" s="21"/>
    </row>
    <row r="589" spans="1:20" s="16" customFormat="1" ht="30" customHeight="1">
      <c r="A589" s="21"/>
      <c r="B589" s="21" t="str">
        <f t="shared" si="19"/>
        <v/>
      </c>
      <c r="C589" s="197"/>
      <c r="D589" s="168"/>
      <c r="E589" s="154" t="str">
        <f>IFERROR(VLOOKUP(D589,CADA_PROD!D:H,5,0),"")</f>
        <v/>
      </c>
      <c r="F589" s="169"/>
      <c r="G589" s="170"/>
      <c r="H589" s="14"/>
      <c r="I589" s="171"/>
      <c r="J589" s="14"/>
      <c r="K589" s="131"/>
      <c r="L589" s="131" t="str">
        <f>IF(D589="","",SUMIFS(MOVI_ENTR!I:I,MOVI_ENTR!D:D,D589,MOVI_ENTR!O:O,O589)-SUMIFS(MOVI_SAID!H:H,MOVI_SAID!D:D,D589,MOVI_SAID!L:L,MOVI_ENTR!O589))</f>
        <v/>
      </c>
      <c r="M589" s="173" t="str">
        <f t="shared" si="18"/>
        <v/>
      </c>
      <c r="N589" s="14"/>
      <c r="O589" s="14"/>
      <c r="P589" s="21"/>
      <c r="Q589" s="21"/>
      <c r="R589" s="21"/>
      <c r="S589" s="21"/>
      <c r="T589" s="21"/>
    </row>
    <row r="590" spans="1:20" s="16" customFormat="1" ht="30" customHeight="1">
      <c r="A590" s="21"/>
      <c r="B590" s="21" t="str">
        <f t="shared" si="19"/>
        <v/>
      </c>
      <c r="C590" s="197"/>
      <c r="D590" s="168"/>
      <c r="E590" s="154" t="str">
        <f>IFERROR(VLOOKUP(D590,CADA_PROD!D:H,5,0),"")</f>
        <v/>
      </c>
      <c r="F590" s="169"/>
      <c r="G590" s="170"/>
      <c r="H590" s="14"/>
      <c r="I590" s="171"/>
      <c r="J590" s="14"/>
      <c r="K590" s="131"/>
      <c r="L590" s="131" t="str">
        <f>IF(D590="","",SUMIFS(MOVI_ENTR!I:I,MOVI_ENTR!D:D,D590,MOVI_ENTR!O:O,O590)-SUMIFS(MOVI_SAID!H:H,MOVI_SAID!D:D,D590,MOVI_SAID!L:L,MOVI_ENTR!O590))</f>
        <v/>
      </c>
      <c r="M590" s="173" t="str">
        <f t="shared" si="18"/>
        <v/>
      </c>
      <c r="N590" s="14"/>
      <c r="O590" s="14"/>
      <c r="P590" s="21"/>
      <c r="Q590" s="21"/>
      <c r="R590" s="21"/>
      <c r="S590" s="21"/>
      <c r="T590" s="21"/>
    </row>
    <row r="591" spans="1:20" s="16" customFormat="1" ht="30" customHeight="1">
      <c r="A591" s="21"/>
      <c r="B591" s="21" t="str">
        <f t="shared" si="19"/>
        <v/>
      </c>
      <c r="C591" s="197"/>
      <c r="D591" s="168"/>
      <c r="E591" s="154" t="str">
        <f>IFERROR(VLOOKUP(D591,CADA_PROD!D:H,5,0),"")</f>
        <v/>
      </c>
      <c r="F591" s="169"/>
      <c r="G591" s="170"/>
      <c r="H591" s="14"/>
      <c r="I591" s="171"/>
      <c r="J591" s="14"/>
      <c r="K591" s="131"/>
      <c r="L591" s="131" t="str">
        <f>IF(D591="","",SUMIFS(MOVI_ENTR!I:I,MOVI_ENTR!D:D,D591,MOVI_ENTR!O:O,O591)-SUMIFS(MOVI_SAID!H:H,MOVI_SAID!D:D,D591,MOVI_SAID!L:L,MOVI_ENTR!O591))</f>
        <v/>
      </c>
      <c r="M591" s="173" t="str">
        <f t="shared" si="18"/>
        <v/>
      </c>
      <c r="N591" s="14"/>
      <c r="O591" s="14"/>
      <c r="P591" s="21"/>
      <c r="Q591" s="21"/>
      <c r="R591" s="21"/>
      <c r="S591" s="21"/>
      <c r="T591" s="21"/>
    </row>
    <row r="592" spans="1:20" s="16" customFormat="1" ht="30" customHeight="1">
      <c r="A592" s="21"/>
      <c r="B592" s="21" t="str">
        <f t="shared" si="19"/>
        <v/>
      </c>
      <c r="C592" s="197"/>
      <c r="D592" s="168"/>
      <c r="E592" s="154" t="str">
        <f>IFERROR(VLOOKUP(D592,CADA_PROD!D:H,5,0),"")</f>
        <v/>
      </c>
      <c r="F592" s="169"/>
      <c r="G592" s="170"/>
      <c r="H592" s="14"/>
      <c r="I592" s="171"/>
      <c r="J592" s="14"/>
      <c r="K592" s="131"/>
      <c r="L592" s="131" t="str">
        <f>IF(D592="","",SUMIFS(MOVI_ENTR!I:I,MOVI_ENTR!D:D,D592,MOVI_ENTR!O:O,O592)-SUMIFS(MOVI_SAID!H:H,MOVI_SAID!D:D,D592,MOVI_SAID!L:L,MOVI_ENTR!O592))</f>
        <v/>
      </c>
      <c r="M592" s="173" t="str">
        <f t="shared" si="18"/>
        <v/>
      </c>
      <c r="N592" s="14"/>
      <c r="O592" s="14"/>
      <c r="P592" s="21"/>
      <c r="Q592" s="21"/>
      <c r="R592" s="21"/>
      <c r="S592" s="21"/>
      <c r="T592" s="21"/>
    </row>
    <row r="593" spans="1:20" s="16" customFormat="1" ht="30" customHeight="1">
      <c r="A593" s="21"/>
      <c r="B593" s="21" t="str">
        <f t="shared" si="19"/>
        <v/>
      </c>
      <c r="C593" s="197"/>
      <c r="D593" s="168"/>
      <c r="E593" s="154" t="str">
        <f>IFERROR(VLOOKUP(D593,CADA_PROD!D:H,5,0),"")</f>
        <v/>
      </c>
      <c r="F593" s="169"/>
      <c r="G593" s="170"/>
      <c r="H593" s="14"/>
      <c r="I593" s="171"/>
      <c r="J593" s="14"/>
      <c r="K593" s="131"/>
      <c r="L593" s="131" t="str">
        <f>IF(D593="","",SUMIFS(MOVI_ENTR!I:I,MOVI_ENTR!D:D,D593,MOVI_ENTR!O:O,O593)-SUMIFS(MOVI_SAID!H:H,MOVI_SAID!D:D,D593,MOVI_SAID!L:L,MOVI_ENTR!O593))</f>
        <v/>
      </c>
      <c r="M593" s="173" t="str">
        <f t="shared" si="18"/>
        <v/>
      </c>
      <c r="N593" s="14"/>
      <c r="O593" s="14"/>
      <c r="P593" s="21"/>
      <c r="Q593" s="21"/>
      <c r="R593" s="21"/>
      <c r="S593" s="21"/>
      <c r="T593" s="21"/>
    </row>
    <row r="594" spans="1:20" s="16" customFormat="1" ht="30" customHeight="1">
      <c r="A594" s="21"/>
      <c r="B594" s="21" t="str">
        <f t="shared" si="19"/>
        <v/>
      </c>
      <c r="C594" s="197"/>
      <c r="D594" s="168"/>
      <c r="E594" s="154" t="str">
        <f>IFERROR(VLOOKUP(D594,CADA_PROD!D:H,5,0),"")</f>
        <v/>
      </c>
      <c r="F594" s="169"/>
      <c r="G594" s="170"/>
      <c r="H594" s="14"/>
      <c r="I594" s="171"/>
      <c r="J594" s="14"/>
      <c r="K594" s="131"/>
      <c r="L594" s="131" t="str">
        <f>IF(D594="","",SUMIFS(MOVI_ENTR!I:I,MOVI_ENTR!D:D,D594,MOVI_ENTR!O:O,O594)-SUMIFS(MOVI_SAID!H:H,MOVI_SAID!D:D,D594,MOVI_SAID!L:L,MOVI_ENTR!O594))</f>
        <v/>
      </c>
      <c r="M594" s="173" t="str">
        <f t="shared" si="18"/>
        <v/>
      </c>
      <c r="N594" s="14"/>
      <c r="O594" s="14"/>
      <c r="P594" s="21"/>
      <c r="Q594" s="21"/>
      <c r="R594" s="21"/>
      <c r="S594" s="21"/>
      <c r="T594" s="21"/>
    </row>
    <row r="595" spans="1:20" s="16" customFormat="1" ht="30" customHeight="1">
      <c r="A595" s="21"/>
      <c r="B595" s="21" t="str">
        <f t="shared" si="19"/>
        <v/>
      </c>
      <c r="C595" s="197"/>
      <c r="D595" s="168"/>
      <c r="E595" s="154" t="str">
        <f>IFERROR(VLOOKUP(D595,CADA_PROD!D:H,5,0),"")</f>
        <v/>
      </c>
      <c r="F595" s="169"/>
      <c r="G595" s="170"/>
      <c r="H595" s="14"/>
      <c r="I595" s="171"/>
      <c r="J595" s="14"/>
      <c r="K595" s="131"/>
      <c r="L595" s="131" t="str">
        <f>IF(D595="","",SUMIFS(MOVI_ENTR!I:I,MOVI_ENTR!D:D,D595,MOVI_ENTR!O:O,O595)-SUMIFS(MOVI_SAID!H:H,MOVI_SAID!D:D,D595,MOVI_SAID!L:L,MOVI_ENTR!O595))</f>
        <v/>
      </c>
      <c r="M595" s="173" t="str">
        <f t="shared" si="18"/>
        <v/>
      </c>
      <c r="N595" s="14"/>
      <c r="O595" s="14"/>
      <c r="P595" s="21"/>
      <c r="Q595" s="21"/>
      <c r="R595" s="21"/>
      <c r="S595" s="21"/>
      <c r="T595" s="21"/>
    </row>
    <row r="596" spans="1:20" s="16" customFormat="1" ht="30" customHeight="1">
      <c r="A596" s="21"/>
      <c r="B596" s="21" t="str">
        <f t="shared" si="19"/>
        <v/>
      </c>
      <c r="C596" s="197"/>
      <c r="D596" s="168"/>
      <c r="E596" s="154" t="str">
        <f>IFERROR(VLOOKUP(D596,CADA_PROD!D:H,5,0),"")</f>
        <v/>
      </c>
      <c r="F596" s="169"/>
      <c r="G596" s="170"/>
      <c r="H596" s="14"/>
      <c r="I596" s="171"/>
      <c r="J596" s="14"/>
      <c r="K596" s="131"/>
      <c r="L596" s="131" t="str">
        <f>IF(D596="","",SUMIFS(MOVI_ENTR!I:I,MOVI_ENTR!D:D,D596,MOVI_ENTR!O:O,O596)-SUMIFS(MOVI_SAID!H:H,MOVI_SAID!D:D,D596,MOVI_SAID!L:L,MOVI_ENTR!O596))</f>
        <v/>
      </c>
      <c r="M596" s="173" t="str">
        <f t="shared" si="18"/>
        <v/>
      </c>
      <c r="N596" s="14"/>
      <c r="O596" s="14"/>
      <c r="P596" s="21"/>
      <c r="Q596" s="21"/>
      <c r="R596" s="21"/>
      <c r="S596" s="21"/>
      <c r="T596" s="21"/>
    </row>
    <row r="597" spans="1:20" s="16" customFormat="1" ht="30" customHeight="1">
      <c r="A597" s="21"/>
      <c r="B597" s="21" t="str">
        <f t="shared" si="19"/>
        <v/>
      </c>
      <c r="C597" s="197"/>
      <c r="D597" s="168"/>
      <c r="E597" s="154" t="str">
        <f>IFERROR(VLOOKUP(D597,CADA_PROD!D:H,5,0),"")</f>
        <v/>
      </c>
      <c r="F597" s="169"/>
      <c r="G597" s="170"/>
      <c r="H597" s="14"/>
      <c r="I597" s="171"/>
      <c r="J597" s="14"/>
      <c r="K597" s="131"/>
      <c r="L597" s="131" t="str">
        <f>IF(D597="","",SUMIFS(MOVI_ENTR!I:I,MOVI_ENTR!D:D,D597,MOVI_ENTR!O:O,O597)-SUMIFS(MOVI_SAID!H:H,MOVI_SAID!D:D,D597,MOVI_SAID!L:L,MOVI_ENTR!O597))</f>
        <v/>
      </c>
      <c r="M597" s="173" t="str">
        <f t="shared" si="18"/>
        <v/>
      </c>
      <c r="N597" s="14"/>
      <c r="O597" s="14"/>
      <c r="P597" s="21"/>
      <c r="Q597" s="21"/>
      <c r="R597" s="21"/>
      <c r="S597" s="21"/>
      <c r="T597" s="21"/>
    </row>
    <row r="598" spans="1:20" s="16" customFormat="1" ht="30" customHeight="1">
      <c r="A598" s="21"/>
      <c r="B598" s="21" t="str">
        <f t="shared" si="19"/>
        <v/>
      </c>
      <c r="C598" s="197"/>
      <c r="D598" s="168"/>
      <c r="E598" s="154" t="str">
        <f>IFERROR(VLOOKUP(D598,CADA_PROD!D:H,5,0),"")</f>
        <v/>
      </c>
      <c r="F598" s="169"/>
      <c r="G598" s="170"/>
      <c r="H598" s="14"/>
      <c r="I598" s="171"/>
      <c r="J598" s="14"/>
      <c r="K598" s="131"/>
      <c r="L598" s="131" t="str">
        <f>IF(D598="","",SUMIFS(MOVI_ENTR!I:I,MOVI_ENTR!D:D,D598,MOVI_ENTR!O:O,O598)-SUMIFS(MOVI_SAID!H:H,MOVI_SAID!D:D,D598,MOVI_SAID!L:L,MOVI_ENTR!O598))</f>
        <v/>
      </c>
      <c r="M598" s="173" t="str">
        <f t="shared" si="18"/>
        <v/>
      </c>
      <c r="N598" s="14"/>
      <c r="O598" s="14"/>
      <c r="P598" s="21"/>
      <c r="Q598" s="21"/>
      <c r="R598" s="21"/>
      <c r="S598" s="21"/>
      <c r="T598" s="21"/>
    </row>
    <row r="599" spans="1:20" s="16" customFormat="1" ht="30" customHeight="1">
      <c r="A599" s="21"/>
      <c r="B599" s="21" t="str">
        <f t="shared" si="19"/>
        <v/>
      </c>
      <c r="C599" s="197"/>
      <c r="D599" s="168"/>
      <c r="E599" s="154" t="str">
        <f>IFERROR(VLOOKUP(D599,CADA_PROD!D:H,5,0),"")</f>
        <v/>
      </c>
      <c r="F599" s="169"/>
      <c r="G599" s="170"/>
      <c r="H599" s="14"/>
      <c r="I599" s="171"/>
      <c r="J599" s="14"/>
      <c r="K599" s="131"/>
      <c r="L599" s="131" t="str">
        <f>IF(D599="","",SUMIFS(MOVI_ENTR!I:I,MOVI_ENTR!D:D,D599,MOVI_ENTR!O:O,O599)-SUMIFS(MOVI_SAID!H:H,MOVI_SAID!D:D,D599,MOVI_SAID!L:L,MOVI_ENTR!O599))</f>
        <v/>
      </c>
      <c r="M599" s="173" t="str">
        <f t="shared" si="18"/>
        <v/>
      </c>
      <c r="N599" s="14"/>
      <c r="O599" s="14"/>
      <c r="P599" s="21"/>
      <c r="Q599" s="21"/>
      <c r="R599" s="21"/>
      <c r="S599" s="21"/>
      <c r="T599" s="21"/>
    </row>
    <row r="600" spans="1:20" s="16" customFormat="1" ht="30" customHeight="1">
      <c r="A600" s="21"/>
      <c r="B600" s="21" t="str">
        <f t="shared" si="19"/>
        <v/>
      </c>
      <c r="C600" s="197"/>
      <c r="D600" s="168"/>
      <c r="E600" s="154" t="str">
        <f>IFERROR(VLOOKUP(D600,CADA_PROD!D:H,5,0),"")</f>
        <v/>
      </c>
      <c r="F600" s="169"/>
      <c r="G600" s="170"/>
      <c r="H600" s="14"/>
      <c r="I600" s="171"/>
      <c r="J600" s="14"/>
      <c r="K600" s="131"/>
      <c r="L600" s="131" t="str">
        <f>IF(D600="","",SUMIFS(MOVI_ENTR!I:I,MOVI_ENTR!D:D,D600,MOVI_ENTR!O:O,O600)-SUMIFS(MOVI_SAID!H:H,MOVI_SAID!D:D,D600,MOVI_SAID!L:L,MOVI_ENTR!O600))</f>
        <v/>
      </c>
      <c r="M600" s="173" t="str">
        <f t="shared" si="18"/>
        <v/>
      </c>
      <c r="N600" s="14"/>
      <c r="O600" s="14"/>
      <c r="P600" s="21"/>
      <c r="Q600" s="21"/>
      <c r="R600" s="21"/>
      <c r="S600" s="21"/>
      <c r="T600" s="21"/>
    </row>
    <row r="601" spans="1:20" s="16" customFormat="1" ht="30" customHeight="1">
      <c r="A601" s="21"/>
      <c r="B601" s="21" t="str">
        <f t="shared" si="19"/>
        <v/>
      </c>
      <c r="C601" s="197"/>
      <c r="D601" s="168"/>
      <c r="E601" s="154" t="str">
        <f>IFERROR(VLOOKUP(D601,CADA_PROD!D:H,5,0),"")</f>
        <v/>
      </c>
      <c r="F601" s="169"/>
      <c r="G601" s="170"/>
      <c r="H601" s="14"/>
      <c r="I601" s="171"/>
      <c r="J601" s="14"/>
      <c r="K601" s="131"/>
      <c r="L601" s="131" t="str">
        <f>IF(D601="","",SUMIFS(MOVI_ENTR!I:I,MOVI_ENTR!D:D,D601,MOVI_ENTR!O:O,O601)-SUMIFS(MOVI_SAID!H:H,MOVI_SAID!D:D,D601,MOVI_SAID!L:L,MOVI_ENTR!O601))</f>
        <v/>
      </c>
      <c r="M601" s="173" t="str">
        <f t="shared" si="18"/>
        <v/>
      </c>
      <c r="N601" s="14"/>
      <c r="O601" s="14"/>
      <c r="P601" s="21"/>
      <c r="Q601" s="21"/>
      <c r="R601" s="21"/>
      <c r="S601" s="21"/>
      <c r="T601" s="21"/>
    </row>
    <row r="602" spans="1:20" s="16" customFormat="1" ht="30" customHeight="1">
      <c r="A602" s="21"/>
      <c r="B602" s="21" t="str">
        <f t="shared" si="19"/>
        <v/>
      </c>
      <c r="C602" s="197"/>
      <c r="D602" s="168"/>
      <c r="E602" s="154" t="str">
        <f>IFERROR(VLOOKUP(D602,CADA_PROD!D:H,5,0),"")</f>
        <v/>
      </c>
      <c r="F602" s="169"/>
      <c r="G602" s="170"/>
      <c r="H602" s="14"/>
      <c r="I602" s="171"/>
      <c r="J602" s="14"/>
      <c r="K602" s="131"/>
      <c r="L602" s="131" t="str">
        <f>IF(D602="","",SUMIFS(MOVI_ENTR!I:I,MOVI_ENTR!D:D,D602,MOVI_ENTR!O:O,O602)-SUMIFS(MOVI_SAID!H:H,MOVI_SAID!D:D,D602,MOVI_SAID!L:L,MOVI_ENTR!O602))</f>
        <v/>
      </c>
      <c r="M602" s="173" t="str">
        <f t="shared" si="18"/>
        <v/>
      </c>
      <c r="N602" s="14"/>
      <c r="O602" s="14"/>
      <c r="P602" s="21"/>
      <c r="Q602" s="21"/>
      <c r="R602" s="21"/>
      <c r="S602" s="21"/>
      <c r="T602" s="21"/>
    </row>
    <row r="603" spans="1:20" s="16" customFormat="1" ht="30" customHeight="1">
      <c r="A603" s="21"/>
      <c r="B603" s="21" t="str">
        <f t="shared" si="19"/>
        <v/>
      </c>
      <c r="C603" s="197"/>
      <c r="D603" s="168"/>
      <c r="E603" s="154" t="str">
        <f>IFERROR(VLOOKUP(D603,CADA_PROD!D:H,5,0),"")</f>
        <v/>
      </c>
      <c r="F603" s="169"/>
      <c r="G603" s="170"/>
      <c r="H603" s="14"/>
      <c r="I603" s="171"/>
      <c r="J603" s="14"/>
      <c r="K603" s="131"/>
      <c r="L603" s="131" t="str">
        <f>IF(D603="","",SUMIFS(MOVI_ENTR!I:I,MOVI_ENTR!D:D,D603,MOVI_ENTR!O:O,O603)-SUMIFS(MOVI_SAID!H:H,MOVI_SAID!D:D,D603,MOVI_SAID!L:L,MOVI_ENTR!O603))</f>
        <v/>
      </c>
      <c r="M603" s="173" t="str">
        <f t="shared" ref="M603:M666" si="20">IF(D603="","",H603*I603)</f>
        <v/>
      </c>
      <c r="N603" s="14"/>
      <c r="O603" s="14"/>
      <c r="P603" s="21"/>
      <c r="Q603" s="21"/>
      <c r="R603" s="21"/>
      <c r="S603" s="21"/>
      <c r="T603" s="21"/>
    </row>
    <row r="604" spans="1:20" s="16" customFormat="1" ht="30" customHeight="1">
      <c r="A604" s="21"/>
      <c r="B604" s="21" t="str">
        <f t="shared" si="19"/>
        <v/>
      </c>
      <c r="C604" s="197"/>
      <c r="D604" s="168"/>
      <c r="E604" s="154" t="str">
        <f>IFERROR(VLOOKUP(D604,CADA_PROD!D:H,5,0),"")</f>
        <v/>
      </c>
      <c r="F604" s="169"/>
      <c r="G604" s="170"/>
      <c r="H604" s="14"/>
      <c r="I604" s="171"/>
      <c r="J604" s="14"/>
      <c r="K604" s="131"/>
      <c r="L604" s="131" t="str">
        <f>IF(D604="","",SUMIFS(MOVI_ENTR!I:I,MOVI_ENTR!D:D,D604,MOVI_ENTR!O:O,O604)-SUMIFS(MOVI_SAID!H:H,MOVI_SAID!D:D,D604,MOVI_SAID!L:L,MOVI_ENTR!O604))</f>
        <v/>
      </c>
      <c r="M604" s="173" t="str">
        <f t="shared" si="20"/>
        <v/>
      </c>
      <c r="N604" s="14"/>
      <c r="O604" s="14"/>
      <c r="P604" s="21"/>
      <c r="Q604" s="21"/>
      <c r="R604" s="21"/>
      <c r="S604" s="21"/>
      <c r="T604" s="21"/>
    </row>
    <row r="605" spans="1:20" s="16" customFormat="1" ht="30" customHeight="1">
      <c r="A605" s="21"/>
      <c r="B605" s="21" t="str">
        <f t="shared" si="19"/>
        <v/>
      </c>
      <c r="C605" s="197"/>
      <c r="D605" s="168"/>
      <c r="E605" s="154" t="str">
        <f>IFERROR(VLOOKUP(D605,CADA_PROD!D:H,5,0),"")</f>
        <v/>
      </c>
      <c r="F605" s="169"/>
      <c r="G605" s="170"/>
      <c r="H605" s="14"/>
      <c r="I605" s="171"/>
      <c r="J605" s="14"/>
      <c r="K605" s="131"/>
      <c r="L605" s="131" t="str">
        <f>IF(D605="","",SUMIFS(MOVI_ENTR!I:I,MOVI_ENTR!D:D,D605,MOVI_ENTR!O:O,O605)-SUMIFS(MOVI_SAID!H:H,MOVI_SAID!D:D,D605,MOVI_SAID!L:L,MOVI_ENTR!O605))</f>
        <v/>
      </c>
      <c r="M605" s="173" t="str">
        <f t="shared" si="20"/>
        <v/>
      </c>
      <c r="N605" s="14"/>
      <c r="O605" s="14"/>
      <c r="P605" s="21"/>
      <c r="Q605" s="21"/>
      <c r="R605" s="21"/>
      <c r="S605" s="21"/>
      <c r="T605" s="21"/>
    </row>
    <row r="606" spans="1:20" s="16" customFormat="1" ht="30" customHeight="1">
      <c r="A606" s="21"/>
      <c r="B606" s="21" t="str">
        <f t="shared" si="19"/>
        <v/>
      </c>
      <c r="C606" s="197"/>
      <c r="D606" s="168"/>
      <c r="E606" s="154" t="str">
        <f>IFERROR(VLOOKUP(D606,CADA_PROD!D:H,5,0),"")</f>
        <v/>
      </c>
      <c r="F606" s="169"/>
      <c r="G606" s="170"/>
      <c r="H606" s="14"/>
      <c r="I606" s="171"/>
      <c r="J606" s="14"/>
      <c r="K606" s="131"/>
      <c r="L606" s="131" t="str">
        <f>IF(D606="","",SUMIFS(MOVI_ENTR!I:I,MOVI_ENTR!D:D,D606,MOVI_ENTR!O:O,O606)-SUMIFS(MOVI_SAID!H:H,MOVI_SAID!D:D,D606,MOVI_SAID!L:L,MOVI_ENTR!O606))</f>
        <v/>
      </c>
      <c r="M606" s="173" t="str">
        <f t="shared" si="20"/>
        <v/>
      </c>
      <c r="N606" s="14"/>
      <c r="O606" s="14"/>
      <c r="P606" s="21"/>
      <c r="Q606" s="21"/>
      <c r="R606" s="21"/>
      <c r="S606" s="21"/>
      <c r="T606" s="21"/>
    </row>
    <row r="607" spans="1:20" s="16" customFormat="1" ht="30" customHeight="1">
      <c r="A607" s="21"/>
      <c r="B607" s="21" t="str">
        <f t="shared" si="19"/>
        <v/>
      </c>
      <c r="C607" s="197"/>
      <c r="D607" s="168"/>
      <c r="E607" s="154" t="str">
        <f>IFERROR(VLOOKUP(D607,CADA_PROD!D:H,5,0),"")</f>
        <v/>
      </c>
      <c r="F607" s="169"/>
      <c r="G607" s="170"/>
      <c r="H607" s="14"/>
      <c r="I607" s="171"/>
      <c r="J607" s="14"/>
      <c r="K607" s="131"/>
      <c r="L607" s="131" t="str">
        <f>IF(D607="","",SUMIFS(MOVI_ENTR!I:I,MOVI_ENTR!D:D,D607,MOVI_ENTR!O:O,O607)-SUMIFS(MOVI_SAID!H:H,MOVI_SAID!D:D,D607,MOVI_SAID!L:L,MOVI_ENTR!O607))</f>
        <v/>
      </c>
      <c r="M607" s="173" t="str">
        <f t="shared" si="20"/>
        <v/>
      </c>
      <c r="N607" s="14"/>
      <c r="O607" s="14"/>
      <c r="P607" s="21"/>
      <c r="Q607" s="21"/>
      <c r="R607" s="21"/>
      <c r="S607" s="21"/>
      <c r="T607" s="21"/>
    </row>
    <row r="608" spans="1:20" s="16" customFormat="1" ht="30" customHeight="1">
      <c r="A608" s="21"/>
      <c r="B608" s="21" t="str">
        <f t="shared" si="19"/>
        <v/>
      </c>
      <c r="C608" s="197"/>
      <c r="D608" s="168"/>
      <c r="E608" s="154" t="str">
        <f>IFERROR(VLOOKUP(D608,CADA_PROD!D:H,5,0),"")</f>
        <v/>
      </c>
      <c r="F608" s="169"/>
      <c r="G608" s="170"/>
      <c r="H608" s="14"/>
      <c r="I608" s="171"/>
      <c r="J608" s="14"/>
      <c r="K608" s="131"/>
      <c r="L608" s="131" t="str">
        <f>IF(D608="","",SUMIFS(MOVI_ENTR!I:I,MOVI_ENTR!D:D,D608,MOVI_ENTR!O:O,O608)-SUMIFS(MOVI_SAID!H:H,MOVI_SAID!D:D,D608,MOVI_SAID!L:L,MOVI_ENTR!O608))</f>
        <v/>
      </c>
      <c r="M608" s="173" t="str">
        <f t="shared" si="20"/>
        <v/>
      </c>
      <c r="N608" s="14"/>
      <c r="O608" s="14"/>
      <c r="P608" s="21"/>
      <c r="Q608" s="21"/>
      <c r="R608" s="21"/>
      <c r="S608" s="21"/>
      <c r="T608" s="21"/>
    </row>
    <row r="609" spans="1:20" s="16" customFormat="1" ht="30" customHeight="1">
      <c r="A609" s="21"/>
      <c r="B609" s="21" t="str">
        <f t="shared" si="19"/>
        <v/>
      </c>
      <c r="C609" s="197"/>
      <c r="D609" s="168"/>
      <c r="E609" s="154" t="str">
        <f>IFERROR(VLOOKUP(D609,CADA_PROD!D:H,5,0),"")</f>
        <v/>
      </c>
      <c r="F609" s="169"/>
      <c r="G609" s="170"/>
      <c r="H609" s="14"/>
      <c r="I609" s="171"/>
      <c r="J609" s="14"/>
      <c r="K609" s="131"/>
      <c r="L609" s="131" t="str">
        <f>IF(D609="","",SUMIFS(MOVI_ENTR!I:I,MOVI_ENTR!D:D,D609,MOVI_ENTR!O:O,O609)-SUMIFS(MOVI_SAID!H:H,MOVI_SAID!D:D,D609,MOVI_SAID!L:L,MOVI_ENTR!O609))</f>
        <v/>
      </c>
      <c r="M609" s="173" t="str">
        <f t="shared" si="20"/>
        <v/>
      </c>
      <c r="N609" s="14"/>
      <c r="O609" s="14"/>
      <c r="P609" s="21"/>
      <c r="Q609" s="21"/>
      <c r="R609" s="21"/>
      <c r="S609" s="21"/>
      <c r="T609" s="21"/>
    </row>
    <row r="610" spans="1:20" s="16" customFormat="1" ht="30" customHeight="1">
      <c r="A610" s="21"/>
      <c r="B610" s="21" t="str">
        <f t="shared" si="19"/>
        <v/>
      </c>
      <c r="C610" s="197"/>
      <c r="D610" s="168"/>
      <c r="E610" s="154" t="str">
        <f>IFERROR(VLOOKUP(D610,CADA_PROD!D:H,5,0),"")</f>
        <v/>
      </c>
      <c r="F610" s="169"/>
      <c r="G610" s="170"/>
      <c r="H610" s="14"/>
      <c r="I610" s="171"/>
      <c r="J610" s="14"/>
      <c r="K610" s="131"/>
      <c r="L610" s="131" t="str">
        <f>IF(D610="","",SUMIFS(MOVI_ENTR!I:I,MOVI_ENTR!D:D,D610,MOVI_ENTR!O:O,O610)-SUMIFS(MOVI_SAID!H:H,MOVI_SAID!D:D,D610,MOVI_SAID!L:L,MOVI_ENTR!O610))</f>
        <v/>
      </c>
      <c r="M610" s="173" t="str">
        <f t="shared" si="20"/>
        <v/>
      </c>
      <c r="N610" s="14"/>
      <c r="O610" s="14"/>
      <c r="P610" s="21"/>
      <c r="Q610" s="21"/>
      <c r="R610" s="21"/>
      <c r="S610" s="21"/>
      <c r="T610" s="21"/>
    </row>
    <row r="611" spans="1:20" s="16" customFormat="1" ht="30" customHeight="1">
      <c r="A611" s="21"/>
      <c r="B611" s="21" t="str">
        <f t="shared" si="19"/>
        <v/>
      </c>
      <c r="C611" s="197"/>
      <c r="D611" s="168"/>
      <c r="E611" s="154" t="str">
        <f>IFERROR(VLOOKUP(D611,CADA_PROD!D:H,5,0),"")</f>
        <v/>
      </c>
      <c r="F611" s="169"/>
      <c r="G611" s="170"/>
      <c r="H611" s="14"/>
      <c r="I611" s="171"/>
      <c r="J611" s="14"/>
      <c r="K611" s="131"/>
      <c r="L611" s="131" t="str">
        <f>IF(D611="","",SUMIFS(MOVI_ENTR!I:I,MOVI_ENTR!D:D,D611,MOVI_ENTR!O:O,O611)-SUMIFS(MOVI_SAID!H:H,MOVI_SAID!D:D,D611,MOVI_SAID!L:L,MOVI_ENTR!O611))</f>
        <v/>
      </c>
      <c r="M611" s="173" t="str">
        <f t="shared" si="20"/>
        <v/>
      </c>
      <c r="N611" s="14"/>
      <c r="O611" s="14"/>
      <c r="P611" s="21"/>
      <c r="Q611" s="21"/>
      <c r="R611" s="21"/>
      <c r="S611" s="21"/>
      <c r="T611" s="21"/>
    </row>
    <row r="612" spans="1:20" s="16" customFormat="1" ht="30" customHeight="1">
      <c r="A612" s="21"/>
      <c r="B612" s="21" t="str">
        <f t="shared" si="19"/>
        <v/>
      </c>
      <c r="C612" s="197"/>
      <c r="D612" s="168"/>
      <c r="E612" s="154" t="str">
        <f>IFERROR(VLOOKUP(D612,CADA_PROD!D:H,5,0),"")</f>
        <v/>
      </c>
      <c r="F612" s="169"/>
      <c r="G612" s="170"/>
      <c r="H612" s="14"/>
      <c r="I612" s="171"/>
      <c r="J612" s="14"/>
      <c r="K612" s="131"/>
      <c r="L612" s="131" t="str">
        <f>IF(D612="","",SUMIFS(MOVI_ENTR!I:I,MOVI_ENTR!D:D,D612,MOVI_ENTR!O:O,O612)-SUMIFS(MOVI_SAID!H:H,MOVI_SAID!D:D,D612,MOVI_SAID!L:L,MOVI_ENTR!O612))</f>
        <v/>
      </c>
      <c r="M612" s="173" t="str">
        <f t="shared" si="20"/>
        <v/>
      </c>
      <c r="N612" s="14"/>
      <c r="O612" s="14"/>
      <c r="P612" s="21"/>
      <c r="Q612" s="21"/>
      <c r="R612" s="21"/>
      <c r="S612" s="21"/>
      <c r="T612" s="21"/>
    </row>
    <row r="613" spans="1:20" s="16" customFormat="1" ht="30" customHeight="1">
      <c r="A613" s="21"/>
      <c r="B613" s="21" t="str">
        <f t="shared" si="19"/>
        <v/>
      </c>
      <c r="C613" s="197"/>
      <c r="D613" s="168"/>
      <c r="E613" s="154" t="str">
        <f>IFERROR(VLOOKUP(D613,CADA_PROD!D:H,5,0),"")</f>
        <v/>
      </c>
      <c r="F613" s="169"/>
      <c r="G613" s="170"/>
      <c r="H613" s="14"/>
      <c r="I613" s="171"/>
      <c r="J613" s="14"/>
      <c r="K613" s="131"/>
      <c r="L613" s="131" t="str">
        <f>IF(D613="","",SUMIFS(MOVI_ENTR!I:I,MOVI_ENTR!D:D,D613,MOVI_ENTR!O:O,O613)-SUMIFS(MOVI_SAID!H:H,MOVI_SAID!D:D,D613,MOVI_SAID!L:L,MOVI_ENTR!O613))</f>
        <v/>
      </c>
      <c r="M613" s="173" t="str">
        <f t="shared" si="20"/>
        <v/>
      </c>
      <c r="N613" s="14"/>
      <c r="O613" s="14"/>
      <c r="P613" s="21"/>
      <c r="Q613" s="21"/>
      <c r="R613" s="21"/>
      <c r="S613" s="21"/>
      <c r="T613" s="21"/>
    </row>
    <row r="614" spans="1:20" s="16" customFormat="1" ht="30" customHeight="1">
      <c r="A614" s="21"/>
      <c r="B614" s="21" t="str">
        <f t="shared" si="19"/>
        <v/>
      </c>
      <c r="C614" s="197"/>
      <c r="D614" s="168"/>
      <c r="E614" s="154" t="str">
        <f>IFERROR(VLOOKUP(D614,CADA_PROD!D:H,5,0),"")</f>
        <v/>
      </c>
      <c r="F614" s="169"/>
      <c r="G614" s="170"/>
      <c r="H614" s="14"/>
      <c r="I614" s="171"/>
      <c r="J614" s="14"/>
      <c r="K614" s="131"/>
      <c r="L614" s="131" t="str">
        <f>IF(D614="","",SUMIFS(MOVI_ENTR!I:I,MOVI_ENTR!D:D,D614,MOVI_ENTR!O:O,O614)-SUMIFS(MOVI_SAID!H:H,MOVI_SAID!D:D,D614,MOVI_SAID!L:L,MOVI_ENTR!O614))</f>
        <v/>
      </c>
      <c r="M614" s="173" t="str">
        <f t="shared" si="20"/>
        <v/>
      </c>
      <c r="N614" s="14"/>
      <c r="O614" s="14"/>
      <c r="P614" s="21"/>
      <c r="Q614" s="21"/>
      <c r="R614" s="21"/>
      <c r="S614" s="21"/>
      <c r="T614" s="21"/>
    </row>
    <row r="615" spans="1:20" s="16" customFormat="1" ht="30" customHeight="1">
      <c r="A615" s="21"/>
      <c r="B615" s="21" t="str">
        <f t="shared" si="19"/>
        <v/>
      </c>
      <c r="C615" s="197"/>
      <c r="D615" s="168"/>
      <c r="E615" s="154" t="str">
        <f>IFERROR(VLOOKUP(D615,CADA_PROD!D:H,5,0),"")</f>
        <v/>
      </c>
      <c r="F615" s="169"/>
      <c r="G615" s="170"/>
      <c r="H615" s="14"/>
      <c r="I615" s="171"/>
      <c r="J615" s="14"/>
      <c r="K615" s="131"/>
      <c r="L615" s="131" t="str">
        <f>IF(D615="","",SUMIFS(MOVI_ENTR!I:I,MOVI_ENTR!D:D,D615,MOVI_ENTR!O:O,O615)-SUMIFS(MOVI_SAID!H:H,MOVI_SAID!D:D,D615,MOVI_SAID!L:L,MOVI_ENTR!O615))</f>
        <v/>
      </c>
      <c r="M615" s="173" t="str">
        <f t="shared" si="20"/>
        <v/>
      </c>
      <c r="N615" s="14"/>
      <c r="O615" s="14"/>
      <c r="P615" s="21"/>
      <c r="Q615" s="21"/>
      <c r="R615" s="21"/>
      <c r="S615" s="21"/>
      <c r="T615" s="21"/>
    </row>
    <row r="616" spans="1:20" s="16" customFormat="1" ht="30" customHeight="1">
      <c r="A616" s="21"/>
      <c r="B616" s="21" t="str">
        <f t="shared" si="19"/>
        <v/>
      </c>
      <c r="C616" s="197"/>
      <c r="D616" s="168"/>
      <c r="E616" s="154" t="str">
        <f>IFERROR(VLOOKUP(D616,CADA_PROD!D:H,5,0),"")</f>
        <v/>
      </c>
      <c r="F616" s="169"/>
      <c r="G616" s="170"/>
      <c r="H616" s="14"/>
      <c r="I616" s="171"/>
      <c r="J616" s="14"/>
      <c r="K616" s="131"/>
      <c r="L616" s="131" t="str">
        <f>IF(D616="","",SUMIFS(MOVI_ENTR!I:I,MOVI_ENTR!D:D,D616,MOVI_ENTR!O:O,O616)-SUMIFS(MOVI_SAID!H:H,MOVI_SAID!D:D,D616,MOVI_SAID!L:L,MOVI_ENTR!O616))</f>
        <v/>
      </c>
      <c r="M616" s="173" t="str">
        <f t="shared" si="20"/>
        <v/>
      </c>
      <c r="N616" s="14"/>
      <c r="O616" s="14"/>
      <c r="P616" s="21"/>
      <c r="Q616" s="21"/>
      <c r="R616" s="21"/>
      <c r="S616" s="21"/>
      <c r="T616" s="21"/>
    </row>
    <row r="617" spans="1:20" s="16" customFormat="1" ht="30" customHeight="1">
      <c r="A617" s="21"/>
      <c r="B617" s="21" t="str">
        <f t="shared" si="19"/>
        <v/>
      </c>
      <c r="C617" s="197"/>
      <c r="D617" s="168"/>
      <c r="E617" s="154" t="str">
        <f>IFERROR(VLOOKUP(D617,CADA_PROD!D:H,5,0),"")</f>
        <v/>
      </c>
      <c r="F617" s="169"/>
      <c r="G617" s="170"/>
      <c r="H617" s="14"/>
      <c r="I617" s="171"/>
      <c r="J617" s="14"/>
      <c r="K617" s="131"/>
      <c r="L617" s="131" t="str">
        <f>IF(D617="","",SUMIFS(MOVI_ENTR!I:I,MOVI_ENTR!D:D,D617,MOVI_ENTR!O:O,O617)-SUMIFS(MOVI_SAID!H:H,MOVI_SAID!D:D,D617,MOVI_SAID!L:L,MOVI_ENTR!O617))</f>
        <v/>
      </c>
      <c r="M617" s="173" t="str">
        <f t="shared" si="20"/>
        <v/>
      </c>
      <c r="N617" s="14"/>
      <c r="O617" s="14"/>
      <c r="P617" s="21"/>
      <c r="Q617" s="21"/>
      <c r="R617" s="21"/>
      <c r="S617" s="21"/>
      <c r="T617" s="21"/>
    </row>
    <row r="618" spans="1:20" s="16" customFormat="1" ht="30" customHeight="1">
      <c r="A618" s="21"/>
      <c r="B618" s="21" t="str">
        <f t="shared" si="19"/>
        <v/>
      </c>
      <c r="C618" s="197"/>
      <c r="D618" s="168"/>
      <c r="E618" s="154" t="str">
        <f>IFERROR(VLOOKUP(D618,CADA_PROD!D:H,5,0),"")</f>
        <v/>
      </c>
      <c r="F618" s="169"/>
      <c r="G618" s="170"/>
      <c r="H618" s="14"/>
      <c r="I618" s="171"/>
      <c r="J618" s="14"/>
      <c r="K618" s="131"/>
      <c r="L618" s="131" t="str">
        <f>IF(D618="","",SUMIFS(MOVI_ENTR!I:I,MOVI_ENTR!D:D,D618,MOVI_ENTR!O:O,O618)-SUMIFS(MOVI_SAID!H:H,MOVI_SAID!D:D,D618,MOVI_SAID!L:L,MOVI_ENTR!O618))</f>
        <v/>
      </c>
      <c r="M618" s="173" t="str">
        <f t="shared" si="20"/>
        <v/>
      </c>
      <c r="N618" s="14"/>
      <c r="O618" s="14"/>
      <c r="P618" s="21"/>
      <c r="Q618" s="21"/>
      <c r="R618" s="21"/>
      <c r="S618" s="21"/>
      <c r="T618" s="21"/>
    </row>
    <row r="619" spans="1:20" s="16" customFormat="1" ht="30" customHeight="1">
      <c r="A619" s="21"/>
      <c r="B619" s="21" t="str">
        <f t="shared" si="19"/>
        <v/>
      </c>
      <c r="C619" s="197"/>
      <c r="D619" s="168"/>
      <c r="E619" s="154" t="str">
        <f>IFERROR(VLOOKUP(D619,CADA_PROD!D:H,5,0),"")</f>
        <v/>
      </c>
      <c r="F619" s="169"/>
      <c r="G619" s="170"/>
      <c r="H619" s="14"/>
      <c r="I619" s="171"/>
      <c r="J619" s="14"/>
      <c r="K619" s="131"/>
      <c r="L619" s="131" t="str">
        <f>IF(D619="","",SUMIFS(MOVI_ENTR!I:I,MOVI_ENTR!D:D,D619,MOVI_ENTR!O:O,O619)-SUMIFS(MOVI_SAID!H:H,MOVI_SAID!D:D,D619,MOVI_SAID!L:L,MOVI_ENTR!O619))</f>
        <v/>
      </c>
      <c r="M619" s="173" t="str">
        <f t="shared" si="20"/>
        <v/>
      </c>
      <c r="N619" s="14"/>
      <c r="O619" s="14"/>
      <c r="P619" s="21"/>
      <c r="Q619" s="21"/>
      <c r="R619" s="21"/>
      <c r="S619" s="21"/>
      <c r="T619" s="21"/>
    </row>
    <row r="620" spans="1:20" s="16" customFormat="1" ht="30" customHeight="1">
      <c r="A620" s="21"/>
      <c r="B620" s="21" t="str">
        <f t="shared" si="19"/>
        <v/>
      </c>
      <c r="C620" s="197"/>
      <c r="D620" s="168"/>
      <c r="E620" s="154" t="str">
        <f>IFERROR(VLOOKUP(D620,CADA_PROD!D:H,5,0),"")</f>
        <v/>
      </c>
      <c r="F620" s="169"/>
      <c r="G620" s="170"/>
      <c r="H620" s="14"/>
      <c r="I620" s="171"/>
      <c r="J620" s="14"/>
      <c r="K620" s="131"/>
      <c r="L620" s="131" t="str">
        <f>IF(D620="","",SUMIFS(MOVI_ENTR!I:I,MOVI_ENTR!D:D,D620,MOVI_ENTR!O:O,O620)-SUMIFS(MOVI_SAID!H:H,MOVI_SAID!D:D,D620,MOVI_SAID!L:L,MOVI_ENTR!O620))</f>
        <v/>
      </c>
      <c r="M620" s="173" t="str">
        <f t="shared" si="20"/>
        <v/>
      </c>
      <c r="N620" s="14"/>
      <c r="O620" s="14"/>
      <c r="P620" s="21"/>
      <c r="Q620" s="21"/>
      <c r="R620" s="21"/>
      <c r="S620" s="21"/>
      <c r="T620" s="21"/>
    </row>
    <row r="621" spans="1:20" s="16" customFormat="1" ht="30" customHeight="1">
      <c r="A621" s="21"/>
      <c r="B621" s="21" t="str">
        <f t="shared" si="19"/>
        <v/>
      </c>
      <c r="C621" s="197"/>
      <c r="D621" s="168"/>
      <c r="E621" s="154" t="str">
        <f>IFERROR(VLOOKUP(D621,CADA_PROD!D:H,5,0),"")</f>
        <v/>
      </c>
      <c r="F621" s="169"/>
      <c r="G621" s="170"/>
      <c r="H621" s="14"/>
      <c r="I621" s="171"/>
      <c r="J621" s="14"/>
      <c r="K621" s="131"/>
      <c r="L621" s="131" t="str">
        <f>IF(D621="","",SUMIFS(MOVI_ENTR!I:I,MOVI_ENTR!D:D,D621,MOVI_ENTR!O:O,O621)-SUMIFS(MOVI_SAID!H:H,MOVI_SAID!D:D,D621,MOVI_SAID!L:L,MOVI_ENTR!O621))</f>
        <v/>
      </c>
      <c r="M621" s="173" t="str">
        <f t="shared" si="20"/>
        <v/>
      </c>
      <c r="N621" s="14"/>
      <c r="O621" s="14"/>
      <c r="P621" s="21"/>
      <c r="Q621" s="21"/>
      <c r="R621" s="21"/>
      <c r="S621" s="21"/>
      <c r="T621" s="21"/>
    </row>
    <row r="622" spans="1:20" s="16" customFormat="1" ht="30" customHeight="1">
      <c r="A622" s="21"/>
      <c r="B622" s="21" t="str">
        <f t="shared" si="19"/>
        <v/>
      </c>
      <c r="C622" s="197"/>
      <c r="D622" s="168"/>
      <c r="E622" s="154" t="str">
        <f>IFERROR(VLOOKUP(D622,CADA_PROD!D:H,5,0),"")</f>
        <v/>
      </c>
      <c r="F622" s="169"/>
      <c r="G622" s="170"/>
      <c r="H622" s="14"/>
      <c r="I622" s="171"/>
      <c r="J622" s="14"/>
      <c r="K622" s="131"/>
      <c r="L622" s="131" t="str">
        <f>IF(D622="","",SUMIFS(MOVI_ENTR!I:I,MOVI_ENTR!D:D,D622,MOVI_ENTR!O:O,O622)-SUMIFS(MOVI_SAID!H:H,MOVI_SAID!D:D,D622,MOVI_SAID!L:L,MOVI_ENTR!O622))</f>
        <v/>
      </c>
      <c r="M622" s="173" t="str">
        <f t="shared" si="20"/>
        <v/>
      </c>
      <c r="N622" s="14"/>
      <c r="O622" s="14"/>
      <c r="P622" s="21"/>
      <c r="Q622" s="21"/>
      <c r="R622" s="21"/>
      <c r="S622" s="21"/>
      <c r="T622" s="21"/>
    </row>
    <row r="623" spans="1:20" s="16" customFormat="1" ht="30" customHeight="1">
      <c r="A623" s="21"/>
      <c r="B623" s="21" t="str">
        <f t="shared" si="19"/>
        <v/>
      </c>
      <c r="C623" s="197"/>
      <c r="D623" s="168"/>
      <c r="E623" s="154" t="str">
        <f>IFERROR(VLOOKUP(D623,CADA_PROD!D:H,5,0),"")</f>
        <v/>
      </c>
      <c r="F623" s="169"/>
      <c r="G623" s="170"/>
      <c r="H623" s="14"/>
      <c r="I623" s="171"/>
      <c r="J623" s="14"/>
      <c r="K623" s="131"/>
      <c r="L623" s="131" t="str">
        <f>IF(D623="","",SUMIFS(MOVI_ENTR!I:I,MOVI_ENTR!D:D,D623,MOVI_ENTR!O:O,O623)-SUMIFS(MOVI_SAID!H:H,MOVI_SAID!D:D,D623,MOVI_SAID!L:L,MOVI_ENTR!O623))</f>
        <v/>
      </c>
      <c r="M623" s="173" t="str">
        <f t="shared" si="20"/>
        <v/>
      </c>
      <c r="N623" s="14"/>
      <c r="O623" s="14"/>
      <c r="P623" s="21"/>
      <c r="Q623" s="21"/>
      <c r="R623" s="21"/>
      <c r="S623" s="21"/>
      <c r="T623" s="21"/>
    </row>
    <row r="624" spans="1:20" s="16" customFormat="1" ht="30" customHeight="1">
      <c r="A624" s="21"/>
      <c r="B624" s="21" t="str">
        <f t="shared" si="19"/>
        <v/>
      </c>
      <c r="C624" s="197"/>
      <c r="D624" s="168"/>
      <c r="E624" s="154" t="str">
        <f>IFERROR(VLOOKUP(D624,CADA_PROD!D:H,5,0),"")</f>
        <v/>
      </c>
      <c r="F624" s="169"/>
      <c r="G624" s="170"/>
      <c r="H624" s="14"/>
      <c r="I624" s="171"/>
      <c r="J624" s="14"/>
      <c r="K624" s="131"/>
      <c r="L624" s="131" t="str">
        <f>IF(D624="","",SUMIFS(MOVI_ENTR!I:I,MOVI_ENTR!D:D,D624,MOVI_ENTR!O:O,O624)-SUMIFS(MOVI_SAID!H:H,MOVI_SAID!D:D,D624,MOVI_SAID!L:L,MOVI_ENTR!O624))</f>
        <v/>
      </c>
      <c r="M624" s="173" t="str">
        <f t="shared" si="20"/>
        <v/>
      </c>
      <c r="N624" s="14"/>
      <c r="O624" s="14"/>
      <c r="P624" s="21"/>
      <c r="Q624" s="21"/>
      <c r="R624" s="21"/>
      <c r="S624" s="21"/>
      <c r="T624" s="21"/>
    </row>
    <row r="625" spans="1:20" s="16" customFormat="1" ht="30" customHeight="1">
      <c r="A625" s="21"/>
      <c r="B625" s="21" t="str">
        <f t="shared" si="19"/>
        <v/>
      </c>
      <c r="C625" s="197"/>
      <c r="D625" s="168"/>
      <c r="E625" s="154" t="str">
        <f>IFERROR(VLOOKUP(D625,CADA_PROD!D:H,5,0),"")</f>
        <v/>
      </c>
      <c r="F625" s="169"/>
      <c r="G625" s="170"/>
      <c r="H625" s="14"/>
      <c r="I625" s="171"/>
      <c r="J625" s="14"/>
      <c r="K625" s="131"/>
      <c r="L625" s="131" t="str">
        <f>IF(D625="","",SUMIFS(MOVI_ENTR!I:I,MOVI_ENTR!D:D,D625,MOVI_ENTR!O:O,O625)-SUMIFS(MOVI_SAID!H:H,MOVI_SAID!D:D,D625,MOVI_SAID!L:L,MOVI_ENTR!O625))</f>
        <v/>
      </c>
      <c r="M625" s="173" t="str">
        <f t="shared" si="20"/>
        <v/>
      </c>
      <c r="N625" s="14"/>
      <c r="O625" s="14"/>
      <c r="P625" s="21"/>
      <c r="Q625" s="21"/>
      <c r="R625" s="21"/>
      <c r="S625" s="21"/>
      <c r="T625" s="21"/>
    </row>
    <row r="626" spans="1:20" s="16" customFormat="1" ht="30" customHeight="1">
      <c r="A626" s="21"/>
      <c r="B626" s="21" t="str">
        <f t="shared" si="19"/>
        <v/>
      </c>
      <c r="C626" s="197"/>
      <c r="D626" s="168"/>
      <c r="E626" s="154" t="str">
        <f>IFERROR(VLOOKUP(D626,CADA_PROD!D:H,5,0),"")</f>
        <v/>
      </c>
      <c r="F626" s="169"/>
      <c r="G626" s="170"/>
      <c r="H626" s="14"/>
      <c r="I626" s="171"/>
      <c r="J626" s="14"/>
      <c r="K626" s="131"/>
      <c r="L626" s="131" t="str">
        <f>IF(D626="","",SUMIFS(MOVI_ENTR!I:I,MOVI_ENTR!D:D,D626,MOVI_ENTR!O:O,O626)-SUMIFS(MOVI_SAID!H:H,MOVI_SAID!D:D,D626,MOVI_SAID!L:L,MOVI_ENTR!O626))</f>
        <v/>
      </c>
      <c r="M626" s="173" t="str">
        <f t="shared" si="20"/>
        <v/>
      </c>
      <c r="N626" s="14"/>
      <c r="O626" s="14"/>
      <c r="P626" s="21"/>
      <c r="Q626" s="21"/>
      <c r="R626" s="21"/>
      <c r="S626" s="21"/>
      <c r="T626" s="21"/>
    </row>
    <row r="627" spans="1:20" s="16" customFormat="1" ht="30" customHeight="1">
      <c r="A627" s="21"/>
      <c r="B627" s="21" t="str">
        <f t="shared" si="19"/>
        <v/>
      </c>
      <c r="C627" s="197"/>
      <c r="D627" s="168"/>
      <c r="E627" s="154" t="str">
        <f>IFERROR(VLOOKUP(D627,CADA_PROD!D:H,5,0),"")</f>
        <v/>
      </c>
      <c r="F627" s="169"/>
      <c r="G627" s="170"/>
      <c r="H627" s="14"/>
      <c r="I627" s="171"/>
      <c r="J627" s="14"/>
      <c r="K627" s="131"/>
      <c r="L627" s="131" t="str">
        <f>IF(D627="","",SUMIFS(MOVI_ENTR!I:I,MOVI_ENTR!D:D,D627,MOVI_ENTR!O:O,O627)-SUMIFS(MOVI_SAID!H:H,MOVI_SAID!D:D,D627,MOVI_SAID!L:L,MOVI_ENTR!O627))</f>
        <v/>
      </c>
      <c r="M627" s="173" t="str">
        <f t="shared" si="20"/>
        <v/>
      </c>
      <c r="N627" s="14"/>
      <c r="O627" s="14"/>
      <c r="P627" s="21"/>
      <c r="Q627" s="21"/>
      <c r="R627" s="21"/>
      <c r="S627" s="21"/>
      <c r="T627" s="21"/>
    </row>
    <row r="628" spans="1:20" s="16" customFormat="1" ht="30" customHeight="1">
      <c r="A628" s="21"/>
      <c r="B628" s="21" t="str">
        <f t="shared" si="19"/>
        <v/>
      </c>
      <c r="C628" s="197"/>
      <c r="D628" s="168"/>
      <c r="E628" s="154" t="str">
        <f>IFERROR(VLOOKUP(D628,CADA_PROD!D:H,5,0),"")</f>
        <v/>
      </c>
      <c r="F628" s="169"/>
      <c r="G628" s="170"/>
      <c r="H628" s="14"/>
      <c r="I628" s="171"/>
      <c r="J628" s="14"/>
      <c r="K628" s="131"/>
      <c r="L628" s="131" t="str">
        <f>IF(D628="","",SUMIFS(MOVI_ENTR!I:I,MOVI_ENTR!D:D,D628,MOVI_ENTR!O:O,O628)-SUMIFS(MOVI_SAID!H:H,MOVI_SAID!D:D,D628,MOVI_SAID!L:L,MOVI_ENTR!O628))</f>
        <v/>
      </c>
      <c r="M628" s="173" t="str">
        <f t="shared" si="20"/>
        <v/>
      </c>
      <c r="N628" s="14"/>
      <c r="O628" s="14"/>
      <c r="P628" s="21"/>
      <c r="Q628" s="21"/>
      <c r="R628" s="21"/>
      <c r="S628" s="21"/>
      <c r="T628" s="21"/>
    </row>
    <row r="629" spans="1:20" s="16" customFormat="1" ht="30" customHeight="1">
      <c r="A629" s="21"/>
      <c r="B629" s="21" t="str">
        <f t="shared" si="19"/>
        <v/>
      </c>
      <c r="C629" s="197"/>
      <c r="D629" s="168"/>
      <c r="E629" s="154" t="str">
        <f>IFERROR(VLOOKUP(D629,CADA_PROD!D:H,5,0),"")</f>
        <v/>
      </c>
      <c r="F629" s="169"/>
      <c r="G629" s="170"/>
      <c r="H629" s="14"/>
      <c r="I629" s="171"/>
      <c r="J629" s="14"/>
      <c r="K629" s="131"/>
      <c r="L629" s="131" t="str">
        <f>IF(D629="","",SUMIFS(MOVI_ENTR!I:I,MOVI_ENTR!D:D,D629,MOVI_ENTR!O:O,O629)-SUMIFS(MOVI_SAID!H:H,MOVI_SAID!D:D,D629,MOVI_SAID!L:L,MOVI_ENTR!O629))</f>
        <v/>
      </c>
      <c r="M629" s="173" t="str">
        <f t="shared" si="20"/>
        <v/>
      </c>
      <c r="N629" s="14"/>
      <c r="O629" s="14"/>
      <c r="P629" s="21"/>
      <c r="Q629" s="21"/>
      <c r="R629" s="21"/>
      <c r="S629" s="21"/>
      <c r="T629" s="21"/>
    </row>
    <row r="630" spans="1:20" s="16" customFormat="1" ht="30" customHeight="1">
      <c r="A630" s="21"/>
      <c r="B630" s="21" t="str">
        <f t="shared" si="19"/>
        <v/>
      </c>
      <c r="C630" s="197"/>
      <c r="D630" s="168"/>
      <c r="E630" s="154" t="str">
        <f>IFERROR(VLOOKUP(D630,CADA_PROD!D:H,5,0),"")</f>
        <v/>
      </c>
      <c r="F630" s="169"/>
      <c r="G630" s="170"/>
      <c r="H630" s="14"/>
      <c r="I630" s="171"/>
      <c r="J630" s="14"/>
      <c r="K630" s="131"/>
      <c r="L630" s="131" t="str">
        <f>IF(D630="","",SUMIFS(MOVI_ENTR!I:I,MOVI_ENTR!D:D,D630,MOVI_ENTR!O:O,O630)-SUMIFS(MOVI_SAID!H:H,MOVI_SAID!D:D,D630,MOVI_SAID!L:L,MOVI_ENTR!O630))</f>
        <v/>
      </c>
      <c r="M630" s="173" t="str">
        <f t="shared" si="20"/>
        <v/>
      </c>
      <c r="N630" s="14"/>
      <c r="O630" s="14"/>
      <c r="P630" s="21"/>
      <c r="Q630" s="21"/>
      <c r="R630" s="21"/>
      <c r="S630" s="21"/>
      <c r="T630" s="21"/>
    </row>
    <row r="631" spans="1:20" s="16" customFormat="1" ht="30" customHeight="1">
      <c r="A631" s="21"/>
      <c r="B631" s="21" t="str">
        <f t="shared" si="19"/>
        <v/>
      </c>
      <c r="C631" s="197"/>
      <c r="D631" s="168"/>
      <c r="E631" s="154" t="str">
        <f>IFERROR(VLOOKUP(D631,CADA_PROD!D:H,5,0),"")</f>
        <v/>
      </c>
      <c r="F631" s="169"/>
      <c r="G631" s="170"/>
      <c r="H631" s="14"/>
      <c r="I631" s="171"/>
      <c r="J631" s="14"/>
      <c r="K631" s="131"/>
      <c r="L631" s="131" t="str">
        <f>IF(D631="","",SUMIFS(MOVI_ENTR!I:I,MOVI_ENTR!D:D,D631,MOVI_ENTR!O:O,O631)-SUMIFS(MOVI_SAID!H:H,MOVI_SAID!D:D,D631,MOVI_SAID!L:L,MOVI_ENTR!O631))</f>
        <v/>
      </c>
      <c r="M631" s="173" t="str">
        <f t="shared" si="20"/>
        <v/>
      </c>
      <c r="N631" s="14"/>
      <c r="O631" s="14"/>
      <c r="P631" s="21"/>
      <c r="Q631" s="21"/>
      <c r="R631" s="21"/>
      <c r="S631" s="21"/>
      <c r="T631" s="21"/>
    </row>
    <row r="632" spans="1:20" s="16" customFormat="1" ht="30" customHeight="1">
      <c r="A632" s="21"/>
      <c r="B632" s="21" t="str">
        <f t="shared" si="19"/>
        <v/>
      </c>
      <c r="C632" s="197"/>
      <c r="D632" s="168"/>
      <c r="E632" s="154" t="str">
        <f>IFERROR(VLOOKUP(D632,CADA_PROD!D:H,5,0),"")</f>
        <v/>
      </c>
      <c r="F632" s="169"/>
      <c r="G632" s="170"/>
      <c r="H632" s="14"/>
      <c r="I632" s="171"/>
      <c r="J632" s="14"/>
      <c r="K632" s="131"/>
      <c r="L632" s="131" t="str">
        <f>IF(D632="","",SUMIFS(MOVI_ENTR!I:I,MOVI_ENTR!D:D,D632,MOVI_ENTR!O:O,O632)-SUMIFS(MOVI_SAID!H:H,MOVI_SAID!D:D,D632,MOVI_SAID!L:L,MOVI_ENTR!O632))</f>
        <v/>
      </c>
      <c r="M632" s="173" t="str">
        <f t="shared" si="20"/>
        <v/>
      </c>
      <c r="N632" s="14"/>
      <c r="O632" s="14"/>
      <c r="P632" s="21"/>
      <c r="Q632" s="21"/>
      <c r="R632" s="21"/>
      <c r="S632" s="21"/>
      <c r="T632" s="21"/>
    </row>
    <row r="633" spans="1:20" s="16" customFormat="1" ht="30" customHeight="1">
      <c r="A633" s="21"/>
      <c r="B633" s="21" t="str">
        <f t="shared" si="19"/>
        <v/>
      </c>
      <c r="C633" s="197"/>
      <c r="D633" s="168"/>
      <c r="E633" s="154" t="str">
        <f>IFERROR(VLOOKUP(D633,CADA_PROD!D:H,5,0),"")</f>
        <v/>
      </c>
      <c r="F633" s="169"/>
      <c r="G633" s="170"/>
      <c r="H633" s="14"/>
      <c r="I633" s="171"/>
      <c r="J633" s="14"/>
      <c r="K633" s="131"/>
      <c r="L633" s="131" t="str">
        <f>IF(D633="","",SUMIFS(MOVI_ENTR!I:I,MOVI_ENTR!D:D,D633,MOVI_ENTR!O:O,O633)-SUMIFS(MOVI_SAID!H:H,MOVI_SAID!D:D,D633,MOVI_SAID!L:L,MOVI_ENTR!O633))</f>
        <v/>
      </c>
      <c r="M633" s="173" t="str">
        <f t="shared" si="20"/>
        <v/>
      </c>
      <c r="N633" s="14"/>
      <c r="O633" s="14"/>
      <c r="P633" s="21"/>
      <c r="Q633" s="21"/>
      <c r="R633" s="21"/>
      <c r="S633" s="21"/>
      <c r="T633" s="21"/>
    </row>
    <row r="634" spans="1:20" s="16" customFormat="1" ht="30" customHeight="1">
      <c r="A634" s="21"/>
      <c r="B634" s="21" t="str">
        <f t="shared" si="19"/>
        <v/>
      </c>
      <c r="C634" s="197"/>
      <c r="D634" s="168"/>
      <c r="E634" s="154" t="str">
        <f>IFERROR(VLOOKUP(D634,CADA_PROD!D:H,5,0),"")</f>
        <v/>
      </c>
      <c r="F634" s="169"/>
      <c r="G634" s="170"/>
      <c r="H634" s="14"/>
      <c r="I634" s="171"/>
      <c r="J634" s="14"/>
      <c r="K634" s="131"/>
      <c r="L634" s="131" t="str">
        <f>IF(D634="","",SUMIFS(MOVI_ENTR!I:I,MOVI_ENTR!D:D,D634,MOVI_ENTR!O:O,O634)-SUMIFS(MOVI_SAID!H:H,MOVI_SAID!D:D,D634,MOVI_SAID!L:L,MOVI_ENTR!O634))</f>
        <v/>
      </c>
      <c r="M634" s="173" t="str">
        <f t="shared" si="20"/>
        <v/>
      </c>
      <c r="N634" s="14"/>
      <c r="O634" s="14"/>
      <c r="P634" s="21"/>
      <c r="Q634" s="21"/>
      <c r="R634" s="21"/>
      <c r="S634" s="21"/>
      <c r="T634" s="21"/>
    </row>
    <row r="635" spans="1:20" s="16" customFormat="1" ht="30" customHeight="1">
      <c r="A635" s="21"/>
      <c r="B635" s="21" t="str">
        <f t="shared" si="19"/>
        <v/>
      </c>
      <c r="C635" s="197"/>
      <c r="D635" s="168"/>
      <c r="E635" s="154" t="str">
        <f>IFERROR(VLOOKUP(D635,CADA_PROD!D:H,5,0),"")</f>
        <v/>
      </c>
      <c r="F635" s="169"/>
      <c r="G635" s="170"/>
      <c r="H635" s="14"/>
      <c r="I635" s="171"/>
      <c r="J635" s="14"/>
      <c r="K635" s="131"/>
      <c r="L635" s="131" t="str">
        <f>IF(D635="","",SUMIFS(MOVI_ENTR!I:I,MOVI_ENTR!D:D,D635,MOVI_ENTR!O:O,O635)-SUMIFS(MOVI_SAID!H:H,MOVI_SAID!D:D,D635,MOVI_SAID!L:L,MOVI_ENTR!O635))</f>
        <v/>
      </c>
      <c r="M635" s="173" t="str">
        <f t="shared" si="20"/>
        <v/>
      </c>
      <c r="N635" s="14"/>
      <c r="O635" s="14"/>
      <c r="P635" s="21"/>
      <c r="Q635" s="21"/>
      <c r="R635" s="21"/>
      <c r="S635" s="21"/>
      <c r="T635" s="21"/>
    </row>
    <row r="636" spans="1:20" s="16" customFormat="1" ht="30" customHeight="1">
      <c r="A636" s="21"/>
      <c r="B636" s="21" t="str">
        <f t="shared" si="19"/>
        <v/>
      </c>
      <c r="C636" s="197"/>
      <c r="D636" s="168"/>
      <c r="E636" s="154" t="str">
        <f>IFERROR(VLOOKUP(D636,CADA_PROD!D:H,5,0),"")</f>
        <v/>
      </c>
      <c r="F636" s="169"/>
      <c r="G636" s="170"/>
      <c r="H636" s="14"/>
      <c r="I636" s="171"/>
      <c r="J636" s="14"/>
      <c r="K636" s="131"/>
      <c r="L636" s="131" t="str">
        <f>IF(D636="","",SUMIFS(MOVI_ENTR!I:I,MOVI_ENTR!D:D,D636,MOVI_ENTR!O:O,O636)-SUMIFS(MOVI_SAID!H:H,MOVI_SAID!D:D,D636,MOVI_SAID!L:L,MOVI_ENTR!O636))</f>
        <v/>
      </c>
      <c r="M636" s="173" t="str">
        <f t="shared" si="20"/>
        <v/>
      </c>
      <c r="N636" s="14"/>
      <c r="O636" s="14"/>
      <c r="P636" s="21"/>
      <c r="Q636" s="21"/>
      <c r="R636" s="21"/>
      <c r="S636" s="21"/>
      <c r="T636" s="21"/>
    </row>
    <row r="637" spans="1:20" s="16" customFormat="1" ht="30" customHeight="1">
      <c r="A637" s="21"/>
      <c r="B637" s="21" t="str">
        <f t="shared" si="19"/>
        <v/>
      </c>
      <c r="C637" s="197"/>
      <c r="D637" s="168"/>
      <c r="E637" s="154" t="str">
        <f>IFERROR(VLOOKUP(D637,CADA_PROD!D:H,5,0),"")</f>
        <v/>
      </c>
      <c r="F637" s="169"/>
      <c r="G637" s="170"/>
      <c r="H637" s="14"/>
      <c r="I637" s="171"/>
      <c r="J637" s="14"/>
      <c r="K637" s="131"/>
      <c r="L637" s="131" t="str">
        <f>IF(D637="","",SUMIFS(MOVI_ENTR!I:I,MOVI_ENTR!D:D,D637,MOVI_ENTR!O:O,O637)-SUMIFS(MOVI_SAID!H:H,MOVI_SAID!D:D,D637,MOVI_SAID!L:L,MOVI_ENTR!O637))</f>
        <v/>
      </c>
      <c r="M637" s="173" t="str">
        <f t="shared" si="20"/>
        <v/>
      </c>
      <c r="N637" s="14"/>
      <c r="O637" s="14"/>
      <c r="P637" s="21"/>
      <c r="Q637" s="21"/>
      <c r="R637" s="21"/>
      <c r="S637" s="21"/>
      <c r="T637" s="21"/>
    </row>
    <row r="638" spans="1:20" s="16" customFormat="1" ht="30" customHeight="1">
      <c r="A638" s="21"/>
      <c r="B638" s="21" t="str">
        <f t="shared" si="19"/>
        <v/>
      </c>
      <c r="C638" s="197"/>
      <c r="D638" s="168"/>
      <c r="E638" s="154" t="str">
        <f>IFERROR(VLOOKUP(D638,CADA_PROD!D:H,5,0),"")</f>
        <v/>
      </c>
      <c r="F638" s="169"/>
      <c r="G638" s="170"/>
      <c r="H638" s="14"/>
      <c r="I638" s="171"/>
      <c r="J638" s="14"/>
      <c r="K638" s="131"/>
      <c r="L638" s="131" t="str">
        <f>IF(D638="","",SUMIFS(MOVI_ENTR!I:I,MOVI_ENTR!D:D,D638,MOVI_ENTR!O:O,O638)-SUMIFS(MOVI_SAID!H:H,MOVI_SAID!D:D,D638,MOVI_SAID!L:L,MOVI_ENTR!O638))</f>
        <v/>
      </c>
      <c r="M638" s="173" t="str">
        <f t="shared" si="20"/>
        <v/>
      </c>
      <c r="N638" s="14"/>
      <c r="O638" s="14"/>
      <c r="P638" s="21"/>
      <c r="Q638" s="21"/>
      <c r="R638" s="21"/>
      <c r="S638" s="21"/>
      <c r="T638" s="21"/>
    </row>
    <row r="639" spans="1:20" s="16" customFormat="1" ht="30" customHeight="1">
      <c r="A639" s="21"/>
      <c r="B639" s="21" t="str">
        <f t="shared" si="19"/>
        <v/>
      </c>
      <c r="C639" s="197"/>
      <c r="D639" s="168"/>
      <c r="E639" s="154" t="str">
        <f>IFERROR(VLOOKUP(D639,CADA_PROD!D:H,5,0),"")</f>
        <v/>
      </c>
      <c r="F639" s="169"/>
      <c r="G639" s="170"/>
      <c r="H639" s="14"/>
      <c r="I639" s="171"/>
      <c r="J639" s="14"/>
      <c r="K639" s="131"/>
      <c r="L639" s="131" t="str">
        <f>IF(D639="","",SUMIFS(MOVI_ENTR!I:I,MOVI_ENTR!D:D,D639,MOVI_ENTR!O:O,O639)-SUMIFS(MOVI_SAID!H:H,MOVI_SAID!D:D,D639,MOVI_SAID!L:L,MOVI_ENTR!O639))</f>
        <v/>
      </c>
      <c r="M639" s="173" t="str">
        <f t="shared" si="20"/>
        <v/>
      </c>
      <c r="N639" s="14"/>
      <c r="O639" s="14"/>
      <c r="P639" s="21"/>
      <c r="Q639" s="21"/>
      <c r="R639" s="21"/>
      <c r="S639" s="21"/>
      <c r="T639" s="21"/>
    </row>
    <row r="640" spans="1:20" s="16" customFormat="1" ht="30" customHeight="1">
      <c r="A640" s="21"/>
      <c r="B640" s="21" t="str">
        <f t="shared" si="19"/>
        <v/>
      </c>
      <c r="C640" s="197"/>
      <c r="D640" s="168"/>
      <c r="E640" s="154" t="str">
        <f>IFERROR(VLOOKUP(D640,CADA_PROD!D:H,5,0),"")</f>
        <v/>
      </c>
      <c r="F640" s="169"/>
      <c r="G640" s="170"/>
      <c r="H640" s="14"/>
      <c r="I640" s="171"/>
      <c r="J640" s="14"/>
      <c r="K640" s="131"/>
      <c r="L640" s="131" t="str">
        <f>IF(D640="","",SUMIFS(MOVI_ENTR!I:I,MOVI_ENTR!D:D,D640,MOVI_ENTR!O:O,O640)-SUMIFS(MOVI_SAID!H:H,MOVI_SAID!D:D,D640,MOVI_SAID!L:L,MOVI_ENTR!O640))</f>
        <v/>
      </c>
      <c r="M640" s="173" t="str">
        <f t="shared" si="20"/>
        <v/>
      </c>
      <c r="N640" s="14"/>
      <c r="O640" s="14"/>
      <c r="P640" s="21"/>
      <c r="Q640" s="21"/>
      <c r="R640" s="21"/>
      <c r="S640" s="21"/>
      <c r="T640" s="21"/>
    </row>
    <row r="641" spans="1:20" s="16" customFormat="1" ht="30" customHeight="1">
      <c r="A641" s="21"/>
      <c r="B641" s="21" t="str">
        <f t="shared" si="19"/>
        <v/>
      </c>
      <c r="C641" s="197"/>
      <c r="D641" s="168"/>
      <c r="E641" s="154" t="str">
        <f>IFERROR(VLOOKUP(D641,CADA_PROD!D:H,5,0),"")</f>
        <v/>
      </c>
      <c r="F641" s="169"/>
      <c r="G641" s="170"/>
      <c r="H641" s="14"/>
      <c r="I641" s="171"/>
      <c r="J641" s="14"/>
      <c r="K641" s="131"/>
      <c r="L641" s="131" t="str">
        <f>IF(D641="","",SUMIFS(MOVI_ENTR!I:I,MOVI_ENTR!D:D,D641,MOVI_ENTR!O:O,O641)-SUMIFS(MOVI_SAID!H:H,MOVI_SAID!D:D,D641,MOVI_SAID!L:L,MOVI_ENTR!O641))</f>
        <v/>
      </c>
      <c r="M641" s="173" t="str">
        <f t="shared" si="20"/>
        <v/>
      </c>
      <c r="N641" s="14"/>
      <c r="O641" s="14"/>
      <c r="P641" s="21"/>
      <c r="Q641" s="21"/>
      <c r="R641" s="21"/>
      <c r="S641" s="21"/>
      <c r="T641" s="21"/>
    </row>
    <row r="642" spans="1:20" s="16" customFormat="1" ht="30" customHeight="1">
      <c r="A642" s="21"/>
      <c r="B642" s="21" t="str">
        <f t="shared" si="19"/>
        <v/>
      </c>
      <c r="C642" s="197"/>
      <c r="D642" s="168"/>
      <c r="E642" s="154" t="str">
        <f>IFERROR(VLOOKUP(D642,CADA_PROD!D:H,5,0),"")</f>
        <v/>
      </c>
      <c r="F642" s="169"/>
      <c r="G642" s="170"/>
      <c r="H642" s="14"/>
      <c r="I642" s="171"/>
      <c r="J642" s="14"/>
      <c r="K642" s="131"/>
      <c r="L642" s="131" t="str">
        <f>IF(D642="","",SUMIFS(MOVI_ENTR!I:I,MOVI_ENTR!D:D,D642,MOVI_ENTR!O:O,O642)-SUMIFS(MOVI_SAID!H:H,MOVI_SAID!D:D,D642,MOVI_SAID!L:L,MOVI_ENTR!O642))</f>
        <v/>
      </c>
      <c r="M642" s="173" t="str">
        <f t="shared" si="20"/>
        <v/>
      </c>
      <c r="N642" s="14"/>
      <c r="O642" s="14"/>
      <c r="P642" s="21"/>
      <c r="Q642" s="21"/>
      <c r="R642" s="21"/>
      <c r="S642" s="21"/>
      <c r="T642" s="21"/>
    </row>
    <row r="643" spans="1:20" s="16" customFormat="1" ht="30" customHeight="1">
      <c r="A643" s="21"/>
      <c r="B643" s="21" t="str">
        <f t="shared" si="19"/>
        <v/>
      </c>
      <c r="C643" s="197"/>
      <c r="D643" s="168"/>
      <c r="E643" s="154" t="str">
        <f>IFERROR(VLOOKUP(D643,CADA_PROD!D:H,5,0),"")</f>
        <v/>
      </c>
      <c r="F643" s="169"/>
      <c r="G643" s="170"/>
      <c r="H643" s="14"/>
      <c r="I643" s="171"/>
      <c r="J643" s="14"/>
      <c r="K643" s="131"/>
      <c r="L643" s="131" t="str">
        <f>IF(D643="","",SUMIFS(MOVI_ENTR!I:I,MOVI_ENTR!D:D,D643,MOVI_ENTR!O:O,O643)-SUMIFS(MOVI_SAID!H:H,MOVI_SAID!D:D,D643,MOVI_SAID!L:L,MOVI_ENTR!O643))</f>
        <v/>
      </c>
      <c r="M643" s="173" t="str">
        <f t="shared" si="20"/>
        <v/>
      </c>
      <c r="N643" s="14"/>
      <c r="O643" s="14"/>
      <c r="P643" s="21"/>
      <c r="Q643" s="21"/>
      <c r="R643" s="21"/>
      <c r="S643" s="21"/>
      <c r="T643" s="21"/>
    </row>
    <row r="644" spans="1:20" s="16" customFormat="1" ht="30" customHeight="1">
      <c r="A644" s="21"/>
      <c r="B644" s="21" t="str">
        <f t="shared" si="19"/>
        <v/>
      </c>
      <c r="C644" s="197"/>
      <c r="D644" s="168"/>
      <c r="E644" s="154" t="str">
        <f>IFERROR(VLOOKUP(D644,CADA_PROD!D:H,5,0),"")</f>
        <v/>
      </c>
      <c r="F644" s="169"/>
      <c r="G644" s="170"/>
      <c r="H644" s="14"/>
      <c r="I644" s="171"/>
      <c r="J644" s="14"/>
      <c r="K644" s="131"/>
      <c r="L644" s="131" t="str">
        <f>IF(D644="","",SUMIFS(MOVI_ENTR!I:I,MOVI_ENTR!D:D,D644,MOVI_ENTR!O:O,O644)-SUMIFS(MOVI_SAID!H:H,MOVI_SAID!D:D,D644,MOVI_SAID!L:L,MOVI_ENTR!O644))</f>
        <v/>
      </c>
      <c r="M644" s="173" t="str">
        <f t="shared" si="20"/>
        <v/>
      </c>
      <c r="N644" s="14"/>
      <c r="O644" s="14"/>
      <c r="P644" s="21"/>
      <c r="Q644" s="21"/>
      <c r="R644" s="21"/>
      <c r="S644" s="21"/>
      <c r="T644" s="21"/>
    </row>
    <row r="645" spans="1:20" s="16" customFormat="1" ht="30" customHeight="1">
      <c r="A645" s="21"/>
      <c r="B645" s="21" t="str">
        <f t="shared" si="19"/>
        <v/>
      </c>
      <c r="C645" s="197"/>
      <c r="D645" s="168"/>
      <c r="E645" s="154" t="str">
        <f>IFERROR(VLOOKUP(D645,CADA_PROD!D:H,5,0),"")</f>
        <v/>
      </c>
      <c r="F645" s="169"/>
      <c r="G645" s="170"/>
      <c r="H645" s="14"/>
      <c r="I645" s="171"/>
      <c r="J645" s="14"/>
      <c r="K645" s="131"/>
      <c r="L645" s="131" t="str">
        <f>IF(D645="","",SUMIFS(MOVI_ENTR!I:I,MOVI_ENTR!D:D,D645,MOVI_ENTR!O:O,O645)-SUMIFS(MOVI_SAID!H:H,MOVI_SAID!D:D,D645,MOVI_SAID!L:L,MOVI_ENTR!O645))</f>
        <v/>
      </c>
      <c r="M645" s="173" t="str">
        <f t="shared" si="20"/>
        <v/>
      </c>
      <c r="N645" s="14"/>
      <c r="O645" s="14"/>
      <c r="P645" s="21"/>
      <c r="Q645" s="21"/>
      <c r="R645" s="21"/>
      <c r="S645" s="21"/>
      <c r="T645" s="21"/>
    </row>
    <row r="646" spans="1:20" s="16" customFormat="1" ht="30" customHeight="1">
      <c r="A646" s="21"/>
      <c r="B646" s="21" t="str">
        <f t="shared" si="19"/>
        <v/>
      </c>
      <c r="C646" s="197"/>
      <c r="D646" s="168"/>
      <c r="E646" s="154" t="str">
        <f>IFERROR(VLOOKUP(D646,CADA_PROD!D:H,5,0),"")</f>
        <v/>
      </c>
      <c r="F646" s="169"/>
      <c r="G646" s="170"/>
      <c r="H646" s="14"/>
      <c r="I646" s="171"/>
      <c r="J646" s="14"/>
      <c r="K646" s="131"/>
      <c r="L646" s="131" t="str">
        <f>IF(D646="","",SUMIFS(MOVI_ENTR!I:I,MOVI_ENTR!D:D,D646,MOVI_ENTR!O:O,O646)-SUMIFS(MOVI_SAID!H:H,MOVI_SAID!D:D,D646,MOVI_SAID!L:L,MOVI_ENTR!O646))</f>
        <v/>
      </c>
      <c r="M646" s="173" t="str">
        <f t="shared" si="20"/>
        <v/>
      </c>
      <c r="N646" s="14"/>
      <c r="O646" s="14"/>
      <c r="P646" s="21"/>
      <c r="Q646" s="21"/>
      <c r="R646" s="21"/>
      <c r="S646" s="21"/>
      <c r="T646" s="21"/>
    </row>
    <row r="647" spans="1:20" s="16" customFormat="1" ht="30" customHeight="1">
      <c r="A647" s="21"/>
      <c r="B647" s="21" t="str">
        <f t="shared" ref="B647:B710" si="21">IF(D647="","",MONTH(C647))</f>
        <v/>
      </c>
      <c r="C647" s="197"/>
      <c r="D647" s="168"/>
      <c r="E647" s="154" t="str">
        <f>IFERROR(VLOOKUP(D647,CADA_PROD!D:H,5,0),"")</f>
        <v/>
      </c>
      <c r="F647" s="169"/>
      <c r="G647" s="170"/>
      <c r="H647" s="14"/>
      <c r="I647" s="171"/>
      <c r="J647" s="14"/>
      <c r="K647" s="131"/>
      <c r="L647" s="131" t="str">
        <f>IF(D647="","",SUMIFS(MOVI_ENTR!I:I,MOVI_ENTR!D:D,D647,MOVI_ENTR!O:O,O647)-SUMIFS(MOVI_SAID!H:H,MOVI_SAID!D:D,D647,MOVI_SAID!L:L,MOVI_ENTR!O647))</f>
        <v/>
      </c>
      <c r="M647" s="173" t="str">
        <f t="shared" si="20"/>
        <v/>
      </c>
      <c r="N647" s="14"/>
      <c r="O647" s="14"/>
      <c r="P647" s="21"/>
      <c r="Q647" s="21"/>
      <c r="R647" s="21"/>
      <c r="S647" s="21"/>
      <c r="T647" s="21"/>
    </row>
    <row r="648" spans="1:20" s="16" customFormat="1" ht="30" customHeight="1">
      <c r="A648" s="21"/>
      <c r="B648" s="21" t="str">
        <f t="shared" si="21"/>
        <v/>
      </c>
      <c r="C648" s="197"/>
      <c r="D648" s="168"/>
      <c r="E648" s="154" t="str">
        <f>IFERROR(VLOOKUP(D648,CADA_PROD!D:H,5,0),"")</f>
        <v/>
      </c>
      <c r="F648" s="169"/>
      <c r="G648" s="170"/>
      <c r="H648" s="14"/>
      <c r="I648" s="171"/>
      <c r="J648" s="14"/>
      <c r="K648" s="131"/>
      <c r="L648" s="131" t="str">
        <f>IF(D648="","",SUMIFS(MOVI_ENTR!I:I,MOVI_ENTR!D:D,D648,MOVI_ENTR!O:O,O648)-SUMIFS(MOVI_SAID!H:H,MOVI_SAID!D:D,D648,MOVI_SAID!L:L,MOVI_ENTR!O648))</f>
        <v/>
      </c>
      <c r="M648" s="173" t="str">
        <f t="shared" si="20"/>
        <v/>
      </c>
      <c r="N648" s="14"/>
      <c r="O648" s="14"/>
      <c r="P648" s="21"/>
      <c r="Q648" s="21"/>
      <c r="R648" s="21"/>
      <c r="S648" s="21"/>
      <c r="T648" s="21"/>
    </row>
    <row r="649" spans="1:20" s="16" customFormat="1" ht="30" customHeight="1">
      <c r="A649" s="21"/>
      <c r="B649" s="21" t="str">
        <f t="shared" si="21"/>
        <v/>
      </c>
      <c r="C649" s="197"/>
      <c r="D649" s="168"/>
      <c r="E649" s="154" t="str">
        <f>IFERROR(VLOOKUP(D649,CADA_PROD!D:H,5,0),"")</f>
        <v/>
      </c>
      <c r="F649" s="169"/>
      <c r="G649" s="170"/>
      <c r="H649" s="14"/>
      <c r="I649" s="171"/>
      <c r="J649" s="14"/>
      <c r="K649" s="131"/>
      <c r="L649" s="131" t="str">
        <f>IF(D649="","",SUMIFS(MOVI_ENTR!I:I,MOVI_ENTR!D:D,D649,MOVI_ENTR!O:O,O649)-SUMIFS(MOVI_SAID!H:H,MOVI_SAID!D:D,D649,MOVI_SAID!L:L,MOVI_ENTR!O649))</f>
        <v/>
      </c>
      <c r="M649" s="173" t="str">
        <f t="shared" si="20"/>
        <v/>
      </c>
      <c r="N649" s="14"/>
      <c r="O649" s="14"/>
      <c r="P649" s="21"/>
      <c r="Q649" s="21"/>
      <c r="R649" s="21"/>
      <c r="S649" s="21"/>
      <c r="T649" s="21"/>
    </row>
    <row r="650" spans="1:20" s="16" customFormat="1" ht="30" customHeight="1">
      <c r="A650" s="21"/>
      <c r="B650" s="21" t="str">
        <f t="shared" si="21"/>
        <v/>
      </c>
      <c r="C650" s="197"/>
      <c r="D650" s="168"/>
      <c r="E650" s="154" t="str">
        <f>IFERROR(VLOOKUP(D650,CADA_PROD!D:H,5,0),"")</f>
        <v/>
      </c>
      <c r="F650" s="169"/>
      <c r="G650" s="170"/>
      <c r="H650" s="14"/>
      <c r="I650" s="171"/>
      <c r="J650" s="14"/>
      <c r="K650" s="131"/>
      <c r="L650" s="131" t="str">
        <f>IF(D650="","",SUMIFS(MOVI_ENTR!I:I,MOVI_ENTR!D:D,D650,MOVI_ENTR!O:O,O650)-SUMIFS(MOVI_SAID!H:H,MOVI_SAID!D:D,D650,MOVI_SAID!L:L,MOVI_ENTR!O650))</f>
        <v/>
      </c>
      <c r="M650" s="173" t="str">
        <f t="shared" si="20"/>
        <v/>
      </c>
      <c r="N650" s="14"/>
      <c r="O650" s="14"/>
      <c r="P650" s="21"/>
      <c r="Q650" s="21"/>
      <c r="R650" s="21"/>
      <c r="S650" s="21"/>
      <c r="T650" s="21"/>
    </row>
    <row r="651" spans="1:20" s="16" customFormat="1" ht="30" customHeight="1">
      <c r="A651" s="21"/>
      <c r="B651" s="21" t="str">
        <f t="shared" si="21"/>
        <v/>
      </c>
      <c r="C651" s="197"/>
      <c r="D651" s="168"/>
      <c r="E651" s="154" t="str">
        <f>IFERROR(VLOOKUP(D651,CADA_PROD!D:H,5,0),"")</f>
        <v/>
      </c>
      <c r="F651" s="169"/>
      <c r="G651" s="170"/>
      <c r="H651" s="14"/>
      <c r="I651" s="171"/>
      <c r="J651" s="14"/>
      <c r="K651" s="131"/>
      <c r="L651" s="131" t="str">
        <f>IF(D651="","",SUMIFS(MOVI_ENTR!I:I,MOVI_ENTR!D:D,D651,MOVI_ENTR!O:O,O651)-SUMIFS(MOVI_SAID!H:H,MOVI_SAID!D:D,D651,MOVI_SAID!L:L,MOVI_ENTR!O651))</f>
        <v/>
      </c>
      <c r="M651" s="173" t="str">
        <f t="shared" si="20"/>
        <v/>
      </c>
      <c r="N651" s="14"/>
      <c r="O651" s="14"/>
      <c r="P651" s="21"/>
      <c r="Q651" s="21"/>
      <c r="R651" s="21"/>
      <c r="S651" s="21"/>
      <c r="T651" s="21"/>
    </row>
    <row r="652" spans="1:20" s="16" customFormat="1" ht="30" customHeight="1">
      <c r="A652" s="21"/>
      <c r="B652" s="21" t="str">
        <f t="shared" si="21"/>
        <v/>
      </c>
      <c r="C652" s="197"/>
      <c r="D652" s="168"/>
      <c r="E652" s="154" t="str">
        <f>IFERROR(VLOOKUP(D652,CADA_PROD!D:H,5,0),"")</f>
        <v/>
      </c>
      <c r="F652" s="169"/>
      <c r="G652" s="170"/>
      <c r="H652" s="14"/>
      <c r="I652" s="171"/>
      <c r="J652" s="14"/>
      <c r="K652" s="131"/>
      <c r="L652" s="131" t="str">
        <f>IF(D652="","",SUMIFS(MOVI_ENTR!I:I,MOVI_ENTR!D:D,D652,MOVI_ENTR!O:O,O652)-SUMIFS(MOVI_SAID!H:H,MOVI_SAID!D:D,D652,MOVI_SAID!L:L,MOVI_ENTR!O652))</f>
        <v/>
      </c>
      <c r="M652" s="173" t="str">
        <f t="shared" si="20"/>
        <v/>
      </c>
      <c r="N652" s="14"/>
      <c r="O652" s="14"/>
      <c r="P652" s="21"/>
      <c r="Q652" s="21"/>
      <c r="R652" s="21"/>
      <c r="S652" s="21"/>
      <c r="T652" s="21"/>
    </row>
    <row r="653" spans="1:20" s="16" customFormat="1" ht="30" customHeight="1">
      <c r="A653" s="21"/>
      <c r="B653" s="21" t="str">
        <f t="shared" si="21"/>
        <v/>
      </c>
      <c r="C653" s="197"/>
      <c r="D653" s="168"/>
      <c r="E653" s="154" t="str">
        <f>IFERROR(VLOOKUP(D653,CADA_PROD!D:H,5,0),"")</f>
        <v/>
      </c>
      <c r="F653" s="169"/>
      <c r="G653" s="170"/>
      <c r="H653" s="14"/>
      <c r="I653" s="171"/>
      <c r="J653" s="14"/>
      <c r="K653" s="131"/>
      <c r="L653" s="131" t="str">
        <f>IF(D653="","",SUMIFS(MOVI_ENTR!I:I,MOVI_ENTR!D:D,D653,MOVI_ENTR!O:O,O653)-SUMIFS(MOVI_SAID!H:H,MOVI_SAID!D:D,D653,MOVI_SAID!L:L,MOVI_ENTR!O653))</f>
        <v/>
      </c>
      <c r="M653" s="173" t="str">
        <f t="shared" si="20"/>
        <v/>
      </c>
      <c r="N653" s="14"/>
      <c r="O653" s="14"/>
      <c r="P653" s="21"/>
      <c r="Q653" s="21"/>
      <c r="R653" s="21"/>
      <c r="S653" s="21"/>
      <c r="T653" s="21"/>
    </row>
    <row r="654" spans="1:20" s="16" customFormat="1" ht="30" customHeight="1">
      <c r="A654" s="21"/>
      <c r="B654" s="21" t="str">
        <f t="shared" si="21"/>
        <v/>
      </c>
      <c r="C654" s="197"/>
      <c r="D654" s="168"/>
      <c r="E654" s="154" t="str">
        <f>IFERROR(VLOOKUP(D654,CADA_PROD!D:H,5,0),"")</f>
        <v/>
      </c>
      <c r="F654" s="169"/>
      <c r="G654" s="170"/>
      <c r="H654" s="14"/>
      <c r="I654" s="171"/>
      <c r="J654" s="14"/>
      <c r="K654" s="131"/>
      <c r="L654" s="131" t="str">
        <f>IF(D654="","",SUMIFS(MOVI_ENTR!I:I,MOVI_ENTR!D:D,D654,MOVI_ENTR!O:O,O654)-SUMIFS(MOVI_SAID!H:H,MOVI_SAID!D:D,D654,MOVI_SAID!L:L,MOVI_ENTR!O654))</f>
        <v/>
      </c>
      <c r="M654" s="173" t="str">
        <f t="shared" si="20"/>
        <v/>
      </c>
      <c r="N654" s="14"/>
      <c r="O654" s="14"/>
      <c r="P654" s="21"/>
      <c r="Q654" s="21"/>
      <c r="R654" s="21"/>
      <c r="S654" s="21"/>
      <c r="T654" s="21"/>
    </row>
    <row r="655" spans="1:20" s="16" customFormat="1" ht="30" customHeight="1">
      <c r="A655" s="21"/>
      <c r="B655" s="21" t="str">
        <f t="shared" si="21"/>
        <v/>
      </c>
      <c r="C655" s="197"/>
      <c r="D655" s="168"/>
      <c r="E655" s="154" t="str">
        <f>IFERROR(VLOOKUP(D655,CADA_PROD!D:H,5,0),"")</f>
        <v/>
      </c>
      <c r="F655" s="169"/>
      <c r="G655" s="170"/>
      <c r="H655" s="14"/>
      <c r="I655" s="171"/>
      <c r="J655" s="14"/>
      <c r="K655" s="131"/>
      <c r="L655" s="131" t="str">
        <f>IF(D655="","",SUMIFS(MOVI_ENTR!I:I,MOVI_ENTR!D:D,D655,MOVI_ENTR!O:O,O655)-SUMIFS(MOVI_SAID!H:H,MOVI_SAID!D:D,D655,MOVI_SAID!L:L,MOVI_ENTR!O655))</f>
        <v/>
      </c>
      <c r="M655" s="173" t="str">
        <f t="shared" si="20"/>
        <v/>
      </c>
      <c r="N655" s="14"/>
      <c r="O655" s="14"/>
      <c r="P655" s="21"/>
      <c r="Q655" s="21"/>
      <c r="R655" s="21"/>
      <c r="S655" s="21"/>
      <c r="T655" s="21"/>
    </row>
    <row r="656" spans="1:20" s="16" customFormat="1" ht="30" customHeight="1">
      <c r="A656" s="21"/>
      <c r="B656" s="21" t="str">
        <f t="shared" si="21"/>
        <v/>
      </c>
      <c r="C656" s="197"/>
      <c r="D656" s="168"/>
      <c r="E656" s="154" t="str">
        <f>IFERROR(VLOOKUP(D656,CADA_PROD!D:H,5,0),"")</f>
        <v/>
      </c>
      <c r="F656" s="169"/>
      <c r="G656" s="170"/>
      <c r="H656" s="14"/>
      <c r="I656" s="171"/>
      <c r="J656" s="14"/>
      <c r="K656" s="131"/>
      <c r="L656" s="131" t="str">
        <f>IF(D656="","",SUMIFS(MOVI_ENTR!I:I,MOVI_ENTR!D:D,D656,MOVI_ENTR!O:O,O656)-SUMIFS(MOVI_SAID!H:H,MOVI_SAID!D:D,D656,MOVI_SAID!L:L,MOVI_ENTR!O656))</f>
        <v/>
      </c>
      <c r="M656" s="173" t="str">
        <f t="shared" si="20"/>
        <v/>
      </c>
      <c r="N656" s="14"/>
      <c r="O656" s="14"/>
      <c r="P656" s="21"/>
      <c r="Q656" s="21"/>
      <c r="R656" s="21"/>
      <c r="S656" s="21"/>
      <c r="T656" s="21"/>
    </row>
    <row r="657" spans="1:20" s="16" customFormat="1" ht="30" customHeight="1">
      <c r="A657" s="21"/>
      <c r="B657" s="21" t="str">
        <f t="shared" si="21"/>
        <v/>
      </c>
      <c r="C657" s="197"/>
      <c r="D657" s="168"/>
      <c r="E657" s="154" t="str">
        <f>IFERROR(VLOOKUP(D657,CADA_PROD!D:H,5,0),"")</f>
        <v/>
      </c>
      <c r="F657" s="169"/>
      <c r="G657" s="170"/>
      <c r="H657" s="14"/>
      <c r="I657" s="171"/>
      <c r="J657" s="14"/>
      <c r="K657" s="131"/>
      <c r="L657" s="131" t="str">
        <f>IF(D657="","",SUMIFS(MOVI_ENTR!I:I,MOVI_ENTR!D:D,D657,MOVI_ENTR!O:O,O657)-SUMIFS(MOVI_SAID!H:H,MOVI_SAID!D:D,D657,MOVI_SAID!L:L,MOVI_ENTR!O657))</f>
        <v/>
      </c>
      <c r="M657" s="173" t="str">
        <f t="shared" si="20"/>
        <v/>
      </c>
      <c r="N657" s="14"/>
      <c r="O657" s="14"/>
      <c r="P657" s="21"/>
      <c r="Q657" s="21"/>
      <c r="R657" s="21"/>
      <c r="S657" s="21"/>
      <c r="T657" s="21"/>
    </row>
    <row r="658" spans="1:20" s="16" customFormat="1" ht="30" customHeight="1">
      <c r="A658" s="21"/>
      <c r="B658" s="21" t="str">
        <f t="shared" si="21"/>
        <v/>
      </c>
      <c r="C658" s="197"/>
      <c r="D658" s="168"/>
      <c r="E658" s="154" t="str">
        <f>IFERROR(VLOOKUP(D658,CADA_PROD!D:H,5,0),"")</f>
        <v/>
      </c>
      <c r="F658" s="169"/>
      <c r="G658" s="170"/>
      <c r="H658" s="14"/>
      <c r="I658" s="171"/>
      <c r="J658" s="14"/>
      <c r="K658" s="131"/>
      <c r="L658" s="131" t="str">
        <f>IF(D658="","",SUMIFS(MOVI_ENTR!I:I,MOVI_ENTR!D:D,D658,MOVI_ENTR!O:O,O658)-SUMIFS(MOVI_SAID!H:H,MOVI_SAID!D:D,D658,MOVI_SAID!L:L,MOVI_ENTR!O658))</f>
        <v/>
      </c>
      <c r="M658" s="173" t="str">
        <f t="shared" si="20"/>
        <v/>
      </c>
      <c r="N658" s="14"/>
      <c r="O658" s="14"/>
      <c r="P658" s="21"/>
      <c r="Q658" s="21"/>
      <c r="R658" s="21"/>
      <c r="S658" s="21"/>
      <c r="T658" s="21"/>
    </row>
    <row r="659" spans="1:20" s="16" customFormat="1" ht="30" customHeight="1">
      <c r="A659" s="21"/>
      <c r="B659" s="21" t="str">
        <f t="shared" si="21"/>
        <v/>
      </c>
      <c r="C659" s="197"/>
      <c r="D659" s="168"/>
      <c r="E659" s="154" t="str">
        <f>IFERROR(VLOOKUP(D659,CADA_PROD!D:H,5,0),"")</f>
        <v/>
      </c>
      <c r="F659" s="169"/>
      <c r="G659" s="170"/>
      <c r="H659" s="14"/>
      <c r="I659" s="171"/>
      <c r="J659" s="14"/>
      <c r="K659" s="131"/>
      <c r="L659" s="131" t="str">
        <f>IF(D659="","",SUMIFS(MOVI_ENTR!I:I,MOVI_ENTR!D:D,D659,MOVI_ENTR!O:O,O659)-SUMIFS(MOVI_SAID!H:H,MOVI_SAID!D:D,D659,MOVI_SAID!L:L,MOVI_ENTR!O659))</f>
        <v/>
      </c>
      <c r="M659" s="173" t="str">
        <f t="shared" si="20"/>
        <v/>
      </c>
      <c r="N659" s="14"/>
      <c r="O659" s="14"/>
      <c r="P659" s="21"/>
      <c r="Q659" s="21"/>
      <c r="R659" s="21"/>
      <c r="S659" s="21"/>
      <c r="T659" s="21"/>
    </row>
    <row r="660" spans="1:20" s="16" customFormat="1" ht="30" customHeight="1">
      <c r="A660" s="21"/>
      <c r="B660" s="21" t="str">
        <f t="shared" si="21"/>
        <v/>
      </c>
      <c r="C660" s="197"/>
      <c r="D660" s="168"/>
      <c r="E660" s="154" t="str">
        <f>IFERROR(VLOOKUP(D660,CADA_PROD!D:H,5,0),"")</f>
        <v/>
      </c>
      <c r="F660" s="169"/>
      <c r="G660" s="170"/>
      <c r="H660" s="14"/>
      <c r="I660" s="171"/>
      <c r="J660" s="14"/>
      <c r="K660" s="131"/>
      <c r="L660" s="131" t="str">
        <f>IF(D660="","",SUMIFS(MOVI_ENTR!I:I,MOVI_ENTR!D:D,D660,MOVI_ENTR!O:O,O660)-SUMIFS(MOVI_SAID!H:H,MOVI_SAID!D:D,D660,MOVI_SAID!L:L,MOVI_ENTR!O660))</f>
        <v/>
      </c>
      <c r="M660" s="173" t="str">
        <f t="shared" si="20"/>
        <v/>
      </c>
      <c r="N660" s="14"/>
      <c r="O660" s="14"/>
      <c r="P660" s="21"/>
      <c r="Q660" s="21"/>
      <c r="R660" s="21"/>
      <c r="S660" s="21"/>
      <c r="T660" s="21"/>
    </row>
    <row r="661" spans="1:20" s="16" customFormat="1" ht="30" customHeight="1">
      <c r="A661" s="21"/>
      <c r="B661" s="21" t="str">
        <f t="shared" si="21"/>
        <v/>
      </c>
      <c r="C661" s="197"/>
      <c r="D661" s="168"/>
      <c r="E661" s="154" t="str">
        <f>IFERROR(VLOOKUP(D661,CADA_PROD!D:H,5,0),"")</f>
        <v/>
      </c>
      <c r="F661" s="169"/>
      <c r="G661" s="170"/>
      <c r="H661" s="14"/>
      <c r="I661" s="171"/>
      <c r="J661" s="14"/>
      <c r="K661" s="131"/>
      <c r="L661" s="131" t="str">
        <f>IF(D661="","",SUMIFS(MOVI_ENTR!I:I,MOVI_ENTR!D:D,D661,MOVI_ENTR!O:O,O661)-SUMIFS(MOVI_SAID!H:H,MOVI_SAID!D:D,D661,MOVI_SAID!L:L,MOVI_ENTR!O661))</f>
        <v/>
      </c>
      <c r="M661" s="173" t="str">
        <f t="shared" si="20"/>
        <v/>
      </c>
      <c r="N661" s="14"/>
      <c r="O661" s="14"/>
      <c r="P661" s="21"/>
      <c r="Q661" s="21"/>
      <c r="R661" s="21"/>
      <c r="S661" s="21"/>
      <c r="T661" s="21"/>
    </row>
    <row r="662" spans="1:20" s="16" customFormat="1" ht="30" customHeight="1">
      <c r="A662" s="21"/>
      <c r="B662" s="21" t="str">
        <f t="shared" si="21"/>
        <v/>
      </c>
      <c r="C662" s="197"/>
      <c r="D662" s="168"/>
      <c r="E662" s="154" t="str">
        <f>IFERROR(VLOOKUP(D662,CADA_PROD!D:H,5,0),"")</f>
        <v/>
      </c>
      <c r="F662" s="169"/>
      <c r="G662" s="170"/>
      <c r="H662" s="14"/>
      <c r="I662" s="171"/>
      <c r="J662" s="14"/>
      <c r="K662" s="131"/>
      <c r="L662" s="131" t="str">
        <f>IF(D662="","",SUMIFS(MOVI_ENTR!I:I,MOVI_ENTR!D:D,D662,MOVI_ENTR!O:O,O662)-SUMIFS(MOVI_SAID!H:H,MOVI_SAID!D:D,D662,MOVI_SAID!L:L,MOVI_ENTR!O662))</f>
        <v/>
      </c>
      <c r="M662" s="173" t="str">
        <f t="shared" si="20"/>
        <v/>
      </c>
      <c r="N662" s="14"/>
      <c r="O662" s="14"/>
      <c r="P662" s="21"/>
      <c r="Q662" s="21"/>
      <c r="R662" s="21"/>
      <c r="S662" s="21"/>
      <c r="T662" s="21"/>
    </row>
    <row r="663" spans="1:20" s="16" customFormat="1" ht="30" customHeight="1">
      <c r="A663" s="21"/>
      <c r="B663" s="21" t="str">
        <f t="shared" si="21"/>
        <v/>
      </c>
      <c r="C663" s="197"/>
      <c r="D663" s="168"/>
      <c r="E663" s="154" t="str">
        <f>IFERROR(VLOOKUP(D663,CADA_PROD!D:H,5,0),"")</f>
        <v/>
      </c>
      <c r="F663" s="169"/>
      <c r="G663" s="170"/>
      <c r="H663" s="14"/>
      <c r="I663" s="171"/>
      <c r="J663" s="14"/>
      <c r="K663" s="131"/>
      <c r="L663" s="131" t="str">
        <f>IF(D663="","",SUMIFS(MOVI_ENTR!I:I,MOVI_ENTR!D:D,D663,MOVI_ENTR!O:O,O663)-SUMIFS(MOVI_SAID!H:H,MOVI_SAID!D:D,D663,MOVI_SAID!L:L,MOVI_ENTR!O663))</f>
        <v/>
      </c>
      <c r="M663" s="173" t="str">
        <f t="shared" si="20"/>
        <v/>
      </c>
      <c r="N663" s="14"/>
      <c r="O663" s="14"/>
      <c r="P663" s="21"/>
      <c r="Q663" s="21"/>
      <c r="R663" s="21"/>
      <c r="S663" s="21"/>
      <c r="T663" s="21"/>
    </row>
    <row r="664" spans="1:20" s="16" customFormat="1" ht="30" customHeight="1">
      <c r="A664" s="21"/>
      <c r="B664" s="21" t="str">
        <f t="shared" si="21"/>
        <v/>
      </c>
      <c r="C664" s="197"/>
      <c r="D664" s="168"/>
      <c r="E664" s="154" t="str">
        <f>IFERROR(VLOOKUP(D664,CADA_PROD!D:H,5,0),"")</f>
        <v/>
      </c>
      <c r="F664" s="169"/>
      <c r="G664" s="170"/>
      <c r="H664" s="14"/>
      <c r="I664" s="171"/>
      <c r="J664" s="14"/>
      <c r="K664" s="131"/>
      <c r="L664" s="131" t="str">
        <f>IF(D664="","",SUMIFS(MOVI_ENTR!I:I,MOVI_ENTR!D:D,D664,MOVI_ENTR!O:O,O664)-SUMIFS(MOVI_SAID!H:H,MOVI_SAID!D:D,D664,MOVI_SAID!L:L,MOVI_ENTR!O664))</f>
        <v/>
      </c>
      <c r="M664" s="173" t="str">
        <f t="shared" si="20"/>
        <v/>
      </c>
      <c r="N664" s="14"/>
      <c r="O664" s="14"/>
      <c r="P664" s="21"/>
      <c r="Q664" s="21"/>
      <c r="R664" s="21"/>
      <c r="S664" s="21"/>
      <c r="T664" s="21"/>
    </row>
    <row r="665" spans="1:20" s="16" customFormat="1" ht="30" customHeight="1">
      <c r="A665" s="21"/>
      <c r="B665" s="21" t="str">
        <f t="shared" si="21"/>
        <v/>
      </c>
      <c r="C665" s="197"/>
      <c r="D665" s="168"/>
      <c r="E665" s="154" t="str">
        <f>IFERROR(VLOOKUP(D665,CADA_PROD!D:H,5,0),"")</f>
        <v/>
      </c>
      <c r="F665" s="169"/>
      <c r="G665" s="170"/>
      <c r="H665" s="14"/>
      <c r="I665" s="171"/>
      <c r="J665" s="14"/>
      <c r="K665" s="131"/>
      <c r="L665" s="131" t="str">
        <f>IF(D665="","",SUMIFS(MOVI_ENTR!I:I,MOVI_ENTR!D:D,D665,MOVI_ENTR!O:O,O665)-SUMIFS(MOVI_SAID!H:H,MOVI_SAID!D:D,D665,MOVI_SAID!L:L,MOVI_ENTR!O665))</f>
        <v/>
      </c>
      <c r="M665" s="173" t="str">
        <f t="shared" si="20"/>
        <v/>
      </c>
      <c r="N665" s="14"/>
      <c r="O665" s="14"/>
      <c r="P665" s="21"/>
      <c r="Q665" s="21"/>
      <c r="R665" s="21"/>
      <c r="S665" s="21"/>
      <c r="T665" s="21"/>
    </row>
    <row r="666" spans="1:20" s="16" customFormat="1" ht="30" customHeight="1">
      <c r="A666" s="21"/>
      <c r="B666" s="21" t="str">
        <f t="shared" si="21"/>
        <v/>
      </c>
      <c r="C666" s="197"/>
      <c r="D666" s="168"/>
      <c r="E666" s="154" t="str">
        <f>IFERROR(VLOOKUP(D666,CADA_PROD!D:H,5,0),"")</f>
        <v/>
      </c>
      <c r="F666" s="169"/>
      <c r="G666" s="170"/>
      <c r="H666" s="14"/>
      <c r="I666" s="171"/>
      <c r="J666" s="14"/>
      <c r="K666" s="131"/>
      <c r="L666" s="131" t="str">
        <f>IF(D666="","",SUMIFS(MOVI_ENTR!I:I,MOVI_ENTR!D:D,D666,MOVI_ENTR!O:O,O666)-SUMIFS(MOVI_SAID!H:H,MOVI_SAID!D:D,D666,MOVI_SAID!L:L,MOVI_ENTR!O666))</f>
        <v/>
      </c>
      <c r="M666" s="173" t="str">
        <f t="shared" si="20"/>
        <v/>
      </c>
      <c r="N666" s="14"/>
      <c r="O666" s="14"/>
      <c r="P666" s="21"/>
      <c r="Q666" s="21"/>
      <c r="R666" s="21"/>
      <c r="S666" s="21"/>
      <c r="T666" s="21"/>
    </row>
    <row r="667" spans="1:20" s="16" customFormat="1" ht="30" customHeight="1">
      <c r="A667" s="21"/>
      <c r="B667" s="21" t="str">
        <f t="shared" si="21"/>
        <v/>
      </c>
      <c r="C667" s="197"/>
      <c r="D667" s="168"/>
      <c r="E667" s="154" t="str">
        <f>IFERROR(VLOOKUP(D667,CADA_PROD!D:H,5,0),"")</f>
        <v/>
      </c>
      <c r="F667" s="169"/>
      <c r="G667" s="170"/>
      <c r="H667" s="14"/>
      <c r="I667" s="171"/>
      <c r="J667" s="14"/>
      <c r="K667" s="131"/>
      <c r="L667" s="131" t="str">
        <f>IF(D667="","",SUMIFS(MOVI_ENTR!I:I,MOVI_ENTR!D:D,D667,MOVI_ENTR!O:O,O667)-SUMIFS(MOVI_SAID!H:H,MOVI_SAID!D:D,D667,MOVI_SAID!L:L,MOVI_ENTR!O667))</f>
        <v/>
      </c>
      <c r="M667" s="173" t="str">
        <f t="shared" ref="M667:M730" si="22">IF(D667="","",H667*I667)</f>
        <v/>
      </c>
      <c r="N667" s="14"/>
      <c r="O667" s="14"/>
      <c r="P667" s="21"/>
      <c r="Q667" s="21"/>
      <c r="R667" s="21"/>
      <c r="S667" s="21"/>
      <c r="T667" s="21"/>
    </row>
    <row r="668" spans="1:20" s="16" customFormat="1" ht="30" customHeight="1">
      <c r="A668" s="21"/>
      <c r="B668" s="21" t="str">
        <f t="shared" si="21"/>
        <v/>
      </c>
      <c r="C668" s="197"/>
      <c r="D668" s="168"/>
      <c r="E668" s="154" t="str">
        <f>IFERROR(VLOOKUP(D668,CADA_PROD!D:H,5,0),"")</f>
        <v/>
      </c>
      <c r="F668" s="169"/>
      <c r="G668" s="170"/>
      <c r="H668" s="14"/>
      <c r="I668" s="171"/>
      <c r="J668" s="14"/>
      <c r="K668" s="131"/>
      <c r="L668" s="131" t="str">
        <f>IF(D668="","",SUMIFS(MOVI_ENTR!I:I,MOVI_ENTR!D:D,D668,MOVI_ENTR!O:O,O668)-SUMIFS(MOVI_SAID!H:H,MOVI_SAID!D:D,D668,MOVI_SAID!L:L,MOVI_ENTR!O668))</f>
        <v/>
      </c>
      <c r="M668" s="173" t="str">
        <f t="shared" si="22"/>
        <v/>
      </c>
      <c r="N668" s="14"/>
      <c r="O668" s="14"/>
      <c r="P668" s="21"/>
      <c r="Q668" s="21"/>
      <c r="R668" s="21"/>
      <c r="S668" s="21"/>
      <c r="T668" s="21"/>
    </row>
    <row r="669" spans="1:20" s="16" customFormat="1" ht="30" customHeight="1">
      <c r="A669" s="21"/>
      <c r="B669" s="21" t="str">
        <f t="shared" si="21"/>
        <v/>
      </c>
      <c r="C669" s="197"/>
      <c r="D669" s="168"/>
      <c r="E669" s="154" t="str">
        <f>IFERROR(VLOOKUP(D669,CADA_PROD!D:H,5,0),"")</f>
        <v/>
      </c>
      <c r="F669" s="169"/>
      <c r="G669" s="170"/>
      <c r="H669" s="14"/>
      <c r="I669" s="171"/>
      <c r="J669" s="14"/>
      <c r="K669" s="131"/>
      <c r="L669" s="131" t="str">
        <f>IF(D669="","",SUMIFS(MOVI_ENTR!I:I,MOVI_ENTR!D:D,D669,MOVI_ENTR!O:O,O669)-SUMIFS(MOVI_SAID!H:H,MOVI_SAID!D:D,D669,MOVI_SAID!L:L,MOVI_ENTR!O669))</f>
        <v/>
      </c>
      <c r="M669" s="173" t="str">
        <f t="shared" si="22"/>
        <v/>
      </c>
      <c r="N669" s="14"/>
      <c r="O669" s="14"/>
      <c r="P669" s="21"/>
      <c r="Q669" s="21"/>
      <c r="R669" s="21"/>
      <c r="S669" s="21"/>
      <c r="T669" s="21"/>
    </row>
    <row r="670" spans="1:20" s="16" customFormat="1" ht="30" customHeight="1">
      <c r="A670" s="21"/>
      <c r="B670" s="21" t="str">
        <f t="shared" si="21"/>
        <v/>
      </c>
      <c r="C670" s="197"/>
      <c r="D670" s="168"/>
      <c r="E670" s="154" t="str">
        <f>IFERROR(VLOOKUP(D670,CADA_PROD!D:H,5,0),"")</f>
        <v/>
      </c>
      <c r="F670" s="169"/>
      <c r="G670" s="170"/>
      <c r="H670" s="14"/>
      <c r="I670" s="171"/>
      <c r="J670" s="14"/>
      <c r="K670" s="131"/>
      <c r="L670" s="131" t="str">
        <f>IF(D670="","",SUMIFS(MOVI_ENTR!I:I,MOVI_ENTR!D:D,D670,MOVI_ENTR!O:O,O670)-SUMIFS(MOVI_SAID!H:H,MOVI_SAID!D:D,D670,MOVI_SAID!L:L,MOVI_ENTR!O670))</f>
        <v/>
      </c>
      <c r="M670" s="173" t="str">
        <f t="shared" si="22"/>
        <v/>
      </c>
      <c r="N670" s="14"/>
      <c r="O670" s="14"/>
      <c r="P670" s="21"/>
      <c r="Q670" s="21"/>
      <c r="R670" s="21"/>
      <c r="S670" s="21"/>
      <c r="T670" s="21"/>
    </row>
    <row r="671" spans="1:20" s="16" customFormat="1" ht="30" customHeight="1">
      <c r="A671" s="21"/>
      <c r="B671" s="21" t="str">
        <f t="shared" si="21"/>
        <v/>
      </c>
      <c r="C671" s="197"/>
      <c r="D671" s="168"/>
      <c r="E671" s="154" t="str">
        <f>IFERROR(VLOOKUP(D671,CADA_PROD!D:H,5,0),"")</f>
        <v/>
      </c>
      <c r="F671" s="169"/>
      <c r="G671" s="170"/>
      <c r="H671" s="14"/>
      <c r="I671" s="171"/>
      <c r="J671" s="14"/>
      <c r="K671" s="131"/>
      <c r="L671" s="131" t="str">
        <f>IF(D671="","",SUMIFS(MOVI_ENTR!I:I,MOVI_ENTR!D:D,D671,MOVI_ENTR!O:O,O671)-SUMIFS(MOVI_SAID!H:H,MOVI_SAID!D:D,D671,MOVI_SAID!L:L,MOVI_ENTR!O671))</f>
        <v/>
      </c>
      <c r="M671" s="173" t="str">
        <f t="shared" si="22"/>
        <v/>
      </c>
      <c r="N671" s="14"/>
      <c r="O671" s="14"/>
      <c r="P671" s="21"/>
      <c r="Q671" s="21"/>
      <c r="R671" s="21"/>
      <c r="S671" s="21"/>
      <c r="T671" s="21"/>
    </row>
    <row r="672" spans="1:20" s="16" customFormat="1" ht="30" customHeight="1">
      <c r="A672" s="21"/>
      <c r="B672" s="21" t="str">
        <f t="shared" si="21"/>
        <v/>
      </c>
      <c r="C672" s="197"/>
      <c r="D672" s="168"/>
      <c r="E672" s="154" t="str">
        <f>IFERROR(VLOOKUP(D672,CADA_PROD!D:H,5,0),"")</f>
        <v/>
      </c>
      <c r="F672" s="169"/>
      <c r="G672" s="170"/>
      <c r="H672" s="14"/>
      <c r="I672" s="171"/>
      <c r="J672" s="14"/>
      <c r="K672" s="131"/>
      <c r="L672" s="131" t="str">
        <f>IF(D672="","",SUMIFS(MOVI_ENTR!I:I,MOVI_ENTR!D:D,D672,MOVI_ENTR!O:O,O672)-SUMIFS(MOVI_SAID!H:H,MOVI_SAID!D:D,D672,MOVI_SAID!L:L,MOVI_ENTR!O672))</f>
        <v/>
      </c>
      <c r="M672" s="173" t="str">
        <f t="shared" si="22"/>
        <v/>
      </c>
      <c r="N672" s="14"/>
      <c r="O672" s="14"/>
      <c r="P672" s="21"/>
      <c r="Q672" s="21"/>
      <c r="R672" s="21"/>
      <c r="S672" s="21"/>
      <c r="T672" s="21"/>
    </row>
    <row r="673" spans="1:20" s="16" customFormat="1" ht="30" customHeight="1">
      <c r="A673" s="21"/>
      <c r="B673" s="21" t="str">
        <f t="shared" si="21"/>
        <v/>
      </c>
      <c r="C673" s="197"/>
      <c r="D673" s="168"/>
      <c r="E673" s="154" t="str">
        <f>IFERROR(VLOOKUP(D673,CADA_PROD!D:H,5,0),"")</f>
        <v/>
      </c>
      <c r="F673" s="169"/>
      <c r="G673" s="170"/>
      <c r="H673" s="14"/>
      <c r="I673" s="171"/>
      <c r="J673" s="14"/>
      <c r="K673" s="131"/>
      <c r="L673" s="131" t="str">
        <f>IF(D673="","",SUMIFS(MOVI_ENTR!I:I,MOVI_ENTR!D:D,D673,MOVI_ENTR!O:O,O673)-SUMIFS(MOVI_SAID!H:H,MOVI_SAID!D:D,D673,MOVI_SAID!L:L,MOVI_ENTR!O673))</f>
        <v/>
      </c>
      <c r="M673" s="173" t="str">
        <f t="shared" si="22"/>
        <v/>
      </c>
      <c r="N673" s="14"/>
      <c r="O673" s="14"/>
      <c r="P673" s="21"/>
      <c r="Q673" s="21"/>
      <c r="R673" s="21"/>
      <c r="S673" s="21"/>
      <c r="T673" s="21"/>
    </row>
    <row r="674" spans="1:20" s="16" customFormat="1" ht="30" customHeight="1">
      <c r="A674" s="21"/>
      <c r="B674" s="21" t="str">
        <f t="shared" si="21"/>
        <v/>
      </c>
      <c r="C674" s="197"/>
      <c r="D674" s="168"/>
      <c r="E674" s="154" t="str">
        <f>IFERROR(VLOOKUP(D674,CADA_PROD!D:H,5,0),"")</f>
        <v/>
      </c>
      <c r="F674" s="169"/>
      <c r="G674" s="170"/>
      <c r="H674" s="14"/>
      <c r="I674" s="171"/>
      <c r="J674" s="14"/>
      <c r="K674" s="131"/>
      <c r="L674" s="131" t="str">
        <f>IF(D674="","",SUMIFS(MOVI_ENTR!I:I,MOVI_ENTR!D:D,D674,MOVI_ENTR!O:O,O674)-SUMIFS(MOVI_SAID!H:H,MOVI_SAID!D:D,D674,MOVI_SAID!L:L,MOVI_ENTR!O674))</f>
        <v/>
      </c>
      <c r="M674" s="173" t="str">
        <f t="shared" si="22"/>
        <v/>
      </c>
      <c r="N674" s="14"/>
      <c r="O674" s="14"/>
      <c r="P674" s="21"/>
      <c r="Q674" s="21"/>
      <c r="R674" s="21"/>
      <c r="S674" s="21"/>
      <c r="T674" s="21"/>
    </row>
    <row r="675" spans="1:20" s="16" customFormat="1" ht="30" customHeight="1">
      <c r="A675" s="21"/>
      <c r="B675" s="21" t="str">
        <f t="shared" si="21"/>
        <v/>
      </c>
      <c r="C675" s="197"/>
      <c r="D675" s="168"/>
      <c r="E675" s="154" t="str">
        <f>IFERROR(VLOOKUP(D675,CADA_PROD!D:H,5,0),"")</f>
        <v/>
      </c>
      <c r="F675" s="169"/>
      <c r="G675" s="170"/>
      <c r="H675" s="14"/>
      <c r="I675" s="171"/>
      <c r="J675" s="14"/>
      <c r="K675" s="131"/>
      <c r="L675" s="131" t="str">
        <f>IF(D675="","",SUMIFS(MOVI_ENTR!I:I,MOVI_ENTR!D:D,D675,MOVI_ENTR!O:O,O675)-SUMIFS(MOVI_SAID!H:H,MOVI_SAID!D:D,D675,MOVI_SAID!L:L,MOVI_ENTR!O675))</f>
        <v/>
      </c>
      <c r="M675" s="173" t="str">
        <f t="shared" si="22"/>
        <v/>
      </c>
      <c r="N675" s="14"/>
      <c r="O675" s="14"/>
      <c r="P675" s="21"/>
      <c r="Q675" s="21"/>
      <c r="R675" s="21"/>
      <c r="S675" s="21"/>
      <c r="T675" s="21"/>
    </row>
    <row r="676" spans="1:20" s="16" customFormat="1" ht="30" customHeight="1">
      <c r="A676" s="21"/>
      <c r="B676" s="21" t="str">
        <f t="shared" si="21"/>
        <v/>
      </c>
      <c r="C676" s="197"/>
      <c r="D676" s="168"/>
      <c r="E676" s="154" t="str">
        <f>IFERROR(VLOOKUP(D676,CADA_PROD!D:H,5,0),"")</f>
        <v/>
      </c>
      <c r="F676" s="169"/>
      <c r="G676" s="170"/>
      <c r="H676" s="14"/>
      <c r="I676" s="171"/>
      <c r="J676" s="14"/>
      <c r="K676" s="131"/>
      <c r="L676" s="131" t="str">
        <f>IF(D676="","",SUMIFS(MOVI_ENTR!I:I,MOVI_ENTR!D:D,D676,MOVI_ENTR!O:O,O676)-SUMIFS(MOVI_SAID!H:H,MOVI_SAID!D:D,D676,MOVI_SAID!L:L,MOVI_ENTR!O676))</f>
        <v/>
      </c>
      <c r="M676" s="173" t="str">
        <f t="shared" si="22"/>
        <v/>
      </c>
      <c r="N676" s="14"/>
      <c r="O676" s="14"/>
      <c r="P676" s="21"/>
      <c r="Q676" s="21"/>
      <c r="R676" s="21"/>
      <c r="S676" s="21"/>
      <c r="T676" s="21"/>
    </row>
    <row r="677" spans="1:20" s="16" customFormat="1" ht="30" customHeight="1">
      <c r="A677" s="21"/>
      <c r="B677" s="21" t="str">
        <f t="shared" si="21"/>
        <v/>
      </c>
      <c r="C677" s="197"/>
      <c r="D677" s="168"/>
      <c r="E677" s="154" t="str">
        <f>IFERROR(VLOOKUP(D677,CADA_PROD!D:H,5,0),"")</f>
        <v/>
      </c>
      <c r="F677" s="169"/>
      <c r="G677" s="170"/>
      <c r="H677" s="14"/>
      <c r="I677" s="171"/>
      <c r="J677" s="14"/>
      <c r="K677" s="131"/>
      <c r="L677" s="131" t="str">
        <f>IF(D677="","",SUMIFS(MOVI_ENTR!I:I,MOVI_ENTR!D:D,D677,MOVI_ENTR!O:O,O677)-SUMIFS(MOVI_SAID!H:H,MOVI_SAID!D:D,D677,MOVI_SAID!L:L,MOVI_ENTR!O677))</f>
        <v/>
      </c>
      <c r="M677" s="173" t="str">
        <f t="shared" si="22"/>
        <v/>
      </c>
      <c r="N677" s="14"/>
      <c r="O677" s="14"/>
      <c r="P677" s="21"/>
      <c r="Q677" s="21"/>
      <c r="R677" s="21"/>
      <c r="S677" s="21"/>
      <c r="T677" s="21"/>
    </row>
    <row r="678" spans="1:20" s="16" customFormat="1" ht="30" customHeight="1">
      <c r="A678" s="21"/>
      <c r="B678" s="21" t="str">
        <f t="shared" si="21"/>
        <v/>
      </c>
      <c r="C678" s="197"/>
      <c r="D678" s="168"/>
      <c r="E678" s="154" t="str">
        <f>IFERROR(VLOOKUP(D678,CADA_PROD!D:H,5,0),"")</f>
        <v/>
      </c>
      <c r="F678" s="169"/>
      <c r="G678" s="170"/>
      <c r="H678" s="14"/>
      <c r="I678" s="171"/>
      <c r="J678" s="14"/>
      <c r="K678" s="131"/>
      <c r="L678" s="131" t="str">
        <f>IF(D678="","",SUMIFS(MOVI_ENTR!I:I,MOVI_ENTR!D:D,D678,MOVI_ENTR!O:O,O678)-SUMIFS(MOVI_SAID!H:H,MOVI_SAID!D:D,D678,MOVI_SAID!L:L,MOVI_ENTR!O678))</f>
        <v/>
      </c>
      <c r="M678" s="173" t="str">
        <f t="shared" si="22"/>
        <v/>
      </c>
      <c r="N678" s="14"/>
      <c r="O678" s="14"/>
      <c r="P678" s="21"/>
      <c r="Q678" s="21"/>
      <c r="R678" s="21"/>
      <c r="S678" s="21"/>
      <c r="T678" s="21"/>
    </row>
    <row r="679" spans="1:20" s="16" customFormat="1" ht="30" customHeight="1">
      <c r="A679" s="21"/>
      <c r="B679" s="21" t="str">
        <f t="shared" si="21"/>
        <v/>
      </c>
      <c r="C679" s="197"/>
      <c r="D679" s="168"/>
      <c r="E679" s="154" t="str">
        <f>IFERROR(VLOOKUP(D679,CADA_PROD!D:H,5,0),"")</f>
        <v/>
      </c>
      <c r="F679" s="169"/>
      <c r="G679" s="170"/>
      <c r="H679" s="14"/>
      <c r="I679" s="171"/>
      <c r="J679" s="14"/>
      <c r="K679" s="131"/>
      <c r="L679" s="131" t="str">
        <f>IF(D679="","",SUMIFS(MOVI_ENTR!I:I,MOVI_ENTR!D:D,D679,MOVI_ENTR!O:O,O679)-SUMIFS(MOVI_SAID!H:H,MOVI_SAID!D:D,D679,MOVI_SAID!L:L,MOVI_ENTR!O679))</f>
        <v/>
      </c>
      <c r="M679" s="173" t="str">
        <f t="shared" si="22"/>
        <v/>
      </c>
      <c r="N679" s="14"/>
      <c r="O679" s="14"/>
      <c r="P679" s="21"/>
      <c r="Q679" s="21"/>
      <c r="R679" s="21"/>
      <c r="S679" s="21"/>
      <c r="T679" s="21"/>
    </row>
    <row r="680" spans="1:20" s="16" customFormat="1" ht="30" customHeight="1">
      <c r="A680" s="21"/>
      <c r="B680" s="21" t="str">
        <f t="shared" si="21"/>
        <v/>
      </c>
      <c r="C680" s="197"/>
      <c r="D680" s="168"/>
      <c r="E680" s="154" t="str">
        <f>IFERROR(VLOOKUP(D680,CADA_PROD!D:H,5,0),"")</f>
        <v/>
      </c>
      <c r="F680" s="169"/>
      <c r="G680" s="170"/>
      <c r="H680" s="14"/>
      <c r="I680" s="171"/>
      <c r="J680" s="14"/>
      <c r="K680" s="131"/>
      <c r="L680" s="131" t="str">
        <f>IF(D680="","",SUMIFS(MOVI_ENTR!I:I,MOVI_ENTR!D:D,D680,MOVI_ENTR!O:O,O680)-SUMIFS(MOVI_SAID!H:H,MOVI_SAID!D:D,D680,MOVI_SAID!L:L,MOVI_ENTR!O680))</f>
        <v/>
      </c>
      <c r="M680" s="173" t="str">
        <f t="shared" si="22"/>
        <v/>
      </c>
      <c r="N680" s="14"/>
      <c r="O680" s="14"/>
      <c r="P680" s="21"/>
      <c r="Q680" s="21"/>
      <c r="R680" s="21"/>
      <c r="S680" s="21"/>
      <c r="T680" s="21"/>
    </row>
    <row r="681" spans="1:20" s="16" customFormat="1" ht="30" customHeight="1">
      <c r="A681" s="21"/>
      <c r="B681" s="21" t="str">
        <f t="shared" si="21"/>
        <v/>
      </c>
      <c r="C681" s="197"/>
      <c r="D681" s="168"/>
      <c r="E681" s="154" t="str">
        <f>IFERROR(VLOOKUP(D681,CADA_PROD!D:H,5,0),"")</f>
        <v/>
      </c>
      <c r="F681" s="169"/>
      <c r="G681" s="170"/>
      <c r="H681" s="14"/>
      <c r="I681" s="171"/>
      <c r="J681" s="14"/>
      <c r="K681" s="131"/>
      <c r="L681" s="131" t="str">
        <f>IF(D681="","",SUMIFS(MOVI_ENTR!I:I,MOVI_ENTR!D:D,D681,MOVI_ENTR!O:O,O681)-SUMIFS(MOVI_SAID!H:H,MOVI_SAID!D:D,D681,MOVI_SAID!L:L,MOVI_ENTR!O681))</f>
        <v/>
      </c>
      <c r="M681" s="173" t="str">
        <f t="shared" si="22"/>
        <v/>
      </c>
      <c r="N681" s="14"/>
      <c r="O681" s="14"/>
      <c r="P681" s="21"/>
      <c r="Q681" s="21"/>
      <c r="R681" s="21"/>
      <c r="S681" s="21"/>
      <c r="T681" s="21"/>
    </row>
    <row r="682" spans="1:20" s="16" customFormat="1" ht="30" customHeight="1">
      <c r="A682" s="21"/>
      <c r="B682" s="21" t="str">
        <f t="shared" si="21"/>
        <v/>
      </c>
      <c r="C682" s="197"/>
      <c r="D682" s="168"/>
      <c r="E682" s="154" t="str">
        <f>IFERROR(VLOOKUP(D682,CADA_PROD!D:H,5,0),"")</f>
        <v/>
      </c>
      <c r="F682" s="169"/>
      <c r="G682" s="170"/>
      <c r="H682" s="14"/>
      <c r="I682" s="171"/>
      <c r="J682" s="14"/>
      <c r="K682" s="131"/>
      <c r="L682" s="131" t="str">
        <f>IF(D682="","",SUMIFS(MOVI_ENTR!I:I,MOVI_ENTR!D:D,D682,MOVI_ENTR!O:O,O682)-SUMIFS(MOVI_SAID!H:H,MOVI_SAID!D:D,D682,MOVI_SAID!L:L,MOVI_ENTR!O682))</f>
        <v/>
      </c>
      <c r="M682" s="173" t="str">
        <f t="shared" si="22"/>
        <v/>
      </c>
      <c r="N682" s="14"/>
      <c r="O682" s="14"/>
      <c r="P682" s="21"/>
      <c r="Q682" s="21"/>
      <c r="R682" s="21"/>
      <c r="S682" s="21"/>
      <c r="T682" s="21"/>
    </row>
    <row r="683" spans="1:20" s="16" customFormat="1" ht="30" customHeight="1">
      <c r="A683" s="21"/>
      <c r="B683" s="21" t="str">
        <f t="shared" si="21"/>
        <v/>
      </c>
      <c r="C683" s="197"/>
      <c r="D683" s="168"/>
      <c r="E683" s="154" t="str">
        <f>IFERROR(VLOOKUP(D683,CADA_PROD!D:H,5,0),"")</f>
        <v/>
      </c>
      <c r="F683" s="169"/>
      <c r="G683" s="170"/>
      <c r="H683" s="14"/>
      <c r="I683" s="171"/>
      <c r="J683" s="14"/>
      <c r="K683" s="131"/>
      <c r="L683" s="131" t="str">
        <f>IF(D683="","",SUMIFS(MOVI_ENTR!I:I,MOVI_ENTR!D:D,D683,MOVI_ENTR!O:O,O683)-SUMIFS(MOVI_SAID!H:H,MOVI_SAID!D:D,D683,MOVI_SAID!L:L,MOVI_ENTR!O683))</f>
        <v/>
      </c>
      <c r="M683" s="173" t="str">
        <f t="shared" si="22"/>
        <v/>
      </c>
      <c r="N683" s="14"/>
      <c r="O683" s="14"/>
      <c r="P683" s="21"/>
      <c r="Q683" s="21"/>
      <c r="R683" s="21"/>
      <c r="S683" s="21"/>
      <c r="T683" s="21"/>
    </row>
    <row r="684" spans="1:20" s="16" customFormat="1" ht="30" customHeight="1">
      <c r="A684" s="21"/>
      <c r="B684" s="21" t="str">
        <f t="shared" si="21"/>
        <v/>
      </c>
      <c r="C684" s="197"/>
      <c r="D684" s="168"/>
      <c r="E684" s="154" t="str">
        <f>IFERROR(VLOOKUP(D684,CADA_PROD!D:H,5,0),"")</f>
        <v/>
      </c>
      <c r="F684" s="169"/>
      <c r="G684" s="170"/>
      <c r="H684" s="14"/>
      <c r="I684" s="171"/>
      <c r="J684" s="14"/>
      <c r="K684" s="131"/>
      <c r="L684" s="131" t="str">
        <f>IF(D684="","",SUMIFS(MOVI_ENTR!I:I,MOVI_ENTR!D:D,D684,MOVI_ENTR!O:O,O684)-SUMIFS(MOVI_SAID!H:H,MOVI_SAID!D:D,D684,MOVI_SAID!L:L,MOVI_ENTR!O684))</f>
        <v/>
      </c>
      <c r="M684" s="173" t="str">
        <f t="shared" si="22"/>
        <v/>
      </c>
      <c r="N684" s="14"/>
      <c r="O684" s="14"/>
      <c r="P684" s="21"/>
      <c r="Q684" s="21"/>
      <c r="R684" s="21"/>
      <c r="S684" s="21"/>
      <c r="T684" s="21"/>
    </row>
    <row r="685" spans="1:20" s="16" customFormat="1" ht="30" customHeight="1">
      <c r="A685" s="21"/>
      <c r="B685" s="21" t="str">
        <f t="shared" si="21"/>
        <v/>
      </c>
      <c r="C685" s="197"/>
      <c r="D685" s="168"/>
      <c r="E685" s="154" t="str">
        <f>IFERROR(VLOOKUP(D685,CADA_PROD!D:H,5,0),"")</f>
        <v/>
      </c>
      <c r="F685" s="169"/>
      <c r="G685" s="170"/>
      <c r="H685" s="14"/>
      <c r="I685" s="171"/>
      <c r="J685" s="14"/>
      <c r="K685" s="131"/>
      <c r="L685" s="131" t="str">
        <f>IF(D685="","",SUMIFS(MOVI_ENTR!I:I,MOVI_ENTR!D:D,D685,MOVI_ENTR!O:O,O685)-SUMIFS(MOVI_SAID!H:H,MOVI_SAID!D:D,D685,MOVI_SAID!L:L,MOVI_ENTR!O685))</f>
        <v/>
      </c>
      <c r="M685" s="173" t="str">
        <f t="shared" si="22"/>
        <v/>
      </c>
      <c r="N685" s="14"/>
      <c r="O685" s="14"/>
      <c r="P685" s="21"/>
      <c r="Q685" s="21"/>
      <c r="R685" s="21"/>
      <c r="S685" s="21"/>
      <c r="T685" s="21"/>
    </row>
    <row r="686" spans="1:20" s="16" customFormat="1" ht="30" customHeight="1">
      <c r="A686" s="21"/>
      <c r="B686" s="21" t="str">
        <f t="shared" si="21"/>
        <v/>
      </c>
      <c r="C686" s="197"/>
      <c r="D686" s="168"/>
      <c r="E686" s="154" t="str">
        <f>IFERROR(VLOOKUP(D686,CADA_PROD!D:H,5,0),"")</f>
        <v/>
      </c>
      <c r="F686" s="169"/>
      <c r="G686" s="170"/>
      <c r="H686" s="14"/>
      <c r="I686" s="171"/>
      <c r="J686" s="14"/>
      <c r="K686" s="131"/>
      <c r="L686" s="131" t="str">
        <f>IF(D686="","",SUMIFS(MOVI_ENTR!I:I,MOVI_ENTR!D:D,D686,MOVI_ENTR!O:O,O686)-SUMIFS(MOVI_SAID!H:H,MOVI_SAID!D:D,D686,MOVI_SAID!L:L,MOVI_ENTR!O686))</f>
        <v/>
      </c>
      <c r="M686" s="173" t="str">
        <f t="shared" si="22"/>
        <v/>
      </c>
      <c r="N686" s="14"/>
      <c r="O686" s="14"/>
      <c r="P686" s="21"/>
      <c r="Q686" s="21"/>
      <c r="R686" s="21"/>
      <c r="S686" s="21"/>
      <c r="T686" s="21"/>
    </row>
    <row r="687" spans="1:20" s="16" customFormat="1" ht="30" customHeight="1">
      <c r="A687" s="21"/>
      <c r="B687" s="21" t="str">
        <f t="shared" si="21"/>
        <v/>
      </c>
      <c r="C687" s="197"/>
      <c r="D687" s="168"/>
      <c r="E687" s="154" t="str">
        <f>IFERROR(VLOOKUP(D687,CADA_PROD!D:H,5,0),"")</f>
        <v/>
      </c>
      <c r="F687" s="169"/>
      <c r="G687" s="170"/>
      <c r="H687" s="14"/>
      <c r="I687" s="171"/>
      <c r="J687" s="14"/>
      <c r="K687" s="131"/>
      <c r="L687" s="131" t="str">
        <f>IF(D687="","",SUMIFS(MOVI_ENTR!I:I,MOVI_ENTR!D:D,D687,MOVI_ENTR!O:O,O687)-SUMIFS(MOVI_SAID!H:H,MOVI_SAID!D:D,D687,MOVI_SAID!L:L,MOVI_ENTR!O687))</f>
        <v/>
      </c>
      <c r="M687" s="173" t="str">
        <f t="shared" si="22"/>
        <v/>
      </c>
      <c r="N687" s="14"/>
      <c r="O687" s="14"/>
      <c r="P687" s="21"/>
      <c r="Q687" s="21"/>
      <c r="R687" s="21"/>
      <c r="S687" s="21"/>
      <c r="T687" s="21"/>
    </row>
    <row r="688" spans="1:20" s="16" customFormat="1" ht="30" customHeight="1">
      <c r="A688" s="21"/>
      <c r="B688" s="21" t="str">
        <f t="shared" si="21"/>
        <v/>
      </c>
      <c r="C688" s="197"/>
      <c r="D688" s="168"/>
      <c r="E688" s="154" t="str">
        <f>IFERROR(VLOOKUP(D688,CADA_PROD!D:H,5,0),"")</f>
        <v/>
      </c>
      <c r="F688" s="169"/>
      <c r="G688" s="170"/>
      <c r="H688" s="14"/>
      <c r="I688" s="171"/>
      <c r="J688" s="14"/>
      <c r="K688" s="131"/>
      <c r="L688" s="131" t="str">
        <f>IF(D688="","",SUMIFS(MOVI_ENTR!I:I,MOVI_ENTR!D:D,D688,MOVI_ENTR!O:O,O688)-SUMIFS(MOVI_SAID!H:H,MOVI_SAID!D:D,D688,MOVI_SAID!L:L,MOVI_ENTR!O688))</f>
        <v/>
      </c>
      <c r="M688" s="173" t="str">
        <f t="shared" si="22"/>
        <v/>
      </c>
      <c r="N688" s="14"/>
      <c r="O688" s="14"/>
      <c r="P688" s="21"/>
      <c r="Q688" s="21"/>
      <c r="R688" s="21"/>
      <c r="S688" s="21"/>
      <c r="T688" s="21"/>
    </row>
    <row r="689" spans="1:20" s="16" customFormat="1" ht="30" customHeight="1">
      <c r="A689" s="21"/>
      <c r="B689" s="21" t="str">
        <f t="shared" si="21"/>
        <v/>
      </c>
      <c r="C689" s="197"/>
      <c r="D689" s="168"/>
      <c r="E689" s="154" t="str">
        <f>IFERROR(VLOOKUP(D689,CADA_PROD!D:H,5,0),"")</f>
        <v/>
      </c>
      <c r="F689" s="169"/>
      <c r="G689" s="170"/>
      <c r="H689" s="14"/>
      <c r="I689" s="171"/>
      <c r="J689" s="14"/>
      <c r="K689" s="131"/>
      <c r="L689" s="131" t="str">
        <f>IF(D689="","",SUMIFS(MOVI_ENTR!I:I,MOVI_ENTR!D:D,D689,MOVI_ENTR!O:O,O689)-SUMIFS(MOVI_SAID!H:H,MOVI_SAID!D:D,D689,MOVI_SAID!L:L,MOVI_ENTR!O689))</f>
        <v/>
      </c>
      <c r="M689" s="173" t="str">
        <f t="shared" si="22"/>
        <v/>
      </c>
      <c r="N689" s="14"/>
      <c r="O689" s="14"/>
      <c r="P689" s="21"/>
      <c r="Q689" s="21"/>
      <c r="R689" s="21"/>
      <c r="S689" s="21"/>
      <c r="T689" s="21"/>
    </row>
    <row r="690" spans="1:20" s="16" customFormat="1" ht="30" customHeight="1">
      <c r="A690" s="21"/>
      <c r="B690" s="21" t="str">
        <f t="shared" si="21"/>
        <v/>
      </c>
      <c r="C690" s="197"/>
      <c r="D690" s="168"/>
      <c r="E690" s="154" t="str">
        <f>IFERROR(VLOOKUP(D690,CADA_PROD!D:H,5,0),"")</f>
        <v/>
      </c>
      <c r="F690" s="169"/>
      <c r="G690" s="170"/>
      <c r="H690" s="14"/>
      <c r="I690" s="171"/>
      <c r="J690" s="14"/>
      <c r="K690" s="131"/>
      <c r="L690" s="131" t="str">
        <f>IF(D690="","",SUMIFS(MOVI_ENTR!I:I,MOVI_ENTR!D:D,D690,MOVI_ENTR!O:O,O690)-SUMIFS(MOVI_SAID!H:H,MOVI_SAID!D:D,D690,MOVI_SAID!L:L,MOVI_ENTR!O690))</f>
        <v/>
      </c>
      <c r="M690" s="173" t="str">
        <f t="shared" si="22"/>
        <v/>
      </c>
      <c r="N690" s="14"/>
      <c r="O690" s="14"/>
      <c r="P690" s="21"/>
      <c r="Q690" s="21"/>
      <c r="R690" s="21"/>
      <c r="S690" s="21"/>
      <c r="T690" s="21"/>
    </row>
    <row r="691" spans="1:20" s="16" customFormat="1" ht="30" customHeight="1">
      <c r="A691" s="21"/>
      <c r="B691" s="21" t="str">
        <f t="shared" si="21"/>
        <v/>
      </c>
      <c r="C691" s="197"/>
      <c r="D691" s="168"/>
      <c r="E691" s="154" t="str">
        <f>IFERROR(VLOOKUP(D691,CADA_PROD!D:H,5,0),"")</f>
        <v/>
      </c>
      <c r="F691" s="169"/>
      <c r="G691" s="170"/>
      <c r="H691" s="14"/>
      <c r="I691" s="171"/>
      <c r="J691" s="14"/>
      <c r="K691" s="131"/>
      <c r="L691" s="131" t="str">
        <f>IF(D691="","",SUMIFS(MOVI_ENTR!I:I,MOVI_ENTR!D:D,D691,MOVI_ENTR!O:O,O691)-SUMIFS(MOVI_SAID!H:H,MOVI_SAID!D:D,D691,MOVI_SAID!L:L,MOVI_ENTR!O691))</f>
        <v/>
      </c>
      <c r="M691" s="173" t="str">
        <f t="shared" si="22"/>
        <v/>
      </c>
      <c r="N691" s="14"/>
      <c r="O691" s="14"/>
      <c r="P691" s="21"/>
      <c r="Q691" s="21"/>
      <c r="R691" s="21"/>
      <c r="S691" s="21"/>
      <c r="T691" s="21"/>
    </row>
    <row r="692" spans="1:20" s="16" customFormat="1" ht="30" customHeight="1">
      <c r="A692" s="21"/>
      <c r="B692" s="21" t="str">
        <f t="shared" si="21"/>
        <v/>
      </c>
      <c r="C692" s="197"/>
      <c r="D692" s="168"/>
      <c r="E692" s="154" t="str">
        <f>IFERROR(VLOOKUP(D692,CADA_PROD!D:H,5,0),"")</f>
        <v/>
      </c>
      <c r="F692" s="169"/>
      <c r="G692" s="170"/>
      <c r="H692" s="14"/>
      <c r="I692" s="171"/>
      <c r="J692" s="14"/>
      <c r="K692" s="131"/>
      <c r="L692" s="131" t="str">
        <f>IF(D692="","",SUMIFS(MOVI_ENTR!I:I,MOVI_ENTR!D:D,D692,MOVI_ENTR!O:O,O692)-SUMIFS(MOVI_SAID!H:H,MOVI_SAID!D:D,D692,MOVI_SAID!L:L,MOVI_ENTR!O692))</f>
        <v/>
      </c>
      <c r="M692" s="173" t="str">
        <f t="shared" si="22"/>
        <v/>
      </c>
      <c r="N692" s="14"/>
      <c r="O692" s="14"/>
      <c r="P692" s="21"/>
      <c r="Q692" s="21"/>
      <c r="R692" s="21"/>
      <c r="S692" s="21"/>
      <c r="T692" s="21"/>
    </row>
    <row r="693" spans="1:20" s="16" customFormat="1" ht="30" customHeight="1">
      <c r="A693" s="21"/>
      <c r="B693" s="21" t="str">
        <f t="shared" si="21"/>
        <v/>
      </c>
      <c r="C693" s="197"/>
      <c r="D693" s="168"/>
      <c r="E693" s="154" t="str">
        <f>IFERROR(VLOOKUP(D693,CADA_PROD!D:H,5,0),"")</f>
        <v/>
      </c>
      <c r="F693" s="169"/>
      <c r="G693" s="170"/>
      <c r="H693" s="14"/>
      <c r="I693" s="171"/>
      <c r="J693" s="14"/>
      <c r="K693" s="131"/>
      <c r="L693" s="131" t="str">
        <f>IF(D693="","",SUMIFS(MOVI_ENTR!I:I,MOVI_ENTR!D:D,D693,MOVI_ENTR!O:O,O693)-SUMIFS(MOVI_SAID!H:H,MOVI_SAID!D:D,D693,MOVI_SAID!L:L,MOVI_ENTR!O693))</f>
        <v/>
      </c>
      <c r="M693" s="173" t="str">
        <f t="shared" si="22"/>
        <v/>
      </c>
      <c r="N693" s="14"/>
      <c r="O693" s="14"/>
      <c r="P693" s="21"/>
      <c r="Q693" s="21"/>
      <c r="R693" s="21"/>
      <c r="S693" s="21"/>
      <c r="T693" s="21"/>
    </row>
    <row r="694" spans="1:20" s="16" customFormat="1" ht="30" customHeight="1">
      <c r="A694" s="21"/>
      <c r="B694" s="21" t="str">
        <f t="shared" si="21"/>
        <v/>
      </c>
      <c r="C694" s="197"/>
      <c r="D694" s="168"/>
      <c r="E694" s="154" t="str">
        <f>IFERROR(VLOOKUP(D694,CADA_PROD!D:H,5,0),"")</f>
        <v/>
      </c>
      <c r="F694" s="169"/>
      <c r="G694" s="170"/>
      <c r="H694" s="14"/>
      <c r="I694" s="171"/>
      <c r="J694" s="14"/>
      <c r="K694" s="131"/>
      <c r="L694" s="131" t="str">
        <f>IF(D694="","",SUMIFS(MOVI_ENTR!I:I,MOVI_ENTR!D:D,D694,MOVI_ENTR!O:O,O694)-SUMIFS(MOVI_SAID!H:H,MOVI_SAID!D:D,D694,MOVI_SAID!L:L,MOVI_ENTR!O694))</f>
        <v/>
      </c>
      <c r="M694" s="173" t="str">
        <f t="shared" si="22"/>
        <v/>
      </c>
      <c r="N694" s="14"/>
      <c r="O694" s="14"/>
      <c r="P694" s="21"/>
      <c r="Q694" s="21"/>
      <c r="R694" s="21"/>
      <c r="S694" s="21"/>
      <c r="T694" s="21"/>
    </row>
    <row r="695" spans="1:20" s="16" customFormat="1" ht="30" customHeight="1">
      <c r="A695" s="21"/>
      <c r="B695" s="21" t="str">
        <f t="shared" si="21"/>
        <v/>
      </c>
      <c r="C695" s="197"/>
      <c r="D695" s="168"/>
      <c r="E695" s="154" t="str">
        <f>IFERROR(VLOOKUP(D695,CADA_PROD!D:H,5,0),"")</f>
        <v/>
      </c>
      <c r="F695" s="169"/>
      <c r="G695" s="170"/>
      <c r="H695" s="14"/>
      <c r="I695" s="171"/>
      <c r="J695" s="14"/>
      <c r="K695" s="131"/>
      <c r="L695" s="131" t="str">
        <f>IF(D695="","",SUMIFS(MOVI_ENTR!I:I,MOVI_ENTR!D:D,D695,MOVI_ENTR!O:O,O695)-SUMIFS(MOVI_SAID!H:H,MOVI_SAID!D:D,D695,MOVI_SAID!L:L,MOVI_ENTR!O695))</f>
        <v/>
      </c>
      <c r="M695" s="173" t="str">
        <f t="shared" si="22"/>
        <v/>
      </c>
      <c r="N695" s="14"/>
      <c r="O695" s="14"/>
      <c r="P695" s="21"/>
      <c r="Q695" s="21"/>
      <c r="R695" s="21"/>
      <c r="S695" s="21"/>
      <c r="T695" s="21"/>
    </row>
    <row r="696" spans="1:20" s="16" customFormat="1" ht="30" customHeight="1">
      <c r="A696" s="21"/>
      <c r="B696" s="21" t="str">
        <f t="shared" si="21"/>
        <v/>
      </c>
      <c r="C696" s="197"/>
      <c r="D696" s="168"/>
      <c r="E696" s="154" t="str">
        <f>IFERROR(VLOOKUP(D696,CADA_PROD!D:H,5,0),"")</f>
        <v/>
      </c>
      <c r="F696" s="169"/>
      <c r="G696" s="170"/>
      <c r="H696" s="14"/>
      <c r="I696" s="171"/>
      <c r="J696" s="14"/>
      <c r="K696" s="131"/>
      <c r="L696" s="131" t="str">
        <f>IF(D696="","",SUMIFS(MOVI_ENTR!I:I,MOVI_ENTR!D:D,D696,MOVI_ENTR!O:O,O696)-SUMIFS(MOVI_SAID!H:H,MOVI_SAID!D:D,D696,MOVI_SAID!L:L,MOVI_ENTR!O696))</f>
        <v/>
      </c>
      <c r="M696" s="173" t="str">
        <f t="shared" si="22"/>
        <v/>
      </c>
      <c r="N696" s="14"/>
      <c r="O696" s="14"/>
      <c r="P696" s="21"/>
      <c r="Q696" s="21"/>
      <c r="R696" s="21"/>
      <c r="S696" s="21"/>
      <c r="T696" s="21"/>
    </row>
    <row r="697" spans="1:20" s="16" customFormat="1" ht="30" customHeight="1">
      <c r="A697" s="21"/>
      <c r="B697" s="21" t="str">
        <f t="shared" si="21"/>
        <v/>
      </c>
      <c r="C697" s="197"/>
      <c r="D697" s="168"/>
      <c r="E697" s="154" t="str">
        <f>IFERROR(VLOOKUP(D697,CADA_PROD!D:H,5,0),"")</f>
        <v/>
      </c>
      <c r="F697" s="169"/>
      <c r="G697" s="170"/>
      <c r="H697" s="14"/>
      <c r="I697" s="171"/>
      <c r="J697" s="14"/>
      <c r="K697" s="131"/>
      <c r="L697" s="131" t="str">
        <f>IF(D697="","",SUMIFS(MOVI_ENTR!I:I,MOVI_ENTR!D:D,D697,MOVI_ENTR!O:O,O697)-SUMIFS(MOVI_SAID!H:H,MOVI_SAID!D:D,D697,MOVI_SAID!L:L,MOVI_ENTR!O697))</f>
        <v/>
      </c>
      <c r="M697" s="173" t="str">
        <f t="shared" si="22"/>
        <v/>
      </c>
      <c r="N697" s="14"/>
      <c r="O697" s="14"/>
      <c r="P697" s="21"/>
      <c r="Q697" s="21"/>
      <c r="R697" s="21"/>
      <c r="S697" s="21"/>
      <c r="T697" s="21"/>
    </row>
    <row r="698" spans="1:20" s="16" customFormat="1" ht="30" customHeight="1">
      <c r="A698" s="21"/>
      <c r="B698" s="21" t="str">
        <f t="shared" si="21"/>
        <v/>
      </c>
      <c r="C698" s="197"/>
      <c r="D698" s="168"/>
      <c r="E698" s="154" t="str">
        <f>IFERROR(VLOOKUP(D698,CADA_PROD!D:H,5,0),"")</f>
        <v/>
      </c>
      <c r="F698" s="169"/>
      <c r="G698" s="170"/>
      <c r="H698" s="14"/>
      <c r="I698" s="171"/>
      <c r="J698" s="14"/>
      <c r="K698" s="131"/>
      <c r="L698" s="131" t="str">
        <f>IF(D698="","",SUMIFS(MOVI_ENTR!I:I,MOVI_ENTR!D:D,D698,MOVI_ENTR!O:O,O698)-SUMIFS(MOVI_SAID!H:H,MOVI_SAID!D:D,D698,MOVI_SAID!L:L,MOVI_ENTR!O698))</f>
        <v/>
      </c>
      <c r="M698" s="173" t="str">
        <f t="shared" si="22"/>
        <v/>
      </c>
      <c r="N698" s="14"/>
      <c r="O698" s="14"/>
      <c r="P698" s="21"/>
      <c r="Q698" s="21"/>
      <c r="R698" s="21"/>
      <c r="S698" s="21"/>
      <c r="T698" s="21"/>
    </row>
    <row r="699" spans="1:20" s="16" customFormat="1" ht="30" customHeight="1">
      <c r="A699" s="21"/>
      <c r="B699" s="21" t="str">
        <f t="shared" si="21"/>
        <v/>
      </c>
      <c r="C699" s="197"/>
      <c r="D699" s="168"/>
      <c r="E699" s="154" t="str">
        <f>IFERROR(VLOOKUP(D699,CADA_PROD!D:H,5,0),"")</f>
        <v/>
      </c>
      <c r="F699" s="169"/>
      <c r="G699" s="170"/>
      <c r="H699" s="14"/>
      <c r="I699" s="171"/>
      <c r="J699" s="14"/>
      <c r="K699" s="131"/>
      <c r="L699" s="131" t="str">
        <f>IF(D699="","",SUMIFS(MOVI_ENTR!I:I,MOVI_ENTR!D:D,D699,MOVI_ENTR!O:O,O699)-SUMIFS(MOVI_SAID!H:H,MOVI_SAID!D:D,D699,MOVI_SAID!L:L,MOVI_ENTR!O699))</f>
        <v/>
      </c>
      <c r="M699" s="173" t="str">
        <f t="shared" si="22"/>
        <v/>
      </c>
      <c r="N699" s="14"/>
      <c r="O699" s="14"/>
      <c r="P699" s="21"/>
      <c r="Q699" s="21"/>
      <c r="R699" s="21"/>
      <c r="S699" s="21"/>
      <c r="T699" s="21"/>
    </row>
    <row r="700" spans="1:20" s="16" customFormat="1" ht="30" customHeight="1">
      <c r="A700" s="21"/>
      <c r="B700" s="21" t="str">
        <f t="shared" si="21"/>
        <v/>
      </c>
      <c r="C700" s="197"/>
      <c r="D700" s="168"/>
      <c r="E700" s="154" t="str">
        <f>IFERROR(VLOOKUP(D700,CADA_PROD!D:H,5,0),"")</f>
        <v/>
      </c>
      <c r="F700" s="169"/>
      <c r="G700" s="170"/>
      <c r="H700" s="14"/>
      <c r="I700" s="171"/>
      <c r="J700" s="14"/>
      <c r="K700" s="131"/>
      <c r="L700" s="131" t="str">
        <f>IF(D700="","",SUMIFS(MOVI_ENTR!I:I,MOVI_ENTR!D:D,D700,MOVI_ENTR!O:O,O700)-SUMIFS(MOVI_SAID!H:H,MOVI_SAID!D:D,D700,MOVI_SAID!L:L,MOVI_ENTR!O700))</f>
        <v/>
      </c>
      <c r="M700" s="173" t="str">
        <f t="shared" si="22"/>
        <v/>
      </c>
      <c r="N700" s="14"/>
      <c r="O700" s="14"/>
      <c r="P700" s="21"/>
      <c r="Q700" s="21"/>
      <c r="R700" s="21"/>
      <c r="S700" s="21"/>
      <c r="T700" s="21"/>
    </row>
    <row r="701" spans="1:20" s="16" customFormat="1" ht="30" customHeight="1">
      <c r="A701" s="21"/>
      <c r="B701" s="21" t="str">
        <f t="shared" si="21"/>
        <v/>
      </c>
      <c r="C701" s="197"/>
      <c r="D701" s="168"/>
      <c r="E701" s="154" t="str">
        <f>IFERROR(VLOOKUP(D701,CADA_PROD!D:H,5,0),"")</f>
        <v/>
      </c>
      <c r="F701" s="169"/>
      <c r="G701" s="170"/>
      <c r="H701" s="14"/>
      <c r="I701" s="171"/>
      <c r="J701" s="14"/>
      <c r="K701" s="131"/>
      <c r="L701" s="131" t="str">
        <f>IF(D701="","",SUMIFS(MOVI_ENTR!I:I,MOVI_ENTR!D:D,D701,MOVI_ENTR!O:O,O701)-SUMIFS(MOVI_SAID!H:H,MOVI_SAID!D:D,D701,MOVI_SAID!L:L,MOVI_ENTR!O701))</f>
        <v/>
      </c>
      <c r="M701" s="173" t="str">
        <f t="shared" si="22"/>
        <v/>
      </c>
      <c r="N701" s="14"/>
      <c r="O701" s="14"/>
      <c r="P701" s="21"/>
      <c r="Q701" s="21"/>
      <c r="R701" s="21"/>
      <c r="S701" s="21"/>
      <c r="T701" s="21"/>
    </row>
    <row r="702" spans="1:20" s="16" customFormat="1" ht="30" customHeight="1">
      <c r="A702" s="21"/>
      <c r="B702" s="21" t="str">
        <f t="shared" si="21"/>
        <v/>
      </c>
      <c r="C702" s="197"/>
      <c r="D702" s="168"/>
      <c r="E702" s="154" t="str">
        <f>IFERROR(VLOOKUP(D702,CADA_PROD!D:H,5,0),"")</f>
        <v/>
      </c>
      <c r="F702" s="169"/>
      <c r="G702" s="170"/>
      <c r="H702" s="14"/>
      <c r="I702" s="171"/>
      <c r="J702" s="14"/>
      <c r="K702" s="131"/>
      <c r="L702" s="131" t="str">
        <f>IF(D702="","",SUMIFS(MOVI_ENTR!I:I,MOVI_ENTR!D:D,D702,MOVI_ENTR!O:O,O702)-SUMIFS(MOVI_SAID!H:H,MOVI_SAID!D:D,D702,MOVI_SAID!L:L,MOVI_ENTR!O702))</f>
        <v/>
      </c>
      <c r="M702" s="173" t="str">
        <f t="shared" si="22"/>
        <v/>
      </c>
      <c r="N702" s="14"/>
      <c r="O702" s="14"/>
      <c r="P702" s="21"/>
      <c r="Q702" s="21"/>
      <c r="R702" s="21"/>
      <c r="S702" s="21"/>
      <c r="T702" s="21"/>
    </row>
    <row r="703" spans="1:20" s="16" customFormat="1" ht="30" customHeight="1">
      <c r="A703" s="21"/>
      <c r="B703" s="21" t="str">
        <f t="shared" si="21"/>
        <v/>
      </c>
      <c r="C703" s="197"/>
      <c r="D703" s="168"/>
      <c r="E703" s="154" t="str">
        <f>IFERROR(VLOOKUP(D703,CADA_PROD!D:H,5,0),"")</f>
        <v/>
      </c>
      <c r="F703" s="169"/>
      <c r="G703" s="170"/>
      <c r="H703" s="14"/>
      <c r="I703" s="171"/>
      <c r="J703" s="14"/>
      <c r="K703" s="131"/>
      <c r="L703" s="131" t="str">
        <f>IF(D703="","",SUMIFS(MOVI_ENTR!I:I,MOVI_ENTR!D:D,D703,MOVI_ENTR!O:O,O703)-SUMIFS(MOVI_SAID!H:H,MOVI_SAID!D:D,D703,MOVI_SAID!L:L,MOVI_ENTR!O703))</f>
        <v/>
      </c>
      <c r="M703" s="173" t="str">
        <f t="shared" si="22"/>
        <v/>
      </c>
      <c r="N703" s="14"/>
      <c r="O703" s="14"/>
      <c r="P703" s="21"/>
      <c r="Q703" s="21"/>
      <c r="R703" s="21"/>
      <c r="S703" s="21"/>
      <c r="T703" s="21"/>
    </row>
    <row r="704" spans="1:20" s="16" customFormat="1" ht="30" customHeight="1">
      <c r="A704" s="21"/>
      <c r="B704" s="21" t="str">
        <f t="shared" si="21"/>
        <v/>
      </c>
      <c r="C704" s="197"/>
      <c r="D704" s="168"/>
      <c r="E704" s="154" t="str">
        <f>IFERROR(VLOOKUP(D704,CADA_PROD!D:H,5,0),"")</f>
        <v/>
      </c>
      <c r="F704" s="169"/>
      <c r="G704" s="170"/>
      <c r="H704" s="14"/>
      <c r="I704" s="171"/>
      <c r="J704" s="14"/>
      <c r="K704" s="131"/>
      <c r="L704" s="131" t="str">
        <f>IF(D704="","",SUMIFS(MOVI_ENTR!I:I,MOVI_ENTR!D:D,D704,MOVI_ENTR!O:O,O704)-SUMIFS(MOVI_SAID!H:H,MOVI_SAID!D:D,D704,MOVI_SAID!L:L,MOVI_ENTR!O704))</f>
        <v/>
      </c>
      <c r="M704" s="173" t="str">
        <f t="shared" si="22"/>
        <v/>
      </c>
      <c r="N704" s="14"/>
      <c r="O704" s="14"/>
      <c r="P704" s="21"/>
      <c r="Q704" s="21"/>
      <c r="R704" s="21"/>
      <c r="S704" s="21"/>
      <c r="T704" s="21"/>
    </row>
    <row r="705" spans="1:20" s="16" customFormat="1" ht="30" customHeight="1">
      <c r="A705" s="21"/>
      <c r="B705" s="21" t="str">
        <f t="shared" si="21"/>
        <v/>
      </c>
      <c r="C705" s="197"/>
      <c r="D705" s="168"/>
      <c r="E705" s="154" t="str">
        <f>IFERROR(VLOOKUP(D705,CADA_PROD!D:H,5,0),"")</f>
        <v/>
      </c>
      <c r="F705" s="169"/>
      <c r="G705" s="170"/>
      <c r="H705" s="14"/>
      <c r="I705" s="171"/>
      <c r="J705" s="14"/>
      <c r="K705" s="131"/>
      <c r="L705" s="131" t="str">
        <f>IF(D705="","",SUMIFS(MOVI_ENTR!I:I,MOVI_ENTR!D:D,D705,MOVI_ENTR!O:O,O705)-SUMIFS(MOVI_SAID!H:H,MOVI_SAID!D:D,D705,MOVI_SAID!L:L,MOVI_ENTR!O705))</f>
        <v/>
      </c>
      <c r="M705" s="173" t="str">
        <f t="shared" si="22"/>
        <v/>
      </c>
      <c r="N705" s="14"/>
      <c r="O705" s="14"/>
      <c r="P705" s="21"/>
      <c r="Q705" s="21"/>
      <c r="R705" s="21"/>
      <c r="S705" s="21"/>
      <c r="T705" s="21"/>
    </row>
    <row r="706" spans="1:20" s="16" customFormat="1" ht="30" customHeight="1">
      <c r="A706" s="21"/>
      <c r="B706" s="21" t="str">
        <f t="shared" si="21"/>
        <v/>
      </c>
      <c r="C706" s="197"/>
      <c r="D706" s="168"/>
      <c r="E706" s="154" t="str">
        <f>IFERROR(VLOOKUP(D706,CADA_PROD!D:H,5,0),"")</f>
        <v/>
      </c>
      <c r="F706" s="169"/>
      <c r="G706" s="170"/>
      <c r="H706" s="14"/>
      <c r="I706" s="171"/>
      <c r="J706" s="14"/>
      <c r="K706" s="131"/>
      <c r="L706" s="131" t="str">
        <f>IF(D706="","",SUMIFS(MOVI_ENTR!I:I,MOVI_ENTR!D:D,D706,MOVI_ENTR!O:O,O706)-SUMIFS(MOVI_SAID!H:H,MOVI_SAID!D:D,D706,MOVI_SAID!L:L,MOVI_ENTR!O706))</f>
        <v/>
      </c>
      <c r="M706" s="173" t="str">
        <f t="shared" si="22"/>
        <v/>
      </c>
      <c r="N706" s="14"/>
      <c r="O706" s="14"/>
      <c r="P706" s="21"/>
      <c r="Q706" s="21"/>
      <c r="R706" s="21"/>
      <c r="S706" s="21"/>
      <c r="T706" s="21"/>
    </row>
    <row r="707" spans="1:20" s="16" customFormat="1" ht="30" customHeight="1">
      <c r="A707" s="21"/>
      <c r="B707" s="21" t="str">
        <f t="shared" si="21"/>
        <v/>
      </c>
      <c r="C707" s="197"/>
      <c r="D707" s="168"/>
      <c r="E707" s="154" t="str">
        <f>IFERROR(VLOOKUP(D707,CADA_PROD!D:H,5,0),"")</f>
        <v/>
      </c>
      <c r="F707" s="169"/>
      <c r="G707" s="170"/>
      <c r="H707" s="14"/>
      <c r="I707" s="171"/>
      <c r="J707" s="14"/>
      <c r="K707" s="131"/>
      <c r="L707" s="131" t="str">
        <f>IF(D707="","",SUMIFS(MOVI_ENTR!I:I,MOVI_ENTR!D:D,D707,MOVI_ENTR!O:O,O707)-SUMIFS(MOVI_SAID!H:H,MOVI_SAID!D:D,D707,MOVI_SAID!L:L,MOVI_ENTR!O707))</f>
        <v/>
      </c>
      <c r="M707" s="173" t="str">
        <f t="shared" si="22"/>
        <v/>
      </c>
      <c r="N707" s="14"/>
      <c r="O707" s="14"/>
      <c r="P707" s="21"/>
      <c r="Q707" s="21"/>
      <c r="R707" s="21"/>
      <c r="S707" s="21"/>
      <c r="T707" s="21"/>
    </row>
    <row r="708" spans="1:20" s="16" customFormat="1" ht="30" customHeight="1">
      <c r="A708" s="21"/>
      <c r="B708" s="21" t="str">
        <f t="shared" si="21"/>
        <v/>
      </c>
      <c r="C708" s="197"/>
      <c r="D708" s="168"/>
      <c r="E708" s="154" t="str">
        <f>IFERROR(VLOOKUP(D708,CADA_PROD!D:H,5,0),"")</f>
        <v/>
      </c>
      <c r="F708" s="169"/>
      <c r="G708" s="170"/>
      <c r="H708" s="14"/>
      <c r="I708" s="171"/>
      <c r="J708" s="14"/>
      <c r="K708" s="131"/>
      <c r="L708" s="131" t="str">
        <f>IF(D708="","",SUMIFS(MOVI_ENTR!I:I,MOVI_ENTR!D:D,D708,MOVI_ENTR!O:O,O708)-SUMIFS(MOVI_SAID!H:H,MOVI_SAID!D:D,D708,MOVI_SAID!L:L,MOVI_ENTR!O708))</f>
        <v/>
      </c>
      <c r="M708" s="173" t="str">
        <f t="shared" si="22"/>
        <v/>
      </c>
      <c r="N708" s="14"/>
      <c r="O708" s="14"/>
      <c r="P708" s="21"/>
      <c r="Q708" s="21"/>
      <c r="R708" s="21"/>
      <c r="S708" s="21"/>
      <c r="T708" s="21"/>
    </row>
    <row r="709" spans="1:20" s="16" customFormat="1" ht="30" customHeight="1">
      <c r="A709" s="21"/>
      <c r="B709" s="21" t="str">
        <f t="shared" si="21"/>
        <v/>
      </c>
      <c r="C709" s="197"/>
      <c r="D709" s="168"/>
      <c r="E709" s="154" t="str">
        <f>IFERROR(VLOOKUP(D709,CADA_PROD!D:H,5,0),"")</f>
        <v/>
      </c>
      <c r="F709" s="169"/>
      <c r="G709" s="170"/>
      <c r="H709" s="14"/>
      <c r="I709" s="171"/>
      <c r="J709" s="14"/>
      <c r="K709" s="131"/>
      <c r="L709" s="131" t="str">
        <f>IF(D709="","",SUMIFS(MOVI_ENTR!I:I,MOVI_ENTR!D:D,D709,MOVI_ENTR!O:O,O709)-SUMIFS(MOVI_SAID!H:H,MOVI_SAID!D:D,D709,MOVI_SAID!L:L,MOVI_ENTR!O709))</f>
        <v/>
      </c>
      <c r="M709" s="173" t="str">
        <f t="shared" si="22"/>
        <v/>
      </c>
      <c r="N709" s="14"/>
      <c r="O709" s="14"/>
      <c r="P709" s="21"/>
      <c r="Q709" s="21"/>
      <c r="R709" s="21"/>
      <c r="S709" s="21"/>
      <c r="T709" s="21"/>
    </row>
    <row r="710" spans="1:20" s="16" customFormat="1" ht="30" customHeight="1">
      <c r="A710" s="21"/>
      <c r="B710" s="21" t="str">
        <f t="shared" si="21"/>
        <v/>
      </c>
      <c r="C710" s="197"/>
      <c r="D710" s="168"/>
      <c r="E710" s="154" t="str">
        <f>IFERROR(VLOOKUP(D710,CADA_PROD!D:H,5,0),"")</f>
        <v/>
      </c>
      <c r="F710" s="169"/>
      <c r="G710" s="170"/>
      <c r="H710" s="14"/>
      <c r="I710" s="171"/>
      <c r="J710" s="14"/>
      <c r="K710" s="131"/>
      <c r="L710" s="131" t="str">
        <f>IF(D710="","",SUMIFS(MOVI_ENTR!I:I,MOVI_ENTR!D:D,D710,MOVI_ENTR!O:O,O710)-SUMIFS(MOVI_SAID!H:H,MOVI_SAID!D:D,D710,MOVI_SAID!L:L,MOVI_ENTR!O710))</f>
        <v/>
      </c>
      <c r="M710" s="173" t="str">
        <f t="shared" si="22"/>
        <v/>
      </c>
      <c r="N710" s="14"/>
      <c r="O710" s="14"/>
      <c r="P710" s="21"/>
      <c r="Q710" s="21"/>
      <c r="R710" s="21"/>
      <c r="S710" s="21"/>
      <c r="T710" s="21"/>
    </row>
    <row r="711" spans="1:20" s="16" customFormat="1" ht="30" customHeight="1">
      <c r="A711" s="21"/>
      <c r="B711" s="21" t="str">
        <f t="shared" ref="B711:B774" si="23">IF(D711="","",MONTH(C711))</f>
        <v/>
      </c>
      <c r="C711" s="197"/>
      <c r="D711" s="168"/>
      <c r="E711" s="154" t="str">
        <f>IFERROR(VLOOKUP(D711,CADA_PROD!D:H,5,0),"")</f>
        <v/>
      </c>
      <c r="F711" s="169"/>
      <c r="G711" s="170"/>
      <c r="H711" s="14"/>
      <c r="I711" s="171"/>
      <c r="J711" s="14"/>
      <c r="K711" s="131"/>
      <c r="L711" s="131" t="str">
        <f>IF(D711="","",SUMIFS(MOVI_ENTR!I:I,MOVI_ENTR!D:D,D711,MOVI_ENTR!O:O,O711)-SUMIFS(MOVI_SAID!H:H,MOVI_SAID!D:D,D711,MOVI_SAID!L:L,MOVI_ENTR!O711))</f>
        <v/>
      </c>
      <c r="M711" s="173" t="str">
        <f t="shared" si="22"/>
        <v/>
      </c>
      <c r="N711" s="14"/>
      <c r="O711" s="14"/>
      <c r="P711" s="21"/>
      <c r="Q711" s="21"/>
      <c r="R711" s="21"/>
      <c r="S711" s="21"/>
      <c r="T711" s="21"/>
    </row>
    <row r="712" spans="1:20" s="16" customFormat="1" ht="30" customHeight="1">
      <c r="A712" s="21"/>
      <c r="B712" s="21" t="str">
        <f t="shared" si="23"/>
        <v/>
      </c>
      <c r="C712" s="197"/>
      <c r="D712" s="168"/>
      <c r="E712" s="154" t="str">
        <f>IFERROR(VLOOKUP(D712,CADA_PROD!D:H,5,0),"")</f>
        <v/>
      </c>
      <c r="F712" s="169"/>
      <c r="G712" s="170"/>
      <c r="H712" s="14"/>
      <c r="I712" s="171"/>
      <c r="J712" s="14"/>
      <c r="K712" s="131"/>
      <c r="L712" s="131" t="str">
        <f>IF(D712="","",SUMIFS(MOVI_ENTR!I:I,MOVI_ENTR!D:D,D712,MOVI_ENTR!O:O,O712)-SUMIFS(MOVI_SAID!H:H,MOVI_SAID!D:D,D712,MOVI_SAID!L:L,MOVI_ENTR!O712))</f>
        <v/>
      </c>
      <c r="M712" s="173" t="str">
        <f t="shared" si="22"/>
        <v/>
      </c>
      <c r="N712" s="14"/>
      <c r="O712" s="14"/>
      <c r="P712" s="21"/>
      <c r="Q712" s="21"/>
      <c r="R712" s="21"/>
      <c r="S712" s="21"/>
      <c r="T712" s="21"/>
    </row>
    <row r="713" spans="1:20" s="16" customFormat="1" ht="30" customHeight="1">
      <c r="A713" s="21"/>
      <c r="B713" s="21" t="str">
        <f t="shared" si="23"/>
        <v/>
      </c>
      <c r="C713" s="197"/>
      <c r="D713" s="168"/>
      <c r="E713" s="154" t="str">
        <f>IFERROR(VLOOKUP(D713,CADA_PROD!D:H,5,0),"")</f>
        <v/>
      </c>
      <c r="F713" s="169"/>
      <c r="G713" s="170"/>
      <c r="H713" s="14"/>
      <c r="I713" s="171"/>
      <c r="J713" s="14"/>
      <c r="K713" s="131"/>
      <c r="L713" s="131" t="str">
        <f>IF(D713="","",SUMIFS(MOVI_ENTR!I:I,MOVI_ENTR!D:D,D713,MOVI_ENTR!O:O,O713)-SUMIFS(MOVI_SAID!H:H,MOVI_SAID!D:D,D713,MOVI_SAID!L:L,MOVI_ENTR!O713))</f>
        <v/>
      </c>
      <c r="M713" s="173" t="str">
        <f t="shared" si="22"/>
        <v/>
      </c>
      <c r="N713" s="14"/>
      <c r="O713" s="14"/>
      <c r="P713" s="21"/>
      <c r="Q713" s="21"/>
      <c r="R713" s="21"/>
      <c r="S713" s="21"/>
      <c r="T713" s="21"/>
    </row>
    <row r="714" spans="1:20" s="16" customFormat="1" ht="30" customHeight="1">
      <c r="A714" s="21"/>
      <c r="B714" s="21" t="str">
        <f t="shared" si="23"/>
        <v/>
      </c>
      <c r="C714" s="197"/>
      <c r="D714" s="168"/>
      <c r="E714" s="154" t="str">
        <f>IFERROR(VLOOKUP(D714,CADA_PROD!D:H,5,0),"")</f>
        <v/>
      </c>
      <c r="F714" s="169"/>
      <c r="G714" s="170"/>
      <c r="H714" s="14"/>
      <c r="I714" s="171"/>
      <c r="J714" s="14"/>
      <c r="K714" s="131"/>
      <c r="L714" s="131" t="str">
        <f>IF(D714="","",SUMIFS(MOVI_ENTR!I:I,MOVI_ENTR!D:D,D714,MOVI_ENTR!O:O,O714)-SUMIFS(MOVI_SAID!H:H,MOVI_SAID!D:D,D714,MOVI_SAID!L:L,MOVI_ENTR!O714))</f>
        <v/>
      </c>
      <c r="M714" s="173" t="str">
        <f t="shared" si="22"/>
        <v/>
      </c>
      <c r="N714" s="14"/>
      <c r="O714" s="14"/>
      <c r="P714" s="21"/>
      <c r="Q714" s="21"/>
      <c r="R714" s="21"/>
      <c r="S714" s="21"/>
      <c r="T714" s="21"/>
    </row>
    <row r="715" spans="1:20" s="16" customFormat="1" ht="30" customHeight="1">
      <c r="A715" s="21"/>
      <c r="B715" s="21" t="str">
        <f t="shared" si="23"/>
        <v/>
      </c>
      <c r="C715" s="197"/>
      <c r="D715" s="168"/>
      <c r="E715" s="154" t="str">
        <f>IFERROR(VLOOKUP(D715,CADA_PROD!D:H,5,0),"")</f>
        <v/>
      </c>
      <c r="F715" s="169"/>
      <c r="G715" s="170"/>
      <c r="H715" s="14"/>
      <c r="I715" s="171"/>
      <c r="J715" s="14"/>
      <c r="K715" s="131"/>
      <c r="L715" s="131" t="str">
        <f>IF(D715="","",SUMIFS(MOVI_ENTR!I:I,MOVI_ENTR!D:D,D715,MOVI_ENTR!O:O,O715)-SUMIFS(MOVI_SAID!H:H,MOVI_SAID!D:D,D715,MOVI_SAID!L:L,MOVI_ENTR!O715))</f>
        <v/>
      </c>
      <c r="M715" s="173" t="str">
        <f t="shared" si="22"/>
        <v/>
      </c>
      <c r="N715" s="14"/>
      <c r="O715" s="14"/>
      <c r="P715" s="21"/>
      <c r="Q715" s="21"/>
      <c r="R715" s="21"/>
      <c r="S715" s="21"/>
      <c r="T715" s="21"/>
    </row>
    <row r="716" spans="1:20" s="16" customFormat="1" ht="30" customHeight="1">
      <c r="A716" s="21"/>
      <c r="B716" s="21" t="str">
        <f t="shared" si="23"/>
        <v/>
      </c>
      <c r="C716" s="197"/>
      <c r="D716" s="168"/>
      <c r="E716" s="154" t="str">
        <f>IFERROR(VLOOKUP(D716,CADA_PROD!D:H,5,0),"")</f>
        <v/>
      </c>
      <c r="F716" s="169"/>
      <c r="G716" s="170"/>
      <c r="H716" s="14"/>
      <c r="I716" s="171"/>
      <c r="J716" s="14"/>
      <c r="K716" s="131"/>
      <c r="L716" s="131" t="str">
        <f>IF(D716="","",SUMIFS(MOVI_ENTR!I:I,MOVI_ENTR!D:D,D716,MOVI_ENTR!O:O,O716)-SUMIFS(MOVI_SAID!H:H,MOVI_SAID!D:D,D716,MOVI_SAID!L:L,MOVI_ENTR!O716))</f>
        <v/>
      </c>
      <c r="M716" s="173" t="str">
        <f t="shared" si="22"/>
        <v/>
      </c>
      <c r="N716" s="14"/>
      <c r="O716" s="14"/>
      <c r="P716" s="21"/>
      <c r="Q716" s="21"/>
      <c r="R716" s="21"/>
      <c r="S716" s="21"/>
      <c r="T716" s="21"/>
    </row>
    <row r="717" spans="1:20" s="16" customFormat="1" ht="30" customHeight="1">
      <c r="A717" s="21"/>
      <c r="B717" s="21" t="str">
        <f t="shared" si="23"/>
        <v/>
      </c>
      <c r="C717" s="197"/>
      <c r="D717" s="168"/>
      <c r="E717" s="154" t="str">
        <f>IFERROR(VLOOKUP(D717,CADA_PROD!D:H,5,0),"")</f>
        <v/>
      </c>
      <c r="F717" s="169"/>
      <c r="G717" s="170"/>
      <c r="H717" s="14"/>
      <c r="I717" s="171"/>
      <c r="J717" s="14"/>
      <c r="K717" s="131"/>
      <c r="L717" s="131" t="str">
        <f>IF(D717="","",SUMIFS(MOVI_ENTR!I:I,MOVI_ENTR!D:D,D717,MOVI_ENTR!O:O,O717)-SUMIFS(MOVI_SAID!H:H,MOVI_SAID!D:D,D717,MOVI_SAID!L:L,MOVI_ENTR!O717))</f>
        <v/>
      </c>
      <c r="M717" s="173" t="str">
        <f t="shared" si="22"/>
        <v/>
      </c>
      <c r="N717" s="14"/>
      <c r="O717" s="14"/>
      <c r="P717" s="21"/>
      <c r="Q717" s="21"/>
      <c r="R717" s="21"/>
      <c r="S717" s="21"/>
      <c r="T717" s="21"/>
    </row>
    <row r="718" spans="1:20" s="16" customFormat="1" ht="30" customHeight="1">
      <c r="A718" s="21"/>
      <c r="B718" s="21" t="str">
        <f t="shared" si="23"/>
        <v/>
      </c>
      <c r="C718" s="197"/>
      <c r="D718" s="168"/>
      <c r="E718" s="154" t="str">
        <f>IFERROR(VLOOKUP(D718,CADA_PROD!D:H,5,0),"")</f>
        <v/>
      </c>
      <c r="F718" s="169"/>
      <c r="G718" s="170"/>
      <c r="H718" s="14"/>
      <c r="I718" s="171"/>
      <c r="J718" s="14"/>
      <c r="K718" s="131"/>
      <c r="L718" s="131" t="str">
        <f>IF(D718="","",SUMIFS(MOVI_ENTR!I:I,MOVI_ENTR!D:D,D718,MOVI_ENTR!O:O,O718)-SUMIFS(MOVI_SAID!H:H,MOVI_SAID!D:D,D718,MOVI_SAID!L:L,MOVI_ENTR!O718))</f>
        <v/>
      </c>
      <c r="M718" s="173" t="str">
        <f t="shared" si="22"/>
        <v/>
      </c>
      <c r="N718" s="14"/>
      <c r="O718" s="14"/>
      <c r="P718" s="21"/>
      <c r="Q718" s="21"/>
      <c r="R718" s="21"/>
      <c r="S718" s="21"/>
      <c r="T718" s="21"/>
    </row>
    <row r="719" spans="1:20" s="16" customFormat="1" ht="30" customHeight="1">
      <c r="A719" s="21"/>
      <c r="B719" s="21" t="str">
        <f t="shared" si="23"/>
        <v/>
      </c>
      <c r="C719" s="197"/>
      <c r="D719" s="168"/>
      <c r="E719" s="154" t="str">
        <f>IFERROR(VLOOKUP(D719,CADA_PROD!D:H,5,0),"")</f>
        <v/>
      </c>
      <c r="F719" s="169"/>
      <c r="G719" s="170"/>
      <c r="H719" s="14"/>
      <c r="I719" s="171"/>
      <c r="J719" s="14"/>
      <c r="K719" s="131"/>
      <c r="L719" s="131" t="str">
        <f>IF(D719="","",SUMIFS(MOVI_ENTR!I:I,MOVI_ENTR!D:D,D719,MOVI_ENTR!O:O,O719)-SUMIFS(MOVI_SAID!H:H,MOVI_SAID!D:D,D719,MOVI_SAID!L:L,MOVI_ENTR!O719))</f>
        <v/>
      </c>
      <c r="M719" s="173" t="str">
        <f t="shared" si="22"/>
        <v/>
      </c>
      <c r="N719" s="14"/>
      <c r="O719" s="14"/>
      <c r="P719" s="21"/>
      <c r="Q719" s="21"/>
      <c r="R719" s="21"/>
      <c r="S719" s="21"/>
      <c r="T719" s="21"/>
    </row>
    <row r="720" spans="1:20" s="16" customFormat="1" ht="30" customHeight="1">
      <c r="A720" s="21"/>
      <c r="B720" s="21" t="str">
        <f t="shared" si="23"/>
        <v/>
      </c>
      <c r="C720" s="197"/>
      <c r="D720" s="168"/>
      <c r="E720" s="154" t="str">
        <f>IFERROR(VLOOKUP(D720,CADA_PROD!D:H,5,0),"")</f>
        <v/>
      </c>
      <c r="F720" s="169"/>
      <c r="G720" s="170"/>
      <c r="H720" s="14"/>
      <c r="I720" s="171"/>
      <c r="J720" s="14"/>
      <c r="K720" s="131"/>
      <c r="L720" s="131" t="str">
        <f>IF(D720="","",SUMIFS(MOVI_ENTR!I:I,MOVI_ENTR!D:D,D720,MOVI_ENTR!O:O,O720)-SUMIFS(MOVI_SAID!H:H,MOVI_SAID!D:D,D720,MOVI_SAID!L:L,MOVI_ENTR!O720))</f>
        <v/>
      </c>
      <c r="M720" s="173" t="str">
        <f t="shared" si="22"/>
        <v/>
      </c>
      <c r="N720" s="14"/>
      <c r="O720" s="14"/>
      <c r="P720" s="21"/>
      <c r="Q720" s="21"/>
      <c r="R720" s="21"/>
      <c r="S720" s="21"/>
      <c r="T720" s="21"/>
    </row>
    <row r="721" spans="1:20" s="16" customFormat="1" ht="30" customHeight="1">
      <c r="A721" s="21"/>
      <c r="B721" s="21" t="str">
        <f t="shared" si="23"/>
        <v/>
      </c>
      <c r="C721" s="197"/>
      <c r="D721" s="168"/>
      <c r="E721" s="154" t="str">
        <f>IFERROR(VLOOKUP(D721,CADA_PROD!D:H,5,0),"")</f>
        <v/>
      </c>
      <c r="F721" s="169"/>
      <c r="G721" s="170"/>
      <c r="H721" s="14"/>
      <c r="I721" s="171"/>
      <c r="J721" s="14"/>
      <c r="K721" s="131"/>
      <c r="L721" s="131" t="str">
        <f>IF(D721="","",SUMIFS(MOVI_ENTR!I:I,MOVI_ENTR!D:D,D721,MOVI_ENTR!O:O,O721)-SUMIFS(MOVI_SAID!H:H,MOVI_SAID!D:D,D721,MOVI_SAID!L:L,MOVI_ENTR!O721))</f>
        <v/>
      </c>
      <c r="M721" s="173" t="str">
        <f t="shared" si="22"/>
        <v/>
      </c>
      <c r="N721" s="14"/>
      <c r="O721" s="14"/>
      <c r="P721" s="21"/>
      <c r="Q721" s="21"/>
      <c r="R721" s="21"/>
      <c r="S721" s="21"/>
      <c r="T721" s="21"/>
    </row>
    <row r="722" spans="1:20" s="16" customFormat="1" ht="30" customHeight="1">
      <c r="A722" s="21"/>
      <c r="B722" s="21" t="str">
        <f t="shared" si="23"/>
        <v/>
      </c>
      <c r="C722" s="197"/>
      <c r="D722" s="168"/>
      <c r="E722" s="154" t="str">
        <f>IFERROR(VLOOKUP(D722,CADA_PROD!D:H,5,0),"")</f>
        <v/>
      </c>
      <c r="F722" s="169"/>
      <c r="G722" s="170"/>
      <c r="H722" s="14"/>
      <c r="I722" s="171"/>
      <c r="J722" s="14"/>
      <c r="K722" s="131"/>
      <c r="L722" s="131" t="str">
        <f>IF(D722="","",SUMIFS(MOVI_ENTR!I:I,MOVI_ENTR!D:D,D722,MOVI_ENTR!O:O,O722)-SUMIFS(MOVI_SAID!H:H,MOVI_SAID!D:D,D722,MOVI_SAID!L:L,MOVI_ENTR!O722))</f>
        <v/>
      </c>
      <c r="M722" s="173" t="str">
        <f t="shared" si="22"/>
        <v/>
      </c>
      <c r="N722" s="14"/>
      <c r="O722" s="14"/>
      <c r="P722" s="21"/>
      <c r="Q722" s="21"/>
      <c r="R722" s="21"/>
      <c r="S722" s="21"/>
      <c r="T722" s="21"/>
    </row>
    <row r="723" spans="1:20" s="16" customFormat="1" ht="30" customHeight="1">
      <c r="A723" s="21"/>
      <c r="B723" s="21" t="str">
        <f t="shared" si="23"/>
        <v/>
      </c>
      <c r="C723" s="197"/>
      <c r="D723" s="168"/>
      <c r="E723" s="154" t="str">
        <f>IFERROR(VLOOKUP(D723,CADA_PROD!D:H,5,0),"")</f>
        <v/>
      </c>
      <c r="F723" s="169"/>
      <c r="G723" s="170"/>
      <c r="H723" s="14"/>
      <c r="I723" s="171"/>
      <c r="J723" s="14"/>
      <c r="K723" s="131"/>
      <c r="L723" s="131" t="str">
        <f>IF(D723="","",SUMIFS(MOVI_ENTR!I:I,MOVI_ENTR!D:D,D723,MOVI_ENTR!O:O,O723)-SUMIFS(MOVI_SAID!H:H,MOVI_SAID!D:D,D723,MOVI_SAID!L:L,MOVI_ENTR!O723))</f>
        <v/>
      </c>
      <c r="M723" s="173" t="str">
        <f t="shared" si="22"/>
        <v/>
      </c>
      <c r="N723" s="14"/>
      <c r="O723" s="14"/>
      <c r="P723" s="21"/>
      <c r="Q723" s="21"/>
      <c r="R723" s="21"/>
      <c r="S723" s="21"/>
      <c r="T723" s="21"/>
    </row>
    <row r="724" spans="1:20" s="16" customFormat="1" ht="30" customHeight="1">
      <c r="A724" s="21"/>
      <c r="B724" s="21" t="str">
        <f t="shared" si="23"/>
        <v/>
      </c>
      <c r="C724" s="197"/>
      <c r="D724" s="168"/>
      <c r="E724" s="154" t="str">
        <f>IFERROR(VLOOKUP(D724,CADA_PROD!D:H,5,0),"")</f>
        <v/>
      </c>
      <c r="F724" s="169"/>
      <c r="G724" s="170"/>
      <c r="H724" s="14"/>
      <c r="I724" s="171"/>
      <c r="J724" s="14"/>
      <c r="K724" s="131"/>
      <c r="L724" s="131" t="str">
        <f>IF(D724="","",SUMIFS(MOVI_ENTR!I:I,MOVI_ENTR!D:D,D724,MOVI_ENTR!O:O,O724)-SUMIFS(MOVI_SAID!H:H,MOVI_SAID!D:D,D724,MOVI_SAID!L:L,MOVI_ENTR!O724))</f>
        <v/>
      </c>
      <c r="M724" s="173" t="str">
        <f t="shared" si="22"/>
        <v/>
      </c>
      <c r="N724" s="14"/>
      <c r="O724" s="14"/>
      <c r="P724" s="21"/>
      <c r="Q724" s="21"/>
      <c r="R724" s="21"/>
      <c r="S724" s="21"/>
      <c r="T724" s="21"/>
    </row>
    <row r="725" spans="1:20" s="16" customFormat="1" ht="30" customHeight="1">
      <c r="A725" s="21"/>
      <c r="B725" s="21" t="str">
        <f t="shared" si="23"/>
        <v/>
      </c>
      <c r="C725" s="197"/>
      <c r="D725" s="168"/>
      <c r="E725" s="154" t="str">
        <f>IFERROR(VLOOKUP(D725,CADA_PROD!D:H,5,0),"")</f>
        <v/>
      </c>
      <c r="F725" s="169"/>
      <c r="G725" s="170"/>
      <c r="H725" s="14"/>
      <c r="I725" s="171"/>
      <c r="J725" s="14"/>
      <c r="K725" s="131"/>
      <c r="L725" s="131" t="str">
        <f>IF(D725="","",SUMIFS(MOVI_ENTR!I:I,MOVI_ENTR!D:D,D725,MOVI_ENTR!O:O,O725)-SUMIFS(MOVI_SAID!H:H,MOVI_SAID!D:D,D725,MOVI_SAID!L:L,MOVI_ENTR!O725))</f>
        <v/>
      </c>
      <c r="M725" s="173" t="str">
        <f t="shared" si="22"/>
        <v/>
      </c>
      <c r="N725" s="14"/>
      <c r="O725" s="14"/>
      <c r="P725" s="21"/>
      <c r="Q725" s="21"/>
      <c r="R725" s="21"/>
      <c r="S725" s="21"/>
      <c r="T725" s="21"/>
    </row>
    <row r="726" spans="1:20" s="16" customFormat="1" ht="30" customHeight="1">
      <c r="A726" s="21"/>
      <c r="B726" s="21" t="str">
        <f t="shared" si="23"/>
        <v/>
      </c>
      <c r="C726" s="197"/>
      <c r="D726" s="168"/>
      <c r="E726" s="154" t="str">
        <f>IFERROR(VLOOKUP(D726,CADA_PROD!D:H,5,0),"")</f>
        <v/>
      </c>
      <c r="F726" s="169"/>
      <c r="G726" s="170"/>
      <c r="H726" s="14"/>
      <c r="I726" s="171"/>
      <c r="J726" s="14"/>
      <c r="K726" s="131"/>
      <c r="L726" s="131" t="str">
        <f>IF(D726="","",SUMIFS(MOVI_ENTR!I:I,MOVI_ENTR!D:D,D726,MOVI_ENTR!O:O,O726)-SUMIFS(MOVI_SAID!H:H,MOVI_SAID!D:D,D726,MOVI_SAID!L:L,MOVI_ENTR!O726))</f>
        <v/>
      </c>
      <c r="M726" s="173" t="str">
        <f t="shared" si="22"/>
        <v/>
      </c>
      <c r="N726" s="14"/>
      <c r="O726" s="14"/>
      <c r="P726" s="21"/>
      <c r="Q726" s="21"/>
      <c r="R726" s="21"/>
      <c r="S726" s="21"/>
      <c r="T726" s="21"/>
    </row>
    <row r="727" spans="1:20" s="16" customFormat="1" ht="30" customHeight="1">
      <c r="A727" s="21"/>
      <c r="B727" s="21" t="str">
        <f t="shared" si="23"/>
        <v/>
      </c>
      <c r="C727" s="197"/>
      <c r="D727" s="168"/>
      <c r="E727" s="154" t="str">
        <f>IFERROR(VLOOKUP(D727,CADA_PROD!D:H,5,0),"")</f>
        <v/>
      </c>
      <c r="F727" s="169"/>
      <c r="G727" s="170"/>
      <c r="H727" s="14"/>
      <c r="I727" s="171"/>
      <c r="J727" s="14"/>
      <c r="K727" s="131"/>
      <c r="L727" s="131" t="str">
        <f>IF(D727="","",SUMIFS(MOVI_ENTR!I:I,MOVI_ENTR!D:D,D727,MOVI_ENTR!O:O,O727)-SUMIFS(MOVI_SAID!H:H,MOVI_SAID!D:D,D727,MOVI_SAID!L:L,MOVI_ENTR!O727))</f>
        <v/>
      </c>
      <c r="M727" s="173" t="str">
        <f t="shared" si="22"/>
        <v/>
      </c>
      <c r="N727" s="14"/>
      <c r="O727" s="14"/>
      <c r="P727" s="21"/>
      <c r="Q727" s="21"/>
      <c r="R727" s="21"/>
      <c r="S727" s="21"/>
      <c r="T727" s="21"/>
    </row>
    <row r="728" spans="1:20" s="16" customFormat="1" ht="30" customHeight="1">
      <c r="A728" s="21"/>
      <c r="B728" s="21" t="str">
        <f t="shared" si="23"/>
        <v/>
      </c>
      <c r="C728" s="197"/>
      <c r="D728" s="168"/>
      <c r="E728" s="154" t="str">
        <f>IFERROR(VLOOKUP(D728,CADA_PROD!D:H,5,0),"")</f>
        <v/>
      </c>
      <c r="F728" s="169"/>
      <c r="G728" s="170"/>
      <c r="H728" s="14"/>
      <c r="I728" s="171"/>
      <c r="J728" s="14"/>
      <c r="K728" s="131"/>
      <c r="L728" s="131" t="str">
        <f>IF(D728="","",SUMIFS(MOVI_ENTR!I:I,MOVI_ENTR!D:D,D728,MOVI_ENTR!O:O,O728)-SUMIFS(MOVI_SAID!H:H,MOVI_SAID!D:D,D728,MOVI_SAID!L:L,MOVI_ENTR!O728))</f>
        <v/>
      </c>
      <c r="M728" s="173" t="str">
        <f t="shared" si="22"/>
        <v/>
      </c>
      <c r="N728" s="14"/>
      <c r="O728" s="14"/>
      <c r="P728" s="21"/>
      <c r="Q728" s="21"/>
      <c r="R728" s="21"/>
      <c r="S728" s="21"/>
      <c r="T728" s="21"/>
    </row>
    <row r="729" spans="1:20" s="16" customFormat="1" ht="30" customHeight="1">
      <c r="A729" s="21"/>
      <c r="B729" s="21" t="str">
        <f t="shared" si="23"/>
        <v/>
      </c>
      <c r="C729" s="197"/>
      <c r="D729" s="168"/>
      <c r="E729" s="154" t="str">
        <f>IFERROR(VLOOKUP(D729,CADA_PROD!D:H,5,0),"")</f>
        <v/>
      </c>
      <c r="F729" s="169"/>
      <c r="G729" s="170"/>
      <c r="H729" s="14"/>
      <c r="I729" s="171"/>
      <c r="J729" s="14"/>
      <c r="K729" s="131"/>
      <c r="L729" s="131" t="str">
        <f>IF(D729="","",SUMIFS(MOVI_ENTR!I:I,MOVI_ENTR!D:D,D729,MOVI_ENTR!O:O,O729)-SUMIFS(MOVI_SAID!H:H,MOVI_SAID!D:D,D729,MOVI_SAID!L:L,MOVI_ENTR!O729))</f>
        <v/>
      </c>
      <c r="M729" s="173" t="str">
        <f t="shared" si="22"/>
        <v/>
      </c>
      <c r="N729" s="14"/>
      <c r="O729" s="14"/>
      <c r="P729" s="21"/>
      <c r="Q729" s="21"/>
      <c r="R729" s="21"/>
      <c r="S729" s="21"/>
      <c r="T729" s="21"/>
    </row>
    <row r="730" spans="1:20" s="16" customFormat="1" ht="30" customHeight="1">
      <c r="A730" s="21"/>
      <c r="B730" s="21" t="str">
        <f t="shared" si="23"/>
        <v/>
      </c>
      <c r="C730" s="197"/>
      <c r="D730" s="168"/>
      <c r="E730" s="154" t="str">
        <f>IFERROR(VLOOKUP(D730,CADA_PROD!D:H,5,0),"")</f>
        <v/>
      </c>
      <c r="F730" s="169"/>
      <c r="G730" s="170"/>
      <c r="H730" s="14"/>
      <c r="I730" s="171"/>
      <c r="J730" s="14"/>
      <c r="K730" s="131"/>
      <c r="L730" s="131" t="str">
        <f>IF(D730="","",SUMIFS(MOVI_ENTR!I:I,MOVI_ENTR!D:D,D730,MOVI_ENTR!O:O,O730)-SUMIFS(MOVI_SAID!H:H,MOVI_SAID!D:D,D730,MOVI_SAID!L:L,MOVI_ENTR!O730))</f>
        <v/>
      </c>
      <c r="M730" s="173" t="str">
        <f t="shared" si="22"/>
        <v/>
      </c>
      <c r="N730" s="14"/>
      <c r="O730" s="14"/>
      <c r="P730" s="21"/>
      <c r="Q730" s="21"/>
      <c r="R730" s="21"/>
      <c r="S730" s="21"/>
      <c r="T730" s="21"/>
    </row>
    <row r="731" spans="1:20" s="16" customFormat="1" ht="30" customHeight="1">
      <c r="A731" s="21"/>
      <c r="B731" s="21" t="str">
        <f t="shared" si="23"/>
        <v/>
      </c>
      <c r="C731" s="197"/>
      <c r="D731" s="168"/>
      <c r="E731" s="154" t="str">
        <f>IFERROR(VLOOKUP(D731,CADA_PROD!D:H,5,0),"")</f>
        <v/>
      </c>
      <c r="F731" s="169"/>
      <c r="G731" s="170"/>
      <c r="H731" s="14"/>
      <c r="I731" s="171"/>
      <c r="J731" s="14"/>
      <c r="K731" s="131"/>
      <c r="L731" s="131" t="str">
        <f>IF(D731="","",SUMIFS(MOVI_ENTR!I:I,MOVI_ENTR!D:D,D731,MOVI_ENTR!O:O,O731)-SUMIFS(MOVI_SAID!H:H,MOVI_SAID!D:D,D731,MOVI_SAID!L:L,MOVI_ENTR!O731))</f>
        <v/>
      </c>
      <c r="M731" s="173" t="str">
        <f t="shared" ref="M731:M794" si="24">IF(D731="","",H731*I731)</f>
        <v/>
      </c>
      <c r="N731" s="14"/>
      <c r="O731" s="14"/>
      <c r="P731" s="21"/>
      <c r="Q731" s="21"/>
      <c r="R731" s="21"/>
      <c r="S731" s="21"/>
      <c r="T731" s="21"/>
    </row>
    <row r="732" spans="1:20" s="16" customFormat="1" ht="30" customHeight="1">
      <c r="A732" s="21"/>
      <c r="B732" s="21" t="str">
        <f t="shared" si="23"/>
        <v/>
      </c>
      <c r="C732" s="197"/>
      <c r="D732" s="168"/>
      <c r="E732" s="154" t="str">
        <f>IFERROR(VLOOKUP(D732,CADA_PROD!D:H,5,0),"")</f>
        <v/>
      </c>
      <c r="F732" s="169"/>
      <c r="G732" s="170"/>
      <c r="H732" s="14"/>
      <c r="I732" s="171"/>
      <c r="J732" s="14"/>
      <c r="K732" s="131"/>
      <c r="L732" s="131" t="str">
        <f>IF(D732="","",SUMIFS(MOVI_ENTR!I:I,MOVI_ENTR!D:D,D732,MOVI_ENTR!O:O,O732)-SUMIFS(MOVI_SAID!H:H,MOVI_SAID!D:D,D732,MOVI_SAID!L:L,MOVI_ENTR!O732))</f>
        <v/>
      </c>
      <c r="M732" s="173" t="str">
        <f t="shared" si="24"/>
        <v/>
      </c>
      <c r="N732" s="14"/>
      <c r="O732" s="14"/>
      <c r="P732" s="21"/>
      <c r="Q732" s="21"/>
      <c r="R732" s="21"/>
      <c r="S732" s="21"/>
      <c r="T732" s="21"/>
    </row>
    <row r="733" spans="1:20" s="16" customFormat="1" ht="30" customHeight="1">
      <c r="A733" s="21"/>
      <c r="B733" s="21" t="str">
        <f t="shared" si="23"/>
        <v/>
      </c>
      <c r="C733" s="197"/>
      <c r="D733" s="168"/>
      <c r="E733" s="154" t="str">
        <f>IFERROR(VLOOKUP(D733,CADA_PROD!D:H,5,0),"")</f>
        <v/>
      </c>
      <c r="F733" s="169"/>
      <c r="G733" s="170"/>
      <c r="H733" s="14"/>
      <c r="I733" s="171"/>
      <c r="J733" s="14"/>
      <c r="K733" s="131"/>
      <c r="L733" s="131" t="str">
        <f>IF(D733="","",SUMIFS(MOVI_ENTR!I:I,MOVI_ENTR!D:D,D733,MOVI_ENTR!O:O,O733)-SUMIFS(MOVI_SAID!H:H,MOVI_SAID!D:D,D733,MOVI_SAID!L:L,MOVI_ENTR!O733))</f>
        <v/>
      </c>
      <c r="M733" s="173" t="str">
        <f t="shared" si="24"/>
        <v/>
      </c>
      <c r="N733" s="14"/>
      <c r="O733" s="14"/>
      <c r="P733" s="21"/>
      <c r="Q733" s="21"/>
      <c r="R733" s="21"/>
      <c r="S733" s="21"/>
      <c r="T733" s="21"/>
    </row>
    <row r="734" spans="1:20" s="16" customFormat="1" ht="30" customHeight="1">
      <c r="A734" s="21"/>
      <c r="B734" s="21" t="str">
        <f t="shared" si="23"/>
        <v/>
      </c>
      <c r="C734" s="197"/>
      <c r="D734" s="168"/>
      <c r="E734" s="154" t="str">
        <f>IFERROR(VLOOKUP(D734,CADA_PROD!D:H,5,0),"")</f>
        <v/>
      </c>
      <c r="F734" s="169"/>
      <c r="G734" s="170"/>
      <c r="H734" s="14"/>
      <c r="I734" s="171"/>
      <c r="J734" s="14"/>
      <c r="K734" s="131"/>
      <c r="L734" s="131" t="str">
        <f>IF(D734="","",SUMIFS(MOVI_ENTR!I:I,MOVI_ENTR!D:D,D734,MOVI_ENTR!O:O,O734)-SUMIFS(MOVI_SAID!H:H,MOVI_SAID!D:D,D734,MOVI_SAID!L:L,MOVI_ENTR!O734))</f>
        <v/>
      </c>
      <c r="M734" s="173" t="str">
        <f t="shared" si="24"/>
        <v/>
      </c>
      <c r="N734" s="14"/>
      <c r="O734" s="14"/>
      <c r="P734" s="21"/>
      <c r="Q734" s="21"/>
      <c r="R734" s="21"/>
      <c r="S734" s="21"/>
      <c r="T734" s="21"/>
    </row>
    <row r="735" spans="1:20" s="16" customFormat="1" ht="30" customHeight="1">
      <c r="A735" s="21"/>
      <c r="B735" s="21" t="str">
        <f t="shared" si="23"/>
        <v/>
      </c>
      <c r="C735" s="197"/>
      <c r="D735" s="168"/>
      <c r="E735" s="154" t="str">
        <f>IFERROR(VLOOKUP(D735,CADA_PROD!D:H,5,0),"")</f>
        <v/>
      </c>
      <c r="F735" s="169"/>
      <c r="G735" s="170"/>
      <c r="H735" s="14"/>
      <c r="I735" s="171"/>
      <c r="J735" s="14"/>
      <c r="K735" s="131"/>
      <c r="L735" s="131" t="str">
        <f>IF(D735="","",SUMIFS(MOVI_ENTR!I:I,MOVI_ENTR!D:D,D735,MOVI_ENTR!O:O,O735)-SUMIFS(MOVI_SAID!H:H,MOVI_SAID!D:D,D735,MOVI_SAID!L:L,MOVI_ENTR!O735))</f>
        <v/>
      </c>
      <c r="M735" s="173" t="str">
        <f t="shared" si="24"/>
        <v/>
      </c>
      <c r="N735" s="14"/>
      <c r="O735" s="14"/>
      <c r="P735" s="21"/>
      <c r="Q735" s="21"/>
      <c r="R735" s="21"/>
      <c r="S735" s="21"/>
      <c r="T735" s="21"/>
    </row>
    <row r="736" spans="1:20" s="16" customFormat="1" ht="30" customHeight="1">
      <c r="A736" s="21"/>
      <c r="B736" s="21" t="str">
        <f t="shared" si="23"/>
        <v/>
      </c>
      <c r="C736" s="197"/>
      <c r="D736" s="168"/>
      <c r="E736" s="154" t="str">
        <f>IFERROR(VLOOKUP(D736,CADA_PROD!D:H,5,0),"")</f>
        <v/>
      </c>
      <c r="F736" s="169"/>
      <c r="G736" s="170"/>
      <c r="H736" s="14"/>
      <c r="I736" s="171"/>
      <c r="J736" s="14"/>
      <c r="K736" s="131"/>
      <c r="L736" s="131" t="str">
        <f>IF(D736="","",SUMIFS(MOVI_ENTR!I:I,MOVI_ENTR!D:D,D736,MOVI_ENTR!O:O,O736)-SUMIFS(MOVI_SAID!H:H,MOVI_SAID!D:D,D736,MOVI_SAID!L:L,MOVI_ENTR!O736))</f>
        <v/>
      </c>
      <c r="M736" s="173" t="str">
        <f t="shared" si="24"/>
        <v/>
      </c>
      <c r="N736" s="14"/>
      <c r="O736" s="14"/>
      <c r="P736" s="21"/>
      <c r="Q736" s="21"/>
      <c r="R736" s="21"/>
      <c r="S736" s="21"/>
      <c r="T736" s="21"/>
    </row>
    <row r="737" spans="1:20" s="16" customFormat="1" ht="30" customHeight="1">
      <c r="A737" s="21"/>
      <c r="B737" s="21" t="str">
        <f t="shared" si="23"/>
        <v/>
      </c>
      <c r="C737" s="197"/>
      <c r="D737" s="168"/>
      <c r="E737" s="154" t="str">
        <f>IFERROR(VLOOKUP(D737,CADA_PROD!D:H,5,0),"")</f>
        <v/>
      </c>
      <c r="F737" s="169"/>
      <c r="G737" s="170"/>
      <c r="H737" s="14"/>
      <c r="I737" s="171"/>
      <c r="J737" s="14"/>
      <c r="K737" s="131"/>
      <c r="L737" s="131" t="str">
        <f>IF(D737="","",SUMIFS(MOVI_ENTR!I:I,MOVI_ENTR!D:D,D737,MOVI_ENTR!O:O,O737)-SUMIFS(MOVI_SAID!H:H,MOVI_SAID!D:D,D737,MOVI_SAID!L:L,MOVI_ENTR!O737))</f>
        <v/>
      </c>
      <c r="M737" s="173" t="str">
        <f t="shared" si="24"/>
        <v/>
      </c>
      <c r="N737" s="14"/>
      <c r="O737" s="14"/>
      <c r="P737" s="21"/>
      <c r="Q737" s="21"/>
      <c r="R737" s="21"/>
      <c r="S737" s="21"/>
      <c r="T737" s="21"/>
    </row>
    <row r="738" spans="1:20" s="16" customFormat="1" ht="30" customHeight="1">
      <c r="A738" s="21"/>
      <c r="B738" s="21" t="str">
        <f t="shared" si="23"/>
        <v/>
      </c>
      <c r="C738" s="197"/>
      <c r="D738" s="168"/>
      <c r="E738" s="154" t="str">
        <f>IFERROR(VLOOKUP(D738,CADA_PROD!D:H,5,0),"")</f>
        <v/>
      </c>
      <c r="F738" s="169"/>
      <c r="G738" s="170"/>
      <c r="H738" s="14"/>
      <c r="I738" s="171"/>
      <c r="J738" s="14"/>
      <c r="K738" s="131"/>
      <c r="L738" s="131" t="str">
        <f>IF(D738="","",SUMIFS(MOVI_ENTR!I:I,MOVI_ENTR!D:D,D738,MOVI_ENTR!O:O,O738)-SUMIFS(MOVI_SAID!H:H,MOVI_SAID!D:D,D738,MOVI_SAID!L:L,MOVI_ENTR!O738))</f>
        <v/>
      </c>
      <c r="M738" s="173" t="str">
        <f t="shared" si="24"/>
        <v/>
      </c>
      <c r="N738" s="14"/>
      <c r="O738" s="14"/>
      <c r="P738" s="21"/>
      <c r="Q738" s="21"/>
      <c r="R738" s="21"/>
      <c r="S738" s="21"/>
      <c r="T738" s="21"/>
    </row>
    <row r="739" spans="1:20" s="16" customFormat="1" ht="30" customHeight="1">
      <c r="A739" s="21"/>
      <c r="B739" s="21" t="str">
        <f t="shared" si="23"/>
        <v/>
      </c>
      <c r="C739" s="197"/>
      <c r="D739" s="168"/>
      <c r="E739" s="154" t="str">
        <f>IFERROR(VLOOKUP(D739,CADA_PROD!D:H,5,0),"")</f>
        <v/>
      </c>
      <c r="F739" s="169"/>
      <c r="G739" s="170"/>
      <c r="H739" s="14"/>
      <c r="I739" s="171"/>
      <c r="J739" s="14"/>
      <c r="K739" s="131"/>
      <c r="L739" s="131" t="str">
        <f>IF(D739="","",SUMIFS(MOVI_ENTR!I:I,MOVI_ENTR!D:D,D739,MOVI_ENTR!O:O,O739)-SUMIFS(MOVI_SAID!H:H,MOVI_SAID!D:D,D739,MOVI_SAID!L:L,MOVI_ENTR!O739))</f>
        <v/>
      </c>
      <c r="M739" s="173" t="str">
        <f t="shared" si="24"/>
        <v/>
      </c>
      <c r="N739" s="14"/>
      <c r="O739" s="14"/>
      <c r="P739" s="21"/>
      <c r="Q739" s="21"/>
      <c r="R739" s="21"/>
      <c r="S739" s="21"/>
      <c r="T739" s="21"/>
    </row>
    <row r="740" spans="1:20" s="16" customFormat="1" ht="30" customHeight="1">
      <c r="A740" s="21"/>
      <c r="B740" s="21" t="str">
        <f t="shared" si="23"/>
        <v/>
      </c>
      <c r="C740" s="197"/>
      <c r="D740" s="168"/>
      <c r="E740" s="154" t="str">
        <f>IFERROR(VLOOKUP(D740,CADA_PROD!D:H,5,0),"")</f>
        <v/>
      </c>
      <c r="F740" s="169"/>
      <c r="G740" s="170"/>
      <c r="H740" s="14"/>
      <c r="I740" s="171"/>
      <c r="J740" s="14"/>
      <c r="K740" s="131"/>
      <c r="L740" s="131" t="str">
        <f>IF(D740="","",SUMIFS(MOVI_ENTR!I:I,MOVI_ENTR!D:D,D740,MOVI_ENTR!O:O,O740)-SUMIFS(MOVI_SAID!H:H,MOVI_SAID!D:D,D740,MOVI_SAID!L:L,MOVI_ENTR!O740))</f>
        <v/>
      </c>
      <c r="M740" s="173" t="str">
        <f t="shared" si="24"/>
        <v/>
      </c>
      <c r="N740" s="14"/>
      <c r="O740" s="14"/>
      <c r="P740" s="21"/>
      <c r="Q740" s="21"/>
      <c r="R740" s="21"/>
      <c r="S740" s="21"/>
      <c r="T740" s="21"/>
    </row>
    <row r="741" spans="1:20" s="16" customFormat="1" ht="30" customHeight="1">
      <c r="A741" s="21"/>
      <c r="B741" s="21" t="str">
        <f t="shared" si="23"/>
        <v/>
      </c>
      <c r="C741" s="197"/>
      <c r="D741" s="168"/>
      <c r="E741" s="154" t="str">
        <f>IFERROR(VLOOKUP(D741,CADA_PROD!D:H,5,0),"")</f>
        <v/>
      </c>
      <c r="F741" s="169"/>
      <c r="G741" s="170"/>
      <c r="H741" s="14"/>
      <c r="I741" s="171"/>
      <c r="J741" s="14"/>
      <c r="K741" s="131"/>
      <c r="L741" s="131" t="str">
        <f>IF(D741="","",SUMIFS(MOVI_ENTR!I:I,MOVI_ENTR!D:D,D741,MOVI_ENTR!O:O,O741)-SUMIFS(MOVI_SAID!H:H,MOVI_SAID!D:D,D741,MOVI_SAID!L:L,MOVI_ENTR!O741))</f>
        <v/>
      </c>
      <c r="M741" s="173" t="str">
        <f t="shared" si="24"/>
        <v/>
      </c>
      <c r="N741" s="14"/>
      <c r="O741" s="14"/>
      <c r="P741" s="21"/>
      <c r="Q741" s="21"/>
      <c r="R741" s="21"/>
      <c r="S741" s="21"/>
      <c r="T741" s="21"/>
    </row>
    <row r="742" spans="1:20" s="16" customFormat="1" ht="30" customHeight="1">
      <c r="A742" s="21"/>
      <c r="B742" s="21" t="str">
        <f t="shared" si="23"/>
        <v/>
      </c>
      <c r="C742" s="197"/>
      <c r="D742" s="168"/>
      <c r="E742" s="154" t="str">
        <f>IFERROR(VLOOKUP(D742,CADA_PROD!D:H,5,0),"")</f>
        <v/>
      </c>
      <c r="F742" s="169"/>
      <c r="G742" s="170"/>
      <c r="H742" s="14"/>
      <c r="I742" s="171"/>
      <c r="J742" s="14"/>
      <c r="K742" s="131"/>
      <c r="L742" s="131" t="str">
        <f>IF(D742="","",SUMIFS(MOVI_ENTR!I:I,MOVI_ENTR!D:D,D742,MOVI_ENTR!O:O,O742)-SUMIFS(MOVI_SAID!H:H,MOVI_SAID!D:D,D742,MOVI_SAID!L:L,MOVI_ENTR!O742))</f>
        <v/>
      </c>
      <c r="M742" s="173" t="str">
        <f t="shared" si="24"/>
        <v/>
      </c>
      <c r="N742" s="14"/>
      <c r="O742" s="14"/>
      <c r="P742" s="21"/>
      <c r="Q742" s="21"/>
      <c r="R742" s="21"/>
      <c r="S742" s="21"/>
      <c r="T742" s="21"/>
    </row>
    <row r="743" spans="1:20" s="16" customFormat="1" ht="30" customHeight="1">
      <c r="A743" s="21"/>
      <c r="B743" s="21" t="str">
        <f t="shared" si="23"/>
        <v/>
      </c>
      <c r="C743" s="197"/>
      <c r="D743" s="168"/>
      <c r="E743" s="154" t="str">
        <f>IFERROR(VLOOKUP(D743,CADA_PROD!D:H,5,0),"")</f>
        <v/>
      </c>
      <c r="F743" s="169"/>
      <c r="G743" s="170"/>
      <c r="H743" s="14"/>
      <c r="I743" s="171"/>
      <c r="J743" s="14"/>
      <c r="K743" s="131"/>
      <c r="L743" s="131" t="str">
        <f>IF(D743="","",SUMIFS(MOVI_ENTR!I:I,MOVI_ENTR!D:D,D743,MOVI_ENTR!O:O,O743)-SUMIFS(MOVI_SAID!H:H,MOVI_SAID!D:D,D743,MOVI_SAID!L:L,MOVI_ENTR!O743))</f>
        <v/>
      </c>
      <c r="M743" s="173" t="str">
        <f t="shared" si="24"/>
        <v/>
      </c>
      <c r="N743" s="14"/>
      <c r="O743" s="14"/>
      <c r="P743" s="21"/>
      <c r="Q743" s="21"/>
      <c r="R743" s="21"/>
      <c r="S743" s="21"/>
      <c r="T743" s="21"/>
    </row>
    <row r="744" spans="1:20" s="16" customFormat="1" ht="30" customHeight="1">
      <c r="A744" s="21"/>
      <c r="B744" s="21" t="str">
        <f t="shared" si="23"/>
        <v/>
      </c>
      <c r="C744" s="197"/>
      <c r="D744" s="168"/>
      <c r="E744" s="154" t="str">
        <f>IFERROR(VLOOKUP(D744,CADA_PROD!D:H,5,0),"")</f>
        <v/>
      </c>
      <c r="F744" s="169"/>
      <c r="G744" s="170"/>
      <c r="H744" s="14"/>
      <c r="I744" s="171"/>
      <c r="J744" s="14"/>
      <c r="K744" s="131"/>
      <c r="L744" s="131" t="str">
        <f>IF(D744="","",SUMIFS(MOVI_ENTR!I:I,MOVI_ENTR!D:D,D744,MOVI_ENTR!O:O,O744)-SUMIFS(MOVI_SAID!H:H,MOVI_SAID!D:D,D744,MOVI_SAID!L:L,MOVI_ENTR!O744))</f>
        <v/>
      </c>
      <c r="M744" s="173" t="str">
        <f t="shared" si="24"/>
        <v/>
      </c>
      <c r="N744" s="14"/>
      <c r="O744" s="14"/>
      <c r="P744" s="21"/>
      <c r="Q744" s="21"/>
      <c r="R744" s="21"/>
      <c r="S744" s="21"/>
      <c r="T744" s="21"/>
    </row>
    <row r="745" spans="1:20" s="16" customFormat="1" ht="30" customHeight="1">
      <c r="A745" s="21"/>
      <c r="B745" s="21" t="str">
        <f t="shared" si="23"/>
        <v/>
      </c>
      <c r="C745" s="197"/>
      <c r="D745" s="168"/>
      <c r="E745" s="154" t="str">
        <f>IFERROR(VLOOKUP(D745,CADA_PROD!D:H,5,0),"")</f>
        <v/>
      </c>
      <c r="F745" s="169"/>
      <c r="G745" s="170"/>
      <c r="H745" s="14"/>
      <c r="I745" s="171"/>
      <c r="J745" s="14"/>
      <c r="K745" s="131"/>
      <c r="L745" s="131" t="str">
        <f>IF(D745="","",SUMIFS(MOVI_ENTR!I:I,MOVI_ENTR!D:D,D745,MOVI_ENTR!O:O,O745)-SUMIFS(MOVI_SAID!H:H,MOVI_SAID!D:D,D745,MOVI_SAID!L:L,MOVI_ENTR!O745))</f>
        <v/>
      </c>
      <c r="M745" s="173" t="str">
        <f t="shared" si="24"/>
        <v/>
      </c>
      <c r="N745" s="14"/>
      <c r="O745" s="14"/>
      <c r="P745" s="21"/>
      <c r="Q745" s="21"/>
      <c r="R745" s="21"/>
      <c r="S745" s="21"/>
      <c r="T745" s="21"/>
    </row>
    <row r="746" spans="1:20" s="16" customFormat="1" ht="30" customHeight="1">
      <c r="A746" s="21"/>
      <c r="B746" s="21" t="str">
        <f t="shared" si="23"/>
        <v/>
      </c>
      <c r="C746" s="197"/>
      <c r="D746" s="168"/>
      <c r="E746" s="154" t="str">
        <f>IFERROR(VLOOKUP(D746,CADA_PROD!D:H,5,0),"")</f>
        <v/>
      </c>
      <c r="F746" s="169"/>
      <c r="G746" s="170"/>
      <c r="H746" s="14"/>
      <c r="I746" s="171"/>
      <c r="J746" s="14"/>
      <c r="K746" s="131"/>
      <c r="L746" s="131" t="str">
        <f>IF(D746="","",SUMIFS(MOVI_ENTR!I:I,MOVI_ENTR!D:D,D746,MOVI_ENTR!O:O,O746)-SUMIFS(MOVI_SAID!H:H,MOVI_SAID!D:D,D746,MOVI_SAID!L:L,MOVI_ENTR!O746))</f>
        <v/>
      </c>
      <c r="M746" s="173" t="str">
        <f t="shared" si="24"/>
        <v/>
      </c>
      <c r="N746" s="14"/>
      <c r="O746" s="14"/>
      <c r="P746" s="21"/>
      <c r="Q746" s="21"/>
      <c r="R746" s="21"/>
      <c r="S746" s="21"/>
      <c r="T746" s="21"/>
    </row>
    <row r="747" spans="1:20" s="16" customFormat="1" ht="30" customHeight="1">
      <c r="A747" s="21"/>
      <c r="B747" s="21" t="str">
        <f t="shared" si="23"/>
        <v/>
      </c>
      <c r="C747" s="197"/>
      <c r="D747" s="168"/>
      <c r="E747" s="154" t="str">
        <f>IFERROR(VLOOKUP(D747,CADA_PROD!D:H,5,0),"")</f>
        <v/>
      </c>
      <c r="F747" s="169"/>
      <c r="G747" s="170"/>
      <c r="H747" s="14"/>
      <c r="I747" s="171"/>
      <c r="J747" s="14"/>
      <c r="K747" s="131"/>
      <c r="L747" s="131" t="str">
        <f>IF(D747="","",SUMIFS(MOVI_ENTR!I:I,MOVI_ENTR!D:D,D747,MOVI_ENTR!O:O,O747)-SUMIFS(MOVI_SAID!H:H,MOVI_SAID!D:D,D747,MOVI_SAID!L:L,MOVI_ENTR!O747))</f>
        <v/>
      </c>
      <c r="M747" s="173" t="str">
        <f t="shared" si="24"/>
        <v/>
      </c>
      <c r="N747" s="14"/>
      <c r="O747" s="14"/>
      <c r="P747" s="21"/>
      <c r="Q747" s="21"/>
      <c r="R747" s="21"/>
      <c r="S747" s="21"/>
      <c r="T747" s="21"/>
    </row>
    <row r="748" spans="1:20" s="16" customFormat="1" ht="30" customHeight="1">
      <c r="A748" s="21"/>
      <c r="B748" s="21" t="str">
        <f t="shared" si="23"/>
        <v/>
      </c>
      <c r="C748" s="197"/>
      <c r="D748" s="168"/>
      <c r="E748" s="154" t="str">
        <f>IFERROR(VLOOKUP(D748,CADA_PROD!D:H,5,0),"")</f>
        <v/>
      </c>
      <c r="F748" s="169"/>
      <c r="G748" s="170"/>
      <c r="H748" s="14"/>
      <c r="I748" s="171"/>
      <c r="J748" s="14"/>
      <c r="K748" s="131"/>
      <c r="L748" s="131" t="str">
        <f>IF(D748="","",SUMIFS(MOVI_ENTR!I:I,MOVI_ENTR!D:D,D748,MOVI_ENTR!O:O,O748)-SUMIFS(MOVI_SAID!H:H,MOVI_SAID!D:D,D748,MOVI_SAID!L:L,MOVI_ENTR!O748))</f>
        <v/>
      </c>
      <c r="M748" s="173" t="str">
        <f t="shared" si="24"/>
        <v/>
      </c>
      <c r="N748" s="14"/>
      <c r="O748" s="14"/>
      <c r="P748" s="21"/>
      <c r="Q748" s="21"/>
      <c r="R748" s="21"/>
      <c r="S748" s="21"/>
      <c r="T748" s="21"/>
    </row>
    <row r="749" spans="1:20" s="16" customFormat="1" ht="30" customHeight="1">
      <c r="A749" s="21"/>
      <c r="B749" s="21" t="str">
        <f t="shared" si="23"/>
        <v/>
      </c>
      <c r="C749" s="197"/>
      <c r="D749" s="168"/>
      <c r="E749" s="154" t="str">
        <f>IFERROR(VLOOKUP(D749,CADA_PROD!D:H,5,0),"")</f>
        <v/>
      </c>
      <c r="F749" s="169"/>
      <c r="G749" s="170"/>
      <c r="H749" s="14"/>
      <c r="I749" s="171"/>
      <c r="J749" s="14"/>
      <c r="K749" s="131"/>
      <c r="L749" s="131" t="str">
        <f>IF(D749="","",SUMIFS(MOVI_ENTR!I:I,MOVI_ENTR!D:D,D749,MOVI_ENTR!O:O,O749)-SUMIFS(MOVI_SAID!H:H,MOVI_SAID!D:D,D749,MOVI_SAID!L:L,MOVI_ENTR!O749))</f>
        <v/>
      </c>
      <c r="M749" s="173" t="str">
        <f t="shared" si="24"/>
        <v/>
      </c>
      <c r="N749" s="14"/>
      <c r="O749" s="14"/>
      <c r="P749" s="21"/>
      <c r="Q749" s="21"/>
      <c r="R749" s="21"/>
      <c r="S749" s="21"/>
      <c r="T749" s="21"/>
    </row>
    <row r="750" spans="1:20" s="16" customFormat="1" ht="30" customHeight="1">
      <c r="A750" s="21"/>
      <c r="B750" s="21" t="str">
        <f t="shared" si="23"/>
        <v/>
      </c>
      <c r="C750" s="197"/>
      <c r="D750" s="168"/>
      <c r="E750" s="154" t="str">
        <f>IFERROR(VLOOKUP(D750,CADA_PROD!D:H,5,0),"")</f>
        <v/>
      </c>
      <c r="F750" s="169"/>
      <c r="G750" s="170"/>
      <c r="H750" s="14"/>
      <c r="I750" s="171"/>
      <c r="J750" s="14"/>
      <c r="K750" s="131"/>
      <c r="L750" s="131" t="str">
        <f>IF(D750="","",SUMIFS(MOVI_ENTR!I:I,MOVI_ENTR!D:D,D750,MOVI_ENTR!O:O,O750)-SUMIFS(MOVI_SAID!H:H,MOVI_SAID!D:D,D750,MOVI_SAID!L:L,MOVI_ENTR!O750))</f>
        <v/>
      </c>
      <c r="M750" s="173" t="str">
        <f t="shared" si="24"/>
        <v/>
      </c>
      <c r="N750" s="14"/>
      <c r="O750" s="14"/>
      <c r="P750" s="21"/>
      <c r="Q750" s="21"/>
      <c r="R750" s="21"/>
      <c r="S750" s="21"/>
      <c r="T750" s="21"/>
    </row>
    <row r="751" spans="1:20" s="16" customFormat="1" ht="30" customHeight="1">
      <c r="A751" s="21"/>
      <c r="B751" s="21" t="str">
        <f t="shared" si="23"/>
        <v/>
      </c>
      <c r="C751" s="197"/>
      <c r="D751" s="168"/>
      <c r="E751" s="154" t="str">
        <f>IFERROR(VLOOKUP(D751,CADA_PROD!D:H,5,0),"")</f>
        <v/>
      </c>
      <c r="F751" s="169"/>
      <c r="G751" s="170"/>
      <c r="H751" s="14"/>
      <c r="I751" s="171"/>
      <c r="J751" s="14"/>
      <c r="K751" s="131"/>
      <c r="L751" s="131" t="str">
        <f>IF(D751="","",SUMIFS(MOVI_ENTR!I:I,MOVI_ENTR!D:D,D751,MOVI_ENTR!O:O,O751)-SUMIFS(MOVI_SAID!H:H,MOVI_SAID!D:D,D751,MOVI_SAID!L:L,MOVI_ENTR!O751))</f>
        <v/>
      </c>
      <c r="M751" s="173" t="str">
        <f t="shared" si="24"/>
        <v/>
      </c>
      <c r="N751" s="14"/>
      <c r="O751" s="14"/>
      <c r="P751" s="21"/>
      <c r="Q751" s="21"/>
      <c r="R751" s="21"/>
      <c r="S751" s="21"/>
      <c r="T751" s="21"/>
    </row>
    <row r="752" spans="1:20" s="16" customFormat="1" ht="30" customHeight="1">
      <c r="A752" s="21"/>
      <c r="B752" s="21" t="str">
        <f t="shared" si="23"/>
        <v/>
      </c>
      <c r="C752" s="197"/>
      <c r="D752" s="168"/>
      <c r="E752" s="154" t="str">
        <f>IFERROR(VLOOKUP(D752,CADA_PROD!D:H,5,0),"")</f>
        <v/>
      </c>
      <c r="F752" s="169"/>
      <c r="G752" s="170"/>
      <c r="H752" s="14"/>
      <c r="I752" s="171"/>
      <c r="J752" s="14"/>
      <c r="K752" s="131"/>
      <c r="L752" s="131" t="str">
        <f>IF(D752="","",SUMIFS(MOVI_ENTR!I:I,MOVI_ENTR!D:D,D752,MOVI_ENTR!O:O,O752)-SUMIFS(MOVI_SAID!H:H,MOVI_SAID!D:D,D752,MOVI_SAID!L:L,MOVI_ENTR!O752))</f>
        <v/>
      </c>
      <c r="M752" s="173" t="str">
        <f t="shared" si="24"/>
        <v/>
      </c>
      <c r="N752" s="14"/>
      <c r="O752" s="14"/>
      <c r="P752" s="21"/>
      <c r="Q752" s="21"/>
      <c r="R752" s="21"/>
      <c r="S752" s="21"/>
      <c r="T752" s="21"/>
    </row>
    <row r="753" spans="1:20" s="16" customFormat="1" ht="30" customHeight="1">
      <c r="A753" s="21"/>
      <c r="B753" s="21" t="str">
        <f t="shared" si="23"/>
        <v/>
      </c>
      <c r="C753" s="197"/>
      <c r="D753" s="168"/>
      <c r="E753" s="154" t="str">
        <f>IFERROR(VLOOKUP(D753,CADA_PROD!D:H,5,0),"")</f>
        <v/>
      </c>
      <c r="F753" s="169"/>
      <c r="G753" s="170"/>
      <c r="H753" s="14"/>
      <c r="I753" s="171"/>
      <c r="J753" s="14"/>
      <c r="K753" s="131"/>
      <c r="L753" s="131" t="str">
        <f>IF(D753="","",SUMIFS(MOVI_ENTR!I:I,MOVI_ENTR!D:D,D753,MOVI_ENTR!O:O,O753)-SUMIFS(MOVI_SAID!H:H,MOVI_SAID!D:D,D753,MOVI_SAID!L:L,MOVI_ENTR!O753))</f>
        <v/>
      </c>
      <c r="M753" s="173" t="str">
        <f t="shared" si="24"/>
        <v/>
      </c>
      <c r="N753" s="14"/>
      <c r="O753" s="14"/>
      <c r="P753" s="21"/>
      <c r="Q753" s="21"/>
      <c r="R753" s="21"/>
      <c r="S753" s="21"/>
      <c r="T753" s="21"/>
    </row>
    <row r="754" spans="1:20" s="16" customFormat="1" ht="30" customHeight="1">
      <c r="A754" s="21"/>
      <c r="B754" s="21" t="str">
        <f t="shared" si="23"/>
        <v/>
      </c>
      <c r="C754" s="197"/>
      <c r="D754" s="168"/>
      <c r="E754" s="154" t="str">
        <f>IFERROR(VLOOKUP(D754,CADA_PROD!D:H,5,0),"")</f>
        <v/>
      </c>
      <c r="F754" s="169"/>
      <c r="G754" s="170"/>
      <c r="H754" s="14"/>
      <c r="I754" s="171"/>
      <c r="J754" s="14"/>
      <c r="K754" s="131"/>
      <c r="L754" s="131" t="str">
        <f>IF(D754="","",SUMIFS(MOVI_ENTR!I:I,MOVI_ENTR!D:D,D754,MOVI_ENTR!O:O,O754)-SUMIFS(MOVI_SAID!H:H,MOVI_SAID!D:D,D754,MOVI_SAID!L:L,MOVI_ENTR!O754))</f>
        <v/>
      </c>
      <c r="M754" s="173" t="str">
        <f t="shared" si="24"/>
        <v/>
      </c>
      <c r="N754" s="14"/>
      <c r="O754" s="14"/>
      <c r="P754" s="21"/>
      <c r="Q754" s="21"/>
      <c r="R754" s="21"/>
      <c r="S754" s="21"/>
      <c r="T754" s="21"/>
    </row>
    <row r="755" spans="1:20" s="16" customFormat="1" ht="30" customHeight="1">
      <c r="A755" s="21"/>
      <c r="B755" s="21" t="str">
        <f t="shared" si="23"/>
        <v/>
      </c>
      <c r="C755" s="197"/>
      <c r="D755" s="168"/>
      <c r="E755" s="154" t="str">
        <f>IFERROR(VLOOKUP(D755,CADA_PROD!D:H,5,0),"")</f>
        <v/>
      </c>
      <c r="F755" s="169"/>
      <c r="G755" s="170"/>
      <c r="H755" s="14"/>
      <c r="I755" s="171"/>
      <c r="J755" s="14"/>
      <c r="K755" s="131"/>
      <c r="L755" s="131" t="str">
        <f>IF(D755="","",SUMIFS(MOVI_ENTR!I:I,MOVI_ENTR!D:D,D755,MOVI_ENTR!O:O,O755)-SUMIFS(MOVI_SAID!H:H,MOVI_SAID!D:D,D755,MOVI_SAID!L:L,MOVI_ENTR!O755))</f>
        <v/>
      </c>
      <c r="M755" s="173" t="str">
        <f t="shared" si="24"/>
        <v/>
      </c>
      <c r="N755" s="14"/>
      <c r="O755" s="14"/>
      <c r="P755" s="21"/>
      <c r="Q755" s="21"/>
      <c r="R755" s="21"/>
      <c r="S755" s="21"/>
      <c r="T755" s="21"/>
    </row>
    <row r="756" spans="1:20" s="16" customFormat="1" ht="30" customHeight="1">
      <c r="A756" s="21"/>
      <c r="B756" s="21" t="str">
        <f t="shared" si="23"/>
        <v/>
      </c>
      <c r="C756" s="197"/>
      <c r="D756" s="168"/>
      <c r="E756" s="154" t="str">
        <f>IFERROR(VLOOKUP(D756,CADA_PROD!D:H,5,0),"")</f>
        <v/>
      </c>
      <c r="F756" s="169"/>
      <c r="G756" s="170"/>
      <c r="H756" s="14"/>
      <c r="I756" s="171"/>
      <c r="J756" s="14"/>
      <c r="K756" s="131"/>
      <c r="L756" s="131" t="str">
        <f>IF(D756="","",SUMIFS(MOVI_ENTR!I:I,MOVI_ENTR!D:D,D756,MOVI_ENTR!O:O,O756)-SUMIFS(MOVI_SAID!H:H,MOVI_SAID!D:D,D756,MOVI_SAID!L:L,MOVI_ENTR!O756))</f>
        <v/>
      </c>
      <c r="M756" s="173" t="str">
        <f t="shared" si="24"/>
        <v/>
      </c>
      <c r="N756" s="14"/>
      <c r="O756" s="14"/>
      <c r="P756" s="21"/>
      <c r="Q756" s="21"/>
      <c r="R756" s="21"/>
      <c r="S756" s="21"/>
      <c r="T756" s="21"/>
    </row>
    <row r="757" spans="1:20" s="16" customFormat="1" ht="30" customHeight="1">
      <c r="A757" s="21"/>
      <c r="B757" s="21" t="str">
        <f t="shared" si="23"/>
        <v/>
      </c>
      <c r="C757" s="197"/>
      <c r="D757" s="168"/>
      <c r="E757" s="154" t="str">
        <f>IFERROR(VLOOKUP(D757,CADA_PROD!D:H,5,0),"")</f>
        <v/>
      </c>
      <c r="F757" s="169"/>
      <c r="G757" s="170"/>
      <c r="H757" s="14"/>
      <c r="I757" s="171"/>
      <c r="J757" s="14"/>
      <c r="K757" s="131"/>
      <c r="L757" s="131" t="str">
        <f>IF(D757="","",SUMIFS(MOVI_ENTR!I:I,MOVI_ENTR!D:D,D757,MOVI_ENTR!O:O,O757)-SUMIFS(MOVI_SAID!H:H,MOVI_SAID!D:D,D757,MOVI_SAID!L:L,MOVI_ENTR!O757))</f>
        <v/>
      </c>
      <c r="M757" s="173" t="str">
        <f t="shared" si="24"/>
        <v/>
      </c>
      <c r="N757" s="14"/>
      <c r="O757" s="14"/>
      <c r="P757" s="21"/>
      <c r="Q757" s="21"/>
      <c r="R757" s="21"/>
      <c r="S757" s="21"/>
      <c r="T757" s="21"/>
    </row>
    <row r="758" spans="1:20" s="16" customFormat="1" ht="30" customHeight="1">
      <c r="A758" s="21"/>
      <c r="B758" s="21" t="str">
        <f t="shared" si="23"/>
        <v/>
      </c>
      <c r="C758" s="197"/>
      <c r="D758" s="168"/>
      <c r="E758" s="154" t="str">
        <f>IFERROR(VLOOKUP(D758,CADA_PROD!D:H,5,0),"")</f>
        <v/>
      </c>
      <c r="F758" s="169"/>
      <c r="G758" s="170"/>
      <c r="H758" s="14"/>
      <c r="I758" s="171"/>
      <c r="J758" s="14"/>
      <c r="K758" s="131"/>
      <c r="L758" s="131" t="str">
        <f>IF(D758="","",SUMIFS(MOVI_ENTR!I:I,MOVI_ENTR!D:D,D758,MOVI_ENTR!O:O,O758)-SUMIFS(MOVI_SAID!H:H,MOVI_SAID!D:D,D758,MOVI_SAID!L:L,MOVI_ENTR!O758))</f>
        <v/>
      </c>
      <c r="M758" s="173" t="str">
        <f t="shared" si="24"/>
        <v/>
      </c>
      <c r="N758" s="14"/>
      <c r="O758" s="14"/>
      <c r="P758" s="21"/>
      <c r="Q758" s="21"/>
      <c r="R758" s="21"/>
      <c r="S758" s="21"/>
      <c r="T758" s="21"/>
    </row>
    <row r="759" spans="1:20" s="16" customFormat="1" ht="30" customHeight="1">
      <c r="A759" s="21"/>
      <c r="B759" s="21" t="str">
        <f t="shared" si="23"/>
        <v/>
      </c>
      <c r="C759" s="197"/>
      <c r="D759" s="168"/>
      <c r="E759" s="154" t="str">
        <f>IFERROR(VLOOKUP(D759,CADA_PROD!D:H,5,0),"")</f>
        <v/>
      </c>
      <c r="F759" s="169"/>
      <c r="G759" s="170"/>
      <c r="H759" s="14"/>
      <c r="I759" s="171"/>
      <c r="J759" s="14"/>
      <c r="K759" s="131"/>
      <c r="L759" s="131" t="str">
        <f>IF(D759="","",SUMIFS(MOVI_ENTR!I:I,MOVI_ENTR!D:D,D759,MOVI_ENTR!O:O,O759)-SUMIFS(MOVI_SAID!H:H,MOVI_SAID!D:D,D759,MOVI_SAID!L:L,MOVI_ENTR!O759))</f>
        <v/>
      </c>
      <c r="M759" s="173" t="str">
        <f t="shared" si="24"/>
        <v/>
      </c>
      <c r="N759" s="14"/>
      <c r="O759" s="14"/>
      <c r="P759" s="21"/>
      <c r="Q759" s="21"/>
      <c r="R759" s="21"/>
      <c r="S759" s="21"/>
      <c r="T759" s="21"/>
    </row>
    <row r="760" spans="1:20" s="16" customFormat="1" ht="30" customHeight="1">
      <c r="A760" s="21"/>
      <c r="B760" s="21" t="str">
        <f t="shared" si="23"/>
        <v/>
      </c>
      <c r="C760" s="197"/>
      <c r="D760" s="168"/>
      <c r="E760" s="154" t="str">
        <f>IFERROR(VLOOKUP(D760,CADA_PROD!D:H,5,0),"")</f>
        <v/>
      </c>
      <c r="F760" s="169"/>
      <c r="G760" s="170"/>
      <c r="H760" s="14"/>
      <c r="I760" s="171"/>
      <c r="J760" s="14"/>
      <c r="K760" s="131"/>
      <c r="L760" s="131" t="str">
        <f>IF(D760="","",SUMIFS(MOVI_ENTR!I:I,MOVI_ENTR!D:D,D760,MOVI_ENTR!O:O,O760)-SUMIFS(MOVI_SAID!H:H,MOVI_SAID!D:D,D760,MOVI_SAID!L:L,MOVI_ENTR!O760))</f>
        <v/>
      </c>
      <c r="M760" s="173" t="str">
        <f t="shared" si="24"/>
        <v/>
      </c>
      <c r="N760" s="14"/>
      <c r="O760" s="14"/>
      <c r="P760" s="21"/>
      <c r="Q760" s="21"/>
      <c r="R760" s="21"/>
      <c r="S760" s="21"/>
      <c r="T760" s="21"/>
    </row>
    <row r="761" spans="1:20" s="16" customFormat="1" ht="30" customHeight="1">
      <c r="A761" s="21"/>
      <c r="B761" s="21" t="str">
        <f t="shared" si="23"/>
        <v/>
      </c>
      <c r="C761" s="197"/>
      <c r="D761" s="168"/>
      <c r="E761" s="154" t="str">
        <f>IFERROR(VLOOKUP(D761,CADA_PROD!D:H,5,0),"")</f>
        <v/>
      </c>
      <c r="F761" s="169"/>
      <c r="G761" s="170"/>
      <c r="H761" s="14"/>
      <c r="I761" s="171"/>
      <c r="J761" s="14"/>
      <c r="K761" s="131"/>
      <c r="L761" s="131" t="str">
        <f>IF(D761="","",SUMIFS(MOVI_ENTR!I:I,MOVI_ENTR!D:D,D761,MOVI_ENTR!O:O,O761)-SUMIFS(MOVI_SAID!H:H,MOVI_SAID!D:D,D761,MOVI_SAID!L:L,MOVI_ENTR!O761))</f>
        <v/>
      </c>
      <c r="M761" s="173" t="str">
        <f t="shared" si="24"/>
        <v/>
      </c>
      <c r="N761" s="14"/>
      <c r="O761" s="14"/>
      <c r="P761" s="21"/>
      <c r="Q761" s="21"/>
      <c r="R761" s="21"/>
      <c r="S761" s="21"/>
      <c r="T761" s="21"/>
    </row>
    <row r="762" spans="1:20" s="16" customFormat="1" ht="30" customHeight="1">
      <c r="A762" s="21"/>
      <c r="B762" s="21" t="str">
        <f t="shared" si="23"/>
        <v/>
      </c>
      <c r="C762" s="197"/>
      <c r="D762" s="168"/>
      <c r="E762" s="154" t="str">
        <f>IFERROR(VLOOKUP(D762,CADA_PROD!D:H,5,0),"")</f>
        <v/>
      </c>
      <c r="F762" s="169"/>
      <c r="G762" s="170"/>
      <c r="H762" s="14"/>
      <c r="I762" s="171"/>
      <c r="J762" s="14"/>
      <c r="K762" s="131"/>
      <c r="L762" s="131" t="str">
        <f>IF(D762="","",SUMIFS(MOVI_ENTR!I:I,MOVI_ENTR!D:D,D762,MOVI_ENTR!O:O,O762)-SUMIFS(MOVI_SAID!H:H,MOVI_SAID!D:D,D762,MOVI_SAID!L:L,MOVI_ENTR!O762))</f>
        <v/>
      </c>
      <c r="M762" s="173" t="str">
        <f t="shared" si="24"/>
        <v/>
      </c>
      <c r="N762" s="14"/>
      <c r="O762" s="14"/>
      <c r="P762" s="21"/>
      <c r="Q762" s="21"/>
      <c r="R762" s="21"/>
      <c r="S762" s="21"/>
      <c r="T762" s="21"/>
    </row>
    <row r="763" spans="1:20" s="16" customFormat="1" ht="30" customHeight="1">
      <c r="A763" s="21"/>
      <c r="B763" s="21" t="str">
        <f t="shared" si="23"/>
        <v/>
      </c>
      <c r="C763" s="197"/>
      <c r="D763" s="168"/>
      <c r="E763" s="154" t="str">
        <f>IFERROR(VLOOKUP(D763,CADA_PROD!D:H,5,0),"")</f>
        <v/>
      </c>
      <c r="F763" s="169"/>
      <c r="G763" s="170"/>
      <c r="H763" s="14"/>
      <c r="I763" s="171"/>
      <c r="J763" s="14"/>
      <c r="K763" s="131"/>
      <c r="L763" s="131" t="str">
        <f>IF(D763="","",SUMIFS(MOVI_ENTR!I:I,MOVI_ENTR!D:D,D763,MOVI_ENTR!O:O,O763)-SUMIFS(MOVI_SAID!H:H,MOVI_SAID!D:D,D763,MOVI_SAID!L:L,MOVI_ENTR!O763))</f>
        <v/>
      </c>
      <c r="M763" s="173" t="str">
        <f t="shared" si="24"/>
        <v/>
      </c>
      <c r="N763" s="14"/>
      <c r="O763" s="14"/>
      <c r="P763" s="21"/>
      <c r="Q763" s="21"/>
      <c r="R763" s="21"/>
      <c r="S763" s="21"/>
      <c r="T763" s="21"/>
    </row>
    <row r="764" spans="1:20" s="16" customFormat="1" ht="30" customHeight="1">
      <c r="A764" s="21"/>
      <c r="B764" s="21" t="str">
        <f t="shared" si="23"/>
        <v/>
      </c>
      <c r="C764" s="197"/>
      <c r="D764" s="168"/>
      <c r="E764" s="154" t="str">
        <f>IFERROR(VLOOKUP(D764,CADA_PROD!D:H,5,0),"")</f>
        <v/>
      </c>
      <c r="F764" s="169"/>
      <c r="G764" s="170"/>
      <c r="H764" s="14"/>
      <c r="I764" s="171"/>
      <c r="J764" s="14"/>
      <c r="K764" s="131"/>
      <c r="L764" s="131" t="str">
        <f>IF(D764="","",SUMIFS(MOVI_ENTR!I:I,MOVI_ENTR!D:D,D764,MOVI_ENTR!O:O,O764)-SUMIFS(MOVI_SAID!H:H,MOVI_SAID!D:D,D764,MOVI_SAID!L:L,MOVI_ENTR!O764))</f>
        <v/>
      </c>
      <c r="M764" s="173" t="str">
        <f t="shared" si="24"/>
        <v/>
      </c>
      <c r="N764" s="14"/>
      <c r="O764" s="14"/>
      <c r="P764" s="21"/>
      <c r="Q764" s="21"/>
      <c r="R764" s="21"/>
      <c r="S764" s="21"/>
      <c r="T764" s="21"/>
    </row>
    <row r="765" spans="1:20" s="16" customFormat="1" ht="30" customHeight="1">
      <c r="A765" s="21"/>
      <c r="B765" s="21" t="str">
        <f t="shared" si="23"/>
        <v/>
      </c>
      <c r="C765" s="197"/>
      <c r="D765" s="168"/>
      <c r="E765" s="154" t="str">
        <f>IFERROR(VLOOKUP(D765,CADA_PROD!D:H,5,0),"")</f>
        <v/>
      </c>
      <c r="F765" s="169"/>
      <c r="G765" s="170"/>
      <c r="H765" s="14"/>
      <c r="I765" s="171"/>
      <c r="J765" s="14"/>
      <c r="K765" s="131"/>
      <c r="L765" s="131" t="str">
        <f>IF(D765="","",SUMIFS(MOVI_ENTR!I:I,MOVI_ENTR!D:D,D765,MOVI_ENTR!O:O,O765)-SUMIFS(MOVI_SAID!H:H,MOVI_SAID!D:D,D765,MOVI_SAID!L:L,MOVI_ENTR!O765))</f>
        <v/>
      </c>
      <c r="M765" s="173" t="str">
        <f t="shared" si="24"/>
        <v/>
      </c>
      <c r="N765" s="14"/>
      <c r="O765" s="14"/>
      <c r="P765" s="21"/>
      <c r="Q765" s="21"/>
      <c r="R765" s="21"/>
      <c r="S765" s="21"/>
      <c r="T765" s="21"/>
    </row>
    <row r="766" spans="1:20" s="16" customFormat="1" ht="30" customHeight="1">
      <c r="A766" s="21"/>
      <c r="B766" s="21" t="str">
        <f t="shared" si="23"/>
        <v/>
      </c>
      <c r="C766" s="197"/>
      <c r="D766" s="168"/>
      <c r="E766" s="154" t="str">
        <f>IFERROR(VLOOKUP(D766,CADA_PROD!D:H,5,0),"")</f>
        <v/>
      </c>
      <c r="F766" s="169"/>
      <c r="G766" s="170"/>
      <c r="H766" s="14"/>
      <c r="I766" s="171"/>
      <c r="J766" s="14"/>
      <c r="K766" s="131"/>
      <c r="L766" s="131" t="str">
        <f>IF(D766="","",SUMIFS(MOVI_ENTR!I:I,MOVI_ENTR!D:D,D766,MOVI_ENTR!O:O,O766)-SUMIFS(MOVI_SAID!H:H,MOVI_SAID!D:D,D766,MOVI_SAID!L:L,MOVI_ENTR!O766))</f>
        <v/>
      </c>
      <c r="M766" s="173" t="str">
        <f t="shared" si="24"/>
        <v/>
      </c>
      <c r="N766" s="14"/>
      <c r="O766" s="14"/>
      <c r="P766" s="21"/>
      <c r="Q766" s="21"/>
      <c r="R766" s="21"/>
      <c r="S766" s="21"/>
      <c r="T766" s="21"/>
    </row>
    <row r="767" spans="1:20" s="16" customFormat="1" ht="30" customHeight="1">
      <c r="A767" s="21"/>
      <c r="B767" s="21" t="str">
        <f t="shared" si="23"/>
        <v/>
      </c>
      <c r="C767" s="197"/>
      <c r="D767" s="168"/>
      <c r="E767" s="154" t="str">
        <f>IFERROR(VLOOKUP(D767,CADA_PROD!D:H,5,0),"")</f>
        <v/>
      </c>
      <c r="F767" s="169"/>
      <c r="G767" s="170"/>
      <c r="H767" s="14"/>
      <c r="I767" s="171"/>
      <c r="J767" s="14"/>
      <c r="K767" s="131"/>
      <c r="L767" s="131" t="str">
        <f>IF(D767="","",SUMIFS(MOVI_ENTR!I:I,MOVI_ENTR!D:D,D767,MOVI_ENTR!O:O,O767)-SUMIFS(MOVI_SAID!H:H,MOVI_SAID!D:D,D767,MOVI_SAID!L:L,MOVI_ENTR!O767))</f>
        <v/>
      </c>
      <c r="M767" s="173" t="str">
        <f t="shared" si="24"/>
        <v/>
      </c>
      <c r="N767" s="14"/>
      <c r="O767" s="14"/>
      <c r="P767" s="21"/>
      <c r="Q767" s="21"/>
      <c r="R767" s="21"/>
      <c r="S767" s="21"/>
      <c r="T767" s="21"/>
    </row>
    <row r="768" spans="1:20" s="16" customFormat="1" ht="30" customHeight="1">
      <c r="A768" s="21"/>
      <c r="B768" s="21" t="str">
        <f t="shared" si="23"/>
        <v/>
      </c>
      <c r="C768" s="197"/>
      <c r="D768" s="168"/>
      <c r="E768" s="154" t="str">
        <f>IFERROR(VLOOKUP(D768,CADA_PROD!D:H,5,0),"")</f>
        <v/>
      </c>
      <c r="F768" s="169"/>
      <c r="G768" s="170"/>
      <c r="H768" s="14"/>
      <c r="I768" s="171"/>
      <c r="J768" s="14"/>
      <c r="K768" s="131"/>
      <c r="L768" s="131" t="str">
        <f>IF(D768="","",SUMIFS(MOVI_ENTR!I:I,MOVI_ENTR!D:D,D768,MOVI_ENTR!O:O,O768)-SUMIFS(MOVI_SAID!H:H,MOVI_SAID!D:D,D768,MOVI_SAID!L:L,MOVI_ENTR!O768))</f>
        <v/>
      </c>
      <c r="M768" s="173" t="str">
        <f t="shared" si="24"/>
        <v/>
      </c>
      <c r="N768" s="14"/>
      <c r="O768" s="14"/>
      <c r="P768" s="21"/>
      <c r="Q768" s="21"/>
      <c r="R768" s="21"/>
      <c r="S768" s="21"/>
      <c r="T768" s="21"/>
    </row>
    <row r="769" spans="1:20" s="16" customFormat="1" ht="30" customHeight="1">
      <c r="A769" s="21"/>
      <c r="B769" s="21" t="str">
        <f t="shared" si="23"/>
        <v/>
      </c>
      <c r="C769" s="197"/>
      <c r="D769" s="168"/>
      <c r="E769" s="154" t="str">
        <f>IFERROR(VLOOKUP(D769,CADA_PROD!D:H,5,0),"")</f>
        <v/>
      </c>
      <c r="F769" s="169"/>
      <c r="G769" s="170"/>
      <c r="H769" s="14"/>
      <c r="I769" s="171"/>
      <c r="J769" s="14"/>
      <c r="K769" s="131"/>
      <c r="L769" s="131" t="str">
        <f>IF(D769="","",SUMIFS(MOVI_ENTR!I:I,MOVI_ENTR!D:D,D769,MOVI_ENTR!O:O,O769)-SUMIFS(MOVI_SAID!H:H,MOVI_SAID!D:D,D769,MOVI_SAID!L:L,MOVI_ENTR!O769))</f>
        <v/>
      </c>
      <c r="M769" s="173" t="str">
        <f t="shared" si="24"/>
        <v/>
      </c>
      <c r="N769" s="14"/>
      <c r="O769" s="14"/>
      <c r="P769" s="21"/>
      <c r="Q769" s="21"/>
      <c r="R769" s="21"/>
      <c r="S769" s="21"/>
      <c r="T769" s="21"/>
    </row>
    <row r="770" spans="1:20" s="16" customFormat="1" ht="30" customHeight="1">
      <c r="A770" s="21"/>
      <c r="B770" s="21" t="str">
        <f t="shared" si="23"/>
        <v/>
      </c>
      <c r="C770" s="197"/>
      <c r="D770" s="168"/>
      <c r="E770" s="154" t="str">
        <f>IFERROR(VLOOKUP(D770,CADA_PROD!D:H,5,0),"")</f>
        <v/>
      </c>
      <c r="F770" s="169"/>
      <c r="G770" s="170"/>
      <c r="H770" s="14"/>
      <c r="I770" s="171"/>
      <c r="J770" s="14"/>
      <c r="K770" s="131"/>
      <c r="L770" s="131" t="str">
        <f>IF(D770="","",SUMIFS(MOVI_ENTR!I:I,MOVI_ENTR!D:D,D770,MOVI_ENTR!O:O,O770)-SUMIFS(MOVI_SAID!H:H,MOVI_SAID!D:D,D770,MOVI_SAID!L:L,MOVI_ENTR!O770))</f>
        <v/>
      </c>
      <c r="M770" s="173" t="str">
        <f t="shared" si="24"/>
        <v/>
      </c>
      <c r="N770" s="14"/>
      <c r="O770" s="14"/>
      <c r="P770" s="21"/>
      <c r="Q770" s="21"/>
      <c r="R770" s="21"/>
      <c r="S770" s="21"/>
      <c r="T770" s="21"/>
    </row>
    <row r="771" spans="1:20" s="16" customFormat="1" ht="30" customHeight="1">
      <c r="A771" s="21"/>
      <c r="B771" s="21" t="str">
        <f t="shared" si="23"/>
        <v/>
      </c>
      <c r="C771" s="197"/>
      <c r="D771" s="168"/>
      <c r="E771" s="154" t="str">
        <f>IFERROR(VLOOKUP(D771,CADA_PROD!D:H,5,0),"")</f>
        <v/>
      </c>
      <c r="F771" s="169"/>
      <c r="G771" s="170"/>
      <c r="H771" s="14"/>
      <c r="I771" s="171"/>
      <c r="J771" s="14"/>
      <c r="K771" s="131"/>
      <c r="L771" s="131" t="str">
        <f>IF(D771="","",SUMIFS(MOVI_ENTR!I:I,MOVI_ENTR!D:D,D771,MOVI_ENTR!O:O,O771)-SUMIFS(MOVI_SAID!H:H,MOVI_SAID!D:D,D771,MOVI_SAID!L:L,MOVI_ENTR!O771))</f>
        <v/>
      </c>
      <c r="M771" s="173" t="str">
        <f t="shared" si="24"/>
        <v/>
      </c>
      <c r="N771" s="14"/>
      <c r="O771" s="14"/>
      <c r="P771" s="21"/>
      <c r="Q771" s="21"/>
      <c r="R771" s="21"/>
      <c r="S771" s="21"/>
      <c r="T771" s="21"/>
    </row>
    <row r="772" spans="1:20" s="16" customFormat="1" ht="30" customHeight="1">
      <c r="A772" s="21"/>
      <c r="B772" s="21" t="str">
        <f t="shared" si="23"/>
        <v/>
      </c>
      <c r="C772" s="197"/>
      <c r="D772" s="168"/>
      <c r="E772" s="154" t="str">
        <f>IFERROR(VLOOKUP(D772,CADA_PROD!D:H,5,0),"")</f>
        <v/>
      </c>
      <c r="F772" s="169"/>
      <c r="G772" s="170"/>
      <c r="H772" s="14"/>
      <c r="I772" s="171"/>
      <c r="J772" s="14"/>
      <c r="K772" s="131"/>
      <c r="L772" s="131" t="str">
        <f>IF(D772="","",SUMIFS(MOVI_ENTR!I:I,MOVI_ENTR!D:D,D772,MOVI_ENTR!O:O,O772)-SUMIFS(MOVI_SAID!H:H,MOVI_SAID!D:D,D772,MOVI_SAID!L:L,MOVI_ENTR!O772))</f>
        <v/>
      </c>
      <c r="M772" s="173" t="str">
        <f t="shared" si="24"/>
        <v/>
      </c>
      <c r="N772" s="14"/>
      <c r="O772" s="14"/>
      <c r="P772" s="21"/>
      <c r="Q772" s="21"/>
      <c r="R772" s="21"/>
      <c r="S772" s="21"/>
      <c r="T772" s="21"/>
    </row>
    <row r="773" spans="1:20" s="16" customFormat="1" ht="30" customHeight="1">
      <c r="A773" s="21"/>
      <c r="B773" s="21" t="str">
        <f t="shared" si="23"/>
        <v/>
      </c>
      <c r="C773" s="197"/>
      <c r="D773" s="168"/>
      <c r="E773" s="154" t="str">
        <f>IFERROR(VLOOKUP(D773,CADA_PROD!D:H,5,0),"")</f>
        <v/>
      </c>
      <c r="F773" s="169"/>
      <c r="G773" s="170"/>
      <c r="H773" s="14"/>
      <c r="I773" s="171"/>
      <c r="J773" s="14"/>
      <c r="K773" s="131"/>
      <c r="L773" s="131" t="str">
        <f>IF(D773="","",SUMIFS(MOVI_ENTR!I:I,MOVI_ENTR!D:D,D773,MOVI_ENTR!O:O,O773)-SUMIFS(MOVI_SAID!H:H,MOVI_SAID!D:D,D773,MOVI_SAID!L:L,MOVI_ENTR!O773))</f>
        <v/>
      </c>
      <c r="M773" s="173" t="str">
        <f t="shared" si="24"/>
        <v/>
      </c>
      <c r="N773" s="14"/>
      <c r="O773" s="14"/>
      <c r="P773" s="21"/>
      <c r="Q773" s="21"/>
      <c r="R773" s="21"/>
      <c r="S773" s="21"/>
      <c r="T773" s="21"/>
    </row>
    <row r="774" spans="1:20" s="16" customFormat="1" ht="30" customHeight="1">
      <c r="A774" s="21"/>
      <c r="B774" s="21" t="str">
        <f t="shared" si="23"/>
        <v/>
      </c>
      <c r="C774" s="197"/>
      <c r="D774" s="168"/>
      <c r="E774" s="154" t="str">
        <f>IFERROR(VLOOKUP(D774,CADA_PROD!D:H,5,0),"")</f>
        <v/>
      </c>
      <c r="F774" s="169"/>
      <c r="G774" s="170"/>
      <c r="H774" s="14"/>
      <c r="I774" s="171"/>
      <c r="J774" s="14"/>
      <c r="K774" s="131"/>
      <c r="L774" s="131" t="str">
        <f>IF(D774="","",SUMIFS(MOVI_ENTR!I:I,MOVI_ENTR!D:D,D774,MOVI_ENTR!O:O,O774)-SUMIFS(MOVI_SAID!H:H,MOVI_SAID!D:D,D774,MOVI_SAID!L:L,MOVI_ENTR!O774))</f>
        <v/>
      </c>
      <c r="M774" s="173" t="str">
        <f t="shared" si="24"/>
        <v/>
      </c>
      <c r="N774" s="14"/>
      <c r="O774" s="14"/>
      <c r="P774" s="21"/>
      <c r="Q774" s="21"/>
      <c r="R774" s="21"/>
      <c r="S774" s="21"/>
      <c r="T774" s="21"/>
    </row>
    <row r="775" spans="1:20" s="16" customFormat="1" ht="30" customHeight="1">
      <c r="A775" s="21"/>
      <c r="B775" s="21" t="str">
        <f t="shared" ref="B775:B838" si="25">IF(D775="","",MONTH(C775))</f>
        <v/>
      </c>
      <c r="C775" s="197"/>
      <c r="D775" s="168"/>
      <c r="E775" s="154" t="str">
        <f>IFERROR(VLOOKUP(D775,CADA_PROD!D:H,5,0),"")</f>
        <v/>
      </c>
      <c r="F775" s="169"/>
      <c r="G775" s="170"/>
      <c r="H775" s="14"/>
      <c r="I775" s="171"/>
      <c r="J775" s="14"/>
      <c r="K775" s="131"/>
      <c r="L775" s="131" t="str">
        <f>IF(D775="","",SUMIFS(MOVI_ENTR!I:I,MOVI_ENTR!D:D,D775,MOVI_ENTR!O:O,O775)-SUMIFS(MOVI_SAID!H:H,MOVI_SAID!D:D,D775,MOVI_SAID!L:L,MOVI_ENTR!O775))</f>
        <v/>
      </c>
      <c r="M775" s="173" t="str">
        <f t="shared" si="24"/>
        <v/>
      </c>
      <c r="N775" s="14"/>
      <c r="O775" s="14"/>
      <c r="P775" s="21"/>
      <c r="Q775" s="21"/>
      <c r="R775" s="21"/>
      <c r="S775" s="21"/>
      <c r="T775" s="21"/>
    </row>
    <row r="776" spans="1:20" s="16" customFormat="1" ht="30" customHeight="1">
      <c r="A776" s="21"/>
      <c r="B776" s="21" t="str">
        <f t="shared" si="25"/>
        <v/>
      </c>
      <c r="C776" s="197"/>
      <c r="D776" s="168"/>
      <c r="E776" s="154" t="str">
        <f>IFERROR(VLOOKUP(D776,CADA_PROD!D:H,5,0),"")</f>
        <v/>
      </c>
      <c r="F776" s="169"/>
      <c r="G776" s="170"/>
      <c r="H776" s="14"/>
      <c r="I776" s="171"/>
      <c r="J776" s="14"/>
      <c r="K776" s="131"/>
      <c r="L776" s="131" t="str">
        <f>IF(D776="","",SUMIFS(MOVI_ENTR!I:I,MOVI_ENTR!D:D,D776,MOVI_ENTR!O:O,O776)-SUMIFS(MOVI_SAID!H:H,MOVI_SAID!D:D,D776,MOVI_SAID!L:L,MOVI_ENTR!O776))</f>
        <v/>
      </c>
      <c r="M776" s="173" t="str">
        <f t="shared" si="24"/>
        <v/>
      </c>
      <c r="N776" s="14"/>
      <c r="O776" s="14"/>
      <c r="P776" s="21"/>
      <c r="Q776" s="21"/>
      <c r="R776" s="21"/>
      <c r="S776" s="21"/>
      <c r="T776" s="21"/>
    </row>
    <row r="777" spans="1:20" s="16" customFormat="1" ht="30" customHeight="1">
      <c r="A777" s="21"/>
      <c r="B777" s="21" t="str">
        <f t="shared" si="25"/>
        <v/>
      </c>
      <c r="C777" s="197"/>
      <c r="D777" s="168"/>
      <c r="E777" s="154" t="str">
        <f>IFERROR(VLOOKUP(D777,CADA_PROD!D:H,5,0),"")</f>
        <v/>
      </c>
      <c r="F777" s="169"/>
      <c r="G777" s="170"/>
      <c r="H777" s="14"/>
      <c r="I777" s="171"/>
      <c r="J777" s="14"/>
      <c r="K777" s="131"/>
      <c r="L777" s="131" t="str">
        <f>IF(D777="","",SUMIFS(MOVI_ENTR!I:I,MOVI_ENTR!D:D,D777,MOVI_ENTR!O:O,O777)-SUMIFS(MOVI_SAID!H:H,MOVI_SAID!D:D,D777,MOVI_SAID!L:L,MOVI_ENTR!O777))</f>
        <v/>
      </c>
      <c r="M777" s="173" t="str">
        <f t="shared" si="24"/>
        <v/>
      </c>
      <c r="N777" s="14"/>
      <c r="O777" s="14"/>
      <c r="P777" s="21"/>
      <c r="Q777" s="21"/>
      <c r="R777" s="21"/>
      <c r="S777" s="21"/>
      <c r="T777" s="21"/>
    </row>
    <row r="778" spans="1:20" s="16" customFormat="1" ht="30" customHeight="1">
      <c r="A778" s="21"/>
      <c r="B778" s="21" t="str">
        <f t="shared" si="25"/>
        <v/>
      </c>
      <c r="C778" s="197"/>
      <c r="D778" s="168"/>
      <c r="E778" s="154" t="str">
        <f>IFERROR(VLOOKUP(D778,CADA_PROD!D:H,5,0),"")</f>
        <v/>
      </c>
      <c r="F778" s="169"/>
      <c r="G778" s="170"/>
      <c r="H778" s="14"/>
      <c r="I778" s="171"/>
      <c r="J778" s="14"/>
      <c r="K778" s="131"/>
      <c r="L778" s="131" t="str">
        <f>IF(D778="","",SUMIFS(MOVI_ENTR!I:I,MOVI_ENTR!D:D,D778,MOVI_ENTR!O:O,O778)-SUMIFS(MOVI_SAID!H:H,MOVI_SAID!D:D,D778,MOVI_SAID!L:L,MOVI_ENTR!O778))</f>
        <v/>
      </c>
      <c r="M778" s="173" t="str">
        <f t="shared" si="24"/>
        <v/>
      </c>
      <c r="N778" s="14"/>
      <c r="O778" s="14"/>
      <c r="P778" s="21"/>
      <c r="Q778" s="21"/>
      <c r="R778" s="21"/>
      <c r="S778" s="21"/>
      <c r="T778" s="21"/>
    </row>
    <row r="779" spans="1:20" s="16" customFormat="1" ht="30" customHeight="1">
      <c r="A779" s="21"/>
      <c r="B779" s="21" t="str">
        <f t="shared" si="25"/>
        <v/>
      </c>
      <c r="C779" s="197"/>
      <c r="D779" s="168"/>
      <c r="E779" s="154" t="str">
        <f>IFERROR(VLOOKUP(D779,CADA_PROD!D:H,5,0),"")</f>
        <v/>
      </c>
      <c r="F779" s="169"/>
      <c r="G779" s="170"/>
      <c r="H779" s="14"/>
      <c r="I779" s="171"/>
      <c r="J779" s="14"/>
      <c r="K779" s="131"/>
      <c r="L779" s="131" t="str">
        <f>IF(D779="","",SUMIFS(MOVI_ENTR!I:I,MOVI_ENTR!D:D,D779,MOVI_ENTR!O:O,O779)-SUMIFS(MOVI_SAID!H:H,MOVI_SAID!D:D,D779,MOVI_SAID!L:L,MOVI_ENTR!O779))</f>
        <v/>
      </c>
      <c r="M779" s="173" t="str">
        <f t="shared" si="24"/>
        <v/>
      </c>
      <c r="N779" s="14"/>
      <c r="O779" s="14"/>
      <c r="P779" s="21"/>
      <c r="Q779" s="21"/>
      <c r="R779" s="21"/>
      <c r="S779" s="21"/>
      <c r="T779" s="21"/>
    </row>
    <row r="780" spans="1:20" s="16" customFormat="1" ht="30" customHeight="1">
      <c r="A780" s="21"/>
      <c r="B780" s="21" t="str">
        <f t="shared" si="25"/>
        <v/>
      </c>
      <c r="C780" s="197"/>
      <c r="D780" s="168"/>
      <c r="E780" s="154" t="str">
        <f>IFERROR(VLOOKUP(D780,CADA_PROD!D:H,5,0),"")</f>
        <v/>
      </c>
      <c r="F780" s="169"/>
      <c r="G780" s="170"/>
      <c r="H780" s="14"/>
      <c r="I780" s="171"/>
      <c r="J780" s="14"/>
      <c r="K780" s="131"/>
      <c r="L780" s="131" t="str">
        <f>IF(D780="","",SUMIFS(MOVI_ENTR!I:I,MOVI_ENTR!D:D,D780,MOVI_ENTR!O:O,O780)-SUMIFS(MOVI_SAID!H:H,MOVI_SAID!D:D,D780,MOVI_SAID!L:L,MOVI_ENTR!O780))</f>
        <v/>
      </c>
      <c r="M780" s="173" t="str">
        <f t="shared" si="24"/>
        <v/>
      </c>
      <c r="N780" s="14"/>
      <c r="O780" s="14"/>
      <c r="P780" s="21"/>
      <c r="Q780" s="21"/>
      <c r="R780" s="21"/>
      <c r="S780" s="21"/>
      <c r="T780" s="21"/>
    </row>
    <row r="781" spans="1:20" s="16" customFormat="1" ht="30" customHeight="1">
      <c r="A781" s="21"/>
      <c r="B781" s="21" t="str">
        <f t="shared" si="25"/>
        <v/>
      </c>
      <c r="C781" s="197"/>
      <c r="D781" s="168"/>
      <c r="E781" s="154" t="str">
        <f>IFERROR(VLOOKUP(D781,CADA_PROD!D:H,5,0),"")</f>
        <v/>
      </c>
      <c r="F781" s="169"/>
      <c r="G781" s="170"/>
      <c r="H781" s="14"/>
      <c r="I781" s="171"/>
      <c r="J781" s="14"/>
      <c r="K781" s="131"/>
      <c r="L781" s="131" t="str">
        <f>IF(D781="","",SUMIFS(MOVI_ENTR!I:I,MOVI_ENTR!D:D,D781,MOVI_ENTR!O:O,O781)-SUMIFS(MOVI_SAID!H:H,MOVI_SAID!D:D,D781,MOVI_SAID!L:L,MOVI_ENTR!O781))</f>
        <v/>
      </c>
      <c r="M781" s="173" t="str">
        <f t="shared" si="24"/>
        <v/>
      </c>
      <c r="N781" s="14"/>
      <c r="O781" s="14"/>
      <c r="P781" s="21"/>
      <c r="Q781" s="21"/>
      <c r="R781" s="21"/>
      <c r="S781" s="21"/>
      <c r="T781" s="21"/>
    </row>
    <row r="782" spans="1:20" s="16" customFormat="1" ht="30" customHeight="1">
      <c r="A782" s="21"/>
      <c r="B782" s="21" t="str">
        <f t="shared" si="25"/>
        <v/>
      </c>
      <c r="C782" s="197"/>
      <c r="D782" s="168"/>
      <c r="E782" s="154" t="str">
        <f>IFERROR(VLOOKUP(D782,CADA_PROD!D:H,5,0),"")</f>
        <v/>
      </c>
      <c r="F782" s="169"/>
      <c r="G782" s="170"/>
      <c r="H782" s="14"/>
      <c r="I782" s="171"/>
      <c r="J782" s="14"/>
      <c r="K782" s="131"/>
      <c r="L782" s="131" t="str">
        <f>IF(D782="","",SUMIFS(MOVI_ENTR!I:I,MOVI_ENTR!D:D,D782,MOVI_ENTR!O:O,O782)-SUMIFS(MOVI_SAID!H:H,MOVI_SAID!D:D,D782,MOVI_SAID!L:L,MOVI_ENTR!O782))</f>
        <v/>
      </c>
      <c r="M782" s="173" t="str">
        <f t="shared" si="24"/>
        <v/>
      </c>
      <c r="N782" s="14"/>
      <c r="O782" s="14"/>
      <c r="P782" s="21"/>
      <c r="Q782" s="21"/>
      <c r="R782" s="21"/>
      <c r="S782" s="21"/>
      <c r="T782" s="21"/>
    </row>
    <row r="783" spans="1:20" s="16" customFormat="1" ht="30" customHeight="1">
      <c r="A783" s="21"/>
      <c r="B783" s="21" t="str">
        <f t="shared" si="25"/>
        <v/>
      </c>
      <c r="C783" s="197"/>
      <c r="D783" s="168"/>
      <c r="E783" s="154" t="str">
        <f>IFERROR(VLOOKUP(D783,CADA_PROD!D:H,5,0),"")</f>
        <v/>
      </c>
      <c r="F783" s="169"/>
      <c r="G783" s="170"/>
      <c r="H783" s="14"/>
      <c r="I783" s="171"/>
      <c r="J783" s="14"/>
      <c r="K783" s="131"/>
      <c r="L783" s="131" t="str">
        <f>IF(D783="","",SUMIFS(MOVI_ENTR!I:I,MOVI_ENTR!D:D,D783,MOVI_ENTR!O:O,O783)-SUMIFS(MOVI_SAID!H:H,MOVI_SAID!D:D,D783,MOVI_SAID!L:L,MOVI_ENTR!O783))</f>
        <v/>
      </c>
      <c r="M783" s="173" t="str">
        <f t="shared" si="24"/>
        <v/>
      </c>
      <c r="N783" s="14"/>
      <c r="O783" s="14"/>
      <c r="P783" s="21"/>
      <c r="Q783" s="21"/>
      <c r="R783" s="21"/>
      <c r="S783" s="21"/>
      <c r="T783" s="21"/>
    </row>
    <row r="784" spans="1:20" s="16" customFormat="1" ht="30" customHeight="1">
      <c r="A784" s="21"/>
      <c r="B784" s="21" t="str">
        <f t="shared" si="25"/>
        <v/>
      </c>
      <c r="C784" s="197"/>
      <c r="D784" s="168"/>
      <c r="E784" s="154" t="str">
        <f>IFERROR(VLOOKUP(D784,CADA_PROD!D:H,5,0),"")</f>
        <v/>
      </c>
      <c r="F784" s="169"/>
      <c r="G784" s="170"/>
      <c r="H784" s="14"/>
      <c r="I784" s="171"/>
      <c r="J784" s="14"/>
      <c r="K784" s="131"/>
      <c r="L784" s="131" t="str">
        <f>IF(D784="","",SUMIFS(MOVI_ENTR!I:I,MOVI_ENTR!D:D,D784,MOVI_ENTR!O:O,O784)-SUMIFS(MOVI_SAID!H:H,MOVI_SAID!D:D,D784,MOVI_SAID!L:L,MOVI_ENTR!O784))</f>
        <v/>
      </c>
      <c r="M784" s="173" t="str">
        <f t="shared" si="24"/>
        <v/>
      </c>
      <c r="N784" s="14"/>
      <c r="O784" s="14"/>
      <c r="P784" s="21"/>
      <c r="Q784" s="21"/>
      <c r="R784" s="21"/>
      <c r="S784" s="21"/>
      <c r="T784" s="21"/>
    </row>
    <row r="785" spans="1:20" s="16" customFormat="1" ht="30" customHeight="1">
      <c r="A785" s="21"/>
      <c r="B785" s="21" t="str">
        <f t="shared" si="25"/>
        <v/>
      </c>
      <c r="C785" s="197"/>
      <c r="D785" s="168"/>
      <c r="E785" s="154" t="str">
        <f>IFERROR(VLOOKUP(D785,CADA_PROD!D:H,5,0),"")</f>
        <v/>
      </c>
      <c r="F785" s="169"/>
      <c r="G785" s="170"/>
      <c r="H785" s="14"/>
      <c r="I785" s="171"/>
      <c r="J785" s="14"/>
      <c r="K785" s="131"/>
      <c r="L785" s="131" t="str">
        <f>IF(D785="","",SUMIFS(MOVI_ENTR!I:I,MOVI_ENTR!D:D,D785,MOVI_ENTR!O:O,O785)-SUMIFS(MOVI_SAID!H:H,MOVI_SAID!D:D,D785,MOVI_SAID!L:L,MOVI_ENTR!O785))</f>
        <v/>
      </c>
      <c r="M785" s="173" t="str">
        <f t="shared" si="24"/>
        <v/>
      </c>
      <c r="N785" s="14"/>
      <c r="O785" s="14"/>
      <c r="P785" s="21"/>
      <c r="Q785" s="21"/>
      <c r="R785" s="21"/>
      <c r="S785" s="21"/>
      <c r="T785" s="21"/>
    </row>
    <row r="786" spans="1:20" s="16" customFormat="1" ht="30" customHeight="1">
      <c r="A786" s="21"/>
      <c r="B786" s="21" t="str">
        <f t="shared" si="25"/>
        <v/>
      </c>
      <c r="C786" s="197"/>
      <c r="D786" s="168"/>
      <c r="E786" s="154" t="str">
        <f>IFERROR(VLOOKUP(D786,CADA_PROD!D:H,5,0),"")</f>
        <v/>
      </c>
      <c r="F786" s="169"/>
      <c r="G786" s="170"/>
      <c r="H786" s="14"/>
      <c r="I786" s="171"/>
      <c r="J786" s="14"/>
      <c r="K786" s="131"/>
      <c r="L786" s="131" t="str">
        <f>IF(D786="","",SUMIFS(MOVI_ENTR!I:I,MOVI_ENTR!D:D,D786,MOVI_ENTR!O:O,O786)-SUMIFS(MOVI_SAID!H:H,MOVI_SAID!D:D,D786,MOVI_SAID!L:L,MOVI_ENTR!O786))</f>
        <v/>
      </c>
      <c r="M786" s="173" t="str">
        <f t="shared" si="24"/>
        <v/>
      </c>
      <c r="N786" s="14"/>
      <c r="O786" s="14"/>
      <c r="P786" s="21"/>
      <c r="Q786" s="21"/>
      <c r="R786" s="21"/>
      <c r="S786" s="21"/>
      <c r="T786" s="21"/>
    </row>
    <row r="787" spans="1:20" s="16" customFormat="1" ht="30" customHeight="1">
      <c r="A787" s="21"/>
      <c r="B787" s="21" t="str">
        <f t="shared" si="25"/>
        <v/>
      </c>
      <c r="C787" s="197"/>
      <c r="D787" s="168"/>
      <c r="E787" s="154" t="str">
        <f>IFERROR(VLOOKUP(D787,CADA_PROD!D:H,5,0),"")</f>
        <v/>
      </c>
      <c r="F787" s="169"/>
      <c r="G787" s="170"/>
      <c r="H787" s="14"/>
      <c r="I787" s="171"/>
      <c r="J787" s="14"/>
      <c r="K787" s="131"/>
      <c r="L787" s="131" t="str">
        <f>IF(D787="","",SUMIFS(MOVI_ENTR!I:I,MOVI_ENTR!D:D,D787,MOVI_ENTR!O:O,O787)-SUMIFS(MOVI_SAID!H:H,MOVI_SAID!D:D,D787,MOVI_SAID!L:L,MOVI_ENTR!O787))</f>
        <v/>
      </c>
      <c r="M787" s="173" t="str">
        <f t="shared" si="24"/>
        <v/>
      </c>
      <c r="N787" s="14"/>
      <c r="O787" s="14"/>
      <c r="P787" s="21"/>
      <c r="Q787" s="21"/>
      <c r="R787" s="21"/>
      <c r="S787" s="21"/>
      <c r="T787" s="21"/>
    </row>
    <row r="788" spans="1:20" s="16" customFormat="1" ht="30" customHeight="1">
      <c r="A788" s="21"/>
      <c r="B788" s="21" t="str">
        <f t="shared" si="25"/>
        <v/>
      </c>
      <c r="C788" s="197"/>
      <c r="D788" s="168"/>
      <c r="E788" s="154" t="str">
        <f>IFERROR(VLOOKUP(D788,CADA_PROD!D:H,5,0),"")</f>
        <v/>
      </c>
      <c r="F788" s="169"/>
      <c r="G788" s="170"/>
      <c r="H788" s="14"/>
      <c r="I788" s="171"/>
      <c r="J788" s="14"/>
      <c r="K788" s="131"/>
      <c r="L788" s="131" t="str">
        <f>IF(D788="","",SUMIFS(MOVI_ENTR!I:I,MOVI_ENTR!D:D,D788,MOVI_ENTR!O:O,O788)-SUMIFS(MOVI_SAID!H:H,MOVI_SAID!D:D,D788,MOVI_SAID!L:L,MOVI_ENTR!O788))</f>
        <v/>
      </c>
      <c r="M788" s="173" t="str">
        <f t="shared" si="24"/>
        <v/>
      </c>
      <c r="N788" s="14"/>
      <c r="O788" s="14"/>
      <c r="P788" s="21"/>
      <c r="Q788" s="21"/>
      <c r="R788" s="21"/>
      <c r="S788" s="21"/>
      <c r="T788" s="21"/>
    </row>
    <row r="789" spans="1:20" s="16" customFormat="1" ht="30" customHeight="1">
      <c r="A789" s="21"/>
      <c r="B789" s="21" t="str">
        <f t="shared" si="25"/>
        <v/>
      </c>
      <c r="C789" s="197"/>
      <c r="D789" s="168"/>
      <c r="E789" s="154" t="str">
        <f>IFERROR(VLOOKUP(D789,CADA_PROD!D:H,5,0),"")</f>
        <v/>
      </c>
      <c r="F789" s="169"/>
      <c r="G789" s="170"/>
      <c r="H789" s="14"/>
      <c r="I789" s="171"/>
      <c r="J789" s="14"/>
      <c r="K789" s="131"/>
      <c r="L789" s="131" t="str">
        <f>IF(D789="","",SUMIFS(MOVI_ENTR!I:I,MOVI_ENTR!D:D,D789,MOVI_ENTR!O:O,O789)-SUMIFS(MOVI_SAID!H:H,MOVI_SAID!D:D,D789,MOVI_SAID!L:L,MOVI_ENTR!O789))</f>
        <v/>
      </c>
      <c r="M789" s="173" t="str">
        <f t="shared" si="24"/>
        <v/>
      </c>
      <c r="N789" s="14"/>
      <c r="O789" s="14"/>
      <c r="P789" s="21"/>
      <c r="Q789" s="21"/>
      <c r="R789" s="21"/>
      <c r="S789" s="21"/>
      <c r="T789" s="21"/>
    </row>
    <row r="790" spans="1:20" s="16" customFormat="1" ht="30" customHeight="1">
      <c r="A790" s="21"/>
      <c r="B790" s="21" t="str">
        <f t="shared" si="25"/>
        <v/>
      </c>
      <c r="C790" s="197"/>
      <c r="D790" s="168"/>
      <c r="E790" s="154" t="str">
        <f>IFERROR(VLOOKUP(D790,CADA_PROD!D:H,5,0),"")</f>
        <v/>
      </c>
      <c r="F790" s="169"/>
      <c r="G790" s="170"/>
      <c r="H790" s="14"/>
      <c r="I790" s="171"/>
      <c r="J790" s="14"/>
      <c r="K790" s="131"/>
      <c r="L790" s="131" t="str">
        <f>IF(D790="","",SUMIFS(MOVI_ENTR!I:I,MOVI_ENTR!D:D,D790,MOVI_ENTR!O:O,O790)-SUMIFS(MOVI_SAID!H:H,MOVI_SAID!D:D,D790,MOVI_SAID!L:L,MOVI_ENTR!O790))</f>
        <v/>
      </c>
      <c r="M790" s="173" t="str">
        <f t="shared" si="24"/>
        <v/>
      </c>
      <c r="N790" s="14"/>
      <c r="O790" s="14"/>
      <c r="P790" s="21"/>
      <c r="Q790" s="21"/>
      <c r="R790" s="21"/>
      <c r="S790" s="21"/>
      <c r="T790" s="21"/>
    </row>
    <row r="791" spans="1:20" s="16" customFormat="1" ht="30" customHeight="1">
      <c r="A791" s="21"/>
      <c r="B791" s="21" t="str">
        <f t="shared" si="25"/>
        <v/>
      </c>
      <c r="C791" s="197"/>
      <c r="D791" s="168"/>
      <c r="E791" s="154" t="str">
        <f>IFERROR(VLOOKUP(D791,CADA_PROD!D:H,5,0),"")</f>
        <v/>
      </c>
      <c r="F791" s="169"/>
      <c r="G791" s="170"/>
      <c r="H791" s="14"/>
      <c r="I791" s="171"/>
      <c r="J791" s="14"/>
      <c r="K791" s="131"/>
      <c r="L791" s="131" t="str">
        <f>IF(D791="","",SUMIFS(MOVI_ENTR!I:I,MOVI_ENTR!D:D,D791,MOVI_ENTR!O:O,O791)-SUMIFS(MOVI_SAID!H:H,MOVI_SAID!D:D,D791,MOVI_SAID!L:L,MOVI_ENTR!O791))</f>
        <v/>
      </c>
      <c r="M791" s="173" t="str">
        <f t="shared" si="24"/>
        <v/>
      </c>
      <c r="N791" s="14"/>
      <c r="O791" s="14"/>
      <c r="P791" s="21"/>
      <c r="Q791" s="21"/>
      <c r="R791" s="21"/>
      <c r="S791" s="21"/>
      <c r="T791" s="21"/>
    </row>
    <row r="792" spans="1:20" s="16" customFormat="1" ht="30" customHeight="1">
      <c r="A792" s="21"/>
      <c r="B792" s="21" t="str">
        <f t="shared" si="25"/>
        <v/>
      </c>
      <c r="C792" s="197"/>
      <c r="D792" s="168"/>
      <c r="E792" s="154" t="str">
        <f>IFERROR(VLOOKUP(D792,CADA_PROD!D:H,5,0),"")</f>
        <v/>
      </c>
      <c r="F792" s="169"/>
      <c r="G792" s="170"/>
      <c r="H792" s="14"/>
      <c r="I792" s="171"/>
      <c r="J792" s="14"/>
      <c r="K792" s="131"/>
      <c r="L792" s="131" t="str">
        <f>IF(D792="","",SUMIFS(MOVI_ENTR!I:I,MOVI_ENTR!D:D,D792,MOVI_ENTR!O:O,O792)-SUMIFS(MOVI_SAID!H:H,MOVI_SAID!D:D,D792,MOVI_SAID!L:L,MOVI_ENTR!O792))</f>
        <v/>
      </c>
      <c r="M792" s="173" t="str">
        <f t="shared" si="24"/>
        <v/>
      </c>
      <c r="N792" s="14"/>
      <c r="O792" s="14"/>
      <c r="P792" s="21"/>
      <c r="Q792" s="21"/>
      <c r="R792" s="21"/>
      <c r="S792" s="21"/>
      <c r="T792" s="21"/>
    </row>
    <row r="793" spans="1:20" s="16" customFormat="1" ht="30" customHeight="1">
      <c r="A793" s="21"/>
      <c r="B793" s="21" t="str">
        <f t="shared" si="25"/>
        <v/>
      </c>
      <c r="C793" s="197"/>
      <c r="D793" s="168"/>
      <c r="E793" s="154" t="str">
        <f>IFERROR(VLOOKUP(D793,CADA_PROD!D:H,5,0),"")</f>
        <v/>
      </c>
      <c r="F793" s="169"/>
      <c r="G793" s="170"/>
      <c r="H793" s="14"/>
      <c r="I793" s="171"/>
      <c r="J793" s="14"/>
      <c r="K793" s="131"/>
      <c r="L793" s="131" t="str">
        <f>IF(D793="","",SUMIFS(MOVI_ENTR!I:I,MOVI_ENTR!D:D,D793,MOVI_ENTR!O:O,O793)-SUMIFS(MOVI_SAID!H:H,MOVI_SAID!D:D,D793,MOVI_SAID!L:L,MOVI_ENTR!O793))</f>
        <v/>
      </c>
      <c r="M793" s="173" t="str">
        <f t="shared" si="24"/>
        <v/>
      </c>
      <c r="N793" s="14"/>
      <c r="O793" s="14"/>
      <c r="P793" s="21"/>
      <c r="Q793" s="21"/>
      <c r="R793" s="21"/>
      <c r="S793" s="21"/>
      <c r="T793" s="21"/>
    </row>
    <row r="794" spans="1:20" s="16" customFormat="1" ht="30" customHeight="1">
      <c r="A794" s="21"/>
      <c r="B794" s="21" t="str">
        <f t="shared" si="25"/>
        <v/>
      </c>
      <c r="C794" s="197"/>
      <c r="D794" s="168"/>
      <c r="E794" s="154" t="str">
        <f>IFERROR(VLOOKUP(D794,CADA_PROD!D:H,5,0),"")</f>
        <v/>
      </c>
      <c r="F794" s="169"/>
      <c r="G794" s="170"/>
      <c r="H794" s="14"/>
      <c r="I794" s="171"/>
      <c r="J794" s="14"/>
      <c r="K794" s="131"/>
      <c r="L794" s="131" t="str">
        <f>IF(D794="","",SUMIFS(MOVI_ENTR!I:I,MOVI_ENTR!D:D,D794,MOVI_ENTR!O:O,O794)-SUMIFS(MOVI_SAID!H:H,MOVI_SAID!D:D,D794,MOVI_SAID!L:L,MOVI_ENTR!O794))</f>
        <v/>
      </c>
      <c r="M794" s="173" t="str">
        <f t="shared" si="24"/>
        <v/>
      </c>
      <c r="N794" s="14"/>
      <c r="O794" s="14"/>
      <c r="P794" s="21"/>
      <c r="Q794" s="21"/>
      <c r="R794" s="21"/>
      <c r="S794" s="21"/>
      <c r="T794" s="21"/>
    </row>
    <row r="795" spans="1:20" s="16" customFormat="1" ht="30" customHeight="1">
      <c r="A795" s="21"/>
      <c r="B795" s="21" t="str">
        <f t="shared" si="25"/>
        <v/>
      </c>
      <c r="C795" s="197"/>
      <c r="D795" s="168"/>
      <c r="E795" s="154" t="str">
        <f>IFERROR(VLOOKUP(D795,CADA_PROD!D:H,5,0),"")</f>
        <v/>
      </c>
      <c r="F795" s="169"/>
      <c r="G795" s="170"/>
      <c r="H795" s="14"/>
      <c r="I795" s="171"/>
      <c r="J795" s="14"/>
      <c r="K795" s="131"/>
      <c r="L795" s="131" t="str">
        <f>IF(D795="","",SUMIFS(MOVI_ENTR!I:I,MOVI_ENTR!D:D,D795,MOVI_ENTR!O:O,O795)-SUMIFS(MOVI_SAID!H:H,MOVI_SAID!D:D,D795,MOVI_SAID!L:L,MOVI_ENTR!O795))</f>
        <v/>
      </c>
      <c r="M795" s="173" t="str">
        <f t="shared" ref="M795:M858" si="26">IF(D795="","",H795*I795)</f>
        <v/>
      </c>
      <c r="N795" s="14"/>
      <c r="O795" s="14"/>
      <c r="P795" s="21"/>
      <c r="Q795" s="21"/>
      <c r="R795" s="21"/>
      <c r="S795" s="21"/>
      <c r="T795" s="21"/>
    </row>
    <row r="796" spans="1:20" s="16" customFormat="1" ht="30" customHeight="1">
      <c r="A796" s="21"/>
      <c r="B796" s="21" t="str">
        <f t="shared" si="25"/>
        <v/>
      </c>
      <c r="C796" s="197"/>
      <c r="D796" s="168"/>
      <c r="E796" s="154" t="str">
        <f>IFERROR(VLOOKUP(D796,CADA_PROD!D:H,5,0),"")</f>
        <v/>
      </c>
      <c r="F796" s="169"/>
      <c r="G796" s="170"/>
      <c r="H796" s="14"/>
      <c r="I796" s="171"/>
      <c r="J796" s="14"/>
      <c r="K796" s="131"/>
      <c r="L796" s="131" t="str">
        <f>IF(D796="","",SUMIFS(MOVI_ENTR!I:I,MOVI_ENTR!D:D,D796,MOVI_ENTR!O:O,O796)-SUMIFS(MOVI_SAID!H:H,MOVI_SAID!D:D,D796,MOVI_SAID!L:L,MOVI_ENTR!O796))</f>
        <v/>
      </c>
      <c r="M796" s="173" t="str">
        <f t="shared" si="26"/>
        <v/>
      </c>
      <c r="N796" s="14"/>
      <c r="O796" s="14"/>
      <c r="P796" s="21"/>
      <c r="Q796" s="21"/>
      <c r="R796" s="21"/>
      <c r="S796" s="21"/>
      <c r="T796" s="21"/>
    </row>
    <row r="797" spans="1:20" s="16" customFormat="1" ht="30" customHeight="1">
      <c r="A797" s="21"/>
      <c r="B797" s="21" t="str">
        <f t="shared" si="25"/>
        <v/>
      </c>
      <c r="C797" s="197"/>
      <c r="D797" s="168"/>
      <c r="E797" s="154" t="str">
        <f>IFERROR(VLOOKUP(D797,CADA_PROD!D:H,5,0),"")</f>
        <v/>
      </c>
      <c r="F797" s="169"/>
      <c r="G797" s="170"/>
      <c r="H797" s="14"/>
      <c r="I797" s="171"/>
      <c r="J797" s="14"/>
      <c r="K797" s="131"/>
      <c r="L797" s="131" t="str">
        <f>IF(D797="","",SUMIFS(MOVI_ENTR!I:I,MOVI_ENTR!D:D,D797,MOVI_ENTR!O:O,O797)-SUMIFS(MOVI_SAID!H:H,MOVI_SAID!D:D,D797,MOVI_SAID!L:L,MOVI_ENTR!O797))</f>
        <v/>
      </c>
      <c r="M797" s="173" t="str">
        <f t="shared" si="26"/>
        <v/>
      </c>
      <c r="N797" s="14"/>
      <c r="O797" s="14"/>
      <c r="P797" s="21"/>
      <c r="Q797" s="21"/>
      <c r="R797" s="21"/>
      <c r="S797" s="21"/>
      <c r="T797" s="21"/>
    </row>
    <row r="798" spans="1:20" s="16" customFormat="1" ht="30" customHeight="1">
      <c r="A798" s="21"/>
      <c r="B798" s="21" t="str">
        <f t="shared" si="25"/>
        <v/>
      </c>
      <c r="C798" s="197"/>
      <c r="D798" s="168"/>
      <c r="E798" s="154" t="str">
        <f>IFERROR(VLOOKUP(D798,CADA_PROD!D:H,5,0),"")</f>
        <v/>
      </c>
      <c r="F798" s="169"/>
      <c r="G798" s="170"/>
      <c r="H798" s="14"/>
      <c r="I798" s="171"/>
      <c r="J798" s="14"/>
      <c r="K798" s="131"/>
      <c r="L798" s="131" t="str">
        <f>IF(D798="","",SUMIFS(MOVI_ENTR!I:I,MOVI_ENTR!D:D,D798,MOVI_ENTR!O:O,O798)-SUMIFS(MOVI_SAID!H:H,MOVI_SAID!D:D,D798,MOVI_SAID!L:L,MOVI_ENTR!O798))</f>
        <v/>
      </c>
      <c r="M798" s="173" t="str">
        <f t="shared" si="26"/>
        <v/>
      </c>
      <c r="N798" s="14"/>
      <c r="O798" s="14"/>
      <c r="P798" s="21"/>
      <c r="Q798" s="21"/>
      <c r="R798" s="21"/>
      <c r="S798" s="21"/>
      <c r="T798" s="21"/>
    </row>
    <row r="799" spans="1:20" s="16" customFormat="1" ht="30" customHeight="1">
      <c r="A799" s="21"/>
      <c r="B799" s="21" t="str">
        <f t="shared" si="25"/>
        <v/>
      </c>
      <c r="C799" s="197"/>
      <c r="D799" s="168"/>
      <c r="E799" s="154" t="str">
        <f>IFERROR(VLOOKUP(D799,CADA_PROD!D:H,5,0),"")</f>
        <v/>
      </c>
      <c r="F799" s="169"/>
      <c r="G799" s="170"/>
      <c r="H799" s="14"/>
      <c r="I799" s="171"/>
      <c r="J799" s="14"/>
      <c r="K799" s="131"/>
      <c r="L799" s="131" t="str">
        <f>IF(D799="","",SUMIFS(MOVI_ENTR!I:I,MOVI_ENTR!D:D,D799,MOVI_ENTR!O:O,O799)-SUMIFS(MOVI_SAID!H:H,MOVI_SAID!D:D,D799,MOVI_SAID!L:L,MOVI_ENTR!O799))</f>
        <v/>
      </c>
      <c r="M799" s="173" t="str">
        <f t="shared" si="26"/>
        <v/>
      </c>
      <c r="N799" s="14"/>
      <c r="O799" s="14"/>
      <c r="P799" s="21"/>
      <c r="Q799" s="21"/>
      <c r="R799" s="21"/>
      <c r="S799" s="21"/>
      <c r="T799" s="21"/>
    </row>
    <row r="800" spans="1:20" s="16" customFormat="1" ht="30" customHeight="1">
      <c r="A800" s="21"/>
      <c r="B800" s="21" t="str">
        <f t="shared" si="25"/>
        <v/>
      </c>
      <c r="C800" s="197"/>
      <c r="D800" s="168"/>
      <c r="E800" s="154" t="str">
        <f>IFERROR(VLOOKUP(D800,CADA_PROD!D:H,5,0),"")</f>
        <v/>
      </c>
      <c r="F800" s="169"/>
      <c r="G800" s="170"/>
      <c r="H800" s="14"/>
      <c r="I800" s="171"/>
      <c r="J800" s="14"/>
      <c r="K800" s="131"/>
      <c r="L800" s="131" t="str">
        <f>IF(D800="","",SUMIFS(MOVI_ENTR!I:I,MOVI_ENTR!D:D,D800,MOVI_ENTR!O:O,O800)-SUMIFS(MOVI_SAID!H:H,MOVI_SAID!D:D,D800,MOVI_SAID!L:L,MOVI_ENTR!O800))</f>
        <v/>
      </c>
      <c r="M800" s="173" t="str">
        <f t="shared" si="26"/>
        <v/>
      </c>
      <c r="N800" s="14"/>
      <c r="O800" s="14"/>
      <c r="P800" s="21"/>
      <c r="Q800" s="21"/>
      <c r="R800" s="21"/>
      <c r="S800" s="21"/>
      <c r="T800" s="21"/>
    </row>
    <row r="801" spans="1:20" s="16" customFormat="1" ht="30" customHeight="1">
      <c r="A801" s="21"/>
      <c r="B801" s="21" t="str">
        <f t="shared" si="25"/>
        <v/>
      </c>
      <c r="C801" s="197"/>
      <c r="D801" s="168"/>
      <c r="E801" s="154" t="str">
        <f>IFERROR(VLOOKUP(D801,CADA_PROD!D:H,5,0),"")</f>
        <v/>
      </c>
      <c r="F801" s="169"/>
      <c r="G801" s="170"/>
      <c r="H801" s="14"/>
      <c r="I801" s="171"/>
      <c r="J801" s="14"/>
      <c r="K801" s="131"/>
      <c r="L801" s="131" t="str">
        <f>IF(D801="","",SUMIFS(MOVI_ENTR!I:I,MOVI_ENTR!D:D,D801,MOVI_ENTR!O:O,O801)-SUMIFS(MOVI_SAID!H:H,MOVI_SAID!D:D,D801,MOVI_SAID!L:L,MOVI_ENTR!O801))</f>
        <v/>
      </c>
      <c r="M801" s="173" t="str">
        <f t="shared" si="26"/>
        <v/>
      </c>
      <c r="N801" s="14"/>
      <c r="O801" s="14"/>
      <c r="P801" s="21"/>
      <c r="Q801" s="21"/>
      <c r="R801" s="21"/>
      <c r="S801" s="21"/>
      <c r="T801" s="21"/>
    </row>
    <row r="802" spans="1:20" s="16" customFormat="1" ht="30" customHeight="1">
      <c r="A802" s="21"/>
      <c r="B802" s="21" t="str">
        <f t="shared" si="25"/>
        <v/>
      </c>
      <c r="C802" s="197"/>
      <c r="D802" s="168"/>
      <c r="E802" s="154" t="str">
        <f>IFERROR(VLOOKUP(D802,CADA_PROD!D:H,5,0),"")</f>
        <v/>
      </c>
      <c r="F802" s="169"/>
      <c r="G802" s="170"/>
      <c r="H802" s="14"/>
      <c r="I802" s="171"/>
      <c r="J802" s="14"/>
      <c r="K802" s="131"/>
      <c r="L802" s="131" t="str">
        <f>IF(D802="","",SUMIFS(MOVI_ENTR!I:I,MOVI_ENTR!D:D,D802,MOVI_ENTR!O:O,O802)-SUMIFS(MOVI_SAID!H:H,MOVI_SAID!D:D,D802,MOVI_SAID!L:L,MOVI_ENTR!O802))</f>
        <v/>
      </c>
      <c r="M802" s="173" t="str">
        <f t="shared" si="26"/>
        <v/>
      </c>
      <c r="N802" s="14"/>
      <c r="O802" s="14"/>
      <c r="P802" s="21"/>
      <c r="Q802" s="21"/>
      <c r="R802" s="21"/>
      <c r="S802" s="21"/>
      <c r="T802" s="21"/>
    </row>
    <row r="803" spans="1:20" s="16" customFormat="1" ht="30" customHeight="1">
      <c r="A803" s="21"/>
      <c r="B803" s="21" t="str">
        <f t="shared" si="25"/>
        <v/>
      </c>
      <c r="C803" s="197"/>
      <c r="D803" s="168"/>
      <c r="E803" s="154" t="str">
        <f>IFERROR(VLOOKUP(D803,CADA_PROD!D:H,5,0),"")</f>
        <v/>
      </c>
      <c r="F803" s="169"/>
      <c r="G803" s="170"/>
      <c r="H803" s="14"/>
      <c r="I803" s="171"/>
      <c r="J803" s="14"/>
      <c r="K803" s="131"/>
      <c r="L803" s="131" t="str">
        <f>IF(D803="","",SUMIFS(MOVI_ENTR!I:I,MOVI_ENTR!D:D,D803,MOVI_ENTR!O:O,O803)-SUMIFS(MOVI_SAID!H:H,MOVI_SAID!D:D,D803,MOVI_SAID!L:L,MOVI_ENTR!O803))</f>
        <v/>
      </c>
      <c r="M803" s="173" t="str">
        <f t="shared" si="26"/>
        <v/>
      </c>
      <c r="N803" s="14"/>
      <c r="O803" s="14"/>
      <c r="P803" s="21"/>
      <c r="Q803" s="21"/>
      <c r="R803" s="21"/>
      <c r="S803" s="21"/>
      <c r="T803" s="21"/>
    </row>
    <row r="804" spans="1:20" s="16" customFormat="1" ht="30" customHeight="1">
      <c r="A804" s="21"/>
      <c r="B804" s="21" t="str">
        <f t="shared" si="25"/>
        <v/>
      </c>
      <c r="C804" s="197"/>
      <c r="D804" s="168"/>
      <c r="E804" s="154" t="str">
        <f>IFERROR(VLOOKUP(D804,CADA_PROD!D:H,5,0),"")</f>
        <v/>
      </c>
      <c r="F804" s="169"/>
      <c r="G804" s="170"/>
      <c r="H804" s="14"/>
      <c r="I804" s="171"/>
      <c r="J804" s="14"/>
      <c r="K804" s="131"/>
      <c r="L804" s="131" t="str">
        <f>IF(D804="","",SUMIFS(MOVI_ENTR!I:I,MOVI_ENTR!D:D,D804,MOVI_ENTR!O:O,O804)-SUMIFS(MOVI_SAID!H:H,MOVI_SAID!D:D,D804,MOVI_SAID!L:L,MOVI_ENTR!O804))</f>
        <v/>
      </c>
      <c r="M804" s="173" t="str">
        <f t="shared" si="26"/>
        <v/>
      </c>
      <c r="N804" s="14"/>
      <c r="O804" s="14"/>
      <c r="P804" s="21"/>
      <c r="Q804" s="21"/>
      <c r="R804" s="21"/>
      <c r="S804" s="21"/>
      <c r="T804" s="21"/>
    </row>
    <row r="805" spans="1:20" s="16" customFormat="1" ht="30" customHeight="1">
      <c r="A805" s="21"/>
      <c r="B805" s="21" t="str">
        <f t="shared" si="25"/>
        <v/>
      </c>
      <c r="C805" s="197"/>
      <c r="D805" s="168"/>
      <c r="E805" s="154" t="str">
        <f>IFERROR(VLOOKUP(D805,CADA_PROD!D:H,5,0),"")</f>
        <v/>
      </c>
      <c r="F805" s="169"/>
      <c r="G805" s="170"/>
      <c r="H805" s="14"/>
      <c r="I805" s="171"/>
      <c r="J805" s="14"/>
      <c r="K805" s="131"/>
      <c r="L805" s="131" t="str">
        <f>IF(D805="","",SUMIFS(MOVI_ENTR!I:I,MOVI_ENTR!D:D,D805,MOVI_ENTR!O:O,O805)-SUMIFS(MOVI_SAID!H:H,MOVI_SAID!D:D,D805,MOVI_SAID!L:L,MOVI_ENTR!O805))</f>
        <v/>
      </c>
      <c r="M805" s="173" t="str">
        <f t="shared" si="26"/>
        <v/>
      </c>
      <c r="N805" s="14"/>
      <c r="O805" s="14"/>
      <c r="P805" s="21"/>
      <c r="Q805" s="21"/>
      <c r="R805" s="21"/>
      <c r="S805" s="21"/>
      <c r="T805" s="21"/>
    </row>
    <row r="806" spans="1:20" s="16" customFormat="1" ht="30" customHeight="1">
      <c r="A806" s="21"/>
      <c r="B806" s="21" t="str">
        <f t="shared" si="25"/>
        <v/>
      </c>
      <c r="C806" s="197"/>
      <c r="D806" s="168"/>
      <c r="E806" s="154" t="str">
        <f>IFERROR(VLOOKUP(D806,CADA_PROD!D:H,5,0),"")</f>
        <v/>
      </c>
      <c r="F806" s="169"/>
      <c r="G806" s="170"/>
      <c r="H806" s="14"/>
      <c r="I806" s="171"/>
      <c r="J806" s="14"/>
      <c r="K806" s="131"/>
      <c r="L806" s="131" t="str">
        <f>IF(D806="","",SUMIFS(MOVI_ENTR!I:I,MOVI_ENTR!D:D,D806,MOVI_ENTR!O:O,O806)-SUMIFS(MOVI_SAID!H:H,MOVI_SAID!D:D,D806,MOVI_SAID!L:L,MOVI_ENTR!O806))</f>
        <v/>
      </c>
      <c r="M806" s="173" t="str">
        <f t="shared" si="26"/>
        <v/>
      </c>
      <c r="N806" s="14"/>
      <c r="O806" s="14"/>
      <c r="P806" s="21"/>
      <c r="Q806" s="21"/>
      <c r="R806" s="21"/>
      <c r="S806" s="21"/>
      <c r="T806" s="21"/>
    </row>
    <row r="807" spans="1:20" s="16" customFormat="1" ht="30" customHeight="1">
      <c r="A807" s="21"/>
      <c r="B807" s="21" t="str">
        <f t="shared" si="25"/>
        <v/>
      </c>
      <c r="C807" s="197"/>
      <c r="D807" s="168"/>
      <c r="E807" s="154" t="str">
        <f>IFERROR(VLOOKUP(D807,CADA_PROD!D:H,5,0),"")</f>
        <v/>
      </c>
      <c r="F807" s="169"/>
      <c r="G807" s="170"/>
      <c r="H807" s="14"/>
      <c r="I807" s="171"/>
      <c r="J807" s="14"/>
      <c r="K807" s="131"/>
      <c r="L807" s="131" t="str">
        <f>IF(D807="","",SUMIFS(MOVI_ENTR!I:I,MOVI_ENTR!D:D,D807,MOVI_ENTR!O:O,O807)-SUMIFS(MOVI_SAID!H:H,MOVI_SAID!D:D,D807,MOVI_SAID!L:L,MOVI_ENTR!O807))</f>
        <v/>
      </c>
      <c r="M807" s="173" t="str">
        <f t="shared" si="26"/>
        <v/>
      </c>
      <c r="N807" s="14"/>
      <c r="O807" s="14"/>
      <c r="P807" s="21"/>
      <c r="Q807" s="21"/>
      <c r="R807" s="21"/>
      <c r="S807" s="21"/>
      <c r="T807" s="21"/>
    </row>
    <row r="808" spans="1:20" s="16" customFormat="1" ht="30" customHeight="1">
      <c r="A808" s="21"/>
      <c r="B808" s="21" t="str">
        <f t="shared" si="25"/>
        <v/>
      </c>
      <c r="C808" s="197"/>
      <c r="D808" s="168"/>
      <c r="E808" s="154" t="str">
        <f>IFERROR(VLOOKUP(D808,CADA_PROD!D:H,5,0),"")</f>
        <v/>
      </c>
      <c r="F808" s="169"/>
      <c r="G808" s="170"/>
      <c r="H808" s="14"/>
      <c r="I808" s="171"/>
      <c r="J808" s="14"/>
      <c r="K808" s="131"/>
      <c r="L808" s="131" t="str">
        <f>IF(D808="","",SUMIFS(MOVI_ENTR!I:I,MOVI_ENTR!D:D,D808,MOVI_ENTR!O:O,O808)-SUMIFS(MOVI_SAID!H:H,MOVI_SAID!D:D,D808,MOVI_SAID!L:L,MOVI_ENTR!O808))</f>
        <v/>
      </c>
      <c r="M808" s="173" t="str">
        <f t="shared" si="26"/>
        <v/>
      </c>
      <c r="N808" s="14"/>
      <c r="O808" s="14"/>
      <c r="P808" s="21"/>
      <c r="Q808" s="21"/>
      <c r="R808" s="21"/>
      <c r="S808" s="21"/>
      <c r="T808" s="21"/>
    </row>
    <row r="809" spans="1:20" s="16" customFormat="1" ht="30" customHeight="1">
      <c r="A809" s="21"/>
      <c r="B809" s="21" t="str">
        <f t="shared" si="25"/>
        <v/>
      </c>
      <c r="C809" s="197"/>
      <c r="D809" s="168"/>
      <c r="E809" s="154" t="str">
        <f>IFERROR(VLOOKUP(D809,CADA_PROD!D:H,5,0),"")</f>
        <v/>
      </c>
      <c r="F809" s="169"/>
      <c r="G809" s="170"/>
      <c r="H809" s="14"/>
      <c r="I809" s="171"/>
      <c r="J809" s="14"/>
      <c r="K809" s="131"/>
      <c r="L809" s="131" t="str">
        <f>IF(D809="","",SUMIFS(MOVI_ENTR!I:I,MOVI_ENTR!D:D,D809,MOVI_ENTR!O:O,O809)-SUMIFS(MOVI_SAID!H:H,MOVI_SAID!D:D,D809,MOVI_SAID!L:L,MOVI_ENTR!O809))</f>
        <v/>
      </c>
      <c r="M809" s="173" t="str">
        <f t="shared" si="26"/>
        <v/>
      </c>
      <c r="N809" s="14"/>
      <c r="O809" s="14"/>
      <c r="P809" s="21"/>
      <c r="Q809" s="21"/>
      <c r="R809" s="21"/>
      <c r="S809" s="21"/>
      <c r="T809" s="21"/>
    </row>
    <row r="810" spans="1:20" s="16" customFormat="1" ht="30" customHeight="1">
      <c r="A810" s="21"/>
      <c r="B810" s="21" t="str">
        <f t="shared" si="25"/>
        <v/>
      </c>
      <c r="C810" s="197"/>
      <c r="D810" s="168"/>
      <c r="E810" s="154" t="str">
        <f>IFERROR(VLOOKUP(D810,CADA_PROD!D:H,5,0),"")</f>
        <v/>
      </c>
      <c r="F810" s="169"/>
      <c r="G810" s="170"/>
      <c r="H810" s="14"/>
      <c r="I810" s="171"/>
      <c r="J810" s="14"/>
      <c r="K810" s="131"/>
      <c r="L810" s="131" t="str">
        <f>IF(D810="","",SUMIFS(MOVI_ENTR!I:I,MOVI_ENTR!D:D,D810,MOVI_ENTR!O:O,O810)-SUMIFS(MOVI_SAID!H:H,MOVI_SAID!D:D,D810,MOVI_SAID!L:L,MOVI_ENTR!O810))</f>
        <v/>
      </c>
      <c r="M810" s="173" t="str">
        <f t="shared" si="26"/>
        <v/>
      </c>
      <c r="N810" s="14"/>
      <c r="O810" s="14"/>
      <c r="P810" s="21"/>
      <c r="Q810" s="21"/>
      <c r="R810" s="21"/>
      <c r="S810" s="21"/>
      <c r="T810" s="21"/>
    </row>
    <row r="811" spans="1:20" s="16" customFormat="1" ht="30" customHeight="1">
      <c r="A811" s="21"/>
      <c r="B811" s="21" t="str">
        <f t="shared" si="25"/>
        <v/>
      </c>
      <c r="C811" s="197"/>
      <c r="D811" s="168"/>
      <c r="E811" s="154" t="str">
        <f>IFERROR(VLOOKUP(D811,CADA_PROD!D:H,5,0),"")</f>
        <v/>
      </c>
      <c r="F811" s="169"/>
      <c r="G811" s="170"/>
      <c r="H811" s="14"/>
      <c r="I811" s="171"/>
      <c r="J811" s="14"/>
      <c r="K811" s="131"/>
      <c r="L811" s="131" t="str">
        <f>IF(D811="","",SUMIFS(MOVI_ENTR!I:I,MOVI_ENTR!D:D,D811,MOVI_ENTR!O:O,O811)-SUMIFS(MOVI_SAID!H:H,MOVI_SAID!D:D,D811,MOVI_SAID!L:L,MOVI_ENTR!O811))</f>
        <v/>
      </c>
      <c r="M811" s="173" t="str">
        <f t="shared" si="26"/>
        <v/>
      </c>
      <c r="N811" s="14"/>
      <c r="O811" s="14"/>
      <c r="P811" s="21"/>
      <c r="Q811" s="21"/>
      <c r="R811" s="21"/>
      <c r="S811" s="21"/>
      <c r="T811" s="21"/>
    </row>
    <row r="812" spans="1:20" s="16" customFormat="1" ht="30" customHeight="1">
      <c r="A812" s="21"/>
      <c r="B812" s="21" t="str">
        <f t="shared" si="25"/>
        <v/>
      </c>
      <c r="C812" s="197"/>
      <c r="D812" s="168"/>
      <c r="E812" s="154" t="str">
        <f>IFERROR(VLOOKUP(D812,CADA_PROD!D:H,5,0),"")</f>
        <v/>
      </c>
      <c r="F812" s="169"/>
      <c r="G812" s="170"/>
      <c r="H812" s="14"/>
      <c r="I812" s="171"/>
      <c r="J812" s="14"/>
      <c r="K812" s="131"/>
      <c r="L812" s="131" t="str">
        <f>IF(D812="","",SUMIFS(MOVI_ENTR!I:I,MOVI_ENTR!D:D,D812,MOVI_ENTR!O:O,O812)-SUMIFS(MOVI_SAID!H:H,MOVI_SAID!D:D,D812,MOVI_SAID!L:L,MOVI_ENTR!O812))</f>
        <v/>
      </c>
      <c r="M812" s="173" t="str">
        <f t="shared" si="26"/>
        <v/>
      </c>
      <c r="N812" s="14"/>
      <c r="O812" s="14"/>
      <c r="P812" s="21"/>
      <c r="Q812" s="21"/>
      <c r="R812" s="21"/>
      <c r="S812" s="21"/>
      <c r="T812" s="21"/>
    </row>
    <row r="813" spans="1:20" s="16" customFormat="1" ht="30" customHeight="1">
      <c r="A813" s="21"/>
      <c r="B813" s="21" t="str">
        <f t="shared" si="25"/>
        <v/>
      </c>
      <c r="C813" s="197"/>
      <c r="D813" s="168"/>
      <c r="E813" s="154" t="str">
        <f>IFERROR(VLOOKUP(D813,CADA_PROD!D:H,5,0),"")</f>
        <v/>
      </c>
      <c r="F813" s="169"/>
      <c r="G813" s="170"/>
      <c r="H813" s="14"/>
      <c r="I813" s="171"/>
      <c r="J813" s="14"/>
      <c r="K813" s="131"/>
      <c r="L813" s="131" t="str">
        <f>IF(D813="","",SUMIFS(MOVI_ENTR!I:I,MOVI_ENTR!D:D,D813,MOVI_ENTR!O:O,O813)-SUMIFS(MOVI_SAID!H:H,MOVI_SAID!D:D,D813,MOVI_SAID!L:L,MOVI_ENTR!O813))</f>
        <v/>
      </c>
      <c r="M813" s="173" t="str">
        <f t="shared" si="26"/>
        <v/>
      </c>
      <c r="N813" s="14"/>
      <c r="O813" s="14"/>
      <c r="P813" s="21"/>
      <c r="Q813" s="21"/>
      <c r="R813" s="21"/>
      <c r="S813" s="21"/>
      <c r="T813" s="21"/>
    </row>
    <row r="814" spans="1:20" s="16" customFormat="1" ht="30" customHeight="1">
      <c r="A814" s="21"/>
      <c r="B814" s="21" t="str">
        <f t="shared" si="25"/>
        <v/>
      </c>
      <c r="C814" s="197"/>
      <c r="D814" s="168"/>
      <c r="E814" s="154" t="str">
        <f>IFERROR(VLOOKUP(D814,CADA_PROD!D:H,5,0),"")</f>
        <v/>
      </c>
      <c r="F814" s="169"/>
      <c r="G814" s="170"/>
      <c r="H814" s="14"/>
      <c r="I814" s="171"/>
      <c r="J814" s="14"/>
      <c r="K814" s="131"/>
      <c r="L814" s="131" t="str">
        <f>IF(D814="","",SUMIFS(MOVI_ENTR!I:I,MOVI_ENTR!D:D,D814,MOVI_ENTR!O:O,O814)-SUMIFS(MOVI_SAID!H:H,MOVI_SAID!D:D,D814,MOVI_SAID!L:L,MOVI_ENTR!O814))</f>
        <v/>
      </c>
      <c r="M814" s="173" t="str">
        <f t="shared" si="26"/>
        <v/>
      </c>
      <c r="N814" s="14"/>
      <c r="O814" s="14"/>
      <c r="P814" s="21"/>
      <c r="Q814" s="21"/>
      <c r="R814" s="21"/>
      <c r="S814" s="21"/>
      <c r="T814" s="21"/>
    </row>
    <row r="815" spans="1:20" s="16" customFormat="1" ht="30" customHeight="1">
      <c r="A815" s="21"/>
      <c r="B815" s="21" t="str">
        <f t="shared" si="25"/>
        <v/>
      </c>
      <c r="C815" s="197"/>
      <c r="D815" s="168"/>
      <c r="E815" s="154" t="str">
        <f>IFERROR(VLOOKUP(D815,CADA_PROD!D:H,5,0),"")</f>
        <v/>
      </c>
      <c r="F815" s="169"/>
      <c r="G815" s="170"/>
      <c r="H815" s="14"/>
      <c r="I815" s="171"/>
      <c r="J815" s="14"/>
      <c r="K815" s="131"/>
      <c r="L815" s="131" t="str">
        <f>IF(D815="","",SUMIFS(MOVI_ENTR!I:I,MOVI_ENTR!D:D,D815,MOVI_ENTR!O:O,O815)-SUMIFS(MOVI_SAID!H:H,MOVI_SAID!D:D,D815,MOVI_SAID!L:L,MOVI_ENTR!O815))</f>
        <v/>
      </c>
      <c r="M815" s="173" t="str">
        <f t="shared" si="26"/>
        <v/>
      </c>
      <c r="N815" s="14"/>
      <c r="O815" s="14"/>
      <c r="P815" s="21"/>
      <c r="Q815" s="21"/>
      <c r="R815" s="21"/>
      <c r="S815" s="21"/>
      <c r="T815" s="21"/>
    </row>
    <row r="816" spans="1:20" s="16" customFormat="1" ht="30" customHeight="1">
      <c r="A816" s="21"/>
      <c r="B816" s="21" t="str">
        <f t="shared" si="25"/>
        <v/>
      </c>
      <c r="C816" s="197"/>
      <c r="D816" s="168"/>
      <c r="E816" s="154" t="str">
        <f>IFERROR(VLOOKUP(D816,CADA_PROD!D:H,5,0),"")</f>
        <v/>
      </c>
      <c r="F816" s="169"/>
      <c r="G816" s="170"/>
      <c r="H816" s="14"/>
      <c r="I816" s="171"/>
      <c r="J816" s="14"/>
      <c r="K816" s="131"/>
      <c r="L816" s="131" t="str">
        <f>IF(D816="","",SUMIFS(MOVI_ENTR!I:I,MOVI_ENTR!D:D,D816,MOVI_ENTR!O:O,O816)-SUMIFS(MOVI_SAID!H:H,MOVI_SAID!D:D,D816,MOVI_SAID!L:L,MOVI_ENTR!O816))</f>
        <v/>
      </c>
      <c r="M816" s="173" t="str">
        <f t="shared" si="26"/>
        <v/>
      </c>
      <c r="N816" s="14"/>
      <c r="O816" s="14"/>
      <c r="P816" s="21"/>
      <c r="Q816" s="21"/>
      <c r="R816" s="21"/>
      <c r="S816" s="21"/>
      <c r="T816" s="21"/>
    </row>
    <row r="817" spans="1:20" s="16" customFormat="1" ht="30" customHeight="1">
      <c r="A817" s="21"/>
      <c r="B817" s="21" t="str">
        <f t="shared" si="25"/>
        <v/>
      </c>
      <c r="C817" s="197"/>
      <c r="D817" s="168"/>
      <c r="E817" s="154" t="str">
        <f>IFERROR(VLOOKUP(D817,CADA_PROD!D:H,5,0),"")</f>
        <v/>
      </c>
      <c r="F817" s="169"/>
      <c r="G817" s="170"/>
      <c r="H817" s="14"/>
      <c r="I817" s="171"/>
      <c r="J817" s="14"/>
      <c r="K817" s="131"/>
      <c r="L817" s="131" t="str">
        <f>IF(D817="","",SUMIFS(MOVI_ENTR!I:I,MOVI_ENTR!D:D,D817,MOVI_ENTR!O:O,O817)-SUMIFS(MOVI_SAID!H:H,MOVI_SAID!D:D,D817,MOVI_SAID!L:L,MOVI_ENTR!O817))</f>
        <v/>
      </c>
      <c r="M817" s="173" t="str">
        <f t="shared" si="26"/>
        <v/>
      </c>
      <c r="N817" s="14"/>
      <c r="O817" s="14"/>
      <c r="P817" s="21"/>
      <c r="Q817" s="21"/>
      <c r="R817" s="21"/>
      <c r="S817" s="21"/>
      <c r="T817" s="21"/>
    </row>
    <row r="818" spans="1:20" s="16" customFormat="1" ht="30" customHeight="1">
      <c r="A818" s="21"/>
      <c r="B818" s="21" t="str">
        <f t="shared" si="25"/>
        <v/>
      </c>
      <c r="C818" s="197"/>
      <c r="D818" s="168"/>
      <c r="E818" s="154" t="str">
        <f>IFERROR(VLOOKUP(D818,CADA_PROD!D:H,5,0),"")</f>
        <v/>
      </c>
      <c r="F818" s="169"/>
      <c r="G818" s="170"/>
      <c r="H818" s="14"/>
      <c r="I818" s="171"/>
      <c r="J818" s="14"/>
      <c r="K818" s="131"/>
      <c r="L818" s="131" t="str">
        <f>IF(D818="","",SUMIFS(MOVI_ENTR!I:I,MOVI_ENTR!D:D,D818,MOVI_ENTR!O:O,O818)-SUMIFS(MOVI_SAID!H:H,MOVI_SAID!D:D,D818,MOVI_SAID!L:L,MOVI_ENTR!O818))</f>
        <v/>
      </c>
      <c r="M818" s="173" t="str">
        <f t="shared" si="26"/>
        <v/>
      </c>
      <c r="N818" s="14"/>
      <c r="O818" s="14"/>
      <c r="P818" s="21"/>
      <c r="Q818" s="21"/>
      <c r="R818" s="21"/>
      <c r="S818" s="21"/>
      <c r="T818" s="21"/>
    </row>
    <row r="819" spans="1:20" s="16" customFormat="1" ht="30" customHeight="1">
      <c r="A819" s="21"/>
      <c r="B819" s="21" t="str">
        <f t="shared" si="25"/>
        <v/>
      </c>
      <c r="C819" s="197"/>
      <c r="D819" s="168"/>
      <c r="E819" s="154" t="str">
        <f>IFERROR(VLOOKUP(D819,CADA_PROD!D:H,5,0),"")</f>
        <v/>
      </c>
      <c r="F819" s="169"/>
      <c r="G819" s="170"/>
      <c r="H819" s="14"/>
      <c r="I819" s="171"/>
      <c r="J819" s="14"/>
      <c r="K819" s="131"/>
      <c r="L819" s="131" t="str">
        <f>IF(D819="","",SUMIFS(MOVI_ENTR!I:I,MOVI_ENTR!D:D,D819,MOVI_ENTR!O:O,O819)-SUMIFS(MOVI_SAID!H:H,MOVI_SAID!D:D,D819,MOVI_SAID!L:L,MOVI_ENTR!O819))</f>
        <v/>
      </c>
      <c r="M819" s="173" t="str">
        <f t="shared" si="26"/>
        <v/>
      </c>
      <c r="N819" s="14"/>
      <c r="O819" s="14"/>
      <c r="P819" s="21"/>
      <c r="Q819" s="21"/>
      <c r="R819" s="21"/>
      <c r="S819" s="21"/>
      <c r="T819" s="21"/>
    </row>
    <row r="820" spans="1:20" s="16" customFormat="1" ht="30" customHeight="1">
      <c r="A820" s="21"/>
      <c r="B820" s="21" t="str">
        <f t="shared" si="25"/>
        <v/>
      </c>
      <c r="C820" s="197"/>
      <c r="D820" s="168"/>
      <c r="E820" s="154" t="str">
        <f>IFERROR(VLOOKUP(D820,CADA_PROD!D:H,5,0),"")</f>
        <v/>
      </c>
      <c r="F820" s="169"/>
      <c r="G820" s="170"/>
      <c r="H820" s="14"/>
      <c r="I820" s="171"/>
      <c r="J820" s="14"/>
      <c r="K820" s="131"/>
      <c r="L820" s="131" t="str">
        <f>IF(D820="","",SUMIFS(MOVI_ENTR!I:I,MOVI_ENTR!D:D,D820,MOVI_ENTR!O:O,O820)-SUMIFS(MOVI_SAID!H:H,MOVI_SAID!D:D,D820,MOVI_SAID!L:L,MOVI_ENTR!O820))</f>
        <v/>
      </c>
      <c r="M820" s="173" t="str">
        <f t="shared" si="26"/>
        <v/>
      </c>
      <c r="N820" s="14"/>
      <c r="O820" s="14"/>
      <c r="P820" s="21"/>
      <c r="Q820" s="21"/>
      <c r="R820" s="21"/>
      <c r="S820" s="21"/>
      <c r="T820" s="21"/>
    </row>
    <row r="821" spans="1:20" s="16" customFormat="1" ht="30" customHeight="1">
      <c r="A821" s="21"/>
      <c r="B821" s="21" t="str">
        <f t="shared" si="25"/>
        <v/>
      </c>
      <c r="C821" s="197"/>
      <c r="D821" s="168"/>
      <c r="E821" s="154" t="str">
        <f>IFERROR(VLOOKUP(D821,CADA_PROD!D:H,5,0),"")</f>
        <v/>
      </c>
      <c r="F821" s="169"/>
      <c r="G821" s="170"/>
      <c r="H821" s="14"/>
      <c r="I821" s="171"/>
      <c r="J821" s="14"/>
      <c r="K821" s="131"/>
      <c r="L821" s="131" t="str">
        <f>IF(D821="","",SUMIFS(MOVI_ENTR!I:I,MOVI_ENTR!D:D,D821,MOVI_ENTR!O:O,O821)-SUMIFS(MOVI_SAID!H:H,MOVI_SAID!D:D,D821,MOVI_SAID!L:L,MOVI_ENTR!O821))</f>
        <v/>
      </c>
      <c r="M821" s="173" t="str">
        <f t="shared" si="26"/>
        <v/>
      </c>
      <c r="N821" s="14"/>
      <c r="O821" s="14"/>
      <c r="P821" s="21"/>
      <c r="Q821" s="21"/>
      <c r="R821" s="21"/>
      <c r="S821" s="21"/>
      <c r="T821" s="21"/>
    </row>
    <row r="822" spans="1:20" s="16" customFormat="1" ht="30" customHeight="1">
      <c r="A822" s="21"/>
      <c r="B822" s="21" t="str">
        <f t="shared" si="25"/>
        <v/>
      </c>
      <c r="C822" s="197"/>
      <c r="D822" s="168"/>
      <c r="E822" s="154" t="str">
        <f>IFERROR(VLOOKUP(D822,CADA_PROD!D:H,5,0),"")</f>
        <v/>
      </c>
      <c r="F822" s="169"/>
      <c r="G822" s="170"/>
      <c r="H822" s="14"/>
      <c r="I822" s="171"/>
      <c r="J822" s="14"/>
      <c r="K822" s="131"/>
      <c r="L822" s="131" t="str">
        <f>IF(D822="","",SUMIFS(MOVI_ENTR!I:I,MOVI_ENTR!D:D,D822,MOVI_ENTR!O:O,O822)-SUMIFS(MOVI_SAID!H:H,MOVI_SAID!D:D,D822,MOVI_SAID!L:L,MOVI_ENTR!O822))</f>
        <v/>
      </c>
      <c r="M822" s="173" t="str">
        <f t="shared" si="26"/>
        <v/>
      </c>
      <c r="N822" s="14"/>
      <c r="O822" s="14"/>
      <c r="P822" s="21"/>
      <c r="Q822" s="21"/>
      <c r="R822" s="21"/>
      <c r="S822" s="21"/>
      <c r="T822" s="21"/>
    </row>
    <row r="823" spans="1:20" s="16" customFormat="1" ht="30" customHeight="1">
      <c r="A823" s="21"/>
      <c r="B823" s="21" t="str">
        <f t="shared" si="25"/>
        <v/>
      </c>
      <c r="C823" s="197"/>
      <c r="D823" s="168"/>
      <c r="E823" s="154" t="str">
        <f>IFERROR(VLOOKUP(D823,CADA_PROD!D:H,5,0),"")</f>
        <v/>
      </c>
      <c r="F823" s="169"/>
      <c r="G823" s="170"/>
      <c r="H823" s="14"/>
      <c r="I823" s="171"/>
      <c r="J823" s="14"/>
      <c r="K823" s="131"/>
      <c r="L823" s="131" t="str">
        <f>IF(D823="","",SUMIFS(MOVI_ENTR!I:I,MOVI_ENTR!D:D,D823,MOVI_ENTR!O:O,O823)-SUMIFS(MOVI_SAID!H:H,MOVI_SAID!D:D,D823,MOVI_SAID!L:L,MOVI_ENTR!O823))</f>
        <v/>
      </c>
      <c r="M823" s="173" t="str">
        <f t="shared" si="26"/>
        <v/>
      </c>
      <c r="N823" s="14"/>
      <c r="O823" s="14"/>
      <c r="P823" s="21"/>
      <c r="Q823" s="21"/>
      <c r="R823" s="21"/>
      <c r="S823" s="21"/>
      <c r="T823" s="21"/>
    </row>
    <row r="824" spans="1:20" s="16" customFormat="1" ht="30" customHeight="1">
      <c r="A824" s="21"/>
      <c r="B824" s="21" t="str">
        <f t="shared" si="25"/>
        <v/>
      </c>
      <c r="C824" s="197"/>
      <c r="D824" s="168"/>
      <c r="E824" s="154" t="str">
        <f>IFERROR(VLOOKUP(D824,CADA_PROD!D:H,5,0),"")</f>
        <v/>
      </c>
      <c r="F824" s="169"/>
      <c r="G824" s="170"/>
      <c r="H824" s="14"/>
      <c r="I824" s="171"/>
      <c r="J824" s="14"/>
      <c r="K824" s="131"/>
      <c r="L824" s="131" t="str">
        <f>IF(D824="","",SUMIFS(MOVI_ENTR!I:I,MOVI_ENTR!D:D,D824,MOVI_ENTR!O:O,O824)-SUMIFS(MOVI_SAID!H:H,MOVI_SAID!D:D,D824,MOVI_SAID!L:L,MOVI_ENTR!O824))</f>
        <v/>
      </c>
      <c r="M824" s="173" t="str">
        <f t="shared" si="26"/>
        <v/>
      </c>
      <c r="N824" s="14"/>
      <c r="O824" s="14"/>
      <c r="P824" s="21"/>
      <c r="Q824" s="21"/>
      <c r="R824" s="21"/>
      <c r="S824" s="21"/>
      <c r="T824" s="21"/>
    </row>
    <row r="825" spans="1:20" s="16" customFormat="1" ht="30" customHeight="1">
      <c r="A825" s="21"/>
      <c r="B825" s="21" t="str">
        <f t="shared" si="25"/>
        <v/>
      </c>
      <c r="C825" s="197"/>
      <c r="D825" s="168"/>
      <c r="E825" s="154" t="str">
        <f>IFERROR(VLOOKUP(D825,CADA_PROD!D:H,5,0),"")</f>
        <v/>
      </c>
      <c r="F825" s="169"/>
      <c r="G825" s="170"/>
      <c r="H825" s="14"/>
      <c r="I825" s="171"/>
      <c r="J825" s="14"/>
      <c r="K825" s="131"/>
      <c r="L825" s="131" t="str">
        <f>IF(D825="","",SUMIFS(MOVI_ENTR!I:I,MOVI_ENTR!D:D,D825,MOVI_ENTR!O:O,O825)-SUMIFS(MOVI_SAID!H:H,MOVI_SAID!D:D,D825,MOVI_SAID!L:L,MOVI_ENTR!O825))</f>
        <v/>
      </c>
      <c r="M825" s="173" t="str">
        <f t="shared" si="26"/>
        <v/>
      </c>
      <c r="N825" s="14"/>
      <c r="O825" s="14"/>
      <c r="P825" s="21"/>
      <c r="Q825" s="21"/>
      <c r="R825" s="21"/>
      <c r="S825" s="21"/>
      <c r="T825" s="21"/>
    </row>
    <row r="826" spans="1:20" s="16" customFormat="1" ht="30" customHeight="1">
      <c r="A826" s="21"/>
      <c r="B826" s="21" t="str">
        <f t="shared" si="25"/>
        <v/>
      </c>
      <c r="C826" s="197"/>
      <c r="D826" s="168"/>
      <c r="E826" s="154" t="str">
        <f>IFERROR(VLOOKUP(D826,CADA_PROD!D:H,5,0),"")</f>
        <v/>
      </c>
      <c r="F826" s="169"/>
      <c r="G826" s="170"/>
      <c r="H826" s="14"/>
      <c r="I826" s="171"/>
      <c r="J826" s="14"/>
      <c r="K826" s="131"/>
      <c r="L826" s="131" t="str">
        <f>IF(D826="","",SUMIFS(MOVI_ENTR!I:I,MOVI_ENTR!D:D,D826,MOVI_ENTR!O:O,O826)-SUMIFS(MOVI_SAID!H:H,MOVI_SAID!D:D,D826,MOVI_SAID!L:L,MOVI_ENTR!O826))</f>
        <v/>
      </c>
      <c r="M826" s="173" t="str">
        <f t="shared" si="26"/>
        <v/>
      </c>
      <c r="N826" s="14"/>
      <c r="O826" s="14"/>
      <c r="P826" s="21"/>
      <c r="Q826" s="21"/>
      <c r="R826" s="21"/>
      <c r="S826" s="21"/>
      <c r="T826" s="21"/>
    </row>
    <row r="827" spans="1:20" s="16" customFormat="1" ht="30" customHeight="1">
      <c r="A827" s="21"/>
      <c r="B827" s="21" t="str">
        <f t="shared" si="25"/>
        <v/>
      </c>
      <c r="C827" s="197"/>
      <c r="D827" s="168"/>
      <c r="E827" s="154" t="str">
        <f>IFERROR(VLOOKUP(D827,CADA_PROD!D:H,5,0),"")</f>
        <v/>
      </c>
      <c r="F827" s="169"/>
      <c r="G827" s="170"/>
      <c r="H827" s="14"/>
      <c r="I827" s="171"/>
      <c r="J827" s="14"/>
      <c r="K827" s="131"/>
      <c r="L827" s="131" t="str">
        <f>IF(D827="","",SUMIFS(MOVI_ENTR!I:I,MOVI_ENTR!D:D,D827,MOVI_ENTR!O:O,O827)-SUMIFS(MOVI_SAID!H:H,MOVI_SAID!D:D,D827,MOVI_SAID!L:L,MOVI_ENTR!O827))</f>
        <v/>
      </c>
      <c r="M827" s="173" t="str">
        <f t="shared" si="26"/>
        <v/>
      </c>
      <c r="N827" s="14"/>
      <c r="O827" s="14"/>
      <c r="P827" s="21"/>
      <c r="Q827" s="21"/>
      <c r="R827" s="21"/>
      <c r="S827" s="21"/>
      <c r="T827" s="21"/>
    </row>
    <row r="828" spans="1:20" s="16" customFormat="1" ht="30" customHeight="1">
      <c r="A828" s="21"/>
      <c r="B828" s="21" t="str">
        <f t="shared" si="25"/>
        <v/>
      </c>
      <c r="C828" s="197"/>
      <c r="D828" s="168"/>
      <c r="E828" s="154" t="str">
        <f>IFERROR(VLOOKUP(D828,CADA_PROD!D:H,5,0),"")</f>
        <v/>
      </c>
      <c r="F828" s="169"/>
      <c r="G828" s="170"/>
      <c r="H828" s="14"/>
      <c r="I828" s="171"/>
      <c r="J828" s="14"/>
      <c r="K828" s="131"/>
      <c r="L828" s="131" t="str">
        <f>IF(D828="","",SUMIFS(MOVI_ENTR!I:I,MOVI_ENTR!D:D,D828,MOVI_ENTR!O:O,O828)-SUMIFS(MOVI_SAID!H:H,MOVI_SAID!D:D,D828,MOVI_SAID!L:L,MOVI_ENTR!O828))</f>
        <v/>
      </c>
      <c r="M828" s="173" t="str">
        <f t="shared" si="26"/>
        <v/>
      </c>
      <c r="N828" s="14"/>
      <c r="O828" s="14"/>
      <c r="P828" s="21"/>
      <c r="Q828" s="21"/>
      <c r="R828" s="21"/>
      <c r="S828" s="21"/>
      <c r="T828" s="21"/>
    </row>
    <row r="829" spans="1:20" s="16" customFormat="1" ht="30" customHeight="1">
      <c r="A829" s="21"/>
      <c r="B829" s="21" t="str">
        <f t="shared" si="25"/>
        <v/>
      </c>
      <c r="C829" s="197"/>
      <c r="D829" s="168"/>
      <c r="E829" s="154" t="str">
        <f>IFERROR(VLOOKUP(D829,CADA_PROD!D:H,5,0),"")</f>
        <v/>
      </c>
      <c r="F829" s="169"/>
      <c r="G829" s="170"/>
      <c r="H829" s="14"/>
      <c r="I829" s="171"/>
      <c r="J829" s="14"/>
      <c r="K829" s="131"/>
      <c r="L829" s="131" t="str">
        <f>IF(D829="","",SUMIFS(MOVI_ENTR!I:I,MOVI_ENTR!D:D,D829,MOVI_ENTR!O:O,O829)-SUMIFS(MOVI_SAID!H:H,MOVI_SAID!D:D,D829,MOVI_SAID!L:L,MOVI_ENTR!O829))</f>
        <v/>
      </c>
      <c r="M829" s="173" t="str">
        <f t="shared" si="26"/>
        <v/>
      </c>
      <c r="N829" s="14"/>
      <c r="O829" s="14"/>
      <c r="P829" s="21"/>
      <c r="Q829" s="21"/>
      <c r="R829" s="21"/>
      <c r="S829" s="21"/>
      <c r="T829" s="21"/>
    </row>
    <row r="830" spans="1:20" s="16" customFormat="1" ht="30" customHeight="1">
      <c r="A830" s="21"/>
      <c r="B830" s="21" t="str">
        <f t="shared" si="25"/>
        <v/>
      </c>
      <c r="C830" s="197"/>
      <c r="D830" s="168"/>
      <c r="E830" s="154" t="str">
        <f>IFERROR(VLOOKUP(D830,CADA_PROD!D:H,5,0),"")</f>
        <v/>
      </c>
      <c r="F830" s="169"/>
      <c r="G830" s="170"/>
      <c r="H830" s="14"/>
      <c r="I830" s="171"/>
      <c r="J830" s="14"/>
      <c r="K830" s="131"/>
      <c r="L830" s="131" t="str">
        <f>IF(D830="","",SUMIFS(MOVI_ENTR!I:I,MOVI_ENTR!D:D,D830,MOVI_ENTR!O:O,O830)-SUMIFS(MOVI_SAID!H:H,MOVI_SAID!D:D,D830,MOVI_SAID!L:L,MOVI_ENTR!O830))</f>
        <v/>
      </c>
      <c r="M830" s="173" t="str">
        <f t="shared" si="26"/>
        <v/>
      </c>
      <c r="N830" s="14"/>
      <c r="O830" s="14"/>
      <c r="P830" s="21"/>
      <c r="Q830" s="21"/>
      <c r="R830" s="21"/>
      <c r="S830" s="21"/>
      <c r="T830" s="21"/>
    </row>
    <row r="831" spans="1:20" s="16" customFormat="1" ht="30" customHeight="1">
      <c r="A831" s="21"/>
      <c r="B831" s="21" t="str">
        <f t="shared" si="25"/>
        <v/>
      </c>
      <c r="C831" s="197"/>
      <c r="D831" s="168"/>
      <c r="E831" s="154" t="str">
        <f>IFERROR(VLOOKUP(D831,CADA_PROD!D:H,5,0),"")</f>
        <v/>
      </c>
      <c r="F831" s="169"/>
      <c r="G831" s="170"/>
      <c r="H831" s="14"/>
      <c r="I831" s="171"/>
      <c r="J831" s="14"/>
      <c r="K831" s="131"/>
      <c r="L831" s="131" t="str">
        <f>IF(D831="","",SUMIFS(MOVI_ENTR!I:I,MOVI_ENTR!D:D,D831,MOVI_ENTR!O:O,O831)-SUMIFS(MOVI_SAID!H:H,MOVI_SAID!D:D,D831,MOVI_SAID!L:L,MOVI_ENTR!O831))</f>
        <v/>
      </c>
      <c r="M831" s="173" t="str">
        <f t="shared" si="26"/>
        <v/>
      </c>
      <c r="N831" s="14"/>
      <c r="O831" s="14"/>
      <c r="P831" s="21"/>
      <c r="Q831" s="21"/>
      <c r="R831" s="21"/>
      <c r="S831" s="21"/>
      <c r="T831" s="21"/>
    </row>
    <row r="832" spans="1:20" s="16" customFormat="1" ht="30" customHeight="1">
      <c r="A832" s="21"/>
      <c r="B832" s="21" t="str">
        <f t="shared" si="25"/>
        <v/>
      </c>
      <c r="C832" s="197"/>
      <c r="D832" s="168"/>
      <c r="E832" s="154" t="str">
        <f>IFERROR(VLOOKUP(D832,CADA_PROD!D:H,5,0),"")</f>
        <v/>
      </c>
      <c r="F832" s="169"/>
      <c r="G832" s="170"/>
      <c r="H832" s="14"/>
      <c r="I832" s="171"/>
      <c r="J832" s="14"/>
      <c r="K832" s="131"/>
      <c r="L832" s="131" t="str">
        <f>IF(D832="","",SUMIFS(MOVI_ENTR!I:I,MOVI_ENTR!D:D,D832,MOVI_ENTR!O:O,O832)-SUMIFS(MOVI_SAID!H:H,MOVI_SAID!D:D,D832,MOVI_SAID!L:L,MOVI_ENTR!O832))</f>
        <v/>
      </c>
      <c r="M832" s="173" t="str">
        <f t="shared" si="26"/>
        <v/>
      </c>
      <c r="N832" s="14"/>
      <c r="O832" s="14"/>
      <c r="P832" s="21"/>
      <c r="Q832" s="21"/>
      <c r="R832" s="21"/>
      <c r="S832" s="21"/>
      <c r="T832" s="21"/>
    </row>
    <row r="833" spans="1:20" s="16" customFormat="1" ht="30" customHeight="1">
      <c r="A833" s="21"/>
      <c r="B833" s="21" t="str">
        <f t="shared" si="25"/>
        <v/>
      </c>
      <c r="C833" s="197"/>
      <c r="D833" s="168"/>
      <c r="E833" s="154" t="str">
        <f>IFERROR(VLOOKUP(D833,CADA_PROD!D:H,5,0),"")</f>
        <v/>
      </c>
      <c r="F833" s="169"/>
      <c r="G833" s="170"/>
      <c r="H833" s="14"/>
      <c r="I833" s="171"/>
      <c r="J833" s="14"/>
      <c r="K833" s="131"/>
      <c r="L833" s="131" t="str">
        <f>IF(D833="","",SUMIFS(MOVI_ENTR!I:I,MOVI_ENTR!D:D,D833,MOVI_ENTR!O:O,O833)-SUMIFS(MOVI_SAID!H:H,MOVI_SAID!D:D,D833,MOVI_SAID!L:L,MOVI_ENTR!O833))</f>
        <v/>
      </c>
      <c r="M833" s="173" t="str">
        <f t="shared" si="26"/>
        <v/>
      </c>
      <c r="N833" s="14"/>
      <c r="O833" s="14"/>
      <c r="P833" s="21"/>
      <c r="Q833" s="21"/>
      <c r="R833" s="21"/>
      <c r="S833" s="21"/>
      <c r="T833" s="21"/>
    </row>
    <row r="834" spans="1:20" s="16" customFormat="1" ht="30" customHeight="1">
      <c r="A834" s="21"/>
      <c r="B834" s="21" t="str">
        <f t="shared" si="25"/>
        <v/>
      </c>
      <c r="C834" s="197"/>
      <c r="D834" s="168"/>
      <c r="E834" s="154" t="str">
        <f>IFERROR(VLOOKUP(D834,CADA_PROD!D:H,5,0),"")</f>
        <v/>
      </c>
      <c r="F834" s="169"/>
      <c r="G834" s="170"/>
      <c r="H834" s="14"/>
      <c r="I834" s="171"/>
      <c r="J834" s="14"/>
      <c r="K834" s="131"/>
      <c r="L834" s="131" t="str">
        <f>IF(D834="","",SUMIFS(MOVI_ENTR!I:I,MOVI_ENTR!D:D,D834,MOVI_ENTR!O:O,O834)-SUMIFS(MOVI_SAID!H:H,MOVI_SAID!D:D,D834,MOVI_SAID!L:L,MOVI_ENTR!O834))</f>
        <v/>
      </c>
      <c r="M834" s="173" t="str">
        <f t="shared" si="26"/>
        <v/>
      </c>
      <c r="N834" s="14"/>
      <c r="O834" s="14"/>
      <c r="P834" s="21"/>
      <c r="Q834" s="21"/>
      <c r="R834" s="21"/>
      <c r="S834" s="21"/>
      <c r="T834" s="21"/>
    </row>
    <row r="835" spans="1:20" s="16" customFormat="1" ht="30" customHeight="1">
      <c r="A835" s="21"/>
      <c r="B835" s="21" t="str">
        <f t="shared" si="25"/>
        <v/>
      </c>
      <c r="C835" s="197"/>
      <c r="D835" s="168"/>
      <c r="E835" s="154" t="str">
        <f>IFERROR(VLOOKUP(D835,CADA_PROD!D:H,5,0),"")</f>
        <v/>
      </c>
      <c r="F835" s="169"/>
      <c r="G835" s="170"/>
      <c r="H835" s="14"/>
      <c r="I835" s="171"/>
      <c r="J835" s="14"/>
      <c r="K835" s="131"/>
      <c r="L835" s="131" t="str">
        <f>IF(D835="","",SUMIFS(MOVI_ENTR!I:I,MOVI_ENTR!D:D,D835,MOVI_ENTR!O:O,O835)-SUMIFS(MOVI_SAID!H:H,MOVI_SAID!D:D,D835,MOVI_SAID!L:L,MOVI_ENTR!O835))</f>
        <v/>
      </c>
      <c r="M835" s="173" t="str">
        <f t="shared" si="26"/>
        <v/>
      </c>
      <c r="N835" s="14"/>
      <c r="O835" s="14"/>
      <c r="P835" s="21"/>
      <c r="Q835" s="21"/>
      <c r="R835" s="21"/>
      <c r="S835" s="21"/>
      <c r="T835" s="21"/>
    </row>
    <row r="836" spans="1:20" s="16" customFormat="1" ht="30" customHeight="1">
      <c r="A836" s="21"/>
      <c r="B836" s="21" t="str">
        <f t="shared" si="25"/>
        <v/>
      </c>
      <c r="C836" s="197"/>
      <c r="D836" s="168"/>
      <c r="E836" s="154" t="str">
        <f>IFERROR(VLOOKUP(D836,CADA_PROD!D:H,5,0),"")</f>
        <v/>
      </c>
      <c r="F836" s="169"/>
      <c r="G836" s="170"/>
      <c r="H836" s="14"/>
      <c r="I836" s="171"/>
      <c r="J836" s="14"/>
      <c r="K836" s="131"/>
      <c r="L836" s="131" t="str">
        <f>IF(D836="","",SUMIFS(MOVI_ENTR!I:I,MOVI_ENTR!D:D,D836,MOVI_ENTR!O:O,O836)-SUMIFS(MOVI_SAID!H:H,MOVI_SAID!D:D,D836,MOVI_SAID!L:L,MOVI_ENTR!O836))</f>
        <v/>
      </c>
      <c r="M836" s="173" t="str">
        <f t="shared" si="26"/>
        <v/>
      </c>
      <c r="N836" s="14"/>
      <c r="O836" s="14"/>
      <c r="P836" s="21"/>
      <c r="Q836" s="21"/>
      <c r="R836" s="21"/>
      <c r="S836" s="21"/>
      <c r="T836" s="21"/>
    </row>
    <row r="837" spans="1:20" s="16" customFormat="1" ht="30" customHeight="1">
      <c r="A837" s="21"/>
      <c r="B837" s="21" t="str">
        <f t="shared" si="25"/>
        <v/>
      </c>
      <c r="C837" s="197"/>
      <c r="D837" s="168"/>
      <c r="E837" s="154" t="str">
        <f>IFERROR(VLOOKUP(D837,CADA_PROD!D:H,5,0),"")</f>
        <v/>
      </c>
      <c r="F837" s="169"/>
      <c r="G837" s="170"/>
      <c r="H837" s="14"/>
      <c r="I837" s="171"/>
      <c r="J837" s="14"/>
      <c r="K837" s="131"/>
      <c r="L837" s="131" t="str">
        <f>IF(D837="","",SUMIFS(MOVI_ENTR!I:I,MOVI_ENTR!D:D,D837,MOVI_ENTR!O:O,O837)-SUMIFS(MOVI_SAID!H:H,MOVI_SAID!D:D,D837,MOVI_SAID!L:L,MOVI_ENTR!O837))</f>
        <v/>
      </c>
      <c r="M837" s="173" t="str">
        <f t="shared" si="26"/>
        <v/>
      </c>
      <c r="N837" s="14"/>
      <c r="O837" s="14"/>
      <c r="P837" s="21"/>
      <c r="Q837" s="21"/>
      <c r="R837" s="21"/>
      <c r="S837" s="21"/>
      <c r="T837" s="21"/>
    </row>
    <row r="838" spans="1:20" s="16" customFormat="1" ht="30" customHeight="1">
      <c r="A838" s="21"/>
      <c r="B838" s="21" t="str">
        <f t="shared" si="25"/>
        <v/>
      </c>
      <c r="C838" s="197"/>
      <c r="D838" s="168"/>
      <c r="E838" s="154" t="str">
        <f>IFERROR(VLOOKUP(D838,CADA_PROD!D:H,5,0),"")</f>
        <v/>
      </c>
      <c r="F838" s="169"/>
      <c r="G838" s="170"/>
      <c r="H838" s="14"/>
      <c r="I838" s="171"/>
      <c r="J838" s="14"/>
      <c r="K838" s="131"/>
      <c r="L838" s="131" t="str">
        <f>IF(D838="","",SUMIFS(MOVI_ENTR!I:I,MOVI_ENTR!D:D,D838,MOVI_ENTR!O:O,O838)-SUMIFS(MOVI_SAID!H:H,MOVI_SAID!D:D,D838,MOVI_SAID!L:L,MOVI_ENTR!O838))</f>
        <v/>
      </c>
      <c r="M838" s="173" t="str">
        <f t="shared" si="26"/>
        <v/>
      </c>
      <c r="N838" s="14"/>
      <c r="O838" s="14"/>
      <c r="P838" s="21"/>
      <c r="Q838" s="21"/>
      <c r="R838" s="21"/>
      <c r="S838" s="21"/>
      <c r="T838" s="21"/>
    </row>
    <row r="839" spans="1:20" s="16" customFormat="1" ht="30" customHeight="1">
      <c r="A839" s="21"/>
      <c r="B839" s="21" t="str">
        <f t="shared" ref="B839:B902" si="27">IF(D839="","",MONTH(C839))</f>
        <v/>
      </c>
      <c r="C839" s="197"/>
      <c r="D839" s="168"/>
      <c r="E839" s="154" t="str">
        <f>IFERROR(VLOOKUP(D839,CADA_PROD!D:H,5,0),"")</f>
        <v/>
      </c>
      <c r="F839" s="169"/>
      <c r="G839" s="170"/>
      <c r="H839" s="14"/>
      <c r="I839" s="171"/>
      <c r="J839" s="14"/>
      <c r="K839" s="131"/>
      <c r="L839" s="131" t="str">
        <f>IF(D839="","",SUMIFS(MOVI_ENTR!I:I,MOVI_ENTR!D:D,D839,MOVI_ENTR!O:O,O839)-SUMIFS(MOVI_SAID!H:H,MOVI_SAID!D:D,D839,MOVI_SAID!L:L,MOVI_ENTR!O839))</f>
        <v/>
      </c>
      <c r="M839" s="173" t="str">
        <f t="shared" si="26"/>
        <v/>
      </c>
      <c r="N839" s="14"/>
      <c r="O839" s="14"/>
      <c r="P839" s="21"/>
      <c r="Q839" s="21"/>
      <c r="R839" s="21"/>
      <c r="S839" s="21"/>
      <c r="T839" s="21"/>
    </row>
    <row r="840" spans="1:20" s="16" customFormat="1" ht="30" customHeight="1">
      <c r="A840" s="21"/>
      <c r="B840" s="21" t="str">
        <f t="shared" si="27"/>
        <v/>
      </c>
      <c r="C840" s="197"/>
      <c r="D840" s="168"/>
      <c r="E840" s="154" t="str">
        <f>IFERROR(VLOOKUP(D840,CADA_PROD!D:H,5,0),"")</f>
        <v/>
      </c>
      <c r="F840" s="169"/>
      <c r="G840" s="170"/>
      <c r="H840" s="14"/>
      <c r="I840" s="171"/>
      <c r="J840" s="14"/>
      <c r="K840" s="131"/>
      <c r="L840" s="131" t="str">
        <f>IF(D840="","",SUMIFS(MOVI_ENTR!I:I,MOVI_ENTR!D:D,D840,MOVI_ENTR!O:O,O840)-SUMIFS(MOVI_SAID!H:H,MOVI_SAID!D:D,D840,MOVI_SAID!L:L,MOVI_ENTR!O840))</f>
        <v/>
      </c>
      <c r="M840" s="173" t="str">
        <f t="shared" si="26"/>
        <v/>
      </c>
      <c r="N840" s="14"/>
      <c r="O840" s="14"/>
      <c r="P840" s="21"/>
      <c r="Q840" s="21"/>
      <c r="R840" s="21"/>
      <c r="S840" s="21"/>
      <c r="T840" s="21"/>
    </row>
    <row r="841" spans="1:20" s="16" customFormat="1" ht="30" customHeight="1">
      <c r="A841" s="21"/>
      <c r="B841" s="21" t="str">
        <f t="shared" si="27"/>
        <v/>
      </c>
      <c r="C841" s="197"/>
      <c r="D841" s="168"/>
      <c r="E841" s="154" t="str">
        <f>IFERROR(VLOOKUP(D841,CADA_PROD!D:H,5,0),"")</f>
        <v/>
      </c>
      <c r="F841" s="169"/>
      <c r="G841" s="170"/>
      <c r="H841" s="14"/>
      <c r="I841" s="171"/>
      <c r="J841" s="14"/>
      <c r="K841" s="131"/>
      <c r="L841" s="131" t="str">
        <f>IF(D841="","",SUMIFS(MOVI_ENTR!I:I,MOVI_ENTR!D:D,D841,MOVI_ENTR!O:O,O841)-SUMIFS(MOVI_SAID!H:H,MOVI_SAID!D:D,D841,MOVI_SAID!L:L,MOVI_ENTR!O841))</f>
        <v/>
      </c>
      <c r="M841" s="173" t="str">
        <f t="shared" si="26"/>
        <v/>
      </c>
      <c r="N841" s="14"/>
      <c r="O841" s="14"/>
      <c r="P841" s="21"/>
      <c r="Q841" s="21"/>
      <c r="R841" s="21"/>
      <c r="S841" s="21"/>
      <c r="T841" s="21"/>
    </row>
    <row r="842" spans="1:20" s="16" customFormat="1" ht="30" customHeight="1">
      <c r="A842" s="21"/>
      <c r="B842" s="21" t="str">
        <f t="shared" si="27"/>
        <v/>
      </c>
      <c r="C842" s="197"/>
      <c r="D842" s="168"/>
      <c r="E842" s="154" t="str">
        <f>IFERROR(VLOOKUP(D842,CADA_PROD!D:H,5,0),"")</f>
        <v/>
      </c>
      <c r="F842" s="169"/>
      <c r="G842" s="170"/>
      <c r="H842" s="14"/>
      <c r="I842" s="171"/>
      <c r="J842" s="14"/>
      <c r="K842" s="131"/>
      <c r="L842" s="131" t="str">
        <f>IF(D842="","",SUMIFS(MOVI_ENTR!I:I,MOVI_ENTR!D:D,D842,MOVI_ENTR!O:O,O842)-SUMIFS(MOVI_SAID!H:H,MOVI_SAID!D:D,D842,MOVI_SAID!L:L,MOVI_ENTR!O842))</f>
        <v/>
      </c>
      <c r="M842" s="173" t="str">
        <f t="shared" si="26"/>
        <v/>
      </c>
      <c r="N842" s="14"/>
      <c r="O842" s="14"/>
      <c r="P842" s="21"/>
      <c r="Q842" s="21"/>
      <c r="R842" s="21"/>
      <c r="S842" s="21"/>
      <c r="T842" s="21"/>
    </row>
    <row r="843" spans="1:20" s="16" customFormat="1" ht="30" customHeight="1">
      <c r="A843" s="21"/>
      <c r="B843" s="21" t="str">
        <f t="shared" si="27"/>
        <v/>
      </c>
      <c r="C843" s="197"/>
      <c r="D843" s="168"/>
      <c r="E843" s="154" t="str">
        <f>IFERROR(VLOOKUP(D843,CADA_PROD!D:H,5,0),"")</f>
        <v/>
      </c>
      <c r="F843" s="169"/>
      <c r="G843" s="170"/>
      <c r="H843" s="14"/>
      <c r="I843" s="171"/>
      <c r="J843" s="14"/>
      <c r="K843" s="131"/>
      <c r="L843" s="131" t="str">
        <f>IF(D843="","",SUMIFS(MOVI_ENTR!I:I,MOVI_ENTR!D:D,D843,MOVI_ENTR!O:O,O843)-SUMIFS(MOVI_SAID!H:H,MOVI_SAID!D:D,D843,MOVI_SAID!L:L,MOVI_ENTR!O843))</f>
        <v/>
      </c>
      <c r="M843" s="173" t="str">
        <f t="shared" si="26"/>
        <v/>
      </c>
      <c r="N843" s="14"/>
      <c r="O843" s="14"/>
      <c r="P843" s="21"/>
      <c r="Q843" s="21"/>
      <c r="R843" s="21"/>
      <c r="S843" s="21"/>
      <c r="T843" s="21"/>
    </row>
    <row r="844" spans="1:20" s="16" customFormat="1" ht="30" customHeight="1">
      <c r="A844" s="21"/>
      <c r="B844" s="21" t="str">
        <f t="shared" si="27"/>
        <v/>
      </c>
      <c r="C844" s="197"/>
      <c r="D844" s="168"/>
      <c r="E844" s="154" t="str">
        <f>IFERROR(VLOOKUP(D844,CADA_PROD!D:H,5,0),"")</f>
        <v/>
      </c>
      <c r="F844" s="169"/>
      <c r="G844" s="170"/>
      <c r="H844" s="14"/>
      <c r="I844" s="171"/>
      <c r="J844" s="14"/>
      <c r="K844" s="131"/>
      <c r="L844" s="131" t="str">
        <f>IF(D844="","",SUMIFS(MOVI_ENTR!I:I,MOVI_ENTR!D:D,D844,MOVI_ENTR!O:O,O844)-SUMIFS(MOVI_SAID!H:H,MOVI_SAID!D:D,D844,MOVI_SAID!L:L,MOVI_ENTR!O844))</f>
        <v/>
      </c>
      <c r="M844" s="173" t="str">
        <f t="shared" si="26"/>
        <v/>
      </c>
      <c r="N844" s="14"/>
      <c r="O844" s="14"/>
      <c r="P844" s="21"/>
      <c r="Q844" s="21"/>
      <c r="R844" s="21"/>
      <c r="S844" s="21"/>
      <c r="T844" s="21"/>
    </row>
    <row r="845" spans="1:20" s="16" customFormat="1" ht="30" customHeight="1">
      <c r="A845" s="21"/>
      <c r="B845" s="21" t="str">
        <f t="shared" si="27"/>
        <v/>
      </c>
      <c r="C845" s="197"/>
      <c r="D845" s="168"/>
      <c r="E845" s="154" t="str">
        <f>IFERROR(VLOOKUP(D845,CADA_PROD!D:H,5,0),"")</f>
        <v/>
      </c>
      <c r="F845" s="169"/>
      <c r="G845" s="170"/>
      <c r="H845" s="14"/>
      <c r="I845" s="171"/>
      <c r="J845" s="14"/>
      <c r="K845" s="131"/>
      <c r="L845" s="131" t="str">
        <f>IF(D845="","",SUMIFS(MOVI_ENTR!I:I,MOVI_ENTR!D:D,D845,MOVI_ENTR!O:O,O845)-SUMIFS(MOVI_SAID!H:H,MOVI_SAID!D:D,D845,MOVI_SAID!L:L,MOVI_ENTR!O845))</f>
        <v/>
      </c>
      <c r="M845" s="173" t="str">
        <f t="shared" si="26"/>
        <v/>
      </c>
      <c r="N845" s="14"/>
      <c r="O845" s="14"/>
      <c r="P845" s="21"/>
      <c r="Q845" s="21"/>
      <c r="R845" s="21"/>
      <c r="S845" s="21"/>
      <c r="T845" s="21"/>
    </row>
    <row r="846" spans="1:20" s="16" customFormat="1" ht="30" customHeight="1">
      <c r="A846" s="21"/>
      <c r="B846" s="21" t="str">
        <f t="shared" si="27"/>
        <v/>
      </c>
      <c r="C846" s="197"/>
      <c r="D846" s="168"/>
      <c r="E846" s="154" t="str">
        <f>IFERROR(VLOOKUP(D846,CADA_PROD!D:H,5,0),"")</f>
        <v/>
      </c>
      <c r="F846" s="169"/>
      <c r="G846" s="170"/>
      <c r="H846" s="14"/>
      <c r="I846" s="171"/>
      <c r="J846" s="14"/>
      <c r="K846" s="131"/>
      <c r="L846" s="131" t="str">
        <f>IF(D846="","",SUMIFS(MOVI_ENTR!I:I,MOVI_ENTR!D:D,D846,MOVI_ENTR!O:O,O846)-SUMIFS(MOVI_SAID!H:H,MOVI_SAID!D:D,D846,MOVI_SAID!L:L,MOVI_ENTR!O846))</f>
        <v/>
      </c>
      <c r="M846" s="173" t="str">
        <f t="shared" si="26"/>
        <v/>
      </c>
      <c r="N846" s="14"/>
      <c r="O846" s="14"/>
      <c r="P846" s="21"/>
      <c r="Q846" s="21"/>
      <c r="R846" s="21"/>
      <c r="S846" s="21"/>
      <c r="T846" s="21"/>
    </row>
    <row r="847" spans="1:20" s="16" customFormat="1" ht="30" customHeight="1">
      <c r="A847" s="21"/>
      <c r="B847" s="21" t="str">
        <f t="shared" si="27"/>
        <v/>
      </c>
      <c r="C847" s="197"/>
      <c r="D847" s="168"/>
      <c r="E847" s="154" t="str">
        <f>IFERROR(VLOOKUP(D847,CADA_PROD!D:H,5,0),"")</f>
        <v/>
      </c>
      <c r="F847" s="169"/>
      <c r="G847" s="170"/>
      <c r="H847" s="14"/>
      <c r="I847" s="171"/>
      <c r="J847" s="14"/>
      <c r="K847" s="131"/>
      <c r="L847" s="131" t="str">
        <f>IF(D847="","",SUMIFS(MOVI_ENTR!I:I,MOVI_ENTR!D:D,D847,MOVI_ENTR!O:O,O847)-SUMIFS(MOVI_SAID!H:H,MOVI_SAID!D:D,D847,MOVI_SAID!L:L,MOVI_ENTR!O847))</f>
        <v/>
      </c>
      <c r="M847" s="173" t="str">
        <f t="shared" si="26"/>
        <v/>
      </c>
      <c r="N847" s="14"/>
      <c r="O847" s="14"/>
      <c r="P847" s="21"/>
      <c r="Q847" s="21"/>
      <c r="R847" s="21"/>
      <c r="S847" s="21"/>
      <c r="T847" s="21"/>
    </row>
    <row r="848" spans="1:20" s="16" customFormat="1" ht="30" customHeight="1">
      <c r="A848" s="21"/>
      <c r="B848" s="21" t="str">
        <f t="shared" si="27"/>
        <v/>
      </c>
      <c r="C848" s="197"/>
      <c r="D848" s="168"/>
      <c r="E848" s="154" t="str">
        <f>IFERROR(VLOOKUP(D848,CADA_PROD!D:H,5,0),"")</f>
        <v/>
      </c>
      <c r="F848" s="169"/>
      <c r="G848" s="170"/>
      <c r="H848" s="14"/>
      <c r="I848" s="171"/>
      <c r="J848" s="14"/>
      <c r="K848" s="131"/>
      <c r="L848" s="131" t="str">
        <f>IF(D848="","",SUMIFS(MOVI_ENTR!I:I,MOVI_ENTR!D:D,D848,MOVI_ENTR!O:O,O848)-SUMIFS(MOVI_SAID!H:H,MOVI_SAID!D:D,D848,MOVI_SAID!L:L,MOVI_ENTR!O848))</f>
        <v/>
      </c>
      <c r="M848" s="173" t="str">
        <f t="shared" si="26"/>
        <v/>
      </c>
      <c r="N848" s="14"/>
      <c r="O848" s="14"/>
      <c r="P848" s="21"/>
      <c r="Q848" s="21"/>
      <c r="R848" s="21"/>
      <c r="S848" s="21"/>
      <c r="T848" s="21"/>
    </row>
    <row r="849" spans="1:20" s="16" customFormat="1" ht="30" customHeight="1">
      <c r="A849" s="21"/>
      <c r="B849" s="21" t="str">
        <f t="shared" si="27"/>
        <v/>
      </c>
      <c r="C849" s="197"/>
      <c r="D849" s="168"/>
      <c r="E849" s="154" t="str">
        <f>IFERROR(VLOOKUP(D849,CADA_PROD!D:H,5,0),"")</f>
        <v/>
      </c>
      <c r="F849" s="169"/>
      <c r="G849" s="170"/>
      <c r="H849" s="14"/>
      <c r="I849" s="171"/>
      <c r="J849" s="14"/>
      <c r="K849" s="131"/>
      <c r="L849" s="131" t="str">
        <f>IF(D849="","",SUMIFS(MOVI_ENTR!I:I,MOVI_ENTR!D:D,D849,MOVI_ENTR!O:O,O849)-SUMIFS(MOVI_SAID!H:H,MOVI_SAID!D:D,D849,MOVI_SAID!L:L,MOVI_ENTR!O849))</f>
        <v/>
      </c>
      <c r="M849" s="173" t="str">
        <f t="shared" si="26"/>
        <v/>
      </c>
      <c r="N849" s="14"/>
      <c r="O849" s="14"/>
      <c r="P849" s="21"/>
      <c r="Q849" s="21"/>
      <c r="R849" s="21"/>
      <c r="S849" s="21"/>
      <c r="T849" s="21"/>
    </row>
    <row r="850" spans="1:20" s="16" customFormat="1" ht="30" customHeight="1">
      <c r="A850" s="21"/>
      <c r="B850" s="21" t="str">
        <f t="shared" si="27"/>
        <v/>
      </c>
      <c r="C850" s="197"/>
      <c r="D850" s="168"/>
      <c r="E850" s="154" t="str">
        <f>IFERROR(VLOOKUP(D850,CADA_PROD!D:H,5,0),"")</f>
        <v/>
      </c>
      <c r="F850" s="169"/>
      <c r="G850" s="170"/>
      <c r="H850" s="14"/>
      <c r="I850" s="171"/>
      <c r="J850" s="14"/>
      <c r="K850" s="131"/>
      <c r="L850" s="131" t="str">
        <f>IF(D850="","",SUMIFS(MOVI_ENTR!I:I,MOVI_ENTR!D:D,D850,MOVI_ENTR!O:O,O850)-SUMIFS(MOVI_SAID!H:H,MOVI_SAID!D:D,D850,MOVI_SAID!L:L,MOVI_ENTR!O850))</f>
        <v/>
      </c>
      <c r="M850" s="173" t="str">
        <f t="shared" si="26"/>
        <v/>
      </c>
      <c r="N850" s="14"/>
      <c r="O850" s="14"/>
      <c r="P850" s="21"/>
      <c r="Q850" s="21"/>
      <c r="R850" s="21"/>
      <c r="S850" s="21"/>
      <c r="T850" s="21"/>
    </row>
    <row r="851" spans="1:20" s="16" customFormat="1" ht="30" customHeight="1">
      <c r="A851" s="21"/>
      <c r="B851" s="21" t="str">
        <f t="shared" si="27"/>
        <v/>
      </c>
      <c r="C851" s="197"/>
      <c r="D851" s="168"/>
      <c r="E851" s="154" t="str">
        <f>IFERROR(VLOOKUP(D851,CADA_PROD!D:H,5,0),"")</f>
        <v/>
      </c>
      <c r="F851" s="169"/>
      <c r="G851" s="170"/>
      <c r="H851" s="14"/>
      <c r="I851" s="171"/>
      <c r="J851" s="14"/>
      <c r="K851" s="131"/>
      <c r="L851" s="131" t="str">
        <f>IF(D851="","",SUMIFS(MOVI_ENTR!I:I,MOVI_ENTR!D:D,D851,MOVI_ENTR!O:O,O851)-SUMIFS(MOVI_SAID!H:H,MOVI_SAID!D:D,D851,MOVI_SAID!L:L,MOVI_ENTR!O851))</f>
        <v/>
      </c>
      <c r="M851" s="173" t="str">
        <f t="shared" si="26"/>
        <v/>
      </c>
      <c r="N851" s="14"/>
      <c r="O851" s="14"/>
      <c r="P851" s="21"/>
      <c r="Q851" s="21"/>
      <c r="R851" s="21"/>
      <c r="S851" s="21"/>
      <c r="T851" s="21"/>
    </row>
    <row r="852" spans="1:20" s="16" customFormat="1" ht="30" customHeight="1">
      <c r="A852" s="21"/>
      <c r="B852" s="21" t="str">
        <f t="shared" si="27"/>
        <v/>
      </c>
      <c r="C852" s="197"/>
      <c r="D852" s="168"/>
      <c r="E852" s="154" t="str">
        <f>IFERROR(VLOOKUP(D852,CADA_PROD!D:H,5,0),"")</f>
        <v/>
      </c>
      <c r="F852" s="169"/>
      <c r="G852" s="170"/>
      <c r="H852" s="14"/>
      <c r="I852" s="171"/>
      <c r="J852" s="14"/>
      <c r="K852" s="131"/>
      <c r="L852" s="131" t="str">
        <f>IF(D852="","",SUMIFS(MOVI_ENTR!I:I,MOVI_ENTR!D:D,D852,MOVI_ENTR!O:O,O852)-SUMIFS(MOVI_SAID!H:H,MOVI_SAID!D:D,D852,MOVI_SAID!L:L,MOVI_ENTR!O852))</f>
        <v/>
      </c>
      <c r="M852" s="173" t="str">
        <f t="shared" si="26"/>
        <v/>
      </c>
      <c r="N852" s="14"/>
      <c r="O852" s="14"/>
      <c r="P852" s="21"/>
      <c r="Q852" s="21"/>
      <c r="R852" s="21"/>
      <c r="S852" s="21"/>
      <c r="T852" s="21"/>
    </row>
    <row r="853" spans="1:20" s="16" customFormat="1" ht="30" customHeight="1">
      <c r="A853" s="21"/>
      <c r="B853" s="21" t="str">
        <f t="shared" si="27"/>
        <v/>
      </c>
      <c r="C853" s="197"/>
      <c r="D853" s="168"/>
      <c r="E853" s="154" t="str">
        <f>IFERROR(VLOOKUP(D853,CADA_PROD!D:H,5,0),"")</f>
        <v/>
      </c>
      <c r="F853" s="169"/>
      <c r="G853" s="170"/>
      <c r="H853" s="14"/>
      <c r="I853" s="171"/>
      <c r="J853" s="14"/>
      <c r="K853" s="131"/>
      <c r="L853" s="131" t="str">
        <f>IF(D853="","",SUMIFS(MOVI_ENTR!I:I,MOVI_ENTR!D:D,D853,MOVI_ENTR!O:O,O853)-SUMIFS(MOVI_SAID!H:H,MOVI_SAID!D:D,D853,MOVI_SAID!L:L,MOVI_ENTR!O853))</f>
        <v/>
      </c>
      <c r="M853" s="173" t="str">
        <f t="shared" si="26"/>
        <v/>
      </c>
      <c r="N853" s="14"/>
      <c r="O853" s="14"/>
      <c r="P853" s="21"/>
      <c r="Q853" s="21"/>
      <c r="R853" s="21"/>
      <c r="S853" s="21"/>
      <c r="T853" s="21"/>
    </row>
    <row r="854" spans="1:20" s="16" customFormat="1" ht="30" customHeight="1">
      <c r="A854" s="21"/>
      <c r="B854" s="21" t="str">
        <f t="shared" si="27"/>
        <v/>
      </c>
      <c r="C854" s="197"/>
      <c r="D854" s="168"/>
      <c r="E854" s="154" t="str">
        <f>IFERROR(VLOOKUP(D854,CADA_PROD!D:H,5,0),"")</f>
        <v/>
      </c>
      <c r="F854" s="169"/>
      <c r="G854" s="170"/>
      <c r="H854" s="14"/>
      <c r="I854" s="171"/>
      <c r="J854" s="14"/>
      <c r="K854" s="131"/>
      <c r="L854" s="131" t="str">
        <f>IF(D854="","",SUMIFS(MOVI_ENTR!I:I,MOVI_ENTR!D:D,D854,MOVI_ENTR!O:O,O854)-SUMIFS(MOVI_SAID!H:H,MOVI_SAID!D:D,D854,MOVI_SAID!L:L,MOVI_ENTR!O854))</f>
        <v/>
      </c>
      <c r="M854" s="173" t="str">
        <f t="shared" si="26"/>
        <v/>
      </c>
      <c r="N854" s="14"/>
      <c r="O854" s="14"/>
      <c r="P854" s="21"/>
      <c r="Q854" s="21"/>
      <c r="R854" s="21"/>
      <c r="S854" s="21"/>
      <c r="T854" s="21"/>
    </row>
    <row r="855" spans="1:20" s="16" customFormat="1" ht="30" customHeight="1">
      <c r="A855" s="21"/>
      <c r="B855" s="21" t="str">
        <f t="shared" si="27"/>
        <v/>
      </c>
      <c r="C855" s="197"/>
      <c r="D855" s="168"/>
      <c r="E855" s="154" t="str">
        <f>IFERROR(VLOOKUP(D855,CADA_PROD!D:H,5,0),"")</f>
        <v/>
      </c>
      <c r="F855" s="169"/>
      <c r="G855" s="170"/>
      <c r="H855" s="14"/>
      <c r="I855" s="171"/>
      <c r="J855" s="14"/>
      <c r="K855" s="131"/>
      <c r="L855" s="131" t="str">
        <f>IF(D855="","",SUMIFS(MOVI_ENTR!I:I,MOVI_ENTR!D:D,D855,MOVI_ENTR!O:O,O855)-SUMIFS(MOVI_SAID!H:H,MOVI_SAID!D:D,D855,MOVI_SAID!L:L,MOVI_ENTR!O855))</f>
        <v/>
      </c>
      <c r="M855" s="173" t="str">
        <f t="shared" si="26"/>
        <v/>
      </c>
      <c r="N855" s="14"/>
      <c r="O855" s="14"/>
      <c r="P855" s="21"/>
      <c r="Q855" s="21"/>
      <c r="R855" s="21"/>
      <c r="S855" s="21"/>
      <c r="T855" s="21"/>
    </row>
    <row r="856" spans="1:20" s="16" customFormat="1" ht="30" customHeight="1">
      <c r="A856" s="21"/>
      <c r="B856" s="21" t="str">
        <f t="shared" si="27"/>
        <v/>
      </c>
      <c r="C856" s="197"/>
      <c r="D856" s="168"/>
      <c r="E856" s="154" t="str">
        <f>IFERROR(VLOOKUP(D856,CADA_PROD!D:H,5,0),"")</f>
        <v/>
      </c>
      <c r="F856" s="169"/>
      <c r="G856" s="170"/>
      <c r="H856" s="14"/>
      <c r="I856" s="171"/>
      <c r="J856" s="14"/>
      <c r="K856" s="131"/>
      <c r="L856" s="131" t="str">
        <f>IF(D856="","",SUMIFS(MOVI_ENTR!I:I,MOVI_ENTR!D:D,D856,MOVI_ENTR!O:O,O856)-SUMIFS(MOVI_SAID!H:H,MOVI_SAID!D:D,D856,MOVI_SAID!L:L,MOVI_ENTR!O856))</f>
        <v/>
      </c>
      <c r="M856" s="173" t="str">
        <f t="shared" si="26"/>
        <v/>
      </c>
      <c r="N856" s="14"/>
      <c r="O856" s="14"/>
      <c r="P856" s="21"/>
      <c r="Q856" s="21"/>
      <c r="R856" s="21"/>
      <c r="S856" s="21"/>
      <c r="T856" s="21"/>
    </row>
    <row r="857" spans="1:20" s="16" customFormat="1" ht="30" customHeight="1">
      <c r="A857" s="21"/>
      <c r="B857" s="21" t="str">
        <f t="shared" si="27"/>
        <v/>
      </c>
      <c r="C857" s="197"/>
      <c r="D857" s="168"/>
      <c r="E857" s="154" t="str">
        <f>IFERROR(VLOOKUP(D857,CADA_PROD!D:H,5,0),"")</f>
        <v/>
      </c>
      <c r="F857" s="169"/>
      <c r="G857" s="170"/>
      <c r="H857" s="14"/>
      <c r="I857" s="171"/>
      <c r="J857" s="14"/>
      <c r="K857" s="131"/>
      <c r="L857" s="131" t="str">
        <f>IF(D857="","",SUMIFS(MOVI_ENTR!I:I,MOVI_ENTR!D:D,D857,MOVI_ENTR!O:O,O857)-SUMIFS(MOVI_SAID!H:H,MOVI_SAID!D:D,D857,MOVI_SAID!L:L,MOVI_ENTR!O857))</f>
        <v/>
      </c>
      <c r="M857" s="173" t="str">
        <f t="shared" si="26"/>
        <v/>
      </c>
      <c r="N857" s="14"/>
      <c r="O857" s="14"/>
      <c r="P857" s="21"/>
      <c r="Q857" s="21"/>
      <c r="R857" s="21"/>
      <c r="S857" s="21"/>
      <c r="T857" s="21"/>
    </row>
    <row r="858" spans="1:20" s="16" customFormat="1" ht="30" customHeight="1">
      <c r="A858" s="21"/>
      <c r="B858" s="21" t="str">
        <f t="shared" si="27"/>
        <v/>
      </c>
      <c r="C858" s="197"/>
      <c r="D858" s="168"/>
      <c r="E858" s="154" t="str">
        <f>IFERROR(VLOOKUP(D858,CADA_PROD!D:H,5,0),"")</f>
        <v/>
      </c>
      <c r="F858" s="169"/>
      <c r="G858" s="170"/>
      <c r="H858" s="14"/>
      <c r="I858" s="171"/>
      <c r="J858" s="14"/>
      <c r="K858" s="131"/>
      <c r="L858" s="131" t="str">
        <f>IF(D858="","",SUMIFS(MOVI_ENTR!I:I,MOVI_ENTR!D:D,D858,MOVI_ENTR!O:O,O858)-SUMIFS(MOVI_SAID!H:H,MOVI_SAID!D:D,D858,MOVI_SAID!L:L,MOVI_ENTR!O858))</f>
        <v/>
      </c>
      <c r="M858" s="173" t="str">
        <f t="shared" si="26"/>
        <v/>
      </c>
      <c r="N858" s="14"/>
      <c r="O858" s="14"/>
      <c r="P858" s="21"/>
      <c r="Q858" s="21"/>
      <c r="R858" s="21"/>
      <c r="S858" s="21"/>
      <c r="T858" s="21"/>
    </row>
    <row r="859" spans="1:20" s="16" customFormat="1" ht="30" customHeight="1">
      <c r="A859" s="21"/>
      <c r="B859" s="21" t="str">
        <f t="shared" si="27"/>
        <v/>
      </c>
      <c r="C859" s="197"/>
      <c r="D859" s="168"/>
      <c r="E859" s="154" t="str">
        <f>IFERROR(VLOOKUP(D859,CADA_PROD!D:H,5,0),"")</f>
        <v/>
      </c>
      <c r="F859" s="169"/>
      <c r="G859" s="170"/>
      <c r="H859" s="14"/>
      <c r="I859" s="171"/>
      <c r="J859" s="14"/>
      <c r="K859" s="131"/>
      <c r="L859" s="131" t="str">
        <f>IF(D859="","",SUMIFS(MOVI_ENTR!I:I,MOVI_ENTR!D:D,D859,MOVI_ENTR!O:O,O859)-SUMIFS(MOVI_SAID!H:H,MOVI_SAID!D:D,D859,MOVI_SAID!L:L,MOVI_ENTR!O859))</f>
        <v/>
      </c>
      <c r="M859" s="173" t="str">
        <f t="shared" ref="M859:M922" si="28">IF(D859="","",H859*I859)</f>
        <v/>
      </c>
      <c r="N859" s="14"/>
      <c r="O859" s="14"/>
      <c r="P859" s="21"/>
      <c r="Q859" s="21"/>
      <c r="R859" s="21"/>
      <c r="S859" s="21"/>
      <c r="T859" s="21"/>
    </row>
    <row r="860" spans="1:20" s="16" customFormat="1" ht="30" customHeight="1">
      <c r="A860" s="21"/>
      <c r="B860" s="21" t="str">
        <f t="shared" si="27"/>
        <v/>
      </c>
      <c r="C860" s="197"/>
      <c r="D860" s="168"/>
      <c r="E860" s="154" t="str">
        <f>IFERROR(VLOOKUP(D860,CADA_PROD!D:H,5,0),"")</f>
        <v/>
      </c>
      <c r="F860" s="169"/>
      <c r="G860" s="170"/>
      <c r="H860" s="14"/>
      <c r="I860" s="171"/>
      <c r="J860" s="14"/>
      <c r="K860" s="131"/>
      <c r="L860" s="131" t="str">
        <f>IF(D860="","",SUMIFS(MOVI_ENTR!I:I,MOVI_ENTR!D:D,D860,MOVI_ENTR!O:O,O860)-SUMIFS(MOVI_SAID!H:H,MOVI_SAID!D:D,D860,MOVI_SAID!L:L,MOVI_ENTR!O860))</f>
        <v/>
      </c>
      <c r="M860" s="173" t="str">
        <f t="shared" si="28"/>
        <v/>
      </c>
      <c r="N860" s="14"/>
      <c r="O860" s="14"/>
      <c r="P860" s="21"/>
      <c r="Q860" s="21"/>
      <c r="R860" s="21"/>
      <c r="S860" s="21"/>
      <c r="T860" s="21"/>
    </row>
    <row r="861" spans="1:20" s="16" customFormat="1" ht="30" customHeight="1">
      <c r="A861" s="21"/>
      <c r="B861" s="21" t="str">
        <f t="shared" si="27"/>
        <v/>
      </c>
      <c r="C861" s="197"/>
      <c r="D861" s="168"/>
      <c r="E861" s="154" t="str">
        <f>IFERROR(VLOOKUP(D861,CADA_PROD!D:H,5,0),"")</f>
        <v/>
      </c>
      <c r="F861" s="169"/>
      <c r="G861" s="170"/>
      <c r="H861" s="14"/>
      <c r="I861" s="171"/>
      <c r="J861" s="14"/>
      <c r="K861" s="131"/>
      <c r="L861" s="131" t="str">
        <f>IF(D861="","",SUMIFS(MOVI_ENTR!I:I,MOVI_ENTR!D:D,D861,MOVI_ENTR!O:O,O861)-SUMIFS(MOVI_SAID!H:H,MOVI_SAID!D:D,D861,MOVI_SAID!L:L,MOVI_ENTR!O861))</f>
        <v/>
      </c>
      <c r="M861" s="173" t="str">
        <f t="shared" si="28"/>
        <v/>
      </c>
      <c r="N861" s="14"/>
      <c r="O861" s="14"/>
      <c r="P861" s="21"/>
      <c r="Q861" s="21"/>
      <c r="R861" s="21"/>
      <c r="S861" s="21"/>
      <c r="T861" s="21"/>
    </row>
    <row r="862" spans="1:20" s="16" customFormat="1" ht="30" customHeight="1">
      <c r="A862" s="21"/>
      <c r="B862" s="21" t="str">
        <f t="shared" si="27"/>
        <v/>
      </c>
      <c r="C862" s="197"/>
      <c r="D862" s="168"/>
      <c r="E862" s="154" t="str">
        <f>IFERROR(VLOOKUP(D862,CADA_PROD!D:H,5,0),"")</f>
        <v/>
      </c>
      <c r="F862" s="169"/>
      <c r="G862" s="170"/>
      <c r="H862" s="14"/>
      <c r="I862" s="171"/>
      <c r="J862" s="14"/>
      <c r="K862" s="131"/>
      <c r="L862" s="131" t="str">
        <f>IF(D862="","",SUMIFS(MOVI_ENTR!I:I,MOVI_ENTR!D:D,D862,MOVI_ENTR!O:O,O862)-SUMIFS(MOVI_SAID!H:H,MOVI_SAID!D:D,D862,MOVI_SAID!L:L,MOVI_ENTR!O862))</f>
        <v/>
      </c>
      <c r="M862" s="173" t="str">
        <f t="shared" si="28"/>
        <v/>
      </c>
      <c r="N862" s="14"/>
      <c r="O862" s="14"/>
      <c r="P862" s="21"/>
      <c r="Q862" s="21"/>
      <c r="R862" s="21"/>
      <c r="S862" s="21"/>
      <c r="T862" s="21"/>
    </row>
    <row r="863" spans="1:20" s="16" customFormat="1" ht="30" customHeight="1">
      <c r="A863" s="21"/>
      <c r="B863" s="21" t="str">
        <f t="shared" si="27"/>
        <v/>
      </c>
      <c r="C863" s="197"/>
      <c r="D863" s="168"/>
      <c r="E863" s="154" t="str">
        <f>IFERROR(VLOOKUP(D863,CADA_PROD!D:H,5,0),"")</f>
        <v/>
      </c>
      <c r="F863" s="169"/>
      <c r="G863" s="170"/>
      <c r="H863" s="14"/>
      <c r="I863" s="171"/>
      <c r="J863" s="14"/>
      <c r="K863" s="131"/>
      <c r="L863" s="131" t="str">
        <f>IF(D863="","",SUMIFS(MOVI_ENTR!I:I,MOVI_ENTR!D:D,D863,MOVI_ENTR!O:O,O863)-SUMIFS(MOVI_SAID!H:H,MOVI_SAID!D:D,D863,MOVI_SAID!L:L,MOVI_ENTR!O863))</f>
        <v/>
      </c>
      <c r="M863" s="173" t="str">
        <f t="shared" si="28"/>
        <v/>
      </c>
      <c r="N863" s="14"/>
      <c r="O863" s="14"/>
      <c r="P863" s="21"/>
      <c r="Q863" s="21"/>
      <c r="R863" s="21"/>
      <c r="S863" s="21"/>
      <c r="T863" s="21"/>
    </row>
    <row r="864" spans="1:20" s="16" customFormat="1" ht="30" customHeight="1">
      <c r="A864" s="21"/>
      <c r="B864" s="21" t="str">
        <f t="shared" si="27"/>
        <v/>
      </c>
      <c r="C864" s="197"/>
      <c r="D864" s="168"/>
      <c r="E864" s="154" t="str">
        <f>IFERROR(VLOOKUP(D864,CADA_PROD!D:H,5,0),"")</f>
        <v/>
      </c>
      <c r="F864" s="169"/>
      <c r="G864" s="170"/>
      <c r="H864" s="14"/>
      <c r="I864" s="171"/>
      <c r="J864" s="14"/>
      <c r="K864" s="131"/>
      <c r="L864" s="131" t="str">
        <f>IF(D864="","",SUMIFS(MOVI_ENTR!I:I,MOVI_ENTR!D:D,D864,MOVI_ENTR!O:O,O864)-SUMIFS(MOVI_SAID!H:H,MOVI_SAID!D:D,D864,MOVI_SAID!L:L,MOVI_ENTR!O864))</f>
        <v/>
      </c>
      <c r="M864" s="173" t="str">
        <f t="shared" si="28"/>
        <v/>
      </c>
      <c r="N864" s="14"/>
      <c r="O864" s="14"/>
      <c r="P864" s="21"/>
      <c r="Q864" s="21"/>
      <c r="R864" s="21"/>
      <c r="S864" s="21"/>
      <c r="T864" s="21"/>
    </row>
    <row r="865" spans="1:20" s="16" customFormat="1" ht="30" customHeight="1">
      <c r="A865" s="21"/>
      <c r="B865" s="21" t="str">
        <f t="shared" si="27"/>
        <v/>
      </c>
      <c r="C865" s="197"/>
      <c r="D865" s="168"/>
      <c r="E865" s="154" t="str">
        <f>IFERROR(VLOOKUP(D865,CADA_PROD!D:H,5,0),"")</f>
        <v/>
      </c>
      <c r="F865" s="169"/>
      <c r="G865" s="170"/>
      <c r="H865" s="14"/>
      <c r="I865" s="171"/>
      <c r="J865" s="14"/>
      <c r="K865" s="131"/>
      <c r="L865" s="131" t="str">
        <f>IF(D865="","",SUMIFS(MOVI_ENTR!I:I,MOVI_ENTR!D:D,D865,MOVI_ENTR!O:O,O865)-SUMIFS(MOVI_SAID!H:H,MOVI_SAID!D:D,D865,MOVI_SAID!L:L,MOVI_ENTR!O865))</f>
        <v/>
      </c>
      <c r="M865" s="173" t="str">
        <f t="shared" si="28"/>
        <v/>
      </c>
      <c r="N865" s="14"/>
      <c r="O865" s="14"/>
      <c r="P865" s="21"/>
      <c r="Q865" s="21"/>
      <c r="R865" s="21"/>
      <c r="S865" s="21"/>
      <c r="T865" s="21"/>
    </row>
    <row r="866" spans="1:20" s="16" customFormat="1" ht="30" customHeight="1">
      <c r="A866" s="21"/>
      <c r="B866" s="21" t="str">
        <f t="shared" si="27"/>
        <v/>
      </c>
      <c r="C866" s="197"/>
      <c r="D866" s="168"/>
      <c r="E866" s="154" t="str">
        <f>IFERROR(VLOOKUP(D866,CADA_PROD!D:H,5,0),"")</f>
        <v/>
      </c>
      <c r="F866" s="169"/>
      <c r="G866" s="170"/>
      <c r="H866" s="14"/>
      <c r="I866" s="171"/>
      <c r="J866" s="14"/>
      <c r="K866" s="131"/>
      <c r="L866" s="131" t="str">
        <f>IF(D866="","",SUMIFS(MOVI_ENTR!I:I,MOVI_ENTR!D:D,D866,MOVI_ENTR!O:O,O866)-SUMIFS(MOVI_SAID!H:H,MOVI_SAID!D:D,D866,MOVI_SAID!L:L,MOVI_ENTR!O866))</f>
        <v/>
      </c>
      <c r="M866" s="173" t="str">
        <f t="shared" si="28"/>
        <v/>
      </c>
      <c r="N866" s="14"/>
      <c r="O866" s="14"/>
      <c r="P866" s="21"/>
      <c r="Q866" s="21"/>
      <c r="R866" s="21"/>
      <c r="S866" s="21"/>
      <c r="T866" s="21"/>
    </row>
    <row r="867" spans="1:20" s="16" customFormat="1" ht="30" customHeight="1">
      <c r="A867" s="21"/>
      <c r="B867" s="21" t="str">
        <f t="shared" si="27"/>
        <v/>
      </c>
      <c r="C867" s="197"/>
      <c r="D867" s="168"/>
      <c r="E867" s="154" t="str">
        <f>IFERROR(VLOOKUP(D867,CADA_PROD!D:H,5,0),"")</f>
        <v/>
      </c>
      <c r="F867" s="169"/>
      <c r="G867" s="170"/>
      <c r="H867" s="14"/>
      <c r="I867" s="171"/>
      <c r="J867" s="14"/>
      <c r="K867" s="131"/>
      <c r="L867" s="131" t="str">
        <f>IF(D867="","",SUMIFS(MOVI_ENTR!I:I,MOVI_ENTR!D:D,D867,MOVI_ENTR!O:O,O867)-SUMIFS(MOVI_SAID!H:H,MOVI_SAID!D:D,D867,MOVI_SAID!L:L,MOVI_ENTR!O867))</f>
        <v/>
      </c>
      <c r="M867" s="173" t="str">
        <f t="shared" si="28"/>
        <v/>
      </c>
      <c r="N867" s="14"/>
      <c r="O867" s="14"/>
      <c r="P867" s="21"/>
      <c r="Q867" s="21"/>
      <c r="R867" s="21"/>
      <c r="S867" s="21"/>
      <c r="T867" s="21"/>
    </row>
    <row r="868" spans="1:20" s="16" customFormat="1" ht="30" customHeight="1">
      <c r="A868" s="21"/>
      <c r="B868" s="21" t="str">
        <f t="shared" si="27"/>
        <v/>
      </c>
      <c r="C868" s="197"/>
      <c r="D868" s="168"/>
      <c r="E868" s="154" t="str">
        <f>IFERROR(VLOOKUP(D868,CADA_PROD!D:H,5,0),"")</f>
        <v/>
      </c>
      <c r="F868" s="169"/>
      <c r="G868" s="170"/>
      <c r="H868" s="14"/>
      <c r="I868" s="171"/>
      <c r="J868" s="14"/>
      <c r="K868" s="131"/>
      <c r="L868" s="131" t="str">
        <f>IF(D868="","",SUMIFS(MOVI_ENTR!I:I,MOVI_ENTR!D:D,D868,MOVI_ENTR!O:O,O868)-SUMIFS(MOVI_SAID!H:H,MOVI_SAID!D:D,D868,MOVI_SAID!L:L,MOVI_ENTR!O868))</f>
        <v/>
      </c>
      <c r="M868" s="173" t="str">
        <f t="shared" si="28"/>
        <v/>
      </c>
      <c r="N868" s="14"/>
      <c r="O868" s="14"/>
      <c r="P868" s="21"/>
      <c r="Q868" s="21"/>
      <c r="R868" s="21"/>
      <c r="S868" s="21"/>
      <c r="T868" s="21"/>
    </row>
    <row r="869" spans="1:20" s="16" customFormat="1" ht="30" customHeight="1">
      <c r="A869" s="21"/>
      <c r="B869" s="21" t="str">
        <f t="shared" si="27"/>
        <v/>
      </c>
      <c r="C869" s="197"/>
      <c r="D869" s="168"/>
      <c r="E869" s="154" t="str">
        <f>IFERROR(VLOOKUP(D869,CADA_PROD!D:H,5,0),"")</f>
        <v/>
      </c>
      <c r="F869" s="169"/>
      <c r="G869" s="170"/>
      <c r="H869" s="14"/>
      <c r="I869" s="171"/>
      <c r="J869" s="14"/>
      <c r="K869" s="131"/>
      <c r="L869" s="131" t="str">
        <f>IF(D869="","",SUMIFS(MOVI_ENTR!I:I,MOVI_ENTR!D:D,D869,MOVI_ENTR!O:O,O869)-SUMIFS(MOVI_SAID!H:H,MOVI_SAID!D:D,D869,MOVI_SAID!L:L,MOVI_ENTR!O869))</f>
        <v/>
      </c>
      <c r="M869" s="173" t="str">
        <f t="shared" si="28"/>
        <v/>
      </c>
      <c r="N869" s="14"/>
      <c r="O869" s="14"/>
      <c r="P869" s="21"/>
      <c r="Q869" s="21"/>
      <c r="R869" s="21"/>
      <c r="S869" s="21"/>
      <c r="T869" s="21"/>
    </row>
    <row r="870" spans="1:20" s="16" customFormat="1" ht="30" customHeight="1">
      <c r="A870" s="21"/>
      <c r="B870" s="21" t="str">
        <f t="shared" si="27"/>
        <v/>
      </c>
      <c r="C870" s="197"/>
      <c r="D870" s="168"/>
      <c r="E870" s="154" t="str">
        <f>IFERROR(VLOOKUP(D870,CADA_PROD!D:H,5,0),"")</f>
        <v/>
      </c>
      <c r="F870" s="169"/>
      <c r="G870" s="170"/>
      <c r="H870" s="14"/>
      <c r="I870" s="171"/>
      <c r="J870" s="14"/>
      <c r="K870" s="131"/>
      <c r="L870" s="131" t="str">
        <f>IF(D870="","",SUMIFS(MOVI_ENTR!I:I,MOVI_ENTR!D:D,D870,MOVI_ENTR!O:O,O870)-SUMIFS(MOVI_SAID!H:H,MOVI_SAID!D:D,D870,MOVI_SAID!L:L,MOVI_ENTR!O870))</f>
        <v/>
      </c>
      <c r="M870" s="173" t="str">
        <f t="shared" si="28"/>
        <v/>
      </c>
      <c r="N870" s="14"/>
      <c r="O870" s="14"/>
      <c r="P870" s="21"/>
      <c r="Q870" s="21"/>
      <c r="R870" s="21"/>
      <c r="S870" s="21"/>
      <c r="T870" s="21"/>
    </row>
    <row r="871" spans="1:20" s="16" customFormat="1" ht="30" customHeight="1">
      <c r="A871" s="21"/>
      <c r="B871" s="21" t="str">
        <f t="shared" si="27"/>
        <v/>
      </c>
      <c r="C871" s="197"/>
      <c r="D871" s="168"/>
      <c r="E871" s="154" t="str">
        <f>IFERROR(VLOOKUP(D871,CADA_PROD!D:H,5,0),"")</f>
        <v/>
      </c>
      <c r="F871" s="169"/>
      <c r="G871" s="170"/>
      <c r="H871" s="14"/>
      <c r="I871" s="171"/>
      <c r="J871" s="14"/>
      <c r="K871" s="131"/>
      <c r="L871" s="131" t="str">
        <f>IF(D871="","",SUMIFS(MOVI_ENTR!I:I,MOVI_ENTR!D:D,D871,MOVI_ENTR!O:O,O871)-SUMIFS(MOVI_SAID!H:H,MOVI_SAID!D:D,D871,MOVI_SAID!L:L,MOVI_ENTR!O871))</f>
        <v/>
      </c>
      <c r="M871" s="173" t="str">
        <f t="shared" si="28"/>
        <v/>
      </c>
      <c r="N871" s="14"/>
      <c r="O871" s="14"/>
      <c r="P871" s="21"/>
      <c r="Q871" s="21"/>
      <c r="R871" s="21"/>
      <c r="S871" s="21"/>
      <c r="T871" s="21"/>
    </row>
    <row r="872" spans="1:20" s="16" customFormat="1" ht="30" customHeight="1">
      <c r="A872" s="21"/>
      <c r="B872" s="21" t="str">
        <f t="shared" si="27"/>
        <v/>
      </c>
      <c r="C872" s="197"/>
      <c r="D872" s="168"/>
      <c r="E872" s="154" t="str">
        <f>IFERROR(VLOOKUP(D872,CADA_PROD!D:H,5,0),"")</f>
        <v/>
      </c>
      <c r="F872" s="169"/>
      <c r="G872" s="170"/>
      <c r="H872" s="14"/>
      <c r="I872" s="171"/>
      <c r="J872" s="14"/>
      <c r="K872" s="131"/>
      <c r="L872" s="131" t="str">
        <f>IF(D872="","",SUMIFS(MOVI_ENTR!I:I,MOVI_ENTR!D:D,D872,MOVI_ENTR!O:O,O872)-SUMIFS(MOVI_SAID!H:H,MOVI_SAID!D:D,D872,MOVI_SAID!L:L,MOVI_ENTR!O872))</f>
        <v/>
      </c>
      <c r="M872" s="173" t="str">
        <f t="shared" si="28"/>
        <v/>
      </c>
      <c r="N872" s="14"/>
      <c r="O872" s="14"/>
      <c r="P872" s="21"/>
      <c r="Q872" s="21"/>
      <c r="R872" s="21"/>
      <c r="S872" s="21"/>
      <c r="T872" s="21"/>
    </row>
    <row r="873" spans="1:20" s="16" customFormat="1" ht="30" customHeight="1">
      <c r="A873" s="21"/>
      <c r="B873" s="21" t="str">
        <f t="shared" si="27"/>
        <v/>
      </c>
      <c r="C873" s="197"/>
      <c r="D873" s="168"/>
      <c r="E873" s="154" t="str">
        <f>IFERROR(VLOOKUP(D873,CADA_PROD!D:H,5,0),"")</f>
        <v/>
      </c>
      <c r="F873" s="169"/>
      <c r="G873" s="170"/>
      <c r="H873" s="14"/>
      <c r="I873" s="171"/>
      <c r="J873" s="14"/>
      <c r="K873" s="131"/>
      <c r="L873" s="131" t="str">
        <f>IF(D873="","",SUMIFS(MOVI_ENTR!I:I,MOVI_ENTR!D:D,D873,MOVI_ENTR!O:O,O873)-SUMIFS(MOVI_SAID!H:H,MOVI_SAID!D:D,D873,MOVI_SAID!L:L,MOVI_ENTR!O873))</f>
        <v/>
      </c>
      <c r="M873" s="173" t="str">
        <f t="shared" si="28"/>
        <v/>
      </c>
      <c r="N873" s="14"/>
      <c r="O873" s="14"/>
      <c r="P873" s="21"/>
      <c r="Q873" s="21"/>
      <c r="R873" s="21"/>
      <c r="S873" s="21"/>
      <c r="T873" s="21"/>
    </row>
    <row r="874" spans="1:20" s="16" customFormat="1" ht="30" customHeight="1">
      <c r="A874" s="21"/>
      <c r="B874" s="21" t="str">
        <f t="shared" si="27"/>
        <v/>
      </c>
      <c r="C874" s="197"/>
      <c r="D874" s="168"/>
      <c r="E874" s="154" t="str">
        <f>IFERROR(VLOOKUP(D874,CADA_PROD!D:H,5,0),"")</f>
        <v/>
      </c>
      <c r="F874" s="169"/>
      <c r="G874" s="170"/>
      <c r="H874" s="14"/>
      <c r="I874" s="171"/>
      <c r="J874" s="14"/>
      <c r="K874" s="131"/>
      <c r="L874" s="131" t="str">
        <f>IF(D874="","",SUMIFS(MOVI_ENTR!I:I,MOVI_ENTR!D:D,D874,MOVI_ENTR!O:O,O874)-SUMIFS(MOVI_SAID!H:H,MOVI_SAID!D:D,D874,MOVI_SAID!L:L,MOVI_ENTR!O874))</f>
        <v/>
      </c>
      <c r="M874" s="173" t="str">
        <f t="shared" si="28"/>
        <v/>
      </c>
      <c r="N874" s="14"/>
      <c r="O874" s="14"/>
      <c r="P874" s="21"/>
      <c r="Q874" s="21"/>
      <c r="R874" s="21"/>
      <c r="S874" s="21"/>
      <c r="T874" s="21"/>
    </row>
    <row r="875" spans="1:20" s="16" customFormat="1" ht="30" customHeight="1">
      <c r="A875" s="21"/>
      <c r="B875" s="21" t="str">
        <f t="shared" si="27"/>
        <v/>
      </c>
      <c r="C875" s="197"/>
      <c r="D875" s="168"/>
      <c r="E875" s="154" t="str">
        <f>IFERROR(VLOOKUP(D875,CADA_PROD!D:H,5,0),"")</f>
        <v/>
      </c>
      <c r="F875" s="169"/>
      <c r="G875" s="170"/>
      <c r="H875" s="14"/>
      <c r="I875" s="171"/>
      <c r="J875" s="14"/>
      <c r="K875" s="131"/>
      <c r="L875" s="131" t="str">
        <f>IF(D875="","",SUMIFS(MOVI_ENTR!I:I,MOVI_ENTR!D:D,D875,MOVI_ENTR!O:O,O875)-SUMIFS(MOVI_SAID!H:H,MOVI_SAID!D:D,D875,MOVI_SAID!L:L,MOVI_ENTR!O875))</f>
        <v/>
      </c>
      <c r="M875" s="173" t="str">
        <f t="shared" si="28"/>
        <v/>
      </c>
      <c r="N875" s="14"/>
      <c r="O875" s="14"/>
      <c r="P875" s="21"/>
      <c r="Q875" s="21"/>
      <c r="R875" s="21"/>
      <c r="S875" s="21"/>
      <c r="T875" s="21"/>
    </row>
    <row r="876" spans="1:20" s="16" customFormat="1" ht="30" customHeight="1">
      <c r="A876" s="21"/>
      <c r="B876" s="21" t="str">
        <f t="shared" si="27"/>
        <v/>
      </c>
      <c r="C876" s="197"/>
      <c r="D876" s="168"/>
      <c r="E876" s="154" t="str">
        <f>IFERROR(VLOOKUP(D876,CADA_PROD!D:H,5,0),"")</f>
        <v/>
      </c>
      <c r="F876" s="169"/>
      <c r="G876" s="170"/>
      <c r="H876" s="14"/>
      <c r="I876" s="171"/>
      <c r="J876" s="14"/>
      <c r="K876" s="131"/>
      <c r="L876" s="131" t="str">
        <f>IF(D876="","",SUMIFS(MOVI_ENTR!I:I,MOVI_ENTR!D:D,D876,MOVI_ENTR!O:O,O876)-SUMIFS(MOVI_SAID!H:H,MOVI_SAID!D:D,D876,MOVI_SAID!L:L,MOVI_ENTR!O876))</f>
        <v/>
      </c>
      <c r="M876" s="173" t="str">
        <f t="shared" si="28"/>
        <v/>
      </c>
      <c r="N876" s="14"/>
      <c r="O876" s="14"/>
      <c r="P876" s="21"/>
      <c r="Q876" s="21"/>
      <c r="R876" s="21"/>
      <c r="S876" s="21"/>
      <c r="T876" s="21"/>
    </row>
    <row r="877" spans="1:20" s="16" customFormat="1" ht="30" customHeight="1">
      <c r="A877" s="21"/>
      <c r="B877" s="21" t="str">
        <f t="shared" si="27"/>
        <v/>
      </c>
      <c r="C877" s="197"/>
      <c r="D877" s="168"/>
      <c r="E877" s="154" t="str">
        <f>IFERROR(VLOOKUP(D877,CADA_PROD!D:H,5,0),"")</f>
        <v/>
      </c>
      <c r="F877" s="169"/>
      <c r="G877" s="170"/>
      <c r="H877" s="14"/>
      <c r="I877" s="171"/>
      <c r="J877" s="14"/>
      <c r="K877" s="131"/>
      <c r="L877" s="131" t="str">
        <f>IF(D877="","",SUMIFS(MOVI_ENTR!I:I,MOVI_ENTR!D:D,D877,MOVI_ENTR!O:O,O877)-SUMIFS(MOVI_SAID!H:H,MOVI_SAID!D:D,D877,MOVI_SAID!L:L,MOVI_ENTR!O877))</f>
        <v/>
      </c>
      <c r="M877" s="173" t="str">
        <f t="shared" si="28"/>
        <v/>
      </c>
      <c r="N877" s="14"/>
      <c r="O877" s="14"/>
      <c r="P877" s="21"/>
      <c r="Q877" s="21"/>
      <c r="R877" s="21"/>
      <c r="S877" s="21"/>
      <c r="T877" s="21"/>
    </row>
    <row r="878" spans="1:20" s="16" customFormat="1" ht="30" customHeight="1">
      <c r="A878" s="21"/>
      <c r="B878" s="21" t="str">
        <f t="shared" si="27"/>
        <v/>
      </c>
      <c r="C878" s="197"/>
      <c r="D878" s="168"/>
      <c r="E878" s="154" t="str">
        <f>IFERROR(VLOOKUP(D878,CADA_PROD!D:H,5,0),"")</f>
        <v/>
      </c>
      <c r="F878" s="169"/>
      <c r="G878" s="170"/>
      <c r="H878" s="14"/>
      <c r="I878" s="171"/>
      <c r="J878" s="14"/>
      <c r="K878" s="131"/>
      <c r="L878" s="131" t="str">
        <f>IF(D878="","",SUMIFS(MOVI_ENTR!I:I,MOVI_ENTR!D:D,D878,MOVI_ENTR!O:O,O878)-SUMIFS(MOVI_SAID!H:H,MOVI_SAID!D:D,D878,MOVI_SAID!L:L,MOVI_ENTR!O878))</f>
        <v/>
      </c>
      <c r="M878" s="173" t="str">
        <f t="shared" si="28"/>
        <v/>
      </c>
      <c r="N878" s="14"/>
      <c r="O878" s="14"/>
      <c r="P878" s="21"/>
      <c r="Q878" s="21"/>
      <c r="R878" s="21"/>
      <c r="S878" s="21"/>
      <c r="T878" s="21"/>
    </row>
    <row r="879" spans="1:20" s="16" customFormat="1" ht="30" customHeight="1">
      <c r="A879" s="21"/>
      <c r="B879" s="21" t="str">
        <f t="shared" si="27"/>
        <v/>
      </c>
      <c r="C879" s="197"/>
      <c r="D879" s="168"/>
      <c r="E879" s="154" t="str">
        <f>IFERROR(VLOOKUP(D879,CADA_PROD!D:H,5,0),"")</f>
        <v/>
      </c>
      <c r="F879" s="169"/>
      <c r="G879" s="170"/>
      <c r="H879" s="14"/>
      <c r="I879" s="171"/>
      <c r="J879" s="14"/>
      <c r="K879" s="131"/>
      <c r="L879" s="131" t="str">
        <f>IF(D879="","",SUMIFS(MOVI_ENTR!I:I,MOVI_ENTR!D:D,D879,MOVI_ENTR!O:O,O879)-SUMIFS(MOVI_SAID!H:H,MOVI_SAID!D:D,D879,MOVI_SAID!L:L,MOVI_ENTR!O879))</f>
        <v/>
      </c>
      <c r="M879" s="173" t="str">
        <f t="shared" si="28"/>
        <v/>
      </c>
      <c r="N879" s="14"/>
      <c r="O879" s="14"/>
      <c r="P879" s="21"/>
      <c r="Q879" s="21"/>
      <c r="R879" s="21"/>
      <c r="S879" s="21"/>
      <c r="T879" s="21"/>
    </row>
    <row r="880" spans="1:20" s="16" customFormat="1" ht="30" customHeight="1">
      <c r="A880" s="21"/>
      <c r="B880" s="21" t="str">
        <f t="shared" si="27"/>
        <v/>
      </c>
      <c r="C880" s="197"/>
      <c r="D880" s="168"/>
      <c r="E880" s="154" t="str">
        <f>IFERROR(VLOOKUP(D880,CADA_PROD!D:H,5,0),"")</f>
        <v/>
      </c>
      <c r="F880" s="169"/>
      <c r="G880" s="170"/>
      <c r="H880" s="14"/>
      <c r="I880" s="171"/>
      <c r="J880" s="14"/>
      <c r="K880" s="131"/>
      <c r="L880" s="131" t="str">
        <f>IF(D880="","",SUMIFS(MOVI_ENTR!I:I,MOVI_ENTR!D:D,D880,MOVI_ENTR!O:O,O880)-SUMIFS(MOVI_SAID!H:H,MOVI_SAID!D:D,D880,MOVI_SAID!L:L,MOVI_ENTR!O880))</f>
        <v/>
      </c>
      <c r="M880" s="173" t="str">
        <f t="shared" si="28"/>
        <v/>
      </c>
      <c r="N880" s="14"/>
      <c r="O880" s="14"/>
      <c r="P880" s="21"/>
      <c r="Q880" s="21"/>
      <c r="R880" s="21"/>
      <c r="S880" s="21"/>
      <c r="T880" s="21"/>
    </row>
    <row r="881" spans="1:20" s="16" customFormat="1" ht="30" customHeight="1">
      <c r="A881" s="21"/>
      <c r="B881" s="21" t="str">
        <f t="shared" si="27"/>
        <v/>
      </c>
      <c r="C881" s="197"/>
      <c r="D881" s="168"/>
      <c r="E881" s="154" t="str">
        <f>IFERROR(VLOOKUP(D881,CADA_PROD!D:H,5,0),"")</f>
        <v/>
      </c>
      <c r="F881" s="169"/>
      <c r="G881" s="170"/>
      <c r="H881" s="14"/>
      <c r="I881" s="171"/>
      <c r="J881" s="14"/>
      <c r="K881" s="131"/>
      <c r="L881" s="131" t="str">
        <f>IF(D881="","",SUMIFS(MOVI_ENTR!I:I,MOVI_ENTR!D:D,D881,MOVI_ENTR!O:O,O881)-SUMIFS(MOVI_SAID!H:H,MOVI_SAID!D:D,D881,MOVI_SAID!L:L,MOVI_ENTR!O881))</f>
        <v/>
      </c>
      <c r="M881" s="173" t="str">
        <f t="shared" si="28"/>
        <v/>
      </c>
      <c r="N881" s="14"/>
      <c r="O881" s="14"/>
      <c r="P881" s="21"/>
      <c r="Q881" s="21"/>
      <c r="R881" s="21"/>
      <c r="S881" s="21"/>
      <c r="T881" s="21"/>
    </row>
    <row r="882" spans="1:20" s="16" customFormat="1" ht="30" customHeight="1">
      <c r="A882" s="21"/>
      <c r="B882" s="21" t="str">
        <f t="shared" si="27"/>
        <v/>
      </c>
      <c r="C882" s="197"/>
      <c r="D882" s="168"/>
      <c r="E882" s="154" t="str">
        <f>IFERROR(VLOOKUP(D882,CADA_PROD!D:H,5,0),"")</f>
        <v/>
      </c>
      <c r="F882" s="169"/>
      <c r="G882" s="170"/>
      <c r="H882" s="14"/>
      <c r="I882" s="171"/>
      <c r="J882" s="14"/>
      <c r="K882" s="131"/>
      <c r="L882" s="131" t="str">
        <f>IF(D882="","",SUMIFS(MOVI_ENTR!I:I,MOVI_ENTR!D:D,D882,MOVI_ENTR!O:O,O882)-SUMIFS(MOVI_SAID!H:H,MOVI_SAID!D:D,D882,MOVI_SAID!L:L,MOVI_ENTR!O882))</f>
        <v/>
      </c>
      <c r="M882" s="173" t="str">
        <f t="shared" si="28"/>
        <v/>
      </c>
      <c r="N882" s="14"/>
      <c r="O882" s="14"/>
      <c r="P882" s="21"/>
      <c r="Q882" s="21"/>
      <c r="R882" s="21"/>
      <c r="S882" s="21"/>
      <c r="T882" s="21"/>
    </row>
    <row r="883" spans="1:20" s="16" customFormat="1" ht="30" customHeight="1">
      <c r="A883" s="21"/>
      <c r="B883" s="21" t="str">
        <f t="shared" si="27"/>
        <v/>
      </c>
      <c r="C883" s="197"/>
      <c r="D883" s="168"/>
      <c r="E883" s="154" t="str">
        <f>IFERROR(VLOOKUP(D883,CADA_PROD!D:H,5,0),"")</f>
        <v/>
      </c>
      <c r="F883" s="169"/>
      <c r="G883" s="170"/>
      <c r="H883" s="14"/>
      <c r="I883" s="171"/>
      <c r="J883" s="14"/>
      <c r="K883" s="131"/>
      <c r="L883" s="131" t="str">
        <f>IF(D883="","",SUMIFS(MOVI_ENTR!I:I,MOVI_ENTR!D:D,D883,MOVI_ENTR!O:O,O883)-SUMIFS(MOVI_SAID!H:H,MOVI_SAID!D:D,D883,MOVI_SAID!L:L,MOVI_ENTR!O883))</f>
        <v/>
      </c>
      <c r="M883" s="173" t="str">
        <f t="shared" si="28"/>
        <v/>
      </c>
      <c r="N883" s="14"/>
      <c r="O883" s="14"/>
      <c r="P883" s="21"/>
      <c r="Q883" s="21"/>
      <c r="R883" s="21"/>
      <c r="S883" s="21"/>
      <c r="T883" s="21"/>
    </row>
    <row r="884" spans="1:20" s="16" customFormat="1" ht="30" customHeight="1">
      <c r="A884" s="21"/>
      <c r="B884" s="21" t="str">
        <f t="shared" si="27"/>
        <v/>
      </c>
      <c r="C884" s="197"/>
      <c r="D884" s="168"/>
      <c r="E884" s="154" t="str">
        <f>IFERROR(VLOOKUP(D884,CADA_PROD!D:H,5,0),"")</f>
        <v/>
      </c>
      <c r="F884" s="169"/>
      <c r="G884" s="170"/>
      <c r="H884" s="14"/>
      <c r="I884" s="171"/>
      <c r="J884" s="14"/>
      <c r="K884" s="131"/>
      <c r="L884" s="131" t="str">
        <f>IF(D884="","",SUMIFS(MOVI_ENTR!I:I,MOVI_ENTR!D:D,D884,MOVI_ENTR!O:O,O884)-SUMIFS(MOVI_SAID!H:H,MOVI_SAID!D:D,D884,MOVI_SAID!L:L,MOVI_ENTR!O884))</f>
        <v/>
      </c>
      <c r="M884" s="173" t="str">
        <f t="shared" si="28"/>
        <v/>
      </c>
      <c r="N884" s="14"/>
      <c r="O884" s="14"/>
      <c r="P884" s="21"/>
      <c r="Q884" s="21"/>
      <c r="R884" s="21"/>
      <c r="S884" s="21"/>
      <c r="T884" s="21"/>
    </row>
    <row r="885" spans="1:20" s="16" customFormat="1" ht="30" customHeight="1">
      <c r="A885" s="21"/>
      <c r="B885" s="21" t="str">
        <f t="shared" si="27"/>
        <v/>
      </c>
      <c r="C885" s="197"/>
      <c r="D885" s="168"/>
      <c r="E885" s="154" t="str">
        <f>IFERROR(VLOOKUP(D885,CADA_PROD!D:H,5,0),"")</f>
        <v/>
      </c>
      <c r="F885" s="169"/>
      <c r="G885" s="170"/>
      <c r="H885" s="14"/>
      <c r="I885" s="171"/>
      <c r="J885" s="14"/>
      <c r="K885" s="131"/>
      <c r="L885" s="131" t="str">
        <f>IF(D885="","",SUMIFS(MOVI_ENTR!I:I,MOVI_ENTR!D:D,D885,MOVI_ENTR!O:O,O885)-SUMIFS(MOVI_SAID!H:H,MOVI_SAID!D:D,D885,MOVI_SAID!L:L,MOVI_ENTR!O885))</f>
        <v/>
      </c>
      <c r="M885" s="173" t="str">
        <f t="shared" si="28"/>
        <v/>
      </c>
      <c r="N885" s="14"/>
      <c r="O885" s="14"/>
      <c r="P885" s="21"/>
      <c r="Q885" s="21"/>
      <c r="R885" s="21"/>
      <c r="S885" s="21"/>
      <c r="T885" s="21"/>
    </row>
    <row r="886" spans="1:20" s="16" customFormat="1" ht="30" customHeight="1">
      <c r="A886" s="21"/>
      <c r="B886" s="21" t="str">
        <f t="shared" si="27"/>
        <v/>
      </c>
      <c r="C886" s="197"/>
      <c r="D886" s="168"/>
      <c r="E886" s="154" t="str">
        <f>IFERROR(VLOOKUP(D886,CADA_PROD!D:H,5,0),"")</f>
        <v/>
      </c>
      <c r="F886" s="169"/>
      <c r="G886" s="170"/>
      <c r="H886" s="14"/>
      <c r="I886" s="171"/>
      <c r="J886" s="14"/>
      <c r="K886" s="131"/>
      <c r="L886" s="131" t="str">
        <f>IF(D886="","",SUMIFS(MOVI_ENTR!I:I,MOVI_ENTR!D:D,D886,MOVI_ENTR!O:O,O886)-SUMIFS(MOVI_SAID!H:H,MOVI_SAID!D:D,D886,MOVI_SAID!L:L,MOVI_ENTR!O886))</f>
        <v/>
      </c>
      <c r="M886" s="173" t="str">
        <f t="shared" si="28"/>
        <v/>
      </c>
      <c r="N886" s="14"/>
      <c r="O886" s="14"/>
      <c r="P886" s="21"/>
      <c r="Q886" s="21"/>
      <c r="R886" s="21"/>
      <c r="S886" s="21"/>
      <c r="T886" s="21"/>
    </row>
    <row r="887" spans="1:20" s="16" customFormat="1" ht="30" customHeight="1">
      <c r="A887" s="21"/>
      <c r="B887" s="21" t="str">
        <f t="shared" si="27"/>
        <v/>
      </c>
      <c r="C887" s="197"/>
      <c r="D887" s="168"/>
      <c r="E887" s="154" t="str">
        <f>IFERROR(VLOOKUP(D887,CADA_PROD!D:H,5,0),"")</f>
        <v/>
      </c>
      <c r="F887" s="169"/>
      <c r="G887" s="170"/>
      <c r="H887" s="14"/>
      <c r="I887" s="171"/>
      <c r="J887" s="14"/>
      <c r="K887" s="131"/>
      <c r="L887" s="131" t="str">
        <f>IF(D887="","",SUMIFS(MOVI_ENTR!I:I,MOVI_ENTR!D:D,D887,MOVI_ENTR!O:O,O887)-SUMIFS(MOVI_SAID!H:H,MOVI_SAID!D:D,D887,MOVI_SAID!L:L,MOVI_ENTR!O887))</f>
        <v/>
      </c>
      <c r="M887" s="173" t="str">
        <f t="shared" si="28"/>
        <v/>
      </c>
      <c r="N887" s="14"/>
      <c r="O887" s="14"/>
      <c r="P887" s="21"/>
      <c r="Q887" s="21"/>
      <c r="R887" s="21"/>
      <c r="S887" s="21"/>
      <c r="T887" s="21"/>
    </row>
    <row r="888" spans="1:20" s="16" customFormat="1" ht="30" customHeight="1">
      <c r="A888" s="21"/>
      <c r="B888" s="21" t="str">
        <f t="shared" si="27"/>
        <v/>
      </c>
      <c r="C888" s="197"/>
      <c r="D888" s="168"/>
      <c r="E888" s="154" t="str">
        <f>IFERROR(VLOOKUP(D888,CADA_PROD!D:H,5,0),"")</f>
        <v/>
      </c>
      <c r="F888" s="169"/>
      <c r="G888" s="170"/>
      <c r="H888" s="14"/>
      <c r="I888" s="171"/>
      <c r="J888" s="14"/>
      <c r="K888" s="131"/>
      <c r="L888" s="131" t="str">
        <f>IF(D888="","",SUMIFS(MOVI_ENTR!I:I,MOVI_ENTR!D:D,D888,MOVI_ENTR!O:O,O888)-SUMIFS(MOVI_SAID!H:H,MOVI_SAID!D:D,D888,MOVI_SAID!L:L,MOVI_ENTR!O888))</f>
        <v/>
      </c>
      <c r="M888" s="173" t="str">
        <f t="shared" si="28"/>
        <v/>
      </c>
      <c r="N888" s="14"/>
      <c r="O888" s="14"/>
      <c r="P888" s="21"/>
      <c r="Q888" s="21"/>
      <c r="R888" s="21"/>
      <c r="S888" s="21"/>
      <c r="T888" s="21"/>
    </row>
    <row r="889" spans="1:20" s="16" customFormat="1" ht="30" customHeight="1">
      <c r="A889" s="21"/>
      <c r="B889" s="21" t="str">
        <f t="shared" si="27"/>
        <v/>
      </c>
      <c r="C889" s="197"/>
      <c r="D889" s="168"/>
      <c r="E889" s="154" t="str">
        <f>IFERROR(VLOOKUP(D889,CADA_PROD!D:H,5,0),"")</f>
        <v/>
      </c>
      <c r="F889" s="169"/>
      <c r="G889" s="170"/>
      <c r="H889" s="14"/>
      <c r="I889" s="171"/>
      <c r="J889" s="14"/>
      <c r="K889" s="131"/>
      <c r="L889" s="131" t="str">
        <f>IF(D889="","",SUMIFS(MOVI_ENTR!I:I,MOVI_ENTR!D:D,D889,MOVI_ENTR!O:O,O889)-SUMIFS(MOVI_SAID!H:H,MOVI_SAID!D:D,D889,MOVI_SAID!L:L,MOVI_ENTR!O889))</f>
        <v/>
      </c>
      <c r="M889" s="173" t="str">
        <f t="shared" si="28"/>
        <v/>
      </c>
      <c r="N889" s="14"/>
      <c r="O889" s="14"/>
      <c r="P889" s="21"/>
      <c r="Q889" s="21"/>
      <c r="R889" s="21"/>
      <c r="S889" s="21"/>
      <c r="T889" s="21"/>
    </row>
    <row r="890" spans="1:20" s="16" customFormat="1" ht="30" customHeight="1">
      <c r="A890" s="21"/>
      <c r="B890" s="21" t="str">
        <f t="shared" si="27"/>
        <v/>
      </c>
      <c r="C890" s="197"/>
      <c r="D890" s="168"/>
      <c r="E890" s="154" t="str">
        <f>IFERROR(VLOOKUP(D890,CADA_PROD!D:H,5,0),"")</f>
        <v/>
      </c>
      <c r="F890" s="169"/>
      <c r="G890" s="170"/>
      <c r="H890" s="14"/>
      <c r="I890" s="171"/>
      <c r="J890" s="14"/>
      <c r="K890" s="131"/>
      <c r="L890" s="131" t="str">
        <f>IF(D890="","",SUMIFS(MOVI_ENTR!I:I,MOVI_ENTR!D:D,D890,MOVI_ENTR!O:O,O890)-SUMIFS(MOVI_SAID!H:H,MOVI_SAID!D:D,D890,MOVI_SAID!L:L,MOVI_ENTR!O890))</f>
        <v/>
      </c>
      <c r="M890" s="173" t="str">
        <f t="shared" si="28"/>
        <v/>
      </c>
      <c r="N890" s="14"/>
      <c r="O890" s="14"/>
      <c r="P890" s="21"/>
      <c r="Q890" s="21"/>
      <c r="R890" s="21"/>
      <c r="S890" s="21"/>
      <c r="T890" s="21"/>
    </row>
    <row r="891" spans="1:20" s="16" customFormat="1" ht="30" customHeight="1">
      <c r="A891" s="21"/>
      <c r="B891" s="21" t="str">
        <f t="shared" si="27"/>
        <v/>
      </c>
      <c r="C891" s="197"/>
      <c r="D891" s="168"/>
      <c r="E891" s="154" t="str">
        <f>IFERROR(VLOOKUP(D891,CADA_PROD!D:H,5,0),"")</f>
        <v/>
      </c>
      <c r="F891" s="169"/>
      <c r="G891" s="170"/>
      <c r="H891" s="14"/>
      <c r="I891" s="171"/>
      <c r="J891" s="14"/>
      <c r="K891" s="131"/>
      <c r="L891" s="131" t="str">
        <f>IF(D891="","",SUMIFS(MOVI_ENTR!I:I,MOVI_ENTR!D:D,D891,MOVI_ENTR!O:O,O891)-SUMIFS(MOVI_SAID!H:H,MOVI_SAID!D:D,D891,MOVI_SAID!L:L,MOVI_ENTR!O891))</f>
        <v/>
      </c>
      <c r="M891" s="173" t="str">
        <f t="shared" si="28"/>
        <v/>
      </c>
      <c r="N891" s="14"/>
      <c r="O891" s="14"/>
      <c r="P891" s="21"/>
      <c r="Q891" s="21"/>
      <c r="R891" s="21"/>
      <c r="S891" s="21"/>
      <c r="T891" s="21"/>
    </row>
    <row r="892" spans="1:20" s="16" customFormat="1" ht="30" customHeight="1">
      <c r="A892" s="21"/>
      <c r="B892" s="21" t="str">
        <f t="shared" si="27"/>
        <v/>
      </c>
      <c r="C892" s="197"/>
      <c r="D892" s="168"/>
      <c r="E892" s="154" t="str">
        <f>IFERROR(VLOOKUP(D892,CADA_PROD!D:H,5,0),"")</f>
        <v/>
      </c>
      <c r="F892" s="169"/>
      <c r="G892" s="170"/>
      <c r="H892" s="14"/>
      <c r="I892" s="171"/>
      <c r="J892" s="14"/>
      <c r="K892" s="131"/>
      <c r="L892" s="131" t="str">
        <f>IF(D892="","",SUMIFS(MOVI_ENTR!I:I,MOVI_ENTR!D:D,D892,MOVI_ENTR!O:O,O892)-SUMIFS(MOVI_SAID!H:H,MOVI_SAID!D:D,D892,MOVI_SAID!L:L,MOVI_ENTR!O892))</f>
        <v/>
      </c>
      <c r="M892" s="173" t="str">
        <f t="shared" si="28"/>
        <v/>
      </c>
      <c r="N892" s="14"/>
      <c r="O892" s="14"/>
      <c r="P892" s="21"/>
      <c r="Q892" s="21"/>
      <c r="R892" s="21"/>
      <c r="S892" s="21"/>
      <c r="T892" s="21"/>
    </row>
    <row r="893" spans="1:20" s="16" customFormat="1" ht="30" customHeight="1">
      <c r="A893" s="21"/>
      <c r="B893" s="21" t="str">
        <f t="shared" si="27"/>
        <v/>
      </c>
      <c r="C893" s="197"/>
      <c r="D893" s="168"/>
      <c r="E893" s="154" t="str">
        <f>IFERROR(VLOOKUP(D893,CADA_PROD!D:H,5,0),"")</f>
        <v/>
      </c>
      <c r="F893" s="169"/>
      <c r="G893" s="170"/>
      <c r="H893" s="14"/>
      <c r="I893" s="171"/>
      <c r="J893" s="14"/>
      <c r="K893" s="131"/>
      <c r="L893" s="131" t="str">
        <f>IF(D893="","",SUMIFS(MOVI_ENTR!I:I,MOVI_ENTR!D:D,D893,MOVI_ENTR!O:O,O893)-SUMIFS(MOVI_SAID!H:H,MOVI_SAID!D:D,D893,MOVI_SAID!L:L,MOVI_ENTR!O893))</f>
        <v/>
      </c>
      <c r="M893" s="173" t="str">
        <f t="shared" si="28"/>
        <v/>
      </c>
      <c r="N893" s="14"/>
      <c r="O893" s="14"/>
      <c r="P893" s="21"/>
      <c r="Q893" s="21"/>
      <c r="R893" s="21"/>
      <c r="S893" s="21"/>
      <c r="T893" s="21"/>
    </row>
    <row r="894" spans="1:20" s="16" customFormat="1" ht="30" customHeight="1">
      <c r="A894" s="21"/>
      <c r="B894" s="21" t="str">
        <f t="shared" si="27"/>
        <v/>
      </c>
      <c r="C894" s="197"/>
      <c r="D894" s="168"/>
      <c r="E894" s="154" t="str">
        <f>IFERROR(VLOOKUP(D894,CADA_PROD!D:H,5,0),"")</f>
        <v/>
      </c>
      <c r="F894" s="169"/>
      <c r="G894" s="170"/>
      <c r="H894" s="14"/>
      <c r="I894" s="171"/>
      <c r="J894" s="14"/>
      <c r="K894" s="131"/>
      <c r="L894" s="131" t="str">
        <f>IF(D894="","",SUMIFS(MOVI_ENTR!I:I,MOVI_ENTR!D:D,D894,MOVI_ENTR!O:O,O894)-SUMIFS(MOVI_SAID!H:H,MOVI_SAID!D:D,D894,MOVI_SAID!L:L,MOVI_ENTR!O894))</f>
        <v/>
      </c>
      <c r="M894" s="173" t="str">
        <f t="shared" si="28"/>
        <v/>
      </c>
      <c r="N894" s="14"/>
      <c r="O894" s="14"/>
      <c r="P894" s="21"/>
      <c r="Q894" s="21"/>
      <c r="R894" s="21"/>
      <c r="S894" s="21"/>
      <c r="T894" s="21"/>
    </row>
    <row r="895" spans="1:20" s="16" customFormat="1" ht="30" customHeight="1">
      <c r="A895" s="21"/>
      <c r="B895" s="21" t="str">
        <f t="shared" si="27"/>
        <v/>
      </c>
      <c r="C895" s="197"/>
      <c r="D895" s="168"/>
      <c r="E895" s="154" t="str">
        <f>IFERROR(VLOOKUP(D895,CADA_PROD!D:H,5,0),"")</f>
        <v/>
      </c>
      <c r="F895" s="169"/>
      <c r="G895" s="170"/>
      <c r="H895" s="14"/>
      <c r="I895" s="171"/>
      <c r="J895" s="14"/>
      <c r="K895" s="131"/>
      <c r="L895" s="131" t="str">
        <f>IF(D895="","",SUMIFS(MOVI_ENTR!I:I,MOVI_ENTR!D:D,D895,MOVI_ENTR!O:O,O895)-SUMIFS(MOVI_SAID!H:H,MOVI_SAID!D:D,D895,MOVI_SAID!L:L,MOVI_ENTR!O895))</f>
        <v/>
      </c>
      <c r="M895" s="173" t="str">
        <f t="shared" si="28"/>
        <v/>
      </c>
      <c r="N895" s="14"/>
      <c r="O895" s="14"/>
      <c r="P895" s="21"/>
      <c r="Q895" s="21"/>
      <c r="R895" s="21"/>
      <c r="S895" s="21"/>
      <c r="T895" s="21"/>
    </row>
    <row r="896" spans="1:20" s="16" customFormat="1" ht="30" customHeight="1">
      <c r="A896" s="21"/>
      <c r="B896" s="21" t="str">
        <f t="shared" si="27"/>
        <v/>
      </c>
      <c r="C896" s="197"/>
      <c r="D896" s="168"/>
      <c r="E896" s="154" t="str">
        <f>IFERROR(VLOOKUP(D896,CADA_PROD!D:H,5,0),"")</f>
        <v/>
      </c>
      <c r="F896" s="169"/>
      <c r="G896" s="170"/>
      <c r="H896" s="14"/>
      <c r="I896" s="171"/>
      <c r="J896" s="14"/>
      <c r="K896" s="131"/>
      <c r="L896" s="131" t="str">
        <f>IF(D896="","",SUMIFS(MOVI_ENTR!I:I,MOVI_ENTR!D:D,D896,MOVI_ENTR!O:O,O896)-SUMIFS(MOVI_SAID!H:H,MOVI_SAID!D:D,D896,MOVI_SAID!L:L,MOVI_ENTR!O896))</f>
        <v/>
      </c>
      <c r="M896" s="173" t="str">
        <f t="shared" si="28"/>
        <v/>
      </c>
      <c r="N896" s="14"/>
      <c r="O896" s="14"/>
      <c r="P896" s="21"/>
      <c r="Q896" s="21"/>
      <c r="R896" s="21"/>
      <c r="S896" s="21"/>
      <c r="T896" s="21"/>
    </row>
    <row r="897" spans="1:20" s="16" customFormat="1" ht="30" customHeight="1">
      <c r="A897" s="21"/>
      <c r="B897" s="21" t="str">
        <f t="shared" si="27"/>
        <v/>
      </c>
      <c r="C897" s="197"/>
      <c r="D897" s="168"/>
      <c r="E897" s="154" t="str">
        <f>IFERROR(VLOOKUP(D897,CADA_PROD!D:H,5,0),"")</f>
        <v/>
      </c>
      <c r="F897" s="169"/>
      <c r="G897" s="170"/>
      <c r="H897" s="14"/>
      <c r="I897" s="171"/>
      <c r="J897" s="14"/>
      <c r="K897" s="131"/>
      <c r="L897" s="131" t="str">
        <f>IF(D897="","",SUMIFS(MOVI_ENTR!I:I,MOVI_ENTR!D:D,D897,MOVI_ENTR!O:O,O897)-SUMIFS(MOVI_SAID!H:H,MOVI_SAID!D:D,D897,MOVI_SAID!L:L,MOVI_ENTR!O897))</f>
        <v/>
      </c>
      <c r="M897" s="173" t="str">
        <f t="shared" si="28"/>
        <v/>
      </c>
      <c r="N897" s="14"/>
      <c r="O897" s="14"/>
      <c r="P897" s="21"/>
      <c r="Q897" s="21"/>
      <c r="R897" s="21"/>
      <c r="S897" s="21"/>
      <c r="T897" s="21"/>
    </row>
    <row r="898" spans="1:20" s="16" customFormat="1" ht="30" customHeight="1">
      <c r="A898" s="21"/>
      <c r="B898" s="21" t="str">
        <f t="shared" si="27"/>
        <v/>
      </c>
      <c r="C898" s="197"/>
      <c r="D898" s="168"/>
      <c r="E898" s="154" t="str">
        <f>IFERROR(VLOOKUP(D898,CADA_PROD!D:H,5,0),"")</f>
        <v/>
      </c>
      <c r="F898" s="169"/>
      <c r="G898" s="170"/>
      <c r="H898" s="14"/>
      <c r="I898" s="171"/>
      <c r="J898" s="14"/>
      <c r="K898" s="131"/>
      <c r="L898" s="131" t="str">
        <f>IF(D898="","",SUMIFS(MOVI_ENTR!I:I,MOVI_ENTR!D:D,D898,MOVI_ENTR!O:O,O898)-SUMIFS(MOVI_SAID!H:H,MOVI_SAID!D:D,D898,MOVI_SAID!L:L,MOVI_ENTR!O898))</f>
        <v/>
      </c>
      <c r="M898" s="173" t="str">
        <f t="shared" si="28"/>
        <v/>
      </c>
      <c r="N898" s="14"/>
      <c r="O898" s="14"/>
      <c r="P898" s="21"/>
      <c r="Q898" s="21"/>
      <c r="R898" s="21"/>
      <c r="S898" s="21"/>
      <c r="T898" s="21"/>
    </row>
    <row r="899" spans="1:20" s="16" customFormat="1" ht="30" customHeight="1">
      <c r="A899" s="21"/>
      <c r="B899" s="21" t="str">
        <f t="shared" si="27"/>
        <v/>
      </c>
      <c r="C899" s="197"/>
      <c r="D899" s="168"/>
      <c r="E899" s="154" t="str">
        <f>IFERROR(VLOOKUP(D899,CADA_PROD!D:H,5,0),"")</f>
        <v/>
      </c>
      <c r="F899" s="169"/>
      <c r="G899" s="170"/>
      <c r="H899" s="14"/>
      <c r="I899" s="171"/>
      <c r="J899" s="14"/>
      <c r="K899" s="131"/>
      <c r="L899" s="131" t="str">
        <f>IF(D899="","",SUMIFS(MOVI_ENTR!I:I,MOVI_ENTR!D:D,D899,MOVI_ENTR!O:O,O899)-SUMIFS(MOVI_SAID!H:H,MOVI_SAID!D:D,D899,MOVI_SAID!L:L,MOVI_ENTR!O899))</f>
        <v/>
      </c>
      <c r="M899" s="173" t="str">
        <f t="shared" si="28"/>
        <v/>
      </c>
      <c r="N899" s="14"/>
      <c r="O899" s="14"/>
      <c r="P899" s="21"/>
      <c r="Q899" s="21"/>
      <c r="R899" s="21"/>
      <c r="S899" s="21"/>
      <c r="T899" s="21"/>
    </row>
    <row r="900" spans="1:20" s="16" customFormat="1" ht="30" customHeight="1">
      <c r="A900" s="21"/>
      <c r="B900" s="21" t="str">
        <f t="shared" si="27"/>
        <v/>
      </c>
      <c r="C900" s="197"/>
      <c r="D900" s="168"/>
      <c r="E900" s="154" t="str">
        <f>IFERROR(VLOOKUP(D900,CADA_PROD!D:H,5,0),"")</f>
        <v/>
      </c>
      <c r="F900" s="169"/>
      <c r="G900" s="170"/>
      <c r="H900" s="14"/>
      <c r="I900" s="171"/>
      <c r="J900" s="14"/>
      <c r="K900" s="131"/>
      <c r="L900" s="131" t="str">
        <f>IF(D900="","",SUMIFS(MOVI_ENTR!I:I,MOVI_ENTR!D:D,D900,MOVI_ENTR!O:O,O900)-SUMIFS(MOVI_SAID!H:H,MOVI_SAID!D:D,D900,MOVI_SAID!L:L,MOVI_ENTR!O900))</f>
        <v/>
      </c>
      <c r="M900" s="173" t="str">
        <f t="shared" si="28"/>
        <v/>
      </c>
      <c r="N900" s="14"/>
      <c r="O900" s="14"/>
      <c r="P900" s="21"/>
      <c r="Q900" s="21"/>
      <c r="R900" s="21"/>
      <c r="S900" s="21"/>
      <c r="T900" s="21"/>
    </row>
    <row r="901" spans="1:20" s="16" customFormat="1" ht="30" customHeight="1">
      <c r="A901" s="21"/>
      <c r="B901" s="21" t="str">
        <f t="shared" si="27"/>
        <v/>
      </c>
      <c r="C901" s="197"/>
      <c r="D901" s="168"/>
      <c r="E901" s="154" t="str">
        <f>IFERROR(VLOOKUP(D901,CADA_PROD!D:H,5,0),"")</f>
        <v/>
      </c>
      <c r="F901" s="169"/>
      <c r="G901" s="170"/>
      <c r="H901" s="14"/>
      <c r="I901" s="171"/>
      <c r="J901" s="14"/>
      <c r="K901" s="131"/>
      <c r="L901" s="131" t="str">
        <f>IF(D901="","",SUMIFS(MOVI_ENTR!I:I,MOVI_ENTR!D:D,D901,MOVI_ENTR!O:O,O901)-SUMIFS(MOVI_SAID!H:H,MOVI_SAID!D:D,D901,MOVI_SAID!L:L,MOVI_ENTR!O901))</f>
        <v/>
      </c>
      <c r="M901" s="173" t="str">
        <f t="shared" si="28"/>
        <v/>
      </c>
      <c r="N901" s="14"/>
      <c r="O901" s="14"/>
      <c r="P901" s="21"/>
      <c r="Q901" s="21"/>
      <c r="R901" s="21"/>
      <c r="S901" s="21"/>
      <c r="T901" s="21"/>
    </row>
    <row r="902" spans="1:20" s="16" customFormat="1" ht="30" customHeight="1">
      <c r="A902" s="21"/>
      <c r="B902" s="21" t="str">
        <f t="shared" si="27"/>
        <v/>
      </c>
      <c r="C902" s="197"/>
      <c r="D902" s="168"/>
      <c r="E902" s="154" t="str">
        <f>IFERROR(VLOOKUP(D902,CADA_PROD!D:H,5,0),"")</f>
        <v/>
      </c>
      <c r="F902" s="169"/>
      <c r="G902" s="170"/>
      <c r="H902" s="14"/>
      <c r="I902" s="171"/>
      <c r="J902" s="14"/>
      <c r="K902" s="131"/>
      <c r="L902" s="131" t="str">
        <f>IF(D902="","",SUMIFS(MOVI_ENTR!I:I,MOVI_ENTR!D:D,D902,MOVI_ENTR!O:O,O902)-SUMIFS(MOVI_SAID!H:H,MOVI_SAID!D:D,D902,MOVI_SAID!L:L,MOVI_ENTR!O902))</f>
        <v/>
      </c>
      <c r="M902" s="173" t="str">
        <f t="shared" si="28"/>
        <v/>
      </c>
      <c r="N902" s="14"/>
      <c r="O902" s="14"/>
      <c r="P902" s="21"/>
      <c r="Q902" s="21"/>
      <c r="R902" s="21"/>
      <c r="S902" s="21"/>
      <c r="T902" s="21"/>
    </row>
    <row r="903" spans="1:20" s="16" customFormat="1" ht="30" customHeight="1">
      <c r="A903" s="21"/>
      <c r="B903" s="21" t="str">
        <f t="shared" ref="B903:B966" si="29">IF(D903="","",MONTH(C903))</f>
        <v/>
      </c>
      <c r="C903" s="197"/>
      <c r="D903" s="168"/>
      <c r="E903" s="154" t="str">
        <f>IFERROR(VLOOKUP(D903,CADA_PROD!D:H,5,0),"")</f>
        <v/>
      </c>
      <c r="F903" s="169"/>
      <c r="G903" s="170"/>
      <c r="H903" s="14"/>
      <c r="I903" s="171"/>
      <c r="J903" s="14"/>
      <c r="K903" s="131"/>
      <c r="L903" s="131" t="str">
        <f>IF(D903="","",SUMIFS(MOVI_ENTR!I:I,MOVI_ENTR!D:D,D903,MOVI_ENTR!O:O,O903)-SUMIFS(MOVI_SAID!H:H,MOVI_SAID!D:D,D903,MOVI_SAID!L:L,MOVI_ENTR!O903))</f>
        <v/>
      </c>
      <c r="M903" s="173" t="str">
        <f t="shared" si="28"/>
        <v/>
      </c>
      <c r="N903" s="14"/>
      <c r="O903" s="14"/>
      <c r="P903" s="21"/>
      <c r="Q903" s="21"/>
      <c r="R903" s="21"/>
      <c r="S903" s="21"/>
      <c r="T903" s="21"/>
    </row>
    <row r="904" spans="1:20" s="16" customFormat="1" ht="30" customHeight="1">
      <c r="A904" s="21"/>
      <c r="B904" s="21" t="str">
        <f t="shared" si="29"/>
        <v/>
      </c>
      <c r="C904" s="197"/>
      <c r="D904" s="168"/>
      <c r="E904" s="154" t="str">
        <f>IFERROR(VLOOKUP(D904,CADA_PROD!D:H,5,0),"")</f>
        <v/>
      </c>
      <c r="F904" s="169"/>
      <c r="G904" s="170"/>
      <c r="H904" s="14"/>
      <c r="I904" s="171"/>
      <c r="J904" s="14"/>
      <c r="K904" s="131"/>
      <c r="L904" s="131" t="str">
        <f>IF(D904="","",SUMIFS(MOVI_ENTR!I:I,MOVI_ENTR!D:D,D904,MOVI_ENTR!O:O,O904)-SUMIFS(MOVI_SAID!H:H,MOVI_SAID!D:D,D904,MOVI_SAID!L:L,MOVI_ENTR!O904))</f>
        <v/>
      </c>
      <c r="M904" s="173" t="str">
        <f t="shared" si="28"/>
        <v/>
      </c>
      <c r="N904" s="14"/>
      <c r="O904" s="14"/>
      <c r="P904" s="21"/>
      <c r="Q904" s="21"/>
      <c r="R904" s="21"/>
      <c r="S904" s="21"/>
      <c r="T904" s="21"/>
    </row>
    <row r="905" spans="1:20" s="16" customFormat="1" ht="30" customHeight="1">
      <c r="A905" s="21"/>
      <c r="B905" s="21" t="str">
        <f t="shared" si="29"/>
        <v/>
      </c>
      <c r="C905" s="197"/>
      <c r="D905" s="168"/>
      <c r="E905" s="154" t="str">
        <f>IFERROR(VLOOKUP(D905,CADA_PROD!D:H,5,0),"")</f>
        <v/>
      </c>
      <c r="F905" s="169"/>
      <c r="G905" s="170"/>
      <c r="H905" s="14"/>
      <c r="I905" s="171"/>
      <c r="J905" s="14"/>
      <c r="K905" s="131"/>
      <c r="L905" s="131" t="str">
        <f>IF(D905="","",SUMIFS(MOVI_ENTR!I:I,MOVI_ENTR!D:D,D905,MOVI_ENTR!O:O,O905)-SUMIFS(MOVI_SAID!H:H,MOVI_SAID!D:D,D905,MOVI_SAID!L:L,MOVI_ENTR!O905))</f>
        <v/>
      </c>
      <c r="M905" s="173" t="str">
        <f t="shared" si="28"/>
        <v/>
      </c>
      <c r="N905" s="14"/>
      <c r="O905" s="14"/>
      <c r="P905" s="21"/>
      <c r="Q905" s="21"/>
      <c r="R905" s="21"/>
      <c r="S905" s="21"/>
      <c r="T905" s="21"/>
    </row>
    <row r="906" spans="1:20" s="16" customFormat="1" ht="30" customHeight="1">
      <c r="A906" s="21"/>
      <c r="B906" s="21" t="str">
        <f t="shared" si="29"/>
        <v/>
      </c>
      <c r="C906" s="197"/>
      <c r="D906" s="168"/>
      <c r="E906" s="154" t="str">
        <f>IFERROR(VLOOKUP(D906,CADA_PROD!D:H,5,0),"")</f>
        <v/>
      </c>
      <c r="F906" s="169"/>
      <c r="G906" s="170"/>
      <c r="H906" s="14"/>
      <c r="I906" s="171"/>
      <c r="J906" s="14"/>
      <c r="K906" s="131"/>
      <c r="L906" s="131" t="str">
        <f>IF(D906="","",SUMIFS(MOVI_ENTR!I:I,MOVI_ENTR!D:D,D906,MOVI_ENTR!O:O,O906)-SUMIFS(MOVI_SAID!H:H,MOVI_SAID!D:D,D906,MOVI_SAID!L:L,MOVI_ENTR!O906))</f>
        <v/>
      </c>
      <c r="M906" s="173" t="str">
        <f t="shared" si="28"/>
        <v/>
      </c>
      <c r="N906" s="14"/>
      <c r="O906" s="14"/>
      <c r="P906" s="21"/>
      <c r="Q906" s="21"/>
      <c r="R906" s="21"/>
      <c r="S906" s="21"/>
      <c r="T906" s="21"/>
    </row>
    <row r="907" spans="1:20" s="16" customFormat="1" ht="30" customHeight="1">
      <c r="A907" s="21"/>
      <c r="B907" s="21" t="str">
        <f t="shared" si="29"/>
        <v/>
      </c>
      <c r="C907" s="197"/>
      <c r="D907" s="168"/>
      <c r="E907" s="154" t="str">
        <f>IFERROR(VLOOKUP(D907,CADA_PROD!D:H,5,0),"")</f>
        <v/>
      </c>
      <c r="F907" s="169"/>
      <c r="G907" s="170"/>
      <c r="H907" s="14"/>
      <c r="I907" s="171"/>
      <c r="J907" s="14"/>
      <c r="K907" s="131"/>
      <c r="L907" s="131" t="str">
        <f>IF(D907="","",SUMIFS(MOVI_ENTR!I:I,MOVI_ENTR!D:D,D907,MOVI_ENTR!O:O,O907)-SUMIFS(MOVI_SAID!H:H,MOVI_SAID!D:D,D907,MOVI_SAID!L:L,MOVI_ENTR!O907))</f>
        <v/>
      </c>
      <c r="M907" s="173" t="str">
        <f t="shared" si="28"/>
        <v/>
      </c>
      <c r="N907" s="14"/>
      <c r="O907" s="14"/>
      <c r="P907" s="21"/>
      <c r="Q907" s="21"/>
      <c r="R907" s="21"/>
      <c r="S907" s="21"/>
      <c r="T907" s="21"/>
    </row>
    <row r="908" spans="1:20" s="16" customFormat="1" ht="30" customHeight="1">
      <c r="A908" s="21"/>
      <c r="B908" s="21" t="str">
        <f t="shared" si="29"/>
        <v/>
      </c>
      <c r="C908" s="197"/>
      <c r="D908" s="168"/>
      <c r="E908" s="154" t="str">
        <f>IFERROR(VLOOKUP(D908,CADA_PROD!D:H,5,0),"")</f>
        <v/>
      </c>
      <c r="F908" s="169"/>
      <c r="G908" s="170"/>
      <c r="H908" s="14"/>
      <c r="I908" s="171"/>
      <c r="J908" s="14"/>
      <c r="K908" s="131"/>
      <c r="L908" s="131" t="str">
        <f>IF(D908="","",SUMIFS(MOVI_ENTR!I:I,MOVI_ENTR!D:D,D908,MOVI_ENTR!O:O,O908)-SUMIFS(MOVI_SAID!H:H,MOVI_SAID!D:D,D908,MOVI_SAID!L:L,MOVI_ENTR!O908))</f>
        <v/>
      </c>
      <c r="M908" s="173" t="str">
        <f t="shared" si="28"/>
        <v/>
      </c>
      <c r="N908" s="14"/>
      <c r="O908" s="14"/>
      <c r="P908" s="21"/>
      <c r="Q908" s="21"/>
      <c r="R908" s="21"/>
      <c r="S908" s="21"/>
      <c r="T908" s="21"/>
    </row>
    <row r="909" spans="1:20" s="16" customFormat="1" ht="30" customHeight="1">
      <c r="A909" s="21"/>
      <c r="B909" s="21" t="str">
        <f t="shared" si="29"/>
        <v/>
      </c>
      <c r="C909" s="197"/>
      <c r="D909" s="168"/>
      <c r="E909" s="154" t="str">
        <f>IFERROR(VLOOKUP(D909,CADA_PROD!D:H,5,0),"")</f>
        <v/>
      </c>
      <c r="F909" s="169"/>
      <c r="G909" s="170"/>
      <c r="H909" s="14"/>
      <c r="I909" s="171"/>
      <c r="J909" s="14"/>
      <c r="K909" s="131"/>
      <c r="L909" s="131" t="str">
        <f>IF(D909="","",SUMIFS(MOVI_ENTR!I:I,MOVI_ENTR!D:D,D909,MOVI_ENTR!O:O,O909)-SUMIFS(MOVI_SAID!H:H,MOVI_SAID!D:D,D909,MOVI_SAID!L:L,MOVI_ENTR!O909))</f>
        <v/>
      </c>
      <c r="M909" s="173" t="str">
        <f t="shared" si="28"/>
        <v/>
      </c>
      <c r="N909" s="14"/>
      <c r="O909" s="14"/>
      <c r="P909" s="21"/>
      <c r="Q909" s="21"/>
      <c r="R909" s="21"/>
      <c r="S909" s="21"/>
      <c r="T909" s="21"/>
    </row>
    <row r="910" spans="1:20" s="16" customFormat="1" ht="30" customHeight="1">
      <c r="A910" s="21"/>
      <c r="B910" s="21" t="str">
        <f t="shared" si="29"/>
        <v/>
      </c>
      <c r="C910" s="197"/>
      <c r="D910" s="168"/>
      <c r="E910" s="154" t="str">
        <f>IFERROR(VLOOKUP(D910,CADA_PROD!D:H,5,0),"")</f>
        <v/>
      </c>
      <c r="F910" s="169"/>
      <c r="G910" s="170"/>
      <c r="H910" s="14"/>
      <c r="I910" s="171"/>
      <c r="J910" s="14"/>
      <c r="K910" s="131"/>
      <c r="L910" s="131" t="str">
        <f>IF(D910="","",SUMIFS(MOVI_ENTR!I:I,MOVI_ENTR!D:D,D910,MOVI_ENTR!O:O,O910)-SUMIFS(MOVI_SAID!H:H,MOVI_SAID!D:D,D910,MOVI_SAID!L:L,MOVI_ENTR!O910))</f>
        <v/>
      </c>
      <c r="M910" s="173" t="str">
        <f t="shared" si="28"/>
        <v/>
      </c>
      <c r="N910" s="14"/>
      <c r="O910" s="14"/>
      <c r="P910" s="21"/>
      <c r="Q910" s="21"/>
      <c r="R910" s="21"/>
      <c r="S910" s="21"/>
      <c r="T910" s="21"/>
    </row>
    <row r="911" spans="1:20" s="16" customFormat="1" ht="30" customHeight="1">
      <c r="A911" s="21"/>
      <c r="B911" s="21" t="str">
        <f t="shared" si="29"/>
        <v/>
      </c>
      <c r="C911" s="197"/>
      <c r="D911" s="168"/>
      <c r="E911" s="154" t="str">
        <f>IFERROR(VLOOKUP(D911,CADA_PROD!D:H,5,0),"")</f>
        <v/>
      </c>
      <c r="F911" s="169"/>
      <c r="G911" s="170"/>
      <c r="H911" s="14"/>
      <c r="I911" s="171"/>
      <c r="J911" s="14"/>
      <c r="K911" s="131"/>
      <c r="L911" s="131" t="str">
        <f>IF(D911="","",SUMIFS(MOVI_ENTR!I:I,MOVI_ENTR!D:D,D911,MOVI_ENTR!O:O,O911)-SUMIFS(MOVI_SAID!H:H,MOVI_SAID!D:D,D911,MOVI_SAID!L:L,MOVI_ENTR!O911))</f>
        <v/>
      </c>
      <c r="M911" s="173" t="str">
        <f t="shared" si="28"/>
        <v/>
      </c>
      <c r="N911" s="14"/>
      <c r="O911" s="14"/>
      <c r="P911" s="21"/>
      <c r="Q911" s="21"/>
      <c r="R911" s="21"/>
      <c r="S911" s="21"/>
      <c r="T911" s="21"/>
    </row>
    <row r="912" spans="1:20" s="16" customFormat="1" ht="30" customHeight="1">
      <c r="A912" s="21"/>
      <c r="B912" s="21" t="str">
        <f t="shared" si="29"/>
        <v/>
      </c>
      <c r="C912" s="197"/>
      <c r="D912" s="168"/>
      <c r="E912" s="154" t="str">
        <f>IFERROR(VLOOKUP(D912,CADA_PROD!D:H,5,0),"")</f>
        <v/>
      </c>
      <c r="F912" s="169"/>
      <c r="G912" s="170"/>
      <c r="H912" s="14"/>
      <c r="I912" s="171"/>
      <c r="J912" s="14"/>
      <c r="K912" s="131"/>
      <c r="L912" s="131" t="str">
        <f>IF(D912="","",SUMIFS(MOVI_ENTR!I:I,MOVI_ENTR!D:D,D912,MOVI_ENTR!O:O,O912)-SUMIFS(MOVI_SAID!H:H,MOVI_SAID!D:D,D912,MOVI_SAID!L:L,MOVI_ENTR!O912))</f>
        <v/>
      </c>
      <c r="M912" s="173" t="str">
        <f t="shared" si="28"/>
        <v/>
      </c>
      <c r="N912" s="14"/>
      <c r="O912" s="14"/>
      <c r="P912" s="21"/>
      <c r="Q912" s="21"/>
      <c r="R912" s="21"/>
      <c r="S912" s="21"/>
      <c r="T912" s="21"/>
    </row>
    <row r="913" spans="1:20" s="16" customFormat="1" ht="30" customHeight="1">
      <c r="A913" s="21"/>
      <c r="B913" s="21" t="str">
        <f t="shared" si="29"/>
        <v/>
      </c>
      <c r="C913" s="197"/>
      <c r="D913" s="168"/>
      <c r="E913" s="154" t="str">
        <f>IFERROR(VLOOKUP(D913,CADA_PROD!D:H,5,0),"")</f>
        <v/>
      </c>
      <c r="F913" s="169"/>
      <c r="G913" s="170"/>
      <c r="H913" s="14"/>
      <c r="I913" s="171"/>
      <c r="J913" s="14"/>
      <c r="K913" s="131"/>
      <c r="L913" s="131" t="str">
        <f>IF(D913="","",SUMIFS(MOVI_ENTR!I:I,MOVI_ENTR!D:D,D913,MOVI_ENTR!O:O,O913)-SUMIFS(MOVI_SAID!H:H,MOVI_SAID!D:D,D913,MOVI_SAID!L:L,MOVI_ENTR!O913))</f>
        <v/>
      </c>
      <c r="M913" s="173" t="str">
        <f t="shared" si="28"/>
        <v/>
      </c>
      <c r="N913" s="14"/>
      <c r="O913" s="14"/>
      <c r="P913" s="21"/>
      <c r="Q913" s="21"/>
      <c r="R913" s="21"/>
      <c r="S913" s="21"/>
      <c r="T913" s="21"/>
    </row>
    <row r="914" spans="1:20" s="16" customFormat="1" ht="30" customHeight="1">
      <c r="A914" s="21"/>
      <c r="B914" s="21" t="str">
        <f t="shared" si="29"/>
        <v/>
      </c>
      <c r="C914" s="197"/>
      <c r="D914" s="168"/>
      <c r="E914" s="154" t="str">
        <f>IFERROR(VLOOKUP(D914,CADA_PROD!D:H,5,0),"")</f>
        <v/>
      </c>
      <c r="F914" s="169"/>
      <c r="G914" s="170"/>
      <c r="H914" s="14"/>
      <c r="I914" s="171"/>
      <c r="J914" s="14"/>
      <c r="K914" s="131"/>
      <c r="L914" s="131" t="str">
        <f>IF(D914="","",SUMIFS(MOVI_ENTR!I:I,MOVI_ENTR!D:D,D914,MOVI_ENTR!O:O,O914)-SUMIFS(MOVI_SAID!H:H,MOVI_SAID!D:D,D914,MOVI_SAID!L:L,MOVI_ENTR!O914))</f>
        <v/>
      </c>
      <c r="M914" s="173" t="str">
        <f t="shared" si="28"/>
        <v/>
      </c>
      <c r="N914" s="14"/>
      <c r="O914" s="14"/>
      <c r="P914" s="21"/>
      <c r="Q914" s="21"/>
      <c r="R914" s="21"/>
      <c r="S914" s="21"/>
      <c r="T914" s="21"/>
    </row>
    <row r="915" spans="1:20" s="16" customFormat="1" ht="30" customHeight="1">
      <c r="A915" s="21"/>
      <c r="B915" s="21" t="str">
        <f t="shared" si="29"/>
        <v/>
      </c>
      <c r="C915" s="197"/>
      <c r="D915" s="168"/>
      <c r="E915" s="154" t="str">
        <f>IFERROR(VLOOKUP(D915,CADA_PROD!D:H,5,0),"")</f>
        <v/>
      </c>
      <c r="F915" s="169"/>
      <c r="G915" s="170"/>
      <c r="H915" s="14"/>
      <c r="I915" s="171"/>
      <c r="J915" s="14"/>
      <c r="K915" s="131"/>
      <c r="L915" s="131" t="str">
        <f>IF(D915="","",SUMIFS(MOVI_ENTR!I:I,MOVI_ENTR!D:D,D915,MOVI_ENTR!O:O,O915)-SUMIFS(MOVI_SAID!H:H,MOVI_SAID!D:D,D915,MOVI_SAID!L:L,MOVI_ENTR!O915))</f>
        <v/>
      </c>
      <c r="M915" s="173" t="str">
        <f t="shared" si="28"/>
        <v/>
      </c>
      <c r="N915" s="14"/>
      <c r="O915" s="14"/>
      <c r="P915" s="21"/>
      <c r="Q915" s="21"/>
      <c r="R915" s="21"/>
      <c r="S915" s="21"/>
      <c r="T915" s="21"/>
    </row>
    <row r="916" spans="1:20" s="16" customFormat="1" ht="30" customHeight="1">
      <c r="A916" s="21"/>
      <c r="B916" s="21" t="str">
        <f t="shared" si="29"/>
        <v/>
      </c>
      <c r="C916" s="197"/>
      <c r="D916" s="168"/>
      <c r="E916" s="154" t="str">
        <f>IFERROR(VLOOKUP(D916,CADA_PROD!D:H,5,0),"")</f>
        <v/>
      </c>
      <c r="F916" s="169"/>
      <c r="G916" s="170"/>
      <c r="H916" s="14"/>
      <c r="I916" s="171"/>
      <c r="J916" s="14"/>
      <c r="K916" s="131"/>
      <c r="L916" s="131" t="str">
        <f>IF(D916="","",SUMIFS(MOVI_ENTR!I:I,MOVI_ENTR!D:D,D916,MOVI_ENTR!O:O,O916)-SUMIFS(MOVI_SAID!H:H,MOVI_SAID!D:D,D916,MOVI_SAID!L:L,MOVI_ENTR!O916))</f>
        <v/>
      </c>
      <c r="M916" s="173" t="str">
        <f t="shared" si="28"/>
        <v/>
      </c>
      <c r="N916" s="14"/>
      <c r="O916" s="14"/>
      <c r="P916" s="21"/>
      <c r="Q916" s="21"/>
      <c r="R916" s="21"/>
      <c r="S916" s="21"/>
      <c r="T916" s="21"/>
    </row>
    <row r="917" spans="1:20" s="16" customFormat="1" ht="30" customHeight="1">
      <c r="A917" s="21"/>
      <c r="B917" s="21" t="str">
        <f t="shared" si="29"/>
        <v/>
      </c>
      <c r="C917" s="197"/>
      <c r="D917" s="168"/>
      <c r="E917" s="154" t="str">
        <f>IFERROR(VLOOKUP(D917,CADA_PROD!D:H,5,0),"")</f>
        <v/>
      </c>
      <c r="F917" s="169"/>
      <c r="G917" s="170"/>
      <c r="H917" s="14"/>
      <c r="I917" s="171"/>
      <c r="J917" s="14"/>
      <c r="K917" s="131"/>
      <c r="L917" s="131" t="str">
        <f>IF(D917="","",SUMIFS(MOVI_ENTR!I:I,MOVI_ENTR!D:D,D917,MOVI_ENTR!O:O,O917)-SUMIFS(MOVI_SAID!H:H,MOVI_SAID!D:D,D917,MOVI_SAID!L:L,MOVI_ENTR!O917))</f>
        <v/>
      </c>
      <c r="M917" s="173" t="str">
        <f t="shared" si="28"/>
        <v/>
      </c>
      <c r="N917" s="14"/>
      <c r="O917" s="14"/>
      <c r="P917" s="21"/>
      <c r="Q917" s="21"/>
      <c r="R917" s="21"/>
      <c r="S917" s="21"/>
      <c r="T917" s="21"/>
    </row>
    <row r="918" spans="1:20" s="16" customFormat="1" ht="30" customHeight="1">
      <c r="A918" s="21"/>
      <c r="B918" s="21" t="str">
        <f t="shared" si="29"/>
        <v/>
      </c>
      <c r="C918" s="197"/>
      <c r="D918" s="168"/>
      <c r="E918" s="154" t="str">
        <f>IFERROR(VLOOKUP(D918,CADA_PROD!D:H,5,0),"")</f>
        <v/>
      </c>
      <c r="F918" s="169"/>
      <c r="G918" s="170"/>
      <c r="H918" s="14"/>
      <c r="I918" s="171"/>
      <c r="J918" s="14"/>
      <c r="K918" s="131"/>
      <c r="L918" s="131" t="str">
        <f>IF(D918="","",SUMIFS(MOVI_ENTR!I:I,MOVI_ENTR!D:D,D918,MOVI_ENTR!O:O,O918)-SUMIFS(MOVI_SAID!H:H,MOVI_SAID!D:D,D918,MOVI_SAID!L:L,MOVI_ENTR!O918))</f>
        <v/>
      </c>
      <c r="M918" s="173" t="str">
        <f t="shared" si="28"/>
        <v/>
      </c>
      <c r="N918" s="14"/>
      <c r="O918" s="14"/>
      <c r="P918" s="21"/>
      <c r="Q918" s="21"/>
      <c r="R918" s="21"/>
      <c r="S918" s="21"/>
      <c r="T918" s="21"/>
    </row>
    <row r="919" spans="1:20" s="16" customFormat="1" ht="30" customHeight="1">
      <c r="A919" s="21"/>
      <c r="B919" s="21" t="str">
        <f t="shared" si="29"/>
        <v/>
      </c>
      <c r="C919" s="197"/>
      <c r="D919" s="168"/>
      <c r="E919" s="154" t="str">
        <f>IFERROR(VLOOKUP(D919,CADA_PROD!D:H,5,0),"")</f>
        <v/>
      </c>
      <c r="F919" s="169"/>
      <c r="G919" s="170"/>
      <c r="H919" s="14"/>
      <c r="I919" s="171"/>
      <c r="J919" s="14"/>
      <c r="K919" s="131"/>
      <c r="L919" s="131" t="str">
        <f>IF(D919="","",SUMIFS(MOVI_ENTR!I:I,MOVI_ENTR!D:D,D919,MOVI_ENTR!O:O,O919)-SUMIFS(MOVI_SAID!H:H,MOVI_SAID!D:D,D919,MOVI_SAID!L:L,MOVI_ENTR!O919))</f>
        <v/>
      </c>
      <c r="M919" s="173" t="str">
        <f t="shared" si="28"/>
        <v/>
      </c>
      <c r="N919" s="14"/>
      <c r="O919" s="14"/>
      <c r="P919" s="21"/>
      <c r="Q919" s="21"/>
      <c r="R919" s="21"/>
      <c r="S919" s="21"/>
      <c r="T919" s="21"/>
    </row>
    <row r="920" spans="1:20" s="16" customFormat="1" ht="30" customHeight="1">
      <c r="A920" s="21"/>
      <c r="B920" s="21" t="str">
        <f t="shared" si="29"/>
        <v/>
      </c>
      <c r="C920" s="197"/>
      <c r="D920" s="168"/>
      <c r="E920" s="154" t="str">
        <f>IFERROR(VLOOKUP(D920,CADA_PROD!D:H,5,0),"")</f>
        <v/>
      </c>
      <c r="F920" s="169"/>
      <c r="G920" s="170"/>
      <c r="H920" s="14"/>
      <c r="I920" s="171"/>
      <c r="J920" s="14"/>
      <c r="K920" s="131"/>
      <c r="L920" s="131" t="str">
        <f>IF(D920="","",SUMIFS(MOVI_ENTR!I:I,MOVI_ENTR!D:D,D920,MOVI_ENTR!O:O,O920)-SUMIFS(MOVI_SAID!H:H,MOVI_SAID!D:D,D920,MOVI_SAID!L:L,MOVI_ENTR!O920))</f>
        <v/>
      </c>
      <c r="M920" s="173" t="str">
        <f t="shared" si="28"/>
        <v/>
      </c>
      <c r="N920" s="14"/>
      <c r="O920" s="14"/>
      <c r="P920" s="21"/>
      <c r="Q920" s="21"/>
      <c r="R920" s="21"/>
      <c r="S920" s="21"/>
      <c r="T920" s="21"/>
    </row>
    <row r="921" spans="1:20" s="16" customFormat="1" ht="30" customHeight="1">
      <c r="A921" s="21"/>
      <c r="B921" s="21" t="str">
        <f t="shared" si="29"/>
        <v/>
      </c>
      <c r="C921" s="197"/>
      <c r="D921" s="168"/>
      <c r="E921" s="154" t="str">
        <f>IFERROR(VLOOKUP(D921,CADA_PROD!D:H,5,0),"")</f>
        <v/>
      </c>
      <c r="F921" s="169"/>
      <c r="G921" s="170"/>
      <c r="H921" s="14"/>
      <c r="I921" s="171"/>
      <c r="J921" s="14"/>
      <c r="K921" s="131"/>
      <c r="L921" s="131" t="str">
        <f>IF(D921="","",SUMIFS(MOVI_ENTR!I:I,MOVI_ENTR!D:D,D921,MOVI_ENTR!O:O,O921)-SUMIFS(MOVI_SAID!H:H,MOVI_SAID!D:D,D921,MOVI_SAID!L:L,MOVI_ENTR!O921))</f>
        <v/>
      </c>
      <c r="M921" s="173" t="str">
        <f t="shared" si="28"/>
        <v/>
      </c>
      <c r="N921" s="14"/>
      <c r="O921" s="14"/>
      <c r="P921" s="21"/>
      <c r="Q921" s="21"/>
      <c r="R921" s="21"/>
      <c r="S921" s="21"/>
      <c r="T921" s="21"/>
    </row>
    <row r="922" spans="1:20" s="16" customFormat="1" ht="30" customHeight="1">
      <c r="A922" s="21"/>
      <c r="B922" s="21" t="str">
        <f t="shared" si="29"/>
        <v/>
      </c>
      <c r="C922" s="197"/>
      <c r="D922" s="168"/>
      <c r="E922" s="154" t="str">
        <f>IFERROR(VLOOKUP(D922,CADA_PROD!D:H,5,0),"")</f>
        <v/>
      </c>
      <c r="F922" s="169"/>
      <c r="G922" s="170"/>
      <c r="H922" s="14"/>
      <c r="I922" s="171"/>
      <c r="J922" s="14"/>
      <c r="K922" s="131"/>
      <c r="L922" s="131" t="str">
        <f>IF(D922="","",SUMIFS(MOVI_ENTR!I:I,MOVI_ENTR!D:D,D922,MOVI_ENTR!O:O,O922)-SUMIFS(MOVI_SAID!H:H,MOVI_SAID!D:D,D922,MOVI_SAID!L:L,MOVI_ENTR!O922))</f>
        <v/>
      </c>
      <c r="M922" s="173" t="str">
        <f t="shared" si="28"/>
        <v/>
      </c>
      <c r="N922" s="14"/>
      <c r="O922" s="14"/>
      <c r="P922" s="21"/>
      <c r="Q922" s="21"/>
      <c r="R922" s="21"/>
      <c r="S922" s="21"/>
      <c r="T922" s="21"/>
    </row>
    <row r="923" spans="1:20" s="16" customFormat="1" ht="30" customHeight="1">
      <c r="A923" s="21"/>
      <c r="B923" s="21" t="str">
        <f t="shared" si="29"/>
        <v/>
      </c>
      <c r="C923" s="197"/>
      <c r="D923" s="168"/>
      <c r="E923" s="154" t="str">
        <f>IFERROR(VLOOKUP(D923,CADA_PROD!D:H,5,0),"")</f>
        <v/>
      </c>
      <c r="F923" s="169"/>
      <c r="G923" s="170"/>
      <c r="H923" s="14"/>
      <c r="I923" s="171"/>
      <c r="J923" s="14"/>
      <c r="K923" s="131"/>
      <c r="L923" s="131" t="str">
        <f>IF(D923="","",SUMIFS(MOVI_ENTR!I:I,MOVI_ENTR!D:D,D923,MOVI_ENTR!O:O,O923)-SUMIFS(MOVI_SAID!H:H,MOVI_SAID!D:D,D923,MOVI_SAID!L:L,MOVI_ENTR!O923))</f>
        <v/>
      </c>
      <c r="M923" s="173" t="str">
        <f t="shared" ref="M923:M986" si="30">IF(D923="","",H923*I923)</f>
        <v/>
      </c>
      <c r="N923" s="14"/>
      <c r="O923" s="14"/>
      <c r="P923" s="21"/>
      <c r="Q923" s="21"/>
      <c r="R923" s="21"/>
      <c r="S923" s="21"/>
      <c r="T923" s="21"/>
    </row>
    <row r="924" spans="1:20" s="16" customFormat="1" ht="30" customHeight="1">
      <c r="A924" s="21"/>
      <c r="B924" s="21" t="str">
        <f t="shared" si="29"/>
        <v/>
      </c>
      <c r="C924" s="197"/>
      <c r="D924" s="168"/>
      <c r="E924" s="154" t="str">
        <f>IFERROR(VLOOKUP(D924,CADA_PROD!D:H,5,0),"")</f>
        <v/>
      </c>
      <c r="F924" s="169"/>
      <c r="G924" s="170"/>
      <c r="H924" s="14"/>
      <c r="I924" s="171"/>
      <c r="J924" s="14"/>
      <c r="K924" s="131"/>
      <c r="L924" s="131" t="str">
        <f>IF(D924="","",SUMIFS(MOVI_ENTR!I:I,MOVI_ENTR!D:D,D924,MOVI_ENTR!O:O,O924)-SUMIFS(MOVI_SAID!H:H,MOVI_SAID!D:D,D924,MOVI_SAID!L:L,MOVI_ENTR!O924))</f>
        <v/>
      </c>
      <c r="M924" s="173" t="str">
        <f t="shared" si="30"/>
        <v/>
      </c>
      <c r="N924" s="14"/>
      <c r="O924" s="14"/>
      <c r="P924" s="21"/>
      <c r="Q924" s="21"/>
      <c r="R924" s="21"/>
      <c r="S924" s="21"/>
      <c r="T924" s="21"/>
    </row>
    <row r="925" spans="1:20" s="16" customFormat="1" ht="30" customHeight="1">
      <c r="A925" s="21"/>
      <c r="B925" s="21" t="str">
        <f t="shared" si="29"/>
        <v/>
      </c>
      <c r="C925" s="197"/>
      <c r="D925" s="168"/>
      <c r="E925" s="154" t="str">
        <f>IFERROR(VLOOKUP(D925,CADA_PROD!D:H,5,0),"")</f>
        <v/>
      </c>
      <c r="F925" s="169"/>
      <c r="G925" s="170"/>
      <c r="H925" s="14"/>
      <c r="I925" s="171"/>
      <c r="J925" s="14"/>
      <c r="K925" s="131"/>
      <c r="L925" s="131" t="str">
        <f>IF(D925="","",SUMIFS(MOVI_ENTR!I:I,MOVI_ENTR!D:D,D925,MOVI_ENTR!O:O,O925)-SUMIFS(MOVI_SAID!H:H,MOVI_SAID!D:D,D925,MOVI_SAID!L:L,MOVI_ENTR!O925))</f>
        <v/>
      </c>
      <c r="M925" s="173" t="str">
        <f t="shared" si="30"/>
        <v/>
      </c>
      <c r="N925" s="14"/>
      <c r="O925" s="14"/>
      <c r="P925" s="21"/>
      <c r="Q925" s="21"/>
      <c r="R925" s="21"/>
      <c r="S925" s="21"/>
      <c r="T925" s="21"/>
    </row>
    <row r="926" spans="1:20" s="16" customFormat="1" ht="30" customHeight="1">
      <c r="A926" s="21"/>
      <c r="B926" s="21" t="str">
        <f t="shared" si="29"/>
        <v/>
      </c>
      <c r="C926" s="197"/>
      <c r="D926" s="168"/>
      <c r="E926" s="154" t="str">
        <f>IFERROR(VLOOKUP(D926,CADA_PROD!D:H,5,0),"")</f>
        <v/>
      </c>
      <c r="F926" s="169"/>
      <c r="G926" s="170"/>
      <c r="H926" s="14"/>
      <c r="I926" s="171"/>
      <c r="J926" s="14"/>
      <c r="K926" s="131"/>
      <c r="L926" s="131" t="str">
        <f>IF(D926="","",SUMIFS(MOVI_ENTR!I:I,MOVI_ENTR!D:D,D926,MOVI_ENTR!O:O,O926)-SUMIFS(MOVI_SAID!H:H,MOVI_SAID!D:D,D926,MOVI_SAID!L:L,MOVI_ENTR!O926))</f>
        <v/>
      </c>
      <c r="M926" s="173" t="str">
        <f t="shared" si="30"/>
        <v/>
      </c>
      <c r="N926" s="14"/>
      <c r="O926" s="14"/>
      <c r="P926" s="21"/>
      <c r="Q926" s="21"/>
      <c r="R926" s="21"/>
      <c r="S926" s="21"/>
      <c r="T926" s="21"/>
    </row>
    <row r="927" spans="1:20" s="16" customFormat="1" ht="30" customHeight="1">
      <c r="A927" s="21"/>
      <c r="B927" s="21" t="str">
        <f t="shared" si="29"/>
        <v/>
      </c>
      <c r="C927" s="197"/>
      <c r="D927" s="168"/>
      <c r="E927" s="154" t="str">
        <f>IFERROR(VLOOKUP(D927,CADA_PROD!D:H,5,0),"")</f>
        <v/>
      </c>
      <c r="F927" s="169"/>
      <c r="G927" s="170"/>
      <c r="H927" s="14"/>
      <c r="I927" s="171"/>
      <c r="J927" s="14"/>
      <c r="K927" s="131"/>
      <c r="L927" s="131" t="str">
        <f>IF(D927="","",SUMIFS(MOVI_ENTR!I:I,MOVI_ENTR!D:D,D927,MOVI_ENTR!O:O,O927)-SUMIFS(MOVI_SAID!H:H,MOVI_SAID!D:D,D927,MOVI_SAID!L:L,MOVI_ENTR!O927))</f>
        <v/>
      </c>
      <c r="M927" s="173" t="str">
        <f t="shared" si="30"/>
        <v/>
      </c>
      <c r="N927" s="14"/>
      <c r="O927" s="14"/>
      <c r="P927" s="21"/>
      <c r="Q927" s="21"/>
      <c r="R927" s="21"/>
      <c r="S927" s="21"/>
      <c r="T927" s="21"/>
    </row>
    <row r="928" spans="1:20" s="16" customFormat="1" ht="30" customHeight="1">
      <c r="A928" s="21"/>
      <c r="B928" s="21" t="str">
        <f t="shared" si="29"/>
        <v/>
      </c>
      <c r="C928" s="197"/>
      <c r="D928" s="168"/>
      <c r="E928" s="154" t="str">
        <f>IFERROR(VLOOKUP(D928,CADA_PROD!D:H,5,0),"")</f>
        <v/>
      </c>
      <c r="F928" s="169"/>
      <c r="G928" s="170"/>
      <c r="H928" s="14"/>
      <c r="I928" s="171"/>
      <c r="J928" s="14"/>
      <c r="K928" s="131"/>
      <c r="L928" s="131" t="str">
        <f>IF(D928="","",SUMIFS(MOVI_ENTR!I:I,MOVI_ENTR!D:D,D928,MOVI_ENTR!O:O,O928)-SUMIFS(MOVI_SAID!H:H,MOVI_SAID!D:D,D928,MOVI_SAID!L:L,MOVI_ENTR!O928))</f>
        <v/>
      </c>
      <c r="M928" s="173" t="str">
        <f t="shared" si="30"/>
        <v/>
      </c>
      <c r="N928" s="14"/>
      <c r="O928" s="14"/>
      <c r="P928" s="21"/>
      <c r="Q928" s="21"/>
      <c r="R928" s="21"/>
      <c r="S928" s="21"/>
      <c r="T928" s="21"/>
    </row>
    <row r="929" spans="1:20" s="16" customFormat="1" ht="30" customHeight="1">
      <c r="A929" s="21"/>
      <c r="B929" s="21" t="str">
        <f t="shared" si="29"/>
        <v/>
      </c>
      <c r="C929" s="197"/>
      <c r="D929" s="168"/>
      <c r="E929" s="154" t="str">
        <f>IFERROR(VLOOKUP(D929,CADA_PROD!D:H,5,0),"")</f>
        <v/>
      </c>
      <c r="F929" s="169"/>
      <c r="G929" s="170"/>
      <c r="H929" s="14"/>
      <c r="I929" s="171"/>
      <c r="J929" s="14"/>
      <c r="K929" s="131"/>
      <c r="L929" s="131" t="str">
        <f>IF(D929="","",SUMIFS(MOVI_ENTR!I:I,MOVI_ENTR!D:D,D929,MOVI_ENTR!O:O,O929)-SUMIFS(MOVI_SAID!H:H,MOVI_SAID!D:D,D929,MOVI_SAID!L:L,MOVI_ENTR!O929))</f>
        <v/>
      </c>
      <c r="M929" s="173" t="str">
        <f t="shared" si="30"/>
        <v/>
      </c>
      <c r="N929" s="14"/>
      <c r="O929" s="14"/>
      <c r="P929" s="21"/>
      <c r="Q929" s="21"/>
      <c r="R929" s="21"/>
      <c r="S929" s="21"/>
      <c r="T929" s="21"/>
    </row>
    <row r="930" spans="1:20" s="16" customFormat="1" ht="30" customHeight="1">
      <c r="A930" s="21"/>
      <c r="B930" s="21" t="str">
        <f t="shared" si="29"/>
        <v/>
      </c>
      <c r="C930" s="197"/>
      <c r="D930" s="168"/>
      <c r="E930" s="154" t="str">
        <f>IFERROR(VLOOKUP(D930,CADA_PROD!D:H,5,0),"")</f>
        <v/>
      </c>
      <c r="F930" s="169"/>
      <c r="G930" s="170"/>
      <c r="H930" s="14"/>
      <c r="I930" s="171"/>
      <c r="J930" s="14"/>
      <c r="K930" s="131"/>
      <c r="L930" s="131" t="str">
        <f>IF(D930="","",SUMIFS(MOVI_ENTR!I:I,MOVI_ENTR!D:D,D930,MOVI_ENTR!O:O,O930)-SUMIFS(MOVI_SAID!H:H,MOVI_SAID!D:D,D930,MOVI_SAID!L:L,MOVI_ENTR!O930))</f>
        <v/>
      </c>
      <c r="M930" s="173" t="str">
        <f t="shared" si="30"/>
        <v/>
      </c>
      <c r="N930" s="14"/>
      <c r="O930" s="14"/>
      <c r="P930" s="21"/>
      <c r="Q930" s="21"/>
      <c r="R930" s="21"/>
      <c r="S930" s="21"/>
      <c r="T930" s="21"/>
    </row>
    <row r="931" spans="1:20" s="16" customFormat="1" ht="30" customHeight="1">
      <c r="A931" s="21"/>
      <c r="B931" s="21" t="str">
        <f t="shared" si="29"/>
        <v/>
      </c>
      <c r="C931" s="197"/>
      <c r="D931" s="168"/>
      <c r="E931" s="154" t="str">
        <f>IFERROR(VLOOKUP(D931,CADA_PROD!D:H,5,0),"")</f>
        <v/>
      </c>
      <c r="F931" s="169"/>
      <c r="G931" s="170"/>
      <c r="H931" s="14"/>
      <c r="I931" s="171"/>
      <c r="J931" s="14"/>
      <c r="K931" s="131"/>
      <c r="L931" s="131" t="str">
        <f>IF(D931="","",SUMIFS(MOVI_ENTR!I:I,MOVI_ENTR!D:D,D931,MOVI_ENTR!O:O,O931)-SUMIFS(MOVI_SAID!H:H,MOVI_SAID!D:D,D931,MOVI_SAID!L:L,MOVI_ENTR!O931))</f>
        <v/>
      </c>
      <c r="M931" s="173" t="str">
        <f t="shared" si="30"/>
        <v/>
      </c>
      <c r="N931" s="14"/>
      <c r="O931" s="14"/>
      <c r="P931" s="21"/>
      <c r="Q931" s="21"/>
      <c r="R931" s="21"/>
      <c r="S931" s="21"/>
      <c r="T931" s="21"/>
    </row>
    <row r="932" spans="1:20" s="16" customFormat="1" ht="30" customHeight="1">
      <c r="A932" s="21"/>
      <c r="B932" s="21" t="str">
        <f t="shared" si="29"/>
        <v/>
      </c>
      <c r="C932" s="197"/>
      <c r="D932" s="168"/>
      <c r="E932" s="154" t="str">
        <f>IFERROR(VLOOKUP(D932,CADA_PROD!D:H,5,0),"")</f>
        <v/>
      </c>
      <c r="F932" s="169"/>
      <c r="G932" s="170"/>
      <c r="H932" s="14"/>
      <c r="I932" s="171"/>
      <c r="J932" s="14"/>
      <c r="K932" s="131"/>
      <c r="L932" s="131" t="str">
        <f>IF(D932="","",SUMIFS(MOVI_ENTR!I:I,MOVI_ENTR!D:D,D932,MOVI_ENTR!O:O,O932)-SUMIFS(MOVI_SAID!H:H,MOVI_SAID!D:D,D932,MOVI_SAID!L:L,MOVI_ENTR!O932))</f>
        <v/>
      </c>
      <c r="M932" s="173" t="str">
        <f t="shared" si="30"/>
        <v/>
      </c>
      <c r="N932" s="14"/>
      <c r="O932" s="14"/>
      <c r="P932" s="21"/>
      <c r="Q932" s="21"/>
      <c r="R932" s="21"/>
      <c r="S932" s="21"/>
      <c r="T932" s="21"/>
    </row>
    <row r="933" spans="1:20" s="16" customFormat="1" ht="30" customHeight="1">
      <c r="A933" s="21"/>
      <c r="B933" s="21" t="str">
        <f t="shared" si="29"/>
        <v/>
      </c>
      <c r="C933" s="197"/>
      <c r="D933" s="168"/>
      <c r="E933" s="154" t="str">
        <f>IFERROR(VLOOKUP(D933,CADA_PROD!D:H,5,0),"")</f>
        <v/>
      </c>
      <c r="F933" s="169"/>
      <c r="G933" s="170"/>
      <c r="H933" s="14"/>
      <c r="I933" s="171"/>
      <c r="J933" s="14"/>
      <c r="K933" s="131"/>
      <c r="L933" s="131" t="str">
        <f>IF(D933="","",SUMIFS(MOVI_ENTR!I:I,MOVI_ENTR!D:D,D933,MOVI_ENTR!O:O,O933)-SUMIFS(MOVI_SAID!H:H,MOVI_SAID!D:D,D933,MOVI_SAID!L:L,MOVI_ENTR!O933))</f>
        <v/>
      </c>
      <c r="M933" s="173" t="str">
        <f t="shared" si="30"/>
        <v/>
      </c>
      <c r="N933" s="14"/>
      <c r="O933" s="14"/>
      <c r="P933" s="21"/>
      <c r="Q933" s="21"/>
      <c r="R933" s="21"/>
      <c r="S933" s="21"/>
      <c r="T933" s="21"/>
    </row>
    <row r="934" spans="1:20" s="16" customFormat="1" ht="30" customHeight="1">
      <c r="A934" s="21"/>
      <c r="B934" s="21" t="str">
        <f t="shared" si="29"/>
        <v/>
      </c>
      <c r="C934" s="197"/>
      <c r="D934" s="168"/>
      <c r="E934" s="154" t="str">
        <f>IFERROR(VLOOKUP(D934,CADA_PROD!D:H,5,0),"")</f>
        <v/>
      </c>
      <c r="F934" s="169"/>
      <c r="G934" s="170"/>
      <c r="H934" s="14"/>
      <c r="I934" s="171"/>
      <c r="J934" s="14"/>
      <c r="K934" s="131"/>
      <c r="L934" s="131" t="str">
        <f>IF(D934="","",SUMIFS(MOVI_ENTR!I:I,MOVI_ENTR!D:D,D934,MOVI_ENTR!O:O,O934)-SUMIFS(MOVI_SAID!H:H,MOVI_SAID!D:D,D934,MOVI_SAID!L:L,MOVI_ENTR!O934))</f>
        <v/>
      </c>
      <c r="M934" s="173" t="str">
        <f t="shared" si="30"/>
        <v/>
      </c>
      <c r="N934" s="14"/>
      <c r="O934" s="14"/>
      <c r="P934" s="21"/>
      <c r="Q934" s="21"/>
      <c r="R934" s="21"/>
      <c r="S934" s="21"/>
      <c r="T934" s="21"/>
    </row>
    <row r="935" spans="1:20" s="16" customFormat="1" ht="30" customHeight="1">
      <c r="A935" s="21"/>
      <c r="B935" s="21" t="str">
        <f t="shared" si="29"/>
        <v/>
      </c>
      <c r="C935" s="197"/>
      <c r="D935" s="168"/>
      <c r="E935" s="154" t="str">
        <f>IFERROR(VLOOKUP(D935,CADA_PROD!D:H,5,0),"")</f>
        <v/>
      </c>
      <c r="F935" s="169"/>
      <c r="G935" s="170"/>
      <c r="H935" s="14"/>
      <c r="I935" s="171"/>
      <c r="J935" s="14"/>
      <c r="K935" s="131"/>
      <c r="L935" s="131" t="str">
        <f>IF(D935="","",SUMIFS(MOVI_ENTR!I:I,MOVI_ENTR!D:D,D935,MOVI_ENTR!O:O,O935)-SUMIFS(MOVI_SAID!H:H,MOVI_SAID!D:D,D935,MOVI_SAID!L:L,MOVI_ENTR!O935))</f>
        <v/>
      </c>
      <c r="M935" s="173" t="str">
        <f t="shared" si="30"/>
        <v/>
      </c>
      <c r="N935" s="14"/>
      <c r="O935" s="14"/>
      <c r="P935" s="21"/>
      <c r="Q935" s="21"/>
      <c r="R935" s="21"/>
      <c r="S935" s="21"/>
      <c r="T935" s="21"/>
    </row>
    <row r="936" spans="1:20" s="16" customFormat="1" ht="30" customHeight="1">
      <c r="A936" s="21"/>
      <c r="B936" s="21" t="str">
        <f t="shared" si="29"/>
        <v/>
      </c>
      <c r="C936" s="197"/>
      <c r="D936" s="168"/>
      <c r="E936" s="154" t="str">
        <f>IFERROR(VLOOKUP(D936,CADA_PROD!D:H,5,0),"")</f>
        <v/>
      </c>
      <c r="F936" s="169"/>
      <c r="G936" s="170"/>
      <c r="H936" s="14"/>
      <c r="I936" s="171"/>
      <c r="J936" s="14"/>
      <c r="K936" s="131"/>
      <c r="L936" s="131" t="str">
        <f>IF(D936="","",SUMIFS(MOVI_ENTR!I:I,MOVI_ENTR!D:D,D936,MOVI_ENTR!O:O,O936)-SUMIFS(MOVI_SAID!H:H,MOVI_SAID!D:D,D936,MOVI_SAID!L:L,MOVI_ENTR!O936))</f>
        <v/>
      </c>
      <c r="M936" s="173" t="str">
        <f t="shared" si="30"/>
        <v/>
      </c>
      <c r="N936" s="14"/>
      <c r="O936" s="14"/>
      <c r="P936" s="21"/>
      <c r="Q936" s="21"/>
      <c r="R936" s="21"/>
      <c r="S936" s="21"/>
      <c r="T936" s="21"/>
    </row>
    <row r="937" spans="1:20" s="16" customFormat="1" ht="30" customHeight="1">
      <c r="A937" s="21"/>
      <c r="B937" s="21" t="str">
        <f t="shared" si="29"/>
        <v/>
      </c>
      <c r="C937" s="197"/>
      <c r="D937" s="168"/>
      <c r="E937" s="154" t="str">
        <f>IFERROR(VLOOKUP(D937,CADA_PROD!D:H,5,0),"")</f>
        <v/>
      </c>
      <c r="F937" s="169"/>
      <c r="G937" s="170"/>
      <c r="H937" s="14"/>
      <c r="I937" s="171"/>
      <c r="J937" s="14"/>
      <c r="K937" s="131"/>
      <c r="L937" s="131" t="str">
        <f>IF(D937="","",SUMIFS(MOVI_ENTR!I:I,MOVI_ENTR!D:D,D937,MOVI_ENTR!O:O,O937)-SUMIFS(MOVI_SAID!H:H,MOVI_SAID!D:D,D937,MOVI_SAID!L:L,MOVI_ENTR!O937))</f>
        <v/>
      </c>
      <c r="M937" s="173" t="str">
        <f t="shared" si="30"/>
        <v/>
      </c>
      <c r="N937" s="14"/>
      <c r="O937" s="14"/>
      <c r="P937" s="21"/>
      <c r="Q937" s="21"/>
      <c r="R937" s="21"/>
      <c r="S937" s="21"/>
      <c r="T937" s="21"/>
    </row>
    <row r="938" spans="1:20" s="16" customFormat="1" ht="30" customHeight="1">
      <c r="A938" s="21"/>
      <c r="B938" s="21" t="str">
        <f t="shared" si="29"/>
        <v/>
      </c>
      <c r="C938" s="197"/>
      <c r="D938" s="168"/>
      <c r="E938" s="154" t="str">
        <f>IFERROR(VLOOKUP(D938,CADA_PROD!D:H,5,0),"")</f>
        <v/>
      </c>
      <c r="F938" s="169"/>
      <c r="G938" s="170"/>
      <c r="H938" s="14"/>
      <c r="I938" s="171"/>
      <c r="J938" s="14"/>
      <c r="K938" s="131"/>
      <c r="L938" s="131" t="str">
        <f>IF(D938="","",SUMIFS(MOVI_ENTR!I:I,MOVI_ENTR!D:D,D938,MOVI_ENTR!O:O,O938)-SUMIFS(MOVI_SAID!H:H,MOVI_SAID!D:D,D938,MOVI_SAID!L:L,MOVI_ENTR!O938))</f>
        <v/>
      </c>
      <c r="M938" s="173" t="str">
        <f t="shared" si="30"/>
        <v/>
      </c>
      <c r="N938" s="14"/>
      <c r="O938" s="14"/>
      <c r="P938" s="21"/>
      <c r="Q938" s="21"/>
      <c r="R938" s="21"/>
      <c r="S938" s="21"/>
      <c r="T938" s="21"/>
    </row>
    <row r="939" spans="1:20" s="16" customFormat="1" ht="30" customHeight="1">
      <c r="A939" s="21"/>
      <c r="B939" s="21" t="str">
        <f t="shared" si="29"/>
        <v/>
      </c>
      <c r="C939" s="197"/>
      <c r="D939" s="168"/>
      <c r="E939" s="154" t="str">
        <f>IFERROR(VLOOKUP(D939,CADA_PROD!D:H,5,0),"")</f>
        <v/>
      </c>
      <c r="F939" s="169"/>
      <c r="G939" s="170"/>
      <c r="H939" s="14"/>
      <c r="I939" s="171"/>
      <c r="J939" s="14"/>
      <c r="K939" s="131"/>
      <c r="L939" s="131" t="str">
        <f>IF(D939="","",SUMIFS(MOVI_ENTR!I:I,MOVI_ENTR!D:D,D939,MOVI_ENTR!O:O,O939)-SUMIFS(MOVI_SAID!H:H,MOVI_SAID!D:D,D939,MOVI_SAID!L:L,MOVI_ENTR!O939))</f>
        <v/>
      </c>
      <c r="M939" s="173" t="str">
        <f t="shared" si="30"/>
        <v/>
      </c>
      <c r="N939" s="14"/>
      <c r="O939" s="14"/>
      <c r="P939" s="21"/>
      <c r="Q939" s="21"/>
      <c r="R939" s="21"/>
      <c r="S939" s="21"/>
      <c r="T939" s="21"/>
    </row>
    <row r="940" spans="1:20" s="16" customFormat="1" ht="30" customHeight="1">
      <c r="A940" s="21"/>
      <c r="B940" s="21" t="str">
        <f t="shared" si="29"/>
        <v/>
      </c>
      <c r="C940" s="197"/>
      <c r="D940" s="168"/>
      <c r="E940" s="154" t="str">
        <f>IFERROR(VLOOKUP(D940,CADA_PROD!D:H,5,0),"")</f>
        <v/>
      </c>
      <c r="F940" s="169"/>
      <c r="G940" s="170"/>
      <c r="H940" s="14"/>
      <c r="I940" s="171"/>
      <c r="J940" s="14"/>
      <c r="K940" s="131"/>
      <c r="L940" s="131" t="str">
        <f>IF(D940="","",SUMIFS(MOVI_ENTR!I:I,MOVI_ENTR!D:D,D940,MOVI_ENTR!O:O,O940)-SUMIFS(MOVI_SAID!H:H,MOVI_SAID!D:D,D940,MOVI_SAID!L:L,MOVI_ENTR!O940))</f>
        <v/>
      </c>
      <c r="M940" s="173" t="str">
        <f t="shared" si="30"/>
        <v/>
      </c>
      <c r="N940" s="14"/>
      <c r="O940" s="14"/>
      <c r="P940" s="21"/>
      <c r="Q940" s="21"/>
      <c r="R940" s="21"/>
      <c r="S940" s="21"/>
      <c r="T940" s="21"/>
    </row>
    <row r="941" spans="1:20" s="16" customFormat="1" ht="30" customHeight="1">
      <c r="A941" s="21"/>
      <c r="B941" s="21" t="str">
        <f t="shared" si="29"/>
        <v/>
      </c>
      <c r="C941" s="197"/>
      <c r="D941" s="168"/>
      <c r="E941" s="154" t="str">
        <f>IFERROR(VLOOKUP(D941,CADA_PROD!D:H,5,0),"")</f>
        <v/>
      </c>
      <c r="F941" s="169"/>
      <c r="G941" s="170"/>
      <c r="H941" s="14"/>
      <c r="I941" s="171"/>
      <c r="J941" s="14"/>
      <c r="K941" s="131"/>
      <c r="L941" s="131" t="str">
        <f>IF(D941="","",SUMIFS(MOVI_ENTR!I:I,MOVI_ENTR!D:D,D941,MOVI_ENTR!O:O,O941)-SUMIFS(MOVI_SAID!H:H,MOVI_SAID!D:D,D941,MOVI_SAID!L:L,MOVI_ENTR!O941))</f>
        <v/>
      </c>
      <c r="M941" s="173" t="str">
        <f t="shared" si="30"/>
        <v/>
      </c>
      <c r="N941" s="14"/>
      <c r="O941" s="14"/>
      <c r="P941" s="21"/>
      <c r="Q941" s="21"/>
      <c r="R941" s="21"/>
      <c r="S941" s="21"/>
      <c r="T941" s="21"/>
    </row>
    <row r="942" spans="1:20" s="16" customFormat="1" ht="30" customHeight="1">
      <c r="A942" s="21"/>
      <c r="B942" s="21" t="str">
        <f t="shared" si="29"/>
        <v/>
      </c>
      <c r="C942" s="197"/>
      <c r="D942" s="168"/>
      <c r="E942" s="154" t="str">
        <f>IFERROR(VLOOKUP(D942,CADA_PROD!D:H,5,0),"")</f>
        <v/>
      </c>
      <c r="F942" s="169"/>
      <c r="G942" s="170"/>
      <c r="H942" s="14"/>
      <c r="I942" s="171"/>
      <c r="J942" s="14"/>
      <c r="K942" s="131"/>
      <c r="L942" s="131" t="str">
        <f>IF(D942="","",SUMIFS(MOVI_ENTR!I:I,MOVI_ENTR!D:D,D942,MOVI_ENTR!O:O,O942)-SUMIFS(MOVI_SAID!H:H,MOVI_SAID!D:D,D942,MOVI_SAID!L:L,MOVI_ENTR!O942))</f>
        <v/>
      </c>
      <c r="M942" s="173" t="str">
        <f t="shared" si="30"/>
        <v/>
      </c>
      <c r="N942" s="14"/>
      <c r="O942" s="14"/>
      <c r="P942" s="21"/>
      <c r="Q942" s="21"/>
      <c r="R942" s="21"/>
      <c r="S942" s="21"/>
      <c r="T942" s="21"/>
    </row>
    <row r="943" spans="1:20" s="16" customFormat="1" ht="30" customHeight="1">
      <c r="A943" s="21"/>
      <c r="B943" s="21" t="str">
        <f t="shared" si="29"/>
        <v/>
      </c>
      <c r="C943" s="197"/>
      <c r="D943" s="168"/>
      <c r="E943" s="154" t="str">
        <f>IFERROR(VLOOKUP(D943,CADA_PROD!D:H,5,0),"")</f>
        <v/>
      </c>
      <c r="F943" s="169"/>
      <c r="G943" s="170"/>
      <c r="H943" s="14"/>
      <c r="I943" s="171"/>
      <c r="J943" s="14"/>
      <c r="K943" s="131"/>
      <c r="L943" s="131" t="str">
        <f>IF(D943="","",SUMIFS(MOVI_ENTR!I:I,MOVI_ENTR!D:D,D943,MOVI_ENTR!O:O,O943)-SUMIFS(MOVI_SAID!H:H,MOVI_SAID!D:D,D943,MOVI_SAID!L:L,MOVI_ENTR!O943))</f>
        <v/>
      </c>
      <c r="M943" s="173" t="str">
        <f t="shared" si="30"/>
        <v/>
      </c>
      <c r="N943" s="14"/>
      <c r="O943" s="14"/>
      <c r="P943" s="21"/>
      <c r="Q943" s="21"/>
      <c r="R943" s="21"/>
      <c r="S943" s="21"/>
      <c r="T943" s="21"/>
    </row>
    <row r="944" spans="1:20" s="16" customFormat="1" ht="30" customHeight="1">
      <c r="A944" s="21"/>
      <c r="B944" s="21" t="str">
        <f t="shared" si="29"/>
        <v/>
      </c>
      <c r="C944" s="197"/>
      <c r="D944" s="168"/>
      <c r="E944" s="154" t="str">
        <f>IFERROR(VLOOKUP(D944,CADA_PROD!D:H,5,0),"")</f>
        <v/>
      </c>
      <c r="F944" s="169"/>
      <c r="G944" s="170"/>
      <c r="H944" s="14"/>
      <c r="I944" s="171"/>
      <c r="J944" s="14"/>
      <c r="K944" s="131"/>
      <c r="L944" s="131" t="str">
        <f>IF(D944="","",SUMIFS(MOVI_ENTR!I:I,MOVI_ENTR!D:D,D944,MOVI_ENTR!O:O,O944)-SUMIFS(MOVI_SAID!H:H,MOVI_SAID!D:D,D944,MOVI_SAID!L:L,MOVI_ENTR!O944))</f>
        <v/>
      </c>
      <c r="M944" s="173" t="str">
        <f t="shared" si="30"/>
        <v/>
      </c>
      <c r="N944" s="14"/>
      <c r="O944" s="14"/>
      <c r="P944" s="21"/>
      <c r="Q944" s="21"/>
      <c r="R944" s="21"/>
      <c r="S944" s="21"/>
      <c r="T944" s="21"/>
    </row>
    <row r="945" spans="1:20" s="16" customFormat="1" ht="30" customHeight="1">
      <c r="A945" s="21"/>
      <c r="B945" s="21" t="str">
        <f t="shared" si="29"/>
        <v/>
      </c>
      <c r="C945" s="197"/>
      <c r="D945" s="168"/>
      <c r="E945" s="154" t="str">
        <f>IFERROR(VLOOKUP(D945,CADA_PROD!D:H,5,0),"")</f>
        <v/>
      </c>
      <c r="F945" s="169"/>
      <c r="G945" s="170"/>
      <c r="H945" s="14"/>
      <c r="I945" s="171"/>
      <c r="J945" s="14"/>
      <c r="K945" s="131"/>
      <c r="L945" s="131" t="str">
        <f>IF(D945="","",SUMIFS(MOVI_ENTR!I:I,MOVI_ENTR!D:D,D945,MOVI_ENTR!O:O,O945)-SUMIFS(MOVI_SAID!H:H,MOVI_SAID!D:D,D945,MOVI_SAID!L:L,MOVI_ENTR!O945))</f>
        <v/>
      </c>
      <c r="M945" s="173" t="str">
        <f t="shared" si="30"/>
        <v/>
      </c>
      <c r="N945" s="14"/>
      <c r="O945" s="14"/>
      <c r="P945" s="21"/>
      <c r="Q945" s="21"/>
      <c r="R945" s="21"/>
      <c r="S945" s="21"/>
      <c r="T945" s="21"/>
    </row>
    <row r="946" spans="1:20" s="16" customFormat="1" ht="30" customHeight="1">
      <c r="A946" s="21"/>
      <c r="B946" s="21" t="str">
        <f t="shared" si="29"/>
        <v/>
      </c>
      <c r="C946" s="197"/>
      <c r="D946" s="168"/>
      <c r="E946" s="154" t="str">
        <f>IFERROR(VLOOKUP(D946,CADA_PROD!D:H,5,0),"")</f>
        <v/>
      </c>
      <c r="F946" s="169"/>
      <c r="G946" s="170"/>
      <c r="H946" s="14"/>
      <c r="I946" s="171"/>
      <c r="J946" s="14"/>
      <c r="K946" s="131"/>
      <c r="L946" s="131" t="str">
        <f>IF(D946="","",SUMIFS(MOVI_ENTR!I:I,MOVI_ENTR!D:D,D946,MOVI_ENTR!O:O,O946)-SUMIFS(MOVI_SAID!H:H,MOVI_SAID!D:D,D946,MOVI_SAID!L:L,MOVI_ENTR!O946))</f>
        <v/>
      </c>
      <c r="M946" s="173" t="str">
        <f t="shared" si="30"/>
        <v/>
      </c>
      <c r="N946" s="14"/>
      <c r="O946" s="14"/>
      <c r="P946" s="21"/>
      <c r="Q946" s="21"/>
      <c r="R946" s="21"/>
      <c r="S946" s="21"/>
      <c r="T946" s="21"/>
    </row>
    <row r="947" spans="1:20" s="16" customFormat="1" ht="30" customHeight="1">
      <c r="A947" s="21"/>
      <c r="B947" s="21" t="str">
        <f t="shared" si="29"/>
        <v/>
      </c>
      <c r="C947" s="197"/>
      <c r="D947" s="168"/>
      <c r="E947" s="154" t="str">
        <f>IFERROR(VLOOKUP(D947,CADA_PROD!D:H,5,0),"")</f>
        <v/>
      </c>
      <c r="F947" s="169"/>
      <c r="G947" s="170"/>
      <c r="H947" s="14"/>
      <c r="I947" s="171"/>
      <c r="J947" s="14"/>
      <c r="K947" s="131"/>
      <c r="L947" s="131" t="str">
        <f>IF(D947="","",SUMIFS(MOVI_ENTR!I:I,MOVI_ENTR!D:D,D947,MOVI_ENTR!O:O,O947)-SUMIFS(MOVI_SAID!H:H,MOVI_SAID!D:D,D947,MOVI_SAID!L:L,MOVI_ENTR!O947))</f>
        <v/>
      </c>
      <c r="M947" s="173" t="str">
        <f t="shared" si="30"/>
        <v/>
      </c>
      <c r="N947" s="14"/>
      <c r="O947" s="14"/>
      <c r="P947" s="21"/>
      <c r="Q947" s="21"/>
      <c r="R947" s="21"/>
      <c r="S947" s="21"/>
      <c r="T947" s="21"/>
    </row>
    <row r="948" spans="1:20" s="16" customFormat="1" ht="30" customHeight="1">
      <c r="A948" s="21"/>
      <c r="B948" s="21" t="str">
        <f t="shared" si="29"/>
        <v/>
      </c>
      <c r="C948" s="197"/>
      <c r="D948" s="168"/>
      <c r="E948" s="154" t="str">
        <f>IFERROR(VLOOKUP(D948,CADA_PROD!D:H,5,0),"")</f>
        <v/>
      </c>
      <c r="F948" s="169"/>
      <c r="G948" s="170"/>
      <c r="H948" s="14"/>
      <c r="I948" s="171"/>
      <c r="J948" s="14"/>
      <c r="K948" s="131"/>
      <c r="L948" s="131" t="str">
        <f>IF(D948="","",SUMIFS(MOVI_ENTR!I:I,MOVI_ENTR!D:D,D948,MOVI_ENTR!O:O,O948)-SUMIFS(MOVI_SAID!H:H,MOVI_SAID!D:D,D948,MOVI_SAID!L:L,MOVI_ENTR!O948))</f>
        <v/>
      </c>
      <c r="M948" s="173" t="str">
        <f t="shared" si="30"/>
        <v/>
      </c>
      <c r="N948" s="14"/>
      <c r="O948" s="14"/>
      <c r="P948" s="21"/>
      <c r="Q948" s="21"/>
      <c r="R948" s="21"/>
      <c r="S948" s="21"/>
      <c r="T948" s="21"/>
    </row>
    <row r="949" spans="1:20" s="16" customFormat="1" ht="30" customHeight="1">
      <c r="A949" s="21"/>
      <c r="B949" s="21" t="str">
        <f t="shared" si="29"/>
        <v/>
      </c>
      <c r="C949" s="197"/>
      <c r="D949" s="168"/>
      <c r="E949" s="154" t="str">
        <f>IFERROR(VLOOKUP(D949,CADA_PROD!D:H,5,0),"")</f>
        <v/>
      </c>
      <c r="F949" s="169"/>
      <c r="G949" s="170"/>
      <c r="H949" s="14"/>
      <c r="I949" s="171"/>
      <c r="J949" s="14"/>
      <c r="K949" s="131"/>
      <c r="L949" s="131" t="str">
        <f>IF(D949="","",SUMIFS(MOVI_ENTR!I:I,MOVI_ENTR!D:D,D949,MOVI_ENTR!O:O,O949)-SUMIFS(MOVI_SAID!H:H,MOVI_SAID!D:D,D949,MOVI_SAID!L:L,MOVI_ENTR!O949))</f>
        <v/>
      </c>
      <c r="M949" s="173" t="str">
        <f t="shared" si="30"/>
        <v/>
      </c>
      <c r="N949" s="14"/>
      <c r="O949" s="14"/>
      <c r="P949" s="21"/>
      <c r="Q949" s="21"/>
      <c r="R949" s="21"/>
      <c r="S949" s="21"/>
      <c r="T949" s="21"/>
    </row>
    <row r="950" spans="1:20" s="16" customFormat="1" ht="30" customHeight="1">
      <c r="A950" s="21"/>
      <c r="B950" s="21" t="str">
        <f t="shared" si="29"/>
        <v/>
      </c>
      <c r="C950" s="197"/>
      <c r="D950" s="168"/>
      <c r="E950" s="154" t="str">
        <f>IFERROR(VLOOKUP(D950,CADA_PROD!D:H,5,0),"")</f>
        <v/>
      </c>
      <c r="F950" s="169"/>
      <c r="G950" s="170"/>
      <c r="H950" s="14"/>
      <c r="I950" s="171"/>
      <c r="J950" s="14"/>
      <c r="K950" s="131"/>
      <c r="L950" s="131" t="str">
        <f>IF(D950="","",SUMIFS(MOVI_ENTR!I:I,MOVI_ENTR!D:D,D950,MOVI_ENTR!O:O,O950)-SUMIFS(MOVI_SAID!H:H,MOVI_SAID!D:D,D950,MOVI_SAID!L:L,MOVI_ENTR!O950))</f>
        <v/>
      </c>
      <c r="M950" s="173" t="str">
        <f t="shared" si="30"/>
        <v/>
      </c>
      <c r="N950" s="14"/>
      <c r="O950" s="14"/>
      <c r="P950" s="21"/>
      <c r="Q950" s="21"/>
      <c r="R950" s="21"/>
      <c r="S950" s="21"/>
      <c r="T950" s="21"/>
    </row>
    <row r="951" spans="1:20" s="16" customFormat="1" ht="30" customHeight="1">
      <c r="A951" s="21"/>
      <c r="B951" s="21" t="str">
        <f t="shared" si="29"/>
        <v/>
      </c>
      <c r="C951" s="197"/>
      <c r="D951" s="168"/>
      <c r="E951" s="154" t="str">
        <f>IFERROR(VLOOKUP(D951,CADA_PROD!D:H,5,0),"")</f>
        <v/>
      </c>
      <c r="F951" s="169"/>
      <c r="G951" s="170"/>
      <c r="H951" s="14"/>
      <c r="I951" s="171"/>
      <c r="J951" s="14"/>
      <c r="K951" s="131"/>
      <c r="L951" s="131" t="str">
        <f>IF(D951="","",SUMIFS(MOVI_ENTR!I:I,MOVI_ENTR!D:D,D951,MOVI_ENTR!O:O,O951)-SUMIFS(MOVI_SAID!H:H,MOVI_SAID!D:D,D951,MOVI_SAID!L:L,MOVI_ENTR!O951))</f>
        <v/>
      </c>
      <c r="M951" s="173" t="str">
        <f t="shared" si="30"/>
        <v/>
      </c>
      <c r="N951" s="14"/>
      <c r="O951" s="14"/>
      <c r="P951" s="21"/>
      <c r="Q951" s="21"/>
      <c r="R951" s="21"/>
      <c r="S951" s="21"/>
      <c r="T951" s="21"/>
    </row>
    <row r="952" spans="1:20" s="16" customFormat="1" ht="30" customHeight="1">
      <c r="A952" s="21"/>
      <c r="B952" s="21" t="str">
        <f t="shared" si="29"/>
        <v/>
      </c>
      <c r="C952" s="197"/>
      <c r="D952" s="168"/>
      <c r="E952" s="154" t="str">
        <f>IFERROR(VLOOKUP(D952,CADA_PROD!D:H,5,0),"")</f>
        <v/>
      </c>
      <c r="F952" s="169"/>
      <c r="G952" s="170"/>
      <c r="H952" s="14"/>
      <c r="I952" s="171"/>
      <c r="J952" s="14"/>
      <c r="K952" s="131"/>
      <c r="L952" s="131" t="str">
        <f>IF(D952="","",SUMIFS(MOVI_ENTR!I:I,MOVI_ENTR!D:D,D952,MOVI_ENTR!O:O,O952)-SUMIFS(MOVI_SAID!H:H,MOVI_SAID!D:D,D952,MOVI_SAID!L:L,MOVI_ENTR!O952))</f>
        <v/>
      </c>
      <c r="M952" s="173" t="str">
        <f t="shared" si="30"/>
        <v/>
      </c>
      <c r="N952" s="14"/>
      <c r="O952" s="14"/>
      <c r="P952" s="21"/>
      <c r="Q952" s="21"/>
      <c r="R952" s="21"/>
      <c r="S952" s="21"/>
      <c r="T952" s="21"/>
    </row>
    <row r="953" spans="1:20" s="16" customFormat="1" ht="30" customHeight="1">
      <c r="A953" s="21"/>
      <c r="B953" s="21" t="str">
        <f t="shared" si="29"/>
        <v/>
      </c>
      <c r="C953" s="197"/>
      <c r="D953" s="168"/>
      <c r="E953" s="154" t="str">
        <f>IFERROR(VLOOKUP(D953,CADA_PROD!D:H,5,0),"")</f>
        <v/>
      </c>
      <c r="F953" s="169"/>
      <c r="G953" s="170"/>
      <c r="H953" s="14"/>
      <c r="I953" s="171"/>
      <c r="J953" s="14"/>
      <c r="K953" s="131"/>
      <c r="L953" s="131" t="str">
        <f>IF(D953="","",SUMIFS(MOVI_ENTR!I:I,MOVI_ENTR!D:D,D953,MOVI_ENTR!O:O,O953)-SUMIFS(MOVI_SAID!H:H,MOVI_SAID!D:D,D953,MOVI_SAID!L:L,MOVI_ENTR!O953))</f>
        <v/>
      </c>
      <c r="M953" s="173" t="str">
        <f t="shared" si="30"/>
        <v/>
      </c>
      <c r="N953" s="14"/>
      <c r="O953" s="14"/>
      <c r="P953" s="21"/>
      <c r="Q953" s="21"/>
      <c r="R953" s="21"/>
      <c r="S953" s="21"/>
      <c r="T953" s="21"/>
    </row>
    <row r="954" spans="1:20" s="16" customFormat="1" ht="30" customHeight="1">
      <c r="A954" s="21"/>
      <c r="B954" s="21" t="str">
        <f t="shared" si="29"/>
        <v/>
      </c>
      <c r="C954" s="197"/>
      <c r="D954" s="168"/>
      <c r="E954" s="154" t="str">
        <f>IFERROR(VLOOKUP(D954,CADA_PROD!D:H,5,0),"")</f>
        <v/>
      </c>
      <c r="F954" s="169"/>
      <c r="G954" s="170"/>
      <c r="H954" s="14"/>
      <c r="I954" s="171"/>
      <c r="J954" s="14"/>
      <c r="K954" s="131"/>
      <c r="L954" s="131" t="str">
        <f>IF(D954="","",SUMIFS(MOVI_ENTR!I:I,MOVI_ENTR!D:D,D954,MOVI_ENTR!O:O,O954)-SUMIFS(MOVI_SAID!H:H,MOVI_SAID!D:D,D954,MOVI_SAID!L:L,MOVI_ENTR!O954))</f>
        <v/>
      </c>
      <c r="M954" s="173" t="str">
        <f t="shared" si="30"/>
        <v/>
      </c>
      <c r="N954" s="14"/>
      <c r="O954" s="14"/>
      <c r="P954" s="21"/>
      <c r="Q954" s="21"/>
      <c r="R954" s="21"/>
      <c r="S954" s="21"/>
      <c r="T954" s="21"/>
    </row>
    <row r="955" spans="1:20" s="16" customFormat="1" ht="30" customHeight="1">
      <c r="A955" s="21"/>
      <c r="B955" s="21" t="str">
        <f t="shared" si="29"/>
        <v/>
      </c>
      <c r="C955" s="197"/>
      <c r="D955" s="168"/>
      <c r="E955" s="154" t="str">
        <f>IFERROR(VLOOKUP(D955,CADA_PROD!D:H,5,0),"")</f>
        <v/>
      </c>
      <c r="F955" s="169"/>
      <c r="G955" s="170"/>
      <c r="H955" s="14"/>
      <c r="I955" s="171"/>
      <c r="J955" s="14"/>
      <c r="K955" s="131"/>
      <c r="L955" s="131" t="str">
        <f>IF(D955="","",SUMIFS(MOVI_ENTR!I:I,MOVI_ENTR!D:D,D955,MOVI_ENTR!O:O,O955)-SUMIFS(MOVI_SAID!H:H,MOVI_SAID!D:D,D955,MOVI_SAID!L:L,MOVI_ENTR!O955))</f>
        <v/>
      </c>
      <c r="M955" s="173" t="str">
        <f t="shared" si="30"/>
        <v/>
      </c>
      <c r="N955" s="14"/>
      <c r="O955" s="14"/>
      <c r="P955" s="21"/>
      <c r="Q955" s="21"/>
      <c r="R955" s="21"/>
      <c r="S955" s="21"/>
      <c r="T955" s="21"/>
    </row>
    <row r="956" spans="1:20" s="16" customFormat="1" ht="30" customHeight="1">
      <c r="A956" s="21"/>
      <c r="B956" s="21" t="str">
        <f t="shared" si="29"/>
        <v/>
      </c>
      <c r="C956" s="197"/>
      <c r="D956" s="168"/>
      <c r="E956" s="154" t="str">
        <f>IFERROR(VLOOKUP(D956,CADA_PROD!D:H,5,0),"")</f>
        <v/>
      </c>
      <c r="F956" s="169"/>
      <c r="G956" s="170"/>
      <c r="H956" s="14"/>
      <c r="I956" s="171"/>
      <c r="J956" s="14"/>
      <c r="K956" s="131"/>
      <c r="L956" s="131" t="str">
        <f>IF(D956="","",SUMIFS(MOVI_ENTR!I:I,MOVI_ENTR!D:D,D956,MOVI_ENTR!O:O,O956)-SUMIFS(MOVI_SAID!H:H,MOVI_SAID!D:D,D956,MOVI_SAID!L:L,MOVI_ENTR!O956))</f>
        <v/>
      </c>
      <c r="M956" s="173" t="str">
        <f t="shared" si="30"/>
        <v/>
      </c>
      <c r="N956" s="14"/>
      <c r="O956" s="14"/>
      <c r="P956" s="21"/>
      <c r="Q956" s="21"/>
      <c r="R956" s="21"/>
      <c r="S956" s="21"/>
      <c r="T956" s="21"/>
    </row>
    <row r="957" spans="1:20" s="16" customFormat="1" ht="30" customHeight="1">
      <c r="A957" s="21"/>
      <c r="B957" s="21" t="str">
        <f t="shared" si="29"/>
        <v/>
      </c>
      <c r="C957" s="197"/>
      <c r="D957" s="168"/>
      <c r="E957" s="154" t="str">
        <f>IFERROR(VLOOKUP(D957,CADA_PROD!D:H,5,0),"")</f>
        <v/>
      </c>
      <c r="F957" s="169"/>
      <c r="G957" s="170"/>
      <c r="H957" s="14"/>
      <c r="I957" s="171"/>
      <c r="J957" s="14"/>
      <c r="K957" s="131"/>
      <c r="L957" s="131" t="str">
        <f>IF(D957="","",SUMIFS(MOVI_ENTR!I:I,MOVI_ENTR!D:D,D957,MOVI_ENTR!O:O,O957)-SUMIFS(MOVI_SAID!H:H,MOVI_SAID!D:D,D957,MOVI_SAID!L:L,MOVI_ENTR!O957))</f>
        <v/>
      </c>
      <c r="M957" s="173" t="str">
        <f t="shared" si="30"/>
        <v/>
      </c>
      <c r="N957" s="14"/>
      <c r="O957" s="14"/>
      <c r="P957" s="21"/>
      <c r="Q957" s="21"/>
      <c r="R957" s="21"/>
      <c r="S957" s="21"/>
      <c r="T957" s="21"/>
    </row>
    <row r="958" spans="1:20" s="16" customFormat="1" ht="30" customHeight="1">
      <c r="A958" s="21"/>
      <c r="B958" s="21" t="str">
        <f t="shared" si="29"/>
        <v/>
      </c>
      <c r="C958" s="197"/>
      <c r="D958" s="168"/>
      <c r="E958" s="154" t="str">
        <f>IFERROR(VLOOKUP(D958,CADA_PROD!D:H,5,0),"")</f>
        <v/>
      </c>
      <c r="F958" s="169"/>
      <c r="G958" s="170"/>
      <c r="H958" s="14"/>
      <c r="I958" s="171"/>
      <c r="J958" s="14"/>
      <c r="K958" s="131"/>
      <c r="L958" s="131" t="str">
        <f>IF(D958="","",SUMIFS(MOVI_ENTR!I:I,MOVI_ENTR!D:D,D958,MOVI_ENTR!O:O,O958)-SUMIFS(MOVI_SAID!H:H,MOVI_SAID!D:D,D958,MOVI_SAID!L:L,MOVI_ENTR!O958))</f>
        <v/>
      </c>
      <c r="M958" s="173" t="str">
        <f t="shared" si="30"/>
        <v/>
      </c>
      <c r="N958" s="14"/>
      <c r="O958" s="14"/>
      <c r="P958" s="21"/>
      <c r="Q958" s="21"/>
      <c r="R958" s="21"/>
      <c r="S958" s="21"/>
      <c r="T958" s="21"/>
    </row>
    <row r="959" spans="1:20" s="16" customFormat="1" ht="30" customHeight="1">
      <c r="A959" s="21"/>
      <c r="B959" s="21" t="str">
        <f t="shared" si="29"/>
        <v/>
      </c>
      <c r="C959" s="197"/>
      <c r="D959" s="168"/>
      <c r="E959" s="154" t="str">
        <f>IFERROR(VLOOKUP(D959,CADA_PROD!D:H,5,0),"")</f>
        <v/>
      </c>
      <c r="F959" s="169"/>
      <c r="G959" s="170"/>
      <c r="H959" s="14"/>
      <c r="I959" s="171"/>
      <c r="J959" s="14"/>
      <c r="K959" s="131"/>
      <c r="L959" s="131" t="str">
        <f>IF(D959="","",SUMIFS(MOVI_ENTR!I:I,MOVI_ENTR!D:D,D959,MOVI_ENTR!O:O,O959)-SUMIFS(MOVI_SAID!H:H,MOVI_SAID!D:D,D959,MOVI_SAID!L:L,MOVI_ENTR!O959))</f>
        <v/>
      </c>
      <c r="M959" s="173" t="str">
        <f t="shared" si="30"/>
        <v/>
      </c>
      <c r="N959" s="14"/>
      <c r="O959" s="14"/>
      <c r="P959" s="21"/>
      <c r="Q959" s="21"/>
      <c r="R959" s="21"/>
      <c r="S959" s="21"/>
      <c r="T959" s="21"/>
    </row>
    <row r="960" spans="1:20" s="16" customFormat="1" ht="30" customHeight="1">
      <c r="A960" s="21"/>
      <c r="B960" s="21" t="str">
        <f t="shared" si="29"/>
        <v/>
      </c>
      <c r="C960" s="197"/>
      <c r="D960" s="168"/>
      <c r="E960" s="154" t="str">
        <f>IFERROR(VLOOKUP(D960,CADA_PROD!D:H,5,0),"")</f>
        <v/>
      </c>
      <c r="F960" s="169"/>
      <c r="G960" s="170"/>
      <c r="H960" s="14"/>
      <c r="I960" s="171"/>
      <c r="J960" s="14"/>
      <c r="K960" s="131"/>
      <c r="L960" s="131" t="str">
        <f>IF(D960="","",SUMIFS(MOVI_ENTR!I:I,MOVI_ENTR!D:D,D960,MOVI_ENTR!O:O,O960)-SUMIFS(MOVI_SAID!H:H,MOVI_SAID!D:D,D960,MOVI_SAID!L:L,MOVI_ENTR!O960))</f>
        <v/>
      </c>
      <c r="M960" s="173" t="str">
        <f t="shared" si="30"/>
        <v/>
      </c>
      <c r="N960" s="14"/>
      <c r="O960" s="14"/>
      <c r="P960" s="21"/>
      <c r="Q960" s="21"/>
      <c r="R960" s="21"/>
      <c r="S960" s="21"/>
      <c r="T960" s="21"/>
    </row>
    <row r="961" spans="1:20" s="16" customFormat="1" ht="30" customHeight="1">
      <c r="A961" s="21"/>
      <c r="B961" s="21" t="str">
        <f t="shared" si="29"/>
        <v/>
      </c>
      <c r="C961" s="197"/>
      <c r="D961" s="168"/>
      <c r="E961" s="154" t="str">
        <f>IFERROR(VLOOKUP(D961,CADA_PROD!D:H,5,0),"")</f>
        <v/>
      </c>
      <c r="F961" s="169"/>
      <c r="G961" s="170"/>
      <c r="H961" s="14"/>
      <c r="I961" s="171"/>
      <c r="J961" s="14"/>
      <c r="K961" s="131"/>
      <c r="L961" s="131" t="str">
        <f>IF(D961="","",SUMIFS(MOVI_ENTR!I:I,MOVI_ENTR!D:D,D961,MOVI_ENTR!O:O,O961)-SUMIFS(MOVI_SAID!H:H,MOVI_SAID!D:D,D961,MOVI_SAID!L:L,MOVI_ENTR!O961))</f>
        <v/>
      </c>
      <c r="M961" s="173" t="str">
        <f t="shared" si="30"/>
        <v/>
      </c>
      <c r="N961" s="14"/>
      <c r="O961" s="14"/>
      <c r="P961" s="21"/>
      <c r="Q961" s="21"/>
      <c r="R961" s="21"/>
      <c r="S961" s="21"/>
      <c r="T961" s="21"/>
    </row>
    <row r="962" spans="1:20" s="16" customFormat="1" ht="30" customHeight="1">
      <c r="A962" s="21"/>
      <c r="B962" s="21" t="str">
        <f t="shared" si="29"/>
        <v/>
      </c>
      <c r="C962" s="197"/>
      <c r="D962" s="168"/>
      <c r="E962" s="154" t="str">
        <f>IFERROR(VLOOKUP(D962,CADA_PROD!D:H,5,0),"")</f>
        <v/>
      </c>
      <c r="F962" s="169"/>
      <c r="G962" s="170"/>
      <c r="H962" s="14"/>
      <c r="I962" s="171"/>
      <c r="J962" s="14"/>
      <c r="K962" s="131"/>
      <c r="L962" s="131" t="str">
        <f>IF(D962="","",SUMIFS(MOVI_ENTR!I:I,MOVI_ENTR!D:D,D962,MOVI_ENTR!O:O,O962)-SUMIFS(MOVI_SAID!H:H,MOVI_SAID!D:D,D962,MOVI_SAID!L:L,MOVI_ENTR!O962))</f>
        <v/>
      </c>
      <c r="M962" s="173" t="str">
        <f t="shared" si="30"/>
        <v/>
      </c>
      <c r="N962" s="14"/>
      <c r="O962" s="14"/>
      <c r="P962" s="21"/>
      <c r="Q962" s="21"/>
      <c r="R962" s="21"/>
      <c r="S962" s="21"/>
      <c r="T962" s="21"/>
    </row>
    <row r="963" spans="1:20" s="16" customFormat="1" ht="30" customHeight="1">
      <c r="A963" s="21"/>
      <c r="B963" s="21" t="str">
        <f t="shared" si="29"/>
        <v/>
      </c>
      <c r="C963" s="197"/>
      <c r="D963" s="168"/>
      <c r="E963" s="154" t="str">
        <f>IFERROR(VLOOKUP(D963,CADA_PROD!D:H,5,0),"")</f>
        <v/>
      </c>
      <c r="F963" s="169"/>
      <c r="G963" s="170"/>
      <c r="H963" s="14"/>
      <c r="I963" s="171"/>
      <c r="J963" s="14"/>
      <c r="K963" s="131"/>
      <c r="L963" s="131" t="str">
        <f>IF(D963="","",SUMIFS(MOVI_ENTR!I:I,MOVI_ENTR!D:D,D963,MOVI_ENTR!O:O,O963)-SUMIFS(MOVI_SAID!H:H,MOVI_SAID!D:D,D963,MOVI_SAID!L:L,MOVI_ENTR!O963))</f>
        <v/>
      </c>
      <c r="M963" s="173" t="str">
        <f t="shared" si="30"/>
        <v/>
      </c>
      <c r="N963" s="14"/>
      <c r="O963" s="14"/>
      <c r="P963" s="21"/>
      <c r="Q963" s="21"/>
      <c r="R963" s="21"/>
      <c r="S963" s="21"/>
      <c r="T963" s="21"/>
    </row>
    <row r="964" spans="1:20" s="16" customFormat="1" ht="30" customHeight="1">
      <c r="A964" s="21"/>
      <c r="B964" s="21" t="str">
        <f t="shared" si="29"/>
        <v/>
      </c>
      <c r="C964" s="197"/>
      <c r="D964" s="168"/>
      <c r="E964" s="154" t="str">
        <f>IFERROR(VLOOKUP(D964,CADA_PROD!D:H,5,0),"")</f>
        <v/>
      </c>
      <c r="F964" s="169"/>
      <c r="G964" s="170"/>
      <c r="H964" s="14"/>
      <c r="I964" s="171"/>
      <c r="J964" s="14"/>
      <c r="K964" s="131"/>
      <c r="L964" s="131" t="str">
        <f>IF(D964="","",SUMIFS(MOVI_ENTR!I:I,MOVI_ENTR!D:D,D964,MOVI_ENTR!O:O,O964)-SUMIFS(MOVI_SAID!H:H,MOVI_SAID!D:D,D964,MOVI_SAID!L:L,MOVI_ENTR!O964))</f>
        <v/>
      </c>
      <c r="M964" s="173" t="str">
        <f t="shared" si="30"/>
        <v/>
      </c>
      <c r="N964" s="14"/>
      <c r="O964" s="14"/>
      <c r="P964" s="21"/>
      <c r="Q964" s="21"/>
      <c r="R964" s="21"/>
      <c r="S964" s="21"/>
      <c r="T964" s="21"/>
    </row>
    <row r="965" spans="1:20" s="16" customFormat="1" ht="30" customHeight="1">
      <c r="A965" s="21"/>
      <c r="B965" s="21" t="str">
        <f t="shared" si="29"/>
        <v/>
      </c>
      <c r="C965" s="197"/>
      <c r="D965" s="168"/>
      <c r="E965" s="154" t="str">
        <f>IFERROR(VLOOKUP(D965,CADA_PROD!D:H,5,0),"")</f>
        <v/>
      </c>
      <c r="F965" s="169"/>
      <c r="G965" s="170"/>
      <c r="H965" s="14"/>
      <c r="I965" s="171"/>
      <c r="J965" s="14"/>
      <c r="K965" s="131"/>
      <c r="L965" s="131" t="str">
        <f>IF(D965="","",SUMIFS(MOVI_ENTR!I:I,MOVI_ENTR!D:D,D965,MOVI_ENTR!O:O,O965)-SUMIFS(MOVI_SAID!H:H,MOVI_SAID!D:D,D965,MOVI_SAID!L:L,MOVI_ENTR!O965))</f>
        <v/>
      </c>
      <c r="M965" s="173" t="str">
        <f t="shared" si="30"/>
        <v/>
      </c>
      <c r="N965" s="14"/>
      <c r="O965" s="14"/>
      <c r="P965" s="21"/>
      <c r="Q965" s="21"/>
      <c r="R965" s="21"/>
      <c r="S965" s="21"/>
      <c r="T965" s="21"/>
    </row>
    <row r="966" spans="1:20" s="16" customFormat="1" ht="30" customHeight="1">
      <c r="A966" s="21"/>
      <c r="B966" s="21" t="str">
        <f t="shared" si="29"/>
        <v/>
      </c>
      <c r="C966" s="197"/>
      <c r="D966" s="168"/>
      <c r="E966" s="154" t="str">
        <f>IFERROR(VLOOKUP(D966,CADA_PROD!D:H,5,0),"")</f>
        <v/>
      </c>
      <c r="F966" s="169"/>
      <c r="G966" s="170"/>
      <c r="H966" s="14"/>
      <c r="I966" s="171"/>
      <c r="J966" s="14"/>
      <c r="K966" s="131"/>
      <c r="L966" s="131" t="str">
        <f>IF(D966="","",SUMIFS(MOVI_ENTR!I:I,MOVI_ENTR!D:D,D966,MOVI_ENTR!O:O,O966)-SUMIFS(MOVI_SAID!H:H,MOVI_SAID!D:D,D966,MOVI_SAID!L:L,MOVI_ENTR!O966))</f>
        <v/>
      </c>
      <c r="M966" s="173" t="str">
        <f t="shared" si="30"/>
        <v/>
      </c>
      <c r="N966" s="14"/>
      <c r="O966" s="14"/>
      <c r="P966" s="21"/>
      <c r="Q966" s="21"/>
      <c r="R966" s="21"/>
      <c r="S966" s="21"/>
      <c r="T966" s="21"/>
    </row>
    <row r="967" spans="1:20" s="16" customFormat="1" ht="30" customHeight="1">
      <c r="A967" s="21"/>
      <c r="B967" s="21" t="str">
        <f t="shared" ref="B967:B1006" si="31">IF(D967="","",MONTH(C967))</f>
        <v/>
      </c>
      <c r="C967" s="197"/>
      <c r="D967" s="168"/>
      <c r="E967" s="154" t="str">
        <f>IFERROR(VLOOKUP(D967,CADA_PROD!D:H,5,0),"")</f>
        <v/>
      </c>
      <c r="F967" s="169"/>
      <c r="G967" s="170"/>
      <c r="H967" s="14"/>
      <c r="I967" s="171"/>
      <c r="J967" s="14"/>
      <c r="K967" s="131"/>
      <c r="L967" s="131" t="str">
        <f>IF(D967="","",SUMIFS(MOVI_ENTR!I:I,MOVI_ENTR!D:D,D967,MOVI_ENTR!O:O,O967)-SUMIFS(MOVI_SAID!H:H,MOVI_SAID!D:D,D967,MOVI_SAID!L:L,MOVI_ENTR!O967))</f>
        <v/>
      </c>
      <c r="M967" s="173" t="str">
        <f t="shared" si="30"/>
        <v/>
      </c>
      <c r="N967" s="14"/>
      <c r="O967" s="14"/>
      <c r="P967" s="21"/>
      <c r="Q967" s="21"/>
      <c r="R967" s="21"/>
      <c r="S967" s="21"/>
      <c r="T967" s="21"/>
    </row>
    <row r="968" spans="1:20" s="16" customFormat="1" ht="30" customHeight="1">
      <c r="A968" s="21"/>
      <c r="B968" s="21" t="str">
        <f t="shared" si="31"/>
        <v/>
      </c>
      <c r="C968" s="197"/>
      <c r="D968" s="168"/>
      <c r="E968" s="154" t="str">
        <f>IFERROR(VLOOKUP(D968,CADA_PROD!D:H,5,0),"")</f>
        <v/>
      </c>
      <c r="F968" s="169"/>
      <c r="G968" s="170"/>
      <c r="H968" s="14"/>
      <c r="I968" s="171"/>
      <c r="J968" s="14"/>
      <c r="K968" s="131"/>
      <c r="L968" s="131" t="str">
        <f>IF(D968="","",SUMIFS(MOVI_ENTR!I:I,MOVI_ENTR!D:D,D968,MOVI_ENTR!O:O,O968)-SUMIFS(MOVI_SAID!H:H,MOVI_SAID!D:D,D968,MOVI_SAID!L:L,MOVI_ENTR!O968))</f>
        <v/>
      </c>
      <c r="M968" s="173" t="str">
        <f t="shared" si="30"/>
        <v/>
      </c>
      <c r="N968" s="14"/>
      <c r="O968" s="14"/>
      <c r="P968" s="21"/>
      <c r="Q968" s="21"/>
      <c r="R968" s="21"/>
      <c r="S968" s="21"/>
      <c r="T968" s="21"/>
    </row>
    <row r="969" spans="1:20" s="16" customFormat="1" ht="30" customHeight="1">
      <c r="A969" s="21"/>
      <c r="B969" s="21" t="str">
        <f t="shared" si="31"/>
        <v/>
      </c>
      <c r="C969" s="197"/>
      <c r="D969" s="168"/>
      <c r="E969" s="154" t="str">
        <f>IFERROR(VLOOKUP(D969,CADA_PROD!D:H,5,0),"")</f>
        <v/>
      </c>
      <c r="F969" s="169"/>
      <c r="G969" s="170"/>
      <c r="H969" s="14"/>
      <c r="I969" s="171"/>
      <c r="J969" s="14"/>
      <c r="K969" s="131"/>
      <c r="L969" s="131" t="str">
        <f>IF(D969="","",SUMIFS(MOVI_ENTR!I:I,MOVI_ENTR!D:D,D969,MOVI_ENTR!O:O,O969)-SUMIFS(MOVI_SAID!H:H,MOVI_SAID!D:D,D969,MOVI_SAID!L:L,MOVI_ENTR!O969))</f>
        <v/>
      </c>
      <c r="M969" s="173" t="str">
        <f t="shared" si="30"/>
        <v/>
      </c>
      <c r="N969" s="14"/>
      <c r="O969" s="14"/>
      <c r="P969" s="21"/>
      <c r="Q969" s="21"/>
      <c r="R969" s="21"/>
      <c r="S969" s="21"/>
      <c r="T969" s="21"/>
    </row>
    <row r="970" spans="1:20" s="16" customFormat="1" ht="30" customHeight="1">
      <c r="A970" s="21"/>
      <c r="B970" s="21" t="str">
        <f t="shared" si="31"/>
        <v/>
      </c>
      <c r="C970" s="197"/>
      <c r="D970" s="168"/>
      <c r="E970" s="154" t="str">
        <f>IFERROR(VLOOKUP(D970,CADA_PROD!D:H,5,0),"")</f>
        <v/>
      </c>
      <c r="F970" s="169"/>
      <c r="G970" s="170"/>
      <c r="H970" s="14"/>
      <c r="I970" s="171"/>
      <c r="J970" s="14"/>
      <c r="K970" s="131"/>
      <c r="L970" s="131" t="str">
        <f>IF(D970="","",SUMIFS(MOVI_ENTR!I:I,MOVI_ENTR!D:D,D970,MOVI_ENTR!O:O,O970)-SUMIFS(MOVI_SAID!H:H,MOVI_SAID!D:D,D970,MOVI_SAID!L:L,MOVI_ENTR!O970))</f>
        <v/>
      </c>
      <c r="M970" s="173" t="str">
        <f t="shared" si="30"/>
        <v/>
      </c>
      <c r="N970" s="14"/>
      <c r="O970" s="14"/>
      <c r="P970" s="21"/>
      <c r="Q970" s="21"/>
      <c r="R970" s="21"/>
      <c r="S970" s="21"/>
      <c r="T970" s="21"/>
    </row>
    <row r="971" spans="1:20" s="16" customFormat="1" ht="30" customHeight="1">
      <c r="A971" s="21"/>
      <c r="B971" s="21" t="str">
        <f t="shared" si="31"/>
        <v/>
      </c>
      <c r="C971" s="197"/>
      <c r="D971" s="168"/>
      <c r="E971" s="154" t="str">
        <f>IFERROR(VLOOKUP(D971,CADA_PROD!D:H,5,0),"")</f>
        <v/>
      </c>
      <c r="F971" s="169"/>
      <c r="G971" s="170"/>
      <c r="H971" s="14"/>
      <c r="I971" s="171"/>
      <c r="J971" s="14"/>
      <c r="K971" s="131"/>
      <c r="L971" s="131" t="str">
        <f>IF(D971="","",SUMIFS(MOVI_ENTR!I:I,MOVI_ENTR!D:D,D971,MOVI_ENTR!O:O,O971)-SUMIFS(MOVI_SAID!H:H,MOVI_SAID!D:D,D971,MOVI_SAID!L:L,MOVI_ENTR!O971))</f>
        <v/>
      </c>
      <c r="M971" s="173" t="str">
        <f t="shared" si="30"/>
        <v/>
      </c>
      <c r="N971" s="14"/>
      <c r="O971" s="14"/>
      <c r="P971" s="21"/>
      <c r="Q971" s="21"/>
      <c r="R971" s="21"/>
      <c r="S971" s="21"/>
      <c r="T971" s="21"/>
    </row>
    <row r="972" spans="1:20" s="16" customFormat="1" ht="30" customHeight="1">
      <c r="A972" s="21"/>
      <c r="B972" s="21" t="str">
        <f t="shared" si="31"/>
        <v/>
      </c>
      <c r="C972" s="197"/>
      <c r="D972" s="168"/>
      <c r="E972" s="154" t="str">
        <f>IFERROR(VLOOKUP(D972,CADA_PROD!D:H,5,0),"")</f>
        <v/>
      </c>
      <c r="F972" s="169"/>
      <c r="G972" s="170"/>
      <c r="H972" s="14"/>
      <c r="I972" s="171"/>
      <c r="J972" s="14"/>
      <c r="K972" s="131"/>
      <c r="L972" s="131" t="str">
        <f>IF(D972="","",SUMIFS(MOVI_ENTR!I:I,MOVI_ENTR!D:D,D972,MOVI_ENTR!O:O,O972)-SUMIFS(MOVI_SAID!H:H,MOVI_SAID!D:D,D972,MOVI_SAID!L:L,MOVI_ENTR!O972))</f>
        <v/>
      </c>
      <c r="M972" s="173" t="str">
        <f t="shared" si="30"/>
        <v/>
      </c>
      <c r="N972" s="14"/>
      <c r="O972" s="14"/>
      <c r="P972" s="21"/>
      <c r="Q972" s="21"/>
      <c r="R972" s="21"/>
      <c r="S972" s="21"/>
      <c r="T972" s="21"/>
    </row>
    <row r="973" spans="1:20" s="16" customFormat="1" ht="30" customHeight="1">
      <c r="A973" s="21"/>
      <c r="B973" s="21" t="str">
        <f t="shared" si="31"/>
        <v/>
      </c>
      <c r="C973" s="197"/>
      <c r="D973" s="168"/>
      <c r="E973" s="154" t="str">
        <f>IFERROR(VLOOKUP(D973,CADA_PROD!D:H,5,0),"")</f>
        <v/>
      </c>
      <c r="F973" s="169"/>
      <c r="G973" s="170"/>
      <c r="H973" s="14"/>
      <c r="I973" s="171"/>
      <c r="J973" s="14"/>
      <c r="K973" s="131"/>
      <c r="L973" s="131" t="str">
        <f>IF(D973="","",SUMIFS(MOVI_ENTR!I:I,MOVI_ENTR!D:D,D973,MOVI_ENTR!O:O,O973)-SUMIFS(MOVI_SAID!H:H,MOVI_SAID!D:D,D973,MOVI_SAID!L:L,MOVI_ENTR!O973))</f>
        <v/>
      </c>
      <c r="M973" s="173" t="str">
        <f t="shared" si="30"/>
        <v/>
      </c>
      <c r="N973" s="14"/>
      <c r="O973" s="14"/>
      <c r="P973" s="21"/>
      <c r="Q973" s="21"/>
      <c r="R973" s="21"/>
      <c r="S973" s="21"/>
      <c r="T973" s="21"/>
    </row>
    <row r="974" spans="1:20" s="16" customFormat="1" ht="30" customHeight="1">
      <c r="A974" s="21"/>
      <c r="B974" s="21" t="str">
        <f t="shared" si="31"/>
        <v/>
      </c>
      <c r="C974" s="197"/>
      <c r="D974" s="168"/>
      <c r="E974" s="154" t="str">
        <f>IFERROR(VLOOKUP(D974,CADA_PROD!D:H,5,0),"")</f>
        <v/>
      </c>
      <c r="F974" s="169"/>
      <c r="G974" s="170"/>
      <c r="H974" s="14"/>
      <c r="I974" s="171"/>
      <c r="J974" s="14"/>
      <c r="K974" s="131"/>
      <c r="L974" s="131" t="str">
        <f>IF(D974="","",SUMIFS(MOVI_ENTR!I:I,MOVI_ENTR!D:D,D974,MOVI_ENTR!O:O,O974)-SUMIFS(MOVI_SAID!H:H,MOVI_SAID!D:D,D974,MOVI_SAID!L:L,MOVI_ENTR!O974))</f>
        <v/>
      </c>
      <c r="M974" s="173" t="str">
        <f t="shared" si="30"/>
        <v/>
      </c>
      <c r="N974" s="14"/>
      <c r="O974" s="14"/>
      <c r="P974" s="21"/>
      <c r="Q974" s="21"/>
      <c r="R974" s="21"/>
      <c r="S974" s="21"/>
      <c r="T974" s="21"/>
    </row>
    <row r="975" spans="1:20" s="16" customFormat="1" ht="30" customHeight="1">
      <c r="A975" s="21"/>
      <c r="B975" s="21" t="str">
        <f t="shared" si="31"/>
        <v/>
      </c>
      <c r="C975" s="197"/>
      <c r="D975" s="168"/>
      <c r="E975" s="154" t="str">
        <f>IFERROR(VLOOKUP(D975,CADA_PROD!D:H,5,0),"")</f>
        <v/>
      </c>
      <c r="F975" s="169"/>
      <c r="G975" s="170"/>
      <c r="H975" s="14"/>
      <c r="I975" s="171"/>
      <c r="J975" s="14"/>
      <c r="K975" s="131"/>
      <c r="L975" s="131" t="str">
        <f>IF(D975="","",SUMIFS(MOVI_ENTR!I:I,MOVI_ENTR!D:D,D975,MOVI_ENTR!O:O,O975)-SUMIFS(MOVI_SAID!H:H,MOVI_SAID!D:D,D975,MOVI_SAID!L:L,MOVI_ENTR!O975))</f>
        <v/>
      </c>
      <c r="M975" s="173" t="str">
        <f t="shared" si="30"/>
        <v/>
      </c>
      <c r="N975" s="14"/>
      <c r="O975" s="14"/>
      <c r="P975" s="21"/>
      <c r="Q975" s="21"/>
      <c r="R975" s="21"/>
      <c r="S975" s="21"/>
      <c r="T975" s="21"/>
    </row>
    <row r="976" spans="1:20" s="16" customFormat="1" ht="30" customHeight="1">
      <c r="A976" s="21"/>
      <c r="B976" s="21" t="str">
        <f t="shared" si="31"/>
        <v/>
      </c>
      <c r="C976" s="197"/>
      <c r="D976" s="168"/>
      <c r="E976" s="154" t="str">
        <f>IFERROR(VLOOKUP(D976,CADA_PROD!D:H,5,0),"")</f>
        <v/>
      </c>
      <c r="F976" s="169"/>
      <c r="G976" s="170"/>
      <c r="H976" s="14"/>
      <c r="I976" s="171"/>
      <c r="J976" s="14"/>
      <c r="K976" s="131"/>
      <c r="L976" s="131" t="str">
        <f>IF(D976="","",SUMIFS(MOVI_ENTR!I:I,MOVI_ENTR!D:D,D976,MOVI_ENTR!O:O,O976)-SUMIFS(MOVI_SAID!H:H,MOVI_SAID!D:D,D976,MOVI_SAID!L:L,MOVI_ENTR!O976))</f>
        <v/>
      </c>
      <c r="M976" s="173" t="str">
        <f t="shared" si="30"/>
        <v/>
      </c>
      <c r="N976" s="14"/>
      <c r="O976" s="14"/>
      <c r="P976" s="21"/>
      <c r="Q976" s="21"/>
      <c r="R976" s="21"/>
      <c r="S976" s="21"/>
      <c r="T976" s="21"/>
    </row>
    <row r="977" spans="1:20" s="16" customFormat="1" ht="30" customHeight="1">
      <c r="A977" s="21"/>
      <c r="B977" s="21" t="str">
        <f t="shared" si="31"/>
        <v/>
      </c>
      <c r="C977" s="197"/>
      <c r="D977" s="168"/>
      <c r="E977" s="154" t="str">
        <f>IFERROR(VLOOKUP(D977,CADA_PROD!D:H,5,0),"")</f>
        <v/>
      </c>
      <c r="F977" s="169"/>
      <c r="G977" s="170"/>
      <c r="H977" s="14"/>
      <c r="I977" s="171"/>
      <c r="J977" s="14"/>
      <c r="K977" s="131"/>
      <c r="L977" s="131" t="str">
        <f>IF(D977="","",SUMIFS(MOVI_ENTR!I:I,MOVI_ENTR!D:D,D977,MOVI_ENTR!O:O,O977)-SUMIFS(MOVI_SAID!H:H,MOVI_SAID!D:D,D977,MOVI_SAID!L:L,MOVI_ENTR!O977))</f>
        <v/>
      </c>
      <c r="M977" s="173" t="str">
        <f t="shared" si="30"/>
        <v/>
      </c>
      <c r="N977" s="14"/>
      <c r="O977" s="14"/>
      <c r="P977" s="21"/>
      <c r="Q977" s="21"/>
      <c r="R977" s="21"/>
      <c r="S977" s="21"/>
      <c r="T977" s="21"/>
    </row>
    <row r="978" spans="1:20" s="16" customFormat="1" ht="30" customHeight="1">
      <c r="A978" s="21"/>
      <c r="B978" s="21" t="str">
        <f t="shared" si="31"/>
        <v/>
      </c>
      <c r="C978" s="197"/>
      <c r="D978" s="168"/>
      <c r="E978" s="154" t="str">
        <f>IFERROR(VLOOKUP(D978,CADA_PROD!D:H,5,0),"")</f>
        <v/>
      </c>
      <c r="F978" s="169"/>
      <c r="G978" s="170"/>
      <c r="H978" s="14"/>
      <c r="I978" s="171"/>
      <c r="J978" s="14"/>
      <c r="K978" s="131"/>
      <c r="L978" s="131" t="str">
        <f>IF(D978="","",SUMIFS(MOVI_ENTR!I:I,MOVI_ENTR!D:D,D978,MOVI_ENTR!O:O,O978)-SUMIFS(MOVI_SAID!H:H,MOVI_SAID!D:D,D978,MOVI_SAID!L:L,MOVI_ENTR!O978))</f>
        <v/>
      </c>
      <c r="M978" s="173" t="str">
        <f t="shared" si="30"/>
        <v/>
      </c>
      <c r="N978" s="14"/>
      <c r="O978" s="14"/>
      <c r="P978" s="21"/>
      <c r="Q978" s="21"/>
      <c r="R978" s="21"/>
      <c r="S978" s="21"/>
      <c r="T978" s="21"/>
    </row>
    <row r="979" spans="1:20" s="16" customFormat="1" ht="30" customHeight="1">
      <c r="A979" s="21"/>
      <c r="B979" s="21" t="str">
        <f t="shared" si="31"/>
        <v/>
      </c>
      <c r="C979" s="197"/>
      <c r="D979" s="168"/>
      <c r="E979" s="154" t="str">
        <f>IFERROR(VLOOKUP(D979,CADA_PROD!D:H,5,0),"")</f>
        <v/>
      </c>
      <c r="F979" s="169"/>
      <c r="G979" s="170"/>
      <c r="H979" s="14"/>
      <c r="I979" s="171"/>
      <c r="J979" s="14"/>
      <c r="K979" s="131"/>
      <c r="L979" s="131" t="str">
        <f>IF(D979="","",SUMIFS(MOVI_ENTR!I:I,MOVI_ENTR!D:D,D979,MOVI_ENTR!O:O,O979)-SUMIFS(MOVI_SAID!H:H,MOVI_SAID!D:D,D979,MOVI_SAID!L:L,MOVI_ENTR!O979))</f>
        <v/>
      </c>
      <c r="M979" s="173" t="str">
        <f t="shared" si="30"/>
        <v/>
      </c>
      <c r="N979" s="14"/>
      <c r="O979" s="14"/>
      <c r="P979" s="21"/>
      <c r="Q979" s="21"/>
      <c r="R979" s="21"/>
      <c r="S979" s="21"/>
      <c r="T979" s="21"/>
    </row>
    <row r="980" spans="1:20" s="16" customFormat="1" ht="30" customHeight="1">
      <c r="A980" s="21"/>
      <c r="B980" s="21" t="str">
        <f t="shared" si="31"/>
        <v/>
      </c>
      <c r="C980" s="197"/>
      <c r="D980" s="168"/>
      <c r="E980" s="154" t="str">
        <f>IFERROR(VLOOKUP(D980,CADA_PROD!D:H,5,0),"")</f>
        <v/>
      </c>
      <c r="F980" s="169"/>
      <c r="G980" s="170"/>
      <c r="H980" s="14"/>
      <c r="I980" s="171"/>
      <c r="J980" s="14"/>
      <c r="K980" s="131"/>
      <c r="L980" s="131" t="str">
        <f>IF(D980="","",SUMIFS(MOVI_ENTR!I:I,MOVI_ENTR!D:D,D980,MOVI_ENTR!O:O,O980)-SUMIFS(MOVI_SAID!H:H,MOVI_SAID!D:D,D980,MOVI_SAID!L:L,MOVI_ENTR!O980))</f>
        <v/>
      </c>
      <c r="M980" s="173" t="str">
        <f t="shared" si="30"/>
        <v/>
      </c>
      <c r="N980" s="14"/>
      <c r="O980" s="14"/>
      <c r="P980" s="21"/>
      <c r="Q980" s="21"/>
      <c r="R980" s="21"/>
      <c r="S980" s="21"/>
      <c r="T980" s="21"/>
    </row>
    <row r="981" spans="1:20" s="16" customFormat="1" ht="30" customHeight="1">
      <c r="A981" s="21"/>
      <c r="B981" s="21" t="str">
        <f t="shared" si="31"/>
        <v/>
      </c>
      <c r="C981" s="197"/>
      <c r="D981" s="168"/>
      <c r="E981" s="154" t="str">
        <f>IFERROR(VLOOKUP(D981,CADA_PROD!D:H,5,0),"")</f>
        <v/>
      </c>
      <c r="F981" s="169"/>
      <c r="G981" s="170"/>
      <c r="H981" s="14"/>
      <c r="I981" s="171"/>
      <c r="J981" s="14"/>
      <c r="K981" s="131"/>
      <c r="L981" s="131" t="str">
        <f>IF(D981="","",SUMIFS(MOVI_ENTR!I:I,MOVI_ENTR!D:D,D981,MOVI_ENTR!O:O,O981)-SUMIFS(MOVI_SAID!H:H,MOVI_SAID!D:D,D981,MOVI_SAID!L:L,MOVI_ENTR!O981))</f>
        <v/>
      </c>
      <c r="M981" s="173" t="str">
        <f t="shared" si="30"/>
        <v/>
      </c>
      <c r="N981" s="14"/>
      <c r="O981" s="14"/>
      <c r="P981" s="21"/>
      <c r="Q981" s="21"/>
      <c r="R981" s="21"/>
      <c r="S981" s="21"/>
      <c r="T981" s="21"/>
    </row>
    <row r="982" spans="1:20" s="16" customFormat="1" ht="30" customHeight="1">
      <c r="A982" s="21"/>
      <c r="B982" s="21" t="str">
        <f t="shared" si="31"/>
        <v/>
      </c>
      <c r="C982" s="197"/>
      <c r="D982" s="168"/>
      <c r="E982" s="154" t="str">
        <f>IFERROR(VLOOKUP(D982,CADA_PROD!D:H,5,0),"")</f>
        <v/>
      </c>
      <c r="F982" s="169"/>
      <c r="G982" s="170"/>
      <c r="H982" s="14"/>
      <c r="I982" s="171"/>
      <c r="J982" s="14"/>
      <c r="K982" s="131"/>
      <c r="L982" s="131" t="str">
        <f>IF(D982="","",SUMIFS(MOVI_ENTR!I:I,MOVI_ENTR!D:D,D982,MOVI_ENTR!O:O,O982)-SUMIFS(MOVI_SAID!H:H,MOVI_SAID!D:D,D982,MOVI_SAID!L:L,MOVI_ENTR!O982))</f>
        <v/>
      </c>
      <c r="M982" s="173" t="str">
        <f t="shared" si="30"/>
        <v/>
      </c>
      <c r="N982" s="14"/>
      <c r="O982" s="14"/>
      <c r="P982" s="21"/>
      <c r="Q982" s="21"/>
      <c r="R982" s="21"/>
      <c r="S982" s="21"/>
      <c r="T982" s="21"/>
    </row>
    <row r="983" spans="1:20" s="16" customFormat="1" ht="30" customHeight="1">
      <c r="A983" s="21"/>
      <c r="B983" s="21" t="str">
        <f t="shared" si="31"/>
        <v/>
      </c>
      <c r="C983" s="197"/>
      <c r="D983" s="168"/>
      <c r="E983" s="154" t="str">
        <f>IFERROR(VLOOKUP(D983,CADA_PROD!D:H,5,0),"")</f>
        <v/>
      </c>
      <c r="F983" s="169"/>
      <c r="G983" s="170"/>
      <c r="H983" s="14"/>
      <c r="I983" s="171"/>
      <c r="J983" s="14"/>
      <c r="K983" s="131"/>
      <c r="L983" s="131" t="str">
        <f>IF(D983="","",SUMIFS(MOVI_ENTR!I:I,MOVI_ENTR!D:D,D983,MOVI_ENTR!O:O,O983)-SUMIFS(MOVI_SAID!H:H,MOVI_SAID!D:D,D983,MOVI_SAID!L:L,MOVI_ENTR!O983))</f>
        <v/>
      </c>
      <c r="M983" s="173" t="str">
        <f t="shared" si="30"/>
        <v/>
      </c>
      <c r="N983" s="14"/>
      <c r="O983" s="14"/>
      <c r="P983" s="21"/>
      <c r="Q983" s="21"/>
      <c r="R983" s="21"/>
      <c r="S983" s="21"/>
      <c r="T983" s="21"/>
    </row>
    <row r="984" spans="1:20" s="16" customFormat="1" ht="30" customHeight="1">
      <c r="A984" s="21"/>
      <c r="B984" s="21" t="str">
        <f t="shared" si="31"/>
        <v/>
      </c>
      <c r="C984" s="197"/>
      <c r="D984" s="168"/>
      <c r="E984" s="154" t="str">
        <f>IFERROR(VLOOKUP(D984,CADA_PROD!D:H,5,0),"")</f>
        <v/>
      </c>
      <c r="F984" s="169"/>
      <c r="G984" s="170"/>
      <c r="H984" s="14"/>
      <c r="I984" s="171"/>
      <c r="J984" s="14"/>
      <c r="K984" s="131"/>
      <c r="L984" s="131" t="str">
        <f>IF(D984="","",SUMIFS(MOVI_ENTR!I:I,MOVI_ENTR!D:D,D984,MOVI_ENTR!O:O,O984)-SUMIFS(MOVI_SAID!H:H,MOVI_SAID!D:D,D984,MOVI_SAID!L:L,MOVI_ENTR!O984))</f>
        <v/>
      </c>
      <c r="M984" s="173" t="str">
        <f t="shared" si="30"/>
        <v/>
      </c>
      <c r="N984" s="14"/>
      <c r="O984" s="14"/>
      <c r="P984" s="21"/>
      <c r="Q984" s="21"/>
      <c r="R984" s="21"/>
      <c r="S984" s="21"/>
      <c r="T984" s="21"/>
    </row>
    <row r="985" spans="1:20" s="16" customFormat="1" ht="30" customHeight="1">
      <c r="A985" s="21"/>
      <c r="B985" s="21" t="str">
        <f t="shared" si="31"/>
        <v/>
      </c>
      <c r="C985" s="197"/>
      <c r="D985" s="168"/>
      <c r="E985" s="154" t="str">
        <f>IFERROR(VLOOKUP(D985,CADA_PROD!D:H,5,0),"")</f>
        <v/>
      </c>
      <c r="F985" s="169"/>
      <c r="G985" s="170"/>
      <c r="H985" s="14"/>
      <c r="I985" s="171"/>
      <c r="J985" s="14"/>
      <c r="K985" s="131"/>
      <c r="L985" s="131" t="str">
        <f>IF(D985="","",SUMIFS(MOVI_ENTR!I:I,MOVI_ENTR!D:D,D985,MOVI_ENTR!O:O,O985)-SUMIFS(MOVI_SAID!H:H,MOVI_SAID!D:D,D985,MOVI_SAID!L:L,MOVI_ENTR!O985))</f>
        <v/>
      </c>
      <c r="M985" s="173" t="str">
        <f t="shared" si="30"/>
        <v/>
      </c>
      <c r="N985" s="14"/>
      <c r="O985" s="14"/>
      <c r="P985" s="21"/>
      <c r="Q985" s="21"/>
      <c r="R985" s="21"/>
      <c r="S985" s="21"/>
      <c r="T985" s="21"/>
    </row>
    <row r="986" spans="1:20" s="16" customFormat="1" ht="30" customHeight="1">
      <c r="A986" s="21"/>
      <c r="B986" s="21" t="str">
        <f t="shared" si="31"/>
        <v/>
      </c>
      <c r="C986" s="197"/>
      <c r="D986" s="168"/>
      <c r="E986" s="154" t="str">
        <f>IFERROR(VLOOKUP(D986,CADA_PROD!D:H,5,0),"")</f>
        <v/>
      </c>
      <c r="F986" s="169"/>
      <c r="G986" s="170"/>
      <c r="H986" s="14"/>
      <c r="I986" s="171"/>
      <c r="J986" s="14"/>
      <c r="K986" s="131"/>
      <c r="L986" s="131" t="str">
        <f>IF(D986="","",SUMIFS(MOVI_ENTR!I:I,MOVI_ENTR!D:D,D986,MOVI_ENTR!O:O,O986)-SUMIFS(MOVI_SAID!H:H,MOVI_SAID!D:D,D986,MOVI_SAID!L:L,MOVI_ENTR!O986))</f>
        <v/>
      </c>
      <c r="M986" s="173" t="str">
        <f t="shared" si="30"/>
        <v/>
      </c>
      <c r="N986" s="14"/>
      <c r="O986" s="14"/>
      <c r="P986" s="21"/>
      <c r="Q986" s="21"/>
      <c r="R986" s="21"/>
      <c r="S986" s="21"/>
      <c r="T986" s="21"/>
    </row>
    <row r="987" spans="1:20" s="16" customFormat="1" ht="30" customHeight="1">
      <c r="A987" s="21"/>
      <c r="B987" s="21" t="str">
        <f t="shared" si="31"/>
        <v/>
      </c>
      <c r="C987" s="197"/>
      <c r="D987" s="168"/>
      <c r="E987" s="154" t="str">
        <f>IFERROR(VLOOKUP(D987,CADA_PROD!D:H,5,0),"")</f>
        <v/>
      </c>
      <c r="F987" s="169"/>
      <c r="G987" s="170"/>
      <c r="H987" s="14"/>
      <c r="I987" s="171"/>
      <c r="J987" s="14"/>
      <c r="K987" s="131"/>
      <c r="L987" s="131" t="str">
        <f>IF(D987="","",SUMIFS(MOVI_ENTR!I:I,MOVI_ENTR!D:D,D987,MOVI_ENTR!O:O,O987)-SUMIFS(MOVI_SAID!H:H,MOVI_SAID!D:D,D987,MOVI_SAID!L:L,MOVI_ENTR!O987))</f>
        <v/>
      </c>
      <c r="M987" s="173" t="str">
        <f t="shared" ref="M987:M1050" si="32">IF(D987="","",H987*I987)</f>
        <v/>
      </c>
      <c r="N987" s="14"/>
      <c r="O987" s="14"/>
      <c r="P987" s="21"/>
      <c r="Q987" s="21"/>
      <c r="R987" s="21"/>
      <c r="S987" s="21"/>
      <c r="T987" s="21"/>
    </row>
    <row r="988" spans="1:20" s="16" customFormat="1" ht="30" customHeight="1">
      <c r="A988" s="21"/>
      <c r="B988" s="21" t="str">
        <f t="shared" si="31"/>
        <v/>
      </c>
      <c r="C988" s="197"/>
      <c r="D988" s="168"/>
      <c r="E988" s="154" t="str">
        <f>IFERROR(VLOOKUP(D988,CADA_PROD!D:H,5,0),"")</f>
        <v/>
      </c>
      <c r="F988" s="169"/>
      <c r="G988" s="170"/>
      <c r="H988" s="14"/>
      <c r="I988" s="171"/>
      <c r="J988" s="14"/>
      <c r="K988" s="131"/>
      <c r="L988" s="131" t="str">
        <f>IF(D988="","",SUMIFS(MOVI_ENTR!I:I,MOVI_ENTR!D:D,D988,MOVI_ENTR!O:O,O988)-SUMIFS(MOVI_SAID!H:H,MOVI_SAID!D:D,D988,MOVI_SAID!L:L,MOVI_ENTR!O988))</f>
        <v/>
      </c>
      <c r="M988" s="173" t="str">
        <f t="shared" si="32"/>
        <v/>
      </c>
      <c r="N988" s="14"/>
      <c r="O988" s="14"/>
      <c r="P988" s="21"/>
      <c r="Q988" s="21"/>
      <c r="R988" s="21"/>
      <c r="S988" s="21"/>
      <c r="T988" s="21"/>
    </row>
    <row r="989" spans="1:20" s="16" customFormat="1" ht="30" customHeight="1">
      <c r="A989" s="21"/>
      <c r="B989" s="21" t="str">
        <f t="shared" si="31"/>
        <v/>
      </c>
      <c r="C989" s="197"/>
      <c r="D989" s="168"/>
      <c r="E989" s="154" t="str">
        <f>IFERROR(VLOOKUP(D989,CADA_PROD!D:H,5,0),"")</f>
        <v/>
      </c>
      <c r="F989" s="169"/>
      <c r="G989" s="170"/>
      <c r="H989" s="14"/>
      <c r="I989" s="171"/>
      <c r="J989" s="14"/>
      <c r="K989" s="131"/>
      <c r="L989" s="131" t="str">
        <f>IF(D989="","",SUMIFS(MOVI_ENTR!I:I,MOVI_ENTR!D:D,D989,MOVI_ENTR!O:O,O989)-SUMIFS(MOVI_SAID!H:H,MOVI_SAID!D:D,D989,MOVI_SAID!L:L,MOVI_ENTR!O989))</f>
        <v/>
      </c>
      <c r="M989" s="173" t="str">
        <f t="shared" si="32"/>
        <v/>
      </c>
      <c r="N989" s="14"/>
      <c r="O989" s="14"/>
      <c r="P989" s="21"/>
      <c r="Q989" s="21"/>
      <c r="R989" s="21"/>
      <c r="S989" s="21"/>
      <c r="T989" s="21"/>
    </row>
    <row r="990" spans="1:20" s="16" customFormat="1" ht="30" customHeight="1">
      <c r="A990" s="21"/>
      <c r="B990" s="21" t="str">
        <f t="shared" si="31"/>
        <v/>
      </c>
      <c r="C990" s="197"/>
      <c r="D990" s="168"/>
      <c r="E990" s="154" t="str">
        <f>IFERROR(VLOOKUP(D990,CADA_PROD!D:H,5,0),"")</f>
        <v/>
      </c>
      <c r="F990" s="169"/>
      <c r="G990" s="170"/>
      <c r="H990" s="14"/>
      <c r="I990" s="171"/>
      <c r="J990" s="14"/>
      <c r="K990" s="131"/>
      <c r="L990" s="131" t="str">
        <f>IF(D990="","",SUMIFS(MOVI_ENTR!I:I,MOVI_ENTR!D:D,D990,MOVI_ENTR!O:O,O990)-SUMIFS(MOVI_SAID!H:H,MOVI_SAID!D:D,D990,MOVI_SAID!L:L,MOVI_ENTR!O990))</f>
        <v/>
      </c>
      <c r="M990" s="173" t="str">
        <f t="shared" si="32"/>
        <v/>
      </c>
      <c r="N990" s="14"/>
      <c r="O990" s="14"/>
      <c r="P990" s="21"/>
      <c r="Q990" s="21"/>
      <c r="R990" s="21"/>
      <c r="S990" s="21"/>
      <c r="T990" s="21"/>
    </row>
    <row r="991" spans="1:20" s="16" customFormat="1" ht="30" customHeight="1">
      <c r="A991" s="21"/>
      <c r="B991" s="21" t="str">
        <f t="shared" si="31"/>
        <v/>
      </c>
      <c r="C991" s="197"/>
      <c r="D991" s="168"/>
      <c r="E991" s="154" t="str">
        <f>IFERROR(VLOOKUP(D991,CADA_PROD!D:H,5,0),"")</f>
        <v/>
      </c>
      <c r="F991" s="169"/>
      <c r="G991" s="170"/>
      <c r="H991" s="14"/>
      <c r="I991" s="171"/>
      <c r="J991" s="14"/>
      <c r="K991" s="131"/>
      <c r="L991" s="131" t="str">
        <f>IF(D991="","",SUMIFS(MOVI_ENTR!I:I,MOVI_ENTR!D:D,D991,MOVI_ENTR!O:O,O991)-SUMIFS(MOVI_SAID!H:H,MOVI_SAID!D:D,D991,MOVI_SAID!L:L,MOVI_ENTR!O991))</f>
        <v/>
      </c>
      <c r="M991" s="173" t="str">
        <f t="shared" si="32"/>
        <v/>
      </c>
      <c r="N991" s="14"/>
      <c r="O991" s="14"/>
      <c r="P991" s="21"/>
      <c r="Q991" s="21"/>
      <c r="R991" s="21"/>
      <c r="S991" s="21"/>
      <c r="T991" s="21"/>
    </row>
    <row r="992" spans="1:20" s="16" customFormat="1" ht="30" customHeight="1">
      <c r="A992" s="21"/>
      <c r="B992" s="21" t="str">
        <f t="shared" si="31"/>
        <v/>
      </c>
      <c r="C992" s="197"/>
      <c r="D992" s="168"/>
      <c r="E992" s="154" t="str">
        <f>IFERROR(VLOOKUP(D992,CADA_PROD!D:H,5,0),"")</f>
        <v/>
      </c>
      <c r="F992" s="169"/>
      <c r="G992" s="170"/>
      <c r="H992" s="14"/>
      <c r="I992" s="171"/>
      <c r="J992" s="14"/>
      <c r="K992" s="131"/>
      <c r="L992" s="131" t="str">
        <f>IF(D992="","",SUMIFS(MOVI_ENTR!I:I,MOVI_ENTR!D:D,D992,MOVI_ENTR!O:O,O992)-SUMIFS(MOVI_SAID!H:H,MOVI_SAID!D:D,D992,MOVI_SAID!L:L,MOVI_ENTR!O992))</f>
        <v/>
      </c>
      <c r="M992" s="173" t="str">
        <f t="shared" si="32"/>
        <v/>
      </c>
      <c r="N992" s="14"/>
      <c r="O992" s="14"/>
      <c r="P992" s="21"/>
      <c r="Q992" s="21"/>
      <c r="R992" s="21"/>
      <c r="S992" s="21"/>
      <c r="T992" s="21"/>
    </row>
    <row r="993" spans="1:20" s="16" customFormat="1" ht="30" customHeight="1">
      <c r="A993" s="21"/>
      <c r="B993" s="21" t="str">
        <f t="shared" si="31"/>
        <v/>
      </c>
      <c r="C993" s="197"/>
      <c r="D993" s="168"/>
      <c r="E993" s="154" t="str">
        <f>IFERROR(VLOOKUP(D993,CADA_PROD!D:H,5,0),"")</f>
        <v/>
      </c>
      <c r="F993" s="169"/>
      <c r="G993" s="170"/>
      <c r="H993" s="14"/>
      <c r="I993" s="171"/>
      <c r="J993" s="14"/>
      <c r="K993" s="131"/>
      <c r="L993" s="131" t="str">
        <f>IF(D993="","",SUMIFS(MOVI_ENTR!I:I,MOVI_ENTR!D:D,D993,MOVI_ENTR!O:O,O993)-SUMIFS(MOVI_SAID!H:H,MOVI_SAID!D:D,D993,MOVI_SAID!L:L,MOVI_ENTR!O993))</f>
        <v/>
      </c>
      <c r="M993" s="173" t="str">
        <f t="shared" si="32"/>
        <v/>
      </c>
      <c r="N993" s="14"/>
      <c r="O993" s="14"/>
      <c r="P993" s="21"/>
      <c r="Q993" s="21"/>
      <c r="R993" s="21"/>
      <c r="S993" s="21"/>
      <c r="T993" s="21"/>
    </row>
    <row r="994" spans="1:20" s="16" customFormat="1" ht="30" customHeight="1">
      <c r="A994" s="21"/>
      <c r="B994" s="21" t="str">
        <f t="shared" si="31"/>
        <v/>
      </c>
      <c r="C994" s="197"/>
      <c r="D994" s="168"/>
      <c r="E994" s="154" t="str">
        <f>IFERROR(VLOOKUP(D994,CADA_PROD!D:H,5,0),"")</f>
        <v/>
      </c>
      <c r="F994" s="169"/>
      <c r="G994" s="170"/>
      <c r="H994" s="14"/>
      <c r="I994" s="171"/>
      <c r="J994" s="14"/>
      <c r="K994" s="131"/>
      <c r="L994" s="131" t="str">
        <f>IF(D994="","",SUMIFS(MOVI_ENTR!I:I,MOVI_ENTR!D:D,D994,MOVI_ENTR!O:O,O994)-SUMIFS(MOVI_SAID!H:H,MOVI_SAID!D:D,D994,MOVI_SAID!L:L,MOVI_ENTR!O994))</f>
        <v/>
      </c>
      <c r="M994" s="173" t="str">
        <f t="shared" si="32"/>
        <v/>
      </c>
      <c r="N994" s="14"/>
      <c r="O994" s="14"/>
      <c r="P994" s="21"/>
      <c r="Q994" s="21"/>
      <c r="R994" s="21"/>
      <c r="S994" s="21"/>
      <c r="T994" s="21"/>
    </row>
    <row r="995" spans="1:20" s="16" customFormat="1" ht="30" customHeight="1">
      <c r="A995" s="21"/>
      <c r="B995" s="21" t="str">
        <f t="shared" si="31"/>
        <v/>
      </c>
      <c r="C995" s="197"/>
      <c r="D995" s="168"/>
      <c r="E995" s="154" t="str">
        <f>IFERROR(VLOOKUP(D995,CADA_PROD!D:H,5,0),"")</f>
        <v/>
      </c>
      <c r="F995" s="169"/>
      <c r="G995" s="170"/>
      <c r="H995" s="14"/>
      <c r="I995" s="171"/>
      <c r="J995" s="14"/>
      <c r="K995" s="131"/>
      <c r="L995" s="131" t="str">
        <f>IF(D995="","",SUMIFS(MOVI_ENTR!I:I,MOVI_ENTR!D:D,D995,MOVI_ENTR!O:O,O995)-SUMIFS(MOVI_SAID!H:H,MOVI_SAID!D:D,D995,MOVI_SAID!L:L,MOVI_ENTR!O995))</f>
        <v/>
      </c>
      <c r="M995" s="173" t="str">
        <f t="shared" si="32"/>
        <v/>
      </c>
      <c r="N995" s="14"/>
      <c r="O995" s="14"/>
      <c r="P995" s="21"/>
      <c r="Q995" s="21"/>
      <c r="R995" s="21"/>
      <c r="S995" s="21"/>
      <c r="T995" s="21"/>
    </row>
    <row r="996" spans="1:20" s="16" customFormat="1" ht="30" customHeight="1">
      <c r="A996" s="21"/>
      <c r="B996" s="21" t="str">
        <f t="shared" si="31"/>
        <v/>
      </c>
      <c r="C996" s="197"/>
      <c r="D996" s="168"/>
      <c r="E996" s="154" t="str">
        <f>IFERROR(VLOOKUP(D996,CADA_PROD!D:H,5,0),"")</f>
        <v/>
      </c>
      <c r="F996" s="169"/>
      <c r="G996" s="170"/>
      <c r="H996" s="14"/>
      <c r="I996" s="171"/>
      <c r="J996" s="14"/>
      <c r="K996" s="131"/>
      <c r="L996" s="131" t="str">
        <f>IF(D996="","",SUMIFS(MOVI_ENTR!I:I,MOVI_ENTR!D:D,D996,MOVI_ENTR!O:O,O996)-SUMIFS(MOVI_SAID!H:H,MOVI_SAID!D:D,D996,MOVI_SAID!L:L,MOVI_ENTR!O996))</f>
        <v/>
      </c>
      <c r="M996" s="173" t="str">
        <f t="shared" si="32"/>
        <v/>
      </c>
      <c r="N996" s="14"/>
      <c r="O996" s="14"/>
      <c r="P996" s="21"/>
      <c r="Q996" s="21"/>
      <c r="R996" s="21"/>
      <c r="S996" s="21"/>
      <c r="T996" s="21"/>
    </row>
    <row r="997" spans="1:20" s="16" customFormat="1" ht="30" customHeight="1">
      <c r="A997" s="21"/>
      <c r="B997" s="21" t="str">
        <f t="shared" si="31"/>
        <v/>
      </c>
      <c r="C997" s="197"/>
      <c r="D997" s="168"/>
      <c r="E997" s="154" t="str">
        <f>IFERROR(VLOOKUP(D997,CADA_PROD!D:H,5,0),"")</f>
        <v/>
      </c>
      <c r="F997" s="169"/>
      <c r="G997" s="170"/>
      <c r="H997" s="14"/>
      <c r="I997" s="171"/>
      <c r="J997" s="14"/>
      <c r="K997" s="131"/>
      <c r="L997" s="131" t="str">
        <f>IF(D997="","",SUMIFS(MOVI_ENTR!I:I,MOVI_ENTR!D:D,D997,MOVI_ENTR!O:O,O997)-SUMIFS(MOVI_SAID!H:H,MOVI_SAID!D:D,D997,MOVI_SAID!L:L,MOVI_ENTR!O997))</f>
        <v/>
      </c>
      <c r="M997" s="173" t="str">
        <f t="shared" si="32"/>
        <v/>
      </c>
      <c r="N997" s="14"/>
      <c r="O997" s="14"/>
      <c r="P997" s="21"/>
      <c r="Q997" s="21"/>
      <c r="R997" s="21"/>
      <c r="S997" s="21"/>
      <c r="T997" s="21"/>
    </row>
    <row r="998" spans="1:20" s="16" customFormat="1" ht="30" customHeight="1">
      <c r="A998" s="21"/>
      <c r="B998" s="21" t="str">
        <f t="shared" si="31"/>
        <v/>
      </c>
      <c r="C998" s="197"/>
      <c r="D998" s="168"/>
      <c r="E998" s="154" t="str">
        <f>IFERROR(VLOOKUP(D998,CADA_PROD!D:H,5,0),"")</f>
        <v/>
      </c>
      <c r="F998" s="169"/>
      <c r="G998" s="170"/>
      <c r="H998" s="14"/>
      <c r="I998" s="171"/>
      <c r="J998" s="14"/>
      <c r="K998" s="131"/>
      <c r="L998" s="131" t="str">
        <f>IF(D998="","",SUMIFS(MOVI_ENTR!I:I,MOVI_ENTR!D:D,D998,MOVI_ENTR!O:O,O998)-SUMIFS(MOVI_SAID!H:H,MOVI_SAID!D:D,D998,MOVI_SAID!L:L,MOVI_ENTR!O998))</f>
        <v/>
      </c>
      <c r="M998" s="173" t="str">
        <f t="shared" si="32"/>
        <v/>
      </c>
      <c r="N998" s="14"/>
      <c r="O998" s="14"/>
      <c r="P998" s="21"/>
      <c r="Q998" s="21"/>
      <c r="R998" s="21"/>
      <c r="S998" s="21"/>
      <c r="T998" s="21"/>
    </row>
    <row r="999" spans="1:20" s="16" customFormat="1" ht="30" customHeight="1">
      <c r="A999" s="21"/>
      <c r="B999" s="21" t="str">
        <f t="shared" si="31"/>
        <v/>
      </c>
      <c r="C999" s="197"/>
      <c r="D999" s="168"/>
      <c r="E999" s="154" t="str">
        <f>IFERROR(VLOOKUP(D999,CADA_PROD!D:H,5,0),"")</f>
        <v/>
      </c>
      <c r="F999" s="169"/>
      <c r="G999" s="170"/>
      <c r="H999" s="14"/>
      <c r="I999" s="171"/>
      <c r="J999" s="14"/>
      <c r="K999" s="131"/>
      <c r="L999" s="131" t="str">
        <f>IF(D999="","",SUMIFS(MOVI_ENTR!I:I,MOVI_ENTR!D:D,D999,MOVI_ENTR!O:O,O999)-SUMIFS(MOVI_SAID!H:H,MOVI_SAID!D:D,D999,MOVI_SAID!L:L,MOVI_ENTR!O999))</f>
        <v/>
      </c>
      <c r="M999" s="173" t="str">
        <f t="shared" si="32"/>
        <v/>
      </c>
      <c r="N999" s="14"/>
      <c r="O999" s="14"/>
      <c r="P999" s="21"/>
      <c r="Q999" s="21"/>
      <c r="R999" s="21"/>
      <c r="S999" s="21"/>
      <c r="T999" s="21"/>
    </row>
    <row r="1000" spans="1:20" s="16" customFormat="1" ht="30" customHeight="1">
      <c r="A1000" s="21"/>
      <c r="B1000" s="21" t="str">
        <f t="shared" si="31"/>
        <v/>
      </c>
      <c r="C1000" s="197"/>
      <c r="D1000" s="168"/>
      <c r="E1000" s="154" t="str">
        <f>IFERROR(VLOOKUP(D1000,CADA_PROD!D:H,5,0),"")</f>
        <v/>
      </c>
      <c r="F1000" s="169"/>
      <c r="G1000" s="170"/>
      <c r="H1000" s="14"/>
      <c r="I1000" s="171"/>
      <c r="J1000" s="14"/>
      <c r="K1000" s="131"/>
      <c r="L1000" s="131" t="str">
        <f>IF(D1000="","",SUMIFS(MOVI_ENTR!I:I,MOVI_ENTR!D:D,D1000,MOVI_ENTR!O:O,O1000)-SUMIFS(MOVI_SAID!H:H,MOVI_SAID!D:D,D1000,MOVI_SAID!L:L,MOVI_ENTR!O1000))</f>
        <v/>
      </c>
      <c r="M1000" s="173" t="str">
        <f t="shared" si="32"/>
        <v/>
      </c>
      <c r="N1000" s="14"/>
      <c r="O1000" s="14"/>
      <c r="P1000" s="21"/>
      <c r="Q1000" s="21"/>
      <c r="R1000" s="21"/>
      <c r="S1000" s="21"/>
      <c r="T1000" s="21"/>
    </row>
    <row r="1001" spans="1:20" s="16" customFormat="1" ht="30" customHeight="1">
      <c r="A1001" s="21"/>
      <c r="B1001" s="21" t="str">
        <f t="shared" si="31"/>
        <v/>
      </c>
      <c r="C1001" s="197"/>
      <c r="D1001" s="168"/>
      <c r="E1001" s="154" t="str">
        <f>IFERROR(VLOOKUP(D1001,CADA_PROD!D:H,5,0),"")</f>
        <v/>
      </c>
      <c r="F1001" s="169"/>
      <c r="G1001" s="170"/>
      <c r="H1001" s="14"/>
      <c r="I1001" s="171"/>
      <c r="J1001" s="14"/>
      <c r="K1001" s="131"/>
      <c r="L1001" s="131" t="str">
        <f>IF(D1001="","",SUMIFS(MOVI_ENTR!I:I,MOVI_ENTR!D:D,D1001,MOVI_ENTR!O:O,O1001)-SUMIFS(MOVI_SAID!H:H,MOVI_SAID!D:D,D1001,MOVI_SAID!L:L,MOVI_ENTR!O1001))</f>
        <v/>
      </c>
      <c r="M1001" s="173" t="str">
        <f t="shared" si="32"/>
        <v/>
      </c>
      <c r="N1001" s="14"/>
      <c r="O1001" s="14"/>
      <c r="P1001" s="21"/>
      <c r="Q1001" s="21"/>
      <c r="R1001" s="21"/>
      <c r="S1001" s="21"/>
      <c r="T1001" s="21"/>
    </row>
    <row r="1002" spans="1:20" s="16" customFormat="1" ht="30" customHeight="1">
      <c r="A1002" s="21"/>
      <c r="B1002" s="21" t="str">
        <f t="shared" si="31"/>
        <v/>
      </c>
      <c r="C1002" s="197"/>
      <c r="D1002" s="168"/>
      <c r="E1002" s="154" t="str">
        <f>IFERROR(VLOOKUP(D1002,CADA_PROD!D:H,5,0),"")</f>
        <v/>
      </c>
      <c r="F1002" s="169"/>
      <c r="G1002" s="170"/>
      <c r="H1002" s="14"/>
      <c r="I1002" s="171"/>
      <c r="J1002" s="14"/>
      <c r="K1002" s="131"/>
      <c r="L1002" s="131" t="str">
        <f>IF(D1002="","",SUMIFS(MOVI_ENTR!I:I,MOVI_ENTR!D:D,D1002,MOVI_ENTR!O:O,O1002)-SUMIFS(MOVI_SAID!H:H,MOVI_SAID!D:D,D1002,MOVI_SAID!L:L,MOVI_ENTR!O1002))</f>
        <v/>
      </c>
      <c r="M1002" s="173" t="str">
        <f t="shared" si="32"/>
        <v/>
      </c>
      <c r="N1002" s="14"/>
      <c r="O1002" s="14"/>
      <c r="P1002" s="21"/>
      <c r="Q1002" s="21"/>
      <c r="R1002" s="21"/>
      <c r="S1002" s="21"/>
      <c r="T1002" s="21"/>
    </row>
    <row r="1003" spans="1:20" s="16" customFormat="1" ht="30" customHeight="1">
      <c r="A1003" s="21"/>
      <c r="B1003" s="21" t="str">
        <f t="shared" si="31"/>
        <v/>
      </c>
      <c r="C1003" s="197"/>
      <c r="D1003" s="168"/>
      <c r="E1003" s="154" t="str">
        <f>IFERROR(VLOOKUP(D1003,CADA_PROD!D:H,5,0),"")</f>
        <v/>
      </c>
      <c r="F1003" s="169"/>
      <c r="G1003" s="170"/>
      <c r="H1003" s="14"/>
      <c r="I1003" s="171"/>
      <c r="J1003" s="14"/>
      <c r="K1003" s="131"/>
      <c r="L1003" s="131" t="str">
        <f>IF(D1003="","",SUMIFS(MOVI_ENTR!I:I,MOVI_ENTR!D:D,D1003,MOVI_ENTR!O:O,O1003)-SUMIFS(MOVI_SAID!H:H,MOVI_SAID!D:D,D1003,MOVI_SAID!L:L,MOVI_ENTR!O1003))</f>
        <v/>
      </c>
      <c r="M1003" s="173" t="str">
        <f t="shared" si="32"/>
        <v/>
      </c>
      <c r="N1003" s="14"/>
      <c r="O1003" s="14"/>
      <c r="P1003" s="21"/>
      <c r="Q1003" s="21"/>
      <c r="R1003" s="21"/>
      <c r="S1003" s="21"/>
      <c r="T1003" s="21"/>
    </row>
    <row r="1004" spans="1:20" s="16" customFormat="1" ht="30" customHeight="1">
      <c r="A1004" s="21"/>
      <c r="B1004" s="21" t="str">
        <f t="shared" si="31"/>
        <v/>
      </c>
      <c r="C1004" s="197"/>
      <c r="D1004" s="168"/>
      <c r="E1004" s="154" t="str">
        <f>IFERROR(VLOOKUP(D1004,CADA_PROD!D:H,5,0),"")</f>
        <v/>
      </c>
      <c r="F1004" s="169"/>
      <c r="G1004" s="170"/>
      <c r="H1004" s="14"/>
      <c r="I1004" s="171"/>
      <c r="J1004" s="14"/>
      <c r="K1004" s="131"/>
      <c r="L1004" s="131" t="str">
        <f>IF(D1004="","",SUMIFS(MOVI_ENTR!I:I,MOVI_ENTR!D:D,D1004,MOVI_ENTR!O:O,O1004)-SUMIFS(MOVI_SAID!H:H,MOVI_SAID!D:D,D1004,MOVI_SAID!L:L,MOVI_ENTR!O1004))</f>
        <v/>
      </c>
      <c r="M1004" s="173" t="str">
        <f t="shared" si="32"/>
        <v/>
      </c>
      <c r="N1004" s="14"/>
      <c r="O1004" s="14"/>
      <c r="P1004" s="21"/>
      <c r="Q1004" s="21"/>
      <c r="R1004" s="21"/>
      <c r="S1004" s="21"/>
      <c r="T1004" s="21"/>
    </row>
    <row r="1005" spans="1:20" s="16" customFormat="1" ht="30" customHeight="1">
      <c r="A1005" s="21"/>
      <c r="B1005" s="21" t="str">
        <f t="shared" si="31"/>
        <v/>
      </c>
      <c r="C1005" s="197"/>
      <c r="D1005" s="168"/>
      <c r="E1005" s="154" t="str">
        <f>IFERROR(VLOOKUP(D1005,CADA_PROD!D:H,5,0),"")</f>
        <v/>
      </c>
      <c r="F1005" s="169"/>
      <c r="G1005" s="170"/>
      <c r="H1005" s="14"/>
      <c r="I1005" s="171"/>
      <c r="J1005" s="14"/>
      <c r="K1005" s="131"/>
      <c r="L1005" s="131" t="str">
        <f>IF(D1005="","",SUMIFS(MOVI_ENTR!I:I,MOVI_ENTR!D:D,D1005,MOVI_ENTR!O:O,O1005)-SUMIFS(MOVI_SAID!H:H,MOVI_SAID!D:D,D1005,MOVI_SAID!L:L,MOVI_ENTR!O1005))</f>
        <v/>
      </c>
      <c r="M1005" s="173" t="str">
        <f t="shared" si="32"/>
        <v/>
      </c>
      <c r="N1005" s="14"/>
      <c r="O1005" s="14"/>
      <c r="P1005" s="21"/>
      <c r="Q1005" s="21"/>
      <c r="R1005" s="21"/>
      <c r="S1005" s="21"/>
      <c r="T1005" s="21"/>
    </row>
    <row r="1006" spans="1:20" s="16" customFormat="1" ht="30" customHeight="1">
      <c r="A1006" s="21"/>
      <c r="B1006" s="21" t="str">
        <f t="shared" si="31"/>
        <v/>
      </c>
      <c r="C1006" s="197"/>
      <c r="D1006" s="168"/>
      <c r="E1006" s="154" t="str">
        <f>IFERROR(VLOOKUP(D1006,CADA_PROD!D:H,5,0),"")</f>
        <v/>
      </c>
      <c r="F1006" s="169"/>
      <c r="G1006" s="170"/>
      <c r="H1006" s="14"/>
      <c r="I1006" s="171"/>
      <c r="J1006" s="14"/>
      <c r="K1006" s="131"/>
      <c r="L1006" s="131" t="str">
        <f>IF(D1006="","",SUMIFS(MOVI_ENTR!I:I,MOVI_ENTR!D:D,D1006,MOVI_ENTR!O:O,O1006)-SUMIFS(MOVI_SAID!H:H,MOVI_SAID!D:D,D1006,MOVI_SAID!L:L,MOVI_ENTR!O1006))</f>
        <v/>
      </c>
      <c r="M1006" s="173" t="str">
        <f t="shared" si="32"/>
        <v/>
      </c>
      <c r="N1006" s="14"/>
      <c r="O1006" s="14"/>
      <c r="P1006" s="21"/>
      <c r="Q1006" s="21"/>
      <c r="R1006" s="21"/>
      <c r="S1006" s="21"/>
      <c r="T1006" s="21"/>
    </row>
    <row r="1007" spans="1:20" s="16" customFormat="1" ht="30" customHeight="1">
      <c r="A1007" s="21"/>
      <c r="B1007" s="21"/>
      <c r="C1007" s="197"/>
      <c r="D1007" s="168"/>
      <c r="E1007" s="154" t="str">
        <f>IFERROR(VLOOKUP(D1007,CADA_PROD!D:H,5,0),"")</f>
        <v/>
      </c>
      <c r="F1007" s="169"/>
      <c r="G1007" s="170"/>
      <c r="H1007" s="14"/>
      <c r="I1007" s="171"/>
      <c r="J1007" s="14"/>
      <c r="K1007" s="131"/>
      <c r="L1007" s="131" t="str">
        <f>IF(D1007="","",SUMIFS(MOVI_ENTR!I:I,MOVI_ENTR!D:D,D1007,MOVI_ENTR!O:O,O1007)-SUMIFS(MOVI_SAID!H:H,MOVI_SAID!D:D,D1007,MOVI_SAID!L:L,MOVI_ENTR!O1007))</f>
        <v/>
      </c>
      <c r="M1007" s="173" t="str">
        <f t="shared" si="32"/>
        <v/>
      </c>
      <c r="N1007" s="14"/>
      <c r="O1007" s="14"/>
      <c r="P1007" s="21"/>
      <c r="Q1007" s="21"/>
      <c r="R1007" s="21"/>
      <c r="S1007" s="21"/>
      <c r="T1007" s="21"/>
    </row>
    <row r="1008" spans="1:20" s="16" customFormat="1" ht="30" customHeight="1">
      <c r="A1008" s="21"/>
      <c r="B1008" s="21"/>
      <c r="C1008" s="197"/>
      <c r="D1008" s="168"/>
      <c r="E1008" s="154" t="str">
        <f>IFERROR(VLOOKUP(D1008,CADA_PROD!D:H,5,0),"")</f>
        <v/>
      </c>
      <c r="F1008" s="169"/>
      <c r="G1008" s="170"/>
      <c r="H1008" s="14"/>
      <c r="I1008" s="171"/>
      <c r="J1008" s="14"/>
      <c r="K1008" s="131"/>
      <c r="L1008" s="131" t="str">
        <f>IF(D1008="","",SUMIFS(MOVI_ENTR!I:I,MOVI_ENTR!D:D,D1008,MOVI_ENTR!O:O,O1008)-SUMIFS(MOVI_SAID!H:H,MOVI_SAID!D:D,D1008,MOVI_SAID!L:L,MOVI_ENTR!O1008))</f>
        <v/>
      </c>
      <c r="M1008" s="173" t="str">
        <f t="shared" si="32"/>
        <v/>
      </c>
      <c r="N1008" s="14"/>
      <c r="O1008" s="14"/>
      <c r="P1008" s="21"/>
      <c r="Q1008" s="21"/>
      <c r="R1008" s="21"/>
      <c r="S1008" s="21"/>
      <c r="T1008" s="21"/>
    </row>
    <row r="1009" spans="1:20" s="16" customFormat="1" ht="30" customHeight="1">
      <c r="A1009" s="21"/>
      <c r="B1009" s="21"/>
      <c r="C1009" s="197"/>
      <c r="D1009" s="168"/>
      <c r="E1009" s="154" t="str">
        <f>IFERROR(VLOOKUP(D1009,CADA_PROD!D:H,5,0),"")</f>
        <v/>
      </c>
      <c r="F1009" s="169"/>
      <c r="G1009" s="170"/>
      <c r="H1009" s="14"/>
      <c r="I1009" s="171"/>
      <c r="J1009" s="14"/>
      <c r="K1009" s="131"/>
      <c r="L1009" s="131" t="str">
        <f>IF(D1009="","",SUMIFS(MOVI_ENTR!I:I,MOVI_ENTR!D:D,D1009,MOVI_ENTR!O:O,O1009)-SUMIFS(MOVI_SAID!H:H,MOVI_SAID!D:D,D1009,MOVI_SAID!L:L,MOVI_ENTR!O1009))</f>
        <v/>
      </c>
      <c r="M1009" s="173" t="str">
        <f t="shared" si="32"/>
        <v/>
      </c>
      <c r="N1009" s="14"/>
      <c r="O1009" s="14"/>
      <c r="P1009" s="21"/>
      <c r="Q1009" s="21"/>
      <c r="R1009" s="21"/>
      <c r="S1009" s="21"/>
      <c r="T1009" s="21"/>
    </row>
    <row r="1010" spans="1:20" s="16" customFormat="1" ht="30" customHeight="1">
      <c r="A1010" s="21"/>
      <c r="B1010" s="21"/>
      <c r="C1010" s="197"/>
      <c r="D1010" s="168"/>
      <c r="E1010" s="154" t="str">
        <f>IFERROR(VLOOKUP(D1010,CADA_PROD!D:H,5,0),"")</f>
        <v/>
      </c>
      <c r="F1010" s="169"/>
      <c r="G1010" s="170"/>
      <c r="H1010" s="14"/>
      <c r="I1010" s="171"/>
      <c r="J1010" s="14"/>
      <c r="K1010" s="131"/>
      <c r="L1010" s="131" t="str">
        <f>IF(D1010="","",SUMIFS(MOVI_ENTR!I:I,MOVI_ENTR!D:D,D1010,MOVI_ENTR!O:O,O1010)-SUMIFS(MOVI_SAID!H:H,MOVI_SAID!D:D,D1010,MOVI_SAID!L:L,MOVI_ENTR!O1010))</f>
        <v/>
      </c>
      <c r="M1010" s="173" t="str">
        <f t="shared" si="32"/>
        <v/>
      </c>
      <c r="N1010" s="14"/>
      <c r="O1010" s="14"/>
      <c r="P1010" s="21"/>
      <c r="Q1010" s="21"/>
      <c r="R1010" s="21"/>
      <c r="S1010" s="21"/>
      <c r="T1010" s="21"/>
    </row>
    <row r="1011" spans="1:20" s="16" customFormat="1" ht="30" customHeight="1">
      <c r="A1011" s="21"/>
      <c r="B1011" s="21"/>
      <c r="C1011" s="197"/>
      <c r="D1011" s="168"/>
      <c r="E1011" s="154" t="str">
        <f>IFERROR(VLOOKUP(D1011,CADA_PROD!D:H,5,0),"")</f>
        <v/>
      </c>
      <c r="F1011" s="169"/>
      <c r="G1011" s="170"/>
      <c r="H1011" s="14"/>
      <c r="I1011" s="171"/>
      <c r="J1011" s="14"/>
      <c r="K1011" s="131"/>
      <c r="L1011" s="131" t="str">
        <f>IF(D1011="","",SUMIFS(MOVI_ENTR!I:I,MOVI_ENTR!D:D,D1011,MOVI_ENTR!O:O,O1011)-SUMIFS(MOVI_SAID!H:H,MOVI_SAID!D:D,D1011,MOVI_SAID!L:L,MOVI_ENTR!O1011))</f>
        <v/>
      </c>
      <c r="M1011" s="173" t="str">
        <f t="shared" si="32"/>
        <v/>
      </c>
      <c r="N1011" s="14"/>
      <c r="O1011" s="14"/>
      <c r="P1011" s="21"/>
      <c r="Q1011" s="21"/>
      <c r="R1011" s="21"/>
      <c r="S1011" s="21"/>
      <c r="T1011" s="21"/>
    </row>
    <row r="1012" spans="1:20" s="16" customFormat="1" ht="30" customHeight="1">
      <c r="A1012" s="21"/>
      <c r="B1012" s="21"/>
      <c r="C1012" s="197"/>
      <c r="D1012" s="168"/>
      <c r="E1012" s="154" t="str">
        <f>IFERROR(VLOOKUP(D1012,CADA_PROD!D:H,5,0),"")</f>
        <v/>
      </c>
      <c r="F1012" s="169"/>
      <c r="G1012" s="170"/>
      <c r="H1012" s="14"/>
      <c r="I1012" s="171"/>
      <c r="J1012" s="14"/>
      <c r="K1012" s="131"/>
      <c r="L1012" s="131" t="str">
        <f>IF(D1012="","",SUMIFS(MOVI_ENTR!I:I,MOVI_ENTR!D:D,D1012,MOVI_ENTR!O:O,O1012)-SUMIFS(MOVI_SAID!H:H,MOVI_SAID!D:D,D1012,MOVI_SAID!L:L,MOVI_ENTR!O1012))</f>
        <v/>
      </c>
      <c r="M1012" s="173" t="str">
        <f t="shared" si="32"/>
        <v/>
      </c>
      <c r="N1012" s="14"/>
      <c r="O1012" s="14"/>
      <c r="P1012" s="21"/>
      <c r="Q1012" s="21"/>
      <c r="R1012" s="21"/>
      <c r="S1012" s="21"/>
      <c r="T1012" s="21"/>
    </row>
    <row r="1013" spans="1:20" s="16" customFormat="1" ht="30" customHeight="1">
      <c r="A1013" s="21"/>
      <c r="B1013" s="21"/>
      <c r="C1013" s="197"/>
      <c r="D1013" s="168"/>
      <c r="E1013" s="154" t="str">
        <f>IFERROR(VLOOKUP(D1013,CADA_PROD!D:H,5,0),"")</f>
        <v/>
      </c>
      <c r="F1013" s="169"/>
      <c r="G1013" s="170"/>
      <c r="H1013" s="14"/>
      <c r="I1013" s="171"/>
      <c r="J1013" s="14"/>
      <c r="K1013" s="131"/>
      <c r="L1013" s="131" t="str">
        <f>IF(D1013="","",SUMIFS(MOVI_ENTR!I:I,MOVI_ENTR!D:D,D1013,MOVI_ENTR!O:O,O1013)-SUMIFS(MOVI_SAID!H:H,MOVI_SAID!D:D,D1013,MOVI_SAID!L:L,MOVI_ENTR!O1013))</f>
        <v/>
      </c>
      <c r="M1013" s="173" t="str">
        <f t="shared" si="32"/>
        <v/>
      </c>
      <c r="N1013" s="14"/>
      <c r="O1013" s="14"/>
      <c r="P1013" s="21"/>
      <c r="Q1013" s="21"/>
      <c r="R1013" s="21"/>
      <c r="S1013" s="21"/>
      <c r="T1013" s="21"/>
    </row>
    <row r="1014" spans="1:20" s="16" customFormat="1" ht="30" customHeight="1">
      <c r="A1014" s="21"/>
      <c r="B1014" s="21"/>
      <c r="C1014" s="197"/>
      <c r="D1014" s="168"/>
      <c r="E1014" s="154" t="str">
        <f>IFERROR(VLOOKUP(D1014,CADA_PROD!D:H,5,0),"")</f>
        <v/>
      </c>
      <c r="F1014" s="169"/>
      <c r="G1014" s="170"/>
      <c r="H1014" s="14"/>
      <c r="I1014" s="171"/>
      <c r="J1014" s="14"/>
      <c r="K1014" s="131"/>
      <c r="L1014" s="131" t="str">
        <f>IF(D1014="","",SUMIFS(MOVI_ENTR!I:I,MOVI_ENTR!D:D,D1014,MOVI_ENTR!O:O,O1014)-SUMIFS(MOVI_SAID!H:H,MOVI_SAID!D:D,D1014,MOVI_SAID!L:L,MOVI_ENTR!O1014))</f>
        <v/>
      </c>
      <c r="M1014" s="173" t="str">
        <f t="shared" si="32"/>
        <v/>
      </c>
      <c r="N1014" s="14"/>
      <c r="O1014" s="14"/>
      <c r="P1014" s="21"/>
      <c r="Q1014" s="21"/>
      <c r="R1014" s="21"/>
      <c r="S1014" s="21"/>
      <c r="T1014" s="21"/>
    </row>
    <row r="1015" spans="1:20" s="16" customFormat="1" ht="30" customHeight="1">
      <c r="A1015" s="21"/>
      <c r="B1015" s="21"/>
      <c r="C1015" s="197"/>
      <c r="D1015" s="168"/>
      <c r="E1015" s="154" t="str">
        <f>IFERROR(VLOOKUP(D1015,CADA_PROD!D:H,5,0),"")</f>
        <v/>
      </c>
      <c r="F1015" s="169"/>
      <c r="G1015" s="170"/>
      <c r="H1015" s="14"/>
      <c r="I1015" s="171"/>
      <c r="J1015" s="14"/>
      <c r="K1015" s="131"/>
      <c r="L1015" s="131" t="str">
        <f>IF(D1015="","",SUMIFS(MOVI_ENTR!I:I,MOVI_ENTR!D:D,D1015,MOVI_ENTR!O:O,O1015)-SUMIFS(MOVI_SAID!H:H,MOVI_SAID!D:D,D1015,MOVI_SAID!L:L,MOVI_ENTR!O1015))</f>
        <v/>
      </c>
      <c r="M1015" s="173" t="str">
        <f t="shared" si="32"/>
        <v/>
      </c>
      <c r="N1015" s="14"/>
      <c r="O1015" s="14"/>
      <c r="P1015" s="21"/>
      <c r="Q1015" s="21"/>
      <c r="R1015" s="21"/>
      <c r="S1015" s="21"/>
      <c r="T1015" s="21"/>
    </row>
    <row r="1016" spans="1:20" s="16" customFormat="1" ht="30" customHeight="1">
      <c r="A1016" s="21"/>
      <c r="B1016" s="21"/>
      <c r="C1016" s="197"/>
      <c r="D1016" s="168"/>
      <c r="E1016" s="154" t="str">
        <f>IFERROR(VLOOKUP(D1016,CADA_PROD!D:H,5,0),"")</f>
        <v/>
      </c>
      <c r="F1016" s="169"/>
      <c r="G1016" s="170"/>
      <c r="H1016" s="14"/>
      <c r="I1016" s="171"/>
      <c r="J1016" s="14"/>
      <c r="K1016" s="131"/>
      <c r="L1016" s="131" t="str">
        <f>IF(D1016="","",SUMIFS(MOVI_ENTR!I:I,MOVI_ENTR!D:D,D1016,MOVI_ENTR!O:O,O1016)-SUMIFS(MOVI_SAID!H:H,MOVI_SAID!D:D,D1016,MOVI_SAID!L:L,MOVI_ENTR!O1016))</f>
        <v/>
      </c>
      <c r="M1016" s="173" t="str">
        <f t="shared" si="32"/>
        <v/>
      </c>
      <c r="N1016" s="14"/>
      <c r="O1016" s="14"/>
      <c r="P1016" s="21"/>
      <c r="Q1016" s="21"/>
      <c r="R1016" s="21"/>
      <c r="S1016" s="21"/>
      <c r="T1016" s="21"/>
    </row>
    <row r="1017" spans="1:20" s="16" customFormat="1" ht="30" customHeight="1">
      <c r="A1017" s="21"/>
      <c r="B1017" s="21"/>
      <c r="C1017" s="197"/>
      <c r="D1017" s="168"/>
      <c r="E1017" s="154" t="str">
        <f>IFERROR(VLOOKUP(D1017,CADA_PROD!D:H,5,0),"")</f>
        <v/>
      </c>
      <c r="F1017" s="169"/>
      <c r="G1017" s="170"/>
      <c r="H1017" s="14"/>
      <c r="I1017" s="171"/>
      <c r="J1017" s="14"/>
      <c r="K1017" s="131"/>
      <c r="L1017" s="131" t="str">
        <f>IF(D1017="","",SUMIFS(MOVI_ENTR!I:I,MOVI_ENTR!D:D,D1017,MOVI_ENTR!O:O,O1017)-SUMIFS(MOVI_SAID!H:H,MOVI_SAID!D:D,D1017,MOVI_SAID!L:L,MOVI_ENTR!O1017))</f>
        <v/>
      </c>
      <c r="M1017" s="173" t="str">
        <f t="shared" si="32"/>
        <v/>
      </c>
      <c r="N1017" s="14"/>
      <c r="O1017" s="14"/>
      <c r="P1017" s="21"/>
      <c r="Q1017" s="21"/>
      <c r="R1017" s="21"/>
      <c r="S1017" s="21"/>
      <c r="T1017" s="21"/>
    </row>
    <row r="1018" spans="1:20" s="16" customFormat="1" ht="30" customHeight="1">
      <c r="A1018" s="21"/>
      <c r="B1018" s="21"/>
      <c r="C1018" s="197"/>
      <c r="D1018" s="168"/>
      <c r="E1018" s="154" t="str">
        <f>IFERROR(VLOOKUP(D1018,CADA_PROD!D:H,5,0),"")</f>
        <v/>
      </c>
      <c r="F1018" s="169"/>
      <c r="G1018" s="170"/>
      <c r="H1018" s="14"/>
      <c r="I1018" s="171"/>
      <c r="J1018" s="14"/>
      <c r="K1018" s="131"/>
      <c r="L1018" s="131" t="str">
        <f>IF(D1018="","",SUMIFS(MOVI_ENTR!I:I,MOVI_ENTR!D:D,D1018,MOVI_ENTR!O:O,O1018)-SUMIFS(MOVI_SAID!H:H,MOVI_SAID!D:D,D1018,MOVI_SAID!L:L,MOVI_ENTR!O1018))</f>
        <v/>
      </c>
      <c r="M1018" s="173" t="str">
        <f t="shared" si="32"/>
        <v/>
      </c>
      <c r="N1018" s="14"/>
      <c r="O1018" s="14"/>
      <c r="P1018" s="21"/>
      <c r="Q1018" s="21"/>
      <c r="R1018" s="21"/>
      <c r="S1018" s="21"/>
      <c r="T1018" s="21"/>
    </row>
    <row r="1019" spans="1:20" s="16" customFormat="1" ht="30" customHeight="1">
      <c r="A1019" s="21"/>
      <c r="B1019" s="21"/>
      <c r="C1019" s="197"/>
      <c r="D1019" s="168"/>
      <c r="E1019" s="154" t="str">
        <f>IFERROR(VLOOKUP(D1019,CADA_PROD!D:H,5,0),"")</f>
        <v/>
      </c>
      <c r="F1019" s="169"/>
      <c r="G1019" s="170"/>
      <c r="H1019" s="14"/>
      <c r="I1019" s="171"/>
      <c r="J1019" s="14"/>
      <c r="K1019" s="131"/>
      <c r="L1019" s="131" t="str">
        <f>IF(D1019="","",SUMIFS(MOVI_ENTR!I:I,MOVI_ENTR!D:D,D1019,MOVI_ENTR!O:O,O1019)-SUMIFS(MOVI_SAID!H:H,MOVI_SAID!D:D,D1019,MOVI_SAID!L:L,MOVI_ENTR!O1019))</f>
        <v/>
      </c>
      <c r="M1019" s="173" t="str">
        <f t="shared" si="32"/>
        <v/>
      </c>
      <c r="N1019" s="14"/>
      <c r="O1019" s="14"/>
      <c r="P1019" s="21"/>
      <c r="Q1019" s="21"/>
      <c r="R1019" s="21"/>
      <c r="S1019" s="21"/>
      <c r="T1019" s="21"/>
    </row>
    <row r="1020" spans="1:20" s="16" customFormat="1" ht="30" customHeight="1">
      <c r="A1020" s="21"/>
      <c r="B1020" s="21"/>
      <c r="C1020" s="197"/>
      <c r="D1020" s="168"/>
      <c r="E1020" s="154" t="str">
        <f>IFERROR(VLOOKUP(D1020,CADA_PROD!D:H,5,0),"")</f>
        <v/>
      </c>
      <c r="F1020" s="169"/>
      <c r="G1020" s="170"/>
      <c r="H1020" s="14"/>
      <c r="I1020" s="171"/>
      <c r="J1020" s="14"/>
      <c r="K1020" s="131"/>
      <c r="L1020" s="131" t="str">
        <f>IF(D1020="","",SUMIFS(MOVI_ENTR!I:I,MOVI_ENTR!D:D,D1020,MOVI_ENTR!O:O,O1020)-SUMIFS(MOVI_SAID!H:H,MOVI_SAID!D:D,D1020,MOVI_SAID!L:L,MOVI_ENTR!O1020))</f>
        <v/>
      </c>
      <c r="M1020" s="173" t="str">
        <f t="shared" si="32"/>
        <v/>
      </c>
      <c r="N1020" s="14"/>
      <c r="O1020" s="14"/>
      <c r="P1020" s="21"/>
      <c r="Q1020" s="21"/>
      <c r="R1020" s="21"/>
      <c r="S1020" s="21"/>
      <c r="T1020" s="21"/>
    </row>
    <row r="1021" spans="1:20" s="16" customFormat="1" ht="30" customHeight="1">
      <c r="A1021" s="21"/>
      <c r="B1021" s="21"/>
      <c r="C1021" s="197"/>
      <c r="D1021" s="168"/>
      <c r="E1021" s="154" t="str">
        <f>IFERROR(VLOOKUP(D1021,CADA_PROD!D:H,5,0),"")</f>
        <v/>
      </c>
      <c r="F1021" s="169"/>
      <c r="G1021" s="170"/>
      <c r="H1021" s="14"/>
      <c r="I1021" s="171"/>
      <c r="J1021" s="14"/>
      <c r="K1021" s="131"/>
      <c r="L1021" s="131" t="str">
        <f>IF(D1021="","",SUMIFS(MOVI_ENTR!I:I,MOVI_ENTR!D:D,D1021,MOVI_ENTR!O:O,O1021)-SUMIFS(MOVI_SAID!H:H,MOVI_SAID!D:D,D1021,MOVI_SAID!L:L,MOVI_ENTR!O1021))</f>
        <v/>
      </c>
      <c r="M1021" s="173" t="str">
        <f t="shared" si="32"/>
        <v/>
      </c>
      <c r="N1021" s="14"/>
      <c r="O1021" s="14"/>
      <c r="P1021" s="21"/>
      <c r="Q1021" s="21"/>
      <c r="R1021" s="21"/>
      <c r="S1021" s="21"/>
      <c r="T1021" s="21"/>
    </row>
    <row r="1022" spans="1:20" s="16" customFormat="1" ht="30" customHeight="1">
      <c r="A1022" s="21"/>
      <c r="B1022" s="21"/>
      <c r="C1022" s="197"/>
      <c r="D1022" s="168"/>
      <c r="E1022" s="154" t="str">
        <f>IFERROR(VLOOKUP(D1022,CADA_PROD!D:H,5,0),"")</f>
        <v/>
      </c>
      <c r="F1022" s="169"/>
      <c r="G1022" s="170"/>
      <c r="H1022" s="14"/>
      <c r="I1022" s="171"/>
      <c r="J1022" s="14"/>
      <c r="K1022" s="131"/>
      <c r="L1022" s="131" t="str">
        <f>IF(D1022="","",SUMIFS(MOVI_ENTR!I:I,MOVI_ENTR!D:D,D1022,MOVI_ENTR!O:O,O1022)-SUMIFS(MOVI_SAID!H:H,MOVI_SAID!D:D,D1022,MOVI_SAID!L:L,MOVI_ENTR!O1022))</f>
        <v/>
      </c>
      <c r="M1022" s="173" t="str">
        <f t="shared" si="32"/>
        <v/>
      </c>
      <c r="N1022" s="14"/>
      <c r="O1022" s="14"/>
      <c r="P1022" s="21"/>
      <c r="Q1022" s="21"/>
      <c r="R1022" s="21"/>
      <c r="S1022" s="21"/>
      <c r="T1022" s="21"/>
    </row>
    <row r="1023" spans="1:20" s="16" customFormat="1" ht="30" customHeight="1">
      <c r="A1023" s="21"/>
      <c r="B1023" s="21"/>
      <c r="C1023" s="197"/>
      <c r="D1023" s="168"/>
      <c r="E1023" s="154" t="str">
        <f>IFERROR(VLOOKUP(D1023,CADA_PROD!D:H,5,0),"")</f>
        <v/>
      </c>
      <c r="F1023" s="169"/>
      <c r="G1023" s="170"/>
      <c r="H1023" s="14"/>
      <c r="I1023" s="171"/>
      <c r="J1023" s="14"/>
      <c r="K1023" s="131"/>
      <c r="L1023" s="131" t="str">
        <f>IF(D1023="","",SUMIFS(MOVI_ENTR!I:I,MOVI_ENTR!D:D,D1023,MOVI_ENTR!O:O,O1023)-SUMIFS(MOVI_SAID!H:H,MOVI_SAID!D:D,D1023,MOVI_SAID!L:L,MOVI_ENTR!O1023))</f>
        <v/>
      </c>
      <c r="M1023" s="173" t="str">
        <f t="shared" si="32"/>
        <v/>
      </c>
      <c r="N1023" s="14"/>
      <c r="O1023" s="14"/>
      <c r="P1023" s="21"/>
      <c r="Q1023" s="21"/>
      <c r="R1023" s="21"/>
      <c r="S1023" s="21"/>
      <c r="T1023" s="21"/>
    </row>
    <row r="1024" spans="1:20" s="16" customFormat="1" ht="30" customHeight="1">
      <c r="A1024" s="21"/>
      <c r="B1024" s="21"/>
      <c r="C1024" s="197"/>
      <c r="D1024" s="168"/>
      <c r="E1024" s="154" t="str">
        <f>IFERROR(VLOOKUP(D1024,CADA_PROD!D:H,5,0),"")</f>
        <v/>
      </c>
      <c r="F1024" s="169"/>
      <c r="G1024" s="170"/>
      <c r="H1024" s="14"/>
      <c r="I1024" s="171"/>
      <c r="J1024" s="14"/>
      <c r="K1024" s="131"/>
      <c r="L1024" s="131" t="str">
        <f>IF(D1024="","",SUMIFS(MOVI_ENTR!I:I,MOVI_ENTR!D:D,D1024,MOVI_ENTR!O:O,O1024)-SUMIFS(MOVI_SAID!H:H,MOVI_SAID!D:D,D1024,MOVI_SAID!L:L,MOVI_ENTR!O1024))</f>
        <v/>
      </c>
      <c r="M1024" s="173" t="str">
        <f t="shared" si="32"/>
        <v/>
      </c>
      <c r="N1024" s="14"/>
      <c r="O1024" s="14"/>
      <c r="P1024" s="21"/>
      <c r="Q1024" s="21"/>
      <c r="R1024" s="21"/>
      <c r="S1024" s="21"/>
      <c r="T1024" s="21"/>
    </row>
    <row r="1025" spans="1:20" s="16" customFormat="1" ht="30" customHeight="1">
      <c r="A1025" s="21"/>
      <c r="B1025" s="21"/>
      <c r="C1025" s="197"/>
      <c r="D1025" s="168"/>
      <c r="E1025" s="154" t="str">
        <f>IFERROR(VLOOKUP(D1025,CADA_PROD!D:H,5,0),"")</f>
        <v/>
      </c>
      <c r="F1025" s="169"/>
      <c r="G1025" s="170"/>
      <c r="H1025" s="14"/>
      <c r="I1025" s="171"/>
      <c r="J1025" s="14"/>
      <c r="K1025" s="131"/>
      <c r="L1025" s="131" t="str">
        <f>IF(D1025="","",SUMIFS(MOVI_ENTR!I:I,MOVI_ENTR!D:D,D1025,MOVI_ENTR!O:O,O1025)-SUMIFS(MOVI_SAID!H:H,MOVI_SAID!D:D,D1025,MOVI_SAID!L:L,MOVI_ENTR!O1025))</f>
        <v/>
      </c>
      <c r="M1025" s="173" t="str">
        <f t="shared" si="32"/>
        <v/>
      </c>
      <c r="N1025" s="14"/>
      <c r="O1025" s="14"/>
      <c r="P1025" s="21"/>
      <c r="Q1025" s="21"/>
      <c r="R1025" s="21"/>
      <c r="S1025" s="21"/>
      <c r="T1025" s="21"/>
    </row>
    <row r="1026" spans="1:20" s="16" customFormat="1" ht="30" customHeight="1">
      <c r="A1026" s="21"/>
      <c r="B1026" s="21"/>
      <c r="C1026" s="197"/>
      <c r="D1026" s="168"/>
      <c r="E1026" s="154" t="str">
        <f>IFERROR(VLOOKUP(D1026,CADA_PROD!D:H,5,0),"")</f>
        <v/>
      </c>
      <c r="F1026" s="169"/>
      <c r="G1026" s="170"/>
      <c r="H1026" s="14"/>
      <c r="I1026" s="171"/>
      <c r="J1026" s="14"/>
      <c r="K1026" s="131"/>
      <c r="L1026" s="131" t="str">
        <f>IF(D1026="","",SUMIFS(MOVI_ENTR!I:I,MOVI_ENTR!D:D,D1026,MOVI_ENTR!O:O,O1026)-SUMIFS(MOVI_SAID!H:H,MOVI_SAID!D:D,D1026,MOVI_SAID!L:L,MOVI_ENTR!O1026))</f>
        <v/>
      </c>
      <c r="M1026" s="173" t="str">
        <f t="shared" si="32"/>
        <v/>
      </c>
      <c r="N1026" s="14"/>
      <c r="O1026" s="14"/>
      <c r="P1026" s="21"/>
      <c r="Q1026" s="21"/>
      <c r="R1026" s="21"/>
      <c r="S1026" s="21"/>
      <c r="T1026" s="21"/>
    </row>
    <row r="1027" spans="1:20" s="16" customFormat="1" ht="30" customHeight="1">
      <c r="A1027" s="21"/>
      <c r="B1027" s="21"/>
      <c r="C1027" s="197"/>
      <c r="D1027" s="168"/>
      <c r="E1027" s="154" t="str">
        <f>IFERROR(VLOOKUP(D1027,CADA_PROD!D:H,5,0),"")</f>
        <v/>
      </c>
      <c r="F1027" s="169"/>
      <c r="G1027" s="170"/>
      <c r="H1027" s="14"/>
      <c r="I1027" s="171"/>
      <c r="J1027" s="14"/>
      <c r="K1027" s="131"/>
      <c r="L1027" s="131" t="str">
        <f>IF(D1027="","",SUMIFS(MOVI_ENTR!I:I,MOVI_ENTR!D:D,D1027,MOVI_ENTR!O:O,O1027)-SUMIFS(MOVI_SAID!H:H,MOVI_SAID!D:D,D1027,MOVI_SAID!L:L,MOVI_ENTR!O1027))</f>
        <v/>
      </c>
      <c r="M1027" s="173" t="str">
        <f t="shared" si="32"/>
        <v/>
      </c>
      <c r="N1027" s="14"/>
      <c r="O1027" s="14"/>
      <c r="P1027" s="21"/>
      <c r="Q1027" s="21"/>
      <c r="R1027" s="21"/>
      <c r="S1027" s="21"/>
      <c r="T1027" s="21"/>
    </row>
    <row r="1028" spans="1:20" s="16" customFormat="1" ht="30" customHeight="1">
      <c r="A1028" s="21"/>
      <c r="B1028" s="21"/>
      <c r="C1028" s="197"/>
      <c r="D1028" s="168"/>
      <c r="E1028" s="154" t="str">
        <f>IFERROR(VLOOKUP(D1028,CADA_PROD!D:H,5,0),"")</f>
        <v/>
      </c>
      <c r="F1028" s="169"/>
      <c r="G1028" s="170"/>
      <c r="H1028" s="14"/>
      <c r="I1028" s="171"/>
      <c r="J1028" s="14"/>
      <c r="K1028" s="131"/>
      <c r="L1028" s="131" t="str">
        <f>IF(D1028="","",SUMIFS(MOVI_ENTR!I:I,MOVI_ENTR!D:D,D1028,MOVI_ENTR!O:O,O1028)-SUMIFS(MOVI_SAID!H:H,MOVI_SAID!D:D,D1028,MOVI_SAID!L:L,MOVI_ENTR!O1028))</f>
        <v/>
      </c>
      <c r="M1028" s="173" t="str">
        <f t="shared" si="32"/>
        <v/>
      </c>
      <c r="N1028" s="14"/>
      <c r="O1028" s="14"/>
      <c r="P1028" s="21"/>
      <c r="Q1028" s="21"/>
      <c r="R1028" s="21"/>
      <c r="S1028" s="21"/>
      <c r="T1028" s="21"/>
    </row>
    <row r="1029" spans="1:20" s="16" customFormat="1" ht="30" customHeight="1">
      <c r="A1029" s="21"/>
      <c r="B1029" s="21"/>
      <c r="C1029" s="197"/>
      <c r="D1029" s="168"/>
      <c r="E1029" s="154" t="str">
        <f>IFERROR(VLOOKUP(D1029,CADA_PROD!D:H,5,0),"")</f>
        <v/>
      </c>
      <c r="F1029" s="169"/>
      <c r="G1029" s="170"/>
      <c r="H1029" s="14"/>
      <c r="I1029" s="171"/>
      <c r="J1029" s="14"/>
      <c r="K1029" s="131"/>
      <c r="L1029" s="131" t="str">
        <f>IF(D1029="","",SUMIFS(MOVI_ENTR!I:I,MOVI_ENTR!D:D,D1029,MOVI_ENTR!O:O,O1029)-SUMIFS(MOVI_SAID!H:H,MOVI_SAID!D:D,D1029,MOVI_SAID!L:L,MOVI_ENTR!O1029))</f>
        <v/>
      </c>
      <c r="M1029" s="173" t="str">
        <f t="shared" si="32"/>
        <v/>
      </c>
      <c r="N1029" s="14"/>
      <c r="O1029" s="14"/>
      <c r="P1029" s="21"/>
      <c r="Q1029" s="21"/>
      <c r="R1029" s="21"/>
      <c r="S1029" s="21"/>
      <c r="T1029" s="21"/>
    </row>
    <row r="1030" spans="1:20" s="16" customFormat="1" ht="30" customHeight="1">
      <c r="A1030" s="21"/>
      <c r="B1030" s="21"/>
      <c r="C1030" s="197"/>
      <c r="D1030" s="168"/>
      <c r="E1030" s="154" t="str">
        <f>IFERROR(VLOOKUP(D1030,CADA_PROD!D:H,5,0),"")</f>
        <v/>
      </c>
      <c r="F1030" s="169"/>
      <c r="G1030" s="170"/>
      <c r="H1030" s="14"/>
      <c r="I1030" s="171"/>
      <c r="J1030" s="14"/>
      <c r="K1030" s="131"/>
      <c r="L1030" s="131" t="str">
        <f>IF(D1030="","",SUMIFS(MOVI_ENTR!I:I,MOVI_ENTR!D:D,D1030,MOVI_ENTR!O:O,O1030)-SUMIFS(MOVI_SAID!H:H,MOVI_SAID!D:D,D1030,MOVI_SAID!L:L,MOVI_ENTR!O1030))</f>
        <v/>
      </c>
      <c r="M1030" s="173" t="str">
        <f t="shared" si="32"/>
        <v/>
      </c>
      <c r="N1030" s="14"/>
      <c r="O1030" s="14"/>
      <c r="P1030" s="21"/>
      <c r="Q1030" s="21"/>
      <c r="R1030" s="21"/>
      <c r="S1030" s="21"/>
      <c r="T1030" s="21"/>
    </row>
    <row r="1031" spans="1:20" s="16" customFormat="1" ht="30" customHeight="1">
      <c r="A1031" s="21"/>
      <c r="B1031" s="21"/>
      <c r="C1031" s="197"/>
      <c r="D1031" s="168"/>
      <c r="E1031" s="154" t="str">
        <f>IFERROR(VLOOKUP(D1031,CADA_PROD!D:H,5,0),"")</f>
        <v/>
      </c>
      <c r="F1031" s="169"/>
      <c r="G1031" s="170"/>
      <c r="H1031" s="14"/>
      <c r="I1031" s="171"/>
      <c r="J1031" s="14"/>
      <c r="K1031" s="131"/>
      <c r="L1031" s="131" t="str">
        <f>IF(D1031="","",SUMIFS(MOVI_ENTR!I:I,MOVI_ENTR!D:D,D1031,MOVI_ENTR!O:O,O1031)-SUMIFS(MOVI_SAID!H:H,MOVI_SAID!D:D,D1031,MOVI_SAID!L:L,MOVI_ENTR!O1031))</f>
        <v/>
      </c>
      <c r="M1031" s="173" t="str">
        <f t="shared" si="32"/>
        <v/>
      </c>
      <c r="N1031" s="14"/>
      <c r="O1031" s="14"/>
      <c r="P1031" s="21"/>
      <c r="Q1031" s="21"/>
      <c r="R1031" s="21"/>
      <c r="S1031" s="21"/>
      <c r="T1031" s="21"/>
    </row>
    <row r="1032" spans="1:20" s="16" customFormat="1" ht="30" customHeight="1">
      <c r="A1032" s="21"/>
      <c r="B1032" s="21"/>
      <c r="C1032" s="197"/>
      <c r="D1032" s="168"/>
      <c r="E1032" s="154" t="str">
        <f>IFERROR(VLOOKUP(D1032,CADA_PROD!D:H,5,0),"")</f>
        <v/>
      </c>
      <c r="F1032" s="169"/>
      <c r="G1032" s="170"/>
      <c r="H1032" s="14"/>
      <c r="I1032" s="171"/>
      <c r="J1032" s="14"/>
      <c r="K1032" s="131"/>
      <c r="L1032" s="131" t="str">
        <f>IF(D1032="","",SUMIFS(MOVI_ENTR!I:I,MOVI_ENTR!D:D,D1032,MOVI_ENTR!O:O,O1032)-SUMIFS(MOVI_SAID!H:H,MOVI_SAID!D:D,D1032,MOVI_SAID!L:L,MOVI_ENTR!O1032))</f>
        <v/>
      </c>
      <c r="M1032" s="173" t="str">
        <f t="shared" si="32"/>
        <v/>
      </c>
      <c r="N1032" s="14"/>
      <c r="O1032" s="14"/>
      <c r="P1032" s="21"/>
      <c r="Q1032" s="21"/>
      <c r="R1032" s="21"/>
      <c r="S1032" s="21"/>
      <c r="T1032" s="21"/>
    </row>
    <row r="1033" spans="1:20" s="16" customFormat="1" ht="30" customHeight="1">
      <c r="A1033" s="21"/>
      <c r="B1033" s="21"/>
      <c r="C1033" s="197"/>
      <c r="D1033" s="168"/>
      <c r="E1033" s="154" t="str">
        <f>IFERROR(VLOOKUP(D1033,CADA_PROD!D:H,5,0),"")</f>
        <v/>
      </c>
      <c r="F1033" s="169"/>
      <c r="G1033" s="170"/>
      <c r="H1033" s="14"/>
      <c r="I1033" s="171"/>
      <c r="J1033" s="14"/>
      <c r="K1033" s="131"/>
      <c r="L1033" s="131" t="str">
        <f>IF(D1033="","",SUMIFS(MOVI_ENTR!I:I,MOVI_ENTR!D:D,D1033,MOVI_ENTR!O:O,O1033)-SUMIFS(MOVI_SAID!H:H,MOVI_SAID!D:D,D1033,MOVI_SAID!L:L,MOVI_ENTR!O1033))</f>
        <v/>
      </c>
      <c r="M1033" s="173" t="str">
        <f t="shared" si="32"/>
        <v/>
      </c>
      <c r="N1033" s="14"/>
      <c r="O1033" s="14"/>
      <c r="P1033" s="21"/>
      <c r="Q1033" s="21"/>
      <c r="R1033" s="21"/>
      <c r="S1033" s="21"/>
      <c r="T1033" s="21"/>
    </row>
    <row r="1034" spans="1:20" s="16" customFormat="1" ht="30" customHeight="1">
      <c r="A1034" s="21"/>
      <c r="B1034" s="21"/>
      <c r="C1034" s="197"/>
      <c r="D1034" s="168"/>
      <c r="E1034" s="154" t="str">
        <f>IFERROR(VLOOKUP(D1034,CADA_PROD!D:H,5,0),"")</f>
        <v/>
      </c>
      <c r="F1034" s="169"/>
      <c r="G1034" s="170"/>
      <c r="H1034" s="14"/>
      <c r="I1034" s="171"/>
      <c r="J1034" s="14"/>
      <c r="K1034" s="131"/>
      <c r="L1034" s="131" t="str">
        <f>IF(D1034="","",SUMIFS(MOVI_ENTR!I:I,MOVI_ENTR!D:D,D1034,MOVI_ENTR!O:O,O1034)-SUMIFS(MOVI_SAID!H:H,MOVI_SAID!D:D,D1034,MOVI_SAID!L:L,MOVI_ENTR!O1034))</f>
        <v/>
      </c>
      <c r="M1034" s="173" t="str">
        <f t="shared" si="32"/>
        <v/>
      </c>
      <c r="N1034" s="14"/>
      <c r="O1034" s="14"/>
      <c r="P1034" s="21"/>
      <c r="Q1034" s="21"/>
      <c r="R1034" s="21"/>
      <c r="S1034" s="21"/>
      <c r="T1034" s="21"/>
    </row>
    <row r="1035" spans="1:20" s="16" customFormat="1" ht="30" customHeight="1">
      <c r="A1035" s="21"/>
      <c r="B1035" s="21"/>
      <c r="C1035" s="197"/>
      <c r="D1035" s="168"/>
      <c r="E1035" s="154" t="str">
        <f>IFERROR(VLOOKUP(D1035,CADA_PROD!D:H,5,0),"")</f>
        <v/>
      </c>
      <c r="F1035" s="169"/>
      <c r="G1035" s="170"/>
      <c r="H1035" s="14"/>
      <c r="I1035" s="171"/>
      <c r="J1035" s="14"/>
      <c r="K1035" s="131"/>
      <c r="L1035" s="131" t="str">
        <f>IF(D1035="","",SUMIFS(MOVI_ENTR!I:I,MOVI_ENTR!D:D,D1035,MOVI_ENTR!O:O,O1035)-SUMIFS(MOVI_SAID!H:H,MOVI_SAID!D:D,D1035,MOVI_SAID!L:L,MOVI_ENTR!O1035))</f>
        <v/>
      </c>
      <c r="M1035" s="173" t="str">
        <f t="shared" si="32"/>
        <v/>
      </c>
      <c r="N1035" s="14"/>
      <c r="O1035" s="14"/>
      <c r="P1035" s="21"/>
      <c r="Q1035" s="21"/>
      <c r="R1035" s="21"/>
      <c r="S1035" s="21"/>
      <c r="T1035" s="21"/>
    </row>
    <row r="1036" spans="1:20" s="16" customFormat="1" ht="30" customHeight="1">
      <c r="A1036" s="21"/>
      <c r="B1036" s="21"/>
      <c r="C1036" s="197"/>
      <c r="D1036" s="168"/>
      <c r="E1036" s="154" t="str">
        <f>IFERROR(VLOOKUP(D1036,CADA_PROD!D:H,5,0),"")</f>
        <v/>
      </c>
      <c r="F1036" s="169"/>
      <c r="G1036" s="170"/>
      <c r="H1036" s="14"/>
      <c r="I1036" s="171"/>
      <c r="J1036" s="14"/>
      <c r="K1036" s="131"/>
      <c r="L1036" s="131" t="str">
        <f>IF(D1036="","",SUMIFS(MOVI_ENTR!I:I,MOVI_ENTR!D:D,D1036,MOVI_ENTR!O:O,O1036)-SUMIFS(MOVI_SAID!H:H,MOVI_SAID!D:D,D1036,MOVI_SAID!L:L,MOVI_ENTR!O1036))</f>
        <v/>
      </c>
      <c r="M1036" s="173" t="str">
        <f t="shared" si="32"/>
        <v/>
      </c>
      <c r="N1036" s="14"/>
      <c r="O1036" s="14"/>
      <c r="P1036" s="21"/>
      <c r="Q1036" s="21"/>
      <c r="R1036" s="21"/>
      <c r="S1036" s="21"/>
      <c r="T1036" s="21"/>
    </row>
    <row r="1037" spans="1:20" s="16" customFormat="1" ht="30" customHeight="1">
      <c r="A1037" s="21"/>
      <c r="B1037" s="21"/>
      <c r="C1037" s="197"/>
      <c r="D1037" s="168"/>
      <c r="E1037" s="154" t="str">
        <f>IFERROR(VLOOKUP(D1037,CADA_PROD!D:H,5,0),"")</f>
        <v/>
      </c>
      <c r="F1037" s="169"/>
      <c r="G1037" s="170"/>
      <c r="H1037" s="14"/>
      <c r="I1037" s="171"/>
      <c r="J1037" s="14"/>
      <c r="K1037" s="131"/>
      <c r="L1037" s="131" t="str">
        <f>IF(D1037="","",SUMIFS(MOVI_ENTR!I:I,MOVI_ENTR!D:D,D1037,MOVI_ENTR!O:O,O1037)-SUMIFS(MOVI_SAID!H:H,MOVI_SAID!D:D,D1037,MOVI_SAID!L:L,MOVI_ENTR!O1037))</f>
        <v/>
      </c>
      <c r="M1037" s="173" t="str">
        <f t="shared" si="32"/>
        <v/>
      </c>
      <c r="N1037" s="14"/>
      <c r="O1037" s="14"/>
      <c r="P1037" s="21"/>
      <c r="Q1037" s="21"/>
      <c r="R1037" s="21"/>
      <c r="S1037" s="21"/>
      <c r="T1037" s="21"/>
    </row>
    <row r="1038" spans="1:20" s="16" customFormat="1" ht="30" customHeight="1">
      <c r="A1038" s="21"/>
      <c r="B1038" s="21"/>
      <c r="C1038" s="197"/>
      <c r="D1038" s="168"/>
      <c r="E1038" s="154" t="str">
        <f>IFERROR(VLOOKUP(D1038,CADA_PROD!D:H,5,0),"")</f>
        <v/>
      </c>
      <c r="F1038" s="169"/>
      <c r="G1038" s="170"/>
      <c r="H1038" s="14"/>
      <c r="I1038" s="171"/>
      <c r="J1038" s="14"/>
      <c r="K1038" s="131"/>
      <c r="L1038" s="131" t="str">
        <f>IF(D1038="","",SUMIFS(MOVI_ENTR!I:I,MOVI_ENTR!D:D,D1038,MOVI_ENTR!O:O,O1038)-SUMIFS(MOVI_SAID!H:H,MOVI_SAID!D:D,D1038,MOVI_SAID!L:L,MOVI_ENTR!O1038))</f>
        <v/>
      </c>
      <c r="M1038" s="173" t="str">
        <f t="shared" si="32"/>
        <v/>
      </c>
      <c r="N1038" s="14"/>
      <c r="O1038" s="14"/>
      <c r="P1038" s="21"/>
      <c r="Q1038" s="21"/>
      <c r="R1038" s="21"/>
      <c r="S1038" s="21"/>
      <c r="T1038" s="21"/>
    </row>
    <row r="1039" spans="1:20" s="16" customFormat="1" ht="30" customHeight="1">
      <c r="A1039" s="21"/>
      <c r="B1039" s="21"/>
      <c r="C1039" s="197"/>
      <c r="D1039" s="168"/>
      <c r="E1039" s="154" t="str">
        <f>IFERROR(VLOOKUP(D1039,CADA_PROD!D:H,5,0),"")</f>
        <v/>
      </c>
      <c r="F1039" s="169"/>
      <c r="G1039" s="170"/>
      <c r="H1039" s="14"/>
      <c r="I1039" s="171"/>
      <c r="J1039" s="14"/>
      <c r="K1039" s="131"/>
      <c r="L1039" s="131" t="str">
        <f>IF(D1039="","",SUMIFS(MOVI_ENTR!I:I,MOVI_ENTR!D:D,D1039,MOVI_ENTR!O:O,O1039)-SUMIFS(MOVI_SAID!H:H,MOVI_SAID!D:D,D1039,MOVI_SAID!L:L,MOVI_ENTR!O1039))</f>
        <v/>
      </c>
      <c r="M1039" s="173" t="str">
        <f t="shared" si="32"/>
        <v/>
      </c>
      <c r="N1039" s="14"/>
      <c r="O1039" s="14"/>
      <c r="P1039" s="21"/>
      <c r="Q1039" s="21"/>
      <c r="R1039" s="21"/>
      <c r="S1039" s="21"/>
      <c r="T1039" s="21"/>
    </row>
    <row r="1040" spans="1:20" s="16" customFormat="1" ht="30" customHeight="1">
      <c r="A1040" s="21"/>
      <c r="B1040" s="21"/>
      <c r="C1040" s="197"/>
      <c r="D1040" s="168"/>
      <c r="E1040" s="154" t="str">
        <f>IFERROR(VLOOKUP(D1040,CADA_PROD!D:H,5,0),"")</f>
        <v/>
      </c>
      <c r="F1040" s="169"/>
      <c r="G1040" s="170"/>
      <c r="H1040" s="14"/>
      <c r="I1040" s="171"/>
      <c r="J1040" s="14"/>
      <c r="K1040" s="131"/>
      <c r="L1040" s="131" t="str">
        <f>IF(D1040="","",SUMIFS(MOVI_ENTR!I:I,MOVI_ENTR!D:D,D1040,MOVI_ENTR!O:O,O1040)-SUMIFS(MOVI_SAID!H:H,MOVI_SAID!D:D,D1040,MOVI_SAID!L:L,MOVI_ENTR!O1040))</f>
        <v/>
      </c>
      <c r="M1040" s="173" t="str">
        <f t="shared" si="32"/>
        <v/>
      </c>
      <c r="N1040" s="14"/>
      <c r="O1040" s="14"/>
      <c r="P1040" s="21"/>
      <c r="Q1040" s="21"/>
      <c r="R1040" s="21"/>
      <c r="S1040" s="21"/>
      <c r="T1040" s="21"/>
    </row>
    <row r="1041" spans="1:20" s="16" customFormat="1" ht="30" customHeight="1">
      <c r="A1041" s="21"/>
      <c r="B1041" s="21"/>
      <c r="C1041" s="197"/>
      <c r="D1041" s="168"/>
      <c r="E1041" s="154" t="str">
        <f>IFERROR(VLOOKUP(D1041,CADA_PROD!D:H,5,0),"")</f>
        <v/>
      </c>
      <c r="F1041" s="169"/>
      <c r="G1041" s="170"/>
      <c r="H1041" s="14"/>
      <c r="I1041" s="171"/>
      <c r="J1041" s="14"/>
      <c r="K1041" s="131"/>
      <c r="L1041" s="131" t="str">
        <f>IF(D1041="","",SUMIFS(MOVI_ENTR!I:I,MOVI_ENTR!D:D,D1041,MOVI_ENTR!O:O,O1041)-SUMIFS(MOVI_SAID!H:H,MOVI_SAID!D:D,D1041,MOVI_SAID!L:L,MOVI_ENTR!O1041))</f>
        <v/>
      </c>
      <c r="M1041" s="173" t="str">
        <f t="shared" si="32"/>
        <v/>
      </c>
      <c r="N1041" s="14"/>
      <c r="O1041" s="14"/>
      <c r="P1041" s="21"/>
      <c r="Q1041" s="21"/>
      <c r="R1041" s="21"/>
      <c r="S1041" s="21"/>
      <c r="T1041" s="21"/>
    </row>
    <row r="1042" spans="1:20" s="16" customFormat="1" ht="30" customHeight="1">
      <c r="A1042" s="21"/>
      <c r="B1042" s="21"/>
      <c r="C1042" s="197"/>
      <c r="D1042" s="168"/>
      <c r="E1042" s="154" t="str">
        <f>IFERROR(VLOOKUP(D1042,CADA_PROD!D:H,5,0),"")</f>
        <v/>
      </c>
      <c r="F1042" s="169"/>
      <c r="G1042" s="170"/>
      <c r="H1042" s="14"/>
      <c r="I1042" s="171"/>
      <c r="J1042" s="14"/>
      <c r="K1042" s="131"/>
      <c r="L1042" s="131" t="str">
        <f>IF(D1042="","",SUMIFS(MOVI_ENTR!I:I,MOVI_ENTR!D:D,D1042,MOVI_ENTR!O:O,O1042)-SUMIFS(MOVI_SAID!H:H,MOVI_SAID!D:D,D1042,MOVI_SAID!L:L,MOVI_ENTR!O1042))</f>
        <v/>
      </c>
      <c r="M1042" s="173" t="str">
        <f t="shared" si="32"/>
        <v/>
      </c>
      <c r="N1042" s="14"/>
      <c r="O1042" s="14"/>
      <c r="P1042" s="21"/>
      <c r="Q1042" s="21"/>
      <c r="R1042" s="21"/>
      <c r="S1042" s="21"/>
      <c r="T1042" s="21"/>
    </row>
    <row r="1043" spans="1:20" s="16" customFormat="1" ht="30" customHeight="1">
      <c r="A1043" s="21"/>
      <c r="B1043" s="21"/>
      <c r="C1043" s="197"/>
      <c r="D1043" s="168"/>
      <c r="E1043" s="154" t="str">
        <f>IFERROR(VLOOKUP(D1043,CADA_PROD!D:H,5,0),"")</f>
        <v/>
      </c>
      <c r="F1043" s="169"/>
      <c r="G1043" s="170"/>
      <c r="H1043" s="14"/>
      <c r="I1043" s="171"/>
      <c r="J1043" s="14"/>
      <c r="K1043" s="131"/>
      <c r="L1043" s="131" t="str">
        <f>IF(D1043="","",SUMIFS(MOVI_ENTR!I:I,MOVI_ENTR!D:D,D1043,MOVI_ENTR!O:O,O1043)-SUMIFS(MOVI_SAID!H:H,MOVI_SAID!D:D,D1043,MOVI_SAID!L:L,MOVI_ENTR!O1043))</f>
        <v/>
      </c>
      <c r="M1043" s="173" t="str">
        <f t="shared" si="32"/>
        <v/>
      </c>
      <c r="N1043" s="14"/>
      <c r="O1043" s="14"/>
      <c r="P1043" s="21"/>
      <c r="Q1043" s="21"/>
      <c r="R1043" s="21"/>
      <c r="S1043" s="21"/>
      <c r="T1043" s="21"/>
    </row>
    <row r="1044" spans="1:20" s="16" customFormat="1" ht="30" customHeight="1">
      <c r="A1044" s="21"/>
      <c r="B1044" s="21"/>
      <c r="C1044" s="197"/>
      <c r="D1044" s="168"/>
      <c r="E1044" s="154" t="str">
        <f>IFERROR(VLOOKUP(D1044,CADA_PROD!D:H,5,0),"")</f>
        <v/>
      </c>
      <c r="F1044" s="169"/>
      <c r="G1044" s="170"/>
      <c r="H1044" s="14"/>
      <c r="I1044" s="171"/>
      <c r="J1044" s="14"/>
      <c r="K1044" s="131"/>
      <c r="L1044" s="131" t="str">
        <f>IF(D1044="","",SUMIFS(MOVI_ENTR!I:I,MOVI_ENTR!D:D,D1044,MOVI_ENTR!O:O,O1044)-SUMIFS(MOVI_SAID!H:H,MOVI_SAID!D:D,D1044,MOVI_SAID!L:L,MOVI_ENTR!O1044))</f>
        <v/>
      </c>
      <c r="M1044" s="173" t="str">
        <f t="shared" si="32"/>
        <v/>
      </c>
      <c r="N1044" s="14"/>
      <c r="O1044" s="14"/>
      <c r="P1044" s="21"/>
      <c r="Q1044" s="21"/>
      <c r="R1044" s="21"/>
      <c r="S1044" s="21"/>
      <c r="T1044" s="21"/>
    </row>
    <row r="1045" spans="1:20" s="16" customFormat="1" ht="30" customHeight="1">
      <c r="A1045" s="21"/>
      <c r="B1045" s="21"/>
      <c r="C1045" s="197"/>
      <c r="D1045" s="168"/>
      <c r="E1045" s="154" t="str">
        <f>IFERROR(VLOOKUP(D1045,CADA_PROD!D:H,5,0),"")</f>
        <v/>
      </c>
      <c r="F1045" s="169"/>
      <c r="G1045" s="170"/>
      <c r="H1045" s="14"/>
      <c r="I1045" s="171"/>
      <c r="J1045" s="14"/>
      <c r="K1045" s="131"/>
      <c r="L1045" s="131" t="str">
        <f>IF(D1045="","",SUMIFS(MOVI_ENTR!I:I,MOVI_ENTR!D:D,D1045,MOVI_ENTR!O:O,O1045)-SUMIFS(MOVI_SAID!H:H,MOVI_SAID!D:D,D1045,MOVI_SAID!L:L,MOVI_ENTR!O1045))</f>
        <v/>
      </c>
      <c r="M1045" s="173" t="str">
        <f t="shared" si="32"/>
        <v/>
      </c>
      <c r="N1045" s="14"/>
      <c r="O1045" s="14"/>
      <c r="P1045" s="21"/>
      <c r="Q1045" s="21"/>
      <c r="R1045" s="21"/>
      <c r="S1045" s="21"/>
      <c r="T1045" s="21"/>
    </row>
    <row r="1046" spans="1:20" s="16" customFormat="1" ht="30" customHeight="1">
      <c r="A1046" s="21"/>
      <c r="B1046" s="21"/>
      <c r="C1046" s="197"/>
      <c r="D1046" s="168"/>
      <c r="E1046" s="154" t="str">
        <f>IFERROR(VLOOKUP(D1046,CADA_PROD!D:H,5,0),"")</f>
        <v/>
      </c>
      <c r="F1046" s="169"/>
      <c r="G1046" s="170"/>
      <c r="H1046" s="14"/>
      <c r="I1046" s="171"/>
      <c r="J1046" s="14"/>
      <c r="K1046" s="131"/>
      <c r="L1046" s="131" t="str">
        <f>IF(D1046="","",SUMIFS(MOVI_ENTR!I:I,MOVI_ENTR!D:D,D1046,MOVI_ENTR!O:O,O1046)-SUMIFS(MOVI_SAID!H:H,MOVI_SAID!D:D,D1046,MOVI_SAID!L:L,MOVI_ENTR!O1046))</f>
        <v/>
      </c>
      <c r="M1046" s="173" t="str">
        <f t="shared" si="32"/>
        <v/>
      </c>
      <c r="N1046" s="14"/>
      <c r="O1046" s="14"/>
      <c r="P1046" s="21"/>
      <c r="Q1046" s="21"/>
      <c r="R1046" s="21"/>
      <c r="S1046" s="21"/>
      <c r="T1046" s="21"/>
    </row>
    <row r="1047" spans="1:20" s="16" customFormat="1" ht="30" customHeight="1">
      <c r="A1047" s="21"/>
      <c r="B1047" s="21"/>
      <c r="C1047" s="197"/>
      <c r="D1047" s="168"/>
      <c r="E1047" s="154" t="str">
        <f>IFERROR(VLOOKUP(D1047,CADA_PROD!D:H,5,0),"")</f>
        <v/>
      </c>
      <c r="F1047" s="169"/>
      <c r="G1047" s="170"/>
      <c r="H1047" s="14"/>
      <c r="I1047" s="171"/>
      <c r="J1047" s="14"/>
      <c r="K1047" s="131"/>
      <c r="L1047" s="131" t="str">
        <f>IF(D1047="","",SUMIFS(MOVI_ENTR!I:I,MOVI_ENTR!D:D,D1047,MOVI_ENTR!O:O,O1047)-SUMIFS(MOVI_SAID!H:H,MOVI_SAID!D:D,D1047,MOVI_SAID!L:L,MOVI_ENTR!O1047))</f>
        <v/>
      </c>
      <c r="M1047" s="173" t="str">
        <f t="shared" si="32"/>
        <v/>
      </c>
      <c r="N1047" s="14"/>
      <c r="O1047" s="14"/>
      <c r="P1047" s="21"/>
      <c r="Q1047" s="21"/>
      <c r="R1047" s="21"/>
      <c r="S1047" s="21"/>
      <c r="T1047" s="21"/>
    </row>
    <row r="1048" spans="1:20" s="16" customFormat="1" ht="30" customHeight="1">
      <c r="A1048" s="21"/>
      <c r="B1048" s="21"/>
      <c r="C1048" s="197"/>
      <c r="D1048" s="168"/>
      <c r="E1048" s="154" t="str">
        <f>IFERROR(VLOOKUP(D1048,CADA_PROD!D:H,5,0),"")</f>
        <v/>
      </c>
      <c r="F1048" s="169"/>
      <c r="G1048" s="170"/>
      <c r="H1048" s="14"/>
      <c r="I1048" s="171"/>
      <c r="J1048" s="14"/>
      <c r="K1048" s="131"/>
      <c r="L1048" s="131" t="str">
        <f>IF(D1048="","",SUMIFS(MOVI_ENTR!I:I,MOVI_ENTR!D:D,D1048,MOVI_ENTR!O:O,O1048)-SUMIFS(MOVI_SAID!H:H,MOVI_SAID!D:D,D1048,MOVI_SAID!L:L,MOVI_ENTR!O1048))</f>
        <v/>
      </c>
      <c r="M1048" s="173" t="str">
        <f t="shared" si="32"/>
        <v/>
      </c>
      <c r="N1048" s="14"/>
      <c r="O1048" s="14"/>
      <c r="P1048" s="21"/>
      <c r="Q1048" s="21"/>
      <c r="R1048" s="21"/>
      <c r="S1048" s="21"/>
      <c r="T1048" s="21"/>
    </row>
    <row r="1049" spans="1:20" s="16" customFormat="1" ht="30" customHeight="1">
      <c r="A1049" s="21"/>
      <c r="B1049" s="21"/>
      <c r="C1049" s="197"/>
      <c r="D1049" s="168"/>
      <c r="E1049" s="154" t="str">
        <f>IFERROR(VLOOKUP(D1049,CADA_PROD!D:H,5,0),"")</f>
        <v/>
      </c>
      <c r="F1049" s="169"/>
      <c r="G1049" s="170"/>
      <c r="H1049" s="14"/>
      <c r="I1049" s="171"/>
      <c r="J1049" s="14"/>
      <c r="K1049" s="131"/>
      <c r="L1049" s="131" t="str">
        <f>IF(D1049="","",SUMIFS(MOVI_ENTR!I:I,MOVI_ENTR!D:D,D1049,MOVI_ENTR!O:O,O1049)-SUMIFS(MOVI_SAID!H:H,MOVI_SAID!D:D,D1049,MOVI_SAID!L:L,MOVI_ENTR!O1049))</f>
        <v/>
      </c>
      <c r="M1049" s="173" t="str">
        <f t="shared" si="32"/>
        <v/>
      </c>
      <c r="N1049" s="14"/>
      <c r="O1049" s="14"/>
      <c r="P1049" s="21"/>
      <c r="Q1049" s="21"/>
      <c r="R1049" s="21"/>
      <c r="S1049" s="21"/>
      <c r="T1049" s="21"/>
    </row>
    <row r="1050" spans="1:20" s="16" customFormat="1" ht="30" customHeight="1">
      <c r="A1050" s="21"/>
      <c r="B1050" s="21"/>
      <c r="C1050" s="197"/>
      <c r="D1050" s="168"/>
      <c r="E1050" s="154" t="str">
        <f>IFERROR(VLOOKUP(D1050,CADA_PROD!D:H,5,0),"")</f>
        <v/>
      </c>
      <c r="F1050" s="169"/>
      <c r="G1050" s="170"/>
      <c r="H1050" s="14"/>
      <c r="I1050" s="171"/>
      <c r="J1050" s="14"/>
      <c r="K1050" s="131"/>
      <c r="L1050" s="131" t="str">
        <f>IF(D1050="","",SUMIFS(MOVI_ENTR!I:I,MOVI_ENTR!D:D,D1050,MOVI_ENTR!O:O,O1050)-SUMIFS(MOVI_SAID!H:H,MOVI_SAID!D:D,D1050,MOVI_SAID!L:L,MOVI_ENTR!O1050))</f>
        <v/>
      </c>
      <c r="M1050" s="173" t="str">
        <f t="shared" si="32"/>
        <v/>
      </c>
      <c r="N1050" s="14"/>
      <c r="O1050" s="14"/>
      <c r="P1050" s="21"/>
      <c r="Q1050" s="21"/>
      <c r="R1050" s="21"/>
      <c r="S1050" s="21"/>
      <c r="T1050" s="21"/>
    </row>
    <row r="1051" spans="1:20" s="16" customFormat="1" ht="30" customHeight="1">
      <c r="A1051" s="21"/>
      <c r="B1051" s="21"/>
      <c r="C1051" s="197"/>
      <c r="D1051" s="168"/>
      <c r="E1051" s="154" t="str">
        <f>IFERROR(VLOOKUP(D1051,CADA_PROD!D:H,5,0),"")</f>
        <v/>
      </c>
      <c r="F1051" s="169"/>
      <c r="G1051" s="170"/>
      <c r="H1051" s="14"/>
      <c r="I1051" s="171"/>
      <c r="J1051" s="14"/>
      <c r="K1051" s="131"/>
      <c r="L1051" s="131" t="str">
        <f>IF(D1051="","",SUMIFS(MOVI_ENTR!I:I,MOVI_ENTR!D:D,D1051,MOVI_ENTR!O:O,O1051)-SUMIFS(MOVI_SAID!H:H,MOVI_SAID!D:D,D1051,MOVI_SAID!L:L,MOVI_ENTR!O1051))</f>
        <v/>
      </c>
      <c r="M1051" s="173" t="str">
        <f t="shared" ref="M1051:M1114" si="33">IF(D1051="","",H1051*I1051)</f>
        <v/>
      </c>
      <c r="N1051" s="14"/>
      <c r="O1051" s="14"/>
      <c r="P1051" s="21"/>
      <c r="Q1051" s="21"/>
      <c r="R1051" s="21"/>
      <c r="S1051" s="21"/>
      <c r="T1051" s="21"/>
    </row>
    <row r="1052" spans="1:20" s="16" customFormat="1" ht="30" customHeight="1">
      <c r="A1052" s="21"/>
      <c r="B1052" s="21"/>
      <c r="C1052" s="197"/>
      <c r="D1052" s="168"/>
      <c r="E1052" s="154" t="str">
        <f>IFERROR(VLOOKUP(D1052,CADA_PROD!D:H,5,0),"")</f>
        <v/>
      </c>
      <c r="F1052" s="169"/>
      <c r="G1052" s="170"/>
      <c r="H1052" s="14"/>
      <c r="I1052" s="171"/>
      <c r="J1052" s="14"/>
      <c r="K1052" s="131"/>
      <c r="L1052" s="131" t="str">
        <f>IF(D1052="","",SUMIFS(MOVI_ENTR!I:I,MOVI_ENTR!D:D,D1052,MOVI_ENTR!O:O,O1052)-SUMIFS(MOVI_SAID!H:H,MOVI_SAID!D:D,D1052,MOVI_SAID!L:L,MOVI_ENTR!O1052))</f>
        <v/>
      </c>
      <c r="M1052" s="173" t="str">
        <f t="shared" si="33"/>
        <v/>
      </c>
      <c r="N1052" s="14"/>
      <c r="O1052" s="14"/>
      <c r="P1052" s="21"/>
      <c r="Q1052" s="21"/>
      <c r="R1052" s="21"/>
      <c r="S1052" s="21"/>
      <c r="T1052" s="21"/>
    </row>
    <row r="1053" spans="1:20" s="16" customFormat="1" ht="30" customHeight="1">
      <c r="A1053" s="21"/>
      <c r="B1053" s="21"/>
      <c r="C1053" s="197"/>
      <c r="D1053" s="168"/>
      <c r="E1053" s="154" t="str">
        <f>IFERROR(VLOOKUP(D1053,CADA_PROD!D:H,5,0),"")</f>
        <v/>
      </c>
      <c r="F1053" s="169"/>
      <c r="G1053" s="170"/>
      <c r="H1053" s="14"/>
      <c r="I1053" s="171"/>
      <c r="J1053" s="14"/>
      <c r="K1053" s="131"/>
      <c r="L1053" s="131" t="str">
        <f>IF(D1053="","",SUMIFS(MOVI_ENTR!I:I,MOVI_ENTR!D:D,D1053,MOVI_ENTR!O:O,O1053)-SUMIFS(MOVI_SAID!H:H,MOVI_SAID!D:D,D1053,MOVI_SAID!L:L,MOVI_ENTR!O1053))</f>
        <v/>
      </c>
      <c r="M1053" s="173" t="str">
        <f t="shared" si="33"/>
        <v/>
      </c>
      <c r="N1053" s="14"/>
      <c r="O1053" s="14"/>
      <c r="P1053" s="21"/>
      <c r="Q1053" s="21"/>
      <c r="R1053" s="21"/>
      <c r="S1053" s="21"/>
      <c r="T1053" s="21"/>
    </row>
    <row r="1054" spans="1:20" s="16" customFormat="1" ht="30" customHeight="1">
      <c r="A1054" s="21"/>
      <c r="B1054" s="21"/>
      <c r="C1054" s="197"/>
      <c r="D1054" s="168"/>
      <c r="E1054" s="154" t="str">
        <f>IFERROR(VLOOKUP(D1054,CADA_PROD!D:H,5,0),"")</f>
        <v/>
      </c>
      <c r="F1054" s="169"/>
      <c r="G1054" s="170"/>
      <c r="H1054" s="14"/>
      <c r="I1054" s="171"/>
      <c r="J1054" s="14"/>
      <c r="K1054" s="131"/>
      <c r="L1054" s="131" t="str">
        <f>IF(D1054="","",SUMIFS(MOVI_ENTR!I:I,MOVI_ENTR!D:D,D1054,MOVI_ENTR!O:O,O1054)-SUMIFS(MOVI_SAID!H:H,MOVI_SAID!D:D,D1054,MOVI_SAID!L:L,MOVI_ENTR!O1054))</f>
        <v/>
      </c>
      <c r="M1054" s="173" t="str">
        <f t="shared" si="33"/>
        <v/>
      </c>
      <c r="N1054" s="14"/>
      <c r="O1054" s="14"/>
      <c r="P1054" s="21"/>
      <c r="Q1054" s="21"/>
      <c r="R1054" s="21"/>
      <c r="S1054" s="21"/>
      <c r="T1054" s="21"/>
    </row>
    <row r="1055" spans="1:20" s="16" customFormat="1" ht="30" customHeight="1">
      <c r="A1055" s="21"/>
      <c r="B1055" s="21"/>
      <c r="C1055" s="197"/>
      <c r="D1055" s="168"/>
      <c r="E1055" s="154" t="str">
        <f>IFERROR(VLOOKUP(D1055,CADA_PROD!D:H,5,0),"")</f>
        <v/>
      </c>
      <c r="F1055" s="169"/>
      <c r="G1055" s="170"/>
      <c r="H1055" s="14"/>
      <c r="I1055" s="171"/>
      <c r="J1055" s="14"/>
      <c r="K1055" s="131"/>
      <c r="L1055" s="131" t="str">
        <f>IF(D1055="","",SUMIFS(MOVI_ENTR!I:I,MOVI_ENTR!D:D,D1055,MOVI_ENTR!O:O,O1055)-SUMIFS(MOVI_SAID!H:H,MOVI_SAID!D:D,D1055,MOVI_SAID!L:L,MOVI_ENTR!O1055))</f>
        <v/>
      </c>
      <c r="M1055" s="173" t="str">
        <f t="shared" si="33"/>
        <v/>
      </c>
      <c r="N1055" s="14"/>
      <c r="O1055" s="14"/>
      <c r="P1055" s="21"/>
      <c r="Q1055" s="21"/>
      <c r="R1055" s="21"/>
      <c r="S1055" s="21"/>
      <c r="T1055" s="21"/>
    </row>
    <row r="1056" spans="1:20" s="16" customFormat="1" ht="30" customHeight="1">
      <c r="A1056" s="21"/>
      <c r="B1056" s="21"/>
      <c r="C1056" s="197"/>
      <c r="D1056" s="168"/>
      <c r="E1056" s="154" t="str">
        <f>IFERROR(VLOOKUP(D1056,CADA_PROD!D:H,5,0),"")</f>
        <v/>
      </c>
      <c r="F1056" s="169"/>
      <c r="G1056" s="170"/>
      <c r="H1056" s="14"/>
      <c r="I1056" s="171"/>
      <c r="J1056" s="14"/>
      <c r="K1056" s="131"/>
      <c r="L1056" s="131" t="str">
        <f>IF(D1056="","",SUMIFS(MOVI_ENTR!I:I,MOVI_ENTR!D:D,D1056,MOVI_ENTR!O:O,O1056)-SUMIFS(MOVI_SAID!H:H,MOVI_SAID!D:D,D1056,MOVI_SAID!L:L,MOVI_ENTR!O1056))</f>
        <v/>
      </c>
      <c r="M1056" s="173" t="str">
        <f t="shared" si="33"/>
        <v/>
      </c>
      <c r="N1056" s="14"/>
      <c r="O1056" s="14"/>
      <c r="P1056" s="21"/>
      <c r="Q1056" s="21"/>
      <c r="R1056" s="21"/>
      <c r="S1056" s="21"/>
      <c r="T1056" s="21"/>
    </row>
    <row r="1057" spans="1:20" s="16" customFormat="1" ht="30" customHeight="1">
      <c r="A1057" s="21"/>
      <c r="B1057" s="21"/>
      <c r="C1057" s="197"/>
      <c r="D1057" s="168"/>
      <c r="E1057" s="154" t="str">
        <f>IFERROR(VLOOKUP(D1057,CADA_PROD!D:H,5,0),"")</f>
        <v/>
      </c>
      <c r="F1057" s="169"/>
      <c r="G1057" s="170"/>
      <c r="H1057" s="14"/>
      <c r="I1057" s="171"/>
      <c r="J1057" s="14"/>
      <c r="K1057" s="131"/>
      <c r="L1057" s="131" t="str">
        <f>IF(D1057="","",SUMIFS(MOVI_ENTR!I:I,MOVI_ENTR!D:D,D1057,MOVI_ENTR!O:O,O1057)-SUMIFS(MOVI_SAID!H:H,MOVI_SAID!D:D,D1057,MOVI_SAID!L:L,MOVI_ENTR!O1057))</f>
        <v/>
      </c>
      <c r="M1057" s="173" t="str">
        <f t="shared" si="33"/>
        <v/>
      </c>
      <c r="N1057" s="14"/>
      <c r="O1057" s="14"/>
      <c r="P1057" s="21"/>
      <c r="Q1057" s="21"/>
      <c r="R1057" s="21"/>
      <c r="S1057" s="21"/>
      <c r="T1057" s="21"/>
    </row>
    <row r="1058" spans="1:20" s="16" customFormat="1" ht="30" customHeight="1">
      <c r="A1058" s="21"/>
      <c r="B1058" s="21"/>
      <c r="C1058" s="197"/>
      <c r="D1058" s="168"/>
      <c r="E1058" s="154" t="str">
        <f>IFERROR(VLOOKUP(D1058,CADA_PROD!D:H,5,0),"")</f>
        <v/>
      </c>
      <c r="F1058" s="169"/>
      <c r="G1058" s="170"/>
      <c r="H1058" s="14"/>
      <c r="I1058" s="171"/>
      <c r="J1058" s="14"/>
      <c r="K1058" s="131"/>
      <c r="L1058" s="131" t="str">
        <f>IF(D1058="","",SUMIFS(MOVI_ENTR!I:I,MOVI_ENTR!D:D,D1058,MOVI_ENTR!O:O,O1058)-SUMIFS(MOVI_SAID!H:H,MOVI_SAID!D:D,D1058,MOVI_SAID!L:L,MOVI_ENTR!O1058))</f>
        <v/>
      </c>
      <c r="M1058" s="173" t="str">
        <f t="shared" si="33"/>
        <v/>
      </c>
      <c r="N1058" s="14"/>
      <c r="O1058" s="14"/>
      <c r="P1058" s="21"/>
      <c r="Q1058" s="21"/>
      <c r="R1058" s="21"/>
      <c r="S1058" s="21"/>
      <c r="T1058" s="21"/>
    </row>
    <row r="1059" spans="1:20" s="16" customFormat="1" ht="30" customHeight="1">
      <c r="A1059" s="21"/>
      <c r="B1059" s="21"/>
      <c r="C1059" s="197"/>
      <c r="D1059" s="168"/>
      <c r="E1059" s="154" t="str">
        <f>IFERROR(VLOOKUP(D1059,CADA_PROD!D:H,5,0),"")</f>
        <v/>
      </c>
      <c r="F1059" s="169"/>
      <c r="G1059" s="170"/>
      <c r="H1059" s="14"/>
      <c r="I1059" s="171"/>
      <c r="J1059" s="14"/>
      <c r="K1059" s="131"/>
      <c r="L1059" s="131" t="str">
        <f>IF(D1059="","",SUMIFS(MOVI_ENTR!I:I,MOVI_ENTR!D:D,D1059,MOVI_ENTR!O:O,O1059)-SUMIFS(MOVI_SAID!H:H,MOVI_SAID!D:D,D1059,MOVI_SAID!L:L,MOVI_ENTR!O1059))</f>
        <v/>
      </c>
      <c r="M1059" s="173" t="str">
        <f t="shared" si="33"/>
        <v/>
      </c>
      <c r="N1059" s="14"/>
      <c r="O1059" s="14"/>
      <c r="P1059" s="21"/>
      <c r="Q1059" s="21"/>
      <c r="R1059" s="21"/>
      <c r="S1059" s="21"/>
      <c r="T1059" s="21"/>
    </row>
    <row r="1060" spans="1:20" s="16" customFormat="1" ht="30" customHeight="1">
      <c r="A1060" s="21"/>
      <c r="B1060" s="21"/>
      <c r="C1060" s="197"/>
      <c r="D1060" s="168"/>
      <c r="E1060" s="154" t="str">
        <f>IFERROR(VLOOKUP(D1060,CADA_PROD!D:H,5,0),"")</f>
        <v/>
      </c>
      <c r="F1060" s="169"/>
      <c r="G1060" s="170"/>
      <c r="H1060" s="14"/>
      <c r="I1060" s="171"/>
      <c r="J1060" s="14"/>
      <c r="K1060" s="131"/>
      <c r="L1060" s="131" t="str">
        <f>IF(D1060="","",SUMIFS(MOVI_ENTR!I:I,MOVI_ENTR!D:D,D1060,MOVI_ENTR!O:O,O1060)-SUMIFS(MOVI_SAID!H:H,MOVI_SAID!D:D,D1060,MOVI_SAID!L:L,MOVI_ENTR!O1060))</f>
        <v/>
      </c>
      <c r="M1060" s="173" t="str">
        <f t="shared" si="33"/>
        <v/>
      </c>
      <c r="N1060" s="14"/>
      <c r="O1060" s="14"/>
      <c r="P1060" s="21"/>
      <c r="Q1060" s="21"/>
      <c r="R1060" s="21"/>
      <c r="S1060" s="21"/>
      <c r="T1060" s="21"/>
    </row>
    <row r="1061" spans="1:20" s="16" customFormat="1" ht="30" customHeight="1">
      <c r="A1061" s="21"/>
      <c r="B1061" s="21"/>
      <c r="C1061" s="197"/>
      <c r="D1061" s="168"/>
      <c r="E1061" s="154" t="str">
        <f>IFERROR(VLOOKUP(D1061,CADA_PROD!D:H,5,0),"")</f>
        <v/>
      </c>
      <c r="F1061" s="169"/>
      <c r="G1061" s="170"/>
      <c r="H1061" s="14"/>
      <c r="I1061" s="171"/>
      <c r="J1061" s="14"/>
      <c r="K1061" s="131"/>
      <c r="L1061" s="131" t="str">
        <f>IF(D1061="","",SUMIFS(MOVI_ENTR!I:I,MOVI_ENTR!D:D,D1061,MOVI_ENTR!O:O,O1061)-SUMIFS(MOVI_SAID!H:H,MOVI_SAID!D:D,D1061,MOVI_SAID!L:L,MOVI_ENTR!O1061))</f>
        <v/>
      </c>
      <c r="M1061" s="173" t="str">
        <f t="shared" si="33"/>
        <v/>
      </c>
      <c r="N1061" s="14"/>
      <c r="O1061" s="14"/>
      <c r="P1061" s="21"/>
      <c r="Q1061" s="21"/>
      <c r="R1061" s="21"/>
      <c r="S1061" s="21"/>
      <c r="T1061" s="21"/>
    </row>
    <row r="1062" spans="1:20" s="16" customFormat="1" ht="30" customHeight="1">
      <c r="A1062" s="21"/>
      <c r="B1062" s="21"/>
      <c r="C1062" s="197"/>
      <c r="D1062" s="168"/>
      <c r="E1062" s="154" t="str">
        <f>IFERROR(VLOOKUP(D1062,CADA_PROD!D:H,5,0),"")</f>
        <v/>
      </c>
      <c r="F1062" s="169"/>
      <c r="G1062" s="170"/>
      <c r="H1062" s="14"/>
      <c r="I1062" s="171"/>
      <c r="J1062" s="14"/>
      <c r="K1062" s="131"/>
      <c r="L1062" s="131" t="str">
        <f>IF(D1062="","",SUMIFS(MOVI_ENTR!I:I,MOVI_ENTR!D:D,D1062,MOVI_ENTR!O:O,O1062)-SUMIFS(MOVI_SAID!H:H,MOVI_SAID!D:D,D1062,MOVI_SAID!L:L,MOVI_ENTR!O1062))</f>
        <v/>
      </c>
      <c r="M1062" s="173" t="str">
        <f t="shared" si="33"/>
        <v/>
      </c>
      <c r="N1062" s="14"/>
      <c r="O1062" s="14"/>
      <c r="P1062" s="21"/>
      <c r="Q1062" s="21"/>
      <c r="R1062" s="21"/>
      <c r="S1062" s="21"/>
      <c r="T1062" s="21"/>
    </row>
    <row r="1063" spans="1:20" s="16" customFormat="1" ht="30" customHeight="1">
      <c r="A1063" s="21"/>
      <c r="B1063" s="21"/>
      <c r="C1063" s="197"/>
      <c r="D1063" s="168"/>
      <c r="E1063" s="154" t="str">
        <f>IFERROR(VLOOKUP(D1063,CADA_PROD!D:H,5,0),"")</f>
        <v/>
      </c>
      <c r="F1063" s="169"/>
      <c r="G1063" s="170"/>
      <c r="H1063" s="14"/>
      <c r="I1063" s="171"/>
      <c r="J1063" s="14"/>
      <c r="K1063" s="131"/>
      <c r="L1063" s="131" t="str">
        <f>IF(D1063="","",SUMIFS(MOVI_ENTR!I:I,MOVI_ENTR!D:D,D1063,MOVI_ENTR!O:O,O1063)-SUMIFS(MOVI_SAID!H:H,MOVI_SAID!D:D,D1063,MOVI_SAID!L:L,MOVI_ENTR!O1063))</f>
        <v/>
      </c>
      <c r="M1063" s="173" t="str">
        <f t="shared" si="33"/>
        <v/>
      </c>
      <c r="N1063" s="14"/>
      <c r="O1063" s="14"/>
      <c r="P1063" s="21"/>
      <c r="Q1063" s="21"/>
      <c r="R1063" s="21"/>
      <c r="S1063" s="21"/>
      <c r="T1063" s="21"/>
    </row>
    <row r="1064" spans="1:20" s="16" customFormat="1" ht="30" customHeight="1">
      <c r="A1064" s="21"/>
      <c r="B1064" s="21"/>
      <c r="C1064" s="197"/>
      <c r="D1064" s="168"/>
      <c r="E1064" s="154" t="str">
        <f>IFERROR(VLOOKUP(D1064,CADA_PROD!D:H,5,0),"")</f>
        <v/>
      </c>
      <c r="F1064" s="169"/>
      <c r="G1064" s="170"/>
      <c r="H1064" s="14"/>
      <c r="I1064" s="171"/>
      <c r="J1064" s="14"/>
      <c r="K1064" s="131"/>
      <c r="L1064" s="131" t="str">
        <f>IF(D1064="","",SUMIFS(MOVI_ENTR!I:I,MOVI_ENTR!D:D,D1064,MOVI_ENTR!O:O,O1064)-SUMIFS(MOVI_SAID!H:H,MOVI_SAID!D:D,D1064,MOVI_SAID!L:L,MOVI_ENTR!O1064))</f>
        <v/>
      </c>
      <c r="M1064" s="173" t="str">
        <f t="shared" si="33"/>
        <v/>
      </c>
      <c r="N1064" s="14"/>
      <c r="O1064" s="14"/>
      <c r="P1064" s="21"/>
      <c r="Q1064" s="21"/>
      <c r="R1064" s="21"/>
      <c r="S1064" s="21"/>
      <c r="T1064" s="21"/>
    </row>
    <row r="1065" spans="1:20" s="16" customFormat="1" ht="30" customHeight="1">
      <c r="A1065" s="21"/>
      <c r="B1065" s="21"/>
      <c r="C1065" s="197"/>
      <c r="D1065" s="168"/>
      <c r="E1065" s="154" t="str">
        <f>IFERROR(VLOOKUP(D1065,CADA_PROD!D:H,5,0),"")</f>
        <v/>
      </c>
      <c r="F1065" s="169"/>
      <c r="G1065" s="170"/>
      <c r="H1065" s="14"/>
      <c r="I1065" s="171"/>
      <c r="J1065" s="14"/>
      <c r="K1065" s="131"/>
      <c r="L1065" s="131" t="str">
        <f>IF(D1065="","",SUMIFS(MOVI_ENTR!I:I,MOVI_ENTR!D:D,D1065,MOVI_ENTR!O:O,O1065)-SUMIFS(MOVI_SAID!H:H,MOVI_SAID!D:D,D1065,MOVI_SAID!L:L,MOVI_ENTR!O1065))</f>
        <v/>
      </c>
      <c r="M1065" s="173" t="str">
        <f t="shared" si="33"/>
        <v/>
      </c>
      <c r="N1065" s="14"/>
      <c r="O1065" s="14"/>
      <c r="P1065" s="21"/>
      <c r="Q1065" s="21"/>
      <c r="R1065" s="21"/>
      <c r="S1065" s="21"/>
      <c r="T1065" s="21"/>
    </row>
    <row r="1066" spans="1:20" s="16" customFormat="1" ht="30" customHeight="1">
      <c r="A1066" s="21"/>
      <c r="B1066" s="21"/>
      <c r="C1066" s="197"/>
      <c r="D1066" s="168"/>
      <c r="E1066" s="154" t="str">
        <f>IFERROR(VLOOKUP(D1066,CADA_PROD!D:H,5,0),"")</f>
        <v/>
      </c>
      <c r="F1066" s="169"/>
      <c r="G1066" s="170"/>
      <c r="H1066" s="14"/>
      <c r="I1066" s="171"/>
      <c r="J1066" s="14"/>
      <c r="K1066" s="131"/>
      <c r="L1066" s="131" t="str">
        <f>IF(D1066="","",SUMIFS(MOVI_ENTR!I:I,MOVI_ENTR!D:D,D1066,MOVI_ENTR!O:O,O1066)-SUMIFS(MOVI_SAID!H:H,MOVI_SAID!D:D,D1066,MOVI_SAID!L:L,MOVI_ENTR!O1066))</f>
        <v/>
      </c>
      <c r="M1066" s="173" t="str">
        <f t="shared" si="33"/>
        <v/>
      </c>
      <c r="N1066" s="14"/>
      <c r="O1066" s="14"/>
      <c r="P1066" s="21"/>
      <c r="Q1066" s="21"/>
      <c r="R1066" s="21"/>
      <c r="S1066" s="21"/>
      <c r="T1066" s="21"/>
    </row>
    <row r="1067" spans="1:20" s="16" customFormat="1" ht="30" customHeight="1">
      <c r="A1067" s="21"/>
      <c r="B1067" s="21"/>
      <c r="C1067" s="197"/>
      <c r="D1067" s="168"/>
      <c r="E1067" s="154" t="str">
        <f>IFERROR(VLOOKUP(D1067,CADA_PROD!D:H,5,0),"")</f>
        <v/>
      </c>
      <c r="F1067" s="169"/>
      <c r="G1067" s="170"/>
      <c r="H1067" s="14"/>
      <c r="I1067" s="171"/>
      <c r="J1067" s="14"/>
      <c r="K1067" s="131"/>
      <c r="L1067" s="131" t="str">
        <f>IF(D1067="","",SUMIFS(MOVI_ENTR!I:I,MOVI_ENTR!D:D,D1067,MOVI_ENTR!O:O,O1067)-SUMIFS(MOVI_SAID!H:H,MOVI_SAID!D:D,D1067,MOVI_SAID!L:L,MOVI_ENTR!O1067))</f>
        <v/>
      </c>
      <c r="M1067" s="173" t="str">
        <f t="shared" si="33"/>
        <v/>
      </c>
      <c r="N1067" s="14"/>
      <c r="O1067" s="14"/>
      <c r="P1067" s="21"/>
      <c r="Q1067" s="21"/>
      <c r="R1067" s="21"/>
      <c r="S1067" s="21"/>
      <c r="T1067" s="21"/>
    </row>
    <row r="1068" spans="1:20" s="16" customFormat="1" ht="30" customHeight="1">
      <c r="A1068" s="21"/>
      <c r="B1068" s="21"/>
      <c r="C1068" s="197"/>
      <c r="D1068" s="168"/>
      <c r="E1068" s="154" t="str">
        <f>IFERROR(VLOOKUP(D1068,CADA_PROD!D:H,5,0),"")</f>
        <v/>
      </c>
      <c r="F1068" s="169"/>
      <c r="G1068" s="170"/>
      <c r="H1068" s="14"/>
      <c r="I1068" s="171"/>
      <c r="J1068" s="14"/>
      <c r="K1068" s="131"/>
      <c r="L1068" s="131" t="str">
        <f>IF(D1068="","",SUMIFS(MOVI_ENTR!I:I,MOVI_ENTR!D:D,D1068,MOVI_ENTR!O:O,O1068)-SUMIFS(MOVI_SAID!H:H,MOVI_SAID!D:D,D1068,MOVI_SAID!L:L,MOVI_ENTR!O1068))</f>
        <v/>
      </c>
      <c r="M1068" s="173" t="str">
        <f t="shared" si="33"/>
        <v/>
      </c>
      <c r="N1068" s="14"/>
      <c r="O1068" s="14"/>
      <c r="P1068" s="21"/>
      <c r="Q1068" s="21"/>
      <c r="R1068" s="21"/>
      <c r="S1068" s="21"/>
      <c r="T1068" s="21"/>
    </row>
    <row r="1069" spans="1:20" s="16" customFormat="1" ht="30" customHeight="1">
      <c r="A1069" s="21"/>
      <c r="B1069" s="21"/>
      <c r="C1069" s="197"/>
      <c r="D1069" s="168"/>
      <c r="E1069" s="154" t="str">
        <f>IFERROR(VLOOKUP(D1069,CADA_PROD!D:H,5,0),"")</f>
        <v/>
      </c>
      <c r="F1069" s="169"/>
      <c r="G1069" s="170"/>
      <c r="H1069" s="14"/>
      <c r="I1069" s="171"/>
      <c r="J1069" s="14"/>
      <c r="K1069" s="131"/>
      <c r="L1069" s="131" t="str">
        <f>IF(D1069="","",SUMIFS(MOVI_ENTR!I:I,MOVI_ENTR!D:D,D1069,MOVI_ENTR!O:O,O1069)-SUMIFS(MOVI_SAID!H:H,MOVI_SAID!D:D,D1069,MOVI_SAID!L:L,MOVI_ENTR!O1069))</f>
        <v/>
      </c>
      <c r="M1069" s="173" t="str">
        <f t="shared" si="33"/>
        <v/>
      </c>
      <c r="N1069" s="14"/>
      <c r="O1069" s="14"/>
      <c r="P1069" s="21"/>
      <c r="Q1069" s="21"/>
      <c r="R1069" s="21"/>
      <c r="S1069" s="21"/>
      <c r="T1069" s="21"/>
    </row>
    <row r="1070" spans="1:20" s="16" customFormat="1" ht="30" customHeight="1">
      <c r="A1070" s="21"/>
      <c r="B1070" s="21"/>
      <c r="C1070" s="197"/>
      <c r="D1070" s="168"/>
      <c r="E1070" s="154" t="str">
        <f>IFERROR(VLOOKUP(D1070,CADA_PROD!D:H,5,0),"")</f>
        <v/>
      </c>
      <c r="F1070" s="169"/>
      <c r="G1070" s="170"/>
      <c r="H1070" s="14"/>
      <c r="I1070" s="171"/>
      <c r="J1070" s="14"/>
      <c r="K1070" s="131"/>
      <c r="L1070" s="131" t="str">
        <f>IF(D1070="","",SUMIFS(MOVI_ENTR!I:I,MOVI_ENTR!D:D,D1070,MOVI_ENTR!O:O,O1070)-SUMIFS(MOVI_SAID!H:H,MOVI_SAID!D:D,D1070,MOVI_SAID!L:L,MOVI_ENTR!O1070))</f>
        <v/>
      </c>
      <c r="M1070" s="173" t="str">
        <f t="shared" si="33"/>
        <v/>
      </c>
      <c r="N1070" s="14"/>
      <c r="O1070" s="14"/>
      <c r="P1070" s="21"/>
      <c r="Q1070" s="21"/>
      <c r="R1070" s="21"/>
      <c r="S1070" s="21"/>
      <c r="T1070" s="21"/>
    </row>
    <row r="1071" spans="1:20" s="16" customFormat="1" ht="30" customHeight="1">
      <c r="A1071" s="21"/>
      <c r="B1071" s="21"/>
      <c r="C1071" s="197"/>
      <c r="D1071" s="168"/>
      <c r="E1071" s="154" t="str">
        <f>IFERROR(VLOOKUP(D1071,CADA_PROD!D:H,5,0),"")</f>
        <v/>
      </c>
      <c r="F1071" s="169"/>
      <c r="G1071" s="170"/>
      <c r="H1071" s="14"/>
      <c r="I1071" s="171"/>
      <c r="J1071" s="14"/>
      <c r="K1071" s="131"/>
      <c r="L1071" s="131" t="str">
        <f>IF(D1071="","",SUMIFS(MOVI_ENTR!I:I,MOVI_ENTR!D:D,D1071,MOVI_ENTR!O:O,O1071)-SUMIFS(MOVI_SAID!H:H,MOVI_SAID!D:D,D1071,MOVI_SAID!L:L,MOVI_ENTR!O1071))</f>
        <v/>
      </c>
      <c r="M1071" s="173" t="str">
        <f t="shared" si="33"/>
        <v/>
      </c>
      <c r="N1071" s="14"/>
      <c r="O1071" s="14"/>
      <c r="P1071" s="21"/>
      <c r="Q1071" s="21"/>
      <c r="R1071" s="21"/>
      <c r="S1071" s="21"/>
      <c r="T1071" s="21"/>
    </row>
    <row r="1072" spans="1:20" s="16" customFormat="1" ht="30" customHeight="1">
      <c r="A1072" s="21"/>
      <c r="B1072" s="21"/>
      <c r="C1072" s="197"/>
      <c r="D1072" s="168"/>
      <c r="E1072" s="154" t="str">
        <f>IFERROR(VLOOKUP(D1072,CADA_PROD!D:H,5,0),"")</f>
        <v/>
      </c>
      <c r="F1072" s="169"/>
      <c r="G1072" s="170"/>
      <c r="H1072" s="14"/>
      <c r="I1072" s="171"/>
      <c r="J1072" s="14"/>
      <c r="K1072" s="131"/>
      <c r="L1072" s="131" t="str">
        <f>IF(D1072="","",SUMIFS(MOVI_ENTR!I:I,MOVI_ENTR!D:D,D1072,MOVI_ENTR!O:O,O1072)-SUMIFS(MOVI_SAID!H:H,MOVI_SAID!D:D,D1072,MOVI_SAID!L:L,MOVI_ENTR!O1072))</f>
        <v/>
      </c>
      <c r="M1072" s="173" t="str">
        <f t="shared" si="33"/>
        <v/>
      </c>
      <c r="N1072" s="14"/>
      <c r="O1072" s="14"/>
      <c r="P1072" s="21"/>
      <c r="Q1072" s="21"/>
      <c r="R1072" s="21"/>
      <c r="S1072" s="21"/>
      <c r="T1072" s="21"/>
    </row>
    <row r="1073" spans="1:20" s="16" customFormat="1" ht="30" customHeight="1">
      <c r="A1073" s="21"/>
      <c r="B1073" s="21"/>
      <c r="C1073" s="197"/>
      <c r="D1073" s="168"/>
      <c r="E1073" s="154" t="str">
        <f>IFERROR(VLOOKUP(D1073,CADA_PROD!D:H,5,0),"")</f>
        <v/>
      </c>
      <c r="F1073" s="169"/>
      <c r="G1073" s="170"/>
      <c r="H1073" s="14"/>
      <c r="I1073" s="171"/>
      <c r="J1073" s="14"/>
      <c r="K1073" s="131"/>
      <c r="L1073" s="131" t="str">
        <f>IF(D1073="","",SUMIFS(MOVI_ENTR!I:I,MOVI_ENTR!D:D,D1073,MOVI_ENTR!O:O,O1073)-SUMIFS(MOVI_SAID!H:H,MOVI_SAID!D:D,D1073,MOVI_SAID!L:L,MOVI_ENTR!O1073))</f>
        <v/>
      </c>
      <c r="M1073" s="173" t="str">
        <f t="shared" si="33"/>
        <v/>
      </c>
      <c r="N1073" s="14"/>
      <c r="O1073" s="14"/>
      <c r="P1073" s="21"/>
      <c r="Q1073" s="21"/>
      <c r="R1073" s="21"/>
      <c r="S1073" s="21"/>
      <c r="T1073" s="21"/>
    </row>
    <row r="1074" spans="1:20" s="16" customFormat="1" ht="30" customHeight="1">
      <c r="A1074" s="21"/>
      <c r="B1074" s="21"/>
      <c r="C1074" s="197"/>
      <c r="D1074" s="168"/>
      <c r="E1074" s="154" t="str">
        <f>IFERROR(VLOOKUP(D1074,CADA_PROD!D:H,5,0),"")</f>
        <v/>
      </c>
      <c r="F1074" s="169"/>
      <c r="G1074" s="170"/>
      <c r="H1074" s="14"/>
      <c r="I1074" s="171"/>
      <c r="J1074" s="14"/>
      <c r="K1074" s="131"/>
      <c r="L1074" s="131" t="str">
        <f>IF(D1074="","",SUMIFS(MOVI_ENTR!I:I,MOVI_ENTR!D:D,D1074,MOVI_ENTR!O:O,O1074)-SUMIFS(MOVI_SAID!H:H,MOVI_SAID!D:D,D1074,MOVI_SAID!L:L,MOVI_ENTR!O1074))</f>
        <v/>
      </c>
      <c r="M1074" s="173" t="str">
        <f t="shared" si="33"/>
        <v/>
      </c>
      <c r="N1074" s="14"/>
      <c r="O1074" s="14"/>
      <c r="P1074" s="21"/>
      <c r="Q1074" s="21"/>
      <c r="R1074" s="21"/>
      <c r="S1074" s="21"/>
      <c r="T1074" s="21"/>
    </row>
    <row r="1075" spans="1:20" s="16" customFormat="1" ht="30" customHeight="1">
      <c r="A1075" s="21"/>
      <c r="B1075" s="21"/>
      <c r="C1075" s="197"/>
      <c r="D1075" s="168"/>
      <c r="E1075" s="154" t="str">
        <f>IFERROR(VLOOKUP(D1075,CADA_PROD!D:H,5,0),"")</f>
        <v/>
      </c>
      <c r="F1075" s="169"/>
      <c r="G1075" s="170"/>
      <c r="H1075" s="14"/>
      <c r="I1075" s="171"/>
      <c r="J1075" s="14"/>
      <c r="K1075" s="131"/>
      <c r="L1075" s="131" t="str">
        <f>IF(D1075="","",SUMIFS(MOVI_ENTR!I:I,MOVI_ENTR!D:D,D1075,MOVI_ENTR!O:O,O1075)-SUMIFS(MOVI_SAID!H:H,MOVI_SAID!D:D,D1075,MOVI_SAID!L:L,MOVI_ENTR!O1075))</f>
        <v/>
      </c>
      <c r="M1075" s="173" t="str">
        <f t="shared" si="33"/>
        <v/>
      </c>
      <c r="N1075" s="14"/>
      <c r="O1075" s="14"/>
      <c r="P1075" s="21"/>
      <c r="Q1075" s="21"/>
      <c r="R1075" s="21"/>
      <c r="S1075" s="21"/>
      <c r="T1075" s="21"/>
    </row>
    <row r="1076" spans="1:20" s="16" customFormat="1" ht="30" customHeight="1">
      <c r="A1076" s="21"/>
      <c r="B1076" s="21"/>
      <c r="C1076" s="197"/>
      <c r="D1076" s="168"/>
      <c r="E1076" s="154" t="str">
        <f>IFERROR(VLOOKUP(D1076,CADA_PROD!D:H,5,0),"")</f>
        <v/>
      </c>
      <c r="F1076" s="169"/>
      <c r="G1076" s="170"/>
      <c r="H1076" s="14"/>
      <c r="I1076" s="171"/>
      <c r="J1076" s="14"/>
      <c r="K1076" s="131"/>
      <c r="L1076" s="131" t="str">
        <f>IF(D1076="","",SUMIFS(MOVI_ENTR!I:I,MOVI_ENTR!D:D,D1076,MOVI_ENTR!O:O,O1076)-SUMIFS(MOVI_SAID!H:H,MOVI_SAID!D:D,D1076,MOVI_SAID!L:L,MOVI_ENTR!O1076))</f>
        <v/>
      </c>
      <c r="M1076" s="173" t="str">
        <f t="shared" si="33"/>
        <v/>
      </c>
      <c r="N1076" s="14"/>
      <c r="O1076" s="14"/>
      <c r="P1076" s="21"/>
      <c r="Q1076" s="21"/>
      <c r="R1076" s="21"/>
      <c r="S1076" s="21"/>
      <c r="T1076" s="21"/>
    </row>
    <row r="1077" spans="1:20" s="16" customFormat="1" ht="30" customHeight="1">
      <c r="A1077" s="21"/>
      <c r="B1077" s="21"/>
      <c r="C1077" s="197"/>
      <c r="D1077" s="168"/>
      <c r="E1077" s="154" t="str">
        <f>IFERROR(VLOOKUP(D1077,CADA_PROD!D:H,5,0),"")</f>
        <v/>
      </c>
      <c r="F1077" s="169"/>
      <c r="G1077" s="170"/>
      <c r="H1077" s="14"/>
      <c r="I1077" s="171"/>
      <c r="J1077" s="14"/>
      <c r="K1077" s="131"/>
      <c r="L1077" s="131" t="str">
        <f>IF(D1077="","",SUMIFS(MOVI_ENTR!I:I,MOVI_ENTR!D:D,D1077,MOVI_ENTR!O:O,O1077)-SUMIFS(MOVI_SAID!H:H,MOVI_SAID!D:D,D1077,MOVI_SAID!L:L,MOVI_ENTR!O1077))</f>
        <v/>
      </c>
      <c r="M1077" s="173" t="str">
        <f t="shared" si="33"/>
        <v/>
      </c>
      <c r="N1077" s="14"/>
      <c r="O1077" s="14"/>
      <c r="P1077" s="21"/>
      <c r="Q1077" s="21"/>
      <c r="R1077" s="21"/>
      <c r="S1077" s="21"/>
      <c r="T1077" s="21"/>
    </row>
    <row r="1078" spans="1:20" s="16" customFormat="1" ht="30" customHeight="1">
      <c r="A1078" s="21"/>
      <c r="B1078" s="21"/>
      <c r="C1078" s="197"/>
      <c r="D1078" s="168"/>
      <c r="E1078" s="154" t="str">
        <f>IFERROR(VLOOKUP(D1078,CADA_PROD!D:H,5,0),"")</f>
        <v/>
      </c>
      <c r="F1078" s="169"/>
      <c r="G1078" s="170"/>
      <c r="H1078" s="14"/>
      <c r="I1078" s="171"/>
      <c r="J1078" s="14"/>
      <c r="K1078" s="131"/>
      <c r="L1078" s="131" t="str">
        <f>IF(D1078="","",SUMIFS(MOVI_ENTR!I:I,MOVI_ENTR!D:D,D1078,MOVI_ENTR!O:O,O1078)-SUMIFS(MOVI_SAID!H:H,MOVI_SAID!D:D,D1078,MOVI_SAID!L:L,MOVI_ENTR!O1078))</f>
        <v/>
      </c>
      <c r="M1078" s="173" t="str">
        <f t="shared" si="33"/>
        <v/>
      </c>
      <c r="N1078" s="14"/>
      <c r="O1078" s="14"/>
      <c r="P1078" s="21"/>
      <c r="Q1078" s="21"/>
      <c r="R1078" s="21"/>
      <c r="S1078" s="21"/>
      <c r="T1078" s="21"/>
    </row>
    <row r="1079" spans="1:20" s="16" customFormat="1" ht="30" customHeight="1">
      <c r="A1079" s="21"/>
      <c r="B1079" s="21"/>
      <c r="C1079" s="197"/>
      <c r="D1079" s="168"/>
      <c r="E1079" s="154" t="str">
        <f>IFERROR(VLOOKUP(D1079,CADA_PROD!D:H,5,0),"")</f>
        <v/>
      </c>
      <c r="F1079" s="169"/>
      <c r="G1079" s="170"/>
      <c r="H1079" s="14"/>
      <c r="I1079" s="171"/>
      <c r="J1079" s="14"/>
      <c r="K1079" s="131"/>
      <c r="L1079" s="131" t="str">
        <f>IF(D1079="","",SUMIFS(MOVI_ENTR!I:I,MOVI_ENTR!D:D,D1079,MOVI_ENTR!O:O,O1079)-SUMIFS(MOVI_SAID!H:H,MOVI_SAID!D:D,D1079,MOVI_SAID!L:L,MOVI_ENTR!O1079))</f>
        <v/>
      </c>
      <c r="M1079" s="173" t="str">
        <f t="shared" si="33"/>
        <v/>
      </c>
      <c r="N1079" s="14"/>
      <c r="O1079" s="14"/>
      <c r="P1079" s="21"/>
      <c r="Q1079" s="21"/>
      <c r="R1079" s="21"/>
      <c r="S1079" s="21"/>
      <c r="T1079" s="21"/>
    </row>
    <row r="1080" spans="1:20" s="16" customFormat="1" ht="30" customHeight="1">
      <c r="A1080" s="21"/>
      <c r="B1080" s="21"/>
      <c r="C1080" s="197"/>
      <c r="D1080" s="168"/>
      <c r="E1080" s="154" t="str">
        <f>IFERROR(VLOOKUP(D1080,CADA_PROD!D:H,5,0),"")</f>
        <v/>
      </c>
      <c r="F1080" s="169"/>
      <c r="G1080" s="170"/>
      <c r="H1080" s="14"/>
      <c r="I1080" s="171"/>
      <c r="J1080" s="14"/>
      <c r="K1080" s="131"/>
      <c r="L1080" s="131" t="str">
        <f>IF(D1080="","",SUMIFS(MOVI_ENTR!I:I,MOVI_ENTR!D:D,D1080,MOVI_ENTR!O:O,O1080)-SUMIFS(MOVI_SAID!H:H,MOVI_SAID!D:D,D1080,MOVI_SAID!L:L,MOVI_ENTR!O1080))</f>
        <v/>
      </c>
      <c r="M1080" s="173" t="str">
        <f t="shared" si="33"/>
        <v/>
      </c>
      <c r="N1080" s="14"/>
      <c r="O1080" s="14"/>
      <c r="P1080" s="21"/>
      <c r="Q1080" s="21"/>
      <c r="R1080" s="21"/>
      <c r="S1080" s="21"/>
      <c r="T1080" s="21"/>
    </row>
    <row r="1081" spans="1:20" s="16" customFormat="1" ht="30" customHeight="1">
      <c r="A1081" s="21"/>
      <c r="B1081" s="21"/>
      <c r="C1081" s="197"/>
      <c r="D1081" s="168"/>
      <c r="E1081" s="154" t="str">
        <f>IFERROR(VLOOKUP(D1081,CADA_PROD!D:H,5,0),"")</f>
        <v/>
      </c>
      <c r="F1081" s="169"/>
      <c r="G1081" s="170"/>
      <c r="H1081" s="14"/>
      <c r="I1081" s="171"/>
      <c r="J1081" s="14"/>
      <c r="K1081" s="131"/>
      <c r="L1081" s="131" t="str">
        <f>IF(D1081="","",SUMIFS(MOVI_ENTR!I:I,MOVI_ENTR!D:D,D1081,MOVI_ENTR!O:O,O1081)-SUMIFS(MOVI_SAID!H:H,MOVI_SAID!D:D,D1081,MOVI_SAID!L:L,MOVI_ENTR!O1081))</f>
        <v/>
      </c>
      <c r="M1081" s="173" t="str">
        <f t="shared" si="33"/>
        <v/>
      </c>
      <c r="N1081" s="14"/>
      <c r="O1081" s="14"/>
      <c r="P1081" s="21"/>
      <c r="Q1081" s="21"/>
      <c r="R1081" s="21"/>
      <c r="S1081" s="21"/>
      <c r="T1081" s="21"/>
    </row>
    <row r="1082" spans="1:20" s="16" customFormat="1" ht="30" customHeight="1">
      <c r="A1082" s="21"/>
      <c r="B1082" s="21"/>
      <c r="C1082" s="197"/>
      <c r="D1082" s="168"/>
      <c r="E1082" s="154" t="str">
        <f>IFERROR(VLOOKUP(D1082,CADA_PROD!D:H,5,0),"")</f>
        <v/>
      </c>
      <c r="F1082" s="169"/>
      <c r="G1082" s="170"/>
      <c r="H1082" s="14"/>
      <c r="I1082" s="171"/>
      <c r="J1082" s="14"/>
      <c r="K1082" s="131"/>
      <c r="L1082" s="131" t="str">
        <f>IF(D1082="","",SUMIFS(MOVI_ENTR!I:I,MOVI_ENTR!D:D,D1082,MOVI_ENTR!O:O,O1082)-SUMIFS(MOVI_SAID!H:H,MOVI_SAID!D:D,D1082,MOVI_SAID!L:L,MOVI_ENTR!O1082))</f>
        <v/>
      </c>
      <c r="M1082" s="173" t="str">
        <f t="shared" si="33"/>
        <v/>
      </c>
      <c r="N1082" s="14"/>
      <c r="O1082" s="14"/>
      <c r="P1082" s="21"/>
      <c r="Q1082" s="21"/>
      <c r="R1082" s="21"/>
      <c r="S1082" s="21"/>
      <c r="T1082" s="21"/>
    </row>
    <row r="1083" spans="1:20" s="16" customFormat="1" ht="30" customHeight="1">
      <c r="A1083" s="21"/>
      <c r="B1083" s="21"/>
      <c r="C1083" s="197"/>
      <c r="D1083" s="168"/>
      <c r="E1083" s="154" t="str">
        <f>IFERROR(VLOOKUP(D1083,CADA_PROD!D:H,5,0),"")</f>
        <v/>
      </c>
      <c r="F1083" s="169"/>
      <c r="G1083" s="170"/>
      <c r="H1083" s="14"/>
      <c r="I1083" s="171"/>
      <c r="J1083" s="14"/>
      <c r="K1083" s="131"/>
      <c r="L1083" s="131" t="str">
        <f>IF(D1083="","",SUMIFS(MOVI_ENTR!I:I,MOVI_ENTR!D:D,D1083,MOVI_ENTR!O:O,O1083)-SUMIFS(MOVI_SAID!H:H,MOVI_SAID!D:D,D1083,MOVI_SAID!L:L,MOVI_ENTR!O1083))</f>
        <v/>
      </c>
      <c r="M1083" s="173" t="str">
        <f t="shared" si="33"/>
        <v/>
      </c>
      <c r="N1083" s="14"/>
      <c r="O1083" s="14"/>
      <c r="P1083" s="21"/>
      <c r="Q1083" s="21"/>
      <c r="R1083" s="21"/>
      <c r="S1083" s="21"/>
      <c r="T1083" s="21"/>
    </row>
    <row r="1084" spans="1:20" s="16" customFormat="1" ht="30" customHeight="1">
      <c r="A1084" s="21"/>
      <c r="B1084" s="21"/>
      <c r="C1084" s="197"/>
      <c r="D1084" s="168"/>
      <c r="E1084" s="154" t="str">
        <f>IFERROR(VLOOKUP(D1084,CADA_PROD!D:H,5,0),"")</f>
        <v/>
      </c>
      <c r="F1084" s="169"/>
      <c r="G1084" s="170"/>
      <c r="H1084" s="14"/>
      <c r="I1084" s="171"/>
      <c r="J1084" s="14"/>
      <c r="K1084" s="131"/>
      <c r="L1084" s="131" t="str">
        <f>IF(D1084="","",SUMIFS(MOVI_ENTR!I:I,MOVI_ENTR!D:D,D1084,MOVI_ENTR!O:O,O1084)-SUMIFS(MOVI_SAID!H:H,MOVI_SAID!D:D,D1084,MOVI_SAID!L:L,MOVI_ENTR!O1084))</f>
        <v/>
      </c>
      <c r="M1084" s="173" t="str">
        <f t="shared" si="33"/>
        <v/>
      </c>
      <c r="N1084" s="14"/>
      <c r="O1084" s="14"/>
      <c r="P1084" s="21"/>
      <c r="Q1084" s="21"/>
      <c r="R1084" s="21"/>
      <c r="S1084" s="21"/>
      <c r="T1084" s="21"/>
    </row>
    <row r="1085" spans="1:20" s="16" customFormat="1" ht="30" customHeight="1">
      <c r="A1085" s="21"/>
      <c r="B1085" s="21"/>
      <c r="C1085" s="197"/>
      <c r="D1085" s="168"/>
      <c r="E1085" s="154" t="str">
        <f>IFERROR(VLOOKUP(D1085,CADA_PROD!D:H,5,0),"")</f>
        <v/>
      </c>
      <c r="F1085" s="169"/>
      <c r="G1085" s="170"/>
      <c r="H1085" s="14"/>
      <c r="I1085" s="171"/>
      <c r="J1085" s="14"/>
      <c r="K1085" s="131"/>
      <c r="L1085" s="131" t="str">
        <f>IF(D1085="","",SUMIFS(MOVI_ENTR!I:I,MOVI_ENTR!D:D,D1085,MOVI_ENTR!O:O,O1085)-SUMIFS(MOVI_SAID!H:H,MOVI_SAID!D:D,D1085,MOVI_SAID!L:L,MOVI_ENTR!O1085))</f>
        <v/>
      </c>
      <c r="M1085" s="173" t="str">
        <f t="shared" si="33"/>
        <v/>
      </c>
      <c r="N1085" s="14"/>
      <c r="O1085" s="14"/>
      <c r="P1085" s="21"/>
      <c r="Q1085" s="21"/>
      <c r="R1085" s="21"/>
      <c r="S1085" s="21"/>
      <c r="T1085" s="21"/>
    </row>
    <row r="1086" spans="1:20" s="16" customFormat="1" ht="30" customHeight="1">
      <c r="A1086" s="21"/>
      <c r="B1086" s="21"/>
      <c r="C1086" s="197"/>
      <c r="D1086" s="168"/>
      <c r="E1086" s="154" t="str">
        <f>IFERROR(VLOOKUP(D1086,CADA_PROD!D:H,5,0),"")</f>
        <v/>
      </c>
      <c r="F1086" s="169"/>
      <c r="G1086" s="170"/>
      <c r="H1086" s="14"/>
      <c r="I1086" s="171"/>
      <c r="J1086" s="14"/>
      <c r="K1086" s="131"/>
      <c r="L1086" s="131" t="str">
        <f>IF(D1086="","",SUMIFS(MOVI_ENTR!I:I,MOVI_ENTR!D:D,D1086,MOVI_ENTR!O:O,O1086)-SUMIFS(MOVI_SAID!H:H,MOVI_SAID!D:D,D1086,MOVI_SAID!L:L,MOVI_ENTR!O1086))</f>
        <v/>
      </c>
      <c r="M1086" s="173" t="str">
        <f t="shared" si="33"/>
        <v/>
      </c>
      <c r="N1086" s="14"/>
      <c r="O1086" s="14"/>
      <c r="P1086" s="21"/>
      <c r="Q1086" s="21"/>
      <c r="R1086" s="21"/>
      <c r="S1086" s="21"/>
      <c r="T1086" s="21"/>
    </row>
    <row r="1087" spans="1:20" s="16" customFormat="1" ht="30" customHeight="1">
      <c r="A1087" s="21"/>
      <c r="B1087" s="21"/>
      <c r="C1087" s="197"/>
      <c r="D1087" s="168"/>
      <c r="E1087" s="154" t="str">
        <f>IFERROR(VLOOKUP(D1087,CADA_PROD!D:H,5,0),"")</f>
        <v/>
      </c>
      <c r="F1087" s="169"/>
      <c r="G1087" s="170"/>
      <c r="H1087" s="14"/>
      <c r="I1087" s="171"/>
      <c r="J1087" s="14"/>
      <c r="K1087" s="131"/>
      <c r="L1087" s="131" t="str">
        <f>IF(D1087="","",SUMIFS(MOVI_ENTR!I:I,MOVI_ENTR!D:D,D1087,MOVI_ENTR!O:O,O1087)-SUMIFS(MOVI_SAID!H:H,MOVI_SAID!D:D,D1087,MOVI_SAID!L:L,MOVI_ENTR!O1087))</f>
        <v/>
      </c>
      <c r="M1087" s="173" t="str">
        <f t="shared" si="33"/>
        <v/>
      </c>
      <c r="N1087" s="14"/>
      <c r="O1087" s="14"/>
      <c r="P1087" s="21"/>
      <c r="Q1087" s="21"/>
      <c r="R1087" s="21"/>
      <c r="S1087" s="21"/>
      <c r="T1087" s="21"/>
    </row>
    <row r="1088" spans="1:20" s="16" customFormat="1" ht="30" customHeight="1">
      <c r="A1088" s="21"/>
      <c r="B1088" s="21"/>
      <c r="C1088" s="197"/>
      <c r="D1088" s="168"/>
      <c r="E1088" s="154" t="str">
        <f>IFERROR(VLOOKUP(D1088,CADA_PROD!D:H,5,0),"")</f>
        <v/>
      </c>
      <c r="F1088" s="169"/>
      <c r="G1088" s="170"/>
      <c r="H1088" s="14"/>
      <c r="I1088" s="171"/>
      <c r="J1088" s="14"/>
      <c r="K1088" s="131"/>
      <c r="L1088" s="131" t="str">
        <f>IF(D1088="","",SUMIFS(MOVI_ENTR!I:I,MOVI_ENTR!D:D,D1088,MOVI_ENTR!O:O,O1088)-SUMIFS(MOVI_SAID!H:H,MOVI_SAID!D:D,D1088,MOVI_SAID!L:L,MOVI_ENTR!O1088))</f>
        <v/>
      </c>
      <c r="M1088" s="173" t="str">
        <f t="shared" si="33"/>
        <v/>
      </c>
      <c r="N1088" s="14"/>
      <c r="O1088" s="14"/>
      <c r="P1088" s="21"/>
      <c r="Q1088" s="21"/>
      <c r="R1088" s="21"/>
      <c r="S1088" s="21"/>
      <c r="T1088" s="21"/>
    </row>
    <row r="1089" spans="1:20" s="16" customFormat="1" ht="30" customHeight="1">
      <c r="A1089" s="21"/>
      <c r="B1089" s="21"/>
      <c r="C1089" s="197"/>
      <c r="D1089" s="168"/>
      <c r="E1089" s="154" t="str">
        <f>IFERROR(VLOOKUP(D1089,CADA_PROD!D:H,5,0),"")</f>
        <v/>
      </c>
      <c r="F1089" s="169"/>
      <c r="G1089" s="170"/>
      <c r="H1089" s="14"/>
      <c r="I1089" s="171"/>
      <c r="J1089" s="14"/>
      <c r="K1089" s="131"/>
      <c r="L1089" s="131" t="str">
        <f>IF(D1089="","",SUMIFS(MOVI_ENTR!I:I,MOVI_ENTR!D:D,D1089,MOVI_ENTR!O:O,O1089)-SUMIFS(MOVI_SAID!H:H,MOVI_SAID!D:D,D1089,MOVI_SAID!L:L,MOVI_ENTR!O1089))</f>
        <v/>
      </c>
      <c r="M1089" s="173" t="str">
        <f t="shared" si="33"/>
        <v/>
      </c>
      <c r="N1089" s="14"/>
      <c r="O1089" s="14"/>
      <c r="P1089" s="21"/>
      <c r="Q1089" s="21"/>
      <c r="R1089" s="21"/>
      <c r="S1089" s="21"/>
      <c r="T1089" s="21"/>
    </row>
    <row r="1090" spans="1:20" s="16" customFormat="1" ht="30" customHeight="1">
      <c r="A1090" s="21"/>
      <c r="B1090" s="21"/>
      <c r="C1090" s="197"/>
      <c r="D1090" s="168"/>
      <c r="E1090" s="154" t="str">
        <f>IFERROR(VLOOKUP(D1090,CADA_PROD!D:H,5,0),"")</f>
        <v/>
      </c>
      <c r="F1090" s="169"/>
      <c r="G1090" s="170"/>
      <c r="H1090" s="14"/>
      <c r="I1090" s="171"/>
      <c r="J1090" s="14"/>
      <c r="K1090" s="131"/>
      <c r="L1090" s="131" t="str">
        <f>IF(D1090="","",SUMIFS(MOVI_ENTR!I:I,MOVI_ENTR!D:D,D1090,MOVI_ENTR!O:O,O1090)-SUMIFS(MOVI_SAID!H:H,MOVI_SAID!D:D,D1090,MOVI_SAID!L:L,MOVI_ENTR!O1090))</f>
        <v/>
      </c>
      <c r="M1090" s="173" t="str">
        <f t="shared" si="33"/>
        <v/>
      </c>
      <c r="N1090" s="14"/>
      <c r="O1090" s="14"/>
      <c r="P1090" s="21"/>
      <c r="Q1090" s="21"/>
      <c r="R1090" s="21"/>
      <c r="S1090" s="21"/>
      <c r="T1090" s="21"/>
    </row>
    <row r="1091" spans="1:20" s="16" customFormat="1" ht="30" customHeight="1">
      <c r="A1091" s="21"/>
      <c r="B1091" s="21"/>
      <c r="C1091" s="197"/>
      <c r="D1091" s="168"/>
      <c r="E1091" s="154" t="str">
        <f>IFERROR(VLOOKUP(D1091,CADA_PROD!D:H,5,0),"")</f>
        <v/>
      </c>
      <c r="F1091" s="169"/>
      <c r="G1091" s="170"/>
      <c r="H1091" s="14"/>
      <c r="I1091" s="171"/>
      <c r="J1091" s="14"/>
      <c r="K1091" s="131"/>
      <c r="L1091" s="131" t="str">
        <f>IF(D1091="","",SUMIFS(MOVI_ENTR!I:I,MOVI_ENTR!D:D,D1091,MOVI_ENTR!O:O,O1091)-SUMIFS(MOVI_SAID!H:H,MOVI_SAID!D:D,D1091,MOVI_SAID!L:L,MOVI_ENTR!O1091))</f>
        <v/>
      </c>
      <c r="M1091" s="173" t="str">
        <f t="shared" si="33"/>
        <v/>
      </c>
      <c r="N1091" s="14"/>
      <c r="O1091" s="14"/>
      <c r="P1091" s="21"/>
      <c r="Q1091" s="21"/>
      <c r="R1091" s="21"/>
      <c r="S1091" s="21"/>
      <c r="T1091" s="21"/>
    </row>
    <row r="1092" spans="1:20" s="16" customFormat="1" ht="30" customHeight="1">
      <c r="A1092" s="21"/>
      <c r="B1092" s="21"/>
      <c r="C1092" s="197"/>
      <c r="D1092" s="168"/>
      <c r="E1092" s="154" t="str">
        <f>IFERROR(VLOOKUP(D1092,CADA_PROD!D:H,5,0),"")</f>
        <v/>
      </c>
      <c r="F1092" s="169"/>
      <c r="G1092" s="170"/>
      <c r="H1092" s="14"/>
      <c r="I1092" s="171"/>
      <c r="J1092" s="14"/>
      <c r="K1092" s="131"/>
      <c r="L1092" s="131" t="str">
        <f>IF(D1092="","",SUMIFS(MOVI_ENTR!I:I,MOVI_ENTR!D:D,D1092,MOVI_ENTR!O:O,O1092)-SUMIFS(MOVI_SAID!H:H,MOVI_SAID!D:D,D1092,MOVI_SAID!L:L,MOVI_ENTR!O1092))</f>
        <v/>
      </c>
      <c r="M1092" s="173" t="str">
        <f t="shared" si="33"/>
        <v/>
      </c>
      <c r="N1092" s="14"/>
      <c r="O1092" s="14"/>
      <c r="P1092" s="21"/>
      <c r="Q1092" s="21"/>
      <c r="R1092" s="21"/>
      <c r="S1092" s="21"/>
      <c r="T1092" s="21"/>
    </row>
    <row r="1093" spans="1:20" s="16" customFormat="1" ht="30" customHeight="1">
      <c r="A1093" s="21"/>
      <c r="B1093" s="21"/>
      <c r="C1093" s="197"/>
      <c r="D1093" s="168"/>
      <c r="E1093" s="154" t="str">
        <f>IFERROR(VLOOKUP(D1093,CADA_PROD!D:H,5,0),"")</f>
        <v/>
      </c>
      <c r="F1093" s="169"/>
      <c r="G1093" s="170"/>
      <c r="H1093" s="14"/>
      <c r="I1093" s="171"/>
      <c r="J1093" s="14"/>
      <c r="K1093" s="131"/>
      <c r="L1093" s="131" t="str">
        <f>IF(D1093="","",SUMIFS(MOVI_ENTR!I:I,MOVI_ENTR!D:D,D1093,MOVI_ENTR!O:O,O1093)-SUMIFS(MOVI_SAID!H:H,MOVI_SAID!D:D,D1093,MOVI_SAID!L:L,MOVI_ENTR!O1093))</f>
        <v/>
      </c>
      <c r="M1093" s="173" t="str">
        <f t="shared" si="33"/>
        <v/>
      </c>
      <c r="N1093" s="14"/>
      <c r="O1093" s="14"/>
      <c r="P1093" s="21"/>
      <c r="Q1093" s="21"/>
      <c r="R1093" s="21"/>
      <c r="S1093" s="21"/>
      <c r="T1093" s="21"/>
    </row>
    <row r="1094" spans="1:20" s="16" customFormat="1" ht="30" customHeight="1">
      <c r="A1094" s="21"/>
      <c r="B1094" s="21"/>
      <c r="C1094" s="197"/>
      <c r="D1094" s="168"/>
      <c r="E1094" s="154" t="str">
        <f>IFERROR(VLOOKUP(D1094,CADA_PROD!D:H,5,0),"")</f>
        <v/>
      </c>
      <c r="F1094" s="169"/>
      <c r="G1094" s="170"/>
      <c r="H1094" s="14"/>
      <c r="I1094" s="171"/>
      <c r="J1094" s="14"/>
      <c r="K1094" s="131"/>
      <c r="L1094" s="131" t="str">
        <f>IF(D1094="","",SUMIFS(MOVI_ENTR!I:I,MOVI_ENTR!D:D,D1094,MOVI_ENTR!O:O,O1094)-SUMIFS(MOVI_SAID!H:H,MOVI_SAID!D:D,D1094,MOVI_SAID!L:L,MOVI_ENTR!O1094))</f>
        <v/>
      </c>
      <c r="M1094" s="173" t="str">
        <f t="shared" si="33"/>
        <v/>
      </c>
      <c r="N1094" s="14"/>
      <c r="O1094" s="14"/>
      <c r="P1094" s="21"/>
      <c r="Q1094" s="21"/>
      <c r="R1094" s="21"/>
      <c r="S1094" s="21"/>
      <c r="T1094" s="21"/>
    </row>
    <row r="1095" spans="1:20" s="16" customFormat="1" ht="30" customHeight="1">
      <c r="A1095" s="21"/>
      <c r="B1095" s="21"/>
      <c r="C1095" s="197"/>
      <c r="D1095" s="168"/>
      <c r="E1095" s="154" t="str">
        <f>IFERROR(VLOOKUP(D1095,CADA_PROD!D:H,5,0),"")</f>
        <v/>
      </c>
      <c r="F1095" s="169"/>
      <c r="G1095" s="170"/>
      <c r="H1095" s="14"/>
      <c r="I1095" s="171"/>
      <c r="J1095" s="14"/>
      <c r="K1095" s="131"/>
      <c r="L1095" s="131" t="str">
        <f>IF(D1095="","",SUMIFS(MOVI_ENTR!I:I,MOVI_ENTR!D:D,D1095,MOVI_ENTR!O:O,O1095)-SUMIFS(MOVI_SAID!H:H,MOVI_SAID!D:D,D1095,MOVI_SAID!L:L,MOVI_ENTR!O1095))</f>
        <v/>
      </c>
      <c r="M1095" s="173" t="str">
        <f t="shared" si="33"/>
        <v/>
      </c>
      <c r="N1095" s="14"/>
      <c r="O1095" s="14"/>
      <c r="P1095" s="21"/>
      <c r="Q1095" s="21"/>
      <c r="R1095" s="21"/>
      <c r="S1095" s="21"/>
      <c r="T1095" s="21"/>
    </row>
    <row r="1096" spans="1:20" s="16" customFormat="1" ht="30" customHeight="1">
      <c r="A1096" s="21"/>
      <c r="B1096" s="21"/>
      <c r="C1096" s="197"/>
      <c r="D1096" s="168"/>
      <c r="E1096" s="154" t="str">
        <f>IFERROR(VLOOKUP(D1096,CADA_PROD!D:H,5,0),"")</f>
        <v/>
      </c>
      <c r="F1096" s="169"/>
      <c r="G1096" s="170"/>
      <c r="H1096" s="14"/>
      <c r="I1096" s="171"/>
      <c r="J1096" s="14"/>
      <c r="K1096" s="131"/>
      <c r="L1096" s="131" t="str">
        <f>IF(D1096="","",SUMIFS(MOVI_ENTR!I:I,MOVI_ENTR!D:D,D1096,MOVI_ENTR!O:O,O1096)-SUMIFS(MOVI_SAID!H:H,MOVI_SAID!D:D,D1096,MOVI_SAID!L:L,MOVI_ENTR!O1096))</f>
        <v/>
      </c>
      <c r="M1096" s="173" t="str">
        <f t="shared" si="33"/>
        <v/>
      </c>
      <c r="N1096" s="14"/>
      <c r="O1096" s="14"/>
      <c r="P1096" s="21"/>
      <c r="Q1096" s="21"/>
      <c r="R1096" s="21"/>
      <c r="S1096" s="21"/>
      <c r="T1096" s="21"/>
    </row>
    <row r="1097" spans="1:20" s="16" customFormat="1" ht="30" customHeight="1">
      <c r="A1097" s="21"/>
      <c r="B1097" s="21"/>
      <c r="C1097" s="197"/>
      <c r="D1097" s="168"/>
      <c r="E1097" s="154" t="str">
        <f>IFERROR(VLOOKUP(D1097,CADA_PROD!D:H,5,0),"")</f>
        <v/>
      </c>
      <c r="F1097" s="169"/>
      <c r="G1097" s="170"/>
      <c r="H1097" s="14"/>
      <c r="I1097" s="171"/>
      <c r="J1097" s="14"/>
      <c r="K1097" s="131"/>
      <c r="L1097" s="131" t="str">
        <f>IF(D1097="","",SUMIFS(MOVI_ENTR!I:I,MOVI_ENTR!D:D,D1097,MOVI_ENTR!O:O,O1097)-SUMIFS(MOVI_SAID!H:H,MOVI_SAID!D:D,D1097,MOVI_SAID!L:L,MOVI_ENTR!O1097))</f>
        <v/>
      </c>
      <c r="M1097" s="173" t="str">
        <f t="shared" si="33"/>
        <v/>
      </c>
      <c r="N1097" s="14"/>
      <c r="O1097" s="14"/>
      <c r="P1097" s="21"/>
      <c r="Q1097" s="21"/>
      <c r="R1097" s="21"/>
      <c r="S1097" s="21"/>
      <c r="T1097" s="21"/>
    </row>
    <row r="1098" spans="1:20" s="16" customFormat="1" ht="30" customHeight="1">
      <c r="A1098" s="21"/>
      <c r="B1098" s="21"/>
      <c r="C1098" s="197"/>
      <c r="D1098" s="168"/>
      <c r="E1098" s="154" t="str">
        <f>IFERROR(VLOOKUP(D1098,CADA_PROD!D:H,5,0),"")</f>
        <v/>
      </c>
      <c r="F1098" s="169"/>
      <c r="G1098" s="170"/>
      <c r="H1098" s="14"/>
      <c r="I1098" s="171"/>
      <c r="J1098" s="14"/>
      <c r="K1098" s="131"/>
      <c r="L1098" s="131" t="str">
        <f>IF(D1098="","",SUMIFS(MOVI_ENTR!I:I,MOVI_ENTR!D:D,D1098,MOVI_ENTR!O:O,O1098)-SUMIFS(MOVI_SAID!H:H,MOVI_SAID!D:D,D1098,MOVI_SAID!L:L,MOVI_ENTR!O1098))</f>
        <v/>
      </c>
      <c r="M1098" s="173" t="str">
        <f t="shared" si="33"/>
        <v/>
      </c>
      <c r="N1098" s="14"/>
      <c r="O1098" s="14"/>
      <c r="P1098" s="21"/>
      <c r="Q1098" s="21"/>
      <c r="R1098" s="21"/>
      <c r="S1098" s="21"/>
      <c r="T1098" s="21"/>
    </row>
    <row r="1099" spans="1:20" s="16" customFormat="1" ht="30" customHeight="1">
      <c r="A1099" s="21"/>
      <c r="B1099" s="21"/>
      <c r="C1099" s="197"/>
      <c r="D1099" s="168"/>
      <c r="E1099" s="154" t="str">
        <f>IFERROR(VLOOKUP(D1099,CADA_PROD!D:H,5,0),"")</f>
        <v/>
      </c>
      <c r="F1099" s="169"/>
      <c r="G1099" s="170"/>
      <c r="H1099" s="14"/>
      <c r="I1099" s="171"/>
      <c r="J1099" s="14"/>
      <c r="K1099" s="131"/>
      <c r="L1099" s="131" t="str">
        <f>IF(D1099="","",SUMIFS(MOVI_ENTR!I:I,MOVI_ENTR!D:D,D1099,MOVI_ENTR!O:O,O1099)-SUMIFS(MOVI_SAID!H:H,MOVI_SAID!D:D,D1099,MOVI_SAID!L:L,MOVI_ENTR!O1099))</f>
        <v/>
      </c>
      <c r="M1099" s="173" t="str">
        <f t="shared" si="33"/>
        <v/>
      </c>
      <c r="N1099" s="14"/>
      <c r="O1099" s="14"/>
      <c r="P1099" s="21"/>
      <c r="Q1099" s="21"/>
      <c r="R1099" s="21"/>
      <c r="S1099" s="21"/>
      <c r="T1099" s="21"/>
    </row>
    <row r="1100" spans="1:20" s="16" customFormat="1" ht="30" customHeight="1">
      <c r="A1100" s="21"/>
      <c r="B1100" s="21"/>
      <c r="C1100" s="197"/>
      <c r="D1100" s="168"/>
      <c r="E1100" s="154" t="str">
        <f>IFERROR(VLOOKUP(D1100,CADA_PROD!D:H,5,0),"")</f>
        <v/>
      </c>
      <c r="F1100" s="169"/>
      <c r="G1100" s="170"/>
      <c r="H1100" s="14"/>
      <c r="I1100" s="171"/>
      <c r="J1100" s="14"/>
      <c r="K1100" s="131"/>
      <c r="L1100" s="131" t="str">
        <f>IF(D1100="","",SUMIFS(MOVI_ENTR!I:I,MOVI_ENTR!D:D,D1100,MOVI_ENTR!O:O,O1100)-SUMIFS(MOVI_SAID!H:H,MOVI_SAID!D:D,D1100,MOVI_SAID!L:L,MOVI_ENTR!O1100))</f>
        <v/>
      </c>
      <c r="M1100" s="173" t="str">
        <f t="shared" si="33"/>
        <v/>
      </c>
      <c r="N1100" s="14"/>
      <c r="O1100" s="14"/>
      <c r="P1100" s="21"/>
      <c r="Q1100" s="21"/>
      <c r="R1100" s="21"/>
      <c r="S1100" s="21"/>
      <c r="T1100" s="21"/>
    </row>
    <row r="1101" spans="1:20" s="16" customFormat="1" ht="30" customHeight="1">
      <c r="A1101" s="21"/>
      <c r="B1101" s="21"/>
      <c r="C1101" s="197"/>
      <c r="D1101" s="168"/>
      <c r="E1101" s="154" t="str">
        <f>IFERROR(VLOOKUP(D1101,CADA_PROD!D:H,5,0),"")</f>
        <v/>
      </c>
      <c r="F1101" s="169"/>
      <c r="G1101" s="170"/>
      <c r="H1101" s="14"/>
      <c r="I1101" s="171"/>
      <c r="J1101" s="14"/>
      <c r="K1101" s="131"/>
      <c r="L1101" s="131" t="str">
        <f>IF(D1101="","",SUMIFS(MOVI_ENTR!I:I,MOVI_ENTR!D:D,D1101,MOVI_ENTR!O:O,O1101)-SUMIFS(MOVI_SAID!H:H,MOVI_SAID!D:D,D1101,MOVI_SAID!L:L,MOVI_ENTR!O1101))</f>
        <v/>
      </c>
      <c r="M1101" s="173" t="str">
        <f t="shared" si="33"/>
        <v/>
      </c>
      <c r="N1101" s="14"/>
      <c r="O1101" s="14"/>
      <c r="P1101" s="21"/>
      <c r="Q1101" s="21"/>
      <c r="R1101" s="21"/>
      <c r="S1101" s="21"/>
      <c r="T1101" s="21"/>
    </row>
    <row r="1102" spans="1:20" s="16" customFormat="1" ht="30" customHeight="1">
      <c r="A1102" s="21"/>
      <c r="B1102" s="21"/>
      <c r="C1102" s="197"/>
      <c r="D1102" s="168"/>
      <c r="E1102" s="154" t="str">
        <f>IFERROR(VLOOKUP(D1102,CADA_PROD!D:H,5,0),"")</f>
        <v/>
      </c>
      <c r="F1102" s="169"/>
      <c r="G1102" s="170"/>
      <c r="H1102" s="14"/>
      <c r="I1102" s="171"/>
      <c r="J1102" s="14"/>
      <c r="K1102" s="131"/>
      <c r="L1102" s="131" t="str">
        <f>IF(D1102="","",SUMIFS(MOVI_ENTR!I:I,MOVI_ENTR!D:D,D1102,MOVI_ENTR!O:O,O1102)-SUMIFS(MOVI_SAID!H:H,MOVI_SAID!D:D,D1102,MOVI_SAID!L:L,MOVI_ENTR!O1102))</f>
        <v/>
      </c>
      <c r="M1102" s="173" t="str">
        <f t="shared" si="33"/>
        <v/>
      </c>
      <c r="N1102" s="14"/>
      <c r="O1102" s="14"/>
      <c r="P1102" s="21"/>
      <c r="Q1102" s="21"/>
      <c r="R1102" s="21"/>
      <c r="S1102" s="21"/>
      <c r="T1102" s="21"/>
    </row>
    <row r="1103" spans="1:20" s="16" customFormat="1" ht="30" customHeight="1">
      <c r="A1103" s="21"/>
      <c r="B1103" s="21"/>
      <c r="C1103" s="197"/>
      <c r="D1103" s="168"/>
      <c r="E1103" s="154" t="str">
        <f>IFERROR(VLOOKUP(D1103,CADA_PROD!D:H,5,0),"")</f>
        <v/>
      </c>
      <c r="F1103" s="169"/>
      <c r="G1103" s="170"/>
      <c r="H1103" s="14"/>
      <c r="I1103" s="171"/>
      <c r="J1103" s="14"/>
      <c r="K1103" s="131"/>
      <c r="L1103" s="131" t="str">
        <f>IF(D1103="","",SUMIFS(MOVI_ENTR!I:I,MOVI_ENTR!D:D,D1103,MOVI_ENTR!O:O,O1103)-SUMIFS(MOVI_SAID!H:H,MOVI_SAID!D:D,D1103,MOVI_SAID!L:L,MOVI_ENTR!O1103))</f>
        <v/>
      </c>
      <c r="M1103" s="173" t="str">
        <f t="shared" si="33"/>
        <v/>
      </c>
      <c r="N1103" s="14"/>
      <c r="O1103" s="14"/>
      <c r="P1103" s="21"/>
      <c r="Q1103" s="21"/>
      <c r="R1103" s="21"/>
      <c r="S1103" s="21"/>
      <c r="T1103" s="21"/>
    </row>
    <row r="1104" spans="1:20" s="16" customFormat="1" ht="30" customHeight="1">
      <c r="A1104" s="21"/>
      <c r="B1104" s="21"/>
      <c r="C1104" s="197"/>
      <c r="D1104" s="168"/>
      <c r="E1104" s="154" t="str">
        <f>IFERROR(VLOOKUP(D1104,CADA_PROD!D:H,5,0),"")</f>
        <v/>
      </c>
      <c r="F1104" s="169"/>
      <c r="G1104" s="170"/>
      <c r="H1104" s="14"/>
      <c r="I1104" s="171"/>
      <c r="J1104" s="14"/>
      <c r="K1104" s="131"/>
      <c r="L1104" s="131" t="str">
        <f>IF(D1104="","",SUMIFS(MOVI_ENTR!I:I,MOVI_ENTR!D:D,D1104,MOVI_ENTR!O:O,O1104)-SUMIFS(MOVI_SAID!H:H,MOVI_SAID!D:D,D1104,MOVI_SAID!L:L,MOVI_ENTR!O1104))</f>
        <v/>
      </c>
      <c r="M1104" s="173" t="str">
        <f t="shared" si="33"/>
        <v/>
      </c>
      <c r="N1104" s="14"/>
      <c r="O1104" s="14"/>
      <c r="P1104" s="21"/>
      <c r="Q1104" s="21"/>
      <c r="R1104" s="21"/>
      <c r="S1104" s="21"/>
      <c r="T1104" s="21"/>
    </row>
    <row r="1105" spans="1:20" s="16" customFormat="1" ht="30" customHeight="1">
      <c r="A1105" s="21"/>
      <c r="B1105" s="21"/>
      <c r="C1105" s="197"/>
      <c r="D1105" s="168"/>
      <c r="E1105" s="154" t="str">
        <f>IFERROR(VLOOKUP(D1105,CADA_PROD!D:H,5,0),"")</f>
        <v/>
      </c>
      <c r="F1105" s="169"/>
      <c r="G1105" s="170"/>
      <c r="H1105" s="14"/>
      <c r="I1105" s="171"/>
      <c r="J1105" s="14"/>
      <c r="K1105" s="131"/>
      <c r="L1105" s="131" t="str">
        <f>IF(D1105="","",SUMIFS(MOVI_ENTR!I:I,MOVI_ENTR!D:D,D1105,MOVI_ENTR!O:O,O1105)-SUMIFS(MOVI_SAID!H:H,MOVI_SAID!D:D,D1105,MOVI_SAID!L:L,MOVI_ENTR!O1105))</f>
        <v/>
      </c>
      <c r="M1105" s="173" t="str">
        <f t="shared" si="33"/>
        <v/>
      </c>
      <c r="N1105" s="14"/>
      <c r="O1105" s="14"/>
      <c r="P1105" s="21"/>
      <c r="Q1105" s="21"/>
      <c r="R1105" s="21"/>
      <c r="S1105" s="21"/>
      <c r="T1105" s="21"/>
    </row>
    <row r="1106" spans="1:20" s="16" customFormat="1" ht="30" customHeight="1">
      <c r="A1106" s="21"/>
      <c r="B1106" s="21"/>
      <c r="C1106" s="197"/>
      <c r="D1106" s="168"/>
      <c r="E1106" s="154" t="str">
        <f>IFERROR(VLOOKUP(D1106,CADA_PROD!D:H,5,0),"")</f>
        <v/>
      </c>
      <c r="F1106" s="169"/>
      <c r="G1106" s="170"/>
      <c r="H1106" s="14"/>
      <c r="I1106" s="171"/>
      <c r="J1106" s="14"/>
      <c r="K1106" s="131"/>
      <c r="L1106" s="131" t="str">
        <f>IF(D1106="","",SUMIFS(MOVI_ENTR!I:I,MOVI_ENTR!D:D,D1106,MOVI_ENTR!O:O,O1106)-SUMIFS(MOVI_SAID!H:H,MOVI_SAID!D:D,D1106,MOVI_SAID!L:L,MOVI_ENTR!O1106))</f>
        <v/>
      </c>
      <c r="M1106" s="173" t="str">
        <f t="shared" si="33"/>
        <v/>
      </c>
      <c r="N1106" s="14"/>
      <c r="O1106" s="14"/>
      <c r="P1106" s="21"/>
      <c r="Q1106" s="21"/>
      <c r="R1106" s="21"/>
      <c r="S1106" s="21"/>
      <c r="T1106" s="21"/>
    </row>
    <row r="1107" spans="1:20" s="16" customFormat="1" ht="30" customHeight="1">
      <c r="A1107" s="21"/>
      <c r="B1107" s="21"/>
      <c r="C1107" s="197"/>
      <c r="D1107" s="168"/>
      <c r="E1107" s="154" t="str">
        <f>IFERROR(VLOOKUP(D1107,CADA_PROD!D:H,5,0),"")</f>
        <v/>
      </c>
      <c r="F1107" s="169"/>
      <c r="G1107" s="170"/>
      <c r="H1107" s="14"/>
      <c r="I1107" s="171"/>
      <c r="J1107" s="14"/>
      <c r="K1107" s="131"/>
      <c r="L1107" s="131" t="str">
        <f>IF(D1107="","",SUMIFS(MOVI_ENTR!I:I,MOVI_ENTR!D:D,D1107,MOVI_ENTR!O:O,O1107)-SUMIFS(MOVI_SAID!H:H,MOVI_SAID!D:D,D1107,MOVI_SAID!L:L,MOVI_ENTR!O1107))</f>
        <v/>
      </c>
      <c r="M1107" s="173" t="str">
        <f t="shared" si="33"/>
        <v/>
      </c>
      <c r="N1107" s="14"/>
      <c r="O1107" s="14"/>
      <c r="P1107" s="21"/>
      <c r="Q1107" s="21"/>
      <c r="R1107" s="21"/>
      <c r="S1107" s="21"/>
      <c r="T1107" s="21"/>
    </row>
    <row r="1108" spans="1:20" s="16" customFormat="1" ht="30" customHeight="1">
      <c r="A1108" s="21"/>
      <c r="B1108" s="21"/>
      <c r="C1108" s="197"/>
      <c r="D1108" s="168"/>
      <c r="E1108" s="154" t="str">
        <f>IFERROR(VLOOKUP(D1108,CADA_PROD!D:H,5,0),"")</f>
        <v/>
      </c>
      <c r="F1108" s="169"/>
      <c r="G1108" s="170"/>
      <c r="H1108" s="14"/>
      <c r="I1108" s="171"/>
      <c r="J1108" s="14"/>
      <c r="K1108" s="131"/>
      <c r="L1108" s="131" t="str">
        <f>IF(D1108="","",SUMIFS(MOVI_ENTR!I:I,MOVI_ENTR!D:D,D1108,MOVI_ENTR!O:O,O1108)-SUMIFS(MOVI_SAID!H:H,MOVI_SAID!D:D,D1108,MOVI_SAID!L:L,MOVI_ENTR!O1108))</f>
        <v/>
      </c>
      <c r="M1108" s="173" t="str">
        <f t="shared" si="33"/>
        <v/>
      </c>
      <c r="N1108" s="14"/>
      <c r="O1108" s="14"/>
      <c r="P1108" s="21"/>
      <c r="Q1108" s="21"/>
      <c r="R1108" s="21"/>
      <c r="S1108" s="21"/>
      <c r="T1108" s="21"/>
    </row>
    <row r="1109" spans="1:20" s="16" customFormat="1" ht="30" customHeight="1">
      <c r="A1109" s="21"/>
      <c r="B1109" s="21"/>
      <c r="C1109" s="197"/>
      <c r="D1109" s="168"/>
      <c r="E1109" s="154" t="str">
        <f>IFERROR(VLOOKUP(D1109,CADA_PROD!D:H,5,0),"")</f>
        <v/>
      </c>
      <c r="F1109" s="169"/>
      <c r="G1109" s="170"/>
      <c r="H1109" s="14"/>
      <c r="I1109" s="171"/>
      <c r="J1109" s="14"/>
      <c r="K1109" s="131"/>
      <c r="L1109" s="131" t="str">
        <f>IF(D1109="","",SUMIFS(MOVI_ENTR!I:I,MOVI_ENTR!D:D,D1109,MOVI_ENTR!O:O,O1109)-SUMIFS(MOVI_SAID!H:H,MOVI_SAID!D:D,D1109,MOVI_SAID!L:L,MOVI_ENTR!O1109))</f>
        <v/>
      </c>
      <c r="M1109" s="173" t="str">
        <f t="shared" si="33"/>
        <v/>
      </c>
      <c r="N1109" s="14"/>
      <c r="O1109" s="14"/>
      <c r="P1109" s="21"/>
      <c r="Q1109" s="21"/>
      <c r="R1109" s="21"/>
      <c r="S1109" s="21"/>
      <c r="T1109" s="21"/>
    </row>
    <row r="1110" spans="1:20" s="16" customFormat="1" ht="30" customHeight="1">
      <c r="A1110" s="21"/>
      <c r="B1110" s="21"/>
      <c r="C1110" s="197"/>
      <c r="D1110" s="168"/>
      <c r="E1110" s="154" t="str">
        <f>IFERROR(VLOOKUP(D1110,CADA_PROD!D:H,5,0),"")</f>
        <v/>
      </c>
      <c r="F1110" s="169"/>
      <c r="G1110" s="170"/>
      <c r="H1110" s="14"/>
      <c r="I1110" s="171"/>
      <c r="J1110" s="14"/>
      <c r="K1110" s="131"/>
      <c r="L1110" s="131" t="str">
        <f>IF(D1110="","",SUMIFS(MOVI_ENTR!I:I,MOVI_ENTR!D:D,D1110,MOVI_ENTR!O:O,O1110)-SUMIFS(MOVI_SAID!H:H,MOVI_SAID!D:D,D1110,MOVI_SAID!L:L,MOVI_ENTR!O1110))</f>
        <v/>
      </c>
      <c r="M1110" s="173" t="str">
        <f t="shared" si="33"/>
        <v/>
      </c>
      <c r="N1110" s="14"/>
      <c r="O1110" s="14"/>
      <c r="P1110" s="21"/>
      <c r="Q1110" s="21"/>
      <c r="R1110" s="21"/>
      <c r="S1110" s="21"/>
      <c r="T1110" s="21"/>
    </row>
    <row r="1111" spans="1:20" s="16" customFormat="1" ht="30" customHeight="1">
      <c r="A1111" s="21"/>
      <c r="B1111" s="21"/>
      <c r="C1111" s="197"/>
      <c r="D1111" s="168"/>
      <c r="E1111" s="154" t="str">
        <f>IFERROR(VLOOKUP(D1111,CADA_PROD!D:H,5,0),"")</f>
        <v/>
      </c>
      <c r="F1111" s="169"/>
      <c r="G1111" s="170"/>
      <c r="H1111" s="14"/>
      <c r="I1111" s="171"/>
      <c r="J1111" s="14"/>
      <c r="K1111" s="131"/>
      <c r="L1111" s="131" t="str">
        <f>IF(D1111="","",SUMIFS(MOVI_ENTR!I:I,MOVI_ENTR!D:D,D1111,MOVI_ENTR!O:O,O1111)-SUMIFS(MOVI_SAID!H:H,MOVI_SAID!D:D,D1111,MOVI_SAID!L:L,MOVI_ENTR!O1111))</f>
        <v/>
      </c>
      <c r="M1111" s="173" t="str">
        <f t="shared" si="33"/>
        <v/>
      </c>
      <c r="N1111" s="14"/>
      <c r="O1111" s="14"/>
      <c r="P1111" s="21"/>
      <c r="Q1111" s="21"/>
      <c r="R1111" s="21"/>
      <c r="S1111" s="21"/>
      <c r="T1111" s="21"/>
    </row>
    <row r="1112" spans="1:20" s="16" customFormat="1" ht="30" customHeight="1">
      <c r="A1112" s="21"/>
      <c r="B1112" s="21"/>
      <c r="C1112" s="197"/>
      <c r="D1112" s="168"/>
      <c r="E1112" s="154" t="str">
        <f>IFERROR(VLOOKUP(D1112,CADA_PROD!D:H,5,0),"")</f>
        <v/>
      </c>
      <c r="F1112" s="169"/>
      <c r="G1112" s="170"/>
      <c r="H1112" s="14"/>
      <c r="I1112" s="171"/>
      <c r="J1112" s="14"/>
      <c r="K1112" s="131"/>
      <c r="L1112" s="131" t="str">
        <f>IF(D1112="","",SUMIFS(MOVI_ENTR!I:I,MOVI_ENTR!D:D,D1112,MOVI_ENTR!O:O,O1112)-SUMIFS(MOVI_SAID!H:H,MOVI_SAID!D:D,D1112,MOVI_SAID!L:L,MOVI_ENTR!O1112))</f>
        <v/>
      </c>
      <c r="M1112" s="173" t="str">
        <f t="shared" si="33"/>
        <v/>
      </c>
      <c r="N1112" s="14"/>
      <c r="O1112" s="14"/>
      <c r="P1112" s="21"/>
      <c r="Q1112" s="21"/>
      <c r="R1112" s="21"/>
      <c r="S1112" s="21"/>
      <c r="T1112" s="21"/>
    </row>
    <row r="1113" spans="1:20" s="16" customFormat="1" ht="30" customHeight="1">
      <c r="A1113" s="21"/>
      <c r="B1113" s="21"/>
      <c r="C1113" s="197"/>
      <c r="D1113" s="168"/>
      <c r="E1113" s="154" t="str">
        <f>IFERROR(VLOOKUP(D1113,CADA_PROD!D:H,5,0),"")</f>
        <v/>
      </c>
      <c r="F1113" s="169"/>
      <c r="G1113" s="170"/>
      <c r="H1113" s="14"/>
      <c r="I1113" s="171"/>
      <c r="J1113" s="14"/>
      <c r="K1113" s="131"/>
      <c r="L1113" s="131" t="str">
        <f>IF(D1113="","",SUMIFS(MOVI_ENTR!I:I,MOVI_ENTR!D:D,D1113,MOVI_ENTR!O:O,O1113)-SUMIFS(MOVI_SAID!H:H,MOVI_SAID!D:D,D1113,MOVI_SAID!L:L,MOVI_ENTR!O1113))</f>
        <v/>
      </c>
      <c r="M1113" s="173" t="str">
        <f t="shared" si="33"/>
        <v/>
      </c>
      <c r="N1113" s="14"/>
      <c r="O1113" s="14"/>
      <c r="P1113" s="21"/>
      <c r="Q1113" s="21"/>
      <c r="R1113" s="21"/>
      <c r="S1113" s="21"/>
      <c r="T1113" s="21"/>
    </row>
    <row r="1114" spans="1:20" s="16" customFormat="1" ht="30" customHeight="1">
      <c r="A1114" s="21"/>
      <c r="B1114" s="21"/>
      <c r="C1114" s="197"/>
      <c r="D1114" s="168"/>
      <c r="E1114" s="154" t="str">
        <f>IFERROR(VLOOKUP(D1114,CADA_PROD!D:H,5,0),"")</f>
        <v/>
      </c>
      <c r="F1114" s="169"/>
      <c r="G1114" s="170"/>
      <c r="H1114" s="14"/>
      <c r="I1114" s="171"/>
      <c r="J1114" s="14"/>
      <c r="K1114" s="131"/>
      <c r="L1114" s="131" t="str">
        <f>IF(D1114="","",SUMIFS(MOVI_ENTR!I:I,MOVI_ENTR!D:D,D1114,MOVI_ENTR!O:O,O1114)-SUMIFS(MOVI_SAID!H:H,MOVI_SAID!D:D,D1114,MOVI_SAID!L:L,MOVI_ENTR!O1114))</f>
        <v/>
      </c>
      <c r="M1114" s="173" t="str">
        <f t="shared" si="33"/>
        <v/>
      </c>
      <c r="N1114" s="14"/>
      <c r="O1114" s="14"/>
      <c r="P1114" s="21"/>
      <c r="Q1114" s="21"/>
      <c r="R1114" s="21"/>
      <c r="S1114" s="21"/>
      <c r="T1114" s="21"/>
    </row>
    <row r="1115" spans="1:20" s="16" customFormat="1" ht="30" customHeight="1">
      <c r="A1115" s="21"/>
      <c r="B1115" s="21"/>
      <c r="C1115" s="197"/>
      <c r="D1115" s="168"/>
      <c r="E1115" s="154" t="str">
        <f>IFERROR(VLOOKUP(D1115,CADA_PROD!D:H,5,0),"")</f>
        <v/>
      </c>
      <c r="F1115" s="169"/>
      <c r="G1115" s="170"/>
      <c r="H1115" s="14"/>
      <c r="I1115" s="171"/>
      <c r="J1115" s="14"/>
      <c r="K1115" s="131"/>
      <c r="L1115" s="131" t="str">
        <f>IF(D1115="","",SUMIFS(MOVI_ENTR!I:I,MOVI_ENTR!D:D,D1115,MOVI_ENTR!O:O,O1115)-SUMIFS(MOVI_SAID!H:H,MOVI_SAID!D:D,D1115,MOVI_SAID!L:L,MOVI_ENTR!O1115))</f>
        <v/>
      </c>
      <c r="M1115" s="173" t="str">
        <f t="shared" ref="M1115:M1178" si="34">IF(D1115="","",H1115*I1115)</f>
        <v/>
      </c>
      <c r="N1115" s="14"/>
      <c r="O1115" s="14"/>
      <c r="P1115" s="21"/>
      <c r="Q1115" s="21"/>
      <c r="R1115" s="21"/>
      <c r="S1115" s="21"/>
      <c r="T1115" s="21"/>
    </row>
    <row r="1116" spans="1:20" s="16" customFormat="1" ht="30" customHeight="1">
      <c r="A1116" s="21"/>
      <c r="B1116" s="21"/>
      <c r="C1116" s="197"/>
      <c r="D1116" s="168"/>
      <c r="E1116" s="154" t="str">
        <f>IFERROR(VLOOKUP(D1116,CADA_PROD!D:H,5,0),"")</f>
        <v/>
      </c>
      <c r="F1116" s="169"/>
      <c r="G1116" s="170"/>
      <c r="H1116" s="14"/>
      <c r="I1116" s="171"/>
      <c r="J1116" s="14"/>
      <c r="K1116" s="131"/>
      <c r="L1116" s="131" t="str">
        <f>IF(D1116="","",SUMIFS(MOVI_ENTR!I:I,MOVI_ENTR!D:D,D1116,MOVI_ENTR!O:O,O1116)-SUMIFS(MOVI_SAID!H:H,MOVI_SAID!D:D,D1116,MOVI_SAID!L:L,MOVI_ENTR!O1116))</f>
        <v/>
      </c>
      <c r="M1116" s="173" t="str">
        <f t="shared" si="34"/>
        <v/>
      </c>
      <c r="N1116" s="14"/>
      <c r="O1116" s="14"/>
      <c r="P1116" s="21"/>
      <c r="Q1116" s="21"/>
      <c r="R1116" s="21"/>
      <c r="S1116" s="21"/>
      <c r="T1116" s="21"/>
    </row>
    <row r="1117" spans="1:20" s="16" customFormat="1" ht="30" customHeight="1">
      <c r="A1117" s="21"/>
      <c r="B1117" s="21"/>
      <c r="C1117" s="197"/>
      <c r="D1117" s="168"/>
      <c r="E1117" s="154" t="str">
        <f>IFERROR(VLOOKUP(D1117,CADA_PROD!D:H,5,0),"")</f>
        <v/>
      </c>
      <c r="F1117" s="169"/>
      <c r="G1117" s="170"/>
      <c r="H1117" s="14"/>
      <c r="I1117" s="171"/>
      <c r="J1117" s="14"/>
      <c r="K1117" s="131"/>
      <c r="L1117" s="131" t="str">
        <f>IF(D1117="","",SUMIFS(MOVI_ENTR!I:I,MOVI_ENTR!D:D,D1117,MOVI_ENTR!O:O,O1117)-SUMIFS(MOVI_SAID!H:H,MOVI_SAID!D:D,D1117,MOVI_SAID!L:L,MOVI_ENTR!O1117))</f>
        <v/>
      </c>
      <c r="M1117" s="173" t="str">
        <f t="shared" si="34"/>
        <v/>
      </c>
      <c r="N1117" s="14"/>
      <c r="O1117" s="14"/>
      <c r="P1117" s="21"/>
      <c r="Q1117" s="21"/>
      <c r="R1117" s="21"/>
      <c r="S1117" s="21"/>
      <c r="T1117" s="21"/>
    </row>
    <row r="1118" spans="1:20" s="16" customFormat="1" ht="30" customHeight="1">
      <c r="A1118" s="21"/>
      <c r="B1118" s="21"/>
      <c r="C1118" s="197"/>
      <c r="D1118" s="168"/>
      <c r="E1118" s="154" t="str">
        <f>IFERROR(VLOOKUP(D1118,CADA_PROD!D:H,5,0),"")</f>
        <v/>
      </c>
      <c r="F1118" s="169"/>
      <c r="G1118" s="170"/>
      <c r="H1118" s="14"/>
      <c r="I1118" s="171"/>
      <c r="J1118" s="14"/>
      <c r="K1118" s="131"/>
      <c r="L1118" s="131" t="str">
        <f>IF(D1118="","",SUMIFS(MOVI_ENTR!I:I,MOVI_ENTR!D:D,D1118,MOVI_ENTR!O:O,O1118)-SUMIFS(MOVI_SAID!H:H,MOVI_SAID!D:D,D1118,MOVI_SAID!L:L,MOVI_ENTR!O1118))</f>
        <v/>
      </c>
      <c r="M1118" s="173" t="str">
        <f t="shared" si="34"/>
        <v/>
      </c>
      <c r="N1118" s="14"/>
      <c r="O1118" s="14"/>
      <c r="P1118" s="21"/>
      <c r="Q1118" s="21"/>
      <c r="R1118" s="21"/>
      <c r="S1118" s="21"/>
      <c r="T1118" s="21"/>
    </row>
    <row r="1119" spans="1:20" s="16" customFormat="1" ht="30" customHeight="1">
      <c r="A1119" s="21"/>
      <c r="B1119" s="21"/>
      <c r="C1119" s="197"/>
      <c r="D1119" s="168"/>
      <c r="E1119" s="154" t="str">
        <f>IFERROR(VLOOKUP(D1119,CADA_PROD!D:H,5,0),"")</f>
        <v/>
      </c>
      <c r="F1119" s="169"/>
      <c r="G1119" s="170"/>
      <c r="H1119" s="14"/>
      <c r="I1119" s="171"/>
      <c r="J1119" s="14"/>
      <c r="K1119" s="131"/>
      <c r="L1119" s="131" t="str">
        <f>IF(D1119="","",SUMIFS(MOVI_ENTR!I:I,MOVI_ENTR!D:D,D1119,MOVI_ENTR!O:O,O1119)-SUMIFS(MOVI_SAID!H:H,MOVI_SAID!D:D,D1119,MOVI_SAID!L:L,MOVI_ENTR!O1119))</f>
        <v/>
      </c>
      <c r="M1119" s="173" t="str">
        <f t="shared" si="34"/>
        <v/>
      </c>
      <c r="N1119" s="14"/>
      <c r="O1119" s="14"/>
      <c r="P1119" s="21"/>
      <c r="Q1119" s="21"/>
      <c r="R1119" s="21"/>
      <c r="S1119" s="21"/>
      <c r="T1119" s="21"/>
    </row>
    <row r="1120" spans="1:20" s="16" customFormat="1" ht="30" customHeight="1">
      <c r="A1120" s="21"/>
      <c r="B1120" s="21"/>
      <c r="C1120" s="197"/>
      <c r="D1120" s="168"/>
      <c r="E1120" s="154" t="str">
        <f>IFERROR(VLOOKUP(D1120,CADA_PROD!D:H,5,0),"")</f>
        <v/>
      </c>
      <c r="F1120" s="169"/>
      <c r="G1120" s="170"/>
      <c r="H1120" s="14"/>
      <c r="I1120" s="171"/>
      <c r="J1120" s="14"/>
      <c r="K1120" s="131"/>
      <c r="L1120" s="131" t="str">
        <f>IF(D1120="","",SUMIFS(MOVI_ENTR!I:I,MOVI_ENTR!D:D,D1120,MOVI_ENTR!O:O,O1120)-SUMIFS(MOVI_SAID!H:H,MOVI_SAID!D:D,D1120,MOVI_SAID!L:L,MOVI_ENTR!O1120))</f>
        <v/>
      </c>
      <c r="M1120" s="173" t="str">
        <f t="shared" si="34"/>
        <v/>
      </c>
      <c r="N1120" s="14"/>
      <c r="O1120" s="14"/>
      <c r="P1120" s="21"/>
      <c r="Q1120" s="21"/>
      <c r="R1120" s="21"/>
      <c r="S1120" s="21"/>
      <c r="T1120" s="21"/>
    </row>
    <row r="1121" spans="1:20" s="16" customFormat="1" ht="30" customHeight="1">
      <c r="A1121" s="21"/>
      <c r="B1121" s="21"/>
      <c r="C1121" s="197"/>
      <c r="D1121" s="168"/>
      <c r="E1121" s="154" t="str">
        <f>IFERROR(VLOOKUP(D1121,CADA_PROD!D:H,5,0),"")</f>
        <v/>
      </c>
      <c r="F1121" s="169"/>
      <c r="G1121" s="170"/>
      <c r="H1121" s="14"/>
      <c r="I1121" s="171"/>
      <c r="J1121" s="14"/>
      <c r="K1121" s="131"/>
      <c r="L1121" s="131" t="str">
        <f>IF(D1121="","",SUMIFS(MOVI_ENTR!I:I,MOVI_ENTR!D:D,D1121,MOVI_ENTR!O:O,O1121)-SUMIFS(MOVI_SAID!H:H,MOVI_SAID!D:D,D1121,MOVI_SAID!L:L,MOVI_ENTR!O1121))</f>
        <v/>
      </c>
      <c r="M1121" s="173" t="str">
        <f t="shared" si="34"/>
        <v/>
      </c>
      <c r="N1121" s="14"/>
      <c r="O1121" s="14"/>
      <c r="P1121" s="21"/>
      <c r="Q1121" s="21"/>
      <c r="R1121" s="21"/>
      <c r="S1121" s="21"/>
      <c r="T1121" s="21"/>
    </row>
    <row r="1122" spans="1:20" s="16" customFormat="1" ht="30" customHeight="1">
      <c r="A1122" s="21"/>
      <c r="B1122" s="21"/>
      <c r="C1122" s="197"/>
      <c r="D1122" s="168"/>
      <c r="E1122" s="154" t="str">
        <f>IFERROR(VLOOKUP(D1122,CADA_PROD!D:H,5,0),"")</f>
        <v/>
      </c>
      <c r="F1122" s="169"/>
      <c r="G1122" s="170"/>
      <c r="H1122" s="14"/>
      <c r="I1122" s="171"/>
      <c r="J1122" s="14"/>
      <c r="K1122" s="131"/>
      <c r="L1122" s="131" t="str">
        <f>IF(D1122="","",SUMIFS(MOVI_ENTR!I:I,MOVI_ENTR!D:D,D1122,MOVI_ENTR!O:O,O1122)-SUMIFS(MOVI_SAID!H:H,MOVI_SAID!D:D,D1122,MOVI_SAID!L:L,MOVI_ENTR!O1122))</f>
        <v/>
      </c>
      <c r="M1122" s="173" t="str">
        <f t="shared" si="34"/>
        <v/>
      </c>
      <c r="N1122" s="14"/>
      <c r="O1122" s="14"/>
      <c r="P1122" s="21"/>
      <c r="Q1122" s="21"/>
      <c r="R1122" s="21"/>
      <c r="S1122" s="21"/>
      <c r="T1122" s="21"/>
    </row>
    <row r="1123" spans="1:20" s="16" customFormat="1" ht="30" customHeight="1">
      <c r="A1123" s="21"/>
      <c r="B1123" s="21"/>
      <c r="C1123" s="197"/>
      <c r="D1123" s="168"/>
      <c r="E1123" s="154" t="str">
        <f>IFERROR(VLOOKUP(D1123,CADA_PROD!D:H,5,0),"")</f>
        <v/>
      </c>
      <c r="F1123" s="169"/>
      <c r="G1123" s="170"/>
      <c r="H1123" s="14"/>
      <c r="I1123" s="171"/>
      <c r="J1123" s="14"/>
      <c r="K1123" s="131"/>
      <c r="L1123" s="131" t="str">
        <f>IF(D1123="","",SUMIFS(MOVI_ENTR!I:I,MOVI_ENTR!D:D,D1123,MOVI_ENTR!O:O,O1123)-SUMIFS(MOVI_SAID!H:H,MOVI_SAID!D:D,D1123,MOVI_SAID!L:L,MOVI_ENTR!O1123))</f>
        <v/>
      </c>
      <c r="M1123" s="173" t="str">
        <f t="shared" si="34"/>
        <v/>
      </c>
      <c r="N1123" s="14"/>
      <c r="O1123" s="14"/>
      <c r="P1123" s="21"/>
      <c r="Q1123" s="21"/>
      <c r="R1123" s="21"/>
      <c r="S1123" s="21"/>
      <c r="T1123" s="21"/>
    </row>
    <row r="1124" spans="1:20" s="16" customFormat="1" ht="30" customHeight="1">
      <c r="A1124" s="21"/>
      <c r="B1124" s="21"/>
      <c r="C1124" s="197"/>
      <c r="D1124" s="168"/>
      <c r="E1124" s="154" t="str">
        <f>IFERROR(VLOOKUP(D1124,CADA_PROD!D:H,5,0),"")</f>
        <v/>
      </c>
      <c r="F1124" s="169"/>
      <c r="G1124" s="170"/>
      <c r="H1124" s="14"/>
      <c r="I1124" s="171"/>
      <c r="J1124" s="14"/>
      <c r="K1124" s="131"/>
      <c r="L1124" s="131" t="str">
        <f>IF(D1124="","",SUMIFS(MOVI_ENTR!I:I,MOVI_ENTR!D:D,D1124,MOVI_ENTR!O:O,O1124)-SUMIFS(MOVI_SAID!H:H,MOVI_SAID!D:D,D1124,MOVI_SAID!L:L,MOVI_ENTR!O1124))</f>
        <v/>
      </c>
      <c r="M1124" s="173" t="str">
        <f t="shared" si="34"/>
        <v/>
      </c>
      <c r="N1124" s="14"/>
      <c r="O1124" s="14"/>
      <c r="P1124" s="21"/>
      <c r="Q1124" s="21"/>
      <c r="R1124" s="21"/>
      <c r="S1124" s="21"/>
      <c r="T1124" s="21"/>
    </row>
    <row r="1125" spans="1:20" s="16" customFormat="1" ht="30" customHeight="1">
      <c r="A1125" s="21"/>
      <c r="B1125" s="21"/>
      <c r="C1125" s="197"/>
      <c r="D1125" s="168"/>
      <c r="E1125" s="154" t="str">
        <f>IFERROR(VLOOKUP(D1125,CADA_PROD!D:H,5,0),"")</f>
        <v/>
      </c>
      <c r="F1125" s="169"/>
      <c r="G1125" s="170"/>
      <c r="H1125" s="14"/>
      <c r="I1125" s="171"/>
      <c r="J1125" s="14"/>
      <c r="K1125" s="131"/>
      <c r="L1125" s="131" t="str">
        <f>IF(D1125="","",SUMIFS(MOVI_ENTR!I:I,MOVI_ENTR!D:D,D1125,MOVI_ENTR!O:O,O1125)-SUMIFS(MOVI_SAID!H:H,MOVI_SAID!D:D,D1125,MOVI_SAID!L:L,MOVI_ENTR!O1125))</f>
        <v/>
      </c>
      <c r="M1125" s="173" t="str">
        <f t="shared" si="34"/>
        <v/>
      </c>
      <c r="N1125" s="14"/>
      <c r="O1125" s="14"/>
      <c r="P1125" s="21"/>
      <c r="Q1125" s="21"/>
      <c r="R1125" s="21"/>
      <c r="S1125" s="21"/>
      <c r="T1125" s="21"/>
    </row>
    <row r="1126" spans="1:20" s="16" customFormat="1" ht="30" customHeight="1">
      <c r="A1126" s="21"/>
      <c r="B1126" s="21"/>
      <c r="C1126" s="197"/>
      <c r="D1126" s="168"/>
      <c r="E1126" s="154" t="str">
        <f>IFERROR(VLOOKUP(D1126,CADA_PROD!D:H,5,0),"")</f>
        <v/>
      </c>
      <c r="F1126" s="169"/>
      <c r="G1126" s="170"/>
      <c r="H1126" s="14"/>
      <c r="I1126" s="171"/>
      <c r="J1126" s="14"/>
      <c r="K1126" s="131"/>
      <c r="L1126" s="131" t="str">
        <f>IF(D1126="","",SUMIFS(MOVI_ENTR!I:I,MOVI_ENTR!D:D,D1126,MOVI_ENTR!O:O,O1126)-SUMIFS(MOVI_SAID!H:H,MOVI_SAID!D:D,D1126,MOVI_SAID!L:L,MOVI_ENTR!O1126))</f>
        <v/>
      </c>
      <c r="M1126" s="173" t="str">
        <f t="shared" si="34"/>
        <v/>
      </c>
      <c r="N1126" s="14"/>
      <c r="O1126" s="14"/>
      <c r="P1126" s="21"/>
      <c r="Q1126" s="21"/>
      <c r="R1126" s="21"/>
      <c r="S1126" s="21"/>
      <c r="T1126" s="21"/>
    </row>
    <row r="1127" spans="1:20" s="16" customFormat="1" ht="30" customHeight="1">
      <c r="A1127" s="21"/>
      <c r="B1127" s="21"/>
      <c r="C1127" s="197"/>
      <c r="D1127" s="168"/>
      <c r="E1127" s="154" t="str">
        <f>IFERROR(VLOOKUP(D1127,CADA_PROD!D:H,5,0),"")</f>
        <v/>
      </c>
      <c r="F1127" s="169"/>
      <c r="G1127" s="170"/>
      <c r="H1127" s="14"/>
      <c r="I1127" s="171"/>
      <c r="J1127" s="14"/>
      <c r="K1127" s="131"/>
      <c r="L1127" s="131" t="str">
        <f>IF(D1127="","",SUMIFS(MOVI_ENTR!I:I,MOVI_ENTR!D:D,D1127,MOVI_ENTR!O:O,O1127)-SUMIFS(MOVI_SAID!H:H,MOVI_SAID!D:D,D1127,MOVI_SAID!L:L,MOVI_ENTR!O1127))</f>
        <v/>
      </c>
      <c r="M1127" s="173" t="str">
        <f t="shared" si="34"/>
        <v/>
      </c>
      <c r="N1127" s="14"/>
      <c r="O1127" s="14"/>
      <c r="P1127" s="21"/>
      <c r="Q1127" s="21"/>
      <c r="R1127" s="21"/>
      <c r="S1127" s="21"/>
      <c r="T1127" s="21"/>
    </row>
    <row r="1128" spans="1:20" s="16" customFormat="1" ht="30" customHeight="1">
      <c r="A1128" s="21"/>
      <c r="B1128" s="21"/>
      <c r="C1128" s="197"/>
      <c r="D1128" s="168"/>
      <c r="E1128" s="154" t="str">
        <f>IFERROR(VLOOKUP(D1128,CADA_PROD!D:H,5,0),"")</f>
        <v/>
      </c>
      <c r="F1128" s="169"/>
      <c r="G1128" s="170"/>
      <c r="H1128" s="14"/>
      <c r="I1128" s="171"/>
      <c r="J1128" s="14"/>
      <c r="K1128" s="131"/>
      <c r="L1128" s="131" t="str">
        <f>IF(D1128="","",SUMIFS(MOVI_ENTR!I:I,MOVI_ENTR!D:D,D1128,MOVI_ENTR!O:O,O1128)-SUMIFS(MOVI_SAID!H:H,MOVI_SAID!D:D,D1128,MOVI_SAID!L:L,MOVI_ENTR!O1128))</f>
        <v/>
      </c>
      <c r="M1128" s="173" t="str">
        <f t="shared" si="34"/>
        <v/>
      </c>
      <c r="N1128" s="14"/>
      <c r="O1128" s="14"/>
      <c r="P1128" s="21"/>
      <c r="Q1128" s="21"/>
      <c r="R1128" s="21"/>
      <c r="S1128" s="21"/>
      <c r="T1128" s="21"/>
    </row>
    <row r="1129" spans="1:20" s="16" customFormat="1" ht="30" customHeight="1">
      <c r="A1129" s="21"/>
      <c r="B1129" s="21"/>
      <c r="C1129" s="197"/>
      <c r="D1129" s="168"/>
      <c r="E1129" s="154" t="str">
        <f>IFERROR(VLOOKUP(D1129,CADA_PROD!D:H,5,0),"")</f>
        <v/>
      </c>
      <c r="F1129" s="169"/>
      <c r="G1129" s="170"/>
      <c r="H1129" s="14"/>
      <c r="I1129" s="171"/>
      <c r="J1129" s="14"/>
      <c r="K1129" s="131"/>
      <c r="L1129" s="131" t="str">
        <f>IF(D1129="","",SUMIFS(MOVI_ENTR!I:I,MOVI_ENTR!D:D,D1129,MOVI_ENTR!O:O,O1129)-SUMIFS(MOVI_SAID!H:H,MOVI_SAID!D:D,D1129,MOVI_SAID!L:L,MOVI_ENTR!O1129))</f>
        <v/>
      </c>
      <c r="M1129" s="173" t="str">
        <f t="shared" si="34"/>
        <v/>
      </c>
      <c r="N1129" s="14"/>
      <c r="O1129" s="14"/>
      <c r="P1129" s="21"/>
      <c r="Q1129" s="21"/>
      <c r="R1129" s="21"/>
      <c r="S1129" s="21"/>
      <c r="T1129" s="21"/>
    </row>
    <row r="1130" spans="1:20" s="16" customFormat="1" ht="30" customHeight="1">
      <c r="A1130" s="21"/>
      <c r="B1130" s="21"/>
      <c r="C1130" s="197"/>
      <c r="D1130" s="168"/>
      <c r="E1130" s="154" t="str">
        <f>IFERROR(VLOOKUP(D1130,CADA_PROD!D:H,5,0),"")</f>
        <v/>
      </c>
      <c r="F1130" s="169"/>
      <c r="G1130" s="170"/>
      <c r="H1130" s="14"/>
      <c r="I1130" s="171"/>
      <c r="J1130" s="14"/>
      <c r="K1130" s="131"/>
      <c r="L1130" s="131" t="str">
        <f>IF(D1130="","",SUMIFS(MOVI_ENTR!I:I,MOVI_ENTR!D:D,D1130,MOVI_ENTR!O:O,O1130)-SUMIFS(MOVI_SAID!H:H,MOVI_SAID!D:D,D1130,MOVI_SAID!L:L,MOVI_ENTR!O1130))</f>
        <v/>
      </c>
      <c r="M1130" s="173" t="str">
        <f t="shared" si="34"/>
        <v/>
      </c>
      <c r="N1130" s="14"/>
      <c r="O1130" s="14"/>
      <c r="P1130" s="21"/>
      <c r="Q1130" s="21"/>
      <c r="R1130" s="21"/>
      <c r="S1130" s="21"/>
      <c r="T1130" s="21"/>
    </row>
    <row r="1131" spans="1:20" s="16" customFormat="1" ht="30" customHeight="1">
      <c r="A1131" s="21"/>
      <c r="B1131" s="21"/>
      <c r="C1131" s="197"/>
      <c r="D1131" s="168"/>
      <c r="E1131" s="154" t="str">
        <f>IFERROR(VLOOKUP(D1131,CADA_PROD!D:H,5,0),"")</f>
        <v/>
      </c>
      <c r="F1131" s="169"/>
      <c r="G1131" s="170"/>
      <c r="H1131" s="14"/>
      <c r="I1131" s="171"/>
      <c r="J1131" s="14"/>
      <c r="K1131" s="131"/>
      <c r="L1131" s="131" t="str">
        <f>IF(D1131="","",SUMIFS(MOVI_ENTR!I:I,MOVI_ENTR!D:D,D1131,MOVI_ENTR!O:O,O1131)-SUMIFS(MOVI_SAID!H:H,MOVI_SAID!D:D,D1131,MOVI_SAID!L:L,MOVI_ENTR!O1131))</f>
        <v/>
      </c>
      <c r="M1131" s="173" t="str">
        <f t="shared" si="34"/>
        <v/>
      </c>
      <c r="N1131" s="14"/>
      <c r="O1131" s="14"/>
      <c r="P1131" s="21"/>
      <c r="Q1131" s="21"/>
      <c r="R1131" s="21"/>
      <c r="S1131" s="21"/>
      <c r="T1131" s="21"/>
    </row>
    <row r="1132" spans="1:20" s="16" customFormat="1" ht="30" customHeight="1">
      <c r="A1132" s="21"/>
      <c r="B1132" s="21"/>
      <c r="C1132" s="197"/>
      <c r="D1132" s="168"/>
      <c r="E1132" s="154" t="str">
        <f>IFERROR(VLOOKUP(D1132,CADA_PROD!D:H,5,0),"")</f>
        <v/>
      </c>
      <c r="F1132" s="169"/>
      <c r="G1132" s="170"/>
      <c r="H1132" s="14"/>
      <c r="I1132" s="171"/>
      <c r="J1132" s="14"/>
      <c r="K1132" s="131"/>
      <c r="L1132" s="131" t="str">
        <f>IF(D1132="","",SUMIFS(MOVI_ENTR!I:I,MOVI_ENTR!D:D,D1132,MOVI_ENTR!O:O,O1132)-SUMIFS(MOVI_SAID!H:H,MOVI_SAID!D:D,D1132,MOVI_SAID!L:L,MOVI_ENTR!O1132))</f>
        <v/>
      </c>
      <c r="M1132" s="173" t="str">
        <f t="shared" si="34"/>
        <v/>
      </c>
      <c r="N1132" s="14"/>
      <c r="O1132" s="14"/>
      <c r="P1132" s="21"/>
      <c r="Q1132" s="21"/>
      <c r="R1132" s="21"/>
      <c r="S1132" s="21"/>
      <c r="T1132" s="21"/>
    </row>
    <row r="1133" spans="1:20" s="16" customFormat="1" ht="30" customHeight="1">
      <c r="A1133" s="21"/>
      <c r="B1133" s="21"/>
      <c r="C1133" s="197"/>
      <c r="D1133" s="168"/>
      <c r="E1133" s="154" t="str">
        <f>IFERROR(VLOOKUP(D1133,CADA_PROD!D:H,5,0),"")</f>
        <v/>
      </c>
      <c r="F1133" s="169"/>
      <c r="G1133" s="170"/>
      <c r="H1133" s="14"/>
      <c r="I1133" s="171"/>
      <c r="J1133" s="14"/>
      <c r="K1133" s="131"/>
      <c r="L1133" s="131" t="str">
        <f>IF(D1133="","",SUMIFS(MOVI_ENTR!I:I,MOVI_ENTR!D:D,D1133,MOVI_ENTR!O:O,O1133)-SUMIFS(MOVI_SAID!H:H,MOVI_SAID!D:D,D1133,MOVI_SAID!L:L,MOVI_ENTR!O1133))</f>
        <v/>
      </c>
      <c r="M1133" s="173" t="str">
        <f t="shared" si="34"/>
        <v/>
      </c>
      <c r="N1133" s="14"/>
      <c r="O1133" s="14"/>
      <c r="P1133" s="21"/>
      <c r="Q1133" s="21"/>
      <c r="R1133" s="21"/>
      <c r="S1133" s="21"/>
      <c r="T1133" s="21"/>
    </row>
    <row r="1134" spans="1:20" s="16" customFormat="1" ht="30" customHeight="1">
      <c r="A1134" s="21"/>
      <c r="B1134" s="21"/>
      <c r="C1134" s="197"/>
      <c r="D1134" s="168"/>
      <c r="E1134" s="154" t="str">
        <f>IFERROR(VLOOKUP(D1134,CADA_PROD!D:H,5,0),"")</f>
        <v/>
      </c>
      <c r="F1134" s="169"/>
      <c r="G1134" s="170"/>
      <c r="H1134" s="14"/>
      <c r="I1134" s="171"/>
      <c r="J1134" s="14"/>
      <c r="K1134" s="131"/>
      <c r="L1134" s="131" t="str">
        <f>IF(D1134="","",SUMIFS(MOVI_ENTR!I:I,MOVI_ENTR!D:D,D1134,MOVI_ENTR!O:O,O1134)-SUMIFS(MOVI_SAID!H:H,MOVI_SAID!D:D,D1134,MOVI_SAID!L:L,MOVI_ENTR!O1134))</f>
        <v/>
      </c>
      <c r="M1134" s="173" t="str">
        <f t="shared" si="34"/>
        <v/>
      </c>
      <c r="N1134" s="14"/>
      <c r="O1134" s="14"/>
      <c r="P1134" s="21"/>
      <c r="Q1134" s="21"/>
      <c r="R1134" s="21"/>
      <c r="S1134" s="21"/>
      <c r="T1134" s="21"/>
    </row>
    <row r="1135" spans="1:20" s="16" customFormat="1" ht="30" customHeight="1">
      <c r="A1135" s="21"/>
      <c r="B1135" s="21"/>
      <c r="C1135" s="197"/>
      <c r="D1135" s="168"/>
      <c r="E1135" s="154" t="str">
        <f>IFERROR(VLOOKUP(D1135,CADA_PROD!D:H,5,0),"")</f>
        <v/>
      </c>
      <c r="F1135" s="169"/>
      <c r="G1135" s="170"/>
      <c r="H1135" s="14"/>
      <c r="I1135" s="171"/>
      <c r="J1135" s="14"/>
      <c r="K1135" s="131"/>
      <c r="L1135" s="131" t="str">
        <f>IF(D1135="","",SUMIFS(MOVI_ENTR!I:I,MOVI_ENTR!D:D,D1135,MOVI_ENTR!O:O,O1135)-SUMIFS(MOVI_SAID!H:H,MOVI_SAID!D:D,D1135,MOVI_SAID!L:L,MOVI_ENTR!O1135))</f>
        <v/>
      </c>
      <c r="M1135" s="173" t="str">
        <f t="shared" si="34"/>
        <v/>
      </c>
      <c r="N1135" s="14"/>
      <c r="O1135" s="14"/>
      <c r="P1135" s="21"/>
      <c r="Q1135" s="21"/>
      <c r="R1135" s="21"/>
      <c r="S1135" s="21"/>
      <c r="T1135" s="21"/>
    </row>
    <row r="1136" spans="1:20" s="16" customFormat="1" ht="30" customHeight="1">
      <c r="A1136" s="21"/>
      <c r="B1136" s="21"/>
      <c r="C1136" s="197"/>
      <c r="D1136" s="168"/>
      <c r="E1136" s="154" t="str">
        <f>IFERROR(VLOOKUP(D1136,CADA_PROD!D:H,5,0),"")</f>
        <v/>
      </c>
      <c r="F1136" s="169"/>
      <c r="G1136" s="170"/>
      <c r="H1136" s="14"/>
      <c r="I1136" s="171"/>
      <c r="J1136" s="14"/>
      <c r="K1136" s="131"/>
      <c r="L1136" s="131" t="str">
        <f>IF(D1136="","",SUMIFS(MOVI_ENTR!I:I,MOVI_ENTR!D:D,D1136,MOVI_ENTR!O:O,O1136)-SUMIFS(MOVI_SAID!H:H,MOVI_SAID!D:D,D1136,MOVI_SAID!L:L,MOVI_ENTR!O1136))</f>
        <v/>
      </c>
      <c r="M1136" s="173" t="str">
        <f t="shared" si="34"/>
        <v/>
      </c>
      <c r="N1136" s="14"/>
      <c r="O1136" s="14"/>
      <c r="P1136" s="21"/>
      <c r="Q1136" s="21"/>
      <c r="R1136" s="21"/>
      <c r="S1136" s="21"/>
      <c r="T1136" s="21"/>
    </row>
    <row r="1137" spans="1:20" s="16" customFormat="1" ht="30" customHeight="1">
      <c r="A1137" s="21"/>
      <c r="B1137" s="21"/>
      <c r="C1137" s="197"/>
      <c r="D1137" s="168"/>
      <c r="E1137" s="154" t="str">
        <f>IFERROR(VLOOKUP(D1137,CADA_PROD!D:H,5,0),"")</f>
        <v/>
      </c>
      <c r="F1137" s="169"/>
      <c r="G1137" s="170"/>
      <c r="H1137" s="14"/>
      <c r="I1137" s="171"/>
      <c r="J1137" s="14"/>
      <c r="K1137" s="131"/>
      <c r="L1137" s="131" t="str">
        <f>IF(D1137="","",SUMIFS(MOVI_ENTR!I:I,MOVI_ENTR!D:D,D1137,MOVI_ENTR!O:O,O1137)-SUMIFS(MOVI_SAID!H:H,MOVI_SAID!D:D,D1137,MOVI_SAID!L:L,MOVI_ENTR!O1137))</f>
        <v/>
      </c>
      <c r="M1137" s="173" t="str">
        <f t="shared" si="34"/>
        <v/>
      </c>
      <c r="N1137" s="14"/>
      <c r="O1137" s="14"/>
      <c r="P1137" s="21"/>
      <c r="Q1137" s="21"/>
      <c r="R1137" s="21"/>
      <c r="S1137" s="21"/>
      <c r="T1137" s="21"/>
    </row>
    <row r="1138" spans="1:20" s="16" customFormat="1" ht="30" customHeight="1">
      <c r="A1138" s="21"/>
      <c r="B1138" s="21"/>
      <c r="C1138" s="197"/>
      <c r="D1138" s="168"/>
      <c r="E1138" s="154" t="str">
        <f>IFERROR(VLOOKUP(D1138,CADA_PROD!D:H,5,0),"")</f>
        <v/>
      </c>
      <c r="F1138" s="169"/>
      <c r="G1138" s="170"/>
      <c r="H1138" s="14"/>
      <c r="I1138" s="171"/>
      <c r="J1138" s="14"/>
      <c r="K1138" s="131"/>
      <c r="L1138" s="131" t="str">
        <f>IF(D1138="","",SUMIFS(MOVI_ENTR!I:I,MOVI_ENTR!D:D,D1138,MOVI_ENTR!O:O,O1138)-SUMIFS(MOVI_SAID!H:H,MOVI_SAID!D:D,D1138,MOVI_SAID!L:L,MOVI_ENTR!O1138))</f>
        <v/>
      </c>
      <c r="M1138" s="173" t="str">
        <f t="shared" si="34"/>
        <v/>
      </c>
      <c r="N1138" s="14"/>
      <c r="O1138" s="14"/>
      <c r="P1138" s="21"/>
      <c r="Q1138" s="21"/>
      <c r="R1138" s="21"/>
      <c r="S1138" s="21"/>
      <c r="T1138" s="21"/>
    </row>
    <row r="1139" spans="1:20" s="16" customFormat="1" ht="30" customHeight="1">
      <c r="A1139" s="21"/>
      <c r="B1139" s="21"/>
      <c r="C1139" s="197"/>
      <c r="D1139" s="168"/>
      <c r="E1139" s="154" t="str">
        <f>IFERROR(VLOOKUP(D1139,CADA_PROD!D:H,5,0),"")</f>
        <v/>
      </c>
      <c r="F1139" s="169"/>
      <c r="G1139" s="170"/>
      <c r="H1139" s="14"/>
      <c r="I1139" s="171"/>
      <c r="J1139" s="14"/>
      <c r="K1139" s="131"/>
      <c r="L1139" s="131" t="str">
        <f>IF(D1139="","",SUMIFS(MOVI_ENTR!I:I,MOVI_ENTR!D:D,D1139,MOVI_ENTR!O:O,O1139)-SUMIFS(MOVI_SAID!H:H,MOVI_SAID!D:D,D1139,MOVI_SAID!L:L,MOVI_ENTR!O1139))</f>
        <v/>
      </c>
      <c r="M1139" s="173" t="str">
        <f t="shared" si="34"/>
        <v/>
      </c>
      <c r="N1139" s="14"/>
      <c r="O1139" s="14"/>
      <c r="P1139" s="21"/>
      <c r="Q1139" s="21"/>
      <c r="R1139" s="21"/>
      <c r="S1139" s="21"/>
      <c r="T1139" s="21"/>
    </row>
    <row r="1140" spans="1:20" s="16" customFormat="1" ht="30" customHeight="1">
      <c r="A1140" s="21"/>
      <c r="B1140" s="21"/>
      <c r="C1140" s="197"/>
      <c r="D1140" s="168"/>
      <c r="E1140" s="154" t="str">
        <f>IFERROR(VLOOKUP(D1140,CADA_PROD!D:H,5,0),"")</f>
        <v/>
      </c>
      <c r="F1140" s="169"/>
      <c r="G1140" s="170"/>
      <c r="H1140" s="14"/>
      <c r="I1140" s="171"/>
      <c r="J1140" s="14"/>
      <c r="K1140" s="131"/>
      <c r="L1140" s="131" t="str">
        <f>IF(D1140="","",SUMIFS(MOVI_ENTR!I:I,MOVI_ENTR!D:D,D1140,MOVI_ENTR!O:O,O1140)-SUMIFS(MOVI_SAID!H:H,MOVI_SAID!D:D,D1140,MOVI_SAID!L:L,MOVI_ENTR!O1140))</f>
        <v/>
      </c>
      <c r="M1140" s="173" t="str">
        <f t="shared" si="34"/>
        <v/>
      </c>
      <c r="N1140" s="14"/>
      <c r="O1140" s="14"/>
      <c r="P1140" s="21"/>
      <c r="Q1140" s="21"/>
      <c r="R1140" s="21"/>
      <c r="S1140" s="21"/>
      <c r="T1140" s="21"/>
    </row>
    <row r="1141" spans="1:20" s="16" customFormat="1" ht="30" customHeight="1">
      <c r="A1141" s="21"/>
      <c r="B1141" s="21"/>
      <c r="C1141" s="197"/>
      <c r="D1141" s="168"/>
      <c r="E1141" s="154" t="str">
        <f>IFERROR(VLOOKUP(D1141,CADA_PROD!D:H,5,0),"")</f>
        <v/>
      </c>
      <c r="F1141" s="169"/>
      <c r="G1141" s="170"/>
      <c r="H1141" s="14"/>
      <c r="I1141" s="171"/>
      <c r="J1141" s="14"/>
      <c r="K1141" s="131"/>
      <c r="L1141" s="131" t="str">
        <f>IF(D1141="","",SUMIFS(MOVI_ENTR!I:I,MOVI_ENTR!D:D,D1141,MOVI_ENTR!O:O,O1141)-SUMIFS(MOVI_SAID!H:H,MOVI_SAID!D:D,D1141,MOVI_SAID!L:L,MOVI_ENTR!O1141))</f>
        <v/>
      </c>
      <c r="M1141" s="173" t="str">
        <f t="shared" si="34"/>
        <v/>
      </c>
      <c r="N1141" s="14"/>
      <c r="O1141" s="14"/>
      <c r="P1141" s="21"/>
      <c r="Q1141" s="21"/>
      <c r="R1141" s="21"/>
      <c r="S1141" s="21"/>
      <c r="T1141" s="21"/>
    </row>
    <row r="1142" spans="1:20" s="16" customFormat="1" ht="30" customHeight="1">
      <c r="A1142" s="21"/>
      <c r="B1142" s="21"/>
      <c r="C1142" s="197"/>
      <c r="D1142" s="168"/>
      <c r="E1142" s="154" t="str">
        <f>IFERROR(VLOOKUP(D1142,CADA_PROD!D:H,5,0),"")</f>
        <v/>
      </c>
      <c r="F1142" s="169"/>
      <c r="G1142" s="170"/>
      <c r="H1142" s="14"/>
      <c r="I1142" s="171"/>
      <c r="J1142" s="14"/>
      <c r="K1142" s="131"/>
      <c r="L1142" s="131" t="str">
        <f>IF(D1142="","",SUMIFS(MOVI_ENTR!I:I,MOVI_ENTR!D:D,D1142,MOVI_ENTR!O:O,O1142)-SUMIFS(MOVI_SAID!H:H,MOVI_SAID!D:D,D1142,MOVI_SAID!L:L,MOVI_ENTR!O1142))</f>
        <v/>
      </c>
      <c r="M1142" s="173" t="str">
        <f t="shared" si="34"/>
        <v/>
      </c>
      <c r="N1142" s="14"/>
      <c r="O1142" s="14"/>
      <c r="P1142" s="21"/>
      <c r="Q1142" s="21"/>
      <c r="R1142" s="21"/>
      <c r="S1142" s="21"/>
      <c r="T1142" s="21"/>
    </row>
    <row r="1143" spans="1:20" s="16" customFormat="1" ht="30" customHeight="1">
      <c r="A1143" s="21"/>
      <c r="B1143" s="21"/>
      <c r="C1143" s="197"/>
      <c r="D1143" s="168"/>
      <c r="E1143" s="154" t="str">
        <f>IFERROR(VLOOKUP(D1143,CADA_PROD!D:H,5,0),"")</f>
        <v/>
      </c>
      <c r="F1143" s="169"/>
      <c r="G1143" s="170"/>
      <c r="H1143" s="14"/>
      <c r="I1143" s="171"/>
      <c r="J1143" s="14"/>
      <c r="K1143" s="131"/>
      <c r="L1143" s="131" t="str">
        <f>IF(D1143="","",SUMIFS(MOVI_ENTR!I:I,MOVI_ENTR!D:D,D1143,MOVI_ENTR!O:O,O1143)-SUMIFS(MOVI_SAID!H:H,MOVI_SAID!D:D,D1143,MOVI_SAID!L:L,MOVI_ENTR!O1143))</f>
        <v/>
      </c>
      <c r="M1143" s="173" t="str">
        <f t="shared" si="34"/>
        <v/>
      </c>
      <c r="N1143" s="14"/>
      <c r="O1143" s="14"/>
      <c r="P1143" s="21"/>
      <c r="Q1143" s="21"/>
      <c r="R1143" s="21"/>
      <c r="S1143" s="21"/>
      <c r="T1143" s="21"/>
    </row>
    <row r="1144" spans="1:20" s="16" customFormat="1" ht="30" customHeight="1">
      <c r="A1144" s="21"/>
      <c r="B1144" s="21"/>
      <c r="C1144" s="197"/>
      <c r="D1144" s="168"/>
      <c r="E1144" s="154" t="str">
        <f>IFERROR(VLOOKUP(D1144,CADA_PROD!D:H,5,0),"")</f>
        <v/>
      </c>
      <c r="F1144" s="169"/>
      <c r="G1144" s="170"/>
      <c r="H1144" s="14"/>
      <c r="I1144" s="171"/>
      <c r="J1144" s="14"/>
      <c r="K1144" s="131"/>
      <c r="L1144" s="131" t="str">
        <f>IF(D1144="","",SUMIFS(MOVI_ENTR!I:I,MOVI_ENTR!D:D,D1144,MOVI_ENTR!O:O,O1144)-SUMIFS(MOVI_SAID!H:H,MOVI_SAID!D:D,D1144,MOVI_SAID!L:L,MOVI_ENTR!O1144))</f>
        <v/>
      </c>
      <c r="M1144" s="173" t="str">
        <f t="shared" si="34"/>
        <v/>
      </c>
      <c r="N1144" s="14"/>
      <c r="O1144" s="14"/>
      <c r="P1144" s="21"/>
      <c r="Q1144" s="21"/>
      <c r="R1144" s="21"/>
      <c r="S1144" s="21"/>
      <c r="T1144" s="21"/>
    </row>
    <row r="1145" spans="1:20" s="16" customFormat="1" ht="30" customHeight="1">
      <c r="A1145" s="21"/>
      <c r="B1145" s="21"/>
      <c r="C1145" s="197"/>
      <c r="D1145" s="168"/>
      <c r="E1145" s="154" t="str">
        <f>IFERROR(VLOOKUP(D1145,CADA_PROD!D:H,5,0),"")</f>
        <v/>
      </c>
      <c r="F1145" s="169"/>
      <c r="G1145" s="170"/>
      <c r="H1145" s="14"/>
      <c r="I1145" s="171"/>
      <c r="J1145" s="14"/>
      <c r="K1145" s="131"/>
      <c r="L1145" s="131" t="str">
        <f>IF(D1145="","",SUMIFS(MOVI_ENTR!I:I,MOVI_ENTR!D:D,D1145,MOVI_ENTR!O:O,O1145)-SUMIFS(MOVI_SAID!H:H,MOVI_SAID!D:D,D1145,MOVI_SAID!L:L,MOVI_ENTR!O1145))</f>
        <v/>
      </c>
      <c r="M1145" s="173" t="str">
        <f t="shared" si="34"/>
        <v/>
      </c>
      <c r="N1145" s="14"/>
      <c r="O1145" s="14"/>
      <c r="P1145" s="21"/>
      <c r="Q1145" s="21"/>
      <c r="R1145" s="21"/>
      <c r="S1145" s="21"/>
      <c r="T1145" s="21"/>
    </row>
    <row r="1146" spans="1:20" s="16" customFormat="1" ht="30" customHeight="1">
      <c r="A1146" s="21"/>
      <c r="B1146" s="21"/>
      <c r="C1146" s="197"/>
      <c r="D1146" s="168"/>
      <c r="E1146" s="154" t="str">
        <f>IFERROR(VLOOKUP(D1146,CADA_PROD!D:H,5,0),"")</f>
        <v/>
      </c>
      <c r="F1146" s="169"/>
      <c r="G1146" s="170"/>
      <c r="H1146" s="14"/>
      <c r="I1146" s="171"/>
      <c r="J1146" s="14"/>
      <c r="K1146" s="131"/>
      <c r="L1146" s="131" t="str">
        <f>IF(D1146="","",SUMIFS(MOVI_ENTR!I:I,MOVI_ENTR!D:D,D1146,MOVI_ENTR!O:O,O1146)-SUMIFS(MOVI_SAID!H:H,MOVI_SAID!D:D,D1146,MOVI_SAID!L:L,MOVI_ENTR!O1146))</f>
        <v/>
      </c>
      <c r="M1146" s="173" t="str">
        <f t="shared" si="34"/>
        <v/>
      </c>
      <c r="N1146" s="14"/>
      <c r="O1146" s="14"/>
      <c r="P1146" s="21"/>
      <c r="Q1146" s="21"/>
      <c r="R1146" s="21"/>
      <c r="S1146" s="21"/>
      <c r="T1146" s="21"/>
    </row>
    <row r="1147" spans="1:20" s="16" customFormat="1" ht="30" customHeight="1">
      <c r="A1147" s="21"/>
      <c r="B1147" s="21"/>
      <c r="C1147" s="197"/>
      <c r="D1147" s="168"/>
      <c r="E1147" s="154" t="str">
        <f>IFERROR(VLOOKUP(D1147,CADA_PROD!D:H,5,0),"")</f>
        <v/>
      </c>
      <c r="F1147" s="169"/>
      <c r="G1147" s="170"/>
      <c r="H1147" s="14"/>
      <c r="I1147" s="171"/>
      <c r="J1147" s="14"/>
      <c r="K1147" s="131"/>
      <c r="L1147" s="131" t="str">
        <f>IF(D1147="","",SUMIFS(MOVI_ENTR!I:I,MOVI_ENTR!D:D,D1147,MOVI_ENTR!O:O,O1147)-SUMIFS(MOVI_SAID!H:H,MOVI_SAID!D:D,D1147,MOVI_SAID!L:L,MOVI_ENTR!O1147))</f>
        <v/>
      </c>
      <c r="M1147" s="173" t="str">
        <f t="shared" si="34"/>
        <v/>
      </c>
      <c r="N1147" s="14"/>
      <c r="O1147" s="14"/>
      <c r="P1147" s="21"/>
      <c r="Q1147" s="21"/>
      <c r="R1147" s="21"/>
      <c r="S1147" s="21"/>
      <c r="T1147" s="21"/>
    </row>
    <row r="1148" spans="1:20" s="16" customFormat="1" ht="30" customHeight="1">
      <c r="A1148" s="21"/>
      <c r="B1148" s="21"/>
      <c r="C1148" s="197"/>
      <c r="D1148" s="168"/>
      <c r="E1148" s="154" t="str">
        <f>IFERROR(VLOOKUP(D1148,CADA_PROD!D:H,5,0),"")</f>
        <v/>
      </c>
      <c r="F1148" s="169"/>
      <c r="G1148" s="170"/>
      <c r="H1148" s="14"/>
      <c r="I1148" s="171"/>
      <c r="J1148" s="14"/>
      <c r="K1148" s="131"/>
      <c r="L1148" s="131" t="str">
        <f>IF(D1148="","",SUMIFS(MOVI_ENTR!I:I,MOVI_ENTR!D:D,D1148,MOVI_ENTR!O:O,O1148)-SUMIFS(MOVI_SAID!H:H,MOVI_SAID!D:D,D1148,MOVI_SAID!L:L,MOVI_ENTR!O1148))</f>
        <v/>
      </c>
      <c r="M1148" s="173" t="str">
        <f t="shared" si="34"/>
        <v/>
      </c>
      <c r="N1148" s="14"/>
      <c r="O1148" s="14"/>
      <c r="P1148" s="21"/>
      <c r="Q1148" s="21"/>
      <c r="R1148" s="21"/>
      <c r="S1148" s="21"/>
      <c r="T1148" s="21"/>
    </row>
    <row r="1149" spans="1:20" s="16" customFormat="1" ht="30" customHeight="1">
      <c r="A1149" s="21"/>
      <c r="B1149" s="21"/>
      <c r="C1149" s="197"/>
      <c r="D1149" s="168"/>
      <c r="E1149" s="154" t="str">
        <f>IFERROR(VLOOKUP(D1149,CADA_PROD!D:H,5,0),"")</f>
        <v/>
      </c>
      <c r="F1149" s="169"/>
      <c r="G1149" s="170"/>
      <c r="H1149" s="14"/>
      <c r="I1149" s="171"/>
      <c r="J1149" s="14"/>
      <c r="K1149" s="131"/>
      <c r="L1149" s="131" t="str">
        <f>IF(D1149="","",SUMIFS(MOVI_ENTR!I:I,MOVI_ENTR!D:D,D1149,MOVI_ENTR!O:O,O1149)-SUMIFS(MOVI_SAID!H:H,MOVI_SAID!D:D,D1149,MOVI_SAID!L:L,MOVI_ENTR!O1149))</f>
        <v/>
      </c>
      <c r="M1149" s="173" t="str">
        <f t="shared" si="34"/>
        <v/>
      </c>
      <c r="N1149" s="14"/>
      <c r="O1149" s="14"/>
      <c r="P1149" s="21"/>
      <c r="Q1149" s="21"/>
      <c r="R1149" s="21"/>
      <c r="S1149" s="21"/>
      <c r="T1149" s="21"/>
    </row>
    <row r="1150" spans="1:20" s="16" customFormat="1" ht="30" customHeight="1">
      <c r="A1150" s="21"/>
      <c r="B1150" s="21"/>
      <c r="C1150" s="197"/>
      <c r="D1150" s="168"/>
      <c r="E1150" s="154" t="str">
        <f>IFERROR(VLOOKUP(D1150,CADA_PROD!D:H,5,0),"")</f>
        <v/>
      </c>
      <c r="F1150" s="169"/>
      <c r="G1150" s="170"/>
      <c r="H1150" s="14"/>
      <c r="I1150" s="171"/>
      <c r="J1150" s="14"/>
      <c r="K1150" s="131"/>
      <c r="L1150" s="131" t="str">
        <f>IF(D1150="","",SUMIFS(MOVI_ENTR!I:I,MOVI_ENTR!D:D,D1150,MOVI_ENTR!O:O,O1150)-SUMIFS(MOVI_SAID!H:H,MOVI_SAID!D:D,D1150,MOVI_SAID!L:L,MOVI_ENTR!O1150))</f>
        <v/>
      </c>
      <c r="M1150" s="173" t="str">
        <f t="shared" si="34"/>
        <v/>
      </c>
      <c r="N1150" s="14"/>
      <c r="O1150" s="14"/>
      <c r="P1150" s="21"/>
      <c r="Q1150" s="21"/>
      <c r="R1150" s="21"/>
      <c r="S1150" s="21"/>
      <c r="T1150" s="21"/>
    </row>
    <row r="1151" spans="1:20" s="16" customFormat="1" ht="30" customHeight="1">
      <c r="A1151" s="21"/>
      <c r="B1151" s="21"/>
      <c r="C1151" s="197"/>
      <c r="D1151" s="168"/>
      <c r="E1151" s="154" t="str">
        <f>IFERROR(VLOOKUP(D1151,CADA_PROD!D:H,5,0),"")</f>
        <v/>
      </c>
      <c r="F1151" s="169"/>
      <c r="G1151" s="170"/>
      <c r="H1151" s="14"/>
      <c r="I1151" s="171"/>
      <c r="J1151" s="14"/>
      <c r="K1151" s="131"/>
      <c r="L1151" s="131" t="str">
        <f>IF(D1151="","",SUMIFS(MOVI_ENTR!I:I,MOVI_ENTR!D:D,D1151,MOVI_ENTR!O:O,O1151)-SUMIFS(MOVI_SAID!H:H,MOVI_SAID!D:D,D1151,MOVI_SAID!L:L,MOVI_ENTR!O1151))</f>
        <v/>
      </c>
      <c r="M1151" s="173" t="str">
        <f t="shared" si="34"/>
        <v/>
      </c>
      <c r="N1151" s="14"/>
      <c r="O1151" s="14"/>
      <c r="P1151" s="21"/>
      <c r="Q1151" s="21"/>
      <c r="R1151" s="21"/>
      <c r="S1151" s="21"/>
      <c r="T1151" s="21"/>
    </row>
    <row r="1152" spans="1:20" s="16" customFormat="1" ht="30" customHeight="1">
      <c r="A1152" s="21"/>
      <c r="B1152" s="21"/>
      <c r="C1152" s="197"/>
      <c r="D1152" s="168"/>
      <c r="E1152" s="154" t="str">
        <f>IFERROR(VLOOKUP(D1152,CADA_PROD!D:H,5,0),"")</f>
        <v/>
      </c>
      <c r="F1152" s="169"/>
      <c r="G1152" s="170"/>
      <c r="H1152" s="14"/>
      <c r="I1152" s="171"/>
      <c r="J1152" s="14"/>
      <c r="K1152" s="131"/>
      <c r="L1152" s="131" t="str">
        <f>IF(D1152="","",SUMIFS(MOVI_ENTR!I:I,MOVI_ENTR!D:D,D1152,MOVI_ENTR!O:O,O1152)-SUMIFS(MOVI_SAID!H:H,MOVI_SAID!D:D,D1152,MOVI_SAID!L:L,MOVI_ENTR!O1152))</f>
        <v/>
      </c>
      <c r="M1152" s="173" t="str">
        <f t="shared" si="34"/>
        <v/>
      </c>
      <c r="N1152" s="14"/>
      <c r="O1152" s="14"/>
      <c r="P1152" s="21"/>
      <c r="Q1152" s="21"/>
      <c r="R1152" s="21"/>
      <c r="S1152" s="21"/>
      <c r="T1152" s="21"/>
    </row>
    <row r="1153" spans="1:20" s="16" customFormat="1" ht="30" customHeight="1">
      <c r="A1153" s="21"/>
      <c r="B1153" s="21"/>
      <c r="C1153" s="197"/>
      <c r="D1153" s="168"/>
      <c r="E1153" s="154" t="str">
        <f>IFERROR(VLOOKUP(D1153,CADA_PROD!D:H,5,0),"")</f>
        <v/>
      </c>
      <c r="F1153" s="169"/>
      <c r="G1153" s="170"/>
      <c r="H1153" s="14"/>
      <c r="I1153" s="171"/>
      <c r="J1153" s="14"/>
      <c r="K1153" s="131"/>
      <c r="L1153" s="131" t="str">
        <f>IF(D1153="","",SUMIFS(MOVI_ENTR!I:I,MOVI_ENTR!D:D,D1153,MOVI_ENTR!O:O,O1153)-SUMIFS(MOVI_SAID!H:H,MOVI_SAID!D:D,D1153,MOVI_SAID!L:L,MOVI_ENTR!O1153))</f>
        <v/>
      </c>
      <c r="M1153" s="173" t="str">
        <f t="shared" si="34"/>
        <v/>
      </c>
      <c r="N1153" s="14"/>
      <c r="O1153" s="14"/>
      <c r="P1153" s="21"/>
      <c r="Q1153" s="21"/>
      <c r="R1153" s="21"/>
      <c r="S1153" s="21"/>
      <c r="T1153" s="21"/>
    </row>
    <row r="1154" spans="1:20" s="16" customFormat="1" ht="30" customHeight="1">
      <c r="A1154" s="21"/>
      <c r="B1154" s="21"/>
      <c r="C1154" s="197"/>
      <c r="D1154" s="168"/>
      <c r="E1154" s="154" t="str">
        <f>IFERROR(VLOOKUP(D1154,CADA_PROD!D:H,5,0),"")</f>
        <v/>
      </c>
      <c r="F1154" s="169"/>
      <c r="G1154" s="170"/>
      <c r="H1154" s="14"/>
      <c r="I1154" s="171"/>
      <c r="J1154" s="14"/>
      <c r="K1154" s="131"/>
      <c r="L1154" s="131" t="str">
        <f>IF(D1154="","",SUMIFS(MOVI_ENTR!I:I,MOVI_ENTR!D:D,D1154,MOVI_ENTR!O:O,O1154)-SUMIFS(MOVI_SAID!H:H,MOVI_SAID!D:D,D1154,MOVI_SAID!L:L,MOVI_ENTR!O1154))</f>
        <v/>
      </c>
      <c r="M1154" s="173" t="str">
        <f t="shared" si="34"/>
        <v/>
      </c>
      <c r="N1154" s="14"/>
      <c r="O1154" s="14"/>
      <c r="P1154" s="21"/>
      <c r="Q1154" s="21"/>
      <c r="R1154" s="21"/>
      <c r="S1154" s="21"/>
      <c r="T1154" s="21"/>
    </row>
    <row r="1155" spans="1:20" s="16" customFormat="1" ht="30" customHeight="1">
      <c r="A1155" s="21"/>
      <c r="B1155" s="21"/>
      <c r="C1155" s="197"/>
      <c r="D1155" s="168"/>
      <c r="E1155" s="154" t="str">
        <f>IFERROR(VLOOKUP(D1155,CADA_PROD!D:H,5,0),"")</f>
        <v/>
      </c>
      <c r="F1155" s="169"/>
      <c r="G1155" s="170"/>
      <c r="H1155" s="14"/>
      <c r="I1155" s="171"/>
      <c r="J1155" s="14"/>
      <c r="K1155" s="131"/>
      <c r="L1155" s="131" t="str">
        <f>IF(D1155="","",SUMIFS(MOVI_ENTR!I:I,MOVI_ENTR!D:D,D1155,MOVI_ENTR!O:O,O1155)-SUMIFS(MOVI_SAID!H:H,MOVI_SAID!D:D,D1155,MOVI_SAID!L:L,MOVI_ENTR!O1155))</f>
        <v/>
      </c>
      <c r="M1155" s="173" t="str">
        <f t="shared" si="34"/>
        <v/>
      </c>
      <c r="N1155" s="14"/>
      <c r="O1155" s="14"/>
      <c r="P1155" s="21"/>
      <c r="Q1155" s="21"/>
      <c r="R1155" s="21"/>
      <c r="S1155" s="21"/>
      <c r="T1155" s="21"/>
    </row>
    <row r="1156" spans="1:20" s="16" customFormat="1" ht="30" customHeight="1">
      <c r="A1156" s="21"/>
      <c r="B1156" s="21"/>
      <c r="C1156" s="197"/>
      <c r="D1156" s="168"/>
      <c r="E1156" s="154" t="str">
        <f>IFERROR(VLOOKUP(D1156,CADA_PROD!D:H,5,0),"")</f>
        <v/>
      </c>
      <c r="F1156" s="169"/>
      <c r="G1156" s="170"/>
      <c r="H1156" s="14"/>
      <c r="I1156" s="171"/>
      <c r="J1156" s="14"/>
      <c r="K1156" s="131"/>
      <c r="L1156" s="131" t="str">
        <f>IF(D1156="","",SUMIFS(MOVI_ENTR!I:I,MOVI_ENTR!D:D,D1156,MOVI_ENTR!O:O,O1156)-SUMIFS(MOVI_SAID!H:H,MOVI_SAID!D:D,D1156,MOVI_SAID!L:L,MOVI_ENTR!O1156))</f>
        <v/>
      </c>
      <c r="M1156" s="173" t="str">
        <f t="shared" si="34"/>
        <v/>
      </c>
      <c r="N1156" s="14"/>
      <c r="O1156" s="14"/>
      <c r="P1156" s="21"/>
      <c r="Q1156" s="21"/>
      <c r="R1156" s="21"/>
      <c r="S1156" s="21"/>
      <c r="T1156" s="21"/>
    </row>
    <row r="1157" spans="1:20" s="16" customFormat="1" ht="30" customHeight="1">
      <c r="A1157" s="21"/>
      <c r="B1157" s="21"/>
      <c r="C1157" s="197"/>
      <c r="D1157" s="168"/>
      <c r="E1157" s="154" t="str">
        <f>IFERROR(VLOOKUP(D1157,CADA_PROD!D:H,5,0),"")</f>
        <v/>
      </c>
      <c r="F1157" s="169"/>
      <c r="G1157" s="170"/>
      <c r="H1157" s="14"/>
      <c r="I1157" s="171"/>
      <c r="J1157" s="14"/>
      <c r="K1157" s="131"/>
      <c r="L1157" s="131" t="str">
        <f>IF(D1157="","",SUMIFS(MOVI_ENTR!I:I,MOVI_ENTR!D:D,D1157,MOVI_ENTR!O:O,O1157)-SUMIFS(MOVI_SAID!H:H,MOVI_SAID!D:D,D1157,MOVI_SAID!L:L,MOVI_ENTR!O1157))</f>
        <v/>
      </c>
      <c r="M1157" s="173" t="str">
        <f t="shared" si="34"/>
        <v/>
      </c>
      <c r="N1157" s="14"/>
      <c r="O1157" s="14"/>
      <c r="P1157" s="21"/>
      <c r="Q1157" s="21"/>
      <c r="R1157" s="21"/>
      <c r="S1157" s="21"/>
      <c r="T1157" s="21"/>
    </row>
    <row r="1158" spans="1:20" s="16" customFormat="1" ht="30" customHeight="1">
      <c r="A1158" s="21"/>
      <c r="B1158" s="21"/>
      <c r="C1158" s="197"/>
      <c r="D1158" s="168"/>
      <c r="E1158" s="154" t="str">
        <f>IFERROR(VLOOKUP(D1158,CADA_PROD!D:H,5,0),"")</f>
        <v/>
      </c>
      <c r="F1158" s="169"/>
      <c r="G1158" s="170"/>
      <c r="H1158" s="14"/>
      <c r="I1158" s="171"/>
      <c r="J1158" s="14"/>
      <c r="K1158" s="131"/>
      <c r="L1158" s="131" t="str">
        <f>IF(D1158="","",SUMIFS(MOVI_ENTR!I:I,MOVI_ENTR!D:D,D1158,MOVI_ENTR!O:O,O1158)-SUMIFS(MOVI_SAID!H:H,MOVI_SAID!D:D,D1158,MOVI_SAID!L:L,MOVI_ENTR!O1158))</f>
        <v/>
      </c>
      <c r="M1158" s="173" t="str">
        <f t="shared" si="34"/>
        <v/>
      </c>
      <c r="N1158" s="14"/>
      <c r="O1158" s="14"/>
      <c r="P1158" s="21"/>
      <c r="Q1158" s="21"/>
      <c r="R1158" s="21"/>
      <c r="S1158" s="21"/>
      <c r="T1158" s="21"/>
    </row>
    <row r="1159" spans="1:20" s="16" customFormat="1" ht="30" customHeight="1">
      <c r="A1159" s="21"/>
      <c r="B1159" s="21"/>
      <c r="C1159" s="197"/>
      <c r="D1159" s="168"/>
      <c r="E1159" s="154" t="str">
        <f>IFERROR(VLOOKUP(D1159,CADA_PROD!D:H,5,0),"")</f>
        <v/>
      </c>
      <c r="F1159" s="169"/>
      <c r="G1159" s="170"/>
      <c r="H1159" s="14"/>
      <c r="I1159" s="171"/>
      <c r="J1159" s="14"/>
      <c r="K1159" s="131"/>
      <c r="L1159" s="131" t="str">
        <f>IF(D1159="","",SUMIFS(MOVI_ENTR!I:I,MOVI_ENTR!D:D,D1159,MOVI_ENTR!O:O,O1159)-SUMIFS(MOVI_SAID!H:H,MOVI_SAID!D:D,D1159,MOVI_SAID!L:L,MOVI_ENTR!O1159))</f>
        <v/>
      </c>
      <c r="M1159" s="173" t="str">
        <f t="shared" si="34"/>
        <v/>
      </c>
      <c r="N1159" s="14"/>
      <c r="O1159" s="14"/>
      <c r="P1159" s="21"/>
      <c r="Q1159" s="21"/>
      <c r="R1159" s="21"/>
      <c r="S1159" s="21"/>
      <c r="T1159" s="21"/>
    </row>
    <row r="1160" spans="1:20" s="16" customFormat="1" ht="30" customHeight="1">
      <c r="A1160" s="21"/>
      <c r="B1160" s="21"/>
      <c r="C1160" s="197"/>
      <c r="D1160" s="168"/>
      <c r="E1160" s="154" t="str">
        <f>IFERROR(VLOOKUP(D1160,CADA_PROD!D:H,5,0),"")</f>
        <v/>
      </c>
      <c r="F1160" s="169"/>
      <c r="G1160" s="170"/>
      <c r="H1160" s="14"/>
      <c r="I1160" s="171"/>
      <c r="J1160" s="14"/>
      <c r="K1160" s="131"/>
      <c r="L1160" s="131" t="str">
        <f>IF(D1160="","",SUMIFS(MOVI_ENTR!I:I,MOVI_ENTR!D:D,D1160,MOVI_ENTR!O:O,O1160)-SUMIFS(MOVI_SAID!H:H,MOVI_SAID!D:D,D1160,MOVI_SAID!L:L,MOVI_ENTR!O1160))</f>
        <v/>
      </c>
      <c r="M1160" s="173" t="str">
        <f t="shared" si="34"/>
        <v/>
      </c>
      <c r="N1160" s="14"/>
      <c r="O1160" s="14"/>
      <c r="P1160" s="21"/>
      <c r="Q1160" s="21"/>
      <c r="R1160" s="21"/>
      <c r="S1160" s="21"/>
      <c r="T1160" s="21"/>
    </row>
    <row r="1161" spans="1:20" s="16" customFormat="1" ht="30" customHeight="1">
      <c r="A1161" s="21"/>
      <c r="B1161" s="21"/>
      <c r="C1161" s="197"/>
      <c r="D1161" s="168"/>
      <c r="E1161" s="154" t="str">
        <f>IFERROR(VLOOKUP(D1161,CADA_PROD!D:H,5,0),"")</f>
        <v/>
      </c>
      <c r="F1161" s="169"/>
      <c r="G1161" s="170"/>
      <c r="H1161" s="14"/>
      <c r="I1161" s="171"/>
      <c r="J1161" s="14"/>
      <c r="K1161" s="131"/>
      <c r="L1161" s="131" t="str">
        <f>IF(D1161="","",SUMIFS(MOVI_ENTR!I:I,MOVI_ENTR!D:D,D1161,MOVI_ENTR!O:O,O1161)-SUMIFS(MOVI_SAID!H:H,MOVI_SAID!D:D,D1161,MOVI_SAID!L:L,MOVI_ENTR!O1161))</f>
        <v/>
      </c>
      <c r="M1161" s="173" t="str">
        <f t="shared" si="34"/>
        <v/>
      </c>
      <c r="N1161" s="14"/>
      <c r="O1161" s="14"/>
      <c r="P1161" s="21"/>
      <c r="Q1161" s="21"/>
      <c r="R1161" s="21"/>
      <c r="S1161" s="21"/>
      <c r="T1161" s="21"/>
    </row>
    <row r="1162" spans="1:20" s="16" customFormat="1" ht="30" customHeight="1">
      <c r="A1162" s="21"/>
      <c r="B1162" s="21"/>
      <c r="C1162" s="197"/>
      <c r="D1162" s="168"/>
      <c r="E1162" s="154" t="str">
        <f>IFERROR(VLOOKUP(D1162,CADA_PROD!D:H,5,0),"")</f>
        <v/>
      </c>
      <c r="F1162" s="169"/>
      <c r="G1162" s="170"/>
      <c r="H1162" s="14"/>
      <c r="I1162" s="171"/>
      <c r="J1162" s="14"/>
      <c r="K1162" s="131"/>
      <c r="L1162" s="131" t="str">
        <f>IF(D1162="","",SUMIFS(MOVI_ENTR!I:I,MOVI_ENTR!D:D,D1162,MOVI_ENTR!O:O,O1162)-SUMIFS(MOVI_SAID!H:H,MOVI_SAID!D:D,D1162,MOVI_SAID!L:L,MOVI_ENTR!O1162))</f>
        <v/>
      </c>
      <c r="M1162" s="173" t="str">
        <f t="shared" si="34"/>
        <v/>
      </c>
      <c r="N1162" s="14"/>
      <c r="O1162" s="14"/>
      <c r="P1162" s="21"/>
      <c r="Q1162" s="21"/>
      <c r="R1162" s="21"/>
      <c r="S1162" s="21"/>
      <c r="T1162" s="21"/>
    </row>
    <row r="1163" spans="1:20" s="16" customFormat="1" ht="30" customHeight="1">
      <c r="A1163" s="21"/>
      <c r="B1163" s="21"/>
      <c r="C1163" s="197"/>
      <c r="D1163" s="168"/>
      <c r="E1163" s="154" t="str">
        <f>IFERROR(VLOOKUP(D1163,CADA_PROD!D:H,5,0),"")</f>
        <v/>
      </c>
      <c r="F1163" s="169"/>
      <c r="G1163" s="170"/>
      <c r="H1163" s="14"/>
      <c r="I1163" s="171"/>
      <c r="J1163" s="14"/>
      <c r="K1163" s="131"/>
      <c r="L1163" s="131" t="str">
        <f>IF(D1163="","",SUMIFS(MOVI_ENTR!I:I,MOVI_ENTR!D:D,D1163,MOVI_ENTR!O:O,O1163)-SUMIFS(MOVI_SAID!H:H,MOVI_SAID!D:D,D1163,MOVI_SAID!L:L,MOVI_ENTR!O1163))</f>
        <v/>
      </c>
      <c r="M1163" s="173" t="str">
        <f t="shared" si="34"/>
        <v/>
      </c>
      <c r="N1163" s="14"/>
      <c r="O1163" s="14"/>
      <c r="P1163" s="21"/>
      <c r="Q1163" s="21"/>
      <c r="R1163" s="21"/>
      <c r="S1163" s="21"/>
      <c r="T1163" s="21"/>
    </row>
    <row r="1164" spans="1:20" s="16" customFormat="1" ht="30" customHeight="1">
      <c r="A1164" s="21"/>
      <c r="B1164" s="21"/>
      <c r="C1164" s="197"/>
      <c r="D1164" s="168"/>
      <c r="E1164" s="154" t="str">
        <f>IFERROR(VLOOKUP(D1164,CADA_PROD!D:H,5,0),"")</f>
        <v/>
      </c>
      <c r="F1164" s="169"/>
      <c r="G1164" s="170"/>
      <c r="H1164" s="14"/>
      <c r="I1164" s="171"/>
      <c r="J1164" s="14"/>
      <c r="K1164" s="131"/>
      <c r="L1164" s="131" t="str">
        <f>IF(D1164="","",SUMIFS(MOVI_ENTR!I:I,MOVI_ENTR!D:D,D1164,MOVI_ENTR!O:O,O1164)-SUMIFS(MOVI_SAID!H:H,MOVI_SAID!D:D,D1164,MOVI_SAID!L:L,MOVI_ENTR!O1164))</f>
        <v/>
      </c>
      <c r="M1164" s="173" t="str">
        <f t="shared" si="34"/>
        <v/>
      </c>
      <c r="N1164" s="14"/>
      <c r="O1164" s="14"/>
      <c r="P1164" s="21"/>
      <c r="Q1164" s="21"/>
      <c r="R1164" s="21"/>
      <c r="S1164" s="21"/>
      <c r="T1164" s="21"/>
    </row>
    <row r="1165" spans="1:20" s="16" customFormat="1" ht="30" customHeight="1">
      <c r="A1165" s="21"/>
      <c r="B1165" s="21"/>
      <c r="C1165" s="197"/>
      <c r="D1165" s="168"/>
      <c r="E1165" s="154" t="str">
        <f>IFERROR(VLOOKUP(D1165,CADA_PROD!D:H,5,0),"")</f>
        <v/>
      </c>
      <c r="F1165" s="169"/>
      <c r="G1165" s="170"/>
      <c r="H1165" s="14"/>
      <c r="I1165" s="171"/>
      <c r="J1165" s="14"/>
      <c r="K1165" s="131"/>
      <c r="L1165" s="131" t="str">
        <f>IF(D1165="","",SUMIFS(MOVI_ENTR!I:I,MOVI_ENTR!D:D,D1165,MOVI_ENTR!O:O,O1165)-SUMIFS(MOVI_SAID!H:H,MOVI_SAID!D:D,D1165,MOVI_SAID!L:L,MOVI_ENTR!O1165))</f>
        <v/>
      </c>
      <c r="M1165" s="173" t="str">
        <f t="shared" si="34"/>
        <v/>
      </c>
      <c r="N1165" s="14"/>
      <c r="O1165" s="14"/>
      <c r="P1165" s="21"/>
      <c r="Q1165" s="21"/>
      <c r="R1165" s="21"/>
      <c r="S1165" s="21"/>
      <c r="T1165" s="21"/>
    </row>
    <row r="1166" spans="1:20" s="16" customFormat="1" ht="30" customHeight="1">
      <c r="A1166" s="21"/>
      <c r="B1166" s="21"/>
      <c r="C1166" s="197"/>
      <c r="D1166" s="168"/>
      <c r="E1166" s="154" t="str">
        <f>IFERROR(VLOOKUP(D1166,CADA_PROD!D:H,5,0),"")</f>
        <v/>
      </c>
      <c r="F1166" s="169"/>
      <c r="G1166" s="170"/>
      <c r="H1166" s="14"/>
      <c r="I1166" s="171"/>
      <c r="J1166" s="14"/>
      <c r="K1166" s="131"/>
      <c r="L1166" s="131" t="str">
        <f>IF(D1166="","",SUMIFS(MOVI_ENTR!I:I,MOVI_ENTR!D:D,D1166,MOVI_ENTR!O:O,O1166)-SUMIFS(MOVI_SAID!H:H,MOVI_SAID!D:D,D1166,MOVI_SAID!L:L,MOVI_ENTR!O1166))</f>
        <v/>
      </c>
      <c r="M1166" s="173" t="str">
        <f t="shared" si="34"/>
        <v/>
      </c>
      <c r="N1166" s="14"/>
      <c r="O1166" s="14"/>
      <c r="P1166" s="21"/>
      <c r="Q1166" s="21"/>
      <c r="R1166" s="21"/>
      <c r="S1166" s="21"/>
      <c r="T1166" s="21"/>
    </row>
    <row r="1167" spans="1:20" s="16" customFormat="1" ht="30" customHeight="1">
      <c r="A1167" s="21"/>
      <c r="B1167" s="21"/>
      <c r="C1167" s="197"/>
      <c r="D1167" s="168"/>
      <c r="E1167" s="154" t="str">
        <f>IFERROR(VLOOKUP(D1167,CADA_PROD!D:H,5,0),"")</f>
        <v/>
      </c>
      <c r="F1167" s="169"/>
      <c r="G1167" s="170"/>
      <c r="H1167" s="14"/>
      <c r="I1167" s="171"/>
      <c r="J1167" s="14"/>
      <c r="K1167" s="131"/>
      <c r="L1167" s="131" t="str">
        <f>IF(D1167="","",SUMIFS(MOVI_ENTR!I:I,MOVI_ENTR!D:D,D1167,MOVI_ENTR!O:O,O1167)-SUMIFS(MOVI_SAID!H:H,MOVI_SAID!D:D,D1167,MOVI_SAID!L:L,MOVI_ENTR!O1167))</f>
        <v/>
      </c>
      <c r="M1167" s="173" t="str">
        <f t="shared" si="34"/>
        <v/>
      </c>
      <c r="N1167" s="14"/>
      <c r="O1167" s="14"/>
      <c r="P1167" s="21"/>
      <c r="Q1167" s="21"/>
      <c r="R1167" s="21"/>
      <c r="S1167" s="21"/>
      <c r="T1167" s="21"/>
    </row>
    <row r="1168" spans="1:20" s="16" customFormat="1" ht="30" customHeight="1">
      <c r="A1168" s="21"/>
      <c r="B1168" s="21"/>
      <c r="C1168" s="197"/>
      <c r="D1168" s="168"/>
      <c r="E1168" s="154" t="str">
        <f>IFERROR(VLOOKUP(D1168,CADA_PROD!D:H,5,0),"")</f>
        <v/>
      </c>
      <c r="F1168" s="169"/>
      <c r="G1168" s="170"/>
      <c r="H1168" s="14"/>
      <c r="I1168" s="171"/>
      <c r="J1168" s="14"/>
      <c r="K1168" s="131"/>
      <c r="L1168" s="131" t="str">
        <f>IF(D1168="","",SUMIFS(MOVI_ENTR!I:I,MOVI_ENTR!D:D,D1168,MOVI_ENTR!O:O,O1168)-SUMIFS(MOVI_SAID!H:H,MOVI_SAID!D:D,D1168,MOVI_SAID!L:L,MOVI_ENTR!O1168))</f>
        <v/>
      </c>
      <c r="M1168" s="173" t="str">
        <f t="shared" si="34"/>
        <v/>
      </c>
      <c r="N1168" s="14"/>
      <c r="O1168" s="14"/>
      <c r="P1168" s="21"/>
      <c r="Q1168" s="21"/>
      <c r="R1168" s="21"/>
      <c r="S1168" s="21"/>
      <c r="T1168" s="21"/>
    </row>
    <row r="1169" spans="1:20" s="16" customFormat="1" ht="30" customHeight="1">
      <c r="A1169" s="21"/>
      <c r="B1169" s="21"/>
      <c r="C1169" s="197"/>
      <c r="D1169" s="168"/>
      <c r="E1169" s="154" t="str">
        <f>IFERROR(VLOOKUP(D1169,CADA_PROD!D:H,5,0),"")</f>
        <v/>
      </c>
      <c r="F1169" s="169"/>
      <c r="G1169" s="170"/>
      <c r="H1169" s="14"/>
      <c r="I1169" s="171"/>
      <c r="J1169" s="14"/>
      <c r="K1169" s="131"/>
      <c r="L1169" s="131" t="str">
        <f>IF(D1169="","",SUMIFS(MOVI_ENTR!I:I,MOVI_ENTR!D:D,D1169,MOVI_ENTR!O:O,O1169)-SUMIFS(MOVI_SAID!H:H,MOVI_SAID!D:D,D1169,MOVI_SAID!L:L,MOVI_ENTR!O1169))</f>
        <v/>
      </c>
      <c r="M1169" s="173" t="str">
        <f t="shared" si="34"/>
        <v/>
      </c>
      <c r="N1169" s="14"/>
      <c r="O1169" s="14"/>
      <c r="P1169" s="21"/>
      <c r="Q1169" s="21"/>
      <c r="R1169" s="21"/>
      <c r="S1169" s="21"/>
      <c r="T1169" s="21"/>
    </row>
    <row r="1170" spans="1:20" s="16" customFormat="1" ht="30" customHeight="1">
      <c r="A1170" s="21"/>
      <c r="B1170" s="21"/>
      <c r="C1170" s="197"/>
      <c r="D1170" s="168"/>
      <c r="E1170" s="154" t="str">
        <f>IFERROR(VLOOKUP(D1170,CADA_PROD!D:H,5,0),"")</f>
        <v/>
      </c>
      <c r="F1170" s="169"/>
      <c r="G1170" s="170"/>
      <c r="H1170" s="14"/>
      <c r="I1170" s="171"/>
      <c r="J1170" s="14"/>
      <c r="K1170" s="131"/>
      <c r="L1170" s="131" t="str">
        <f>IF(D1170="","",SUMIFS(MOVI_ENTR!I:I,MOVI_ENTR!D:D,D1170,MOVI_ENTR!O:O,O1170)-SUMIFS(MOVI_SAID!H:H,MOVI_SAID!D:D,D1170,MOVI_SAID!L:L,MOVI_ENTR!O1170))</f>
        <v/>
      </c>
      <c r="M1170" s="173" t="str">
        <f t="shared" si="34"/>
        <v/>
      </c>
      <c r="N1170" s="14"/>
      <c r="O1170" s="14"/>
      <c r="P1170" s="21"/>
      <c r="Q1170" s="21"/>
      <c r="R1170" s="21"/>
      <c r="S1170" s="21"/>
      <c r="T1170" s="21"/>
    </row>
    <row r="1171" spans="1:20" s="16" customFormat="1" ht="30" customHeight="1">
      <c r="A1171" s="21"/>
      <c r="B1171" s="21"/>
      <c r="C1171" s="197"/>
      <c r="D1171" s="168"/>
      <c r="E1171" s="154" t="str">
        <f>IFERROR(VLOOKUP(D1171,CADA_PROD!D:H,5,0),"")</f>
        <v/>
      </c>
      <c r="F1171" s="169"/>
      <c r="G1171" s="170"/>
      <c r="H1171" s="14"/>
      <c r="I1171" s="171"/>
      <c r="J1171" s="14"/>
      <c r="K1171" s="131"/>
      <c r="L1171" s="131" t="str">
        <f>IF(D1171="","",SUMIFS(MOVI_ENTR!I:I,MOVI_ENTR!D:D,D1171,MOVI_ENTR!O:O,O1171)-SUMIFS(MOVI_SAID!H:H,MOVI_SAID!D:D,D1171,MOVI_SAID!L:L,MOVI_ENTR!O1171))</f>
        <v/>
      </c>
      <c r="M1171" s="173" t="str">
        <f t="shared" si="34"/>
        <v/>
      </c>
      <c r="N1171" s="14"/>
      <c r="O1171" s="14"/>
      <c r="P1171" s="21"/>
      <c r="Q1171" s="21"/>
      <c r="R1171" s="21"/>
      <c r="S1171" s="21"/>
      <c r="T1171" s="21"/>
    </row>
    <row r="1172" spans="1:20" s="16" customFormat="1" ht="30" customHeight="1">
      <c r="A1172" s="21"/>
      <c r="B1172" s="21"/>
      <c r="C1172" s="197"/>
      <c r="D1172" s="168"/>
      <c r="E1172" s="154" t="str">
        <f>IFERROR(VLOOKUP(D1172,CADA_PROD!D:H,5,0),"")</f>
        <v/>
      </c>
      <c r="F1172" s="169"/>
      <c r="G1172" s="170"/>
      <c r="H1172" s="14"/>
      <c r="I1172" s="171"/>
      <c r="J1172" s="14"/>
      <c r="K1172" s="131"/>
      <c r="L1172" s="131" t="str">
        <f>IF(D1172="","",SUMIFS(MOVI_ENTR!I:I,MOVI_ENTR!D:D,D1172,MOVI_ENTR!O:O,O1172)-SUMIFS(MOVI_SAID!H:H,MOVI_SAID!D:D,D1172,MOVI_SAID!L:L,MOVI_ENTR!O1172))</f>
        <v/>
      </c>
      <c r="M1172" s="173" t="str">
        <f t="shared" si="34"/>
        <v/>
      </c>
      <c r="N1172" s="14"/>
      <c r="O1172" s="14"/>
      <c r="P1172" s="21"/>
      <c r="Q1172" s="21"/>
      <c r="R1172" s="21"/>
      <c r="S1172" s="21"/>
      <c r="T1172" s="21"/>
    </row>
    <row r="1173" spans="1:20" s="16" customFormat="1" ht="30" customHeight="1">
      <c r="A1173" s="21"/>
      <c r="B1173" s="21"/>
      <c r="C1173" s="197"/>
      <c r="D1173" s="168"/>
      <c r="E1173" s="154" t="str">
        <f>IFERROR(VLOOKUP(D1173,CADA_PROD!D:H,5,0),"")</f>
        <v/>
      </c>
      <c r="F1173" s="169"/>
      <c r="G1173" s="170"/>
      <c r="H1173" s="14"/>
      <c r="I1173" s="171"/>
      <c r="J1173" s="14"/>
      <c r="K1173" s="131"/>
      <c r="L1173" s="131" t="str">
        <f>IF(D1173="","",SUMIFS(MOVI_ENTR!I:I,MOVI_ENTR!D:D,D1173,MOVI_ENTR!O:O,O1173)-SUMIFS(MOVI_SAID!H:H,MOVI_SAID!D:D,D1173,MOVI_SAID!L:L,MOVI_ENTR!O1173))</f>
        <v/>
      </c>
      <c r="M1173" s="173" t="str">
        <f t="shared" si="34"/>
        <v/>
      </c>
      <c r="N1173" s="14"/>
      <c r="O1173" s="14"/>
      <c r="P1173" s="21"/>
      <c r="Q1173" s="21"/>
      <c r="R1173" s="21"/>
      <c r="S1173" s="21"/>
      <c r="T1173" s="21"/>
    </row>
    <row r="1174" spans="1:20" s="16" customFormat="1" ht="30" customHeight="1">
      <c r="A1174" s="21"/>
      <c r="B1174" s="21"/>
      <c r="C1174" s="197"/>
      <c r="D1174" s="168"/>
      <c r="E1174" s="154" t="str">
        <f>IFERROR(VLOOKUP(D1174,CADA_PROD!D:H,5,0),"")</f>
        <v/>
      </c>
      <c r="F1174" s="169"/>
      <c r="G1174" s="170"/>
      <c r="H1174" s="14"/>
      <c r="I1174" s="171"/>
      <c r="J1174" s="14"/>
      <c r="K1174" s="131"/>
      <c r="L1174" s="131" t="str">
        <f>IF(D1174="","",SUMIFS(MOVI_ENTR!I:I,MOVI_ENTR!D:D,D1174,MOVI_ENTR!O:O,O1174)-SUMIFS(MOVI_SAID!H:H,MOVI_SAID!D:D,D1174,MOVI_SAID!L:L,MOVI_ENTR!O1174))</f>
        <v/>
      </c>
      <c r="M1174" s="173" t="str">
        <f t="shared" si="34"/>
        <v/>
      </c>
      <c r="N1174" s="14"/>
      <c r="O1174" s="14"/>
      <c r="P1174" s="21"/>
      <c r="Q1174" s="21"/>
      <c r="R1174" s="21"/>
      <c r="S1174" s="21"/>
      <c r="T1174" s="21"/>
    </row>
    <row r="1175" spans="1:20" s="16" customFormat="1" ht="30" customHeight="1">
      <c r="A1175" s="21"/>
      <c r="B1175" s="21"/>
      <c r="C1175" s="197"/>
      <c r="D1175" s="168"/>
      <c r="E1175" s="154" t="str">
        <f>IFERROR(VLOOKUP(D1175,CADA_PROD!D:H,5,0),"")</f>
        <v/>
      </c>
      <c r="F1175" s="169"/>
      <c r="G1175" s="170"/>
      <c r="H1175" s="14"/>
      <c r="I1175" s="171"/>
      <c r="J1175" s="14"/>
      <c r="K1175" s="131"/>
      <c r="L1175" s="131" t="str">
        <f>IF(D1175="","",SUMIFS(MOVI_ENTR!I:I,MOVI_ENTR!D:D,D1175,MOVI_ENTR!O:O,O1175)-SUMIFS(MOVI_SAID!H:H,MOVI_SAID!D:D,D1175,MOVI_SAID!L:L,MOVI_ENTR!O1175))</f>
        <v/>
      </c>
      <c r="M1175" s="173" t="str">
        <f t="shared" si="34"/>
        <v/>
      </c>
      <c r="N1175" s="14"/>
      <c r="O1175" s="14"/>
      <c r="P1175" s="21"/>
      <c r="Q1175" s="21"/>
      <c r="R1175" s="21"/>
      <c r="S1175" s="21"/>
      <c r="T1175" s="21"/>
    </row>
    <row r="1176" spans="1:20" s="16" customFormat="1" ht="30" customHeight="1">
      <c r="A1176" s="21"/>
      <c r="B1176" s="21"/>
      <c r="C1176" s="197"/>
      <c r="D1176" s="168"/>
      <c r="E1176" s="154" t="str">
        <f>IFERROR(VLOOKUP(D1176,CADA_PROD!D:H,5,0),"")</f>
        <v/>
      </c>
      <c r="F1176" s="169"/>
      <c r="G1176" s="170"/>
      <c r="H1176" s="14"/>
      <c r="I1176" s="171"/>
      <c r="J1176" s="14"/>
      <c r="K1176" s="131"/>
      <c r="L1176" s="131" t="str">
        <f>IF(D1176="","",SUMIFS(MOVI_ENTR!I:I,MOVI_ENTR!D:D,D1176,MOVI_ENTR!O:O,O1176)-SUMIFS(MOVI_SAID!H:H,MOVI_SAID!D:D,D1176,MOVI_SAID!L:L,MOVI_ENTR!O1176))</f>
        <v/>
      </c>
      <c r="M1176" s="173" t="str">
        <f t="shared" si="34"/>
        <v/>
      </c>
      <c r="N1176" s="14"/>
      <c r="O1176" s="14"/>
      <c r="P1176" s="21"/>
      <c r="Q1176" s="21"/>
      <c r="R1176" s="21"/>
      <c r="S1176" s="21"/>
      <c r="T1176" s="21"/>
    </row>
    <row r="1177" spans="1:20" s="16" customFormat="1" ht="30" customHeight="1">
      <c r="A1177" s="21"/>
      <c r="B1177" s="21"/>
      <c r="C1177" s="197"/>
      <c r="D1177" s="168"/>
      <c r="E1177" s="154" t="str">
        <f>IFERROR(VLOOKUP(D1177,CADA_PROD!D:H,5,0),"")</f>
        <v/>
      </c>
      <c r="F1177" s="169"/>
      <c r="G1177" s="170"/>
      <c r="H1177" s="14"/>
      <c r="I1177" s="171"/>
      <c r="J1177" s="14"/>
      <c r="K1177" s="131"/>
      <c r="L1177" s="131" t="str">
        <f>IF(D1177="","",SUMIFS(MOVI_ENTR!I:I,MOVI_ENTR!D:D,D1177,MOVI_ENTR!O:O,O1177)-SUMIFS(MOVI_SAID!H:H,MOVI_SAID!D:D,D1177,MOVI_SAID!L:L,MOVI_ENTR!O1177))</f>
        <v/>
      </c>
      <c r="M1177" s="173" t="str">
        <f t="shared" si="34"/>
        <v/>
      </c>
      <c r="N1177" s="14"/>
      <c r="O1177" s="14"/>
      <c r="P1177" s="21"/>
      <c r="Q1177" s="21"/>
      <c r="R1177" s="21"/>
      <c r="S1177" s="21"/>
      <c r="T1177" s="21"/>
    </row>
    <row r="1178" spans="1:20" s="16" customFormat="1" ht="30" customHeight="1">
      <c r="A1178" s="21"/>
      <c r="B1178" s="21"/>
      <c r="C1178" s="197"/>
      <c r="D1178" s="168"/>
      <c r="E1178" s="154" t="str">
        <f>IFERROR(VLOOKUP(D1178,CADA_PROD!D:H,5,0),"")</f>
        <v/>
      </c>
      <c r="F1178" s="169"/>
      <c r="G1178" s="170"/>
      <c r="H1178" s="14"/>
      <c r="I1178" s="171"/>
      <c r="J1178" s="14"/>
      <c r="K1178" s="131"/>
      <c r="L1178" s="131" t="str">
        <f>IF(D1178="","",SUMIFS(MOVI_ENTR!I:I,MOVI_ENTR!D:D,D1178,MOVI_ENTR!O:O,O1178)-SUMIFS(MOVI_SAID!H:H,MOVI_SAID!D:D,D1178,MOVI_SAID!L:L,MOVI_ENTR!O1178))</f>
        <v/>
      </c>
      <c r="M1178" s="173" t="str">
        <f t="shared" si="34"/>
        <v/>
      </c>
      <c r="N1178" s="14"/>
      <c r="O1178" s="14"/>
      <c r="P1178" s="21"/>
      <c r="Q1178" s="21"/>
      <c r="R1178" s="21"/>
      <c r="S1178" s="21"/>
      <c r="T1178" s="21"/>
    </row>
    <row r="1179" spans="1:20" s="16" customFormat="1" ht="30" customHeight="1">
      <c r="A1179" s="21"/>
      <c r="B1179" s="21"/>
      <c r="C1179" s="197"/>
      <c r="D1179" s="168"/>
      <c r="E1179" s="154" t="str">
        <f>IFERROR(VLOOKUP(D1179,CADA_PROD!D:H,5,0),"")</f>
        <v/>
      </c>
      <c r="F1179" s="169"/>
      <c r="G1179" s="170"/>
      <c r="H1179" s="14"/>
      <c r="I1179" s="171"/>
      <c r="J1179" s="14"/>
      <c r="K1179" s="131"/>
      <c r="L1179" s="131" t="str">
        <f>IF(D1179="","",SUMIFS(MOVI_ENTR!I:I,MOVI_ENTR!D:D,D1179,MOVI_ENTR!O:O,O1179)-SUMIFS(MOVI_SAID!H:H,MOVI_SAID!D:D,D1179,MOVI_SAID!L:L,MOVI_ENTR!O1179))</f>
        <v/>
      </c>
      <c r="M1179" s="173" t="str">
        <f t="shared" ref="M1179:M1242" si="35">IF(D1179="","",H1179*I1179)</f>
        <v/>
      </c>
      <c r="N1179" s="14"/>
      <c r="O1179" s="14"/>
      <c r="P1179" s="21"/>
      <c r="Q1179" s="21"/>
      <c r="R1179" s="21"/>
      <c r="S1179" s="21"/>
      <c r="T1179" s="21"/>
    </row>
    <row r="1180" spans="1:20" s="16" customFormat="1" ht="30" customHeight="1">
      <c r="A1180" s="21"/>
      <c r="B1180" s="21"/>
      <c r="C1180" s="197"/>
      <c r="D1180" s="168"/>
      <c r="E1180" s="154" t="str">
        <f>IFERROR(VLOOKUP(D1180,CADA_PROD!D:H,5,0),"")</f>
        <v/>
      </c>
      <c r="F1180" s="169"/>
      <c r="G1180" s="170"/>
      <c r="H1180" s="14"/>
      <c r="I1180" s="171"/>
      <c r="J1180" s="14"/>
      <c r="K1180" s="131"/>
      <c r="L1180" s="131" t="str">
        <f>IF(D1180="","",SUMIFS(MOVI_ENTR!I:I,MOVI_ENTR!D:D,D1180,MOVI_ENTR!O:O,O1180)-SUMIFS(MOVI_SAID!H:H,MOVI_SAID!D:D,D1180,MOVI_SAID!L:L,MOVI_ENTR!O1180))</f>
        <v/>
      </c>
      <c r="M1180" s="173" t="str">
        <f t="shared" si="35"/>
        <v/>
      </c>
      <c r="N1180" s="14"/>
      <c r="O1180" s="14"/>
      <c r="P1180" s="21"/>
      <c r="Q1180" s="21"/>
      <c r="R1180" s="21"/>
      <c r="S1180" s="21"/>
      <c r="T1180" s="21"/>
    </row>
    <row r="1181" spans="1:20" s="16" customFormat="1" ht="30" customHeight="1">
      <c r="A1181" s="21"/>
      <c r="B1181" s="21"/>
      <c r="C1181" s="197"/>
      <c r="D1181" s="168"/>
      <c r="E1181" s="154" t="str">
        <f>IFERROR(VLOOKUP(D1181,CADA_PROD!D:H,5,0),"")</f>
        <v/>
      </c>
      <c r="F1181" s="169"/>
      <c r="G1181" s="170"/>
      <c r="H1181" s="14"/>
      <c r="I1181" s="171"/>
      <c r="J1181" s="14"/>
      <c r="K1181" s="131"/>
      <c r="L1181" s="131" t="str">
        <f>IF(D1181="","",SUMIFS(MOVI_ENTR!I:I,MOVI_ENTR!D:D,D1181,MOVI_ENTR!O:O,O1181)-SUMIFS(MOVI_SAID!H:H,MOVI_SAID!D:D,D1181,MOVI_SAID!L:L,MOVI_ENTR!O1181))</f>
        <v/>
      </c>
      <c r="M1181" s="173" t="str">
        <f t="shared" si="35"/>
        <v/>
      </c>
      <c r="N1181" s="14"/>
      <c r="O1181" s="14"/>
      <c r="P1181" s="21"/>
      <c r="Q1181" s="21"/>
      <c r="R1181" s="21"/>
      <c r="S1181" s="21"/>
      <c r="T1181" s="21"/>
    </row>
    <row r="1182" spans="1:20" s="16" customFormat="1" ht="30" customHeight="1">
      <c r="A1182" s="21"/>
      <c r="B1182" s="21"/>
      <c r="C1182" s="197"/>
      <c r="D1182" s="168"/>
      <c r="E1182" s="154" t="str">
        <f>IFERROR(VLOOKUP(D1182,CADA_PROD!D:H,5,0),"")</f>
        <v/>
      </c>
      <c r="F1182" s="169"/>
      <c r="G1182" s="170"/>
      <c r="H1182" s="14"/>
      <c r="I1182" s="171"/>
      <c r="J1182" s="14"/>
      <c r="K1182" s="131"/>
      <c r="L1182" s="131" t="str">
        <f>IF(D1182="","",SUMIFS(MOVI_ENTR!I:I,MOVI_ENTR!D:D,D1182,MOVI_ENTR!O:O,O1182)-SUMIFS(MOVI_SAID!H:H,MOVI_SAID!D:D,D1182,MOVI_SAID!L:L,MOVI_ENTR!O1182))</f>
        <v/>
      </c>
      <c r="M1182" s="173" t="str">
        <f t="shared" si="35"/>
        <v/>
      </c>
      <c r="N1182" s="14"/>
      <c r="O1182" s="14"/>
      <c r="P1182" s="21"/>
      <c r="Q1182" s="21"/>
      <c r="R1182" s="21"/>
      <c r="S1182" s="21"/>
      <c r="T1182" s="21"/>
    </row>
    <row r="1183" spans="1:20" s="16" customFormat="1" ht="30" customHeight="1">
      <c r="A1183" s="21"/>
      <c r="B1183" s="21"/>
      <c r="C1183" s="197"/>
      <c r="D1183" s="168"/>
      <c r="E1183" s="154" t="str">
        <f>IFERROR(VLOOKUP(D1183,CADA_PROD!D:H,5,0),"")</f>
        <v/>
      </c>
      <c r="F1183" s="169"/>
      <c r="G1183" s="170"/>
      <c r="H1183" s="14"/>
      <c r="I1183" s="171"/>
      <c r="J1183" s="14"/>
      <c r="K1183" s="131"/>
      <c r="L1183" s="131" t="str">
        <f>IF(D1183="","",SUMIFS(MOVI_ENTR!I:I,MOVI_ENTR!D:D,D1183,MOVI_ENTR!O:O,O1183)-SUMIFS(MOVI_SAID!H:H,MOVI_SAID!D:D,D1183,MOVI_SAID!L:L,MOVI_ENTR!O1183))</f>
        <v/>
      </c>
      <c r="M1183" s="173" t="str">
        <f t="shared" si="35"/>
        <v/>
      </c>
      <c r="N1183" s="14"/>
      <c r="O1183" s="14"/>
      <c r="P1183" s="21"/>
      <c r="Q1183" s="21"/>
      <c r="R1183" s="21"/>
      <c r="S1183" s="21"/>
      <c r="T1183" s="21"/>
    </row>
    <row r="1184" spans="1:20" s="16" customFormat="1" ht="30" customHeight="1">
      <c r="A1184" s="21"/>
      <c r="B1184" s="21"/>
      <c r="C1184" s="197"/>
      <c r="D1184" s="168"/>
      <c r="E1184" s="154" t="str">
        <f>IFERROR(VLOOKUP(D1184,CADA_PROD!D:H,5,0),"")</f>
        <v/>
      </c>
      <c r="F1184" s="169"/>
      <c r="G1184" s="170"/>
      <c r="H1184" s="14"/>
      <c r="I1184" s="171"/>
      <c r="J1184" s="14"/>
      <c r="K1184" s="131"/>
      <c r="L1184" s="131" t="str">
        <f>IF(D1184="","",SUMIFS(MOVI_ENTR!I:I,MOVI_ENTR!D:D,D1184,MOVI_ENTR!O:O,O1184)-SUMIFS(MOVI_SAID!H:H,MOVI_SAID!D:D,D1184,MOVI_SAID!L:L,MOVI_ENTR!O1184))</f>
        <v/>
      </c>
      <c r="M1184" s="173" t="str">
        <f t="shared" si="35"/>
        <v/>
      </c>
      <c r="N1184" s="14"/>
      <c r="O1184" s="14"/>
      <c r="P1184" s="21"/>
      <c r="Q1184" s="21"/>
      <c r="R1184" s="21"/>
      <c r="S1184" s="21"/>
      <c r="T1184" s="21"/>
    </row>
    <row r="1185" spans="1:20" s="16" customFormat="1" ht="30" customHeight="1">
      <c r="A1185" s="21"/>
      <c r="B1185" s="21"/>
      <c r="C1185" s="197"/>
      <c r="D1185" s="168"/>
      <c r="E1185" s="154" t="str">
        <f>IFERROR(VLOOKUP(D1185,CADA_PROD!D:H,5,0),"")</f>
        <v/>
      </c>
      <c r="F1185" s="169"/>
      <c r="G1185" s="170"/>
      <c r="H1185" s="14"/>
      <c r="I1185" s="171"/>
      <c r="J1185" s="14"/>
      <c r="K1185" s="131"/>
      <c r="L1185" s="131" t="str">
        <f>IF(D1185="","",SUMIFS(MOVI_ENTR!I:I,MOVI_ENTR!D:D,D1185,MOVI_ENTR!O:O,O1185)-SUMIFS(MOVI_SAID!H:H,MOVI_SAID!D:D,D1185,MOVI_SAID!L:L,MOVI_ENTR!O1185))</f>
        <v/>
      </c>
      <c r="M1185" s="173" t="str">
        <f t="shared" si="35"/>
        <v/>
      </c>
      <c r="N1185" s="14"/>
      <c r="O1185" s="14"/>
      <c r="P1185" s="21"/>
      <c r="Q1185" s="21"/>
      <c r="R1185" s="21"/>
      <c r="S1185" s="21"/>
      <c r="T1185" s="21"/>
    </row>
    <row r="1186" spans="1:20" s="16" customFormat="1" ht="30" customHeight="1">
      <c r="A1186" s="21"/>
      <c r="B1186" s="21"/>
      <c r="C1186" s="197"/>
      <c r="D1186" s="168"/>
      <c r="E1186" s="154" t="str">
        <f>IFERROR(VLOOKUP(D1186,CADA_PROD!D:H,5,0),"")</f>
        <v/>
      </c>
      <c r="F1186" s="169"/>
      <c r="G1186" s="170"/>
      <c r="H1186" s="14"/>
      <c r="I1186" s="171"/>
      <c r="J1186" s="14"/>
      <c r="K1186" s="131"/>
      <c r="L1186" s="131" t="str">
        <f>IF(D1186="","",SUMIFS(MOVI_ENTR!I:I,MOVI_ENTR!D:D,D1186,MOVI_ENTR!O:O,O1186)-SUMIFS(MOVI_SAID!H:H,MOVI_SAID!D:D,D1186,MOVI_SAID!L:L,MOVI_ENTR!O1186))</f>
        <v/>
      </c>
      <c r="M1186" s="173" t="str">
        <f t="shared" si="35"/>
        <v/>
      </c>
      <c r="N1186" s="14"/>
      <c r="O1186" s="14"/>
      <c r="P1186" s="21"/>
      <c r="Q1186" s="21"/>
      <c r="R1186" s="21"/>
      <c r="S1186" s="21"/>
      <c r="T1186" s="21"/>
    </row>
    <row r="1187" spans="1:20" s="16" customFormat="1" ht="30" customHeight="1">
      <c r="A1187" s="21"/>
      <c r="B1187" s="21"/>
      <c r="C1187" s="197"/>
      <c r="D1187" s="168"/>
      <c r="E1187" s="154" t="str">
        <f>IFERROR(VLOOKUP(D1187,CADA_PROD!D:H,5,0),"")</f>
        <v/>
      </c>
      <c r="F1187" s="169"/>
      <c r="G1187" s="170"/>
      <c r="H1187" s="14"/>
      <c r="I1187" s="171"/>
      <c r="J1187" s="14"/>
      <c r="K1187" s="131"/>
      <c r="L1187" s="131" t="str">
        <f>IF(D1187="","",SUMIFS(MOVI_ENTR!I:I,MOVI_ENTR!D:D,D1187,MOVI_ENTR!O:O,O1187)-SUMIFS(MOVI_SAID!H:H,MOVI_SAID!D:D,D1187,MOVI_SAID!L:L,MOVI_ENTR!O1187))</f>
        <v/>
      </c>
      <c r="M1187" s="173" t="str">
        <f t="shared" si="35"/>
        <v/>
      </c>
      <c r="N1187" s="14"/>
      <c r="O1187" s="14"/>
      <c r="P1187" s="21"/>
      <c r="Q1187" s="21"/>
      <c r="R1187" s="21"/>
      <c r="S1187" s="21"/>
      <c r="T1187" s="21"/>
    </row>
    <row r="1188" spans="1:20" s="16" customFormat="1" ht="30" customHeight="1">
      <c r="A1188" s="21"/>
      <c r="B1188" s="21"/>
      <c r="C1188" s="197"/>
      <c r="D1188" s="168"/>
      <c r="E1188" s="154" t="str">
        <f>IFERROR(VLOOKUP(D1188,CADA_PROD!D:H,5,0),"")</f>
        <v/>
      </c>
      <c r="F1188" s="169"/>
      <c r="G1188" s="170"/>
      <c r="H1188" s="14"/>
      <c r="I1188" s="171"/>
      <c r="J1188" s="14"/>
      <c r="K1188" s="131"/>
      <c r="L1188" s="131" t="str">
        <f>IF(D1188="","",SUMIFS(MOVI_ENTR!I:I,MOVI_ENTR!D:D,D1188,MOVI_ENTR!O:O,O1188)-SUMIFS(MOVI_SAID!H:H,MOVI_SAID!D:D,D1188,MOVI_SAID!L:L,MOVI_ENTR!O1188))</f>
        <v/>
      </c>
      <c r="M1188" s="173" t="str">
        <f t="shared" si="35"/>
        <v/>
      </c>
      <c r="N1188" s="14"/>
      <c r="O1188" s="14"/>
      <c r="P1188" s="21"/>
      <c r="Q1188" s="21"/>
      <c r="R1188" s="21"/>
      <c r="S1188" s="21"/>
      <c r="T1188" s="21"/>
    </row>
    <row r="1189" spans="1:20" s="16" customFormat="1" ht="30" customHeight="1">
      <c r="A1189" s="21"/>
      <c r="B1189" s="21"/>
      <c r="C1189" s="197"/>
      <c r="D1189" s="168"/>
      <c r="E1189" s="154" t="str">
        <f>IFERROR(VLOOKUP(D1189,CADA_PROD!D:H,5,0),"")</f>
        <v/>
      </c>
      <c r="F1189" s="169"/>
      <c r="G1189" s="170"/>
      <c r="H1189" s="14"/>
      <c r="I1189" s="171"/>
      <c r="J1189" s="14"/>
      <c r="K1189" s="131"/>
      <c r="L1189" s="131" t="str">
        <f>IF(D1189="","",SUMIFS(MOVI_ENTR!I:I,MOVI_ENTR!D:D,D1189,MOVI_ENTR!O:O,O1189)-SUMIFS(MOVI_SAID!H:H,MOVI_SAID!D:D,D1189,MOVI_SAID!L:L,MOVI_ENTR!O1189))</f>
        <v/>
      </c>
      <c r="M1189" s="173" t="str">
        <f t="shared" si="35"/>
        <v/>
      </c>
      <c r="N1189" s="14"/>
      <c r="O1189" s="14"/>
      <c r="P1189" s="21"/>
      <c r="Q1189" s="21"/>
      <c r="R1189" s="21"/>
      <c r="S1189" s="21"/>
      <c r="T1189" s="21"/>
    </row>
    <row r="1190" spans="1:20" s="16" customFormat="1" ht="30" customHeight="1">
      <c r="A1190" s="21"/>
      <c r="B1190" s="21"/>
      <c r="C1190" s="197"/>
      <c r="D1190" s="168"/>
      <c r="E1190" s="154" t="str">
        <f>IFERROR(VLOOKUP(D1190,CADA_PROD!D:H,5,0),"")</f>
        <v/>
      </c>
      <c r="F1190" s="169"/>
      <c r="G1190" s="170"/>
      <c r="H1190" s="14"/>
      <c r="I1190" s="171"/>
      <c r="J1190" s="14"/>
      <c r="K1190" s="131"/>
      <c r="L1190" s="131" t="str">
        <f>IF(D1190="","",SUMIFS(MOVI_ENTR!I:I,MOVI_ENTR!D:D,D1190,MOVI_ENTR!O:O,O1190)-SUMIFS(MOVI_SAID!H:H,MOVI_SAID!D:D,D1190,MOVI_SAID!L:L,MOVI_ENTR!O1190))</f>
        <v/>
      </c>
      <c r="M1190" s="173" t="str">
        <f t="shared" si="35"/>
        <v/>
      </c>
      <c r="N1190" s="14"/>
      <c r="O1190" s="14"/>
      <c r="P1190" s="21"/>
      <c r="Q1190" s="21"/>
      <c r="R1190" s="21"/>
      <c r="S1190" s="21"/>
      <c r="T1190" s="21"/>
    </row>
    <row r="1191" spans="1:20" s="16" customFormat="1" ht="30" customHeight="1">
      <c r="A1191" s="21"/>
      <c r="B1191" s="21"/>
      <c r="C1191" s="197"/>
      <c r="D1191" s="168"/>
      <c r="E1191" s="154" t="str">
        <f>IFERROR(VLOOKUP(D1191,CADA_PROD!D:H,5,0),"")</f>
        <v/>
      </c>
      <c r="F1191" s="169"/>
      <c r="G1191" s="170"/>
      <c r="H1191" s="14"/>
      <c r="I1191" s="171"/>
      <c r="J1191" s="14"/>
      <c r="K1191" s="131"/>
      <c r="L1191" s="131" t="str">
        <f>IF(D1191="","",SUMIFS(MOVI_ENTR!I:I,MOVI_ENTR!D:D,D1191,MOVI_ENTR!O:O,O1191)-SUMIFS(MOVI_SAID!H:H,MOVI_SAID!D:D,D1191,MOVI_SAID!L:L,MOVI_ENTR!O1191))</f>
        <v/>
      </c>
      <c r="M1191" s="173" t="str">
        <f t="shared" si="35"/>
        <v/>
      </c>
      <c r="N1191" s="14"/>
      <c r="O1191" s="14"/>
      <c r="P1191" s="21"/>
      <c r="Q1191" s="21"/>
      <c r="R1191" s="21"/>
      <c r="S1191" s="21"/>
      <c r="T1191" s="21"/>
    </row>
    <row r="1192" spans="1:20" s="16" customFormat="1" ht="30" customHeight="1">
      <c r="A1192" s="21"/>
      <c r="B1192" s="21"/>
      <c r="C1192" s="197"/>
      <c r="D1192" s="168"/>
      <c r="E1192" s="154" t="str">
        <f>IFERROR(VLOOKUP(D1192,CADA_PROD!D:H,5,0),"")</f>
        <v/>
      </c>
      <c r="F1192" s="169"/>
      <c r="G1192" s="170"/>
      <c r="H1192" s="14"/>
      <c r="I1192" s="171"/>
      <c r="J1192" s="14"/>
      <c r="K1192" s="131"/>
      <c r="L1192" s="131" t="str">
        <f>IF(D1192="","",SUMIFS(MOVI_ENTR!I:I,MOVI_ENTR!D:D,D1192,MOVI_ENTR!O:O,O1192)-SUMIFS(MOVI_SAID!H:H,MOVI_SAID!D:D,D1192,MOVI_SAID!L:L,MOVI_ENTR!O1192))</f>
        <v/>
      </c>
      <c r="M1192" s="173" t="str">
        <f t="shared" si="35"/>
        <v/>
      </c>
      <c r="N1192" s="14"/>
      <c r="O1192" s="14"/>
      <c r="P1192" s="21"/>
      <c r="Q1192" s="21"/>
      <c r="R1192" s="21"/>
      <c r="S1192" s="21"/>
      <c r="T1192" s="21"/>
    </row>
    <row r="1193" spans="1:20" s="16" customFormat="1" ht="30" customHeight="1">
      <c r="A1193" s="21"/>
      <c r="B1193" s="21"/>
      <c r="C1193" s="197"/>
      <c r="D1193" s="168"/>
      <c r="E1193" s="154" t="str">
        <f>IFERROR(VLOOKUP(D1193,CADA_PROD!D:H,5,0),"")</f>
        <v/>
      </c>
      <c r="F1193" s="169"/>
      <c r="G1193" s="170"/>
      <c r="H1193" s="14"/>
      <c r="I1193" s="171"/>
      <c r="J1193" s="14"/>
      <c r="K1193" s="131"/>
      <c r="L1193" s="131" t="str">
        <f>IF(D1193="","",SUMIFS(MOVI_ENTR!I:I,MOVI_ENTR!D:D,D1193,MOVI_ENTR!O:O,O1193)-SUMIFS(MOVI_SAID!H:H,MOVI_SAID!D:D,D1193,MOVI_SAID!L:L,MOVI_ENTR!O1193))</f>
        <v/>
      </c>
      <c r="M1193" s="173" t="str">
        <f t="shared" si="35"/>
        <v/>
      </c>
      <c r="N1193" s="14"/>
      <c r="O1193" s="14"/>
      <c r="P1193" s="21"/>
      <c r="Q1193" s="21"/>
      <c r="R1193" s="21"/>
      <c r="S1193" s="21"/>
      <c r="T1193" s="21"/>
    </row>
    <row r="1194" spans="1:20" s="16" customFormat="1" ht="30" customHeight="1">
      <c r="A1194" s="21"/>
      <c r="B1194" s="21"/>
      <c r="C1194" s="197"/>
      <c r="D1194" s="168"/>
      <c r="E1194" s="154" t="str">
        <f>IFERROR(VLOOKUP(D1194,CADA_PROD!D:H,5,0),"")</f>
        <v/>
      </c>
      <c r="F1194" s="169"/>
      <c r="G1194" s="170"/>
      <c r="H1194" s="14"/>
      <c r="I1194" s="171"/>
      <c r="J1194" s="14"/>
      <c r="K1194" s="131"/>
      <c r="L1194" s="131" t="str">
        <f>IF(D1194="","",SUMIFS(MOVI_ENTR!I:I,MOVI_ENTR!D:D,D1194,MOVI_ENTR!O:O,O1194)-SUMIFS(MOVI_SAID!H:H,MOVI_SAID!D:D,D1194,MOVI_SAID!L:L,MOVI_ENTR!O1194))</f>
        <v/>
      </c>
      <c r="M1194" s="173" t="str">
        <f t="shared" si="35"/>
        <v/>
      </c>
      <c r="N1194" s="14"/>
      <c r="O1194" s="14"/>
      <c r="P1194" s="21"/>
      <c r="Q1194" s="21"/>
      <c r="R1194" s="21"/>
      <c r="S1194" s="21"/>
      <c r="T1194" s="21"/>
    </row>
    <row r="1195" spans="1:20" s="16" customFormat="1" ht="30" customHeight="1">
      <c r="A1195" s="21"/>
      <c r="B1195" s="21"/>
      <c r="C1195" s="197"/>
      <c r="D1195" s="168"/>
      <c r="E1195" s="154" t="str">
        <f>IFERROR(VLOOKUP(D1195,CADA_PROD!D:H,5,0),"")</f>
        <v/>
      </c>
      <c r="F1195" s="169"/>
      <c r="G1195" s="170"/>
      <c r="H1195" s="14"/>
      <c r="I1195" s="171"/>
      <c r="J1195" s="14"/>
      <c r="K1195" s="131"/>
      <c r="L1195" s="131" t="str">
        <f>IF(D1195="","",SUMIFS(MOVI_ENTR!I:I,MOVI_ENTR!D:D,D1195,MOVI_ENTR!O:O,O1195)-SUMIFS(MOVI_SAID!H:H,MOVI_SAID!D:D,D1195,MOVI_SAID!L:L,MOVI_ENTR!O1195))</f>
        <v/>
      </c>
      <c r="M1195" s="173" t="str">
        <f t="shared" si="35"/>
        <v/>
      </c>
      <c r="N1195" s="14"/>
      <c r="O1195" s="14"/>
      <c r="P1195" s="21"/>
      <c r="Q1195" s="21"/>
      <c r="R1195" s="21"/>
      <c r="S1195" s="21"/>
      <c r="T1195" s="21"/>
    </row>
    <row r="1196" spans="1:20" s="16" customFormat="1" ht="30" customHeight="1">
      <c r="A1196" s="21"/>
      <c r="B1196" s="21"/>
      <c r="C1196" s="197"/>
      <c r="D1196" s="168"/>
      <c r="E1196" s="154" t="str">
        <f>IFERROR(VLOOKUP(D1196,CADA_PROD!D:H,5,0),"")</f>
        <v/>
      </c>
      <c r="F1196" s="169"/>
      <c r="G1196" s="170"/>
      <c r="H1196" s="14"/>
      <c r="I1196" s="171"/>
      <c r="J1196" s="14"/>
      <c r="K1196" s="131"/>
      <c r="L1196" s="131" t="str">
        <f>IF(D1196="","",SUMIFS(MOVI_ENTR!I:I,MOVI_ENTR!D:D,D1196,MOVI_ENTR!O:O,O1196)-SUMIFS(MOVI_SAID!H:H,MOVI_SAID!D:D,D1196,MOVI_SAID!L:L,MOVI_ENTR!O1196))</f>
        <v/>
      </c>
      <c r="M1196" s="173" t="str">
        <f t="shared" si="35"/>
        <v/>
      </c>
      <c r="N1196" s="14"/>
      <c r="O1196" s="14"/>
      <c r="P1196" s="21"/>
      <c r="Q1196" s="21"/>
      <c r="R1196" s="21"/>
      <c r="S1196" s="21"/>
      <c r="T1196" s="21"/>
    </row>
    <row r="1197" spans="1:20" s="16" customFormat="1" ht="30" customHeight="1">
      <c r="A1197" s="21"/>
      <c r="B1197" s="21"/>
      <c r="C1197" s="197"/>
      <c r="D1197" s="168"/>
      <c r="E1197" s="154" t="str">
        <f>IFERROR(VLOOKUP(D1197,CADA_PROD!D:H,5,0),"")</f>
        <v/>
      </c>
      <c r="F1197" s="169"/>
      <c r="G1197" s="170"/>
      <c r="H1197" s="14"/>
      <c r="I1197" s="171"/>
      <c r="J1197" s="14"/>
      <c r="K1197" s="131"/>
      <c r="L1197" s="131" t="str">
        <f>IF(D1197="","",SUMIFS(MOVI_ENTR!I:I,MOVI_ENTR!D:D,D1197,MOVI_ENTR!O:O,O1197)-SUMIFS(MOVI_SAID!H:H,MOVI_SAID!D:D,D1197,MOVI_SAID!L:L,MOVI_ENTR!O1197))</f>
        <v/>
      </c>
      <c r="M1197" s="173" t="str">
        <f t="shared" si="35"/>
        <v/>
      </c>
      <c r="N1197" s="14"/>
      <c r="O1197" s="14"/>
      <c r="P1197" s="21"/>
      <c r="Q1197" s="21"/>
      <c r="R1197" s="21"/>
      <c r="S1197" s="21"/>
      <c r="T1197" s="21"/>
    </row>
    <row r="1198" spans="1:20" s="16" customFormat="1" ht="30" customHeight="1">
      <c r="A1198" s="21"/>
      <c r="B1198" s="21"/>
      <c r="C1198" s="197"/>
      <c r="D1198" s="168"/>
      <c r="E1198" s="154" t="str">
        <f>IFERROR(VLOOKUP(D1198,CADA_PROD!D:H,5,0),"")</f>
        <v/>
      </c>
      <c r="F1198" s="169"/>
      <c r="G1198" s="170"/>
      <c r="H1198" s="14"/>
      <c r="I1198" s="171"/>
      <c r="J1198" s="14"/>
      <c r="K1198" s="131"/>
      <c r="L1198" s="131" t="str">
        <f>IF(D1198="","",SUMIFS(MOVI_ENTR!I:I,MOVI_ENTR!D:D,D1198,MOVI_ENTR!O:O,O1198)-SUMIFS(MOVI_SAID!H:H,MOVI_SAID!D:D,D1198,MOVI_SAID!L:L,MOVI_ENTR!O1198))</f>
        <v/>
      </c>
      <c r="M1198" s="173" t="str">
        <f t="shared" si="35"/>
        <v/>
      </c>
      <c r="N1198" s="14"/>
      <c r="O1198" s="14"/>
      <c r="P1198" s="21"/>
      <c r="Q1198" s="21"/>
      <c r="R1198" s="21"/>
      <c r="S1198" s="21"/>
      <c r="T1198" s="21"/>
    </row>
    <row r="1199" spans="1:20" s="16" customFormat="1" ht="30" customHeight="1">
      <c r="A1199" s="21"/>
      <c r="B1199" s="21"/>
      <c r="C1199" s="197"/>
      <c r="D1199" s="168"/>
      <c r="E1199" s="154" t="str">
        <f>IFERROR(VLOOKUP(D1199,CADA_PROD!D:H,5,0),"")</f>
        <v/>
      </c>
      <c r="F1199" s="169"/>
      <c r="G1199" s="170"/>
      <c r="H1199" s="14"/>
      <c r="I1199" s="171"/>
      <c r="J1199" s="14"/>
      <c r="K1199" s="131"/>
      <c r="L1199" s="131" t="str">
        <f>IF(D1199="","",SUMIFS(MOVI_ENTR!I:I,MOVI_ENTR!D:D,D1199,MOVI_ENTR!O:O,O1199)-SUMIFS(MOVI_SAID!H:H,MOVI_SAID!D:D,D1199,MOVI_SAID!L:L,MOVI_ENTR!O1199))</f>
        <v/>
      </c>
      <c r="M1199" s="173" t="str">
        <f t="shared" si="35"/>
        <v/>
      </c>
      <c r="N1199" s="14"/>
      <c r="O1199" s="14"/>
      <c r="P1199" s="21"/>
      <c r="Q1199" s="21"/>
      <c r="R1199" s="21"/>
      <c r="S1199" s="21"/>
      <c r="T1199" s="21"/>
    </row>
    <row r="1200" spans="1:20" s="16" customFormat="1" ht="30" customHeight="1">
      <c r="A1200" s="21"/>
      <c r="B1200" s="21"/>
      <c r="C1200" s="197"/>
      <c r="D1200" s="168"/>
      <c r="E1200" s="154" t="str">
        <f>IFERROR(VLOOKUP(D1200,CADA_PROD!D:H,5,0),"")</f>
        <v/>
      </c>
      <c r="F1200" s="169"/>
      <c r="G1200" s="170"/>
      <c r="H1200" s="14"/>
      <c r="I1200" s="171"/>
      <c r="J1200" s="14"/>
      <c r="K1200" s="131"/>
      <c r="L1200" s="131" t="str">
        <f>IF(D1200="","",SUMIFS(MOVI_ENTR!I:I,MOVI_ENTR!D:D,D1200,MOVI_ENTR!O:O,O1200)-SUMIFS(MOVI_SAID!H:H,MOVI_SAID!D:D,D1200,MOVI_SAID!L:L,MOVI_ENTR!O1200))</f>
        <v/>
      </c>
      <c r="M1200" s="173" t="str">
        <f t="shared" si="35"/>
        <v/>
      </c>
      <c r="N1200" s="14"/>
      <c r="O1200" s="14"/>
      <c r="P1200" s="21"/>
      <c r="Q1200" s="21"/>
      <c r="R1200" s="21"/>
      <c r="S1200" s="21"/>
      <c r="T1200" s="21"/>
    </row>
    <row r="1201" spans="1:20" s="16" customFormat="1" ht="30" customHeight="1">
      <c r="A1201" s="21"/>
      <c r="B1201" s="21"/>
      <c r="C1201" s="197"/>
      <c r="D1201" s="168"/>
      <c r="E1201" s="154" t="str">
        <f>IFERROR(VLOOKUP(D1201,CADA_PROD!D:H,5,0),"")</f>
        <v/>
      </c>
      <c r="F1201" s="169"/>
      <c r="G1201" s="170"/>
      <c r="H1201" s="14"/>
      <c r="I1201" s="171"/>
      <c r="J1201" s="14"/>
      <c r="K1201" s="131"/>
      <c r="L1201" s="131" t="str">
        <f>IF(D1201="","",SUMIFS(MOVI_ENTR!I:I,MOVI_ENTR!D:D,D1201,MOVI_ENTR!O:O,O1201)-SUMIFS(MOVI_SAID!H:H,MOVI_SAID!D:D,D1201,MOVI_SAID!L:L,MOVI_ENTR!O1201))</f>
        <v/>
      </c>
      <c r="M1201" s="173" t="str">
        <f t="shared" si="35"/>
        <v/>
      </c>
      <c r="N1201" s="14"/>
      <c r="O1201" s="14"/>
      <c r="P1201" s="21"/>
      <c r="Q1201" s="21"/>
      <c r="R1201" s="21"/>
      <c r="S1201" s="21"/>
      <c r="T1201" s="21"/>
    </row>
    <row r="1202" spans="1:20" s="16" customFormat="1" ht="30" customHeight="1">
      <c r="A1202" s="21"/>
      <c r="B1202" s="21"/>
      <c r="C1202" s="197"/>
      <c r="D1202" s="168"/>
      <c r="E1202" s="154" t="str">
        <f>IFERROR(VLOOKUP(D1202,CADA_PROD!D:H,5,0),"")</f>
        <v/>
      </c>
      <c r="F1202" s="169"/>
      <c r="G1202" s="170"/>
      <c r="H1202" s="14"/>
      <c r="I1202" s="171"/>
      <c r="J1202" s="14"/>
      <c r="K1202" s="131"/>
      <c r="L1202" s="131" t="str">
        <f>IF(D1202="","",SUMIFS(MOVI_ENTR!I:I,MOVI_ENTR!D:D,D1202,MOVI_ENTR!O:O,O1202)-SUMIFS(MOVI_SAID!H:H,MOVI_SAID!D:D,D1202,MOVI_SAID!L:L,MOVI_ENTR!O1202))</f>
        <v/>
      </c>
      <c r="M1202" s="173" t="str">
        <f t="shared" si="35"/>
        <v/>
      </c>
      <c r="N1202" s="14"/>
      <c r="O1202" s="14"/>
      <c r="P1202" s="21"/>
      <c r="Q1202" s="21"/>
      <c r="R1202" s="21"/>
      <c r="S1202" s="21"/>
      <c r="T1202" s="21"/>
    </row>
    <row r="1203" spans="1:20" s="16" customFormat="1" ht="30" customHeight="1">
      <c r="A1203" s="21"/>
      <c r="B1203" s="21"/>
      <c r="C1203" s="197"/>
      <c r="D1203" s="168"/>
      <c r="E1203" s="154" t="str">
        <f>IFERROR(VLOOKUP(D1203,CADA_PROD!D:H,5,0),"")</f>
        <v/>
      </c>
      <c r="F1203" s="169"/>
      <c r="G1203" s="170"/>
      <c r="H1203" s="14"/>
      <c r="I1203" s="171"/>
      <c r="J1203" s="14"/>
      <c r="K1203" s="131"/>
      <c r="L1203" s="131" t="str">
        <f>IF(D1203="","",SUMIFS(MOVI_ENTR!I:I,MOVI_ENTR!D:D,D1203,MOVI_ENTR!O:O,O1203)-SUMIFS(MOVI_SAID!H:H,MOVI_SAID!D:D,D1203,MOVI_SAID!L:L,MOVI_ENTR!O1203))</f>
        <v/>
      </c>
      <c r="M1203" s="173" t="str">
        <f t="shared" si="35"/>
        <v/>
      </c>
      <c r="N1203" s="14"/>
      <c r="O1203" s="14"/>
      <c r="P1203" s="21"/>
      <c r="Q1203" s="21"/>
      <c r="R1203" s="21"/>
      <c r="S1203" s="21"/>
      <c r="T1203" s="21"/>
    </row>
    <row r="1204" spans="1:20" s="16" customFormat="1" ht="30" customHeight="1">
      <c r="A1204" s="21"/>
      <c r="B1204" s="21"/>
      <c r="C1204" s="197"/>
      <c r="D1204" s="168"/>
      <c r="E1204" s="154" t="str">
        <f>IFERROR(VLOOKUP(D1204,CADA_PROD!D:H,5,0),"")</f>
        <v/>
      </c>
      <c r="F1204" s="169"/>
      <c r="G1204" s="170"/>
      <c r="H1204" s="14"/>
      <c r="I1204" s="171"/>
      <c r="J1204" s="14"/>
      <c r="K1204" s="131"/>
      <c r="L1204" s="131" t="str">
        <f>IF(D1204="","",SUMIFS(MOVI_ENTR!I:I,MOVI_ENTR!D:D,D1204,MOVI_ENTR!O:O,O1204)-SUMIFS(MOVI_SAID!H:H,MOVI_SAID!D:D,D1204,MOVI_SAID!L:L,MOVI_ENTR!O1204))</f>
        <v/>
      </c>
      <c r="M1204" s="173" t="str">
        <f t="shared" si="35"/>
        <v/>
      </c>
      <c r="N1204" s="14"/>
      <c r="O1204" s="14"/>
      <c r="P1204" s="21"/>
      <c r="Q1204" s="21"/>
      <c r="R1204" s="21"/>
      <c r="S1204" s="21"/>
      <c r="T1204" s="21"/>
    </row>
    <row r="1205" spans="1:20" s="16" customFormat="1" ht="30" customHeight="1">
      <c r="A1205" s="21"/>
      <c r="B1205" s="21"/>
      <c r="C1205" s="197"/>
      <c r="D1205" s="168"/>
      <c r="E1205" s="154" t="str">
        <f>IFERROR(VLOOKUP(D1205,CADA_PROD!D:H,5,0),"")</f>
        <v/>
      </c>
      <c r="F1205" s="169"/>
      <c r="G1205" s="170"/>
      <c r="H1205" s="14"/>
      <c r="I1205" s="171"/>
      <c r="J1205" s="14"/>
      <c r="K1205" s="131"/>
      <c r="L1205" s="131" t="str">
        <f>IF(D1205="","",SUMIFS(MOVI_ENTR!I:I,MOVI_ENTR!D:D,D1205,MOVI_ENTR!O:O,O1205)-SUMIFS(MOVI_SAID!H:H,MOVI_SAID!D:D,D1205,MOVI_SAID!L:L,MOVI_ENTR!O1205))</f>
        <v/>
      </c>
      <c r="M1205" s="173" t="str">
        <f t="shared" si="35"/>
        <v/>
      </c>
      <c r="N1205" s="14"/>
      <c r="O1205" s="14"/>
      <c r="P1205" s="21"/>
      <c r="Q1205" s="21"/>
      <c r="R1205" s="21"/>
      <c r="S1205" s="21"/>
      <c r="T1205" s="21"/>
    </row>
    <row r="1206" spans="1:20" s="16" customFormat="1" ht="30" customHeight="1">
      <c r="A1206" s="21"/>
      <c r="B1206" s="21"/>
      <c r="C1206" s="197"/>
      <c r="D1206" s="168"/>
      <c r="E1206" s="154" t="str">
        <f>IFERROR(VLOOKUP(D1206,CADA_PROD!D:H,5,0),"")</f>
        <v/>
      </c>
      <c r="F1206" s="169"/>
      <c r="G1206" s="170"/>
      <c r="H1206" s="14"/>
      <c r="I1206" s="171"/>
      <c r="J1206" s="14"/>
      <c r="K1206" s="131"/>
      <c r="L1206" s="131" t="str">
        <f>IF(D1206="","",SUMIFS(MOVI_ENTR!I:I,MOVI_ENTR!D:D,D1206,MOVI_ENTR!O:O,O1206)-SUMIFS(MOVI_SAID!H:H,MOVI_SAID!D:D,D1206,MOVI_SAID!L:L,MOVI_ENTR!O1206))</f>
        <v/>
      </c>
      <c r="M1206" s="173" t="str">
        <f t="shared" si="35"/>
        <v/>
      </c>
      <c r="N1206" s="14"/>
      <c r="O1206" s="14"/>
      <c r="P1206" s="21"/>
      <c r="Q1206" s="21"/>
      <c r="R1206" s="21"/>
      <c r="S1206" s="21"/>
      <c r="T1206" s="21"/>
    </row>
    <row r="1207" spans="1:20" s="16" customFormat="1" ht="30" customHeight="1">
      <c r="A1207" s="21"/>
      <c r="B1207" s="21"/>
      <c r="C1207" s="197"/>
      <c r="D1207" s="168"/>
      <c r="E1207" s="154" t="str">
        <f>IFERROR(VLOOKUP(D1207,CADA_PROD!D:H,5,0),"")</f>
        <v/>
      </c>
      <c r="F1207" s="169"/>
      <c r="G1207" s="170"/>
      <c r="H1207" s="14"/>
      <c r="I1207" s="171"/>
      <c r="J1207" s="14"/>
      <c r="K1207" s="131"/>
      <c r="L1207" s="131" t="str">
        <f>IF(D1207="","",SUMIFS(MOVI_ENTR!I:I,MOVI_ENTR!D:D,D1207,MOVI_ENTR!O:O,O1207)-SUMIFS(MOVI_SAID!H:H,MOVI_SAID!D:D,D1207,MOVI_SAID!L:L,MOVI_ENTR!O1207))</f>
        <v/>
      </c>
      <c r="M1207" s="173" t="str">
        <f t="shared" si="35"/>
        <v/>
      </c>
      <c r="N1207" s="14"/>
      <c r="O1207" s="14"/>
      <c r="P1207" s="21"/>
      <c r="Q1207" s="21"/>
      <c r="R1207" s="21"/>
      <c r="S1207" s="21"/>
      <c r="T1207" s="21"/>
    </row>
    <row r="1208" spans="1:20" s="16" customFormat="1" ht="30" customHeight="1">
      <c r="A1208" s="21"/>
      <c r="B1208" s="21"/>
      <c r="C1208" s="197"/>
      <c r="D1208" s="168"/>
      <c r="E1208" s="154" t="str">
        <f>IFERROR(VLOOKUP(D1208,CADA_PROD!D:H,5,0),"")</f>
        <v/>
      </c>
      <c r="F1208" s="169"/>
      <c r="G1208" s="170"/>
      <c r="H1208" s="14"/>
      <c r="I1208" s="171"/>
      <c r="J1208" s="14"/>
      <c r="K1208" s="131"/>
      <c r="L1208" s="131" t="str">
        <f>IF(D1208="","",SUMIFS(MOVI_ENTR!I:I,MOVI_ENTR!D:D,D1208,MOVI_ENTR!O:O,O1208)-SUMIFS(MOVI_SAID!H:H,MOVI_SAID!D:D,D1208,MOVI_SAID!L:L,MOVI_ENTR!O1208))</f>
        <v/>
      </c>
      <c r="M1208" s="173" t="str">
        <f t="shared" si="35"/>
        <v/>
      </c>
      <c r="N1208" s="14"/>
      <c r="O1208" s="14"/>
      <c r="P1208" s="21"/>
      <c r="Q1208" s="21"/>
      <c r="R1208" s="21"/>
      <c r="S1208" s="21"/>
      <c r="T1208" s="21"/>
    </row>
    <row r="1209" spans="1:20" s="16" customFormat="1" ht="30" customHeight="1">
      <c r="A1209" s="21"/>
      <c r="B1209" s="21"/>
      <c r="C1209" s="197"/>
      <c r="D1209" s="168"/>
      <c r="E1209" s="154" t="str">
        <f>IFERROR(VLOOKUP(D1209,CADA_PROD!D:H,5,0),"")</f>
        <v/>
      </c>
      <c r="F1209" s="169"/>
      <c r="G1209" s="170"/>
      <c r="H1209" s="14"/>
      <c r="I1209" s="171"/>
      <c r="J1209" s="14"/>
      <c r="K1209" s="131"/>
      <c r="L1209" s="131" t="str">
        <f>IF(D1209="","",SUMIFS(MOVI_ENTR!I:I,MOVI_ENTR!D:D,D1209,MOVI_ENTR!O:O,O1209)-SUMIFS(MOVI_SAID!H:H,MOVI_SAID!D:D,D1209,MOVI_SAID!L:L,MOVI_ENTR!O1209))</f>
        <v/>
      </c>
      <c r="M1209" s="173" t="str">
        <f t="shared" si="35"/>
        <v/>
      </c>
      <c r="N1209" s="14"/>
      <c r="O1209" s="14"/>
      <c r="P1209" s="21"/>
      <c r="Q1209" s="21"/>
      <c r="R1209" s="21"/>
      <c r="S1209" s="21"/>
      <c r="T1209" s="21"/>
    </row>
    <row r="1210" spans="1:20" s="16" customFormat="1" ht="30" customHeight="1">
      <c r="A1210" s="21"/>
      <c r="B1210" s="21"/>
      <c r="C1210" s="197"/>
      <c r="D1210" s="168"/>
      <c r="E1210" s="154" t="str">
        <f>IFERROR(VLOOKUP(D1210,CADA_PROD!D:H,5,0),"")</f>
        <v/>
      </c>
      <c r="F1210" s="169"/>
      <c r="G1210" s="170"/>
      <c r="H1210" s="14"/>
      <c r="I1210" s="171"/>
      <c r="J1210" s="14"/>
      <c r="K1210" s="131"/>
      <c r="L1210" s="131" t="str">
        <f>IF(D1210="","",SUMIFS(MOVI_ENTR!I:I,MOVI_ENTR!D:D,D1210,MOVI_ENTR!O:O,O1210)-SUMIFS(MOVI_SAID!H:H,MOVI_SAID!D:D,D1210,MOVI_SAID!L:L,MOVI_ENTR!O1210))</f>
        <v/>
      </c>
      <c r="M1210" s="173" t="str">
        <f t="shared" si="35"/>
        <v/>
      </c>
      <c r="N1210" s="14"/>
      <c r="O1210" s="14"/>
      <c r="P1210" s="21"/>
      <c r="Q1210" s="21"/>
      <c r="R1210" s="21"/>
      <c r="S1210" s="21"/>
      <c r="T1210" s="21"/>
    </row>
    <row r="1211" spans="1:20" s="16" customFormat="1" ht="30" customHeight="1">
      <c r="A1211" s="21"/>
      <c r="B1211" s="21"/>
      <c r="C1211" s="197"/>
      <c r="D1211" s="168"/>
      <c r="E1211" s="154" t="str">
        <f>IFERROR(VLOOKUP(D1211,CADA_PROD!D:H,5,0),"")</f>
        <v/>
      </c>
      <c r="F1211" s="169"/>
      <c r="G1211" s="170"/>
      <c r="H1211" s="14"/>
      <c r="I1211" s="171"/>
      <c r="J1211" s="14"/>
      <c r="K1211" s="131"/>
      <c r="L1211" s="131" t="str">
        <f>IF(D1211="","",SUMIFS(MOVI_ENTR!I:I,MOVI_ENTR!D:D,D1211,MOVI_ENTR!O:O,O1211)-SUMIFS(MOVI_SAID!H:H,MOVI_SAID!D:D,D1211,MOVI_SAID!L:L,MOVI_ENTR!O1211))</f>
        <v/>
      </c>
      <c r="M1211" s="173" t="str">
        <f t="shared" si="35"/>
        <v/>
      </c>
      <c r="N1211" s="14"/>
      <c r="O1211" s="14"/>
      <c r="P1211" s="21"/>
      <c r="Q1211" s="21"/>
      <c r="R1211" s="21"/>
      <c r="S1211" s="21"/>
      <c r="T1211" s="21"/>
    </row>
    <row r="1212" spans="1:20" s="16" customFormat="1" ht="30" customHeight="1">
      <c r="A1212" s="21"/>
      <c r="B1212" s="21"/>
      <c r="C1212" s="197"/>
      <c r="D1212" s="168"/>
      <c r="E1212" s="154" t="str">
        <f>IFERROR(VLOOKUP(D1212,CADA_PROD!D:H,5,0),"")</f>
        <v/>
      </c>
      <c r="F1212" s="169"/>
      <c r="G1212" s="170"/>
      <c r="H1212" s="14"/>
      <c r="I1212" s="171"/>
      <c r="J1212" s="14"/>
      <c r="K1212" s="131"/>
      <c r="L1212" s="131" t="str">
        <f>IF(D1212="","",SUMIFS(MOVI_ENTR!I:I,MOVI_ENTR!D:D,D1212,MOVI_ENTR!O:O,O1212)-SUMIFS(MOVI_SAID!H:H,MOVI_SAID!D:D,D1212,MOVI_SAID!L:L,MOVI_ENTR!O1212))</f>
        <v/>
      </c>
      <c r="M1212" s="173" t="str">
        <f t="shared" si="35"/>
        <v/>
      </c>
      <c r="N1212" s="14"/>
      <c r="O1212" s="14"/>
      <c r="P1212" s="21"/>
      <c r="Q1212" s="21"/>
      <c r="R1212" s="21"/>
      <c r="S1212" s="21"/>
      <c r="T1212" s="21"/>
    </row>
    <row r="1213" spans="1:20" s="16" customFormat="1" ht="30" customHeight="1">
      <c r="A1213" s="21"/>
      <c r="B1213" s="21"/>
      <c r="C1213" s="197"/>
      <c r="D1213" s="168"/>
      <c r="E1213" s="154" t="str">
        <f>IFERROR(VLOOKUP(D1213,CADA_PROD!D:H,5,0),"")</f>
        <v/>
      </c>
      <c r="F1213" s="169"/>
      <c r="G1213" s="170"/>
      <c r="H1213" s="14"/>
      <c r="I1213" s="171"/>
      <c r="J1213" s="14"/>
      <c r="K1213" s="131"/>
      <c r="L1213" s="131" t="str">
        <f>IF(D1213="","",SUMIFS(MOVI_ENTR!I:I,MOVI_ENTR!D:D,D1213,MOVI_ENTR!O:O,O1213)-SUMIFS(MOVI_SAID!H:H,MOVI_SAID!D:D,D1213,MOVI_SAID!L:L,MOVI_ENTR!O1213))</f>
        <v/>
      </c>
      <c r="M1213" s="173" t="str">
        <f t="shared" si="35"/>
        <v/>
      </c>
      <c r="N1213" s="14"/>
      <c r="O1213" s="14"/>
      <c r="P1213" s="21"/>
      <c r="Q1213" s="21"/>
      <c r="R1213" s="21"/>
      <c r="S1213" s="21"/>
      <c r="T1213" s="21"/>
    </row>
    <row r="1214" spans="1:20" s="16" customFormat="1" ht="30" customHeight="1">
      <c r="A1214" s="21"/>
      <c r="B1214" s="21"/>
      <c r="C1214" s="197"/>
      <c r="D1214" s="168"/>
      <c r="E1214" s="154" t="str">
        <f>IFERROR(VLOOKUP(D1214,CADA_PROD!D:H,5,0),"")</f>
        <v/>
      </c>
      <c r="F1214" s="169"/>
      <c r="G1214" s="170"/>
      <c r="H1214" s="14"/>
      <c r="I1214" s="171"/>
      <c r="J1214" s="14"/>
      <c r="K1214" s="131"/>
      <c r="L1214" s="131" t="str">
        <f>IF(D1214="","",SUMIFS(MOVI_ENTR!I:I,MOVI_ENTR!D:D,D1214,MOVI_ENTR!O:O,O1214)-SUMIFS(MOVI_SAID!H:H,MOVI_SAID!D:D,D1214,MOVI_SAID!L:L,MOVI_ENTR!O1214))</f>
        <v/>
      </c>
      <c r="M1214" s="173" t="str">
        <f t="shared" si="35"/>
        <v/>
      </c>
      <c r="N1214" s="14"/>
      <c r="O1214" s="14"/>
      <c r="P1214" s="21"/>
      <c r="Q1214" s="21"/>
      <c r="R1214" s="21"/>
      <c r="S1214" s="21"/>
      <c r="T1214" s="21"/>
    </row>
    <row r="1215" spans="1:20" s="16" customFormat="1" ht="30" customHeight="1">
      <c r="A1215" s="21"/>
      <c r="B1215" s="21"/>
      <c r="C1215" s="197"/>
      <c r="D1215" s="168"/>
      <c r="E1215" s="154" t="str">
        <f>IFERROR(VLOOKUP(D1215,CADA_PROD!D:H,5,0),"")</f>
        <v/>
      </c>
      <c r="F1215" s="169"/>
      <c r="G1215" s="170"/>
      <c r="H1215" s="14"/>
      <c r="I1215" s="171"/>
      <c r="J1215" s="14"/>
      <c r="K1215" s="131"/>
      <c r="L1215" s="131" t="str">
        <f>IF(D1215="","",SUMIFS(MOVI_ENTR!I:I,MOVI_ENTR!D:D,D1215,MOVI_ENTR!O:O,O1215)-SUMIFS(MOVI_SAID!H:H,MOVI_SAID!D:D,D1215,MOVI_SAID!L:L,MOVI_ENTR!O1215))</f>
        <v/>
      </c>
      <c r="M1215" s="173" t="str">
        <f t="shared" si="35"/>
        <v/>
      </c>
      <c r="N1215" s="14"/>
      <c r="O1215" s="14"/>
      <c r="P1215" s="21"/>
      <c r="Q1215" s="21"/>
      <c r="R1215" s="21"/>
      <c r="S1215" s="21"/>
      <c r="T1215" s="21"/>
    </row>
    <row r="1216" spans="1:20" s="16" customFormat="1" ht="30" customHeight="1">
      <c r="A1216" s="21"/>
      <c r="B1216" s="21"/>
      <c r="C1216" s="197"/>
      <c r="D1216" s="168"/>
      <c r="E1216" s="154" t="str">
        <f>IFERROR(VLOOKUP(D1216,CADA_PROD!D:H,5,0),"")</f>
        <v/>
      </c>
      <c r="F1216" s="169"/>
      <c r="G1216" s="170"/>
      <c r="H1216" s="14"/>
      <c r="I1216" s="171"/>
      <c r="J1216" s="14"/>
      <c r="K1216" s="131"/>
      <c r="L1216" s="131" t="str">
        <f>IF(D1216="","",SUMIFS(MOVI_ENTR!I:I,MOVI_ENTR!D:D,D1216,MOVI_ENTR!O:O,O1216)-SUMIFS(MOVI_SAID!H:H,MOVI_SAID!D:D,D1216,MOVI_SAID!L:L,MOVI_ENTR!O1216))</f>
        <v/>
      </c>
      <c r="M1216" s="173" t="str">
        <f t="shared" si="35"/>
        <v/>
      </c>
      <c r="N1216" s="14"/>
      <c r="O1216" s="14"/>
      <c r="P1216" s="21"/>
      <c r="Q1216" s="21"/>
      <c r="R1216" s="21"/>
      <c r="S1216" s="21"/>
      <c r="T1216" s="21"/>
    </row>
    <row r="1217" spans="1:20" s="16" customFormat="1" ht="30" customHeight="1">
      <c r="A1217" s="21"/>
      <c r="B1217" s="21"/>
      <c r="C1217" s="197"/>
      <c r="D1217" s="168"/>
      <c r="E1217" s="154" t="str">
        <f>IFERROR(VLOOKUP(D1217,CADA_PROD!D:H,5,0),"")</f>
        <v/>
      </c>
      <c r="F1217" s="169"/>
      <c r="G1217" s="170"/>
      <c r="H1217" s="14"/>
      <c r="I1217" s="171"/>
      <c r="J1217" s="14"/>
      <c r="K1217" s="131"/>
      <c r="L1217" s="131" t="str">
        <f>IF(D1217="","",SUMIFS(MOVI_ENTR!I:I,MOVI_ENTR!D:D,D1217,MOVI_ENTR!O:O,O1217)-SUMIFS(MOVI_SAID!H:H,MOVI_SAID!D:D,D1217,MOVI_SAID!L:L,MOVI_ENTR!O1217))</f>
        <v/>
      </c>
      <c r="M1217" s="173" t="str">
        <f t="shared" si="35"/>
        <v/>
      </c>
      <c r="N1217" s="14"/>
      <c r="O1217" s="14"/>
      <c r="P1217" s="21"/>
      <c r="Q1217" s="21"/>
      <c r="R1217" s="21"/>
      <c r="S1217" s="21"/>
      <c r="T1217" s="21"/>
    </row>
    <row r="1218" spans="1:20" s="16" customFormat="1" ht="30" customHeight="1">
      <c r="A1218" s="21"/>
      <c r="B1218" s="21"/>
      <c r="C1218" s="197"/>
      <c r="D1218" s="168"/>
      <c r="E1218" s="154" t="str">
        <f>IFERROR(VLOOKUP(D1218,CADA_PROD!D:H,5,0),"")</f>
        <v/>
      </c>
      <c r="F1218" s="169"/>
      <c r="G1218" s="170"/>
      <c r="H1218" s="14"/>
      <c r="I1218" s="171"/>
      <c r="J1218" s="14"/>
      <c r="K1218" s="131"/>
      <c r="L1218" s="131" t="str">
        <f>IF(D1218="","",SUMIFS(MOVI_ENTR!I:I,MOVI_ENTR!D:D,D1218,MOVI_ENTR!O:O,O1218)-SUMIFS(MOVI_SAID!H:H,MOVI_SAID!D:D,D1218,MOVI_SAID!L:L,MOVI_ENTR!O1218))</f>
        <v/>
      </c>
      <c r="M1218" s="173" t="str">
        <f t="shared" si="35"/>
        <v/>
      </c>
      <c r="N1218" s="14"/>
      <c r="O1218" s="14"/>
      <c r="P1218" s="21"/>
      <c r="Q1218" s="21"/>
      <c r="R1218" s="21"/>
      <c r="S1218" s="21"/>
      <c r="T1218" s="21"/>
    </row>
    <row r="1219" spans="1:20" s="16" customFormat="1" ht="30" customHeight="1">
      <c r="A1219" s="21"/>
      <c r="B1219" s="21"/>
      <c r="C1219" s="197"/>
      <c r="D1219" s="168"/>
      <c r="E1219" s="154" t="str">
        <f>IFERROR(VLOOKUP(D1219,CADA_PROD!D:H,5,0),"")</f>
        <v/>
      </c>
      <c r="F1219" s="169"/>
      <c r="G1219" s="170"/>
      <c r="H1219" s="14"/>
      <c r="I1219" s="171"/>
      <c r="J1219" s="14"/>
      <c r="K1219" s="131"/>
      <c r="L1219" s="131" t="str">
        <f>IF(D1219="","",SUMIFS(MOVI_ENTR!I:I,MOVI_ENTR!D:D,D1219,MOVI_ENTR!O:O,O1219)-SUMIFS(MOVI_SAID!H:H,MOVI_SAID!D:D,D1219,MOVI_SAID!L:L,MOVI_ENTR!O1219))</f>
        <v/>
      </c>
      <c r="M1219" s="173" t="str">
        <f t="shared" si="35"/>
        <v/>
      </c>
      <c r="N1219" s="14"/>
      <c r="O1219" s="14"/>
      <c r="P1219" s="21"/>
      <c r="Q1219" s="21"/>
      <c r="R1219" s="21"/>
      <c r="S1219" s="21"/>
      <c r="T1219" s="21"/>
    </row>
    <row r="1220" spans="1:20" s="16" customFormat="1" ht="30" customHeight="1">
      <c r="A1220" s="21"/>
      <c r="B1220" s="21"/>
      <c r="C1220" s="197"/>
      <c r="D1220" s="168"/>
      <c r="E1220" s="154" t="str">
        <f>IFERROR(VLOOKUP(D1220,CADA_PROD!D:H,5,0),"")</f>
        <v/>
      </c>
      <c r="F1220" s="169"/>
      <c r="G1220" s="170"/>
      <c r="H1220" s="14"/>
      <c r="I1220" s="171"/>
      <c r="J1220" s="14"/>
      <c r="K1220" s="131"/>
      <c r="L1220" s="131" t="str">
        <f>IF(D1220="","",SUMIFS(MOVI_ENTR!I:I,MOVI_ENTR!D:D,D1220,MOVI_ENTR!O:O,O1220)-SUMIFS(MOVI_SAID!H:H,MOVI_SAID!D:D,D1220,MOVI_SAID!L:L,MOVI_ENTR!O1220))</f>
        <v/>
      </c>
      <c r="M1220" s="173" t="str">
        <f t="shared" si="35"/>
        <v/>
      </c>
      <c r="N1220" s="14"/>
      <c r="O1220" s="14"/>
      <c r="P1220" s="21"/>
      <c r="Q1220" s="21"/>
      <c r="R1220" s="21"/>
      <c r="S1220" s="21"/>
      <c r="T1220" s="21"/>
    </row>
    <row r="1221" spans="1:20" s="16" customFormat="1" ht="30" customHeight="1">
      <c r="A1221" s="21"/>
      <c r="B1221" s="21"/>
      <c r="C1221" s="197"/>
      <c r="D1221" s="168"/>
      <c r="E1221" s="154" t="str">
        <f>IFERROR(VLOOKUP(D1221,CADA_PROD!D:H,5,0),"")</f>
        <v/>
      </c>
      <c r="F1221" s="169"/>
      <c r="G1221" s="170"/>
      <c r="H1221" s="14"/>
      <c r="I1221" s="171"/>
      <c r="J1221" s="14"/>
      <c r="K1221" s="131"/>
      <c r="L1221" s="131" t="str">
        <f>IF(D1221="","",SUMIFS(MOVI_ENTR!I:I,MOVI_ENTR!D:D,D1221,MOVI_ENTR!O:O,O1221)-SUMIFS(MOVI_SAID!H:H,MOVI_SAID!D:D,D1221,MOVI_SAID!L:L,MOVI_ENTR!O1221))</f>
        <v/>
      </c>
      <c r="M1221" s="173" t="str">
        <f t="shared" si="35"/>
        <v/>
      </c>
      <c r="N1221" s="14"/>
      <c r="O1221" s="14"/>
      <c r="P1221" s="21"/>
      <c r="Q1221" s="21"/>
      <c r="R1221" s="21"/>
      <c r="S1221" s="21"/>
      <c r="T1221" s="21"/>
    </row>
    <row r="1222" spans="1:20" s="16" customFormat="1" ht="30" customHeight="1">
      <c r="A1222" s="21"/>
      <c r="B1222" s="21"/>
      <c r="C1222" s="197"/>
      <c r="D1222" s="168"/>
      <c r="E1222" s="154" t="str">
        <f>IFERROR(VLOOKUP(D1222,CADA_PROD!D:H,5,0),"")</f>
        <v/>
      </c>
      <c r="F1222" s="169"/>
      <c r="G1222" s="170"/>
      <c r="H1222" s="14"/>
      <c r="I1222" s="171"/>
      <c r="J1222" s="14"/>
      <c r="K1222" s="131"/>
      <c r="L1222" s="131" t="str">
        <f>IF(D1222="","",SUMIFS(MOVI_ENTR!I:I,MOVI_ENTR!D:D,D1222,MOVI_ENTR!O:O,O1222)-SUMIFS(MOVI_SAID!H:H,MOVI_SAID!D:D,D1222,MOVI_SAID!L:L,MOVI_ENTR!O1222))</f>
        <v/>
      </c>
      <c r="M1222" s="173" t="str">
        <f t="shared" si="35"/>
        <v/>
      </c>
      <c r="N1222" s="14"/>
      <c r="O1222" s="14"/>
      <c r="P1222" s="21"/>
      <c r="Q1222" s="21"/>
      <c r="R1222" s="21"/>
      <c r="S1222" s="21"/>
      <c r="T1222" s="21"/>
    </row>
    <row r="1223" spans="1:20" s="16" customFormat="1" ht="30" customHeight="1">
      <c r="A1223" s="21"/>
      <c r="B1223" s="21"/>
      <c r="C1223" s="197"/>
      <c r="D1223" s="168"/>
      <c r="E1223" s="154" t="str">
        <f>IFERROR(VLOOKUP(D1223,CADA_PROD!D:H,5,0),"")</f>
        <v/>
      </c>
      <c r="F1223" s="169"/>
      <c r="G1223" s="170"/>
      <c r="H1223" s="14"/>
      <c r="I1223" s="171"/>
      <c r="J1223" s="14"/>
      <c r="K1223" s="131"/>
      <c r="L1223" s="131" t="str">
        <f>IF(D1223="","",SUMIFS(MOVI_ENTR!I:I,MOVI_ENTR!D:D,D1223,MOVI_ENTR!O:O,O1223)-SUMIFS(MOVI_SAID!H:H,MOVI_SAID!D:D,D1223,MOVI_SAID!L:L,MOVI_ENTR!O1223))</f>
        <v/>
      </c>
      <c r="M1223" s="173" t="str">
        <f t="shared" si="35"/>
        <v/>
      </c>
      <c r="N1223" s="14"/>
      <c r="O1223" s="14"/>
      <c r="P1223" s="21"/>
      <c r="Q1223" s="21"/>
      <c r="R1223" s="21"/>
      <c r="S1223" s="21"/>
      <c r="T1223" s="21"/>
    </row>
    <row r="1224" spans="1:20" s="16" customFormat="1" ht="30" customHeight="1">
      <c r="A1224" s="21"/>
      <c r="B1224" s="21"/>
      <c r="C1224" s="197"/>
      <c r="D1224" s="168"/>
      <c r="E1224" s="154" t="str">
        <f>IFERROR(VLOOKUP(D1224,CADA_PROD!D:H,5,0),"")</f>
        <v/>
      </c>
      <c r="F1224" s="169"/>
      <c r="G1224" s="170"/>
      <c r="H1224" s="14"/>
      <c r="I1224" s="171"/>
      <c r="J1224" s="14"/>
      <c r="K1224" s="131"/>
      <c r="L1224" s="131" t="str">
        <f>IF(D1224="","",SUMIFS(MOVI_ENTR!I:I,MOVI_ENTR!D:D,D1224,MOVI_ENTR!O:O,O1224)-SUMIFS(MOVI_SAID!H:H,MOVI_SAID!D:D,D1224,MOVI_SAID!L:L,MOVI_ENTR!O1224))</f>
        <v/>
      </c>
      <c r="M1224" s="173" t="str">
        <f t="shared" si="35"/>
        <v/>
      </c>
      <c r="N1224" s="14"/>
      <c r="O1224" s="14"/>
      <c r="P1224" s="21"/>
      <c r="Q1224" s="21"/>
      <c r="R1224" s="21"/>
      <c r="S1224" s="21"/>
      <c r="T1224" s="21"/>
    </row>
    <row r="1225" spans="1:20" s="16" customFormat="1" ht="30" customHeight="1">
      <c r="A1225" s="21"/>
      <c r="B1225" s="21"/>
      <c r="C1225" s="197"/>
      <c r="D1225" s="168"/>
      <c r="E1225" s="154" t="str">
        <f>IFERROR(VLOOKUP(D1225,CADA_PROD!D:H,5,0),"")</f>
        <v/>
      </c>
      <c r="F1225" s="169"/>
      <c r="G1225" s="170"/>
      <c r="H1225" s="14"/>
      <c r="I1225" s="171"/>
      <c r="J1225" s="14"/>
      <c r="K1225" s="131"/>
      <c r="L1225" s="131" t="str">
        <f>IF(D1225="","",SUMIFS(MOVI_ENTR!I:I,MOVI_ENTR!D:D,D1225,MOVI_ENTR!O:O,O1225)-SUMIFS(MOVI_SAID!H:H,MOVI_SAID!D:D,D1225,MOVI_SAID!L:L,MOVI_ENTR!O1225))</f>
        <v/>
      </c>
      <c r="M1225" s="173" t="str">
        <f t="shared" si="35"/>
        <v/>
      </c>
      <c r="N1225" s="14"/>
      <c r="O1225" s="14"/>
      <c r="P1225" s="21"/>
      <c r="Q1225" s="21"/>
      <c r="R1225" s="21"/>
      <c r="S1225" s="21"/>
      <c r="T1225" s="21"/>
    </row>
    <row r="1226" spans="1:20" s="16" customFormat="1" ht="30" customHeight="1">
      <c r="A1226" s="21"/>
      <c r="B1226" s="21"/>
      <c r="C1226" s="197"/>
      <c r="D1226" s="168"/>
      <c r="E1226" s="154" t="str">
        <f>IFERROR(VLOOKUP(D1226,CADA_PROD!D:H,5,0),"")</f>
        <v/>
      </c>
      <c r="F1226" s="169"/>
      <c r="G1226" s="170"/>
      <c r="H1226" s="14"/>
      <c r="I1226" s="171"/>
      <c r="J1226" s="14"/>
      <c r="K1226" s="131"/>
      <c r="L1226" s="131" t="str">
        <f>IF(D1226="","",SUMIFS(MOVI_ENTR!I:I,MOVI_ENTR!D:D,D1226,MOVI_ENTR!O:O,O1226)-SUMIFS(MOVI_SAID!H:H,MOVI_SAID!D:D,D1226,MOVI_SAID!L:L,MOVI_ENTR!O1226))</f>
        <v/>
      </c>
      <c r="M1226" s="173" t="str">
        <f t="shared" si="35"/>
        <v/>
      </c>
      <c r="N1226" s="14"/>
      <c r="O1226" s="14"/>
      <c r="P1226" s="21"/>
      <c r="Q1226" s="21"/>
      <c r="R1226" s="21"/>
      <c r="S1226" s="21"/>
      <c r="T1226" s="21"/>
    </row>
    <row r="1227" spans="1:20" s="16" customFormat="1" ht="30" customHeight="1">
      <c r="A1227" s="21"/>
      <c r="B1227" s="21"/>
      <c r="C1227" s="197"/>
      <c r="D1227" s="168"/>
      <c r="E1227" s="154" t="str">
        <f>IFERROR(VLOOKUP(D1227,CADA_PROD!D:H,5,0),"")</f>
        <v/>
      </c>
      <c r="F1227" s="169"/>
      <c r="G1227" s="170"/>
      <c r="H1227" s="14"/>
      <c r="I1227" s="171"/>
      <c r="J1227" s="14"/>
      <c r="K1227" s="131"/>
      <c r="L1227" s="131" t="str">
        <f>IF(D1227="","",SUMIFS(MOVI_ENTR!I:I,MOVI_ENTR!D:D,D1227,MOVI_ENTR!O:O,O1227)-SUMIFS(MOVI_SAID!H:H,MOVI_SAID!D:D,D1227,MOVI_SAID!L:L,MOVI_ENTR!O1227))</f>
        <v/>
      </c>
      <c r="M1227" s="173" t="str">
        <f t="shared" si="35"/>
        <v/>
      </c>
      <c r="N1227" s="14"/>
      <c r="O1227" s="14"/>
      <c r="P1227" s="21"/>
      <c r="Q1227" s="21"/>
      <c r="R1227" s="21"/>
      <c r="S1227" s="21"/>
      <c r="T1227" s="21"/>
    </row>
    <row r="1228" spans="1:20" s="16" customFormat="1" ht="30" customHeight="1">
      <c r="A1228" s="21"/>
      <c r="B1228" s="21"/>
      <c r="C1228" s="197"/>
      <c r="D1228" s="168"/>
      <c r="E1228" s="154" t="str">
        <f>IFERROR(VLOOKUP(D1228,CADA_PROD!D:H,5,0),"")</f>
        <v/>
      </c>
      <c r="F1228" s="169"/>
      <c r="G1228" s="170"/>
      <c r="H1228" s="14"/>
      <c r="I1228" s="171"/>
      <c r="J1228" s="14"/>
      <c r="K1228" s="131"/>
      <c r="L1228" s="131" t="str">
        <f>IF(D1228="","",SUMIFS(MOVI_ENTR!I:I,MOVI_ENTR!D:D,D1228,MOVI_ENTR!O:O,O1228)-SUMIFS(MOVI_SAID!H:H,MOVI_SAID!D:D,D1228,MOVI_SAID!L:L,MOVI_ENTR!O1228))</f>
        <v/>
      </c>
      <c r="M1228" s="173" t="str">
        <f t="shared" si="35"/>
        <v/>
      </c>
      <c r="N1228" s="14"/>
      <c r="O1228" s="14"/>
      <c r="P1228" s="21"/>
      <c r="Q1228" s="21"/>
      <c r="R1228" s="21"/>
      <c r="S1228" s="21"/>
      <c r="T1228" s="21"/>
    </row>
    <row r="1229" spans="1:20" s="16" customFormat="1" ht="30" customHeight="1">
      <c r="A1229" s="21"/>
      <c r="B1229" s="21"/>
      <c r="C1229" s="197"/>
      <c r="D1229" s="168"/>
      <c r="E1229" s="154" t="str">
        <f>IFERROR(VLOOKUP(D1229,CADA_PROD!D:H,5,0),"")</f>
        <v/>
      </c>
      <c r="F1229" s="169"/>
      <c r="G1229" s="170"/>
      <c r="H1229" s="14"/>
      <c r="I1229" s="171"/>
      <c r="J1229" s="14"/>
      <c r="K1229" s="131"/>
      <c r="L1229" s="131" t="str">
        <f>IF(D1229="","",SUMIFS(MOVI_ENTR!I:I,MOVI_ENTR!D:D,D1229,MOVI_ENTR!O:O,O1229)-SUMIFS(MOVI_SAID!H:H,MOVI_SAID!D:D,D1229,MOVI_SAID!L:L,MOVI_ENTR!O1229))</f>
        <v/>
      </c>
      <c r="M1229" s="173" t="str">
        <f t="shared" si="35"/>
        <v/>
      </c>
      <c r="N1229" s="14"/>
      <c r="O1229" s="14"/>
      <c r="P1229" s="21"/>
      <c r="Q1229" s="21"/>
      <c r="R1229" s="21"/>
      <c r="S1229" s="21"/>
      <c r="T1229" s="21"/>
    </row>
    <row r="1230" spans="1:20" s="16" customFormat="1" ht="30" customHeight="1">
      <c r="A1230" s="21"/>
      <c r="B1230" s="21"/>
      <c r="C1230" s="197"/>
      <c r="D1230" s="168"/>
      <c r="E1230" s="154" t="str">
        <f>IFERROR(VLOOKUP(D1230,CADA_PROD!D:H,5,0),"")</f>
        <v/>
      </c>
      <c r="F1230" s="169"/>
      <c r="G1230" s="170"/>
      <c r="H1230" s="14"/>
      <c r="I1230" s="171"/>
      <c r="J1230" s="14"/>
      <c r="K1230" s="131"/>
      <c r="L1230" s="131" t="str">
        <f>IF(D1230="","",SUMIFS(MOVI_ENTR!I:I,MOVI_ENTR!D:D,D1230,MOVI_ENTR!O:O,O1230)-SUMIFS(MOVI_SAID!H:H,MOVI_SAID!D:D,D1230,MOVI_SAID!L:L,MOVI_ENTR!O1230))</f>
        <v/>
      </c>
      <c r="M1230" s="173" t="str">
        <f t="shared" si="35"/>
        <v/>
      </c>
      <c r="N1230" s="14"/>
      <c r="O1230" s="14"/>
      <c r="P1230" s="21"/>
      <c r="Q1230" s="21"/>
      <c r="R1230" s="21"/>
      <c r="S1230" s="21"/>
      <c r="T1230" s="21"/>
    </row>
    <row r="1231" spans="1:20" s="16" customFormat="1" ht="30" customHeight="1">
      <c r="A1231" s="21"/>
      <c r="B1231" s="21"/>
      <c r="C1231" s="197"/>
      <c r="D1231" s="168"/>
      <c r="E1231" s="154" t="str">
        <f>IFERROR(VLOOKUP(D1231,CADA_PROD!D:H,5,0),"")</f>
        <v/>
      </c>
      <c r="F1231" s="169"/>
      <c r="G1231" s="170"/>
      <c r="H1231" s="14"/>
      <c r="I1231" s="171"/>
      <c r="J1231" s="14"/>
      <c r="K1231" s="131"/>
      <c r="L1231" s="131" t="str">
        <f>IF(D1231="","",SUMIFS(MOVI_ENTR!I:I,MOVI_ENTR!D:D,D1231,MOVI_ENTR!O:O,O1231)-SUMIFS(MOVI_SAID!H:H,MOVI_SAID!D:D,D1231,MOVI_SAID!L:L,MOVI_ENTR!O1231))</f>
        <v/>
      </c>
      <c r="M1231" s="173" t="str">
        <f t="shared" si="35"/>
        <v/>
      </c>
      <c r="N1231" s="14"/>
      <c r="O1231" s="14"/>
      <c r="P1231" s="21"/>
      <c r="Q1231" s="21"/>
      <c r="R1231" s="21"/>
      <c r="S1231" s="21"/>
      <c r="T1231" s="21"/>
    </row>
    <row r="1232" spans="1:20" s="16" customFormat="1" ht="30" customHeight="1">
      <c r="A1232" s="21"/>
      <c r="B1232" s="21"/>
      <c r="C1232" s="197"/>
      <c r="D1232" s="168"/>
      <c r="E1232" s="154" t="str">
        <f>IFERROR(VLOOKUP(D1232,CADA_PROD!D:H,5,0),"")</f>
        <v/>
      </c>
      <c r="F1232" s="169"/>
      <c r="G1232" s="170"/>
      <c r="H1232" s="14"/>
      <c r="I1232" s="171"/>
      <c r="J1232" s="14"/>
      <c r="K1232" s="131"/>
      <c r="L1232" s="131" t="str">
        <f>IF(D1232="","",SUMIFS(MOVI_ENTR!I:I,MOVI_ENTR!D:D,D1232,MOVI_ENTR!O:O,O1232)-SUMIFS(MOVI_SAID!H:H,MOVI_SAID!D:D,D1232,MOVI_SAID!L:L,MOVI_ENTR!O1232))</f>
        <v/>
      </c>
      <c r="M1232" s="173" t="str">
        <f t="shared" si="35"/>
        <v/>
      </c>
      <c r="N1232" s="14"/>
      <c r="O1232" s="14"/>
      <c r="P1232" s="21"/>
      <c r="Q1232" s="21"/>
      <c r="R1232" s="21"/>
      <c r="S1232" s="21"/>
      <c r="T1232" s="21"/>
    </row>
    <row r="1233" spans="1:20" s="16" customFormat="1" ht="30" customHeight="1">
      <c r="A1233" s="21"/>
      <c r="B1233" s="21"/>
      <c r="C1233" s="197"/>
      <c r="D1233" s="168"/>
      <c r="E1233" s="154" t="str">
        <f>IFERROR(VLOOKUP(D1233,CADA_PROD!D:H,5,0),"")</f>
        <v/>
      </c>
      <c r="F1233" s="169"/>
      <c r="G1233" s="170"/>
      <c r="H1233" s="14"/>
      <c r="I1233" s="171"/>
      <c r="J1233" s="14"/>
      <c r="K1233" s="131"/>
      <c r="L1233" s="131" t="str">
        <f>IF(D1233="","",SUMIFS(MOVI_ENTR!I:I,MOVI_ENTR!D:D,D1233,MOVI_ENTR!O:O,O1233)-SUMIFS(MOVI_SAID!H:H,MOVI_SAID!D:D,D1233,MOVI_SAID!L:L,MOVI_ENTR!O1233))</f>
        <v/>
      </c>
      <c r="M1233" s="173" t="str">
        <f t="shared" si="35"/>
        <v/>
      </c>
      <c r="N1233" s="14"/>
      <c r="O1233" s="14"/>
      <c r="P1233" s="21"/>
      <c r="Q1233" s="21"/>
      <c r="R1233" s="21"/>
      <c r="S1233" s="21"/>
      <c r="T1233" s="21"/>
    </row>
    <row r="1234" spans="1:20" s="16" customFormat="1" ht="30" customHeight="1">
      <c r="A1234" s="21"/>
      <c r="B1234" s="21"/>
      <c r="C1234" s="197"/>
      <c r="D1234" s="168"/>
      <c r="E1234" s="154" t="str">
        <f>IFERROR(VLOOKUP(D1234,CADA_PROD!D:H,5,0),"")</f>
        <v/>
      </c>
      <c r="F1234" s="169"/>
      <c r="G1234" s="170"/>
      <c r="H1234" s="14"/>
      <c r="I1234" s="171"/>
      <c r="J1234" s="14"/>
      <c r="K1234" s="131"/>
      <c r="L1234" s="131" t="str">
        <f>IF(D1234="","",SUMIFS(MOVI_ENTR!I:I,MOVI_ENTR!D:D,D1234,MOVI_ENTR!O:O,O1234)-SUMIFS(MOVI_SAID!H:H,MOVI_SAID!D:D,D1234,MOVI_SAID!L:L,MOVI_ENTR!O1234))</f>
        <v/>
      </c>
      <c r="M1234" s="173" t="str">
        <f t="shared" si="35"/>
        <v/>
      </c>
      <c r="N1234" s="14"/>
      <c r="O1234" s="14"/>
      <c r="P1234" s="21"/>
      <c r="Q1234" s="21"/>
      <c r="R1234" s="21"/>
      <c r="S1234" s="21"/>
      <c r="T1234" s="21"/>
    </row>
    <row r="1235" spans="1:20" s="16" customFormat="1" ht="30" customHeight="1">
      <c r="A1235" s="21"/>
      <c r="B1235" s="21"/>
      <c r="C1235" s="197"/>
      <c r="D1235" s="168"/>
      <c r="E1235" s="154" t="str">
        <f>IFERROR(VLOOKUP(D1235,CADA_PROD!D:H,5,0),"")</f>
        <v/>
      </c>
      <c r="F1235" s="169"/>
      <c r="G1235" s="170"/>
      <c r="H1235" s="14"/>
      <c r="I1235" s="171"/>
      <c r="J1235" s="14"/>
      <c r="K1235" s="131"/>
      <c r="L1235" s="131" t="str">
        <f>IF(D1235="","",SUMIFS(MOVI_ENTR!I:I,MOVI_ENTR!D:D,D1235,MOVI_ENTR!O:O,O1235)-SUMIFS(MOVI_SAID!H:H,MOVI_SAID!D:D,D1235,MOVI_SAID!L:L,MOVI_ENTR!O1235))</f>
        <v/>
      </c>
      <c r="M1235" s="173" t="str">
        <f t="shared" si="35"/>
        <v/>
      </c>
      <c r="N1235" s="14"/>
      <c r="O1235" s="14"/>
      <c r="P1235" s="21"/>
      <c r="Q1235" s="21"/>
      <c r="R1235" s="21"/>
      <c r="S1235" s="21"/>
      <c r="T1235" s="21"/>
    </row>
    <row r="1236" spans="1:20" s="16" customFormat="1" ht="30" customHeight="1">
      <c r="A1236" s="21"/>
      <c r="B1236" s="21"/>
      <c r="C1236" s="197"/>
      <c r="D1236" s="168"/>
      <c r="E1236" s="154" t="str">
        <f>IFERROR(VLOOKUP(D1236,CADA_PROD!D:H,5,0),"")</f>
        <v/>
      </c>
      <c r="F1236" s="169"/>
      <c r="G1236" s="170"/>
      <c r="H1236" s="14"/>
      <c r="I1236" s="171"/>
      <c r="J1236" s="14"/>
      <c r="K1236" s="131"/>
      <c r="L1236" s="131" t="str">
        <f>IF(D1236="","",SUMIFS(MOVI_ENTR!I:I,MOVI_ENTR!D:D,D1236,MOVI_ENTR!O:O,O1236)-SUMIFS(MOVI_SAID!H:H,MOVI_SAID!D:D,D1236,MOVI_SAID!L:L,MOVI_ENTR!O1236))</f>
        <v/>
      </c>
      <c r="M1236" s="173" t="str">
        <f t="shared" si="35"/>
        <v/>
      </c>
      <c r="N1236" s="14"/>
      <c r="O1236" s="14"/>
      <c r="P1236" s="21"/>
      <c r="Q1236" s="21"/>
      <c r="R1236" s="21"/>
      <c r="S1236" s="21"/>
      <c r="T1236" s="21"/>
    </row>
    <row r="1237" spans="1:20" s="16" customFormat="1" ht="30" customHeight="1">
      <c r="A1237" s="21"/>
      <c r="B1237" s="21"/>
      <c r="C1237" s="197"/>
      <c r="D1237" s="168"/>
      <c r="E1237" s="154" t="str">
        <f>IFERROR(VLOOKUP(D1237,CADA_PROD!D:H,5,0),"")</f>
        <v/>
      </c>
      <c r="F1237" s="169"/>
      <c r="G1237" s="170"/>
      <c r="H1237" s="14"/>
      <c r="I1237" s="171"/>
      <c r="J1237" s="14"/>
      <c r="K1237" s="131"/>
      <c r="L1237" s="131" t="str">
        <f>IF(D1237="","",SUMIFS(MOVI_ENTR!I:I,MOVI_ENTR!D:D,D1237,MOVI_ENTR!O:O,O1237)-SUMIFS(MOVI_SAID!H:H,MOVI_SAID!D:D,D1237,MOVI_SAID!L:L,MOVI_ENTR!O1237))</f>
        <v/>
      </c>
      <c r="M1237" s="173" t="str">
        <f t="shared" si="35"/>
        <v/>
      </c>
      <c r="N1237" s="14"/>
      <c r="O1237" s="14"/>
      <c r="P1237" s="21"/>
      <c r="Q1237" s="21"/>
      <c r="R1237" s="21"/>
      <c r="S1237" s="21"/>
      <c r="T1237" s="21"/>
    </row>
    <row r="1238" spans="1:20" s="16" customFormat="1" ht="30" customHeight="1">
      <c r="A1238" s="21"/>
      <c r="B1238" s="21"/>
      <c r="C1238" s="197"/>
      <c r="D1238" s="168"/>
      <c r="E1238" s="154" t="str">
        <f>IFERROR(VLOOKUP(D1238,CADA_PROD!D:H,5,0),"")</f>
        <v/>
      </c>
      <c r="F1238" s="169"/>
      <c r="G1238" s="170"/>
      <c r="H1238" s="14"/>
      <c r="I1238" s="171"/>
      <c r="J1238" s="14"/>
      <c r="K1238" s="131"/>
      <c r="L1238" s="131" t="str">
        <f>IF(D1238="","",SUMIFS(MOVI_ENTR!I:I,MOVI_ENTR!D:D,D1238,MOVI_ENTR!O:O,O1238)-SUMIFS(MOVI_SAID!H:H,MOVI_SAID!D:D,D1238,MOVI_SAID!L:L,MOVI_ENTR!O1238))</f>
        <v/>
      </c>
      <c r="M1238" s="173" t="str">
        <f t="shared" si="35"/>
        <v/>
      </c>
      <c r="N1238" s="14"/>
      <c r="O1238" s="14"/>
      <c r="P1238" s="21"/>
      <c r="Q1238" s="21"/>
      <c r="R1238" s="21"/>
      <c r="S1238" s="21"/>
      <c r="T1238" s="21"/>
    </row>
    <row r="1239" spans="1:20" s="16" customFormat="1" ht="30" customHeight="1">
      <c r="A1239" s="21"/>
      <c r="B1239" s="21"/>
      <c r="C1239" s="197"/>
      <c r="D1239" s="168"/>
      <c r="E1239" s="154" t="str">
        <f>IFERROR(VLOOKUP(D1239,CADA_PROD!D:H,5,0),"")</f>
        <v/>
      </c>
      <c r="F1239" s="169"/>
      <c r="G1239" s="170"/>
      <c r="H1239" s="14"/>
      <c r="I1239" s="171"/>
      <c r="J1239" s="14"/>
      <c r="K1239" s="131"/>
      <c r="L1239" s="131" t="str">
        <f>IF(D1239="","",SUMIFS(MOVI_ENTR!I:I,MOVI_ENTR!D:D,D1239,MOVI_ENTR!O:O,O1239)-SUMIFS(MOVI_SAID!H:H,MOVI_SAID!D:D,D1239,MOVI_SAID!L:L,MOVI_ENTR!O1239))</f>
        <v/>
      </c>
      <c r="M1239" s="173" t="str">
        <f t="shared" si="35"/>
        <v/>
      </c>
      <c r="N1239" s="14"/>
      <c r="O1239" s="14"/>
      <c r="P1239" s="21"/>
      <c r="Q1239" s="21"/>
      <c r="R1239" s="21"/>
      <c r="S1239" s="21"/>
      <c r="T1239" s="21"/>
    </row>
    <row r="1240" spans="1:20" s="16" customFormat="1" ht="30" customHeight="1">
      <c r="A1240" s="21"/>
      <c r="B1240" s="21"/>
      <c r="C1240" s="197"/>
      <c r="D1240" s="168"/>
      <c r="E1240" s="154" t="str">
        <f>IFERROR(VLOOKUP(D1240,CADA_PROD!D:H,5,0),"")</f>
        <v/>
      </c>
      <c r="F1240" s="169"/>
      <c r="G1240" s="170"/>
      <c r="H1240" s="14"/>
      <c r="I1240" s="171"/>
      <c r="J1240" s="14"/>
      <c r="K1240" s="131"/>
      <c r="L1240" s="131" t="str">
        <f>IF(D1240="","",SUMIFS(MOVI_ENTR!I:I,MOVI_ENTR!D:D,D1240,MOVI_ENTR!O:O,O1240)-SUMIFS(MOVI_SAID!H:H,MOVI_SAID!D:D,D1240,MOVI_SAID!L:L,MOVI_ENTR!O1240))</f>
        <v/>
      </c>
      <c r="M1240" s="173" t="str">
        <f t="shared" si="35"/>
        <v/>
      </c>
      <c r="N1240" s="14"/>
      <c r="O1240" s="14"/>
      <c r="P1240" s="21"/>
      <c r="Q1240" s="21"/>
      <c r="R1240" s="21"/>
      <c r="S1240" s="21"/>
      <c r="T1240" s="21"/>
    </row>
    <row r="1241" spans="1:20" s="16" customFormat="1" ht="30" customHeight="1">
      <c r="A1241" s="21"/>
      <c r="B1241" s="21"/>
      <c r="C1241" s="197"/>
      <c r="D1241" s="168"/>
      <c r="E1241" s="154" t="str">
        <f>IFERROR(VLOOKUP(D1241,CADA_PROD!D:H,5,0),"")</f>
        <v/>
      </c>
      <c r="F1241" s="169"/>
      <c r="G1241" s="170"/>
      <c r="H1241" s="14"/>
      <c r="I1241" s="171"/>
      <c r="J1241" s="14"/>
      <c r="K1241" s="131"/>
      <c r="L1241" s="131" t="str">
        <f>IF(D1241="","",SUMIFS(MOVI_ENTR!I:I,MOVI_ENTR!D:D,D1241,MOVI_ENTR!O:O,O1241)-SUMIFS(MOVI_SAID!H:H,MOVI_SAID!D:D,D1241,MOVI_SAID!L:L,MOVI_ENTR!O1241))</f>
        <v/>
      </c>
      <c r="M1241" s="173" t="str">
        <f t="shared" si="35"/>
        <v/>
      </c>
      <c r="N1241" s="14"/>
      <c r="O1241" s="14"/>
      <c r="P1241" s="21"/>
      <c r="Q1241" s="21"/>
      <c r="R1241" s="21"/>
      <c r="S1241" s="21"/>
      <c r="T1241" s="21"/>
    </row>
    <row r="1242" spans="1:20" s="16" customFormat="1" ht="30" customHeight="1">
      <c r="A1242" s="21"/>
      <c r="B1242" s="21"/>
      <c r="C1242" s="197"/>
      <c r="D1242" s="168"/>
      <c r="E1242" s="154" t="str">
        <f>IFERROR(VLOOKUP(D1242,CADA_PROD!D:H,5,0),"")</f>
        <v/>
      </c>
      <c r="F1242" s="169"/>
      <c r="G1242" s="170"/>
      <c r="H1242" s="14"/>
      <c r="I1242" s="171"/>
      <c r="J1242" s="14"/>
      <c r="K1242" s="131"/>
      <c r="L1242" s="131" t="str">
        <f>IF(D1242="","",SUMIFS(MOVI_ENTR!I:I,MOVI_ENTR!D:D,D1242,MOVI_ENTR!O:O,O1242)-SUMIFS(MOVI_SAID!H:H,MOVI_SAID!D:D,D1242,MOVI_SAID!L:L,MOVI_ENTR!O1242))</f>
        <v/>
      </c>
      <c r="M1242" s="173" t="str">
        <f t="shared" si="35"/>
        <v/>
      </c>
      <c r="N1242" s="14"/>
      <c r="O1242" s="14"/>
      <c r="P1242" s="21"/>
      <c r="Q1242" s="21"/>
      <c r="R1242" s="21"/>
      <c r="S1242" s="21"/>
      <c r="T1242" s="21"/>
    </row>
    <row r="1243" spans="1:20" s="16" customFormat="1" ht="30" customHeight="1">
      <c r="A1243" s="21"/>
      <c r="B1243" s="21"/>
      <c r="C1243" s="197"/>
      <c r="D1243" s="168"/>
      <c r="E1243" s="154" t="str">
        <f>IFERROR(VLOOKUP(D1243,CADA_PROD!D:H,5,0),"")</f>
        <v/>
      </c>
      <c r="F1243" s="169"/>
      <c r="G1243" s="170"/>
      <c r="H1243" s="14"/>
      <c r="I1243" s="171"/>
      <c r="J1243" s="14"/>
      <c r="K1243" s="131"/>
      <c r="L1243" s="131" t="str">
        <f>IF(D1243="","",SUMIFS(MOVI_ENTR!I:I,MOVI_ENTR!D:D,D1243,MOVI_ENTR!O:O,O1243)-SUMIFS(MOVI_SAID!H:H,MOVI_SAID!D:D,D1243,MOVI_SAID!L:L,MOVI_ENTR!O1243))</f>
        <v/>
      </c>
      <c r="M1243" s="173" t="str">
        <f t="shared" ref="M1243:M1306" si="36">IF(D1243="","",H1243*I1243)</f>
        <v/>
      </c>
      <c r="N1243" s="14"/>
      <c r="O1243" s="14"/>
      <c r="P1243" s="21"/>
      <c r="Q1243" s="21"/>
      <c r="R1243" s="21"/>
      <c r="S1243" s="21"/>
      <c r="T1243" s="21"/>
    </row>
    <row r="1244" spans="1:20" s="16" customFormat="1" ht="30" customHeight="1">
      <c r="A1244" s="21"/>
      <c r="B1244" s="21"/>
      <c r="C1244" s="197"/>
      <c r="D1244" s="168"/>
      <c r="E1244" s="154" t="str">
        <f>IFERROR(VLOOKUP(D1244,CADA_PROD!D:H,5,0),"")</f>
        <v/>
      </c>
      <c r="F1244" s="169"/>
      <c r="G1244" s="170"/>
      <c r="H1244" s="14"/>
      <c r="I1244" s="171"/>
      <c r="J1244" s="14"/>
      <c r="K1244" s="131"/>
      <c r="L1244" s="131" t="str">
        <f>IF(D1244="","",SUMIFS(MOVI_ENTR!I:I,MOVI_ENTR!D:D,D1244,MOVI_ENTR!O:O,O1244)-SUMIFS(MOVI_SAID!H:H,MOVI_SAID!D:D,D1244,MOVI_SAID!L:L,MOVI_ENTR!O1244))</f>
        <v/>
      </c>
      <c r="M1244" s="173" t="str">
        <f t="shared" si="36"/>
        <v/>
      </c>
      <c r="N1244" s="14"/>
      <c r="O1244" s="14"/>
      <c r="P1244" s="21"/>
      <c r="Q1244" s="21"/>
      <c r="R1244" s="21"/>
      <c r="S1244" s="21"/>
      <c r="T1244" s="21"/>
    </row>
    <row r="1245" spans="1:20" s="16" customFormat="1" ht="30" customHeight="1">
      <c r="A1245" s="21"/>
      <c r="B1245" s="21"/>
      <c r="C1245" s="197"/>
      <c r="D1245" s="168"/>
      <c r="E1245" s="154" t="str">
        <f>IFERROR(VLOOKUP(D1245,CADA_PROD!D:H,5,0),"")</f>
        <v/>
      </c>
      <c r="F1245" s="169"/>
      <c r="G1245" s="170"/>
      <c r="H1245" s="14"/>
      <c r="I1245" s="171"/>
      <c r="J1245" s="14"/>
      <c r="K1245" s="131"/>
      <c r="L1245" s="131" t="str">
        <f>IF(D1245="","",SUMIFS(MOVI_ENTR!I:I,MOVI_ENTR!D:D,D1245,MOVI_ENTR!O:O,O1245)-SUMIFS(MOVI_SAID!H:H,MOVI_SAID!D:D,D1245,MOVI_SAID!L:L,MOVI_ENTR!O1245))</f>
        <v/>
      </c>
      <c r="M1245" s="173" t="str">
        <f t="shared" si="36"/>
        <v/>
      </c>
      <c r="N1245" s="14"/>
      <c r="O1245" s="14"/>
      <c r="P1245" s="21"/>
      <c r="Q1245" s="21"/>
      <c r="R1245" s="21"/>
      <c r="S1245" s="21"/>
      <c r="T1245" s="21"/>
    </row>
    <row r="1246" spans="1:20" s="16" customFormat="1" ht="30" customHeight="1">
      <c r="A1246" s="21"/>
      <c r="B1246" s="21"/>
      <c r="C1246" s="197"/>
      <c r="D1246" s="168"/>
      <c r="E1246" s="154" t="str">
        <f>IFERROR(VLOOKUP(D1246,CADA_PROD!D:H,5,0),"")</f>
        <v/>
      </c>
      <c r="F1246" s="169"/>
      <c r="G1246" s="170"/>
      <c r="H1246" s="14"/>
      <c r="I1246" s="171"/>
      <c r="J1246" s="14"/>
      <c r="K1246" s="131"/>
      <c r="L1246" s="131" t="str">
        <f>IF(D1246="","",SUMIFS(MOVI_ENTR!I:I,MOVI_ENTR!D:D,D1246,MOVI_ENTR!O:O,O1246)-SUMIFS(MOVI_SAID!H:H,MOVI_SAID!D:D,D1246,MOVI_SAID!L:L,MOVI_ENTR!O1246))</f>
        <v/>
      </c>
      <c r="M1246" s="173" t="str">
        <f t="shared" si="36"/>
        <v/>
      </c>
      <c r="N1246" s="14"/>
      <c r="O1246" s="14"/>
      <c r="P1246" s="21"/>
      <c r="Q1246" s="21"/>
      <c r="R1246" s="21"/>
      <c r="S1246" s="21"/>
      <c r="T1246" s="21"/>
    </row>
    <row r="1247" spans="1:20" s="16" customFormat="1" ht="30" customHeight="1">
      <c r="A1247" s="21"/>
      <c r="B1247" s="21"/>
      <c r="C1247" s="197"/>
      <c r="D1247" s="168"/>
      <c r="E1247" s="154" t="str">
        <f>IFERROR(VLOOKUP(D1247,CADA_PROD!D:H,5,0),"")</f>
        <v/>
      </c>
      <c r="F1247" s="169"/>
      <c r="G1247" s="170"/>
      <c r="H1247" s="14"/>
      <c r="I1247" s="171"/>
      <c r="J1247" s="14"/>
      <c r="K1247" s="131"/>
      <c r="L1247" s="131" t="str">
        <f>IF(D1247="","",SUMIFS(MOVI_ENTR!I:I,MOVI_ENTR!D:D,D1247,MOVI_ENTR!O:O,O1247)-SUMIFS(MOVI_SAID!H:H,MOVI_SAID!D:D,D1247,MOVI_SAID!L:L,MOVI_ENTR!O1247))</f>
        <v/>
      </c>
      <c r="M1247" s="173" t="str">
        <f t="shared" si="36"/>
        <v/>
      </c>
      <c r="N1247" s="14"/>
      <c r="O1247" s="14"/>
      <c r="P1247" s="21"/>
      <c r="Q1247" s="21"/>
      <c r="R1247" s="21"/>
      <c r="S1247" s="21"/>
      <c r="T1247" s="21"/>
    </row>
    <row r="1248" spans="1:20" s="16" customFormat="1" ht="30" customHeight="1">
      <c r="A1248" s="21"/>
      <c r="B1248" s="21"/>
      <c r="C1248" s="197"/>
      <c r="D1248" s="168"/>
      <c r="E1248" s="154" t="str">
        <f>IFERROR(VLOOKUP(D1248,CADA_PROD!D:H,5,0),"")</f>
        <v/>
      </c>
      <c r="F1248" s="169"/>
      <c r="G1248" s="170"/>
      <c r="H1248" s="14"/>
      <c r="I1248" s="171"/>
      <c r="J1248" s="14"/>
      <c r="K1248" s="131"/>
      <c r="L1248" s="131" t="str">
        <f>IF(D1248="","",SUMIFS(MOVI_ENTR!I:I,MOVI_ENTR!D:D,D1248,MOVI_ENTR!O:O,O1248)-SUMIFS(MOVI_SAID!H:H,MOVI_SAID!D:D,D1248,MOVI_SAID!L:L,MOVI_ENTR!O1248))</f>
        <v/>
      </c>
      <c r="M1248" s="173" t="str">
        <f t="shared" si="36"/>
        <v/>
      </c>
      <c r="N1248" s="14"/>
      <c r="O1248" s="14"/>
      <c r="P1248" s="21"/>
      <c r="Q1248" s="21"/>
      <c r="R1248" s="21"/>
      <c r="S1248" s="21"/>
      <c r="T1248" s="21"/>
    </row>
    <row r="1249" spans="1:20" s="16" customFormat="1" ht="30" customHeight="1">
      <c r="A1249" s="21"/>
      <c r="B1249" s="21"/>
      <c r="C1249" s="197"/>
      <c r="D1249" s="168"/>
      <c r="E1249" s="154" t="str">
        <f>IFERROR(VLOOKUP(D1249,CADA_PROD!D:H,5,0),"")</f>
        <v/>
      </c>
      <c r="F1249" s="169"/>
      <c r="G1249" s="170"/>
      <c r="H1249" s="14"/>
      <c r="I1249" s="171"/>
      <c r="J1249" s="14"/>
      <c r="K1249" s="131"/>
      <c r="L1249" s="131" t="str">
        <f>IF(D1249="","",SUMIFS(MOVI_ENTR!I:I,MOVI_ENTR!D:D,D1249,MOVI_ENTR!O:O,O1249)-SUMIFS(MOVI_SAID!H:H,MOVI_SAID!D:D,D1249,MOVI_SAID!L:L,MOVI_ENTR!O1249))</f>
        <v/>
      </c>
      <c r="M1249" s="173" t="str">
        <f t="shared" si="36"/>
        <v/>
      </c>
      <c r="N1249" s="14"/>
      <c r="O1249" s="14"/>
      <c r="P1249" s="21"/>
      <c r="Q1249" s="21"/>
      <c r="R1249" s="21"/>
      <c r="S1249" s="21"/>
      <c r="T1249" s="21"/>
    </row>
    <row r="1250" spans="1:20" s="16" customFormat="1" ht="30" customHeight="1">
      <c r="A1250" s="21"/>
      <c r="B1250" s="21"/>
      <c r="C1250" s="197"/>
      <c r="D1250" s="168"/>
      <c r="E1250" s="154" t="str">
        <f>IFERROR(VLOOKUP(D1250,CADA_PROD!D:H,5,0),"")</f>
        <v/>
      </c>
      <c r="F1250" s="169"/>
      <c r="G1250" s="170"/>
      <c r="H1250" s="14"/>
      <c r="I1250" s="171"/>
      <c r="J1250" s="14"/>
      <c r="K1250" s="131"/>
      <c r="L1250" s="131" t="str">
        <f>IF(D1250="","",SUMIFS(MOVI_ENTR!I:I,MOVI_ENTR!D:D,D1250,MOVI_ENTR!O:O,O1250)-SUMIFS(MOVI_SAID!H:H,MOVI_SAID!D:D,D1250,MOVI_SAID!L:L,MOVI_ENTR!O1250))</f>
        <v/>
      </c>
      <c r="M1250" s="173" t="str">
        <f t="shared" si="36"/>
        <v/>
      </c>
      <c r="N1250" s="14"/>
      <c r="O1250" s="14"/>
      <c r="P1250" s="21"/>
      <c r="Q1250" s="21"/>
      <c r="R1250" s="21"/>
      <c r="S1250" s="21"/>
      <c r="T1250" s="21"/>
    </row>
    <row r="1251" spans="1:20" s="16" customFormat="1" ht="30" customHeight="1">
      <c r="A1251" s="21"/>
      <c r="B1251" s="21"/>
      <c r="C1251" s="197"/>
      <c r="D1251" s="168"/>
      <c r="E1251" s="154" t="str">
        <f>IFERROR(VLOOKUP(D1251,CADA_PROD!D:H,5,0),"")</f>
        <v/>
      </c>
      <c r="F1251" s="169"/>
      <c r="G1251" s="170"/>
      <c r="H1251" s="14"/>
      <c r="I1251" s="171"/>
      <c r="J1251" s="14"/>
      <c r="K1251" s="131"/>
      <c r="L1251" s="131" t="str">
        <f>IF(D1251="","",SUMIFS(MOVI_ENTR!I:I,MOVI_ENTR!D:D,D1251,MOVI_ENTR!O:O,O1251)-SUMIFS(MOVI_SAID!H:H,MOVI_SAID!D:D,D1251,MOVI_SAID!L:L,MOVI_ENTR!O1251))</f>
        <v/>
      </c>
      <c r="M1251" s="173" t="str">
        <f t="shared" si="36"/>
        <v/>
      </c>
      <c r="N1251" s="14"/>
      <c r="O1251" s="14"/>
      <c r="P1251" s="21"/>
      <c r="Q1251" s="21"/>
      <c r="R1251" s="21"/>
      <c r="S1251" s="21"/>
      <c r="T1251" s="21"/>
    </row>
    <row r="1252" spans="1:20" s="16" customFormat="1" ht="30" customHeight="1">
      <c r="A1252" s="21"/>
      <c r="B1252" s="21"/>
      <c r="C1252" s="197"/>
      <c r="D1252" s="168"/>
      <c r="E1252" s="154" t="str">
        <f>IFERROR(VLOOKUP(D1252,CADA_PROD!D:H,5,0),"")</f>
        <v/>
      </c>
      <c r="F1252" s="169"/>
      <c r="G1252" s="170"/>
      <c r="H1252" s="14"/>
      <c r="I1252" s="171"/>
      <c r="J1252" s="14"/>
      <c r="K1252" s="131"/>
      <c r="L1252" s="131" t="str">
        <f>IF(D1252="","",SUMIFS(MOVI_ENTR!I:I,MOVI_ENTR!D:D,D1252,MOVI_ENTR!O:O,O1252)-SUMIFS(MOVI_SAID!H:H,MOVI_SAID!D:D,D1252,MOVI_SAID!L:L,MOVI_ENTR!O1252))</f>
        <v/>
      </c>
      <c r="M1252" s="173" t="str">
        <f t="shared" si="36"/>
        <v/>
      </c>
      <c r="N1252" s="14"/>
      <c r="O1252" s="14"/>
      <c r="P1252" s="21"/>
      <c r="Q1252" s="21"/>
      <c r="R1252" s="21"/>
      <c r="S1252" s="21"/>
      <c r="T1252" s="21"/>
    </row>
    <row r="1253" spans="1:20" s="16" customFormat="1" ht="30" customHeight="1">
      <c r="A1253" s="21"/>
      <c r="B1253" s="21"/>
      <c r="C1253" s="197"/>
      <c r="D1253" s="168"/>
      <c r="E1253" s="154" t="str">
        <f>IFERROR(VLOOKUP(D1253,CADA_PROD!D:H,5,0),"")</f>
        <v/>
      </c>
      <c r="F1253" s="169"/>
      <c r="G1253" s="170"/>
      <c r="H1253" s="14"/>
      <c r="I1253" s="171"/>
      <c r="J1253" s="14"/>
      <c r="K1253" s="131"/>
      <c r="L1253" s="131" t="str">
        <f>IF(D1253="","",SUMIFS(MOVI_ENTR!I:I,MOVI_ENTR!D:D,D1253,MOVI_ENTR!O:O,O1253)-SUMIFS(MOVI_SAID!H:H,MOVI_SAID!D:D,D1253,MOVI_SAID!L:L,MOVI_ENTR!O1253))</f>
        <v/>
      </c>
      <c r="M1253" s="173" t="str">
        <f t="shared" si="36"/>
        <v/>
      </c>
      <c r="N1253" s="14"/>
      <c r="O1253" s="14"/>
      <c r="P1253" s="21"/>
      <c r="Q1253" s="21"/>
      <c r="R1253" s="21"/>
      <c r="S1253" s="21"/>
      <c r="T1253" s="21"/>
    </row>
    <row r="1254" spans="1:20" s="16" customFormat="1" ht="30" customHeight="1">
      <c r="A1254" s="21"/>
      <c r="B1254" s="21"/>
      <c r="C1254" s="197"/>
      <c r="D1254" s="168"/>
      <c r="E1254" s="154" t="str">
        <f>IFERROR(VLOOKUP(D1254,CADA_PROD!D:H,5,0),"")</f>
        <v/>
      </c>
      <c r="F1254" s="169"/>
      <c r="G1254" s="170"/>
      <c r="H1254" s="14"/>
      <c r="I1254" s="171"/>
      <c r="J1254" s="14"/>
      <c r="K1254" s="131"/>
      <c r="L1254" s="131" t="str">
        <f>IF(D1254="","",SUMIFS(MOVI_ENTR!I:I,MOVI_ENTR!D:D,D1254,MOVI_ENTR!O:O,O1254)-SUMIFS(MOVI_SAID!H:H,MOVI_SAID!D:D,D1254,MOVI_SAID!L:L,MOVI_ENTR!O1254))</f>
        <v/>
      </c>
      <c r="M1254" s="173" t="str">
        <f t="shared" si="36"/>
        <v/>
      </c>
      <c r="N1254" s="14"/>
      <c r="O1254" s="14"/>
      <c r="P1254" s="21"/>
      <c r="Q1254" s="21"/>
      <c r="R1254" s="21"/>
      <c r="S1254" s="21"/>
      <c r="T1254" s="21"/>
    </row>
    <row r="1255" spans="1:20" s="16" customFormat="1" ht="30" customHeight="1">
      <c r="A1255" s="21"/>
      <c r="B1255" s="21"/>
      <c r="C1255" s="197"/>
      <c r="D1255" s="168"/>
      <c r="E1255" s="154" t="str">
        <f>IFERROR(VLOOKUP(D1255,CADA_PROD!D:H,5,0),"")</f>
        <v/>
      </c>
      <c r="F1255" s="169"/>
      <c r="G1255" s="170"/>
      <c r="H1255" s="14"/>
      <c r="I1255" s="171"/>
      <c r="J1255" s="14"/>
      <c r="K1255" s="131"/>
      <c r="L1255" s="131" t="str">
        <f>IF(D1255="","",SUMIFS(MOVI_ENTR!I:I,MOVI_ENTR!D:D,D1255,MOVI_ENTR!O:O,O1255)-SUMIFS(MOVI_SAID!H:H,MOVI_SAID!D:D,D1255,MOVI_SAID!L:L,MOVI_ENTR!O1255))</f>
        <v/>
      </c>
      <c r="M1255" s="173" t="str">
        <f t="shared" si="36"/>
        <v/>
      </c>
      <c r="N1255" s="14"/>
      <c r="O1255" s="14"/>
      <c r="P1255" s="21"/>
      <c r="Q1255" s="21"/>
      <c r="R1255" s="21"/>
      <c r="S1255" s="21"/>
      <c r="T1255" s="21"/>
    </row>
    <row r="1256" spans="1:20" s="16" customFormat="1" ht="30" customHeight="1">
      <c r="A1256" s="21"/>
      <c r="B1256" s="21"/>
      <c r="C1256" s="197"/>
      <c r="D1256" s="168"/>
      <c r="E1256" s="154" t="str">
        <f>IFERROR(VLOOKUP(D1256,CADA_PROD!D:H,5,0),"")</f>
        <v/>
      </c>
      <c r="F1256" s="169"/>
      <c r="G1256" s="170"/>
      <c r="H1256" s="14"/>
      <c r="I1256" s="171"/>
      <c r="J1256" s="14"/>
      <c r="K1256" s="131"/>
      <c r="L1256" s="131" t="str">
        <f>IF(D1256="","",SUMIFS(MOVI_ENTR!I:I,MOVI_ENTR!D:D,D1256,MOVI_ENTR!O:O,O1256)-SUMIFS(MOVI_SAID!H:H,MOVI_SAID!D:D,D1256,MOVI_SAID!L:L,MOVI_ENTR!O1256))</f>
        <v/>
      </c>
      <c r="M1256" s="173" t="str">
        <f t="shared" si="36"/>
        <v/>
      </c>
      <c r="N1256" s="14"/>
      <c r="O1256" s="14"/>
      <c r="P1256" s="21"/>
      <c r="Q1256" s="21"/>
      <c r="R1256" s="21"/>
      <c r="S1256" s="21"/>
      <c r="T1256" s="21"/>
    </row>
    <row r="1257" spans="1:20" s="16" customFormat="1" ht="30" customHeight="1">
      <c r="A1257" s="21"/>
      <c r="B1257" s="21"/>
      <c r="C1257" s="197"/>
      <c r="D1257" s="168"/>
      <c r="E1257" s="154" t="str">
        <f>IFERROR(VLOOKUP(D1257,CADA_PROD!D:H,5,0),"")</f>
        <v/>
      </c>
      <c r="F1257" s="169"/>
      <c r="G1257" s="170"/>
      <c r="H1257" s="14"/>
      <c r="I1257" s="171"/>
      <c r="J1257" s="14"/>
      <c r="K1257" s="131"/>
      <c r="L1257" s="131" t="str">
        <f>IF(D1257="","",SUMIFS(MOVI_ENTR!I:I,MOVI_ENTR!D:D,D1257,MOVI_ENTR!O:O,O1257)-SUMIFS(MOVI_SAID!H:H,MOVI_SAID!D:D,D1257,MOVI_SAID!L:L,MOVI_ENTR!O1257))</f>
        <v/>
      </c>
      <c r="M1257" s="173" t="str">
        <f t="shared" si="36"/>
        <v/>
      </c>
      <c r="N1257" s="14"/>
      <c r="O1257" s="14"/>
      <c r="P1257" s="21"/>
      <c r="Q1257" s="21"/>
      <c r="R1257" s="21"/>
      <c r="S1257" s="21"/>
      <c r="T1257" s="21"/>
    </row>
    <row r="1258" spans="1:20" s="16" customFormat="1" ht="30" customHeight="1">
      <c r="A1258" s="21"/>
      <c r="B1258" s="21"/>
      <c r="C1258" s="197"/>
      <c r="D1258" s="168"/>
      <c r="E1258" s="154" t="str">
        <f>IFERROR(VLOOKUP(D1258,CADA_PROD!D:H,5,0),"")</f>
        <v/>
      </c>
      <c r="F1258" s="169"/>
      <c r="G1258" s="170"/>
      <c r="H1258" s="14"/>
      <c r="I1258" s="171"/>
      <c r="J1258" s="14"/>
      <c r="K1258" s="131"/>
      <c r="L1258" s="131" t="str">
        <f>IF(D1258="","",SUMIFS(MOVI_ENTR!I:I,MOVI_ENTR!D:D,D1258,MOVI_ENTR!O:O,O1258)-SUMIFS(MOVI_SAID!H:H,MOVI_SAID!D:D,D1258,MOVI_SAID!L:L,MOVI_ENTR!O1258))</f>
        <v/>
      </c>
      <c r="M1258" s="173" t="str">
        <f t="shared" si="36"/>
        <v/>
      </c>
      <c r="N1258" s="14"/>
      <c r="O1258" s="14"/>
      <c r="P1258" s="21"/>
      <c r="Q1258" s="21"/>
      <c r="R1258" s="21"/>
      <c r="S1258" s="21"/>
      <c r="T1258" s="21"/>
    </row>
    <row r="1259" spans="1:20" s="16" customFormat="1" ht="30" customHeight="1">
      <c r="A1259" s="21"/>
      <c r="B1259" s="21"/>
      <c r="C1259" s="197"/>
      <c r="D1259" s="168"/>
      <c r="E1259" s="154" t="str">
        <f>IFERROR(VLOOKUP(D1259,CADA_PROD!D:H,5,0),"")</f>
        <v/>
      </c>
      <c r="F1259" s="169"/>
      <c r="G1259" s="170"/>
      <c r="H1259" s="14"/>
      <c r="I1259" s="171"/>
      <c r="J1259" s="14"/>
      <c r="K1259" s="131"/>
      <c r="L1259" s="131" t="str">
        <f>IF(D1259="","",SUMIFS(MOVI_ENTR!I:I,MOVI_ENTR!D:D,D1259,MOVI_ENTR!O:O,O1259)-SUMIFS(MOVI_SAID!H:H,MOVI_SAID!D:D,D1259,MOVI_SAID!L:L,MOVI_ENTR!O1259))</f>
        <v/>
      </c>
      <c r="M1259" s="173" t="str">
        <f t="shared" si="36"/>
        <v/>
      </c>
      <c r="N1259" s="14"/>
      <c r="O1259" s="14"/>
      <c r="P1259" s="21"/>
      <c r="Q1259" s="21"/>
      <c r="R1259" s="21"/>
      <c r="S1259" s="21"/>
      <c r="T1259" s="21"/>
    </row>
    <row r="1260" spans="1:20" s="16" customFormat="1" ht="30" customHeight="1">
      <c r="A1260" s="21"/>
      <c r="B1260" s="21"/>
      <c r="C1260" s="197"/>
      <c r="D1260" s="168"/>
      <c r="E1260" s="154" t="str">
        <f>IFERROR(VLOOKUP(D1260,CADA_PROD!D:H,5,0),"")</f>
        <v/>
      </c>
      <c r="F1260" s="169"/>
      <c r="G1260" s="170"/>
      <c r="H1260" s="14"/>
      <c r="I1260" s="171"/>
      <c r="J1260" s="14"/>
      <c r="K1260" s="131"/>
      <c r="L1260" s="131" t="str">
        <f>IF(D1260="","",SUMIFS(MOVI_ENTR!I:I,MOVI_ENTR!D:D,D1260,MOVI_ENTR!O:O,O1260)-SUMIFS(MOVI_SAID!H:H,MOVI_SAID!D:D,D1260,MOVI_SAID!L:L,MOVI_ENTR!O1260))</f>
        <v/>
      </c>
      <c r="M1260" s="173" t="str">
        <f t="shared" si="36"/>
        <v/>
      </c>
      <c r="N1260" s="14"/>
      <c r="O1260" s="14"/>
      <c r="P1260" s="21"/>
      <c r="Q1260" s="21"/>
      <c r="R1260" s="21"/>
      <c r="S1260" s="21"/>
      <c r="T1260" s="21"/>
    </row>
    <row r="1261" spans="1:20" s="16" customFormat="1" ht="30" customHeight="1">
      <c r="A1261" s="21"/>
      <c r="B1261" s="21"/>
      <c r="C1261" s="197"/>
      <c r="D1261" s="168"/>
      <c r="E1261" s="154" t="str">
        <f>IFERROR(VLOOKUP(D1261,CADA_PROD!D:H,5,0),"")</f>
        <v/>
      </c>
      <c r="F1261" s="169"/>
      <c r="G1261" s="170"/>
      <c r="H1261" s="14"/>
      <c r="I1261" s="171"/>
      <c r="J1261" s="14"/>
      <c r="K1261" s="131"/>
      <c r="L1261" s="131" t="str">
        <f>IF(D1261="","",SUMIFS(MOVI_ENTR!I:I,MOVI_ENTR!D:D,D1261,MOVI_ENTR!O:O,O1261)-SUMIFS(MOVI_SAID!H:H,MOVI_SAID!D:D,D1261,MOVI_SAID!L:L,MOVI_ENTR!O1261))</f>
        <v/>
      </c>
      <c r="M1261" s="173" t="str">
        <f t="shared" si="36"/>
        <v/>
      </c>
      <c r="N1261" s="14"/>
      <c r="O1261" s="14"/>
      <c r="P1261" s="21"/>
      <c r="Q1261" s="21"/>
      <c r="R1261" s="21"/>
      <c r="S1261" s="21"/>
      <c r="T1261" s="21"/>
    </row>
    <row r="1262" spans="1:20" s="16" customFormat="1" ht="30" customHeight="1">
      <c r="A1262" s="21"/>
      <c r="B1262" s="21"/>
      <c r="C1262" s="197"/>
      <c r="D1262" s="168"/>
      <c r="E1262" s="154" t="str">
        <f>IFERROR(VLOOKUP(D1262,CADA_PROD!D:H,5,0),"")</f>
        <v/>
      </c>
      <c r="F1262" s="169"/>
      <c r="G1262" s="170"/>
      <c r="H1262" s="14"/>
      <c r="I1262" s="171"/>
      <c r="J1262" s="14"/>
      <c r="K1262" s="131"/>
      <c r="L1262" s="131" t="str">
        <f>IF(D1262="","",SUMIFS(MOVI_ENTR!I:I,MOVI_ENTR!D:D,D1262,MOVI_ENTR!O:O,O1262)-SUMIFS(MOVI_SAID!H:H,MOVI_SAID!D:D,D1262,MOVI_SAID!L:L,MOVI_ENTR!O1262))</f>
        <v/>
      </c>
      <c r="M1262" s="173" t="str">
        <f t="shared" si="36"/>
        <v/>
      </c>
      <c r="N1262" s="14"/>
      <c r="O1262" s="14"/>
      <c r="P1262" s="21"/>
      <c r="Q1262" s="21"/>
      <c r="R1262" s="21"/>
      <c r="S1262" s="21"/>
      <c r="T1262" s="21"/>
    </row>
    <row r="1263" spans="1:20" s="16" customFormat="1" ht="30" customHeight="1">
      <c r="A1263" s="21"/>
      <c r="B1263" s="21"/>
      <c r="C1263" s="197"/>
      <c r="D1263" s="168"/>
      <c r="E1263" s="154" t="str">
        <f>IFERROR(VLOOKUP(D1263,CADA_PROD!D:H,5,0),"")</f>
        <v/>
      </c>
      <c r="F1263" s="169"/>
      <c r="G1263" s="170"/>
      <c r="H1263" s="14"/>
      <c r="I1263" s="171"/>
      <c r="J1263" s="14"/>
      <c r="K1263" s="131"/>
      <c r="L1263" s="131" t="str">
        <f>IF(D1263="","",SUMIFS(MOVI_ENTR!I:I,MOVI_ENTR!D:D,D1263,MOVI_ENTR!O:O,O1263)-SUMIFS(MOVI_SAID!H:H,MOVI_SAID!D:D,D1263,MOVI_SAID!L:L,MOVI_ENTR!O1263))</f>
        <v/>
      </c>
      <c r="M1263" s="173" t="str">
        <f t="shared" si="36"/>
        <v/>
      </c>
      <c r="N1263" s="14"/>
      <c r="O1263" s="14"/>
      <c r="P1263" s="21"/>
      <c r="Q1263" s="21"/>
      <c r="R1263" s="21"/>
      <c r="S1263" s="21"/>
      <c r="T1263" s="21"/>
    </row>
    <row r="1264" spans="1:20" s="16" customFormat="1" ht="30" customHeight="1">
      <c r="A1264" s="21"/>
      <c r="B1264" s="21"/>
      <c r="C1264" s="197"/>
      <c r="D1264" s="168"/>
      <c r="E1264" s="154" t="str">
        <f>IFERROR(VLOOKUP(D1264,CADA_PROD!D:H,5,0),"")</f>
        <v/>
      </c>
      <c r="F1264" s="169"/>
      <c r="G1264" s="170"/>
      <c r="H1264" s="14"/>
      <c r="I1264" s="171"/>
      <c r="J1264" s="14"/>
      <c r="K1264" s="131"/>
      <c r="L1264" s="131" t="str">
        <f>IF(D1264="","",SUMIFS(MOVI_ENTR!I:I,MOVI_ENTR!D:D,D1264,MOVI_ENTR!O:O,O1264)-SUMIFS(MOVI_SAID!H:H,MOVI_SAID!D:D,D1264,MOVI_SAID!L:L,MOVI_ENTR!O1264))</f>
        <v/>
      </c>
      <c r="M1264" s="173" t="str">
        <f t="shared" si="36"/>
        <v/>
      </c>
      <c r="N1264" s="14"/>
      <c r="O1264" s="14"/>
      <c r="P1264" s="21"/>
      <c r="Q1264" s="21"/>
      <c r="R1264" s="21"/>
      <c r="S1264" s="21"/>
      <c r="T1264" s="21"/>
    </row>
    <row r="1265" spans="1:20" s="16" customFormat="1" ht="30" customHeight="1">
      <c r="A1265" s="21"/>
      <c r="B1265" s="21"/>
      <c r="C1265" s="197"/>
      <c r="D1265" s="168"/>
      <c r="E1265" s="154" t="str">
        <f>IFERROR(VLOOKUP(D1265,CADA_PROD!D:H,5,0),"")</f>
        <v/>
      </c>
      <c r="F1265" s="169"/>
      <c r="G1265" s="170"/>
      <c r="H1265" s="14"/>
      <c r="I1265" s="171"/>
      <c r="J1265" s="14"/>
      <c r="K1265" s="131"/>
      <c r="L1265" s="131" t="str">
        <f>IF(D1265="","",SUMIFS(MOVI_ENTR!I:I,MOVI_ENTR!D:D,D1265,MOVI_ENTR!O:O,O1265)-SUMIFS(MOVI_SAID!H:H,MOVI_SAID!D:D,D1265,MOVI_SAID!L:L,MOVI_ENTR!O1265))</f>
        <v/>
      </c>
      <c r="M1265" s="173" t="str">
        <f t="shared" si="36"/>
        <v/>
      </c>
      <c r="N1265" s="14"/>
      <c r="O1265" s="14"/>
      <c r="P1265" s="21"/>
      <c r="Q1265" s="21"/>
      <c r="R1265" s="21"/>
      <c r="S1265" s="21"/>
      <c r="T1265" s="21"/>
    </row>
    <row r="1266" spans="1:20" s="16" customFormat="1" ht="30" customHeight="1">
      <c r="A1266" s="21"/>
      <c r="B1266" s="21"/>
      <c r="C1266" s="197"/>
      <c r="D1266" s="168"/>
      <c r="E1266" s="154" t="str">
        <f>IFERROR(VLOOKUP(D1266,CADA_PROD!D:H,5,0),"")</f>
        <v/>
      </c>
      <c r="F1266" s="169"/>
      <c r="G1266" s="170"/>
      <c r="H1266" s="14"/>
      <c r="I1266" s="171"/>
      <c r="J1266" s="14"/>
      <c r="K1266" s="131"/>
      <c r="L1266" s="131" t="str">
        <f>IF(D1266="","",SUMIFS(MOVI_ENTR!I:I,MOVI_ENTR!D:D,D1266,MOVI_ENTR!O:O,O1266)-SUMIFS(MOVI_SAID!H:H,MOVI_SAID!D:D,D1266,MOVI_SAID!L:L,MOVI_ENTR!O1266))</f>
        <v/>
      </c>
      <c r="M1266" s="173" t="str">
        <f t="shared" si="36"/>
        <v/>
      </c>
      <c r="N1266" s="14"/>
      <c r="O1266" s="14"/>
      <c r="P1266" s="21"/>
      <c r="Q1266" s="21"/>
      <c r="R1266" s="21"/>
      <c r="S1266" s="21"/>
      <c r="T1266" s="21"/>
    </row>
    <row r="1267" spans="1:20" s="16" customFormat="1" ht="30" customHeight="1">
      <c r="A1267" s="21"/>
      <c r="B1267" s="21"/>
      <c r="C1267" s="197"/>
      <c r="D1267" s="168"/>
      <c r="E1267" s="154" t="str">
        <f>IFERROR(VLOOKUP(D1267,CADA_PROD!D:H,5,0),"")</f>
        <v/>
      </c>
      <c r="F1267" s="169"/>
      <c r="G1267" s="170"/>
      <c r="H1267" s="14"/>
      <c r="I1267" s="171"/>
      <c r="J1267" s="14"/>
      <c r="K1267" s="131"/>
      <c r="L1267" s="131" t="str">
        <f>IF(D1267="","",SUMIFS(MOVI_ENTR!I:I,MOVI_ENTR!D:D,D1267,MOVI_ENTR!O:O,O1267)-SUMIFS(MOVI_SAID!H:H,MOVI_SAID!D:D,D1267,MOVI_SAID!L:L,MOVI_ENTR!O1267))</f>
        <v/>
      </c>
      <c r="M1267" s="173" t="str">
        <f t="shared" si="36"/>
        <v/>
      </c>
      <c r="N1267" s="14"/>
      <c r="O1267" s="14"/>
      <c r="P1267" s="21"/>
      <c r="Q1267" s="21"/>
      <c r="R1267" s="21"/>
      <c r="S1267" s="21"/>
      <c r="T1267" s="21"/>
    </row>
    <row r="1268" spans="1:20" s="16" customFormat="1" ht="30" customHeight="1">
      <c r="A1268" s="21"/>
      <c r="B1268" s="21"/>
      <c r="C1268" s="197"/>
      <c r="D1268" s="168"/>
      <c r="E1268" s="154" t="str">
        <f>IFERROR(VLOOKUP(D1268,CADA_PROD!D:H,5,0),"")</f>
        <v/>
      </c>
      <c r="F1268" s="169"/>
      <c r="G1268" s="170"/>
      <c r="H1268" s="14"/>
      <c r="I1268" s="171"/>
      <c r="J1268" s="14"/>
      <c r="K1268" s="131"/>
      <c r="L1268" s="131" t="str">
        <f>IF(D1268="","",SUMIFS(MOVI_ENTR!I:I,MOVI_ENTR!D:D,D1268,MOVI_ENTR!O:O,O1268)-SUMIFS(MOVI_SAID!H:H,MOVI_SAID!D:D,D1268,MOVI_SAID!L:L,MOVI_ENTR!O1268))</f>
        <v/>
      </c>
      <c r="M1268" s="173" t="str">
        <f t="shared" si="36"/>
        <v/>
      </c>
      <c r="N1268" s="14"/>
      <c r="O1268" s="14"/>
      <c r="P1268" s="21"/>
      <c r="Q1268" s="21"/>
      <c r="R1268" s="21"/>
      <c r="S1268" s="21"/>
      <c r="T1268" s="21"/>
    </row>
    <row r="1269" spans="1:20" s="16" customFormat="1" ht="30" customHeight="1">
      <c r="A1269" s="21"/>
      <c r="B1269" s="21"/>
      <c r="C1269" s="197"/>
      <c r="D1269" s="168"/>
      <c r="E1269" s="154" t="str">
        <f>IFERROR(VLOOKUP(D1269,CADA_PROD!D:H,5,0),"")</f>
        <v/>
      </c>
      <c r="F1269" s="169"/>
      <c r="G1269" s="170"/>
      <c r="H1269" s="14"/>
      <c r="I1269" s="171"/>
      <c r="J1269" s="14"/>
      <c r="K1269" s="131"/>
      <c r="L1269" s="131" t="str">
        <f>IF(D1269="","",SUMIFS(MOVI_ENTR!I:I,MOVI_ENTR!D:D,D1269,MOVI_ENTR!O:O,O1269)-SUMIFS(MOVI_SAID!H:H,MOVI_SAID!D:D,D1269,MOVI_SAID!L:L,MOVI_ENTR!O1269))</f>
        <v/>
      </c>
      <c r="M1269" s="173" t="str">
        <f t="shared" si="36"/>
        <v/>
      </c>
      <c r="N1269" s="14"/>
      <c r="O1269" s="14"/>
      <c r="P1269" s="21"/>
      <c r="Q1269" s="21"/>
      <c r="R1269" s="21"/>
      <c r="S1269" s="21"/>
      <c r="T1269" s="21"/>
    </row>
    <row r="1270" spans="1:20" s="16" customFormat="1" ht="30" customHeight="1">
      <c r="A1270" s="21"/>
      <c r="B1270" s="21"/>
      <c r="C1270" s="197"/>
      <c r="D1270" s="168"/>
      <c r="E1270" s="154" t="str">
        <f>IFERROR(VLOOKUP(D1270,CADA_PROD!D:H,5,0),"")</f>
        <v/>
      </c>
      <c r="F1270" s="169"/>
      <c r="G1270" s="170"/>
      <c r="H1270" s="14"/>
      <c r="I1270" s="171"/>
      <c r="J1270" s="14"/>
      <c r="K1270" s="131"/>
      <c r="L1270" s="131" t="str">
        <f>IF(D1270="","",SUMIFS(MOVI_ENTR!I:I,MOVI_ENTR!D:D,D1270,MOVI_ENTR!O:O,O1270)-SUMIFS(MOVI_SAID!H:H,MOVI_SAID!D:D,D1270,MOVI_SAID!L:L,MOVI_ENTR!O1270))</f>
        <v/>
      </c>
      <c r="M1270" s="173" t="str">
        <f t="shared" si="36"/>
        <v/>
      </c>
      <c r="N1270" s="14"/>
      <c r="O1270" s="14"/>
      <c r="P1270" s="21"/>
      <c r="Q1270" s="21"/>
      <c r="R1270" s="21"/>
      <c r="S1270" s="21"/>
      <c r="T1270" s="21"/>
    </row>
    <row r="1271" spans="1:20" s="16" customFormat="1" ht="30" customHeight="1">
      <c r="A1271" s="21"/>
      <c r="B1271" s="21"/>
      <c r="C1271" s="197"/>
      <c r="D1271" s="168"/>
      <c r="E1271" s="154" t="str">
        <f>IFERROR(VLOOKUP(D1271,CADA_PROD!D:H,5,0),"")</f>
        <v/>
      </c>
      <c r="F1271" s="169"/>
      <c r="G1271" s="170"/>
      <c r="H1271" s="14"/>
      <c r="I1271" s="171"/>
      <c r="J1271" s="14"/>
      <c r="K1271" s="131"/>
      <c r="L1271" s="131" t="str">
        <f>IF(D1271="","",SUMIFS(MOVI_ENTR!I:I,MOVI_ENTR!D:D,D1271,MOVI_ENTR!O:O,O1271)-SUMIFS(MOVI_SAID!H:H,MOVI_SAID!D:D,D1271,MOVI_SAID!L:L,MOVI_ENTR!O1271))</f>
        <v/>
      </c>
      <c r="M1271" s="173" t="str">
        <f t="shared" si="36"/>
        <v/>
      </c>
      <c r="N1271" s="14"/>
      <c r="O1271" s="14"/>
      <c r="P1271" s="21"/>
      <c r="Q1271" s="21"/>
      <c r="R1271" s="21"/>
      <c r="S1271" s="21"/>
      <c r="T1271" s="21"/>
    </row>
    <row r="1272" spans="1:20" s="16" customFormat="1" ht="30" customHeight="1">
      <c r="A1272" s="21"/>
      <c r="B1272" s="21"/>
      <c r="C1272" s="197"/>
      <c r="D1272" s="168"/>
      <c r="E1272" s="154" t="str">
        <f>IFERROR(VLOOKUP(D1272,CADA_PROD!D:H,5,0),"")</f>
        <v/>
      </c>
      <c r="F1272" s="169"/>
      <c r="G1272" s="170"/>
      <c r="H1272" s="14"/>
      <c r="I1272" s="171"/>
      <c r="J1272" s="14"/>
      <c r="K1272" s="131"/>
      <c r="L1272" s="131" t="str">
        <f>IF(D1272="","",SUMIFS(MOVI_ENTR!I:I,MOVI_ENTR!D:D,D1272,MOVI_ENTR!O:O,O1272)-SUMIFS(MOVI_SAID!H:H,MOVI_SAID!D:D,D1272,MOVI_SAID!L:L,MOVI_ENTR!O1272))</f>
        <v/>
      </c>
      <c r="M1272" s="173" t="str">
        <f t="shared" si="36"/>
        <v/>
      </c>
      <c r="N1272" s="14"/>
      <c r="O1272" s="14"/>
      <c r="P1272" s="21"/>
      <c r="Q1272" s="21"/>
      <c r="R1272" s="21"/>
      <c r="S1272" s="21"/>
      <c r="T1272" s="21"/>
    </row>
    <row r="1273" spans="1:20" s="16" customFormat="1" ht="30" customHeight="1">
      <c r="A1273" s="21"/>
      <c r="B1273" s="21"/>
      <c r="C1273" s="197"/>
      <c r="D1273" s="168"/>
      <c r="E1273" s="154" t="str">
        <f>IFERROR(VLOOKUP(D1273,CADA_PROD!D:H,5,0),"")</f>
        <v/>
      </c>
      <c r="F1273" s="169"/>
      <c r="G1273" s="170"/>
      <c r="H1273" s="14"/>
      <c r="I1273" s="171"/>
      <c r="J1273" s="14"/>
      <c r="K1273" s="131"/>
      <c r="L1273" s="131" t="str">
        <f>IF(D1273="","",SUMIFS(MOVI_ENTR!I:I,MOVI_ENTR!D:D,D1273,MOVI_ENTR!O:O,O1273)-SUMIFS(MOVI_SAID!H:H,MOVI_SAID!D:D,D1273,MOVI_SAID!L:L,MOVI_ENTR!O1273))</f>
        <v/>
      </c>
      <c r="M1273" s="173" t="str">
        <f t="shared" si="36"/>
        <v/>
      </c>
      <c r="N1273" s="14"/>
      <c r="O1273" s="14"/>
      <c r="P1273" s="21"/>
      <c r="Q1273" s="21"/>
      <c r="R1273" s="21"/>
      <c r="S1273" s="21"/>
      <c r="T1273" s="21"/>
    </row>
    <row r="1274" spans="1:20" s="16" customFormat="1" ht="30" customHeight="1">
      <c r="A1274" s="21"/>
      <c r="B1274" s="21"/>
      <c r="C1274" s="197"/>
      <c r="D1274" s="168"/>
      <c r="E1274" s="154" t="str">
        <f>IFERROR(VLOOKUP(D1274,CADA_PROD!D:H,5,0),"")</f>
        <v/>
      </c>
      <c r="F1274" s="169"/>
      <c r="G1274" s="170"/>
      <c r="H1274" s="14"/>
      <c r="I1274" s="171"/>
      <c r="J1274" s="14"/>
      <c r="K1274" s="131"/>
      <c r="L1274" s="131" t="str">
        <f>IF(D1274="","",SUMIFS(MOVI_ENTR!I:I,MOVI_ENTR!D:D,D1274,MOVI_ENTR!O:O,O1274)-SUMIFS(MOVI_SAID!H:H,MOVI_SAID!D:D,D1274,MOVI_SAID!L:L,MOVI_ENTR!O1274))</f>
        <v/>
      </c>
      <c r="M1274" s="173" t="str">
        <f t="shared" si="36"/>
        <v/>
      </c>
      <c r="N1274" s="14"/>
      <c r="O1274" s="14"/>
      <c r="P1274" s="21"/>
      <c r="Q1274" s="21"/>
      <c r="R1274" s="21"/>
      <c r="S1274" s="21"/>
      <c r="T1274" s="21"/>
    </row>
    <row r="1275" spans="1:20" s="16" customFormat="1" ht="30" customHeight="1">
      <c r="A1275" s="21"/>
      <c r="B1275" s="21"/>
      <c r="C1275" s="197"/>
      <c r="D1275" s="168"/>
      <c r="E1275" s="154" t="str">
        <f>IFERROR(VLOOKUP(D1275,CADA_PROD!D:H,5,0),"")</f>
        <v/>
      </c>
      <c r="F1275" s="169"/>
      <c r="G1275" s="170"/>
      <c r="H1275" s="14"/>
      <c r="I1275" s="171"/>
      <c r="J1275" s="14"/>
      <c r="K1275" s="131"/>
      <c r="L1275" s="131" t="str">
        <f>IF(D1275="","",SUMIFS(MOVI_ENTR!I:I,MOVI_ENTR!D:D,D1275,MOVI_ENTR!O:O,O1275)-SUMIFS(MOVI_SAID!H:H,MOVI_SAID!D:D,D1275,MOVI_SAID!L:L,MOVI_ENTR!O1275))</f>
        <v/>
      </c>
      <c r="M1275" s="173" t="str">
        <f t="shared" si="36"/>
        <v/>
      </c>
      <c r="N1275" s="14"/>
      <c r="O1275" s="14"/>
      <c r="P1275" s="21"/>
      <c r="Q1275" s="21"/>
      <c r="R1275" s="21"/>
      <c r="S1275" s="21"/>
      <c r="T1275" s="21"/>
    </row>
    <row r="1276" spans="1:20" s="16" customFormat="1" ht="30" customHeight="1">
      <c r="A1276" s="21"/>
      <c r="B1276" s="21"/>
      <c r="C1276" s="197"/>
      <c r="D1276" s="168"/>
      <c r="E1276" s="154" t="str">
        <f>IFERROR(VLOOKUP(D1276,CADA_PROD!D:H,5,0),"")</f>
        <v/>
      </c>
      <c r="F1276" s="169"/>
      <c r="G1276" s="170"/>
      <c r="H1276" s="14"/>
      <c r="I1276" s="171"/>
      <c r="J1276" s="14"/>
      <c r="K1276" s="131"/>
      <c r="L1276" s="131" t="str">
        <f>IF(D1276="","",SUMIFS(MOVI_ENTR!I:I,MOVI_ENTR!D:D,D1276,MOVI_ENTR!O:O,O1276)-SUMIFS(MOVI_SAID!H:H,MOVI_SAID!D:D,D1276,MOVI_SAID!L:L,MOVI_ENTR!O1276))</f>
        <v/>
      </c>
      <c r="M1276" s="173" t="str">
        <f t="shared" si="36"/>
        <v/>
      </c>
      <c r="N1276" s="14"/>
      <c r="O1276" s="14"/>
      <c r="P1276" s="21"/>
      <c r="Q1276" s="21"/>
      <c r="R1276" s="21"/>
      <c r="S1276" s="21"/>
      <c r="T1276" s="21"/>
    </row>
    <row r="1277" spans="1:20" s="16" customFormat="1" ht="30" customHeight="1">
      <c r="A1277" s="21"/>
      <c r="B1277" s="21"/>
      <c r="C1277" s="197"/>
      <c r="D1277" s="168"/>
      <c r="E1277" s="154" t="str">
        <f>IFERROR(VLOOKUP(D1277,CADA_PROD!D:H,5,0),"")</f>
        <v/>
      </c>
      <c r="F1277" s="169"/>
      <c r="G1277" s="170"/>
      <c r="H1277" s="14"/>
      <c r="I1277" s="171"/>
      <c r="J1277" s="14"/>
      <c r="K1277" s="131"/>
      <c r="L1277" s="131" t="str">
        <f>IF(D1277="","",SUMIFS(MOVI_ENTR!I:I,MOVI_ENTR!D:D,D1277,MOVI_ENTR!O:O,O1277)-SUMIFS(MOVI_SAID!H:H,MOVI_SAID!D:D,D1277,MOVI_SAID!L:L,MOVI_ENTR!O1277))</f>
        <v/>
      </c>
      <c r="M1277" s="173" t="str">
        <f t="shared" si="36"/>
        <v/>
      </c>
      <c r="N1277" s="14"/>
      <c r="O1277" s="14"/>
      <c r="P1277" s="21"/>
      <c r="Q1277" s="21"/>
      <c r="R1277" s="21"/>
      <c r="S1277" s="21"/>
      <c r="T1277" s="21"/>
    </row>
    <row r="1278" spans="1:20" s="16" customFormat="1" ht="30" customHeight="1">
      <c r="A1278" s="21"/>
      <c r="B1278" s="21"/>
      <c r="C1278" s="197"/>
      <c r="D1278" s="168"/>
      <c r="E1278" s="154" t="str">
        <f>IFERROR(VLOOKUP(D1278,CADA_PROD!D:H,5,0),"")</f>
        <v/>
      </c>
      <c r="F1278" s="169"/>
      <c r="G1278" s="170"/>
      <c r="H1278" s="14"/>
      <c r="I1278" s="171"/>
      <c r="J1278" s="14"/>
      <c r="K1278" s="131"/>
      <c r="L1278" s="131" t="str">
        <f>IF(D1278="","",SUMIFS(MOVI_ENTR!I:I,MOVI_ENTR!D:D,D1278,MOVI_ENTR!O:O,O1278)-SUMIFS(MOVI_SAID!H:H,MOVI_SAID!D:D,D1278,MOVI_SAID!L:L,MOVI_ENTR!O1278))</f>
        <v/>
      </c>
      <c r="M1278" s="173" t="str">
        <f t="shared" si="36"/>
        <v/>
      </c>
      <c r="N1278" s="14"/>
      <c r="O1278" s="14"/>
      <c r="P1278" s="21"/>
      <c r="Q1278" s="21"/>
      <c r="R1278" s="21"/>
      <c r="S1278" s="21"/>
      <c r="T1278" s="21"/>
    </row>
    <row r="1279" spans="1:20" s="16" customFormat="1" ht="30" customHeight="1">
      <c r="A1279" s="21"/>
      <c r="B1279" s="21"/>
      <c r="C1279" s="197"/>
      <c r="D1279" s="168"/>
      <c r="E1279" s="154" t="str">
        <f>IFERROR(VLOOKUP(D1279,CADA_PROD!D:H,5,0),"")</f>
        <v/>
      </c>
      <c r="F1279" s="169"/>
      <c r="G1279" s="170"/>
      <c r="H1279" s="14"/>
      <c r="I1279" s="171"/>
      <c r="J1279" s="14"/>
      <c r="K1279" s="131"/>
      <c r="L1279" s="131" t="str">
        <f>IF(D1279="","",SUMIFS(MOVI_ENTR!I:I,MOVI_ENTR!D:D,D1279,MOVI_ENTR!O:O,O1279)-SUMIFS(MOVI_SAID!H:H,MOVI_SAID!D:D,D1279,MOVI_SAID!L:L,MOVI_ENTR!O1279))</f>
        <v/>
      </c>
      <c r="M1279" s="173" t="str">
        <f t="shared" si="36"/>
        <v/>
      </c>
      <c r="N1279" s="14"/>
      <c r="O1279" s="14"/>
      <c r="P1279" s="21"/>
      <c r="Q1279" s="21"/>
      <c r="R1279" s="21"/>
      <c r="S1279" s="21"/>
      <c r="T1279" s="21"/>
    </row>
    <row r="1280" spans="1:20" s="16" customFormat="1" ht="30" customHeight="1">
      <c r="A1280" s="21"/>
      <c r="B1280" s="21"/>
      <c r="C1280" s="197"/>
      <c r="D1280" s="168"/>
      <c r="E1280" s="154" t="str">
        <f>IFERROR(VLOOKUP(D1280,CADA_PROD!D:H,5,0),"")</f>
        <v/>
      </c>
      <c r="F1280" s="169"/>
      <c r="G1280" s="170"/>
      <c r="H1280" s="14"/>
      <c r="I1280" s="171"/>
      <c r="J1280" s="14"/>
      <c r="K1280" s="131"/>
      <c r="L1280" s="131" t="str">
        <f>IF(D1280="","",SUMIFS(MOVI_ENTR!I:I,MOVI_ENTR!D:D,D1280,MOVI_ENTR!O:O,O1280)-SUMIFS(MOVI_SAID!H:H,MOVI_SAID!D:D,D1280,MOVI_SAID!L:L,MOVI_ENTR!O1280))</f>
        <v/>
      </c>
      <c r="M1280" s="173" t="str">
        <f t="shared" si="36"/>
        <v/>
      </c>
      <c r="N1280" s="14"/>
      <c r="O1280" s="14"/>
      <c r="P1280" s="21"/>
      <c r="Q1280" s="21"/>
      <c r="R1280" s="21"/>
      <c r="S1280" s="21"/>
      <c r="T1280" s="21"/>
    </row>
    <row r="1281" spans="1:20" s="16" customFormat="1" ht="30" customHeight="1">
      <c r="A1281" s="21"/>
      <c r="B1281" s="21"/>
      <c r="C1281" s="197"/>
      <c r="D1281" s="168"/>
      <c r="E1281" s="154" t="str">
        <f>IFERROR(VLOOKUP(D1281,CADA_PROD!D:H,5,0),"")</f>
        <v/>
      </c>
      <c r="F1281" s="169"/>
      <c r="G1281" s="170"/>
      <c r="H1281" s="14"/>
      <c r="I1281" s="171"/>
      <c r="J1281" s="14"/>
      <c r="K1281" s="131"/>
      <c r="L1281" s="131" t="str">
        <f>IF(D1281="","",SUMIFS(MOVI_ENTR!I:I,MOVI_ENTR!D:D,D1281,MOVI_ENTR!O:O,O1281)-SUMIFS(MOVI_SAID!H:H,MOVI_SAID!D:D,D1281,MOVI_SAID!L:L,MOVI_ENTR!O1281))</f>
        <v/>
      </c>
      <c r="M1281" s="173" t="str">
        <f t="shared" si="36"/>
        <v/>
      </c>
      <c r="N1281" s="14"/>
      <c r="O1281" s="14"/>
      <c r="P1281" s="21"/>
      <c r="Q1281" s="21"/>
      <c r="R1281" s="21"/>
      <c r="S1281" s="21"/>
      <c r="T1281" s="21"/>
    </row>
    <row r="1282" spans="1:20" s="16" customFormat="1" ht="30" customHeight="1">
      <c r="A1282" s="21"/>
      <c r="B1282" s="21"/>
      <c r="C1282" s="197"/>
      <c r="D1282" s="168"/>
      <c r="E1282" s="154" t="str">
        <f>IFERROR(VLOOKUP(D1282,CADA_PROD!D:H,5,0),"")</f>
        <v/>
      </c>
      <c r="F1282" s="169"/>
      <c r="G1282" s="170"/>
      <c r="H1282" s="14"/>
      <c r="I1282" s="171"/>
      <c r="J1282" s="14"/>
      <c r="K1282" s="131"/>
      <c r="L1282" s="131" t="str">
        <f>IF(D1282="","",SUMIFS(MOVI_ENTR!I:I,MOVI_ENTR!D:D,D1282,MOVI_ENTR!O:O,O1282)-SUMIFS(MOVI_SAID!H:H,MOVI_SAID!D:D,D1282,MOVI_SAID!L:L,MOVI_ENTR!O1282))</f>
        <v/>
      </c>
      <c r="M1282" s="173" t="str">
        <f t="shared" si="36"/>
        <v/>
      </c>
      <c r="N1282" s="14"/>
      <c r="O1282" s="14"/>
      <c r="P1282" s="21"/>
      <c r="Q1282" s="21"/>
      <c r="R1282" s="21"/>
      <c r="S1282" s="21"/>
      <c r="T1282" s="21"/>
    </row>
    <row r="1283" spans="1:20" s="16" customFormat="1" ht="30" customHeight="1">
      <c r="A1283" s="21"/>
      <c r="B1283" s="21"/>
      <c r="C1283" s="197"/>
      <c r="D1283" s="168"/>
      <c r="E1283" s="154" t="str">
        <f>IFERROR(VLOOKUP(D1283,CADA_PROD!D:H,5,0),"")</f>
        <v/>
      </c>
      <c r="F1283" s="169"/>
      <c r="G1283" s="170"/>
      <c r="H1283" s="14"/>
      <c r="I1283" s="171"/>
      <c r="J1283" s="14"/>
      <c r="K1283" s="131"/>
      <c r="L1283" s="131" t="str">
        <f>IF(D1283="","",SUMIFS(MOVI_ENTR!I:I,MOVI_ENTR!D:D,D1283,MOVI_ENTR!O:O,O1283)-SUMIFS(MOVI_SAID!H:H,MOVI_SAID!D:D,D1283,MOVI_SAID!L:L,MOVI_ENTR!O1283))</f>
        <v/>
      </c>
      <c r="M1283" s="173" t="str">
        <f t="shared" si="36"/>
        <v/>
      </c>
      <c r="N1283" s="14"/>
      <c r="O1283" s="14"/>
      <c r="P1283" s="21"/>
      <c r="Q1283" s="21"/>
      <c r="R1283" s="21"/>
      <c r="S1283" s="21"/>
      <c r="T1283" s="21"/>
    </row>
    <row r="1284" spans="1:20" s="16" customFormat="1" ht="30" customHeight="1">
      <c r="A1284" s="21"/>
      <c r="B1284" s="21"/>
      <c r="C1284" s="197"/>
      <c r="D1284" s="168"/>
      <c r="E1284" s="154" t="str">
        <f>IFERROR(VLOOKUP(D1284,CADA_PROD!D:H,5,0),"")</f>
        <v/>
      </c>
      <c r="F1284" s="169"/>
      <c r="G1284" s="170"/>
      <c r="H1284" s="14"/>
      <c r="I1284" s="171"/>
      <c r="J1284" s="14"/>
      <c r="K1284" s="131"/>
      <c r="L1284" s="131" t="str">
        <f>IF(D1284="","",SUMIFS(MOVI_ENTR!I:I,MOVI_ENTR!D:D,D1284,MOVI_ENTR!O:O,O1284)-SUMIFS(MOVI_SAID!H:H,MOVI_SAID!D:D,D1284,MOVI_SAID!L:L,MOVI_ENTR!O1284))</f>
        <v/>
      </c>
      <c r="M1284" s="173" t="str">
        <f t="shared" si="36"/>
        <v/>
      </c>
      <c r="N1284" s="14"/>
      <c r="O1284" s="14"/>
      <c r="P1284" s="21"/>
      <c r="Q1284" s="21"/>
      <c r="R1284" s="21"/>
      <c r="S1284" s="21"/>
      <c r="T1284" s="21"/>
    </row>
    <row r="1285" spans="1:20" s="16" customFormat="1" ht="30" customHeight="1">
      <c r="A1285" s="21"/>
      <c r="B1285" s="21"/>
      <c r="C1285" s="197"/>
      <c r="D1285" s="168"/>
      <c r="E1285" s="154" t="str">
        <f>IFERROR(VLOOKUP(D1285,CADA_PROD!D:H,5,0),"")</f>
        <v/>
      </c>
      <c r="F1285" s="169"/>
      <c r="G1285" s="170"/>
      <c r="H1285" s="14"/>
      <c r="I1285" s="171"/>
      <c r="J1285" s="14"/>
      <c r="K1285" s="131"/>
      <c r="L1285" s="131" t="str">
        <f>IF(D1285="","",SUMIFS(MOVI_ENTR!I:I,MOVI_ENTR!D:D,D1285,MOVI_ENTR!O:O,O1285)-SUMIFS(MOVI_SAID!H:H,MOVI_SAID!D:D,D1285,MOVI_SAID!L:L,MOVI_ENTR!O1285))</f>
        <v/>
      </c>
      <c r="M1285" s="173" t="str">
        <f t="shared" si="36"/>
        <v/>
      </c>
      <c r="N1285" s="14"/>
      <c r="O1285" s="14"/>
      <c r="P1285" s="21"/>
      <c r="Q1285" s="21"/>
      <c r="R1285" s="21"/>
      <c r="S1285" s="21"/>
      <c r="T1285" s="21"/>
    </row>
    <row r="1286" spans="1:20" s="16" customFormat="1" ht="30" customHeight="1">
      <c r="A1286" s="21"/>
      <c r="B1286" s="21"/>
      <c r="C1286" s="197"/>
      <c r="D1286" s="168"/>
      <c r="E1286" s="154" t="str">
        <f>IFERROR(VLOOKUP(D1286,CADA_PROD!D:H,5,0),"")</f>
        <v/>
      </c>
      <c r="F1286" s="169"/>
      <c r="G1286" s="170"/>
      <c r="H1286" s="14"/>
      <c r="I1286" s="171"/>
      <c r="J1286" s="14"/>
      <c r="K1286" s="131"/>
      <c r="L1286" s="131" t="str">
        <f>IF(D1286="","",SUMIFS(MOVI_ENTR!I:I,MOVI_ENTR!D:D,D1286,MOVI_ENTR!O:O,O1286)-SUMIFS(MOVI_SAID!H:H,MOVI_SAID!D:D,D1286,MOVI_SAID!L:L,MOVI_ENTR!O1286))</f>
        <v/>
      </c>
      <c r="M1286" s="173" t="str">
        <f t="shared" si="36"/>
        <v/>
      </c>
      <c r="N1286" s="14"/>
      <c r="O1286" s="14"/>
      <c r="P1286" s="21"/>
      <c r="Q1286" s="21"/>
      <c r="R1286" s="21"/>
      <c r="S1286" s="21"/>
      <c r="T1286" s="21"/>
    </row>
    <row r="1287" spans="1:20" s="16" customFormat="1" ht="30" customHeight="1">
      <c r="A1287" s="21"/>
      <c r="B1287" s="21"/>
      <c r="C1287" s="197"/>
      <c r="D1287" s="168"/>
      <c r="E1287" s="154" t="str">
        <f>IFERROR(VLOOKUP(D1287,CADA_PROD!D:H,5,0),"")</f>
        <v/>
      </c>
      <c r="F1287" s="169"/>
      <c r="G1287" s="170"/>
      <c r="H1287" s="14"/>
      <c r="I1287" s="171"/>
      <c r="J1287" s="14"/>
      <c r="K1287" s="131"/>
      <c r="L1287" s="131" t="str">
        <f>IF(D1287="","",SUMIFS(MOVI_ENTR!I:I,MOVI_ENTR!D:D,D1287,MOVI_ENTR!O:O,O1287)-SUMIFS(MOVI_SAID!H:H,MOVI_SAID!D:D,D1287,MOVI_SAID!L:L,MOVI_ENTR!O1287))</f>
        <v/>
      </c>
      <c r="M1287" s="173" t="str">
        <f t="shared" si="36"/>
        <v/>
      </c>
      <c r="N1287" s="14"/>
      <c r="O1287" s="14"/>
      <c r="P1287" s="21"/>
      <c r="Q1287" s="21"/>
      <c r="R1287" s="21"/>
      <c r="S1287" s="21"/>
      <c r="T1287" s="21"/>
    </row>
    <row r="1288" spans="1:20" s="16" customFormat="1" ht="30" customHeight="1">
      <c r="A1288" s="21"/>
      <c r="B1288" s="21"/>
      <c r="C1288" s="197"/>
      <c r="D1288" s="168"/>
      <c r="E1288" s="154" t="str">
        <f>IFERROR(VLOOKUP(D1288,CADA_PROD!D:H,5,0),"")</f>
        <v/>
      </c>
      <c r="F1288" s="169"/>
      <c r="G1288" s="170"/>
      <c r="H1288" s="14"/>
      <c r="I1288" s="171"/>
      <c r="J1288" s="14"/>
      <c r="K1288" s="131"/>
      <c r="L1288" s="131" t="str">
        <f>IF(D1288="","",SUMIFS(MOVI_ENTR!I:I,MOVI_ENTR!D:D,D1288,MOVI_ENTR!O:O,O1288)-SUMIFS(MOVI_SAID!H:H,MOVI_SAID!D:D,D1288,MOVI_SAID!L:L,MOVI_ENTR!O1288))</f>
        <v/>
      </c>
      <c r="M1288" s="173" t="str">
        <f t="shared" si="36"/>
        <v/>
      </c>
      <c r="N1288" s="14"/>
      <c r="O1288" s="14"/>
      <c r="P1288" s="21"/>
      <c r="Q1288" s="21"/>
      <c r="R1288" s="21"/>
      <c r="S1288" s="21"/>
      <c r="T1288" s="21"/>
    </row>
    <row r="1289" spans="1:20" s="16" customFormat="1" ht="30" customHeight="1">
      <c r="A1289" s="21"/>
      <c r="B1289" s="21"/>
      <c r="C1289" s="197"/>
      <c r="D1289" s="168"/>
      <c r="E1289" s="154" t="str">
        <f>IFERROR(VLOOKUP(D1289,CADA_PROD!D:H,5,0),"")</f>
        <v/>
      </c>
      <c r="F1289" s="169"/>
      <c r="G1289" s="170"/>
      <c r="H1289" s="14"/>
      <c r="I1289" s="171"/>
      <c r="J1289" s="14"/>
      <c r="K1289" s="131"/>
      <c r="L1289" s="131" t="str">
        <f>IF(D1289="","",SUMIFS(MOVI_ENTR!I:I,MOVI_ENTR!D:D,D1289,MOVI_ENTR!O:O,O1289)-SUMIFS(MOVI_SAID!H:H,MOVI_SAID!D:D,D1289,MOVI_SAID!L:L,MOVI_ENTR!O1289))</f>
        <v/>
      </c>
      <c r="M1289" s="173" t="str">
        <f t="shared" si="36"/>
        <v/>
      </c>
      <c r="N1289" s="14"/>
      <c r="O1289" s="14"/>
      <c r="P1289" s="21"/>
      <c r="Q1289" s="21"/>
      <c r="R1289" s="21"/>
      <c r="S1289" s="21"/>
      <c r="T1289" s="21"/>
    </row>
    <row r="1290" spans="1:20" s="16" customFormat="1" ht="30" customHeight="1">
      <c r="A1290" s="21"/>
      <c r="B1290" s="21"/>
      <c r="C1290" s="197"/>
      <c r="D1290" s="168"/>
      <c r="E1290" s="154" t="str">
        <f>IFERROR(VLOOKUP(D1290,CADA_PROD!D:H,5,0),"")</f>
        <v/>
      </c>
      <c r="F1290" s="169"/>
      <c r="G1290" s="170"/>
      <c r="H1290" s="14"/>
      <c r="I1290" s="171"/>
      <c r="J1290" s="14"/>
      <c r="K1290" s="131"/>
      <c r="L1290" s="131" t="str">
        <f>IF(D1290="","",SUMIFS(MOVI_ENTR!I:I,MOVI_ENTR!D:D,D1290,MOVI_ENTR!O:O,O1290)-SUMIFS(MOVI_SAID!H:H,MOVI_SAID!D:D,D1290,MOVI_SAID!L:L,MOVI_ENTR!O1290))</f>
        <v/>
      </c>
      <c r="M1290" s="173" t="str">
        <f t="shared" si="36"/>
        <v/>
      </c>
      <c r="N1290" s="14"/>
      <c r="O1290" s="14"/>
      <c r="P1290" s="21"/>
      <c r="Q1290" s="21"/>
      <c r="R1290" s="21"/>
      <c r="S1290" s="21"/>
      <c r="T1290" s="21"/>
    </row>
    <row r="1291" spans="1:20" s="16" customFormat="1" ht="30" customHeight="1">
      <c r="A1291" s="21"/>
      <c r="B1291" s="21"/>
      <c r="C1291" s="197"/>
      <c r="D1291" s="168"/>
      <c r="E1291" s="154" t="str">
        <f>IFERROR(VLOOKUP(D1291,CADA_PROD!D:H,5,0),"")</f>
        <v/>
      </c>
      <c r="F1291" s="169"/>
      <c r="G1291" s="170"/>
      <c r="H1291" s="14"/>
      <c r="I1291" s="171"/>
      <c r="J1291" s="14"/>
      <c r="K1291" s="131"/>
      <c r="L1291" s="131" t="str">
        <f>IF(D1291="","",SUMIFS(MOVI_ENTR!I:I,MOVI_ENTR!D:D,D1291,MOVI_ENTR!O:O,O1291)-SUMIFS(MOVI_SAID!H:H,MOVI_SAID!D:D,D1291,MOVI_SAID!L:L,MOVI_ENTR!O1291))</f>
        <v/>
      </c>
      <c r="M1291" s="173" t="str">
        <f t="shared" si="36"/>
        <v/>
      </c>
      <c r="N1291" s="14"/>
      <c r="O1291" s="14"/>
      <c r="P1291" s="21"/>
      <c r="Q1291" s="21"/>
      <c r="R1291" s="21"/>
      <c r="S1291" s="21"/>
      <c r="T1291" s="21"/>
    </row>
    <row r="1292" spans="1:20" s="16" customFormat="1" ht="30" customHeight="1">
      <c r="A1292" s="21"/>
      <c r="B1292" s="21"/>
      <c r="C1292" s="197"/>
      <c r="D1292" s="168"/>
      <c r="E1292" s="154" t="str">
        <f>IFERROR(VLOOKUP(D1292,CADA_PROD!D:H,5,0),"")</f>
        <v/>
      </c>
      <c r="F1292" s="169"/>
      <c r="G1292" s="170"/>
      <c r="H1292" s="14"/>
      <c r="I1292" s="171"/>
      <c r="J1292" s="14"/>
      <c r="K1292" s="131"/>
      <c r="L1292" s="131" t="str">
        <f>IF(D1292="","",SUMIFS(MOVI_ENTR!I:I,MOVI_ENTR!D:D,D1292,MOVI_ENTR!O:O,O1292)-SUMIFS(MOVI_SAID!H:H,MOVI_SAID!D:D,D1292,MOVI_SAID!L:L,MOVI_ENTR!O1292))</f>
        <v/>
      </c>
      <c r="M1292" s="173" t="str">
        <f t="shared" si="36"/>
        <v/>
      </c>
      <c r="N1292" s="14"/>
      <c r="O1292" s="14"/>
      <c r="P1292" s="21"/>
      <c r="Q1292" s="21"/>
      <c r="R1292" s="21"/>
      <c r="S1292" s="21"/>
      <c r="T1292" s="21"/>
    </row>
    <row r="1293" spans="1:20" s="16" customFormat="1" ht="30" customHeight="1">
      <c r="A1293" s="21"/>
      <c r="B1293" s="21"/>
      <c r="C1293" s="197"/>
      <c r="D1293" s="168"/>
      <c r="E1293" s="154" t="str">
        <f>IFERROR(VLOOKUP(D1293,CADA_PROD!D:H,5,0),"")</f>
        <v/>
      </c>
      <c r="F1293" s="169"/>
      <c r="G1293" s="170"/>
      <c r="H1293" s="14"/>
      <c r="I1293" s="171"/>
      <c r="J1293" s="14"/>
      <c r="K1293" s="131"/>
      <c r="L1293" s="131" t="str">
        <f>IF(D1293="","",SUMIFS(MOVI_ENTR!I:I,MOVI_ENTR!D:D,D1293,MOVI_ENTR!O:O,O1293)-SUMIFS(MOVI_SAID!H:H,MOVI_SAID!D:D,D1293,MOVI_SAID!L:L,MOVI_ENTR!O1293))</f>
        <v/>
      </c>
      <c r="M1293" s="173" t="str">
        <f t="shared" si="36"/>
        <v/>
      </c>
      <c r="N1293" s="14"/>
      <c r="O1293" s="14"/>
      <c r="P1293" s="21"/>
      <c r="Q1293" s="21"/>
      <c r="R1293" s="21"/>
      <c r="S1293" s="21"/>
      <c r="T1293" s="21"/>
    </row>
    <row r="1294" spans="1:20" s="16" customFormat="1" ht="30" customHeight="1">
      <c r="A1294" s="21"/>
      <c r="B1294" s="21"/>
      <c r="C1294" s="197"/>
      <c r="D1294" s="168"/>
      <c r="E1294" s="154" t="str">
        <f>IFERROR(VLOOKUP(D1294,CADA_PROD!D:H,5,0),"")</f>
        <v/>
      </c>
      <c r="F1294" s="169"/>
      <c r="G1294" s="170"/>
      <c r="H1294" s="14"/>
      <c r="I1294" s="171"/>
      <c r="J1294" s="14"/>
      <c r="K1294" s="131"/>
      <c r="L1294" s="131" t="str">
        <f>IF(D1294="","",SUMIFS(MOVI_ENTR!I:I,MOVI_ENTR!D:D,D1294,MOVI_ENTR!O:O,O1294)-SUMIFS(MOVI_SAID!H:H,MOVI_SAID!D:D,D1294,MOVI_SAID!L:L,MOVI_ENTR!O1294))</f>
        <v/>
      </c>
      <c r="M1294" s="173" t="str">
        <f t="shared" si="36"/>
        <v/>
      </c>
      <c r="N1294" s="14"/>
      <c r="O1294" s="14"/>
      <c r="P1294" s="21"/>
      <c r="Q1294" s="21"/>
      <c r="R1294" s="21"/>
      <c r="S1294" s="21"/>
      <c r="T1294" s="21"/>
    </row>
    <row r="1295" spans="1:20" s="16" customFormat="1" ht="30" customHeight="1">
      <c r="A1295" s="21"/>
      <c r="B1295" s="21"/>
      <c r="C1295" s="197"/>
      <c r="D1295" s="168"/>
      <c r="E1295" s="154" t="str">
        <f>IFERROR(VLOOKUP(D1295,CADA_PROD!D:H,5,0),"")</f>
        <v/>
      </c>
      <c r="F1295" s="169"/>
      <c r="G1295" s="170"/>
      <c r="H1295" s="14"/>
      <c r="I1295" s="171"/>
      <c r="J1295" s="14"/>
      <c r="K1295" s="131"/>
      <c r="L1295" s="131" t="str">
        <f>IF(D1295="","",SUMIFS(MOVI_ENTR!I:I,MOVI_ENTR!D:D,D1295,MOVI_ENTR!O:O,O1295)-SUMIFS(MOVI_SAID!H:H,MOVI_SAID!D:D,D1295,MOVI_SAID!L:L,MOVI_ENTR!O1295))</f>
        <v/>
      </c>
      <c r="M1295" s="173" t="str">
        <f t="shared" si="36"/>
        <v/>
      </c>
      <c r="N1295" s="14"/>
      <c r="O1295" s="14"/>
      <c r="P1295" s="21"/>
      <c r="Q1295" s="21"/>
      <c r="R1295" s="21"/>
      <c r="S1295" s="21"/>
      <c r="T1295" s="21"/>
    </row>
    <row r="1296" spans="1:20" s="16" customFormat="1" ht="30" customHeight="1">
      <c r="A1296" s="21"/>
      <c r="B1296" s="21"/>
      <c r="C1296" s="197"/>
      <c r="D1296" s="168"/>
      <c r="E1296" s="154" t="str">
        <f>IFERROR(VLOOKUP(D1296,CADA_PROD!D:H,5,0),"")</f>
        <v/>
      </c>
      <c r="F1296" s="169"/>
      <c r="G1296" s="170"/>
      <c r="H1296" s="14"/>
      <c r="I1296" s="171"/>
      <c r="J1296" s="14"/>
      <c r="K1296" s="131"/>
      <c r="L1296" s="131" t="str">
        <f>IF(D1296="","",SUMIFS(MOVI_ENTR!I:I,MOVI_ENTR!D:D,D1296,MOVI_ENTR!O:O,O1296)-SUMIFS(MOVI_SAID!H:H,MOVI_SAID!D:D,D1296,MOVI_SAID!L:L,MOVI_ENTR!O1296))</f>
        <v/>
      </c>
      <c r="M1296" s="173" t="str">
        <f t="shared" si="36"/>
        <v/>
      </c>
      <c r="N1296" s="14"/>
      <c r="O1296" s="14"/>
      <c r="P1296" s="21"/>
      <c r="Q1296" s="21"/>
      <c r="R1296" s="21"/>
      <c r="S1296" s="21"/>
      <c r="T1296" s="21"/>
    </row>
    <row r="1297" spans="1:20" s="16" customFormat="1" ht="30" customHeight="1">
      <c r="A1297" s="21"/>
      <c r="B1297" s="21"/>
      <c r="C1297" s="197"/>
      <c r="D1297" s="168"/>
      <c r="E1297" s="154" t="str">
        <f>IFERROR(VLOOKUP(D1297,CADA_PROD!D:H,5,0),"")</f>
        <v/>
      </c>
      <c r="F1297" s="169"/>
      <c r="G1297" s="170"/>
      <c r="H1297" s="14"/>
      <c r="I1297" s="171"/>
      <c r="J1297" s="14"/>
      <c r="K1297" s="131"/>
      <c r="L1297" s="131" t="str">
        <f>IF(D1297="","",SUMIFS(MOVI_ENTR!I:I,MOVI_ENTR!D:D,D1297,MOVI_ENTR!O:O,O1297)-SUMIFS(MOVI_SAID!H:H,MOVI_SAID!D:D,D1297,MOVI_SAID!L:L,MOVI_ENTR!O1297))</f>
        <v/>
      </c>
      <c r="M1297" s="173" t="str">
        <f t="shared" si="36"/>
        <v/>
      </c>
      <c r="N1297" s="14"/>
      <c r="O1297" s="14"/>
      <c r="P1297" s="21"/>
      <c r="Q1297" s="21"/>
      <c r="R1297" s="21"/>
      <c r="S1297" s="21"/>
      <c r="T1297" s="21"/>
    </row>
    <row r="1298" spans="1:20" s="16" customFormat="1" ht="30" customHeight="1">
      <c r="A1298" s="21"/>
      <c r="B1298" s="21"/>
      <c r="C1298" s="197"/>
      <c r="D1298" s="168"/>
      <c r="E1298" s="154" t="str">
        <f>IFERROR(VLOOKUP(D1298,CADA_PROD!D:H,5,0),"")</f>
        <v/>
      </c>
      <c r="F1298" s="169"/>
      <c r="G1298" s="170"/>
      <c r="H1298" s="14"/>
      <c r="I1298" s="171"/>
      <c r="J1298" s="14"/>
      <c r="K1298" s="131"/>
      <c r="L1298" s="131" t="str">
        <f>IF(D1298="","",SUMIFS(MOVI_ENTR!I:I,MOVI_ENTR!D:D,D1298,MOVI_ENTR!O:O,O1298)-SUMIFS(MOVI_SAID!H:H,MOVI_SAID!D:D,D1298,MOVI_SAID!L:L,MOVI_ENTR!O1298))</f>
        <v/>
      </c>
      <c r="M1298" s="173" t="str">
        <f t="shared" si="36"/>
        <v/>
      </c>
      <c r="N1298" s="14"/>
      <c r="O1298" s="14"/>
      <c r="P1298" s="21"/>
      <c r="Q1298" s="21"/>
      <c r="R1298" s="21"/>
      <c r="S1298" s="21"/>
      <c r="T1298" s="21"/>
    </row>
    <row r="1299" spans="1:20" s="16" customFormat="1" ht="30" customHeight="1">
      <c r="A1299" s="21"/>
      <c r="B1299" s="21"/>
      <c r="C1299" s="197"/>
      <c r="D1299" s="168"/>
      <c r="E1299" s="154" t="str">
        <f>IFERROR(VLOOKUP(D1299,CADA_PROD!D:H,5,0),"")</f>
        <v/>
      </c>
      <c r="F1299" s="169"/>
      <c r="G1299" s="170"/>
      <c r="H1299" s="14"/>
      <c r="I1299" s="171"/>
      <c r="J1299" s="14"/>
      <c r="K1299" s="131"/>
      <c r="L1299" s="131" t="str">
        <f>IF(D1299="","",SUMIFS(MOVI_ENTR!I:I,MOVI_ENTR!D:D,D1299,MOVI_ENTR!O:O,O1299)-SUMIFS(MOVI_SAID!H:H,MOVI_SAID!D:D,D1299,MOVI_SAID!L:L,MOVI_ENTR!O1299))</f>
        <v/>
      </c>
      <c r="M1299" s="173" t="str">
        <f t="shared" si="36"/>
        <v/>
      </c>
      <c r="N1299" s="14"/>
      <c r="O1299" s="14"/>
      <c r="P1299" s="21"/>
      <c r="Q1299" s="21"/>
      <c r="R1299" s="21"/>
      <c r="S1299" s="21"/>
      <c r="T1299" s="21"/>
    </row>
    <row r="1300" spans="1:20" s="16" customFormat="1" ht="30" customHeight="1">
      <c r="A1300" s="21"/>
      <c r="B1300" s="21"/>
      <c r="C1300" s="197"/>
      <c r="D1300" s="168"/>
      <c r="E1300" s="154" t="str">
        <f>IFERROR(VLOOKUP(D1300,CADA_PROD!D:H,5,0),"")</f>
        <v/>
      </c>
      <c r="F1300" s="169"/>
      <c r="G1300" s="170"/>
      <c r="H1300" s="14"/>
      <c r="I1300" s="171"/>
      <c r="J1300" s="14"/>
      <c r="K1300" s="131"/>
      <c r="L1300" s="131" t="str">
        <f>IF(D1300="","",SUMIFS(MOVI_ENTR!I:I,MOVI_ENTR!D:D,D1300,MOVI_ENTR!O:O,O1300)-SUMIFS(MOVI_SAID!H:H,MOVI_SAID!D:D,D1300,MOVI_SAID!L:L,MOVI_ENTR!O1300))</f>
        <v/>
      </c>
      <c r="M1300" s="173" t="str">
        <f t="shared" si="36"/>
        <v/>
      </c>
      <c r="N1300" s="14"/>
      <c r="O1300" s="14"/>
      <c r="P1300" s="21"/>
      <c r="Q1300" s="21"/>
      <c r="R1300" s="21"/>
      <c r="S1300" s="21"/>
      <c r="T1300" s="21"/>
    </row>
    <row r="1301" spans="1:20" s="16" customFormat="1" ht="30" customHeight="1">
      <c r="A1301" s="21"/>
      <c r="B1301" s="21"/>
      <c r="C1301" s="197"/>
      <c r="D1301" s="168"/>
      <c r="E1301" s="154" t="str">
        <f>IFERROR(VLOOKUP(D1301,CADA_PROD!D:H,5,0),"")</f>
        <v/>
      </c>
      <c r="F1301" s="169"/>
      <c r="G1301" s="170"/>
      <c r="H1301" s="14"/>
      <c r="I1301" s="171"/>
      <c r="J1301" s="14"/>
      <c r="K1301" s="131"/>
      <c r="L1301" s="131" t="str">
        <f>IF(D1301="","",SUMIFS(MOVI_ENTR!I:I,MOVI_ENTR!D:D,D1301,MOVI_ENTR!O:O,O1301)-SUMIFS(MOVI_SAID!H:H,MOVI_SAID!D:D,D1301,MOVI_SAID!L:L,MOVI_ENTR!O1301))</f>
        <v/>
      </c>
      <c r="M1301" s="173" t="str">
        <f t="shared" si="36"/>
        <v/>
      </c>
      <c r="N1301" s="14"/>
      <c r="O1301" s="14"/>
      <c r="P1301" s="21"/>
      <c r="Q1301" s="21"/>
      <c r="R1301" s="21"/>
      <c r="S1301" s="21"/>
      <c r="T1301" s="21"/>
    </row>
    <row r="1302" spans="1:20" s="16" customFormat="1" ht="30" customHeight="1">
      <c r="A1302" s="21"/>
      <c r="B1302" s="21"/>
      <c r="C1302" s="197"/>
      <c r="D1302" s="168"/>
      <c r="E1302" s="154" t="str">
        <f>IFERROR(VLOOKUP(D1302,CADA_PROD!D:H,5,0),"")</f>
        <v/>
      </c>
      <c r="F1302" s="169"/>
      <c r="G1302" s="170"/>
      <c r="H1302" s="14"/>
      <c r="I1302" s="171"/>
      <c r="J1302" s="14"/>
      <c r="K1302" s="131"/>
      <c r="L1302" s="131" t="str">
        <f>IF(D1302="","",SUMIFS(MOVI_ENTR!I:I,MOVI_ENTR!D:D,D1302,MOVI_ENTR!O:O,O1302)-SUMIFS(MOVI_SAID!H:H,MOVI_SAID!D:D,D1302,MOVI_SAID!L:L,MOVI_ENTR!O1302))</f>
        <v/>
      </c>
      <c r="M1302" s="173" t="str">
        <f t="shared" si="36"/>
        <v/>
      </c>
      <c r="N1302" s="14"/>
      <c r="O1302" s="14"/>
      <c r="P1302" s="21"/>
      <c r="Q1302" s="21"/>
      <c r="R1302" s="21"/>
      <c r="S1302" s="21"/>
      <c r="T1302" s="21"/>
    </row>
    <row r="1303" spans="1:20" s="16" customFormat="1" ht="30" customHeight="1">
      <c r="A1303" s="21"/>
      <c r="B1303" s="21"/>
      <c r="C1303" s="197"/>
      <c r="D1303" s="168"/>
      <c r="E1303" s="154" t="str">
        <f>IFERROR(VLOOKUP(D1303,CADA_PROD!D:H,5,0),"")</f>
        <v/>
      </c>
      <c r="F1303" s="169"/>
      <c r="G1303" s="170"/>
      <c r="H1303" s="14"/>
      <c r="I1303" s="171"/>
      <c r="J1303" s="14"/>
      <c r="K1303" s="131"/>
      <c r="L1303" s="131" t="str">
        <f>IF(D1303="","",SUMIFS(MOVI_ENTR!I:I,MOVI_ENTR!D:D,D1303,MOVI_ENTR!O:O,O1303)-SUMIFS(MOVI_SAID!H:H,MOVI_SAID!D:D,D1303,MOVI_SAID!L:L,MOVI_ENTR!O1303))</f>
        <v/>
      </c>
      <c r="M1303" s="173" t="str">
        <f t="shared" si="36"/>
        <v/>
      </c>
      <c r="N1303" s="14"/>
      <c r="O1303" s="14"/>
      <c r="P1303" s="21"/>
      <c r="Q1303" s="21"/>
      <c r="R1303" s="21"/>
      <c r="S1303" s="21"/>
      <c r="T1303" s="21"/>
    </row>
    <row r="1304" spans="1:20" s="16" customFormat="1" ht="30" customHeight="1">
      <c r="A1304" s="21"/>
      <c r="B1304" s="21"/>
      <c r="C1304" s="197"/>
      <c r="D1304" s="168"/>
      <c r="E1304" s="154" t="str">
        <f>IFERROR(VLOOKUP(D1304,CADA_PROD!D:H,5,0),"")</f>
        <v/>
      </c>
      <c r="F1304" s="169"/>
      <c r="G1304" s="170"/>
      <c r="H1304" s="14"/>
      <c r="I1304" s="171"/>
      <c r="J1304" s="14"/>
      <c r="K1304" s="131"/>
      <c r="L1304" s="131" t="str">
        <f>IF(D1304="","",SUMIFS(MOVI_ENTR!I:I,MOVI_ENTR!D:D,D1304,MOVI_ENTR!O:O,O1304)-SUMIFS(MOVI_SAID!H:H,MOVI_SAID!D:D,D1304,MOVI_SAID!L:L,MOVI_ENTR!O1304))</f>
        <v/>
      </c>
      <c r="M1304" s="173" t="str">
        <f t="shared" si="36"/>
        <v/>
      </c>
      <c r="N1304" s="14"/>
      <c r="O1304" s="14"/>
      <c r="P1304" s="21"/>
      <c r="Q1304" s="21"/>
      <c r="R1304" s="21"/>
      <c r="S1304" s="21"/>
      <c r="T1304" s="21"/>
    </row>
    <row r="1305" spans="1:20" s="16" customFormat="1" ht="30" customHeight="1">
      <c r="A1305" s="21"/>
      <c r="B1305" s="21"/>
      <c r="C1305" s="197"/>
      <c r="D1305" s="168"/>
      <c r="E1305" s="154" t="str">
        <f>IFERROR(VLOOKUP(D1305,CADA_PROD!D:H,5,0),"")</f>
        <v/>
      </c>
      <c r="F1305" s="169"/>
      <c r="G1305" s="170"/>
      <c r="H1305" s="14"/>
      <c r="I1305" s="171"/>
      <c r="J1305" s="14"/>
      <c r="K1305" s="131"/>
      <c r="L1305" s="131" t="str">
        <f>IF(D1305="","",SUMIFS(MOVI_ENTR!I:I,MOVI_ENTR!D:D,D1305,MOVI_ENTR!O:O,O1305)-SUMIFS(MOVI_SAID!H:H,MOVI_SAID!D:D,D1305,MOVI_SAID!L:L,MOVI_ENTR!O1305))</f>
        <v/>
      </c>
      <c r="M1305" s="173" t="str">
        <f t="shared" si="36"/>
        <v/>
      </c>
      <c r="N1305" s="14"/>
      <c r="O1305" s="14"/>
      <c r="P1305" s="21"/>
      <c r="Q1305" s="21"/>
      <c r="R1305" s="21"/>
      <c r="S1305" s="21"/>
      <c r="T1305" s="21"/>
    </row>
    <row r="1306" spans="1:20" s="16" customFormat="1" ht="30" customHeight="1">
      <c r="A1306" s="21"/>
      <c r="B1306" s="21"/>
      <c r="C1306" s="197"/>
      <c r="D1306" s="168"/>
      <c r="E1306" s="154" t="str">
        <f>IFERROR(VLOOKUP(D1306,CADA_PROD!D:H,5,0),"")</f>
        <v/>
      </c>
      <c r="F1306" s="169"/>
      <c r="G1306" s="170"/>
      <c r="H1306" s="14"/>
      <c r="I1306" s="171"/>
      <c r="J1306" s="14"/>
      <c r="K1306" s="131"/>
      <c r="L1306" s="131" t="str">
        <f>IF(D1306="","",SUMIFS(MOVI_ENTR!I:I,MOVI_ENTR!D:D,D1306,MOVI_ENTR!O:O,O1306)-SUMIFS(MOVI_SAID!H:H,MOVI_SAID!D:D,D1306,MOVI_SAID!L:L,MOVI_ENTR!O1306))</f>
        <v/>
      </c>
      <c r="M1306" s="173" t="str">
        <f t="shared" si="36"/>
        <v/>
      </c>
      <c r="N1306" s="14"/>
      <c r="O1306" s="14"/>
      <c r="P1306" s="21"/>
      <c r="Q1306" s="21"/>
      <c r="R1306" s="21"/>
      <c r="S1306" s="21"/>
      <c r="T1306" s="21"/>
    </row>
    <row r="1307" spans="1:20" s="16" customFormat="1" ht="30" customHeight="1">
      <c r="A1307" s="21"/>
      <c r="B1307" s="21"/>
      <c r="C1307" s="197"/>
      <c r="D1307" s="168"/>
      <c r="E1307" s="154" t="str">
        <f>IFERROR(VLOOKUP(D1307,CADA_PROD!D:H,5,0),"")</f>
        <v/>
      </c>
      <c r="F1307" s="169"/>
      <c r="G1307" s="170"/>
      <c r="H1307" s="14"/>
      <c r="I1307" s="171"/>
      <c r="J1307" s="14"/>
      <c r="K1307" s="131"/>
      <c r="L1307" s="131" t="str">
        <f>IF(D1307="","",SUMIFS(MOVI_ENTR!I:I,MOVI_ENTR!D:D,D1307,MOVI_ENTR!O:O,O1307)-SUMIFS(MOVI_SAID!H:H,MOVI_SAID!D:D,D1307,MOVI_SAID!L:L,MOVI_ENTR!O1307))</f>
        <v/>
      </c>
      <c r="M1307" s="173" t="str">
        <f t="shared" ref="M1307:M1370" si="37">IF(D1307="","",H1307*I1307)</f>
        <v/>
      </c>
      <c r="N1307" s="14"/>
      <c r="O1307" s="14"/>
      <c r="P1307" s="21"/>
      <c r="Q1307" s="21"/>
      <c r="R1307" s="21"/>
      <c r="S1307" s="21"/>
      <c r="T1307" s="21"/>
    </row>
    <row r="1308" spans="1:20" s="16" customFormat="1" ht="30" customHeight="1">
      <c r="A1308" s="21"/>
      <c r="B1308" s="21"/>
      <c r="C1308" s="197"/>
      <c r="D1308" s="168"/>
      <c r="E1308" s="154" t="str">
        <f>IFERROR(VLOOKUP(D1308,CADA_PROD!D:H,5,0),"")</f>
        <v/>
      </c>
      <c r="F1308" s="169"/>
      <c r="G1308" s="170"/>
      <c r="H1308" s="14"/>
      <c r="I1308" s="171"/>
      <c r="J1308" s="14"/>
      <c r="K1308" s="131"/>
      <c r="L1308" s="131" t="str">
        <f>IF(D1308="","",SUMIFS(MOVI_ENTR!I:I,MOVI_ENTR!D:D,D1308,MOVI_ENTR!O:O,O1308)-SUMIFS(MOVI_SAID!H:H,MOVI_SAID!D:D,D1308,MOVI_SAID!L:L,MOVI_ENTR!O1308))</f>
        <v/>
      </c>
      <c r="M1308" s="173" t="str">
        <f t="shared" si="37"/>
        <v/>
      </c>
      <c r="N1308" s="14"/>
      <c r="O1308" s="14"/>
      <c r="P1308" s="21"/>
      <c r="Q1308" s="21"/>
      <c r="R1308" s="21"/>
      <c r="S1308" s="21"/>
      <c r="T1308" s="21"/>
    </row>
    <row r="1309" spans="1:20" s="16" customFormat="1" ht="30" customHeight="1">
      <c r="A1309" s="21"/>
      <c r="B1309" s="21"/>
      <c r="C1309" s="197"/>
      <c r="D1309" s="168"/>
      <c r="E1309" s="154" t="str">
        <f>IFERROR(VLOOKUP(D1309,CADA_PROD!D:H,5,0),"")</f>
        <v/>
      </c>
      <c r="F1309" s="169"/>
      <c r="G1309" s="170"/>
      <c r="H1309" s="14"/>
      <c r="I1309" s="171"/>
      <c r="J1309" s="14"/>
      <c r="K1309" s="131"/>
      <c r="L1309" s="131" t="str">
        <f>IF(D1309="","",SUMIFS(MOVI_ENTR!I:I,MOVI_ENTR!D:D,D1309,MOVI_ENTR!O:O,O1309)-SUMIFS(MOVI_SAID!H:H,MOVI_SAID!D:D,D1309,MOVI_SAID!L:L,MOVI_ENTR!O1309))</f>
        <v/>
      </c>
      <c r="M1309" s="173" t="str">
        <f t="shared" si="37"/>
        <v/>
      </c>
      <c r="N1309" s="14"/>
      <c r="O1309" s="14"/>
      <c r="P1309" s="21"/>
      <c r="Q1309" s="21"/>
      <c r="R1309" s="21"/>
      <c r="S1309" s="21"/>
      <c r="T1309" s="21"/>
    </row>
    <row r="1310" spans="1:20" s="16" customFormat="1" ht="30" customHeight="1">
      <c r="A1310" s="21"/>
      <c r="B1310" s="21"/>
      <c r="C1310" s="197"/>
      <c r="D1310" s="168"/>
      <c r="E1310" s="154" t="str">
        <f>IFERROR(VLOOKUP(D1310,CADA_PROD!D:H,5,0),"")</f>
        <v/>
      </c>
      <c r="F1310" s="169"/>
      <c r="G1310" s="170"/>
      <c r="H1310" s="14"/>
      <c r="I1310" s="171"/>
      <c r="J1310" s="14"/>
      <c r="K1310" s="131"/>
      <c r="L1310" s="131" t="str">
        <f>IF(D1310="","",SUMIFS(MOVI_ENTR!I:I,MOVI_ENTR!D:D,D1310,MOVI_ENTR!O:O,O1310)-SUMIFS(MOVI_SAID!H:H,MOVI_SAID!D:D,D1310,MOVI_SAID!L:L,MOVI_ENTR!O1310))</f>
        <v/>
      </c>
      <c r="M1310" s="173" t="str">
        <f t="shared" si="37"/>
        <v/>
      </c>
      <c r="N1310" s="14"/>
      <c r="O1310" s="14"/>
      <c r="P1310" s="21"/>
      <c r="Q1310" s="21"/>
      <c r="R1310" s="21"/>
      <c r="S1310" s="21"/>
      <c r="T1310" s="21"/>
    </row>
    <row r="1311" spans="1:20" s="16" customFormat="1" ht="30" customHeight="1">
      <c r="A1311" s="21"/>
      <c r="B1311" s="21"/>
      <c r="C1311" s="197"/>
      <c r="D1311" s="168"/>
      <c r="E1311" s="154" t="str">
        <f>IFERROR(VLOOKUP(D1311,CADA_PROD!D:H,5,0),"")</f>
        <v/>
      </c>
      <c r="F1311" s="169"/>
      <c r="G1311" s="170"/>
      <c r="H1311" s="14"/>
      <c r="I1311" s="171"/>
      <c r="J1311" s="14"/>
      <c r="K1311" s="131"/>
      <c r="L1311" s="131" t="str">
        <f>IF(D1311="","",SUMIFS(MOVI_ENTR!I:I,MOVI_ENTR!D:D,D1311,MOVI_ENTR!O:O,O1311)-SUMIFS(MOVI_SAID!H:H,MOVI_SAID!D:D,D1311,MOVI_SAID!L:L,MOVI_ENTR!O1311))</f>
        <v/>
      </c>
      <c r="M1311" s="173" t="str">
        <f t="shared" si="37"/>
        <v/>
      </c>
      <c r="N1311" s="14"/>
      <c r="O1311" s="14"/>
      <c r="P1311" s="21"/>
      <c r="Q1311" s="21"/>
      <c r="R1311" s="21"/>
      <c r="S1311" s="21"/>
      <c r="T1311" s="21"/>
    </row>
    <row r="1312" spans="1:20" s="16" customFormat="1" ht="30" customHeight="1">
      <c r="A1312" s="21"/>
      <c r="B1312" s="21"/>
      <c r="C1312" s="197"/>
      <c r="D1312" s="168"/>
      <c r="E1312" s="154" t="str">
        <f>IFERROR(VLOOKUP(D1312,CADA_PROD!D:H,5,0),"")</f>
        <v/>
      </c>
      <c r="F1312" s="169"/>
      <c r="G1312" s="170"/>
      <c r="H1312" s="14"/>
      <c r="I1312" s="171"/>
      <c r="J1312" s="14"/>
      <c r="K1312" s="131"/>
      <c r="L1312" s="131" t="str">
        <f>IF(D1312="","",SUMIFS(MOVI_ENTR!I:I,MOVI_ENTR!D:D,D1312,MOVI_ENTR!O:O,O1312)-SUMIFS(MOVI_SAID!H:H,MOVI_SAID!D:D,D1312,MOVI_SAID!L:L,MOVI_ENTR!O1312))</f>
        <v/>
      </c>
      <c r="M1312" s="173" t="str">
        <f t="shared" si="37"/>
        <v/>
      </c>
      <c r="N1312" s="14"/>
      <c r="O1312" s="14"/>
      <c r="P1312" s="21"/>
      <c r="Q1312" s="21"/>
      <c r="R1312" s="21"/>
      <c r="S1312" s="21"/>
      <c r="T1312" s="21"/>
    </row>
    <row r="1313" spans="1:20" s="16" customFormat="1" ht="30" customHeight="1">
      <c r="A1313" s="21"/>
      <c r="B1313" s="21"/>
      <c r="C1313" s="197"/>
      <c r="D1313" s="168"/>
      <c r="E1313" s="154" t="str">
        <f>IFERROR(VLOOKUP(D1313,CADA_PROD!D:H,5,0),"")</f>
        <v/>
      </c>
      <c r="F1313" s="169"/>
      <c r="G1313" s="170"/>
      <c r="H1313" s="14"/>
      <c r="I1313" s="171"/>
      <c r="J1313" s="14"/>
      <c r="K1313" s="131"/>
      <c r="L1313" s="131" t="str">
        <f>IF(D1313="","",SUMIFS(MOVI_ENTR!I:I,MOVI_ENTR!D:D,D1313,MOVI_ENTR!O:O,O1313)-SUMIFS(MOVI_SAID!H:H,MOVI_SAID!D:D,D1313,MOVI_SAID!L:L,MOVI_ENTR!O1313))</f>
        <v/>
      </c>
      <c r="M1313" s="173" t="str">
        <f t="shared" si="37"/>
        <v/>
      </c>
      <c r="N1313" s="14"/>
      <c r="O1313" s="14"/>
      <c r="P1313" s="21"/>
      <c r="Q1313" s="21"/>
      <c r="R1313" s="21"/>
      <c r="S1313" s="21"/>
      <c r="T1313" s="21"/>
    </row>
    <row r="1314" spans="1:20" s="16" customFormat="1" ht="30" customHeight="1">
      <c r="A1314" s="21"/>
      <c r="B1314" s="21"/>
      <c r="C1314" s="197"/>
      <c r="D1314" s="168"/>
      <c r="E1314" s="154" t="str">
        <f>IFERROR(VLOOKUP(D1314,CADA_PROD!D:H,5,0),"")</f>
        <v/>
      </c>
      <c r="F1314" s="169"/>
      <c r="G1314" s="170"/>
      <c r="H1314" s="14"/>
      <c r="I1314" s="171"/>
      <c r="J1314" s="14"/>
      <c r="K1314" s="131"/>
      <c r="L1314" s="131" t="str">
        <f>IF(D1314="","",SUMIFS(MOVI_ENTR!I:I,MOVI_ENTR!D:D,D1314,MOVI_ENTR!O:O,O1314)-SUMIFS(MOVI_SAID!H:H,MOVI_SAID!D:D,D1314,MOVI_SAID!L:L,MOVI_ENTR!O1314))</f>
        <v/>
      </c>
      <c r="M1314" s="173" t="str">
        <f t="shared" si="37"/>
        <v/>
      </c>
      <c r="N1314" s="14"/>
      <c r="O1314" s="14"/>
      <c r="P1314" s="21"/>
      <c r="Q1314" s="21"/>
      <c r="R1314" s="21"/>
      <c r="S1314" s="21"/>
      <c r="T1314" s="21"/>
    </row>
    <row r="1315" spans="1:20" s="16" customFormat="1" ht="30" customHeight="1">
      <c r="A1315" s="21"/>
      <c r="B1315" s="21"/>
      <c r="C1315" s="197"/>
      <c r="D1315" s="168"/>
      <c r="E1315" s="154" t="str">
        <f>IFERROR(VLOOKUP(D1315,CADA_PROD!D:H,5,0),"")</f>
        <v/>
      </c>
      <c r="F1315" s="169"/>
      <c r="G1315" s="170"/>
      <c r="H1315" s="14"/>
      <c r="I1315" s="171"/>
      <c r="J1315" s="14"/>
      <c r="K1315" s="131"/>
      <c r="L1315" s="131" t="str">
        <f>IF(D1315="","",SUMIFS(MOVI_ENTR!I:I,MOVI_ENTR!D:D,D1315,MOVI_ENTR!O:O,O1315)-SUMIFS(MOVI_SAID!H:H,MOVI_SAID!D:D,D1315,MOVI_SAID!L:L,MOVI_ENTR!O1315))</f>
        <v/>
      </c>
      <c r="M1315" s="173" t="str">
        <f t="shared" si="37"/>
        <v/>
      </c>
      <c r="N1315" s="14"/>
      <c r="O1315" s="14"/>
      <c r="P1315" s="21"/>
      <c r="Q1315" s="21"/>
      <c r="R1315" s="21"/>
      <c r="S1315" s="21"/>
      <c r="T1315" s="21"/>
    </row>
    <row r="1316" spans="1:20" s="16" customFormat="1" ht="30" customHeight="1">
      <c r="A1316" s="21"/>
      <c r="B1316" s="21"/>
      <c r="C1316" s="197"/>
      <c r="D1316" s="168"/>
      <c r="E1316" s="154" t="str">
        <f>IFERROR(VLOOKUP(D1316,CADA_PROD!D:H,5,0),"")</f>
        <v/>
      </c>
      <c r="F1316" s="169"/>
      <c r="G1316" s="170"/>
      <c r="H1316" s="14"/>
      <c r="I1316" s="171"/>
      <c r="J1316" s="14"/>
      <c r="K1316" s="131"/>
      <c r="L1316" s="131" t="str">
        <f>IF(D1316="","",SUMIFS(MOVI_ENTR!I:I,MOVI_ENTR!D:D,D1316,MOVI_ENTR!O:O,O1316)-SUMIFS(MOVI_SAID!H:H,MOVI_SAID!D:D,D1316,MOVI_SAID!L:L,MOVI_ENTR!O1316))</f>
        <v/>
      </c>
      <c r="M1316" s="173" t="str">
        <f t="shared" si="37"/>
        <v/>
      </c>
      <c r="N1316" s="14"/>
      <c r="O1316" s="14"/>
      <c r="P1316" s="21"/>
      <c r="Q1316" s="21"/>
      <c r="R1316" s="21"/>
      <c r="S1316" s="21"/>
      <c r="T1316" s="21"/>
    </row>
    <row r="1317" spans="1:20" s="16" customFormat="1" ht="30" customHeight="1">
      <c r="A1317" s="21"/>
      <c r="B1317" s="21"/>
      <c r="C1317" s="197"/>
      <c r="D1317" s="168"/>
      <c r="E1317" s="154" t="str">
        <f>IFERROR(VLOOKUP(D1317,CADA_PROD!D:H,5,0),"")</f>
        <v/>
      </c>
      <c r="F1317" s="169"/>
      <c r="G1317" s="170"/>
      <c r="H1317" s="14"/>
      <c r="I1317" s="171"/>
      <c r="J1317" s="14"/>
      <c r="K1317" s="131"/>
      <c r="L1317" s="131" t="str">
        <f>IF(D1317="","",SUMIFS(MOVI_ENTR!I:I,MOVI_ENTR!D:D,D1317,MOVI_ENTR!O:O,O1317)-SUMIFS(MOVI_SAID!H:H,MOVI_SAID!D:D,D1317,MOVI_SAID!L:L,MOVI_ENTR!O1317))</f>
        <v/>
      </c>
      <c r="M1317" s="173" t="str">
        <f t="shared" si="37"/>
        <v/>
      </c>
      <c r="N1317" s="14"/>
      <c r="O1317" s="14"/>
      <c r="P1317" s="21"/>
      <c r="Q1317" s="21"/>
      <c r="R1317" s="21"/>
      <c r="S1317" s="21"/>
      <c r="T1317" s="21"/>
    </row>
    <row r="1318" spans="1:20" s="16" customFormat="1" ht="30" customHeight="1">
      <c r="A1318" s="21"/>
      <c r="B1318" s="21"/>
      <c r="C1318" s="197"/>
      <c r="D1318" s="168"/>
      <c r="E1318" s="154" t="str">
        <f>IFERROR(VLOOKUP(D1318,CADA_PROD!D:H,5,0),"")</f>
        <v/>
      </c>
      <c r="F1318" s="169"/>
      <c r="G1318" s="170"/>
      <c r="H1318" s="14"/>
      <c r="I1318" s="171"/>
      <c r="J1318" s="14"/>
      <c r="K1318" s="131"/>
      <c r="L1318" s="131" t="str">
        <f>IF(D1318="","",SUMIFS(MOVI_ENTR!I:I,MOVI_ENTR!D:D,D1318,MOVI_ENTR!O:O,O1318)-SUMIFS(MOVI_SAID!H:H,MOVI_SAID!D:D,D1318,MOVI_SAID!L:L,MOVI_ENTR!O1318))</f>
        <v/>
      </c>
      <c r="M1318" s="173" t="str">
        <f t="shared" si="37"/>
        <v/>
      </c>
      <c r="N1318" s="14"/>
      <c r="O1318" s="14"/>
      <c r="P1318" s="21"/>
      <c r="Q1318" s="21"/>
      <c r="R1318" s="21"/>
      <c r="S1318" s="21"/>
      <c r="T1318" s="21"/>
    </row>
    <row r="1319" spans="1:20" s="16" customFormat="1" ht="30" customHeight="1">
      <c r="A1319" s="21"/>
      <c r="B1319" s="21"/>
      <c r="C1319" s="197"/>
      <c r="D1319" s="168"/>
      <c r="E1319" s="154" t="str">
        <f>IFERROR(VLOOKUP(D1319,CADA_PROD!D:H,5,0),"")</f>
        <v/>
      </c>
      <c r="F1319" s="169"/>
      <c r="G1319" s="170"/>
      <c r="H1319" s="14"/>
      <c r="I1319" s="171"/>
      <c r="J1319" s="14"/>
      <c r="K1319" s="131"/>
      <c r="L1319" s="131" t="str">
        <f>IF(D1319="","",SUMIFS(MOVI_ENTR!I:I,MOVI_ENTR!D:D,D1319,MOVI_ENTR!O:O,O1319)-SUMIFS(MOVI_SAID!H:H,MOVI_SAID!D:D,D1319,MOVI_SAID!L:L,MOVI_ENTR!O1319))</f>
        <v/>
      </c>
      <c r="M1319" s="173" t="str">
        <f t="shared" si="37"/>
        <v/>
      </c>
      <c r="N1319" s="14"/>
      <c r="O1319" s="14"/>
      <c r="P1319" s="21"/>
      <c r="Q1319" s="21"/>
      <c r="R1319" s="21"/>
      <c r="S1319" s="21"/>
      <c r="T1319" s="21"/>
    </row>
    <row r="1320" spans="1:20" s="16" customFormat="1" ht="30" customHeight="1">
      <c r="A1320" s="21"/>
      <c r="B1320" s="21"/>
      <c r="C1320" s="197"/>
      <c r="D1320" s="168"/>
      <c r="E1320" s="154" t="str">
        <f>IFERROR(VLOOKUP(D1320,CADA_PROD!D:H,5,0),"")</f>
        <v/>
      </c>
      <c r="F1320" s="169"/>
      <c r="G1320" s="170"/>
      <c r="H1320" s="14"/>
      <c r="I1320" s="171"/>
      <c r="J1320" s="14"/>
      <c r="K1320" s="131"/>
      <c r="L1320" s="131" t="str">
        <f>IF(D1320="","",SUMIFS(MOVI_ENTR!I:I,MOVI_ENTR!D:D,D1320,MOVI_ENTR!O:O,O1320)-SUMIFS(MOVI_SAID!H:H,MOVI_SAID!D:D,D1320,MOVI_SAID!L:L,MOVI_ENTR!O1320))</f>
        <v/>
      </c>
      <c r="M1320" s="173" t="str">
        <f t="shared" si="37"/>
        <v/>
      </c>
      <c r="N1320" s="14"/>
      <c r="O1320" s="14"/>
      <c r="P1320" s="21"/>
      <c r="Q1320" s="21"/>
      <c r="R1320" s="21"/>
      <c r="S1320" s="21"/>
      <c r="T1320" s="21"/>
    </row>
    <row r="1321" spans="1:20" s="16" customFormat="1" ht="30" customHeight="1">
      <c r="A1321" s="21"/>
      <c r="B1321" s="21"/>
      <c r="C1321" s="197"/>
      <c r="D1321" s="168"/>
      <c r="E1321" s="154" t="str">
        <f>IFERROR(VLOOKUP(D1321,CADA_PROD!D:H,5,0),"")</f>
        <v/>
      </c>
      <c r="F1321" s="169"/>
      <c r="G1321" s="170"/>
      <c r="H1321" s="14"/>
      <c r="I1321" s="171"/>
      <c r="J1321" s="14"/>
      <c r="K1321" s="131"/>
      <c r="L1321" s="131" t="str">
        <f>IF(D1321="","",SUMIFS(MOVI_ENTR!I:I,MOVI_ENTR!D:D,D1321,MOVI_ENTR!O:O,O1321)-SUMIFS(MOVI_SAID!H:H,MOVI_SAID!D:D,D1321,MOVI_SAID!L:L,MOVI_ENTR!O1321))</f>
        <v/>
      </c>
      <c r="M1321" s="173" t="str">
        <f t="shared" si="37"/>
        <v/>
      </c>
      <c r="N1321" s="14"/>
      <c r="O1321" s="14"/>
      <c r="P1321" s="21"/>
      <c r="Q1321" s="21"/>
      <c r="R1321" s="21"/>
      <c r="S1321" s="21"/>
      <c r="T1321" s="21"/>
    </row>
    <row r="1322" spans="1:20" s="16" customFormat="1" ht="30" customHeight="1">
      <c r="A1322" s="21"/>
      <c r="B1322" s="21"/>
      <c r="C1322" s="197"/>
      <c r="D1322" s="168"/>
      <c r="E1322" s="154" t="str">
        <f>IFERROR(VLOOKUP(D1322,CADA_PROD!D:H,5,0),"")</f>
        <v/>
      </c>
      <c r="F1322" s="169"/>
      <c r="G1322" s="170"/>
      <c r="H1322" s="14"/>
      <c r="I1322" s="171"/>
      <c r="J1322" s="14"/>
      <c r="K1322" s="131"/>
      <c r="L1322" s="131" t="str">
        <f>IF(D1322="","",SUMIFS(MOVI_ENTR!I:I,MOVI_ENTR!D:D,D1322,MOVI_ENTR!O:O,O1322)-SUMIFS(MOVI_SAID!H:H,MOVI_SAID!D:D,D1322,MOVI_SAID!L:L,MOVI_ENTR!O1322))</f>
        <v/>
      </c>
      <c r="M1322" s="173" t="str">
        <f t="shared" si="37"/>
        <v/>
      </c>
      <c r="N1322" s="14"/>
      <c r="O1322" s="14"/>
      <c r="P1322" s="21"/>
      <c r="Q1322" s="21"/>
      <c r="R1322" s="21"/>
      <c r="S1322" s="21"/>
      <c r="T1322" s="21"/>
    </row>
    <row r="1323" spans="1:20" s="16" customFormat="1" ht="30" customHeight="1">
      <c r="A1323" s="21"/>
      <c r="B1323" s="21"/>
      <c r="C1323" s="197"/>
      <c r="D1323" s="168"/>
      <c r="E1323" s="154" t="str">
        <f>IFERROR(VLOOKUP(D1323,CADA_PROD!D:H,5,0),"")</f>
        <v/>
      </c>
      <c r="F1323" s="169"/>
      <c r="G1323" s="170"/>
      <c r="H1323" s="14"/>
      <c r="I1323" s="171"/>
      <c r="J1323" s="14"/>
      <c r="K1323" s="131"/>
      <c r="L1323" s="131" t="str">
        <f>IF(D1323="","",SUMIFS(MOVI_ENTR!I:I,MOVI_ENTR!D:D,D1323,MOVI_ENTR!O:O,O1323)-SUMIFS(MOVI_SAID!H:H,MOVI_SAID!D:D,D1323,MOVI_SAID!L:L,MOVI_ENTR!O1323))</f>
        <v/>
      </c>
      <c r="M1323" s="173" t="str">
        <f t="shared" si="37"/>
        <v/>
      </c>
      <c r="N1323" s="14"/>
      <c r="O1323" s="14"/>
      <c r="P1323" s="21"/>
      <c r="Q1323" s="21"/>
      <c r="R1323" s="21"/>
      <c r="S1323" s="21"/>
      <c r="T1323" s="21"/>
    </row>
    <row r="1324" spans="1:20" s="16" customFormat="1" ht="30" customHeight="1">
      <c r="A1324" s="21"/>
      <c r="B1324" s="21"/>
      <c r="C1324" s="197"/>
      <c r="D1324" s="168"/>
      <c r="E1324" s="154" t="str">
        <f>IFERROR(VLOOKUP(D1324,CADA_PROD!D:H,5,0),"")</f>
        <v/>
      </c>
      <c r="F1324" s="169"/>
      <c r="G1324" s="170"/>
      <c r="H1324" s="14"/>
      <c r="I1324" s="171"/>
      <c r="J1324" s="14"/>
      <c r="K1324" s="131"/>
      <c r="L1324" s="131" t="str">
        <f>IF(D1324="","",SUMIFS(MOVI_ENTR!I:I,MOVI_ENTR!D:D,D1324,MOVI_ENTR!O:O,O1324)-SUMIFS(MOVI_SAID!H:H,MOVI_SAID!D:D,D1324,MOVI_SAID!L:L,MOVI_ENTR!O1324))</f>
        <v/>
      </c>
      <c r="M1324" s="173" t="str">
        <f t="shared" si="37"/>
        <v/>
      </c>
      <c r="N1324" s="14"/>
      <c r="O1324" s="14"/>
      <c r="P1324" s="21"/>
      <c r="Q1324" s="21"/>
      <c r="R1324" s="21"/>
      <c r="S1324" s="21"/>
      <c r="T1324" s="21"/>
    </row>
    <row r="1325" spans="1:20" s="16" customFormat="1" ht="30" customHeight="1">
      <c r="A1325" s="21"/>
      <c r="B1325" s="21"/>
      <c r="C1325" s="197"/>
      <c r="D1325" s="168"/>
      <c r="E1325" s="154" t="str">
        <f>IFERROR(VLOOKUP(D1325,CADA_PROD!D:H,5,0),"")</f>
        <v/>
      </c>
      <c r="F1325" s="169"/>
      <c r="G1325" s="170"/>
      <c r="H1325" s="14"/>
      <c r="I1325" s="171"/>
      <c r="J1325" s="14"/>
      <c r="K1325" s="131"/>
      <c r="L1325" s="131" t="str">
        <f>IF(D1325="","",SUMIFS(MOVI_ENTR!I:I,MOVI_ENTR!D:D,D1325,MOVI_ENTR!O:O,O1325)-SUMIFS(MOVI_SAID!H:H,MOVI_SAID!D:D,D1325,MOVI_SAID!L:L,MOVI_ENTR!O1325))</f>
        <v/>
      </c>
      <c r="M1325" s="173" t="str">
        <f t="shared" si="37"/>
        <v/>
      </c>
      <c r="N1325" s="14"/>
      <c r="O1325" s="14"/>
      <c r="P1325" s="21"/>
      <c r="Q1325" s="21"/>
      <c r="R1325" s="21"/>
      <c r="S1325" s="21"/>
      <c r="T1325" s="21"/>
    </row>
    <row r="1326" spans="1:20" s="16" customFormat="1" ht="30" customHeight="1">
      <c r="A1326" s="21"/>
      <c r="B1326" s="21"/>
      <c r="C1326" s="197"/>
      <c r="D1326" s="168"/>
      <c r="E1326" s="154" t="str">
        <f>IFERROR(VLOOKUP(D1326,CADA_PROD!D:H,5,0),"")</f>
        <v/>
      </c>
      <c r="F1326" s="169"/>
      <c r="G1326" s="170"/>
      <c r="H1326" s="14"/>
      <c r="I1326" s="171"/>
      <c r="J1326" s="14"/>
      <c r="K1326" s="131"/>
      <c r="L1326" s="131" t="str">
        <f>IF(D1326="","",SUMIFS(MOVI_ENTR!I:I,MOVI_ENTR!D:D,D1326,MOVI_ENTR!O:O,O1326)-SUMIFS(MOVI_SAID!H:H,MOVI_SAID!D:D,D1326,MOVI_SAID!L:L,MOVI_ENTR!O1326))</f>
        <v/>
      </c>
      <c r="M1326" s="173" t="str">
        <f t="shared" si="37"/>
        <v/>
      </c>
      <c r="N1326" s="14"/>
      <c r="O1326" s="14"/>
      <c r="P1326" s="21"/>
      <c r="Q1326" s="21"/>
      <c r="R1326" s="21"/>
      <c r="S1326" s="21"/>
      <c r="T1326" s="21"/>
    </row>
    <row r="1327" spans="1:20" s="16" customFormat="1" ht="30" customHeight="1">
      <c r="A1327" s="21"/>
      <c r="B1327" s="21"/>
      <c r="C1327" s="197"/>
      <c r="D1327" s="168"/>
      <c r="E1327" s="154" t="str">
        <f>IFERROR(VLOOKUP(D1327,CADA_PROD!D:H,5,0),"")</f>
        <v/>
      </c>
      <c r="F1327" s="169"/>
      <c r="G1327" s="170"/>
      <c r="H1327" s="14"/>
      <c r="I1327" s="171"/>
      <c r="J1327" s="14"/>
      <c r="K1327" s="131"/>
      <c r="L1327" s="131" t="str">
        <f>IF(D1327="","",SUMIFS(MOVI_ENTR!I:I,MOVI_ENTR!D:D,D1327,MOVI_ENTR!O:O,O1327)-SUMIFS(MOVI_SAID!H:H,MOVI_SAID!D:D,D1327,MOVI_SAID!L:L,MOVI_ENTR!O1327))</f>
        <v/>
      </c>
      <c r="M1327" s="173" t="str">
        <f t="shared" si="37"/>
        <v/>
      </c>
      <c r="N1327" s="14"/>
      <c r="O1327" s="14"/>
      <c r="P1327" s="21"/>
      <c r="Q1327" s="21"/>
      <c r="R1327" s="21"/>
      <c r="S1327" s="21"/>
      <c r="T1327" s="21"/>
    </row>
    <row r="1328" spans="1:20" s="16" customFormat="1" ht="30" customHeight="1">
      <c r="A1328" s="21"/>
      <c r="B1328" s="21"/>
      <c r="C1328" s="197"/>
      <c r="D1328" s="168"/>
      <c r="E1328" s="154" t="str">
        <f>IFERROR(VLOOKUP(D1328,CADA_PROD!D:H,5,0),"")</f>
        <v/>
      </c>
      <c r="F1328" s="169"/>
      <c r="G1328" s="170"/>
      <c r="H1328" s="14"/>
      <c r="I1328" s="171"/>
      <c r="J1328" s="14"/>
      <c r="K1328" s="131"/>
      <c r="L1328" s="131" t="str">
        <f>IF(D1328="","",SUMIFS(MOVI_ENTR!I:I,MOVI_ENTR!D:D,D1328,MOVI_ENTR!O:O,O1328)-SUMIFS(MOVI_SAID!H:H,MOVI_SAID!D:D,D1328,MOVI_SAID!L:L,MOVI_ENTR!O1328))</f>
        <v/>
      </c>
      <c r="M1328" s="173" t="str">
        <f t="shared" si="37"/>
        <v/>
      </c>
      <c r="N1328" s="14"/>
      <c r="O1328" s="14"/>
      <c r="P1328" s="21"/>
      <c r="Q1328" s="21"/>
      <c r="R1328" s="21"/>
      <c r="S1328" s="21"/>
      <c r="T1328" s="21"/>
    </row>
    <row r="1329" spans="1:20" s="16" customFormat="1" ht="30" customHeight="1">
      <c r="A1329" s="21"/>
      <c r="B1329" s="21"/>
      <c r="C1329" s="197"/>
      <c r="D1329" s="168"/>
      <c r="E1329" s="154" t="str">
        <f>IFERROR(VLOOKUP(D1329,CADA_PROD!D:H,5,0),"")</f>
        <v/>
      </c>
      <c r="F1329" s="169"/>
      <c r="G1329" s="170"/>
      <c r="H1329" s="14"/>
      <c r="I1329" s="171"/>
      <c r="J1329" s="14"/>
      <c r="K1329" s="131"/>
      <c r="L1329" s="131" t="str">
        <f>IF(D1329="","",SUMIFS(MOVI_ENTR!I:I,MOVI_ENTR!D:D,D1329,MOVI_ENTR!O:O,O1329)-SUMIFS(MOVI_SAID!H:H,MOVI_SAID!D:D,D1329,MOVI_SAID!L:L,MOVI_ENTR!O1329))</f>
        <v/>
      </c>
      <c r="M1329" s="173" t="str">
        <f t="shared" si="37"/>
        <v/>
      </c>
      <c r="N1329" s="14"/>
      <c r="O1329" s="14"/>
      <c r="P1329" s="21"/>
      <c r="Q1329" s="21"/>
      <c r="R1329" s="21"/>
      <c r="S1329" s="21"/>
      <c r="T1329" s="21"/>
    </row>
    <row r="1330" spans="1:20" s="16" customFormat="1" ht="30" customHeight="1">
      <c r="A1330" s="21"/>
      <c r="B1330" s="21"/>
      <c r="C1330" s="197"/>
      <c r="D1330" s="168"/>
      <c r="E1330" s="154" t="str">
        <f>IFERROR(VLOOKUP(D1330,CADA_PROD!D:H,5,0),"")</f>
        <v/>
      </c>
      <c r="F1330" s="169"/>
      <c r="G1330" s="170"/>
      <c r="H1330" s="14"/>
      <c r="I1330" s="171"/>
      <c r="J1330" s="14"/>
      <c r="K1330" s="131"/>
      <c r="L1330" s="131" t="str">
        <f>IF(D1330="","",SUMIFS(MOVI_ENTR!I:I,MOVI_ENTR!D:D,D1330,MOVI_ENTR!O:O,O1330)-SUMIFS(MOVI_SAID!H:H,MOVI_SAID!D:D,D1330,MOVI_SAID!L:L,MOVI_ENTR!O1330))</f>
        <v/>
      </c>
      <c r="M1330" s="173" t="str">
        <f t="shared" si="37"/>
        <v/>
      </c>
      <c r="N1330" s="14"/>
      <c r="O1330" s="14"/>
      <c r="P1330" s="21"/>
      <c r="Q1330" s="21"/>
      <c r="R1330" s="21"/>
      <c r="S1330" s="21"/>
      <c r="T1330" s="21"/>
    </row>
    <row r="1331" spans="1:20" s="16" customFormat="1" ht="30" customHeight="1">
      <c r="A1331" s="21"/>
      <c r="B1331" s="21"/>
      <c r="C1331" s="197"/>
      <c r="D1331" s="168"/>
      <c r="E1331" s="154" t="str">
        <f>IFERROR(VLOOKUP(D1331,CADA_PROD!D:H,5,0),"")</f>
        <v/>
      </c>
      <c r="F1331" s="169"/>
      <c r="G1331" s="170"/>
      <c r="H1331" s="14"/>
      <c r="I1331" s="171"/>
      <c r="J1331" s="14"/>
      <c r="K1331" s="131"/>
      <c r="L1331" s="131" t="str">
        <f>IF(D1331="","",SUMIFS(MOVI_ENTR!I:I,MOVI_ENTR!D:D,D1331,MOVI_ENTR!O:O,O1331)-SUMIFS(MOVI_SAID!H:H,MOVI_SAID!D:D,D1331,MOVI_SAID!L:L,MOVI_ENTR!O1331))</f>
        <v/>
      </c>
      <c r="M1331" s="173" t="str">
        <f t="shared" si="37"/>
        <v/>
      </c>
      <c r="N1331" s="14"/>
      <c r="O1331" s="14"/>
      <c r="P1331" s="21"/>
      <c r="Q1331" s="21"/>
      <c r="R1331" s="21"/>
      <c r="S1331" s="21"/>
      <c r="T1331" s="21"/>
    </row>
    <row r="1332" spans="1:20" s="16" customFormat="1" ht="30" customHeight="1">
      <c r="A1332" s="21"/>
      <c r="B1332" s="21"/>
      <c r="C1332" s="197"/>
      <c r="D1332" s="168"/>
      <c r="E1332" s="154" t="str">
        <f>IFERROR(VLOOKUP(D1332,CADA_PROD!D:H,5,0),"")</f>
        <v/>
      </c>
      <c r="F1332" s="169"/>
      <c r="G1332" s="170"/>
      <c r="H1332" s="14"/>
      <c r="I1332" s="171"/>
      <c r="J1332" s="14"/>
      <c r="K1332" s="131"/>
      <c r="L1332" s="131" t="str">
        <f>IF(D1332="","",SUMIFS(MOVI_ENTR!I:I,MOVI_ENTR!D:D,D1332,MOVI_ENTR!O:O,O1332)-SUMIFS(MOVI_SAID!H:H,MOVI_SAID!D:D,D1332,MOVI_SAID!L:L,MOVI_ENTR!O1332))</f>
        <v/>
      </c>
      <c r="M1332" s="173" t="str">
        <f t="shared" si="37"/>
        <v/>
      </c>
      <c r="N1332" s="14"/>
      <c r="O1332" s="14"/>
      <c r="P1332" s="21"/>
      <c r="Q1332" s="21"/>
      <c r="R1332" s="21"/>
      <c r="S1332" s="21"/>
      <c r="T1332" s="21"/>
    </row>
    <row r="1333" spans="1:20" s="16" customFormat="1" ht="30" customHeight="1">
      <c r="A1333" s="21"/>
      <c r="B1333" s="21"/>
      <c r="C1333" s="197"/>
      <c r="D1333" s="168"/>
      <c r="E1333" s="154" t="str">
        <f>IFERROR(VLOOKUP(D1333,CADA_PROD!D:H,5,0),"")</f>
        <v/>
      </c>
      <c r="F1333" s="169"/>
      <c r="G1333" s="170"/>
      <c r="H1333" s="14"/>
      <c r="I1333" s="171"/>
      <c r="J1333" s="14"/>
      <c r="K1333" s="131"/>
      <c r="L1333" s="131" t="str">
        <f>IF(D1333="","",SUMIFS(MOVI_ENTR!I:I,MOVI_ENTR!D:D,D1333,MOVI_ENTR!O:O,O1333)-SUMIFS(MOVI_SAID!H:H,MOVI_SAID!D:D,D1333,MOVI_SAID!L:L,MOVI_ENTR!O1333))</f>
        <v/>
      </c>
      <c r="M1333" s="173" t="str">
        <f t="shared" si="37"/>
        <v/>
      </c>
      <c r="N1333" s="14"/>
      <c r="O1333" s="14"/>
      <c r="P1333" s="21"/>
      <c r="Q1333" s="21"/>
      <c r="R1333" s="21"/>
      <c r="S1333" s="21"/>
      <c r="T1333" s="21"/>
    </row>
    <row r="1334" spans="1:20" s="16" customFormat="1" ht="30" customHeight="1">
      <c r="A1334" s="21"/>
      <c r="B1334" s="21"/>
      <c r="C1334" s="197"/>
      <c r="D1334" s="168"/>
      <c r="E1334" s="154" t="str">
        <f>IFERROR(VLOOKUP(D1334,CADA_PROD!D:H,5,0),"")</f>
        <v/>
      </c>
      <c r="F1334" s="169"/>
      <c r="G1334" s="170"/>
      <c r="H1334" s="14"/>
      <c r="I1334" s="171"/>
      <c r="J1334" s="14"/>
      <c r="K1334" s="131"/>
      <c r="L1334" s="131" t="str">
        <f>IF(D1334="","",SUMIFS(MOVI_ENTR!I:I,MOVI_ENTR!D:D,D1334,MOVI_ENTR!O:O,O1334)-SUMIFS(MOVI_SAID!H:H,MOVI_SAID!D:D,D1334,MOVI_SAID!L:L,MOVI_ENTR!O1334))</f>
        <v/>
      </c>
      <c r="M1334" s="173" t="str">
        <f t="shared" si="37"/>
        <v/>
      </c>
      <c r="N1334" s="14"/>
      <c r="O1334" s="14"/>
      <c r="P1334" s="21"/>
      <c r="Q1334" s="21"/>
      <c r="R1334" s="21"/>
      <c r="S1334" s="21"/>
      <c r="T1334" s="21"/>
    </row>
    <row r="1335" spans="1:20" s="16" customFormat="1" ht="30" customHeight="1">
      <c r="A1335" s="21"/>
      <c r="B1335" s="21"/>
      <c r="C1335" s="197"/>
      <c r="D1335" s="168"/>
      <c r="E1335" s="154" t="str">
        <f>IFERROR(VLOOKUP(D1335,CADA_PROD!D:H,5,0),"")</f>
        <v/>
      </c>
      <c r="F1335" s="169"/>
      <c r="G1335" s="170"/>
      <c r="H1335" s="14"/>
      <c r="I1335" s="171"/>
      <c r="J1335" s="14"/>
      <c r="K1335" s="131"/>
      <c r="L1335" s="131" t="str">
        <f>IF(D1335="","",SUMIFS(MOVI_ENTR!I:I,MOVI_ENTR!D:D,D1335,MOVI_ENTR!O:O,O1335)-SUMIFS(MOVI_SAID!H:H,MOVI_SAID!D:D,D1335,MOVI_SAID!L:L,MOVI_ENTR!O1335))</f>
        <v/>
      </c>
      <c r="M1335" s="173" t="str">
        <f t="shared" si="37"/>
        <v/>
      </c>
      <c r="N1335" s="14"/>
      <c r="O1335" s="14"/>
      <c r="P1335" s="21"/>
      <c r="Q1335" s="21"/>
      <c r="R1335" s="21"/>
      <c r="S1335" s="21"/>
      <c r="T1335" s="21"/>
    </row>
    <row r="1336" spans="1:20" s="16" customFormat="1" ht="30" customHeight="1">
      <c r="A1336" s="21"/>
      <c r="B1336" s="21"/>
      <c r="C1336" s="197"/>
      <c r="D1336" s="168"/>
      <c r="E1336" s="154" t="str">
        <f>IFERROR(VLOOKUP(D1336,CADA_PROD!D:H,5,0),"")</f>
        <v/>
      </c>
      <c r="F1336" s="169"/>
      <c r="G1336" s="170"/>
      <c r="H1336" s="14"/>
      <c r="I1336" s="171"/>
      <c r="J1336" s="14"/>
      <c r="K1336" s="131"/>
      <c r="L1336" s="131" t="str">
        <f>IF(D1336="","",SUMIFS(MOVI_ENTR!I:I,MOVI_ENTR!D:D,D1336,MOVI_ENTR!O:O,O1336)-SUMIFS(MOVI_SAID!H:H,MOVI_SAID!D:D,D1336,MOVI_SAID!L:L,MOVI_ENTR!O1336))</f>
        <v/>
      </c>
      <c r="M1336" s="173" t="str">
        <f t="shared" si="37"/>
        <v/>
      </c>
      <c r="N1336" s="14"/>
      <c r="O1336" s="14"/>
      <c r="P1336" s="21"/>
      <c r="Q1336" s="21"/>
      <c r="R1336" s="21"/>
      <c r="S1336" s="21"/>
      <c r="T1336" s="21"/>
    </row>
    <row r="1337" spans="1:20" s="16" customFormat="1" ht="30" customHeight="1">
      <c r="A1337" s="21"/>
      <c r="B1337" s="21"/>
      <c r="C1337" s="197"/>
      <c r="D1337" s="168"/>
      <c r="E1337" s="154" t="str">
        <f>IFERROR(VLOOKUP(D1337,CADA_PROD!D:H,5,0),"")</f>
        <v/>
      </c>
      <c r="F1337" s="169"/>
      <c r="G1337" s="170"/>
      <c r="H1337" s="14"/>
      <c r="I1337" s="171"/>
      <c r="J1337" s="14"/>
      <c r="K1337" s="131"/>
      <c r="L1337" s="131" t="str">
        <f>IF(D1337="","",SUMIFS(MOVI_ENTR!I:I,MOVI_ENTR!D:D,D1337,MOVI_ENTR!O:O,O1337)-SUMIFS(MOVI_SAID!H:H,MOVI_SAID!D:D,D1337,MOVI_SAID!L:L,MOVI_ENTR!O1337))</f>
        <v/>
      </c>
      <c r="M1337" s="173" t="str">
        <f t="shared" si="37"/>
        <v/>
      </c>
      <c r="N1337" s="14"/>
      <c r="O1337" s="14"/>
      <c r="P1337" s="21"/>
      <c r="Q1337" s="21"/>
      <c r="R1337" s="21"/>
      <c r="S1337" s="21"/>
      <c r="T1337" s="21"/>
    </row>
    <row r="1338" spans="1:20" s="16" customFormat="1" ht="30" customHeight="1">
      <c r="A1338" s="21"/>
      <c r="B1338" s="21"/>
      <c r="C1338" s="197"/>
      <c r="D1338" s="168"/>
      <c r="E1338" s="154" t="str">
        <f>IFERROR(VLOOKUP(D1338,CADA_PROD!D:H,5,0),"")</f>
        <v/>
      </c>
      <c r="F1338" s="169"/>
      <c r="G1338" s="170"/>
      <c r="H1338" s="14"/>
      <c r="I1338" s="171"/>
      <c r="J1338" s="14"/>
      <c r="K1338" s="131"/>
      <c r="L1338" s="131" t="str">
        <f>IF(D1338="","",SUMIFS(MOVI_ENTR!I:I,MOVI_ENTR!D:D,D1338,MOVI_ENTR!O:O,O1338)-SUMIFS(MOVI_SAID!H:H,MOVI_SAID!D:D,D1338,MOVI_SAID!L:L,MOVI_ENTR!O1338))</f>
        <v/>
      </c>
      <c r="M1338" s="173" t="str">
        <f t="shared" si="37"/>
        <v/>
      </c>
      <c r="N1338" s="14"/>
      <c r="O1338" s="14"/>
      <c r="P1338" s="21"/>
      <c r="Q1338" s="21"/>
      <c r="R1338" s="21"/>
      <c r="S1338" s="21"/>
      <c r="T1338" s="21"/>
    </row>
    <row r="1339" spans="1:20" s="16" customFormat="1" ht="30" customHeight="1">
      <c r="A1339" s="21"/>
      <c r="B1339" s="21"/>
      <c r="C1339" s="197"/>
      <c r="D1339" s="168"/>
      <c r="E1339" s="154" t="str">
        <f>IFERROR(VLOOKUP(D1339,CADA_PROD!D:H,5,0),"")</f>
        <v/>
      </c>
      <c r="F1339" s="169"/>
      <c r="G1339" s="170"/>
      <c r="H1339" s="14"/>
      <c r="I1339" s="171"/>
      <c r="J1339" s="14"/>
      <c r="K1339" s="131"/>
      <c r="L1339" s="131" t="str">
        <f>IF(D1339="","",SUMIFS(MOVI_ENTR!I:I,MOVI_ENTR!D:D,D1339,MOVI_ENTR!O:O,O1339)-SUMIFS(MOVI_SAID!H:H,MOVI_SAID!D:D,D1339,MOVI_SAID!L:L,MOVI_ENTR!O1339))</f>
        <v/>
      </c>
      <c r="M1339" s="173" t="str">
        <f t="shared" si="37"/>
        <v/>
      </c>
      <c r="N1339" s="14"/>
      <c r="O1339" s="14"/>
      <c r="P1339" s="21"/>
      <c r="Q1339" s="21"/>
      <c r="R1339" s="21"/>
      <c r="S1339" s="21"/>
      <c r="T1339" s="21"/>
    </row>
    <row r="1340" spans="1:20" s="16" customFormat="1" ht="30" customHeight="1">
      <c r="A1340" s="21"/>
      <c r="B1340" s="21"/>
      <c r="C1340" s="197"/>
      <c r="D1340" s="168"/>
      <c r="E1340" s="154" t="str">
        <f>IFERROR(VLOOKUP(D1340,CADA_PROD!D:H,5,0),"")</f>
        <v/>
      </c>
      <c r="F1340" s="169"/>
      <c r="G1340" s="170"/>
      <c r="H1340" s="14"/>
      <c r="I1340" s="171"/>
      <c r="J1340" s="14"/>
      <c r="K1340" s="131"/>
      <c r="L1340" s="131" t="str">
        <f>IF(D1340="","",SUMIFS(MOVI_ENTR!I:I,MOVI_ENTR!D:D,D1340,MOVI_ENTR!O:O,O1340)-SUMIFS(MOVI_SAID!H:H,MOVI_SAID!D:D,D1340,MOVI_SAID!L:L,MOVI_ENTR!O1340))</f>
        <v/>
      </c>
      <c r="M1340" s="173" t="str">
        <f t="shared" si="37"/>
        <v/>
      </c>
      <c r="N1340" s="14"/>
      <c r="O1340" s="14"/>
      <c r="P1340" s="21"/>
      <c r="Q1340" s="21"/>
      <c r="R1340" s="21"/>
      <c r="S1340" s="21"/>
      <c r="T1340" s="21"/>
    </row>
    <row r="1341" spans="1:20" s="16" customFormat="1" ht="30" customHeight="1">
      <c r="A1341" s="21"/>
      <c r="B1341" s="21"/>
      <c r="C1341" s="197"/>
      <c r="D1341" s="168"/>
      <c r="E1341" s="154" t="str">
        <f>IFERROR(VLOOKUP(D1341,CADA_PROD!D:H,5,0),"")</f>
        <v/>
      </c>
      <c r="F1341" s="169"/>
      <c r="G1341" s="170"/>
      <c r="H1341" s="14"/>
      <c r="I1341" s="171"/>
      <c r="J1341" s="14"/>
      <c r="K1341" s="131"/>
      <c r="L1341" s="131" t="str">
        <f>IF(D1341="","",SUMIFS(MOVI_ENTR!I:I,MOVI_ENTR!D:D,D1341,MOVI_ENTR!O:O,O1341)-SUMIFS(MOVI_SAID!H:H,MOVI_SAID!D:D,D1341,MOVI_SAID!L:L,MOVI_ENTR!O1341))</f>
        <v/>
      </c>
      <c r="M1341" s="173" t="str">
        <f t="shared" si="37"/>
        <v/>
      </c>
      <c r="N1341" s="14"/>
      <c r="O1341" s="14"/>
      <c r="P1341" s="21"/>
      <c r="Q1341" s="21"/>
      <c r="R1341" s="21"/>
      <c r="S1341" s="21"/>
      <c r="T1341" s="21"/>
    </row>
    <row r="1342" spans="1:20" s="16" customFormat="1" ht="30" customHeight="1">
      <c r="A1342" s="21"/>
      <c r="B1342" s="21"/>
      <c r="C1342" s="197"/>
      <c r="D1342" s="168"/>
      <c r="E1342" s="154" t="str">
        <f>IFERROR(VLOOKUP(D1342,CADA_PROD!D:H,5,0),"")</f>
        <v/>
      </c>
      <c r="F1342" s="169"/>
      <c r="G1342" s="170"/>
      <c r="H1342" s="14"/>
      <c r="I1342" s="171"/>
      <c r="J1342" s="14"/>
      <c r="K1342" s="131"/>
      <c r="L1342" s="131" t="str">
        <f>IF(D1342="","",SUMIFS(MOVI_ENTR!I:I,MOVI_ENTR!D:D,D1342,MOVI_ENTR!O:O,O1342)-SUMIFS(MOVI_SAID!H:H,MOVI_SAID!D:D,D1342,MOVI_SAID!L:L,MOVI_ENTR!O1342))</f>
        <v/>
      </c>
      <c r="M1342" s="173" t="str">
        <f t="shared" si="37"/>
        <v/>
      </c>
      <c r="N1342" s="14"/>
      <c r="O1342" s="14"/>
      <c r="P1342" s="21"/>
      <c r="Q1342" s="21"/>
      <c r="R1342" s="21"/>
      <c r="S1342" s="21"/>
      <c r="T1342" s="21"/>
    </row>
    <row r="1343" spans="1:20" s="16" customFormat="1" ht="30" customHeight="1">
      <c r="A1343" s="21"/>
      <c r="B1343" s="21"/>
      <c r="C1343" s="197"/>
      <c r="D1343" s="168"/>
      <c r="E1343" s="154" t="str">
        <f>IFERROR(VLOOKUP(D1343,CADA_PROD!D:H,5,0),"")</f>
        <v/>
      </c>
      <c r="F1343" s="169"/>
      <c r="G1343" s="170"/>
      <c r="H1343" s="14"/>
      <c r="I1343" s="171"/>
      <c r="J1343" s="14"/>
      <c r="K1343" s="131"/>
      <c r="L1343" s="131" t="str">
        <f>IF(D1343="","",SUMIFS(MOVI_ENTR!I:I,MOVI_ENTR!D:D,D1343,MOVI_ENTR!O:O,O1343)-SUMIFS(MOVI_SAID!H:H,MOVI_SAID!D:D,D1343,MOVI_SAID!L:L,MOVI_ENTR!O1343))</f>
        <v/>
      </c>
      <c r="M1343" s="173" t="str">
        <f t="shared" si="37"/>
        <v/>
      </c>
      <c r="N1343" s="14"/>
      <c r="O1343" s="14"/>
      <c r="P1343" s="21"/>
      <c r="Q1343" s="21"/>
      <c r="R1343" s="21"/>
      <c r="S1343" s="21"/>
      <c r="T1343" s="21"/>
    </row>
    <row r="1344" spans="1:20" s="16" customFormat="1" ht="30" customHeight="1">
      <c r="A1344" s="21"/>
      <c r="B1344" s="21"/>
      <c r="C1344" s="197"/>
      <c r="D1344" s="168"/>
      <c r="E1344" s="154" t="str">
        <f>IFERROR(VLOOKUP(D1344,CADA_PROD!D:H,5,0),"")</f>
        <v/>
      </c>
      <c r="F1344" s="169"/>
      <c r="G1344" s="170"/>
      <c r="H1344" s="14"/>
      <c r="I1344" s="171"/>
      <c r="J1344" s="14"/>
      <c r="K1344" s="131"/>
      <c r="L1344" s="131" t="str">
        <f>IF(D1344="","",SUMIFS(MOVI_ENTR!I:I,MOVI_ENTR!D:D,D1344,MOVI_ENTR!O:O,O1344)-SUMIFS(MOVI_SAID!H:H,MOVI_SAID!D:D,D1344,MOVI_SAID!L:L,MOVI_ENTR!O1344))</f>
        <v/>
      </c>
      <c r="M1344" s="173" t="str">
        <f t="shared" si="37"/>
        <v/>
      </c>
      <c r="N1344" s="14"/>
      <c r="O1344" s="14"/>
      <c r="P1344" s="21"/>
      <c r="Q1344" s="21"/>
      <c r="R1344" s="21"/>
      <c r="S1344" s="21"/>
      <c r="T1344" s="21"/>
    </row>
    <row r="1345" spans="1:20" s="16" customFormat="1" ht="30" customHeight="1">
      <c r="A1345" s="21"/>
      <c r="B1345" s="21"/>
      <c r="C1345" s="197"/>
      <c r="D1345" s="168"/>
      <c r="E1345" s="154" t="str">
        <f>IFERROR(VLOOKUP(D1345,CADA_PROD!D:H,5,0),"")</f>
        <v/>
      </c>
      <c r="F1345" s="169"/>
      <c r="G1345" s="170"/>
      <c r="H1345" s="14"/>
      <c r="I1345" s="171"/>
      <c r="J1345" s="14"/>
      <c r="K1345" s="131"/>
      <c r="L1345" s="131" t="str">
        <f>IF(D1345="","",SUMIFS(MOVI_ENTR!I:I,MOVI_ENTR!D:D,D1345,MOVI_ENTR!O:O,O1345)-SUMIFS(MOVI_SAID!H:H,MOVI_SAID!D:D,D1345,MOVI_SAID!L:L,MOVI_ENTR!O1345))</f>
        <v/>
      </c>
      <c r="M1345" s="173" t="str">
        <f t="shared" si="37"/>
        <v/>
      </c>
      <c r="N1345" s="14"/>
      <c r="O1345" s="14"/>
      <c r="P1345" s="21"/>
      <c r="Q1345" s="21"/>
      <c r="R1345" s="21"/>
      <c r="S1345" s="21"/>
      <c r="T1345" s="21"/>
    </row>
    <row r="1346" spans="1:20" s="16" customFormat="1" ht="30" customHeight="1">
      <c r="A1346" s="21"/>
      <c r="B1346" s="21"/>
      <c r="C1346" s="197"/>
      <c r="D1346" s="168"/>
      <c r="E1346" s="154" t="str">
        <f>IFERROR(VLOOKUP(D1346,CADA_PROD!D:H,5,0),"")</f>
        <v/>
      </c>
      <c r="F1346" s="169"/>
      <c r="G1346" s="170"/>
      <c r="H1346" s="14"/>
      <c r="I1346" s="171"/>
      <c r="J1346" s="14"/>
      <c r="K1346" s="131"/>
      <c r="L1346" s="131" t="str">
        <f>IF(D1346="","",SUMIFS(MOVI_ENTR!I:I,MOVI_ENTR!D:D,D1346,MOVI_ENTR!O:O,O1346)-SUMIFS(MOVI_SAID!H:H,MOVI_SAID!D:D,D1346,MOVI_SAID!L:L,MOVI_ENTR!O1346))</f>
        <v/>
      </c>
      <c r="M1346" s="173" t="str">
        <f t="shared" si="37"/>
        <v/>
      </c>
      <c r="N1346" s="14"/>
      <c r="O1346" s="14"/>
      <c r="P1346" s="21"/>
      <c r="Q1346" s="21"/>
      <c r="R1346" s="21"/>
      <c r="S1346" s="21"/>
      <c r="T1346" s="21"/>
    </row>
    <row r="1347" spans="1:20" s="16" customFormat="1" ht="30" customHeight="1">
      <c r="A1347" s="21"/>
      <c r="B1347" s="21"/>
      <c r="C1347" s="197"/>
      <c r="D1347" s="168"/>
      <c r="E1347" s="154" t="str">
        <f>IFERROR(VLOOKUP(D1347,CADA_PROD!D:H,5,0),"")</f>
        <v/>
      </c>
      <c r="F1347" s="169"/>
      <c r="G1347" s="170"/>
      <c r="H1347" s="14"/>
      <c r="I1347" s="171"/>
      <c r="J1347" s="14"/>
      <c r="K1347" s="131"/>
      <c r="L1347" s="131" t="str">
        <f>IF(D1347="","",SUMIFS(MOVI_ENTR!I:I,MOVI_ENTR!D:D,D1347,MOVI_ENTR!O:O,O1347)-SUMIFS(MOVI_SAID!H:H,MOVI_SAID!D:D,D1347,MOVI_SAID!L:L,MOVI_ENTR!O1347))</f>
        <v/>
      </c>
      <c r="M1347" s="173" t="str">
        <f t="shared" si="37"/>
        <v/>
      </c>
      <c r="N1347" s="14"/>
      <c r="O1347" s="14"/>
      <c r="P1347" s="21"/>
      <c r="Q1347" s="21"/>
      <c r="R1347" s="21"/>
      <c r="S1347" s="21"/>
      <c r="T1347" s="21"/>
    </row>
    <row r="1348" spans="1:20" s="16" customFormat="1" ht="30" customHeight="1">
      <c r="A1348" s="21"/>
      <c r="B1348" s="21"/>
      <c r="C1348" s="197"/>
      <c r="D1348" s="168"/>
      <c r="E1348" s="154" t="str">
        <f>IFERROR(VLOOKUP(D1348,CADA_PROD!D:H,5,0),"")</f>
        <v/>
      </c>
      <c r="F1348" s="169"/>
      <c r="G1348" s="170"/>
      <c r="H1348" s="14"/>
      <c r="I1348" s="171"/>
      <c r="J1348" s="14"/>
      <c r="K1348" s="131"/>
      <c r="L1348" s="131" t="str">
        <f>IF(D1348="","",SUMIFS(MOVI_ENTR!I:I,MOVI_ENTR!D:D,D1348,MOVI_ENTR!O:O,O1348)-SUMIFS(MOVI_SAID!H:H,MOVI_SAID!D:D,D1348,MOVI_SAID!L:L,MOVI_ENTR!O1348))</f>
        <v/>
      </c>
      <c r="M1348" s="173" t="str">
        <f t="shared" si="37"/>
        <v/>
      </c>
      <c r="N1348" s="14"/>
      <c r="O1348" s="14"/>
      <c r="P1348" s="21"/>
      <c r="Q1348" s="21"/>
      <c r="R1348" s="21"/>
      <c r="S1348" s="21"/>
      <c r="T1348" s="21"/>
    </row>
    <row r="1349" spans="1:20" s="16" customFormat="1" ht="30" customHeight="1">
      <c r="A1349" s="21"/>
      <c r="B1349" s="21"/>
      <c r="C1349" s="197"/>
      <c r="D1349" s="168"/>
      <c r="E1349" s="154" t="str">
        <f>IFERROR(VLOOKUP(D1349,CADA_PROD!D:H,5,0),"")</f>
        <v/>
      </c>
      <c r="F1349" s="169"/>
      <c r="G1349" s="170"/>
      <c r="H1349" s="14"/>
      <c r="I1349" s="171"/>
      <c r="J1349" s="14"/>
      <c r="K1349" s="131"/>
      <c r="L1349" s="131" t="str">
        <f>IF(D1349="","",SUMIFS(MOVI_ENTR!I:I,MOVI_ENTR!D:D,D1349,MOVI_ENTR!O:O,O1349)-SUMIFS(MOVI_SAID!H:H,MOVI_SAID!D:D,D1349,MOVI_SAID!L:L,MOVI_ENTR!O1349))</f>
        <v/>
      </c>
      <c r="M1349" s="173" t="str">
        <f t="shared" si="37"/>
        <v/>
      </c>
      <c r="N1349" s="14"/>
      <c r="O1349" s="14"/>
      <c r="P1349" s="21"/>
      <c r="Q1349" s="21"/>
      <c r="R1349" s="21"/>
      <c r="S1349" s="21"/>
      <c r="T1349" s="21"/>
    </row>
    <row r="1350" spans="1:20" s="16" customFormat="1" ht="30" customHeight="1">
      <c r="A1350" s="21"/>
      <c r="B1350" s="21"/>
      <c r="C1350" s="197"/>
      <c r="D1350" s="168"/>
      <c r="E1350" s="154" t="str">
        <f>IFERROR(VLOOKUP(D1350,CADA_PROD!D:H,5,0),"")</f>
        <v/>
      </c>
      <c r="F1350" s="169"/>
      <c r="G1350" s="170"/>
      <c r="H1350" s="14"/>
      <c r="I1350" s="171"/>
      <c r="J1350" s="14"/>
      <c r="K1350" s="131"/>
      <c r="L1350" s="131" t="str">
        <f>IF(D1350="","",SUMIFS(MOVI_ENTR!I:I,MOVI_ENTR!D:D,D1350,MOVI_ENTR!O:O,O1350)-SUMIFS(MOVI_SAID!H:H,MOVI_SAID!D:D,D1350,MOVI_SAID!L:L,MOVI_ENTR!O1350))</f>
        <v/>
      </c>
      <c r="M1350" s="173" t="str">
        <f t="shared" si="37"/>
        <v/>
      </c>
      <c r="N1350" s="14"/>
      <c r="O1350" s="14"/>
      <c r="P1350" s="21"/>
      <c r="Q1350" s="21"/>
      <c r="R1350" s="21"/>
      <c r="S1350" s="21"/>
      <c r="T1350" s="21"/>
    </row>
    <row r="1351" spans="1:20" s="16" customFormat="1" ht="30" customHeight="1">
      <c r="A1351" s="21"/>
      <c r="B1351" s="21"/>
      <c r="C1351" s="197"/>
      <c r="D1351" s="168"/>
      <c r="E1351" s="154" t="str">
        <f>IFERROR(VLOOKUP(D1351,CADA_PROD!D:H,5,0),"")</f>
        <v/>
      </c>
      <c r="F1351" s="169"/>
      <c r="G1351" s="170"/>
      <c r="H1351" s="14"/>
      <c r="I1351" s="171"/>
      <c r="J1351" s="14"/>
      <c r="K1351" s="131"/>
      <c r="L1351" s="131" t="str">
        <f>IF(D1351="","",SUMIFS(MOVI_ENTR!I:I,MOVI_ENTR!D:D,D1351,MOVI_ENTR!O:O,O1351)-SUMIFS(MOVI_SAID!H:H,MOVI_SAID!D:D,D1351,MOVI_SAID!L:L,MOVI_ENTR!O1351))</f>
        <v/>
      </c>
      <c r="M1351" s="173" t="str">
        <f t="shared" si="37"/>
        <v/>
      </c>
      <c r="N1351" s="14"/>
      <c r="O1351" s="14"/>
      <c r="P1351" s="21"/>
      <c r="Q1351" s="21"/>
      <c r="R1351" s="21"/>
      <c r="S1351" s="21"/>
      <c r="T1351" s="21"/>
    </row>
    <row r="1352" spans="1:20" s="16" customFormat="1" ht="30" customHeight="1">
      <c r="A1352" s="21"/>
      <c r="B1352" s="21"/>
      <c r="C1352" s="197"/>
      <c r="D1352" s="168"/>
      <c r="E1352" s="154" t="str">
        <f>IFERROR(VLOOKUP(D1352,CADA_PROD!D:H,5,0),"")</f>
        <v/>
      </c>
      <c r="F1352" s="169"/>
      <c r="G1352" s="170"/>
      <c r="H1352" s="14"/>
      <c r="I1352" s="171"/>
      <c r="J1352" s="14"/>
      <c r="K1352" s="131"/>
      <c r="L1352" s="131" t="str">
        <f>IF(D1352="","",SUMIFS(MOVI_ENTR!I:I,MOVI_ENTR!D:D,D1352,MOVI_ENTR!O:O,O1352)-SUMIFS(MOVI_SAID!H:H,MOVI_SAID!D:D,D1352,MOVI_SAID!L:L,MOVI_ENTR!O1352))</f>
        <v/>
      </c>
      <c r="M1352" s="173" t="str">
        <f t="shared" si="37"/>
        <v/>
      </c>
      <c r="N1352" s="14"/>
      <c r="O1352" s="14"/>
      <c r="P1352" s="21"/>
      <c r="Q1352" s="21"/>
      <c r="R1352" s="21"/>
      <c r="S1352" s="21"/>
      <c r="T1352" s="21"/>
    </row>
    <row r="1353" spans="1:20" s="16" customFormat="1" ht="30" customHeight="1">
      <c r="A1353" s="21"/>
      <c r="B1353" s="21"/>
      <c r="C1353" s="197"/>
      <c r="D1353" s="168"/>
      <c r="E1353" s="154" t="str">
        <f>IFERROR(VLOOKUP(D1353,CADA_PROD!D:H,5,0),"")</f>
        <v/>
      </c>
      <c r="F1353" s="169"/>
      <c r="G1353" s="170"/>
      <c r="H1353" s="14"/>
      <c r="I1353" s="171"/>
      <c r="J1353" s="14"/>
      <c r="K1353" s="131"/>
      <c r="L1353" s="131" t="str">
        <f>IF(D1353="","",SUMIFS(MOVI_ENTR!I:I,MOVI_ENTR!D:D,D1353,MOVI_ENTR!O:O,O1353)-SUMIFS(MOVI_SAID!H:H,MOVI_SAID!D:D,D1353,MOVI_SAID!L:L,MOVI_ENTR!O1353))</f>
        <v/>
      </c>
      <c r="M1353" s="173" t="str">
        <f t="shared" si="37"/>
        <v/>
      </c>
      <c r="N1353" s="14"/>
      <c r="O1353" s="14"/>
      <c r="P1353" s="21"/>
      <c r="Q1353" s="21"/>
      <c r="R1353" s="21"/>
      <c r="S1353" s="21"/>
      <c r="T1353" s="21"/>
    </row>
    <row r="1354" spans="1:20" s="16" customFormat="1" ht="30" customHeight="1">
      <c r="A1354" s="21"/>
      <c r="B1354" s="21"/>
      <c r="C1354" s="197"/>
      <c r="D1354" s="168"/>
      <c r="E1354" s="154" t="str">
        <f>IFERROR(VLOOKUP(D1354,CADA_PROD!D:H,5,0),"")</f>
        <v/>
      </c>
      <c r="F1354" s="169"/>
      <c r="G1354" s="170"/>
      <c r="H1354" s="14"/>
      <c r="I1354" s="171"/>
      <c r="J1354" s="14"/>
      <c r="K1354" s="131"/>
      <c r="L1354" s="131" t="str">
        <f>IF(D1354="","",SUMIFS(MOVI_ENTR!I:I,MOVI_ENTR!D:D,D1354,MOVI_ENTR!O:O,O1354)-SUMIFS(MOVI_SAID!H:H,MOVI_SAID!D:D,D1354,MOVI_SAID!L:L,MOVI_ENTR!O1354))</f>
        <v/>
      </c>
      <c r="M1354" s="173" t="str">
        <f t="shared" si="37"/>
        <v/>
      </c>
      <c r="N1354" s="14"/>
      <c r="O1354" s="14"/>
      <c r="P1354" s="21"/>
      <c r="Q1354" s="21"/>
      <c r="R1354" s="21"/>
      <c r="S1354" s="21"/>
      <c r="T1354" s="21"/>
    </row>
    <row r="1355" spans="1:20" s="16" customFormat="1" ht="30" customHeight="1">
      <c r="A1355" s="21"/>
      <c r="B1355" s="21"/>
      <c r="C1355" s="197"/>
      <c r="D1355" s="168"/>
      <c r="E1355" s="154" t="str">
        <f>IFERROR(VLOOKUP(D1355,CADA_PROD!D:H,5,0),"")</f>
        <v/>
      </c>
      <c r="F1355" s="169"/>
      <c r="G1355" s="170"/>
      <c r="H1355" s="14"/>
      <c r="I1355" s="171"/>
      <c r="J1355" s="14"/>
      <c r="K1355" s="131"/>
      <c r="L1355" s="131" t="str">
        <f>IF(D1355="","",SUMIFS(MOVI_ENTR!I:I,MOVI_ENTR!D:D,D1355,MOVI_ENTR!O:O,O1355)-SUMIFS(MOVI_SAID!H:H,MOVI_SAID!D:D,D1355,MOVI_SAID!L:L,MOVI_ENTR!O1355))</f>
        <v/>
      </c>
      <c r="M1355" s="173" t="str">
        <f t="shared" si="37"/>
        <v/>
      </c>
      <c r="N1355" s="14"/>
      <c r="O1355" s="14"/>
      <c r="P1355" s="21"/>
      <c r="Q1355" s="21"/>
      <c r="R1355" s="21"/>
      <c r="S1355" s="21"/>
      <c r="T1355" s="21"/>
    </row>
    <row r="1356" spans="1:20" s="16" customFormat="1" ht="30" customHeight="1">
      <c r="A1356" s="21"/>
      <c r="B1356" s="21"/>
      <c r="C1356" s="197"/>
      <c r="D1356" s="168"/>
      <c r="E1356" s="154" t="str">
        <f>IFERROR(VLOOKUP(D1356,CADA_PROD!D:H,5,0),"")</f>
        <v/>
      </c>
      <c r="F1356" s="169"/>
      <c r="G1356" s="170"/>
      <c r="H1356" s="14"/>
      <c r="I1356" s="171"/>
      <c r="J1356" s="14"/>
      <c r="K1356" s="131"/>
      <c r="L1356" s="131" t="str">
        <f>IF(D1356="","",SUMIFS(MOVI_ENTR!I:I,MOVI_ENTR!D:D,D1356,MOVI_ENTR!O:O,O1356)-SUMIFS(MOVI_SAID!H:H,MOVI_SAID!D:D,D1356,MOVI_SAID!L:L,MOVI_ENTR!O1356))</f>
        <v/>
      </c>
      <c r="M1356" s="173" t="str">
        <f t="shared" si="37"/>
        <v/>
      </c>
      <c r="N1356" s="14"/>
      <c r="O1356" s="14"/>
      <c r="P1356" s="21"/>
      <c r="Q1356" s="21"/>
      <c r="R1356" s="21"/>
      <c r="S1356" s="21"/>
      <c r="T1356" s="21"/>
    </row>
    <row r="1357" spans="1:20" s="16" customFormat="1" ht="30" customHeight="1">
      <c r="A1357" s="21"/>
      <c r="B1357" s="21"/>
      <c r="C1357" s="197"/>
      <c r="D1357" s="168"/>
      <c r="E1357" s="154" t="str">
        <f>IFERROR(VLOOKUP(D1357,CADA_PROD!D:H,5,0),"")</f>
        <v/>
      </c>
      <c r="F1357" s="169"/>
      <c r="G1357" s="170"/>
      <c r="H1357" s="14"/>
      <c r="I1357" s="171"/>
      <c r="J1357" s="14"/>
      <c r="K1357" s="131"/>
      <c r="L1357" s="131" t="str">
        <f>IF(D1357="","",SUMIFS(MOVI_ENTR!I:I,MOVI_ENTR!D:D,D1357,MOVI_ENTR!O:O,O1357)-SUMIFS(MOVI_SAID!H:H,MOVI_SAID!D:D,D1357,MOVI_SAID!L:L,MOVI_ENTR!O1357))</f>
        <v/>
      </c>
      <c r="M1357" s="173" t="str">
        <f t="shared" si="37"/>
        <v/>
      </c>
      <c r="N1357" s="14"/>
      <c r="O1357" s="14"/>
      <c r="P1357" s="21"/>
      <c r="Q1357" s="21"/>
      <c r="R1357" s="21"/>
      <c r="S1357" s="21"/>
      <c r="T1357" s="21"/>
    </row>
    <row r="1358" spans="1:20" s="16" customFormat="1" ht="30" customHeight="1">
      <c r="A1358" s="21"/>
      <c r="B1358" s="21"/>
      <c r="C1358" s="197"/>
      <c r="D1358" s="168"/>
      <c r="E1358" s="154" t="str">
        <f>IFERROR(VLOOKUP(D1358,CADA_PROD!D:H,5,0),"")</f>
        <v/>
      </c>
      <c r="F1358" s="169"/>
      <c r="G1358" s="170"/>
      <c r="H1358" s="14"/>
      <c r="I1358" s="171"/>
      <c r="J1358" s="14"/>
      <c r="K1358" s="131"/>
      <c r="L1358" s="131" t="str">
        <f>IF(D1358="","",SUMIFS(MOVI_ENTR!I:I,MOVI_ENTR!D:D,D1358,MOVI_ENTR!O:O,O1358)-SUMIFS(MOVI_SAID!H:H,MOVI_SAID!D:D,D1358,MOVI_SAID!L:L,MOVI_ENTR!O1358))</f>
        <v/>
      </c>
      <c r="M1358" s="173" t="str">
        <f t="shared" si="37"/>
        <v/>
      </c>
      <c r="N1358" s="14"/>
      <c r="O1358" s="14"/>
      <c r="P1358" s="21"/>
      <c r="Q1358" s="21"/>
      <c r="R1358" s="21"/>
      <c r="S1358" s="21"/>
      <c r="T1358" s="21"/>
    </row>
    <row r="1359" spans="1:20" s="16" customFormat="1" ht="30" customHeight="1">
      <c r="A1359" s="21"/>
      <c r="B1359" s="21"/>
      <c r="C1359" s="197"/>
      <c r="D1359" s="168"/>
      <c r="E1359" s="154" t="str">
        <f>IFERROR(VLOOKUP(D1359,CADA_PROD!D:H,5,0),"")</f>
        <v/>
      </c>
      <c r="F1359" s="169"/>
      <c r="G1359" s="170"/>
      <c r="H1359" s="14"/>
      <c r="I1359" s="171"/>
      <c r="J1359" s="14"/>
      <c r="K1359" s="131"/>
      <c r="L1359" s="131" t="str">
        <f>IF(D1359="","",SUMIFS(MOVI_ENTR!I:I,MOVI_ENTR!D:D,D1359,MOVI_ENTR!O:O,O1359)-SUMIFS(MOVI_SAID!H:H,MOVI_SAID!D:D,D1359,MOVI_SAID!L:L,MOVI_ENTR!O1359))</f>
        <v/>
      </c>
      <c r="M1359" s="173" t="str">
        <f t="shared" si="37"/>
        <v/>
      </c>
      <c r="N1359" s="14"/>
      <c r="O1359" s="14"/>
      <c r="P1359" s="21"/>
      <c r="Q1359" s="21"/>
      <c r="R1359" s="21"/>
      <c r="S1359" s="21"/>
      <c r="T1359" s="21"/>
    </row>
    <row r="1360" spans="1:20" s="16" customFormat="1" ht="30" customHeight="1">
      <c r="A1360" s="21"/>
      <c r="B1360" s="21"/>
      <c r="C1360" s="197"/>
      <c r="D1360" s="168"/>
      <c r="E1360" s="154" t="str">
        <f>IFERROR(VLOOKUP(D1360,CADA_PROD!D:H,5,0),"")</f>
        <v/>
      </c>
      <c r="F1360" s="169"/>
      <c r="G1360" s="170"/>
      <c r="H1360" s="14"/>
      <c r="I1360" s="171"/>
      <c r="J1360" s="14"/>
      <c r="K1360" s="131"/>
      <c r="L1360" s="131" t="str">
        <f>IF(D1360="","",SUMIFS(MOVI_ENTR!I:I,MOVI_ENTR!D:D,D1360,MOVI_ENTR!O:O,O1360)-SUMIFS(MOVI_SAID!H:H,MOVI_SAID!D:D,D1360,MOVI_SAID!L:L,MOVI_ENTR!O1360))</f>
        <v/>
      </c>
      <c r="M1360" s="173" t="str">
        <f t="shared" si="37"/>
        <v/>
      </c>
      <c r="N1360" s="14"/>
      <c r="O1360" s="14"/>
      <c r="P1360" s="21"/>
      <c r="Q1360" s="21"/>
      <c r="R1360" s="21"/>
      <c r="S1360" s="21"/>
      <c r="T1360" s="21"/>
    </row>
    <row r="1361" spans="1:20" s="16" customFormat="1" ht="30" customHeight="1">
      <c r="A1361" s="21"/>
      <c r="B1361" s="21"/>
      <c r="C1361" s="197"/>
      <c r="D1361" s="168"/>
      <c r="E1361" s="154" t="str">
        <f>IFERROR(VLOOKUP(D1361,CADA_PROD!D:H,5,0),"")</f>
        <v/>
      </c>
      <c r="F1361" s="169"/>
      <c r="G1361" s="170"/>
      <c r="H1361" s="14"/>
      <c r="I1361" s="171"/>
      <c r="J1361" s="14"/>
      <c r="K1361" s="131"/>
      <c r="L1361" s="131" t="str">
        <f>IF(D1361="","",SUMIFS(MOVI_ENTR!I:I,MOVI_ENTR!D:D,D1361,MOVI_ENTR!O:O,O1361)-SUMIFS(MOVI_SAID!H:H,MOVI_SAID!D:D,D1361,MOVI_SAID!L:L,MOVI_ENTR!O1361))</f>
        <v/>
      </c>
      <c r="M1361" s="173" t="str">
        <f t="shared" si="37"/>
        <v/>
      </c>
      <c r="N1361" s="14"/>
      <c r="O1361" s="14"/>
      <c r="P1361" s="21"/>
      <c r="Q1361" s="21"/>
      <c r="R1361" s="21"/>
      <c r="S1361" s="21"/>
      <c r="T1361" s="21"/>
    </row>
    <row r="1362" spans="1:20" s="16" customFormat="1" ht="30" customHeight="1">
      <c r="A1362" s="21"/>
      <c r="B1362" s="21"/>
      <c r="C1362" s="197"/>
      <c r="D1362" s="168"/>
      <c r="E1362" s="154" t="str">
        <f>IFERROR(VLOOKUP(D1362,CADA_PROD!D:H,5,0),"")</f>
        <v/>
      </c>
      <c r="F1362" s="169"/>
      <c r="G1362" s="170"/>
      <c r="H1362" s="14"/>
      <c r="I1362" s="171"/>
      <c r="J1362" s="14"/>
      <c r="K1362" s="131"/>
      <c r="L1362" s="131" t="str">
        <f>IF(D1362="","",SUMIFS(MOVI_ENTR!I:I,MOVI_ENTR!D:D,D1362,MOVI_ENTR!O:O,O1362)-SUMIFS(MOVI_SAID!H:H,MOVI_SAID!D:D,D1362,MOVI_SAID!L:L,MOVI_ENTR!O1362))</f>
        <v/>
      </c>
      <c r="M1362" s="173" t="str">
        <f t="shared" si="37"/>
        <v/>
      </c>
      <c r="N1362" s="14"/>
      <c r="O1362" s="14"/>
      <c r="P1362" s="21"/>
      <c r="Q1362" s="21"/>
      <c r="R1362" s="21"/>
      <c r="S1362" s="21"/>
      <c r="T1362" s="21"/>
    </row>
    <row r="1363" spans="1:20" s="16" customFormat="1" ht="30" customHeight="1">
      <c r="A1363" s="21"/>
      <c r="B1363" s="21"/>
      <c r="C1363" s="197"/>
      <c r="D1363" s="168"/>
      <c r="E1363" s="154" t="str">
        <f>IFERROR(VLOOKUP(D1363,CADA_PROD!D:H,5,0),"")</f>
        <v/>
      </c>
      <c r="F1363" s="169"/>
      <c r="G1363" s="170"/>
      <c r="H1363" s="14"/>
      <c r="I1363" s="171"/>
      <c r="J1363" s="14"/>
      <c r="K1363" s="131"/>
      <c r="L1363" s="131" t="str">
        <f>IF(D1363="","",SUMIFS(MOVI_ENTR!I:I,MOVI_ENTR!D:D,D1363,MOVI_ENTR!O:O,O1363)-SUMIFS(MOVI_SAID!H:H,MOVI_SAID!D:D,D1363,MOVI_SAID!L:L,MOVI_ENTR!O1363))</f>
        <v/>
      </c>
      <c r="M1363" s="173" t="str">
        <f t="shared" si="37"/>
        <v/>
      </c>
      <c r="N1363" s="14"/>
      <c r="O1363" s="14"/>
      <c r="P1363" s="21"/>
      <c r="Q1363" s="21"/>
      <c r="R1363" s="21"/>
      <c r="S1363" s="21"/>
      <c r="T1363" s="21"/>
    </row>
    <row r="1364" spans="1:20" s="16" customFormat="1" ht="30" customHeight="1">
      <c r="A1364" s="21"/>
      <c r="B1364" s="21"/>
      <c r="C1364" s="197"/>
      <c r="D1364" s="168"/>
      <c r="E1364" s="154" t="str">
        <f>IFERROR(VLOOKUP(D1364,CADA_PROD!D:H,5,0),"")</f>
        <v/>
      </c>
      <c r="F1364" s="169"/>
      <c r="G1364" s="170"/>
      <c r="H1364" s="14"/>
      <c r="I1364" s="171"/>
      <c r="J1364" s="14"/>
      <c r="K1364" s="131"/>
      <c r="L1364" s="131" t="str">
        <f>IF(D1364="","",SUMIFS(MOVI_ENTR!I:I,MOVI_ENTR!D:D,D1364,MOVI_ENTR!O:O,O1364)-SUMIFS(MOVI_SAID!H:H,MOVI_SAID!D:D,D1364,MOVI_SAID!L:L,MOVI_ENTR!O1364))</f>
        <v/>
      </c>
      <c r="M1364" s="173" t="str">
        <f t="shared" si="37"/>
        <v/>
      </c>
      <c r="N1364" s="14"/>
      <c r="O1364" s="14"/>
      <c r="P1364" s="21"/>
      <c r="Q1364" s="21"/>
      <c r="R1364" s="21"/>
      <c r="S1364" s="21"/>
      <c r="T1364" s="21"/>
    </row>
    <row r="1365" spans="1:20" s="16" customFormat="1" ht="30" customHeight="1">
      <c r="A1365" s="21"/>
      <c r="B1365" s="21"/>
      <c r="C1365" s="197"/>
      <c r="D1365" s="168"/>
      <c r="E1365" s="154" t="str">
        <f>IFERROR(VLOOKUP(D1365,CADA_PROD!D:H,5,0),"")</f>
        <v/>
      </c>
      <c r="F1365" s="169"/>
      <c r="G1365" s="170"/>
      <c r="H1365" s="14"/>
      <c r="I1365" s="171"/>
      <c r="J1365" s="14"/>
      <c r="K1365" s="131"/>
      <c r="L1365" s="131" t="str">
        <f>IF(D1365="","",SUMIFS(MOVI_ENTR!I:I,MOVI_ENTR!D:D,D1365,MOVI_ENTR!O:O,O1365)-SUMIFS(MOVI_SAID!H:H,MOVI_SAID!D:D,D1365,MOVI_SAID!L:L,MOVI_ENTR!O1365))</f>
        <v/>
      </c>
      <c r="M1365" s="173" t="str">
        <f t="shared" si="37"/>
        <v/>
      </c>
      <c r="N1365" s="14"/>
      <c r="O1365" s="14"/>
      <c r="P1365" s="21"/>
      <c r="Q1365" s="21"/>
      <c r="R1365" s="21"/>
      <c r="S1365" s="21"/>
      <c r="T1365" s="21"/>
    </row>
    <row r="1366" spans="1:20" s="16" customFormat="1" ht="30" customHeight="1">
      <c r="A1366" s="21"/>
      <c r="B1366" s="21"/>
      <c r="C1366" s="197"/>
      <c r="D1366" s="168"/>
      <c r="E1366" s="154" t="str">
        <f>IFERROR(VLOOKUP(D1366,CADA_PROD!D:H,5,0),"")</f>
        <v/>
      </c>
      <c r="F1366" s="169"/>
      <c r="G1366" s="170"/>
      <c r="H1366" s="14"/>
      <c r="I1366" s="171"/>
      <c r="J1366" s="14"/>
      <c r="K1366" s="131"/>
      <c r="L1366" s="131" t="str">
        <f>IF(D1366="","",SUMIFS(MOVI_ENTR!I:I,MOVI_ENTR!D:D,D1366,MOVI_ENTR!O:O,O1366)-SUMIFS(MOVI_SAID!H:H,MOVI_SAID!D:D,D1366,MOVI_SAID!L:L,MOVI_ENTR!O1366))</f>
        <v/>
      </c>
      <c r="M1366" s="173" t="str">
        <f t="shared" si="37"/>
        <v/>
      </c>
      <c r="N1366" s="14"/>
      <c r="O1366" s="14"/>
      <c r="P1366" s="21"/>
      <c r="Q1366" s="21"/>
      <c r="R1366" s="21"/>
      <c r="S1366" s="21"/>
      <c r="T1366" s="21"/>
    </row>
    <row r="1367" spans="1:20" s="16" customFormat="1" ht="30" customHeight="1">
      <c r="A1367" s="21"/>
      <c r="B1367" s="21"/>
      <c r="C1367" s="197"/>
      <c r="D1367" s="168"/>
      <c r="E1367" s="154" t="str">
        <f>IFERROR(VLOOKUP(D1367,CADA_PROD!D:H,5,0),"")</f>
        <v/>
      </c>
      <c r="F1367" s="169"/>
      <c r="G1367" s="170"/>
      <c r="H1367" s="14"/>
      <c r="I1367" s="171"/>
      <c r="J1367" s="14"/>
      <c r="K1367" s="131"/>
      <c r="L1367" s="131" t="str">
        <f>IF(D1367="","",SUMIFS(MOVI_ENTR!I:I,MOVI_ENTR!D:D,D1367,MOVI_ENTR!O:O,O1367)-SUMIFS(MOVI_SAID!H:H,MOVI_SAID!D:D,D1367,MOVI_SAID!L:L,MOVI_ENTR!O1367))</f>
        <v/>
      </c>
      <c r="M1367" s="173" t="str">
        <f t="shared" si="37"/>
        <v/>
      </c>
      <c r="N1367" s="14"/>
      <c r="O1367" s="14"/>
      <c r="P1367" s="21"/>
      <c r="Q1367" s="21"/>
      <c r="R1367" s="21"/>
      <c r="S1367" s="21"/>
      <c r="T1367" s="21"/>
    </row>
    <row r="1368" spans="1:20" s="16" customFormat="1" ht="30" customHeight="1">
      <c r="A1368" s="21"/>
      <c r="B1368" s="21"/>
      <c r="C1368" s="197"/>
      <c r="D1368" s="168"/>
      <c r="E1368" s="154" t="str">
        <f>IFERROR(VLOOKUP(D1368,CADA_PROD!D:H,5,0),"")</f>
        <v/>
      </c>
      <c r="F1368" s="169"/>
      <c r="G1368" s="170"/>
      <c r="H1368" s="14"/>
      <c r="I1368" s="171"/>
      <c r="J1368" s="14"/>
      <c r="K1368" s="131"/>
      <c r="L1368" s="131" t="str">
        <f>IF(D1368="","",SUMIFS(MOVI_ENTR!I:I,MOVI_ENTR!D:D,D1368,MOVI_ENTR!O:O,O1368)-SUMIFS(MOVI_SAID!H:H,MOVI_SAID!D:D,D1368,MOVI_SAID!L:L,MOVI_ENTR!O1368))</f>
        <v/>
      </c>
      <c r="M1368" s="173" t="str">
        <f t="shared" si="37"/>
        <v/>
      </c>
      <c r="N1368" s="14"/>
      <c r="O1368" s="14"/>
      <c r="P1368" s="21"/>
      <c r="Q1368" s="21"/>
      <c r="R1368" s="21"/>
      <c r="S1368" s="21"/>
      <c r="T1368" s="21"/>
    </row>
    <row r="1369" spans="1:20" s="16" customFormat="1" ht="30" customHeight="1">
      <c r="A1369" s="21"/>
      <c r="B1369" s="21"/>
      <c r="C1369" s="197"/>
      <c r="D1369" s="168"/>
      <c r="E1369" s="154" t="str">
        <f>IFERROR(VLOOKUP(D1369,CADA_PROD!D:H,5,0),"")</f>
        <v/>
      </c>
      <c r="F1369" s="169"/>
      <c r="G1369" s="170"/>
      <c r="H1369" s="14"/>
      <c r="I1369" s="171"/>
      <c r="J1369" s="14"/>
      <c r="K1369" s="131"/>
      <c r="L1369" s="131" t="str">
        <f>IF(D1369="","",SUMIFS(MOVI_ENTR!I:I,MOVI_ENTR!D:D,D1369,MOVI_ENTR!O:O,O1369)-SUMIFS(MOVI_SAID!H:H,MOVI_SAID!D:D,D1369,MOVI_SAID!L:L,MOVI_ENTR!O1369))</f>
        <v/>
      </c>
      <c r="M1369" s="173" t="str">
        <f t="shared" si="37"/>
        <v/>
      </c>
      <c r="N1369" s="14"/>
      <c r="O1369" s="14"/>
      <c r="P1369" s="21"/>
      <c r="Q1369" s="21"/>
      <c r="R1369" s="21"/>
      <c r="S1369" s="21"/>
      <c r="T1369" s="21"/>
    </row>
    <row r="1370" spans="1:20" s="16" customFormat="1" ht="30" customHeight="1">
      <c r="A1370" s="21"/>
      <c r="B1370" s="21"/>
      <c r="C1370" s="197"/>
      <c r="D1370" s="168"/>
      <c r="E1370" s="154" t="str">
        <f>IFERROR(VLOOKUP(D1370,CADA_PROD!D:H,5,0),"")</f>
        <v/>
      </c>
      <c r="F1370" s="169"/>
      <c r="G1370" s="170"/>
      <c r="H1370" s="14"/>
      <c r="I1370" s="171"/>
      <c r="J1370" s="14"/>
      <c r="K1370" s="131"/>
      <c r="L1370" s="131" t="str">
        <f>IF(D1370="","",SUMIFS(MOVI_ENTR!I:I,MOVI_ENTR!D:D,D1370,MOVI_ENTR!O:O,O1370)-SUMIFS(MOVI_SAID!H:H,MOVI_SAID!D:D,D1370,MOVI_SAID!L:L,MOVI_ENTR!O1370))</f>
        <v/>
      </c>
      <c r="M1370" s="173" t="str">
        <f t="shared" si="37"/>
        <v/>
      </c>
      <c r="N1370" s="14"/>
      <c r="O1370" s="14"/>
      <c r="P1370" s="21"/>
      <c r="Q1370" s="21"/>
      <c r="R1370" s="21"/>
      <c r="S1370" s="21"/>
      <c r="T1370" s="21"/>
    </row>
    <row r="1371" spans="1:20" s="16" customFormat="1" ht="30" customHeight="1">
      <c r="A1371" s="21"/>
      <c r="B1371" s="21"/>
      <c r="C1371" s="197"/>
      <c r="D1371" s="168"/>
      <c r="E1371" s="154" t="str">
        <f>IFERROR(VLOOKUP(D1371,CADA_PROD!D:H,5,0),"")</f>
        <v/>
      </c>
      <c r="F1371" s="169"/>
      <c r="G1371" s="170"/>
      <c r="H1371" s="14"/>
      <c r="I1371" s="171"/>
      <c r="J1371" s="14"/>
      <c r="K1371" s="131"/>
      <c r="L1371" s="131" t="str">
        <f>IF(D1371="","",SUMIFS(MOVI_ENTR!I:I,MOVI_ENTR!D:D,D1371,MOVI_ENTR!O:O,O1371)-SUMIFS(MOVI_SAID!H:H,MOVI_SAID!D:D,D1371,MOVI_SAID!L:L,MOVI_ENTR!O1371))</f>
        <v/>
      </c>
      <c r="M1371" s="173" t="str">
        <f t="shared" ref="M1371:M1434" si="38">IF(D1371="","",H1371*I1371)</f>
        <v/>
      </c>
      <c r="N1371" s="14"/>
      <c r="O1371" s="14"/>
      <c r="P1371" s="21"/>
      <c r="Q1371" s="21"/>
      <c r="R1371" s="21"/>
      <c r="S1371" s="21"/>
      <c r="T1371" s="21"/>
    </row>
    <row r="1372" spans="1:20" s="16" customFormat="1" ht="30" customHeight="1">
      <c r="A1372" s="21"/>
      <c r="B1372" s="21"/>
      <c r="C1372" s="197"/>
      <c r="D1372" s="168"/>
      <c r="E1372" s="154" t="str">
        <f>IFERROR(VLOOKUP(D1372,CADA_PROD!D:H,5,0),"")</f>
        <v/>
      </c>
      <c r="F1372" s="169"/>
      <c r="G1372" s="170"/>
      <c r="H1372" s="14"/>
      <c r="I1372" s="171"/>
      <c r="J1372" s="14"/>
      <c r="K1372" s="131"/>
      <c r="L1372" s="131" t="str">
        <f>IF(D1372="","",SUMIFS(MOVI_ENTR!I:I,MOVI_ENTR!D:D,D1372,MOVI_ENTR!O:O,O1372)-SUMIFS(MOVI_SAID!H:H,MOVI_SAID!D:D,D1372,MOVI_SAID!L:L,MOVI_ENTR!O1372))</f>
        <v/>
      </c>
      <c r="M1372" s="173" t="str">
        <f t="shared" si="38"/>
        <v/>
      </c>
      <c r="N1372" s="14"/>
      <c r="O1372" s="14"/>
      <c r="P1372" s="21"/>
      <c r="Q1372" s="21"/>
      <c r="R1372" s="21"/>
      <c r="S1372" s="21"/>
      <c r="T1372" s="21"/>
    </row>
    <row r="1373" spans="1:20" s="16" customFormat="1" ht="30" customHeight="1">
      <c r="A1373" s="21"/>
      <c r="B1373" s="21"/>
      <c r="C1373" s="197"/>
      <c r="D1373" s="168"/>
      <c r="E1373" s="154" t="str">
        <f>IFERROR(VLOOKUP(D1373,CADA_PROD!D:H,5,0),"")</f>
        <v/>
      </c>
      <c r="F1373" s="169"/>
      <c r="G1373" s="170"/>
      <c r="H1373" s="14"/>
      <c r="I1373" s="171"/>
      <c r="J1373" s="14"/>
      <c r="K1373" s="131"/>
      <c r="L1373" s="131" t="str">
        <f>IF(D1373="","",SUMIFS(MOVI_ENTR!I:I,MOVI_ENTR!D:D,D1373,MOVI_ENTR!O:O,O1373)-SUMIFS(MOVI_SAID!H:H,MOVI_SAID!D:D,D1373,MOVI_SAID!L:L,MOVI_ENTR!O1373))</f>
        <v/>
      </c>
      <c r="M1373" s="173" t="str">
        <f t="shared" si="38"/>
        <v/>
      </c>
      <c r="N1373" s="14"/>
      <c r="O1373" s="14"/>
      <c r="P1373" s="21"/>
      <c r="Q1373" s="21"/>
      <c r="R1373" s="21"/>
      <c r="S1373" s="21"/>
      <c r="T1373" s="21"/>
    </row>
    <row r="1374" spans="1:20" s="16" customFormat="1" ht="30" customHeight="1">
      <c r="A1374" s="21"/>
      <c r="B1374" s="21"/>
      <c r="C1374" s="197"/>
      <c r="D1374" s="168"/>
      <c r="E1374" s="154" t="str">
        <f>IFERROR(VLOOKUP(D1374,CADA_PROD!D:H,5,0),"")</f>
        <v/>
      </c>
      <c r="F1374" s="169"/>
      <c r="G1374" s="170"/>
      <c r="H1374" s="14"/>
      <c r="I1374" s="171"/>
      <c r="J1374" s="14"/>
      <c r="K1374" s="131"/>
      <c r="L1374" s="131" t="str">
        <f>IF(D1374="","",SUMIFS(MOVI_ENTR!I:I,MOVI_ENTR!D:D,D1374,MOVI_ENTR!O:O,O1374)-SUMIFS(MOVI_SAID!H:H,MOVI_SAID!D:D,D1374,MOVI_SAID!L:L,MOVI_ENTR!O1374))</f>
        <v/>
      </c>
      <c r="M1374" s="173" t="str">
        <f t="shared" si="38"/>
        <v/>
      </c>
      <c r="N1374" s="14"/>
      <c r="O1374" s="14"/>
      <c r="P1374" s="21"/>
      <c r="Q1374" s="21"/>
      <c r="R1374" s="21"/>
      <c r="S1374" s="21"/>
      <c r="T1374" s="21"/>
    </row>
    <row r="1375" spans="1:20" s="16" customFormat="1" ht="30" customHeight="1">
      <c r="A1375" s="21"/>
      <c r="B1375" s="21"/>
      <c r="C1375" s="197"/>
      <c r="D1375" s="168"/>
      <c r="E1375" s="154" t="str">
        <f>IFERROR(VLOOKUP(D1375,CADA_PROD!D:H,5,0),"")</f>
        <v/>
      </c>
      <c r="F1375" s="169"/>
      <c r="G1375" s="170"/>
      <c r="H1375" s="14"/>
      <c r="I1375" s="171"/>
      <c r="J1375" s="14"/>
      <c r="K1375" s="131"/>
      <c r="L1375" s="131" t="str">
        <f>IF(D1375="","",SUMIFS(MOVI_ENTR!I:I,MOVI_ENTR!D:D,D1375,MOVI_ENTR!O:O,O1375)-SUMIFS(MOVI_SAID!H:H,MOVI_SAID!D:D,D1375,MOVI_SAID!L:L,MOVI_ENTR!O1375))</f>
        <v/>
      </c>
      <c r="M1375" s="173" t="str">
        <f t="shared" si="38"/>
        <v/>
      </c>
      <c r="N1375" s="14"/>
      <c r="O1375" s="14"/>
      <c r="P1375" s="21"/>
      <c r="Q1375" s="21"/>
      <c r="R1375" s="21"/>
      <c r="S1375" s="21"/>
      <c r="T1375" s="21"/>
    </row>
    <row r="1376" spans="1:20" s="16" customFormat="1" ht="30" customHeight="1">
      <c r="A1376" s="21"/>
      <c r="B1376" s="21"/>
      <c r="C1376" s="197"/>
      <c r="D1376" s="168"/>
      <c r="E1376" s="154" t="str">
        <f>IFERROR(VLOOKUP(D1376,CADA_PROD!D:H,5,0),"")</f>
        <v/>
      </c>
      <c r="F1376" s="169"/>
      <c r="G1376" s="170"/>
      <c r="H1376" s="14"/>
      <c r="I1376" s="171"/>
      <c r="J1376" s="14"/>
      <c r="K1376" s="131"/>
      <c r="L1376" s="131" t="str">
        <f>IF(D1376="","",SUMIFS(MOVI_ENTR!I:I,MOVI_ENTR!D:D,D1376,MOVI_ENTR!O:O,O1376)-SUMIFS(MOVI_SAID!H:H,MOVI_SAID!D:D,D1376,MOVI_SAID!L:L,MOVI_ENTR!O1376))</f>
        <v/>
      </c>
      <c r="M1376" s="173" t="str">
        <f t="shared" si="38"/>
        <v/>
      </c>
      <c r="N1376" s="14"/>
      <c r="O1376" s="14"/>
      <c r="P1376" s="21"/>
      <c r="Q1376" s="21"/>
      <c r="R1376" s="21"/>
      <c r="S1376" s="21"/>
      <c r="T1376" s="21"/>
    </row>
    <row r="1377" spans="1:20" s="16" customFormat="1" ht="30" customHeight="1">
      <c r="A1377" s="21"/>
      <c r="B1377" s="21"/>
      <c r="C1377" s="197"/>
      <c r="D1377" s="168"/>
      <c r="E1377" s="154" t="str">
        <f>IFERROR(VLOOKUP(D1377,CADA_PROD!D:H,5,0),"")</f>
        <v/>
      </c>
      <c r="F1377" s="169"/>
      <c r="G1377" s="170"/>
      <c r="H1377" s="14"/>
      <c r="I1377" s="171"/>
      <c r="J1377" s="14"/>
      <c r="K1377" s="131"/>
      <c r="L1377" s="131" t="str">
        <f>IF(D1377="","",SUMIFS(MOVI_ENTR!I:I,MOVI_ENTR!D:D,D1377,MOVI_ENTR!O:O,O1377)-SUMIFS(MOVI_SAID!H:H,MOVI_SAID!D:D,D1377,MOVI_SAID!L:L,MOVI_ENTR!O1377))</f>
        <v/>
      </c>
      <c r="M1377" s="173" t="str">
        <f t="shared" si="38"/>
        <v/>
      </c>
      <c r="N1377" s="14"/>
      <c r="O1377" s="14"/>
      <c r="P1377" s="21"/>
      <c r="Q1377" s="21"/>
      <c r="R1377" s="21"/>
      <c r="S1377" s="21"/>
      <c r="T1377" s="21"/>
    </row>
    <row r="1378" spans="1:20" s="16" customFormat="1" ht="30" customHeight="1">
      <c r="A1378" s="21"/>
      <c r="B1378" s="21"/>
      <c r="C1378" s="197"/>
      <c r="D1378" s="168"/>
      <c r="E1378" s="154" t="str">
        <f>IFERROR(VLOOKUP(D1378,CADA_PROD!D:H,5,0),"")</f>
        <v/>
      </c>
      <c r="F1378" s="169"/>
      <c r="G1378" s="170"/>
      <c r="H1378" s="14"/>
      <c r="I1378" s="171"/>
      <c r="J1378" s="14"/>
      <c r="K1378" s="131"/>
      <c r="L1378" s="131" t="str">
        <f>IF(D1378="","",SUMIFS(MOVI_ENTR!I:I,MOVI_ENTR!D:D,D1378,MOVI_ENTR!O:O,O1378)-SUMIFS(MOVI_SAID!H:H,MOVI_SAID!D:D,D1378,MOVI_SAID!L:L,MOVI_ENTR!O1378))</f>
        <v/>
      </c>
      <c r="M1378" s="173" t="str">
        <f t="shared" si="38"/>
        <v/>
      </c>
      <c r="N1378" s="14"/>
      <c r="O1378" s="14"/>
      <c r="P1378" s="21"/>
      <c r="Q1378" s="21"/>
      <c r="R1378" s="21"/>
      <c r="S1378" s="21"/>
      <c r="T1378" s="21"/>
    </row>
    <row r="1379" spans="1:20" s="16" customFormat="1" ht="30" customHeight="1">
      <c r="A1379" s="21"/>
      <c r="B1379" s="21"/>
      <c r="C1379" s="197"/>
      <c r="D1379" s="168"/>
      <c r="E1379" s="154" t="str">
        <f>IFERROR(VLOOKUP(D1379,CADA_PROD!D:H,5,0),"")</f>
        <v/>
      </c>
      <c r="F1379" s="169"/>
      <c r="G1379" s="170"/>
      <c r="H1379" s="14"/>
      <c r="I1379" s="171"/>
      <c r="J1379" s="14"/>
      <c r="K1379" s="131"/>
      <c r="L1379" s="131" t="str">
        <f>IF(D1379="","",SUMIFS(MOVI_ENTR!I:I,MOVI_ENTR!D:D,D1379,MOVI_ENTR!O:O,O1379)-SUMIFS(MOVI_SAID!H:H,MOVI_SAID!D:D,D1379,MOVI_SAID!L:L,MOVI_ENTR!O1379))</f>
        <v/>
      </c>
      <c r="M1379" s="173" t="str">
        <f t="shared" si="38"/>
        <v/>
      </c>
      <c r="N1379" s="14"/>
      <c r="O1379" s="14"/>
      <c r="P1379" s="21"/>
      <c r="Q1379" s="21"/>
      <c r="R1379" s="21"/>
      <c r="S1379" s="21"/>
      <c r="T1379" s="21"/>
    </row>
    <row r="1380" spans="1:20" s="16" customFormat="1" ht="30" customHeight="1">
      <c r="A1380" s="21"/>
      <c r="B1380" s="21"/>
      <c r="C1380" s="197"/>
      <c r="D1380" s="168"/>
      <c r="E1380" s="154" t="str">
        <f>IFERROR(VLOOKUP(D1380,CADA_PROD!D:H,5,0),"")</f>
        <v/>
      </c>
      <c r="F1380" s="169"/>
      <c r="G1380" s="170"/>
      <c r="H1380" s="14"/>
      <c r="I1380" s="171"/>
      <c r="J1380" s="14"/>
      <c r="K1380" s="131"/>
      <c r="L1380" s="131" t="str">
        <f>IF(D1380="","",SUMIFS(MOVI_ENTR!I:I,MOVI_ENTR!D:D,D1380,MOVI_ENTR!O:O,O1380)-SUMIFS(MOVI_SAID!H:H,MOVI_SAID!D:D,D1380,MOVI_SAID!L:L,MOVI_ENTR!O1380))</f>
        <v/>
      </c>
      <c r="M1380" s="173" t="str">
        <f t="shared" si="38"/>
        <v/>
      </c>
      <c r="N1380" s="14"/>
      <c r="O1380" s="14"/>
      <c r="P1380" s="21"/>
      <c r="Q1380" s="21"/>
      <c r="R1380" s="21"/>
      <c r="S1380" s="21"/>
      <c r="T1380" s="21"/>
    </row>
    <row r="1381" spans="1:20" s="16" customFormat="1" ht="30" customHeight="1">
      <c r="A1381" s="21"/>
      <c r="B1381" s="21"/>
      <c r="C1381" s="197"/>
      <c r="D1381" s="168"/>
      <c r="E1381" s="154" t="str">
        <f>IFERROR(VLOOKUP(D1381,CADA_PROD!D:H,5,0),"")</f>
        <v/>
      </c>
      <c r="F1381" s="169"/>
      <c r="G1381" s="170"/>
      <c r="H1381" s="14"/>
      <c r="I1381" s="171"/>
      <c r="J1381" s="14"/>
      <c r="K1381" s="131"/>
      <c r="L1381" s="131" t="str">
        <f>IF(D1381="","",SUMIFS(MOVI_ENTR!I:I,MOVI_ENTR!D:D,D1381,MOVI_ENTR!O:O,O1381)-SUMIFS(MOVI_SAID!H:H,MOVI_SAID!D:D,D1381,MOVI_SAID!L:L,MOVI_ENTR!O1381))</f>
        <v/>
      </c>
      <c r="M1381" s="173" t="str">
        <f t="shared" si="38"/>
        <v/>
      </c>
      <c r="N1381" s="14"/>
      <c r="O1381" s="14"/>
      <c r="P1381" s="21"/>
      <c r="Q1381" s="21"/>
      <c r="R1381" s="21"/>
      <c r="S1381" s="21"/>
      <c r="T1381" s="21"/>
    </row>
    <row r="1382" spans="1:20" s="16" customFormat="1" ht="30" customHeight="1">
      <c r="A1382" s="21"/>
      <c r="B1382" s="21"/>
      <c r="C1382" s="197"/>
      <c r="D1382" s="168"/>
      <c r="E1382" s="154" t="str">
        <f>IFERROR(VLOOKUP(D1382,CADA_PROD!D:H,5,0),"")</f>
        <v/>
      </c>
      <c r="F1382" s="169"/>
      <c r="G1382" s="170"/>
      <c r="H1382" s="14"/>
      <c r="I1382" s="171"/>
      <c r="J1382" s="14"/>
      <c r="K1382" s="131"/>
      <c r="L1382" s="131" t="str">
        <f>IF(D1382="","",SUMIFS(MOVI_ENTR!I:I,MOVI_ENTR!D:D,D1382,MOVI_ENTR!O:O,O1382)-SUMIFS(MOVI_SAID!H:H,MOVI_SAID!D:D,D1382,MOVI_SAID!L:L,MOVI_ENTR!O1382))</f>
        <v/>
      </c>
      <c r="M1382" s="173" t="str">
        <f t="shared" si="38"/>
        <v/>
      </c>
      <c r="N1382" s="14"/>
      <c r="O1382" s="14"/>
      <c r="P1382" s="21"/>
      <c r="Q1382" s="21"/>
      <c r="R1382" s="21"/>
      <c r="S1382" s="21"/>
      <c r="T1382" s="21"/>
    </row>
    <row r="1383" spans="1:20" s="16" customFormat="1" ht="30" customHeight="1">
      <c r="A1383" s="21"/>
      <c r="B1383" s="21"/>
      <c r="C1383" s="197"/>
      <c r="D1383" s="168"/>
      <c r="E1383" s="154" t="str">
        <f>IFERROR(VLOOKUP(D1383,CADA_PROD!D:H,5,0),"")</f>
        <v/>
      </c>
      <c r="F1383" s="169"/>
      <c r="G1383" s="170"/>
      <c r="H1383" s="14"/>
      <c r="I1383" s="171"/>
      <c r="J1383" s="14"/>
      <c r="K1383" s="131"/>
      <c r="L1383" s="131" t="str">
        <f>IF(D1383="","",SUMIFS(MOVI_ENTR!I:I,MOVI_ENTR!D:D,D1383,MOVI_ENTR!O:O,O1383)-SUMIFS(MOVI_SAID!H:H,MOVI_SAID!D:D,D1383,MOVI_SAID!L:L,MOVI_ENTR!O1383))</f>
        <v/>
      </c>
      <c r="M1383" s="173" t="str">
        <f t="shared" si="38"/>
        <v/>
      </c>
      <c r="N1383" s="14"/>
      <c r="O1383" s="14"/>
      <c r="P1383" s="21"/>
      <c r="Q1383" s="21"/>
      <c r="R1383" s="21"/>
      <c r="S1383" s="21"/>
      <c r="T1383" s="21"/>
    </row>
    <row r="1384" spans="1:20" s="16" customFormat="1" ht="30" customHeight="1">
      <c r="A1384" s="21"/>
      <c r="B1384" s="21"/>
      <c r="C1384" s="197"/>
      <c r="D1384" s="168"/>
      <c r="E1384" s="154" t="str">
        <f>IFERROR(VLOOKUP(D1384,CADA_PROD!D:H,5,0),"")</f>
        <v/>
      </c>
      <c r="F1384" s="169"/>
      <c r="G1384" s="170"/>
      <c r="H1384" s="14"/>
      <c r="I1384" s="171"/>
      <c r="J1384" s="14"/>
      <c r="K1384" s="131"/>
      <c r="L1384" s="131" t="str">
        <f>IF(D1384="","",SUMIFS(MOVI_ENTR!I:I,MOVI_ENTR!D:D,D1384,MOVI_ENTR!O:O,O1384)-SUMIFS(MOVI_SAID!H:H,MOVI_SAID!D:D,D1384,MOVI_SAID!L:L,MOVI_ENTR!O1384))</f>
        <v/>
      </c>
      <c r="M1384" s="173" t="str">
        <f t="shared" si="38"/>
        <v/>
      </c>
      <c r="N1384" s="14"/>
      <c r="O1384" s="14"/>
      <c r="P1384" s="21"/>
      <c r="Q1384" s="21"/>
      <c r="R1384" s="21"/>
      <c r="S1384" s="21"/>
      <c r="T1384" s="21"/>
    </row>
    <row r="1385" spans="1:20" s="16" customFormat="1" ht="30" customHeight="1">
      <c r="A1385" s="21"/>
      <c r="B1385" s="21"/>
      <c r="C1385" s="197"/>
      <c r="D1385" s="168"/>
      <c r="E1385" s="154" t="str">
        <f>IFERROR(VLOOKUP(D1385,CADA_PROD!D:H,5,0),"")</f>
        <v/>
      </c>
      <c r="F1385" s="169"/>
      <c r="G1385" s="170"/>
      <c r="H1385" s="14"/>
      <c r="I1385" s="171"/>
      <c r="J1385" s="14"/>
      <c r="K1385" s="131"/>
      <c r="L1385" s="131" t="str">
        <f>IF(D1385="","",SUMIFS(MOVI_ENTR!I:I,MOVI_ENTR!D:D,D1385,MOVI_ENTR!O:O,O1385)-SUMIFS(MOVI_SAID!H:H,MOVI_SAID!D:D,D1385,MOVI_SAID!L:L,MOVI_ENTR!O1385))</f>
        <v/>
      </c>
      <c r="M1385" s="173" t="str">
        <f t="shared" si="38"/>
        <v/>
      </c>
      <c r="N1385" s="14"/>
      <c r="O1385" s="14"/>
      <c r="P1385" s="21"/>
      <c r="Q1385" s="21"/>
      <c r="R1385" s="21"/>
      <c r="S1385" s="21"/>
      <c r="T1385" s="21"/>
    </row>
    <row r="1386" spans="1:20" s="16" customFormat="1" ht="30" customHeight="1">
      <c r="A1386" s="21"/>
      <c r="B1386" s="21"/>
      <c r="C1386" s="197"/>
      <c r="D1386" s="168"/>
      <c r="E1386" s="154" t="str">
        <f>IFERROR(VLOOKUP(D1386,CADA_PROD!D:H,5,0),"")</f>
        <v/>
      </c>
      <c r="F1386" s="169"/>
      <c r="G1386" s="170"/>
      <c r="H1386" s="14"/>
      <c r="I1386" s="171"/>
      <c r="J1386" s="14"/>
      <c r="K1386" s="131"/>
      <c r="L1386" s="131" t="str">
        <f>IF(D1386="","",SUMIFS(MOVI_ENTR!I:I,MOVI_ENTR!D:D,D1386,MOVI_ENTR!O:O,O1386)-SUMIFS(MOVI_SAID!H:H,MOVI_SAID!D:D,D1386,MOVI_SAID!L:L,MOVI_ENTR!O1386))</f>
        <v/>
      </c>
      <c r="M1386" s="173" t="str">
        <f t="shared" si="38"/>
        <v/>
      </c>
      <c r="N1386" s="14"/>
      <c r="O1386" s="14"/>
      <c r="P1386" s="21"/>
      <c r="Q1386" s="21"/>
      <c r="R1386" s="21"/>
      <c r="S1386" s="21"/>
      <c r="T1386" s="21"/>
    </row>
    <row r="1387" spans="1:20" s="16" customFormat="1" ht="30" customHeight="1">
      <c r="A1387" s="21"/>
      <c r="B1387" s="21"/>
      <c r="C1387" s="197"/>
      <c r="D1387" s="168"/>
      <c r="E1387" s="154" t="str">
        <f>IFERROR(VLOOKUP(D1387,CADA_PROD!D:H,5,0),"")</f>
        <v/>
      </c>
      <c r="F1387" s="169"/>
      <c r="G1387" s="170"/>
      <c r="H1387" s="14"/>
      <c r="I1387" s="171"/>
      <c r="J1387" s="14"/>
      <c r="K1387" s="131"/>
      <c r="L1387" s="131" t="str">
        <f>IF(D1387="","",SUMIFS(MOVI_ENTR!I:I,MOVI_ENTR!D:D,D1387,MOVI_ENTR!O:O,O1387)-SUMIFS(MOVI_SAID!H:H,MOVI_SAID!D:D,D1387,MOVI_SAID!L:L,MOVI_ENTR!O1387))</f>
        <v/>
      </c>
      <c r="M1387" s="173" t="str">
        <f t="shared" si="38"/>
        <v/>
      </c>
      <c r="N1387" s="14"/>
      <c r="O1387" s="14"/>
      <c r="P1387" s="21"/>
      <c r="Q1387" s="21"/>
      <c r="R1387" s="21"/>
      <c r="S1387" s="21"/>
      <c r="T1387" s="21"/>
    </row>
    <row r="1388" spans="1:20" s="16" customFormat="1" ht="30" customHeight="1">
      <c r="A1388" s="21"/>
      <c r="B1388" s="21"/>
      <c r="C1388" s="197"/>
      <c r="D1388" s="168"/>
      <c r="E1388" s="154" t="str">
        <f>IFERROR(VLOOKUP(D1388,CADA_PROD!D:H,5,0),"")</f>
        <v/>
      </c>
      <c r="F1388" s="169"/>
      <c r="G1388" s="170"/>
      <c r="H1388" s="14"/>
      <c r="I1388" s="171"/>
      <c r="J1388" s="14"/>
      <c r="K1388" s="131"/>
      <c r="L1388" s="131" t="str">
        <f>IF(D1388="","",SUMIFS(MOVI_ENTR!I:I,MOVI_ENTR!D:D,D1388,MOVI_ENTR!O:O,O1388)-SUMIFS(MOVI_SAID!H:H,MOVI_SAID!D:D,D1388,MOVI_SAID!L:L,MOVI_ENTR!O1388))</f>
        <v/>
      </c>
      <c r="M1388" s="173" t="str">
        <f t="shared" si="38"/>
        <v/>
      </c>
      <c r="N1388" s="14"/>
      <c r="O1388" s="14"/>
      <c r="P1388" s="21"/>
      <c r="Q1388" s="21"/>
      <c r="R1388" s="21"/>
      <c r="S1388" s="21"/>
      <c r="T1388" s="21"/>
    </row>
    <row r="1389" spans="1:20" s="16" customFormat="1" ht="30" customHeight="1">
      <c r="A1389" s="21"/>
      <c r="B1389" s="21"/>
      <c r="C1389" s="197"/>
      <c r="D1389" s="168"/>
      <c r="E1389" s="154" t="str">
        <f>IFERROR(VLOOKUP(D1389,CADA_PROD!D:H,5,0),"")</f>
        <v/>
      </c>
      <c r="F1389" s="169"/>
      <c r="G1389" s="170"/>
      <c r="H1389" s="14"/>
      <c r="I1389" s="171"/>
      <c r="J1389" s="14"/>
      <c r="K1389" s="131"/>
      <c r="L1389" s="131" t="str">
        <f>IF(D1389="","",SUMIFS(MOVI_ENTR!I:I,MOVI_ENTR!D:D,D1389,MOVI_ENTR!O:O,O1389)-SUMIFS(MOVI_SAID!H:H,MOVI_SAID!D:D,D1389,MOVI_SAID!L:L,MOVI_ENTR!O1389))</f>
        <v/>
      </c>
      <c r="M1389" s="173" t="str">
        <f t="shared" si="38"/>
        <v/>
      </c>
      <c r="N1389" s="14"/>
      <c r="O1389" s="14"/>
      <c r="P1389" s="21"/>
      <c r="Q1389" s="21"/>
      <c r="R1389" s="21"/>
      <c r="S1389" s="21"/>
      <c r="T1389" s="21"/>
    </row>
    <row r="1390" spans="1:20" s="16" customFormat="1" ht="30" customHeight="1">
      <c r="A1390" s="21"/>
      <c r="B1390" s="21"/>
      <c r="C1390" s="197"/>
      <c r="D1390" s="168"/>
      <c r="E1390" s="154" t="str">
        <f>IFERROR(VLOOKUP(D1390,CADA_PROD!D:H,5,0),"")</f>
        <v/>
      </c>
      <c r="F1390" s="169"/>
      <c r="G1390" s="170"/>
      <c r="H1390" s="14"/>
      <c r="I1390" s="171"/>
      <c r="J1390" s="14"/>
      <c r="K1390" s="131"/>
      <c r="L1390" s="131" t="str">
        <f>IF(D1390="","",SUMIFS(MOVI_ENTR!I:I,MOVI_ENTR!D:D,D1390,MOVI_ENTR!O:O,O1390)-SUMIFS(MOVI_SAID!H:H,MOVI_SAID!D:D,D1390,MOVI_SAID!L:L,MOVI_ENTR!O1390))</f>
        <v/>
      </c>
      <c r="M1390" s="173" t="str">
        <f t="shared" si="38"/>
        <v/>
      </c>
      <c r="N1390" s="14"/>
      <c r="O1390" s="14"/>
      <c r="P1390" s="21"/>
      <c r="Q1390" s="21"/>
      <c r="R1390" s="21"/>
      <c r="S1390" s="21"/>
      <c r="T1390" s="21"/>
    </row>
    <row r="1391" spans="1:20" s="16" customFormat="1" ht="30" customHeight="1">
      <c r="A1391" s="21"/>
      <c r="B1391" s="21"/>
      <c r="C1391" s="197"/>
      <c r="D1391" s="168"/>
      <c r="E1391" s="154" t="str">
        <f>IFERROR(VLOOKUP(D1391,CADA_PROD!D:H,5,0),"")</f>
        <v/>
      </c>
      <c r="F1391" s="169"/>
      <c r="G1391" s="170"/>
      <c r="H1391" s="14"/>
      <c r="I1391" s="171"/>
      <c r="J1391" s="14"/>
      <c r="K1391" s="131"/>
      <c r="L1391" s="131" t="str">
        <f>IF(D1391="","",SUMIFS(MOVI_ENTR!I:I,MOVI_ENTR!D:D,D1391,MOVI_ENTR!O:O,O1391)-SUMIFS(MOVI_SAID!H:H,MOVI_SAID!D:D,D1391,MOVI_SAID!L:L,MOVI_ENTR!O1391))</f>
        <v/>
      </c>
      <c r="M1391" s="173" t="str">
        <f t="shared" si="38"/>
        <v/>
      </c>
      <c r="N1391" s="14"/>
      <c r="O1391" s="14"/>
      <c r="P1391" s="21"/>
      <c r="Q1391" s="21"/>
      <c r="R1391" s="21"/>
      <c r="S1391" s="21"/>
      <c r="T1391" s="21"/>
    </row>
    <row r="1392" spans="1:20" s="16" customFormat="1" ht="30" customHeight="1">
      <c r="A1392" s="21"/>
      <c r="B1392" s="21"/>
      <c r="C1392" s="197"/>
      <c r="D1392" s="168"/>
      <c r="E1392" s="154" t="str">
        <f>IFERROR(VLOOKUP(D1392,CADA_PROD!D:H,5,0),"")</f>
        <v/>
      </c>
      <c r="F1392" s="169"/>
      <c r="G1392" s="170"/>
      <c r="H1392" s="14"/>
      <c r="I1392" s="171"/>
      <c r="J1392" s="14"/>
      <c r="K1392" s="131"/>
      <c r="L1392" s="131" t="str">
        <f>IF(D1392="","",SUMIFS(MOVI_ENTR!I:I,MOVI_ENTR!D:D,D1392,MOVI_ENTR!O:O,O1392)-SUMIFS(MOVI_SAID!H:H,MOVI_SAID!D:D,D1392,MOVI_SAID!L:L,MOVI_ENTR!O1392))</f>
        <v/>
      </c>
      <c r="M1392" s="173" t="str">
        <f t="shared" si="38"/>
        <v/>
      </c>
      <c r="N1392" s="14"/>
      <c r="O1392" s="14"/>
      <c r="P1392" s="21"/>
      <c r="Q1392" s="21"/>
      <c r="R1392" s="21"/>
      <c r="S1392" s="21"/>
      <c r="T1392" s="21"/>
    </row>
    <row r="1393" spans="1:20" s="16" customFormat="1" ht="30" customHeight="1">
      <c r="A1393" s="21"/>
      <c r="B1393" s="21"/>
      <c r="C1393" s="197"/>
      <c r="D1393" s="168"/>
      <c r="E1393" s="154" t="str">
        <f>IFERROR(VLOOKUP(D1393,CADA_PROD!D:H,5,0),"")</f>
        <v/>
      </c>
      <c r="F1393" s="169"/>
      <c r="G1393" s="170"/>
      <c r="H1393" s="14"/>
      <c r="I1393" s="171"/>
      <c r="J1393" s="14"/>
      <c r="K1393" s="131"/>
      <c r="L1393" s="131" t="str">
        <f>IF(D1393="","",SUMIFS(MOVI_ENTR!I:I,MOVI_ENTR!D:D,D1393,MOVI_ENTR!O:O,O1393)-SUMIFS(MOVI_SAID!H:H,MOVI_SAID!D:D,D1393,MOVI_SAID!L:L,MOVI_ENTR!O1393))</f>
        <v/>
      </c>
      <c r="M1393" s="173" t="str">
        <f t="shared" si="38"/>
        <v/>
      </c>
      <c r="N1393" s="14"/>
      <c r="O1393" s="14"/>
      <c r="P1393" s="21"/>
      <c r="Q1393" s="21"/>
      <c r="R1393" s="21"/>
      <c r="S1393" s="21"/>
      <c r="T1393" s="21"/>
    </row>
    <row r="1394" spans="1:20" s="16" customFormat="1" ht="30" customHeight="1">
      <c r="A1394" s="21"/>
      <c r="B1394" s="21"/>
      <c r="C1394" s="197"/>
      <c r="D1394" s="168"/>
      <c r="E1394" s="154" t="str">
        <f>IFERROR(VLOOKUP(D1394,CADA_PROD!D:H,5,0),"")</f>
        <v/>
      </c>
      <c r="F1394" s="169"/>
      <c r="G1394" s="170"/>
      <c r="H1394" s="14"/>
      <c r="I1394" s="171"/>
      <c r="J1394" s="14"/>
      <c r="K1394" s="131"/>
      <c r="L1394" s="131" t="str">
        <f>IF(D1394="","",SUMIFS(MOVI_ENTR!I:I,MOVI_ENTR!D:D,D1394,MOVI_ENTR!O:O,O1394)-SUMIFS(MOVI_SAID!H:H,MOVI_SAID!D:D,D1394,MOVI_SAID!L:L,MOVI_ENTR!O1394))</f>
        <v/>
      </c>
      <c r="M1394" s="173" t="str">
        <f t="shared" si="38"/>
        <v/>
      </c>
      <c r="N1394" s="14"/>
      <c r="O1394" s="14"/>
      <c r="P1394" s="21"/>
      <c r="Q1394" s="21"/>
      <c r="R1394" s="21"/>
      <c r="S1394" s="21"/>
      <c r="T1394" s="21"/>
    </row>
    <row r="1395" spans="1:20" s="16" customFormat="1" ht="30" customHeight="1">
      <c r="A1395" s="21"/>
      <c r="B1395" s="21"/>
      <c r="C1395" s="197"/>
      <c r="D1395" s="168"/>
      <c r="E1395" s="154" t="str">
        <f>IFERROR(VLOOKUP(D1395,CADA_PROD!D:H,5,0),"")</f>
        <v/>
      </c>
      <c r="F1395" s="169"/>
      <c r="G1395" s="170"/>
      <c r="H1395" s="14"/>
      <c r="I1395" s="171"/>
      <c r="J1395" s="14"/>
      <c r="K1395" s="131"/>
      <c r="L1395" s="131" t="str">
        <f>IF(D1395="","",SUMIFS(MOVI_ENTR!I:I,MOVI_ENTR!D:D,D1395,MOVI_ENTR!O:O,O1395)-SUMIFS(MOVI_SAID!H:H,MOVI_SAID!D:D,D1395,MOVI_SAID!L:L,MOVI_ENTR!O1395))</f>
        <v/>
      </c>
      <c r="M1395" s="173" t="str">
        <f t="shared" si="38"/>
        <v/>
      </c>
      <c r="N1395" s="14"/>
      <c r="O1395" s="14"/>
      <c r="P1395" s="21"/>
      <c r="Q1395" s="21"/>
      <c r="R1395" s="21"/>
      <c r="S1395" s="21"/>
      <c r="T1395" s="21"/>
    </row>
    <row r="1396" spans="1:20" s="16" customFormat="1" ht="30" customHeight="1">
      <c r="A1396" s="21"/>
      <c r="B1396" s="21"/>
      <c r="C1396" s="197"/>
      <c r="D1396" s="168"/>
      <c r="E1396" s="154" t="str">
        <f>IFERROR(VLOOKUP(D1396,CADA_PROD!D:H,5,0),"")</f>
        <v/>
      </c>
      <c r="F1396" s="169"/>
      <c r="G1396" s="170"/>
      <c r="H1396" s="14"/>
      <c r="I1396" s="171"/>
      <c r="J1396" s="14"/>
      <c r="K1396" s="131"/>
      <c r="L1396" s="131" t="str">
        <f>IF(D1396="","",SUMIFS(MOVI_ENTR!I:I,MOVI_ENTR!D:D,D1396,MOVI_ENTR!O:O,O1396)-SUMIFS(MOVI_SAID!H:H,MOVI_SAID!D:D,D1396,MOVI_SAID!L:L,MOVI_ENTR!O1396))</f>
        <v/>
      </c>
      <c r="M1396" s="173" t="str">
        <f t="shared" si="38"/>
        <v/>
      </c>
      <c r="N1396" s="14"/>
      <c r="O1396" s="14"/>
      <c r="P1396" s="21"/>
      <c r="Q1396" s="21"/>
      <c r="R1396" s="21"/>
      <c r="S1396" s="21"/>
      <c r="T1396" s="21"/>
    </row>
    <row r="1397" spans="1:20" s="16" customFormat="1" ht="30" customHeight="1">
      <c r="A1397" s="21"/>
      <c r="B1397" s="21"/>
      <c r="C1397" s="197"/>
      <c r="D1397" s="168"/>
      <c r="E1397" s="154" t="str">
        <f>IFERROR(VLOOKUP(D1397,CADA_PROD!D:H,5,0),"")</f>
        <v/>
      </c>
      <c r="F1397" s="169"/>
      <c r="G1397" s="170"/>
      <c r="H1397" s="14"/>
      <c r="I1397" s="171"/>
      <c r="J1397" s="14"/>
      <c r="K1397" s="131"/>
      <c r="L1397" s="131" t="str">
        <f>IF(D1397="","",SUMIFS(MOVI_ENTR!I:I,MOVI_ENTR!D:D,D1397,MOVI_ENTR!O:O,O1397)-SUMIFS(MOVI_SAID!H:H,MOVI_SAID!D:D,D1397,MOVI_SAID!L:L,MOVI_ENTR!O1397))</f>
        <v/>
      </c>
      <c r="M1397" s="173" t="str">
        <f t="shared" si="38"/>
        <v/>
      </c>
      <c r="N1397" s="14"/>
      <c r="O1397" s="14"/>
      <c r="P1397" s="21"/>
      <c r="Q1397" s="21"/>
      <c r="R1397" s="21"/>
      <c r="S1397" s="21"/>
      <c r="T1397" s="21"/>
    </row>
    <row r="1398" spans="1:20" s="16" customFormat="1" ht="30" customHeight="1">
      <c r="A1398" s="21"/>
      <c r="B1398" s="21"/>
      <c r="C1398" s="197"/>
      <c r="D1398" s="168"/>
      <c r="E1398" s="154" t="str">
        <f>IFERROR(VLOOKUP(D1398,CADA_PROD!D:H,5,0),"")</f>
        <v/>
      </c>
      <c r="F1398" s="169"/>
      <c r="G1398" s="170"/>
      <c r="H1398" s="14"/>
      <c r="I1398" s="171"/>
      <c r="J1398" s="14"/>
      <c r="K1398" s="131"/>
      <c r="L1398" s="131" t="str">
        <f>IF(D1398="","",SUMIFS(MOVI_ENTR!I:I,MOVI_ENTR!D:D,D1398,MOVI_ENTR!O:O,O1398)-SUMIFS(MOVI_SAID!H:H,MOVI_SAID!D:D,D1398,MOVI_SAID!L:L,MOVI_ENTR!O1398))</f>
        <v/>
      </c>
      <c r="M1398" s="173" t="str">
        <f t="shared" si="38"/>
        <v/>
      </c>
      <c r="N1398" s="14"/>
      <c r="O1398" s="14"/>
      <c r="P1398" s="21"/>
      <c r="Q1398" s="21"/>
      <c r="R1398" s="21"/>
      <c r="S1398" s="21"/>
      <c r="T1398" s="21"/>
    </row>
    <row r="1399" spans="1:20" s="16" customFormat="1" ht="30" customHeight="1">
      <c r="A1399" s="21"/>
      <c r="B1399" s="21"/>
      <c r="C1399" s="197"/>
      <c r="D1399" s="168"/>
      <c r="E1399" s="154" t="str">
        <f>IFERROR(VLOOKUP(D1399,CADA_PROD!D:H,5,0),"")</f>
        <v/>
      </c>
      <c r="F1399" s="169"/>
      <c r="G1399" s="170"/>
      <c r="H1399" s="14"/>
      <c r="I1399" s="171"/>
      <c r="J1399" s="14"/>
      <c r="K1399" s="131"/>
      <c r="L1399" s="131" t="str">
        <f>IF(D1399="","",SUMIFS(MOVI_ENTR!I:I,MOVI_ENTR!D:D,D1399,MOVI_ENTR!O:O,O1399)-SUMIFS(MOVI_SAID!H:H,MOVI_SAID!D:D,D1399,MOVI_SAID!L:L,MOVI_ENTR!O1399))</f>
        <v/>
      </c>
      <c r="M1399" s="173" t="str">
        <f t="shared" si="38"/>
        <v/>
      </c>
      <c r="N1399" s="14"/>
      <c r="O1399" s="14"/>
      <c r="P1399" s="21"/>
      <c r="Q1399" s="21"/>
      <c r="R1399" s="21"/>
      <c r="S1399" s="21"/>
      <c r="T1399" s="21"/>
    </row>
    <row r="1400" spans="1:20" s="16" customFormat="1" ht="30" customHeight="1">
      <c r="A1400" s="21"/>
      <c r="B1400" s="21"/>
      <c r="C1400" s="197"/>
      <c r="D1400" s="168"/>
      <c r="E1400" s="154" t="str">
        <f>IFERROR(VLOOKUP(D1400,CADA_PROD!D:H,5,0),"")</f>
        <v/>
      </c>
      <c r="F1400" s="169"/>
      <c r="G1400" s="170"/>
      <c r="H1400" s="14"/>
      <c r="I1400" s="171"/>
      <c r="J1400" s="14"/>
      <c r="K1400" s="131"/>
      <c r="L1400" s="131" t="str">
        <f>IF(D1400="","",SUMIFS(MOVI_ENTR!I:I,MOVI_ENTR!D:D,D1400,MOVI_ENTR!O:O,O1400)-SUMIFS(MOVI_SAID!H:H,MOVI_SAID!D:D,D1400,MOVI_SAID!L:L,MOVI_ENTR!O1400))</f>
        <v/>
      </c>
      <c r="M1400" s="173" t="str">
        <f t="shared" si="38"/>
        <v/>
      </c>
      <c r="N1400" s="14"/>
      <c r="O1400" s="14"/>
      <c r="P1400" s="21"/>
      <c r="Q1400" s="21"/>
      <c r="R1400" s="21"/>
      <c r="S1400" s="21"/>
      <c r="T1400" s="21"/>
    </row>
    <row r="1401" spans="1:20" s="16" customFormat="1" ht="30" customHeight="1">
      <c r="A1401" s="21"/>
      <c r="B1401" s="21"/>
      <c r="C1401" s="197"/>
      <c r="D1401" s="168"/>
      <c r="E1401" s="154" t="str">
        <f>IFERROR(VLOOKUP(D1401,CADA_PROD!D:H,5,0),"")</f>
        <v/>
      </c>
      <c r="F1401" s="169"/>
      <c r="G1401" s="170"/>
      <c r="H1401" s="14"/>
      <c r="I1401" s="171"/>
      <c r="J1401" s="14"/>
      <c r="K1401" s="131"/>
      <c r="L1401" s="131" t="str">
        <f>IF(D1401="","",SUMIFS(MOVI_ENTR!I:I,MOVI_ENTR!D:D,D1401,MOVI_ENTR!O:O,O1401)-SUMIFS(MOVI_SAID!H:H,MOVI_SAID!D:D,D1401,MOVI_SAID!L:L,MOVI_ENTR!O1401))</f>
        <v/>
      </c>
      <c r="M1401" s="173" t="str">
        <f t="shared" si="38"/>
        <v/>
      </c>
      <c r="N1401" s="14"/>
      <c r="O1401" s="14"/>
      <c r="P1401" s="21"/>
      <c r="Q1401" s="21"/>
      <c r="R1401" s="21"/>
      <c r="S1401" s="21"/>
      <c r="T1401" s="21"/>
    </row>
    <row r="1402" spans="1:20" s="16" customFormat="1" ht="30" customHeight="1">
      <c r="A1402" s="21"/>
      <c r="B1402" s="21"/>
      <c r="C1402" s="197"/>
      <c r="D1402" s="168"/>
      <c r="E1402" s="154" t="str">
        <f>IFERROR(VLOOKUP(D1402,CADA_PROD!D:H,5,0),"")</f>
        <v/>
      </c>
      <c r="F1402" s="169"/>
      <c r="G1402" s="170"/>
      <c r="H1402" s="14"/>
      <c r="I1402" s="171"/>
      <c r="J1402" s="14"/>
      <c r="K1402" s="131"/>
      <c r="L1402" s="131" t="str">
        <f>IF(D1402="","",SUMIFS(MOVI_ENTR!I:I,MOVI_ENTR!D:D,D1402,MOVI_ENTR!O:O,O1402)-SUMIFS(MOVI_SAID!H:H,MOVI_SAID!D:D,D1402,MOVI_SAID!L:L,MOVI_ENTR!O1402))</f>
        <v/>
      </c>
      <c r="M1402" s="173" t="str">
        <f t="shared" si="38"/>
        <v/>
      </c>
      <c r="N1402" s="14"/>
      <c r="O1402" s="14"/>
      <c r="P1402" s="21"/>
      <c r="Q1402" s="21"/>
      <c r="R1402" s="21"/>
      <c r="S1402" s="21"/>
      <c r="T1402" s="21"/>
    </row>
    <row r="1403" spans="1:20" s="16" customFormat="1" ht="30" customHeight="1">
      <c r="A1403" s="21"/>
      <c r="B1403" s="21"/>
      <c r="C1403" s="197"/>
      <c r="D1403" s="168"/>
      <c r="E1403" s="154" t="str">
        <f>IFERROR(VLOOKUP(D1403,CADA_PROD!D:H,5,0),"")</f>
        <v/>
      </c>
      <c r="F1403" s="169"/>
      <c r="G1403" s="170"/>
      <c r="H1403" s="14"/>
      <c r="I1403" s="171"/>
      <c r="J1403" s="14"/>
      <c r="K1403" s="131"/>
      <c r="L1403" s="131" t="str">
        <f>IF(D1403="","",SUMIFS(MOVI_ENTR!I:I,MOVI_ENTR!D:D,D1403,MOVI_ENTR!O:O,O1403)-SUMIFS(MOVI_SAID!H:H,MOVI_SAID!D:D,D1403,MOVI_SAID!L:L,MOVI_ENTR!O1403))</f>
        <v/>
      </c>
      <c r="M1403" s="173" t="str">
        <f t="shared" si="38"/>
        <v/>
      </c>
      <c r="N1403" s="14"/>
      <c r="O1403" s="14"/>
      <c r="P1403" s="21"/>
      <c r="Q1403" s="21"/>
      <c r="R1403" s="21"/>
      <c r="S1403" s="21"/>
      <c r="T1403" s="21"/>
    </row>
    <row r="1404" spans="1:20" s="16" customFormat="1" ht="30" customHeight="1">
      <c r="A1404" s="21"/>
      <c r="B1404" s="21"/>
      <c r="C1404" s="197"/>
      <c r="D1404" s="168"/>
      <c r="E1404" s="154" t="str">
        <f>IFERROR(VLOOKUP(D1404,CADA_PROD!D:H,5,0),"")</f>
        <v/>
      </c>
      <c r="F1404" s="169"/>
      <c r="G1404" s="170"/>
      <c r="H1404" s="14"/>
      <c r="I1404" s="171"/>
      <c r="J1404" s="14"/>
      <c r="K1404" s="131"/>
      <c r="L1404" s="131" t="str">
        <f>IF(D1404="","",SUMIFS(MOVI_ENTR!I:I,MOVI_ENTR!D:D,D1404,MOVI_ENTR!O:O,O1404)-SUMIFS(MOVI_SAID!H:H,MOVI_SAID!D:D,D1404,MOVI_SAID!L:L,MOVI_ENTR!O1404))</f>
        <v/>
      </c>
      <c r="M1404" s="173" t="str">
        <f t="shared" si="38"/>
        <v/>
      </c>
      <c r="N1404" s="14"/>
      <c r="O1404" s="14"/>
      <c r="P1404" s="21"/>
      <c r="Q1404" s="21"/>
      <c r="R1404" s="21"/>
      <c r="S1404" s="21"/>
      <c r="T1404" s="21"/>
    </row>
    <row r="1405" spans="1:20" s="16" customFormat="1" ht="30" customHeight="1">
      <c r="A1405" s="21"/>
      <c r="B1405" s="21"/>
      <c r="C1405" s="197"/>
      <c r="D1405" s="168"/>
      <c r="E1405" s="154" t="str">
        <f>IFERROR(VLOOKUP(D1405,CADA_PROD!D:H,5,0),"")</f>
        <v/>
      </c>
      <c r="F1405" s="169"/>
      <c r="G1405" s="170"/>
      <c r="H1405" s="14"/>
      <c r="I1405" s="171"/>
      <c r="J1405" s="14"/>
      <c r="K1405" s="131"/>
      <c r="L1405" s="131" t="str">
        <f>IF(D1405="","",SUMIFS(MOVI_ENTR!I:I,MOVI_ENTR!D:D,D1405,MOVI_ENTR!O:O,O1405)-SUMIFS(MOVI_SAID!H:H,MOVI_SAID!D:D,D1405,MOVI_SAID!L:L,MOVI_ENTR!O1405))</f>
        <v/>
      </c>
      <c r="M1405" s="173" t="str">
        <f t="shared" si="38"/>
        <v/>
      </c>
      <c r="N1405" s="14"/>
      <c r="O1405" s="14"/>
      <c r="P1405" s="21"/>
      <c r="Q1405" s="21"/>
      <c r="R1405" s="21"/>
      <c r="S1405" s="21"/>
      <c r="T1405" s="21"/>
    </row>
    <row r="1406" spans="1:20" s="16" customFormat="1" ht="30" customHeight="1">
      <c r="A1406" s="21"/>
      <c r="B1406" s="21"/>
      <c r="C1406" s="197"/>
      <c r="D1406" s="168"/>
      <c r="E1406" s="154" t="str">
        <f>IFERROR(VLOOKUP(D1406,CADA_PROD!D:H,5,0),"")</f>
        <v/>
      </c>
      <c r="F1406" s="169"/>
      <c r="G1406" s="170"/>
      <c r="H1406" s="14"/>
      <c r="I1406" s="171"/>
      <c r="J1406" s="14"/>
      <c r="K1406" s="131"/>
      <c r="L1406" s="131" t="str">
        <f>IF(D1406="","",SUMIFS(MOVI_ENTR!I:I,MOVI_ENTR!D:D,D1406,MOVI_ENTR!O:O,O1406)-SUMIFS(MOVI_SAID!H:H,MOVI_SAID!D:D,D1406,MOVI_SAID!L:L,MOVI_ENTR!O1406))</f>
        <v/>
      </c>
      <c r="M1406" s="173" t="str">
        <f t="shared" si="38"/>
        <v/>
      </c>
      <c r="N1406" s="14"/>
      <c r="O1406" s="14"/>
      <c r="P1406" s="21"/>
      <c r="Q1406" s="21"/>
      <c r="R1406" s="21"/>
      <c r="S1406" s="21"/>
      <c r="T1406" s="21"/>
    </row>
    <row r="1407" spans="1:20" s="16" customFormat="1" ht="30" customHeight="1">
      <c r="A1407" s="21"/>
      <c r="B1407" s="21"/>
      <c r="C1407" s="197"/>
      <c r="D1407" s="168"/>
      <c r="E1407" s="154" t="str">
        <f>IFERROR(VLOOKUP(D1407,CADA_PROD!D:H,5,0),"")</f>
        <v/>
      </c>
      <c r="F1407" s="169"/>
      <c r="G1407" s="170"/>
      <c r="H1407" s="14"/>
      <c r="I1407" s="171"/>
      <c r="J1407" s="14"/>
      <c r="K1407" s="131"/>
      <c r="L1407" s="131" t="str">
        <f>IF(D1407="","",SUMIFS(MOVI_ENTR!I:I,MOVI_ENTR!D:D,D1407,MOVI_ENTR!O:O,O1407)-SUMIFS(MOVI_SAID!H:H,MOVI_SAID!D:D,D1407,MOVI_SAID!L:L,MOVI_ENTR!O1407))</f>
        <v/>
      </c>
      <c r="M1407" s="173" t="str">
        <f t="shared" si="38"/>
        <v/>
      </c>
      <c r="N1407" s="14"/>
      <c r="O1407" s="14"/>
      <c r="P1407" s="21"/>
      <c r="Q1407" s="21"/>
      <c r="R1407" s="21"/>
      <c r="S1407" s="21"/>
      <c r="T1407" s="21"/>
    </row>
    <row r="1408" spans="1:20" s="16" customFormat="1" ht="30" customHeight="1">
      <c r="A1408" s="21"/>
      <c r="B1408" s="21"/>
      <c r="C1408" s="197"/>
      <c r="D1408" s="168"/>
      <c r="E1408" s="154" t="str">
        <f>IFERROR(VLOOKUP(D1408,CADA_PROD!D:H,5,0),"")</f>
        <v/>
      </c>
      <c r="F1408" s="169"/>
      <c r="G1408" s="170"/>
      <c r="H1408" s="14"/>
      <c r="I1408" s="171"/>
      <c r="J1408" s="14"/>
      <c r="K1408" s="131"/>
      <c r="L1408" s="131" t="str">
        <f>IF(D1408="","",SUMIFS(MOVI_ENTR!I:I,MOVI_ENTR!D:D,D1408,MOVI_ENTR!O:O,O1408)-SUMIFS(MOVI_SAID!H:H,MOVI_SAID!D:D,D1408,MOVI_SAID!L:L,MOVI_ENTR!O1408))</f>
        <v/>
      </c>
      <c r="M1408" s="173" t="str">
        <f t="shared" si="38"/>
        <v/>
      </c>
      <c r="N1408" s="14"/>
      <c r="O1408" s="14"/>
      <c r="P1408" s="21"/>
      <c r="Q1408" s="21"/>
      <c r="R1408" s="21"/>
      <c r="S1408" s="21"/>
      <c r="T1408" s="21"/>
    </row>
    <row r="1409" spans="1:20" s="16" customFormat="1" ht="30" customHeight="1">
      <c r="A1409" s="21"/>
      <c r="B1409" s="21"/>
      <c r="C1409" s="197"/>
      <c r="D1409" s="168"/>
      <c r="E1409" s="154" t="str">
        <f>IFERROR(VLOOKUP(D1409,CADA_PROD!D:H,5,0),"")</f>
        <v/>
      </c>
      <c r="F1409" s="169"/>
      <c r="G1409" s="170"/>
      <c r="H1409" s="14"/>
      <c r="I1409" s="171"/>
      <c r="J1409" s="14"/>
      <c r="K1409" s="131"/>
      <c r="L1409" s="131" t="str">
        <f>IF(D1409="","",SUMIFS(MOVI_ENTR!I:I,MOVI_ENTR!D:D,D1409,MOVI_ENTR!O:O,O1409)-SUMIFS(MOVI_SAID!H:H,MOVI_SAID!D:D,D1409,MOVI_SAID!L:L,MOVI_ENTR!O1409))</f>
        <v/>
      </c>
      <c r="M1409" s="173" t="str">
        <f t="shared" si="38"/>
        <v/>
      </c>
      <c r="N1409" s="14"/>
      <c r="O1409" s="14"/>
      <c r="P1409" s="21"/>
      <c r="Q1409" s="21"/>
      <c r="R1409" s="21"/>
      <c r="S1409" s="21"/>
      <c r="T1409" s="21"/>
    </row>
    <row r="1410" spans="1:20" s="16" customFormat="1" ht="30" customHeight="1">
      <c r="A1410" s="21"/>
      <c r="B1410" s="21"/>
      <c r="C1410" s="197"/>
      <c r="D1410" s="168"/>
      <c r="E1410" s="154" t="str">
        <f>IFERROR(VLOOKUP(D1410,CADA_PROD!D:H,5,0),"")</f>
        <v/>
      </c>
      <c r="F1410" s="169"/>
      <c r="G1410" s="170"/>
      <c r="H1410" s="14"/>
      <c r="I1410" s="171"/>
      <c r="J1410" s="14"/>
      <c r="K1410" s="131"/>
      <c r="L1410" s="131" t="str">
        <f>IF(D1410="","",SUMIFS(MOVI_ENTR!I:I,MOVI_ENTR!D:D,D1410,MOVI_ENTR!O:O,O1410)-SUMIFS(MOVI_SAID!H:H,MOVI_SAID!D:D,D1410,MOVI_SAID!L:L,MOVI_ENTR!O1410))</f>
        <v/>
      </c>
      <c r="M1410" s="173" t="str">
        <f t="shared" si="38"/>
        <v/>
      </c>
      <c r="N1410" s="14"/>
      <c r="O1410" s="14"/>
      <c r="P1410" s="21"/>
      <c r="Q1410" s="21"/>
      <c r="R1410" s="21"/>
      <c r="S1410" s="21"/>
      <c r="T1410" s="21"/>
    </row>
    <row r="1411" spans="1:20" s="16" customFormat="1" ht="30" customHeight="1">
      <c r="A1411" s="21"/>
      <c r="B1411" s="21"/>
      <c r="C1411" s="197"/>
      <c r="D1411" s="168"/>
      <c r="E1411" s="154" t="str">
        <f>IFERROR(VLOOKUP(D1411,CADA_PROD!D:H,5,0),"")</f>
        <v/>
      </c>
      <c r="F1411" s="169"/>
      <c r="G1411" s="170"/>
      <c r="H1411" s="14"/>
      <c r="I1411" s="171"/>
      <c r="J1411" s="14"/>
      <c r="K1411" s="131"/>
      <c r="L1411" s="131" t="str">
        <f>IF(D1411="","",SUMIFS(MOVI_ENTR!I:I,MOVI_ENTR!D:D,D1411,MOVI_ENTR!O:O,O1411)-SUMIFS(MOVI_SAID!H:H,MOVI_SAID!D:D,D1411,MOVI_SAID!L:L,MOVI_ENTR!O1411))</f>
        <v/>
      </c>
      <c r="M1411" s="173" t="str">
        <f t="shared" si="38"/>
        <v/>
      </c>
      <c r="N1411" s="14"/>
      <c r="O1411" s="14"/>
      <c r="P1411" s="21"/>
      <c r="Q1411" s="21"/>
      <c r="R1411" s="21"/>
      <c r="S1411" s="21"/>
      <c r="T1411" s="21"/>
    </row>
    <row r="1412" spans="1:20" s="16" customFormat="1" ht="30" customHeight="1">
      <c r="A1412" s="21"/>
      <c r="B1412" s="21"/>
      <c r="C1412" s="197"/>
      <c r="D1412" s="168"/>
      <c r="E1412" s="154" t="str">
        <f>IFERROR(VLOOKUP(D1412,CADA_PROD!D:H,5,0),"")</f>
        <v/>
      </c>
      <c r="F1412" s="169"/>
      <c r="G1412" s="170"/>
      <c r="H1412" s="14"/>
      <c r="I1412" s="171"/>
      <c r="J1412" s="14"/>
      <c r="K1412" s="131"/>
      <c r="L1412" s="131" t="str">
        <f>IF(D1412="","",SUMIFS(MOVI_ENTR!I:I,MOVI_ENTR!D:D,D1412,MOVI_ENTR!O:O,O1412)-SUMIFS(MOVI_SAID!H:H,MOVI_SAID!D:D,D1412,MOVI_SAID!L:L,MOVI_ENTR!O1412))</f>
        <v/>
      </c>
      <c r="M1412" s="173" t="str">
        <f t="shared" si="38"/>
        <v/>
      </c>
      <c r="N1412" s="14"/>
      <c r="O1412" s="14"/>
      <c r="P1412" s="21"/>
      <c r="Q1412" s="21"/>
      <c r="R1412" s="21"/>
      <c r="S1412" s="21"/>
      <c r="T1412" s="21"/>
    </row>
    <row r="1413" spans="1:20" s="16" customFormat="1" ht="30" customHeight="1">
      <c r="A1413" s="21"/>
      <c r="B1413" s="21"/>
      <c r="C1413" s="197"/>
      <c r="D1413" s="168"/>
      <c r="E1413" s="154" t="str">
        <f>IFERROR(VLOOKUP(D1413,CADA_PROD!D:H,5,0),"")</f>
        <v/>
      </c>
      <c r="F1413" s="169"/>
      <c r="G1413" s="170"/>
      <c r="H1413" s="14"/>
      <c r="I1413" s="171"/>
      <c r="J1413" s="14"/>
      <c r="K1413" s="131"/>
      <c r="L1413" s="131" t="str">
        <f>IF(D1413="","",SUMIFS(MOVI_ENTR!I:I,MOVI_ENTR!D:D,D1413,MOVI_ENTR!O:O,O1413)-SUMIFS(MOVI_SAID!H:H,MOVI_SAID!D:D,D1413,MOVI_SAID!L:L,MOVI_ENTR!O1413))</f>
        <v/>
      </c>
      <c r="M1413" s="173" t="str">
        <f t="shared" si="38"/>
        <v/>
      </c>
      <c r="N1413" s="14"/>
      <c r="O1413" s="14"/>
      <c r="P1413" s="21"/>
      <c r="Q1413" s="21"/>
      <c r="R1413" s="21"/>
      <c r="S1413" s="21"/>
      <c r="T1413" s="21"/>
    </row>
    <row r="1414" spans="1:20" s="16" customFormat="1" ht="30" customHeight="1">
      <c r="A1414" s="21"/>
      <c r="B1414" s="21"/>
      <c r="C1414" s="197"/>
      <c r="D1414" s="168"/>
      <c r="E1414" s="154" t="str">
        <f>IFERROR(VLOOKUP(D1414,CADA_PROD!D:H,5,0),"")</f>
        <v/>
      </c>
      <c r="F1414" s="169"/>
      <c r="G1414" s="170"/>
      <c r="H1414" s="14"/>
      <c r="I1414" s="171"/>
      <c r="J1414" s="14"/>
      <c r="K1414" s="131"/>
      <c r="L1414" s="131" t="str">
        <f>IF(D1414="","",SUMIFS(MOVI_ENTR!I:I,MOVI_ENTR!D:D,D1414,MOVI_ENTR!O:O,O1414)-SUMIFS(MOVI_SAID!H:H,MOVI_SAID!D:D,D1414,MOVI_SAID!L:L,MOVI_ENTR!O1414))</f>
        <v/>
      </c>
      <c r="M1414" s="173" t="str">
        <f t="shared" si="38"/>
        <v/>
      </c>
      <c r="N1414" s="14"/>
      <c r="O1414" s="14"/>
      <c r="P1414" s="21"/>
      <c r="Q1414" s="21"/>
      <c r="R1414" s="21"/>
      <c r="S1414" s="21"/>
      <c r="T1414" s="21"/>
    </row>
    <row r="1415" spans="1:20" s="16" customFormat="1" ht="30" customHeight="1">
      <c r="A1415" s="21"/>
      <c r="B1415" s="21"/>
      <c r="C1415" s="197"/>
      <c r="D1415" s="168"/>
      <c r="E1415" s="154" t="str">
        <f>IFERROR(VLOOKUP(D1415,CADA_PROD!D:H,5,0),"")</f>
        <v/>
      </c>
      <c r="F1415" s="169"/>
      <c r="G1415" s="170"/>
      <c r="H1415" s="14"/>
      <c r="I1415" s="171"/>
      <c r="J1415" s="14"/>
      <c r="K1415" s="131"/>
      <c r="L1415" s="131" t="str">
        <f>IF(D1415="","",SUMIFS(MOVI_ENTR!I:I,MOVI_ENTR!D:D,D1415,MOVI_ENTR!O:O,O1415)-SUMIFS(MOVI_SAID!H:H,MOVI_SAID!D:D,D1415,MOVI_SAID!L:L,MOVI_ENTR!O1415))</f>
        <v/>
      </c>
      <c r="M1415" s="173" t="str">
        <f t="shared" si="38"/>
        <v/>
      </c>
      <c r="N1415" s="14"/>
      <c r="O1415" s="14"/>
      <c r="P1415" s="21"/>
      <c r="Q1415" s="21"/>
      <c r="R1415" s="21"/>
      <c r="S1415" s="21"/>
      <c r="T1415" s="21"/>
    </row>
    <row r="1416" spans="1:20" s="16" customFormat="1" ht="30" customHeight="1">
      <c r="A1416" s="21"/>
      <c r="B1416" s="21"/>
      <c r="C1416" s="197"/>
      <c r="D1416" s="168"/>
      <c r="E1416" s="154" t="str">
        <f>IFERROR(VLOOKUP(D1416,CADA_PROD!D:H,5,0),"")</f>
        <v/>
      </c>
      <c r="F1416" s="169"/>
      <c r="G1416" s="170"/>
      <c r="H1416" s="14"/>
      <c r="I1416" s="171"/>
      <c r="J1416" s="14"/>
      <c r="K1416" s="131"/>
      <c r="L1416" s="131" t="str">
        <f>IF(D1416="","",SUMIFS(MOVI_ENTR!I:I,MOVI_ENTR!D:D,D1416,MOVI_ENTR!O:O,O1416)-SUMIFS(MOVI_SAID!H:H,MOVI_SAID!D:D,D1416,MOVI_SAID!L:L,MOVI_ENTR!O1416))</f>
        <v/>
      </c>
      <c r="M1416" s="173" t="str">
        <f t="shared" si="38"/>
        <v/>
      </c>
      <c r="N1416" s="14"/>
      <c r="O1416" s="14"/>
      <c r="P1416" s="21"/>
      <c r="Q1416" s="21"/>
      <c r="R1416" s="21"/>
      <c r="S1416" s="21"/>
      <c r="T1416" s="21"/>
    </row>
    <row r="1417" spans="1:20" s="16" customFormat="1" ht="30" customHeight="1">
      <c r="A1417" s="21"/>
      <c r="B1417" s="21"/>
      <c r="C1417" s="197"/>
      <c r="D1417" s="168"/>
      <c r="E1417" s="154" t="str">
        <f>IFERROR(VLOOKUP(D1417,CADA_PROD!D:H,5,0),"")</f>
        <v/>
      </c>
      <c r="F1417" s="169"/>
      <c r="G1417" s="170"/>
      <c r="H1417" s="14"/>
      <c r="I1417" s="171"/>
      <c r="J1417" s="14"/>
      <c r="K1417" s="131"/>
      <c r="L1417" s="131" t="str">
        <f>IF(D1417="","",SUMIFS(MOVI_ENTR!I:I,MOVI_ENTR!D:D,D1417,MOVI_ENTR!O:O,O1417)-SUMIFS(MOVI_SAID!H:H,MOVI_SAID!D:D,D1417,MOVI_SAID!L:L,MOVI_ENTR!O1417))</f>
        <v/>
      </c>
      <c r="M1417" s="173" t="str">
        <f t="shared" si="38"/>
        <v/>
      </c>
      <c r="N1417" s="14"/>
      <c r="O1417" s="14"/>
      <c r="P1417" s="21"/>
      <c r="Q1417" s="21"/>
      <c r="R1417" s="21"/>
      <c r="S1417" s="21"/>
      <c r="T1417" s="21"/>
    </row>
    <row r="1418" spans="1:20" s="16" customFormat="1" ht="30" customHeight="1">
      <c r="A1418" s="21"/>
      <c r="B1418" s="21"/>
      <c r="C1418" s="197"/>
      <c r="D1418" s="168"/>
      <c r="E1418" s="154" t="str">
        <f>IFERROR(VLOOKUP(D1418,CADA_PROD!D:H,5,0),"")</f>
        <v/>
      </c>
      <c r="F1418" s="169"/>
      <c r="G1418" s="170"/>
      <c r="H1418" s="14"/>
      <c r="I1418" s="171"/>
      <c r="J1418" s="14"/>
      <c r="K1418" s="131"/>
      <c r="L1418" s="131" t="str">
        <f>IF(D1418="","",SUMIFS(MOVI_ENTR!I:I,MOVI_ENTR!D:D,D1418,MOVI_ENTR!O:O,O1418)-SUMIFS(MOVI_SAID!H:H,MOVI_SAID!D:D,D1418,MOVI_SAID!L:L,MOVI_ENTR!O1418))</f>
        <v/>
      </c>
      <c r="M1418" s="173" t="str">
        <f t="shared" si="38"/>
        <v/>
      </c>
      <c r="N1418" s="14"/>
      <c r="O1418" s="14"/>
      <c r="P1418" s="21"/>
      <c r="Q1418" s="21"/>
      <c r="R1418" s="21"/>
      <c r="S1418" s="21"/>
      <c r="T1418" s="21"/>
    </row>
    <row r="1419" spans="1:20" s="16" customFormat="1" ht="30" customHeight="1">
      <c r="A1419" s="21"/>
      <c r="B1419" s="21"/>
      <c r="C1419" s="197"/>
      <c r="D1419" s="168"/>
      <c r="E1419" s="154" t="str">
        <f>IFERROR(VLOOKUP(D1419,CADA_PROD!D:H,5,0),"")</f>
        <v/>
      </c>
      <c r="F1419" s="169"/>
      <c r="G1419" s="170"/>
      <c r="H1419" s="14"/>
      <c r="I1419" s="171"/>
      <c r="J1419" s="14"/>
      <c r="K1419" s="131"/>
      <c r="L1419" s="131" t="str">
        <f>IF(D1419="","",SUMIFS(MOVI_ENTR!I:I,MOVI_ENTR!D:D,D1419,MOVI_ENTR!O:O,O1419)-SUMIFS(MOVI_SAID!H:H,MOVI_SAID!D:D,D1419,MOVI_SAID!L:L,MOVI_ENTR!O1419))</f>
        <v/>
      </c>
      <c r="M1419" s="173" t="str">
        <f t="shared" si="38"/>
        <v/>
      </c>
      <c r="N1419" s="14"/>
      <c r="O1419" s="14"/>
      <c r="P1419" s="21"/>
      <c r="Q1419" s="21"/>
      <c r="R1419" s="21"/>
      <c r="S1419" s="21"/>
      <c r="T1419" s="21"/>
    </row>
    <row r="1420" spans="1:20" s="16" customFormat="1" ht="30" customHeight="1">
      <c r="A1420" s="21"/>
      <c r="B1420" s="21"/>
      <c r="C1420" s="197"/>
      <c r="D1420" s="168"/>
      <c r="E1420" s="154" t="str">
        <f>IFERROR(VLOOKUP(D1420,CADA_PROD!D:H,5,0),"")</f>
        <v/>
      </c>
      <c r="F1420" s="169"/>
      <c r="G1420" s="170"/>
      <c r="H1420" s="14"/>
      <c r="I1420" s="171"/>
      <c r="J1420" s="14"/>
      <c r="K1420" s="131"/>
      <c r="L1420" s="131" t="str">
        <f>IF(D1420="","",SUMIFS(MOVI_ENTR!I:I,MOVI_ENTR!D:D,D1420,MOVI_ENTR!O:O,O1420)-SUMIFS(MOVI_SAID!H:H,MOVI_SAID!D:D,D1420,MOVI_SAID!L:L,MOVI_ENTR!O1420))</f>
        <v/>
      </c>
      <c r="M1420" s="173" t="str">
        <f t="shared" si="38"/>
        <v/>
      </c>
      <c r="N1420" s="14"/>
      <c r="O1420" s="14"/>
      <c r="P1420" s="21"/>
      <c r="Q1420" s="21"/>
      <c r="R1420" s="21"/>
      <c r="S1420" s="21"/>
      <c r="T1420" s="21"/>
    </row>
    <row r="1421" spans="1:20" s="16" customFormat="1" ht="30" customHeight="1">
      <c r="A1421" s="21"/>
      <c r="B1421" s="21"/>
      <c r="C1421" s="197"/>
      <c r="D1421" s="168"/>
      <c r="E1421" s="154" t="str">
        <f>IFERROR(VLOOKUP(D1421,CADA_PROD!D:H,5,0),"")</f>
        <v/>
      </c>
      <c r="F1421" s="169"/>
      <c r="G1421" s="170"/>
      <c r="H1421" s="14"/>
      <c r="I1421" s="171"/>
      <c r="J1421" s="14"/>
      <c r="K1421" s="131"/>
      <c r="L1421" s="131" t="str">
        <f>IF(D1421="","",SUMIFS(MOVI_ENTR!I:I,MOVI_ENTR!D:D,D1421,MOVI_ENTR!O:O,O1421)-SUMIFS(MOVI_SAID!H:H,MOVI_SAID!D:D,D1421,MOVI_SAID!L:L,MOVI_ENTR!O1421))</f>
        <v/>
      </c>
      <c r="M1421" s="173" t="str">
        <f t="shared" si="38"/>
        <v/>
      </c>
      <c r="N1421" s="14"/>
      <c r="O1421" s="14"/>
      <c r="P1421" s="21"/>
      <c r="Q1421" s="21"/>
      <c r="R1421" s="21"/>
      <c r="S1421" s="21"/>
      <c r="T1421" s="21"/>
    </row>
    <row r="1422" spans="1:20" s="16" customFormat="1" ht="30" customHeight="1">
      <c r="A1422" s="21"/>
      <c r="B1422" s="21"/>
      <c r="C1422" s="197"/>
      <c r="D1422" s="168"/>
      <c r="E1422" s="154" t="str">
        <f>IFERROR(VLOOKUP(D1422,CADA_PROD!D:H,5,0),"")</f>
        <v/>
      </c>
      <c r="F1422" s="169"/>
      <c r="G1422" s="170"/>
      <c r="H1422" s="14"/>
      <c r="I1422" s="171"/>
      <c r="J1422" s="14"/>
      <c r="K1422" s="131"/>
      <c r="L1422" s="131" t="str">
        <f>IF(D1422="","",SUMIFS(MOVI_ENTR!I:I,MOVI_ENTR!D:D,D1422,MOVI_ENTR!O:O,O1422)-SUMIFS(MOVI_SAID!H:H,MOVI_SAID!D:D,D1422,MOVI_SAID!L:L,MOVI_ENTR!O1422))</f>
        <v/>
      </c>
      <c r="M1422" s="173" t="str">
        <f t="shared" si="38"/>
        <v/>
      </c>
      <c r="N1422" s="14"/>
      <c r="O1422" s="14"/>
      <c r="P1422" s="21"/>
      <c r="Q1422" s="21"/>
      <c r="R1422" s="21"/>
      <c r="S1422" s="21"/>
      <c r="T1422" s="21"/>
    </row>
    <row r="1423" spans="1:20" s="16" customFormat="1" ht="30" customHeight="1">
      <c r="A1423" s="21"/>
      <c r="B1423" s="21"/>
      <c r="C1423" s="197"/>
      <c r="D1423" s="168"/>
      <c r="E1423" s="154" t="str">
        <f>IFERROR(VLOOKUP(D1423,CADA_PROD!D:H,5,0),"")</f>
        <v/>
      </c>
      <c r="F1423" s="169"/>
      <c r="G1423" s="170"/>
      <c r="H1423" s="14"/>
      <c r="I1423" s="171"/>
      <c r="J1423" s="14"/>
      <c r="K1423" s="131"/>
      <c r="L1423" s="131" t="str">
        <f>IF(D1423="","",SUMIFS(MOVI_ENTR!I:I,MOVI_ENTR!D:D,D1423,MOVI_ENTR!O:O,O1423)-SUMIFS(MOVI_SAID!H:H,MOVI_SAID!D:D,D1423,MOVI_SAID!L:L,MOVI_ENTR!O1423))</f>
        <v/>
      </c>
      <c r="M1423" s="173" t="str">
        <f t="shared" si="38"/>
        <v/>
      </c>
      <c r="N1423" s="14"/>
      <c r="O1423" s="14"/>
      <c r="P1423" s="21"/>
      <c r="Q1423" s="21"/>
      <c r="R1423" s="21"/>
      <c r="S1423" s="21"/>
      <c r="T1423" s="21"/>
    </row>
    <row r="1424" spans="1:20" s="16" customFormat="1" ht="30" customHeight="1">
      <c r="A1424" s="21"/>
      <c r="B1424" s="21"/>
      <c r="C1424" s="197"/>
      <c r="D1424" s="168"/>
      <c r="E1424" s="154" t="str">
        <f>IFERROR(VLOOKUP(D1424,CADA_PROD!D:H,5,0),"")</f>
        <v/>
      </c>
      <c r="F1424" s="169"/>
      <c r="G1424" s="170"/>
      <c r="H1424" s="14"/>
      <c r="I1424" s="171"/>
      <c r="J1424" s="14"/>
      <c r="K1424" s="131"/>
      <c r="L1424" s="131" t="str">
        <f>IF(D1424="","",SUMIFS(MOVI_ENTR!I:I,MOVI_ENTR!D:D,D1424,MOVI_ENTR!O:O,O1424)-SUMIFS(MOVI_SAID!H:H,MOVI_SAID!D:D,D1424,MOVI_SAID!L:L,MOVI_ENTR!O1424))</f>
        <v/>
      </c>
      <c r="M1424" s="173" t="str">
        <f t="shared" si="38"/>
        <v/>
      </c>
      <c r="N1424" s="14"/>
      <c r="O1424" s="14"/>
      <c r="P1424" s="21"/>
      <c r="Q1424" s="21"/>
      <c r="R1424" s="21"/>
      <c r="S1424" s="21"/>
      <c r="T1424" s="21"/>
    </row>
    <row r="1425" spans="1:20" s="16" customFormat="1" ht="30" customHeight="1">
      <c r="A1425" s="21"/>
      <c r="B1425" s="21"/>
      <c r="C1425" s="197"/>
      <c r="D1425" s="168"/>
      <c r="E1425" s="154" t="str">
        <f>IFERROR(VLOOKUP(D1425,CADA_PROD!D:H,5,0),"")</f>
        <v/>
      </c>
      <c r="F1425" s="169"/>
      <c r="G1425" s="170"/>
      <c r="H1425" s="14"/>
      <c r="I1425" s="171"/>
      <c r="J1425" s="14"/>
      <c r="K1425" s="131"/>
      <c r="L1425" s="131" t="str">
        <f>IF(D1425="","",SUMIFS(MOVI_ENTR!I:I,MOVI_ENTR!D:D,D1425,MOVI_ENTR!O:O,O1425)-SUMIFS(MOVI_SAID!H:H,MOVI_SAID!D:D,D1425,MOVI_SAID!L:L,MOVI_ENTR!O1425))</f>
        <v/>
      </c>
      <c r="M1425" s="173" t="str">
        <f t="shared" si="38"/>
        <v/>
      </c>
      <c r="N1425" s="14"/>
      <c r="O1425" s="14"/>
      <c r="P1425" s="21"/>
      <c r="Q1425" s="21"/>
      <c r="R1425" s="21"/>
      <c r="S1425" s="21"/>
      <c r="T1425" s="21"/>
    </row>
    <row r="1426" spans="1:20" s="16" customFormat="1" ht="30" customHeight="1">
      <c r="A1426" s="21"/>
      <c r="B1426" s="21"/>
      <c r="C1426" s="197"/>
      <c r="D1426" s="168"/>
      <c r="E1426" s="154" t="str">
        <f>IFERROR(VLOOKUP(D1426,CADA_PROD!D:H,5,0),"")</f>
        <v/>
      </c>
      <c r="F1426" s="169"/>
      <c r="G1426" s="170"/>
      <c r="H1426" s="14"/>
      <c r="I1426" s="171"/>
      <c r="J1426" s="14"/>
      <c r="K1426" s="131"/>
      <c r="L1426" s="131" t="str">
        <f>IF(D1426="","",SUMIFS(MOVI_ENTR!I:I,MOVI_ENTR!D:D,D1426,MOVI_ENTR!O:O,O1426)-SUMIFS(MOVI_SAID!H:H,MOVI_SAID!D:D,D1426,MOVI_SAID!L:L,MOVI_ENTR!O1426))</f>
        <v/>
      </c>
      <c r="M1426" s="173" t="str">
        <f t="shared" si="38"/>
        <v/>
      </c>
      <c r="N1426" s="14"/>
      <c r="O1426" s="14"/>
      <c r="P1426" s="21"/>
      <c r="Q1426" s="21"/>
      <c r="R1426" s="21"/>
      <c r="S1426" s="21"/>
      <c r="T1426" s="21"/>
    </row>
    <row r="1427" spans="1:20" s="16" customFormat="1" ht="30" customHeight="1">
      <c r="A1427" s="21"/>
      <c r="B1427" s="21"/>
      <c r="C1427" s="197"/>
      <c r="D1427" s="168"/>
      <c r="E1427" s="154" t="str">
        <f>IFERROR(VLOOKUP(D1427,CADA_PROD!D:H,5,0),"")</f>
        <v/>
      </c>
      <c r="F1427" s="169"/>
      <c r="G1427" s="170"/>
      <c r="H1427" s="14"/>
      <c r="I1427" s="171"/>
      <c r="J1427" s="14"/>
      <c r="K1427" s="131"/>
      <c r="L1427" s="131" t="str">
        <f>IF(D1427="","",SUMIFS(MOVI_ENTR!I:I,MOVI_ENTR!D:D,D1427,MOVI_ENTR!O:O,O1427)-SUMIFS(MOVI_SAID!H:H,MOVI_SAID!D:D,D1427,MOVI_SAID!L:L,MOVI_ENTR!O1427))</f>
        <v/>
      </c>
      <c r="M1427" s="173" t="str">
        <f t="shared" si="38"/>
        <v/>
      </c>
      <c r="N1427" s="14"/>
      <c r="O1427" s="14"/>
      <c r="P1427" s="21"/>
      <c r="Q1427" s="21"/>
      <c r="R1427" s="21"/>
      <c r="S1427" s="21"/>
      <c r="T1427" s="21"/>
    </row>
    <row r="1428" spans="1:20" s="16" customFormat="1" ht="30" customHeight="1">
      <c r="A1428" s="21"/>
      <c r="B1428" s="21"/>
      <c r="C1428" s="197"/>
      <c r="D1428" s="168"/>
      <c r="E1428" s="154" t="str">
        <f>IFERROR(VLOOKUP(D1428,CADA_PROD!D:H,5,0),"")</f>
        <v/>
      </c>
      <c r="F1428" s="169"/>
      <c r="G1428" s="170"/>
      <c r="H1428" s="14"/>
      <c r="I1428" s="171"/>
      <c r="J1428" s="14"/>
      <c r="K1428" s="131"/>
      <c r="L1428" s="131" t="str">
        <f>IF(D1428="","",SUMIFS(MOVI_ENTR!I:I,MOVI_ENTR!D:D,D1428,MOVI_ENTR!O:O,O1428)-SUMIFS(MOVI_SAID!H:H,MOVI_SAID!D:D,D1428,MOVI_SAID!L:L,MOVI_ENTR!O1428))</f>
        <v/>
      </c>
      <c r="M1428" s="173" t="str">
        <f t="shared" si="38"/>
        <v/>
      </c>
      <c r="N1428" s="14"/>
      <c r="O1428" s="14"/>
      <c r="P1428" s="21"/>
      <c r="Q1428" s="21"/>
      <c r="R1428" s="21"/>
      <c r="S1428" s="21"/>
      <c r="T1428" s="21"/>
    </row>
    <row r="1429" spans="1:20" s="16" customFormat="1" ht="30" customHeight="1">
      <c r="A1429" s="21"/>
      <c r="B1429" s="21"/>
      <c r="C1429" s="197"/>
      <c r="D1429" s="168"/>
      <c r="E1429" s="154" t="str">
        <f>IFERROR(VLOOKUP(D1429,CADA_PROD!D:H,5,0),"")</f>
        <v/>
      </c>
      <c r="F1429" s="169"/>
      <c r="G1429" s="170"/>
      <c r="H1429" s="14"/>
      <c r="I1429" s="171"/>
      <c r="J1429" s="14"/>
      <c r="K1429" s="131"/>
      <c r="L1429" s="131" t="str">
        <f>IF(D1429="","",SUMIFS(MOVI_ENTR!I:I,MOVI_ENTR!D:D,D1429,MOVI_ENTR!O:O,O1429)-SUMIFS(MOVI_SAID!H:H,MOVI_SAID!D:D,D1429,MOVI_SAID!L:L,MOVI_ENTR!O1429))</f>
        <v/>
      </c>
      <c r="M1429" s="173" t="str">
        <f t="shared" si="38"/>
        <v/>
      </c>
      <c r="N1429" s="14"/>
      <c r="O1429" s="14"/>
      <c r="P1429" s="21"/>
      <c r="Q1429" s="21"/>
      <c r="R1429" s="21"/>
      <c r="S1429" s="21"/>
      <c r="T1429" s="21"/>
    </row>
    <row r="1430" spans="1:20" s="16" customFormat="1" ht="30" customHeight="1">
      <c r="A1430" s="21"/>
      <c r="B1430" s="21"/>
      <c r="C1430" s="197"/>
      <c r="D1430" s="168"/>
      <c r="E1430" s="154" t="str">
        <f>IFERROR(VLOOKUP(D1430,CADA_PROD!D:H,5,0),"")</f>
        <v/>
      </c>
      <c r="F1430" s="169"/>
      <c r="G1430" s="170"/>
      <c r="H1430" s="14"/>
      <c r="I1430" s="171"/>
      <c r="J1430" s="14"/>
      <c r="K1430" s="131"/>
      <c r="L1430" s="131" t="str">
        <f>IF(D1430="","",SUMIFS(MOVI_ENTR!I:I,MOVI_ENTR!D:D,D1430,MOVI_ENTR!O:O,O1430)-SUMIFS(MOVI_SAID!H:H,MOVI_SAID!D:D,D1430,MOVI_SAID!L:L,MOVI_ENTR!O1430))</f>
        <v/>
      </c>
      <c r="M1430" s="173" t="str">
        <f t="shared" si="38"/>
        <v/>
      </c>
      <c r="N1430" s="14"/>
      <c r="O1430" s="14"/>
      <c r="P1430" s="21"/>
      <c r="Q1430" s="21"/>
      <c r="R1430" s="21"/>
      <c r="S1430" s="21"/>
      <c r="T1430" s="21"/>
    </row>
    <row r="1431" spans="1:20" s="16" customFormat="1" ht="30" customHeight="1">
      <c r="A1431" s="21"/>
      <c r="B1431" s="21"/>
      <c r="C1431" s="197"/>
      <c r="D1431" s="168"/>
      <c r="E1431" s="154" t="str">
        <f>IFERROR(VLOOKUP(D1431,CADA_PROD!D:H,5,0),"")</f>
        <v/>
      </c>
      <c r="F1431" s="169"/>
      <c r="G1431" s="170"/>
      <c r="H1431" s="14"/>
      <c r="I1431" s="171"/>
      <c r="J1431" s="14"/>
      <c r="K1431" s="131"/>
      <c r="L1431" s="131" t="str">
        <f>IF(D1431="","",SUMIFS(MOVI_ENTR!I:I,MOVI_ENTR!D:D,D1431,MOVI_ENTR!O:O,O1431)-SUMIFS(MOVI_SAID!H:H,MOVI_SAID!D:D,D1431,MOVI_SAID!L:L,MOVI_ENTR!O1431))</f>
        <v/>
      </c>
      <c r="M1431" s="173" t="str">
        <f t="shared" si="38"/>
        <v/>
      </c>
      <c r="N1431" s="14"/>
      <c r="O1431" s="14"/>
      <c r="P1431" s="21"/>
      <c r="Q1431" s="21"/>
      <c r="R1431" s="21"/>
      <c r="S1431" s="21"/>
      <c r="T1431" s="21"/>
    </row>
    <row r="1432" spans="1:20" s="16" customFormat="1" ht="30" customHeight="1">
      <c r="A1432" s="21"/>
      <c r="B1432" s="21"/>
      <c r="C1432" s="197"/>
      <c r="D1432" s="168"/>
      <c r="E1432" s="154" t="str">
        <f>IFERROR(VLOOKUP(D1432,CADA_PROD!D:H,5,0),"")</f>
        <v/>
      </c>
      <c r="F1432" s="169"/>
      <c r="G1432" s="170"/>
      <c r="H1432" s="14"/>
      <c r="I1432" s="171"/>
      <c r="J1432" s="14"/>
      <c r="K1432" s="131"/>
      <c r="L1432" s="131" t="str">
        <f>IF(D1432="","",SUMIFS(MOVI_ENTR!I:I,MOVI_ENTR!D:D,D1432,MOVI_ENTR!O:O,O1432)-SUMIFS(MOVI_SAID!H:H,MOVI_SAID!D:D,D1432,MOVI_SAID!L:L,MOVI_ENTR!O1432))</f>
        <v/>
      </c>
      <c r="M1432" s="173" t="str">
        <f t="shared" si="38"/>
        <v/>
      </c>
      <c r="N1432" s="14"/>
      <c r="O1432" s="14"/>
      <c r="P1432" s="21"/>
      <c r="Q1432" s="21"/>
      <c r="R1432" s="21"/>
      <c r="S1432" s="21"/>
      <c r="T1432" s="21"/>
    </row>
    <row r="1433" spans="1:20" s="16" customFormat="1" ht="30" customHeight="1">
      <c r="A1433" s="21"/>
      <c r="B1433" s="21"/>
      <c r="C1433" s="197"/>
      <c r="D1433" s="168"/>
      <c r="E1433" s="154" t="str">
        <f>IFERROR(VLOOKUP(D1433,CADA_PROD!D:H,5,0),"")</f>
        <v/>
      </c>
      <c r="F1433" s="169"/>
      <c r="G1433" s="170"/>
      <c r="H1433" s="14"/>
      <c r="I1433" s="171"/>
      <c r="J1433" s="14"/>
      <c r="K1433" s="131"/>
      <c r="L1433" s="131" t="str">
        <f>IF(D1433="","",SUMIFS(MOVI_ENTR!I:I,MOVI_ENTR!D:D,D1433,MOVI_ENTR!O:O,O1433)-SUMIFS(MOVI_SAID!H:H,MOVI_SAID!D:D,D1433,MOVI_SAID!L:L,MOVI_ENTR!O1433))</f>
        <v/>
      </c>
      <c r="M1433" s="173" t="str">
        <f t="shared" si="38"/>
        <v/>
      </c>
      <c r="N1433" s="14"/>
      <c r="O1433" s="14"/>
      <c r="P1433" s="21"/>
      <c r="Q1433" s="21"/>
      <c r="R1433" s="21"/>
      <c r="S1433" s="21"/>
      <c r="T1433" s="21"/>
    </row>
    <row r="1434" spans="1:20" s="16" customFormat="1" ht="30" customHeight="1">
      <c r="A1434" s="21"/>
      <c r="B1434" s="21"/>
      <c r="C1434" s="197"/>
      <c r="D1434" s="168"/>
      <c r="E1434" s="154" t="str">
        <f>IFERROR(VLOOKUP(D1434,CADA_PROD!D:H,5,0),"")</f>
        <v/>
      </c>
      <c r="F1434" s="169"/>
      <c r="G1434" s="170"/>
      <c r="H1434" s="14"/>
      <c r="I1434" s="171"/>
      <c r="J1434" s="14"/>
      <c r="K1434" s="131"/>
      <c r="L1434" s="131" t="str">
        <f>IF(D1434="","",SUMIFS(MOVI_ENTR!I:I,MOVI_ENTR!D:D,D1434,MOVI_ENTR!O:O,O1434)-SUMIFS(MOVI_SAID!H:H,MOVI_SAID!D:D,D1434,MOVI_SAID!L:L,MOVI_ENTR!O1434))</f>
        <v/>
      </c>
      <c r="M1434" s="173" t="str">
        <f t="shared" si="38"/>
        <v/>
      </c>
      <c r="N1434" s="14"/>
      <c r="O1434" s="14"/>
      <c r="P1434" s="21"/>
      <c r="Q1434" s="21"/>
      <c r="R1434" s="21"/>
      <c r="S1434" s="21"/>
      <c r="T1434" s="21"/>
    </row>
    <row r="1435" spans="1:20" s="16" customFormat="1" ht="30" customHeight="1">
      <c r="A1435" s="21"/>
      <c r="B1435" s="21"/>
      <c r="C1435" s="197"/>
      <c r="D1435" s="168"/>
      <c r="E1435" s="154" t="str">
        <f>IFERROR(VLOOKUP(D1435,CADA_PROD!D:H,5,0),"")</f>
        <v/>
      </c>
      <c r="F1435" s="169"/>
      <c r="G1435" s="170"/>
      <c r="H1435" s="14"/>
      <c r="I1435" s="171"/>
      <c r="J1435" s="14"/>
      <c r="K1435" s="131"/>
      <c r="L1435" s="131" t="str">
        <f>IF(D1435="","",SUMIFS(MOVI_ENTR!I:I,MOVI_ENTR!D:D,D1435,MOVI_ENTR!O:O,O1435)-SUMIFS(MOVI_SAID!H:H,MOVI_SAID!D:D,D1435,MOVI_SAID!L:L,MOVI_ENTR!O1435))</f>
        <v/>
      </c>
      <c r="M1435" s="173" t="str">
        <f t="shared" ref="M1435:M1498" si="39">IF(D1435="","",H1435*I1435)</f>
        <v/>
      </c>
      <c r="N1435" s="14"/>
      <c r="O1435" s="14"/>
      <c r="P1435" s="21"/>
      <c r="Q1435" s="21"/>
      <c r="R1435" s="21"/>
      <c r="S1435" s="21"/>
      <c r="T1435" s="21"/>
    </row>
    <row r="1436" spans="1:20" s="16" customFormat="1" ht="30" customHeight="1">
      <c r="A1436" s="21"/>
      <c r="B1436" s="21"/>
      <c r="C1436" s="197"/>
      <c r="D1436" s="168"/>
      <c r="E1436" s="154" t="str">
        <f>IFERROR(VLOOKUP(D1436,CADA_PROD!D:H,5,0),"")</f>
        <v/>
      </c>
      <c r="F1436" s="169"/>
      <c r="G1436" s="170"/>
      <c r="H1436" s="14"/>
      <c r="I1436" s="171"/>
      <c r="J1436" s="14"/>
      <c r="K1436" s="131"/>
      <c r="L1436" s="131" t="str">
        <f>IF(D1436="","",SUMIFS(MOVI_ENTR!I:I,MOVI_ENTR!D:D,D1436,MOVI_ENTR!O:O,O1436)-SUMIFS(MOVI_SAID!H:H,MOVI_SAID!D:D,D1436,MOVI_SAID!L:L,MOVI_ENTR!O1436))</f>
        <v/>
      </c>
      <c r="M1436" s="173" t="str">
        <f t="shared" si="39"/>
        <v/>
      </c>
      <c r="N1436" s="14"/>
      <c r="O1436" s="14"/>
      <c r="P1436" s="21"/>
      <c r="Q1436" s="21"/>
      <c r="R1436" s="21"/>
      <c r="S1436" s="21"/>
      <c r="T1436" s="21"/>
    </row>
    <row r="1437" spans="1:20" s="16" customFormat="1" ht="30" customHeight="1">
      <c r="A1437" s="21"/>
      <c r="B1437" s="21"/>
      <c r="C1437" s="197"/>
      <c r="D1437" s="168"/>
      <c r="E1437" s="154" t="str">
        <f>IFERROR(VLOOKUP(D1437,CADA_PROD!D:H,5,0),"")</f>
        <v/>
      </c>
      <c r="F1437" s="169"/>
      <c r="G1437" s="170"/>
      <c r="H1437" s="14"/>
      <c r="I1437" s="171"/>
      <c r="J1437" s="14"/>
      <c r="K1437" s="131"/>
      <c r="L1437" s="131" t="str">
        <f>IF(D1437="","",SUMIFS(MOVI_ENTR!I:I,MOVI_ENTR!D:D,D1437,MOVI_ENTR!O:O,O1437)-SUMIFS(MOVI_SAID!H:H,MOVI_SAID!D:D,D1437,MOVI_SAID!L:L,MOVI_ENTR!O1437))</f>
        <v/>
      </c>
      <c r="M1437" s="173" t="str">
        <f t="shared" si="39"/>
        <v/>
      </c>
      <c r="N1437" s="14"/>
      <c r="O1437" s="14"/>
      <c r="P1437" s="21"/>
      <c r="Q1437" s="21"/>
      <c r="R1437" s="21"/>
      <c r="S1437" s="21"/>
      <c r="T1437" s="21"/>
    </row>
    <row r="1438" spans="1:20" s="16" customFormat="1" ht="30" customHeight="1">
      <c r="A1438" s="21"/>
      <c r="B1438" s="21"/>
      <c r="C1438" s="197"/>
      <c r="D1438" s="168"/>
      <c r="E1438" s="154" t="str">
        <f>IFERROR(VLOOKUP(D1438,CADA_PROD!D:H,5,0),"")</f>
        <v/>
      </c>
      <c r="F1438" s="169"/>
      <c r="G1438" s="170"/>
      <c r="H1438" s="14"/>
      <c r="I1438" s="171"/>
      <c r="J1438" s="14"/>
      <c r="K1438" s="131"/>
      <c r="L1438" s="131" t="str">
        <f>IF(D1438="","",SUMIFS(MOVI_ENTR!I:I,MOVI_ENTR!D:D,D1438,MOVI_ENTR!O:O,O1438)-SUMIFS(MOVI_SAID!H:H,MOVI_SAID!D:D,D1438,MOVI_SAID!L:L,MOVI_ENTR!O1438))</f>
        <v/>
      </c>
      <c r="M1438" s="173" t="str">
        <f t="shared" si="39"/>
        <v/>
      </c>
      <c r="N1438" s="14"/>
      <c r="O1438" s="14"/>
      <c r="P1438" s="21"/>
      <c r="Q1438" s="21"/>
      <c r="R1438" s="21"/>
      <c r="S1438" s="21"/>
      <c r="T1438" s="21"/>
    </row>
    <row r="1439" spans="1:20" s="16" customFormat="1" ht="30" customHeight="1">
      <c r="A1439" s="21"/>
      <c r="B1439" s="21"/>
      <c r="C1439" s="197"/>
      <c r="D1439" s="168"/>
      <c r="E1439" s="154" t="str">
        <f>IFERROR(VLOOKUP(D1439,CADA_PROD!D:H,5,0),"")</f>
        <v/>
      </c>
      <c r="F1439" s="169"/>
      <c r="G1439" s="170"/>
      <c r="H1439" s="14"/>
      <c r="I1439" s="171"/>
      <c r="J1439" s="14"/>
      <c r="K1439" s="131"/>
      <c r="L1439" s="131" t="str">
        <f>IF(D1439="","",SUMIFS(MOVI_ENTR!I:I,MOVI_ENTR!D:D,D1439,MOVI_ENTR!O:O,O1439)-SUMIFS(MOVI_SAID!H:H,MOVI_SAID!D:D,D1439,MOVI_SAID!L:L,MOVI_ENTR!O1439))</f>
        <v/>
      </c>
      <c r="M1439" s="173" t="str">
        <f t="shared" si="39"/>
        <v/>
      </c>
      <c r="N1439" s="14"/>
      <c r="O1439" s="14"/>
      <c r="P1439" s="21"/>
      <c r="Q1439" s="21"/>
      <c r="R1439" s="21"/>
      <c r="S1439" s="21"/>
      <c r="T1439" s="21"/>
    </row>
    <row r="1440" spans="1:20" s="16" customFormat="1" ht="30" customHeight="1">
      <c r="A1440" s="21"/>
      <c r="B1440" s="21"/>
      <c r="C1440" s="197"/>
      <c r="D1440" s="168"/>
      <c r="E1440" s="154" t="str">
        <f>IFERROR(VLOOKUP(D1440,CADA_PROD!D:H,5,0),"")</f>
        <v/>
      </c>
      <c r="F1440" s="169"/>
      <c r="G1440" s="170"/>
      <c r="H1440" s="14"/>
      <c r="I1440" s="171"/>
      <c r="J1440" s="14"/>
      <c r="K1440" s="131"/>
      <c r="L1440" s="131" t="str">
        <f>IF(D1440="","",SUMIFS(MOVI_ENTR!I:I,MOVI_ENTR!D:D,D1440,MOVI_ENTR!O:O,O1440)-SUMIFS(MOVI_SAID!H:H,MOVI_SAID!D:D,D1440,MOVI_SAID!L:L,MOVI_ENTR!O1440))</f>
        <v/>
      </c>
      <c r="M1440" s="173" t="str">
        <f t="shared" si="39"/>
        <v/>
      </c>
      <c r="N1440" s="14"/>
      <c r="O1440" s="14"/>
      <c r="P1440" s="21"/>
      <c r="Q1440" s="21"/>
      <c r="R1440" s="21"/>
      <c r="S1440" s="21"/>
      <c r="T1440" s="21"/>
    </row>
    <row r="1441" spans="1:20" s="16" customFormat="1" ht="30" customHeight="1">
      <c r="A1441" s="21"/>
      <c r="B1441" s="21"/>
      <c r="C1441" s="197"/>
      <c r="D1441" s="168"/>
      <c r="E1441" s="154" t="str">
        <f>IFERROR(VLOOKUP(D1441,CADA_PROD!D:H,5,0),"")</f>
        <v/>
      </c>
      <c r="F1441" s="169"/>
      <c r="G1441" s="170"/>
      <c r="H1441" s="14"/>
      <c r="I1441" s="171"/>
      <c r="J1441" s="14"/>
      <c r="K1441" s="131"/>
      <c r="L1441" s="131" t="str">
        <f>IF(D1441="","",SUMIFS(MOVI_ENTR!I:I,MOVI_ENTR!D:D,D1441,MOVI_ENTR!O:O,O1441)-SUMIFS(MOVI_SAID!H:H,MOVI_SAID!D:D,D1441,MOVI_SAID!L:L,MOVI_ENTR!O1441))</f>
        <v/>
      </c>
      <c r="M1441" s="173" t="str">
        <f t="shared" si="39"/>
        <v/>
      </c>
      <c r="N1441" s="14"/>
      <c r="O1441" s="14"/>
      <c r="P1441" s="21"/>
      <c r="Q1441" s="21"/>
      <c r="R1441" s="21"/>
      <c r="S1441" s="21"/>
      <c r="T1441" s="21"/>
    </row>
    <row r="1442" spans="1:20" s="16" customFormat="1" ht="30" customHeight="1">
      <c r="A1442" s="21"/>
      <c r="B1442" s="21"/>
      <c r="C1442" s="197"/>
      <c r="D1442" s="168"/>
      <c r="E1442" s="154" t="str">
        <f>IFERROR(VLOOKUP(D1442,CADA_PROD!D:H,5,0),"")</f>
        <v/>
      </c>
      <c r="F1442" s="169"/>
      <c r="G1442" s="170"/>
      <c r="H1442" s="14"/>
      <c r="I1442" s="171"/>
      <c r="J1442" s="14"/>
      <c r="K1442" s="131"/>
      <c r="L1442" s="131" t="str">
        <f>IF(D1442="","",SUMIFS(MOVI_ENTR!I:I,MOVI_ENTR!D:D,D1442,MOVI_ENTR!O:O,O1442)-SUMIFS(MOVI_SAID!H:H,MOVI_SAID!D:D,D1442,MOVI_SAID!L:L,MOVI_ENTR!O1442))</f>
        <v/>
      </c>
      <c r="M1442" s="173" t="str">
        <f t="shared" si="39"/>
        <v/>
      </c>
      <c r="N1442" s="14"/>
      <c r="O1442" s="14"/>
      <c r="P1442" s="21"/>
      <c r="Q1442" s="21"/>
      <c r="R1442" s="21"/>
      <c r="S1442" s="21"/>
      <c r="T1442" s="21"/>
    </row>
    <row r="1443" spans="1:20" s="16" customFormat="1" ht="30" customHeight="1">
      <c r="A1443" s="21"/>
      <c r="B1443" s="21"/>
      <c r="C1443" s="197"/>
      <c r="D1443" s="168"/>
      <c r="E1443" s="154" t="str">
        <f>IFERROR(VLOOKUP(D1443,CADA_PROD!D:H,5,0),"")</f>
        <v/>
      </c>
      <c r="F1443" s="169"/>
      <c r="G1443" s="170"/>
      <c r="H1443" s="14"/>
      <c r="I1443" s="171"/>
      <c r="J1443" s="14"/>
      <c r="K1443" s="131"/>
      <c r="L1443" s="131" t="str">
        <f>IF(D1443="","",SUMIFS(MOVI_ENTR!I:I,MOVI_ENTR!D:D,D1443,MOVI_ENTR!O:O,O1443)-SUMIFS(MOVI_SAID!H:H,MOVI_SAID!D:D,D1443,MOVI_SAID!L:L,MOVI_ENTR!O1443))</f>
        <v/>
      </c>
      <c r="M1443" s="173" t="str">
        <f t="shared" si="39"/>
        <v/>
      </c>
      <c r="N1443" s="14"/>
      <c r="O1443" s="14"/>
      <c r="P1443" s="21"/>
      <c r="Q1443" s="21"/>
      <c r="R1443" s="21"/>
      <c r="S1443" s="21"/>
      <c r="T1443" s="21"/>
    </row>
    <row r="1444" spans="1:20" s="16" customFormat="1" ht="30" customHeight="1">
      <c r="A1444" s="21"/>
      <c r="B1444" s="21"/>
      <c r="C1444" s="197"/>
      <c r="D1444" s="168"/>
      <c r="E1444" s="154" t="str">
        <f>IFERROR(VLOOKUP(D1444,CADA_PROD!D:H,5,0),"")</f>
        <v/>
      </c>
      <c r="F1444" s="169"/>
      <c r="G1444" s="170"/>
      <c r="H1444" s="14"/>
      <c r="I1444" s="171"/>
      <c r="J1444" s="14"/>
      <c r="K1444" s="131"/>
      <c r="L1444" s="131" t="str">
        <f>IF(D1444="","",SUMIFS(MOVI_ENTR!I:I,MOVI_ENTR!D:D,D1444,MOVI_ENTR!O:O,O1444)-SUMIFS(MOVI_SAID!H:H,MOVI_SAID!D:D,D1444,MOVI_SAID!L:L,MOVI_ENTR!O1444))</f>
        <v/>
      </c>
      <c r="M1444" s="173" t="str">
        <f t="shared" si="39"/>
        <v/>
      </c>
      <c r="N1444" s="14"/>
      <c r="O1444" s="14"/>
      <c r="P1444" s="21"/>
      <c r="Q1444" s="21"/>
      <c r="R1444" s="21"/>
      <c r="S1444" s="21"/>
      <c r="T1444" s="21"/>
    </row>
    <row r="1445" spans="1:20" s="16" customFormat="1" ht="30" customHeight="1">
      <c r="A1445" s="21"/>
      <c r="B1445" s="21"/>
      <c r="C1445" s="197"/>
      <c r="D1445" s="168"/>
      <c r="E1445" s="154" t="str">
        <f>IFERROR(VLOOKUP(D1445,CADA_PROD!D:H,5,0),"")</f>
        <v/>
      </c>
      <c r="F1445" s="169"/>
      <c r="G1445" s="170"/>
      <c r="H1445" s="14"/>
      <c r="I1445" s="171"/>
      <c r="J1445" s="14"/>
      <c r="K1445" s="131"/>
      <c r="L1445" s="131" t="str">
        <f>IF(D1445="","",SUMIFS(MOVI_ENTR!I:I,MOVI_ENTR!D:D,D1445,MOVI_ENTR!O:O,O1445)-SUMIFS(MOVI_SAID!H:H,MOVI_SAID!D:D,D1445,MOVI_SAID!L:L,MOVI_ENTR!O1445))</f>
        <v/>
      </c>
      <c r="M1445" s="173" t="str">
        <f t="shared" si="39"/>
        <v/>
      </c>
      <c r="N1445" s="14"/>
      <c r="O1445" s="14"/>
      <c r="P1445" s="21"/>
      <c r="Q1445" s="21"/>
      <c r="R1445" s="21"/>
      <c r="S1445" s="21"/>
      <c r="T1445" s="21"/>
    </row>
    <row r="1446" spans="1:20" s="16" customFormat="1" ht="30" customHeight="1">
      <c r="A1446" s="21"/>
      <c r="B1446" s="21"/>
      <c r="C1446" s="197"/>
      <c r="D1446" s="168"/>
      <c r="E1446" s="154" t="str">
        <f>IFERROR(VLOOKUP(D1446,CADA_PROD!D:H,5,0),"")</f>
        <v/>
      </c>
      <c r="F1446" s="169"/>
      <c r="G1446" s="170"/>
      <c r="H1446" s="14"/>
      <c r="I1446" s="171"/>
      <c r="J1446" s="14"/>
      <c r="K1446" s="131"/>
      <c r="L1446" s="131" t="str">
        <f>IF(D1446="","",SUMIFS(MOVI_ENTR!I:I,MOVI_ENTR!D:D,D1446,MOVI_ENTR!O:O,O1446)-SUMIFS(MOVI_SAID!H:H,MOVI_SAID!D:D,D1446,MOVI_SAID!L:L,MOVI_ENTR!O1446))</f>
        <v/>
      </c>
      <c r="M1446" s="173" t="str">
        <f t="shared" si="39"/>
        <v/>
      </c>
      <c r="N1446" s="14"/>
      <c r="O1446" s="14"/>
      <c r="P1446" s="21"/>
      <c r="Q1446" s="21"/>
      <c r="R1446" s="21"/>
      <c r="S1446" s="21"/>
      <c r="T1446" s="21"/>
    </row>
    <row r="1447" spans="1:20" s="16" customFormat="1" ht="30" customHeight="1">
      <c r="A1447" s="21"/>
      <c r="B1447" s="21"/>
      <c r="C1447" s="197"/>
      <c r="D1447" s="168"/>
      <c r="E1447" s="154" t="str">
        <f>IFERROR(VLOOKUP(D1447,CADA_PROD!D:H,5,0),"")</f>
        <v/>
      </c>
      <c r="F1447" s="169"/>
      <c r="G1447" s="170"/>
      <c r="H1447" s="14"/>
      <c r="I1447" s="171"/>
      <c r="J1447" s="14"/>
      <c r="K1447" s="131"/>
      <c r="L1447" s="131" t="str">
        <f>IF(D1447="","",SUMIFS(MOVI_ENTR!I:I,MOVI_ENTR!D:D,D1447,MOVI_ENTR!O:O,O1447)-SUMIFS(MOVI_SAID!H:H,MOVI_SAID!D:D,D1447,MOVI_SAID!L:L,MOVI_ENTR!O1447))</f>
        <v/>
      </c>
      <c r="M1447" s="173" t="str">
        <f t="shared" si="39"/>
        <v/>
      </c>
      <c r="N1447" s="14"/>
      <c r="O1447" s="14"/>
      <c r="P1447" s="21"/>
      <c r="Q1447" s="21"/>
      <c r="R1447" s="21"/>
      <c r="S1447" s="21"/>
      <c r="T1447" s="21"/>
    </row>
    <row r="1448" spans="1:20" s="16" customFormat="1" ht="30" customHeight="1">
      <c r="A1448" s="21"/>
      <c r="B1448" s="21"/>
      <c r="C1448" s="197"/>
      <c r="D1448" s="168"/>
      <c r="E1448" s="154" t="str">
        <f>IFERROR(VLOOKUP(D1448,CADA_PROD!D:H,5,0),"")</f>
        <v/>
      </c>
      <c r="F1448" s="169"/>
      <c r="G1448" s="170"/>
      <c r="H1448" s="14"/>
      <c r="I1448" s="171"/>
      <c r="J1448" s="14"/>
      <c r="K1448" s="131"/>
      <c r="L1448" s="131" t="str">
        <f>IF(D1448="","",SUMIFS(MOVI_ENTR!I:I,MOVI_ENTR!D:D,D1448,MOVI_ENTR!O:O,O1448)-SUMIFS(MOVI_SAID!H:H,MOVI_SAID!D:D,D1448,MOVI_SAID!L:L,MOVI_ENTR!O1448))</f>
        <v/>
      </c>
      <c r="M1448" s="173" t="str">
        <f t="shared" si="39"/>
        <v/>
      </c>
      <c r="N1448" s="14"/>
      <c r="O1448" s="14"/>
      <c r="P1448" s="21"/>
      <c r="Q1448" s="21"/>
      <c r="R1448" s="21"/>
      <c r="S1448" s="21"/>
      <c r="T1448" s="21"/>
    </row>
    <row r="1449" spans="1:20" s="16" customFormat="1" ht="30" customHeight="1">
      <c r="A1449" s="21"/>
      <c r="B1449" s="21"/>
      <c r="C1449" s="197"/>
      <c r="D1449" s="168"/>
      <c r="E1449" s="154" t="str">
        <f>IFERROR(VLOOKUP(D1449,CADA_PROD!D:H,5,0),"")</f>
        <v/>
      </c>
      <c r="F1449" s="169"/>
      <c r="G1449" s="170"/>
      <c r="H1449" s="14"/>
      <c r="I1449" s="171"/>
      <c r="J1449" s="14"/>
      <c r="K1449" s="131"/>
      <c r="L1449" s="131" t="str">
        <f>IF(D1449="","",SUMIFS(MOVI_ENTR!I:I,MOVI_ENTR!D:D,D1449,MOVI_ENTR!O:O,O1449)-SUMIFS(MOVI_SAID!H:H,MOVI_SAID!D:D,D1449,MOVI_SAID!L:L,MOVI_ENTR!O1449))</f>
        <v/>
      </c>
      <c r="M1449" s="173" t="str">
        <f t="shared" si="39"/>
        <v/>
      </c>
      <c r="N1449" s="14"/>
      <c r="O1449" s="14"/>
      <c r="P1449" s="21"/>
      <c r="Q1449" s="21"/>
      <c r="R1449" s="21"/>
      <c r="S1449" s="21"/>
      <c r="T1449" s="21"/>
    </row>
    <row r="1450" spans="1:20" s="16" customFormat="1" ht="30" customHeight="1">
      <c r="A1450" s="21"/>
      <c r="B1450" s="21"/>
      <c r="C1450" s="197"/>
      <c r="D1450" s="168"/>
      <c r="E1450" s="154" t="str">
        <f>IFERROR(VLOOKUP(D1450,CADA_PROD!D:H,5,0),"")</f>
        <v/>
      </c>
      <c r="F1450" s="169"/>
      <c r="G1450" s="170"/>
      <c r="H1450" s="14"/>
      <c r="I1450" s="171"/>
      <c r="J1450" s="14"/>
      <c r="K1450" s="131"/>
      <c r="L1450" s="131" t="str">
        <f>IF(D1450="","",SUMIFS(MOVI_ENTR!I:I,MOVI_ENTR!D:D,D1450,MOVI_ENTR!O:O,O1450)-SUMIFS(MOVI_SAID!H:H,MOVI_SAID!D:D,D1450,MOVI_SAID!L:L,MOVI_ENTR!O1450))</f>
        <v/>
      </c>
      <c r="M1450" s="173" t="str">
        <f t="shared" si="39"/>
        <v/>
      </c>
      <c r="N1450" s="14"/>
      <c r="O1450" s="14"/>
      <c r="P1450" s="21"/>
      <c r="Q1450" s="21"/>
      <c r="R1450" s="21"/>
      <c r="S1450" s="21"/>
      <c r="T1450" s="21"/>
    </row>
    <row r="1451" spans="1:20" s="16" customFormat="1" ht="30" customHeight="1">
      <c r="A1451" s="21"/>
      <c r="B1451" s="21"/>
      <c r="C1451" s="197"/>
      <c r="D1451" s="168"/>
      <c r="E1451" s="154" t="str">
        <f>IFERROR(VLOOKUP(D1451,CADA_PROD!D:H,5,0),"")</f>
        <v/>
      </c>
      <c r="F1451" s="169"/>
      <c r="G1451" s="170"/>
      <c r="H1451" s="14"/>
      <c r="I1451" s="171"/>
      <c r="J1451" s="14"/>
      <c r="K1451" s="131"/>
      <c r="L1451" s="131" t="str">
        <f>IF(D1451="","",SUMIFS(MOVI_ENTR!I:I,MOVI_ENTR!D:D,D1451,MOVI_ENTR!O:O,O1451)-SUMIFS(MOVI_SAID!H:H,MOVI_SAID!D:D,D1451,MOVI_SAID!L:L,MOVI_ENTR!O1451))</f>
        <v/>
      </c>
      <c r="M1451" s="173" t="str">
        <f t="shared" si="39"/>
        <v/>
      </c>
      <c r="N1451" s="14"/>
      <c r="O1451" s="14"/>
      <c r="P1451" s="21"/>
      <c r="Q1451" s="21"/>
      <c r="R1451" s="21"/>
      <c r="S1451" s="21"/>
      <c r="T1451" s="21"/>
    </row>
    <row r="1452" spans="1:20" s="16" customFormat="1" ht="30" customHeight="1">
      <c r="A1452" s="21"/>
      <c r="B1452" s="21"/>
      <c r="C1452" s="197"/>
      <c r="D1452" s="168"/>
      <c r="E1452" s="154" t="str">
        <f>IFERROR(VLOOKUP(D1452,CADA_PROD!D:H,5,0),"")</f>
        <v/>
      </c>
      <c r="F1452" s="169"/>
      <c r="G1452" s="170"/>
      <c r="H1452" s="14"/>
      <c r="I1452" s="171"/>
      <c r="J1452" s="14"/>
      <c r="K1452" s="131"/>
      <c r="L1452" s="131" t="str">
        <f>IF(D1452="","",SUMIFS(MOVI_ENTR!I:I,MOVI_ENTR!D:D,D1452,MOVI_ENTR!O:O,O1452)-SUMIFS(MOVI_SAID!H:H,MOVI_SAID!D:D,D1452,MOVI_SAID!L:L,MOVI_ENTR!O1452))</f>
        <v/>
      </c>
      <c r="M1452" s="173" t="str">
        <f t="shared" si="39"/>
        <v/>
      </c>
      <c r="N1452" s="14"/>
      <c r="O1452" s="14"/>
      <c r="P1452" s="21"/>
      <c r="Q1452" s="21"/>
      <c r="R1452" s="21"/>
      <c r="S1452" s="21"/>
      <c r="T1452" s="21"/>
    </row>
    <row r="1453" spans="1:20" s="16" customFormat="1" ht="30" customHeight="1">
      <c r="A1453" s="21"/>
      <c r="B1453" s="21"/>
      <c r="C1453" s="197"/>
      <c r="D1453" s="168"/>
      <c r="E1453" s="154" t="str">
        <f>IFERROR(VLOOKUP(D1453,CADA_PROD!D:H,5,0),"")</f>
        <v/>
      </c>
      <c r="F1453" s="169"/>
      <c r="G1453" s="170"/>
      <c r="H1453" s="14"/>
      <c r="I1453" s="171"/>
      <c r="J1453" s="14"/>
      <c r="K1453" s="131"/>
      <c r="L1453" s="131" t="str">
        <f>IF(D1453="","",SUMIFS(MOVI_ENTR!I:I,MOVI_ENTR!D:D,D1453,MOVI_ENTR!O:O,O1453)-SUMIFS(MOVI_SAID!H:H,MOVI_SAID!D:D,D1453,MOVI_SAID!L:L,MOVI_ENTR!O1453))</f>
        <v/>
      </c>
      <c r="M1453" s="173" t="str">
        <f t="shared" si="39"/>
        <v/>
      </c>
      <c r="N1453" s="14"/>
      <c r="O1453" s="14"/>
      <c r="P1453" s="21"/>
      <c r="Q1453" s="21"/>
      <c r="R1453" s="21"/>
      <c r="S1453" s="21"/>
      <c r="T1453" s="21"/>
    </row>
    <row r="1454" spans="1:20" s="16" customFormat="1" ht="30" customHeight="1">
      <c r="A1454" s="21"/>
      <c r="B1454" s="21"/>
      <c r="C1454" s="197"/>
      <c r="D1454" s="168"/>
      <c r="E1454" s="154" t="str">
        <f>IFERROR(VLOOKUP(D1454,CADA_PROD!D:H,5,0),"")</f>
        <v/>
      </c>
      <c r="F1454" s="169"/>
      <c r="G1454" s="170"/>
      <c r="H1454" s="14"/>
      <c r="I1454" s="171"/>
      <c r="J1454" s="14"/>
      <c r="K1454" s="131"/>
      <c r="L1454" s="131" t="str">
        <f>IF(D1454="","",SUMIFS(MOVI_ENTR!I:I,MOVI_ENTR!D:D,D1454,MOVI_ENTR!O:O,O1454)-SUMIFS(MOVI_SAID!H:H,MOVI_SAID!D:D,D1454,MOVI_SAID!L:L,MOVI_ENTR!O1454))</f>
        <v/>
      </c>
      <c r="M1454" s="173" t="str">
        <f t="shared" si="39"/>
        <v/>
      </c>
      <c r="N1454" s="14"/>
      <c r="O1454" s="14"/>
      <c r="P1454" s="21"/>
      <c r="Q1454" s="21"/>
      <c r="R1454" s="21"/>
      <c r="S1454" s="21"/>
      <c r="T1454" s="21"/>
    </row>
    <row r="1455" spans="1:20" s="16" customFormat="1" ht="30" customHeight="1">
      <c r="A1455" s="21"/>
      <c r="B1455" s="21"/>
      <c r="C1455" s="197"/>
      <c r="D1455" s="168"/>
      <c r="E1455" s="154" t="str">
        <f>IFERROR(VLOOKUP(D1455,CADA_PROD!D:H,5,0),"")</f>
        <v/>
      </c>
      <c r="F1455" s="169"/>
      <c r="G1455" s="170"/>
      <c r="H1455" s="14"/>
      <c r="I1455" s="171"/>
      <c r="J1455" s="14"/>
      <c r="K1455" s="131"/>
      <c r="L1455" s="131" t="str">
        <f>IF(D1455="","",SUMIFS(MOVI_ENTR!I:I,MOVI_ENTR!D:D,D1455,MOVI_ENTR!O:O,O1455)-SUMIFS(MOVI_SAID!H:H,MOVI_SAID!D:D,D1455,MOVI_SAID!L:L,MOVI_ENTR!O1455))</f>
        <v/>
      </c>
      <c r="M1455" s="173" t="str">
        <f t="shared" si="39"/>
        <v/>
      </c>
      <c r="N1455" s="14"/>
      <c r="O1455" s="14"/>
      <c r="P1455" s="21"/>
      <c r="Q1455" s="21"/>
      <c r="R1455" s="21"/>
      <c r="S1455" s="21"/>
      <c r="T1455" s="21"/>
    </row>
    <row r="1456" spans="1:20" s="16" customFormat="1" ht="30" customHeight="1">
      <c r="A1456" s="21"/>
      <c r="B1456" s="21"/>
      <c r="C1456" s="197"/>
      <c r="D1456" s="168"/>
      <c r="E1456" s="154" t="str">
        <f>IFERROR(VLOOKUP(D1456,CADA_PROD!D:H,5,0),"")</f>
        <v/>
      </c>
      <c r="F1456" s="169"/>
      <c r="G1456" s="170"/>
      <c r="H1456" s="14"/>
      <c r="I1456" s="171"/>
      <c r="J1456" s="14"/>
      <c r="K1456" s="131"/>
      <c r="L1456" s="131" t="str">
        <f>IF(D1456="","",SUMIFS(MOVI_ENTR!I:I,MOVI_ENTR!D:D,D1456,MOVI_ENTR!O:O,O1456)-SUMIFS(MOVI_SAID!H:H,MOVI_SAID!D:D,D1456,MOVI_SAID!L:L,MOVI_ENTR!O1456))</f>
        <v/>
      </c>
      <c r="M1456" s="173" t="str">
        <f t="shared" si="39"/>
        <v/>
      </c>
      <c r="N1456" s="14"/>
      <c r="O1456" s="14"/>
      <c r="P1456" s="21"/>
      <c r="Q1456" s="21"/>
      <c r="R1456" s="21"/>
      <c r="S1456" s="21"/>
      <c r="T1456" s="21"/>
    </row>
    <row r="1457" spans="1:20" s="16" customFormat="1" ht="30" customHeight="1">
      <c r="A1457" s="21"/>
      <c r="B1457" s="21"/>
      <c r="C1457" s="197"/>
      <c r="D1457" s="168"/>
      <c r="E1457" s="154" t="str">
        <f>IFERROR(VLOOKUP(D1457,CADA_PROD!D:H,5,0),"")</f>
        <v/>
      </c>
      <c r="F1457" s="169"/>
      <c r="G1457" s="170"/>
      <c r="H1457" s="14"/>
      <c r="I1457" s="171"/>
      <c r="J1457" s="14"/>
      <c r="K1457" s="131"/>
      <c r="L1457" s="131" t="str">
        <f>IF(D1457="","",SUMIFS(MOVI_ENTR!I:I,MOVI_ENTR!D:D,D1457,MOVI_ENTR!O:O,O1457)-SUMIFS(MOVI_SAID!H:H,MOVI_SAID!D:D,D1457,MOVI_SAID!L:L,MOVI_ENTR!O1457))</f>
        <v/>
      </c>
      <c r="M1457" s="173" t="str">
        <f t="shared" si="39"/>
        <v/>
      </c>
      <c r="N1457" s="14"/>
      <c r="O1457" s="14"/>
      <c r="P1457" s="21"/>
      <c r="Q1457" s="21"/>
      <c r="R1457" s="21"/>
      <c r="S1457" s="21"/>
      <c r="T1457" s="21"/>
    </row>
    <row r="1458" spans="1:20" s="16" customFormat="1" ht="30" customHeight="1">
      <c r="A1458" s="21"/>
      <c r="B1458" s="21"/>
      <c r="C1458" s="197"/>
      <c r="D1458" s="168"/>
      <c r="E1458" s="154" t="str">
        <f>IFERROR(VLOOKUP(D1458,CADA_PROD!D:H,5,0),"")</f>
        <v/>
      </c>
      <c r="F1458" s="169"/>
      <c r="G1458" s="170"/>
      <c r="H1458" s="14"/>
      <c r="I1458" s="171"/>
      <c r="J1458" s="14"/>
      <c r="K1458" s="131"/>
      <c r="L1458" s="131" t="str">
        <f>IF(D1458="","",SUMIFS(MOVI_ENTR!I:I,MOVI_ENTR!D:D,D1458,MOVI_ENTR!O:O,O1458)-SUMIFS(MOVI_SAID!H:H,MOVI_SAID!D:D,D1458,MOVI_SAID!L:L,MOVI_ENTR!O1458))</f>
        <v/>
      </c>
      <c r="M1458" s="173" t="str">
        <f t="shared" si="39"/>
        <v/>
      </c>
      <c r="N1458" s="14"/>
      <c r="O1458" s="14"/>
      <c r="P1458" s="21"/>
      <c r="Q1458" s="21"/>
      <c r="R1458" s="21"/>
      <c r="S1458" s="21"/>
      <c r="T1458" s="21"/>
    </row>
    <row r="1459" spans="1:20" s="16" customFormat="1" ht="30" customHeight="1">
      <c r="A1459" s="21"/>
      <c r="B1459" s="21"/>
      <c r="C1459" s="197"/>
      <c r="D1459" s="168"/>
      <c r="E1459" s="154" t="str">
        <f>IFERROR(VLOOKUP(D1459,CADA_PROD!D:H,5,0),"")</f>
        <v/>
      </c>
      <c r="F1459" s="169"/>
      <c r="G1459" s="170"/>
      <c r="H1459" s="14"/>
      <c r="I1459" s="171"/>
      <c r="J1459" s="14"/>
      <c r="K1459" s="131"/>
      <c r="L1459" s="131" t="str">
        <f>IF(D1459="","",SUMIFS(MOVI_ENTR!I:I,MOVI_ENTR!D:D,D1459,MOVI_ENTR!O:O,O1459)-SUMIFS(MOVI_SAID!H:H,MOVI_SAID!D:D,D1459,MOVI_SAID!L:L,MOVI_ENTR!O1459))</f>
        <v/>
      </c>
      <c r="M1459" s="173" t="str">
        <f t="shared" si="39"/>
        <v/>
      </c>
      <c r="N1459" s="14"/>
      <c r="O1459" s="14"/>
      <c r="P1459" s="21"/>
      <c r="Q1459" s="21"/>
      <c r="R1459" s="21"/>
      <c r="S1459" s="21"/>
      <c r="T1459" s="21"/>
    </row>
    <row r="1460" spans="1:20" s="16" customFormat="1" ht="30" customHeight="1">
      <c r="A1460" s="21"/>
      <c r="B1460" s="21"/>
      <c r="C1460" s="197"/>
      <c r="D1460" s="168"/>
      <c r="E1460" s="154" t="str">
        <f>IFERROR(VLOOKUP(D1460,CADA_PROD!D:H,5,0),"")</f>
        <v/>
      </c>
      <c r="F1460" s="169"/>
      <c r="G1460" s="170"/>
      <c r="H1460" s="14"/>
      <c r="I1460" s="171"/>
      <c r="J1460" s="14"/>
      <c r="K1460" s="131"/>
      <c r="L1460" s="131" t="str">
        <f>IF(D1460="","",SUMIFS(MOVI_ENTR!I:I,MOVI_ENTR!D:D,D1460,MOVI_ENTR!O:O,O1460)-SUMIFS(MOVI_SAID!H:H,MOVI_SAID!D:D,D1460,MOVI_SAID!L:L,MOVI_ENTR!O1460))</f>
        <v/>
      </c>
      <c r="M1460" s="173" t="str">
        <f t="shared" si="39"/>
        <v/>
      </c>
      <c r="N1460" s="14"/>
      <c r="O1460" s="14"/>
      <c r="P1460" s="21"/>
      <c r="Q1460" s="21"/>
      <c r="R1460" s="21"/>
      <c r="S1460" s="21"/>
      <c r="T1460" s="21"/>
    </row>
    <row r="1461" spans="1:20" s="16" customFormat="1" ht="30" customHeight="1">
      <c r="A1461" s="21"/>
      <c r="B1461" s="21"/>
      <c r="C1461" s="197"/>
      <c r="D1461" s="168"/>
      <c r="E1461" s="154" t="str">
        <f>IFERROR(VLOOKUP(D1461,CADA_PROD!D:H,5,0),"")</f>
        <v/>
      </c>
      <c r="F1461" s="169"/>
      <c r="G1461" s="170"/>
      <c r="H1461" s="14"/>
      <c r="I1461" s="171"/>
      <c r="J1461" s="14"/>
      <c r="K1461" s="131"/>
      <c r="L1461" s="131" t="str">
        <f>IF(D1461="","",SUMIFS(MOVI_ENTR!I:I,MOVI_ENTR!D:D,D1461,MOVI_ENTR!O:O,O1461)-SUMIFS(MOVI_SAID!H:H,MOVI_SAID!D:D,D1461,MOVI_SAID!L:L,MOVI_ENTR!O1461))</f>
        <v/>
      </c>
      <c r="M1461" s="173" t="str">
        <f t="shared" si="39"/>
        <v/>
      </c>
      <c r="N1461" s="14"/>
      <c r="O1461" s="14"/>
      <c r="P1461" s="21"/>
      <c r="Q1461" s="21"/>
      <c r="R1461" s="21"/>
      <c r="S1461" s="21"/>
      <c r="T1461" s="21"/>
    </row>
    <row r="1462" spans="1:20" s="16" customFormat="1" ht="30" customHeight="1">
      <c r="A1462" s="21"/>
      <c r="B1462" s="21"/>
      <c r="C1462" s="197"/>
      <c r="D1462" s="168"/>
      <c r="E1462" s="154" t="str">
        <f>IFERROR(VLOOKUP(D1462,CADA_PROD!D:H,5,0),"")</f>
        <v/>
      </c>
      <c r="F1462" s="169"/>
      <c r="G1462" s="170"/>
      <c r="H1462" s="14"/>
      <c r="I1462" s="171"/>
      <c r="J1462" s="14"/>
      <c r="K1462" s="131"/>
      <c r="L1462" s="131" t="str">
        <f>IF(D1462="","",SUMIFS(MOVI_ENTR!I:I,MOVI_ENTR!D:D,D1462,MOVI_ENTR!O:O,O1462)-SUMIFS(MOVI_SAID!H:H,MOVI_SAID!D:D,D1462,MOVI_SAID!L:L,MOVI_ENTR!O1462))</f>
        <v/>
      </c>
      <c r="M1462" s="173" t="str">
        <f t="shared" si="39"/>
        <v/>
      </c>
      <c r="N1462" s="14"/>
      <c r="O1462" s="14"/>
      <c r="P1462" s="21"/>
      <c r="Q1462" s="21"/>
      <c r="R1462" s="21"/>
      <c r="S1462" s="21"/>
      <c r="T1462" s="21"/>
    </row>
    <row r="1463" spans="1:20" s="16" customFormat="1" ht="30" customHeight="1">
      <c r="A1463" s="21"/>
      <c r="B1463" s="21"/>
      <c r="C1463" s="197"/>
      <c r="D1463" s="168"/>
      <c r="E1463" s="154" t="str">
        <f>IFERROR(VLOOKUP(D1463,CADA_PROD!D:H,5,0),"")</f>
        <v/>
      </c>
      <c r="F1463" s="169"/>
      <c r="G1463" s="170"/>
      <c r="H1463" s="14"/>
      <c r="I1463" s="171"/>
      <c r="J1463" s="14"/>
      <c r="K1463" s="131"/>
      <c r="L1463" s="131" t="str">
        <f>IF(D1463="","",SUMIFS(MOVI_ENTR!I:I,MOVI_ENTR!D:D,D1463,MOVI_ENTR!O:O,O1463)-SUMIFS(MOVI_SAID!H:H,MOVI_SAID!D:D,D1463,MOVI_SAID!L:L,MOVI_ENTR!O1463))</f>
        <v/>
      </c>
      <c r="M1463" s="173" t="str">
        <f t="shared" si="39"/>
        <v/>
      </c>
      <c r="N1463" s="14"/>
      <c r="O1463" s="14"/>
      <c r="P1463" s="21"/>
      <c r="Q1463" s="21"/>
      <c r="R1463" s="21"/>
      <c r="S1463" s="21"/>
      <c r="T1463" s="21"/>
    </row>
    <row r="1464" spans="1:20" s="16" customFormat="1" ht="30" customHeight="1">
      <c r="A1464" s="21"/>
      <c r="B1464" s="21"/>
      <c r="C1464" s="197"/>
      <c r="D1464" s="168"/>
      <c r="E1464" s="154" t="str">
        <f>IFERROR(VLOOKUP(D1464,CADA_PROD!D:H,5,0),"")</f>
        <v/>
      </c>
      <c r="F1464" s="169"/>
      <c r="G1464" s="170"/>
      <c r="H1464" s="14"/>
      <c r="I1464" s="171"/>
      <c r="J1464" s="14"/>
      <c r="K1464" s="131"/>
      <c r="L1464" s="131" t="str">
        <f>IF(D1464="","",SUMIFS(MOVI_ENTR!I:I,MOVI_ENTR!D:D,D1464,MOVI_ENTR!O:O,O1464)-SUMIFS(MOVI_SAID!H:H,MOVI_SAID!D:D,D1464,MOVI_SAID!L:L,MOVI_ENTR!O1464))</f>
        <v/>
      </c>
      <c r="M1464" s="173" t="str">
        <f t="shared" si="39"/>
        <v/>
      </c>
      <c r="N1464" s="14"/>
      <c r="O1464" s="14"/>
      <c r="P1464" s="21"/>
      <c r="Q1464" s="21"/>
      <c r="R1464" s="21"/>
      <c r="S1464" s="21"/>
      <c r="T1464" s="21"/>
    </row>
    <row r="1465" spans="1:20" s="16" customFormat="1" ht="30" customHeight="1">
      <c r="A1465" s="21"/>
      <c r="B1465" s="21"/>
      <c r="C1465" s="197"/>
      <c r="D1465" s="168"/>
      <c r="E1465" s="154" t="str">
        <f>IFERROR(VLOOKUP(D1465,CADA_PROD!D:H,5,0),"")</f>
        <v/>
      </c>
      <c r="F1465" s="169"/>
      <c r="G1465" s="170"/>
      <c r="H1465" s="14"/>
      <c r="I1465" s="171"/>
      <c r="J1465" s="14"/>
      <c r="K1465" s="131"/>
      <c r="L1465" s="131" t="str">
        <f>IF(D1465="","",SUMIFS(MOVI_ENTR!I:I,MOVI_ENTR!D:D,D1465,MOVI_ENTR!O:O,O1465)-SUMIFS(MOVI_SAID!H:H,MOVI_SAID!D:D,D1465,MOVI_SAID!L:L,MOVI_ENTR!O1465))</f>
        <v/>
      </c>
      <c r="M1465" s="173" t="str">
        <f t="shared" si="39"/>
        <v/>
      </c>
      <c r="N1465" s="14"/>
      <c r="O1465" s="14"/>
      <c r="P1465" s="21"/>
      <c r="Q1465" s="21"/>
      <c r="R1465" s="21"/>
      <c r="S1465" s="21"/>
      <c r="T1465" s="21"/>
    </row>
    <row r="1466" spans="1:20" s="16" customFormat="1" ht="30" customHeight="1">
      <c r="A1466" s="21"/>
      <c r="B1466" s="21"/>
      <c r="C1466" s="197"/>
      <c r="D1466" s="168"/>
      <c r="E1466" s="154" t="str">
        <f>IFERROR(VLOOKUP(D1466,CADA_PROD!D:H,5,0),"")</f>
        <v/>
      </c>
      <c r="F1466" s="169"/>
      <c r="G1466" s="170"/>
      <c r="H1466" s="14"/>
      <c r="I1466" s="171"/>
      <c r="J1466" s="14"/>
      <c r="K1466" s="131"/>
      <c r="L1466" s="131" t="str">
        <f>IF(D1466="","",SUMIFS(MOVI_ENTR!I:I,MOVI_ENTR!D:D,D1466,MOVI_ENTR!O:O,O1466)-SUMIFS(MOVI_SAID!H:H,MOVI_SAID!D:D,D1466,MOVI_SAID!L:L,MOVI_ENTR!O1466))</f>
        <v/>
      </c>
      <c r="M1466" s="173" t="str">
        <f t="shared" si="39"/>
        <v/>
      </c>
      <c r="N1466" s="14"/>
      <c r="O1466" s="14"/>
      <c r="P1466" s="21"/>
      <c r="Q1466" s="21"/>
      <c r="R1466" s="21"/>
      <c r="S1466" s="21"/>
      <c r="T1466" s="21"/>
    </row>
    <row r="1467" spans="1:20" s="16" customFormat="1" ht="30" customHeight="1">
      <c r="A1467" s="21"/>
      <c r="B1467" s="21"/>
      <c r="C1467" s="197"/>
      <c r="D1467" s="168"/>
      <c r="E1467" s="154" t="str">
        <f>IFERROR(VLOOKUP(D1467,CADA_PROD!D:H,5,0),"")</f>
        <v/>
      </c>
      <c r="F1467" s="169"/>
      <c r="G1467" s="170"/>
      <c r="H1467" s="14"/>
      <c r="I1467" s="171"/>
      <c r="J1467" s="14"/>
      <c r="K1467" s="131"/>
      <c r="L1467" s="131" t="str">
        <f>IF(D1467="","",SUMIFS(MOVI_ENTR!I:I,MOVI_ENTR!D:D,D1467,MOVI_ENTR!O:O,O1467)-SUMIFS(MOVI_SAID!H:H,MOVI_SAID!D:D,D1467,MOVI_SAID!L:L,MOVI_ENTR!O1467))</f>
        <v/>
      </c>
      <c r="M1467" s="173" t="str">
        <f t="shared" si="39"/>
        <v/>
      </c>
      <c r="N1467" s="14"/>
      <c r="O1467" s="14"/>
      <c r="P1467" s="21"/>
      <c r="Q1467" s="21"/>
      <c r="R1467" s="21"/>
      <c r="S1467" s="21"/>
      <c r="T1467" s="21"/>
    </row>
    <row r="1468" spans="1:20" s="16" customFormat="1" ht="30" customHeight="1">
      <c r="A1468" s="21"/>
      <c r="B1468" s="21"/>
      <c r="C1468" s="197"/>
      <c r="D1468" s="168"/>
      <c r="E1468" s="154" t="str">
        <f>IFERROR(VLOOKUP(D1468,CADA_PROD!D:H,5,0),"")</f>
        <v/>
      </c>
      <c r="F1468" s="169"/>
      <c r="G1468" s="170"/>
      <c r="H1468" s="14"/>
      <c r="I1468" s="171"/>
      <c r="J1468" s="14"/>
      <c r="K1468" s="131"/>
      <c r="L1468" s="131" t="str">
        <f>IF(D1468="","",SUMIFS(MOVI_ENTR!I:I,MOVI_ENTR!D:D,D1468,MOVI_ENTR!O:O,O1468)-SUMIFS(MOVI_SAID!H:H,MOVI_SAID!D:D,D1468,MOVI_SAID!L:L,MOVI_ENTR!O1468))</f>
        <v/>
      </c>
      <c r="M1468" s="173" t="str">
        <f t="shared" si="39"/>
        <v/>
      </c>
      <c r="N1468" s="14"/>
      <c r="O1468" s="14"/>
      <c r="P1468" s="21"/>
      <c r="Q1468" s="21"/>
      <c r="R1468" s="21"/>
      <c r="S1468" s="21"/>
      <c r="T1468" s="21"/>
    </row>
    <row r="1469" spans="1:20" s="16" customFormat="1" ht="30" customHeight="1">
      <c r="A1469" s="21"/>
      <c r="B1469" s="21"/>
      <c r="C1469" s="197"/>
      <c r="D1469" s="168"/>
      <c r="E1469" s="154" t="str">
        <f>IFERROR(VLOOKUP(D1469,CADA_PROD!D:H,5,0),"")</f>
        <v/>
      </c>
      <c r="F1469" s="169"/>
      <c r="G1469" s="170"/>
      <c r="H1469" s="14"/>
      <c r="I1469" s="171"/>
      <c r="J1469" s="14"/>
      <c r="K1469" s="131"/>
      <c r="L1469" s="131" t="str">
        <f>IF(D1469="","",SUMIFS(MOVI_ENTR!I:I,MOVI_ENTR!D:D,D1469,MOVI_ENTR!O:O,O1469)-SUMIFS(MOVI_SAID!H:H,MOVI_SAID!D:D,D1469,MOVI_SAID!L:L,MOVI_ENTR!O1469))</f>
        <v/>
      </c>
      <c r="M1469" s="173" t="str">
        <f t="shared" si="39"/>
        <v/>
      </c>
      <c r="N1469" s="14"/>
      <c r="O1469" s="14"/>
      <c r="P1469" s="21"/>
      <c r="Q1469" s="21"/>
      <c r="R1469" s="21"/>
      <c r="S1469" s="21"/>
      <c r="T1469" s="21"/>
    </row>
    <row r="1470" spans="1:20" s="16" customFormat="1" ht="30" customHeight="1">
      <c r="A1470" s="21"/>
      <c r="B1470" s="21"/>
      <c r="C1470" s="197"/>
      <c r="D1470" s="168"/>
      <c r="E1470" s="154" t="str">
        <f>IFERROR(VLOOKUP(D1470,CADA_PROD!D:H,5,0),"")</f>
        <v/>
      </c>
      <c r="F1470" s="169"/>
      <c r="G1470" s="170"/>
      <c r="H1470" s="14"/>
      <c r="I1470" s="171"/>
      <c r="J1470" s="14"/>
      <c r="K1470" s="131"/>
      <c r="L1470" s="131" t="str">
        <f>IF(D1470="","",SUMIFS(MOVI_ENTR!I:I,MOVI_ENTR!D:D,D1470,MOVI_ENTR!O:O,O1470)-SUMIFS(MOVI_SAID!H:H,MOVI_SAID!D:D,D1470,MOVI_SAID!L:L,MOVI_ENTR!O1470))</f>
        <v/>
      </c>
      <c r="M1470" s="173" t="str">
        <f t="shared" si="39"/>
        <v/>
      </c>
      <c r="N1470" s="14"/>
      <c r="O1470" s="14"/>
      <c r="P1470" s="21"/>
      <c r="Q1470" s="21"/>
      <c r="R1470" s="21"/>
      <c r="S1470" s="21"/>
      <c r="T1470" s="21"/>
    </row>
    <row r="1471" spans="1:20" s="16" customFormat="1" ht="30" customHeight="1">
      <c r="A1471" s="21"/>
      <c r="B1471" s="21"/>
      <c r="C1471" s="197"/>
      <c r="D1471" s="168"/>
      <c r="E1471" s="154" t="str">
        <f>IFERROR(VLOOKUP(D1471,CADA_PROD!D:H,5,0),"")</f>
        <v/>
      </c>
      <c r="F1471" s="169"/>
      <c r="G1471" s="170"/>
      <c r="H1471" s="14"/>
      <c r="I1471" s="171"/>
      <c r="J1471" s="14"/>
      <c r="K1471" s="131"/>
      <c r="L1471" s="131" t="str">
        <f>IF(D1471="","",SUMIFS(MOVI_ENTR!I:I,MOVI_ENTR!D:D,D1471,MOVI_ENTR!O:O,O1471)-SUMIFS(MOVI_SAID!H:H,MOVI_SAID!D:D,D1471,MOVI_SAID!L:L,MOVI_ENTR!O1471))</f>
        <v/>
      </c>
      <c r="M1471" s="173" t="str">
        <f t="shared" si="39"/>
        <v/>
      </c>
      <c r="N1471" s="14"/>
      <c r="O1471" s="14"/>
      <c r="P1471" s="21"/>
      <c r="Q1471" s="21"/>
      <c r="R1471" s="21"/>
      <c r="S1471" s="21"/>
      <c r="T1471" s="21"/>
    </row>
    <row r="1472" spans="1:20" s="16" customFormat="1" ht="30" customHeight="1">
      <c r="A1472" s="21"/>
      <c r="B1472" s="21"/>
      <c r="C1472" s="197"/>
      <c r="D1472" s="168"/>
      <c r="E1472" s="154" t="str">
        <f>IFERROR(VLOOKUP(D1472,CADA_PROD!D:H,5,0),"")</f>
        <v/>
      </c>
      <c r="F1472" s="169"/>
      <c r="G1472" s="170"/>
      <c r="H1472" s="14"/>
      <c r="I1472" s="171"/>
      <c r="J1472" s="14"/>
      <c r="K1472" s="131"/>
      <c r="L1472" s="131" t="str">
        <f>IF(D1472="","",SUMIFS(MOVI_ENTR!I:I,MOVI_ENTR!D:D,D1472,MOVI_ENTR!O:O,O1472)-SUMIFS(MOVI_SAID!H:H,MOVI_SAID!D:D,D1472,MOVI_SAID!L:L,MOVI_ENTR!O1472))</f>
        <v/>
      </c>
      <c r="M1472" s="173" t="str">
        <f t="shared" si="39"/>
        <v/>
      </c>
      <c r="N1472" s="14"/>
      <c r="O1472" s="14"/>
      <c r="P1472" s="21"/>
      <c r="Q1472" s="21"/>
      <c r="R1472" s="21"/>
      <c r="S1472" s="21"/>
      <c r="T1472" s="21"/>
    </row>
    <row r="1473" spans="1:20" s="16" customFormat="1" ht="30" customHeight="1">
      <c r="A1473" s="21"/>
      <c r="B1473" s="21"/>
      <c r="C1473" s="197"/>
      <c r="D1473" s="168"/>
      <c r="E1473" s="154" t="str">
        <f>IFERROR(VLOOKUP(D1473,CADA_PROD!D:H,5,0),"")</f>
        <v/>
      </c>
      <c r="F1473" s="169"/>
      <c r="G1473" s="170"/>
      <c r="H1473" s="14"/>
      <c r="I1473" s="171"/>
      <c r="J1473" s="14"/>
      <c r="K1473" s="131"/>
      <c r="L1473" s="131" t="str">
        <f>IF(D1473="","",SUMIFS(MOVI_ENTR!I:I,MOVI_ENTR!D:D,D1473,MOVI_ENTR!O:O,O1473)-SUMIFS(MOVI_SAID!H:H,MOVI_SAID!D:D,D1473,MOVI_SAID!L:L,MOVI_ENTR!O1473))</f>
        <v/>
      </c>
      <c r="M1473" s="173" t="str">
        <f t="shared" si="39"/>
        <v/>
      </c>
      <c r="N1473" s="14"/>
      <c r="O1473" s="14"/>
      <c r="P1473" s="21"/>
      <c r="Q1473" s="21"/>
      <c r="R1473" s="21"/>
      <c r="S1473" s="21"/>
      <c r="T1473" s="21"/>
    </row>
    <row r="1474" spans="1:20" s="16" customFormat="1" ht="30" customHeight="1">
      <c r="A1474" s="21"/>
      <c r="B1474" s="21"/>
      <c r="C1474" s="197"/>
      <c r="D1474" s="168"/>
      <c r="E1474" s="154" t="str">
        <f>IFERROR(VLOOKUP(D1474,CADA_PROD!D:H,5,0),"")</f>
        <v/>
      </c>
      <c r="F1474" s="169"/>
      <c r="G1474" s="170"/>
      <c r="H1474" s="14"/>
      <c r="I1474" s="171"/>
      <c r="J1474" s="14"/>
      <c r="K1474" s="131"/>
      <c r="L1474" s="131" t="str">
        <f>IF(D1474="","",SUMIFS(MOVI_ENTR!I:I,MOVI_ENTR!D:D,D1474,MOVI_ENTR!O:O,O1474)-SUMIFS(MOVI_SAID!H:H,MOVI_SAID!D:D,D1474,MOVI_SAID!L:L,MOVI_ENTR!O1474))</f>
        <v/>
      </c>
      <c r="M1474" s="173" t="str">
        <f t="shared" si="39"/>
        <v/>
      </c>
      <c r="N1474" s="14"/>
      <c r="O1474" s="14"/>
      <c r="P1474" s="21"/>
      <c r="Q1474" s="21"/>
      <c r="R1474" s="21"/>
      <c r="S1474" s="21"/>
      <c r="T1474" s="21"/>
    </row>
    <row r="1475" spans="1:20" s="16" customFormat="1" ht="30" customHeight="1">
      <c r="A1475" s="21"/>
      <c r="B1475" s="21"/>
      <c r="C1475" s="197"/>
      <c r="D1475" s="168"/>
      <c r="E1475" s="154" t="str">
        <f>IFERROR(VLOOKUP(D1475,CADA_PROD!D:H,5,0),"")</f>
        <v/>
      </c>
      <c r="F1475" s="169"/>
      <c r="G1475" s="170"/>
      <c r="H1475" s="14"/>
      <c r="I1475" s="171"/>
      <c r="J1475" s="14"/>
      <c r="K1475" s="131"/>
      <c r="L1475" s="131" t="str">
        <f>IF(D1475="","",SUMIFS(MOVI_ENTR!I:I,MOVI_ENTR!D:D,D1475,MOVI_ENTR!O:O,O1475)-SUMIFS(MOVI_SAID!H:H,MOVI_SAID!D:D,D1475,MOVI_SAID!L:L,MOVI_ENTR!O1475))</f>
        <v/>
      </c>
      <c r="M1475" s="173" t="str">
        <f t="shared" si="39"/>
        <v/>
      </c>
      <c r="N1475" s="14"/>
      <c r="O1475" s="14"/>
      <c r="P1475" s="21"/>
      <c r="Q1475" s="21"/>
      <c r="R1475" s="21"/>
      <c r="S1475" s="21"/>
      <c r="T1475" s="21"/>
    </row>
    <row r="1476" spans="1:20" s="16" customFormat="1" ht="30" customHeight="1">
      <c r="A1476" s="21"/>
      <c r="B1476" s="21"/>
      <c r="C1476" s="197"/>
      <c r="D1476" s="168"/>
      <c r="E1476" s="154" t="str">
        <f>IFERROR(VLOOKUP(D1476,CADA_PROD!D:H,5,0),"")</f>
        <v/>
      </c>
      <c r="F1476" s="169"/>
      <c r="G1476" s="170"/>
      <c r="H1476" s="14"/>
      <c r="I1476" s="171"/>
      <c r="J1476" s="14"/>
      <c r="K1476" s="131"/>
      <c r="L1476" s="131" t="str">
        <f>IF(D1476="","",SUMIFS(MOVI_ENTR!I:I,MOVI_ENTR!D:D,D1476,MOVI_ENTR!O:O,O1476)-SUMIFS(MOVI_SAID!H:H,MOVI_SAID!D:D,D1476,MOVI_SAID!L:L,MOVI_ENTR!O1476))</f>
        <v/>
      </c>
      <c r="M1476" s="173" t="str">
        <f t="shared" si="39"/>
        <v/>
      </c>
      <c r="N1476" s="14"/>
      <c r="O1476" s="14"/>
      <c r="P1476" s="21"/>
      <c r="Q1476" s="21"/>
      <c r="R1476" s="21"/>
      <c r="S1476" s="21"/>
      <c r="T1476" s="21"/>
    </row>
    <row r="1477" spans="1:20" s="16" customFormat="1" ht="30" customHeight="1">
      <c r="A1477" s="21"/>
      <c r="B1477" s="21"/>
      <c r="C1477" s="197"/>
      <c r="D1477" s="168"/>
      <c r="E1477" s="154" t="str">
        <f>IFERROR(VLOOKUP(D1477,CADA_PROD!D:H,5,0),"")</f>
        <v/>
      </c>
      <c r="F1477" s="169"/>
      <c r="G1477" s="170"/>
      <c r="H1477" s="14"/>
      <c r="I1477" s="171"/>
      <c r="J1477" s="14"/>
      <c r="K1477" s="131"/>
      <c r="L1477" s="131" t="str">
        <f>IF(D1477="","",SUMIFS(MOVI_ENTR!I:I,MOVI_ENTR!D:D,D1477,MOVI_ENTR!O:O,O1477)-SUMIFS(MOVI_SAID!H:H,MOVI_SAID!D:D,D1477,MOVI_SAID!L:L,MOVI_ENTR!O1477))</f>
        <v/>
      </c>
      <c r="M1477" s="173" t="str">
        <f t="shared" si="39"/>
        <v/>
      </c>
      <c r="N1477" s="14"/>
      <c r="O1477" s="14"/>
      <c r="P1477" s="21"/>
      <c r="Q1477" s="21"/>
      <c r="R1477" s="21"/>
      <c r="S1477" s="21"/>
      <c r="T1477" s="21"/>
    </row>
    <row r="1478" spans="1:20" s="16" customFormat="1" ht="30" customHeight="1">
      <c r="A1478" s="21"/>
      <c r="B1478" s="21"/>
      <c r="C1478" s="197"/>
      <c r="D1478" s="168"/>
      <c r="E1478" s="154" t="str">
        <f>IFERROR(VLOOKUP(D1478,CADA_PROD!D:H,5,0),"")</f>
        <v/>
      </c>
      <c r="F1478" s="169"/>
      <c r="G1478" s="170"/>
      <c r="H1478" s="14"/>
      <c r="I1478" s="171"/>
      <c r="J1478" s="14"/>
      <c r="K1478" s="131"/>
      <c r="L1478" s="131" t="str">
        <f>IF(D1478="","",SUMIFS(MOVI_ENTR!I:I,MOVI_ENTR!D:D,D1478,MOVI_ENTR!O:O,O1478)-SUMIFS(MOVI_SAID!H:H,MOVI_SAID!D:D,D1478,MOVI_SAID!L:L,MOVI_ENTR!O1478))</f>
        <v/>
      </c>
      <c r="M1478" s="173" t="str">
        <f t="shared" si="39"/>
        <v/>
      </c>
      <c r="N1478" s="14"/>
      <c r="O1478" s="14"/>
      <c r="P1478" s="21"/>
      <c r="Q1478" s="21"/>
      <c r="R1478" s="21"/>
      <c r="S1478" s="21"/>
      <c r="T1478" s="21"/>
    </row>
    <row r="1479" spans="1:20" s="16" customFormat="1" ht="30" customHeight="1">
      <c r="A1479" s="21"/>
      <c r="B1479" s="21"/>
      <c r="C1479" s="197"/>
      <c r="D1479" s="168"/>
      <c r="E1479" s="154" t="str">
        <f>IFERROR(VLOOKUP(D1479,CADA_PROD!D:H,5,0),"")</f>
        <v/>
      </c>
      <c r="F1479" s="169"/>
      <c r="G1479" s="170"/>
      <c r="H1479" s="14"/>
      <c r="I1479" s="171"/>
      <c r="J1479" s="14"/>
      <c r="K1479" s="131"/>
      <c r="L1479" s="131" t="str">
        <f>IF(D1479="","",SUMIFS(MOVI_ENTR!I:I,MOVI_ENTR!D:D,D1479,MOVI_ENTR!O:O,O1479)-SUMIFS(MOVI_SAID!H:H,MOVI_SAID!D:D,D1479,MOVI_SAID!L:L,MOVI_ENTR!O1479))</f>
        <v/>
      </c>
      <c r="M1479" s="173" t="str">
        <f t="shared" si="39"/>
        <v/>
      </c>
      <c r="N1479" s="14"/>
      <c r="O1479" s="14"/>
      <c r="P1479" s="21"/>
      <c r="Q1479" s="21"/>
      <c r="R1479" s="21"/>
      <c r="S1479" s="21"/>
      <c r="T1479" s="21"/>
    </row>
    <row r="1480" spans="1:20" s="16" customFormat="1" ht="30" customHeight="1">
      <c r="A1480" s="21"/>
      <c r="B1480" s="21"/>
      <c r="C1480" s="197"/>
      <c r="D1480" s="168"/>
      <c r="E1480" s="154" t="str">
        <f>IFERROR(VLOOKUP(D1480,CADA_PROD!D:H,5,0),"")</f>
        <v/>
      </c>
      <c r="F1480" s="169"/>
      <c r="G1480" s="170"/>
      <c r="H1480" s="14"/>
      <c r="I1480" s="171"/>
      <c r="J1480" s="14"/>
      <c r="K1480" s="131"/>
      <c r="L1480" s="131" t="str">
        <f>IF(D1480="","",SUMIFS(MOVI_ENTR!I:I,MOVI_ENTR!D:D,D1480,MOVI_ENTR!O:O,O1480)-SUMIFS(MOVI_SAID!H:H,MOVI_SAID!D:D,D1480,MOVI_SAID!L:L,MOVI_ENTR!O1480))</f>
        <v/>
      </c>
      <c r="M1480" s="173" t="str">
        <f t="shared" si="39"/>
        <v/>
      </c>
      <c r="N1480" s="14"/>
      <c r="O1480" s="14"/>
      <c r="P1480" s="21"/>
      <c r="Q1480" s="21"/>
      <c r="R1480" s="21"/>
      <c r="S1480" s="21"/>
      <c r="T1480" s="21"/>
    </row>
    <row r="1481" spans="1:20" s="16" customFormat="1" ht="30" customHeight="1">
      <c r="A1481" s="21"/>
      <c r="B1481" s="21"/>
      <c r="C1481" s="197"/>
      <c r="D1481" s="168"/>
      <c r="E1481" s="154" t="str">
        <f>IFERROR(VLOOKUP(D1481,CADA_PROD!D:H,5,0),"")</f>
        <v/>
      </c>
      <c r="F1481" s="169"/>
      <c r="G1481" s="170"/>
      <c r="H1481" s="14"/>
      <c r="I1481" s="171"/>
      <c r="J1481" s="14"/>
      <c r="K1481" s="131"/>
      <c r="L1481" s="131" t="str">
        <f>IF(D1481="","",SUMIFS(MOVI_ENTR!I:I,MOVI_ENTR!D:D,D1481,MOVI_ENTR!O:O,O1481)-SUMIFS(MOVI_SAID!H:H,MOVI_SAID!D:D,D1481,MOVI_SAID!L:L,MOVI_ENTR!O1481))</f>
        <v/>
      </c>
      <c r="M1481" s="173" t="str">
        <f t="shared" si="39"/>
        <v/>
      </c>
      <c r="N1481" s="14"/>
      <c r="O1481" s="14"/>
      <c r="P1481" s="21"/>
      <c r="Q1481" s="21"/>
      <c r="R1481" s="21"/>
      <c r="S1481" s="21"/>
      <c r="T1481" s="21"/>
    </row>
    <row r="1482" spans="1:20" s="16" customFormat="1" ht="30" customHeight="1">
      <c r="A1482" s="21"/>
      <c r="B1482" s="21"/>
      <c r="C1482" s="197"/>
      <c r="D1482" s="168"/>
      <c r="E1482" s="154" t="str">
        <f>IFERROR(VLOOKUP(D1482,CADA_PROD!D:H,5,0),"")</f>
        <v/>
      </c>
      <c r="F1482" s="169"/>
      <c r="G1482" s="170"/>
      <c r="H1482" s="14"/>
      <c r="I1482" s="171"/>
      <c r="J1482" s="14"/>
      <c r="K1482" s="131"/>
      <c r="L1482" s="131" t="str">
        <f>IF(D1482="","",SUMIFS(MOVI_ENTR!I:I,MOVI_ENTR!D:D,D1482,MOVI_ENTR!O:O,O1482)-SUMIFS(MOVI_SAID!H:H,MOVI_SAID!D:D,D1482,MOVI_SAID!L:L,MOVI_ENTR!O1482))</f>
        <v/>
      </c>
      <c r="M1482" s="173" t="str">
        <f t="shared" si="39"/>
        <v/>
      </c>
      <c r="N1482" s="14"/>
      <c r="O1482" s="14"/>
      <c r="P1482" s="21"/>
      <c r="Q1482" s="21"/>
      <c r="R1482" s="21"/>
      <c r="S1482" s="21"/>
      <c r="T1482" s="21"/>
    </row>
    <row r="1483" spans="1:20" s="16" customFormat="1" ht="30" customHeight="1">
      <c r="A1483" s="21"/>
      <c r="B1483" s="21"/>
      <c r="C1483" s="197"/>
      <c r="D1483" s="168"/>
      <c r="E1483" s="154" t="str">
        <f>IFERROR(VLOOKUP(D1483,CADA_PROD!D:H,5,0),"")</f>
        <v/>
      </c>
      <c r="F1483" s="169"/>
      <c r="G1483" s="170"/>
      <c r="H1483" s="14"/>
      <c r="I1483" s="171"/>
      <c r="J1483" s="14"/>
      <c r="K1483" s="131"/>
      <c r="L1483" s="131" t="str">
        <f>IF(D1483="","",SUMIFS(MOVI_ENTR!I:I,MOVI_ENTR!D:D,D1483,MOVI_ENTR!O:O,O1483)-SUMIFS(MOVI_SAID!H:H,MOVI_SAID!D:D,D1483,MOVI_SAID!L:L,MOVI_ENTR!O1483))</f>
        <v/>
      </c>
      <c r="M1483" s="173" t="str">
        <f t="shared" si="39"/>
        <v/>
      </c>
      <c r="N1483" s="14"/>
      <c r="O1483" s="14"/>
      <c r="P1483" s="21"/>
      <c r="Q1483" s="21"/>
      <c r="R1483" s="21"/>
      <c r="S1483" s="21"/>
      <c r="T1483" s="21"/>
    </row>
    <row r="1484" spans="1:20" s="16" customFormat="1" ht="30" customHeight="1">
      <c r="A1484" s="21"/>
      <c r="B1484" s="21"/>
      <c r="C1484" s="197"/>
      <c r="D1484" s="168"/>
      <c r="E1484" s="154" t="str">
        <f>IFERROR(VLOOKUP(D1484,CADA_PROD!D:H,5,0),"")</f>
        <v/>
      </c>
      <c r="F1484" s="169"/>
      <c r="G1484" s="170"/>
      <c r="H1484" s="14"/>
      <c r="I1484" s="171"/>
      <c r="J1484" s="14"/>
      <c r="K1484" s="131"/>
      <c r="L1484" s="131" t="str">
        <f>IF(D1484="","",SUMIFS(MOVI_ENTR!I:I,MOVI_ENTR!D:D,D1484,MOVI_ENTR!O:O,O1484)-SUMIFS(MOVI_SAID!H:H,MOVI_SAID!D:D,D1484,MOVI_SAID!L:L,MOVI_ENTR!O1484))</f>
        <v/>
      </c>
      <c r="M1484" s="173" t="str">
        <f t="shared" si="39"/>
        <v/>
      </c>
      <c r="N1484" s="14"/>
      <c r="O1484" s="14"/>
      <c r="P1484" s="21"/>
      <c r="Q1484" s="21"/>
      <c r="R1484" s="21"/>
      <c r="S1484" s="21"/>
      <c r="T1484" s="21"/>
    </row>
    <row r="1485" spans="1:20" s="16" customFormat="1" ht="30" customHeight="1">
      <c r="A1485" s="21"/>
      <c r="B1485" s="21"/>
      <c r="C1485" s="197"/>
      <c r="D1485" s="168"/>
      <c r="E1485" s="154" t="str">
        <f>IFERROR(VLOOKUP(D1485,CADA_PROD!D:H,5,0),"")</f>
        <v/>
      </c>
      <c r="F1485" s="169"/>
      <c r="G1485" s="170"/>
      <c r="H1485" s="14"/>
      <c r="I1485" s="171"/>
      <c r="J1485" s="14"/>
      <c r="K1485" s="131"/>
      <c r="L1485" s="131" t="str">
        <f>IF(D1485="","",SUMIFS(MOVI_ENTR!I:I,MOVI_ENTR!D:D,D1485,MOVI_ENTR!O:O,O1485)-SUMIFS(MOVI_SAID!H:H,MOVI_SAID!D:D,D1485,MOVI_SAID!L:L,MOVI_ENTR!O1485))</f>
        <v/>
      </c>
      <c r="M1485" s="173" t="str">
        <f t="shared" si="39"/>
        <v/>
      </c>
      <c r="N1485" s="14"/>
      <c r="O1485" s="14"/>
      <c r="P1485" s="21"/>
      <c r="Q1485" s="21"/>
      <c r="R1485" s="21"/>
      <c r="S1485" s="21"/>
      <c r="T1485" s="21"/>
    </row>
    <row r="1486" spans="1:20" s="16" customFormat="1" ht="30" customHeight="1">
      <c r="A1486" s="21"/>
      <c r="B1486" s="21"/>
      <c r="C1486" s="197"/>
      <c r="D1486" s="168"/>
      <c r="E1486" s="154" t="str">
        <f>IFERROR(VLOOKUP(D1486,CADA_PROD!D:H,5,0),"")</f>
        <v/>
      </c>
      <c r="F1486" s="169"/>
      <c r="G1486" s="170"/>
      <c r="H1486" s="14"/>
      <c r="I1486" s="171"/>
      <c r="J1486" s="14"/>
      <c r="K1486" s="131"/>
      <c r="L1486" s="131" t="str">
        <f>IF(D1486="","",SUMIFS(MOVI_ENTR!I:I,MOVI_ENTR!D:D,D1486,MOVI_ENTR!O:O,O1486)-SUMIFS(MOVI_SAID!H:H,MOVI_SAID!D:D,D1486,MOVI_SAID!L:L,MOVI_ENTR!O1486))</f>
        <v/>
      </c>
      <c r="M1486" s="173" t="str">
        <f t="shared" si="39"/>
        <v/>
      </c>
      <c r="N1486" s="14"/>
      <c r="O1486" s="14"/>
      <c r="P1486" s="21"/>
      <c r="Q1486" s="21"/>
      <c r="R1486" s="21"/>
      <c r="S1486" s="21"/>
      <c r="T1486" s="21"/>
    </row>
    <row r="1487" spans="1:20" s="16" customFormat="1" ht="30" customHeight="1">
      <c r="A1487" s="21"/>
      <c r="B1487" s="21"/>
      <c r="C1487" s="197"/>
      <c r="D1487" s="168"/>
      <c r="E1487" s="154" t="str">
        <f>IFERROR(VLOOKUP(D1487,CADA_PROD!D:H,5,0),"")</f>
        <v/>
      </c>
      <c r="F1487" s="169"/>
      <c r="G1487" s="170"/>
      <c r="H1487" s="14"/>
      <c r="I1487" s="171"/>
      <c r="J1487" s="14"/>
      <c r="K1487" s="131"/>
      <c r="L1487" s="131" t="str">
        <f>IF(D1487="","",SUMIFS(MOVI_ENTR!I:I,MOVI_ENTR!D:D,D1487,MOVI_ENTR!O:O,O1487)-SUMIFS(MOVI_SAID!H:H,MOVI_SAID!D:D,D1487,MOVI_SAID!L:L,MOVI_ENTR!O1487))</f>
        <v/>
      </c>
      <c r="M1487" s="173" t="str">
        <f t="shared" si="39"/>
        <v/>
      </c>
      <c r="N1487" s="14"/>
      <c r="O1487" s="14"/>
      <c r="P1487" s="21"/>
      <c r="Q1487" s="21"/>
      <c r="R1487" s="21"/>
      <c r="S1487" s="21"/>
      <c r="T1487" s="21"/>
    </row>
    <row r="1488" spans="1:20" s="16" customFormat="1" ht="30" customHeight="1">
      <c r="A1488" s="21"/>
      <c r="B1488" s="21"/>
      <c r="C1488" s="197"/>
      <c r="D1488" s="168"/>
      <c r="E1488" s="154" t="str">
        <f>IFERROR(VLOOKUP(D1488,CADA_PROD!D:H,5,0),"")</f>
        <v/>
      </c>
      <c r="F1488" s="169"/>
      <c r="G1488" s="170"/>
      <c r="H1488" s="14"/>
      <c r="I1488" s="171"/>
      <c r="J1488" s="14"/>
      <c r="K1488" s="131"/>
      <c r="L1488" s="131" t="str">
        <f>IF(D1488="","",SUMIFS(MOVI_ENTR!I:I,MOVI_ENTR!D:D,D1488,MOVI_ENTR!O:O,O1488)-SUMIFS(MOVI_SAID!H:H,MOVI_SAID!D:D,D1488,MOVI_SAID!L:L,MOVI_ENTR!O1488))</f>
        <v/>
      </c>
      <c r="M1488" s="173" t="str">
        <f t="shared" si="39"/>
        <v/>
      </c>
      <c r="N1488" s="14"/>
      <c r="O1488" s="14"/>
      <c r="P1488" s="21"/>
      <c r="Q1488" s="21"/>
      <c r="R1488" s="21"/>
      <c r="S1488" s="21"/>
      <c r="T1488" s="21"/>
    </row>
    <row r="1489" spans="1:20" s="16" customFormat="1" ht="30" customHeight="1">
      <c r="A1489" s="21"/>
      <c r="B1489" s="21"/>
      <c r="C1489" s="197"/>
      <c r="D1489" s="168"/>
      <c r="E1489" s="154" t="str">
        <f>IFERROR(VLOOKUP(D1489,CADA_PROD!D:H,5,0),"")</f>
        <v/>
      </c>
      <c r="F1489" s="169"/>
      <c r="G1489" s="170"/>
      <c r="H1489" s="14"/>
      <c r="I1489" s="171"/>
      <c r="J1489" s="14"/>
      <c r="K1489" s="131"/>
      <c r="L1489" s="131" t="str">
        <f>IF(D1489="","",SUMIFS(MOVI_ENTR!I:I,MOVI_ENTR!D:D,D1489,MOVI_ENTR!O:O,O1489)-SUMIFS(MOVI_SAID!H:H,MOVI_SAID!D:D,D1489,MOVI_SAID!L:L,MOVI_ENTR!O1489))</f>
        <v/>
      </c>
      <c r="M1489" s="173" t="str">
        <f t="shared" si="39"/>
        <v/>
      </c>
      <c r="N1489" s="14"/>
      <c r="O1489" s="14"/>
      <c r="P1489" s="21"/>
      <c r="Q1489" s="21"/>
      <c r="R1489" s="21"/>
      <c r="S1489" s="21"/>
      <c r="T1489" s="21"/>
    </row>
    <row r="1490" spans="1:20" s="16" customFormat="1" ht="30" customHeight="1">
      <c r="A1490" s="21"/>
      <c r="B1490" s="21"/>
      <c r="C1490" s="197"/>
      <c r="D1490" s="168"/>
      <c r="E1490" s="154" t="str">
        <f>IFERROR(VLOOKUP(D1490,CADA_PROD!D:H,5,0),"")</f>
        <v/>
      </c>
      <c r="F1490" s="169"/>
      <c r="G1490" s="170"/>
      <c r="H1490" s="14"/>
      <c r="I1490" s="171"/>
      <c r="J1490" s="14"/>
      <c r="K1490" s="131"/>
      <c r="L1490" s="131" t="str">
        <f>IF(D1490="","",SUMIFS(MOVI_ENTR!I:I,MOVI_ENTR!D:D,D1490,MOVI_ENTR!O:O,O1490)-SUMIFS(MOVI_SAID!H:H,MOVI_SAID!D:D,D1490,MOVI_SAID!L:L,MOVI_ENTR!O1490))</f>
        <v/>
      </c>
      <c r="M1490" s="173" t="str">
        <f t="shared" si="39"/>
        <v/>
      </c>
      <c r="N1490" s="14"/>
      <c r="O1490" s="14"/>
      <c r="P1490" s="21"/>
      <c r="Q1490" s="21"/>
      <c r="R1490" s="21"/>
      <c r="S1490" s="21"/>
      <c r="T1490" s="21"/>
    </row>
    <row r="1491" spans="1:20" s="16" customFormat="1" ht="30" customHeight="1">
      <c r="A1491" s="21"/>
      <c r="B1491" s="21"/>
      <c r="C1491" s="197"/>
      <c r="D1491" s="168"/>
      <c r="E1491" s="154" t="str">
        <f>IFERROR(VLOOKUP(D1491,CADA_PROD!D:H,5,0),"")</f>
        <v/>
      </c>
      <c r="F1491" s="169"/>
      <c r="G1491" s="170"/>
      <c r="H1491" s="14"/>
      <c r="I1491" s="171"/>
      <c r="J1491" s="14"/>
      <c r="K1491" s="131"/>
      <c r="L1491" s="131" t="str">
        <f>IF(D1491="","",SUMIFS(MOVI_ENTR!I:I,MOVI_ENTR!D:D,D1491,MOVI_ENTR!O:O,O1491)-SUMIFS(MOVI_SAID!H:H,MOVI_SAID!D:D,D1491,MOVI_SAID!L:L,MOVI_ENTR!O1491))</f>
        <v/>
      </c>
      <c r="M1491" s="173" t="str">
        <f t="shared" si="39"/>
        <v/>
      </c>
      <c r="N1491" s="14"/>
      <c r="O1491" s="14"/>
      <c r="P1491" s="21"/>
      <c r="Q1491" s="21"/>
      <c r="R1491" s="21"/>
      <c r="S1491" s="21"/>
      <c r="T1491" s="21"/>
    </row>
    <row r="1492" spans="1:20" s="16" customFormat="1" ht="30" customHeight="1">
      <c r="A1492" s="21"/>
      <c r="B1492" s="21"/>
      <c r="C1492" s="197"/>
      <c r="D1492" s="168"/>
      <c r="E1492" s="154" t="str">
        <f>IFERROR(VLOOKUP(D1492,CADA_PROD!D:H,5,0),"")</f>
        <v/>
      </c>
      <c r="F1492" s="169"/>
      <c r="G1492" s="170"/>
      <c r="H1492" s="14"/>
      <c r="I1492" s="171"/>
      <c r="J1492" s="14"/>
      <c r="K1492" s="131"/>
      <c r="L1492" s="131" t="str">
        <f>IF(D1492="","",SUMIFS(MOVI_ENTR!I:I,MOVI_ENTR!D:D,D1492,MOVI_ENTR!O:O,O1492)-SUMIFS(MOVI_SAID!H:H,MOVI_SAID!D:D,D1492,MOVI_SAID!L:L,MOVI_ENTR!O1492))</f>
        <v/>
      </c>
      <c r="M1492" s="173" t="str">
        <f t="shared" si="39"/>
        <v/>
      </c>
      <c r="N1492" s="14"/>
      <c r="O1492" s="14"/>
      <c r="P1492" s="21"/>
      <c r="Q1492" s="21"/>
      <c r="R1492" s="21"/>
      <c r="S1492" s="21"/>
      <c r="T1492" s="21"/>
    </row>
    <row r="1493" spans="1:20" s="16" customFormat="1" ht="30" customHeight="1">
      <c r="A1493" s="21"/>
      <c r="B1493" s="21"/>
      <c r="C1493" s="197"/>
      <c r="D1493" s="168"/>
      <c r="E1493" s="154" t="str">
        <f>IFERROR(VLOOKUP(D1493,CADA_PROD!D:H,5,0),"")</f>
        <v/>
      </c>
      <c r="F1493" s="169"/>
      <c r="G1493" s="170"/>
      <c r="H1493" s="14"/>
      <c r="I1493" s="171"/>
      <c r="J1493" s="14"/>
      <c r="K1493" s="131"/>
      <c r="L1493" s="131" t="str">
        <f>IF(D1493="","",SUMIFS(MOVI_ENTR!I:I,MOVI_ENTR!D:D,D1493,MOVI_ENTR!O:O,O1493)-SUMIFS(MOVI_SAID!H:H,MOVI_SAID!D:D,D1493,MOVI_SAID!L:L,MOVI_ENTR!O1493))</f>
        <v/>
      </c>
      <c r="M1493" s="173" t="str">
        <f t="shared" si="39"/>
        <v/>
      </c>
      <c r="N1493" s="14"/>
      <c r="O1493" s="14"/>
      <c r="P1493" s="21"/>
      <c r="Q1493" s="21"/>
      <c r="R1493" s="21"/>
      <c r="S1493" s="21"/>
      <c r="T1493" s="21"/>
    </row>
    <row r="1494" spans="1:20" s="16" customFormat="1" ht="30" customHeight="1">
      <c r="A1494" s="21"/>
      <c r="B1494" s="21"/>
      <c r="C1494" s="197"/>
      <c r="D1494" s="168"/>
      <c r="E1494" s="154" t="str">
        <f>IFERROR(VLOOKUP(D1494,CADA_PROD!D:H,5,0),"")</f>
        <v/>
      </c>
      <c r="F1494" s="169"/>
      <c r="G1494" s="170"/>
      <c r="H1494" s="14"/>
      <c r="I1494" s="171"/>
      <c r="J1494" s="14"/>
      <c r="K1494" s="131"/>
      <c r="L1494" s="131" t="str">
        <f>IF(D1494="","",SUMIFS(MOVI_ENTR!I:I,MOVI_ENTR!D:D,D1494,MOVI_ENTR!O:O,O1494)-SUMIFS(MOVI_SAID!H:H,MOVI_SAID!D:D,D1494,MOVI_SAID!L:L,MOVI_ENTR!O1494))</f>
        <v/>
      </c>
      <c r="M1494" s="173" t="str">
        <f t="shared" si="39"/>
        <v/>
      </c>
      <c r="N1494" s="14"/>
      <c r="O1494" s="14"/>
      <c r="P1494" s="21"/>
      <c r="Q1494" s="21"/>
      <c r="R1494" s="21"/>
      <c r="S1494" s="21"/>
      <c r="T1494" s="21"/>
    </row>
    <row r="1495" spans="1:20" s="16" customFormat="1" ht="30" customHeight="1">
      <c r="A1495" s="21"/>
      <c r="B1495" s="21"/>
      <c r="C1495" s="197"/>
      <c r="D1495" s="168"/>
      <c r="E1495" s="154" t="str">
        <f>IFERROR(VLOOKUP(D1495,CADA_PROD!D:H,5,0),"")</f>
        <v/>
      </c>
      <c r="F1495" s="169"/>
      <c r="G1495" s="170"/>
      <c r="H1495" s="14"/>
      <c r="I1495" s="171"/>
      <c r="J1495" s="14"/>
      <c r="K1495" s="131"/>
      <c r="L1495" s="131" t="str">
        <f>IF(D1495="","",SUMIFS(MOVI_ENTR!I:I,MOVI_ENTR!D:D,D1495,MOVI_ENTR!O:O,O1495)-SUMIFS(MOVI_SAID!H:H,MOVI_SAID!D:D,D1495,MOVI_SAID!L:L,MOVI_ENTR!O1495))</f>
        <v/>
      </c>
      <c r="M1495" s="173" t="str">
        <f t="shared" si="39"/>
        <v/>
      </c>
      <c r="N1495" s="14"/>
      <c r="O1495" s="14"/>
      <c r="P1495" s="21"/>
      <c r="Q1495" s="21"/>
      <c r="R1495" s="21"/>
      <c r="S1495" s="21"/>
      <c r="T1495" s="21"/>
    </row>
    <row r="1496" spans="1:20" s="16" customFormat="1" ht="30" customHeight="1">
      <c r="A1496" s="21"/>
      <c r="B1496" s="21"/>
      <c r="C1496" s="197"/>
      <c r="D1496" s="168"/>
      <c r="E1496" s="154" t="str">
        <f>IFERROR(VLOOKUP(D1496,CADA_PROD!D:H,5,0),"")</f>
        <v/>
      </c>
      <c r="F1496" s="169"/>
      <c r="G1496" s="170"/>
      <c r="H1496" s="14"/>
      <c r="I1496" s="171"/>
      <c r="J1496" s="14"/>
      <c r="K1496" s="131"/>
      <c r="L1496" s="131" t="str">
        <f>IF(D1496="","",SUMIFS(MOVI_ENTR!I:I,MOVI_ENTR!D:D,D1496,MOVI_ENTR!O:O,O1496)-SUMIFS(MOVI_SAID!H:H,MOVI_SAID!D:D,D1496,MOVI_SAID!L:L,MOVI_ENTR!O1496))</f>
        <v/>
      </c>
      <c r="M1496" s="173" t="str">
        <f t="shared" si="39"/>
        <v/>
      </c>
      <c r="N1496" s="14"/>
      <c r="O1496" s="14"/>
      <c r="P1496" s="21"/>
      <c r="Q1496" s="21"/>
      <c r="R1496" s="21"/>
      <c r="S1496" s="21"/>
      <c r="T1496" s="21"/>
    </row>
    <row r="1497" spans="1:20" s="16" customFormat="1" ht="30" customHeight="1">
      <c r="A1497" s="21"/>
      <c r="B1497" s="21"/>
      <c r="C1497" s="197"/>
      <c r="D1497" s="168"/>
      <c r="E1497" s="154" t="str">
        <f>IFERROR(VLOOKUP(D1497,CADA_PROD!D:H,5,0),"")</f>
        <v/>
      </c>
      <c r="F1497" s="169"/>
      <c r="G1497" s="170"/>
      <c r="H1497" s="14"/>
      <c r="I1497" s="171"/>
      <c r="J1497" s="14"/>
      <c r="K1497" s="131"/>
      <c r="L1497" s="131" t="str">
        <f>IF(D1497="","",SUMIFS(MOVI_ENTR!I:I,MOVI_ENTR!D:D,D1497,MOVI_ENTR!O:O,O1497)-SUMIFS(MOVI_SAID!H:H,MOVI_SAID!D:D,D1497,MOVI_SAID!L:L,MOVI_ENTR!O1497))</f>
        <v/>
      </c>
      <c r="M1497" s="173" t="str">
        <f t="shared" si="39"/>
        <v/>
      </c>
      <c r="N1497" s="14"/>
      <c r="O1497" s="14"/>
      <c r="P1497" s="21"/>
      <c r="Q1497" s="21"/>
      <c r="R1497" s="21"/>
      <c r="S1497" s="21"/>
      <c r="T1497" s="21"/>
    </row>
    <row r="1498" spans="1:20" s="16" customFormat="1" ht="30" customHeight="1">
      <c r="A1498" s="21"/>
      <c r="B1498" s="21"/>
      <c r="C1498" s="197"/>
      <c r="D1498" s="168"/>
      <c r="E1498" s="154" t="str">
        <f>IFERROR(VLOOKUP(D1498,CADA_PROD!D:H,5,0),"")</f>
        <v/>
      </c>
      <c r="F1498" s="169"/>
      <c r="G1498" s="170"/>
      <c r="H1498" s="14"/>
      <c r="I1498" s="171"/>
      <c r="J1498" s="14"/>
      <c r="K1498" s="131"/>
      <c r="L1498" s="131" t="str">
        <f>IF(D1498="","",SUMIFS(MOVI_ENTR!I:I,MOVI_ENTR!D:D,D1498,MOVI_ENTR!O:O,O1498)-SUMIFS(MOVI_SAID!H:H,MOVI_SAID!D:D,D1498,MOVI_SAID!L:L,MOVI_ENTR!O1498))</f>
        <v/>
      </c>
      <c r="M1498" s="173" t="str">
        <f t="shared" si="39"/>
        <v/>
      </c>
      <c r="N1498" s="14"/>
      <c r="O1498" s="14"/>
      <c r="P1498" s="21"/>
      <c r="Q1498" s="21"/>
      <c r="R1498" s="21"/>
      <c r="S1498" s="21"/>
      <c r="T1498" s="21"/>
    </row>
    <row r="1499" spans="1:20" s="16" customFormat="1" ht="30" customHeight="1">
      <c r="A1499" s="21"/>
      <c r="B1499" s="21"/>
      <c r="C1499" s="197"/>
      <c r="D1499" s="168"/>
      <c r="E1499" s="154" t="str">
        <f>IFERROR(VLOOKUP(D1499,CADA_PROD!D:H,5,0),"")</f>
        <v/>
      </c>
      <c r="F1499" s="169"/>
      <c r="G1499" s="170"/>
      <c r="H1499" s="14"/>
      <c r="I1499" s="171"/>
      <c r="J1499" s="14"/>
      <c r="K1499" s="131"/>
      <c r="L1499" s="131" t="str">
        <f>IF(D1499="","",SUMIFS(MOVI_ENTR!I:I,MOVI_ENTR!D:D,D1499,MOVI_ENTR!O:O,O1499)-SUMIFS(MOVI_SAID!H:H,MOVI_SAID!D:D,D1499,MOVI_SAID!L:L,MOVI_ENTR!O1499))</f>
        <v/>
      </c>
      <c r="M1499" s="173" t="str">
        <f t="shared" ref="M1499:M1562" si="40">IF(D1499="","",H1499*I1499)</f>
        <v/>
      </c>
      <c r="N1499" s="14"/>
      <c r="O1499" s="14"/>
      <c r="P1499" s="21"/>
      <c r="Q1499" s="21"/>
      <c r="R1499" s="21"/>
      <c r="S1499" s="21"/>
      <c r="T1499" s="21"/>
    </row>
    <row r="1500" spans="1:20" s="16" customFormat="1" ht="30" customHeight="1">
      <c r="A1500" s="21"/>
      <c r="B1500" s="21"/>
      <c r="C1500" s="197"/>
      <c r="D1500" s="168"/>
      <c r="E1500" s="154" t="str">
        <f>IFERROR(VLOOKUP(D1500,CADA_PROD!D:H,5,0),"")</f>
        <v/>
      </c>
      <c r="F1500" s="169"/>
      <c r="G1500" s="170"/>
      <c r="H1500" s="14"/>
      <c r="I1500" s="171"/>
      <c r="J1500" s="14"/>
      <c r="K1500" s="131"/>
      <c r="L1500" s="131" t="str">
        <f>IF(D1500="","",SUMIFS(MOVI_ENTR!I:I,MOVI_ENTR!D:D,D1500,MOVI_ENTR!O:O,O1500)-SUMIFS(MOVI_SAID!H:H,MOVI_SAID!D:D,D1500,MOVI_SAID!L:L,MOVI_ENTR!O1500))</f>
        <v/>
      </c>
      <c r="M1500" s="173" t="str">
        <f t="shared" si="40"/>
        <v/>
      </c>
      <c r="N1500" s="14"/>
      <c r="O1500" s="14"/>
      <c r="P1500" s="21"/>
      <c r="Q1500" s="21"/>
      <c r="R1500" s="21"/>
      <c r="S1500" s="21"/>
      <c r="T1500" s="21"/>
    </row>
    <row r="1501" spans="1:20" s="16" customFormat="1" ht="30" customHeight="1">
      <c r="A1501" s="21"/>
      <c r="B1501" s="21"/>
      <c r="C1501" s="197"/>
      <c r="D1501" s="168"/>
      <c r="E1501" s="154" t="str">
        <f>IFERROR(VLOOKUP(D1501,CADA_PROD!D:H,5,0),"")</f>
        <v/>
      </c>
      <c r="F1501" s="169"/>
      <c r="G1501" s="170"/>
      <c r="H1501" s="14"/>
      <c r="I1501" s="171"/>
      <c r="J1501" s="14"/>
      <c r="K1501" s="131"/>
      <c r="L1501" s="131" t="str">
        <f>IF(D1501="","",SUMIFS(MOVI_ENTR!I:I,MOVI_ENTR!D:D,D1501,MOVI_ENTR!O:O,O1501)-SUMIFS(MOVI_SAID!H:H,MOVI_SAID!D:D,D1501,MOVI_SAID!L:L,MOVI_ENTR!O1501))</f>
        <v/>
      </c>
      <c r="M1501" s="173" t="str">
        <f t="shared" si="40"/>
        <v/>
      </c>
      <c r="N1501" s="14"/>
      <c r="O1501" s="14"/>
      <c r="P1501" s="21"/>
      <c r="Q1501" s="21"/>
      <c r="R1501" s="21"/>
      <c r="S1501" s="21"/>
      <c r="T1501" s="21"/>
    </row>
    <row r="1502" spans="1:20" s="16" customFormat="1" ht="30" customHeight="1">
      <c r="A1502" s="21"/>
      <c r="B1502" s="21"/>
      <c r="C1502" s="197"/>
      <c r="D1502" s="168"/>
      <c r="E1502" s="154" t="str">
        <f>IFERROR(VLOOKUP(D1502,CADA_PROD!D:H,5,0),"")</f>
        <v/>
      </c>
      <c r="F1502" s="169"/>
      <c r="G1502" s="170"/>
      <c r="H1502" s="14"/>
      <c r="I1502" s="171"/>
      <c r="J1502" s="14"/>
      <c r="K1502" s="131"/>
      <c r="L1502" s="131" t="str">
        <f>IF(D1502="","",SUMIFS(MOVI_ENTR!I:I,MOVI_ENTR!D:D,D1502,MOVI_ENTR!O:O,O1502)-SUMIFS(MOVI_SAID!H:H,MOVI_SAID!D:D,D1502,MOVI_SAID!L:L,MOVI_ENTR!O1502))</f>
        <v/>
      </c>
      <c r="M1502" s="173" t="str">
        <f t="shared" si="40"/>
        <v/>
      </c>
      <c r="N1502" s="14"/>
      <c r="O1502" s="14"/>
      <c r="P1502" s="21"/>
      <c r="Q1502" s="21"/>
      <c r="R1502" s="21"/>
      <c r="S1502" s="21"/>
      <c r="T1502" s="21"/>
    </row>
    <row r="1503" spans="1:20" s="16" customFormat="1" ht="30" customHeight="1">
      <c r="A1503" s="21"/>
      <c r="B1503" s="21"/>
      <c r="C1503" s="197"/>
      <c r="D1503" s="168"/>
      <c r="E1503" s="154" t="str">
        <f>IFERROR(VLOOKUP(D1503,CADA_PROD!D:H,5,0),"")</f>
        <v/>
      </c>
      <c r="F1503" s="169"/>
      <c r="G1503" s="170"/>
      <c r="H1503" s="14"/>
      <c r="I1503" s="171"/>
      <c r="J1503" s="14"/>
      <c r="K1503" s="131"/>
      <c r="L1503" s="131" t="str">
        <f>IF(D1503="","",SUMIFS(MOVI_ENTR!I:I,MOVI_ENTR!D:D,D1503,MOVI_ENTR!O:O,O1503)-SUMIFS(MOVI_SAID!H:H,MOVI_SAID!D:D,D1503,MOVI_SAID!L:L,MOVI_ENTR!O1503))</f>
        <v/>
      </c>
      <c r="M1503" s="173" t="str">
        <f t="shared" si="40"/>
        <v/>
      </c>
      <c r="N1503" s="14"/>
      <c r="O1503" s="14"/>
      <c r="P1503" s="21"/>
      <c r="Q1503" s="21"/>
      <c r="R1503" s="21"/>
      <c r="S1503" s="21"/>
      <c r="T1503" s="21"/>
    </row>
    <row r="1504" spans="1:20" s="16" customFormat="1" ht="30" customHeight="1">
      <c r="A1504" s="21"/>
      <c r="B1504" s="21"/>
      <c r="C1504" s="197"/>
      <c r="D1504" s="168"/>
      <c r="E1504" s="154" t="str">
        <f>IFERROR(VLOOKUP(D1504,CADA_PROD!D:H,5,0),"")</f>
        <v/>
      </c>
      <c r="F1504" s="169"/>
      <c r="G1504" s="170"/>
      <c r="H1504" s="14"/>
      <c r="I1504" s="171"/>
      <c r="J1504" s="14"/>
      <c r="K1504" s="131"/>
      <c r="L1504" s="131" t="str">
        <f>IF(D1504="","",SUMIFS(MOVI_ENTR!I:I,MOVI_ENTR!D:D,D1504,MOVI_ENTR!O:O,O1504)-SUMIFS(MOVI_SAID!H:H,MOVI_SAID!D:D,D1504,MOVI_SAID!L:L,MOVI_ENTR!O1504))</f>
        <v/>
      </c>
      <c r="M1504" s="173" t="str">
        <f t="shared" si="40"/>
        <v/>
      </c>
      <c r="N1504" s="14"/>
      <c r="O1504" s="14"/>
      <c r="P1504" s="21"/>
      <c r="Q1504" s="21"/>
      <c r="R1504" s="21"/>
      <c r="S1504" s="21"/>
      <c r="T1504" s="21"/>
    </row>
    <row r="1505" spans="1:20" s="16" customFormat="1" ht="30" customHeight="1">
      <c r="A1505" s="21"/>
      <c r="B1505" s="21"/>
      <c r="C1505" s="197"/>
      <c r="D1505" s="168"/>
      <c r="E1505" s="154" t="str">
        <f>IFERROR(VLOOKUP(D1505,CADA_PROD!D:H,5,0),"")</f>
        <v/>
      </c>
      <c r="F1505" s="169"/>
      <c r="G1505" s="170"/>
      <c r="H1505" s="14"/>
      <c r="I1505" s="171"/>
      <c r="J1505" s="14"/>
      <c r="K1505" s="131"/>
      <c r="L1505" s="131" t="str">
        <f>IF(D1505="","",SUMIFS(MOVI_ENTR!I:I,MOVI_ENTR!D:D,D1505,MOVI_ENTR!O:O,O1505)-SUMIFS(MOVI_SAID!H:H,MOVI_SAID!D:D,D1505,MOVI_SAID!L:L,MOVI_ENTR!O1505))</f>
        <v/>
      </c>
      <c r="M1505" s="173" t="str">
        <f t="shared" si="40"/>
        <v/>
      </c>
      <c r="N1505" s="14"/>
      <c r="O1505" s="14"/>
      <c r="P1505" s="21"/>
      <c r="Q1505" s="21"/>
      <c r="R1505" s="21"/>
      <c r="S1505" s="21"/>
      <c r="T1505" s="21"/>
    </row>
    <row r="1506" spans="1:20" s="16" customFormat="1" ht="30" customHeight="1">
      <c r="A1506" s="21"/>
      <c r="B1506" s="21"/>
      <c r="C1506" s="197"/>
      <c r="D1506" s="168"/>
      <c r="E1506" s="154" t="str">
        <f>IFERROR(VLOOKUP(D1506,CADA_PROD!D:H,5,0),"")</f>
        <v/>
      </c>
      <c r="F1506" s="169"/>
      <c r="G1506" s="170"/>
      <c r="H1506" s="14"/>
      <c r="I1506" s="171"/>
      <c r="J1506" s="14"/>
      <c r="K1506" s="131"/>
      <c r="L1506" s="131" t="str">
        <f>IF(D1506="","",SUMIFS(MOVI_ENTR!I:I,MOVI_ENTR!D:D,D1506,MOVI_ENTR!O:O,O1506)-SUMIFS(MOVI_SAID!H:H,MOVI_SAID!D:D,D1506,MOVI_SAID!L:L,MOVI_ENTR!O1506))</f>
        <v/>
      </c>
      <c r="M1506" s="173" t="str">
        <f t="shared" si="40"/>
        <v/>
      </c>
      <c r="N1506" s="14"/>
      <c r="O1506" s="14"/>
      <c r="P1506" s="21"/>
      <c r="Q1506" s="21"/>
      <c r="R1506" s="21"/>
      <c r="S1506" s="21"/>
      <c r="T1506" s="21"/>
    </row>
    <row r="1507" spans="1:20" s="16" customFormat="1" ht="30" customHeight="1">
      <c r="A1507" s="21"/>
      <c r="B1507" s="21"/>
      <c r="C1507" s="197"/>
      <c r="D1507" s="168"/>
      <c r="E1507" s="154" t="str">
        <f>IFERROR(VLOOKUP(D1507,CADA_PROD!D:H,5,0),"")</f>
        <v/>
      </c>
      <c r="F1507" s="169"/>
      <c r="G1507" s="170"/>
      <c r="H1507" s="14"/>
      <c r="I1507" s="171"/>
      <c r="J1507" s="14"/>
      <c r="K1507" s="131"/>
      <c r="L1507" s="131" t="str">
        <f>IF(D1507="","",SUMIFS(MOVI_ENTR!I:I,MOVI_ENTR!D:D,D1507,MOVI_ENTR!O:O,O1507)-SUMIFS(MOVI_SAID!H:H,MOVI_SAID!D:D,D1507,MOVI_SAID!L:L,MOVI_ENTR!O1507))</f>
        <v/>
      </c>
      <c r="M1507" s="173" t="str">
        <f t="shared" si="40"/>
        <v/>
      </c>
      <c r="N1507" s="14"/>
      <c r="O1507" s="14"/>
      <c r="P1507" s="21"/>
      <c r="Q1507" s="21"/>
      <c r="R1507" s="21"/>
      <c r="S1507" s="21"/>
      <c r="T1507" s="21"/>
    </row>
    <row r="1508" spans="1:20" s="16" customFormat="1" ht="30" customHeight="1">
      <c r="A1508" s="21"/>
      <c r="B1508" s="21"/>
      <c r="C1508" s="197"/>
      <c r="D1508" s="168"/>
      <c r="E1508" s="154" t="str">
        <f>IFERROR(VLOOKUP(D1508,CADA_PROD!D:H,5,0),"")</f>
        <v/>
      </c>
      <c r="F1508" s="169"/>
      <c r="G1508" s="170"/>
      <c r="H1508" s="14"/>
      <c r="I1508" s="171"/>
      <c r="J1508" s="14"/>
      <c r="K1508" s="131"/>
      <c r="L1508" s="131" t="str">
        <f>IF(D1508="","",SUMIFS(MOVI_ENTR!I:I,MOVI_ENTR!D:D,D1508,MOVI_ENTR!O:O,O1508)-SUMIFS(MOVI_SAID!H:H,MOVI_SAID!D:D,D1508,MOVI_SAID!L:L,MOVI_ENTR!O1508))</f>
        <v/>
      </c>
      <c r="M1508" s="173" t="str">
        <f t="shared" si="40"/>
        <v/>
      </c>
      <c r="N1508" s="14"/>
      <c r="O1508" s="14"/>
      <c r="P1508" s="21"/>
      <c r="Q1508" s="21"/>
      <c r="R1508" s="21"/>
      <c r="S1508" s="21"/>
      <c r="T1508" s="21"/>
    </row>
    <row r="1509" spans="1:20" s="16" customFormat="1" ht="30" customHeight="1">
      <c r="A1509" s="21"/>
      <c r="B1509" s="21"/>
      <c r="C1509" s="197"/>
      <c r="D1509" s="168"/>
      <c r="E1509" s="154" t="str">
        <f>IFERROR(VLOOKUP(D1509,CADA_PROD!D:H,5,0),"")</f>
        <v/>
      </c>
      <c r="F1509" s="169"/>
      <c r="G1509" s="170"/>
      <c r="H1509" s="14"/>
      <c r="I1509" s="171"/>
      <c r="J1509" s="14"/>
      <c r="K1509" s="131"/>
      <c r="L1509" s="131" t="str">
        <f>IF(D1509="","",SUMIFS(MOVI_ENTR!I:I,MOVI_ENTR!D:D,D1509,MOVI_ENTR!O:O,O1509)-SUMIFS(MOVI_SAID!H:H,MOVI_SAID!D:D,D1509,MOVI_SAID!L:L,MOVI_ENTR!O1509))</f>
        <v/>
      </c>
      <c r="M1509" s="173" t="str">
        <f t="shared" si="40"/>
        <v/>
      </c>
      <c r="N1509" s="14"/>
      <c r="O1509" s="14"/>
      <c r="P1509" s="21"/>
      <c r="Q1509" s="21"/>
      <c r="R1509" s="21"/>
      <c r="S1509" s="21"/>
      <c r="T1509" s="21"/>
    </row>
    <row r="1510" spans="1:20" s="16" customFormat="1" ht="30" customHeight="1">
      <c r="A1510" s="21"/>
      <c r="B1510" s="21"/>
      <c r="C1510" s="197"/>
      <c r="D1510" s="168"/>
      <c r="E1510" s="154" t="str">
        <f>IFERROR(VLOOKUP(D1510,CADA_PROD!D:H,5,0),"")</f>
        <v/>
      </c>
      <c r="F1510" s="169"/>
      <c r="G1510" s="170"/>
      <c r="H1510" s="14"/>
      <c r="I1510" s="171"/>
      <c r="J1510" s="14"/>
      <c r="K1510" s="131"/>
      <c r="L1510" s="131" t="str">
        <f>IF(D1510="","",SUMIFS(MOVI_ENTR!I:I,MOVI_ENTR!D:D,D1510,MOVI_ENTR!O:O,O1510)-SUMIFS(MOVI_SAID!H:H,MOVI_SAID!D:D,D1510,MOVI_SAID!L:L,MOVI_ENTR!O1510))</f>
        <v/>
      </c>
      <c r="M1510" s="173" t="str">
        <f t="shared" si="40"/>
        <v/>
      </c>
      <c r="N1510" s="14"/>
      <c r="O1510" s="14"/>
      <c r="P1510" s="21"/>
      <c r="Q1510" s="21"/>
      <c r="R1510" s="21"/>
      <c r="S1510" s="21"/>
      <c r="T1510" s="21"/>
    </row>
    <row r="1511" spans="1:20" s="16" customFormat="1" ht="30" customHeight="1">
      <c r="A1511" s="21"/>
      <c r="B1511" s="21"/>
      <c r="C1511" s="197"/>
      <c r="D1511" s="168"/>
      <c r="E1511" s="154" t="str">
        <f>IFERROR(VLOOKUP(D1511,CADA_PROD!D:H,5,0),"")</f>
        <v/>
      </c>
      <c r="F1511" s="169"/>
      <c r="G1511" s="170"/>
      <c r="H1511" s="14"/>
      <c r="I1511" s="171"/>
      <c r="J1511" s="14"/>
      <c r="K1511" s="131"/>
      <c r="L1511" s="131" t="str">
        <f>IF(D1511="","",SUMIFS(MOVI_ENTR!I:I,MOVI_ENTR!D:D,D1511,MOVI_ENTR!O:O,O1511)-SUMIFS(MOVI_SAID!H:H,MOVI_SAID!D:D,D1511,MOVI_SAID!L:L,MOVI_ENTR!O1511))</f>
        <v/>
      </c>
      <c r="M1511" s="173" t="str">
        <f t="shared" si="40"/>
        <v/>
      </c>
      <c r="N1511" s="14"/>
      <c r="O1511" s="14"/>
      <c r="P1511" s="21"/>
      <c r="Q1511" s="21"/>
      <c r="R1511" s="21"/>
      <c r="S1511" s="21"/>
      <c r="T1511" s="21"/>
    </row>
    <row r="1512" spans="1:20" s="16" customFormat="1" ht="30" customHeight="1">
      <c r="A1512" s="21"/>
      <c r="B1512" s="21"/>
      <c r="C1512" s="197"/>
      <c r="D1512" s="168"/>
      <c r="E1512" s="154" t="str">
        <f>IFERROR(VLOOKUP(D1512,CADA_PROD!D:H,5,0),"")</f>
        <v/>
      </c>
      <c r="F1512" s="169"/>
      <c r="G1512" s="170"/>
      <c r="H1512" s="14"/>
      <c r="I1512" s="171"/>
      <c r="J1512" s="14"/>
      <c r="K1512" s="131"/>
      <c r="L1512" s="131" t="str">
        <f>IF(D1512="","",SUMIFS(MOVI_ENTR!I:I,MOVI_ENTR!D:D,D1512,MOVI_ENTR!O:O,O1512)-SUMIFS(MOVI_SAID!H:H,MOVI_SAID!D:D,D1512,MOVI_SAID!L:L,MOVI_ENTR!O1512))</f>
        <v/>
      </c>
      <c r="M1512" s="173" t="str">
        <f t="shared" si="40"/>
        <v/>
      </c>
      <c r="N1512" s="14"/>
      <c r="O1512" s="14"/>
      <c r="P1512" s="21"/>
      <c r="Q1512" s="21"/>
      <c r="R1512" s="21"/>
      <c r="S1512" s="21"/>
      <c r="T1512" s="21"/>
    </row>
    <row r="1513" spans="1:20" s="16" customFormat="1" ht="30" customHeight="1">
      <c r="A1513" s="21"/>
      <c r="B1513" s="21"/>
      <c r="C1513" s="197"/>
      <c r="D1513" s="168"/>
      <c r="E1513" s="154" t="str">
        <f>IFERROR(VLOOKUP(D1513,CADA_PROD!D:H,5,0),"")</f>
        <v/>
      </c>
      <c r="F1513" s="169"/>
      <c r="G1513" s="170"/>
      <c r="H1513" s="14"/>
      <c r="I1513" s="171"/>
      <c r="J1513" s="14"/>
      <c r="K1513" s="131"/>
      <c r="L1513" s="131" t="str">
        <f>IF(D1513="","",SUMIFS(MOVI_ENTR!I:I,MOVI_ENTR!D:D,D1513,MOVI_ENTR!O:O,O1513)-SUMIFS(MOVI_SAID!H:H,MOVI_SAID!D:D,D1513,MOVI_SAID!L:L,MOVI_ENTR!O1513))</f>
        <v/>
      </c>
      <c r="M1513" s="173" t="str">
        <f t="shared" si="40"/>
        <v/>
      </c>
      <c r="N1513" s="14"/>
      <c r="O1513" s="14"/>
      <c r="P1513" s="21"/>
      <c r="Q1513" s="21"/>
      <c r="R1513" s="21"/>
      <c r="S1513" s="21"/>
      <c r="T1513" s="21"/>
    </row>
    <row r="1514" spans="1:20" s="16" customFormat="1" ht="30" customHeight="1">
      <c r="A1514" s="21"/>
      <c r="B1514" s="21"/>
      <c r="C1514" s="197"/>
      <c r="D1514" s="168"/>
      <c r="E1514" s="154" t="str">
        <f>IFERROR(VLOOKUP(D1514,CADA_PROD!D:H,5,0),"")</f>
        <v/>
      </c>
      <c r="F1514" s="169"/>
      <c r="G1514" s="170"/>
      <c r="H1514" s="14"/>
      <c r="I1514" s="171"/>
      <c r="J1514" s="14"/>
      <c r="K1514" s="131"/>
      <c r="L1514" s="131" t="str">
        <f>IF(D1514="","",SUMIFS(MOVI_ENTR!I:I,MOVI_ENTR!D:D,D1514,MOVI_ENTR!O:O,O1514)-SUMIFS(MOVI_SAID!H:H,MOVI_SAID!D:D,D1514,MOVI_SAID!L:L,MOVI_ENTR!O1514))</f>
        <v/>
      </c>
      <c r="M1514" s="173" t="str">
        <f t="shared" si="40"/>
        <v/>
      </c>
      <c r="N1514" s="14"/>
      <c r="O1514" s="14"/>
      <c r="P1514" s="21"/>
      <c r="Q1514" s="21"/>
      <c r="R1514" s="21"/>
      <c r="S1514" s="21"/>
      <c r="T1514" s="21"/>
    </row>
    <row r="1515" spans="1:20" s="16" customFormat="1" ht="30" customHeight="1">
      <c r="A1515" s="21"/>
      <c r="B1515" s="21"/>
      <c r="C1515" s="197"/>
      <c r="D1515" s="168"/>
      <c r="E1515" s="154" t="str">
        <f>IFERROR(VLOOKUP(D1515,CADA_PROD!D:H,5,0),"")</f>
        <v/>
      </c>
      <c r="F1515" s="169"/>
      <c r="G1515" s="170"/>
      <c r="H1515" s="14"/>
      <c r="I1515" s="171"/>
      <c r="J1515" s="14"/>
      <c r="K1515" s="131"/>
      <c r="L1515" s="131" t="str">
        <f>IF(D1515="","",SUMIFS(MOVI_ENTR!I:I,MOVI_ENTR!D:D,D1515,MOVI_ENTR!O:O,O1515)-SUMIFS(MOVI_SAID!H:H,MOVI_SAID!D:D,D1515,MOVI_SAID!L:L,MOVI_ENTR!O1515))</f>
        <v/>
      </c>
      <c r="M1515" s="173" t="str">
        <f t="shared" si="40"/>
        <v/>
      </c>
      <c r="N1515" s="14"/>
      <c r="O1515" s="14"/>
      <c r="P1515" s="21"/>
      <c r="Q1515" s="21"/>
      <c r="R1515" s="21"/>
      <c r="S1515" s="21"/>
      <c r="T1515" s="21"/>
    </row>
    <row r="1516" spans="1:20" s="16" customFormat="1" ht="30" customHeight="1">
      <c r="A1516" s="21"/>
      <c r="B1516" s="21"/>
      <c r="C1516" s="197"/>
      <c r="D1516" s="168"/>
      <c r="E1516" s="154" t="str">
        <f>IFERROR(VLOOKUP(D1516,CADA_PROD!D:H,5,0),"")</f>
        <v/>
      </c>
      <c r="F1516" s="169"/>
      <c r="G1516" s="170"/>
      <c r="H1516" s="14"/>
      <c r="I1516" s="171"/>
      <c r="J1516" s="14"/>
      <c r="K1516" s="131"/>
      <c r="L1516" s="131" t="str">
        <f>IF(D1516="","",SUMIFS(MOVI_ENTR!I:I,MOVI_ENTR!D:D,D1516,MOVI_ENTR!O:O,O1516)-SUMIFS(MOVI_SAID!H:H,MOVI_SAID!D:D,D1516,MOVI_SAID!L:L,MOVI_ENTR!O1516))</f>
        <v/>
      </c>
      <c r="M1516" s="173" t="str">
        <f t="shared" si="40"/>
        <v/>
      </c>
      <c r="N1516" s="14"/>
      <c r="O1516" s="14"/>
      <c r="P1516" s="21"/>
      <c r="Q1516" s="21"/>
      <c r="R1516" s="21"/>
      <c r="S1516" s="21"/>
      <c r="T1516" s="21"/>
    </row>
    <row r="1517" spans="1:20" s="16" customFormat="1" ht="30" customHeight="1">
      <c r="A1517" s="21"/>
      <c r="B1517" s="21"/>
      <c r="C1517" s="197"/>
      <c r="D1517" s="168"/>
      <c r="E1517" s="154" t="str">
        <f>IFERROR(VLOOKUP(D1517,CADA_PROD!D:H,5,0),"")</f>
        <v/>
      </c>
      <c r="F1517" s="169"/>
      <c r="G1517" s="170"/>
      <c r="H1517" s="14"/>
      <c r="I1517" s="171"/>
      <c r="J1517" s="14"/>
      <c r="K1517" s="131"/>
      <c r="L1517" s="131" t="str">
        <f>IF(D1517="","",SUMIFS(MOVI_ENTR!I:I,MOVI_ENTR!D:D,D1517,MOVI_ENTR!O:O,O1517)-SUMIFS(MOVI_SAID!H:H,MOVI_SAID!D:D,D1517,MOVI_SAID!L:L,MOVI_ENTR!O1517))</f>
        <v/>
      </c>
      <c r="M1517" s="173" t="str">
        <f t="shared" si="40"/>
        <v/>
      </c>
      <c r="N1517" s="14"/>
      <c r="O1517" s="14"/>
      <c r="P1517" s="21"/>
      <c r="Q1517" s="21"/>
      <c r="R1517" s="21"/>
      <c r="S1517" s="21"/>
      <c r="T1517" s="21"/>
    </row>
    <row r="1518" spans="1:20" s="16" customFormat="1" ht="30" customHeight="1">
      <c r="A1518" s="21"/>
      <c r="B1518" s="21"/>
      <c r="C1518" s="197"/>
      <c r="D1518" s="168"/>
      <c r="E1518" s="154" t="str">
        <f>IFERROR(VLOOKUP(D1518,CADA_PROD!D:H,5,0),"")</f>
        <v/>
      </c>
      <c r="F1518" s="169"/>
      <c r="G1518" s="170"/>
      <c r="H1518" s="14"/>
      <c r="I1518" s="171"/>
      <c r="J1518" s="14"/>
      <c r="K1518" s="131"/>
      <c r="L1518" s="131" t="str">
        <f>IF(D1518="","",SUMIFS(MOVI_ENTR!I:I,MOVI_ENTR!D:D,D1518,MOVI_ENTR!O:O,O1518)-SUMIFS(MOVI_SAID!H:H,MOVI_SAID!D:D,D1518,MOVI_SAID!L:L,MOVI_ENTR!O1518))</f>
        <v/>
      </c>
      <c r="M1518" s="173" t="str">
        <f t="shared" si="40"/>
        <v/>
      </c>
      <c r="N1518" s="14"/>
      <c r="O1518" s="14"/>
      <c r="P1518" s="21"/>
      <c r="Q1518" s="21"/>
      <c r="R1518" s="21"/>
      <c r="S1518" s="21"/>
      <c r="T1518" s="21"/>
    </row>
    <row r="1519" spans="1:20" s="16" customFormat="1" ht="30" customHeight="1">
      <c r="A1519" s="21"/>
      <c r="B1519" s="21"/>
      <c r="C1519" s="197"/>
      <c r="D1519" s="168"/>
      <c r="E1519" s="154" t="str">
        <f>IFERROR(VLOOKUP(D1519,CADA_PROD!D:H,5,0),"")</f>
        <v/>
      </c>
      <c r="F1519" s="169"/>
      <c r="G1519" s="170"/>
      <c r="H1519" s="14"/>
      <c r="I1519" s="171"/>
      <c r="J1519" s="14"/>
      <c r="K1519" s="131"/>
      <c r="L1519" s="131" t="str">
        <f>IF(D1519="","",SUMIFS(MOVI_ENTR!I:I,MOVI_ENTR!D:D,D1519,MOVI_ENTR!O:O,O1519)-SUMIFS(MOVI_SAID!H:H,MOVI_SAID!D:D,D1519,MOVI_SAID!L:L,MOVI_ENTR!O1519))</f>
        <v/>
      </c>
      <c r="M1519" s="173" t="str">
        <f t="shared" si="40"/>
        <v/>
      </c>
      <c r="N1519" s="14"/>
      <c r="O1519" s="14"/>
      <c r="P1519" s="21"/>
      <c r="Q1519" s="21"/>
      <c r="R1519" s="21"/>
      <c r="S1519" s="21"/>
      <c r="T1519" s="21"/>
    </row>
    <row r="1520" spans="1:20" s="16" customFormat="1" ht="30" customHeight="1">
      <c r="A1520" s="21"/>
      <c r="B1520" s="21"/>
      <c r="C1520" s="197"/>
      <c r="D1520" s="168"/>
      <c r="E1520" s="154" t="str">
        <f>IFERROR(VLOOKUP(D1520,CADA_PROD!D:H,5,0),"")</f>
        <v/>
      </c>
      <c r="F1520" s="169"/>
      <c r="G1520" s="170"/>
      <c r="H1520" s="14"/>
      <c r="I1520" s="171"/>
      <c r="J1520" s="14"/>
      <c r="K1520" s="131"/>
      <c r="L1520" s="131" t="str">
        <f>IF(D1520="","",SUMIFS(MOVI_ENTR!I:I,MOVI_ENTR!D:D,D1520,MOVI_ENTR!O:O,O1520)-SUMIFS(MOVI_SAID!H:H,MOVI_SAID!D:D,D1520,MOVI_SAID!L:L,MOVI_ENTR!O1520))</f>
        <v/>
      </c>
      <c r="M1520" s="173" t="str">
        <f t="shared" si="40"/>
        <v/>
      </c>
      <c r="N1520" s="14"/>
      <c r="O1520" s="14"/>
      <c r="P1520" s="21"/>
      <c r="Q1520" s="21"/>
      <c r="R1520" s="21"/>
      <c r="S1520" s="21"/>
      <c r="T1520" s="21"/>
    </row>
    <row r="1521" spans="1:20" s="16" customFormat="1" ht="30" customHeight="1">
      <c r="A1521" s="21"/>
      <c r="B1521" s="21"/>
      <c r="C1521" s="197"/>
      <c r="D1521" s="168"/>
      <c r="E1521" s="154" t="str">
        <f>IFERROR(VLOOKUP(D1521,CADA_PROD!D:H,5,0),"")</f>
        <v/>
      </c>
      <c r="F1521" s="169"/>
      <c r="G1521" s="170"/>
      <c r="H1521" s="14"/>
      <c r="I1521" s="171"/>
      <c r="J1521" s="14"/>
      <c r="K1521" s="131"/>
      <c r="L1521" s="131" t="str">
        <f>IF(D1521="","",SUMIFS(MOVI_ENTR!I:I,MOVI_ENTR!D:D,D1521,MOVI_ENTR!O:O,O1521)-SUMIFS(MOVI_SAID!H:H,MOVI_SAID!D:D,D1521,MOVI_SAID!L:L,MOVI_ENTR!O1521))</f>
        <v/>
      </c>
      <c r="M1521" s="173" t="str">
        <f t="shared" si="40"/>
        <v/>
      </c>
      <c r="N1521" s="14"/>
      <c r="O1521" s="14"/>
      <c r="P1521" s="21"/>
      <c r="Q1521" s="21"/>
      <c r="R1521" s="21"/>
      <c r="S1521" s="21"/>
      <c r="T1521" s="21"/>
    </row>
    <row r="1522" spans="1:20" s="16" customFormat="1" ht="30" customHeight="1">
      <c r="A1522" s="21"/>
      <c r="B1522" s="21"/>
      <c r="C1522" s="197"/>
      <c r="D1522" s="168"/>
      <c r="E1522" s="154" t="str">
        <f>IFERROR(VLOOKUP(D1522,CADA_PROD!D:H,5,0),"")</f>
        <v/>
      </c>
      <c r="F1522" s="169"/>
      <c r="G1522" s="170"/>
      <c r="H1522" s="14"/>
      <c r="I1522" s="171"/>
      <c r="J1522" s="14"/>
      <c r="K1522" s="131"/>
      <c r="L1522" s="131" t="str">
        <f>IF(D1522="","",SUMIFS(MOVI_ENTR!I:I,MOVI_ENTR!D:D,D1522,MOVI_ENTR!O:O,O1522)-SUMIFS(MOVI_SAID!H:H,MOVI_SAID!D:D,D1522,MOVI_SAID!L:L,MOVI_ENTR!O1522))</f>
        <v/>
      </c>
      <c r="M1522" s="173" t="str">
        <f t="shared" si="40"/>
        <v/>
      </c>
      <c r="N1522" s="14"/>
      <c r="O1522" s="14"/>
      <c r="P1522" s="21"/>
      <c r="Q1522" s="21"/>
      <c r="R1522" s="21"/>
      <c r="S1522" s="21"/>
      <c r="T1522" s="21"/>
    </row>
    <row r="1523" spans="1:20" s="16" customFormat="1" ht="30" customHeight="1">
      <c r="A1523" s="21"/>
      <c r="B1523" s="21"/>
      <c r="C1523" s="197"/>
      <c r="D1523" s="168"/>
      <c r="E1523" s="154" t="str">
        <f>IFERROR(VLOOKUP(D1523,CADA_PROD!D:H,5,0),"")</f>
        <v/>
      </c>
      <c r="F1523" s="169"/>
      <c r="G1523" s="170"/>
      <c r="H1523" s="14"/>
      <c r="I1523" s="171"/>
      <c r="J1523" s="14"/>
      <c r="K1523" s="131"/>
      <c r="L1523" s="131" t="str">
        <f>IF(D1523="","",SUMIFS(MOVI_ENTR!I:I,MOVI_ENTR!D:D,D1523,MOVI_ENTR!O:O,O1523)-SUMIFS(MOVI_SAID!H:H,MOVI_SAID!D:D,D1523,MOVI_SAID!L:L,MOVI_ENTR!O1523))</f>
        <v/>
      </c>
      <c r="M1523" s="173" t="str">
        <f t="shared" si="40"/>
        <v/>
      </c>
      <c r="N1523" s="14"/>
      <c r="O1523" s="14"/>
      <c r="P1523" s="21"/>
      <c r="Q1523" s="21"/>
      <c r="R1523" s="21"/>
      <c r="S1523" s="21"/>
      <c r="T1523" s="21"/>
    </row>
    <row r="1524" spans="1:20" s="16" customFormat="1" ht="30" customHeight="1">
      <c r="A1524" s="21"/>
      <c r="B1524" s="21"/>
      <c r="C1524" s="197"/>
      <c r="D1524" s="168"/>
      <c r="E1524" s="154" t="str">
        <f>IFERROR(VLOOKUP(D1524,CADA_PROD!D:H,5,0),"")</f>
        <v/>
      </c>
      <c r="F1524" s="169"/>
      <c r="G1524" s="170"/>
      <c r="H1524" s="14"/>
      <c r="I1524" s="171"/>
      <c r="J1524" s="14"/>
      <c r="K1524" s="131"/>
      <c r="L1524" s="131" t="str">
        <f>IF(D1524="","",SUMIFS(MOVI_ENTR!I:I,MOVI_ENTR!D:D,D1524,MOVI_ENTR!O:O,O1524)-SUMIFS(MOVI_SAID!H:H,MOVI_SAID!D:D,D1524,MOVI_SAID!L:L,MOVI_ENTR!O1524))</f>
        <v/>
      </c>
      <c r="M1524" s="173" t="str">
        <f t="shared" si="40"/>
        <v/>
      </c>
      <c r="N1524" s="14"/>
      <c r="O1524" s="14"/>
      <c r="P1524" s="21"/>
      <c r="Q1524" s="21"/>
      <c r="R1524" s="21"/>
      <c r="S1524" s="21"/>
      <c r="T1524" s="21"/>
    </row>
    <row r="1525" spans="1:20" s="16" customFormat="1" ht="30" customHeight="1">
      <c r="A1525" s="21"/>
      <c r="B1525" s="21"/>
      <c r="C1525" s="197"/>
      <c r="D1525" s="168"/>
      <c r="E1525" s="154" t="str">
        <f>IFERROR(VLOOKUP(D1525,CADA_PROD!D:H,5,0),"")</f>
        <v/>
      </c>
      <c r="F1525" s="169"/>
      <c r="G1525" s="170"/>
      <c r="H1525" s="14"/>
      <c r="I1525" s="171"/>
      <c r="J1525" s="14"/>
      <c r="K1525" s="131"/>
      <c r="L1525" s="131" t="str">
        <f>IF(D1525="","",SUMIFS(MOVI_ENTR!I:I,MOVI_ENTR!D:D,D1525,MOVI_ENTR!O:O,O1525)-SUMIFS(MOVI_SAID!H:H,MOVI_SAID!D:D,D1525,MOVI_SAID!L:L,MOVI_ENTR!O1525))</f>
        <v/>
      </c>
      <c r="M1525" s="173" t="str">
        <f t="shared" si="40"/>
        <v/>
      </c>
      <c r="N1525" s="14"/>
      <c r="O1525" s="14"/>
      <c r="P1525" s="21"/>
      <c r="Q1525" s="21"/>
      <c r="R1525" s="21"/>
      <c r="S1525" s="21"/>
      <c r="T1525" s="21"/>
    </row>
    <row r="1526" spans="1:20" s="16" customFormat="1" ht="30" customHeight="1">
      <c r="A1526" s="21"/>
      <c r="B1526" s="21"/>
      <c r="C1526" s="197"/>
      <c r="D1526" s="168"/>
      <c r="E1526" s="154" t="str">
        <f>IFERROR(VLOOKUP(D1526,CADA_PROD!D:H,5,0),"")</f>
        <v/>
      </c>
      <c r="F1526" s="169"/>
      <c r="G1526" s="170"/>
      <c r="H1526" s="14"/>
      <c r="I1526" s="171"/>
      <c r="J1526" s="14"/>
      <c r="K1526" s="131"/>
      <c r="L1526" s="131" t="str">
        <f>IF(D1526="","",SUMIFS(MOVI_ENTR!I:I,MOVI_ENTR!D:D,D1526,MOVI_ENTR!O:O,O1526)-SUMIFS(MOVI_SAID!H:H,MOVI_SAID!D:D,D1526,MOVI_SAID!L:L,MOVI_ENTR!O1526))</f>
        <v/>
      </c>
      <c r="M1526" s="173" t="str">
        <f t="shared" si="40"/>
        <v/>
      </c>
      <c r="N1526" s="14"/>
      <c r="O1526" s="14"/>
      <c r="P1526" s="21"/>
      <c r="Q1526" s="21"/>
      <c r="R1526" s="21"/>
      <c r="S1526" s="21"/>
      <c r="T1526" s="21"/>
    </row>
    <row r="1527" spans="1:20" s="16" customFormat="1" ht="30" customHeight="1">
      <c r="A1527" s="21"/>
      <c r="B1527" s="21"/>
      <c r="C1527" s="197"/>
      <c r="D1527" s="168"/>
      <c r="E1527" s="154" t="str">
        <f>IFERROR(VLOOKUP(D1527,CADA_PROD!D:H,5,0),"")</f>
        <v/>
      </c>
      <c r="F1527" s="169"/>
      <c r="G1527" s="170"/>
      <c r="H1527" s="14"/>
      <c r="I1527" s="171"/>
      <c r="J1527" s="14"/>
      <c r="K1527" s="131"/>
      <c r="L1527" s="131" t="str">
        <f>IF(D1527="","",SUMIFS(MOVI_ENTR!I:I,MOVI_ENTR!D:D,D1527,MOVI_ENTR!O:O,O1527)-SUMIFS(MOVI_SAID!H:H,MOVI_SAID!D:D,D1527,MOVI_SAID!L:L,MOVI_ENTR!O1527))</f>
        <v/>
      </c>
      <c r="M1527" s="173" t="str">
        <f t="shared" si="40"/>
        <v/>
      </c>
      <c r="N1527" s="14"/>
      <c r="O1527" s="14"/>
      <c r="P1527" s="21"/>
      <c r="Q1527" s="21"/>
      <c r="R1527" s="21"/>
      <c r="S1527" s="21"/>
      <c r="T1527" s="21"/>
    </row>
    <row r="1528" spans="1:20" s="16" customFormat="1" ht="30" customHeight="1">
      <c r="A1528" s="21"/>
      <c r="B1528" s="21"/>
      <c r="C1528" s="197"/>
      <c r="D1528" s="168"/>
      <c r="E1528" s="154" t="str">
        <f>IFERROR(VLOOKUP(D1528,CADA_PROD!D:H,5,0),"")</f>
        <v/>
      </c>
      <c r="F1528" s="169"/>
      <c r="G1528" s="170"/>
      <c r="H1528" s="14"/>
      <c r="I1528" s="171"/>
      <c r="J1528" s="14"/>
      <c r="K1528" s="131"/>
      <c r="L1528" s="131" t="str">
        <f>IF(D1528="","",SUMIFS(MOVI_ENTR!I:I,MOVI_ENTR!D:D,D1528,MOVI_ENTR!O:O,O1528)-SUMIFS(MOVI_SAID!H:H,MOVI_SAID!D:D,D1528,MOVI_SAID!L:L,MOVI_ENTR!O1528))</f>
        <v/>
      </c>
      <c r="M1528" s="173" t="str">
        <f t="shared" si="40"/>
        <v/>
      </c>
      <c r="N1528" s="14"/>
      <c r="O1528" s="14"/>
      <c r="P1528" s="21"/>
      <c r="Q1528" s="21"/>
      <c r="R1528" s="21"/>
      <c r="S1528" s="21"/>
      <c r="T1528" s="21"/>
    </row>
    <row r="1529" spans="1:20" s="16" customFormat="1" ht="30" customHeight="1">
      <c r="A1529" s="21"/>
      <c r="B1529" s="21"/>
      <c r="C1529" s="197"/>
      <c r="D1529" s="168"/>
      <c r="E1529" s="154" t="str">
        <f>IFERROR(VLOOKUP(D1529,CADA_PROD!D:H,5,0),"")</f>
        <v/>
      </c>
      <c r="F1529" s="169"/>
      <c r="G1529" s="170"/>
      <c r="H1529" s="14"/>
      <c r="I1529" s="171"/>
      <c r="J1529" s="14"/>
      <c r="K1529" s="131"/>
      <c r="L1529" s="131" t="str">
        <f>IF(D1529="","",SUMIFS(MOVI_ENTR!I:I,MOVI_ENTR!D:D,D1529,MOVI_ENTR!O:O,O1529)-SUMIFS(MOVI_SAID!H:H,MOVI_SAID!D:D,D1529,MOVI_SAID!L:L,MOVI_ENTR!O1529))</f>
        <v/>
      </c>
      <c r="M1529" s="173" t="str">
        <f t="shared" si="40"/>
        <v/>
      </c>
      <c r="N1529" s="14"/>
      <c r="O1529" s="14"/>
      <c r="P1529" s="21"/>
      <c r="Q1529" s="21"/>
      <c r="R1529" s="21"/>
      <c r="S1529" s="21"/>
      <c r="T1529" s="21"/>
    </row>
    <row r="1530" spans="1:20" s="16" customFormat="1" ht="30" customHeight="1">
      <c r="A1530" s="21"/>
      <c r="B1530" s="21"/>
      <c r="C1530" s="197"/>
      <c r="D1530" s="168"/>
      <c r="E1530" s="154" t="str">
        <f>IFERROR(VLOOKUP(D1530,CADA_PROD!D:H,5,0),"")</f>
        <v/>
      </c>
      <c r="F1530" s="169"/>
      <c r="G1530" s="170"/>
      <c r="H1530" s="14"/>
      <c r="I1530" s="171"/>
      <c r="J1530" s="14"/>
      <c r="K1530" s="131"/>
      <c r="L1530" s="131" t="str">
        <f>IF(D1530="","",SUMIFS(MOVI_ENTR!I:I,MOVI_ENTR!D:D,D1530,MOVI_ENTR!O:O,O1530)-SUMIFS(MOVI_SAID!H:H,MOVI_SAID!D:D,D1530,MOVI_SAID!L:L,MOVI_ENTR!O1530))</f>
        <v/>
      </c>
      <c r="M1530" s="173" t="str">
        <f t="shared" si="40"/>
        <v/>
      </c>
      <c r="N1530" s="14"/>
      <c r="O1530" s="14"/>
      <c r="P1530" s="21"/>
      <c r="Q1530" s="21"/>
      <c r="R1530" s="21"/>
      <c r="S1530" s="21"/>
      <c r="T1530" s="21"/>
    </row>
    <row r="1531" spans="1:20" s="16" customFormat="1" ht="30" customHeight="1">
      <c r="A1531" s="21"/>
      <c r="B1531" s="21"/>
      <c r="C1531" s="197"/>
      <c r="D1531" s="168"/>
      <c r="E1531" s="154" t="str">
        <f>IFERROR(VLOOKUP(D1531,CADA_PROD!D:H,5,0),"")</f>
        <v/>
      </c>
      <c r="F1531" s="169"/>
      <c r="G1531" s="170"/>
      <c r="H1531" s="14"/>
      <c r="I1531" s="171"/>
      <c r="J1531" s="14"/>
      <c r="K1531" s="131"/>
      <c r="L1531" s="131" t="str">
        <f>IF(D1531="","",SUMIFS(MOVI_ENTR!I:I,MOVI_ENTR!D:D,D1531,MOVI_ENTR!O:O,O1531)-SUMIFS(MOVI_SAID!H:H,MOVI_SAID!D:D,D1531,MOVI_SAID!L:L,MOVI_ENTR!O1531))</f>
        <v/>
      </c>
      <c r="M1531" s="173" t="str">
        <f t="shared" si="40"/>
        <v/>
      </c>
      <c r="N1531" s="14"/>
      <c r="O1531" s="14"/>
      <c r="P1531" s="21"/>
      <c r="Q1531" s="21"/>
      <c r="R1531" s="21"/>
      <c r="S1531" s="21"/>
      <c r="T1531" s="21"/>
    </row>
    <row r="1532" spans="1:20" s="16" customFormat="1" ht="30" customHeight="1">
      <c r="A1532" s="21"/>
      <c r="B1532" s="21"/>
      <c r="C1532" s="197"/>
      <c r="D1532" s="168"/>
      <c r="E1532" s="154" t="str">
        <f>IFERROR(VLOOKUP(D1532,CADA_PROD!D:H,5,0),"")</f>
        <v/>
      </c>
      <c r="F1532" s="169"/>
      <c r="G1532" s="170"/>
      <c r="H1532" s="14"/>
      <c r="I1532" s="171"/>
      <c r="J1532" s="14"/>
      <c r="K1532" s="131"/>
      <c r="L1532" s="131" t="str">
        <f>IF(D1532="","",SUMIFS(MOVI_ENTR!I:I,MOVI_ENTR!D:D,D1532,MOVI_ENTR!O:O,O1532)-SUMIFS(MOVI_SAID!H:H,MOVI_SAID!D:D,D1532,MOVI_SAID!L:L,MOVI_ENTR!O1532))</f>
        <v/>
      </c>
      <c r="M1532" s="173" t="str">
        <f t="shared" si="40"/>
        <v/>
      </c>
      <c r="N1532" s="14"/>
      <c r="O1532" s="14"/>
      <c r="P1532" s="21"/>
      <c r="Q1532" s="21"/>
      <c r="R1532" s="21"/>
      <c r="S1532" s="21"/>
      <c r="T1532" s="21"/>
    </row>
    <row r="1533" spans="1:20" s="16" customFormat="1" ht="30" customHeight="1">
      <c r="A1533" s="21"/>
      <c r="B1533" s="21"/>
      <c r="C1533" s="197"/>
      <c r="D1533" s="168"/>
      <c r="E1533" s="154" t="str">
        <f>IFERROR(VLOOKUP(D1533,CADA_PROD!D:H,5,0),"")</f>
        <v/>
      </c>
      <c r="F1533" s="169"/>
      <c r="G1533" s="170"/>
      <c r="H1533" s="14"/>
      <c r="I1533" s="171"/>
      <c r="J1533" s="14"/>
      <c r="K1533" s="131"/>
      <c r="L1533" s="131" t="str">
        <f>IF(D1533="","",SUMIFS(MOVI_ENTR!I:I,MOVI_ENTR!D:D,D1533,MOVI_ENTR!O:O,O1533)-SUMIFS(MOVI_SAID!H:H,MOVI_SAID!D:D,D1533,MOVI_SAID!L:L,MOVI_ENTR!O1533))</f>
        <v/>
      </c>
      <c r="M1533" s="173" t="str">
        <f t="shared" si="40"/>
        <v/>
      </c>
      <c r="N1533" s="14"/>
      <c r="O1533" s="14"/>
      <c r="P1533" s="21"/>
      <c r="Q1533" s="21"/>
      <c r="R1533" s="21"/>
      <c r="S1533" s="21"/>
      <c r="T1533" s="21"/>
    </row>
    <row r="1534" spans="1:20" s="16" customFormat="1" ht="30" customHeight="1">
      <c r="A1534" s="21"/>
      <c r="B1534" s="21"/>
      <c r="C1534" s="197"/>
      <c r="D1534" s="168"/>
      <c r="E1534" s="154" t="str">
        <f>IFERROR(VLOOKUP(D1534,CADA_PROD!D:H,5,0),"")</f>
        <v/>
      </c>
      <c r="F1534" s="169"/>
      <c r="G1534" s="170"/>
      <c r="H1534" s="14"/>
      <c r="I1534" s="171"/>
      <c r="J1534" s="14"/>
      <c r="K1534" s="131"/>
      <c r="L1534" s="131" t="str">
        <f>IF(D1534="","",SUMIFS(MOVI_ENTR!I:I,MOVI_ENTR!D:D,D1534,MOVI_ENTR!O:O,O1534)-SUMIFS(MOVI_SAID!H:H,MOVI_SAID!D:D,D1534,MOVI_SAID!L:L,MOVI_ENTR!O1534))</f>
        <v/>
      </c>
      <c r="M1534" s="173" t="str">
        <f t="shared" si="40"/>
        <v/>
      </c>
      <c r="N1534" s="14"/>
      <c r="O1534" s="14"/>
      <c r="P1534" s="21"/>
      <c r="Q1534" s="21"/>
      <c r="R1534" s="21"/>
      <c r="S1534" s="21"/>
      <c r="T1534" s="21"/>
    </row>
    <row r="1535" spans="1:20" s="16" customFormat="1" ht="30" customHeight="1">
      <c r="A1535" s="21"/>
      <c r="B1535" s="21"/>
      <c r="C1535" s="197"/>
      <c r="D1535" s="168"/>
      <c r="E1535" s="154" t="str">
        <f>IFERROR(VLOOKUP(D1535,CADA_PROD!D:H,5,0),"")</f>
        <v/>
      </c>
      <c r="F1535" s="169"/>
      <c r="G1535" s="170"/>
      <c r="H1535" s="14"/>
      <c r="I1535" s="171"/>
      <c r="J1535" s="14"/>
      <c r="K1535" s="131"/>
      <c r="L1535" s="131" t="str">
        <f>IF(D1535="","",SUMIFS(MOVI_ENTR!I:I,MOVI_ENTR!D:D,D1535,MOVI_ENTR!O:O,O1535)-SUMIFS(MOVI_SAID!H:H,MOVI_SAID!D:D,D1535,MOVI_SAID!L:L,MOVI_ENTR!O1535))</f>
        <v/>
      </c>
      <c r="M1535" s="173" t="str">
        <f t="shared" si="40"/>
        <v/>
      </c>
      <c r="N1535" s="14"/>
      <c r="O1535" s="14"/>
      <c r="P1535" s="21"/>
      <c r="Q1535" s="21"/>
      <c r="R1535" s="21"/>
      <c r="S1535" s="21"/>
      <c r="T1535" s="21"/>
    </row>
    <row r="1536" spans="1:20" s="16" customFormat="1" ht="30" customHeight="1">
      <c r="A1536" s="21"/>
      <c r="B1536" s="21"/>
      <c r="C1536" s="197"/>
      <c r="D1536" s="168"/>
      <c r="E1536" s="154" t="str">
        <f>IFERROR(VLOOKUP(D1536,CADA_PROD!D:H,5,0),"")</f>
        <v/>
      </c>
      <c r="F1536" s="169"/>
      <c r="G1536" s="170"/>
      <c r="H1536" s="14"/>
      <c r="I1536" s="171"/>
      <c r="J1536" s="14"/>
      <c r="K1536" s="131"/>
      <c r="L1536" s="131" t="str">
        <f>IF(D1536="","",SUMIFS(MOVI_ENTR!I:I,MOVI_ENTR!D:D,D1536,MOVI_ENTR!O:O,O1536)-SUMIFS(MOVI_SAID!H:H,MOVI_SAID!D:D,D1536,MOVI_SAID!L:L,MOVI_ENTR!O1536))</f>
        <v/>
      </c>
      <c r="M1536" s="173" t="str">
        <f t="shared" si="40"/>
        <v/>
      </c>
      <c r="N1536" s="14"/>
      <c r="O1536" s="14"/>
      <c r="P1536" s="21"/>
      <c r="Q1536" s="21"/>
      <c r="R1536" s="21"/>
      <c r="S1536" s="21"/>
      <c r="T1536" s="21"/>
    </row>
    <row r="1537" spans="1:20" s="16" customFormat="1" ht="30" customHeight="1">
      <c r="A1537" s="21"/>
      <c r="B1537" s="21"/>
      <c r="C1537" s="197"/>
      <c r="D1537" s="168"/>
      <c r="E1537" s="154" t="str">
        <f>IFERROR(VLOOKUP(D1537,CADA_PROD!D:H,5,0),"")</f>
        <v/>
      </c>
      <c r="F1537" s="169"/>
      <c r="G1537" s="170"/>
      <c r="H1537" s="14"/>
      <c r="I1537" s="171"/>
      <c r="J1537" s="14"/>
      <c r="K1537" s="131"/>
      <c r="L1537" s="131" t="str">
        <f>IF(D1537="","",SUMIFS(MOVI_ENTR!I:I,MOVI_ENTR!D:D,D1537,MOVI_ENTR!O:O,O1537)-SUMIFS(MOVI_SAID!H:H,MOVI_SAID!D:D,D1537,MOVI_SAID!L:L,MOVI_ENTR!O1537))</f>
        <v/>
      </c>
      <c r="M1537" s="173" t="str">
        <f t="shared" si="40"/>
        <v/>
      </c>
      <c r="N1537" s="14"/>
      <c r="O1537" s="14"/>
      <c r="P1537" s="21"/>
      <c r="Q1537" s="21"/>
      <c r="R1537" s="21"/>
      <c r="S1537" s="21"/>
      <c r="T1537" s="21"/>
    </row>
    <row r="1538" spans="1:20" s="16" customFormat="1" ht="30" customHeight="1">
      <c r="A1538" s="21"/>
      <c r="B1538" s="21"/>
      <c r="C1538" s="197"/>
      <c r="D1538" s="168"/>
      <c r="E1538" s="154" t="str">
        <f>IFERROR(VLOOKUP(D1538,CADA_PROD!D:H,5,0),"")</f>
        <v/>
      </c>
      <c r="F1538" s="169"/>
      <c r="G1538" s="170"/>
      <c r="H1538" s="14"/>
      <c r="I1538" s="171"/>
      <c r="J1538" s="14"/>
      <c r="K1538" s="131"/>
      <c r="L1538" s="131" t="str">
        <f>IF(D1538="","",SUMIFS(MOVI_ENTR!I:I,MOVI_ENTR!D:D,D1538,MOVI_ENTR!O:O,O1538)-SUMIFS(MOVI_SAID!H:H,MOVI_SAID!D:D,D1538,MOVI_SAID!L:L,MOVI_ENTR!O1538))</f>
        <v/>
      </c>
      <c r="M1538" s="173" t="str">
        <f t="shared" si="40"/>
        <v/>
      </c>
      <c r="N1538" s="14"/>
      <c r="O1538" s="14"/>
      <c r="P1538" s="21"/>
      <c r="Q1538" s="21"/>
      <c r="R1538" s="21"/>
      <c r="S1538" s="21"/>
      <c r="T1538" s="21"/>
    </row>
    <row r="1539" spans="1:20" s="16" customFormat="1" ht="30" customHeight="1">
      <c r="A1539" s="21"/>
      <c r="B1539" s="21"/>
      <c r="C1539" s="197"/>
      <c r="D1539" s="168"/>
      <c r="E1539" s="154" t="str">
        <f>IFERROR(VLOOKUP(D1539,CADA_PROD!D:H,5,0),"")</f>
        <v/>
      </c>
      <c r="F1539" s="169"/>
      <c r="G1539" s="170"/>
      <c r="H1539" s="14"/>
      <c r="I1539" s="171"/>
      <c r="J1539" s="14"/>
      <c r="K1539" s="131"/>
      <c r="L1539" s="131" t="str">
        <f>IF(D1539="","",SUMIFS(MOVI_ENTR!I:I,MOVI_ENTR!D:D,D1539,MOVI_ENTR!O:O,O1539)-SUMIFS(MOVI_SAID!H:H,MOVI_SAID!D:D,D1539,MOVI_SAID!L:L,MOVI_ENTR!O1539))</f>
        <v/>
      </c>
      <c r="M1539" s="173" t="str">
        <f t="shared" si="40"/>
        <v/>
      </c>
      <c r="N1539" s="14"/>
      <c r="O1539" s="14"/>
      <c r="P1539" s="21"/>
      <c r="Q1539" s="21"/>
      <c r="R1539" s="21"/>
      <c r="S1539" s="21"/>
      <c r="T1539" s="21"/>
    </row>
    <row r="1540" spans="1:20" s="16" customFormat="1" ht="30" customHeight="1">
      <c r="A1540" s="21"/>
      <c r="B1540" s="21"/>
      <c r="C1540" s="197"/>
      <c r="D1540" s="168"/>
      <c r="E1540" s="154" t="str">
        <f>IFERROR(VLOOKUP(D1540,CADA_PROD!D:H,5,0),"")</f>
        <v/>
      </c>
      <c r="F1540" s="169"/>
      <c r="G1540" s="170"/>
      <c r="H1540" s="14"/>
      <c r="I1540" s="171"/>
      <c r="J1540" s="14"/>
      <c r="K1540" s="131"/>
      <c r="L1540" s="131" t="str">
        <f>IF(D1540="","",SUMIFS(MOVI_ENTR!I:I,MOVI_ENTR!D:D,D1540,MOVI_ENTR!O:O,O1540)-SUMIFS(MOVI_SAID!H:H,MOVI_SAID!D:D,D1540,MOVI_SAID!L:L,MOVI_ENTR!O1540))</f>
        <v/>
      </c>
      <c r="M1540" s="173" t="str">
        <f t="shared" si="40"/>
        <v/>
      </c>
      <c r="N1540" s="14"/>
      <c r="O1540" s="14"/>
      <c r="P1540" s="21"/>
      <c r="Q1540" s="21"/>
      <c r="R1540" s="21"/>
      <c r="S1540" s="21"/>
      <c r="T1540" s="21"/>
    </row>
    <row r="1541" spans="1:20" s="16" customFormat="1" ht="30" customHeight="1">
      <c r="A1541" s="21"/>
      <c r="B1541" s="21"/>
      <c r="C1541" s="197"/>
      <c r="D1541" s="168"/>
      <c r="E1541" s="154" t="str">
        <f>IFERROR(VLOOKUP(D1541,CADA_PROD!D:H,5,0),"")</f>
        <v/>
      </c>
      <c r="F1541" s="169"/>
      <c r="G1541" s="170"/>
      <c r="H1541" s="14"/>
      <c r="I1541" s="171"/>
      <c r="J1541" s="14"/>
      <c r="K1541" s="131"/>
      <c r="L1541" s="131" t="str">
        <f>IF(D1541="","",SUMIFS(MOVI_ENTR!I:I,MOVI_ENTR!D:D,D1541,MOVI_ENTR!O:O,O1541)-SUMIFS(MOVI_SAID!H:H,MOVI_SAID!D:D,D1541,MOVI_SAID!L:L,MOVI_ENTR!O1541))</f>
        <v/>
      </c>
      <c r="M1541" s="173" t="str">
        <f t="shared" si="40"/>
        <v/>
      </c>
      <c r="N1541" s="14"/>
      <c r="O1541" s="14"/>
      <c r="P1541" s="21"/>
      <c r="Q1541" s="21"/>
      <c r="R1541" s="21"/>
      <c r="S1541" s="21"/>
      <c r="T1541" s="21"/>
    </row>
    <row r="1542" spans="1:20" s="16" customFormat="1" ht="30" customHeight="1">
      <c r="A1542" s="21"/>
      <c r="B1542" s="21"/>
      <c r="C1542" s="197"/>
      <c r="D1542" s="168"/>
      <c r="E1542" s="154" t="str">
        <f>IFERROR(VLOOKUP(D1542,CADA_PROD!D:H,5,0),"")</f>
        <v/>
      </c>
      <c r="F1542" s="169"/>
      <c r="G1542" s="170"/>
      <c r="H1542" s="14"/>
      <c r="I1542" s="171"/>
      <c r="J1542" s="14"/>
      <c r="K1542" s="131"/>
      <c r="L1542" s="131" t="str">
        <f>IF(D1542="","",SUMIFS(MOVI_ENTR!I:I,MOVI_ENTR!D:D,D1542,MOVI_ENTR!O:O,O1542)-SUMIFS(MOVI_SAID!H:H,MOVI_SAID!D:D,D1542,MOVI_SAID!L:L,MOVI_ENTR!O1542))</f>
        <v/>
      </c>
      <c r="M1542" s="173" t="str">
        <f t="shared" si="40"/>
        <v/>
      </c>
      <c r="N1542" s="14"/>
      <c r="O1542" s="14"/>
      <c r="P1542" s="21"/>
      <c r="Q1542" s="21"/>
      <c r="R1542" s="21"/>
      <c r="S1542" s="21"/>
      <c r="T1542" s="21"/>
    </row>
    <row r="1543" spans="1:20" s="16" customFormat="1" ht="30" customHeight="1">
      <c r="A1543" s="21"/>
      <c r="B1543" s="21"/>
      <c r="C1543" s="197"/>
      <c r="D1543" s="168"/>
      <c r="E1543" s="154" t="str">
        <f>IFERROR(VLOOKUP(D1543,CADA_PROD!D:H,5,0),"")</f>
        <v/>
      </c>
      <c r="F1543" s="169"/>
      <c r="G1543" s="170"/>
      <c r="H1543" s="14"/>
      <c r="I1543" s="171"/>
      <c r="J1543" s="14"/>
      <c r="K1543" s="131"/>
      <c r="L1543" s="131" t="str">
        <f>IF(D1543="","",SUMIFS(MOVI_ENTR!I:I,MOVI_ENTR!D:D,D1543,MOVI_ENTR!O:O,O1543)-SUMIFS(MOVI_SAID!H:H,MOVI_SAID!D:D,D1543,MOVI_SAID!L:L,MOVI_ENTR!O1543))</f>
        <v/>
      </c>
      <c r="M1543" s="173" t="str">
        <f t="shared" si="40"/>
        <v/>
      </c>
      <c r="N1543" s="14"/>
      <c r="O1543" s="14"/>
      <c r="P1543" s="21"/>
      <c r="Q1543" s="21"/>
      <c r="R1543" s="21"/>
      <c r="S1543" s="21"/>
      <c r="T1543" s="21"/>
    </row>
    <row r="1544" spans="1:20" s="16" customFormat="1" ht="30" customHeight="1">
      <c r="A1544" s="21"/>
      <c r="B1544" s="21"/>
      <c r="C1544" s="197"/>
      <c r="D1544" s="168"/>
      <c r="E1544" s="154" t="str">
        <f>IFERROR(VLOOKUP(D1544,CADA_PROD!D:H,5,0),"")</f>
        <v/>
      </c>
      <c r="F1544" s="169"/>
      <c r="G1544" s="170"/>
      <c r="H1544" s="14"/>
      <c r="I1544" s="171"/>
      <c r="J1544" s="14"/>
      <c r="K1544" s="131"/>
      <c r="L1544" s="131" t="str">
        <f>IF(D1544="","",SUMIFS(MOVI_ENTR!I:I,MOVI_ENTR!D:D,D1544,MOVI_ENTR!O:O,O1544)-SUMIFS(MOVI_SAID!H:H,MOVI_SAID!D:D,D1544,MOVI_SAID!L:L,MOVI_ENTR!O1544))</f>
        <v/>
      </c>
      <c r="M1544" s="173" t="str">
        <f t="shared" si="40"/>
        <v/>
      </c>
      <c r="N1544" s="14"/>
      <c r="O1544" s="14"/>
      <c r="P1544" s="21"/>
      <c r="Q1544" s="21"/>
      <c r="R1544" s="21"/>
      <c r="S1544" s="21"/>
      <c r="T1544" s="21"/>
    </row>
    <row r="1545" spans="1:20" s="16" customFormat="1" ht="30" customHeight="1">
      <c r="A1545" s="21"/>
      <c r="B1545" s="21"/>
      <c r="C1545" s="197"/>
      <c r="D1545" s="168"/>
      <c r="E1545" s="154" t="str">
        <f>IFERROR(VLOOKUP(D1545,CADA_PROD!D:H,5,0),"")</f>
        <v/>
      </c>
      <c r="F1545" s="169"/>
      <c r="G1545" s="170"/>
      <c r="H1545" s="14"/>
      <c r="I1545" s="171"/>
      <c r="J1545" s="14"/>
      <c r="K1545" s="131"/>
      <c r="L1545" s="131" t="str">
        <f>IF(D1545="","",SUMIFS(MOVI_ENTR!I:I,MOVI_ENTR!D:D,D1545,MOVI_ENTR!O:O,O1545)-SUMIFS(MOVI_SAID!H:H,MOVI_SAID!D:D,D1545,MOVI_SAID!L:L,MOVI_ENTR!O1545))</f>
        <v/>
      </c>
      <c r="M1545" s="173" t="str">
        <f t="shared" si="40"/>
        <v/>
      </c>
      <c r="N1545" s="14"/>
      <c r="O1545" s="14"/>
      <c r="P1545" s="21"/>
      <c r="Q1545" s="21"/>
      <c r="R1545" s="21"/>
      <c r="S1545" s="21"/>
      <c r="T1545" s="21"/>
    </row>
    <row r="1546" spans="1:20" s="16" customFormat="1" ht="30" customHeight="1">
      <c r="A1546" s="21"/>
      <c r="B1546" s="21"/>
      <c r="C1546" s="197"/>
      <c r="D1546" s="168"/>
      <c r="E1546" s="154" t="str">
        <f>IFERROR(VLOOKUP(D1546,CADA_PROD!D:H,5,0),"")</f>
        <v/>
      </c>
      <c r="F1546" s="169"/>
      <c r="G1546" s="170"/>
      <c r="H1546" s="14"/>
      <c r="I1546" s="171"/>
      <c r="J1546" s="14"/>
      <c r="K1546" s="131"/>
      <c r="L1546" s="131" t="str">
        <f>IF(D1546="","",SUMIFS(MOVI_ENTR!I:I,MOVI_ENTR!D:D,D1546,MOVI_ENTR!O:O,O1546)-SUMIFS(MOVI_SAID!H:H,MOVI_SAID!D:D,D1546,MOVI_SAID!L:L,MOVI_ENTR!O1546))</f>
        <v/>
      </c>
      <c r="M1546" s="173" t="str">
        <f t="shared" si="40"/>
        <v/>
      </c>
      <c r="N1546" s="14"/>
      <c r="O1546" s="14"/>
      <c r="P1546" s="21"/>
      <c r="Q1546" s="21"/>
      <c r="R1546" s="21"/>
      <c r="S1546" s="21"/>
      <c r="T1546" s="21"/>
    </row>
    <row r="1547" spans="1:20" s="16" customFormat="1" ht="30" customHeight="1">
      <c r="A1547" s="21"/>
      <c r="B1547" s="21"/>
      <c r="C1547" s="197"/>
      <c r="D1547" s="168"/>
      <c r="E1547" s="154" t="str">
        <f>IFERROR(VLOOKUP(D1547,CADA_PROD!D:H,5,0),"")</f>
        <v/>
      </c>
      <c r="F1547" s="169"/>
      <c r="G1547" s="170"/>
      <c r="H1547" s="14"/>
      <c r="I1547" s="171"/>
      <c r="J1547" s="14"/>
      <c r="K1547" s="131"/>
      <c r="L1547" s="131" t="str">
        <f>IF(D1547="","",SUMIFS(MOVI_ENTR!I:I,MOVI_ENTR!D:D,D1547,MOVI_ENTR!O:O,O1547)-SUMIFS(MOVI_SAID!H:H,MOVI_SAID!D:D,D1547,MOVI_SAID!L:L,MOVI_ENTR!O1547))</f>
        <v/>
      </c>
      <c r="M1547" s="173" t="str">
        <f t="shared" si="40"/>
        <v/>
      </c>
      <c r="N1547" s="14"/>
      <c r="O1547" s="14"/>
      <c r="P1547" s="21"/>
      <c r="Q1547" s="21"/>
      <c r="R1547" s="21"/>
      <c r="S1547" s="21"/>
      <c r="T1547" s="21"/>
    </row>
    <row r="1548" spans="1:20" s="16" customFormat="1" ht="30" customHeight="1">
      <c r="A1548" s="21"/>
      <c r="B1548" s="21"/>
      <c r="C1548" s="197"/>
      <c r="D1548" s="168"/>
      <c r="E1548" s="154" t="str">
        <f>IFERROR(VLOOKUP(D1548,CADA_PROD!D:H,5,0),"")</f>
        <v/>
      </c>
      <c r="F1548" s="169"/>
      <c r="G1548" s="170"/>
      <c r="H1548" s="14"/>
      <c r="I1548" s="171"/>
      <c r="J1548" s="14"/>
      <c r="K1548" s="131"/>
      <c r="L1548" s="131" t="str">
        <f>IF(D1548="","",SUMIFS(MOVI_ENTR!I:I,MOVI_ENTR!D:D,D1548,MOVI_ENTR!O:O,O1548)-SUMIFS(MOVI_SAID!H:H,MOVI_SAID!D:D,D1548,MOVI_SAID!L:L,MOVI_ENTR!O1548))</f>
        <v/>
      </c>
      <c r="M1548" s="173" t="str">
        <f t="shared" si="40"/>
        <v/>
      </c>
      <c r="N1548" s="14"/>
      <c r="O1548" s="14"/>
      <c r="P1548" s="21"/>
      <c r="Q1548" s="21"/>
      <c r="R1548" s="21"/>
      <c r="S1548" s="21"/>
      <c r="T1548" s="21"/>
    </row>
    <row r="1549" spans="1:20" s="16" customFormat="1" ht="30" customHeight="1">
      <c r="A1549" s="21"/>
      <c r="B1549" s="21"/>
      <c r="C1549" s="197"/>
      <c r="D1549" s="168"/>
      <c r="E1549" s="154" t="str">
        <f>IFERROR(VLOOKUP(D1549,CADA_PROD!D:H,5,0),"")</f>
        <v/>
      </c>
      <c r="F1549" s="169"/>
      <c r="G1549" s="170"/>
      <c r="H1549" s="14"/>
      <c r="I1549" s="171"/>
      <c r="J1549" s="14"/>
      <c r="K1549" s="131"/>
      <c r="L1549" s="131" t="str">
        <f>IF(D1549="","",SUMIFS(MOVI_ENTR!I:I,MOVI_ENTR!D:D,D1549,MOVI_ENTR!O:O,O1549)-SUMIFS(MOVI_SAID!H:H,MOVI_SAID!D:D,D1549,MOVI_SAID!L:L,MOVI_ENTR!O1549))</f>
        <v/>
      </c>
      <c r="M1549" s="173" t="str">
        <f t="shared" si="40"/>
        <v/>
      </c>
      <c r="N1549" s="14"/>
      <c r="O1549" s="14"/>
      <c r="P1549" s="21"/>
      <c r="Q1549" s="21"/>
      <c r="R1549" s="21"/>
      <c r="S1549" s="21"/>
      <c r="T1549" s="21"/>
    </row>
    <row r="1550" spans="1:20" s="16" customFormat="1" ht="30" customHeight="1">
      <c r="A1550" s="21"/>
      <c r="B1550" s="21"/>
      <c r="C1550" s="197"/>
      <c r="D1550" s="168"/>
      <c r="E1550" s="154" t="str">
        <f>IFERROR(VLOOKUP(D1550,CADA_PROD!D:H,5,0),"")</f>
        <v/>
      </c>
      <c r="F1550" s="169"/>
      <c r="G1550" s="170"/>
      <c r="H1550" s="14"/>
      <c r="I1550" s="171"/>
      <c r="J1550" s="14"/>
      <c r="K1550" s="131"/>
      <c r="L1550" s="131" t="str">
        <f>IF(D1550="","",SUMIFS(MOVI_ENTR!I:I,MOVI_ENTR!D:D,D1550,MOVI_ENTR!O:O,O1550)-SUMIFS(MOVI_SAID!H:H,MOVI_SAID!D:D,D1550,MOVI_SAID!L:L,MOVI_ENTR!O1550))</f>
        <v/>
      </c>
      <c r="M1550" s="173" t="str">
        <f t="shared" si="40"/>
        <v/>
      </c>
      <c r="N1550" s="14"/>
      <c r="O1550" s="14"/>
      <c r="P1550" s="21"/>
      <c r="Q1550" s="21"/>
      <c r="R1550" s="21"/>
      <c r="S1550" s="21"/>
      <c r="T1550" s="21"/>
    </row>
    <row r="1551" spans="1:20" s="16" customFormat="1" ht="30" customHeight="1">
      <c r="A1551" s="21"/>
      <c r="B1551" s="21"/>
      <c r="C1551" s="197"/>
      <c r="D1551" s="168"/>
      <c r="E1551" s="154" t="str">
        <f>IFERROR(VLOOKUP(D1551,CADA_PROD!D:H,5,0),"")</f>
        <v/>
      </c>
      <c r="F1551" s="169"/>
      <c r="G1551" s="170"/>
      <c r="H1551" s="14"/>
      <c r="I1551" s="171"/>
      <c r="J1551" s="14"/>
      <c r="K1551" s="131"/>
      <c r="L1551" s="131" t="str">
        <f>IF(D1551="","",SUMIFS(MOVI_ENTR!I:I,MOVI_ENTR!D:D,D1551,MOVI_ENTR!O:O,O1551)-SUMIFS(MOVI_SAID!H:H,MOVI_SAID!D:D,D1551,MOVI_SAID!L:L,MOVI_ENTR!O1551))</f>
        <v/>
      </c>
      <c r="M1551" s="173" t="str">
        <f t="shared" si="40"/>
        <v/>
      </c>
      <c r="N1551" s="14"/>
      <c r="O1551" s="14"/>
      <c r="P1551" s="21"/>
      <c r="Q1551" s="21"/>
      <c r="R1551" s="21"/>
      <c r="S1551" s="21"/>
      <c r="T1551" s="21"/>
    </row>
    <row r="1552" spans="1:20" s="16" customFormat="1" ht="30" customHeight="1">
      <c r="A1552" s="21"/>
      <c r="B1552" s="21"/>
      <c r="C1552" s="197"/>
      <c r="D1552" s="168"/>
      <c r="E1552" s="154" t="str">
        <f>IFERROR(VLOOKUP(D1552,CADA_PROD!D:H,5,0),"")</f>
        <v/>
      </c>
      <c r="F1552" s="169"/>
      <c r="G1552" s="170"/>
      <c r="H1552" s="14"/>
      <c r="I1552" s="171"/>
      <c r="J1552" s="14"/>
      <c r="K1552" s="131"/>
      <c r="L1552" s="131" t="str">
        <f>IF(D1552="","",SUMIFS(MOVI_ENTR!I:I,MOVI_ENTR!D:D,D1552,MOVI_ENTR!O:O,O1552)-SUMIFS(MOVI_SAID!H:H,MOVI_SAID!D:D,D1552,MOVI_SAID!L:L,MOVI_ENTR!O1552))</f>
        <v/>
      </c>
      <c r="M1552" s="173" t="str">
        <f t="shared" si="40"/>
        <v/>
      </c>
      <c r="N1552" s="14"/>
      <c r="O1552" s="14"/>
      <c r="P1552" s="21"/>
      <c r="Q1552" s="21"/>
      <c r="R1552" s="21"/>
      <c r="S1552" s="21"/>
      <c r="T1552" s="21"/>
    </row>
    <row r="1553" spans="1:20" s="16" customFormat="1" ht="30" customHeight="1">
      <c r="A1553" s="21"/>
      <c r="B1553" s="21"/>
      <c r="C1553" s="197"/>
      <c r="D1553" s="168"/>
      <c r="E1553" s="154" t="str">
        <f>IFERROR(VLOOKUP(D1553,CADA_PROD!D:H,5,0),"")</f>
        <v/>
      </c>
      <c r="F1553" s="169"/>
      <c r="G1553" s="170"/>
      <c r="H1553" s="14"/>
      <c r="I1553" s="171"/>
      <c r="J1553" s="14"/>
      <c r="K1553" s="131"/>
      <c r="L1553" s="131" t="str">
        <f>IF(D1553="","",SUMIFS(MOVI_ENTR!I:I,MOVI_ENTR!D:D,D1553,MOVI_ENTR!O:O,O1553)-SUMIFS(MOVI_SAID!H:H,MOVI_SAID!D:D,D1553,MOVI_SAID!L:L,MOVI_ENTR!O1553))</f>
        <v/>
      </c>
      <c r="M1553" s="173" t="str">
        <f t="shared" si="40"/>
        <v/>
      </c>
      <c r="N1553" s="14"/>
      <c r="O1553" s="14"/>
      <c r="P1553" s="21"/>
      <c r="Q1553" s="21"/>
      <c r="R1553" s="21"/>
      <c r="S1553" s="21"/>
      <c r="T1553" s="21"/>
    </row>
    <row r="1554" spans="1:20" s="16" customFormat="1" ht="30" customHeight="1">
      <c r="A1554" s="21"/>
      <c r="B1554" s="21"/>
      <c r="C1554" s="197"/>
      <c r="D1554" s="168"/>
      <c r="E1554" s="154" t="str">
        <f>IFERROR(VLOOKUP(D1554,CADA_PROD!D:H,5,0),"")</f>
        <v/>
      </c>
      <c r="F1554" s="169"/>
      <c r="G1554" s="170"/>
      <c r="H1554" s="14"/>
      <c r="I1554" s="171"/>
      <c r="J1554" s="14"/>
      <c r="K1554" s="131"/>
      <c r="L1554" s="131" t="str">
        <f>IF(D1554="","",SUMIFS(MOVI_ENTR!I:I,MOVI_ENTR!D:D,D1554,MOVI_ENTR!O:O,O1554)-SUMIFS(MOVI_SAID!H:H,MOVI_SAID!D:D,D1554,MOVI_SAID!L:L,MOVI_ENTR!O1554))</f>
        <v/>
      </c>
      <c r="M1554" s="173" t="str">
        <f t="shared" si="40"/>
        <v/>
      </c>
      <c r="N1554" s="14"/>
      <c r="O1554" s="14"/>
      <c r="P1554" s="21"/>
      <c r="Q1554" s="21"/>
      <c r="R1554" s="21"/>
      <c r="S1554" s="21"/>
      <c r="T1554" s="21"/>
    </row>
    <row r="1555" spans="1:20" s="16" customFormat="1" ht="30" customHeight="1">
      <c r="A1555" s="21"/>
      <c r="B1555" s="21"/>
      <c r="C1555" s="197"/>
      <c r="D1555" s="168"/>
      <c r="E1555" s="154" t="str">
        <f>IFERROR(VLOOKUP(D1555,CADA_PROD!D:H,5,0),"")</f>
        <v/>
      </c>
      <c r="F1555" s="169"/>
      <c r="G1555" s="170"/>
      <c r="H1555" s="14"/>
      <c r="I1555" s="171"/>
      <c r="J1555" s="14"/>
      <c r="K1555" s="131"/>
      <c r="L1555" s="131" t="str">
        <f>IF(D1555="","",SUMIFS(MOVI_ENTR!I:I,MOVI_ENTR!D:D,D1555,MOVI_ENTR!O:O,O1555)-SUMIFS(MOVI_SAID!H:H,MOVI_SAID!D:D,D1555,MOVI_SAID!L:L,MOVI_ENTR!O1555))</f>
        <v/>
      </c>
      <c r="M1555" s="173" t="str">
        <f t="shared" si="40"/>
        <v/>
      </c>
      <c r="N1555" s="14"/>
      <c r="O1555" s="14"/>
      <c r="P1555" s="21"/>
      <c r="Q1555" s="21"/>
      <c r="R1555" s="21"/>
      <c r="S1555" s="21"/>
      <c r="T1555" s="21"/>
    </row>
    <row r="1556" spans="1:20" s="16" customFormat="1" ht="30" customHeight="1">
      <c r="A1556" s="21"/>
      <c r="B1556" s="21"/>
      <c r="C1556" s="197"/>
      <c r="D1556" s="168"/>
      <c r="E1556" s="154" t="str">
        <f>IFERROR(VLOOKUP(D1556,CADA_PROD!D:H,5,0),"")</f>
        <v/>
      </c>
      <c r="F1556" s="169"/>
      <c r="G1556" s="170"/>
      <c r="H1556" s="14"/>
      <c r="I1556" s="171"/>
      <c r="J1556" s="14"/>
      <c r="K1556" s="131"/>
      <c r="L1556" s="131" t="str">
        <f>IF(D1556="","",SUMIFS(MOVI_ENTR!I:I,MOVI_ENTR!D:D,D1556,MOVI_ENTR!O:O,O1556)-SUMIFS(MOVI_SAID!H:H,MOVI_SAID!D:D,D1556,MOVI_SAID!L:L,MOVI_ENTR!O1556))</f>
        <v/>
      </c>
      <c r="M1556" s="173" t="str">
        <f t="shared" si="40"/>
        <v/>
      </c>
      <c r="N1556" s="14"/>
      <c r="O1556" s="14"/>
      <c r="P1556" s="21"/>
      <c r="Q1556" s="21"/>
      <c r="R1556" s="21"/>
      <c r="S1556" s="21"/>
      <c r="T1556" s="21"/>
    </row>
    <row r="1557" spans="1:20" s="16" customFormat="1" ht="30" customHeight="1">
      <c r="A1557" s="21"/>
      <c r="B1557" s="21"/>
      <c r="C1557" s="197"/>
      <c r="D1557" s="168"/>
      <c r="E1557" s="154" t="str">
        <f>IFERROR(VLOOKUP(D1557,CADA_PROD!D:H,5,0),"")</f>
        <v/>
      </c>
      <c r="F1557" s="169"/>
      <c r="G1557" s="170"/>
      <c r="H1557" s="14"/>
      <c r="I1557" s="171"/>
      <c r="J1557" s="14"/>
      <c r="K1557" s="131"/>
      <c r="L1557" s="131" t="str">
        <f>IF(D1557="","",SUMIFS(MOVI_ENTR!I:I,MOVI_ENTR!D:D,D1557,MOVI_ENTR!O:O,O1557)-SUMIFS(MOVI_SAID!H:H,MOVI_SAID!D:D,D1557,MOVI_SAID!L:L,MOVI_ENTR!O1557))</f>
        <v/>
      </c>
      <c r="M1557" s="173" t="str">
        <f t="shared" si="40"/>
        <v/>
      </c>
      <c r="N1557" s="14"/>
      <c r="O1557" s="14"/>
      <c r="P1557" s="21"/>
      <c r="Q1557" s="21"/>
      <c r="R1557" s="21"/>
      <c r="S1557" s="21"/>
      <c r="T1557" s="21"/>
    </row>
    <row r="1558" spans="1:20" s="16" customFormat="1" ht="30" customHeight="1">
      <c r="A1558" s="21"/>
      <c r="B1558" s="21"/>
      <c r="C1558" s="197"/>
      <c r="D1558" s="168"/>
      <c r="E1558" s="154" t="str">
        <f>IFERROR(VLOOKUP(D1558,CADA_PROD!D:H,5,0),"")</f>
        <v/>
      </c>
      <c r="F1558" s="169"/>
      <c r="G1558" s="170"/>
      <c r="H1558" s="14"/>
      <c r="I1558" s="171"/>
      <c r="J1558" s="14"/>
      <c r="K1558" s="131"/>
      <c r="L1558" s="131" t="str">
        <f>IF(D1558="","",SUMIFS(MOVI_ENTR!I:I,MOVI_ENTR!D:D,D1558,MOVI_ENTR!O:O,O1558)-SUMIFS(MOVI_SAID!H:H,MOVI_SAID!D:D,D1558,MOVI_SAID!L:L,MOVI_ENTR!O1558))</f>
        <v/>
      </c>
      <c r="M1558" s="173" t="str">
        <f t="shared" si="40"/>
        <v/>
      </c>
      <c r="N1558" s="14"/>
      <c r="O1558" s="14"/>
      <c r="P1558" s="21"/>
      <c r="Q1558" s="21"/>
      <c r="R1558" s="21"/>
      <c r="S1558" s="21"/>
      <c r="T1558" s="21"/>
    </row>
    <row r="1559" spans="1:20" s="16" customFormat="1" ht="30" customHeight="1">
      <c r="A1559" s="21"/>
      <c r="B1559" s="21"/>
      <c r="C1559" s="197"/>
      <c r="D1559" s="168"/>
      <c r="E1559" s="154" t="str">
        <f>IFERROR(VLOOKUP(D1559,CADA_PROD!D:H,5,0),"")</f>
        <v/>
      </c>
      <c r="F1559" s="169"/>
      <c r="G1559" s="170"/>
      <c r="H1559" s="14"/>
      <c r="I1559" s="171"/>
      <c r="J1559" s="14"/>
      <c r="K1559" s="131"/>
      <c r="L1559" s="131" t="str">
        <f>IF(D1559="","",SUMIFS(MOVI_ENTR!I:I,MOVI_ENTR!D:D,D1559,MOVI_ENTR!O:O,O1559)-SUMIFS(MOVI_SAID!H:H,MOVI_SAID!D:D,D1559,MOVI_SAID!L:L,MOVI_ENTR!O1559))</f>
        <v/>
      </c>
      <c r="M1559" s="173" t="str">
        <f t="shared" si="40"/>
        <v/>
      </c>
      <c r="N1559" s="14"/>
      <c r="O1559" s="14"/>
      <c r="P1559" s="21"/>
      <c r="Q1559" s="21"/>
      <c r="R1559" s="21"/>
      <c r="S1559" s="21"/>
      <c r="T1559" s="21"/>
    </row>
    <row r="1560" spans="1:20" s="16" customFormat="1" ht="30" customHeight="1">
      <c r="A1560" s="21"/>
      <c r="B1560" s="21"/>
      <c r="C1560" s="197"/>
      <c r="D1560" s="168"/>
      <c r="E1560" s="154" t="str">
        <f>IFERROR(VLOOKUP(D1560,CADA_PROD!D:H,5,0),"")</f>
        <v/>
      </c>
      <c r="F1560" s="169"/>
      <c r="G1560" s="170"/>
      <c r="H1560" s="14"/>
      <c r="I1560" s="171"/>
      <c r="J1560" s="14"/>
      <c r="K1560" s="131"/>
      <c r="L1560" s="131" t="str">
        <f>IF(D1560="","",SUMIFS(MOVI_ENTR!I:I,MOVI_ENTR!D:D,D1560,MOVI_ENTR!O:O,O1560)-SUMIFS(MOVI_SAID!H:H,MOVI_SAID!D:D,D1560,MOVI_SAID!L:L,MOVI_ENTR!O1560))</f>
        <v/>
      </c>
      <c r="M1560" s="173" t="str">
        <f t="shared" si="40"/>
        <v/>
      </c>
      <c r="N1560" s="14"/>
      <c r="O1560" s="14"/>
      <c r="P1560" s="21"/>
      <c r="Q1560" s="21"/>
      <c r="R1560" s="21"/>
      <c r="S1560" s="21"/>
      <c r="T1560" s="21"/>
    </row>
    <row r="1561" spans="1:20" s="16" customFormat="1" ht="30" customHeight="1">
      <c r="A1561" s="21"/>
      <c r="B1561" s="21"/>
      <c r="C1561" s="197"/>
      <c r="D1561" s="168"/>
      <c r="E1561" s="154" t="str">
        <f>IFERROR(VLOOKUP(D1561,CADA_PROD!D:H,5,0),"")</f>
        <v/>
      </c>
      <c r="F1561" s="169"/>
      <c r="G1561" s="170"/>
      <c r="H1561" s="14"/>
      <c r="I1561" s="171"/>
      <c r="J1561" s="14"/>
      <c r="K1561" s="131"/>
      <c r="L1561" s="131" t="str">
        <f>IF(D1561="","",SUMIFS(MOVI_ENTR!I:I,MOVI_ENTR!D:D,D1561,MOVI_ENTR!O:O,O1561)-SUMIFS(MOVI_SAID!H:H,MOVI_SAID!D:D,D1561,MOVI_SAID!L:L,MOVI_ENTR!O1561))</f>
        <v/>
      </c>
      <c r="M1561" s="173" t="str">
        <f t="shared" si="40"/>
        <v/>
      </c>
      <c r="N1561" s="14"/>
      <c r="O1561" s="14"/>
      <c r="P1561" s="21"/>
      <c r="Q1561" s="21"/>
      <c r="R1561" s="21"/>
      <c r="S1561" s="21"/>
      <c r="T1561" s="21"/>
    </row>
    <row r="1562" spans="1:20" s="16" customFormat="1" ht="30" customHeight="1">
      <c r="A1562" s="21"/>
      <c r="B1562" s="21"/>
      <c r="C1562" s="197"/>
      <c r="D1562" s="168"/>
      <c r="E1562" s="154" t="str">
        <f>IFERROR(VLOOKUP(D1562,CADA_PROD!D:H,5,0),"")</f>
        <v/>
      </c>
      <c r="F1562" s="169"/>
      <c r="G1562" s="170"/>
      <c r="H1562" s="14"/>
      <c r="I1562" s="171"/>
      <c r="J1562" s="14"/>
      <c r="K1562" s="131"/>
      <c r="L1562" s="131" t="str">
        <f>IF(D1562="","",SUMIFS(MOVI_ENTR!I:I,MOVI_ENTR!D:D,D1562,MOVI_ENTR!O:O,O1562)-SUMIFS(MOVI_SAID!H:H,MOVI_SAID!D:D,D1562,MOVI_SAID!L:L,MOVI_ENTR!O1562))</f>
        <v/>
      </c>
      <c r="M1562" s="173" t="str">
        <f t="shared" si="40"/>
        <v/>
      </c>
      <c r="N1562" s="14"/>
      <c r="O1562" s="14"/>
      <c r="P1562" s="21"/>
      <c r="Q1562" s="21"/>
      <c r="R1562" s="21"/>
      <c r="S1562" s="21"/>
      <c r="T1562" s="21"/>
    </row>
    <row r="1563" spans="1:20" s="16" customFormat="1" ht="30" customHeight="1">
      <c r="A1563" s="21"/>
      <c r="B1563" s="21"/>
      <c r="C1563" s="197"/>
      <c r="D1563" s="168"/>
      <c r="E1563" s="154" t="str">
        <f>IFERROR(VLOOKUP(D1563,CADA_PROD!D:H,5,0),"")</f>
        <v/>
      </c>
      <c r="F1563" s="169"/>
      <c r="G1563" s="170"/>
      <c r="H1563" s="14"/>
      <c r="I1563" s="171"/>
      <c r="J1563" s="14"/>
      <c r="K1563" s="131"/>
      <c r="L1563" s="131" t="str">
        <f>IF(D1563="","",SUMIFS(MOVI_ENTR!I:I,MOVI_ENTR!D:D,D1563,MOVI_ENTR!O:O,O1563)-SUMIFS(MOVI_SAID!H:H,MOVI_SAID!D:D,D1563,MOVI_SAID!L:L,MOVI_ENTR!O1563))</f>
        <v/>
      </c>
      <c r="M1563" s="173" t="str">
        <f t="shared" ref="M1563:M1626" si="41">IF(D1563="","",H1563*I1563)</f>
        <v/>
      </c>
      <c r="N1563" s="14"/>
      <c r="O1563" s="14"/>
      <c r="P1563" s="21"/>
      <c r="Q1563" s="21"/>
      <c r="R1563" s="21"/>
      <c r="S1563" s="21"/>
      <c r="T1563" s="21"/>
    </row>
    <row r="1564" spans="1:20" s="16" customFormat="1" ht="30" customHeight="1">
      <c r="A1564" s="21"/>
      <c r="B1564" s="21"/>
      <c r="C1564" s="197"/>
      <c r="D1564" s="168"/>
      <c r="E1564" s="154" t="str">
        <f>IFERROR(VLOOKUP(D1564,CADA_PROD!D:H,5,0),"")</f>
        <v/>
      </c>
      <c r="F1564" s="169"/>
      <c r="G1564" s="170"/>
      <c r="H1564" s="14"/>
      <c r="I1564" s="171"/>
      <c r="J1564" s="14"/>
      <c r="K1564" s="131"/>
      <c r="L1564" s="131" t="str">
        <f>IF(D1564="","",SUMIFS(MOVI_ENTR!I:I,MOVI_ENTR!D:D,D1564,MOVI_ENTR!O:O,O1564)-SUMIFS(MOVI_SAID!H:H,MOVI_SAID!D:D,D1564,MOVI_SAID!L:L,MOVI_ENTR!O1564))</f>
        <v/>
      </c>
      <c r="M1564" s="173" t="str">
        <f t="shared" si="41"/>
        <v/>
      </c>
      <c r="N1564" s="14"/>
      <c r="O1564" s="14"/>
      <c r="P1564" s="21"/>
      <c r="Q1564" s="21"/>
      <c r="R1564" s="21"/>
      <c r="S1564" s="21"/>
      <c r="T1564" s="21"/>
    </row>
    <row r="1565" spans="1:20" s="16" customFormat="1" ht="30" customHeight="1">
      <c r="A1565" s="21"/>
      <c r="B1565" s="21"/>
      <c r="C1565" s="197"/>
      <c r="D1565" s="168"/>
      <c r="E1565" s="154" t="str">
        <f>IFERROR(VLOOKUP(D1565,CADA_PROD!D:H,5,0),"")</f>
        <v/>
      </c>
      <c r="F1565" s="169"/>
      <c r="G1565" s="170"/>
      <c r="H1565" s="14"/>
      <c r="I1565" s="171"/>
      <c r="J1565" s="14"/>
      <c r="K1565" s="131"/>
      <c r="L1565" s="131" t="str">
        <f>IF(D1565="","",SUMIFS(MOVI_ENTR!I:I,MOVI_ENTR!D:D,D1565,MOVI_ENTR!O:O,O1565)-SUMIFS(MOVI_SAID!H:H,MOVI_SAID!D:D,D1565,MOVI_SAID!L:L,MOVI_ENTR!O1565))</f>
        <v/>
      </c>
      <c r="M1565" s="173" t="str">
        <f t="shared" si="41"/>
        <v/>
      </c>
      <c r="N1565" s="14"/>
      <c r="O1565" s="14"/>
      <c r="P1565" s="21"/>
      <c r="Q1565" s="21"/>
      <c r="R1565" s="21"/>
      <c r="S1565" s="21"/>
      <c r="T1565" s="21"/>
    </row>
    <row r="1566" spans="1:20" s="16" customFormat="1" ht="30" customHeight="1">
      <c r="A1566" s="21"/>
      <c r="B1566" s="21"/>
      <c r="C1566" s="197"/>
      <c r="D1566" s="168"/>
      <c r="E1566" s="154" t="str">
        <f>IFERROR(VLOOKUP(D1566,CADA_PROD!D:H,5,0),"")</f>
        <v/>
      </c>
      <c r="F1566" s="169"/>
      <c r="G1566" s="170"/>
      <c r="H1566" s="14"/>
      <c r="I1566" s="171"/>
      <c r="J1566" s="14"/>
      <c r="K1566" s="131"/>
      <c r="L1566" s="131" t="str">
        <f>IF(D1566="","",SUMIFS(MOVI_ENTR!I:I,MOVI_ENTR!D:D,D1566,MOVI_ENTR!O:O,O1566)-SUMIFS(MOVI_SAID!H:H,MOVI_SAID!D:D,D1566,MOVI_SAID!L:L,MOVI_ENTR!O1566))</f>
        <v/>
      </c>
      <c r="M1566" s="173" t="str">
        <f t="shared" si="41"/>
        <v/>
      </c>
      <c r="N1566" s="14"/>
      <c r="O1566" s="14"/>
      <c r="P1566" s="21"/>
      <c r="Q1566" s="21"/>
      <c r="R1566" s="21"/>
      <c r="S1566" s="21"/>
      <c r="T1566" s="21"/>
    </row>
    <row r="1567" spans="1:20" s="16" customFormat="1" ht="30" customHeight="1">
      <c r="A1567" s="21"/>
      <c r="B1567" s="21"/>
      <c r="C1567" s="197"/>
      <c r="D1567" s="168"/>
      <c r="E1567" s="154" t="str">
        <f>IFERROR(VLOOKUP(D1567,CADA_PROD!D:H,5,0),"")</f>
        <v/>
      </c>
      <c r="F1567" s="169"/>
      <c r="G1567" s="170"/>
      <c r="H1567" s="14"/>
      <c r="I1567" s="171"/>
      <c r="J1567" s="14"/>
      <c r="K1567" s="131"/>
      <c r="L1567" s="131" t="str">
        <f>IF(D1567="","",SUMIFS(MOVI_ENTR!I:I,MOVI_ENTR!D:D,D1567,MOVI_ENTR!O:O,O1567)-SUMIFS(MOVI_SAID!H:H,MOVI_SAID!D:D,D1567,MOVI_SAID!L:L,MOVI_ENTR!O1567))</f>
        <v/>
      </c>
      <c r="M1567" s="173" t="str">
        <f t="shared" si="41"/>
        <v/>
      </c>
      <c r="N1567" s="14"/>
      <c r="O1567" s="14"/>
      <c r="P1567" s="21"/>
      <c r="Q1567" s="21"/>
      <c r="R1567" s="21"/>
      <c r="S1567" s="21"/>
      <c r="T1567" s="21"/>
    </row>
    <row r="1568" spans="1:20" s="16" customFormat="1" ht="30" customHeight="1">
      <c r="A1568" s="21"/>
      <c r="B1568" s="21"/>
      <c r="C1568" s="197"/>
      <c r="D1568" s="168"/>
      <c r="E1568" s="154" t="str">
        <f>IFERROR(VLOOKUP(D1568,CADA_PROD!D:H,5,0),"")</f>
        <v/>
      </c>
      <c r="F1568" s="169"/>
      <c r="G1568" s="170"/>
      <c r="H1568" s="14"/>
      <c r="I1568" s="171"/>
      <c r="J1568" s="14"/>
      <c r="K1568" s="131"/>
      <c r="L1568" s="131" t="str">
        <f>IF(D1568="","",SUMIFS(MOVI_ENTR!I:I,MOVI_ENTR!D:D,D1568,MOVI_ENTR!O:O,O1568)-SUMIFS(MOVI_SAID!H:H,MOVI_SAID!D:D,D1568,MOVI_SAID!L:L,MOVI_ENTR!O1568))</f>
        <v/>
      </c>
      <c r="M1568" s="173" t="str">
        <f t="shared" si="41"/>
        <v/>
      </c>
      <c r="N1568" s="14"/>
      <c r="O1568" s="14"/>
      <c r="P1568" s="21"/>
      <c r="Q1568" s="21"/>
      <c r="R1568" s="21"/>
      <c r="S1568" s="21"/>
      <c r="T1568" s="21"/>
    </row>
    <row r="1569" spans="1:20" s="16" customFormat="1" ht="30" customHeight="1">
      <c r="A1569" s="21"/>
      <c r="B1569" s="21"/>
      <c r="C1569" s="197"/>
      <c r="D1569" s="168"/>
      <c r="E1569" s="154" t="str">
        <f>IFERROR(VLOOKUP(D1569,CADA_PROD!D:H,5,0),"")</f>
        <v/>
      </c>
      <c r="F1569" s="169"/>
      <c r="G1569" s="170"/>
      <c r="H1569" s="14"/>
      <c r="I1569" s="171"/>
      <c r="J1569" s="14"/>
      <c r="K1569" s="131"/>
      <c r="L1569" s="131" t="str">
        <f>IF(D1569="","",SUMIFS(MOVI_ENTR!I:I,MOVI_ENTR!D:D,D1569,MOVI_ENTR!O:O,O1569)-SUMIFS(MOVI_SAID!H:H,MOVI_SAID!D:D,D1569,MOVI_SAID!L:L,MOVI_ENTR!O1569))</f>
        <v/>
      </c>
      <c r="M1569" s="173" t="str">
        <f t="shared" si="41"/>
        <v/>
      </c>
      <c r="N1569" s="14"/>
      <c r="O1569" s="14"/>
      <c r="P1569" s="21"/>
      <c r="Q1569" s="21"/>
      <c r="R1569" s="21"/>
      <c r="S1569" s="21"/>
      <c r="T1569" s="21"/>
    </row>
    <row r="1570" spans="1:20" s="16" customFormat="1" ht="30" customHeight="1">
      <c r="A1570" s="21"/>
      <c r="B1570" s="21"/>
      <c r="C1570" s="197"/>
      <c r="D1570" s="168"/>
      <c r="E1570" s="154" t="str">
        <f>IFERROR(VLOOKUP(D1570,CADA_PROD!D:H,5,0),"")</f>
        <v/>
      </c>
      <c r="F1570" s="169"/>
      <c r="G1570" s="170"/>
      <c r="H1570" s="14"/>
      <c r="I1570" s="171"/>
      <c r="J1570" s="14"/>
      <c r="K1570" s="131"/>
      <c r="L1570" s="131" t="str">
        <f>IF(D1570="","",SUMIFS(MOVI_ENTR!I:I,MOVI_ENTR!D:D,D1570,MOVI_ENTR!O:O,O1570)-SUMIFS(MOVI_SAID!H:H,MOVI_SAID!D:D,D1570,MOVI_SAID!L:L,MOVI_ENTR!O1570))</f>
        <v/>
      </c>
      <c r="M1570" s="173" t="str">
        <f t="shared" si="41"/>
        <v/>
      </c>
      <c r="N1570" s="14"/>
      <c r="O1570" s="14"/>
      <c r="P1570" s="21"/>
      <c r="Q1570" s="21"/>
      <c r="R1570" s="21"/>
      <c r="S1570" s="21"/>
      <c r="T1570" s="21"/>
    </row>
    <row r="1571" spans="1:20" s="16" customFormat="1" ht="30" customHeight="1">
      <c r="A1571" s="21"/>
      <c r="B1571" s="21"/>
      <c r="C1571" s="197"/>
      <c r="D1571" s="168"/>
      <c r="E1571" s="154" t="str">
        <f>IFERROR(VLOOKUP(D1571,CADA_PROD!D:H,5,0),"")</f>
        <v/>
      </c>
      <c r="F1571" s="169"/>
      <c r="G1571" s="170"/>
      <c r="H1571" s="14"/>
      <c r="I1571" s="171"/>
      <c r="J1571" s="14"/>
      <c r="K1571" s="131"/>
      <c r="L1571" s="131" t="str">
        <f>IF(D1571="","",SUMIFS(MOVI_ENTR!I:I,MOVI_ENTR!D:D,D1571,MOVI_ENTR!O:O,O1571)-SUMIFS(MOVI_SAID!H:H,MOVI_SAID!D:D,D1571,MOVI_SAID!L:L,MOVI_ENTR!O1571))</f>
        <v/>
      </c>
      <c r="M1571" s="173" t="str">
        <f t="shared" si="41"/>
        <v/>
      </c>
      <c r="N1571" s="14"/>
      <c r="O1571" s="14"/>
      <c r="P1571" s="21"/>
      <c r="Q1571" s="21"/>
      <c r="R1571" s="21"/>
      <c r="S1571" s="21"/>
      <c r="T1571" s="21"/>
    </row>
    <row r="1572" spans="1:20" s="16" customFormat="1" ht="30" customHeight="1">
      <c r="A1572" s="21"/>
      <c r="B1572" s="21"/>
      <c r="C1572" s="197"/>
      <c r="D1572" s="168"/>
      <c r="E1572" s="154" t="str">
        <f>IFERROR(VLOOKUP(D1572,CADA_PROD!D:H,5,0),"")</f>
        <v/>
      </c>
      <c r="F1572" s="169"/>
      <c r="G1572" s="170"/>
      <c r="H1572" s="14"/>
      <c r="I1572" s="171"/>
      <c r="J1572" s="14"/>
      <c r="K1572" s="131"/>
      <c r="L1572" s="131" t="str">
        <f>IF(D1572="","",SUMIFS(MOVI_ENTR!I:I,MOVI_ENTR!D:D,D1572,MOVI_ENTR!O:O,O1572)-SUMIFS(MOVI_SAID!H:H,MOVI_SAID!D:D,D1572,MOVI_SAID!L:L,MOVI_ENTR!O1572))</f>
        <v/>
      </c>
      <c r="M1572" s="173" t="str">
        <f t="shared" si="41"/>
        <v/>
      </c>
      <c r="N1572" s="14"/>
      <c r="O1572" s="14"/>
      <c r="P1572" s="21"/>
      <c r="Q1572" s="21"/>
      <c r="R1572" s="21"/>
      <c r="S1572" s="21"/>
      <c r="T1572" s="21"/>
    </row>
    <row r="1573" spans="1:20" s="16" customFormat="1" ht="30" customHeight="1">
      <c r="A1573" s="21"/>
      <c r="B1573" s="21"/>
      <c r="C1573" s="197"/>
      <c r="D1573" s="168"/>
      <c r="E1573" s="154" t="str">
        <f>IFERROR(VLOOKUP(D1573,CADA_PROD!D:H,5,0),"")</f>
        <v/>
      </c>
      <c r="F1573" s="169"/>
      <c r="G1573" s="170"/>
      <c r="H1573" s="14"/>
      <c r="I1573" s="171"/>
      <c r="J1573" s="14"/>
      <c r="K1573" s="131"/>
      <c r="L1573" s="131" t="str">
        <f>IF(D1573="","",SUMIFS(MOVI_ENTR!I:I,MOVI_ENTR!D:D,D1573,MOVI_ENTR!O:O,O1573)-SUMIFS(MOVI_SAID!H:H,MOVI_SAID!D:D,D1573,MOVI_SAID!L:L,MOVI_ENTR!O1573))</f>
        <v/>
      </c>
      <c r="M1573" s="173" t="str">
        <f t="shared" si="41"/>
        <v/>
      </c>
      <c r="N1573" s="14"/>
      <c r="O1573" s="14"/>
      <c r="P1573" s="21"/>
      <c r="Q1573" s="21"/>
      <c r="R1573" s="21"/>
      <c r="S1573" s="21"/>
      <c r="T1573" s="21"/>
    </row>
    <row r="1574" spans="1:20" s="16" customFormat="1" ht="30" customHeight="1">
      <c r="A1574" s="21"/>
      <c r="B1574" s="21"/>
      <c r="C1574" s="197"/>
      <c r="D1574" s="168"/>
      <c r="E1574" s="154" t="str">
        <f>IFERROR(VLOOKUP(D1574,CADA_PROD!D:H,5,0),"")</f>
        <v/>
      </c>
      <c r="F1574" s="169"/>
      <c r="G1574" s="170"/>
      <c r="H1574" s="14"/>
      <c r="I1574" s="171"/>
      <c r="J1574" s="14"/>
      <c r="K1574" s="131"/>
      <c r="L1574" s="131" t="str">
        <f>IF(D1574="","",SUMIFS(MOVI_ENTR!I:I,MOVI_ENTR!D:D,D1574,MOVI_ENTR!O:O,O1574)-SUMIFS(MOVI_SAID!H:H,MOVI_SAID!D:D,D1574,MOVI_SAID!L:L,MOVI_ENTR!O1574))</f>
        <v/>
      </c>
      <c r="M1574" s="173" t="str">
        <f t="shared" si="41"/>
        <v/>
      </c>
      <c r="N1574" s="14"/>
      <c r="O1574" s="14"/>
      <c r="P1574" s="21"/>
      <c r="Q1574" s="21"/>
      <c r="R1574" s="21"/>
      <c r="S1574" s="21"/>
      <c r="T1574" s="21"/>
    </row>
    <row r="1575" spans="1:20" s="16" customFormat="1" ht="30" customHeight="1">
      <c r="A1575" s="21"/>
      <c r="B1575" s="21"/>
      <c r="C1575" s="197"/>
      <c r="D1575" s="168"/>
      <c r="E1575" s="154" t="str">
        <f>IFERROR(VLOOKUP(D1575,CADA_PROD!D:H,5,0),"")</f>
        <v/>
      </c>
      <c r="F1575" s="169"/>
      <c r="G1575" s="170"/>
      <c r="H1575" s="14"/>
      <c r="I1575" s="171"/>
      <c r="J1575" s="14"/>
      <c r="K1575" s="131"/>
      <c r="L1575" s="131" t="str">
        <f>IF(D1575="","",SUMIFS(MOVI_ENTR!I:I,MOVI_ENTR!D:D,D1575,MOVI_ENTR!O:O,O1575)-SUMIFS(MOVI_SAID!H:H,MOVI_SAID!D:D,D1575,MOVI_SAID!L:L,MOVI_ENTR!O1575))</f>
        <v/>
      </c>
      <c r="M1575" s="173" t="str">
        <f t="shared" si="41"/>
        <v/>
      </c>
      <c r="N1575" s="14"/>
      <c r="O1575" s="14"/>
      <c r="P1575" s="21"/>
      <c r="Q1575" s="21"/>
      <c r="R1575" s="21"/>
      <c r="S1575" s="21"/>
      <c r="T1575" s="21"/>
    </row>
    <row r="1576" spans="1:20" s="16" customFormat="1" ht="30" customHeight="1">
      <c r="A1576" s="21"/>
      <c r="B1576" s="21"/>
      <c r="C1576" s="197"/>
      <c r="D1576" s="168"/>
      <c r="E1576" s="154" t="str">
        <f>IFERROR(VLOOKUP(D1576,CADA_PROD!D:H,5,0),"")</f>
        <v/>
      </c>
      <c r="F1576" s="169"/>
      <c r="G1576" s="170"/>
      <c r="H1576" s="14"/>
      <c r="I1576" s="171"/>
      <c r="J1576" s="14"/>
      <c r="K1576" s="131"/>
      <c r="L1576" s="131" t="str">
        <f>IF(D1576="","",SUMIFS(MOVI_ENTR!I:I,MOVI_ENTR!D:D,D1576,MOVI_ENTR!O:O,O1576)-SUMIFS(MOVI_SAID!H:H,MOVI_SAID!D:D,D1576,MOVI_SAID!L:L,MOVI_ENTR!O1576))</f>
        <v/>
      </c>
      <c r="M1576" s="173" t="str">
        <f t="shared" si="41"/>
        <v/>
      </c>
      <c r="N1576" s="14"/>
      <c r="O1576" s="14"/>
      <c r="P1576" s="21"/>
      <c r="Q1576" s="21"/>
      <c r="R1576" s="21"/>
      <c r="S1576" s="21"/>
      <c r="T1576" s="21"/>
    </row>
    <row r="1577" spans="1:20" s="16" customFormat="1" ht="30" customHeight="1">
      <c r="A1577" s="21"/>
      <c r="B1577" s="21"/>
      <c r="C1577" s="197"/>
      <c r="D1577" s="168"/>
      <c r="E1577" s="154" t="str">
        <f>IFERROR(VLOOKUP(D1577,CADA_PROD!D:H,5,0),"")</f>
        <v/>
      </c>
      <c r="F1577" s="169"/>
      <c r="G1577" s="170"/>
      <c r="H1577" s="14"/>
      <c r="I1577" s="171"/>
      <c r="J1577" s="14"/>
      <c r="K1577" s="131"/>
      <c r="L1577" s="131" t="str">
        <f>IF(D1577="","",SUMIFS(MOVI_ENTR!I:I,MOVI_ENTR!D:D,D1577,MOVI_ENTR!O:O,O1577)-SUMIFS(MOVI_SAID!H:H,MOVI_SAID!D:D,D1577,MOVI_SAID!L:L,MOVI_ENTR!O1577))</f>
        <v/>
      </c>
      <c r="M1577" s="173" t="str">
        <f t="shared" si="41"/>
        <v/>
      </c>
      <c r="N1577" s="14"/>
      <c r="O1577" s="14"/>
      <c r="P1577" s="21"/>
      <c r="Q1577" s="21"/>
      <c r="R1577" s="21"/>
      <c r="S1577" s="21"/>
      <c r="T1577" s="21"/>
    </row>
    <row r="1578" spans="1:20" s="16" customFormat="1" ht="30" customHeight="1">
      <c r="A1578" s="21"/>
      <c r="B1578" s="21"/>
      <c r="C1578" s="197"/>
      <c r="D1578" s="168"/>
      <c r="E1578" s="154" t="str">
        <f>IFERROR(VLOOKUP(D1578,CADA_PROD!D:H,5,0),"")</f>
        <v/>
      </c>
      <c r="F1578" s="169"/>
      <c r="G1578" s="170"/>
      <c r="H1578" s="14"/>
      <c r="I1578" s="171"/>
      <c r="J1578" s="14"/>
      <c r="K1578" s="131"/>
      <c r="L1578" s="131" t="str">
        <f>IF(D1578="","",SUMIFS(MOVI_ENTR!I:I,MOVI_ENTR!D:D,D1578,MOVI_ENTR!O:O,O1578)-SUMIFS(MOVI_SAID!H:H,MOVI_SAID!D:D,D1578,MOVI_SAID!L:L,MOVI_ENTR!O1578))</f>
        <v/>
      </c>
      <c r="M1578" s="173" t="str">
        <f t="shared" si="41"/>
        <v/>
      </c>
      <c r="N1578" s="14"/>
      <c r="O1578" s="14"/>
      <c r="P1578" s="21"/>
      <c r="Q1578" s="21"/>
      <c r="R1578" s="21"/>
      <c r="S1578" s="21"/>
      <c r="T1578" s="21"/>
    </row>
    <row r="1579" spans="1:20" s="16" customFormat="1" ht="30" customHeight="1">
      <c r="A1579" s="21"/>
      <c r="B1579" s="21"/>
      <c r="C1579" s="197"/>
      <c r="D1579" s="168"/>
      <c r="E1579" s="154" t="str">
        <f>IFERROR(VLOOKUP(D1579,CADA_PROD!D:H,5,0),"")</f>
        <v/>
      </c>
      <c r="F1579" s="169"/>
      <c r="G1579" s="170"/>
      <c r="H1579" s="14"/>
      <c r="I1579" s="171"/>
      <c r="J1579" s="14"/>
      <c r="K1579" s="131"/>
      <c r="L1579" s="131" t="str">
        <f>IF(D1579="","",SUMIFS(MOVI_ENTR!I:I,MOVI_ENTR!D:D,D1579,MOVI_ENTR!O:O,O1579)-SUMIFS(MOVI_SAID!H:H,MOVI_SAID!D:D,D1579,MOVI_SAID!L:L,MOVI_ENTR!O1579))</f>
        <v/>
      </c>
      <c r="M1579" s="173" t="str">
        <f t="shared" si="41"/>
        <v/>
      </c>
      <c r="N1579" s="14"/>
      <c r="O1579" s="14"/>
      <c r="P1579" s="21"/>
      <c r="Q1579" s="21"/>
      <c r="R1579" s="21"/>
      <c r="S1579" s="21"/>
      <c r="T1579" s="21"/>
    </row>
    <row r="1580" spans="1:20" s="16" customFormat="1" ht="30" customHeight="1">
      <c r="A1580" s="21"/>
      <c r="B1580" s="21"/>
      <c r="C1580" s="197"/>
      <c r="D1580" s="168"/>
      <c r="E1580" s="154" t="str">
        <f>IFERROR(VLOOKUP(D1580,CADA_PROD!D:H,5,0),"")</f>
        <v/>
      </c>
      <c r="F1580" s="169"/>
      <c r="G1580" s="170"/>
      <c r="H1580" s="14"/>
      <c r="I1580" s="171"/>
      <c r="J1580" s="14"/>
      <c r="K1580" s="131"/>
      <c r="L1580" s="131" t="str">
        <f>IF(D1580="","",SUMIFS(MOVI_ENTR!I:I,MOVI_ENTR!D:D,D1580,MOVI_ENTR!O:O,O1580)-SUMIFS(MOVI_SAID!H:H,MOVI_SAID!D:D,D1580,MOVI_SAID!L:L,MOVI_ENTR!O1580))</f>
        <v/>
      </c>
      <c r="M1580" s="173" t="str">
        <f t="shared" si="41"/>
        <v/>
      </c>
      <c r="N1580" s="14"/>
      <c r="O1580" s="14"/>
      <c r="P1580" s="21"/>
      <c r="Q1580" s="21"/>
      <c r="R1580" s="21"/>
      <c r="S1580" s="21"/>
      <c r="T1580" s="21"/>
    </row>
    <row r="1581" spans="1:20" s="16" customFormat="1" ht="30" customHeight="1">
      <c r="A1581" s="21"/>
      <c r="B1581" s="21"/>
      <c r="C1581" s="197"/>
      <c r="D1581" s="168"/>
      <c r="E1581" s="154" t="str">
        <f>IFERROR(VLOOKUP(D1581,CADA_PROD!D:H,5,0),"")</f>
        <v/>
      </c>
      <c r="F1581" s="169"/>
      <c r="G1581" s="170"/>
      <c r="H1581" s="14"/>
      <c r="I1581" s="171"/>
      <c r="J1581" s="14"/>
      <c r="K1581" s="131"/>
      <c r="L1581" s="131" t="str">
        <f>IF(D1581="","",SUMIFS(MOVI_ENTR!I:I,MOVI_ENTR!D:D,D1581,MOVI_ENTR!O:O,O1581)-SUMIFS(MOVI_SAID!H:H,MOVI_SAID!D:D,D1581,MOVI_SAID!L:L,MOVI_ENTR!O1581))</f>
        <v/>
      </c>
      <c r="M1581" s="173" t="str">
        <f t="shared" si="41"/>
        <v/>
      </c>
      <c r="N1581" s="14"/>
      <c r="O1581" s="14"/>
      <c r="P1581" s="21"/>
      <c r="Q1581" s="21"/>
      <c r="R1581" s="21"/>
      <c r="S1581" s="21"/>
      <c r="T1581" s="21"/>
    </row>
    <row r="1582" spans="1:20" s="16" customFormat="1" ht="30" customHeight="1">
      <c r="A1582" s="21"/>
      <c r="B1582" s="21"/>
      <c r="C1582" s="197"/>
      <c r="D1582" s="168"/>
      <c r="E1582" s="154" t="str">
        <f>IFERROR(VLOOKUP(D1582,CADA_PROD!D:H,5,0),"")</f>
        <v/>
      </c>
      <c r="F1582" s="169"/>
      <c r="G1582" s="170"/>
      <c r="H1582" s="14"/>
      <c r="I1582" s="171"/>
      <c r="J1582" s="14"/>
      <c r="K1582" s="131"/>
      <c r="L1582" s="131" t="str">
        <f>IF(D1582="","",SUMIFS(MOVI_ENTR!I:I,MOVI_ENTR!D:D,D1582,MOVI_ENTR!O:O,O1582)-SUMIFS(MOVI_SAID!H:H,MOVI_SAID!D:D,D1582,MOVI_SAID!L:L,MOVI_ENTR!O1582))</f>
        <v/>
      </c>
      <c r="M1582" s="173" t="str">
        <f t="shared" si="41"/>
        <v/>
      </c>
      <c r="N1582" s="14"/>
      <c r="O1582" s="14"/>
      <c r="P1582" s="21"/>
      <c r="Q1582" s="21"/>
      <c r="R1582" s="21"/>
      <c r="S1582" s="21"/>
      <c r="T1582" s="21"/>
    </row>
    <row r="1583" spans="1:20" s="16" customFormat="1" ht="30" customHeight="1">
      <c r="A1583" s="21"/>
      <c r="B1583" s="21"/>
      <c r="C1583" s="197"/>
      <c r="D1583" s="168"/>
      <c r="E1583" s="154" t="str">
        <f>IFERROR(VLOOKUP(D1583,CADA_PROD!D:H,5,0),"")</f>
        <v/>
      </c>
      <c r="F1583" s="169"/>
      <c r="G1583" s="170"/>
      <c r="H1583" s="14"/>
      <c r="I1583" s="171"/>
      <c r="J1583" s="14"/>
      <c r="K1583" s="131"/>
      <c r="L1583" s="131" t="str">
        <f>IF(D1583="","",SUMIFS(MOVI_ENTR!I:I,MOVI_ENTR!D:D,D1583,MOVI_ENTR!O:O,O1583)-SUMIFS(MOVI_SAID!H:H,MOVI_SAID!D:D,D1583,MOVI_SAID!L:L,MOVI_ENTR!O1583))</f>
        <v/>
      </c>
      <c r="M1583" s="173" t="str">
        <f t="shared" si="41"/>
        <v/>
      </c>
      <c r="N1583" s="14"/>
      <c r="O1583" s="14"/>
      <c r="P1583" s="21"/>
      <c r="Q1583" s="21"/>
      <c r="R1583" s="21"/>
      <c r="S1583" s="21"/>
      <c r="T1583" s="21"/>
    </row>
    <row r="1584" spans="1:20" s="16" customFormat="1" ht="30" customHeight="1">
      <c r="A1584" s="21"/>
      <c r="B1584" s="21"/>
      <c r="C1584" s="197"/>
      <c r="D1584" s="168"/>
      <c r="E1584" s="154" t="str">
        <f>IFERROR(VLOOKUP(D1584,CADA_PROD!D:H,5,0),"")</f>
        <v/>
      </c>
      <c r="F1584" s="169"/>
      <c r="G1584" s="170"/>
      <c r="H1584" s="14"/>
      <c r="I1584" s="171"/>
      <c r="J1584" s="14"/>
      <c r="K1584" s="131"/>
      <c r="L1584" s="131" t="str">
        <f>IF(D1584="","",SUMIFS(MOVI_ENTR!I:I,MOVI_ENTR!D:D,D1584,MOVI_ENTR!O:O,O1584)-SUMIFS(MOVI_SAID!H:H,MOVI_SAID!D:D,D1584,MOVI_SAID!L:L,MOVI_ENTR!O1584))</f>
        <v/>
      </c>
      <c r="M1584" s="173" t="str">
        <f t="shared" si="41"/>
        <v/>
      </c>
      <c r="N1584" s="14"/>
      <c r="O1584" s="14"/>
      <c r="P1584" s="21"/>
      <c r="Q1584" s="21"/>
      <c r="R1584" s="21"/>
      <c r="S1584" s="21"/>
      <c r="T1584" s="21"/>
    </row>
    <row r="1585" spans="1:20" s="16" customFormat="1" ht="30" customHeight="1">
      <c r="A1585" s="21"/>
      <c r="B1585" s="21"/>
      <c r="C1585" s="197"/>
      <c r="D1585" s="168"/>
      <c r="E1585" s="154" t="str">
        <f>IFERROR(VLOOKUP(D1585,CADA_PROD!D:H,5,0),"")</f>
        <v/>
      </c>
      <c r="F1585" s="169"/>
      <c r="G1585" s="170"/>
      <c r="H1585" s="14"/>
      <c r="I1585" s="171"/>
      <c r="J1585" s="14"/>
      <c r="K1585" s="131"/>
      <c r="L1585" s="131" t="str">
        <f>IF(D1585="","",SUMIFS(MOVI_ENTR!I:I,MOVI_ENTR!D:D,D1585,MOVI_ENTR!O:O,O1585)-SUMIFS(MOVI_SAID!H:H,MOVI_SAID!D:D,D1585,MOVI_SAID!L:L,MOVI_ENTR!O1585))</f>
        <v/>
      </c>
      <c r="M1585" s="173" t="str">
        <f t="shared" si="41"/>
        <v/>
      </c>
      <c r="N1585" s="14"/>
      <c r="O1585" s="14"/>
      <c r="P1585" s="21"/>
      <c r="Q1585" s="21"/>
      <c r="R1585" s="21"/>
      <c r="S1585" s="21"/>
      <c r="T1585" s="21"/>
    </row>
    <row r="1586" spans="1:20" s="16" customFormat="1" ht="30" customHeight="1">
      <c r="A1586" s="21"/>
      <c r="B1586" s="21"/>
      <c r="C1586" s="197"/>
      <c r="D1586" s="168"/>
      <c r="E1586" s="154" t="str">
        <f>IFERROR(VLOOKUP(D1586,CADA_PROD!D:H,5,0),"")</f>
        <v/>
      </c>
      <c r="F1586" s="169"/>
      <c r="G1586" s="170"/>
      <c r="H1586" s="14"/>
      <c r="I1586" s="171"/>
      <c r="J1586" s="14"/>
      <c r="K1586" s="131"/>
      <c r="L1586" s="131" t="str">
        <f>IF(D1586="","",SUMIFS(MOVI_ENTR!I:I,MOVI_ENTR!D:D,D1586,MOVI_ENTR!O:O,O1586)-SUMIFS(MOVI_SAID!H:H,MOVI_SAID!D:D,D1586,MOVI_SAID!L:L,MOVI_ENTR!O1586))</f>
        <v/>
      </c>
      <c r="M1586" s="173" t="str">
        <f t="shared" si="41"/>
        <v/>
      </c>
      <c r="N1586" s="14"/>
      <c r="O1586" s="14"/>
      <c r="P1586" s="21"/>
      <c r="Q1586" s="21"/>
      <c r="R1586" s="21"/>
      <c r="S1586" s="21"/>
      <c r="T1586" s="21"/>
    </row>
    <row r="1587" spans="1:20" s="16" customFormat="1" ht="30" customHeight="1">
      <c r="A1587" s="21"/>
      <c r="B1587" s="21"/>
      <c r="C1587" s="197"/>
      <c r="D1587" s="168"/>
      <c r="E1587" s="154" t="str">
        <f>IFERROR(VLOOKUP(D1587,CADA_PROD!D:H,5,0),"")</f>
        <v/>
      </c>
      <c r="F1587" s="169"/>
      <c r="G1587" s="170"/>
      <c r="H1587" s="14"/>
      <c r="I1587" s="171"/>
      <c r="J1587" s="14"/>
      <c r="K1587" s="131"/>
      <c r="L1587" s="131" t="str">
        <f>IF(D1587="","",SUMIFS(MOVI_ENTR!I:I,MOVI_ENTR!D:D,D1587,MOVI_ENTR!O:O,O1587)-SUMIFS(MOVI_SAID!H:H,MOVI_SAID!D:D,D1587,MOVI_SAID!L:L,MOVI_ENTR!O1587))</f>
        <v/>
      </c>
      <c r="M1587" s="173" t="str">
        <f t="shared" si="41"/>
        <v/>
      </c>
      <c r="N1587" s="14"/>
      <c r="O1587" s="14"/>
      <c r="P1587" s="21"/>
      <c r="Q1587" s="21"/>
      <c r="R1587" s="21"/>
      <c r="S1587" s="21"/>
      <c r="T1587" s="21"/>
    </row>
    <row r="1588" spans="1:20" s="16" customFormat="1" ht="30" customHeight="1">
      <c r="A1588" s="21"/>
      <c r="B1588" s="21"/>
      <c r="C1588" s="197"/>
      <c r="D1588" s="168"/>
      <c r="E1588" s="154" t="str">
        <f>IFERROR(VLOOKUP(D1588,CADA_PROD!D:H,5,0),"")</f>
        <v/>
      </c>
      <c r="F1588" s="169"/>
      <c r="G1588" s="170"/>
      <c r="H1588" s="14"/>
      <c r="I1588" s="171"/>
      <c r="J1588" s="14"/>
      <c r="K1588" s="131"/>
      <c r="L1588" s="131" t="str">
        <f>IF(D1588="","",SUMIFS(MOVI_ENTR!I:I,MOVI_ENTR!D:D,D1588,MOVI_ENTR!O:O,O1588)-SUMIFS(MOVI_SAID!H:H,MOVI_SAID!D:D,D1588,MOVI_SAID!L:L,MOVI_ENTR!O1588))</f>
        <v/>
      </c>
      <c r="M1588" s="173" t="str">
        <f t="shared" si="41"/>
        <v/>
      </c>
      <c r="N1588" s="14"/>
      <c r="O1588" s="14"/>
      <c r="P1588" s="21"/>
      <c r="Q1588" s="21"/>
      <c r="R1588" s="21"/>
      <c r="S1588" s="21"/>
      <c r="T1588" s="21"/>
    </row>
    <row r="1589" spans="1:20" s="16" customFormat="1" ht="30" customHeight="1">
      <c r="A1589" s="21"/>
      <c r="B1589" s="21"/>
      <c r="C1589" s="197"/>
      <c r="D1589" s="168"/>
      <c r="E1589" s="154" t="str">
        <f>IFERROR(VLOOKUP(D1589,CADA_PROD!D:H,5,0),"")</f>
        <v/>
      </c>
      <c r="F1589" s="169"/>
      <c r="G1589" s="170"/>
      <c r="H1589" s="14"/>
      <c r="I1589" s="171"/>
      <c r="J1589" s="14"/>
      <c r="K1589" s="131"/>
      <c r="L1589" s="131" t="str">
        <f>IF(D1589="","",SUMIFS(MOVI_ENTR!I:I,MOVI_ENTR!D:D,D1589,MOVI_ENTR!O:O,O1589)-SUMIFS(MOVI_SAID!H:H,MOVI_SAID!D:D,D1589,MOVI_SAID!L:L,MOVI_ENTR!O1589))</f>
        <v/>
      </c>
      <c r="M1589" s="173" t="str">
        <f t="shared" si="41"/>
        <v/>
      </c>
      <c r="N1589" s="14"/>
      <c r="O1589" s="14"/>
      <c r="P1589" s="21"/>
      <c r="Q1589" s="21"/>
      <c r="R1589" s="21"/>
      <c r="S1589" s="21"/>
      <c r="T1589" s="21"/>
    </row>
    <row r="1590" spans="1:20" s="16" customFormat="1" ht="30" customHeight="1">
      <c r="A1590" s="21"/>
      <c r="B1590" s="21"/>
      <c r="C1590" s="197"/>
      <c r="D1590" s="168"/>
      <c r="E1590" s="154" t="str">
        <f>IFERROR(VLOOKUP(D1590,CADA_PROD!D:H,5,0),"")</f>
        <v/>
      </c>
      <c r="F1590" s="169"/>
      <c r="G1590" s="170"/>
      <c r="H1590" s="14"/>
      <c r="I1590" s="171"/>
      <c r="J1590" s="14"/>
      <c r="K1590" s="131"/>
      <c r="L1590" s="131" t="str">
        <f>IF(D1590="","",SUMIFS(MOVI_ENTR!I:I,MOVI_ENTR!D:D,D1590,MOVI_ENTR!O:O,O1590)-SUMIFS(MOVI_SAID!H:H,MOVI_SAID!D:D,D1590,MOVI_SAID!L:L,MOVI_ENTR!O1590))</f>
        <v/>
      </c>
      <c r="M1590" s="173" t="str">
        <f t="shared" si="41"/>
        <v/>
      </c>
      <c r="N1590" s="14"/>
      <c r="O1590" s="14"/>
      <c r="P1590" s="21"/>
      <c r="Q1590" s="21"/>
      <c r="R1590" s="21"/>
      <c r="S1590" s="21"/>
      <c r="T1590" s="21"/>
    </row>
    <row r="1591" spans="1:20" s="16" customFormat="1" ht="30" customHeight="1">
      <c r="A1591" s="21"/>
      <c r="B1591" s="21"/>
      <c r="C1591" s="197"/>
      <c r="D1591" s="168"/>
      <c r="E1591" s="154" t="str">
        <f>IFERROR(VLOOKUP(D1591,CADA_PROD!D:H,5,0),"")</f>
        <v/>
      </c>
      <c r="F1591" s="169"/>
      <c r="G1591" s="170"/>
      <c r="H1591" s="14"/>
      <c r="I1591" s="171"/>
      <c r="J1591" s="14"/>
      <c r="K1591" s="131"/>
      <c r="L1591" s="131" t="str">
        <f>IF(D1591="","",SUMIFS(MOVI_ENTR!I:I,MOVI_ENTR!D:D,D1591,MOVI_ENTR!O:O,O1591)-SUMIFS(MOVI_SAID!H:H,MOVI_SAID!D:D,D1591,MOVI_SAID!L:L,MOVI_ENTR!O1591))</f>
        <v/>
      </c>
      <c r="M1591" s="173" t="str">
        <f t="shared" si="41"/>
        <v/>
      </c>
      <c r="N1591" s="14"/>
      <c r="O1591" s="14"/>
      <c r="P1591" s="21"/>
      <c r="Q1591" s="21"/>
      <c r="R1591" s="21"/>
      <c r="S1591" s="21"/>
      <c r="T1591" s="21"/>
    </row>
    <row r="1592" spans="1:20" s="16" customFormat="1" ht="30" customHeight="1">
      <c r="A1592" s="21"/>
      <c r="B1592" s="21"/>
      <c r="C1592" s="197"/>
      <c r="D1592" s="168"/>
      <c r="E1592" s="154" t="str">
        <f>IFERROR(VLOOKUP(D1592,CADA_PROD!D:H,5,0),"")</f>
        <v/>
      </c>
      <c r="F1592" s="169"/>
      <c r="G1592" s="170"/>
      <c r="H1592" s="14"/>
      <c r="I1592" s="171"/>
      <c r="J1592" s="14"/>
      <c r="K1592" s="131"/>
      <c r="L1592" s="131" t="str">
        <f>IF(D1592="","",SUMIFS(MOVI_ENTR!I:I,MOVI_ENTR!D:D,D1592,MOVI_ENTR!O:O,O1592)-SUMIFS(MOVI_SAID!H:H,MOVI_SAID!D:D,D1592,MOVI_SAID!L:L,MOVI_ENTR!O1592))</f>
        <v/>
      </c>
      <c r="M1592" s="173" t="str">
        <f t="shared" si="41"/>
        <v/>
      </c>
      <c r="N1592" s="14"/>
      <c r="O1592" s="14"/>
      <c r="P1592" s="21"/>
      <c r="Q1592" s="21"/>
      <c r="R1592" s="21"/>
      <c r="S1592" s="21"/>
      <c r="T1592" s="21"/>
    </row>
    <row r="1593" spans="1:20" s="16" customFormat="1" ht="30" customHeight="1">
      <c r="A1593" s="21"/>
      <c r="B1593" s="21"/>
      <c r="C1593" s="197"/>
      <c r="D1593" s="168"/>
      <c r="E1593" s="154" t="str">
        <f>IFERROR(VLOOKUP(D1593,CADA_PROD!D:H,5,0),"")</f>
        <v/>
      </c>
      <c r="F1593" s="169"/>
      <c r="G1593" s="170"/>
      <c r="H1593" s="14"/>
      <c r="I1593" s="171"/>
      <c r="J1593" s="14"/>
      <c r="K1593" s="131"/>
      <c r="L1593" s="131" t="str">
        <f>IF(D1593="","",SUMIFS(MOVI_ENTR!I:I,MOVI_ENTR!D:D,D1593,MOVI_ENTR!O:O,O1593)-SUMIFS(MOVI_SAID!H:H,MOVI_SAID!D:D,D1593,MOVI_SAID!L:L,MOVI_ENTR!O1593))</f>
        <v/>
      </c>
      <c r="M1593" s="173" t="str">
        <f t="shared" si="41"/>
        <v/>
      </c>
      <c r="N1593" s="14"/>
      <c r="O1593" s="14"/>
      <c r="P1593" s="21"/>
      <c r="Q1593" s="21"/>
      <c r="R1593" s="21"/>
      <c r="S1593" s="21"/>
      <c r="T1593" s="21"/>
    </row>
    <row r="1594" spans="1:20" s="16" customFormat="1" ht="30" customHeight="1">
      <c r="A1594" s="21"/>
      <c r="B1594" s="21"/>
      <c r="C1594" s="197"/>
      <c r="D1594" s="168"/>
      <c r="E1594" s="154" t="str">
        <f>IFERROR(VLOOKUP(D1594,CADA_PROD!D:H,5,0),"")</f>
        <v/>
      </c>
      <c r="F1594" s="169"/>
      <c r="G1594" s="170"/>
      <c r="H1594" s="14"/>
      <c r="I1594" s="171"/>
      <c r="J1594" s="14"/>
      <c r="K1594" s="131"/>
      <c r="L1594" s="131" t="str">
        <f>IF(D1594="","",SUMIFS(MOVI_ENTR!I:I,MOVI_ENTR!D:D,D1594,MOVI_ENTR!O:O,O1594)-SUMIFS(MOVI_SAID!H:H,MOVI_SAID!D:D,D1594,MOVI_SAID!L:L,MOVI_ENTR!O1594))</f>
        <v/>
      </c>
      <c r="M1594" s="173" t="str">
        <f t="shared" si="41"/>
        <v/>
      </c>
      <c r="N1594" s="14"/>
      <c r="O1594" s="14"/>
      <c r="P1594" s="21"/>
      <c r="Q1594" s="21"/>
      <c r="R1594" s="21"/>
      <c r="S1594" s="21"/>
      <c r="T1594" s="21"/>
    </row>
    <row r="1595" spans="1:20" s="16" customFormat="1" ht="30" customHeight="1">
      <c r="A1595" s="21"/>
      <c r="B1595" s="21"/>
      <c r="C1595" s="197"/>
      <c r="D1595" s="168"/>
      <c r="E1595" s="154" t="str">
        <f>IFERROR(VLOOKUP(D1595,CADA_PROD!D:H,5,0),"")</f>
        <v/>
      </c>
      <c r="F1595" s="169"/>
      <c r="G1595" s="170"/>
      <c r="H1595" s="14"/>
      <c r="I1595" s="171"/>
      <c r="J1595" s="14"/>
      <c r="K1595" s="131"/>
      <c r="L1595" s="131" t="str">
        <f>IF(D1595="","",SUMIFS(MOVI_ENTR!I:I,MOVI_ENTR!D:D,D1595,MOVI_ENTR!O:O,O1595)-SUMIFS(MOVI_SAID!H:H,MOVI_SAID!D:D,D1595,MOVI_SAID!L:L,MOVI_ENTR!O1595))</f>
        <v/>
      </c>
      <c r="M1595" s="173" t="str">
        <f t="shared" si="41"/>
        <v/>
      </c>
      <c r="N1595" s="14"/>
      <c r="O1595" s="14"/>
      <c r="P1595" s="21"/>
      <c r="Q1595" s="21"/>
      <c r="R1595" s="21"/>
      <c r="S1595" s="21"/>
      <c r="T1595" s="21"/>
    </row>
    <row r="1596" spans="1:20" s="16" customFormat="1" ht="30" customHeight="1">
      <c r="A1596" s="21"/>
      <c r="B1596" s="21"/>
      <c r="C1596" s="197"/>
      <c r="D1596" s="168"/>
      <c r="E1596" s="154" t="str">
        <f>IFERROR(VLOOKUP(D1596,CADA_PROD!D:H,5,0),"")</f>
        <v/>
      </c>
      <c r="F1596" s="169"/>
      <c r="G1596" s="170"/>
      <c r="H1596" s="14"/>
      <c r="I1596" s="171"/>
      <c r="J1596" s="14"/>
      <c r="K1596" s="131"/>
      <c r="L1596" s="131" t="str">
        <f>IF(D1596="","",SUMIFS(MOVI_ENTR!I:I,MOVI_ENTR!D:D,D1596,MOVI_ENTR!O:O,O1596)-SUMIFS(MOVI_SAID!H:H,MOVI_SAID!D:D,D1596,MOVI_SAID!L:L,MOVI_ENTR!O1596))</f>
        <v/>
      </c>
      <c r="M1596" s="173" t="str">
        <f t="shared" si="41"/>
        <v/>
      </c>
      <c r="N1596" s="14"/>
      <c r="O1596" s="14"/>
      <c r="P1596" s="21"/>
      <c r="Q1596" s="21"/>
      <c r="R1596" s="21"/>
      <c r="S1596" s="21"/>
      <c r="T1596" s="21"/>
    </row>
    <row r="1597" spans="1:20" s="16" customFormat="1" ht="30" customHeight="1">
      <c r="A1597" s="21"/>
      <c r="B1597" s="21"/>
      <c r="C1597" s="197"/>
      <c r="D1597" s="168"/>
      <c r="E1597" s="154" t="str">
        <f>IFERROR(VLOOKUP(D1597,CADA_PROD!D:H,5,0),"")</f>
        <v/>
      </c>
      <c r="F1597" s="169"/>
      <c r="G1597" s="170"/>
      <c r="H1597" s="14"/>
      <c r="I1597" s="171"/>
      <c r="J1597" s="14"/>
      <c r="K1597" s="131"/>
      <c r="L1597" s="131" t="str">
        <f>IF(D1597="","",SUMIFS(MOVI_ENTR!I:I,MOVI_ENTR!D:D,D1597,MOVI_ENTR!O:O,O1597)-SUMIFS(MOVI_SAID!H:H,MOVI_SAID!D:D,D1597,MOVI_SAID!L:L,MOVI_ENTR!O1597))</f>
        <v/>
      </c>
      <c r="M1597" s="173" t="str">
        <f t="shared" si="41"/>
        <v/>
      </c>
      <c r="N1597" s="14"/>
      <c r="O1597" s="14"/>
      <c r="P1597" s="21"/>
      <c r="Q1597" s="21"/>
      <c r="R1597" s="21"/>
      <c r="S1597" s="21"/>
      <c r="T1597" s="21"/>
    </row>
    <row r="1598" spans="1:20" s="16" customFormat="1" ht="30" customHeight="1">
      <c r="A1598" s="21"/>
      <c r="B1598" s="21"/>
      <c r="C1598" s="197"/>
      <c r="D1598" s="168"/>
      <c r="E1598" s="154" t="str">
        <f>IFERROR(VLOOKUP(D1598,CADA_PROD!D:H,5,0),"")</f>
        <v/>
      </c>
      <c r="F1598" s="169"/>
      <c r="G1598" s="170"/>
      <c r="H1598" s="14"/>
      <c r="I1598" s="171"/>
      <c r="J1598" s="14"/>
      <c r="K1598" s="131"/>
      <c r="L1598" s="131" t="str">
        <f>IF(D1598="","",SUMIFS(MOVI_ENTR!I:I,MOVI_ENTR!D:D,D1598,MOVI_ENTR!O:O,O1598)-SUMIFS(MOVI_SAID!H:H,MOVI_SAID!D:D,D1598,MOVI_SAID!L:L,MOVI_ENTR!O1598))</f>
        <v/>
      </c>
      <c r="M1598" s="173" t="str">
        <f t="shared" si="41"/>
        <v/>
      </c>
      <c r="N1598" s="14"/>
      <c r="O1598" s="14"/>
      <c r="P1598" s="21"/>
      <c r="Q1598" s="21"/>
      <c r="R1598" s="21"/>
      <c r="S1598" s="21"/>
      <c r="T1598" s="21"/>
    </row>
    <row r="1599" spans="1:20" s="16" customFormat="1" ht="30" customHeight="1">
      <c r="A1599" s="21"/>
      <c r="B1599" s="21"/>
      <c r="C1599" s="197"/>
      <c r="D1599" s="168"/>
      <c r="E1599" s="154" t="str">
        <f>IFERROR(VLOOKUP(D1599,CADA_PROD!D:H,5,0),"")</f>
        <v/>
      </c>
      <c r="F1599" s="169"/>
      <c r="G1599" s="170"/>
      <c r="H1599" s="14"/>
      <c r="I1599" s="171"/>
      <c r="J1599" s="14"/>
      <c r="K1599" s="131"/>
      <c r="L1599" s="131" t="str">
        <f>IF(D1599="","",SUMIFS(MOVI_ENTR!I:I,MOVI_ENTR!D:D,D1599,MOVI_ENTR!O:O,O1599)-SUMIFS(MOVI_SAID!H:H,MOVI_SAID!D:D,D1599,MOVI_SAID!L:L,MOVI_ENTR!O1599))</f>
        <v/>
      </c>
      <c r="M1599" s="173" t="str">
        <f t="shared" si="41"/>
        <v/>
      </c>
      <c r="N1599" s="14"/>
      <c r="O1599" s="14"/>
      <c r="P1599" s="21"/>
      <c r="Q1599" s="21"/>
      <c r="R1599" s="21"/>
      <c r="S1599" s="21"/>
      <c r="T1599" s="21"/>
    </row>
    <row r="1600" spans="1:20" s="16" customFormat="1" ht="30" customHeight="1">
      <c r="A1600" s="21"/>
      <c r="B1600" s="21"/>
      <c r="C1600" s="197"/>
      <c r="D1600" s="168"/>
      <c r="E1600" s="154" t="str">
        <f>IFERROR(VLOOKUP(D1600,CADA_PROD!D:H,5,0),"")</f>
        <v/>
      </c>
      <c r="F1600" s="169"/>
      <c r="G1600" s="170"/>
      <c r="H1600" s="14"/>
      <c r="I1600" s="171"/>
      <c r="J1600" s="14"/>
      <c r="K1600" s="131"/>
      <c r="L1600" s="131" t="str">
        <f>IF(D1600="","",SUMIFS(MOVI_ENTR!I:I,MOVI_ENTR!D:D,D1600,MOVI_ENTR!O:O,O1600)-SUMIFS(MOVI_SAID!H:H,MOVI_SAID!D:D,D1600,MOVI_SAID!L:L,MOVI_ENTR!O1600))</f>
        <v/>
      </c>
      <c r="M1600" s="173" t="str">
        <f t="shared" si="41"/>
        <v/>
      </c>
      <c r="N1600" s="14"/>
      <c r="O1600" s="14"/>
      <c r="P1600" s="21"/>
      <c r="Q1600" s="21"/>
      <c r="R1600" s="21"/>
      <c r="S1600" s="21"/>
      <c r="T1600" s="21"/>
    </row>
    <row r="1601" spans="1:20" s="16" customFormat="1" ht="30" customHeight="1">
      <c r="A1601" s="21"/>
      <c r="B1601" s="21"/>
      <c r="C1601" s="197"/>
      <c r="D1601" s="168"/>
      <c r="E1601" s="154" t="str">
        <f>IFERROR(VLOOKUP(D1601,CADA_PROD!D:H,5,0),"")</f>
        <v/>
      </c>
      <c r="F1601" s="169"/>
      <c r="G1601" s="170"/>
      <c r="H1601" s="14"/>
      <c r="I1601" s="171"/>
      <c r="J1601" s="14"/>
      <c r="K1601" s="131"/>
      <c r="L1601" s="131" t="str">
        <f>IF(D1601="","",SUMIFS(MOVI_ENTR!I:I,MOVI_ENTR!D:D,D1601,MOVI_ENTR!O:O,O1601)-SUMIFS(MOVI_SAID!H:H,MOVI_SAID!D:D,D1601,MOVI_SAID!L:L,MOVI_ENTR!O1601))</f>
        <v/>
      </c>
      <c r="M1601" s="173" t="str">
        <f t="shared" si="41"/>
        <v/>
      </c>
      <c r="N1601" s="14"/>
      <c r="O1601" s="14"/>
      <c r="P1601" s="21"/>
      <c r="Q1601" s="21"/>
      <c r="R1601" s="21"/>
      <c r="S1601" s="21"/>
      <c r="T1601" s="21"/>
    </row>
    <row r="1602" spans="1:20" s="16" customFormat="1" ht="30" customHeight="1">
      <c r="A1602" s="21"/>
      <c r="B1602" s="21"/>
      <c r="C1602" s="197"/>
      <c r="D1602" s="168"/>
      <c r="E1602" s="154" t="str">
        <f>IFERROR(VLOOKUP(D1602,CADA_PROD!D:H,5,0),"")</f>
        <v/>
      </c>
      <c r="F1602" s="169"/>
      <c r="G1602" s="170"/>
      <c r="H1602" s="14"/>
      <c r="I1602" s="171"/>
      <c r="J1602" s="14"/>
      <c r="K1602" s="131"/>
      <c r="L1602" s="131" t="str">
        <f>IF(D1602="","",SUMIFS(MOVI_ENTR!I:I,MOVI_ENTR!D:D,D1602,MOVI_ENTR!O:O,O1602)-SUMIFS(MOVI_SAID!H:H,MOVI_SAID!D:D,D1602,MOVI_SAID!L:L,MOVI_ENTR!O1602))</f>
        <v/>
      </c>
      <c r="M1602" s="173" t="str">
        <f t="shared" si="41"/>
        <v/>
      </c>
      <c r="N1602" s="14"/>
      <c r="O1602" s="14"/>
      <c r="P1602" s="21"/>
      <c r="Q1602" s="21"/>
      <c r="R1602" s="21"/>
      <c r="S1602" s="21"/>
      <c r="T1602" s="21"/>
    </row>
    <row r="1603" spans="1:20" s="16" customFormat="1" ht="30" customHeight="1">
      <c r="A1603" s="21"/>
      <c r="B1603" s="21"/>
      <c r="C1603" s="197"/>
      <c r="D1603" s="168"/>
      <c r="E1603" s="154" t="str">
        <f>IFERROR(VLOOKUP(D1603,CADA_PROD!D:H,5,0),"")</f>
        <v/>
      </c>
      <c r="F1603" s="169"/>
      <c r="G1603" s="170"/>
      <c r="H1603" s="14"/>
      <c r="I1603" s="171"/>
      <c r="J1603" s="14"/>
      <c r="K1603" s="131"/>
      <c r="L1603" s="131" t="str">
        <f>IF(D1603="","",SUMIFS(MOVI_ENTR!I:I,MOVI_ENTR!D:D,D1603,MOVI_ENTR!O:O,O1603)-SUMIFS(MOVI_SAID!H:H,MOVI_SAID!D:D,D1603,MOVI_SAID!L:L,MOVI_ENTR!O1603))</f>
        <v/>
      </c>
      <c r="M1603" s="173" t="str">
        <f t="shared" si="41"/>
        <v/>
      </c>
      <c r="N1603" s="14"/>
      <c r="O1603" s="14"/>
      <c r="P1603" s="21"/>
      <c r="Q1603" s="21"/>
      <c r="R1603" s="21"/>
      <c r="S1603" s="21"/>
      <c r="T1603" s="21"/>
    </row>
    <row r="1604" spans="1:20" s="16" customFormat="1" ht="30" customHeight="1">
      <c r="A1604" s="21"/>
      <c r="B1604" s="21"/>
      <c r="C1604" s="197"/>
      <c r="D1604" s="168"/>
      <c r="E1604" s="154" t="str">
        <f>IFERROR(VLOOKUP(D1604,CADA_PROD!D:H,5,0),"")</f>
        <v/>
      </c>
      <c r="F1604" s="169"/>
      <c r="G1604" s="170"/>
      <c r="H1604" s="14"/>
      <c r="I1604" s="171"/>
      <c r="J1604" s="14"/>
      <c r="K1604" s="131"/>
      <c r="L1604" s="131" t="str">
        <f>IF(D1604="","",SUMIFS(MOVI_ENTR!I:I,MOVI_ENTR!D:D,D1604,MOVI_ENTR!O:O,O1604)-SUMIFS(MOVI_SAID!H:H,MOVI_SAID!D:D,D1604,MOVI_SAID!L:L,MOVI_ENTR!O1604))</f>
        <v/>
      </c>
      <c r="M1604" s="173" t="str">
        <f t="shared" si="41"/>
        <v/>
      </c>
      <c r="N1604" s="14"/>
      <c r="O1604" s="14"/>
      <c r="P1604" s="21"/>
      <c r="Q1604" s="21"/>
      <c r="R1604" s="21"/>
      <c r="S1604" s="21"/>
      <c r="T1604" s="21"/>
    </row>
    <row r="1605" spans="1:20" s="16" customFormat="1" ht="30" customHeight="1">
      <c r="A1605" s="21"/>
      <c r="B1605" s="21"/>
      <c r="C1605" s="197"/>
      <c r="D1605" s="168"/>
      <c r="E1605" s="154" t="str">
        <f>IFERROR(VLOOKUP(D1605,CADA_PROD!D:H,5,0),"")</f>
        <v/>
      </c>
      <c r="F1605" s="169"/>
      <c r="G1605" s="170"/>
      <c r="H1605" s="14"/>
      <c r="I1605" s="171"/>
      <c r="J1605" s="14"/>
      <c r="K1605" s="131"/>
      <c r="L1605" s="131" t="str">
        <f>IF(D1605="","",SUMIFS(MOVI_ENTR!I:I,MOVI_ENTR!D:D,D1605,MOVI_ENTR!O:O,O1605)-SUMIFS(MOVI_SAID!H:H,MOVI_SAID!D:D,D1605,MOVI_SAID!L:L,MOVI_ENTR!O1605))</f>
        <v/>
      </c>
      <c r="M1605" s="173" t="str">
        <f t="shared" si="41"/>
        <v/>
      </c>
      <c r="N1605" s="14"/>
      <c r="O1605" s="14"/>
      <c r="P1605" s="21"/>
      <c r="Q1605" s="21"/>
      <c r="R1605" s="21"/>
      <c r="S1605" s="21"/>
      <c r="T1605" s="21"/>
    </row>
    <row r="1606" spans="1:20" s="16" customFormat="1" ht="30" customHeight="1">
      <c r="A1606" s="21"/>
      <c r="B1606" s="21"/>
      <c r="C1606" s="197"/>
      <c r="D1606" s="168"/>
      <c r="E1606" s="154" t="str">
        <f>IFERROR(VLOOKUP(D1606,CADA_PROD!D:H,5,0),"")</f>
        <v/>
      </c>
      <c r="F1606" s="169"/>
      <c r="G1606" s="170"/>
      <c r="H1606" s="14"/>
      <c r="I1606" s="171"/>
      <c r="J1606" s="14"/>
      <c r="K1606" s="131"/>
      <c r="L1606" s="131" t="str">
        <f>IF(D1606="","",SUMIFS(MOVI_ENTR!I:I,MOVI_ENTR!D:D,D1606,MOVI_ENTR!O:O,O1606)-SUMIFS(MOVI_SAID!H:H,MOVI_SAID!D:D,D1606,MOVI_SAID!L:L,MOVI_ENTR!O1606))</f>
        <v/>
      </c>
      <c r="M1606" s="173" t="str">
        <f t="shared" si="41"/>
        <v/>
      </c>
      <c r="N1606" s="14"/>
      <c r="O1606" s="14"/>
      <c r="P1606" s="21"/>
      <c r="Q1606" s="21"/>
      <c r="R1606" s="21"/>
      <c r="S1606" s="21"/>
      <c r="T1606" s="21"/>
    </row>
    <row r="1607" spans="1:20" s="16" customFormat="1" ht="30" customHeight="1">
      <c r="A1607" s="21"/>
      <c r="B1607" s="21"/>
      <c r="C1607" s="197"/>
      <c r="D1607" s="168"/>
      <c r="E1607" s="154" t="str">
        <f>IFERROR(VLOOKUP(D1607,CADA_PROD!D:H,5,0),"")</f>
        <v/>
      </c>
      <c r="F1607" s="169"/>
      <c r="G1607" s="170"/>
      <c r="H1607" s="14"/>
      <c r="I1607" s="171"/>
      <c r="J1607" s="14"/>
      <c r="K1607" s="131"/>
      <c r="L1607" s="131" t="str">
        <f>IF(D1607="","",SUMIFS(MOVI_ENTR!I:I,MOVI_ENTR!D:D,D1607,MOVI_ENTR!O:O,O1607)-SUMIFS(MOVI_SAID!H:H,MOVI_SAID!D:D,D1607,MOVI_SAID!L:L,MOVI_ENTR!O1607))</f>
        <v/>
      </c>
      <c r="M1607" s="173" t="str">
        <f t="shared" si="41"/>
        <v/>
      </c>
      <c r="N1607" s="14"/>
      <c r="O1607" s="14"/>
      <c r="P1607" s="21"/>
      <c r="Q1607" s="21"/>
      <c r="R1607" s="21"/>
      <c r="S1607" s="21"/>
      <c r="T1607" s="21"/>
    </row>
    <row r="1608" spans="1:20" s="16" customFormat="1" ht="30" customHeight="1">
      <c r="A1608" s="21"/>
      <c r="B1608" s="21"/>
      <c r="C1608" s="197"/>
      <c r="D1608" s="168"/>
      <c r="E1608" s="154" t="str">
        <f>IFERROR(VLOOKUP(D1608,CADA_PROD!D:H,5,0),"")</f>
        <v/>
      </c>
      <c r="F1608" s="169"/>
      <c r="G1608" s="170"/>
      <c r="H1608" s="14"/>
      <c r="I1608" s="171"/>
      <c r="J1608" s="14"/>
      <c r="K1608" s="131"/>
      <c r="L1608" s="131" t="str">
        <f>IF(D1608="","",SUMIFS(MOVI_ENTR!I:I,MOVI_ENTR!D:D,D1608,MOVI_ENTR!O:O,O1608)-SUMIFS(MOVI_SAID!H:H,MOVI_SAID!D:D,D1608,MOVI_SAID!L:L,MOVI_ENTR!O1608))</f>
        <v/>
      </c>
      <c r="M1608" s="173" t="str">
        <f t="shared" si="41"/>
        <v/>
      </c>
      <c r="N1608" s="14"/>
      <c r="O1608" s="14"/>
      <c r="P1608" s="21"/>
      <c r="Q1608" s="21"/>
      <c r="R1608" s="21"/>
      <c r="S1608" s="21"/>
      <c r="T1608" s="21"/>
    </row>
    <row r="1609" spans="1:20" s="16" customFormat="1" ht="30" customHeight="1">
      <c r="A1609" s="21"/>
      <c r="B1609" s="21"/>
      <c r="C1609" s="197"/>
      <c r="D1609" s="168"/>
      <c r="E1609" s="154" t="str">
        <f>IFERROR(VLOOKUP(D1609,CADA_PROD!D:H,5,0),"")</f>
        <v/>
      </c>
      <c r="F1609" s="169"/>
      <c r="G1609" s="170"/>
      <c r="H1609" s="14"/>
      <c r="I1609" s="171"/>
      <c r="J1609" s="14"/>
      <c r="K1609" s="131"/>
      <c r="L1609" s="131" t="str">
        <f>IF(D1609="","",SUMIFS(MOVI_ENTR!I:I,MOVI_ENTR!D:D,D1609,MOVI_ENTR!O:O,O1609)-SUMIFS(MOVI_SAID!H:H,MOVI_SAID!D:D,D1609,MOVI_SAID!L:L,MOVI_ENTR!O1609))</f>
        <v/>
      </c>
      <c r="M1609" s="173" t="str">
        <f t="shared" si="41"/>
        <v/>
      </c>
      <c r="N1609" s="14"/>
      <c r="O1609" s="14"/>
      <c r="P1609" s="21"/>
      <c r="Q1609" s="21"/>
      <c r="R1609" s="21"/>
      <c r="S1609" s="21"/>
      <c r="T1609" s="21"/>
    </row>
    <row r="1610" spans="1:20" s="16" customFormat="1" ht="30" customHeight="1">
      <c r="A1610" s="21"/>
      <c r="B1610" s="21"/>
      <c r="C1610" s="197"/>
      <c r="D1610" s="168"/>
      <c r="E1610" s="154" t="str">
        <f>IFERROR(VLOOKUP(D1610,CADA_PROD!D:H,5,0),"")</f>
        <v/>
      </c>
      <c r="F1610" s="169"/>
      <c r="G1610" s="170"/>
      <c r="H1610" s="14"/>
      <c r="I1610" s="171"/>
      <c r="J1610" s="14"/>
      <c r="K1610" s="131"/>
      <c r="L1610" s="131" t="str">
        <f>IF(D1610="","",SUMIFS(MOVI_ENTR!I:I,MOVI_ENTR!D:D,D1610,MOVI_ENTR!O:O,O1610)-SUMIFS(MOVI_SAID!H:H,MOVI_SAID!D:D,D1610,MOVI_SAID!L:L,MOVI_ENTR!O1610))</f>
        <v/>
      </c>
      <c r="M1610" s="173" t="str">
        <f t="shared" si="41"/>
        <v/>
      </c>
      <c r="N1610" s="14"/>
      <c r="O1610" s="14"/>
      <c r="P1610" s="21"/>
      <c r="Q1610" s="21"/>
      <c r="R1610" s="21"/>
      <c r="S1610" s="21"/>
      <c r="T1610" s="21"/>
    </row>
    <row r="1611" spans="1:20" s="16" customFormat="1" ht="30" customHeight="1">
      <c r="A1611" s="21"/>
      <c r="B1611" s="21"/>
      <c r="C1611" s="197"/>
      <c r="D1611" s="168"/>
      <c r="E1611" s="154" t="str">
        <f>IFERROR(VLOOKUP(D1611,CADA_PROD!D:H,5,0),"")</f>
        <v/>
      </c>
      <c r="F1611" s="169"/>
      <c r="G1611" s="170"/>
      <c r="H1611" s="14"/>
      <c r="I1611" s="171"/>
      <c r="J1611" s="14"/>
      <c r="K1611" s="131"/>
      <c r="L1611" s="131" t="str">
        <f>IF(D1611="","",SUMIFS(MOVI_ENTR!I:I,MOVI_ENTR!D:D,D1611,MOVI_ENTR!O:O,O1611)-SUMIFS(MOVI_SAID!H:H,MOVI_SAID!D:D,D1611,MOVI_SAID!L:L,MOVI_ENTR!O1611))</f>
        <v/>
      </c>
      <c r="M1611" s="173" t="str">
        <f t="shared" si="41"/>
        <v/>
      </c>
      <c r="N1611" s="14"/>
      <c r="O1611" s="14"/>
      <c r="P1611" s="21"/>
      <c r="Q1611" s="21"/>
      <c r="R1611" s="21"/>
      <c r="S1611" s="21"/>
      <c r="T1611" s="21"/>
    </row>
    <row r="1612" spans="1:20" s="16" customFormat="1" ht="30" customHeight="1">
      <c r="A1612" s="21"/>
      <c r="B1612" s="21"/>
      <c r="C1612" s="197"/>
      <c r="D1612" s="168"/>
      <c r="E1612" s="154" t="str">
        <f>IFERROR(VLOOKUP(D1612,CADA_PROD!D:H,5,0),"")</f>
        <v/>
      </c>
      <c r="F1612" s="169"/>
      <c r="G1612" s="170"/>
      <c r="H1612" s="14"/>
      <c r="I1612" s="171"/>
      <c r="J1612" s="14"/>
      <c r="K1612" s="131"/>
      <c r="L1612" s="131" t="str">
        <f>IF(D1612="","",SUMIFS(MOVI_ENTR!I:I,MOVI_ENTR!D:D,D1612,MOVI_ENTR!O:O,O1612)-SUMIFS(MOVI_SAID!H:H,MOVI_SAID!D:D,D1612,MOVI_SAID!L:L,MOVI_ENTR!O1612))</f>
        <v/>
      </c>
      <c r="M1612" s="173" t="str">
        <f t="shared" si="41"/>
        <v/>
      </c>
      <c r="N1612" s="14"/>
      <c r="O1612" s="14"/>
      <c r="P1612" s="21"/>
      <c r="Q1612" s="21"/>
      <c r="R1612" s="21"/>
      <c r="S1612" s="21"/>
      <c r="T1612" s="21"/>
    </row>
    <row r="1613" spans="1:20" s="16" customFormat="1" ht="30" customHeight="1">
      <c r="A1613" s="21"/>
      <c r="B1613" s="21"/>
      <c r="C1613" s="197"/>
      <c r="D1613" s="168"/>
      <c r="E1613" s="154" t="str">
        <f>IFERROR(VLOOKUP(D1613,CADA_PROD!D:H,5,0),"")</f>
        <v/>
      </c>
      <c r="F1613" s="169"/>
      <c r="G1613" s="170"/>
      <c r="H1613" s="14"/>
      <c r="I1613" s="171"/>
      <c r="J1613" s="14"/>
      <c r="K1613" s="131"/>
      <c r="L1613" s="131" t="str">
        <f>IF(D1613="","",SUMIFS(MOVI_ENTR!I:I,MOVI_ENTR!D:D,D1613,MOVI_ENTR!O:O,O1613)-SUMIFS(MOVI_SAID!H:H,MOVI_SAID!D:D,D1613,MOVI_SAID!L:L,MOVI_ENTR!O1613))</f>
        <v/>
      </c>
      <c r="M1613" s="173" t="str">
        <f t="shared" si="41"/>
        <v/>
      </c>
      <c r="N1613" s="14"/>
      <c r="O1613" s="14"/>
      <c r="P1613" s="21"/>
      <c r="Q1613" s="21"/>
      <c r="R1613" s="21"/>
      <c r="S1613" s="21"/>
      <c r="T1613" s="21"/>
    </row>
    <row r="1614" spans="1:20" s="16" customFormat="1" ht="30" customHeight="1">
      <c r="A1614" s="21"/>
      <c r="B1614" s="21"/>
      <c r="C1614" s="197"/>
      <c r="D1614" s="168"/>
      <c r="E1614" s="154" t="str">
        <f>IFERROR(VLOOKUP(D1614,CADA_PROD!D:H,5,0),"")</f>
        <v/>
      </c>
      <c r="F1614" s="169"/>
      <c r="G1614" s="170"/>
      <c r="H1614" s="14"/>
      <c r="I1614" s="171"/>
      <c r="J1614" s="14"/>
      <c r="K1614" s="131"/>
      <c r="L1614" s="131" t="str">
        <f>IF(D1614="","",SUMIFS(MOVI_ENTR!I:I,MOVI_ENTR!D:D,D1614,MOVI_ENTR!O:O,O1614)-SUMIFS(MOVI_SAID!H:H,MOVI_SAID!D:D,D1614,MOVI_SAID!L:L,MOVI_ENTR!O1614))</f>
        <v/>
      </c>
      <c r="M1614" s="173" t="str">
        <f t="shared" si="41"/>
        <v/>
      </c>
      <c r="N1614" s="14"/>
      <c r="O1614" s="14"/>
      <c r="P1614" s="21"/>
      <c r="Q1614" s="21"/>
      <c r="R1614" s="21"/>
      <c r="S1614" s="21"/>
      <c r="T1614" s="21"/>
    </row>
    <row r="1615" spans="1:20" s="16" customFormat="1" ht="30" customHeight="1">
      <c r="A1615" s="21"/>
      <c r="B1615" s="21"/>
      <c r="C1615" s="197"/>
      <c r="D1615" s="168"/>
      <c r="E1615" s="154" t="str">
        <f>IFERROR(VLOOKUP(D1615,CADA_PROD!D:H,5,0),"")</f>
        <v/>
      </c>
      <c r="F1615" s="169"/>
      <c r="G1615" s="170"/>
      <c r="H1615" s="14"/>
      <c r="I1615" s="171"/>
      <c r="J1615" s="14"/>
      <c r="K1615" s="131"/>
      <c r="L1615" s="131" t="str">
        <f>IF(D1615="","",SUMIFS(MOVI_ENTR!I:I,MOVI_ENTR!D:D,D1615,MOVI_ENTR!O:O,O1615)-SUMIFS(MOVI_SAID!H:H,MOVI_SAID!D:D,D1615,MOVI_SAID!L:L,MOVI_ENTR!O1615))</f>
        <v/>
      </c>
      <c r="M1615" s="173" t="str">
        <f t="shared" si="41"/>
        <v/>
      </c>
      <c r="N1615" s="14"/>
      <c r="O1615" s="14"/>
      <c r="P1615" s="21"/>
      <c r="Q1615" s="21"/>
      <c r="R1615" s="21"/>
      <c r="S1615" s="21"/>
      <c r="T1615" s="21"/>
    </row>
    <row r="1616" spans="1:20" s="16" customFormat="1" ht="30" customHeight="1">
      <c r="A1616" s="21"/>
      <c r="B1616" s="21"/>
      <c r="C1616" s="197"/>
      <c r="D1616" s="168"/>
      <c r="E1616" s="154" t="str">
        <f>IFERROR(VLOOKUP(D1616,CADA_PROD!D:H,5,0),"")</f>
        <v/>
      </c>
      <c r="F1616" s="169"/>
      <c r="G1616" s="170"/>
      <c r="H1616" s="14"/>
      <c r="I1616" s="171"/>
      <c r="J1616" s="14"/>
      <c r="K1616" s="131"/>
      <c r="L1616" s="131" t="str">
        <f>IF(D1616="","",SUMIFS(MOVI_ENTR!I:I,MOVI_ENTR!D:D,D1616,MOVI_ENTR!O:O,O1616)-SUMIFS(MOVI_SAID!H:H,MOVI_SAID!D:D,D1616,MOVI_SAID!L:L,MOVI_ENTR!O1616))</f>
        <v/>
      </c>
      <c r="M1616" s="173" t="str">
        <f t="shared" si="41"/>
        <v/>
      </c>
      <c r="N1616" s="14"/>
      <c r="O1616" s="14"/>
      <c r="P1616" s="21"/>
      <c r="Q1616" s="21"/>
      <c r="R1616" s="21"/>
      <c r="S1616" s="21"/>
      <c r="T1616" s="21"/>
    </row>
    <row r="1617" spans="1:20" s="16" customFormat="1" ht="30" customHeight="1">
      <c r="A1617" s="21"/>
      <c r="B1617" s="21"/>
      <c r="C1617" s="197"/>
      <c r="D1617" s="168"/>
      <c r="E1617" s="154" t="str">
        <f>IFERROR(VLOOKUP(D1617,CADA_PROD!D:H,5,0),"")</f>
        <v/>
      </c>
      <c r="F1617" s="169"/>
      <c r="G1617" s="170"/>
      <c r="H1617" s="14"/>
      <c r="I1617" s="171"/>
      <c r="J1617" s="14"/>
      <c r="K1617" s="131"/>
      <c r="L1617" s="131" t="str">
        <f>IF(D1617="","",SUMIFS(MOVI_ENTR!I:I,MOVI_ENTR!D:D,D1617,MOVI_ENTR!O:O,O1617)-SUMIFS(MOVI_SAID!H:H,MOVI_SAID!D:D,D1617,MOVI_SAID!L:L,MOVI_ENTR!O1617))</f>
        <v/>
      </c>
      <c r="M1617" s="173" t="str">
        <f t="shared" si="41"/>
        <v/>
      </c>
      <c r="N1617" s="14"/>
      <c r="O1617" s="14"/>
      <c r="P1617" s="21"/>
      <c r="Q1617" s="21"/>
      <c r="R1617" s="21"/>
      <c r="S1617" s="21"/>
      <c r="T1617" s="21"/>
    </row>
    <row r="1618" spans="1:20" s="16" customFormat="1" ht="30" customHeight="1">
      <c r="A1618" s="21"/>
      <c r="B1618" s="21"/>
      <c r="C1618" s="197"/>
      <c r="D1618" s="168"/>
      <c r="E1618" s="154" t="str">
        <f>IFERROR(VLOOKUP(D1618,CADA_PROD!D:H,5,0),"")</f>
        <v/>
      </c>
      <c r="F1618" s="169"/>
      <c r="G1618" s="170"/>
      <c r="H1618" s="14"/>
      <c r="I1618" s="171"/>
      <c r="J1618" s="14"/>
      <c r="K1618" s="131"/>
      <c r="L1618" s="131" t="str">
        <f>IF(D1618="","",SUMIFS(MOVI_ENTR!I:I,MOVI_ENTR!D:D,D1618,MOVI_ENTR!O:O,O1618)-SUMIFS(MOVI_SAID!H:H,MOVI_SAID!D:D,D1618,MOVI_SAID!L:L,MOVI_ENTR!O1618))</f>
        <v/>
      </c>
      <c r="M1618" s="173" t="str">
        <f t="shared" si="41"/>
        <v/>
      </c>
      <c r="N1618" s="14"/>
      <c r="O1618" s="14"/>
      <c r="P1618" s="21"/>
      <c r="Q1618" s="21"/>
      <c r="R1618" s="21"/>
      <c r="S1618" s="21"/>
      <c r="T1618" s="21"/>
    </row>
    <row r="1619" spans="1:20" s="16" customFormat="1" ht="30" customHeight="1">
      <c r="A1619" s="21"/>
      <c r="B1619" s="21"/>
      <c r="C1619" s="197"/>
      <c r="D1619" s="168"/>
      <c r="E1619" s="154" t="str">
        <f>IFERROR(VLOOKUP(D1619,CADA_PROD!D:H,5,0),"")</f>
        <v/>
      </c>
      <c r="F1619" s="169"/>
      <c r="G1619" s="170"/>
      <c r="H1619" s="14"/>
      <c r="I1619" s="171"/>
      <c r="J1619" s="14"/>
      <c r="K1619" s="131"/>
      <c r="L1619" s="131" t="str">
        <f>IF(D1619="","",SUMIFS(MOVI_ENTR!I:I,MOVI_ENTR!D:D,D1619,MOVI_ENTR!O:O,O1619)-SUMIFS(MOVI_SAID!H:H,MOVI_SAID!D:D,D1619,MOVI_SAID!L:L,MOVI_ENTR!O1619))</f>
        <v/>
      </c>
      <c r="M1619" s="173" t="str">
        <f t="shared" si="41"/>
        <v/>
      </c>
      <c r="N1619" s="14"/>
      <c r="O1619" s="14"/>
      <c r="P1619" s="21"/>
      <c r="Q1619" s="21"/>
      <c r="R1619" s="21"/>
      <c r="S1619" s="21"/>
      <c r="T1619" s="21"/>
    </row>
    <row r="1620" spans="1:20" s="16" customFormat="1" ht="30" customHeight="1">
      <c r="A1620" s="21"/>
      <c r="B1620" s="21"/>
      <c r="C1620" s="197"/>
      <c r="D1620" s="168"/>
      <c r="E1620" s="154" t="str">
        <f>IFERROR(VLOOKUP(D1620,CADA_PROD!D:H,5,0),"")</f>
        <v/>
      </c>
      <c r="F1620" s="169"/>
      <c r="G1620" s="170"/>
      <c r="H1620" s="14"/>
      <c r="I1620" s="171"/>
      <c r="J1620" s="14"/>
      <c r="K1620" s="131"/>
      <c r="L1620" s="131" t="str">
        <f>IF(D1620="","",SUMIFS(MOVI_ENTR!I:I,MOVI_ENTR!D:D,D1620,MOVI_ENTR!O:O,O1620)-SUMIFS(MOVI_SAID!H:H,MOVI_SAID!D:D,D1620,MOVI_SAID!L:L,MOVI_ENTR!O1620))</f>
        <v/>
      </c>
      <c r="M1620" s="173" t="str">
        <f t="shared" si="41"/>
        <v/>
      </c>
      <c r="N1620" s="14"/>
      <c r="O1620" s="14"/>
      <c r="P1620" s="21"/>
      <c r="Q1620" s="21"/>
      <c r="R1620" s="21"/>
      <c r="S1620" s="21"/>
      <c r="T1620" s="21"/>
    </row>
    <row r="1621" spans="1:20" s="16" customFormat="1" ht="30" customHeight="1">
      <c r="A1621" s="21"/>
      <c r="B1621" s="21"/>
      <c r="C1621" s="197"/>
      <c r="D1621" s="168"/>
      <c r="E1621" s="154" t="str">
        <f>IFERROR(VLOOKUP(D1621,CADA_PROD!D:H,5,0),"")</f>
        <v/>
      </c>
      <c r="F1621" s="169"/>
      <c r="G1621" s="170"/>
      <c r="H1621" s="14"/>
      <c r="I1621" s="171"/>
      <c r="J1621" s="14"/>
      <c r="K1621" s="131"/>
      <c r="L1621" s="131" t="str">
        <f>IF(D1621="","",SUMIFS(MOVI_ENTR!I:I,MOVI_ENTR!D:D,D1621,MOVI_ENTR!O:O,O1621)-SUMIFS(MOVI_SAID!H:H,MOVI_SAID!D:D,D1621,MOVI_SAID!L:L,MOVI_ENTR!O1621))</f>
        <v/>
      </c>
      <c r="M1621" s="173" t="str">
        <f t="shared" si="41"/>
        <v/>
      </c>
      <c r="N1621" s="14"/>
      <c r="O1621" s="14"/>
      <c r="P1621" s="21"/>
      <c r="Q1621" s="21"/>
      <c r="R1621" s="21"/>
      <c r="S1621" s="21"/>
      <c r="T1621" s="21"/>
    </row>
    <row r="1622" spans="1:20" s="16" customFormat="1" ht="30" customHeight="1">
      <c r="A1622" s="21"/>
      <c r="B1622" s="21"/>
      <c r="C1622" s="197"/>
      <c r="D1622" s="168"/>
      <c r="E1622" s="154" t="str">
        <f>IFERROR(VLOOKUP(D1622,CADA_PROD!D:H,5,0),"")</f>
        <v/>
      </c>
      <c r="F1622" s="169"/>
      <c r="G1622" s="170"/>
      <c r="H1622" s="14"/>
      <c r="I1622" s="171"/>
      <c r="J1622" s="14"/>
      <c r="K1622" s="131"/>
      <c r="L1622" s="131" t="str">
        <f>IF(D1622="","",SUMIFS(MOVI_ENTR!I:I,MOVI_ENTR!D:D,D1622,MOVI_ENTR!O:O,O1622)-SUMIFS(MOVI_SAID!H:H,MOVI_SAID!D:D,D1622,MOVI_SAID!L:L,MOVI_ENTR!O1622))</f>
        <v/>
      </c>
      <c r="M1622" s="173" t="str">
        <f t="shared" si="41"/>
        <v/>
      </c>
      <c r="N1622" s="14"/>
      <c r="O1622" s="14"/>
      <c r="P1622" s="21"/>
      <c r="Q1622" s="21"/>
      <c r="R1622" s="21"/>
      <c r="S1622" s="21"/>
      <c r="T1622" s="21"/>
    </row>
    <row r="1623" spans="1:20" s="16" customFormat="1" ht="30" customHeight="1">
      <c r="A1623" s="21"/>
      <c r="B1623" s="21"/>
      <c r="C1623" s="197"/>
      <c r="D1623" s="168"/>
      <c r="E1623" s="154" t="str">
        <f>IFERROR(VLOOKUP(D1623,CADA_PROD!D:H,5,0),"")</f>
        <v/>
      </c>
      <c r="F1623" s="169"/>
      <c r="G1623" s="170"/>
      <c r="H1623" s="14"/>
      <c r="I1623" s="171"/>
      <c r="J1623" s="14"/>
      <c r="K1623" s="131"/>
      <c r="L1623" s="131" t="str">
        <f>IF(D1623="","",SUMIFS(MOVI_ENTR!I:I,MOVI_ENTR!D:D,D1623,MOVI_ENTR!O:O,O1623)-SUMIFS(MOVI_SAID!H:H,MOVI_SAID!D:D,D1623,MOVI_SAID!L:L,MOVI_ENTR!O1623))</f>
        <v/>
      </c>
      <c r="M1623" s="173" t="str">
        <f t="shared" si="41"/>
        <v/>
      </c>
      <c r="N1623" s="14"/>
      <c r="O1623" s="14"/>
      <c r="P1623" s="21"/>
      <c r="Q1623" s="21"/>
      <c r="R1623" s="21"/>
      <c r="S1623" s="21"/>
      <c r="T1623" s="21"/>
    </row>
    <row r="1624" spans="1:20" s="16" customFormat="1" ht="30" customHeight="1">
      <c r="A1624" s="21"/>
      <c r="B1624" s="21"/>
      <c r="C1624" s="197"/>
      <c r="D1624" s="168"/>
      <c r="E1624" s="154" t="str">
        <f>IFERROR(VLOOKUP(D1624,CADA_PROD!D:H,5,0),"")</f>
        <v/>
      </c>
      <c r="F1624" s="169"/>
      <c r="G1624" s="170"/>
      <c r="H1624" s="14"/>
      <c r="I1624" s="171"/>
      <c r="J1624" s="14"/>
      <c r="K1624" s="131"/>
      <c r="L1624" s="131" t="str">
        <f>IF(D1624="","",SUMIFS(MOVI_ENTR!I:I,MOVI_ENTR!D:D,D1624,MOVI_ENTR!O:O,O1624)-SUMIFS(MOVI_SAID!H:H,MOVI_SAID!D:D,D1624,MOVI_SAID!L:L,MOVI_ENTR!O1624))</f>
        <v/>
      </c>
      <c r="M1624" s="173" t="str">
        <f t="shared" si="41"/>
        <v/>
      </c>
      <c r="N1624" s="14"/>
      <c r="O1624" s="14"/>
      <c r="P1624" s="21"/>
      <c r="Q1624" s="21"/>
      <c r="R1624" s="21"/>
      <c r="S1624" s="21"/>
      <c r="T1624" s="21"/>
    </row>
    <row r="1625" spans="1:20" s="16" customFormat="1" ht="30" customHeight="1">
      <c r="A1625" s="21"/>
      <c r="B1625" s="21"/>
      <c r="C1625" s="197"/>
      <c r="D1625" s="168"/>
      <c r="E1625" s="154" t="str">
        <f>IFERROR(VLOOKUP(D1625,CADA_PROD!D:H,5,0),"")</f>
        <v/>
      </c>
      <c r="F1625" s="169"/>
      <c r="G1625" s="170"/>
      <c r="H1625" s="14"/>
      <c r="I1625" s="171"/>
      <c r="J1625" s="14"/>
      <c r="K1625" s="131"/>
      <c r="L1625" s="131" t="str">
        <f>IF(D1625="","",SUMIFS(MOVI_ENTR!I:I,MOVI_ENTR!D:D,D1625,MOVI_ENTR!O:O,O1625)-SUMIFS(MOVI_SAID!H:H,MOVI_SAID!D:D,D1625,MOVI_SAID!L:L,MOVI_ENTR!O1625))</f>
        <v/>
      </c>
      <c r="M1625" s="173" t="str">
        <f t="shared" si="41"/>
        <v/>
      </c>
      <c r="N1625" s="14"/>
      <c r="O1625" s="14"/>
      <c r="P1625" s="21"/>
      <c r="Q1625" s="21"/>
      <c r="R1625" s="21"/>
      <c r="S1625" s="21"/>
      <c r="T1625" s="21"/>
    </row>
    <row r="1626" spans="1:20" s="16" customFormat="1" ht="30" customHeight="1">
      <c r="A1626" s="21"/>
      <c r="B1626" s="21"/>
      <c r="C1626" s="197"/>
      <c r="D1626" s="168"/>
      <c r="E1626" s="154" t="str">
        <f>IFERROR(VLOOKUP(D1626,CADA_PROD!D:H,5,0),"")</f>
        <v/>
      </c>
      <c r="F1626" s="169"/>
      <c r="G1626" s="170"/>
      <c r="H1626" s="14"/>
      <c r="I1626" s="171"/>
      <c r="J1626" s="14"/>
      <c r="K1626" s="131"/>
      <c r="L1626" s="131" t="str">
        <f>IF(D1626="","",SUMIFS(MOVI_ENTR!I:I,MOVI_ENTR!D:D,D1626,MOVI_ENTR!O:O,O1626)-SUMIFS(MOVI_SAID!H:H,MOVI_SAID!D:D,D1626,MOVI_SAID!L:L,MOVI_ENTR!O1626))</f>
        <v/>
      </c>
      <c r="M1626" s="173" t="str">
        <f t="shared" si="41"/>
        <v/>
      </c>
      <c r="N1626" s="14"/>
      <c r="O1626" s="14"/>
      <c r="P1626" s="21"/>
      <c r="Q1626" s="21"/>
      <c r="R1626" s="21"/>
      <c r="S1626" s="21"/>
      <c r="T1626" s="21"/>
    </row>
    <row r="1627" spans="1:20" s="16" customFormat="1" ht="30" customHeight="1">
      <c r="A1627" s="21"/>
      <c r="B1627" s="21"/>
      <c r="C1627" s="197"/>
      <c r="D1627" s="168"/>
      <c r="E1627" s="154" t="str">
        <f>IFERROR(VLOOKUP(D1627,CADA_PROD!D:H,5,0),"")</f>
        <v/>
      </c>
      <c r="F1627" s="169"/>
      <c r="G1627" s="170"/>
      <c r="H1627" s="14"/>
      <c r="I1627" s="171"/>
      <c r="J1627" s="14"/>
      <c r="K1627" s="131"/>
      <c r="L1627" s="131" t="str">
        <f>IF(D1627="","",SUMIFS(MOVI_ENTR!I:I,MOVI_ENTR!D:D,D1627,MOVI_ENTR!O:O,O1627)-SUMIFS(MOVI_SAID!H:H,MOVI_SAID!D:D,D1627,MOVI_SAID!L:L,MOVI_ENTR!O1627))</f>
        <v/>
      </c>
      <c r="M1627" s="173" t="str">
        <f t="shared" ref="M1627:M1690" si="42">IF(D1627="","",H1627*I1627)</f>
        <v/>
      </c>
      <c r="N1627" s="14"/>
      <c r="O1627" s="14"/>
      <c r="P1627" s="21"/>
      <c r="Q1627" s="21"/>
      <c r="R1627" s="21"/>
      <c r="S1627" s="21"/>
      <c r="T1627" s="21"/>
    </row>
    <row r="1628" spans="1:20" s="16" customFormat="1" ht="30" customHeight="1">
      <c r="A1628" s="21"/>
      <c r="B1628" s="21"/>
      <c r="C1628" s="197"/>
      <c r="D1628" s="168"/>
      <c r="E1628" s="154" t="str">
        <f>IFERROR(VLOOKUP(D1628,CADA_PROD!D:H,5,0),"")</f>
        <v/>
      </c>
      <c r="F1628" s="169"/>
      <c r="G1628" s="170"/>
      <c r="H1628" s="14"/>
      <c r="I1628" s="171"/>
      <c r="J1628" s="14"/>
      <c r="K1628" s="131"/>
      <c r="L1628" s="131" t="str">
        <f>IF(D1628="","",SUMIFS(MOVI_ENTR!I:I,MOVI_ENTR!D:D,D1628,MOVI_ENTR!O:O,O1628)-SUMIFS(MOVI_SAID!H:H,MOVI_SAID!D:D,D1628,MOVI_SAID!L:L,MOVI_ENTR!O1628))</f>
        <v/>
      </c>
      <c r="M1628" s="173" t="str">
        <f t="shared" si="42"/>
        <v/>
      </c>
      <c r="N1628" s="14"/>
      <c r="O1628" s="14"/>
      <c r="P1628" s="21"/>
      <c r="Q1628" s="21"/>
      <c r="R1628" s="21"/>
      <c r="S1628" s="21"/>
      <c r="T1628" s="21"/>
    </row>
    <row r="1629" spans="1:20" s="16" customFormat="1" ht="30" customHeight="1">
      <c r="A1629" s="21"/>
      <c r="B1629" s="21"/>
      <c r="C1629" s="197"/>
      <c r="D1629" s="168"/>
      <c r="E1629" s="154" t="str">
        <f>IFERROR(VLOOKUP(D1629,CADA_PROD!D:H,5,0),"")</f>
        <v/>
      </c>
      <c r="F1629" s="169"/>
      <c r="G1629" s="170"/>
      <c r="H1629" s="14"/>
      <c r="I1629" s="171"/>
      <c r="J1629" s="14"/>
      <c r="K1629" s="131"/>
      <c r="L1629" s="131" t="str">
        <f>IF(D1629="","",SUMIFS(MOVI_ENTR!I:I,MOVI_ENTR!D:D,D1629,MOVI_ENTR!O:O,O1629)-SUMIFS(MOVI_SAID!H:H,MOVI_SAID!D:D,D1629,MOVI_SAID!L:L,MOVI_ENTR!O1629))</f>
        <v/>
      </c>
      <c r="M1629" s="173" t="str">
        <f t="shared" si="42"/>
        <v/>
      </c>
      <c r="N1629" s="14"/>
      <c r="O1629" s="14"/>
      <c r="P1629" s="21"/>
      <c r="Q1629" s="21"/>
      <c r="R1629" s="21"/>
      <c r="S1629" s="21"/>
      <c r="T1629" s="21"/>
    </row>
    <row r="1630" spans="1:20" s="16" customFormat="1" ht="30" customHeight="1">
      <c r="A1630" s="21"/>
      <c r="B1630" s="21"/>
      <c r="C1630" s="197"/>
      <c r="D1630" s="168"/>
      <c r="E1630" s="154" t="str">
        <f>IFERROR(VLOOKUP(D1630,CADA_PROD!D:H,5,0),"")</f>
        <v/>
      </c>
      <c r="F1630" s="169"/>
      <c r="G1630" s="170"/>
      <c r="H1630" s="14"/>
      <c r="I1630" s="171"/>
      <c r="J1630" s="14"/>
      <c r="K1630" s="131"/>
      <c r="L1630" s="131" t="str">
        <f>IF(D1630="","",SUMIFS(MOVI_ENTR!I:I,MOVI_ENTR!D:D,D1630,MOVI_ENTR!O:O,O1630)-SUMIFS(MOVI_SAID!H:H,MOVI_SAID!D:D,D1630,MOVI_SAID!L:L,MOVI_ENTR!O1630))</f>
        <v/>
      </c>
      <c r="M1630" s="173" t="str">
        <f t="shared" si="42"/>
        <v/>
      </c>
      <c r="N1630" s="14"/>
      <c r="O1630" s="14"/>
      <c r="P1630" s="21"/>
      <c r="Q1630" s="21"/>
      <c r="R1630" s="21"/>
      <c r="S1630" s="21"/>
      <c r="T1630" s="21"/>
    </row>
    <row r="1631" spans="1:20" s="16" customFormat="1" ht="30" customHeight="1">
      <c r="A1631" s="21"/>
      <c r="B1631" s="21"/>
      <c r="C1631" s="197"/>
      <c r="D1631" s="168"/>
      <c r="E1631" s="154" t="str">
        <f>IFERROR(VLOOKUP(D1631,CADA_PROD!D:H,5,0),"")</f>
        <v/>
      </c>
      <c r="F1631" s="169"/>
      <c r="G1631" s="170"/>
      <c r="H1631" s="14"/>
      <c r="I1631" s="171"/>
      <c r="J1631" s="14"/>
      <c r="K1631" s="131"/>
      <c r="L1631" s="131" t="str">
        <f>IF(D1631="","",SUMIFS(MOVI_ENTR!I:I,MOVI_ENTR!D:D,D1631,MOVI_ENTR!O:O,O1631)-SUMIFS(MOVI_SAID!H:H,MOVI_SAID!D:D,D1631,MOVI_SAID!L:L,MOVI_ENTR!O1631))</f>
        <v/>
      </c>
      <c r="M1631" s="173" t="str">
        <f t="shared" si="42"/>
        <v/>
      </c>
      <c r="N1631" s="14"/>
      <c r="O1631" s="14"/>
      <c r="P1631" s="21"/>
      <c r="Q1631" s="21"/>
      <c r="R1631" s="21"/>
      <c r="S1631" s="21"/>
      <c r="T1631" s="21"/>
    </row>
    <row r="1632" spans="1:20" s="16" customFormat="1" ht="30" customHeight="1">
      <c r="A1632" s="21"/>
      <c r="B1632" s="21"/>
      <c r="C1632" s="197"/>
      <c r="D1632" s="168"/>
      <c r="E1632" s="154" t="str">
        <f>IFERROR(VLOOKUP(D1632,CADA_PROD!D:H,5,0),"")</f>
        <v/>
      </c>
      <c r="F1632" s="169"/>
      <c r="G1632" s="170"/>
      <c r="H1632" s="14"/>
      <c r="I1632" s="171"/>
      <c r="J1632" s="14"/>
      <c r="K1632" s="131"/>
      <c r="L1632" s="131" t="str">
        <f>IF(D1632="","",SUMIFS(MOVI_ENTR!I:I,MOVI_ENTR!D:D,D1632,MOVI_ENTR!O:O,O1632)-SUMIFS(MOVI_SAID!H:H,MOVI_SAID!D:D,D1632,MOVI_SAID!L:L,MOVI_ENTR!O1632))</f>
        <v/>
      </c>
      <c r="M1632" s="173" t="str">
        <f t="shared" si="42"/>
        <v/>
      </c>
      <c r="N1632" s="14"/>
      <c r="O1632" s="14"/>
      <c r="P1632" s="21"/>
      <c r="Q1632" s="21"/>
      <c r="R1632" s="21"/>
      <c r="S1632" s="21"/>
      <c r="T1632" s="21"/>
    </row>
    <row r="1633" spans="1:20" s="16" customFormat="1" ht="30" customHeight="1">
      <c r="A1633" s="21"/>
      <c r="B1633" s="21"/>
      <c r="C1633" s="197"/>
      <c r="D1633" s="168"/>
      <c r="E1633" s="154" t="str">
        <f>IFERROR(VLOOKUP(D1633,CADA_PROD!D:H,5,0),"")</f>
        <v/>
      </c>
      <c r="F1633" s="169"/>
      <c r="G1633" s="170"/>
      <c r="H1633" s="14"/>
      <c r="I1633" s="171"/>
      <c r="J1633" s="14"/>
      <c r="K1633" s="131"/>
      <c r="L1633" s="131" t="str">
        <f>IF(D1633="","",SUMIFS(MOVI_ENTR!I:I,MOVI_ENTR!D:D,D1633,MOVI_ENTR!O:O,O1633)-SUMIFS(MOVI_SAID!H:H,MOVI_SAID!D:D,D1633,MOVI_SAID!L:L,MOVI_ENTR!O1633))</f>
        <v/>
      </c>
      <c r="M1633" s="173" t="str">
        <f t="shared" si="42"/>
        <v/>
      </c>
      <c r="N1633" s="14"/>
      <c r="O1633" s="14"/>
      <c r="P1633" s="21"/>
      <c r="Q1633" s="21"/>
      <c r="R1633" s="21"/>
      <c r="S1633" s="21"/>
      <c r="T1633" s="21"/>
    </row>
    <row r="1634" spans="1:20" s="16" customFormat="1" ht="30" customHeight="1">
      <c r="A1634" s="21"/>
      <c r="B1634" s="21"/>
      <c r="C1634" s="197"/>
      <c r="D1634" s="168"/>
      <c r="E1634" s="154" t="str">
        <f>IFERROR(VLOOKUP(D1634,CADA_PROD!D:H,5,0),"")</f>
        <v/>
      </c>
      <c r="F1634" s="169"/>
      <c r="G1634" s="170"/>
      <c r="H1634" s="14"/>
      <c r="I1634" s="171"/>
      <c r="J1634" s="14"/>
      <c r="K1634" s="131"/>
      <c r="L1634" s="131" t="str">
        <f>IF(D1634="","",SUMIFS(MOVI_ENTR!I:I,MOVI_ENTR!D:D,D1634,MOVI_ENTR!O:O,O1634)-SUMIFS(MOVI_SAID!H:H,MOVI_SAID!D:D,D1634,MOVI_SAID!L:L,MOVI_ENTR!O1634))</f>
        <v/>
      </c>
      <c r="M1634" s="173" t="str">
        <f t="shared" si="42"/>
        <v/>
      </c>
      <c r="N1634" s="14"/>
      <c r="O1634" s="14"/>
      <c r="P1634" s="21"/>
      <c r="Q1634" s="21"/>
      <c r="R1634" s="21"/>
      <c r="S1634" s="21"/>
      <c r="T1634" s="21"/>
    </row>
    <row r="1635" spans="1:20" s="16" customFormat="1" ht="30" customHeight="1">
      <c r="A1635" s="21"/>
      <c r="B1635" s="21"/>
      <c r="C1635" s="197"/>
      <c r="D1635" s="168"/>
      <c r="E1635" s="154" t="str">
        <f>IFERROR(VLOOKUP(D1635,CADA_PROD!D:H,5,0),"")</f>
        <v/>
      </c>
      <c r="F1635" s="169"/>
      <c r="G1635" s="170"/>
      <c r="H1635" s="14"/>
      <c r="I1635" s="171"/>
      <c r="J1635" s="14"/>
      <c r="K1635" s="131"/>
      <c r="L1635" s="131" t="str">
        <f>IF(D1635="","",SUMIFS(MOVI_ENTR!I:I,MOVI_ENTR!D:D,D1635,MOVI_ENTR!O:O,O1635)-SUMIFS(MOVI_SAID!H:H,MOVI_SAID!D:D,D1635,MOVI_SAID!L:L,MOVI_ENTR!O1635))</f>
        <v/>
      </c>
      <c r="M1635" s="173" t="str">
        <f t="shared" si="42"/>
        <v/>
      </c>
      <c r="N1635" s="14"/>
      <c r="O1635" s="14"/>
      <c r="P1635" s="21"/>
      <c r="Q1635" s="21"/>
      <c r="R1635" s="21"/>
      <c r="S1635" s="21"/>
      <c r="T1635" s="21"/>
    </row>
    <row r="1636" spans="1:20" s="16" customFormat="1" ht="30" customHeight="1">
      <c r="A1636" s="21"/>
      <c r="B1636" s="21"/>
      <c r="C1636" s="197"/>
      <c r="D1636" s="168"/>
      <c r="E1636" s="154" t="str">
        <f>IFERROR(VLOOKUP(D1636,CADA_PROD!D:H,5,0),"")</f>
        <v/>
      </c>
      <c r="F1636" s="169"/>
      <c r="G1636" s="170"/>
      <c r="H1636" s="14"/>
      <c r="I1636" s="171"/>
      <c r="J1636" s="14"/>
      <c r="K1636" s="131"/>
      <c r="L1636" s="131" t="str">
        <f>IF(D1636="","",SUMIFS(MOVI_ENTR!I:I,MOVI_ENTR!D:D,D1636,MOVI_ENTR!O:O,O1636)-SUMIFS(MOVI_SAID!H:H,MOVI_SAID!D:D,D1636,MOVI_SAID!L:L,MOVI_ENTR!O1636))</f>
        <v/>
      </c>
      <c r="M1636" s="173" t="str">
        <f t="shared" si="42"/>
        <v/>
      </c>
      <c r="N1636" s="14"/>
      <c r="O1636" s="14"/>
      <c r="P1636" s="21"/>
      <c r="Q1636" s="21"/>
      <c r="R1636" s="21"/>
      <c r="S1636" s="21"/>
      <c r="T1636" s="21"/>
    </row>
    <row r="1637" spans="1:20" s="16" customFormat="1" ht="30" customHeight="1">
      <c r="A1637" s="21"/>
      <c r="B1637" s="21"/>
      <c r="C1637" s="197"/>
      <c r="D1637" s="168"/>
      <c r="E1637" s="154" t="str">
        <f>IFERROR(VLOOKUP(D1637,CADA_PROD!D:H,5,0),"")</f>
        <v/>
      </c>
      <c r="F1637" s="169"/>
      <c r="G1637" s="170"/>
      <c r="H1637" s="14"/>
      <c r="I1637" s="171"/>
      <c r="J1637" s="14"/>
      <c r="K1637" s="131"/>
      <c r="L1637" s="131" t="str">
        <f>IF(D1637="","",SUMIFS(MOVI_ENTR!I:I,MOVI_ENTR!D:D,D1637,MOVI_ENTR!O:O,O1637)-SUMIFS(MOVI_SAID!H:H,MOVI_SAID!D:D,D1637,MOVI_SAID!L:L,MOVI_ENTR!O1637))</f>
        <v/>
      </c>
      <c r="M1637" s="173" t="str">
        <f t="shared" si="42"/>
        <v/>
      </c>
      <c r="N1637" s="14"/>
      <c r="O1637" s="14"/>
      <c r="P1637" s="21"/>
      <c r="Q1637" s="21"/>
      <c r="R1637" s="21"/>
      <c r="S1637" s="21"/>
      <c r="T1637" s="21"/>
    </row>
    <row r="1638" spans="1:20" s="16" customFormat="1" ht="30" customHeight="1">
      <c r="A1638" s="21"/>
      <c r="B1638" s="21"/>
      <c r="C1638" s="197"/>
      <c r="D1638" s="168"/>
      <c r="E1638" s="154" t="str">
        <f>IFERROR(VLOOKUP(D1638,CADA_PROD!D:H,5,0),"")</f>
        <v/>
      </c>
      <c r="F1638" s="169"/>
      <c r="G1638" s="170"/>
      <c r="H1638" s="14"/>
      <c r="I1638" s="171"/>
      <c r="J1638" s="14"/>
      <c r="K1638" s="131"/>
      <c r="L1638" s="131" t="str">
        <f>IF(D1638="","",SUMIFS(MOVI_ENTR!I:I,MOVI_ENTR!D:D,D1638,MOVI_ENTR!O:O,O1638)-SUMIFS(MOVI_SAID!H:H,MOVI_SAID!D:D,D1638,MOVI_SAID!L:L,MOVI_ENTR!O1638))</f>
        <v/>
      </c>
      <c r="M1638" s="173" t="str">
        <f t="shared" si="42"/>
        <v/>
      </c>
      <c r="N1638" s="14"/>
      <c r="O1638" s="14"/>
      <c r="P1638" s="21"/>
      <c r="Q1638" s="21"/>
      <c r="R1638" s="21"/>
      <c r="S1638" s="21"/>
      <c r="T1638" s="21"/>
    </row>
    <row r="1639" spans="1:20" s="16" customFormat="1" ht="30" customHeight="1">
      <c r="A1639" s="21"/>
      <c r="B1639" s="21"/>
      <c r="C1639" s="197"/>
      <c r="D1639" s="168"/>
      <c r="E1639" s="154" t="str">
        <f>IFERROR(VLOOKUP(D1639,CADA_PROD!D:H,5,0),"")</f>
        <v/>
      </c>
      <c r="F1639" s="169"/>
      <c r="G1639" s="170"/>
      <c r="H1639" s="14"/>
      <c r="I1639" s="171"/>
      <c r="J1639" s="14"/>
      <c r="K1639" s="131"/>
      <c r="L1639" s="131" t="str">
        <f>IF(D1639="","",SUMIFS(MOVI_ENTR!I:I,MOVI_ENTR!D:D,D1639,MOVI_ENTR!O:O,O1639)-SUMIFS(MOVI_SAID!H:H,MOVI_SAID!D:D,D1639,MOVI_SAID!L:L,MOVI_ENTR!O1639))</f>
        <v/>
      </c>
      <c r="M1639" s="173" t="str">
        <f t="shared" si="42"/>
        <v/>
      </c>
      <c r="N1639" s="14"/>
      <c r="O1639" s="14"/>
      <c r="P1639" s="21"/>
      <c r="Q1639" s="21"/>
      <c r="R1639" s="21"/>
      <c r="S1639" s="21"/>
      <c r="T1639" s="21"/>
    </row>
    <row r="1640" spans="1:20" s="16" customFormat="1" ht="30" customHeight="1">
      <c r="A1640" s="21"/>
      <c r="B1640" s="21"/>
      <c r="C1640" s="197"/>
      <c r="D1640" s="168"/>
      <c r="E1640" s="154" t="str">
        <f>IFERROR(VLOOKUP(D1640,CADA_PROD!D:H,5,0),"")</f>
        <v/>
      </c>
      <c r="F1640" s="169"/>
      <c r="G1640" s="170"/>
      <c r="H1640" s="14"/>
      <c r="I1640" s="171"/>
      <c r="J1640" s="14"/>
      <c r="K1640" s="131"/>
      <c r="L1640" s="131" t="str">
        <f>IF(D1640="","",SUMIFS(MOVI_ENTR!I:I,MOVI_ENTR!D:D,D1640,MOVI_ENTR!O:O,O1640)-SUMIFS(MOVI_SAID!H:H,MOVI_SAID!D:D,D1640,MOVI_SAID!L:L,MOVI_ENTR!O1640))</f>
        <v/>
      </c>
      <c r="M1640" s="173" t="str">
        <f t="shared" si="42"/>
        <v/>
      </c>
      <c r="N1640" s="14"/>
      <c r="O1640" s="14"/>
      <c r="P1640" s="21"/>
      <c r="Q1640" s="21"/>
      <c r="R1640" s="21"/>
      <c r="S1640" s="21"/>
      <c r="T1640" s="21"/>
    </row>
    <row r="1641" spans="1:20" s="16" customFormat="1" ht="30" customHeight="1">
      <c r="A1641" s="21"/>
      <c r="B1641" s="21"/>
      <c r="C1641" s="197"/>
      <c r="D1641" s="168"/>
      <c r="E1641" s="154" t="str">
        <f>IFERROR(VLOOKUP(D1641,CADA_PROD!D:H,5,0),"")</f>
        <v/>
      </c>
      <c r="F1641" s="169"/>
      <c r="G1641" s="170"/>
      <c r="H1641" s="14"/>
      <c r="I1641" s="171"/>
      <c r="J1641" s="14"/>
      <c r="K1641" s="131"/>
      <c r="L1641" s="131" t="str">
        <f>IF(D1641="","",SUMIFS(MOVI_ENTR!I:I,MOVI_ENTR!D:D,D1641,MOVI_ENTR!O:O,O1641)-SUMIFS(MOVI_SAID!H:H,MOVI_SAID!D:D,D1641,MOVI_SAID!L:L,MOVI_ENTR!O1641))</f>
        <v/>
      </c>
      <c r="M1641" s="173" t="str">
        <f t="shared" si="42"/>
        <v/>
      </c>
      <c r="N1641" s="14"/>
      <c r="O1641" s="14"/>
      <c r="P1641" s="21"/>
      <c r="Q1641" s="21"/>
      <c r="R1641" s="21"/>
      <c r="S1641" s="21"/>
      <c r="T1641" s="21"/>
    </row>
    <row r="1642" spans="1:20" s="16" customFormat="1" ht="30" customHeight="1">
      <c r="A1642" s="21"/>
      <c r="B1642" s="21"/>
      <c r="C1642" s="197"/>
      <c r="D1642" s="168"/>
      <c r="E1642" s="154" t="str">
        <f>IFERROR(VLOOKUP(D1642,CADA_PROD!D:H,5,0),"")</f>
        <v/>
      </c>
      <c r="F1642" s="169"/>
      <c r="G1642" s="170"/>
      <c r="H1642" s="14"/>
      <c r="I1642" s="171"/>
      <c r="J1642" s="14"/>
      <c r="K1642" s="131"/>
      <c r="L1642" s="131" t="str">
        <f>IF(D1642="","",SUMIFS(MOVI_ENTR!I:I,MOVI_ENTR!D:D,D1642,MOVI_ENTR!O:O,O1642)-SUMIFS(MOVI_SAID!H:H,MOVI_SAID!D:D,D1642,MOVI_SAID!L:L,MOVI_ENTR!O1642))</f>
        <v/>
      </c>
      <c r="M1642" s="173" t="str">
        <f t="shared" si="42"/>
        <v/>
      </c>
      <c r="N1642" s="14"/>
      <c r="O1642" s="14"/>
      <c r="P1642" s="21"/>
      <c r="Q1642" s="21"/>
      <c r="R1642" s="21"/>
      <c r="S1642" s="21"/>
      <c r="T1642" s="21"/>
    </row>
    <row r="1643" spans="1:20" s="16" customFormat="1" ht="30" customHeight="1">
      <c r="A1643" s="21"/>
      <c r="B1643" s="21"/>
      <c r="C1643" s="197"/>
      <c r="D1643" s="168"/>
      <c r="E1643" s="154" t="str">
        <f>IFERROR(VLOOKUP(D1643,CADA_PROD!D:H,5,0),"")</f>
        <v/>
      </c>
      <c r="F1643" s="169"/>
      <c r="G1643" s="170"/>
      <c r="H1643" s="14"/>
      <c r="I1643" s="171"/>
      <c r="J1643" s="14"/>
      <c r="K1643" s="131"/>
      <c r="L1643" s="131" t="str">
        <f>IF(D1643="","",SUMIFS(MOVI_ENTR!I:I,MOVI_ENTR!D:D,D1643,MOVI_ENTR!O:O,O1643)-SUMIFS(MOVI_SAID!H:H,MOVI_SAID!D:D,D1643,MOVI_SAID!L:L,MOVI_ENTR!O1643))</f>
        <v/>
      </c>
      <c r="M1643" s="173" t="str">
        <f t="shared" si="42"/>
        <v/>
      </c>
      <c r="N1643" s="14"/>
      <c r="O1643" s="14"/>
      <c r="P1643" s="21"/>
      <c r="Q1643" s="21"/>
      <c r="R1643" s="21"/>
      <c r="S1643" s="21"/>
      <c r="T1643" s="21"/>
    </row>
    <row r="1644" spans="1:20" s="16" customFormat="1" ht="30" customHeight="1">
      <c r="A1644" s="21"/>
      <c r="B1644" s="21"/>
      <c r="C1644" s="197"/>
      <c r="D1644" s="168"/>
      <c r="E1644" s="154" t="str">
        <f>IFERROR(VLOOKUP(D1644,CADA_PROD!D:H,5,0),"")</f>
        <v/>
      </c>
      <c r="F1644" s="169"/>
      <c r="G1644" s="170"/>
      <c r="H1644" s="14"/>
      <c r="I1644" s="171"/>
      <c r="J1644" s="14"/>
      <c r="K1644" s="131"/>
      <c r="L1644" s="131" t="str">
        <f>IF(D1644="","",SUMIFS(MOVI_ENTR!I:I,MOVI_ENTR!D:D,D1644,MOVI_ENTR!O:O,O1644)-SUMIFS(MOVI_SAID!H:H,MOVI_SAID!D:D,D1644,MOVI_SAID!L:L,MOVI_ENTR!O1644))</f>
        <v/>
      </c>
      <c r="M1644" s="173" t="str">
        <f t="shared" si="42"/>
        <v/>
      </c>
      <c r="N1644" s="14"/>
      <c r="O1644" s="14"/>
      <c r="P1644" s="21"/>
      <c r="Q1644" s="21"/>
      <c r="R1644" s="21"/>
      <c r="S1644" s="21"/>
      <c r="T1644" s="21"/>
    </row>
    <row r="1645" spans="1:20" s="16" customFormat="1" ht="30" customHeight="1">
      <c r="A1645" s="21"/>
      <c r="B1645" s="21"/>
      <c r="C1645" s="197"/>
      <c r="D1645" s="168"/>
      <c r="E1645" s="154" t="str">
        <f>IFERROR(VLOOKUP(D1645,CADA_PROD!D:H,5,0),"")</f>
        <v/>
      </c>
      <c r="F1645" s="169"/>
      <c r="G1645" s="170"/>
      <c r="H1645" s="14"/>
      <c r="I1645" s="171"/>
      <c r="J1645" s="14"/>
      <c r="K1645" s="131"/>
      <c r="L1645" s="131" t="str">
        <f>IF(D1645="","",SUMIFS(MOVI_ENTR!I:I,MOVI_ENTR!D:D,D1645,MOVI_ENTR!O:O,O1645)-SUMIFS(MOVI_SAID!H:H,MOVI_SAID!D:D,D1645,MOVI_SAID!L:L,MOVI_ENTR!O1645))</f>
        <v/>
      </c>
      <c r="M1645" s="173" t="str">
        <f t="shared" si="42"/>
        <v/>
      </c>
      <c r="N1645" s="14"/>
      <c r="O1645" s="14"/>
      <c r="P1645" s="21"/>
      <c r="Q1645" s="21"/>
      <c r="R1645" s="21"/>
      <c r="S1645" s="21"/>
      <c r="T1645" s="21"/>
    </row>
    <row r="1646" spans="1:20" s="16" customFormat="1" ht="30" customHeight="1">
      <c r="A1646" s="21"/>
      <c r="B1646" s="21"/>
      <c r="C1646" s="197"/>
      <c r="D1646" s="168"/>
      <c r="E1646" s="154" t="str">
        <f>IFERROR(VLOOKUP(D1646,CADA_PROD!D:H,5,0),"")</f>
        <v/>
      </c>
      <c r="F1646" s="169"/>
      <c r="G1646" s="170"/>
      <c r="H1646" s="14"/>
      <c r="I1646" s="171"/>
      <c r="J1646" s="14"/>
      <c r="K1646" s="131"/>
      <c r="L1646" s="131" t="str">
        <f>IF(D1646="","",SUMIFS(MOVI_ENTR!I:I,MOVI_ENTR!D:D,D1646,MOVI_ENTR!O:O,O1646)-SUMIFS(MOVI_SAID!H:H,MOVI_SAID!D:D,D1646,MOVI_SAID!L:L,MOVI_ENTR!O1646))</f>
        <v/>
      </c>
      <c r="M1646" s="173" t="str">
        <f t="shared" si="42"/>
        <v/>
      </c>
      <c r="N1646" s="14"/>
      <c r="O1646" s="14"/>
      <c r="P1646" s="21"/>
      <c r="Q1646" s="21"/>
      <c r="R1646" s="21"/>
      <c r="S1646" s="21"/>
      <c r="T1646" s="21"/>
    </row>
    <row r="1647" spans="1:20" s="16" customFormat="1" ht="30" customHeight="1">
      <c r="A1647" s="21"/>
      <c r="B1647" s="21"/>
      <c r="C1647" s="197"/>
      <c r="D1647" s="168"/>
      <c r="E1647" s="154" t="str">
        <f>IFERROR(VLOOKUP(D1647,CADA_PROD!D:H,5,0),"")</f>
        <v/>
      </c>
      <c r="F1647" s="169"/>
      <c r="G1647" s="170"/>
      <c r="H1647" s="14"/>
      <c r="I1647" s="171"/>
      <c r="J1647" s="14"/>
      <c r="K1647" s="131"/>
      <c r="L1647" s="131" t="str">
        <f>IF(D1647="","",SUMIFS(MOVI_ENTR!I:I,MOVI_ENTR!D:D,D1647,MOVI_ENTR!O:O,O1647)-SUMIFS(MOVI_SAID!H:H,MOVI_SAID!D:D,D1647,MOVI_SAID!L:L,MOVI_ENTR!O1647))</f>
        <v/>
      </c>
      <c r="M1647" s="173" t="str">
        <f t="shared" si="42"/>
        <v/>
      </c>
      <c r="N1647" s="14"/>
      <c r="O1647" s="14"/>
      <c r="P1647" s="21"/>
      <c r="Q1647" s="21"/>
      <c r="R1647" s="21"/>
      <c r="S1647" s="21"/>
      <c r="T1647" s="21"/>
    </row>
    <row r="1648" spans="1:20" s="16" customFormat="1" ht="30" customHeight="1">
      <c r="A1648" s="21"/>
      <c r="B1648" s="21"/>
      <c r="C1648" s="197"/>
      <c r="D1648" s="168"/>
      <c r="E1648" s="154" t="str">
        <f>IFERROR(VLOOKUP(D1648,CADA_PROD!D:H,5,0),"")</f>
        <v/>
      </c>
      <c r="F1648" s="169"/>
      <c r="G1648" s="170"/>
      <c r="H1648" s="14"/>
      <c r="I1648" s="171"/>
      <c r="J1648" s="14"/>
      <c r="K1648" s="131"/>
      <c r="L1648" s="131" t="str">
        <f>IF(D1648="","",SUMIFS(MOVI_ENTR!I:I,MOVI_ENTR!D:D,D1648,MOVI_ENTR!O:O,O1648)-SUMIFS(MOVI_SAID!H:H,MOVI_SAID!D:D,D1648,MOVI_SAID!L:L,MOVI_ENTR!O1648))</f>
        <v/>
      </c>
      <c r="M1648" s="173" t="str">
        <f t="shared" si="42"/>
        <v/>
      </c>
      <c r="N1648" s="14"/>
      <c r="O1648" s="14"/>
      <c r="P1648" s="21"/>
      <c r="Q1648" s="21"/>
      <c r="R1648" s="21"/>
      <c r="S1648" s="21"/>
      <c r="T1648" s="21"/>
    </row>
    <row r="1649" spans="1:20" s="16" customFormat="1" ht="30" customHeight="1">
      <c r="A1649" s="21"/>
      <c r="B1649" s="21"/>
      <c r="C1649" s="197"/>
      <c r="D1649" s="168"/>
      <c r="E1649" s="154" t="str">
        <f>IFERROR(VLOOKUP(D1649,CADA_PROD!D:H,5,0),"")</f>
        <v/>
      </c>
      <c r="F1649" s="169"/>
      <c r="G1649" s="170"/>
      <c r="H1649" s="14"/>
      <c r="I1649" s="171"/>
      <c r="J1649" s="14"/>
      <c r="K1649" s="131"/>
      <c r="L1649" s="131" t="str">
        <f>IF(D1649="","",SUMIFS(MOVI_ENTR!I:I,MOVI_ENTR!D:D,D1649,MOVI_ENTR!O:O,O1649)-SUMIFS(MOVI_SAID!H:H,MOVI_SAID!D:D,D1649,MOVI_SAID!L:L,MOVI_ENTR!O1649))</f>
        <v/>
      </c>
      <c r="M1649" s="173" t="str">
        <f t="shared" si="42"/>
        <v/>
      </c>
      <c r="N1649" s="14"/>
      <c r="O1649" s="14"/>
      <c r="P1649" s="21"/>
      <c r="Q1649" s="21"/>
      <c r="R1649" s="21"/>
      <c r="S1649" s="21"/>
      <c r="T1649" s="21"/>
    </row>
    <row r="1650" spans="1:20" s="16" customFormat="1" ht="30" customHeight="1">
      <c r="A1650" s="21"/>
      <c r="B1650" s="21"/>
      <c r="C1650" s="197"/>
      <c r="D1650" s="168"/>
      <c r="E1650" s="154" t="str">
        <f>IFERROR(VLOOKUP(D1650,CADA_PROD!D:H,5,0),"")</f>
        <v/>
      </c>
      <c r="F1650" s="169"/>
      <c r="G1650" s="170"/>
      <c r="H1650" s="14"/>
      <c r="I1650" s="171"/>
      <c r="J1650" s="14"/>
      <c r="K1650" s="131"/>
      <c r="L1650" s="131" t="str">
        <f>IF(D1650="","",SUMIFS(MOVI_ENTR!I:I,MOVI_ENTR!D:D,D1650,MOVI_ENTR!O:O,O1650)-SUMIFS(MOVI_SAID!H:H,MOVI_SAID!D:D,D1650,MOVI_SAID!L:L,MOVI_ENTR!O1650))</f>
        <v/>
      </c>
      <c r="M1650" s="173" t="str">
        <f t="shared" si="42"/>
        <v/>
      </c>
      <c r="N1650" s="14"/>
      <c r="O1650" s="14"/>
      <c r="P1650" s="21"/>
      <c r="Q1650" s="21"/>
      <c r="R1650" s="21"/>
      <c r="S1650" s="21"/>
      <c r="T1650" s="21"/>
    </row>
    <row r="1651" spans="1:20" s="16" customFormat="1" ht="30" customHeight="1">
      <c r="A1651" s="21"/>
      <c r="B1651" s="21"/>
      <c r="C1651" s="197"/>
      <c r="D1651" s="168"/>
      <c r="E1651" s="154" t="str">
        <f>IFERROR(VLOOKUP(D1651,CADA_PROD!D:H,5,0),"")</f>
        <v/>
      </c>
      <c r="F1651" s="169"/>
      <c r="G1651" s="170"/>
      <c r="H1651" s="14"/>
      <c r="I1651" s="171"/>
      <c r="J1651" s="14"/>
      <c r="K1651" s="131"/>
      <c r="L1651" s="131" t="str">
        <f>IF(D1651="","",SUMIFS(MOVI_ENTR!I:I,MOVI_ENTR!D:D,D1651,MOVI_ENTR!O:O,O1651)-SUMIFS(MOVI_SAID!H:H,MOVI_SAID!D:D,D1651,MOVI_SAID!L:L,MOVI_ENTR!O1651))</f>
        <v/>
      </c>
      <c r="M1651" s="173" t="str">
        <f t="shared" si="42"/>
        <v/>
      </c>
      <c r="N1651" s="14"/>
      <c r="O1651" s="14"/>
      <c r="P1651" s="21"/>
      <c r="Q1651" s="21"/>
      <c r="R1651" s="21"/>
      <c r="S1651" s="21"/>
      <c r="T1651" s="21"/>
    </row>
    <row r="1652" spans="1:20" s="16" customFormat="1" ht="30" customHeight="1">
      <c r="A1652" s="21"/>
      <c r="B1652" s="21"/>
      <c r="C1652" s="197"/>
      <c r="D1652" s="168"/>
      <c r="E1652" s="154" t="str">
        <f>IFERROR(VLOOKUP(D1652,CADA_PROD!D:H,5,0),"")</f>
        <v/>
      </c>
      <c r="F1652" s="169"/>
      <c r="G1652" s="170"/>
      <c r="H1652" s="14"/>
      <c r="I1652" s="171"/>
      <c r="J1652" s="14"/>
      <c r="K1652" s="131"/>
      <c r="L1652" s="131" t="str">
        <f>IF(D1652="","",SUMIFS(MOVI_ENTR!I:I,MOVI_ENTR!D:D,D1652,MOVI_ENTR!O:O,O1652)-SUMIFS(MOVI_SAID!H:H,MOVI_SAID!D:D,D1652,MOVI_SAID!L:L,MOVI_ENTR!O1652))</f>
        <v/>
      </c>
      <c r="M1652" s="173" t="str">
        <f t="shared" si="42"/>
        <v/>
      </c>
      <c r="N1652" s="14"/>
      <c r="O1652" s="14"/>
      <c r="P1652" s="21"/>
      <c r="Q1652" s="21"/>
      <c r="R1652" s="21"/>
      <c r="S1652" s="21"/>
      <c r="T1652" s="21"/>
    </row>
    <row r="1653" spans="1:20" s="16" customFormat="1" ht="30" customHeight="1">
      <c r="A1653" s="21"/>
      <c r="B1653" s="21"/>
      <c r="C1653" s="197"/>
      <c r="D1653" s="168"/>
      <c r="E1653" s="154" t="str">
        <f>IFERROR(VLOOKUP(D1653,CADA_PROD!D:H,5,0),"")</f>
        <v/>
      </c>
      <c r="F1653" s="169"/>
      <c r="G1653" s="170"/>
      <c r="H1653" s="14"/>
      <c r="I1653" s="171"/>
      <c r="J1653" s="14"/>
      <c r="K1653" s="131"/>
      <c r="L1653" s="131" t="str">
        <f>IF(D1653="","",SUMIFS(MOVI_ENTR!I:I,MOVI_ENTR!D:D,D1653,MOVI_ENTR!O:O,O1653)-SUMIFS(MOVI_SAID!H:H,MOVI_SAID!D:D,D1653,MOVI_SAID!L:L,MOVI_ENTR!O1653))</f>
        <v/>
      </c>
      <c r="M1653" s="173" t="str">
        <f t="shared" si="42"/>
        <v/>
      </c>
      <c r="N1653" s="14"/>
      <c r="O1653" s="14"/>
      <c r="P1653" s="21"/>
      <c r="Q1653" s="21"/>
      <c r="R1653" s="21"/>
      <c r="S1653" s="21"/>
      <c r="T1653" s="21"/>
    </row>
    <row r="1654" spans="1:20" s="16" customFormat="1" ht="30" customHeight="1">
      <c r="A1654" s="21"/>
      <c r="B1654" s="21"/>
      <c r="C1654" s="197"/>
      <c r="D1654" s="168"/>
      <c r="E1654" s="154" t="str">
        <f>IFERROR(VLOOKUP(D1654,CADA_PROD!D:H,5,0),"")</f>
        <v/>
      </c>
      <c r="F1654" s="169"/>
      <c r="G1654" s="170"/>
      <c r="H1654" s="14"/>
      <c r="I1654" s="171"/>
      <c r="J1654" s="14"/>
      <c r="K1654" s="131"/>
      <c r="L1654" s="131" t="str">
        <f>IF(D1654="","",SUMIFS(MOVI_ENTR!I:I,MOVI_ENTR!D:D,D1654,MOVI_ENTR!O:O,O1654)-SUMIFS(MOVI_SAID!H:H,MOVI_SAID!D:D,D1654,MOVI_SAID!L:L,MOVI_ENTR!O1654))</f>
        <v/>
      </c>
      <c r="M1654" s="173" t="str">
        <f t="shared" si="42"/>
        <v/>
      </c>
      <c r="N1654" s="14"/>
      <c r="O1654" s="14"/>
      <c r="P1654" s="21"/>
      <c r="Q1654" s="21"/>
      <c r="R1654" s="21"/>
      <c r="S1654" s="21"/>
      <c r="T1654" s="21"/>
    </row>
    <row r="1655" spans="1:20" s="16" customFormat="1" ht="30" customHeight="1">
      <c r="A1655" s="21"/>
      <c r="B1655" s="21"/>
      <c r="C1655" s="197"/>
      <c r="D1655" s="168"/>
      <c r="E1655" s="154" t="str">
        <f>IFERROR(VLOOKUP(D1655,CADA_PROD!D:H,5,0),"")</f>
        <v/>
      </c>
      <c r="F1655" s="169"/>
      <c r="G1655" s="170"/>
      <c r="H1655" s="14"/>
      <c r="I1655" s="171"/>
      <c r="J1655" s="14"/>
      <c r="K1655" s="131"/>
      <c r="L1655" s="131" t="str">
        <f>IF(D1655="","",SUMIFS(MOVI_ENTR!I:I,MOVI_ENTR!D:D,D1655,MOVI_ENTR!O:O,O1655)-SUMIFS(MOVI_SAID!H:H,MOVI_SAID!D:D,D1655,MOVI_SAID!L:L,MOVI_ENTR!O1655))</f>
        <v/>
      </c>
      <c r="M1655" s="173" t="str">
        <f t="shared" si="42"/>
        <v/>
      </c>
      <c r="N1655" s="14"/>
      <c r="O1655" s="14"/>
      <c r="P1655" s="21"/>
      <c r="Q1655" s="21"/>
      <c r="R1655" s="21"/>
      <c r="S1655" s="21"/>
      <c r="T1655" s="21"/>
    </row>
    <row r="1656" spans="1:20" s="16" customFormat="1" ht="30" customHeight="1">
      <c r="A1656" s="21"/>
      <c r="B1656" s="21"/>
      <c r="C1656" s="197"/>
      <c r="D1656" s="168"/>
      <c r="E1656" s="154" t="str">
        <f>IFERROR(VLOOKUP(D1656,CADA_PROD!D:H,5,0),"")</f>
        <v/>
      </c>
      <c r="F1656" s="169"/>
      <c r="G1656" s="170"/>
      <c r="H1656" s="14"/>
      <c r="I1656" s="171"/>
      <c r="J1656" s="14"/>
      <c r="K1656" s="131"/>
      <c r="L1656" s="131" t="str">
        <f>IF(D1656="","",SUMIFS(MOVI_ENTR!I:I,MOVI_ENTR!D:D,D1656,MOVI_ENTR!O:O,O1656)-SUMIFS(MOVI_SAID!H:H,MOVI_SAID!D:D,D1656,MOVI_SAID!L:L,MOVI_ENTR!O1656))</f>
        <v/>
      </c>
      <c r="M1656" s="173" t="str">
        <f t="shared" si="42"/>
        <v/>
      </c>
      <c r="N1656" s="14"/>
      <c r="O1656" s="14"/>
      <c r="P1656" s="21"/>
      <c r="Q1656" s="21"/>
      <c r="R1656" s="21"/>
      <c r="S1656" s="21"/>
      <c r="T1656" s="21"/>
    </row>
    <row r="1657" spans="1:20" s="16" customFormat="1" ht="30" customHeight="1">
      <c r="A1657" s="21"/>
      <c r="B1657" s="21"/>
      <c r="C1657" s="197"/>
      <c r="D1657" s="168"/>
      <c r="E1657" s="154" t="str">
        <f>IFERROR(VLOOKUP(D1657,CADA_PROD!D:H,5,0),"")</f>
        <v/>
      </c>
      <c r="F1657" s="169"/>
      <c r="G1657" s="170"/>
      <c r="H1657" s="14"/>
      <c r="I1657" s="171"/>
      <c r="J1657" s="14"/>
      <c r="K1657" s="131"/>
      <c r="L1657" s="131" t="str">
        <f>IF(D1657="","",SUMIFS(MOVI_ENTR!I:I,MOVI_ENTR!D:D,D1657,MOVI_ENTR!O:O,O1657)-SUMIFS(MOVI_SAID!H:H,MOVI_SAID!D:D,D1657,MOVI_SAID!L:L,MOVI_ENTR!O1657))</f>
        <v/>
      </c>
      <c r="M1657" s="173" t="str">
        <f t="shared" si="42"/>
        <v/>
      </c>
      <c r="N1657" s="14"/>
      <c r="O1657" s="14"/>
      <c r="P1657" s="21"/>
      <c r="Q1657" s="21"/>
      <c r="R1657" s="21"/>
      <c r="S1657" s="21"/>
      <c r="T1657" s="21"/>
    </row>
    <row r="1658" spans="1:20" s="16" customFormat="1" ht="30" customHeight="1">
      <c r="A1658" s="21"/>
      <c r="B1658" s="21"/>
      <c r="C1658" s="197"/>
      <c r="D1658" s="168"/>
      <c r="E1658" s="154" t="str">
        <f>IFERROR(VLOOKUP(D1658,CADA_PROD!D:H,5,0),"")</f>
        <v/>
      </c>
      <c r="F1658" s="169"/>
      <c r="G1658" s="170"/>
      <c r="H1658" s="14"/>
      <c r="I1658" s="171"/>
      <c r="J1658" s="14"/>
      <c r="K1658" s="131"/>
      <c r="L1658" s="131" t="str">
        <f>IF(D1658="","",SUMIFS(MOVI_ENTR!I:I,MOVI_ENTR!D:D,D1658,MOVI_ENTR!O:O,O1658)-SUMIFS(MOVI_SAID!H:H,MOVI_SAID!D:D,D1658,MOVI_SAID!L:L,MOVI_ENTR!O1658))</f>
        <v/>
      </c>
      <c r="M1658" s="173" t="str">
        <f t="shared" si="42"/>
        <v/>
      </c>
      <c r="N1658" s="14"/>
      <c r="O1658" s="14"/>
      <c r="P1658" s="21"/>
      <c r="Q1658" s="21"/>
      <c r="R1658" s="21"/>
      <c r="S1658" s="21"/>
      <c r="T1658" s="21"/>
    </row>
    <row r="1659" spans="1:20" s="16" customFormat="1" ht="30" customHeight="1">
      <c r="A1659" s="21"/>
      <c r="B1659" s="21"/>
      <c r="C1659" s="197"/>
      <c r="D1659" s="168"/>
      <c r="E1659" s="154" t="str">
        <f>IFERROR(VLOOKUP(D1659,CADA_PROD!D:H,5,0),"")</f>
        <v/>
      </c>
      <c r="F1659" s="169"/>
      <c r="G1659" s="170"/>
      <c r="H1659" s="14"/>
      <c r="I1659" s="171"/>
      <c r="J1659" s="14"/>
      <c r="K1659" s="131"/>
      <c r="L1659" s="131" t="str">
        <f>IF(D1659="","",SUMIFS(MOVI_ENTR!I:I,MOVI_ENTR!D:D,D1659,MOVI_ENTR!O:O,O1659)-SUMIFS(MOVI_SAID!H:H,MOVI_SAID!D:D,D1659,MOVI_SAID!L:L,MOVI_ENTR!O1659))</f>
        <v/>
      </c>
      <c r="M1659" s="173" t="str">
        <f t="shared" si="42"/>
        <v/>
      </c>
      <c r="N1659" s="14"/>
      <c r="O1659" s="14"/>
      <c r="P1659" s="21"/>
      <c r="Q1659" s="21"/>
      <c r="R1659" s="21"/>
      <c r="S1659" s="21"/>
      <c r="T1659" s="21"/>
    </row>
    <row r="1660" spans="1:20" s="16" customFormat="1" ht="30" customHeight="1">
      <c r="A1660" s="21"/>
      <c r="B1660" s="21"/>
      <c r="C1660" s="197"/>
      <c r="D1660" s="168"/>
      <c r="E1660" s="154" t="str">
        <f>IFERROR(VLOOKUP(D1660,CADA_PROD!D:H,5,0),"")</f>
        <v/>
      </c>
      <c r="F1660" s="169"/>
      <c r="G1660" s="170"/>
      <c r="H1660" s="14"/>
      <c r="I1660" s="171"/>
      <c r="J1660" s="14"/>
      <c r="K1660" s="131"/>
      <c r="L1660" s="131" t="str">
        <f>IF(D1660="","",SUMIFS(MOVI_ENTR!I:I,MOVI_ENTR!D:D,D1660,MOVI_ENTR!O:O,O1660)-SUMIFS(MOVI_SAID!H:H,MOVI_SAID!D:D,D1660,MOVI_SAID!L:L,MOVI_ENTR!O1660))</f>
        <v/>
      </c>
      <c r="M1660" s="173" t="str">
        <f t="shared" si="42"/>
        <v/>
      </c>
      <c r="N1660" s="14"/>
      <c r="O1660" s="14"/>
      <c r="P1660" s="21"/>
      <c r="Q1660" s="21"/>
      <c r="R1660" s="21"/>
      <c r="S1660" s="21"/>
      <c r="T1660" s="21"/>
    </row>
    <row r="1661" spans="1:20" s="16" customFormat="1" ht="30" customHeight="1">
      <c r="A1661" s="21"/>
      <c r="B1661" s="21"/>
      <c r="C1661" s="197"/>
      <c r="D1661" s="168"/>
      <c r="E1661" s="154" t="str">
        <f>IFERROR(VLOOKUP(D1661,CADA_PROD!D:H,5,0),"")</f>
        <v/>
      </c>
      <c r="F1661" s="169"/>
      <c r="G1661" s="170"/>
      <c r="H1661" s="14"/>
      <c r="I1661" s="171"/>
      <c r="J1661" s="14"/>
      <c r="K1661" s="131"/>
      <c r="L1661" s="131" t="str">
        <f>IF(D1661="","",SUMIFS(MOVI_ENTR!I:I,MOVI_ENTR!D:D,D1661,MOVI_ENTR!O:O,O1661)-SUMIFS(MOVI_SAID!H:H,MOVI_SAID!D:D,D1661,MOVI_SAID!L:L,MOVI_ENTR!O1661))</f>
        <v/>
      </c>
      <c r="M1661" s="173" t="str">
        <f t="shared" si="42"/>
        <v/>
      </c>
      <c r="N1661" s="14"/>
      <c r="O1661" s="14"/>
      <c r="P1661" s="21"/>
      <c r="Q1661" s="21"/>
      <c r="R1661" s="21"/>
      <c r="S1661" s="21"/>
      <c r="T1661" s="21"/>
    </row>
    <row r="1662" spans="1:20" s="16" customFormat="1" ht="30" customHeight="1">
      <c r="A1662" s="21"/>
      <c r="B1662" s="21"/>
      <c r="C1662" s="197"/>
      <c r="D1662" s="168"/>
      <c r="E1662" s="154" t="str">
        <f>IFERROR(VLOOKUP(D1662,CADA_PROD!D:H,5,0),"")</f>
        <v/>
      </c>
      <c r="F1662" s="169"/>
      <c r="G1662" s="170"/>
      <c r="H1662" s="14"/>
      <c r="I1662" s="171"/>
      <c r="J1662" s="14"/>
      <c r="K1662" s="131"/>
      <c r="L1662" s="131" t="str">
        <f>IF(D1662="","",SUMIFS(MOVI_ENTR!I:I,MOVI_ENTR!D:D,D1662,MOVI_ENTR!O:O,O1662)-SUMIFS(MOVI_SAID!H:H,MOVI_SAID!D:D,D1662,MOVI_SAID!L:L,MOVI_ENTR!O1662))</f>
        <v/>
      </c>
      <c r="M1662" s="173" t="str">
        <f t="shared" si="42"/>
        <v/>
      </c>
      <c r="N1662" s="14"/>
      <c r="O1662" s="14"/>
      <c r="P1662" s="21"/>
      <c r="Q1662" s="21"/>
      <c r="R1662" s="21"/>
      <c r="S1662" s="21"/>
      <c r="T1662" s="21"/>
    </row>
    <row r="1663" spans="1:20" s="16" customFormat="1" ht="30" customHeight="1">
      <c r="A1663" s="21"/>
      <c r="B1663" s="21"/>
      <c r="C1663" s="197"/>
      <c r="D1663" s="168"/>
      <c r="E1663" s="154" t="str">
        <f>IFERROR(VLOOKUP(D1663,CADA_PROD!D:H,5,0),"")</f>
        <v/>
      </c>
      <c r="F1663" s="169"/>
      <c r="G1663" s="170"/>
      <c r="H1663" s="14"/>
      <c r="I1663" s="171"/>
      <c r="J1663" s="14"/>
      <c r="K1663" s="131"/>
      <c r="L1663" s="131" t="str">
        <f>IF(D1663="","",SUMIFS(MOVI_ENTR!I:I,MOVI_ENTR!D:D,D1663,MOVI_ENTR!O:O,O1663)-SUMIFS(MOVI_SAID!H:H,MOVI_SAID!D:D,D1663,MOVI_SAID!L:L,MOVI_ENTR!O1663))</f>
        <v/>
      </c>
      <c r="M1663" s="173" t="str">
        <f t="shared" si="42"/>
        <v/>
      </c>
      <c r="N1663" s="14"/>
      <c r="O1663" s="14"/>
      <c r="P1663" s="21"/>
      <c r="Q1663" s="21"/>
      <c r="R1663" s="21"/>
      <c r="S1663" s="21"/>
      <c r="T1663" s="21"/>
    </row>
    <row r="1664" spans="1:20" s="16" customFormat="1" ht="30" customHeight="1">
      <c r="A1664" s="21"/>
      <c r="B1664" s="21"/>
      <c r="C1664" s="197"/>
      <c r="D1664" s="168"/>
      <c r="E1664" s="154" t="str">
        <f>IFERROR(VLOOKUP(D1664,CADA_PROD!D:H,5,0),"")</f>
        <v/>
      </c>
      <c r="F1664" s="169"/>
      <c r="G1664" s="170"/>
      <c r="H1664" s="14"/>
      <c r="I1664" s="171"/>
      <c r="J1664" s="14"/>
      <c r="K1664" s="131"/>
      <c r="L1664" s="131" t="str">
        <f>IF(D1664="","",SUMIFS(MOVI_ENTR!I:I,MOVI_ENTR!D:D,D1664,MOVI_ENTR!O:O,O1664)-SUMIFS(MOVI_SAID!H:H,MOVI_SAID!D:D,D1664,MOVI_SAID!L:L,MOVI_ENTR!O1664))</f>
        <v/>
      </c>
      <c r="M1664" s="173" t="str">
        <f t="shared" si="42"/>
        <v/>
      </c>
      <c r="N1664" s="14"/>
      <c r="O1664" s="14"/>
      <c r="P1664" s="21"/>
      <c r="Q1664" s="21"/>
      <c r="R1664" s="21"/>
      <c r="S1664" s="21"/>
      <c r="T1664" s="21"/>
    </row>
    <row r="1665" spans="1:20" s="16" customFormat="1" ht="30" customHeight="1">
      <c r="A1665" s="21"/>
      <c r="B1665" s="21"/>
      <c r="C1665" s="197"/>
      <c r="D1665" s="168"/>
      <c r="E1665" s="154" t="str">
        <f>IFERROR(VLOOKUP(D1665,CADA_PROD!D:H,5,0),"")</f>
        <v/>
      </c>
      <c r="F1665" s="169"/>
      <c r="G1665" s="170"/>
      <c r="H1665" s="14"/>
      <c r="I1665" s="171"/>
      <c r="J1665" s="14"/>
      <c r="K1665" s="131"/>
      <c r="L1665" s="131" t="str">
        <f>IF(D1665="","",SUMIFS(MOVI_ENTR!I:I,MOVI_ENTR!D:D,D1665,MOVI_ENTR!O:O,O1665)-SUMIFS(MOVI_SAID!H:H,MOVI_SAID!D:D,D1665,MOVI_SAID!L:L,MOVI_ENTR!O1665))</f>
        <v/>
      </c>
      <c r="M1665" s="173" t="str">
        <f t="shared" si="42"/>
        <v/>
      </c>
      <c r="N1665" s="14"/>
      <c r="O1665" s="14"/>
      <c r="P1665" s="21"/>
      <c r="Q1665" s="21"/>
      <c r="R1665" s="21"/>
      <c r="S1665" s="21"/>
      <c r="T1665" s="21"/>
    </row>
    <row r="1666" spans="1:20" s="16" customFormat="1" ht="30" customHeight="1">
      <c r="A1666" s="21"/>
      <c r="B1666" s="21"/>
      <c r="C1666" s="197"/>
      <c r="D1666" s="168"/>
      <c r="E1666" s="154" t="str">
        <f>IFERROR(VLOOKUP(D1666,CADA_PROD!D:H,5,0),"")</f>
        <v/>
      </c>
      <c r="F1666" s="169"/>
      <c r="G1666" s="170"/>
      <c r="H1666" s="14"/>
      <c r="I1666" s="171"/>
      <c r="J1666" s="14"/>
      <c r="K1666" s="131"/>
      <c r="L1666" s="131" t="str">
        <f>IF(D1666="","",SUMIFS(MOVI_ENTR!I:I,MOVI_ENTR!D:D,D1666,MOVI_ENTR!O:O,O1666)-SUMIFS(MOVI_SAID!H:H,MOVI_SAID!D:D,D1666,MOVI_SAID!L:L,MOVI_ENTR!O1666))</f>
        <v/>
      </c>
      <c r="M1666" s="173" t="str">
        <f t="shared" si="42"/>
        <v/>
      </c>
      <c r="N1666" s="14"/>
      <c r="O1666" s="14"/>
      <c r="P1666" s="21"/>
      <c r="Q1666" s="21"/>
      <c r="R1666" s="21"/>
      <c r="S1666" s="21"/>
      <c r="T1666" s="21"/>
    </row>
    <row r="1667" spans="1:20" s="16" customFormat="1" ht="30" customHeight="1">
      <c r="A1667" s="21"/>
      <c r="B1667" s="21"/>
      <c r="C1667" s="197"/>
      <c r="D1667" s="168"/>
      <c r="E1667" s="154" t="str">
        <f>IFERROR(VLOOKUP(D1667,CADA_PROD!D:H,5,0),"")</f>
        <v/>
      </c>
      <c r="F1667" s="169"/>
      <c r="G1667" s="170"/>
      <c r="H1667" s="14"/>
      <c r="I1667" s="171"/>
      <c r="J1667" s="14"/>
      <c r="K1667" s="131"/>
      <c r="L1667" s="131" t="str">
        <f>IF(D1667="","",SUMIFS(MOVI_ENTR!I:I,MOVI_ENTR!D:D,D1667,MOVI_ENTR!O:O,O1667)-SUMIFS(MOVI_SAID!H:H,MOVI_SAID!D:D,D1667,MOVI_SAID!L:L,MOVI_ENTR!O1667))</f>
        <v/>
      </c>
      <c r="M1667" s="173" t="str">
        <f t="shared" si="42"/>
        <v/>
      </c>
      <c r="N1667" s="14"/>
      <c r="O1667" s="14"/>
      <c r="P1667" s="21"/>
      <c r="Q1667" s="21"/>
      <c r="R1667" s="21"/>
      <c r="S1667" s="21"/>
      <c r="T1667" s="21"/>
    </row>
    <row r="1668" spans="1:20" s="16" customFormat="1" ht="30" customHeight="1">
      <c r="A1668" s="21"/>
      <c r="B1668" s="21"/>
      <c r="C1668" s="197"/>
      <c r="D1668" s="168"/>
      <c r="E1668" s="154" t="str">
        <f>IFERROR(VLOOKUP(D1668,CADA_PROD!D:H,5,0),"")</f>
        <v/>
      </c>
      <c r="F1668" s="169"/>
      <c r="G1668" s="170"/>
      <c r="H1668" s="14"/>
      <c r="I1668" s="171"/>
      <c r="J1668" s="14"/>
      <c r="K1668" s="131"/>
      <c r="L1668" s="131" t="str">
        <f>IF(D1668="","",SUMIFS(MOVI_ENTR!I:I,MOVI_ENTR!D:D,D1668,MOVI_ENTR!O:O,O1668)-SUMIFS(MOVI_SAID!H:H,MOVI_SAID!D:D,D1668,MOVI_SAID!L:L,MOVI_ENTR!O1668))</f>
        <v/>
      </c>
      <c r="M1668" s="173" t="str">
        <f t="shared" si="42"/>
        <v/>
      </c>
      <c r="N1668" s="14"/>
      <c r="O1668" s="14"/>
      <c r="P1668" s="21"/>
      <c r="Q1668" s="21"/>
      <c r="R1668" s="21"/>
      <c r="S1668" s="21"/>
      <c r="T1668" s="21"/>
    </row>
    <row r="1669" spans="1:20" s="16" customFormat="1" ht="30" customHeight="1">
      <c r="A1669" s="21"/>
      <c r="B1669" s="21"/>
      <c r="C1669" s="197"/>
      <c r="D1669" s="168"/>
      <c r="E1669" s="154" t="str">
        <f>IFERROR(VLOOKUP(D1669,CADA_PROD!D:H,5,0),"")</f>
        <v/>
      </c>
      <c r="F1669" s="169"/>
      <c r="G1669" s="170"/>
      <c r="H1669" s="14"/>
      <c r="I1669" s="171"/>
      <c r="J1669" s="14"/>
      <c r="K1669" s="131"/>
      <c r="L1669" s="131" t="str">
        <f>IF(D1669="","",SUMIFS(MOVI_ENTR!I:I,MOVI_ENTR!D:D,D1669,MOVI_ENTR!O:O,O1669)-SUMIFS(MOVI_SAID!H:H,MOVI_SAID!D:D,D1669,MOVI_SAID!L:L,MOVI_ENTR!O1669))</f>
        <v/>
      </c>
      <c r="M1669" s="173" t="str">
        <f t="shared" si="42"/>
        <v/>
      </c>
      <c r="N1669" s="14"/>
      <c r="O1669" s="14"/>
      <c r="P1669" s="21"/>
      <c r="Q1669" s="21"/>
      <c r="R1669" s="21"/>
      <c r="S1669" s="21"/>
      <c r="T1669" s="21"/>
    </row>
    <row r="1670" spans="1:20" s="16" customFormat="1" ht="30" customHeight="1">
      <c r="A1670" s="21"/>
      <c r="B1670" s="21"/>
      <c r="C1670" s="197"/>
      <c r="D1670" s="168"/>
      <c r="E1670" s="154" t="str">
        <f>IFERROR(VLOOKUP(D1670,CADA_PROD!D:H,5,0),"")</f>
        <v/>
      </c>
      <c r="F1670" s="169"/>
      <c r="G1670" s="170"/>
      <c r="H1670" s="14"/>
      <c r="I1670" s="171"/>
      <c r="J1670" s="14"/>
      <c r="K1670" s="131"/>
      <c r="L1670" s="131" t="str">
        <f>IF(D1670="","",SUMIFS(MOVI_ENTR!I:I,MOVI_ENTR!D:D,D1670,MOVI_ENTR!O:O,O1670)-SUMIFS(MOVI_SAID!H:H,MOVI_SAID!D:D,D1670,MOVI_SAID!L:L,MOVI_ENTR!O1670))</f>
        <v/>
      </c>
      <c r="M1670" s="173" t="str">
        <f t="shared" si="42"/>
        <v/>
      </c>
      <c r="N1670" s="14"/>
      <c r="O1670" s="14"/>
      <c r="P1670" s="21"/>
      <c r="Q1670" s="21"/>
      <c r="R1670" s="21"/>
      <c r="S1670" s="21"/>
      <c r="T1670" s="21"/>
    </row>
    <row r="1671" spans="1:20" s="16" customFormat="1" ht="30" customHeight="1">
      <c r="A1671" s="21"/>
      <c r="B1671" s="21"/>
      <c r="C1671" s="197"/>
      <c r="D1671" s="168"/>
      <c r="E1671" s="154" t="str">
        <f>IFERROR(VLOOKUP(D1671,CADA_PROD!D:H,5,0),"")</f>
        <v/>
      </c>
      <c r="F1671" s="169"/>
      <c r="G1671" s="170"/>
      <c r="H1671" s="14"/>
      <c r="I1671" s="171"/>
      <c r="J1671" s="14"/>
      <c r="K1671" s="131"/>
      <c r="L1671" s="131" t="str">
        <f>IF(D1671="","",SUMIFS(MOVI_ENTR!I:I,MOVI_ENTR!D:D,D1671,MOVI_ENTR!O:O,O1671)-SUMIFS(MOVI_SAID!H:H,MOVI_SAID!D:D,D1671,MOVI_SAID!L:L,MOVI_ENTR!O1671))</f>
        <v/>
      </c>
      <c r="M1671" s="173" t="str">
        <f t="shared" si="42"/>
        <v/>
      </c>
      <c r="N1671" s="14"/>
      <c r="O1671" s="14"/>
      <c r="P1671" s="21"/>
      <c r="Q1671" s="21"/>
      <c r="R1671" s="21"/>
      <c r="S1671" s="21"/>
      <c r="T1671" s="21"/>
    </row>
    <row r="1672" spans="1:20" s="16" customFormat="1" ht="30" customHeight="1">
      <c r="A1672" s="21"/>
      <c r="B1672" s="21"/>
      <c r="C1672" s="197"/>
      <c r="D1672" s="168"/>
      <c r="E1672" s="154" t="str">
        <f>IFERROR(VLOOKUP(D1672,CADA_PROD!D:H,5,0),"")</f>
        <v/>
      </c>
      <c r="F1672" s="169"/>
      <c r="G1672" s="170"/>
      <c r="H1672" s="14"/>
      <c r="I1672" s="171"/>
      <c r="J1672" s="14"/>
      <c r="K1672" s="131"/>
      <c r="L1672" s="131" t="str">
        <f>IF(D1672="","",SUMIFS(MOVI_ENTR!I:I,MOVI_ENTR!D:D,D1672,MOVI_ENTR!O:O,O1672)-SUMIFS(MOVI_SAID!H:H,MOVI_SAID!D:D,D1672,MOVI_SAID!L:L,MOVI_ENTR!O1672))</f>
        <v/>
      </c>
      <c r="M1672" s="173" t="str">
        <f t="shared" si="42"/>
        <v/>
      </c>
      <c r="N1672" s="14"/>
      <c r="O1672" s="14"/>
      <c r="P1672" s="21"/>
      <c r="Q1672" s="21"/>
      <c r="R1672" s="21"/>
      <c r="S1672" s="21"/>
      <c r="T1672" s="21"/>
    </row>
    <row r="1673" spans="1:20" s="16" customFormat="1" ht="30" customHeight="1">
      <c r="A1673" s="21"/>
      <c r="B1673" s="21"/>
      <c r="C1673" s="197"/>
      <c r="D1673" s="168"/>
      <c r="E1673" s="154" t="str">
        <f>IFERROR(VLOOKUP(D1673,CADA_PROD!D:H,5,0),"")</f>
        <v/>
      </c>
      <c r="F1673" s="169"/>
      <c r="G1673" s="170"/>
      <c r="H1673" s="14"/>
      <c r="I1673" s="171"/>
      <c r="J1673" s="14"/>
      <c r="K1673" s="131"/>
      <c r="L1673" s="131" t="str">
        <f>IF(D1673="","",SUMIFS(MOVI_ENTR!I:I,MOVI_ENTR!D:D,D1673,MOVI_ENTR!O:O,O1673)-SUMIFS(MOVI_SAID!H:H,MOVI_SAID!D:D,D1673,MOVI_SAID!L:L,MOVI_ENTR!O1673))</f>
        <v/>
      </c>
      <c r="M1673" s="173" t="str">
        <f t="shared" si="42"/>
        <v/>
      </c>
      <c r="N1673" s="14"/>
      <c r="O1673" s="14"/>
      <c r="P1673" s="21"/>
      <c r="Q1673" s="21"/>
      <c r="R1673" s="21"/>
      <c r="S1673" s="21"/>
      <c r="T1673" s="21"/>
    </row>
    <row r="1674" spans="1:20" s="16" customFormat="1" ht="30" customHeight="1">
      <c r="A1674" s="21"/>
      <c r="B1674" s="21"/>
      <c r="C1674" s="197"/>
      <c r="D1674" s="168"/>
      <c r="E1674" s="154" t="str">
        <f>IFERROR(VLOOKUP(D1674,CADA_PROD!D:H,5,0),"")</f>
        <v/>
      </c>
      <c r="F1674" s="169"/>
      <c r="G1674" s="170"/>
      <c r="H1674" s="14"/>
      <c r="I1674" s="171"/>
      <c r="J1674" s="14"/>
      <c r="K1674" s="131"/>
      <c r="L1674" s="131" t="str">
        <f>IF(D1674="","",SUMIFS(MOVI_ENTR!I:I,MOVI_ENTR!D:D,D1674,MOVI_ENTR!O:O,O1674)-SUMIFS(MOVI_SAID!H:H,MOVI_SAID!D:D,D1674,MOVI_SAID!L:L,MOVI_ENTR!O1674))</f>
        <v/>
      </c>
      <c r="M1674" s="173" t="str">
        <f t="shared" si="42"/>
        <v/>
      </c>
      <c r="N1674" s="14"/>
      <c r="O1674" s="14"/>
      <c r="P1674" s="21"/>
      <c r="Q1674" s="21"/>
      <c r="R1674" s="21"/>
      <c r="S1674" s="21"/>
      <c r="T1674" s="21"/>
    </row>
    <row r="1675" spans="1:20" s="16" customFormat="1" ht="30" customHeight="1">
      <c r="A1675" s="21"/>
      <c r="B1675" s="21"/>
      <c r="C1675" s="197"/>
      <c r="D1675" s="168"/>
      <c r="E1675" s="154" t="str">
        <f>IFERROR(VLOOKUP(D1675,CADA_PROD!D:H,5,0),"")</f>
        <v/>
      </c>
      <c r="F1675" s="169"/>
      <c r="G1675" s="170"/>
      <c r="H1675" s="14"/>
      <c r="I1675" s="171"/>
      <c r="J1675" s="14"/>
      <c r="K1675" s="131"/>
      <c r="L1675" s="131" t="str">
        <f>IF(D1675="","",SUMIFS(MOVI_ENTR!I:I,MOVI_ENTR!D:D,D1675,MOVI_ENTR!O:O,O1675)-SUMIFS(MOVI_SAID!H:H,MOVI_SAID!D:D,D1675,MOVI_SAID!L:L,MOVI_ENTR!O1675))</f>
        <v/>
      </c>
      <c r="M1675" s="173" t="str">
        <f t="shared" si="42"/>
        <v/>
      </c>
      <c r="N1675" s="14"/>
      <c r="O1675" s="14"/>
      <c r="P1675" s="21"/>
      <c r="Q1675" s="21"/>
      <c r="R1675" s="21"/>
      <c r="S1675" s="21"/>
      <c r="T1675" s="21"/>
    </row>
    <row r="1676" spans="1:20" s="16" customFormat="1" ht="30" customHeight="1">
      <c r="A1676" s="21"/>
      <c r="B1676" s="21"/>
      <c r="C1676" s="197"/>
      <c r="D1676" s="168"/>
      <c r="E1676" s="154" t="str">
        <f>IFERROR(VLOOKUP(D1676,CADA_PROD!D:H,5,0),"")</f>
        <v/>
      </c>
      <c r="F1676" s="169"/>
      <c r="G1676" s="170"/>
      <c r="H1676" s="14"/>
      <c r="I1676" s="171"/>
      <c r="J1676" s="14"/>
      <c r="K1676" s="131"/>
      <c r="L1676" s="131" t="str">
        <f>IF(D1676="","",SUMIFS(MOVI_ENTR!I:I,MOVI_ENTR!D:D,D1676,MOVI_ENTR!O:O,O1676)-SUMIFS(MOVI_SAID!H:H,MOVI_SAID!D:D,D1676,MOVI_SAID!L:L,MOVI_ENTR!O1676))</f>
        <v/>
      </c>
      <c r="M1676" s="173" t="str">
        <f t="shared" si="42"/>
        <v/>
      </c>
      <c r="N1676" s="14"/>
      <c r="O1676" s="14"/>
      <c r="P1676" s="21"/>
      <c r="Q1676" s="21"/>
      <c r="R1676" s="21"/>
      <c r="S1676" s="21"/>
      <c r="T1676" s="21"/>
    </row>
    <row r="1677" spans="1:20" s="16" customFormat="1" ht="30" customHeight="1">
      <c r="A1677" s="21"/>
      <c r="B1677" s="21"/>
      <c r="C1677" s="197"/>
      <c r="D1677" s="168"/>
      <c r="E1677" s="154" t="str">
        <f>IFERROR(VLOOKUP(D1677,CADA_PROD!D:H,5,0),"")</f>
        <v/>
      </c>
      <c r="F1677" s="169"/>
      <c r="G1677" s="170"/>
      <c r="H1677" s="14"/>
      <c r="I1677" s="171"/>
      <c r="J1677" s="14"/>
      <c r="K1677" s="131"/>
      <c r="L1677" s="131" t="str">
        <f>IF(D1677="","",SUMIFS(MOVI_ENTR!I:I,MOVI_ENTR!D:D,D1677,MOVI_ENTR!O:O,O1677)-SUMIFS(MOVI_SAID!H:H,MOVI_SAID!D:D,D1677,MOVI_SAID!L:L,MOVI_ENTR!O1677))</f>
        <v/>
      </c>
      <c r="M1677" s="173" t="str">
        <f t="shared" si="42"/>
        <v/>
      </c>
      <c r="N1677" s="14"/>
      <c r="O1677" s="14"/>
      <c r="P1677" s="21"/>
      <c r="Q1677" s="21"/>
      <c r="R1677" s="21"/>
      <c r="S1677" s="21"/>
      <c r="T1677" s="21"/>
    </row>
    <row r="1678" spans="1:20" s="16" customFormat="1" ht="30" customHeight="1">
      <c r="A1678" s="21"/>
      <c r="B1678" s="21"/>
      <c r="C1678" s="197"/>
      <c r="D1678" s="168"/>
      <c r="E1678" s="154" t="str">
        <f>IFERROR(VLOOKUP(D1678,CADA_PROD!D:H,5,0),"")</f>
        <v/>
      </c>
      <c r="F1678" s="169"/>
      <c r="G1678" s="170"/>
      <c r="H1678" s="14"/>
      <c r="I1678" s="171"/>
      <c r="J1678" s="14"/>
      <c r="K1678" s="131"/>
      <c r="L1678" s="131" t="str">
        <f>IF(D1678="","",SUMIFS(MOVI_ENTR!I:I,MOVI_ENTR!D:D,D1678,MOVI_ENTR!O:O,O1678)-SUMIFS(MOVI_SAID!H:H,MOVI_SAID!D:D,D1678,MOVI_SAID!L:L,MOVI_ENTR!O1678))</f>
        <v/>
      </c>
      <c r="M1678" s="173" t="str">
        <f t="shared" si="42"/>
        <v/>
      </c>
      <c r="N1678" s="14"/>
      <c r="O1678" s="14"/>
      <c r="P1678" s="21"/>
      <c r="Q1678" s="21"/>
      <c r="R1678" s="21"/>
      <c r="S1678" s="21"/>
      <c r="T1678" s="21"/>
    </row>
    <row r="1679" spans="1:20" s="16" customFormat="1" ht="30" customHeight="1">
      <c r="A1679" s="21"/>
      <c r="B1679" s="21"/>
      <c r="C1679" s="197"/>
      <c r="D1679" s="168"/>
      <c r="E1679" s="154" t="str">
        <f>IFERROR(VLOOKUP(D1679,CADA_PROD!D:H,5,0),"")</f>
        <v/>
      </c>
      <c r="F1679" s="169"/>
      <c r="G1679" s="170"/>
      <c r="H1679" s="14"/>
      <c r="I1679" s="171"/>
      <c r="J1679" s="14"/>
      <c r="K1679" s="131"/>
      <c r="L1679" s="131" t="str">
        <f>IF(D1679="","",SUMIFS(MOVI_ENTR!I:I,MOVI_ENTR!D:D,D1679,MOVI_ENTR!O:O,O1679)-SUMIFS(MOVI_SAID!H:H,MOVI_SAID!D:D,D1679,MOVI_SAID!L:L,MOVI_ENTR!O1679))</f>
        <v/>
      </c>
      <c r="M1679" s="173" t="str">
        <f t="shared" si="42"/>
        <v/>
      </c>
      <c r="N1679" s="14"/>
      <c r="O1679" s="14"/>
      <c r="P1679" s="21"/>
      <c r="Q1679" s="21"/>
      <c r="R1679" s="21"/>
      <c r="S1679" s="21"/>
      <c r="T1679" s="21"/>
    </row>
    <row r="1680" spans="1:20" s="16" customFormat="1" ht="30" customHeight="1">
      <c r="A1680" s="21"/>
      <c r="B1680" s="21"/>
      <c r="C1680" s="197"/>
      <c r="D1680" s="168"/>
      <c r="E1680" s="154" t="str">
        <f>IFERROR(VLOOKUP(D1680,CADA_PROD!D:H,5,0),"")</f>
        <v/>
      </c>
      <c r="F1680" s="169"/>
      <c r="G1680" s="170"/>
      <c r="H1680" s="14"/>
      <c r="I1680" s="171"/>
      <c r="J1680" s="14"/>
      <c r="K1680" s="131"/>
      <c r="L1680" s="131" t="str">
        <f>IF(D1680="","",SUMIFS(MOVI_ENTR!I:I,MOVI_ENTR!D:D,D1680,MOVI_ENTR!O:O,O1680)-SUMIFS(MOVI_SAID!H:H,MOVI_SAID!D:D,D1680,MOVI_SAID!L:L,MOVI_ENTR!O1680))</f>
        <v/>
      </c>
      <c r="M1680" s="173" t="str">
        <f t="shared" si="42"/>
        <v/>
      </c>
      <c r="N1680" s="14"/>
      <c r="O1680" s="14"/>
      <c r="P1680" s="21"/>
      <c r="Q1680" s="21"/>
      <c r="R1680" s="21"/>
      <c r="S1680" s="21"/>
      <c r="T1680" s="21"/>
    </row>
    <row r="1681" spans="1:20" s="16" customFormat="1" ht="30" customHeight="1">
      <c r="A1681" s="21"/>
      <c r="B1681" s="21"/>
      <c r="C1681" s="197"/>
      <c r="D1681" s="168"/>
      <c r="E1681" s="154" t="str">
        <f>IFERROR(VLOOKUP(D1681,CADA_PROD!D:H,5,0),"")</f>
        <v/>
      </c>
      <c r="F1681" s="169"/>
      <c r="G1681" s="170"/>
      <c r="H1681" s="14"/>
      <c r="I1681" s="171"/>
      <c r="J1681" s="14"/>
      <c r="K1681" s="131"/>
      <c r="L1681" s="131" t="str">
        <f>IF(D1681="","",SUMIFS(MOVI_ENTR!I:I,MOVI_ENTR!D:D,D1681,MOVI_ENTR!O:O,O1681)-SUMIFS(MOVI_SAID!H:H,MOVI_SAID!D:D,D1681,MOVI_SAID!L:L,MOVI_ENTR!O1681))</f>
        <v/>
      </c>
      <c r="M1681" s="173" t="str">
        <f t="shared" si="42"/>
        <v/>
      </c>
      <c r="N1681" s="14"/>
      <c r="O1681" s="14"/>
      <c r="P1681" s="21"/>
      <c r="Q1681" s="21"/>
      <c r="R1681" s="21"/>
      <c r="S1681" s="21"/>
      <c r="T1681" s="21"/>
    </row>
    <row r="1682" spans="1:20" s="16" customFormat="1" ht="30" customHeight="1">
      <c r="A1682" s="21"/>
      <c r="B1682" s="21"/>
      <c r="C1682" s="197"/>
      <c r="D1682" s="168"/>
      <c r="E1682" s="154" t="str">
        <f>IFERROR(VLOOKUP(D1682,CADA_PROD!D:H,5,0),"")</f>
        <v/>
      </c>
      <c r="F1682" s="169"/>
      <c r="G1682" s="170"/>
      <c r="H1682" s="14"/>
      <c r="I1682" s="171"/>
      <c r="J1682" s="14"/>
      <c r="K1682" s="131"/>
      <c r="L1682" s="131" t="str">
        <f>IF(D1682="","",SUMIFS(MOVI_ENTR!I:I,MOVI_ENTR!D:D,D1682,MOVI_ENTR!O:O,O1682)-SUMIFS(MOVI_SAID!H:H,MOVI_SAID!D:D,D1682,MOVI_SAID!L:L,MOVI_ENTR!O1682))</f>
        <v/>
      </c>
      <c r="M1682" s="173" t="str">
        <f t="shared" si="42"/>
        <v/>
      </c>
      <c r="N1682" s="14"/>
      <c r="O1682" s="14"/>
      <c r="P1682" s="21"/>
      <c r="Q1682" s="21"/>
      <c r="R1682" s="21"/>
      <c r="S1682" s="21"/>
      <c r="T1682" s="21"/>
    </row>
    <row r="1683" spans="1:20" s="16" customFormat="1" ht="30" customHeight="1">
      <c r="A1683" s="21"/>
      <c r="B1683" s="21"/>
      <c r="C1683" s="197"/>
      <c r="D1683" s="168"/>
      <c r="E1683" s="154" t="str">
        <f>IFERROR(VLOOKUP(D1683,CADA_PROD!D:H,5,0),"")</f>
        <v/>
      </c>
      <c r="F1683" s="169"/>
      <c r="G1683" s="170"/>
      <c r="H1683" s="14"/>
      <c r="I1683" s="171"/>
      <c r="J1683" s="14"/>
      <c r="K1683" s="131"/>
      <c r="L1683" s="131" t="str">
        <f>IF(D1683="","",SUMIFS(MOVI_ENTR!I:I,MOVI_ENTR!D:D,D1683,MOVI_ENTR!O:O,O1683)-SUMIFS(MOVI_SAID!H:H,MOVI_SAID!D:D,D1683,MOVI_SAID!L:L,MOVI_ENTR!O1683))</f>
        <v/>
      </c>
      <c r="M1683" s="173" t="str">
        <f t="shared" si="42"/>
        <v/>
      </c>
      <c r="N1683" s="14"/>
      <c r="O1683" s="14"/>
      <c r="P1683" s="21"/>
      <c r="Q1683" s="21"/>
      <c r="R1683" s="21"/>
      <c r="S1683" s="21"/>
      <c r="T1683" s="21"/>
    </row>
    <row r="1684" spans="1:20" s="16" customFormat="1" ht="30" customHeight="1">
      <c r="A1684" s="21"/>
      <c r="B1684" s="21"/>
      <c r="C1684" s="197"/>
      <c r="D1684" s="168"/>
      <c r="E1684" s="154" t="str">
        <f>IFERROR(VLOOKUP(D1684,CADA_PROD!D:H,5,0),"")</f>
        <v/>
      </c>
      <c r="F1684" s="169"/>
      <c r="G1684" s="170"/>
      <c r="H1684" s="14"/>
      <c r="I1684" s="171"/>
      <c r="J1684" s="14"/>
      <c r="K1684" s="131"/>
      <c r="L1684" s="131" t="str">
        <f>IF(D1684="","",SUMIFS(MOVI_ENTR!I:I,MOVI_ENTR!D:D,D1684,MOVI_ENTR!O:O,O1684)-SUMIFS(MOVI_SAID!H:H,MOVI_SAID!D:D,D1684,MOVI_SAID!L:L,MOVI_ENTR!O1684))</f>
        <v/>
      </c>
      <c r="M1684" s="173" t="str">
        <f t="shared" si="42"/>
        <v/>
      </c>
      <c r="N1684" s="14"/>
      <c r="O1684" s="14"/>
      <c r="P1684" s="21"/>
      <c r="Q1684" s="21"/>
      <c r="R1684" s="21"/>
      <c r="S1684" s="21"/>
      <c r="T1684" s="21"/>
    </row>
    <row r="1685" spans="1:20" s="16" customFormat="1" ht="30" customHeight="1">
      <c r="A1685" s="21"/>
      <c r="B1685" s="21"/>
      <c r="C1685" s="197"/>
      <c r="D1685" s="168"/>
      <c r="E1685" s="154" t="str">
        <f>IFERROR(VLOOKUP(D1685,CADA_PROD!D:H,5,0),"")</f>
        <v/>
      </c>
      <c r="F1685" s="169"/>
      <c r="G1685" s="170"/>
      <c r="H1685" s="14"/>
      <c r="I1685" s="171"/>
      <c r="J1685" s="14"/>
      <c r="K1685" s="131"/>
      <c r="L1685" s="131" t="str">
        <f>IF(D1685="","",SUMIFS(MOVI_ENTR!I:I,MOVI_ENTR!D:D,D1685,MOVI_ENTR!O:O,O1685)-SUMIFS(MOVI_SAID!H:H,MOVI_SAID!D:D,D1685,MOVI_SAID!L:L,MOVI_ENTR!O1685))</f>
        <v/>
      </c>
      <c r="M1685" s="173" t="str">
        <f t="shared" si="42"/>
        <v/>
      </c>
      <c r="N1685" s="14"/>
      <c r="O1685" s="14"/>
      <c r="P1685" s="21"/>
      <c r="Q1685" s="21"/>
      <c r="R1685" s="21"/>
      <c r="S1685" s="21"/>
      <c r="T1685" s="21"/>
    </row>
    <row r="1686" spans="1:20" s="16" customFormat="1" ht="30" customHeight="1">
      <c r="A1686" s="21"/>
      <c r="B1686" s="21"/>
      <c r="C1686" s="197"/>
      <c r="D1686" s="168"/>
      <c r="E1686" s="154" t="str">
        <f>IFERROR(VLOOKUP(D1686,CADA_PROD!D:H,5,0),"")</f>
        <v/>
      </c>
      <c r="F1686" s="169"/>
      <c r="G1686" s="170"/>
      <c r="H1686" s="14"/>
      <c r="I1686" s="171"/>
      <c r="J1686" s="14"/>
      <c r="K1686" s="131"/>
      <c r="L1686" s="131" t="str">
        <f>IF(D1686="","",SUMIFS(MOVI_ENTR!I:I,MOVI_ENTR!D:D,D1686,MOVI_ENTR!O:O,O1686)-SUMIFS(MOVI_SAID!H:H,MOVI_SAID!D:D,D1686,MOVI_SAID!L:L,MOVI_ENTR!O1686))</f>
        <v/>
      </c>
      <c r="M1686" s="173" t="str">
        <f t="shared" si="42"/>
        <v/>
      </c>
      <c r="N1686" s="14"/>
      <c r="O1686" s="14"/>
      <c r="P1686" s="21"/>
      <c r="Q1686" s="21"/>
      <c r="R1686" s="21"/>
      <c r="S1686" s="21"/>
      <c r="T1686" s="21"/>
    </row>
    <row r="1687" spans="1:20" s="16" customFormat="1" ht="30" customHeight="1">
      <c r="A1687" s="21"/>
      <c r="B1687" s="21"/>
      <c r="C1687" s="197"/>
      <c r="D1687" s="168"/>
      <c r="E1687" s="154" t="str">
        <f>IFERROR(VLOOKUP(D1687,CADA_PROD!D:H,5,0),"")</f>
        <v/>
      </c>
      <c r="F1687" s="169"/>
      <c r="G1687" s="170"/>
      <c r="H1687" s="14"/>
      <c r="I1687" s="171"/>
      <c r="J1687" s="14"/>
      <c r="K1687" s="131"/>
      <c r="L1687" s="131" t="str">
        <f>IF(D1687="","",SUMIFS(MOVI_ENTR!I:I,MOVI_ENTR!D:D,D1687,MOVI_ENTR!O:O,O1687)-SUMIFS(MOVI_SAID!H:H,MOVI_SAID!D:D,D1687,MOVI_SAID!L:L,MOVI_ENTR!O1687))</f>
        <v/>
      </c>
      <c r="M1687" s="173" t="str">
        <f t="shared" si="42"/>
        <v/>
      </c>
      <c r="N1687" s="14"/>
      <c r="O1687" s="14"/>
      <c r="P1687" s="21"/>
      <c r="Q1687" s="21"/>
      <c r="R1687" s="21"/>
      <c r="S1687" s="21"/>
      <c r="T1687" s="21"/>
    </row>
    <row r="1688" spans="1:20" s="16" customFormat="1" ht="30" customHeight="1">
      <c r="A1688" s="21"/>
      <c r="B1688" s="21"/>
      <c r="C1688" s="197"/>
      <c r="D1688" s="168"/>
      <c r="E1688" s="154" t="str">
        <f>IFERROR(VLOOKUP(D1688,CADA_PROD!D:H,5,0),"")</f>
        <v/>
      </c>
      <c r="F1688" s="169"/>
      <c r="G1688" s="170"/>
      <c r="H1688" s="14"/>
      <c r="I1688" s="171"/>
      <c r="J1688" s="14"/>
      <c r="K1688" s="131"/>
      <c r="L1688" s="131" t="str">
        <f>IF(D1688="","",SUMIFS(MOVI_ENTR!I:I,MOVI_ENTR!D:D,D1688,MOVI_ENTR!O:O,O1688)-SUMIFS(MOVI_SAID!H:H,MOVI_SAID!D:D,D1688,MOVI_SAID!L:L,MOVI_ENTR!O1688))</f>
        <v/>
      </c>
      <c r="M1688" s="173" t="str">
        <f t="shared" si="42"/>
        <v/>
      </c>
      <c r="N1688" s="14"/>
      <c r="O1688" s="14"/>
      <c r="P1688" s="21"/>
      <c r="Q1688" s="21"/>
      <c r="R1688" s="21"/>
      <c r="S1688" s="21"/>
      <c r="T1688" s="21"/>
    </row>
    <row r="1689" spans="1:20" s="16" customFormat="1" ht="30" customHeight="1">
      <c r="A1689" s="21"/>
      <c r="B1689" s="21"/>
      <c r="C1689" s="197"/>
      <c r="D1689" s="168"/>
      <c r="E1689" s="154" t="str">
        <f>IFERROR(VLOOKUP(D1689,CADA_PROD!D:H,5,0),"")</f>
        <v/>
      </c>
      <c r="F1689" s="169"/>
      <c r="G1689" s="170"/>
      <c r="H1689" s="14"/>
      <c r="I1689" s="171"/>
      <c r="J1689" s="14"/>
      <c r="K1689" s="131"/>
      <c r="L1689" s="131" t="str">
        <f>IF(D1689="","",SUMIFS(MOVI_ENTR!I:I,MOVI_ENTR!D:D,D1689,MOVI_ENTR!O:O,O1689)-SUMIFS(MOVI_SAID!H:H,MOVI_SAID!D:D,D1689,MOVI_SAID!L:L,MOVI_ENTR!O1689))</f>
        <v/>
      </c>
      <c r="M1689" s="173" t="str">
        <f t="shared" si="42"/>
        <v/>
      </c>
      <c r="N1689" s="14"/>
      <c r="O1689" s="14"/>
      <c r="P1689" s="21"/>
      <c r="Q1689" s="21"/>
      <c r="R1689" s="21"/>
      <c r="S1689" s="21"/>
      <c r="T1689" s="21"/>
    </row>
    <row r="1690" spans="1:20" s="16" customFormat="1" ht="30" customHeight="1">
      <c r="A1690" s="21"/>
      <c r="B1690" s="21"/>
      <c r="C1690" s="197"/>
      <c r="D1690" s="168"/>
      <c r="E1690" s="154" t="str">
        <f>IFERROR(VLOOKUP(D1690,CADA_PROD!D:H,5,0),"")</f>
        <v/>
      </c>
      <c r="F1690" s="169"/>
      <c r="G1690" s="170"/>
      <c r="H1690" s="14"/>
      <c r="I1690" s="171"/>
      <c r="J1690" s="14"/>
      <c r="K1690" s="131"/>
      <c r="L1690" s="131" t="str">
        <f>IF(D1690="","",SUMIFS(MOVI_ENTR!I:I,MOVI_ENTR!D:D,D1690,MOVI_ENTR!O:O,O1690)-SUMIFS(MOVI_SAID!H:H,MOVI_SAID!D:D,D1690,MOVI_SAID!L:L,MOVI_ENTR!O1690))</f>
        <v/>
      </c>
      <c r="M1690" s="173" t="str">
        <f t="shared" si="42"/>
        <v/>
      </c>
      <c r="N1690" s="14"/>
      <c r="O1690" s="14"/>
      <c r="P1690" s="21"/>
      <c r="Q1690" s="21"/>
      <c r="R1690" s="21"/>
      <c r="S1690" s="21"/>
      <c r="T1690" s="21"/>
    </row>
    <row r="1691" spans="1:20" s="16" customFormat="1" ht="30" customHeight="1">
      <c r="A1691" s="21"/>
      <c r="B1691" s="21"/>
      <c r="C1691" s="197"/>
      <c r="D1691" s="168"/>
      <c r="E1691" s="154" t="str">
        <f>IFERROR(VLOOKUP(D1691,CADA_PROD!D:H,5,0),"")</f>
        <v/>
      </c>
      <c r="F1691" s="169"/>
      <c r="G1691" s="170"/>
      <c r="H1691" s="14"/>
      <c r="I1691" s="171"/>
      <c r="J1691" s="14"/>
      <c r="K1691" s="131"/>
      <c r="L1691" s="131" t="str">
        <f>IF(D1691="","",SUMIFS(MOVI_ENTR!I:I,MOVI_ENTR!D:D,D1691,MOVI_ENTR!O:O,O1691)-SUMIFS(MOVI_SAID!H:H,MOVI_SAID!D:D,D1691,MOVI_SAID!L:L,MOVI_ENTR!O1691))</f>
        <v/>
      </c>
      <c r="M1691" s="173" t="str">
        <f t="shared" ref="M1691:M1754" si="43">IF(D1691="","",H1691*I1691)</f>
        <v/>
      </c>
      <c r="N1691" s="14"/>
      <c r="O1691" s="14"/>
      <c r="P1691" s="21"/>
      <c r="Q1691" s="21"/>
      <c r="R1691" s="21"/>
      <c r="S1691" s="21"/>
      <c r="T1691" s="21"/>
    </row>
    <row r="1692" spans="1:20" s="16" customFormat="1" ht="30" customHeight="1">
      <c r="A1692" s="21"/>
      <c r="B1692" s="21"/>
      <c r="C1692" s="197"/>
      <c r="D1692" s="168"/>
      <c r="E1692" s="154" t="str">
        <f>IFERROR(VLOOKUP(D1692,CADA_PROD!D:H,5,0),"")</f>
        <v/>
      </c>
      <c r="F1692" s="169"/>
      <c r="G1692" s="170"/>
      <c r="H1692" s="14"/>
      <c r="I1692" s="171"/>
      <c r="J1692" s="14"/>
      <c r="K1692" s="131"/>
      <c r="L1692" s="131" t="str">
        <f>IF(D1692="","",SUMIFS(MOVI_ENTR!I:I,MOVI_ENTR!D:D,D1692,MOVI_ENTR!O:O,O1692)-SUMIFS(MOVI_SAID!H:H,MOVI_SAID!D:D,D1692,MOVI_SAID!L:L,MOVI_ENTR!O1692))</f>
        <v/>
      </c>
      <c r="M1692" s="173" t="str">
        <f t="shared" si="43"/>
        <v/>
      </c>
      <c r="N1692" s="14"/>
      <c r="O1692" s="14"/>
      <c r="P1692" s="21"/>
      <c r="Q1692" s="21"/>
      <c r="R1692" s="21"/>
      <c r="S1692" s="21"/>
      <c r="T1692" s="21"/>
    </row>
    <row r="1693" spans="1:20" s="16" customFormat="1" ht="30" customHeight="1">
      <c r="A1693" s="21"/>
      <c r="B1693" s="21"/>
      <c r="C1693" s="197"/>
      <c r="D1693" s="168"/>
      <c r="E1693" s="154" t="str">
        <f>IFERROR(VLOOKUP(D1693,CADA_PROD!D:H,5,0),"")</f>
        <v/>
      </c>
      <c r="F1693" s="169"/>
      <c r="G1693" s="170"/>
      <c r="H1693" s="14"/>
      <c r="I1693" s="171"/>
      <c r="J1693" s="14"/>
      <c r="K1693" s="131"/>
      <c r="L1693" s="131" t="str">
        <f>IF(D1693="","",SUMIFS(MOVI_ENTR!I:I,MOVI_ENTR!D:D,D1693,MOVI_ENTR!O:O,O1693)-SUMIFS(MOVI_SAID!H:H,MOVI_SAID!D:D,D1693,MOVI_SAID!L:L,MOVI_ENTR!O1693))</f>
        <v/>
      </c>
      <c r="M1693" s="173" t="str">
        <f t="shared" si="43"/>
        <v/>
      </c>
      <c r="N1693" s="14"/>
      <c r="O1693" s="14"/>
      <c r="P1693" s="21"/>
      <c r="Q1693" s="21"/>
      <c r="R1693" s="21"/>
      <c r="S1693" s="21"/>
      <c r="T1693" s="21"/>
    </row>
    <row r="1694" spans="1:20" s="16" customFormat="1" ht="30" customHeight="1">
      <c r="A1694" s="21"/>
      <c r="B1694" s="21"/>
      <c r="C1694" s="197"/>
      <c r="D1694" s="168"/>
      <c r="E1694" s="154" t="str">
        <f>IFERROR(VLOOKUP(D1694,CADA_PROD!D:H,5,0),"")</f>
        <v/>
      </c>
      <c r="F1694" s="169"/>
      <c r="G1694" s="170"/>
      <c r="H1694" s="14"/>
      <c r="I1694" s="171"/>
      <c r="J1694" s="14"/>
      <c r="K1694" s="131"/>
      <c r="L1694" s="131" t="str">
        <f>IF(D1694="","",SUMIFS(MOVI_ENTR!I:I,MOVI_ENTR!D:D,D1694,MOVI_ENTR!O:O,O1694)-SUMIFS(MOVI_SAID!H:H,MOVI_SAID!D:D,D1694,MOVI_SAID!L:L,MOVI_ENTR!O1694))</f>
        <v/>
      </c>
      <c r="M1694" s="173" t="str">
        <f t="shared" si="43"/>
        <v/>
      </c>
      <c r="N1694" s="14"/>
      <c r="O1694" s="14"/>
      <c r="P1694" s="21"/>
      <c r="Q1694" s="21"/>
      <c r="R1694" s="21"/>
      <c r="S1694" s="21"/>
      <c r="T1694" s="21"/>
    </row>
    <row r="1695" spans="1:20" s="16" customFormat="1" ht="30" customHeight="1">
      <c r="A1695" s="21"/>
      <c r="B1695" s="21"/>
      <c r="C1695" s="197"/>
      <c r="D1695" s="168"/>
      <c r="E1695" s="154" t="str">
        <f>IFERROR(VLOOKUP(D1695,CADA_PROD!D:H,5,0),"")</f>
        <v/>
      </c>
      <c r="F1695" s="169"/>
      <c r="G1695" s="170"/>
      <c r="H1695" s="14"/>
      <c r="I1695" s="171"/>
      <c r="J1695" s="14"/>
      <c r="K1695" s="131"/>
      <c r="L1695" s="131" t="str">
        <f>IF(D1695="","",SUMIFS(MOVI_ENTR!I:I,MOVI_ENTR!D:D,D1695,MOVI_ENTR!O:O,O1695)-SUMIFS(MOVI_SAID!H:H,MOVI_SAID!D:D,D1695,MOVI_SAID!L:L,MOVI_ENTR!O1695))</f>
        <v/>
      </c>
      <c r="M1695" s="173" t="str">
        <f t="shared" si="43"/>
        <v/>
      </c>
      <c r="N1695" s="14"/>
      <c r="O1695" s="14"/>
      <c r="P1695" s="21"/>
      <c r="Q1695" s="21"/>
      <c r="R1695" s="21"/>
      <c r="S1695" s="21"/>
      <c r="T1695" s="21"/>
    </row>
    <row r="1696" spans="1:20" s="16" customFormat="1" ht="30" customHeight="1">
      <c r="A1696" s="21"/>
      <c r="B1696" s="21"/>
      <c r="C1696" s="197"/>
      <c r="D1696" s="168"/>
      <c r="E1696" s="154" t="str">
        <f>IFERROR(VLOOKUP(D1696,CADA_PROD!D:H,5,0),"")</f>
        <v/>
      </c>
      <c r="F1696" s="169"/>
      <c r="G1696" s="170"/>
      <c r="H1696" s="14"/>
      <c r="I1696" s="171"/>
      <c r="J1696" s="14"/>
      <c r="K1696" s="131"/>
      <c r="L1696" s="131" t="str">
        <f>IF(D1696="","",SUMIFS(MOVI_ENTR!I:I,MOVI_ENTR!D:D,D1696,MOVI_ENTR!O:O,O1696)-SUMIFS(MOVI_SAID!H:H,MOVI_SAID!D:D,D1696,MOVI_SAID!L:L,MOVI_ENTR!O1696))</f>
        <v/>
      </c>
      <c r="M1696" s="173" t="str">
        <f t="shared" si="43"/>
        <v/>
      </c>
      <c r="N1696" s="14"/>
      <c r="O1696" s="14"/>
      <c r="P1696" s="21"/>
      <c r="Q1696" s="21"/>
      <c r="R1696" s="21"/>
      <c r="S1696" s="21"/>
      <c r="T1696" s="21"/>
    </row>
    <row r="1697" spans="1:20" s="16" customFormat="1" ht="30" customHeight="1">
      <c r="A1697" s="21"/>
      <c r="B1697" s="21"/>
      <c r="C1697" s="197"/>
      <c r="D1697" s="168"/>
      <c r="E1697" s="154" t="str">
        <f>IFERROR(VLOOKUP(D1697,CADA_PROD!D:H,5,0),"")</f>
        <v/>
      </c>
      <c r="F1697" s="169"/>
      <c r="G1697" s="170"/>
      <c r="H1697" s="14"/>
      <c r="I1697" s="171"/>
      <c r="J1697" s="14"/>
      <c r="K1697" s="131"/>
      <c r="L1697" s="131" t="str">
        <f>IF(D1697="","",SUMIFS(MOVI_ENTR!I:I,MOVI_ENTR!D:D,D1697,MOVI_ENTR!O:O,O1697)-SUMIFS(MOVI_SAID!H:H,MOVI_SAID!D:D,D1697,MOVI_SAID!L:L,MOVI_ENTR!O1697))</f>
        <v/>
      </c>
      <c r="M1697" s="173" t="str">
        <f t="shared" si="43"/>
        <v/>
      </c>
      <c r="N1697" s="14"/>
      <c r="O1697" s="14"/>
      <c r="P1697" s="21"/>
      <c r="Q1697" s="21"/>
      <c r="R1697" s="21"/>
      <c r="S1697" s="21"/>
      <c r="T1697" s="21"/>
    </row>
    <row r="1698" spans="1:20" s="16" customFormat="1" ht="30" customHeight="1">
      <c r="A1698" s="21"/>
      <c r="B1698" s="21"/>
      <c r="C1698" s="197"/>
      <c r="D1698" s="168"/>
      <c r="E1698" s="154" t="str">
        <f>IFERROR(VLOOKUP(D1698,CADA_PROD!D:H,5,0),"")</f>
        <v/>
      </c>
      <c r="F1698" s="169"/>
      <c r="G1698" s="170"/>
      <c r="H1698" s="14"/>
      <c r="I1698" s="171"/>
      <c r="J1698" s="14"/>
      <c r="K1698" s="131"/>
      <c r="L1698" s="131" t="str">
        <f>IF(D1698="","",SUMIFS(MOVI_ENTR!I:I,MOVI_ENTR!D:D,D1698,MOVI_ENTR!O:O,O1698)-SUMIFS(MOVI_SAID!H:H,MOVI_SAID!D:D,D1698,MOVI_SAID!L:L,MOVI_ENTR!O1698))</f>
        <v/>
      </c>
      <c r="M1698" s="173" t="str">
        <f t="shared" si="43"/>
        <v/>
      </c>
      <c r="N1698" s="14"/>
      <c r="O1698" s="14"/>
      <c r="P1698" s="21"/>
      <c r="Q1698" s="21"/>
      <c r="R1698" s="21"/>
      <c r="S1698" s="21"/>
      <c r="T1698" s="21"/>
    </row>
    <row r="1699" spans="1:20" s="16" customFormat="1" ht="30" customHeight="1">
      <c r="A1699" s="21"/>
      <c r="B1699" s="21"/>
      <c r="C1699" s="197"/>
      <c r="D1699" s="168"/>
      <c r="E1699" s="154" t="str">
        <f>IFERROR(VLOOKUP(D1699,CADA_PROD!D:H,5,0),"")</f>
        <v/>
      </c>
      <c r="F1699" s="169"/>
      <c r="G1699" s="170"/>
      <c r="H1699" s="14"/>
      <c r="I1699" s="171"/>
      <c r="J1699" s="14"/>
      <c r="K1699" s="131"/>
      <c r="L1699" s="131" t="str">
        <f>IF(D1699="","",SUMIFS(MOVI_ENTR!I:I,MOVI_ENTR!D:D,D1699,MOVI_ENTR!O:O,O1699)-SUMIFS(MOVI_SAID!H:H,MOVI_SAID!D:D,D1699,MOVI_SAID!L:L,MOVI_ENTR!O1699))</f>
        <v/>
      </c>
      <c r="M1699" s="173" t="str">
        <f t="shared" si="43"/>
        <v/>
      </c>
      <c r="N1699" s="14"/>
      <c r="O1699" s="14"/>
      <c r="P1699" s="21"/>
      <c r="Q1699" s="21"/>
      <c r="R1699" s="21"/>
      <c r="S1699" s="21"/>
      <c r="T1699" s="21"/>
    </row>
    <row r="1700" spans="1:20" s="16" customFormat="1" ht="30" customHeight="1">
      <c r="A1700" s="21"/>
      <c r="B1700" s="21"/>
      <c r="C1700" s="197"/>
      <c r="D1700" s="168"/>
      <c r="E1700" s="154" t="str">
        <f>IFERROR(VLOOKUP(D1700,CADA_PROD!D:H,5,0),"")</f>
        <v/>
      </c>
      <c r="F1700" s="169"/>
      <c r="G1700" s="170"/>
      <c r="H1700" s="14"/>
      <c r="I1700" s="171"/>
      <c r="J1700" s="14"/>
      <c r="K1700" s="131"/>
      <c r="L1700" s="131" t="str">
        <f>IF(D1700="","",SUMIFS(MOVI_ENTR!I:I,MOVI_ENTR!D:D,D1700,MOVI_ENTR!O:O,O1700)-SUMIFS(MOVI_SAID!H:H,MOVI_SAID!D:D,D1700,MOVI_SAID!L:L,MOVI_ENTR!O1700))</f>
        <v/>
      </c>
      <c r="M1700" s="173" t="str">
        <f t="shared" si="43"/>
        <v/>
      </c>
      <c r="N1700" s="14"/>
      <c r="O1700" s="14"/>
      <c r="P1700" s="21"/>
      <c r="Q1700" s="21"/>
      <c r="R1700" s="21"/>
      <c r="S1700" s="21"/>
      <c r="T1700" s="21"/>
    </row>
    <row r="1701" spans="1:20" s="16" customFormat="1" ht="30" customHeight="1">
      <c r="A1701" s="21"/>
      <c r="B1701" s="21"/>
      <c r="C1701" s="197"/>
      <c r="D1701" s="168"/>
      <c r="E1701" s="154" t="str">
        <f>IFERROR(VLOOKUP(D1701,CADA_PROD!D:H,5,0),"")</f>
        <v/>
      </c>
      <c r="F1701" s="169"/>
      <c r="G1701" s="170"/>
      <c r="H1701" s="14"/>
      <c r="I1701" s="171"/>
      <c r="J1701" s="14"/>
      <c r="K1701" s="131"/>
      <c r="L1701" s="131" t="str">
        <f>IF(D1701="","",SUMIFS(MOVI_ENTR!I:I,MOVI_ENTR!D:D,D1701,MOVI_ENTR!O:O,O1701)-SUMIFS(MOVI_SAID!H:H,MOVI_SAID!D:D,D1701,MOVI_SAID!L:L,MOVI_ENTR!O1701))</f>
        <v/>
      </c>
      <c r="M1701" s="173" t="str">
        <f t="shared" si="43"/>
        <v/>
      </c>
      <c r="N1701" s="14"/>
      <c r="O1701" s="14"/>
      <c r="P1701" s="21"/>
      <c r="Q1701" s="21"/>
      <c r="R1701" s="21"/>
      <c r="S1701" s="21"/>
      <c r="T1701" s="21"/>
    </row>
    <row r="1702" spans="1:20" s="16" customFormat="1" ht="30" customHeight="1">
      <c r="A1702" s="21"/>
      <c r="B1702" s="21"/>
      <c r="C1702" s="197"/>
      <c r="D1702" s="168"/>
      <c r="E1702" s="154" t="str">
        <f>IFERROR(VLOOKUP(D1702,CADA_PROD!D:H,5,0),"")</f>
        <v/>
      </c>
      <c r="F1702" s="169"/>
      <c r="G1702" s="170"/>
      <c r="H1702" s="14"/>
      <c r="I1702" s="171"/>
      <c r="J1702" s="14"/>
      <c r="K1702" s="131"/>
      <c r="L1702" s="131" t="str">
        <f>IF(D1702="","",SUMIFS(MOVI_ENTR!I:I,MOVI_ENTR!D:D,D1702,MOVI_ENTR!O:O,O1702)-SUMIFS(MOVI_SAID!H:H,MOVI_SAID!D:D,D1702,MOVI_SAID!L:L,MOVI_ENTR!O1702))</f>
        <v/>
      </c>
      <c r="M1702" s="173" t="str">
        <f t="shared" si="43"/>
        <v/>
      </c>
      <c r="N1702" s="14"/>
      <c r="O1702" s="14"/>
      <c r="P1702" s="21"/>
      <c r="Q1702" s="21"/>
      <c r="R1702" s="21"/>
      <c r="S1702" s="21"/>
      <c r="T1702" s="21"/>
    </row>
    <row r="1703" spans="1:20" s="16" customFormat="1" ht="30" customHeight="1">
      <c r="A1703" s="21"/>
      <c r="B1703" s="21"/>
      <c r="C1703" s="197"/>
      <c r="D1703" s="168"/>
      <c r="E1703" s="154" t="str">
        <f>IFERROR(VLOOKUP(D1703,CADA_PROD!D:H,5,0),"")</f>
        <v/>
      </c>
      <c r="F1703" s="169"/>
      <c r="G1703" s="170"/>
      <c r="H1703" s="14"/>
      <c r="I1703" s="171"/>
      <c r="J1703" s="14"/>
      <c r="K1703" s="131"/>
      <c r="L1703" s="131" t="str">
        <f>IF(D1703="","",SUMIFS(MOVI_ENTR!I:I,MOVI_ENTR!D:D,D1703,MOVI_ENTR!O:O,O1703)-SUMIFS(MOVI_SAID!H:H,MOVI_SAID!D:D,D1703,MOVI_SAID!L:L,MOVI_ENTR!O1703))</f>
        <v/>
      </c>
      <c r="M1703" s="173" t="str">
        <f t="shared" si="43"/>
        <v/>
      </c>
      <c r="N1703" s="14"/>
      <c r="O1703" s="14"/>
      <c r="P1703" s="21"/>
      <c r="Q1703" s="21"/>
      <c r="R1703" s="21"/>
      <c r="S1703" s="21"/>
      <c r="T1703" s="21"/>
    </row>
    <row r="1704" spans="1:20" s="16" customFormat="1" ht="30" customHeight="1">
      <c r="A1704" s="21"/>
      <c r="B1704" s="21"/>
      <c r="C1704" s="197"/>
      <c r="D1704" s="168"/>
      <c r="E1704" s="154" t="str">
        <f>IFERROR(VLOOKUP(D1704,CADA_PROD!D:H,5,0),"")</f>
        <v/>
      </c>
      <c r="F1704" s="169"/>
      <c r="G1704" s="170"/>
      <c r="H1704" s="14"/>
      <c r="I1704" s="171"/>
      <c r="J1704" s="14"/>
      <c r="K1704" s="131"/>
      <c r="L1704" s="131" t="str">
        <f>IF(D1704="","",SUMIFS(MOVI_ENTR!I:I,MOVI_ENTR!D:D,D1704,MOVI_ENTR!O:O,O1704)-SUMIFS(MOVI_SAID!H:H,MOVI_SAID!D:D,D1704,MOVI_SAID!L:L,MOVI_ENTR!O1704))</f>
        <v/>
      </c>
      <c r="M1704" s="173" t="str">
        <f t="shared" si="43"/>
        <v/>
      </c>
      <c r="N1704" s="14"/>
      <c r="O1704" s="14"/>
      <c r="P1704" s="21"/>
      <c r="Q1704" s="21"/>
      <c r="R1704" s="21"/>
      <c r="S1704" s="21"/>
      <c r="T1704" s="21"/>
    </row>
    <row r="1705" spans="1:20" s="16" customFormat="1" ht="30" customHeight="1">
      <c r="A1705" s="21"/>
      <c r="B1705" s="21"/>
      <c r="C1705" s="197"/>
      <c r="D1705" s="168"/>
      <c r="E1705" s="154" t="str">
        <f>IFERROR(VLOOKUP(D1705,CADA_PROD!D:H,5,0),"")</f>
        <v/>
      </c>
      <c r="F1705" s="169"/>
      <c r="G1705" s="170"/>
      <c r="H1705" s="14"/>
      <c r="I1705" s="171"/>
      <c r="J1705" s="14"/>
      <c r="K1705" s="131"/>
      <c r="L1705" s="131" t="str">
        <f>IF(D1705="","",SUMIFS(MOVI_ENTR!I:I,MOVI_ENTR!D:D,D1705,MOVI_ENTR!O:O,O1705)-SUMIFS(MOVI_SAID!H:H,MOVI_SAID!D:D,D1705,MOVI_SAID!L:L,MOVI_ENTR!O1705))</f>
        <v/>
      </c>
      <c r="M1705" s="173" t="str">
        <f t="shared" si="43"/>
        <v/>
      </c>
      <c r="N1705" s="14"/>
      <c r="O1705" s="14"/>
      <c r="P1705" s="21"/>
      <c r="Q1705" s="21"/>
      <c r="R1705" s="21"/>
      <c r="S1705" s="21"/>
      <c r="T1705" s="21"/>
    </row>
    <row r="1706" spans="1:20" s="16" customFormat="1" ht="30" customHeight="1">
      <c r="A1706" s="21"/>
      <c r="B1706" s="21"/>
      <c r="C1706" s="197"/>
      <c r="D1706" s="168"/>
      <c r="E1706" s="154" t="str">
        <f>IFERROR(VLOOKUP(D1706,CADA_PROD!D:H,5,0),"")</f>
        <v/>
      </c>
      <c r="F1706" s="169"/>
      <c r="G1706" s="170"/>
      <c r="H1706" s="14"/>
      <c r="I1706" s="171"/>
      <c r="J1706" s="14"/>
      <c r="K1706" s="131"/>
      <c r="L1706" s="131" t="str">
        <f>IF(D1706="","",SUMIFS(MOVI_ENTR!I:I,MOVI_ENTR!D:D,D1706,MOVI_ENTR!O:O,O1706)-SUMIFS(MOVI_SAID!H:H,MOVI_SAID!D:D,D1706,MOVI_SAID!L:L,MOVI_ENTR!O1706))</f>
        <v/>
      </c>
      <c r="M1706" s="173" t="str">
        <f t="shared" si="43"/>
        <v/>
      </c>
      <c r="N1706" s="14"/>
      <c r="O1706" s="14"/>
      <c r="P1706" s="21"/>
      <c r="Q1706" s="21"/>
      <c r="R1706" s="21"/>
      <c r="S1706" s="21"/>
      <c r="T1706" s="21"/>
    </row>
    <row r="1707" spans="1:20" s="16" customFormat="1" ht="30" customHeight="1">
      <c r="A1707" s="21"/>
      <c r="B1707" s="21"/>
      <c r="C1707" s="197"/>
      <c r="D1707" s="168"/>
      <c r="E1707" s="154" t="str">
        <f>IFERROR(VLOOKUP(D1707,CADA_PROD!D:H,5,0),"")</f>
        <v/>
      </c>
      <c r="F1707" s="169"/>
      <c r="G1707" s="170"/>
      <c r="H1707" s="14"/>
      <c r="I1707" s="171"/>
      <c r="J1707" s="14"/>
      <c r="K1707" s="131"/>
      <c r="L1707" s="131" t="str">
        <f>IF(D1707="","",SUMIFS(MOVI_ENTR!I:I,MOVI_ENTR!D:D,D1707,MOVI_ENTR!O:O,O1707)-SUMIFS(MOVI_SAID!H:H,MOVI_SAID!D:D,D1707,MOVI_SAID!L:L,MOVI_ENTR!O1707))</f>
        <v/>
      </c>
      <c r="M1707" s="173" t="str">
        <f t="shared" si="43"/>
        <v/>
      </c>
      <c r="N1707" s="14"/>
      <c r="O1707" s="14"/>
      <c r="P1707" s="21"/>
      <c r="Q1707" s="21"/>
      <c r="R1707" s="21"/>
      <c r="S1707" s="21"/>
      <c r="T1707" s="21"/>
    </row>
    <row r="1708" spans="1:20" s="16" customFormat="1" ht="30" customHeight="1">
      <c r="A1708" s="21"/>
      <c r="B1708" s="21"/>
      <c r="C1708" s="197"/>
      <c r="D1708" s="168"/>
      <c r="E1708" s="154" t="str">
        <f>IFERROR(VLOOKUP(D1708,CADA_PROD!D:H,5,0),"")</f>
        <v/>
      </c>
      <c r="F1708" s="169"/>
      <c r="G1708" s="170"/>
      <c r="H1708" s="14"/>
      <c r="I1708" s="171"/>
      <c r="J1708" s="14"/>
      <c r="K1708" s="131"/>
      <c r="L1708" s="131" t="str">
        <f>IF(D1708="","",SUMIFS(MOVI_ENTR!I:I,MOVI_ENTR!D:D,D1708,MOVI_ENTR!O:O,O1708)-SUMIFS(MOVI_SAID!H:H,MOVI_SAID!D:D,D1708,MOVI_SAID!L:L,MOVI_ENTR!O1708))</f>
        <v/>
      </c>
      <c r="M1708" s="173" t="str">
        <f t="shared" si="43"/>
        <v/>
      </c>
      <c r="N1708" s="14"/>
      <c r="O1708" s="14"/>
      <c r="P1708" s="21"/>
      <c r="Q1708" s="21"/>
      <c r="R1708" s="21"/>
      <c r="S1708" s="21"/>
      <c r="T1708" s="21"/>
    </row>
    <row r="1709" spans="1:20" s="16" customFormat="1" ht="30" customHeight="1">
      <c r="A1709" s="21"/>
      <c r="B1709" s="21"/>
      <c r="C1709" s="197"/>
      <c r="D1709" s="168"/>
      <c r="E1709" s="154" t="str">
        <f>IFERROR(VLOOKUP(D1709,CADA_PROD!D:H,5,0),"")</f>
        <v/>
      </c>
      <c r="F1709" s="169"/>
      <c r="G1709" s="170"/>
      <c r="H1709" s="14"/>
      <c r="I1709" s="171"/>
      <c r="J1709" s="14"/>
      <c r="K1709" s="131"/>
      <c r="L1709" s="131" t="str">
        <f>IF(D1709="","",SUMIFS(MOVI_ENTR!I:I,MOVI_ENTR!D:D,D1709,MOVI_ENTR!O:O,O1709)-SUMIFS(MOVI_SAID!H:H,MOVI_SAID!D:D,D1709,MOVI_SAID!L:L,MOVI_ENTR!O1709))</f>
        <v/>
      </c>
      <c r="M1709" s="173" t="str">
        <f t="shared" si="43"/>
        <v/>
      </c>
      <c r="N1709" s="14"/>
      <c r="O1709" s="14"/>
      <c r="P1709" s="21"/>
      <c r="Q1709" s="21"/>
      <c r="R1709" s="21"/>
      <c r="S1709" s="21"/>
      <c r="T1709" s="21"/>
    </row>
    <row r="1710" spans="1:20" s="16" customFormat="1" ht="30" customHeight="1">
      <c r="A1710" s="21"/>
      <c r="B1710" s="21"/>
      <c r="C1710" s="197"/>
      <c r="D1710" s="168"/>
      <c r="E1710" s="154" t="str">
        <f>IFERROR(VLOOKUP(D1710,CADA_PROD!D:H,5,0),"")</f>
        <v/>
      </c>
      <c r="F1710" s="169"/>
      <c r="G1710" s="170"/>
      <c r="H1710" s="14"/>
      <c r="I1710" s="171"/>
      <c r="J1710" s="14"/>
      <c r="K1710" s="131"/>
      <c r="L1710" s="131" t="str">
        <f>IF(D1710="","",SUMIFS(MOVI_ENTR!I:I,MOVI_ENTR!D:D,D1710,MOVI_ENTR!O:O,O1710)-SUMIFS(MOVI_SAID!H:H,MOVI_SAID!D:D,D1710,MOVI_SAID!L:L,MOVI_ENTR!O1710))</f>
        <v/>
      </c>
      <c r="M1710" s="173" t="str">
        <f t="shared" si="43"/>
        <v/>
      </c>
      <c r="N1710" s="14"/>
      <c r="O1710" s="14"/>
      <c r="P1710" s="21"/>
      <c r="Q1710" s="21"/>
      <c r="R1710" s="21"/>
      <c r="S1710" s="21"/>
      <c r="T1710" s="21"/>
    </row>
    <row r="1711" spans="1:20" s="16" customFormat="1" ht="30" customHeight="1">
      <c r="A1711" s="21"/>
      <c r="B1711" s="21"/>
      <c r="C1711" s="197"/>
      <c r="D1711" s="168"/>
      <c r="E1711" s="154" t="str">
        <f>IFERROR(VLOOKUP(D1711,CADA_PROD!D:H,5,0),"")</f>
        <v/>
      </c>
      <c r="F1711" s="169"/>
      <c r="G1711" s="170"/>
      <c r="H1711" s="14"/>
      <c r="I1711" s="171"/>
      <c r="J1711" s="14"/>
      <c r="K1711" s="131"/>
      <c r="L1711" s="131" t="str">
        <f>IF(D1711="","",SUMIFS(MOVI_ENTR!I:I,MOVI_ENTR!D:D,D1711,MOVI_ENTR!O:O,O1711)-SUMIFS(MOVI_SAID!H:H,MOVI_SAID!D:D,D1711,MOVI_SAID!L:L,MOVI_ENTR!O1711))</f>
        <v/>
      </c>
      <c r="M1711" s="173" t="str">
        <f t="shared" si="43"/>
        <v/>
      </c>
      <c r="N1711" s="14"/>
      <c r="O1711" s="14"/>
      <c r="P1711" s="21"/>
      <c r="Q1711" s="21"/>
      <c r="R1711" s="21"/>
      <c r="S1711" s="21"/>
      <c r="T1711" s="21"/>
    </row>
    <row r="1712" spans="1:20" s="16" customFormat="1" ht="30" customHeight="1">
      <c r="A1712" s="21"/>
      <c r="B1712" s="21"/>
      <c r="C1712" s="197"/>
      <c r="D1712" s="168"/>
      <c r="E1712" s="154" t="str">
        <f>IFERROR(VLOOKUP(D1712,CADA_PROD!D:H,5,0),"")</f>
        <v/>
      </c>
      <c r="F1712" s="169"/>
      <c r="G1712" s="170"/>
      <c r="H1712" s="14"/>
      <c r="I1712" s="171"/>
      <c r="J1712" s="14"/>
      <c r="K1712" s="131"/>
      <c r="L1712" s="131" t="str">
        <f>IF(D1712="","",SUMIFS(MOVI_ENTR!I:I,MOVI_ENTR!D:D,D1712,MOVI_ENTR!O:O,O1712)-SUMIFS(MOVI_SAID!H:H,MOVI_SAID!D:D,D1712,MOVI_SAID!L:L,MOVI_ENTR!O1712))</f>
        <v/>
      </c>
      <c r="M1712" s="173" t="str">
        <f t="shared" si="43"/>
        <v/>
      </c>
      <c r="N1712" s="14"/>
      <c r="O1712" s="14"/>
      <c r="P1712" s="21"/>
      <c r="Q1712" s="21"/>
      <c r="R1712" s="21"/>
      <c r="S1712" s="21"/>
      <c r="T1712" s="21"/>
    </row>
    <row r="1713" spans="1:20" s="16" customFormat="1" ht="30" customHeight="1">
      <c r="A1713" s="21"/>
      <c r="B1713" s="21"/>
      <c r="C1713" s="197"/>
      <c r="D1713" s="168"/>
      <c r="E1713" s="154" t="str">
        <f>IFERROR(VLOOKUP(D1713,CADA_PROD!D:H,5,0),"")</f>
        <v/>
      </c>
      <c r="F1713" s="169"/>
      <c r="G1713" s="170"/>
      <c r="H1713" s="14"/>
      <c r="I1713" s="171"/>
      <c r="J1713" s="14"/>
      <c r="K1713" s="131"/>
      <c r="L1713" s="131" t="str">
        <f>IF(D1713="","",SUMIFS(MOVI_ENTR!I:I,MOVI_ENTR!D:D,D1713,MOVI_ENTR!O:O,O1713)-SUMIFS(MOVI_SAID!H:H,MOVI_SAID!D:D,D1713,MOVI_SAID!L:L,MOVI_ENTR!O1713))</f>
        <v/>
      </c>
      <c r="M1713" s="173" t="str">
        <f t="shared" si="43"/>
        <v/>
      </c>
      <c r="N1713" s="14"/>
      <c r="O1713" s="14"/>
      <c r="P1713" s="21"/>
      <c r="Q1713" s="21"/>
      <c r="R1713" s="21"/>
      <c r="S1713" s="21"/>
      <c r="T1713" s="21"/>
    </row>
    <row r="1714" spans="1:20" s="16" customFormat="1" ht="30" customHeight="1">
      <c r="A1714" s="21"/>
      <c r="B1714" s="21"/>
      <c r="C1714" s="197"/>
      <c r="D1714" s="168"/>
      <c r="E1714" s="154" t="str">
        <f>IFERROR(VLOOKUP(D1714,CADA_PROD!D:H,5,0),"")</f>
        <v/>
      </c>
      <c r="F1714" s="169"/>
      <c r="G1714" s="170"/>
      <c r="H1714" s="14"/>
      <c r="I1714" s="171"/>
      <c r="J1714" s="14"/>
      <c r="K1714" s="131"/>
      <c r="L1714" s="131" t="str">
        <f>IF(D1714="","",SUMIFS(MOVI_ENTR!I:I,MOVI_ENTR!D:D,D1714,MOVI_ENTR!O:O,O1714)-SUMIFS(MOVI_SAID!H:H,MOVI_SAID!D:D,D1714,MOVI_SAID!L:L,MOVI_ENTR!O1714))</f>
        <v/>
      </c>
      <c r="M1714" s="173" t="str">
        <f t="shared" si="43"/>
        <v/>
      </c>
      <c r="N1714" s="14"/>
      <c r="O1714" s="14"/>
      <c r="P1714" s="21"/>
      <c r="Q1714" s="21"/>
      <c r="R1714" s="21"/>
      <c r="S1714" s="21"/>
      <c r="T1714" s="21"/>
    </row>
    <row r="1715" spans="1:20" s="16" customFormat="1" ht="30" customHeight="1">
      <c r="A1715" s="21"/>
      <c r="B1715" s="21"/>
      <c r="C1715" s="197"/>
      <c r="D1715" s="168"/>
      <c r="E1715" s="154" t="str">
        <f>IFERROR(VLOOKUP(D1715,CADA_PROD!D:H,5,0),"")</f>
        <v/>
      </c>
      <c r="F1715" s="169"/>
      <c r="G1715" s="170"/>
      <c r="H1715" s="14"/>
      <c r="I1715" s="171"/>
      <c r="J1715" s="14"/>
      <c r="K1715" s="131"/>
      <c r="L1715" s="131" t="str">
        <f>IF(D1715="","",SUMIFS(MOVI_ENTR!I:I,MOVI_ENTR!D:D,D1715,MOVI_ENTR!O:O,O1715)-SUMIFS(MOVI_SAID!H:H,MOVI_SAID!D:D,D1715,MOVI_SAID!L:L,MOVI_ENTR!O1715))</f>
        <v/>
      </c>
      <c r="M1715" s="173" t="str">
        <f t="shared" si="43"/>
        <v/>
      </c>
      <c r="N1715" s="14"/>
      <c r="O1715" s="14"/>
      <c r="P1715" s="21"/>
      <c r="Q1715" s="21"/>
      <c r="R1715" s="21"/>
      <c r="S1715" s="21"/>
      <c r="T1715" s="21"/>
    </row>
    <row r="1716" spans="1:20" s="16" customFormat="1" ht="30" customHeight="1">
      <c r="A1716" s="21"/>
      <c r="B1716" s="21"/>
      <c r="C1716" s="197"/>
      <c r="D1716" s="168"/>
      <c r="E1716" s="154" t="str">
        <f>IFERROR(VLOOKUP(D1716,CADA_PROD!D:H,5,0),"")</f>
        <v/>
      </c>
      <c r="F1716" s="169"/>
      <c r="G1716" s="170"/>
      <c r="H1716" s="14"/>
      <c r="I1716" s="171"/>
      <c r="J1716" s="14"/>
      <c r="K1716" s="131"/>
      <c r="L1716" s="131" t="str">
        <f>IF(D1716="","",SUMIFS(MOVI_ENTR!I:I,MOVI_ENTR!D:D,D1716,MOVI_ENTR!O:O,O1716)-SUMIFS(MOVI_SAID!H:H,MOVI_SAID!D:D,D1716,MOVI_SAID!L:L,MOVI_ENTR!O1716))</f>
        <v/>
      </c>
      <c r="M1716" s="173" t="str">
        <f t="shared" si="43"/>
        <v/>
      </c>
      <c r="N1716" s="14"/>
      <c r="O1716" s="14"/>
      <c r="P1716" s="21"/>
      <c r="Q1716" s="21"/>
      <c r="R1716" s="21"/>
      <c r="S1716" s="21"/>
      <c r="T1716" s="21"/>
    </row>
    <row r="1717" spans="1:20" s="16" customFormat="1" ht="30" customHeight="1">
      <c r="A1717" s="21"/>
      <c r="B1717" s="21"/>
      <c r="C1717" s="197"/>
      <c r="D1717" s="168"/>
      <c r="E1717" s="154" t="str">
        <f>IFERROR(VLOOKUP(D1717,CADA_PROD!D:H,5,0),"")</f>
        <v/>
      </c>
      <c r="F1717" s="169"/>
      <c r="G1717" s="170"/>
      <c r="H1717" s="14"/>
      <c r="I1717" s="171"/>
      <c r="J1717" s="14"/>
      <c r="K1717" s="131"/>
      <c r="L1717" s="131" t="str">
        <f>IF(D1717="","",SUMIFS(MOVI_ENTR!I:I,MOVI_ENTR!D:D,D1717,MOVI_ENTR!O:O,O1717)-SUMIFS(MOVI_SAID!H:H,MOVI_SAID!D:D,D1717,MOVI_SAID!L:L,MOVI_ENTR!O1717))</f>
        <v/>
      </c>
      <c r="M1717" s="173" t="str">
        <f t="shared" si="43"/>
        <v/>
      </c>
      <c r="N1717" s="14"/>
      <c r="O1717" s="14"/>
      <c r="P1717" s="21"/>
      <c r="Q1717" s="21"/>
      <c r="R1717" s="21"/>
      <c r="S1717" s="21"/>
      <c r="T1717" s="21"/>
    </row>
    <row r="1718" spans="1:20" s="16" customFormat="1" ht="30" customHeight="1">
      <c r="A1718" s="21"/>
      <c r="B1718" s="21"/>
      <c r="C1718" s="197"/>
      <c r="D1718" s="168"/>
      <c r="E1718" s="154" t="str">
        <f>IFERROR(VLOOKUP(D1718,CADA_PROD!D:H,5,0),"")</f>
        <v/>
      </c>
      <c r="F1718" s="169"/>
      <c r="G1718" s="170"/>
      <c r="H1718" s="14"/>
      <c r="I1718" s="171"/>
      <c r="J1718" s="14"/>
      <c r="K1718" s="131"/>
      <c r="L1718" s="131" t="str">
        <f>IF(D1718="","",SUMIFS(MOVI_ENTR!I:I,MOVI_ENTR!D:D,D1718,MOVI_ENTR!O:O,O1718)-SUMIFS(MOVI_SAID!H:H,MOVI_SAID!D:D,D1718,MOVI_SAID!L:L,MOVI_ENTR!O1718))</f>
        <v/>
      </c>
      <c r="M1718" s="173" t="str">
        <f t="shared" si="43"/>
        <v/>
      </c>
      <c r="N1718" s="14"/>
      <c r="O1718" s="14"/>
      <c r="P1718" s="21"/>
      <c r="Q1718" s="21"/>
      <c r="R1718" s="21"/>
      <c r="S1718" s="21"/>
      <c r="T1718" s="21"/>
    </row>
    <row r="1719" spans="1:20" s="16" customFormat="1" ht="30" customHeight="1">
      <c r="A1719" s="21"/>
      <c r="B1719" s="21"/>
      <c r="C1719" s="197"/>
      <c r="D1719" s="168"/>
      <c r="E1719" s="154" t="str">
        <f>IFERROR(VLOOKUP(D1719,CADA_PROD!D:H,5,0),"")</f>
        <v/>
      </c>
      <c r="F1719" s="169"/>
      <c r="G1719" s="170"/>
      <c r="H1719" s="14"/>
      <c r="I1719" s="171"/>
      <c r="J1719" s="14"/>
      <c r="K1719" s="131"/>
      <c r="L1719" s="131" t="str">
        <f>IF(D1719="","",SUMIFS(MOVI_ENTR!I:I,MOVI_ENTR!D:D,D1719,MOVI_ENTR!O:O,O1719)-SUMIFS(MOVI_SAID!H:H,MOVI_SAID!D:D,D1719,MOVI_SAID!L:L,MOVI_ENTR!O1719))</f>
        <v/>
      </c>
      <c r="M1719" s="173" t="str">
        <f t="shared" si="43"/>
        <v/>
      </c>
      <c r="N1719" s="14"/>
      <c r="O1719" s="14"/>
      <c r="P1719" s="21"/>
      <c r="Q1719" s="21"/>
      <c r="R1719" s="21"/>
      <c r="S1719" s="21"/>
      <c r="T1719" s="21"/>
    </row>
    <row r="1720" spans="1:20" s="16" customFormat="1" ht="30" customHeight="1">
      <c r="A1720" s="21"/>
      <c r="B1720" s="21"/>
      <c r="C1720" s="197"/>
      <c r="D1720" s="168"/>
      <c r="E1720" s="154" t="str">
        <f>IFERROR(VLOOKUP(D1720,CADA_PROD!D:H,5,0),"")</f>
        <v/>
      </c>
      <c r="F1720" s="169"/>
      <c r="G1720" s="170"/>
      <c r="H1720" s="14"/>
      <c r="I1720" s="171"/>
      <c r="J1720" s="14"/>
      <c r="K1720" s="131"/>
      <c r="L1720" s="131" t="str">
        <f>IF(D1720="","",SUMIFS(MOVI_ENTR!I:I,MOVI_ENTR!D:D,D1720,MOVI_ENTR!O:O,O1720)-SUMIFS(MOVI_SAID!H:H,MOVI_SAID!D:D,D1720,MOVI_SAID!L:L,MOVI_ENTR!O1720))</f>
        <v/>
      </c>
      <c r="M1720" s="173" t="str">
        <f t="shared" si="43"/>
        <v/>
      </c>
      <c r="N1720" s="14"/>
      <c r="O1720" s="14"/>
      <c r="P1720" s="21"/>
      <c r="Q1720" s="21"/>
      <c r="R1720" s="21"/>
      <c r="S1720" s="21"/>
      <c r="T1720" s="21"/>
    </row>
    <row r="1721" spans="1:20" s="16" customFormat="1" ht="30" customHeight="1">
      <c r="A1721" s="21"/>
      <c r="B1721" s="21"/>
      <c r="C1721" s="197"/>
      <c r="D1721" s="168"/>
      <c r="E1721" s="154" t="str">
        <f>IFERROR(VLOOKUP(D1721,CADA_PROD!D:H,5,0),"")</f>
        <v/>
      </c>
      <c r="F1721" s="169"/>
      <c r="G1721" s="170"/>
      <c r="H1721" s="14"/>
      <c r="I1721" s="171"/>
      <c r="J1721" s="14"/>
      <c r="K1721" s="131"/>
      <c r="L1721" s="131" t="str">
        <f>IF(D1721="","",SUMIFS(MOVI_ENTR!I:I,MOVI_ENTR!D:D,D1721,MOVI_ENTR!O:O,O1721)-SUMIFS(MOVI_SAID!H:H,MOVI_SAID!D:D,D1721,MOVI_SAID!L:L,MOVI_ENTR!O1721))</f>
        <v/>
      </c>
      <c r="M1721" s="173" t="str">
        <f t="shared" si="43"/>
        <v/>
      </c>
      <c r="N1721" s="14"/>
      <c r="O1721" s="14"/>
      <c r="P1721" s="21"/>
      <c r="Q1721" s="21"/>
      <c r="R1721" s="21"/>
      <c r="S1721" s="21"/>
      <c r="T1721" s="21"/>
    </row>
    <row r="1722" spans="1:20" s="16" customFormat="1" ht="30" customHeight="1">
      <c r="A1722" s="21"/>
      <c r="B1722" s="21"/>
      <c r="C1722" s="197"/>
      <c r="D1722" s="168"/>
      <c r="E1722" s="154" t="str">
        <f>IFERROR(VLOOKUP(D1722,CADA_PROD!D:H,5,0),"")</f>
        <v/>
      </c>
      <c r="F1722" s="169"/>
      <c r="G1722" s="170"/>
      <c r="H1722" s="14"/>
      <c r="I1722" s="171"/>
      <c r="J1722" s="14"/>
      <c r="K1722" s="131"/>
      <c r="L1722" s="131" t="str">
        <f>IF(D1722="","",SUMIFS(MOVI_ENTR!I:I,MOVI_ENTR!D:D,D1722,MOVI_ENTR!O:O,O1722)-SUMIFS(MOVI_SAID!H:H,MOVI_SAID!D:D,D1722,MOVI_SAID!L:L,MOVI_ENTR!O1722))</f>
        <v/>
      </c>
      <c r="M1722" s="173" t="str">
        <f t="shared" si="43"/>
        <v/>
      </c>
      <c r="N1722" s="14"/>
      <c r="O1722" s="14"/>
      <c r="P1722" s="21"/>
      <c r="Q1722" s="21"/>
      <c r="R1722" s="21"/>
      <c r="S1722" s="21"/>
      <c r="T1722" s="21"/>
    </row>
    <row r="1723" spans="1:20" s="16" customFormat="1" ht="30" customHeight="1">
      <c r="A1723" s="21"/>
      <c r="B1723" s="21"/>
      <c r="C1723" s="197"/>
      <c r="D1723" s="168"/>
      <c r="E1723" s="154" t="str">
        <f>IFERROR(VLOOKUP(D1723,CADA_PROD!D:H,5,0),"")</f>
        <v/>
      </c>
      <c r="F1723" s="169"/>
      <c r="G1723" s="170"/>
      <c r="H1723" s="14"/>
      <c r="I1723" s="171"/>
      <c r="J1723" s="14"/>
      <c r="K1723" s="131"/>
      <c r="L1723" s="131" t="str">
        <f>IF(D1723="","",SUMIFS(MOVI_ENTR!I:I,MOVI_ENTR!D:D,D1723,MOVI_ENTR!O:O,O1723)-SUMIFS(MOVI_SAID!H:H,MOVI_SAID!D:D,D1723,MOVI_SAID!L:L,MOVI_ENTR!O1723))</f>
        <v/>
      </c>
      <c r="M1723" s="173" t="str">
        <f t="shared" si="43"/>
        <v/>
      </c>
      <c r="N1723" s="14"/>
      <c r="O1723" s="14"/>
      <c r="P1723" s="21"/>
      <c r="Q1723" s="21"/>
      <c r="R1723" s="21"/>
      <c r="S1723" s="21"/>
      <c r="T1723" s="21"/>
    </row>
    <row r="1724" spans="1:20" s="16" customFormat="1" ht="30" customHeight="1">
      <c r="A1724" s="21"/>
      <c r="B1724" s="21"/>
      <c r="C1724" s="197"/>
      <c r="D1724" s="168"/>
      <c r="E1724" s="154" t="str">
        <f>IFERROR(VLOOKUP(D1724,CADA_PROD!D:H,5,0),"")</f>
        <v/>
      </c>
      <c r="F1724" s="169"/>
      <c r="G1724" s="170"/>
      <c r="H1724" s="14"/>
      <c r="I1724" s="171"/>
      <c r="J1724" s="14"/>
      <c r="K1724" s="131"/>
      <c r="L1724" s="131" t="str">
        <f>IF(D1724="","",SUMIFS(MOVI_ENTR!I:I,MOVI_ENTR!D:D,D1724,MOVI_ENTR!O:O,O1724)-SUMIFS(MOVI_SAID!H:H,MOVI_SAID!D:D,D1724,MOVI_SAID!L:L,MOVI_ENTR!O1724))</f>
        <v/>
      </c>
      <c r="M1724" s="173" t="str">
        <f t="shared" si="43"/>
        <v/>
      </c>
      <c r="N1724" s="14"/>
      <c r="O1724" s="14"/>
      <c r="P1724" s="21"/>
      <c r="Q1724" s="21"/>
      <c r="R1724" s="21"/>
      <c r="S1724" s="21"/>
      <c r="T1724" s="21"/>
    </row>
    <row r="1725" spans="1:20" s="16" customFormat="1" ht="30" customHeight="1">
      <c r="A1725" s="21"/>
      <c r="B1725" s="21"/>
      <c r="C1725" s="197"/>
      <c r="D1725" s="168"/>
      <c r="E1725" s="154" t="str">
        <f>IFERROR(VLOOKUP(D1725,CADA_PROD!D:H,5,0),"")</f>
        <v/>
      </c>
      <c r="F1725" s="169"/>
      <c r="G1725" s="170"/>
      <c r="H1725" s="14"/>
      <c r="I1725" s="171"/>
      <c r="J1725" s="14"/>
      <c r="K1725" s="131"/>
      <c r="L1725" s="131" t="str">
        <f>IF(D1725="","",SUMIFS(MOVI_ENTR!I:I,MOVI_ENTR!D:D,D1725,MOVI_ENTR!O:O,O1725)-SUMIFS(MOVI_SAID!H:H,MOVI_SAID!D:D,D1725,MOVI_SAID!L:L,MOVI_ENTR!O1725))</f>
        <v/>
      </c>
      <c r="M1725" s="173" t="str">
        <f t="shared" si="43"/>
        <v/>
      </c>
      <c r="N1725" s="14"/>
      <c r="O1725" s="14"/>
      <c r="P1725" s="21"/>
      <c r="Q1725" s="21"/>
      <c r="R1725" s="21"/>
      <c r="S1725" s="21"/>
      <c r="T1725" s="21"/>
    </row>
    <row r="1726" spans="1:20" s="16" customFormat="1" ht="30" customHeight="1">
      <c r="A1726" s="21"/>
      <c r="B1726" s="21"/>
      <c r="C1726" s="197"/>
      <c r="D1726" s="168"/>
      <c r="E1726" s="154" t="str">
        <f>IFERROR(VLOOKUP(D1726,CADA_PROD!D:H,5,0),"")</f>
        <v/>
      </c>
      <c r="F1726" s="169"/>
      <c r="G1726" s="170"/>
      <c r="H1726" s="14"/>
      <c r="I1726" s="171"/>
      <c r="J1726" s="14"/>
      <c r="K1726" s="131"/>
      <c r="L1726" s="131" t="str">
        <f>IF(D1726="","",SUMIFS(MOVI_ENTR!I:I,MOVI_ENTR!D:D,D1726,MOVI_ENTR!O:O,O1726)-SUMIFS(MOVI_SAID!H:H,MOVI_SAID!D:D,D1726,MOVI_SAID!L:L,MOVI_ENTR!O1726))</f>
        <v/>
      </c>
      <c r="M1726" s="173" t="str">
        <f t="shared" si="43"/>
        <v/>
      </c>
      <c r="N1726" s="14"/>
      <c r="O1726" s="14"/>
      <c r="P1726" s="21"/>
      <c r="Q1726" s="21"/>
      <c r="R1726" s="21"/>
      <c r="S1726" s="21"/>
      <c r="T1726" s="21"/>
    </row>
    <row r="1727" spans="1:20" s="16" customFormat="1" ht="30" customHeight="1">
      <c r="A1727" s="21"/>
      <c r="B1727" s="21"/>
      <c r="C1727" s="197"/>
      <c r="D1727" s="168"/>
      <c r="E1727" s="154" t="str">
        <f>IFERROR(VLOOKUP(D1727,CADA_PROD!D:H,5,0),"")</f>
        <v/>
      </c>
      <c r="F1727" s="169"/>
      <c r="G1727" s="170"/>
      <c r="H1727" s="14"/>
      <c r="I1727" s="171"/>
      <c r="J1727" s="14"/>
      <c r="K1727" s="131"/>
      <c r="L1727" s="131" t="str">
        <f>IF(D1727="","",SUMIFS(MOVI_ENTR!I:I,MOVI_ENTR!D:D,D1727,MOVI_ENTR!O:O,O1727)-SUMIFS(MOVI_SAID!H:H,MOVI_SAID!D:D,D1727,MOVI_SAID!L:L,MOVI_ENTR!O1727))</f>
        <v/>
      </c>
      <c r="M1727" s="173" t="str">
        <f t="shared" si="43"/>
        <v/>
      </c>
      <c r="N1727" s="14"/>
      <c r="O1727" s="14"/>
      <c r="P1727" s="21"/>
      <c r="Q1727" s="21"/>
      <c r="R1727" s="21"/>
      <c r="S1727" s="21"/>
      <c r="T1727" s="21"/>
    </row>
    <row r="1728" spans="1:20" s="16" customFormat="1" ht="30" customHeight="1">
      <c r="A1728" s="21"/>
      <c r="B1728" s="21"/>
      <c r="C1728" s="197"/>
      <c r="D1728" s="168"/>
      <c r="E1728" s="154" t="str">
        <f>IFERROR(VLOOKUP(D1728,CADA_PROD!D:H,5,0),"")</f>
        <v/>
      </c>
      <c r="F1728" s="169"/>
      <c r="G1728" s="170"/>
      <c r="H1728" s="14"/>
      <c r="I1728" s="171"/>
      <c r="J1728" s="14"/>
      <c r="K1728" s="131"/>
      <c r="L1728" s="131" t="str">
        <f>IF(D1728="","",SUMIFS(MOVI_ENTR!I:I,MOVI_ENTR!D:D,D1728,MOVI_ENTR!O:O,O1728)-SUMIFS(MOVI_SAID!H:H,MOVI_SAID!D:D,D1728,MOVI_SAID!L:L,MOVI_ENTR!O1728))</f>
        <v/>
      </c>
      <c r="M1728" s="173" t="str">
        <f t="shared" si="43"/>
        <v/>
      </c>
      <c r="N1728" s="14"/>
      <c r="O1728" s="14"/>
      <c r="P1728" s="21"/>
      <c r="Q1728" s="21"/>
      <c r="R1728" s="21"/>
      <c r="S1728" s="21"/>
      <c r="T1728" s="21"/>
    </row>
    <row r="1729" spans="1:20" s="16" customFormat="1" ht="30" customHeight="1">
      <c r="A1729" s="21"/>
      <c r="B1729" s="21"/>
      <c r="C1729" s="197"/>
      <c r="D1729" s="168"/>
      <c r="E1729" s="154" t="str">
        <f>IFERROR(VLOOKUP(D1729,CADA_PROD!D:H,5,0),"")</f>
        <v/>
      </c>
      <c r="F1729" s="169"/>
      <c r="G1729" s="170"/>
      <c r="H1729" s="14"/>
      <c r="I1729" s="171"/>
      <c r="J1729" s="14"/>
      <c r="K1729" s="131"/>
      <c r="L1729" s="131" t="str">
        <f>IF(D1729="","",SUMIFS(MOVI_ENTR!I:I,MOVI_ENTR!D:D,D1729,MOVI_ENTR!O:O,O1729)-SUMIFS(MOVI_SAID!H:H,MOVI_SAID!D:D,D1729,MOVI_SAID!L:L,MOVI_ENTR!O1729))</f>
        <v/>
      </c>
      <c r="M1729" s="173" t="str">
        <f t="shared" si="43"/>
        <v/>
      </c>
      <c r="N1729" s="14"/>
      <c r="O1729" s="14"/>
      <c r="P1729" s="21"/>
      <c r="Q1729" s="21"/>
      <c r="R1729" s="21"/>
      <c r="S1729" s="21"/>
      <c r="T1729" s="21"/>
    </row>
    <row r="1730" spans="1:20" s="16" customFormat="1" ht="30" customHeight="1">
      <c r="A1730" s="21"/>
      <c r="B1730" s="21"/>
      <c r="C1730" s="197"/>
      <c r="D1730" s="168"/>
      <c r="E1730" s="154" t="str">
        <f>IFERROR(VLOOKUP(D1730,CADA_PROD!D:H,5,0),"")</f>
        <v/>
      </c>
      <c r="F1730" s="169"/>
      <c r="G1730" s="170"/>
      <c r="H1730" s="14"/>
      <c r="I1730" s="171"/>
      <c r="J1730" s="14"/>
      <c r="K1730" s="131"/>
      <c r="L1730" s="131" t="str">
        <f>IF(D1730="","",SUMIFS(MOVI_ENTR!I:I,MOVI_ENTR!D:D,D1730,MOVI_ENTR!O:O,O1730)-SUMIFS(MOVI_SAID!H:H,MOVI_SAID!D:D,D1730,MOVI_SAID!L:L,MOVI_ENTR!O1730))</f>
        <v/>
      </c>
      <c r="M1730" s="173" t="str">
        <f t="shared" si="43"/>
        <v/>
      </c>
      <c r="N1730" s="14"/>
      <c r="O1730" s="14"/>
      <c r="P1730" s="21"/>
      <c r="Q1730" s="21"/>
      <c r="R1730" s="21"/>
      <c r="S1730" s="21"/>
      <c r="T1730" s="21"/>
    </row>
    <row r="1731" spans="1:20" s="16" customFormat="1" ht="30" customHeight="1">
      <c r="A1731" s="21"/>
      <c r="B1731" s="21"/>
      <c r="C1731" s="197"/>
      <c r="D1731" s="168"/>
      <c r="E1731" s="154" t="str">
        <f>IFERROR(VLOOKUP(D1731,CADA_PROD!D:H,5,0),"")</f>
        <v/>
      </c>
      <c r="F1731" s="169"/>
      <c r="G1731" s="170"/>
      <c r="H1731" s="14"/>
      <c r="I1731" s="171"/>
      <c r="J1731" s="14"/>
      <c r="K1731" s="131"/>
      <c r="L1731" s="131" t="str">
        <f>IF(D1731="","",SUMIFS(MOVI_ENTR!I:I,MOVI_ENTR!D:D,D1731,MOVI_ENTR!O:O,O1731)-SUMIFS(MOVI_SAID!H:H,MOVI_SAID!D:D,D1731,MOVI_SAID!L:L,MOVI_ENTR!O1731))</f>
        <v/>
      </c>
      <c r="M1731" s="173" t="str">
        <f t="shared" si="43"/>
        <v/>
      </c>
      <c r="N1731" s="14"/>
      <c r="O1731" s="14"/>
      <c r="P1731" s="21"/>
      <c r="Q1731" s="21"/>
      <c r="R1731" s="21"/>
      <c r="S1731" s="21"/>
      <c r="T1731" s="21"/>
    </row>
    <row r="1732" spans="1:20" s="16" customFormat="1" ht="30" customHeight="1">
      <c r="A1732" s="21"/>
      <c r="B1732" s="21"/>
      <c r="C1732" s="197"/>
      <c r="D1732" s="168"/>
      <c r="E1732" s="154" t="str">
        <f>IFERROR(VLOOKUP(D1732,CADA_PROD!D:H,5,0),"")</f>
        <v/>
      </c>
      <c r="F1732" s="169"/>
      <c r="G1732" s="170"/>
      <c r="H1732" s="14"/>
      <c r="I1732" s="171"/>
      <c r="J1732" s="14"/>
      <c r="K1732" s="131"/>
      <c r="L1732" s="131" t="str">
        <f>IF(D1732="","",SUMIFS(MOVI_ENTR!I:I,MOVI_ENTR!D:D,D1732,MOVI_ENTR!O:O,O1732)-SUMIFS(MOVI_SAID!H:H,MOVI_SAID!D:D,D1732,MOVI_SAID!L:L,MOVI_ENTR!O1732))</f>
        <v/>
      </c>
      <c r="M1732" s="173" t="str">
        <f t="shared" si="43"/>
        <v/>
      </c>
      <c r="N1732" s="14"/>
      <c r="O1732" s="14"/>
      <c r="P1732" s="21"/>
      <c r="Q1732" s="21"/>
      <c r="R1732" s="21"/>
      <c r="S1732" s="21"/>
      <c r="T1732" s="21"/>
    </row>
    <row r="1733" spans="1:20" s="16" customFormat="1" ht="30" customHeight="1">
      <c r="A1733" s="21"/>
      <c r="B1733" s="21"/>
      <c r="C1733" s="197"/>
      <c r="D1733" s="168"/>
      <c r="E1733" s="154" t="str">
        <f>IFERROR(VLOOKUP(D1733,CADA_PROD!D:H,5,0),"")</f>
        <v/>
      </c>
      <c r="F1733" s="169"/>
      <c r="G1733" s="170"/>
      <c r="H1733" s="14"/>
      <c r="I1733" s="171"/>
      <c r="J1733" s="14"/>
      <c r="K1733" s="131"/>
      <c r="L1733" s="131" t="str">
        <f>IF(D1733="","",SUMIFS(MOVI_ENTR!I:I,MOVI_ENTR!D:D,D1733,MOVI_ENTR!O:O,O1733)-SUMIFS(MOVI_SAID!H:H,MOVI_SAID!D:D,D1733,MOVI_SAID!L:L,MOVI_ENTR!O1733))</f>
        <v/>
      </c>
      <c r="M1733" s="173" t="str">
        <f t="shared" si="43"/>
        <v/>
      </c>
      <c r="N1733" s="14"/>
      <c r="O1733" s="14"/>
      <c r="P1733" s="21"/>
      <c r="Q1733" s="21"/>
      <c r="R1733" s="21"/>
      <c r="S1733" s="21"/>
      <c r="T1733" s="21"/>
    </row>
    <row r="1734" spans="1:20" s="16" customFormat="1" ht="30" customHeight="1">
      <c r="A1734" s="21"/>
      <c r="B1734" s="21"/>
      <c r="C1734" s="197"/>
      <c r="D1734" s="168"/>
      <c r="E1734" s="154" t="str">
        <f>IFERROR(VLOOKUP(D1734,CADA_PROD!D:H,5,0),"")</f>
        <v/>
      </c>
      <c r="F1734" s="169"/>
      <c r="G1734" s="170"/>
      <c r="H1734" s="14"/>
      <c r="I1734" s="171"/>
      <c r="J1734" s="14"/>
      <c r="K1734" s="131"/>
      <c r="L1734" s="131" t="str">
        <f>IF(D1734="","",SUMIFS(MOVI_ENTR!I:I,MOVI_ENTR!D:D,D1734,MOVI_ENTR!O:O,O1734)-SUMIFS(MOVI_SAID!H:H,MOVI_SAID!D:D,D1734,MOVI_SAID!L:L,MOVI_ENTR!O1734))</f>
        <v/>
      </c>
      <c r="M1734" s="173" t="str">
        <f t="shared" si="43"/>
        <v/>
      </c>
      <c r="N1734" s="14"/>
      <c r="O1734" s="14"/>
      <c r="P1734" s="21"/>
      <c r="Q1734" s="21"/>
      <c r="R1734" s="21"/>
      <c r="S1734" s="21"/>
      <c r="T1734" s="21"/>
    </row>
    <row r="1735" spans="1:20" s="16" customFormat="1" ht="30" customHeight="1">
      <c r="A1735" s="21"/>
      <c r="B1735" s="21"/>
      <c r="C1735" s="197"/>
      <c r="D1735" s="168"/>
      <c r="E1735" s="154" t="str">
        <f>IFERROR(VLOOKUP(D1735,CADA_PROD!D:H,5,0),"")</f>
        <v/>
      </c>
      <c r="F1735" s="169"/>
      <c r="G1735" s="170"/>
      <c r="H1735" s="14"/>
      <c r="I1735" s="171"/>
      <c r="J1735" s="14"/>
      <c r="K1735" s="131"/>
      <c r="L1735" s="131" t="str">
        <f>IF(D1735="","",SUMIFS(MOVI_ENTR!I:I,MOVI_ENTR!D:D,D1735,MOVI_ENTR!O:O,O1735)-SUMIFS(MOVI_SAID!H:H,MOVI_SAID!D:D,D1735,MOVI_SAID!L:L,MOVI_ENTR!O1735))</f>
        <v/>
      </c>
      <c r="M1735" s="173" t="str">
        <f t="shared" si="43"/>
        <v/>
      </c>
      <c r="N1735" s="14"/>
      <c r="O1735" s="14"/>
      <c r="P1735" s="21"/>
      <c r="Q1735" s="21"/>
      <c r="R1735" s="21"/>
      <c r="S1735" s="21"/>
      <c r="T1735" s="21"/>
    </row>
    <row r="1736" spans="1:20" s="16" customFormat="1" ht="30" customHeight="1">
      <c r="A1736" s="21"/>
      <c r="B1736" s="21"/>
      <c r="C1736" s="197"/>
      <c r="D1736" s="168"/>
      <c r="E1736" s="154" t="str">
        <f>IFERROR(VLOOKUP(D1736,CADA_PROD!D:H,5,0),"")</f>
        <v/>
      </c>
      <c r="F1736" s="169"/>
      <c r="G1736" s="170"/>
      <c r="H1736" s="14"/>
      <c r="I1736" s="171"/>
      <c r="J1736" s="14"/>
      <c r="K1736" s="131"/>
      <c r="L1736" s="131" t="str">
        <f>IF(D1736="","",SUMIFS(MOVI_ENTR!I:I,MOVI_ENTR!D:D,D1736,MOVI_ENTR!O:O,O1736)-SUMIFS(MOVI_SAID!H:H,MOVI_SAID!D:D,D1736,MOVI_SAID!L:L,MOVI_ENTR!O1736))</f>
        <v/>
      </c>
      <c r="M1736" s="173" t="str">
        <f t="shared" si="43"/>
        <v/>
      </c>
      <c r="N1736" s="14"/>
      <c r="O1736" s="14"/>
      <c r="P1736" s="21"/>
      <c r="Q1736" s="21"/>
      <c r="R1736" s="21"/>
      <c r="S1736" s="21"/>
      <c r="T1736" s="21"/>
    </row>
    <row r="1737" spans="1:20" s="16" customFormat="1" ht="30" customHeight="1">
      <c r="A1737" s="21"/>
      <c r="B1737" s="21"/>
      <c r="C1737" s="197"/>
      <c r="D1737" s="168"/>
      <c r="E1737" s="154" t="str">
        <f>IFERROR(VLOOKUP(D1737,CADA_PROD!D:H,5,0),"")</f>
        <v/>
      </c>
      <c r="F1737" s="169"/>
      <c r="G1737" s="170"/>
      <c r="H1737" s="14"/>
      <c r="I1737" s="171"/>
      <c r="J1737" s="14"/>
      <c r="K1737" s="131"/>
      <c r="L1737" s="131" t="str">
        <f>IF(D1737="","",SUMIFS(MOVI_ENTR!I:I,MOVI_ENTR!D:D,D1737,MOVI_ENTR!O:O,O1737)-SUMIFS(MOVI_SAID!H:H,MOVI_SAID!D:D,D1737,MOVI_SAID!L:L,MOVI_ENTR!O1737))</f>
        <v/>
      </c>
      <c r="M1737" s="173" t="str">
        <f t="shared" si="43"/>
        <v/>
      </c>
      <c r="N1737" s="14"/>
      <c r="O1737" s="14"/>
      <c r="P1737" s="21"/>
      <c r="Q1737" s="21"/>
      <c r="R1737" s="21"/>
      <c r="S1737" s="21"/>
      <c r="T1737" s="21"/>
    </row>
    <row r="1738" spans="1:20" s="16" customFormat="1" ht="30" customHeight="1">
      <c r="A1738" s="21"/>
      <c r="B1738" s="21"/>
      <c r="C1738" s="197"/>
      <c r="D1738" s="168"/>
      <c r="E1738" s="154" t="str">
        <f>IFERROR(VLOOKUP(D1738,CADA_PROD!D:H,5,0),"")</f>
        <v/>
      </c>
      <c r="F1738" s="169"/>
      <c r="G1738" s="170"/>
      <c r="H1738" s="14"/>
      <c r="I1738" s="171"/>
      <c r="J1738" s="14"/>
      <c r="K1738" s="131"/>
      <c r="L1738" s="131" t="str">
        <f>IF(D1738="","",SUMIFS(MOVI_ENTR!I:I,MOVI_ENTR!D:D,D1738,MOVI_ENTR!O:O,O1738)-SUMIFS(MOVI_SAID!H:H,MOVI_SAID!D:D,D1738,MOVI_SAID!L:L,MOVI_ENTR!O1738))</f>
        <v/>
      </c>
      <c r="M1738" s="173" t="str">
        <f t="shared" si="43"/>
        <v/>
      </c>
      <c r="N1738" s="14"/>
      <c r="O1738" s="14"/>
      <c r="P1738" s="21"/>
      <c r="Q1738" s="21"/>
      <c r="R1738" s="21"/>
      <c r="S1738" s="21"/>
      <c r="T1738" s="21"/>
    </row>
    <row r="1739" spans="1:20" s="16" customFormat="1" ht="30" customHeight="1">
      <c r="A1739" s="21"/>
      <c r="B1739" s="21"/>
      <c r="C1739" s="197"/>
      <c r="D1739" s="168"/>
      <c r="E1739" s="154" t="str">
        <f>IFERROR(VLOOKUP(D1739,CADA_PROD!D:H,5,0),"")</f>
        <v/>
      </c>
      <c r="F1739" s="169"/>
      <c r="G1739" s="170"/>
      <c r="H1739" s="14"/>
      <c r="I1739" s="171"/>
      <c r="J1739" s="14"/>
      <c r="K1739" s="131"/>
      <c r="L1739" s="131" t="str">
        <f>IF(D1739="","",SUMIFS(MOVI_ENTR!I:I,MOVI_ENTR!D:D,D1739,MOVI_ENTR!O:O,O1739)-SUMIFS(MOVI_SAID!H:H,MOVI_SAID!D:D,D1739,MOVI_SAID!L:L,MOVI_ENTR!O1739))</f>
        <v/>
      </c>
      <c r="M1739" s="173" t="str">
        <f t="shared" si="43"/>
        <v/>
      </c>
      <c r="N1739" s="14"/>
      <c r="O1739" s="14"/>
      <c r="P1739" s="21"/>
      <c r="Q1739" s="21"/>
      <c r="R1739" s="21"/>
      <c r="S1739" s="21"/>
      <c r="T1739" s="21"/>
    </row>
    <row r="1740" spans="1:20" s="16" customFormat="1" ht="30" customHeight="1">
      <c r="A1740" s="21"/>
      <c r="B1740" s="21"/>
      <c r="C1740" s="197"/>
      <c r="D1740" s="168"/>
      <c r="E1740" s="154" t="str">
        <f>IFERROR(VLOOKUP(D1740,CADA_PROD!D:H,5,0),"")</f>
        <v/>
      </c>
      <c r="F1740" s="169"/>
      <c r="G1740" s="170"/>
      <c r="H1740" s="14"/>
      <c r="I1740" s="171"/>
      <c r="J1740" s="14"/>
      <c r="K1740" s="131"/>
      <c r="L1740" s="131" t="str">
        <f>IF(D1740="","",SUMIFS(MOVI_ENTR!I:I,MOVI_ENTR!D:D,D1740,MOVI_ENTR!O:O,O1740)-SUMIFS(MOVI_SAID!H:H,MOVI_SAID!D:D,D1740,MOVI_SAID!L:L,MOVI_ENTR!O1740))</f>
        <v/>
      </c>
      <c r="M1740" s="173" t="str">
        <f t="shared" si="43"/>
        <v/>
      </c>
      <c r="N1740" s="14"/>
      <c r="O1740" s="14"/>
      <c r="P1740" s="21"/>
      <c r="Q1740" s="21"/>
      <c r="R1740" s="21"/>
      <c r="S1740" s="21"/>
      <c r="T1740" s="21"/>
    </row>
    <row r="1741" spans="1:20" s="16" customFormat="1" ht="30" customHeight="1">
      <c r="A1741" s="21"/>
      <c r="B1741" s="21"/>
      <c r="C1741" s="197"/>
      <c r="D1741" s="168"/>
      <c r="E1741" s="154" t="str">
        <f>IFERROR(VLOOKUP(D1741,CADA_PROD!D:H,5,0),"")</f>
        <v/>
      </c>
      <c r="F1741" s="169"/>
      <c r="G1741" s="170"/>
      <c r="H1741" s="14"/>
      <c r="I1741" s="171"/>
      <c r="J1741" s="14"/>
      <c r="K1741" s="131"/>
      <c r="L1741" s="131" t="str">
        <f>IF(D1741="","",SUMIFS(MOVI_ENTR!I:I,MOVI_ENTR!D:D,D1741,MOVI_ENTR!O:O,O1741)-SUMIFS(MOVI_SAID!H:H,MOVI_SAID!D:D,D1741,MOVI_SAID!L:L,MOVI_ENTR!O1741))</f>
        <v/>
      </c>
      <c r="M1741" s="173" t="str">
        <f t="shared" si="43"/>
        <v/>
      </c>
      <c r="N1741" s="14"/>
      <c r="O1741" s="14"/>
      <c r="P1741" s="21"/>
      <c r="Q1741" s="21"/>
      <c r="R1741" s="21"/>
      <c r="S1741" s="21"/>
      <c r="T1741" s="21"/>
    </row>
    <row r="1742" spans="1:20" s="16" customFormat="1" ht="30" customHeight="1">
      <c r="A1742" s="21"/>
      <c r="B1742" s="21"/>
      <c r="C1742" s="197"/>
      <c r="D1742" s="168"/>
      <c r="E1742" s="154" t="str">
        <f>IFERROR(VLOOKUP(D1742,CADA_PROD!D:H,5,0),"")</f>
        <v/>
      </c>
      <c r="F1742" s="169"/>
      <c r="G1742" s="170"/>
      <c r="H1742" s="14"/>
      <c r="I1742" s="171"/>
      <c r="J1742" s="14"/>
      <c r="K1742" s="131"/>
      <c r="L1742" s="131" t="str">
        <f>IF(D1742="","",SUMIFS(MOVI_ENTR!I:I,MOVI_ENTR!D:D,D1742,MOVI_ENTR!O:O,O1742)-SUMIFS(MOVI_SAID!H:H,MOVI_SAID!D:D,D1742,MOVI_SAID!L:L,MOVI_ENTR!O1742))</f>
        <v/>
      </c>
      <c r="M1742" s="173" t="str">
        <f t="shared" si="43"/>
        <v/>
      </c>
      <c r="N1742" s="14"/>
      <c r="O1742" s="14"/>
      <c r="P1742" s="21"/>
      <c r="Q1742" s="21"/>
      <c r="R1742" s="21"/>
      <c r="S1742" s="21"/>
      <c r="T1742" s="21"/>
    </row>
    <row r="1743" spans="1:20" s="16" customFormat="1" ht="30" customHeight="1">
      <c r="A1743" s="21"/>
      <c r="B1743" s="21"/>
      <c r="C1743" s="197"/>
      <c r="D1743" s="168"/>
      <c r="E1743" s="154" t="str">
        <f>IFERROR(VLOOKUP(D1743,CADA_PROD!D:H,5,0),"")</f>
        <v/>
      </c>
      <c r="F1743" s="169"/>
      <c r="G1743" s="170"/>
      <c r="H1743" s="14"/>
      <c r="I1743" s="171"/>
      <c r="J1743" s="14"/>
      <c r="K1743" s="131"/>
      <c r="L1743" s="131" t="str">
        <f>IF(D1743="","",SUMIFS(MOVI_ENTR!I:I,MOVI_ENTR!D:D,D1743,MOVI_ENTR!O:O,O1743)-SUMIFS(MOVI_SAID!H:H,MOVI_SAID!D:D,D1743,MOVI_SAID!L:L,MOVI_ENTR!O1743))</f>
        <v/>
      </c>
      <c r="M1743" s="173" t="str">
        <f t="shared" si="43"/>
        <v/>
      </c>
      <c r="N1743" s="14"/>
      <c r="O1743" s="14"/>
      <c r="P1743" s="21"/>
      <c r="Q1743" s="21"/>
      <c r="R1743" s="21"/>
      <c r="S1743" s="21"/>
      <c r="T1743" s="21"/>
    </row>
    <row r="1744" spans="1:20" s="16" customFormat="1" ht="30" customHeight="1">
      <c r="A1744" s="21"/>
      <c r="B1744" s="21"/>
      <c r="C1744" s="197"/>
      <c r="D1744" s="168"/>
      <c r="E1744" s="154" t="str">
        <f>IFERROR(VLOOKUP(D1744,CADA_PROD!D:H,5,0),"")</f>
        <v/>
      </c>
      <c r="F1744" s="169"/>
      <c r="G1744" s="170"/>
      <c r="H1744" s="14"/>
      <c r="I1744" s="171"/>
      <c r="J1744" s="14"/>
      <c r="K1744" s="131"/>
      <c r="L1744" s="131" t="str">
        <f>IF(D1744="","",SUMIFS(MOVI_ENTR!I:I,MOVI_ENTR!D:D,D1744,MOVI_ENTR!O:O,O1744)-SUMIFS(MOVI_SAID!H:H,MOVI_SAID!D:D,D1744,MOVI_SAID!L:L,MOVI_ENTR!O1744))</f>
        <v/>
      </c>
      <c r="M1744" s="173" t="str">
        <f t="shared" si="43"/>
        <v/>
      </c>
      <c r="N1744" s="14"/>
      <c r="O1744" s="14"/>
      <c r="P1744" s="21"/>
      <c r="Q1744" s="21"/>
      <c r="R1744" s="21"/>
      <c r="S1744" s="21"/>
      <c r="T1744" s="21"/>
    </row>
    <row r="1745" spans="1:20" s="16" customFormat="1" ht="30" customHeight="1">
      <c r="A1745" s="21"/>
      <c r="B1745" s="21"/>
      <c r="C1745" s="197"/>
      <c r="D1745" s="168"/>
      <c r="E1745" s="154" t="str">
        <f>IFERROR(VLOOKUP(D1745,CADA_PROD!D:H,5,0),"")</f>
        <v/>
      </c>
      <c r="F1745" s="169"/>
      <c r="G1745" s="170"/>
      <c r="H1745" s="14"/>
      <c r="I1745" s="171"/>
      <c r="J1745" s="14"/>
      <c r="K1745" s="131"/>
      <c r="L1745" s="131" t="str">
        <f>IF(D1745="","",SUMIFS(MOVI_ENTR!I:I,MOVI_ENTR!D:D,D1745,MOVI_ENTR!O:O,O1745)-SUMIFS(MOVI_SAID!H:H,MOVI_SAID!D:D,D1745,MOVI_SAID!L:L,MOVI_ENTR!O1745))</f>
        <v/>
      </c>
      <c r="M1745" s="173" t="str">
        <f t="shared" si="43"/>
        <v/>
      </c>
      <c r="N1745" s="14"/>
      <c r="O1745" s="14"/>
      <c r="P1745" s="21"/>
      <c r="Q1745" s="21"/>
      <c r="R1745" s="21"/>
      <c r="S1745" s="21"/>
      <c r="T1745" s="21"/>
    </row>
    <row r="1746" spans="1:20" s="16" customFormat="1" ht="30" customHeight="1">
      <c r="A1746" s="21"/>
      <c r="B1746" s="21"/>
      <c r="C1746" s="197"/>
      <c r="D1746" s="168"/>
      <c r="E1746" s="154" t="str">
        <f>IFERROR(VLOOKUP(D1746,CADA_PROD!D:H,5,0),"")</f>
        <v/>
      </c>
      <c r="F1746" s="169"/>
      <c r="G1746" s="170"/>
      <c r="H1746" s="14"/>
      <c r="I1746" s="171"/>
      <c r="J1746" s="14"/>
      <c r="K1746" s="131"/>
      <c r="L1746" s="131" t="str">
        <f>IF(D1746="","",SUMIFS(MOVI_ENTR!I:I,MOVI_ENTR!D:D,D1746,MOVI_ENTR!O:O,O1746)-SUMIFS(MOVI_SAID!H:H,MOVI_SAID!D:D,D1746,MOVI_SAID!L:L,MOVI_ENTR!O1746))</f>
        <v/>
      </c>
      <c r="M1746" s="173" t="str">
        <f t="shared" si="43"/>
        <v/>
      </c>
      <c r="N1746" s="14"/>
      <c r="O1746" s="14"/>
      <c r="P1746" s="21"/>
      <c r="Q1746" s="21"/>
      <c r="R1746" s="21"/>
      <c r="S1746" s="21"/>
      <c r="T1746" s="21"/>
    </row>
    <row r="1747" spans="1:20" s="16" customFormat="1" ht="30" customHeight="1">
      <c r="A1747" s="21"/>
      <c r="B1747" s="21"/>
      <c r="C1747" s="197"/>
      <c r="D1747" s="168"/>
      <c r="E1747" s="154" t="str">
        <f>IFERROR(VLOOKUP(D1747,CADA_PROD!D:H,5,0),"")</f>
        <v/>
      </c>
      <c r="F1747" s="169"/>
      <c r="G1747" s="170"/>
      <c r="H1747" s="14"/>
      <c r="I1747" s="171"/>
      <c r="J1747" s="14"/>
      <c r="K1747" s="131"/>
      <c r="L1747" s="131" t="str">
        <f>IF(D1747="","",SUMIFS(MOVI_ENTR!I:I,MOVI_ENTR!D:D,D1747,MOVI_ENTR!O:O,O1747)-SUMIFS(MOVI_SAID!H:H,MOVI_SAID!D:D,D1747,MOVI_SAID!L:L,MOVI_ENTR!O1747))</f>
        <v/>
      </c>
      <c r="M1747" s="173" t="str">
        <f t="shared" si="43"/>
        <v/>
      </c>
      <c r="N1747" s="14"/>
      <c r="O1747" s="14"/>
      <c r="P1747" s="21"/>
      <c r="Q1747" s="21"/>
      <c r="R1747" s="21"/>
      <c r="S1747" s="21"/>
      <c r="T1747" s="21"/>
    </row>
    <row r="1748" spans="1:20" s="16" customFormat="1" ht="30" customHeight="1">
      <c r="A1748" s="21"/>
      <c r="B1748" s="21"/>
      <c r="C1748" s="197"/>
      <c r="D1748" s="168"/>
      <c r="E1748" s="154" t="str">
        <f>IFERROR(VLOOKUP(D1748,CADA_PROD!D:H,5,0),"")</f>
        <v/>
      </c>
      <c r="F1748" s="169"/>
      <c r="G1748" s="170"/>
      <c r="H1748" s="14"/>
      <c r="I1748" s="171"/>
      <c r="J1748" s="14"/>
      <c r="K1748" s="131"/>
      <c r="L1748" s="131" t="str">
        <f>IF(D1748="","",SUMIFS(MOVI_ENTR!I:I,MOVI_ENTR!D:D,D1748,MOVI_ENTR!O:O,O1748)-SUMIFS(MOVI_SAID!H:H,MOVI_SAID!D:D,D1748,MOVI_SAID!L:L,MOVI_ENTR!O1748))</f>
        <v/>
      </c>
      <c r="M1748" s="173" t="str">
        <f t="shared" si="43"/>
        <v/>
      </c>
      <c r="N1748" s="14"/>
      <c r="O1748" s="14"/>
      <c r="P1748" s="21"/>
      <c r="Q1748" s="21"/>
      <c r="R1748" s="21"/>
      <c r="S1748" s="21"/>
      <c r="T1748" s="21"/>
    </row>
    <row r="1749" spans="1:20" s="16" customFormat="1" ht="30" customHeight="1">
      <c r="A1749" s="21"/>
      <c r="B1749" s="21"/>
      <c r="C1749" s="197"/>
      <c r="D1749" s="168"/>
      <c r="E1749" s="154" t="str">
        <f>IFERROR(VLOOKUP(D1749,CADA_PROD!D:H,5,0),"")</f>
        <v/>
      </c>
      <c r="F1749" s="169"/>
      <c r="G1749" s="170"/>
      <c r="H1749" s="14"/>
      <c r="I1749" s="171"/>
      <c r="J1749" s="14"/>
      <c r="K1749" s="131"/>
      <c r="L1749" s="131" t="str">
        <f>IF(D1749="","",SUMIFS(MOVI_ENTR!I:I,MOVI_ENTR!D:D,D1749,MOVI_ENTR!O:O,O1749)-SUMIFS(MOVI_SAID!H:H,MOVI_SAID!D:D,D1749,MOVI_SAID!L:L,MOVI_ENTR!O1749))</f>
        <v/>
      </c>
      <c r="M1749" s="173" t="str">
        <f t="shared" si="43"/>
        <v/>
      </c>
      <c r="N1749" s="14"/>
      <c r="O1749" s="14"/>
      <c r="P1749" s="21"/>
      <c r="Q1749" s="21"/>
      <c r="R1749" s="21"/>
      <c r="S1749" s="21"/>
      <c r="T1749" s="21"/>
    </row>
    <row r="1750" spans="1:20" s="16" customFormat="1" ht="30" customHeight="1">
      <c r="A1750" s="21"/>
      <c r="B1750" s="21"/>
      <c r="C1750" s="197"/>
      <c r="D1750" s="168"/>
      <c r="E1750" s="154" t="str">
        <f>IFERROR(VLOOKUP(D1750,CADA_PROD!D:H,5,0),"")</f>
        <v/>
      </c>
      <c r="F1750" s="169"/>
      <c r="G1750" s="170"/>
      <c r="H1750" s="14"/>
      <c r="I1750" s="171"/>
      <c r="J1750" s="14"/>
      <c r="K1750" s="131"/>
      <c r="L1750" s="131" t="str">
        <f>IF(D1750="","",SUMIFS(MOVI_ENTR!I:I,MOVI_ENTR!D:D,D1750,MOVI_ENTR!O:O,O1750)-SUMIFS(MOVI_SAID!H:H,MOVI_SAID!D:D,D1750,MOVI_SAID!L:L,MOVI_ENTR!O1750))</f>
        <v/>
      </c>
      <c r="M1750" s="173" t="str">
        <f t="shared" si="43"/>
        <v/>
      </c>
      <c r="N1750" s="14"/>
      <c r="O1750" s="14"/>
      <c r="P1750" s="21"/>
      <c r="Q1750" s="21"/>
      <c r="R1750" s="21"/>
      <c r="S1750" s="21"/>
      <c r="T1750" s="21"/>
    </row>
    <row r="1751" spans="1:20" s="16" customFormat="1" ht="30" customHeight="1">
      <c r="A1751" s="21"/>
      <c r="B1751" s="21"/>
      <c r="C1751" s="197"/>
      <c r="D1751" s="168"/>
      <c r="E1751" s="154" t="str">
        <f>IFERROR(VLOOKUP(D1751,CADA_PROD!D:H,5,0),"")</f>
        <v/>
      </c>
      <c r="F1751" s="169"/>
      <c r="G1751" s="170"/>
      <c r="H1751" s="14"/>
      <c r="I1751" s="171"/>
      <c r="J1751" s="14"/>
      <c r="K1751" s="131"/>
      <c r="L1751" s="131" t="str">
        <f>IF(D1751="","",SUMIFS(MOVI_ENTR!I:I,MOVI_ENTR!D:D,D1751,MOVI_ENTR!O:O,O1751)-SUMIFS(MOVI_SAID!H:H,MOVI_SAID!D:D,D1751,MOVI_SAID!L:L,MOVI_ENTR!O1751))</f>
        <v/>
      </c>
      <c r="M1751" s="173" t="str">
        <f t="shared" si="43"/>
        <v/>
      </c>
      <c r="N1751" s="14"/>
      <c r="O1751" s="14"/>
      <c r="P1751" s="21"/>
      <c r="Q1751" s="21"/>
      <c r="R1751" s="21"/>
      <c r="S1751" s="21"/>
      <c r="T1751" s="21"/>
    </row>
    <row r="1752" spans="1:20" s="16" customFormat="1" ht="30" customHeight="1">
      <c r="A1752" s="21"/>
      <c r="B1752" s="21"/>
      <c r="C1752" s="197"/>
      <c r="D1752" s="168"/>
      <c r="E1752" s="154" t="str">
        <f>IFERROR(VLOOKUP(D1752,CADA_PROD!D:H,5,0),"")</f>
        <v/>
      </c>
      <c r="F1752" s="169"/>
      <c r="G1752" s="170"/>
      <c r="H1752" s="14"/>
      <c r="I1752" s="171"/>
      <c r="J1752" s="14"/>
      <c r="K1752" s="131"/>
      <c r="L1752" s="131" t="str">
        <f>IF(D1752="","",SUMIFS(MOVI_ENTR!I:I,MOVI_ENTR!D:D,D1752,MOVI_ENTR!O:O,O1752)-SUMIFS(MOVI_SAID!H:H,MOVI_SAID!D:D,D1752,MOVI_SAID!L:L,MOVI_ENTR!O1752))</f>
        <v/>
      </c>
      <c r="M1752" s="173" t="str">
        <f t="shared" si="43"/>
        <v/>
      </c>
      <c r="N1752" s="14"/>
      <c r="O1752" s="14"/>
      <c r="P1752" s="21"/>
      <c r="Q1752" s="21"/>
      <c r="R1752" s="21"/>
      <c r="S1752" s="21"/>
      <c r="T1752" s="21"/>
    </row>
    <row r="1753" spans="1:20" s="16" customFormat="1" ht="30" customHeight="1">
      <c r="A1753" s="21"/>
      <c r="B1753" s="21"/>
      <c r="C1753" s="197"/>
      <c r="D1753" s="168"/>
      <c r="E1753" s="154" t="str">
        <f>IFERROR(VLOOKUP(D1753,CADA_PROD!D:H,5,0),"")</f>
        <v/>
      </c>
      <c r="F1753" s="169"/>
      <c r="G1753" s="170"/>
      <c r="H1753" s="14"/>
      <c r="I1753" s="171"/>
      <c r="J1753" s="14"/>
      <c r="K1753" s="131"/>
      <c r="L1753" s="131" t="str">
        <f>IF(D1753="","",SUMIFS(MOVI_ENTR!I:I,MOVI_ENTR!D:D,D1753,MOVI_ENTR!O:O,O1753)-SUMIFS(MOVI_SAID!H:H,MOVI_SAID!D:D,D1753,MOVI_SAID!L:L,MOVI_ENTR!O1753))</f>
        <v/>
      </c>
      <c r="M1753" s="173" t="str">
        <f t="shared" si="43"/>
        <v/>
      </c>
      <c r="N1753" s="14"/>
      <c r="O1753" s="14"/>
      <c r="P1753" s="21"/>
      <c r="Q1753" s="21"/>
      <c r="R1753" s="21"/>
      <c r="S1753" s="21"/>
      <c r="T1753" s="21"/>
    </row>
    <row r="1754" spans="1:20" s="16" customFormat="1" ht="30" customHeight="1">
      <c r="A1754" s="21"/>
      <c r="B1754" s="21"/>
      <c r="C1754" s="197"/>
      <c r="D1754" s="168"/>
      <c r="E1754" s="154" t="str">
        <f>IFERROR(VLOOKUP(D1754,CADA_PROD!D:H,5,0),"")</f>
        <v/>
      </c>
      <c r="F1754" s="169"/>
      <c r="G1754" s="170"/>
      <c r="H1754" s="14"/>
      <c r="I1754" s="171"/>
      <c r="J1754" s="14"/>
      <c r="K1754" s="131"/>
      <c r="L1754" s="131" t="str">
        <f>IF(D1754="","",SUMIFS(MOVI_ENTR!I:I,MOVI_ENTR!D:D,D1754,MOVI_ENTR!O:O,O1754)-SUMIFS(MOVI_SAID!H:H,MOVI_SAID!D:D,D1754,MOVI_SAID!L:L,MOVI_ENTR!O1754))</f>
        <v/>
      </c>
      <c r="M1754" s="173" t="str">
        <f t="shared" si="43"/>
        <v/>
      </c>
      <c r="N1754" s="14"/>
      <c r="O1754" s="14"/>
      <c r="P1754" s="21"/>
      <c r="Q1754" s="21"/>
      <c r="R1754" s="21"/>
      <c r="S1754" s="21"/>
      <c r="T1754" s="21"/>
    </row>
    <row r="1755" spans="1:20" s="16" customFormat="1" ht="30" customHeight="1">
      <c r="A1755" s="21"/>
      <c r="B1755" s="21"/>
      <c r="C1755" s="197"/>
      <c r="D1755" s="168"/>
      <c r="E1755" s="154" t="str">
        <f>IFERROR(VLOOKUP(D1755,CADA_PROD!D:H,5,0),"")</f>
        <v/>
      </c>
      <c r="F1755" s="169"/>
      <c r="G1755" s="170"/>
      <c r="H1755" s="14"/>
      <c r="I1755" s="171"/>
      <c r="J1755" s="14"/>
      <c r="K1755" s="131"/>
      <c r="L1755" s="131" t="str">
        <f>IF(D1755="","",SUMIFS(MOVI_ENTR!I:I,MOVI_ENTR!D:D,D1755,MOVI_ENTR!O:O,O1755)-SUMIFS(MOVI_SAID!H:H,MOVI_SAID!D:D,D1755,MOVI_SAID!L:L,MOVI_ENTR!O1755))</f>
        <v/>
      </c>
      <c r="M1755" s="173" t="str">
        <f t="shared" ref="M1755:M1818" si="44">IF(D1755="","",H1755*I1755)</f>
        <v/>
      </c>
      <c r="N1755" s="14"/>
      <c r="O1755" s="14"/>
      <c r="P1755" s="21"/>
      <c r="Q1755" s="21"/>
      <c r="R1755" s="21"/>
      <c r="S1755" s="21"/>
      <c r="T1755" s="21"/>
    </row>
    <row r="1756" spans="1:20" s="16" customFormat="1" ht="30" customHeight="1">
      <c r="A1756" s="21"/>
      <c r="B1756" s="21"/>
      <c r="C1756" s="197"/>
      <c r="D1756" s="168"/>
      <c r="E1756" s="154" t="str">
        <f>IFERROR(VLOOKUP(D1756,CADA_PROD!D:H,5,0),"")</f>
        <v/>
      </c>
      <c r="F1756" s="169"/>
      <c r="G1756" s="170"/>
      <c r="H1756" s="14"/>
      <c r="I1756" s="171"/>
      <c r="J1756" s="14"/>
      <c r="K1756" s="131"/>
      <c r="L1756" s="131" t="str">
        <f>IF(D1756="","",SUMIFS(MOVI_ENTR!I:I,MOVI_ENTR!D:D,D1756,MOVI_ENTR!O:O,O1756)-SUMIFS(MOVI_SAID!H:H,MOVI_SAID!D:D,D1756,MOVI_SAID!L:L,MOVI_ENTR!O1756))</f>
        <v/>
      </c>
      <c r="M1756" s="173" t="str">
        <f t="shared" si="44"/>
        <v/>
      </c>
      <c r="N1756" s="14"/>
      <c r="O1756" s="14"/>
      <c r="P1756" s="21"/>
      <c r="Q1756" s="21"/>
      <c r="R1756" s="21"/>
      <c r="S1756" s="21"/>
      <c r="T1756" s="21"/>
    </row>
    <row r="1757" spans="1:20" s="16" customFormat="1" ht="30" customHeight="1">
      <c r="A1757" s="21"/>
      <c r="B1757" s="21"/>
      <c r="C1757" s="197"/>
      <c r="D1757" s="168"/>
      <c r="E1757" s="154" t="str">
        <f>IFERROR(VLOOKUP(D1757,CADA_PROD!D:H,5,0),"")</f>
        <v/>
      </c>
      <c r="F1757" s="169"/>
      <c r="G1757" s="170"/>
      <c r="H1757" s="14"/>
      <c r="I1757" s="171"/>
      <c r="J1757" s="14"/>
      <c r="K1757" s="131"/>
      <c r="L1757" s="131" t="str">
        <f>IF(D1757="","",SUMIFS(MOVI_ENTR!I:I,MOVI_ENTR!D:D,D1757,MOVI_ENTR!O:O,O1757)-SUMIFS(MOVI_SAID!H:H,MOVI_SAID!D:D,D1757,MOVI_SAID!L:L,MOVI_ENTR!O1757))</f>
        <v/>
      </c>
      <c r="M1757" s="173" t="str">
        <f t="shared" si="44"/>
        <v/>
      </c>
      <c r="N1757" s="14"/>
      <c r="O1757" s="14"/>
      <c r="P1757" s="21"/>
      <c r="Q1757" s="21"/>
      <c r="R1757" s="21"/>
      <c r="S1757" s="21"/>
      <c r="T1757" s="21"/>
    </row>
    <row r="1758" spans="1:20" s="16" customFormat="1" ht="30" customHeight="1">
      <c r="A1758" s="21"/>
      <c r="B1758" s="21"/>
      <c r="C1758" s="197"/>
      <c r="D1758" s="168"/>
      <c r="E1758" s="154" t="str">
        <f>IFERROR(VLOOKUP(D1758,CADA_PROD!D:H,5,0),"")</f>
        <v/>
      </c>
      <c r="F1758" s="169"/>
      <c r="G1758" s="170"/>
      <c r="H1758" s="14"/>
      <c r="I1758" s="171"/>
      <c r="J1758" s="14"/>
      <c r="K1758" s="131"/>
      <c r="L1758" s="131" t="str">
        <f>IF(D1758="","",SUMIFS(MOVI_ENTR!I:I,MOVI_ENTR!D:D,D1758,MOVI_ENTR!O:O,O1758)-SUMIFS(MOVI_SAID!H:H,MOVI_SAID!D:D,D1758,MOVI_SAID!L:L,MOVI_ENTR!O1758))</f>
        <v/>
      </c>
      <c r="M1758" s="173" t="str">
        <f t="shared" si="44"/>
        <v/>
      </c>
      <c r="N1758" s="14"/>
      <c r="O1758" s="14"/>
      <c r="P1758" s="21"/>
      <c r="Q1758" s="21"/>
      <c r="R1758" s="21"/>
      <c r="S1758" s="21"/>
      <c r="T1758" s="21"/>
    </row>
    <row r="1759" spans="1:20" s="16" customFormat="1" ht="30" customHeight="1">
      <c r="A1759" s="21"/>
      <c r="B1759" s="21"/>
      <c r="C1759" s="197"/>
      <c r="D1759" s="168"/>
      <c r="E1759" s="154" t="str">
        <f>IFERROR(VLOOKUP(D1759,CADA_PROD!D:H,5,0),"")</f>
        <v/>
      </c>
      <c r="F1759" s="169"/>
      <c r="G1759" s="170"/>
      <c r="H1759" s="14"/>
      <c r="I1759" s="171"/>
      <c r="J1759" s="14"/>
      <c r="K1759" s="131"/>
      <c r="L1759" s="131" t="str">
        <f>IF(D1759="","",SUMIFS(MOVI_ENTR!I:I,MOVI_ENTR!D:D,D1759,MOVI_ENTR!O:O,O1759)-SUMIFS(MOVI_SAID!H:H,MOVI_SAID!D:D,D1759,MOVI_SAID!L:L,MOVI_ENTR!O1759))</f>
        <v/>
      </c>
      <c r="M1759" s="173" t="str">
        <f t="shared" si="44"/>
        <v/>
      </c>
      <c r="N1759" s="14"/>
      <c r="O1759" s="14"/>
      <c r="P1759" s="21"/>
      <c r="Q1759" s="21"/>
      <c r="R1759" s="21"/>
      <c r="S1759" s="21"/>
      <c r="T1759" s="21"/>
    </row>
    <row r="1760" spans="1:20" s="16" customFormat="1" ht="30" customHeight="1">
      <c r="A1760" s="21"/>
      <c r="B1760" s="21"/>
      <c r="C1760" s="197"/>
      <c r="D1760" s="168"/>
      <c r="E1760" s="154" t="str">
        <f>IFERROR(VLOOKUP(D1760,CADA_PROD!D:H,5,0),"")</f>
        <v/>
      </c>
      <c r="F1760" s="169"/>
      <c r="G1760" s="170"/>
      <c r="H1760" s="14"/>
      <c r="I1760" s="171"/>
      <c r="J1760" s="14"/>
      <c r="K1760" s="131"/>
      <c r="L1760" s="131" t="str">
        <f>IF(D1760="","",SUMIFS(MOVI_ENTR!I:I,MOVI_ENTR!D:D,D1760,MOVI_ENTR!O:O,O1760)-SUMIFS(MOVI_SAID!H:H,MOVI_SAID!D:D,D1760,MOVI_SAID!L:L,MOVI_ENTR!O1760))</f>
        <v/>
      </c>
      <c r="M1760" s="173" t="str">
        <f t="shared" si="44"/>
        <v/>
      </c>
      <c r="N1760" s="14"/>
      <c r="O1760" s="14"/>
      <c r="P1760" s="21"/>
      <c r="Q1760" s="21"/>
      <c r="R1760" s="21"/>
      <c r="S1760" s="21"/>
      <c r="T1760" s="21"/>
    </row>
    <row r="1761" spans="1:20" s="16" customFormat="1" ht="30" customHeight="1">
      <c r="A1761" s="21"/>
      <c r="B1761" s="21"/>
      <c r="C1761" s="197"/>
      <c r="D1761" s="168"/>
      <c r="E1761" s="154" t="str">
        <f>IFERROR(VLOOKUP(D1761,CADA_PROD!D:H,5,0),"")</f>
        <v/>
      </c>
      <c r="F1761" s="169"/>
      <c r="G1761" s="170"/>
      <c r="H1761" s="14"/>
      <c r="I1761" s="171"/>
      <c r="J1761" s="14"/>
      <c r="K1761" s="131"/>
      <c r="L1761" s="131" t="str">
        <f>IF(D1761="","",SUMIFS(MOVI_ENTR!I:I,MOVI_ENTR!D:D,D1761,MOVI_ENTR!O:O,O1761)-SUMIFS(MOVI_SAID!H:H,MOVI_SAID!D:D,D1761,MOVI_SAID!L:L,MOVI_ENTR!O1761))</f>
        <v/>
      </c>
      <c r="M1761" s="173" t="str">
        <f t="shared" si="44"/>
        <v/>
      </c>
      <c r="N1761" s="14"/>
      <c r="O1761" s="14"/>
      <c r="P1761" s="21"/>
      <c r="Q1761" s="21"/>
      <c r="R1761" s="21"/>
      <c r="S1761" s="21"/>
      <c r="T1761" s="21"/>
    </row>
    <row r="1762" spans="1:20" s="16" customFormat="1" ht="30" customHeight="1">
      <c r="A1762" s="21"/>
      <c r="B1762" s="21"/>
      <c r="C1762" s="197"/>
      <c r="D1762" s="168"/>
      <c r="E1762" s="154" t="str">
        <f>IFERROR(VLOOKUP(D1762,CADA_PROD!D:H,5,0),"")</f>
        <v/>
      </c>
      <c r="F1762" s="169"/>
      <c r="G1762" s="170"/>
      <c r="H1762" s="14"/>
      <c r="I1762" s="171"/>
      <c r="J1762" s="14"/>
      <c r="K1762" s="131"/>
      <c r="L1762" s="131" t="str">
        <f>IF(D1762="","",SUMIFS(MOVI_ENTR!I:I,MOVI_ENTR!D:D,D1762,MOVI_ENTR!O:O,O1762)-SUMIFS(MOVI_SAID!H:H,MOVI_SAID!D:D,D1762,MOVI_SAID!L:L,MOVI_ENTR!O1762))</f>
        <v/>
      </c>
      <c r="M1762" s="173" t="str">
        <f t="shared" si="44"/>
        <v/>
      </c>
      <c r="N1762" s="14"/>
      <c r="O1762" s="14"/>
      <c r="P1762" s="21"/>
      <c r="Q1762" s="21"/>
      <c r="R1762" s="21"/>
      <c r="S1762" s="21"/>
      <c r="T1762" s="21"/>
    </row>
    <row r="1763" spans="1:20" s="16" customFormat="1" ht="30" customHeight="1">
      <c r="A1763" s="21"/>
      <c r="B1763" s="21"/>
      <c r="C1763" s="197"/>
      <c r="D1763" s="168"/>
      <c r="E1763" s="154" t="str">
        <f>IFERROR(VLOOKUP(D1763,CADA_PROD!D:H,5,0),"")</f>
        <v/>
      </c>
      <c r="F1763" s="169"/>
      <c r="G1763" s="170"/>
      <c r="H1763" s="14"/>
      <c r="I1763" s="171"/>
      <c r="J1763" s="14"/>
      <c r="K1763" s="131"/>
      <c r="L1763" s="131" t="str">
        <f>IF(D1763="","",SUMIFS(MOVI_ENTR!I:I,MOVI_ENTR!D:D,D1763,MOVI_ENTR!O:O,O1763)-SUMIFS(MOVI_SAID!H:H,MOVI_SAID!D:D,D1763,MOVI_SAID!L:L,MOVI_ENTR!O1763))</f>
        <v/>
      </c>
      <c r="M1763" s="173" t="str">
        <f t="shared" si="44"/>
        <v/>
      </c>
      <c r="N1763" s="14"/>
      <c r="O1763" s="14"/>
      <c r="P1763" s="21"/>
      <c r="Q1763" s="21"/>
      <c r="R1763" s="21"/>
      <c r="S1763" s="21"/>
      <c r="T1763" s="21"/>
    </row>
    <row r="1764" spans="1:20" s="16" customFormat="1" ht="30" customHeight="1">
      <c r="A1764" s="21"/>
      <c r="B1764" s="21"/>
      <c r="C1764" s="197"/>
      <c r="D1764" s="168"/>
      <c r="E1764" s="154" t="str">
        <f>IFERROR(VLOOKUP(D1764,CADA_PROD!D:H,5,0),"")</f>
        <v/>
      </c>
      <c r="F1764" s="169"/>
      <c r="G1764" s="170"/>
      <c r="H1764" s="14"/>
      <c r="I1764" s="171"/>
      <c r="J1764" s="14"/>
      <c r="K1764" s="131"/>
      <c r="L1764" s="131" t="str">
        <f>IF(D1764="","",SUMIFS(MOVI_ENTR!I:I,MOVI_ENTR!D:D,D1764,MOVI_ENTR!O:O,O1764)-SUMIFS(MOVI_SAID!H:H,MOVI_SAID!D:D,D1764,MOVI_SAID!L:L,MOVI_ENTR!O1764))</f>
        <v/>
      </c>
      <c r="M1764" s="173" t="str">
        <f t="shared" si="44"/>
        <v/>
      </c>
      <c r="N1764" s="14"/>
      <c r="O1764" s="14"/>
      <c r="P1764" s="21"/>
      <c r="Q1764" s="21"/>
      <c r="R1764" s="21"/>
      <c r="S1764" s="21"/>
      <c r="T1764" s="21"/>
    </row>
    <row r="1765" spans="1:20" s="16" customFormat="1" ht="30" customHeight="1">
      <c r="A1765" s="21"/>
      <c r="B1765" s="21"/>
      <c r="C1765" s="197"/>
      <c r="D1765" s="168"/>
      <c r="E1765" s="154" t="str">
        <f>IFERROR(VLOOKUP(D1765,CADA_PROD!D:H,5,0),"")</f>
        <v/>
      </c>
      <c r="F1765" s="169"/>
      <c r="G1765" s="170"/>
      <c r="H1765" s="14"/>
      <c r="I1765" s="171"/>
      <c r="J1765" s="14"/>
      <c r="K1765" s="131"/>
      <c r="L1765" s="131" t="str">
        <f>IF(D1765="","",SUMIFS(MOVI_ENTR!I:I,MOVI_ENTR!D:D,D1765,MOVI_ENTR!O:O,O1765)-SUMIFS(MOVI_SAID!H:H,MOVI_SAID!D:D,D1765,MOVI_SAID!L:L,MOVI_ENTR!O1765))</f>
        <v/>
      </c>
      <c r="M1765" s="173" t="str">
        <f t="shared" si="44"/>
        <v/>
      </c>
      <c r="N1765" s="14"/>
      <c r="O1765" s="14"/>
      <c r="P1765" s="21"/>
      <c r="Q1765" s="21"/>
      <c r="R1765" s="21"/>
      <c r="S1765" s="21"/>
      <c r="T1765" s="21"/>
    </row>
    <row r="1766" spans="1:20" s="16" customFormat="1" ht="30" customHeight="1">
      <c r="A1766" s="21"/>
      <c r="B1766" s="21"/>
      <c r="C1766" s="197"/>
      <c r="D1766" s="168"/>
      <c r="E1766" s="154" t="str">
        <f>IFERROR(VLOOKUP(D1766,CADA_PROD!D:H,5,0),"")</f>
        <v/>
      </c>
      <c r="F1766" s="169"/>
      <c r="G1766" s="170"/>
      <c r="H1766" s="14"/>
      <c r="I1766" s="171"/>
      <c r="J1766" s="14"/>
      <c r="K1766" s="131"/>
      <c r="L1766" s="131" t="str">
        <f>IF(D1766="","",SUMIFS(MOVI_ENTR!I:I,MOVI_ENTR!D:D,D1766,MOVI_ENTR!O:O,O1766)-SUMIFS(MOVI_SAID!H:H,MOVI_SAID!D:D,D1766,MOVI_SAID!L:L,MOVI_ENTR!O1766))</f>
        <v/>
      </c>
      <c r="M1766" s="173" t="str">
        <f t="shared" si="44"/>
        <v/>
      </c>
      <c r="N1766" s="14"/>
      <c r="O1766" s="14"/>
      <c r="P1766" s="21"/>
      <c r="Q1766" s="21"/>
      <c r="R1766" s="21"/>
      <c r="S1766" s="21"/>
      <c r="T1766" s="21"/>
    </row>
    <row r="1767" spans="1:20" s="16" customFormat="1" ht="30" customHeight="1">
      <c r="A1767" s="21"/>
      <c r="B1767" s="21"/>
      <c r="C1767" s="197"/>
      <c r="D1767" s="168"/>
      <c r="E1767" s="154" t="str">
        <f>IFERROR(VLOOKUP(D1767,CADA_PROD!D:H,5,0),"")</f>
        <v/>
      </c>
      <c r="F1767" s="169"/>
      <c r="G1767" s="170"/>
      <c r="H1767" s="14"/>
      <c r="I1767" s="171"/>
      <c r="J1767" s="14"/>
      <c r="K1767" s="131"/>
      <c r="L1767" s="131" t="str">
        <f>IF(D1767="","",SUMIFS(MOVI_ENTR!I:I,MOVI_ENTR!D:D,D1767,MOVI_ENTR!O:O,O1767)-SUMIFS(MOVI_SAID!H:H,MOVI_SAID!D:D,D1767,MOVI_SAID!L:L,MOVI_ENTR!O1767))</f>
        <v/>
      </c>
      <c r="M1767" s="173" t="str">
        <f t="shared" si="44"/>
        <v/>
      </c>
      <c r="N1767" s="14"/>
      <c r="O1767" s="14"/>
      <c r="P1767" s="21"/>
      <c r="Q1767" s="21"/>
      <c r="R1767" s="21"/>
      <c r="S1767" s="21"/>
      <c r="T1767" s="21"/>
    </row>
    <row r="1768" spans="1:20" s="16" customFormat="1" ht="30" customHeight="1">
      <c r="A1768" s="21"/>
      <c r="B1768" s="21"/>
      <c r="C1768" s="197"/>
      <c r="D1768" s="168"/>
      <c r="E1768" s="154" t="str">
        <f>IFERROR(VLOOKUP(D1768,CADA_PROD!D:H,5,0),"")</f>
        <v/>
      </c>
      <c r="F1768" s="169"/>
      <c r="G1768" s="170"/>
      <c r="H1768" s="14"/>
      <c r="I1768" s="171"/>
      <c r="J1768" s="14"/>
      <c r="K1768" s="131"/>
      <c r="L1768" s="131" t="str">
        <f>IF(D1768="","",SUMIFS(MOVI_ENTR!I:I,MOVI_ENTR!D:D,D1768,MOVI_ENTR!O:O,O1768)-SUMIFS(MOVI_SAID!H:H,MOVI_SAID!D:D,D1768,MOVI_SAID!L:L,MOVI_ENTR!O1768))</f>
        <v/>
      </c>
      <c r="M1768" s="173" t="str">
        <f t="shared" si="44"/>
        <v/>
      </c>
      <c r="N1768" s="14"/>
      <c r="O1768" s="14"/>
      <c r="P1768" s="21"/>
      <c r="Q1768" s="21"/>
      <c r="R1768" s="21"/>
      <c r="S1768" s="21"/>
      <c r="T1768" s="21"/>
    </row>
    <row r="1769" spans="1:20" s="16" customFormat="1" ht="30" customHeight="1">
      <c r="A1769" s="21"/>
      <c r="B1769" s="21"/>
      <c r="C1769" s="197"/>
      <c r="D1769" s="168"/>
      <c r="E1769" s="154" t="str">
        <f>IFERROR(VLOOKUP(D1769,CADA_PROD!D:H,5,0),"")</f>
        <v/>
      </c>
      <c r="F1769" s="169"/>
      <c r="G1769" s="170"/>
      <c r="H1769" s="14"/>
      <c r="I1769" s="171"/>
      <c r="J1769" s="14"/>
      <c r="K1769" s="131"/>
      <c r="L1769" s="131" t="str">
        <f>IF(D1769="","",SUMIFS(MOVI_ENTR!I:I,MOVI_ENTR!D:D,D1769,MOVI_ENTR!O:O,O1769)-SUMIFS(MOVI_SAID!H:H,MOVI_SAID!D:D,D1769,MOVI_SAID!L:L,MOVI_ENTR!O1769))</f>
        <v/>
      </c>
      <c r="M1769" s="173" t="str">
        <f t="shared" si="44"/>
        <v/>
      </c>
      <c r="N1769" s="14"/>
      <c r="O1769" s="14"/>
      <c r="P1769" s="21"/>
      <c r="Q1769" s="21"/>
      <c r="R1769" s="21"/>
      <c r="S1769" s="21"/>
      <c r="T1769" s="21"/>
    </row>
    <row r="1770" spans="1:20" s="16" customFormat="1" ht="30" customHeight="1">
      <c r="A1770" s="21"/>
      <c r="B1770" s="21"/>
      <c r="C1770" s="197"/>
      <c r="D1770" s="168"/>
      <c r="E1770" s="154" t="str">
        <f>IFERROR(VLOOKUP(D1770,CADA_PROD!D:H,5,0),"")</f>
        <v/>
      </c>
      <c r="F1770" s="169"/>
      <c r="G1770" s="170"/>
      <c r="H1770" s="14"/>
      <c r="I1770" s="171"/>
      <c r="J1770" s="14"/>
      <c r="K1770" s="131"/>
      <c r="L1770" s="131" t="str">
        <f>IF(D1770="","",SUMIFS(MOVI_ENTR!I:I,MOVI_ENTR!D:D,D1770,MOVI_ENTR!O:O,O1770)-SUMIFS(MOVI_SAID!H:H,MOVI_SAID!D:D,D1770,MOVI_SAID!L:L,MOVI_ENTR!O1770))</f>
        <v/>
      </c>
      <c r="M1770" s="173" t="str">
        <f t="shared" si="44"/>
        <v/>
      </c>
      <c r="N1770" s="14"/>
      <c r="O1770" s="14"/>
      <c r="P1770" s="21"/>
      <c r="Q1770" s="21"/>
      <c r="R1770" s="21"/>
      <c r="S1770" s="21"/>
      <c r="T1770" s="21"/>
    </row>
    <row r="1771" spans="1:20" s="16" customFormat="1" ht="30" customHeight="1">
      <c r="A1771" s="21"/>
      <c r="B1771" s="21"/>
      <c r="C1771" s="197"/>
      <c r="D1771" s="168"/>
      <c r="E1771" s="154" t="str">
        <f>IFERROR(VLOOKUP(D1771,CADA_PROD!D:H,5,0),"")</f>
        <v/>
      </c>
      <c r="F1771" s="169"/>
      <c r="G1771" s="170"/>
      <c r="H1771" s="14"/>
      <c r="I1771" s="171"/>
      <c r="J1771" s="14"/>
      <c r="K1771" s="131"/>
      <c r="L1771" s="131" t="str">
        <f>IF(D1771="","",SUMIFS(MOVI_ENTR!I:I,MOVI_ENTR!D:D,D1771,MOVI_ENTR!O:O,O1771)-SUMIFS(MOVI_SAID!H:H,MOVI_SAID!D:D,D1771,MOVI_SAID!L:L,MOVI_ENTR!O1771))</f>
        <v/>
      </c>
      <c r="M1771" s="173" t="str">
        <f t="shared" si="44"/>
        <v/>
      </c>
      <c r="N1771" s="14"/>
      <c r="O1771" s="14"/>
      <c r="P1771" s="21"/>
      <c r="Q1771" s="21"/>
      <c r="R1771" s="21"/>
      <c r="S1771" s="21"/>
      <c r="T1771" s="21"/>
    </row>
    <row r="1772" spans="1:20" s="16" customFormat="1" ht="30" customHeight="1">
      <c r="A1772" s="21"/>
      <c r="B1772" s="21"/>
      <c r="C1772" s="197"/>
      <c r="D1772" s="168"/>
      <c r="E1772" s="154" t="str">
        <f>IFERROR(VLOOKUP(D1772,CADA_PROD!D:H,5,0),"")</f>
        <v/>
      </c>
      <c r="F1772" s="169"/>
      <c r="G1772" s="170"/>
      <c r="H1772" s="14"/>
      <c r="I1772" s="171"/>
      <c r="J1772" s="14"/>
      <c r="K1772" s="131"/>
      <c r="L1772" s="131" t="str">
        <f>IF(D1772="","",SUMIFS(MOVI_ENTR!I:I,MOVI_ENTR!D:D,D1772,MOVI_ENTR!O:O,O1772)-SUMIFS(MOVI_SAID!H:H,MOVI_SAID!D:D,D1772,MOVI_SAID!L:L,MOVI_ENTR!O1772))</f>
        <v/>
      </c>
      <c r="M1772" s="173" t="str">
        <f t="shared" si="44"/>
        <v/>
      </c>
      <c r="N1772" s="14"/>
      <c r="O1772" s="14"/>
      <c r="P1772" s="21"/>
      <c r="Q1772" s="21"/>
      <c r="R1772" s="21"/>
      <c r="S1772" s="21"/>
      <c r="T1772" s="21"/>
    </row>
    <row r="1773" spans="1:20" s="16" customFormat="1" ht="30" customHeight="1">
      <c r="A1773" s="21"/>
      <c r="B1773" s="21"/>
      <c r="C1773" s="197"/>
      <c r="D1773" s="168"/>
      <c r="E1773" s="154" t="str">
        <f>IFERROR(VLOOKUP(D1773,CADA_PROD!D:H,5,0),"")</f>
        <v/>
      </c>
      <c r="F1773" s="169"/>
      <c r="G1773" s="170"/>
      <c r="H1773" s="14"/>
      <c r="I1773" s="171"/>
      <c r="J1773" s="14"/>
      <c r="K1773" s="131"/>
      <c r="L1773" s="131" t="str">
        <f>IF(D1773="","",SUMIFS(MOVI_ENTR!I:I,MOVI_ENTR!D:D,D1773,MOVI_ENTR!O:O,O1773)-SUMIFS(MOVI_SAID!H:H,MOVI_SAID!D:D,D1773,MOVI_SAID!L:L,MOVI_ENTR!O1773))</f>
        <v/>
      </c>
      <c r="M1773" s="173" t="str">
        <f t="shared" si="44"/>
        <v/>
      </c>
      <c r="N1773" s="14"/>
      <c r="O1773" s="14"/>
      <c r="P1773" s="21"/>
      <c r="Q1773" s="21"/>
      <c r="R1773" s="21"/>
      <c r="S1773" s="21"/>
      <c r="T1773" s="21"/>
    </row>
    <row r="1774" spans="1:20" s="16" customFormat="1" ht="30" customHeight="1">
      <c r="A1774" s="21"/>
      <c r="B1774" s="21"/>
      <c r="C1774" s="197"/>
      <c r="D1774" s="168"/>
      <c r="E1774" s="154" t="str">
        <f>IFERROR(VLOOKUP(D1774,CADA_PROD!D:H,5,0),"")</f>
        <v/>
      </c>
      <c r="F1774" s="169"/>
      <c r="G1774" s="170"/>
      <c r="H1774" s="14"/>
      <c r="I1774" s="171"/>
      <c r="J1774" s="14"/>
      <c r="K1774" s="131"/>
      <c r="L1774" s="131" t="str">
        <f>IF(D1774="","",SUMIFS(MOVI_ENTR!I:I,MOVI_ENTR!D:D,D1774,MOVI_ENTR!O:O,O1774)-SUMIFS(MOVI_SAID!H:H,MOVI_SAID!D:D,D1774,MOVI_SAID!L:L,MOVI_ENTR!O1774))</f>
        <v/>
      </c>
      <c r="M1774" s="173" t="str">
        <f t="shared" si="44"/>
        <v/>
      </c>
      <c r="N1774" s="14"/>
      <c r="O1774" s="14"/>
      <c r="P1774" s="21"/>
      <c r="Q1774" s="21"/>
      <c r="R1774" s="21"/>
      <c r="S1774" s="21"/>
      <c r="T1774" s="21"/>
    </row>
    <row r="1775" spans="1:20" s="16" customFormat="1" ht="30" customHeight="1">
      <c r="A1775" s="21"/>
      <c r="B1775" s="21"/>
      <c r="C1775" s="197"/>
      <c r="D1775" s="168"/>
      <c r="E1775" s="154" t="str">
        <f>IFERROR(VLOOKUP(D1775,CADA_PROD!D:H,5,0),"")</f>
        <v/>
      </c>
      <c r="F1775" s="169"/>
      <c r="G1775" s="170"/>
      <c r="H1775" s="14"/>
      <c r="I1775" s="171"/>
      <c r="J1775" s="14"/>
      <c r="K1775" s="131"/>
      <c r="L1775" s="131" t="str">
        <f>IF(D1775="","",SUMIFS(MOVI_ENTR!I:I,MOVI_ENTR!D:D,D1775,MOVI_ENTR!O:O,O1775)-SUMIFS(MOVI_SAID!H:H,MOVI_SAID!D:D,D1775,MOVI_SAID!L:L,MOVI_ENTR!O1775))</f>
        <v/>
      </c>
      <c r="M1775" s="173" t="str">
        <f t="shared" si="44"/>
        <v/>
      </c>
      <c r="N1775" s="14"/>
      <c r="O1775" s="14"/>
      <c r="P1775" s="21"/>
      <c r="Q1775" s="21"/>
      <c r="R1775" s="21"/>
      <c r="S1775" s="21"/>
      <c r="T1775" s="21"/>
    </row>
    <row r="1776" spans="1:20" s="16" customFormat="1" ht="30" customHeight="1">
      <c r="A1776" s="21"/>
      <c r="B1776" s="21"/>
      <c r="C1776" s="197"/>
      <c r="D1776" s="168"/>
      <c r="E1776" s="154" t="str">
        <f>IFERROR(VLOOKUP(D1776,CADA_PROD!D:H,5,0),"")</f>
        <v/>
      </c>
      <c r="F1776" s="169"/>
      <c r="G1776" s="170"/>
      <c r="H1776" s="14"/>
      <c r="I1776" s="171"/>
      <c r="J1776" s="14"/>
      <c r="K1776" s="131"/>
      <c r="L1776" s="131" t="str">
        <f>IF(D1776="","",SUMIFS(MOVI_ENTR!I:I,MOVI_ENTR!D:D,D1776,MOVI_ENTR!O:O,O1776)-SUMIFS(MOVI_SAID!H:H,MOVI_SAID!D:D,D1776,MOVI_SAID!L:L,MOVI_ENTR!O1776))</f>
        <v/>
      </c>
      <c r="M1776" s="173" t="str">
        <f t="shared" si="44"/>
        <v/>
      </c>
      <c r="N1776" s="14"/>
      <c r="O1776" s="14"/>
      <c r="P1776" s="21"/>
      <c r="Q1776" s="21"/>
      <c r="R1776" s="21"/>
      <c r="S1776" s="21"/>
      <c r="T1776" s="21"/>
    </row>
    <row r="1777" spans="1:20" s="16" customFormat="1" ht="30" customHeight="1">
      <c r="A1777" s="21"/>
      <c r="B1777" s="21"/>
      <c r="C1777" s="197"/>
      <c r="D1777" s="168"/>
      <c r="E1777" s="154" t="str">
        <f>IFERROR(VLOOKUP(D1777,CADA_PROD!D:H,5,0),"")</f>
        <v/>
      </c>
      <c r="F1777" s="169"/>
      <c r="G1777" s="170"/>
      <c r="H1777" s="14"/>
      <c r="I1777" s="171"/>
      <c r="J1777" s="14"/>
      <c r="K1777" s="131"/>
      <c r="L1777" s="131" t="str">
        <f>IF(D1777="","",SUMIFS(MOVI_ENTR!I:I,MOVI_ENTR!D:D,D1777,MOVI_ENTR!O:O,O1777)-SUMIFS(MOVI_SAID!H:H,MOVI_SAID!D:D,D1777,MOVI_SAID!L:L,MOVI_ENTR!O1777))</f>
        <v/>
      </c>
      <c r="M1777" s="173" t="str">
        <f t="shared" si="44"/>
        <v/>
      </c>
      <c r="N1777" s="14"/>
      <c r="O1777" s="14"/>
      <c r="P1777" s="21"/>
      <c r="Q1777" s="21"/>
      <c r="R1777" s="21"/>
      <c r="S1777" s="21"/>
      <c r="T1777" s="21"/>
    </row>
    <row r="1778" spans="1:20" s="16" customFormat="1" ht="30" customHeight="1">
      <c r="A1778" s="21"/>
      <c r="B1778" s="21"/>
      <c r="C1778" s="197"/>
      <c r="D1778" s="168"/>
      <c r="E1778" s="154" t="str">
        <f>IFERROR(VLOOKUP(D1778,CADA_PROD!D:H,5,0),"")</f>
        <v/>
      </c>
      <c r="F1778" s="169"/>
      <c r="G1778" s="170"/>
      <c r="H1778" s="14"/>
      <c r="I1778" s="171"/>
      <c r="J1778" s="14"/>
      <c r="K1778" s="131"/>
      <c r="L1778" s="131" t="str">
        <f>IF(D1778="","",SUMIFS(MOVI_ENTR!I:I,MOVI_ENTR!D:D,D1778,MOVI_ENTR!O:O,O1778)-SUMIFS(MOVI_SAID!H:H,MOVI_SAID!D:D,D1778,MOVI_SAID!L:L,MOVI_ENTR!O1778))</f>
        <v/>
      </c>
      <c r="M1778" s="173" t="str">
        <f t="shared" si="44"/>
        <v/>
      </c>
      <c r="N1778" s="14"/>
      <c r="O1778" s="14"/>
      <c r="P1778" s="21"/>
      <c r="Q1778" s="21"/>
      <c r="R1778" s="21"/>
      <c r="S1778" s="21"/>
      <c r="T1778" s="21"/>
    </row>
    <row r="1779" spans="1:20" s="16" customFormat="1" ht="30" customHeight="1">
      <c r="A1779" s="21"/>
      <c r="B1779" s="21"/>
      <c r="C1779" s="197"/>
      <c r="D1779" s="168"/>
      <c r="E1779" s="154" t="str">
        <f>IFERROR(VLOOKUP(D1779,CADA_PROD!D:H,5,0),"")</f>
        <v/>
      </c>
      <c r="F1779" s="169"/>
      <c r="G1779" s="170"/>
      <c r="H1779" s="14"/>
      <c r="I1779" s="171"/>
      <c r="J1779" s="14"/>
      <c r="K1779" s="131"/>
      <c r="L1779" s="131" t="str">
        <f>IF(D1779="","",SUMIFS(MOVI_ENTR!I:I,MOVI_ENTR!D:D,D1779,MOVI_ENTR!O:O,O1779)-SUMIFS(MOVI_SAID!H:H,MOVI_SAID!D:D,D1779,MOVI_SAID!L:L,MOVI_ENTR!O1779))</f>
        <v/>
      </c>
      <c r="M1779" s="173" t="str">
        <f t="shared" si="44"/>
        <v/>
      </c>
      <c r="N1779" s="14"/>
      <c r="O1779" s="14"/>
      <c r="P1779" s="21"/>
      <c r="Q1779" s="21"/>
      <c r="R1779" s="21"/>
      <c r="S1779" s="21"/>
      <c r="T1779" s="21"/>
    </row>
    <row r="1780" spans="1:20" s="16" customFormat="1" ht="30" customHeight="1">
      <c r="A1780" s="21"/>
      <c r="B1780" s="21"/>
      <c r="C1780" s="197"/>
      <c r="D1780" s="168"/>
      <c r="E1780" s="154" t="str">
        <f>IFERROR(VLOOKUP(D1780,CADA_PROD!D:H,5,0),"")</f>
        <v/>
      </c>
      <c r="F1780" s="169"/>
      <c r="G1780" s="170"/>
      <c r="H1780" s="14"/>
      <c r="I1780" s="171"/>
      <c r="J1780" s="14"/>
      <c r="K1780" s="131"/>
      <c r="L1780" s="131" t="str">
        <f>IF(D1780="","",SUMIFS(MOVI_ENTR!I:I,MOVI_ENTR!D:D,D1780,MOVI_ENTR!O:O,O1780)-SUMIFS(MOVI_SAID!H:H,MOVI_SAID!D:D,D1780,MOVI_SAID!L:L,MOVI_ENTR!O1780))</f>
        <v/>
      </c>
      <c r="M1780" s="173" t="str">
        <f t="shared" si="44"/>
        <v/>
      </c>
      <c r="N1780" s="14"/>
      <c r="O1780" s="14"/>
      <c r="P1780" s="21"/>
      <c r="Q1780" s="21"/>
      <c r="R1780" s="21"/>
      <c r="S1780" s="21"/>
      <c r="T1780" s="21"/>
    </row>
    <row r="1781" spans="1:20" s="16" customFormat="1" ht="30" customHeight="1">
      <c r="A1781" s="21"/>
      <c r="B1781" s="21"/>
      <c r="C1781" s="197"/>
      <c r="D1781" s="168"/>
      <c r="E1781" s="154" t="str">
        <f>IFERROR(VLOOKUP(D1781,CADA_PROD!D:H,5,0),"")</f>
        <v/>
      </c>
      <c r="F1781" s="169"/>
      <c r="G1781" s="170"/>
      <c r="H1781" s="14"/>
      <c r="I1781" s="171"/>
      <c r="J1781" s="14"/>
      <c r="K1781" s="131"/>
      <c r="L1781" s="131" t="str">
        <f>IF(D1781="","",SUMIFS(MOVI_ENTR!I:I,MOVI_ENTR!D:D,D1781,MOVI_ENTR!O:O,O1781)-SUMIFS(MOVI_SAID!H:H,MOVI_SAID!D:D,D1781,MOVI_SAID!L:L,MOVI_ENTR!O1781))</f>
        <v/>
      </c>
      <c r="M1781" s="173" t="str">
        <f t="shared" si="44"/>
        <v/>
      </c>
      <c r="N1781" s="14"/>
      <c r="O1781" s="14"/>
      <c r="P1781" s="21"/>
      <c r="Q1781" s="21"/>
      <c r="R1781" s="21"/>
      <c r="S1781" s="21"/>
      <c r="T1781" s="21"/>
    </row>
    <row r="1782" spans="1:20" s="16" customFormat="1" ht="30" customHeight="1">
      <c r="A1782" s="21"/>
      <c r="B1782" s="21"/>
      <c r="C1782" s="197"/>
      <c r="D1782" s="168"/>
      <c r="E1782" s="154" t="str">
        <f>IFERROR(VLOOKUP(D1782,CADA_PROD!D:H,5,0),"")</f>
        <v/>
      </c>
      <c r="F1782" s="169"/>
      <c r="G1782" s="170"/>
      <c r="H1782" s="14"/>
      <c r="I1782" s="171"/>
      <c r="J1782" s="14"/>
      <c r="K1782" s="131"/>
      <c r="L1782" s="131" t="str">
        <f>IF(D1782="","",SUMIFS(MOVI_ENTR!I:I,MOVI_ENTR!D:D,D1782,MOVI_ENTR!O:O,O1782)-SUMIFS(MOVI_SAID!H:H,MOVI_SAID!D:D,D1782,MOVI_SAID!L:L,MOVI_ENTR!O1782))</f>
        <v/>
      </c>
      <c r="M1782" s="173" t="str">
        <f t="shared" si="44"/>
        <v/>
      </c>
      <c r="N1782" s="14"/>
      <c r="O1782" s="14"/>
      <c r="P1782" s="21"/>
      <c r="Q1782" s="21"/>
      <c r="R1782" s="21"/>
      <c r="S1782" s="21"/>
      <c r="T1782" s="21"/>
    </row>
    <row r="1783" spans="1:20" s="16" customFormat="1" ht="30" customHeight="1">
      <c r="A1783" s="21"/>
      <c r="B1783" s="21"/>
      <c r="C1783" s="197"/>
      <c r="D1783" s="168"/>
      <c r="E1783" s="154" t="str">
        <f>IFERROR(VLOOKUP(D1783,CADA_PROD!D:H,5,0),"")</f>
        <v/>
      </c>
      <c r="F1783" s="169"/>
      <c r="G1783" s="170"/>
      <c r="H1783" s="14"/>
      <c r="I1783" s="171"/>
      <c r="J1783" s="14"/>
      <c r="K1783" s="131"/>
      <c r="L1783" s="131" t="str">
        <f>IF(D1783="","",SUMIFS(MOVI_ENTR!I:I,MOVI_ENTR!D:D,D1783,MOVI_ENTR!O:O,O1783)-SUMIFS(MOVI_SAID!H:H,MOVI_SAID!D:D,D1783,MOVI_SAID!L:L,MOVI_ENTR!O1783))</f>
        <v/>
      </c>
      <c r="M1783" s="173" t="str">
        <f t="shared" si="44"/>
        <v/>
      </c>
      <c r="N1783" s="14"/>
      <c r="O1783" s="14"/>
      <c r="P1783" s="21"/>
      <c r="Q1783" s="21"/>
      <c r="R1783" s="21"/>
      <c r="S1783" s="21"/>
      <c r="T1783" s="21"/>
    </row>
    <row r="1784" spans="1:20" s="16" customFormat="1" ht="30" customHeight="1">
      <c r="A1784" s="21"/>
      <c r="B1784" s="21"/>
      <c r="C1784" s="197"/>
      <c r="D1784" s="168"/>
      <c r="E1784" s="154" t="str">
        <f>IFERROR(VLOOKUP(D1784,CADA_PROD!D:H,5,0),"")</f>
        <v/>
      </c>
      <c r="F1784" s="169"/>
      <c r="G1784" s="170"/>
      <c r="H1784" s="14"/>
      <c r="I1784" s="171"/>
      <c r="J1784" s="14"/>
      <c r="K1784" s="131"/>
      <c r="L1784" s="131" t="str">
        <f>IF(D1784="","",SUMIFS(MOVI_ENTR!I:I,MOVI_ENTR!D:D,D1784,MOVI_ENTR!O:O,O1784)-SUMIFS(MOVI_SAID!H:H,MOVI_SAID!D:D,D1784,MOVI_SAID!L:L,MOVI_ENTR!O1784))</f>
        <v/>
      </c>
      <c r="M1784" s="173" t="str">
        <f t="shared" si="44"/>
        <v/>
      </c>
      <c r="N1784" s="14"/>
      <c r="O1784" s="14"/>
      <c r="P1784" s="21"/>
      <c r="Q1784" s="21"/>
      <c r="R1784" s="21"/>
      <c r="S1784" s="21"/>
      <c r="T1784" s="21"/>
    </row>
    <row r="1785" spans="1:20" s="16" customFormat="1" ht="30" customHeight="1">
      <c r="A1785" s="21"/>
      <c r="B1785" s="21"/>
      <c r="C1785" s="197"/>
      <c r="D1785" s="168"/>
      <c r="E1785" s="154" t="str">
        <f>IFERROR(VLOOKUP(D1785,CADA_PROD!D:H,5,0),"")</f>
        <v/>
      </c>
      <c r="F1785" s="169"/>
      <c r="G1785" s="170"/>
      <c r="H1785" s="14"/>
      <c r="I1785" s="171"/>
      <c r="J1785" s="14"/>
      <c r="K1785" s="131"/>
      <c r="L1785" s="131" t="str">
        <f>IF(D1785="","",SUMIFS(MOVI_ENTR!I:I,MOVI_ENTR!D:D,D1785,MOVI_ENTR!O:O,O1785)-SUMIFS(MOVI_SAID!H:H,MOVI_SAID!D:D,D1785,MOVI_SAID!L:L,MOVI_ENTR!O1785))</f>
        <v/>
      </c>
      <c r="M1785" s="173" t="str">
        <f t="shared" si="44"/>
        <v/>
      </c>
      <c r="N1785" s="14"/>
      <c r="O1785" s="14"/>
      <c r="P1785" s="21"/>
      <c r="Q1785" s="21"/>
      <c r="R1785" s="21"/>
      <c r="S1785" s="21"/>
      <c r="T1785" s="21"/>
    </row>
    <row r="1786" spans="1:20" s="16" customFormat="1" ht="30" customHeight="1">
      <c r="A1786" s="21"/>
      <c r="B1786" s="21"/>
      <c r="C1786" s="197"/>
      <c r="D1786" s="168"/>
      <c r="E1786" s="154" t="str">
        <f>IFERROR(VLOOKUP(D1786,CADA_PROD!D:H,5,0),"")</f>
        <v/>
      </c>
      <c r="F1786" s="169"/>
      <c r="G1786" s="170"/>
      <c r="H1786" s="14"/>
      <c r="I1786" s="171"/>
      <c r="J1786" s="14"/>
      <c r="K1786" s="131"/>
      <c r="L1786" s="131" t="str">
        <f>IF(D1786="","",SUMIFS(MOVI_ENTR!I:I,MOVI_ENTR!D:D,D1786,MOVI_ENTR!O:O,O1786)-SUMIFS(MOVI_SAID!H:H,MOVI_SAID!D:D,D1786,MOVI_SAID!L:L,MOVI_ENTR!O1786))</f>
        <v/>
      </c>
      <c r="M1786" s="173" t="str">
        <f t="shared" si="44"/>
        <v/>
      </c>
      <c r="N1786" s="14"/>
      <c r="O1786" s="14"/>
      <c r="P1786" s="21"/>
      <c r="Q1786" s="21"/>
      <c r="R1786" s="21"/>
      <c r="S1786" s="21"/>
      <c r="T1786" s="21"/>
    </row>
    <row r="1787" spans="1:20" s="16" customFormat="1" ht="30" customHeight="1">
      <c r="A1787" s="21"/>
      <c r="B1787" s="21"/>
      <c r="C1787" s="197"/>
      <c r="D1787" s="168"/>
      <c r="E1787" s="154" t="str">
        <f>IFERROR(VLOOKUP(D1787,CADA_PROD!D:H,5,0),"")</f>
        <v/>
      </c>
      <c r="F1787" s="169"/>
      <c r="G1787" s="170"/>
      <c r="H1787" s="14"/>
      <c r="I1787" s="171"/>
      <c r="J1787" s="14"/>
      <c r="K1787" s="131"/>
      <c r="L1787" s="131" t="str">
        <f>IF(D1787="","",SUMIFS(MOVI_ENTR!I:I,MOVI_ENTR!D:D,D1787,MOVI_ENTR!O:O,O1787)-SUMIFS(MOVI_SAID!H:H,MOVI_SAID!D:D,D1787,MOVI_SAID!L:L,MOVI_ENTR!O1787))</f>
        <v/>
      </c>
      <c r="M1787" s="173" t="str">
        <f t="shared" si="44"/>
        <v/>
      </c>
      <c r="N1787" s="14"/>
      <c r="O1787" s="14"/>
      <c r="P1787" s="21"/>
      <c r="Q1787" s="21"/>
      <c r="R1787" s="21"/>
      <c r="S1787" s="21"/>
      <c r="T1787" s="21"/>
    </row>
    <row r="1788" spans="1:20" s="16" customFormat="1" ht="30" customHeight="1">
      <c r="A1788" s="21"/>
      <c r="B1788" s="21"/>
      <c r="C1788" s="197"/>
      <c r="D1788" s="168"/>
      <c r="E1788" s="154" t="str">
        <f>IFERROR(VLOOKUP(D1788,CADA_PROD!D:H,5,0),"")</f>
        <v/>
      </c>
      <c r="F1788" s="169"/>
      <c r="G1788" s="170"/>
      <c r="H1788" s="14"/>
      <c r="I1788" s="171"/>
      <c r="J1788" s="14"/>
      <c r="K1788" s="131"/>
      <c r="L1788" s="131" t="str">
        <f>IF(D1788="","",SUMIFS(MOVI_ENTR!I:I,MOVI_ENTR!D:D,D1788,MOVI_ENTR!O:O,O1788)-SUMIFS(MOVI_SAID!H:H,MOVI_SAID!D:D,D1788,MOVI_SAID!L:L,MOVI_ENTR!O1788))</f>
        <v/>
      </c>
      <c r="M1788" s="173" t="str">
        <f t="shared" si="44"/>
        <v/>
      </c>
      <c r="N1788" s="14"/>
      <c r="O1788" s="14"/>
      <c r="P1788" s="21"/>
      <c r="Q1788" s="21"/>
      <c r="R1788" s="21"/>
      <c r="S1788" s="21"/>
      <c r="T1788" s="21"/>
    </row>
    <row r="1789" spans="1:20" s="16" customFormat="1" ht="30" customHeight="1">
      <c r="A1789" s="21"/>
      <c r="B1789" s="21"/>
      <c r="C1789" s="197"/>
      <c r="D1789" s="168"/>
      <c r="E1789" s="154" t="str">
        <f>IFERROR(VLOOKUP(D1789,CADA_PROD!D:H,5,0),"")</f>
        <v/>
      </c>
      <c r="F1789" s="169"/>
      <c r="G1789" s="170"/>
      <c r="H1789" s="14"/>
      <c r="I1789" s="171"/>
      <c r="J1789" s="14"/>
      <c r="K1789" s="131"/>
      <c r="L1789" s="131" t="str">
        <f>IF(D1789="","",SUMIFS(MOVI_ENTR!I:I,MOVI_ENTR!D:D,D1789,MOVI_ENTR!O:O,O1789)-SUMIFS(MOVI_SAID!H:H,MOVI_SAID!D:D,D1789,MOVI_SAID!L:L,MOVI_ENTR!O1789))</f>
        <v/>
      </c>
      <c r="M1789" s="173" t="str">
        <f t="shared" si="44"/>
        <v/>
      </c>
      <c r="N1789" s="14"/>
      <c r="O1789" s="14"/>
      <c r="P1789" s="21"/>
      <c r="Q1789" s="21"/>
      <c r="R1789" s="21"/>
      <c r="S1789" s="21"/>
      <c r="T1789" s="21"/>
    </row>
    <row r="1790" spans="1:20" s="16" customFormat="1" ht="30" customHeight="1">
      <c r="A1790" s="21"/>
      <c r="B1790" s="21"/>
      <c r="C1790" s="197"/>
      <c r="D1790" s="168"/>
      <c r="E1790" s="154" t="str">
        <f>IFERROR(VLOOKUP(D1790,CADA_PROD!D:H,5,0),"")</f>
        <v/>
      </c>
      <c r="F1790" s="169"/>
      <c r="G1790" s="170"/>
      <c r="H1790" s="14"/>
      <c r="I1790" s="171"/>
      <c r="J1790" s="14"/>
      <c r="K1790" s="131"/>
      <c r="L1790" s="131" t="str">
        <f>IF(D1790="","",SUMIFS(MOVI_ENTR!I:I,MOVI_ENTR!D:D,D1790,MOVI_ENTR!O:O,O1790)-SUMIFS(MOVI_SAID!H:H,MOVI_SAID!D:D,D1790,MOVI_SAID!L:L,MOVI_ENTR!O1790))</f>
        <v/>
      </c>
      <c r="M1790" s="173" t="str">
        <f t="shared" si="44"/>
        <v/>
      </c>
      <c r="N1790" s="14"/>
      <c r="O1790" s="14"/>
      <c r="P1790" s="21"/>
      <c r="Q1790" s="21"/>
      <c r="R1790" s="21"/>
      <c r="S1790" s="21"/>
      <c r="T1790" s="21"/>
    </row>
    <row r="1791" spans="1:20" s="16" customFormat="1" ht="30" customHeight="1">
      <c r="A1791" s="21"/>
      <c r="B1791" s="21"/>
      <c r="C1791" s="197"/>
      <c r="D1791" s="168"/>
      <c r="E1791" s="154" t="str">
        <f>IFERROR(VLOOKUP(D1791,CADA_PROD!D:H,5,0),"")</f>
        <v/>
      </c>
      <c r="F1791" s="169"/>
      <c r="G1791" s="170"/>
      <c r="H1791" s="14"/>
      <c r="I1791" s="171"/>
      <c r="J1791" s="14"/>
      <c r="K1791" s="131"/>
      <c r="L1791" s="131" t="str">
        <f>IF(D1791="","",SUMIFS(MOVI_ENTR!I:I,MOVI_ENTR!D:D,D1791,MOVI_ENTR!O:O,O1791)-SUMIFS(MOVI_SAID!H:H,MOVI_SAID!D:D,D1791,MOVI_SAID!L:L,MOVI_ENTR!O1791))</f>
        <v/>
      </c>
      <c r="M1791" s="173" t="str">
        <f t="shared" si="44"/>
        <v/>
      </c>
      <c r="N1791" s="14"/>
      <c r="O1791" s="14"/>
      <c r="P1791" s="21"/>
      <c r="Q1791" s="21"/>
      <c r="R1791" s="21"/>
      <c r="S1791" s="21"/>
      <c r="T1791" s="21"/>
    </row>
    <row r="1792" spans="1:20" s="16" customFormat="1" ht="30" customHeight="1">
      <c r="A1792" s="21"/>
      <c r="B1792" s="21"/>
      <c r="C1792" s="197"/>
      <c r="D1792" s="168"/>
      <c r="E1792" s="154" t="str">
        <f>IFERROR(VLOOKUP(D1792,CADA_PROD!D:H,5,0),"")</f>
        <v/>
      </c>
      <c r="F1792" s="169"/>
      <c r="G1792" s="170"/>
      <c r="H1792" s="14"/>
      <c r="I1792" s="171"/>
      <c r="J1792" s="14"/>
      <c r="K1792" s="131"/>
      <c r="L1792" s="131" t="str">
        <f>IF(D1792="","",SUMIFS(MOVI_ENTR!I:I,MOVI_ENTR!D:D,D1792,MOVI_ENTR!O:O,O1792)-SUMIFS(MOVI_SAID!H:H,MOVI_SAID!D:D,D1792,MOVI_SAID!L:L,MOVI_ENTR!O1792))</f>
        <v/>
      </c>
      <c r="M1792" s="173" t="str">
        <f t="shared" si="44"/>
        <v/>
      </c>
      <c r="N1792" s="14"/>
      <c r="O1792" s="14"/>
      <c r="P1792" s="21"/>
      <c r="Q1792" s="21"/>
      <c r="R1792" s="21"/>
      <c r="S1792" s="21"/>
      <c r="T1792" s="21"/>
    </row>
    <row r="1793" spans="1:20" s="16" customFormat="1" ht="30" customHeight="1">
      <c r="A1793" s="21"/>
      <c r="B1793" s="21"/>
      <c r="C1793" s="197"/>
      <c r="D1793" s="168"/>
      <c r="E1793" s="154" t="str">
        <f>IFERROR(VLOOKUP(D1793,CADA_PROD!D:H,5,0),"")</f>
        <v/>
      </c>
      <c r="F1793" s="169"/>
      <c r="G1793" s="170"/>
      <c r="H1793" s="14"/>
      <c r="I1793" s="171"/>
      <c r="J1793" s="14"/>
      <c r="K1793" s="131"/>
      <c r="L1793" s="131" t="str">
        <f>IF(D1793="","",SUMIFS(MOVI_ENTR!I:I,MOVI_ENTR!D:D,D1793,MOVI_ENTR!O:O,O1793)-SUMIFS(MOVI_SAID!H:H,MOVI_SAID!D:D,D1793,MOVI_SAID!L:L,MOVI_ENTR!O1793))</f>
        <v/>
      </c>
      <c r="M1793" s="173" t="str">
        <f t="shared" si="44"/>
        <v/>
      </c>
      <c r="N1793" s="14"/>
      <c r="O1793" s="14"/>
      <c r="P1793" s="21"/>
      <c r="Q1793" s="21"/>
      <c r="R1793" s="21"/>
      <c r="S1793" s="21"/>
      <c r="T1793" s="21"/>
    </row>
    <row r="1794" spans="1:20" s="16" customFormat="1" ht="30" customHeight="1">
      <c r="A1794" s="21"/>
      <c r="B1794" s="21"/>
      <c r="C1794" s="197"/>
      <c r="D1794" s="168"/>
      <c r="E1794" s="154" t="str">
        <f>IFERROR(VLOOKUP(D1794,CADA_PROD!D:H,5,0),"")</f>
        <v/>
      </c>
      <c r="F1794" s="169"/>
      <c r="G1794" s="170"/>
      <c r="H1794" s="14"/>
      <c r="I1794" s="171"/>
      <c r="J1794" s="14"/>
      <c r="K1794" s="131"/>
      <c r="L1794" s="131" t="str">
        <f>IF(D1794="","",SUMIFS(MOVI_ENTR!I:I,MOVI_ENTR!D:D,D1794,MOVI_ENTR!O:O,O1794)-SUMIFS(MOVI_SAID!H:H,MOVI_SAID!D:D,D1794,MOVI_SAID!L:L,MOVI_ENTR!O1794))</f>
        <v/>
      </c>
      <c r="M1794" s="173" t="str">
        <f t="shared" si="44"/>
        <v/>
      </c>
      <c r="N1794" s="14"/>
      <c r="O1794" s="14"/>
      <c r="P1794" s="21"/>
      <c r="Q1794" s="21"/>
      <c r="R1794" s="21"/>
      <c r="S1794" s="21"/>
      <c r="T1794" s="21"/>
    </row>
    <row r="1795" spans="1:20" s="16" customFormat="1" ht="30" customHeight="1">
      <c r="A1795" s="21"/>
      <c r="B1795" s="21"/>
      <c r="C1795" s="197"/>
      <c r="D1795" s="168"/>
      <c r="E1795" s="154" t="str">
        <f>IFERROR(VLOOKUP(D1795,CADA_PROD!D:H,5,0),"")</f>
        <v/>
      </c>
      <c r="F1795" s="169"/>
      <c r="G1795" s="170"/>
      <c r="H1795" s="14"/>
      <c r="I1795" s="171"/>
      <c r="J1795" s="14"/>
      <c r="K1795" s="131"/>
      <c r="L1795" s="131" t="str">
        <f>IF(D1795="","",SUMIFS(MOVI_ENTR!I:I,MOVI_ENTR!D:D,D1795,MOVI_ENTR!O:O,O1795)-SUMIFS(MOVI_SAID!H:H,MOVI_SAID!D:D,D1795,MOVI_SAID!L:L,MOVI_ENTR!O1795))</f>
        <v/>
      </c>
      <c r="M1795" s="173" t="str">
        <f t="shared" si="44"/>
        <v/>
      </c>
      <c r="N1795" s="14"/>
      <c r="O1795" s="14"/>
      <c r="P1795" s="21"/>
      <c r="Q1795" s="21"/>
      <c r="R1795" s="21"/>
      <c r="S1795" s="21"/>
      <c r="T1795" s="21"/>
    </row>
    <row r="1796" spans="1:20" s="16" customFormat="1" ht="30" customHeight="1">
      <c r="A1796" s="21"/>
      <c r="B1796" s="21"/>
      <c r="C1796" s="197"/>
      <c r="D1796" s="168"/>
      <c r="E1796" s="154" t="str">
        <f>IFERROR(VLOOKUP(D1796,CADA_PROD!D:H,5,0),"")</f>
        <v/>
      </c>
      <c r="F1796" s="169"/>
      <c r="G1796" s="170"/>
      <c r="H1796" s="14"/>
      <c r="I1796" s="171"/>
      <c r="J1796" s="14"/>
      <c r="K1796" s="131"/>
      <c r="L1796" s="131" t="str">
        <f>IF(D1796="","",SUMIFS(MOVI_ENTR!I:I,MOVI_ENTR!D:D,D1796,MOVI_ENTR!O:O,O1796)-SUMIFS(MOVI_SAID!H:H,MOVI_SAID!D:D,D1796,MOVI_SAID!L:L,MOVI_ENTR!O1796))</f>
        <v/>
      </c>
      <c r="M1796" s="173" t="str">
        <f t="shared" si="44"/>
        <v/>
      </c>
      <c r="N1796" s="14"/>
      <c r="O1796" s="14"/>
      <c r="P1796" s="21"/>
      <c r="Q1796" s="21"/>
      <c r="R1796" s="21"/>
      <c r="S1796" s="21"/>
      <c r="T1796" s="21"/>
    </row>
    <row r="1797" spans="1:20" s="16" customFormat="1" ht="30" customHeight="1">
      <c r="A1797" s="21"/>
      <c r="B1797" s="21"/>
      <c r="C1797" s="197"/>
      <c r="D1797" s="168"/>
      <c r="E1797" s="154" t="str">
        <f>IFERROR(VLOOKUP(D1797,CADA_PROD!D:H,5,0),"")</f>
        <v/>
      </c>
      <c r="F1797" s="169"/>
      <c r="G1797" s="170"/>
      <c r="H1797" s="14"/>
      <c r="I1797" s="171"/>
      <c r="J1797" s="14"/>
      <c r="K1797" s="131"/>
      <c r="L1797" s="131" t="str">
        <f>IF(D1797="","",SUMIFS(MOVI_ENTR!I:I,MOVI_ENTR!D:D,D1797,MOVI_ENTR!O:O,O1797)-SUMIFS(MOVI_SAID!H:H,MOVI_SAID!D:D,D1797,MOVI_SAID!L:L,MOVI_ENTR!O1797))</f>
        <v/>
      </c>
      <c r="M1797" s="173" t="str">
        <f t="shared" si="44"/>
        <v/>
      </c>
      <c r="N1797" s="14"/>
      <c r="O1797" s="14"/>
      <c r="P1797" s="21"/>
      <c r="Q1797" s="21"/>
      <c r="R1797" s="21"/>
      <c r="S1797" s="21"/>
      <c r="T1797" s="21"/>
    </row>
    <row r="1798" spans="1:20" s="16" customFormat="1" ht="30" customHeight="1">
      <c r="A1798" s="21"/>
      <c r="B1798" s="21"/>
      <c r="C1798" s="197"/>
      <c r="D1798" s="168"/>
      <c r="E1798" s="154" t="str">
        <f>IFERROR(VLOOKUP(D1798,CADA_PROD!D:H,5,0),"")</f>
        <v/>
      </c>
      <c r="F1798" s="169"/>
      <c r="G1798" s="170"/>
      <c r="H1798" s="14"/>
      <c r="I1798" s="171"/>
      <c r="J1798" s="14"/>
      <c r="K1798" s="131"/>
      <c r="L1798" s="131" t="str">
        <f>IF(D1798="","",SUMIFS(MOVI_ENTR!I:I,MOVI_ENTR!D:D,D1798,MOVI_ENTR!O:O,O1798)-SUMIFS(MOVI_SAID!H:H,MOVI_SAID!D:D,D1798,MOVI_SAID!L:L,MOVI_ENTR!O1798))</f>
        <v/>
      </c>
      <c r="M1798" s="173" t="str">
        <f t="shared" si="44"/>
        <v/>
      </c>
      <c r="N1798" s="14"/>
      <c r="O1798" s="14"/>
      <c r="P1798" s="21"/>
      <c r="Q1798" s="21"/>
      <c r="R1798" s="21"/>
      <c r="S1798" s="21"/>
      <c r="T1798" s="21"/>
    </row>
    <row r="1799" spans="1:20" s="16" customFormat="1" ht="30" customHeight="1">
      <c r="A1799" s="21"/>
      <c r="B1799" s="21"/>
      <c r="C1799" s="197"/>
      <c r="D1799" s="168"/>
      <c r="E1799" s="154" t="str">
        <f>IFERROR(VLOOKUP(D1799,CADA_PROD!D:H,5,0),"")</f>
        <v/>
      </c>
      <c r="F1799" s="169"/>
      <c r="G1799" s="170"/>
      <c r="H1799" s="14"/>
      <c r="I1799" s="171"/>
      <c r="J1799" s="14"/>
      <c r="K1799" s="131"/>
      <c r="L1799" s="131" t="str">
        <f>IF(D1799="","",SUMIFS(MOVI_ENTR!I:I,MOVI_ENTR!D:D,D1799,MOVI_ENTR!O:O,O1799)-SUMIFS(MOVI_SAID!H:H,MOVI_SAID!D:D,D1799,MOVI_SAID!L:L,MOVI_ENTR!O1799))</f>
        <v/>
      </c>
      <c r="M1799" s="173" t="str">
        <f t="shared" si="44"/>
        <v/>
      </c>
      <c r="N1799" s="14"/>
      <c r="O1799" s="14"/>
      <c r="P1799" s="21"/>
      <c r="Q1799" s="21"/>
      <c r="R1799" s="21"/>
      <c r="S1799" s="21"/>
      <c r="T1799" s="21"/>
    </row>
    <row r="1800" spans="1:20" s="16" customFormat="1" ht="30" customHeight="1">
      <c r="A1800" s="21"/>
      <c r="B1800" s="21"/>
      <c r="C1800" s="197"/>
      <c r="D1800" s="168"/>
      <c r="E1800" s="154" t="str">
        <f>IFERROR(VLOOKUP(D1800,CADA_PROD!D:H,5,0),"")</f>
        <v/>
      </c>
      <c r="F1800" s="169"/>
      <c r="G1800" s="170"/>
      <c r="H1800" s="14"/>
      <c r="I1800" s="171"/>
      <c r="J1800" s="14"/>
      <c r="K1800" s="131"/>
      <c r="L1800" s="131" t="str">
        <f>IF(D1800="","",SUMIFS(MOVI_ENTR!I:I,MOVI_ENTR!D:D,D1800,MOVI_ENTR!O:O,O1800)-SUMIFS(MOVI_SAID!H:H,MOVI_SAID!D:D,D1800,MOVI_SAID!L:L,MOVI_ENTR!O1800))</f>
        <v/>
      </c>
      <c r="M1800" s="173" t="str">
        <f t="shared" si="44"/>
        <v/>
      </c>
      <c r="N1800" s="14"/>
      <c r="O1800" s="14"/>
      <c r="P1800" s="21"/>
      <c r="Q1800" s="21"/>
      <c r="R1800" s="21"/>
      <c r="S1800" s="21"/>
      <c r="T1800" s="21"/>
    </row>
    <row r="1801" spans="1:20" s="16" customFormat="1" ht="30" customHeight="1">
      <c r="A1801" s="21"/>
      <c r="B1801" s="21"/>
      <c r="C1801" s="197"/>
      <c r="D1801" s="168"/>
      <c r="E1801" s="154" t="str">
        <f>IFERROR(VLOOKUP(D1801,CADA_PROD!D:H,5,0),"")</f>
        <v/>
      </c>
      <c r="F1801" s="169"/>
      <c r="G1801" s="170"/>
      <c r="H1801" s="14"/>
      <c r="I1801" s="171"/>
      <c r="J1801" s="14"/>
      <c r="K1801" s="131"/>
      <c r="L1801" s="131" t="str">
        <f>IF(D1801="","",SUMIFS(MOVI_ENTR!I:I,MOVI_ENTR!D:D,D1801,MOVI_ENTR!O:O,O1801)-SUMIFS(MOVI_SAID!H:H,MOVI_SAID!D:D,D1801,MOVI_SAID!L:L,MOVI_ENTR!O1801))</f>
        <v/>
      </c>
      <c r="M1801" s="173" t="str">
        <f t="shared" si="44"/>
        <v/>
      </c>
      <c r="N1801" s="14"/>
      <c r="O1801" s="14"/>
      <c r="P1801" s="21"/>
      <c r="Q1801" s="21"/>
      <c r="R1801" s="21"/>
      <c r="S1801" s="21"/>
      <c r="T1801" s="21"/>
    </row>
    <row r="1802" spans="1:20" s="16" customFormat="1" ht="30" customHeight="1">
      <c r="A1802" s="21"/>
      <c r="B1802" s="21"/>
      <c r="C1802" s="197"/>
      <c r="D1802" s="168"/>
      <c r="E1802" s="154" t="str">
        <f>IFERROR(VLOOKUP(D1802,CADA_PROD!D:H,5,0),"")</f>
        <v/>
      </c>
      <c r="F1802" s="169"/>
      <c r="G1802" s="170"/>
      <c r="H1802" s="14"/>
      <c r="I1802" s="171"/>
      <c r="J1802" s="14"/>
      <c r="K1802" s="131"/>
      <c r="L1802" s="131" t="str">
        <f>IF(D1802="","",SUMIFS(MOVI_ENTR!I:I,MOVI_ENTR!D:D,D1802,MOVI_ENTR!O:O,O1802)-SUMIFS(MOVI_SAID!H:H,MOVI_SAID!D:D,D1802,MOVI_SAID!L:L,MOVI_ENTR!O1802))</f>
        <v/>
      </c>
      <c r="M1802" s="173" t="str">
        <f t="shared" si="44"/>
        <v/>
      </c>
      <c r="N1802" s="14"/>
      <c r="O1802" s="14"/>
      <c r="P1802" s="21"/>
      <c r="Q1802" s="21"/>
      <c r="R1802" s="21"/>
      <c r="S1802" s="21"/>
      <c r="T1802" s="21"/>
    </row>
    <row r="1803" spans="1:20" s="16" customFormat="1" ht="30" customHeight="1">
      <c r="A1803" s="21"/>
      <c r="B1803" s="21"/>
      <c r="C1803" s="197"/>
      <c r="D1803" s="168"/>
      <c r="E1803" s="154" t="str">
        <f>IFERROR(VLOOKUP(D1803,CADA_PROD!D:H,5,0),"")</f>
        <v/>
      </c>
      <c r="F1803" s="169"/>
      <c r="G1803" s="170"/>
      <c r="H1803" s="14"/>
      <c r="I1803" s="171"/>
      <c r="J1803" s="14"/>
      <c r="K1803" s="131"/>
      <c r="L1803" s="131" t="str">
        <f>IF(D1803="","",SUMIFS(MOVI_ENTR!I:I,MOVI_ENTR!D:D,D1803,MOVI_ENTR!O:O,O1803)-SUMIFS(MOVI_SAID!H:H,MOVI_SAID!D:D,D1803,MOVI_SAID!L:L,MOVI_ENTR!O1803))</f>
        <v/>
      </c>
      <c r="M1803" s="173" t="str">
        <f t="shared" si="44"/>
        <v/>
      </c>
      <c r="N1803" s="14"/>
      <c r="O1803" s="14"/>
      <c r="P1803" s="21"/>
      <c r="Q1803" s="21"/>
      <c r="R1803" s="21"/>
      <c r="S1803" s="21"/>
      <c r="T1803" s="21"/>
    </row>
    <row r="1804" spans="1:20" s="16" customFormat="1" ht="30" customHeight="1">
      <c r="A1804" s="21"/>
      <c r="B1804" s="21"/>
      <c r="C1804" s="197"/>
      <c r="D1804" s="168"/>
      <c r="E1804" s="154" t="str">
        <f>IFERROR(VLOOKUP(D1804,CADA_PROD!D:H,5,0),"")</f>
        <v/>
      </c>
      <c r="F1804" s="169"/>
      <c r="G1804" s="170"/>
      <c r="H1804" s="14"/>
      <c r="I1804" s="171"/>
      <c r="J1804" s="14"/>
      <c r="K1804" s="131"/>
      <c r="L1804" s="131" t="str">
        <f>IF(D1804="","",SUMIFS(MOVI_ENTR!I:I,MOVI_ENTR!D:D,D1804,MOVI_ENTR!O:O,O1804)-SUMIFS(MOVI_SAID!H:H,MOVI_SAID!D:D,D1804,MOVI_SAID!L:L,MOVI_ENTR!O1804))</f>
        <v/>
      </c>
      <c r="M1804" s="173" t="str">
        <f t="shared" si="44"/>
        <v/>
      </c>
      <c r="N1804" s="14"/>
      <c r="O1804" s="14"/>
      <c r="P1804" s="21"/>
      <c r="Q1804" s="21"/>
      <c r="R1804" s="21"/>
      <c r="S1804" s="21"/>
      <c r="T1804" s="21"/>
    </row>
    <row r="1805" spans="1:20" s="16" customFormat="1" ht="30" customHeight="1">
      <c r="A1805" s="21"/>
      <c r="B1805" s="21"/>
      <c r="C1805" s="197"/>
      <c r="D1805" s="168"/>
      <c r="E1805" s="154" t="str">
        <f>IFERROR(VLOOKUP(D1805,CADA_PROD!D:H,5,0),"")</f>
        <v/>
      </c>
      <c r="F1805" s="169"/>
      <c r="G1805" s="170"/>
      <c r="H1805" s="14"/>
      <c r="I1805" s="171"/>
      <c r="J1805" s="14"/>
      <c r="K1805" s="131"/>
      <c r="L1805" s="131" t="str">
        <f>IF(D1805="","",SUMIFS(MOVI_ENTR!I:I,MOVI_ENTR!D:D,D1805,MOVI_ENTR!O:O,O1805)-SUMIFS(MOVI_SAID!H:H,MOVI_SAID!D:D,D1805,MOVI_SAID!L:L,MOVI_ENTR!O1805))</f>
        <v/>
      </c>
      <c r="M1805" s="173" t="str">
        <f t="shared" si="44"/>
        <v/>
      </c>
      <c r="N1805" s="14"/>
      <c r="O1805" s="14"/>
      <c r="P1805" s="21"/>
      <c r="Q1805" s="21"/>
      <c r="R1805" s="21"/>
      <c r="S1805" s="21"/>
      <c r="T1805" s="21"/>
    </row>
    <row r="1806" spans="1:20" s="16" customFormat="1" ht="30" customHeight="1">
      <c r="A1806" s="21"/>
      <c r="B1806" s="21"/>
      <c r="C1806" s="197"/>
      <c r="D1806" s="168"/>
      <c r="E1806" s="154" t="str">
        <f>IFERROR(VLOOKUP(D1806,CADA_PROD!D:H,5,0),"")</f>
        <v/>
      </c>
      <c r="F1806" s="169"/>
      <c r="G1806" s="170"/>
      <c r="H1806" s="14"/>
      <c r="I1806" s="171"/>
      <c r="J1806" s="14"/>
      <c r="K1806" s="131"/>
      <c r="L1806" s="131" t="str">
        <f>IF(D1806="","",SUMIFS(MOVI_ENTR!I:I,MOVI_ENTR!D:D,D1806,MOVI_ENTR!O:O,O1806)-SUMIFS(MOVI_SAID!H:H,MOVI_SAID!D:D,D1806,MOVI_SAID!L:L,MOVI_ENTR!O1806))</f>
        <v/>
      </c>
      <c r="M1806" s="173" t="str">
        <f t="shared" si="44"/>
        <v/>
      </c>
      <c r="N1806" s="14"/>
      <c r="O1806" s="14"/>
      <c r="P1806" s="21"/>
      <c r="Q1806" s="21"/>
      <c r="R1806" s="21"/>
      <c r="S1806" s="21"/>
      <c r="T1806" s="21"/>
    </row>
    <row r="1807" spans="1:20" s="16" customFormat="1" ht="30" customHeight="1">
      <c r="A1807" s="21"/>
      <c r="B1807" s="21"/>
      <c r="C1807" s="197"/>
      <c r="D1807" s="168"/>
      <c r="E1807" s="154" t="str">
        <f>IFERROR(VLOOKUP(D1807,CADA_PROD!D:H,5,0),"")</f>
        <v/>
      </c>
      <c r="F1807" s="169"/>
      <c r="G1807" s="170"/>
      <c r="H1807" s="14"/>
      <c r="I1807" s="171"/>
      <c r="J1807" s="14"/>
      <c r="K1807" s="131"/>
      <c r="L1807" s="131" t="str">
        <f>IF(D1807="","",SUMIFS(MOVI_ENTR!I:I,MOVI_ENTR!D:D,D1807,MOVI_ENTR!O:O,O1807)-SUMIFS(MOVI_SAID!H:H,MOVI_SAID!D:D,D1807,MOVI_SAID!L:L,MOVI_ENTR!O1807))</f>
        <v/>
      </c>
      <c r="M1807" s="173" t="str">
        <f t="shared" si="44"/>
        <v/>
      </c>
      <c r="N1807" s="14"/>
      <c r="O1807" s="14"/>
      <c r="P1807" s="21"/>
      <c r="Q1807" s="21"/>
      <c r="R1807" s="21"/>
      <c r="S1807" s="21"/>
      <c r="T1807" s="21"/>
    </row>
    <row r="1808" spans="1:20" s="16" customFormat="1" ht="30" customHeight="1">
      <c r="A1808" s="21"/>
      <c r="B1808" s="21"/>
      <c r="C1808" s="197"/>
      <c r="D1808" s="168"/>
      <c r="E1808" s="154" t="str">
        <f>IFERROR(VLOOKUP(D1808,CADA_PROD!D:H,5,0),"")</f>
        <v/>
      </c>
      <c r="F1808" s="169"/>
      <c r="G1808" s="170"/>
      <c r="H1808" s="14"/>
      <c r="I1808" s="171"/>
      <c r="J1808" s="14"/>
      <c r="K1808" s="131"/>
      <c r="L1808" s="131" t="str">
        <f>IF(D1808="","",SUMIFS(MOVI_ENTR!I:I,MOVI_ENTR!D:D,D1808,MOVI_ENTR!O:O,O1808)-SUMIFS(MOVI_SAID!H:H,MOVI_SAID!D:D,D1808,MOVI_SAID!L:L,MOVI_ENTR!O1808))</f>
        <v/>
      </c>
      <c r="M1808" s="173" t="str">
        <f t="shared" si="44"/>
        <v/>
      </c>
      <c r="N1808" s="14"/>
      <c r="O1808" s="14"/>
      <c r="P1808" s="21"/>
      <c r="Q1808" s="21"/>
      <c r="R1808" s="21"/>
      <c r="S1808" s="21"/>
      <c r="T1808" s="21"/>
    </row>
    <row r="1809" spans="1:20" s="16" customFormat="1" ht="30" customHeight="1">
      <c r="A1809" s="21"/>
      <c r="B1809" s="21"/>
      <c r="C1809" s="197"/>
      <c r="D1809" s="168"/>
      <c r="E1809" s="154" t="str">
        <f>IFERROR(VLOOKUP(D1809,CADA_PROD!D:H,5,0),"")</f>
        <v/>
      </c>
      <c r="F1809" s="169"/>
      <c r="G1809" s="170"/>
      <c r="H1809" s="14"/>
      <c r="I1809" s="171"/>
      <c r="J1809" s="14"/>
      <c r="K1809" s="131"/>
      <c r="L1809" s="131" t="str">
        <f>IF(D1809="","",SUMIFS(MOVI_ENTR!I:I,MOVI_ENTR!D:D,D1809,MOVI_ENTR!O:O,O1809)-SUMIFS(MOVI_SAID!H:H,MOVI_SAID!D:D,D1809,MOVI_SAID!L:L,MOVI_ENTR!O1809))</f>
        <v/>
      </c>
      <c r="M1809" s="173" t="str">
        <f t="shared" si="44"/>
        <v/>
      </c>
      <c r="N1809" s="14"/>
      <c r="O1809" s="14"/>
      <c r="P1809" s="21"/>
      <c r="Q1809" s="21"/>
      <c r="R1809" s="21"/>
      <c r="S1809" s="21"/>
      <c r="T1809" s="21"/>
    </row>
    <row r="1810" spans="1:20" s="16" customFormat="1" ht="30" customHeight="1">
      <c r="A1810" s="21"/>
      <c r="B1810" s="21"/>
      <c r="C1810" s="197"/>
      <c r="D1810" s="168"/>
      <c r="E1810" s="154" t="str">
        <f>IFERROR(VLOOKUP(D1810,CADA_PROD!D:H,5,0),"")</f>
        <v/>
      </c>
      <c r="F1810" s="169"/>
      <c r="G1810" s="170"/>
      <c r="H1810" s="14"/>
      <c r="I1810" s="171"/>
      <c r="J1810" s="14"/>
      <c r="K1810" s="131"/>
      <c r="L1810" s="131" t="str">
        <f>IF(D1810="","",SUMIFS(MOVI_ENTR!I:I,MOVI_ENTR!D:D,D1810,MOVI_ENTR!O:O,O1810)-SUMIFS(MOVI_SAID!H:H,MOVI_SAID!D:D,D1810,MOVI_SAID!L:L,MOVI_ENTR!O1810))</f>
        <v/>
      </c>
      <c r="M1810" s="173" t="str">
        <f t="shared" si="44"/>
        <v/>
      </c>
      <c r="N1810" s="14"/>
      <c r="O1810" s="14"/>
      <c r="P1810" s="21"/>
      <c r="Q1810" s="21"/>
      <c r="R1810" s="21"/>
      <c r="S1810" s="21"/>
      <c r="T1810" s="21"/>
    </row>
    <row r="1811" spans="1:20" s="16" customFormat="1" ht="30" customHeight="1">
      <c r="A1811" s="21"/>
      <c r="B1811" s="21"/>
      <c r="C1811" s="197"/>
      <c r="D1811" s="168"/>
      <c r="E1811" s="154" t="str">
        <f>IFERROR(VLOOKUP(D1811,CADA_PROD!D:H,5,0),"")</f>
        <v/>
      </c>
      <c r="F1811" s="169"/>
      <c r="G1811" s="170"/>
      <c r="H1811" s="14"/>
      <c r="I1811" s="171"/>
      <c r="J1811" s="14"/>
      <c r="K1811" s="131"/>
      <c r="L1811" s="131" t="str">
        <f>IF(D1811="","",SUMIFS(MOVI_ENTR!I:I,MOVI_ENTR!D:D,D1811,MOVI_ENTR!O:O,O1811)-SUMIFS(MOVI_SAID!H:H,MOVI_SAID!D:D,D1811,MOVI_SAID!L:L,MOVI_ENTR!O1811))</f>
        <v/>
      </c>
      <c r="M1811" s="173" t="str">
        <f t="shared" si="44"/>
        <v/>
      </c>
      <c r="N1811" s="14"/>
      <c r="O1811" s="14"/>
      <c r="P1811" s="21"/>
      <c r="Q1811" s="21"/>
      <c r="R1811" s="21"/>
      <c r="S1811" s="21"/>
      <c r="T1811" s="21"/>
    </row>
    <row r="1812" spans="1:20" s="16" customFormat="1" ht="30" customHeight="1">
      <c r="A1812" s="21"/>
      <c r="B1812" s="21"/>
      <c r="C1812" s="197"/>
      <c r="D1812" s="168"/>
      <c r="E1812" s="154" t="str">
        <f>IFERROR(VLOOKUP(D1812,CADA_PROD!D:H,5,0),"")</f>
        <v/>
      </c>
      <c r="F1812" s="169"/>
      <c r="G1812" s="170"/>
      <c r="H1812" s="14"/>
      <c r="I1812" s="171"/>
      <c r="J1812" s="14"/>
      <c r="K1812" s="131"/>
      <c r="L1812" s="131" t="str">
        <f>IF(D1812="","",SUMIFS(MOVI_ENTR!I:I,MOVI_ENTR!D:D,D1812,MOVI_ENTR!O:O,O1812)-SUMIFS(MOVI_SAID!H:H,MOVI_SAID!D:D,D1812,MOVI_SAID!L:L,MOVI_ENTR!O1812))</f>
        <v/>
      </c>
      <c r="M1812" s="173" t="str">
        <f t="shared" si="44"/>
        <v/>
      </c>
      <c r="N1812" s="14"/>
      <c r="O1812" s="14"/>
      <c r="P1812" s="21"/>
      <c r="Q1812" s="21"/>
      <c r="R1812" s="21"/>
      <c r="S1812" s="21"/>
      <c r="T1812" s="21"/>
    </row>
    <row r="1813" spans="1:20" s="16" customFormat="1" ht="30" customHeight="1">
      <c r="A1813" s="21"/>
      <c r="B1813" s="21"/>
      <c r="C1813" s="197"/>
      <c r="D1813" s="168"/>
      <c r="E1813" s="154" t="str">
        <f>IFERROR(VLOOKUP(D1813,CADA_PROD!D:H,5,0),"")</f>
        <v/>
      </c>
      <c r="F1813" s="169"/>
      <c r="G1813" s="170"/>
      <c r="H1813" s="14"/>
      <c r="I1813" s="171"/>
      <c r="J1813" s="14"/>
      <c r="K1813" s="131"/>
      <c r="L1813" s="131" t="str">
        <f>IF(D1813="","",SUMIFS(MOVI_ENTR!I:I,MOVI_ENTR!D:D,D1813,MOVI_ENTR!O:O,O1813)-SUMIFS(MOVI_SAID!H:H,MOVI_SAID!D:D,D1813,MOVI_SAID!L:L,MOVI_ENTR!O1813))</f>
        <v/>
      </c>
      <c r="M1813" s="173" t="str">
        <f t="shared" si="44"/>
        <v/>
      </c>
      <c r="N1813" s="14"/>
      <c r="O1813" s="14"/>
      <c r="P1813" s="21"/>
      <c r="Q1813" s="21"/>
      <c r="R1813" s="21"/>
      <c r="S1813" s="21"/>
      <c r="T1813" s="21"/>
    </row>
    <row r="1814" spans="1:20" s="16" customFormat="1" ht="30" customHeight="1">
      <c r="A1814" s="21"/>
      <c r="B1814" s="21"/>
      <c r="C1814" s="197"/>
      <c r="D1814" s="168"/>
      <c r="E1814" s="154" t="str">
        <f>IFERROR(VLOOKUP(D1814,CADA_PROD!D:H,5,0),"")</f>
        <v/>
      </c>
      <c r="F1814" s="169"/>
      <c r="G1814" s="170"/>
      <c r="H1814" s="14"/>
      <c r="I1814" s="171"/>
      <c r="J1814" s="14"/>
      <c r="K1814" s="131"/>
      <c r="L1814" s="131" t="str">
        <f>IF(D1814="","",SUMIFS(MOVI_ENTR!I:I,MOVI_ENTR!D:D,D1814,MOVI_ENTR!O:O,O1814)-SUMIFS(MOVI_SAID!H:H,MOVI_SAID!D:D,D1814,MOVI_SAID!L:L,MOVI_ENTR!O1814))</f>
        <v/>
      </c>
      <c r="M1814" s="173" t="str">
        <f t="shared" si="44"/>
        <v/>
      </c>
      <c r="N1814" s="14"/>
      <c r="O1814" s="14"/>
      <c r="P1814" s="21"/>
      <c r="Q1814" s="21"/>
      <c r="R1814" s="21"/>
      <c r="S1814" s="21"/>
      <c r="T1814" s="21"/>
    </row>
    <row r="1815" spans="1:20" s="16" customFormat="1" ht="30" customHeight="1">
      <c r="A1815" s="21"/>
      <c r="B1815" s="21"/>
      <c r="C1815" s="197"/>
      <c r="D1815" s="168"/>
      <c r="E1815" s="154" t="str">
        <f>IFERROR(VLOOKUP(D1815,CADA_PROD!D:H,5,0),"")</f>
        <v/>
      </c>
      <c r="F1815" s="169"/>
      <c r="G1815" s="170"/>
      <c r="H1815" s="14"/>
      <c r="I1815" s="171"/>
      <c r="J1815" s="14"/>
      <c r="K1815" s="131"/>
      <c r="L1815" s="131" t="str">
        <f>IF(D1815="","",SUMIFS(MOVI_ENTR!I:I,MOVI_ENTR!D:D,D1815,MOVI_ENTR!O:O,O1815)-SUMIFS(MOVI_SAID!H:H,MOVI_SAID!D:D,D1815,MOVI_SAID!L:L,MOVI_ENTR!O1815))</f>
        <v/>
      </c>
      <c r="M1815" s="173" t="str">
        <f t="shared" si="44"/>
        <v/>
      </c>
      <c r="N1815" s="14"/>
      <c r="O1815" s="14"/>
      <c r="P1815" s="21"/>
      <c r="Q1815" s="21"/>
      <c r="R1815" s="21"/>
      <c r="S1815" s="21"/>
      <c r="T1815" s="21"/>
    </row>
    <row r="1816" spans="1:20" s="16" customFormat="1" ht="30" customHeight="1">
      <c r="A1816" s="21"/>
      <c r="B1816" s="21"/>
      <c r="C1816" s="197"/>
      <c r="D1816" s="168"/>
      <c r="E1816" s="154" t="str">
        <f>IFERROR(VLOOKUP(D1816,CADA_PROD!D:H,5,0),"")</f>
        <v/>
      </c>
      <c r="F1816" s="169"/>
      <c r="G1816" s="170"/>
      <c r="H1816" s="14"/>
      <c r="I1816" s="171"/>
      <c r="J1816" s="14"/>
      <c r="K1816" s="131"/>
      <c r="L1816" s="131" t="str">
        <f>IF(D1816="","",SUMIFS(MOVI_ENTR!I:I,MOVI_ENTR!D:D,D1816,MOVI_ENTR!O:O,O1816)-SUMIFS(MOVI_SAID!H:H,MOVI_SAID!D:D,D1816,MOVI_SAID!L:L,MOVI_ENTR!O1816))</f>
        <v/>
      </c>
      <c r="M1816" s="173" t="str">
        <f t="shared" si="44"/>
        <v/>
      </c>
      <c r="N1816" s="14"/>
      <c r="O1816" s="14"/>
      <c r="P1816" s="21"/>
      <c r="Q1816" s="21"/>
      <c r="R1816" s="21"/>
      <c r="S1816" s="21"/>
      <c r="T1816" s="21"/>
    </row>
    <row r="1817" spans="1:20" s="16" customFormat="1" ht="30" customHeight="1">
      <c r="A1817" s="21"/>
      <c r="B1817" s="21"/>
      <c r="C1817" s="197"/>
      <c r="D1817" s="168"/>
      <c r="E1817" s="154" t="str">
        <f>IFERROR(VLOOKUP(D1817,CADA_PROD!D:H,5,0),"")</f>
        <v/>
      </c>
      <c r="F1817" s="169"/>
      <c r="G1817" s="170"/>
      <c r="H1817" s="14"/>
      <c r="I1817" s="171"/>
      <c r="J1817" s="14"/>
      <c r="K1817" s="131"/>
      <c r="L1817" s="131" t="str">
        <f>IF(D1817="","",SUMIFS(MOVI_ENTR!I:I,MOVI_ENTR!D:D,D1817,MOVI_ENTR!O:O,O1817)-SUMIFS(MOVI_SAID!H:H,MOVI_SAID!D:D,D1817,MOVI_SAID!L:L,MOVI_ENTR!O1817))</f>
        <v/>
      </c>
      <c r="M1817" s="173" t="str">
        <f t="shared" si="44"/>
        <v/>
      </c>
      <c r="N1817" s="14"/>
      <c r="O1817" s="14"/>
      <c r="P1817" s="21"/>
      <c r="Q1817" s="21"/>
      <c r="R1817" s="21"/>
      <c r="S1817" s="21"/>
      <c r="T1817" s="21"/>
    </row>
    <row r="1818" spans="1:20" s="16" customFormat="1" ht="30" customHeight="1">
      <c r="A1818" s="21"/>
      <c r="B1818" s="21"/>
      <c r="C1818" s="197"/>
      <c r="D1818" s="168"/>
      <c r="E1818" s="154" t="str">
        <f>IFERROR(VLOOKUP(D1818,CADA_PROD!D:H,5,0),"")</f>
        <v/>
      </c>
      <c r="F1818" s="169"/>
      <c r="G1818" s="170"/>
      <c r="H1818" s="14"/>
      <c r="I1818" s="171"/>
      <c r="J1818" s="14"/>
      <c r="K1818" s="131"/>
      <c r="L1818" s="131" t="str">
        <f>IF(D1818="","",SUMIFS(MOVI_ENTR!I:I,MOVI_ENTR!D:D,D1818,MOVI_ENTR!O:O,O1818)-SUMIFS(MOVI_SAID!H:H,MOVI_SAID!D:D,D1818,MOVI_SAID!L:L,MOVI_ENTR!O1818))</f>
        <v/>
      </c>
      <c r="M1818" s="173" t="str">
        <f t="shared" si="44"/>
        <v/>
      </c>
      <c r="N1818" s="14"/>
      <c r="O1818" s="14"/>
      <c r="P1818" s="21"/>
      <c r="Q1818" s="21"/>
      <c r="R1818" s="21"/>
      <c r="S1818" s="21"/>
      <c r="T1818" s="21"/>
    </row>
    <row r="1819" spans="1:20" s="16" customFormat="1" ht="30" customHeight="1">
      <c r="A1819" s="21"/>
      <c r="B1819" s="21"/>
      <c r="C1819" s="197"/>
      <c r="D1819" s="168"/>
      <c r="E1819" s="154" t="str">
        <f>IFERROR(VLOOKUP(D1819,CADA_PROD!D:H,5,0),"")</f>
        <v/>
      </c>
      <c r="F1819" s="169"/>
      <c r="G1819" s="170"/>
      <c r="H1819" s="14"/>
      <c r="I1819" s="171"/>
      <c r="J1819" s="14"/>
      <c r="K1819" s="131"/>
      <c r="L1819" s="131" t="str">
        <f>IF(D1819="","",SUMIFS(MOVI_ENTR!I:I,MOVI_ENTR!D:D,D1819,MOVI_ENTR!O:O,O1819)-SUMIFS(MOVI_SAID!H:H,MOVI_SAID!D:D,D1819,MOVI_SAID!L:L,MOVI_ENTR!O1819))</f>
        <v/>
      </c>
      <c r="M1819" s="173" t="str">
        <f t="shared" ref="M1819:M1882" si="45">IF(D1819="","",H1819*I1819)</f>
        <v/>
      </c>
      <c r="N1819" s="14"/>
      <c r="O1819" s="14"/>
      <c r="P1819" s="21"/>
      <c r="Q1819" s="21"/>
      <c r="R1819" s="21"/>
      <c r="S1819" s="21"/>
      <c r="T1819" s="21"/>
    </row>
    <row r="1820" spans="1:20" s="16" customFormat="1" ht="30" customHeight="1">
      <c r="A1820" s="21"/>
      <c r="B1820" s="21"/>
      <c r="C1820" s="197"/>
      <c r="D1820" s="168"/>
      <c r="E1820" s="154" t="str">
        <f>IFERROR(VLOOKUP(D1820,CADA_PROD!D:H,5,0),"")</f>
        <v/>
      </c>
      <c r="F1820" s="169"/>
      <c r="G1820" s="170"/>
      <c r="H1820" s="14"/>
      <c r="I1820" s="171"/>
      <c r="J1820" s="14"/>
      <c r="K1820" s="131"/>
      <c r="L1820" s="131" t="str">
        <f>IF(D1820="","",SUMIFS(MOVI_ENTR!I:I,MOVI_ENTR!D:D,D1820,MOVI_ENTR!O:O,O1820)-SUMIFS(MOVI_SAID!H:H,MOVI_SAID!D:D,D1820,MOVI_SAID!L:L,MOVI_ENTR!O1820))</f>
        <v/>
      </c>
      <c r="M1820" s="173" t="str">
        <f t="shared" si="45"/>
        <v/>
      </c>
      <c r="N1820" s="14"/>
      <c r="O1820" s="14"/>
      <c r="P1820" s="21"/>
      <c r="Q1820" s="21"/>
      <c r="R1820" s="21"/>
      <c r="S1820" s="21"/>
      <c r="T1820" s="21"/>
    </row>
    <row r="1821" spans="1:20" s="16" customFormat="1" ht="30" customHeight="1">
      <c r="A1821" s="21"/>
      <c r="B1821" s="21"/>
      <c r="C1821" s="197"/>
      <c r="D1821" s="168"/>
      <c r="E1821" s="154" t="str">
        <f>IFERROR(VLOOKUP(D1821,CADA_PROD!D:H,5,0),"")</f>
        <v/>
      </c>
      <c r="F1821" s="169"/>
      <c r="G1821" s="170"/>
      <c r="H1821" s="14"/>
      <c r="I1821" s="171"/>
      <c r="J1821" s="14"/>
      <c r="K1821" s="131"/>
      <c r="L1821" s="131" t="str">
        <f>IF(D1821="","",SUMIFS(MOVI_ENTR!I:I,MOVI_ENTR!D:D,D1821,MOVI_ENTR!O:O,O1821)-SUMIFS(MOVI_SAID!H:H,MOVI_SAID!D:D,D1821,MOVI_SAID!L:L,MOVI_ENTR!O1821))</f>
        <v/>
      </c>
      <c r="M1821" s="173" t="str">
        <f t="shared" si="45"/>
        <v/>
      </c>
      <c r="N1821" s="14"/>
      <c r="O1821" s="14"/>
      <c r="P1821" s="21"/>
      <c r="Q1821" s="21"/>
      <c r="R1821" s="21"/>
      <c r="S1821" s="21"/>
      <c r="T1821" s="21"/>
    </row>
    <row r="1822" spans="1:20" s="16" customFormat="1" ht="30" customHeight="1">
      <c r="A1822" s="21"/>
      <c r="B1822" s="21"/>
      <c r="C1822" s="197"/>
      <c r="D1822" s="168"/>
      <c r="E1822" s="154" t="str">
        <f>IFERROR(VLOOKUP(D1822,CADA_PROD!D:H,5,0),"")</f>
        <v/>
      </c>
      <c r="F1822" s="169"/>
      <c r="G1822" s="170"/>
      <c r="H1822" s="14"/>
      <c r="I1822" s="171"/>
      <c r="J1822" s="14"/>
      <c r="K1822" s="131"/>
      <c r="L1822" s="131" t="str">
        <f>IF(D1822="","",SUMIFS(MOVI_ENTR!I:I,MOVI_ENTR!D:D,D1822,MOVI_ENTR!O:O,O1822)-SUMIFS(MOVI_SAID!H:H,MOVI_SAID!D:D,D1822,MOVI_SAID!L:L,MOVI_ENTR!O1822))</f>
        <v/>
      </c>
      <c r="M1822" s="173" t="str">
        <f t="shared" si="45"/>
        <v/>
      </c>
      <c r="N1822" s="14"/>
      <c r="O1822" s="14"/>
      <c r="P1822" s="21"/>
      <c r="Q1822" s="21"/>
      <c r="R1822" s="21"/>
      <c r="S1822" s="21"/>
      <c r="T1822" s="21"/>
    </row>
    <row r="1823" spans="1:20" s="16" customFormat="1" ht="30" customHeight="1">
      <c r="A1823" s="21"/>
      <c r="B1823" s="21"/>
      <c r="C1823" s="197"/>
      <c r="D1823" s="168"/>
      <c r="E1823" s="154" t="str">
        <f>IFERROR(VLOOKUP(D1823,CADA_PROD!D:H,5,0),"")</f>
        <v/>
      </c>
      <c r="F1823" s="169"/>
      <c r="G1823" s="170"/>
      <c r="H1823" s="14"/>
      <c r="I1823" s="171"/>
      <c r="J1823" s="14"/>
      <c r="K1823" s="131"/>
      <c r="L1823" s="131" t="str">
        <f>IF(D1823="","",SUMIFS(MOVI_ENTR!I:I,MOVI_ENTR!D:D,D1823,MOVI_ENTR!O:O,O1823)-SUMIFS(MOVI_SAID!H:H,MOVI_SAID!D:D,D1823,MOVI_SAID!L:L,MOVI_ENTR!O1823))</f>
        <v/>
      </c>
      <c r="M1823" s="173" t="str">
        <f t="shared" si="45"/>
        <v/>
      </c>
      <c r="N1823" s="14"/>
      <c r="O1823" s="14"/>
      <c r="P1823" s="21"/>
      <c r="Q1823" s="21"/>
      <c r="R1823" s="21"/>
      <c r="S1823" s="21"/>
      <c r="T1823" s="21"/>
    </row>
    <row r="1824" spans="1:20" s="16" customFormat="1" ht="30" customHeight="1">
      <c r="A1824" s="21"/>
      <c r="B1824" s="21"/>
      <c r="C1824" s="197"/>
      <c r="D1824" s="168"/>
      <c r="E1824" s="154" t="str">
        <f>IFERROR(VLOOKUP(D1824,CADA_PROD!D:H,5,0),"")</f>
        <v/>
      </c>
      <c r="F1824" s="169"/>
      <c r="G1824" s="170"/>
      <c r="H1824" s="14"/>
      <c r="I1824" s="171"/>
      <c r="J1824" s="14"/>
      <c r="K1824" s="131"/>
      <c r="L1824" s="131" t="str">
        <f>IF(D1824="","",SUMIFS(MOVI_ENTR!I:I,MOVI_ENTR!D:D,D1824,MOVI_ENTR!O:O,O1824)-SUMIFS(MOVI_SAID!H:H,MOVI_SAID!D:D,D1824,MOVI_SAID!L:L,MOVI_ENTR!O1824))</f>
        <v/>
      </c>
      <c r="M1824" s="173" t="str">
        <f t="shared" si="45"/>
        <v/>
      </c>
      <c r="N1824" s="14"/>
      <c r="O1824" s="14"/>
      <c r="P1824" s="21"/>
      <c r="Q1824" s="21"/>
      <c r="R1824" s="21"/>
      <c r="S1824" s="21"/>
      <c r="T1824" s="21"/>
    </row>
    <row r="1825" spans="1:20" s="16" customFormat="1" ht="30" customHeight="1">
      <c r="A1825" s="21"/>
      <c r="B1825" s="21"/>
      <c r="C1825" s="197"/>
      <c r="D1825" s="168"/>
      <c r="E1825" s="154" t="str">
        <f>IFERROR(VLOOKUP(D1825,CADA_PROD!D:H,5,0),"")</f>
        <v/>
      </c>
      <c r="F1825" s="169"/>
      <c r="G1825" s="170"/>
      <c r="H1825" s="14"/>
      <c r="I1825" s="171"/>
      <c r="J1825" s="14"/>
      <c r="K1825" s="131"/>
      <c r="L1825" s="131" t="str">
        <f>IF(D1825="","",SUMIFS(MOVI_ENTR!I:I,MOVI_ENTR!D:D,D1825,MOVI_ENTR!O:O,O1825)-SUMIFS(MOVI_SAID!H:H,MOVI_SAID!D:D,D1825,MOVI_SAID!L:L,MOVI_ENTR!O1825))</f>
        <v/>
      </c>
      <c r="M1825" s="173" t="str">
        <f t="shared" si="45"/>
        <v/>
      </c>
      <c r="N1825" s="14"/>
      <c r="O1825" s="14"/>
      <c r="P1825" s="21"/>
      <c r="Q1825" s="21"/>
      <c r="R1825" s="21"/>
      <c r="S1825" s="21"/>
      <c r="T1825" s="21"/>
    </row>
    <row r="1826" spans="1:20" s="16" customFormat="1" ht="30" customHeight="1">
      <c r="A1826" s="21"/>
      <c r="B1826" s="21"/>
      <c r="C1826" s="197"/>
      <c r="D1826" s="168"/>
      <c r="E1826" s="154" t="str">
        <f>IFERROR(VLOOKUP(D1826,CADA_PROD!D:H,5,0),"")</f>
        <v/>
      </c>
      <c r="F1826" s="169"/>
      <c r="G1826" s="170"/>
      <c r="H1826" s="14"/>
      <c r="I1826" s="171"/>
      <c r="J1826" s="14"/>
      <c r="K1826" s="131"/>
      <c r="L1826" s="131" t="str">
        <f>IF(D1826="","",SUMIFS(MOVI_ENTR!I:I,MOVI_ENTR!D:D,D1826,MOVI_ENTR!O:O,O1826)-SUMIFS(MOVI_SAID!H:H,MOVI_SAID!D:D,D1826,MOVI_SAID!L:L,MOVI_ENTR!O1826))</f>
        <v/>
      </c>
      <c r="M1826" s="173" t="str">
        <f t="shared" si="45"/>
        <v/>
      </c>
      <c r="N1826" s="14"/>
      <c r="O1826" s="14"/>
      <c r="P1826" s="21"/>
      <c r="Q1826" s="21"/>
      <c r="R1826" s="21"/>
      <c r="S1826" s="21"/>
      <c r="T1826" s="21"/>
    </row>
    <row r="1827" spans="1:20" s="16" customFormat="1" ht="30" customHeight="1">
      <c r="A1827" s="21"/>
      <c r="B1827" s="21"/>
      <c r="C1827" s="197"/>
      <c r="D1827" s="168"/>
      <c r="E1827" s="154" t="str">
        <f>IFERROR(VLOOKUP(D1827,CADA_PROD!D:H,5,0),"")</f>
        <v/>
      </c>
      <c r="F1827" s="169"/>
      <c r="G1827" s="170"/>
      <c r="H1827" s="14"/>
      <c r="I1827" s="171"/>
      <c r="J1827" s="14"/>
      <c r="K1827" s="131"/>
      <c r="L1827" s="131" t="str">
        <f>IF(D1827="","",SUMIFS(MOVI_ENTR!I:I,MOVI_ENTR!D:D,D1827,MOVI_ENTR!O:O,O1827)-SUMIFS(MOVI_SAID!H:H,MOVI_SAID!D:D,D1827,MOVI_SAID!L:L,MOVI_ENTR!O1827))</f>
        <v/>
      </c>
      <c r="M1827" s="173" t="str">
        <f t="shared" si="45"/>
        <v/>
      </c>
      <c r="N1827" s="14"/>
      <c r="O1827" s="14"/>
      <c r="P1827" s="21"/>
      <c r="Q1827" s="21"/>
      <c r="R1827" s="21"/>
      <c r="S1827" s="21"/>
      <c r="T1827" s="21"/>
    </row>
    <row r="1828" spans="1:20" s="16" customFormat="1" ht="30" customHeight="1">
      <c r="A1828" s="21"/>
      <c r="B1828" s="21"/>
      <c r="C1828" s="197"/>
      <c r="D1828" s="168"/>
      <c r="E1828" s="154" t="str">
        <f>IFERROR(VLOOKUP(D1828,CADA_PROD!D:H,5,0),"")</f>
        <v/>
      </c>
      <c r="F1828" s="169"/>
      <c r="G1828" s="170"/>
      <c r="H1828" s="14"/>
      <c r="I1828" s="171"/>
      <c r="J1828" s="14"/>
      <c r="K1828" s="131"/>
      <c r="L1828" s="131" t="str">
        <f>IF(D1828="","",SUMIFS(MOVI_ENTR!I:I,MOVI_ENTR!D:D,D1828,MOVI_ENTR!O:O,O1828)-SUMIFS(MOVI_SAID!H:H,MOVI_SAID!D:D,D1828,MOVI_SAID!L:L,MOVI_ENTR!O1828))</f>
        <v/>
      </c>
      <c r="M1828" s="173" t="str">
        <f t="shared" si="45"/>
        <v/>
      </c>
      <c r="N1828" s="14"/>
      <c r="O1828" s="14"/>
      <c r="P1828" s="21"/>
      <c r="Q1828" s="21"/>
      <c r="R1828" s="21"/>
      <c r="S1828" s="21"/>
      <c r="T1828" s="21"/>
    </row>
    <row r="1829" spans="1:20" s="16" customFormat="1" ht="30" customHeight="1">
      <c r="A1829" s="21"/>
      <c r="B1829" s="21"/>
      <c r="C1829" s="197"/>
      <c r="D1829" s="168"/>
      <c r="E1829" s="154" t="str">
        <f>IFERROR(VLOOKUP(D1829,CADA_PROD!D:H,5,0),"")</f>
        <v/>
      </c>
      <c r="F1829" s="169"/>
      <c r="G1829" s="170"/>
      <c r="H1829" s="14"/>
      <c r="I1829" s="171"/>
      <c r="J1829" s="14"/>
      <c r="K1829" s="131"/>
      <c r="L1829" s="131" t="str">
        <f>IF(D1829="","",SUMIFS(MOVI_ENTR!I:I,MOVI_ENTR!D:D,D1829,MOVI_ENTR!O:O,O1829)-SUMIFS(MOVI_SAID!H:H,MOVI_SAID!D:D,D1829,MOVI_SAID!L:L,MOVI_ENTR!O1829))</f>
        <v/>
      </c>
      <c r="M1829" s="173" t="str">
        <f t="shared" si="45"/>
        <v/>
      </c>
      <c r="N1829" s="14"/>
      <c r="O1829" s="14"/>
      <c r="P1829" s="21"/>
      <c r="Q1829" s="21"/>
      <c r="R1829" s="21"/>
      <c r="S1829" s="21"/>
      <c r="T1829" s="21"/>
    </row>
    <row r="1830" spans="1:20" s="16" customFormat="1" ht="30" customHeight="1">
      <c r="A1830" s="21"/>
      <c r="B1830" s="21"/>
      <c r="C1830" s="197"/>
      <c r="D1830" s="168"/>
      <c r="E1830" s="154" t="str">
        <f>IFERROR(VLOOKUP(D1830,CADA_PROD!D:H,5,0),"")</f>
        <v/>
      </c>
      <c r="F1830" s="169"/>
      <c r="G1830" s="170"/>
      <c r="H1830" s="14"/>
      <c r="I1830" s="171"/>
      <c r="J1830" s="14"/>
      <c r="K1830" s="131"/>
      <c r="L1830" s="131" t="str">
        <f>IF(D1830="","",SUMIFS(MOVI_ENTR!I:I,MOVI_ENTR!D:D,D1830,MOVI_ENTR!O:O,O1830)-SUMIFS(MOVI_SAID!H:H,MOVI_SAID!D:D,D1830,MOVI_SAID!L:L,MOVI_ENTR!O1830))</f>
        <v/>
      </c>
      <c r="M1830" s="173" t="str">
        <f t="shared" si="45"/>
        <v/>
      </c>
      <c r="N1830" s="14"/>
      <c r="O1830" s="14"/>
      <c r="P1830" s="21"/>
      <c r="Q1830" s="21"/>
      <c r="R1830" s="21"/>
      <c r="S1830" s="21"/>
      <c r="T1830" s="21"/>
    </row>
    <row r="1831" spans="1:20" s="16" customFormat="1" ht="30" customHeight="1">
      <c r="A1831" s="21"/>
      <c r="B1831" s="21"/>
      <c r="C1831" s="197"/>
      <c r="D1831" s="168"/>
      <c r="E1831" s="154" t="str">
        <f>IFERROR(VLOOKUP(D1831,CADA_PROD!D:H,5,0),"")</f>
        <v/>
      </c>
      <c r="F1831" s="169"/>
      <c r="G1831" s="170"/>
      <c r="H1831" s="14"/>
      <c r="I1831" s="171"/>
      <c r="J1831" s="14"/>
      <c r="K1831" s="131"/>
      <c r="L1831" s="131" t="str">
        <f>IF(D1831="","",SUMIFS(MOVI_ENTR!I:I,MOVI_ENTR!D:D,D1831,MOVI_ENTR!O:O,O1831)-SUMIFS(MOVI_SAID!H:H,MOVI_SAID!D:D,D1831,MOVI_SAID!L:L,MOVI_ENTR!O1831))</f>
        <v/>
      </c>
      <c r="M1831" s="173" t="str">
        <f t="shared" si="45"/>
        <v/>
      </c>
      <c r="N1831" s="14"/>
      <c r="O1831" s="14"/>
      <c r="P1831" s="21"/>
      <c r="Q1831" s="21"/>
      <c r="R1831" s="21"/>
      <c r="S1831" s="21"/>
      <c r="T1831" s="21"/>
    </row>
    <row r="1832" spans="1:20" s="16" customFormat="1" ht="30" customHeight="1">
      <c r="A1832" s="21"/>
      <c r="B1832" s="21"/>
      <c r="C1832" s="197"/>
      <c r="D1832" s="168"/>
      <c r="E1832" s="154" t="str">
        <f>IFERROR(VLOOKUP(D1832,CADA_PROD!D:H,5,0),"")</f>
        <v/>
      </c>
      <c r="F1832" s="169"/>
      <c r="G1832" s="170"/>
      <c r="H1832" s="14"/>
      <c r="I1832" s="171"/>
      <c r="J1832" s="14"/>
      <c r="K1832" s="131"/>
      <c r="L1832" s="131" t="str">
        <f>IF(D1832="","",SUMIFS(MOVI_ENTR!I:I,MOVI_ENTR!D:D,D1832,MOVI_ENTR!O:O,O1832)-SUMIFS(MOVI_SAID!H:H,MOVI_SAID!D:D,D1832,MOVI_SAID!L:L,MOVI_ENTR!O1832))</f>
        <v/>
      </c>
      <c r="M1832" s="173" t="str">
        <f t="shared" si="45"/>
        <v/>
      </c>
      <c r="N1832" s="14"/>
      <c r="O1832" s="14"/>
      <c r="P1832" s="21"/>
      <c r="Q1832" s="21"/>
      <c r="R1832" s="21"/>
      <c r="S1832" s="21"/>
      <c r="T1832" s="21"/>
    </row>
    <row r="1833" spans="1:20" s="16" customFormat="1" ht="30" customHeight="1">
      <c r="A1833" s="21"/>
      <c r="B1833" s="21"/>
      <c r="C1833" s="197"/>
      <c r="D1833" s="168"/>
      <c r="E1833" s="154" t="str">
        <f>IFERROR(VLOOKUP(D1833,CADA_PROD!D:H,5,0),"")</f>
        <v/>
      </c>
      <c r="F1833" s="169"/>
      <c r="G1833" s="170"/>
      <c r="H1833" s="14"/>
      <c r="I1833" s="171"/>
      <c r="J1833" s="14"/>
      <c r="K1833" s="131"/>
      <c r="L1833" s="131" t="str">
        <f>IF(D1833="","",SUMIFS(MOVI_ENTR!I:I,MOVI_ENTR!D:D,D1833,MOVI_ENTR!O:O,O1833)-SUMIFS(MOVI_SAID!H:H,MOVI_SAID!D:D,D1833,MOVI_SAID!L:L,MOVI_ENTR!O1833))</f>
        <v/>
      </c>
      <c r="M1833" s="173" t="str">
        <f t="shared" si="45"/>
        <v/>
      </c>
      <c r="N1833" s="14"/>
      <c r="O1833" s="14"/>
      <c r="P1833" s="21"/>
      <c r="Q1833" s="21"/>
      <c r="R1833" s="21"/>
      <c r="S1833" s="21"/>
      <c r="T1833" s="21"/>
    </row>
    <row r="1834" spans="1:20" s="16" customFormat="1" ht="30" customHeight="1">
      <c r="A1834" s="21"/>
      <c r="B1834" s="21"/>
      <c r="C1834" s="197"/>
      <c r="D1834" s="168"/>
      <c r="E1834" s="154" t="str">
        <f>IFERROR(VLOOKUP(D1834,CADA_PROD!D:H,5,0),"")</f>
        <v/>
      </c>
      <c r="F1834" s="169"/>
      <c r="G1834" s="170"/>
      <c r="H1834" s="14"/>
      <c r="I1834" s="171"/>
      <c r="J1834" s="14"/>
      <c r="K1834" s="131"/>
      <c r="L1834" s="131" t="str">
        <f>IF(D1834="","",SUMIFS(MOVI_ENTR!I:I,MOVI_ENTR!D:D,D1834,MOVI_ENTR!O:O,O1834)-SUMIFS(MOVI_SAID!H:H,MOVI_SAID!D:D,D1834,MOVI_SAID!L:L,MOVI_ENTR!O1834))</f>
        <v/>
      </c>
      <c r="M1834" s="173" t="str">
        <f t="shared" si="45"/>
        <v/>
      </c>
      <c r="N1834" s="14"/>
      <c r="O1834" s="14"/>
      <c r="P1834" s="21"/>
      <c r="Q1834" s="21"/>
      <c r="R1834" s="21"/>
      <c r="S1834" s="21"/>
      <c r="T1834" s="21"/>
    </row>
    <row r="1835" spans="1:20" s="16" customFormat="1" ht="30" customHeight="1">
      <c r="A1835" s="21"/>
      <c r="B1835" s="21"/>
      <c r="C1835" s="197"/>
      <c r="D1835" s="168"/>
      <c r="E1835" s="154" t="str">
        <f>IFERROR(VLOOKUP(D1835,CADA_PROD!D:H,5,0),"")</f>
        <v/>
      </c>
      <c r="F1835" s="169"/>
      <c r="G1835" s="170"/>
      <c r="H1835" s="14"/>
      <c r="I1835" s="171"/>
      <c r="J1835" s="14"/>
      <c r="K1835" s="131"/>
      <c r="L1835" s="131" t="str">
        <f>IF(D1835="","",SUMIFS(MOVI_ENTR!I:I,MOVI_ENTR!D:D,D1835,MOVI_ENTR!O:O,O1835)-SUMIFS(MOVI_SAID!H:H,MOVI_SAID!D:D,D1835,MOVI_SAID!L:L,MOVI_ENTR!O1835))</f>
        <v/>
      </c>
      <c r="M1835" s="173" t="str">
        <f t="shared" si="45"/>
        <v/>
      </c>
      <c r="N1835" s="14"/>
      <c r="O1835" s="14"/>
      <c r="P1835" s="21"/>
      <c r="Q1835" s="21"/>
      <c r="R1835" s="21"/>
      <c r="S1835" s="21"/>
      <c r="T1835" s="21"/>
    </row>
    <row r="1836" spans="1:20" s="16" customFormat="1" ht="30" customHeight="1">
      <c r="A1836" s="21"/>
      <c r="B1836" s="21"/>
      <c r="C1836" s="197"/>
      <c r="D1836" s="168"/>
      <c r="E1836" s="154" t="str">
        <f>IFERROR(VLOOKUP(D1836,CADA_PROD!D:H,5,0),"")</f>
        <v/>
      </c>
      <c r="F1836" s="169"/>
      <c r="G1836" s="170"/>
      <c r="H1836" s="14"/>
      <c r="I1836" s="171"/>
      <c r="J1836" s="14"/>
      <c r="K1836" s="131"/>
      <c r="L1836" s="131" t="str">
        <f>IF(D1836="","",SUMIFS(MOVI_ENTR!I:I,MOVI_ENTR!D:D,D1836,MOVI_ENTR!O:O,O1836)-SUMIFS(MOVI_SAID!H:H,MOVI_SAID!D:D,D1836,MOVI_SAID!L:L,MOVI_ENTR!O1836))</f>
        <v/>
      </c>
      <c r="M1836" s="173" t="str">
        <f t="shared" si="45"/>
        <v/>
      </c>
      <c r="N1836" s="14"/>
      <c r="O1836" s="14"/>
      <c r="P1836" s="21"/>
      <c r="Q1836" s="21"/>
      <c r="R1836" s="21"/>
      <c r="S1836" s="21"/>
      <c r="T1836" s="21"/>
    </row>
    <row r="1837" spans="1:20" s="16" customFormat="1" ht="30" customHeight="1">
      <c r="A1837" s="21"/>
      <c r="B1837" s="21"/>
      <c r="C1837" s="197"/>
      <c r="D1837" s="168"/>
      <c r="E1837" s="154" t="str">
        <f>IFERROR(VLOOKUP(D1837,CADA_PROD!D:H,5,0),"")</f>
        <v/>
      </c>
      <c r="F1837" s="169"/>
      <c r="G1837" s="170"/>
      <c r="H1837" s="14"/>
      <c r="I1837" s="171"/>
      <c r="J1837" s="14"/>
      <c r="K1837" s="131"/>
      <c r="L1837" s="131" t="str">
        <f>IF(D1837="","",SUMIFS(MOVI_ENTR!I:I,MOVI_ENTR!D:D,D1837,MOVI_ENTR!O:O,O1837)-SUMIFS(MOVI_SAID!H:H,MOVI_SAID!D:D,D1837,MOVI_SAID!L:L,MOVI_ENTR!O1837))</f>
        <v/>
      </c>
      <c r="M1837" s="173" t="str">
        <f t="shared" si="45"/>
        <v/>
      </c>
      <c r="N1837" s="14"/>
      <c r="O1837" s="14"/>
      <c r="P1837" s="21"/>
      <c r="Q1837" s="21"/>
      <c r="R1837" s="21"/>
      <c r="S1837" s="21"/>
      <c r="T1837" s="21"/>
    </row>
    <row r="1838" spans="1:20" s="16" customFormat="1" ht="30" customHeight="1">
      <c r="A1838" s="21"/>
      <c r="B1838" s="21"/>
      <c r="C1838" s="197"/>
      <c r="D1838" s="168"/>
      <c r="E1838" s="154" t="str">
        <f>IFERROR(VLOOKUP(D1838,CADA_PROD!D:H,5,0),"")</f>
        <v/>
      </c>
      <c r="F1838" s="169"/>
      <c r="G1838" s="170"/>
      <c r="H1838" s="14"/>
      <c r="I1838" s="171"/>
      <c r="J1838" s="14"/>
      <c r="K1838" s="131"/>
      <c r="L1838" s="131" t="str">
        <f>IF(D1838="","",SUMIFS(MOVI_ENTR!I:I,MOVI_ENTR!D:D,D1838,MOVI_ENTR!O:O,O1838)-SUMIFS(MOVI_SAID!H:H,MOVI_SAID!D:D,D1838,MOVI_SAID!L:L,MOVI_ENTR!O1838))</f>
        <v/>
      </c>
      <c r="M1838" s="173" t="str">
        <f t="shared" si="45"/>
        <v/>
      </c>
      <c r="N1838" s="14"/>
      <c r="O1838" s="14"/>
      <c r="P1838" s="21"/>
      <c r="Q1838" s="21"/>
      <c r="R1838" s="21"/>
      <c r="S1838" s="21"/>
      <c r="T1838" s="21"/>
    </row>
    <row r="1839" spans="1:20" s="16" customFormat="1" ht="30" customHeight="1">
      <c r="A1839" s="21"/>
      <c r="B1839" s="21"/>
      <c r="C1839" s="197"/>
      <c r="D1839" s="168"/>
      <c r="E1839" s="154" t="str">
        <f>IFERROR(VLOOKUP(D1839,CADA_PROD!D:H,5,0),"")</f>
        <v/>
      </c>
      <c r="F1839" s="169"/>
      <c r="G1839" s="170"/>
      <c r="H1839" s="14"/>
      <c r="I1839" s="171"/>
      <c r="J1839" s="14"/>
      <c r="K1839" s="131"/>
      <c r="L1839" s="131" t="str">
        <f>IF(D1839="","",SUMIFS(MOVI_ENTR!I:I,MOVI_ENTR!D:D,D1839,MOVI_ENTR!O:O,O1839)-SUMIFS(MOVI_SAID!H:H,MOVI_SAID!D:D,D1839,MOVI_SAID!L:L,MOVI_ENTR!O1839))</f>
        <v/>
      </c>
      <c r="M1839" s="173" t="str">
        <f t="shared" si="45"/>
        <v/>
      </c>
      <c r="N1839" s="14"/>
      <c r="O1839" s="14"/>
      <c r="P1839" s="21"/>
      <c r="Q1839" s="21"/>
      <c r="R1839" s="21"/>
      <c r="S1839" s="21"/>
      <c r="T1839" s="21"/>
    </row>
    <row r="1840" spans="1:20" s="16" customFormat="1" ht="30" customHeight="1">
      <c r="A1840" s="21"/>
      <c r="B1840" s="21"/>
      <c r="C1840" s="197"/>
      <c r="D1840" s="168"/>
      <c r="E1840" s="154" t="str">
        <f>IFERROR(VLOOKUP(D1840,CADA_PROD!D:H,5,0),"")</f>
        <v/>
      </c>
      <c r="F1840" s="169"/>
      <c r="G1840" s="170"/>
      <c r="H1840" s="14"/>
      <c r="I1840" s="171"/>
      <c r="J1840" s="14"/>
      <c r="K1840" s="131"/>
      <c r="L1840" s="131" t="str">
        <f>IF(D1840="","",SUMIFS(MOVI_ENTR!I:I,MOVI_ENTR!D:D,D1840,MOVI_ENTR!O:O,O1840)-SUMIFS(MOVI_SAID!H:H,MOVI_SAID!D:D,D1840,MOVI_SAID!L:L,MOVI_ENTR!O1840))</f>
        <v/>
      </c>
      <c r="M1840" s="173" t="str">
        <f t="shared" si="45"/>
        <v/>
      </c>
      <c r="N1840" s="14"/>
      <c r="O1840" s="14"/>
      <c r="P1840" s="21"/>
      <c r="Q1840" s="21"/>
      <c r="R1840" s="21"/>
      <c r="S1840" s="21"/>
      <c r="T1840" s="21"/>
    </row>
    <row r="1841" spans="1:20" s="16" customFormat="1" ht="30" customHeight="1">
      <c r="A1841" s="21"/>
      <c r="B1841" s="21"/>
      <c r="C1841" s="197"/>
      <c r="D1841" s="168"/>
      <c r="E1841" s="154" t="str">
        <f>IFERROR(VLOOKUP(D1841,CADA_PROD!D:H,5,0),"")</f>
        <v/>
      </c>
      <c r="F1841" s="169"/>
      <c r="G1841" s="170"/>
      <c r="H1841" s="14"/>
      <c r="I1841" s="171"/>
      <c r="J1841" s="14"/>
      <c r="K1841" s="131"/>
      <c r="L1841" s="131" t="str">
        <f>IF(D1841="","",SUMIFS(MOVI_ENTR!I:I,MOVI_ENTR!D:D,D1841,MOVI_ENTR!O:O,O1841)-SUMIFS(MOVI_SAID!H:H,MOVI_SAID!D:D,D1841,MOVI_SAID!L:L,MOVI_ENTR!O1841))</f>
        <v/>
      </c>
      <c r="M1841" s="173" t="str">
        <f t="shared" si="45"/>
        <v/>
      </c>
      <c r="N1841" s="14"/>
      <c r="O1841" s="14"/>
      <c r="P1841" s="21"/>
      <c r="Q1841" s="21"/>
      <c r="R1841" s="21"/>
      <c r="S1841" s="21"/>
      <c r="T1841" s="21"/>
    </row>
    <row r="1842" spans="1:20" s="16" customFormat="1" ht="30" customHeight="1">
      <c r="A1842" s="21"/>
      <c r="B1842" s="21"/>
      <c r="C1842" s="197"/>
      <c r="D1842" s="168"/>
      <c r="E1842" s="154" t="str">
        <f>IFERROR(VLOOKUP(D1842,CADA_PROD!D:H,5,0),"")</f>
        <v/>
      </c>
      <c r="F1842" s="169"/>
      <c r="G1842" s="170"/>
      <c r="H1842" s="14"/>
      <c r="I1842" s="171"/>
      <c r="J1842" s="14"/>
      <c r="K1842" s="131"/>
      <c r="L1842" s="131" t="str">
        <f>IF(D1842="","",SUMIFS(MOVI_ENTR!I:I,MOVI_ENTR!D:D,D1842,MOVI_ENTR!O:O,O1842)-SUMIFS(MOVI_SAID!H:H,MOVI_SAID!D:D,D1842,MOVI_SAID!L:L,MOVI_ENTR!O1842))</f>
        <v/>
      </c>
      <c r="M1842" s="173" t="str">
        <f t="shared" si="45"/>
        <v/>
      </c>
      <c r="N1842" s="14"/>
      <c r="O1842" s="14"/>
      <c r="P1842" s="21"/>
      <c r="Q1842" s="21"/>
      <c r="R1842" s="21"/>
      <c r="S1842" s="21"/>
      <c r="T1842" s="21"/>
    </row>
    <row r="1843" spans="1:20" s="16" customFormat="1" ht="30" customHeight="1">
      <c r="A1843" s="21"/>
      <c r="B1843" s="21"/>
      <c r="C1843" s="197"/>
      <c r="D1843" s="168"/>
      <c r="E1843" s="154" t="str">
        <f>IFERROR(VLOOKUP(D1843,CADA_PROD!D:H,5,0),"")</f>
        <v/>
      </c>
      <c r="F1843" s="169"/>
      <c r="G1843" s="170"/>
      <c r="H1843" s="14"/>
      <c r="I1843" s="171"/>
      <c r="J1843" s="14"/>
      <c r="K1843" s="131"/>
      <c r="L1843" s="131" t="str">
        <f>IF(D1843="","",SUMIFS(MOVI_ENTR!I:I,MOVI_ENTR!D:D,D1843,MOVI_ENTR!O:O,O1843)-SUMIFS(MOVI_SAID!H:H,MOVI_SAID!D:D,D1843,MOVI_SAID!L:L,MOVI_ENTR!O1843))</f>
        <v/>
      </c>
      <c r="M1843" s="173" t="str">
        <f t="shared" si="45"/>
        <v/>
      </c>
      <c r="N1843" s="14"/>
      <c r="O1843" s="14"/>
      <c r="P1843" s="21"/>
      <c r="Q1843" s="21"/>
      <c r="R1843" s="21"/>
      <c r="S1843" s="21"/>
      <c r="T1843" s="21"/>
    </row>
    <row r="1844" spans="1:20" s="16" customFormat="1" ht="30" customHeight="1">
      <c r="A1844" s="21"/>
      <c r="B1844" s="21"/>
      <c r="C1844" s="197"/>
      <c r="D1844" s="168"/>
      <c r="E1844" s="154" t="str">
        <f>IFERROR(VLOOKUP(D1844,CADA_PROD!D:H,5,0),"")</f>
        <v/>
      </c>
      <c r="F1844" s="169"/>
      <c r="G1844" s="170"/>
      <c r="H1844" s="14"/>
      <c r="I1844" s="171"/>
      <c r="J1844" s="14"/>
      <c r="K1844" s="131"/>
      <c r="L1844" s="131" t="str">
        <f>IF(D1844="","",SUMIFS(MOVI_ENTR!I:I,MOVI_ENTR!D:D,D1844,MOVI_ENTR!O:O,O1844)-SUMIFS(MOVI_SAID!H:H,MOVI_SAID!D:D,D1844,MOVI_SAID!L:L,MOVI_ENTR!O1844))</f>
        <v/>
      </c>
      <c r="M1844" s="173" t="str">
        <f t="shared" si="45"/>
        <v/>
      </c>
      <c r="N1844" s="14"/>
      <c r="O1844" s="14"/>
      <c r="P1844" s="21"/>
      <c r="Q1844" s="21"/>
      <c r="R1844" s="21"/>
      <c r="S1844" s="21"/>
      <c r="T1844" s="21"/>
    </row>
    <row r="1845" spans="1:20" s="16" customFormat="1" ht="30" customHeight="1">
      <c r="A1845" s="21"/>
      <c r="B1845" s="21"/>
      <c r="C1845" s="197"/>
      <c r="D1845" s="168"/>
      <c r="E1845" s="154" t="str">
        <f>IFERROR(VLOOKUP(D1845,CADA_PROD!D:H,5,0),"")</f>
        <v/>
      </c>
      <c r="F1845" s="169"/>
      <c r="G1845" s="170"/>
      <c r="H1845" s="14"/>
      <c r="I1845" s="171"/>
      <c r="J1845" s="14"/>
      <c r="K1845" s="131"/>
      <c r="L1845" s="131" t="str">
        <f>IF(D1845="","",SUMIFS(MOVI_ENTR!I:I,MOVI_ENTR!D:D,D1845,MOVI_ENTR!O:O,O1845)-SUMIFS(MOVI_SAID!H:H,MOVI_SAID!D:D,D1845,MOVI_SAID!L:L,MOVI_ENTR!O1845))</f>
        <v/>
      </c>
      <c r="M1845" s="173" t="str">
        <f t="shared" si="45"/>
        <v/>
      </c>
      <c r="N1845" s="14"/>
      <c r="O1845" s="14"/>
      <c r="P1845" s="21"/>
      <c r="Q1845" s="21"/>
      <c r="R1845" s="21"/>
      <c r="S1845" s="21"/>
      <c r="T1845" s="21"/>
    </row>
    <row r="1846" spans="1:20" s="16" customFormat="1" ht="30" customHeight="1">
      <c r="A1846" s="21"/>
      <c r="B1846" s="21"/>
      <c r="C1846" s="197"/>
      <c r="D1846" s="168"/>
      <c r="E1846" s="154" t="str">
        <f>IFERROR(VLOOKUP(D1846,CADA_PROD!D:H,5,0),"")</f>
        <v/>
      </c>
      <c r="F1846" s="169"/>
      <c r="G1846" s="170"/>
      <c r="H1846" s="14"/>
      <c r="I1846" s="171"/>
      <c r="J1846" s="14"/>
      <c r="K1846" s="131"/>
      <c r="L1846" s="131" t="str">
        <f>IF(D1846="","",SUMIFS(MOVI_ENTR!I:I,MOVI_ENTR!D:D,D1846,MOVI_ENTR!O:O,O1846)-SUMIFS(MOVI_SAID!H:H,MOVI_SAID!D:D,D1846,MOVI_SAID!L:L,MOVI_ENTR!O1846))</f>
        <v/>
      </c>
      <c r="M1846" s="173" t="str">
        <f t="shared" si="45"/>
        <v/>
      </c>
      <c r="N1846" s="14"/>
      <c r="O1846" s="14"/>
      <c r="P1846" s="21"/>
      <c r="Q1846" s="21"/>
      <c r="R1846" s="21"/>
      <c r="S1846" s="21"/>
      <c r="T1846" s="21"/>
    </row>
    <row r="1847" spans="1:20" s="16" customFormat="1" ht="30" customHeight="1">
      <c r="A1847" s="21"/>
      <c r="B1847" s="21"/>
      <c r="C1847" s="197"/>
      <c r="D1847" s="168"/>
      <c r="E1847" s="154" t="str">
        <f>IFERROR(VLOOKUP(D1847,CADA_PROD!D:H,5,0),"")</f>
        <v/>
      </c>
      <c r="F1847" s="169"/>
      <c r="G1847" s="170"/>
      <c r="H1847" s="14"/>
      <c r="I1847" s="171"/>
      <c r="J1847" s="14"/>
      <c r="K1847" s="131"/>
      <c r="L1847" s="131" t="str">
        <f>IF(D1847="","",SUMIFS(MOVI_ENTR!I:I,MOVI_ENTR!D:D,D1847,MOVI_ENTR!O:O,O1847)-SUMIFS(MOVI_SAID!H:H,MOVI_SAID!D:D,D1847,MOVI_SAID!L:L,MOVI_ENTR!O1847))</f>
        <v/>
      </c>
      <c r="M1847" s="173" t="str">
        <f t="shared" si="45"/>
        <v/>
      </c>
      <c r="N1847" s="14"/>
      <c r="O1847" s="14"/>
      <c r="P1847" s="21"/>
      <c r="Q1847" s="21"/>
      <c r="R1847" s="21"/>
      <c r="S1847" s="21"/>
      <c r="T1847" s="21"/>
    </row>
    <row r="1848" spans="1:20" s="16" customFormat="1" ht="30" customHeight="1">
      <c r="A1848" s="21"/>
      <c r="B1848" s="21"/>
      <c r="C1848" s="197"/>
      <c r="D1848" s="168"/>
      <c r="E1848" s="154" t="str">
        <f>IFERROR(VLOOKUP(D1848,CADA_PROD!D:H,5,0),"")</f>
        <v/>
      </c>
      <c r="F1848" s="169"/>
      <c r="G1848" s="170"/>
      <c r="H1848" s="14"/>
      <c r="I1848" s="171"/>
      <c r="J1848" s="14"/>
      <c r="K1848" s="131"/>
      <c r="L1848" s="131" t="str">
        <f>IF(D1848="","",SUMIFS(MOVI_ENTR!I:I,MOVI_ENTR!D:D,D1848,MOVI_ENTR!O:O,O1848)-SUMIFS(MOVI_SAID!H:H,MOVI_SAID!D:D,D1848,MOVI_SAID!L:L,MOVI_ENTR!O1848))</f>
        <v/>
      </c>
      <c r="M1848" s="173" t="str">
        <f t="shared" si="45"/>
        <v/>
      </c>
      <c r="N1848" s="14"/>
      <c r="O1848" s="14"/>
      <c r="P1848" s="21"/>
      <c r="Q1848" s="21"/>
      <c r="R1848" s="21"/>
      <c r="S1848" s="21"/>
      <c r="T1848" s="21"/>
    </row>
    <row r="1849" spans="1:20" s="16" customFormat="1" ht="30" customHeight="1">
      <c r="A1849" s="21"/>
      <c r="B1849" s="21"/>
      <c r="C1849" s="197"/>
      <c r="D1849" s="168"/>
      <c r="E1849" s="154" t="str">
        <f>IFERROR(VLOOKUP(D1849,CADA_PROD!D:H,5,0),"")</f>
        <v/>
      </c>
      <c r="F1849" s="169"/>
      <c r="G1849" s="170"/>
      <c r="H1849" s="14"/>
      <c r="I1849" s="171"/>
      <c r="J1849" s="14"/>
      <c r="K1849" s="131"/>
      <c r="L1849" s="131" t="str">
        <f>IF(D1849="","",SUMIFS(MOVI_ENTR!I:I,MOVI_ENTR!D:D,D1849,MOVI_ENTR!O:O,O1849)-SUMIFS(MOVI_SAID!H:H,MOVI_SAID!D:D,D1849,MOVI_SAID!L:L,MOVI_ENTR!O1849))</f>
        <v/>
      </c>
      <c r="M1849" s="173" t="str">
        <f t="shared" si="45"/>
        <v/>
      </c>
      <c r="N1849" s="14"/>
      <c r="O1849" s="14"/>
      <c r="P1849" s="21"/>
      <c r="Q1849" s="21"/>
      <c r="R1849" s="21"/>
      <c r="S1849" s="21"/>
      <c r="T1849" s="21"/>
    </row>
    <row r="1850" spans="1:20" s="16" customFormat="1" ht="30" customHeight="1">
      <c r="A1850" s="21"/>
      <c r="B1850" s="21"/>
      <c r="C1850" s="197"/>
      <c r="D1850" s="168"/>
      <c r="E1850" s="154" t="str">
        <f>IFERROR(VLOOKUP(D1850,CADA_PROD!D:H,5,0),"")</f>
        <v/>
      </c>
      <c r="F1850" s="169"/>
      <c r="G1850" s="170"/>
      <c r="H1850" s="14"/>
      <c r="I1850" s="171"/>
      <c r="J1850" s="14"/>
      <c r="K1850" s="131"/>
      <c r="L1850" s="131" t="str">
        <f>IF(D1850="","",SUMIFS(MOVI_ENTR!I:I,MOVI_ENTR!D:D,D1850,MOVI_ENTR!O:O,O1850)-SUMIFS(MOVI_SAID!H:H,MOVI_SAID!D:D,D1850,MOVI_SAID!L:L,MOVI_ENTR!O1850))</f>
        <v/>
      </c>
      <c r="M1850" s="173" t="str">
        <f t="shared" si="45"/>
        <v/>
      </c>
      <c r="N1850" s="14"/>
      <c r="O1850" s="14"/>
      <c r="P1850" s="21"/>
      <c r="Q1850" s="21"/>
      <c r="R1850" s="21"/>
      <c r="S1850" s="21"/>
      <c r="T1850" s="21"/>
    </row>
    <row r="1851" spans="1:20" s="16" customFormat="1" ht="30" customHeight="1">
      <c r="A1851" s="21"/>
      <c r="B1851" s="21"/>
      <c r="C1851" s="197"/>
      <c r="D1851" s="168"/>
      <c r="E1851" s="154" t="str">
        <f>IFERROR(VLOOKUP(D1851,CADA_PROD!D:H,5,0),"")</f>
        <v/>
      </c>
      <c r="F1851" s="169"/>
      <c r="G1851" s="170"/>
      <c r="H1851" s="14"/>
      <c r="I1851" s="171"/>
      <c r="J1851" s="14"/>
      <c r="K1851" s="131"/>
      <c r="L1851" s="131" t="str">
        <f>IF(D1851="","",SUMIFS(MOVI_ENTR!I:I,MOVI_ENTR!D:D,D1851,MOVI_ENTR!O:O,O1851)-SUMIFS(MOVI_SAID!H:H,MOVI_SAID!D:D,D1851,MOVI_SAID!L:L,MOVI_ENTR!O1851))</f>
        <v/>
      </c>
      <c r="M1851" s="173" t="str">
        <f t="shared" si="45"/>
        <v/>
      </c>
      <c r="N1851" s="14"/>
      <c r="O1851" s="14"/>
      <c r="P1851" s="21"/>
      <c r="Q1851" s="21"/>
      <c r="R1851" s="21"/>
      <c r="S1851" s="21"/>
      <c r="T1851" s="21"/>
    </row>
    <row r="1852" spans="1:20" s="16" customFormat="1" ht="30" customHeight="1">
      <c r="A1852" s="21"/>
      <c r="B1852" s="21"/>
      <c r="C1852" s="197"/>
      <c r="D1852" s="168"/>
      <c r="E1852" s="154" t="str">
        <f>IFERROR(VLOOKUP(D1852,CADA_PROD!D:H,5,0),"")</f>
        <v/>
      </c>
      <c r="F1852" s="169"/>
      <c r="G1852" s="170"/>
      <c r="H1852" s="14"/>
      <c r="I1852" s="171"/>
      <c r="J1852" s="14"/>
      <c r="K1852" s="131"/>
      <c r="L1852" s="131" t="str">
        <f>IF(D1852="","",SUMIFS(MOVI_ENTR!I:I,MOVI_ENTR!D:D,D1852,MOVI_ENTR!O:O,O1852)-SUMIFS(MOVI_SAID!H:H,MOVI_SAID!D:D,D1852,MOVI_SAID!L:L,MOVI_ENTR!O1852))</f>
        <v/>
      </c>
      <c r="M1852" s="173" t="str">
        <f t="shared" si="45"/>
        <v/>
      </c>
      <c r="N1852" s="14"/>
      <c r="O1852" s="14"/>
      <c r="P1852" s="21"/>
      <c r="Q1852" s="21"/>
      <c r="R1852" s="21"/>
      <c r="S1852" s="21"/>
      <c r="T1852" s="21"/>
    </row>
    <row r="1853" spans="1:20" s="16" customFormat="1" ht="30" customHeight="1">
      <c r="A1853" s="21"/>
      <c r="B1853" s="21"/>
      <c r="C1853" s="197"/>
      <c r="D1853" s="168"/>
      <c r="E1853" s="154" t="str">
        <f>IFERROR(VLOOKUP(D1853,CADA_PROD!D:H,5,0),"")</f>
        <v/>
      </c>
      <c r="F1853" s="169"/>
      <c r="G1853" s="170"/>
      <c r="H1853" s="14"/>
      <c r="I1853" s="171"/>
      <c r="J1853" s="14"/>
      <c r="K1853" s="131"/>
      <c r="L1853" s="131" t="str">
        <f>IF(D1853="","",SUMIFS(MOVI_ENTR!I:I,MOVI_ENTR!D:D,D1853,MOVI_ENTR!O:O,O1853)-SUMIFS(MOVI_SAID!H:H,MOVI_SAID!D:D,D1853,MOVI_SAID!L:L,MOVI_ENTR!O1853))</f>
        <v/>
      </c>
      <c r="M1853" s="173" t="str">
        <f t="shared" si="45"/>
        <v/>
      </c>
      <c r="N1853" s="14"/>
      <c r="O1853" s="14"/>
      <c r="P1853" s="21"/>
      <c r="Q1853" s="21"/>
      <c r="R1853" s="21"/>
      <c r="S1853" s="21"/>
      <c r="T1853" s="21"/>
    </row>
    <row r="1854" spans="1:20" s="16" customFormat="1" ht="30" customHeight="1">
      <c r="A1854" s="21"/>
      <c r="B1854" s="21"/>
      <c r="C1854" s="197"/>
      <c r="D1854" s="168"/>
      <c r="E1854" s="154" t="str">
        <f>IFERROR(VLOOKUP(D1854,CADA_PROD!D:H,5,0),"")</f>
        <v/>
      </c>
      <c r="F1854" s="169"/>
      <c r="G1854" s="170"/>
      <c r="H1854" s="14"/>
      <c r="I1854" s="171"/>
      <c r="J1854" s="14"/>
      <c r="K1854" s="131"/>
      <c r="L1854" s="131" t="str">
        <f>IF(D1854="","",SUMIFS(MOVI_ENTR!I:I,MOVI_ENTR!D:D,D1854,MOVI_ENTR!O:O,O1854)-SUMIFS(MOVI_SAID!H:H,MOVI_SAID!D:D,D1854,MOVI_SAID!L:L,MOVI_ENTR!O1854))</f>
        <v/>
      </c>
      <c r="M1854" s="173" t="str">
        <f t="shared" si="45"/>
        <v/>
      </c>
      <c r="N1854" s="14"/>
      <c r="O1854" s="14"/>
      <c r="P1854" s="21"/>
      <c r="Q1854" s="21"/>
      <c r="R1854" s="21"/>
      <c r="S1854" s="21"/>
      <c r="T1854" s="21"/>
    </row>
    <row r="1855" spans="1:20" s="16" customFormat="1" ht="30" customHeight="1">
      <c r="A1855" s="21"/>
      <c r="B1855" s="21"/>
      <c r="C1855" s="197"/>
      <c r="D1855" s="168"/>
      <c r="E1855" s="154" t="str">
        <f>IFERROR(VLOOKUP(D1855,CADA_PROD!D:H,5,0),"")</f>
        <v/>
      </c>
      <c r="F1855" s="169"/>
      <c r="G1855" s="170"/>
      <c r="H1855" s="14"/>
      <c r="I1855" s="171"/>
      <c r="J1855" s="14"/>
      <c r="K1855" s="131"/>
      <c r="L1855" s="131" t="str">
        <f>IF(D1855="","",SUMIFS(MOVI_ENTR!I:I,MOVI_ENTR!D:D,D1855,MOVI_ENTR!O:O,O1855)-SUMIFS(MOVI_SAID!H:H,MOVI_SAID!D:D,D1855,MOVI_SAID!L:L,MOVI_ENTR!O1855))</f>
        <v/>
      </c>
      <c r="M1855" s="173" t="str">
        <f t="shared" si="45"/>
        <v/>
      </c>
      <c r="N1855" s="14"/>
      <c r="O1855" s="14"/>
      <c r="P1855" s="21"/>
      <c r="Q1855" s="21"/>
      <c r="R1855" s="21"/>
      <c r="S1855" s="21"/>
      <c r="T1855" s="21"/>
    </row>
    <row r="1856" spans="1:20" s="16" customFormat="1" ht="30" customHeight="1">
      <c r="A1856" s="21"/>
      <c r="B1856" s="21"/>
      <c r="C1856" s="197"/>
      <c r="D1856" s="168"/>
      <c r="E1856" s="154" t="str">
        <f>IFERROR(VLOOKUP(D1856,CADA_PROD!D:H,5,0),"")</f>
        <v/>
      </c>
      <c r="F1856" s="169"/>
      <c r="G1856" s="170"/>
      <c r="H1856" s="14"/>
      <c r="I1856" s="171"/>
      <c r="J1856" s="14"/>
      <c r="K1856" s="131"/>
      <c r="L1856" s="131" t="str">
        <f>IF(D1856="","",SUMIFS(MOVI_ENTR!I:I,MOVI_ENTR!D:D,D1856,MOVI_ENTR!O:O,O1856)-SUMIFS(MOVI_SAID!H:H,MOVI_SAID!D:D,D1856,MOVI_SAID!L:L,MOVI_ENTR!O1856))</f>
        <v/>
      </c>
      <c r="M1856" s="173" t="str">
        <f t="shared" si="45"/>
        <v/>
      </c>
      <c r="N1856" s="14"/>
      <c r="O1856" s="14"/>
      <c r="P1856" s="21"/>
      <c r="Q1856" s="21"/>
      <c r="R1856" s="21"/>
      <c r="S1856" s="21"/>
      <c r="T1856" s="21"/>
    </row>
    <row r="1857" spans="1:20" s="16" customFormat="1" ht="30" customHeight="1">
      <c r="A1857" s="21"/>
      <c r="B1857" s="21"/>
      <c r="C1857" s="197"/>
      <c r="D1857" s="168"/>
      <c r="E1857" s="154" t="str">
        <f>IFERROR(VLOOKUP(D1857,CADA_PROD!D:H,5,0),"")</f>
        <v/>
      </c>
      <c r="F1857" s="169"/>
      <c r="G1857" s="170"/>
      <c r="H1857" s="14"/>
      <c r="I1857" s="171"/>
      <c r="J1857" s="14"/>
      <c r="K1857" s="131"/>
      <c r="L1857" s="131" t="str">
        <f>IF(D1857="","",SUMIFS(MOVI_ENTR!I:I,MOVI_ENTR!D:D,D1857,MOVI_ENTR!O:O,O1857)-SUMIFS(MOVI_SAID!H:H,MOVI_SAID!D:D,D1857,MOVI_SAID!L:L,MOVI_ENTR!O1857))</f>
        <v/>
      </c>
      <c r="M1857" s="173" t="str">
        <f t="shared" si="45"/>
        <v/>
      </c>
      <c r="N1857" s="14"/>
      <c r="O1857" s="14"/>
      <c r="P1857" s="21"/>
      <c r="Q1857" s="21"/>
      <c r="R1857" s="21"/>
      <c r="S1857" s="21"/>
      <c r="T1857" s="21"/>
    </row>
    <row r="1858" spans="1:20" s="16" customFormat="1" ht="30" customHeight="1">
      <c r="A1858" s="21"/>
      <c r="B1858" s="21"/>
      <c r="C1858" s="197"/>
      <c r="D1858" s="168"/>
      <c r="E1858" s="154" t="str">
        <f>IFERROR(VLOOKUP(D1858,CADA_PROD!D:H,5,0),"")</f>
        <v/>
      </c>
      <c r="F1858" s="169"/>
      <c r="G1858" s="170"/>
      <c r="H1858" s="14"/>
      <c r="I1858" s="171"/>
      <c r="J1858" s="14"/>
      <c r="K1858" s="131"/>
      <c r="L1858" s="131" t="str">
        <f>IF(D1858="","",SUMIFS(MOVI_ENTR!I:I,MOVI_ENTR!D:D,D1858,MOVI_ENTR!O:O,O1858)-SUMIFS(MOVI_SAID!H:H,MOVI_SAID!D:D,D1858,MOVI_SAID!L:L,MOVI_ENTR!O1858))</f>
        <v/>
      </c>
      <c r="M1858" s="173" t="str">
        <f t="shared" si="45"/>
        <v/>
      </c>
      <c r="N1858" s="14"/>
      <c r="O1858" s="14"/>
      <c r="P1858" s="21"/>
      <c r="Q1858" s="21"/>
      <c r="R1858" s="21"/>
      <c r="S1858" s="21"/>
      <c r="T1858" s="21"/>
    </row>
    <row r="1859" spans="1:20" s="16" customFormat="1" ht="30" customHeight="1">
      <c r="A1859" s="21"/>
      <c r="B1859" s="21"/>
      <c r="C1859" s="197"/>
      <c r="D1859" s="168"/>
      <c r="E1859" s="154" t="str">
        <f>IFERROR(VLOOKUP(D1859,CADA_PROD!D:H,5,0),"")</f>
        <v/>
      </c>
      <c r="F1859" s="169"/>
      <c r="G1859" s="170"/>
      <c r="H1859" s="14"/>
      <c r="I1859" s="171"/>
      <c r="J1859" s="14"/>
      <c r="K1859" s="131"/>
      <c r="L1859" s="131" t="str">
        <f>IF(D1859="","",SUMIFS(MOVI_ENTR!I:I,MOVI_ENTR!D:D,D1859,MOVI_ENTR!O:O,O1859)-SUMIFS(MOVI_SAID!H:H,MOVI_SAID!D:D,D1859,MOVI_SAID!L:L,MOVI_ENTR!O1859))</f>
        <v/>
      </c>
      <c r="M1859" s="173" t="str">
        <f t="shared" si="45"/>
        <v/>
      </c>
      <c r="N1859" s="14"/>
      <c r="O1859" s="14"/>
      <c r="P1859" s="21"/>
      <c r="Q1859" s="21"/>
      <c r="R1859" s="21"/>
      <c r="S1859" s="21"/>
      <c r="T1859" s="21"/>
    </row>
    <row r="1860" spans="1:20" s="16" customFormat="1" ht="30" customHeight="1">
      <c r="A1860" s="21"/>
      <c r="B1860" s="21"/>
      <c r="C1860" s="197"/>
      <c r="D1860" s="168"/>
      <c r="E1860" s="154" t="str">
        <f>IFERROR(VLOOKUP(D1860,CADA_PROD!D:H,5,0),"")</f>
        <v/>
      </c>
      <c r="F1860" s="169"/>
      <c r="G1860" s="170"/>
      <c r="H1860" s="14"/>
      <c r="I1860" s="171"/>
      <c r="J1860" s="14"/>
      <c r="K1860" s="131"/>
      <c r="L1860" s="131" t="str">
        <f>IF(D1860="","",SUMIFS(MOVI_ENTR!I:I,MOVI_ENTR!D:D,D1860,MOVI_ENTR!O:O,O1860)-SUMIFS(MOVI_SAID!H:H,MOVI_SAID!D:D,D1860,MOVI_SAID!L:L,MOVI_ENTR!O1860))</f>
        <v/>
      </c>
      <c r="M1860" s="173" t="str">
        <f t="shared" si="45"/>
        <v/>
      </c>
      <c r="N1860" s="14"/>
      <c r="O1860" s="14"/>
      <c r="P1860" s="21"/>
      <c r="Q1860" s="21"/>
      <c r="R1860" s="21"/>
      <c r="S1860" s="21"/>
      <c r="T1860" s="21"/>
    </row>
    <row r="1861" spans="1:20" s="16" customFormat="1" ht="30" customHeight="1">
      <c r="A1861" s="21"/>
      <c r="B1861" s="21"/>
      <c r="C1861" s="197"/>
      <c r="D1861" s="168"/>
      <c r="E1861" s="154" t="str">
        <f>IFERROR(VLOOKUP(D1861,CADA_PROD!D:H,5,0),"")</f>
        <v/>
      </c>
      <c r="F1861" s="169"/>
      <c r="G1861" s="170"/>
      <c r="H1861" s="14"/>
      <c r="I1861" s="171"/>
      <c r="J1861" s="14"/>
      <c r="K1861" s="131"/>
      <c r="L1861" s="131" t="str">
        <f>IF(D1861="","",SUMIFS(MOVI_ENTR!I:I,MOVI_ENTR!D:D,D1861,MOVI_ENTR!O:O,O1861)-SUMIFS(MOVI_SAID!H:H,MOVI_SAID!D:D,D1861,MOVI_SAID!L:L,MOVI_ENTR!O1861))</f>
        <v/>
      </c>
      <c r="M1861" s="173" t="str">
        <f t="shared" si="45"/>
        <v/>
      </c>
      <c r="N1861" s="14"/>
      <c r="O1861" s="14"/>
      <c r="P1861" s="21"/>
      <c r="Q1861" s="21"/>
      <c r="R1861" s="21"/>
      <c r="S1861" s="21"/>
      <c r="T1861" s="21"/>
    </row>
    <row r="1862" spans="1:20" s="16" customFormat="1" ht="30" customHeight="1">
      <c r="A1862" s="21"/>
      <c r="B1862" s="21"/>
      <c r="C1862" s="197"/>
      <c r="D1862" s="168"/>
      <c r="E1862" s="154" t="str">
        <f>IFERROR(VLOOKUP(D1862,CADA_PROD!D:H,5,0),"")</f>
        <v/>
      </c>
      <c r="F1862" s="169"/>
      <c r="G1862" s="170"/>
      <c r="H1862" s="14"/>
      <c r="I1862" s="171"/>
      <c r="J1862" s="14"/>
      <c r="K1862" s="131"/>
      <c r="L1862" s="131" t="str">
        <f>IF(D1862="","",SUMIFS(MOVI_ENTR!I:I,MOVI_ENTR!D:D,D1862,MOVI_ENTR!O:O,O1862)-SUMIFS(MOVI_SAID!H:H,MOVI_SAID!D:D,D1862,MOVI_SAID!L:L,MOVI_ENTR!O1862))</f>
        <v/>
      </c>
      <c r="M1862" s="173" t="str">
        <f t="shared" si="45"/>
        <v/>
      </c>
      <c r="N1862" s="14"/>
      <c r="O1862" s="14"/>
      <c r="P1862" s="21"/>
      <c r="Q1862" s="21"/>
      <c r="R1862" s="21"/>
      <c r="S1862" s="21"/>
      <c r="T1862" s="21"/>
    </row>
    <row r="1863" spans="1:20" s="16" customFormat="1" ht="30" customHeight="1">
      <c r="A1863" s="21"/>
      <c r="B1863" s="21"/>
      <c r="C1863" s="197"/>
      <c r="D1863" s="168"/>
      <c r="E1863" s="154" t="str">
        <f>IFERROR(VLOOKUP(D1863,CADA_PROD!D:H,5,0),"")</f>
        <v/>
      </c>
      <c r="F1863" s="169"/>
      <c r="G1863" s="170"/>
      <c r="H1863" s="14"/>
      <c r="I1863" s="171"/>
      <c r="J1863" s="14"/>
      <c r="K1863" s="131"/>
      <c r="L1863" s="131" t="str">
        <f>IF(D1863="","",SUMIFS(MOVI_ENTR!I:I,MOVI_ENTR!D:D,D1863,MOVI_ENTR!O:O,O1863)-SUMIFS(MOVI_SAID!H:H,MOVI_SAID!D:D,D1863,MOVI_SAID!L:L,MOVI_ENTR!O1863))</f>
        <v/>
      </c>
      <c r="M1863" s="173" t="str">
        <f t="shared" si="45"/>
        <v/>
      </c>
      <c r="N1863" s="14"/>
      <c r="O1863" s="14"/>
      <c r="P1863" s="21"/>
      <c r="Q1863" s="21"/>
      <c r="R1863" s="21"/>
      <c r="S1863" s="21"/>
      <c r="T1863" s="21"/>
    </row>
    <row r="1864" spans="1:20" s="16" customFormat="1" ht="30" customHeight="1">
      <c r="A1864" s="21"/>
      <c r="B1864" s="21"/>
      <c r="C1864" s="197"/>
      <c r="D1864" s="168"/>
      <c r="E1864" s="154" t="str">
        <f>IFERROR(VLOOKUP(D1864,CADA_PROD!D:H,5,0),"")</f>
        <v/>
      </c>
      <c r="F1864" s="169"/>
      <c r="G1864" s="170"/>
      <c r="H1864" s="14"/>
      <c r="I1864" s="171"/>
      <c r="J1864" s="14"/>
      <c r="K1864" s="131"/>
      <c r="L1864" s="131" t="str">
        <f>IF(D1864="","",SUMIFS(MOVI_ENTR!I:I,MOVI_ENTR!D:D,D1864,MOVI_ENTR!O:O,O1864)-SUMIFS(MOVI_SAID!H:H,MOVI_SAID!D:D,D1864,MOVI_SAID!L:L,MOVI_ENTR!O1864))</f>
        <v/>
      </c>
      <c r="M1864" s="173" t="str">
        <f t="shared" si="45"/>
        <v/>
      </c>
      <c r="N1864" s="14"/>
      <c r="O1864" s="14"/>
      <c r="P1864" s="21"/>
      <c r="Q1864" s="21"/>
      <c r="R1864" s="21"/>
      <c r="S1864" s="21"/>
      <c r="T1864" s="21"/>
    </row>
    <row r="1865" spans="1:20" s="16" customFormat="1" ht="30" customHeight="1">
      <c r="A1865" s="21"/>
      <c r="B1865" s="21"/>
      <c r="C1865" s="197"/>
      <c r="D1865" s="168"/>
      <c r="E1865" s="154" t="str">
        <f>IFERROR(VLOOKUP(D1865,CADA_PROD!D:H,5,0),"")</f>
        <v/>
      </c>
      <c r="F1865" s="169"/>
      <c r="G1865" s="170"/>
      <c r="H1865" s="14"/>
      <c r="I1865" s="171"/>
      <c r="J1865" s="14"/>
      <c r="K1865" s="131"/>
      <c r="L1865" s="131" t="str">
        <f>IF(D1865="","",SUMIFS(MOVI_ENTR!I:I,MOVI_ENTR!D:D,D1865,MOVI_ENTR!O:O,O1865)-SUMIFS(MOVI_SAID!H:H,MOVI_SAID!D:D,D1865,MOVI_SAID!L:L,MOVI_ENTR!O1865))</f>
        <v/>
      </c>
      <c r="M1865" s="173" t="str">
        <f t="shared" si="45"/>
        <v/>
      </c>
      <c r="N1865" s="14"/>
      <c r="O1865" s="14"/>
      <c r="P1865" s="21"/>
      <c r="Q1865" s="21"/>
      <c r="R1865" s="21"/>
      <c r="S1865" s="21"/>
      <c r="T1865" s="21"/>
    </row>
    <row r="1866" spans="1:20" s="16" customFormat="1" ht="30" customHeight="1">
      <c r="A1866" s="21"/>
      <c r="B1866" s="21"/>
      <c r="C1866" s="197"/>
      <c r="D1866" s="168"/>
      <c r="E1866" s="154" t="str">
        <f>IFERROR(VLOOKUP(D1866,CADA_PROD!D:H,5,0),"")</f>
        <v/>
      </c>
      <c r="F1866" s="169"/>
      <c r="G1866" s="170"/>
      <c r="H1866" s="14"/>
      <c r="I1866" s="171"/>
      <c r="J1866" s="14"/>
      <c r="K1866" s="131"/>
      <c r="L1866" s="131" t="str">
        <f>IF(D1866="","",SUMIFS(MOVI_ENTR!I:I,MOVI_ENTR!D:D,D1866,MOVI_ENTR!O:O,O1866)-SUMIFS(MOVI_SAID!H:H,MOVI_SAID!D:D,D1866,MOVI_SAID!L:L,MOVI_ENTR!O1866))</f>
        <v/>
      </c>
      <c r="M1866" s="173" t="str">
        <f t="shared" si="45"/>
        <v/>
      </c>
      <c r="N1866" s="14"/>
      <c r="O1866" s="14"/>
      <c r="P1866" s="21"/>
      <c r="Q1866" s="21"/>
      <c r="R1866" s="21"/>
      <c r="S1866" s="21"/>
      <c r="T1866" s="21"/>
    </row>
    <row r="1867" spans="1:20" s="16" customFormat="1" ht="30" customHeight="1">
      <c r="A1867" s="21"/>
      <c r="B1867" s="21"/>
      <c r="C1867" s="197"/>
      <c r="D1867" s="168"/>
      <c r="E1867" s="154" t="str">
        <f>IFERROR(VLOOKUP(D1867,CADA_PROD!D:H,5,0),"")</f>
        <v/>
      </c>
      <c r="F1867" s="169"/>
      <c r="G1867" s="170"/>
      <c r="H1867" s="14"/>
      <c r="I1867" s="171"/>
      <c r="J1867" s="14"/>
      <c r="K1867" s="131"/>
      <c r="L1867" s="131" t="str">
        <f>IF(D1867="","",SUMIFS(MOVI_ENTR!I:I,MOVI_ENTR!D:D,D1867,MOVI_ENTR!O:O,O1867)-SUMIFS(MOVI_SAID!H:H,MOVI_SAID!D:D,D1867,MOVI_SAID!L:L,MOVI_ENTR!O1867))</f>
        <v/>
      </c>
      <c r="M1867" s="173" t="str">
        <f t="shared" si="45"/>
        <v/>
      </c>
      <c r="N1867" s="14"/>
      <c r="O1867" s="14"/>
      <c r="P1867" s="21"/>
      <c r="Q1867" s="21"/>
      <c r="R1867" s="21"/>
      <c r="S1867" s="21"/>
      <c r="T1867" s="21"/>
    </row>
    <row r="1868" spans="1:20" s="16" customFormat="1" ht="30" customHeight="1">
      <c r="A1868" s="21"/>
      <c r="B1868" s="21"/>
      <c r="C1868" s="197"/>
      <c r="D1868" s="168"/>
      <c r="E1868" s="154" t="str">
        <f>IFERROR(VLOOKUP(D1868,CADA_PROD!D:H,5,0),"")</f>
        <v/>
      </c>
      <c r="F1868" s="169"/>
      <c r="G1868" s="170"/>
      <c r="H1868" s="14"/>
      <c r="I1868" s="171"/>
      <c r="J1868" s="14"/>
      <c r="K1868" s="131"/>
      <c r="L1868" s="131" t="str">
        <f>IF(D1868="","",SUMIFS(MOVI_ENTR!I:I,MOVI_ENTR!D:D,D1868,MOVI_ENTR!O:O,O1868)-SUMIFS(MOVI_SAID!H:H,MOVI_SAID!D:D,D1868,MOVI_SAID!L:L,MOVI_ENTR!O1868))</f>
        <v/>
      </c>
      <c r="M1868" s="173" t="str">
        <f t="shared" si="45"/>
        <v/>
      </c>
      <c r="N1868" s="14"/>
      <c r="O1868" s="14"/>
      <c r="P1868" s="21"/>
      <c r="Q1868" s="21"/>
      <c r="R1868" s="21"/>
      <c r="S1868" s="21"/>
      <c r="T1868" s="21"/>
    </row>
    <row r="1869" spans="1:20" s="16" customFormat="1" ht="30" customHeight="1">
      <c r="A1869" s="21"/>
      <c r="B1869" s="21"/>
      <c r="C1869" s="197"/>
      <c r="D1869" s="168"/>
      <c r="E1869" s="154" t="str">
        <f>IFERROR(VLOOKUP(D1869,CADA_PROD!D:H,5,0),"")</f>
        <v/>
      </c>
      <c r="F1869" s="169"/>
      <c r="G1869" s="170"/>
      <c r="H1869" s="14"/>
      <c r="I1869" s="171"/>
      <c r="J1869" s="14"/>
      <c r="K1869" s="131"/>
      <c r="L1869" s="131" t="str">
        <f>IF(D1869="","",SUMIFS(MOVI_ENTR!I:I,MOVI_ENTR!D:D,D1869,MOVI_ENTR!O:O,O1869)-SUMIFS(MOVI_SAID!H:H,MOVI_SAID!D:D,D1869,MOVI_SAID!L:L,MOVI_ENTR!O1869))</f>
        <v/>
      </c>
      <c r="M1869" s="173" t="str">
        <f t="shared" si="45"/>
        <v/>
      </c>
      <c r="N1869" s="14"/>
      <c r="O1869" s="14"/>
      <c r="P1869" s="21"/>
      <c r="Q1869" s="21"/>
      <c r="R1869" s="21"/>
      <c r="S1869" s="21"/>
      <c r="T1869" s="21"/>
    </row>
    <row r="1870" spans="1:20" s="16" customFormat="1" ht="30" customHeight="1">
      <c r="A1870" s="21"/>
      <c r="B1870" s="21"/>
      <c r="C1870" s="197"/>
      <c r="D1870" s="168"/>
      <c r="E1870" s="154" t="str">
        <f>IFERROR(VLOOKUP(D1870,CADA_PROD!D:H,5,0),"")</f>
        <v/>
      </c>
      <c r="F1870" s="169"/>
      <c r="G1870" s="170"/>
      <c r="H1870" s="14"/>
      <c r="I1870" s="171"/>
      <c r="J1870" s="14"/>
      <c r="K1870" s="131"/>
      <c r="L1870" s="131" t="str">
        <f>IF(D1870="","",SUMIFS(MOVI_ENTR!I:I,MOVI_ENTR!D:D,D1870,MOVI_ENTR!O:O,O1870)-SUMIFS(MOVI_SAID!H:H,MOVI_SAID!D:D,D1870,MOVI_SAID!L:L,MOVI_ENTR!O1870))</f>
        <v/>
      </c>
      <c r="M1870" s="173" t="str">
        <f t="shared" si="45"/>
        <v/>
      </c>
      <c r="N1870" s="14"/>
      <c r="O1870" s="14"/>
      <c r="P1870" s="21"/>
      <c r="Q1870" s="21"/>
      <c r="R1870" s="21"/>
      <c r="S1870" s="21"/>
      <c r="T1870" s="21"/>
    </row>
    <row r="1871" spans="1:20" s="16" customFormat="1" ht="30" customHeight="1">
      <c r="A1871" s="21"/>
      <c r="B1871" s="21"/>
      <c r="C1871" s="197"/>
      <c r="D1871" s="168"/>
      <c r="E1871" s="154" t="str">
        <f>IFERROR(VLOOKUP(D1871,CADA_PROD!D:H,5,0),"")</f>
        <v/>
      </c>
      <c r="F1871" s="169"/>
      <c r="G1871" s="170"/>
      <c r="H1871" s="14"/>
      <c r="I1871" s="171"/>
      <c r="J1871" s="14"/>
      <c r="K1871" s="131"/>
      <c r="L1871" s="131" t="str">
        <f>IF(D1871="","",SUMIFS(MOVI_ENTR!I:I,MOVI_ENTR!D:D,D1871,MOVI_ENTR!O:O,O1871)-SUMIFS(MOVI_SAID!H:H,MOVI_SAID!D:D,D1871,MOVI_SAID!L:L,MOVI_ENTR!O1871))</f>
        <v/>
      </c>
      <c r="M1871" s="173" t="str">
        <f t="shared" si="45"/>
        <v/>
      </c>
      <c r="N1871" s="14"/>
      <c r="O1871" s="14"/>
      <c r="P1871" s="21"/>
      <c r="Q1871" s="21"/>
      <c r="R1871" s="21"/>
      <c r="S1871" s="21"/>
      <c r="T1871" s="21"/>
    </row>
    <row r="1872" spans="1:20" s="16" customFormat="1" ht="30" customHeight="1">
      <c r="A1872" s="21"/>
      <c r="B1872" s="21"/>
      <c r="C1872" s="197"/>
      <c r="D1872" s="168"/>
      <c r="E1872" s="154" t="str">
        <f>IFERROR(VLOOKUP(D1872,CADA_PROD!D:H,5,0),"")</f>
        <v/>
      </c>
      <c r="F1872" s="169"/>
      <c r="G1872" s="170"/>
      <c r="H1872" s="14"/>
      <c r="I1872" s="171"/>
      <c r="J1872" s="14"/>
      <c r="K1872" s="131"/>
      <c r="L1872" s="131" t="str">
        <f>IF(D1872="","",SUMIFS(MOVI_ENTR!I:I,MOVI_ENTR!D:D,D1872,MOVI_ENTR!O:O,O1872)-SUMIFS(MOVI_SAID!H:H,MOVI_SAID!D:D,D1872,MOVI_SAID!L:L,MOVI_ENTR!O1872))</f>
        <v/>
      </c>
      <c r="M1872" s="173" t="str">
        <f t="shared" si="45"/>
        <v/>
      </c>
      <c r="N1872" s="14"/>
      <c r="O1872" s="14"/>
      <c r="P1872" s="21"/>
      <c r="Q1872" s="21"/>
      <c r="R1872" s="21"/>
      <c r="S1872" s="21"/>
      <c r="T1872" s="21"/>
    </row>
    <row r="1873" spans="1:20" s="16" customFormat="1" ht="30" customHeight="1">
      <c r="A1873" s="21"/>
      <c r="B1873" s="21"/>
      <c r="C1873" s="197"/>
      <c r="D1873" s="168"/>
      <c r="E1873" s="154" t="str">
        <f>IFERROR(VLOOKUP(D1873,CADA_PROD!D:H,5,0),"")</f>
        <v/>
      </c>
      <c r="F1873" s="169"/>
      <c r="G1873" s="170"/>
      <c r="H1873" s="14"/>
      <c r="I1873" s="171"/>
      <c r="J1873" s="14"/>
      <c r="K1873" s="131"/>
      <c r="L1873" s="131" t="str">
        <f>IF(D1873="","",SUMIFS(MOVI_ENTR!I:I,MOVI_ENTR!D:D,D1873,MOVI_ENTR!O:O,O1873)-SUMIFS(MOVI_SAID!H:H,MOVI_SAID!D:D,D1873,MOVI_SAID!L:L,MOVI_ENTR!O1873))</f>
        <v/>
      </c>
      <c r="M1873" s="173" t="str">
        <f t="shared" si="45"/>
        <v/>
      </c>
      <c r="N1873" s="14"/>
      <c r="O1873" s="14"/>
      <c r="P1873" s="21"/>
      <c r="Q1873" s="21"/>
      <c r="R1873" s="21"/>
      <c r="S1873" s="21"/>
      <c r="T1873" s="21"/>
    </row>
    <row r="1874" spans="1:20" s="16" customFormat="1" ht="30" customHeight="1">
      <c r="A1874" s="21"/>
      <c r="B1874" s="21"/>
      <c r="C1874" s="197"/>
      <c r="D1874" s="168"/>
      <c r="E1874" s="154" t="str">
        <f>IFERROR(VLOOKUP(D1874,CADA_PROD!D:H,5,0),"")</f>
        <v/>
      </c>
      <c r="F1874" s="169"/>
      <c r="G1874" s="170"/>
      <c r="H1874" s="14"/>
      <c r="I1874" s="171"/>
      <c r="J1874" s="14"/>
      <c r="K1874" s="131"/>
      <c r="L1874" s="131" t="str">
        <f>IF(D1874="","",SUMIFS(MOVI_ENTR!I:I,MOVI_ENTR!D:D,D1874,MOVI_ENTR!O:O,O1874)-SUMIFS(MOVI_SAID!H:H,MOVI_SAID!D:D,D1874,MOVI_SAID!L:L,MOVI_ENTR!O1874))</f>
        <v/>
      </c>
      <c r="M1874" s="173" t="str">
        <f t="shared" si="45"/>
        <v/>
      </c>
      <c r="N1874" s="14"/>
      <c r="O1874" s="14"/>
      <c r="P1874" s="21"/>
      <c r="Q1874" s="21"/>
      <c r="R1874" s="21"/>
      <c r="S1874" s="21"/>
      <c r="T1874" s="21"/>
    </row>
    <row r="1875" spans="1:20" s="16" customFormat="1" ht="30" customHeight="1">
      <c r="A1875" s="21"/>
      <c r="B1875" s="21"/>
      <c r="C1875" s="197"/>
      <c r="D1875" s="168"/>
      <c r="E1875" s="154" t="str">
        <f>IFERROR(VLOOKUP(D1875,CADA_PROD!D:H,5,0),"")</f>
        <v/>
      </c>
      <c r="F1875" s="169"/>
      <c r="G1875" s="170"/>
      <c r="H1875" s="14"/>
      <c r="I1875" s="171"/>
      <c r="J1875" s="14"/>
      <c r="K1875" s="131"/>
      <c r="L1875" s="131" t="str">
        <f>IF(D1875="","",SUMIFS(MOVI_ENTR!I:I,MOVI_ENTR!D:D,D1875,MOVI_ENTR!O:O,O1875)-SUMIFS(MOVI_SAID!H:H,MOVI_SAID!D:D,D1875,MOVI_SAID!L:L,MOVI_ENTR!O1875))</f>
        <v/>
      </c>
      <c r="M1875" s="173" t="str">
        <f t="shared" si="45"/>
        <v/>
      </c>
      <c r="N1875" s="14"/>
      <c r="O1875" s="14"/>
      <c r="P1875" s="21"/>
      <c r="Q1875" s="21"/>
      <c r="R1875" s="21"/>
      <c r="S1875" s="21"/>
      <c r="T1875" s="21"/>
    </row>
    <row r="1876" spans="1:20" s="16" customFormat="1" ht="30" customHeight="1">
      <c r="A1876" s="21"/>
      <c r="B1876" s="21"/>
      <c r="C1876" s="197"/>
      <c r="D1876" s="168"/>
      <c r="E1876" s="154" t="str">
        <f>IFERROR(VLOOKUP(D1876,CADA_PROD!D:H,5,0),"")</f>
        <v/>
      </c>
      <c r="F1876" s="169"/>
      <c r="G1876" s="170"/>
      <c r="H1876" s="14"/>
      <c r="I1876" s="171"/>
      <c r="J1876" s="14"/>
      <c r="K1876" s="131"/>
      <c r="L1876" s="131" t="str">
        <f>IF(D1876="","",SUMIFS(MOVI_ENTR!I:I,MOVI_ENTR!D:D,D1876,MOVI_ENTR!O:O,O1876)-SUMIFS(MOVI_SAID!H:H,MOVI_SAID!D:D,D1876,MOVI_SAID!L:L,MOVI_ENTR!O1876))</f>
        <v/>
      </c>
      <c r="M1876" s="173" t="str">
        <f t="shared" si="45"/>
        <v/>
      </c>
      <c r="N1876" s="14"/>
      <c r="O1876" s="14"/>
      <c r="P1876" s="21"/>
      <c r="Q1876" s="21"/>
      <c r="R1876" s="21"/>
      <c r="S1876" s="21"/>
      <c r="T1876" s="21"/>
    </row>
    <row r="1877" spans="1:20" s="16" customFormat="1" ht="30" customHeight="1">
      <c r="A1877" s="21"/>
      <c r="B1877" s="21"/>
      <c r="C1877" s="197"/>
      <c r="D1877" s="168"/>
      <c r="E1877" s="154" t="str">
        <f>IFERROR(VLOOKUP(D1877,CADA_PROD!D:H,5,0),"")</f>
        <v/>
      </c>
      <c r="F1877" s="169"/>
      <c r="G1877" s="170"/>
      <c r="H1877" s="14"/>
      <c r="I1877" s="171"/>
      <c r="J1877" s="14"/>
      <c r="K1877" s="131"/>
      <c r="L1877" s="131" t="str">
        <f>IF(D1877="","",SUMIFS(MOVI_ENTR!I:I,MOVI_ENTR!D:D,D1877,MOVI_ENTR!O:O,O1877)-SUMIFS(MOVI_SAID!H:H,MOVI_SAID!D:D,D1877,MOVI_SAID!L:L,MOVI_ENTR!O1877))</f>
        <v/>
      </c>
      <c r="M1877" s="173" t="str">
        <f t="shared" si="45"/>
        <v/>
      </c>
      <c r="N1877" s="14"/>
      <c r="O1877" s="14"/>
      <c r="P1877" s="21"/>
      <c r="Q1877" s="21"/>
      <c r="R1877" s="21"/>
      <c r="S1877" s="21"/>
      <c r="T1877" s="21"/>
    </row>
    <row r="1878" spans="1:20" s="16" customFormat="1" ht="30" customHeight="1">
      <c r="A1878" s="21"/>
      <c r="B1878" s="21"/>
      <c r="C1878" s="197"/>
      <c r="D1878" s="168"/>
      <c r="E1878" s="154" t="str">
        <f>IFERROR(VLOOKUP(D1878,CADA_PROD!D:H,5,0),"")</f>
        <v/>
      </c>
      <c r="F1878" s="169"/>
      <c r="G1878" s="170"/>
      <c r="H1878" s="14"/>
      <c r="I1878" s="171"/>
      <c r="J1878" s="14"/>
      <c r="K1878" s="131"/>
      <c r="L1878" s="131" t="str">
        <f>IF(D1878="","",SUMIFS(MOVI_ENTR!I:I,MOVI_ENTR!D:D,D1878,MOVI_ENTR!O:O,O1878)-SUMIFS(MOVI_SAID!H:H,MOVI_SAID!D:D,D1878,MOVI_SAID!L:L,MOVI_ENTR!O1878))</f>
        <v/>
      </c>
      <c r="M1878" s="173" t="str">
        <f t="shared" si="45"/>
        <v/>
      </c>
      <c r="N1878" s="14"/>
      <c r="O1878" s="14"/>
      <c r="P1878" s="21"/>
      <c r="Q1878" s="21"/>
      <c r="R1878" s="21"/>
      <c r="S1878" s="21"/>
      <c r="T1878" s="21"/>
    </row>
    <row r="1879" spans="1:20" s="16" customFormat="1" ht="30" customHeight="1">
      <c r="A1879" s="21"/>
      <c r="B1879" s="21"/>
      <c r="C1879" s="197"/>
      <c r="D1879" s="168"/>
      <c r="E1879" s="154" t="str">
        <f>IFERROR(VLOOKUP(D1879,CADA_PROD!D:H,5,0),"")</f>
        <v/>
      </c>
      <c r="F1879" s="169"/>
      <c r="G1879" s="170"/>
      <c r="H1879" s="14"/>
      <c r="I1879" s="171"/>
      <c r="J1879" s="14"/>
      <c r="K1879" s="131"/>
      <c r="L1879" s="131" t="str">
        <f>IF(D1879="","",SUMIFS(MOVI_ENTR!I:I,MOVI_ENTR!D:D,D1879,MOVI_ENTR!O:O,O1879)-SUMIFS(MOVI_SAID!H:H,MOVI_SAID!D:D,D1879,MOVI_SAID!L:L,MOVI_ENTR!O1879))</f>
        <v/>
      </c>
      <c r="M1879" s="173" t="str">
        <f t="shared" si="45"/>
        <v/>
      </c>
      <c r="N1879" s="14"/>
      <c r="O1879" s="14"/>
      <c r="P1879" s="21"/>
      <c r="Q1879" s="21"/>
      <c r="R1879" s="21"/>
      <c r="S1879" s="21"/>
      <c r="T1879" s="21"/>
    </row>
    <row r="1880" spans="1:20" s="16" customFormat="1" ht="30" customHeight="1">
      <c r="A1880" s="21"/>
      <c r="B1880" s="21"/>
      <c r="C1880" s="197"/>
      <c r="D1880" s="168"/>
      <c r="E1880" s="154" t="str">
        <f>IFERROR(VLOOKUP(D1880,CADA_PROD!D:H,5,0),"")</f>
        <v/>
      </c>
      <c r="F1880" s="169"/>
      <c r="G1880" s="170"/>
      <c r="H1880" s="14"/>
      <c r="I1880" s="171"/>
      <c r="J1880" s="14"/>
      <c r="K1880" s="131"/>
      <c r="L1880" s="131" t="str">
        <f>IF(D1880="","",SUMIFS(MOVI_ENTR!I:I,MOVI_ENTR!D:D,D1880,MOVI_ENTR!O:O,O1880)-SUMIFS(MOVI_SAID!H:H,MOVI_SAID!D:D,D1880,MOVI_SAID!L:L,MOVI_ENTR!O1880))</f>
        <v/>
      </c>
      <c r="M1880" s="173" t="str">
        <f t="shared" si="45"/>
        <v/>
      </c>
      <c r="N1880" s="14"/>
      <c r="O1880" s="14"/>
      <c r="P1880" s="21"/>
      <c r="Q1880" s="21"/>
      <c r="R1880" s="21"/>
      <c r="S1880" s="21"/>
      <c r="T1880" s="21"/>
    </row>
    <row r="1881" spans="1:20" s="16" customFormat="1" ht="30" customHeight="1">
      <c r="A1881" s="21"/>
      <c r="B1881" s="21"/>
      <c r="C1881" s="197"/>
      <c r="D1881" s="168"/>
      <c r="E1881" s="154" t="str">
        <f>IFERROR(VLOOKUP(D1881,CADA_PROD!D:H,5,0),"")</f>
        <v/>
      </c>
      <c r="F1881" s="169"/>
      <c r="G1881" s="170"/>
      <c r="H1881" s="14"/>
      <c r="I1881" s="171"/>
      <c r="J1881" s="14"/>
      <c r="K1881" s="131"/>
      <c r="L1881" s="131" t="str">
        <f>IF(D1881="","",SUMIFS(MOVI_ENTR!I:I,MOVI_ENTR!D:D,D1881,MOVI_ENTR!O:O,O1881)-SUMIFS(MOVI_SAID!H:H,MOVI_SAID!D:D,D1881,MOVI_SAID!L:L,MOVI_ENTR!O1881))</f>
        <v/>
      </c>
      <c r="M1881" s="173" t="str">
        <f t="shared" si="45"/>
        <v/>
      </c>
      <c r="N1881" s="14"/>
      <c r="O1881" s="14"/>
      <c r="P1881" s="21"/>
      <c r="Q1881" s="21"/>
      <c r="R1881" s="21"/>
      <c r="S1881" s="21"/>
      <c r="T1881" s="21"/>
    </row>
    <row r="1882" spans="1:20" s="16" customFormat="1" ht="30" customHeight="1">
      <c r="A1882" s="21"/>
      <c r="B1882" s="21"/>
      <c r="C1882" s="197"/>
      <c r="D1882" s="168"/>
      <c r="E1882" s="154" t="str">
        <f>IFERROR(VLOOKUP(D1882,CADA_PROD!D:H,5,0),"")</f>
        <v/>
      </c>
      <c r="F1882" s="169"/>
      <c r="G1882" s="170"/>
      <c r="H1882" s="14"/>
      <c r="I1882" s="171"/>
      <c r="J1882" s="14"/>
      <c r="K1882" s="131"/>
      <c r="L1882" s="131" t="str">
        <f>IF(D1882="","",SUMIFS(MOVI_ENTR!I:I,MOVI_ENTR!D:D,D1882,MOVI_ENTR!O:O,O1882)-SUMIFS(MOVI_SAID!H:H,MOVI_SAID!D:D,D1882,MOVI_SAID!L:L,MOVI_ENTR!O1882))</f>
        <v/>
      </c>
      <c r="M1882" s="173" t="str">
        <f t="shared" si="45"/>
        <v/>
      </c>
      <c r="N1882" s="14"/>
      <c r="O1882" s="14"/>
      <c r="P1882" s="21"/>
      <c r="Q1882" s="21"/>
      <c r="R1882" s="21"/>
      <c r="S1882" s="21"/>
      <c r="T1882" s="21"/>
    </row>
    <row r="1883" spans="1:20" s="16" customFormat="1" ht="30" customHeight="1">
      <c r="A1883" s="21"/>
      <c r="B1883" s="21"/>
      <c r="C1883" s="197"/>
      <c r="D1883" s="168"/>
      <c r="E1883" s="154" t="str">
        <f>IFERROR(VLOOKUP(D1883,CADA_PROD!D:H,5,0),"")</f>
        <v/>
      </c>
      <c r="F1883" s="169"/>
      <c r="G1883" s="170"/>
      <c r="H1883" s="14"/>
      <c r="I1883" s="171"/>
      <c r="J1883" s="14"/>
      <c r="K1883" s="131"/>
      <c r="L1883" s="131" t="str">
        <f>IF(D1883="","",SUMIFS(MOVI_ENTR!I:I,MOVI_ENTR!D:D,D1883,MOVI_ENTR!O:O,O1883)-SUMIFS(MOVI_SAID!H:H,MOVI_SAID!D:D,D1883,MOVI_SAID!L:L,MOVI_ENTR!O1883))</f>
        <v/>
      </c>
      <c r="M1883" s="173" t="str">
        <f t="shared" ref="M1883:M1946" si="46">IF(D1883="","",H1883*I1883)</f>
        <v/>
      </c>
      <c r="N1883" s="14"/>
      <c r="O1883" s="14"/>
      <c r="P1883" s="21"/>
      <c r="Q1883" s="21"/>
      <c r="R1883" s="21"/>
      <c r="S1883" s="21"/>
      <c r="T1883" s="21"/>
    </row>
    <row r="1884" spans="1:20" s="16" customFormat="1" ht="30" customHeight="1">
      <c r="A1884" s="21"/>
      <c r="B1884" s="21"/>
      <c r="C1884" s="197"/>
      <c r="D1884" s="168"/>
      <c r="E1884" s="154" t="str">
        <f>IFERROR(VLOOKUP(D1884,CADA_PROD!D:H,5,0),"")</f>
        <v/>
      </c>
      <c r="F1884" s="169"/>
      <c r="G1884" s="170"/>
      <c r="H1884" s="14"/>
      <c r="I1884" s="171"/>
      <c r="J1884" s="14"/>
      <c r="K1884" s="131"/>
      <c r="L1884" s="131" t="str">
        <f>IF(D1884="","",SUMIFS(MOVI_ENTR!I:I,MOVI_ENTR!D:D,D1884,MOVI_ENTR!O:O,O1884)-SUMIFS(MOVI_SAID!H:H,MOVI_SAID!D:D,D1884,MOVI_SAID!L:L,MOVI_ENTR!O1884))</f>
        <v/>
      </c>
      <c r="M1884" s="173" t="str">
        <f t="shared" si="46"/>
        <v/>
      </c>
      <c r="N1884" s="14"/>
      <c r="O1884" s="14"/>
      <c r="P1884" s="21"/>
      <c r="Q1884" s="21"/>
      <c r="R1884" s="21"/>
      <c r="S1884" s="21"/>
      <c r="T1884" s="21"/>
    </row>
    <row r="1885" spans="1:20" s="16" customFormat="1" ht="30" customHeight="1">
      <c r="A1885" s="21"/>
      <c r="B1885" s="21"/>
      <c r="C1885" s="197"/>
      <c r="D1885" s="168"/>
      <c r="E1885" s="154" t="str">
        <f>IFERROR(VLOOKUP(D1885,CADA_PROD!D:H,5,0),"")</f>
        <v/>
      </c>
      <c r="F1885" s="169"/>
      <c r="G1885" s="170"/>
      <c r="H1885" s="14"/>
      <c r="I1885" s="171"/>
      <c r="J1885" s="14"/>
      <c r="K1885" s="131"/>
      <c r="L1885" s="131" t="str">
        <f>IF(D1885="","",SUMIFS(MOVI_ENTR!I:I,MOVI_ENTR!D:D,D1885,MOVI_ENTR!O:O,O1885)-SUMIFS(MOVI_SAID!H:H,MOVI_SAID!D:D,D1885,MOVI_SAID!L:L,MOVI_ENTR!O1885))</f>
        <v/>
      </c>
      <c r="M1885" s="173" t="str">
        <f t="shared" si="46"/>
        <v/>
      </c>
      <c r="N1885" s="14"/>
      <c r="O1885" s="14"/>
      <c r="P1885" s="21"/>
      <c r="Q1885" s="21"/>
      <c r="R1885" s="21"/>
      <c r="S1885" s="21"/>
      <c r="T1885" s="21"/>
    </row>
    <row r="1886" spans="1:20" s="16" customFormat="1" ht="30" customHeight="1">
      <c r="A1886" s="21"/>
      <c r="B1886" s="21"/>
      <c r="C1886" s="197"/>
      <c r="D1886" s="168"/>
      <c r="E1886" s="154" t="str">
        <f>IFERROR(VLOOKUP(D1886,CADA_PROD!D:H,5,0),"")</f>
        <v/>
      </c>
      <c r="F1886" s="169"/>
      <c r="G1886" s="170"/>
      <c r="H1886" s="14"/>
      <c r="I1886" s="171"/>
      <c r="J1886" s="14"/>
      <c r="K1886" s="131"/>
      <c r="L1886" s="131" t="str">
        <f>IF(D1886="","",SUMIFS(MOVI_ENTR!I:I,MOVI_ENTR!D:D,D1886,MOVI_ENTR!O:O,O1886)-SUMIFS(MOVI_SAID!H:H,MOVI_SAID!D:D,D1886,MOVI_SAID!L:L,MOVI_ENTR!O1886))</f>
        <v/>
      </c>
      <c r="M1886" s="173" t="str">
        <f t="shared" si="46"/>
        <v/>
      </c>
      <c r="N1886" s="14"/>
      <c r="O1886" s="14"/>
      <c r="P1886" s="21"/>
      <c r="Q1886" s="21"/>
      <c r="R1886" s="21"/>
      <c r="S1886" s="21"/>
      <c r="T1886" s="21"/>
    </row>
    <row r="1887" spans="1:20" s="16" customFormat="1" ht="30" customHeight="1">
      <c r="A1887" s="21"/>
      <c r="B1887" s="21"/>
      <c r="C1887" s="197"/>
      <c r="D1887" s="168"/>
      <c r="E1887" s="154" t="str">
        <f>IFERROR(VLOOKUP(D1887,CADA_PROD!D:H,5,0),"")</f>
        <v/>
      </c>
      <c r="F1887" s="169"/>
      <c r="G1887" s="170"/>
      <c r="H1887" s="14"/>
      <c r="I1887" s="171"/>
      <c r="J1887" s="14"/>
      <c r="K1887" s="131"/>
      <c r="L1887" s="131" t="str">
        <f>IF(D1887="","",SUMIFS(MOVI_ENTR!I:I,MOVI_ENTR!D:D,D1887,MOVI_ENTR!O:O,O1887)-SUMIFS(MOVI_SAID!H:H,MOVI_SAID!D:D,D1887,MOVI_SAID!L:L,MOVI_ENTR!O1887))</f>
        <v/>
      </c>
      <c r="M1887" s="173" t="str">
        <f t="shared" si="46"/>
        <v/>
      </c>
      <c r="N1887" s="14"/>
      <c r="O1887" s="14"/>
      <c r="P1887" s="21"/>
      <c r="Q1887" s="21"/>
      <c r="R1887" s="21"/>
      <c r="S1887" s="21"/>
      <c r="T1887" s="21"/>
    </row>
    <row r="1888" spans="1:20" s="16" customFormat="1" ht="30" customHeight="1">
      <c r="A1888" s="21"/>
      <c r="B1888" s="21"/>
      <c r="C1888" s="197"/>
      <c r="D1888" s="168"/>
      <c r="E1888" s="154" t="str">
        <f>IFERROR(VLOOKUP(D1888,CADA_PROD!D:H,5,0),"")</f>
        <v/>
      </c>
      <c r="F1888" s="169"/>
      <c r="G1888" s="170"/>
      <c r="H1888" s="14"/>
      <c r="I1888" s="171"/>
      <c r="J1888" s="14"/>
      <c r="K1888" s="131"/>
      <c r="L1888" s="131" t="str">
        <f>IF(D1888="","",SUMIFS(MOVI_ENTR!I:I,MOVI_ENTR!D:D,D1888,MOVI_ENTR!O:O,O1888)-SUMIFS(MOVI_SAID!H:H,MOVI_SAID!D:D,D1888,MOVI_SAID!L:L,MOVI_ENTR!O1888))</f>
        <v/>
      </c>
      <c r="M1888" s="173" t="str">
        <f t="shared" si="46"/>
        <v/>
      </c>
      <c r="N1888" s="14"/>
      <c r="O1888" s="14"/>
      <c r="P1888" s="21"/>
      <c r="Q1888" s="21"/>
      <c r="R1888" s="21"/>
      <c r="S1888" s="21"/>
      <c r="T1888" s="21"/>
    </row>
    <row r="1889" spans="1:20" s="16" customFormat="1" ht="30" customHeight="1">
      <c r="A1889" s="21"/>
      <c r="B1889" s="21"/>
      <c r="C1889" s="197"/>
      <c r="D1889" s="168"/>
      <c r="E1889" s="154" t="str">
        <f>IFERROR(VLOOKUP(D1889,CADA_PROD!D:H,5,0),"")</f>
        <v/>
      </c>
      <c r="F1889" s="169"/>
      <c r="G1889" s="170"/>
      <c r="H1889" s="14"/>
      <c r="I1889" s="171"/>
      <c r="J1889" s="14"/>
      <c r="K1889" s="131"/>
      <c r="L1889" s="131" t="str">
        <f>IF(D1889="","",SUMIFS(MOVI_ENTR!I:I,MOVI_ENTR!D:D,D1889,MOVI_ENTR!O:O,O1889)-SUMIFS(MOVI_SAID!H:H,MOVI_SAID!D:D,D1889,MOVI_SAID!L:L,MOVI_ENTR!O1889))</f>
        <v/>
      </c>
      <c r="M1889" s="173" t="str">
        <f t="shared" si="46"/>
        <v/>
      </c>
      <c r="N1889" s="14"/>
      <c r="O1889" s="14"/>
      <c r="P1889" s="21"/>
      <c r="Q1889" s="21"/>
      <c r="R1889" s="21"/>
      <c r="S1889" s="21"/>
      <c r="T1889" s="21"/>
    </row>
    <row r="1890" spans="1:20" s="16" customFormat="1" ht="30" customHeight="1">
      <c r="A1890" s="21"/>
      <c r="B1890" s="21"/>
      <c r="C1890" s="197"/>
      <c r="D1890" s="168"/>
      <c r="E1890" s="154" t="str">
        <f>IFERROR(VLOOKUP(D1890,CADA_PROD!D:H,5,0),"")</f>
        <v/>
      </c>
      <c r="F1890" s="169"/>
      <c r="G1890" s="170"/>
      <c r="H1890" s="14"/>
      <c r="I1890" s="171"/>
      <c r="J1890" s="14"/>
      <c r="K1890" s="131"/>
      <c r="L1890" s="131" t="str">
        <f>IF(D1890="","",SUMIFS(MOVI_ENTR!I:I,MOVI_ENTR!D:D,D1890,MOVI_ENTR!O:O,O1890)-SUMIFS(MOVI_SAID!H:H,MOVI_SAID!D:D,D1890,MOVI_SAID!L:L,MOVI_ENTR!O1890))</f>
        <v/>
      </c>
      <c r="M1890" s="173" t="str">
        <f t="shared" si="46"/>
        <v/>
      </c>
      <c r="N1890" s="14"/>
      <c r="O1890" s="14"/>
      <c r="P1890" s="21"/>
      <c r="Q1890" s="21"/>
      <c r="R1890" s="21"/>
      <c r="S1890" s="21"/>
      <c r="T1890" s="21"/>
    </row>
    <row r="1891" spans="1:20" s="16" customFormat="1" ht="30" customHeight="1">
      <c r="A1891" s="21"/>
      <c r="B1891" s="21"/>
      <c r="C1891" s="197"/>
      <c r="D1891" s="168"/>
      <c r="E1891" s="154" t="str">
        <f>IFERROR(VLOOKUP(D1891,CADA_PROD!D:H,5,0),"")</f>
        <v/>
      </c>
      <c r="F1891" s="169"/>
      <c r="G1891" s="170"/>
      <c r="H1891" s="14"/>
      <c r="I1891" s="171"/>
      <c r="J1891" s="14"/>
      <c r="K1891" s="131"/>
      <c r="L1891" s="131" t="str">
        <f>IF(D1891="","",SUMIFS(MOVI_ENTR!I:I,MOVI_ENTR!D:D,D1891,MOVI_ENTR!O:O,O1891)-SUMIFS(MOVI_SAID!H:H,MOVI_SAID!D:D,D1891,MOVI_SAID!L:L,MOVI_ENTR!O1891))</f>
        <v/>
      </c>
      <c r="M1891" s="173" t="str">
        <f t="shared" si="46"/>
        <v/>
      </c>
      <c r="N1891" s="14"/>
      <c r="O1891" s="14"/>
      <c r="P1891" s="21"/>
      <c r="Q1891" s="21"/>
      <c r="R1891" s="21"/>
      <c r="S1891" s="21"/>
      <c r="T1891" s="21"/>
    </row>
    <row r="1892" spans="1:20" s="16" customFormat="1" ht="30" customHeight="1">
      <c r="A1892" s="21"/>
      <c r="B1892" s="21"/>
      <c r="C1892" s="197"/>
      <c r="D1892" s="168"/>
      <c r="E1892" s="154" t="str">
        <f>IFERROR(VLOOKUP(D1892,CADA_PROD!D:H,5,0),"")</f>
        <v/>
      </c>
      <c r="F1892" s="169"/>
      <c r="G1892" s="170"/>
      <c r="H1892" s="14"/>
      <c r="I1892" s="171"/>
      <c r="J1892" s="14"/>
      <c r="K1892" s="131"/>
      <c r="L1892" s="131" t="str">
        <f>IF(D1892="","",SUMIFS(MOVI_ENTR!I:I,MOVI_ENTR!D:D,D1892,MOVI_ENTR!O:O,O1892)-SUMIFS(MOVI_SAID!H:H,MOVI_SAID!D:D,D1892,MOVI_SAID!L:L,MOVI_ENTR!O1892))</f>
        <v/>
      </c>
      <c r="M1892" s="173" t="str">
        <f t="shared" si="46"/>
        <v/>
      </c>
      <c r="N1892" s="14"/>
      <c r="O1892" s="14"/>
      <c r="P1892" s="21"/>
      <c r="Q1892" s="21"/>
      <c r="R1892" s="21"/>
      <c r="S1892" s="21"/>
      <c r="T1892" s="21"/>
    </row>
    <row r="1893" spans="1:20" s="16" customFormat="1" ht="30" customHeight="1">
      <c r="A1893" s="21"/>
      <c r="B1893" s="21"/>
      <c r="C1893" s="197"/>
      <c r="D1893" s="168"/>
      <c r="E1893" s="154" t="str">
        <f>IFERROR(VLOOKUP(D1893,CADA_PROD!D:H,5,0),"")</f>
        <v/>
      </c>
      <c r="F1893" s="169"/>
      <c r="G1893" s="170"/>
      <c r="H1893" s="14"/>
      <c r="I1893" s="171"/>
      <c r="J1893" s="14"/>
      <c r="K1893" s="131"/>
      <c r="L1893" s="131" t="str">
        <f>IF(D1893="","",SUMIFS(MOVI_ENTR!I:I,MOVI_ENTR!D:D,D1893,MOVI_ENTR!O:O,O1893)-SUMIFS(MOVI_SAID!H:H,MOVI_SAID!D:D,D1893,MOVI_SAID!L:L,MOVI_ENTR!O1893))</f>
        <v/>
      </c>
      <c r="M1893" s="173" t="str">
        <f t="shared" si="46"/>
        <v/>
      </c>
      <c r="N1893" s="14"/>
      <c r="O1893" s="14"/>
      <c r="P1893" s="21"/>
      <c r="Q1893" s="21"/>
      <c r="R1893" s="21"/>
      <c r="S1893" s="21"/>
      <c r="T1893" s="21"/>
    </row>
    <row r="1894" spans="1:20" s="16" customFormat="1" ht="30" customHeight="1">
      <c r="A1894" s="21"/>
      <c r="B1894" s="21"/>
      <c r="C1894" s="197"/>
      <c r="D1894" s="168"/>
      <c r="E1894" s="154" t="str">
        <f>IFERROR(VLOOKUP(D1894,CADA_PROD!D:H,5,0),"")</f>
        <v/>
      </c>
      <c r="F1894" s="169"/>
      <c r="G1894" s="170"/>
      <c r="H1894" s="14"/>
      <c r="I1894" s="171"/>
      <c r="J1894" s="14"/>
      <c r="K1894" s="131"/>
      <c r="L1894" s="131" t="str">
        <f>IF(D1894="","",SUMIFS(MOVI_ENTR!I:I,MOVI_ENTR!D:D,D1894,MOVI_ENTR!O:O,O1894)-SUMIFS(MOVI_SAID!H:H,MOVI_SAID!D:D,D1894,MOVI_SAID!L:L,MOVI_ENTR!O1894))</f>
        <v/>
      </c>
      <c r="M1894" s="173" t="str">
        <f t="shared" si="46"/>
        <v/>
      </c>
      <c r="N1894" s="14"/>
      <c r="O1894" s="14"/>
      <c r="P1894" s="21"/>
      <c r="Q1894" s="21"/>
      <c r="R1894" s="21"/>
      <c r="S1894" s="21"/>
      <c r="T1894" s="21"/>
    </row>
    <row r="1895" spans="1:20" s="16" customFormat="1" ht="30" customHeight="1">
      <c r="A1895" s="21"/>
      <c r="B1895" s="21"/>
      <c r="C1895" s="197"/>
      <c r="D1895" s="168"/>
      <c r="E1895" s="154" t="str">
        <f>IFERROR(VLOOKUP(D1895,CADA_PROD!D:H,5,0),"")</f>
        <v/>
      </c>
      <c r="F1895" s="169"/>
      <c r="G1895" s="170"/>
      <c r="H1895" s="14"/>
      <c r="I1895" s="171"/>
      <c r="J1895" s="14"/>
      <c r="K1895" s="131"/>
      <c r="L1895" s="131" t="str">
        <f>IF(D1895="","",SUMIFS(MOVI_ENTR!I:I,MOVI_ENTR!D:D,D1895,MOVI_ENTR!O:O,O1895)-SUMIFS(MOVI_SAID!H:H,MOVI_SAID!D:D,D1895,MOVI_SAID!L:L,MOVI_ENTR!O1895))</f>
        <v/>
      </c>
      <c r="M1895" s="173" t="str">
        <f t="shared" si="46"/>
        <v/>
      </c>
      <c r="N1895" s="14"/>
      <c r="O1895" s="14"/>
      <c r="P1895" s="21"/>
      <c r="Q1895" s="21"/>
      <c r="R1895" s="21"/>
      <c r="S1895" s="21"/>
      <c r="T1895" s="21"/>
    </row>
    <row r="1896" spans="1:20" s="16" customFormat="1" ht="30" customHeight="1">
      <c r="A1896" s="21"/>
      <c r="B1896" s="21"/>
      <c r="C1896" s="197"/>
      <c r="D1896" s="168"/>
      <c r="E1896" s="154" t="str">
        <f>IFERROR(VLOOKUP(D1896,CADA_PROD!D:H,5,0),"")</f>
        <v/>
      </c>
      <c r="F1896" s="169"/>
      <c r="G1896" s="170"/>
      <c r="H1896" s="14"/>
      <c r="I1896" s="171"/>
      <c r="J1896" s="14"/>
      <c r="K1896" s="131"/>
      <c r="L1896" s="131" t="str">
        <f>IF(D1896="","",SUMIFS(MOVI_ENTR!I:I,MOVI_ENTR!D:D,D1896,MOVI_ENTR!O:O,O1896)-SUMIFS(MOVI_SAID!H:H,MOVI_SAID!D:D,D1896,MOVI_SAID!L:L,MOVI_ENTR!O1896))</f>
        <v/>
      </c>
      <c r="M1896" s="173" t="str">
        <f t="shared" si="46"/>
        <v/>
      </c>
      <c r="N1896" s="14"/>
      <c r="O1896" s="14"/>
      <c r="P1896" s="21"/>
      <c r="Q1896" s="21"/>
      <c r="R1896" s="21"/>
      <c r="S1896" s="21"/>
      <c r="T1896" s="21"/>
    </row>
    <row r="1897" spans="1:20" s="16" customFormat="1" ht="30" customHeight="1">
      <c r="A1897" s="21"/>
      <c r="B1897" s="21"/>
      <c r="C1897" s="197"/>
      <c r="D1897" s="168"/>
      <c r="E1897" s="154" t="str">
        <f>IFERROR(VLOOKUP(D1897,CADA_PROD!D:H,5,0),"")</f>
        <v/>
      </c>
      <c r="F1897" s="169"/>
      <c r="G1897" s="170"/>
      <c r="H1897" s="14"/>
      <c r="I1897" s="171"/>
      <c r="J1897" s="14"/>
      <c r="K1897" s="131"/>
      <c r="L1897" s="131" t="str">
        <f>IF(D1897="","",SUMIFS(MOVI_ENTR!I:I,MOVI_ENTR!D:D,D1897,MOVI_ENTR!O:O,O1897)-SUMIFS(MOVI_SAID!H:H,MOVI_SAID!D:D,D1897,MOVI_SAID!L:L,MOVI_ENTR!O1897))</f>
        <v/>
      </c>
      <c r="M1897" s="173" t="str">
        <f t="shared" si="46"/>
        <v/>
      </c>
      <c r="N1897" s="14"/>
      <c r="O1897" s="14"/>
      <c r="P1897" s="21"/>
      <c r="Q1897" s="21"/>
      <c r="R1897" s="21"/>
      <c r="S1897" s="21"/>
      <c r="T1897" s="21"/>
    </row>
    <row r="1898" spans="1:20" s="16" customFormat="1" ht="30" customHeight="1">
      <c r="A1898" s="21"/>
      <c r="B1898" s="21"/>
      <c r="C1898" s="197"/>
      <c r="D1898" s="168"/>
      <c r="E1898" s="154" t="str">
        <f>IFERROR(VLOOKUP(D1898,CADA_PROD!D:H,5,0),"")</f>
        <v/>
      </c>
      <c r="F1898" s="169"/>
      <c r="G1898" s="170"/>
      <c r="H1898" s="14"/>
      <c r="I1898" s="171"/>
      <c r="J1898" s="14"/>
      <c r="K1898" s="131"/>
      <c r="L1898" s="131" t="str">
        <f>IF(D1898="","",SUMIFS(MOVI_ENTR!I:I,MOVI_ENTR!D:D,D1898,MOVI_ENTR!O:O,O1898)-SUMIFS(MOVI_SAID!H:H,MOVI_SAID!D:D,D1898,MOVI_SAID!L:L,MOVI_ENTR!O1898))</f>
        <v/>
      </c>
      <c r="M1898" s="173" t="str">
        <f t="shared" si="46"/>
        <v/>
      </c>
      <c r="N1898" s="14"/>
      <c r="O1898" s="14"/>
      <c r="P1898" s="21"/>
      <c r="Q1898" s="21"/>
      <c r="R1898" s="21"/>
      <c r="S1898" s="21"/>
      <c r="T1898" s="21"/>
    </row>
    <row r="1899" spans="1:20" s="16" customFormat="1" ht="30" customHeight="1">
      <c r="A1899" s="21"/>
      <c r="B1899" s="21"/>
      <c r="C1899" s="197"/>
      <c r="D1899" s="168"/>
      <c r="E1899" s="154" t="str">
        <f>IFERROR(VLOOKUP(D1899,CADA_PROD!D:H,5,0),"")</f>
        <v/>
      </c>
      <c r="F1899" s="169"/>
      <c r="G1899" s="170"/>
      <c r="H1899" s="14"/>
      <c r="I1899" s="171"/>
      <c r="J1899" s="14"/>
      <c r="K1899" s="131"/>
      <c r="L1899" s="131" t="str">
        <f>IF(D1899="","",SUMIFS(MOVI_ENTR!I:I,MOVI_ENTR!D:D,D1899,MOVI_ENTR!O:O,O1899)-SUMIFS(MOVI_SAID!H:H,MOVI_SAID!D:D,D1899,MOVI_SAID!L:L,MOVI_ENTR!O1899))</f>
        <v/>
      </c>
      <c r="M1899" s="173" t="str">
        <f t="shared" si="46"/>
        <v/>
      </c>
      <c r="N1899" s="14"/>
      <c r="O1899" s="14"/>
      <c r="P1899" s="21"/>
      <c r="Q1899" s="21"/>
      <c r="R1899" s="21"/>
      <c r="S1899" s="21"/>
      <c r="T1899" s="21"/>
    </row>
    <row r="1900" spans="1:20" s="16" customFormat="1" ht="30" customHeight="1">
      <c r="A1900" s="21"/>
      <c r="B1900" s="21"/>
      <c r="C1900" s="197"/>
      <c r="D1900" s="168"/>
      <c r="E1900" s="154" t="str">
        <f>IFERROR(VLOOKUP(D1900,CADA_PROD!D:H,5,0),"")</f>
        <v/>
      </c>
      <c r="F1900" s="169"/>
      <c r="G1900" s="170"/>
      <c r="H1900" s="14"/>
      <c r="I1900" s="171"/>
      <c r="J1900" s="14"/>
      <c r="K1900" s="131"/>
      <c r="L1900" s="131" t="str">
        <f>IF(D1900="","",SUMIFS(MOVI_ENTR!I:I,MOVI_ENTR!D:D,D1900,MOVI_ENTR!O:O,O1900)-SUMIFS(MOVI_SAID!H:H,MOVI_SAID!D:D,D1900,MOVI_SAID!L:L,MOVI_ENTR!O1900))</f>
        <v/>
      </c>
      <c r="M1900" s="173" t="str">
        <f t="shared" si="46"/>
        <v/>
      </c>
      <c r="N1900" s="14"/>
      <c r="O1900" s="14"/>
      <c r="P1900" s="21"/>
      <c r="Q1900" s="21"/>
      <c r="R1900" s="21"/>
      <c r="S1900" s="21"/>
      <c r="T1900" s="21"/>
    </row>
    <row r="1901" spans="1:20" s="16" customFormat="1" ht="30" customHeight="1">
      <c r="A1901" s="21"/>
      <c r="B1901" s="21"/>
      <c r="C1901" s="197"/>
      <c r="D1901" s="168"/>
      <c r="E1901" s="154" t="str">
        <f>IFERROR(VLOOKUP(D1901,CADA_PROD!D:H,5,0),"")</f>
        <v/>
      </c>
      <c r="F1901" s="169"/>
      <c r="G1901" s="170"/>
      <c r="H1901" s="14"/>
      <c r="I1901" s="171"/>
      <c r="J1901" s="14"/>
      <c r="K1901" s="131"/>
      <c r="L1901" s="131" t="str">
        <f>IF(D1901="","",SUMIFS(MOVI_ENTR!I:I,MOVI_ENTR!D:D,D1901,MOVI_ENTR!O:O,O1901)-SUMIFS(MOVI_SAID!H:H,MOVI_SAID!D:D,D1901,MOVI_SAID!L:L,MOVI_ENTR!O1901))</f>
        <v/>
      </c>
      <c r="M1901" s="173" t="str">
        <f t="shared" si="46"/>
        <v/>
      </c>
      <c r="N1901" s="14"/>
      <c r="O1901" s="14"/>
      <c r="P1901" s="21"/>
      <c r="Q1901" s="21"/>
      <c r="R1901" s="21"/>
      <c r="S1901" s="21"/>
      <c r="T1901" s="21"/>
    </row>
    <row r="1902" spans="1:20" s="16" customFormat="1" ht="30" customHeight="1">
      <c r="A1902" s="21"/>
      <c r="B1902" s="21"/>
      <c r="C1902" s="197"/>
      <c r="D1902" s="168"/>
      <c r="E1902" s="154" t="str">
        <f>IFERROR(VLOOKUP(D1902,CADA_PROD!D:H,5,0),"")</f>
        <v/>
      </c>
      <c r="F1902" s="169"/>
      <c r="G1902" s="170"/>
      <c r="H1902" s="14"/>
      <c r="I1902" s="171"/>
      <c r="J1902" s="14"/>
      <c r="K1902" s="131"/>
      <c r="L1902" s="131" t="str">
        <f>IF(D1902="","",SUMIFS(MOVI_ENTR!I:I,MOVI_ENTR!D:D,D1902,MOVI_ENTR!O:O,O1902)-SUMIFS(MOVI_SAID!H:H,MOVI_SAID!D:D,D1902,MOVI_SAID!L:L,MOVI_ENTR!O1902))</f>
        <v/>
      </c>
      <c r="M1902" s="173" t="str">
        <f t="shared" si="46"/>
        <v/>
      </c>
      <c r="N1902" s="14"/>
      <c r="O1902" s="14"/>
      <c r="P1902" s="21"/>
      <c r="Q1902" s="21"/>
      <c r="R1902" s="21"/>
      <c r="S1902" s="21"/>
      <c r="T1902" s="21"/>
    </row>
    <row r="1903" spans="1:20" s="16" customFormat="1" ht="30" customHeight="1">
      <c r="A1903" s="21"/>
      <c r="B1903" s="21"/>
      <c r="C1903" s="197"/>
      <c r="D1903" s="168"/>
      <c r="E1903" s="154" t="str">
        <f>IFERROR(VLOOKUP(D1903,CADA_PROD!D:H,5,0),"")</f>
        <v/>
      </c>
      <c r="F1903" s="169"/>
      <c r="G1903" s="170"/>
      <c r="H1903" s="14"/>
      <c r="I1903" s="171"/>
      <c r="J1903" s="14"/>
      <c r="K1903" s="131"/>
      <c r="L1903" s="131" t="str">
        <f>IF(D1903="","",SUMIFS(MOVI_ENTR!I:I,MOVI_ENTR!D:D,D1903,MOVI_ENTR!O:O,O1903)-SUMIFS(MOVI_SAID!H:H,MOVI_SAID!D:D,D1903,MOVI_SAID!L:L,MOVI_ENTR!O1903))</f>
        <v/>
      </c>
      <c r="M1903" s="173" t="str">
        <f t="shared" si="46"/>
        <v/>
      </c>
      <c r="N1903" s="14"/>
      <c r="O1903" s="14"/>
      <c r="P1903" s="21"/>
      <c r="Q1903" s="21"/>
      <c r="R1903" s="21"/>
      <c r="S1903" s="21"/>
      <c r="T1903" s="21"/>
    </row>
    <row r="1904" spans="1:20" s="16" customFormat="1" ht="30" customHeight="1">
      <c r="A1904" s="21"/>
      <c r="B1904" s="21"/>
      <c r="C1904" s="197"/>
      <c r="D1904" s="168"/>
      <c r="E1904" s="154" t="str">
        <f>IFERROR(VLOOKUP(D1904,CADA_PROD!D:H,5,0),"")</f>
        <v/>
      </c>
      <c r="F1904" s="169"/>
      <c r="G1904" s="170"/>
      <c r="H1904" s="14"/>
      <c r="I1904" s="171"/>
      <c r="J1904" s="14"/>
      <c r="K1904" s="131"/>
      <c r="L1904" s="131" t="str">
        <f>IF(D1904="","",SUMIFS(MOVI_ENTR!I:I,MOVI_ENTR!D:D,D1904,MOVI_ENTR!O:O,O1904)-SUMIFS(MOVI_SAID!H:H,MOVI_SAID!D:D,D1904,MOVI_SAID!L:L,MOVI_ENTR!O1904))</f>
        <v/>
      </c>
      <c r="M1904" s="173" t="str">
        <f t="shared" si="46"/>
        <v/>
      </c>
      <c r="N1904" s="14"/>
      <c r="O1904" s="14"/>
      <c r="P1904" s="21"/>
      <c r="Q1904" s="21"/>
      <c r="R1904" s="21"/>
      <c r="S1904" s="21"/>
      <c r="T1904" s="21"/>
    </row>
    <row r="1905" spans="1:20" s="16" customFormat="1" ht="30" customHeight="1">
      <c r="A1905" s="21"/>
      <c r="B1905" s="21"/>
      <c r="C1905" s="197"/>
      <c r="D1905" s="168"/>
      <c r="E1905" s="154" t="str">
        <f>IFERROR(VLOOKUP(D1905,CADA_PROD!D:H,5,0),"")</f>
        <v/>
      </c>
      <c r="F1905" s="169"/>
      <c r="G1905" s="170"/>
      <c r="H1905" s="14"/>
      <c r="I1905" s="171"/>
      <c r="J1905" s="14"/>
      <c r="K1905" s="131"/>
      <c r="L1905" s="131" t="str">
        <f>IF(D1905="","",SUMIFS(MOVI_ENTR!I:I,MOVI_ENTR!D:D,D1905,MOVI_ENTR!O:O,O1905)-SUMIFS(MOVI_SAID!H:H,MOVI_SAID!D:D,D1905,MOVI_SAID!L:L,MOVI_ENTR!O1905))</f>
        <v/>
      </c>
      <c r="M1905" s="173" t="str">
        <f t="shared" si="46"/>
        <v/>
      </c>
      <c r="N1905" s="14"/>
      <c r="O1905" s="14"/>
      <c r="P1905" s="21"/>
      <c r="Q1905" s="21"/>
      <c r="R1905" s="21"/>
      <c r="S1905" s="21"/>
      <c r="T1905" s="21"/>
    </row>
    <row r="1906" spans="1:20" s="16" customFormat="1" ht="30" customHeight="1">
      <c r="A1906" s="21"/>
      <c r="B1906" s="21"/>
      <c r="C1906" s="197"/>
      <c r="D1906" s="168"/>
      <c r="E1906" s="154" t="str">
        <f>IFERROR(VLOOKUP(D1906,CADA_PROD!D:H,5,0),"")</f>
        <v/>
      </c>
      <c r="F1906" s="169"/>
      <c r="G1906" s="170"/>
      <c r="H1906" s="14"/>
      <c r="I1906" s="171"/>
      <c r="J1906" s="14"/>
      <c r="K1906" s="131"/>
      <c r="L1906" s="131" t="str">
        <f>IF(D1906="","",SUMIFS(MOVI_ENTR!I:I,MOVI_ENTR!D:D,D1906,MOVI_ENTR!O:O,O1906)-SUMIFS(MOVI_SAID!H:H,MOVI_SAID!D:D,D1906,MOVI_SAID!L:L,MOVI_ENTR!O1906))</f>
        <v/>
      </c>
      <c r="M1906" s="173" t="str">
        <f t="shared" si="46"/>
        <v/>
      </c>
      <c r="N1906" s="14"/>
      <c r="O1906" s="14"/>
      <c r="P1906" s="21"/>
      <c r="Q1906" s="21"/>
      <c r="R1906" s="21"/>
      <c r="S1906" s="21"/>
      <c r="T1906" s="21"/>
    </row>
    <row r="1907" spans="1:20" s="16" customFormat="1" ht="30" customHeight="1">
      <c r="A1907" s="21"/>
      <c r="B1907" s="21"/>
      <c r="C1907" s="197"/>
      <c r="D1907" s="168"/>
      <c r="E1907" s="154" t="str">
        <f>IFERROR(VLOOKUP(D1907,CADA_PROD!D:H,5,0),"")</f>
        <v/>
      </c>
      <c r="F1907" s="169"/>
      <c r="G1907" s="170"/>
      <c r="H1907" s="14"/>
      <c r="I1907" s="171"/>
      <c r="J1907" s="14"/>
      <c r="K1907" s="131"/>
      <c r="L1907" s="131" t="str">
        <f>IF(D1907="","",SUMIFS(MOVI_ENTR!I:I,MOVI_ENTR!D:D,D1907,MOVI_ENTR!O:O,O1907)-SUMIFS(MOVI_SAID!H:H,MOVI_SAID!D:D,D1907,MOVI_SAID!L:L,MOVI_ENTR!O1907))</f>
        <v/>
      </c>
      <c r="M1907" s="173" t="str">
        <f t="shared" si="46"/>
        <v/>
      </c>
      <c r="N1907" s="14"/>
      <c r="O1907" s="14"/>
      <c r="P1907" s="21"/>
      <c r="Q1907" s="21"/>
      <c r="R1907" s="21"/>
      <c r="S1907" s="21"/>
      <c r="T1907" s="21"/>
    </row>
    <row r="1908" spans="1:20" s="16" customFormat="1" ht="30" customHeight="1">
      <c r="A1908" s="21"/>
      <c r="B1908" s="21"/>
      <c r="C1908" s="197"/>
      <c r="D1908" s="168"/>
      <c r="E1908" s="154" t="str">
        <f>IFERROR(VLOOKUP(D1908,CADA_PROD!D:H,5,0),"")</f>
        <v/>
      </c>
      <c r="F1908" s="169"/>
      <c r="G1908" s="170"/>
      <c r="H1908" s="14"/>
      <c r="I1908" s="171"/>
      <c r="J1908" s="14"/>
      <c r="K1908" s="131"/>
      <c r="L1908" s="131" t="str">
        <f>IF(D1908="","",SUMIFS(MOVI_ENTR!I:I,MOVI_ENTR!D:D,D1908,MOVI_ENTR!O:O,O1908)-SUMIFS(MOVI_SAID!H:H,MOVI_SAID!D:D,D1908,MOVI_SAID!L:L,MOVI_ENTR!O1908))</f>
        <v/>
      </c>
      <c r="M1908" s="173" t="str">
        <f t="shared" si="46"/>
        <v/>
      </c>
      <c r="N1908" s="14"/>
      <c r="O1908" s="14"/>
      <c r="P1908" s="21"/>
      <c r="Q1908" s="21"/>
      <c r="R1908" s="21"/>
      <c r="S1908" s="21"/>
      <c r="T1908" s="21"/>
    </row>
    <row r="1909" spans="1:20" s="16" customFormat="1" ht="30" customHeight="1">
      <c r="A1909" s="21"/>
      <c r="B1909" s="21"/>
      <c r="C1909" s="197"/>
      <c r="D1909" s="168"/>
      <c r="E1909" s="154" t="str">
        <f>IFERROR(VLOOKUP(D1909,CADA_PROD!D:H,5,0),"")</f>
        <v/>
      </c>
      <c r="F1909" s="169"/>
      <c r="G1909" s="170"/>
      <c r="H1909" s="14"/>
      <c r="I1909" s="171"/>
      <c r="J1909" s="14"/>
      <c r="K1909" s="131"/>
      <c r="L1909" s="131" t="str">
        <f>IF(D1909="","",SUMIFS(MOVI_ENTR!I:I,MOVI_ENTR!D:D,D1909,MOVI_ENTR!O:O,O1909)-SUMIFS(MOVI_SAID!H:H,MOVI_SAID!D:D,D1909,MOVI_SAID!L:L,MOVI_ENTR!O1909))</f>
        <v/>
      </c>
      <c r="M1909" s="173" t="str">
        <f t="shared" si="46"/>
        <v/>
      </c>
      <c r="N1909" s="14"/>
      <c r="O1909" s="14"/>
      <c r="P1909" s="21"/>
      <c r="Q1909" s="21"/>
      <c r="R1909" s="21"/>
      <c r="S1909" s="21"/>
      <c r="T1909" s="21"/>
    </row>
    <row r="1910" spans="1:20" s="16" customFormat="1" ht="30" customHeight="1">
      <c r="A1910" s="21"/>
      <c r="B1910" s="21"/>
      <c r="C1910" s="197"/>
      <c r="D1910" s="168"/>
      <c r="E1910" s="154" t="str">
        <f>IFERROR(VLOOKUP(D1910,CADA_PROD!D:H,5,0),"")</f>
        <v/>
      </c>
      <c r="F1910" s="169"/>
      <c r="G1910" s="170"/>
      <c r="H1910" s="14"/>
      <c r="I1910" s="171"/>
      <c r="J1910" s="14"/>
      <c r="K1910" s="131"/>
      <c r="L1910" s="131" t="str">
        <f>IF(D1910="","",SUMIFS(MOVI_ENTR!I:I,MOVI_ENTR!D:D,D1910,MOVI_ENTR!O:O,O1910)-SUMIFS(MOVI_SAID!H:H,MOVI_SAID!D:D,D1910,MOVI_SAID!L:L,MOVI_ENTR!O1910))</f>
        <v/>
      </c>
      <c r="M1910" s="173" t="str">
        <f t="shared" si="46"/>
        <v/>
      </c>
      <c r="N1910" s="14"/>
      <c r="O1910" s="14"/>
      <c r="P1910" s="21"/>
      <c r="Q1910" s="21"/>
      <c r="R1910" s="21"/>
      <c r="S1910" s="21"/>
      <c r="T1910" s="21"/>
    </row>
    <row r="1911" spans="1:20" s="16" customFormat="1" ht="30" customHeight="1">
      <c r="A1911" s="21"/>
      <c r="B1911" s="21"/>
      <c r="C1911" s="197"/>
      <c r="D1911" s="168"/>
      <c r="E1911" s="154" t="str">
        <f>IFERROR(VLOOKUP(D1911,CADA_PROD!D:H,5,0),"")</f>
        <v/>
      </c>
      <c r="F1911" s="169"/>
      <c r="G1911" s="170"/>
      <c r="H1911" s="14"/>
      <c r="I1911" s="171"/>
      <c r="J1911" s="14"/>
      <c r="K1911" s="131"/>
      <c r="L1911" s="131" t="str">
        <f>IF(D1911="","",SUMIFS(MOVI_ENTR!I:I,MOVI_ENTR!D:D,D1911,MOVI_ENTR!O:O,O1911)-SUMIFS(MOVI_SAID!H:H,MOVI_SAID!D:D,D1911,MOVI_SAID!L:L,MOVI_ENTR!O1911))</f>
        <v/>
      </c>
      <c r="M1911" s="173" t="str">
        <f t="shared" si="46"/>
        <v/>
      </c>
      <c r="N1911" s="14"/>
      <c r="O1911" s="14"/>
      <c r="P1911" s="21"/>
      <c r="Q1911" s="21"/>
      <c r="R1911" s="21"/>
      <c r="S1911" s="21"/>
      <c r="T1911" s="21"/>
    </row>
    <row r="1912" spans="1:20" s="16" customFormat="1" ht="30" customHeight="1">
      <c r="A1912" s="21"/>
      <c r="B1912" s="21"/>
      <c r="C1912" s="197"/>
      <c r="D1912" s="168"/>
      <c r="E1912" s="154" t="str">
        <f>IFERROR(VLOOKUP(D1912,CADA_PROD!D:H,5,0),"")</f>
        <v/>
      </c>
      <c r="F1912" s="169"/>
      <c r="G1912" s="170"/>
      <c r="H1912" s="14"/>
      <c r="I1912" s="171"/>
      <c r="J1912" s="14"/>
      <c r="K1912" s="131"/>
      <c r="L1912" s="131" t="str">
        <f>IF(D1912="","",SUMIFS(MOVI_ENTR!I:I,MOVI_ENTR!D:D,D1912,MOVI_ENTR!O:O,O1912)-SUMIFS(MOVI_SAID!H:H,MOVI_SAID!D:D,D1912,MOVI_SAID!L:L,MOVI_ENTR!O1912))</f>
        <v/>
      </c>
      <c r="M1912" s="173" t="str">
        <f t="shared" si="46"/>
        <v/>
      </c>
      <c r="N1912" s="14"/>
      <c r="O1912" s="14"/>
      <c r="P1912" s="21"/>
      <c r="Q1912" s="21"/>
      <c r="R1912" s="21"/>
      <c r="S1912" s="21"/>
      <c r="T1912" s="21"/>
    </row>
    <row r="1913" spans="1:20" s="16" customFormat="1" ht="30" customHeight="1">
      <c r="A1913" s="21"/>
      <c r="B1913" s="21"/>
      <c r="C1913" s="197"/>
      <c r="D1913" s="168"/>
      <c r="E1913" s="154" t="str">
        <f>IFERROR(VLOOKUP(D1913,CADA_PROD!D:H,5,0),"")</f>
        <v/>
      </c>
      <c r="F1913" s="169"/>
      <c r="G1913" s="170"/>
      <c r="H1913" s="14"/>
      <c r="I1913" s="171"/>
      <c r="J1913" s="14"/>
      <c r="K1913" s="131"/>
      <c r="L1913" s="131" t="str">
        <f>IF(D1913="","",SUMIFS(MOVI_ENTR!I:I,MOVI_ENTR!D:D,D1913,MOVI_ENTR!O:O,O1913)-SUMIFS(MOVI_SAID!H:H,MOVI_SAID!D:D,D1913,MOVI_SAID!L:L,MOVI_ENTR!O1913))</f>
        <v/>
      </c>
      <c r="M1913" s="173" t="str">
        <f t="shared" si="46"/>
        <v/>
      </c>
      <c r="N1913" s="14"/>
      <c r="O1913" s="14"/>
      <c r="P1913" s="21"/>
      <c r="Q1913" s="21"/>
      <c r="R1913" s="21"/>
      <c r="S1913" s="21"/>
      <c r="T1913" s="21"/>
    </row>
    <row r="1914" spans="1:20" s="16" customFormat="1" ht="30" customHeight="1">
      <c r="A1914" s="21"/>
      <c r="B1914" s="21"/>
      <c r="C1914" s="197"/>
      <c r="D1914" s="168"/>
      <c r="E1914" s="154" t="str">
        <f>IFERROR(VLOOKUP(D1914,CADA_PROD!D:H,5,0),"")</f>
        <v/>
      </c>
      <c r="F1914" s="169"/>
      <c r="G1914" s="170"/>
      <c r="H1914" s="14"/>
      <c r="I1914" s="171"/>
      <c r="J1914" s="14"/>
      <c r="K1914" s="131"/>
      <c r="L1914" s="131" t="str">
        <f>IF(D1914="","",SUMIFS(MOVI_ENTR!I:I,MOVI_ENTR!D:D,D1914,MOVI_ENTR!O:O,O1914)-SUMIFS(MOVI_SAID!H:H,MOVI_SAID!D:D,D1914,MOVI_SAID!L:L,MOVI_ENTR!O1914))</f>
        <v/>
      </c>
      <c r="M1914" s="173" t="str">
        <f t="shared" si="46"/>
        <v/>
      </c>
      <c r="N1914" s="14"/>
      <c r="O1914" s="14"/>
      <c r="P1914" s="21"/>
      <c r="Q1914" s="21"/>
      <c r="R1914" s="21"/>
      <c r="S1914" s="21"/>
      <c r="T1914" s="21"/>
    </row>
    <row r="1915" spans="1:20" s="16" customFormat="1" ht="30" customHeight="1">
      <c r="A1915" s="21"/>
      <c r="B1915" s="21"/>
      <c r="C1915" s="197"/>
      <c r="D1915" s="168"/>
      <c r="E1915" s="154" t="str">
        <f>IFERROR(VLOOKUP(D1915,CADA_PROD!D:H,5,0),"")</f>
        <v/>
      </c>
      <c r="F1915" s="169"/>
      <c r="G1915" s="170"/>
      <c r="H1915" s="14"/>
      <c r="I1915" s="171"/>
      <c r="J1915" s="14"/>
      <c r="K1915" s="131"/>
      <c r="L1915" s="131" t="str">
        <f>IF(D1915="","",SUMIFS(MOVI_ENTR!I:I,MOVI_ENTR!D:D,D1915,MOVI_ENTR!O:O,O1915)-SUMIFS(MOVI_SAID!H:H,MOVI_SAID!D:D,D1915,MOVI_SAID!L:L,MOVI_ENTR!O1915))</f>
        <v/>
      </c>
      <c r="M1915" s="173" t="str">
        <f t="shared" si="46"/>
        <v/>
      </c>
      <c r="N1915" s="14"/>
      <c r="O1915" s="14"/>
      <c r="P1915" s="21"/>
      <c r="Q1915" s="21"/>
      <c r="R1915" s="21"/>
      <c r="S1915" s="21"/>
      <c r="T1915" s="21"/>
    </row>
    <row r="1916" spans="1:20" s="16" customFormat="1" ht="30" customHeight="1">
      <c r="A1916" s="21"/>
      <c r="B1916" s="21"/>
      <c r="C1916" s="197"/>
      <c r="D1916" s="168"/>
      <c r="E1916" s="154" t="str">
        <f>IFERROR(VLOOKUP(D1916,CADA_PROD!D:H,5,0),"")</f>
        <v/>
      </c>
      <c r="F1916" s="169"/>
      <c r="G1916" s="170"/>
      <c r="H1916" s="14"/>
      <c r="I1916" s="171"/>
      <c r="J1916" s="14"/>
      <c r="K1916" s="131"/>
      <c r="L1916" s="131" t="str">
        <f>IF(D1916="","",SUMIFS(MOVI_ENTR!I:I,MOVI_ENTR!D:D,D1916,MOVI_ENTR!O:O,O1916)-SUMIFS(MOVI_SAID!H:H,MOVI_SAID!D:D,D1916,MOVI_SAID!L:L,MOVI_ENTR!O1916))</f>
        <v/>
      </c>
      <c r="M1916" s="173" t="str">
        <f t="shared" si="46"/>
        <v/>
      </c>
      <c r="N1916" s="14"/>
      <c r="O1916" s="14"/>
      <c r="P1916" s="21"/>
      <c r="Q1916" s="21"/>
      <c r="R1916" s="21"/>
      <c r="S1916" s="21"/>
      <c r="T1916" s="21"/>
    </row>
    <row r="1917" spans="1:20" s="16" customFormat="1" ht="30" customHeight="1">
      <c r="A1917" s="21"/>
      <c r="B1917" s="21"/>
      <c r="C1917" s="197"/>
      <c r="D1917" s="168"/>
      <c r="E1917" s="154" t="str">
        <f>IFERROR(VLOOKUP(D1917,CADA_PROD!D:H,5,0),"")</f>
        <v/>
      </c>
      <c r="F1917" s="169"/>
      <c r="G1917" s="170"/>
      <c r="H1917" s="14"/>
      <c r="I1917" s="171"/>
      <c r="J1917" s="14"/>
      <c r="K1917" s="131"/>
      <c r="L1917" s="131" t="str">
        <f>IF(D1917="","",SUMIFS(MOVI_ENTR!I:I,MOVI_ENTR!D:D,D1917,MOVI_ENTR!O:O,O1917)-SUMIFS(MOVI_SAID!H:H,MOVI_SAID!D:D,D1917,MOVI_SAID!L:L,MOVI_ENTR!O1917))</f>
        <v/>
      </c>
      <c r="M1917" s="173" t="str">
        <f t="shared" si="46"/>
        <v/>
      </c>
      <c r="N1917" s="14"/>
      <c r="O1917" s="14"/>
      <c r="P1917" s="21"/>
      <c r="Q1917" s="21"/>
      <c r="R1917" s="21"/>
      <c r="S1917" s="21"/>
      <c r="T1917" s="21"/>
    </row>
    <row r="1918" spans="1:20" s="16" customFormat="1" ht="30" customHeight="1">
      <c r="A1918" s="21"/>
      <c r="B1918" s="21"/>
      <c r="C1918" s="197"/>
      <c r="D1918" s="168"/>
      <c r="E1918" s="154" t="str">
        <f>IFERROR(VLOOKUP(D1918,CADA_PROD!D:H,5,0),"")</f>
        <v/>
      </c>
      <c r="F1918" s="169"/>
      <c r="G1918" s="170"/>
      <c r="H1918" s="14"/>
      <c r="I1918" s="171"/>
      <c r="J1918" s="14"/>
      <c r="K1918" s="131"/>
      <c r="L1918" s="131" t="str">
        <f>IF(D1918="","",SUMIFS(MOVI_ENTR!I:I,MOVI_ENTR!D:D,D1918,MOVI_ENTR!O:O,O1918)-SUMIFS(MOVI_SAID!H:H,MOVI_SAID!D:D,D1918,MOVI_SAID!L:L,MOVI_ENTR!O1918))</f>
        <v/>
      </c>
      <c r="M1918" s="173" t="str">
        <f t="shared" si="46"/>
        <v/>
      </c>
      <c r="N1918" s="14"/>
      <c r="O1918" s="14"/>
      <c r="P1918" s="21"/>
      <c r="Q1918" s="21"/>
      <c r="R1918" s="21"/>
      <c r="S1918" s="21"/>
      <c r="T1918" s="21"/>
    </row>
    <row r="1919" spans="1:20" s="16" customFormat="1" ht="30" customHeight="1">
      <c r="A1919" s="21"/>
      <c r="B1919" s="21"/>
      <c r="C1919" s="197"/>
      <c r="D1919" s="168"/>
      <c r="E1919" s="154" t="str">
        <f>IFERROR(VLOOKUP(D1919,CADA_PROD!D:H,5,0),"")</f>
        <v/>
      </c>
      <c r="F1919" s="169"/>
      <c r="G1919" s="170"/>
      <c r="H1919" s="14"/>
      <c r="I1919" s="171"/>
      <c r="J1919" s="14"/>
      <c r="K1919" s="131"/>
      <c r="L1919" s="131" t="str">
        <f>IF(D1919="","",SUMIFS(MOVI_ENTR!I:I,MOVI_ENTR!D:D,D1919,MOVI_ENTR!O:O,O1919)-SUMIFS(MOVI_SAID!H:H,MOVI_SAID!D:D,D1919,MOVI_SAID!L:L,MOVI_ENTR!O1919))</f>
        <v/>
      </c>
      <c r="M1919" s="173" t="str">
        <f t="shared" si="46"/>
        <v/>
      </c>
      <c r="N1919" s="14"/>
      <c r="O1919" s="14"/>
      <c r="P1919" s="21"/>
      <c r="Q1919" s="21"/>
      <c r="R1919" s="21"/>
      <c r="S1919" s="21"/>
      <c r="T1919" s="21"/>
    </row>
    <row r="1920" spans="1:20" s="16" customFormat="1" ht="30" customHeight="1">
      <c r="A1920" s="21"/>
      <c r="B1920" s="21"/>
      <c r="C1920" s="197"/>
      <c r="D1920" s="168"/>
      <c r="E1920" s="154" t="str">
        <f>IFERROR(VLOOKUP(D1920,CADA_PROD!D:H,5,0),"")</f>
        <v/>
      </c>
      <c r="F1920" s="169"/>
      <c r="G1920" s="170"/>
      <c r="H1920" s="14"/>
      <c r="I1920" s="171"/>
      <c r="J1920" s="14"/>
      <c r="K1920" s="131"/>
      <c r="L1920" s="131" t="str">
        <f>IF(D1920="","",SUMIFS(MOVI_ENTR!I:I,MOVI_ENTR!D:D,D1920,MOVI_ENTR!O:O,O1920)-SUMIFS(MOVI_SAID!H:H,MOVI_SAID!D:D,D1920,MOVI_SAID!L:L,MOVI_ENTR!O1920))</f>
        <v/>
      </c>
      <c r="M1920" s="173" t="str">
        <f t="shared" si="46"/>
        <v/>
      </c>
      <c r="N1920" s="14"/>
      <c r="O1920" s="14"/>
      <c r="P1920" s="21"/>
      <c r="Q1920" s="21"/>
      <c r="R1920" s="21"/>
      <c r="S1920" s="21"/>
      <c r="T1920" s="21"/>
    </row>
    <row r="1921" spans="1:20" s="16" customFormat="1" ht="30" customHeight="1">
      <c r="A1921" s="21"/>
      <c r="B1921" s="21"/>
      <c r="C1921" s="197"/>
      <c r="D1921" s="168"/>
      <c r="E1921" s="154" t="str">
        <f>IFERROR(VLOOKUP(D1921,CADA_PROD!D:H,5,0),"")</f>
        <v/>
      </c>
      <c r="F1921" s="169"/>
      <c r="G1921" s="170"/>
      <c r="H1921" s="14"/>
      <c r="I1921" s="171"/>
      <c r="J1921" s="14"/>
      <c r="K1921" s="131"/>
      <c r="L1921" s="131" t="str">
        <f>IF(D1921="","",SUMIFS(MOVI_ENTR!I:I,MOVI_ENTR!D:D,D1921,MOVI_ENTR!O:O,O1921)-SUMIFS(MOVI_SAID!H:H,MOVI_SAID!D:D,D1921,MOVI_SAID!L:L,MOVI_ENTR!O1921))</f>
        <v/>
      </c>
      <c r="M1921" s="173" t="str">
        <f t="shared" si="46"/>
        <v/>
      </c>
      <c r="N1921" s="14"/>
      <c r="O1921" s="14"/>
      <c r="P1921" s="21"/>
      <c r="Q1921" s="21"/>
      <c r="R1921" s="21"/>
      <c r="S1921" s="21"/>
      <c r="T1921" s="21"/>
    </row>
    <row r="1922" spans="1:20" s="16" customFormat="1" ht="30" customHeight="1">
      <c r="A1922" s="21"/>
      <c r="B1922" s="21"/>
      <c r="C1922" s="197"/>
      <c r="D1922" s="168"/>
      <c r="E1922" s="154" t="str">
        <f>IFERROR(VLOOKUP(D1922,CADA_PROD!D:H,5,0),"")</f>
        <v/>
      </c>
      <c r="F1922" s="169"/>
      <c r="G1922" s="170"/>
      <c r="H1922" s="14"/>
      <c r="I1922" s="171"/>
      <c r="J1922" s="14"/>
      <c r="K1922" s="131"/>
      <c r="L1922" s="131" t="str">
        <f>IF(D1922="","",SUMIFS(MOVI_ENTR!I:I,MOVI_ENTR!D:D,D1922,MOVI_ENTR!O:O,O1922)-SUMIFS(MOVI_SAID!H:H,MOVI_SAID!D:D,D1922,MOVI_SAID!L:L,MOVI_ENTR!O1922))</f>
        <v/>
      </c>
      <c r="M1922" s="173" t="str">
        <f t="shared" si="46"/>
        <v/>
      </c>
      <c r="N1922" s="14"/>
      <c r="O1922" s="14"/>
      <c r="P1922" s="21"/>
      <c r="Q1922" s="21"/>
      <c r="R1922" s="21"/>
      <c r="S1922" s="21"/>
      <c r="T1922" s="21"/>
    </row>
    <row r="1923" spans="1:20" s="16" customFormat="1" ht="30" customHeight="1">
      <c r="A1923" s="21"/>
      <c r="B1923" s="21"/>
      <c r="C1923" s="197"/>
      <c r="D1923" s="168"/>
      <c r="E1923" s="154" t="str">
        <f>IFERROR(VLOOKUP(D1923,CADA_PROD!D:H,5,0),"")</f>
        <v/>
      </c>
      <c r="F1923" s="169"/>
      <c r="G1923" s="170"/>
      <c r="H1923" s="14"/>
      <c r="I1923" s="171"/>
      <c r="J1923" s="14"/>
      <c r="K1923" s="131"/>
      <c r="L1923" s="131" t="str">
        <f>IF(D1923="","",SUMIFS(MOVI_ENTR!I:I,MOVI_ENTR!D:D,D1923,MOVI_ENTR!O:O,O1923)-SUMIFS(MOVI_SAID!H:H,MOVI_SAID!D:D,D1923,MOVI_SAID!L:L,MOVI_ENTR!O1923))</f>
        <v/>
      </c>
      <c r="M1923" s="173" t="str">
        <f t="shared" si="46"/>
        <v/>
      </c>
      <c r="N1923" s="14"/>
      <c r="O1923" s="14"/>
      <c r="P1923" s="21"/>
      <c r="Q1923" s="21"/>
      <c r="R1923" s="21"/>
      <c r="S1923" s="21"/>
      <c r="T1923" s="21"/>
    </row>
    <row r="1924" spans="1:20" s="16" customFormat="1" ht="30" customHeight="1">
      <c r="A1924" s="21"/>
      <c r="B1924" s="21"/>
      <c r="C1924" s="197"/>
      <c r="D1924" s="168"/>
      <c r="E1924" s="154" t="str">
        <f>IFERROR(VLOOKUP(D1924,CADA_PROD!D:H,5,0),"")</f>
        <v/>
      </c>
      <c r="F1924" s="169"/>
      <c r="G1924" s="170"/>
      <c r="H1924" s="14"/>
      <c r="I1924" s="171"/>
      <c r="J1924" s="14"/>
      <c r="K1924" s="131"/>
      <c r="L1924" s="131" t="str">
        <f>IF(D1924="","",SUMIFS(MOVI_ENTR!I:I,MOVI_ENTR!D:D,D1924,MOVI_ENTR!O:O,O1924)-SUMIFS(MOVI_SAID!H:H,MOVI_SAID!D:D,D1924,MOVI_SAID!L:L,MOVI_ENTR!O1924))</f>
        <v/>
      </c>
      <c r="M1924" s="173" t="str">
        <f t="shared" si="46"/>
        <v/>
      </c>
      <c r="N1924" s="14"/>
      <c r="O1924" s="14"/>
      <c r="P1924" s="21"/>
      <c r="Q1924" s="21"/>
      <c r="R1924" s="21"/>
      <c r="S1924" s="21"/>
      <c r="T1924" s="21"/>
    </row>
    <row r="1925" spans="1:20" s="16" customFormat="1" ht="30" customHeight="1">
      <c r="A1925" s="21"/>
      <c r="B1925" s="21"/>
      <c r="C1925" s="197"/>
      <c r="D1925" s="168"/>
      <c r="E1925" s="154" t="str">
        <f>IFERROR(VLOOKUP(D1925,CADA_PROD!D:H,5,0),"")</f>
        <v/>
      </c>
      <c r="F1925" s="169"/>
      <c r="G1925" s="170"/>
      <c r="H1925" s="14"/>
      <c r="I1925" s="171"/>
      <c r="J1925" s="14"/>
      <c r="K1925" s="131"/>
      <c r="L1925" s="131" t="str">
        <f>IF(D1925="","",SUMIFS(MOVI_ENTR!I:I,MOVI_ENTR!D:D,D1925,MOVI_ENTR!O:O,O1925)-SUMIFS(MOVI_SAID!H:H,MOVI_SAID!D:D,D1925,MOVI_SAID!L:L,MOVI_ENTR!O1925))</f>
        <v/>
      </c>
      <c r="M1925" s="173" t="str">
        <f t="shared" si="46"/>
        <v/>
      </c>
      <c r="N1925" s="14"/>
      <c r="O1925" s="14"/>
      <c r="P1925" s="21"/>
      <c r="Q1925" s="21"/>
      <c r="R1925" s="21"/>
      <c r="S1925" s="21"/>
      <c r="T1925" s="21"/>
    </row>
    <row r="1926" spans="1:20" s="16" customFormat="1" ht="30" customHeight="1">
      <c r="A1926" s="21"/>
      <c r="B1926" s="21"/>
      <c r="C1926" s="197"/>
      <c r="D1926" s="168"/>
      <c r="E1926" s="154" t="str">
        <f>IFERROR(VLOOKUP(D1926,CADA_PROD!D:H,5,0),"")</f>
        <v/>
      </c>
      <c r="F1926" s="169"/>
      <c r="G1926" s="170"/>
      <c r="H1926" s="14"/>
      <c r="I1926" s="171"/>
      <c r="J1926" s="14"/>
      <c r="K1926" s="131"/>
      <c r="L1926" s="131" t="str">
        <f>IF(D1926="","",SUMIFS(MOVI_ENTR!I:I,MOVI_ENTR!D:D,D1926,MOVI_ENTR!O:O,O1926)-SUMIFS(MOVI_SAID!H:H,MOVI_SAID!D:D,D1926,MOVI_SAID!L:L,MOVI_ENTR!O1926))</f>
        <v/>
      </c>
      <c r="M1926" s="173" t="str">
        <f t="shared" si="46"/>
        <v/>
      </c>
      <c r="N1926" s="14"/>
      <c r="O1926" s="14"/>
      <c r="P1926" s="21"/>
      <c r="Q1926" s="21"/>
      <c r="R1926" s="21"/>
      <c r="S1926" s="21"/>
      <c r="T1926" s="21"/>
    </row>
    <row r="1927" spans="1:20" s="16" customFormat="1" ht="30" customHeight="1">
      <c r="A1927" s="21"/>
      <c r="B1927" s="21"/>
      <c r="C1927" s="197"/>
      <c r="D1927" s="168"/>
      <c r="E1927" s="154" t="str">
        <f>IFERROR(VLOOKUP(D1927,CADA_PROD!D:H,5,0),"")</f>
        <v/>
      </c>
      <c r="F1927" s="169"/>
      <c r="G1927" s="170"/>
      <c r="H1927" s="14"/>
      <c r="I1927" s="171"/>
      <c r="J1927" s="14"/>
      <c r="K1927" s="131"/>
      <c r="L1927" s="131" t="str">
        <f>IF(D1927="","",SUMIFS(MOVI_ENTR!I:I,MOVI_ENTR!D:D,D1927,MOVI_ENTR!O:O,O1927)-SUMIFS(MOVI_SAID!H:H,MOVI_SAID!D:D,D1927,MOVI_SAID!L:L,MOVI_ENTR!O1927))</f>
        <v/>
      </c>
      <c r="M1927" s="173" t="str">
        <f t="shared" si="46"/>
        <v/>
      </c>
      <c r="N1927" s="14"/>
      <c r="O1927" s="14"/>
      <c r="P1927" s="21"/>
      <c r="Q1927" s="21"/>
      <c r="R1927" s="21"/>
      <c r="S1927" s="21"/>
      <c r="T1927" s="21"/>
    </row>
    <row r="1928" spans="1:20" s="16" customFormat="1" ht="30" customHeight="1">
      <c r="A1928" s="21"/>
      <c r="B1928" s="21"/>
      <c r="C1928" s="197"/>
      <c r="D1928" s="168"/>
      <c r="E1928" s="154" t="str">
        <f>IFERROR(VLOOKUP(D1928,CADA_PROD!D:H,5,0),"")</f>
        <v/>
      </c>
      <c r="F1928" s="169"/>
      <c r="G1928" s="170"/>
      <c r="H1928" s="14"/>
      <c r="I1928" s="171"/>
      <c r="J1928" s="14"/>
      <c r="K1928" s="131"/>
      <c r="L1928" s="131" t="str">
        <f>IF(D1928="","",SUMIFS(MOVI_ENTR!I:I,MOVI_ENTR!D:D,D1928,MOVI_ENTR!O:O,O1928)-SUMIFS(MOVI_SAID!H:H,MOVI_SAID!D:D,D1928,MOVI_SAID!L:L,MOVI_ENTR!O1928))</f>
        <v/>
      </c>
      <c r="M1928" s="173" t="str">
        <f t="shared" si="46"/>
        <v/>
      </c>
      <c r="N1928" s="14"/>
      <c r="O1928" s="14"/>
      <c r="P1928" s="21"/>
      <c r="Q1928" s="21"/>
      <c r="R1928" s="21"/>
      <c r="S1928" s="21"/>
      <c r="T1928" s="21"/>
    </row>
    <row r="1929" spans="1:20" s="16" customFormat="1" ht="30" customHeight="1">
      <c r="A1929" s="21"/>
      <c r="B1929" s="21"/>
      <c r="C1929" s="197"/>
      <c r="D1929" s="168"/>
      <c r="E1929" s="154" t="str">
        <f>IFERROR(VLOOKUP(D1929,CADA_PROD!D:H,5,0),"")</f>
        <v/>
      </c>
      <c r="F1929" s="169"/>
      <c r="G1929" s="170"/>
      <c r="H1929" s="14"/>
      <c r="I1929" s="171"/>
      <c r="J1929" s="14"/>
      <c r="K1929" s="131"/>
      <c r="L1929" s="131" t="str">
        <f>IF(D1929="","",SUMIFS(MOVI_ENTR!I:I,MOVI_ENTR!D:D,D1929,MOVI_ENTR!O:O,O1929)-SUMIFS(MOVI_SAID!H:H,MOVI_SAID!D:D,D1929,MOVI_SAID!L:L,MOVI_ENTR!O1929))</f>
        <v/>
      </c>
      <c r="M1929" s="173" t="str">
        <f t="shared" si="46"/>
        <v/>
      </c>
      <c r="N1929" s="14"/>
      <c r="O1929" s="14"/>
      <c r="P1929" s="21"/>
      <c r="Q1929" s="21"/>
      <c r="R1929" s="21"/>
      <c r="S1929" s="21"/>
      <c r="T1929" s="21"/>
    </row>
    <row r="1930" spans="1:20" s="16" customFormat="1" ht="30" customHeight="1">
      <c r="A1930" s="21"/>
      <c r="B1930" s="21"/>
      <c r="C1930" s="197"/>
      <c r="D1930" s="168"/>
      <c r="E1930" s="154" t="str">
        <f>IFERROR(VLOOKUP(D1930,CADA_PROD!D:H,5,0),"")</f>
        <v/>
      </c>
      <c r="F1930" s="169"/>
      <c r="G1930" s="170"/>
      <c r="H1930" s="14"/>
      <c r="I1930" s="171"/>
      <c r="J1930" s="14"/>
      <c r="K1930" s="131"/>
      <c r="L1930" s="131" t="str">
        <f>IF(D1930="","",SUMIFS(MOVI_ENTR!I:I,MOVI_ENTR!D:D,D1930,MOVI_ENTR!O:O,O1930)-SUMIFS(MOVI_SAID!H:H,MOVI_SAID!D:D,D1930,MOVI_SAID!L:L,MOVI_ENTR!O1930))</f>
        <v/>
      </c>
      <c r="M1930" s="173" t="str">
        <f t="shared" si="46"/>
        <v/>
      </c>
      <c r="N1930" s="14"/>
      <c r="O1930" s="14"/>
      <c r="P1930" s="21"/>
      <c r="Q1930" s="21"/>
      <c r="R1930" s="21"/>
      <c r="S1930" s="21"/>
      <c r="T1930" s="21"/>
    </row>
    <row r="1931" spans="1:20" s="16" customFormat="1" ht="30" customHeight="1">
      <c r="A1931" s="21"/>
      <c r="B1931" s="21"/>
      <c r="C1931" s="197"/>
      <c r="D1931" s="168"/>
      <c r="E1931" s="154" t="str">
        <f>IFERROR(VLOOKUP(D1931,CADA_PROD!D:H,5,0),"")</f>
        <v/>
      </c>
      <c r="F1931" s="169"/>
      <c r="G1931" s="170"/>
      <c r="H1931" s="14"/>
      <c r="I1931" s="171"/>
      <c r="J1931" s="14"/>
      <c r="K1931" s="131"/>
      <c r="L1931" s="131" t="str">
        <f>IF(D1931="","",SUMIFS(MOVI_ENTR!I:I,MOVI_ENTR!D:D,D1931,MOVI_ENTR!O:O,O1931)-SUMIFS(MOVI_SAID!H:H,MOVI_SAID!D:D,D1931,MOVI_SAID!L:L,MOVI_ENTR!O1931))</f>
        <v/>
      </c>
      <c r="M1931" s="173" t="str">
        <f t="shared" si="46"/>
        <v/>
      </c>
      <c r="N1931" s="14"/>
      <c r="O1931" s="14"/>
      <c r="P1931" s="21"/>
      <c r="Q1931" s="21"/>
      <c r="R1931" s="21"/>
      <c r="S1931" s="21"/>
      <c r="T1931" s="21"/>
    </row>
    <row r="1932" spans="1:20" s="16" customFormat="1" ht="30" customHeight="1">
      <c r="A1932" s="21"/>
      <c r="B1932" s="21"/>
      <c r="C1932" s="197"/>
      <c r="D1932" s="168"/>
      <c r="E1932" s="154" t="str">
        <f>IFERROR(VLOOKUP(D1932,CADA_PROD!D:H,5,0),"")</f>
        <v/>
      </c>
      <c r="F1932" s="169"/>
      <c r="G1932" s="170"/>
      <c r="H1932" s="14"/>
      <c r="I1932" s="171"/>
      <c r="J1932" s="14"/>
      <c r="K1932" s="131"/>
      <c r="L1932" s="131" t="str">
        <f>IF(D1932="","",SUMIFS(MOVI_ENTR!I:I,MOVI_ENTR!D:D,D1932,MOVI_ENTR!O:O,O1932)-SUMIFS(MOVI_SAID!H:H,MOVI_SAID!D:D,D1932,MOVI_SAID!L:L,MOVI_ENTR!O1932))</f>
        <v/>
      </c>
      <c r="M1932" s="173" t="str">
        <f t="shared" si="46"/>
        <v/>
      </c>
      <c r="N1932" s="14"/>
      <c r="O1932" s="14"/>
      <c r="P1932" s="21"/>
      <c r="Q1932" s="21"/>
      <c r="R1932" s="21"/>
      <c r="S1932" s="21"/>
      <c r="T1932" s="21"/>
    </row>
    <row r="1933" spans="1:20" s="16" customFormat="1" ht="30" customHeight="1">
      <c r="A1933" s="21"/>
      <c r="B1933" s="21"/>
      <c r="C1933" s="197"/>
      <c r="D1933" s="168"/>
      <c r="E1933" s="154" t="str">
        <f>IFERROR(VLOOKUP(D1933,CADA_PROD!D:H,5,0),"")</f>
        <v/>
      </c>
      <c r="F1933" s="169"/>
      <c r="G1933" s="170"/>
      <c r="H1933" s="14"/>
      <c r="I1933" s="171"/>
      <c r="J1933" s="14"/>
      <c r="K1933" s="131"/>
      <c r="L1933" s="131" t="str">
        <f>IF(D1933="","",SUMIFS(MOVI_ENTR!I:I,MOVI_ENTR!D:D,D1933,MOVI_ENTR!O:O,O1933)-SUMIFS(MOVI_SAID!H:H,MOVI_SAID!D:D,D1933,MOVI_SAID!L:L,MOVI_ENTR!O1933))</f>
        <v/>
      </c>
      <c r="M1933" s="173" t="str">
        <f t="shared" si="46"/>
        <v/>
      </c>
      <c r="N1933" s="14"/>
      <c r="O1933" s="14"/>
      <c r="P1933" s="21"/>
      <c r="Q1933" s="21"/>
      <c r="R1933" s="21"/>
      <c r="S1933" s="21"/>
      <c r="T1933" s="21"/>
    </row>
    <row r="1934" spans="1:20" s="16" customFormat="1" ht="30" customHeight="1">
      <c r="A1934" s="21"/>
      <c r="B1934" s="21"/>
      <c r="C1934" s="197"/>
      <c r="D1934" s="168"/>
      <c r="E1934" s="154" t="str">
        <f>IFERROR(VLOOKUP(D1934,CADA_PROD!D:H,5,0),"")</f>
        <v/>
      </c>
      <c r="F1934" s="169"/>
      <c r="G1934" s="170"/>
      <c r="H1934" s="14"/>
      <c r="I1934" s="171"/>
      <c r="J1934" s="14"/>
      <c r="K1934" s="131"/>
      <c r="L1934" s="131" t="str">
        <f>IF(D1934="","",SUMIFS(MOVI_ENTR!I:I,MOVI_ENTR!D:D,D1934,MOVI_ENTR!O:O,O1934)-SUMIFS(MOVI_SAID!H:H,MOVI_SAID!D:D,D1934,MOVI_SAID!L:L,MOVI_ENTR!O1934))</f>
        <v/>
      </c>
      <c r="M1934" s="173" t="str">
        <f t="shared" si="46"/>
        <v/>
      </c>
      <c r="N1934" s="14"/>
      <c r="O1934" s="14"/>
      <c r="P1934" s="21"/>
      <c r="Q1934" s="21"/>
      <c r="R1934" s="21"/>
      <c r="S1934" s="21"/>
      <c r="T1934" s="21"/>
    </row>
    <row r="1935" spans="1:20" s="16" customFormat="1" ht="30" customHeight="1">
      <c r="A1935" s="21"/>
      <c r="B1935" s="21"/>
      <c r="C1935" s="197"/>
      <c r="D1935" s="168"/>
      <c r="E1935" s="154" t="str">
        <f>IFERROR(VLOOKUP(D1935,CADA_PROD!D:H,5,0),"")</f>
        <v/>
      </c>
      <c r="F1935" s="169"/>
      <c r="G1935" s="170"/>
      <c r="H1935" s="14"/>
      <c r="I1935" s="171"/>
      <c r="J1935" s="14"/>
      <c r="K1935" s="131"/>
      <c r="L1935" s="131" t="str">
        <f>IF(D1935="","",SUMIFS(MOVI_ENTR!I:I,MOVI_ENTR!D:D,D1935,MOVI_ENTR!O:O,O1935)-SUMIFS(MOVI_SAID!H:H,MOVI_SAID!D:D,D1935,MOVI_SAID!L:L,MOVI_ENTR!O1935))</f>
        <v/>
      </c>
      <c r="M1935" s="173" t="str">
        <f t="shared" si="46"/>
        <v/>
      </c>
      <c r="N1935" s="14"/>
      <c r="O1935" s="14"/>
      <c r="P1935" s="21"/>
      <c r="Q1935" s="21"/>
      <c r="R1935" s="21"/>
      <c r="S1935" s="21"/>
      <c r="T1935" s="21"/>
    </row>
    <row r="1936" spans="1:20" s="16" customFormat="1" ht="30" customHeight="1">
      <c r="A1936" s="21"/>
      <c r="B1936" s="21"/>
      <c r="C1936" s="197"/>
      <c r="D1936" s="168"/>
      <c r="E1936" s="154" t="str">
        <f>IFERROR(VLOOKUP(D1936,CADA_PROD!D:H,5,0),"")</f>
        <v/>
      </c>
      <c r="F1936" s="169"/>
      <c r="G1936" s="170"/>
      <c r="H1936" s="14"/>
      <c r="I1936" s="171"/>
      <c r="J1936" s="14"/>
      <c r="K1936" s="131"/>
      <c r="L1936" s="131" t="str">
        <f>IF(D1936="","",SUMIFS(MOVI_ENTR!I:I,MOVI_ENTR!D:D,D1936,MOVI_ENTR!O:O,O1936)-SUMIFS(MOVI_SAID!H:H,MOVI_SAID!D:D,D1936,MOVI_SAID!L:L,MOVI_ENTR!O1936))</f>
        <v/>
      </c>
      <c r="M1936" s="173" t="str">
        <f t="shared" si="46"/>
        <v/>
      </c>
      <c r="N1936" s="14"/>
      <c r="O1936" s="14"/>
      <c r="P1936" s="21"/>
      <c r="Q1936" s="21"/>
      <c r="R1936" s="21"/>
      <c r="S1936" s="21"/>
      <c r="T1936" s="21"/>
    </row>
    <row r="1937" spans="1:20" s="16" customFormat="1" ht="30" customHeight="1">
      <c r="A1937" s="21"/>
      <c r="B1937" s="21"/>
      <c r="C1937" s="197"/>
      <c r="D1937" s="168"/>
      <c r="E1937" s="154" t="str">
        <f>IFERROR(VLOOKUP(D1937,CADA_PROD!D:H,5,0),"")</f>
        <v/>
      </c>
      <c r="F1937" s="169"/>
      <c r="G1937" s="170"/>
      <c r="H1937" s="14"/>
      <c r="I1937" s="171"/>
      <c r="J1937" s="14"/>
      <c r="K1937" s="131"/>
      <c r="L1937" s="131" t="str">
        <f>IF(D1937="","",SUMIFS(MOVI_ENTR!I:I,MOVI_ENTR!D:D,D1937,MOVI_ENTR!O:O,O1937)-SUMIFS(MOVI_SAID!H:H,MOVI_SAID!D:D,D1937,MOVI_SAID!L:L,MOVI_ENTR!O1937))</f>
        <v/>
      </c>
      <c r="M1937" s="173" t="str">
        <f t="shared" si="46"/>
        <v/>
      </c>
      <c r="N1937" s="14"/>
      <c r="O1937" s="14"/>
      <c r="P1937" s="21"/>
      <c r="Q1937" s="21"/>
      <c r="R1937" s="21"/>
      <c r="S1937" s="21"/>
      <c r="T1937" s="21"/>
    </row>
    <row r="1938" spans="1:20" s="16" customFormat="1" ht="30" customHeight="1">
      <c r="A1938" s="21"/>
      <c r="B1938" s="21"/>
      <c r="C1938" s="197"/>
      <c r="D1938" s="168"/>
      <c r="E1938" s="154" t="str">
        <f>IFERROR(VLOOKUP(D1938,CADA_PROD!D:H,5,0),"")</f>
        <v/>
      </c>
      <c r="F1938" s="169"/>
      <c r="G1938" s="170"/>
      <c r="H1938" s="14"/>
      <c r="I1938" s="171"/>
      <c r="J1938" s="14"/>
      <c r="K1938" s="131"/>
      <c r="L1938" s="131" t="str">
        <f>IF(D1938="","",SUMIFS(MOVI_ENTR!I:I,MOVI_ENTR!D:D,D1938,MOVI_ENTR!O:O,O1938)-SUMIFS(MOVI_SAID!H:H,MOVI_SAID!D:D,D1938,MOVI_SAID!L:L,MOVI_ENTR!O1938))</f>
        <v/>
      </c>
      <c r="M1938" s="173" t="str">
        <f t="shared" si="46"/>
        <v/>
      </c>
      <c r="N1938" s="14"/>
      <c r="O1938" s="14"/>
      <c r="P1938" s="21"/>
      <c r="Q1938" s="21"/>
      <c r="R1938" s="21"/>
      <c r="S1938" s="21"/>
      <c r="T1938" s="21"/>
    </row>
    <row r="1939" spans="1:20" s="16" customFormat="1" ht="30" customHeight="1">
      <c r="A1939" s="21"/>
      <c r="B1939" s="21"/>
      <c r="C1939" s="197"/>
      <c r="D1939" s="168"/>
      <c r="E1939" s="154" t="str">
        <f>IFERROR(VLOOKUP(D1939,CADA_PROD!D:H,5,0),"")</f>
        <v/>
      </c>
      <c r="F1939" s="169"/>
      <c r="G1939" s="170"/>
      <c r="H1939" s="14"/>
      <c r="I1939" s="171"/>
      <c r="J1939" s="14"/>
      <c r="K1939" s="131"/>
      <c r="L1939" s="131" t="str">
        <f>IF(D1939="","",SUMIFS(MOVI_ENTR!I:I,MOVI_ENTR!D:D,D1939,MOVI_ENTR!O:O,O1939)-SUMIFS(MOVI_SAID!H:H,MOVI_SAID!D:D,D1939,MOVI_SAID!L:L,MOVI_ENTR!O1939))</f>
        <v/>
      </c>
      <c r="M1939" s="173" t="str">
        <f t="shared" si="46"/>
        <v/>
      </c>
      <c r="N1939" s="14"/>
      <c r="O1939" s="14"/>
      <c r="P1939" s="21"/>
      <c r="Q1939" s="21"/>
      <c r="R1939" s="21"/>
      <c r="S1939" s="21"/>
      <c r="T1939" s="21"/>
    </row>
    <row r="1940" spans="1:20" s="16" customFormat="1" ht="30" customHeight="1">
      <c r="A1940" s="21"/>
      <c r="B1940" s="21"/>
      <c r="C1940" s="197"/>
      <c r="D1940" s="168"/>
      <c r="E1940" s="154" t="str">
        <f>IFERROR(VLOOKUP(D1940,CADA_PROD!D:H,5,0),"")</f>
        <v/>
      </c>
      <c r="F1940" s="169"/>
      <c r="G1940" s="170"/>
      <c r="H1940" s="14"/>
      <c r="I1940" s="171"/>
      <c r="J1940" s="14"/>
      <c r="K1940" s="131"/>
      <c r="L1940" s="131" t="str">
        <f>IF(D1940="","",SUMIFS(MOVI_ENTR!I:I,MOVI_ENTR!D:D,D1940,MOVI_ENTR!O:O,O1940)-SUMIFS(MOVI_SAID!H:H,MOVI_SAID!D:D,D1940,MOVI_SAID!L:L,MOVI_ENTR!O1940))</f>
        <v/>
      </c>
      <c r="M1940" s="173" t="str">
        <f t="shared" si="46"/>
        <v/>
      </c>
      <c r="N1940" s="14"/>
      <c r="O1940" s="14"/>
      <c r="P1940" s="21"/>
      <c r="Q1940" s="21"/>
      <c r="R1940" s="21"/>
      <c r="S1940" s="21"/>
      <c r="T1940" s="21"/>
    </row>
    <row r="1941" spans="1:20" s="16" customFormat="1" ht="30" customHeight="1">
      <c r="A1941" s="21"/>
      <c r="B1941" s="21"/>
      <c r="C1941" s="197"/>
      <c r="D1941" s="168"/>
      <c r="E1941" s="154" t="str">
        <f>IFERROR(VLOOKUP(D1941,CADA_PROD!D:H,5,0),"")</f>
        <v/>
      </c>
      <c r="F1941" s="169"/>
      <c r="G1941" s="170"/>
      <c r="H1941" s="14"/>
      <c r="I1941" s="171"/>
      <c r="J1941" s="14"/>
      <c r="K1941" s="131"/>
      <c r="L1941" s="131" t="str">
        <f>IF(D1941="","",SUMIFS(MOVI_ENTR!I:I,MOVI_ENTR!D:D,D1941,MOVI_ENTR!O:O,O1941)-SUMIFS(MOVI_SAID!H:H,MOVI_SAID!D:D,D1941,MOVI_SAID!L:L,MOVI_ENTR!O1941))</f>
        <v/>
      </c>
      <c r="M1941" s="173" t="str">
        <f t="shared" si="46"/>
        <v/>
      </c>
      <c r="N1941" s="14"/>
      <c r="O1941" s="14"/>
      <c r="P1941" s="21"/>
      <c r="Q1941" s="21"/>
      <c r="R1941" s="21"/>
      <c r="S1941" s="21"/>
      <c r="T1941" s="21"/>
    </row>
    <row r="1942" spans="1:20" s="16" customFormat="1" ht="30" customHeight="1">
      <c r="A1942" s="21"/>
      <c r="B1942" s="21"/>
      <c r="C1942" s="197"/>
      <c r="D1942" s="168"/>
      <c r="E1942" s="154" t="str">
        <f>IFERROR(VLOOKUP(D1942,CADA_PROD!D:H,5,0),"")</f>
        <v/>
      </c>
      <c r="F1942" s="169"/>
      <c r="G1942" s="170"/>
      <c r="H1942" s="14"/>
      <c r="I1942" s="171"/>
      <c r="J1942" s="14"/>
      <c r="K1942" s="131"/>
      <c r="L1942" s="131" t="str">
        <f>IF(D1942="","",SUMIFS(MOVI_ENTR!I:I,MOVI_ENTR!D:D,D1942,MOVI_ENTR!O:O,O1942)-SUMIFS(MOVI_SAID!H:H,MOVI_SAID!D:D,D1942,MOVI_SAID!L:L,MOVI_ENTR!O1942))</f>
        <v/>
      </c>
      <c r="M1942" s="173" t="str">
        <f t="shared" si="46"/>
        <v/>
      </c>
      <c r="N1942" s="14"/>
      <c r="O1942" s="14"/>
      <c r="P1942" s="21"/>
      <c r="Q1942" s="21"/>
      <c r="R1942" s="21"/>
      <c r="S1942" s="21"/>
      <c r="T1942" s="21"/>
    </row>
    <row r="1943" spans="1:20" s="16" customFormat="1" ht="30" customHeight="1">
      <c r="A1943" s="21"/>
      <c r="B1943" s="21"/>
      <c r="C1943" s="197"/>
      <c r="D1943" s="168"/>
      <c r="E1943" s="154" t="str">
        <f>IFERROR(VLOOKUP(D1943,CADA_PROD!D:H,5,0),"")</f>
        <v/>
      </c>
      <c r="F1943" s="169"/>
      <c r="G1943" s="170"/>
      <c r="H1943" s="14"/>
      <c r="I1943" s="171"/>
      <c r="J1943" s="14"/>
      <c r="K1943" s="131"/>
      <c r="L1943" s="131" t="str">
        <f>IF(D1943="","",SUMIFS(MOVI_ENTR!I:I,MOVI_ENTR!D:D,D1943,MOVI_ENTR!O:O,O1943)-SUMIFS(MOVI_SAID!H:H,MOVI_SAID!D:D,D1943,MOVI_SAID!L:L,MOVI_ENTR!O1943))</f>
        <v/>
      </c>
      <c r="M1943" s="173" t="str">
        <f t="shared" si="46"/>
        <v/>
      </c>
      <c r="N1943" s="14"/>
      <c r="O1943" s="14"/>
      <c r="P1943" s="21"/>
      <c r="Q1943" s="21"/>
      <c r="R1943" s="21"/>
      <c r="S1943" s="21"/>
      <c r="T1943" s="21"/>
    </row>
    <row r="1944" spans="1:20" s="16" customFormat="1" ht="30" customHeight="1">
      <c r="A1944" s="21"/>
      <c r="B1944" s="21"/>
      <c r="C1944" s="197"/>
      <c r="D1944" s="168"/>
      <c r="E1944" s="154" t="str">
        <f>IFERROR(VLOOKUP(D1944,CADA_PROD!D:H,5,0),"")</f>
        <v/>
      </c>
      <c r="F1944" s="169"/>
      <c r="G1944" s="170"/>
      <c r="H1944" s="14"/>
      <c r="I1944" s="171"/>
      <c r="J1944" s="14"/>
      <c r="K1944" s="131"/>
      <c r="L1944" s="131" t="str">
        <f>IF(D1944="","",SUMIFS(MOVI_ENTR!I:I,MOVI_ENTR!D:D,D1944,MOVI_ENTR!O:O,O1944)-SUMIFS(MOVI_SAID!H:H,MOVI_SAID!D:D,D1944,MOVI_SAID!L:L,MOVI_ENTR!O1944))</f>
        <v/>
      </c>
      <c r="M1944" s="173" t="str">
        <f t="shared" si="46"/>
        <v/>
      </c>
      <c r="N1944" s="14"/>
      <c r="O1944" s="14"/>
      <c r="P1944" s="21"/>
      <c r="Q1944" s="21"/>
      <c r="R1944" s="21"/>
      <c r="S1944" s="21"/>
      <c r="T1944" s="21"/>
    </row>
    <row r="1945" spans="1:20" s="16" customFormat="1" ht="30" customHeight="1">
      <c r="A1945" s="21"/>
      <c r="B1945" s="21"/>
      <c r="C1945" s="197"/>
      <c r="D1945" s="168"/>
      <c r="E1945" s="154" t="str">
        <f>IFERROR(VLOOKUP(D1945,CADA_PROD!D:H,5,0),"")</f>
        <v/>
      </c>
      <c r="F1945" s="169"/>
      <c r="G1945" s="170"/>
      <c r="H1945" s="14"/>
      <c r="I1945" s="171"/>
      <c r="J1945" s="14"/>
      <c r="K1945" s="131"/>
      <c r="L1945" s="131" t="str">
        <f>IF(D1945="","",SUMIFS(MOVI_ENTR!I:I,MOVI_ENTR!D:D,D1945,MOVI_ENTR!O:O,O1945)-SUMIFS(MOVI_SAID!H:H,MOVI_SAID!D:D,D1945,MOVI_SAID!L:L,MOVI_ENTR!O1945))</f>
        <v/>
      </c>
      <c r="M1945" s="173" t="str">
        <f t="shared" si="46"/>
        <v/>
      </c>
      <c r="N1945" s="14"/>
      <c r="O1945" s="14"/>
      <c r="P1945" s="21"/>
      <c r="Q1945" s="21"/>
      <c r="R1945" s="21"/>
      <c r="S1945" s="21"/>
      <c r="T1945" s="21"/>
    </row>
    <row r="1946" spans="1:20" s="16" customFormat="1" ht="30" customHeight="1">
      <c r="A1946" s="21"/>
      <c r="B1946" s="21"/>
      <c r="C1946" s="197"/>
      <c r="D1946" s="168"/>
      <c r="E1946" s="154" t="str">
        <f>IFERROR(VLOOKUP(D1946,CADA_PROD!D:H,5,0),"")</f>
        <v/>
      </c>
      <c r="F1946" s="169"/>
      <c r="G1946" s="170"/>
      <c r="H1946" s="14"/>
      <c r="I1946" s="171"/>
      <c r="J1946" s="14"/>
      <c r="K1946" s="131"/>
      <c r="L1946" s="131" t="str">
        <f>IF(D1946="","",SUMIFS(MOVI_ENTR!I:I,MOVI_ENTR!D:D,D1946,MOVI_ENTR!O:O,O1946)-SUMIFS(MOVI_SAID!H:H,MOVI_SAID!D:D,D1946,MOVI_SAID!L:L,MOVI_ENTR!O1946))</f>
        <v/>
      </c>
      <c r="M1946" s="173" t="str">
        <f t="shared" si="46"/>
        <v/>
      </c>
      <c r="N1946" s="14"/>
      <c r="O1946" s="14"/>
      <c r="P1946" s="21"/>
      <c r="Q1946" s="21"/>
      <c r="R1946" s="21"/>
      <c r="S1946" s="21"/>
      <c r="T1946" s="21"/>
    </row>
    <row r="1947" spans="1:20" s="16" customFormat="1" ht="30" customHeight="1">
      <c r="A1947" s="21"/>
      <c r="B1947" s="21"/>
      <c r="C1947" s="197"/>
      <c r="D1947" s="168"/>
      <c r="E1947" s="154" t="str">
        <f>IFERROR(VLOOKUP(D1947,CADA_PROD!D:H,5,0),"")</f>
        <v/>
      </c>
      <c r="F1947" s="169"/>
      <c r="G1947" s="170"/>
      <c r="H1947" s="14"/>
      <c r="I1947" s="171"/>
      <c r="J1947" s="14"/>
      <c r="K1947" s="131"/>
      <c r="L1947" s="131" t="str">
        <f>IF(D1947="","",SUMIFS(MOVI_ENTR!I:I,MOVI_ENTR!D:D,D1947,MOVI_ENTR!O:O,O1947)-SUMIFS(MOVI_SAID!H:H,MOVI_SAID!D:D,D1947,MOVI_SAID!L:L,MOVI_ENTR!O1947))</f>
        <v/>
      </c>
      <c r="M1947" s="173" t="str">
        <f t="shared" ref="M1947:M2010" si="47">IF(D1947="","",H1947*I1947)</f>
        <v/>
      </c>
      <c r="N1947" s="14"/>
      <c r="O1947" s="14"/>
      <c r="P1947" s="21"/>
      <c r="Q1947" s="21"/>
      <c r="R1947" s="21"/>
      <c r="S1947" s="21"/>
      <c r="T1947" s="21"/>
    </row>
    <row r="1948" spans="1:20" s="16" customFormat="1" ht="30" customHeight="1">
      <c r="A1948" s="21"/>
      <c r="B1948" s="21"/>
      <c r="C1948" s="197"/>
      <c r="D1948" s="168"/>
      <c r="E1948" s="154" t="str">
        <f>IFERROR(VLOOKUP(D1948,CADA_PROD!D:H,5,0),"")</f>
        <v/>
      </c>
      <c r="F1948" s="169"/>
      <c r="G1948" s="170"/>
      <c r="H1948" s="14"/>
      <c r="I1948" s="171"/>
      <c r="J1948" s="14"/>
      <c r="K1948" s="131"/>
      <c r="L1948" s="131" t="str">
        <f>IF(D1948="","",SUMIFS(MOVI_ENTR!I:I,MOVI_ENTR!D:D,D1948,MOVI_ENTR!O:O,O1948)-SUMIFS(MOVI_SAID!H:H,MOVI_SAID!D:D,D1948,MOVI_SAID!L:L,MOVI_ENTR!O1948))</f>
        <v/>
      </c>
      <c r="M1948" s="173" t="str">
        <f t="shared" si="47"/>
        <v/>
      </c>
      <c r="N1948" s="14"/>
      <c r="O1948" s="14"/>
      <c r="P1948" s="21"/>
      <c r="Q1948" s="21"/>
      <c r="R1948" s="21"/>
      <c r="S1948" s="21"/>
      <c r="T1948" s="21"/>
    </row>
    <row r="1949" spans="1:20" s="16" customFormat="1" ht="30" customHeight="1">
      <c r="A1949" s="21"/>
      <c r="B1949" s="21"/>
      <c r="C1949" s="197"/>
      <c r="D1949" s="168"/>
      <c r="E1949" s="154" t="str">
        <f>IFERROR(VLOOKUP(D1949,CADA_PROD!D:H,5,0),"")</f>
        <v/>
      </c>
      <c r="F1949" s="169"/>
      <c r="G1949" s="170"/>
      <c r="H1949" s="14"/>
      <c r="I1949" s="171"/>
      <c r="J1949" s="14"/>
      <c r="K1949" s="131"/>
      <c r="L1949" s="131" t="str">
        <f>IF(D1949="","",SUMIFS(MOVI_ENTR!I:I,MOVI_ENTR!D:D,D1949,MOVI_ENTR!O:O,O1949)-SUMIFS(MOVI_SAID!H:H,MOVI_SAID!D:D,D1949,MOVI_SAID!L:L,MOVI_ENTR!O1949))</f>
        <v/>
      </c>
      <c r="M1949" s="173" t="str">
        <f t="shared" si="47"/>
        <v/>
      </c>
      <c r="N1949" s="14"/>
      <c r="O1949" s="14"/>
      <c r="P1949" s="21"/>
      <c r="Q1949" s="21"/>
      <c r="R1949" s="21"/>
      <c r="S1949" s="21"/>
      <c r="T1949" s="21"/>
    </row>
    <row r="1950" spans="1:20" s="16" customFormat="1" ht="30" customHeight="1">
      <c r="A1950" s="21"/>
      <c r="B1950" s="21"/>
      <c r="C1950" s="197"/>
      <c r="D1950" s="168"/>
      <c r="E1950" s="154" t="str">
        <f>IFERROR(VLOOKUP(D1950,CADA_PROD!D:H,5,0),"")</f>
        <v/>
      </c>
      <c r="F1950" s="169"/>
      <c r="G1950" s="170"/>
      <c r="H1950" s="14"/>
      <c r="I1950" s="171"/>
      <c r="J1950" s="14"/>
      <c r="K1950" s="131"/>
      <c r="L1950" s="131" t="str">
        <f>IF(D1950="","",SUMIFS(MOVI_ENTR!I:I,MOVI_ENTR!D:D,D1950,MOVI_ENTR!O:O,O1950)-SUMIFS(MOVI_SAID!H:H,MOVI_SAID!D:D,D1950,MOVI_SAID!L:L,MOVI_ENTR!O1950))</f>
        <v/>
      </c>
      <c r="M1950" s="173" t="str">
        <f t="shared" si="47"/>
        <v/>
      </c>
      <c r="N1950" s="14"/>
      <c r="O1950" s="14"/>
      <c r="P1950" s="21"/>
      <c r="Q1950" s="21"/>
      <c r="R1950" s="21"/>
      <c r="S1950" s="21"/>
      <c r="T1950" s="21"/>
    </row>
    <row r="1951" spans="1:20" s="16" customFormat="1" ht="30" customHeight="1">
      <c r="A1951" s="21"/>
      <c r="B1951" s="21"/>
      <c r="C1951" s="197"/>
      <c r="D1951" s="168"/>
      <c r="E1951" s="154" t="str">
        <f>IFERROR(VLOOKUP(D1951,CADA_PROD!D:H,5,0),"")</f>
        <v/>
      </c>
      <c r="F1951" s="169"/>
      <c r="G1951" s="170"/>
      <c r="H1951" s="14"/>
      <c r="I1951" s="171"/>
      <c r="J1951" s="14"/>
      <c r="K1951" s="131"/>
      <c r="L1951" s="131" t="str">
        <f>IF(D1951="","",SUMIFS(MOVI_ENTR!I:I,MOVI_ENTR!D:D,D1951,MOVI_ENTR!O:O,O1951)-SUMIFS(MOVI_SAID!H:H,MOVI_SAID!D:D,D1951,MOVI_SAID!L:L,MOVI_ENTR!O1951))</f>
        <v/>
      </c>
      <c r="M1951" s="173" t="str">
        <f t="shared" si="47"/>
        <v/>
      </c>
      <c r="N1951" s="14"/>
      <c r="O1951" s="14"/>
      <c r="P1951" s="21"/>
      <c r="Q1951" s="21"/>
      <c r="R1951" s="21"/>
      <c r="S1951" s="21"/>
      <c r="T1951" s="21"/>
    </row>
    <row r="1952" spans="1:20" s="16" customFormat="1" ht="30" customHeight="1">
      <c r="A1952" s="21"/>
      <c r="B1952" s="21"/>
      <c r="C1952" s="197"/>
      <c r="D1952" s="168"/>
      <c r="E1952" s="154" t="str">
        <f>IFERROR(VLOOKUP(D1952,CADA_PROD!D:H,5,0),"")</f>
        <v/>
      </c>
      <c r="F1952" s="169"/>
      <c r="G1952" s="170"/>
      <c r="H1952" s="14"/>
      <c r="I1952" s="171"/>
      <c r="J1952" s="14"/>
      <c r="K1952" s="131"/>
      <c r="L1952" s="131" t="str">
        <f>IF(D1952="","",SUMIFS(MOVI_ENTR!I:I,MOVI_ENTR!D:D,D1952,MOVI_ENTR!O:O,O1952)-SUMIFS(MOVI_SAID!H:H,MOVI_SAID!D:D,D1952,MOVI_SAID!L:L,MOVI_ENTR!O1952))</f>
        <v/>
      </c>
      <c r="M1952" s="173" t="str">
        <f t="shared" si="47"/>
        <v/>
      </c>
      <c r="N1952" s="14"/>
      <c r="O1952" s="14"/>
      <c r="P1952" s="21"/>
      <c r="Q1952" s="21"/>
      <c r="R1952" s="21"/>
      <c r="S1952" s="21"/>
      <c r="T1952" s="21"/>
    </row>
    <row r="1953" spans="1:20" s="16" customFormat="1" ht="30" customHeight="1">
      <c r="A1953" s="21"/>
      <c r="B1953" s="21"/>
      <c r="C1953" s="197"/>
      <c r="D1953" s="168"/>
      <c r="E1953" s="154" t="str">
        <f>IFERROR(VLOOKUP(D1953,CADA_PROD!D:H,5,0),"")</f>
        <v/>
      </c>
      <c r="F1953" s="169"/>
      <c r="G1953" s="170"/>
      <c r="H1953" s="14"/>
      <c r="I1953" s="171"/>
      <c r="J1953" s="14"/>
      <c r="K1953" s="131"/>
      <c r="L1953" s="131" t="str">
        <f>IF(D1953="","",SUMIFS(MOVI_ENTR!I:I,MOVI_ENTR!D:D,D1953,MOVI_ENTR!O:O,O1953)-SUMIFS(MOVI_SAID!H:H,MOVI_SAID!D:D,D1953,MOVI_SAID!L:L,MOVI_ENTR!O1953))</f>
        <v/>
      </c>
      <c r="M1953" s="173" t="str">
        <f t="shared" si="47"/>
        <v/>
      </c>
      <c r="N1953" s="14"/>
      <c r="O1953" s="14"/>
      <c r="P1953" s="21"/>
      <c r="Q1953" s="21"/>
      <c r="R1953" s="21"/>
      <c r="S1953" s="21"/>
      <c r="T1953" s="21"/>
    </row>
    <row r="1954" spans="1:20" s="16" customFormat="1" ht="30" customHeight="1">
      <c r="A1954" s="21"/>
      <c r="B1954" s="21"/>
      <c r="C1954" s="197"/>
      <c r="D1954" s="168"/>
      <c r="E1954" s="154" t="str">
        <f>IFERROR(VLOOKUP(D1954,CADA_PROD!D:H,5,0),"")</f>
        <v/>
      </c>
      <c r="F1954" s="169"/>
      <c r="G1954" s="170"/>
      <c r="H1954" s="14"/>
      <c r="I1954" s="171"/>
      <c r="J1954" s="14"/>
      <c r="K1954" s="131"/>
      <c r="L1954" s="131" t="str">
        <f>IF(D1954="","",SUMIFS(MOVI_ENTR!I:I,MOVI_ENTR!D:D,D1954,MOVI_ENTR!O:O,O1954)-SUMIFS(MOVI_SAID!H:H,MOVI_SAID!D:D,D1954,MOVI_SAID!L:L,MOVI_ENTR!O1954))</f>
        <v/>
      </c>
      <c r="M1954" s="173" t="str">
        <f t="shared" si="47"/>
        <v/>
      </c>
      <c r="N1954" s="14"/>
      <c r="O1954" s="14"/>
      <c r="P1954" s="21"/>
      <c r="Q1954" s="21"/>
      <c r="R1954" s="21"/>
      <c r="S1954" s="21"/>
      <c r="T1954" s="21"/>
    </row>
    <row r="1955" spans="1:20" s="16" customFormat="1" ht="30" customHeight="1">
      <c r="A1955" s="21"/>
      <c r="B1955" s="21"/>
      <c r="C1955" s="197"/>
      <c r="D1955" s="168"/>
      <c r="E1955" s="154" t="str">
        <f>IFERROR(VLOOKUP(D1955,CADA_PROD!D:H,5,0),"")</f>
        <v/>
      </c>
      <c r="F1955" s="169"/>
      <c r="G1955" s="170"/>
      <c r="H1955" s="14"/>
      <c r="I1955" s="171"/>
      <c r="J1955" s="14"/>
      <c r="K1955" s="131"/>
      <c r="L1955" s="131" t="str">
        <f>IF(D1955="","",SUMIFS(MOVI_ENTR!I:I,MOVI_ENTR!D:D,D1955,MOVI_ENTR!O:O,O1955)-SUMIFS(MOVI_SAID!H:H,MOVI_SAID!D:D,D1955,MOVI_SAID!L:L,MOVI_ENTR!O1955))</f>
        <v/>
      </c>
      <c r="M1955" s="173" t="str">
        <f t="shared" si="47"/>
        <v/>
      </c>
      <c r="N1955" s="14"/>
      <c r="O1955" s="14"/>
      <c r="P1955" s="21"/>
      <c r="Q1955" s="21"/>
      <c r="R1955" s="21"/>
      <c r="S1955" s="21"/>
      <c r="T1955" s="21"/>
    </row>
    <row r="1956" spans="1:20" s="16" customFormat="1" ht="30" customHeight="1">
      <c r="A1956" s="21"/>
      <c r="B1956" s="21"/>
      <c r="C1956" s="197"/>
      <c r="D1956" s="168"/>
      <c r="E1956" s="154" t="str">
        <f>IFERROR(VLOOKUP(D1956,CADA_PROD!D:H,5,0),"")</f>
        <v/>
      </c>
      <c r="F1956" s="169"/>
      <c r="G1956" s="170"/>
      <c r="H1956" s="14"/>
      <c r="I1956" s="171"/>
      <c r="J1956" s="14"/>
      <c r="K1956" s="131"/>
      <c r="L1956" s="131" t="str">
        <f>IF(D1956="","",SUMIFS(MOVI_ENTR!I:I,MOVI_ENTR!D:D,D1956,MOVI_ENTR!O:O,O1956)-SUMIFS(MOVI_SAID!H:H,MOVI_SAID!D:D,D1956,MOVI_SAID!L:L,MOVI_ENTR!O1956))</f>
        <v/>
      </c>
      <c r="M1956" s="173" t="str">
        <f t="shared" si="47"/>
        <v/>
      </c>
      <c r="N1956" s="14"/>
      <c r="O1956" s="14"/>
      <c r="P1956" s="21"/>
      <c r="Q1956" s="21"/>
      <c r="R1956" s="21"/>
      <c r="S1956" s="21"/>
      <c r="T1956" s="21"/>
    </row>
    <row r="1957" spans="1:20" s="16" customFormat="1" ht="30" customHeight="1">
      <c r="A1957" s="21"/>
      <c r="B1957" s="21"/>
      <c r="C1957" s="197"/>
      <c r="D1957" s="168"/>
      <c r="E1957" s="154" t="str">
        <f>IFERROR(VLOOKUP(D1957,CADA_PROD!D:H,5,0),"")</f>
        <v/>
      </c>
      <c r="F1957" s="169"/>
      <c r="G1957" s="170"/>
      <c r="H1957" s="14"/>
      <c r="I1957" s="171"/>
      <c r="J1957" s="14"/>
      <c r="K1957" s="131"/>
      <c r="L1957" s="131" t="str">
        <f>IF(D1957="","",SUMIFS(MOVI_ENTR!I:I,MOVI_ENTR!D:D,D1957,MOVI_ENTR!O:O,O1957)-SUMIFS(MOVI_SAID!H:H,MOVI_SAID!D:D,D1957,MOVI_SAID!L:L,MOVI_ENTR!O1957))</f>
        <v/>
      </c>
      <c r="M1957" s="173" t="str">
        <f t="shared" si="47"/>
        <v/>
      </c>
      <c r="N1957" s="14"/>
      <c r="O1957" s="14"/>
      <c r="P1957" s="21"/>
      <c r="Q1957" s="21"/>
      <c r="R1957" s="21"/>
      <c r="S1957" s="21"/>
      <c r="T1957" s="21"/>
    </row>
    <row r="1958" spans="1:20" s="16" customFormat="1" ht="30" customHeight="1">
      <c r="A1958" s="21"/>
      <c r="B1958" s="21"/>
      <c r="C1958" s="197"/>
      <c r="D1958" s="168"/>
      <c r="E1958" s="154" t="str">
        <f>IFERROR(VLOOKUP(D1958,CADA_PROD!D:H,5,0),"")</f>
        <v/>
      </c>
      <c r="F1958" s="169"/>
      <c r="G1958" s="170"/>
      <c r="H1958" s="14"/>
      <c r="I1958" s="171"/>
      <c r="J1958" s="14"/>
      <c r="K1958" s="131"/>
      <c r="L1958" s="131" t="str">
        <f>IF(D1958="","",SUMIFS(MOVI_ENTR!I:I,MOVI_ENTR!D:D,D1958,MOVI_ENTR!O:O,O1958)-SUMIFS(MOVI_SAID!H:H,MOVI_SAID!D:D,D1958,MOVI_SAID!L:L,MOVI_ENTR!O1958))</f>
        <v/>
      </c>
      <c r="M1958" s="173" t="str">
        <f t="shared" si="47"/>
        <v/>
      </c>
      <c r="N1958" s="14"/>
      <c r="O1958" s="14"/>
      <c r="P1958" s="21"/>
      <c r="Q1958" s="21"/>
      <c r="R1958" s="21"/>
      <c r="S1958" s="21"/>
      <c r="T1958" s="21"/>
    </row>
    <row r="1959" spans="1:20" s="16" customFormat="1" ht="30" customHeight="1">
      <c r="A1959" s="21"/>
      <c r="B1959" s="21"/>
      <c r="C1959" s="197"/>
      <c r="D1959" s="168"/>
      <c r="E1959" s="154" t="str">
        <f>IFERROR(VLOOKUP(D1959,CADA_PROD!D:H,5,0),"")</f>
        <v/>
      </c>
      <c r="F1959" s="169"/>
      <c r="G1959" s="170"/>
      <c r="H1959" s="14"/>
      <c r="I1959" s="171"/>
      <c r="J1959" s="14"/>
      <c r="K1959" s="131"/>
      <c r="L1959" s="131" t="str">
        <f>IF(D1959="","",SUMIFS(MOVI_ENTR!I:I,MOVI_ENTR!D:D,D1959,MOVI_ENTR!O:O,O1959)-SUMIFS(MOVI_SAID!H:H,MOVI_SAID!D:D,D1959,MOVI_SAID!L:L,MOVI_ENTR!O1959))</f>
        <v/>
      </c>
      <c r="M1959" s="173" t="str">
        <f t="shared" si="47"/>
        <v/>
      </c>
      <c r="N1959" s="14"/>
      <c r="O1959" s="14"/>
      <c r="P1959" s="21"/>
      <c r="Q1959" s="21"/>
      <c r="R1959" s="21"/>
      <c r="S1959" s="21"/>
      <c r="T1959" s="21"/>
    </row>
    <row r="1960" spans="1:20" s="16" customFormat="1" ht="30" customHeight="1">
      <c r="A1960" s="21"/>
      <c r="B1960" s="21"/>
      <c r="C1960" s="197"/>
      <c r="D1960" s="168"/>
      <c r="E1960" s="154" t="str">
        <f>IFERROR(VLOOKUP(D1960,CADA_PROD!D:H,5,0),"")</f>
        <v/>
      </c>
      <c r="F1960" s="169"/>
      <c r="G1960" s="170"/>
      <c r="H1960" s="14"/>
      <c r="I1960" s="171"/>
      <c r="J1960" s="14"/>
      <c r="K1960" s="131"/>
      <c r="L1960" s="131" t="str">
        <f>IF(D1960="","",SUMIFS(MOVI_ENTR!I:I,MOVI_ENTR!D:D,D1960,MOVI_ENTR!O:O,O1960)-SUMIFS(MOVI_SAID!H:H,MOVI_SAID!D:D,D1960,MOVI_SAID!L:L,MOVI_ENTR!O1960))</f>
        <v/>
      </c>
      <c r="M1960" s="173" t="str">
        <f t="shared" si="47"/>
        <v/>
      </c>
      <c r="N1960" s="14"/>
      <c r="O1960" s="14"/>
      <c r="P1960" s="21"/>
      <c r="Q1960" s="21"/>
      <c r="R1960" s="21"/>
      <c r="S1960" s="21"/>
      <c r="T1960" s="21"/>
    </row>
    <row r="1961" spans="1:20" s="16" customFormat="1" ht="30" customHeight="1">
      <c r="A1961" s="21"/>
      <c r="B1961" s="21"/>
      <c r="C1961" s="197"/>
      <c r="D1961" s="168"/>
      <c r="E1961" s="154" t="str">
        <f>IFERROR(VLOOKUP(D1961,CADA_PROD!D:H,5,0),"")</f>
        <v/>
      </c>
      <c r="F1961" s="169"/>
      <c r="G1961" s="170"/>
      <c r="H1961" s="14"/>
      <c r="I1961" s="171"/>
      <c r="J1961" s="14"/>
      <c r="K1961" s="131"/>
      <c r="L1961" s="131" t="str">
        <f>IF(D1961="","",SUMIFS(MOVI_ENTR!I:I,MOVI_ENTR!D:D,D1961,MOVI_ENTR!O:O,O1961)-SUMIFS(MOVI_SAID!H:H,MOVI_SAID!D:D,D1961,MOVI_SAID!L:L,MOVI_ENTR!O1961))</f>
        <v/>
      </c>
      <c r="M1961" s="173" t="str">
        <f t="shared" si="47"/>
        <v/>
      </c>
      <c r="N1961" s="14"/>
      <c r="O1961" s="14"/>
      <c r="P1961" s="21"/>
      <c r="Q1961" s="21"/>
      <c r="R1961" s="21"/>
      <c r="S1961" s="21"/>
      <c r="T1961" s="21"/>
    </row>
    <row r="1962" spans="1:20" s="16" customFormat="1" ht="30" customHeight="1">
      <c r="A1962" s="21"/>
      <c r="B1962" s="21"/>
      <c r="C1962" s="197"/>
      <c r="D1962" s="168"/>
      <c r="E1962" s="154" t="str">
        <f>IFERROR(VLOOKUP(D1962,CADA_PROD!D:H,5,0),"")</f>
        <v/>
      </c>
      <c r="F1962" s="169"/>
      <c r="G1962" s="170"/>
      <c r="H1962" s="14"/>
      <c r="I1962" s="171"/>
      <c r="J1962" s="14"/>
      <c r="K1962" s="131"/>
      <c r="L1962" s="131" t="str">
        <f>IF(D1962="","",SUMIFS(MOVI_ENTR!I:I,MOVI_ENTR!D:D,D1962,MOVI_ENTR!O:O,O1962)-SUMIFS(MOVI_SAID!H:H,MOVI_SAID!D:D,D1962,MOVI_SAID!L:L,MOVI_ENTR!O1962))</f>
        <v/>
      </c>
      <c r="M1962" s="173" t="str">
        <f t="shared" si="47"/>
        <v/>
      </c>
      <c r="N1962" s="14"/>
      <c r="O1962" s="14"/>
      <c r="P1962" s="21"/>
      <c r="Q1962" s="21"/>
      <c r="R1962" s="21"/>
      <c r="S1962" s="21"/>
      <c r="T1962" s="21"/>
    </row>
    <row r="1963" spans="1:20" s="16" customFormat="1" ht="30" customHeight="1">
      <c r="A1963" s="21"/>
      <c r="B1963" s="21"/>
      <c r="C1963" s="197"/>
      <c r="D1963" s="168"/>
      <c r="E1963" s="154" t="str">
        <f>IFERROR(VLOOKUP(D1963,CADA_PROD!D:H,5,0),"")</f>
        <v/>
      </c>
      <c r="F1963" s="169"/>
      <c r="G1963" s="170"/>
      <c r="H1963" s="14"/>
      <c r="I1963" s="171"/>
      <c r="J1963" s="14"/>
      <c r="K1963" s="131"/>
      <c r="L1963" s="131" t="str">
        <f>IF(D1963="","",SUMIFS(MOVI_ENTR!I:I,MOVI_ENTR!D:D,D1963,MOVI_ENTR!O:O,O1963)-SUMIFS(MOVI_SAID!H:H,MOVI_SAID!D:D,D1963,MOVI_SAID!L:L,MOVI_ENTR!O1963))</f>
        <v/>
      </c>
      <c r="M1963" s="173" t="str">
        <f t="shared" si="47"/>
        <v/>
      </c>
      <c r="N1963" s="14"/>
      <c r="O1963" s="14"/>
      <c r="P1963" s="21"/>
      <c r="Q1963" s="21"/>
      <c r="R1963" s="21"/>
      <c r="S1963" s="21"/>
      <c r="T1963" s="21"/>
    </row>
    <row r="1964" spans="1:20" s="16" customFormat="1" ht="30" customHeight="1">
      <c r="A1964" s="21"/>
      <c r="B1964" s="21"/>
      <c r="C1964" s="197"/>
      <c r="D1964" s="168"/>
      <c r="E1964" s="154" t="str">
        <f>IFERROR(VLOOKUP(D1964,CADA_PROD!D:H,5,0),"")</f>
        <v/>
      </c>
      <c r="F1964" s="169"/>
      <c r="G1964" s="170"/>
      <c r="H1964" s="14"/>
      <c r="I1964" s="171"/>
      <c r="J1964" s="14"/>
      <c r="K1964" s="131"/>
      <c r="L1964" s="131" t="str">
        <f>IF(D1964="","",SUMIFS(MOVI_ENTR!I:I,MOVI_ENTR!D:D,D1964,MOVI_ENTR!O:O,O1964)-SUMIFS(MOVI_SAID!H:H,MOVI_SAID!D:D,D1964,MOVI_SAID!L:L,MOVI_ENTR!O1964))</f>
        <v/>
      </c>
      <c r="M1964" s="173" t="str">
        <f t="shared" si="47"/>
        <v/>
      </c>
      <c r="N1964" s="14"/>
      <c r="O1964" s="14"/>
      <c r="P1964" s="21"/>
      <c r="Q1964" s="21"/>
      <c r="R1964" s="21"/>
      <c r="S1964" s="21"/>
      <c r="T1964" s="21"/>
    </row>
    <row r="1965" spans="1:20" s="16" customFormat="1" ht="30" customHeight="1">
      <c r="A1965" s="21"/>
      <c r="B1965" s="21"/>
      <c r="C1965" s="197"/>
      <c r="D1965" s="168"/>
      <c r="E1965" s="154" t="str">
        <f>IFERROR(VLOOKUP(D1965,CADA_PROD!D:H,5,0),"")</f>
        <v/>
      </c>
      <c r="F1965" s="169"/>
      <c r="G1965" s="170"/>
      <c r="H1965" s="14"/>
      <c r="I1965" s="171"/>
      <c r="J1965" s="14"/>
      <c r="K1965" s="131"/>
      <c r="L1965" s="131" t="str">
        <f>IF(D1965="","",SUMIFS(MOVI_ENTR!I:I,MOVI_ENTR!D:D,D1965,MOVI_ENTR!O:O,O1965)-SUMIFS(MOVI_SAID!H:H,MOVI_SAID!D:D,D1965,MOVI_SAID!L:L,MOVI_ENTR!O1965))</f>
        <v/>
      </c>
      <c r="M1965" s="173" t="str">
        <f t="shared" si="47"/>
        <v/>
      </c>
      <c r="N1965" s="14"/>
      <c r="O1965" s="14"/>
      <c r="P1965" s="21"/>
      <c r="Q1965" s="21"/>
      <c r="R1965" s="21"/>
      <c r="S1965" s="21"/>
      <c r="T1965" s="21"/>
    </row>
    <row r="1966" spans="1:20" s="16" customFormat="1" ht="30" customHeight="1">
      <c r="A1966" s="21"/>
      <c r="B1966" s="21"/>
      <c r="C1966" s="197"/>
      <c r="D1966" s="168"/>
      <c r="E1966" s="154" t="str">
        <f>IFERROR(VLOOKUP(D1966,CADA_PROD!D:H,5,0),"")</f>
        <v/>
      </c>
      <c r="F1966" s="169"/>
      <c r="G1966" s="170"/>
      <c r="H1966" s="14"/>
      <c r="I1966" s="171"/>
      <c r="J1966" s="14"/>
      <c r="K1966" s="131"/>
      <c r="L1966" s="131" t="str">
        <f>IF(D1966="","",SUMIFS(MOVI_ENTR!I:I,MOVI_ENTR!D:D,D1966,MOVI_ENTR!O:O,O1966)-SUMIFS(MOVI_SAID!H:H,MOVI_SAID!D:D,D1966,MOVI_SAID!L:L,MOVI_ENTR!O1966))</f>
        <v/>
      </c>
      <c r="M1966" s="173" t="str">
        <f t="shared" si="47"/>
        <v/>
      </c>
      <c r="N1966" s="14"/>
      <c r="O1966" s="14"/>
      <c r="P1966" s="21"/>
      <c r="Q1966" s="21"/>
      <c r="R1966" s="21"/>
      <c r="S1966" s="21"/>
      <c r="T1966" s="21"/>
    </row>
    <row r="1967" spans="1:20" s="16" customFormat="1" ht="30" customHeight="1">
      <c r="A1967" s="21"/>
      <c r="B1967" s="21"/>
      <c r="C1967" s="197"/>
      <c r="D1967" s="168"/>
      <c r="E1967" s="154" t="str">
        <f>IFERROR(VLOOKUP(D1967,CADA_PROD!D:H,5,0),"")</f>
        <v/>
      </c>
      <c r="F1967" s="169"/>
      <c r="G1967" s="170"/>
      <c r="H1967" s="14"/>
      <c r="I1967" s="171"/>
      <c r="J1967" s="14"/>
      <c r="K1967" s="131"/>
      <c r="L1967" s="131" t="str">
        <f>IF(D1967="","",SUMIFS(MOVI_ENTR!I:I,MOVI_ENTR!D:D,D1967,MOVI_ENTR!O:O,O1967)-SUMIFS(MOVI_SAID!H:H,MOVI_SAID!D:D,D1967,MOVI_SAID!L:L,MOVI_ENTR!O1967))</f>
        <v/>
      </c>
      <c r="M1967" s="173" t="str">
        <f t="shared" si="47"/>
        <v/>
      </c>
      <c r="N1967" s="14"/>
      <c r="O1967" s="14"/>
      <c r="P1967" s="21"/>
      <c r="Q1967" s="21"/>
      <c r="R1967" s="21"/>
      <c r="S1967" s="21"/>
      <c r="T1967" s="21"/>
    </row>
    <row r="1968" spans="1:20" s="16" customFormat="1" ht="30" customHeight="1">
      <c r="A1968" s="21"/>
      <c r="B1968" s="21"/>
      <c r="C1968" s="197"/>
      <c r="D1968" s="168"/>
      <c r="E1968" s="154" t="str">
        <f>IFERROR(VLOOKUP(D1968,CADA_PROD!D:H,5,0),"")</f>
        <v/>
      </c>
      <c r="F1968" s="169"/>
      <c r="G1968" s="170"/>
      <c r="H1968" s="14"/>
      <c r="I1968" s="171"/>
      <c r="J1968" s="14"/>
      <c r="K1968" s="131"/>
      <c r="L1968" s="131" t="str">
        <f>IF(D1968="","",SUMIFS(MOVI_ENTR!I:I,MOVI_ENTR!D:D,D1968,MOVI_ENTR!O:O,O1968)-SUMIFS(MOVI_SAID!H:H,MOVI_SAID!D:D,D1968,MOVI_SAID!L:L,MOVI_ENTR!O1968))</f>
        <v/>
      </c>
      <c r="M1968" s="173" t="str">
        <f t="shared" si="47"/>
        <v/>
      </c>
      <c r="N1968" s="14"/>
      <c r="O1968" s="14"/>
      <c r="P1968" s="21"/>
      <c r="Q1968" s="21"/>
      <c r="R1968" s="21"/>
      <c r="S1968" s="21"/>
      <c r="T1968" s="21"/>
    </row>
    <row r="1969" spans="1:20" s="16" customFormat="1" ht="30" customHeight="1">
      <c r="A1969" s="21"/>
      <c r="B1969" s="21"/>
      <c r="C1969" s="197"/>
      <c r="D1969" s="168"/>
      <c r="E1969" s="154" t="str">
        <f>IFERROR(VLOOKUP(D1969,CADA_PROD!D:H,5,0),"")</f>
        <v/>
      </c>
      <c r="F1969" s="169"/>
      <c r="G1969" s="170"/>
      <c r="H1969" s="14"/>
      <c r="I1969" s="171"/>
      <c r="J1969" s="14"/>
      <c r="K1969" s="131"/>
      <c r="L1969" s="131" t="str">
        <f>IF(D1969="","",SUMIFS(MOVI_ENTR!I:I,MOVI_ENTR!D:D,D1969,MOVI_ENTR!O:O,O1969)-SUMIFS(MOVI_SAID!H:H,MOVI_SAID!D:D,D1969,MOVI_SAID!L:L,MOVI_ENTR!O1969))</f>
        <v/>
      </c>
      <c r="M1969" s="173" t="str">
        <f t="shared" si="47"/>
        <v/>
      </c>
      <c r="N1969" s="14"/>
      <c r="O1969" s="14"/>
      <c r="P1969" s="21"/>
      <c r="Q1969" s="21"/>
      <c r="R1969" s="21"/>
      <c r="S1969" s="21"/>
      <c r="T1969" s="21"/>
    </row>
    <row r="1970" spans="1:20" s="16" customFormat="1" ht="30" customHeight="1">
      <c r="A1970" s="21"/>
      <c r="B1970" s="21"/>
      <c r="C1970" s="197"/>
      <c r="D1970" s="168"/>
      <c r="E1970" s="154" t="str">
        <f>IFERROR(VLOOKUP(D1970,CADA_PROD!D:H,5,0),"")</f>
        <v/>
      </c>
      <c r="F1970" s="169"/>
      <c r="G1970" s="170"/>
      <c r="H1970" s="14"/>
      <c r="I1970" s="171"/>
      <c r="J1970" s="14"/>
      <c r="K1970" s="131"/>
      <c r="L1970" s="131" t="str">
        <f>IF(D1970="","",SUMIFS(MOVI_ENTR!I:I,MOVI_ENTR!D:D,D1970,MOVI_ENTR!O:O,O1970)-SUMIFS(MOVI_SAID!H:H,MOVI_SAID!D:D,D1970,MOVI_SAID!L:L,MOVI_ENTR!O1970))</f>
        <v/>
      </c>
      <c r="M1970" s="173" t="str">
        <f t="shared" si="47"/>
        <v/>
      </c>
      <c r="N1970" s="14"/>
      <c r="O1970" s="14"/>
      <c r="P1970" s="21"/>
      <c r="Q1970" s="21"/>
      <c r="R1970" s="21"/>
      <c r="S1970" s="21"/>
      <c r="T1970" s="21"/>
    </row>
    <row r="1971" spans="1:20" s="16" customFormat="1" ht="30" customHeight="1">
      <c r="A1971" s="21"/>
      <c r="B1971" s="21"/>
      <c r="C1971" s="197"/>
      <c r="D1971" s="168"/>
      <c r="E1971" s="154" t="str">
        <f>IFERROR(VLOOKUP(D1971,CADA_PROD!D:H,5,0),"")</f>
        <v/>
      </c>
      <c r="F1971" s="169"/>
      <c r="G1971" s="170"/>
      <c r="H1971" s="14"/>
      <c r="I1971" s="171"/>
      <c r="J1971" s="14"/>
      <c r="K1971" s="131"/>
      <c r="L1971" s="131" t="str">
        <f>IF(D1971="","",SUMIFS(MOVI_ENTR!I:I,MOVI_ENTR!D:D,D1971,MOVI_ENTR!O:O,O1971)-SUMIFS(MOVI_SAID!H:H,MOVI_SAID!D:D,D1971,MOVI_SAID!L:L,MOVI_ENTR!O1971))</f>
        <v/>
      </c>
      <c r="M1971" s="173" t="str">
        <f t="shared" si="47"/>
        <v/>
      </c>
      <c r="N1971" s="14"/>
      <c r="O1971" s="14"/>
      <c r="P1971" s="21"/>
      <c r="Q1971" s="21"/>
      <c r="R1971" s="21"/>
      <c r="S1971" s="21"/>
      <c r="T1971" s="21"/>
    </row>
    <row r="1972" spans="1:20" s="16" customFormat="1" ht="30" customHeight="1">
      <c r="A1972" s="21"/>
      <c r="B1972" s="21"/>
      <c r="C1972" s="197"/>
      <c r="D1972" s="168"/>
      <c r="E1972" s="154" t="str">
        <f>IFERROR(VLOOKUP(D1972,CADA_PROD!D:H,5,0),"")</f>
        <v/>
      </c>
      <c r="F1972" s="169"/>
      <c r="G1972" s="170"/>
      <c r="H1972" s="14"/>
      <c r="I1972" s="171"/>
      <c r="J1972" s="14"/>
      <c r="K1972" s="131"/>
      <c r="L1972" s="131" t="str">
        <f>IF(D1972="","",SUMIFS(MOVI_ENTR!I:I,MOVI_ENTR!D:D,D1972,MOVI_ENTR!O:O,O1972)-SUMIFS(MOVI_SAID!H:H,MOVI_SAID!D:D,D1972,MOVI_SAID!L:L,MOVI_ENTR!O1972))</f>
        <v/>
      </c>
      <c r="M1972" s="173" t="str">
        <f t="shared" si="47"/>
        <v/>
      </c>
      <c r="N1972" s="14"/>
      <c r="O1972" s="14"/>
      <c r="P1972" s="21"/>
      <c r="Q1972" s="21"/>
      <c r="R1972" s="21"/>
      <c r="S1972" s="21"/>
      <c r="T1972" s="21"/>
    </row>
    <row r="1973" spans="1:20" s="16" customFormat="1" ht="30" customHeight="1">
      <c r="A1973" s="21"/>
      <c r="B1973" s="21"/>
      <c r="C1973" s="197"/>
      <c r="D1973" s="168"/>
      <c r="E1973" s="154" t="str">
        <f>IFERROR(VLOOKUP(D1973,CADA_PROD!D:H,5,0),"")</f>
        <v/>
      </c>
      <c r="F1973" s="169"/>
      <c r="G1973" s="170"/>
      <c r="H1973" s="14"/>
      <c r="I1973" s="171"/>
      <c r="J1973" s="14"/>
      <c r="K1973" s="131"/>
      <c r="L1973" s="131" t="str">
        <f>IF(D1973="","",SUMIFS(MOVI_ENTR!I:I,MOVI_ENTR!D:D,D1973,MOVI_ENTR!O:O,O1973)-SUMIFS(MOVI_SAID!H:H,MOVI_SAID!D:D,D1973,MOVI_SAID!L:L,MOVI_ENTR!O1973))</f>
        <v/>
      </c>
      <c r="M1973" s="173" t="str">
        <f t="shared" si="47"/>
        <v/>
      </c>
      <c r="N1973" s="14"/>
      <c r="O1973" s="14"/>
      <c r="P1973" s="21"/>
      <c r="Q1973" s="21"/>
      <c r="R1973" s="21"/>
      <c r="S1973" s="21"/>
      <c r="T1973" s="21"/>
    </row>
    <row r="1974" spans="1:20" s="16" customFormat="1" ht="30" customHeight="1">
      <c r="A1974" s="21"/>
      <c r="B1974" s="21"/>
      <c r="C1974" s="197"/>
      <c r="D1974" s="168"/>
      <c r="E1974" s="154" t="str">
        <f>IFERROR(VLOOKUP(D1974,CADA_PROD!D:H,5,0),"")</f>
        <v/>
      </c>
      <c r="F1974" s="169"/>
      <c r="G1974" s="170"/>
      <c r="H1974" s="14"/>
      <c r="I1974" s="171"/>
      <c r="J1974" s="14"/>
      <c r="K1974" s="131"/>
      <c r="L1974" s="131" t="str">
        <f>IF(D1974="","",SUMIFS(MOVI_ENTR!I:I,MOVI_ENTR!D:D,D1974,MOVI_ENTR!O:O,O1974)-SUMIFS(MOVI_SAID!H:H,MOVI_SAID!D:D,D1974,MOVI_SAID!L:L,MOVI_ENTR!O1974))</f>
        <v/>
      </c>
      <c r="M1974" s="173" t="str">
        <f t="shared" si="47"/>
        <v/>
      </c>
      <c r="N1974" s="14"/>
      <c r="O1974" s="14"/>
      <c r="P1974" s="21"/>
      <c r="Q1974" s="21"/>
      <c r="R1974" s="21"/>
      <c r="S1974" s="21"/>
      <c r="T1974" s="21"/>
    </row>
    <row r="1975" spans="1:20" s="16" customFormat="1" ht="30" customHeight="1">
      <c r="A1975" s="21"/>
      <c r="B1975" s="21"/>
      <c r="C1975" s="197"/>
      <c r="D1975" s="168"/>
      <c r="E1975" s="154" t="str">
        <f>IFERROR(VLOOKUP(D1975,CADA_PROD!D:H,5,0),"")</f>
        <v/>
      </c>
      <c r="F1975" s="169"/>
      <c r="G1975" s="170"/>
      <c r="H1975" s="14"/>
      <c r="I1975" s="171"/>
      <c r="J1975" s="14"/>
      <c r="K1975" s="131"/>
      <c r="L1975" s="131" t="str">
        <f>IF(D1975="","",SUMIFS(MOVI_ENTR!I:I,MOVI_ENTR!D:D,D1975,MOVI_ENTR!O:O,O1975)-SUMIFS(MOVI_SAID!H:H,MOVI_SAID!D:D,D1975,MOVI_SAID!L:L,MOVI_ENTR!O1975))</f>
        <v/>
      </c>
      <c r="M1975" s="173" t="str">
        <f t="shared" si="47"/>
        <v/>
      </c>
      <c r="N1975" s="14"/>
      <c r="O1975" s="14"/>
      <c r="P1975" s="21"/>
      <c r="Q1975" s="21"/>
      <c r="R1975" s="21"/>
      <c r="S1975" s="21"/>
      <c r="T1975" s="21"/>
    </row>
    <row r="1976" spans="1:20" s="16" customFormat="1" ht="30" customHeight="1">
      <c r="A1976" s="21"/>
      <c r="B1976" s="21"/>
      <c r="C1976" s="197"/>
      <c r="D1976" s="168"/>
      <c r="E1976" s="154" t="str">
        <f>IFERROR(VLOOKUP(D1976,CADA_PROD!D:H,5,0),"")</f>
        <v/>
      </c>
      <c r="F1976" s="169"/>
      <c r="G1976" s="170"/>
      <c r="H1976" s="14"/>
      <c r="I1976" s="171"/>
      <c r="J1976" s="14"/>
      <c r="K1976" s="131"/>
      <c r="L1976" s="131" t="str">
        <f>IF(D1976="","",SUMIFS(MOVI_ENTR!I:I,MOVI_ENTR!D:D,D1976,MOVI_ENTR!O:O,O1976)-SUMIFS(MOVI_SAID!H:H,MOVI_SAID!D:D,D1976,MOVI_SAID!L:L,MOVI_ENTR!O1976))</f>
        <v/>
      </c>
      <c r="M1976" s="173" t="str">
        <f t="shared" si="47"/>
        <v/>
      </c>
      <c r="N1976" s="14"/>
      <c r="O1976" s="14"/>
      <c r="P1976" s="21"/>
      <c r="Q1976" s="21"/>
      <c r="R1976" s="21"/>
      <c r="S1976" s="21"/>
      <c r="T1976" s="21"/>
    </row>
    <row r="1977" spans="1:20" s="16" customFormat="1" ht="30" customHeight="1">
      <c r="A1977" s="21"/>
      <c r="B1977" s="21"/>
      <c r="C1977" s="197"/>
      <c r="D1977" s="168"/>
      <c r="E1977" s="154" t="str">
        <f>IFERROR(VLOOKUP(D1977,CADA_PROD!D:H,5,0),"")</f>
        <v/>
      </c>
      <c r="F1977" s="169"/>
      <c r="G1977" s="170"/>
      <c r="H1977" s="14"/>
      <c r="I1977" s="171"/>
      <c r="J1977" s="14"/>
      <c r="K1977" s="131"/>
      <c r="L1977" s="131" t="str">
        <f>IF(D1977="","",SUMIFS(MOVI_ENTR!I:I,MOVI_ENTR!D:D,D1977,MOVI_ENTR!O:O,O1977)-SUMIFS(MOVI_SAID!H:H,MOVI_SAID!D:D,D1977,MOVI_SAID!L:L,MOVI_ENTR!O1977))</f>
        <v/>
      </c>
      <c r="M1977" s="173" t="str">
        <f t="shared" si="47"/>
        <v/>
      </c>
      <c r="N1977" s="14"/>
      <c r="O1977" s="14"/>
      <c r="P1977" s="21"/>
      <c r="Q1977" s="21"/>
      <c r="R1977" s="21"/>
      <c r="S1977" s="21"/>
      <c r="T1977" s="21"/>
    </row>
    <row r="1978" spans="1:20" s="16" customFormat="1" ht="30" customHeight="1">
      <c r="A1978" s="21"/>
      <c r="B1978" s="21"/>
      <c r="C1978" s="197"/>
      <c r="D1978" s="168"/>
      <c r="E1978" s="154" t="str">
        <f>IFERROR(VLOOKUP(D1978,CADA_PROD!D:H,5,0),"")</f>
        <v/>
      </c>
      <c r="F1978" s="169"/>
      <c r="G1978" s="170"/>
      <c r="H1978" s="14"/>
      <c r="I1978" s="171"/>
      <c r="J1978" s="14"/>
      <c r="K1978" s="131"/>
      <c r="L1978" s="131" t="str">
        <f>IF(D1978="","",SUMIFS(MOVI_ENTR!I:I,MOVI_ENTR!D:D,D1978,MOVI_ENTR!O:O,O1978)-SUMIFS(MOVI_SAID!H:H,MOVI_SAID!D:D,D1978,MOVI_SAID!L:L,MOVI_ENTR!O1978))</f>
        <v/>
      </c>
      <c r="M1978" s="173" t="str">
        <f t="shared" si="47"/>
        <v/>
      </c>
      <c r="N1978" s="14"/>
      <c r="O1978" s="14"/>
      <c r="P1978" s="21"/>
      <c r="Q1978" s="21"/>
      <c r="R1978" s="21"/>
      <c r="S1978" s="21"/>
      <c r="T1978" s="21"/>
    </row>
    <row r="1979" spans="1:20" s="16" customFormat="1" ht="30" customHeight="1">
      <c r="A1979" s="21"/>
      <c r="B1979" s="21"/>
      <c r="C1979" s="197"/>
      <c r="D1979" s="168"/>
      <c r="E1979" s="154" t="str">
        <f>IFERROR(VLOOKUP(D1979,CADA_PROD!D:H,5,0),"")</f>
        <v/>
      </c>
      <c r="F1979" s="169"/>
      <c r="G1979" s="170"/>
      <c r="H1979" s="14"/>
      <c r="I1979" s="171"/>
      <c r="J1979" s="14"/>
      <c r="K1979" s="131"/>
      <c r="L1979" s="131" t="str">
        <f>IF(D1979="","",SUMIFS(MOVI_ENTR!I:I,MOVI_ENTR!D:D,D1979,MOVI_ENTR!O:O,O1979)-SUMIFS(MOVI_SAID!H:H,MOVI_SAID!D:D,D1979,MOVI_SAID!L:L,MOVI_ENTR!O1979))</f>
        <v/>
      </c>
      <c r="M1979" s="173" t="str">
        <f t="shared" si="47"/>
        <v/>
      </c>
      <c r="N1979" s="14"/>
      <c r="O1979" s="14"/>
      <c r="P1979" s="21"/>
      <c r="Q1979" s="21"/>
      <c r="R1979" s="21"/>
      <c r="S1979" s="21"/>
      <c r="T1979" s="21"/>
    </row>
    <row r="1980" spans="1:20" s="16" customFormat="1" ht="30" customHeight="1">
      <c r="A1980" s="21"/>
      <c r="B1980" s="21"/>
      <c r="C1980" s="197"/>
      <c r="D1980" s="168"/>
      <c r="E1980" s="154" t="str">
        <f>IFERROR(VLOOKUP(D1980,CADA_PROD!D:H,5,0),"")</f>
        <v/>
      </c>
      <c r="F1980" s="169"/>
      <c r="G1980" s="170"/>
      <c r="H1980" s="14"/>
      <c r="I1980" s="171"/>
      <c r="J1980" s="14"/>
      <c r="K1980" s="131"/>
      <c r="L1980" s="131" t="str">
        <f>IF(D1980="","",SUMIFS(MOVI_ENTR!I:I,MOVI_ENTR!D:D,D1980,MOVI_ENTR!O:O,O1980)-SUMIFS(MOVI_SAID!H:H,MOVI_SAID!D:D,D1980,MOVI_SAID!L:L,MOVI_ENTR!O1980))</f>
        <v/>
      </c>
      <c r="M1980" s="173" t="str">
        <f t="shared" si="47"/>
        <v/>
      </c>
      <c r="N1980" s="14"/>
      <c r="O1980" s="14"/>
      <c r="P1980" s="21"/>
      <c r="Q1980" s="21"/>
      <c r="R1980" s="21"/>
      <c r="S1980" s="21"/>
      <c r="T1980" s="21"/>
    </row>
    <row r="1981" spans="1:20" s="16" customFormat="1" ht="30" customHeight="1">
      <c r="A1981" s="21"/>
      <c r="B1981" s="21"/>
      <c r="C1981" s="197"/>
      <c r="D1981" s="168"/>
      <c r="E1981" s="154" t="str">
        <f>IFERROR(VLOOKUP(D1981,CADA_PROD!D:H,5,0),"")</f>
        <v/>
      </c>
      <c r="F1981" s="169"/>
      <c r="G1981" s="170"/>
      <c r="H1981" s="14"/>
      <c r="I1981" s="171"/>
      <c r="J1981" s="14"/>
      <c r="K1981" s="131"/>
      <c r="L1981" s="131" t="str">
        <f>IF(D1981="","",SUMIFS(MOVI_ENTR!I:I,MOVI_ENTR!D:D,D1981,MOVI_ENTR!O:O,O1981)-SUMIFS(MOVI_SAID!H:H,MOVI_SAID!D:D,D1981,MOVI_SAID!L:L,MOVI_ENTR!O1981))</f>
        <v/>
      </c>
      <c r="M1981" s="173" t="str">
        <f t="shared" si="47"/>
        <v/>
      </c>
      <c r="N1981" s="14"/>
      <c r="O1981" s="14"/>
      <c r="P1981" s="21"/>
      <c r="Q1981" s="21"/>
      <c r="R1981" s="21"/>
      <c r="S1981" s="21"/>
      <c r="T1981" s="21"/>
    </row>
    <row r="1982" spans="1:20" s="16" customFormat="1" ht="30" customHeight="1">
      <c r="A1982" s="21"/>
      <c r="B1982" s="21"/>
      <c r="C1982" s="197"/>
      <c r="D1982" s="168"/>
      <c r="E1982" s="154" t="str">
        <f>IFERROR(VLOOKUP(D1982,CADA_PROD!D:H,5,0),"")</f>
        <v/>
      </c>
      <c r="F1982" s="169"/>
      <c r="G1982" s="170"/>
      <c r="H1982" s="14"/>
      <c r="I1982" s="171"/>
      <c r="J1982" s="14"/>
      <c r="K1982" s="131"/>
      <c r="L1982" s="131" t="str">
        <f>IF(D1982="","",SUMIFS(MOVI_ENTR!I:I,MOVI_ENTR!D:D,D1982,MOVI_ENTR!O:O,O1982)-SUMIFS(MOVI_SAID!H:H,MOVI_SAID!D:D,D1982,MOVI_SAID!L:L,MOVI_ENTR!O1982))</f>
        <v/>
      </c>
      <c r="M1982" s="173" t="str">
        <f t="shared" si="47"/>
        <v/>
      </c>
      <c r="N1982" s="14"/>
      <c r="O1982" s="14"/>
      <c r="P1982" s="21"/>
      <c r="Q1982" s="21"/>
      <c r="R1982" s="21"/>
      <c r="S1982" s="21"/>
      <c r="T1982" s="21"/>
    </row>
    <row r="1983" spans="1:20" s="16" customFormat="1" ht="30" customHeight="1">
      <c r="A1983" s="21"/>
      <c r="B1983" s="21"/>
      <c r="C1983" s="197"/>
      <c r="D1983" s="168"/>
      <c r="E1983" s="154" t="str">
        <f>IFERROR(VLOOKUP(D1983,CADA_PROD!D:H,5,0),"")</f>
        <v/>
      </c>
      <c r="F1983" s="169"/>
      <c r="G1983" s="170"/>
      <c r="H1983" s="14"/>
      <c r="I1983" s="171"/>
      <c r="J1983" s="14"/>
      <c r="K1983" s="131"/>
      <c r="L1983" s="131" t="str">
        <f>IF(D1983="","",SUMIFS(MOVI_ENTR!I:I,MOVI_ENTR!D:D,D1983,MOVI_ENTR!O:O,O1983)-SUMIFS(MOVI_SAID!H:H,MOVI_SAID!D:D,D1983,MOVI_SAID!L:L,MOVI_ENTR!O1983))</f>
        <v/>
      </c>
      <c r="M1983" s="173" t="str">
        <f t="shared" si="47"/>
        <v/>
      </c>
      <c r="N1983" s="14"/>
      <c r="O1983" s="14"/>
      <c r="P1983" s="21"/>
      <c r="Q1983" s="21"/>
      <c r="R1983" s="21"/>
      <c r="S1983" s="21"/>
      <c r="T1983" s="21"/>
    </row>
    <row r="1984" spans="1:20" s="16" customFormat="1" ht="30" customHeight="1">
      <c r="A1984" s="21"/>
      <c r="B1984" s="21"/>
      <c r="C1984" s="197"/>
      <c r="D1984" s="168"/>
      <c r="E1984" s="154" t="str">
        <f>IFERROR(VLOOKUP(D1984,CADA_PROD!D:H,5,0),"")</f>
        <v/>
      </c>
      <c r="F1984" s="169"/>
      <c r="G1984" s="170"/>
      <c r="H1984" s="14"/>
      <c r="I1984" s="171"/>
      <c r="J1984" s="14"/>
      <c r="K1984" s="131"/>
      <c r="L1984" s="131" t="str">
        <f>IF(D1984="","",SUMIFS(MOVI_ENTR!I:I,MOVI_ENTR!D:D,D1984,MOVI_ENTR!O:O,O1984)-SUMIFS(MOVI_SAID!H:H,MOVI_SAID!D:D,D1984,MOVI_SAID!L:L,MOVI_ENTR!O1984))</f>
        <v/>
      </c>
      <c r="M1984" s="173" t="str">
        <f t="shared" si="47"/>
        <v/>
      </c>
      <c r="N1984" s="14"/>
      <c r="O1984" s="14"/>
      <c r="P1984" s="21"/>
      <c r="Q1984" s="21"/>
      <c r="R1984" s="21"/>
      <c r="S1984" s="21"/>
      <c r="T1984" s="21"/>
    </row>
    <row r="1985" spans="1:20" s="16" customFormat="1" ht="30" customHeight="1">
      <c r="A1985" s="21"/>
      <c r="B1985" s="21"/>
      <c r="C1985" s="197"/>
      <c r="D1985" s="168"/>
      <c r="E1985" s="154" t="str">
        <f>IFERROR(VLOOKUP(D1985,CADA_PROD!D:H,5,0),"")</f>
        <v/>
      </c>
      <c r="F1985" s="169"/>
      <c r="G1985" s="170"/>
      <c r="H1985" s="14"/>
      <c r="I1985" s="171"/>
      <c r="J1985" s="14"/>
      <c r="K1985" s="131"/>
      <c r="L1985" s="131" t="str">
        <f>IF(D1985="","",SUMIFS(MOVI_ENTR!I:I,MOVI_ENTR!D:D,D1985,MOVI_ENTR!O:O,O1985)-SUMIFS(MOVI_SAID!H:H,MOVI_SAID!D:D,D1985,MOVI_SAID!L:L,MOVI_ENTR!O1985))</f>
        <v/>
      </c>
      <c r="M1985" s="173" t="str">
        <f t="shared" si="47"/>
        <v/>
      </c>
      <c r="N1985" s="14"/>
      <c r="O1985" s="14"/>
      <c r="P1985" s="21"/>
      <c r="Q1985" s="21"/>
      <c r="R1985" s="21"/>
      <c r="S1985" s="21"/>
      <c r="T1985" s="21"/>
    </row>
    <row r="1986" spans="1:20" s="16" customFormat="1" ht="30" customHeight="1">
      <c r="A1986" s="21"/>
      <c r="B1986" s="21"/>
      <c r="C1986" s="197"/>
      <c r="D1986" s="168"/>
      <c r="E1986" s="154" t="str">
        <f>IFERROR(VLOOKUP(D1986,CADA_PROD!D:H,5,0),"")</f>
        <v/>
      </c>
      <c r="F1986" s="169"/>
      <c r="G1986" s="170"/>
      <c r="H1986" s="14"/>
      <c r="I1986" s="171"/>
      <c r="J1986" s="14"/>
      <c r="K1986" s="131"/>
      <c r="L1986" s="131" t="str">
        <f>IF(D1986="","",SUMIFS(MOVI_ENTR!I:I,MOVI_ENTR!D:D,D1986,MOVI_ENTR!O:O,O1986)-SUMIFS(MOVI_SAID!H:H,MOVI_SAID!D:D,D1986,MOVI_SAID!L:L,MOVI_ENTR!O1986))</f>
        <v/>
      </c>
      <c r="M1986" s="173" t="str">
        <f t="shared" si="47"/>
        <v/>
      </c>
      <c r="N1986" s="14"/>
      <c r="O1986" s="14"/>
      <c r="P1986" s="21"/>
      <c r="Q1986" s="21"/>
      <c r="R1986" s="21"/>
      <c r="S1986" s="21"/>
      <c r="T1986" s="21"/>
    </row>
    <row r="1987" spans="1:20" s="16" customFormat="1" ht="30" customHeight="1">
      <c r="A1987" s="21"/>
      <c r="B1987" s="21"/>
      <c r="C1987" s="197"/>
      <c r="D1987" s="168"/>
      <c r="E1987" s="154" t="str">
        <f>IFERROR(VLOOKUP(D1987,CADA_PROD!D:H,5,0),"")</f>
        <v/>
      </c>
      <c r="F1987" s="169"/>
      <c r="G1987" s="170"/>
      <c r="H1987" s="14"/>
      <c r="I1987" s="171"/>
      <c r="J1987" s="14"/>
      <c r="K1987" s="131"/>
      <c r="L1987" s="131" t="str">
        <f>IF(D1987="","",SUMIFS(MOVI_ENTR!I:I,MOVI_ENTR!D:D,D1987,MOVI_ENTR!O:O,O1987)-SUMIFS(MOVI_SAID!H:H,MOVI_SAID!D:D,D1987,MOVI_SAID!L:L,MOVI_ENTR!O1987))</f>
        <v/>
      </c>
      <c r="M1987" s="173" t="str">
        <f t="shared" si="47"/>
        <v/>
      </c>
      <c r="N1987" s="14"/>
      <c r="O1987" s="14"/>
      <c r="P1987" s="21"/>
      <c r="Q1987" s="21"/>
      <c r="R1987" s="21"/>
      <c r="S1987" s="21"/>
      <c r="T1987" s="21"/>
    </row>
    <row r="1988" spans="1:20" s="16" customFormat="1" ht="30" customHeight="1">
      <c r="A1988" s="21"/>
      <c r="B1988" s="21"/>
      <c r="C1988" s="197"/>
      <c r="D1988" s="168"/>
      <c r="E1988" s="154" t="str">
        <f>IFERROR(VLOOKUP(D1988,CADA_PROD!D:H,5,0),"")</f>
        <v/>
      </c>
      <c r="F1988" s="169"/>
      <c r="G1988" s="170"/>
      <c r="H1988" s="14"/>
      <c r="I1988" s="171"/>
      <c r="J1988" s="14"/>
      <c r="K1988" s="131"/>
      <c r="L1988" s="131" t="str">
        <f>IF(D1988="","",SUMIFS(MOVI_ENTR!I:I,MOVI_ENTR!D:D,D1988,MOVI_ENTR!O:O,O1988)-SUMIFS(MOVI_SAID!H:H,MOVI_SAID!D:D,D1988,MOVI_SAID!L:L,MOVI_ENTR!O1988))</f>
        <v/>
      </c>
      <c r="M1988" s="173" t="str">
        <f t="shared" si="47"/>
        <v/>
      </c>
      <c r="N1988" s="14"/>
      <c r="O1988" s="14"/>
      <c r="P1988" s="21"/>
      <c r="Q1988" s="21"/>
      <c r="R1988" s="21"/>
      <c r="S1988" s="21"/>
      <c r="T1988" s="21"/>
    </row>
    <row r="1989" spans="1:20" s="16" customFormat="1" ht="30" customHeight="1">
      <c r="A1989" s="21"/>
      <c r="B1989" s="21"/>
      <c r="C1989" s="197"/>
      <c r="D1989" s="168"/>
      <c r="E1989" s="154" t="str">
        <f>IFERROR(VLOOKUP(D1989,CADA_PROD!D:H,5,0),"")</f>
        <v/>
      </c>
      <c r="F1989" s="169"/>
      <c r="G1989" s="170"/>
      <c r="H1989" s="14"/>
      <c r="I1989" s="171"/>
      <c r="J1989" s="14"/>
      <c r="K1989" s="131"/>
      <c r="L1989" s="131" t="str">
        <f>IF(D1989="","",SUMIFS(MOVI_ENTR!I:I,MOVI_ENTR!D:D,D1989,MOVI_ENTR!O:O,O1989)-SUMIFS(MOVI_SAID!H:H,MOVI_SAID!D:D,D1989,MOVI_SAID!L:L,MOVI_ENTR!O1989))</f>
        <v/>
      </c>
      <c r="M1989" s="173" t="str">
        <f t="shared" si="47"/>
        <v/>
      </c>
      <c r="N1989" s="14"/>
      <c r="O1989" s="14"/>
      <c r="P1989" s="21"/>
      <c r="Q1989" s="21"/>
      <c r="R1989" s="21"/>
      <c r="S1989" s="21"/>
      <c r="T1989" s="21"/>
    </row>
    <row r="1990" spans="1:20" s="16" customFormat="1" ht="30" customHeight="1">
      <c r="A1990" s="21"/>
      <c r="B1990" s="21"/>
      <c r="C1990" s="197"/>
      <c r="D1990" s="168"/>
      <c r="E1990" s="154" t="str">
        <f>IFERROR(VLOOKUP(D1990,CADA_PROD!D:H,5,0),"")</f>
        <v/>
      </c>
      <c r="F1990" s="169"/>
      <c r="G1990" s="170"/>
      <c r="H1990" s="14"/>
      <c r="I1990" s="171"/>
      <c r="J1990" s="14"/>
      <c r="K1990" s="131"/>
      <c r="L1990" s="131" t="str">
        <f>IF(D1990="","",SUMIFS(MOVI_ENTR!I:I,MOVI_ENTR!D:D,D1990,MOVI_ENTR!O:O,O1990)-SUMIFS(MOVI_SAID!H:H,MOVI_SAID!D:D,D1990,MOVI_SAID!L:L,MOVI_ENTR!O1990))</f>
        <v/>
      </c>
      <c r="M1990" s="173" t="str">
        <f t="shared" si="47"/>
        <v/>
      </c>
      <c r="N1990" s="14"/>
      <c r="O1990" s="14"/>
      <c r="P1990" s="21"/>
      <c r="Q1990" s="21"/>
      <c r="R1990" s="21"/>
      <c r="S1990" s="21"/>
      <c r="T1990" s="21"/>
    </row>
    <row r="1991" spans="1:20" s="16" customFormat="1" ht="30" customHeight="1">
      <c r="A1991" s="21"/>
      <c r="B1991" s="21"/>
      <c r="C1991" s="197"/>
      <c r="D1991" s="168"/>
      <c r="E1991" s="154" t="str">
        <f>IFERROR(VLOOKUP(D1991,CADA_PROD!D:H,5,0),"")</f>
        <v/>
      </c>
      <c r="F1991" s="169"/>
      <c r="G1991" s="170"/>
      <c r="H1991" s="14"/>
      <c r="I1991" s="171"/>
      <c r="J1991" s="14"/>
      <c r="K1991" s="131"/>
      <c r="L1991" s="131" t="str">
        <f>IF(D1991="","",SUMIFS(MOVI_ENTR!I:I,MOVI_ENTR!D:D,D1991,MOVI_ENTR!O:O,O1991)-SUMIFS(MOVI_SAID!H:H,MOVI_SAID!D:D,D1991,MOVI_SAID!L:L,MOVI_ENTR!O1991))</f>
        <v/>
      </c>
      <c r="M1991" s="173" t="str">
        <f t="shared" si="47"/>
        <v/>
      </c>
      <c r="N1991" s="14"/>
      <c r="O1991" s="14"/>
      <c r="P1991" s="21"/>
      <c r="Q1991" s="21"/>
      <c r="R1991" s="21"/>
      <c r="S1991" s="21"/>
      <c r="T1991" s="21"/>
    </row>
    <row r="1992" spans="1:20" s="16" customFormat="1" ht="30" customHeight="1">
      <c r="A1992" s="21"/>
      <c r="B1992" s="21"/>
      <c r="C1992" s="197"/>
      <c r="D1992" s="168"/>
      <c r="E1992" s="154" t="str">
        <f>IFERROR(VLOOKUP(D1992,CADA_PROD!D:H,5,0),"")</f>
        <v/>
      </c>
      <c r="F1992" s="169"/>
      <c r="G1992" s="170"/>
      <c r="H1992" s="14"/>
      <c r="I1992" s="171"/>
      <c r="J1992" s="14"/>
      <c r="K1992" s="131"/>
      <c r="L1992" s="131" t="str">
        <f>IF(D1992="","",SUMIFS(MOVI_ENTR!I:I,MOVI_ENTR!D:D,D1992,MOVI_ENTR!O:O,O1992)-SUMIFS(MOVI_SAID!H:H,MOVI_SAID!D:D,D1992,MOVI_SAID!L:L,MOVI_ENTR!O1992))</f>
        <v/>
      </c>
      <c r="M1992" s="173" t="str">
        <f t="shared" si="47"/>
        <v/>
      </c>
      <c r="N1992" s="14"/>
      <c r="O1992" s="14"/>
      <c r="P1992" s="21"/>
      <c r="Q1992" s="21"/>
      <c r="R1992" s="21"/>
      <c r="S1992" s="21"/>
      <c r="T1992" s="21"/>
    </row>
    <row r="1993" spans="1:20" s="16" customFormat="1" ht="30" customHeight="1">
      <c r="A1993" s="21"/>
      <c r="B1993" s="21"/>
      <c r="C1993" s="197"/>
      <c r="D1993" s="168"/>
      <c r="E1993" s="154" t="str">
        <f>IFERROR(VLOOKUP(D1993,CADA_PROD!D:H,5,0),"")</f>
        <v/>
      </c>
      <c r="F1993" s="169"/>
      <c r="G1993" s="170"/>
      <c r="H1993" s="14"/>
      <c r="I1993" s="171"/>
      <c r="J1993" s="14"/>
      <c r="K1993" s="131"/>
      <c r="L1993" s="131" t="str">
        <f>IF(D1993="","",SUMIFS(MOVI_ENTR!I:I,MOVI_ENTR!D:D,D1993,MOVI_ENTR!O:O,O1993)-SUMIFS(MOVI_SAID!H:H,MOVI_SAID!D:D,D1993,MOVI_SAID!L:L,MOVI_ENTR!O1993))</f>
        <v/>
      </c>
      <c r="M1993" s="173" t="str">
        <f t="shared" si="47"/>
        <v/>
      </c>
      <c r="N1993" s="14"/>
      <c r="O1993" s="14"/>
      <c r="P1993" s="21"/>
      <c r="Q1993" s="21"/>
      <c r="R1993" s="21"/>
      <c r="S1993" s="21"/>
      <c r="T1993" s="21"/>
    </row>
    <row r="1994" spans="1:20" s="16" customFormat="1" ht="30" customHeight="1">
      <c r="A1994" s="21"/>
      <c r="B1994" s="21"/>
      <c r="C1994" s="197"/>
      <c r="D1994" s="168"/>
      <c r="E1994" s="154" t="str">
        <f>IFERROR(VLOOKUP(D1994,CADA_PROD!D:H,5,0),"")</f>
        <v/>
      </c>
      <c r="F1994" s="169"/>
      <c r="G1994" s="170"/>
      <c r="H1994" s="14"/>
      <c r="I1994" s="171"/>
      <c r="J1994" s="14"/>
      <c r="K1994" s="131"/>
      <c r="L1994" s="131" t="str">
        <f>IF(D1994="","",SUMIFS(MOVI_ENTR!I:I,MOVI_ENTR!D:D,D1994,MOVI_ENTR!O:O,O1994)-SUMIFS(MOVI_SAID!H:H,MOVI_SAID!D:D,D1994,MOVI_SAID!L:L,MOVI_ENTR!O1994))</f>
        <v/>
      </c>
      <c r="M1994" s="173" t="str">
        <f t="shared" si="47"/>
        <v/>
      </c>
      <c r="N1994" s="14"/>
      <c r="O1994" s="14"/>
      <c r="P1994" s="21"/>
      <c r="Q1994" s="21"/>
      <c r="R1994" s="21"/>
      <c r="S1994" s="21"/>
      <c r="T1994" s="21"/>
    </row>
    <row r="1995" spans="1:20" s="16" customFormat="1" ht="30" customHeight="1">
      <c r="A1995" s="21"/>
      <c r="B1995" s="21"/>
      <c r="C1995" s="197"/>
      <c r="D1995" s="168"/>
      <c r="E1995" s="154" t="str">
        <f>IFERROR(VLOOKUP(D1995,CADA_PROD!D:H,5,0),"")</f>
        <v/>
      </c>
      <c r="F1995" s="169"/>
      <c r="G1995" s="170"/>
      <c r="H1995" s="14"/>
      <c r="I1995" s="171"/>
      <c r="J1995" s="14"/>
      <c r="K1995" s="131"/>
      <c r="L1995" s="131" t="str">
        <f>IF(D1995="","",SUMIFS(MOVI_ENTR!I:I,MOVI_ENTR!D:D,D1995,MOVI_ENTR!O:O,O1995)-SUMIFS(MOVI_SAID!H:H,MOVI_SAID!D:D,D1995,MOVI_SAID!L:L,MOVI_ENTR!O1995))</f>
        <v/>
      </c>
      <c r="M1995" s="173" t="str">
        <f t="shared" si="47"/>
        <v/>
      </c>
      <c r="N1995" s="14"/>
      <c r="O1995" s="14"/>
      <c r="P1995" s="21"/>
      <c r="Q1995" s="21"/>
      <c r="R1995" s="21"/>
      <c r="S1995" s="21"/>
      <c r="T1995" s="21"/>
    </row>
    <row r="1996" spans="1:20" s="16" customFormat="1" ht="30" customHeight="1">
      <c r="A1996" s="21"/>
      <c r="B1996" s="21"/>
      <c r="C1996" s="197"/>
      <c r="D1996" s="168"/>
      <c r="E1996" s="154" t="str">
        <f>IFERROR(VLOOKUP(D1996,CADA_PROD!D:H,5,0),"")</f>
        <v/>
      </c>
      <c r="F1996" s="169"/>
      <c r="G1996" s="170"/>
      <c r="H1996" s="14"/>
      <c r="I1996" s="171"/>
      <c r="J1996" s="14"/>
      <c r="K1996" s="131"/>
      <c r="L1996" s="131" t="str">
        <f>IF(D1996="","",SUMIFS(MOVI_ENTR!I:I,MOVI_ENTR!D:D,D1996,MOVI_ENTR!O:O,O1996)-SUMIFS(MOVI_SAID!H:H,MOVI_SAID!D:D,D1996,MOVI_SAID!L:L,MOVI_ENTR!O1996))</f>
        <v/>
      </c>
      <c r="M1996" s="173" t="str">
        <f t="shared" si="47"/>
        <v/>
      </c>
      <c r="N1996" s="14"/>
      <c r="O1996" s="14"/>
      <c r="P1996" s="21"/>
      <c r="Q1996" s="21"/>
      <c r="R1996" s="21"/>
      <c r="S1996" s="21"/>
      <c r="T1996" s="21"/>
    </row>
    <row r="1997" spans="1:20" s="16" customFormat="1" ht="30" customHeight="1">
      <c r="A1997" s="21"/>
      <c r="B1997" s="21"/>
      <c r="C1997" s="197"/>
      <c r="D1997" s="168"/>
      <c r="E1997" s="154" t="str">
        <f>IFERROR(VLOOKUP(D1997,CADA_PROD!D:H,5,0),"")</f>
        <v/>
      </c>
      <c r="F1997" s="169"/>
      <c r="G1997" s="170"/>
      <c r="H1997" s="14"/>
      <c r="I1997" s="171"/>
      <c r="J1997" s="14"/>
      <c r="K1997" s="131"/>
      <c r="L1997" s="131" t="str">
        <f>IF(D1997="","",SUMIFS(MOVI_ENTR!I:I,MOVI_ENTR!D:D,D1997,MOVI_ENTR!O:O,O1997)-SUMIFS(MOVI_SAID!H:H,MOVI_SAID!D:D,D1997,MOVI_SAID!L:L,MOVI_ENTR!O1997))</f>
        <v/>
      </c>
      <c r="M1997" s="173" t="str">
        <f t="shared" si="47"/>
        <v/>
      </c>
      <c r="N1997" s="14"/>
      <c r="O1997" s="14"/>
      <c r="P1997" s="21"/>
      <c r="Q1997" s="21"/>
      <c r="R1997" s="21"/>
      <c r="S1997" s="21"/>
      <c r="T1997" s="21"/>
    </row>
    <row r="1998" spans="1:20" s="16" customFormat="1" ht="30" customHeight="1">
      <c r="A1998" s="21"/>
      <c r="B1998" s="21"/>
      <c r="C1998" s="197"/>
      <c r="D1998" s="168"/>
      <c r="E1998" s="154" t="str">
        <f>IFERROR(VLOOKUP(D1998,CADA_PROD!D:H,5,0),"")</f>
        <v/>
      </c>
      <c r="F1998" s="169"/>
      <c r="G1998" s="170"/>
      <c r="H1998" s="14"/>
      <c r="I1998" s="171"/>
      <c r="J1998" s="14"/>
      <c r="K1998" s="131"/>
      <c r="L1998" s="131" t="str">
        <f>IF(D1998="","",SUMIFS(MOVI_ENTR!I:I,MOVI_ENTR!D:D,D1998,MOVI_ENTR!O:O,O1998)-SUMIFS(MOVI_SAID!H:H,MOVI_SAID!D:D,D1998,MOVI_SAID!L:L,MOVI_ENTR!O1998))</f>
        <v/>
      </c>
      <c r="M1998" s="173" t="str">
        <f t="shared" si="47"/>
        <v/>
      </c>
      <c r="N1998" s="14"/>
      <c r="O1998" s="14"/>
      <c r="P1998" s="21"/>
      <c r="Q1998" s="21"/>
      <c r="R1998" s="21"/>
      <c r="S1998" s="21"/>
      <c r="T1998" s="21"/>
    </row>
    <row r="1999" spans="1:20" s="16" customFormat="1" ht="30" customHeight="1">
      <c r="A1999" s="21"/>
      <c r="B1999" s="21"/>
      <c r="C1999" s="197"/>
      <c r="D1999" s="168"/>
      <c r="E1999" s="154" t="str">
        <f>IFERROR(VLOOKUP(D1999,CADA_PROD!D:H,5,0),"")</f>
        <v/>
      </c>
      <c r="F1999" s="169"/>
      <c r="G1999" s="170"/>
      <c r="H1999" s="14"/>
      <c r="I1999" s="171"/>
      <c r="J1999" s="14"/>
      <c r="K1999" s="131"/>
      <c r="L1999" s="131" t="str">
        <f>IF(D1999="","",SUMIFS(MOVI_ENTR!I:I,MOVI_ENTR!D:D,D1999,MOVI_ENTR!O:O,O1999)-SUMIFS(MOVI_SAID!H:H,MOVI_SAID!D:D,D1999,MOVI_SAID!L:L,MOVI_ENTR!O1999))</f>
        <v/>
      </c>
      <c r="M1999" s="173" t="str">
        <f t="shared" si="47"/>
        <v/>
      </c>
      <c r="N1999" s="14"/>
      <c r="O1999" s="14"/>
      <c r="P1999" s="21"/>
      <c r="Q1999" s="21"/>
      <c r="R1999" s="21"/>
      <c r="S1999" s="21"/>
      <c r="T1999" s="21"/>
    </row>
    <row r="2000" spans="1:20" s="16" customFormat="1" ht="30" customHeight="1">
      <c r="A2000" s="21"/>
      <c r="B2000" s="21"/>
      <c r="C2000" s="197"/>
      <c r="D2000" s="168"/>
      <c r="E2000" s="154" t="str">
        <f>IFERROR(VLOOKUP(D2000,CADA_PROD!D:H,5,0),"")</f>
        <v/>
      </c>
      <c r="F2000" s="169"/>
      <c r="G2000" s="170"/>
      <c r="H2000" s="14"/>
      <c r="I2000" s="171"/>
      <c r="J2000" s="14"/>
      <c r="K2000" s="131"/>
      <c r="L2000" s="131" t="str">
        <f>IF(D2000="","",SUMIFS(MOVI_ENTR!I:I,MOVI_ENTR!D:D,D2000,MOVI_ENTR!O:O,O2000)-SUMIFS(MOVI_SAID!H:H,MOVI_SAID!D:D,D2000,MOVI_SAID!L:L,MOVI_ENTR!O2000))</f>
        <v/>
      </c>
      <c r="M2000" s="173" t="str">
        <f t="shared" si="47"/>
        <v/>
      </c>
      <c r="N2000" s="14"/>
      <c r="O2000" s="14"/>
      <c r="P2000" s="21"/>
      <c r="Q2000" s="21"/>
      <c r="R2000" s="21"/>
      <c r="S2000" s="21"/>
      <c r="T2000" s="21"/>
    </row>
    <row r="2001" spans="1:20" s="16" customFormat="1" ht="30" customHeight="1">
      <c r="A2001" s="21"/>
      <c r="B2001" s="21"/>
      <c r="C2001" s="197"/>
      <c r="D2001" s="168"/>
      <c r="E2001" s="154" t="str">
        <f>IFERROR(VLOOKUP(D2001,CADA_PROD!D:H,5,0),"")</f>
        <v/>
      </c>
      <c r="F2001" s="169"/>
      <c r="G2001" s="170"/>
      <c r="H2001" s="14"/>
      <c r="I2001" s="171"/>
      <c r="J2001" s="14"/>
      <c r="K2001" s="131"/>
      <c r="L2001" s="131" t="str">
        <f>IF(D2001="","",SUMIFS(MOVI_ENTR!I:I,MOVI_ENTR!D:D,D2001,MOVI_ENTR!O:O,O2001)-SUMIFS(MOVI_SAID!H:H,MOVI_SAID!D:D,D2001,MOVI_SAID!L:L,MOVI_ENTR!O2001))</f>
        <v/>
      </c>
      <c r="M2001" s="173" t="str">
        <f t="shared" si="47"/>
        <v/>
      </c>
      <c r="N2001" s="14"/>
      <c r="O2001" s="14"/>
      <c r="P2001" s="21"/>
      <c r="Q2001" s="21"/>
      <c r="R2001" s="21"/>
      <c r="S2001" s="21"/>
      <c r="T2001" s="21"/>
    </row>
    <row r="2002" spans="1:20" s="16" customFormat="1" ht="30" customHeight="1">
      <c r="A2002" s="21"/>
      <c r="B2002" s="21"/>
      <c r="C2002" s="197"/>
      <c r="D2002" s="168"/>
      <c r="E2002" s="154" t="str">
        <f>IFERROR(VLOOKUP(D2002,CADA_PROD!D:H,5,0),"")</f>
        <v/>
      </c>
      <c r="F2002" s="169"/>
      <c r="G2002" s="170"/>
      <c r="H2002" s="14"/>
      <c r="I2002" s="171"/>
      <c r="J2002" s="14"/>
      <c r="K2002" s="131"/>
      <c r="L2002" s="131" t="str">
        <f>IF(D2002="","",SUMIFS(MOVI_ENTR!I:I,MOVI_ENTR!D:D,D2002,MOVI_ENTR!O:O,O2002)-SUMIFS(MOVI_SAID!H:H,MOVI_SAID!D:D,D2002,MOVI_SAID!L:L,MOVI_ENTR!O2002))</f>
        <v/>
      </c>
      <c r="M2002" s="173" t="str">
        <f t="shared" si="47"/>
        <v/>
      </c>
      <c r="N2002" s="14"/>
      <c r="O2002" s="14"/>
      <c r="P2002" s="21"/>
      <c r="Q2002" s="21"/>
      <c r="R2002" s="21"/>
      <c r="S2002" s="21"/>
      <c r="T2002" s="21"/>
    </row>
    <row r="2003" spans="1:20" s="16" customFormat="1" ht="30" customHeight="1">
      <c r="A2003" s="21"/>
      <c r="B2003" s="21"/>
      <c r="C2003" s="197"/>
      <c r="D2003" s="168"/>
      <c r="E2003" s="154" t="str">
        <f>IFERROR(VLOOKUP(D2003,CADA_PROD!D:H,5,0),"")</f>
        <v/>
      </c>
      <c r="F2003" s="169"/>
      <c r="G2003" s="170"/>
      <c r="H2003" s="14"/>
      <c r="I2003" s="171"/>
      <c r="J2003" s="14"/>
      <c r="K2003" s="131"/>
      <c r="L2003" s="131" t="str">
        <f>IF(D2003="","",SUMIFS(MOVI_ENTR!I:I,MOVI_ENTR!D:D,D2003,MOVI_ENTR!O:O,O2003)-SUMIFS(MOVI_SAID!H:H,MOVI_SAID!D:D,D2003,MOVI_SAID!L:L,MOVI_ENTR!O2003))</f>
        <v/>
      </c>
      <c r="M2003" s="173" t="str">
        <f t="shared" si="47"/>
        <v/>
      </c>
      <c r="N2003" s="14"/>
      <c r="O2003" s="14"/>
      <c r="P2003" s="21"/>
      <c r="Q2003" s="21"/>
      <c r="R2003" s="21"/>
      <c r="S2003" s="21"/>
      <c r="T2003" s="21"/>
    </row>
    <row r="2004" spans="1:20" s="16" customFormat="1" ht="30" customHeight="1">
      <c r="A2004" s="21"/>
      <c r="B2004" s="21"/>
      <c r="C2004" s="197"/>
      <c r="D2004" s="168"/>
      <c r="E2004" s="154" t="str">
        <f>IFERROR(VLOOKUP(D2004,CADA_PROD!D:H,5,0),"")</f>
        <v/>
      </c>
      <c r="F2004" s="169"/>
      <c r="G2004" s="170"/>
      <c r="H2004" s="14"/>
      <c r="I2004" s="171"/>
      <c r="J2004" s="14"/>
      <c r="K2004" s="131"/>
      <c r="L2004" s="131" t="str">
        <f>IF(D2004="","",SUMIFS(MOVI_ENTR!I:I,MOVI_ENTR!D:D,D2004,MOVI_ENTR!O:O,O2004)-SUMIFS(MOVI_SAID!H:H,MOVI_SAID!D:D,D2004,MOVI_SAID!L:L,MOVI_ENTR!O2004))</f>
        <v/>
      </c>
      <c r="M2004" s="173" t="str">
        <f t="shared" si="47"/>
        <v/>
      </c>
      <c r="N2004" s="14"/>
      <c r="O2004" s="14"/>
      <c r="P2004" s="21"/>
      <c r="Q2004" s="21"/>
      <c r="R2004" s="21"/>
      <c r="S2004" s="21"/>
      <c r="T2004" s="21"/>
    </row>
    <row r="2005" spans="1:20" s="16" customFormat="1" ht="30" customHeight="1">
      <c r="A2005" s="21"/>
      <c r="B2005" s="21"/>
      <c r="C2005" s="197"/>
      <c r="D2005" s="168"/>
      <c r="E2005" s="154" t="str">
        <f>IFERROR(VLOOKUP(D2005,CADA_PROD!D:H,5,0),"")</f>
        <v/>
      </c>
      <c r="F2005" s="169"/>
      <c r="G2005" s="170"/>
      <c r="H2005" s="14"/>
      <c r="I2005" s="171"/>
      <c r="J2005" s="14"/>
      <c r="K2005" s="131"/>
      <c r="L2005" s="131" t="str">
        <f>IF(D2005="","",SUMIFS(MOVI_ENTR!I:I,MOVI_ENTR!D:D,D2005,MOVI_ENTR!O:O,O2005)-SUMIFS(MOVI_SAID!H:H,MOVI_SAID!D:D,D2005,MOVI_SAID!L:L,MOVI_ENTR!O2005))</f>
        <v/>
      </c>
      <c r="M2005" s="173" t="str">
        <f t="shared" si="47"/>
        <v/>
      </c>
      <c r="N2005" s="14"/>
      <c r="O2005" s="14"/>
      <c r="P2005" s="21"/>
      <c r="Q2005" s="21"/>
      <c r="R2005" s="21"/>
      <c r="S2005" s="21"/>
      <c r="T2005" s="21"/>
    </row>
    <row r="2006" spans="1:20" s="16" customFormat="1" ht="30" customHeight="1">
      <c r="A2006" s="21"/>
      <c r="B2006" s="21"/>
      <c r="C2006" s="197"/>
      <c r="D2006" s="168"/>
      <c r="E2006" s="154" t="str">
        <f>IFERROR(VLOOKUP(D2006,CADA_PROD!D:H,5,0),"")</f>
        <v/>
      </c>
      <c r="F2006" s="169"/>
      <c r="G2006" s="170"/>
      <c r="H2006" s="14"/>
      <c r="I2006" s="171"/>
      <c r="J2006" s="14"/>
      <c r="K2006" s="131"/>
      <c r="L2006" s="131" t="str">
        <f>IF(D2006="","",SUMIFS(MOVI_ENTR!I:I,MOVI_ENTR!D:D,D2006,MOVI_ENTR!O:O,O2006)-SUMIFS(MOVI_SAID!H:H,MOVI_SAID!D:D,D2006,MOVI_SAID!L:L,MOVI_ENTR!O2006))</f>
        <v/>
      </c>
      <c r="M2006" s="173" t="str">
        <f t="shared" si="47"/>
        <v/>
      </c>
      <c r="N2006" s="14"/>
      <c r="O2006" s="14"/>
      <c r="P2006" s="21"/>
      <c r="Q2006" s="21"/>
      <c r="R2006" s="21"/>
      <c r="S2006" s="21"/>
      <c r="T2006" s="21"/>
    </row>
    <row r="2007" spans="1:20" s="16" customFormat="1" ht="30" customHeight="1">
      <c r="A2007" s="21"/>
      <c r="B2007" s="21"/>
      <c r="C2007" s="197"/>
      <c r="D2007" s="168"/>
      <c r="E2007" s="154" t="str">
        <f>IFERROR(VLOOKUP(D2007,CADA_PROD!D:H,5,0),"")</f>
        <v/>
      </c>
      <c r="F2007" s="169"/>
      <c r="G2007" s="170"/>
      <c r="H2007" s="14"/>
      <c r="I2007" s="171"/>
      <c r="J2007" s="14"/>
      <c r="K2007" s="131"/>
      <c r="L2007" s="131" t="str">
        <f>IF(D2007="","",SUMIFS(MOVI_ENTR!I:I,MOVI_ENTR!D:D,D2007,MOVI_ENTR!O:O,O2007)-SUMIFS(MOVI_SAID!H:H,MOVI_SAID!D:D,D2007,MOVI_SAID!L:L,MOVI_ENTR!O2007))</f>
        <v/>
      </c>
      <c r="M2007" s="173" t="str">
        <f t="shared" si="47"/>
        <v/>
      </c>
      <c r="N2007" s="14"/>
      <c r="O2007" s="14"/>
      <c r="P2007" s="21"/>
      <c r="Q2007" s="21"/>
      <c r="R2007" s="21"/>
      <c r="S2007" s="21"/>
      <c r="T2007" s="21"/>
    </row>
    <row r="2008" spans="1:20" s="16" customFormat="1" ht="30" customHeight="1">
      <c r="A2008" s="21"/>
      <c r="B2008" s="21"/>
      <c r="C2008" s="197"/>
      <c r="D2008" s="168"/>
      <c r="E2008" s="154" t="str">
        <f>IFERROR(VLOOKUP(D2008,CADA_PROD!D:H,5,0),"")</f>
        <v/>
      </c>
      <c r="F2008" s="169"/>
      <c r="G2008" s="170"/>
      <c r="H2008" s="14"/>
      <c r="I2008" s="171"/>
      <c r="J2008" s="14"/>
      <c r="K2008" s="131"/>
      <c r="L2008" s="131" t="str">
        <f>IF(D2008="","",SUMIFS(MOVI_ENTR!I:I,MOVI_ENTR!D:D,D2008,MOVI_ENTR!O:O,O2008)-SUMIFS(MOVI_SAID!H:H,MOVI_SAID!D:D,D2008,MOVI_SAID!L:L,MOVI_ENTR!O2008))</f>
        <v/>
      </c>
      <c r="M2008" s="173" t="str">
        <f t="shared" si="47"/>
        <v/>
      </c>
      <c r="N2008" s="14"/>
      <c r="O2008" s="14"/>
      <c r="P2008" s="21"/>
      <c r="Q2008" s="21"/>
      <c r="R2008" s="21"/>
      <c r="S2008" s="21"/>
      <c r="T2008" s="21"/>
    </row>
    <row r="2009" spans="1:20" s="16" customFormat="1" ht="30" customHeight="1">
      <c r="A2009" s="21"/>
      <c r="B2009" s="21"/>
      <c r="C2009" s="197"/>
      <c r="D2009" s="168"/>
      <c r="E2009" s="154" t="str">
        <f>IFERROR(VLOOKUP(D2009,CADA_PROD!D:H,5,0),"")</f>
        <v/>
      </c>
      <c r="F2009" s="169"/>
      <c r="G2009" s="170"/>
      <c r="H2009" s="14"/>
      <c r="I2009" s="171"/>
      <c r="J2009" s="14"/>
      <c r="K2009" s="131"/>
      <c r="L2009" s="131" t="str">
        <f>IF(D2009="","",SUMIFS(MOVI_ENTR!I:I,MOVI_ENTR!D:D,D2009,MOVI_ENTR!O:O,O2009)-SUMIFS(MOVI_SAID!H:H,MOVI_SAID!D:D,D2009,MOVI_SAID!L:L,MOVI_ENTR!O2009))</f>
        <v/>
      </c>
      <c r="M2009" s="173" t="str">
        <f t="shared" si="47"/>
        <v/>
      </c>
      <c r="N2009" s="14"/>
      <c r="O2009" s="14"/>
      <c r="P2009" s="21"/>
      <c r="Q2009" s="21"/>
      <c r="R2009" s="21"/>
      <c r="S2009" s="21"/>
      <c r="T2009" s="21"/>
    </row>
    <row r="2010" spans="1:20" s="16" customFormat="1" ht="30" customHeight="1">
      <c r="A2010" s="21"/>
      <c r="B2010" s="21"/>
      <c r="C2010" s="197"/>
      <c r="D2010" s="168"/>
      <c r="E2010" s="154" t="str">
        <f>IFERROR(VLOOKUP(D2010,CADA_PROD!D:H,5,0),"")</f>
        <v/>
      </c>
      <c r="F2010" s="169"/>
      <c r="G2010" s="170"/>
      <c r="H2010" s="14"/>
      <c r="I2010" s="171"/>
      <c r="J2010" s="14"/>
      <c r="K2010" s="131"/>
      <c r="L2010" s="131" t="str">
        <f>IF(D2010="","",SUMIFS(MOVI_ENTR!I:I,MOVI_ENTR!D:D,D2010,MOVI_ENTR!O:O,O2010)-SUMIFS(MOVI_SAID!H:H,MOVI_SAID!D:D,D2010,MOVI_SAID!L:L,MOVI_ENTR!O2010))</f>
        <v/>
      </c>
      <c r="M2010" s="173" t="str">
        <f t="shared" si="47"/>
        <v/>
      </c>
      <c r="N2010" s="14"/>
      <c r="O2010" s="14"/>
      <c r="P2010" s="21"/>
      <c r="Q2010" s="21"/>
      <c r="R2010" s="21"/>
      <c r="S2010" s="21"/>
      <c r="T2010" s="21"/>
    </row>
    <row r="2011" spans="1:20" s="16" customFormat="1" ht="30" customHeight="1">
      <c r="A2011" s="21"/>
      <c r="B2011" s="21"/>
      <c r="C2011" s="197"/>
      <c r="D2011" s="168"/>
      <c r="E2011" s="154" t="str">
        <f>IFERROR(VLOOKUP(D2011,CADA_PROD!D:H,5,0),"")</f>
        <v/>
      </c>
      <c r="F2011" s="169"/>
      <c r="G2011" s="170"/>
      <c r="H2011" s="14"/>
      <c r="I2011" s="171"/>
      <c r="J2011" s="14"/>
      <c r="K2011" s="131"/>
      <c r="L2011" s="131" t="str">
        <f>IF(D2011="","",SUMIFS(MOVI_ENTR!I:I,MOVI_ENTR!D:D,D2011,MOVI_ENTR!O:O,O2011)-SUMIFS(MOVI_SAID!H:H,MOVI_SAID!D:D,D2011,MOVI_SAID!L:L,MOVI_ENTR!O2011))</f>
        <v/>
      </c>
      <c r="M2011" s="173" t="str">
        <f t="shared" ref="M2011:M2074" si="48">IF(D2011="","",H2011*I2011)</f>
        <v/>
      </c>
      <c r="N2011" s="14"/>
      <c r="O2011" s="14"/>
      <c r="P2011" s="21"/>
      <c r="Q2011" s="21"/>
      <c r="R2011" s="21"/>
      <c r="S2011" s="21"/>
      <c r="T2011" s="21"/>
    </row>
    <row r="2012" spans="1:20" s="16" customFormat="1" ht="30" customHeight="1">
      <c r="A2012" s="21"/>
      <c r="B2012" s="21"/>
      <c r="C2012" s="197"/>
      <c r="D2012" s="168"/>
      <c r="E2012" s="154" t="str">
        <f>IFERROR(VLOOKUP(D2012,CADA_PROD!D:H,5,0),"")</f>
        <v/>
      </c>
      <c r="F2012" s="169"/>
      <c r="G2012" s="170"/>
      <c r="H2012" s="14"/>
      <c r="I2012" s="171"/>
      <c r="J2012" s="14"/>
      <c r="K2012" s="131"/>
      <c r="L2012" s="131" t="str">
        <f>IF(D2012="","",SUMIFS(MOVI_ENTR!I:I,MOVI_ENTR!D:D,D2012,MOVI_ENTR!O:O,O2012)-SUMIFS(MOVI_SAID!H:H,MOVI_SAID!D:D,D2012,MOVI_SAID!L:L,MOVI_ENTR!O2012))</f>
        <v/>
      </c>
      <c r="M2012" s="173" t="str">
        <f t="shared" si="48"/>
        <v/>
      </c>
      <c r="N2012" s="14"/>
      <c r="O2012" s="14"/>
      <c r="P2012" s="21"/>
      <c r="Q2012" s="21"/>
      <c r="R2012" s="21"/>
      <c r="S2012" s="21"/>
      <c r="T2012" s="21"/>
    </row>
    <row r="2013" spans="1:20" s="16" customFormat="1" ht="30" customHeight="1">
      <c r="A2013" s="21"/>
      <c r="B2013" s="21"/>
      <c r="C2013" s="197"/>
      <c r="D2013" s="168"/>
      <c r="E2013" s="154" t="str">
        <f>IFERROR(VLOOKUP(D2013,CADA_PROD!D:H,5,0),"")</f>
        <v/>
      </c>
      <c r="F2013" s="169"/>
      <c r="G2013" s="170"/>
      <c r="H2013" s="14"/>
      <c r="I2013" s="171"/>
      <c r="J2013" s="14"/>
      <c r="K2013" s="131"/>
      <c r="L2013" s="131" t="str">
        <f>IF(D2013="","",SUMIFS(MOVI_ENTR!I:I,MOVI_ENTR!D:D,D2013,MOVI_ENTR!O:O,O2013)-SUMIFS(MOVI_SAID!H:H,MOVI_SAID!D:D,D2013,MOVI_SAID!L:L,MOVI_ENTR!O2013))</f>
        <v/>
      </c>
      <c r="M2013" s="173" t="str">
        <f t="shared" si="48"/>
        <v/>
      </c>
      <c r="N2013" s="14"/>
      <c r="O2013" s="14"/>
      <c r="P2013" s="21"/>
      <c r="Q2013" s="21"/>
      <c r="R2013" s="21"/>
      <c r="S2013" s="21"/>
      <c r="T2013" s="21"/>
    </row>
    <row r="2014" spans="1:20" s="16" customFormat="1" ht="30" customHeight="1">
      <c r="A2014" s="21"/>
      <c r="B2014" s="21"/>
      <c r="C2014" s="197"/>
      <c r="D2014" s="168"/>
      <c r="E2014" s="154" t="str">
        <f>IFERROR(VLOOKUP(D2014,CADA_PROD!D:H,5,0),"")</f>
        <v/>
      </c>
      <c r="F2014" s="169"/>
      <c r="G2014" s="170"/>
      <c r="H2014" s="14"/>
      <c r="I2014" s="171"/>
      <c r="J2014" s="14"/>
      <c r="K2014" s="131"/>
      <c r="L2014" s="131" t="str">
        <f>IF(D2014="","",SUMIFS(MOVI_ENTR!I:I,MOVI_ENTR!D:D,D2014,MOVI_ENTR!O:O,O2014)-SUMIFS(MOVI_SAID!H:H,MOVI_SAID!D:D,D2014,MOVI_SAID!L:L,MOVI_ENTR!O2014))</f>
        <v/>
      </c>
      <c r="M2014" s="173" t="str">
        <f t="shared" si="48"/>
        <v/>
      </c>
      <c r="N2014" s="14"/>
      <c r="O2014" s="14"/>
      <c r="P2014" s="21"/>
      <c r="Q2014" s="21"/>
      <c r="R2014" s="21"/>
      <c r="S2014" s="21"/>
      <c r="T2014" s="21"/>
    </row>
    <row r="2015" spans="1:20" s="16" customFormat="1" ht="30" customHeight="1">
      <c r="A2015" s="21"/>
      <c r="B2015" s="21"/>
      <c r="C2015" s="197"/>
      <c r="D2015" s="168"/>
      <c r="E2015" s="154" t="str">
        <f>IFERROR(VLOOKUP(D2015,CADA_PROD!D:H,5,0),"")</f>
        <v/>
      </c>
      <c r="F2015" s="169"/>
      <c r="G2015" s="170"/>
      <c r="H2015" s="14"/>
      <c r="I2015" s="171"/>
      <c r="J2015" s="14"/>
      <c r="K2015" s="131"/>
      <c r="L2015" s="131" t="str">
        <f>IF(D2015="","",SUMIFS(MOVI_ENTR!I:I,MOVI_ENTR!D:D,D2015,MOVI_ENTR!O:O,O2015)-SUMIFS(MOVI_SAID!H:H,MOVI_SAID!D:D,D2015,MOVI_SAID!L:L,MOVI_ENTR!O2015))</f>
        <v/>
      </c>
      <c r="M2015" s="173" t="str">
        <f t="shared" si="48"/>
        <v/>
      </c>
      <c r="N2015" s="14"/>
      <c r="O2015" s="14"/>
      <c r="P2015" s="21"/>
      <c r="Q2015" s="21"/>
      <c r="R2015" s="21"/>
      <c r="S2015" s="21"/>
      <c r="T2015" s="21"/>
    </row>
    <row r="2016" spans="1:20" s="16" customFormat="1" ht="30" customHeight="1">
      <c r="A2016" s="21"/>
      <c r="B2016" s="21"/>
      <c r="C2016" s="197"/>
      <c r="D2016" s="168"/>
      <c r="E2016" s="154" t="str">
        <f>IFERROR(VLOOKUP(D2016,CADA_PROD!D:H,5,0),"")</f>
        <v/>
      </c>
      <c r="F2016" s="169"/>
      <c r="G2016" s="170"/>
      <c r="H2016" s="14"/>
      <c r="I2016" s="171"/>
      <c r="J2016" s="14"/>
      <c r="K2016" s="131"/>
      <c r="L2016" s="131" t="str">
        <f>IF(D2016="","",SUMIFS(MOVI_ENTR!I:I,MOVI_ENTR!D:D,D2016,MOVI_ENTR!O:O,O2016)-SUMIFS(MOVI_SAID!H:H,MOVI_SAID!D:D,D2016,MOVI_SAID!L:L,MOVI_ENTR!O2016))</f>
        <v/>
      </c>
      <c r="M2016" s="173" t="str">
        <f t="shared" si="48"/>
        <v/>
      </c>
      <c r="N2016" s="14"/>
      <c r="O2016" s="14"/>
      <c r="P2016" s="21"/>
      <c r="Q2016" s="21"/>
      <c r="R2016" s="21"/>
      <c r="S2016" s="21"/>
      <c r="T2016" s="21"/>
    </row>
    <row r="2017" spans="1:20" s="16" customFormat="1" ht="30" customHeight="1">
      <c r="A2017" s="21"/>
      <c r="B2017" s="21"/>
      <c r="C2017" s="197"/>
      <c r="D2017" s="168"/>
      <c r="E2017" s="154" t="str">
        <f>IFERROR(VLOOKUP(D2017,CADA_PROD!D:H,5,0),"")</f>
        <v/>
      </c>
      <c r="F2017" s="169"/>
      <c r="G2017" s="170"/>
      <c r="H2017" s="14"/>
      <c r="I2017" s="171"/>
      <c r="J2017" s="14"/>
      <c r="K2017" s="131"/>
      <c r="L2017" s="131" t="str">
        <f>IF(D2017="","",SUMIFS(MOVI_ENTR!I:I,MOVI_ENTR!D:D,D2017,MOVI_ENTR!O:O,O2017)-SUMIFS(MOVI_SAID!H:H,MOVI_SAID!D:D,D2017,MOVI_SAID!L:L,MOVI_ENTR!O2017))</f>
        <v/>
      </c>
      <c r="M2017" s="173" t="str">
        <f t="shared" si="48"/>
        <v/>
      </c>
      <c r="N2017" s="14"/>
      <c r="O2017" s="14"/>
      <c r="P2017" s="21"/>
      <c r="Q2017" s="21"/>
      <c r="R2017" s="21"/>
      <c r="S2017" s="21"/>
      <c r="T2017" s="21"/>
    </row>
    <row r="2018" spans="1:20" s="16" customFormat="1" ht="30" customHeight="1">
      <c r="A2018" s="21"/>
      <c r="B2018" s="21"/>
      <c r="C2018" s="197"/>
      <c r="D2018" s="168"/>
      <c r="E2018" s="154" t="str">
        <f>IFERROR(VLOOKUP(D2018,CADA_PROD!D:H,5,0),"")</f>
        <v/>
      </c>
      <c r="F2018" s="169"/>
      <c r="G2018" s="170"/>
      <c r="H2018" s="14"/>
      <c r="I2018" s="171"/>
      <c r="J2018" s="14"/>
      <c r="K2018" s="131"/>
      <c r="L2018" s="131" t="str">
        <f>IF(D2018="","",SUMIFS(MOVI_ENTR!I:I,MOVI_ENTR!D:D,D2018,MOVI_ENTR!O:O,O2018)-SUMIFS(MOVI_SAID!H:H,MOVI_SAID!D:D,D2018,MOVI_SAID!L:L,MOVI_ENTR!O2018))</f>
        <v/>
      </c>
      <c r="M2018" s="173" t="str">
        <f t="shared" si="48"/>
        <v/>
      </c>
      <c r="N2018" s="14"/>
      <c r="O2018" s="14"/>
      <c r="P2018" s="21"/>
      <c r="Q2018" s="21"/>
      <c r="R2018" s="21"/>
      <c r="S2018" s="21"/>
      <c r="T2018" s="21"/>
    </row>
    <row r="2019" spans="1:20" s="16" customFormat="1" ht="30" customHeight="1">
      <c r="A2019" s="21"/>
      <c r="B2019" s="21"/>
      <c r="C2019" s="197"/>
      <c r="D2019" s="168"/>
      <c r="E2019" s="154" t="str">
        <f>IFERROR(VLOOKUP(D2019,CADA_PROD!D:H,5,0),"")</f>
        <v/>
      </c>
      <c r="F2019" s="169"/>
      <c r="G2019" s="170"/>
      <c r="H2019" s="14"/>
      <c r="I2019" s="171"/>
      <c r="J2019" s="14"/>
      <c r="K2019" s="131"/>
      <c r="L2019" s="131" t="str">
        <f>IF(D2019="","",SUMIFS(MOVI_ENTR!I:I,MOVI_ENTR!D:D,D2019,MOVI_ENTR!O:O,O2019)-SUMIFS(MOVI_SAID!H:H,MOVI_SAID!D:D,D2019,MOVI_SAID!L:L,MOVI_ENTR!O2019))</f>
        <v/>
      </c>
      <c r="M2019" s="173" t="str">
        <f t="shared" si="48"/>
        <v/>
      </c>
      <c r="N2019" s="14"/>
      <c r="O2019" s="14"/>
      <c r="P2019" s="21"/>
      <c r="Q2019" s="21"/>
      <c r="R2019" s="21"/>
      <c r="S2019" s="21"/>
      <c r="T2019" s="21"/>
    </row>
    <row r="2020" spans="1:20" s="16" customFormat="1" ht="30" customHeight="1">
      <c r="A2020" s="21"/>
      <c r="B2020" s="21"/>
      <c r="C2020" s="197"/>
      <c r="D2020" s="168"/>
      <c r="E2020" s="154" t="str">
        <f>IFERROR(VLOOKUP(D2020,CADA_PROD!D:H,5,0),"")</f>
        <v/>
      </c>
      <c r="F2020" s="169"/>
      <c r="G2020" s="170"/>
      <c r="H2020" s="14"/>
      <c r="I2020" s="171"/>
      <c r="J2020" s="14"/>
      <c r="K2020" s="131"/>
      <c r="L2020" s="131" t="str">
        <f>IF(D2020="","",SUMIFS(MOVI_ENTR!I:I,MOVI_ENTR!D:D,D2020,MOVI_ENTR!O:O,O2020)-SUMIFS(MOVI_SAID!H:H,MOVI_SAID!D:D,D2020,MOVI_SAID!L:L,MOVI_ENTR!O2020))</f>
        <v/>
      </c>
      <c r="M2020" s="173" t="str">
        <f t="shared" si="48"/>
        <v/>
      </c>
      <c r="N2020" s="14"/>
      <c r="O2020" s="14"/>
      <c r="P2020" s="21"/>
      <c r="Q2020" s="21"/>
      <c r="R2020" s="21"/>
      <c r="S2020" s="21"/>
      <c r="T2020" s="21"/>
    </row>
    <row r="2021" spans="1:20" s="16" customFormat="1" ht="30" customHeight="1">
      <c r="A2021" s="21"/>
      <c r="B2021" s="21"/>
      <c r="C2021" s="197"/>
      <c r="D2021" s="168"/>
      <c r="E2021" s="154" t="str">
        <f>IFERROR(VLOOKUP(D2021,CADA_PROD!D:H,5,0),"")</f>
        <v/>
      </c>
      <c r="F2021" s="169"/>
      <c r="G2021" s="170"/>
      <c r="H2021" s="14"/>
      <c r="I2021" s="171"/>
      <c r="J2021" s="14"/>
      <c r="K2021" s="131"/>
      <c r="L2021" s="131" t="str">
        <f>IF(D2021="","",SUMIFS(MOVI_ENTR!I:I,MOVI_ENTR!D:D,D2021,MOVI_ENTR!O:O,O2021)-SUMIFS(MOVI_SAID!H:H,MOVI_SAID!D:D,D2021,MOVI_SAID!L:L,MOVI_ENTR!O2021))</f>
        <v/>
      </c>
      <c r="M2021" s="173" t="str">
        <f t="shared" si="48"/>
        <v/>
      </c>
      <c r="N2021" s="14"/>
      <c r="O2021" s="14"/>
      <c r="P2021" s="21"/>
      <c r="Q2021" s="21"/>
      <c r="R2021" s="21"/>
      <c r="S2021" s="21"/>
      <c r="T2021" s="21"/>
    </row>
    <row r="2022" spans="1:20" s="16" customFormat="1" ht="30" customHeight="1">
      <c r="A2022" s="21"/>
      <c r="B2022" s="21"/>
      <c r="C2022" s="197"/>
      <c r="D2022" s="168"/>
      <c r="E2022" s="154" t="str">
        <f>IFERROR(VLOOKUP(D2022,CADA_PROD!D:H,5,0),"")</f>
        <v/>
      </c>
      <c r="F2022" s="169"/>
      <c r="G2022" s="170"/>
      <c r="H2022" s="14"/>
      <c r="I2022" s="171"/>
      <c r="J2022" s="14"/>
      <c r="K2022" s="131"/>
      <c r="L2022" s="131" t="str">
        <f>IF(D2022="","",SUMIFS(MOVI_ENTR!I:I,MOVI_ENTR!D:D,D2022,MOVI_ENTR!O:O,O2022)-SUMIFS(MOVI_SAID!H:H,MOVI_SAID!D:D,D2022,MOVI_SAID!L:L,MOVI_ENTR!O2022))</f>
        <v/>
      </c>
      <c r="M2022" s="173" t="str">
        <f t="shared" si="48"/>
        <v/>
      </c>
      <c r="N2022" s="14"/>
      <c r="O2022" s="14"/>
      <c r="P2022" s="21"/>
      <c r="Q2022" s="21"/>
      <c r="R2022" s="21"/>
      <c r="S2022" s="21"/>
      <c r="T2022" s="21"/>
    </row>
    <row r="2023" spans="1:20" s="16" customFormat="1" ht="30" customHeight="1">
      <c r="A2023" s="21"/>
      <c r="B2023" s="21"/>
      <c r="C2023" s="197"/>
      <c r="D2023" s="168"/>
      <c r="E2023" s="154" t="str">
        <f>IFERROR(VLOOKUP(D2023,CADA_PROD!D:H,5,0),"")</f>
        <v/>
      </c>
      <c r="F2023" s="169"/>
      <c r="G2023" s="170"/>
      <c r="H2023" s="14"/>
      <c r="I2023" s="171"/>
      <c r="J2023" s="14"/>
      <c r="K2023" s="131"/>
      <c r="L2023" s="131" t="str">
        <f>IF(D2023="","",SUMIFS(MOVI_ENTR!I:I,MOVI_ENTR!D:D,D2023,MOVI_ENTR!O:O,O2023)-SUMIFS(MOVI_SAID!H:H,MOVI_SAID!D:D,D2023,MOVI_SAID!L:L,MOVI_ENTR!O2023))</f>
        <v/>
      </c>
      <c r="M2023" s="173" t="str">
        <f t="shared" si="48"/>
        <v/>
      </c>
      <c r="N2023" s="14"/>
      <c r="O2023" s="14"/>
      <c r="P2023" s="21"/>
      <c r="Q2023" s="21"/>
      <c r="R2023" s="21"/>
      <c r="S2023" s="21"/>
      <c r="T2023" s="21"/>
    </row>
    <row r="2024" spans="1:20" s="16" customFormat="1" ht="30" customHeight="1">
      <c r="A2024" s="21"/>
      <c r="B2024" s="21"/>
      <c r="C2024" s="197"/>
      <c r="D2024" s="168"/>
      <c r="E2024" s="154" t="str">
        <f>IFERROR(VLOOKUP(D2024,CADA_PROD!D:H,5,0),"")</f>
        <v/>
      </c>
      <c r="F2024" s="169"/>
      <c r="G2024" s="170"/>
      <c r="H2024" s="14"/>
      <c r="I2024" s="171"/>
      <c r="J2024" s="14"/>
      <c r="K2024" s="131"/>
      <c r="L2024" s="131" t="str">
        <f>IF(D2024="","",SUMIFS(MOVI_ENTR!I:I,MOVI_ENTR!D:D,D2024,MOVI_ENTR!O:O,O2024)-SUMIFS(MOVI_SAID!H:H,MOVI_SAID!D:D,D2024,MOVI_SAID!L:L,MOVI_ENTR!O2024))</f>
        <v/>
      </c>
      <c r="M2024" s="173" t="str">
        <f t="shared" si="48"/>
        <v/>
      </c>
      <c r="N2024" s="14"/>
      <c r="O2024" s="14"/>
      <c r="P2024" s="21"/>
      <c r="Q2024" s="21"/>
      <c r="R2024" s="21"/>
      <c r="S2024" s="21"/>
      <c r="T2024" s="21"/>
    </row>
    <row r="2025" spans="1:20" s="16" customFormat="1" ht="30" customHeight="1">
      <c r="A2025" s="21"/>
      <c r="B2025" s="21"/>
      <c r="C2025" s="197"/>
      <c r="D2025" s="168"/>
      <c r="E2025" s="154" t="str">
        <f>IFERROR(VLOOKUP(D2025,CADA_PROD!D:H,5,0),"")</f>
        <v/>
      </c>
      <c r="F2025" s="169"/>
      <c r="G2025" s="170"/>
      <c r="H2025" s="14"/>
      <c r="I2025" s="171"/>
      <c r="J2025" s="14"/>
      <c r="K2025" s="131"/>
      <c r="L2025" s="131" t="str">
        <f>IF(D2025="","",SUMIFS(MOVI_ENTR!I:I,MOVI_ENTR!D:D,D2025,MOVI_ENTR!O:O,O2025)-SUMIFS(MOVI_SAID!H:H,MOVI_SAID!D:D,D2025,MOVI_SAID!L:L,MOVI_ENTR!O2025))</f>
        <v/>
      </c>
      <c r="M2025" s="173" t="str">
        <f t="shared" si="48"/>
        <v/>
      </c>
      <c r="N2025" s="14"/>
      <c r="O2025" s="14"/>
      <c r="P2025" s="21"/>
      <c r="Q2025" s="21"/>
      <c r="R2025" s="21"/>
      <c r="S2025" s="21"/>
      <c r="T2025" s="21"/>
    </row>
    <row r="2026" spans="1:20" s="16" customFormat="1" ht="30" customHeight="1">
      <c r="A2026" s="21"/>
      <c r="B2026" s="21"/>
      <c r="C2026" s="197"/>
      <c r="D2026" s="168"/>
      <c r="E2026" s="154" t="str">
        <f>IFERROR(VLOOKUP(D2026,CADA_PROD!D:H,5,0),"")</f>
        <v/>
      </c>
      <c r="F2026" s="169"/>
      <c r="G2026" s="170"/>
      <c r="H2026" s="14"/>
      <c r="I2026" s="171"/>
      <c r="J2026" s="14"/>
      <c r="K2026" s="131"/>
      <c r="L2026" s="131" t="str">
        <f>IF(D2026="","",SUMIFS(MOVI_ENTR!I:I,MOVI_ENTR!D:D,D2026,MOVI_ENTR!O:O,O2026)-SUMIFS(MOVI_SAID!H:H,MOVI_SAID!D:D,D2026,MOVI_SAID!L:L,MOVI_ENTR!O2026))</f>
        <v/>
      </c>
      <c r="M2026" s="173" t="str">
        <f t="shared" si="48"/>
        <v/>
      </c>
      <c r="N2026" s="14"/>
      <c r="O2026" s="14"/>
      <c r="P2026" s="21"/>
      <c r="Q2026" s="21"/>
      <c r="R2026" s="21"/>
      <c r="S2026" s="21"/>
      <c r="T2026" s="21"/>
    </row>
    <row r="2027" spans="1:20" s="16" customFormat="1" ht="30" customHeight="1">
      <c r="A2027" s="21"/>
      <c r="B2027" s="21"/>
      <c r="C2027" s="197"/>
      <c r="D2027" s="168"/>
      <c r="E2027" s="154" t="str">
        <f>IFERROR(VLOOKUP(D2027,CADA_PROD!D:H,5,0),"")</f>
        <v/>
      </c>
      <c r="F2027" s="169"/>
      <c r="G2027" s="170"/>
      <c r="H2027" s="14"/>
      <c r="I2027" s="171"/>
      <c r="J2027" s="14"/>
      <c r="K2027" s="131"/>
      <c r="L2027" s="131" t="str">
        <f>IF(D2027="","",SUMIFS(MOVI_ENTR!I:I,MOVI_ENTR!D:D,D2027,MOVI_ENTR!O:O,O2027)-SUMIFS(MOVI_SAID!H:H,MOVI_SAID!D:D,D2027,MOVI_SAID!L:L,MOVI_ENTR!O2027))</f>
        <v/>
      </c>
      <c r="M2027" s="173" t="str">
        <f t="shared" si="48"/>
        <v/>
      </c>
      <c r="N2027" s="14"/>
      <c r="O2027" s="14"/>
      <c r="P2027" s="21"/>
      <c r="Q2027" s="21"/>
      <c r="R2027" s="21"/>
      <c r="S2027" s="21"/>
      <c r="T2027" s="21"/>
    </row>
    <row r="2028" spans="1:20" s="16" customFormat="1" ht="30" customHeight="1">
      <c r="A2028" s="21"/>
      <c r="B2028" s="21"/>
      <c r="C2028" s="197"/>
      <c r="D2028" s="168"/>
      <c r="E2028" s="154" t="str">
        <f>IFERROR(VLOOKUP(D2028,CADA_PROD!D:H,5,0),"")</f>
        <v/>
      </c>
      <c r="F2028" s="169"/>
      <c r="G2028" s="170"/>
      <c r="H2028" s="14"/>
      <c r="I2028" s="171"/>
      <c r="J2028" s="14"/>
      <c r="K2028" s="131"/>
      <c r="L2028" s="131" t="str">
        <f>IF(D2028="","",SUMIFS(MOVI_ENTR!I:I,MOVI_ENTR!D:D,D2028,MOVI_ENTR!O:O,O2028)-SUMIFS(MOVI_SAID!H:H,MOVI_SAID!D:D,D2028,MOVI_SAID!L:L,MOVI_ENTR!O2028))</f>
        <v/>
      </c>
      <c r="M2028" s="173" t="str">
        <f t="shared" si="48"/>
        <v/>
      </c>
      <c r="N2028" s="14"/>
      <c r="O2028" s="14"/>
      <c r="P2028" s="21"/>
      <c r="Q2028" s="21"/>
      <c r="R2028" s="21"/>
      <c r="S2028" s="21"/>
      <c r="T2028" s="21"/>
    </row>
    <row r="2029" spans="1:20" s="16" customFormat="1" ht="30" customHeight="1">
      <c r="A2029" s="21"/>
      <c r="B2029" s="21"/>
      <c r="C2029" s="197"/>
      <c r="D2029" s="168"/>
      <c r="E2029" s="154" t="str">
        <f>IFERROR(VLOOKUP(D2029,CADA_PROD!D:H,5,0),"")</f>
        <v/>
      </c>
      <c r="F2029" s="169"/>
      <c r="G2029" s="170"/>
      <c r="H2029" s="14"/>
      <c r="I2029" s="171"/>
      <c r="J2029" s="14"/>
      <c r="K2029" s="131"/>
      <c r="L2029" s="131" t="str">
        <f>IF(D2029="","",SUMIFS(MOVI_ENTR!I:I,MOVI_ENTR!D:D,D2029,MOVI_ENTR!O:O,O2029)-SUMIFS(MOVI_SAID!H:H,MOVI_SAID!D:D,D2029,MOVI_SAID!L:L,MOVI_ENTR!O2029))</f>
        <v/>
      </c>
      <c r="M2029" s="173" t="str">
        <f t="shared" si="48"/>
        <v/>
      </c>
      <c r="N2029" s="14"/>
      <c r="O2029" s="14"/>
      <c r="P2029" s="21"/>
      <c r="Q2029" s="21"/>
      <c r="R2029" s="21"/>
      <c r="S2029" s="21"/>
      <c r="T2029" s="21"/>
    </row>
    <row r="2030" spans="1:20" s="16" customFormat="1" ht="30" customHeight="1">
      <c r="A2030" s="21"/>
      <c r="B2030" s="21"/>
      <c r="C2030" s="197"/>
      <c r="D2030" s="168"/>
      <c r="E2030" s="154" t="str">
        <f>IFERROR(VLOOKUP(D2030,CADA_PROD!D:H,5,0),"")</f>
        <v/>
      </c>
      <c r="F2030" s="169"/>
      <c r="G2030" s="170"/>
      <c r="H2030" s="14"/>
      <c r="I2030" s="171"/>
      <c r="J2030" s="14"/>
      <c r="K2030" s="131"/>
      <c r="L2030" s="131" t="str">
        <f>IF(D2030="","",SUMIFS(MOVI_ENTR!I:I,MOVI_ENTR!D:D,D2030,MOVI_ENTR!O:O,O2030)-SUMIFS(MOVI_SAID!H:H,MOVI_SAID!D:D,D2030,MOVI_SAID!L:L,MOVI_ENTR!O2030))</f>
        <v/>
      </c>
      <c r="M2030" s="173" t="str">
        <f t="shared" si="48"/>
        <v/>
      </c>
      <c r="N2030" s="14"/>
      <c r="O2030" s="14"/>
      <c r="P2030" s="21"/>
      <c r="Q2030" s="21"/>
      <c r="R2030" s="21"/>
      <c r="S2030" s="21"/>
      <c r="T2030" s="21"/>
    </row>
    <row r="2031" spans="1:20" s="16" customFormat="1" ht="30" customHeight="1">
      <c r="A2031" s="21"/>
      <c r="B2031" s="21"/>
      <c r="C2031" s="197"/>
      <c r="D2031" s="168"/>
      <c r="E2031" s="154" t="str">
        <f>IFERROR(VLOOKUP(D2031,CADA_PROD!D:H,5,0),"")</f>
        <v/>
      </c>
      <c r="F2031" s="169"/>
      <c r="G2031" s="170"/>
      <c r="H2031" s="14"/>
      <c r="I2031" s="171"/>
      <c r="J2031" s="14"/>
      <c r="K2031" s="131"/>
      <c r="L2031" s="131" t="str">
        <f>IF(D2031="","",SUMIFS(MOVI_ENTR!I:I,MOVI_ENTR!D:D,D2031,MOVI_ENTR!O:O,O2031)-SUMIFS(MOVI_SAID!H:H,MOVI_SAID!D:D,D2031,MOVI_SAID!L:L,MOVI_ENTR!O2031))</f>
        <v/>
      </c>
      <c r="M2031" s="173" t="str">
        <f t="shared" si="48"/>
        <v/>
      </c>
      <c r="N2031" s="14"/>
      <c r="O2031" s="14"/>
      <c r="P2031" s="21"/>
      <c r="Q2031" s="21"/>
      <c r="R2031" s="21"/>
      <c r="S2031" s="21"/>
      <c r="T2031" s="21"/>
    </row>
    <row r="2032" spans="1:20" s="16" customFormat="1" ht="30" customHeight="1">
      <c r="A2032" s="21"/>
      <c r="B2032" s="21"/>
      <c r="C2032" s="197"/>
      <c r="D2032" s="168"/>
      <c r="E2032" s="154" t="str">
        <f>IFERROR(VLOOKUP(D2032,CADA_PROD!D:H,5,0),"")</f>
        <v/>
      </c>
      <c r="F2032" s="169"/>
      <c r="G2032" s="170"/>
      <c r="H2032" s="14"/>
      <c r="I2032" s="171"/>
      <c r="J2032" s="14"/>
      <c r="K2032" s="131"/>
      <c r="L2032" s="131" t="str">
        <f>IF(D2032="","",SUMIFS(MOVI_ENTR!I:I,MOVI_ENTR!D:D,D2032,MOVI_ENTR!O:O,O2032)-SUMIFS(MOVI_SAID!H:H,MOVI_SAID!D:D,D2032,MOVI_SAID!L:L,MOVI_ENTR!O2032))</f>
        <v/>
      </c>
      <c r="M2032" s="173" t="str">
        <f t="shared" si="48"/>
        <v/>
      </c>
      <c r="N2032" s="14"/>
      <c r="O2032" s="14"/>
      <c r="P2032" s="21"/>
      <c r="Q2032" s="21"/>
      <c r="R2032" s="21"/>
      <c r="S2032" s="21"/>
      <c r="T2032" s="21"/>
    </row>
    <row r="2033" spans="1:20" s="16" customFormat="1" ht="30" customHeight="1">
      <c r="A2033" s="21"/>
      <c r="B2033" s="21"/>
      <c r="C2033" s="197"/>
      <c r="D2033" s="168"/>
      <c r="E2033" s="154" t="str">
        <f>IFERROR(VLOOKUP(D2033,CADA_PROD!D:H,5,0),"")</f>
        <v/>
      </c>
      <c r="F2033" s="169"/>
      <c r="G2033" s="170"/>
      <c r="H2033" s="14"/>
      <c r="I2033" s="171"/>
      <c r="J2033" s="14"/>
      <c r="K2033" s="131"/>
      <c r="L2033" s="131" t="str">
        <f>IF(D2033="","",SUMIFS(MOVI_ENTR!I:I,MOVI_ENTR!D:D,D2033,MOVI_ENTR!O:O,O2033)-SUMIFS(MOVI_SAID!H:H,MOVI_SAID!D:D,D2033,MOVI_SAID!L:L,MOVI_ENTR!O2033))</f>
        <v/>
      </c>
      <c r="M2033" s="173" t="str">
        <f t="shared" si="48"/>
        <v/>
      </c>
      <c r="N2033" s="14"/>
      <c r="O2033" s="14"/>
      <c r="P2033" s="21"/>
      <c r="Q2033" s="21"/>
      <c r="R2033" s="21"/>
      <c r="S2033" s="21"/>
      <c r="T2033" s="21"/>
    </row>
    <row r="2034" spans="1:20" s="16" customFormat="1" ht="30" customHeight="1">
      <c r="A2034" s="21"/>
      <c r="B2034" s="21"/>
      <c r="C2034" s="197"/>
      <c r="D2034" s="168"/>
      <c r="E2034" s="154" t="str">
        <f>IFERROR(VLOOKUP(D2034,CADA_PROD!D:H,5,0),"")</f>
        <v/>
      </c>
      <c r="F2034" s="169"/>
      <c r="G2034" s="170"/>
      <c r="H2034" s="14"/>
      <c r="I2034" s="171"/>
      <c r="J2034" s="14"/>
      <c r="K2034" s="131"/>
      <c r="L2034" s="131" t="str">
        <f>IF(D2034="","",SUMIFS(MOVI_ENTR!I:I,MOVI_ENTR!D:D,D2034,MOVI_ENTR!O:O,O2034)-SUMIFS(MOVI_SAID!H:H,MOVI_SAID!D:D,D2034,MOVI_SAID!L:L,MOVI_ENTR!O2034))</f>
        <v/>
      </c>
      <c r="M2034" s="173" t="str">
        <f t="shared" si="48"/>
        <v/>
      </c>
      <c r="N2034" s="14"/>
      <c r="O2034" s="14"/>
      <c r="P2034" s="21"/>
      <c r="Q2034" s="21"/>
      <c r="R2034" s="21"/>
      <c r="S2034" s="21"/>
      <c r="T2034" s="21"/>
    </row>
    <row r="2035" spans="1:20" s="16" customFormat="1" ht="30" customHeight="1">
      <c r="A2035" s="21"/>
      <c r="B2035" s="21"/>
      <c r="C2035" s="197"/>
      <c r="D2035" s="168"/>
      <c r="E2035" s="154" t="str">
        <f>IFERROR(VLOOKUP(D2035,CADA_PROD!D:H,5,0),"")</f>
        <v/>
      </c>
      <c r="F2035" s="169"/>
      <c r="G2035" s="170"/>
      <c r="H2035" s="14"/>
      <c r="I2035" s="171"/>
      <c r="J2035" s="14"/>
      <c r="K2035" s="131"/>
      <c r="L2035" s="131" t="str">
        <f>IF(D2035="","",SUMIFS(MOVI_ENTR!I:I,MOVI_ENTR!D:D,D2035,MOVI_ENTR!O:O,O2035)-SUMIFS(MOVI_SAID!H:H,MOVI_SAID!D:D,D2035,MOVI_SAID!L:L,MOVI_ENTR!O2035))</f>
        <v/>
      </c>
      <c r="M2035" s="173" t="str">
        <f t="shared" si="48"/>
        <v/>
      </c>
      <c r="N2035" s="14"/>
      <c r="O2035" s="14"/>
      <c r="P2035" s="21"/>
      <c r="Q2035" s="21"/>
      <c r="R2035" s="21"/>
      <c r="S2035" s="21"/>
      <c r="T2035" s="21"/>
    </row>
    <row r="2036" spans="1:20" s="16" customFormat="1" ht="30" customHeight="1">
      <c r="A2036" s="21"/>
      <c r="B2036" s="21"/>
      <c r="C2036" s="197"/>
      <c r="D2036" s="168"/>
      <c r="E2036" s="154" t="str">
        <f>IFERROR(VLOOKUP(D2036,CADA_PROD!D:H,5,0),"")</f>
        <v/>
      </c>
      <c r="F2036" s="169"/>
      <c r="G2036" s="170"/>
      <c r="H2036" s="14"/>
      <c r="I2036" s="171"/>
      <c r="J2036" s="14"/>
      <c r="K2036" s="131"/>
      <c r="L2036" s="131" t="str">
        <f>IF(D2036="","",SUMIFS(MOVI_ENTR!I:I,MOVI_ENTR!D:D,D2036,MOVI_ENTR!O:O,O2036)-SUMIFS(MOVI_SAID!H:H,MOVI_SAID!D:D,D2036,MOVI_SAID!L:L,MOVI_ENTR!O2036))</f>
        <v/>
      </c>
      <c r="M2036" s="173" t="str">
        <f t="shared" si="48"/>
        <v/>
      </c>
      <c r="N2036" s="14"/>
      <c r="O2036" s="14"/>
      <c r="P2036" s="21"/>
      <c r="Q2036" s="21"/>
      <c r="R2036" s="21"/>
      <c r="S2036" s="21"/>
      <c r="T2036" s="21"/>
    </row>
    <row r="2037" spans="1:20" s="16" customFormat="1" ht="30" customHeight="1">
      <c r="A2037" s="21"/>
      <c r="B2037" s="21"/>
      <c r="C2037" s="197"/>
      <c r="D2037" s="168"/>
      <c r="E2037" s="154" t="str">
        <f>IFERROR(VLOOKUP(D2037,CADA_PROD!D:H,5,0),"")</f>
        <v/>
      </c>
      <c r="F2037" s="169"/>
      <c r="G2037" s="170"/>
      <c r="H2037" s="14"/>
      <c r="I2037" s="171"/>
      <c r="J2037" s="14"/>
      <c r="K2037" s="131"/>
      <c r="L2037" s="131" t="str">
        <f>IF(D2037="","",SUMIFS(MOVI_ENTR!I:I,MOVI_ENTR!D:D,D2037,MOVI_ENTR!O:O,O2037)-SUMIFS(MOVI_SAID!H:H,MOVI_SAID!D:D,D2037,MOVI_SAID!L:L,MOVI_ENTR!O2037))</f>
        <v/>
      </c>
      <c r="M2037" s="173" t="str">
        <f t="shared" si="48"/>
        <v/>
      </c>
      <c r="N2037" s="14"/>
      <c r="O2037" s="14"/>
      <c r="P2037" s="21"/>
      <c r="Q2037" s="21"/>
      <c r="R2037" s="21"/>
      <c r="S2037" s="21"/>
      <c r="T2037" s="21"/>
    </row>
    <row r="2038" spans="1:20" s="16" customFormat="1" ht="30" customHeight="1">
      <c r="A2038" s="21"/>
      <c r="B2038" s="21"/>
      <c r="C2038" s="197"/>
      <c r="D2038" s="168"/>
      <c r="E2038" s="154" t="str">
        <f>IFERROR(VLOOKUP(D2038,CADA_PROD!D:H,5,0),"")</f>
        <v/>
      </c>
      <c r="F2038" s="169"/>
      <c r="G2038" s="170"/>
      <c r="H2038" s="14"/>
      <c r="I2038" s="171"/>
      <c r="J2038" s="14"/>
      <c r="K2038" s="131"/>
      <c r="L2038" s="131" t="str">
        <f>IF(D2038="","",SUMIFS(MOVI_ENTR!I:I,MOVI_ENTR!D:D,D2038,MOVI_ENTR!O:O,O2038)-SUMIFS(MOVI_SAID!H:H,MOVI_SAID!D:D,D2038,MOVI_SAID!L:L,MOVI_ENTR!O2038))</f>
        <v/>
      </c>
      <c r="M2038" s="173" t="str">
        <f t="shared" si="48"/>
        <v/>
      </c>
      <c r="N2038" s="14"/>
      <c r="O2038" s="14"/>
      <c r="P2038" s="21"/>
      <c r="Q2038" s="21"/>
      <c r="R2038" s="21"/>
      <c r="S2038" s="21"/>
      <c r="T2038" s="21"/>
    </row>
    <row r="2039" spans="1:20" s="16" customFormat="1" ht="30" customHeight="1">
      <c r="A2039" s="21"/>
      <c r="B2039" s="21"/>
      <c r="C2039" s="197"/>
      <c r="D2039" s="168"/>
      <c r="E2039" s="154" t="str">
        <f>IFERROR(VLOOKUP(D2039,CADA_PROD!D:H,5,0),"")</f>
        <v/>
      </c>
      <c r="F2039" s="169"/>
      <c r="G2039" s="170"/>
      <c r="H2039" s="14"/>
      <c r="I2039" s="171"/>
      <c r="J2039" s="14"/>
      <c r="K2039" s="131"/>
      <c r="L2039" s="131" t="str">
        <f>IF(D2039="","",SUMIFS(MOVI_ENTR!I:I,MOVI_ENTR!D:D,D2039,MOVI_ENTR!O:O,O2039)-SUMIFS(MOVI_SAID!H:H,MOVI_SAID!D:D,D2039,MOVI_SAID!L:L,MOVI_ENTR!O2039))</f>
        <v/>
      </c>
      <c r="M2039" s="173" t="str">
        <f t="shared" si="48"/>
        <v/>
      </c>
      <c r="N2039" s="14"/>
      <c r="O2039" s="14"/>
      <c r="P2039" s="21"/>
      <c r="Q2039" s="21"/>
      <c r="R2039" s="21"/>
      <c r="S2039" s="21"/>
      <c r="T2039" s="21"/>
    </row>
    <row r="2040" spans="1:20" s="16" customFormat="1" ht="30" customHeight="1">
      <c r="A2040" s="21"/>
      <c r="B2040" s="21"/>
      <c r="C2040" s="197"/>
      <c r="D2040" s="168"/>
      <c r="E2040" s="154" t="str">
        <f>IFERROR(VLOOKUP(D2040,CADA_PROD!D:H,5,0),"")</f>
        <v/>
      </c>
      <c r="F2040" s="169"/>
      <c r="G2040" s="170"/>
      <c r="H2040" s="14"/>
      <c r="I2040" s="171"/>
      <c r="J2040" s="14"/>
      <c r="K2040" s="131"/>
      <c r="L2040" s="131" t="str">
        <f>IF(D2040="","",SUMIFS(MOVI_ENTR!I:I,MOVI_ENTR!D:D,D2040,MOVI_ENTR!O:O,O2040)-SUMIFS(MOVI_SAID!H:H,MOVI_SAID!D:D,D2040,MOVI_SAID!L:L,MOVI_ENTR!O2040))</f>
        <v/>
      </c>
      <c r="M2040" s="173" t="str">
        <f t="shared" si="48"/>
        <v/>
      </c>
      <c r="N2040" s="14"/>
      <c r="O2040" s="14"/>
      <c r="P2040" s="21"/>
      <c r="Q2040" s="21"/>
      <c r="R2040" s="21"/>
      <c r="S2040" s="21"/>
      <c r="T2040" s="21"/>
    </row>
    <row r="2041" spans="1:20" s="16" customFormat="1" ht="30" customHeight="1">
      <c r="A2041" s="21"/>
      <c r="B2041" s="21"/>
      <c r="C2041" s="197"/>
      <c r="D2041" s="168"/>
      <c r="E2041" s="154" t="str">
        <f>IFERROR(VLOOKUP(D2041,CADA_PROD!D:H,5,0),"")</f>
        <v/>
      </c>
      <c r="F2041" s="169"/>
      <c r="G2041" s="170"/>
      <c r="H2041" s="14"/>
      <c r="I2041" s="171"/>
      <c r="J2041" s="14"/>
      <c r="K2041" s="131"/>
      <c r="L2041" s="131" t="str">
        <f>IF(D2041="","",SUMIFS(MOVI_ENTR!I:I,MOVI_ENTR!D:D,D2041,MOVI_ENTR!O:O,O2041)-SUMIFS(MOVI_SAID!H:H,MOVI_SAID!D:D,D2041,MOVI_SAID!L:L,MOVI_ENTR!O2041))</f>
        <v/>
      </c>
      <c r="M2041" s="173" t="str">
        <f t="shared" si="48"/>
        <v/>
      </c>
      <c r="N2041" s="14"/>
      <c r="O2041" s="14"/>
      <c r="P2041" s="21"/>
      <c r="Q2041" s="21"/>
      <c r="R2041" s="21"/>
      <c r="S2041" s="21"/>
      <c r="T2041" s="21"/>
    </row>
    <row r="2042" spans="1:20" s="16" customFormat="1" ht="30" customHeight="1">
      <c r="A2042" s="21"/>
      <c r="B2042" s="21"/>
      <c r="C2042" s="197"/>
      <c r="D2042" s="168"/>
      <c r="E2042" s="154" t="str">
        <f>IFERROR(VLOOKUP(D2042,CADA_PROD!D:H,5,0),"")</f>
        <v/>
      </c>
      <c r="F2042" s="169"/>
      <c r="G2042" s="170"/>
      <c r="H2042" s="14"/>
      <c r="I2042" s="171"/>
      <c r="J2042" s="14"/>
      <c r="K2042" s="131"/>
      <c r="L2042" s="131" t="str">
        <f>IF(D2042="","",SUMIFS(MOVI_ENTR!I:I,MOVI_ENTR!D:D,D2042,MOVI_ENTR!O:O,O2042)-SUMIFS(MOVI_SAID!H:H,MOVI_SAID!D:D,D2042,MOVI_SAID!L:L,MOVI_ENTR!O2042))</f>
        <v/>
      </c>
      <c r="M2042" s="173" t="str">
        <f t="shared" si="48"/>
        <v/>
      </c>
      <c r="N2042" s="14"/>
      <c r="O2042" s="14"/>
      <c r="P2042" s="21"/>
      <c r="Q2042" s="21"/>
      <c r="R2042" s="21"/>
      <c r="S2042" s="21"/>
      <c r="T2042" s="21"/>
    </row>
    <row r="2043" spans="1:20" s="16" customFormat="1" ht="30" customHeight="1">
      <c r="A2043" s="21"/>
      <c r="B2043" s="21"/>
      <c r="C2043" s="197"/>
      <c r="D2043" s="168"/>
      <c r="E2043" s="154" t="str">
        <f>IFERROR(VLOOKUP(D2043,CADA_PROD!D:H,5,0),"")</f>
        <v/>
      </c>
      <c r="F2043" s="169"/>
      <c r="G2043" s="170"/>
      <c r="H2043" s="14"/>
      <c r="I2043" s="171"/>
      <c r="J2043" s="14"/>
      <c r="K2043" s="131"/>
      <c r="L2043" s="131" t="str">
        <f>IF(D2043="","",SUMIFS(MOVI_ENTR!I:I,MOVI_ENTR!D:D,D2043,MOVI_ENTR!O:O,O2043)-SUMIFS(MOVI_SAID!H:H,MOVI_SAID!D:D,D2043,MOVI_SAID!L:L,MOVI_ENTR!O2043))</f>
        <v/>
      </c>
      <c r="M2043" s="173" t="str">
        <f t="shared" si="48"/>
        <v/>
      </c>
      <c r="N2043" s="14"/>
      <c r="O2043" s="14"/>
      <c r="P2043" s="21"/>
      <c r="Q2043" s="21"/>
      <c r="R2043" s="21"/>
      <c r="S2043" s="21"/>
      <c r="T2043" s="21"/>
    </row>
    <row r="2044" spans="1:20" s="16" customFormat="1" ht="30" customHeight="1">
      <c r="A2044" s="21"/>
      <c r="B2044" s="21"/>
      <c r="C2044" s="197"/>
      <c r="D2044" s="168"/>
      <c r="E2044" s="154" t="str">
        <f>IFERROR(VLOOKUP(D2044,CADA_PROD!D:H,5,0),"")</f>
        <v/>
      </c>
      <c r="F2044" s="169"/>
      <c r="G2044" s="170"/>
      <c r="H2044" s="14"/>
      <c r="I2044" s="171"/>
      <c r="J2044" s="14"/>
      <c r="K2044" s="131"/>
      <c r="L2044" s="131" t="str">
        <f>IF(D2044="","",SUMIFS(MOVI_ENTR!I:I,MOVI_ENTR!D:D,D2044,MOVI_ENTR!O:O,O2044)-SUMIFS(MOVI_SAID!H:H,MOVI_SAID!D:D,D2044,MOVI_SAID!L:L,MOVI_ENTR!O2044))</f>
        <v/>
      </c>
      <c r="M2044" s="173" t="str">
        <f t="shared" si="48"/>
        <v/>
      </c>
      <c r="N2044" s="14"/>
      <c r="O2044" s="14"/>
      <c r="P2044" s="21"/>
      <c r="Q2044" s="21"/>
      <c r="R2044" s="21"/>
      <c r="S2044" s="21"/>
      <c r="T2044" s="21"/>
    </row>
    <row r="2045" spans="1:20" s="16" customFormat="1" ht="30" customHeight="1">
      <c r="A2045" s="21"/>
      <c r="B2045" s="21"/>
      <c r="C2045" s="197"/>
      <c r="D2045" s="168"/>
      <c r="E2045" s="154" t="str">
        <f>IFERROR(VLOOKUP(D2045,CADA_PROD!D:H,5,0),"")</f>
        <v/>
      </c>
      <c r="F2045" s="169"/>
      <c r="G2045" s="170"/>
      <c r="H2045" s="14"/>
      <c r="I2045" s="171"/>
      <c r="J2045" s="14"/>
      <c r="K2045" s="131"/>
      <c r="L2045" s="131" t="str">
        <f>IF(D2045="","",SUMIFS(MOVI_ENTR!I:I,MOVI_ENTR!D:D,D2045,MOVI_ENTR!O:O,O2045)-SUMIFS(MOVI_SAID!H:H,MOVI_SAID!D:D,D2045,MOVI_SAID!L:L,MOVI_ENTR!O2045))</f>
        <v/>
      </c>
      <c r="M2045" s="173" t="str">
        <f t="shared" si="48"/>
        <v/>
      </c>
      <c r="N2045" s="14"/>
      <c r="O2045" s="14"/>
      <c r="P2045" s="21"/>
      <c r="Q2045" s="21"/>
      <c r="R2045" s="21"/>
      <c r="S2045" s="21"/>
      <c r="T2045" s="21"/>
    </row>
    <row r="2046" spans="1:20" s="16" customFormat="1" ht="30" customHeight="1">
      <c r="A2046" s="21"/>
      <c r="B2046" s="21"/>
      <c r="C2046" s="197"/>
      <c r="D2046" s="168"/>
      <c r="E2046" s="154" t="str">
        <f>IFERROR(VLOOKUP(D2046,CADA_PROD!D:H,5,0),"")</f>
        <v/>
      </c>
      <c r="F2046" s="169"/>
      <c r="G2046" s="170"/>
      <c r="H2046" s="14"/>
      <c r="I2046" s="171"/>
      <c r="J2046" s="14"/>
      <c r="K2046" s="131"/>
      <c r="L2046" s="131" t="str">
        <f>IF(D2046="","",SUMIFS(MOVI_ENTR!I:I,MOVI_ENTR!D:D,D2046,MOVI_ENTR!O:O,O2046)-SUMIFS(MOVI_SAID!H:H,MOVI_SAID!D:D,D2046,MOVI_SAID!L:L,MOVI_ENTR!O2046))</f>
        <v/>
      </c>
      <c r="M2046" s="173" t="str">
        <f t="shared" si="48"/>
        <v/>
      </c>
      <c r="N2046" s="14"/>
      <c r="O2046" s="14"/>
      <c r="P2046" s="21"/>
      <c r="Q2046" s="21"/>
      <c r="R2046" s="21"/>
      <c r="S2046" s="21"/>
      <c r="T2046" s="21"/>
    </row>
    <row r="2047" spans="1:20" s="16" customFormat="1" ht="30" customHeight="1">
      <c r="A2047" s="21"/>
      <c r="B2047" s="21"/>
      <c r="C2047" s="197"/>
      <c r="D2047" s="168"/>
      <c r="E2047" s="154" t="str">
        <f>IFERROR(VLOOKUP(D2047,CADA_PROD!D:H,5,0),"")</f>
        <v/>
      </c>
      <c r="F2047" s="169"/>
      <c r="G2047" s="170"/>
      <c r="H2047" s="14"/>
      <c r="I2047" s="171"/>
      <c r="J2047" s="14"/>
      <c r="K2047" s="131"/>
      <c r="L2047" s="131" t="str">
        <f>IF(D2047="","",SUMIFS(MOVI_ENTR!I:I,MOVI_ENTR!D:D,D2047,MOVI_ENTR!O:O,O2047)-SUMIFS(MOVI_SAID!H:H,MOVI_SAID!D:D,D2047,MOVI_SAID!L:L,MOVI_ENTR!O2047))</f>
        <v/>
      </c>
      <c r="M2047" s="173" t="str">
        <f t="shared" si="48"/>
        <v/>
      </c>
      <c r="N2047" s="14"/>
      <c r="O2047" s="14"/>
      <c r="P2047" s="21"/>
      <c r="Q2047" s="21"/>
      <c r="R2047" s="21"/>
      <c r="S2047" s="21"/>
      <c r="T2047" s="21"/>
    </row>
    <row r="2048" spans="1:20" s="16" customFormat="1" ht="30" customHeight="1">
      <c r="A2048" s="21"/>
      <c r="B2048" s="21"/>
      <c r="C2048" s="197"/>
      <c r="D2048" s="168"/>
      <c r="E2048" s="154" t="str">
        <f>IFERROR(VLOOKUP(D2048,CADA_PROD!D:H,5,0),"")</f>
        <v/>
      </c>
      <c r="F2048" s="169"/>
      <c r="G2048" s="170"/>
      <c r="H2048" s="14"/>
      <c r="I2048" s="171"/>
      <c r="J2048" s="14"/>
      <c r="K2048" s="131"/>
      <c r="L2048" s="131" t="str">
        <f>IF(D2048="","",SUMIFS(MOVI_ENTR!I:I,MOVI_ENTR!D:D,D2048,MOVI_ENTR!O:O,O2048)-SUMIFS(MOVI_SAID!H:H,MOVI_SAID!D:D,D2048,MOVI_SAID!L:L,MOVI_ENTR!O2048))</f>
        <v/>
      </c>
      <c r="M2048" s="173" t="str">
        <f t="shared" si="48"/>
        <v/>
      </c>
      <c r="N2048" s="14"/>
      <c r="O2048" s="14"/>
      <c r="P2048" s="21"/>
      <c r="Q2048" s="21"/>
      <c r="R2048" s="21"/>
      <c r="S2048" s="21"/>
      <c r="T2048" s="21"/>
    </row>
    <row r="2049" spans="1:20" s="16" customFormat="1" ht="30" customHeight="1">
      <c r="A2049" s="21"/>
      <c r="B2049" s="21"/>
      <c r="C2049" s="197"/>
      <c r="D2049" s="168"/>
      <c r="E2049" s="154" t="str">
        <f>IFERROR(VLOOKUP(D2049,CADA_PROD!D:H,5,0),"")</f>
        <v/>
      </c>
      <c r="F2049" s="169"/>
      <c r="G2049" s="170"/>
      <c r="H2049" s="14"/>
      <c r="I2049" s="171"/>
      <c r="J2049" s="14"/>
      <c r="K2049" s="131"/>
      <c r="L2049" s="131" t="str">
        <f>IF(D2049="","",SUMIFS(MOVI_ENTR!I:I,MOVI_ENTR!D:D,D2049,MOVI_ENTR!O:O,O2049)-SUMIFS(MOVI_SAID!H:H,MOVI_SAID!D:D,D2049,MOVI_SAID!L:L,MOVI_ENTR!O2049))</f>
        <v/>
      </c>
      <c r="M2049" s="173" t="str">
        <f t="shared" si="48"/>
        <v/>
      </c>
      <c r="N2049" s="14"/>
      <c r="O2049" s="14"/>
      <c r="P2049" s="21"/>
      <c r="Q2049" s="21"/>
      <c r="R2049" s="21"/>
      <c r="S2049" s="21"/>
      <c r="T2049" s="21"/>
    </row>
    <row r="2050" spans="1:20" s="16" customFormat="1" ht="30" customHeight="1">
      <c r="A2050" s="21"/>
      <c r="B2050" s="21"/>
      <c r="C2050" s="197"/>
      <c r="D2050" s="168"/>
      <c r="E2050" s="154" t="str">
        <f>IFERROR(VLOOKUP(D2050,CADA_PROD!D:H,5,0),"")</f>
        <v/>
      </c>
      <c r="F2050" s="169"/>
      <c r="G2050" s="170"/>
      <c r="H2050" s="14"/>
      <c r="I2050" s="171"/>
      <c r="J2050" s="14"/>
      <c r="K2050" s="131"/>
      <c r="L2050" s="131" t="str">
        <f>IF(D2050="","",SUMIFS(MOVI_ENTR!I:I,MOVI_ENTR!D:D,D2050,MOVI_ENTR!O:O,O2050)-SUMIFS(MOVI_SAID!H:H,MOVI_SAID!D:D,D2050,MOVI_SAID!L:L,MOVI_ENTR!O2050))</f>
        <v/>
      </c>
      <c r="M2050" s="173" t="str">
        <f t="shared" si="48"/>
        <v/>
      </c>
      <c r="N2050" s="14"/>
      <c r="O2050" s="14"/>
      <c r="P2050" s="21"/>
      <c r="Q2050" s="21"/>
      <c r="R2050" s="21"/>
      <c r="S2050" s="21"/>
      <c r="T2050" s="21"/>
    </row>
    <row r="2051" spans="1:20" s="16" customFormat="1" ht="30" customHeight="1">
      <c r="A2051" s="21"/>
      <c r="B2051" s="21"/>
      <c r="C2051" s="197"/>
      <c r="D2051" s="168"/>
      <c r="E2051" s="154" t="str">
        <f>IFERROR(VLOOKUP(D2051,CADA_PROD!D:H,5,0),"")</f>
        <v/>
      </c>
      <c r="F2051" s="169"/>
      <c r="G2051" s="170"/>
      <c r="H2051" s="14"/>
      <c r="I2051" s="171"/>
      <c r="J2051" s="14"/>
      <c r="K2051" s="131"/>
      <c r="L2051" s="131" t="str">
        <f>IF(D2051="","",SUMIFS(MOVI_ENTR!I:I,MOVI_ENTR!D:D,D2051,MOVI_ENTR!O:O,O2051)-SUMIFS(MOVI_SAID!H:H,MOVI_SAID!D:D,D2051,MOVI_SAID!L:L,MOVI_ENTR!O2051))</f>
        <v/>
      </c>
      <c r="M2051" s="173" t="str">
        <f t="shared" si="48"/>
        <v/>
      </c>
      <c r="N2051" s="14"/>
      <c r="O2051" s="14"/>
      <c r="P2051" s="21"/>
      <c r="Q2051" s="21"/>
      <c r="R2051" s="21"/>
      <c r="S2051" s="21"/>
      <c r="T2051" s="21"/>
    </row>
    <row r="2052" spans="1:20" s="16" customFormat="1" ht="30" customHeight="1">
      <c r="A2052" s="21"/>
      <c r="B2052" s="21"/>
      <c r="C2052" s="197"/>
      <c r="D2052" s="168"/>
      <c r="E2052" s="154" t="str">
        <f>IFERROR(VLOOKUP(D2052,CADA_PROD!D:H,5,0),"")</f>
        <v/>
      </c>
      <c r="F2052" s="169"/>
      <c r="G2052" s="170"/>
      <c r="H2052" s="14"/>
      <c r="I2052" s="171"/>
      <c r="J2052" s="14"/>
      <c r="K2052" s="131"/>
      <c r="L2052" s="131" t="str">
        <f>IF(D2052="","",SUMIFS(MOVI_ENTR!I:I,MOVI_ENTR!D:D,D2052,MOVI_ENTR!O:O,O2052)-SUMIFS(MOVI_SAID!H:H,MOVI_SAID!D:D,D2052,MOVI_SAID!L:L,MOVI_ENTR!O2052))</f>
        <v/>
      </c>
      <c r="M2052" s="173" t="str">
        <f t="shared" si="48"/>
        <v/>
      </c>
      <c r="N2052" s="14"/>
      <c r="O2052" s="14"/>
      <c r="P2052" s="21"/>
      <c r="Q2052" s="21"/>
      <c r="R2052" s="21"/>
      <c r="S2052" s="21"/>
      <c r="T2052" s="21"/>
    </row>
    <row r="2053" spans="1:20" s="16" customFormat="1" ht="30" customHeight="1">
      <c r="A2053" s="21"/>
      <c r="B2053" s="21"/>
      <c r="C2053" s="197"/>
      <c r="D2053" s="168"/>
      <c r="E2053" s="154" t="str">
        <f>IFERROR(VLOOKUP(D2053,CADA_PROD!D:H,5,0),"")</f>
        <v/>
      </c>
      <c r="F2053" s="169"/>
      <c r="G2053" s="170"/>
      <c r="H2053" s="14"/>
      <c r="I2053" s="171"/>
      <c r="J2053" s="14"/>
      <c r="K2053" s="131"/>
      <c r="L2053" s="131" t="str">
        <f>IF(D2053="","",SUMIFS(MOVI_ENTR!I:I,MOVI_ENTR!D:D,D2053,MOVI_ENTR!O:O,O2053)-SUMIFS(MOVI_SAID!H:H,MOVI_SAID!D:D,D2053,MOVI_SAID!L:L,MOVI_ENTR!O2053))</f>
        <v/>
      </c>
      <c r="M2053" s="173" t="str">
        <f t="shared" si="48"/>
        <v/>
      </c>
      <c r="N2053" s="14"/>
      <c r="O2053" s="14"/>
      <c r="P2053" s="21"/>
      <c r="Q2053" s="21"/>
      <c r="R2053" s="21"/>
      <c r="S2053" s="21"/>
      <c r="T2053" s="21"/>
    </row>
    <row r="2054" spans="1:20" s="16" customFormat="1" ht="30" customHeight="1">
      <c r="A2054" s="21"/>
      <c r="B2054" s="21"/>
      <c r="C2054" s="197"/>
      <c r="D2054" s="168"/>
      <c r="E2054" s="154" t="str">
        <f>IFERROR(VLOOKUP(D2054,CADA_PROD!D:H,5,0),"")</f>
        <v/>
      </c>
      <c r="F2054" s="169"/>
      <c r="G2054" s="170"/>
      <c r="H2054" s="14"/>
      <c r="I2054" s="171"/>
      <c r="J2054" s="14"/>
      <c r="K2054" s="131"/>
      <c r="L2054" s="131" t="str">
        <f>IF(D2054="","",SUMIFS(MOVI_ENTR!I:I,MOVI_ENTR!D:D,D2054,MOVI_ENTR!O:O,O2054)-SUMIFS(MOVI_SAID!H:H,MOVI_SAID!D:D,D2054,MOVI_SAID!L:L,MOVI_ENTR!O2054))</f>
        <v/>
      </c>
      <c r="M2054" s="173" t="str">
        <f t="shared" si="48"/>
        <v/>
      </c>
      <c r="N2054" s="14"/>
      <c r="O2054" s="14"/>
      <c r="P2054" s="21"/>
      <c r="Q2054" s="21"/>
      <c r="R2054" s="21"/>
      <c r="S2054" s="21"/>
      <c r="T2054" s="21"/>
    </row>
    <row r="2055" spans="1:20" s="16" customFormat="1" ht="30" customHeight="1">
      <c r="A2055" s="21"/>
      <c r="B2055" s="21"/>
      <c r="C2055" s="197"/>
      <c r="D2055" s="168"/>
      <c r="E2055" s="154" t="str">
        <f>IFERROR(VLOOKUP(D2055,CADA_PROD!D:H,5,0),"")</f>
        <v/>
      </c>
      <c r="F2055" s="169"/>
      <c r="G2055" s="170"/>
      <c r="H2055" s="14"/>
      <c r="I2055" s="171"/>
      <c r="J2055" s="14"/>
      <c r="K2055" s="131"/>
      <c r="L2055" s="131" t="str">
        <f>IF(D2055="","",SUMIFS(MOVI_ENTR!I:I,MOVI_ENTR!D:D,D2055,MOVI_ENTR!O:O,O2055)-SUMIFS(MOVI_SAID!H:H,MOVI_SAID!D:D,D2055,MOVI_SAID!L:L,MOVI_ENTR!O2055))</f>
        <v/>
      </c>
      <c r="M2055" s="173" t="str">
        <f t="shared" si="48"/>
        <v/>
      </c>
      <c r="N2055" s="14"/>
      <c r="O2055" s="14"/>
      <c r="P2055" s="21"/>
      <c r="Q2055" s="21"/>
      <c r="R2055" s="21"/>
      <c r="S2055" s="21"/>
      <c r="T2055" s="21"/>
    </row>
    <row r="2056" spans="1:20" s="16" customFormat="1" ht="30" customHeight="1">
      <c r="A2056" s="21"/>
      <c r="B2056" s="21"/>
      <c r="C2056" s="197"/>
      <c r="D2056" s="168"/>
      <c r="E2056" s="154" t="str">
        <f>IFERROR(VLOOKUP(D2056,CADA_PROD!D:H,5,0),"")</f>
        <v/>
      </c>
      <c r="F2056" s="169"/>
      <c r="G2056" s="170"/>
      <c r="H2056" s="14"/>
      <c r="I2056" s="171"/>
      <c r="J2056" s="14"/>
      <c r="K2056" s="131"/>
      <c r="L2056" s="131" t="str">
        <f>IF(D2056="","",SUMIFS(MOVI_ENTR!I:I,MOVI_ENTR!D:D,D2056,MOVI_ENTR!O:O,O2056)-SUMIFS(MOVI_SAID!H:H,MOVI_SAID!D:D,D2056,MOVI_SAID!L:L,MOVI_ENTR!O2056))</f>
        <v/>
      </c>
      <c r="M2056" s="173" t="str">
        <f t="shared" si="48"/>
        <v/>
      </c>
      <c r="N2056" s="14"/>
      <c r="O2056" s="14"/>
      <c r="P2056" s="21"/>
      <c r="Q2056" s="21"/>
      <c r="R2056" s="21"/>
      <c r="S2056" s="21"/>
      <c r="T2056" s="21"/>
    </row>
    <row r="2057" spans="1:20" s="16" customFormat="1" ht="30" customHeight="1">
      <c r="A2057" s="21"/>
      <c r="B2057" s="21"/>
      <c r="C2057" s="197"/>
      <c r="D2057" s="168"/>
      <c r="E2057" s="154" t="str">
        <f>IFERROR(VLOOKUP(D2057,CADA_PROD!D:H,5,0),"")</f>
        <v/>
      </c>
      <c r="F2057" s="169"/>
      <c r="G2057" s="170"/>
      <c r="H2057" s="14"/>
      <c r="I2057" s="171"/>
      <c r="J2057" s="14"/>
      <c r="K2057" s="131"/>
      <c r="L2057" s="131" t="str">
        <f>IF(D2057="","",SUMIFS(MOVI_ENTR!I:I,MOVI_ENTR!D:D,D2057,MOVI_ENTR!O:O,O2057)-SUMIFS(MOVI_SAID!H:H,MOVI_SAID!D:D,D2057,MOVI_SAID!L:L,MOVI_ENTR!O2057))</f>
        <v/>
      </c>
      <c r="M2057" s="173" t="str">
        <f t="shared" si="48"/>
        <v/>
      </c>
      <c r="N2057" s="14"/>
      <c r="O2057" s="14"/>
      <c r="P2057" s="21"/>
      <c r="Q2057" s="21"/>
      <c r="R2057" s="21"/>
      <c r="S2057" s="21"/>
      <c r="T2057" s="21"/>
    </row>
    <row r="2058" spans="1:20" s="16" customFormat="1" ht="30" customHeight="1">
      <c r="A2058" s="21"/>
      <c r="B2058" s="21"/>
      <c r="C2058" s="197"/>
      <c r="D2058" s="168"/>
      <c r="E2058" s="154" t="str">
        <f>IFERROR(VLOOKUP(D2058,CADA_PROD!D:H,5,0),"")</f>
        <v/>
      </c>
      <c r="F2058" s="169"/>
      <c r="G2058" s="170"/>
      <c r="H2058" s="14"/>
      <c r="I2058" s="171"/>
      <c r="J2058" s="14"/>
      <c r="K2058" s="131"/>
      <c r="L2058" s="131" t="str">
        <f>IF(D2058="","",SUMIFS(MOVI_ENTR!I:I,MOVI_ENTR!D:D,D2058,MOVI_ENTR!O:O,O2058)-SUMIFS(MOVI_SAID!H:H,MOVI_SAID!D:D,D2058,MOVI_SAID!L:L,MOVI_ENTR!O2058))</f>
        <v/>
      </c>
      <c r="M2058" s="173" t="str">
        <f t="shared" si="48"/>
        <v/>
      </c>
      <c r="N2058" s="14"/>
      <c r="O2058" s="14"/>
      <c r="P2058" s="21"/>
      <c r="Q2058" s="21"/>
      <c r="R2058" s="21"/>
      <c r="S2058" s="21"/>
      <c r="T2058" s="21"/>
    </row>
    <row r="2059" spans="1:20" s="16" customFormat="1" ht="30" customHeight="1">
      <c r="A2059" s="21"/>
      <c r="B2059" s="21"/>
      <c r="C2059" s="197"/>
      <c r="D2059" s="168"/>
      <c r="E2059" s="154" t="str">
        <f>IFERROR(VLOOKUP(D2059,CADA_PROD!D:H,5,0),"")</f>
        <v/>
      </c>
      <c r="F2059" s="169"/>
      <c r="G2059" s="170"/>
      <c r="H2059" s="14"/>
      <c r="I2059" s="171"/>
      <c r="J2059" s="14"/>
      <c r="K2059" s="131"/>
      <c r="L2059" s="131" t="str">
        <f>IF(D2059="","",SUMIFS(MOVI_ENTR!I:I,MOVI_ENTR!D:D,D2059,MOVI_ENTR!O:O,O2059)-SUMIFS(MOVI_SAID!H:H,MOVI_SAID!D:D,D2059,MOVI_SAID!L:L,MOVI_ENTR!O2059))</f>
        <v/>
      </c>
      <c r="M2059" s="173" t="str">
        <f t="shared" si="48"/>
        <v/>
      </c>
      <c r="N2059" s="14"/>
      <c r="O2059" s="14"/>
      <c r="P2059" s="21"/>
      <c r="Q2059" s="21"/>
      <c r="R2059" s="21"/>
      <c r="S2059" s="21"/>
      <c r="T2059" s="21"/>
    </row>
    <row r="2060" spans="1:20" s="16" customFormat="1" ht="30" customHeight="1">
      <c r="A2060" s="21"/>
      <c r="B2060" s="21"/>
      <c r="C2060" s="197"/>
      <c r="D2060" s="168"/>
      <c r="E2060" s="154" t="str">
        <f>IFERROR(VLOOKUP(D2060,CADA_PROD!D:H,5,0),"")</f>
        <v/>
      </c>
      <c r="F2060" s="169"/>
      <c r="G2060" s="170"/>
      <c r="H2060" s="14"/>
      <c r="I2060" s="171"/>
      <c r="J2060" s="14"/>
      <c r="K2060" s="131"/>
      <c r="L2060" s="131" t="str">
        <f>IF(D2060="","",SUMIFS(MOVI_ENTR!I:I,MOVI_ENTR!D:D,D2060,MOVI_ENTR!O:O,O2060)-SUMIFS(MOVI_SAID!H:H,MOVI_SAID!D:D,D2060,MOVI_SAID!L:L,MOVI_ENTR!O2060))</f>
        <v/>
      </c>
      <c r="M2060" s="173" t="str">
        <f t="shared" si="48"/>
        <v/>
      </c>
      <c r="N2060" s="14"/>
      <c r="O2060" s="14"/>
      <c r="P2060" s="21"/>
      <c r="Q2060" s="21"/>
      <c r="R2060" s="21"/>
      <c r="S2060" s="21"/>
      <c r="T2060" s="21"/>
    </row>
    <row r="2061" spans="1:20" s="16" customFormat="1" ht="30" customHeight="1">
      <c r="A2061" s="21"/>
      <c r="B2061" s="21"/>
      <c r="C2061" s="197"/>
      <c r="D2061" s="168"/>
      <c r="E2061" s="154" t="str">
        <f>IFERROR(VLOOKUP(D2061,CADA_PROD!D:H,5,0),"")</f>
        <v/>
      </c>
      <c r="F2061" s="169"/>
      <c r="G2061" s="170"/>
      <c r="H2061" s="14"/>
      <c r="I2061" s="171"/>
      <c r="J2061" s="14"/>
      <c r="K2061" s="131"/>
      <c r="L2061" s="131" t="str">
        <f>IF(D2061="","",SUMIFS(MOVI_ENTR!I:I,MOVI_ENTR!D:D,D2061,MOVI_ENTR!O:O,O2061)-SUMIFS(MOVI_SAID!H:H,MOVI_SAID!D:D,D2061,MOVI_SAID!L:L,MOVI_ENTR!O2061))</f>
        <v/>
      </c>
      <c r="M2061" s="173" t="str">
        <f t="shared" si="48"/>
        <v/>
      </c>
      <c r="N2061" s="14"/>
      <c r="O2061" s="14"/>
      <c r="P2061" s="21"/>
      <c r="Q2061" s="21"/>
      <c r="R2061" s="21"/>
      <c r="S2061" s="21"/>
      <c r="T2061" s="21"/>
    </row>
    <row r="2062" spans="1:20" s="16" customFormat="1" ht="30" customHeight="1">
      <c r="A2062" s="21"/>
      <c r="B2062" s="21"/>
      <c r="C2062" s="197"/>
      <c r="D2062" s="168"/>
      <c r="E2062" s="154" t="str">
        <f>IFERROR(VLOOKUP(D2062,CADA_PROD!D:H,5,0),"")</f>
        <v/>
      </c>
      <c r="F2062" s="169"/>
      <c r="G2062" s="170"/>
      <c r="H2062" s="14"/>
      <c r="I2062" s="171"/>
      <c r="J2062" s="14"/>
      <c r="K2062" s="131"/>
      <c r="L2062" s="131" t="str">
        <f>IF(D2062="","",SUMIFS(MOVI_ENTR!I:I,MOVI_ENTR!D:D,D2062,MOVI_ENTR!O:O,O2062)-SUMIFS(MOVI_SAID!H:H,MOVI_SAID!D:D,D2062,MOVI_SAID!L:L,MOVI_ENTR!O2062))</f>
        <v/>
      </c>
      <c r="M2062" s="173" t="str">
        <f t="shared" si="48"/>
        <v/>
      </c>
      <c r="N2062" s="14"/>
      <c r="O2062" s="14"/>
      <c r="P2062" s="21"/>
      <c r="Q2062" s="21"/>
      <c r="R2062" s="21"/>
      <c r="S2062" s="21"/>
      <c r="T2062" s="21"/>
    </row>
    <row r="2063" spans="1:20" s="16" customFormat="1" ht="30" customHeight="1">
      <c r="A2063" s="21"/>
      <c r="B2063" s="21"/>
      <c r="C2063" s="197"/>
      <c r="D2063" s="168"/>
      <c r="E2063" s="154" t="str">
        <f>IFERROR(VLOOKUP(D2063,CADA_PROD!D:H,5,0),"")</f>
        <v/>
      </c>
      <c r="F2063" s="169"/>
      <c r="G2063" s="170"/>
      <c r="H2063" s="14"/>
      <c r="I2063" s="171"/>
      <c r="J2063" s="14"/>
      <c r="K2063" s="131"/>
      <c r="L2063" s="131" t="str">
        <f>IF(D2063="","",SUMIFS(MOVI_ENTR!I:I,MOVI_ENTR!D:D,D2063,MOVI_ENTR!O:O,O2063)-SUMIFS(MOVI_SAID!H:H,MOVI_SAID!D:D,D2063,MOVI_SAID!L:L,MOVI_ENTR!O2063))</f>
        <v/>
      </c>
      <c r="M2063" s="173" t="str">
        <f t="shared" si="48"/>
        <v/>
      </c>
      <c r="N2063" s="14"/>
      <c r="O2063" s="14"/>
      <c r="P2063" s="21"/>
      <c r="Q2063" s="21"/>
      <c r="R2063" s="21"/>
      <c r="S2063" s="21"/>
      <c r="T2063" s="21"/>
    </row>
    <row r="2064" spans="1:20" s="16" customFormat="1" ht="30" customHeight="1">
      <c r="A2064" s="21"/>
      <c r="B2064" s="21"/>
      <c r="C2064" s="197"/>
      <c r="D2064" s="168"/>
      <c r="E2064" s="154" t="str">
        <f>IFERROR(VLOOKUP(D2064,CADA_PROD!D:H,5,0),"")</f>
        <v/>
      </c>
      <c r="F2064" s="169"/>
      <c r="G2064" s="170"/>
      <c r="H2064" s="14"/>
      <c r="I2064" s="171"/>
      <c r="J2064" s="14"/>
      <c r="K2064" s="131"/>
      <c r="L2064" s="131" t="str">
        <f>IF(D2064="","",SUMIFS(MOVI_ENTR!I:I,MOVI_ENTR!D:D,D2064,MOVI_ENTR!O:O,O2064)-SUMIFS(MOVI_SAID!H:H,MOVI_SAID!D:D,D2064,MOVI_SAID!L:L,MOVI_ENTR!O2064))</f>
        <v/>
      </c>
      <c r="M2064" s="173" t="str">
        <f t="shared" si="48"/>
        <v/>
      </c>
      <c r="N2064" s="14"/>
      <c r="O2064" s="14"/>
      <c r="P2064" s="21"/>
      <c r="Q2064" s="21"/>
      <c r="R2064" s="21"/>
      <c r="S2064" s="21"/>
      <c r="T2064" s="21"/>
    </row>
    <row r="2065" spans="1:20" s="16" customFormat="1" ht="30" customHeight="1">
      <c r="A2065" s="21"/>
      <c r="B2065" s="21"/>
      <c r="C2065" s="197"/>
      <c r="D2065" s="168"/>
      <c r="E2065" s="154" t="str">
        <f>IFERROR(VLOOKUP(D2065,CADA_PROD!D:H,5,0),"")</f>
        <v/>
      </c>
      <c r="F2065" s="169"/>
      <c r="G2065" s="170"/>
      <c r="H2065" s="14"/>
      <c r="I2065" s="171"/>
      <c r="J2065" s="14"/>
      <c r="K2065" s="131"/>
      <c r="L2065" s="131" t="str">
        <f>IF(D2065="","",SUMIFS(MOVI_ENTR!I:I,MOVI_ENTR!D:D,D2065,MOVI_ENTR!O:O,O2065)-SUMIFS(MOVI_SAID!H:H,MOVI_SAID!D:D,D2065,MOVI_SAID!L:L,MOVI_ENTR!O2065))</f>
        <v/>
      </c>
      <c r="M2065" s="173" t="str">
        <f t="shared" si="48"/>
        <v/>
      </c>
      <c r="N2065" s="14"/>
      <c r="O2065" s="14"/>
      <c r="P2065" s="21"/>
      <c r="Q2065" s="21"/>
      <c r="R2065" s="21"/>
      <c r="S2065" s="21"/>
      <c r="T2065" s="21"/>
    </row>
    <row r="2066" spans="1:20" s="16" customFormat="1" ht="30" customHeight="1">
      <c r="A2066" s="21"/>
      <c r="B2066" s="21"/>
      <c r="C2066" s="197"/>
      <c r="D2066" s="168"/>
      <c r="E2066" s="154" t="str">
        <f>IFERROR(VLOOKUP(D2066,CADA_PROD!D:H,5,0),"")</f>
        <v/>
      </c>
      <c r="F2066" s="169"/>
      <c r="G2066" s="170"/>
      <c r="H2066" s="14"/>
      <c r="I2066" s="171"/>
      <c r="J2066" s="14"/>
      <c r="K2066" s="131"/>
      <c r="L2066" s="131" t="str">
        <f>IF(D2066="","",SUMIFS(MOVI_ENTR!I:I,MOVI_ENTR!D:D,D2066,MOVI_ENTR!O:O,O2066)-SUMIFS(MOVI_SAID!H:H,MOVI_SAID!D:D,D2066,MOVI_SAID!L:L,MOVI_ENTR!O2066))</f>
        <v/>
      </c>
      <c r="M2066" s="173" t="str">
        <f t="shared" si="48"/>
        <v/>
      </c>
      <c r="N2066" s="14"/>
      <c r="O2066" s="14"/>
      <c r="P2066" s="21"/>
      <c r="Q2066" s="21"/>
      <c r="R2066" s="21"/>
      <c r="S2066" s="21"/>
      <c r="T2066" s="21"/>
    </row>
    <row r="2067" spans="1:20" s="16" customFormat="1" ht="30" customHeight="1">
      <c r="A2067" s="21"/>
      <c r="B2067" s="21"/>
      <c r="C2067" s="197"/>
      <c r="D2067" s="168"/>
      <c r="E2067" s="154" t="str">
        <f>IFERROR(VLOOKUP(D2067,CADA_PROD!D:H,5,0),"")</f>
        <v/>
      </c>
      <c r="F2067" s="169"/>
      <c r="G2067" s="170"/>
      <c r="H2067" s="14"/>
      <c r="I2067" s="171"/>
      <c r="J2067" s="14"/>
      <c r="K2067" s="131"/>
      <c r="L2067" s="131" t="str">
        <f>IF(D2067="","",SUMIFS(MOVI_ENTR!I:I,MOVI_ENTR!D:D,D2067,MOVI_ENTR!O:O,O2067)-SUMIFS(MOVI_SAID!H:H,MOVI_SAID!D:D,D2067,MOVI_SAID!L:L,MOVI_ENTR!O2067))</f>
        <v/>
      </c>
      <c r="M2067" s="173" t="str">
        <f t="shared" si="48"/>
        <v/>
      </c>
      <c r="N2067" s="14"/>
      <c r="O2067" s="14"/>
      <c r="P2067" s="21"/>
      <c r="Q2067" s="21"/>
      <c r="R2067" s="21"/>
      <c r="S2067" s="21"/>
      <c r="T2067" s="21"/>
    </row>
    <row r="2068" spans="1:20" s="16" customFormat="1" ht="30" customHeight="1">
      <c r="A2068" s="21"/>
      <c r="B2068" s="21"/>
      <c r="C2068" s="197"/>
      <c r="D2068" s="168"/>
      <c r="E2068" s="154" t="str">
        <f>IFERROR(VLOOKUP(D2068,CADA_PROD!D:H,5,0),"")</f>
        <v/>
      </c>
      <c r="F2068" s="169"/>
      <c r="G2068" s="170"/>
      <c r="H2068" s="14"/>
      <c r="I2068" s="171"/>
      <c r="J2068" s="14"/>
      <c r="K2068" s="131"/>
      <c r="L2068" s="131" t="str">
        <f>IF(D2068="","",SUMIFS(MOVI_ENTR!I:I,MOVI_ENTR!D:D,D2068,MOVI_ENTR!O:O,O2068)-SUMIFS(MOVI_SAID!H:H,MOVI_SAID!D:D,D2068,MOVI_SAID!L:L,MOVI_ENTR!O2068))</f>
        <v/>
      </c>
      <c r="M2068" s="173" t="str">
        <f t="shared" si="48"/>
        <v/>
      </c>
      <c r="N2068" s="14"/>
      <c r="O2068" s="14"/>
      <c r="P2068" s="21"/>
      <c r="Q2068" s="21"/>
      <c r="R2068" s="21"/>
      <c r="S2068" s="21"/>
      <c r="T2068" s="21"/>
    </row>
    <row r="2069" spans="1:20" s="16" customFormat="1" ht="30" customHeight="1">
      <c r="A2069" s="21"/>
      <c r="B2069" s="21"/>
      <c r="C2069" s="197"/>
      <c r="D2069" s="168"/>
      <c r="E2069" s="154" t="str">
        <f>IFERROR(VLOOKUP(D2069,CADA_PROD!D:H,5,0),"")</f>
        <v/>
      </c>
      <c r="F2069" s="169"/>
      <c r="G2069" s="170"/>
      <c r="H2069" s="14"/>
      <c r="I2069" s="171"/>
      <c r="J2069" s="14"/>
      <c r="K2069" s="131"/>
      <c r="L2069" s="131" t="str">
        <f>IF(D2069="","",SUMIFS(MOVI_ENTR!I:I,MOVI_ENTR!D:D,D2069,MOVI_ENTR!O:O,O2069)-SUMIFS(MOVI_SAID!H:H,MOVI_SAID!D:D,D2069,MOVI_SAID!L:L,MOVI_ENTR!O2069))</f>
        <v/>
      </c>
      <c r="M2069" s="173" t="str">
        <f t="shared" si="48"/>
        <v/>
      </c>
      <c r="N2069" s="14"/>
      <c r="O2069" s="14"/>
      <c r="P2069" s="21"/>
      <c r="Q2069" s="21"/>
      <c r="R2069" s="21"/>
      <c r="S2069" s="21"/>
      <c r="T2069" s="21"/>
    </row>
    <row r="2070" spans="1:20" s="16" customFormat="1" ht="30" customHeight="1">
      <c r="A2070" s="21"/>
      <c r="B2070" s="21"/>
      <c r="C2070" s="197"/>
      <c r="D2070" s="168"/>
      <c r="E2070" s="154" t="str">
        <f>IFERROR(VLOOKUP(D2070,CADA_PROD!D:H,5,0),"")</f>
        <v/>
      </c>
      <c r="F2070" s="169"/>
      <c r="G2070" s="170"/>
      <c r="H2070" s="14"/>
      <c r="I2070" s="171"/>
      <c r="J2070" s="14"/>
      <c r="K2070" s="131"/>
      <c r="L2070" s="131" t="str">
        <f>IF(D2070="","",SUMIFS(MOVI_ENTR!I:I,MOVI_ENTR!D:D,D2070,MOVI_ENTR!O:O,O2070)-SUMIFS(MOVI_SAID!H:H,MOVI_SAID!D:D,D2070,MOVI_SAID!L:L,MOVI_ENTR!O2070))</f>
        <v/>
      </c>
      <c r="M2070" s="173" t="str">
        <f t="shared" si="48"/>
        <v/>
      </c>
      <c r="N2070" s="14"/>
      <c r="O2070" s="14"/>
      <c r="P2070" s="21"/>
      <c r="Q2070" s="21"/>
      <c r="R2070" s="21"/>
      <c r="S2070" s="21"/>
      <c r="T2070" s="21"/>
    </row>
    <row r="2071" spans="1:20" s="16" customFormat="1" ht="30" customHeight="1">
      <c r="A2071" s="21"/>
      <c r="B2071" s="21"/>
      <c r="C2071" s="197"/>
      <c r="D2071" s="168"/>
      <c r="E2071" s="154" t="str">
        <f>IFERROR(VLOOKUP(D2071,CADA_PROD!D:H,5,0),"")</f>
        <v/>
      </c>
      <c r="F2071" s="169"/>
      <c r="G2071" s="170"/>
      <c r="H2071" s="14"/>
      <c r="I2071" s="171"/>
      <c r="J2071" s="14"/>
      <c r="K2071" s="131"/>
      <c r="L2071" s="131" t="str">
        <f>IF(D2071="","",SUMIFS(MOVI_ENTR!I:I,MOVI_ENTR!D:D,D2071,MOVI_ENTR!O:O,O2071)-SUMIFS(MOVI_SAID!H:H,MOVI_SAID!D:D,D2071,MOVI_SAID!L:L,MOVI_ENTR!O2071))</f>
        <v/>
      </c>
      <c r="M2071" s="173" t="str">
        <f t="shared" si="48"/>
        <v/>
      </c>
      <c r="N2071" s="14"/>
      <c r="O2071" s="14"/>
      <c r="P2071" s="21"/>
      <c r="Q2071" s="21"/>
      <c r="R2071" s="21"/>
      <c r="S2071" s="21"/>
      <c r="T2071" s="21"/>
    </row>
    <row r="2072" spans="1:20" s="16" customFormat="1" ht="30" customHeight="1">
      <c r="A2072" s="21"/>
      <c r="B2072" s="21"/>
      <c r="C2072" s="197"/>
      <c r="D2072" s="168"/>
      <c r="E2072" s="154" t="str">
        <f>IFERROR(VLOOKUP(D2072,CADA_PROD!D:H,5,0),"")</f>
        <v/>
      </c>
      <c r="F2072" s="169"/>
      <c r="G2072" s="170"/>
      <c r="H2072" s="14"/>
      <c r="I2072" s="171"/>
      <c r="J2072" s="14"/>
      <c r="K2072" s="131"/>
      <c r="L2072" s="131" t="str">
        <f>IF(D2072="","",SUMIFS(MOVI_ENTR!I:I,MOVI_ENTR!D:D,D2072,MOVI_ENTR!O:O,O2072)-SUMIFS(MOVI_SAID!H:H,MOVI_SAID!D:D,D2072,MOVI_SAID!L:L,MOVI_ENTR!O2072))</f>
        <v/>
      </c>
      <c r="M2072" s="173" t="str">
        <f t="shared" si="48"/>
        <v/>
      </c>
      <c r="N2072" s="14"/>
      <c r="O2072" s="14"/>
      <c r="P2072" s="21"/>
      <c r="Q2072" s="21"/>
      <c r="R2072" s="21"/>
      <c r="S2072" s="21"/>
      <c r="T2072" s="21"/>
    </row>
    <row r="2073" spans="1:20" s="16" customFormat="1" ht="30" customHeight="1">
      <c r="A2073" s="21"/>
      <c r="B2073" s="21"/>
      <c r="C2073" s="197"/>
      <c r="D2073" s="168"/>
      <c r="E2073" s="154" t="str">
        <f>IFERROR(VLOOKUP(D2073,CADA_PROD!D:H,5,0),"")</f>
        <v/>
      </c>
      <c r="F2073" s="169"/>
      <c r="G2073" s="170"/>
      <c r="H2073" s="14"/>
      <c r="I2073" s="171"/>
      <c r="J2073" s="14"/>
      <c r="K2073" s="131"/>
      <c r="L2073" s="131" t="str">
        <f>IF(D2073="","",SUMIFS(MOVI_ENTR!I:I,MOVI_ENTR!D:D,D2073,MOVI_ENTR!O:O,O2073)-SUMIFS(MOVI_SAID!H:H,MOVI_SAID!D:D,D2073,MOVI_SAID!L:L,MOVI_ENTR!O2073))</f>
        <v/>
      </c>
      <c r="M2073" s="173" t="str">
        <f t="shared" si="48"/>
        <v/>
      </c>
      <c r="N2073" s="14"/>
      <c r="O2073" s="14"/>
      <c r="P2073" s="21"/>
      <c r="Q2073" s="21"/>
      <c r="R2073" s="21"/>
      <c r="S2073" s="21"/>
      <c r="T2073" s="21"/>
    </row>
    <row r="2074" spans="1:20" s="16" customFormat="1" ht="30" customHeight="1">
      <c r="A2074" s="21"/>
      <c r="B2074" s="21"/>
      <c r="C2074" s="197"/>
      <c r="D2074" s="168"/>
      <c r="E2074" s="154" t="str">
        <f>IFERROR(VLOOKUP(D2074,CADA_PROD!D:H,5,0),"")</f>
        <v/>
      </c>
      <c r="F2074" s="169"/>
      <c r="G2074" s="170"/>
      <c r="H2074" s="14"/>
      <c r="I2074" s="171"/>
      <c r="J2074" s="14"/>
      <c r="K2074" s="131"/>
      <c r="L2074" s="131" t="str">
        <f>IF(D2074="","",SUMIFS(MOVI_ENTR!I:I,MOVI_ENTR!D:D,D2074,MOVI_ENTR!O:O,O2074)-SUMIFS(MOVI_SAID!H:H,MOVI_SAID!D:D,D2074,MOVI_SAID!L:L,MOVI_ENTR!O2074))</f>
        <v/>
      </c>
      <c r="M2074" s="173" t="str">
        <f t="shared" si="48"/>
        <v/>
      </c>
      <c r="N2074" s="14"/>
      <c r="O2074" s="14"/>
      <c r="P2074" s="21"/>
      <c r="Q2074" s="21"/>
      <c r="R2074" s="21"/>
      <c r="S2074" s="21"/>
      <c r="T2074" s="21"/>
    </row>
    <row r="2075" spans="1:20" s="16" customFormat="1" ht="30" customHeight="1">
      <c r="A2075" s="21"/>
      <c r="B2075" s="21"/>
      <c r="C2075" s="197"/>
      <c r="D2075" s="168"/>
      <c r="E2075" s="154" t="str">
        <f>IFERROR(VLOOKUP(D2075,CADA_PROD!D:H,5,0),"")</f>
        <v/>
      </c>
      <c r="F2075" s="169"/>
      <c r="G2075" s="170"/>
      <c r="H2075" s="14"/>
      <c r="I2075" s="171"/>
      <c r="J2075" s="14"/>
      <c r="K2075" s="131"/>
      <c r="L2075" s="131" t="str">
        <f>IF(D2075="","",SUMIFS(MOVI_ENTR!I:I,MOVI_ENTR!D:D,D2075,MOVI_ENTR!O:O,O2075)-SUMIFS(MOVI_SAID!H:H,MOVI_SAID!D:D,D2075,MOVI_SAID!L:L,MOVI_ENTR!O2075))</f>
        <v/>
      </c>
      <c r="M2075" s="173" t="str">
        <f t="shared" ref="M2075:M2138" si="49">IF(D2075="","",H2075*I2075)</f>
        <v/>
      </c>
      <c r="N2075" s="14"/>
      <c r="O2075" s="14"/>
      <c r="P2075" s="21"/>
      <c r="Q2075" s="21"/>
      <c r="R2075" s="21"/>
      <c r="S2075" s="21"/>
      <c r="T2075" s="21"/>
    </row>
    <row r="2076" spans="1:20" s="16" customFormat="1" ht="30" customHeight="1">
      <c r="A2076" s="21"/>
      <c r="B2076" s="21"/>
      <c r="C2076" s="197"/>
      <c r="D2076" s="168"/>
      <c r="E2076" s="154" t="str">
        <f>IFERROR(VLOOKUP(D2076,CADA_PROD!D:H,5,0),"")</f>
        <v/>
      </c>
      <c r="F2076" s="169"/>
      <c r="G2076" s="170"/>
      <c r="H2076" s="14"/>
      <c r="I2076" s="171"/>
      <c r="J2076" s="14"/>
      <c r="K2076" s="131"/>
      <c r="L2076" s="131" t="str">
        <f>IF(D2076="","",SUMIFS(MOVI_ENTR!I:I,MOVI_ENTR!D:D,D2076,MOVI_ENTR!O:O,O2076)-SUMIFS(MOVI_SAID!H:H,MOVI_SAID!D:D,D2076,MOVI_SAID!L:L,MOVI_ENTR!O2076))</f>
        <v/>
      </c>
      <c r="M2076" s="173" t="str">
        <f t="shared" si="49"/>
        <v/>
      </c>
      <c r="N2076" s="14"/>
      <c r="O2076" s="14"/>
      <c r="P2076" s="21"/>
      <c r="Q2076" s="21"/>
      <c r="R2076" s="21"/>
      <c r="S2076" s="21"/>
      <c r="T2076" s="21"/>
    </row>
    <row r="2077" spans="1:20" s="16" customFormat="1" ht="30" customHeight="1">
      <c r="A2077" s="21"/>
      <c r="B2077" s="21"/>
      <c r="C2077" s="197"/>
      <c r="D2077" s="168"/>
      <c r="E2077" s="154" t="str">
        <f>IFERROR(VLOOKUP(D2077,CADA_PROD!D:H,5,0),"")</f>
        <v/>
      </c>
      <c r="F2077" s="169"/>
      <c r="G2077" s="170"/>
      <c r="H2077" s="14"/>
      <c r="I2077" s="171"/>
      <c r="J2077" s="14"/>
      <c r="K2077" s="131"/>
      <c r="L2077" s="131" t="str">
        <f>IF(D2077="","",SUMIFS(MOVI_ENTR!I:I,MOVI_ENTR!D:D,D2077,MOVI_ENTR!O:O,O2077)-SUMIFS(MOVI_SAID!H:H,MOVI_SAID!D:D,D2077,MOVI_SAID!L:L,MOVI_ENTR!O2077))</f>
        <v/>
      </c>
      <c r="M2077" s="173" t="str">
        <f t="shared" si="49"/>
        <v/>
      </c>
      <c r="N2077" s="14"/>
      <c r="O2077" s="14"/>
      <c r="P2077" s="21"/>
      <c r="Q2077" s="21"/>
      <c r="R2077" s="21"/>
      <c r="S2077" s="21"/>
      <c r="T2077" s="21"/>
    </row>
    <row r="2078" spans="1:20" s="16" customFormat="1" ht="30" customHeight="1">
      <c r="A2078" s="21"/>
      <c r="B2078" s="21"/>
      <c r="C2078" s="197"/>
      <c r="D2078" s="168"/>
      <c r="E2078" s="154" t="str">
        <f>IFERROR(VLOOKUP(D2078,CADA_PROD!D:H,5,0),"")</f>
        <v/>
      </c>
      <c r="F2078" s="169"/>
      <c r="G2078" s="170"/>
      <c r="H2078" s="14"/>
      <c r="I2078" s="171"/>
      <c r="J2078" s="14"/>
      <c r="K2078" s="131"/>
      <c r="L2078" s="131" t="str">
        <f>IF(D2078="","",SUMIFS(MOVI_ENTR!I:I,MOVI_ENTR!D:D,D2078,MOVI_ENTR!O:O,O2078)-SUMIFS(MOVI_SAID!H:H,MOVI_SAID!D:D,D2078,MOVI_SAID!L:L,MOVI_ENTR!O2078))</f>
        <v/>
      </c>
      <c r="M2078" s="173" t="str">
        <f t="shared" si="49"/>
        <v/>
      </c>
      <c r="N2078" s="14"/>
      <c r="O2078" s="14"/>
      <c r="P2078" s="21"/>
      <c r="Q2078" s="21"/>
      <c r="R2078" s="21"/>
      <c r="S2078" s="21"/>
      <c r="T2078" s="21"/>
    </row>
    <row r="2079" spans="1:20" s="16" customFormat="1" ht="30" customHeight="1">
      <c r="A2079" s="21"/>
      <c r="B2079" s="21"/>
      <c r="C2079" s="197"/>
      <c r="D2079" s="168"/>
      <c r="E2079" s="154" t="str">
        <f>IFERROR(VLOOKUP(D2079,CADA_PROD!D:H,5,0),"")</f>
        <v/>
      </c>
      <c r="F2079" s="169"/>
      <c r="G2079" s="170"/>
      <c r="H2079" s="14"/>
      <c r="I2079" s="171"/>
      <c r="J2079" s="14"/>
      <c r="K2079" s="131"/>
      <c r="L2079" s="131" t="str">
        <f>IF(D2079="","",SUMIFS(MOVI_ENTR!I:I,MOVI_ENTR!D:D,D2079,MOVI_ENTR!O:O,O2079)-SUMIFS(MOVI_SAID!H:H,MOVI_SAID!D:D,D2079,MOVI_SAID!L:L,MOVI_ENTR!O2079))</f>
        <v/>
      </c>
      <c r="M2079" s="173" t="str">
        <f t="shared" si="49"/>
        <v/>
      </c>
      <c r="N2079" s="14"/>
      <c r="O2079" s="14"/>
      <c r="P2079" s="21"/>
      <c r="Q2079" s="21"/>
      <c r="R2079" s="21"/>
      <c r="S2079" s="21"/>
      <c r="T2079" s="21"/>
    </row>
    <row r="2080" spans="1:20" s="16" customFormat="1" ht="30" customHeight="1">
      <c r="A2080" s="21"/>
      <c r="B2080" s="21"/>
      <c r="C2080" s="197"/>
      <c r="D2080" s="168"/>
      <c r="E2080" s="154" t="str">
        <f>IFERROR(VLOOKUP(D2080,CADA_PROD!D:H,5,0),"")</f>
        <v/>
      </c>
      <c r="F2080" s="169"/>
      <c r="G2080" s="170"/>
      <c r="H2080" s="14"/>
      <c r="I2080" s="171"/>
      <c r="J2080" s="14"/>
      <c r="K2080" s="131"/>
      <c r="L2080" s="131" t="str">
        <f>IF(D2080="","",SUMIFS(MOVI_ENTR!I:I,MOVI_ENTR!D:D,D2080,MOVI_ENTR!O:O,O2080)-SUMIFS(MOVI_SAID!H:H,MOVI_SAID!D:D,D2080,MOVI_SAID!L:L,MOVI_ENTR!O2080))</f>
        <v/>
      </c>
      <c r="M2080" s="173" t="str">
        <f t="shared" si="49"/>
        <v/>
      </c>
      <c r="N2080" s="14"/>
      <c r="O2080" s="14"/>
      <c r="P2080" s="21"/>
      <c r="Q2080" s="21"/>
      <c r="R2080" s="21"/>
      <c r="S2080" s="21"/>
      <c r="T2080" s="21"/>
    </row>
    <row r="2081" spans="1:20" s="16" customFormat="1" ht="30" customHeight="1">
      <c r="A2081" s="21"/>
      <c r="B2081" s="21"/>
      <c r="C2081" s="197"/>
      <c r="D2081" s="168"/>
      <c r="E2081" s="154" t="str">
        <f>IFERROR(VLOOKUP(D2081,CADA_PROD!D:H,5,0),"")</f>
        <v/>
      </c>
      <c r="F2081" s="169"/>
      <c r="G2081" s="170"/>
      <c r="H2081" s="14"/>
      <c r="I2081" s="171"/>
      <c r="J2081" s="14"/>
      <c r="K2081" s="131"/>
      <c r="L2081" s="131" t="str">
        <f>IF(D2081="","",SUMIFS(MOVI_ENTR!I:I,MOVI_ENTR!D:D,D2081,MOVI_ENTR!O:O,O2081)-SUMIFS(MOVI_SAID!H:H,MOVI_SAID!D:D,D2081,MOVI_SAID!L:L,MOVI_ENTR!O2081))</f>
        <v/>
      </c>
      <c r="M2081" s="173" t="str">
        <f t="shared" si="49"/>
        <v/>
      </c>
      <c r="N2081" s="14"/>
      <c r="O2081" s="14"/>
      <c r="P2081" s="21"/>
      <c r="Q2081" s="21"/>
      <c r="R2081" s="21"/>
      <c r="S2081" s="21"/>
      <c r="T2081" s="21"/>
    </row>
    <row r="2082" spans="1:20" s="16" customFormat="1" ht="30" customHeight="1">
      <c r="A2082" s="21"/>
      <c r="B2082" s="21"/>
      <c r="C2082" s="197"/>
      <c r="D2082" s="168"/>
      <c r="E2082" s="154" t="str">
        <f>IFERROR(VLOOKUP(D2082,CADA_PROD!D:H,5,0),"")</f>
        <v/>
      </c>
      <c r="F2082" s="169"/>
      <c r="G2082" s="170"/>
      <c r="H2082" s="14"/>
      <c r="I2082" s="171"/>
      <c r="J2082" s="14"/>
      <c r="K2082" s="131"/>
      <c r="L2082" s="131" t="str">
        <f>IF(D2082="","",SUMIFS(MOVI_ENTR!I:I,MOVI_ENTR!D:D,D2082,MOVI_ENTR!O:O,O2082)-SUMIFS(MOVI_SAID!H:H,MOVI_SAID!D:D,D2082,MOVI_SAID!L:L,MOVI_ENTR!O2082))</f>
        <v/>
      </c>
      <c r="M2082" s="173" t="str">
        <f t="shared" si="49"/>
        <v/>
      </c>
      <c r="N2082" s="14"/>
      <c r="O2082" s="14"/>
      <c r="P2082" s="21"/>
      <c r="Q2082" s="21"/>
      <c r="R2082" s="21"/>
      <c r="S2082" s="21"/>
      <c r="T2082" s="21"/>
    </row>
    <row r="2083" spans="1:20" s="16" customFormat="1" ht="30" customHeight="1">
      <c r="A2083" s="21"/>
      <c r="B2083" s="21"/>
      <c r="C2083" s="197"/>
      <c r="D2083" s="168"/>
      <c r="E2083" s="154" t="str">
        <f>IFERROR(VLOOKUP(D2083,CADA_PROD!D:H,5,0),"")</f>
        <v/>
      </c>
      <c r="F2083" s="169"/>
      <c r="G2083" s="170"/>
      <c r="H2083" s="14"/>
      <c r="I2083" s="171"/>
      <c r="J2083" s="14"/>
      <c r="K2083" s="131"/>
      <c r="L2083" s="131" t="str">
        <f>IF(D2083="","",SUMIFS(MOVI_ENTR!I:I,MOVI_ENTR!D:D,D2083,MOVI_ENTR!O:O,O2083)-SUMIFS(MOVI_SAID!H:H,MOVI_SAID!D:D,D2083,MOVI_SAID!L:L,MOVI_ENTR!O2083))</f>
        <v/>
      </c>
      <c r="M2083" s="173" t="str">
        <f t="shared" si="49"/>
        <v/>
      </c>
      <c r="N2083" s="14"/>
      <c r="O2083" s="14"/>
      <c r="P2083" s="21"/>
      <c r="Q2083" s="21"/>
      <c r="R2083" s="21"/>
      <c r="S2083" s="21"/>
      <c r="T2083" s="21"/>
    </row>
    <row r="2084" spans="1:20" s="16" customFormat="1" ht="30" customHeight="1">
      <c r="A2084" s="21"/>
      <c r="B2084" s="21"/>
      <c r="C2084" s="197"/>
      <c r="D2084" s="168"/>
      <c r="E2084" s="154" t="str">
        <f>IFERROR(VLOOKUP(D2084,CADA_PROD!D:H,5,0),"")</f>
        <v/>
      </c>
      <c r="F2084" s="169"/>
      <c r="G2084" s="170"/>
      <c r="H2084" s="14"/>
      <c r="I2084" s="171"/>
      <c r="J2084" s="14"/>
      <c r="K2084" s="131"/>
      <c r="L2084" s="131" t="str">
        <f>IF(D2084="","",SUMIFS(MOVI_ENTR!I:I,MOVI_ENTR!D:D,D2084,MOVI_ENTR!O:O,O2084)-SUMIFS(MOVI_SAID!H:H,MOVI_SAID!D:D,D2084,MOVI_SAID!L:L,MOVI_ENTR!O2084))</f>
        <v/>
      </c>
      <c r="M2084" s="173" t="str">
        <f t="shared" si="49"/>
        <v/>
      </c>
      <c r="N2084" s="14"/>
      <c r="O2084" s="14"/>
      <c r="P2084" s="21"/>
      <c r="Q2084" s="21"/>
      <c r="R2084" s="21"/>
      <c r="S2084" s="21"/>
      <c r="T2084" s="21"/>
    </row>
    <row r="2085" spans="1:20" s="16" customFormat="1" ht="30" customHeight="1">
      <c r="A2085" s="21"/>
      <c r="B2085" s="21"/>
      <c r="C2085" s="197"/>
      <c r="D2085" s="168"/>
      <c r="E2085" s="154" t="str">
        <f>IFERROR(VLOOKUP(D2085,CADA_PROD!D:H,5,0),"")</f>
        <v/>
      </c>
      <c r="F2085" s="169"/>
      <c r="G2085" s="170"/>
      <c r="H2085" s="14"/>
      <c r="I2085" s="171"/>
      <c r="J2085" s="14"/>
      <c r="K2085" s="131"/>
      <c r="L2085" s="131" t="str">
        <f>IF(D2085="","",SUMIFS(MOVI_ENTR!I:I,MOVI_ENTR!D:D,D2085,MOVI_ENTR!O:O,O2085)-SUMIFS(MOVI_SAID!H:H,MOVI_SAID!D:D,D2085,MOVI_SAID!L:L,MOVI_ENTR!O2085))</f>
        <v/>
      </c>
      <c r="M2085" s="173" t="str">
        <f t="shared" si="49"/>
        <v/>
      </c>
      <c r="N2085" s="14"/>
      <c r="O2085" s="14"/>
      <c r="P2085" s="21"/>
      <c r="Q2085" s="21"/>
      <c r="R2085" s="21"/>
      <c r="S2085" s="21"/>
      <c r="T2085" s="21"/>
    </row>
    <row r="2086" spans="1:20" s="16" customFormat="1" ht="30" customHeight="1">
      <c r="A2086" s="21"/>
      <c r="B2086" s="21"/>
      <c r="C2086" s="197"/>
      <c r="D2086" s="168"/>
      <c r="E2086" s="154" t="str">
        <f>IFERROR(VLOOKUP(D2086,CADA_PROD!D:H,5,0),"")</f>
        <v/>
      </c>
      <c r="F2086" s="169"/>
      <c r="G2086" s="170"/>
      <c r="H2086" s="14"/>
      <c r="I2086" s="171"/>
      <c r="J2086" s="14"/>
      <c r="K2086" s="131"/>
      <c r="L2086" s="131" t="str">
        <f>IF(D2086="","",SUMIFS(MOVI_ENTR!I:I,MOVI_ENTR!D:D,D2086,MOVI_ENTR!O:O,O2086)-SUMIFS(MOVI_SAID!H:H,MOVI_SAID!D:D,D2086,MOVI_SAID!L:L,MOVI_ENTR!O2086))</f>
        <v/>
      </c>
      <c r="M2086" s="173" t="str">
        <f t="shared" si="49"/>
        <v/>
      </c>
      <c r="N2086" s="14"/>
      <c r="O2086" s="14"/>
      <c r="P2086" s="21"/>
      <c r="Q2086" s="21"/>
      <c r="R2086" s="21"/>
      <c r="S2086" s="21"/>
      <c r="T2086" s="21"/>
    </row>
    <row r="2087" spans="1:20" s="16" customFormat="1" ht="30" customHeight="1">
      <c r="A2087" s="21"/>
      <c r="B2087" s="21"/>
      <c r="C2087" s="197"/>
      <c r="D2087" s="168"/>
      <c r="E2087" s="154" t="str">
        <f>IFERROR(VLOOKUP(D2087,CADA_PROD!D:H,5,0),"")</f>
        <v/>
      </c>
      <c r="F2087" s="169"/>
      <c r="G2087" s="170"/>
      <c r="H2087" s="14"/>
      <c r="I2087" s="171"/>
      <c r="J2087" s="14"/>
      <c r="K2087" s="131"/>
      <c r="L2087" s="131" t="str">
        <f>IF(D2087="","",SUMIFS(MOVI_ENTR!I:I,MOVI_ENTR!D:D,D2087,MOVI_ENTR!O:O,O2087)-SUMIFS(MOVI_SAID!H:H,MOVI_SAID!D:D,D2087,MOVI_SAID!L:L,MOVI_ENTR!O2087))</f>
        <v/>
      </c>
      <c r="M2087" s="173" t="str">
        <f t="shared" si="49"/>
        <v/>
      </c>
      <c r="N2087" s="14"/>
      <c r="O2087" s="14"/>
      <c r="P2087" s="21"/>
      <c r="Q2087" s="21"/>
      <c r="R2087" s="21"/>
      <c r="S2087" s="21"/>
      <c r="T2087" s="21"/>
    </row>
    <row r="2088" spans="1:20" s="16" customFormat="1" ht="30" customHeight="1">
      <c r="A2088" s="21"/>
      <c r="B2088" s="21"/>
      <c r="C2088" s="197"/>
      <c r="D2088" s="168"/>
      <c r="E2088" s="154" t="str">
        <f>IFERROR(VLOOKUP(D2088,CADA_PROD!D:H,5,0),"")</f>
        <v/>
      </c>
      <c r="F2088" s="169"/>
      <c r="G2088" s="170"/>
      <c r="H2088" s="14"/>
      <c r="I2088" s="171"/>
      <c r="J2088" s="14"/>
      <c r="K2088" s="131"/>
      <c r="L2088" s="131" t="str">
        <f>IF(D2088="","",SUMIFS(MOVI_ENTR!I:I,MOVI_ENTR!D:D,D2088,MOVI_ENTR!O:O,O2088)-SUMIFS(MOVI_SAID!H:H,MOVI_SAID!D:D,D2088,MOVI_SAID!L:L,MOVI_ENTR!O2088))</f>
        <v/>
      </c>
      <c r="M2088" s="173" t="str">
        <f t="shared" si="49"/>
        <v/>
      </c>
      <c r="N2088" s="14"/>
      <c r="O2088" s="14"/>
      <c r="P2088" s="21"/>
      <c r="Q2088" s="21"/>
      <c r="R2088" s="21"/>
      <c r="S2088" s="21"/>
      <c r="T2088" s="21"/>
    </row>
    <row r="2089" spans="1:20" s="16" customFormat="1" ht="30" customHeight="1">
      <c r="A2089" s="21"/>
      <c r="B2089" s="21"/>
      <c r="C2089" s="197"/>
      <c r="D2089" s="168"/>
      <c r="E2089" s="154" t="str">
        <f>IFERROR(VLOOKUP(D2089,CADA_PROD!D:H,5,0),"")</f>
        <v/>
      </c>
      <c r="F2089" s="169"/>
      <c r="G2089" s="170"/>
      <c r="H2089" s="14"/>
      <c r="I2089" s="171"/>
      <c r="J2089" s="14"/>
      <c r="K2089" s="131"/>
      <c r="L2089" s="131" t="str">
        <f>IF(D2089="","",SUMIFS(MOVI_ENTR!I:I,MOVI_ENTR!D:D,D2089,MOVI_ENTR!O:O,O2089)-SUMIFS(MOVI_SAID!H:H,MOVI_SAID!D:D,D2089,MOVI_SAID!L:L,MOVI_ENTR!O2089))</f>
        <v/>
      </c>
      <c r="M2089" s="173" t="str">
        <f t="shared" si="49"/>
        <v/>
      </c>
      <c r="N2089" s="14"/>
      <c r="O2089" s="14"/>
      <c r="P2089" s="21"/>
      <c r="Q2089" s="21"/>
      <c r="R2089" s="21"/>
      <c r="S2089" s="21"/>
      <c r="T2089" s="21"/>
    </row>
    <row r="2090" spans="1:20" s="16" customFormat="1" ht="30" customHeight="1">
      <c r="A2090" s="21"/>
      <c r="B2090" s="21"/>
      <c r="C2090" s="197"/>
      <c r="D2090" s="168"/>
      <c r="E2090" s="154" t="str">
        <f>IFERROR(VLOOKUP(D2090,CADA_PROD!D:H,5,0),"")</f>
        <v/>
      </c>
      <c r="F2090" s="169"/>
      <c r="G2090" s="170"/>
      <c r="H2090" s="14"/>
      <c r="I2090" s="171"/>
      <c r="J2090" s="14"/>
      <c r="K2090" s="131"/>
      <c r="L2090" s="131" t="str">
        <f>IF(D2090="","",SUMIFS(MOVI_ENTR!I:I,MOVI_ENTR!D:D,D2090,MOVI_ENTR!O:O,O2090)-SUMIFS(MOVI_SAID!H:H,MOVI_SAID!D:D,D2090,MOVI_SAID!L:L,MOVI_ENTR!O2090))</f>
        <v/>
      </c>
      <c r="M2090" s="173" t="str">
        <f t="shared" si="49"/>
        <v/>
      </c>
      <c r="N2090" s="14"/>
      <c r="O2090" s="14"/>
      <c r="P2090" s="21"/>
      <c r="Q2090" s="21"/>
      <c r="R2090" s="21"/>
      <c r="S2090" s="21"/>
      <c r="T2090" s="21"/>
    </row>
    <row r="2091" spans="1:20" s="16" customFormat="1" ht="30" customHeight="1">
      <c r="A2091" s="21"/>
      <c r="B2091" s="21"/>
      <c r="C2091" s="197"/>
      <c r="D2091" s="168"/>
      <c r="E2091" s="154" t="str">
        <f>IFERROR(VLOOKUP(D2091,CADA_PROD!D:H,5,0),"")</f>
        <v/>
      </c>
      <c r="F2091" s="169"/>
      <c r="G2091" s="170"/>
      <c r="H2091" s="14"/>
      <c r="I2091" s="171"/>
      <c r="J2091" s="14"/>
      <c r="K2091" s="131"/>
      <c r="L2091" s="131" t="str">
        <f>IF(D2091="","",SUMIFS(MOVI_ENTR!I:I,MOVI_ENTR!D:D,D2091,MOVI_ENTR!O:O,O2091)-SUMIFS(MOVI_SAID!H:H,MOVI_SAID!D:D,D2091,MOVI_SAID!L:L,MOVI_ENTR!O2091))</f>
        <v/>
      </c>
      <c r="M2091" s="173" t="str">
        <f t="shared" si="49"/>
        <v/>
      </c>
      <c r="N2091" s="14"/>
      <c r="O2091" s="14"/>
      <c r="P2091" s="21"/>
      <c r="Q2091" s="21"/>
      <c r="R2091" s="21"/>
      <c r="S2091" s="21"/>
      <c r="T2091" s="21"/>
    </row>
    <row r="2092" spans="1:20" s="16" customFormat="1" ht="30" customHeight="1">
      <c r="A2092" s="21"/>
      <c r="B2092" s="21"/>
      <c r="C2092" s="197"/>
      <c r="D2092" s="168"/>
      <c r="E2092" s="154" t="str">
        <f>IFERROR(VLOOKUP(D2092,CADA_PROD!D:H,5,0),"")</f>
        <v/>
      </c>
      <c r="F2092" s="169"/>
      <c r="G2092" s="170"/>
      <c r="H2092" s="14"/>
      <c r="I2092" s="171"/>
      <c r="J2092" s="14"/>
      <c r="K2092" s="131"/>
      <c r="L2092" s="131" t="str">
        <f>IF(D2092="","",SUMIFS(MOVI_ENTR!I:I,MOVI_ENTR!D:D,D2092,MOVI_ENTR!O:O,O2092)-SUMIFS(MOVI_SAID!H:H,MOVI_SAID!D:D,D2092,MOVI_SAID!L:L,MOVI_ENTR!O2092))</f>
        <v/>
      </c>
      <c r="M2092" s="173" t="str">
        <f t="shared" si="49"/>
        <v/>
      </c>
      <c r="N2092" s="14"/>
      <c r="O2092" s="14"/>
      <c r="P2092" s="21"/>
      <c r="Q2092" s="21"/>
      <c r="R2092" s="21"/>
      <c r="S2092" s="21"/>
      <c r="T2092" s="21"/>
    </row>
    <row r="2093" spans="1:20" s="16" customFormat="1" ht="30" customHeight="1">
      <c r="A2093" s="21"/>
      <c r="B2093" s="21"/>
      <c r="C2093" s="197"/>
      <c r="D2093" s="168"/>
      <c r="E2093" s="154" t="str">
        <f>IFERROR(VLOOKUP(D2093,CADA_PROD!D:H,5,0),"")</f>
        <v/>
      </c>
      <c r="F2093" s="169"/>
      <c r="G2093" s="170"/>
      <c r="H2093" s="14"/>
      <c r="I2093" s="171"/>
      <c r="J2093" s="14"/>
      <c r="K2093" s="131"/>
      <c r="L2093" s="131" t="str">
        <f>IF(D2093="","",SUMIFS(MOVI_ENTR!I:I,MOVI_ENTR!D:D,D2093,MOVI_ENTR!O:O,O2093)-SUMIFS(MOVI_SAID!H:H,MOVI_SAID!D:D,D2093,MOVI_SAID!L:L,MOVI_ENTR!O2093))</f>
        <v/>
      </c>
      <c r="M2093" s="173" t="str">
        <f t="shared" si="49"/>
        <v/>
      </c>
      <c r="N2093" s="14"/>
      <c r="O2093" s="14"/>
      <c r="P2093" s="21"/>
      <c r="Q2093" s="21"/>
      <c r="R2093" s="21"/>
      <c r="S2093" s="21"/>
      <c r="T2093" s="21"/>
    </row>
    <row r="2094" spans="1:20" s="16" customFormat="1" ht="30" customHeight="1">
      <c r="A2094" s="21"/>
      <c r="B2094" s="21"/>
      <c r="C2094" s="197"/>
      <c r="D2094" s="168"/>
      <c r="E2094" s="154" t="str">
        <f>IFERROR(VLOOKUP(D2094,CADA_PROD!D:H,5,0),"")</f>
        <v/>
      </c>
      <c r="F2094" s="169"/>
      <c r="G2094" s="170"/>
      <c r="H2094" s="14"/>
      <c r="I2094" s="171"/>
      <c r="J2094" s="14"/>
      <c r="K2094" s="131"/>
      <c r="L2094" s="131" t="str">
        <f>IF(D2094="","",SUMIFS(MOVI_ENTR!I:I,MOVI_ENTR!D:D,D2094,MOVI_ENTR!O:O,O2094)-SUMIFS(MOVI_SAID!H:H,MOVI_SAID!D:D,D2094,MOVI_SAID!L:L,MOVI_ENTR!O2094))</f>
        <v/>
      </c>
      <c r="M2094" s="173" t="str">
        <f t="shared" si="49"/>
        <v/>
      </c>
      <c r="N2094" s="14"/>
      <c r="O2094" s="14"/>
      <c r="P2094" s="21"/>
      <c r="Q2094" s="21"/>
      <c r="R2094" s="21"/>
      <c r="S2094" s="21"/>
      <c r="T2094" s="21"/>
    </row>
    <row r="2095" spans="1:20" s="16" customFormat="1" ht="30" customHeight="1">
      <c r="A2095" s="21"/>
      <c r="B2095" s="21"/>
      <c r="C2095" s="197"/>
      <c r="D2095" s="168"/>
      <c r="E2095" s="154" t="str">
        <f>IFERROR(VLOOKUP(D2095,CADA_PROD!D:H,5,0),"")</f>
        <v/>
      </c>
      <c r="F2095" s="169"/>
      <c r="G2095" s="170"/>
      <c r="H2095" s="14"/>
      <c r="I2095" s="171"/>
      <c r="J2095" s="14"/>
      <c r="K2095" s="131"/>
      <c r="L2095" s="131" t="str">
        <f>IF(D2095="","",SUMIFS(MOVI_ENTR!I:I,MOVI_ENTR!D:D,D2095,MOVI_ENTR!O:O,O2095)-SUMIFS(MOVI_SAID!H:H,MOVI_SAID!D:D,D2095,MOVI_SAID!L:L,MOVI_ENTR!O2095))</f>
        <v/>
      </c>
      <c r="M2095" s="173" t="str">
        <f t="shared" si="49"/>
        <v/>
      </c>
      <c r="N2095" s="14"/>
      <c r="O2095" s="14"/>
      <c r="P2095" s="21"/>
      <c r="Q2095" s="21"/>
      <c r="R2095" s="21"/>
      <c r="S2095" s="21"/>
      <c r="T2095" s="21"/>
    </row>
    <row r="2096" spans="1:20" s="16" customFormat="1" ht="30" customHeight="1">
      <c r="A2096" s="21"/>
      <c r="B2096" s="21"/>
      <c r="C2096" s="197"/>
      <c r="D2096" s="168"/>
      <c r="E2096" s="154" t="str">
        <f>IFERROR(VLOOKUP(D2096,CADA_PROD!D:H,5,0),"")</f>
        <v/>
      </c>
      <c r="F2096" s="169"/>
      <c r="G2096" s="170"/>
      <c r="H2096" s="14"/>
      <c r="I2096" s="171"/>
      <c r="J2096" s="14"/>
      <c r="K2096" s="131"/>
      <c r="L2096" s="131" t="str">
        <f>IF(D2096="","",SUMIFS(MOVI_ENTR!I:I,MOVI_ENTR!D:D,D2096,MOVI_ENTR!O:O,O2096)-SUMIFS(MOVI_SAID!H:H,MOVI_SAID!D:D,D2096,MOVI_SAID!L:L,MOVI_ENTR!O2096))</f>
        <v/>
      </c>
      <c r="M2096" s="173" t="str">
        <f t="shared" si="49"/>
        <v/>
      </c>
      <c r="N2096" s="14"/>
      <c r="O2096" s="14"/>
      <c r="P2096" s="21"/>
      <c r="Q2096" s="21"/>
      <c r="R2096" s="21"/>
      <c r="S2096" s="21"/>
      <c r="T2096" s="21"/>
    </row>
    <row r="2097" spans="1:20" s="16" customFormat="1" ht="30" customHeight="1">
      <c r="A2097" s="21"/>
      <c r="B2097" s="21"/>
      <c r="C2097" s="197"/>
      <c r="D2097" s="168"/>
      <c r="E2097" s="154" t="str">
        <f>IFERROR(VLOOKUP(D2097,CADA_PROD!D:H,5,0),"")</f>
        <v/>
      </c>
      <c r="F2097" s="169"/>
      <c r="G2097" s="170"/>
      <c r="H2097" s="14"/>
      <c r="I2097" s="171"/>
      <c r="J2097" s="14"/>
      <c r="K2097" s="131"/>
      <c r="L2097" s="131" t="str">
        <f>IF(D2097="","",SUMIFS(MOVI_ENTR!I:I,MOVI_ENTR!D:D,D2097,MOVI_ENTR!O:O,O2097)-SUMIFS(MOVI_SAID!H:H,MOVI_SAID!D:D,D2097,MOVI_SAID!L:L,MOVI_ENTR!O2097))</f>
        <v/>
      </c>
      <c r="M2097" s="173" t="str">
        <f t="shared" si="49"/>
        <v/>
      </c>
      <c r="N2097" s="14"/>
      <c r="O2097" s="14"/>
      <c r="P2097" s="21"/>
      <c r="Q2097" s="21"/>
      <c r="R2097" s="21"/>
      <c r="S2097" s="21"/>
      <c r="T2097" s="21"/>
    </row>
    <row r="2098" spans="1:20" s="16" customFormat="1" ht="30" customHeight="1">
      <c r="A2098" s="21"/>
      <c r="B2098" s="21"/>
      <c r="C2098" s="197"/>
      <c r="D2098" s="168"/>
      <c r="E2098" s="154" t="str">
        <f>IFERROR(VLOOKUP(D2098,CADA_PROD!D:H,5,0),"")</f>
        <v/>
      </c>
      <c r="F2098" s="169"/>
      <c r="G2098" s="170"/>
      <c r="H2098" s="14"/>
      <c r="I2098" s="171"/>
      <c r="J2098" s="14"/>
      <c r="K2098" s="131"/>
      <c r="L2098" s="131" t="str">
        <f>IF(D2098="","",SUMIFS(MOVI_ENTR!I:I,MOVI_ENTR!D:D,D2098,MOVI_ENTR!O:O,O2098)-SUMIFS(MOVI_SAID!H:H,MOVI_SAID!D:D,D2098,MOVI_SAID!L:L,MOVI_ENTR!O2098))</f>
        <v/>
      </c>
      <c r="M2098" s="173" t="str">
        <f t="shared" si="49"/>
        <v/>
      </c>
      <c r="N2098" s="14"/>
      <c r="O2098" s="14"/>
      <c r="P2098" s="21"/>
      <c r="Q2098" s="21"/>
      <c r="R2098" s="21"/>
      <c r="S2098" s="21"/>
      <c r="T2098" s="21"/>
    </row>
    <row r="2099" spans="1:20" s="16" customFormat="1" ht="30" customHeight="1">
      <c r="A2099" s="21"/>
      <c r="B2099" s="21"/>
      <c r="C2099" s="197"/>
      <c r="D2099" s="168"/>
      <c r="E2099" s="154" t="str">
        <f>IFERROR(VLOOKUP(D2099,CADA_PROD!D:H,5,0),"")</f>
        <v/>
      </c>
      <c r="F2099" s="169"/>
      <c r="G2099" s="170"/>
      <c r="H2099" s="14"/>
      <c r="I2099" s="171"/>
      <c r="J2099" s="14"/>
      <c r="K2099" s="131"/>
      <c r="L2099" s="131" t="str">
        <f>IF(D2099="","",SUMIFS(MOVI_ENTR!I:I,MOVI_ENTR!D:D,D2099,MOVI_ENTR!O:O,O2099)-SUMIFS(MOVI_SAID!H:H,MOVI_SAID!D:D,D2099,MOVI_SAID!L:L,MOVI_ENTR!O2099))</f>
        <v/>
      </c>
      <c r="M2099" s="173" t="str">
        <f t="shared" si="49"/>
        <v/>
      </c>
      <c r="N2099" s="14"/>
      <c r="O2099" s="14"/>
      <c r="P2099" s="21"/>
      <c r="Q2099" s="21"/>
      <c r="R2099" s="21"/>
      <c r="S2099" s="21"/>
      <c r="T2099" s="21"/>
    </row>
    <row r="2100" spans="1:20" s="16" customFormat="1" ht="30" customHeight="1">
      <c r="A2100" s="21"/>
      <c r="B2100" s="21"/>
      <c r="C2100" s="197"/>
      <c r="D2100" s="168"/>
      <c r="E2100" s="154" t="str">
        <f>IFERROR(VLOOKUP(D2100,CADA_PROD!D:H,5,0),"")</f>
        <v/>
      </c>
      <c r="F2100" s="169"/>
      <c r="G2100" s="170"/>
      <c r="H2100" s="14"/>
      <c r="I2100" s="171"/>
      <c r="J2100" s="14"/>
      <c r="K2100" s="131"/>
      <c r="L2100" s="131" t="str">
        <f>IF(D2100="","",SUMIFS(MOVI_ENTR!I:I,MOVI_ENTR!D:D,D2100,MOVI_ENTR!O:O,O2100)-SUMIFS(MOVI_SAID!H:H,MOVI_SAID!D:D,D2100,MOVI_SAID!L:L,MOVI_ENTR!O2100))</f>
        <v/>
      </c>
      <c r="M2100" s="173" t="str">
        <f t="shared" si="49"/>
        <v/>
      </c>
      <c r="N2100" s="14"/>
      <c r="O2100" s="14"/>
      <c r="P2100" s="21"/>
      <c r="Q2100" s="21"/>
      <c r="R2100" s="21"/>
      <c r="S2100" s="21"/>
      <c r="T2100" s="21"/>
    </row>
    <row r="2101" spans="1:20" s="16" customFormat="1" ht="30" customHeight="1">
      <c r="A2101" s="21"/>
      <c r="B2101" s="21"/>
      <c r="C2101" s="197"/>
      <c r="D2101" s="168"/>
      <c r="E2101" s="154" t="str">
        <f>IFERROR(VLOOKUP(D2101,CADA_PROD!D:H,5,0),"")</f>
        <v/>
      </c>
      <c r="F2101" s="169"/>
      <c r="G2101" s="170"/>
      <c r="H2101" s="14"/>
      <c r="I2101" s="171"/>
      <c r="J2101" s="14"/>
      <c r="K2101" s="131"/>
      <c r="L2101" s="131" t="str">
        <f>IF(D2101="","",SUMIFS(MOVI_ENTR!I:I,MOVI_ENTR!D:D,D2101,MOVI_ENTR!O:O,O2101)-SUMIFS(MOVI_SAID!H:H,MOVI_SAID!D:D,D2101,MOVI_SAID!L:L,MOVI_ENTR!O2101))</f>
        <v/>
      </c>
      <c r="M2101" s="173" t="str">
        <f t="shared" si="49"/>
        <v/>
      </c>
      <c r="N2101" s="14"/>
      <c r="O2101" s="14"/>
      <c r="P2101" s="21"/>
      <c r="Q2101" s="21"/>
      <c r="R2101" s="21"/>
      <c r="S2101" s="21"/>
      <c r="T2101" s="21"/>
    </row>
    <row r="2102" spans="1:20" s="16" customFormat="1" ht="30" customHeight="1">
      <c r="A2102" s="21"/>
      <c r="B2102" s="21"/>
      <c r="C2102" s="197"/>
      <c r="D2102" s="168"/>
      <c r="E2102" s="154" t="str">
        <f>IFERROR(VLOOKUP(D2102,CADA_PROD!D:H,5,0),"")</f>
        <v/>
      </c>
      <c r="F2102" s="169"/>
      <c r="G2102" s="170"/>
      <c r="H2102" s="14"/>
      <c r="I2102" s="171"/>
      <c r="J2102" s="14"/>
      <c r="K2102" s="131"/>
      <c r="L2102" s="131" t="str">
        <f>IF(D2102="","",SUMIFS(MOVI_ENTR!I:I,MOVI_ENTR!D:D,D2102,MOVI_ENTR!O:O,O2102)-SUMIFS(MOVI_SAID!H:H,MOVI_SAID!D:D,D2102,MOVI_SAID!L:L,MOVI_ENTR!O2102))</f>
        <v/>
      </c>
      <c r="M2102" s="173" t="str">
        <f t="shared" si="49"/>
        <v/>
      </c>
      <c r="N2102" s="14"/>
      <c r="O2102" s="14"/>
      <c r="P2102" s="21"/>
      <c r="Q2102" s="21"/>
      <c r="R2102" s="21"/>
      <c r="S2102" s="21"/>
      <c r="T2102" s="21"/>
    </row>
    <row r="2103" spans="1:20" s="16" customFormat="1" ht="30" customHeight="1">
      <c r="A2103" s="21"/>
      <c r="B2103" s="21"/>
      <c r="C2103" s="197"/>
      <c r="D2103" s="168"/>
      <c r="E2103" s="154" t="str">
        <f>IFERROR(VLOOKUP(D2103,CADA_PROD!D:H,5,0),"")</f>
        <v/>
      </c>
      <c r="F2103" s="169"/>
      <c r="G2103" s="170"/>
      <c r="H2103" s="14"/>
      <c r="I2103" s="171"/>
      <c r="J2103" s="14"/>
      <c r="K2103" s="131"/>
      <c r="L2103" s="131" t="str">
        <f>IF(D2103="","",SUMIFS(MOVI_ENTR!I:I,MOVI_ENTR!D:D,D2103,MOVI_ENTR!O:O,O2103)-SUMIFS(MOVI_SAID!H:H,MOVI_SAID!D:D,D2103,MOVI_SAID!L:L,MOVI_ENTR!O2103))</f>
        <v/>
      </c>
      <c r="M2103" s="173" t="str">
        <f t="shared" si="49"/>
        <v/>
      </c>
      <c r="N2103" s="14"/>
      <c r="O2103" s="14"/>
      <c r="P2103" s="21"/>
      <c r="Q2103" s="21"/>
      <c r="R2103" s="21"/>
      <c r="S2103" s="21"/>
      <c r="T2103" s="21"/>
    </row>
    <row r="2104" spans="1:20" s="16" customFormat="1" ht="30" customHeight="1">
      <c r="A2104" s="21"/>
      <c r="B2104" s="21"/>
      <c r="C2104" s="197"/>
      <c r="D2104" s="168"/>
      <c r="E2104" s="154" t="str">
        <f>IFERROR(VLOOKUP(D2104,CADA_PROD!D:H,5,0),"")</f>
        <v/>
      </c>
      <c r="F2104" s="169"/>
      <c r="G2104" s="170"/>
      <c r="H2104" s="14"/>
      <c r="I2104" s="171"/>
      <c r="J2104" s="14"/>
      <c r="K2104" s="131"/>
      <c r="L2104" s="131" t="str">
        <f>IF(D2104="","",SUMIFS(MOVI_ENTR!I:I,MOVI_ENTR!D:D,D2104,MOVI_ENTR!O:O,O2104)-SUMIFS(MOVI_SAID!H:H,MOVI_SAID!D:D,D2104,MOVI_SAID!L:L,MOVI_ENTR!O2104))</f>
        <v/>
      </c>
      <c r="M2104" s="173" t="str">
        <f t="shared" si="49"/>
        <v/>
      </c>
      <c r="N2104" s="14"/>
      <c r="O2104" s="14"/>
      <c r="P2104" s="21"/>
      <c r="Q2104" s="21"/>
      <c r="R2104" s="21"/>
      <c r="S2104" s="21"/>
      <c r="T2104" s="21"/>
    </row>
    <row r="2105" spans="1:20" s="16" customFormat="1" ht="30" customHeight="1">
      <c r="A2105" s="21"/>
      <c r="B2105" s="21"/>
      <c r="C2105" s="197"/>
      <c r="D2105" s="168"/>
      <c r="E2105" s="154" t="str">
        <f>IFERROR(VLOOKUP(D2105,CADA_PROD!D:H,5,0),"")</f>
        <v/>
      </c>
      <c r="F2105" s="169"/>
      <c r="G2105" s="170"/>
      <c r="H2105" s="14"/>
      <c r="I2105" s="171"/>
      <c r="J2105" s="14"/>
      <c r="K2105" s="131"/>
      <c r="L2105" s="131" t="str">
        <f>IF(D2105="","",SUMIFS(MOVI_ENTR!I:I,MOVI_ENTR!D:D,D2105,MOVI_ENTR!O:O,O2105)-SUMIFS(MOVI_SAID!H:H,MOVI_SAID!D:D,D2105,MOVI_SAID!L:L,MOVI_ENTR!O2105))</f>
        <v/>
      </c>
      <c r="M2105" s="173" t="str">
        <f t="shared" si="49"/>
        <v/>
      </c>
      <c r="N2105" s="14"/>
      <c r="O2105" s="14"/>
      <c r="P2105" s="21"/>
      <c r="Q2105" s="21"/>
      <c r="R2105" s="21"/>
      <c r="S2105" s="21"/>
      <c r="T2105" s="21"/>
    </row>
    <row r="2106" spans="1:20" s="16" customFormat="1" ht="30" customHeight="1">
      <c r="A2106" s="21"/>
      <c r="B2106" s="21"/>
      <c r="C2106" s="197"/>
      <c r="D2106" s="168"/>
      <c r="E2106" s="154" t="str">
        <f>IFERROR(VLOOKUP(D2106,CADA_PROD!D:H,5,0),"")</f>
        <v/>
      </c>
      <c r="F2106" s="169"/>
      <c r="G2106" s="170"/>
      <c r="H2106" s="14"/>
      <c r="I2106" s="171"/>
      <c r="J2106" s="14"/>
      <c r="K2106" s="131"/>
      <c r="L2106" s="131" t="str">
        <f>IF(D2106="","",SUMIFS(MOVI_ENTR!I:I,MOVI_ENTR!D:D,D2106,MOVI_ENTR!O:O,O2106)-SUMIFS(MOVI_SAID!H:H,MOVI_SAID!D:D,D2106,MOVI_SAID!L:L,MOVI_ENTR!O2106))</f>
        <v/>
      </c>
      <c r="M2106" s="173" t="str">
        <f t="shared" si="49"/>
        <v/>
      </c>
      <c r="N2106" s="14"/>
      <c r="O2106" s="14"/>
      <c r="P2106" s="21"/>
      <c r="Q2106" s="21"/>
      <c r="R2106" s="21"/>
      <c r="S2106" s="21"/>
      <c r="T2106" s="21"/>
    </row>
    <row r="2107" spans="1:20" s="16" customFormat="1" ht="30" customHeight="1">
      <c r="A2107" s="21"/>
      <c r="B2107" s="21"/>
      <c r="C2107" s="197"/>
      <c r="D2107" s="168"/>
      <c r="E2107" s="154" t="str">
        <f>IFERROR(VLOOKUP(D2107,CADA_PROD!D:H,5,0),"")</f>
        <v/>
      </c>
      <c r="F2107" s="169"/>
      <c r="G2107" s="170"/>
      <c r="H2107" s="14"/>
      <c r="I2107" s="171"/>
      <c r="J2107" s="14"/>
      <c r="K2107" s="131"/>
      <c r="L2107" s="131" t="str">
        <f>IF(D2107="","",SUMIFS(MOVI_ENTR!I:I,MOVI_ENTR!D:D,D2107,MOVI_ENTR!O:O,O2107)-SUMIFS(MOVI_SAID!H:H,MOVI_SAID!D:D,D2107,MOVI_SAID!L:L,MOVI_ENTR!O2107))</f>
        <v/>
      </c>
      <c r="M2107" s="173" t="str">
        <f t="shared" si="49"/>
        <v/>
      </c>
      <c r="N2107" s="14"/>
      <c r="O2107" s="14"/>
      <c r="P2107" s="21"/>
      <c r="Q2107" s="21"/>
      <c r="R2107" s="21"/>
      <c r="S2107" s="21"/>
      <c r="T2107" s="21"/>
    </row>
    <row r="2108" spans="1:20" s="16" customFormat="1" ht="30" customHeight="1">
      <c r="A2108" s="21"/>
      <c r="B2108" s="21"/>
      <c r="C2108" s="197"/>
      <c r="D2108" s="168"/>
      <c r="E2108" s="154" t="str">
        <f>IFERROR(VLOOKUP(D2108,CADA_PROD!D:H,5,0),"")</f>
        <v/>
      </c>
      <c r="F2108" s="169"/>
      <c r="G2108" s="170"/>
      <c r="H2108" s="14"/>
      <c r="I2108" s="171"/>
      <c r="J2108" s="14"/>
      <c r="K2108" s="131"/>
      <c r="L2108" s="131" t="str">
        <f>IF(D2108="","",SUMIFS(MOVI_ENTR!I:I,MOVI_ENTR!D:D,D2108,MOVI_ENTR!O:O,O2108)-SUMIFS(MOVI_SAID!H:H,MOVI_SAID!D:D,D2108,MOVI_SAID!L:L,MOVI_ENTR!O2108))</f>
        <v/>
      </c>
      <c r="M2108" s="173" t="str">
        <f t="shared" si="49"/>
        <v/>
      </c>
      <c r="N2108" s="14"/>
      <c r="O2108" s="14"/>
      <c r="P2108" s="21"/>
      <c r="Q2108" s="21"/>
      <c r="R2108" s="21"/>
      <c r="S2108" s="21"/>
      <c r="T2108" s="21"/>
    </row>
    <row r="2109" spans="1:20" s="16" customFormat="1" ht="30" customHeight="1">
      <c r="A2109" s="21"/>
      <c r="B2109" s="21"/>
      <c r="C2109" s="197"/>
      <c r="D2109" s="168"/>
      <c r="E2109" s="154" t="str">
        <f>IFERROR(VLOOKUP(D2109,CADA_PROD!D:H,5,0),"")</f>
        <v/>
      </c>
      <c r="F2109" s="169"/>
      <c r="G2109" s="170"/>
      <c r="H2109" s="14"/>
      <c r="I2109" s="171"/>
      <c r="J2109" s="14"/>
      <c r="K2109" s="131"/>
      <c r="L2109" s="131" t="str">
        <f>IF(D2109="","",SUMIFS(MOVI_ENTR!I:I,MOVI_ENTR!D:D,D2109,MOVI_ENTR!O:O,O2109)-SUMIFS(MOVI_SAID!H:H,MOVI_SAID!D:D,D2109,MOVI_SAID!L:L,MOVI_ENTR!O2109))</f>
        <v/>
      </c>
      <c r="M2109" s="173" t="str">
        <f t="shared" si="49"/>
        <v/>
      </c>
      <c r="N2109" s="14"/>
      <c r="O2109" s="14"/>
      <c r="P2109" s="21"/>
      <c r="Q2109" s="21"/>
      <c r="R2109" s="21"/>
      <c r="S2109" s="21"/>
      <c r="T2109" s="21"/>
    </row>
    <row r="2110" spans="1:20" s="16" customFormat="1" ht="30" customHeight="1">
      <c r="A2110" s="21"/>
      <c r="B2110" s="21"/>
      <c r="C2110" s="197"/>
      <c r="D2110" s="168"/>
      <c r="E2110" s="154" t="str">
        <f>IFERROR(VLOOKUP(D2110,CADA_PROD!D:H,5,0),"")</f>
        <v/>
      </c>
      <c r="F2110" s="169"/>
      <c r="G2110" s="170"/>
      <c r="H2110" s="14"/>
      <c r="I2110" s="171"/>
      <c r="J2110" s="14"/>
      <c r="K2110" s="131"/>
      <c r="L2110" s="131" t="str">
        <f>IF(D2110="","",SUMIFS(MOVI_ENTR!I:I,MOVI_ENTR!D:D,D2110,MOVI_ENTR!O:O,O2110)-SUMIFS(MOVI_SAID!H:H,MOVI_SAID!D:D,D2110,MOVI_SAID!L:L,MOVI_ENTR!O2110))</f>
        <v/>
      </c>
      <c r="M2110" s="173" t="str">
        <f t="shared" si="49"/>
        <v/>
      </c>
      <c r="N2110" s="14"/>
      <c r="O2110" s="14"/>
      <c r="P2110" s="21"/>
      <c r="Q2110" s="21"/>
      <c r="R2110" s="21"/>
      <c r="S2110" s="21"/>
      <c r="T2110" s="21"/>
    </row>
    <row r="2111" spans="1:20" s="16" customFormat="1" ht="30" customHeight="1">
      <c r="A2111" s="21"/>
      <c r="B2111" s="21"/>
      <c r="C2111" s="197"/>
      <c r="D2111" s="168"/>
      <c r="E2111" s="154" t="str">
        <f>IFERROR(VLOOKUP(D2111,CADA_PROD!D:H,5,0),"")</f>
        <v/>
      </c>
      <c r="F2111" s="169"/>
      <c r="G2111" s="170"/>
      <c r="H2111" s="14"/>
      <c r="I2111" s="171"/>
      <c r="J2111" s="14"/>
      <c r="K2111" s="131"/>
      <c r="L2111" s="131" t="str">
        <f>IF(D2111="","",SUMIFS(MOVI_ENTR!I:I,MOVI_ENTR!D:D,D2111,MOVI_ENTR!O:O,O2111)-SUMIFS(MOVI_SAID!H:H,MOVI_SAID!D:D,D2111,MOVI_SAID!L:L,MOVI_ENTR!O2111))</f>
        <v/>
      </c>
      <c r="M2111" s="173" t="str">
        <f t="shared" si="49"/>
        <v/>
      </c>
      <c r="N2111" s="14"/>
      <c r="O2111" s="14"/>
      <c r="P2111" s="21"/>
      <c r="Q2111" s="21"/>
      <c r="R2111" s="21"/>
      <c r="S2111" s="21"/>
      <c r="T2111" s="21"/>
    </row>
    <row r="2112" spans="1:20" s="16" customFormat="1" ht="30" customHeight="1">
      <c r="A2112" s="21"/>
      <c r="B2112" s="21"/>
      <c r="C2112" s="197"/>
      <c r="D2112" s="168"/>
      <c r="E2112" s="154" t="str">
        <f>IFERROR(VLOOKUP(D2112,CADA_PROD!D:H,5,0),"")</f>
        <v/>
      </c>
      <c r="F2112" s="169"/>
      <c r="G2112" s="170"/>
      <c r="H2112" s="14"/>
      <c r="I2112" s="171"/>
      <c r="J2112" s="14"/>
      <c r="K2112" s="131"/>
      <c r="L2112" s="131" t="str">
        <f>IF(D2112="","",SUMIFS(MOVI_ENTR!I:I,MOVI_ENTR!D:D,D2112,MOVI_ENTR!O:O,O2112)-SUMIFS(MOVI_SAID!H:H,MOVI_SAID!D:D,D2112,MOVI_SAID!L:L,MOVI_ENTR!O2112))</f>
        <v/>
      </c>
      <c r="M2112" s="173" t="str">
        <f t="shared" si="49"/>
        <v/>
      </c>
      <c r="N2112" s="14"/>
      <c r="O2112" s="14"/>
      <c r="P2112" s="21"/>
      <c r="Q2112" s="21"/>
      <c r="R2112" s="21"/>
      <c r="S2112" s="21"/>
      <c r="T2112" s="21"/>
    </row>
    <row r="2113" spans="1:20" s="16" customFormat="1" ht="30" customHeight="1">
      <c r="A2113" s="21"/>
      <c r="B2113" s="21"/>
      <c r="C2113" s="197"/>
      <c r="D2113" s="168"/>
      <c r="E2113" s="154" t="str">
        <f>IFERROR(VLOOKUP(D2113,CADA_PROD!D:H,5,0),"")</f>
        <v/>
      </c>
      <c r="F2113" s="169"/>
      <c r="G2113" s="170"/>
      <c r="H2113" s="14"/>
      <c r="I2113" s="171"/>
      <c r="J2113" s="14"/>
      <c r="K2113" s="131"/>
      <c r="L2113" s="131" t="str">
        <f>IF(D2113="","",SUMIFS(MOVI_ENTR!I:I,MOVI_ENTR!D:D,D2113,MOVI_ENTR!O:O,O2113)-SUMIFS(MOVI_SAID!H:H,MOVI_SAID!D:D,D2113,MOVI_SAID!L:L,MOVI_ENTR!O2113))</f>
        <v/>
      </c>
      <c r="M2113" s="173" t="str">
        <f t="shared" si="49"/>
        <v/>
      </c>
      <c r="N2113" s="14"/>
      <c r="O2113" s="14"/>
      <c r="P2113" s="21"/>
      <c r="Q2113" s="21"/>
      <c r="R2113" s="21"/>
      <c r="S2113" s="21"/>
      <c r="T2113" s="21"/>
    </row>
    <row r="2114" spans="1:20" s="16" customFormat="1" ht="30" customHeight="1">
      <c r="A2114" s="21"/>
      <c r="B2114" s="21"/>
      <c r="C2114" s="197"/>
      <c r="D2114" s="168"/>
      <c r="E2114" s="154" t="str">
        <f>IFERROR(VLOOKUP(D2114,CADA_PROD!D:H,5,0),"")</f>
        <v/>
      </c>
      <c r="F2114" s="169"/>
      <c r="G2114" s="170"/>
      <c r="H2114" s="14"/>
      <c r="I2114" s="171"/>
      <c r="J2114" s="14"/>
      <c r="K2114" s="131"/>
      <c r="L2114" s="131" t="str">
        <f>IF(D2114="","",SUMIFS(MOVI_ENTR!I:I,MOVI_ENTR!D:D,D2114,MOVI_ENTR!O:O,O2114)-SUMIFS(MOVI_SAID!H:H,MOVI_SAID!D:D,D2114,MOVI_SAID!L:L,MOVI_ENTR!O2114))</f>
        <v/>
      </c>
      <c r="M2114" s="173" t="str">
        <f t="shared" si="49"/>
        <v/>
      </c>
      <c r="N2114" s="14"/>
      <c r="O2114" s="14"/>
      <c r="P2114" s="21"/>
      <c r="Q2114" s="21"/>
      <c r="R2114" s="21"/>
      <c r="S2114" s="21"/>
      <c r="T2114" s="21"/>
    </row>
    <row r="2115" spans="1:20" s="16" customFormat="1" ht="30" customHeight="1">
      <c r="A2115" s="21"/>
      <c r="B2115" s="21"/>
      <c r="C2115" s="197"/>
      <c r="D2115" s="168"/>
      <c r="E2115" s="154" t="str">
        <f>IFERROR(VLOOKUP(D2115,CADA_PROD!D:H,5,0),"")</f>
        <v/>
      </c>
      <c r="F2115" s="169"/>
      <c r="G2115" s="170"/>
      <c r="H2115" s="14"/>
      <c r="I2115" s="171"/>
      <c r="J2115" s="14"/>
      <c r="K2115" s="131"/>
      <c r="L2115" s="131" t="str">
        <f>IF(D2115="","",SUMIFS(MOVI_ENTR!I:I,MOVI_ENTR!D:D,D2115,MOVI_ENTR!O:O,O2115)-SUMIFS(MOVI_SAID!H:H,MOVI_SAID!D:D,D2115,MOVI_SAID!L:L,MOVI_ENTR!O2115))</f>
        <v/>
      </c>
      <c r="M2115" s="173" t="str">
        <f t="shared" si="49"/>
        <v/>
      </c>
      <c r="N2115" s="14"/>
      <c r="O2115" s="14"/>
      <c r="P2115" s="21"/>
      <c r="Q2115" s="21"/>
      <c r="R2115" s="21"/>
      <c r="S2115" s="21"/>
      <c r="T2115" s="21"/>
    </row>
    <row r="2116" spans="1:20" s="16" customFormat="1" ht="30" customHeight="1">
      <c r="A2116" s="21"/>
      <c r="B2116" s="21"/>
      <c r="C2116" s="197"/>
      <c r="D2116" s="168"/>
      <c r="E2116" s="154" t="str">
        <f>IFERROR(VLOOKUP(D2116,CADA_PROD!D:H,5,0),"")</f>
        <v/>
      </c>
      <c r="F2116" s="169"/>
      <c r="G2116" s="170"/>
      <c r="H2116" s="14"/>
      <c r="I2116" s="171"/>
      <c r="J2116" s="14"/>
      <c r="K2116" s="131"/>
      <c r="L2116" s="131" t="str">
        <f>IF(D2116="","",SUMIFS(MOVI_ENTR!I:I,MOVI_ENTR!D:D,D2116,MOVI_ENTR!O:O,O2116)-SUMIFS(MOVI_SAID!H:H,MOVI_SAID!D:D,D2116,MOVI_SAID!L:L,MOVI_ENTR!O2116))</f>
        <v/>
      </c>
      <c r="M2116" s="173" t="str">
        <f t="shared" si="49"/>
        <v/>
      </c>
      <c r="N2116" s="14"/>
      <c r="O2116" s="14"/>
      <c r="P2116" s="21"/>
      <c r="Q2116" s="21"/>
      <c r="R2116" s="21"/>
      <c r="S2116" s="21"/>
      <c r="T2116" s="21"/>
    </row>
    <row r="2117" spans="1:20" s="16" customFormat="1" ht="30" customHeight="1">
      <c r="A2117" s="21"/>
      <c r="B2117" s="21"/>
      <c r="C2117" s="197"/>
      <c r="D2117" s="168"/>
      <c r="E2117" s="154" t="str">
        <f>IFERROR(VLOOKUP(D2117,CADA_PROD!D:H,5,0),"")</f>
        <v/>
      </c>
      <c r="F2117" s="169"/>
      <c r="G2117" s="170"/>
      <c r="H2117" s="14"/>
      <c r="I2117" s="171"/>
      <c r="J2117" s="14"/>
      <c r="K2117" s="131"/>
      <c r="L2117" s="131" t="str">
        <f>IF(D2117="","",SUMIFS(MOVI_ENTR!I:I,MOVI_ENTR!D:D,D2117,MOVI_ENTR!O:O,O2117)-SUMIFS(MOVI_SAID!H:H,MOVI_SAID!D:D,D2117,MOVI_SAID!L:L,MOVI_ENTR!O2117))</f>
        <v/>
      </c>
      <c r="M2117" s="173" t="str">
        <f t="shared" si="49"/>
        <v/>
      </c>
      <c r="N2117" s="14"/>
      <c r="O2117" s="14"/>
      <c r="P2117" s="21"/>
      <c r="Q2117" s="21"/>
      <c r="R2117" s="21"/>
      <c r="S2117" s="21"/>
      <c r="T2117" s="21"/>
    </row>
    <row r="2118" spans="1:20" s="16" customFormat="1" ht="30" customHeight="1">
      <c r="A2118" s="21"/>
      <c r="B2118" s="21"/>
      <c r="C2118" s="197"/>
      <c r="D2118" s="168"/>
      <c r="E2118" s="154" t="str">
        <f>IFERROR(VLOOKUP(D2118,CADA_PROD!D:H,5,0),"")</f>
        <v/>
      </c>
      <c r="F2118" s="169"/>
      <c r="G2118" s="170"/>
      <c r="H2118" s="14"/>
      <c r="I2118" s="171"/>
      <c r="J2118" s="14"/>
      <c r="K2118" s="131"/>
      <c r="L2118" s="131" t="str">
        <f>IF(D2118="","",SUMIFS(MOVI_ENTR!I:I,MOVI_ENTR!D:D,D2118,MOVI_ENTR!O:O,O2118)-SUMIFS(MOVI_SAID!H:H,MOVI_SAID!D:D,D2118,MOVI_SAID!L:L,MOVI_ENTR!O2118))</f>
        <v/>
      </c>
      <c r="M2118" s="173" t="str">
        <f t="shared" si="49"/>
        <v/>
      </c>
      <c r="N2118" s="14"/>
      <c r="O2118" s="14"/>
      <c r="P2118" s="21"/>
      <c r="Q2118" s="21"/>
      <c r="R2118" s="21"/>
      <c r="S2118" s="21"/>
      <c r="T2118" s="21"/>
    </row>
    <row r="2119" spans="1:20" s="16" customFormat="1" ht="30" customHeight="1">
      <c r="A2119" s="21"/>
      <c r="B2119" s="21"/>
      <c r="C2119" s="197"/>
      <c r="D2119" s="168"/>
      <c r="E2119" s="154" t="str">
        <f>IFERROR(VLOOKUP(D2119,CADA_PROD!D:H,5,0),"")</f>
        <v/>
      </c>
      <c r="F2119" s="169"/>
      <c r="G2119" s="170"/>
      <c r="H2119" s="14"/>
      <c r="I2119" s="171"/>
      <c r="J2119" s="14"/>
      <c r="K2119" s="131"/>
      <c r="L2119" s="131" t="str">
        <f>IF(D2119="","",SUMIFS(MOVI_ENTR!I:I,MOVI_ENTR!D:D,D2119,MOVI_ENTR!O:O,O2119)-SUMIFS(MOVI_SAID!H:H,MOVI_SAID!D:D,D2119,MOVI_SAID!L:L,MOVI_ENTR!O2119))</f>
        <v/>
      </c>
      <c r="M2119" s="173" t="str">
        <f t="shared" si="49"/>
        <v/>
      </c>
      <c r="N2119" s="14"/>
      <c r="O2119" s="14"/>
      <c r="P2119" s="21"/>
      <c r="Q2119" s="21"/>
      <c r="R2119" s="21"/>
      <c r="S2119" s="21"/>
      <c r="T2119" s="21"/>
    </row>
    <row r="2120" spans="1:20" s="16" customFormat="1" ht="30" customHeight="1">
      <c r="A2120" s="21"/>
      <c r="B2120" s="21"/>
      <c r="C2120" s="197"/>
      <c r="D2120" s="168"/>
      <c r="E2120" s="154" t="str">
        <f>IFERROR(VLOOKUP(D2120,CADA_PROD!D:H,5,0),"")</f>
        <v/>
      </c>
      <c r="F2120" s="169"/>
      <c r="G2120" s="170"/>
      <c r="H2120" s="14"/>
      <c r="I2120" s="171"/>
      <c r="J2120" s="14"/>
      <c r="K2120" s="131"/>
      <c r="L2120" s="131" t="str">
        <f>IF(D2120="","",SUMIFS(MOVI_ENTR!I:I,MOVI_ENTR!D:D,D2120,MOVI_ENTR!O:O,O2120)-SUMIFS(MOVI_SAID!H:H,MOVI_SAID!D:D,D2120,MOVI_SAID!L:L,MOVI_ENTR!O2120))</f>
        <v/>
      </c>
      <c r="M2120" s="173" t="str">
        <f t="shared" si="49"/>
        <v/>
      </c>
      <c r="N2120" s="14"/>
      <c r="O2120" s="14"/>
      <c r="P2120" s="21"/>
      <c r="Q2120" s="21"/>
      <c r="R2120" s="21"/>
      <c r="S2120" s="21"/>
      <c r="T2120" s="21"/>
    </row>
    <row r="2121" spans="1:20" s="16" customFormat="1" ht="30" customHeight="1">
      <c r="A2121" s="21"/>
      <c r="B2121" s="21"/>
      <c r="C2121" s="197"/>
      <c r="D2121" s="168"/>
      <c r="E2121" s="154" t="str">
        <f>IFERROR(VLOOKUP(D2121,CADA_PROD!D:H,5,0),"")</f>
        <v/>
      </c>
      <c r="F2121" s="169"/>
      <c r="G2121" s="170"/>
      <c r="H2121" s="14"/>
      <c r="I2121" s="171"/>
      <c r="J2121" s="14"/>
      <c r="K2121" s="131"/>
      <c r="L2121" s="131" t="str">
        <f>IF(D2121="","",SUMIFS(MOVI_ENTR!I:I,MOVI_ENTR!D:D,D2121,MOVI_ENTR!O:O,O2121)-SUMIFS(MOVI_SAID!H:H,MOVI_SAID!D:D,D2121,MOVI_SAID!L:L,MOVI_ENTR!O2121))</f>
        <v/>
      </c>
      <c r="M2121" s="173" t="str">
        <f t="shared" si="49"/>
        <v/>
      </c>
      <c r="N2121" s="14"/>
      <c r="O2121" s="14"/>
      <c r="P2121" s="21"/>
      <c r="Q2121" s="21"/>
      <c r="R2121" s="21"/>
      <c r="S2121" s="21"/>
      <c r="T2121" s="21"/>
    </row>
    <row r="2122" spans="1:20" s="16" customFormat="1" ht="30" customHeight="1">
      <c r="A2122" s="21"/>
      <c r="B2122" s="21"/>
      <c r="C2122" s="197"/>
      <c r="D2122" s="168"/>
      <c r="E2122" s="154" t="str">
        <f>IFERROR(VLOOKUP(D2122,CADA_PROD!D:H,5,0),"")</f>
        <v/>
      </c>
      <c r="F2122" s="169"/>
      <c r="G2122" s="170"/>
      <c r="H2122" s="14"/>
      <c r="I2122" s="171"/>
      <c r="J2122" s="14"/>
      <c r="K2122" s="131"/>
      <c r="L2122" s="131" t="str">
        <f>IF(D2122="","",SUMIFS(MOVI_ENTR!I:I,MOVI_ENTR!D:D,D2122,MOVI_ENTR!O:O,O2122)-SUMIFS(MOVI_SAID!H:H,MOVI_SAID!D:D,D2122,MOVI_SAID!L:L,MOVI_ENTR!O2122))</f>
        <v/>
      </c>
      <c r="M2122" s="173" t="str">
        <f t="shared" si="49"/>
        <v/>
      </c>
      <c r="N2122" s="14"/>
      <c r="O2122" s="14"/>
      <c r="P2122" s="21"/>
      <c r="Q2122" s="21"/>
      <c r="R2122" s="21"/>
      <c r="S2122" s="21"/>
      <c r="T2122" s="21"/>
    </row>
    <row r="2123" spans="1:20" s="16" customFormat="1" ht="30" customHeight="1">
      <c r="A2123" s="21"/>
      <c r="B2123" s="21"/>
      <c r="C2123" s="197"/>
      <c r="D2123" s="168"/>
      <c r="E2123" s="154" t="str">
        <f>IFERROR(VLOOKUP(D2123,CADA_PROD!D:H,5,0),"")</f>
        <v/>
      </c>
      <c r="F2123" s="169"/>
      <c r="G2123" s="170"/>
      <c r="H2123" s="14"/>
      <c r="I2123" s="171"/>
      <c r="J2123" s="14"/>
      <c r="K2123" s="131"/>
      <c r="L2123" s="131" t="str">
        <f>IF(D2123="","",SUMIFS(MOVI_ENTR!I:I,MOVI_ENTR!D:D,D2123,MOVI_ENTR!O:O,O2123)-SUMIFS(MOVI_SAID!H:H,MOVI_SAID!D:D,D2123,MOVI_SAID!L:L,MOVI_ENTR!O2123))</f>
        <v/>
      </c>
      <c r="M2123" s="173" t="str">
        <f t="shared" si="49"/>
        <v/>
      </c>
      <c r="N2123" s="14"/>
      <c r="O2123" s="14"/>
      <c r="P2123" s="21"/>
      <c r="Q2123" s="21"/>
      <c r="R2123" s="21"/>
      <c r="S2123" s="21"/>
      <c r="T2123" s="21"/>
    </row>
    <row r="2124" spans="1:20" s="16" customFormat="1" ht="30" customHeight="1">
      <c r="A2124" s="21"/>
      <c r="B2124" s="21"/>
      <c r="C2124" s="197"/>
      <c r="D2124" s="168"/>
      <c r="E2124" s="154" t="str">
        <f>IFERROR(VLOOKUP(D2124,CADA_PROD!D:H,5,0),"")</f>
        <v/>
      </c>
      <c r="F2124" s="169"/>
      <c r="G2124" s="170"/>
      <c r="H2124" s="14"/>
      <c r="I2124" s="171"/>
      <c r="J2124" s="14"/>
      <c r="K2124" s="131"/>
      <c r="L2124" s="131" t="str">
        <f>IF(D2124="","",SUMIFS(MOVI_ENTR!I:I,MOVI_ENTR!D:D,D2124,MOVI_ENTR!O:O,O2124)-SUMIFS(MOVI_SAID!H:H,MOVI_SAID!D:D,D2124,MOVI_SAID!L:L,MOVI_ENTR!O2124))</f>
        <v/>
      </c>
      <c r="M2124" s="173" t="str">
        <f t="shared" si="49"/>
        <v/>
      </c>
      <c r="N2124" s="14"/>
      <c r="O2124" s="14"/>
      <c r="P2124" s="21"/>
      <c r="Q2124" s="21"/>
      <c r="R2124" s="21"/>
      <c r="S2124" s="21"/>
      <c r="T2124" s="21"/>
    </row>
    <row r="2125" spans="1:20" s="16" customFormat="1" ht="30" customHeight="1">
      <c r="A2125" s="21"/>
      <c r="B2125" s="21"/>
      <c r="C2125" s="197"/>
      <c r="D2125" s="168"/>
      <c r="E2125" s="154" t="str">
        <f>IFERROR(VLOOKUP(D2125,CADA_PROD!D:H,5,0),"")</f>
        <v/>
      </c>
      <c r="F2125" s="169"/>
      <c r="G2125" s="170"/>
      <c r="H2125" s="14"/>
      <c r="I2125" s="171"/>
      <c r="J2125" s="14"/>
      <c r="K2125" s="131"/>
      <c r="L2125" s="131" t="str">
        <f>IF(D2125="","",SUMIFS(MOVI_ENTR!I:I,MOVI_ENTR!D:D,D2125,MOVI_ENTR!O:O,O2125)-SUMIFS(MOVI_SAID!H:H,MOVI_SAID!D:D,D2125,MOVI_SAID!L:L,MOVI_ENTR!O2125))</f>
        <v/>
      </c>
      <c r="M2125" s="173" t="str">
        <f t="shared" si="49"/>
        <v/>
      </c>
      <c r="N2125" s="14"/>
      <c r="O2125" s="14"/>
      <c r="P2125" s="21"/>
      <c r="Q2125" s="21"/>
      <c r="R2125" s="21"/>
      <c r="S2125" s="21"/>
      <c r="T2125" s="21"/>
    </row>
    <row r="2126" spans="1:20" s="16" customFormat="1" ht="30" customHeight="1">
      <c r="A2126" s="21"/>
      <c r="B2126" s="21"/>
      <c r="C2126" s="197"/>
      <c r="D2126" s="168"/>
      <c r="E2126" s="154" t="str">
        <f>IFERROR(VLOOKUP(D2126,CADA_PROD!D:H,5,0),"")</f>
        <v/>
      </c>
      <c r="F2126" s="169"/>
      <c r="G2126" s="170"/>
      <c r="H2126" s="14"/>
      <c r="I2126" s="171"/>
      <c r="J2126" s="14"/>
      <c r="K2126" s="131"/>
      <c r="L2126" s="131" t="str">
        <f>IF(D2126="","",SUMIFS(MOVI_ENTR!I:I,MOVI_ENTR!D:D,D2126,MOVI_ENTR!O:O,O2126)-SUMIFS(MOVI_SAID!H:H,MOVI_SAID!D:D,D2126,MOVI_SAID!L:L,MOVI_ENTR!O2126))</f>
        <v/>
      </c>
      <c r="M2126" s="173" t="str">
        <f t="shared" si="49"/>
        <v/>
      </c>
      <c r="N2126" s="14"/>
      <c r="O2126" s="14"/>
      <c r="P2126" s="21"/>
      <c r="Q2126" s="21"/>
      <c r="R2126" s="21"/>
      <c r="S2126" s="21"/>
      <c r="T2126" s="21"/>
    </row>
    <row r="2127" spans="1:20" s="16" customFormat="1" ht="30" customHeight="1">
      <c r="A2127" s="21"/>
      <c r="B2127" s="21"/>
      <c r="C2127" s="197"/>
      <c r="D2127" s="168"/>
      <c r="E2127" s="154" t="str">
        <f>IFERROR(VLOOKUP(D2127,CADA_PROD!D:H,5,0),"")</f>
        <v/>
      </c>
      <c r="F2127" s="169"/>
      <c r="G2127" s="170"/>
      <c r="H2127" s="14"/>
      <c r="I2127" s="171"/>
      <c r="J2127" s="14"/>
      <c r="K2127" s="131"/>
      <c r="L2127" s="131" t="str">
        <f>IF(D2127="","",SUMIFS(MOVI_ENTR!I:I,MOVI_ENTR!D:D,D2127,MOVI_ENTR!O:O,O2127)-SUMIFS(MOVI_SAID!H:H,MOVI_SAID!D:D,D2127,MOVI_SAID!L:L,MOVI_ENTR!O2127))</f>
        <v/>
      </c>
      <c r="M2127" s="173" t="str">
        <f t="shared" si="49"/>
        <v/>
      </c>
      <c r="N2127" s="14"/>
      <c r="O2127" s="14"/>
      <c r="P2127" s="21"/>
      <c r="Q2127" s="21"/>
      <c r="R2127" s="21"/>
      <c r="S2127" s="21"/>
      <c r="T2127" s="21"/>
    </row>
    <row r="2128" spans="1:20" s="16" customFormat="1" ht="30" customHeight="1">
      <c r="A2128" s="21"/>
      <c r="B2128" s="21"/>
      <c r="C2128" s="197"/>
      <c r="D2128" s="168"/>
      <c r="E2128" s="154" t="str">
        <f>IFERROR(VLOOKUP(D2128,CADA_PROD!D:H,5,0),"")</f>
        <v/>
      </c>
      <c r="F2128" s="169"/>
      <c r="G2128" s="170"/>
      <c r="H2128" s="14"/>
      <c r="I2128" s="171"/>
      <c r="J2128" s="14"/>
      <c r="K2128" s="131"/>
      <c r="L2128" s="131" t="str">
        <f>IF(D2128="","",SUMIFS(MOVI_ENTR!I:I,MOVI_ENTR!D:D,D2128,MOVI_ENTR!O:O,O2128)-SUMIFS(MOVI_SAID!H:H,MOVI_SAID!D:D,D2128,MOVI_SAID!L:L,MOVI_ENTR!O2128))</f>
        <v/>
      </c>
      <c r="M2128" s="173" t="str">
        <f t="shared" si="49"/>
        <v/>
      </c>
      <c r="N2128" s="14"/>
      <c r="O2128" s="14"/>
      <c r="P2128" s="21"/>
      <c r="Q2128" s="21"/>
      <c r="R2128" s="21"/>
      <c r="S2128" s="21"/>
      <c r="T2128" s="21"/>
    </row>
    <row r="2129" spans="1:20" s="16" customFormat="1" ht="30" customHeight="1">
      <c r="A2129" s="21"/>
      <c r="B2129" s="21"/>
      <c r="C2129" s="197"/>
      <c r="D2129" s="168"/>
      <c r="E2129" s="154" t="str">
        <f>IFERROR(VLOOKUP(D2129,CADA_PROD!D:H,5,0),"")</f>
        <v/>
      </c>
      <c r="F2129" s="169"/>
      <c r="G2129" s="170"/>
      <c r="H2129" s="14"/>
      <c r="I2129" s="171"/>
      <c r="J2129" s="14"/>
      <c r="K2129" s="131"/>
      <c r="L2129" s="131" t="str">
        <f>IF(D2129="","",SUMIFS(MOVI_ENTR!I:I,MOVI_ENTR!D:D,D2129,MOVI_ENTR!O:O,O2129)-SUMIFS(MOVI_SAID!H:H,MOVI_SAID!D:D,D2129,MOVI_SAID!L:L,MOVI_ENTR!O2129))</f>
        <v/>
      </c>
      <c r="M2129" s="173" t="str">
        <f t="shared" si="49"/>
        <v/>
      </c>
      <c r="N2129" s="14"/>
      <c r="O2129" s="14"/>
      <c r="P2129" s="21"/>
      <c r="Q2129" s="21"/>
      <c r="R2129" s="21"/>
      <c r="S2129" s="21"/>
      <c r="T2129" s="21"/>
    </row>
    <row r="2130" spans="1:20" s="16" customFormat="1" ht="30" customHeight="1">
      <c r="A2130" s="21"/>
      <c r="B2130" s="21"/>
      <c r="C2130" s="197"/>
      <c r="D2130" s="168"/>
      <c r="E2130" s="154" t="str">
        <f>IFERROR(VLOOKUP(D2130,CADA_PROD!D:H,5,0),"")</f>
        <v/>
      </c>
      <c r="F2130" s="169"/>
      <c r="G2130" s="170"/>
      <c r="H2130" s="14"/>
      <c r="I2130" s="171"/>
      <c r="J2130" s="14"/>
      <c r="K2130" s="131"/>
      <c r="L2130" s="131" t="str">
        <f>IF(D2130="","",SUMIFS(MOVI_ENTR!I:I,MOVI_ENTR!D:D,D2130,MOVI_ENTR!O:O,O2130)-SUMIFS(MOVI_SAID!H:H,MOVI_SAID!D:D,D2130,MOVI_SAID!L:L,MOVI_ENTR!O2130))</f>
        <v/>
      </c>
      <c r="M2130" s="173" t="str">
        <f t="shared" si="49"/>
        <v/>
      </c>
      <c r="N2130" s="14"/>
      <c r="O2130" s="14"/>
      <c r="P2130" s="21"/>
      <c r="Q2130" s="21"/>
      <c r="R2130" s="21"/>
      <c r="S2130" s="21"/>
      <c r="T2130" s="21"/>
    </row>
    <row r="2131" spans="1:20" s="16" customFormat="1" ht="30" customHeight="1">
      <c r="A2131" s="21"/>
      <c r="B2131" s="21"/>
      <c r="C2131" s="197"/>
      <c r="D2131" s="168"/>
      <c r="E2131" s="154" t="str">
        <f>IFERROR(VLOOKUP(D2131,CADA_PROD!D:H,5,0),"")</f>
        <v/>
      </c>
      <c r="F2131" s="169"/>
      <c r="G2131" s="170"/>
      <c r="H2131" s="14"/>
      <c r="I2131" s="171"/>
      <c r="J2131" s="14"/>
      <c r="K2131" s="131"/>
      <c r="L2131" s="131" t="str">
        <f>IF(D2131="","",SUMIFS(MOVI_ENTR!I:I,MOVI_ENTR!D:D,D2131,MOVI_ENTR!O:O,O2131)-SUMIFS(MOVI_SAID!H:H,MOVI_SAID!D:D,D2131,MOVI_SAID!L:L,MOVI_ENTR!O2131))</f>
        <v/>
      </c>
      <c r="M2131" s="173" t="str">
        <f t="shared" si="49"/>
        <v/>
      </c>
      <c r="N2131" s="14"/>
      <c r="O2131" s="14"/>
      <c r="P2131" s="21"/>
      <c r="Q2131" s="21"/>
      <c r="R2131" s="21"/>
      <c r="S2131" s="21"/>
      <c r="T2131" s="21"/>
    </row>
    <row r="2132" spans="1:20" s="16" customFormat="1" ht="30" customHeight="1">
      <c r="A2132" s="21"/>
      <c r="B2132" s="21"/>
      <c r="C2132" s="197"/>
      <c r="D2132" s="168"/>
      <c r="E2132" s="154" t="str">
        <f>IFERROR(VLOOKUP(D2132,CADA_PROD!D:H,5,0),"")</f>
        <v/>
      </c>
      <c r="F2132" s="169"/>
      <c r="G2132" s="170"/>
      <c r="H2132" s="14"/>
      <c r="I2132" s="171"/>
      <c r="J2132" s="14"/>
      <c r="K2132" s="131"/>
      <c r="L2132" s="131" t="str">
        <f>IF(D2132="","",SUMIFS(MOVI_ENTR!I:I,MOVI_ENTR!D:D,D2132,MOVI_ENTR!O:O,O2132)-SUMIFS(MOVI_SAID!H:H,MOVI_SAID!D:D,D2132,MOVI_SAID!L:L,MOVI_ENTR!O2132))</f>
        <v/>
      </c>
      <c r="M2132" s="173" t="str">
        <f t="shared" si="49"/>
        <v/>
      </c>
      <c r="N2132" s="14"/>
      <c r="O2132" s="14"/>
      <c r="P2132" s="21"/>
      <c r="Q2132" s="21"/>
      <c r="R2132" s="21"/>
      <c r="S2132" s="21"/>
      <c r="T2132" s="21"/>
    </row>
    <row r="2133" spans="1:20" s="16" customFormat="1" ht="30" customHeight="1">
      <c r="A2133" s="21"/>
      <c r="B2133" s="21"/>
      <c r="C2133" s="197"/>
      <c r="D2133" s="168"/>
      <c r="E2133" s="154" t="str">
        <f>IFERROR(VLOOKUP(D2133,CADA_PROD!D:H,5,0),"")</f>
        <v/>
      </c>
      <c r="F2133" s="169"/>
      <c r="G2133" s="170"/>
      <c r="H2133" s="14"/>
      <c r="I2133" s="171"/>
      <c r="J2133" s="14"/>
      <c r="K2133" s="131"/>
      <c r="L2133" s="131" t="str">
        <f>IF(D2133="","",SUMIFS(MOVI_ENTR!I:I,MOVI_ENTR!D:D,D2133,MOVI_ENTR!O:O,O2133)-SUMIFS(MOVI_SAID!H:H,MOVI_SAID!D:D,D2133,MOVI_SAID!L:L,MOVI_ENTR!O2133))</f>
        <v/>
      </c>
      <c r="M2133" s="173" t="str">
        <f t="shared" si="49"/>
        <v/>
      </c>
      <c r="N2133" s="14"/>
      <c r="O2133" s="14"/>
      <c r="P2133" s="21"/>
      <c r="Q2133" s="21"/>
      <c r="R2133" s="21"/>
      <c r="S2133" s="21"/>
      <c r="T2133" s="21"/>
    </row>
    <row r="2134" spans="1:20" s="16" customFormat="1" ht="30" customHeight="1">
      <c r="A2134" s="21"/>
      <c r="B2134" s="21"/>
      <c r="C2134" s="197"/>
      <c r="D2134" s="168"/>
      <c r="E2134" s="154" t="str">
        <f>IFERROR(VLOOKUP(D2134,CADA_PROD!D:H,5,0),"")</f>
        <v/>
      </c>
      <c r="F2134" s="169"/>
      <c r="G2134" s="170"/>
      <c r="H2134" s="14"/>
      <c r="I2134" s="171"/>
      <c r="J2134" s="14"/>
      <c r="K2134" s="131"/>
      <c r="L2134" s="131" t="str">
        <f>IF(D2134="","",SUMIFS(MOVI_ENTR!I:I,MOVI_ENTR!D:D,D2134,MOVI_ENTR!O:O,O2134)-SUMIFS(MOVI_SAID!H:H,MOVI_SAID!D:D,D2134,MOVI_SAID!L:L,MOVI_ENTR!O2134))</f>
        <v/>
      </c>
      <c r="M2134" s="173" t="str">
        <f t="shared" si="49"/>
        <v/>
      </c>
      <c r="N2134" s="14"/>
      <c r="O2134" s="14"/>
      <c r="P2134" s="21"/>
      <c r="Q2134" s="21"/>
      <c r="R2134" s="21"/>
      <c r="S2134" s="21"/>
      <c r="T2134" s="21"/>
    </row>
    <row r="2135" spans="1:20" s="16" customFormat="1" ht="30" customHeight="1">
      <c r="A2135" s="21"/>
      <c r="B2135" s="21"/>
      <c r="C2135" s="197"/>
      <c r="D2135" s="168"/>
      <c r="E2135" s="154" t="str">
        <f>IFERROR(VLOOKUP(D2135,CADA_PROD!D:H,5,0),"")</f>
        <v/>
      </c>
      <c r="F2135" s="169"/>
      <c r="G2135" s="170"/>
      <c r="H2135" s="14"/>
      <c r="I2135" s="171"/>
      <c r="J2135" s="14"/>
      <c r="K2135" s="131"/>
      <c r="L2135" s="131" t="str">
        <f>IF(D2135="","",SUMIFS(MOVI_ENTR!I:I,MOVI_ENTR!D:D,D2135,MOVI_ENTR!O:O,O2135)-SUMIFS(MOVI_SAID!H:H,MOVI_SAID!D:D,D2135,MOVI_SAID!L:L,MOVI_ENTR!O2135))</f>
        <v/>
      </c>
      <c r="M2135" s="173" t="str">
        <f t="shared" si="49"/>
        <v/>
      </c>
      <c r="N2135" s="14"/>
      <c r="O2135" s="14"/>
      <c r="P2135" s="21"/>
      <c r="Q2135" s="21"/>
      <c r="R2135" s="21"/>
      <c r="S2135" s="21"/>
      <c r="T2135" s="21"/>
    </row>
    <row r="2136" spans="1:20" s="16" customFormat="1" ht="30" customHeight="1">
      <c r="A2136" s="21"/>
      <c r="B2136" s="21"/>
      <c r="C2136" s="197"/>
      <c r="D2136" s="168"/>
      <c r="E2136" s="154" t="str">
        <f>IFERROR(VLOOKUP(D2136,CADA_PROD!D:H,5,0),"")</f>
        <v/>
      </c>
      <c r="F2136" s="169"/>
      <c r="G2136" s="170"/>
      <c r="H2136" s="14"/>
      <c r="I2136" s="171"/>
      <c r="J2136" s="14"/>
      <c r="K2136" s="131"/>
      <c r="L2136" s="131" t="str">
        <f>IF(D2136="","",SUMIFS(MOVI_ENTR!I:I,MOVI_ENTR!D:D,D2136,MOVI_ENTR!O:O,O2136)-SUMIFS(MOVI_SAID!H:H,MOVI_SAID!D:D,D2136,MOVI_SAID!L:L,MOVI_ENTR!O2136))</f>
        <v/>
      </c>
      <c r="M2136" s="173" t="str">
        <f t="shared" si="49"/>
        <v/>
      </c>
      <c r="N2136" s="14"/>
      <c r="O2136" s="14"/>
      <c r="P2136" s="21"/>
      <c r="Q2136" s="21"/>
      <c r="R2136" s="21"/>
      <c r="S2136" s="21"/>
      <c r="T2136" s="21"/>
    </row>
    <row r="2137" spans="1:20" s="16" customFormat="1" ht="30" customHeight="1">
      <c r="A2137" s="21"/>
      <c r="B2137" s="21"/>
      <c r="C2137" s="197"/>
      <c r="D2137" s="168"/>
      <c r="E2137" s="154" t="str">
        <f>IFERROR(VLOOKUP(D2137,CADA_PROD!D:H,5,0),"")</f>
        <v/>
      </c>
      <c r="F2137" s="169"/>
      <c r="G2137" s="170"/>
      <c r="H2137" s="14"/>
      <c r="I2137" s="171"/>
      <c r="J2137" s="14"/>
      <c r="K2137" s="131"/>
      <c r="L2137" s="131" t="str">
        <f>IF(D2137="","",SUMIFS(MOVI_ENTR!I:I,MOVI_ENTR!D:D,D2137,MOVI_ENTR!O:O,O2137)-SUMIFS(MOVI_SAID!H:H,MOVI_SAID!D:D,D2137,MOVI_SAID!L:L,MOVI_ENTR!O2137))</f>
        <v/>
      </c>
      <c r="M2137" s="173" t="str">
        <f t="shared" si="49"/>
        <v/>
      </c>
      <c r="N2137" s="14"/>
      <c r="O2137" s="14"/>
      <c r="P2137" s="21"/>
      <c r="Q2137" s="21"/>
      <c r="R2137" s="21"/>
      <c r="S2137" s="21"/>
      <c r="T2137" s="21"/>
    </row>
    <row r="2138" spans="1:20" s="16" customFormat="1" ht="30" customHeight="1">
      <c r="A2138" s="21"/>
      <c r="B2138" s="21"/>
      <c r="C2138" s="197"/>
      <c r="D2138" s="168"/>
      <c r="E2138" s="154" t="str">
        <f>IFERROR(VLOOKUP(D2138,CADA_PROD!D:H,5,0),"")</f>
        <v/>
      </c>
      <c r="F2138" s="169"/>
      <c r="G2138" s="170"/>
      <c r="H2138" s="14"/>
      <c r="I2138" s="171"/>
      <c r="J2138" s="14"/>
      <c r="K2138" s="131"/>
      <c r="L2138" s="131" t="str">
        <f>IF(D2138="","",SUMIFS(MOVI_ENTR!I:I,MOVI_ENTR!D:D,D2138,MOVI_ENTR!O:O,O2138)-SUMIFS(MOVI_SAID!H:H,MOVI_SAID!D:D,D2138,MOVI_SAID!L:L,MOVI_ENTR!O2138))</f>
        <v/>
      </c>
      <c r="M2138" s="173" t="str">
        <f t="shared" si="49"/>
        <v/>
      </c>
      <c r="N2138" s="14"/>
      <c r="O2138" s="14"/>
      <c r="P2138" s="21"/>
      <c r="Q2138" s="21"/>
      <c r="R2138" s="21"/>
      <c r="S2138" s="21"/>
      <c r="T2138" s="21"/>
    </row>
    <row r="2139" spans="1:20" s="16" customFormat="1" ht="30" customHeight="1">
      <c r="A2139" s="21"/>
      <c r="B2139" s="21"/>
      <c r="C2139" s="197"/>
      <c r="D2139" s="168"/>
      <c r="E2139" s="154" t="str">
        <f>IFERROR(VLOOKUP(D2139,CADA_PROD!D:H,5,0),"")</f>
        <v/>
      </c>
      <c r="F2139" s="169"/>
      <c r="G2139" s="170"/>
      <c r="H2139" s="14"/>
      <c r="I2139" s="171"/>
      <c r="J2139" s="14"/>
      <c r="K2139" s="131"/>
      <c r="L2139" s="131" t="str">
        <f>IF(D2139="","",SUMIFS(MOVI_ENTR!I:I,MOVI_ENTR!D:D,D2139,MOVI_ENTR!O:O,O2139)-SUMIFS(MOVI_SAID!H:H,MOVI_SAID!D:D,D2139,MOVI_SAID!L:L,MOVI_ENTR!O2139))</f>
        <v/>
      </c>
      <c r="M2139" s="173" t="str">
        <f t="shared" ref="M2139:M2202" si="50">IF(D2139="","",H2139*I2139)</f>
        <v/>
      </c>
      <c r="N2139" s="14"/>
      <c r="O2139" s="14"/>
      <c r="P2139" s="21"/>
      <c r="Q2139" s="21"/>
      <c r="R2139" s="21"/>
      <c r="S2139" s="21"/>
      <c r="T2139" s="21"/>
    </row>
    <row r="2140" spans="1:20" s="16" customFormat="1" ht="30" customHeight="1">
      <c r="A2140" s="21"/>
      <c r="B2140" s="21"/>
      <c r="C2140" s="197"/>
      <c r="D2140" s="168"/>
      <c r="E2140" s="154" t="str">
        <f>IFERROR(VLOOKUP(D2140,CADA_PROD!D:H,5,0),"")</f>
        <v/>
      </c>
      <c r="F2140" s="169"/>
      <c r="G2140" s="170"/>
      <c r="H2140" s="14"/>
      <c r="I2140" s="171"/>
      <c r="J2140" s="14"/>
      <c r="K2140" s="131"/>
      <c r="L2140" s="131" t="str">
        <f>IF(D2140="","",SUMIFS(MOVI_ENTR!I:I,MOVI_ENTR!D:D,D2140,MOVI_ENTR!O:O,O2140)-SUMIFS(MOVI_SAID!H:H,MOVI_SAID!D:D,D2140,MOVI_SAID!L:L,MOVI_ENTR!O2140))</f>
        <v/>
      </c>
      <c r="M2140" s="173" t="str">
        <f t="shared" si="50"/>
        <v/>
      </c>
      <c r="N2140" s="14"/>
      <c r="O2140" s="14"/>
      <c r="P2140" s="21"/>
      <c r="Q2140" s="21"/>
      <c r="R2140" s="21"/>
      <c r="S2140" s="21"/>
      <c r="T2140" s="21"/>
    </row>
    <row r="2141" spans="1:20" s="16" customFormat="1" ht="30" customHeight="1">
      <c r="A2141" s="21"/>
      <c r="B2141" s="21"/>
      <c r="C2141" s="197"/>
      <c r="D2141" s="168"/>
      <c r="E2141" s="154" t="str">
        <f>IFERROR(VLOOKUP(D2141,CADA_PROD!D:H,5,0),"")</f>
        <v/>
      </c>
      <c r="F2141" s="169"/>
      <c r="G2141" s="170"/>
      <c r="H2141" s="14"/>
      <c r="I2141" s="171"/>
      <c r="J2141" s="14"/>
      <c r="K2141" s="131"/>
      <c r="L2141" s="131" t="str">
        <f>IF(D2141="","",SUMIFS(MOVI_ENTR!I:I,MOVI_ENTR!D:D,D2141,MOVI_ENTR!O:O,O2141)-SUMIFS(MOVI_SAID!H:H,MOVI_SAID!D:D,D2141,MOVI_SAID!L:L,MOVI_ENTR!O2141))</f>
        <v/>
      </c>
      <c r="M2141" s="173" t="str">
        <f t="shared" si="50"/>
        <v/>
      </c>
      <c r="N2141" s="14"/>
      <c r="O2141" s="14"/>
      <c r="P2141" s="21"/>
      <c r="Q2141" s="21"/>
      <c r="R2141" s="21"/>
      <c r="S2141" s="21"/>
      <c r="T2141" s="21"/>
    </row>
    <row r="2142" spans="1:20" s="16" customFormat="1" ht="30" customHeight="1">
      <c r="A2142" s="21"/>
      <c r="B2142" s="21"/>
      <c r="C2142" s="197"/>
      <c r="D2142" s="168"/>
      <c r="E2142" s="154" t="str">
        <f>IFERROR(VLOOKUP(D2142,CADA_PROD!D:H,5,0),"")</f>
        <v/>
      </c>
      <c r="F2142" s="169"/>
      <c r="G2142" s="170"/>
      <c r="H2142" s="14"/>
      <c r="I2142" s="171"/>
      <c r="J2142" s="14"/>
      <c r="K2142" s="131"/>
      <c r="L2142" s="131" t="str">
        <f>IF(D2142="","",SUMIFS(MOVI_ENTR!I:I,MOVI_ENTR!D:D,D2142,MOVI_ENTR!O:O,O2142)-SUMIFS(MOVI_SAID!H:H,MOVI_SAID!D:D,D2142,MOVI_SAID!L:L,MOVI_ENTR!O2142))</f>
        <v/>
      </c>
      <c r="M2142" s="173" t="str">
        <f t="shared" si="50"/>
        <v/>
      </c>
      <c r="N2142" s="14"/>
      <c r="O2142" s="14"/>
      <c r="P2142" s="21"/>
      <c r="Q2142" s="21"/>
      <c r="R2142" s="21"/>
      <c r="S2142" s="21"/>
      <c r="T2142" s="21"/>
    </row>
    <row r="2143" spans="1:20" s="16" customFormat="1" ht="30" customHeight="1">
      <c r="A2143" s="21"/>
      <c r="B2143" s="21"/>
      <c r="C2143" s="197"/>
      <c r="D2143" s="168"/>
      <c r="E2143" s="154" t="str">
        <f>IFERROR(VLOOKUP(D2143,CADA_PROD!D:H,5,0),"")</f>
        <v/>
      </c>
      <c r="F2143" s="169"/>
      <c r="G2143" s="170"/>
      <c r="H2143" s="14"/>
      <c r="I2143" s="171"/>
      <c r="J2143" s="14"/>
      <c r="K2143" s="131"/>
      <c r="L2143" s="131" t="str">
        <f>IF(D2143="","",SUMIFS(MOVI_ENTR!I:I,MOVI_ENTR!D:D,D2143,MOVI_ENTR!O:O,O2143)-SUMIFS(MOVI_SAID!H:H,MOVI_SAID!D:D,D2143,MOVI_SAID!L:L,MOVI_ENTR!O2143))</f>
        <v/>
      </c>
      <c r="M2143" s="173" t="str">
        <f t="shared" si="50"/>
        <v/>
      </c>
      <c r="N2143" s="14"/>
      <c r="O2143" s="14"/>
      <c r="P2143" s="21"/>
      <c r="Q2143" s="21"/>
      <c r="R2143" s="21"/>
      <c r="S2143" s="21"/>
      <c r="T2143" s="21"/>
    </row>
    <row r="2144" spans="1:20" s="16" customFormat="1" ht="30" customHeight="1">
      <c r="A2144" s="21"/>
      <c r="B2144" s="21"/>
      <c r="C2144" s="197"/>
      <c r="D2144" s="168"/>
      <c r="E2144" s="154" t="str">
        <f>IFERROR(VLOOKUP(D2144,CADA_PROD!D:H,5,0),"")</f>
        <v/>
      </c>
      <c r="F2144" s="169"/>
      <c r="G2144" s="170"/>
      <c r="H2144" s="14"/>
      <c r="I2144" s="171"/>
      <c r="J2144" s="14"/>
      <c r="K2144" s="131"/>
      <c r="L2144" s="131" t="str">
        <f>IF(D2144="","",SUMIFS(MOVI_ENTR!I:I,MOVI_ENTR!D:D,D2144,MOVI_ENTR!O:O,O2144)-SUMIFS(MOVI_SAID!H:H,MOVI_SAID!D:D,D2144,MOVI_SAID!L:L,MOVI_ENTR!O2144))</f>
        <v/>
      </c>
      <c r="M2144" s="173" t="str">
        <f t="shared" si="50"/>
        <v/>
      </c>
      <c r="N2144" s="14"/>
      <c r="O2144" s="14"/>
      <c r="P2144" s="21"/>
      <c r="Q2144" s="21"/>
      <c r="R2144" s="21"/>
      <c r="S2144" s="21"/>
      <c r="T2144" s="21"/>
    </row>
    <row r="2145" spans="1:20" s="16" customFormat="1" ht="30" customHeight="1">
      <c r="A2145" s="21"/>
      <c r="B2145" s="21"/>
      <c r="C2145" s="197"/>
      <c r="D2145" s="168"/>
      <c r="E2145" s="154" t="str">
        <f>IFERROR(VLOOKUP(D2145,CADA_PROD!D:H,5,0),"")</f>
        <v/>
      </c>
      <c r="F2145" s="169"/>
      <c r="G2145" s="170"/>
      <c r="H2145" s="14"/>
      <c r="I2145" s="171"/>
      <c r="J2145" s="14"/>
      <c r="K2145" s="131"/>
      <c r="L2145" s="131" t="str">
        <f>IF(D2145="","",SUMIFS(MOVI_ENTR!I:I,MOVI_ENTR!D:D,D2145,MOVI_ENTR!O:O,O2145)-SUMIFS(MOVI_SAID!H:H,MOVI_SAID!D:D,D2145,MOVI_SAID!L:L,MOVI_ENTR!O2145))</f>
        <v/>
      </c>
      <c r="M2145" s="173" t="str">
        <f t="shared" si="50"/>
        <v/>
      </c>
      <c r="N2145" s="14"/>
      <c r="O2145" s="14"/>
      <c r="P2145" s="21"/>
      <c r="Q2145" s="21"/>
      <c r="R2145" s="21"/>
      <c r="S2145" s="21"/>
      <c r="T2145" s="21"/>
    </row>
    <row r="2146" spans="1:20" s="16" customFormat="1" ht="30" customHeight="1">
      <c r="A2146" s="21"/>
      <c r="B2146" s="21"/>
      <c r="C2146" s="197"/>
      <c r="D2146" s="168"/>
      <c r="E2146" s="154" t="str">
        <f>IFERROR(VLOOKUP(D2146,CADA_PROD!D:H,5,0),"")</f>
        <v/>
      </c>
      <c r="F2146" s="169"/>
      <c r="G2146" s="170"/>
      <c r="H2146" s="14"/>
      <c r="I2146" s="171"/>
      <c r="J2146" s="14"/>
      <c r="K2146" s="131"/>
      <c r="L2146" s="131" t="str">
        <f>IF(D2146="","",SUMIFS(MOVI_ENTR!I:I,MOVI_ENTR!D:D,D2146,MOVI_ENTR!O:O,O2146)-SUMIFS(MOVI_SAID!H:H,MOVI_SAID!D:D,D2146,MOVI_SAID!L:L,MOVI_ENTR!O2146))</f>
        <v/>
      </c>
      <c r="M2146" s="173" t="str">
        <f t="shared" si="50"/>
        <v/>
      </c>
      <c r="N2146" s="14"/>
      <c r="O2146" s="14"/>
      <c r="P2146" s="21"/>
      <c r="Q2146" s="21"/>
      <c r="R2146" s="21"/>
      <c r="S2146" s="21"/>
      <c r="T2146" s="21"/>
    </row>
    <row r="2147" spans="1:20" s="16" customFormat="1" ht="30" customHeight="1">
      <c r="A2147" s="21"/>
      <c r="B2147" s="21"/>
      <c r="C2147" s="197"/>
      <c r="D2147" s="168"/>
      <c r="E2147" s="154" t="str">
        <f>IFERROR(VLOOKUP(D2147,CADA_PROD!D:H,5,0),"")</f>
        <v/>
      </c>
      <c r="F2147" s="169"/>
      <c r="G2147" s="170"/>
      <c r="H2147" s="14"/>
      <c r="I2147" s="171"/>
      <c r="J2147" s="14"/>
      <c r="K2147" s="131"/>
      <c r="L2147" s="131" t="str">
        <f>IF(D2147="","",SUMIFS(MOVI_ENTR!I:I,MOVI_ENTR!D:D,D2147,MOVI_ENTR!O:O,O2147)-SUMIFS(MOVI_SAID!H:H,MOVI_SAID!D:D,D2147,MOVI_SAID!L:L,MOVI_ENTR!O2147))</f>
        <v/>
      </c>
      <c r="M2147" s="173" t="str">
        <f t="shared" si="50"/>
        <v/>
      </c>
      <c r="N2147" s="14"/>
      <c r="O2147" s="14"/>
      <c r="P2147" s="21"/>
      <c r="Q2147" s="21"/>
      <c r="R2147" s="21"/>
      <c r="S2147" s="21"/>
      <c r="T2147" s="21"/>
    </row>
    <row r="2148" spans="1:20" s="16" customFormat="1" ht="30" customHeight="1">
      <c r="A2148" s="21"/>
      <c r="B2148" s="21"/>
      <c r="C2148" s="197"/>
      <c r="D2148" s="168"/>
      <c r="E2148" s="154" t="str">
        <f>IFERROR(VLOOKUP(D2148,CADA_PROD!D:H,5,0),"")</f>
        <v/>
      </c>
      <c r="F2148" s="169"/>
      <c r="G2148" s="170"/>
      <c r="H2148" s="14"/>
      <c r="I2148" s="171"/>
      <c r="J2148" s="14"/>
      <c r="K2148" s="131"/>
      <c r="L2148" s="131" t="str">
        <f>IF(D2148="","",SUMIFS(MOVI_ENTR!I:I,MOVI_ENTR!D:D,D2148,MOVI_ENTR!O:O,O2148)-SUMIFS(MOVI_SAID!H:H,MOVI_SAID!D:D,D2148,MOVI_SAID!L:L,MOVI_ENTR!O2148))</f>
        <v/>
      </c>
      <c r="M2148" s="173" t="str">
        <f t="shared" si="50"/>
        <v/>
      </c>
      <c r="N2148" s="14"/>
      <c r="O2148" s="14"/>
      <c r="P2148" s="21"/>
      <c r="Q2148" s="21"/>
      <c r="R2148" s="21"/>
      <c r="S2148" s="21"/>
      <c r="T2148" s="21"/>
    </row>
    <row r="2149" spans="1:20" s="16" customFormat="1" ht="30" customHeight="1">
      <c r="A2149" s="21"/>
      <c r="B2149" s="21"/>
      <c r="C2149" s="197"/>
      <c r="D2149" s="168"/>
      <c r="E2149" s="154" t="str">
        <f>IFERROR(VLOOKUP(D2149,CADA_PROD!D:H,5,0),"")</f>
        <v/>
      </c>
      <c r="F2149" s="169"/>
      <c r="G2149" s="170"/>
      <c r="H2149" s="14"/>
      <c r="I2149" s="171"/>
      <c r="J2149" s="14"/>
      <c r="K2149" s="131"/>
      <c r="L2149" s="131" t="str">
        <f>IF(D2149="","",SUMIFS(MOVI_ENTR!I:I,MOVI_ENTR!D:D,D2149,MOVI_ENTR!O:O,O2149)-SUMIFS(MOVI_SAID!H:H,MOVI_SAID!D:D,D2149,MOVI_SAID!L:L,MOVI_ENTR!O2149))</f>
        <v/>
      </c>
      <c r="M2149" s="173" t="str">
        <f t="shared" si="50"/>
        <v/>
      </c>
      <c r="N2149" s="14"/>
      <c r="O2149" s="14"/>
      <c r="P2149" s="21"/>
      <c r="Q2149" s="21"/>
      <c r="R2149" s="21"/>
      <c r="S2149" s="21"/>
      <c r="T2149" s="21"/>
    </row>
    <row r="2150" spans="1:20" s="16" customFormat="1" ht="30" customHeight="1">
      <c r="A2150" s="21"/>
      <c r="B2150" s="21"/>
      <c r="C2150" s="197"/>
      <c r="D2150" s="168"/>
      <c r="E2150" s="154" t="str">
        <f>IFERROR(VLOOKUP(D2150,CADA_PROD!D:H,5,0),"")</f>
        <v/>
      </c>
      <c r="F2150" s="169"/>
      <c r="G2150" s="170"/>
      <c r="H2150" s="14"/>
      <c r="I2150" s="171"/>
      <c r="J2150" s="14"/>
      <c r="K2150" s="131"/>
      <c r="L2150" s="131" t="str">
        <f>IF(D2150="","",SUMIFS(MOVI_ENTR!I:I,MOVI_ENTR!D:D,D2150,MOVI_ENTR!O:O,O2150)-SUMIFS(MOVI_SAID!H:H,MOVI_SAID!D:D,D2150,MOVI_SAID!L:L,MOVI_ENTR!O2150))</f>
        <v/>
      </c>
      <c r="M2150" s="173" t="str">
        <f t="shared" si="50"/>
        <v/>
      </c>
      <c r="N2150" s="14"/>
      <c r="O2150" s="14"/>
      <c r="P2150" s="21"/>
      <c r="Q2150" s="21"/>
      <c r="R2150" s="21"/>
      <c r="S2150" s="21"/>
      <c r="T2150" s="21"/>
    </row>
    <row r="2151" spans="1:20" s="16" customFormat="1" ht="30" customHeight="1">
      <c r="A2151" s="21"/>
      <c r="B2151" s="21"/>
      <c r="C2151" s="197"/>
      <c r="D2151" s="168"/>
      <c r="E2151" s="154" t="str">
        <f>IFERROR(VLOOKUP(D2151,CADA_PROD!D:H,5,0),"")</f>
        <v/>
      </c>
      <c r="F2151" s="169"/>
      <c r="G2151" s="170"/>
      <c r="H2151" s="14"/>
      <c r="I2151" s="171"/>
      <c r="J2151" s="14"/>
      <c r="K2151" s="131"/>
      <c r="L2151" s="131" t="str">
        <f>IF(D2151="","",SUMIFS(MOVI_ENTR!I:I,MOVI_ENTR!D:D,D2151,MOVI_ENTR!O:O,O2151)-SUMIFS(MOVI_SAID!H:H,MOVI_SAID!D:D,D2151,MOVI_SAID!L:L,MOVI_ENTR!O2151))</f>
        <v/>
      </c>
      <c r="M2151" s="173" t="str">
        <f t="shared" si="50"/>
        <v/>
      </c>
      <c r="N2151" s="14"/>
      <c r="O2151" s="14"/>
      <c r="P2151" s="21"/>
      <c r="Q2151" s="21"/>
      <c r="R2151" s="21"/>
      <c r="S2151" s="21"/>
      <c r="T2151" s="21"/>
    </row>
    <row r="2152" spans="1:20" s="16" customFormat="1" ht="30" customHeight="1">
      <c r="A2152" s="21"/>
      <c r="B2152" s="21"/>
      <c r="C2152" s="197"/>
      <c r="D2152" s="168"/>
      <c r="E2152" s="154" t="str">
        <f>IFERROR(VLOOKUP(D2152,CADA_PROD!D:H,5,0),"")</f>
        <v/>
      </c>
      <c r="F2152" s="169"/>
      <c r="G2152" s="170"/>
      <c r="H2152" s="14"/>
      <c r="I2152" s="171"/>
      <c r="J2152" s="14"/>
      <c r="K2152" s="131"/>
      <c r="L2152" s="131" t="str">
        <f>IF(D2152="","",SUMIFS(MOVI_ENTR!I:I,MOVI_ENTR!D:D,D2152,MOVI_ENTR!O:O,O2152)-SUMIFS(MOVI_SAID!H:H,MOVI_SAID!D:D,D2152,MOVI_SAID!L:L,MOVI_ENTR!O2152))</f>
        <v/>
      </c>
      <c r="M2152" s="173" t="str">
        <f t="shared" si="50"/>
        <v/>
      </c>
      <c r="N2152" s="14"/>
      <c r="O2152" s="14"/>
      <c r="P2152" s="21"/>
      <c r="Q2152" s="21"/>
      <c r="R2152" s="21"/>
      <c r="S2152" s="21"/>
      <c r="T2152" s="21"/>
    </row>
    <row r="2153" spans="1:20" s="16" customFormat="1" ht="30" customHeight="1">
      <c r="A2153" s="21"/>
      <c r="B2153" s="21"/>
      <c r="C2153" s="197"/>
      <c r="D2153" s="168"/>
      <c r="E2153" s="154" t="str">
        <f>IFERROR(VLOOKUP(D2153,CADA_PROD!D:H,5,0),"")</f>
        <v/>
      </c>
      <c r="F2153" s="169"/>
      <c r="G2153" s="170"/>
      <c r="H2153" s="14"/>
      <c r="I2153" s="171"/>
      <c r="J2153" s="14"/>
      <c r="K2153" s="131"/>
      <c r="L2153" s="131" t="str">
        <f>IF(D2153="","",SUMIFS(MOVI_ENTR!I:I,MOVI_ENTR!D:D,D2153,MOVI_ENTR!O:O,O2153)-SUMIFS(MOVI_SAID!H:H,MOVI_SAID!D:D,D2153,MOVI_SAID!L:L,MOVI_ENTR!O2153))</f>
        <v/>
      </c>
      <c r="M2153" s="173" t="str">
        <f t="shared" si="50"/>
        <v/>
      </c>
      <c r="N2153" s="14"/>
      <c r="O2153" s="14"/>
      <c r="P2153" s="21"/>
      <c r="Q2153" s="21"/>
      <c r="R2153" s="21"/>
      <c r="S2153" s="21"/>
      <c r="T2153" s="21"/>
    </row>
    <row r="2154" spans="1:20" s="16" customFormat="1" ht="30" customHeight="1">
      <c r="A2154" s="21"/>
      <c r="B2154" s="21"/>
      <c r="C2154" s="197"/>
      <c r="D2154" s="168"/>
      <c r="E2154" s="154" t="str">
        <f>IFERROR(VLOOKUP(D2154,CADA_PROD!D:H,5,0),"")</f>
        <v/>
      </c>
      <c r="F2154" s="169"/>
      <c r="G2154" s="170"/>
      <c r="H2154" s="14"/>
      <c r="I2154" s="171"/>
      <c r="J2154" s="14"/>
      <c r="K2154" s="131"/>
      <c r="L2154" s="131" t="str">
        <f>IF(D2154="","",SUMIFS(MOVI_ENTR!I:I,MOVI_ENTR!D:D,D2154,MOVI_ENTR!O:O,O2154)-SUMIFS(MOVI_SAID!H:H,MOVI_SAID!D:D,D2154,MOVI_SAID!L:L,MOVI_ENTR!O2154))</f>
        <v/>
      </c>
      <c r="M2154" s="173" t="str">
        <f t="shared" si="50"/>
        <v/>
      </c>
      <c r="N2154" s="14"/>
      <c r="O2154" s="14"/>
      <c r="P2154" s="21"/>
      <c r="Q2154" s="21"/>
      <c r="R2154" s="21"/>
      <c r="S2154" s="21"/>
      <c r="T2154" s="21"/>
    </row>
    <row r="2155" spans="1:20" s="16" customFormat="1" ht="30" customHeight="1">
      <c r="A2155" s="21"/>
      <c r="B2155" s="21"/>
      <c r="C2155" s="197"/>
      <c r="D2155" s="168"/>
      <c r="E2155" s="154" t="str">
        <f>IFERROR(VLOOKUP(D2155,CADA_PROD!D:H,5,0),"")</f>
        <v/>
      </c>
      <c r="F2155" s="169"/>
      <c r="G2155" s="170"/>
      <c r="H2155" s="14"/>
      <c r="I2155" s="171"/>
      <c r="J2155" s="14"/>
      <c r="K2155" s="131"/>
      <c r="L2155" s="131" t="str">
        <f>IF(D2155="","",SUMIFS(MOVI_ENTR!I:I,MOVI_ENTR!D:D,D2155,MOVI_ENTR!O:O,O2155)-SUMIFS(MOVI_SAID!H:H,MOVI_SAID!D:D,D2155,MOVI_SAID!L:L,MOVI_ENTR!O2155))</f>
        <v/>
      </c>
      <c r="M2155" s="173" t="str">
        <f t="shared" si="50"/>
        <v/>
      </c>
      <c r="N2155" s="14"/>
      <c r="O2155" s="14"/>
      <c r="P2155" s="21"/>
      <c r="Q2155" s="21"/>
      <c r="R2155" s="21"/>
      <c r="S2155" s="21"/>
      <c r="T2155" s="21"/>
    </row>
    <row r="2156" spans="1:20" s="16" customFormat="1" ht="30" customHeight="1">
      <c r="A2156" s="21"/>
      <c r="B2156" s="21"/>
      <c r="C2156" s="197"/>
      <c r="D2156" s="168"/>
      <c r="E2156" s="154" t="str">
        <f>IFERROR(VLOOKUP(D2156,CADA_PROD!D:H,5,0),"")</f>
        <v/>
      </c>
      <c r="F2156" s="169"/>
      <c r="G2156" s="170"/>
      <c r="H2156" s="14"/>
      <c r="I2156" s="171"/>
      <c r="J2156" s="14"/>
      <c r="K2156" s="131"/>
      <c r="L2156" s="131" t="str">
        <f>IF(D2156="","",SUMIFS(MOVI_ENTR!I:I,MOVI_ENTR!D:D,D2156,MOVI_ENTR!O:O,O2156)-SUMIFS(MOVI_SAID!H:H,MOVI_SAID!D:D,D2156,MOVI_SAID!L:L,MOVI_ENTR!O2156))</f>
        <v/>
      </c>
      <c r="M2156" s="173" t="str">
        <f t="shared" si="50"/>
        <v/>
      </c>
      <c r="N2156" s="14"/>
      <c r="O2156" s="14"/>
      <c r="P2156" s="21"/>
      <c r="Q2156" s="21"/>
      <c r="R2156" s="21"/>
      <c r="S2156" s="21"/>
      <c r="T2156" s="21"/>
    </row>
    <row r="2157" spans="1:20" s="16" customFormat="1" ht="30" customHeight="1">
      <c r="A2157" s="21"/>
      <c r="B2157" s="21"/>
      <c r="C2157" s="197"/>
      <c r="D2157" s="168"/>
      <c r="E2157" s="154" t="str">
        <f>IFERROR(VLOOKUP(D2157,CADA_PROD!D:H,5,0),"")</f>
        <v/>
      </c>
      <c r="F2157" s="169"/>
      <c r="G2157" s="170"/>
      <c r="H2157" s="14"/>
      <c r="I2157" s="171"/>
      <c r="J2157" s="14"/>
      <c r="K2157" s="131"/>
      <c r="L2157" s="131" t="str">
        <f>IF(D2157="","",SUMIFS(MOVI_ENTR!I:I,MOVI_ENTR!D:D,D2157,MOVI_ENTR!O:O,O2157)-SUMIFS(MOVI_SAID!H:H,MOVI_SAID!D:D,D2157,MOVI_SAID!L:L,MOVI_ENTR!O2157))</f>
        <v/>
      </c>
      <c r="M2157" s="173" t="str">
        <f t="shared" si="50"/>
        <v/>
      </c>
      <c r="N2157" s="14"/>
      <c r="O2157" s="14"/>
      <c r="P2157" s="21"/>
      <c r="Q2157" s="21"/>
      <c r="R2157" s="21"/>
      <c r="S2157" s="21"/>
      <c r="T2157" s="21"/>
    </row>
    <row r="2158" spans="1:20" s="16" customFormat="1" ht="30" customHeight="1">
      <c r="A2158" s="21"/>
      <c r="B2158" s="21"/>
      <c r="C2158" s="197"/>
      <c r="D2158" s="168"/>
      <c r="E2158" s="154" t="str">
        <f>IFERROR(VLOOKUP(D2158,CADA_PROD!D:H,5,0),"")</f>
        <v/>
      </c>
      <c r="F2158" s="169"/>
      <c r="G2158" s="170"/>
      <c r="H2158" s="14"/>
      <c r="I2158" s="171"/>
      <c r="J2158" s="14"/>
      <c r="K2158" s="131"/>
      <c r="L2158" s="131" t="str">
        <f>IF(D2158="","",SUMIFS(MOVI_ENTR!I:I,MOVI_ENTR!D:D,D2158,MOVI_ENTR!O:O,O2158)-SUMIFS(MOVI_SAID!H:H,MOVI_SAID!D:D,D2158,MOVI_SAID!L:L,MOVI_ENTR!O2158))</f>
        <v/>
      </c>
      <c r="M2158" s="173" t="str">
        <f t="shared" si="50"/>
        <v/>
      </c>
      <c r="N2158" s="14"/>
      <c r="O2158" s="14"/>
      <c r="P2158" s="21"/>
      <c r="Q2158" s="21"/>
      <c r="R2158" s="21"/>
      <c r="S2158" s="21"/>
      <c r="T2158" s="21"/>
    </row>
    <row r="2159" spans="1:20" s="16" customFormat="1" ht="30" customHeight="1">
      <c r="A2159" s="21"/>
      <c r="B2159" s="21"/>
      <c r="C2159" s="197"/>
      <c r="D2159" s="168"/>
      <c r="E2159" s="154" t="str">
        <f>IFERROR(VLOOKUP(D2159,CADA_PROD!D:H,5,0),"")</f>
        <v/>
      </c>
      <c r="F2159" s="169"/>
      <c r="G2159" s="170"/>
      <c r="H2159" s="14"/>
      <c r="I2159" s="171"/>
      <c r="J2159" s="14"/>
      <c r="K2159" s="131"/>
      <c r="L2159" s="131" t="str">
        <f>IF(D2159="","",SUMIFS(MOVI_ENTR!I:I,MOVI_ENTR!D:D,D2159,MOVI_ENTR!O:O,O2159)-SUMIFS(MOVI_SAID!H:H,MOVI_SAID!D:D,D2159,MOVI_SAID!L:L,MOVI_ENTR!O2159))</f>
        <v/>
      </c>
      <c r="M2159" s="173" t="str">
        <f t="shared" si="50"/>
        <v/>
      </c>
      <c r="N2159" s="14"/>
      <c r="O2159" s="14"/>
      <c r="P2159" s="21"/>
      <c r="Q2159" s="21"/>
      <c r="R2159" s="21"/>
      <c r="S2159" s="21"/>
      <c r="T2159" s="21"/>
    </row>
    <row r="2160" spans="1:20" s="16" customFormat="1" ht="30" customHeight="1">
      <c r="A2160" s="21"/>
      <c r="B2160" s="21"/>
      <c r="C2160" s="197"/>
      <c r="D2160" s="168"/>
      <c r="E2160" s="154" t="str">
        <f>IFERROR(VLOOKUP(D2160,CADA_PROD!D:H,5,0),"")</f>
        <v/>
      </c>
      <c r="F2160" s="169"/>
      <c r="G2160" s="170"/>
      <c r="H2160" s="14"/>
      <c r="I2160" s="171"/>
      <c r="J2160" s="14"/>
      <c r="K2160" s="131"/>
      <c r="L2160" s="131" t="str">
        <f>IF(D2160="","",SUMIFS(MOVI_ENTR!I:I,MOVI_ENTR!D:D,D2160,MOVI_ENTR!O:O,O2160)-SUMIFS(MOVI_SAID!H:H,MOVI_SAID!D:D,D2160,MOVI_SAID!L:L,MOVI_ENTR!O2160))</f>
        <v/>
      </c>
      <c r="M2160" s="173" t="str">
        <f t="shared" si="50"/>
        <v/>
      </c>
      <c r="N2160" s="14"/>
      <c r="O2160" s="14"/>
      <c r="P2160" s="21"/>
      <c r="Q2160" s="21"/>
      <c r="R2160" s="21"/>
      <c r="S2160" s="21"/>
      <c r="T2160" s="21"/>
    </row>
    <row r="2161" spans="1:20" s="16" customFormat="1" ht="30" customHeight="1">
      <c r="A2161" s="21"/>
      <c r="B2161" s="21"/>
      <c r="C2161" s="197"/>
      <c r="D2161" s="168"/>
      <c r="E2161" s="154" t="str">
        <f>IFERROR(VLOOKUP(D2161,CADA_PROD!D:H,5,0),"")</f>
        <v/>
      </c>
      <c r="F2161" s="169"/>
      <c r="G2161" s="170"/>
      <c r="H2161" s="14"/>
      <c r="I2161" s="171"/>
      <c r="J2161" s="14"/>
      <c r="K2161" s="131"/>
      <c r="L2161" s="131" t="str">
        <f>IF(D2161="","",SUMIFS(MOVI_ENTR!I:I,MOVI_ENTR!D:D,D2161,MOVI_ENTR!O:O,O2161)-SUMIFS(MOVI_SAID!H:H,MOVI_SAID!D:D,D2161,MOVI_SAID!L:L,MOVI_ENTR!O2161))</f>
        <v/>
      </c>
      <c r="M2161" s="173" t="str">
        <f t="shared" si="50"/>
        <v/>
      </c>
      <c r="N2161" s="14"/>
      <c r="O2161" s="14"/>
      <c r="P2161" s="21"/>
      <c r="Q2161" s="21"/>
      <c r="R2161" s="21"/>
      <c r="S2161" s="21"/>
      <c r="T2161" s="21"/>
    </row>
    <row r="2162" spans="1:20" s="16" customFormat="1" ht="30" customHeight="1">
      <c r="A2162" s="21"/>
      <c r="B2162" s="21"/>
      <c r="C2162" s="197"/>
      <c r="D2162" s="168"/>
      <c r="E2162" s="154" t="str">
        <f>IFERROR(VLOOKUP(D2162,CADA_PROD!D:H,5,0),"")</f>
        <v/>
      </c>
      <c r="F2162" s="169"/>
      <c r="G2162" s="170"/>
      <c r="H2162" s="14"/>
      <c r="I2162" s="171"/>
      <c r="J2162" s="14"/>
      <c r="K2162" s="131"/>
      <c r="L2162" s="131" t="str">
        <f>IF(D2162="","",SUMIFS(MOVI_ENTR!I:I,MOVI_ENTR!D:D,D2162,MOVI_ENTR!O:O,O2162)-SUMIFS(MOVI_SAID!H:H,MOVI_SAID!D:D,D2162,MOVI_SAID!L:L,MOVI_ENTR!O2162))</f>
        <v/>
      </c>
      <c r="M2162" s="173" t="str">
        <f t="shared" si="50"/>
        <v/>
      </c>
      <c r="N2162" s="14"/>
      <c r="O2162" s="14"/>
      <c r="P2162" s="21"/>
      <c r="Q2162" s="21"/>
      <c r="R2162" s="21"/>
      <c r="S2162" s="21"/>
      <c r="T2162" s="21"/>
    </row>
    <row r="2163" spans="1:20" s="16" customFormat="1" ht="30" customHeight="1">
      <c r="A2163" s="21"/>
      <c r="B2163" s="21"/>
      <c r="C2163" s="197"/>
      <c r="D2163" s="168"/>
      <c r="E2163" s="154" t="str">
        <f>IFERROR(VLOOKUP(D2163,CADA_PROD!D:H,5,0),"")</f>
        <v/>
      </c>
      <c r="F2163" s="169"/>
      <c r="G2163" s="170"/>
      <c r="H2163" s="14"/>
      <c r="I2163" s="171"/>
      <c r="J2163" s="14"/>
      <c r="K2163" s="131"/>
      <c r="L2163" s="131" t="str">
        <f>IF(D2163="","",SUMIFS(MOVI_ENTR!I:I,MOVI_ENTR!D:D,D2163,MOVI_ENTR!O:O,O2163)-SUMIFS(MOVI_SAID!H:H,MOVI_SAID!D:D,D2163,MOVI_SAID!L:L,MOVI_ENTR!O2163))</f>
        <v/>
      </c>
      <c r="M2163" s="173" t="str">
        <f t="shared" si="50"/>
        <v/>
      </c>
      <c r="N2163" s="14"/>
      <c r="O2163" s="14"/>
      <c r="P2163" s="21"/>
      <c r="Q2163" s="21"/>
      <c r="R2163" s="21"/>
      <c r="S2163" s="21"/>
      <c r="T2163" s="21"/>
    </row>
    <row r="2164" spans="1:20" s="16" customFormat="1" ht="30" customHeight="1">
      <c r="A2164" s="21"/>
      <c r="B2164" s="21"/>
      <c r="C2164" s="197"/>
      <c r="D2164" s="168"/>
      <c r="E2164" s="154" t="str">
        <f>IFERROR(VLOOKUP(D2164,CADA_PROD!D:H,5,0),"")</f>
        <v/>
      </c>
      <c r="F2164" s="169"/>
      <c r="G2164" s="170"/>
      <c r="H2164" s="14"/>
      <c r="I2164" s="171"/>
      <c r="J2164" s="14"/>
      <c r="K2164" s="131"/>
      <c r="L2164" s="131" t="str">
        <f>IF(D2164="","",SUMIFS(MOVI_ENTR!I:I,MOVI_ENTR!D:D,D2164,MOVI_ENTR!O:O,O2164)-SUMIFS(MOVI_SAID!H:H,MOVI_SAID!D:D,D2164,MOVI_SAID!L:L,MOVI_ENTR!O2164))</f>
        <v/>
      </c>
      <c r="M2164" s="173" t="str">
        <f t="shared" si="50"/>
        <v/>
      </c>
      <c r="N2164" s="14"/>
      <c r="O2164" s="14"/>
      <c r="P2164" s="21"/>
      <c r="Q2164" s="21"/>
      <c r="R2164" s="21"/>
      <c r="S2164" s="21"/>
      <c r="T2164" s="21"/>
    </row>
    <row r="2165" spans="1:20" s="16" customFormat="1" ht="30" customHeight="1">
      <c r="A2165" s="21"/>
      <c r="B2165" s="21"/>
      <c r="C2165" s="197"/>
      <c r="D2165" s="168"/>
      <c r="E2165" s="154" t="str">
        <f>IFERROR(VLOOKUP(D2165,CADA_PROD!D:H,5,0),"")</f>
        <v/>
      </c>
      <c r="F2165" s="169"/>
      <c r="G2165" s="170"/>
      <c r="H2165" s="14"/>
      <c r="I2165" s="171"/>
      <c r="J2165" s="14"/>
      <c r="K2165" s="131"/>
      <c r="L2165" s="131" t="str">
        <f>IF(D2165="","",SUMIFS(MOVI_ENTR!I:I,MOVI_ENTR!D:D,D2165,MOVI_ENTR!O:O,O2165)-SUMIFS(MOVI_SAID!H:H,MOVI_SAID!D:D,D2165,MOVI_SAID!L:L,MOVI_ENTR!O2165))</f>
        <v/>
      </c>
      <c r="M2165" s="173" t="str">
        <f t="shared" si="50"/>
        <v/>
      </c>
      <c r="N2165" s="14"/>
      <c r="O2165" s="14"/>
      <c r="P2165" s="21"/>
      <c r="Q2165" s="21"/>
      <c r="R2165" s="21"/>
      <c r="S2165" s="21"/>
      <c r="T2165" s="21"/>
    </row>
    <row r="2166" spans="1:20" s="16" customFormat="1" ht="30" customHeight="1">
      <c r="A2166" s="21"/>
      <c r="B2166" s="21"/>
      <c r="C2166" s="197"/>
      <c r="D2166" s="168"/>
      <c r="E2166" s="154" t="str">
        <f>IFERROR(VLOOKUP(D2166,CADA_PROD!D:H,5,0),"")</f>
        <v/>
      </c>
      <c r="F2166" s="169"/>
      <c r="G2166" s="170"/>
      <c r="H2166" s="14"/>
      <c r="I2166" s="171"/>
      <c r="J2166" s="14"/>
      <c r="K2166" s="131"/>
      <c r="L2166" s="131" t="str">
        <f>IF(D2166="","",SUMIFS(MOVI_ENTR!I:I,MOVI_ENTR!D:D,D2166,MOVI_ENTR!O:O,O2166)-SUMIFS(MOVI_SAID!H:H,MOVI_SAID!D:D,D2166,MOVI_SAID!L:L,MOVI_ENTR!O2166))</f>
        <v/>
      </c>
      <c r="M2166" s="173" t="str">
        <f t="shared" si="50"/>
        <v/>
      </c>
      <c r="N2166" s="14"/>
      <c r="O2166" s="14"/>
      <c r="P2166" s="21"/>
      <c r="Q2166" s="21"/>
      <c r="R2166" s="21"/>
      <c r="S2166" s="21"/>
      <c r="T2166" s="21"/>
    </row>
    <row r="2167" spans="1:20" s="16" customFormat="1" ht="30" customHeight="1">
      <c r="A2167" s="21"/>
      <c r="B2167" s="21"/>
      <c r="C2167" s="197"/>
      <c r="D2167" s="168"/>
      <c r="E2167" s="154" t="str">
        <f>IFERROR(VLOOKUP(D2167,CADA_PROD!D:H,5,0),"")</f>
        <v/>
      </c>
      <c r="F2167" s="169"/>
      <c r="G2167" s="170"/>
      <c r="H2167" s="14"/>
      <c r="I2167" s="171"/>
      <c r="J2167" s="14"/>
      <c r="K2167" s="131"/>
      <c r="L2167" s="131" t="str">
        <f>IF(D2167="","",SUMIFS(MOVI_ENTR!I:I,MOVI_ENTR!D:D,D2167,MOVI_ENTR!O:O,O2167)-SUMIFS(MOVI_SAID!H:H,MOVI_SAID!D:D,D2167,MOVI_SAID!L:L,MOVI_ENTR!O2167))</f>
        <v/>
      </c>
      <c r="M2167" s="173" t="str">
        <f t="shared" si="50"/>
        <v/>
      </c>
      <c r="N2167" s="14"/>
      <c r="O2167" s="14"/>
      <c r="P2167" s="21"/>
      <c r="Q2167" s="21"/>
      <c r="R2167" s="21"/>
      <c r="S2167" s="21"/>
      <c r="T2167" s="21"/>
    </row>
    <row r="2168" spans="1:20" s="16" customFormat="1" ht="30" customHeight="1">
      <c r="A2168" s="21"/>
      <c r="B2168" s="21"/>
      <c r="C2168" s="197"/>
      <c r="D2168" s="168"/>
      <c r="E2168" s="154" t="str">
        <f>IFERROR(VLOOKUP(D2168,CADA_PROD!D:H,5,0),"")</f>
        <v/>
      </c>
      <c r="F2168" s="169"/>
      <c r="G2168" s="170"/>
      <c r="H2168" s="14"/>
      <c r="I2168" s="171"/>
      <c r="J2168" s="14"/>
      <c r="K2168" s="131"/>
      <c r="L2168" s="131" t="str">
        <f>IF(D2168="","",SUMIFS(MOVI_ENTR!I:I,MOVI_ENTR!D:D,D2168,MOVI_ENTR!O:O,O2168)-SUMIFS(MOVI_SAID!H:H,MOVI_SAID!D:D,D2168,MOVI_SAID!L:L,MOVI_ENTR!O2168))</f>
        <v/>
      </c>
      <c r="M2168" s="173" t="str">
        <f t="shared" si="50"/>
        <v/>
      </c>
      <c r="N2168" s="14"/>
      <c r="O2168" s="14"/>
      <c r="P2168" s="21"/>
      <c r="Q2168" s="21"/>
      <c r="R2168" s="21"/>
      <c r="S2168" s="21"/>
      <c r="T2168" s="21"/>
    </row>
    <row r="2169" spans="1:20" s="16" customFormat="1" ht="30" customHeight="1">
      <c r="A2169" s="21"/>
      <c r="B2169" s="21"/>
      <c r="C2169" s="197"/>
      <c r="D2169" s="168"/>
      <c r="E2169" s="154" t="str">
        <f>IFERROR(VLOOKUP(D2169,CADA_PROD!D:H,5,0),"")</f>
        <v/>
      </c>
      <c r="F2169" s="169"/>
      <c r="G2169" s="170"/>
      <c r="H2169" s="14"/>
      <c r="I2169" s="171"/>
      <c r="J2169" s="14"/>
      <c r="K2169" s="131"/>
      <c r="L2169" s="131" t="str">
        <f>IF(D2169="","",SUMIFS(MOVI_ENTR!I:I,MOVI_ENTR!D:D,D2169,MOVI_ENTR!O:O,O2169)-SUMIFS(MOVI_SAID!H:H,MOVI_SAID!D:D,D2169,MOVI_SAID!L:L,MOVI_ENTR!O2169))</f>
        <v/>
      </c>
      <c r="M2169" s="173" t="str">
        <f t="shared" si="50"/>
        <v/>
      </c>
      <c r="N2169" s="14"/>
      <c r="O2169" s="14"/>
      <c r="P2169" s="21"/>
      <c r="Q2169" s="21"/>
      <c r="R2169" s="21"/>
      <c r="S2169" s="21"/>
      <c r="T2169" s="21"/>
    </row>
    <row r="2170" spans="1:20" s="16" customFormat="1" ht="30" customHeight="1">
      <c r="A2170" s="21"/>
      <c r="B2170" s="21"/>
      <c r="C2170" s="197"/>
      <c r="D2170" s="168"/>
      <c r="E2170" s="154" t="str">
        <f>IFERROR(VLOOKUP(D2170,CADA_PROD!D:H,5,0),"")</f>
        <v/>
      </c>
      <c r="F2170" s="169"/>
      <c r="G2170" s="170"/>
      <c r="H2170" s="14"/>
      <c r="I2170" s="171"/>
      <c r="J2170" s="14"/>
      <c r="K2170" s="131"/>
      <c r="L2170" s="131" t="str">
        <f>IF(D2170="","",SUMIFS(MOVI_ENTR!I:I,MOVI_ENTR!D:D,D2170,MOVI_ENTR!O:O,O2170)-SUMIFS(MOVI_SAID!H:H,MOVI_SAID!D:D,D2170,MOVI_SAID!L:L,MOVI_ENTR!O2170))</f>
        <v/>
      </c>
      <c r="M2170" s="173" t="str">
        <f t="shared" si="50"/>
        <v/>
      </c>
      <c r="N2170" s="14"/>
      <c r="O2170" s="14"/>
      <c r="P2170" s="21"/>
      <c r="Q2170" s="21"/>
      <c r="R2170" s="21"/>
      <c r="S2170" s="21"/>
      <c r="T2170" s="21"/>
    </row>
    <row r="2171" spans="1:20" s="16" customFormat="1" ht="30" customHeight="1">
      <c r="A2171" s="21"/>
      <c r="B2171" s="21"/>
      <c r="C2171" s="197"/>
      <c r="D2171" s="168"/>
      <c r="E2171" s="154" t="str">
        <f>IFERROR(VLOOKUP(D2171,CADA_PROD!D:H,5,0),"")</f>
        <v/>
      </c>
      <c r="F2171" s="169"/>
      <c r="G2171" s="170"/>
      <c r="H2171" s="14"/>
      <c r="I2171" s="171"/>
      <c r="J2171" s="14"/>
      <c r="K2171" s="131"/>
      <c r="L2171" s="131" t="str">
        <f>IF(D2171="","",SUMIFS(MOVI_ENTR!I:I,MOVI_ENTR!D:D,D2171,MOVI_ENTR!O:O,O2171)-SUMIFS(MOVI_SAID!H:H,MOVI_SAID!D:D,D2171,MOVI_SAID!L:L,MOVI_ENTR!O2171))</f>
        <v/>
      </c>
      <c r="M2171" s="173" t="str">
        <f t="shared" si="50"/>
        <v/>
      </c>
      <c r="N2171" s="14"/>
      <c r="O2171" s="14"/>
      <c r="P2171" s="21"/>
      <c r="Q2171" s="21"/>
      <c r="R2171" s="21"/>
      <c r="S2171" s="21"/>
      <c r="T2171" s="21"/>
    </row>
    <row r="2172" spans="1:20" s="16" customFormat="1" ht="30" customHeight="1">
      <c r="A2172" s="21"/>
      <c r="B2172" s="21"/>
      <c r="C2172" s="197"/>
      <c r="D2172" s="168"/>
      <c r="E2172" s="154" t="str">
        <f>IFERROR(VLOOKUP(D2172,CADA_PROD!D:H,5,0),"")</f>
        <v/>
      </c>
      <c r="F2172" s="169"/>
      <c r="G2172" s="170"/>
      <c r="H2172" s="14"/>
      <c r="I2172" s="171"/>
      <c r="J2172" s="14"/>
      <c r="K2172" s="131"/>
      <c r="L2172" s="131" t="str">
        <f>IF(D2172="","",SUMIFS(MOVI_ENTR!I:I,MOVI_ENTR!D:D,D2172,MOVI_ENTR!O:O,O2172)-SUMIFS(MOVI_SAID!H:H,MOVI_SAID!D:D,D2172,MOVI_SAID!L:L,MOVI_ENTR!O2172))</f>
        <v/>
      </c>
      <c r="M2172" s="173" t="str">
        <f t="shared" si="50"/>
        <v/>
      </c>
      <c r="N2172" s="14"/>
      <c r="O2172" s="14"/>
      <c r="P2172" s="21"/>
      <c r="Q2172" s="21"/>
      <c r="R2172" s="21"/>
      <c r="S2172" s="21"/>
      <c r="T2172" s="21"/>
    </row>
    <row r="2173" spans="1:20" s="16" customFormat="1" ht="30" customHeight="1">
      <c r="A2173" s="21"/>
      <c r="B2173" s="21"/>
      <c r="C2173" s="197"/>
      <c r="D2173" s="168"/>
      <c r="E2173" s="154" t="str">
        <f>IFERROR(VLOOKUP(D2173,CADA_PROD!D:H,5,0),"")</f>
        <v/>
      </c>
      <c r="F2173" s="169"/>
      <c r="G2173" s="170"/>
      <c r="H2173" s="14"/>
      <c r="I2173" s="171"/>
      <c r="J2173" s="14"/>
      <c r="K2173" s="131"/>
      <c r="L2173" s="131" t="str">
        <f>IF(D2173="","",SUMIFS(MOVI_ENTR!I:I,MOVI_ENTR!D:D,D2173,MOVI_ENTR!O:O,O2173)-SUMIFS(MOVI_SAID!H:H,MOVI_SAID!D:D,D2173,MOVI_SAID!L:L,MOVI_ENTR!O2173))</f>
        <v/>
      </c>
      <c r="M2173" s="173" t="str">
        <f t="shared" si="50"/>
        <v/>
      </c>
      <c r="N2173" s="14"/>
      <c r="O2173" s="14"/>
      <c r="P2173" s="21"/>
      <c r="Q2173" s="21"/>
      <c r="R2173" s="21"/>
      <c r="S2173" s="21"/>
      <c r="T2173" s="21"/>
    </row>
    <row r="2174" spans="1:20" s="16" customFormat="1" ht="30" customHeight="1">
      <c r="A2174" s="21"/>
      <c r="B2174" s="21"/>
      <c r="C2174" s="197"/>
      <c r="D2174" s="168"/>
      <c r="E2174" s="154" t="str">
        <f>IFERROR(VLOOKUP(D2174,CADA_PROD!D:H,5,0),"")</f>
        <v/>
      </c>
      <c r="F2174" s="169"/>
      <c r="G2174" s="170"/>
      <c r="H2174" s="14"/>
      <c r="I2174" s="171"/>
      <c r="J2174" s="14"/>
      <c r="K2174" s="131"/>
      <c r="L2174" s="131" t="str">
        <f>IF(D2174="","",SUMIFS(MOVI_ENTR!I:I,MOVI_ENTR!D:D,D2174,MOVI_ENTR!O:O,O2174)-SUMIFS(MOVI_SAID!H:H,MOVI_SAID!D:D,D2174,MOVI_SAID!L:L,MOVI_ENTR!O2174))</f>
        <v/>
      </c>
      <c r="M2174" s="173" t="str">
        <f t="shared" si="50"/>
        <v/>
      </c>
      <c r="N2174" s="14"/>
      <c r="O2174" s="14"/>
      <c r="P2174" s="21"/>
      <c r="Q2174" s="21"/>
      <c r="R2174" s="21"/>
      <c r="S2174" s="21"/>
      <c r="T2174" s="21"/>
    </row>
    <row r="2175" spans="1:20" s="16" customFormat="1" ht="30" customHeight="1">
      <c r="A2175" s="21"/>
      <c r="B2175" s="21"/>
      <c r="C2175" s="197"/>
      <c r="D2175" s="168"/>
      <c r="E2175" s="154" t="str">
        <f>IFERROR(VLOOKUP(D2175,CADA_PROD!D:H,5,0),"")</f>
        <v/>
      </c>
      <c r="F2175" s="169"/>
      <c r="G2175" s="170"/>
      <c r="H2175" s="14"/>
      <c r="I2175" s="171"/>
      <c r="J2175" s="14"/>
      <c r="K2175" s="131"/>
      <c r="L2175" s="131" t="str">
        <f>IF(D2175="","",SUMIFS(MOVI_ENTR!I:I,MOVI_ENTR!D:D,D2175,MOVI_ENTR!O:O,O2175)-SUMIFS(MOVI_SAID!H:H,MOVI_SAID!D:D,D2175,MOVI_SAID!L:L,MOVI_ENTR!O2175))</f>
        <v/>
      </c>
      <c r="M2175" s="173" t="str">
        <f t="shared" si="50"/>
        <v/>
      </c>
      <c r="N2175" s="14"/>
      <c r="O2175" s="14"/>
      <c r="P2175" s="21"/>
      <c r="Q2175" s="21"/>
      <c r="R2175" s="21"/>
      <c r="S2175" s="21"/>
      <c r="T2175" s="21"/>
    </row>
    <row r="2176" spans="1:20" s="16" customFormat="1" ht="30" customHeight="1">
      <c r="A2176" s="21"/>
      <c r="B2176" s="21"/>
      <c r="C2176" s="197"/>
      <c r="D2176" s="168"/>
      <c r="E2176" s="154" t="str">
        <f>IFERROR(VLOOKUP(D2176,CADA_PROD!D:H,5,0),"")</f>
        <v/>
      </c>
      <c r="F2176" s="169"/>
      <c r="G2176" s="170"/>
      <c r="H2176" s="14"/>
      <c r="I2176" s="171"/>
      <c r="J2176" s="14"/>
      <c r="K2176" s="131"/>
      <c r="L2176" s="131" t="str">
        <f>IF(D2176="","",SUMIFS(MOVI_ENTR!I:I,MOVI_ENTR!D:D,D2176,MOVI_ENTR!O:O,O2176)-SUMIFS(MOVI_SAID!H:H,MOVI_SAID!D:D,D2176,MOVI_SAID!L:L,MOVI_ENTR!O2176))</f>
        <v/>
      </c>
      <c r="M2176" s="173" t="str">
        <f t="shared" si="50"/>
        <v/>
      </c>
      <c r="N2176" s="14"/>
      <c r="O2176" s="14"/>
      <c r="P2176" s="21"/>
      <c r="Q2176" s="21"/>
      <c r="R2176" s="21"/>
      <c r="S2176" s="21"/>
      <c r="T2176" s="21"/>
    </row>
    <row r="2177" spans="1:20" s="16" customFormat="1" ht="30" customHeight="1">
      <c r="A2177" s="21"/>
      <c r="B2177" s="21"/>
      <c r="C2177" s="197"/>
      <c r="D2177" s="168"/>
      <c r="E2177" s="154" t="str">
        <f>IFERROR(VLOOKUP(D2177,CADA_PROD!D:H,5,0),"")</f>
        <v/>
      </c>
      <c r="F2177" s="169"/>
      <c r="G2177" s="170"/>
      <c r="H2177" s="14"/>
      <c r="I2177" s="171"/>
      <c r="J2177" s="14"/>
      <c r="K2177" s="131"/>
      <c r="L2177" s="131" t="str">
        <f>IF(D2177="","",SUMIFS(MOVI_ENTR!I:I,MOVI_ENTR!D:D,D2177,MOVI_ENTR!O:O,O2177)-SUMIFS(MOVI_SAID!H:H,MOVI_SAID!D:D,D2177,MOVI_SAID!L:L,MOVI_ENTR!O2177))</f>
        <v/>
      </c>
      <c r="M2177" s="173" t="str">
        <f t="shared" si="50"/>
        <v/>
      </c>
      <c r="N2177" s="14"/>
      <c r="O2177" s="14"/>
      <c r="P2177" s="21"/>
      <c r="Q2177" s="21"/>
      <c r="R2177" s="21"/>
      <c r="S2177" s="21"/>
      <c r="T2177" s="21"/>
    </row>
    <row r="2178" spans="1:20" s="16" customFormat="1" ht="30" customHeight="1">
      <c r="A2178" s="21"/>
      <c r="B2178" s="21"/>
      <c r="C2178" s="197"/>
      <c r="D2178" s="168"/>
      <c r="E2178" s="154" t="str">
        <f>IFERROR(VLOOKUP(D2178,CADA_PROD!D:H,5,0),"")</f>
        <v/>
      </c>
      <c r="F2178" s="169"/>
      <c r="G2178" s="170"/>
      <c r="H2178" s="14"/>
      <c r="I2178" s="171"/>
      <c r="J2178" s="14"/>
      <c r="K2178" s="131"/>
      <c r="L2178" s="131" t="str">
        <f>IF(D2178="","",SUMIFS(MOVI_ENTR!I:I,MOVI_ENTR!D:D,D2178,MOVI_ENTR!O:O,O2178)-SUMIFS(MOVI_SAID!H:H,MOVI_SAID!D:D,D2178,MOVI_SAID!L:L,MOVI_ENTR!O2178))</f>
        <v/>
      </c>
      <c r="M2178" s="173" t="str">
        <f t="shared" si="50"/>
        <v/>
      </c>
      <c r="N2178" s="14"/>
      <c r="O2178" s="14"/>
      <c r="P2178" s="21"/>
      <c r="Q2178" s="21"/>
      <c r="R2178" s="21"/>
      <c r="S2178" s="21"/>
      <c r="T2178" s="21"/>
    </row>
    <row r="2179" spans="1:20" s="16" customFormat="1" ht="30" customHeight="1">
      <c r="A2179" s="21"/>
      <c r="B2179" s="21"/>
      <c r="C2179" s="197"/>
      <c r="D2179" s="168"/>
      <c r="E2179" s="154" t="str">
        <f>IFERROR(VLOOKUP(D2179,CADA_PROD!D:H,5,0),"")</f>
        <v/>
      </c>
      <c r="F2179" s="169"/>
      <c r="G2179" s="170"/>
      <c r="H2179" s="14"/>
      <c r="I2179" s="171"/>
      <c r="J2179" s="14"/>
      <c r="K2179" s="131"/>
      <c r="L2179" s="131" t="str">
        <f>IF(D2179="","",SUMIFS(MOVI_ENTR!I:I,MOVI_ENTR!D:D,D2179,MOVI_ENTR!O:O,O2179)-SUMIFS(MOVI_SAID!H:H,MOVI_SAID!D:D,D2179,MOVI_SAID!L:L,MOVI_ENTR!O2179))</f>
        <v/>
      </c>
      <c r="M2179" s="173" t="str">
        <f t="shared" si="50"/>
        <v/>
      </c>
      <c r="N2179" s="14"/>
      <c r="O2179" s="14"/>
      <c r="P2179" s="21"/>
      <c r="Q2179" s="21"/>
      <c r="R2179" s="21"/>
      <c r="S2179" s="21"/>
      <c r="T2179" s="21"/>
    </row>
    <row r="2180" spans="1:20" s="16" customFormat="1" ht="30" customHeight="1">
      <c r="A2180" s="21"/>
      <c r="B2180" s="21"/>
      <c r="C2180" s="197"/>
      <c r="D2180" s="168"/>
      <c r="E2180" s="154" t="str">
        <f>IFERROR(VLOOKUP(D2180,CADA_PROD!D:H,5,0),"")</f>
        <v/>
      </c>
      <c r="F2180" s="169"/>
      <c r="G2180" s="170"/>
      <c r="H2180" s="14"/>
      <c r="I2180" s="171"/>
      <c r="J2180" s="14"/>
      <c r="K2180" s="131"/>
      <c r="L2180" s="131" t="str">
        <f>IF(D2180="","",SUMIFS(MOVI_ENTR!I:I,MOVI_ENTR!D:D,D2180,MOVI_ENTR!O:O,O2180)-SUMIFS(MOVI_SAID!H:H,MOVI_SAID!D:D,D2180,MOVI_SAID!L:L,MOVI_ENTR!O2180))</f>
        <v/>
      </c>
      <c r="M2180" s="173" t="str">
        <f t="shared" si="50"/>
        <v/>
      </c>
      <c r="N2180" s="14"/>
      <c r="O2180" s="14"/>
      <c r="P2180" s="21"/>
      <c r="Q2180" s="21"/>
      <c r="R2180" s="21"/>
      <c r="S2180" s="21"/>
      <c r="T2180" s="21"/>
    </row>
    <row r="2181" spans="1:20" s="16" customFormat="1" ht="30" customHeight="1">
      <c r="A2181" s="21"/>
      <c r="B2181" s="21"/>
      <c r="C2181" s="197"/>
      <c r="D2181" s="168"/>
      <c r="E2181" s="154" t="str">
        <f>IFERROR(VLOOKUP(D2181,CADA_PROD!D:H,5,0),"")</f>
        <v/>
      </c>
      <c r="F2181" s="169"/>
      <c r="G2181" s="170"/>
      <c r="H2181" s="14"/>
      <c r="I2181" s="171"/>
      <c r="J2181" s="14"/>
      <c r="K2181" s="131"/>
      <c r="L2181" s="131" t="str">
        <f>IF(D2181="","",SUMIFS(MOVI_ENTR!I:I,MOVI_ENTR!D:D,D2181,MOVI_ENTR!O:O,O2181)-SUMIFS(MOVI_SAID!H:H,MOVI_SAID!D:D,D2181,MOVI_SAID!L:L,MOVI_ENTR!O2181))</f>
        <v/>
      </c>
      <c r="M2181" s="173" t="str">
        <f t="shared" si="50"/>
        <v/>
      </c>
      <c r="N2181" s="14"/>
      <c r="O2181" s="14"/>
      <c r="P2181" s="21"/>
      <c r="Q2181" s="21"/>
      <c r="R2181" s="21"/>
      <c r="S2181" s="21"/>
      <c r="T2181" s="21"/>
    </row>
    <row r="2182" spans="1:20" s="16" customFormat="1" ht="30" customHeight="1">
      <c r="A2182" s="21"/>
      <c r="B2182" s="21"/>
      <c r="C2182" s="197"/>
      <c r="D2182" s="168"/>
      <c r="E2182" s="154" t="str">
        <f>IFERROR(VLOOKUP(D2182,CADA_PROD!D:H,5,0),"")</f>
        <v/>
      </c>
      <c r="F2182" s="169"/>
      <c r="G2182" s="170"/>
      <c r="H2182" s="14"/>
      <c r="I2182" s="171"/>
      <c r="J2182" s="14"/>
      <c r="K2182" s="131"/>
      <c r="L2182" s="131" t="str">
        <f>IF(D2182="","",SUMIFS(MOVI_ENTR!I:I,MOVI_ENTR!D:D,D2182,MOVI_ENTR!O:O,O2182)-SUMIFS(MOVI_SAID!H:H,MOVI_SAID!D:D,D2182,MOVI_SAID!L:L,MOVI_ENTR!O2182))</f>
        <v/>
      </c>
      <c r="M2182" s="173" t="str">
        <f t="shared" si="50"/>
        <v/>
      </c>
      <c r="N2182" s="14"/>
      <c r="O2182" s="14"/>
      <c r="P2182" s="21"/>
      <c r="Q2182" s="21"/>
      <c r="R2182" s="21"/>
      <c r="S2182" s="21"/>
      <c r="T2182" s="21"/>
    </row>
    <row r="2183" spans="1:20" s="16" customFormat="1" ht="30" customHeight="1">
      <c r="A2183" s="21"/>
      <c r="B2183" s="21"/>
      <c r="C2183" s="197"/>
      <c r="D2183" s="168"/>
      <c r="E2183" s="154" t="str">
        <f>IFERROR(VLOOKUP(D2183,CADA_PROD!D:H,5,0),"")</f>
        <v/>
      </c>
      <c r="F2183" s="169"/>
      <c r="G2183" s="170"/>
      <c r="H2183" s="14"/>
      <c r="I2183" s="171"/>
      <c r="J2183" s="14"/>
      <c r="K2183" s="131"/>
      <c r="L2183" s="131" t="str">
        <f>IF(D2183="","",SUMIFS(MOVI_ENTR!I:I,MOVI_ENTR!D:D,D2183,MOVI_ENTR!O:O,O2183)-SUMIFS(MOVI_SAID!H:H,MOVI_SAID!D:D,D2183,MOVI_SAID!L:L,MOVI_ENTR!O2183))</f>
        <v/>
      </c>
      <c r="M2183" s="173" t="str">
        <f t="shared" si="50"/>
        <v/>
      </c>
      <c r="N2183" s="14"/>
      <c r="O2183" s="14"/>
      <c r="P2183" s="21"/>
      <c r="Q2183" s="21"/>
      <c r="R2183" s="21"/>
      <c r="S2183" s="21"/>
      <c r="T2183" s="21"/>
    </row>
    <row r="2184" spans="1:20" s="16" customFormat="1" ht="30" customHeight="1">
      <c r="A2184" s="21"/>
      <c r="B2184" s="21"/>
      <c r="C2184" s="197"/>
      <c r="D2184" s="168"/>
      <c r="E2184" s="154" t="str">
        <f>IFERROR(VLOOKUP(D2184,CADA_PROD!D:H,5,0),"")</f>
        <v/>
      </c>
      <c r="F2184" s="169"/>
      <c r="G2184" s="170"/>
      <c r="H2184" s="14"/>
      <c r="I2184" s="171"/>
      <c r="J2184" s="14"/>
      <c r="K2184" s="131"/>
      <c r="L2184" s="131" t="str">
        <f>IF(D2184="","",SUMIFS(MOVI_ENTR!I:I,MOVI_ENTR!D:D,D2184,MOVI_ENTR!O:O,O2184)-SUMIFS(MOVI_SAID!H:H,MOVI_SAID!D:D,D2184,MOVI_SAID!L:L,MOVI_ENTR!O2184))</f>
        <v/>
      </c>
      <c r="M2184" s="173" t="str">
        <f t="shared" si="50"/>
        <v/>
      </c>
      <c r="N2184" s="14"/>
      <c r="O2184" s="14"/>
      <c r="P2184" s="21"/>
      <c r="Q2184" s="21"/>
      <c r="R2184" s="21"/>
      <c r="S2184" s="21"/>
      <c r="T2184" s="21"/>
    </row>
    <row r="2185" spans="1:20" s="16" customFormat="1" ht="30" customHeight="1">
      <c r="A2185" s="21"/>
      <c r="B2185" s="21"/>
      <c r="C2185" s="197"/>
      <c r="D2185" s="168"/>
      <c r="E2185" s="154" t="str">
        <f>IFERROR(VLOOKUP(D2185,CADA_PROD!D:H,5,0),"")</f>
        <v/>
      </c>
      <c r="F2185" s="169"/>
      <c r="G2185" s="170"/>
      <c r="H2185" s="14"/>
      <c r="I2185" s="171"/>
      <c r="J2185" s="14"/>
      <c r="K2185" s="131"/>
      <c r="L2185" s="131" t="str">
        <f>IF(D2185="","",SUMIFS(MOVI_ENTR!I:I,MOVI_ENTR!D:D,D2185,MOVI_ENTR!O:O,O2185)-SUMIFS(MOVI_SAID!H:H,MOVI_SAID!D:D,D2185,MOVI_SAID!L:L,MOVI_ENTR!O2185))</f>
        <v/>
      </c>
      <c r="M2185" s="173" t="str">
        <f t="shared" si="50"/>
        <v/>
      </c>
      <c r="N2185" s="14"/>
      <c r="O2185" s="14"/>
      <c r="P2185" s="21"/>
      <c r="Q2185" s="21"/>
      <c r="R2185" s="21"/>
      <c r="S2185" s="21"/>
      <c r="T2185" s="21"/>
    </row>
    <row r="2186" spans="1:20" s="16" customFormat="1" ht="30" customHeight="1">
      <c r="A2186" s="21"/>
      <c r="B2186" s="21"/>
      <c r="C2186" s="197"/>
      <c r="D2186" s="168"/>
      <c r="E2186" s="154" t="str">
        <f>IFERROR(VLOOKUP(D2186,CADA_PROD!D:H,5,0),"")</f>
        <v/>
      </c>
      <c r="F2186" s="169"/>
      <c r="G2186" s="170"/>
      <c r="H2186" s="14"/>
      <c r="I2186" s="171"/>
      <c r="J2186" s="14"/>
      <c r="K2186" s="131"/>
      <c r="L2186" s="131" t="str">
        <f>IF(D2186="","",SUMIFS(MOVI_ENTR!I:I,MOVI_ENTR!D:D,D2186,MOVI_ENTR!O:O,O2186)-SUMIFS(MOVI_SAID!H:H,MOVI_SAID!D:D,D2186,MOVI_SAID!L:L,MOVI_ENTR!O2186))</f>
        <v/>
      </c>
      <c r="M2186" s="173" t="str">
        <f t="shared" si="50"/>
        <v/>
      </c>
      <c r="N2186" s="14"/>
      <c r="O2186" s="14"/>
      <c r="P2186" s="21"/>
      <c r="Q2186" s="21"/>
      <c r="R2186" s="21"/>
      <c r="S2186" s="21"/>
      <c r="T2186" s="21"/>
    </row>
    <row r="2187" spans="1:20" s="16" customFormat="1" ht="30" customHeight="1">
      <c r="A2187" s="21"/>
      <c r="B2187" s="21"/>
      <c r="C2187" s="197"/>
      <c r="D2187" s="168"/>
      <c r="E2187" s="154" t="str">
        <f>IFERROR(VLOOKUP(D2187,CADA_PROD!D:H,5,0),"")</f>
        <v/>
      </c>
      <c r="F2187" s="169"/>
      <c r="G2187" s="170"/>
      <c r="H2187" s="14"/>
      <c r="I2187" s="171"/>
      <c r="J2187" s="14"/>
      <c r="K2187" s="131"/>
      <c r="L2187" s="131" t="str">
        <f>IF(D2187="","",SUMIFS(MOVI_ENTR!I:I,MOVI_ENTR!D:D,D2187,MOVI_ENTR!O:O,O2187)-SUMIFS(MOVI_SAID!H:H,MOVI_SAID!D:D,D2187,MOVI_SAID!L:L,MOVI_ENTR!O2187))</f>
        <v/>
      </c>
      <c r="M2187" s="173" t="str">
        <f t="shared" si="50"/>
        <v/>
      </c>
      <c r="N2187" s="14"/>
      <c r="O2187" s="14"/>
      <c r="P2187" s="21"/>
      <c r="Q2187" s="21"/>
      <c r="R2187" s="21"/>
      <c r="S2187" s="21"/>
      <c r="T2187" s="21"/>
    </row>
    <row r="2188" spans="1:20" s="16" customFormat="1" ht="30" customHeight="1">
      <c r="A2188" s="21"/>
      <c r="B2188" s="21"/>
      <c r="C2188" s="197"/>
      <c r="D2188" s="168"/>
      <c r="E2188" s="154" t="str">
        <f>IFERROR(VLOOKUP(D2188,CADA_PROD!D:H,5,0),"")</f>
        <v/>
      </c>
      <c r="F2188" s="169"/>
      <c r="G2188" s="170"/>
      <c r="H2188" s="14"/>
      <c r="I2188" s="171"/>
      <c r="J2188" s="14"/>
      <c r="K2188" s="131"/>
      <c r="L2188" s="131" t="str">
        <f>IF(D2188="","",SUMIFS(MOVI_ENTR!I:I,MOVI_ENTR!D:D,D2188,MOVI_ENTR!O:O,O2188)-SUMIFS(MOVI_SAID!H:H,MOVI_SAID!D:D,D2188,MOVI_SAID!L:L,MOVI_ENTR!O2188))</f>
        <v/>
      </c>
      <c r="M2188" s="173" t="str">
        <f t="shared" si="50"/>
        <v/>
      </c>
      <c r="N2188" s="14"/>
      <c r="O2188" s="14"/>
      <c r="P2188" s="21"/>
      <c r="Q2188" s="21"/>
      <c r="R2188" s="21"/>
      <c r="S2188" s="21"/>
      <c r="T2188" s="21"/>
    </row>
    <row r="2189" spans="1:20" s="16" customFormat="1" ht="30" customHeight="1">
      <c r="A2189" s="21"/>
      <c r="B2189" s="21"/>
      <c r="C2189" s="197"/>
      <c r="D2189" s="168"/>
      <c r="E2189" s="154" t="str">
        <f>IFERROR(VLOOKUP(D2189,CADA_PROD!D:H,5,0),"")</f>
        <v/>
      </c>
      <c r="F2189" s="169"/>
      <c r="G2189" s="170"/>
      <c r="H2189" s="14"/>
      <c r="I2189" s="171"/>
      <c r="J2189" s="14"/>
      <c r="K2189" s="131"/>
      <c r="L2189" s="131" t="str">
        <f>IF(D2189="","",SUMIFS(MOVI_ENTR!I:I,MOVI_ENTR!D:D,D2189,MOVI_ENTR!O:O,O2189)-SUMIFS(MOVI_SAID!H:H,MOVI_SAID!D:D,D2189,MOVI_SAID!L:L,MOVI_ENTR!O2189))</f>
        <v/>
      </c>
      <c r="M2189" s="173" t="str">
        <f t="shared" si="50"/>
        <v/>
      </c>
      <c r="N2189" s="14"/>
      <c r="O2189" s="14"/>
      <c r="P2189" s="21"/>
      <c r="Q2189" s="21"/>
      <c r="R2189" s="21"/>
      <c r="S2189" s="21"/>
      <c r="T2189" s="21"/>
    </row>
    <row r="2190" spans="1:20" s="16" customFormat="1" ht="30" customHeight="1">
      <c r="A2190" s="21"/>
      <c r="B2190" s="21"/>
      <c r="C2190" s="197"/>
      <c r="D2190" s="168"/>
      <c r="E2190" s="154" t="str">
        <f>IFERROR(VLOOKUP(D2190,CADA_PROD!D:H,5,0),"")</f>
        <v/>
      </c>
      <c r="F2190" s="169"/>
      <c r="G2190" s="170"/>
      <c r="H2190" s="14"/>
      <c r="I2190" s="171"/>
      <c r="J2190" s="14"/>
      <c r="K2190" s="131"/>
      <c r="L2190" s="131" t="str">
        <f>IF(D2190="","",SUMIFS(MOVI_ENTR!I:I,MOVI_ENTR!D:D,D2190,MOVI_ENTR!O:O,O2190)-SUMIFS(MOVI_SAID!H:H,MOVI_SAID!D:D,D2190,MOVI_SAID!L:L,MOVI_ENTR!O2190))</f>
        <v/>
      </c>
      <c r="M2190" s="173" t="str">
        <f t="shared" si="50"/>
        <v/>
      </c>
      <c r="N2190" s="14"/>
      <c r="O2190" s="14"/>
      <c r="P2190" s="21"/>
      <c r="Q2190" s="21"/>
      <c r="R2190" s="21"/>
      <c r="S2190" s="21"/>
      <c r="T2190" s="21"/>
    </row>
    <row r="2191" spans="1:20" s="16" customFormat="1" ht="30" customHeight="1">
      <c r="A2191" s="21"/>
      <c r="B2191" s="21"/>
      <c r="C2191" s="197"/>
      <c r="D2191" s="168"/>
      <c r="E2191" s="154" t="str">
        <f>IFERROR(VLOOKUP(D2191,CADA_PROD!D:H,5,0),"")</f>
        <v/>
      </c>
      <c r="F2191" s="169"/>
      <c r="G2191" s="170"/>
      <c r="H2191" s="14"/>
      <c r="I2191" s="171"/>
      <c r="J2191" s="14"/>
      <c r="K2191" s="131"/>
      <c r="L2191" s="131" t="str">
        <f>IF(D2191="","",SUMIFS(MOVI_ENTR!I:I,MOVI_ENTR!D:D,D2191,MOVI_ENTR!O:O,O2191)-SUMIFS(MOVI_SAID!H:H,MOVI_SAID!D:D,D2191,MOVI_SAID!L:L,MOVI_ENTR!O2191))</f>
        <v/>
      </c>
      <c r="M2191" s="173" t="str">
        <f t="shared" si="50"/>
        <v/>
      </c>
      <c r="N2191" s="14"/>
      <c r="O2191" s="14"/>
      <c r="P2191" s="21"/>
      <c r="Q2191" s="21"/>
      <c r="R2191" s="21"/>
      <c r="S2191" s="21"/>
      <c r="T2191" s="21"/>
    </row>
    <row r="2192" spans="1:20" s="16" customFormat="1" ht="30" customHeight="1">
      <c r="A2192" s="21"/>
      <c r="B2192" s="21"/>
      <c r="C2192" s="197"/>
      <c r="D2192" s="168"/>
      <c r="E2192" s="154" t="str">
        <f>IFERROR(VLOOKUP(D2192,CADA_PROD!D:H,5,0),"")</f>
        <v/>
      </c>
      <c r="F2192" s="169"/>
      <c r="G2192" s="170"/>
      <c r="H2192" s="14"/>
      <c r="I2192" s="171"/>
      <c r="J2192" s="14"/>
      <c r="K2192" s="131"/>
      <c r="L2192" s="131" t="str">
        <f>IF(D2192="","",SUMIFS(MOVI_ENTR!I:I,MOVI_ENTR!D:D,D2192,MOVI_ENTR!O:O,O2192)-SUMIFS(MOVI_SAID!H:H,MOVI_SAID!D:D,D2192,MOVI_SAID!L:L,MOVI_ENTR!O2192))</f>
        <v/>
      </c>
      <c r="M2192" s="173" t="str">
        <f t="shared" si="50"/>
        <v/>
      </c>
      <c r="N2192" s="14"/>
      <c r="O2192" s="14"/>
      <c r="P2192" s="21"/>
      <c r="Q2192" s="21"/>
      <c r="R2192" s="21"/>
      <c r="S2192" s="21"/>
      <c r="T2192" s="21"/>
    </row>
    <row r="2193" spans="1:20" s="16" customFormat="1" ht="30" customHeight="1">
      <c r="A2193" s="21"/>
      <c r="B2193" s="21"/>
      <c r="C2193" s="197"/>
      <c r="D2193" s="168"/>
      <c r="E2193" s="154" t="str">
        <f>IFERROR(VLOOKUP(D2193,CADA_PROD!D:H,5,0),"")</f>
        <v/>
      </c>
      <c r="F2193" s="169"/>
      <c r="G2193" s="170"/>
      <c r="H2193" s="14"/>
      <c r="I2193" s="171"/>
      <c r="J2193" s="14"/>
      <c r="K2193" s="131"/>
      <c r="L2193" s="131" t="str">
        <f>IF(D2193="","",SUMIFS(MOVI_ENTR!I:I,MOVI_ENTR!D:D,D2193,MOVI_ENTR!O:O,O2193)-SUMIFS(MOVI_SAID!H:H,MOVI_SAID!D:D,D2193,MOVI_SAID!L:L,MOVI_ENTR!O2193))</f>
        <v/>
      </c>
      <c r="M2193" s="173" t="str">
        <f t="shared" si="50"/>
        <v/>
      </c>
      <c r="N2193" s="14"/>
      <c r="O2193" s="14"/>
      <c r="P2193" s="21"/>
      <c r="Q2193" s="21"/>
      <c r="R2193" s="21"/>
      <c r="S2193" s="21"/>
      <c r="T2193" s="21"/>
    </row>
    <row r="2194" spans="1:20" s="16" customFormat="1" ht="30" customHeight="1">
      <c r="A2194" s="21"/>
      <c r="B2194" s="21"/>
      <c r="C2194" s="197"/>
      <c r="D2194" s="168"/>
      <c r="E2194" s="154" t="str">
        <f>IFERROR(VLOOKUP(D2194,CADA_PROD!D:H,5,0),"")</f>
        <v/>
      </c>
      <c r="F2194" s="169"/>
      <c r="G2194" s="170"/>
      <c r="H2194" s="14"/>
      <c r="I2194" s="171"/>
      <c r="J2194" s="14"/>
      <c r="K2194" s="131"/>
      <c r="L2194" s="131" t="str">
        <f>IF(D2194="","",SUMIFS(MOVI_ENTR!I:I,MOVI_ENTR!D:D,D2194,MOVI_ENTR!O:O,O2194)-SUMIFS(MOVI_SAID!H:H,MOVI_SAID!D:D,D2194,MOVI_SAID!L:L,MOVI_ENTR!O2194))</f>
        <v/>
      </c>
      <c r="M2194" s="173" t="str">
        <f t="shared" si="50"/>
        <v/>
      </c>
      <c r="N2194" s="14"/>
      <c r="O2194" s="14"/>
      <c r="P2194" s="21"/>
      <c r="Q2194" s="21"/>
      <c r="R2194" s="21"/>
      <c r="S2194" s="21"/>
      <c r="T2194" s="21"/>
    </row>
    <row r="2195" spans="1:20" s="16" customFormat="1" ht="30" customHeight="1">
      <c r="A2195" s="21"/>
      <c r="B2195" s="21"/>
      <c r="C2195" s="197"/>
      <c r="D2195" s="168"/>
      <c r="E2195" s="154" t="str">
        <f>IFERROR(VLOOKUP(D2195,CADA_PROD!D:H,5,0),"")</f>
        <v/>
      </c>
      <c r="F2195" s="169"/>
      <c r="G2195" s="170"/>
      <c r="H2195" s="14"/>
      <c r="I2195" s="171"/>
      <c r="J2195" s="14"/>
      <c r="K2195" s="131"/>
      <c r="L2195" s="131" t="str">
        <f>IF(D2195="","",SUMIFS(MOVI_ENTR!I:I,MOVI_ENTR!D:D,D2195,MOVI_ENTR!O:O,O2195)-SUMIFS(MOVI_SAID!H:H,MOVI_SAID!D:D,D2195,MOVI_SAID!L:L,MOVI_ENTR!O2195))</f>
        <v/>
      </c>
      <c r="M2195" s="173" t="str">
        <f t="shared" si="50"/>
        <v/>
      </c>
      <c r="N2195" s="14"/>
      <c r="O2195" s="14"/>
      <c r="P2195" s="21"/>
      <c r="Q2195" s="21"/>
      <c r="R2195" s="21"/>
      <c r="S2195" s="21"/>
      <c r="T2195" s="21"/>
    </row>
    <row r="2196" spans="1:20" s="16" customFormat="1" ht="30" customHeight="1">
      <c r="A2196" s="21"/>
      <c r="B2196" s="21"/>
      <c r="C2196" s="197"/>
      <c r="D2196" s="168"/>
      <c r="E2196" s="154" t="str">
        <f>IFERROR(VLOOKUP(D2196,CADA_PROD!D:H,5,0),"")</f>
        <v/>
      </c>
      <c r="F2196" s="169"/>
      <c r="G2196" s="170"/>
      <c r="H2196" s="14"/>
      <c r="I2196" s="171"/>
      <c r="J2196" s="14"/>
      <c r="K2196" s="131"/>
      <c r="L2196" s="131" t="str">
        <f>IF(D2196="","",SUMIFS(MOVI_ENTR!I:I,MOVI_ENTR!D:D,D2196,MOVI_ENTR!O:O,O2196)-SUMIFS(MOVI_SAID!H:H,MOVI_SAID!D:D,D2196,MOVI_SAID!L:L,MOVI_ENTR!O2196))</f>
        <v/>
      </c>
      <c r="M2196" s="173" t="str">
        <f t="shared" si="50"/>
        <v/>
      </c>
      <c r="N2196" s="14"/>
      <c r="O2196" s="14"/>
      <c r="P2196" s="21"/>
      <c r="Q2196" s="21"/>
      <c r="R2196" s="21"/>
      <c r="S2196" s="21"/>
      <c r="T2196" s="21"/>
    </row>
    <row r="2197" spans="1:20" s="16" customFormat="1" ht="30" customHeight="1">
      <c r="A2197" s="21"/>
      <c r="B2197" s="21"/>
      <c r="C2197" s="197"/>
      <c r="D2197" s="168"/>
      <c r="E2197" s="154" t="str">
        <f>IFERROR(VLOOKUP(D2197,CADA_PROD!D:H,5,0),"")</f>
        <v/>
      </c>
      <c r="F2197" s="169"/>
      <c r="G2197" s="170"/>
      <c r="H2197" s="14"/>
      <c r="I2197" s="171"/>
      <c r="J2197" s="14"/>
      <c r="K2197" s="131"/>
      <c r="L2197" s="131" t="str">
        <f>IF(D2197="","",SUMIFS(MOVI_ENTR!I:I,MOVI_ENTR!D:D,D2197,MOVI_ENTR!O:O,O2197)-SUMIFS(MOVI_SAID!H:H,MOVI_SAID!D:D,D2197,MOVI_SAID!L:L,MOVI_ENTR!O2197))</f>
        <v/>
      </c>
      <c r="M2197" s="173" t="str">
        <f t="shared" si="50"/>
        <v/>
      </c>
      <c r="N2197" s="14"/>
      <c r="O2197" s="14"/>
      <c r="P2197" s="21"/>
      <c r="Q2197" s="21"/>
      <c r="R2197" s="21"/>
      <c r="S2197" s="21"/>
      <c r="T2197" s="21"/>
    </row>
    <row r="2198" spans="1:20" s="16" customFormat="1" ht="30" customHeight="1">
      <c r="A2198" s="21"/>
      <c r="B2198" s="21"/>
      <c r="C2198" s="197"/>
      <c r="D2198" s="168"/>
      <c r="E2198" s="154" t="str">
        <f>IFERROR(VLOOKUP(D2198,CADA_PROD!D:H,5,0),"")</f>
        <v/>
      </c>
      <c r="F2198" s="169"/>
      <c r="G2198" s="170"/>
      <c r="H2198" s="14"/>
      <c r="I2198" s="171"/>
      <c r="J2198" s="14"/>
      <c r="K2198" s="131"/>
      <c r="L2198" s="131" t="str">
        <f>IF(D2198="","",SUMIFS(MOVI_ENTR!I:I,MOVI_ENTR!D:D,D2198,MOVI_ENTR!O:O,O2198)-SUMIFS(MOVI_SAID!H:H,MOVI_SAID!D:D,D2198,MOVI_SAID!L:L,MOVI_ENTR!O2198))</f>
        <v/>
      </c>
      <c r="M2198" s="173" t="str">
        <f t="shared" si="50"/>
        <v/>
      </c>
      <c r="N2198" s="14"/>
      <c r="O2198" s="14"/>
      <c r="P2198" s="21"/>
      <c r="Q2198" s="21"/>
      <c r="R2198" s="21"/>
      <c r="S2198" s="21"/>
      <c r="T2198" s="21"/>
    </row>
    <row r="2199" spans="1:20" s="16" customFormat="1" ht="30" customHeight="1">
      <c r="A2199" s="21"/>
      <c r="B2199" s="21"/>
      <c r="C2199" s="197"/>
      <c r="D2199" s="168"/>
      <c r="E2199" s="154" t="str">
        <f>IFERROR(VLOOKUP(D2199,CADA_PROD!D:H,5,0),"")</f>
        <v/>
      </c>
      <c r="F2199" s="169"/>
      <c r="G2199" s="170"/>
      <c r="H2199" s="14"/>
      <c r="I2199" s="171"/>
      <c r="J2199" s="14"/>
      <c r="K2199" s="131"/>
      <c r="L2199" s="131" t="str">
        <f>IF(D2199="","",SUMIFS(MOVI_ENTR!I:I,MOVI_ENTR!D:D,D2199,MOVI_ENTR!O:O,O2199)-SUMIFS(MOVI_SAID!H:H,MOVI_SAID!D:D,D2199,MOVI_SAID!L:L,MOVI_ENTR!O2199))</f>
        <v/>
      </c>
      <c r="M2199" s="173" t="str">
        <f t="shared" si="50"/>
        <v/>
      </c>
      <c r="N2199" s="14"/>
      <c r="O2199" s="14"/>
      <c r="P2199" s="21"/>
      <c r="Q2199" s="21"/>
      <c r="R2199" s="21"/>
      <c r="S2199" s="21"/>
      <c r="T2199" s="21"/>
    </row>
    <row r="2200" spans="1:20" s="16" customFormat="1" ht="30" customHeight="1">
      <c r="A2200" s="21"/>
      <c r="B2200" s="21"/>
      <c r="C2200" s="197"/>
      <c r="D2200" s="168"/>
      <c r="E2200" s="154" t="str">
        <f>IFERROR(VLOOKUP(D2200,CADA_PROD!D:H,5,0),"")</f>
        <v/>
      </c>
      <c r="F2200" s="169"/>
      <c r="G2200" s="170"/>
      <c r="H2200" s="14"/>
      <c r="I2200" s="171"/>
      <c r="J2200" s="14"/>
      <c r="K2200" s="131"/>
      <c r="L2200" s="131" t="str">
        <f>IF(D2200="","",SUMIFS(MOVI_ENTR!I:I,MOVI_ENTR!D:D,D2200,MOVI_ENTR!O:O,O2200)-SUMIFS(MOVI_SAID!H:H,MOVI_SAID!D:D,D2200,MOVI_SAID!L:L,MOVI_ENTR!O2200))</f>
        <v/>
      </c>
      <c r="M2200" s="173" t="str">
        <f t="shared" si="50"/>
        <v/>
      </c>
      <c r="N2200" s="14"/>
      <c r="O2200" s="14"/>
      <c r="P2200" s="21"/>
      <c r="Q2200" s="21"/>
      <c r="R2200" s="21"/>
      <c r="S2200" s="21"/>
      <c r="T2200" s="21"/>
    </row>
    <row r="2201" spans="1:20" s="16" customFormat="1" ht="30" customHeight="1">
      <c r="A2201" s="21"/>
      <c r="B2201" s="21"/>
      <c r="C2201" s="197"/>
      <c r="D2201" s="168"/>
      <c r="E2201" s="154" t="str">
        <f>IFERROR(VLOOKUP(D2201,CADA_PROD!D:H,5,0),"")</f>
        <v/>
      </c>
      <c r="F2201" s="169"/>
      <c r="G2201" s="170"/>
      <c r="H2201" s="14"/>
      <c r="I2201" s="171"/>
      <c r="J2201" s="14"/>
      <c r="K2201" s="131"/>
      <c r="L2201" s="131" t="str">
        <f>IF(D2201="","",SUMIFS(MOVI_ENTR!I:I,MOVI_ENTR!D:D,D2201,MOVI_ENTR!O:O,O2201)-SUMIFS(MOVI_SAID!H:H,MOVI_SAID!D:D,D2201,MOVI_SAID!L:L,MOVI_ENTR!O2201))</f>
        <v/>
      </c>
      <c r="M2201" s="173" t="str">
        <f t="shared" si="50"/>
        <v/>
      </c>
      <c r="N2201" s="14"/>
      <c r="O2201" s="14"/>
      <c r="P2201" s="21"/>
      <c r="Q2201" s="21"/>
      <c r="R2201" s="21"/>
      <c r="S2201" s="21"/>
      <c r="T2201" s="21"/>
    </row>
    <row r="2202" spans="1:20" s="16" customFormat="1" ht="30" customHeight="1">
      <c r="A2202" s="21"/>
      <c r="B2202" s="21"/>
      <c r="C2202" s="197"/>
      <c r="D2202" s="168"/>
      <c r="E2202" s="154" t="str">
        <f>IFERROR(VLOOKUP(D2202,CADA_PROD!D:H,5,0),"")</f>
        <v/>
      </c>
      <c r="F2202" s="169"/>
      <c r="G2202" s="170"/>
      <c r="H2202" s="14"/>
      <c r="I2202" s="171"/>
      <c r="J2202" s="14"/>
      <c r="K2202" s="131"/>
      <c r="L2202" s="131" t="str">
        <f>IF(D2202="","",SUMIFS(MOVI_ENTR!I:I,MOVI_ENTR!D:D,D2202,MOVI_ENTR!O:O,O2202)-SUMIFS(MOVI_SAID!H:H,MOVI_SAID!D:D,D2202,MOVI_SAID!L:L,MOVI_ENTR!O2202))</f>
        <v/>
      </c>
      <c r="M2202" s="173" t="str">
        <f t="shared" si="50"/>
        <v/>
      </c>
      <c r="N2202" s="14"/>
      <c r="O2202" s="14"/>
      <c r="P2202" s="21"/>
      <c r="Q2202" s="21"/>
      <c r="R2202" s="21"/>
      <c r="S2202" s="21"/>
      <c r="T2202" s="21"/>
    </row>
    <row r="2203" spans="1:20" s="16" customFormat="1" ht="30" customHeight="1">
      <c r="A2203" s="21"/>
      <c r="B2203" s="21"/>
      <c r="C2203" s="197"/>
      <c r="D2203" s="168"/>
      <c r="E2203" s="154" t="str">
        <f>IFERROR(VLOOKUP(D2203,CADA_PROD!D:H,5,0),"")</f>
        <v/>
      </c>
      <c r="F2203" s="169"/>
      <c r="G2203" s="170"/>
      <c r="H2203" s="14"/>
      <c r="I2203" s="171"/>
      <c r="J2203" s="14"/>
      <c r="K2203" s="131"/>
      <c r="L2203" s="131" t="str">
        <f>IF(D2203="","",SUMIFS(MOVI_ENTR!I:I,MOVI_ENTR!D:D,D2203,MOVI_ENTR!O:O,O2203)-SUMIFS(MOVI_SAID!H:H,MOVI_SAID!D:D,D2203,MOVI_SAID!L:L,MOVI_ENTR!O2203))</f>
        <v/>
      </c>
      <c r="M2203" s="173" t="str">
        <f t="shared" ref="M2203:M2266" si="51">IF(D2203="","",H2203*I2203)</f>
        <v/>
      </c>
      <c r="N2203" s="14"/>
      <c r="O2203" s="14"/>
      <c r="P2203" s="21"/>
      <c r="Q2203" s="21"/>
      <c r="R2203" s="21"/>
      <c r="S2203" s="21"/>
      <c r="T2203" s="21"/>
    </row>
    <row r="2204" spans="1:20" s="16" customFormat="1" ht="30" customHeight="1">
      <c r="A2204" s="21"/>
      <c r="B2204" s="21"/>
      <c r="C2204" s="197"/>
      <c r="D2204" s="168"/>
      <c r="E2204" s="154" t="str">
        <f>IFERROR(VLOOKUP(D2204,CADA_PROD!D:H,5,0),"")</f>
        <v/>
      </c>
      <c r="F2204" s="169"/>
      <c r="G2204" s="170"/>
      <c r="H2204" s="14"/>
      <c r="I2204" s="171"/>
      <c r="J2204" s="14"/>
      <c r="K2204" s="131"/>
      <c r="L2204" s="131" t="str">
        <f>IF(D2204="","",SUMIFS(MOVI_ENTR!I:I,MOVI_ENTR!D:D,D2204,MOVI_ENTR!O:O,O2204)-SUMIFS(MOVI_SAID!H:H,MOVI_SAID!D:D,D2204,MOVI_SAID!L:L,MOVI_ENTR!O2204))</f>
        <v/>
      </c>
      <c r="M2204" s="173" t="str">
        <f t="shared" si="51"/>
        <v/>
      </c>
      <c r="N2204" s="14"/>
      <c r="O2204" s="14"/>
      <c r="P2204" s="21"/>
      <c r="Q2204" s="21"/>
      <c r="R2204" s="21"/>
      <c r="S2204" s="21"/>
      <c r="T2204" s="21"/>
    </row>
    <row r="2205" spans="1:20" s="16" customFormat="1" ht="30" customHeight="1">
      <c r="A2205" s="21"/>
      <c r="B2205" s="21"/>
      <c r="C2205" s="197"/>
      <c r="D2205" s="168"/>
      <c r="E2205" s="154" t="str">
        <f>IFERROR(VLOOKUP(D2205,CADA_PROD!D:H,5,0),"")</f>
        <v/>
      </c>
      <c r="F2205" s="169"/>
      <c r="G2205" s="170"/>
      <c r="H2205" s="14"/>
      <c r="I2205" s="171"/>
      <c r="J2205" s="14"/>
      <c r="K2205" s="131"/>
      <c r="L2205" s="131" t="str">
        <f>IF(D2205="","",SUMIFS(MOVI_ENTR!I:I,MOVI_ENTR!D:D,D2205,MOVI_ENTR!O:O,O2205)-SUMIFS(MOVI_SAID!H:H,MOVI_SAID!D:D,D2205,MOVI_SAID!L:L,MOVI_ENTR!O2205))</f>
        <v/>
      </c>
      <c r="M2205" s="173" t="str">
        <f t="shared" si="51"/>
        <v/>
      </c>
      <c r="N2205" s="14"/>
      <c r="O2205" s="14"/>
      <c r="P2205" s="21"/>
      <c r="Q2205" s="21"/>
      <c r="R2205" s="21"/>
      <c r="S2205" s="21"/>
      <c r="T2205" s="21"/>
    </row>
    <row r="2206" spans="1:20" s="16" customFormat="1" ht="30" customHeight="1">
      <c r="A2206" s="21"/>
      <c r="B2206" s="21"/>
      <c r="C2206" s="197"/>
      <c r="D2206" s="168"/>
      <c r="E2206" s="154" t="str">
        <f>IFERROR(VLOOKUP(D2206,CADA_PROD!D:H,5,0),"")</f>
        <v/>
      </c>
      <c r="F2206" s="169"/>
      <c r="G2206" s="170"/>
      <c r="H2206" s="14"/>
      <c r="I2206" s="171"/>
      <c r="J2206" s="14"/>
      <c r="K2206" s="131"/>
      <c r="L2206" s="131" t="str">
        <f>IF(D2206="","",SUMIFS(MOVI_ENTR!I:I,MOVI_ENTR!D:D,D2206,MOVI_ENTR!O:O,O2206)-SUMIFS(MOVI_SAID!H:H,MOVI_SAID!D:D,D2206,MOVI_SAID!L:L,MOVI_ENTR!O2206))</f>
        <v/>
      </c>
      <c r="M2206" s="173" t="str">
        <f t="shared" si="51"/>
        <v/>
      </c>
      <c r="N2206" s="14"/>
      <c r="O2206" s="14"/>
      <c r="P2206" s="21"/>
      <c r="Q2206" s="21"/>
      <c r="R2206" s="21"/>
      <c r="S2206" s="21"/>
      <c r="T2206" s="21"/>
    </row>
    <row r="2207" spans="1:20" s="16" customFormat="1" ht="30" customHeight="1">
      <c r="A2207" s="21"/>
      <c r="B2207" s="21"/>
      <c r="C2207" s="197"/>
      <c r="D2207" s="168"/>
      <c r="E2207" s="154" t="str">
        <f>IFERROR(VLOOKUP(D2207,CADA_PROD!D:H,5,0),"")</f>
        <v/>
      </c>
      <c r="F2207" s="169"/>
      <c r="G2207" s="170"/>
      <c r="H2207" s="14"/>
      <c r="I2207" s="171"/>
      <c r="J2207" s="14"/>
      <c r="K2207" s="131"/>
      <c r="L2207" s="131" t="str">
        <f>IF(D2207="","",SUMIFS(MOVI_ENTR!I:I,MOVI_ENTR!D:D,D2207,MOVI_ENTR!O:O,O2207)-SUMIFS(MOVI_SAID!H:H,MOVI_SAID!D:D,D2207,MOVI_SAID!L:L,MOVI_ENTR!O2207))</f>
        <v/>
      </c>
      <c r="M2207" s="173" t="str">
        <f t="shared" si="51"/>
        <v/>
      </c>
      <c r="N2207" s="14"/>
      <c r="O2207" s="14"/>
      <c r="P2207" s="21"/>
      <c r="Q2207" s="21"/>
      <c r="R2207" s="21"/>
      <c r="S2207" s="21"/>
      <c r="T2207" s="21"/>
    </row>
    <row r="2208" spans="1:20" s="16" customFormat="1" ht="30" customHeight="1">
      <c r="A2208" s="21"/>
      <c r="B2208" s="21"/>
      <c r="C2208" s="197"/>
      <c r="D2208" s="168"/>
      <c r="E2208" s="154" t="str">
        <f>IFERROR(VLOOKUP(D2208,CADA_PROD!D:H,5,0),"")</f>
        <v/>
      </c>
      <c r="F2208" s="169"/>
      <c r="G2208" s="170"/>
      <c r="H2208" s="14"/>
      <c r="I2208" s="171"/>
      <c r="J2208" s="14"/>
      <c r="K2208" s="131"/>
      <c r="L2208" s="131" t="str">
        <f>IF(D2208="","",SUMIFS(MOVI_ENTR!I:I,MOVI_ENTR!D:D,D2208,MOVI_ENTR!O:O,O2208)-SUMIFS(MOVI_SAID!H:H,MOVI_SAID!D:D,D2208,MOVI_SAID!L:L,MOVI_ENTR!O2208))</f>
        <v/>
      </c>
      <c r="M2208" s="173" t="str">
        <f t="shared" si="51"/>
        <v/>
      </c>
      <c r="N2208" s="14"/>
      <c r="O2208" s="14"/>
      <c r="P2208" s="21"/>
      <c r="Q2208" s="21"/>
      <c r="R2208" s="21"/>
      <c r="S2208" s="21"/>
      <c r="T2208" s="21"/>
    </row>
    <row r="2209" spans="1:20" s="16" customFormat="1" ht="30" customHeight="1">
      <c r="A2209" s="21"/>
      <c r="B2209" s="21"/>
      <c r="C2209" s="197"/>
      <c r="D2209" s="168"/>
      <c r="E2209" s="154" t="str">
        <f>IFERROR(VLOOKUP(D2209,CADA_PROD!D:H,5,0),"")</f>
        <v/>
      </c>
      <c r="F2209" s="169"/>
      <c r="G2209" s="170"/>
      <c r="H2209" s="14"/>
      <c r="I2209" s="171"/>
      <c r="J2209" s="14"/>
      <c r="K2209" s="131"/>
      <c r="L2209" s="131" t="str">
        <f>IF(D2209="","",SUMIFS(MOVI_ENTR!I:I,MOVI_ENTR!D:D,D2209,MOVI_ENTR!O:O,O2209)-SUMIFS(MOVI_SAID!H:H,MOVI_SAID!D:D,D2209,MOVI_SAID!L:L,MOVI_ENTR!O2209))</f>
        <v/>
      </c>
      <c r="M2209" s="173" t="str">
        <f t="shared" si="51"/>
        <v/>
      </c>
      <c r="N2209" s="14"/>
      <c r="O2209" s="14"/>
      <c r="P2209" s="21"/>
      <c r="Q2209" s="21"/>
      <c r="R2209" s="21"/>
      <c r="S2209" s="21"/>
      <c r="T2209" s="21"/>
    </row>
    <row r="2210" spans="1:20" s="16" customFormat="1" ht="30" customHeight="1">
      <c r="A2210" s="21"/>
      <c r="B2210" s="21"/>
      <c r="C2210" s="197"/>
      <c r="D2210" s="168"/>
      <c r="E2210" s="154" t="str">
        <f>IFERROR(VLOOKUP(D2210,CADA_PROD!D:H,5,0),"")</f>
        <v/>
      </c>
      <c r="F2210" s="169"/>
      <c r="G2210" s="170"/>
      <c r="H2210" s="14"/>
      <c r="I2210" s="171"/>
      <c r="J2210" s="14"/>
      <c r="K2210" s="131"/>
      <c r="L2210" s="131" t="str">
        <f>IF(D2210="","",SUMIFS(MOVI_ENTR!I:I,MOVI_ENTR!D:D,D2210,MOVI_ENTR!O:O,O2210)-SUMIFS(MOVI_SAID!H:H,MOVI_SAID!D:D,D2210,MOVI_SAID!L:L,MOVI_ENTR!O2210))</f>
        <v/>
      </c>
      <c r="M2210" s="173" t="str">
        <f t="shared" si="51"/>
        <v/>
      </c>
      <c r="N2210" s="14"/>
      <c r="O2210" s="14"/>
      <c r="P2210" s="21"/>
      <c r="Q2210" s="21"/>
      <c r="R2210" s="21"/>
      <c r="S2210" s="21"/>
      <c r="T2210" s="21"/>
    </row>
    <row r="2211" spans="1:20" s="16" customFormat="1" ht="30" customHeight="1">
      <c r="A2211" s="21"/>
      <c r="B2211" s="21"/>
      <c r="C2211" s="197"/>
      <c r="D2211" s="168"/>
      <c r="E2211" s="154" t="str">
        <f>IFERROR(VLOOKUP(D2211,CADA_PROD!D:H,5,0),"")</f>
        <v/>
      </c>
      <c r="F2211" s="169"/>
      <c r="G2211" s="170"/>
      <c r="H2211" s="14"/>
      <c r="I2211" s="171"/>
      <c r="J2211" s="14"/>
      <c r="K2211" s="131"/>
      <c r="L2211" s="131" t="str">
        <f>IF(D2211="","",SUMIFS(MOVI_ENTR!I:I,MOVI_ENTR!D:D,D2211,MOVI_ENTR!O:O,O2211)-SUMIFS(MOVI_SAID!H:H,MOVI_SAID!D:D,D2211,MOVI_SAID!L:L,MOVI_ENTR!O2211))</f>
        <v/>
      </c>
      <c r="M2211" s="173" t="str">
        <f t="shared" si="51"/>
        <v/>
      </c>
      <c r="N2211" s="14"/>
      <c r="O2211" s="14"/>
      <c r="P2211" s="21"/>
      <c r="Q2211" s="21"/>
      <c r="R2211" s="21"/>
      <c r="S2211" s="21"/>
      <c r="T2211" s="21"/>
    </row>
    <row r="2212" spans="1:20" s="16" customFormat="1" ht="30" customHeight="1">
      <c r="A2212" s="21"/>
      <c r="B2212" s="21"/>
      <c r="C2212" s="197"/>
      <c r="D2212" s="168"/>
      <c r="E2212" s="154" t="str">
        <f>IFERROR(VLOOKUP(D2212,CADA_PROD!D:H,5,0),"")</f>
        <v/>
      </c>
      <c r="F2212" s="169"/>
      <c r="G2212" s="170"/>
      <c r="H2212" s="14"/>
      <c r="I2212" s="171"/>
      <c r="J2212" s="14"/>
      <c r="K2212" s="131"/>
      <c r="L2212" s="131" t="str">
        <f>IF(D2212="","",SUMIFS(MOVI_ENTR!I:I,MOVI_ENTR!D:D,D2212,MOVI_ENTR!O:O,O2212)-SUMIFS(MOVI_SAID!H:H,MOVI_SAID!D:D,D2212,MOVI_SAID!L:L,MOVI_ENTR!O2212))</f>
        <v/>
      </c>
      <c r="M2212" s="173" t="str">
        <f t="shared" si="51"/>
        <v/>
      </c>
      <c r="N2212" s="14"/>
      <c r="O2212" s="14"/>
      <c r="P2212" s="21"/>
      <c r="Q2212" s="21"/>
      <c r="R2212" s="21"/>
      <c r="S2212" s="21"/>
      <c r="T2212" s="21"/>
    </row>
    <row r="2213" spans="1:20" s="16" customFormat="1" ht="30" customHeight="1">
      <c r="A2213" s="21"/>
      <c r="B2213" s="21"/>
      <c r="C2213" s="197"/>
      <c r="D2213" s="168"/>
      <c r="E2213" s="154" t="str">
        <f>IFERROR(VLOOKUP(D2213,CADA_PROD!D:H,5,0),"")</f>
        <v/>
      </c>
      <c r="F2213" s="169"/>
      <c r="G2213" s="170"/>
      <c r="H2213" s="14"/>
      <c r="I2213" s="171"/>
      <c r="J2213" s="14"/>
      <c r="K2213" s="131"/>
      <c r="L2213" s="131" t="str">
        <f>IF(D2213="","",SUMIFS(MOVI_ENTR!I:I,MOVI_ENTR!D:D,D2213,MOVI_ENTR!O:O,O2213)-SUMIFS(MOVI_SAID!H:H,MOVI_SAID!D:D,D2213,MOVI_SAID!L:L,MOVI_ENTR!O2213))</f>
        <v/>
      </c>
      <c r="M2213" s="173" t="str">
        <f t="shared" si="51"/>
        <v/>
      </c>
      <c r="N2213" s="14"/>
      <c r="O2213" s="14"/>
      <c r="P2213" s="21"/>
      <c r="Q2213" s="21"/>
      <c r="R2213" s="21"/>
      <c r="S2213" s="21"/>
      <c r="T2213" s="21"/>
    </row>
    <row r="2214" spans="1:20" s="16" customFormat="1" ht="30" customHeight="1">
      <c r="A2214" s="21"/>
      <c r="B2214" s="21"/>
      <c r="C2214" s="197"/>
      <c r="D2214" s="168"/>
      <c r="E2214" s="154" t="str">
        <f>IFERROR(VLOOKUP(D2214,CADA_PROD!D:H,5,0),"")</f>
        <v/>
      </c>
      <c r="F2214" s="169"/>
      <c r="G2214" s="170"/>
      <c r="H2214" s="14"/>
      <c r="I2214" s="171"/>
      <c r="J2214" s="14"/>
      <c r="K2214" s="131"/>
      <c r="L2214" s="131" t="str">
        <f>IF(D2214="","",SUMIFS(MOVI_ENTR!I:I,MOVI_ENTR!D:D,D2214,MOVI_ENTR!O:O,O2214)-SUMIFS(MOVI_SAID!H:H,MOVI_SAID!D:D,D2214,MOVI_SAID!L:L,MOVI_ENTR!O2214))</f>
        <v/>
      </c>
      <c r="M2214" s="173" t="str">
        <f t="shared" si="51"/>
        <v/>
      </c>
      <c r="N2214" s="14"/>
      <c r="O2214" s="14"/>
      <c r="P2214" s="21"/>
      <c r="Q2214" s="21"/>
      <c r="R2214" s="21"/>
      <c r="S2214" s="21"/>
      <c r="T2214" s="21"/>
    </row>
    <row r="2215" spans="1:20" s="16" customFormat="1" ht="30" customHeight="1">
      <c r="A2215" s="21"/>
      <c r="B2215" s="21"/>
      <c r="C2215" s="197"/>
      <c r="D2215" s="168"/>
      <c r="E2215" s="154" t="str">
        <f>IFERROR(VLOOKUP(D2215,CADA_PROD!D:H,5,0),"")</f>
        <v/>
      </c>
      <c r="F2215" s="169"/>
      <c r="G2215" s="170"/>
      <c r="H2215" s="14"/>
      <c r="I2215" s="171"/>
      <c r="J2215" s="14"/>
      <c r="K2215" s="131"/>
      <c r="L2215" s="131" t="str">
        <f>IF(D2215="","",SUMIFS(MOVI_ENTR!I:I,MOVI_ENTR!D:D,D2215,MOVI_ENTR!O:O,O2215)-SUMIFS(MOVI_SAID!H:H,MOVI_SAID!D:D,D2215,MOVI_SAID!L:L,MOVI_ENTR!O2215))</f>
        <v/>
      </c>
      <c r="M2215" s="173" t="str">
        <f t="shared" si="51"/>
        <v/>
      </c>
      <c r="N2215" s="14"/>
      <c r="O2215" s="14"/>
      <c r="P2215" s="21"/>
      <c r="Q2215" s="21"/>
      <c r="R2215" s="21"/>
      <c r="S2215" s="21"/>
      <c r="T2215" s="21"/>
    </row>
    <row r="2216" spans="1:20" s="16" customFormat="1" ht="30" customHeight="1">
      <c r="A2216" s="21"/>
      <c r="B2216" s="21"/>
      <c r="C2216" s="197"/>
      <c r="D2216" s="168"/>
      <c r="E2216" s="154" t="str">
        <f>IFERROR(VLOOKUP(D2216,CADA_PROD!D:H,5,0),"")</f>
        <v/>
      </c>
      <c r="F2216" s="169"/>
      <c r="G2216" s="170"/>
      <c r="H2216" s="14"/>
      <c r="I2216" s="171"/>
      <c r="J2216" s="14"/>
      <c r="K2216" s="131"/>
      <c r="L2216" s="131" t="str">
        <f>IF(D2216="","",SUMIFS(MOVI_ENTR!I:I,MOVI_ENTR!D:D,D2216,MOVI_ENTR!O:O,O2216)-SUMIFS(MOVI_SAID!H:H,MOVI_SAID!D:D,D2216,MOVI_SAID!L:L,MOVI_ENTR!O2216))</f>
        <v/>
      </c>
      <c r="M2216" s="173" t="str">
        <f t="shared" si="51"/>
        <v/>
      </c>
      <c r="N2216" s="14"/>
      <c r="O2216" s="14"/>
      <c r="P2216" s="21"/>
      <c r="Q2216" s="21"/>
      <c r="R2216" s="21"/>
      <c r="S2216" s="21"/>
      <c r="T2216" s="21"/>
    </row>
    <row r="2217" spans="1:20" s="16" customFormat="1" ht="30" customHeight="1">
      <c r="A2217" s="21"/>
      <c r="B2217" s="21"/>
      <c r="C2217" s="197"/>
      <c r="D2217" s="168"/>
      <c r="E2217" s="154" t="str">
        <f>IFERROR(VLOOKUP(D2217,CADA_PROD!D:H,5,0),"")</f>
        <v/>
      </c>
      <c r="F2217" s="169"/>
      <c r="G2217" s="170"/>
      <c r="H2217" s="14"/>
      <c r="I2217" s="171"/>
      <c r="J2217" s="14"/>
      <c r="K2217" s="131"/>
      <c r="L2217" s="131" t="str">
        <f>IF(D2217="","",SUMIFS(MOVI_ENTR!I:I,MOVI_ENTR!D:D,D2217,MOVI_ENTR!O:O,O2217)-SUMIFS(MOVI_SAID!H:H,MOVI_SAID!D:D,D2217,MOVI_SAID!L:L,MOVI_ENTR!O2217))</f>
        <v/>
      </c>
      <c r="M2217" s="173" t="str">
        <f t="shared" si="51"/>
        <v/>
      </c>
      <c r="N2217" s="14"/>
      <c r="O2217" s="14"/>
      <c r="P2217" s="21"/>
      <c r="Q2217" s="21"/>
      <c r="R2217" s="21"/>
      <c r="S2217" s="21"/>
      <c r="T2217" s="21"/>
    </row>
    <row r="2218" spans="1:20" s="16" customFormat="1" ht="30" customHeight="1">
      <c r="A2218" s="21"/>
      <c r="B2218" s="21"/>
      <c r="C2218" s="197"/>
      <c r="D2218" s="168"/>
      <c r="E2218" s="154" t="str">
        <f>IFERROR(VLOOKUP(D2218,CADA_PROD!D:H,5,0),"")</f>
        <v/>
      </c>
      <c r="F2218" s="169"/>
      <c r="G2218" s="170"/>
      <c r="H2218" s="14"/>
      <c r="I2218" s="171"/>
      <c r="J2218" s="14"/>
      <c r="K2218" s="131"/>
      <c r="L2218" s="131" t="str">
        <f>IF(D2218="","",SUMIFS(MOVI_ENTR!I:I,MOVI_ENTR!D:D,D2218,MOVI_ENTR!O:O,O2218)-SUMIFS(MOVI_SAID!H:H,MOVI_SAID!D:D,D2218,MOVI_SAID!L:L,MOVI_ENTR!O2218))</f>
        <v/>
      </c>
      <c r="M2218" s="173" t="str">
        <f t="shared" si="51"/>
        <v/>
      </c>
      <c r="N2218" s="14"/>
      <c r="O2218" s="14"/>
      <c r="P2218" s="21"/>
      <c r="Q2218" s="21"/>
      <c r="R2218" s="21"/>
      <c r="S2218" s="21"/>
      <c r="T2218" s="21"/>
    </row>
    <row r="2219" spans="1:20" s="16" customFormat="1" ht="30" customHeight="1">
      <c r="A2219" s="21"/>
      <c r="B2219" s="21"/>
      <c r="C2219" s="197"/>
      <c r="D2219" s="168"/>
      <c r="E2219" s="154" t="str">
        <f>IFERROR(VLOOKUP(D2219,CADA_PROD!D:H,5,0),"")</f>
        <v/>
      </c>
      <c r="F2219" s="169"/>
      <c r="G2219" s="170"/>
      <c r="H2219" s="14"/>
      <c r="I2219" s="171"/>
      <c r="J2219" s="14"/>
      <c r="K2219" s="131"/>
      <c r="L2219" s="131" t="str">
        <f>IF(D2219="","",SUMIFS(MOVI_ENTR!I:I,MOVI_ENTR!D:D,D2219,MOVI_ENTR!O:O,O2219)-SUMIFS(MOVI_SAID!H:H,MOVI_SAID!D:D,D2219,MOVI_SAID!L:L,MOVI_ENTR!O2219))</f>
        <v/>
      </c>
      <c r="M2219" s="173" t="str">
        <f t="shared" si="51"/>
        <v/>
      </c>
      <c r="N2219" s="14"/>
      <c r="O2219" s="14"/>
      <c r="P2219" s="21"/>
      <c r="Q2219" s="21"/>
      <c r="R2219" s="21"/>
      <c r="S2219" s="21"/>
      <c r="T2219" s="21"/>
    </row>
    <row r="2220" spans="1:20" s="16" customFormat="1" ht="30" customHeight="1">
      <c r="A2220" s="21"/>
      <c r="B2220" s="21"/>
      <c r="C2220" s="197"/>
      <c r="D2220" s="168"/>
      <c r="E2220" s="154" t="str">
        <f>IFERROR(VLOOKUP(D2220,CADA_PROD!D:H,5,0),"")</f>
        <v/>
      </c>
      <c r="F2220" s="169"/>
      <c r="G2220" s="170"/>
      <c r="H2220" s="14"/>
      <c r="I2220" s="171"/>
      <c r="J2220" s="14"/>
      <c r="K2220" s="131"/>
      <c r="L2220" s="131" t="str">
        <f>IF(D2220="","",SUMIFS(MOVI_ENTR!I:I,MOVI_ENTR!D:D,D2220,MOVI_ENTR!O:O,O2220)-SUMIFS(MOVI_SAID!H:H,MOVI_SAID!D:D,D2220,MOVI_SAID!L:L,MOVI_ENTR!O2220))</f>
        <v/>
      </c>
      <c r="M2220" s="173" t="str">
        <f t="shared" si="51"/>
        <v/>
      </c>
      <c r="N2220" s="14"/>
      <c r="O2220" s="14"/>
      <c r="P2220" s="21"/>
      <c r="Q2220" s="21"/>
      <c r="R2220" s="21"/>
      <c r="S2220" s="21"/>
      <c r="T2220" s="21"/>
    </row>
    <row r="2221" spans="1:20" s="16" customFormat="1" ht="30" customHeight="1">
      <c r="A2221" s="21"/>
      <c r="B2221" s="21"/>
      <c r="C2221" s="197"/>
      <c r="D2221" s="168"/>
      <c r="E2221" s="154" t="str">
        <f>IFERROR(VLOOKUP(D2221,CADA_PROD!D:H,5,0),"")</f>
        <v/>
      </c>
      <c r="F2221" s="169"/>
      <c r="G2221" s="170"/>
      <c r="H2221" s="14"/>
      <c r="I2221" s="171"/>
      <c r="J2221" s="14"/>
      <c r="K2221" s="131"/>
      <c r="L2221" s="131" t="str">
        <f>IF(D2221="","",SUMIFS(MOVI_ENTR!I:I,MOVI_ENTR!D:D,D2221,MOVI_ENTR!O:O,O2221)-SUMIFS(MOVI_SAID!H:H,MOVI_SAID!D:D,D2221,MOVI_SAID!L:L,MOVI_ENTR!O2221))</f>
        <v/>
      </c>
      <c r="M2221" s="173" t="str">
        <f t="shared" si="51"/>
        <v/>
      </c>
      <c r="N2221" s="14"/>
      <c r="O2221" s="14"/>
      <c r="P2221" s="21"/>
      <c r="Q2221" s="21"/>
      <c r="R2221" s="21"/>
      <c r="S2221" s="21"/>
      <c r="T2221" s="21"/>
    </row>
    <row r="2222" spans="1:20" s="16" customFormat="1" ht="30" customHeight="1">
      <c r="A2222" s="21"/>
      <c r="B2222" s="21"/>
      <c r="C2222" s="197"/>
      <c r="D2222" s="168"/>
      <c r="E2222" s="154" t="str">
        <f>IFERROR(VLOOKUP(D2222,CADA_PROD!D:H,5,0),"")</f>
        <v/>
      </c>
      <c r="F2222" s="169"/>
      <c r="G2222" s="170"/>
      <c r="H2222" s="14"/>
      <c r="I2222" s="171"/>
      <c r="J2222" s="14"/>
      <c r="K2222" s="131"/>
      <c r="L2222" s="131" t="str">
        <f>IF(D2222="","",SUMIFS(MOVI_ENTR!I:I,MOVI_ENTR!D:D,D2222,MOVI_ENTR!O:O,O2222)-SUMIFS(MOVI_SAID!H:H,MOVI_SAID!D:D,D2222,MOVI_SAID!L:L,MOVI_ENTR!O2222))</f>
        <v/>
      </c>
      <c r="M2222" s="173" t="str">
        <f t="shared" si="51"/>
        <v/>
      </c>
      <c r="N2222" s="14"/>
      <c r="O2222" s="14"/>
      <c r="P2222" s="21"/>
      <c r="Q2222" s="21"/>
      <c r="R2222" s="21"/>
      <c r="S2222" s="21"/>
      <c r="T2222" s="21"/>
    </row>
    <row r="2223" spans="1:20" s="16" customFormat="1" ht="30" customHeight="1">
      <c r="A2223" s="21"/>
      <c r="B2223" s="21"/>
      <c r="C2223" s="197"/>
      <c r="D2223" s="168"/>
      <c r="E2223" s="154" t="str">
        <f>IFERROR(VLOOKUP(D2223,CADA_PROD!D:H,5,0),"")</f>
        <v/>
      </c>
      <c r="F2223" s="169"/>
      <c r="G2223" s="170"/>
      <c r="H2223" s="14"/>
      <c r="I2223" s="171"/>
      <c r="J2223" s="14"/>
      <c r="K2223" s="131"/>
      <c r="L2223" s="131" t="str">
        <f>IF(D2223="","",SUMIFS(MOVI_ENTR!I:I,MOVI_ENTR!D:D,D2223,MOVI_ENTR!O:O,O2223)-SUMIFS(MOVI_SAID!H:H,MOVI_SAID!D:D,D2223,MOVI_SAID!L:L,MOVI_ENTR!O2223))</f>
        <v/>
      </c>
      <c r="M2223" s="173" t="str">
        <f t="shared" si="51"/>
        <v/>
      </c>
      <c r="N2223" s="14"/>
      <c r="O2223" s="14"/>
      <c r="P2223" s="21"/>
      <c r="Q2223" s="21"/>
      <c r="R2223" s="21"/>
      <c r="S2223" s="21"/>
      <c r="T2223" s="21"/>
    </row>
    <row r="2224" spans="1:20" s="16" customFormat="1" ht="30" customHeight="1">
      <c r="A2224" s="21"/>
      <c r="B2224" s="21"/>
      <c r="C2224" s="197"/>
      <c r="D2224" s="168"/>
      <c r="E2224" s="154" t="str">
        <f>IFERROR(VLOOKUP(D2224,CADA_PROD!D:H,5,0),"")</f>
        <v/>
      </c>
      <c r="F2224" s="169"/>
      <c r="G2224" s="170"/>
      <c r="H2224" s="14"/>
      <c r="I2224" s="171"/>
      <c r="J2224" s="14"/>
      <c r="K2224" s="131"/>
      <c r="L2224" s="131" t="str">
        <f>IF(D2224="","",SUMIFS(MOVI_ENTR!I:I,MOVI_ENTR!D:D,D2224,MOVI_ENTR!O:O,O2224)-SUMIFS(MOVI_SAID!H:H,MOVI_SAID!D:D,D2224,MOVI_SAID!L:L,MOVI_ENTR!O2224))</f>
        <v/>
      </c>
      <c r="M2224" s="173" t="str">
        <f t="shared" si="51"/>
        <v/>
      </c>
      <c r="N2224" s="14"/>
      <c r="O2224" s="14"/>
      <c r="P2224" s="21"/>
      <c r="Q2224" s="21"/>
      <c r="R2224" s="21"/>
      <c r="S2224" s="21"/>
      <c r="T2224" s="21"/>
    </row>
    <row r="2225" spans="1:20" s="16" customFormat="1" ht="30" customHeight="1">
      <c r="A2225" s="21"/>
      <c r="B2225" s="21"/>
      <c r="C2225" s="197"/>
      <c r="D2225" s="168"/>
      <c r="E2225" s="154" t="str">
        <f>IFERROR(VLOOKUP(D2225,CADA_PROD!D:H,5,0),"")</f>
        <v/>
      </c>
      <c r="F2225" s="169"/>
      <c r="G2225" s="170"/>
      <c r="H2225" s="14"/>
      <c r="I2225" s="171"/>
      <c r="J2225" s="14"/>
      <c r="K2225" s="131"/>
      <c r="L2225" s="131" t="str">
        <f>IF(D2225="","",SUMIFS(MOVI_ENTR!I:I,MOVI_ENTR!D:D,D2225,MOVI_ENTR!O:O,O2225)-SUMIFS(MOVI_SAID!H:H,MOVI_SAID!D:D,D2225,MOVI_SAID!L:L,MOVI_ENTR!O2225))</f>
        <v/>
      </c>
      <c r="M2225" s="173" t="str">
        <f t="shared" si="51"/>
        <v/>
      </c>
      <c r="N2225" s="14"/>
      <c r="O2225" s="14"/>
      <c r="P2225" s="21"/>
      <c r="Q2225" s="21"/>
      <c r="R2225" s="21"/>
      <c r="S2225" s="21"/>
      <c r="T2225" s="21"/>
    </row>
    <row r="2226" spans="1:20" s="16" customFormat="1" ht="30" customHeight="1">
      <c r="A2226" s="21"/>
      <c r="B2226" s="21"/>
      <c r="C2226" s="197"/>
      <c r="D2226" s="168"/>
      <c r="E2226" s="154" t="str">
        <f>IFERROR(VLOOKUP(D2226,CADA_PROD!D:H,5,0),"")</f>
        <v/>
      </c>
      <c r="F2226" s="169"/>
      <c r="G2226" s="170"/>
      <c r="H2226" s="14"/>
      <c r="I2226" s="171"/>
      <c r="J2226" s="14"/>
      <c r="K2226" s="131"/>
      <c r="L2226" s="131" t="str">
        <f>IF(D2226="","",SUMIFS(MOVI_ENTR!I:I,MOVI_ENTR!D:D,D2226,MOVI_ENTR!O:O,O2226)-SUMIFS(MOVI_SAID!H:H,MOVI_SAID!D:D,D2226,MOVI_SAID!L:L,MOVI_ENTR!O2226))</f>
        <v/>
      </c>
      <c r="M2226" s="173" t="str">
        <f t="shared" si="51"/>
        <v/>
      </c>
      <c r="N2226" s="14"/>
      <c r="O2226" s="14"/>
      <c r="P2226" s="21"/>
      <c r="Q2226" s="21"/>
      <c r="R2226" s="21"/>
      <c r="S2226" s="21"/>
      <c r="T2226" s="21"/>
    </row>
    <row r="2227" spans="1:20" s="16" customFormat="1" ht="30" customHeight="1">
      <c r="A2227" s="21"/>
      <c r="B2227" s="21"/>
      <c r="C2227" s="197"/>
      <c r="D2227" s="168"/>
      <c r="E2227" s="154" t="str">
        <f>IFERROR(VLOOKUP(D2227,CADA_PROD!D:H,5,0),"")</f>
        <v/>
      </c>
      <c r="F2227" s="169"/>
      <c r="G2227" s="170"/>
      <c r="H2227" s="14"/>
      <c r="I2227" s="171"/>
      <c r="J2227" s="14"/>
      <c r="K2227" s="131"/>
      <c r="L2227" s="131" t="str">
        <f>IF(D2227="","",SUMIFS(MOVI_ENTR!I:I,MOVI_ENTR!D:D,D2227,MOVI_ENTR!O:O,O2227)-SUMIFS(MOVI_SAID!H:H,MOVI_SAID!D:D,D2227,MOVI_SAID!L:L,MOVI_ENTR!O2227))</f>
        <v/>
      </c>
      <c r="M2227" s="173" t="str">
        <f t="shared" si="51"/>
        <v/>
      </c>
      <c r="N2227" s="14"/>
      <c r="O2227" s="14"/>
      <c r="P2227" s="21"/>
      <c r="Q2227" s="21"/>
      <c r="R2227" s="21"/>
      <c r="S2227" s="21"/>
      <c r="T2227" s="21"/>
    </row>
    <row r="2228" spans="1:20" s="16" customFormat="1" ht="30" customHeight="1">
      <c r="A2228" s="21"/>
      <c r="B2228" s="21"/>
      <c r="C2228" s="197"/>
      <c r="D2228" s="168"/>
      <c r="E2228" s="154" t="str">
        <f>IFERROR(VLOOKUP(D2228,CADA_PROD!D:H,5,0),"")</f>
        <v/>
      </c>
      <c r="F2228" s="169"/>
      <c r="G2228" s="170"/>
      <c r="H2228" s="14"/>
      <c r="I2228" s="171"/>
      <c r="J2228" s="14"/>
      <c r="K2228" s="131"/>
      <c r="L2228" s="131" t="str">
        <f>IF(D2228="","",SUMIFS(MOVI_ENTR!I:I,MOVI_ENTR!D:D,D2228,MOVI_ENTR!O:O,O2228)-SUMIFS(MOVI_SAID!H:H,MOVI_SAID!D:D,D2228,MOVI_SAID!L:L,MOVI_ENTR!O2228))</f>
        <v/>
      </c>
      <c r="M2228" s="173" t="str">
        <f t="shared" si="51"/>
        <v/>
      </c>
      <c r="N2228" s="14"/>
      <c r="O2228" s="14"/>
      <c r="P2228" s="21"/>
      <c r="Q2228" s="21"/>
      <c r="R2228" s="21"/>
      <c r="S2228" s="21"/>
      <c r="T2228" s="21"/>
    </row>
    <row r="2229" spans="1:20" s="16" customFormat="1" ht="30" customHeight="1">
      <c r="A2229" s="21"/>
      <c r="B2229" s="21"/>
      <c r="C2229" s="197"/>
      <c r="D2229" s="168"/>
      <c r="E2229" s="154" t="str">
        <f>IFERROR(VLOOKUP(D2229,CADA_PROD!D:H,5,0),"")</f>
        <v/>
      </c>
      <c r="F2229" s="169"/>
      <c r="G2229" s="170"/>
      <c r="H2229" s="14"/>
      <c r="I2229" s="171"/>
      <c r="J2229" s="14"/>
      <c r="K2229" s="131"/>
      <c r="L2229" s="131" t="str">
        <f>IF(D2229="","",SUMIFS(MOVI_ENTR!I:I,MOVI_ENTR!D:D,D2229,MOVI_ENTR!O:O,O2229)-SUMIFS(MOVI_SAID!H:H,MOVI_SAID!D:D,D2229,MOVI_SAID!L:L,MOVI_ENTR!O2229))</f>
        <v/>
      </c>
      <c r="M2229" s="173" t="str">
        <f t="shared" si="51"/>
        <v/>
      </c>
      <c r="N2229" s="14"/>
      <c r="O2229" s="14"/>
      <c r="P2229" s="21"/>
      <c r="Q2229" s="21"/>
      <c r="R2229" s="21"/>
      <c r="S2229" s="21"/>
      <c r="T2229" s="21"/>
    </row>
    <row r="2230" spans="1:20" s="16" customFormat="1" ht="30" customHeight="1">
      <c r="A2230" s="21"/>
      <c r="B2230" s="21"/>
      <c r="C2230" s="197"/>
      <c r="D2230" s="168"/>
      <c r="E2230" s="154" t="str">
        <f>IFERROR(VLOOKUP(D2230,CADA_PROD!D:H,5,0),"")</f>
        <v/>
      </c>
      <c r="F2230" s="169"/>
      <c r="G2230" s="170"/>
      <c r="H2230" s="14"/>
      <c r="I2230" s="171"/>
      <c r="J2230" s="14"/>
      <c r="K2230" s="131"/>
      <c r="L2230" s="131" t="str">
        <f>IF(D2230="","",SUMIFS(MOVI_ENTR!I:I,MOVI_ENTR!D:D,D2230,MOVI_ENTR!O:O,O2230)-SUMIFS(MOVI_SAID!H:H,MOVI_SAID!D:D,D2230,MOVI_SAID!L:L,MOVI_ENTR!O2230))</f>
        <v/>
      </c>
      <c r="M2230" s="173" t="str">
        <f t="shared" si="51"/>
        <v/>
      </c>
      <c r="N2230" s="14"/>
      <c r="O2230" s="14"/>
      <c r="P2230" s="21"/>
      <c r="Q2230" s="21"/>
      <c r="R2230" s="21"/>
      <c r="S2230" s="21"/>
      <c r="T2230" s="21"/>
    </row>
    <row r="2231" spans="1:20" s="16" customFormat="1" ht="30" customHeight="1">
      <c r="A2231" s="21"/>
      <c r="B2231" s="21"/>
      <c r="C2231" s="197"/>
      <c r="D2231" s="168"/>
      <c r="E2231" s="154" t="str">
        <f>IFERROR(VLOOKUP(D2231,CADA_PROD!D:H,5,0),"")</f>
        <v/>
      </c>
      <c r="F2231" s="169"/>
      <c r="G2231" s="170"/>
      <c r="H2231" s="14"/>
      <c r="I2231" s="171"/>
      <c r="J2231" s="14"/>
      <c r="K2231" s="131"/>
      <c r="L2231" s="131" t="str">
        <f>IF(D2231="","",SUMIFS(MOVI_ENTR!I:I,MOVI_ENTR!D:D,D2231,MOVI_ENTR!O:O,O2231)-SUMIFS(MOVI_SAID!H:H,MOVI_SAID!D:D,D2231,MOVI_SAID!L:L,MOVI_ENTR!O2231))</f>
        <v/>
      </c>
      <c r="M2231" s="173" t="str">
        <f t="shared" si="51"/>
        <v/>
      </c>
      <c r="N2231" s="14"/>
      <c r="O2231" s="14"/>
      <c r="P2231" s="21"/>
      <c r="Q2231" s="21"/>
      <c r="R2231" s="21"/>
      <c r="S2231" s="21"/>
      <c r="T2231" s="21"/>
    </row>
    <row r="2232" spans="1:20" s="16" customFormat="1" ht="30" customHeight="1">
      <c r="A2232" s="21"/>
      <c r="B2232" s="21"/>
      <c r="C2232" s="197"/>
      <c r="D2232" s="168"/>
      <c r="E2232" s="154" t="str">
        <f>IFERROR(VLOOKUP(D2232,CADA_PROD!D:H,5,0),"")</f>
        <v/>
      </c>
      <c r="F2232" s="169"/>
      <c r="G2232" s="170"/>
      <c r="H2232" s="14"/>
      <c r="I2232" s="171"/>
      <c r="J2232" s="14"/>
      <c r="K2232" s="131"/>
      <c r="L2232" s="131" t="str">
        <f>IF(D2232="","",SUMIFS(MOVI_ENTR!I:I,MOVI_ENTR!D:D,D2232,MOVI_ENTR!O:O,O2232)-SUMIFS(MOVI_SAID!H:H,MOVI_SAID!D:D,D2232,MOVI_SAID!L:L,MOVI_ENTR!O2232))</f>
        <v/>
      </c>
      <c r="M2232" s="173" t="str">
        <f t="shared" si="51"/>
        <v/>
      </c>
      <c r="N2232" s="14"/>
      <c r="O2232" s="14"/>
      <c r="P2232" s="21"/>
      <c r="Q2232" s="21"/>
      <c r="R2232" s="21"/>
      <c r="S2232" s="21"/>
      <c r="T2232" s="21"/>
    </row>
    <row r="2233" spans="1:20" s="16" customFormat="1" ht="30" customHeight="1">
      <c r="A2233" s="21"/>
      <c r="B2233" s="21"/>
      <c r="C2233" s="197"/>
      <c r="D2233" s="168"/>
      <c r="E2233" s="154" t="str">
        <f>IFERROR(VLOOKUP(D2233,CADA_PROD!D:H,5,0),"")</f>
        <v/>
      </c>
      <c r="F2233" s="169"/>
      <c r="G2233" s="170"/>
      <c r="H2233" s="14"/>
      <c r="I2233" s="171"/>
      <c r="J2233" s="14"/>
      <c r="K2233" s="131"/>
      <c r="L2233" s="131" t="str">
        <f>IF(D2233="","",SUMIFS(MOVI_ENTR!I:I,MOVI_ENTR!D:D,D2233,MOVI_ENTR!O:O,O2233)-SUMIFS(MOVI_SAID!H:H,MOVI_SAID!D:D,D2233,MOVI_SAID!L:L,MOVI_ENTR!O2233))</f>
        <v/>
      </c>
      <c r="M2233" s="173" t="str">
        <f t="shared" si="51"/>
        <v/>
      </c>
      <c r="N2233" s="14"/>
      <c r="O2233" s="14"/>
      <c r="P2233" s="21"/>
      <c r="Q2233" s="21"/>
      <c r="R2233" s="21"/>
      <c r="S2233" s="21"/>
      <c r="T2233" s="21"/>
    </row>
    <row r="2234" spans="1:20" s="16" customFormat="1" ht="30" customHeight="1">
      <c r="A2234" s="21"/>
      <c r="B2234" s="21"/>
      <c r="C2234" s="197"/>
      <c r="D2234" s="168"/>
      <c r="E2234" s="154" t="str">
        <f>IFERROR(VLOOKUP(D2234,CADA_PROD!D:H,5,0),"")</f>
        <v/>
      </c>
      <c r="F2234" s="169"/>
      <c r="G2234" s="170"/>
      <c r="H2234" s="14"/>
      <c r="I2234" s="171"/>
      <c r="J2234" s="14"/>
      <c r="K2234" s="131"/>
      <c r="L2234" s="131" t="str">
        <f>IF(D2234="","",SUMIFS(MOVI_ENTR!I:I,MOVI_ENTR!D:D,D2234,MOVI_ENTR!O:O,O2234)-SUMIFS(MOVI_SAID!H:H,MOVI_SAID!D:D,D2234,MOVI_SAID!L:L,MOVI_ENTR!O2234))</f>
        <v/>
      </c>
      <c r="M2234" s="173" t="str">
        <f t="shared" si="51"/>
        <v/>
      </c>
      <c r="N2234" s="14"/>
      <c r="O2234" s="14"/>
      <c r="P2234" s="21"/>
      <c r="Q2234" s="21"/>
      <c r="R2234" s="21"/>
      <c r="S2234" s="21"/>
      <c r="T2234" s="21"/>
    </row>
    <row r="2235" spans="1:20" s="16" customFormat="1" ht="30" customHeight="1">
      <c r="A2235" s="21"/>
      <c r="B2235" s="21"/>
      <c r="C2235" s="197"/>
      <c r="D2235" s="168"/>
      <c r="E2235" s="154" t="str">
        <f>IFERROR(VLOOKUP(D2235,CADA_PROD!D:H,5,0),"")</f>
        <v/>
      </c>
      <c r="F2235" s="169"/>
      <c r="G2235" s="170"/>
      <c r="H2235" s="14"/>
      <c r="I2235" s="171"/>
      <c r="J2235" s="14"/>
      <c r="K2235" s="131"/>
      <c r="L2235" s="131" t="str">
        <f>IF(D2235="","",SUMIFS(MOVI_ENTR!I:I,MOVI_ENTR!D:D,D2235,MOVI_ENTR!O:O,O2235)-SUMIFS(MOVI_SAID!H:H,MOVI_SAID!D:D,D2235,MOVI_SAID!L:L,MOVI_ENTR!O2235))</f>
        <v/>
      </c>
      <c r="M2235" s="173" t="str">
        <f t="shared" si="51"/>
        <v/>
      </c>
      <c r="N2235" s="14"/>
      <c r="O2235" s="14"/>
      <c r="P2235" s="21"/>
      <c r="Q2235" s="21"/>
      <c r="R2235" s="21"/>
      <c r="S2235" s="21"/>
      <c r="T2235" s="21"/>
    </row>
    <row r="2236" spans="1:20" s="16" customFormat="1" ht="30" customHeight="1">
      <c r="A2236" s="21"/>
      <c r="B2236" s="21"/>
      <c r="C2236" s="197"/>
      <c r="D2236" s="168"/>
      <c r="E2236" s="154" t="str">
        <f>IFERROR(VLOOKUP(D2236,CADA_PROD!D:H,5,0),"")</f>
        <v/>
      </c>
      <c r="F2236" s="169"/>
      <c r="G2236" s="170"/>
      <c r="H2236" s="14"/>
      <c r="I2236" s="171"/>
      <c r="J2236" s="14"/>
      <c r="K2236" s="131"/>
      <c r="L2236" s="131" t="str">
        <f>IF(D2236="","",SUMIFS(MOVI_ENTR!I:I,MOVI_ENTR!D:D,D2236,MOVI_ENTR!O:O,O2236)-SUMIFS(MOVI_SAID!H:H,MOVI_SAID!D:D,D2236,MOVI_SAID!L:L,MOVI_ENTR!O2236))</f>
        <v/>
      </c>
      <c r="M2236" s="173" t="str">
        <f t="shared" si="51"/>
        <v/>
      </c>
      <c r="N2236" s="14"/>
      <c r="O2236" s="14"/>
      <c r="P2236" s="21"/>
      <c r="Q2236" s="21"/>
      <c r="R2236" s="21"/>
      <c r="S2236" s="21"/>
      <c r="T2236" s="21"/>
    </row>
    <row r="2237" spans="1:20" s="16" customFormat="1" ht="30" customHeight="1">
      <c r="A2237" s="21"/>
      <c r="B2237" s="21"/>
      <c r="C2237" s="197"/>
      <c r="D2237" s="168"/>
      <c r="E2237" s="154" t="str">
        <f>IFERROR(VLOOKUP(D2237,CADA_PROD!D:H,5,0),"")</f>
        <v/>
      </c>
      <c r="F2237" s="169"/>
      <c r="G2237" s="170"/>
      <c r="H2237" s="14"/>
      <c r="I2237" s="171"/>
      <c r="J2237" s="14"/>
      <c r="K2237" s="131"/>
      <c r="L2237" s="131" t="str">
        <f>IF(D2237="","",SUMIFS(MOVI_ENTR!I:I,MOVI_ENTR!D:D,D2237,MOVI_ENTR!O:O,O2237)-SUMIFS(MOVI_SAID!H:H,MOVI_SAID!D:D,D2237,MOVI_SAID!L:L,MOVI_ENTR!O2237))</f>
        <v/>
      </c>
      <c r="M2237" s="173" t="str">
        <f t="shared" si="51"/>
        <v/>
      </c>
      <c r="N2237" s="14"/>
      <c r="O2237" s="14"/>
      <c r="P2237" s="21"/>
      <c r="Q2237" s="21"/>
      <c r="R2237" s="21"/>
      <c r="S2237" s="21"/>
      <c r="T2237" s="21"/>
    </row>
    <row r="2238" spans="1:20" s="16" customFormat="1" ht="30" customHeight="1">
      <c r="A2238" s="21"/>
      <c r="B2238" s="21"/>
      <c r="C2238" s="197"/>
      <c r="D2238" s="168"/>
      <c r="E2238" s="154" t="str">
        <f>IFERROR(VLOOKUP(D2238,CADA_PROD!D:H,5,0),"")</f>
        <v/>
      </c>
      <c r="F2238" s="169"/>
      <c r="G2238" s="170"/>
      <c r="H2238" s="14"/>
      <c r="I2238" s="171"/>
      <c r="J2238" s="14"/>
      <c r="K2238" s="131"/>
      <c r="L2238" s="131" t="str">
        <f>IF(D2238="","",SUMIFS(MOVI_ENTR!I:I,MOVI_ENTR!D:D,D2238,MOVI_ENTR!O:O,O2238)-SUMIFS(MOVI_SAID!H:H,MOVI_SAID!D:D,D2238,MOVI_SAID!L:L,MOVI_ENTR!O2238))</f>
        <v/>
      </c>
      <c r="M2238" s="173" t="str">
        <f t="shared" si="51"/>
        <v/>
      </c>
      <c r="N2238" s="14"/>
      <c r="O2238" s="14"/>
      <c r="P2238" s="21"/>
      <c r="Q2238" s="21"/>
      <c r="R2238" s="21"/>
      <c r="S2238" s="21"/>
      <c r="T2238" s="21"/>
    </row>
    <row r="2239" spans="1:20" s="16" customFormat="1" ht="30" customHeight="1">
      <c r="A2239" s="21"/>
      <c r="B2239" s="21"/>
      <c r="C2239" s="197"/>
      <c r="D2239" s="168"/>
      <c r="E2239" s="154" t="str">
        <f>IFERROR(VLOOKUP(D2239,CADA_PROD!D:H,5,0),"")</f>
        <v/>
      </c>
      <c r="F2239" s="169"/>
      <c r="G2239" s="170"/>
      <c r="H2239" s="14"/>
      <c r="I2239" s="171"/>
      <c r="J2239" s="14"/>
      <c r="K2239" s="131"/>
      <c r="L2239" s="131" t="str">
        <f>IF(D2239="","",SUMIFS(MOVI_ENTR!I:I,MOVI_ENTR!D:D,D2239,MOVI_ENTR!O:O,O2239)-SUMIFS(MOVI_SAID!H:H,MOVI_SAID!D:D,D2239,MOVI_SAID!L:L,MOVI_ENTR!O2239))</f>
        <v/>
      </c>
      <c r="M2239" s="173" t="str">
        <f t="shared" si="51"/>
        <v/>
      </c>
      <c r="N2239" s="14"/>
      <c r="O2239" s="14"/>
      <c r="P2239" s="21"/>
      <c r="Q2239" s="21"/>
      <c r="R2239" s="21"/>
      <c r="S2239" s="21"/>
      <c r="T2239" s="21"/>
    </row>
    <row r="2240" spans="1:20" s="16" customFormat="1" ht="30" customHeight="1">
      <c r="A2240" s="21"/>
      <c r="B2240" s="21"/>
      <c r="C2240" s="197"/>
      <c r="D2240" s="168"/>
      <c r="E2240" s="154" t="str">
        <f>IFERROR(VLOOKUP(D2240,CADA_PROD!D:H,5,0),"")</f>
        <v/>
      </c>
      <c r="F2240" s="169"/>
      <c r="G2240" s="170"/>
      <c r="H2240" s="14"/>
      <c r="I2240" s="171"/>
      <c r="J2240" s="14"/>
      <c r="K2240" s="131"/>
      <c r="L2240" s="131" t="str">
        <f>IF(D2240="","",SUMIFS(MOVI_ENTR!I:I,MOVI_ENTR!D:D,D2240,MOVI_ENTR!O:O,O2240)-SUMIFS(MOVI_SAID!H:H,MOVI_SAID!D:D,D2240,MOVI_SAID!L:L,MOVI_ENTR!O2240))</f>
        <v/>
      </c>
      <c r="M2240" s="173" t="str">
        <f t="shared" si="51"/>
        <v/>
      </c>
      <c r="N2240" s="14"/>
      <c r="O2240" s="14"/>
      <c r="P2240" s="21"/>
      <c r="Q2240" s="21"/>
      <c r="R2240" s="21"/>
      <c r="S2240" s="21"/>
      <c r="T2240" s="21"/>
    </row>
    <row r="2241" spans="1:20" s="16" customFormat="1" ht="30" customHeight="1">
      <c r="A2241" s="21"/>
      <c r="B2241" s="21"/>
      <c r="C2241" s="197"/>
      <c r="D2241" s="168"/>
      <c r="E2241" s="154" t="str">
        <f>IFERROR(VLOOKUP(D2241,CADA_PROD!D:H,5,0),"")</f>
        <v/>
      </c>
      <c r="F2241" s="169"/>
      <c r="G2241" s="170"/>
      <c r="H2241" s="14"/>
      <c r="I2241" s="171"/>
      <c r="J2241" s="14"/>
      <c r="K2241" s="131"/>
      <c r="L2241" s="131" t="str">
        <f>IF(D2241="","",SUMIFS(MOVI_ENTR!I:I,MOVI_ENTR!D:D,D2241,MOVI_ENTR!O:O,O2241)-SUMIFS(MOVI_SAID!H:H,MOVI_SAID!D:D,D2241,MOVI_SAID!L:L,MOVI_ENTR!O2241))</f>
        <v/>
      </c>
      <c r="M2241" s="173" t="str">
        <f t="shared" si="51"/>
        <v/>
      </c>
      <c r="N2241" s="14"/>
      <c r="O2241" s="14"/>
      <c r="P2241" s="21"/>
      <c r="Q2241" s="21"/>
      <c r="R2241" s="21"/>
      <c r="S2241" s="21"/>
      <c r="T2241" s="21"/>
    </row>
    <row r="2242" spans="1:20" s="16" customFormat="1" ht="30" customHeight="1">
      <c r="A2242" s="21"/>
      <c r="B2242" s="21"/>
      <c r="C2242" s="197"/>
      <c r="D2242" s="168"/>
      <c r="E2242" s="154" t="str">
        <f>IFERROR(VLOOKUP(D2242,CADA_PROD!D:H,5,0),"")</f>
        <v/>
      </c>
      <c r="F2242" s="169"/>
      <c r="G2242" s="170"/>
      <c r="H2242" s="14"/>
      <c r="I2242" s="171"/>
      <c r="J2242" s="14"/>
      <c r="K2242" s="131"/>
      <c r="L2242" s="131" t="str">
        <f>IF(D2242="","",SUMIFS(MOVI_ENTR!I:I,MOVI_ENTR!D:D,D2242,MOVI_ENTR!O:O,O2242)-SUMIFS(MOVI_SAID!H:H,MOVI_SAID!D:D,D2242,MOVI_SAID!L:L,MOVI_ENTR!O2242))</f>
        <v/>
      </c>
      <c r="M2242" s="173" t="str">
        <f t="shared" si="51"/>
        <v/>
      </c>
      <c r="N2242" s="14"/>
      <c r="O2242" s="14"/>
      <c r="P2242" s="21"/>
      <c r="Q2242" s="21"/>
      <c r="R2242" s="21"/>
      <c r="S2242" s="21"/>
      <c r="T2242" s="21"/>
    </row>
    <row r="2243" spans="1:20" s="16" customFormat="1" ht="30" customHeight="1">
      <c r="A2243" s="21"/>
      <c r="B2243" s="21"/>
      <c r="C2243" s="197"/>
      <c r="D2243" s="168"/>
      <c r="E2243" s="154" t="str">
        <f>IFERROR(VLOOKUP(D2243,CADA_PROD!D:H,5,0),"")</f>
        <v/>
      </c>
      <c r="F2243" s="169"/>
      <c r="G2243" s="170"/>
      <c r="H2243" s="14"/>
      <c r="I2243" s="171"/>
      <c r="J2243" s="14"/>
      <c r="K2243" s="131"/>
      <c r="L2243" s="131" t="str">
        <f>IF(D2243="","",SUMIFS(MOVI_ENTR!I:I,MOVI_ENTR!D:D,D2243,MOVI_ENTR!O:O,O2243)-SUMIFS(MOVI_SAID!H:H,MOVI_SAID!D:D,D2243,MOVI_SAID!L:L,MOVI_ENTR!O2243))</f>
        <v/>
      </c>
      <c r="M2243" s="173" t="str">
        <f t="shared" si="51"/>
        <v/>
      </c>
      <c r="N2243" s="14"/>
      <c r="O2243" s="14"/>
      <c r="P2243" s="21"/>
      <c r="Q2243" s="21"/>
      <c r="R2243" s="21"/>
      <c r="S2243" s="21"/>
      <c r="T2243" s="21"/>
    </row>
    <row r="2244" spans="1:20" s="16" customFormat="1" ht="30" customHeight="1">
      <c r="A2244" s="21"/>
      <c r="B2244" s="21"/>
      <c r="C2244" s="197"/>
      <c r="D2244" s="168"/>
      <c r="E2244" s="154" t="str">
        <f>IFERROR(VLOOKUP(D2244,CADA_PROD!D:H,5,0),"")</f>
        <v/>
      </c>
      <c r="F2244" s="169"/>
      <c r="G2244" s="170"/>
      <c r="H2244" s="14"/>
      <c r="I2244" s="171"/>
      <c r="J2244" s="14"/>
      <c r="K2244" s="131"/>
      <c r="L2244" s="131" t="str">
        <f>IF(D2244="","",SUMIFS(MOVI_ENTR!I:I,MOVI_ENTR!D:D,D2244,MOVI_ENTR!O:O,O2244)-SUMIFS(MOVI_SAID!H:H,MOVI_SAID!D:D,D2244,MOVI_SAID!L:L,MOVI_ENTR!O2244))</f>
        <v/>
      </c>
      <c r="M2244" s="173" t="str">
        <f t="shared" si="51"/>
        <v/>
      </c>
      <c r="N2244" s="14"/>
      <c r="O2244" s="14"/>
      <c r="P2244" s="21"/>
      <c r="Q2244" s="21"/>
      <c r="R2244" s="21"/>
      <c r="S2244" s="21"/>
      <c r="T2244" s="21"/>
    </row>
    <row r="2245" spans="1:20" s="16" customFormat="1" ht="30" customHeight="1">
      <c r="A2245" s="21"/>
      <c r="B2245" s="21"/>
      <c r="C2245" s="197"/>
      <c r="D2245" s="168"/>
      <c r="E2245" s="154" t="str">
        <f>IFERROR(VLOOKUP(D2245,CADA_PROD!D:H,5,0),"")</f>
        <v/>
      </c>
      <c r="F2245" s="169"/>
      <c r="G2245" s="170"/>
      <c r="H2245" s="14"/>
      <c r="I2245" s="171"/>
      <c r="J2245" s="14"/>
      <c r="K2245" s="131"/>
      <c r="L2245" s="131" t="str">
        <f>IF(D2245="","",SUMIFS(MOVI_ENTR!I:I,MOVI_ENTR!D:D,D2245,MOVI_ENTR!O:O,O2245)-SUMIFS(MOVI_SAID!H:H,MOVI_SAID!D:D,D2245,MOVI_SAID!L:L,MOVI_ENTR!O2245))</f>
        <v/>
      </c>
      <c r="M2245" s="173" t="str">
        <f t="shared" si="51"/>
        <v/>
      </c>
      <c r="N2245" s="14"/>
      <c r="O2245" s="14"/>
      <c r="P2245" s="21"/>
      <c r="Q2245" s="21"/>
      <c r="R2245" s="21"/>
      <c r="S2245" s="21"/>
      <c r="T2245" s="21"/>
    </row>
    <row r="2246" spans="1:20" s="16" customFormat="1" ht="30" customHeight="1">
      <c r="A2246" s="21"/>
      <c r="B2246" s="21"/>
      <c r="C2246" s="197"/>
      <c r="D2246" s="168"/>
      <c r="E2246" s="154" t="str">
        <f>IFERROR(VLOOKUP(D2246,CADA_PROD!D:H,5,0),"")</f>
        <v/>
      </c>
      <c r="F2246" s="169"/>
      <c r="G2246" s="170"/>
      <c r="H2246" s="14"/>
      <c r="I2246" s="171"/>
      <c r="J2246" s="14"/>
      <c r="K2246" s="131"/>
      <c r="L2246" s="131" t="str">
        <f>IF(D2246="","",SUMIFS(MOVI_ENTR!I:I,MOVI_ENTR!D:D,D2246,MOVI_ENTR!O:O,O2246)-SUMIFS(MOVI_SAID!H:H,MOVI_SAID!D:D,D2246,MOVI_SAID!L:L,MOVI_ENTR!O2246))</f>
        <v/>
      </c>
      <c r="M2246" s="173" t="str">
        <f t="shared" si="51"/>
        <v/>
      </c>
      <c r="N2246" s="14"/>
      <c r="O2246" s="14"/>
      <c r="P2246" s="21"/>
      <c r="Q2246" s="21"/>
      <c r="R2246" s="21"/>
      <c r="S2246" s="21"/>
      <c r="T2246" s="21"/>
    </row>
    <row r="2247" spans="1:20" s="16" customFormat="1" ht="30" customHeight="1">
      <c r="A2247" s="21"/>
      <c r="B2247" s="21"/>
      <c r="C2247" s="197"/>
      <c r="D2247" s="168"/>
      <c r="E2247" s="154" t="str">
        <f>IFERROR(VLOOKUP(D2247,CADA_PROD!D:H,5,0),"")</f>
        <v/>
      </c>
      <c r="F2247" s="169"/>
      <c r="G2247" s="170"/>
      <c r="H2247" s="14"/>
      <c r="I2247" s="171"/>
      <c r="J2247" s="14"/>
      <c r="K2247" s="131"/>
      <c r="L2247" s="131" t="str">
        <f>IF(D2247="","",SUMIFS(MOVI_ENTR!I:I,MOVI_ENTR!D:D,D2247,MOVI_ENTR!O:O,O2247)-SUMIFS(MOVI_SAID!H:H,MOVI_SAID!D:D,D2247,MOVI_SAID!L:L,MOVI_ENTR!O2247))</f>
        <v/>
      </c>
      <c r="M2247" s="173" t="str">
        <f t="shared" si="51"/>
        <v/>
      </c>
      <c r="N2247" s="14"/>
      <c r="O2247" s="14"/>
      <c r="P2247" s="21"/>
      <c r="Q2247" s="21"/>
      <c r="R2247" s="21"/>
      <c r="S2247" s="21"/>
      <c r="T2247" s="21"/>
    </row>
    <row r="2248" spans="1:20" s="16" customFormat="1" ht="30" customHeight="1">
      <c r="A2248" s="21"/>
      <c r="B2248" s="21"/>
      <c r="C2248" s="197"/>
      <c r="D2248" s="168"/>
      <c r="E2248" s="154" t="str">
        <f>IFERROR(VLOOKUP(D2248,CADA_PROD!D:H,5,0),"")</f>
        <v/>
      </c>
      <c r="F2248" s="169"/>
      <c r="G2248" s="170"/>
      <c r="H2248" s="14"/>
      <c r="I2248" s="171"/>
      <c r="J2248" s="14"/>
      <c r="K2248" s="131"/>
      <c r="L2248" s="131" t="str">
        <f>IF(D2248="","",SUMIFS(MOVI_ENTR!I:I,MOVI_ENTR!D:D,D2248,MOVI_ENTR!O:O,O2248)-SUMIFS(MOVI_SAID!H:H,MOVI_SAID!D:D,D2248,MOVI_SAID!L:L,MOVI_ENTR!O2248))</f>
        <v/>
      </c>
      <c r="M2248" s="173" t="str">
        <f t="shared" si="51"/>
        <v/>
      </c>
      <c r="N2248" s="14"/>
      <c r="O2248" s="14"/>
      <c r="P2248" s="21"/>
      <c r="Q2248" s="21"/>
      <c r="R2248" s="21"/>
      <c r="S2248" s="21"/>
      <c r="T2248" s="21"/>
    </row>
    <row r="2249" spans="1:20" s="16" customFormat="1" ht="30" customHeight="1">
      <c r="A2249" s="21"/>
      <c r="B2249" s="21"/>
      <c r="C2249" s="197"/>
      <c r="D2249" s="168"/>
      <c r="E2249" s="154" t="str">
        <f>IFERROR(VLOOKUP(D2249,CADA_PROD!D:H,5,0),"")</f>
        <v/>
      </c>
      <c r="F2249" s="169"/>
      <c r="G2249" s="170"/>
      <c r="H2249" s="14"/>
      <c r="I2249" s="171"/>
      <c r="J2249" s="14"/>
      <c r="K2249" s="131"/>
      <c r="L2249" s="131" t="str">
        <f>IF(D2249="","",SUMIFS(MOVI_ENTR!I:I,MOVI_ENTR!D:D,D2249,MOVI_ENTR!O:O,O2249)-SUMIFS(MOVI_SAID!H:H,MOVI_SAID!D:D,D2249,MOVI_SAID!L:L,MOVI_ENTR!O2249))</f>
        <v/>
      </c>
      <c r="M2249" s="173" t="str">
        <f t="shared" si="51"/>
        <v/>
      </c>
      <c r="N2249" s="14"/>
      <c r="O2249" s="14"/>
      <c r="P2249" s="21"/>
      <c r="Q2249" s="21"/>
      <c r="R2249" s="21"/>
      <c r="S2249" s="21"/>
      <c r="T2249" s="21"/>
    </row>
    <row r="2250" spans="1:20" s="16" customFormat="1" ht="30" customHeight="1">
      <c r="A2250" s="21"/>
      <c r="B2250" s="21"/>
      <c r="C2250" s="197"/>
      <c r="D2250" s="168"/>
      <c r="E2250" s="154" t="str">
        <f>IFERROR(VLOOKUP(D2250,CADA_PROD!D:H,5,0),"")</f>
        <v/>
      </c>
      <c r="F2250" s="169"/>
      <c r="G2250" s="170"/>
      <c r="H2250" s="14"/>
      <c r="I2250" s="171"/>
      <c r="J2250" s="14"/>
      <c r="K2250" s="131"/>
      <c r="L2250" s="131" t="str">
        <f>IF(D2250="","",SUMIFS(MOVI_ENTR!I:I,MOVI_ENTR!D:D,D2250,MOVI_ENTR!O:O,O2250)-SUMIFS(MOVI_SAID!H:H,MOVI_SAID!D:D,D2250,MOVI_SAID!L:L,MOVI_ENTR!O2250))</f>
        <v/>
      </c>
      <c r="M2250" s="173" t="str">
        <f t="shared" si="51"/>
        <v/>
      </c>
      <c r="N2250" s="14"/>
      <c r="O2250" s="14"/>
      <c r="P2250" s="21"/>
      <c r="Q2250" s="21"/>
      <c r="R2250" s="21"/>
      <c r="S2250" s="21"/>
      <c r="T2250" s="21"/>
    </row>
    <row r="2251" spans="1:20" s="16" customFormat="1" ht="30" customHeight="1">
      <c r="A2251" s="21"/>
      <c r="B2251" s="21"/>
      <c r="C2251" s="197"/>
      <c r="D2251" s="168"/>
      <c r="E2251" s="154" t="str">
        <f>IFERROR(VLOOKUP(D2251,CADA_PROD!D:H,5,0),"")</f>
        <v/>
      </c>
      <c r="F2251" s="169"/>
      <c r="G2251" s="170"/>
      <c r="H2251" s="14"/>
      <c r="I2251" s="171"/>
      <c r="J2251" s="14"/>
      <c r="K2251" s="131"/>
      <c r="L2251" s="131" t="str">
        <f>IF(D2251="","",SUMIFS(MOVI_ENTR!I:I,MOVI_ENTR!D:D,D2251,MOVI_ENTR!O:O,O2251)-SUMIFS(MOVI_SAID!H:H,MOVI_SAID!D:D,D2251,MOVI_SAID!L:L,MOVI_ENTR!O2251))</f>
        <v/>
      </c>
      <c r="M2251" s="173" t="str">
        <f t="shared" si="51"/>
        <v/>
      </c>
      <c r="N2251" s="14"/>
      <c r="O2251" s="14"/>
      <c r="P2251" s="21"/>
      <c r="Q2251" s="21"/>
      <c r="R2251" s="21"/>
      <c r="S2251" s="21"/>
      <c r="T2251" s="21"/>
    </row>
    <row r="2252" spans="1:20" s="16" customFormat="1" ht="30" customHeight="1">
      <c r="A2252" s="21"/>
      <c r="B2252" s="21"/>
      <c r="C2252" s="197"/>
      <c r="D2252" s="168"/>
      <c r="E2252" s="154" t="str">
        <f>IFERROR(VLOOKUP(D2252,CADA_PROD!D:H,5,0),"")</f>
        <v/>
      </c>
      <c r="F2252" s="169"/>
      <c r="G2252" s="170"/>
      <c r="H2252" s="14"/>
      <c r="I2252" s="171"/>
      <c r="J2252" s="14"/>
      <c r="K2252" s="131"/>
      <c r="L2252" s="131" t="str">
        <f>IF(D2252="","",SUMIFS(MOVI_ENTR!I:I,MOVI_ENTR!D:D,D2252,MOVI_ENTR!O:O,O2252)-SUMIFS(MOVI_SAID!H:H,MOVI_SAID!D:D,D2252,MOVI_SAID!L:L,MOVI_ENTR!O2252))</f>
        <v/>
      </c>
      <c r="M2252" s="173" t="str">
        <f t="shared" si="51"/>
        <v/>
      </c>
      <c r="N2252" s="14"/>
      <c r="O2252" s="14"/>
      <c r="P2252" s="21"/>
      <c r="Q2252" s="21"/>
      <c r="R2252" s="21"/>
      <c r="S2252" s="21"/>
      <c r="T2252" s="21"/>
    </row>
    <row r="2253" spans="1:20" s="16" customFormat="1" ht="30" customHeight="1">
      <c r="A2253" s="21"/>
      <c r="B2253" s="21"/>
      <c r="C2253" s="197"/>
      <c r="D2253" s="168"/>
      <c r="E2253" s="154" t="str">
        <f>IFERROR(VLOOKUP(D2253,CADA_PROD!D:H,5,0),"")</f>
        <v/>
      </c>
      <c r="F2253" s="169"/>
      <c r="G2253" s="170"/>
      <c r="H2253" s="14"/>
      <c r="I2253" s="171"/>
      <c r="J2253" s="14"/>
      <c r="K2253" s="131"/>
      <c r="L2253" s="131" t="str">
        <f>IF(D2253="","",SUMIFS(MOVI_ENTR!I:I,MOVI_ENTR!D:D,D2253,MOVI_ENTR!O:O,O2253)-SUMIFS(MOVI_SAID!H:H,MOVI_SAID!D:D,D2253,MOVI_SAID!L:L,MOVI_ENTR!O2253))</f>
        <v/>
      </c>
      <c r="M2253" s="173" t="str">
        <f t="shared" si="51"/>
        <v/>
      </c>
      <c r="N2253" s="14"/>
      <c r="O2253" s="14"/>
      <c r="P2253" s="21"/>
      <c r="Q2253" s="21"/>
      <c r="R2253" s="21"/>
      <c r="S2253" s="21"/>
      <c r="T2253" s="21"/>
    </row>
    <row r="2254" spans="1:20" s="16" customFormat="1" ht="30" customHeight="1">
      <c r="A2254" s="21"/>
      <c r="B2254" s="21"/>
      <c r="C2254" s="197"/>
      <c r="D2254" s="168"/>
      <c r="E2254" s="154" t="str">
        <f>IFERROR(VLOOKUP(D2254,CADA_PROD!D:H,5,0),"")</f>
        <v/>
      </c>
      <c r="F2254" s="169"/>
      <c r="G2254" s="170"/>
      <c r="H2254" s="14"/>
      <c r="I2254" s="171"/>
      <c r="J2254" s="14"/>
      <c r="K2254" s="131"/>
      <c r="L2254" s="131" t="str">
        <f>IF(D2254="","",SUMIFS(MOVI_ENTR!I:I,MOVI_ENTR!D:D,D2254,MOVI_ENTR!O:O,O2254)-SUMIFS(MOVI_SAID!H:H,MOVI_SAID!D:D,D2254,MOVI_SAID!L:L,MOVI_ENTR!O2254))</f>
        <v/>
      </c>
      <c r="M2254" s="173" t="str">
        <f t="shared" si="51"/>
        <v/>
      </c>
      <c r="N2254" s="14"/>
      <c r="O2254" s="14"/>
      <c r="P2254" s="21"/>
      <c r="Q2254" s="21"/>
      <c r="R2254" s="21"/>
      <c r="S2254" s="21"/>
      <c r="T2254" s="21"/>
    </row>
    <row r="2255" spans="1:20" s="16" customFormat="1" ht="30" customHeight="1">
      <c r="A2255" s="21"/>
      <c r="B2255" s="21"/>
      <c r="C2255" s="197"/>
      <c r="D2255" s="168"/>
      <c r="E2255" s="154" t="str">
        <f>IFERROR(VLOOKUP(D2255,CADA_PROD!D:H,5,0),"")</f>
        <v/>
      </c>
      <c r="F2255" s="169"/>
      <c r="G2255" s="170"/>
      <c r="H2255" s="14"/>
      <c r="I2255" s="171"/>
      <c r="J2255" s="14"/>
      <c r="K2255" s="131"/>
      <c r="L2255" s="131" t="str">
        <f>IF(D2255="","",SUMIFS(MOVI_ENTR!I:I,MOVI_ENTR!D:D,D2255,MOVI_ENTR!O:O,O2255)-SUMIFS(MOVI_SAID!H:H,MOVI_SAID!D:D,D2255,MOVI_SAID!L:L,MOVI_ENTR!O2255))</f>
        <v/>
      </c>
      <c r="M2255" s="173" t="str">
        <f t="shared" si="51"/>
        <v/>
      </c>
      <c r="N2255" s="14"/>
      <c r="O2255" s="14"/>
      <c r="P2255" s="21"/>
      <c r="Q2255" s="21"/>
      <c r="R2255" s="21"/>
      <c r="S2255" s="21"/>
      <c r="T2255" s="21"/>
    </row>
    <row r="2256" spans="1:20" s="16" customFormat="1" ht="30" customHeight="1">
      <c r="A2256" s="21"/>
      <c r="B2256" s="21"/>
      <c r="C2256" s="197"/>
      <c r="D2256" s="168"/>
      <c r="E2256" s="154" t="str">
        <f>IFERROR(VLOOKUP(D2256,CADA_PROD!D:H,5,0),"")</f>
        <v/>
      </c>
      <c r="F2256" s="169"/>
      <c r="G2256" s="170"/>
      <c r="H2256" s="14"/>
      <c r="I2256" s="171"/>
      <c r="J2256" s="14"/>
      <c r="K2256" s="131"/>
      <c r="L2256" s="131" t="str">
        <f>IF(D2256="","",SUMIFS(MOVI_ENTR!I:I,MOVI_ENTR!D:D,D2256,MOVI_ENTR!O:O,O2256)-SUMIFS(MOVI_SAID!H:H,MOVI_SAID!D:D,D2256,MOVI_SAID!L:L,MOVI_ENTR!O2256))</f>
        <v/>
      </c>
      <c r="M2256" s="173" t="str">
        <f t="shared" si="51"/>
        <v/>
      </c>
      <c r="N2256" s="14"/>
      <c r="O2256" s="14"/>
      <c r="P2256" s="21"/>
      <c r="Q2256" s="21"/>
      <c r="R2256" s="21"/>
      <c r="S2256" s="21"/>
      <c r="T2256" s="21"/>
    </row>
    <row r="2257" spans="1:20" s="16" customFormat="1" ht="30" customHeight="1">
      <c r="A2257" s="21"/>
      <c r="B2257" s="21"/>
      <c r="C2257" s="197"/>
      <c r="D2257" s="168"/>
      <c r="E2257" s="154" t="str">
        <f>IFERROR(VLOOKUP(D2257,CADA_PROD!D:H,5,0),"")</f>
        <v/>
      </c>
      <c r="F2257" s="169"/>
      <c r="G2257" s="170"/>
      <c r="H2257" s="14"/>
      <c r="I2257" s="171"/>
      <c r="J2257" s="14"/>
      <c r="K2257" s="131"/>
      <c r="L2257" s="131" t="str">
        <f>IF(D2257="","",SUMIFS(MOVI_ENTR!I:I,MOVI_ENTR!D:D,D2257,MOVI_ENTR!O:O,O2257)-SUMIFS(MOVI_SAID!H:H,MOVI_SAID!D:D,D2257,MOVI_SAID!L:L,MOVI_ENTR!O2257))</f>
        <v/>
      </c>
      <c r="M2257" s="173" t="str">
        <f t="shared" si="51"/>
        <v/>
      </c>
      <c r="N2257" s="14"/>
      <c r="O2257" s="14"/>
      <c r="P2257" s="21"/>
      <c r="Q2257" s="21"/>
      <c r="R2257" s="21"/>
      <c r="S2257" s="21"/>
      <c r="T2257" s="21"/>
    </row>
    <row r="2258" spans="1:20" s="16" customFormat="1" ht="30" customHeight="1">
      <c r="A2258" s="21"/>
      <c r="B2258" s="21"/>
      <c r="C2258" s="197"/>
      <c r="D2258" s="168"/>
      <c r="E2258" s="154" t="str">
        <f>IFERROR(VLOOKUP(D2258,CADA_PROD!D:H,5,0),"")</f>
        <v/>
      </c>
      <c r="F2258" s="169"/>
      <c r="G2258" s="170"/>
      <c r="H2258" s="14"/>
      <c r="I2258" s="171"/>
      <c r="J2258" s="14"/>
      <c r="K2258" s="131"/>
      <c r="L2258" s="131" t="str">
        <f>IF(D2258="","",SUMIFS(MOVI_ENTR!I:I,MOVI_ENTR!D:D,D2258,MOVI_ENTR!O:O,O2258)-SUMIFS(MOVI_SAID!H:H,MOVI_SAID!D:D,D2258,MOVI_SAID!L:L,MOVI_ENTR!O2258))</f>
        <v/>
      </c>
      <c r="M2258" s="173" t="str">
        <f t="shared" si="51"/>
        <v/>
      </c>
      <c r="N2258" s="14"/>
      <c r="O2258" s="14"/>
      <c r="P2258" s="21"/>
      <c r="Q2258" s="21"/>
      <c r="R2258" s="21"/>
      <c r="S2258" s="21"/>
      <c r="T2258" s="21"/>
    </row>
    <row r="2259" spans="1:20" s="16" customFormat="1" ht="30" customHeight="1">
      <c r="A2259" s="21"/>
      <c r="B2259" s="21"/>
      <c r="C2259" s="197"/>
      <c r="D2259" s="168"/>
      <c r="E2259" s="154" t="str">
        <f>IFERROR(VLOOKUP(D2259,CADA_PROD!D:H,5,0),"")</f>
        <v/>
      </c>
      <c r="F2259" s="169"/>
      <c r="G2259" s="170"/>
      <c r="H2259" s="14"/>
      <c r="I2259" s="171"/>
      <c r="J2259" s="14"/>
      <c r="K2259" s="131"/>
      <c r="L2259" s="131" t="str">
        <f>IF(D2259="","",SUMIFS(MOVI_ENTR!I:I,MOVI_ENTR!D:D,D2259,MOVI_ENTR!O:O,O2259)-SUMIFS(MOVI_SAID!H:H,MOVI_SAID!D:D,D2259,MOVI_SAID!L:L,MOVI_ENTR!O2259))</f>
        <v/>
      </c>
      <c r="M2259" s="173" t="str">
        <f t="shared" si="51"/>
        <v/>
      </c>
      <c r="N2259" s="14"/>
      <c r="O2259" s="14"/>
      <c r="P2259" s="21"/>
      <c r="Q2259" s="21"/>
      <c r="R2259" s="21"/>
      <c r="S2259" s="21"/>
      <c r="T2259" s="21"/>
    </row>
    <row r="2260" spans="1:20" s="16" customFormat="1" ht="30" customHeight="1">
      <c r="A2260" s="21"/>
      <c r="B2260" s="21"/>
      <c r="C2260" s="197"/>
      <c r="D2260" s="168"/>
      <c r="E2260" s="154" t="str">
        <f>IFERROR(VLOOKUP(D2260,CADA_PROD!D:H,5,0),"")</f>
        <v/>
      </c>
      <c r="F2260" s="169"/>
      <c r="G2260" s="170"/>
      <c r="H2260" s="14"/>
      <c r="I2260" s="171"/>
      <c r="J2260" s="14"/>
      <c r="K2260" s="131"/>
      <c r="L2260" s="131" t="str">
        <f>IF(D2260="","",SUMIFS(MOVI_ENTR!I:I,MOVI_ENTR!D:D,D2260,MOVI_ENTR!O:O,O2260)-SUMIFS(MOVI_SAID!H:H,MOVI_SAID!D:D,D2260,MOVI_SAID!L:L,MOVI_ENTR!O2260))</f>
        <v/>
      </c>
      <c r="M2260" s="173" t="str">
        <f t="shared" si="51"/>
        <v/>
      </c>
      <c r="N2260" s="14"/>
      <c r="O2260" s="14"/>
      <c r="P2260" s="21"/>
      <c r="Q2260" s="21"/>
      <c r="R2260" s="21"/>
      <c r="S2260" s="21"/>
      <c r="T2260" s="21"/>
    </row>
    <row r="2261" spans="1:20" s="16" customFormat="1" ht="30" customHeight="1">
      <c r="A2261" s="21"/>
      <c r="B2261" s="21"/>
      <c r="C2261" s="197"/>
      <c r="D2261" s="168"/>
      <c r="E2261" s="154" t="str">
        <f>IFERROR(VLOOKUP(D2261,CADA_PROD!D:H,5,0),"")</f>
        <v/>
      </c>
      <c r="F2261" s="169"/>
      <c r="G2261" s="170"/>
      <c r="H2261" s="14"/>
      <c r="I2261" s="171"/>
      <c r="J2261" s="14"/>
      <c r="K2261" s="131"/>
      <c r="L2261" s="131" t="str">
        <f>IF(D2261="","",SUMIFS(MOVI_ENTR!I:I,MOVI_ENTR!D:D,D2261,MOVI_ENTR!O:O,O2261)-SUMIFS(MOVI_SAID!H:H,MOVI_SAID!D:D,D2261,MOVI_SAID!L:L,MOVI_ENTR!O2261))</f>
        <v/>
      </c>
      <c r="M2261" s="173" t="str">
        <f t="shared" si="51"/>
        <v/>
      </c>
      <c r="N2261" s="14"/>
      <c r="O2261" s="14"/>
      <c r="P2261" s="21"/>
      <c r="Q2261" s="21"/>
      <c r="R2261" s="21"/>
      <c r="S2261" s="21"/>
      <c r="T2261" s="21"/>
    </row>
    <row r="2262" spans="1:20" s="16" customFormat="1" ht="30" customHeight="1">
      <c r="A2262" s="21"/>
      <c r="B2262" s="21"/>
      <c r="C2262" s="197"/>
      <c r="D2262" s="168"/>
      <c r="E2262" s="154" t="str">
        <f>IFERROR(VLOOKUP(D2262,CADA_PROD!D:H,5,0),"")</f>
        <v/>
      </c>
      <c r="F2262" s="169"/>
      <c r="G2262" s="170"/>
      <c r="H2262" s="14"/>
      <c r="I2262" s="171"/>
      <c r="J2262" s="14"/>
      <c r="K2262" s="131"/>
      <c r="L2262" s="131" t="str">
        <f>IF(D2262="","",SUMIFS(MOVI_ENTR!I:I,MOVI_ENTR!D:D,D2262,MOVI_ENTR!O:O,O2262)-SUMIFS(MOVI_SAID!H:H,MOVI_SAID!D:D,D2262,MOVI_SAID!L:L,MOVI_ENTR!O2262))</f>
        <v/>
      </c>
      <c r="M2262" s="173" t="str">
        <f t="shared" si="51"/>
        <v/>
      </c>
      <c r="N2262" s="14"/>
      <c r="O2262" s="14"/>
      <c r="P2262" s="21"/>
      <c r="Q2262" s="21"/>
      <c r="R2262" s="21"/>
      <c r="S2262" s="21"/>
      <c r="T2262" s="21"/>
    </row>
    <row r="2263" spans="1:20" s="16" customFormat="1" ht="30" customHeight="1">
      <c r="A2263" s="21"/>
      <c r="B2263" s="21"/>
      <c r="C2263" s="197"/>
      <c r="D2263" s="168"/>
      <c r="E2263" s="154" t="str">
        <f>IFERROR(VLOOKUP(D2263,CADA_PROD!D:H,5,0),"")</f>
        <v/>
      </c>
      <c r="F2263" s="169"/>
      <c r="G2263" s="170"/>
      <c r="H2263" s="14"/>
      <c r="I2263" s="171"/>
      <c r="J2263" s="14"/>
      <c r="K2263" s="131"/>
      <c r="L2263" s="131" t="str">
        <f>IF(D2263="","",SUMIFS(MOVI_ENTR!I:I,MOVI_ENTR!D:D,D2263,MOVI_ENTR!O:O,O2263)-SUMIFS(MOVI_SAID!H:H,MOVI_SAID!D:D,D2263,MOVI_SAID!L:L,MOVI_ENTR!O2263))</f>
        <v/>
      </c>
      <c r="M2263" s="173" t="str">
        <f t="shared" si="51"/>
        <v/>
      </c>
      <c r="N2263" s="14"/>
      <c r="O2263" s="14"/>
      <c r="P2263" s="21"/>
      <c r="Q2263" s="21"/>
      <c r="R2263" s="21"/>
      <c r="S2263" s="21"/>
      <c r="T2263" s="21"/>
    </row>
    <row r="2264" spans="1:20" s="16" customFormat="1" ht="30" customHeight="1">
      <c r="A2264" s="21"/>
      <c r="B2264" s="21"/>
      <c r="C2264" s="197"/>
      <c r="D2264" s="168"/>
      <c r="E2264" s="154" t="str">
        <f>IFERROR(VLOOKUP(D2264,CADA_PROD!D:H,5,0),"")</f>
        <v/>
      </c>
      <c r="F2264" s="169"/>
      <c r="G2264" s="170"/>
      <c r="H2264" s="14"/>
      <c r="I2264" s="171"/>
      <c r="J2264" s="14"/>
      <c r="K2264" s="131"/>
      <c r="L2264" s="131" t="str">
        <f>IF(D2264="","",SUMIFS(MOVI_ENTR!I:I,MOVI_ENTR!D:D,D2264,MOVI_ENTR!O:O,O2264)-SUMIFS(MOVI_SAID!H:H,MOVI_SAID!D:D,D2264,MOVI_SAID!L:L,MOVI_ENTR!O2264))</f>
        <v/>
      </c>
      <c r="M2264" s="173" t="str">
        <f t="shared" si="51"/>
        <v/>
      </c>
      <c r="N2264" s="14"/>
      <c r="O2264" s="14"/>
      <c r="P2264" s="21"/>
      <c r="Q2264" s="21"/>
      <c r="R2264" s="21"/>
      <c r="S2264" s="21"/>
      <c r="T2264" s="21"/>
    </row>
    <row r="2265" spans="1:20" s="16" customFormat="1" ht="30" customHeight="1">
      <c r="A2265" s="21"/>
      <c r="B2265" s="21"/>
      <c r="C2265" s="197"/>
      <c r="D2265" s="168"/>
      <c r="E2265" s="154" t="str">
        <f>IFERROR(VLOOKUP(D2265,CADA_PROD!D:H,5,0),"")</f>
        <v/>
      </c>
      <c r="F2265" s="169"/>
      <c r="G2265" s="170"/>
      <c r="H2265" s="14"/>
      <c r="I2265" s="171"/>
      <c r="J2265" s="14"/>
      <c r="K2265" s="131"/>
      <c r="L2265" s="131" t="str">
        <f>IF(D2265="","",SUMIFS(MOVI_ENTR!I:I,MOVI_ENTR!D:D,D2265,MOVI_ENTR!O:O,O2265)-SUMIFS(MOVI_SAID!H:H,MOVI_SAID!D:D,D2265,MOVI_SAID!L:L,MOVI_ENTR!O2265))</f>
        <v/>
      </c>
      <c r="M2265" s="173" t="str">
        <f t="shared" si="51"/>
        <v/>
      </c>
      <c r="N2265" s="14"/>
      <c r="O2265" s="14"/>
      <c r="P2265" s="21"/>
      <c r="Q2265" s="21"/>
      <c r="R2265" s="21"/>
      <c r="S2265" s="21"/>
      <c r="T2265" s="21"/>
    </row>
    <row r="2266" spans="1:20" s="16" customFormat="1" ht="30" customHeight="1">
      <c r="A2266" s="21"/>
      <c r="B2266" s="21"/>
      <c r="C2266" s="197"/>
      <c r="D2266" s="168"/>
      <c r="E2266" s="154" t="str">
        <f>IFERROR(VLOOKUP(D2266,CADA_PROD!D:H,5,0),"")</f>
        <v/>
      </c>
      <c r="F2266" s="169"/>
      <c r="G2266" s="170"/>
      <c r="H2266" s="14"/>
      <c r="I2266" s="171"/>
      <c r="J2266" s="14"/>
      <c r="K2266" s="131"/>
      <c r="L2266" s="131" t="str">
        <f>IF(D2266="","",SUMIFS(MOVI_ENTR!I:I,MOVI_ENTR!D:D,D2266,MOVI_ENTR!O:O,O2266)-SUMIFS(MOVI_SAID!H:H,MOVI_SAID!D:D,D2266,MOVI_SAID!L:L,MOVI_ENTR!O2266))</f>
        <v/>
      </c>
      <c r="M2266" s="173" t="str">
        <f t="shared" si="51"/>
        <v/>
      </c>
      <c r="N2266" s="14"/>
      <c r="O2266" s="14"/>
      <c r="P2266" s="21"/>
      <c r="Q2266" s="21"/>
      <c r="R2266" s="21"/>
      <c r="S2266" s="21"/>
      <c r="T2266" s="21"/>
    </row>
    <row r="2267" spans="1:20" s="16" customFormat="1" ht="30" customHeight="1">
      <c r="A2267" s="21"/>
      <c r="B2267" s="21"/>
      <c r="C2267" s="197"/>
      <c r="D2267" s="168"/>
      <c r="E2267" s="154" t="str">
        <f>IFERROR(VLOOKUP(D2267,CADA_PROD!D:H,5,0),"")</f>
        <v/>
      </c>
      <c r="F2267" s="169"/>
      <c r="G2267" s="170"/>
      <c r="H2267" s="14"/>
      <c r="I2267" s="171"/>
      <c r="J2267" s="14"/>
      <c r="K2267" s="131"/>
      <c r="L2267" s="131" t="str">
        <f>IF(D2267="","",SUMIFS(MOVI_ENTR!I:I,MOVI_ENTR!D:D,D2267,MOVI_ENTR!O:O,O2267)-SUMIFS(MOVI_SAID!H:H,MOVI_SAID!D:D,D2267,MOVI_SAID!L:L,MOVI_ENTR!O2267))</f>
        <v/>
      </c>
      <c r="M2267" s="173" t="str">
        <f t="shared" ref="M2267:M2330" si="52">IF(D2267="","",H2267*I2267)</f>
        <v/>
      </c>
      <c r="N2267" s="14"/>
      <c r="O2267" s="14"/>
      <c r="P2267" s="21"/>
      <c r="Q2267" s="21"/>
      <c r="R2267" s="21"/>
      <c r="S2267" s="21"/>
      <c r="T2267" s="21"/>
    </row>
    <row r="2268" spans="1:20" s="16" customFormat="1" ht="30" customHeight="1">
      <c r="A2268" s="21"/>
      <c r="B2268" s="21"/>
      <c r="C2268" s="197"/>
      <c r="D2268" s="168"/>
      <c r="E2268" s="154" t="str">
        <f>IFERROR(VLOOKUP(D2268,CADA_PROD!D:H,5,0),"")</f>
        <v/>
      </c>
      <c r="F2268" s="169"/>
      <c r="G2268" s="170"/>
      <c r="H2268" s="14"/>
      <c r="I2268" s="171"/>
      <c r="J2268" s="14"/>
      <c r="K2268" s="131"/>
      <c r="L2268" s="131" t="str">
        <f>IF(D2268="","",SUMIFS(MOVI_ENTR!I:I,MOVI_ENTR!D:D,D2268,MOVI_ENTR!O:O,O2268)-SUMIFS(MOVI_SAID!H:H,MOVI_SAID!D:D,D2268,MOVI_SAID!L:L,MOVI_ENTR!O2268))</f>
        <v/>
      </c>
      <c r="M2268" s="173" t="str">
        <f t="shared" si="52"/>
        <v/>
      </c>
      <c r="N2268" s="14"/>
      <c r="O2268" s="14"/>
      <c r="P2268" s="21"/>
      <c r="Q2268" s="21"/>
      <c r="R2268" s="21"/>
      <c r="S2268" s="21"/>
      <c r="T2268" s="21"/>
    </row>
    <row r="2269" spans="1:20" s="16" customFormat="1" ht="30" customHeight="1">
      <c r="A2269" s="21"/>
      <c r="B2269" s="21"/>
      <c r="C2269" s="197"/>
      <c r="D2269" s="168"/>
      <c r="E2269" s="154" t="str">
        <f>IFERROR(VLOOKUP(D2269,CADA_PROD!D:H,5,0),"")</f>
        <v/>
      </c>
      <c r="F2269" s="169"/>
      <c r="G2269" s="170"/>
      <c r="H2269" s="14"/>
      <c r="I2269" s="171"/>
      <c r="J2269" s="14"/>
      <c r="K2269" s="131"/>
      <c r="L2269" s="131" t="str">
        <f>IF(D2269="","",SUMIFS(MOVI_ENTR!I:I,MOVI_ENTR!D:D,D2269,MOVI_ENTR!O:O,O2269)-SUMIFS(MOVI_SAID!H:H,MOVI_SAID!D:D,D2269,MOVI_SAID!L:L,MOVI_ENTR!O2269))</f>
        <v/>
      </c>
      <c r="M2269" s="173" t="str">
        <f t="shared" si="52"/>
        <v/>
      </c>
      <c r="N2269" s="14"/>
      <c r="O2269" s="14"/>
      <c r="P2269" s="21"/>
      <c r="Q2269" s="21"/>
      <c r="R2269" s="21"/>
      <c r="S2269" s="21"/>
      <c r="T2269" s="21"/>
    </row>
    <row r="2270" spans="1:20" s="16" customFormat="1" ht="30" customHeight="1">
      <c r="A2270" s="21"/>
      <c r="B2270" s="21"/>
      <c r="C2270" s="197"/>
      <c r="D2270" s="168"/>
      <c r="E2270" s="154" t="str">
        <f>IFERROR(VLOOKUP(D2270,CADA_PROD!D:H,5,0),"")</f>
        <v/>
      </c>
      <c r="F2270" s="169"/>
      <c r="G2270" s="170"/>
      <c r="H2270" s="14"/>
      <c r="I2270" s="171"/>
      <c r="J2270" s="14"/>
      <c r="K2270" s="131"/>
      <c r="L2270" s="131" t="str">
        <f>IF(D2270="","",SUMIFS(MOVI_ENTR!I:I,MOVI_ENTR!D:D,D2270,MOVI_ENTR!O:O,O2270)-SUMIFS(MOVI_SAID!H:H,MOVI_SAID!D:D,D2270,MOVI_SAID!L:L,MOVI_ENTR!O2270))</f>
        <v/>
      </c>
      <c r="M2270" s="173" t="str">
        <f t="shared" si="52"/>
        <v/>
      </c>
      <c r="N2270" s="14"/>
      <c r="O2270" s="14"/>
      <c r="P2270" s="21"/>
      <c r="Q2270" s="21"/>
      <c r="R2270" s="21"/>
      <c r="S2270" s="21"/>
      <c r="T2270" s="21"/>
    </row>
    <row r="2271" spans="1:20" s="16" customFormat="1" ht="30" customHeight="1">
      <c r="A2271" s="21"/>
      <c r="B2271" s="21"/>
      <c r="C2271" s="197"/>
      <c r="D2271" s="168"/>
      <c r="E2271" s="154" t="str">
        <f>IFERROR(VLOOKUP(D2271,CADA_PROD!D:H,5,0),"")</f>
        <v/>
      </c>
      <c r="F2271" s="169"/>
      <c r="G2271" s="170"/>
      <c r="H2271" s="14"/>
      <c r="I2271" s="171"/>
      <c r="J2271" s="14"/>
      <c r="K2271" s="131"/>
      <c r="L2271" s="131" t="str">
        <f>IF(D2271="","",SUMIFS(MOVI_ENTR!I:I,MOVI_ENTR!D:D,D2271,MOVI_ENTR!O:O,O2271)-SUMIFS(MOVI_SAID!H:H,MOVI_SAID!D:D,D2271,MOVI_SAID!L:L,MOVI_ENTR!O2271))</f>
        <v/>
      </c>
      <c r="M2271" s="173" t="str">
        <f t="shared" si="52"/>
        <v/>
      </c>
      <c r="N2271" s="14"/>
      <c r="O2271" s="14"/>
      <c r="P2271" s="21"/>
      <c r="Q2271" s="21"/>
      <c r="R2271" s="21"/>
      <c r="S2271" s="21"/>
      <c r="T2271" s="21"/>
    </row>
    <row r="2272" spans="1:20" s="16" customFormat="1" ht="30" customHeight="1">
      <c r="A2272" s="21"/>
      <c r="B2272" s="21"/>
      <c r="C2272" s="197"/>
      <c r="D2272" s="168"/>
      <c r="E2272" s="154" t="str">
        <f>IFERROR(VLOOKUP(D2272,CADA_PROD!D:H,5,0),"")</f>
        <v/>
      </c>
      <c r="F2272" s="169"/>
      <c r="G2272" s="170"/>
      <c r="H2272" s="14"/>
      <c r="I2272" s="171"/>
      <c r="J2272" s="14"/>
      <c r="K2272" s="131"/>
      <c r="L2272" s="131" t="str">
        <f>IF(D2272="","",SUMIFS(MOVI_ENTR!I:I,MOVI_ENTR!D:D,D2272,MOVI_ENTR!O:O,O2272)-SUMIFS(MOVI_SAID!H:H,MOVI_SAID!D:D,D2272,MOVI_SAID!L:L,MOVI_ENTR!O2272))</f>
        <v/>
      </c>
      <c r="M2272" s="173" t="str">
        <f t="shared" si="52"/>
        <v/>
      </c>
      <c r="N2272" s="14"/>
      <c r="O2272" s="14"/>
      <c r="P2272" s="21"/>
      <c r="Q2272" s="21"/>
      <c r="R2272" s="21"/>
      <c r="S2272" s="21"/>
      <c r="T2272" s="21"/>
    </row>
    <row r="2273" spans="1:20" s="16" customFormat="1" ht="30" customHeight="1">
      <c r="A2273" s="21"/>
      <c r="B2273" s="21"/>
      <c r="C2273" s="197"/>
      <c r="D2273" s="168"/>
      <c r="E2273" s="154" t="str">
        <f>IFERROR(VLOOKUP(D2273,CADA_PROD!D:H,5,0),"")</f>
        <v/>
      </c>
      <c r="F2273" s="169"/>
      <c r="G2273" s="170"/>
      <c r="H2273" s="14"/>
      <c r="I2273" s="171"/>
      <c r="J2273" s="14"/>
      <c r="K2273" s="131"/>
      <c r="L2273" s="131" t="str">
        <f>IF(D2273="","",SUMIFS(MOVI_ENTR!I:I,MOVI_ENTR!D:D,D2273,MOVI_ENTR!O:O,O2273)-SUMIFS(MOVI_SAID!H:H,MOVI_SAID!D:D,D2273,MOVI_SAID!L:L,MOVI_ENTR!O2273))</f>
        <v/>
      </c>
      <c r="M2273" s="173" t="str">
        <f t="shared" si="52"/>
        <v/>
      </c>
      <c r="N2273" s="14"/>
      <c r="O2273" s="14"/>
      <c r="P2273" s="21"/>
      <c r="Q2273" s="21"/>
      <c r="R2273" s="21"/>
      <c r="S2273" s="21"/>
      <c r="T2273" s="21"/>
    </row>
    <row r="2274" spans="1:20" s="16" customFormat="1" ht="30" customHeight="1">
      <c r="A2274" s="21"/>
      <c r="B2274" s="21"/>
      <c r="C2274" s="197"/>
      <c r="D2274" s="168"/>
      <c r="E2274" s="154" t="str">
        <f>IFERROR(VLOOKUP(D2274,CADA_PROD!D:H,5,0),"")</f>
        <v/>
      </c>
      <c r="F2274" s="169"/>
      <c r="G2274" s="170"/>
      <c r="H2274" s="14"/>
      <c r="I2274" s="171"/>
      <c r="J2274" s="14"/>
      <c r="K2274" s="131"/>
      <c r="L2274" s="131" t="str">
        <f>IF(D2274="","",SUMIFS(MOVI_ENTR!I:I,MOVI_ENTR!D:D,D2274,MOVI_ENTR!O:O,O2274)-SUMIFS(MOVI_SAID!H:H,MOVI_SAID!D:D,D2274,MOVI_SAID!L:L,MOVI_ENTR!O2274))</f>
        <v/>
      </c>
      <c r="M2274" s="173" t="str">
        <f t="shared" si="52"/>
        <v/>
      </c>
      <c r="N2274" s="14"/>
      <c r="O2274" s="14"/>
      <c r="P2274" s="21"/>
      <c r="Q2274" s="21"/>
      <c r="R2274" s="21"/>
      <c r="S2274" s="21"/>
      <c r="T2274" s="21"/>
    </row>
    <row r="2275" spans="1:20" s="16" customFormat="1" ht="30" customHeight="1">
      <c r="A2275" s="21"/>
      <c r="B2275" s="21"/>
      <c r="C2275" s="197"/>
      <c r="D2275" s="168"/>
      <c r="E2275" s="154" t="str">
        <f>IFERROR(VLOOKUP(D2275,CADA_PROD!D:H,5,0),"")</f>
        <v/>
      </c>
      <c r="F2275" s="169"/>
      <c r="G2275" s="170"/>
      <c r="H2275" s="14"/>
      <c r="I2275" s="171"/>
      <c r="J2275" s="14"/>
      <c r="K2275" s="131"/>
      <c r="L2275" s="131" t="str">
        <f>IF(D2275="","",SUMIFS(MOVI_ENTR!I:I,MOVI_ENTR!D:D,D2275,MOVI_ENTR!O:O,O2275)-SUMIFS(MOVI_SAID!H:H,MOVI_SAID!D:D,D2275,MOVI_SAID!L:L,MOVI_ENTR!O2275))</f>
        <v/>
      </c>
      <c r="M2275" s="173" t="str">
        <f t="shared" si="52"/>
        <v/>
      </c>
      <c r="N2275" s="14"/>
      <c r="O2275" s="14"/>
      <c r="P2275" s="21"/>
      <c r="Q2275" s="21"/>
      <c r="R2275" s="21"/>
      <c r="S2275" s="21"/>
      <c r="T2275" s="21"/>
    </row>
    <row r="2276" spans="1:20" s="16" customFormat="1" ht="30" customHeight="1">
      <c r="A2276" s="21"/>
      <c r="B2276" s="21"/>
      <c r="C2276" s="197"/>
      <c r="D2276" s="168"/>
      <c r="E2276" s="154" t="str">
        <f>IFERROR(VLOOKUP(D2276,CADA_PROD!D:H,5,0),"")</f>
        <v/>
      </c>
      <c r="F2276" s="169"/>
      <c r="G2276" s="170"/>
      <c r="H2276" s="14"/>
      <c r="I2276" s="171"/>
      <c r="J2276" s="14"/>
      <c r="K2276" s="131"/>
      <c r="L2276" s="131" t="str">
        <f>IF(D2276="","",SUMIFS(MOVI_ENTR!I:I,MOVI_ENTR!D:D,D2276,MOVI_ENTR!O:O,O2276)-SUMIFS(MOVI_SAID!H:H,MOVI_SAID!D:D,D2276,MOVI_SAID!L:L,MOVI_ENTR!O2276))</f>
        <v/>
      </c>
      <c r="M2276" s="173" t="str">
        <f t="shared" si="52"/>
        <v/>
      </c>
      <c r="N2276" s="14"/>
      <c r="O2276" s="14"/>
      <c r="P2276" s="21"/>
      <c r="Q2276" s="21"/>
      <c r="R2276" s="21"/>
      <c r="S2276" s="21"/>
      <c r="T2276" s="21"/>
    </row>
    <row r="2277" spans="1:20" s="16" customFormat="1" ht="30" customHeight="1">
      <c r="A2277" s="21"/>
      <c r="B2277" s="21"/>
      <c r="C2277" s="197"/>
      <c r="D2277" s="168"/>
      <c r="E2277" s="154" t="str">
        <f>IFERROR(VLOOKUP(D2277,CADA_PROD!D:H,5,0),"")</f>
        <v/>
      </c>
      <c r="F2277" s="169"/>
      <c r="G2277" s="170"/>
      <c r="H2277" s="14"/>
      <c r="I2277" s="171"/>
      <c r="J2277" s="14"/>
      <c r="K2277" s="131"/>
      <c r="L2277" s="131" t="str">
        <f>IF(D2277="","",SUMIFS(MOVI_ENTR!I:I,MOVI_ENTR!D:D,D2277,MOVI_ENTR!O:O,O2277)-SUMIFS(MOVI_SAID!H:H,MOVI_SAID!D:D,D2277,MOVI_SAID!L:L,MOVI_ENTR!O2277))</f>
        <v/>
      </c>
      <c r="M2277" s="173" t="str">
        <f t="shared" si="52"/>
        <v/>
      </c>
      <c r="N2277" s="14"/>
      <c r="O2277" s="14"/>
      <c r="P2277" s="21"/>
      <c r="Q2277" s="21"/>
      <c r="R2277" s="21"/>
      <c r="S2277" s="21"/>
      <c r="T2277" s="21"/>
    </row>
    <row r="2278" spans="1:20" s="16" customFormat="1" ht="30" customHeight="1">
      <c r="A2278" s="21"/>
      <c r="B2278" s="21"/>
      <c r="C2278" s="197"/>
      <c r="D2278" s="168"/>
      <c r="E2278" s="154" t="str">
        <f>IFERROR(VLOOKUP(D2278,CADA_PROD!D:H,5,0),"")</f>
        <v/>
      </c>
      <c r="F2278" s="169"/>
      <c r="G2278" s="170"/>
      <c r="H2278" s="14"/>
      <c r="I2278" s="171"/>
      <c r="J2278" s="14"/>
      <c r="K2278" s="131"/>
      <c r="L2278" s="131" t="str">
        <f>IF(D2278="","",SUMIFS(MOVI_ENTR!I:I,MOVI_ENTR!D:D,D2278,MOVI_ENTR!O:O,O2278)-SUMIFS(MOVI_SAID!H:H,MOVI_SAID!D:D,D2278,MOVI_SAID!L:L,MOVI_ENTR!O2278))</f>
        <v/>
      </c>
      <c r="M2278" s="173" t="str">
        <f t="shared" si="52"/>
        <v/>
      </c>
      <c r="N2278" s="14"/>
      <c r="O2278" s="14"/>
      <c r="P2278" s="21"/>
      <c r="Q2278" s="21"/>
      <c r="R2278" s="21"/>
      <c r="S2278" s="21"/>
      <c r="T2278" s="21"/>
    </row>
    <row r="2279" spans="1:20" s="16" customFormat="1" ht="30" customHeight="1">
      <c r="A2279" s="21"/>
      <c r="B2279" s="21"/>
      <c r="C2279" s="197"/>
      <c r="D2279" s="168"/>
      <c r="E2279" s="154" t="str">
        <f>IFERROR(VLOOKUP(D2279,CADA_PROD!D:H,5,0),"")</f>
        <v/>
      </c>
      <c r="F2279" s="169"/>
      <c r="G2279" s="170"/>
      <c r="H2279" s="14"/>
      <c r="I2279" s="171"/>
      <c r="J2279" s="14"/>
      <c r="K2279" s="131"/>
      <c r="L2279" s="131" t="str">
        <f>IF(D2279="","",SUMIFS(MOVI_ENTR!I:I,MOVI_ENTR!D:D,D2279,MOVI_ENTR!O:O,O2279)-SUMIFS(MOVI_SAID!H:H,MOVI_SAID!D:D,D2279,MOVI_SAID!L:L,MOVI_ENTR!O2279))</f>
        <v/>
      </c>
      <c r="M2279" s="173" t="str">
        <f t="shared" si="52"/>
        <v/>
      </c>
      <c r="N2279" s="14"/>
      <c r="O2279" s="14"/>
      <c r="P2279" s="21"/>
      <c r="Q2279" s="21"/>
      <c r="R2279" s="21"/>
      <c r="S2279" s="21"/>
      <c r="T2279" s="21"/>
    </row>
    <row r="2280" spans="1:20" s="16" customFormat="1" ht="30" customHeight="1">
      <c r="A2280" s="21"/>
      <c r="B2280" s="21"/>
      <c r="C2280" s="197"/>
      <c r="D2280" s="168"/>
      <c r="E2280" s="154" t="str">
        <f>IFERROR(VLOOKUP(D2280,CADA_PROD!D:H,5,0),"")</f>
        <v/>
      </c>
      <c r="F2280" s="169"/>
      <c r="G2280" s="170"/>
      <c r="H2280" s="14"/>
      <c r="I2280" s="171"/>
      <c r="J2280" s="14"/>
      <c r="K2280" s="131"/>
      <c r="L2280" s="131" t="str">
        <f>IF(D2280="","",SUMIFS(MOVI_ENTR!I:I,MOVI_ENTR!D:D,D2280,MOVI_ENTR!O:O,O2280)-SUMIFS(MOVI_SAID!H:H,MOVI_SAID!D:D,D2280,MOVI_SAID!L:L,MOVI_ENTR!O2280))</f>
        <v/>
      </c>
      <c r="M2280" s="173" t="str">
        <f t="shared" si="52"/>
        <v/>
      </c>
      <c r="N2280" s="14"/>
      <c r="O2280" s="14"/>
      <c r="P2280" s="21"/>
      <c r="Q2280" s="21"/>
      <c r="R2280" s="21"/>
      <c r="S2280" s="21"/>
      <c r="T2280" s="21"/>
    </row>
    <row r="2281" spans="1:20" s="16" customFormat="1" ht="30" customHeight="1">
      <c r="A2281" s="21"/>
      <c r="B2281" s="21"/>
      <c r="C2281" s="197"/>
      <c r="D2281" s="168"/>
      <c r="E2281" s="154" t="str">
        <f>IFERROR(VLOOKUP(D2281,CADA_PROD!D:H,5,0),"")</f>
        <v/>
      </c>
      <c r="F2281" s="169"/>
      <c r="G2281" s="170"/>
      <c r="H2281" s="14"/>
      <c r="I2281" s="171"/>
      <c r="J2281" s="14"/>
      <c r="K2281" s="131"/>
      <c r="L2281" s="131" t="str">
        <f>IF(D2281="","",SUMIFS(MOVI_ENTR!I:I,MOVI_ENTR!D:D,D2281,MOVI_ENTR!O:O,O2281)-SUMIFS(MOVI_SAID!H:H,MOVI_SAID!D:D,D2281,MOVI_SAID!L:L,MOVI_ENTR!O2281))</f>
        <v/>
      </c>
      <c r="M2281" s="173" t="str">
        <f t="shared" si="52"/>
        <v/>
      </c>
      <c r="N2281" s="14"/>
      <c r="O2281" s="14"/>
      <c r="P2281" s="21"/>
      <c r="Q2281" s="21"/>
      <c r="R2281" s="21"/>
      <c r="S2281" s="21"/>
      <c r="T2281" s="21"/>
    </row>
    <row r="2282" spans="1:20" s="16" customFormat="1" ht="30" customHeight="1">
      <c r="A2282" s="21"/>
      <c r="B2282" s="21"/>
      <c r="C2282" s="197"/>
      <c r="D2282" s="168"/>
      <c r="E2282" s="154" t="str">
        <f>IFERROR(VLOOKUP(D2282,CADA_PROD!D:H,5,0),"")</f>
        <v/>
      </c>
      <c r="F2282" s="169"/>
      <c r="G2282" s="170"/>
      <c r="H2282" s="14"/>
      <c r="I2282" s="171"/>
      <c r="J2282" s="14"/>
      <c r="K2282" s="131"/>
      <c r="L2282" s="131" t="str">
        <f>IF(D2282="","",SUMIFS(MOVI_ENTR!I:I,MOVI_ENTR!D:D,D2282,MOVI_ENTR!O:O,O2282)-SUMIFS(MOVI_SAID!H:H,MOVI_SAID!D:D,D2282,MOVI_SAID!L:L,MOVI_ENTR!O2282))</f>
        <v/>
      </c>
      <c r="M2282" s="173" t="str">
        <f t="shared" si="52"/>
        <v/>
      </c>
      <c r="N2282" s="14"/>
      <c r="O2282" s="14"/>
      <c r="P2282" s="21"/>
      <c r="Q2282" s="21"/>
      <c r="R2282" s="21"/>
      <c r="S2282" s="21"/>
      <c r="T2282" s="21"/>
    </row>
    <row r="2283" spans="1:20" s="16" customFormat="1" ht="30" customHeight="1">
      <c r="A2283" s="21"/>
      <c r="B2283" s="21"/>
      <c r="C2283" s="197"/>
      <c r="D2283" s="168"/>
      <c r="E2283" s="154" t="str">
        <f>IFERROR(VLOOKUP(D2283,CADA_PROD!D:H,5,0),"")</f>
        <v/>
      </c>
      <c r="F2283" s="169"/>
      <c r="G2283" s="170"/>
      <c r="H2283" s="14"/>
      <c r="I2283" s="171"/>
      <c r="J2283" s="14"/>
      <c r="K2283" s="131"/>
      <c r="L2283" s="131" t="str">
        <f>IF(D2283="","",SUMIFS(MOVI_ENTR!I:I,MOVI_ENTR!D:D,D2283,MOVI_ENTR!O:O,O2283)-SUMIFS(MOVI_SAID!H:H,MOVI_SAID!D:D,D2283,MOVI_SAID!L:L,MOVI_ENTR!O2283))</f>
        <v/>
      </c>
      <c r="M2283" s="173" t="str">
        <f t="shared" si="52"/>
        <v/>
      </c>
      <c r="N2283" s="14"/>
      <c r="O2283" s="14"/>
      <c r="P2283" s="21"/>
      <c r="Q2283" s="21"/>
      <c r="R2283" s="21"/>
      <c r="S2283" s="21"/>
      <c r="T2283" s="21"/>
    </row>
    <row r="2284" spans="1:20" s="16" customFormat="1" ht="30" customHeight="1">
      <c r="A2284" s="21"/>
      <c r="B2284" s="21"/>
      <c r="C2284" s="197"/>
      <c r="D2284" s="168"/>
      <c r="E2284" s="154" t="str">
        <f>IFERROR(VLOOKUP(D2284,CADA_PROD!D:H,5,0),"")</f>
        <v/>
      </c>
      <c r="F2284" s="169"/>
      <c r="G2284" s="170"/>
      <c r="H2284" s="14"/>
      <c r="I2284" s="171"/>
      <c r="J2284" s="14"/>
      <c r="K2284" s="131"/>
      <c r="L2284" s="131" t="str">
        <f>IF(D2284="","",SUMIFS(MOVI_ENTR!I:I,MOVI_ENTR!D:D,D2284,MOVI_ENTR!O:O,O2284)-SUMIFS(MOVI_SAID!H:H,MOVI_SAID!D:D,D2284,MOVI_SAID!L:L,MOVI_ENTR!O2284))</f>
        <v/>
      </c>
      <c r="M2284" s="173" t="str">
        <f t="shared" si="52"/>
        <v/>
      </c>
      <c r="N2284" s="14"/>
      <c r="O2284" s="14"/>
      <c r="P2284" s="21"/>
      <c r="Q2284" s="21"/>
      <c r="R2284" s="21"/>
      <c r="S2284" s="21"/>
      <c r="T2284" s="21"/>
    </row>
    <row r="2285" spans="1:20" s="16" customFormat="1" ht="30" customHeight="1">
      <c r="A2285" s="21"/>
      <c r="B2285" s="21"/>
      <c r="C2285" s="197"/>
      <c r="D2285" s="168"/>
      <c r="E2285" s="154" t="str">
        <f>IFERROR(VLOOKUP(D2285,CADA_PROD!D:H,5,0),"")</f>
        <v/>
      </c>
      <c r="F2285" s="169"/>
      <c r="G2285" s="170"/>
      <c r="H2285" s="14"/>
      <c r="I2285" s="171"/>
      <c r="J2285" s="14"/>
      <c r="K2285" s="131"/>
      <c r="L2285" s="131" t="str">
        <f>IF(D2285="","",SUMIFS(MOVI_ENTR!I:I,MOVI_ENTR!D:D,D2285,MOVI_ENTR!O:O,O2285)-SUMIFS(MOVI_SAID!H:H,MOVI_SAID!D:D,D2285,MOVI_SAID!L:L,MOVI_ENTR!O2285))</f>
        <v/>
      </c>
      <c r="M2285" s="173" t="str">
        <f t="shared" si="52"/>
        <v/>
      </c>
      <c r="N2285" s="14"/>
      <c r="O2285" s="14"/>
      <c r="P2285" s="21"/>
      <c r="Q2285" s="21"/>
      <c r="R2285" s="21"/>
      <c r="S2285" s="21"/>
      <c r="T2285" s="21"/>
    </row>
    <row r="2286" spans="1:20" s="16" customFormat="1" ht="30" customHeight="1">
      <c r="A2286" s="21"/>
      <c r="B2286" s="21"/>
      <c r="C2286" s="197"/>
      <c r="D2286" s="168"/>
      <c r="E2286" s="154" t="str">
        <f>IFERROR(VLOOKUP(D2286,CADA_PROD!D:H,5,0),"")</f>
        <v/>
      </c>
      <c r="F2286" s="169"/>
      <c r="G2286" s="170"/>
      <c r="H2286" s="14"/>
      <c r="I2286" s="171"/>
      <c r="J2286" s="14"/>
      <c r="K2286" s="131"/>
      <c r="L2286" s="131" t="str">
        <f>IF(D2286="","",SUMIFS(MOVI_ENTR!I:I,MOVI_ENTR!D:D,D2286,MOVI_ENTR!O:O,O2286)-SUMIFS(MOVI_SAID!H:H,MOVI_SAID!D:D,D2286,MOVI_SAID!L:L,MOVI_ENTR!O2286))</f>
        <v/>
      </c>
      <c r="M2286" s="173" t="str">
        <f t="shared" si="52"/>
        <v/>
      </c>
      <c r="N2286" s="14"/>
      <c r="O2286" s="14"/>
      <c r="P2286" s="21"/>
      <c r="Q2286" s="21"/>
      <c r="R2286" s="21"/>
      <c r="S2286" s="21"/>
      <c r="T2286" s="21"/>
    </row>
    <row r="2287" spans="1:20" s="16" customFormat="1" ht="30" customHeight="1">
      <c r="A2287" s="21"/>
      <c r="B2287" s="21"/>
      <c r="C2287" s="197"/>
      <c r="D2287" s="168"/>
      <c r="E2287" s="154" t="str">
        <f>IFERROR(VLOOKUP(D2287,CADA_PROD!D:H,5,0),"")</f>
        <v/>
      </c>
      <c r="F2287" s="169"/>
      <c r="G2287" s="170"/>
      <c r="H2287" s="14"/>
      <c r="I2287" s="171"/>
      <c r="J2287" s="14"/>
      <c r="K2287" s="131"/>
      <c r="L2287" s="131" t="str">
        <f>IF(D2287="","",SUMIFS(MOVI_ENTR!I:I,MOVI_ENTR!D:D,D2287,MOVI_ENTR!O:O,O2287)-SUMIFS(MOVI_SAID!H:H,MOVI_SAID!D:D,D2287,MOVI_SAID!L:L,MOVI_ENTR!O2287))</f>
        <v/>
      </c>
      <c r="M2287" s="173" t="str">
        <f t="shared" si="52"/>
        <v/>
      </c>
      <c r="N2287" s="14"/>
      <c r="O2287" s="14"/>
      <c r="P2287" s="21"/>
      <c r="Q2287" s="21"/>
      <c r="R2287" s="21"/>
      <c r="S2287" s="21"/>
      <c r="T2287" s="21"/>
    </row>
    <row r="2288" spans="1:20" s="16" customFormat="1" ht="30" customHeight="1">
      <c r="A2288" s="21"/>
      <c r="B2288" s="21"/>
      <c r="C2288" s="197"/>
      <c r="D2288" s="168"/>
      <c r="E2288" s="154" t="str">
        <f>IFERROR(VLOOKUP(D2288,CADA_PROD!D:H,5,0),"")</f>
        <v/>
      </c>
      <c r="F2288" s="169"/>
      <c r="G2288" s="170"/>
      <c r="H2288" s="14"/>
      <c r="I2288" s="171"/>
      <c r="J2288" s="14"/>
      <c r="K2288" s="131"/>
      <c r="L2288" s="131" t="str">
        <f>IF(D2288="","",SUMIFS(MOVI_ENTR!I:I,MOVI_ENTR!D:D,D2288,MOVI_ENTR!O:O,O2288)-SUMIFS(MOVI_SAID!H:H,MOVI_SAID!D:D,D2288,MOVI_SAID!L:L,MOVI_ENTR!O2288))</f>
        <v/>
      </c>
      <c r="M2288" s="173" t="str">
        <f t="shared" si="52"/>
        <v/>
      </c>
      <c r="N2288" s="14"/>
      <c r="O2288" s="14"/>
      <c r="P2288" s="21"/>
      <c r="Q2288" s="21"/>
      <c r="R2288" s="21"/>
      <c r="S2288" s="21"/>
      <c r="T2288" s="21"/>
    </row>
    <row r="2289" spans="1:20" s="16" customFormat="1" ht="30" customHeight="1">
      <c r="A2289" s="21"/>
      <c r="B2289" s="21"/>
      <c r="C2289" s="197"/>
      <c r="D2289" s="168"/>
      <c r="E2289" s="154" t="str">
        <f>IFERROR(VLOOKUP(D2289,CADA_PROD!D:H,5,0),"")</f>
        <v/>
      </c>
      <c r="F2289" s="169"/>
      <c r="G2289" s="170"/>
      <c r="H2289" s="14"/>
      <c r="I2289" s="171"/>
      <c r="J2289" s="14"/>
      <c r="K2289" s="131"/>
      <c r="L2289" s="131" t="str">
        <f>IF(D2289="","",SUMIFS(MOVI_ENTR!I:I,MOVI_ENTR!D:D,D2289,MOVI_ENTR!O:O,O2289)-SUMIFS(MOVI_SAID!H:H,MOVI_SAID!D:D,D2289,MOVI_SAID!L:L,MOVI_ENTR!O2289))</f>
        <v/>
      </c>
      <c r="M2289" s="173" t="str">
        <f t="shared" si="52"/>
        <v/>
      </c>
      <c r="N2289" s="14"/>
      <c r="O2289" s="14"/>
      <c r="P2289" s="21"/>
      <c r="Q2289" s="21"/>
      <c r="R2289" s="21"/>
      <c r="S2289" s="21"/>
      <c r="T2289" s="21"/>
    </row>
    <row r="2290" spans="1:20" s="16" customFormat="1" ht="30" customHeight="1">
      <c r="A2290" s="21"/>
      <c r="B2290" s="21"/>
      <c r="C2290" s="197"/>
      <c r="D2290" s="168"/>
      <c r="E2290" s="154" t="str">
        <f>IFERROR(VLOOKUP(D2290,CADA_PROD!D:H,5,0),"")</f>
        <v/>
      </c>
      <c r="F2290" s="169"/>
      <c r="G2290" s="170"/>
      <c r="H2290" s="14"/>
      <c r="I2290" s="171"/>
      <c r="J2290" s="14"/>
      <c r="K2290" s="131"/>
      <c r="L2290" s="131" t="str">
        <f>IF(D2290="","",SUMIFS(MOVI_ENTR!I:I,MOVI_ENTR!D:D,D2290,MOVI_ENTR!O:O,O2290)-SUMIFS(MOVI_SAID!H:H,MOVI_SAID!D:D,D2290,MOVI_SAID!L:L,MOVI_ENTR!O2290))</f>
        <v/>
      </c>
      <c r="M2290" s="173" t="str">
        <f t="shared" si="52"/>
        <v/>
      </c>
      <c r="N2290" s="14"/>
      <c r="O2290" s="14"/>
      <c r="P2290" s="21"/>
      <c r="Q2290" s="21"/>
      <c r="R2290" s="21"/>
      <c r="S2290" s="21"/>
      <c r="T2290" s="21"/>
    </row>
    <row r="2291" spans="1:20" s="16" customFormat="1" ht="30" customHeight="1">
      <c r="A2291" s="21"/>
      <c r="B2291" s="21"/>
      <c r="C2291" s="197"/>
      <c r="D2291" s="168"/>
      <c r="E2291" s="154" t="str">
        <f>IFERROR(VLOOKUP(D2291,CADA_PROD!D:H,5,0),"")</f>
        <v/>
      </c>
      <c r="F2291" s="169"/>
      <c r="G2291" s="170"/>
      <c r="H2291" s="14"/>
      <c r="I2291" s="171"/>
      <c r="J2291" s="14"/>
      <c r="K2291" s="131"/>
      <c r="L2291" s="131" t="str">
        <f>IF(D2291="","",SUMIFS(MOVI_ENTR!I:I,MOVI_ENTR!D:D,D2291,MOVI_ENTR!O:O,O2291)-SUMIFS(MOVI_SAID!H:H,MOVI_SAID!D:D,D2291,MOVI_SAID!L:L,MOVI_ENTR!O2291))</f>
        <v/>
      </c>
      <c r="M2291" s="173" t="str">
        <f t="shared" si="52"/>
        <v/>
      </c>
      <c r="N2291" s="14"/>
      <c r="O2291" s="14"/>
      <c r="P2291" s="21"/>
      <c r="Q2291" s="21"/>
      <c r="R2291" s="21"/>
      <c r="S2291" s="21"/>
      <c r="T2291" s="21"/>
    </row>
    <row r="2292" spans="1:20" s="16" customFormat="1" ht="30" customHeight="1">
      <c r="A2292" s="21"/>
      <c r="B2292" s="21"/>
      <c r="C2292" s="197"/>
      <c r="D2292" s="168"/>
      <c r="E2292" s="154" t="str">
        <f>IFERROR(VLOOKUP(D2292,CADA_PROD!D:H,5,0),"")</f>
        <v/>
      </c>
      <c r="F2292" s="169"/>
      <c r="G2292" s="170"/>
      <c r="H2292" s="14"/>
      <c r="I2292" s="171"/>
      <c r="J2292" s="14"/>
      <c r="K2292" s="131"/>
      <c r="L2292" s="131" t="str">
        <f>IF(D2292="","",SUMIFS(MOVI_ENTR!I:I,MOVI_ENTR!D:D,D2292,MOVI_ENTR!O:O,O2292)-SUMIFS(MOVI_SAID!H:H,MOVI_SAID!D:D,D2292,MOVI_SAID!L:L,MOVI_ENTR!O2292))</f>
        <v/>
      </c>
      <c r="M2292" s="173" t="str">
        <f t="shared" si="52"/>
        <v/>
      </c>
      <c r="N2292" s="14"/>
      <c r="O2292" s="14"/>
      <c r="P2292" s="21"/>
      <c r="Q2292" s="21"/>
      <c r="R2292" s="21"/>
      <c r="S2292" s="21"/>
      <c r="T2292" s="21"/>
    </row>
    <row r="2293" spans="1:20" s="16" customFormat="1" ht="30" customHeight="1">
      <c r="A2293" s="21"/>
      <c r="B2293" s="21"/>
      <c r="C2293" s="197"/>
      <c r="D2293" s="168"/>
      <c r="E2293" s="154" t="str">
        <f>IFERROR(VLOOKUP(D2293,CADA_PROD!D:H,5,0),"")</f>
        <v/>
      </c>
      <c r="F2293" s="169"/>
      <c r="G2293" s="170"/>
      <c r="H2293" s="14"/>
      <c r="I2293" s="171"/>
      <c r="J2293" s="14"/>
      <c r="K2293" s="131"/>
      <c r="L2293" s="131" t="str">
        <f>IF(D2293="","",SUMIFS(MOVI_ENTR!I:I,MOVI_ENTR!D:D,D2293,MOVI_ENTR!O:O,O2293)-SUMIFS(MOVI_SAID!H:H,MOVI_SAID!D:D,D2293,MOVI_SAID!L:L,MOVI_ENTR!O2293))</f>
        <v/>
      </c>
      <c r="M2293" s="173" t="str">
        <f t="shared" si="52"/>
        <v/>
      </c>
      <c r="N2293" s="14"/>
      <c r="O2293" s="14"/>
      <c r="P2293" s="21"/>
      <c r="Q2293" s="21"/>
      <c r="R2293" s="21"/>
      <c r="S2293" s="21"/>
      <c r="T2293" s="21"/>
    </row>
    <row r="2294" spans="1:20" s="16" customFormat="1" ht="30" customHeight="1">
      <c r="A2294" s="21"/>
      <c r="B2294" s="21"/>
      <c r="C2294" s="197"/>
      <c r="D2294" s="168"/>
      <c r="E2294" s="154" t="str">
        <f>IFERROR(VLOOKUP(D2294,CADA_PROD!D:H,5,0),"")</f>
        <v/>
      </c>
      <c r="F2294" s="169"/>
      <c r="G2294" s="170"/>
      <c r="H2294" s="14"/>
      <c r="I2294" s="171"/>
      <c r="J2294" s="14"/>
      <c r="K2294" s="131"/>
      <c r="L2294" s="131" t="str">
        <f>IF(D2294="","",SUMIFS(MOVI_ENTR!I:I,MOVI_ENTR!D:D,D2294,MOVI_ENTR!O:O,O2294)-SUMIFS(MOVI_SAID!H:H,MOVI_SAID!D:D,D2294,MOVI_SAID!L:L,MOVI_ENTR!O2294))</f>
        <v/>
      </c>
      <c r="M2294" s="173" t="str">
        <f t="shared" si="52"/>
        <v/>
      </c>
      <c r="N2294" s="14"/>
      <c r="O2294" s="14"/>
      <c r="P2294" s="21"/>
      <c r="Q2294" s="21"/>
      <c r="R2294" s="21"/>
      <c r="S2294" s="21"/>
      <c r="T2294" s="21"/>
    </row>
    <row r="2295" spans="1:20" s="16" customFormat="1" ht="30" customHeight="1">
      <c r="A2295" s="21"/>
      <c r="B2295" s="21"/>
      <c r="C2295" s="197"/>
      <c r="D2295" s="168"/>
      <c r="E2295" s="154" t="str">
        <f>IFERROR(VLOOKUP(D2295,CADA_PROD!D:H,5,0),"")</f>
        <v/>
      </c>
      <c r="F2295" s="169"/>
      <c r="G2295" s="170"/>
      <c r="H2295" s="14"/>
      <c r="I2295" s="171"/>
      <c r="J2295" s="14"/>
      <c r="K2295" s="131"/>
      <c r="L2295" s="131" t="str">
        <f>IF(D2295="","",SUMIFS(MOVI_ENTR!I:I,MOVI_ENTR!D:D,D2295,MOVI_ENTR!O:O,O2295)-SUMIFS(MOVI_SAID!H:H,MOVI_SAID!D:D,D2295,MOVI_SAID!L:L,MOVI_ENTR!O2295))</f>
        <v/>
      </c>
      <c r="M2295" s="173" t="str">
        <f t="shared" si="52"/>
        <v/>
      </c>
      <c r="N2295" s="14"/>
      <c r="O2295" s="14"/>
      <c r="P2295" s="21"/>
      <c r="Q2295" s="21"/>
      <c r="R2295" s="21"/>
      <c r="S2295" s="21"/>
      <c r="T2295" s="21"/>
    </row>
    <row r="2296" spans="1:20" s="16" customFormat="1" ht="30" customHeight="1">
      <c r="A2296" s="21"/>
      <c r="B2296" s="21"/>
      <c r="C2296" s="197"/>
      <c r="D2296" s="168"/>
      <c r="E2296" s="154" t="str">
        <f>IFERROR(VLOOKUP(D2296,CADA_PROD!D:H,5,0),"")</f>
        <v/>
      </c>
      <c r="F2296" s="169"/>
      <c r="G2296" s="170"/>
      <c r="H2296" s="14"/>
      <c r="I2296" s="171"/>
      <c r="J2296" s="14"/>
      <c r="K2296" s="131"/>
      <c r="L2296" s="131" t="str">
        <f>IF(D2296="","",SUMIFS(MOVI_ENTR!I:I,MOVI_ENTR!D:D,D2296,MOVI_ENTR!O:O,O2296)-SUMIFS(MOVI_SAID!H:H,MOVI_SAID!D:D,D2296,MOVI_SAID!L:L,MOVI_ENTR!O2296))</f>
        <v/>
      </c>
      <c r="M2296" s="173" t="str">
        <f t="shared" si="52"/>
        <v/>
      </c>
      <c r="N2296" s="14"/>
      <c r="O2296" s="14"/>
      <c r="P2296" s="21"/>
      <c r="Q2296" s="21"/>
      <c r="R2296" s="21"/>
      <c r="S2296" s="21"/>
      <c r="T2296" s="21"/>
    </row>
    <row r="2297" spans="1:20" s="16" customFormat="1" ht="30" customHeight="1">
      <c r="A2297" s="21"/>
      <c r="B2297" s="21"/>
      <c r="C2297" s="197"/>
      <c r="D2297" s="168"/>
      <c r="E2297" s="154" t="str">
        <f>IFERROR(VLOOKUP(D2297,CADA_PROD!D:H,5,0),"")</f>
        <v/>
      </c>
      <c r="F2297" s="169"/>
      <c r="G2297" s="170"/>
      <c r="H2297" s="14"/>
      <c r="I2297" s="171"/>
      <c r="J2297" s="14"/>
      <c r="K2297" s="131"/>
      <c r="L2297" s="131" t="str">
        <f>IF(D2297="","",SUMIFS(MOVI_ENTR!I:I,MOVI_ENTR!D:D,D2297,MOVI_ENTR!O:O,O2297)-SUMIFS(MOVI_SAID!H:H,MOVI_SAID!D:D,D2297,MOVI_SAID!L:L,MOVI_ENTR!O2297))</f>
        <v/>
      </c>
      <c r="M2297" s="173" t="str">
        <f t="shared" si="52"/>
        <v/>
      </c>
      <c r="N2297" s="14"/>
      <c r="O2297" s="14"/>
      <c r="P2297" s="21"/>
      <c r="Q2297" s="21"/>
      <c r="R2297" s="21"/>
      <c r="S2297" s="21"/>
      <c r="T2297" s="21"/>
    </row>
    <row r="2298" spans="1:20" s="16" customFormat="1" ht="30" customHeight="1">
      <c r="A2298" s="21"/>
      <c r="B2298" s="21"/>
      <c r="C2298" s="197"/>
      <c r="D2298" s="168"/>
      <c r="E2298" s="154" t="str">
        <f>IFERROR(VLOOKUP(D2298,CADA_PROD!D:H,5,0),"")</f>
        <v/>
      </c>
      <c r="F2298" s="169"/>
      <c r="G2298" s="170"/>
      <c r="H2298" s="14"/>
      <c r="I2298" s="171"/>
      <c r="J2298" s="14"/>
      <c r="K2298" s="131"/>
      <c r="L2298" s="131" t="str">
        <f>IF(D2298="","",SUMIFS(MOVI_ENTR!I:I,MOVI_ENTR!D:D,D2298,MOVI_ENTR!O:O,O2298)-SUMIFS(MOVI_SAID!H:H,MOVI_SAID!D:D,D2298,MOVI_SAID!L:L,MOVI_ENTR!O2298))</f>
        <v/>
      </c>
      <c r="M2298" s="173" t="str">
        <f t="shared" si="52"/>
        <v/>
      </c>
      <c r="N2298" s="14"/>
      <c r="O2298" s="14"/>
      <c r="P2298" s="21"/>
      <c r="Q2298" s="21"/>
      <c r="R2298" s="21"/>
      <c r="S2298" s="21"/>
      <c r="T2298" s="21"/>
    </row>
    <row r="2299" spans="1:20" s="16" customFormat="1" ht="30" customHeight="1">
      <c r="A2299" s="21"/>
      <c r="B2299" s="21"/>
      <c r="C2299" s="197"/>
      <c r="D2299" s="168"/>
      <c r="E2299" s="154" t="str">
        <f>IFERROR(VLOOKUP(D2299,CADA_PROD!D:H,5,0),"")</f>
        <v/>
      </c>
      <c r="F2299" s="169"/>
      <c r="G2299" s="170"/>
      <c r="H2299" s="14"/>
      <c r="I2299" s="171"/>
      <c r="J2299" s="14"/>
      <c r="K2299" s="131"/>
      <c r="L2299" s="131" t="str">
        <f>IF(D2299="","",SUMIFS(MOVI_ENTR!I:I,MOVI_ENTR!D:D,D2299,MOVI_ENTR!O:O,O2299)-SUMIFS(MOVI_SAID!H:H,MOVI_SAID!D:D,D2299,MOVI_SAID!L:L,MOVI_ENTR!O2299))</f>
        <v/>
      </c>
      <c r="M2299" s="173" t="str">
        <f t="shared" si="52"/>
        <v/>
      </c>
      <c r="N2299" s="14"/>
      <c r="O2299" s="14"/>
      <c r="P2299" s="21"/>
      <c r="Q2299" s="21"/>
      <c r="R2299" s="21"/>
      <c r="S2299" s="21"/>
      <c r="T2299" s="21"/>
    </row>
    <row r="2300" spans="1:20" s="16" customFormat="1" ht="30" customHeight="1">
      <c r="A2300" s="21"/>
      <c r="B2300" s="21"/>
      <c r="C2300" s="197"/>
      <c r="D2300" s="168"/>
      <c r="E2300" s="154" t="str">
        <f>IFERROR(VLOOKUP(D2300,CADA_PROD!D:H,5,0),"")</f>
        <v/>
      </c>
      <c r="F2300" s="169"/>
      <c r="G2300" s="170"/>
      <c r="H2300" s="14"/>
      <c r="I2300" s="171"/>
      <c r="J2300" s="14"/>
      <c r="K2300" s="131"/>
      <c r="L2300" s="131" t="str">
        <f>IF(D2300="","",SUMIFS(MOVI_ENTR!I:I,MOVI_ENTR!D:D,D2300,MOVI_ENTR!O:O,O2300)-SUMIFS(MOVI_SAID!H:H,MOVI_SAID!D:D,D2300,MOVI_SAID!L:L,MOVI_ENTR!O2300))</f>
        <v/>
      </c>
      <c r="M2300" s="173" t="str">
        <f t="shared" si="52"/>
        <v/>
      </c>
      <c r="N2300" s="14"/>
      <c r="O2300" s="14"/>
      <c r="P2300" s="21"/>
      <c r="Q2300" s="21"/>
      <c r="R2300" s="21"/>
      <c r="S2300" s="21"/>
      <c r="T2300" s="21"/>
    </row>
    <row r="2301" spans="1:20" s="16" customFormat="1" ht="30" customHeight="1">
      <c r="A2301" s="21"/>
      <c r="B2301" s="21"/>
      <c r="C2301" s="197"/>
      <c r="D2301" s="168"/>
      <c r="E2301" s="154" t="str">
        <f>IFERROR(VLOOKUP(D2301,CADA_PROD!D:H,5,0),"")</f>
        <v/>
      </c>
      <c r="F2301" s="169"/>
      <c r="G2301" s="170"/>
      <c r="H2301" s="14"/>
      <c r="I2301" s="171"/>
      <c r="J2301" s="14"/>
      <c r="K2301" s="131"/>
      <c r="L2301" s="131" t="str">
        <f>IF(D2301="","",SUMIFS(MOVI_ENTR!I:I,MOVI_ENTR!D:D,D2301,MOVI_ENTR!O:O,O2301)-SUMIFS(MOVI_SAID!H:H,MOVI_SAID!D:D,D2301,MOVI_SAID!L:L,MOVI_ENTR!O2301))</f>
        <v/>
      </c>
      <c r="M2301" s="173" t="str">
        <f t="shared" si="52"/>
        <v/>
      </c>
      <c r="N2301" s="14"/>
      <c r="O2301" s="14"/>
      <c r="P2301" s="21"/>
      <c r="Q2301" s="21"/>
      <c r="R2301" s="21"/>
      <c r="S2301" s="21"/>
      <c r="T2301" s="21"/>
    </row>
    <row r="2302" spans="1:20" s="16" customFormat="1" ht="30" customHeight="1">
      <c r="A2302" s="21"/>
      <c r="B2302" s="21"/>
      <c r="C2302" s="197"/>
      <c r="D2302" s="168"/>
      <c r="E2302" s="154" t="str">
        <f>IFERROR(VLOOKUP(D2302,CADA_PROD!D:H,5,0),"")</f>
        <v/>
      </c>
      <c r="F2302" s="169"/>
      <c r="G2302" s="170"/>
      <c r="H2302" s="14"/>
      <c r="I2302" s="171"/>
      <c r="J2302" s="14"/>
      <c r="K2302" s="131"/>
      <c r="L2302" s="131" t="str">
        <f>IF(D2302="","",SUMIFS(MOVI_ENTR!I:I,MOVI_ENTR!D:D,D2302,MOVI_ENTR!O:O,O2302)-SUMIFS(MOVI_SAID!H:H,MOVI_SAID!D:D,D2302,MOVI_SAID!L:L,MOVI_ENTR!O2302))</f>
        <v/>
      </c>
      <c r="M2302" s="173" t="str">
        <f t="shared" si="52"/>
        <v/>
      </c>
      <c r="N2302" s="14"/>
      <c r="O2302" s="14"/>
      <c r="P2302" s="21"/>
      <c r="Q2302" s="21"/>
      <c r="R2302" s="21"/>
      <c r="S2302" s="21"/>
      <c r="T2302" s="21"/>
    </row>
    <row r="2303" spans="1:20" s="16" customFormat="1" ht="30" customHeight="1">
      <c r="A2303" s="21"/>
      <c r="B2303" s="21"/>
      <c r="C2303" s="197"/>
      <c r="D2303" s="168"/>
      <c r="E2303" s="154" t="str">
        <f>IFERROR(VLOOKUP(D2303,CADA_PROD!D:H,5,0),"")</f>
        <v/>
      </c>
      <c r="F2303" s="169"/>
      <c r="G2303" s="170"/>
      <c r="H2303" s="14"/>
      <c r="I2303" s="171"/>
      <c r="J2303" s="14"/>
      <c r="K2303" s="131"/>
      <c r="L2303" s="131" t="str">
        <f>IF(D2303="","",SUMIFS(MOVI_ENTR!I:I,MOVI_ENTR!D:D,D2303,MOVI_ENTR!O:O,O2303)-SUMIFS(MOVI_SAID!H:H,MOVI_SAID!D:D,D2303,MOVI_SAID!L:L,MOVI_ENTR!O2303))</f>
        <v/>
      </c>
      <c r="M2303" s="173" t="str">
        <f t="shared" si="52"/>
        <v/>
      </c>
      <c r="N2303" s="14"/>
      <c r="O2303" s="14"/>
      <c r="P2303" s="21"/>
      <c r="Q2303" s="21"/>
      <c r="R2303" s="21"/>
      <c r="S2303" s="21"/>
      <c r="T2303" s="21"/>
    </row>
    <row r="2304" spans="1:20" s="16" customFormat="1" ht="30" customHeight="1">
      <c r="A2304" s="21"/>
      <c r="B2304" s="21"/>
      <c r="C2304" s="197"/>
      <c r="D2304" s="168"/>
      <c r="E2304" s="154" t="str">
        <f>IFERROR(VLOOKUP(D2304,CADA_PROD!D:H,5,0),"")</f>
        <v/>
      </c>
      <c r="F2304" s="169"/>
      <c r="G2304" s="170"/>
      <c r="H2304" s="14"/>
      <c r="I2304" s="171"/>
      <c r="J2304" s="14"/>
      <c r="K2304" s="131"/>
      <c r="L2304" s="131" t="str">
        <f>IF(D2304="","",SUMIFS(MOVI_ENTR!I:I,MOVI_ENTR!D:D,D2304,MOVI_ENTR!O:O,O2304)-SUMIFS(MOVI_SAID!H:H,MOVI_SAID!D:D,D2304,MOVI_SAID!L:L,MOVI_ENTR!O2304))</f>
        <v/>
      </c>
      <c r="M2304" s="173" t="str">
        <f t="shared" si="52"/>
        <v/>
      </c>
      <c r="N2304" s="14"/>
      <c r="O2304" s="14"/>
      <c r="P2304" s="21"/>
      <c r="Q2304" s="21"/>
      <c r="R2304" s="21"/>
      <c r="S2304" s="21"/>
      <c r="T2304" s="21"/>
    </row>
    <row r="2305" spans="1:20" s="16" customFormat="1" ht="30" customHeight="1">
      <c r="A2305" s="21"/>
      <c r="B2305" s="21"/>
      <c r="C2305" s="197"/>
      <c r="D2305" s="168"/>
      <c r="E2305" s="154" t="str">
        <f>IFERROR(VLOOKUP(D2305,CADA_PROD!D:H,5,0),"")</f>
        <v/>
      </c>
      <c r="F2305" s="169"/>
      <c r="G2305" s="170"/>
      <c r="H2305" s="14"/>
      <c r="I2305" s="171"/>
      <c r="J2305" s="14"/>
      <c r="K2305" s="131"/>
      <c r="L2305" s="131" t="str">
        <f>IF(D2305="","",SUMIFS(MOVI_ENTR!I:I,MOVI_ENTR!D:D,D2305,MOVI_ENTR!O:O,O2305)-SUMIFS(MOVI_SAID!H:H,MOVI_SAID!D:D,D2305,MOVI_SAID!L:L,MOVI_ENTR!O2305))</f>
        <v/>
      </c>
      <c r="M2305" s="173" t="str">
        <f t="shared" si="52"/>
        <v/>
      </c>
      <c r="N2305" s="14"/>
      <c r="O2305" s="14"/>
      <c r="P2305" s="21"/>
      <c r="Q2305" s="21"/>
      <c r="R2305" s="21"/>
      <c r="S2305" s="21"/>
      <c r="T2305" s="21"/>
    </row>
    <row r="2306" spans="1:20" s="16" customFormat="1" ht="30" customHeight="1">
      <c r="A2306" s="21"/>
      <c r="B2306" s="21"/>
      <c r="C2306" s="197"/>
      <c r="D2306" s="168"/>
      <c r="E2306" s="154" t="str">
        <f>IFERROR(VLOOKUP(D2306,CADA_PROD!D:H,5,0),"")</f>
        <v/>
      </c>
      <c r="F2306" s="169"/>
      <c r="G2306" s="170"/>
      <c r="H2306" s="14"/>
      <c r="I2306" s="171"/>
      <c r="J2306" s="14"/>
      <c r="K2306" s="131"/>
      <c r="L2306" s="131" t="str">
        <f>IF(D2306="","",SUMIFS(MOVI_ENTR!I:I,MOVI_ENTR!D:D,D2306,MOVI_ENTR!O:O,O2306)-SUMIFS(MOVI_SAID!H:H,MOVI_SAID!D:D,D2306,MOVI_SAID!L:L,MOVI_ENTR!O2306))</f>
        <v/>
      </c>
      <c r="M2306" s="173" t="str">
        <f t="shared" si="52"/>
        <v/>
      </c>
      <c r="N2306" s="14"/>
      <c r="O2306" s="14"/>
      <c r="P2306" s="21"/>
      <c r="Q2306" s="21"/>
      <c r="R2306" s="21"/>
      <c r="S2306" s="21"/>
      <c r="T2306" s="21"/>
    </row>
    <row r="2307" spans="1:20" s="16" customFormat="1" ht="30" customHeight="1">
      <c r="A2307" s="21"/>
      <c r="B2307" s="21"/>
      <c r="C2307" s="197"/>
      <c r="D2307" s="168"/>
      <c r="E2307" s="154" t="str">
        <f>IFERROR(VLOOKUP(D2307,CADA_PROD!D:H,5,0),"")</f>
        <v/>
      </c>
      <c r="F2307" s="169"/>
      <c r="G2307" s="170"/>
      <c r="H2307" s="14"/>
      <c r="I2307" s="171"/>
      <c r="J2307" s="14"/>
      <c r="K2307" s="131"/>
      <c r="L2307" s="131" t="str">
        <f>IF(D2307="","",SUMIFS(MOVI_ENTR!I:I,MOVI_ENTR!D:D,D2307,MOVI_ENTR!O:O,O2307)-SUMIFS(MOVI_SAID!H:H,MOVI_SAID!D:D,D2307,MOVI_SAID!L:L,MOVI_ENTR!O2307))</f>
        <v/>
      </c>
      <c r="M2307" s="173" t="str">
        <f t="shared" si="52"/>
        <v/>
      </c>
      <c r="N2307" s="14"/>
      <c r="O2307" s="14"/>
      <c r="P2307" s="21"/>
      <c r="Q2307" s="21"/>
      <c r="R2307" s="21"/>
      <c r="S2307" s="21"/>
      <c r="T2307" s="21"/>
    </row>
    <row r="2308" spans="1:20" s="16" customFormat="1" ht="30" customHeight="1">
      <c r="A2308" s="21"/>
      <c r="B2308" s="21"/>
      <c r="C2308" s="197"/>
      <c r="D2308" s="168"/>
      <c r="E2308" s="154" t="str">
        <f>IFERROR(VLOOKUP(D2308,CADA_PROD!D:H,5,0),"")</f>
        <v/>
      </c>
      <c r="F2308" s="169"/>
      <c r="G2308" s="170"/>
      <c r="H2308" s="14"/>
      <c r="I2308" s="171"/>
      <c r="J2308" s="14"/>
      <c r="K2308" s="131"/>
      <c r="L2308" s="131" t="str">
        <f>IF(D2308="","",SUMIFS(MOVI_ENTR!I:I,MOVI_ENTR!D:D,D2308,MOVI_ENTR!O:O,O2308)-SUMIFS(MOVI_SAID!H:H,MOVI_SAID!D:D,D2308,MOVI_SAID!L:L,MOVI_ENTR!O2308))</f>
        <v/>
      </c>
      <c r="M2308" s="173" t="str">
        <f t="shared" si="52"/>
        <v/>
      </c>
      <c r="N2308" s="14"/>
      <c r="O2308" s="14"/>
      <c r="P2308" s="21"/>
      <c r="Q2308" s="21"/>
      <c r="R2308" s="21"/>
      <c r="S2308" s="21"/>
      <c r="T2308" s="21"/>
    </row>
    <row r="2309" spans="1:20" s="16" customFormat="1" ht="30" customHeight="1">
      <c r="A2309" s="21"/>
      <c r="B2309" s="21"/>
      <c r="C2309" s="197"/>
      <c r="D2309" s="168"/>
      <c r="E2309" s="154" t="str">
        <f>IFERROR(VLOOKUP(D2309,CADA_PROD!D:H,5,0),"")</f>
        <v/>
      </c>
      <c r="F2309" s="169"/>
      <c r="G2309" s="170"/>
      <c r="H2309" s="14"/>
      <c r="I2309" s="171"/>
      <c r="J2309" s="14"/>
      <c r="K2309" s="131"/>
      <c r="L2309" s="131" t="str">
        <f>IF(D2309="","",SUMIFS(MOVI_ENTR!I:I,MOVI_ENTR!D:D,D2309,MOVI_ENTR!O:O,O2309)-SUMIFS(MOVI_SAID!H:H,MOVI_SAID!D:D,D2309,MOVI_SAID!L:L,MOVI_ENTR!O2309))</f>
        <v/>
      </c>
      <c r="M2309" s="173" t="str">
        <f t="shared" si="52"/>
        <v/>
      </c>
      <c r="N2309" s="14"/>
      <c r="O2309" s="14"/>
      <c r="P2309" s="21"/>
      <c r="Q2309" s="21"/>
      <c r="R2309" s="21"/>
      <c r="S2309" s="21"/>
      <c r="T2309" s="21"/>
    </row>
    <row r="2310" spans="1:20" s="16" customFormat="1" ht="30" customHeight="1">
      <c r="A2310" s="21"/>
      <c r="B2310" s="21"/>
      <c r="C2310" s="197"/>
      <c r="D2310" s="168"/>
      <c r="E2310" s="154" t="str">
        <f>IFERROR(VLOOKUP(D2310,CADA_PROD!D:H,5,0),"")</f>
        <v/>
      </c>
      <c r="F2310" s="169"/>
      <c r="G2310" s="170"/>
      <c r="H2310" s="14"/>
      <c r="I2310" s="171"/>
      <c r="J2310" s="14"/>
      <c r="K2310" s="131"/>
      <c r="L2310" s="131" t="str">
        <f>IF(D2310="","",SUMIFS(MOVI_ENTR!I:I,MOVI_ENTR!D:D,D2310,MOVI_ENTR!O:O,O2310)-SUMIFS(MOVI_SAID!H:H,MOVI_SAID!D:D,D2310,MOVI_SAID!L:L,MOVI_ENTR!O2310))</f>
        <v/>
      </c>
      <c r="M2310" s="173" t="str">
        <f t="shared" si="52"/>
        <v/>
      </c>
      <c r="N2310" s="14"/>
      <c r="O2310" s="14"/>
      <c r="P2310" s="21"/>
      <c r="Q2310" s="21"/>
      <c r="R2310" s="21"/>
      <c r="S2310" s="21"/>
      <c r="T2310" s="21"/>
    </row>
    <row r="2311" spans="1:20" s="16" customFormat="1" ht="30" customHeight="1">
      <c r="A2311" s="21"/>
      <c r="B2311" s="21"/>
      <c r="C2311" s="197"/>
      <c r="D2311" s="168"/>
      <c r="E2311" s="154" t="str">
        <f>IFERROR(VLOOKUP(D2311,CADA_PROD!D:H,5,0),"")</f>
        <v/>
      </c>
      <c r="F2311" s="169"/>
      <c r="G2311" s="170"/>
      <c r="H2311" s="14"/>
      <c r="I2311" s="171"/>
      <c r="J2311" s="14"/>
      <c r="K2311" s="131"/>
      <c r="L2311" s="131" t="str">
        <f>IF(D2311="","",SUMIFS(MOVI_ENTR!I:I,MOVI_ENTR!D:D,D2311,MOVI_ENTR!O:O,O2311)-SUMIFS(MOVI_SAID!H:H,MOVI_SAID!D:D,D2311,MOVI_SAID!L:L,MOVI_ENTR!O2311))</f>
        <v/>
      </c>
      <c r="M2311" s="173" t="str">
        <f t="shared" si="52"/>
        <v/>
      </c>
      <c r="N2311" s="14"/>
      <c r="O2311" s="14"/>
      <c r="P2311" s="21"/>
      <c r="Q2311" s="21"/>
      <c r="R2311" s="21"/>
      <c r="S2311" s="21"/>
      <c r="T2311" s="21"/>
    </row>
    <row r="2312" spans="1:20" s="16" customFormat="1" ht="30" customHeight="1">
      <c r="A2312" s="21"/>
      <c r="B2312" s="21"/>
      <c r="C2312" s="197"/>
      <c r="D2312" s="168"/>
      <c r="E2312" s="154" t="str">
        <f>IFERROR(VLOOKUP(D2312,CADA_PROD!D:H,5,0),"")</f>
        <v/>
      </c>
      <c r="F2312" s="169"/>
      <c r="G2312" s="170"/>
      <c r="H2312" s="14"/>
      <c r="I2312" s="171"/>
      <c r="J2312" s="14"/>
      <c r="K2312" s="131"/>
      <c r="L2312" s="131" t="str">
        <f>IF(D2312="","",SUMIFS(MOVI_ENTR!I:I,MOVI_ENTR!D:D,D2312,MOVI_ENTR!O:O,O2312)-SUMIFS(MOVI_SAID!H:H,MOVI_SAID!D:D,D2312,MOVI_SAID!L:L,MOVI_ENTR!O2312))</f>
        <v/>
      </c>
      <c r="M2312" s="173" t="str">
        <f t="shared" si="52"/>
        <v/>
      </c>
      <c r="N2312" s="14"/>
      <c r="O2312" s="14"/>
      <c r="P2312" s="21"/>
      <c r="Q2312" s="21"/>
      <c r="R2312" s="21"/>
      <c r="S2312" s="21"/>
      <c r="T2312" s="21"/>
    </row>
    <row r="2313" spans="1:20" s="16" customFormat="1" ht="30" customHeight="1">
      <c r="A2313" s="21"/>
      <c r="B2313" s="21"/>
      <c r="C2313" s="197"/>
      <c r="D2313" s="168"/>
      <c r="E2313" s="154" t="str">
        <f>IFERROR(VLOOKUP(D2313,CADA_PROD!D:H,5,0),"")</f>
        <v/>
      </c>
      <c r="F2313" s="169"/>
      <c r="G2313" s="170"/>
      <c r="H2313" s="14"/>
      <c r="I2313" s="171"/>
      <c r="J2313" s="14"/>
      <c r="K2313" s="131"/>
      <c r="L2313" s="131" t="str">
        <f>IF(D2313="","",SUMIFS(MOVI_ENTR!I:I,MOVI_ENTR!D:D,D2313,MOVI_ENTR!O:O,O2313)-SUMIFS(MOVI_SAID!H:H,MOVI_SAID!D:D,D2313,MOVI_SAID!L:L,MOVI_ENTR!O2313))</f>
        <v/>
      </c>
      <c r="M2313" s="173" t="str">
        <f t="shared" si="52"/>
        <v/>
      </c>
      <c r="N2313" s="14"/>
      <c r="O2313" s="14"/>
      <c r="P2313" s="21"/>
      <c r="Q2313" s="21"/>
      <c r="R2313" s="21"/>
      <c r="S2313" s="21"/>
      <c r="T2313" s="21"/>
    </row>
    <row r="2314" spans="1:20" s="16" customFormat="1" ht="30" customHeight="1">
      <c r="A2314" s="21"/>
      <c r="B2314" s="21"/>
      <c r="C2314" s="197"/>
      <c r="D2314" s="168"/>
      <c r="E2314" s="154" t="str">
        <f>IFERROR(VLOOKUP(D2314,CADA_PROD!D:H,5,0),"")</f>
        <v/>
      </c>
      <c r="F2314" s="169"/>
      <c r="G2314" s="170"/>
      <c r="H2314" s="14"/>
      <c r="I2314" s="171"/>
      <c r="J2314" s="14"/>
      <c r="K2314" s="131"/>
      <c r="L2314" s="131" t="str">
        <f>IF(D2314="","",SUMIFS(MOVI_ENTR!I:I,MOVI_ENTR!D:D,D2314,MOVI_ENTR!O:O,O2314)-SUMIFS(MOVI_SAID!H:H,MOVI_SAID!D:D,D2314,MOVI_SAID!L:L,MOVI_ENTR!O2314))</f>
        <v/>
      </c>
      <c r="M2314" s="173" t="str">
        <f t="shared" si="52"/>
        <v/>
      </c>
      <c r="N2314" s="14"/>
      <c r="O2314" s="14"/>
      <c r="P2314" s="21"/>
      <c r="Q2314" s="21"/>
      <c r="R2314" s="21"/>
      <c r="S2314" s="21"/>
      <c r="T2314" s="21"/>
    </row>
    <row r="2315" spans="1:20" s="16" customFormat="1" ht="30" customHeight="1">
      <c r="A2315" s="21"/>
      <c r="B2315" s="21"/>
      <c r="C2315" s="197"/>
      <c r="D2315" s="168"/>
      <c r="E2315" s="154" t="str">
        <f>IFERROR(VLOOKUP(D2315,CADA_PROD!D:H,5,0),"")</f>
        <v/>
      </c>
      <c r="F2315" s="169"/>
      <c r="G2315" s="170"/>
      <c r="H2315" s="14"/>
      <c r="I2315" s="171"/>
      <c r="J2315" s="14"/>
      <c r="K2315" s="131"/>
      <c r="L2315" s="131" t="str">
        <f>IF(D2315="","",SUMIFS(MOVI_ENTR!I:I,MOVI_ENTR!D:D,D2315,MOVI_ENTR!O:O,O2315)-SUMIFS(MOVI_SAID!H:H,MOVI_SAID!D:D,D2315,MOVI_SAID!L:L,MOVI_ENTR!O2315))</f>
        <v/>
      </c>
      <c r="M2315" s="173" t="str">
        <f t="shared" si="52"/>
        <v/>
      </c>
      <c r="N2315" s="14"/>
      <c r="O2315" s="14"/>
      <c r="P2315" s="21"/>
      <c r="Q2315" s="21"/>
      <c r="R2315" s="21"/>
      <c r="S2315" s="21"/>
      <c r="T2315" s="21"/>
    </row>
    <row r="2316" spans="1:20" s="16" customFormat="1" ht="30" customHeight="1">
      <c r="A2316" s="21"/>
      <c r="B2316" s="21"/>
      <c r="C2316" s="197"/>
      <c r="D2316" s="168"/>
      <c r="E2316" s="154" t="str">
        <f>IFERROR(VLOOKUP(D2316,CADA_PROD!D:H,5,0),"")</f>
        <v/>
      </c>
      <c r="F2316" s="169"/>
      <c r="G2316" s="170"/>
      <c r="H2316" s="14"/>
      <c r="I2316" s="171"/>
      <c r="J2316" s="14"/>
      <c r="K2316" s="131"/>
      <c r="L2316" s="131" t="str">
        <f>IF(D2316="","",SUMIFS(MOVI_ENTR!I:I,MOVI_ENTR!D:D,D2316,MOVI_ENTR!O:O,O2316)-SUMIFS(MOVI_SAID!H:H,MOVI_SAID!D:D,D2316,MOVI_SAID!L:L,MOVI_ENTR!O2316))</f>
        <v/>
      </c>
      <c r="M2316" s="173" t="str">
        <f t="shared" si="52"/>
        <v/>
      </c>
      <c r="N2316" s="14"/>
      <c r="O2316" s="14"/>
      <c r="P2316" s="21"/>
      <c r="Q2316" s="21"/>
      <c r="R2316" s="21"/>
      <c r="S2316" s="21"/>
      <c r="T2316" s="21"/>
    </row>
    <row r="2317" spans="1:20" s="16" customFormat="1" ht="30" customHeight="1">
      <c r="A2317" s="21"/>
      <c r="B2317" s="21"/>
      <c r="C2317" s="197"/>
      <c r="D2317" s="168"/>
      <c r="E2317" s="154" t="str">
        <f>IFERROR(VLOOKUP(D2317,CADA_PROD!D:H,5,0),"")</f>
        <v/>
      </c>
      <c r="F2317" s="169"/>
      <c r="G2317" s="170"/>
      <c r="H2317" s="14"/>
      <c r="I2317" s="171"/>
      <c r="J2317" s="14"/>
      <c r="K2317" s="131"/>
      <c r="L2317" s="131" t="str">
        <f>IF(D2317="","",SUMIFS(MOVI_ENTR!I:I,MOVI_ENTR!D:D,D2317,MOVI_ENTR!O:O,O2317)-SUMIFS(MOVI_SAID!H:H,MOVI_SAID!D:D,D2317,MOVI_SAID!L:L,MOVI_ENTR!O2317))</f>
        <v/>
      </c>
      <c r="M2317" s="173" t="str">
        <f t="shared" si="52"/>
        <v/>
      </c>
      <c r="N2317" s="14"/>
      <c r="O2317" s="14"/>
      <c r="P2317" s="21"/>
      <c r="Q2317" s="21"/>
      <c r="R2317" s="21"/>
      <c r="S2317" s="21"/>
      <c r="T2317" s="21"/>
    </row>
    <row r="2318" spans="1:20" s="16" customFormat="1" ht="30" customHeight="1">
      <c r="A2318" s="21"/>
      <c r="B2318" s="21"/>
      <c r="C2318" s="197"/>
      <c r="D2318" s="168"/>
      <c r="E2318" s="154" t="str">
        <f>IFERROR(VLOOKUP(D2318,CADA_PROD!D:H,5,0),"")</f>
        <v/>
      </c>
      <c r="F2318" s="169"/>
      <c r="G2318" s="170"/>
      <c r="H2318" s="14"/>
      <c r="I2318" s="171"/>
      <c r="J2318" s="14"/>
      <c r="K2318" s="131"/>
      <c r="L2318" s="131" t="str">
        <f>IF(D2318="","",SUMIFS(MOVI_ENTR!I:I,MOVI_ENTR!D:D,D2318,MOVI_ENTR!O:O,O2318)-SUMIFS(MOVI_SAID!H:H,MOVI_SAID!D:D,D2318,MOVI_SAID!L:L,MOVI_ENTR!O2318))</f>
        <v/>
      </c>
      <c r="M2318" s="173" t="str">
        <f t="shared" si="52"/>
        <v/>
      </c>
      <c r="N2318" s="14"/>
      <c r="O2318" s="14"/>
      <c r="P2318" s="21"/>
      <c r="Q2318" s="21"/>
      <c r="R2318" s="21"/>
      <c r="S2318" s="21"/>
      <c r="T2318" s="21"/>
    </row>
    <row r="2319" spans="1:20" s="16" customFormat="1" ht="30" customHeight="1">
      <c r="A2319" s="21"/>
      <c r="B2319" s="21"/>
      <c r="C2319" s="197"/>
      <c r="D2319" s="168"/>
      <c r="E2319" s="154" t="str">
        <f>IFERROR(VLOOKUP(D2319,CADA_PROD!D:H,5,0),"")</f>
        <v/>
      </c>
      <c r="F2319" s="169"/>
      <c r="G2319" s="170"/>
      <c r="H2319" s="14"/>
      <c r="I2319" s="171"/>
      <c r="J2319" s="14"/>
      <c r="K2319" s="131"/>
      <c r="L2319" s="131" t="str">
        <f>IF(D2319="","",SUMIFS(MOVI_ENTR!I:I,MOVI_ENTR!D:D,D2319,MOVI_ENTR!O:O,O2319)-SUMIFS(MOVI_SAID!H:H,MOVI_SAID!D:D,D2319,MOVI_SAID!L:L,MOVI_ENTR!O2319))</f>
        <v/>
      </c>
      <c r="M2319" s="173" t="str">
        <f t="shared" si="52"/>
        <v/>
      </c>
      <c r="N2319" s="14"/>
      <c r="O2319" s="14"/>
      <c r="P2319" s="21"/>
      <c r="Q2319" s="21"/>
      <c r="R2319" s="21"/>
      <c r="S2319" s="21"/>
      <c r="T2319" s="21"/>
    </row>
    <row r="2320" spans="1:20" s="16" customFormat="1" ht="30" customHeight="1">
      <c r="A2320" s="21"/>
      <c r="B2320" s="21"/>
      <c r="C2320" s="197"/>
      <c r="D2320" s="168"/>
      <c r="E2320" s="154" t="str">
        <f>IFERROR(VLOOKUP(D2320,CADA_PROD!D:H,5,0),"")</f>
        <v/>
      </c>
      <c r="F2320" s="169"/>
      <c r="G2320" s="170"/>
      <c r="H2320" s="14"/>
      <c r="I2320" s="171"/>
      <c r="J2320" s="14"/>
      <c r="K2320" s="131"/>
      <c r="L2320" s="131" t="str">
        <f>IF(D2320="","",SUMIFS(MOVI_ENTR!I:I,MOVI_ENTR!D:D,D2320,MOVI_ENTR!O:O,O2320)-SUMIFS(MOVI_SAID!H:H,MOVI_SAID!D:D,D2320,MOVI_SAID!L:L,MOVI_ENTR!O2320))</f>
        <v/>
      </c>
      <c r="M2320" s="173" t="str">
        <f t="shared" si="52"/>
        <v/>
      </c>
      <c r="N2320" s="14"/>
      <c r="O2320" s="14"/>
      <c r="P2320" s="21"/>
      <c r="Q2320" s="21"/>
      <c r="R2320" s="21"/>
      <c r="S2320" s="21"/>
      <c r="T2320" s="21"/>
    </row>
    <row r="2321" spans="1:20" s="16" customFormat="1" ht="30" customHeight="1">
      <c r="A2321" s="21"/>
      <c r="B2321" s="21"/>
      <c r="C2321" s="197"/>
      <c r="D2321" s="168"/>
      <c r="E2321" s="154" t="str">
        <f>IFERROR(VLOOKUP(D2321,CADA_PROD!D:H,5,0),"")</f>
        <v/>
      </c>
      <c r="F2321" s="169"/>
      <c r="G2321" s="170"/>
      <c r="H2321" s="14"/>
      <c r="I2321" s="171"/>
      <c r="J2321" s="14"/>
      <c r="K2321" s="131"/>
      <c r="L2321" s="131" t="str">
        <f>IF(D2321="","",SUMIFS(MOVI_ENTR!I:I,MOVI_ENTR!D:D,D2321,MOVI_ENTR!O:O,O2321)-SUMIFS(MOVI_SAID!H:H,MOVI_SAID!D:D,D2321,MOVI_SAID!L:L,MOVI_ENTR!O2321))</f>
        <v/>
      </c>
      <c r="M2321" s="173" t="str">
        <f t="shared" si="52"/>
        <v/>
      </c>
      <c r="N2321" s="14"/>
      <c r="O2321" s="14"/>
      <c r="P2321" s="21"/>
      <c r="Q2321" s="21"/>
      <c r="R2321" s="21"/>
      <c r="S2321" s="21"/>
      <c r="T2321" s="21"/>
    </row>
    <row r="2322" spans="1:20" s="16" customFormat="1" ht="30" customHeight="1">
      <c r="A2322" s="21"/>
      <c r="B2322" s="21"/>
      <c r="C2322" s="197"/>
      <c r="D2322" s="168"/>
      <c r="E2322" s="154" t="str">
        <f>IFERROR(VLOOKUP(D2322,CADA_PROD!D:H,5,0),"")</f>
        <v/>
      </c>
      <c r="F2322" s="169"/>
      <c r="G2322" s="170"/>
      <c r="H2322" s="14"/>
      <c r="I2322" s="171"/>
      <c r="J2322" s="14"/>
      <c r="K2322" s="131"/>
      <c r="L2322" s="131" t="str">
        <f>IF(D2322="","",SUMIFS(MOVI_ENTR!I:I,MOVI_ENTR!D:D,D2322,MOVI_ENTR!O:O,O2322)-SUMIFS(MOVI_SAID!H:H,MOVI_SAID!D:D,D2322,MOVI_SAID!L:L,MOVI_ENTR!O2322))</f>
        <v/>
      </c>
      <c r="M2322" s="173" t="str">
        <f t="shared" si="52"/>
        <v/>
      </c>
      <c r="N2322" s="14"/>
      <c r="O2322" s="14"/>
      <c r="P2322" s="21"/>
      <c r="Q2322" s="21"/>
      <c r="R2322" s="21"/>
      <c r="S2322" s="21"/>
      <c r="T2322" s="21"/>
    </row>
    <row r="2323" spans="1:20" s="16" customFormat="1" ht="30" customHeight="1">
      <c r="A2323" s="21"/>
      <c r="B2323" s="21"/>
      <c r="C2323" s="197"/>
      <c r="D2323" s="168"/>
      <c r="E2323" s="154" t="str">
        <f>IFERROR(VLOOKUP(D2323,CADA_PROD!D:H,5,0),"")</f>
        <v/>
      </c>
      <c r="F2323" s="169"/>
      <c r="G2323" s="170"/>
      <c r="H2323" s="14"/>
      <c r="I2323" s="171"/>
      <c r="J2323" s="14"/>
      <c r="K2323" s="131"/>
      <c r="L2323" s="131" t="str">
        <f>IF(D2323="","",SUMIFS(MOVI_ENTR!I:I,MOVI_ENTR!D:D,D2323,MOVI_ENTR!O:O,O2323)-SUMIFS(MOVI_SAID!H:H,MOVI_SAID!D:D,D2323,MOVI_SAID!L:L,MOVI_ENTR!O2323))</f>
        <v/>
      </c>
      <c r="M2323" s="173" t="str">
        <f t="shared" si="52"/>
        <v/>
      </c>
      <c r="N2323" s="14"/>
      <c r="O2323" s="14"/>
      <c r="P2323" s="21"/>
      <c r="Q2323" s="21"/>
      <c r="R2323" s="21"/>
      <c r="S2323" s="21"/>
      <c r="T2323" s="21"/>
    </row>
    <row r="2324" spans="1:20" s="16" customFormat="1" ht="30" customHeight="1">
      <c r="A2324" s="21"/>
      <c r="B2324" s="21"/>
      <c r="C2324" s="197"/>
      <c r="D2324" s="168"/>
      <c r="E2324" s="154" t="str">
        <f>IFERROR(VLOOKUP(D2324,CADA_PROD!D:H,5,0),"")</f>
        <v/>
      </c>
      <c r="F2324" s="169"/>
      <c r="G2324" s="170"/>
      <c r="H2324" s="14"/>
      <c r="I2324" s="171"/>
      <c r="J2324" s="14"/>
      <c r="K2324" s="131"/>
      <c r="L2324" s="131" t="str">
        <f>IF(D2324="","",SUMIFS(MOVI_ENTR!I:I,MOVI_ENTR!D:D,D2324,MOVI_ENTR!O:O,O2324)-SUMIFS(MOVI_SAID!H:H,MOVI_SAID!D:D,D2324,MOVI_SAID!L:L,MOVI_ENTR!O2324))</f>
        <v/>
      </c>
      <c r="M2324" s="173" t="str">
        <f t="shared" si="52"/>
        <v/>
      </c>
      <c r="N2324" s="14"/>
      <c r="O2324" s="14"/>
      <c r="P2324" s="21"/>
      <c r="Q2324" s="21"/>
      <c r="R2324" s="21"/>
      <c r="S2324" s="21"/>
      <c r="T2324" s="21"/>
    </row>
    <row r="2325" spans="1:20" s="16" customFormat="1" ht="30" customHeight="1">
      <c r="A2325" s="21"/>
      <c r="B2325" s="21"/>
      <c r="C2325" s="197"/>
      <c r="D2325" s="168"/>
      <c r="E2325" s="154" t="str">
        <f>IFERROR(VLOOKUP(D2325,CADA_PROD!D:H,5,0),"")</f>
        <v/>
      </c>
      <c r="F2325" s="169"/>
      <c r="G2325" s="170"/>
      <c r="H2325" s="14"/>
      <c r="I2325" s="171"/>
      <c r="J2325" s="14"/>
      <c r="K2325" s="131"/>
      <c r="L2325" s="131" t="str">
        <f>IF(D2325="","",SUMIFS(MOVI_ENTR!I:I,MOVI_ENTR!D:D,D2325,MOVI_ENTR!O:O,O2325)-SUMIFS(MOVI_SAID!H:H,MOVI_SAID!D:D,D2325,MOVI_SAID!L:L,MOVI_ENTR!O2325))</f>
        <v/>
      </c>
      <c r="M2325" s="173" t="str">
        <f t="shared" si="52"/>
        <v/>
      </c>
      <c r="N2325" s="14"/>
      <c r="O2325" s="14"/>
      <c r="P2325" s="21"/>
      <c r="Q2325" s="21"/>
      <c r="R2325" s="21"/>
      <c r="S2325" s="21"/>
      <c r="T2325" s="21"/>
    </row>
    <row r="2326" spans="1:20" s="16" customFormat="1" ht="30" customHeight="1">
      <c r="A2326" s="21"/>
      <c r="B2326" s="21"/>
      <c r="C2326" s="197"/>
      <c r="D2326" s="168"/>
      <c r="E2326" s="154" t="str">
        <f>IFERROR(VLOOKUP(D2326,CADA_PROD!D:H,5,0),"")</f>
        <v/>
      </c>
      <c r="F2326" s="169"/>
      <c r="G2326" s="170"/>
      <c r="H2326" s="14"/>
      <c r="I2326" s="171"/>
      <c r="J2326" s="14"/>
      <c r="K2326" s="131"/>
      <c r="L2326" s="131" t="str">
        <f>IF(D2326="","",SUMIFS(MOVI_ENTR!I:I,MOVI_ENTR!D:D,D2326,MOVI_ENTR!O:O,O2326)-SUMIFS(MOVI_SAID!H:H,MOVI_SAID!D:D,D2326,MOVI_SAID!L:L,MOVI_ENTR!O2326))</f>
        <v/>
      </c>
      <c r="M2326" s="173" t="str">
        <f t="shared" si="52"/>
        <v/>
      </c>
      <c r="N2326" s="14"/>
      <c r="O2326" s="14"/>
      <c r="P2326" s="21"/>
      <c r="Q2326" s="21"/>
      <c r="R2326" s="21"/>
      <c r="S2326" s="21"/>
      <c r="T2326" s="21"/>
    </row>
    <row r="2327" spans="1:20" s="16" customFormat="1" ht="30" customHeight="1">
      <c r="A2327" s="21"/>
      <c r="B2327" s="21"/>
      <c r="C2327" s="197"/>
      <c r="D2327" s="168"/>
      <c r="E2327" s="154" t="str">
        <f>IFERROR(VLOOKUP(D2327,CADA_PROD!D:H,5,0),"")</f>
        <v/>
      </c>
      <c r="F2327" s="169"/>
      <c r="G2327" s="170"/>
      <c r="H2327" s="14"/>
      <c r="I2327" s="171"/>
      <c r="J2327" s="14"/>
      <c r="K2327" s="131"/>
      <c r="L2327" s="131" t="str">
        <f>IF(D2327="","",SUMIFS(MOVI_ENTR!I:I,MOVI_ENTR!D:D,D2327,MOVI_ENTR!O:O,O2327)-SUMIFS(MOVI_SAID!H:H,MOVI_SAID!D:D,D2327,MOVI_SAID!L:L,MOVI_ENTR!O2327))</f>
        <v/>
      </c>
      <c r="M2327" s="173" t="str">
        <f t="shared" si="52"/>
        <v/>
      </c>
      <c r="N2327" s="14"/>
      <c r="O2327" s="14"/>
      <c r="P2327" s="21"/>
      <c r="Q2327" s="21"/>
      <c r="R2327" s="21"/>
      <c r="S2327" s="21"/>
      <c r="T2327" s="21"/>
    </row>
    <row r="2328" spans="1:20" s="16" customFormat="1" ht="30" customHeight="1">
      <c r="A2328" s="21"/>
      <c r="B2328" s="21"/>
      <c r="C2328" s="197"/>
      <c r="D2328" s="168"/>
      <c r="E2328" s="154" t="str">
        <f>IFERROR(VLOOKUP(D2328,CADA_PROD!D:H,5,0),"")</f>
        <v/>
      </c>
      <c r="F2328" s="169"/>
      <c r="G2328" s="170"/>
      <c r="H2328" s="14"/>
      <c r="I2328" s="171"/>
      <c r="J2328" s="14"/>
      <c r="K2328" s="131"/>
      <c r="L2328" s="131" t="str">
        <f>IF(D2328="","",SUMIFS(MOVI_ENTR!I:I,MOVI_ENTR!D:D,D2328,MOVI_ENTR!O:O,O2328)-SUMIFS(MOVI_SAID!H:H,MOVI_SAID!D:D,D2328,MOVI_SAID!L:L,MOVI_ENTR!O2328))</f>
        <v/>
      </c>
      <c r="M2328" s="173" t="str">
        <f t="shared" si="52"/>
        <v/>
      </c>
      <c r="N2328" s="14"/>
      <c r="O2328" s="14"/>
      <c r="P2328" s="21"/>
      <c r="Q2328" s="21"/>
      <c r="R2328" s="21"/>
      <c r="S2328" s="21"/>
      <c r="T2328" s="21"/>
    </row>
    <row r="2329" spans="1:20" s="16" customFormat="1" ht="30" customHeight="1">
      <c r="A2329" s="21"/>
      <c r="B2329" s="21"/>
      <c r="C2329" s="197"/>
      <c r="D2329" s="168"/>
      <c r="E2329" s="154" t="str">
        <f>IFERROR(VLOOKUP(D2329,CADA_PROD!D:H,5,0),"")</f>
        <v/>
      </c>
      <c r="F2329" s="169"/>
      <c r="G2329" s="170"/>
      <c r="H2329" s="14"/>
      <c r="I2329" s="171"/>
      <c r="J2329" s="14"/>
      <c r="K2329" s="131"/>
      <c r="L2329" s="131" t="str">
        <f>IF(D2329="","",SUMIFS(MOVI_ENTR!I:I,MOVI_ENTR!D:D,D2329,MOVI_ENTR!O:O,O2329)-SUMIFS(MOVI_SAID!H:H,MOVI_SAID!D:D,D2329,MOVI_SAID!L:L,MOVI_ENTR!O2329))</f>
        <v/>
      </c>
      <c r="M2329" s="173" t="str">
        <f t="shared" si="52"/>
        <v/>
      </c>
      <c r="N2329" s="14"/>
      <c r="O2329" s="14"/>
      <c r="P2329" s="21"/>
      <c r="Q2329" s="21"/>
      <c r="R2329" s="21"/>
      <c r="S2329" s="21"/>
      <c r="T2329" s="21"/>
    </row>
    <row r="2330" spans="1:20" s="16" customFormat="1" ht="30" customHeight="1">
      <c r="A2330" s="21"/>
      <c r="B2330" s="21"/>
      <c r="C2330" s="197"/>
      <c r="D2330" s="168"/>
      <c r="E2330" s="154" t="str">
        <f>IFERROR(VLOOKUP(D2330,CADA_PROD!D:H,5,0),"")</f>
        <v/>
      </c>
      <c r="F2330" s="169"/>
      <c r="G2330" s="170"/>
      <c r="H2330" s="14"/>
      <c r="I2330" s="171"/>
      <c r="J2330" s="14"/>
      <c r="K2330" s="131"/>
      <c r="L2330" s="131" t="str">
        <f>IF(D2330="","",SUMIFS(MOVI_ENTR!I:I,MOVI_ENTR!D:D,D2330,MOVI_ENTR!O:O,O2330)-SUMIFS(MOVI_SAID!H:H,MOVI_SAID!D:D,D2330,MOVI_SAID!L:L,MOVI_ENTR!O2330))</f>
        <v/>
      </c>
      <c r="M2330" s="173" t="str">
        <f t="shared" si="52"/>
        <v/>
      </c>
      <c r="N2330" s="14"/>
      <c r="O2330" s="14"/>
      <c r="P2330" s="21"/>
      <c r="Q2330" s="21"/>
      <c r="R2330" s="21"/>
      <c r="S2330" s="21"/>
      <c r="T2330" s="21"/>
    </row>
    <row r="2331" spans="1:20" s="16" customFormat="1" ht="30" customHeight="1">
      <c r="A2331" s="21"/>
      <c r="B2331" s="21"/>
      <c r="C2331" s="197"/>
      <c r="D2331" s="168"/>
      <c r="E2331" s="154" t="str">
        <f>IFERROR(VLOOKUP(D2331,CADA_PROD!D:H,5,0),"")</f>
        <v/>
      </c>
      <c r="F2331" s="169"/>
      <c r="G2331" s="170"/>
      <c r="H2331" s="14"/>
      <c r="I2331" s="171"/>
      <c r="J2331" s="14"/>
      <c r="K2331" s="131"/>
      <c r="L2331" s="131" t="str">
        <f>IF(D2331="","",SUMIFS(MOVI_ENTR!I:I,MOVI_ENTR!D:D,D2331,MOVI_ENTR!O:O,O2331)-SUMIFS(MOVI_SAID!H:H,MOVI_SAID!D:D,D2331,MOVI_SAID!L:L,MOVI_ENTR!O2331))</f>
        <v/>
      </c>
      <c r="M2331" s="173" t="str">
        <f t="shared" ref="M2331:M2394" si="53">IF(D2331="","",H2331*I2331)</f>
        <v/>
      </c>
      <c r="N2331" s="14"/>
      <c r="O2331" s="14"/>
      <c r="P2331" s="21"/>
      <c r="Q2331" s="21"/>
      <c r="R2331" s="21"/>
      <c r="S2331" s="21"/>
      <c r="T2331" s="21"/>
    </row>
    <row r="2332" spans="1:20" s="16" customFormat="1" ht="30" customHeight="1">
      <c r="A2332" s="21"/>
      <c r="B2332" s="21"/>
      <c r="C2332" s="197"/>
      <c r="D2332" s="168"/>
      <c r="E2332" s="154" t="str">
        <f>IFERROR(VLOOKUP(D2332,CADA_PROD!D:H,5,0),"")</f>
        <v/>
      </c>
      <c r="F2332" s="169"/>
      <c r="G2332" s="170"/>
      <c r="H2332" s="14"/>
      <c r="I2332" s="171"/>
      <c r="J2332" s="14"/>
      <c r="K2332" s="131"/>
      <c r="L2332" s="131" t="str">
        <f>IF(D2332="","",SUMIFS(MOVI_ENTR!I:I,MOVI_ENTR!D:D,D2332,MOVI_ENTR!O:O,O2332)-SUMIFS(MOVI_SAID!H:H,MOVI_SAID!D:D,D2332,MOVI_SAID!L:L,MOVI_ENTR!O2332))</f>
        <v/>
      </c>
      <c r="M2332" s="173" t="str">
        <f t="shared" si="53"/>
        <v/>
      </c>
      <c r="N2332" s="14"/>
      <c r="O2332" s="14"/>
      <c r="P2332" s="21"/>
      <c r="Q2332" s="21"/>
      <c r="R2332" s="21"/>
      <c r="S2332" s="21"/>
      <c r="T2332" s="21"/>
    </row>
    <row r="2333" spans="1:20" s="16" customFormat="1" ht="30" customHeight="1">
      <c r="A2333" s="21"/>
      <c r="B2333" s="21"/>
      <c r="C2333" s="197"/>
      <c r="D2333" s="168"/>
      <c r="E2333" s="154" t="str">
        <f>IFERROR(VLOOKUP(D2333,CADA_PROD!D:H,5,0),"")</f>
        <v/>
      </c>
      <c r="F2333" s="169"/>
      <c r="G2333" s="170"/>
      <c r="H2333" s="14"/>
      <c r="I2333" s="171"/>
      <c r="J2333" s="14"/>
      <c r="K2333" s="131"/>
      <c r="L2333" s="131" t="str">
        <f>IF(D2333="","",SUMIFS(MOVI_ENTR!I:I,MOVI_ENTR!D:D,D2333,MOVI_ENTR!O:O,O2333)-SUMIFS(MOVI_SAID!H:H,MOVI_SAID!D:D,D2333,MOVI_SAID!L:L,MOVI_ENTR!O2333))</f>
        <v/>
      </c>
      <c r="M2333" s="173" t="str">
        <f t="shared" si="53"/>
        <v/>
      </c>
      <c r="N2333" s="14"/>
      <c r="O2333" s="14"/>
      <c r="P2333" s="21"/>
      <c r="Q2333" s="21"/>
      <c r="R2333" s="21"/>
      <c r="S2333" s="21"/>
      <c r="T2333" s="21"/>
    </row>
    <row r="2334" spans="1:20" s="16" customFormat="1" ht="30" customHeight="1">
      <c r="A2334" s="21"/>
      <c r="B2334" s="21"/>
      <c r="C2334" s="197"/>
      <c r="D2334" s="168"/>
      <c r="E2334" s="154" t="str">
        <f>IFERROR(VLOOKUP(D2334,CADA_PROD!D:H,5,0),"")</f>
        <v/>
      </c>
      <c r="F2334" s="169"/>
      <c r="G2334" s="170"/>
      <c r="H2334" s="14"/>
      <c r="I2334" s="171"/>
      <c r="J2334" s="14"/>
      <c r="K2334" s="131"/>
      <c r="L2334" s="131" t="str">
        <f>IF(D2334="","",SUMIFS(MOVI_ENTR!I:I,MOVI_ENTR!D:D,D2334,MOVI_ENTR!O:O,O2334)-SUMIFS(MOVI_SAID!H:H,MOVI_SAID!D:D,D2334,MOVI_SAID!L:L,MOVI_ENTR!O2334))</f>
        <v/>
      </c>
      <c r="M2334" s="173" t="str">
        <f t="shared" si="53"/>
        <v/>
      </c>
      <c r="N2334" s="14"/>
      <c r="O2334" s="14"/>
      <c r="P2334" s="21"/>
      <c r="Q2334" s="21"/>
      <c r="R2334" s="21"/>
      <c r="S2334" s="21"/>
      <c r="T2334" s="21"/>
    </row>
    <row r="2335" spans="1:20" s="16" customFormat="1" ht="30" customHeight="1">
      <c r="A2335" s="21"/>
      <c r="B2335" s="21"/>
      <c r="C2335" s="197"/>
      <c r="D2335" s="168"/>
      <c r="E2335" s="154" t="str">
        <f>IFERROR(VLOOKUP(D2335,CADA_PROD!D:H,5,0),"")</f>
        <v/>
      </c>
      <c r="F2335" s="169"/>
      <c r="G2335" s="170"/>
      <c r="H2335" s="14"/>
      <c r="I2335" s="171"/>
      <c r="J2335" s="14"/>
      <c r="K2335" s="131"/>
      <c r="L2335" s="131" t="str">
        <f>IF(D2335="","",SUMIFS(MOVI_ENTR!I:I,MOVI_ENTR!D:D,D2335,MOVI_ENTR!O:O,O2335)-SUMIFS(MOVI_SAID!H:H,MOVI_SAID!D:D,D2335,MOVI_SAID!L:L,MOVI_ENTR!O2335))</f>
        <v/>
      </c>
      <c r="M2335" s="173" t="str">
        <f t="shared" si="53"/>
        <v/>
      </c>
      <c r="N2335" s="14"/>
      <c r="O2335" s="14"/>
      <c r="P2335" s="21"/>
      <c r="Q2335" s="21"/>
      <c r="R2335" s="21"/>
      <c r="S2335" s="21"/>
      <c r="T2335" s="21"/>
    </row>
    <row r="2336" spans="1:20" s="16" customFormat="1" ht="30" customHeight="1">
      <c r="A2336" s="21"/>
      <c r="B2336" s="21"/>
      <c r="C2336" s="197"/>
      <c r="D2336" s="168"/>
      <c r="E2336" s="154" t="str">
        <f>IFERROR(VLOOKUP(D2336,CADA_PROD!D:H,5,0),"")</f>
        <v/>
      </c>
      <c r="F2336" s="169"/>
      <c r="G2336" s="170"/>
      <c r="H2336" s="14"/>
      <c r="I2336" s="171"/>
      <c r="J2336" s="14"/>
      <c r="K2336" s="131"/>
      <c r="L2336" s="131" t="str">
        <f>IF(D2336="","",SUMIFS(MOVI_ENTR!I:I,MOVI_ENTR!D:D,D2336,MOVI_ENTR!O:O,O2336)-SUMIFS(MOVI_SAID!H:H,MOVI_SAID!D:D,D2336,MOVI_SAID!L:L,MOVI_ENTR!O2336))</f>
        <v/>
      </c>
      <c r="M2336" s="173" t="str">
        <f t="shared" si="53"/>
        <v/>
      </c>
      <c r="N2336" s="14"/>
      <c r="O2336" s="14"/>
      <c r="P2336" s="21"/>
      <c r="Q2336" s="21"/>
      <c r="R2336" s="21"/>
      <c r="S2336" s="21"/>
      <c r="T2336" s="21"/>
    </row>
    <row r="2337" spans="1:20" s="16" customFormat="1" ht="30" customHeight="1">
      <c r="A2337" s="21"/>
      <c r="B2337" s="21"/>
      <c r="C2337" s="197"/>
      <c r="D2337" s="168"/>
      <c r="E2337" s="154" t="str">
        <f>IFERROR(VLOOKUP(D2337,CADA_PROD!D:H,5,0),"")</f>
        <v/>
      </c>
      <c r="F2337" s="169"/>
      <c r="G2337" s="170"/>
      <c r="H2337" s="14"/>
      <c r="I2337" s="171"/>
      <c r="J2337" s="14"/>
      <c r="K2337" s="131"/>
      <c r="L2337" s="131" t="str">
        <f>IF(D2337="","",SUMIFS(MOVI_ENTR!I:I,MOVI_ENTR!D:D,D2337,MOVI_ENTR!O:O,O2337)-SUMIFS(MOVI_SAID!H:H,MOVI_SAID!D:D,D2337,MOVI_SAID!L:L,MOVI_ENTR!O2337))</f>
        <v/>
      </c>
      <c r="M2337" s="173" t="str">
        <f t="shared" si="53"/>
        <v/>
      </c>
      <c r="N2337" s="14"/>
      <c r="O2337" s="14"/>
      <c r="P2337" s="21"/>
      <c r="Q2337" s="21"/>
      <c r="R2337" s="21"/>
      <c r="S2337" s="21"/>
      <c r="T2337" s="21"/>
    </row>
    <row r="2338" spans="1:20" s="16" customFormat="1" ht="30" customHeight="1">
      <c r="A2338" s="21"/>
      <c r="B2338" s="21"/>
      <c r="C2338" s="197"/>
      <c r="D2338" s="168"/>
      <c r="E2338" s="154" t="str">
        <f>IFERROR(VLOOKUP(D2338,CADA_PROD!D:H,5,0),"")</f>
        <v/>
      </c>
      <c r="F2338" s="169"/>
      <c r="G2338" s="170"/>
      <c r="H2338" s="14"/>
      <c r="I2338" s="171"/>
      <c r="J2338" s="14"/>
      <c r="K2338" s="131"/>
      <c r="L2338" s="131" t="str">
        <f>IF(D2338="","",SUMIFS(MOVI_ENTR!I:I,MOVI_ENTR!D:D,D2338,MOVI_ENTR!O:O,O2338)-SUMIFS(MOVI_SAID!H:H,MOVI_SAID!D:D,D2338,MOVI_SAID!L:L,MOVI_ENTR!O2338))</f>
        <v/>
      </c>
      <c r="M2338" s="173" t="str">
        <f t="shared" si="53"/>
        <v/>
      </c>
      <c r="N2338" s="14"/>
      <c r="O2338" s="14"/>
      <c r="P2338" s="21"/>
      <c r="Q2338" s="21"/>
      <c r="R2338" s="21"/>
      <c r="S2338" s="21"/>
      <c r="T2338" s="21"/>
    </row>
    <row r="2339" spans="1:20" s="16" customFormat="1" ht="30" customHeight="1">
      <c r="A2339" s="21"/>
      <c r="B2339" s="21"/>
      <c r="C2339" s="197"/>
      <c r="D2339" s="168"/>
      <c r="E2339" s="154" t="str">
        <f>IFERROR(VLOOKUP(D2339,CADA_PROD!D:H,5,0),"")</f>
        <v/>
      </c>
      <c r="F2339" s="169"/>
      <c r="G2339" s="170"/>
      <c r="H2339" s="14"/>
      <c r="I2339" s="171"/>
      <c r="J2339" s="14"/>
      <c r="K2339" s="131"/>
      <c r="L2339" s="131" t="str">
        <f>IF(D2339="","",SUMIFS(MOVI_ENTR!I:I,MOVI_ENTR!D:D,D2339,MOVI_ENTR!O:O,O2339)-SUMIFS(MOVI_SAID!H:H,MOVI_SAID!D:D,D2339,MOVI_SAID!L:L,MOVI_ENTR!O2339))</f>
        <v/>
      </c>
      <c r="M2339" s="173" t="str">
        <f t="shared" si="53"/>
        <v/>
      </c>
      <c r="N2339" s="14"/>
      <c r="O2339" s="14"/>
      <c r="P2339" s="21"/>
      <c r="Q2339" s="21"/>
      <c r="R2339" s="21"/>
      <c r="S2339" s="21"/>
      <c r="T2339" s="21"/>
    </row>
    <row r="2340" spans="1:20" s="16" customFormat="1" ht="30" customHeight="1">
      <c r="A2340" s="21"/>
      <c r="B2340" s="21"/>
      <c r="C2340" s="197"/>
      <c r="D2340" s="168"/>
      <c r="E2340" s="154" t="str">
        <f>IFERROR(VLOOKUP(D2340,CADA_PROD!D:H,5,0),"")</f>
        <v/>
      </c>
      <c r="F2340" s="169"/>
      <c r="G2340" s="170"/>
      <c r="H2340" s="14"/>
      <c r="I2340" s="171"/>
      <c r="J2340" s="14"/>
      <c r="K2340" s="131"/>
      <c r="L2340" s="131" t="str">
        <f>IF(D2340="","",SUMIFS(MOVI_ENTR!I:I,MOVI_ENTR!D:D,D2340,MOVI_ENTR!O:O,O2340)-SUMIFS(MOVI_SAID!H:H,MOVI_SAID!D:D,D2340,MOVI_SAID!L:L,MOVI_ENTR!O2340))</f>
        <v/>
      </c>
      <c r="M2340" s="173" t="str">
        <f t="shared" si="53"/>
        <v/>
      </c>
      <c r="N2340" s="14"/>
      <c r="O2340" s="14"/>
      <c r="P2340" s="21"/>
      <c r="Q2340" s="21"/>
      <c r="R2340" s="21"/>
      <c r="S2340" s="21"/>
      <c r="T2340" s="21"/>
    </row>
    <row r="2341" spans="1:20" s="16" customFormat="1" ht="30" customHeight="1">
      <c r="A2341" s="21"/>
      <c r="B2341" s="21"/>
      <c r="C2341" s="197"/>
      <c r="D2341" s="168"/>
      <c r="E2341" s="154" t="str">
        <f>IFERROR(VLOOKUP(D2341,CADA_PROD!D:H,5,0),"")</f>
        <v/>
      </c>
      <c r="F2341" s="169"/>
      <c r="G2341" s="170"/>
      <c r="H2341" s="14"/>
      <c r="I2341" s="171"/>
      <c r="J2341" s="14"/>
      <c r="K2341" s="131"/>
      <c r="L2341" s="131" t="str">
        <f>IF(D2341="","",SUMIFS(MOVI_ENTR!I:I,MOVI_ENTR!D:D,D2341,MOVI_ENTR!O:O,O2341)-SUMIFS(MOVI_SAID!H:H,MOVI_SAID!D:D,D2341,MOVI_SAID!L:L,MOVI_ENTR!O2341))</f>
        <v/>
      </c>
      <c r="M2341" s="173" t="str">
        <f t="shared" si="53"/>
        <v/>
      </c>
      <c r="N2341" s="14"/>
      <c r="O2341" s="14"/>
      <c r="P2341" s="21"/>
      <c r="Q2341" s="21"/>
      <c r="R2341" s="21"/>
      <c r="S2341" s="21"/>
      <c r="T2341" s="21"/>
    </row>
    <row r="2342" spans="1:20" s="16" customFormat="1" ht="30" customHeight="1">
      <c r="A2342" s="21"/>
      <c r="B2342" s="21"/>
      <c r="C2342" s="197"/>
      <c r="D2342" s="168"/>
      <c r="E2342" s="154" t="str">
        <f>IFERROR(VLOOKUP(D2342,CADA_PROD!D:H,5,0),"")</f>
        <v/>
      </c>
      <c r="F2342" s="169"/>
      <c r="G2342" s="170"/>
      <c r="H2342" s="14"/>
      <c r="I2342" s="171"/>
      <c r="J2342" s="14"/>
      <c r="K2342" s="131"/>
      <c r="L2342" s="131" t="str">
        <f>IF(D2342="","",SUMIFS(MOVI_ENTR!I:I,MOVI_ENTR!D:D,D2342,MOVI_ENTR!O:O,O2342)-SUMIFS(MOVI_SAID!H:H,MOVI_SAID!D:D,D2342,MOVI_SAID!L:L,MOVI_ENTR!O2342))</f>
        <v/>
      </c>
      <c r="M2342" s="173" t="str">
        <f t="shared" si="53"/>
        <v/>
      </c>
      <c r="N2342" s="14"/>
      <c r="O2342" s="14"/>
      <c r="P2342" s="21"/>
      <c r="Q2342" s="21"/>
      <c r="R2342" s="21"/>
      <c r="S2342" s="21"/>
      <c r="T2342" s="21"/>
    </row>
    <row r="2343" spans="1:20" s="16" customFormat="1" ht="30" customHeight="1">
      <c r="A2343" s="21"/>
      <c r="B2343" s="21"/>
      <c r="C2343" s="197"/>
      <c r="D2343" s="168"/>
      <c r="E2343" s="154" t="str">
        <f>IFERROR(VLOOKUP(D2343,CADA_PROD!D:H,5,0),"")</f>
        <v/>
      </c>
      <c r="F2343" s="169"/>
      <c r="G2343" s="170"/>
      <c r="H2343" s="14"/>
      <c r="I2343" s="171"/>
      <c r="J2343" s="14"/>
      <c r="K2343" s="131"/>
      <c r="L2343" s="131" t="str">
        <f>IF(D2343="","",SUMIFS(MOVI_ENTR!I:I,MOVI_ENTR!D:D,D2343,MOVI_ENTR!O:O,O2343)-SUMIFS(MOVI_SAID!H:H,MOVI_SAID!D:D,D2343,MOVI_SAID!L:L,MOVI_ENTR!O2343))</f>
        <v/>
      </c>
      <c r="M2343" s="173" t="str">
        <f t="shared" si="53"/>
        <v/>
      </c>
      <c r="N2343" s="14"/>
      <c r="O2343" s="14"/>
      <c r="P2343" s="21"/>
      <c r="Q2343" s="21"/>
      <c r="R2343" s="21"/>
      <c r="S2343" s="21"/>
      <c r="T2343" s="21"/>
    </row>
    <row r="2344" spans="1:20" s="16" customFormat="1" ht="30" customHeight="1">
      <c r="A2344" s="21"/>
      <c r="B2344" s="21"/>
      <c r="C2344" s="197"/>
      <c r="D2344" s="168"/>
      <c r="E2344" s="154" t="str">
        <f>IFERROR(VLOOKUP(D2344,CADA_PROD!D:H,5,0),"")</f>
        <v/>
      </c>
      <c r="F2344" s="169"/>
      <c r="G2344" s="170"/>
      <c r="H2344" s="14"/>
      <c r="I2344" s="171"/>
      <c r="J2344" s="14"/>
      <c r="K2344" s="131"/>
      <c r="L2344" s="131" t="str">
        <f>IF(D2344="","",SUMIFS(MOVI_ENTR!I:I,MOVI_ENTR!D:D,D2344,MOVI_ENTR!O:O,O2344)-SUMIFS(MOVI_SAID!H:H,MOVI_SAID!D:D,D2344,MOVI_SAID!L:L,MOVI_ENTR!O2344))</f>
        <v/>
      </c>
      <c r="M2344" s="173" t="str">
        <f t="shared" si="53"/>
        <v/>
      </c>
      <c r="N2344" s="14"/>
      <c r="O2344" s="14"/>
      <c r="P2344" s="21"/>
      <c r="Q2344" s="21"/>
      <c r="R2344" s="21"/>
      <c r="S2344" s="21"/>
      <c r="T2344" s="21"/>
    </row>
    <row r="2345" spans="1:20" s="16" customFormat="1" ht="30" customHeight="1">
      <c r="A2345" s="21"/>
      <c r="B2345" s="21"/>
      <c r="C2345" s="197"/>
      <c r="D2345" s="168"/>
      <c r="E2345" s="154" t="str">
        <f>IFERROR(VLOOKUP(D2345,CADA_PROD!D:H,5,0),"")</f>
        <v/>
      </c>
      <c r="F2345" s="169"/>
      <c r="G2345" s="170"/>
      <c r="H2345" s="14"/>
      <c r="I2345" s="171"/>
      <c r="J2345" s="14"/>
      <c r="K2345" s="131"/>
      <c r="L2345" s="131" t="str">
        <f>IF(D2345="","",SUMIFS(MOVI_ENTR!I:I,MOVI_ENTR!D:D,D2345,MOVI_ENTR!O:O,O2345)-SUMIFS(MOVI_SAID!H:H,MOVI_SAID!D:D,D2345,MOVI_SAID!L:L,MOVI_ENTR!O2345))</f>
        <v/>
      </c>
      <c r="M2345" s="173" t="str">
        <f t="shared" si="53"/>
        <v/>
      </c>
      <c r="N2345" s="14"/>
      <c r="O2345" s="14"/>
      <c r="P2345" s="21"/>
      <c r="Q2345" s="21"/>
      <c r="R2345" s="21"/>
      <c r="S2345" s="21"/>
      <c r="T2345" s="21"/>
    </row>
    <row r="2346" spans="1:20" s="16" customFormat="1" ht="30" customHeight="1">
      <c r="A2346" s="21"/>
      <c r="B2346" s="21"/>
      <c r="C2346" s="197"/>
      <c r="D2346" s="168"/>
      <c r="E2346" s="154" t="str">
        <f>IFERROR(VLOOKUP(D2346,CADA_PROD!D:H,5,0),"")</f>
        <v/>
      </c>
      <c r="F2346" s="169"/>
      <c r="G2346" s="170"/>
      <c r="H2346" s="14"/>
      <c r="I2346" s="171"/>
      <c r="J2346" s="14"/>
      <c r="K2346" s="131"/>
      <c r="L2346" s="131" t="str">
        <f>IF(D2346="","",SUMIFS(MOVI_ENTR!I:I,MOVI_ENTR!D:D,D2346,MOVI_ENTR!O:O,O2346)-SUMIFS(MOVI_SAID!H:H,MOVI_SAID!D:D,D2346,MOVI_SAID!L:L,MOVI_ENTR!O2346))</f>
        <v/>
      </c>
      <c r="M2346" s="173" t="str">
        <f t="shared" si="53"/>
        <v/>
      </c>
      <c r="N2346" s="14"/>
      <c r="O2346" s="14"/>
      <c r="P2346" s="21"/>
      <c r="Q2346" s="21"/>
      <c r="R2346" s="21"/>
      <c r="S2346" s="21"/>
      <c r="T2346" s="21"/>
    </row>
    <row r="2347" spans="1:20" s="16" customFormat="1" ht="30" customHeight="1">
      <c r="A2347" s="21"/>
      <c r="B2347" s="21"/>
      <c r="C2347" s="197"/>
      <c r="D2347" s="168"/>
      <c r="E2347" s="154" t="str">
        <f>IFERROR(VLOOKUP(D2347,CADA_PROD!D:H,5,0),"")</f>
        <v/>
      </c>
      <c r="F2347" s="169"/>
      <c r="G2347" s="170"/>
      <c r="H2347" s="14"/>
      <c r="I2347" s="171"/>
      <c r="J2347" s="14"/>
      <c r="K2347" s="131"/>
      <c r="L2347" s="131" t="str">
        <f>IF(D2347="","",SUMIFS(MOVI_ENTR!I:I,MOVI_ENTR!D:D,D2347,MOVI_ENTR!O:O,O2347)-SUMIFS(MOVI_SAID!H:H,MOVI_SAID!D:D,D2347,MOVI_SAID!L:L,MOVI_ENTR!O2347))</f>
        <v/>
      </c>
      <c r="M2347" s="173" t="str">
        <f t="shared" si="53"/>
        <v/>
      </c>
      <c r="N2347" s="14"/>
      <c r="O2347" s="14"/>
      <c r="P2347" s="21"/>
      <c r="Q2347" s="21"/>
      <c r="R2347" s="21"/>
      <c r="S2347" s="21"/>
      <c r="T2347" s="21"/>
    </row>
    <row r="2348" spans="1:20" s="16" customFormat="1" ht="30" customHeight="1">
      <c r="A2348" s="21"/>
      <c r="B2348" s="21"/>
      <c r="C2348" s="197"/>
      <c r="D2348" s="168"/>
      <c r="E2348" s="154" t="str">
        <f>IFERROR(VLOOKUP(D2348,CADA_PROD!D:H,5,0),"")</f>
        <v/>
      </c>
      <c r="F2348" s="169"/>
      <c r="G2348" s="170"/>
      <c r="H2348" s="14"/>
      <c r="I2348" s="171"/>
      <c r="J2348" s="14"/>
      <c r="K2348" s="131"/>
      <c r="L2348" s="131" t="str">
        <f>IF(D2348="","",SUMIFS(MOVI_ENTR!I:I,MOVI_ENTR!D:D,D2348,MOVI_ENTR!O:O,O2348)-SUMIFS(MOVI_SAID!H:H,MOVI_SAID!D:D,D2348,MOVI_SAID!L:L,MOVI_ENTR!O2348))</f>
        <v/>
      </c>
      <c r="M2348" s="173" t="str">
        <f t="shared" si="53"/>
        <v/>
      </c>
      <c r="N2348" s="14"/>
      <c r="O2348" s="14"/>
      <c r="P2348" s="21"/>
      <c r="Q2348" s="21"/>
      <c r="R2348" s="21"/>
      <c r="S2348" s="21"/>
      <c r="T2348" s="21"/>
    </row>
    <row r="2349" spans="1:20" s="16" customFormat="1" ht="30" customHeight="1">
      <c r="A2349" s="21"/>
      <c r="B2349" s="21"/>
      <c r="C2349" s="197"/>
      <c r="D2349" s="168"/>
      <c r="E2349" s="154" t="str">
        <f>IFERROR(VLOOKUP(D2349,CADA_PROD!D:H,5,0),"")</f>
        <v/>
      </c>
      <c r="F2349" s="169"/>
      <c r="G2349" s="170"/>
      <c r="H2349" s="14"/>
      <c r="I2349" s="171"/>
      <c r="J2349" s="14"/>
      <c r="K2349" s="131"/>
      <c r="L2349" s="131" t="str">
        <f>IF(D2349="","",SUMIFS(MOVI_ENTR!I:I,MOVI_ENTR!D:D,D2349,MOVI_ENTR!O:O,O2349)-SUMIFS(MOVI_SAID!H:H,MOVI_SAID!D:D,D2349,MOVI_SAID!L:L,MOVI_ENTR!O2349))</f>
        <v/>
      </c>
      <c r="M2349" s="173" t="str">
        <f t="shared" si="53"/>
        <v/>
      </c>
      <c r="N2349" s="14"/>
      <c r="O2349" s="14"/>
      <c r="P2349" s="21"/>
      <c r="Q2349" s="21"/>
      <c r="R2349" s="21"/>
      <c r="S2349" s="21"/>
      <c r="T2349" s="21"/>
    </row>
    <row r="2350" spans="1:20" s="16" customFormat="1" ht="30" customHeight="1">
      <c r="A2350" s="21"/>
      <c r="B2350" s="21"/>
      <c r="C2350" s="197"/>
      <c r="D2350" s="168"/>
      <c r="E2350" s="154" t="str">
        <f>IFERROR(VLOOKUP(D2350,CADA_PROD!D:H,5,0),"")</f>
        <v/>
      </c>
      <c r="F2350" s="169"/>
      <c r="G2350" s="170"/>
      <c r="H2350" s="14"/>
      <c r="I2350" s="171"/>
      <c r="J2350" s="14"/>
      <c r="K2350" s="131"/>
      <c r="L2350" s="131" t="str">
        <f>IF(D2350="","",SUMIFS(MOVI_ENTR!I:I,MOVI_ENTR!D:D,D2350,MOVI_ENTR!O:O,O2350)-SUMIFS(MOVI_SAID!H:H,MOVI_SAID!D:D,D2350,MOVI_SAID!L:L,MOVI_ENTR!O2350))</f>
        <v/>
      </c>
      <c r="M2350" s="173" t="str">
        <f t="shared" si="53"/>
        <v/>
      </c>
      <c r="N2350" s="14"/>
      <c r="O2350" s="14"/>
      <c r="P2350" s="21"/>
      <c r="Q2350" s="21"/>
      <c r="R2350" s="21"/>
      <c r="S2350" s="21"/>
      <c r="T2350" s="21"/>
    </row>
    <row r="2351" spans="1:20" s="16" customFormat="1" ht="30" customHeight="1">
      <c r="A2351" s="21"/>
      <c r="B2351" s="21"/>
      <c r="C2351" s="197"/>
      <c r="D2351" s="168"/>
      <c r="E2351" s="154" t="str">
        <f>IFERROR(VLOOKUP(D2351,CADA_PROD!D:H,5,0),"")</f>
        <v/>
      </c>
      <c r="F2351" s="169"/>
      <c r="G2351" s="170"/>
      <c r="H2351" s="14"/>
      <c r="I2351" s="171"/>
      <c r="J2351" s="14"/>
      <c r="K2351" s="131"/>
      <c r="L2351" s="131" t="str">
        <f>IF(D2351="","",SUMIFS(MOVI_ENTR!I:I,MOVI_ENTR!D:D,D2351,MOVI_ENTR!O:O,O2351)-SUMIFS(MOVI_SAID!H:H,MOVI_SAID!D:D,D2351,MOVI_SAID!L:L,MOVI_ENTR!O2351))</f>
        <v/>
      </c>
      <c r="M2351" s="173" t="str">
        <f t="shared" si="53"/>
        <v/>
      </c>
      <c r="N2351" s="14"/>
      <c r="O2351" s="14"/>
      <c r="P2351" s="21"/>
      <c r="Q2351" s="21"/>
      <c r="R2351" s="21"/>
      <c r="S2351" s="21"/>
      <c r="T2351" s="21"/>
    </row>
    <row r="2352" spans="1:20" s="16" customFormat="1" ht="30" customHeight="1">
      <c r="A2352" s="21"/>
      <c r="B2352" s="21"/>
      <c r="C2352" s="197"/>
      <c r="D2352" s="168"/>
      <c r="E2352" s="154" t="str">
        <f>IFERROR(VLOOKUP(D2352,CADA_PROD!D:H,5,0),"")</f>
        <v/>
      </c>
      <c r="F2352" s="169"/>
      <c r="G2352" s="170"/>
      <c r="H2352" s="14"/>
      <c r="I2352" s="171"/>
      <c r="J2352" s="14"/>
      <c r="K2352" s="131"/>
      <c r="L2352" s="131" t="str">
        <f>IF(D2352="","",SUMIFS(MOVI_ENTR!I:I,MOVI_ENTR!D:D,D2352,MOVI_ENTR!O:O,O2352)-SUMIFS(MOVI_SAID!H:H,MOVI_SAID!D:D,D2352,MOVI_SAID!L:L,MOVI_ENTR!O2352))</f>
        <v/>
      </c>
      <c r="M2352" s="173" t="str">
        <f t="shared" si="53"/>
        <v/>
      </c>
      <c r="N2352" s="14"/>
      <c r="O2352" s="14"/>
      <c r="P2352" s="21"/>
      <c r="Q2352" s="21"/>
      <c r="R2352" s="21"/>
      <c r="S2352" s="21"/>
      <c r="T2352" s="21"/>
    </row>
    <row r="2353" spans="1:20" s="16" customFormat="1" ht="30" customHeight="1">
      <c r="A2353" s="21"/>
      <c r="B2353" s="21"/>
      <c r="C2353" s="197"/>
      <c r="D2353" s="168"/>
      <c r="E2353" s="154" t="str">
        <f>IFERROR(VLOOKUP(D2353,CADA_PROD!D:H,5,0),"")</f>
        <v/>
      </c>
      <c r="F2353" s="169"/>
      <c r="G2353" s="170"/>
      <c r="H2353" s="14"/>
      <c r="I2353" s="171"/>
      <c r="J2353" s="14"/>
      <c r="K2353" s="131"/>
      <c r="L2353" s="131" t="str">
        <f>IF(D2353="","",SUMIFS(MOVI_ENTR!I:I,MOVI_ENTR!D:D,D2353,MOVI_ENTR!O:O,O2353)-SUMIFS(MOVI_SAID!H:H,MOVI_SAID!D:D,D2353,MOVI_SAID!L:L,MOVI_ENTR!O2353))</f>
        <v/>
      </c>
      <c r="M2353" s="173" t="str">
        <f t="shared" si="53"/>
        <v/>
      </c>
      <c r="N2353" s="14"/>
      <c r="O2353" s="14"/>
      <c r="P2353" s="21"/>
      <c r="Q2353" s="21"/>
      <c r="R2353" s="21"/>
      <c r="S2353" s="21"/>
      <c r="T2353" s="21"/>
    </row>
    <row r="2354" spans="1:20" s="16" customFormat="1" ht="30" customHeight="1">
      <c r="A2354" s="21"/>
      <c r="B2354" s="21"/>
      <c r="C2354" s="197"/>
      <c r="D2354" s="168"/>
      <c r="E2354" s="154" t="str">
        <f>IFERROR(VLOOKUP(D2354,CADA_PROD!D:H,5,0),"")</f>
        <v/>
      </c>
      <c r="F2354" s="169"/>
      <c r="G2354" s="170"/>
      <c r="H2354" s="14"/>
      <c r="I2354" s="171"/>
      <c r="J2354" s="14"/>
      <c r="K2354" s="131"/>
      <c r="L2354" s="131" t="str">
        <f>IF(D2354="","",SUMIFS(MOVI_ENTR!I:I,MOVI_ENTR!D:D,D2354,MOVI_ENTR!O:O,O2354)-SUMIFS(MOVI_SAID!H:H,MOVI_SAID!D:D,D2354,MOVI_SAID!L:L,MOVI_ENTR!O2354))</f>
        <v/>
      </c>
      <c r="M2354" s="173" t="str">
        <f t="shared" si="53"/>
        <v/>
      </c>
      <c r="N2354" s="14"/>
      <c r="O2354" s="14"/>
      <c r="P2354" s="21"/>
      <c r="Q2354" s="21"/>
      <c r="R2354" s="21"/>
      <c r="S2354" s="21"/>
      <c r="T2354" s="21"/>
    </row>
    <row r="2355" spans="1:20" s="16" customFormat="1" ht="30" customHeight="1">
      <c r="A2355" s="21"/>
      <c r="B2355" s="21"/>
      <c r="C2355" s="197"/>
      <c r="D2355" s="168"/>
      <c r="E2355" s="154" t="str">
        <f>IFERROR(VLOOKUP(D2355,CADA_PROD!D:H,5,0),"")</f>
        <v/>
      </c>
      <c r="F2355" s="169"/>
      <c r="G2355" s="170"/>
      <c r="H2355" s="14"/>
      <c r="I2355" s="171"/>
      <c r="J2355" s="14"/>
      <c r="K2355" s="131"/>
      <c r="L2355" s="131" t="str">
        <f>IF(D2355="","",SUMIFS(MOVI_ENTR!I:I,MOVI_ENTR!D:D,D2355,MOVI_ENTR!O:O,O2355)-SUMIFS(MOVI_SAID!H:H,MOVI_SAID!D:D,D2355,MOVI_SAID!L:L,MOVI_ENTR!O2355))</f>
        <v/>
      </c>
      <c r="M2355" s="173" t="str">
        <f t="shared" si="53"/>
        <v/>
      </c>
      <c r="N2355" s="14"/>
      <c r="O2355" s="14"/>
      <c r="P2355" s="21"/>
      <c r="Q2355" s="21"/>
      <c r="R2355" s="21"/>
      <c r="S2355" s="21"/>
      <c r="T2355" s="21"/>
    </row>
    <row r="2356" spans="1:20" s="16" customFormat="1" ht="30" customHeight="1">
      <c r="A2356" s="21"/>
      <c r="B2356" s="21"/>
      <c r="C2356" s="197"/>
      <c r="D2356" s="168"/>
      <c r="E2356" s="154" t="str">
        <f>IFERROR(VLOOKUP(D2356,CADA_PROD!D:H,5,0),"")</f>
        <v/>
      </c>
      <c r="F2356" s="169"/>
      <c r="G2356" s="170"/>
      <c r="H2356" s="14"/>
      <c r="I2356" s="171"/>
      <c r="J2356" s="14"/>
      <c r="K2356" s="131"/>
      <c r="L2356" s="131" t="str">
        <f>IF(D2356="","",SUMIFS(MOVI_ENTR!I:I,MOVI_ENTR!D:D,D2356,MOVI_ENTR!O:O,O2356)-SUMIFS(MOVI_SAID!H:H,MOVI_SAID!D:D,D2356,MOVI_SAID!L:L,MOVI_ENTR!O2356))</f>
        <v/>
      </c>
      <c r="M2356" s="173" t="str">
        <f t="shared" si="53"/>
        <v/>
      </c>
      <c r="N2356" s="14"/>
      <c r="O2356" s="14"/>
      <c r="P2356" s="21"/>
      <c r="Q2356" s="21"/>
      <c r="R2356" s="21"/>
      <c r="S2356" s="21"/>
      <c r="T2356" s="21"/>
    </row>
    <row r="2357" spans="1:20" s="16" customFormat="1" ht="30" customHeight="1">
      <c r="A2357" s="21"/>
      <c r="B2357" s="21"/>
      <c r="C2357" s="197"/>
      <c r="D2357" s="168"/>
      <c r="E2357" s="154" t="str">
        <f>IFERROR(VLOOKUP(D2357,CADA_PROD!D:H,5,0),"")</f>
        <v/>
      </c>
      <c r="F2357" s="169"/>
      <c r="G2357" s="170"/>
      <c r="H2357" s="14"/>
      <c r="I2357" s="171"/>
      <c r="J2357" s="14"/>
      <c r="K2357" s="131"/>
      <c r="L2357" s="131" t="str">
        <f>IF(D2357="","",SUMIFS(MOVI_ENTR!I:I,MOVI_ENTR!D:D,D2357,MOVI_ENTR!O:O,O2357)-SUMIFS(MOVI_SAID!H:H,MOVI_SAID!D:D,D2357,MOVI_SAID!L:L,MOVI_ENTR!O2357))</f>
        <v/>
      </c>
      <c r="M2357" s="173" t="str">
        <f t="shared" si="53"/>
        <v/>
      </c>
      <c r="N2357" s="14"/>
      <c r="O2357" s="14"/>
      <c r="P2357" s="21"/>
      <c r="Q2357" s="21"/>
      <c r="R2357" s="21"/>
      <c r="S2357" s="21"/>
      <c r="T2357" s="21"/>
    </row>
    <row r="2358" spans="1:20" s="16" customFormat="1" ht="30" customHeight="1">
      <c r="A2358" s="21"/>
      <c r="B2358" s="21"/>
      <c r="C2358" s="197"/>
      <c r="D2358" s="168"/>
      <c r="E2358" s="154" t="str">
        <f>IFERROR(VLOOKUP(D2358,CADA_PROD!D:H,5,0),"")</f>
        <v/>
      </c>
      <c r="F2358" s="169"/>
      <c r="G2358" s="170"/>
      <c r="H2358" s="14"/>
      <c r="I2358" s="171"/>
      <c r="J2358" s="14"/>
      <c r="K2358" s="131"/>
      <c r="L2358" s="131" t="str">
        <f>IF(D2358="","",SUMIFS(MOVI_ENTR!I:I,MOVI_ENTR!D:D,D2358,MOVI_ENTR!O:O,O2358)-SUMIFS(MOVI_SAID!H:H,MOVI_SAID!D:D,D2358,MOVI_SAID!L:L,MOVI_ENTR!O2358))</f>
        <v/>
      </c>
      <c r="M2358" s="173" t="str">
        <f t="shared" si="53"/>
        <v/>
      </c>
      <c r="N2358" s="14"/>
      <c r="O2358" s="14"/>
      <c r="P2358" s="21"/>
      <c r="Q2358" s="21"/>
      <c r="R2358" s="21"/>
      <c r="S2358" s="21"/>
      <c r="T2358" s="21"/>
    </row>
    <row r="2359" spans="1:20" s="16" customFormat="1" ht="30" customHeight="1">
      <c r="A2359" s="21"/>
      <c r="B2359" s="21"/>
      <c r="C2359" s="197"/>
      <c r="D2359" s="168"/>
      <c r="E2359" s="154" t="str">
        <f>IFERROR(VLOOKUP(D2359,CADA_PROD!D:H,5,0),"")</f>
        <v/>
      </c>
      <c r="F2359" s="169"/>
      <c r="G2359" s="170"/>
      <c r="H2359" s="14"/>
      <c r="I2359" s="171"/>
      <c r="J2359" s="14"/>
      <c r="K2359" s="131"/>
      <c r="L2359" s="131" t="str">
        <f>IF(D2359="","",SUMIFS(MOVI_ENTR!I:I,MOVI_ENTR!D:D,D2359,MOVI_ENTR!O:O,O2359)-SUMIFS(MOVI_SAID!H:H,MOVI_SAID!D:D,D2359,MOVI_SAID!L:L,MOVI_ENTR!O2359))</f>
        <v/>
      </c>
      <c r="M2359" s="173" t="str">
        <f t="shared" si="53"/>
        <v/>
      </c>
      <c r="N2359" s="14"/>
      <c r="O2359" s="14"/>
      <c r="P2359" s="21"/>
      <c r="Q2359" s="21"/>
      <c r="R2359" s="21"/>
      <c r="S2359" s="21"/>
      <c r="T2359" s="21"/>
    </row>
    <row r="2360" spans="1:20" s="16" customFormat="1" ht="30" customHeight="1">
      <c r="A2360" s="21"/>
      <c r="B2360" s="21"/>
      <c r="C2360" s="197"/>
      <c r="D2360" s="168"/>
      <c r="E2360" s="154" t="str">
        <f>IFERROR(VLOOKUP(D2360,CADA_PROD!D:H,5,0),"")</f>
        <v/>
      </c>
      <c r="F2360" s="169"/>
      <c r="G2360" s="170"/>
      <c r="H2360" s="14"/>
      <c r="I2360" s="171"/>
      <c r="J2360" s="14"/>
      <c r="K2360" s="131"/>
      <c r="L2360" s="131" t="str">
        <f>IF(D2360="","",SUMIFS(MOVI_ENTR!I:I,MOVI_ENTR!D:D,D2360,MOVI_ENTR!O:O,O2360)-SUMIFS(MOVI_SAID!H:H,MOVI_SAID!D:D,D2360,MOVI_SAID!L:L,MOVI_ENTR!O2360))</f>
        <v/>
      </c>
      <c r="M2360" s="173" t="str">
        <f t="shared" si="53"/>
        <v/>
      </c>
      <c r="N2360" s="14"/>
      <c r="O2360" s="14"/>
      <c r="P2360" s="21"/>
      <c r="Q2360" s="21"/>
      <c r="R2360" s="21"/>
      <c r="S2360" s="21"/>
      <c r="T2360" s="21"/>
    </row>
    <row r="2361" spans="1:20" s="16" customFormat="1" ht="30" customHeight="1">
      <c r="A2361" s="21"/>
      <c r="B2361" s="21"/>
      <c r="C2361" s="197"/>
      <c r="D2361" s="168"/>
      <c r="E2361" s="154" t="str">
        <f>IFERROR(VLOOKUP(D2361,CADA_PROD!D:H,5,0),"")</f>
        <v/>
      </c>
      <c r="F2361" s="169"/>
      <c r="G2361" s="170"/>
      <c r="H2361" s="14"/>
      <c r="I2361" s="171"/>
      <c r="J2361" s="14"/>
      <c r="K2361" s="131"/>
      <c r="L2361" s="131" t="str">
        <f>IF(D2361="","",SUMIFS(MOVI_ENTR!I:I,MOVI_ENTR!D:D,D2361,MOVI_ENTR!O:O,O2361)-SUMIFS(MOVI_SAID!H:H,MOVI_SAID!D:D,D2361,MOVI_SAID!L:L,MOVI_ENTR!O2361))</f>
        <v/>
      </c>
      <c r="M2361" s="173" t="str">
        <f t="shared" si="53"/>
        <v/>
      </c>
      <c r="N2361" s="14"/>
      <c r="O2361" s="14"/>
      <c r="P2361" s="21"/>
      <c r="Q2361" s="21"/>
      <c r="R2361" s="21"/>
      <c r="S2361" s="21"/>
      <c r="T2361" s="21"/>
    </row>
    <row r="2362" spans="1:20" s="16" customFormat="1" ht="30" customHeight="1">
      <c r="A2362" s="21"/>
      <c r="B2362" s="21"/>
      <c r="C2362" s="197"/>
      <c r="D2362" s="168"/>
      <c r="E2362" s="154" t="str">
        <f>IFERROR(VLOOKUP(D2362,CADA_PROD!D:H,5,0),"")</f>
        <v/>
      </c>
      <c r="F2362" s="169"/>
      <c r="G2362" s="170"/>
      <c r="H2362" s="14"/>
      <c r="I2362" s="171"/>
      <c r="J2362" s="14"/>
      <c r="K2362" s="131"/>
      <c r="L2362" s="131" t="str">
        <f>IF(D2362="","",SUMIFS(MOVI_ENTR!I:I,MOVI_ENTR!D:D,D2362,MOVI_ENTR!O:O,O2362)-SUMIFS(MOVI_SAID!H:H,MOVI_SAID!D:D,D2362,MOVI_SAID!L:L,MOVI_ENTR!O2362))</f>
        <v/>
      </c>
      <c r="M2362" s="173" t="str">
        <f t="shared" si="53"/>
        <v/>
      </c>
      <c r="N2362" s="14"/>
      <c r="O2362" s="14"/>
      <c r="P2362" s="21"/>
      <c r="Q2362" s="21"/>
      <c r="R2362" s="21"/>
      <c r="S2362" s="21"/>
      <c r="T2362" s="21"/>
    </row>
    <row r="2363" spans="1:20" s="16" customFormat="1" ht="30" customHeight="1">
      <c r="A2363" s="21"/>
      <c r="B2363" s="21"/>
      <c r="C2363" s="197"/>
      <c r="D2363" s="168"/>
      <c r="E2363" s="154" t="str">
        <f>IFERROR(VLOOKUP(D2363,CADA_PROD!D:H,5,0),"")</f>
        <v/>
      </c>
      <c r="F2363" s="169"/>
      <c r="G2363" s="170"/>
      <c r="H2363" s="14"/>
      <c r="I2363" s="171"/>
      <c r="J2363" s="14"/>
      <c r="K2363" s="131"/>
      <c r="L2363" s="131" t="str">
        <f>IF(D2363="","",SUMIFS(MOVI_ENTR!I:I,MOVI_ENTR!D:D,D2363,MOVI_ENTR!O:O,O2363)-SUMIFS(MOVI_SAID!H:H,MOVI_SAID!D:D,D2363,MOVI_SAID!L:L,MOVI_ENTR!O2363))</f>
        <v/>
      </c>
      <c r="M2363" s="173" t="str">
        <f t="shared" si="53"/>
        <v/>
      </c>
      <c r="N2363" s="14"/>
      <c r="O2363" s="14"/>
      <c r="P2363" s="21"/>
      <c r="Q2363" s="21"/>
      <c r="R2363" s="21"/>
      <c r="S2363" s="21"/>
      <c r="T2363" s="21"/>
    </row>
    <row r="2364" spans="1:20" s="16" customFormat="1" ht="30" customHeight="1">
      <c r="A2364" s="21"/>
      <c r="B2364" s="21"/>
      <c r="C2364" s="197"/>
      <c r="D2364" s="168"/>
      <c r="E2364" s="154" t="str">
        <f>IFERROR(VLOOKUP(D2364,CADA_PROD!D:H,5,0),"")</f>
        <v/>
      </c>
      <c r="F2364" s="169"/>
      <c r="G2364" s="170"/>
      <c r="H2364" s="14"/>
      <c r="I2364" s="171"/>
      <c r="J2364" s="14"/>
      <c r="K2364" s="131"/>
      <c r="L2364" s="131" t="str">
        <f>IF(D2364="","",SUMIFS(MOVI_ENTR!I:I,MOVI_ENTR!D:D,D2364,MOVI_ENTR!O:O,O2364)-SUMIFS(MOVI_SAID!H:H,MOVI_SAID!D:D,D2364,MOVI_SAID!L:L,MOVI_ENTR!O2364))</f>
        <v/>
      </c>
      <c r="M2364" s="173" t="str">
        <f t="shared" si="53"/>
        <v/>
      </c>
      <c r="N2364" s="14"/>
      <c r="O2364" s="14"/>
      <c r="P2364" s="21"/>
      <c r="Q2364" s="21"/>
      <c r="R2364" s="21"/>
      <c r="S2364" s="21"/>
      <c r="T2364" s="21"/>
    </row>
    <row r="2365" spans="1:20" s="16" customFormat="1" ht="30" customHeight="1">
      <c r="A2365" s="21"/>
      <c r="B2365" s="21"/>
      <c r="C2365" s="197"/>
      <c r="D2365" s="168"/>
      <c r="E2365" s="154" t="str">
        <f>IFERROR(VLOOKUP(D2365,CADA_PROD!D:H,5,0),"")</f>
        <v/>
      </c>
      <c r="F2365" s="169"/>
      <c r="G2365" s="170"/>
      <c r="H2365" s="14"/>
      <c r="I2365" s="171"/>
      <c r="J2365" s="14"/>
      <c r="K2365" s="131"/>
      <c r="L2365" s="131" t="str">
        <f>IF(D2365="","",SUMIFS(MOVI_ENTR!I:I,MOVI_ENTR!D:D,D2365,MOVI_ENTR!O:O,O2365)-SUMIFS(MOVI_SAID!H:H,MOVI_SAID!D:D,D2365,MOVI_SAID!L:L,MOVI_ENTR!O2365))</f>
        <v/>
      </c>
      <c r="M2365" s="173" t="str">
        <f t="shared" si="53"/>
        <v/>
      </c>
      <c r="N2365" s="14"/>
      <c r="O2365" s="14"/>
      <c r="P2365" s="21"/>
      <c r="Q2365" s="21"/>
      <c r="R2365" s="21"/>
      <c r="S2365" s="21"/>
      <c r="T2365" s="21"/>
    </row>
    <row r="2366" spans="1:20" s="16" customFormat="1" ht="30" customHeight="1">
      <c r="A2366" s="21"/>
      <c r="B2366" s="21"/>
      <c r="C2366" s="197"/>
      <c r="D2366" s="168"/>
      <c r="E2366" s="154" t="str">
        <f>IFERROR(VLOOKUP(D2366,CADA_PROD!D:H,5,0),"")</f>
        <v/>
      </c>
      <c r="F2366" s="169"/>
      <c r="G2366" s="170"/>
      <c r="H2366" s="14"/>
      <c r="I2366" s="171"/>
      <c r="J2366" s="14"/>
      <c r="K2366" s="131"/>
      <c r="L2366" s="131" t="str">
        <f>IF(D2366="","",SUMIFS(MOVI_ENTR!I:I,MOVI_ENTR!D:D,D2366,MOVI_ENTR!O:O,O2366)-SUMIFS(MOVI_SAID!H:H,MOVI_SAID!D:D,D2366,MOVI_SAID!L:L,MOVI_ENTR!O2366))</f>
        <v/>
      </c>
      <c r="M2366" s="173" t="str">
        <f t="shared" si="53"/>
        <v/>
      </c>
      <c r="N2366" s="14"/>
      <c r="O2366" s="14"/>
      <c r="P2366" s="21"/>
      <c r="Q2366" s="21"/>
      <c r="R2366" s="21"/>
      <c r="S2366" s="21"/>
      <c r="T2366" s="21"/>
    </row>
    <row r="2367" spans="1:20" s="16" customFormat="1" ht="30" customHeight="1">
      <c r="A2367" s="21"/>
      <c r="B2367" s="21"/>
      <c r="C2367" s="197"/>
      <c r="D2367" s="168"/>
      <c r="E2367" s="154" t="str">
        <f>IFERROR(VLOOKUP(D2367,CADA_PROD!D:H,5,0),"")</f>
        <v/>
      </c>
      <c r="F2367" s="169"/>
      <c r="G2367" s="170"/>
      <c r="H2367" s="14"/>
      <c r="I2367" s="171"/>
      <c r="J2367" s="14"/>
      <c r="K2367" s="131"/>
      <c r="L2367" s="131" t="str">
        <f>IF(D2367="","",SUMIFS(MOVI_ENTR!I:I,MOVI_ENTR!D:D,D2367,MOVI_ENTR!O:O,O2367)-SUMIFS(MOVI_SAID!H:H,MOVI_SAID!D:D,D2367,MOVI_SAID!L:L,MOVI_ENTR!O2367))</f>
        <v/>
      </c>
      <c r="M2367" s="173" t="str">
        <f t="shared" si="53"/>
        <v/>
      </c>
      <c r="N2367" s="14"/>
      <c r="O2367" s="14"/>
      <c r="P2367" s="21"/>
      <c r="Q2367" s="21"/>
      <c r="R2367" s="21"/>
      <c r="S2367" s="21"/>
      <c r="T2367" s="21"/>
    </row>
    <row r="2368" spans="1:20" s="16" customFormat="1" ht="30" customHeight="1">
      <c r="A2368" s="21"/>
      <c r="B2368" s="21"/>
      <c r="C2368" s="197"/>
      <c r="D2368" s="168"/>
      <c r="E2368" s="154" t="str">
        <f>IFERROR(VLOOKUP(D2368,CADA_PROD!D:H,5,0),"")</f>
        <v/>
      </c>
      <c r="F2368" s="169"/>
      <c r="G2368" s="170"/>
      <c r="H2368" s="14"/>
      <c r="I2368" s="171"/>
      <c r="J2368" s="14"/>
      <c r="K2368" s="131"/>
      <c r="L2368" s="131" t="str">
        <f>IF(D2368="","",SUMIFS(MOVI_ENTR!I:I,MOVI_ENTR!D:D,D2368,MOVI_ENTR!O:O,O2368)-SUMIFS(MOVI_SAID!H:H,MOVI_SAID!D:D,D2368,MOVI_SAID!L:L,MOVI_ENTR!O2368))</f>
        <v/>
      </c>
      <c r="M2368" s="173" t="str">
        <f t="shared" si="53"/>
        <v/>
      </c>
      <c r="N2368" s="14"/>
      <c r="O2368" s="14"/>
      <c r="P2368" s="21"/>
      <c r="Q2368" s="21"/>
      <c r="R2368" s="21"/>
      <c r="S2368" s="21"/>
      <c r="T2368" s="21"/>
    </row>
    <row r="2369" spans="1:20" s="16" customFormat="1" ht="30" customHeight="1">
      <c r="A2369" s="21"/>
      <c r="B2369" s="21"/>
      <c r="C2369" s="197"/>
      <c r="D2369" s="168"/>
      <c r="E2369" s="154" t="str">
        <f>IFERROR(VLOOKUP(D2369,CADA_PROD!D:H,5,0),"")</f>
        <v/>
      </c>
      <c r="F2369" s="169"/>
      <c r="G2369" s="170"/>
      <c r="H2369" s="14"/>
      <c r="I2369" s="171"/>
      <c r="J2369" s="14"/>
      <c r="K2369" s="131"/>
      <c r="L2369" s="131" t="str">
        <f>IF(D2369="","",SUMIFS(MOVI_ENTR!I:I,MOVI_ENTR!D:D,D2369,MOVI_ENTR!O:O,O2369)-SUMIFS(MOVI_SAID!H:H,MOVI_SAID!D:D,D2369,MOVI_SAID!L:L,MOVI_ENTR!O2369))</f>
        <v/>
      </c>
      <c r="M2369" s="173" t="str">
        <f t="shared" si="53"/>
        <v/>
      </c>
      <c r="N2369" s="14"/>
      <c r="O2369" s="14"/>
      <c r="P2369" s="21"/>
      <c r="Q2369" s="21"/>
      <c r="R2369" s="21"/>
      <c r="S2369" s="21"/>
      <c r="T2369" s="21"/>
    </row>
    <row r="2370" spans="1:20" s="16" customFormat="1" ht="30" customHeight="1">
      <c r="A2370" s="21"/>
      <c r="B2370" s="21"/>
      <c r="C2370" s="197"/>
      <c r="D2370" s="168"/>
      <c r="E2370" s="154" t="str">
        <f>IFERROR(VLOOKUP(D2370,CADA_PROD!D:H,5,0),"")</f>
        <v/>
      </c>
      <c r="F2370" s="169"/>
      <c r="G2370" s="170"/>
      <c r="H2370" s="14"/>
      <c r="I2370" s="171"/>
      <c r="J2370" s="14"/>
      <c r="K2370" s="131"/>
      <c r="L2370" s="131" t="str">
        <f>IF(D2370="","",SUMIFS(MOVI_ENTR!I:I,MOVI_ENTR!D:D,D2370,MOVI_ENTR!O:O,O2370)-SUMIFS(MOVI_SAID!H:H,MOVI_SAID!D:D,D2370,MOVI_SAID!L:L,MOVI_ENTR!O2370))</f>
        <v/>
      </c>
      <c r="M2370" s="173" t="str">
        <f t="shared" si="53"/>
        <v/>
      </c>
      <c r="N2370" s="14"/>
      <c r="O2370" s="14"/>
      <c r="P2370" s="21"/>
      <c r="Q2370" s="21"/>
      <c r="R2370" s="21"/>
      <c r="S2370" s="21"/>
      <c r="T2370" s="21"/>
    </row>
    <row r="2371" spans="1:20" s="16" customFormat="1" ht="30" customHeight="1">
      <c r="A2371" s="21"/>
      <c r="B2371" s="21"/>
      <c r="C2371" s="197"/>
      <c r="D2371" s="168"/>
      <c r="E2371" s="154" t="str">
        <f>IFERROR(VLOOKUP(D2371,CADA_PROD!D:H,5,0),"")</f>
        <v/>
      </c>
      <c r="F2371" s="169"/>
      <c r="G2371" s="170"/>
      <c r="H2371" s="14"/>
      <c r="I2371" s="171"/>
      <c r="J2371" s="14"/>
      <c r="K2371" s="131"/>
      <c r="L2371" s="131" t="str">
        <f>IF(D2371="","",SUMIFS(MOVI_ENTR!I:I,MOVI_ENTR!D:D,D2371,MOVI_ENTR!O:O,O2371)-SUMIFS(MOVI_SAID!H:H,MOVI_SAID!D:D,D2371,MOVI_SAID!L:L,MOVI_ENTR!O2371))</f>
        <v/>
      </c>
      <c r="M2371" s="173" t="str">
        <f t="shared" si="53"/>
        <v/>
      </c>
      <c r="N2371" s="14"/>
      <c r="O2371" s="14"/>
      <c r="P2371" s="21"/>
      <c r="Q2371" s="21"/>
      <c r="R2371" s="21"/>
      <c r="S2371" s="21"/>
      <c r="T2371" s="21"/>
    </row>
    <row r="2372" spans="1:20" s="16" customFormat="1" ht="30" customHeight="1">
      <c r="A2372" s="21"/>
      <c r="B2372" s="21"/>
      <c r="C2372" s="197"/>
      <c r="D2372" s="168"/>
      <c r="E2372" s="154" t="str">
        <f>IFERROR(VLOOKUP(D2372,CADA_PROD!D:H,5,0),"")</f>
        <v/>
      </c>
      <c r="F2372" s="169"/>
      <c r="G2372" s="170"/>
      <c r="H2372" s="14"/>
      <c r="I2372" s="171"/>
      <c r="J2372" s="14"/>
      <c r="K2372" s="131"/>
      <c r="L2372" s="131" t="str">
        <f>IF(D2372="","",SUMIFS(MOVI_ENTR!I:I,MOVI_ENTR!D:D,D2372,MOVI_ENTR!O:O,O2372)-SUMIFS(MOVI_SAID!H:H,MOVI_SAID!D:D,D2372,MOVI_SAID!L:L,MOVI_ENTR!O2372))</f>
        <v/>
      </c>
      <c r="M2372" s="173" t="str">
        <f t="shared" si="53"/>
        <v/>
      </c>
      <c r="N2372" s="14"/>
      <c r="O2372" s="14"/>
      <c r="P2372" s="21"/>
      <c r="Q2372" s="21"/>
      <c r="R2372" s="21"/>
      <c r="S2372" s="21"/>
      <c r="T2372" s="21"/>
    </row>
    <row r="2373" spans="1:20" s="16" customFormat="1" ht="30" customHeight="1">
      <c r="A2373" s="21"/>
      <c r="B2373" s="21"/>
      <c r="C2373" s="197"/>
      <c r="D2373" s="168"/>
      <c r="E2373" s="154" t="str">
        <f>IFERROR(VLOOKUP(D2373,CADA_PROD!D:H,5,0),"")</f>
        <v/>
      </c>
      <c r="F2373" s="169"/>
      <c r="G2373" s="170"/>
      <c r="H2373" s="14"/>
      <c r="I2373" s="171"/>
      <c r="J2373" s="14"/>
      <c r="K2373" s="131"/>
      <c r="L2373" s="131" t="str">
        <f>IF(D2373="","",SUMIFS(MOVI_ENTR!I:I,MOVI_ENTR!D:D,D2373,MOVI_ENTR!O:O,O2373)-SUMIFS(MOVI_SAID!H:H,MOVI_SAID!D:D,D2373,MOVI_SAID!L:L,MOVI_ENTR!O2373))</f>
        <v/>
      </c>
      <c r="M2373" s="173" t="str">
        <f t="shared" si="53"/>
        <v/>
      </c>
      <c r="N2373" s="14"/>
      <c r="O2373" s="14"/>
      <c r="P2373" s="21"/>
      <c r="Q2373" s="21"/>
      <c r="R2373" s="21"/>
      <c r="S2373" s="21"/>
      <c r="T2373" s="21"/>
    </row>
    <row r="2374" spans="1:20" s="16" customFormat="1" ht="30" customHeight="1">
      <c r="A2374" s="21"/>
      <c r="B2374" s="21"/>
      <c r="C2374" s="197"/>
      <c r="D2374" s="168"/>
      <c r="E2374" s="154" t="str">
        <f>IFERROR(VLOOKUP(D2374,CADA_PROD!D:H,5,0),"")</f>
        <v/>
      </c>
      <c r="F2374" s="169"/>
      <c r="G2374" s="170"/>
      <c r="H2374" s="14"/>
      <c r="I2374" s="171"/>
      <c r="J2374" s="14"/>
      <c r="K2374" s="131"/>
      <c r="L2374" s="131" t="str">
        <f>IF(D2374="","",SUMIFS(MOVI_ENTR!I:I,MOVI_ENTR!D:D,D2374,MOVI_ENTR!O:O,O2374)-SUMIFS(MOVI_SAID!H:H,MOVI_SAID!D:D,D2374,MOVI_SAID!L:L,MOVI_ENTR!O2374))</f>
        <v/>
      </c>
      <c r="M2374" s="173" t="str">
        <f t="shared" si="53"/>
        <v/>
      </c>
      <c r="N2374" s="14"/>
      <c r="O2374" s="14"/>
      <c r="P2374" s="21"/>
      <c r="Q2374" s="21"/>
      <c r="R2374" s="21"/>
      <c r="S2374" s="21"/>
      <c r="T2374" s="21"/>
    </row>
    <row r="2375" spans="1:20" s="16" customFormat="1" ht="30" customHeight="1">
      <c r="A2375" s="21"/>
      <c r="B2375" s="21"/>
      <c r="C2375" s="197"/>
      <c r="D2375" s="168"/>
      <c r="E2375" s="154" t="str">
        <f>IFERROR(VLOOKUP(D2375,CADA_PROD!D:H,5,0),"")</f>
        <v/>
      </c>
      <c r="F2375" s="169"/>
      <c r="G2375" s="170"/>
      <c r="H2375" s="14"/>
      <c r="I2375" s="171"/>
      <c r="J2375" s="14"/>
      <c r="K2375" s="131"/>
      <c r="L2375" s="131" t="str">
        <f>IF(D2375="","",SUMIFS(MOVI_ENTR!I:I,MOVI_ENTR!D:D,D2375,MOVI_ENTR!O:O,O2375)-SUMIFS(MOVI_SAID!H:H,MOVI_SAID!D:D,D2375,MOVI_SAID!L:L,MOVI_ENTR!O2375))</f>
        <v/>
      </c>
      <c r="M2375" s="173" t="str">
        <f t="shared" si="53"/>
        <v/>
      </c>
      <c r="N2375" s="14"/>
      <c r="O2375" s="14"/>
      <c r="P2375" s="21"/>
      <c r="Q2375" s="21"/>
      <c r="R2375" s="21"/>
      <c r="S2375" s="21"/>
      <c r="T2375" s="21"/>
    </row>
    <row r="2376" spans="1:20" s="16" customFormat="1" ht="30" customHeight="1">
      <c r="A2376" s="21"/>
      <c r="B2376" s="21"/>
      <c r="C2376" s="197"/>
      <c r="D2376" s="168"/>
      <c r="E2376" s="154" t="str">
        <f>IFERROR(VLOOKUP(D2376,CADA_PROD!D:H,5,0),"")</f>
        <v/>
      </c>
      <c r="F2376" s="169"/>
      <c r="G2376" s="170"/>
      <c r="H2376" s="14"/>
      <c r="I2376" s="171"/>
      <c r="J2376" s="14"/>
      <c r="K2376" s="131"/>
      <c r="L2376" s="131" t="str">
        <f>IF(D2376="","",SUMIFS(MOVI_ENTR!I:I,MOVI_ENTR!D:D,D2376,MOVI_ENTR!O:O,O2376)-SUMIFS(MOVI_SAID!H:H,MOVI_SAID!D:D,D2376,MOVI_SAID!L:L,MOVI_ENTR!O2376))</f>
        <v/>
      </c>
      <c r="M2376" s="173" t="str">
        <f t="shared" si="53"/>
        <v/>
      </c>
      <c r="N2376" s="14"/>
      <c r="O2376" s="14"/>
      <c r="P2376" s="21"/>
      <c r="Q2376" s="21"/>
      <c r="R2376" s="21"/>
      <c r="S2376" s="21"/>
      <c r="T2376" s="21"/>
    </row>
    <row r="2377" spans="1:20" s="16" customFormat="1" ht="30" customHeight="1">
      <c r="A2377" s="21"/>
      <c r="B2377" s="21"/>
      <c r="C2377" s="197"/>
      <c r="D2377" s="168"/>
      <c r="E2377" s="154" t="str">
        <f>IFERROR(VLOOKUP(D2377,CADA_PROD!D:H,5,0),"")</f>
        <v/>
      </c>
      <c r="F2377" s="169"/>
      <c r="G2377" s="170"/>
      <c r="H2377" s="14"/>
      <c r="I2377" s="171"/>
      <c r="J2377" s="14"/>
      <c r="K2377" s="131"/>
      <c r="L2377" s="131" t="str">
        <f>IF(D2377="","",SUMIFS(MOVI_ENTR!I:I,MOVI_ENTR!D:D,D2377,MOVI_ENTR!O:O,O2377)-SUMIFS(MOVI_SAID!H:H,MOVI_SAID!D:D,D2377,MOVI_SAID!L:L,MOVI_ENTR!O2377))</f>
        <v/>
      </c>
      <c r="M2377" s="173" t="str">
        <f t="shared" si="53"/>
        <v/>
      </c>
      <c r="N2377" s="14"/>
      <c r="O2377" s="14"/>
      <c r="P2377" s="21"/>
      <c r="Q2377" s="21"/>
      <c r="R2377" s="21"/>
      <c r="S2377" s="21"/>
      <c r="T2377" s="21"/>
    </row>
    <row r="2378" spans="1:20" s="16" customFormat="1" ht="30" customHeight="1">
      <c r="A2378" s="21"/>
      <c r="B2378" s="21"/>
      <c r="C2378" s="197"/>
      <c r="D2378" s="168"/>
      <c r="E2378" s="154" t="str">
        <f>IFERROR(VLOOKUP(D2378,CADA_PROD!D:H,5,0),"")</f>
        <v/>
      </c>
      <c r="F2378" s="169"/>
      <c r="G2378" s="170"/>
      <c r="H2378" s="14"/>
      <c r="I2378" s="171"/>
      <c r="J2378" s="14"/>
      <c r="K2378" s="131"/>
      <c r="L2378" s="131" t="str">
        <f>IF(D2378="","",SUMIFS(MOVI_ENTR!I:I,MOVI_ENTR!D:D,D2378,MOVI_ENTR!O:O,O2378)-SUMIFS(MOVI_SAID!H:H,MOVI_SAID!D:D,D2378,MOVI_SAID!L:L,MOVI_ENTR!O2378))</f>
        <v/>
      </c>
      <c r="M2378" s="173" t="str">
        <f t="shared" si="53"/>
        <v/>
      </c>
      <c r="N2378" s="14"/>
      <c r="O2378" s="14"/>
      <c r="P2378" s="21"/>
      <c r="Q2378" s="21"/>
      <c r="R2378" s="21"/>
      <c r="S2378" s="21"/>
      <c r="T2378" s="21"/>
    </row>
    <row r="2379" spans="1:20" s="16" customFormat="1" ht="30" customHeight="1">
      <c r="A2379" s="21"/>
      <c r="B2379" s="21"/>
      <c r="C2379" s="197"/>
      <c r="D2379" s="168"/>
      <c r="E2379" s="154" t="str">
        <f>IFERROR(VLOOKUP(D2379,CADA_PROD!D:H,5,0),"")</f>
        <v/>
      </c>
      <c r="F2379" s="169"/>
      <c r="G2379" s="170"/>
      <c r="H2379" s="14"/>
      <c r="I2379" s="171"/>
      <c r="J2379" s="14"/>
      <c r="K2379" s="131"/>
      <c r="L2379" s="131" t="str">
        <f>IF(D2379="","",SUMIFS(MOVI_ENTR!I:I,MOVI_ENTR!D:D,D2379,MOVI_ENTR!O:O,O2379)-SUMIFS(MOVI_SAID!H:H,MOVI_SAID!D:D,D2379,MOVI_SAID!L:L,MOVI_ENTR!O2379))</f>
        <v/>
      </c>
      <c r="M2379" s="173" t="str">
        <f t="shared" si="53"/>
        <v/>
      </c>
      <c r="N2379" s="14"/>
      <c r="O2379" s="14"/>
      <c r="P2379" s="21"/>
      <c r="Q2379" s="21"/>
      <c r="R2379" s="21"/>
      <c r="S2379" s="21"/>
      <c r="T2379" s="21"/>
    </row>
    <row r="2380" spans="1:20" s="16" customFormat="1" ht="30" customHeight="1">
      <c r="A2380" s="21"/>
      <c r="B2380" s="21"/>
      <c r="C2380" s="197"/>
      <c r="D2380" s="168"/>
      <c r="E2380" s="154" t="str">
        <f>IFERROR(VLOOKUP(D2380,CADA_PROD!D:H,5,0),"")</f>
        <v/>
      </c>
      <c r="F2380" s="169"/>
      <c r="G2380" s="170"/>
      <c r="H2380" s="14"/>
      <c r="I2380" s="171"/>
      <c r="J2380" s="14"/>
      <c r="K2380" s="131"/>
      <c r="L2380" s="131" t="str">
        <f>IF(D2380="","",SUMIFS(MOVI_ENTR!I:I,MOVI_ENTR!D:D,D2380,MOVI_ENTR!O:O,O2380)-SUMIFS(MOVI_SAID!H:H,MOVI_SAID!D:D,D2380,MOVI_SAID!L:L,MOVI_ENTR!O2380))</f>
        <v/>
      </c>
      <c r="M2380" s="173" t="str">
        <f t="shared" si="53"/>
        <v/>
      </c>
      <c r="N2380" s="14"/>
      <c r="O2380" s="14"/>
      <c r="P2380" s="21"/>
      <c r="Q2380" s="21"/>
      <c r="R2380" s="21"/>
      <c r="S2380" s="21"/>
      <c r="T2380" s="21"/>
    </row>
    <row r="2381" spans="1:20" s="16" customFormat="1" ht="30" customHeight="1">
      <c r="A2381" s="21"/>
      <c r="B2381" s="21"/>
      <c r="C2381" s="197"/>
      <c r="D2381" s="168"/>
      <c r="E2381" s="154" t="str">
        <f>IFERROR(VLOOKUP(D2381,CADA_PROD!D:H,5,0),"")</f>
        <v/>
      </c>
      <c r="F2381" s="169"/>
      <c r="G2381" s="170"/>
      <c r="H2381" s="14"/>
      <c r="I2381" s="171"/>
      <c r="J2381" s="14"/>
      <c r="K2381" s="131"/>
      <c r="L2381" s="131" t="str">
        <f>IF(D2381="","",SUMIFS(MOVI_ENTR!I:I,MOVI_ENTR!D:D,D2381,MOVI_ENTR!O:O,O2381)-SUMIFS(MOVI_SAID!H:H,MOVI_SAID!D:D,D2381,MOVI_SAID!L:L,MOVI_ENTR!O2381))</f>
        <v/>
      </c>
      <c r="M2381" s="173" t="str">
        <f t="shared" si="53"/>
        <v/>
      </c>
      <c r="N2381" s="14"/>
      <c r="O2381" s="14"/>
      <c r="P2381" s="21"/>
      <c r="Q2381" s="21"/>
      <c r="R2381" s="21"/>
      <c r="S2381" s="21"/>
      <c r="T2381" s="21"/>
    </row>
    <row r="2382" spans="1:20" s="16" customFormat="1" ht="30" customHeight="1">
      <c r="A2382" s="21"/>
      <c r="B2382" s="21"/>
      <c r="C2382" s="197"/>
      <c r="D2382" s="168"/>
      <c r="E2382" s="154" t="str">
        <f>IFERROR(VLOOKUP(D2382,CADA_PROD!D:H,5,0),"")</f>
        <v/>
      </c>
      <c r="F2382" s="169"/>
      <c r="G2382" s="170"/>
      <c r="H2382" s="14"/>
      <c r="I2382" s="171"/>
      <c r="J2382" s="14"/>
      <c r="K2382" s="131"/>
      <c r="L2382" s="131" t="str">
        <f>IF(D2382="","",SUMIFS(MOVI_ENTR!I:I,MOVI_ENTR!D:D,D2382,MOVI_ENTR!O:O,O2382)-SUMIFS(MOVI_SAID!H:H,MOVI_SAID!D:D,D2382,MOVI_SAID!L:L,MOVI_ENTR!O2382))</f>
        <v/>
      </c>
      <c r="M2382" s="173" t="str">
        <f t="shared" si="53"/>
        <v/>
      </c>
      <c r="N2382" s="14"/>
      <c r="O2382" s="14"/>
      <c r="P2382" s="21"/>
      <c r="Q2382" s="21"/>
      <c r="R2382" s="21"/>
      <c r="S2382" s="21"/>
      <c r="T2382" s="21"/>
    </row>
    <row r="2383" spans="1:20" s="16" customFormat="1" ht="30" customHeight="1">
      <c r="A2383" s="21"/>
      <c r="B2383" s="21"/>
      <c r="C2383" s="197"/>
      <c r="D2383" s="168"/>
      <c r="E2383" s="154" t="str">
        <f>IFERROR(VLOOKUP(D2383,CADA_PROD!D:H,5,0),"")</f>
        <v/>
      </c>
      <c r="F2383" s="169"/>
      <c r="G2383" s="170"/>
      <c r="H2383" s="14"/>
      <c r="I2383" s="171"/>
      <c r="J2383" s="14"/>
      <c r="K2383" s="131"/>
      <c r="L2383" s="131" t="str">
        <f>IF(D2383="","",SUMIFS(MOVI_ENTR!I:I,MOVI_ENTR!D:D,D2383,MOVI_ENTR!O:O,O2383)-SUMIFS(MOVI_SAID!H:H,MOVI_SAID!D:D,D2383,MOVI_SAID!L:L,MOVI_ENTR!O2383))</f>
        <v/>
      </c>
      <c r="M2383" s="173" t="str">
        <f t="shared" si="53"/>
        <v/>
      </c>
      <c r="N2383" s="14"/>
      <c r="O2383" s="14"/>
      <c r="P2383" s="21"/>
      <c r="Q2383" s="21"/>
      <c r="R2383" s="21"/>
      <c r="S2383" s="21"/>
      <c r="T2383" s="21"/>
    </row>
    <row r="2384" spans="1:20" s="16" customFormat="1" ht="30" customHeight="1">
      <c r="A2384" s="21"/>
      <c r="B2384" s="21"/>
      <c r="C2384" s="197"/>
      <c r="D2384" s="168"/>
      <c r="E2384" s="154" t="str">
        <f>IFERROR(VLOOKUP(D2384,CADA_PROD!D:H,5,0),"")</f>
        <v/>
      </c>
      <c r="F2384" s="169"/>
      <c r="G2384" s="170"/>
      <c r="H2384" s="14"/>
      <c r="I2384" s="171"/>
      <c r="J2384" s="14"/>
      <c r="K2384" s="131"/>
      <c r="L2384" s="131" t="str">
        <f>IF(D2384="","",SUMIFS(MOVI_ENTR!I:I,MOVI_ENTR!D:D,D2384,MOVI_ENTR!O:O,O2384)-SUMIFS(MOVI_SAID!H:H,MOVI_SAID!D:D,D2384,MOVI_SAID!L:L,MOVI_ENTR!O2384))</f>
        <v/>
      </c>
      <c r="M2384" s="173" t="str">
        <f t="shared" si="53"/>
        <v/>
      </c>
      <c r="N2384" s="14"/>
      <c r="O2384" s="14"/>
      <c r="P2384" s="21"/>
      <c r="Q2384" s="21"/>
      <c r="R2384" s="21"/>
      <c r="S2384" s="21"/>
      <c r="T2384" s="21"/>
    </row>
    <row r="2385" spans="1:20" s="16" customFormat="1" ht="30" customHeight="1">
      <c r="A2385" s="21"/>
      <c r="B2385" s="21"/>
      <c r="C2385" s="197"/>
      <c r="D2385" s="168"/>
      <c r="E2385" s="154" t="str">
        <f>IFERROR(VLOOKUP(D2385,CADA_PROD!D:H,5,0),"")</f>
        <v/>
      </c>
      <c r="F2385" s="169"/>
      <c r="G2385" s="170"/>
      <c r="H2385" s="14"/>
      <c r="I2385" s="171"/>
      <c r="J2385" s="14"/>
      <c r="K2385" s="131"/>
      <c r="L2385" s="131" t="str">
        <f>IF(D2385="","",SUMIFS(MOVI_ENTR!I:I,MOVI_ENTR!D:D,D2385,MOVI_ENTR!O:O,O2385)-SUMIFS(MOVI_SAID!H:H,MOVI_SAID!D:D,D2385,MOVI_SAID!L:L,MOVI_ENTR!O2385))</f>
        <v/>
      </c>
      <c r="M2385" s="173" t="str">
        <f t="shared" si="53"/>
        <v/>
      </c>
      <c r="N2385" s="14"/>
      <c r="O2385" s="14"/>
      <c r="P2385" s="21"/>
      <c r="Q2385" s="21"/>
      <c r="R2385" s="21"/>
      <c r="S2385" s="21"/>
      <c r="T2385" s="21"/>
    </row>
    <row r="2386" spans="1:20" s="16" customFormat="1" ht="30" customHeight="1">
      <c r="A2386" s="21"/>
      <c r="B2386" s="21"/>
      <c r="C2386" s="197"/>
      <c r="D2386" s="168"/>
      <c r="E2386" s="154" t="str">
        <f>IFERROR(VLOOKUP(D2386,CADA_PROD!D:H,5,0),"")</f>
        <v/>
      </c>
      <c r="F2386" s="169"/>
      <c r="G2386" s="170"/>
      <c r="H2386" s="14"/>
      <c r="I2386" s="171"/>
      <c r="J2386" s="14"/>
      <c r="K2386" s="131"/>
      <c r="L2386" s="131" t="str">
        <f>IF(D2386="","",SUMIFS(MOVI_ENTR!I:I,MOVI_ENTR!D:D,D2386,MOVI_ENTR!O:O,O2386)-SUMIFS(MOVI_SAID!H:H,MOVI_SAID!D:D,D2386,MOVI_SAID!L:L,MOVI_ENTR!O2386))</f>
        <v/>
      </c>
      <c r="M2386" s="173" t="str">
        <f t="shared" si="53"/>
        <v/>
      </c>
      <c r="N2386" s="14"/>
      <c r="O2386" s="14"/>
      <c r="P2386" s="21"/>
      <c r="Q2386" s="21"/>
      <c r="R2386" s="21"/>
      <c r="S2386" s="21"/>
      <c r="T2386" s="21"/>
    </row>
    <row r="2387" spans="1:20" s="16" customFormat="1" ht="30" customHeight="1">
      <c r="A2387" s="21"/>
      <c r="B2387" s="21"/>
      <c r="C2387" s="197"/>
      <c r="D2387" s="168"/>
      <c r="E2387" s="154" t="str">
        <f>IFERROR(VLOOKUP(D2387,CADA_PROD!D:H,5,0),"")</f>
        <v/>
      </c>
      <c r="F2387" s="169"/>
      <c r="G2387" s="170"/>
      <c r="H2387" s="14"/>
      <c r="I2387" s="171"/>
      <c r="J2387" s="14"/>
      <c r="K2387" s="131"/>
      <c r="L2387" s="131" t="str">
        <f>IF(D2387="","",SUMIFS(MOVI_ENTR!I:I,MOVI_ENTR!D:D,D2387,MOVI_ENTR!O:O,O2387)-SUMIFS(MOVI_SAID!H:H,MOVI_SAID!D:D,D2387,MOVI_SAID!L:L,MOVI_ENTR!O2387))</f>
        <v/>
      </c>
      <c r="M2387" s="173" t="str">
        <f t="shared" si="53"/>
        <v/>
      </c>
      <c r="N2387" s="14"/>
      <c r="O2387" s="14"/>
      <c r="P2387" s="21"/>
      <c r="Q2387" s="21"/>
      <c r="R2387" s="21"/>
      <c r="S2387" s="21"/>
      <c r="T2387" s="21"/>
    </row>
    <row r="2388" spans="1:20" s="16" customFormat="1" ht="30" customHeight="1">
      <c r="A2388" s="21"/>
      <c r="B2388" s="21"/>
      <c r="C2388" s="197"/>
      <c r="D2388" s="168"/>
      <c r="E2388" s="154" t="str">
        <f>IFERROR(VLOOKUP(D2388,CADA_PROD!D:H,5,0),"")</f>
        <v/>
      </c>
      <c r="F2388" s="169"/>
      <c r="G2388" s="170"/>
      <c r="H2388" s="14"/>
      <c r="I2388" s="171"/>
      <c r="J2388" s="14"/>
      <c r="K2388" s="131"/>
      <c r="L2388" s="131" t="str">
        <f>IF(D2388="","",SUMIFS(MOVI_ENTR!I:I,MOVI_ENTR!D:D,D2388,MOVI_ENTR!O:O,O2388)-SUMIFS(MOVI_SAID!H:H,MOVI_SAID!D:D,D2388,MOVI_SAID!L:L,MOVI_ENTR!O2388))</f>
        <v/>
      </c>
      <c r="M2388" s="173" t="str">
        <f t="shared" si="53"/>
        <v/>
      </c>
      <c r="N2388" s="14"/>
      <c r="O2388" s="14"/>
      <c r="P2388" s="21"/>
      <c r="Q2388" s="21"/>
      <c r="R2388" s="21"/>
      <c r="S2388" s="21"/>
      <c r="T2388" s="21"/>
    </row>
    <row r="2389" spans="1:20" s="16" customFormat="1" ht="30" customHeight="1">
      <c r="A2389" s="21"/>
      <c r="B2389" s="21"/>
      <c r="C2389" s="197"/>
      <c r="D2389" s="168"/>
      <c r="E2389" s="154" t="str">
        <f>IFERROR(VLOOKUP(D2389,CADA_PROD!D:H,5,0),"")</f>
        <v/>
      </c>
      <c r="F2389" s="169"/>
      <c r="G2389" s="170"/>
      <c r="H2389" s="14"/>
      <c r="I2389" s="171"/>
      <c r="J2389" s="14"/>
      <c r="K2389" s="131"/>
      <c r="L2389" s="131" t="str">
        <f>IF(D2389="","",SUMIFS(MOVI_ENTR!I:I,MOVI_ENTR!D:D,D2389,MOVI_ENTR!O:O,O2389)-SUMIFS(MOVI_SAID!H:H,MOVI_SAID!D:D,D2389,MOVI_SAID!L:L,MOVI_ENTR!O2389))</f>
        <v/>
      </c>
      <c r="M2389" s="173" t="str">
        <f t="shared" si="53"/>
        <v/>
      </c>
      <c r="N2389" s="14"/>
      <c r="O2389" s="14"/>
      <c r="P2389" s="21"/>
      <c r="Q2389" s="21"/>
      <c r="R2389" s="21"/>
      <c r="S2389" s="21"/>
      <c r="T2389" s="21"/>
    </row>
    <row r="2390" spans="1:20" s="16" customFormat="1" ht="30" customHeight="1">
      <c r="A2390" s="21"/>
      <c r="B2390" s="21"/>
      <c r="C2390" s="197"/>
      <c r="D2390" s="168"/>
      <c r="E2390" s="154" t="str">
        <f>IFERROR(VLOOKUP(D2390,CADA_PROD!D:H,5,0),"")</f>
        <v/>
      </c>
      <c r="F2390" s="169"/>
      <c r="G2390" s="170"/>
      <c r="H2390" s="14"/>
      <c r="I2390" s="171"/>
      <c r="J2390" s="14"/>
      <c r="K2390" s="131"/>
      <c r="L2390" s="131" t="str">
        <f>IF(D2390="","",SUMIFS(MOVI_ENTR!I:I,MOVI_ENTR!D:D,D2390,MOVI_ENTR!O:O,O2390)-SUMIFS(MOVI_SAID!H:H,MOVI_SAID!D:D,D2390,MOVI_SAID!L:L,MOVI_ENTR!O2390))</f>
        <v/>
      </c>
      <c r="M2390" s="173" t="str">
        <f t="shared" si="53"/>
        <v/>
      </c>
      <c r="N2390" s="14"/>
      <c r="O2390" s="14"/>
      <c r="P2390" s="21"/>
      <c r="Q2390" s="21"/>
      <c r="R2390" s="21"/>
      <c r="S2390" s="21"/>
      <c r="T2390" s="21"/>
    </row>
    <row r="2391" spans="1:20" s="16" customFormat="1" ht="30" customHeight="1">
      <c r="A2391" s="21"/>
      <c r="B2391" s="21"/>
      <c r="C2391" s="197"/>
      <c r="D2391" s="168"/>
      <c r="E2391" s="154" t="str">
        <f>IFERROR(VLOOKUP(D2391,CADA_PROD!D:H,5,0),"")</f>
        <v/>
      </c>
      <c r="F2391" s="169"/>
      <c r="G2391" s="170"/>
      <c r="H2391" s="14"/>
      <c r="I2391" s="171"/>
      <c r="J2391" s="14"/>
      <c r="K2391" s="131"/>
      <c r="L2391" s="131" t="str">
        <f>IF(D2391="","",SUMIFS(MOVI_ENTR!I:I,MOVI_ENTR!D:D,D2391,MOVI_ENTR!O:O,O2391)-SUMIFS(MOVI_SAID!H:H,MOVI_SAID!D:D,D2391,MOVI_SAID!L:L,MOVI_ENTR!O2391))</f>
        <v/>
      </c>
      <c r="M2391" s="173" t="str">
        <f t="shared" si="53"/>
        <v/>
      </c>
      <c r="N2391" s="14"/>
      <c r="O2391" s="14"/>
      <c r="P2391" s="21"/>
      <c r="Q2391" s="21"/>
      <c r="R2391" s="21"/>
      <c r="S2391" s="21"/>
      <c r="T2391" s="21"/>
    </row>
    <row r="2392" spans="1:20" s="16" customFormat="1" ht="30" customHeight="1">
      <c r="A2392" s="21"/>
      <c r="B2392" s="21"/>
      <c r="C2392" s="197"/>
      <c r="D2392" s="168"/>
      <c r="E2392" s="154" t="str">
        <f>IFERROR(VLOOKUP(D2392,CADA_PROD!D:H,5,0),"")</f>
        <v/>
      </c>
      <c r="F2392" s="169"/>
      <c r="G2392" s="170"/>
      <c r="H2392" s="14"/>
      <c r="I2392" s="171"/>
      <c r="J2392" s="14"/>
      <c r="K2392" s="131"/>
      <c r="L2392" s="131" t="str">
        <f>IF(D2392="","",SUMIFS(MOVI_ENTR!I:I,MOVI_ENTR!D:D,D2392,MOVI_ENTR!O:O,O2392)-SUMIFS(MOVI_SAID!H:H,MOVI_SAID!D:D,D2392,MOVI_SAID!L:L,MOVI_ENTR!O2392))</f>
        <v/>
      </c>
      <c r="M2392" s="173" t="str">
        <f t="shared" si="53"/>
        <v/>
      </c>
      <c r="N2392" s="14"/>
      <c r="O2392" s="14"/>
      <c r="P2392" s="21"/>
      <c r="Q2392" s="21"/>
      <c r="R2392" s="21"/>
      <c r="S2392" s="21"/>
      <c r="T2392" s="21"/>
    </row>
    <row r="2393" spans="1:20" s="16" customFormat="1" ht="30" customHeight="1">
      <c r="A2393" s="21"/>
      <c r="B2393" s="21"/>
      <c r="C2393" s="197"/>
      <c r="D2393" s="168"/>
      <c r="E2393" s="154" t="str">
        <f>IFERROR(VLOOKUP(D2393,CADA_PROD!D:H,5,0),"")</f>
        <v/>
      </c>
      <c r="F2393" s="169"/>
      <c r="G2393" s="170"/>
      <c r="H2393" s="14"/>
      <c r="I2393" s="171"/>
      <c r="J2393" s="14"/>
      <c r="K2393" s="131"/>
      <c r="L2393" s="131" t="str">
        <f>IF(D2393="","",SUMIFS(MOVI_ENTR!I:I,MOVI_ENTR!D:D,D2393,MOVI_ENTR!O:O,O2393)-SUMIFS(MOVI_SAID!H:H,MOVI_SAID!D:D,D2393,MOVI_SAID!L:L,MOVI_ENTR!O2393))</f>
        <v/>
      </c>
      <c r="M2393" s="173" t="str">
        <f t="shared" si="53"/>
        <v/>
      </c>
      <c r="N2393" s="14"/>
      <c r="O2393" s="14"/>
      <c r="P2393" s="21"/>
      <c r="Q2393" s="21"/>
      <c r="R2393" s="21"/>
      <c r="S2393" s="21"/>
      <c r="T2393" s="21"/>
    </row>
    <row r="2394" spans="1:20" s="16" customFormat="1" ht="30" customHeight="1">
      <c r="A2394" s="21"/>
      <c r="B2394" s="21"/>
      <c r="C2394" s="197"/>
      <c r="D2394" s="168"/>
      <c r="E2394" s="154" t="str">
        <f>IFERROR(VLOOKUP(D2394,CADA_PROD!D:H,5,0),"")</f>
        <v/>
      </c>
      <c r="F2394" s="169"/>
      <c r="G2394" s="170"/>
      <c r="H2394" s="14"/>
      <c r="I2394" s="171"/>
      <c r="J2394" s="14"/>
      <c r="K2394" s="131"/>
      <c r="L2394" s="131" t="str">
        <f>IF(D2394="","",SUMIFS(MOVI_ENTR!I:I,MOVI_ENTR!D:D,D2394,MOVI_ENTR!O:O,O2394)-SUMIFS(MOVI_SAID!H:H,MOVI_SAID!D:D,D2394,MOVI_SAID!L:L,MOVI_ENTR!O2394))</f>
        <v/>
      </c>
      <c r="M2394" s="173" t="str">
        <f t="shared" si="53"/>
        <v/>
      </c>
      <c r="N2394" s="14"/>
      <c r="O2394" s="14"/>
      <c r="P2394" s="21"/>
      <c r="Q2394" s="21"/>
      <c r="R2394" s="21"/>
      <c r="S2394" s="21"/>
      <c r="T2394" s="21"/>
    </row>
    <row r="2395" spans="1:20" s="16" customFormat="1" ht="30" customHeight="1">
      <c r="A2395" s="21"/>
      <c r="B2395" s="21"/>
      <c r="C2395" s="197"/>
      <c r="D2395" s="168"/>
      <c r="E2395" s="154" t="str">
        <f>IFERROR(VLOOKUP(D2395,CADA_PROD!D:H,5,0),"")</f>
        <v/>
      </c>
      <c r="F2395" s="169"/>
      <c r="G2395" s="170"/>
      <c r="H2395" s="14"/>
      <c r="I2395" s="171"/>
      <c r="J2395" s="14"/>
      <c r="K2395" s="131"/>
      <c r="L2395" s="131" t="str">
        <f>IF(D2395="","",SUMIFS(MOVI_ENTR!I:I,MOVI_ENTR!D:D,D2395,MOVI_ENTR!O:O,O2395)-SUMIFS(MOVI_SAID!H:H,MOVI_SAID!D:D,D2395,MOVI_SAID!L:L,MOVI_ENTR!O2395))</f>
        <v/>
      </c>
      <c r="M2395" s="173" t="str">
        <f t="shared" ref="M2395:M2458" si="54">IF(D2395="","",H2395*I2395)</f>
        <v/>
      </c>
      <c r="N2395" s="14"/>
      <c r="O2395" s="14"/>
      <c r="P2395" s="21"/>
      <c r="Q2395" s="21"/>
      <c r="R2395" s="21"/>
      <c r="S2395" s="21"/>
      <c r="T2395" s="21"/>
    </row>
    <row r="2396" spans="1:20" s="16" customFormat="1" ht="30" customHeight="1">
      <c r="A2396" s="21"/>
      <c r="B2396" s="21"/>
      <c r="C2396" s="197"/>
      <c r="D2396" s="168"/>
      <c r="E2396" s="154" t="str">
        <f>IFERROR(VLOOKUP(D2396,CADA_PROD!D:H,5,0),"")</f>
        <v/>
      </c>
      <c r="F2396" s="169"/>
      <c r="G2396" s="170"/>
      <c r="H2396" s="14"/>
      <c r="I2396" s="171"/>
      <c r="J2396" s="14"/>
      <c r="K2396" s="131"/>
      <c r="L2396" s="131" t="str">
        <f>IF(D2396="","",SUMIFS(MOVI_ENTR!I:I,MOVI_ENTR!D:D,D2396,MOVI_ENTR!O:O,O2396)-SUMIFS(MOVI_SAID!H:H,MOVI_SAID!D:D,D2396,MOVI_SAID!L:L,MOVI_ENTR!O2396))</f>
        <v/>
      </c>
      <c r="M2396" s="173" t="str">
        <f t="shared" si="54"/>
        <v/>
      </c>
      <c r="N2396" s="14"/>
      <c r="O2396" s="14"/>
      <c r="P2396" s="21"/>
      <c r="Q2396" s="21"/>
      <c r="R2396" s="21"/>
      <c r="S2396" s="21"/>
      <c r="T2396" s="21"/>
    </row>
    <row r="2397" spans="1:20" s="16" customFormat="1" ht="30" customHeight="1">
      <c r="A2397" s="21"/>
      <c r="B2397" s="21"/>
      <c r="C2397" s="197"/>
      <c r="D2397" s="168"/>
      <c r="E2397" s="154" t="str">
        <f>IFERROR(VLOOKUP(D2397,CADA_PROD!D:H,5,0),"")</f>
        <v/>
      </c>
      <c r="F2397" s="169"/>
      <c r="G2397" s="170"/>
      <c r="H2397" s="14"/>
      <c r="I2397" s="171"/>
      <c r="J2397" s="14"/>
      <c r="K2397" s="131"/>
      <c r="L2397" s="131" t="str">
        <f>IF(D2397="","",SUMIFS(MOVI_ENTR!I:I,MOVI_ENTR!D:D,D2397,MOVI_ENTR!O:O,O2397)-SUMIFS(MOVI_SAID!H:H,MOVI_SAID!D:D,D2397,MOVI_SAID!L:L,MOVI_ENTR!O2397))</f>
        <v/>
      </c>
      <c r="M2397" s="173" t="str">
        <f t="shared" si="54"/>
        <v/>
      </c>
      <c r="N2397" s="14"/>
      <c r="O2397" s="14"/>
      <c r="P2397" s="21"/>
      <c r="Q2397" s="21"/>
      <c r="R2397" s="21"/>
      <c r="S2397" s="21"/>
      <c r="T2397" s="21"/>
    </row>
    <row r="2398" spans="1:20" s="16" customFormat="1" ht="30" customHeight="1">
      <c r="A2398" s="21"/>
      <c r="B2398" s="21"/>
      <c r="C2398" s="197"/>
      <c r="D2398" s="168"/>
      <c r="E2398" s="154" t="str">
        <f>IFERROR(VLOOKUP(D2398,CADA_PROD!D:H,5,0),"")</f>
        <v/>
      </c>
      <c r="F2398" s="169"/>
      <c r="G2398" s="170"/>
      <c r="H2398" s="14"/>
      <c r="I2398" s="171"/>
      <c r="J2398" s="14"/>
      <c r="K2398" s="131"/>
      <c r="L2398" s="131" t="str">
        <f>IF(D2398="","",SUMIFS(MOVI_ENTR!I:I,MOVI_ENTR!D:D,D2398,MOVI_ENTR!O:O,O2398)-SUMIFS(MOVI_SAID!H:H,MOVI_SAID!D:D,D2398,MOVI_SAID!L:L,MOVI_ENTR!O2398))</f>
        <v/>
      </c>
      <c r="M2398" s="173" t="str">
        <f t="shared" si="54"/>
        <v/>
      </c>
      <c r="N2398" s="14"/>
      <c r="O2398" s="14"/>
      <c r="P2398" s="21"/>
      <c r="Q2398" s="21"/>
      <c r="R2398" s="21"/>
      <c r="S2398" s="21"/>
      <c r="T2398" s="21"/>
    </row>
    <row r="2399" spans="1:20" s="16" customFormat="1" ht="30" customHeight="1">
      <c r="A2399" s="21"/>
      <c r="B2399" s="21"/>
      <c r="C2399" s="197"/>
      <c r="D2399" s="168"/>
      <c r="E2399" s="154" t="str">
        <f>IFERROR(VLOOKUP(D2399,CADA_PROD!D:H,5,0),"")</f>
        <v/>
      </c>
      <c r="F2399" s="169"/>
      <c r="G2399" s="170"/>
      <c r="H2399" s="14"/>
      <c r="I2399" s="171"/>
      <c r="J2399" s="14"/>
      <c r="K2399" s="131"/>
      <c r="L2399" s="131" t="str">
        <f>IF(D2399="","",SUMIFS(MOVI_ENTR!I:I,MOVI_ENTR!D:D,D2399,MOVI_ENTR!O:O,O2399)-SUMIFS(MOVI_SAID!H:H,MOVI_SAID!D:D,D2399,MOVI_SAID!L:L,MOVI_ENTR!O2399))</f>
        <v/>
      </c>
      <c r="M2399" s="173" t="str">
        <f t="shared" si="54"/>
        <v/>
      </c>
      <c r="N2399" s="14"/>
      <c r="O2399" s="14"/>
      <c r="P2399" s="21"/>
      <c r="Q2399" s="21"/>
      <c r="R2399" s="21"/>
      <c r="S2399" s="21"/>
      <c r="T2399" s="21"/>
    </row>
    <row r="2400" spans="1:20" s="16" customFormat="1" ht="30" customHeight="1">
      <c r="A2400" s="21"/>
      <c r="B2400" s="21"/>
      <c r="C2400" s="197"/>
      <c r="D2400" s="168"/>
      <c r="E2400" s="154" t="str">
        <f>IFERROR(VLOOKUP(D2400,CADA_PROD!D:H,5,0),"")</f>
        <v/>
      </c>
      <c r="F2400" s="169"/>
      <c r="G2400" s="170"/>
      <c r="H2400" s="14"/>
      <c r="I2400" s="171"/>
      <c r="J2400" s="14"/>
      <c r="K2400" s="131"/>
      <c r="L2400" s="131" t="str">
        <f>IF(D2400="","",SUMIFS(MOVI_ENTR!I:I,MOVI_ENTR!D:D,D2400,MOVI_ENTR!O:O,O2400)-SUMIFS(MOVI_SAID!H:H,MOVI_SAID!D:D,D2400,MOVI_SAID!L:L,MOVI_ENTR!O2400))</f>
        <v/>
      </c>
      <c r="M2400" s="173" t="str">
        <f t="shared" si="54"/>
        <v/>
      </c>
      <c r="N2400" s="14"/>
      <c r="O2400" s="14"/>
      <c r="P2400" s="21"/>
      <c r="Q2400" s="21"/>
      <c r="R2400" s="21"/>
      <c r="S2400" s="21"/>
      <c r="T2400" s="21"/>
    </row>
    <row r="2401" spans="1:20" s="16" customFormat="1" ht="30" customHeight="1">
      <c r="A2401" s="21"/>
      <c r="B2401" s="21"/>
      <c r="C2401" s="197"/>
      <c r="D2401" s="168"/>
      <c r="E2401" s="154" t="str">
        <f>IFERROR(VLOOKUP(D2401,CADA_PROD!D:H,5,0),"")</f>
        <v/>
      </c>
      <c r="F2401" s="169"/>
      <c r="G2401" s="170"/>
      <c r="H2401" s="14"/>
      <c r="I2401" s="171"/>
      <c r="J2401" s="14"/>
      <c r="K2401" s="131"/>
      <c r="L2401" s="131" t="str">
        <f>IF(D2401="","",SUMIFS(MOVI_ENTR!I:I,MOVI_ENTR!D:D,D2401,MOVI_ENTR!O:O,O2401)-SUMIFS(MOVI_SAID!H:H,MOVI_SAID!D:D,D2401,MOVI_SAID!L:L,MOVI_ENTR!O2401))</f>
        <v/>
      </c>
      <c r="M2401" s="173" t="str">
        <f t="shared" si="54"/>
        <v/>
      </c>
      <c r="N2401" s="14"/>
      <c r="O2401" s="14"/>
      <c r="P2401" s="21"/>
      <c r="Q2401" s="21"/>
      <c r="R2401" s="21"/>
      <c r="S2401" s="21"/>
      <c r="T2401" s="21"/>
    </row>
    <row r="2402" spans="1:20" s="16" customFormat="1" ht="30" customHeight="1">
      <c r="A2402" s="21"/>
      <c r="B2402" s="21"/>
      <c r="C2402" s="197"/>
      <c r="D2402" s="168"/>
      <c r="E2402" s="154" t="str">
        <f>IFERROR(VLOOKUP(D2402,CADA_PROD!D:H,5,0),"")</f>
        <v/>
      </c>
      <c r="F2402" s="169"/>
      <c r="G2402" s="170"/>
      <c r="H2402" s="14"/>
      <c r="I2402" s="171"/>
      <c r="J2402" s="14"/>
      <c r="K2402" s="131"/>
      <c r="L2402" s="131" t="str">
        <f>IF(D2402="","",SUMIFS(MOVI_ENTR!I:I,MOVI_ENTR!D:D,D2402,MOVI_ENTR!O:O,O2402)-SUMIFS(MOVI_SAID!H:H,MOVI_SAID!D:D,D2402,MOVI_SAID!L:L,MOVI_ENTR!O2402))</f>
        <v/>
      </c>
      <c r="M2402" s="173" t="str">
        <f t="shared" si="54"/>
        <v/>
      </c>
      <c r="N2402" s="14"/>
      <c r="O2402" s="14"/>
      <c r="P2402" s="21"/>
      <c r="Q2402" s="21"/>
      <c r="R2402" s="21"/>
      <c r="S2402" s="21"/>
      <c r="T2402" s="21"/>
    </row>
    <row r="2403" spans="1:20" s="16" customFormat="1" ht="30" customHeight="1">
      <c r="A2403" s="21"/>
      <c r="B2403" s="21"/>
      <c r="C2403" s="197"/>
      <c r="D2403" s="168"/>
      <c r="E2403" s="154" t="str">
        <f>IFERROR(VLOOKUP(D2403,CADA_PROD!D:H,5,0),"")</f>
        <v/>
      </c>
      <c r="F2403" s="169"/>
      <c r="G2403" s="170"/>
      <c r="H2403" s="14"/>
      <c r="I2403" s="171"/>
      <c r="J2403" s="14"/>
      <c r="K2403" s="131"/>
      <c r="L2403" s="131" t="str">
        <f>IF(D2403="","",SUMIFS(MOVI_ENTR!I:I,MOVI_ENTR!D:D,D2403,MOVI_ENTR!O:O,O2403)-SUMIFS(MOVI_SAID!H:H,MOVI_SAID!D:D,D2403,MOVI_SAID!L:L,MOVI_ENTR!O2403))</f>
        <v/>
      </c>
      <c r="M2403" s="173" t="str">
        <f t="shared" si="54"/>
        <v/>
      </c>
      <c r="N2403" s="14"/>
      <c r="O2403" s="14"/>
      <c r="P2403" s="21"/>
      <c r="Q2403" s="21"/>
      <c r="R2403" s="21"/>
      <c r="S2403" s="21"/>
      <c r="T2403" s="21"/>
    </row>
    <row r="2404" spans="1:20" s="16" customFormat="1" ht="30" customHeight="1">
      <c r="A2404" s="21"/>
      <c r="B2404" s="21"/>
      <c r="C2404" s="197"/>
      <c r="D2404" s="168"/>
      <c r="E2404" s="154" t="str">
        <f>IFERROR(VLOOKUP(D2404,CADA_PROD!D:H,5,0),"")</f>
        <v/>
      </c>
      <c r="F2404" s="169"/>
      <c r="G2404" s="170"/>
      <c r="H2404" s="14"/>
      <c r="I2404" s="171"/>
      <c r="J2404" s="14"/>
      <c r="K2404" s="131"/>
      <c r="L2404" s="131" t="str">
        <f>IF(D2404="","",SUMIFS(MOVI_ENTR!I:I,MOVI_ENTR!D:D,D2404,MOVI_ENTR!O:O,O2404)-SUMIFS(MOVI_SAID!H:H,MOVI_SAID!D:D,D2404,MOVI_SAID!L:L,MOVI_ENTR!O2404))</f>
        <v/>
      </c>
      <c r="M2404" s="173" t="str">
        <f t="shared" si="54"/>
        <v/>
      </c>
      <c r="N2404" s="14"/>
      <c r="O2404" s="14"/>
      <c r="P2404" s="21"/>
      <c r="Q2404" s="21"/>
      <c r="R2404" s="21"/>
      <c r="S2404" s="21"/>
      <c r="T2404" s="21"/>
    </row>
    <row r="2405" spans="1:20" s="16" customFormat="1" ht="30" customHeight="1">
      <c r="A2405" s="21"/>
      <c r="B2405" s="21"/>
      <c r="C2405" s="197"/>
      <c r="D2405" s="168"/>
      <c r="E2405" s="154" t="str">
        <f>IFERROR(VLOOKUP(D2405,CADA_PROD!D:H,5,0),"")</f>
        <v/>
      </c>
      <c r="F2405" s="169"/>
      <c r="G2405" s="170"/>
      <c r="H2405" s="14"/>
      <c r="I2405" s="171"/>
      <c r="J2405" s="14"/>
      <c r="K2405" s="131"/>
      <c r="L2405" s="131" t="str">
        <f>IF(D2405="","",SUMIFS(MOVI_ENTR!I:I,MOVI_ENTR!D:D,D2405,MOVI_ENTR!O:O,O2405)-SUMIFS(MOVI_SAID!H:H,MOVI_SAID!D:D,D2405,MOVI_SAID!L:L,MOVI_ENTR!O2405))</f>
        <v/>
      </c>
      <c r="M2405" s="173" t="str">
        <f t="shared" si="54"/>
        <v/>
      </c>
      <c r="N2405" s="14"/>
      <c r="O2405" s="14"/>
      <c r="P2405" s="21"/>
      <c r="Q2405" s="21"/>
      <c r="R2405" s="21"/>
      <c r="S2405" s="21"/>
      <c r="T2405" s="21"/>
    </row>
    <row r="2406" spans="1:20" s="16" customFormat="1" ht="30" customHeight="1">
      <c r="A2406" s="21"/>
      <c r="B2406" s="21"/>
      <c r="C2406" s="197"/>
      <c r="D2406" s="168"/>
      <c r="E2406" s="154" t="str">
        <f>IFERROR(VLOOKUP(D2406,CADA_PROD!D:H,5,0),"")</f>
        <v/>
      </c>
      <c r="F2406" s="169"/>
      <c r="G2406" s="170"/>
      <c r="H2406" s="14"/>
      <c r="I2406" s="171"/>
      <c r="J2406" s="14"/>
      <c r="K2406" s="131"/>
      <c r="L2406" s="131" t="str">
        <f>IF(D2406="","",SUMIFS(MOVI_ENTR!I:I,MOVI_ENTR!D:D,D2406,MOVI_ENTR!O:O,O2406)-SUMIFS(MOVI_SAID!H:H,MOVI_SAID!D:D,D2406,MOVI_SAID!L:L,MOVI_ENTR!O2406))</f>
        <v/>
      </c>
      <c r="M2406" s="173" t="str">
        <f t="shared" si="54"/>
        <v/>
      </c>
      <c r="N2406" s="14"/>
      <c r="O2406" s="14"/>
      <c r="P2406" s="21"/>
      <c r="Q2406" s="21"/>
      <c r="R2406" s="21"/>
      <c r="S2406" s="21"/>
      <c r="T2406" s="21"/>
    </row>
    <row r="2407" spans="1:20" s="16" customFormat="1" ht="30" customHeight="1">
      <c r="A2407" s="21"/>
      <c r="B2407" s="21"/>
      <c r="C2407" s="197"/>
      <c r="D2407" s="168"/>
      <c r="E2407" s="154" t="str">
        <f>IFERROR(VLOOKUP(D2407,CADA_PROD!D:H,5,0),"")</f>
        <v/>
      </c>
      <c r="F2407" s="169"/>
      <c r="G2407" s="170"/>
      <c r="H2407" s="14"/>
      <c r="I2407" s="171"/>
      <c r="J2407" s="14"/>
      <c r="K2407" s="131"/>
      <c r="L2407" s="131" t="str">
        <f>IF(D2407="","",SUMIFS(MOVI_ENTR!I:I,MOVI_ENTR!D:D,D2407,MOVI_ENTR!O:O,O2407)-SUMIFS(MOVI_SAID!H:H,MOVI_SAID!D:D,D2407,MOVI_SAID!L:L,MOVI_ENTR!O2407))</f>
        <v/>
      </c>
      <c r="M2407" s="173" t="str">
        <f t="shared" si="54"/>
        <v/>
      </c>
      <c r="N2407" s="14"/>
      <c r="O2407" s="14"/>
      <c r="P2407" s="21"/>
      <c r="Q2407" s="21"/>
      <c r="R2407" s="21"/>
      <c r="S2407" s="21"/>
      <c r="T2407" s="21"/>
    </row>
    <row r="2408" spans="1:20" s="16" customFormat="1" ht="30" customHeight="1">
      <c r="A2408" s="21"/>
      <c r="B2408" s="21"/>
      <c r="C2408" s="197"/>
      <c r="D2408" s="168"/>
      <c r="E2408" s="154" t="str">
        <f>IFERROR(VLOOKUP(D2408,CADA_PROD!D:H,5,0),"")</f>
        <v/>
      </c>
      <c r="F2408" s="169"/>
      <c r="G2408" s="170"/>
      <c r="H2408" s="14"/>
      <c r="I2408" s="171"/>
      <c r="J2408" s="14"/>
      <c r="K2408" s="131"/>
      <c r="L2408" s="131" t="str">
        <f>IF(D2408="","",SUMIFS(MOVI_ENTR!I:I,MOVI_ENTR!D:D,D2408,MOVI_ENTR!O:O,O2408)-SUMIFS(MOVI_SAID!H:H,MOVI_SAID!D:D,D2408,MOVI_SAID!L:L,MOVI_ENTR!O2408))</f>
        <v/>
      </c>
      <c r="M2408" s="173" t="str">
        <f t="shared" si="54"/>
        <v/>
      </c>
      <c r="N2408" s="14"/>
      <c r="O2408" s="14"/>
      <c r="P2408" s="21"/>
      <c r="Q2408" s="21"/>
      <c r="R2408" s="21"/>
      <c r="S2408" s="21"/>
      <c r="T2408" s="21"/>
    </row>
    <row r="2409" spans="1:20" s="16" customFormat="1" ht="30" customHeight="1">
      <c r="A2409" s="21"/>
      <c r="B2409" s="21"/>
      <c r="C2409" s="197"/>
      <c r="D2409" s="168"/>
      <c r="E2409" s="154" t="str">
        <f>IFERROR(VLOOKUP(D2409,CADA_PROD!D:H,5,0),"")</f>
        <v/>
      </c>
      <c r="F2409" s="169"/>
      <c r="G2409" s="170"/>
      <c r="H2409" s="14"/>
      <c r="I2409" s="171"/>
      <c r="J2409" s="14"/>
      <c r="K2409" s="131"/>
      <c r="L2409" s="131" t="str">
        <f>IF(D2409="","",SUMIFS(MOVI_ENTR!I:I,MOVI_ENTR!D:D,D2409,MOVI_ENTR!O:O,O2409)-SUMIFS(MOVI_SAID!H:H,MOVI_SAID!D:D,D2409,MOVI_SAID!L:L,MOVI_ENTR!O2409))</f>
        <v/>
      </c>
      <c r="M2409" s="173" t="str">
        <f t="shared" si="54"/>
        <v/>
      </c>
      <c r="N2409" s="14"/>
      <c r="O2409" s="14"/>
      <c r="P2409" s="21"/>
      <c r="Q2409" s="21"/>
      <c r="R2409" s="21"/>
      <c r="S2409" s="21"/>
      <c r="T2409" s="21"/>
    </row>
    <row r="2410" spans="1:20" s="16" customFormat="1" ht="30" customHeight="1">
      <c r="A2410" s="21"/>
      <c r="B2410" s="21"/>
      <c r="C2410" s="197"/>
      <c r="D2410" s="168"/>
      <c r="E2410" s="154" t="str">
        <f>IFERROR(VLOOKUP(D2410,CADA_PROD!D:H,5,0),"")</f>
        <v/>
      </c>
      <c r="F2410" s="169"/>
      <c r="G2410" s="170"/>
      <c r="H2410" s="14"/>
      <c r="I2410" s="171"/>
      <c r="J2410" s="14"/>
      <c r="K2410" s="131"/>
      <c r="L2410" s="131" t="str">
        <f>IF(D2410="","",SUMIFS(MOVI_ENTR!I:I,MOVI_ENTR!D:D,D2410,MOVI_ENTR!O:O,O2410)-SUMIFS(MOVI_SAID!H:H,MOVI_SAID!D:D,D2410,MOVI_SAID!L:L,MOVI_ENTR!O2410))</f>
        <v/>
      </c>
      <c r="M2410" s="173" t="str">
        <f t="shared" si="54"/>
        <v/>
      </c>
      <c r="N2410" s="14"/>
      <c r="O2410" s="14"/>
      <c r="P2410" s="21"/>
      <c r="Q2410" s="21"/>
      <c r="R2410" s="21"/>
      <c r="S2410" s="21"/>
      <c r="T2410" s="21"/>
    </row>
    <row r="2411" spans="1:20" s="16" customFormat="1" ht="30" customHeight="1">
      <c r="A2411" s="21"/>
      <c r="B2411" s="21"/>
      <c r="C2411" s="197"/>
      <c r="D2411" s="168"/>
      <c r="E2411" s="154" t="str">
        <f>IFERROR(VLOOKUP(D2411,CADA_PROD!D:H,5,0),"")</f>
        <v/>
      </c>
      <c r="F2411" s="169"/>
      <c r="G2411" s="170"/>
      <c r="H2411" s="14"/>
      <c r="I2411" s="171"/>
      <c r="J2411" s="14"/>
      <c r="K2411" s="131"/>
      <c r="L2411" s="131" t="str">
        <f>IF(D2411="","",SUMIFS(MOVI_ENTR!I:I,MOVI_ENTR!D:D,D2411,MOVI_ENTR!O:O,O2411)-SUMIFS(MOVI_SAID!H:H,MOVI_SAID!D:D,D2411,MOVI_SAID!L:L,MOVI_ENTR!O2411))</f>
        <v/>
      </c>
      <c r="M2411" s="173" t="str">
        <f t="shared" si="54"/>
        <v/>
      </c>
      <c r="N2411" s="14"/>
      <c r="O2411" s="14"/>
      <c r="P2411" s="21"/>
      <c r="Q2411" s="21"/>
      <c r="R2411" s="21"/>
      <c r="S2411" s="21"/>
      <c r="T2411" s="21"/>
    </row>
    <row r="2412" spans="1:20" s="16" customFormat="1" ht="30" customHeight="1">
      <c r="A2412" s="21"/>
      <c r="B2412" s="21"/>
      <c r="C2412" s="197"/>
      <c r="D2412" s="168"/>
      <c r="E2412" s="154" t="str">
        <f>IFERROR(VLOOKUP(D2412,CADA_PROD!D:H,5,0),"")</f>
        <v/>
      </c>
      <c r="F2412" s="169"/>
      <c r="G2412" s="170"/>
      <c r="H2412" s="14"/>
      <c r="I2412" s="171"/>
      <c r="J2412" s="14"/>
      <c r="K2412" s="131"/>
      <c r="L2412" s="131" t="str">
        <f>IF(D2412="","",SUMIFS(MOVI_ENTR!I:I,MOVI_ENTR!D:D,D2412,MOVI_ENTR!O:O,O2412)-SUMIFS(MOVI_SAID!H:H,MOVI_SAID!D:D,D2412,MOVI_SAID!L:L,MOVI_ENTR!O2412))</f>
        <v/>
      </c>
      <c r="M2412" s="173" t="str">
        <f t="shared" si="54"/>
        <v/>
      </c>
      <c r="N2412" s="14"/>
      <c r="O2412" s="14"/>
      <c r="P2412" s="21"/>
      <c r="Q2412" s="21"/>
      <c r="R2412" s="21"/>
      <c r="S2412" s="21"/>
      <c r="T2412" s="21"/>
    </row>
    <row r="2413" spans="1:20" s="16" customFormat="1" ht="30" customHeight="1">
      <c r="A2413" s="21"/>
      <c r="B2413" s="21"/>
      <c r="C2413" s="197"/>
      <c r="D2413" s="168"/>
      <c r="E2413" s="154" t="str">
        <f>IFERROR(VLOOKUP(D2413,CADA_PROD!D:H,5,0),"")</f>
        <v/>
      </c>
      <c r="F2413" s="169"/>
      <c r="G2413" s="170"/>
      <c r="H2413" s="14"/>
      <c r="I2413" s="171"/>
      <c r="J2413" s="14"/>
      <c r="K2413" s="131"/>
      <c r="L2413" s="131" t="str">
        <f>IF(D2413="","",SUMIFS(MOVI_ENTR!I:I,MOVI_ENTR!D:D,D2413,MOVI_ENTR!O:O,O2413)-SUMIFS(MOVI_SAID!H:H,MOVI_SAID!D:D,D2413,MOVI_SAID!L:L,MOVI_ENTR!O2413))</f>
        <v/>
      </c>
      <c r="M2413" s="173" t="str">
        <f t="shared" si="54"/>
        <v/>
      </c>
      <c r="N2413" s="14"/>
      <c r="O2413" s="14"/>
      <c r="P2413" s="21"/>
      <c r="Q2413" s="21"/>
      <c r="R2413" s="21"/>
      <c r="S2413" s="21"/>
      <c r="T2413" s="21"/>
    </row>
    <row r="2414" spans="1:20" s="16" customFormat="1" ht="30" customHeight="1">
      <c r="A2414" s="21"/>
      <c r="B2414" s="21"/>
      <c r="C2414" s="197"/>
      <c r="D2414" s="168"/>
      <c r="E2414" s="154" t="str">
        <f>IFERROR(VLOOKUP(D2414,CADA_PROD!D:H,5,0),"")</f>
        <v/>
      </c>
      <c r="F2414" s="169"/>
      <c r="G2414" s="170"/>
      <c r="H2414" s="14"/>
      <c r="I2414" s="171"/>
      <c r="J2414" s="14"/>
      <c r="K2414" s="131"/>
      <c r="L2414" s="131" t="str">
        <f>IF(D2414="","",SUMIFS(MOVI_ENTR!I:I,MOVI_ENTR!D:D,D2414,MOVI_ENTR!O:O,O2414)-SUMIFS(MOVI_SAID!H:H,MOVI_SAID!D:D,D2414,MOVI_SAID!L:L,MOVI_ENTR!O2414))</f>
        <v/>
      </c>
      <c r="M2414" s="173" t="str">
        <f t="shared" si="54"/>
        <v/>
      </c>
      <c r="N2414" s="14"/>
      <c r="O2414" s="14"/>
      <c r="P2414" s="21"/>
      <c r="Q2414" s="21"/>
      <c r="R2414" s="21"/>
      <c r="S2414" s="21"/>
      <c r="T2414" s="21"/>
    </row>
    <row r="2415" spans="1:20" s="16" customFormat="1" ht="30" customHeight="1">
      <c r="A2415" s="21"/>
      <c r="B2415" s="21"/>
      <c r="C2415" s="197"/>
      <c r="D2415" s="168"/>
      <c r="E2415" s="154" t="str">
        <f>IFERROR(VLOOKUP(D2415,CADA_PROD!D:H,5,0),"")</f>
        <v/>
      </c>
      <c r="F2415" s="169"/>
      <c r="G2415" s="170"/>
      <c r="H2415" s="14"/>
      <c r="I2415" s="171"/>
      <c r="J2415" s="14"/>
      <c r="K2415" s="131"/>
      <c r="L2415" s="131" t="str">
        <f>IF(D2415="","",SUMIFS(MOVI_ENTR!I:I,MOVI_ENTR!D:D,D2415,MOVI_ENTR!O:O,O2415)-SUMIFS(MOVI_SAID!H:H,MOVI_SAID!D:D,D2415,MOVI_SAID!L:L,MOVI_ENTR!O2415))</f>
        <v/>
      </c>
      <c r="M2415" s="173" t="str">
        <f t="shared" si="54"/>
        <v/>
      </c>
      <c r="N2415" s="14"/>
      <c r="O2415" s="14"/>
      <c r="P2415" s="21"/>
      <c r="Q2415" s="21"/>
      <c r="R2415" s="21"/>
      <c r="S2415" s="21"/>
      <c r="T2415" s="21"/>
    </row>
    <row r="2416" spans="1:20" s="16" customFormat="1" ht="30" customHeight="1">
      <c r="A2416" s="21"/>
      <c r="B2416" s="21"/>
      <c r="C2416" s="197"/>
      <c r="D2416" s="168"/>
      <c r="E2416" s="154" t="str">
        <f>IFERROR(VLOOKUP(D2416,CADA_PROD!D:H,5,0),"")</f>
        <v/>
      </c>
      <c r="F2416" s="169"/>
      <c r="G2416" s="170"/>
      <c r="H2416" s="14"/>
      <c r="I2416" s="171"/>
      <c r="J2416" s="14"/>
      <c r="K2416" s="131"/>
      <c r="L2416" s="131" t="str">
        <f>IF(D2416="","",SUMIFS(MOVI_ENTR!I:I,MOVI_ENTR!D:D,D2416,MOVI_ENTR!O:O,O2416)-SUMIFS(MOVI_SAID!H:H,MOVI_SAID!D:D,D2416,MOVI_SAID!L:L,MOVI_ENTR!O2416))</f>
        <v/>
      </c>
      <c r="M2416" s="173" t="str">
        <f t="shared" si="54"/>
        <v/>
      </c>
      <c r="N2416" s="14"/>
      <c r="O2416" s="14"/>
      <c r="P2416" s="21"/>
      <c r="Q2416" s="21"/>
      <c r="R2416" s="21"/>
      <c r="S2416" s="21"/>
      <c r="T2416" s="21"/>
    </row>
    <row r="2417" spans="1:20" s="16" customFormat="1" ht="30" customHeight="1">
      <c r="A2417" s="21"/>
      <c r="B2417" s="21"/>
      <c r="C2417" s="197"/>
      <c r="D2417" s="168"/>
      <c r="E2417" s="154" t="str">
        <f>IFERROR(VLOOKUP(D2417,CADA_PROD!D:H,5,0),"")</f>
        <v/>
      </c>
      <c r="F2417" s="169"/>
      <c r="G2417" s="170"/>
      <c r="H2417" s="14"/>
      <c r="I2417" s="171"/>
      <c r="J2417" s="14"/>
      <c r="K2417" s="131"/>
      <c r="L2417" s="131" t="str">
        <f>IF(D2417="","",SUMIFS(MOVI_ENTR!I:I,MOVI_ENTR!D:D,D2417,MOVI_ENTR!O:O,O2417)-SUMIFS(MOVI_SAID!H:H,MOVI_SAID!D:D,D2417,MOVI_SAID!L:L,MOVI_ENTR!O2417))</f>
        <v/>
      </c>
      <c r="M2417" s="173" t="str">
        <f t="shared" si="54"/>
        <v/>
      </c>
      <c r="N2417" s="14"/>
      <c r="O2417" s="14"/>
      <c r="P2417" s="21"/>
      <c r="Q2417" s="21"/>
      <c r="R2417" s="21"/>
      <c r="S2417" s="21"/>
      <c r="T2417" s="21"/>
    </row>
    <row r="2418" spans="1:20" s="16" customFormat="1" ht="30" customHeight="1">
      <c r="A2418" s="21"/>
      <c r="B2418" s="21"/>
      <c r="C2418" s="197"/>
      <c r="D2418" s="168"/>
      <c r="E2418" s="154" t="str">
        <f>IFERROR(VLOOKUP(D2418,CADA_PROD!D:H,5,0),"")</f>
        <v/>
      </c>
      <c r="F2418" s="169"/>
      <c r="G2418" s="170"/>
      <c r="H2418" s="14"/>
      <c r="I2418" s="171"/>
      <c r="J2418" s="14"/>
      <c r="K2418" s="131"/>
      <c r="L2418" s="131" t="str">
        <f>IF(D2418="","",SUMIFS(MOVI_ENTR!I:I,MOVI_ENTR!D:D,D2418,MOVI_ENTR!O:O,O2418)-SUMIFS(MOVI_SAID!H:H,MOVI_SAID!D:D,D2418,MOVI_SAID!L:L,MOVI_ENTR!O2418))</f>
        <v/>
      </c>
      <c r="M2418" s="173" t="str">
        <f t="shared" si="54"/>
        <v/>
      </c>
      <c r="N2418" s="14"/>
      <c r="O2418" s="14"/>
      <c r="P2418" s="21"/>
      <c r="Q2418" s="21"/>
      <c r="R2418" s="21"/>
      <c r="S2418" s="21"/>
      <c r="T2418" s="21"/>
    </row>
    <row r="2419" spans="1:20" s="16" customFormat="1" ht="30" customHeight="1">
      <c r="A2419" s="21"/>
      <c r="B2419" s="21"/>
      <c r="C2419" s="197"/>
      <c r="D2419" s="168"/>
      <c r="E2419" s="154" t="str">
        <f>IFERROR(VLOOKUP(D2419,CADA_PROD!D:H,5,0),"")</f>
        <v/>
      </c>
      <c r="F2419" s="169"/>
      <c r="G2419" s="170"/>
      <c r="H2419" s="14"/>
      <c r="I2419" s="171"/>
      <c r="J2419" s="14"/>
      <c r="K2419" s="131"/>
      <c r="L2419" s="131" t="str">
        <f>IF(D2419="","",SUMIFS(MOVI_ENTR!I:I,MOVI_ENTR!D:D,D2419,MOVI_ENTR!O:O,O2419)-SUMIFS(MOVI_SAID!H:H,MOVI_SAID!D:D,D2419,MOVI_SAID!L:L,MOVI_ENTR!O2419))</f>
        <v/>
      </c>
      <c r="M2419" s="173" t="str">
        <f t="shared" si="54"/>
        <v/>
      </c>
      <c r="N2419" s="14"/>
      <c r="O2419" s="14"/>
      <c r="P2419" s="21"/>
      <c r="Q2419" s="21"/>
      <c r="R2419" s="21"/>
      <c r="S2419" s="21"/>
      <c r="T2419" s="21"/>
    </row>
    <row r="2420" spans="1:20" s="16" customFormat="1" ht="30" customHeight="1">
      <c r="A2420" s="21"/>
      <c r="B2420" s="21"/>
      <c r="C2420" s="197"/>
      <c r="D2420" s="168"/>
      <c r="E2420" s="154" t="str">
        <f>IFERROR(VLOOKUP(D2420,CADA_PROD!D:H,5,0),"")</f>
        <v/>
      </c>
      <c r="F2420" s="169"/>
      <c r="G2420" s="170"/>
      <c r="H2420" s="14"/>
      <c r="I2420" s="171"/>
      <c r="J2420" s="14"/>
      <c r="K2420" s="131"/>
      <c r="L2420" s="131" t="str">
        <f>IF(D2420="","",SUMIFS(MOVI_ENTR!I:I,MOVI_ENTR!D:D,D2420,MOVI_ENTR!O:O,O2420)-SUMIFS(MOVI_SAID!H:H,MOVI_SAID!D:D,D2420,MOVI_SAID!L:L,MOVI_ENTR!O2420))</f>
        <v/>
      </c>
      <c r="M2420" s="173" t="str">
        <f t="shared" si="54"/>
        <v/>
      </c>
      <c r="N2420" s="14"/>
      <c r="O2420" s="14"/>
      <c r="P2420" s="21"/>
      <c r="Q2420" s="21"/>
      <c r="R2420" s="21"/>
      <c r="S2420" s="21"/>
      <c r="T2420" s="21"/>
    </row>
    <row r="2421" spans="1:20" s="16" customFormat="1" ht="30" customHeight="1">
      <c r="A2421" s="21"/>
      <c r="B2421" s="21"/>
      <c r="C2421" s="197"/>
      <c r="D2421" s="168"/>
      <c r="E2421" s="154" t="str">
        <f>IFERROR(VLOOKUP(D2421,CADA_PROD!D:H,5,0),"")</f>
        <v/>
      </c>
      <c r="F2421" s="169"/>
      <c r="G2421" s="170"/>
      <c r="H2421" s="14"/>
      <c r="I2421" s="171"/>
      <c r="J2421" s="14"/>
      <c r="K2421" s="131"/>
      <c r="L2421" s="131" t="str">
        <f>IF(D2421="","",SUMIFS(MOVI_ENTR!I:I,MOVI_ENTR!D:D,D2421,MOVI_ENTR!O:O,O2421)-SUMIFS(MOVI_SAID!H:H,MOVI_SAID!D:D,D2421,MOVI_SAID!L:L,MOVI_ENTR!O2421))</f>
        <v/>
      </c>
      <c r="M2421" s="173" t="str">
        <f t="shared" si="54"/>
        <v/>
      </c>
      <c r="N2421" s="14"/>
      <c r="O2421" s="14"/>
      <c r="P2421" s="21"/>
      <c r="Q2421" s="21"/>
      <c r="R2421" s="21"/>
      <c r="S2421" s="21"/>
      <c r="T2421" s="21"/>
    </row>
    <row r="2422" spans="1:20" s="16" customFormat="1" ht="30" customHeight="1">
      <c r="A2422" s="21"/>
      <c r="B2422" s="21"/>
      <c r="C2422" s="197"/>
      <c r="D2422" s="168"/>
      <c r="E2422" s="154" t="str">
        <f>IFERROR(VLOOKUP(D2422,CADA_PROD!D:H,5,0),"")</f>
        <v/>
      </c>
      <c r="F2422" s="169"/>
      <c r="G2422" s="170"/>
      <c r="H2422" s="14"/>
      <c r="I2422" s="171"/>
      <c r="J2422" s="14"/>
      <c r="K2422" s="131"/>
      <c r="L2422" s="131" t="str">
        <f>IF(D2422="","",SUMIFS(MOVI_ENTR!I:I,MOVI_ENTR!D:D,D2422,MOVI_ENTR!O:O,O2422)-SUMIFS(MOVI_SAID!H:H,MOVI_SAID!D:D,D2422,MOVI_SAID!L:L,MOVI_ENTR!O2422))</f>
        <v/>
      </c>
      <c r="M2422" s="173" t="str">
        <f t="shared" si="54"/>
        <v/>
      </c>
      <c r="N2422" s="14"/>
      <c r="O2422" s="14"/>
      <c r="P2422" s="21"/>
      <c r="Q2422" s="21"/>
      <c r="R2422" s="21"/>
      <c r="S2422" s="21"/>
      <c r="T2422" s="21"/>
    </row>
    <row r="2423" spans="1:20" s="16" customFormat="1" ht="30" customHeight="1">
      <c r="A2423" s="21"/>
      <c r="B2423" s="21"/>
      <c r="C2423" s="197"/>
      <c r="D2423" s="168"/>
      <c r="E2423" s="154" t="str">
        <f>IFERROR(VLOOKUP(D2423,CADA_PROD!D:H,5,0),"")</f>
        <v/>
      </c>
      <c r="F2423" s="169"/>
      <c r="G2423" s="170"/>
      <c r="H2423" s="14"/>
      <c r="I2423" s="171"/>
      <c r="J2423" s="14"/>
      <c r="K2423" s="131"/>
      <c r="L2423" s="131" t="str">
        <f>IF(D2423="","",SUMIFS(MOVI_ENTR!I:I,MOVI_ENTR!D:D,D2423,MOVI_ENTR!O:O,O2423)-SUMIFS(MOVI_SAID!H:H,MOVI_SAID!D:D,D2423,MOVI_SAID!L:L,MOVI_ENTR!O2423))</f>
        <v/>
      </c>
      <c r="M2423" s="173" t="str">
        <f t="shared" si="54"/>
        <v/>
      </c>
      <c r="N2423" s="14"/>
      <c r="O2423" s="14"/>
      <c r="P2423" s="21"/>
      <c r="Q2423" s="21"/>
      <c r="R2423" s="21"/>
      <c r="S2423" s="21"/>
      <c r="T2423" s="21"/>
    </row>
    <row r="2424" spans="1:20" s="16" customFormat="1" ht="30" customHeight="1">
      <c r="A2424" s="21"/>
      <c r="B2424" s="21"/>
      <c r="C2424" s="197"/>
      <c r="D2424" s="168"/>
      <c r="E2424" s="154" t="str">
        <f>IFERROR(VLOOKUP(D2424,CADA_PROD!D:H,5,0),"")</f>
        <v/>
      </c>
      <c r="F2424" s="169"/>
      <c r="G2424" s="170"/>
      <c r="H2424" s="14"/>
      <c r="I2424" s="171"/>
      <c r="J2424" s="14"/>
      <c r="K2424" s="131"/>
      <c r="L2424" s="131" t="str">
        <f>IF(D2424="","",SUMIFS(MOVI_ENTR!I:I,MOVI_ENTR!D:D,D2424,MOVI_ENTR!O:O,O2424)-SUMIFS(MOVI_SAID!H:H,MOVI_SAID!D:D,D2424,MOVI_SAID!L:L,MOVI_ENTR!O2424))</f>
        <v/>
      </c>
      <c r="M2424" s="173" t="str">
        <f t="shared" si="54"/>
        <v/>
      </c>
      <c r="N2424" s="14"/>
      <c r="O2424" s="14"/>
      <c r="P2424" s="21"/>
      <c r="Q2424" s="21"/>
      <c r="R2424" s="21"/>
      <c r="S2424" s="21"/>
      <c r="T2424" s="21"/>
    </row>
    <row r="2425" spans="1:20" s="16" customFormat="1" ht="30" customHeight="1">
      <c r="A2425" s="21"/>
      <c r="B2425" s="21"/>
      <c r="C2425" s="197"/>
      <c r="D2425" s="168"/>
      <c r="E2425" s="154" t="str">
        <f>IFERROR(VLOOKUP(D2425,CADA_PROD!D:H,5,0),"")</f>
        <v/>
      </c>
      <c r="F2425" s="169"/>
      <c r="G2425" s="170"/>
      <c r="H2425" s="14"/>
      <c r="I2425" s="171"/>
      <c r="J2425" s="14"/>
      <c r="K2425" s="131"/>
      <c r="L2425" s="131" t="str">
        <f>IF(D2425="","",SUMIFS(MOVI_ENTR!I:I,MOVI_ENTR!D:D,D2425,MOVI_ENTR!O:O,O2425)-SUMIFS(MOVI_SAID!H:H,MOVI_SAID!D:D,D2425,MOVI_SAID!L:L,MOVI_ENTR!O2425))</f>
        <v/>
      </c>
      <c r="M2425" s="173" t="str">
        <f t="shared" si="54"/>
        <v/>
      </c>
      <c r="N2425" s="14"/>
      <c r="O2425" s="14"/>
      <c r="P2425" s="21"/>
      <c r="Q2425" s="21"/>
      <c r="R2425" s="21"/>
      <c r="S2425" s="21"/>
      <c r="T2425" s="21"/>
    </row>
    <row r="2426" spans="1:20" s="16" customFormat="1" ht="30" customHeight="1">
      <c r="A2426" s="21"/>
      <c r="B2426" s="21"/>
      <c r="C2426" s="197"/>
      <c r="D2426" s="168"/>
      <c r="E2426" s="154" t="str">
        <f>IFERROR(VLOOKUP(D2426,CADA_PROD!D:H,5,0),"")</f>
        <v/>
      </c>
      <c r="F2426" s="169"/>
      <c r="G2426" s="170"/>
      <c r="H2426" s="14"/>
      <c r="I2426" s="171"/>
      <c r="J2426" s="14"/>
      <c r="K2426" s="131"/>
      <c r="L2426" s="131" t="str">
        <f>IF(D2426="","",SUMIFS(MOVI_ENTR!I:I,MOVI_ENTR!D:D,D2426,MOVI_ENTR!O:O,O2426)-SUMIFS(MOVI_SAID!H:H,MOVI_SAID!D:D,D2426,MOVI_SAID!L:L,MOVI_ENTR!O2426))</f>
        <v/>
      </c>
      <c r="M2426" s="173" t="str">
        <f t="shared" si="54"/>
        <v/>
      </c>
      <c r="N2426" s="14"/>
      <c r="O2426" s="14"/>
      <c r="P2426" s="21"/>
      <c r="Q2426" s="21"/>
      <c r="R2426" s="21"/>
      <c r="S2426" s="21"/>
      <c r="T2426" s="21"/>
    </row>
    <row r="2427" spans="1:20" s="16" customFormat="1" ht="30" customHeight="1">
      <c r="A2427" s="21"/>
      <c r="B2427" s="21"/>
      <c r="C2427" s="197"/>
      <c r="D2427" s="168"/>
      <c r="E2427" s="154" t="str">
        <f>IFERROR(VLOOKUP(D2427,CADA_PROD!D:H,5,0),"")</f>
        <v/>
      </c>
      <c r="F2427" s="169"/>
      <c r="G2427" s="170"/>
      <c r="H2427" s="14"/>
      <c r="I2427" s="171"/>
      <c r="J2427" s="14"/>
      <c r="K2427" s="131"/>
      <c r="L2427" s="131" t="str">
        <f>IF(D2427="","",SUMIFS(MOVI_ENTR!I:I,MOVI_ENTR!D:D,D2427,MOVI_ENTR!O:O,O2427)-SUMIFS(MOVI_SAID!H:H,MOVI_SAID!D:D,D2427,MOVI_SAID!L:L,MOVI_ENTR!O2427))</f>
        <v/>
      </c>
      <c r="M2427" s="173" t="str">
        <f t="shared" si="54"/>
        <v/>
      </c>
      <c r="N2427" s="14"/>
      <c r="O2427" s="14"/>
      <c r="P2427" s="21"/>
      <c r="Q2427" s="21"/>
      <c r="R2427" s="21"/>
      <c r="S2427" s="21"/>
      <c r="T2427" s="21"/>
    </row>
    <row r="2428" spans="1:20" s="16" customFormat="1" ht="30" customHeight="1">
      <c r="A2428" s="21"/>
      <c r="B2428" s="21"/>
      <c r="C2428" s="197"/>
      <c r="D2428" s="168"/>
      <c r="E2428" s="154" t="str">
        <f>IFERROR(VLOOKUP(D2428,CADA_PROD!D:H,5,0),"")</f>
        <v/>
      </c>
      <c r="F2428" s="169"/>
      <c r="G2428" s="170"/>
      <c r="H2428" s="14"/>
      <c r="I2428" s="171"/>
      <c r="J2428" s="14"/>
      <c r="K2428" s="131"/>
      <c r="L2428" s="131" t="str">
        <f>IF(D2428="","",SUMIFS(MOVI_ENTR!I:I,MOVI_ENTR!D:D,D2428,MOVI_ENTR!O:O,O2428)-SUMIFS(MOVI_SAID!H:H,MOVI_SAID!D:D,D2428,MOVI_SAID!L:L,MOVI_ENTR!O2428))</f>
        <v/>
      </c>
      <c r="M2428" s="173" t="str">
        <f t="shared" si="54"/>
        <v/>
      </c>
      <c r="N2428" s="14"/>
      <c r="O2428" s="14"/>
      <c r="P2428" s="21"/>
      <c r="Q2428" s="21"/>
      <c r="R2428" s="21"/>
      <c r="S2428" s="21"/>
      <c r="T2428" s="21"/>
    </row>
    <row r="2429" spans="1:20" s="16" customFormat="1" ht="30" customHeight="1">
      <c r="A2429" s="21"/>
      <c r="B2429" s="21"/>
      <c r="C2429" s="197"/>
      <c r="D2429" s="168"/>
      <c r="E2429" s="154" t="str">
        <f>IFERROR(VLOOKUP(D2429,CADA_PROD!D:H,5,0),"")</f>
        <v/>
      </c>
      <c r="F2429" s="169"/>
      <c r="G2429" s="170"/>
      <c r="H2429" s="14"/>
      <c r="I2429" s="171"/>
      <c r="J2429" s="14"/>
      <c r="K2429" s="131"/>
      <c r="L2429" s="131" t="str">
        <f>IF(D2429="","",SUMIFS(MOVI_ENTR!I:I,MOVI_ENTR!D:D,D2429,MOVI_ENTR!O:O,O2429)-SUMIFS(MOVI_SAID!H:H,MOVI_SAID!D:D,D2429,MOVI_SAID!L:L,MOVI_ENTR!O2429))</f>
        <v/>
      </c>
      <c r="M2429" s="173" t="str">
        <f t="shared" si="54"/>
        <v/>
      </c>
      <c r="N2429" s="14"/>
      <c r="O2429" s="14"/>
      <c r="P2429" s="21"/>
      <c r="Q2429" s="21"/>
      <c r="R2429" s="21"/>
      <c r="S2429" s="21"/>
      <c r="T2429" s="21"/>
    </row>
    <row r="2430" spans="1:20" s="16" customFormat="1" ht="30" customHeight="1">
      <c r="A2430" s="21"/>
      <c r="B2430" s="21"/>
      <c r="C2430" s="197"/>
      <c r="D2430" s="168"/>
      <c r="E2430" s="154" t="str">
        <f>IFERROR(VLOOKUP(D2430,CADA_PROD!D:H,5,0),"")</f>
        <v/>
      </c>
      <c r="F2430" s="169"/>
      <c r="G2430" s="170"/>
      <c r="H2430" s="14"/>
      <c r="I2430" s="171"/>
      <c r="J2430" s="14"/>
      <c r="K2430" s="131"/>
      <c r="L2430" s="131" t="str">
        <f>IF(D2430="","",SUMIFS(MOVI_ENTR!I:I,MOVI_ENTR!D:D,D2430,MOVI_ENTR!O:O,O2430)-SUMIFS(MOVI_SAID!H:H,MOVI_SAID!D:D,D2430,MOVI_SAID!L:L,MOVI_ENTR!O2430))</f>
        <v/>
      </c>
      <c r="M2430" s="173" t="str">
        <f t="shared" si="54"/>
        <v/>
      </c>
      <c r="N2430" s="14"/>
      <c r="O2430" s="14"/>
      <c r="P2430" s="21"/>
      <c r="Q2430" s="21"/>
      <c r="R2430" s="21"/>
      <c r="S2430" s="21"/>
      <c r="T2430" s="21"/>
    </row>
    <row r="2431" spans="1:20" s="16" customFormat="1" ht="30" customHeight="1">
      <c r="A2431" s="21"/>
      <c r="B2431" s="21"/>
      <c r="C2431" s="197"/>
      <c r="D2431" s="168"/>
      <c r="E2431" s="154" t="str">
        <f>IFERROR(VLOOKUP(D2431,CADA_PROD!D:H,5,0),"")</f>
        <v/>
      </c>
      <c r="F2431" s="169"/>
      <c r="G2431" s="170"/>
      <c r="H2431" s="14"/>
      <c r="I2431" s="171"/>
      <c r="J2431" s="14"/>
      <c r="K2431" s="131"/>
      <c r="L2431" s="131" t="str">
        <f>IF(D2431="","",SUMIFS(MOVI_ENTR!I:I,MOVI_ENTR!D:D,D2431,MOVI_ENTR!O:O,O2431)-SUMIFS(MOVI_SAID!H:H,MOVI_SAID!D:D,D2431,MOVI_SAID!L:L,MOVI_ENTR!O2431))</f>
        <v/>
      </c>
      <c r="M2431" s="173" t="str">
        <f t="shared" si="54"/>
        <v/>
      </c>
      <c r="N2431" s="14"/>
      <c r="O2431" s="14"/>
      <c r="P2431" s="21"/>
      <c r="Q2431" s="21"/>
      <c r="R2431" s="21"/>
      <c r="S2431" s="21"/>
      <c r="T2431" s="21"/>
    </row>
    <row r="2432" spans="1:20" s="16" customFormat="1" ht="30" customHeight="1">
      <c r="A2432" s="21"/>
      <c r="B2432" s="21"/>
      <c r="C2432" s="197"/>
      <c r="D2432" s="168"/>
      <c r="E2432" s="154" t="str">
        <f>IFERROR(VLOOKUP(D2432,CADA_PROD!D:H,5,0),"")</f>
        <v/>
      </c>
      <c r="F2432" s="169"/>
      <c r="G2432" s="170"/>
      <c r="H2432" s="14"/>
      <c r="I2432" s="171"/>
      <c r="J2432" s="14"/>
      <c r="K2432" s="131"/>
      <c r="L2432" s="131" t="str">
        <f>IF(D2432="","",SUMIFS(MOVI_ENTR!I:I,MOVI_ENTR!D:D,D2432,MOVI_ENTR!O:O,O2432)-SUMIFS(MOVI_SAID!H:H,MOVI_SAID!D:D,D2432,MOVI_SAID!L:L,MOVI_ENTR!O2432))</f>
        <v/>
      </c>
      <c r="M2432" s="173" t="str">
        <f t="shared" si="54"/>
        <v/>
      </c>
      <c r="N2432" s="14"/>
      <c r="O2432" s="14"/>
      <c r="P2432" s="21"/>
      <c r="Q2432" s="21"/>
      <c r="R2432" s="21"/>
      <c r="S2432" s="21"/>
      <c r="T2432" s="21"/>
    </row>
    <row r="2433" spans="1:20" s="16" customFormat="1" ht="30" customHeight="1">
      <c r="A2433" s="21"/>
      <c r="B2433" s="21"/>
      <c r="C2433" s="197"/>
      <c r="D2433" s="168"/>
      <c r="E2433" s="154" t="str">
        <f>IFERROR(VLOOKUP(D2433,CADA_PROD!D:H,5,0),"")</f>
        <v/>
      </c>
      <c r="F2433" s="169"/>
      <c r="G2433" s="170"/>
      <c r="H2433" s="14"/>
      <c r="I2433" s="171"/>
      <c r="J2433" s="14"/>
      <c r="K2433" s="131"/>
      <c r="L2433" s="131" t="str">
        <f>IF(D2433="","",SUMIFS(MOVI_ENTR!I:I,MOVI_ENTR!D:D,D2433,MOVI_ENTR!O:O,O2433)-SUMIFS(MOVI_SAID!H:H,MOVI_SAID!D:D,D2433,MOVI_SAID!L:L,MOVI_ENTR!O2433))</f>
        <v/>
      </c>
      <c r="M2433" s="173" t="str">
        <f t="shared" si="54"/>
        <v/>
      </c>
      <c r="N2433" s="14"/>
      <c r="O2433" s="14"/>
      <c r="P2433" s="21"/>
      <c r="Q2433" s="21"/>
      <c r="R2433" s="21"/>
      <c r="S2433" s="21"/>
      <c r="T2433" s="21"/>
    </row>
    <row r="2434" spans="1:20" s="16" customFormat="1" ht="30" customHeight="1">
      <c r="A2434" s="21"/>
      <c r="B2434" s="21"/>
      <c r="C2434" s="197"/>
      <c r="D2434" s="168"/>
      <c r="E2434" s="154" t="str">
        <f>IFERROR(VLOOKUP(D2434,CADA_PROD!D:H,5,0),"")</f>
        <v/>
      </c>
      <c r="F2434" s="169"/>
      <c r="G2434" s="170"/>
      <c r="H2434" s="14"/>
      <c r="I2434" s="171"/>
      <c r="J2434" s="14"/>
      <c r="K2434" s="131"/>
      <c r="L2434" s="131" t="str">
        <f>IF(D2434="","",SUMIFS(MOVI_ENTR!I:I,MOVI_ENTR!D:D,D2434,MOVI_ENTR!O:O,O2434)-SUMIFS(MOVI_SAID!H:H,MOVI_SAID!D:D,D2434,MOVI_SAID!L:L,MOVI_ENTR!O2434))</f>
        <v/>
      </c>
      <c r="M2434" s="173" t="str">
        <f t="shared" si="54"/>
        <v/>
      </c>
      <c r="N2434" s="14"/>
      <c r="O2434" s="14"/>
      <c r="P2434" s="21"/>
      <c r="Q2434" s="21"/>
      <c r="R2434" s="21"/>
      <c r="S2434" s="21"/>
      <c r="T2434" s="21"/>
    </row>
    <row r="2435" spans="1:20" s="16" customFormat="1" ht="30" customHeight="1">
      <c r="A2435" s="21"/>
      <c r="B2435" s="21"/>
      <c r="C2435" s="197"/>
      <c r="D2435" s="168"/>
      <c r="E2435" s="154" t="str">
        <f>IFERROR(VLOOKUP(D2435,CADA_PROD!D:H,5,0),"")</f>
        <v/>
      </c>
      <c r="F2435" s="169"/>
      <c r="G2435" s="170"/>
      <c r="H2435" s="14"/>
      <c r="I2435" s="171"/>
      <c r="J2435" s="14"/>
      <c r="K2435" s="131"/>
      <c r="L2435" s="131" t="str">
        <f>IF(D2435="","",SUMIFS(MOVI_ENTR!I:I,MOVI_ENTR!D:D,D2435,MOVI_ENTR!O:O,O2435)-SUMIFS(MOVI_SAID!H:H,MOVI_SAID!D:D,D2435,MOVI_SAID!L:L,MOVI_ENTR!O2435))</f>
        <v/>
      </c>
      <c r="M2435" s="173" t="str">
        <f t="shared" si="54"/>
        <v/>
      </c>
      <c r="N2435" s="14"/>
      <c r="O2435" s="14"/>
      <c r="P2435" s="21"/>
      <c r="Q2435" s="21"/>
      <c r="R2435" s="21"/>
      <c r="S2435" s="21"/>
      <c r="T2435" s="21"/>
    </row>
    <row r="2436" spans="1:20" s="16" customFormat="1" ht="30" customHeight="1">
      <c r="A2436" s="21"/>
      <c r="B2436" s="21"/>
      <c r="C2436" s="197"/>
      <c r="D2436" s="168"/>
      <c r="E2436" s="154" t="str">
        <f>IFERROR(VLOOKUP(D2436,CADA_PROD!D:H,5,0),"")</f>
        <v/>
      </c>
      <c r="F2436" s="169"/>
      <c r="G2436" s="170"/>
      <c r="H2436" s="14"/>
      <c r="I2436" s="171"/>
      <c r="J2436" s="14"/>
      <c r="K2436" s="131"/>
      <c r="L2436" s="131" t="str">
        <f>IF(D2436="","",SUMIFS(MOVI_ENTR!I:I,MOVI_ENTR!D:D,D2436,MOVI_ENTR!O:O,O2436)-SUMIFS(MOVI_SAID!H:H,MOVI_SAID!D:D,D2436,MOVI_SAID!L:L,MOVI_ENTR!O2436))</f>
        <v/>
      </c>
      <c r="M2436" s="173" t="str">
        <f t="shared" si="54"/>
        <v/>
      </c>
      <c r="N2436" s="14"/>
      <c r="O2436" s="14"/>
      <c r="P2436" s="21"/>
      <c r="Q2436" s="21"/>
      <c r="R2436" s="21"/>
      <c r="S2436" s="21"/>
      <c r="T2436" s="21"/>
    </row>
    <row r="2437" spans="1:20" s="16" customFormat="1" ht="30" customHeight="1">
      <c r="A2437" s="21"/>
      <c r="B2437" s="21"/>
      <c r="C2437" s="197"/>
      <c r="D2437" s="168"/>
      <c r="E2437" s="154" t="str">
        <f>IFERROR(VLOOKUP(D2437,CADA_PROD!D:H,5,0),"")</f>
        <v/>
      </c>
      <c r="F2437" s="169"/>
      <c r="G2437" s="170"/>
      <c r="H2437" s="14"/>
      <c r="I2437" s="171"/>
      <c r="J2437" s="14"/>
      <c r="K2437" s="131"/>
      <c r="L2437" s="131" t="str">
        <f>IF(D2437="","",SUMIFS(MOVI_ENTR!I:I,MOVI_ENTR!D:D,D2437,MOVI_ENTR!O:O,O2437)-SUMIFS(MOVI_SAID!H:H,MOVI_SAID!D:D,D2437,MOVI_SAID!L:L,MOVI_ENTR!O2437))</f>
        <v/>
      </c>
      <c r="M2437" s="173" t="str">
        <f t="shared" si="54"/>
        <v/>
      </c>
      <c r="N2437" s="14"/>
      <c r="O2437" s="14"/>
      <c r="P2437" s="21"/>
      <c r="Q2437" s="21"/>
      <c r="R2437" s="21"/>
      <c r="S2437" s="21"/>
      <c r="T2437" s="21"/>
    </row>
    <row r="2438" spans="1:20" s="16" customFormat="1" ht="30" customHeight="1">
      <c r="A2438" s="21"/>
      <c r="B2438" s="21"/>
      <c r="C2438" s="197"/>
      <c r="D2438" s="168"/>
      <c r="E2438" s="154" t="str">
        <f>IFERROR(VLOOKUP(D2438,CADA_PROD!D:H,5,0),"")</f>
        <v/>
      </c>
      <c r="F2438" s="169"/>
      <c r="G2438" s="170"/>
      <c r="H2438" s="14"/>
      <c r="I2438" s="171"/>
      <c r="J2438" s="14"/>
      <c r="K2438" s="131"/>
      <c r="L2438" s="131" t="str">
        <f>IF(D2438="","",SUMIFS(MOVI_ENTR!I:I,MOVI_ENTR!D:D,D2438,MOVI_ENTR!O:O,O2438)-SUMIFS(MOVI_SAID!H:H,MOVI_SAID!D:D,D2438,MOVI_SAID!L:L,MOVI_ENTR!O2438))</f>
        <v/>
      </c>
      <c r="M2438" s="173" t="str">
        <f t="shared" si="54"/>
        <v/>
      </c>
      <c r="N2438" s="14"/>
      <c r="O2438" s="14"/>
      <c r="P2438" s="21"/>
      <c r="Q2438" s="21"/>
      <c r="R2438" s="21"/>
      <c r="S2438" s="21"/>
      <c r="T2438" s="21"/>
    </row>
    <row r="2439" spans="1:20" s="16" customFormat="1" ht="30" customHeight="1">
      <c r="A2439" s="21"/>
      <c r="B2439" s="21"/>
      <c r="C2439" s="197"/>
      <c r="D2439" s="168"/>
      <c r="E2439" s="154" t="str">
        <f>IFERROR(VLOOKUP(D2439,CADA_PROD!D:H,5,0),"")</f>
        <v/>
      </c>
      <c r="F2439" s="169"/>
      <c r="G2439" s="170"/>
      <c r="H2439" s="14"/>
      <c r="I2439" s="171"/>
      <c r="J2439" s="14"/>
      <c r="K2439" s="131"/>
      <c r="L2439" s="131" t="str">
        <f>IF(D2439="","",SUMIFS(MOVI_ENTR!I:I,MOVI_ENTR!D:D,D2439,MOVI_ENTR!O:O,O2439)-SUMIFS(MOVI_SAID!H:H,MOVI_SAID!D:D,D2439,MOVI_SAID!L:L,MOVI_ENTR!O2439))</f>
        <v/>
      </c>
      <c r="M2439" s="173" t="str">
        <f t="shared" si="54"/>
        <v/>
      </c>
      <c r="N2439" s="14"/>
      <c r="O2439" s="14"/>
      <c r="P2439" s="21"/>
      <c r="Q2439" s="21"/>
      <c r="R2439" s="21"/>
      <c r="S2439" s="21"/>
      <c r="T2439" s="21"/>
    </row>
    <row r="2440" spans="1:20" s="16" customFormat="1" ht="30" customHeight="1">
      <c r="A2440" s="21"/>
      <c r="B2440" s="21"/>
      <c r="C2440" s="197"/>
      <c r="D2440" s="168"/>
      <c r="E2440" s="154" t="str">
        <f>IFERROR(VLOOKUP(D2440,CADA_PROD!D:H,5,0),"")</f>
        <v/>
      </c>
      <c r="F2440" s="169"/>
      <c r="G2440" s="170"/>
      <c r="H2440" s="14"/>
      <c r="I2440" s="171"/>
      <c r="J2440" s="14"/>
      <c r="K2440" s="131"/>
      <c r="L2440" s="131" t="str">
        <f>IF(D2440="","",SUMIFS(MOVI_ENTR!I:I,MOVI_ENTR!D:D,D2440,MOVI_ENTR!O:O,O2440)-SUMIFS(MOVI_SAID!H:H,MOVI_SAID!D:D,D2440,MOVI_SAID!L:L,MOVI_ENTR!O2440))</f>
        <v/>
      </c>
      <c r="M2440" s="173" t="str">
        <f t="shared" si="54"/>
        <v/>
      </c>
      <c r="N2440" s="14"/>
      <c r="O2440" s="14"/>
      <c r="P2440" s="21"/>
      <c r="Q2440" s="21"/>
      <c r="R2440" s="21"/>
      <c r="S2440" s="21"/>
      <c r="T2440" s="21"/>
    </row>
    <row r="2441" spans="1:20" s="16" customFormat="1" ht="30" customHeight="1">
      <c r="A2441" s="21"/>
      <c r="B2441" s="21"/>
      <c r="C2441" s="197"/>
      <c r="D2441" s="168"/>
      <c r="E2441" s="154" t="str">
        <f>IFERROR(VLOOKUP(D2441,CADA_PROD!D:H,5,0),"")</f>
        <v/>
      </c>
      <c r="F2441" s="169"/>
      <c r="G2441" s="170"/>
      <c r="H2441" s="14"/>
      <c r="I2441" s="171"/>
      <c r="J2441" s="14"/>
      <c r="K2441" s="131"/>
      <c r="L2441" s="131" t="str">
        <f>IF(D2441="","",SUMIFS(MOVI_ENTR!I:I,MOVI_ENTR!D:D,D2441,MOVI_ENTR!O:O,O2441)-SUMIFS(MOVI_SAID!H:H,MOVI_SAID!D:D,D2441,MOVI_SAID!L:L,MOVI_ENTR!O2441))</f>
        <v/>
      </c>
      <c r="M2441" s="173" t="str">
        <f t="shared" si="54"/>
        <v/>
      </c>
      <c r="N2441" s="14"/>
      <c r="O2441" s="14"/>
      <c r="P2441" s="21"/>
      <c r="Q2441" s="21"/>
      <c r="R2441" s="21"/>
      <c r="S2441" s="21"/>
      <c r="T2441" s="21"/>
    </row>
    <row r="2442" spans="1:20" s="16" customFormat="1" ht="30" customHeight="1">
      <c r="A2442" s="21"/>
      <c r="B2442" s="21"/>
      <c r="C2442" s="197"/>
      <c r="D2442" s="168"/>
      <c r="E2442" s="154" t="str">
        <f>IFERROR(VLOOKUP(D2442,CADA_PROD!D:H,5,0),"")</f>
        <v/>
      </c>
      <c r="F2442" s="169"/>
      <c r="G2442" s="170"/>
      <c r="H2442" s="14"/>
      <c r="I2442" s="171"/>
      <c r="J2442" s="14"/>
      <c r="K2442" s="131"/>
      <c r="L2442" s="131" t="str">
        <f>IF(D2442="","",SUMIFS(MOVI_ENTR!I:I,MOVI_ENTR!D:D,D2442,MOVI_ENTR!O:O,O2442)-SUMIFS(MOVI_SAID!H:H,MOVI_SAID!D:D,D2442,MOVI_SAID!L:L,MOVI_ENTR!O2442))</f>
        <v/>
      </c>
      <c r="M2442" s="173" t="str">
        <f t="shared" si="54"/>
        <v/>
      </c>
      <c r="N2442" s="14"/>
      <c r="O2442" s="14"/>
      <c r="P2442" s="21"/>
      <c r="Q2442" s="21"/>
      <c r="R2442" s="21"/>
      <c r="S2442" s="21"/>
      <c r="T2442" s="21"/>
    </row>
    <row r="2443" spans="1:20" s="16" customFormat="1" ht="30" customHeight="1">
      <c r="A2443" s="21"/>
      <c r="B2443" s="21"/>
      <c r="C2443" s="197"/>
      <c r="D2443" s="168"/>
      <c r="E2443" s="154" t="str">
        <f>IFERROR(VLOOKUP(D2443,CADA_PROD!D:H,5,0),"")</f>
        <v/>
      </c>
      <c r="F2443" s="169"/>
      <c r="G2443" s="170"/>
      <c r="H2443" s="14"/>
      <c r="I2443" s="171"/>
      <c r="J2443" s="14"/>
      <c r="K2443" s="131"/>
      <c r="L2443" s="131" t="str">
        <f>IF(D2443="","",SUMIFS(MOVI_ENTR!I:I,MOVI_ENTR!D:D,D2443,MOVI_ENTR!O:O,O2443)-SUMIFS(MOVI_SAID!H:H,MOVI_SAID!D:D,D2443,MOVI_SAID!L:L,MOVI_ENTR!O2443))</f>
        <v/>
      </c>
      <c r="M2443" s="173" t="str">
        <f t="shared" si="54"/>
        <v/>
      </c>
      <c r="N2443" s="14"/>
      <c r="O2443" s="14"/>
      <c r="P2443" s="21"/>
      <c r="Q2443" s="21"/>
      <c r="R2443" s="21"/>
      <c r="S2443" s="21"/>
      <c r="T2443" s="21"/>
    </row>
    <row r="2444" spans="1:20" s="16" customFormat="1" ht="30" customHeight="1">
      <c r="A2444" s="21"/>
      <c r="B2444" s="21"/>
      <c r="C2444" s="197"/>
      <c r="D2444" s="168"/>
      <c r="E2444" s="154" t="str">
        <f>IFERROR(VLOOKUP(D2444,CADA_PROD!D:H,5,0),"")</f>
        <v/>
      </c>
      <c r="F2444" s="169"/>
      <c r="G2444" s="170"/>
      <c r="H2444" s="14"/>
      <c r="I2444" s="171"/>
      <c r="J2444" s="14"/>
      <c r="K2444" s="131"/>
      <c r="L2444" s="131" t="str">
        <f>IF(D2444="","",SUMIFS(MOVI_ENTR!I:I,MOVI_ENTR!D:D,D2444,MOVI_ENTR!O:O,O2444)-SUMIFS(MOVI_SAID!H:H,MOVI_SAID!D:D,D2444,MOVI_SAID!L:L,MOVI_ENTR!O2444))</f>
        <v/>
      </c>
      <c r="M2444" s="173" t="str">
        <f t="shared" si="54"/>
        <v/>
      </c>
      <c r="N2444" s="14"/>
      <c r="O2444" s="14"/>
      <c r="P2444" s="21"/>
      <c r="Q2444" s="21"/>
      <c r="R2444" s="21"/>
      <c r="S2444" s="21"/>
      <c r="T2444" s="21"/>
    </row>
    <row r="2445" spans="1:20" s="16" customFormat="1" ht="30" customHeight="1">
      <c r="A2445" s="21"/>
      <c r="B2445" s="21"/>
      <c r="C2445" s="197"/>
      <c r="D2445" s="168"/>
      <c r="E2445" s="154" t="str">
        <f>IFERROR(VLOOKUP(D2445,CADA_PROD!D:H,5,0),"")</f>
        <v/>
      </c>
      <c r="F2445" s="169"/>
      <c r="G2445" s="170"/>
      <c r="H2445" s="14"/>
      <c r="I2445" s="171"/>
      <c r="J2445" s="14"/>
      <c r="K2445" s="131"/>
      <c r="L2445" s="131" t="str">
        <f>IF(D2445="","",SUMIFS(MOVI_ENTR!I:I,MOVI_ENTR!D:D,D2445,MOVI_ENTR!O:O,O2445)-SUMIFS(MOVI_SAID!H:H,MOVI_SAID!D:D,D2445,MOVI_SAID!L:L,MOVI_ENTR!O2445))</f>
        <v/>
      </c>
      <c r="M2445" s="173" t="str">
        <f t="shared" si="54"/>
        <v/>
      </c>
      <c r="N2445" s="14"/>
      <c r="O2445" s="14"/>
      <c r="P2445" s="21"/>
      <c r="Q2445" s="21"/>
      <c r="R2445" s="21"/>
      <c r="S2445" s="21"/>
      <c r="T2445" s="21"/>
    </row>
    <row r="2446" spans="1:20" s="16" customFormat="1" ht="30" customHeight="1">
      <c r="A2446" s="21"/>
      <c r="B2446" s="21"/>
      <c r="C2446" s="197"/>
      <c r="D2446" s="168"/>
      <c r="E2446" s="154" t="str">
        <f>IFERROR(VLOOKUP(D2446,CADA_PROD!D:H,5,0),"")</f>
        <v/>
      </c>
      <c r="F2446" s="169"/>
      <c r="G2446" s="170"/>
      <c r="H2446" s="14"/>
      <c r="I2446" s="171"/>
      <c r="J2446" s="14"/>
      <c r="K2446" s="131"/>
      <c r="L2446" s="131" t="str">
        <f>IF(D2446="","",SUMIFS(MOVI_ENTR!I:I,MOVI_ENTR!D:D,D2446,MOVI_ENTR!O:O,O2446)-SUMIFS(MOVI_SAID!H:H,MOVI_SAID!D:D,D2446,MOVI_SAID!L:L,MOVI_ENTR!O2446))</f>
        <v/>
      </c>
      <c r="M2446" s="173" t="str">
        <f t="shared" si="54"/>
        <v/>
      </c>
      <c r="N2446" s="14"/>
      <c r="O2446" s="14"/>
      <c r="P2446" s="21"/>
      <c r="Q2446" s="21"/>
      <c r="R2446" s="21"/>
      <c r="S2446" s="21"/>
      <c r="T2446" s="21"/>
    </row>
    <row r="2447" spans="1:20" s="16" customFormat="1" ht="30" customHeight="1">
      <c r="A2447" s="21"/>
      <c r="B2447" s="21"/>
      <c r="C2447" s="197"/>
      <c r="D2447" s="168"/>
      <c r="E2447" s="154" t="str">
        <f>IFERROR(VLOOKUP(D2447,CADA_PROD!D:H,5,0),"")</f>
        <v/>
      </c>
      <c r="F2447" s="169"/>
      <c r="G2447" s="170"/>
      <c r="H2447" s="14"/>
      <c r="I2447" s="171"/>
      <c r="J2447" s="14"/>
      <c r="K2447" s="131"/>
      <c r="L2447" s="131" t="str">
        <f>IF(D2447="","",SUMIFS(MOVI_ENTR!I:I,MOVI_ENTR!D:D,D2447,MOVI_ENTR!O:O,O2447)-SUMIFS(MOVI_SAID!H:H,MOVI_SAID!D:D,D2447,MOVI_SAID!L:L,MOVI_ENTR!O2447))</f>
        <v/>
      </c>
      <c r="M2447" s="173" t="str">
        <f t="shared" si="54"/>
        <v/>
      </c>
      <c r="N2447" s="14"/>
      <c r="O2447" s="14"/>
      <c r="P2447" s="21"/>
      <c r="Q2447" s="21"/>
      <c r="R2447" s="21"/>
      <c r="S2447" s="21"/>
      <c r="T2447" s="21"/>
    </row>
    <row r="2448" spans="1:20" s="16" customFormat="1" ht="30" customHeight="1">
      <c r="A2448" s="21"/>
      <c r="B2448" s="21"/>
      <c r="C2448" s="197"/>
      <c r="D2448" s="168"/>
      <c r="E2448" s="154" t="str">
        <f>IFERROR(VLOOKUP(D2448,CADA_PROD!D:H,5,0),"")</f>
        <v/>
      </c>
      <c r="F2448" s="169"/>
      <c r="G2448" s="170"/>
      <c r="H2448" s="14"/>
      <c r="I2448" s="171"/>
      <c r="J2448" s="14"/>
      <c r="K2448" s="131"/>
      <c r="L2448" s="131" t="str">
        <f>IF(D2448="","",SUMIFS(MOVI_ENTR!I:I,MOVI_ENTR!D:D,D2448,MOVI_ENTR!O:O,O2448)-SUMIFS(MOVI_SAID!H:H,MOVI_SAID!D:D,D2448,MOVI_SAID!L:L,MOVI_ENTR!O2448))</f>
        <v/>
      </c>
      <c r="M2448" s="173" t="str">
        <f t="shared" si="54"/>
        <v/>
      </c>
      <c r="N2448" s="14"/>
      <c r="O2448" s="14"/>
      <c r="P2448" s="21"/>
      <c r="Q2448" s="21"/>
      <c r="R2448" s="21"/>
      <c r="S2448" s="21"/>
      <c r="T2448" s="21"/>
    </row>
    <row r="2449" spans="1:20" s="16" customFormat="1" ht="30" customHeight="1">
      <c r="A2449" s="21"/>
      <c r="B2449" s="21"/>
      <c r="C2449" s="197"/>
      <c r="D2449" s="168"/>
      <c r="E2449" s="154" t="str">
        <f>IFERROR(VLOOKUP(D2449,CADA_PROD!D:H,5,0),"")</f>
        <v/>
      </c>
      <c r="F2449" s="169"/>
      <c r="G2449" s="170"/>
      <c r="H2449" s="14"/>
      <c r="I2449" s="171"/>
      <c r="J2449" s="14"/>
      <c r="K2449" s="131"/>
      <c r="L2449" s="131" t="str">
        <f>IF(D2449="","",SUMIFS(MOVI_ENTR!I:I,MOVI_ENTR!D:D,D2449,MOVI_ENTR!O:O,O2449)-SUMIFS(MOVI_SAID!H:H,MOVI_SAID!D:D,D2449,MOVI_SAID!L:L,MOVI_ENTR!O2449))</f>
        <v/>
      </c>
      <c r="M2449" s="173" t="str">
        <f t="shared" si="54"/>
        <v/>
      </c>
      <c r="N2449" s="14"/>
      <c r="O2449" s="14"/>
      <c r="P2449" s="21"/>
      <c r="Q2449" s="21"/>
      <c r="R2449" s="21"/>
      <c r="S2449" s="21"/>
      <c r="T2449" s="21"/>
    </row>
    <row r="2450" spans="1:20" s="16" customFormat="1" ht="30" customHeight="1">
      <c r="A2450" s="21"/>
      <c r="B2450" s="21"/>
      <c r="C2450" s="197"/>
      <c r="D2450" s="168"/>
      <c r="E2450" s="154" t="str">
        <f>IFERROR(VLOOKUP(D2450,CADA_PROD!D:H,5,0),"")</f>
        <v/>
      </c>
      <c r="F2450" s="169"/>
      <c r="G2450" s="170"/>
      <c r="H2450" s="14"/>
      <c r="I2450" s="171"/>
      <c r="J2450" s="14"/>
      <c r="K2450" s="131"/>
      <c r="L2450" s="131" t="str">
        <f>IF(D2450="","",SUMIFS(MOVI_ENTR!I:I,MOVI_ENTR!D:D,D2450,MOVI_ENTR!O:O,O2450)-SUMIFS(MOVI_SAID!H:H,MOVI_SAID!D:D,D2450,MOVI_SAID!L:L,MOVI_ENTR!O2450))</f>
        <v/>
      </c>
      <c r="M2450" s="173" t="str">
        <f t="shared" si="54"/>
        <v/>
      </c>
      <c r="N2450" s="14"/>
      <c r="O2450" s="14"/>
      <c r="P2450" s="21"/>
      <c r="Q2450" s="21"/>
      <c r="R2450" s="21"/>
      <c r="S2450" s="21"/>
      <c r="T2450" s="21"/>
    </row>
    <row r="2451" spans="1:20" s="16" customFormat="1" ht="30" customHeight="1">
      <c r="A2451" s="21"/>
      <c r="B2451" s="21"/>
      <c r="C2451" s="197"/>
      <c r="D2451" s="168"/>
      <c r="E2451" s="154" t="str">
        <f>IFERROR(VLOOKUP(D2451,CADA_PROD!D:H,5,0),"")</f>
        <v/>
      </c>
      <c r="F2451" s="169"/>
      <c r="G2451" s="170"/>
      <c r="H2451" s="14"/>
      <c r="I2451" s="171"/>
      <c r="J2451" s="14"/>
      <c r="K2451" s="131"/>
      <c r="L2451" s="131" t="str">
        <f>IF(D2451="","",SUMIFS(MOVI_ENTR!I:I,MOVI_ENTR!D:D,D2451,MOVI_ENTR!O:O,O2451)-SUMIFS(MOVI_SAID!H:H,MOVI_SAID!D:D,D2451,MOVI_SAID!L:L,MOVI_ENTR!O2451))</f>
        <v/>
      </c>
      <c r="M2451" s="173" t="str">
        <f t="shared" si="54"/>
        <v/>
      </c>
      <c r="N2451" s="14"/>
      <c r="O2451" s="14"/>
      <c r="P2451" s="21"/>
      <c r="Q2451" s="21"/>
      <c r="R2451" s="21"/>
      <c r="S2451" s="21"/>
      <c r="T2451" s="21"/>
    </row>
    <row r="2452" spans="1:20" s="16" customFormat="1" ht="30" customHeight="1">
      <c r="A2452" s="21"/>
      <c r="B2452" s="21"/>
      <c r="C2452" s="197"/>
      <c r="D2452" s="168"/>
      <c r="E2452" s="154" t="str">
        <f>IFERROR(VLOOKUP(D2452,CADA_PROD!D:H,5,0),"")</f>
        <v/>
      </c>
      <c r="F2452" s="169"/>
      <c r="G2452" s="170"/>
      <c r="H2452" s="14"/>
      <c r="I2452" s="171"/>
      <c r="J2452" s="14"/>
      <c r="K2452" s="131"/>
      <c r="L2452" s="131" t="str">
        <f>IF(D2452="","",SUMIFS(MOVI_ENTR!I:I,MOVI_ENTR!D:D,D2452,MOVI_ENTR!O:O,O2452)-SUMIFS(MOVI_SAID!H:H,MOVI_SAID!D:D,D2452,MOVI_SAID!L:L,MOVI_ENTR!O2452))</f>
        <v/>
      </c>
      <c r="M2452" s="173" t="str">
        <f t="shared" si="54"/>
        <v/>
      </c>
      <c r="N2452" s="14"/>
      <c r="O2452" s="14"/>
      <c r="P2452" s="21"/>
      <c r="Q2452" s="21"/>
      <c r="R2452" s="21"/>
      <c r="S2452" s="21"/>
      <c r="T2452" s="21"/>
    </row>
    <row r="2453" spans="1:20" s="16" customFormat="1" ht="30" customHeight="1">
      <c r="A2453" s="21"/>
      <c r="B2453" s="21"/>
      <c r="C2453" s="197"/>
      <c r="D2453" s="168"/>
      <c r="E2453" s="154" t="str">
        <f>IFERROR(VLOOKUP(D2453,CADA_PROD!D:H,5,0),"")</f>
        <v/>
      </c>
      <c r="F2453" s="169"/>
      <c r="G2453" s="170"/>
      <c r="H2453" s="14"/>
      <c r="I2453" s="171"/>
      <c r="J2453" s="14"/>
      <c r="K2453" s="131"/>
      <c r="L2453" s="131" t="str">
        <f>IF(D2453="","",SUMIFS(MOVI_ENTR!I:I,MOVI_ENTR!D:D,D2453,MOVI_ENTR!O:O,O2453)-SUMIFS(MOVI_SAID!H:H,MOVI_SAID!D:D,D2453,MOVI_SAID!L:L,MOVI_ENTR!O2453))</f>
        <v/>
      </c>
      <c r="M2453" s="173" t="str">
        <f t="shared" si="54"/>
        <v/>
      </c>
      <c r="N2453" s="14"/>
      <c r="O2453" s="14"/>
      <c r="P2453" s="21"/>
      <c r="Q2453" s="21"/>
      <c r="R2453" s="21"/>
      <c r="S2453" s="21"/>
      <c r="T2453" s="21"/>
    </row>
    <row r="2454" spans="1:20" s="16" customFormat="1" ht="30" customHeight="1">
      <c r="A2454" s="21"/>
      <c r="B2454" s="21"/>
      <c r="C2454" s="197"/>
      <c r="D2454" s="168"/>
      <c r="E2454" s="154" t="str">
        <f>IFERROR(VLOOKUP(D2454,CADA_PROD!D:H,5,0),"")</f>
        <v/>
      </c>
      <c r="F2454" s="169"/>
      <c r="G2454" s="170"/>
      <c r="H2454" s="14"/>
      <c r="I2454" s="171"/>
      <c r="J2454" s="14"/>
      <c r="K2454" s="131"/>
      <c r="L2454" s="131" t="str">
        <f>IF(D2454="","",SUMIFS(MOVI_ENTR!I:I,MOVI_ENTR!D:D,D2454,MOVI_ENTR!O:O,O2454)-SUMIFS(MOVI_SAID!H:H,MOVI_SAID!D:D,D2454,MOVI_SAID!L:L,MOVI_ENTR!O2454))</f>
        <v/>
      </c>
      <c r="M2454" s="173" t="str">
        <f t="shared" si="54"/>
        <v/>
      </c>
      <c r="N2454" s="14"/>
      <c r="O2454" s="14"/>
      <c r="P2454" s="21"/>
      <c r="Q2454" s="21"/>
      <c r="R2454" s="21"/>
      <c r="S2454" s="21"/>
      <c r="T2454" s="21"/>
    </row>
    <row r="2455" spans="1:20" s="16" customFormat="1" ht="30" customHeight="1">
      <c r="A2455" s="21"/>
      <c r="B2455" s="21"/>
      <c r="C2455" s="197"/>
      <c r="D2455" s="168"/>
      <c r="E2455" s="154" t="str">
        <f>IFERROR(VLOOKUP(D2455,CADA_PROD!D:H,5,0),"")</f>
        <v/>
      </c>
      <c r="F2455" s="169"/>
      <c r="G2455" s="170"/>
      <c r="H2455" s="14"/>
      <c r="I2455" s="171"/>
      <c r="J2455" s="14"/>
      <c r="K2455" s="131"/>
      <c r="L2455" s="131" t="str">
        <f>IF(D2455="","",SUMIFS(MOVI_ENTR!I:I,MOVI_ENTR!D:D,D2455,MOVI_ENTR!O:O,O2455)-SUMIFS(MOVI_SAID!H:H,MOVI_SAID!D:D,D2455,MOVI_SAID!L:L,MOVI_ENTR!O2455))</f>
        <v/>
      </c>
      <c r="M2455" s="173" t="str">
        <f t="shared" si="54"/>
        <v/>
      </c>
      <c r="N2455" s="14"/>
      <c r="O2455" s="14"/>
      <c r="P2455" s="21"/>
      <c r="Q2455" s="21"/>
      <c r="R2455" s="21"/>
      <c r="S2455" s="21"/>
      <c r="T2455" s="21"/>
    </row>
    <row r="2456" spans="1:20" s="16" customFormat="1" ht="30" customHeight="1">
      <c r="A2456" s="21"/>
      <c r="B2456" s="21"/>
      <c r="C2456" s="197"/>
      <c r="D2456" s="168"/>
      <c r="E2456" s="154" t="str">
        <f>IFERROR(VLOOKUP(D2456,CADA_PROD!D:H,5,0),"")</f>
        <v/>
      </c>
      <c r="F2456" s="169"/>
      <c r="G2456" s="170"/>
      <c r="H2456" s="14"/>
      <c r="I2456" s="171"/>
      <c r="J2456" s="14"/>
      <c r="K2456" s="131"/>
      <c r="L2456" s="131" t="str">
        <f>IF(D2456="","",SUMIFS(MOVI_ENTR!I:I,MOVI_ENTR!D:D,D2456,MOVI_ENTR!O:O,O2456)-SUMIFS(MOVI_SAID!H:H,MOVI_SAID!D:D,D2456,MOVI_SAID!L:L,MOVI_ENTR!O2456))</f>
        <v/>
      </c>
      <c r="M2456" s="173" t="str">
        <f t="shared" si="54"/>
        <v/>
      </c>
      <c r="N2456" s="14"/>
      <c r="O2456" s="14"/>
      <c r="P2456" s="21"/>
      <c r="Q2456" s="21"/>
      <c r="R2456" s="21"/>
      <c r="S2456" s="21"/>
      <c r="T2456" s="21"/>
    </row>
    <row r="2457" spans="1:20" s="16" customFormat="1" ht="30" customHeight="1">
      <c r="A2457" s="21"/>
      <c r="B2457" s="21"/>
      <c r="C2457" s="197"/>
      <c r="D2457" s="168"/>
      <c r="E2457" s="154" t="str">
        <f>IFERROR(VLOOKUP(D2457,CADA_PROD!D:H,5,0),"")</f>
        <v/>
      </c>
      <c r="F2457" s="169"/>
      <c r="G2457" s="170"/>
      <c r="H2457" s="14"/>
      <c r="I2457" s="171"/>
      <c r="J2457" s="14"/>
      <c r="K2457" s="131"/>
      <c r="L2457" s="131" t="str">
        <f>IF(D2457="","",SUMIFS(MOVI_ENTR!I:I,MOVI_ENTR!D:D,D2457,MOVI_ENTR!O:O,O2457)-SUMIFS(MOVI_SAID!H:H,MOVI_SAID!D:D,D2457,MOVI_SAID!L:L,MOVI_ENTR!O2457))</f>
        <v/>
      </c>
      <c r="M2457" s="173" t="str">
        <f t="shared" si="54"/>
        <v/>
      </c>
      <c r="N2457" s="14"/>
      <c r="O2457" s="14"/>
      <c r="P2457" s="21"/>
      <c r="Q2457" s="21"/>
      <c r="R2457" s="21"/>
      <c r="S2457" s="21"/>
      <c r="T2457" s="21"/>
    </row>
    <row r="2458" spans="1:20" s="16" customFormat="1" ht="30" customHeight="1">
      <c r="A2458" s="21"/>
      <c r="B2458" s="21"/>
      <c r="C2458" s="197"/>
      <c r="D2458" s="168"/>
      <c r="E2458" s="154" t="str">
        <f>IFERROR(VLOOKUP(D2458,CADA_PROD!D:H,5,0),"")</f>
        <v/>
      </c>
      <c r="F2458" s="169"/>
      <c r="G2458" s="170"/>
      <c r="H2458" s="14"/>
      <c r="I2458" s="171"/>
      <c r="J2458" s="14"/>
      <c r="K2458" s="131"/>
      <c r="L2458" s="131" t="str">
        <f>IF(D2458="","",SUMIFS(MOVI_ENTR!I:I,MOVI_ENTR!D:D,D2458,MOVI_ENTR!O:O,O2458)-SUMIFS(MOVI_SAID!H:H,MOVI_SAID!D:D,D2458,MOVI_SAID!L:L,MOVI_ENTR!O2458))</f>
        <v/>
      </c>
      <c r="M2458" s="173" t="str">
        <f t="shared" si="54"/>
        <v/>
      </c>
      <c r="N2458" s="14"/>
      <c r="O2458" s="14"/>
      <c r="P2458" s="21"/>
      <c r="Q2458" s="21"/>
      <c r="R2458" s="21"/>
      <c r="S2458" s="21"/>
      <c r="T2458" s="21"/>
    </row>
    <row r="2459" spans="1:20" s="16" customFormat="1" ht="30" customHeight="1">
      <c r="A2459" s="21"/>
      <c r="B2459" s="21"/>
      <c r="C2459" s="197"/>
      <c r="D2459" s="168"/>
      <c r="E2459" s="154" t="str">
        <f>IFERROR(VLOOKUP(D2459,CADA_PROD!D:H,5,0),"")</f>
        <v/>
      </c>
      <c r="F2459" s="169"/>
      <c r="G2459" s="170"/>
      <c r="H2459" s="14"/>
      <c r="I2459" s="171"/>
      <c r="J2459" s="14"/>
      <c r="K2459" s="131"/>
      <c r="L2459" s="131" t="str">
        <f>IF(D2459="","",SUMIFS(MOVI_ENTR!I:I,MOVI_ENTR!D:D,D2459,MOVI_ENTR!O:O,O2459)-SUMIFS(MOVI_SAID!H:H,MOVI_SAID!D:D,D2459,MOVI_SAID!L:L,MOVI_ENTR!O2459))</f>
        <v/>
      </c>
      <c r="M2459" s="173" t="str">
        <f t="shared" ref="M2459:M2522" si="55">IF(D2459="","",H2459*I2459)</f>
        <v/>
      </c>
      <c r="N2459" s="14"/>
      <c r="O2459" s="14"/>
      <c r="P2459" s="21"/>
      <c r="Q2459" s="21"/>
      <c r="R2459" s="21"/>
      <c r="S2459" s="21"/>
      <c r="T2459" s="21"/>
    </row>
    <row r="2460" spans="1:20" s="16" customFormat="1" ht="30" customHeight="1">
      <c r="A2460" s="21"/>
      <c r="B2460" s="21"/>
      <c r="C2460" s="197"/>
      <c r="D2460" s="168"/>
      <c r="E2460" s="154" t="str">
        <f>IFERROR(VLOOKUP(D2460,CADA_PROD!D:H,5,0),"")</f>
        <v/>
      </c>
      <c r="F2460" s="169"/>
      <c r="G2460" s="170"/>
      <c r="H2460" s="14"/>
      <c r="I2460" s="171"/>
      <c r="J2460" s="14"/>
      <c r="K2460" s="131"/>
      <c r="L2460" s="131" t="str">
        <f>IF(D2460="","",SUMIFS(MOVI_ENTR!I:I,MOVI_ENTR!D:D,D2460,MOVI_ENTR!O:O,O2460)-SUMIFS(MOVI_SAID!H:H,MOVI_SAID!D:D,D2460,MOVI_SAID!L:L,MOVI_ENTR!O2460))</f>
        <v/>
      </c>
      <c r="M2460" s="173" t="str">
        <f t="shared" si="55"/>
        <v/>
      </c>
      <c r="N2460" s="14"/>
      <c r="O2460" s="14"/>
      <c r="P2460" s="21"/>
      <c r="Q2460" s="21"/>
      <c r="R2460" s="21"/>
      <c r="S2460" s="21"/>
      <c r="T2460" s="21"/>
    </row>
    <row r="2461" spans="1:20" s="16" customFormat="1" ht="30" customHeight="1">
      <c r="A2461" s="21"/>
      <c r="B2461" s="21"/>
      <c r="C2461" s="197"/>
      <c r="D2461" s="168"/>
      <c r="E2461" s="154" t="str">
        <f>IFERROR(VLOOKUP(D2461,CADA_PROD!D:H,5,0),"")</f>
        <v/>
      </c>
      <c r="F2461" s="169"/>
      <c r="G2461" s="170"/>
      <c r="H2461" s="14"/>
      <c r="I2461" s="171"/>
      <c r="J2461" s="14"/>
      <c r="K2461" s="131"/>
      <c r="L2461" s="131" t="str">
        <f>IF(D2461="","",SUMIFS(MOVI_ENTR!I:I,MOVI_ENTR!D:D,D2461,MOVI_ENTR!O:O,O2461)-SUMIFS(MOVI_SAID!H:H,MOVI_SAID!D:D,D2461,MOVI_SAID!L:L,MOVI_ENTR!O2461))</f>
        <v/>
      </c>
      <c r="M2461" s="173" t="str">
        <f t="shared" si="55"/>
        <v/>
      </c>
      <c r="N2461" s="14"/>
      <c r="O2461" s="14"/>
      <c r="P2461" s="21"/>
      <c r="Q2461" s="21"/>
      <c r="R2461" s="21"/>
      <c r="S2461" s="21"/>
      <c r="T2461" s="21"/>
    </row>
    <row r="2462" spans="1:20" s="16" customFormat="1" ht="30" customHeight="1">
      <c r="A2462" s="21"/>
      <c r="B2462" s="21"/>
      <c r="C2462" s="197"/>
      <c r="D2462" s="168"/>
      <c r="E2462" s="154" t="str">
        <f>IFERROR(VLOOKUP(D2462,CADA_PROD!D:H,5,0),"")</f>
        <v/>
      </c>
      <c r="F2462" s="169"/>
      <c r="G2462" s="170"/>
      <c r="H2462" s="14"/>
      <c r="I2462" s="171"/>
      <c r="J2462" s="14"/>
      <c r="K2462" s="131"/>
      <c r="L2462" s="131" t="str">
        <f>IF(D2462="","",SUMIFS(MOVI_ENTR!I:I,MOVI_ENTR!D:D,D2462,MOVI_ENTR!O:O,O2462)-SUMIFS(MOVI_SAID!H:H,MOVI_SAID!D:D,D2462,MOVI_SAID!L:L,MOVI_ENTR!O2462))</f>
        <v/>
      </c>
      <c r="M2462" s="173" t="str">
        <f t="shared" si="55"/>
        <v/>
      </c>
      <c r="N2462" s="14"/>
      <c r="O2462" s="14"/>
      <c r="P2462" s="21"/>
      <c r="Q2462" s="21"/>
      <c r="R2462" s="21"/>
      <c r="S2462" s="21"/>
      <c r="T2462" s="21"/>
    </row>
    <row r="2463" spans="1:20" s="16" customFormat="1" ht="30" customHeight="1">
      <c r="A2463" s="21"/>
      <c r="B2463" s="21"/>
      <c r="C2463" s="197"/>
      <c r="D2463" s="168"/>
      <c r="E2463" s="154" t="str">
        <f>IFERROR(VLOOKUP(D2463,CADA_PROD!D:H,5,0),"")</f>
        <v/>
      </c>
      <c r="F2463" s="169"/>
      <c r="G2463" s="170"/>
      <c r="H2463" s="14"/>
      <c r="I2463" s="171"/>
      <c r="J2463" s="14"/>
      <c r="K2463" s="131"/>
      <c r="L2463" s="131" t="str">
        <f>IF(D2463="","",SUMIFS(MOVI_ENTR!I:I,MOVI_ENTR!D:D,D2463,MOVI_ENTR!O:O,O2463)-SUMIFS(MOVI_SAID!H:H,MOVI_SAID!D:D,D2463,MOVI_SAID!L:L,MOVI_ENTR!O2463))</f>
        <v/>
      </c>
      <c r="M2463" s="173" t="str">
        <f t="shared" si="55"/>
        <v/>
      </c>
      <c r="N2463" s="14"/>
      <c r="O2463" s="14"/>
      <c r="P2463" s="21"/>
      <c r="Q2463" s="21"/>
      <c r="R2463" s="21"/>
      <c r="S2463" s="21"/>
      <c r="T2463" s="21"/>
    </row>
    <row r="2464" spans="1:20" s="16" customFormat="1" ht="30" customHeight="1">
      <c r="A2464" s="21"/>
      <c r="B2464" s="21"/>
      <c r="C2464" s="197"/>
      <c r="D2464" s="168"/>
      <c r="E2464" s="154" t="str">
        <f>IFERROR(VLOOKUP(D2464,CADA_PROD!D:H,5,0),"")</f>
        <v/>
      </c>
      <c r="F2464" s="169"/>
      <c r="G2464" s="170"/>
      <c r="H2464" s="14"/>
      <c r="I2464" s="171"/>
      <c r="J2464" s="14"/>
      <c r="K2464" s="131"/>
      <c r="L2464" s="131" t="str">
        <f>IF(D2464="","",SUMIFS(MOVI_ENTR!I:I,MOVI_ENTR!D:D,D2464,MOVI_ENTR!O:O,O2464)-SUMIFS(MOVI_SAID!H:H,MOVI_SAID!D:D,D2464,MOVI_SAID!L:L,MOVI_ENTR!O2464))</f>
        <v/>
      </c>
      <c r="M2464" s="173" t="str">
        <f t="shared" si="55"/>
        <v/>
      </c>
      <c r="N2464" s="14"/>
      <c r="O2464" s="14"/>
      <c r="P2464" s="21"/>
      <c r="Q2464" s="21"/>
      <c r="R2464" s="21"/>
      <c r="S2464" s="21"/>
      <c r="T2464" s="21"/>
    </row>
    <row r="2465" spans="1:20" s="16" customFormat="1" ht="30" customHeight="1">
      <c r="A2465" s="21"/>
      <c r="B2465" s="21"/>
      <c r="C2465" s="197"/>
      <c r="D2465" s="168"/>
      <c r="E2465" s="154" t="str">
        <f>IFERROR(VLOOKUP(D2465,CADA_PROD!D:H,5,0),"")</f>
        <v/>
      </c>
      <c r="F2465" s="169"/>
      <c r="G2465" s="170"/>
      <c r="H2465" s="14"/>
      <c r="I2465" s="171"/>
      <c r="J2465" s="14"/>
      <c r="K2465" s="131"/>
      <c r="L2465" s="131" t="str">
        <f>IF(D2465="","",SUMIFS(MOVI_ENTR!I:I,MOVI_ENTR!D:D,D2465,MOVI_ENTR!O:O,O2465)-SUMIFS(MOVI_SAID!H:H,MOVI_SAID!D:D,D2465,MOVI_SAID!L:L,MOVI_ENTR!O2465))</f>
        <v/>
      </c>
      <c r="M2465" s="173" t="str">
        <f t="shared" si="55"/>
        <v/>
      </c>
      <c r="N2465" s="14"/>
      <c r="O2465" s="14"/>
      <c r="P2465" s="21"/>
      <c r="Q2465" s="21"/>
      <c r="R2465" s="21"/>
      <c r="S2465" s="21"/>
      <c r="T2465" s="21"/>
    </row>
    <row r="2466" spans="1:20" s="16" customFormat="1" ht="30" customHeight="1">
      <c r="A2466" s="21"/>
      <c r="B2466" s="21"/>
      <c r="C2466" s="197"/>
      <c r="D2466" s="168"/>
      <c r="E2466" s="154" t="str">
        <f>IFERROR(VLOOKUP(D2466,CADA_PROD!D:H,5,0),"")</f>
        <v/>
      </c>
      <c r="F2466" s="169"/>
      <c r="G2466" s="170"/>
      <c r="H2466" s="14"/>
      <c r="I2466" s="171"/>
      <c r="J2466" s="14"/>
      <c r="K2466" s="131"/>
      <c r="L2466" s="131" t="str">
        <f>IF(D2466="","",SUMIFS(MOVI_ENTR!I:I,MOVI_ENTR!D:D,D2466,MOVI_ENTR!O:O,O2466)-SUMIFS(MOVI_SAID!H:H,MOVI_SAID!D:D,D2466,MOVI_SAID!L:L,MOVI_ENTR!O2466))</f>
        <v/>
      </c>
      <c r="M2466" s="173" t="str">
        <f t="shared" si="55"/>
        <v/>
      </c>
      <c r="N2466" s="14"/>
      <c r="O2466" s="14"/>
      <c r="P2466" s="21"/>
      <c r="Q2466" s="21"/>
      <c r="R2466" s="21"/>
      <c r="S2466" s="21"/>
      <c r="T2466" s="21"/>
    </row>
    <row r="2467" spans="1:20" s="16" customFormat="1" ht="30" customHeight="1">
      <c r="A2467" s="21"/>
      <c r="B2467" s="21"/>
      <c r="C2467" s="197"/>
      <c r="D2467" s="168"/>
      <c r="E2467" s="154" t="str">
        <f>IFERROR(VLOOKUP(D2467,CADA_PROD!D:H,5,0),"")</f>
        <v/>
      </c>
      <c r="F2467" s="169"/>
      <c r="G2467" s="170"/>
      <c r="H2467" s="14"/>
      <c r="I2467" s="171"/>
      <c r="J2467" s="14"/>
      <c r="K2467" s="131"/>
      <c r="L2467" s="131" t="str">
        <f>IF(D2467="","",SUMIFS(MOVI_ENTR!I:I,MOVI_ENTR!D:D,D2467,MOVI_ENTR!O:O,O2467)-SUMIFS(MOVI_SAID!H:H,MOVI_SAID!D:D,D2467,MOVI_SAID!L:L,MOVI_ENTR!O2467))</f>
        <v/>
      </c>
      <c r="M2467" s="173" t="str">
        <f t="shared" si="55"/>
        <v/>
      </c>
      <c r="N2467" s="14"/>
      <c r="O2467" s="14"/>
      <c r="P2467" s="21"/>
      <c r="Q2467" s="21"/>
      <c r="R2467" s="21"/>
      <c r="S2467" s="21"/>
      <c r="T2467" s="21"/>
    </row>
    <row r="2468" spans="1:20" s="16" customFormat="1" ht="30" customHeight="1">
      <c r="A2468" s="21"/>
      <c r="B2468" s="21"/>
      <c r="C2468" s="197"/>
      <c r="D2468" s="168"/>
      <c r="E2468" s="154" t="str">
        <f>IFERROR(VLOOKUP(D2468,CADA_PROD!D:H,5,0),"")</f>
        <v/>
      </c>
      <c r="F2468" s="169"/>
      <c r="G2468" s="170"/>
      <c r="H2468" s="14"/>
      <c r="I2468" s="171"/>
      <c r="J2468" s="14"/>
      <c r="K2468" s="131"/>
      <c r="L2468" s="131" t="str">
        <f>IF(D2468="","",SUMIFS(MOVI_ENTR!I:I,MOVI_ENTR!D:D,D2468,MOVI_ENTR!O:O,O2468)-SUMIFS(MOVI_SAID!H:H,MOVI_SAID!D:D,D2468,MOVI_SAID!L:L,MOVI_ENTR!O2468))</f>
        <v/>
      </c>
      <c r="M2468" s="173" t="str">
        <f t="shared" si="55"/>
        <v/>
      </c>
      <c r="N2468" s="14"/>
      <c r="O2468" s="14"/>
      <c r="P2468" s="21"/>
      <c r="Q2468" s="21"/>
      <c r="R2468" s="21"/>
      <c r="S2468" s="21"/>
      <c r="T2468" s="21"/>
    </row>
    <row r="2469" spans="1:20" s="16" customFormat="1" ht="30" customHeight="1">
      <c r="A2469" s="21"/>
      <c r="B2469" s="21"/>
      <c r="C2469" s="197"/>
      <c r="D2469" s="168"/>
      <c r="E2469" s="154" t="str">
        <f>IFERROR(VLOOKUP(D2469,CADA_PROD!D:H,5,0),"")</f>
        <v/>
      </c>
      <c r="F2469" s="169"/>
      <c r="G2469" s="170"/>
      <c r="H2469" s="14"/>
      <c r="I2469" s="171"/>
      <c r="J2469" s="14"/>
      <c r="K2469" s="131"/>
      <c r="L2469" s="131" t="str">
        <f>IF(D2469="","",SUMIFS(MOVI_ENTR!I:I,MOVI_ENTR!D:D,D2469,MOVI_ENTR!O:O,O2469)-SUMIFS(MOVI_SAID!H:H,MOVI_SAID!D:D,D2469,MOVI_SAID!L:L,MOVI_ENTR!O2469))</f>
        <v/>
      </c>
      <c r="M2469" s="173" t="str">
        <f t="shared" si="55"/>
        <v/>
      </c>
      <c r="N2469" s="14"/>
      <c r="O2469" s="14"/>
      <c r="P2469" s="21"/>
      <c r="Q2469" s="21"/>
      <c r="R2469" s="21"/>
      <c r="S2469" s="21"/>
      <c r="T2469" s="21"/>
    </row>
    <row r="2470" spans="1:20" s="16" customFormat="1" ht="30" customHeight="1">
      <c r="A2470" s="21"/>
      <c r="B2470" s="21"/>
      <c r="C2470" s="197"/>
      <c r="D2470" s="168"/>
      <c r="E2470" s="154" t="str">
        <f>IFERROR(VLOOKUP(D2470,CADA_PROD!D:H,5,0),"")</f>
        <v/>
      </c>
      <c r="F2470" s="169"/>
      <c r="G2470" s="170"/>
      <c r="H2470" s="14"/>
      <c r="I2470" s="171"/>
      <c r="J2470" s="14"/>
      <c r="K2470" s="131"/>
      <c r="L2470" s="131" t="str">
        <f>IF(D2470="","",SUMIFS(MOVI_ENTR!I:I,MOVI_ENTR!D:D,D2470,MOVI_ENTR!O:O,O2470)-SUMIFS(MOVI_SAID!H:H,MOVI_SAID!D:D,D2470,MOVI_SAID!L:L,MOVI_ENTR!O2470))</f>
        <v/>
      </c>
      <c r="M2470" s="173" t="str">
        <f t="shared" si="55"/>
        <v/>
      </c>
      <c r="N2470" s="14"/>
      <c r="O2470" s="14"/>
      <c r="P2470" s="21"/>
      <c r="Q2470" s="21"/>
      <c r="R2470" s="21"/>
      <c r="S2470" s="21"/>
      <c r="T2470" s="21"/>
    </row>
    <row r="2471" spans="1:20" s="16" customFormat="1" ht="30" customHeight="1">
      <c r="A2471" s="21"/>
      <c r="B2471" s="21"/>
      <c r="C2471" s="197"/>
      <c r="D2471" s="168"/>
      <c r="E2471" s="154" t="str">
        <f>IFERROR(VLOOKUP(D2471,CADA_PROD!D:H,5,0),"")</f>
        <v/>
      </c>
      <c r="F2471" s="169"/>
      <c r="G2471" s="170"/>
      <c r="H2471" s="14"/>
      <c r="I2471" s="171"/>
      <c r="J2471" s="14"/>
      <c r="K2471" s="131"/>
      <c r="L2471" s="131" t="str">
        <f>IF(D2471="","",SUMIFS(MOVI_ENTR!I:I,MOVI_ENTR!D:D,D2471,MOVI_ENTR!O:O,O2471)-SUMIFS(MOVI_SAID!H:H,MOVI_SAID!D:D,D2471,MOVI_SAID!L:L,MOVI_ENTR!O2471))</f>
        <v/>
      </c>
      <c r="M2471" s="173" t="str">
        <f t="shared" si="55"/>
        <v/>
      </c>
      <c r="N2471" s="14"/>
      <c r="O2471" s="14"/>
      <c r="P2471" s="21"/>
      <c r="Q2471" s="21"/>
      <c r="R2471" s="21"/>
      <c r="S2471" s="21"/>
      <c r="T2471" s="21"/>
    </row>
    <row r="2472" spans="1:20" s="16" customFormat="1" ht="30" customHeight="1">
      <c r="A2472" s="21"/>
      <c r="B2472" s="21"/>
      <c r="C2472" s="197"/>
      <c r="D2472" s="168"/>
      <c r="E2472" s="154" t="str">
        <f>IFERROR(VLOOKUP(D2472,CADA_PROD!D:H,5,0),"")</f>
        <v/>
      </c>
      <c r="F2472" s="169"/>
      <c r="G2472" s="170"/>
      <c r="H2472" s="14"/>
      <c r="I2472" s="171"/>
      <c r="J2472" s="14"/>
      <c r="K2472" s="131"/>
      <c r="L2472" s="131" t="str">
        <f>IF(D2472="","",SUMIFS(MOVI_ENTR!I:I,MOVI_ENTR!D:D,D2472,MOVI_ENTR!O:O,O2472)-SUMIFS(MOVI_SAID!H:H,MOVI_SAID!D:D,D2472,MOVI_SAID!L:L,MOVI_ENTR!O2472))</f>
        <v/>
      </c>
      <c r="M2472" s="173" t="str">
        <f t="shared" si="55"/>
        <v/>
      </c>
      <c r="N2472" s="14"/>
      <c r="O2472" s="14"/>
      <c r="P2472" s="21"/>
      <c r="Q2472" s="21"/>
      <c r="R2472" s="21"/>
      <c r="S2472" s="21"/>
      <c r="T2472" s="21"/>
    </row>
    <row r="2473" spans="1:20" s="16" customFormat="1" ht="30" customHeight="1">
      <c r="A2473" s="21"/>
      <c r="B2473" s="21"/>
      <c r="C2473" s="197"/>
      <c r="D2473" s="168"/>
      <c r="E2473" s="154" t="str">
        <f>IFERROR(VLOOKUP(D2473,CADA_PROD!D:H,5,0),"")</f>
        <v/>
      </c>
      <c r="F2473" s="169"/>
      <c r="G2473" s="170"/>
      <c r="H2473" s="14"/>
      <c r="I2473" s="171"/>
      <c r="J2473" s="14"/>
      <c r="K2473" s="131"/>
      <c r="L2473" s="131" t="str">
        <f>IF(D2473="","",SUMIFS(MOVI_ENTR!I:I,MOVI_ENTR!D:D,D2473,MOVI_ENTR!O:O,O2473)-SUMIFS(MOVI_SAID!H:H,MOVI_SAID!D:D,D2473,MOVI_SAID!L:L,MOVI_ENTR!O2473))</f>
        <v/>
      </c>
      <c r="M2473" s="173" t="str">
        <f t="shared" si="55"/>
        <v/>
      </c>
      <c r="N2473" s="14"/>
      <c r="O2473" s="14"/>
      <c r="P2473" s="21"/>
      <c r="Q2473" s="21"/>
      <c r="R2473" s="21"/>
      <c r="S2473" s="21"/>
      <c r="T2473" s="21"/>
    </row>
    <row r="2474" spans="1:20" s="16" customFormat="1" ht="30" customHeight="1">
      <c r="A2474" s="21"/>
      <c r="B2474" s="21"/>
      <c r="C2474" s="197"/>
      <c r="D2474" s="168"/>
      <c r="E2474" s="154" t="str">
        <f>IFERROR(VLOOKUP(D2474,CADA_PROD!D:H,5,0),"")</f>
        <v/>
      </c>
      <c r="F2474" s="169"/>
      <c r="G2474" s="170"/>
      <c r="H2474" s="14"/>
      <c r="I2474" s="171"/>
      <c r="J2474" s="14"/>
      <c r="K2474" s="131"/>
      <c r="L2474" s="131" t="str">
        <f>IF(D2474="","",SUMIFS(MOVI_ENTR!I:I,MOVI_ENTR!D:D,D2474,MOVI_ENTR!O:O,O2474)-SUMIFS(MOVI_SAID!H:H,MOVI_SAID!D:D,D2474,MOVI_SAID!L:L,MOVI_ENTR!O2474))</f>
        <v/>
      </c>
      <c r="M2474" s="173" t="str">
        <f t="shared" si="55"/>
        <v/>
      </c>
      <c r="N2474" s="14"/>
      <c r="O2474" s="14"/>
      <c r="P2474" s="21"/>
      <c r="Q2474" s="21"/>
      <c r="R2474" s="21"/>
      <c r="S2474" s="21"/>
      <c r="T2474" s="21"/>
    </row>
    <row r="2475" spans="1:20" s="16" customFormat="1" ht="30" customHeight="1">
      <c r="A2475" s="21"/>
      <c r="B2475" s="21"/>
      <c r="C2475" s="197"/>
      <c r="D2475" s="168"/>
      <c r="E2475" s="154" t="str">
        <f>IFERROR(VLOOKUP(D2475,CADA_PROD!D:H,5,0),"")</f>
        <v/>
      </c>
      <c r="F2475" s="169"/>
      <c r="G2475" s="170"/>
      <c r="H2475" s="14"/>
      <c r="I2475" s="171"/>
      <c r="J2475" s="14"/>
      <c r="K2475" s="131"/>
      <c r="L2475" s="131" t="str">
        <f>IF(D2475="","",SUMIFS(MOVI_ENTR!I:I,MOVI_ENTR!D:D,D2475,MOVI_ENTR!O:O,O2475)-SUMIFS(MOVI_SAID!H:H,MOVI_SAID!D:D,D2475,MOVI_SAID!L:L,MOVI_ENTR!O2475))</f>
        <v/>
      </c>
      <c r="M2475" s="173" t="str">
        <f t="shared" si="55"/>
        <v/>
      </c>
      <c r="N2475" s="14"/>
      <c r="O2475" s="14"/>
      <c r="P2475" s="21"/>
      <c r="Q2475" s="21"/>
      <c r="R2475" s="21"/>
      <c r="S2475" s="21"/>
      <c r="T2475" s="21"/>
    </row>
    <row r="2476" spans="1:20" s="16" customFormat="1" ht="30" customHeight="1">
      <c r="A2476" s="21"/>
      <c r="B2476" s="21"/>
      <c r="C2476" s="197"/>
      <c r="D2476" s="168"/>
      <c r="E2476" s="154" t="str">
        <f>IFERROR(VLOOKUP(D2476,CADA_PROD!D:H,5,0),"")</f>
        <v/>
      </c>
      <c r="F2476" s="169"/>
      <c r="G2476" s="170"/>
      <c r="H2476" s="14"/>
      <c r="I2476" s="171"/>
      <c r="J2476" s="14"/>
      <c r="K2476" s="131"/>
      <c r="L2476" s="131" t="str">
        <f>IF(D2476="","",SUMIFS(MOVI_ENTR!I:I,MOVI_ENTR!D:D,D2476,MOVI_ENTR!O:O,O2476)-SUMIFS(MOVI_SAID!H:H,MOVI_SAID!D:D,D2476,MOVI_SAID!L:L,MOVI_ENTR!O2476))</f>
        <v/>
      </c>
      <c r="M2476" s="173" t="str">
        <f t="shared" si="55"/>
        <v/>
      </c>
      <c r="N2476" s="14"/>
      <c r="O2476" s="14"/>
      <c r="P2476" s="21"/>
      <c r="Q2476" s="21"/>
      <c r="R2476" s="21"/>
      <c r="S2476" s="21"/>
      <c r="T2476" s="21"/>
    </row>
    <row r="2477" spans="1:20" s="16" customFormat="1" ht="30" customHeight="1">
      <c r="A2477" s="21"/>
      <c r="B2477" s="21"/>
      <c r="C2477" s="197"/>
      <c r="D2477" s="168"/>
      <c r="E2477" s="154" t="str">
        <f>IFERROR(VLOOKUP(D2477,CADA_PROD!D:H,5,0),"")</f>
        <v/>
      </c>
      <c r="F2477" s="169"/>
      <c r="G2477" s="170"/>
      <c r="H2477" s="14"/>
      <c r="I2477" s="171"/>
      <c r="J2477" s="14"/>
      <c r="K2477" s="131"/>
      <c r="L2477" s="131" t="str">
        <f>IF(D2477="","",SUMIFS(MOVI_ENTR!I:I,MOVI_ENTR!D:D,D2477,MOVI_ENTR!O:O,O2477)-SUMIFS(MOVI_SAID!H:H,MOVI_SAID!D:D,D2477,MOVI_SAID!L:L,MOVI_ENTR!O2477))</f>
        <v/>
      </c>
      <c r="M2477" s="173" t="str">
        <f t="shared" si="55"/>
        <v/>
      </c>
      <c r="N2477" s="14"/>
      <c r="O2477" s="14"/>
      <c r="P2477" s="21"/>
      <c r="Q2477" s="21"/>
      <c r="R2477" s="21"/>
      <c r="S2477" s="21"/>
      <c r="T2477" s="21"/>
    </row>
    <row r="2478" spans="1:20" s="16" customFormat="1" ht="30" customHeight="1">
      <c r="A2478" s="21"/>
      <c r="B2478" s="21"/>
      <c r="C2478" s="197"/>
      <c r="D2478" s="168"/>
      <c r="E2478" s="154" t="str">
        <f>IFERROR(VLOOKUP(D2478,CADA_PROD!D:H,5,0),"")</f>
        <v/>
      </c>
      <c r="F2478" s="169"/>
      <c r="G2478" s="170"/>
      <c r="H2478" s="14"/>
      <c r="I2478" s="171"/>
      <c r="J2478" s="14"/>
      <c r="K2478" s="131"/>
      <c r="L2478" s="131" t="str">
        <f>IF(D2478="","",SUMIFS(MOVI_ENTR!I:I,MOVI_ENTR!D:D,D2478,MOVI_ENTR!O:O,O2478)-SUMIFS(MOVI_SAID!H:H,MOVI_SAID!D:D,D2478,MOVI_SAID!L:L,MOVI_ENTR!O2478))</f>
        <v/>
      </c>
      <c r="M2478" s="173" t="str">
        <f t="shared" si="55"/>
        <v/>
      </c>
      <c r="N2478" s="14"/>
      <c r="O2478" s="14"/>
      <c r="P2478" s="21"/>
      <c r="Q2478" s="21"/>
      <c r="R2478" s="21"/>
      <c r="S2478" s="21"/>
      <c r="T2478" s="21"/>
    </row>
    <row r="2479" spans="1:20" s="16" customFormat="1" ht="30" customHeight="1">
      <c r="A2479" s="21"/>
      <c r="B2479" s="21"/>
      <c r="C2479" s="197"/>
      <c r="D2479" s="168"/>
      <c r="E2479" s="154" t="str">
        <f>IFERROR(VLOOKUP(D2479,CADA_PROD!D:H,5,0),"")</f>
        <v/>
      </c>
      <c r="F2479" s="169"/>
      <c r="G2479" s="170"/>
      <c r="H2479" s="14"/>
      <c r="I2479" s="171"/>
      <c r="J2479" s="14"/>
      <c r="K2479" s="131"/>
      <c r="L2479" s="131" t="str">
        <f>IF(D2479="","",SUMIFS(MOVI_ENTR!I:I,MOVI_ENTR!D:D,D2479,MOVI_ENTR!O:O,O2479)-SUMIFS(MOVI_SAID!H:H,MOVI_SAID!D:D,D2479,MOVI_SAID!L:L,MOVI_ENTR!O2479))</f>
        <v/>
      </c>
      <c r="M2479" s="173" t="str">
        <f t="shared" si="55"/>
        <v/>
      </c>
      <c r="N2479" s="14"/>
      <c r="O2479" s="14"/>
      <c r="P2479" s="21"/>
      <c r="Q2479" s="21"/>
      <c r="R2479" s="21"/>
      <c r="S2479" s="21"/>
      <c r="T2479" s="21"/>
    </row>
    <row r="2480" spans="1:20" s="16" customFormat="1" ht="30" customHeight="1">
      <c r="A2480" s="21"/>
      <c r="B2480" s="21"/>
      <c r="C2480" s="197"/>
      <c r="D2480" s="168"/>
      <c r="E2480" s="154" t="str">
        <f>IFERROR(VLOOKUP(D2480,CADA_PROD!D:H,5,0),"")</f>
        <v/>
      </c>
      <c r="F2480" s="169"/>
      <c r="G2480" s="170"/>
      <c r="H2480" s="14"/>
      <c r="I2480" s="171"/>
      <c r="J2480" s="14"/>
      <c r="K2480" s="131"/>
      <c r="L2480" s="131" t="str">
        <f>IF(D2480="","",SUMIFS(MOVI_ENTR!I:I,MOVI_ENTR!D:D,D2480,MOVI_ENTR!O:O,O2480)-SUMIFS(MOVI_SAID!H:H,MOVI_SAID!D:D,D2480,MOVI_SAID!L:L,MOVI_ENTR!O2480))</f>
        <v/>
      </c>
      <c r="M2480" s="173" t="str">
        <f t="shared" si="55"/>
        <v/>
      </c>
      <c r="N2480" s="14"/>
      <c r="O2480" s="14"/>
      <c r="P2480" s="21"/>
      <c r="Q2480" s="21"/>
      <c r="R2480" s="21"/>
      <c r="S2480" s="21"/>
      <c r="T2480" s="21"/>
    </row>
    <row r="2481" spans="1:20" s="16" customFormat="1" ht="30" customHeight="1">
      <c r="A2481" s="21"/>
      <c r="B2481" s="21"/>
      <c r="C2481" s="197"/>
      <c r="D2481" s="168"/>
      <c r="E2481" s="154" t="str">
        <f>IFERROR(VLOOKUP(D2481,CADA_PROD!D:H,5,0),"")</f>
        <v/>
      </c>
      <c r="F2481" s="169"/>
      <c r="G2481" s="170"/>
      <c r="H2481" s="14"/>
      <c r="I2481" s="171"/>
      <c r="J2481" s="14"/>
      <c r="K2481" s="131"/>
      <c r="L2481" s="131" t="str">
        <f>IF(D2481="","",SUMIFS(MOVI_ENTR!I:I,MOVI_ENTR!D:D,D2481,MOVI_ENTR!O:O,O2481)-SUMIFS(MOVI_SAID!H:H,MOVI_SAID!D:D,D2481,MOVI_SAID!L:L,MOVI_ENTR!O2481))</f>
        <v/>
      </c>
      <c r="M2481" s="173" t="str">
        <f t="shared" si="55"/>
        <v/>
      </c>
      <c r="N2481" s="14"/>
      <c r="O2481" s="14"/>
      <c r="P2481" s="21"/>
      <c r="Q2481" s="21"/>
      <c r="R2481" s="21"/>
      <c r="S2481" s="21"/>
      <c r="T2481" s="21"/>
    </row>
    <row r="2482" spans="1:20" s="16" customFormat="1" ht="30" customHeight="1">
      <c r="A2482" s="21"/>
      <c r="B2482" s="21"/>
      <c r="C2482" s="197"/>
      <c r="D2482" s="168"/>
      <c r="E2482" s="154" t="str">
        <f>IFERROR(VLOOKUP(D2482,CADA_PROD!D:H,5,0),"")</f>
        <v/>
      </c>
      <c r="F2482" s="169"/>
      <c r="G2482" s="170"/>
      <c r="H2482" s="14"/>
      <c r="I2482" s="171"/>
      <c r="J2482" s="14"/>
      <c r="K2482" s="131"/>
      <c r="L2482" s="131" t="str">
        <f>IF(D2482="","",SUMIFS(MOVI_ENTR!I:I,MOVI_ENTR!D:D,D2482,MOVI_ENTR!O:O,O2482)-SUMIFS(MOVI_SAID!H:H,MOVI_SAID!D:D,D2482,MOVI_SAID!L:L,MOVI_ENTR!O2482))</f>
        <v/>
      </c>
      <c r="M2482" s="173" t="str">
        <f t="shared" si="55"/>
        <v/>
      </c>
      <c r="N2482" s="14"/>
      <c r="O2482" s="14"/>
      <c r="P2482" s="21"/>
      <c r="Q2482" s="21"/>
      <c r="R2482" s="21"/>
      <c r="S2482" s="21"/>
      <c r="T2482" s="21"/>
    </row>
    <row r="2483" spans="1:20" s="16" customFormat="1" ht="30" customHeight="1">
      <c r="A2483" s="21"/>
      <c r="B2483" s="21"/>
      <c r="C2483" s="197"/>
      <c r="D2483" s="168"/>
      <c r="E2483" s="154" t="str">
        <f>IFERROR(VLOOKUP(D2483,CADA_PROD!D:H,5,0),"")</f>
        <v/>
      </c>
      <c r="F2483" s="169"/>
      <c r="G2483" s="170"/>
      <c r="H2483" s="14"/>
      <c r="I2483" s="171"/>
      <c r="J2483" s="14"/>
      <c r="K2483" s="131"/>
      <c r="L2483" s="131" t="str">
        <f>IF(D2483="","",SUMIFS(MOVI_ENTR!I:I,MOVI_ENTR!D:D,D2483,MOVI_ENTR!O:O,O2483)-SUMIFS(MOVI_SAID!H:H,MOVI_SAID!D:D,D2483,MOVI_SAID!L:L,MOVI_ENTR!O2483))</f>
        <v/>
      </c>
      <c r="M2483" s="173" t="str">
        <f t="shared" si="55"/>
        <v/>
      </c>
      <c r="N2483" s="14"/>
      <c r="O2483" s="14"/>
      <c r="P2483" s="21"/>
      <c r="Q2483" s="21"/>
      <c r="R2483" s="21"/>
      <c r="S2483" s="21"/>
      <c r="T2483" s="21"/>
    </row>
    <row r="2484" spans="1:20" s="16" customFormat="1" ht="30" customHeight="1">
      <c r="A2484" s="21"/>
      <c r="B2484" s="21"/>
      <c r="C2484" s="197"/>
      <c r="D2484" s="168"/>
      <c r="E2484" s="154" t="str">
        <f>IFERROR(VLOOKUP(D2484,CADA_PROD!D:H,5,0),"")</f>
        <v/>
      </c>
      <c r="F2484" s="169"/>
      <c r="G2484" s="170"/>
      <c r="H2484" s="14"/>
      <c r="I2484" s="171"/>
      <c r="J2484" s="14"/>
      <c r="K2484" s="131"/>
      <c r="L2484" s="131" t="str">
        <f>IF(D2484="","",SUMIFS(MOVI_ENTR!I:I,MOVI_ENTR!D:D,D2484,MOVI_ENTR!O:O,O2484)-SUMIFS(MOVI_SAID!H:H,MOVI_SAID!D:D,D2484,MOVI_SAID!L:L,MOVI_ENTR!O2484))</f>
        <v/>
      </c>
      <c r="M2484" s="173" t="str">
        <f t="shared" si="55"/>
        <v/>
      </c>
      <c r="N2484" s="14"/>
      <c r="O2484" s="14"/>
      <c r="P2484" s="21"/>
      <c r="Q2484" s="21"/>
      <c r="R2484" s="21"/>
      <c r="S2484" s="21"/>
      <c r="T2484" s="21"/>
    </row>
    <row r="2485" spans="1:20" s="16" customFormat="1" ht="30" customHeight="1">
      <c r="A2485" s="21"/>
      <c r="B2485" s="21"/>
      <c r="C2485" s="197"/>
      <c r="D2485" s="168"/>
      <c r="E2485" s="154" t="str">
        <f>IFERROR(VLOOKUP(D2485,CADA_PROD!D:H,5,0),"")</f>
        <v/>
      </c>
      <c r="F2485" s="169"/>
      <c r="G2485" s="170"/>
      <c r="H2485" s="14"/>
      <c r="I2485" s="171"/>
      <c r="J2485" s="14"/>
      <c r="K2485" s="131"/>
      <c r="L2485" s="131" t="str">
        <f>IF(D2485="","",SUMIFS(MOVI_ENTR!I:I,MOVI_ENTR!D:D,D2485,MOVI_ENTR!O:O,O2485)-SUMIFS(MOVI_SAID!H:H,MOVI_SAID!D:D,D2485,MOVI_SAID!L:L,MOVI_ENTR!O2485))</f>
        <v/>
      </c>
      <c r="M2485" s="173" t="str">
        <f t="shared" si="55"/>
        <v/>
      </c>
      <c r="N2485" s="14"/>
      <c r="O2485" s="14"/>
      <c r="P2485" s="21"/>
      <c r="Q2485" s="21"/>
      <c r="R2485" s="21"/>
      <c r="S2485" s="21"/>
      <c r="T2485" s="21"/>
    </row>
    <row r="2486" spans="1:20" s="16" customFormat="1" ht="30" customHeight="1">
      <c r="A2486" s="21"/>
      <c r="B2486" s="21"/>
      <c r="C2486" s="197"/>
      <c r="D2486" s="168"/>
      <c r="E2486" s="154" t="str">
        <f>IFERROR(VLOOKUP(D2486,CADA_PROD!D:H,5,0),"")</f>
        <v/>
      </c>
      <c r="F2486" s="169"/>
      <c r="G2486" s="170"/>
      <c r="H2486" s="14"/>
      <c r="I2486" s="171"/>
      <c r="J2486" s="14"/>
      <c r="K2486" s="131"/>
      <c r="L2486" s="131" t="str">
        <f>IF(D2486="","",SUMIFS(MOVI_ENTR!I:I,MOVI_ENTR!D:D,D2486,MOVI_ENTR!O:O,O2486)-SUMIFS(MOVI_SAID!H:H,MOVI_SAID!D:D,D2486,MOVI_SAID!L:L,MOVI_ENTR!O2486))</f>
        <v/>
      </c>
      <c r="M2486" s="173" t="str">
        <f t="shared" si="55"/>
        <v/>
      </c>
      <c r="N2486" s="14"/>
      <c r="O2486" s="14"/>
      <c r="P2486" s="21"/>
      <c r="Q2486" s="21"/>
      <c r="R2486" s="21"/>
      <c r="S2486" s="21"/>
      <c r="T2486" s="21"/>
    </row>
    <row r="2487" spans="1:20" s="16" customFormat="1" ht="30" customHeight="1">
      <c r="A2487" s="21"/>
      <c r="B2487" s="21"/>
      <c r="C2487" s="197"/>
      <c r="D2487" s="168"/>
      <c r="E2487" s="154" t="str">
        <f>IFERROR(VLOOKUP(D2487,CADA_PROD!D:H,5,0),"")</f>
        <v/>
      </c>
      <c r="F2487" s="169"/>
      <c r="G2487" s="170"/>
      <c r="H2487" s="14"/>
      <c r="I2487" s="171"/>
      <c r="J2487" s="14"/>
      <c r="K2487" s="131"/>
      <c r="L2487" s="131" t="str">
        <f>IF(D2487="","",SUMIFS(MOVI_ENTR!I:I,MOVI_ENTR!D:D,D2487,MOVI_ENTR!O:O,O2487)-SUMIFS(MOVI_SAID!H:H,MOVI_SAID!D:D,D2487,MOVI_SAID!L:L,MOVI_ENTR!O2487))</f>
        <v/>
      </c>
      <c r="M2487" s="173" t="str">
        <f t="shared" si="55"/>
        <v/>
      </c>
      <c r="N2487" s="14"/>
      <c r="O2487" s="14"/>
      <c r="P2487" s="21"/>
      <c r="Q2487" s="21"/>
      <c r="R2487" s="21"/>
      <c r="S2487" s="21"/>
      <c r="T2487" s="21"/>
    </row>
    <row r="2488" spans="1:20" s="16" customFormat="1" ht="30" customHeight="1">
      <c r="A2488" s="21"/>
      <c r="B2488" s="21"/>
      <c r="C2488" s="197"/>
      <c r="D2488" s="168"/>
      <c r="E2488" s="154" t="str">
        <f>IFERROR(VLOOKUP(D2488,CADA_PROD!D:H,5,0),"")</f>
        <v/>
      </c>
      <c r="F2488" s="169"/>
      <c r="G2488" s="170"/>
      <c r="H2488" s="14"/>
      <c r="I2488" s="171"/>
      <c r="J2488" s="14"/>
      <c r="K2488" s="131"/>
      <c r="L2488" s="131" t="str">
        <f>IF(D2488="","",SUMIFS(MOVI_ENTR!I:I,MOVI_ENTR!D:D,D2488,MOVI_ENTR!O:O,O2488)-SUMIFS(MOVI_SAID!H:H,MOVI_SAID!D:D,D2488,MOVI_SAID!L:L,MOVI_ENTR!O2488))</f>
        <v/>
      </c>
      <c r="M2488" s="173" t="str">
        <f t="shared" si="55"/>
        <v/>
      </c>
      <c r="N2488" s="14"/>
      <c r="O2488" s="14"/>
      <c r="P2488" s="21"/>
      <c r="Q2488" s="21"/>
      <c r="R2488" s="21"/>
      <c r="S2488" s="21"/>
      <c r="T2488" s="21"/>
    </row>
    <row r="2489" spans="1:20" s="16" customFormat="1" ht="30" customHeight="1">
      <c r="A2489" s="21"/>
      <c r="B2489" s="21"/>
      <c r="C2489" s="197"/>
      <c r="D2489" s="168"/>
      <c r="E2489" s="154" t="str">
        <f>IFERROR(VLOOKUP(D2489,CADA_PROD!D:H,5,0),"")</f>
        <v/>
      </c>
      <c r="F2489" s="169"/>
      <c r="G2489" s="170"/>
      <c r="H2489" s="14"/>
      <c r="I2489" s="171"/>
      <c r="J2489" s="14"/>
      <c r="K2489" s="131"/>
      <c r="L2489" s="131" t="str">
        <f>IF(D2489="","",SUMIFS(MOVI_ENTR!I:I,MOVI_ENTR!D:D,D2489,MOVI_ENTR!O:O,O2489)-SUMIFS(MOVI_SAID!H:H,MOVI_SAID!D:D,D2489,MOVI_SAID!L:L,MOVI_ENTR!O2489))</f>
        <v/>
      </c>
      <c r="M2489" s="173" t="str">
        <f t="shared" si="55"/>
        <v/>
      </c>
      <c r="N2489" s="14"/>
      <c r="O2489" s="14"/>
      <c r="P2489" s="21"/>
      <c r="Q2489" s="21"/>
      <c r="R2489" s="21"/>
      <c r="S2489" s="21"/>
      <c r="T2489" s="21"/>
    </row>
    <row r="2490" spans="1:20" s="16" customFormat="1" ht="30" customHeight="1">
      <c r="A2490" s="21"/>
      <c r="B2490" s="21"/>
      <c r="C2490" s="197"/>
      <c r="D2490" s="168"/>
      <c r="E2490" s="154" t="str">
        <f>IFERROR(VLOOKUP(D2490,CADA_PROD!D:H,5,0),"")</f>
        <v/>
      </c>
      <c r="F2490" s="169"/>
      <c r="G2490" s="170"/>
      <c r="H2490" s="14"/>
      <c r="I2490" s="171"/>
      <c r="J2490" s="14"/>
      <c r="K2490" s="131"/>
      <c r="L2490" s="131" t="str">
        <f>IF(D2490="","",SUMIFS(MOVI_ENTR!I:I,MOVI_ENTR!D:D,D2490,MOVI_ENTR!O:O,O2490)-SUMIFS(MOVI_SAID!H:H,MOVI_SAID!D:D,D2490,MOVI_SAID!L:L,MOVI_ENTR!O2490))</f>
        <v/>
      </c>
      <c r="M2490" s="173" t="str">
        <f t="shared" si="55"/>
        <v/>
      </c>
      <c r="N2490" s="14"/>
      <c r="O2490" s="14"/>
      <c r="P2490" s="21"/>
      <c r="Q2490" s="21"/>
      <c r="R2490" s="21"/>
      <c r="S2490" s="21"/>
      <c r="T2490" s="21"/>
    </row>
    <row r="2491" spans="1:20" s="16" customFormat="1" ht="30" customHeight="1">
      <c r="A2491" s="21"/>
      <c r="B2491" s="21"/>
      <c r="C2491" s="197"/>
      <c r="D2491" s="168"/>
      <c r="E2491" s="154" t="str">
        <f>IFERROR(VLOOKUP(D2491,CADA_PROD!D:H,5,0),"")</f>
        <v/>
      </c>
      <c r="F2491" s="169"/>
      <c r="G2491" s="170"/>
      <c r="H2491" s="14"/>
      <c r="I2491" s="171"/>
      <c r="J2491" s="14"/>
      <c r="K2491" s="131"/>
      <c r="L2491" s="131" t="str">
        <f>IF(D2491="","",SUMIFS(MOVI_ENTR!I:I,MOVI_ENTR!D:D,D2491,MOVI_ENTR!O:O,O2491)-SUMIFS(MOVI_SAID!H:H,MOVI_SAID!D:D,D2491,MOVI_SAID!L:L,MOVI_ENTR!O2491))</f>
        <v/>
      </c>
      <c r="M2491" s="173" t="str">
        <f t="shared" si="55"/>
        <v/>
      </c>
      <c r="N2491" s="14"/>
      <c r="O2491" s="14"/>
      <c r="P2491" s="21"/>
      <c r="Q2491" s="21"/>
      <c r="R2491" s="21"/>
      <c r="S2491" s="21"/>
      <c r="T2491" s="21"/>
    </row>
    <row r="2492" spans="1:20" s="16" customFormat="1" ht="30" customHeight="1">
      <c r="A2492" s="21"/>
      <c r="B2492" s="21"/>
      <c r="C2492" s="197"/>
      <c r="D2492" s="168"/>
      <c r="E2492" s="154" t="str">
        <f>IFERROR(VLOOKUP(D2492,CADA_PROD!D:H,5,0),"")</f>
        <v/>
      </c>
      <c r="F2492" s="169"/>
      <c r="G2492" s="170"/>
      <c r="H2492" s="14"/>
      <c r="I2492" s="171"/>
      <c r="J2492" s="14"/>
      <c r="K2492" s="131"/>
      <c r="L2492" s="131" t="str">
        <f>IF(D2492="","",SUMIFS(MOVI_ENTR!I:I,MOVI_ENTR!D:D,D2492,MOVI_ENTR!O:O,O2492)-SUMIFS(MOVI_SAID!H:H,MOVI_SAID!D:D,D2492,MOVI_SAID!L:L,MOVI_ENTR!O2492))</f>
        <v/>
      </c>
      <c r="M2492" s="173" t="str">
        <f t="shared" si="55"/>
        <v/>
      </c>
      <c r="N2492" s="14"/>
      <c r="O2492" s="14"/>
      <c r="P2492" s="21"/>
      <c r="Q2492" s="21"/>
      <c r="R2492" s="21"/>
      <c r="S2492" s="21"/>
      <c r="T2492" s="21"/>
    </row>
    <row r="2493" spans="1:20" s="16" customFormat="1" ht="30" customHeight="1">
      <c r="A2493" s="21"/>
      <c r="B2493" s="21"/>
      <c r="C2493" s="197"/>
      <c r="D2493" s="168"/>
      <c r="E2493" s="154" t="str">
        <f>IFERROR(VLOOKUP(D2493,CADA_PROD!D:H,5,0),"")</f>
        <v/>
      </c>
      <c r="F2493" s="169"/>
      <c r="G2493" s="170"/>
      <c r="H2493" s="14"/>
      <c r="I2493" s="171"/>
      <c r="J2493" s="14"/>
      <c r="K2493" s="131"/>
      <c r="L2493" s="131" t="str">
        <f>IF(D2493="","",SUMIFS(MOVI_ENTR!I:I,MOVI_ENTR!D:D,D2493,MOVI_ENTR!O:O,O2493)-SUMIFS(MOVI_SAID!H:H,MOVI_SAID!D:D,D2493,MOVI_SAID!L:L,MOVI_ENTR!O2493))</f>
        <v/>
      </c>
      <c r="M2493" s="173" t="str">
        <f t="shared" si="55"/>
        <v/>
      </c>
      <c r="N2493" s="14"/>
      <c r="O2493" s="14"/>
      <c r="P2493" s="21"/>
      <c r="Q2493" s="21"/>
      <c r="R2493" s="21"/>
      <c r="S2493" s="21"/>
      <c r="T2493" s="21"/>
    </row>
    <row r="2494" spans="1:20" s="16" customFormat="1" ht="30" customHeight="1">
      <c r="A2494" s="21"/>
      <c r="B2494" s="21"/>
      <c r="C2494" s="197"/>
      <c r="D2494" s="168"/>
      <c r="E2494" s="154" t="str">
        <f>IFERROR(VLOOKUP(D2494,CADA_PROD!D:H,5,0),"")</f>
        <v/>
      </c>
      <c r="F2494" s="169"/>
      <c r="G2494" s="170"/>
      <c r="H2494" s="14"/>
      <c r="I2494" s="171"/>
      <c r="J2494" s="14"/>
      <c r="K2494" s="131"/>
      <c r="L2494" s="131" t="str">
        <f>IF(D2494="","",SUMIFS(MOVI_ENTR!I:I,MOVI_ENTR!D:D,D2494,MOVI_ENTR!O:O,O2494)-SUMIFS(MOVI_SAID!H:H,MOVI_SAID!D:D,D2494,MOVI_SAID!L:L,MOVI_ENTR!O2494))</f>
        <v/>
      </c>
      <c r="M2494" s="173" t="str">
        <f t="shared" si="55"/>
        <v/>
      </c>
      <c r="N2494" s="14"/>
      <c r="O2494" s="14"/>
      <c r="P2494" s="21"/>
      <c r="Q2494" s="21"/>
      <c r="R2494" s="21"/>
      <c r="S2494" s="21"/>
      <c r="T2494" s="21"/>
    </row>
    <row r="2495" spans="1:20" s="16" customFormat="1" ht="30" customHeight="1">
      <c r="A2495" s="21"/>
      <c r="B2495" s="21"/>
      <c r="C2495" s="197"/>
      <c r="D2495" s="168"/>
      <c r="E2495" s="154" t="str">
        <f>IFERROR(VLOOKUP(D2495,CADA_PROD!D:H,5,0),"")</f>
        <v/>
      </c>
      <c r="F2495" s="169"/>
      <c r="G2495" s="170"/>
      <c r="H2495" s="14"/>
      <c r="I2495" s="171"/>
      <c r="J2495" s="14"/>
      <c r="K2495" s="131"/>
      <c r="L2495" s="131" t="str">
        <f>IF(D2495="","",SUMIFS(MOVI_ENTR!I:I,MOVI_ENTR!D:D,D2495,MOVI_ENTR!O:O,O2495)-SUMIFS(MOVI_SAID!H:H,MOVI_SAID!D:D,D2495,MOVI_SAID!L:L,MOVI_ENTR!O2495))</f>
        <v/>
      </c>
      <c r="M2495" s="173" t="str">
        <f t="shared" si="55"/>
        <v/>
      </c>
      <c r="N2495" s="14"/>
      <c r="O2495" s="14"/>
      <c r="P2495" s="21"/>
      <c r="Q2495" s="21"/>
      <c r="R2495" s="21"/>
      <c r="S2495" s="21"/>
      <c r="T2495" s="21"/>
    </row>
    <row r="2496" spans="1:20" s="16" customFormat="1" ht="30" customHeight="1">
      <c r="A2496" s="21"/>
      <c r="B2496" s="21"/>
      <c r="C2496" s="197"/>
      <c r="D2496" s="168"/>
      <c r="E2496" s="154" t="str">
        <f>IFERROR(VLOOKUP(D2496,CADA_PROD!D:H,5,0),"")</f>
        <v/>
      </c>
      <c r="F2496" s="169"/>
      <c r="G2496" s="170"/>
      <c r="H2496" s="14"/>
      <c r="I2496" s="171"/>
      <c r="J2496" s="14"/>
      <c r="K2496" s="131"/>
      <c r="L2496" s="131" t="str">
        <f>IF(D2496="","",SUMIFS(MOVI_ENTR!I:I,MOVI_ENTR!D:D,D2496,MOVI_ENTR!O:O,O2496)-SUMIFS(MOVI_SAID!H:H,MOVI_SAID!D:D,D2496,MOVI_SAID!L:L,MOVI_ENTR!O2496))</f>
        <v/>
      </c>
      <c r="M2496" s="173" t="str">
        <f t="shared" si="55"/>
        <v/>
      </c>
      <c r="N2496" s="14"/>
      <c r="O2496" s="14"/>
      <c r="P2496" s="21"/>
      <c r="Q2496" s="21"/>
      <c r="R2496" s="21"/>
      <c r="S2496" s="21"/>
      <c r="T2496" s="21"/>
    </row>
    <row r="2497" spans="1:20" s="16" customFormat="1" ht="30" customHeight="1">
      <c r="A2497" s="21"/>
      <c r="B2497" s="21"/>
      <c r="C2497" s="197"/>
      <c r="D2497" s="168"/>
      <c r="E2497" s="154" t="str">
        <f>IFERROR(VLOOKUP(D2497,CADA_PROD!D:H,5,0),"")</f>
        <v/>
      </c>
      <c r="F2497" s="169"/>
      <c r="G2497" s="170"/>
      <c r="H2497" s="14"/>
      <c r="I2497" s="171"/>
      <c r="J2497" s="14"/>
      <c r="K2497" s="131"/>
      <c r="L2497" s="131" t="str">
        <f>IF(D2497="","",SUMIFS(MOVI_ENTR!I:I,MOVI_ENTR!D:D,D2497,MOVI_ENTR!O:O,O2497)-SUMIFS(MOVI_SAID!H:H,MOVI_SAID!D:D,D2497,MOVI_SAID!L:L,MOVI_ENTR!O2497))</f>
        <v/>
      </c>
      <c r="M2497" s="173" t="str">
        <f t="shared" si="55"/>
        <v/>
      </c>
      <c r="N2497" s="14"/>
      <c r="O2497" s="14"/>
      <c r="P2497" s="21"/>
      <c r="Q2497" s="21"/>
      <c r="R2497" s="21"/>
      <c r="S2497" s="21"/>
      <c r="T2497" s="21"/>
    </row>
    <row r="2498" spans="1:20" s="16" customFormat="1" ht="30" customHeight="1">
      <c r="A2498" s="21"/>
      <c r="B2498" s="21"/>
      <c r="C2498" s="197"/>
      <c r="D2498" s="168"/>
      <c r="E2498" s="154" t="str">
        <f>IFERROR(VLOOKUP(D2498,CADA_PROD!D:H,5,0),"")</f>
        <v/>
      </c>
      <c r="F2498" s="169"/>
      <c r="G2498" s="170"/>
      <c r="H2498" s="14"/>
      <c r="I2498" s="171"/>
      <c r="J2498" s="14"/>
      <c r="K2498" s="131"/>
      <c r="L2498" s="131" t="str">
        <f>IF(D2498="","",SUMIFS(MOVI_ENTR!I:I,MOVI_ENTR!D:D,D2498,MOVI_ENTR!O:O,O2498)-SUMIFS(MOVI_SAID!H:H,MOVI_SAID!D:D,D2498,MOVI_SAID!L:L,MOVI_ENTR!O2498))</f>
        <v/>
      </c>
      <c r="M2498" s="173" t="str">
        <f t="shared" si="55"/>
        <v/>
      </c>
      <c r="N2498" s="14"/>
      <c r="O2498" s="14"/>
      <c r="P2498" s="21"/>
      <c r="Q2498" s="21"/>
      <c r="R2498" s="21"/>
      <c r="S2498" s="21"/>
      <c r="T2498" s="21"/>
    </row>
    <row r="2499" spans="1:20" s="16" customFormat="1" ht="30" customHeight="1">
      <c r="A2499" s="21"/>
      <c r="B2499" s="21"/>
      <c r="C2499" s="197"/>
      <c r="D2499" s="168"/>
      <c r="E2499" s="154" t="str">
        <f>IFERROR(VLOOKUP(D2499,CADA_PROD!D:H,5,0),"")</f>
        <v/>
      </c>
      <c r="F2499" s="169"/>
      <c r="G2499" s="170"/>
      <c r="H2499" s="14"/>
      <c r="I2499" s="171"/>
      <c r="J2499" s="14"/>
      <c r="K2499" s="131"/>
      <c r="L2499" s="131" t="str">
        <f>IF(D2499="","",SUMIFS(MOVI_ENTR!I:I,MOVI_ENTR!D:D,D2499,MOVI_ENTR!O:O,O2499)-SUMIFS(MOVI_SAID!H:H,MOVI_SAID!D:D,D2499,MOVI_SAID!L:L,MOVI_ENTR!O2499))</f>
        <v/>
      </c>
      <c r="M2499" s="173" t="str">
        <f t="shared" si="55"/>
        <v/>
      </c>
      <c r="N2499" s="14"/>
      <c r="O2499" s="14"/>
      <c r="P2499" s="21"/>
      <c r="Q2499" s="21"/>
      <c r="R2499" s="21"/>
      <c r="S2499" s="21"/>
      <c r="T2499" s="21"/>
    </row>
    <row r="2500" spans="1:20" s="16" customFormat="1" ht="30" customHeight="1">
      <c r="A2500" s="21"/>
      <c r="B2500" s="21"/>
      <c r="C2500" s="197"/>
      <c r="D2500" s="168"/>
      <c r="E2500" s="154" t="str">
        <f>IFERROR(VLOOKUP(D2500,CADA_PROD!D:H,5,0),"")</f>
        <v/>
      </c>
      <c r="F2500" s="169"/>
      <c r="G2500" s="170"/>
      <c r="H2500" s="14"/>
      <c r="I2500" s="171"/>
      <c r="J2500" s="14"/>
      <c r="K2500" s="131"/>
      <c r="L2500" s="131" t="str">
        <f>IF(D2500="","",SUMIFS(MOVI_ENTR!I:I,MOVI_ENTR!D:D,D2500,MOVI_ENTR!O:O,O2500)-SUMIFS(MOVI_SAID!H:H,MOVI_SAID!D:D,D2500,MOVI_SAID!L:L,MOVI_ENTR!O2500))</f>
        <v/>
      </c>
      <c r="M2500" s="173" t="str">
        <f t="shared" si="55"/>
        <v/>
      </c>
      <c r="N2500" s="14"/>
      <c r="O2500" s="14"/>
      <c r="P2500" s="21"/>
      <c r="Q2500" s="21"/>
      <c r="R2500" s="21"/>
      <c r="S2500" s="21"/>
      <c r="T2500" s="21"/>
    </row>
    <row r="2501" spans="1:20" s="16" customFormat="1" ht="30" customHeight="1">
      <c r="A2501" s="21"/>
      <c r="B2501" s="21"/>
      <c r="C2501" s="197"/>
      <c r="D2501" s="168"/>
      <c r="E2501" s="154" t="str">
        <f>IFERROR(VLOOKUP(D2501,CADA_PROD!D:H,5,0),"")</f>
        <v/>
      </c>
      <c r="F2501" s="169"/>
      <c r="G2501" s="170"/>
      <c r="H2501" s="14"/>
      <c r="I2501" s="171"/>
      <c r="J2501" s="14"/>
      <c r="K2501" s="131"/>
      <c r="L2501" s="131" t="str">
        <f>IF(D2501="","",SUMIFS(MOVI_ENTR!I:I,MOVI_ENTR!D:D,D2501,MOVI_ENTR!O:O,O2501)-SUMIFS(MOVI_SAID!H:H,MOVI_SAID!D:D,D2501,MOVI_SAID!L:L,MOVI_ENTR!O2501))</f>
        <v/>
      </c>
      <c r="M2501" s="173" t="str">
        <f t="shared" si="55"/>
        <v/>
      </c>
      <c r="N2501" s="14"/>
      <c r="O2501" s="14"/>
      <c r="P2501" s="21"/>
      <c r="Q2501" s="21"/>
      <c r="R2501" s="21"/>
      <c r="S2501" s="21"/>
      <c r="T2501" s="21"/>
    </row>
    <row r="2502" spans="1:20" s="16" customFormat="1" ht="30" customHeight="1">
      <c r="A2502" s="21"/>
      <c r="B2502" s="21"/>
      <c r="C2502" s="197"/>
      <c r="D2502" s="168"/>
      <c r="E2502" s="154" t="str">
        <f>IFERROR(VLOOKUP(D2502,CADA_PROD!D:H,5,0),"")</f>
        <v/>
      </c>
      <c r="F2502" s="169"/>
      <c r="G2502" s="170"/>
      <c r="H2502" s="14"/>
      <c r="I2502" s="171"/>
      <c r="J2502" s="14"/>
      <c r="K2502" s="131"/>
      <c r="L2502" s="131" t="str">
        <f>IF(D2502="","",SUMIFS(MOVI_ENTR!I:I,MOVI_ENTR!D:D,D2502,MOVI_ENTR!O:O,O2502)-SUMIFS(MOVI_SAID!H:H,MOVI_SAID!D:D,D2502,MOVI_SAID!L:L,MOVI_ENTR!O2502))</f>
        <v/>
      </c>
      <c r="M2502" s="173" t="str">
        <f t="shared" si="55"/>
        <v/>
      </c>
      <c r="N2502" s="14"/>
      <c r="O2502" s="14"/>
      <c r="P2502" s="21"/>
      <c r="Q2502" s="21"/>
      <c r="R2502" s="21"/>
      <c r="S2502" s="21"/>
      <c r="T2502" s="21"/>
    </row>
    <row r="2503" spans="1:20" s="16" customFormat="1" ht="30" customHeight="1">
      <c r="A2503" s="21"/>
      <c r="B2503" s="21"/>
      <c r="C2503" s="197"/>
      <c r="D2503" s="168"/>
      <c r="E2503" s="154" t="str">
        <f>IFERROR(VLOOKUP(D2503,CADA_PROD!D:H,5,0),"")</f>
        <v/>
      </c>
      <c r="F2503" s="169"/>
      <c r="G2503" s="170"/>
      <c r="H2503" s="14"/>
      <c r="I2503" s="171"/>
      <c r="J2503" s="14"/>
      <c r="K2503" s="131"/>
      <c r="L2503" s="131" t="str">
        <f>IF(D2503="","",SUMIFS(MOVI_ENTR!I:I,MOVI_ENTR!D:D,D2503,MOVI_ENTR!O:O,O2503)-SUMIFS(MOVI_SAID!H:H,MOVI_SAID!D:D,D2503,MOVI_SAID!L:L,MOVI_ENTR!O2503))</f>
        <v/>
      </c>
      <c r="M2503" s="173" t="str">
        <f t="shared" si="55"/>
        <v/>
      </c>
      <c r="N2503" s="14"/>
      <c r="O2503" s="14"/>
      <c r="P2503" s="21"/>
      <c r="Q2503" s="21"/>
      <c r="R2503" s="21"/>
      <c r="S2503" s="21"/>
      <c r="T2503" s="21"/>
    </row>
    <row r="2504" spans="1:20" s="16" customFormat="1" ht="30" customHeight="1">
      <c r="A2504" s="21"/>
      <c r="B2504" s="21"/>
      <c r="C2504" s="197"/>
      <c r="D2504" s="168"/>
      <c r="E2504" s="154" t="str">
        <f>IFERROR(VLOOKUP(D2504,CADA_PROD!D:H,5,0),"")</f>
        <v/>
      </c>
      <c r="F2504" s="169"/>
      <c r="G2504" s="170"/>
      <c r="H2504" s="14"/>
      <c r="I2504" s="171"/>
      <c r="J2504" s="14"/>
      <c r="K2504" s="131"/>
      <c r="L2504" s="131" t="str">
        <f>IF(D2504="","",SUMIFS(MOVI_ENTR!I:I,MOVI_ENTR!D:D,D2504,MOVI_ENTR!O:O,O2504)-SUMIFS(MOVI_SAID!H:H,MOVI_SAID!D:D,D2504,MOVI_SAID!L:L,MOVI_ENTR!O2504))</f>
        <v/>
      </c>
      <c r="M2504" s="173" t="str">
        <f t="shared" si="55"/>
        <v/>
      </c>
      <c r="N2504" s="14"/>
      <c r="O2504" s="14"/>
      <c r="P2504" s="21"/>
      <c r="Q2504" s="21"/>
      <c r="R2504" s="21"/>
      <c r="S2504" s="21"/>
      <c r="T2504" s="21"/>
    </row>
    <row r="2505" spans="1:20" s="16" customFormat="1" ht="30" customHeight="1">
      <c r="A2505" s="21"/>
      <c r="B2505" s="21"/>
      <c r="C2505" s="197"/>
      <c r="D2505" s="168"/>
      <c r="E2505" s="154" t="str">
        <f>IFERROR(VLOOKUP(D2505,CADA_PROD!D:H,5,0),"")</f>
        <v/>
      </c>
      <c r="F2505" s="169"/>
      <c r="G2505" s="170"/>
      <c r="H2505" s="14"/>
      <c r="I2505" s="171"/>
      <c r="J2505" s="14"/>
      <c r="K2505" s="131"/>
      <c r="L2505" s="131" t="str">
        <f>IF(D2505="","",SUMIFS(MOVI_ENTR!I:I,MOVI_ENTR!D:D,D2505,MOVI_ENTR!O:O,O2505)-SUMIFS(MOVI_SAID!H:H,MOVI_SAID!D:D,D2505,MOVI_SAID!L:L,MOVI_ENTR!O2505))</f>
        <v/>
      </c>
      <c r="M2505" s="173" t="str">
        <f t="shared" si="55"/>
        <v/>
      </c>
      <c r="N2505" s="14"/>
      <c r="O2505" s="14"/>
      <c r="P2505" s="21"/>
      <c r="Q2505" s="21"/>
      <c r="R2505" s="21"/>
      <c r="S2505" s="21"/>
      <c r="T2505" s="21"/>
    </row>
    <row r="2506" spans="1:20" s="16" customFormat="1" ht="30" customHeight="1">
      <c r="A2506" s="21"/>
      <c r="B2506" s="21"/>
      <c r="C2506" s="197"/>
      <c r="D2506" s="168"/>
      <c r="E2506" s="154" t="str">
        <f>IFERROR(VLOOKUP(D2506,CADA_PROD!D:H,5,0),"")</f>
        <v/>
      </c>
      <c r="F2506" s="169"/>
      <c r="G2506" s="170"/>
      <c r="H2506" s="14"/>
      <c r="I2506" s="171"/>
      <c r="J2506" s="14"/>
      <c r="K2506" s="131"/>
      <c r="L2506" s="131" t="str">
        <f>IF(D2506="","",SUMIFS(MOVI_ENTR!I:I,MOVI_ENTR!D:D,D2506,MOVI_ENTR!O:O,O2506)-SUMIFS(MOVI_SAID!H:H,MOVI_SAID!D:D,D2506,MOVI_SAID!L:L,MOVI_ENTR!O2506))</f>
        <v/>
      </c>
      <c r="M2506" s="173" t="str">
        <f t="shared" si="55"/>
        <v/>
      </c>
      <c r="N2506" s="14"/>
      <c r="O2506" s="14"/>
      <c r="P2506" s="21"/>
      <c r="Q2506" s="21"/>
      <c r="R2506" s="21"/>
      <c r="S2506" s="21"/>
      <c r="T2506" s="21"/>
    </row>
    <row r="2507" spans="1:20" s="16" customFormat="1" ht="30" customHeight="1">
      <c r="A2507" s="21"/>
      <c r="B2507" s="21"/>
      <c r="C2507" s="197"/>
      <c r="D2507" s="168"/>
      <c r="E2507" s="154" t="str">
        <f>IFERROR(VLOOKUP(D2507,CADA_PROD!D:H,5,0),"")</f>
        <v/>
      </c>
      <c r="F2507" s="169"/>
      <c r="G2507" s="170"/>
      <c r="H2507" s="14"/>
      <c r="I2507" s="171"/>
      <c r="J2507" s="14"/>
      <c r="K2507" s="131"/>
      <c r="L2507" s="131" t="str">
        <f>IF(D2507="","",SUMIFS(MOVI_ENTR!I:I,MOVI_ENTR!D:D,D2507,MOVI_ENTR!O:O,O2507)-SUMIFS(MOVI_SAID!H:H,MOVI_SAID!D:D,D2507,MOVI_SAID!L:L,MOVI_ENTR!O2507))</f>
        <v/>
      </c>
      <c r="M2507" s="173" t="str">
        <f t="shared" si="55"/>
        <v/>
      </c>
      <c r="N2507" s="14"/>
      <c r="O2507" s="14"/>
      <c r="P2507" s="21"/>
      <c r="Q2507" s="21"/>
      <c r="R2507" s="21"/>
      <c r="S2507" s="21"/>
      <c r="T2507" s="21"/>
    </row>
    <row r="2508" spans="1:20" s="16" customFormat="1" ht="30" customHeight="1">
      <c r="A2508" s="21"/>
      <c r="B2508" s="21"/>
      <c r="C2508" s="197"/>
      <c r="D2508" s="168"/>
      <c r="E2508" s="154" t="str">
        <f>IFERROR(VLOOKUP(D2508,CADA_PROD!D:H,5,0),"")</f>
        <v/>
      </c>
      <c r="F2508" s="169"/>
      <c r="G2508" s="170"/>
      <c r="H2508" s="14"/>
      <c r="I2508" s="171"/>
      <c r="J2508" s="14"/>
      <c r="K2508" s="131"/>
      <c r="L2508" s="131" t="str">
        <f>IF(D2508="","",SUMIFS(MOVI_ENTR!I:I,MOVI_ENTR!D:D,D2508,MOVI_ENTR!O:O,O2508)-SUMIFS(MOVI_SAID!H:H,MOVI_SAID!D:D,D2508,MOVI_SAID!L:L,MOVI_ENTR!O2508))</f>
        <v/>
      </c>
      <c r="M2508" s="173" t="str">
        <f t="shared" si="55"/>
        <v/>
      </c>
      <c r="N2508" s="14"/>
      <c r="O2508" s="14"/>
      <c r="P2508" s="21"/>
      <c r="Q2508" s="21"/>
      <c r="R2508" s="21"/>
      <c r="S2508" s="21"/>
      <c r="T2508" s="21"/>
    </row>
    <row r="2509" spans="1:20" s="16" customFormat="1" ht="30" customHeight="1">
      <c r="A2509" s="21"/>
      <c r="B2509" s="21"/>
      <c r="C2509" s="197"/>
      <c r="D2509" s="168"/>
      <c r="E2509" s="154" t="str">
        <f>IFERROR(VLOOKUP(D2509,CADA_PROD!D:H,5,0),"")</f>
        <v/>
      </c>
      <c r="F2509" s="169"/>
      <c r="G2509" s="170"/>
      <c r="H2509" s="14"/>
      <c r="I2509" s="171"/>
      <c r="J2509" s="14"/>
      <c r="K2509" s="131"/>
      <c r="L2509" s="131" t="str">
        <f>IF(D2509="","",SUMIFS(MOVI_ENTR!I:I,MOVI_ENTR!D:D,D2509,MOVI_ENTR!O:O,O2509)-SUMIFS(MOVI_SAID!H:H,MOVI_SAID!D:D,D2509,MOVI_SAID!L:L,MOVI_ENTR!O2509))</f>
        <v/>
      </c>
      <c r="M2509" s="173" t="str">
        <f t="shared" si="55"/>
        <v/>
      </c>
      <c r="N2509" s="14"/>
      <c r="O2509" s="14"/>
      <c r="P2509" s="21"/>
      <c r="Q2509" s="21"/>
      <c r="R2509" s="21"/>
      <c r="S2509" s="21"/>
      <c r="T2509" s="21"/>
    </row>
    <row r="2510" spans="1:20" s="16" customFormat="1" ht="30" customHeight="1">
      <c r="A2510" s="21"/>
      <c r="B2510" s="21"/>
      <c r="C2510" s="197"/>
      <c r="D2510" s="168"/>
      <c r="E2510" s="154" t="str">
        <f>IFERROR(VLOOKUP(D2510,CADA_PROD!D:H,5,0),"")</f>
        <v/>
      </c>
      <c r="F2510" s="169"/>
      <c r="G2510" s="170"/>
      <c r="H2510" s="14"/>
      <c r="I2510" s="171"/>
      <c r="J2510" s="14"/>
      <c r="K2510" s="131"/>
      <c r="L2510" s="131" t="str">
        <f>IF(D2510="","",SUMIFS(MOVI_ENTR!I:I,MOVI_ENTR!D:D,D2510,MOVI_ENTR!O:O,O2510)-SUMIFS(MOVI_SAID!H:H,MOVI_SAID!D:D,D2510,MOVI_SAID!L:L,MOVI_ENTR!O2510))</f>
        <v/>
      </c>
      <c r="M2510" s="173" t="str">
        <f t="shared" si="55"/>
        <v/>
      </c>
      <c r="N2510" s="14"/>
      <c r="O2510" s="14"/>
      <c r="P2510" s="21"/>
      <c r="Q2510" s="21"/>
      <c r="R2510" s="21"/>
      <c r="S2510" s="21"/>
      <c r="T2510" s="21"/>
    </row>
    <row r="2511" spans="1:20" s="16" customFormat="1" ht="30" customHeight="1">
      <c r="A2511" s="21"/>
      <c r="B2511" s="21"/>
      <c r="C2511" s="197"/>
      <c r="D2511" s="168"/>
      <c r="E2511" s="154" t="str">
        <f>IFERROR(VLOOKUP(D2511,CADA_PROD!D:H,5,0),"")</f>
        <v/>
      </c>
      <c r="F2511" s="169"/>
      <c r="G2511" s="170"/>
      <c r="H2511" s="14"/>
      <c r="I2511" s="171"/>
      <c r="J2511" s="14"/>
      <c r="K2511" s="131"/>
      <c r="L2511" s="131" t="str">
        <f>IF(D2511="","",SUMIFS(MOVI_ENTR!I:I,MOVI_ENTR!D:D,D2511,MOVI_ENTR!O:O,O2511)-SUMIFS(MOVI_SAID!H:H,MOVI_SAID!D:D,D2511,MOVI_SAID!L:L,MOVI_ENTR!O2511))</f>
        <v/>
      </c>
      <c r="M2511" s="173" t="str">
        <f t="shared" si="55"/>
        <v/>
      </c>
      <c r="N2511" s="14"/>
      <c r="O2511" s="14"/>
      <c r="P2511" s="21"/>
      <c r="Q2511" s="21"/>
      <c r="R2511" s="21"/>
      <c r="S2511" s="21"/>
      <c r="T2511" s="21"/>
    </row>
    <row r="2512" spans="1:20" s="16" customFormat="1" ht="30" customHeight="1">
      <c r="A2512" s="21"/>
      <c r="B2512" s="21"/>
      <c r="C2512" s="197"/>
      <c r="D2512" s="168"/>
      <c r="E2512" s="154" t="str">
        <f>IFERROR(VLOOKUP(D2512,CADA_PROD!D:H,5,0),"")</f>
        <v/>
      </c>
      <c r="F2512" s="169"/>
      <c r="G2512" s="170"/>
      <c r="H2512" s="14"/>
      <c r="I2512" s="171"/>
      <c r="J2512" s="14"/>
      <c r="K2512" s="131"/>
      <c r="L2512" s="131" t="str">
        <f>IF(D2512="","",SUMIFS(MOVI_ENTR!I:I,MOVI_ENTR!D:D,D2512,MOVI_ENTR!O:O,O2512)-SUMIFS(MOVI_SAID!H:H,MOVI_SAID!D:D,D2512,MOVI_SAID!L:L,MOVI_ENTR!O2512))</f>
        <v/>
      </c>
      <c r="M2512" s="173" t="str">
        <f t="shared" si="55"/>
        <v/>
      </c>
      <c r="N2512" s="14"/>
      <c r="O2512" s="14"/>
      <c r="P2512" s="21"/>
      <c r="Q2512" s="21"/>
      <c r="R2512" s="21"/>
      <c r="S2512" s="21"/>
      <c r="T2512" s="21"/>
    </row>
    <row r="2513" spans="1:20" s="16" customFormat="1" ht="30" customHeight="1">
      <c r="A2513" s="21"/>
      <c r="B2513" s="21"/>
      <c r="C2513" s="197"/>
      <c r="D2513" s="168"/>
      <c r="E2513" s="154" t="str">
        <f>IFERROR(VLOOKUP(D2513,CADA_PROD!D:H,5,0),"")</f>
        <v/>
      </c>
      <c r="F2513" s="169"/>
      <c r="G2513" s="170"/>
      <c r="H2513" s="14"/>
      <c r="I2513" s="171"/>
      <c r="J2513" s="14"/>
      <c r="K2513" s="131"/>
      <c r="L2513" s="131" t="str">
        <f>IF(D2513="","",SUMIFS(MOVI_ENTR!I:I,MOVI_ENTR!D:D,D2513,MOVI_ENTR!O:O,O2513)-SUMIFS(MOVI_SAID!H:H,MOVI_SAID!D:D,D2513,MOVI_SAID!L:L,MOVI_ENTR!O2513))</f>
        <v/>
      </c>
      <c r="M2513" s="173" t="str">
        <f t="shared" si="55"/>
        <v/>
      </c>
      <c r="N2513" s="14"/>
      <c r="O2513" s="14"/>
      <c r="P2513" s="21"/>
      <c r="Q2513" s="21"/>
      <c r="R2513" s="21"/>
      <c r="S2513" s="21"/>
      <c r="T2513" s="21"/>
    </row>
    <row r="2514" spans="1:20" s="16" customFormat="1" ht="30" customHeight="1">
      <c r="A2514" s="21"/>
      <c r="B2514" s="21"/>
      <c r="C2514" s="197"/>
      <c r="D2514" s="168"/>
      <c r="E2514" s="154" t="str">
        <f>IFERROR(VLOOKUP(D2514,CADA_PROD!D:H,5,0),"")</f>
        <v/>
      </c>
      <c r="F2514" s="169"/>
      <c r="G2514" s="170"/>
      <c r="H2514" s="14"/>
      <c r="I2514" s="171"/>
      <c r="J2514" s="14"/>
      <c r="K2514" s="131"/>
      <c r="L2514" s="131" t="str">
        <f>IF(D2514="","",SUMIFS(MOVI_ENTR!I:I,MOVI_ENTR!D:D,D2514,MOVI_ENTR!O:O,O2514)-SUMIFS(MOVI_SAID!H:H,MOVI_SAID!D:D,D2514,MOVI_SAID!L:L,MOVI_ENTR!O2514))</f>
        <v/>
      </c>
      <c r="M2514" s="173" t="str">
        <f t="shared" si="55"/>
        <v/>
      </c>
      <c r="N2514" s="14"/>
      <c r="O2514" s="14"/>
      <c r="P2514" s="21"/>
      <c r="Q2514" s="21"/>
      <c r="R2514" s="21"/>
      <c r="S2514" s="21"/>
      <c r="T2514" s="21"/>
    </row>
    <row r="2515" spans="1:20" s="16" customFormat="1" ht="30" customHeight="1">
      <c r="A2515" s="21"/>
      <c r="B2515" s="21"/>
      <c r="C2515" s="197"/>
      <c r="D2515" s="168"/>
      <c r="E2515" s="154" t="str">
        <f>IFERROR(VLOOKUP(D2515,CADA_PROD!D:H,5,0),"")</f>
        <v/>
      </c>
      <c r="F2515" s="169"/>
      <c r="G2515" s="170"/>
      <c r="H2515" s="14"/>
      <c r="I2515" s="171"/>
      <c r="J2515" s="14"/>
      <c r="K2515" s="131"/>
      <c r="L2515" s="131" t="str">
        <f>IF(D2515="","",SUMIFS(MOVI_ENTR!I:I,MOVI_ENTR!D:D,D2515,MOVI_ENTR!O:O,O2515)-SUMIFS(MOVI_SAID!H:H,MOVI_SAID!D:D,D2515,MOVI_SAID!L:L,MOVI_ENTR!O2515))</f>
        <v/>
      </c>
      <c r="M2515" s="173" t="str">
        <f t="shared" si="55"/>
        <v/>
      </c>
      <c r="N2515" s="14"/>
      <c r="O2515" s="14"/>
      <c r="P2515" s="21"/>
      <c r="Q2515" s="21"/>
      <c r="R2515" s="21"/>
      <c r="S2515" s="21"/>
      <c r="T2515" s="21"/>
    </row>
    <row r="2516" spans="1:20" s="16" customFormat="1" ht="30" customHeight="1">
      <c r="A2516" s="21"/>
      <c r="B2516" s="21"/>
      <c r="C2516" s="197"/>
      <c r="D2516" s="168"/>
      <c r="E2516" s="154" t="str">
        <f>IFERROR(VLOOKUP(D2516,CADA_PROD!D:H,5,0),"")</f>
        <v/>
      </c>
      <c r="F2516" s="169"/>
      <c r="G2516" s="170"/>
      <c r="H2516" s="14"/>
      <c r="I2516" s="171"/>
      <c r="J2516" s="14"/>
      <c r="K2516" s="131"/>
      <c r="L2516" s="131" t="str">
        <f>IF(D2516="","",SUMIFS(MOVI_ENTR!I:I,MOVI_ENTR!D:D,D2516,MOVI_ENTR!O:O,O2516)-SUMIFS(MOVI_SAID!H:H,MOVI_SAID!D:D,D2516,MOVI_SAID!L:L,MOVI_ENTR!O2516))</f>
        <v/>
      </c>
      <c r="M2516" s="173" t="str">
        <f t="shared" si="55"/>
        <v/>
      </c>
      <c r="N2516" s="14"/>
      <c r="O2516" s="14"/>
      <c r="P2516" s="21"/>
      <c r="Q2516" s="21"/>
      <c r="R2516" s="21"/>
      <c r="S2516" s="21"/>
      <c r="T2516" s="21"/>
    </row>
    <row r="2517" spans="1:20" s="16" customFormat="1" ht="30" customHeight="1">
      <c r="A2517" s="21"/>
      <c r="B2517" s="21"/>
      <c r="C2517" s="197"/>
      <c r="D2517" s="168"/>
      <c r="E2517" s="154" t="str">
        <f>IFERROR(VLOOKUP(D2517,CADA_PROD!D:H,5,0),"")</f>
        <v/>
      </c>
      <c r="F2517" s="169"/>
      <c r="G2517" s="170"/>
      <c r="H2517" s="14"/>
      <c r="I2517" s="171"/>
      <c r="J2517" s="14"/>
      <c r="K2517" s="131"/>
      <c r="L2517" s="131" t="str">
        <f>IF(D2517="","",SUMIFS(MOVI_ENTR!I:I,MOVI_ENTR!D:D,D2517,MOVI_ENTR!O:O,O2517)-SUMIFS(MOVI_SAID!H:H,MOVI_SAID!D:D,D2517,MOVI_SAID!L:L,MOVI_ENTR!O2517))</f>
        <v/>
      </c>
      <c r="M2517" s="173" t="str">
        <f t="shared" si="55"/>
        <v/>
      </c>
      <c r="N2517" s="14"/>
      <c r="O2517" s="14"/>
      <c r="P2517" s="21"/>
      <c r="Q2517" s="21"/>
      <c r="R2517" s="21"/>
      <c r="S2517" s="21"/>
      <c r="T2517" s="21"/>
    </row>
    <row r="2518" spans="1:20" s="16" customFormat="1" ht="30" customHeight="1">
      <c r="A2518" s="21"/>
      <c r="B2518" s="21"/>
      <c r="C2518" s="197"/>
      <c r="D2518" s="168"/>
      <c r="E2518" s="154" t="str">
        <f>IFERROR(VLOOKUP(D2518,CADA_PROD!D:H,5,0),"")</f>
        <v/>
      </c>
      <c r="F2518" s="169"/>
      <c r="G2518" s="170"/>
      <c r="H2518" s="14"/>
      <c r="I2518" s="171"/>
      <c r="J2518" s="14"/>
      <c r="K2518" s="131"/>
      <c r="L2518" s="131" t="str">
        <f>IF(D2518="","",SUMIFS(MOVI_ENTR!I:I,MOVI_ENTR!D:D,D2518,MOVI_ENTR!O:O,O2518)-SUMIFS(MOVI_SAID!H:H,MOVI_SAID!D:D,D2518,MOVI_SAID!L:L,MOVI_ENTR!O2518))</f>
        <v/>
      </c>
      <c r="M2518" s="173" t="str">
        <f t="shared" si="55"/>
        <v/>
      </c>
      <c r="N2518" s="14"/>
      <c r="O2518" s="14"/>
      <c r="P2518" s="21"/>
      <c r="Q2518" s="21"/>
      <c r="R2518" s="21"/>
      <c r="S2518" s="21"/>
      <c r="T2518" s="21"/>
    </row>
    <row r="2519" spans="1:20" s="16" customFormat="1" ht="30" customHeight="1">
      <c r="A2519" s="21"/>
      <c r="B2519" s="21"/>
      <c r="C2519" s="197"/>
      <c r="D2519" s="168"/>
      <c r="E2519" s="154" t="str">
        <f>IFERROR(VLOOKUP(D2519,CADA_PROD!D:H,5,0),"")</f>
        <v/>
      </c>
      <c r="F2519" s="169"/>
      <c r="G2519" s="170"/>
      <c r="H2519" s="14"/>
      <c r="I2519" s="171"/>
      <c r="J2519" s="14"/>
      <c r="K2519" s="131"/>
      <c r="L2519" s="131" t="str">
        <f>IF(D2519="","",SUMIFS(MOVI_ENTR!I:I,MOVI_ENTR!D:D,D2519,MOVI_ENTR!O:O,O2519)-SUMIFS(MOVI_SAID!H:H,MOVI_SAID!D:D,D2519,MOVI_SAID!L:L,MOVI_ENTR!O2519))</f>
        <v/>
      </c>
      <c r="M2519" s="173" t="str">
        <f t="shared" si="55"/>
        <v/>
      </c>
      <c r="N2519" s="14"/>
      <c r="O2519" s="14"/>
      <c r="P2519" s="21"/>
      <c r="Q2519" s="21"/>
      <c r="R2519" s="21"/>
      <c r="S2519" s="21"/>
      <c r="T2519" s="21"/>
    </row>
    <row r="2520" spans="1:20" s="16" customFormat="1" ht="30" customHeight="1">
      <c r="A2520" s="21"/>
      <c r="B2520" s="21"/>
      <c r="C2520" s="197"/>
      <c r="D2520" s="168"/>
      <c r="E2520" s="154" t="str">
        <f>IFERROR(VLOOKUP(D2520,CADA_PROD!D:H,5,0),"")</f>
        <v/>
      </c>
      <c r="F2520" s="169"/>
      <c r="G2520" s="170"/>
      <c r="H2520" s="14"/>
      <c r="I2520" s="171"/>
      <c r="J2520" s="14"/>
      <c r="K2520" s="131"/>
      <c r="L2520" s="131" t="str">
        <f>IF(D2520="","",SUMIFS(MOVI_ENTR!I:I,MOVI_ENTR!D:D,D2520,MOVI_ENTR!O:O,O2520)-SUMIFS(MOVI_SAID!H:H,MOVI_SAID!D:D,D2520,MOVI_SAID!L:L,MOVI_ENTR!O2520))</f>
        <v/>
      </c>
      <c r="M2520" s="173" t="str">
        <f t="shared" si="55"/>
        <v/>
      </c>
      <c r="N2520" s="14"/>
      <c r="O2520" s="14"/>
      <c r="P2520" s="21"/>
      <c r="Q2520" s="21"/>
      <c r="R2520" s="21"/>
      <c r="S2520" s="21"/>
      <c r="T2520" s="21"/>
    </row>
    <row r="2521" spans="1:20" s="16" customFormat="1" ht="30" customHeight="1">
      <c r="A2521" s="21"/>
      <c r="B2521" s="21"/>
      <c r="C2521" s="197"/>
      <c r="D2521" s="168"/>
      <c r="E2521" s="154" t="str">
        <f>IFERROR(VLOOKUP(D2521,CADA_PROD!D:H,5,0),"")</f>
        <v/>
      </c>
      <c r="F2521" s="169"/>
      <c r="G2521" s="170"/>
      <c r="H2521" s="14"/>
      <c r="I2521" s="171"/>
      <c r="J2521" s="14"/>
      <c r="K2521" s="131"/>
      <c r="L2521" s="131" t="str">
        <f>IF(D2521="","",SUMIFS(MOVI_ENTR!I:I,MOVI_ENTR!D:D,D2521,MOVI_ENTR!O:O,O2521)-SUMIFS(MOVI_SAID!H:H,MOVI_SAID!D:D,D2521,MOVI_SAID!L:L,MOVI_ENTR!O2521))</f>
        <v/>
      </c>
      <c r="M2521" s="173" t="str">
        <f t="shared" si="55"/>
        <v/>
      </c>
      <c r="N2521" s="14"/>
      <c r="O2521" s="14"/>
      <c r="P2521" s="21"/>
      <c r="Q2521" s="21"/>
      <c r="R2521" s="21"/>
      <c r="S2521" s="21"/>
      <c r="T2521" s="21"/>
    </row>
    <row r="2522" spans="1:20" s="16" customFormat="1" ht="30" customHeight="1">
      <c r="A2522" s="21"/>
      <c r="B2522" s="21"/>
      <c r="C2522" s="197"/>
      <c r="D2522" s="168"/>
      <c r="E2522" s="154" t="str">
        <f>IFERROR(VLOOKUP(D2522,CADA_PROD!D:H,5,0),"")</f>
        <v/>
      </c>
      <c r="F2522" s="169"/>
      <c r="G2522" s="170"/>
      <c r="H2522" s="14"/>
      <c r="I2522" s="171"/>
      <c r="J2522" s="14"/>
      <c r="K2522" s="131"/>
      <c r="L2522" s="131" t="str">
        <f>IF(D2522="","",SUMIFS(MOVI_ENTR!I:I,MOVI_ENTR!D:D,D2522,MOVI_ENTR!O:O,O2522)-SUMIFS(MOVI_SAID!H:H,MOVI_SAID!D:D,D2522,MOVI_SAID!L:L,MOVI_ENTR!O2522))</f>
        <v/>
      </c>
      <c r="M2522" s="173" t="str">
        <f t="shared" si="55"/>
        <v/>
      </c>
      <c r="N2522" s="14"/>
      <c r="O2522" s="14"/>
      <c r="P2522" s="21"/>
      <c r="Q2522" s="21"/>
      <c r="R2522" s="21"/>
      <c r="S2522" s="21"/>
      <c r="T2522" s="21"/>
    </row>
    <row r="2523" spans="1:20" s="16" customFormat="1" ht="30" customHeight="1">
      <c r="A2523" s="21"/>
      <c r="B2523" s="21"/>
      <c r="C2523" s="197"/>
      <c r="D2523" s="168"/>
      <c r="E2523" s="154" t="str">
        <f>IFERROR(VLOOKUP(D2523,CADA_PROD!D:H,5,0),"")</f>
        <v/>
      </c>
      <c r="F2523" s="169"/>
      <c r="G2523" s="170"/>
      <c r="H2523" s="14"/>
      <c r="I2523" s="171"/>
      <c r="J2523" s="14"/>
      <c r="K2523" s="131"/>
      <c r="L2523" s="131" t="str">
        <f>IF(D2523="","",SUMIFS(MOVI_ENTR!I:I,MOVI_ENTR!D:D,D2523,MOVI_ENTR!O:O,O2523)-SUMIFS(MOVI_SAID!H:H,MOVI_SAID!D:D,D2523,MOVI_SAID!L:L,MOVI_ENTR!O2523))</f>
        <v/>
      </c>
      <c r="M2523" s="173" t="str">
        <f t="shared" ref="M2523:M2586" si="56">IF(D2523="","",H2523*I2523)</f>
        <v/>
      </c>
      <c r="N2523" s="14"/>
      <c r="O2523" s="14"/>
      <c r="P2523" s="21"/>
      <c r="Q2523" s="21"/>
      <c r="R2523" s="21"/>
      <c r="S2523" s="21"/>
      <c r="T2523" s="21"/>
    </row>
    <row r="2524" spans="1:20" s="16" customFormat="1" ht="30" customHeight="1">
      <c r="A2524" s="21"/>
      <c r="B2524" s="21"/>
      <c r="C2524" s="197"/>
      <c r="D2524" s="168"/>
      <c r="E2524" s="154" t="str">
        <f>IFERROR(VLOOKUP(D2524,CADA_PROD!D:H,5,0),"")</f>
        <v/>
      </c>
      <c r="F2524" s="169"/>
      <c r="G2524" s="170"/>
      <c r="H2524" s="14"/>
      <c r="I2524" s="171"/>
      <c r="J2524" s="14"/>
      <c r="K2524" s="131"/>
      <c r="L2524" s="131" t="str">
        <f>IF(D2524="","",SUMIFS(MOVI_ENTR!I:I,MOVI_ENTR!D:D,D2524,MOVI_ENTR!O:O,O2524)-SUMIFS(MOVI_SAID!H:H,MOVI_SAID!D:D,D2524,MOVI_SAID!L:L,MOVI_ENTR!O2524))</f>
        <v/>
      </c>
      <c r="M2524" s="173" t="str">
        <f t="shared" si="56"/>
        <v/>
      </c>
      <c r="N2524" s="14"/>
      <c r="O2524" s="14"/>
      <c r="P2524" s="21"/>
      <c r="Q2524" s="21"/>
      <c r="R2524" s="21"/>
      <c r="S2524" s="21"/>
      <c r="T2524" s="21"/>
    </row>
    <row r="2525" spans="1:20" s="16" customFormat="1" ht="30" customHeight="1">
      <c r="A2525" s="21"/>
      <c r="B2525" s="21"/>
      <c r="C2525" s="197"/>
      <c r="D2525" s="168"/>
      <c r="E2525" s="154" t="str">
        <f>IFERROR(VLOOKUP(D2525,CADA_PROD!D:H,5,0),"")</f>
        <v/>
      </c>
      <c r="F2525" s="169"/>
      <c r="G2525" s="170"/>
      <c r="H2525" s="14"/>
      <c r="I2525" s="171"/>
      <c r="J2525" s="14"/>
      <c r="K2525" s="131"/>
      <c r="L2525" s="131" t="str">
        <f>IF(D2525="","",SUMIFS(MOVI_ENTR!I:I,MOVI_ENTR!D:D,D2525,MOVI_ENTR!O:O,O2525)-SUMIFS(MOVI_SAID!H:H,MOVI_SAID!D:D,D2525,MOVI_SAID!L:L,MOVI_ENTR!O2525))</f>
        <v/>
      </c>
      <c r="M2525" s="173" t="str">
        <f t="shared" si="56"/>
        <v/>
      </c>
      <c r="N2525" s="14"/>
      <c r="O2525" s="14"/>
      <c r="P2525" s="21"/>
      <c r="Q2525" s="21"/>
      <c r="R2525" s="21"/>
      <c r="S2525" s="21"/>
      <c r="T2525" s="21"/>
    </row>
    <row r="2526" spans="1:20" s="16" customFormat="1" ht="30" customHeight="1">
      <c r="A2526" s="21"/>
      <c r="B2526" s="21"/>
      <c r="C2526" s="197"/>
      <c r="D2526" s="168"/>
      <c r="E2526" s="154" t="str">
        <f>IFERROR(VLOOKUP(D2526,CADA_PROD!D:H,5,0),"")</f>
        <v/>
      </c>
      <c r="F2526" s="169"/>
      <c r="G2526" s="170"/>
      <c r="H2526" s="14"/>
      <c r="I2526" s="171"/>
      <c r="J2526" s="14"/>
      <c r="K2526" s="131"/>
      <c r="L2526" s="131" t="str">
        <f>IF(D2526="","",SUMIFS(MOVI_ENTR!I:I,MOVI_ENTR!D:D,D2526,MOVI_ENTR!O:O,O2526)-SUMIFS(MOVI_SAID!H:H,MOVI_SAID!D:D,D2526,MOVI_SAID!L:L,MOVI_ENTR!O2526))</f>
        <v/>
      </c>
      <c r="M2526" s="173" t="str">
        <f t="shared" si="56"/>
        <v/>
      </c>
      <c r="N2526" s="14"/>
      <c r="O2526" s="14"/>
      <c r="P2526" s="21"/>
      <c r="Q2526" s="21"/>
      <c r="R2526" s="21"/>
      <c r="S2526" s="21"/>
      <c r="T2526" s="21"/>
    </row>
    <row r="2527" spans="1:20" s="16" customFormat="1" ht="30" customHeight="1">
      <c r="A2527" s="21"/>
      <c r="B2527" s="21"/>
      <c r="C2527" s="197"/>
      <c r="D2527" s="168"/>
      <c r="E2527" s="154" t="str">
        <f>IFERROR(VLOOKUP(D2527,CADA_PROD!D:H,5,0),"")</f>
        <v/>
      </c>
      <c r="F2527" s="169"/>
      <c r="G2527" s="170"/>
      <c r="H2527" s="14"/>
      <c r="I2527" s="171"/>
      <c r="J2527" s="14"/>
      <c r="K2527" s="131"/>
      <c r="L2527" s="131" t="str">
        <f>IF(D2527="","",SUMIFS(MOVI_ENTR!I:I,MOVI_ENTR!D:D,D2527,MOVI_ENTR!O:O,O2527)-SUMIFS(MOVI_SAID!H:H,MOVI_SAID!D:D,D2527,MOVI_SAID!L:L,MOVI_ENTR!O2527))</f>
        <v/>
      </c>
      <c r="M2527" s="173" t="str">
        <f t="shared" si="56"/>
        <v/>
      </c>
      <c r="N2527" s="14"/>
      <c r="O2527" s="14"/>
      <c r="P2527" s="21"/>
      <c r="Q2527" s="21"/>
      <c r="R2527" s="21"/>
      <c r="S2527" s="21"/>
      <c r="T2527" s="21"/>
    </row>
    <row r="2528" spans="1:20" s="16" customFormat="1" ht="30" customHeight="1">
      <c r="A2528" s="21"/>
      <c r="B2528" s="21"/>
      <c r="C2528" s="197"/>
      <c r="D2528" s="168"/>
      <c r="E2528" s="154" t="str">
        <f>IFERROR(VLOOKUP(D2528,CADA_PROD!D:H,5,0),"")</f>
        <v/>
      </c>
      <c r="F2528" s="169"/>
      <c r="G2528" s="170"/>
      <c r="H2528" s="14"/>
      <c r="I2528" s="171"/>
      <c r="J2528" s="14"/>
      <c r="K2528" s="131"/>
      <c r="L2528" s="131" t="str">
        <f>IF(D2528="","",SUMIFS(MOVI_ENTR!I:I,MOVI_ENTR!D:D,D2528,MOVI_ENTR!O:O,O2528)-SUMIFS(MOVI_SAID!H:H,MOVI_SAID!D:D,D2528,MOVI_SAID!L:L,MOVI_ENTR!O2528))</f>
        <v/>
      </c>
      <c r="M2528" s="173" t="str">
        <f t="shared" si="56"/>
        <v/>
      </c>
      <c r="N2528" s="14"/>
      <c r="O2528" s="14"/>
      <c r="P2528" s="21"/>
      <c r="Q2528" s="21"/>
      <c r="R2528" s="21"/>
      <c r="S2528" s="21"/>
      <c r="T2528" s="21"/>
    </row>
    <row r="2529" spans="1:20" s="16" customFormat="1" ht="30" customHeight="1">
      <c r="A2529" s="21"/>
      <c r="B2529" s="21"/>
      <c r="C2529" s="197"/>
      <c r="D2529" s="168"/>
      <c r="E2529" s="154" t="str">
        <f>IFERROR(VLOOKUP(D2529,CADA_PROD!D:H,5,0),"")</f>
        <v/>
      </c>
      <c r="F2529" s="169"/>
      <c r="G2529" s="170"/>
      <c r="H2529" s="14"/>
      <c r="I2529" s="171"/>
      <c r="J2529" s="14"/>
      <c r="K2529" s="131"/>
      <c r="L2529" s="131" t="str">
        <f>IF(D2529="","",SUMIFS(MOVI_ENTR!I:I,MOVI_ENTR!D:D,D2529,MOVI_ENTR!O:O,O2529)-SUMIFS(MOVI_SAID!H:H,MOVI_SAID!D:D,D2529,MOVI_SAID!L:L,MOVI_ENTR!O2529))</f>
        <v/>
      </c>
      <c r="M2529" s="173" t="str">
        <f t="shared" si="56"/>
        <v/>
      </c>
      <c r="N2529" s="14"/>
      <c r="O2529" s="14"/>
      <c r="P2529" s="21"/>
      <c r="Q2529" s="21"/>
      <c r="R2529" s="21"/>
      <c r="S2529" s="21"/>
      <c r="T2529" s="21"/>
    </row>
    <row r="2530" spans="1:20" s="16" customFormat="1" ht="30" customHeight="1">
      <c r="A2530" s="21"/>
      <c r="B2530" s="21"/>
      <c r="C2530" s="197"/>
      <c r="D2530" s="168"/>
      <c r="E2530" s="154" t="str">
        <f>IFERROR(VLOOKUP(D2530,CADA_PROD!D:H,5,0),"")</f>
        <v/>
      </c>
      <c r="F2530" s="169"/>
      <c r="G2530" s="170"/>
      <c r="H2530" s="14"/>
      <c r="I2530" s="171"/>
      <c r="J2530" s="14"/>
      <c r="K2530" s="131"/>
      <c r="L2530" s="131" t="str">
        <f>IF(D2530="","",SUMIFS(MOVI_ENTR!I:I,MOVI_ENTR!D:D,D2530,MOVI_ENTR!O:O,O2530)-SUMIFS(MOVI_SAID!H:H,MOVI_SAID!D:D,D2530,MOVI_SAID!L:L,MOVI_ENTR!O2530))</f>
        <v/>
      </c>
      <c r="M2530" s="173" t="str">
        <f t="shared" si="56"/>
        <v/>
      </c>
      <c r="N2530" s="14"/>
      <c r="O2530" s="14"/>
      <c r="P2530" s="21"/>
      <c r="Q2530" s="21"/>
      <c r="R2530" s="21"/>
      <c r="S2530" s="21"/>
      <c r="T2530" s="21"/>
    </row>
    <row r="2531" spans="1:20" s="16" customFormat="1" ht="30" customHeight="1">
      <c r="A2531" s="21"/>
      <c r="B2531" s="21"/>
      <c r="C2531" s="197"/>
      <c r="D2531" s="168"/>
      <c r="E2531" s="154" t="str">
        <f>IFERROR(VLOOKUP(D2531,CADA_PROD!D:H,5,0),"")</f>
        <v/>
      </c>
      <c r="F2531" s="169"/>
      <c r="G2531" s="170"/>
      <c r="H2531" s="14"/>
      <c r="I2531" s="171"/>
      <c r="J2531" s="14"/>
      <c r="K2531" s="131"/>
      <c r="L2531" s="131" t="str">
        <f>IF(D2531="","",SUMIFS(MOVI_ENTR!I:I,MOVI_ENTR!D:D,D2531,MOVI_ENTR!O:O,O2531)-SUMIFS(MOVI_SAID!H:H,MOVI_SAID!D:D,D2531,MOVI_SAID!L:L,MOVI_ENTR!O2531))</f>
        <v/>
      </c>
      <c r="M2531" s="173" t="str">
        <f t="shared" si="56"/>
        <v/>
      </c>
      <c r="N2531" s="14"/>
      <c r="O2531" s="14"/>
      <c r="P2531" s="21"/>
      <c r="Q2531" s="21"/>
      <c r="R2531" s="21"/>
      <c r="S2531" s="21"/>
      <c r="T2531" s="21"/>
    </row>
    <row r="2532" spans="1:20" s="16" customFormat="1" ht="30" customHeight="1">
      <c r="A2532" s="21"/>
      <c r="B2532" s="21"/>
      <c r="C2532" s="197"/>
      <c r="D2532" s="168"/>
      <c r="E2532" s="154" t="str">
        <f>IFERROR(VLOOKUP(D2532,CADA_PROD!D:H,5,0),"")</f>
        <v/>
      </c>
      <c r="F2532" s="169"/>
      <c r="G2532" s="170"/>
      <c r="H2532" s="14"/>
      <c r="I2532" s="171"/>
      <c r="J2532" s="14"/>
      <c r="K2532" s="131"/>
      <c r="L2532" s="131" t="str">
        <f>IF(D2532="","",SUMIFS(MOVI_ENTR!I:I,MOVI_ENTR!D:D,D2532,MOVI_ENTR!O:O,O2532)-SUMIFS(MOVI_SAID!H:H,MOVI_SAID!D:D,D2532,MOVI_SAID!L:L,MOVI_ENTR!O2532))</f>
        <v/>
      </c>
      <c r="M2532" s="173" t="str">
        <f t="shared" si="56"/>
        <v/>
      </c>
      <c r="N2532" s="14"/>
      <c r="O2532" s="14"/>
      <c r="P2532" s="21"/>
      <c r="Q2532" s="21"/>
      <c r="R2532" s="21"/>
      <c r="S2532" s="21"/>
      <c r="T2532" s="21"/>
    </row>
    <row r="2533" spans="1:20" s="16" customFormat="1" ht="30" customHeight="1">
      <c r="A2533" s="21"/>
      <c r="B2533" s="21"/>
      <c r="C2533" s="197"/>
      <c r="D2533" s="168"/>
      <c r="E2533" s="154" t="str">
        <f>IFERROR(VLOOKUP(D2533,CADA_PROD!D:H,5,0),"")</f>
        <v/>
      </c>
      <c r="F2533" s="169"/>
      <c r="G2533" s="170"/>
      <c r="H2533" s="14"/>
      <c r="I2533" s="171"/>
      <c r="J2533" s="14"/>
      <c r="K2533" s="131"/>
      <c r="L2533" s="131" t="str">
        <f>IF(D2533="","",SUMIFS(MOVI_ENTR!I:I,MOVI_ENTR!D:D,D2533,MOVI_ENTR!O:O,O2533)-SUMIFS(MOVI_SAID!H:H,MOVI_SAID!D:D,D2533,MOVI_SAID!L:L,MOVI_ENTR!O2533))</f>
        <v/>
      </c>
      <c r="M2533" s="173" t="str">
        <f t="shared" si="56"/>
        <v/>
      </c>
      <c r="N2533" s="14"/>
      <c r="O2533" s="14"/>
      <c r="P2533" s="21"/>
      <c r="Q2533" s="21"/>
      <c r="R2533" s="21"/>
      <c r="S2533" s="21"/>
      <c r="T2533" s="21"/>
    </row>
    <row r="2534" spans="1:20" s="16" customFormat="1" ht="30" customHeight="1">
      <c r="A2534" s="21"/>
      <c r="B2534" s="21"/>
      <c r="C2534" s="197"/>
      <c r="D2534" s="168"/>
      <c r="E2534" s="154" t="str">
        <f>IFERROR(VLOOKUP(D2534,CADA_PROD!D:H,5,0),"")</f>
        <v/>
      </c>
      <c r="F2534" s="169"/>
      <c r="G2534" s="170"/>
      <c r="H2534" s="14"/>
      <c r="I2534" s="171"/>
      <c r="J2534" s="14"/>
      <c r="K2534" s="131"/>
      <c r="L2534" s="131" t="str">
        <f>IF(D2534="","",SUMIFS(MOVI_ENTR!I:I,MOVI_ENTR!D:D,D2534,MOVI_ENTR!O:O,O2534)-SUMIFS(MOVI_SAID!H:H,MOVI_SAID!D:D,D2534,MOVI_SAID!L:L,MOVI_ENTR!O2534))</f>
        <v/>
      </c>
      <c r="M2534" s="173" t="str">
        <f t="shared" si="56"/>
        <v/>
      </c>
      <c r="N2534" s="14"/>
      <c r="O2534" s="14"/>
      <c r="P2534" s="21"/>
      <c r="Q2534" s="21"/>
      <c r="R2534" s="21"/>
      <c r="S2534" s="21"/>
      <c r="T2534" s="21"/>
    </row>
    <row r="2535" spans="1:20" s="16" customFormat="1" ht="30" customHeight="1">
      <c r="A2535" s="21"/>
      <c r="B2535" s="21"/>
      <c r="C2535" s="197"/>
      <c r="D2535" s="168"/>
      <c r="E2535" s="154" t="str">
        <f>IFERROR(VLOOKUP(D2535,CADA_PROD!D:H,5,0),"")</f>
        <v/>
      </c>
      <c r="F2535" s="169"/>
      <c r="G2535" s="170"/>
      <c r="H2535" s="14"/>
      <c r="I2535" s="171"/>
      <c r="J2535" s="14"/>
      <c r="K2535" s="131"/>
      <c r="L2535" s="131" t="str">
        <f>IF(D2535="","",SUMIFS(MOVI_ENTR!I:I,MOVI_ENTR!D:D,D2535,MOVI_ENTR!O:O,O2535)-SUMIFS(MOVI_SAID!H:H,MOVI_SAID!D:D,D2535,MOVI_SAID!L:L,MOVI_ENTR!O2535))</f>
        <v/>
      </c>
      <c r="M2535" s="173" t="str">
        <f t="shared" si="56"/>
        <v/>
      </c>
      <c r="N2535" s="14"/>
      <c r="O2535" s="14"/>
      <c r="P2535" s="21"/>
      <c r="Q2535" s="21"/>
      <c r="R2535" s="21"/>
      <c r="S2535" s="21"/>
      <c r="T2535" s="21"/>
    </row>
    <row r="2536" spans="1:20" s="16" customFormat="1" ht="30" customHeight="1">
      <c r="A2536" s="21"/>
      <c r="B2536" s="21"/>
      <c r="C2536" s="197"/>
      <c r="D2536" s="168"/>
      <c r="E2536" s="154" t="str">
        <f>IFERROR(VLOOKUP(D2536,CADA_PROD!D:H,5,0),"")</f>
        <v/>
      </c>
      <c r="F2536" s="169"/>
      <c r="G2536" s="170"/>
      <c r="H2536" s="14"/>
      <c r="I2536" s="171"/>
      <c r="J2536" s="14"/>
      <c r="K2536" s="131"/>
      <c r="L2536" s="131" t="str">
        <f>IF(D2536="","",SUMIFS(MOVI_ENTR!I:I,MOVI_ENTR!D:D,D2536,MOVI_ENTR!O:O,O2536)-SUMIFS(MOVI_SAID!H:H,MOVI_SAID!D:D,D2536,MOVI_SAID!L:L,MOVI_ENTR!O2536))</f>
        <v/>
      </c>
      <c r="M2536" s="173" t="str">
        <f t="shared" si="56"/>
        <v/>
      </c>
      <c r="N2536" s="14"/>
      <c r="O2536" s="14"/>
      <c r="P2536" s="21"/>
      <c r="Q2536" s="21"/>
      <c r="R2536" s="21"/>
      <c r="S2536" s="21"/>
      <c r="T2536" s="21"/>
    </row>
    <row r="2537" spans="1:20" s="16" customFormat="1" ht="30" customHeight="1">
      <c r="A2537" s="21"/>
      <c r="B2537" s="21"/>
      <c r="C2537" s="197"/>
      <c r="D2537" s="168"/>
      <c r="E2537" s="154" t="str">
        <f>IFERROR(VLOOKUP(D2537,CADA_PROD!D:H,5,0),"")</f>
        <v/>
      </c>
      <c r="F2537" s="169"/>
      <c r="G2537" s="170"/>
      <c r="H2537" s="14"/>
      <c r="I2537" s="171"/>
      <c r="J2537" s="14"/>
      <c r="K2537" s="131"/>
      <c r="L2537" s="131" t="str">
        <f>IF(D2537="","",SUMIFS(MOVI_ENTR!I:I,MOVI_ENTR!D:D,D2537,MOVI_ENTR!O:O,O2537)-SUMIFS(MOVI_SAID!H:H,MOVI_SAID!D:D,D2537,MOVI_SAID!L:L,MOVI_ENTR!O2537))</f>
        <v/>
      </c>
      <c r="M2537" s="173" t="str">
        <f t="shared" si="56"/>
        <v/>
      </c>
      <c r="N2537" s="14"/>
      <c r="O2537" s="14"/>
      <c r="P2537" s="21"/>
      <c r="Q2537" s="21"/>
      <c r="R2537" s="21"/>
      <c r="S2537" s="21"/>
      <c r="T2537" s="21"/>
    </row>
    <row r="2538" spans="1:20" s="16" customFormat="1" ht="30" customHeight="1">
      <c r="A2538" s="21"/>
      <c r="B2538" s="21"/>
      <c r="C2538" s="197"/>
      <c r="D2538" s="168"/>
      <c r="E2538" s="154" t="str">
        <f>IFERROR(VLOOKUP(D2538,CADA_PROD!D:H,5,0),"")</f>
        <v/>
      </c>
      <c r="F2538" s="169"/>
      <c r="G2538" s="170"/>
      <c r="H2538" s="14"/>
      <c r="I2538" s="171"/>
      <c r="J2538" s="14"/>
      <c r="K2538" s="131"/>
      <c r="L2538" s="131" t="str">
        <f>IF(D2538="","",SUMIFS(MOVI_ENTR!I:I,MOVI_ENTR!D:D,D2538,MOVI_ENTR!O:O,O2538)-SUMIFS(MOVI_SAID!H:H,MOVI_SAID!D:D,D2538,MOVI_SAID!L:L,MOVI_ENTR!O2538))</f>
        <v/>
      </c>
      <c r="M2538" s="173" t="str">
        <f t="shared" si="56"/>
        <v/>
      </c>
      <c r="N2538" s="14"/>
      <c r="O2538" s="14"/>
      <c r="P2538" s="21"/>
      <c r="Q2538" s="21"/>
      <c r="R2538" s="21"/>
      <c r="S2538" s="21"/>
      <c r="T2538" s="21"/>
    </row>
    <row r="2539" spans="1:20" s="16" customFormat="1" ht="30" customHeight="1">
      <c r="A2539" s="21"/>
      <c r="B2539" s="21"/>
      <c r="C2539" s="197"/>
      <c r="D2539" s="168"/>
      <c r="E2539" s="154" t="str">
        <f>IFERROR(VLOOKUP(D2539,CADA_PROD!D:H,5,0),"")</f>
        <v/>
      </c>
      <c r="F2539" s="169"/>
      <c r="G2539" s="170"/>
      <c r="H2539" s="14"/>
      <c r="I2539" s="171"/>
      <c r="J2539" s="14"/>
      <c r="K2539" s="131"/>
      <c r="L2539" s="131" t="str">
        <f>IF(D2539="","",SUMIFS(MOVI_ENTR!I:I,MOVI_ENTR!D:D,D2539,MOVI_ENTR!O:O,O2539)-SUMIFS(MOVI_SAID!H:H,MOVI_SAID!D:D,D2539,MOVI_SAID!L:L,MOVI_ENTR!O2539))</f>
        <v/>
      </c>
      <c r="M2539" s="173" t="str">
        <f t="shared" si="56"/>
        <v/>
      </c>
      <c r="N2539" s="14"/>
      <c r="O2539" s="14"/>
      <c r="P2539" s="21"/>
      <c r="Q2539" s="21"/>
      <c r="R2539" s="21"/>
      <c r="S2539" s="21"/>
      <c r="T2539" s="21"/>
    </row>
    <row r="2540" spans="1:20" s="16" customFormat="1" ht="30" customHeight="1">
      <c r="A2540" s="21"/>
      <c r="B2540" s="21"/>
      <c r="C2540" s="197"/>
      <c r="D2540" s="168"/>
      <c r="E2540" s="154" t="str">
        <f>IFERROR(VLOOKUP(D2540,CADA_PROD!D:H,5,0),"")</f>
        <v/>
      </c>
      <c r="F2540" s="169"/>
      <c r="G2540" s="170"/>
      <c r="H2540" s="14"/>
      <c r="I2540" s="171"/>
      <c r="J2540" s="14"/>
      <c r="K2540" s="131"/>
      <c r="L2540" s="131" t="str">
        <f>IF(D2540="","",SUMIFS(MOVI_ENTR!I:I,MOVI_ENTR!D:D,D2540,MOVI_ENTR!O:O,O2540)-SUMIFS(MOVI_SAID!H:H,MOVI_SAID!D:D,D2540,MOVI_SAID!L:L,MOVI_ENTR!O2540))</f>
        <v/>
      </c>
      <c r="M2540" s="173" t="str">
        <f t="shared" si="56"/>
        <v/>
      </c>
      <c r="N2540" s="14"/>
      <c r="O2540" s="14"/>
      <c r="P2540" s="21"/>
      <c r="Q2540" s="21"/>
      <c r="R2540" s="21"/>
      <c r="S2540" s="21"/>
      <c r="T2540" s="21"/>
    </row>
    <row r="2541" spans="1:20" s="16" customFormat="1" ht="30" customHeight="1">
      <c r="A2541" s="21"/>
      <c r="B2541" s="21"/>
      <c r="C2541" s="197"/>
      <c r="D2541" s="168"/>
      <c r="E2541" s="154" t="str">
        <f>IFERROR(VLOOKUP(D2541,CADA_PROD!D:H,5,0),"")</f>
        <v/>
      </c>
      <c r="F2541" s="169"/>
      <c r="G2541" s="170"/>
      <c r="H2541" s="14"/>
      <c r="I2541" s="171"/>
      <c r="J2541" s="14"/>
      <c r="K2541" s="131"/>
      <c r="L2541" s="131" t="str">
        <f>IF(D2541="","",SUMIFS(MOVI_ENTR!I:I,MOVI_ENTR!D:D,D2541,MOVI_ENTR!O:O,O2541)-SUMIFS(MOVI_SAID!H:H,MOVI_SAID!D:D,D2541,MOVI_SAID!L:L,MOVI_ENTR!O2541))</f>
        <v/>
      </c>
      <c r="M2541" s="173" t="str">
        <f t="shared" si="56"/>
        <v/>
      </c>
      <c r="N2541" s="14"/>
      <c r="O2541" s="14"/>
      <c r="P2541" s="21"/>
      <c r="Q2541" s="21"/>
      <c r="R2541" s="21"/>
      <c r="S2541" s="21"/>
      <c r="T2541" s="21"/>
    </row>
    <row r="2542" spans="1:20" s="16" customFormat="1" ht="30" customHeight="1">
      <c r="A2542" s="21"/>
      <c r="B2542" s="21"/>
      <c r="C2542" s="197"/>
      <c r="D2542" s="168"/>
      <c r="E2542" s="154" t="str">
        <f>IFERROR(VLOOKUP(D2542,CADA_PROD!D:H,5,0),"")</f>
        <v/>
      </c>
      <c r="F2542" s="169"/>
      <c r="G2542" s="170"/>
      <c r="H2542" s="14"/>
      <c r="I2542" s="171"/>
      <c r="J2542" s="14"/>
      <c r="K2542" s="131"/>
      <c r="L2542" s="131" t="str">
        <f>IF(D2542="","",SUMIFS(MOVI_ENTR!I:I,MOVI_ENTR!D:D,D2542,MOVI_ENTR!O:O,O2542)-SUMIFS(MOVI_SAID!H:H,MOVI_SAID!D:D,D2542,MOVI_SAID!L:L,MOVI_ENTR!O2542))</f>
        <v/>
      </c>
      <c r="M2542" s="173" t="str">
        <f t="shared" si="56"/>
        <v/>
      </c>
      <c r="N2542" s="14"/>
      <c r="O2542" s="14"/>
      <c r="P2542" s="21"/>
      <c r="Q2542" s="21"/>
      <c r="R2542" s="21"/>
      <c r="S2542" s="21"/>
      <c r="T2542" s="21"/>
    </row>
    <row r="2543" spans="1:20" s="16" customFormat="1" ht="30" customHeight="1">
      <c r="A2543" s="21"/>
      <c r="B2543" s="21"/>
      <c r="C2543" s="197"/>
      <c r="D2543" s="168"/>
      <c r="E2543" s="154" t="str">
        <f>IFERROR(VLOOKUP(D2543,CADA_PROD!D:H,5,0),"")</f>
        <v/>
      </c>
      <c r="F2543" s="169"/>
      <c r="G2543" s="170"/>
      <c r="H2543" s="14"/>
      <c r="I2543" s="171"/>
      <c r="J2543" s="14"/>
      <c r="K2543" s="131"/>
      <c r="L2543" s="131" t="str">
        <f>IF(D2543="","",SUMIFS(MOVI_ENTR!I:I,MOVI_ENTR!D:D,D2543,MOVI_ENTR!O:O,O2543)-SUMIFS(MOVI_SAID!H:H,MOVI_SAID!D:D,D2543,MOVI_SAID!L:L,MOVI_ENTR!O2543))</f>
        <v/>
      </c>
      <c r="M2543" s="173" t="str">
        <f t="shared" si="56"/>
        <v/>
      </c>
      <c r="N2543" s="14"/>
      <c r="O2543" s="14"/>
      <c r="P2543" s="21"/>
      <c r="Q2543" s="21"/>
      <c r="R2543" s="21"/>
      <c r="S2543" s="21"/>
      <c r="T2543" s="21"/>
    </row>
    <row r="2544" spans="1:20" s="16" customFormat="1" ht="30" customHeight="1">
      <c r="A2544" s="21"/>
      <c r="B2544" s="21"/>
      <c r="C2544" s="197"/>
      <c r="D2544" s="168"/>
      <c r="E2544" s="154" t="str">
        <f>IFERROR(VLOOKUP(D2544,CADA_PROD!D:H,5,0),"")</f>
        <v/>
      </c>
      <c r="F2544" s="169"/>
      <c r="G2544" s="170"/>
      <c r="H2544" s="14"/>
      <c r="I2544" s="171"/>
      <c r="J2544" s="14"/>
      <c r="K2544" s="131"/>
      <c r="L2544" s="131" t="str">
        <f>IF(D2544="","",SUMIFS(MOVI_ENTR!I:I,MOVI_ENTR!D:D,D2544,MOVI_ENTR!O:O,O2544)-SUMIFS(MOVI_SAID!H:H,MOVI_SAID!D:D,D2544,MOVI_SAID!L:L,MOVI_ENTR!O2544))</f>
        <v/>
      </c>
      <c r="M2544" s="173" t="str">
        <f t="shared" si="56"/>
        <v/>
      </c>
      <c r="N2544" s="14"/>
      <c r="O2544" s="14"/>
      <c r="P2544" s="21"/>
      <c r="Q2544" s="21"/>
      <c r="R2544" s="21"/>
      <c r="S2544" s="21"/>
      <c r="T2544" s="21"/>
    </row>
    <row r="2545" spans="1:20" s="16" customFormat="1" ht="30" customHeight="1">
      <c r="A2545" s="21"/>
      <c r="B2545" s="21"/>
      <c r="C2545" s="197"/>
      <c r="D2545" s="168"/>
      <c r="E2545" s="154" t="str">
        <f>IFERROR(VLOOKUP(D2545,CADA_PROD!D:H,5,0),"")</f>
        <v/>
      </c>
      <c r="F2545" s="169"/>
      <c r="G2545" s="170"/>
      <c r="H2545" s="14"/>
      <c r="I2545" s="171"/>
      <c r="J2545" s="14"/>
      <c r="K2545" s="131"/>
      <c r="L2545" s="131" t="str">
        <f>IF(D2545="","",SUMIFS(MOVI_ENTR!I:I,MOVI_ENTR!D:D,D2545,MOVI_ENTR!O:O,O2545)-SUMIFS(MOVI_SAID!H:H,MOVI_SAID!D:D,D2545,MOVI_SAID!L:L,MOVI_ENTR!O2545))</f>
        <v/>
      </c>
      <c r="M2545" s="173" t="str">
        <f t="shared" si="56"/>
        <v/>
      </c>
      <c r="N2545" s="14"/>
      <c r="O2545" s="14"/>
      <c r="P2545" s="21"/>
      <c r="Q2545" s="21"/>
      <c r="R2545" s="21"/>
      <c r="S2545" s="21"/>
      <c r="T2545" s="21"/>
    </row>
    <row r="2546" spans="1:20" s="16" customFormat="1" ht="30" customHeight="1">
      <c r="A2546" s="21"/>
      <c r="B2546" s="21"/>
      <c r="C2546" s="197"/>
      <c r="D2546" s="168"/>
      <c r="E2546" s="154" t="str">
        <f>IFERROR(VLOOKUP(D2546,CADA_PROD!D:H,5,0),"")</f>
        <v/>
      </c>
      <c r="F2546" s="169"/>
      <c r="G2546" s="170"/>
      <c r="H2546" s="14"/>
      <c r="I2546" s="171"/>
      <c r="J2546" s="14"/>
      <c r="K2546" s="131"/>
      <c r="L2546" s="131" t="str">
        <f>IF(D2546="","",SUMIFS(MOVI_ENTR!I:I,MOVI_ENTR!D:D,D2546,MOVI_ENTR!O:O,O2546)-SUMIFS(MOVI_SAID!H:H,MOVI_SAID!D:D,D2546,MOVI_SAID!L:L,MOVI_ENTR!O2546))</f>
        <v/>
      </c>
      <c r="M2546" s="173" t="str">
        <f t="shared" si="56"/>
        <v/>
      </c>
      <c r="N2546" s="14"/>
      <c r="O2546" s="14"/>
      <c r="P2546" s="21"/>
      <c r="Q2546" s="21"/>
      <c r="R2546" s="21"/>
      <c r="S2546" s="21"/>
      <c r="T2546" s="21"/>
    </row>
    <row r="2547" spans="1:20" s="16" customFormat="1" ht="30" customHeight="1">
      <c r="A2547" s="21"/>
      <c r="B2547" s="21"/>
      <c r="C2547" s="197"/>
      <c r="D2547" s="168"/>
      <c r="E2547" s="154" t="str">
        <f>IFERROR(VLOOKUP(D2547,CADA_PROD!D:H,5,0),"")</f>
        <v/>
      </c>
      <c r="F2547" s="169"/>
      <c r="G2547" s="170"/>
      <c r="H2547" s="14"/>
      <c r="I2547" s="171"/>
      <c r="J2547" s="14"/>
      <c r="K2547" s="131"/>
      <c r="L2547" s="131" t="str">
        <f>IF(D2547="","",SUMIFS(MOVI_ENTR!I:I,MOVI_ENTR!D:D,D2547,MOVI_ENTR!O:O,O2547)-SUMIFS(MOVI_SAID!H:H,MOVI_SAID!D:D,D2547,MOVI_SAID!L:L,MOVI_ENTR!O2547))</f>
        <v/>
      </c>
      <c r="M2547" s="173" t="str">
        <f t="shared" si="56"/>
        <v/>
      </c>
      <c r="N2547" s="14"/>
      <c r="O2547" s="14"/>
      <c r="P2547" s="21"/>
      <c r="Q2547" s="21"/>
      <c r="R2547" s="21"/>
      <c r="S2547" s="21"/>
      <c r="T2547" s="21"/>
    </row>
    <row r="2548" spans="1:20" s="16" customFormat="1" ht="30" customHeight="1">
      <c r="A2548" s="21"/>
      <c r="B2548" s="21"/>
      <c r="C2548" s="197"/>
      <c r="D2548" s="168"/>
      <c r="E2548" s="154" t="str">
        <f>IFERROR(VLOOKUP(D2548,CADA_PROD!D:H,5,0),"")</f>
        <v/>
      </c>
      <c r="F2548" s="169"/>
      <c r="G2548" s="170"/>
      <c r="H2548" s="14"/>
      <c r="I2548" s="171"/>
      <c r="J2548" s="14"/>
      <c r="K2548" s="131"/>
      <c r="L2548" s="131" t="str">
        <f>IF(D2548="","",SUMIFS(MOVI_ENTR!I:I,MOVI_ENTR!D:D,D2548,MOVI_ENTR!O:O,O2548)-SUMIFS(MOVI_SAID!H:H,MOVI_SAID!D:D,D2548,MOVI_SAID!L:L,MOVI_ENTR!O2548))</f>
        <v/>
      </c>
      <c r="M2548" s="173" t="str">
        <f t="shared" si="56"/>
        <v/>
      </c>
      <c r="N2548" s="14"/>
      <c r="O2548" s="14"/>
      <c r="P2548" s="21"/>
      <c r="Q2548" s="21"/>
      <c r="R2548" s="21"/>
      <c r="S2548" s="21"/>
      <c r="T2548" s="21"/>
    </row>
    <row r="2549" spans="1:20" s="16" customFormat="1" ht="30" customHeight="1">
      <c r="A2549" s="21"/>
      <c r="B2549" s="21"/>
      <c r="C2549" s="197"/>
      <c r="D2549" s="168"/>
      <c r="E2549" s="154" t="str">
        <f>IFERROR(VLOOKUP(D2549,CADA_PROD!D:H,5,0),"")</f>
        <v/>
      </c>
      <c r="F2549" s="169"/>
      <c r="G2549" s="170"/>
      <c r="H2549" s="14"/>
      <c r="I2549" s="171"/>
      <c r="J2549" s="14"/>
      <c r="K2549" s="131"/>
      <c r="L2549" s="131" t="str">
        <f>IF(D2549="","",SUMIFS(MOVI_ENTR!I:I,MOVI_ENTR!D:D,D2549,MOVI_ENTR!O:O,O2549)-SUMIFS(MOVI_SAID!H:H,MOVI_SAID!D:D,D2549,MOVI_SAID!L:L,MOVI_ENTR!O2549))</f>
        <v/>
      </c>
      <c r="M2549" s="173" t="str">
        <f t="shared" si="56"/>
        <v/>
      </c>
      <c r="N2549" s="14"/>
      <c r="O2549" s="14"/>
      <c r="P2549" s="21"/>
      <c r="Q2549" s="21"/>
      <c r="R2549" s="21"/>
      <c r="S2549" s="21"/>
      <c r="T2549" s="21"/>
    </row>
    <row r="2550" spans="1:20" s="16" customFormat="1" ht="30" customHeight="1">
      <c r="A2550" s="21"/>
      <c r="B2550" s="21"/>
      <c r="C2550" s="197"/>
      <c r="D2550" s="168"/>
      <c r="E2550" s="154" t="str">
        <f>IFERROR(VLOOKUP(D2550,CADA_PROD!D:H,5,0),"")</f>
        <v/>
      </c>
      <c r="F2550" s="169"/>
      <c r="G2550" s="170"/>
      <c r="H2550" s="14"/>
      <c r="I2550" s="171"/>
      <c r="J2550" s="14"/>
      <c r="K2550" s="131"/>
      <c r="L2550" s="131" t="str">
        <f>IF(D2550="","",SUMIFS(MOVI_ENTR!I:I,MOVI_ENTR!D:D,D2550,MOVI_ENTR!O:O,O2550)-SUMIFS(MOVI_SAID!H:H,MOVI_SAID!D:D,D2550,MOVI_SAID!L:L,MOVI_ENTR!O2550))</f>
        <v/>
      </c>
      <c r="M2550" s="173" t="str">
        <f t="shared" si="56"/>
        <v/>
      </c>
      <c r="N2550" s="14"/>
      <c r="O2550" s="14"/>
      <c r="P2550" s="21"/>
      <c r="Q2550" s="21"/>
      <c r="R2550" s="21"/>
      <c r="S2550" s="21"/>
      <c r="T2550" s="21"/>
    </row>
    <row r="2551" spans="1:20" s="16" customFormat="1" ht="30" customHeight="1">
      <c r="A2551" s="21"/>
      <c r="B2551" s="21"/>
      <c r="C2551" s="197"/>
      <c r="D2551" s="168"/>
      <c r="E2551" s="154" t="str">
        <f>IFERROR(VLOOKUP(D2551,CADA_PROD!D:H,5,0),"")</f>
        <v/>
      </c>
      <c r="F2551" s="169"/>
      <c r="G2551" s="170"/>
      <c r="H2551" s="14"/>
      <c r="I2551" s="171"/>
      <c r="J2551" s="14"/>
      <c r="K2551" s="131"/>
      <c r="L2551" s="131" t="str">
        <f>IF(D2551="","",SUMIFS(MOVI_ENTR!I:I,MOVI_ENTR!D:D,D2551,MOVI_ENTR!O:O,O2551)-SUMIFS(MOVI_SAID!H:H,MOVI_SAID!D:D,D2551,MOVI_SAID!L:L,MOVI_ENTR!O2551))</f>
        <v/>
      </c>
      <c r="M2551" s="173" t="str">
        <f t="shared" si="56"/>
        <v/>
      </c>
      <c r="N2551" s="14"/>
      <c r="O2551" s="14"/>
      <c r="P2551" s="21"/>
      <c r="Q2551" s="21"/>
      <c r="R2551" s="21"/>
      <c r="S2551" s="21"/>
      <c r="T2551" s="21"/>
    </row>
    <row r="2552" spans="1:20" s="16" customFormat="1" ht="30" customHeight="1">
      <c r="A2552" s="21"/>
      <c r="B2552" s="21"/>
      <c r="C2552" s="197"/>
      <c r="D2552" s="168"/>
      <c r="E2552" s="154" t="str">
        <f>IFERROR(VLOOKUP(D2552,CADA_PROD!D:H,5,0),"")</f>
        <v/>
      </c>
      <c r="F2552" s="169"/>
      <c r="G2552" s="170"/>
      <c r="H2552" s="14"/>
      <c r="I2552" s="171"/>
      <c r="J2552" s="14"/>
      <c r="K2552" s="131"/>
      <c r="L2552" s="131" t="str">
        <f>IF(D2552="","",SUMIFS(MOVI_ENTR!I:I,MOVI_ENTR!D:D,D2552,MOVI_ENTR!O:O,O2552)-SUMIFS(MOVI_SAID!H:H,MOVI_SAID!D:D,D2552,MOVI_SAID!L:L,MOVI_ENTR!O2552))</f>
        <v/>
      </c>
      <c r="M2552" s="173" t="str">
        <f t="shared" si="56"/>
        <v/>
      </c>
      <c r="N2552" s="14"/>
      <c r="O2552" s="14"/>
      <c r="P2552" s="21"/>
      <c r="Q2552" s="21"/>
      <c r="R2552" s="21"/>
      <c r="S2552" s="21"/>
      <c r="T2552" s="21"/>
    </row>
    <row r="2553" spans="1:20" s="16" customFormat="1" ht="30" customHeight="1">
      <c r="A2553" s="21"/>
      <c r="B2553" s="21"/>
      <c r="C2553" s="197"/>
      <c r="D2553" s="168"/>
      <c r="E2553" s="154" t="str">
        <f>IFERROR(VLOOKUP(D2553,CADA_PROD!D:H,5,0),"")</f>
        <v/>
      </c>
      <c r="F2553" s="169"/>
      <c r="G2553" s="170"/>
      <c r="H2553" s="14"/>
      <c r="I2553" s="171"/>
      <c r="J2553" s="14"/>
      <c r="K2553" s="131"/>
      <c r="L2553" s="131" t="str">
        <f>IF(D2553="","",SUMIFS(MOVI_ENTR!I:I,MOVI_ENTR!D:D,D2553,MOVI_ENTR!O:O,O2553)-SUMIFS(MOVI_SAID!H:H,MOVI_SAID!D:D,D2553,MOVI_SAID!L:L,MOVI_ENTR!O2553))</f>
        <v/>
      </c>
      <c r="M2553" s="173" t="str">
        <f t="shared" si="56"/>
        <v/>
      </c>
      <c r="N2553" s="14"/>
      <c r="O2553" s="14"/>
      <c r="P2553" s="21"/>
      <c r="Q2553" s="21"/>
      <c r="R2553" s="21"/>
      <c r="S2553" s="21"/>
      <c r="T2553" s="21"/>
    </row>
    <row r="2554" spans="1:20" s="16" customFormat="1" ht="30" customHeight="1">
      <c r="A2554" s="21"/>
      <c r="B2554" s="21"/>
      <c r="C2554" s="197"/>
      <c r="D2554" s="168"/>
      <c r="E2554" s="154" t="str">
        <f>IFERROR(VLOOKUP(D2554,CADA_PROD!D:H,5,0),"")</f>
        <v/>
      </c>
      <c r="F2554" s="169"/>
      <c r="G2554" s="170"/>
      <c r="H2554" s="14"/>
      <c r="I2554" s="171"/>
      <c r="J2554" s="14"/>
      <c r="K2554" s="131"/>
      <c r="L2554" s="131" t="str">
        <f>IF(D2554="","",SUMIFS(MOVI_ENTR!I:I,MOVI_ENTR!D:D,D2554,MOVI_ENTR!O:O,O2554)-SUMIFS(MOVI_SAID!H:H,MOVI_SAID!D:D,D2554,MOVI_SAID!L:L,MOVI_ENTR!O2554))</f>
        <v/>
      </c>
      <c r="M2554" s="173" t="str">
        <f t="shared" si="56"/>
        <v/>
      </c>
      <c r="N2554" s="14"/>
      <c r="O2554" s="14"/>
      <c r="P2554" s="21"/>
      <c r="Q2554" s="21"/>
      <c r="R2554" s="21"/>
      <c r="S2554" s="21"/>
      <c r="T2554" s="21"/>
    </row>
    <row r="2555" spans="1:20" s="16" customFormat="1" ht="30" customHeight="1">
      <c r="A2555" s="21"/>
      <c r="B2555" s="21"/>
      <c r="C2555" s="197"/>
      <c r="D2555" s="168"/>
      <c r="E2555" s="154" t="str">
        <f>IFERROR(VLOOKUP(D2555,CADA_PROD!D:H,5,0),"")</f>
        <v/>
      </c>
      <c r="F2555" s="169"/>
      <c r="G2555" s="170"/>
      <c r="H2555" s="14"/>
      <c r="I2555" s="171"/>
      <c r="J2555" s="14"/>
      <c r="K2555" s="131"/>
      <c r="L2555" s="131" t="str">
        <f>IF(D2555="","",SUMIFS(MOVI_ENTR!I:I,MOVI_ENTR!D:D,D2555,MOVI_ENTR!O:O,O2555)-SUMIFS(MOVI_SAID!H:H,MOVI_SAID!D:D,D2555,MOVI_SAID!L:L,MOVI_ENTR!O2555))</f>
        <v/>
      </c>
      <c r="M2555" s="173" t="str">
        <f t="shared" si="56"/>
        <v/>
      </c>
      <c r="N2555" s="14"/>
      <c r="O2555" s="14"/>
      <c r="P2555" s="21"/>
      <c r="Q2555" s="21"/>
      <c r="R2555" s="21"/>
      <c r="S2555" s="21"/>
      <c r="T2555" s="21"/>
    </row>
    <row r="2556" spans="1:20" s="16" customFormat="1" ht="30" customHeight="1">
      <c r="A2556" s="21"/>
      <c r="B2556" s="21"/>
      <c r="C2556" s="197"/>
      <c r="D2556" s="168"/>
      <c r="E2556" s="154" t="str">
        <f>IFERROR(VLOOKUP(D2556,CADA_PROD!D:H,5,0),"")</f>
        <v/>
      </c>
      <c r="F2556" s="169"/>
      <c r="G2556" s="170"/>
      <c r="H2556" s="14"/>
      <c r="I2556" s="171"/>
      <c r="J2556" s="14"/>
      <c r="K2556" s="131"/>
      <c r="L2556" s="131" t="str">
        <f>IF(D2556="","",SUMIFS(MOVI_ENTR!I:I,MOVI_ENTR!D:D,D2556,MOVI_ENTR!O:O,O2556)-SUMIFS(MOVI_SAID!H:H,MOVI_SAID!D:D,D2556,MOVI_SAID!L:L,MOVI_ENTR!O2556))</f>
        <v/>
      </c>
      <c r="M2556" s="173" t="str">
        <f t="shared" si="56"/>
        <v/>
      </c>
      <c r="N2556" s="14"/>
      <c r="O2556" s="14"/>
      <c r="P2556" s="21"/>
      <c r="Q2556" s="21"/>
      <c r="R2556" s="21"/>
      <c r="S2556" s="21"/>
      <c r="T2556" s="21"/>
    </row>
    <row r="2557" spans="1:20" s="16" customFormat="1" ht="30" customHeight="1">
      <c r="A2557" s="21"/>
      <c r="B2557" s="21"/>
      <c r="C2557" s="197"/>
      <c r="D2557" s="168"/>
      <c r="E2557" s="154" t="str">
        <f>IFERROR(VLOOKUP(D2557,CADA_PROD!D:H,5,0),"")</f>
        <v/>
      </c>
      <c r="F2557" s="169"/>
      <c r="G2557" s="170"/>
      <c r="H2557" s="14"/>
      <c r="I2557" s="171"/>
      <c r="J2557" s="14"/>
      <c r="K2557" s="131"/>
      <c r="L2557" s="131" t="str">
        <f>IF(D2557="","",SUMIFS(MOVI_ENTR!I:I,MOVI_ENTR!D:D,D2557,MOVI_ENTR!O:O,O2557)-SUMIFS(MOVI_SAID!H:H,MOVI_SAID!D:D,D2557,MOVI_SAID!L:L,MOVI_ENTR!O2557))</f>
        <v/>
      </c>
      <c r="M2557" s="173" t="str">
        <f t="shared" si="56"/>
        <v/>
      </c>
      <c r="N2557" s="14"/>
      <c r="O2557" s="14"/>
      <c r="P2557" s="21"/>
      <c r="Q2557" s="21"/>
      <c r="R2557" s="21"/>
      <c r="S2557" s="21"/>
      <c r="T2557" s="21"/>
    </row>
    <row r="2558" spans="1:20" s="16" customFormat="1" ht="30" customHeight="1">
      <c r="A2558" s="21"/>
      <c r="B2558" s="21"/>
      <c r="C2558" s="197"/>
      <c r="D2558" s="168"/>
      <c r="E2558" s="154" t="str">
        <f>IFERROR(VLOOKUP(D2558,CADA_PROD!D:H,5,0),"")</f>
        <v/>
      </c>
      <c r="F2558" s="169"/>
      <c r="G2558" s="170"/>
      <c r="H2558" s="14"/>
      <c r="I2558" s="171"/>
      <c r="J2558" s="14"/>
      <c r="K2558" s="131"/>
      <c r="L2558" s="131" t="str">
        <f>IF(D2558="","",SUMIFS(MOVI_ENTR!I:I,MOVI_ENTR!D:D,D2558,MOVI_ENTR!O:O,O2558)-SUMIFS(MOVI_SAID!H:H,MOVI_SAID!D:D,D2558,MOVI_SAID!L:L,MOVI_ENTR!O2558))</f>
        <v/>
      </c>
      <c r="M2558" s="173" t="str">
        <f t="shared" si="56"/>
        <v/>
      </c>
      <c r="N2558" s="14"/>
      <c r="O2558" s="14"/>
      <c r="P2558" s="21"/>
      <c r="Q2558" s="21"/>
      <c r="R2558" s="21"/>
      <c r="S2558" s="21"/>
      <c r="T2558" s="21"/>
    </row>
    <row r="2559" spans="1:20" s="16" customFormat="1" ht="30" customHeight="1">
      <c r="A2559" s="21"/>
      <c r="B2559" s="21"/>
      <c r="C2559" s="197"/>
      <c r="D2559" s="168"/>
      <c r="E2559" s="154" t="str">
        <f>IFERROR(VLOOKUP(D2559,CADA_PROD!D:H,5,0),"")</f>
        <v/>
      </c>
      <c r="F2559" s="169"/>
      <c r="G2559" s="170"/>
      <c r="H2559" s="14"/>
      <c r="I2559" s="171"/>
      <c r="J2559" s="14"/>
      <c r="K2559" s="131"/>
      <c r="L2559" s="131" t="str">
        <f>IF(D2559="","",SUMIFS(MOVI_ENTR!I:I,MOVI_ENTR!D:D,D2559,MOVI_ENTR!O:O,O2559)-SUMIFS(MOVI_SAID!H:H,MOVI_SAID!D:D,D2559,MOVI_SAID!L:L,MOVI_ENTR!O2559))</f>
        <v/>
      </c>
      <c r="M2559" s="173" t="str">
        <f t="shared" si="56"/>
        <v/>
      </c>
      <c r="N2559" s="14"/>
      <c r="O2559" s="14"/>
      <c r="P2559" s="21"/>
      <c r="Q2559" s="21"/>
      <c r="R2559" s="21"/>
      <c r="S2559" s="21"/>
      <c r="T2559" s="21"/>
    </row>
    <row r="2560" spans="1:20" s="16" customFormat="1" ht="30" customHeight="1">
      <c r="A2560" s="21"/>
      <c r="B2560" s="21"/>
      <c r="C2560" s="197"/>
      <c r="D2560" s="168"/>
      <c r="E2560" s="154" t="str">
        <f>IFERROR(VLOOKUP(D2560,CADA_PROD!D:H,5,0),"")</f>
        <v/>
      </c>
      <c r="F2560" s="169"/>
      <c r="G2560" s="170"/>
      <c r="H2560" s="14"/>
      <c r="I2560" s="171"/>
      <c r="J2560" s="14"/>
      <c r="K2560" s="131"/>
      <c r="L2560" s="131" t="str">
        <f>IF(D2560="","",SUMIFS(MOVI_ENTR!I:I,MOVI_ENTR!D:D,D2560,MOVI_ENTR!O:O,O2560)-SUMIFS(MOVI_SAID!H:H,MOVI_SAID!D:D,D2560,MOVI_SAID!L:L,MOVI_ENTR!O2560))</f>
        <v/>
      </c>
      <c r="M2560" s="173" t="str">
        <f t="shared" si="56"/>
        <v/>
      </c>
      <c r="N2560" s="14"/>
      <c r="O2560" s="14"/>
      <c r="P2560" s="21"/>
      <c r="Q2560" s="21"/>
      <c r="R2560" s="21"/>
      <c r="S2560" s="21"/>
      <c r="T2560" s="21"/>
    </row>
    <row r="2561" spans="1:20" s="16" customFormat="1" ht="30" customHeight="1">
      <c r="A2561" s="21"/>
      <c r="B2561" s="21"/>
      <c r="C2561" s="197"/>
      <c r="D2561" s="168"/>
      <c r="E2561" s="154" t="str">
        <f>IFERROR(VLOOKUP(D2561,CADA_PROD!D:H,5,0),"")</f>
        <v/>
      </c>
      <c r="F2561" s="169"/>
      <c r="G2561" s="170"/>
      <c r="H2561" s="14"/>
      <c r="I2561" s="171"/>
      <c r="J2561" s="14"/>
      <c r="K2561" s="131"/>
      <c r="L2561" s="131" t="str">
        <f>IF(D2561="","",SUMIFS(MOVI_ENTR!I:I,MOVI_ENTR!D:D,D2561,MOVI_ENTR!O:O,O2561)-SUMIFS(MOVI_SAID!H:H,MOVI_SAID!D:D,D2561,MOVI_SAID!L:L,MOVI_ENTR!O2561))</f>
        <v/>
      </c>
      <c r="M2561" s="173" t="str">
        <f t="shared" si="56"/>
        <v/>
      </c>
      <c r="N2561" s="14"/>
      <c r="O2561" s="14"/>
      <c r="P2561" s="21"/>
      <c r="Q2561" s="21"/>
      <c r="R2561" s="21"/>
      <c r="S2561" s="21"/>
      <c r="T2561" s="21"/>
    </row>
    <row r="2562" spans="1:20" s="16" customFormat="1" ht="30" customHeight="1">
      <c r="A2562" s="21"/>
      <c r="B2562" s="21"/>
      <c r="C2562" s="197"/>
      <c r="D2562" s="168"/>
      <c r="E2562" s="154" t="str">
        <f>IFERROR(VLOOKUP(D2562,CADA_PROD!D:H,5,0),"")</f>
        <v/>
      </c>
      <c r="F2562" s="169"/>
      <c r="G2562" s="170"/>
      <c r="H2562" s="14"/>
      <c r="I2562" s="171"/>
      <c r="J2562" s="14"/>
      <c r="K2562" s="131"/>
      <c r="L2562" s="131" t="str">
        <f>IF(D2562="","",SUMIFS(MOVI_ENTR!I:I,MOVI_ENTR!D:D,D2562,MOVI_ENTR!O:O,O2562)-SUMIFS(MOVI_SAID!H:H,MOVI_SAID!D:D,D2562,MOVI_SAID!L:L,MOVI_ENTR!O2562))</f>
        <v/>
      </c>
      <c r="M2562" s="173" t="str">
        <f t="shared" si="56"/>
        <v/>
      </c>
      <c r="N2562" s="14"/>
      <c r="O2562" s="14"/>
      <c r="P2562" s="21"/>
      <c r="Q2562" s="21"/>
      <c r="R2562" s="21"/>
      <c r="S2562" s="21"/>
      <c r="T2562" s="21"/>
    </row>
    <row r="2563" spans="1:20" s="16" customFormat="1" ht="30" customHeight="1">
      <c r="A2563" s="21"/>
      <c r="B2563" s="21"/>
      <c r="C2563" s="197"/>
      <c r="D2563" s="168"/>
      <c r="E2563" s="154" t="str">
        <f>IFERROR(VLOOKUP(D2563,CADA_PROD!D:H,5,0),"")</f>
        <v/>
      </c>
      <c r="F2563" s="169"/>
      <c r="G2563" s="170"/>
      <c r="H2563" s="14"/>
      <c r="I2563" s="171"/>
      <c r="J2563" s="14"/>
      <c r="K2563" s="131"/>
      <c r="L2563" s="131" t="str">
        <f>IF(D2563="","",SUMIFS(MOVI_ENTR!I:I,MOVI_ENTR!D:D,D2563,MOVI_ENTR!O:O,O2563)-SUMIFS(MOVI_SAID!H:H,MOVI_SAID!D:D,D2563,MOVI_SAID!L:L,MOVI_ENTR!O2563))</f>
        <v/>
      </c>
      <c r="M2563" s="173" t="str">
        <f t="shared" si="56"/>
        <v/>
      </c>
      <c r="N2563" s="14"/>
      <c r="O2563" s="14"/>
      <c r="P2563" s="21"/>
      <c r="Q2563" s="21"/>
      <c r="R2563" s="21"/>
      <c r="S2563" s="21"/>
      <c r="T2563" s="21"/>
    </row>
    <row r="2564" spans="1:20" s="16" customFormat="1" ht="30" customHeight="1">
      <c r="A2564" s="21"/>
      <c r="B2564" s="21"/>
      <c r="C2564" s="197"/>
      <c r="D2564" s="168"/>
      <c r="E2564" s="154" t="str">
        <f>IFERROR(VLOOKUP(D2564,CADA_PROD!D:H,5,0),"")</f>
        <v/>
      </c>
      <c r="F2564" s="169"/>
      <c r="G2564" s="170"/>
      <c r="H2564" s="14"/>
      <c r="I2564" s="171"/>
      <c r="J2564" s="14"/>
      <c r="K2564" s="131"/>
      <c r="L2564" s="131" t="str">
        <f>IF(D2564="","",SUMIFS(MOVI_ENTR!I:I,MOVI_ENTR!D:D,D2564,MOVI_ENTR!O:O,O2564)-SUMIFS(MOVI_SAID!H:H,MOVI_SAID!D:D,D2564,MOVI_SAID!L:L,MOVI_ENTR!O2564))</f>
        <v/>
      </c>
      <c r="M2564" s="173" t="str">
        <f t="shared" si="56"/>
        <v/>
      </c>
      <c r="N2564" s="14"/>
      <c r="O2564" s="14"/>
      <c r="P2564" s="21"/>
      <c r="Q2564" s="21"/>
      <c r="R2564" s="21"/>
      <c r="S2564" s="21"/>
      <c r="T2564" s="21"/>
    </row>
    <row r="2565" spans="1:20" s="16" customFormat="1" ht="30" customHeight="1">
      <c r="A2565" s="21"/>
      <c r="B2565" s="21"/>
      <c r="C2565" s="197"/>
      <c r="D2565" s="168"/>
      <c r="E2565" s="154" t="str">
        <f>IFERROR(VLOOKUP(D2565,CADA_PROD!D:H,5,0),"")</f>
        <v/>
      </c>
      <c r="F2565" s="169"/>
      <c r="G2565" s="170"/>
      <c r="H2565" s="14"/>
      <c r="I2565" s="171"/>
      <c r="J2565" s="14"/>
      <c r="K2565" s="131"/>
      <c r="L2565" s="131" t="str">
        <f>IF(D2565="","",SUMIFS(MOVI_ENTR!I:I,MOVI_ENTR!D:D,D2565,MOVI_ENTR!O:O,O2565)-SUMIFS(MOVI_SAID!H:H,MOVI_SAID!D:D,D2565,MOVI_SAID!L:L,MOVI_ENTR!O2565))</f>
        <v/>
      </c>
      <c r="M2565" s="173" t="str">
        <f t="shared" si="56"/>
        <v/>
      </c>
      <c r="N2565" s="14"/>
      <c r="O2565" s="14"/>
      <c r="P2565" s="21"/>
      <c r="Q2565" s="21"/>
      <c r="R2565" s="21"/>
      <c r="S2565" s="21"/>
      <c r="T2565" s="21"/>
    </row>
    <row r="2566" spans="1:20" s="16" customFormat="1" ht="30" customHeight="1">
      <c r="A2566" s="21"/>
      <c r="B2566" s="21"/>
      <c r="C2566" s="197"/>
      <c r="D2566" s="168"/>
      <c r="E2566" s="154" t="str">
        <f>IFERROR(VLOOKUP(D2566,CADA_PROD!D:H,5,0),"")</f>
        <v/>
      </c>
      <c r="F2566" s="169"/>
      <c r="G2566" s="170"/>
      <c r="H2566" s="14"/>
      <c r="I2566" s="171"/>
      <c r="J2566" s="14"/>
      <c r="K2566" s="131"/>
      <c r="L2566" s="131" t="str">
        <f>IF(D2566="","",SUMIFS(MOVI_ENTR!I:I,MOVI_ENTR!D:D,D2566,MOVI_ENTR!O:O,O2566)-SUMIFS(MOVI_SAID!H:H,MOVI_SAID!D:D,D2566,MOVI_SAID!L:L,MOVI_ENTR!O2566))</f>
        <v/>
      </c>
      <c r="M2566" s="173" t="str">
        <f t="shared" si="56"/>
        <v/>
      </c>
      <c r="N2566" s="14"/>
      <c r="O2566" s="14"/>
      <c r="P2566" s="21"/>
      <c r="Q2566" s="21"/>
      <c r="R2566" s="21"/>
      <c r="S2566" s="21"/>
      <c r="T2566" s="21"/>
    </row>
    <row r="2567" spans="1:20" s="16" customFormat="1" ht="30" customHeight="1">
      <c r="A2567" s="21"/>
      <c r="B2567" s="21"/>
      <c r="C2567" s="197"/>
      <c r="D2567" s="168"/>
      <c r="E2567" s="154" t="str">
        <f>IFERROR(VLOOKUP(D2567,CADA_PROD!D:H,5,0),"")</f>
        <v/>
      </c>
      <c r="F2567" s="169"/>
      <c r="G2567" s="170"/>
      <c r="H2567" s="14"/>
      <c r="I2567" s="171"/>
      <c r="J2567" s="14"/>
      <c r="K2567" s="131"/>
      <c r="L2567" s="131" t="str">
        <f>IF(D2567="","",SUMIFS(MOVI_ENTR!I:I,MOVI_ENTR!D:D,D2567,MOVI_ENTR!O:O,O2567)-SUMIFS(MOVI_SAID!H:H,MOVI_SAID!D:D,D2567,MOVI_SAID!L:L,MOVI_ENTR!O2567))</f>
        <v/>
      </c>
      <c r="M2567" s="173" t="str">
        <f t="shared" si="56"/>
        <v/>
      </c>
      <c r="N2567" s="14"/>
      <c r="O2567" s="14"/>
      <c r="P2567" s="21"/>
      <c r="Q2567" s="21"/>
      <c r="R2567" s="21"/>
      <c r="S2567" s="21"/>
      <c r="T2567" s="21"/>
    </row>
    <row r="2568" spans="1:20" s="16" customFormat="1" ht="30" customHeight="1">
      <c r="A2568" s="21"/>
      <c r="B2568" s="21"/>
      <c r="C2568" s="197"/>
      <c r="D2568" s="168"/>
      <c r="E2568" s="154" t="str">
        <f>IFERROR(VLOOKUP(D2568,CADA_PROD!D:H,5,0),"")</f>
        <v/>
      </c>
      <c r="F2568" s="169"/>
      <c r="G2568" s="170"/>
      <c r="H2568" s="14"/>
      <c r="I2568" s="171"/>
      <c r="J2568" s="14"/>
      <c r="K2568" s="131"/>
      <c r="L2568" s="131" t="str">
        <f>IF(D2568="","",SUMIFS(MOVI_ENTR!I:I,MOVI_ENTR!D:D,D2568,MOVI_ENTR!O:O,O2568)-SUMIFS(MOVI_SAID!H:H,MOVI_SAID!D:D,D2568,MOVI_SAID!L:L,MOVI_ENTR!O2568))</f>
        <v/>
      </c>
      <c r="M2568" s="173" t="str">
        <f t="shared" si="56"/>
        <v/>
      </c>
      <c r="N2568" s="14"/>
      <c r="O2568" s="14"/>
      <c r="P2568" s="21"/>
      <c r="Q2568" s="21"/>
      <c r="R2568" s="21"/>
      <c r="S2568" s="21"/>
      <c r="T2568" s="21"/>
    </row>
    <row r="2569" spans="1:20" s="16" customFormat="1" ht="30" customHeight="1">
      <c r="A2569" s="21"/>
      <c r="B2569" s="21"/>
      <c r="C2569" s="197"/>
      <c r="D2569" s="168"/>
      <c r="E2569" s="154" t="str">
        <f>IFERROR(VLOOKUP(D2569,CADA_PROD!D:H,5,0),"")</f>
        <v/>
      </c>
      <c r="F2569" s="169"/>
      <c r="G2569" s="170"/>
      <c r="H2569" s="14"/>
      <c r="I2569" s="171"/>
      <c r="J2569" s="14"/>
      <c r="K2569" s="131"/>
      <c r="L2569" s="131" t="str">
        <f>IF(D2569="","",SUMIFS(MOVI_ENTR!I:I,MOVI_ENTR!D:D,D2569,MOVI_ENTR!O:O,O2569)-SUMIFS(MOVI_SAID!H:H,MOVI_SAID!D:D,D2569,MOVI_SAID!L:L,MOVI_ENTR!O2569))</f>
        <v/>
      </c>
      <c r="M2569" s="173" t="str">
        <f t="shared" si="56"/>
        <v/>
      </c>
      <c r="N2569" s="14"/>
      <c r="O2569" s="14"/>
      <c r="P2569" s="21"/>
      <c r="Q2569" s="21"/>
      <c r="R2569" s="21"/>
      <c r="S2569" s="21"/>
      <c r="T2569" s="21"/>
    </row>
    <row r="2570" spans="1:20" s="16" customFormat="1" ht="30" customHeight="1">
      <c r="A2570" s="21"/>
      <c r="B2570" s="21"/>
      <c r="C2570" s="197"/>
      <c r="D2570" s="168"/>
      <c r="E2570" s="154" t="str">
        <f>IFERROR(VLOOKUP(D2570,CADA_PROD!D:H,5,0),"")</f>
        <v/>
      </c>
      <c r="F2570" s="169"/>
      <c r="G2570" s="170"/>
      <c r="H2570" s="14"/>
      <c r="I2570" s="171"/>
      <c r="J2570" s="14"/>
      <c r="K2570" s="131"/>
      <c r="L2570" s="131" t="str">
        <f>IF(D2570="","",SUMIFS(MOVI_ENTR!I:I,MOVI_ENTR!D:D,D2570,MOVI_ENTR!O:O,O2570)-SUMIFS(MOVI_SAID!H:H,MOVI_SAID!D:D,D2570,MOVI_SAID!L:L,MOVI_ENTR!O2570))</f>
        <v/>
      </c>
      <c r="M2570" s="173" t="str">
        <f t="shared" si="56"/>
        <v/>
      </c>
      <c r="N2570" s="14"/>
      <c r="O2570" s="14"/>
      <c r="P2570" s="21"/>
      <c r="Q2570" s="21"/>
      <c r="R2570" s="21"/>
      <c r="S2570" s="21"/>
      <c r="T2570" s="21"/>
    </row>
    <row r="2571" spans="1:20" s="16" customFormat="1" ht="30" customHeight="1">
      <c r="A2571" s="21"/>
      <c r="B2571" s="21"/>
      <c r="C2571" s="197"/>
      <c r="D2571" s="168"/>
      <c r="E2571" s="154" t="str">
        <f>IFERROR(VLOOKUP(D2571,CADA_PROD!D:H,5,0),"")</f>
        <v/>
      </c>
      <c r="F2571" s="169"/>
      <c r="G2571" s="170"/>
      <c r="H2571" s="14"/>
      <c r="I2571" s="171"/>
      <c r="J2571" s="14"/>
      <c r="K2571" s="131"/>
      <c r="L2571" s="131" t="str">
        <f>IF(D2571="","",SUMIFS(MOVI_ENTR!I:I,MOVI_ENTR!D:D,D2571,MOVI_ENTR!O:O,O2571)-SUMIFS(MOVI_SAID!H:H,MOVI_SAID!D:D,D2571,MOVI_SAID!L:L,MOVI_ENTR!O2571))</f>
        <v/>
      </c>
      <c r="M2571" s="173" t="str">
        <f t="shared" si="56"/>
        <v/>
      </c>
      <c r="N2571" s="14"/>
      <c r="O2571" s="14"/>
      <c r="P2571" s="21"/>
      <c r="Q2571" s="21"/>
      <c r="R2571" s="21"/>
      <c r="S2571" s="21"/>
      <c r="T2571" s="21"/>
    </row>
    <row r="2572" spans="1:20" s="16" customFormat="1" ht="30" customHeight="1">
      <c r="A2572" s="21"/>
      <c r="B2572" s="21"/>
      <c r="C2572" s="197"/>
      <c r="D2572" s="168"/>
      <c r="E2572" s="154" t="str">
        <f>IFERROR(VLOOKUP(D2572,CADA_PROD!D:H,5,0),"")</f>
        <v/>
      </c>
      <c r="F2572" s="169"/>
      <c r="G2572" s="170"/>
      <c r="H2572" s="14"/>
      <c r="I2572" s="171"/>
      <c r="J2572" s="14"/>
      <c r="K2572" s="131"/>
      <c r="L2572" s="131" t="str">
        <f>IF(D2572="","",SUMIFS(MOVI_ENTR!I:I,MOVI_ENTR!D:D,D2572,MOVI_ENTR!O:O,O2572)-SUMIFS(MOVI_SAID!H:H,MOVI_SAID!D:D,D2572,MOVI_SAID!L:L,MOVI_ENTR!O2572))</f>
        <v/>
      </c>
      <c r="M2572" s="173" t="str">
        <f t="shared" si="56"/>
        <v/>
      </c>
      <c r="N2572" s="14"/>
      <c r="O2572" s="14"/>
      <c r="P2572" s="21"/>
      <c r="Q2572" s="21"/>
      <c r="R2572" s="21"/>
      <c r="S2572" s="21"/>
      <c r="T2572" s="21"/>
    </row>
    <row r="2573" spans="1:20" s="16" customFormat="1" ht="30" customHeight="1">
      <c r="A2573" s="21"/>
      <c r="B2573" s="21"/>
      <c r="C2573" s="197"/>
      <c r="D2573" s="168"/>
      <c r="E2573" s="154" t="str">
        <f>IFERROR(VLOOKUP(D2573,CADA_PROD!D:H,5,0),"")</f>
        <v/>
      </c>
      <c r="F2573" s="169"/>
      <c r="G2573" s="170"/>
      <c r="H2573" s="14"/>
      <c r="I2573" s="171"/>
      <c r="J2573" s="14"/>
      <c r="K2573" s="131"/>
      <c r="L2573" s="131" t="str">
        <f>IF(D2573="","",SUMIFS(MOVI_ENTR!I:I,MOVI_ENTR!D:D,D2573,MOVI_ENTR!O:O,O2573)-SUMIFS(MOVI_SAID!H:H,MOVI_SAID!D:D,D2573,MOVI_SAID!L:L,MOVI_ENTR!O2573))</f>
        <v/>
      </c>
      <c r="M2573" s="173" t="str">
        <f t="shared" si="56"/>
        <v/>
      </c>
      <c r="N2573" s="14"/>
      <c r="O2573" s="14"/>
      <c r="P2573" s="21"/>
      <c r="Q2573" s="21"/>
      <c r="R2573" s="21"/>
      <c r="S2573" s="21"/>
      <c r="T2573" s="21"/>
    </row>
    <row r="2574" spans="1:20" s="16" customFormat="1" ht="30" customHeight="1">
      <c r="A2574" s="21"/>
      <c r="B2574" s="21"/>
      <c r="C2574" s="197"/>
      <c r="D2574" s="168"/>
      <c r="E2574" s="154" t="str">
        <f>IFERROR(VLOOKUP(D2574,CADA_PROD!D:H,5,0),"")</f>
        <v/>
      </c>
      <c r="F2574" s="169"/>
      <c r="G2574" s="170"/>
      <c r="H2574" s="14"/>
      <c r="I2574" s="171"/>
      <c r="J2574" s="14"/>
      <c r="K2574" s="131"/>
      <c r="L2574" s="131" t="str">
        <f>IF(D2574="","",SUMIFS(MOVI_ENTR!I:I,MOVI_ENTR!D:D,D2574,MOVI_ENTR!O:O,O2574)-SUMIFS(MOVI_SAID!H:H,MOVI_SAID!D:D,D2574,MOVI_SAID!L:L,MOVI_ENTR!O2574))</f>
        <v/>
      </c>
      <c r="M2574" s="173" t="str">
        <f t="shared" si="56"/>
        <v/>
      </c>
      <c r="N2574" s="14"/>
      <c r="O2574" s="14"/>
      <c r="P2574" s="21"/>
      <c r="Q2574" s="21"/>
      <c r="R2574" s="21"/>
      <c r="S2574" s="21"/>
      <c r="T2574" s="21"/>
    </row>
    <row r="2575" spans="1:20" s="16" customFormat="1" ht="30" customHeight="1">
      <c r="A2575" s="21"/>
      <c r="B2575" s="21"/>
      <c r="C2575" s="197"/>
      <c r="D2575" s="168"/>
      <c r="E2575" s="154" t="str">
        <f>IFERROR(VLOOKUP(D2575,CADA_PROD!D:H,5,0),"")</f>
        <v/>
      </c>
      <c r="F2575" s="169"/>
      <c r="G2575" s="170"/>
      <c r="H2575" s="14"/>
      <c r="I2575" s="171"/>
      <c r="J2575" s="14"/>
      <c r="K2575" s="131"/>
      <c r="L2575" s="131" t="str">
        <f>IF(D2575="","",SUMIFS(MOVI_ENTR!I:I,MOVI_ENTR!D:D,D2575,MOVI_ENTR!O:O,O2575)-SUMIFS(MOVI_SAID!H:H,MOVI_SAID!D:D,D2575,MOVI_SAID!L:L,MOVI_ENTR!O2575))</f>
        <v/>
      </c>
      <c r="M2575" s="173" t="str">
        <f t="shared" si="56"/>
        <v/>
      </c>
      <c r="N2575" s="14"/>
      <c r="O2575" s="14"/>
      <c r="P2575" s="21"/>
      <c r="Q2575" s="21"/>
      <c r="R2575" s="21"/>
      <c r="S2575" s="21"/>
      <c r="T2575" s="21"/>
    </row>
    <row r="2576" spans="1:20" s="16" customFormat="1" ht="30" customHeight="1">
      <c r="A2576" s="21"/>
      <c r="B2576" s="21"/>
      <c r="C2576" s="197"/>
      <c r="D2576" s="168"/>
      <c r="E2576" s="154" t="str">
        <f>IFERROR(VLOOKUP(D2576,CADA_PROD!D:H,5,0),"")</f>
        <v/>
      </c>
      <c r="F2576" s="169"/>
      <c r="G2576" s="170"/>
      <c r="H2576" s="14"/>
      <c r="I2576" s="171"/>
      <c r="J2576" s="14"/>
      <c r="K2576" s="131"/>
      <c r="L2576" s="131" t="str">
        <f>IF(D2576="","",SUMIFS(MOVI_ENTR!I:I,MOVI_ENTR!D:D,D2576,MOVI_ENTR!O:O,O2576)-SUMIFS(MOVI_SAID!H:H,MOVI_SAID!D:D,D2576,MOVI_SAID!L:L,MOVI_ENTR!O2576))</f>
        <v/>
      </c>
      <c r="M2576" s="173" t="str">
        <f t="shared" si="56"/>
        <v/>
      </c>
      <c r="N2576" s="14"/>
      <c r="O2576" s="14"/>
      <c r="P2576" s="21"/>
      <c r="Q2576" s="21"/>
      <c r="R2576" s="21"/>
      <c r="S2576" s="21"/>
      <c r="T2576" s="21"/>
    </row>
    <row r="2577" spans="1:20" s="16" customFormat="1" ht="30" customHeight="1">
      <c r="A2577" s="21"/>
      <c r="B2577" s="21"/>
      <c r="C2577" s="197"/>
      <c r="D2577" s="168"/>
      <c r="E2577" s="154" t="str">
        <f>IFERROR(VLOOKUP(D2577,CADA_PROD!D:H,5,0),"")</f>
        <v/>
      </c>
      <c r="F2577" s="169"/>
      <c r="G2577" s="170"/>
      <c r="H2577" s="14"/>
      <c r="I2577" s="171"/>
      <c r="J2577" s="14"/>
      <c r="K2577" s="131"/>
      <c r="L2577" s="131" t="str">
        <f>IF(D2577="","",SUMIFS(MOVI_ENTR!I:I,MOVI_ENTR!D:D,D2577,MOVI_ENTR!O:O,O2577)-SUMIFS(MOVI_SAID!H:H,MOVI_SAID!D:D,D2577,MOVI_SAID!L:L,MOVI_ENTR!O2577))</f>
        <v/>
      </c>
      <c r="M2577" s="173" t="str">
        <f t="shared" si="56"/>
        <v/>
      </c>
      <c r="N2577" s="14"/>
      <c r="O2577" s="14"/>
      <c r="P2577" s="21"/>
      <c r="Q2577" s="21"/>
      <c r="R2577" s="21"/>
      <c r="S2577" s="21"/>
      <c r="T2577" s="21"/>
    </row>
    <row r="2578" spans="1:20" s="16" customFormat="1" ht="30" customHeight="1">
      <c r="A2578" s="21"/>
      <c r="B2578" s="21"/>
      <c r="C2578" s="197"/>
      <c r="D2578" s="168"/>
      <c r="E2578" s="154" t="str">
        <f>IFERROR(VLOOKUP(D2578,CADA_PROD!D:H,5,0),"")</f>
        <v/>
      </c>
      <c r="F2578" s="169"/>
      <c r="G2578" s="170"/>
      <c r="H2578" s="14"/>
      <c r="I2578" s="171"/>
      <c r="J2578" s="14"/>
      <c r="K2578" s="131"/>
      <c r="L2578" s="131" t="str">
        <f>IF(D2578="","",SUMIFS(MOVI_ENTR!I:I,MOVI_ENTR!D:D,D2578,MOVI_ENTR!O:O,O2578)-SUMIFS(MOVI_SAID!H:H,MOVI_SAID!D:D,D2578,MOVI_SAID!L:L,MOVI_ENTR!O2578))</f>
        <v/>
      </c>
      <c r="M2578" s="173" t="str">
        <f t="shared" si="56"/>
        <v/>
      </c>
      <c r="N2578" s="14"/>
      <c r="O2578" s="14"/>
      <c r="P2578" s="21"/>
      <c r="Q2578" s="21"/>
      <c r="R2578" s="21"/>
      <c r="S2578" s="21"/>
      <c r="T2578" s="21"/>
    </row>
    <row r="2579" spans="1:20" s="16" customFormat="1" ht="30" customHeight="1">
      <c r="A2579" s="21"/>
      <c r="B2579" s="21"/>
      <c r="C2579" s="197"/>
      <c r="D2579" s="168"/>
      <c r="E2579" s="154" t="str">
        <f>IFERROR(VLOOKUP(D2579,CADA_PROD!D:H,5,0),"")</f>
        <v/>
      </c>
      <c r="F2579" s="169"/>
      <c r="G2579" s="170"/>
      <c r="H2579" s="14"/>
      <c r="I2579" s="171"/>
      <c r="J2579" s="14"/>
      <c r="K2579" s="131"/>
      <c r="L2579" s="131" t="str">
        <f>IF(D2579="","",SUMIFS(MOVI_ENTR!I:I,MOVI_ENTR!D:D,D2579,MOVI_ENTR!O:O,O2579)-SUMIFS(MOVI_SAID!H:H,MOVI_SAID!D:D,D2579,MOVI_SAID!L:L,MOVI_ENTR!O2579))</f>
        <v/>
      </c>
      <c r="M2579" s="173" t="str">
        <f t="shared" si="56"/>
        <v/>
      </c>
      <c r="N2579" s="14"/>
      <c r="O2579" s="14"/>
      <c r="P2579" s="21"/>
      <c r="Q2579" s="21"/>
      <c r="R2579" s="21"/>
      <c r="S2579" s="21"/>
      <c r="T2579" s="21"/>
    </row>
    <row r="2580" spans="1:20" s="16" customFormat="1" ht="30" customHeight="1">
      <c r="A2580" s="21"/>
      <c r="B2580" s="21"/>
      <c r="C2580" s="197"/>
      <c r="D2580" s="168"/>
      <c r="E2580" s="154" t="str">
        <f>IFERROR(VLOOKUP(D2580,CADA_PROD!D:H,5,0),"")</f>
        <v/>
      </c>
      <c r="F2580" s="169"/>
      <c r="G2580" s="170"/>
      <c r="H2580" s="14"/>
      <c r="I2580" s="171"/>
      <c r="J2580" s="14"/>
      <c r="K2580" s="131"/>
      <c r="L2580" s="131" t="str">
        <f>IF(D2580="","",SUMIFS(MOVI_ENTR!I:I,MOVI_ENTR!D:D,D2580,MOVI_ENTR!O:O,O2580)-SUMIFS(MOVI_SAID!H:H,MOVI_SAID!D:D,D2580,MOVI_SAID!L:L,MOVI_ENTR!O2580))</f>
        <v/>
      </c>
      <c r="M2580" s="173" t="str">
        <f t="shared" si="56"/>
        <v/>
      </c>
      <c r="N2580" s="14"/>
      <c r="O2580" s="14"/>
      <c r="P2580" s="21"/>
      <c r="Q2580" s="21"/>
      <c r="R2580" s="21"/>
      <c r="S2580" s="21"/>
      <c r="T2580" s="21"/>
    </row>
    <row r="2581" spans="1:20" s="16" customFormat="1" ht="30" customHeight="1">
      <c r="A2581" s="21"/>
      <c r="B2581" s="21"/>
      <c r="C2581" s="197"/>
      <c r="D2581" s="168"/>
      <c r="E2581" s="154" t="str">
        <f>IFERROR(VLOOKUP(D2581,CADA_PROD!D:H,5,0),"")</f>
        <v/>
      </c>
      <c r="F2581" s="169"/>
      <c r="G2581" s="170"/>
      <c r="H2581" s="14"/>
      <c r="I2581" s="171"/>
      <c r="J2581" s="14"/>
      <c r="K2581" s="131"/>
      <c r="L2581" s="131" t="str">
        <f>IF(D2581="","",SUMIFS(MOVI_ENTR!I:I,MOVI_ENTR!D:D,D2581,MOVI_ENTR!O:O,O2581)-SUMIFS(MOVI_SAID!H:H,MOVI_SAID!D:D,D2581,MOVI_SAID!L:L,MOVI_ENTR!O2581))</f>
        <v/>
      </c>
      <c r="M2581" s="173" t="str">
        <f t="shared" si="56"/>
        <v/>
      </c>
      <c r="N2581" s="14"/>
      <c r="O2581" s="14"/>
      <c r="P2581" s="21"/>
      <c r="Q2581" s="21"/>
      <c r="R2581" s="21"/>
      <c r="S2581" s="21"/>
      <c r="T2581" s="21"/>
    </row>
    <row r="2582" spans="1:20" s="16" customFormat="1" ht="30" customHeight="1">
      <c r="A2582" s="21"/>
      <c r="B2582" s="21"/>
      <c r="C2582" s="197"/>
      <c r="D2582" s="168"/>
      <c r="E2582" s="154" t="str">
        <f>IFERROR(VLOOKUP(D2582,CADA_PROD!D:H,5,0),"")</f>
        <v/>
      </c>
      <c r="F2582" s="169"/>
      <c r="G2582" s="170"/>
      <c r="H2582" s="14"/>
      <c r="I2582" s="171"/>
      <c r="J2582" s="14"/>
      <c r="K2582" s="131"/>
      <c r="L2582" s="131" t="str">
        <f>IF(D2582="","",SUMIFS(MOVI_ENTR!I:I,MOVI_ENTR!D:D,D2582,MOVI_ENTR!O:O,O2582)-SUMIFS(MOVI_SAID!H:H,MOVI_SAID!D:D,D2582,MOVI_SAID!L:L,MOVI_ENTR!O2582))</f>
        <v/>
      </c>
      <c r="M2582" s="173" t="str">
        <f t="shared" si="56"/>
        <v/>
      </c>
      <c r="N2582" s="14"/>
      <c r="O2582" s="14"/>
      <c r="P2582" s="21"/>
      <c r="Q2582" s="21"/>
      <c r="R2582" s="21"/>
      <c r="S2582" s="21"/>
      <c r="T2582" s="21"/>
    </row>
    <row r="2583" spans="1:20" s="16" customFormat="1" ht="30" customHeight="1">
      <c r="A2583" s="21"/>
      <c r="B2583" s="21"/>
      <c r="C2583" s="197"/>
      <c r="D2583" s="168"/>
      <c r="E2583" s="154" t="str">
        <f>IFERROR(VLOOKUP(D2583,CADA_PROD!D:H,5,0),"")</f>
        <v/>
      </c>
      <c r="F2583" s="169"/>
      <c r="G2583" s="170"/>
      <c r="H2583" s="14"/>
      <c r="I2583" s="171"/>
      <c r="J2583" s="14"/>
      <c r="K2583" s="131"/>
      <c r="L2583" s="131" t="str">
        <f>IF(D2583="","",SUMIFS(MOVI_ENTR!I:I,MOVI_ENTR!D:D,D2583,MOVI_ENTR!O:O,O2583)-SUMIFS(MOVI_SAID!H:H,MOVI_SAID!D:D,D2583,MOVI_SAID!L:L,MOVI_ENTR!O2583))</f>
        <v/>
      </c>
      <c r="M2583" s="173" t="str">
        <f t="shared" si="56"/>
        <v/>
      </c>
      <c r="N2583" s="14"/>
      <c r="O2583" s="14"/>
      <c r="P2583" s="21"/>
      <c r="Q2583" s="21"/>
      <c r="R2583" s="21"/>
      <c r="S2583" s="21"/>
      <c r="T2583" s="21"/>
    </row>
    <row r="2584" spans="1:20" s="16" customFormat="1" ht="30" customHeight="1">
      <c r="A2584" s="21"/>
      <c r="B2584" s="21"/>
      <c r="C2584" s="197"/>
      <c r="D2584" s="168"/>
      <c r="E2584" s="154" t="str">
        <f>IFERROR(VLOOKUP(D2584,CADA_PROD!D:H,5,0),"")</f>
        <v/>
      </c>
      <c r="F2584" s="169"/>
      <c r="G2584" s="170"/>
      <c r="H2584" s="14"/>
      <c r="I2584" s="171"/>
      <c r="J2584" s="14"/>
      <c r="K2584" s="131"/>
      <c r="L2584" s="131" t="str">
        <f>IF(D2584="","",SUMIFS(MOVI_ENTR!I:I,MOVI_ENTR!D:D,D2584,MOVI_ENTR!O:O,O2584)-SUMIFS(MOVI_SAID!H:H,MOVI_SAID!D:D,D2584,MOVI_SAID!L:L,MOVI_ENTR!O2584))</f>
        <v/>
      </c>
      <c r="M2584" s="173" t="str">
        <f t="shared" si="56"/>
        <v/>
      </c>
      <c r="N2584" s="14"/>
      <c r="O2584" s="14"/>
      <c r="P2584" s="21"/>
      <c r="Q2584" s="21"/>
      <c r="R2584" s="21"/>
      <c r="S2584" s="21"/>
      <c r="T2584" s="21"/>
    </row>
    <row r="2585" spans="1:20" s="16" customFormat="1" ht="30" customHeight="1">
      <c r="A2585" s="21"/>
      <c r="B2585" s="21"/>
      <c r="C2585" s="197"/>
      <c r="D2585" s="168"/>
      <c r="E2585" s="154" t="str">
        <f>IFERROR(VLOOKUP(D2585,CADA_PROD!D:H,5,0),"")</f>
        <v/>
      </c>
      <c r="F2585" s="169"/>
      <c r="G2585" s="170"/>
      <c r="H2585" s="14"/>
      <c r="I2585" s="171"/>
      <c r="J2585" s="14"/>
      <c r="K2585" s="131"/>
      <c r="L2585" s="131" t="str">
        <f>IF(D2585="","",SUMIFS(MOVI_ENTR!I:I,MOVI_ENTR!D:D,D2585,MOVI_ENTR!O:O,O2585)-SUMIFS(MOVI_SAID!H:H,MOVI_SAID!D:D,D2585,MOVI_SAID!L:L,MOVI_ENTR!O2585))</f>
        <v/>
      </c>
      <c r="M2585" s="173" t="str">
        <f t="shared" si="56"/>
        <v/>
      </c>
      <c r="N2585" s="14"/>
      <c r="O2585" s="14"/>
      <c r="P2585" s="21"/>
      <c r="Q2585" s="21"/>
      <c r="R2585" s="21"/>
      <c r="S2585" s="21"/>
      <c r="T2585" s="21"/>
    </row>
    <row r="2586" spans="1:20" s="16" customFormat="1" ht="30" customHeight="1">
      <c r="A2586" s="21"/>
      <c r="B2586" s="21"/>
      <c r="C2586" s="197"/>
      <c r="D2586" s="168"/>
      <c r="E2586" s="154" t="str">
        <f>IFERROR(VLOOKUP(D2586,CADA_PROD!D:H,5,0),"")</f>
        <v/>
      </c>
      <c r="F2586" s="169"/>
      <c r="G2586" s="170"/>
      <c r="H2586" s="14"/>
      <c r="I2586" s="171"/>
      <c r="J2586" s="14"/>
      <c r="K2586" s="131"/>
      <c r="L2586" s="131" t="str">
        <f>IF(D2586="","",SUMIFS(MOVI_ENTR!I:I,MOVI_ENTR!D:D,D2586,MOVI_ENTR!O:O,O2586)-SUMIFS(MOVI_SAID!H:H,MOVI_SAID!D:D,D2586,MOVI_SAID!L:L,MOVI_ENTR!O2586))</f>
        <v/>
      </c>
      <c r="M2586" s="173" t="str">
        <f t="shared" si="56"/>
        <v/>
      </c>
      <c r="N2586" s="14"/>
      <c r="O2586" s="14"/>
      <c r="P2586" s="21"/>
      <c r="Q2586" s="21"/>
      <c r="R2586" s="21"/>
      <c r="S2586" s="21"/>
      <c r="T2586" s="21"/>
    </row>
    <row r="2587" spans="1:20" s="16" customFormat="1" ht="30" customHeight="1">
      <c r="A2587" s="21"/>
      <c r="B2587" s="21"/>
      <c r="C2587" s="197"/>
      <c r="D2587" s="168"/>
      <c r="E2587" s="154" t="str">
        <f>IFERROR(VLOOKUP(D2587,CADA_PROD!D:H,5,0),"")</f>
        <v/>
      </c>
      <c r="F2587" s="169"/>
      <c r="G2587" s="170"/>
      <c r="H2587" s="14"/>
      <c r="I2587" s="171"/>
      <c r="J2587" s="14"/>
      <c r="K2587" s="131"/>
      <c r="L2587" s="131" t="str">
        <f>IF(D2587="","",SUMIFS(MOVI_ENTR!I:I,MOVI_ENTR!D:D,D2587,MOVI_ENTR!O:O,O2587)-SUMIFS(MOVI_SAID!H:H,MOVI_SAID!D:D,D2587,MOVI_SAID!L:L,MOVI_ENTR!O2587))</f>
        <v/>
      </c>
      <c r="M2587" s="173" t="str">
        <f t="shared" ref="M2587:M2650" si="57">IF(D2587="","",H2587*I2587)</f>
        <v/>
      </c>
      <c r="N2587" s="14"/>
      <c r="O2587" s="14"/>
      <c r="P2587" s="21"/>
      <c r="Q2587" s="21"/>
      <c r="R2587" s="21"/>
      <c r="S2587" s="21"/>
      <c r="T2587" s="21"/>
    </row>
    <row r="2588" spans="1:20" s="16" customFormat="1" ht="30" customHeight="1">
      <c r="A2588" s="21"/>
      <c r="B2588" s="21"/>
      <c r="C2588" s="197"/>
      <c r="D2588" s="168"/>
      <c r="E2588" s="154" t="str">
        <f>IFERROR(VLOOKUP(D2588,CADA_PROD!D:H,5,0),"")</f>
        <v/>
      </c>
      <c r="F2588" s="169"/>
      <c r="G2588" s="170"/>
      <c r="H2588" s="14"/>
      <c r="I2588" s="171"/>
      <c r="J2588" s="14"/>
      <c r="K2588" s="131"/>
      <c r="L2588" s="131" t="str">
        <f>IF(D2588="","",SUMIFS(MOVI_ENTR!I:I,MOVI_ENTR!D:D,D2588,MOVI_ENTR!O:O,O2588)-SUMIFS(MOVI_SAID!H:H,MOVI_SAID!D:D,D2588,MOVI_SAID!L:L,MOVI_ENTR!O2588))</f>
        <v/>
      </c>
      <c r="M2588" s="173" t="str">
        <f t="shared" si="57"/>
        <v/>
      </c>
      <c r="N2588" s="14"/>
      <c r="O2588" s="14"/>
      <c r="P2588" s="21"/>
      <c r="Q2588" s="21"/>
      <c r="R2588" s="21"/>
      <c r="S2588" s="21"/>
      <c r="T2588" s="21"/>
    </row>
    <row r="2589" spans="1:20" s="16" customFormat="1" ht="30" customHeight="1">
      <c r="A2589" s="21"/>
      <c r="B2589" s="21"/>
      <c r="C2589" s="197"/>
      <c r="D2589" s="168"/>
      <c r="E2589" s="154" t="str">
        <f>IFERROR(VLOOKUP(D2589,CADA_PROD!D:H,5,0),"")</f>
        <v/>
      </c>
      <c r="F2589" s="169"/>
      <c r="G2589" s="170"/>
      <c r="H2589" s="14"/>
      <c r="I2589" s="171"/>
      <c r="J2589" s="14"/>
      <c r="K2589" s="131"/>
      <c r="L2589" s="131" t="str">
        <f>IF(D2589="","",SUMIFS(MOVI_ENTR!I:I,MOVI_ENTR!D:D,D2589,MOVI_ENTR!O:O,O2589)-SUMIFS(MOVI_SAID!H:H,MOVI_SAID!D:D,D2589,MOVI_SAID!L:L,MOVI_ENTR!O2589))</f>
        <v/>
      </c>
      <c r="M2589" s="173" t="str">
        <f t="shared" si="57"/>
        <v/>
      </c>
      <c r="N2589" s="14"/>
      <c r="O2589" s="14"/>
      <c r="P2589" s="21"/>
      <c r="Q2589" s="21"/>
      <c r="R2589" s="21"/>
      <c r="S2589" s="21"/>
      <c r="T2589" s="21"/>
    </row>
    <row r="2590" spans="1:20" s="16" customFormat="1" ht="30" customHeight="1">
      <c r="A2590" s="21"/>
      <c r="B2590" s="21"/>
      <c r="C2590" s="197"/>
      <c r="D2590" s="168"/>
      <c r="E2590" s="154" t="str">
        <f>IFERROR(VLOOKUP(D2590,CADA_PROD!D:H,5,0),"")</f>
        <v/>
      </c>
      <c r="F2590" s="169"/>
      <c r="G2590" s="170"/>
      <c r="H2590" s="14"/>
      <c r="I2590" s="171"/>
      <c r="J2590" s="14"/>
      <c r="K2590" s="131"/>
      <c r="L2590" s="131" t="str">
        <f>IF(D2590="","",SUMIFS(MOVI_ENTR!I:I,MOVI_ENTR!D:D,D2590,MOVI_ENTR!O:O,O2590)-SUMIFS(MOVI_SAID!H:H,MOVI_SAID!D:D,D2590,MOVI_SAID!L:L,MOVI_ENTR!O2590))</f>
        <v/>
      </c>
      <c r="M2590" s="173" t="str">
        <f t="shared" si="57"/>
        <v/>
      </c>
      <c r="N2590" s="14"/>
      <c r="O2590" s="14"/>
      <c r="P2590" s="21"/>
      <c r="Q2590" s="21"/>
      <c r="R2590" s="21"/>
      <c r="S2590" s="21"/>
      <c r="T2590" s="21"/>
    </row>
    <row r="2591" spans="1:20" s="16" customFormat="1" ht="30" customHeight="1">
      <c r="A2591" s="21"/>
      <c r="B2591" s="21"/>
      <c r="C2591" s="197"/>
      <c r="D2591" s="168"/>
      <c r="E2591" s="154" t="str">
        <f>IFERROR(VLOOKUP(D2591,CADA_PROD!D:H,5,0),"")</f>
        <v/>
      </c>
      <c r="F2591" s="169"/>
      <c r="G2591" s="170"/>
      <c r="H2591" s="14"/>
      <c r="I2591" s="171"/>
      <c r="J2591" s="14"/>
      <c r="K2591" s="131"/>
      <c r="L2591" s="131" t="str">
        <f>IF(D2591="","",SUMIFS(MOVI_ENTR!I:I,MOVI_ENTR!D:D,D2591,MOVI_ENTR!O:O,O2591)-SUMIFS(MOVI_SAID!H:H,MOVI_SAID!D:D,D2591,MOVI_SAID!L:L,MOVI_ENTR!O2591))</f>
        <v/>
      </c>
      <c r="M2591" s="173" t="str">
        <f t="shared" si="57"/>
        <v/>
      </c>
      <c r="N2591" s="14"/>
      <c r="O2591" s="14"/>
      <c r="P2591" s="21"/>
      <c r="Q2591" s="21"/>
      <c r="R2591" s="21"/>
      <c r="S2591" s="21"/>
      <c r="T2591" s="21"/>
    </row>
    <row r="2592" spans="1:20" s="16" customFormat="1" ht="30" customHeight="1">
      <c r="A2592" s="21"/>
      <c r="B2592" s="21"/>
      <c r="C2592" s="197"/>
      <c r="D2592" s="168"/>
      <c r="E2592" s="154" t="str">
        <f>IFERROR(VLOOKUP(D2592,CADA_PROD!D:H,5,0),"")</f>
        <v/>
      </c>
      <c r="F2592" s="169"/>
      <c r="G2592" s="170"/>
      <c r="H2592" s="14"/>
      <c r="I2592" s="171"/>
      <c r="J2592" s="14"/>
      <c r="K2592" s="131"/>
      <c r="L2592" s="131" t="str">
        <f>IF(D2592="","",SUMIFS(MOVI_ENTR!I:I,MOVI_ENTR!D:D,D2592,MOVI_ENTR!O:O,O2592)-SUMIFS(MOVI_SAID!H:H,MOVI_SAID!D:D,D2592,MOVI_SAID!L:L,MOVI_ENTR!O2592))</f>
        <v/>
      </c>
      <c r="M2592" s="173" t="str">
        <f t="shared" si="57"/>
        <v/>
      </c>
      <c r="N2592" s="14"/>
      <c r="O2592" s="14"/>
      <c r="P2592" s="21"/>
      <c r="Q2592" s="21"/>
      <c r="R2592" s="21"/>
      <c r="S2592" s="21"/>
      <c r="T2592" s="21"/>
    </row>
    <row r="2593" spans="1:20" s="16" customFormat="1" ht="30" customHeight="1">
      <c r="A2593" s="21"/>
      <c r="B2593" s="21"/>
      <c r="C2593" s="197"/>
      <c r="D2593" s="168"/>
      <c r="E2593" s="154" t="str">
        <f>IFERROR(VLOOKUP(D2593,CADA_PROD!D:H,5,0),"")</f>
        <v/>
      </c>
      <c r="F2593" s="169"/>
      <c r="G2593" s="170"/>
      <c r="H2593" s="14"/>
      <c r="I2593" s="171"/>
      <c r="J2593" s="14"/>
      <c r="K2593" s="131"/>
      <c r="L2593" s="131" t="str">
        <f>IF(D2593="","",SUMIFS(MOVI_ENTR!I:I,MOVI_ENTR!D:D,D2593,MOVI_ENTR!O:O,O2593)-SUMIFS(MOVI_SAID!H:H,MOVI_SAID!D:D,D2593,MOVI_SAID!L:L,MOVI_ENTR!O2593))</f>
        <v/>
      </c>
      <c r="M2593" s="173" t="str">
        <f t="shared" si="57"/>
        <v/>
      </c>
      <c r="N2593" s="14"/>
      <c r="O2593" s="14"/>
      <c r="P2593" s="21"/>
      <c r="Q2593" s="21"/>
      <c r="R2593" s="21"/>
      <c r="S2593" s="21"/>
      <c r="T2593" s="21"/>
    </row>
    <row r="2594" spans="1:20" s="16" customFormat="1" ht="30" customHeight="1">
      <c r="A2594" s="21"/>
      <c r="B2594" s="21"/>
      <c r="C2594" s="197"/>
      <c r="D2594" s="168"/>
      <c r="E2594" s="154" t="str">
        <f>IFERROR(VLOOKUP(D2594,CADA_PROD!D:H,5,0),"")</f>
        <v/>
      </c>
      <c r="F2594" s="169"/>
      <c r="G2594" s="170"/>
      <c r="H2594" s="14"/>
      <c r="I2594" s="171"/>
      <c r="J2594" s="14"/>
      <c r="K2594" s="131"/>
      <c r="L2594" s="131" t="str">
        <f>IF(D2594="","",SUMIFS(MOVI_ENTR!I:I,MOVI_ENTR!D:D,D2594,MOVI_ENTR!O:O,O2594)-SUMIFS(MOVI_SAID!H:H,MOVI_SAID!D:D,D2594,MOVI_SAID!L:L,MOVI_ENTR!O2594))</f>
        <v/>
      </c>
      <c r="M2594" s="173" t="str">
        <f t="shared" si="57"/>
        <v/>
      </c>
      <c r="N2594" s="14"/>
      <c r="O2594" s="14"/>
      <c r="P2594" s="21"/>
      <c r="Q2594" s="21"/>
      <c r="R2594" s="21"/>
      <c r="S2594" s="21"/>
      <c r="T2594" s="21"/>
    </row>
    <row r="2595" spans="1:20" s="16" customFormat="1" ht="30" customHeight="1">
      <c r="A2595" s="21"/>
      <c r="B2595" s="21"/>
      <c r="C2595" s="197"/>
      <c r="D2595" s="168"/>
      <c r="E2595" s="154" t="str">
        <f>IFERROR(VLOOKUP(D2595,CADA_PROD!D:H,5,0),"")</f>
        <v/>
      </c>
      <c r="F2595" s="169"/>
      <c r="G2595" s="170"/>
      <c r="H2595" s="14"/>
      <c r="I2595" s="171"/>
      <c r="J2595" s="14"/>
      <c r="K2595" s="131"/>
      <c r="L2595" s="131" t="str">
        <f>IF(D2595="","",SUMIFS(MOVI_ENTR!I:I,MOVI_ENTR!D:D,D2595,MOVI_ENTR!O:O,O2595)-SUMIFS(MOVI_SAID!H:H,MOVI_SAID!D:D,D2595,MOVI_SAID!L:L,MOVI_ENTR!O2595))</f>
        <v/>
      </c>
      <c r="M2595" s="173" t="str">
        <f t="shared" si="57"/>
        <v/>
      </c>
      <c r="N2595" s="14"/>
      <c r="O2595" s="14"/>
      <c r="P2595" s="21"/>
      <c r="Q2595" s="21"/>
      <c r="R2595" s="21"/>
      <c r="S2595" s="21"/>
      <c r="T2595" s="21"/>
    </row>
    <row r="2596" spans="1:20" s="16" customFormat="1" ht="30" customHeight="1">
      <c r="A2596" s="21"/>
      <c r="B2596" s="21"/>
      <c r="C2596" s="197"/>
      <c r="D2596" s="168"/>
      <c r="E2596" s="154" t="str">
        <f>IFERROR(VLOOKUP(D2596,CADA_PROD!D:H,5,0),"")</f>
        <v/>
      </c>
      <c r="F2596" s="169"/>
      <c r="G2596" s="170"/>
      <c r="H2596" s="14"/>
      <c r="I2596" s="171"/>
      <c r="J2596" s="14"/>
      <c r="K2596" s="131"/>
      <c r="L2596" s="131" t="str">
        <f>IF(D2596="","",SUMIFS(MOVI_ENTR!I:I,MOVI_ENTR!D:D,D2596,MOVI_ENTR!O:O,O2596)-SUMIFS(MOVI_SAID!H:H,MOVI_SAID!D:D,D2596,MOVI_SAID!L:L,MOVI_ENTR!O2596))</f>
        <v/>
      </c>
      <c r="M2596" s="173" t="str">
        <f t="shared" si="57"/>
        <v/>
      </c>
      <c r="N2596" s="14"/>
      <c r="O2596" s="14"/>
      <c r="P2596" s="21"/>
      <c r="Q2596" s="21"/>
      <c r="R2596" s="21"/>
      <c r="S2596" s="21"/>
      <c r="T2596" s="21"/>
    </row>
    <row r="2597" spans="1:20" s="16" customFormat="1" ht="30" customHeight="1">
      <c r="A2597" s="21"/>
      <c r="B2597" s="21"/>
      <c r="C2597" s="197"/>
      <c r="D2597" s="168"/>
      <c r="E2597" s="154" t="str">
        <f>IFERROR(VLOOKUP(D2597,CADA_PROD!D:H,5,0),"")</f>
        <v/>
      </c>
      <c r="F2597" s="169"/>
      <c r="G2597" s="170"/>
      <c r="H2597" s="14"/>
      <c r="I2597" s="171"/>
      <c r="J2597" s="14"/>
      <c r="K2597" s="131"/>
      <c r="L2597" s="131" t="str">
        <f>IF(D2597="","",SUMIFS(MOVI_ENTR!I:I,MOVI_ENTR!D:D,D2597,MOVI_ENTR!O:O,O2597)-SUMIFS(MOVI_SAID!H:H,MOVI_SAID!D:D,D2597,MOVI_SAID!L:L,MOVI_ENTR!O2597))</f>
        <v/>
      </c>
      <c r="M2597" s="173" t="str">
        <f t="shared" si="57"/>
        <v/>
      </c>
      <c r="N2597" s="14"/>
      <c r="O2597" s="14"/>
      <c r="P2597" s="21"/>
      <c r="Q2597" s="21"/>
      <c r="R2597" s="21"/>
      <c r="S2597" s="21"/>
      <c r="T2597" s="21"/>
    </row>
    <row r="2598" spans="1:20" s="16" customFormat="1" ht="30" customHeight="1">
      <c r="A2598" s="21"/>
      <c r="B2598" s="21"/>
      <c r="C2598" s="197"/>
      <c r="D2598" s="168"/>
      <c r="E2598" s="154" t="str">
        <f>IFERROR(VLOOKUP(D2598,CADA_PROD!D:H,5,0),"")</f>
        <v/>
      </c>
      <c r="F2598" s="169"/>
      <c r="G2598" s="170"/>
      <c r="H2598" s="14"/>
      <c r="I2598" s="171"/>
      <c r="J2598" s="14"/>
      <c r="K2598" s="131"/>
      <c r="L2598" s="131" t="str">
        <f>IF(D2598="","",SUMIFS(MOVI_ENTR!I:I,MOVI_ENTR!D:D,D2598,MOVI_ENTR!O:O,O2598)-SUMIFS(MOVI_SAID!H:H,MOVI_SAID!D:D,D2598,MOVI_SAID!L:L,MOVI_ENTR!O2598))</f>
        <v/>
      </c>
      <c r="M2598" s="173" t="str">
        <f t="shared" si="57"/>
        <v/>
      </c>
      <c r="N2598" s="14"/>
      <c r="O2598" s="14"/>
      <c r="P2598" s="21"/>
      <c r="Q2598" s="21"/>
      <c r="R2598" s="21"/>
      <c r="S2598" s="21"/>
      <c r="T2598" s="21"/>
    </row>
    <row r="2599" spans="1:20" s="16" customFormat="1" ht="30" customHeight="1">
      <c r="A2599" s="21"/>
      <c r="B2599" s="21"/>
      <c r="C2599" s="197"/>
      <c r="D2599" s="168"/>
      <c r="E2599" s="154" t="str">
        <f>IFERROR(VLOOKUP(D2599,CADA_PROD!D:H,5,0),"")</f>
        <v/>
      </c>
      <c r="F2599" s="169"/>
      <c r="G2599" s="170"/>
      <c r="H2599" s="14"/>
      <c r="I2599" s="171"/>
      <c r="J2599" s="14"/>
      <c r="K2599" s="131"/>
      <c r="L2599" s="131" t="str">
        <f>IF(D2599="","",SUMIFS(MOVI_ENTR!I:I,MOVI_ENTR!D:D,D2599,MOVI_ENTR!O:O,O2599)-SUMIFS(MOVI_SAID!H:H,MOVI_SAID!D:D,D2599,MOVI_SAID!L:L,MOVI_ENTR!O2599))</f>
        <v/>
      </c>
      <c r="M2599" s="173" t="str">
        <f t="shared" si="57"/>
        <v/>
      </c>
      <c r="N2599" s="14"/>
      <c r="O2599" s="14"/>
      <c r="P2599" s="21"/>
      <c r="Q2599" s="21"/>
      <c r="R2599" s="21"/>
      <c r="S2599" s="21"/>
      <c r="T2599" s="21"/>
    </row>
    <row r="2600" spans="1:20" s="16" customFormat="1" ht="30" customHeight="1">
      <c r="A2600" s="21"/>
      <c r="B2600" s="21"/>
      <c r="C2600" s="197"/>
      <c r="D2600" s="168"/>
      <c r="E2600" s="154" t="str">
        <f>IFERROR(VLOOKUP(D2600,CADA_PROD!D:H,5,0),"")</f>
        <v/>
      </c>
      <c r="F2600" s="169"/>
      <c r="G2600" s="170"/>
      <c r="H2600" s="14"/>
      <c r="I2600" s="171"/>
      <c r="J2600" s="14"/>
      <c r="K2600" s="131"/>
      <c r="L2600" s="131" t="str">
        <f>IF(D2600="","",SUMIFS(MOVI_ENTR!I:I,MOVI_ENTR!D:D,D2600,MOVI_ENTR!O:O,O2600)-SUMIFS(MOVI_SAID!H:H,MOVI_SAID!D:D,D2600,MOVI_SAID!L:L,MOVI_ENTR!O2600))</f>
        <v/>
      </c>
      <c r="M2600" s="173" t="str">
        <f t="shared" si="57"/>
        <v/>
      </c>
      <c r="N2600" s="14"/>
      <c r="O2600" s="14"/>
      <c r="P2600" s="21"/>
      <c r="Q2600" s="21"/>
      <c r="R2600" s="21"/>
      <c r="S2600" s="21"/>
      <c r="T2600" s="21"/>
    </row>
    <row r="2601" spans="1:20" s="16" customFormat="1" ht="30" customHeight="1">
      <c r="A2601" s="21"/>
      <c r="B2601" s="21"/>
      <c r="C2601" s="197"/>
      <c r="D2601" s="168"/>
      <c r="E2601" s="154" t="str">
        <f>IFERROR(VLOOKUP(D2601,CADA_PROD!D:H,5,0),"")</f>
        <v/>
      </c>
      <c r="F2601" s="169"/>
      <c r="G2601" s="170"/>
      <c r="H2601" s="14"/>
      <c r="I2601" s="171"/>
      <c r="J2601" s="14"/>
      <c r="K2601" s="131"/>
      <c r="L2601" s="131" t="str">
        <f>IF(D2601="","",SUMIFS(MOVI_ENTR!I:I,MOVI_ENTR!D:D,D2601,MOVI_ENTR!O:O,O2601)-SUMIFS(MOVI_SAID!H:H,MOVI_SAID!D:D,D2601,MOVI_SAID!L:L,MOVI_ENTR!O2601))</f>
        <v/>
      </c>
      <c r="M2601" s="173" t="str">
        <f t="shared" si="57"/>
        <v/>
      </c>
      <c r="N2601" s="14"/>
      <c r="O2601" s="14"/>
      <c r="P2601" s="21"/>
      <c r="Q2601" s="21"/>
      <c r="R2601" s="21"/>
      <c r="S2601" s="21"/>
      <c r="T2601" s="21"/>
    </row>
    <row r="2602" spans="1:20" s="16" customFormat="1" ht="30" customHeight="1">
      <c r="A2602" s="21"/>
      <c r="B2602" s="21"/>
      <c r="C2602" s="197"/>
      <c r="D2602" s="168"/>
      <c r="E2602" s="154" t="str">
        <f>IFERROR(VLOOKUP(D2602,CADA_PROD!D:H,5,0),"")</f>
        <v/>
      </c>
      <c r="F2602" s="169"/>
      <c r="G2602" s="170"/>
      <c r="H2602" s="14"/>
      <c r="I2602" s="171"/>
      <c r="J2602" s="14"/>
      <c r="K2602" s="131"/>
      <c r="L2602" s="131" t="str">
        <f>IF(D2602="","",SUMIFS(MOVI_ENTR!I:I,MOVI_ENTR!D:D,D2602,MOVI_ENTR!O:O,O2602)-SUMIFS(MOVI_SAID!H:H,MOVI_SAID!D:D,D2602,MOVI_SAID!L:L,MOVI_ENTR!O2602))</f>
        <v/>
      </c>
      <c r="M2602" s="173" t="str">
        <f t="shared" si="57"/>
        <v/>
      </c>
      <c r="N2602" s="14"/>
      <c r="O2602" s="14"/>
      <c r="P2602" s="21"/>
      <c r="Q2602" s="21"/>
      <c r="R2602" s="21"/>
      <c r="S2602" s="21"/>
      <c r="T2602" s="21"/>
    </row>
    <row r="2603" spans="1:20" s="16" customFormat="1" ht="30" customHeight="1">
      <c r="A2603" s="21"/>
      <c r="B2603" s="21"/>
      <c r="C2603" s="197"/>
      <c r="D2603" s="168"/>
      <c r="E2603" s="154" t="str">
        <f>IFERROR(VLOOKUP(D2603,CADA_PROD!D:H,5,0),"")</f>
        <v/>
      </c>
      <c r="F2603" s="169"/>
      <c r="G2603" s="170"/>
      <c r="H2603" s="14"/>
      <c r="I2603" s="171"/>
      <c r="J2603" s="14"/>
      <c r="K2603" s="131"/>
      <c r="L2603" s="131" t="str">
        <f>IF(D2603="","",SUMIFS(MOVI_ENTR!I:I,MOVI_ENTR!D:D,D2603,MOVI_ENTR!O:O,O2603)-SUMIFS(MOVI_SAID!H:H,MOVI_SAID!D:D,D2603,MOVI_SAID!L:L,MOVI_ENTR!O2603))</f>
        <v/>
      </c>
      <c r="M2603" s="173" t="str">
        <f t="shared" si="57"/>
        <v/>
      </c>
      <c r="N2603" s="14"/>
      <c r="O2603" s="14"/>
      <c r="P2603" s="21"/>
      <c r="Q2603" s="21"/>
      <c r="R2603" s="21"/>
      <c r="S2603" s="21"/>
      <c r="T2603" s="21"/>
    </row>
    <row r="2604" spans="1:20" s="16" customFormat="1" ht="30" customHeight="1">
      <c r="A2604" s="21"/>
      <c r="B2604" s="21"/>
      <c r="C2604" s="197"/>
      <c r="D2604" s="168"/>
      <c r="E2604" s="154" t="str">
        <f>IFERROR(VLOOKUP(D2604,CADA_PROD!D:H,5,0),"")</f>
        <v/>
      </c>
      <c r="F2604" s="169"/>
      <c r="G2604" s="170"/>
      <c r="H2604" s="14"/>
      <c r="I2604" s="171"/>
      <c r="J2604" s="14"/>
      <c r="K2604" s="131"/>
      <c r="L2604" s="131" t="str">
        <f>IF(D2604="","",SUMIFS(MOVI_ENTR!I:I,MOVI_ENTR!D:D,D2604,MOVI_ENTR!O:O,O2604)-SUMIFS(MOVI_SAID!H:H,MOVI_SAID!D:D,D2604,MOVI_SAID!L:L,MOVI_ENTR!O2604))</f>
        <v/>
      </c>
      <c r="M2604" s="173" t="str">
        <f t="shared" si="57"/>
        <v/>
      </c>
      <c r="N2604" s="14"/>
      <c r="O2604" s="14"/>
      <c r="P2604" s="21"/>
      <c r="Q2604" s="21"/>
      <c r="R2604" s="21"/>
      <c r="S2604" s="21"/>
      <c r="T2604" s="21"/>
    </row>
    <row r="2605" spans="1:20" s="16" customFormat="1" ht="30" customHeight="1">
      <c r="A2605" s="21"/>
      <c r="B2605" s="21"/>
      <c r="C2605" s="197"/>
      <c r="D2605" s="168"/>
      <c r="E2605" s="154" t="str">
        <f>IFERROR(VLOOKUP(D2605,CADA_PROD!D:H,5,0),"")</f>
        <v/>
      </c>
      <c r="F2605" s="169"/>
      <c r="G2605" s="170"/>
      <c r="H2605" s="14"/>
      <c r="I2605" s="171"/>
      <c r="J2605" s="14"/>
      <c r="K2605" s="131"/>
      <c r="L2605" s="131" t="str">
        <f>IF(D2605="","",SUMIFS(MOVI_ENTR!I:I,MOVI_ENTR!D:D,D2605,MOVI_ENTR!O:O,O2605)-SUMIFS(MOVI_SAID!H:H,MOVI_SAID!D:D,D2605,MOVI_SAID!L:L,MOVI_ENTR!O2605))</f>
        <v/>
      </c>
      <c r="M2605" s="173" t="str">
        <f t="shared" si="57"/>
        <v/>
      </c>
      <c r="N2605" s="14"/>
      <c r="O2605" s="14"/>
      <c r="P2605" s="21"/>
      <c r="Q2605" s="21"/>
      <c r="R2605" s="21"/>
      <c r="S2605" s="21"/>
      <c r="T2605" s="21"/>
    </row>
    <row r="2606" spans="1:20" s="16" customFormat="1" ht="30" customHeight="1">
      <c r="A2606" s="21"/>
      <c r="B2606" s="21"/>
      <c r="C2606" s="197"/>
      <c r="D2606" s="168"/>
      <c r="E2606" s="154" t="str">
        <f>IFERROR(VLOOKUP(D2606,CADA_PROD!D:H,5,0),"")</f>
        <v/>
      </c>
      <c r="F2606" s="169"/>
      <c r="G2606" s="170"/>
      <c r="H2606" s="14"/>
      <c r="I2606" s="171"/>
      <c r="J2606" s="14"/>
      <c r="K2606" s="131"/>
      <c r="L2606" s="131" t="str">
        <f>IF(D2606="","",SUMIFS(MOVI_ENTR!I:I,MOVI_ENTR!D:D,D2606,MOVI_ENTR!O:O,O2606)-SUMIFS(MOVI_SAID!H:H,MOVI_SAID!D:D,D2606,MOVI_SAID!L:L,MOVI_ENTR!O2606))</f>
        <v/>
      </c>
      <c r="M2606" s="173" t="str">
        <f t="shared" si="57"/>
        <v/>
      </c>
      <c r="N2606" s="14"/>
      <c r="O2606" s="14"/>
      <c r="P2606" s="21"/>
      <c r="Q2606" s="21"/>
      <c r="R2606" s="21"/>
      <c r="S2606" s="21"/>
      <c r="T2606" s="21"/>
    </row>
    <row r="2607" spans="1:20" s="16" customFormat="1" ht="30" customHeight="1">
      <c r="A2607" s="21"/>
      <c r="B2607" s="21"/>
      <c r="C2607" s="197"/>
      <c r="D2607" s="168"/>
      <c r="E2607" s="154" t="str">
        <f>IFERROR(VLOOKUP(D2607,CADA_PROD!D:H,5,0),"")</f>
        <v/>
      </c>
      <c r="F2607" s="169"/>
      <c r="G2607" s="170"/>
      <c r="H2607" s="14"/>
      <c r="I2607" s="171"/>
      <c r="J2607" s="14"/>
      <c r="K2607" s="131"/>
      <c r="L2607" s="131" t="str">
        <f>IF(D2607="","",SUMIFS(MOVI_ENTR!I:I,MOVI_ENTR!D:D,D2607,MOVI_ENTR!O:O,O2607)-SUMIFS(MOVI_SAID!H:H,MOVI_SAID!D:D,D2607,MOVI_SAID!L:L,MOVI_ENTR!O2607))</f>
        <v/>
      </c>
      <c r="M2607" s="173" t="str">
        <f t="shared" si="57"/>
        <v/>
      </c>
      <c r="N2607" s="14"/>
      <c r="O2607" s="14"/>
      <c r="P2607" s="21"/>
      <c r="Q2607" s="21"/>
      <c r="R2607" s="21"/>
      <c r="S2607" s="21"/>
      <c r="T2607" s="21"/>
    </row>
    <row r="2608" spans="1:20" s="16" customFormat="1" ht="30" customHeight="1">
      <c r="A2608" s="21"/>
      <c r="B2608" s="21"/>
      <c r="C2608" s="197"/>
      <c r="D2608" s="168"/>
      <c r="E2608" s="154" t="str">
        <f>IFERROR(VLOOKUP(D2608,CADA_PROD!D:H,5,0),"")</f>
        <v/>
      </c>
      <c r="F2608" s="169"/>
      <c r="G2608" s="170"/>
      <c r="H2608" s="14"/>
      <c r="I2608" s="171"/>
      <c r="J2608" s="14"/>
      <c r="K2608" s="131"/>
      <c r="L2608" s="131" t="str">
        <f>IF(D2608="","",SUMIFS(MOVI_ENTR!I:I,MOVI_ENTR!D:D,D2608,MOVI_ENTR!O:O,O2608)-SUMIFS(MOVI_SAID!H:H,MOVI_SAID!D:D,D2608,MOVI_SAID!L:L,MOVI_ENTR!O2608))</f>
        <v/>
      </c>
      <c r="M2608" s="173" t="str">
        <f t="shared" si="57"/>
        <v/>
      </c>
      <c r="N2608" s="14"/>
      <c r="O2608" s="14"/>
      <c r="P2608" s="21"/>
      <c r="Q2608" s="21"/>
      <c r="R2608" s="21"/>
      <c r="S2608" s="21"/>
      <c r="T2608" s="21"/>
    </row>
    <row r="2609" spans="1:20" s="16" customFormat="1" ht="30" customHeight="1">
      <c r="A2609" s="21"/>
      <c r="B2609" s="21"/>
      <c r="C2609" s="197"/>
      <c r="D2609" s="168"/>
      <c r="E2609" s="154" t="str">
        <f>IFERROR(VLOOKUP(D2609,CADA_PROD!D:H,5,0),"")</f>
        <v/>
      </c>
      <c r="F2609" s="169"/>
      <c r="G2609" s="170"/>
      <c r="H2609" s="14"/>
      <c r="I2609" s="171"/>
      <c r="J2609" s="14"/>
      <c r="K2609" s="131"/>
      <c r="L2609" s="131" t="str">
        <f>IF(D2609="","",SUMIFS(MOVI_ENTR!I:I,MOVI_ENTR!D:D,D2609,MOVI_ENTR!O:O,O2609)-SUMIFS(MOVI_SAID!H:H,MOVI_SAID!D:D,D2609,MOVI_SAID!L:L,MOVI_ENTR!O2609))</f>
        <v/>
      </c>
      <c r="M2609" s="173" t="str">
        <f t="shared" si="57"/>
        <v/>
      </c>
      <c r="N2609" s="14"/>
      <c r="O2609" s="14"/>
      <c r="P2609" s="21"/>
      <c r="Q2609" s="21"/>
      <c r="R2609" s="21"/>
      <c r="S2609" s="21"/>
      <c r="T2609" s="21"/>
    </row>
    <row r="2610" spans="1:20" s="16" customFormat="1" ht="30" customHeight="1">
      <c r="A2610" s="21"/>
      <c r="B2610" s="21"/>
      <c r="C2610" s="197"/>
      <c r="D2610" s="168"/>
      <c r="E2610" s="154" t="str">
        <f>IFERROR(VLOOKUP(D2610,CADA_PROD!D:H,5,0),"")</f>
        <v/>
      </c>
      <c r="F2610" s="169"/>
      <c r="G2610" s="170"/>
      <c r="H2610" s="14"/>
      <c r="I2610" s="171"/>
      <c r="J2610" s="14"/>
      <c r="K2610" s="131"/>
      <c r="L2610" s="131" t="str">
        <f>IF(D2610="","",SUMIFS(MOVI_ENTR!I:I,MOVI_ENTR!D:D,D2610,MOVI_ENTR!O:O,O2610)-SUMIFS(MOVI_SAID!H:H,MOVI_SAID!D:D,D2610,MOVI_SAID!L:L,MOVI_ENTR!O2610))</f>
        <v/>
      </c>
      <c r="M2610" s="173" t="str">
        <f t="shared" si="57"/>
        <v/>
      </c>
      <c r="N2610" s="14"/>
      <c r="O2610" s="14"/>
      <c r="P2610" s="21"/>
      <c r="Q2610" s="21"/>
      <c r="R2610" s="21"/>
      <c r="S2610" s="21"/>
      <c r="T2610" s="21"/>
    </row>
    <row r="2611" spans="1:20" s="16" customFormat="1" ht="30" customHeight="1">
      <c r="A2611" s="21"/>
      <c r="B2611" s="21"/>
      <c r="C2611" s="197"/>
      <c r="D2611" s="168"/>
      <c r="E2611" s="154" t="str">
        <f>IFERROR(VLOOKUP(D2611,CADA_PROD!D:H,5,0),"")</f>
        <v/>
      </c>
      <c r="F2611" s="169"/>
      <c r="G2611" s="170"/>
      <c r="H2611" s="14"/>
      <c r="I2611" s="171"/>
      <c r="J2611" s="14"/>
      <c r="K2611" s="131"/>
      <c r="L2611" s="131" t="str">
        <f>IF(D2611="","",SUMIFS(MOVI_ENTR!I:I,MOVI_ENTR!D:D,D2611,MOVI_ENTR!O:O,O2611)-SUMIFS(MOVI_SAID!H:H,MOVI_SAID!D:D,D2611,MOVI_SAID!L:L,MOVI_ENTR!O2611))</f>
        <v/>
      </c>
      <c r="M2611" s="173" t="str">
        <f t="shared" si="57"/>
        <v/>
      </c>
      <c r="N2611" s="14"/>
      <c r="O2611" s="14"/>
      <c r="P2611" s="21"/>
      <c r="Q2611" s="21"/>
      <c r="R2611" s="21"/>
      <c r="S2611" s="21"/>
      <c r="T2611" s="21"/>
    </row>
    <row r="2612" spans="1:20" s="16" customFormat="1" ht="30" customHeight="1">
      <c r="A2612" s="21"/>
      <c r="B2612" s="21"/>
      <c r="C2612" s="197"/>
      <c r="D2612" s="168"/>
      <c r="E2612" s="154" t="str">
        <f>IFERROR(VLOOKUP(D2612,CADA_PROD!D:H,5,0),"")</f>
        <v/>
      </c>
      <c r="F2612" s="169"/>
      <c r="G2612" s="170"/>
      <c r="H2612" s="14"/>
      <c r="I2612" s="171"/>
      <c r="J2612" s="14"/>
      <c r="K2612" s="131"/>
      <c r="L2612" s="131" t="str">
        <f>IF(D2612="","",SUMIFS(MOVI_ENTR!I:I,MOVI_ENTR!D:D,D2612,MOVI_ENTR!O:O,O2612)-SUMIFS(MOVI_SAID!H:H,MOVI_SAID!D:D,D2612,MOVI_SAID!L:L,MOVI_ENTR!O2612))</f>
        <v/>
      </c>
      <c r="M2612" s="173" t="str">
        <f t="shared" si="57"/>
        <v/>
      </c>
      <c r="N2612" s="14"/>
      <c r="O2612" s="14"/>
      <c r="P2612" s="21"/>
      <c r="Q2612" s="21"/>
      <c r="R2612" s="21"/>
      <c r="S2612" s="21"/>
      <c r="T2612" s="21"/>
    </row>
    <row r="2613" spans="1:20" s="16" customFormat="1" ht="30" customHeight="1">
      <c r="A2613" s="21"/>
      <c r="B2613" s="21"/>
      <c r="C2613" s="197"/>
      <c r="D2613" s="168"/>
      <c r="E2613" s="154" t="str">
        <f>IFERROR(VLOOKUP(D2613,CADA_PROD!D:H,5,0),"")</f>
        <v/>
      </c>
      <c r="F2613" s="169"/>
      <c r="G2613" s="170"/>
      <c r="H2613" s="14"/>
      <c r="I2613" s="171"/>
      <c r="J2613" s="14"/>
      <c r="K2613" s="131"/>
      <c r="L2613" s="131" t="str">
        <f>IF(D2613="","",SUMIFS(MOVI_ENTR!I:I,MOVI_ENTR!D:D,D2613,MOVI_ENTR!O:O,O2613)-SUMIFS(MOVI_SAID!H:H,MOVI_SAID!D:D,D2613,MOVI_SAID!L:L,MOVI_ENTR!O2613))</f>
        <v/>
      </c>
      <c r="M2613" s="173" t="str">
        <f t="shared" si="57"/>
        <v/>
      </c>
      <c r="N2613" s="14"/>
      <c r="O2613" s="14"/>
      <c r="P2613" s="21"/>
      <c r="Q2613" s="21"/>
      <c r="R2613" s="21"/>
      <c r="S2613" s="21"/>
      <c r="T2613" s="21"/>
    </row>
    <row r="2614" spans="1:20" s="16" customFormat="1" ht="30" customHeight="1">
      <c r="A2614" s="21"/>
      <c r="B2614" s="21"/>
      <c r="C2614" s="197"/>
      <c r="D2614" s="168"/>
      <c r="E2614" s="154" t="str">
        <f>IFERROR(VLOOKUP(D2614,CADA_PROD!D:H,5,0),"")</f>
        <v/>
      </c>
      <c r="F2614" s="169"/>
      <c r="G2614" s="170"/>
      <c r="H2614" s="14"/>
      <c r="I2614" s="171"/>
      <c r="J2614" s="14"/>
      <c r="K2614" s="131"/>
      <c r="L2614" s="131" t="str">
        <f>IF(D2614="","",SUMIFS(MOVI_ENTR!I:I,MOVI_ENTR!D:D,D2614,MOVI_ENTR!O:O,O2614)-SUMIFS(MOVI_SAID!H:H,MOVI_SAID!D:D,D2614,MOVI_SAID!L:L,MOVI_ENTR!O2614))</f>
        <v/>
      </c>
      <c r="M2614" s="173" t="str">
        <f t="shared" si="57"/>
        <v/>
      </c>
      <c r="N2614" s="14"/>
      <c r="O2614" s="14"/>
      <c r="P2614" s="21"/>
      <c r="Q2614" s="21"/>
      <c r="R2614" s="21"/>
      <c r="S2614" s="21"/>
      <c r="T2614" s="21"/>
    </row>
    <row r="2615" spans="1:20" s="16" customFormat="1" ht="30" customHeight="1">
      <c r="A2615" s="21"/>
      <c r="B2615" s="21"/>
      <c r="C2615" s="197"/>
      <c r="D2615" s="168"/>
      <c r="E2615" s="154" t="str">
        <f>IFERROR(VLOOKUP(D2615,CADA_PROD!D:H,5,0),"")</f>
        <v/>
      </c>
      <c r="F2615" s="169"/>
      <c r="G2615" s="170"/>
      <c r="H2615" s="14"/>
      <c r="I2615" s="171"/>
      <c r="J2615" s="14"/>
      <c r="K2615" s="131"/>
      <c r="L2615" s="131" t="str">
        <f>IF(D2615="","",SUMIFS(MOVI_ENTR!I:I,MOVI_ENTR!D:D,D2615,MOVI_ENTR!O:O,O2615)-SUMIFS(MOVI_SAID!H:H,MOVI_SAID!D:D,D2615,MOVI_SAID!L:L,MOVI_ENTR!O2615))</f>
        <v/>
      </c>
      <c r="M2615" s="173" t="str">
        <f t="shared" si="57"/>
        <v/>
      </c>
      <c r="N2615" s="14"/>
      <c r="O2615" s="14"/>
      <c r="P2615" s="21"/>
      <c r="Q2615" s="21"/>
      <c r="R2615" s="21"/>
      <c r="S2615" s="21"/>
      <c r="T2615" s="21"/>
    </row>
    <row r="2616" spans="1:20" s="16" customFormat="1" ht="30" customHeight="1">
      <c r="A2616" s="21"/>
      <c r="B2616" s="21"/>
      <c r="C2616" s="197"/>
      <c r="D2616" s="168"/>
      <c r="E2616" s="154" t="str">
        <f>IFERROR(VLOOKUP(D2616,CADA_PROD!D:H,5,0),"")</f>
        <v/>
      </c>
      <c r="F2616" s="169"/>
      <c r="G2616" s="170"/>
      <c r="H2616" s="14"/>
      <c r="I2616" s="171"/>
      <c r="J2616" s="14"/>
      <c r="K2616" s="131"/>
      <c r="L2616" s="131" t="str">
        <f>IF(D2616="","",SUMIFS(MOVI_ENTR!I:I,MOVI_ENTR!D:D,D2616,MOVI_ENTR!O:O,O2616)-SUMIFS(MOVI_SAID!H:H,MOVI_SAID!D:D,D2616,MOVI_SAID!L:L,MOVI_ENTR!O2616))</f>
        <v/>
      </c>
      <c r="M2616" s="173" t="str">
        <f t="shared" si="57"/>
        <v/>
      </c>
      <c r="N2616" s="14"/>
      <c r="O2616" s="14"/>
      <c r="P2616" s="21"/>
      <c r="Q2616" s="21"/>
      <c r="R2616" s="21"/>
      <c r="S2616" s="21"/>
      <c r="T2616" s="21"/>
    </row>
    <row r="2617" spans="1:20" s="16" customFormat="1" ht="30" customHeight="1">
      <c r="A2617" s="21"/>
      <c r="B2617" s="21"/>
      <c r="C2617" s="197"/>
      <c r="D2617" s="168"/>
      <c r="E2617" s="154" t="str">
        <f>IFERROR(VLOOKUP(D2617,CADA_PROD!D:H,5,0),"")</f>
        <v/>
      </c>
      <c r="F2617" s="169"/>
      <c r="G2617" s="170"/>
      <c r="H2617" s="14"/>
      <c r="I2617" s="171"/>
      <c r="J2617" s="14"/>
      <c r="K2617" s="131"/>
      <c r="L2617" s="131" t="str">
        <f>IF(D2617="","",SUMIFS(MOVI_ENTR!I:I,MOVI_ENTR!D:D,D2617,MOVI_ENTR!O:O,O2617)-SUMIFS(MOVI_SAID!H:H,MOVI_SAID!D:D,D2617,MOVI_SAID!L:L,MOVI_ENTR!O2617))</f>
        <v/>
      </c>
      <c r="M2617" s="173" t="str">
        <f t="shared" si="57"/>
        <v/>
      </c>
      <c r="N2617" s="14"/>
      <c r="O2617" s="14"/>
      <c r="P2617" s="21"/>
      <c r="Q2617" s="21"/>
      <c r="R2617" s="21"/>
      <c r="S2617" s="21"/>
      <c r="T2617" s="21"/>
    </row>
    <row r="2618" spans="1:20" s="16" customFormat="1" ht="30" customHeight="1">
      <c r="A2618" s="21"/>
      <c r="B2618" s="21"/>
      <c r="C2618" s="197"/>
      <c r="D2618" s="168"/>
      <c r="E2618" s="154" t="str">
        <f>IFERROR(VLOOKUP(D2618,CADA_PROD!D:H,5,0),"")</f>
        <v/>
      </c>
      <c r="F2618" s="169"/>
      <c r="G2618" s="170"/>
      <c r="H2618" s="14"/>
      <c r="I2618" s="171"/>
      <c r="J2618" s="14"/>
      <c r="K2618" s="131"/>
      <c r="L2618" s="131" t="str">
        <f>IF(D2618="","",SUMIFS(MOVI_ENTR!I:I,MOVI_ENTR!D:D,D2618,MOVI_ENTR!O:O,O2618)-SUMIFS(MOVI_SAID!H:H,MOVI_SAID!D:D,D2618,MOVI_SAID!L:L,MOVI_ENTR!O2618))</f>
        <v/>
      </c>
      <c r="M2618" s="173" t="str">
        <f t="shared" si="57"/>
        <v/>
      </c>
      <c r="N2618" s="14"/>
      <c r="O2618" s="14"/>
      <c r="P2618" s="21"/>
      <c r="Q2618" s="21"/>
      <c r="R2618" s="21"/>
      <c r="S2618" s="21"/>
      <c r="T2618" s="21"/>
    </row>
    <row r="2619" spans="1:20" s="16" customFormat="1" ht="30" customHeight="1">
      <c r="A2619" s="21"/>
      <c r="B2619" s="21"/>
      <c r="C2619" s="197"/>
      <c r="D2619" s="168"/>
      <c r="E2619" s="154" t="str">
        <f>IFERROR(VLOOKUP(D2619,CADA_PROD!D:H,5,0),"")</f>
        <v/>
      </c>
      <c r="F2619" s="169"/>
      <c r="G2619" s="170"/>
      <c r="H2619" s="14"/>
      <c r="I2619" s="171"/>
      <c r="J2619" s="14"/>
      <c r="K2619" s="131"/>
      <c r="L2619" s="131" t="str">
        <f>IF(D2619="","",SUMIFS(MOVI_ENTR!I:I,MOVI_ENTR!D:D,D2619,MOVI_ENTR!O:O,O2619)-SUMIFS(MOVI_SAID!H:H,MOVI_SAID!D:D,D2619,MOVI_SAID!L:L,MOVI_ENTR!O2619))</f>
        <v/>
      </c>
      <c r="M2619" s="173" t="str">
        <f t="shared" si="57"/>
        <v/>
      </c>
      <c r="N2619" s="14"/>
      <c r="O2619" s="14"/>
      <c r="P2619" s="21"/>
      <c r="Q2619" s="21"/>
      <c r="R2619" s="21"/>
      <c r="S2619" s="21"/>
      <c r="T2619" s="21"/>
    </row>
    <row r="2620" spans="1:20" s="16" customFormat="1" ht="30" customHeight="1">
      <c r="A2620" s="21"/>
      <c r="B2620" s="21"/>
      <c r="C2620" s="197"/>
      <c r="D2620" s="168"/>
      <c r="E2620" s="154" t="str">
        <f>IFERROR(VLOOKUP(D2620,CADA_PROD!D:H,5,0),"")</f>
        <v/>
      </c>
      <c r="F2620" s="169"/>
      <c r="G2620" s="170"/>
      <c r="H2620" s="14"/>
      <c r="I2620" s="171"/>
      <c r="J2620" s="14"/>
      <c r="K2620" s="131"/>
      <c r="L2620" s="131" t="str">
        <f>IF(D2620="","",SUMIFS(MOVI_ENTR!I:I,MOVI_ENTR!D:D,D2620,MOVI_ENTR!O:O,O2620)-SUMIFS(MOVI_SAID!H:H,MOVI_SAID!D:D,D2620,MOVI_SAID!L:L,MOVI_ENTR!O2620))</f>
        <v/>
      </c>
      <c r="M2620" s="173" t="str">
        <f t="shared" si="57"/>
        <v/>
      </c>
      <c r="N2620" s="14"/>
      <c r="O2620" s="14"/>
      <c r="P2620" s="21"/>
      <c r="Q2620" s="21"/>
      <c r="R2620" s="21"/>
      <c r="S2620" s="21"/>
      <c r="T2620" s="21"/>
    </row>
    <row r="2621" spans="1:20" s="16" customFormat="1" ht="30" customHeight="1">
      <c r="A2621" s="21"/>
      <c r="B2621" s="21"/>
      <c r="C2621" s="197"/>
      <c r="D2621" s="168"/>
      <c r="E2621" s="154" t="str">
        <f>IFERROR(VLOOKUP(D2621,CADA_PROD!D:H,5,0),"")</f>
        <v/>
      </c>
      <c r="F2621" s="169"/>
      <c r="G2621" s="170"/>
      <c r="H2621" s="14"/>
      <c r="I2621" s="171"/>
      <c r="J2621" s="14"/>
      <c r="K2621" s="131"/>
      <c r="L2621" s="131" t="str">
        <f>IF(D2621="","",SUMIFS(MOVI_ENTR!I:I,MOVI_ENTR!D:D,D2621,MOVI_ENTR!O:O,O2621)-SUMIFS(MOVI_SAID!H:H,MOVI_SAID!D:D,D2621,MOVI_SAID!L:L,MOVI_ENTR!O2621))</f>
        <v/>
      </c>
      <c r="M2621" s="173" t="str">
        <f t="shared" si="57"/>
        <v/>
      </c>
      <c r="N2621" s="14"/>
      <c r="O2621" s="14"/>
      <c r="P2621" s="21"/>
      <c r="Q2621" s="21"/>
      <c r="R2621" s="21"/>
      <c r="S2621" s="21"/>
      <c r="T2621" s="21"/>
    </row>
    <row r="2622" spans="1:20" s="16" customFormat="1" ht="30" customHeight="1">
      <c r="A2622" s="21"/>
      <c r="B2622" s="21"/>
      <c r="C2622" s="197"/>
      <c r="D2622" s="168"/>
      <c r="E2622" s="154" t="str">
        <f>IFERROR(VLOOKUP(D2622,CADA_PROD!D:H,5,0),"")</f>
        <v/>
      </c>
      <c r="F2622" s="169"/>
      <c r="G2622" s="170"/>
      <c r="H2622" s="14"/>
      <c r="I2622" s="171"/>
      <c r="J2622" s="14"/>
      <c r="K2622" s="131"/>
      <c r="L2622" s="131" t="str">
        <f>IF(D2622="","",SUMIFS(MOVI_ENTR!I:I,MOVI_ENTR!D:D,D2622,MOVI_ENTR!O:O,O2622)-SUMIFS(MOVI_SAID!H:H,MOVI_SAID!D:D,D2622,MOVI_SAID!L:L,MOVI_ENTR!O2622))</f>
        <v/>
      </c>
      <c r="M2622" s="173" t="str">
        <f t="shared" si="57"/>
        <v/>
      </c>
      <c r="N2622" s="14"/>
      <c r="O2622" s="14"/>
      <c r="P2622" s="21"/>
      <c r="Q2622" s="21"/>
      <c r="R2622" s="21"/>
      <c r="S2622" s="21"/>
      <c r="T2622" s="21"/>
    </row>
    <row r="2623" spans="1:20" s="16" customFormat="1" ht="30" customHeight="1">
      <c r="A2623" s="21"/>
      <c r="B2623" s="21"/>
      <c r="C2623" s="197"/>
      <c r="D2623" s="168"/>
      <c r="E2623" s="154" t="str">
        <f>IFERROR(VLOOKUP(D2623,CADA_PROD!D:H,5,0),"")</f>
        <v/>
      </c>
      <c r="F2623" s="169"/>
      <c r="G2623" s="170"/>
      <c r="H2623" s="14"/>
      <c r="I2623" s="171"/>
      <c r="J2623" s="14"/>
      <c r="K2623" s="131"/>
      <c r="L2623" s="131" t="str">
        <f>IF(D2623="","",SUMIFS(MOVI_ENTR!I:I,MOVI_ENTR!D:D,D2623,MOVI_ENTR!O:O,O2623)-SUMIFS(MOVI_SAID!H:H,MOVI_SAID!D:D,D2623,MOVI_SAID!L:L,MOVI_ENTR!O2623))</f>
        <v/>
      </c>
      <c r="M2623" s="173" t="str">
        <f t="shared" si="57"/>
        <v/>
      </c>
      <c r="N2623" s="14"/>
      <c r="O2623" s="14"/>
      <c r="P2623" s="21"/>
      <c r="Q2623" s="21"/>
      <c r="R2623" s="21"/>
      <c r="S2623" s="21"/>
      <c r="T2623" s="21"/>
    </row>
    <row r="2624" spans="1:20" s="16" customFormat="1" ht="30" customHeight="1">
      <c r="A2624" s="21"/>
      <c r="B2624" s="21"/>
      <c r="C2624" s="197"/>
      <c r="D2624" s="168"/>
      <c r="E2624" s="154" t="str">
        <f>IFERROR(VLOOKUP(D2624,CADA_PROD!D:H,5,0),"")</f>
        <v/>
      </c>
      <c r="F2624" s="169"/>
      <c r="G2624" s="170"/>
      <c r="H2624" s="14"/>
      <c r="I2624" s="171"/>
      <c r="J2624" s="14"/>
      <c r="K2624" s="131"/>
      <c r="L2624" s="131" t="str">
        <f>IF(D2624="","",SUMIFS(MOVI_ENTR!I:I,MOVI_ENTR!D:D,D2624,MOVI_ENTR!O:O,O2624)-SUMIFS(MOVI_SAID!H:H,MOVI_SAID!D:D,D2624,MOVI_SAID!L:L,MOVI_ENTR!O2624))</f>
        <v/>
      </c>
      <c r="M2624" s="173" t="str">
        <f t="shared" si="57"/>
        <v/>
      </c>
      <c r="N2624" s="14"/>
      <c r="O2624" s="14"/>
      <c r="P2624" s="21"/>
      <c r="Q2624" s="21"/>
      <c r="R2624" s="21"/>
      <c r="S2624" s="21"/>
      <c r="T2624" s="21"/>
    </row>
    <row r="2625" spans="1:20" s="16" customFormat="1" ht="30" customHeight="1">
      <c r="A2625" s="21"/>
      <c r="B2625" s="21"/>
      <c r="C2625" s="197"/>
      <c r="D2625" s="168"/>
      <c r="E2625" s="154" t="str">
        <f>IFERROR(VLOOKUP(D2625,CADA_PROD!D:H,5,0),"")</f>
        <v/>
      </c>
      <c r="F2625" s="169"/>
      <c r="G2625" s="170"/>
      <c r="H2625" s="14"/>
      <c r="I2625" s="171"/>
      <c r="J2625" s="14"/>
      <c r="K2625" s="131"/>
      <c r="L2625" s="131" t="str">
        <f>IF(D2625="","",SUMIFS(MOVI_ENTR!I:I,MOVI_ENTR!D:D,D2625,MOVI_ENTR!O:O,O2625)-SUMIFS(MOVI_SAID!H:H,MOVI_SAID!D:D,D2625,MOVI_SAID!L:L,MOVI_ENTR!O2625))</f>
        <v/>
      </c>
      <c r="M2625" s="173" t="str">
        <f t="shared" si="57"/>
        <v/>
      </c>
      <c r="N2625" s="14"/>
      <c r="O2625" s="14"/>
      <c r="P2625" s="21"/>
      <c r="Q2625" s="21"/>
      <c r="R2625" s="21"/>
      <c r="S2625" s="21"/>
      <c r="T2625" s="21"/>
    </row>
    <row r="2626" spans="1:20" s="16" customFormat="1" ht="30" customHeight="1">
      <c r="A2626" s="21"/>
      <c r="B2626" s="21"/>
      <c r="C2626" s="197"/>
      <c r="D2626" s="168"/>
      <c r="E2626" s="154" t="str">
        <f>IFERROR(VLOOKUP(D2626,CADA_PROD!D:H,5,0),"")</f>
        <v/>
      </c>
      <c r="F2626" s="169"/>
      <c r="G2626" s="170"/>
      <c r="H2626" s="14"/>
      <c r="I2626" s="171"/>
      <c r="J2626" s="14"/>
      <c r="K2626" s="131"/>
      <c r="L2626" s="131" t="str">
        <f>IF(D2626="","",SUMIFS(MOVI_ENTR!I:I,MOVI_ENTR!D:D,D2626,MOVI_ENTR!O:O,O2626)-SUMIFS(MOVI_SAID!H:H,MOVI_SAID!D:D,D2626,MOVI_SAID!L:L,MOVI_ENTR!O2626))</f>
        <v/>
      </c>
      <c r="M2626" s="173" t="str">
        <f t="shared" si="57"/>
        <v/>
      </c>
      <c r="N2626" s="14"/>
      <c r="O2626" s="14"/>
      <c r="P2626" s="21"/>
      <c r="Q2626" s="21"/>
      <c r="R2626" s="21"/>
      <c r="S2626" s="21"/>
      <c r="T2626" s="21"/>
    </row>
    <row r="2627" spans="1:20" s="16" customFormat="1" ht="30" customHeight="1">
      <c r="A2627" s="21"/>
      <c r="B2627" s="21"/>
      <c r="C2627" s="197"/>
      <c r="D2627" s="168"/>
      <c r="E2627" s="154" t="str">
        <f>IFERROR(VLOOKUP(D2627,CADA_PROD!D:H,5,0),"")</f>
        <v/>
      </c>
      <c r="F2627" s="169"/>
      <c r="G2627" s="170"/>
      <c r="H2627" s="14"/>
      <c r="I2627" s="171"/>
      <c r="J2627" s="14"/>
      <c r="K2627" s="131"/>
      <c r="L2627" s="131" t="str">
        <f>IF(D2627="","",SUMIFS(MOVI_ENTR!I:I,MOVI_ENTR!D:D,D2627,MOVI_ENTR!O:O,O2627)-SUMIFS(MOVI_SAID!H:H,MOVI_SAID!D:D,D2627,MOVI_SAID!L:L,MOVI_ENTR!O2627))</f>
        <v/>
      </c>
      <c r="M2627" s="173" t="str">
        <f t="shared" si="57"/>
        <v/>
      </c>
      <c r="N2627" s="14"/>
      <c r="O2627" s="14"/>
      <c r="P2627" s="21"/>
      <c r="Q2627" s="21"/>
      <c r="R2627" s="21"/>
      <c r="S2627" s="21"/>
      <c r="T2627" s="21"/>
    </row>
    <row r="2628" spans="1:20" s="16" customFormat="1" ht="30" customHeight="1">
      <c r="A2628" s="21"/>
      <c r="B2628" s="21"/>
      <c r="C2628" s="197"/>
      <c r="D2628" s="168"/>
      <c r="E2628" s="154" t="str">
        <f>IFERROR(VLOOKUP(D2628,CADA_PROD!D:H,5,0),"")</f>
        <v/>
      </c>
      <c r="F2628" s="169"/>
      <c r="G2628" s="170"/>
      <c r="H2628" s="14"/>
      <c r="I2628" s="171"/>
      <c r="J2628" s="14"/>
      <c r="K2628" s="131"/>
      <c r="L2628" s="131" t="str">
        <f>IF(D2628="","",SUMIFS(MOVI_ENTR!I:I,MOVI_ENTR!D:D,D2628,MOVI_ENTR!O:O,O2628)-SUMIFS(MOVI_SAID!H:H,MOVI_SAID!D:D,D2628,MOVI_SAID!L:L,MOVI_ENTR!O2628))</f>
        <v/>
      </c>
      <c r="M2628" s="173" t="str">
        <f t="shared" si="57"/>
        <v/>
      </c>
      <c r="N2628" s="14"/>
      <c r="O2628" s="14"/>
      <c r="P2628" s="21"/>
      <c r="Q2628" s="21"/>
      <c r="R2628" s="21"/>
      <c r="S2628" s="21"/>
      <c r="T2628" s="21"/>
    </row>
    <row r="2629" spans="1:20" s="16" customFormat="1" ht="30" customHeight="1">
      <c r="A2629" s="21"/>
      <c r="B2629" s="21"/>
      <c r="C2629" s="197"/>
      <c r="D2629" s="168"/>
      <c r="E2629" s="154" t="str">
        <f>IFERROR(VLOOKUP(D2629,CADA_PROD!D:H,5,0),"")</f>
        <v/>
      </c>
      <c r="F2629" s="169"/>
      <c r="G2629" s="170"/>
      <c r="H2629" s="14"/>
      <c r="I2629" s="171"/>
      <c r="J2629" s="14"/>
      <c r="K2629" s="131"/>
      <c r="L2629" s="131" t="str">
        <f>IF(D2629="","",SUMIFS(MOVI_ENTR!I:I,MOVI_ENTR!D:D,D2629,MOVI_ENTR!O:O,O2629)-SUMIFS(MOVI_SAID!H:H,MOVI_SAID!D:D,D2629,MOVI_SAID!L:L,MOVI_ENTR!O2629))</f>
        <v/>
      </c>
      <c r="M2629" s="173" t="str">
        <f t="shared" si="57"/>
        <v/>
      </c>
      <c r="N2629" s="14"/>
      <c r="O2629" s="14"/>
      <c r="P2629" s="21"/>
      <c r="Q2629" s="21"/>
      <c r="R2629" s="21"/>
      <c r="S2629" s="21"/>
      <c r="T2629" s="21"/>
    </row>
    <row r="2630" spans="1:20" s="16" customFormat="1" ht="30" customHeight="1">
      <c r="A2630" s="21"/>
      <c r="B2630" s="21"/>
      <c r="C2630" s="197"/>
      <c r="D2630" s="168"/>
      <c r="E2630" s="154" t="str">
        <f>IFERROR(VLOOKUP(D2630,CADA_PROD!D:H,5,0),"")</f>
        <v/>
      </c>
      <c r="F2630" s="169"/>
      <c r="G2630" s="170"/>
      <c r="H2630" s="14"/>
      <c r="I2630" s="171"/>
      <c r="J2630" s="14"/>
      <c r="K2630" s="131"/>
      <c r="L2630" s="131" t="str">
        <f>IF(D2630="","",SUMIFS(MOVI_ENTR!I:I,MOVI_ENTR!D:D,D2630,MOVI_ENTR!O:O,O2630)-SUMIFS(MOVI_SAID!H:H,MOVI_SAID!D:D,D2630,MOVI_SAID!L:L,MOVI_ENTR!O2630))</f>
        <v/>
      </c>
      <c r="M2630" s="173" t="str">
        <f t="shared" si="57"/>
        <v/>
      </c>
      <c r="N2630" s="14"/>
      <c r="O2630" s="14"/>
      <c r="P2630" s="21"/>
      <c r="Q2630" s="21"/>
      <c r="R2630" s="21"/>
      <c r="S2630" s="21"/>
      <c r="T2630" s="21"/>
    </row>
    <row r="2631" spans="1:20" s="16" customFormat="1" ht="30" customHeight="1">
      <c r="A2631" s="21"/>
      <c r="B2631" s="21"/>
      <c r="C2631" s="197"/>
      <c r="D2631" s="168"/>
      <c r="E2631" s="154" t="str">
        <f>IFERROR(VLOOKUP(D2631,CADA_PROD!D:H,5,0),"")</f>
        <v/>
      </c>
      <c r="F2631" s="169"/>
      <c r="G2631" s="170"/>
      <c r="H2631" s="14"/>
      <c r="I2631" s="171"/>
      <c r="J2631" s="14"/>
      <c r="K2631" s="131"/>
      <c r="L2631" s="131" t="str">
        <f>IF(D2631="","",SUMIFS(MOVI_ENTR!I:I,MOVI_ENTR!D:D,D2631,MOVI_ENTR!O:O,O2631)-SUMIFS(MOVI_SAID!H:H,MOVI_SAID!D:D,D2631,MOVI_SAID!L:L,MOVI_ENTR!O2631))</f>
        <v/>
      </c>
      <c r="M2631" s="173" t="str">
        <f t="shared" si="57"/>
        <v/>
      </c>
      <c r="N2631" s="14"/>
      <c r="O2631" s="14"/>
      <c r="P2631" s="21"/>
      <c r="Q2631" s="21"/>
      <c r="R2631" s="21"/>
      <c r="S2631" s="21"/>
      <c r="T2631" s="21"/>
    </row>
    <row r="2632" spans="1:20" s="16" customFormat="1" ht="30" customHeight="1">
      <c r="A2632" s="21"/>
      <c r="B2632" s="21"/>
      <c r="C2632" s="197"/>
      <c r="D2632" s="168"/>
      <c r="E2632" s="154" t="str">
        <f>IFERROR(VLOOKUP(D2632,CADA_PROD!D:H,5,0),"")</f>
        <v/>
      </c>
      <c r="F2632" s="169"/>
      <c r="G2632" s="170"/>
      <c r="H2632" s="14"/>
      <c r="I2632" s="171"/>
      <c r="J2632" s="14"/>
      <c r="K2632" s="131"/>
      <c r="L2632" s="131" t="str">
        <f>IF(D2632="","",SUMIFS(MOVI_ENTR!I:I,MOVI_ENTR!D:D,D2632,MOVI_ENTR!O:O,O2632)-SUMIFS(MOVI_SAID!H:H,MOVI_SAID!D:D,D2632,MOVI_SAID!L:L,MOVI_ENTR!O2632))</f>
        <v/>
      </c>
      <c r="M2632" s="173" t="str">
        <f t="shared" si="57"/>
        <v/>
      </c>
      <c r="N2632" s="14"/>
      <c r="O2632" s="14"/>
      <c r="P2632" s="21"/>
      <c r="Q2632" s="21"/>
      <c r="R2632" s="21"/>
      <c r="S2632" s="21"/>
      <c r="T2632" s="21"/>
    </row>
    <row r="2633" spans="1:20" s="16" customFormat="1" ht="30" customHeight="1">
      <c r="A2633" s="21"/>
      <c r="B2633" s="21"/>
      <c r="C2633" s="197"/>
      <c r="D2633" s="168"/>
      <c r="E2633" s="154" t="str">
        <f>IFERROR(VLOOKUP(D2633,CADA_PROD!D:H,5,0),"")</f>
        <v/>
      </c>
      <c r="F2633" s="169"/>
      <c r="G2633" s="170"/>
      <c r="H2633" s="14"/>
      <c r="I2633" s="171"/>
      <c r="J2633" s="14"/>
      <c r="K2633" s="131"/>
      <c r="L2633" s="131" t="str">
        <f>IF(D2633="","",SUMIFS(MOVI_ENTR!I:I,MOVI_ENTR!D:D,D2633,MOVI_ENTR!O:O,O2633)-SUMIFS(MOVI_SAID!H:H,MOVI_SAID!D:D,D2633,MOVI_SAID!L:L,MOVI_ENTR!O2633))</f>
        <v/>
      </c>
      <c r="M2633" s="173" t="str">
        <f t="shared" si="57"/>
        <v/>
      </c>
      <c r="N2633" s="14"/>
      <c r="O2633" s="14"/>
      <c r="P2633" s="21"/>
      <c r="Q2633" s="21"/>
      <c r="R2633" s="21"/>
      <c r="S2633" s="21"/>
      <c r="T2633" s="21"/>
    </row>
    <row r="2634" spans="1:20" s="16" customFormat="1" ht="30" customHeight="1">
      <c r="A2634" s="21"/>
      <c r="B2634" s="21"/>
      <c r="C2634" s="197"/>
      <c r="D2634" s="168"/>
      <c r="E2634" s="154" t="str">
        <f>IFERROR(VLOOKUP(D2634,CADA_PROD!D:H,5,0),"")</f>
        <v/>
      </c>
      <c r="F2634" s="169"/>
      <c r="G2634" s="170"/>
      <c r="H2634" s="14"/>
      <c r="I2634" s="171"/>
      <c r="J2634" s="14"/>
      <c r="K2634" s="131"/>
      <c r="L2634" s="131" t="str">
        <f>IF(D2634="","",SUMIFS(MOVI_ENTR!I:I,MOVI_ENTR!D:D,D2634,MOVI_ENTR!O:O,O2634)-SUMIFS(MOVI_SAID!H:H,MOVI_SAID!D:D,D2634,MOVI_SAID!L:L,MOVI_ENTR!O2634))</f>
        <v/>
      </c>
      <c r="M2634" s="173" t="str">
        <f t="shared" si="57"/>
        <v/>
      </c>
      <c r="N2634" s="14"/>
      <c r="O2634" s="14"/>
      <c r="P2634" s="21"/>
      <c r="Q2634" s="21"/>
      <c r="R2634" s="21"/>
      <c r="S2634" s="21"/>
      <c r="T2634" s="21"/>
    </row>
    <row r="2635" spans="1:20" s="16" customFormat="1" ht="30" customHeight="1">
      <c r="A2635" s="21"/>
      <c r="B2635" s="21"/>
      <c r="C2635" s="197"/>
      <c r="D2635" s="168"/>
      <c r="E2635" s="154" t="str">
        <f>IFERROR(VLOOKUP(D2635,CADA_PROD!D:H,5,0),"")</f>
        <v/>
      </c>
      <c r="F2635" s="169"/>
      <c r="G2635" s="170"/>
      <c r="H2635" s="14"/>
      <c r="I2635" s="171"/>
      <c r="J2635" s="14"/>
      <c r="K2635" s="131"/>
      <c r="L2635" s="131" t="str">
        <f>IF(D2635="","",SUMIFS(MOVI_ENTR!I:I,MOVI_ENTR!D:D,D2635,MOVI_ENTR!O:O,O2635)-SUMIFS(MOVI_SAID!H:H,MOVI_SAID!D:D,D2635,MOVI_SAID!L:L,MOVI_ENTR!O2635))</f>
        <v/>
      </c>
      <c r="M2635" s="173" t="str">
        <f t="shared" si="57"/>
        <v/>
      </c>
      <c r="N2635" s="14"/>
      <c r="O2635" s="14"/>
      <c r="P2635" s="21"/>
      <c r="Q2635" s="21"/>
      <c r="R2635" s="21"/>
      <c r="S2635" s="21"/>
      <c r="T2635" s="21"/>
    </row>
    <row r="2636" spans="1:20" s="16" customFormat="1" ht="30" customHeight="1">
      <c r="A2636" s="21"/>
      <c r="B2636" s="21"/>
      <c r="C2636" s="197"/>
      <c r="D2636" s="168"/>
      <c r="E2636" s="154" t="str">
        <f>IFERROR(VLOOKUP(D2636,CADA_PROD!D:H,5,0),"")</f>
        <v/>
      </c>
      <c r="F2636" s="169"/>
      <c r="G2636" s="170"/>
      <c r="H2636" s="14"/>
      <c r="I2636" s="171"/>
      <c r="J2636" s="14"/>
      <c r="K2636" s="131"/>
      <c r="L2636" s="131" t="str">
        <f>IF(D2636="","",SUMIFS(MOVI_ENTR!I:I,MOVI_ENTR!D:D,D2636,MOVI_ENTR!O:O,O2636)-SUMIFS(MOVI_SAID!H:H,MOVI_SAID!D:D,D2636,MOVI_SAID!L:L,MOVI_ENTR!O2636))</f>
        <v/>
      </c>
      <c r="M2636" s="173" t="str">
        <f t="shared" si="57"/>
        <v/>
      </c>
      <c r="N2636" s="14"/>
      <c r="O2636" s="14"/>
      <c r="P2636" s="21"/>
      <c r="Q2636" s="21"/>
      <c r="R2636" s="21"/>
      <c r="S2636" s="21"/>
      <c r="T2636" s="21"/>
    </row>
    <row r="2637" spans="1:20" s="16" customFormat="1" ht="30" customHeight="1">
      <c r="A2637" s="21"/>
      <c r="B2637" s="21"/>
      <c r="C2637" s="197"/>
      <c r="D2637" s="168"/>
      <c r="E2637" s="154" t="str">
        <f>IFERROR(VLOOKUP(D2637,CADA_PROD!D:H,5,0),"")</f>
        <v/>
      </c>
      <c r="F2637" s="169"/>
      <c r="G2637" s="170"/>
      <c r="H2637" s="14"/>
      <c r="I2637" s="171"/>
      <c r="J2637" s="14"/>
      <c r="K2637" s="131"/>
      <c r="L2637" s="131" t="str">
        <f>IF(D2637="","",SUMIFS(MOVI_ENTR!I:I,MOVI_ENTR!D:D,D2637,MOVI_ENTR!O:O,O2637)-SUMIFS(MOVI_SAID!H:H,MOVI_SAID!D:D,D2637,MOVI_SAID!L:L,MOVI_ENTR!O2637))</f>
        <v/>
      </c>
      <c r="M2637" s="173" t="str">
        <f t="shared" si="57"/>
        <v/>
      </c>
      <c r="N2637" s="14"/>
      <c r="O2637" s="14"/>
      <c r="P2637" s="21"/>
      <c r="Q2637" s="21"/>
      <c r="R2637" s="21"/>
      <c r="S2637" s="21"/>
      <c r="T2637" s="21"/>
    </row>
    <row r="2638" spans="1:20" s="16" customFormat="1" ht="30" customHeight="1">
      <c r="A2638" s="21"/>
      <c r="B2638" s="21"/>
      <c r="C2638" s="197"/>
      <c r="D2638" s="168"/>
      <c r="E2638" s="154" t="str">
        <f>IFERROR(VLOOKUP(D2638,CADA_PROD!D:H,5,0),"")</f>
        <v/>
      </c>
      <c r="F2638" s="169"/>
      <c r="G2638" s="170"/>
      <c r="H2638" s="14"/>
      <c r="I2638" s="171"/>
      <c r="J2638" s="14"/>
      <c r="K2638" s="131"/>
      <c r="L2638" s="131" t="str">
        <f>IF(D2638="","",SUMIFS(MOVI_ENTR!I:I,MOVI_ENTR!D:D,D2638,MOVI_ENTR!O:O,O2638)-SUMIFS(MOVI_SAID!H:H,MOVI_SAID!D:D,D2638,MOVI_SAID!L:L,MOVI_ENTR!O2638))</f>
        <v/>
      </c>
      <c r="M2638" s="173" t="str">
        <f t="shared" si="57"/>
        <v/>
      </c>
      <c r="N2638" s="14"/>
      <c r="O2638" s="14"/>
      <c r="P2638" s="21"/>
      <c r="Q2638" s="21"/>
      <c r="R2638" s="21"/>
      <c r="S2638" s="21"/>
      <c r="T2638" s="21"/>
    </row>
    <row r="2639" spans="1:20" s="16" customFormat="1" ht="30" customHeight="1">
      <c r="A2639" s="21"/>
      <c r="B2639" s="21"/>
      <c r="C2639" s="197"/>
      <c r="D2639" s="168"/>
      <c r="E2639" s="154" t="str">
        <f>IFERROR(VLOOKUP(D2639,CADA_PROD!D:H,5,0),"")</f>
        <v/>
      </c>
      <c r="F2639" s="169"/>
      <c r="G2639" s="170"/>
      <c r="H2639" s="14"/>
      <c r="I2639" s="171"/>
      <c r="J2639" s="14"/>
      <c r="K2639" s="131"/>
      <c r="L2639" s="131" t="str">
        <f>IF(D2639="","",SUMIFS(MOVI_ENTR!I:I,MOVI_ENTR!D:D,D2639,MOVI_ENTR!O:O,O2639)-SUMIFS(MOVI_SAID!H:H,MOVI_SAID!D:D,D2639,MOVI_SAID!L:L,MOVI_ENTR!O2639))</f>
        <v/>
      </c>
      <c r="M2639" s="173" t="str">
        <f t="shared" si="57"/>
        <v/>
      </c>
      <c r="N2639" s="14"/>
      <c r="O2639" s="14"/>
      <c r="P2639" s="21"/>
      <c r="Q2639" s="21"/>
      <c r="R2639" s="21"/>
      <c r="S2639" s="21"/>
      <c r="T2639" s="21"/>
    </row>
    <row r="2640" spans="1:20" s="16" customFormat="1" ht="30" customHeight="1">
      <c r="A2640" s="21"/>
      <c r="B2640" s="21"/>
      <c r="C2640" s="197"/>
      <c r="D2640" s="168"/>
      <c r="E2640" s="154" t="str">
        <f>IFERROR(VLOOKUP(D2640,CADA_PROD!D:H,5,0),"")</f>
        <v/>
      </c>
      <c r="F2640" s="169"/>
      <c r="G2640" s="170"/>
      <c r="H2640" s="14"/>
      <c r="I2640" s="171"/>
      <c r="J2640" s="14"/>
      <c r="K2640" s="131"/>
      <c r="L2640" s="131" t="str">
        <f>IF(D2640="","",SUMIFS(MOVI_ENTR!I:I,MOVI_ENTR!D:D,D2640,MOVI_ENTR!O:O,O2640)-SUMIFS(MOVI_SAID!H:H,MOVI_SAID!D:D,D2640,MOVI_SAID!L:L,MOVI_ENTR!O2640))</f>
        <v/>
      </c>
      <c r="M2640" s="173" t="str">
        <f t="shared" si="57"/>
        <v/>
      </c>
      <c r="N2640" s="14"/>
      <c r="O2640" s="14"/>
      <c r="P2640" s="21"/>
      <c r="Q2640" s="21"/>
      <c r="R2640" s="21"/>
      <c r="S2640" s="21"/>
      <c r="T2640" s="21"/>
    </row>
    <row r="2641" spans="1:20" s="16" customFormat="1" ht="30" customHeight="1">
      <c r="A2641" s="21"/>
      <c r="B2641" s="21"/>
      <c r="C2641" s="197"/>
      <c r="D2641" s="168"/>
      <c r="E2641" s="154" t="str">
        <f>IFERROR(VLOOKUP(D2641,CADA_PROD!D:H,5,0),"")</f>
        <v/>
      </c>
      <c r="F2641" s="169"/>
      <c r="G2641" s="170"/>
      <c r="H2641" s="14"/>
      <c r="I2641" s="171"/>
      <c r="J2641" s="14"/>
      <c r="K2641" s="131"/>
      <c r="L2641" s="131" t="str">
        <f>IF(D2641="","",SUMIFS(MOVI_ENTR!I:I,MOVI_ENTR!D:D,D2641,MOVI_ENTR!O:O,O2641)-SUMIFS(MOVI_SAID!H:H,MOVI_SAID!D:D,D2641,MOVI_SAID!L:L,MOVI_ENTR!O2641))</f>
        <v/>
      </c>
      <c r="M2641" s="173" t="str">
        <f t="shared" si="57"/>
        <v/>
      </c>
      <c r="N2641" s="14"/>
      <c r="O2641" s="14"/>
      <c r="P2641" s="21"/>
      <c r="Q2641" s="21"/>
      <c r="R2641" s="21"/>
      <c r="S2641" s="21"/>
      <c r="T2641" s="21"/>
    </row>
    <row r="2642" spans="1:20" s="16" customFormat="1" ht="30" customHeight="1">
      <c r="A2642" s="21"/>
      <c r="B2642" s="21"/>
      <c r="C2642" s="197"/>
      <c r="D2642" s="168"/>
      <c r="E2642" s="154" t="str">
        <f>IFERROR(VLOOKUP(D2642,CADA_PROD!D:H,5,0),"")</f>
        <v/>
      </c>
      <c r="F2642" s="169"/>
      <c r="G2642" s="170"/>
      <c r="H2642" s="14"/>
      <c r="I2642" s="171"/>
      <c r="J2642" s="14"/>
      <c r="K2642" s="131"/>
      <c r="L2642" s="131" t="str">
        <f>IF(D2642="","",SUMIFS(MOVI_ENTR!I:I,MOVI_ENTR!D:D,D2642,MOVI_ENTR!O:O,O2642)-SUMIFS(MOVI_SAID!H:H,MOVI_SAID!D:D,D2642,MOVI_SAID!L:L,MOVI_ENTR!O2642))</f>
        <v/>
      </c>
      <c r="M2642" s="173" t="str">
        <f t="shared" si="57"/>
        <v/>
      </c>
      <c r="N2642" s="14"/>
      <c r="O2642" s="14"/>
      <c r="P2642" s="21"/>
      <c r="Q2642" s="21"/>
      <c r="R2642" s="21"/>
      <c r="S2642" s="21"/>
      <c r="T2642" s="21"/>
    </row>
    <row r="2643" spans="1:20" s="16" customFormat="1" ht="30" customHeight="1">
      <c r="A2643" s="21"/>
      <c r="B2643" s="21"/>
      <c r="C2643" s="197"/>
      <c r="D2643" s="168"/>
      <c r="E2643" s="154" t="str">
        <f>IFERROR(VLOOKUP(D2643,CADA_PROD!D:H,5,0),"")</f>
        <v/>
      </c>
      <c r="F2643" s="169"/>
      <c r="G2643" s="170"/>
      <c r="H2643" s="14"/>
      <c r="I2643" s="171"/>
      <c r="J2643" s="14"/>
      <c r="K2643" s="131"/>
      <c r="L2643" s="131" t="str">
        <f>IF(D2643="","",SUMIFS(MOVI_ENTR!I:I,MOVI_ENTR!D:D,D2643,MOVI_ENTR!O:O,O2643)-SUMIFS(MOVI_SAID!H:H,MOVI_SAID!D:D,D2643,MOVI_SAID!L:L,MOVI_ENTR!O2643))</f>
        <v/>
      </c>
      <c r="M2643" s="173" t="str">
        <f t="shared" si="57"/>
        <v/>
      </c>
      <c r="N2643" s="14"/>
      <c r="O2643" s="14"/>
      <c r="P2643" s="21"/>
      <c r="Q2643" s="21"/>
      <c r="R2643" s="21"/>
      <c r="S2643" s="21"/>
      <c r="T2643" s="21"/>
    </row>
    <row r="2644" spans="1:20" s="16" customFormat="1" ht="30" customHeight="1">
      <c r="A2644" s="21"/>
      <c r="B2644" s="21"/>
      <c r="C2644" s="197"/>
      <c r="D2644" s="168"/>
      <c r="E2644" s="154" t="str">
        <f>IFERROR(VLOOKUP(D2644,CADA_PROD!D:H,5,0),"")</f>
        <v/>
      </c>
      <c r="F2644" s="169"/>
      <c r="G2644" s="170"/>
      <c r="H2644" s="14"/>
      <c r="I2644" s="171"/>
      <c r="J2644" s="14"/>
      <c r="K2644" s="131"/>
      <c r="L2644" s="131" t="str">
        <f>IF(D2644="","",SUMIFS(MOVI_ENTR!I:I,MOVI_ENTR!D:D,D2644,MOVI_ENTR!O:O,O2644)-SUMIFS(MOVI_SAID!H:H,MOVI_SAID!D:D,D2644,MOVI_SAID!L:L,MOVI_ENTR!O2644))</f>
        <v/>
      </c>
      <c r="M2644" s="173" t="str">
        <f t="shared" si="57"/>
        <v/>
      </c>
      <c r="N2644" s="14"/>
      <c r="O2644" s="14"/>
      <c r="P2644" s="21"/>
      <c r="Q2644" s="21"/>
      <c r="R2644" s="21"/>
      <c r="S2644" s="21"/>
      <c r="T2644" s="21"/>
    </row>
    <row r="2645" spans="1:20" s="16" customFormat="1" ht="30" customHeight="1">
      <c r="A2645" s="21"/>
      <c r="B2645" s="21"/>
      <c r="C2645" s="197"/>
      <c r="D2645" s="168"/>
      <c r="E2645" s="154" t="str">
        <f>IFERROR(VLOOKUP(D2645,CADA_PROD!D:H,5,0),"")</f>
        <v/>
      </c>
      <c r="F2645" s="169"/>
      <c r="G2645" s="170"/>
      <c r="H2645" s="14"/>
      <c r="I2645" s="171"/>
      <c r="J2645" s="14"/>
      <c r="K2645" s="131"/>
      <c r="L2645" s="131" t="str">
        <f>IF(D2645="","",SUMIFS(MOVI_ENTR!I:I,MOVI_ENTR!D:D,D2645,MOVI_ENTR!O:O,O2645)-SUMIFS(MOVI_SAID!H:H,MOVI_SAID!D:D,D2645,MOVI_SAID!L:L,MOVI_ENTR!O2645))</f>
        <v/>
      </c>
      <c r="M2645" s="173" t="str">
        <f t="shared" si="57"/>
        <v/>
      </c>
      <c r="N2645" s="14"/>
      <c r="O2645" s="14"/>
      <c r="P2645" s="21"/>
      <c r="Q2645" s="21"/>
      <c r="R2645" s="21"/>
      <c r="S2645" s="21"/>
      <c r="T2645" s="21"/>
    </row>
    <row r="2646" spans="1:20" s="16" customFormat="1" ht="30" customHeight="1">
      <c r="A2646" s="21"/>
      <c r="B2646" s="21"/>
      <c r="C2646" s="197"/>
      <c r="D2646" s="168"/>
      <c r="E2646" s="154" t="str">
        <f>IFERROR(VLOOKUP(D2646,CADA_PROD!D:H,5,0),"")</f>
        <v/>
      </c>
      <c r="F2646" s="169"/>
      <c r="G2646" s="170"/>
      <c r="H2646" s="14"/>
      <c r="I2646" s="171"/>
      <c r="J2646" s="14"/>
      <c r="K2646" s="131"/>
      <c r="L2646" s="131" t="str">
        <f>IF(D2646="","",SUMIFS(MOVI_ENTR!I:I,MOVI_ENTR!D:D,D2646,MOVI_ENTR!O:O,O2646)-SUMIFS(MOVI_SAID!H:H,MOVI_SAID!D:D,D2646,MOVI_SAID!L:L,MOVI_ENTR!O2646))</f>
        <v/>
      </c>
      <c r="M2646" s="173" t="str">
        <f t="shared" si="57"/>
        <v/>
      </c>
      <c r="N2646" s="14"/>
      <c r="O2646" s="14"/>
      <c r="P2646" s="21"/>
      <c r="Q2646" s="21"/>
      <c r="R2646" s="21"/>
      <c r="S2646" s="21"/>
      <c r="T2646" s="21"/>
    </row>
    <row r="2647" spans="1:20" s="16" customFormat="1" ht="30" customHeight="1">
      <c r="A2647" s="21"/>
      <c r="B2647" s="21"/>
      <c r="C2647" s="197"/>
      <c r="D2647" s="168"/>
      <c r="E2647" s="154" t="str">
        <f>IFERROR(VLOOKUP(D2647,CADA_PROD!D:H,5,0),"")</f>
        <v/>
      </c>
      <c r="F2647" s="169"/>
      <c r="G2647" s="170"/>
      <c r="H2647" s="14"/>
      <c r="I2647" s="171"/>
      <c r="J2647" s="14"/>
      <c r="K2647" s="131"/>
      <c r="L2647" s="131" t="str">
        <f>IF(D2647="","",SUMIFS(MOVI_ENTR!I:I,MOVI_ENTR!D:D,D2647,MOVI_ENTR!O:O,O2647)-SUMIFS(MOVI_SAID!H:H,MOVI_SAID!D:D,D2647,MOVI_SAID!L:L,MOVI_ENTR!O2647))</f>
        <v/>
      </c>
      <c r="M2647" s="173" t="str">
        <f t="shared" si="57"/>
        <v/>
      </c>
      <c r="N2647" s="14"/>
      <c r="O2647" s="14"/>
      <c r="P2647" s="21"/>
      <c r="Q2647" s="21"/>
      <c r="R2647" s="21"/>
      <c r="S2647" s="21"/>
      <c r="T2647" s="21"/>
    </row>
    <row r="2648" spans="1:20" s="16" customFormat="1" ht="30" customHeight="1">
      <c r="A2648" s="21"/>
      <c r="B2648" s="21"/>
      <c r="C2648" s="197"/>
      <c r="D2648" s="168"/>
      <c r="E2648" s="154" t="str">
        <f>IFERROR(VLOOKUP(D2648,CADA_PROD!D:H,5,0),"")</f>
        <v/>
      </c>
      <c r="F2648" s="169"/>
      <c r="G2648" s="170"/>
      <c r="H2648" s="14"/>
      <c r="I2648" s="171"/>
      <c r="J2648" s="14"/>
      <c r="K2648" s="131"/>
      <c r="L2648" s="131" t="str">
        <f>IF(D2648="","",SUMIFS(MOVI_ENTR!I:I,MOVI_ENTR!D:D,D2648,MOVI_ENTR!O:O,O2648)-SUMIFS(MOVI_SAID!H:H,MOVI_SAID!D:D,D2648,MOVI_SAID!L:L,MOVI_ENTR!O2648))</f>
        <v/>
      </c>
      <c r="M2648" s="173" t="str">
        <f t="shared" si="57"/>
        <v/>
      </c>
      <c r="N2648" s="14"/>
      <c r="O2648" s="14"/>
      <c r="P2648" s="21"/>
      <c r="Q2648" s="21"/>
      <c r="R2648" s="21"/>
      <c r="S2648" s="21"/>
      <c r="T2648" s="21"/>
    </row>
    <row r="2649" spans="1:20" s="16" customFormat="1" ht="30" customHeight="1">
      <c r="A2649" s="21"/>
      <c r="B2649" s="21"/>
      <c r="C2649" s="197"/>
      <c r="D2649" s="168"/>
      <c r="E2649" s="154" t="str">
        <f>IFERROR(VLOOKUP(D2649,CADA_PROD!D:H,5,0),"")</f>
        <v/>
      </c>
      <c r="F2649" s="169"/>
      <c r="G2649" s="170"/>
      <c r="H2649" s="14"/>
      <c r="I2649" s="171"/>
      <c r="J2649" s="14"/>
      <c r="K2649" s="131"/>
      <c r="L2649" s="131" t="str">
        <f>IF(D2649="","",SUMIFS(MOVI_ENTR!I:I,MOVI_ENTR!D:D,D2649,MOVI_ENTR!O:O,O2649)-SUMIFS(MOVI_SAID!H:H,MOVI_SAID!D:D,D2649,MOVI_SAID!L:L,MOVI_ENTR!O2649))</f>
        <v/>
      </c>
      <c r="M2649" s="173" t="str">
        <f t="shared" si="57"/>
        <v/>
      </c>
      <c r="N2649" s="14"/>
      <c r="O2649" s="14"/>
      <c r="P2649" s="21"/>
      <c r="Q2649" s="21"/>
      <c r="R2649" s="21"/>
      <c r="S2649" s="21"/>
      <c r="T2649" s="21"/>
    </row>
    <row r="2650" spans="1:20" s="16" customFormat="1" ht="30" customHeight="1">
      <c r="A2650" s="21"/>
      <c r="B2650" s="21"/>
      <c r="C2650" s="197"/>
      <c r="D2650" s="168"/>
      <c r="E2650" s="154" t="str">
        <f>IFERROR(VLOOKUP(D2650,CADA_PROD!D:H,5,0),"")</f>
        <v/>
      </c>
      <c r="F2650" s="169"/>
      <c r="G2650" s="170"/>
      <c r="H2650" s="14"/>
      <c r="I2650" s="171"/>
      <c r="J2650" s="14"/>
      <c r="K2650" s="131"/>
      <c r="L2650" s="131" t="str">
        <f>IF(D2650="","",SUMIFS(MOVI_ENTR!I:I,MOVI_ENTR!D:D,D2650,MOVI_ENTR!O:O,O2650)-SUMIFS(MOVI_SAID!H:H,MOVI_SAID!D:D,D2650,MOVI_SAID!L:L,MOVI_ENTR!O2650))</f>
        <v/>
      </c>
      <c r="M2650" s="173" t="str">
        <f t="shared" si="57"/>
        <v/>
      </c>
      <c r="N2650" s="14"/>
      <c r="O2650" s="14"/>
      <c r="P2650" s="21"/>
      <c r="Q2650" s="21"/>
      <c r="R2650" s="21"/>
      <c r="S2650" s="21"/>
      <c r="T2650" s="21"/>
    </row>
    <row r="2651" spans="1:20" s="16" customFormat="1" ht="30" customHeight="1">
      <c r="A2651" s="21"/>
      <c r="B2651" s="21"/>
      <c r="C2651" s="197"/>
      <c r="D2651" s="168"/>
      <c r="E2651" s="154" t="str">
        <f>IFERROR(VLOOKUP(D2651,CADA_PROD!D:H,5,0),"")</f>
        <v/>
      </c>
      <c r="F2651" s="169"/>
      <c r="G2651" s="170"/>
      <c r="H2651" s="14"/>
      <c r="I2651" s="171"/>
      <c r="J2651" s="14"/>
      <c r="K2651" s="131"/>
      <c r="L2651" s="131" t="str">
        <f>IF(D2651="","",SUMIFS(MOVI_ENTR!I:I,MOVI_ENTR!D:D,D2651,MOVI_ENTR!O:O,O2651)-SUMIFS(MOVI_SAID!H:H,MOVI_SAID!D:D,D2651,MOVI_SAID!L:L,MOVI_ENTR!O2651))</f>
        <v/>
      </c>
      <c r="M2651" s="173" t="str">
        <f t="shared" ref="M2651:M2714" si="58">IF(D2651="","",H2651*I2651)</f>
        <v/>
      </c>
      <c r="N2651" s="14"/>
      <c r="O2651" s="14"/>
      <c r="P2651" s="21"/>
      <c r="Q2651" s="21"/>
      <c r="R2651" s="21"/>
      <c r="S2651" s="21"/>
      <c r="T2651" s="21"/>
    </row>
    <row r="2652" spans="1:20" s="16" customFormat="1" ht="30" customHeight="1">
      <c r="A2652" s="21"/>
      <c r="B2652" s="21"/>
      <c r="C2652" s="197"/>
      <c r="D2652" s="168"/>
      <c r="E2652" s="154" t="str">
        <f>IFERROR(VLOOKUP(D2652,CADA_PROD!D:H,5,0),"")</f>
        <v/>
      </c>
      <c r="F2652" s="169"/>
      <c r="G2652" s="170"/>
      <c r="H2652" s="14"/>
      <c r="I2652" s="171"/>
      <c r="J2652" s="14"/>
      <c r="K2652" s="131"/>
      <c r="L2652" s="131" t="str">
        <f>IF(D2652="","",SUMIFS(MOVI_ENTR!I:I,MOVI_ENTR!D:D,D2652,MOVI_ENTR!O:O,O2652)-SUMIFS(MOVI_SAID!H:H,MOVI_SAID!D:D,D2652,MOVI_SAID!L:L,MOVI_ENTR!O2652))</f>
        <v/>
      </c>
      <c r="M2652" s="173" t="str">
        <f t="shared" si="58"/>
        <v/>
      </c>
      <c r="N2652" s="14"/>
      <c r="O2652" s="14"/>
      <c r="P2652" s="21"/>
      <c r="Q2652" s="21"/>
      <c r="R2652" s="21"/>
      <c r="S2652" s="21"/>
      <c r="T2652" s="21"/>
    </row>
    <row r="2653" spans="1:20" s="16" customFormat="1" ht="30" customHeight="1">
      <c r="A2653" s="21"/>
      <c r="B2653" s="21"/>
      <c r="C2653" s="197"/>
      <c r="D2653" s="168"/>
      <c r="E2653" s="154" t="str">
        <f>IFERROR(VLOOKUP(D2653,CADA_PROD!D:H,5,0),"")</f>
        <v/>
      </c>
      <c r="F2653" s="169"/>
      <c r="G2653" s="170"/>
      <c r="H2653" s="14"/>
      <c r="I2653" s="171"/>
      <c r="J2653" s="14"/>
      <c r="K2653" s="131"/>
      <c r="L2653" s="131" t="str">
        <f>IF(D2653="","",SUMIFS(MOVI_ENTR!I:I,MOVI_ENTR!D:D,D2653,MOVI_ENTR!O:O,O2653)-SUMIFS(MOVI_SAID!H:H,MOVI_SAID!D:D,D2653,MOVI_SAID!L:L,MOVI_ENTR!O2653))</f>
        <v/>
      </c>
      <c r="M2653" s="173" t="str">
        <f t="shared" si="58"/>
        <v/>
      </c>
      <c r="N2653" s="14"/>
      <c r="O2653" s="14"/>
      <c r="P2653" s="21"/>
      <c r="Q2653" s="21"/>
      <c r="R2653" s="21"/>
      <c r="S2653" s="21"/>
      <c r="T2653" s="21"/>
    </row>
    <row r="2654" spans="1:20" s="16" customFormat="1" ht="30" customHeight="1">
      <c r="A2654" s="21"/>
      <c r="B2654" s="21"/>
      <c r="C2654" s="197"/>
      <c r="D2654" s="168"/>
      <c r="E2654" s="154" t="str">
        <f>IFERROR(VLOOKUP(D2654,CADA_PROD!D:H,5,0),"")</f>
        <v/>
      </c>
      <c r="F2654" s="169"/>
      <c r="G2654" s="170"/>
      <c r="H2654" s="14"/>
      <c r="I2654" s="171"/>
      <c r="J2654" s="14"/>
      <c r="K2654" s="131"/>
      <c r="L2654" s="131" t="str">
        <f>IF(D2654="","",SUMIFS(MOVI_ENTR!I:I,MOVI_ENTR!D:D,D2654,MOVI_ENTR!O:O,O2654)-SUMIFS(MOVI_SAID!H:H,MOVI_SAID!D:D,D2654,MOVI_SAID!L:L,MOVI_ENTR!O2654))</f>
        <v/>
      </c>
      <c r="M2654" s="173" t="str">
        <f t="shared" si="58"/>
        <v/>
      </c>
      <c r="N2654" s="14"/>
      <c r="O2654" s="14"/>
      <c r="P2654" s="21"/>
      <c r="Q2654" s="21"/>
      <c r="R2654" s="21"/>
      <c r="S2654" s="21"/>
      <c r="T2654" s="21"/>
    </row>
    <row r="2655" spans="1:20" s="16" customFormat="1" ht="30" customHeight="1">
      <c r="A2655" s="21"/>
      <c r="B2655" s="21"/>
      <c r="C2655" s="197"/>
      <c r="D2655" s="168"/>
      <c r="E2655" s="154" t="str">
        <f>IFERROR(VLOOKUP(D2655,CADA_PROD!D:H,5,0),"")</f>
        <v/>
      </c>
      <c r="F2655" s="169"/>
      <c r="G2655" s="170"/>
      <c r="H2655" s="14"/>
      <c r="I2655" s="171"/>
      <c r="J2655" s="14"/>
      <c r="K2655" s="131"/>
      <c r="L2655" s="131" t="str">
        <f>IF(D2655="","",SUMIFS(MOVI_ENTR!I:I,MOVI_ENTR!D:D,D2655,MOVI_ENTR!O:O,O2655)-SUMIFS(MOVI_SAID!H:H,MOVI_SAID!D:D,D2655,MOVI_SAID!L:L,MOVI_ENTR!O2655))</f>
        <v/>
      </c>
      <c r="M2655" s="173" t="str">
        <f t="shared" si="58"/>
        <v/>
      </c>
      <c r="N2655" s="14"/>
      <c r="O2655" s="14"/>
      <c r="P2655" s="21"/>
      <c r="Q2655" s="21"/>
      <c r="R2655" s="21"/>
      <c r="S2655" s="21"/>
      <c r="T2655" s="21"/>
    </row>
    <row r="2656" spans="1:20" s="16" customFormat="1" ht="30" customHeight="1">
      <c r="A2656" s="21"/>
      <c r="B2656" s="21"/>
      <c r="C2656" s="197"/>
      <c r="D2656" s="168"/>
      <c r="E2656" s="154" t="str">
        <f>IFERROR(VLOOKUP(D2656,CADA_PROD!D:H,5,0),"")</f>
        <v/>
      </c>
      <c r="F2656" s="169"/>
      <c r="G2656" s="170"/>
      <c r="H2656" s="14"/>
      <c r="I2656" s="171"/>
      <c r="J2656" s="14"/>
      <c r="K2656" s="131"/>
      <c r="L2656" s="131" t="str">
        <f>IF(D2656="","",SUMIFS(MOVI_ENTR!I:I,MOVI_ENTR!D:D,D2656,MOVI_ENTR!O:O,O2656)-SUMIFS(MOVI_SAID!H:H,MOVI_SAID!D:D,D2656,MOVI_SAID!L:L,MOVI_ENTR!O2656))</f>
        <v/>
      </c>
      <c r="M2656" s="173" t="str">
        <f t="shared" si="58"/>
        <v/>
      </c>
      <c r="N2656" s="14"/>
      <c r="O2656" s="14"/>
      <c r="P2656" s="21"/>
      <c r="Q2656" s="21"/>
      <c r="R2656" s="21"/>
      <c r="S2656" s="21"/>
      <c r="T2656" s="21"/>
    </row>
    <row r="2657" spans="1:20" s="16" customFormat="1" ht="30" customHeight="1">
      <c r="A2657" s="21"/>
      <c r="B2657" s="21"/>
      <c r="C2657" s="197"/>
      <c r="D2657" s="168"/>
      <c r="E2657" s="154" t="str">
        <f>IFERROR(VLOOKUP(D2657,CADA_PROD!D:H,5,0),"")</f>
        <v/>
      </c>
      <c r="F2657" s="169"/>
      <c r="G2657" s="170"/>
      <c r="H2657" s="14"/>
      <c r="I2657" s="171"/>
      <c r="J2657" s="14"/>
      <c r="K2657" s="131"/>
      <c r="L2657" s="131" t="str">
        <f>IF(D2657="","",SUMIFS(MOVI_ENTR!I:I,MOVI_ENTR!D:D,D2657,MOVI_ENTR!O:O,O2657)-SUMIFS(MOVI_SAID!H:H,MOVI_SAID!D:D,D2657,MOVI_SAID!L:L,MOVI_ENTR!O2657))</f>
        <v/>
      </c>
      <c r="M2657" s="173" t="str">
        <f t="shared" si="58"/>
        <v/>
      </c>
      <c r="N2657" s="14"/>
      <c r="O2657" s="14"/>
      <c r="P2657" s="21"/>
      <c r="Q2657" s="21"/>
      <c r="R2657" s="21"/>
      <c r="S2657" s="21"/>
      <c r="T2657" s="21"/>
    </row>
    <row r="2658" spans="1:20" s="16" customFormat="1" ht="30" customHeight="1">
      <c r="A2658" s="21"/>
      <c r="B2658" s="21"/>
      <c r="C2658" s="197"/>
      <c r="D2658" s="168"/>
      <c r="E2658" s="154" t="str">
        <f>IFERROR(VLOOKUP(D2658,CADA_PROD!D:H,5,0),"")</f>
        <v/>
      </c>
      <c r="F2658" s="169"/>
      <c r="G2658" s="170"/>
      <c r="H2658" s="14"/>
      <c r="I2658" s="171"/>
      <c r="J2658" s="14"/>
      <c r="K2658" s="131"/>
      <c r="L2658" s="131" t="str">
        <f>IF(D2658="","",SUMIFS(MOVI_ENTR!I:I,MOVI_ENTR!D:D,D2658,MOVI_ENTR!O:O,O2658)-SUMIFS(MOVI_SAID!H:H,MOVI_SAID!D:D,D2658,MOVI_SAID!L:L,MOVI_ENTR!O2658))</f>
        <v/>
      </c>
      <c r="M2658" s="173" t="str">
        <f t="shared" si="58"/>
        <v/>
      </c>
      <c r="N2658" s="14"/>
      <c r="O2658" s="14"/>
      <c r="P2658" s="21"/>
      <c r="Q2658" s="21"/>
      <c r="R2658" s="21"/>
      <c r="S2658" s="21"/>
      <c r="T2658" s="21"/>
    </row>
    <row r="2659" spans="1:20" s="16" customFormat="1" ht="30" customHeight="1">
      <c r="A2659" s="21"/>
      <c r="B2659" s="21"/>
      <c r="C2659" s="197"/>
      <c r="D2659" s="168"/>
      <c r="E2659" s="154" t="str">
        <f>IFERROR(VLOOKUP(D2659,CADA_PROD!D:H,5,0),"")</f>
        <v/>
      </c>
      <c r="F2659" s="169"/>
      <c r="G2659" s="170"/>
      <c r="H2659" s="14"/>
      <c r="I2659" s="171"/>
      <c r="J2659" s="14"/>
      <c r="K2659" s="131"/>
      <c r="L2659" s="131" t="str">
        <f>IF(D2659="","",SUMIFS(MOVI_ENTR!I:I,MOVI_ENTR!D:D,D2659,MOVI_ENTR!O:O,O2659)-SUMIFS(MOVI_SAID!H:H,MOVI_SAID!D:D,D2659,MOVI_SAID!L:L,MOVI_ENTR!O2659))</f>
        <v/>
      </c>
      <c r="M2659" s="173" t="str">
        <f t="shared" si="58"/>
        <v/>
      </c>
      <c r="N2659" s="14"/>
      <c r="O2659" s="14"/>
      <c r="P2659" s="21"/>
      <c r="Q2659" s="21"/>
      <c r="R2659" s="21"/>
      <c r="S2659" s="21"/>
      <c r="T2659" s="21"/>
    </row>
    <row r="2660" spans="1:20" s="16" customFormat="1" ht="30" customHeight="1">
      <c r="A2660" s="21"/>
      <c r="B2660" s="21"/>
      <c r="C2660" s="197"/>
      <c r="D2660" s="168"/>
      <c r="E2660" s="154" t="str">
        <f>IFERROR(VLOOKUP(D2660,CADA_PROD!D:H,5,0),"")</f>
        <v/>
      </c>
      <c r="F2660" s="169"/>
      <c r="G2660" s="170"/>
      <c r="H2660" s="14"/>
      <c r="I2660" s="171"/>
      <c r="J2660" s="14"/>
      <c r="K2660" s="131"/>
      <c r="L2660" s="131" t="str">
        <f>IF(D2660="","",SUMIFS(MOVI_ENTR!I:I,MOVI_ENTR!D:D,D2660,MOVI_ENTR!O:O,O2660)-SUMIFS(MOVI_SAID!H:H,MOVI_SAID!D:D,D2660,MOVI_SAID!L:L,MOVI_ENTR!O2660))</f>
        <v/>
      </c>
      <c r="M2660" s="173" t="str">
        <f t="shared" si="58"/>
        <v/>
      </c>
      <c r="N2660" s="14"/>
      <c r="O2660" s="14"/>
      <c r="P2660" s="21"/>
      <c r="Q2660" s="21"/>
      <c r="R2660" s="21"/>
      <c r="S2660" s="21"/>
      <c r="T2660" s="21"/>
    </row>
    <row r="2661" spans="1:20" s="16" customFormat="1" ht="30" customHeight="1">
      <c r="A2661" s="21"/>
      <c r="B2661" s="21"/>
      <c r="C2661" s="197"/>
      <c r="D2661" s="168"/>
      <c r="E2661" s="154" t="str">
        <f>IFERROR(VLOOKUP(D2661,CADA_PROD!D:H,5,0),"")</f>
        <v/>
      </c>
      <c r="F2661" s="169"/>
      <c r="G2661" s="170"/>
      <c r="H2661" s="14"/>
      <c r="I2661" s="171"/>
      <c r="J2661" s="14"/>
      <c r="K2661" s="131"/>
      <c r="L2661" s="131" t="str">
        <f>IF(D2661="","",SUMIFS(MOVI_ENTR!I:I,MOVI_ENTR!D:D,D2661,MOVI_ENTR!O:O,O2661)-SUMIFS(MOVI_SAID!H:H,MOVI_SAID!D:D,D2661,MOVI_SAID!L:L,MOVI_ENTR!O2661))</f>
        <v/>
      </c>
      <c r="M2661" s="173" t="str">
        <f t="shared" si="58"/>
        <v/>
      </c>
      <c r="N2661" s="14"/>
      <c r="O2661" s="14"/>
      <c r="P2661" s="21"/>
      <c r="Q2661" s="21"/>
      <c r="R2661" s="21"/>
      <c r="S2661" s="21"/>
      <c r="T2661" s="21"/>
    </row>
    <row r="2662" spans="1:20" s="16" customFormat="1" ht="30" customHeight="1">
      <c r="A2662" s="21"/>
      <c r="B2662" s="21"/>
      <c r="C2662" s="197"/>
      <c r="D2662" s="168"/>
      <c r="E2662" s="154" t="str">
        <f>IFERROR(VLOOKUP(D2662,CADA_PROD!D:H,5,0),"")</f>
        <v/>
      </c>
      <c r="F2662" s="169"/>
      <c r="G2662" s="170"/>
      <c r="H2662" s="14"/>
      <c r="I2662" s="171"/>
      <c r="J2662" s="14"/>
      <c r="K2662" s="131"/>
      <c r="L2662" s="131" t="str">
        <f>IF(D2662="","",SUMIFS(MOVI_ENTR!I:I,MOVI_ENTR!D:D,D2662,MOVI_ENTR!O:O,O2662)-SUMIFS(MOVI_SAID!H:H,MOVI_SAID!D:D,D2662,MOVI_SAID!L:L,MOVI_ENTR!O2662))</f>
        <v/>
      </c>
      <c r="M2662" s="173" t="str">
        <f t="shared" si="58"/>
        <v/>
      </c>
      <c r="N2662" s="14"/>
      <c r="O2662" s="14"/>
      <c r="P2662" s="21"/>
      <c r="Q2662" s="21"/>
      <c r="R2662" s="21"/>
      <c r="S2662" s="21"/>
      <c r="T2662" s="21"/>
    </row>
    <row r="2663" spans="1:20" s="16" customFormat="1" ht="30" customHeight="1">
      <c r="A2663" s="21"/>
      <c r="B2663" s="21"/>
      <c r="C2663" s="197"/>
      <c r="D2663" s="168"/>
      <c r="E2663" s="154" t="str">
        <f>IFERROR(VLOOKUP(D2663,CADA_PROD!D:H,5,0),"")</f>
        <v/>
      </c>
      <c r="F2663" s="169"/>
      <c r="G2663" s="170"/>
      <c r="H2663" s="14"/>
      <c r="I2663" s="171"/>
      <c r="J2663" s="14"/>
      <c r="K2663" s="131"/>
      <c r="L2663" s="131" t="str">
        <f>IF(D2663="","",SUMIFS(MOVI_ENTR!I:I,MOVI_ENTR!D:D,D2663,MOVI_ENTR!O:O,O2663)-SUMIFS(MOVI_SAID!H:H,MOVI_SAID!D:D,D2663,MOVI_SAID!L:L,MOVI_ENTR!O2663))</f>
        <v/>
      </c>
      <c r="M2663" s="173" t="str">
        <f t="shared" si="58"/>
        <v/>
      </c>
      <c r="N2663" s="14"/>
      <c r="O2663" s="14"/>
      <c r="P2663" s="21"/>
      <c r="Q2663" s="21"/>
      <c r="R2663" s="21"/>
      <c r="S2663" s="21"/>
      <c r="T2663" s="21"/>
    </row>
    <row r="2664" spans="1:20" s="16" customFormat="1" ht="30" customHeight="1">
      <c r="A2664" s="21"/>
      <c r="B2664" s="21"/>
      <c r="C2664" s="197"/>
      <c r="D2664" s="168"/>
      <c r="E2664" s="154" t="str">
        <f>IFERROR(VLOOKUP(D2664,CADA_PROD!D:H,5,0),"")</f>
        <v/>
      </c>
      <c r="F2664" s="169"/>
      <c r="G2664" s="170"/>
      <c r="H2664" s="14"/>
      <c r="I2664" s="171"/>
      <c r="J2664" s="14"/>
      <c r="K2664" s="131"/>
      <c r="L2664" s="131" t="str">
        <f>IF(D2664="","",SUMIFS(MOVI_ENTR!I:I,MOVI_ENTR!D:D,D2664,MOVI_ENTR!O:O,O2664)-SUMIFS(MOVI_SAID!H:H,MOVI_SAID!D:D,D2664,MOVI_SAID!L:L,MOVI_ENTR!O2664))</f>
        <v/>
      </c>
      <c r="M2664" s="173" t="str">
        <f t="shared" si="58"/>
        <v/>
      </c>
      <c r="N2664" s="14"/>
      <c r="O2664" s="14"/>
      <c r="P2664" s="21"/>
      <c r="Q2664" s="21"/>
      <c r="R2664" s="21"/>
      <c r="S2664" s="21"/>
      <c r="T2664" s="21"/>
    </row>
    <row r="2665" spans="1:20" s="16" customFormat="1" ht="30" customHeight="1">
      <c r="A2665" s="21"/>
      <c r="B2665" s="21"/>
      <c r="C2665" s="197"/>
      <c r="D2665" s="168"/>
      <c r="E2665" s="154" t="str">
        <f>IFERROR(VLOOKUP(D2665,CADA_PROD!D:H,5,0),"")</f>
        <v/>
      </c>
      <c r="F2665" s="169"/>
      <c r="G2665" s="170"/>
      <c r="H2665" s="14"/>
      <c r="I2665" s="171"/>
      <c r="J2665" s="14"/>
      <c r="K2665" s="131"/>
      <c r="L2665" s="131" t="str">
        <f>IF(D2665="","",SUMIFS(MOVI_ENTR!I:I,MOVI_ENTR!D:D,D2665,MOVI_ENTR!O:O,O2665)-SUMIFS(MOVI_SAID!H:H,MOVI_SAID!D:D,D2665,MOVI_SAID!L:L,MOVI_ENTR!O2665))</f>
        <v/>
      </c>
      <c r="M2665" s="173" t="str">
        <f t="shared" si="58"/>
        <v/>
      </c>
      <c r="N2665" s="14"/>
      <c r="O2665" s="14"/>
      <c r="P2665" s="21"/>
      <c r="Q2665" s="21"/>
      <c r="R2665" s="21"/>
      <c r="S2665" s="21"/>
      <c r="T2665" s="21"/>
    </row>
    <row r="2666" spans="1:20" s="16" customFormat="1" ht="30" customHeight="1">
      <c r="A2666" s="21"/>
      <c r="B2666" s="21"/>
      <c r="C2666" s="197"/>
      <c r="D2666" s="168"/>
      <c r="E2666" s="154" t="str">
        <f>IFERROR(VLOOKUP(D2666,CADA_PROD!D:H,5,0),"")</f>
        <v/>
      </c>
      <c r="F2666" s="169"/>
      <c r="G2666" s="170"/>
      <c r="H2666" s="14"/>
      <c r="I2666" s="171"/>
      <c r="J2666" s="14"/>
      <c r="K2666" s="131"/>
      <c r="L2666" s="131" t="str">
        <f>IF(D2666="","",SUMIFS(MOVI_ENTR!I:I,MOVI_ENTR!D:D,D2666,MOVI_ENTR!O:O,O2666)-SUMIFS(MOVI_SAID!H:H,MOVI_SAID!D:D,D2666,MOVI_SAID!L:L,MOVI_ENTR!O2666))</f>
        <v/>
      </c>
      <c r="M2666" s="173" t="str">
        <f t="shared" si="58"/>
        <v/>
      </c>
      <c r="N2666" s="14"/>
      <c r="O2666" s="14"/>
      <c r="P2666" s="21"/>
      <c r="Q2666" s="21"/>
      <c r="R2666" s="21"/>
      <c r="S2666" s="21"/>
      <c r="T2666" s="21"/>
    </row>
    <row r="2667" spans="1:20" s="16" customFormat="1" ht="30" customHeight="1">
      <c r="A2667" s="21"/>
      <c r="B2667" s="21"/>
      <c r="C2667" s="197"/>
      <c r="D2667" s="168"/>
      <c r="E2667" s="154" t="str">
        <f>IFERROR(VLOOKUP(D2667,CADA_PROD!D:H,5,0),"")</f>
        <v/>
      </c>
      <c r="F2667" s="169"/>
      <c r="G2667" s="170"/>
      <c r="H2667" s="14"/>
      <c r="I2667" s="171"/>
      <c r="J2667" s="14"/>
      <c r="K2667" s="131"/>
      <c r="L2667" s="131" t="str">
        <f>IF(D2667="","",SUMIFS(MOVI_ENTR!I:I,MOVI_ENTR!D:D,D2667,MOVI_ENTR!O:O,O2667)-SUMIFS(MOVI_SAID!H:H,MOVI_SAID!D:D,D2667,MOVI_SAID!L:L,MOVI_ENTR!O2667))</f>
        <v/>
      </c>
      <c r="M2667" s="173" t="str">
        <f t="shared" si="58"/>
        <v/>
      </c>
      <c r="N2667" s="14"/>
      <c r="O2667" s="14"/>
      <c r="P2667" s="21"/>
      <c r="Q2667" s="21"/>
      <c r="R2667" s="21"/>
      <c r="S2667" s="21"/>
      <c r="T2667" s="21"/>
    </row>
    <row r="2668" spans="1:20" s="16" customFormat="1" ht="30" customHeight="1">
      <c r="A2668" s="21"/>
      <c r="B2668" s="21"/>
      <c r="C2668" s="197"/>
      <c r="D2668" s="168"/>
      <c r="E2668" s="154" t="str">
        <f>IFERROR(VLOOKUP(D2668,CADA_PROD!D:H,5,0),"")</f>
        <v/>
      </c>
      <c r="F2668" s="169"/>
      <c r="G2668" s="170"/>
      <c r="H2668" s="14"/>
      <c r="I2668" s="171"/>
      <c r="J2668" s="14"/>
      <c r="K2668" s="131"/>
      <c r="L2668" s="131" t="str">
        <f>IF(D2668="","",SUMIFS(MOVI_ENTR!I:I,MOVI_ENTR!D:D,D2668,MOVI_ENTR!O:O,O2668)-SUMIFS(MOVI_SAID!H:H,MOVI_SAID!D:D,D2668,MOVI_SAID!L:L,MOVI_ENTR!O2668))</f>
        <v/>
      </c>
      <c r="M2668" s="173" t="str">
        <f t="shared" si="58"/>
        <v/>
      </c>
      <c r="N2668" s="14"/>
      <c r="O2668" s="14"/>
      <c r="P2668" s="21"/>
      <c r="Q2668" s="21"/>
      <c r="R2668" s="21"/>
      <c r="S2668" s="21"/>
      <c r="T2668" s="21"/>
    </row>
    <row r="2669" spans="1:20" s="16" customFormat="1" ht="30" customHeight="1">
      <c r="A2669" s="21"/>
      <c r="B2669" s="21"/>
      <c r="C2669" s="197"/>
      <c r="D2669" s="168"/>
      <c r="E2669" s="154" t="str">
        <f>IFERROR(VLOOKUP(D2669,CADA_PROD!D:H,5,0),"")</f>
        <v/>
      </c>
      <c r="F2669" s="169"/>
      <c r="G2669" s="170"/>
      <c r="H2669" s="14"/>
      <c r="I2669" s="171"/>
      <c r="J2669" s="14"/>
      <c r="K2669" s="131"/>
      <c r="L2669" s="131" t="str">
        <f>IF(D2669="","",SUMIFS(MOVI_ENTR!I:I,MOVI_ENTR!D:D,D2669,MOVI_ENTR!O:O,O2669)-SUMIFS(MOVI_SAID!H:H,MOVI_SAID!D:D,D2669,MOVI_SAID!L:L,MOVI_ENTR!O2669))</f>
        <v/>
      </c>
      <c r="M2669" s="173" t="str">
        <f t="shared" si="58"/>
        <v/>
      </c>
      <c r="N2669" s="14"/>
      <c r="O2669" s="14"/>
      <c r="P2669" s="21"/>
      <c r="Q2669" s="21"/>
      <c r="R2669" s="21"/>
      <c r="S2669" s="21"/>
      <c r="T2669" s="21"/>
    </row>
    <row r="2670" spans="1:20" s="16" customFormat="1" ht="30" customHeight="1">
      <c r="A2670" s="21"/>
      <c r="B2670" s="21"/>
      <c r="C2670" s="197"/>
      <c r="D2670" s="168"/>
      <c r="E2670" s="154" t="str">
        <f>IFERROR(VLOOKUP(D2670,CADA_PROD!D:H,5,0),"")</f>
        <v/>
      </c>
      <c r="F2670" s="169"/>
      <c r="G2670" s="170"/>
      <c r="H2670" s="14"/>
      <c r="I2670" s="171"/>
      <c r="J2670" s="14"/>
      <c r="K2670" s="131"/>
      <c r="L2670" s="131" t="str">
        <f>IF(D2670="","",SUMIFS(MOVI_ENTR!I:I,MOVI_ENTR!D:D,D2670,MOVI_ENTR!O:O,O2670)-SUMIFS(MOVI_SAID!H:H,MOVI_SAID!D:D,D2670,MOVI_SAID!L:L,MOVI_ENTR!O2670))</f>
        <v/>
      </c>
      <c r="M2670" s="173" t="str">
        <f t="shared" si="58"/>
        <v/>
      </c>
      <c r="N2670" s="14"/>
      <c r="O2670" s="14"/>
      <c r="P2670" s="21"/>
      <c r="Q2670" s="21"/>
      <c r="R2670" s="21"/>
      <c r="S2670" s="21"/>
      <c r="T2670" s="21"/>
    </row>
    <row r="2671" spans="1:20" s="16" customFormat="1" ht="30" customHeight="1">
      <c r="A2671" s="21"/>
      <c r="B2671" s="21"/>
      <c r="C2671" s="197"/>
      <c r="D2671" s="168"/>
      <c r="E2671" s="154" t="str">
        <f>IFERROR(VLOOKUP(D2671,CADA_PROD!D:H,5,0),"")</f>
        <v/>
      </c>
      <c r="F2671" s="169"/>
      <c r="G2671" s="170"/>
      <c r="H2671" s="14"/>
      <c r="I2671" s="171"/>
      <c r="J2671" s="14"/>
      <c r="K2671" s="131"/>
      <c r="L2671" s="131" t="str">
        <f>IF(D2671="","",SUMIFS(MOVI_ENTR!I:I,MOVI_ENTR!D:D,D2671,MOVI_ENTR!O:O,O2671)-SUMIFS(MOVI_SAID!H:H,MOVI_SAID!D:D,D2671,MOVI_SAID!L:L,MOVI_ENTR!O2671))</f>
        <v/>
      </c>
      <c r="M2671" s="173" t="str">
        <f t="shared" si="58"/>
        <v/>
      </c>
      <c r="N2671" s="14"/>
      <c r="O2671" s="14"/>
      <c r="P2671" s="21"/>
      <c r="Q2671" s="21"/>
      <c r="R2671" s="21"/>
      <c r="S2671" s="21"/>
      <c r="T2671" s="21"/>
    </row>
    <row r="2672" spans="1:20" s="16" customFormat="1" ht="30" customHeight="1">
      <c r="A2672" s="21"/>
      <c r="B2672" s="21"/>
      <c r="C2672" s="197"/>
      <c r="D2672" s="168"/>
      <c r="E2672" s="154" t="str">
        <f>IFERROR(VLOOKUP(D2672,CADA_PROD!D:H,5,0),"")</f>
        <v/>
      </c>
      <c r="F2672" s="169"/>
      <c r="G2672" s="170"/>
      <c r="H2672" s="14"/>
      <c r="I2672" s="171"/>
      <c r="J2672" s="14"/>
      <c r="K2672" s="131"/>
      <c r="L2672" s="131" t="str">
        <f>IF(D2672="","",SUMIFS(MOVI_ENTR!I:I,MOVI_ENTR!D:D,D2672,MOVI_ENTR!O:O,O2672)-SUMIFS(MOVI_SAID!H:H,MOVI_SAID!D:D,D2672,MOVI_SAID!L:L,MOVI_ENTR!O2672))</f>
        <v/>
      </c>
      <c r="M2672" s="173" t="str">
        <f t="shared" si="58"/>
        <v/>
      </c>
      <c r="N2672" s="14"/>
      <c r="O2672" s="14"/>
      <c r="P2672" s="21"/>
      <c r="Q2672" s="21"/>
      <c r="R2672" s="21"/>
      <c r="S2672" s="21"/>
      <c r="T2672" s="21"/>
    </row>
    <row r="2673" spans="1:20" s="16" customFormat="1" ht="30" customHeight="1">
      <c r="A2673" s="21"/>
      <c r="B2673" s="21"/>
      <c r="C2673" s="197"/>
      <c r="D2673" s="168"/>
      <c r="E2673" s="154" t="str">
        <f>IFERROR(VLOOKUP(D2673,CADA_PROD!D:H,5,0),"")</f>
        <v/>
      </c>
      <c r="F2673" s="169"/>
      <c r="G2673" s="170"/>
      <c r="H2673" s="14"/>
      <c r="I2673" s="171"/>
      <c r="J2673" s="14"/>
      <c r="K2673" s="131"/>
      <c r="L2673" s="131" t="str">
        <f>IF(D2673="","",SUMIFS(MOVI_ENTR!I:I,MOVI_ENTR!D:D,D2673,MOVI_ENTR!O:O,O2673)-SUMIFS(MOVI_SAID!H:H,MOVI_SAID!D:D,D2673,MOVI_SAID!L:L,MOVI_ENTR!O2673))</f>
        <v/>
      </c>
      <c r="M2673" s="173" t="str">
        <f t="shared" si="58"/>
        <v/>
      </c>
      <c r="N2673" s="14"/>
      <c r="O2673" s="14"/>
      <c r="P2673" s="21"/>
      <c r="Q2673" s="21"/>
      <c r="R2673" s="21"/>
      <c r="S2673" s="21"/>
      <c r="T2673" s="21"/>
    </row>
    <row r="2674" spans="1:20" s="16" customFormat="1" ht="30" customHeight="1">
      <c r="A2674" s="21"/>
      <c r="B2674" s="21"/>
      <c r="C2674" s="197"/>
      <c r="D2674" s="168"/>
      <c r="E2674" s="154" t="str">
        <f>IFERROR(VLOOKUP(D2674,CADA_PROD!D:H,5,0),"")</f>
        <v/>
      </c>
      <c r="F2674" s="169"/>
      <c r="G2674" s="170"/>
      <c r="H2674" s="14"/>
      <c r="I2674" s="171"/>
      <c r="J2674" s="14"/>
      <c r="K2674" s="131"/>
      <c r="L2674" s="131" t="str">
        <f>IF(D2674="","",SUMIFS(MOVI_ENTR!I:I,MOVI_ENTR!D:D,D2674,MOVI_ENTR!O:O,O2674)-SUMIFS(MOVI_SAID!H:H,MOVI_SAID!D:D,D2674,MOVI_SAID!L:L,MOVI_ENTR!O2674))</f>
        <v/>
      </c>
      <c r="M2674" s="173" t="str">
        <f t="shared" si="58"/>
        <v/>
      </c>
      <c r="N2674" s="14"/>
      <c r="O2674" s="14"/>
      <c r="P2674" s="21"/>
      <c r="Q2674" s="21"/>
      <c r="R2674" s="21"/>
      <c r="S2674" s="21"/>
      <c r="T2674" s="21"/>
    </row>
    <row r="2675" spans="1:20" s="16" customFormat="1" ht="30" customHeight="1">
      <c r="A2675" s="21"/>
      <c r="B2675" s="21"/>
      <c r="C2675" s="197"/>
      <c r="D2675" s="168"/>
      <c r="E2675" s="154" t="str">
        <f>IFERROR(VLOOKUP(D2675,CADA_PROD!D:H,5,0),"")</f>
        <v/>
      </c>
      <c r="F2675" s="169"/>
      <c r="G2675" s="170"/>
      <c r="H2675" s="14"/>
      <c r="I2675" s="171"/>
      <c r="J2675" s="14"/>
      <c r="K2675" s="131"/>
      <c r="L2675" s="131" t="str">
        <f>IF(D2675="","",SUMIFS(MOVI_ENTR!I:I,MOVI_ENTR!D:D,D2675,MOVI_ENTR!O:O,O2675)-SUMIFS(MOVI_SAID!H:H,MOVI_SAID!D:D,D2675,MOVI_SAID!L:L,MOVI_ENTR!O2675))</f>
        <v/>
      </c>
      <c r="M2675" s="173" t="str">
        <f t="shared" si="58"/>
        <v/>
      </c>
      <c r="N2675" s="14"/>
      <c r="O2675" s="14"/>
      <c r="P2675" s="21"/>
      <c r="Q2675" s="21"/>
      <c r="R2675" s="21"/>
      <c r="S2675" s="21"/>
      <c r="T2675" s="21"/>
    </row>
    <row r="2676" spans="1:20" s="16" customFormat="1" ht="30" customHeight="1">
      <c r="A2676" s="21"/>
      <c r="B2676" s="21"/>
      <c r="C2676" s="197"/>
      <c r="D2676" s="168"/>
      <c r="E2676" s="154" t="str">
        <f>IFERROR(VLOOKUP(D2676,CADA_PROD!D:H,5,0),"")</f>
        <v/>
      </c>
      <c r="F2676" s="169"/>
      <c r="G2676" s="170"/>
      <c r="H2676" s="14"/>
      <c r="I2676" s="171"/>
      <c r="J2676" s="14"/>
      <c r="K2676" s="131"/>
      <c r="L2676" s="131" t="str">
        <f>IF(D2676="","",SUMIFS(MOVI_ENTR!I:I,MOVI_ENTR!D:D,D2676,MOVI_ENTR!O:O,O2676)-SUMIFS(MOVI_SAID!H:H,MOVI_SAID!D:D,D2676,MOVI_SAID!L:L,MOVI_ENTR!O2676))</f>
        <v/>
      </c>
      <c r="M2676" s="173" t="str">
        <f t="shared" si="58"/>
        <v/>
      </c>
      <c r="N2676" s="14"/>
      <c r="O2676" s="14"/>
      <c r="P2676" s="21"/>
      <c r="Q2676" s="21"/>
      <c r="R2676" s="21"/>
      <c r="S2676" s="21"/>
      <c r="T2676" s="21"/>
    </row>
    <row r="2677" spans="1:20" s="16" customFormat="1" ht="30" customHeight="1">
      <c r="A2677" s="21"/>
      <c r="B2677" s="21"/>
      <c r="C2677" s="197"/>
      <c r="D2677" s="168"/>
      <c r="E2677" s="154" t="str">
        <f>IFERROR(VLOOKUP(D2677,CADA_PROD!D:H,5,0),"")</f>
        <v/>
      </c>
      <c r="F2677" s="169"/>
      <c r="G2677" s="170"/>
      <c r="H2677" s="14"/>
      <c r="I2677" s="171"/>
      <c r="J2677" s="14"/>
      <c r="K2677" s="131"/>
      <c r="L2677" s="131" t="str">
        <f>IF(D2677="","",SUMIFS(MOVI_ENTR!I:I,MOVI_ENTR!D:D,D2677,MOVI_ENTR!O:O,O2677)-SUMIFS(MOVI_SAID!H:H,MOVI_SAID!D:D,D2677,MOVI_SAID!L:L,MOVI_ENTR!O2677))</f>
        <v/>
      </c>
      <c r="M2677" s="173" t="str">
        <f t="shared" si="58"/>
        <v/>
      </c>
      <c r="N2677" s="14"/>
      <c r="O2677" s="14"/>
      <c r="P2677" s="21"/>
      <c r="Q2677" s="21"/>
      <c r="R2677" s="21"/>
      <c r="S2677" s="21"/>
      <c r="T2677" s="21"/>
    </row>
    <row r="2678" spans="1:20" s="16" customFormat="1" ht="30" customHeight="1">
      <c r="A2678" s="21"/>
      <c r="B2678" s="21"/>
      <c r="C2678" s="197"/>
      <c r="D2678" s="168"/>
      <c r="E2678" s="154" t="str">
        <f>IFERROR(VLOOKUP(D2678,CADA_PROD!D:H,5,0),"")</f>
        <v/>
      </c>
      <c r="F2678" s="169"/>
      <c r="G2678" s="170"/>
      <c r="H2678" s="14"/>
      <c r="I2678" s="171"/>
      <c r="J2678" s="14"/>
      <c r="K2678" s="131"/>
      <c r="L2678" s="131" t="str">
        <f>IF(D2678="","",SUMIFS(MOVI_ENTR!I:I,MOVI_ENTR!D:D,D2678,MOVI_ENTR!O:O,O2678)-SUMIFS(MOVI_SAID!H:H,MOVI_SAID!D:D,D2678,MOVI_SAID!L:L,MOVI_ENTR!O2678))</f>
        <v/>
      </c>
      <c r="M2678" s="173" t="str">
        <f t="shared" si="58"/>
        <v/>
      </c>
      <c r="N2678" s="14"/>
      <c r="O2678" s="14"/>
      <c r="P2678" s="21"/>
      <c r="Q2678" s="21"/>
      <c r="R2678" s="21"/>
      <c r="S2678" s="21"/>
      <c r="T2678" s="21"/>
    </row>
    <row r="2679" spans="1:20" s="16" customFormat="1" ht="30" customHeight="1">
      <c r="A2679" s="21"/>
      <c r="B2679" s="21"/>
      <c r="C2679" s="197"/>
      <c r="D2679" s="168"/>
      <c r="E2679" s="154" t="str">
        <f>IFERROR(VLOOKUP(D2679,CADA_PROD!D:H,5,0),"")</f>
        <v/>
      </c>
      <c r="F2679" s="169"/>
      <c r="G2679" s="170"/>
      <c r="H2679" s="14"/>
      <c r="I2679" s="171"/>
      <c r="J2679" s="14"/>
      <c r="K2679" s="131"/>
      <c r="L2679" s="131" t="str">
        <f>IF(D2679="","",SUMIFS(MOVI_ENTR!I:I,MOVI_ENTR!D:D,D2679,MOVI_ENTR!O:O,O2679)-SUMIFS(MOVI_SAID!H:H,MOVI_SAID!D:D,D2679,MOVI_SAID!L:L,MOVI_ENTR!O2679))</f>
        <v/>
      </c>
      <c r="M2679" s="173" t="str">
        <f t="shared" si="58"/>
        <v/>
      </c>
      <c r="N2679" s="14"/>
      <c r="O2679" s="14"/>
      <c r="P2679" s="21"/>
      <c r="Q2679" s="21"/>
      <c r="R2679" s="21"/>
      <c r="S2679" s="21"/>
      <c r="T2679" s="21"/>
    </row>
    <row r="2680" spans="1:20" s="16" customFormat="1" ht="30" customHeight="1">
      <c r="A2680" s="21"/>
      <c r="B2680" s="21"/>
      <c r="C2680" s="197"/>
      <c r="D2680" s="168"/>
      <c r="E2680" s="154" t="str">
        <f>IFERROR(VLOOKUP(D2680,CADA_PROD!D:H,5,0),"")</f>
        <v/>
      </c>
      <c r="F2680" s="169"/>
      <c r="G2680" s="170"/>
      <c r="H2680" s="14"/>
      <c r="I2680" s="171"/>
      <c r="J2680" s="14"/>
      <c r="K2680" s="131"/>
      <c r="L2680" s="131" t="str">
        <f>IF(D2680="","",SUMIFS(MOVI_ENTR!I:I,MOVI_ENTR!D:D,D2680,MOVI_ENTR!O:O,O2680)-SUMIFS(MOVI_SAID!H:H,MOVI_SAID!D:D,D2680,MOVI_SAID!L:L,MOVI_ENTR!O2680))</f>
        <v/>
      </c>
      <c r="M2680" s="173" t="str">
        <f t="shared" si="58"/>
        <v/>
      </c>
      <c r="N2680" s="14"/>
      <c r="O2680" s="14"/>
      <c r="P2680" s="21"/>
      <c r="Q2680" s="21"/>
      <c r="R2680" s="21"/>
      <c r="S2680" s="21"/>
      <c r="T2680" s="21"/>
    </row>
    <row r="2681" spans="1:20" s="16" customFormat="1" ht="30" customHeight="1">
      <c r="A2681" s="21"/>
      <c r="B2681" s="21"/>
      <c r="C2681" s="197"/>
      <c r="D2681" s="168"/>
      <c r="E2681" s="154" t="str">
        <f>IFERROR(VLOOKUP(D2681,CADA_PROD!D:H,5,0),"")</f>
        <v/>
      </c>
      <c r="F2681" s="169"/>
      <c r="G2681" s="170"/>
      <c r="H2681" s="14"/>
      <c r="I2681" s="171"/>
      <c r="J2681" s="14"/>
      <c r="K2681" s="131"/>
      <c r="L2681" s="131" t="str">
        <f>IF(D2681="","",SUMIFS(MOVI_ENTR!I:I,MOVI_ENTR!D:D,D2681,MOVI_ENTR!O:O,O2681)-SUMIFS(MOVI_SAID!H:H,MOVI_SAID!D:D,D2681,MOVI_SAID!L:L,MOVI_ENTR!O2681))</f>
        <v/>
      </c>
      <c r="M2681" s="173" t="str">
        <f t="shared" si="58"/>
        <v/>
      </c>
      <c r="N2681" s="14"/>
      <c r="O2681" s="14"/>
      <c r="P2681" s="21"/>
      <c r="Q2681" s="21"/>
      <c r="R2681" s="21"/>
      <c r="S2681" s="21"/>
      <c r="T2681" s="21"/>
    </row>
    <row r="2682" spans="1:20" s="16" customFormat="1" ht="30" customHeight="1">
      <c r="A2682" s="21"/>
      <c r="B2682" s="21"/>
      <c r="C2682" s="197"/>
      <c r="D2682" s="168"/>
      <c r="E2682" s="154" t="str">
        <f>IFERROR(VLOOKUP(D2682,CADA_PROD!D:H,5,0),"")</f>
        <v/>
      </c>
      <c r="F2682" s="169"/>
      <c r="G2682" s="170"/>
      <c r="H2682" s="14"/>
      <c r="I2682" s="171"/>
      <c r="J2682" s="14"/>
      <c r="K2682" s="131"/>
      <c r="L2682" s="131" t="str">
        <f>IF(D2682="","",SUMIFS(MOVI_ENTR!I:I,MOVI_ENTR!D:D,D2682,MOVI_ENTR!O:O,O2682)-SUMIFS(MOVI_SAID!H:H,MOVI_SAID!D:D,D2682,MOVI_SAID!L:L,MOVI_ENTR!O2682))</f>
        <v/>
      </c>
      <c r="M2682" s="173" t="str">
        <f t="shared" si="58"/>
        <v/>
      </c>
      <c r="N2682" s="14"/>
      <c r="O2682" s="14"/>
      <c r="P2682" s="21"/>
      <c r="Q2682" s="21"/>
      <c r="R2682" s="21"/>
      <c r="S2682" s="21"/>
      <c r="T2682" s="21"/>
    </row>
    <row r="2683" spans="1:20" s="16" customFormat="1" ht="30" customHeight="1">
      <c r="A2683" s="21"/>
      <c r="B2683" s="21"/>
      <c r="C2683" s="197"/>
      <c r="D2683" s="168"/>
      <c r="E2683" s="154" t="str">
        <f>IFERROR(VLOOKUP(D2683,CADA_PROD!D:H,5,0),"")</f>
        <v/>
      </c>
      <c r="F2683" s="169"/>
      <c r="G2683" s="170"/>
      <c r="H2683" s="14"/>
      <c r="I2683" s="171"/>
      <c r="J2683" s="14"/>
      <c r="K2683" s="131"/>
      <c r="L2683" s="131" t="str">
        <f>IF(D2683="","",SUMIFS(MOVI_ENTR!I:I,MOVI_ENTR!D:D,D2683,MOVI_ENTR!O:O,O2683)-SUMIFS(MOVI_SAID!H:H,MOVI_SAID!D:D,D2683,MOVI_SAID!L:L,MOVI_ENTR!O2683))</f>
        <v/>
      </c>
      <c r="M2683" s="173" t="str">
        <f t="shared" si="58"/>
        <v/>
      </c>
      <c r="N2683" s="14"/>
      <c r="O2683" s="14"/>
      <c r="P2683" s="21"/>
      <c r="Q2683" s="21"/>
      <c r="R2683" s="21"/>
      <c r="S2683" s="21"/>
      <c r="T2683" s="21"/>
    </row>
    <row r="2684" spans="1:20" s="16" customFormat="1" ht="30" customHeight="1">
      <c r="A2684" s="21"/>
      <c r="B2684" s="21"/>
      <c r="C2684" s="197"/>
      <c r="D2684" s="168"/>
      <c r="E2684" s="154" t="str">
        <f>IFERROR(VLOOKUP(D2684,CADA_PROD!D:H,5,0),"")</f>
        <v/>
      </c>
      <c r="F2684" s="169"/>
      <c r="G2684" s="170"/>
      <c r="H2684" s="14"/>
      <c r="I2684" s="171"/>
      <c r="J2684" s="14"/>
      <c r="K2684" s="131"/>
      <c r="L2684" s="131" t="str">
        <f>IF(D2684="","",SUMIFS(MOVI_ENTR!I:I,MOVI_ENTR!D:D,D2684,MOVI_ENTR!O:O,O2684)-SUMIFS(MOVI_SAID!H:H,MOVI_SAID!D:D,D2684,MOVI_SAID!L:L,MOVI_ENTR!O2684))</f>
        <v/>
      </c>
      <c r="M2684" s="173" t="str">
        <f t="shared" si="58"/>
        <v/>
      </c>
      <c r="N2684" s="14"/>
      <c r="O2684" s="14"/>
      <c r="P2684" s="21"/>
      <c r="Q2684" s="21"/>
      <c r="R2684" s="21"/>
      <c r="S2684" s="21"/>
      <c r="T2684" s="21"/>
    </row>
    <row r="2685" spans="1:20" s="16" customFormat="1" ht="30" customHeight="1">
      <c r="A2685" s="21"/>
      <c r="B2685" s="21"/>
      <c r="C2685" s="197"/>
      <c r="D2685" s="168"/>
      <c r="E2685" s="154" t="str">
        <f>IFERROR(VLOOKUP(D2685,CADA_PROD!D:H,5,0),"")</f>
        <v/>
      </c>
      <c r="F2685" s="169"/>
      <c r="G2685" s="170"/>
      <c r="H2685" s="14"/>
      <c r="I2685" s="171"/>
      <c r="J2685" s="14"/>
      <c r="K2685" s="131"/>
      <c r="L2685" s="131" t="str">
        <f>IF(D2685="","",SUMIFS(MOVI_ENTR!I:I,MOVI_ENTR!D:D,D2685,MOVI_ENTR!O:O,O2685)-SUMIFS(MOVI_SAID!H:H,MOVI_SAID!D:D,D2685,MOVI_SAID!L:L,MOVI_ENTR!O2685))</f>
        <v/>
      </c>
      <c r="M2685" s="173" t="str">
        <f t="shared" si="58"/>
        <v/>
      </c>
      <c r="N2685" s="14"/>
      <c r="O2685" s="14"/>
      <c r="P2685" s="21"/>
      <c r="Q2685" s="21"/>
      <c r="R2685" s="21"/>
      <c r="S2685" s="21"/>
      <c r="T2685" s="21"/>
    </row>
    <row r="2686" spans="1:20" s="16" customFormat="1" ht="30" customHeight="1">
      <c r="A2686" s="21"/>
      <c r="B2686" s="21"/>
      <c r="C2686" s="197"/>
      <c r="D2686" s="168"/>
      <c r="E2686" s="154" t="str">
        <f>IFERROR(VLOOKUP(D2686,CADA_PROD!D:H,5,0),"")</f>
        <v/>
      </c>
      <c r="F2686" s="169"/>
      <c r="G2686" s="170"/>
      <c r="H2686" s="14"/>
      <c r="I2686" s="171"/>
      <c r="J2686" s="14"/>
      <c r="K2686" s="131"/>
      <c r="L2686" s="131" t="str">
        <f>IF(D2686="","",SUMIFS(MOVI_ENTR!I:I,MOVI_ENTR!D:D,D2686,MOVI_ENTR!O:O,O2686)-SUMIFS(MOVI_SAID!H:H,MOVI_SAID!D:D,D2686,MOVI_SAID!L:L,MOVI_ENTR!O2686))</f>
        <v/>
      </c>
      <c r="M2686" s="173" t="str">
        <f t="shared" si="58"/>
        <v/>
      </c>
      <c r="N2686" s="14"/>
      <c r="O2686" s="14"/>
      <c r="P2686" s="21"/>
      <c r="Q2686" s="21"/>
      <c r="R2686" s="21"/>
      <c r="S2686" s="21"/>
      <c r="T2686" s="21"/>
    </row>
    <row r="2687" spans="1:20" s="16" customFormat="1" ht="30" customHeight="1">
      <c r="A2687" s="21"/>
      <c r="B2687" s="21"/>
      <c r="C2687" s="197"/>
      <c r="D2687" s="168"/>
      <c r="E2687" s="154" t="str">
        <f>IFERROR(VLOOKUP(D2687,CADA_PROD!D:H,5,0),"")</f>
        <v/>
      </c>
      <c r="F2687" s="169"/>
      <c r="G2687" s="170"/>
      <c r="H2687" s="14"/>
      <c r="I2687" s="171"/>
      <c r="J2687" s="14"/>
      <c r="K2687" s="131"/>
      <c r="L2687" s="131" t="str">
        <f>IF(D2687="","",SUMIFS(MOVI_ENTR!I:I,MOVI_ENTR!D:D,D2687,MOVI_ENTR!O:O,O2687)-SUMIFS(MOVI_SAID!H:H,MOVI_SAID!D:D,D2687,MOVI_SAID!L:L,MOVI_ENTR!O2687))</f>
        <v/>
      </c>
      <c r="M2687" s="173" t="str">
        <f t="shared" si="58"/>
        <v/>
      </c>
      <c r="N2687" s="14"/>
      <c r="O2687" s="14"/>
      <c r="P2687" s="21"/>
      <c r="Q2687" s="21"/>
      <c r="R2687" s="21"/>
      <c r="S2687" s="21"/>
      <c r="T2687" s="21"/>
    </row>
    <row r="2688" spans="1:20" s="16" customFormat="1" ht="30" customHeight="1">
      <c r="A2688" s="21"/>
      <c r="B2688" s="21"/>
      <c r="C2688" s="197"/>
      <c r="D2688" s="168"/>
      <c r="E2688" s="154" t="str">
        <f>IFERROR(VLOOKUP(D2688,CADA_PROD!D:H,5,0),"")</f>
        <v/>
      </c>
      <c r="F2688" s="169"/>
      <c r="G2688" s="170"/>
      <c r="H2688" s="14"/>
      <c r="I2688" s="171"/>
      <c r="J2688" s="14"/>
      <c r="K2688" s="131"/>
      <c r="L2688" s="131" t="str">
        <f>IF(D2688="","",SUMIFS(MOVI_ENTR!I:I,MOVI_ENTR!D:D,D2688,MOVI_ENTR!O:O,O2688)-SUMIFS(MOVI_SAID!H:H,MOVI_SAID!D:D,D2688,MOVI_SAID!L:L,MOVI_ENTR!O2688))</f>
        <v/>
      </c>
      <c r="M2688" s="173" t="str">
        <f t="shared" si="58"/>
        <v/>
      </c>
      <c r="N2688" s="14"/>
      <c r="O2688" s="14"/>
      <c r="P2688" s="21"/>
      <c r="Q2688" s="21"/>
      <c r="R2688" s="21"/>
      <c r="S2688" s="21"/>
      <c r="T2688" s="21"/>
    </row>
    <row r="2689" spans="1:20" s="16" customFormat="1" ht="30" customHeight="1">
      <c r="A2689" s="21"/>
      <c r="B2689" s="21"/>
      <c r="C2689" s="197"/>
      <c r="D2689" s="168"/>
      <c r="E2689" s="154" t="str">
        <f>IFERROR(VLOOKUP(D2689,CADA_PROD!D:H,5,0),"")</f>
        <v/>
      </c>
      <c r="F2689" s="169"/>
      <c r="G2689" s="170"/>
      <c r="H2689" s="14"/>
      <c r="I2689" s="171"/>
      <c r="J2689" s="14"/>
      <c r="K2689" s="131"/>
      <c r="L2689" s="131" t="str">
        <f>IF(D2689="","",SUMIFS(MOVI_ENTR!I:I,MOVI_ENTR!D:D,D2689,MOVI_ENTR!O:O,O2689)-SUMIFS(MOVI_SAID!H:H,MOVI_SAID!D:D,D2689,MOVI_SAID!L:L,MOVI_ENTR!O2689))</f>
        <v/>
      </c>
      <c r="M2689" s="173" t="str">
        <f t="shared" si="58"/>
        <v/>
      </c>
      <c r="N2689" s="14"/>
      <c r="O2689" s="14"/>
      <c r="P2689" s="21"/>
      <c r="Q2689" s="21"/>
      <c r="R2689" s="21"/>
      <c r="S2689" s="21"/>
      <c r="T2689" s="21"/>
    </row>
    <row r="2690" spans="1:20" s="16" customFormat="1" ht="30" customHeight="1">
      <c r="A2690" s="21"/>
      <c r="B2690" s="21"/>
      <c r="C2690" s="197"/>
      <c r="D2690" s="168"/>
      <c r="E2690" s="154" t="str">
        <f>IFERROR(VLOOKUP(D2690,CADA_PROD!D:H,5,0),"")</f>
        <v/>
      </c>
      <c r="F2690" s="169"/>
      <c r="G2690" s="170"/>
      <c r="H2690" s="14"/>
      <c r="I2690" s="171"/>
      <c r="J2690" s="14"/>
      <c r="K2690" s="131"/>
      <c r="L2690" s="131" t="str">
        <f>IF(D2690="","",SUMIFS(MOVI_ENTR!I:I,MOVI_ENTR!D:D,D2690,MOVI_ENTR!O:O,O2690)-SUMIFS(MOVI_SAID!H:H,MOVI_SAID!D:D,D2690,MOVI_SAID!L:L,MOVI_ENTR!O2690))</f>
        <v/>
      </c>
      <c r="M2690" s="173" t="str">
        <f t="shared" si="58"/>
        <v/>
      </c>
      <c r="N2690" s="14"/>
      <c r="O2690" s="14"/>
      <c r="P2690" s="21"/>
      <c r="Q2690" s="21"/>
      <c r="R2690" s="21"/>
      <c r="S2690" s="21"/>
      <c r="T2690" s="21"/>
    </row>
    <row r="2691" spans="1:20" s="16" customFormat="1" ht="30" customHeight="1">
      <c r="A2691" s="21"/>
      <c r="B2691" s="21"/>
      <c r="C2691" s="197"/>
      <c r="D2691" s="168"/>
      <c r="E2691" s="154" t="str">
        <f>IFERROR(VLOOKUP(D2691,CADA_PROD!D:H,5,0),"")</f>
        <v/>
      </c>
      <c r="F2691" s="169"/>
      <c r="G2691" s="170"/>
      <c r="H2691" s="14"/>
      <c r="I2691" s="171"/>
      <c r="J2691" s="14"/>
      <c r="K2691" s="131"/>
      <c r="L2691" s="131" t="str">
        <f>IF(D2691="","",SUMIFS(MOVI_ENTR!I:I,MOVI_ENTR!D:D,D2691,MOVI_ENTR!O:O,O2691)-SUMIFS(MOVI_SAID!H:H,MOVI_SAID!D:D,D2691,MOVI_SAID!L:L,MOVI_ENTR!O2691))</f>
        <v/>
      </c>
      <c r="M2691" s="173" t="str">
        <f t="shared" si="58"/>
        <v/>
      </c>
      <c r="N2691" s="14"/>
      <c r="O2691" s="14"/>
      <c r="P2691" s="21"/>
      <c r="Q2691" s="21"/>
      <c r="R2691" s="21"/>
      <c r="S2691" s="21"/>
      <c r="T2691" s="21"/>
    </row>
    <row r="2692" spans="1:20" s="16" customFormat="1" ht="30" customHeight="1">
      <c r="A2692" s="21"/>
      <c r="B2692" s="21"/>
      <c r="C2692" s="197"/>
      <c r="D2692" s="168"/>
      <c r="E2692" s="154" t="str">
        <f>IFERROR(VLOOKUP(D2692,CADA_PROD!D:H,5,0),"")</f>
        <v/>
      </c>
      <c r="F2692" s="169"/>
      <c r="G2692" s="170"/>
      <c r="H2692" s="14"/>
      <c r="I2692" s="171"/>
      <c r="J2692" s="14"/>
      <c r="K2692" s="131"/>
      <c r="L2692" s="131" t="str">
        <f>IF(D2692="","",SUMIFS(MOVI_ENTR!I:I,MOVI_ENTR!D:D,D2692,MOVI_ENTR!O:O,O2692)-SUMIFS(MOVI_SAID!H:H,MOVI_SAID!D:D,D2692,MOVI_SAID!L:L,MOVI_ENTR!O2692))</f>
        <v/>
      </c>
      <c r="M2692" s="173" t="str">
        <f t="shared" si="58"/>
        <v/>
      </c>
      <c r="N2692" s="14"/>
      <c r="O2692" s="14"/>
      <c r="P2692" s="21"/>
      <c r="Q2692" s="21"/>
      <c r="R2692" s="21"/>
      <c r="S2692" s="21"/>
      <c r="T2692" s="21"/>
    </row>
    <row r="2693" spans="1:20" s="16" customFormat="1" ht="30" customHeight="1">
      <c r="A2693" s="21"/>
      <c r="B2693" s="21"/>
      <c r="C2693" s="197"/>
      <c r="D2693" s="168"/>
      <c r="E2693" s="154" t="str">
        <f>IFERROR(VLOOKUP(D2693,CADA_PROD!D:H,5,0),"")</f>
        <v/>
      </c>
      <c r="F2693" s="169"/>
      <c r="G2693" s="170"/>
      <c r="H2693" s="14"/>
      <c r="I2693" s="171"/>
      <c r="J2693" s="14"/>
      <c r="K2693" s="131"/>
      <c r="L2693" s="131" t="str">
        <f>IF(D2693="","",SUMIFS(MOVI_ENTR!I:I,MOVI_ENTR!D:D,D2693,MOVI_ENTR!O:O,O2693)-SUMIFS(MOVI_SAID!H:H,MOVI_SAID!D:D,D2693,MOVI_SAID!L:L,MOVI_ENTR!O2693))</f>
        <v/>
      </c>
      <c r="M2693" s="173" t="str">
        <f t="shared" si="58"/>
        <v/>
      </c>
      <c r="N2693" s="14"/>
      <c r="O2693" s="14"/>
      <c r="P2693" s="21"/>
      <c r="Q2693" s="21"/>
      <c r="R2693" s="21"/>
      <c r="S2693" s="21"/>
      <c r="T2693" s="21"/>
    </row>
    <row r="2694" spans="1:20" s="16" customFormat="1" ht="30" customHeight="1">
      <c r="A2694" s="21"/>
      <c r="B2694" s="21"/>
      <c r="C2694" s="197"/>
      <c r="D2694" s="168"/>
      <c r="E2694" s="154" t="str">
        <f>IFERROR(VLOOKUP(D2694,CADA_PROD!D:H,5,0),"")</f>
        <v/>
      </c>
      <c r="F2694" s="169"/>
      <c r="G2694" s="170"/>
      <c r="H2694" s="14"/>
      <c r="I2694" s="171"/>
      <c r="J2694" s="14"/>
      <c r="K2694" s="131"/>
      <c r="L2694" s="131" t="str">
        <f>IF(D2694="","",SUMIFS(MOVI_ENTR!I:I,MOVI_ENTR!D:D,D2694,MOVI_ENTR!O:O,O2694)-SUMIFS(MOVI_SAID!H:H,MOVI_SAID!D:D,D2694,MOVI_SAID!L:L,MOVI_ENTR!O2694))</f>
        <v/>
      </c>
      <c r="M2694" s="173" t="str">
        <f t="shared" si="58"/>
        <v/>
      </c>
      <c r="N2694" s="14"/>
      <c r="O2694" s="14"/>
      <c r="P2694" s="21"/>
      <c r="Q2694" s="21"/>
      <c r="R2694" s="21"/>
      <c r="S2694" s="21"/>
      <c r="T2694" s="21"/>
    </row>
    <row r="2695" spans="1:20" s="16" customFormat="1" ht="30" customHeight="1">
      <c r="A2695" s="21"/>
      <c r="B2695" s="21"/>
      <c r="C2695" s="197"/>
      <c r="D2695" s="168"/>
      <c r="E2695" s="154" t="str">
        <f>IFERROR(VLOOKUP(D2695,CADA_PROD!D:H,5,0),"")</f>
        <v/>
      </c>
      <c r="F2695" s="169"/>
      <c r="G2695" s="170"/>
      <c r="H2695" s="14"/>
      <c r="I2695" s="171"/>
      <c r="J2695" s="14"/>
      <c r="K2695" s="131"/>
      <c r="L2695" s="131" t="str">
        <f>IF(D2695="","",SUMIFS(MOVI_ENTR!I:I,MOVI_ENTR!D:D,D2695,MOVI_ENTR!O:O,O2695)-SUMIFS(MOVI_SAID!H:H,MOVI_SAID!D:D,D2695,MOVI_SAID!L:L,MOVI_ENTR!O2695))</f>
        <v/>
      </c>
      <c r="M2695" s="173" t="str">
        <f t="shared" si="58"/>
        <v/>
      </c>
      <c r="N2695" s="14"/>
      <c r="O2695" s="14"/>
      <c r="P2695" s="21"/>
      <c r="Q2695" s="21"/>
      <c r="R2695" s="21"/>
      <c r="S2695" s="21"/>
      <c r="T2695" s="21"/>
    </row>
    <row r="2696" spans="1:20" s="16" customFormat="1" ht="30" customHeight="1">
      <c r="A2696" s="21"/>
      <c r="B2696" s="21"/>
      <c r="C2696" s="197"/>
      <c r="D2696" s="168"/>
      <c r="E2696" s="154" t="str">
        <f>IFERROR(VLOOKUP(D2696,CADA_PROD!D:H,5,0),"")</f>
        <v/>
      </c>
      <c r="F2696" s="169"/>
      <c r="G2696" s="170"/>
      <c r="H2696" s="14"/>
      <c r="I2696" s="171"/>
      <c r="J2696" s="14"/>
      <c r="K2696" s="131"/>
      <c r="L2696" s="131" t="str">
        <f>IF(D2696="","",SUMIFS(MOVI_ENTR!I:I,MOVI_ENTR!D:D,D2696,MOVI_ENTR!O:O,O2696)-SUMIFS(MOVI_SAID!H:H,MOVI_SAID!D:D,D2696,MOVI_SAID!L:L,MOVI_ENTR!O2696))</f>
        <v/>
      </c>
      <c r="M2696" s="173" t="str">
        <f t="shared" si="58"/>
        <v/>
      </c>
      <c r="N2696" s="14"/>
      <c r="O2696" s="14"/>
      <c r="P2696" s="21"/>
      <c r="Q2696" s="21"/>
      <c r="R2696" s="21"/>
      <c r="S2696" s="21"/>
      <c r="T2696" s="21"/>
    </row>
    <row r="2697" spans="1:20" s="16" customFormat="1" ht="30" customHeight="1">
      <c r="A2697" s="21"/>
      <c r="B2697" s="21"/>
      <c r="C2697" s="197"/>
      <c r="D2697" s="168"/>
      <c r="E2697" s="154" t="str">
        <f>IFERROR(VLOOKUP(D2697,CADA_PROD!D:H,5,0),"")</f>
        <v/>
      </c>
      <c r="F2697" s="169"/>
      <c r="G2697" s="170"/>
      <c r="H2697" s="14"/>
      <c r="I2697" s="171"/>
      <c r="J2697" s="14"/>
      <c r="K2697" s="131"/>
      <c r="L2697" s="131" t="str">
        <f>IF(D2697="","",SUMIFS(MOVI_ENTR!I:I,MOVI_ENTR!D:D,D2697,MOVI_ENTR!O:O,O2697)-SUMIFS(MOVI_SAID!H:H,MOVI_SAID!D:D,D2697,MOVI_SAID!L:L,MOVI_ENTR!O2697))</f>
        <v/>
      </c>
      <c r="M2697" s="173" t="str">
        <f t="shared" si="58"/>
        <v/>
      </c>
      <c r="N2697" s="14"/>
      <c r="O2697" s="14"/>
      <c r="P2697" s="21"/>
      <c r="Q2697" s="21"/>
      <c r="R2697" s="21"/>
      <c r="S2697" s="21"/>
      <c r="T2697" s="21"/>
    </row>
    <row r="2698" spans="1:20" s="16" customFormat="1" ht="30" customHeight="1">
      <c r="A2698" s="21"/>
      <c r="B2698" s="21"/>
      <c r="C2698" s="197"/>
      <c r="D2698" s="168"/>
      <c r="E2698" s="154" t="str">
        <f>IFERROR(VLOOKUP(D2698,CADA_PROD!D:H,5,0),"")</f>
        <v/>
      </c>
      <c r="F2698" s="169"/>
      <c r="G2698" s="170"/>
      <c r="H2698" s="14"/>
      <c r="I2698" s="171"/>
      <c r="J2698" s="14"/>
      <c r="K2698" s="131"/>
      <c r="L2698" s="131" t="str">
        <f>IF(D2698="","",SUMIFS(MOVI_ENTR!I:I,MOVI_ENTR!D:D,D2698,MOVI_ENTR!O:O,O2698)-SUMIFS(MOVI_SAID!H:H,MOVI_SAID!D:D,D2698,MOVI_SAID!L:L,MOVI_ENTR!O2698))</f>
        <v/>
      </c>
      <c r="M2698" s="173" t="str">
        <f t="shared" si="58"/>
        <v/>
      </c>
      <c r="N2698" s="14"/>
      <c r="O2698" s="14"/>
      <c r="P2698" s="21"/>
      <c r="Q2698" s="21"/>
      <c r="R2698" s="21"/>
      <c r="S2698" s="21"/>
      <c r="T2698" s="21"/>
    </row>
    <row r="2699" spans="1:20" s="16" customFormat="1" ht="30" customHeight="1">
      <c r="A2699" s="21"/>
      <c r="B2699" s="21"/>
      <c r="C2699" s="197"/>
      <c r="D2699" s="168"/>
      <c r="E2699" s="154" t="str">
        <f>IFERROR(VLOOKUP(D2699,CADA_PROD!D:H,5,0),"")</f>
        <v/>
      </c>
      <c r="F2699" s="169"/>
      <c r="G2699" s="170"/>
      <c r="H2699" s="14"/>
      <c r="I2699" s="171"/>
      <c r="J2699" s="14"/>
      <c r="K2699" s="131"/>
      <c r="L2699" s="131" t="str">
        <f>IF(D2699="","",SUMIFS(MOVI_ENTR!I:I,MOVI_ENTR!D:D,D2699,MOVI_ENTR!O:O,O2699)-SUMIFS(MOVI_SAID!H:H,MOVI_SAID!D:D,D2699,MOVI_SAID!L:L,MOVI_ENTR!O2699))</f>
        <v/>
      </c>
      <c r="M2699" s="173" t="str">
        <f t="shared" si="58"/>
        <v/>
      </c>
      <c r="N2699" s="14"/>
      <c r="O2699" s="14"/>
      <c r="P2699" s="21"/>
      <c r="Q2699" s="21"/>
      <c r="R2699" s="21"/>
      <c r="S2699" s="21"/>
      <c r="T2699" s="21"/>
    </row>
    <row r="2700" spans="1:20" s="16" customFormat="1" ht="30" customHeight="1">
      <c r="A2700" s="21"/>
      <c r="B2700" s="21"/>
      <c r="C2700" s="197"/>
      <c r="D2700" s="168"/>
      <c r="E2700" s="154" t="str">
        <f>IFERROR(VLOOKUP(D2700,CADA_PROD!D:H,5,0),"")</f>
        <v/>
      </c>
      <c r="F2700" s="169"/>
      <c r="G2700" s="170"/>
      <c r="H2700" s="14"/>
      <c r="I2700" s="171"/>
      <c r="J2700" s="14"/>
      <c r="K2700" s="131"/>
      <c r="L2700" s="131" t="str">
        <f>IF(D2700="","",SUMIFS(MOVI_ENTR!I:I,MOVI_ENTR!D:D,D2700,MOVI_ENTR!O:O,O2700)-SUMIFS(MOVI_SAID!H:H,MOVI_SAID!D:D,D2700,MOVI_SAID!L:L,MOVI_ENTR!O2700))</f>
        <v/>
      </c>
      <c r="M2700" s="173" t="str">
        <f t="shared" si="58"/>
        <v/>
      </c>
      <c r="N2700" s="14"/>
      <c r="O2700" s="14"/>
      <c r="P2700" s="21"/>
      <c r="Q2700" s="21"/>
      <c r="R2700" s="21"/>
      <c r="S2700" s="21"/>
      <c r="T2700" s="21"/>
    </row>
    <row r="2701" spans="1:20" s="16" customFormat="1" ht="30" customHeight="1">
      <c r="A2701" s="21"/>
      <c r="B2701" s="21"/>
      <c r="C2701" s="197"/>
      <c r="D2701" s="168"/>
      <c r="E2701" s="154" t="str">
        <f>IFERROR(VLOOKUP(D2701,CADA_PROD!D:H,5,0),"")</f>
        <v/>
      </c>
      <c r="F2701" s="169"/>
      <c r="G2701" s="170"/>
      <c r="H2701" s="14"/>
      <c r="I2701" s="171"/>
      <c r="J2701" s="14"/>
      <c r="K2701" s="131"/>
      <c r="L2701" s="131" t="str">
        <f>IF(D2701="","",SUMIFS(MOVI_ENTR!I:I,MOVI_ENTR!D:D,D2701,MOVI_ENTR!O:O,O2701)-SUMIFS(MOVI_SAID!H:H,MOVI_SAID!D:D,D2701,MOVI_SAID!L:L,MOVI_ENTR!O2701))</f>
        <v/>
      </c>
      <c r="M2701" s="173" t="str">
        <f t="shared" si="58"/>
        <v/>
      </c>
      <c r="N2701" s="14"/>
      <c r="O2701" s="14"/>
      <c r="P2701" s="21"/>
      <c r="Q2701" s="21"/>
      <c r="R2701" s="21"/>
      <c r="S2701" s="21"/>
      <c r="T2701" s="21"/>
    </row>
    <row r="2702" spans="1:20" s="16" customFormat="1" ht="30" customHeight="1">
      <c r="A2702" s="21"/>
      <c r="B2702" s="21"/>
      <c r="C2702" s="197"/>
      <c r="D2702" s="168"/>
      <c r="E2702" s="154" t="str">
        <f>IFERROR(VLOOKUP(D2702,CADA_PROD!D:H,5,0),"")</f>
        <v/>
      </c>
      <c r="F2702" s="169"/>
      <c r="G2702" s="170"/>
      <c r="H2702" s="14"/>
      <c r="I2702" s="171"/>
      <c r="J2702" s="14"/>
      <c r="K2702" s="131"/>
      <c r="L2702" s="131" t="str">
        <f>IF(D2702="","",SUMIFS(MOVI_ENTR!I:I,MOVI_ENTR!D:D,D2702,MOVI_ENTR!O:O,O2702)-SUMIFS(MOVI_SAID!H:H,MOVI_SAID!D:D,D2702,MOVI_SAID!L:L,MOVI_ENTR!O2702))</f>
        <v/>
      </c>
      <c r="M2702" s="173" t="str">
        <f t="shared" si="58"/>
        <v/>
      </c>
      <c r="N2702" s="14"/>
      <c r="O2702" s="14"/>
      <c r="P2702" s="21"/>
      <c r="Q2702" s="21"/>
      <c r="R2702" s="21"/>
      <c r="S2702" s="21"/>
      <c r="T2702" s="21"/>
    </row>
    <row r="2703" spans="1:20" s="16" customFormat="1" ht="30" customHeight="1">
      <c r="A2703" s="21"/>
      <c r="B2703" s="21"/>
      <c r="C2703" s="197"/>
      <c r="D2703" s="168"/>
      <c r="E2703" s="154" t="str">
        <f>IFERROR(VLOOKUP(D2703,CADA_PROD!D:H,5,0),"")</f>
        <v/>
      </c>
      <c r="F2703" s="169"/>
      <c r="G2703" s="170"/>
      <c r="H2703" s="14"/>
      <c r="I2703" s="171"/>
      <c r="J2703" s="14"/>
      <c r="K2703" s="131"/>
      <c r="L2703" s="131" t="str">
        <f>IF(D2703="","",SUMIFS(MOVI_ENTR!I:I,MOVI_ENTR!D:D,D2703,MOVI_ENTR!O:O,O2703)-SUMIFS(MOVI_SAID!H:H,MOVI_SAID!D:D,D2703,MOVI_SAID!L:L,MOVI_ENTR!O2703))</f>
        <v/>
      </c>
      <c r="M2703" s="173" t="str">
        <f t="shared" si="58"/>
        <v/>
      </c>
      <c r="N2703" s="14"/>
      <c r="O2703" s="14"/>
      <c r="P2703" s="21"/>
      <c r="Q2703" s="21"/>
      <c r="R2703" s="21"/>
      <c r="S2703" s="21"/>
      <c r="T2703" s="21"/>
    </row>
    <row r="2704" spans="1:20" s="16" customFormat="1" ht="30" customHeight="1">
      <c r="A2704" s="21"/>
      <c r="B2704" s="21"/>
      <c r="C2704" s="197"/>
      <c r="D2704" s="168"/>
      <c r="E2704" s="154" t="str">
        <f>IFERROR(VLOOKUP(D2704,CADA_PROD!D:H,5,0),"")</f>
        <v/>
      </c>
      <c r="F2704" s="169"/>
      <c r="G2704" s="170"/>
      <c r="H2704" s="14"/>
      <c r="I2704" s="171"/>
      <c r="J2704" s="14"/>
      <c r="K2704" s="131"/>
      <c r="L2704" s="131" t="str">
        <f>IF(D2704="","",SUMIFS(MOVI_ENTR!I:I,MOVI_ENTR!D:D,D2704,MOVI_ENTR!O:O,O2704)-SUMIFS(MOVI_SAID!H:H,MOVI_SAID!D:D,D2704,MOVI_SAID!L:L,MOVI_ENTR!O2704))</f>
        <v/>
      </c>
      <c r="M2704" s="173" t="str">
        <f t="shared" si="58"/>
        <v/>
      </c>
      <c r="N2704" s="14"/>
      <c r="O2704" s="14"/>
      <c r="P2704" s="21"/>
      <c r="Q2704" s="21"/>
      <c r="R2704" s="21"/>
      <c r="S2704" s="21"/>
      <c r="T2704" s="21"/>
    </row>
    <row r="2705" spans="1:20" s="16" customFormat="1" ht="30" customHeight="1">
      <c r="A2705" s="21"/>
      <c r="B2705" s="21"/>
      <c r="C2705" s="197"/>
      <c r="D2705" s="168"/>
      <c r="E2705" s="154" t="str">
        <f>IFERROR(VLOOKUP(D2705,CADA_PROD!D:H,5,0),"")</f>
        <v/>
      </c>
      <c r="F2705" s="169"/>
      <c r="G2705" s="170"/>
      <c r="H2705" s="14"/>
      <c r="I2705" s="171"/>
      <c r="J2705" s="14"/>
      <c r="K2705" s="131"/>
      <c r="L2705" s="131" t="str">
        <f>IF(D2705="","",SUMIFS(MOVI_ENTR!I:I,MOVI_ENTR!D:D,D2705,MOVI_ENTR!O:O,O2705)-SUMIFS(MOVI_SAID!H:H,MOVI_SAID!D:D,D2705,MOVI_SAID!L:L,MOVI_ENTR!O2705))</f>
        <v/>
      </c>
      <c r="M2705" s="173" t="str">
        <f t="shared" si="58"/>
        <v/>
      </c>
      <c r="N2705" s="14"/>
      <c r="O2705" s="14"/>
      <c r="P2705" s="21"/>
      <c r="Q2705" s="21"/>
      <c r="R2705" s="21"/>
      <c r="S2705" s="21"/>
      <c r="T2705" s="21"/>
    </row>
    <row r="2706" spans="1:20" s="16" customFormat="1" ht="30" customHeight="1">
      <c r="A2706" s="21"/>
      <c r="B2706" s="21"/>
      <c r="C2706" s="197"/>
      <c r="D2706" s="168"/>
      <c r="E2706" s="154" t="str">
        <f>IFERROR(VLOOKUP(D2706,CADA_PROD!D:H,5,0),"")</f>
        <v/>
      </c>
      <c r="F2706" s="169"/>
      <c r="G2706" s="170"/>
      <c r="H2706" s="14"/>
      <c r="I2706" s="171"/>
      <c r="J2706" s="14"/>
      <c r="K2706" s="131"/>
      <c r="L2706" s="131" t="str">
        <f>IF(D2706="","",SUMIFS(MOVI_ENTR!I:I,MOVI_ENTR!D:D,D2706,MOVI_ENTR!O:O,O2706)-SUMIFS(MOVI_SAID!H:H,MOVI_SAID!D:D,D2706,MOVI_SAID!L:L,MOVI_ENTR!O2706))</f>
        <v/>
      </c>
      <c r="M2706" s="173" t="str">
        <f t="shared" si="58"/>
        <v/>
      </c>
      <c r="N2706" s="14"/>
      <c r="O2706" s="14"/>
      <c r="P2706" s="21"/>
      <c r="Q2706" s="21"/>
      <c r="R2706" s="21"/>
      <c r="S2706" s="21"/>
      <c r="T2706" s="21"/>
    </row>
    <row r="2707" spans="1:20" s="16" customFormat="1" ht="30" customHeight="1">
      <c r="A2707" s="21"/>
      <c r="B2707" s="21"/>
      <c r="C2707" s="197"/>
      <c r="D2707" s="168"/>
      <c r="E2707" s="154" t="str">
        <f>IFERROR(VLOOKUP(D2707,CADA_PROD!D:H,5,0),"")</f>
        <v/>
      </c>
      <c r="F2707" s="169"/>
      <c r="G2707" s="170"/>
      <c r="H2707" s="14"/>
      <c r="I2707" s="171"/>
      <c r="J2707" s="14"/>
      <c r="K2707" s="131"/>
      <c r="L2707" s="131" t="str">
        <f>IF(D2707="","",SUMIFS(MOVI_ENTR!I:I,MOVI_ENTR!D:D,D2707,MOVI_ENTR!O:O,O2707)-SUMIFS(MOVI_SAID!H:H,MOVI_SAID!D:D,D2707,MOVI_SAID!L:L,MOVI_ENTR!O2707))</f>
        <v/>
      </c>
      <c r="M2707" s="173" t="str">
        <f t="shared" si="58"/>
        <v/>
      </c>
      <c r="N2707" s="14"/>
      <c r="O2707" s="14"/>
      <c r="P2707" s="21"/>
      <c r="Q2707" s="21"/>
      <c r="R2707" s="21"/>
      <c r="S2707" s="21"/>
      <c r="T2707" s="21"/>
    </row>
    <row r="2708" spans="1:20" s="16" customFormat="1" ht="30" customHeight="1">
      <c r="A2708" s="21"/>
      <c r="B2708" s="21"/>
      <c r="C2708" s="197"/>
      <c r="D2708" s="168"/>
      <c r="E2708" s="154" t="str">
        <f>IFERROR(VLOOKUP(D2708,CADA_PROD!D:H,5,0),"")</f>
        <v/>
      </c>
      <c r="F2708" s="169"/>
      <c r="G2708" s="170"/>
      <c r="H2708" s="14"/>
      <c r="I2708" s="171"/>
      <c r="J2708" s="14"/>
      <c r="K2708" s="131"/>
      <c r="L2708" s="131" t="str">
        <f>IF(D2708="","",SUMIFS(MOVI_ENTR!I:I,MOVI_ENTR!D:D,D2708,MOVI_ENTR!O:O,O2708)-SUMIFS(MOVI_SAID!H:H,MOVI_SAID!D:D,D2708,MOVI_SAID!L:L,MOVI_ENTR!O2708))</f>
        <v/>
      </c>
      <c r="M2708" s="173" t="str">
        <f t="shared" si="58"/>
        <v/>
      </c>
      <c r="N2708" s="14"/>
      <c r="O2708" s="14"/>
      <c r="P2708" s="21"/>
      <c r="Q2708" s="21"/>
      <c r="R2708" s="21"/>
      <c r="S2708" s="21"/>
      <c r="T2708" s="21"/>
    </row>
    <row r="2709" spans="1:20" s="16" customFormat="1" ht="30" customHeight="1">
      <c r="A2709" s="21"/>
      <c r="B2709" s="21"/>
      <c r="C2709" s="197"/>
      <c r="D2709" s="168"/>
      <c r="E2709" s="154" t="str">
        <f>IFERROR(VLOOKUP(D2709,CADA_PROD!D:H,5,0),"")</f>
        <v/>
      </c>
      <c r="F2709" s="169"/>
      <c r="G2709" s="170"/>
      <c r="H2709" s="14"/>
      <c r="I2709" s="171"/>
      <c r="J2709" s="14"/>
      <c r="K2709" s="131"/>
      <c r="L2709" s="131" t="str">
        <f>IF(D2709="","",SUMIFS(MOVI_ENTR!I:I,MOVI_ENTR!D:D,D2709,MOVI_ENTR!O:O,O2709)-SUMIFS(MOVI_SAID!H:H,MOVI_SAID!D:D,D2709,MOVI_SAID!L:L,MOVI_ENTR!O2709))</f>
        <v/>
      </c>
      <c r="M2709" s="173" t="str">
        <f t="shared" si="58"/>
        <v/>
      </c>
      <c r="N2709" s="14"/>
      <c r="O2709" s="14"/>
      <c r="P2709" s="21"/>
      <c r="Q2709" s="21"/>
      <c r="R2709" s="21"/>
      <c r="S2709" s="21"/>
      <c r="T2709" s="21"/>
    </row>
    <row r="2710" spans="1:20" s="16" customFormat="1" ht="30" customHeight="1">
      <c r="A2710" s="21"/>
      <c r="B2710" s="21"/>
      <c r="C2710" s="197"/>
      <c r="D2710" s="168"/>
      <c r="E2710" s="154" t="str">
        <f>IFERROR(VLOOKUP(D2710,CADA_PROD!D:H,5,0),"")</f>
        <v/>
      </c>
      <c r="F2710" s="169"/>
      <c r="G2710" s="170"/>
      <c r="H2710" s="14"/>
      <c r="I2710" s="171"/>
      <c r="J2710" s="14"/>
      <c r="K2710" s="131"/>
      <c r="L2710" s="131" t="str">
        <f>IF(D2710="","",SUMIFS(MOVI_ENTR!I:I,MOVI_ENTR!D:D,D2710,MOVI_ENTR!O:O,O2710)-SUMIFS(MOVI_SAID!H:H,MOVI_SAID!D:D,D2710,MOVI_SAID!L:L,MOVI_ENTR!O2710))</f>
        <v/>
      </c>
      <c r="M2710" s="173" t="str">
        <f t="shared" si="58"/>
        <v/>
      </c>
      <c r="N2710" s="14"/>
      <c r="O2710" s="14"/>
      <c r="P2710" s="21"/>
      <c r="Q2710" s="21"/>
      <c r="R2710" s="21"/>
      <c r="S2710" s="21"/>
      <c r="T2710" s="21"/>
    </row>
    <row r="2711" spans="1:20" s="16" customFormat="1" ht="30" customHeight="1">
      <c r="A2711" s="21"/>
      <c r="B2711" s="21"/>
      <c r="C2711" s="197"/>
      <c r="D2711" s="168"/>
      <c r="E2711" s="154" t="str">
        <f>IFERROR(VLOOKUP(D2711,CADA_PROD!D:H,5,0),"")</f>
        <v/>
      </c>
      <c r="F2711" s="169"/>
      <c r="G2711" s="170"/>
      <c r="H2711" s="14"/>
      <c r="I2711" s="171"/>
      <c r="J2711" s="14"/>
      <c r="K2711" s="131"/>
      <c r="L2711" s="131" t="str">
        <f>IF(D2711="","",SUMIFS(MOVI_ENTR!I:I,MOVI_ENTR!D:D,D2711,MOVI_ENTR!O:O,O2711)-SUMIFS(MOVI_SAID!H:H,MOVI_SAID!D:D,D2711,MOVI_SAID!L:L,MOVI_ENTR!O2711))</f>
        <v/>
      </c>
      <c r="M2711" s="173" t="str">
        <f t="shared" si="58"/>
        <v/>
      </c>
      <c r="N2711" s="14"/>
      <c r="O2711" s="14"/>
      <c r="P2711" s="21"/>
      <c r="Q2711" s="21"/>
      <c r="R2711" s="21"/>
      <c r="S2711" s="21"/>
      <c r="T2711" s="21"/>
    </row>
    <row r="2712" spans="1:20" s="16" customFormat="1" ht="30" customHeight="1">
      <c r="A2712" s="21"/>
      <c r="B2712" s="21"/>
      <c r="C2712" s="197"/>
      <c r="D2712" s="168"/>
      <c r="E2712" s="154" t="str">
        <f>IFERROR(VLOOKUP(D2712,CADA_PROD!D:H,5,0),"")</f>
        <v/>
      </c>
      <c r="F2712" s="169"/>
      <c r="G2712" s="170"/>
      <c r="H2712" s="14"/>
      <c r="I2712" s="171"/>
      <c r="J2712" s="14"/>
      <c r="K2712" s="131"/>
      <c r="L2712" s="131" t="str">
        <f>IF(D2712="","",SUMIFS(MOVI_ENTR!I:I,MOVI_ENTR!D:D,D2712,MOVI_ENTR!O:O,O2712)-SUMIFS(MOVI_SAID!H:H,MOVI_SAID!D:D,D2712,MOVI_SAID!L:L,MOVI_ENTR!O2712))</f>
        <v/>
      </c>
      <c r="M2712" s="173" t="str">
        <f t="shared" si="58"/>
        <v/>
      </c>
      <c r="N2712" s="14"/>
      <c r="O2712" s="14"/>
      <c r="P2712" s="21"/>
      <c r="Q2712" s="21"/>
      <c r="R2712" s="21"/>
      <c r="S2712" s="21"/>
      <c r="T2712" s="21"/>
    </row>
    <row r="2713" spans="1:20" s="16" customFormat="1" ht="30" customHeight="1">
      <c r="A2713" s="21"/>
      <c r="B2713" s="21"/>
      <c r="C2713" s="197"/>
      <c r="D2713" s="168"/>
      <c r="E2713" s="154" t="str">
        <f>IFERROR(VLOOKUP(D2713,CADA_PROD!D:H,5,0),"")</f>
        <v/>
      </c>
      <c r="F2713" s="169"/>
      <c r="G2713" s="170"/>
      <c r="H2713" s="14"/>
      <c r="I2713" s="171"/>
      <c r="J2713" s="14"/>
      <c r="K2713" s="131"/>
      <c r="L2713" s="131" t="str">
        <f>IF(D2713="","",SUMIFS(MOVI_ENTR!I:I,MOVI_ENTR!D:D,D2713,MOVI_ENTR!O:O,O2713)-SUMIFS(MOVI_SAID!H:H,MOVI_SAID!D:D,D2713,MOVI_SAID!L:L,MOVI_ENTR!O2713))</f>
        <v/>
      </c>
      <c r="M2713" s="173" t="str">
        <f t="shared" si="58"/>
        <v/>
      </c>
      <c r="N2713" s="14"/>
      <c r="O2713" s="14"/>
      <c r="P2713" s="21"/>
      <c r="Q2713" s="21"/>
      <c r="R2713" s="21"/>
      <c r="S2713" s="21"/>
      <c r="T2713" s="21"/>
    </row>
    <row r="2714" spans="1:20" s="16" customFormat="1" ht="30" customHeight="1">
      <c r="A2714" s="21"/>
      <c r="B2714" s="21"/>
      <c r="C2714" s="197"/>
      <c r="D2714" s="168"/>
      <c r="E2714" s="154" t="str">
        <f>IFERROR(VLOOKUP(D2714,CADA_PROD!D:H,5,0),"")</f>
        <v/>
      </c>
      <c r="F2714" s="169"/>
      <c r="G2714" s="170"/>
      <c r="H2714" s="14"/>
      <c r="I2714" s="171"/>
      <c r="J2714" s="14"/>
      <c r="K2714" s="131"/>
      <c r="L2714" s="131" t="str">
        <f>IF(D2714="","",SUMIFS(MOVI_ENTR!I:I,MOVI_ENTR!D:D,D2714,MOVI_ENTR!O:O,O2714)-SUMIFS(MOVI_SAID!H:H,MOVI_SAID!D:D,D2714,MOVI_SAID!L:L,MOVI_ENTR!O2714))</f>
        <v/>
      </c>
      <c r="M2714" s="173" t="str">
        <f t="shared" si="58"/>
        <v/>
      </c>
      <c r="N2714" s="14"/>
      <c r="O2714" s="14"/>
      <c r="P2714" s="21"/>
      <c r="Q2714" s="21"/>
      <c r="R2714" s="21"/>
      <c r="S2714" s="21"/>
      <c r="T2714" s="21"/>
    </row>
    <row r="2715" spans="1:20" s="16" customFormat="1" ht="30" customHeight="1">
      <c r="A2715" s="21"/>
      <c r="B2715" s="21"/>
      <c r="C2715" s="197"/>
      <c r="D2715" s="168"/>
      <c r="E2715" s="154" t="str">
        <f>IFERROR(VLOOKUP(D2715,CADA_PROD!D:H,5,0),"")</f>
        <v/>
      </c>
      <c r="F2715" s="169"/>
      <c r="G2715" s="170"/>
      <c r="H2715" s="14"/>
      <c r="I2715" s="171"/>
      <c r="J2715" s="14"/>
      <c r="K2715" s="131"/>
      <c r="L2715" s="131" t="str">
        <f>IF(D2715="","",SUMIFS(MOVI_ENTR!I:I,MOVI_ENTR!D:D,D2715,MOVI_ENTR!O:O,O2715)-SUMIFS(MOVI_SAID!H:H,MOVI_SAID!D:D,D2715,MOVI_SAID!L:L,MOVI_ENTR!O2715))</f>
        <v/>
      </c>
      <c r="M2715" s="173" t="str">
        <f t="shared" ref="M2715:M2778" si="59">IF(D2715="","",H2715*I2715)</f>
        <v/>
      </c>
      <c r="N2715" s="14"/>
      <c r="O2715" s="14"/>
      <c r="P2715" s="21"/>
      <c r="Q2715" s="21"/>
      <c r="R2715" s="21"/>
      <c r="S2715" s="21"/>
      <c r="T2715" s="21"/>
    </row>
    <row r="2716" spans="1:20" s="16" customFormat="1" ht="30" customHeight="1">
      <c r="A2716" s="21"/>
      <c r="B2716" s="21"/>
      <c r="C2716" s="197"/>
      <c r="D2716" s="168"/>
      <c r="E2716" s="154" t="str">
        <f>IFERROR(VLOOKUP(D2716,CADA_PROD!D:H,5,0),"")</f>
        <v/>
      </c>
      <c r="F2716" s="169"/>
      <c r="G2716" s="170"/>
      <c r="H2716" s="14"/>
      <c r="I2716" s="171"/>
      <c r="J2716" s="14"/>
      <c r="K2716" s="131"/>
      <c r="L2716" s="131" t="str">
        <f>IF(D2716="","",SUMIFS(MOVI_ENTR!I:I,MOVI_ENTR!D:D,D2716,MOVI_ENTR!O:O,O2716)-SUMIFS(MOVI_SAID!H:H,MOVI_SAID!D:D,D2716,MOVI_SAID!L:L,MOVI_ENTR!O2716))</f>
        <v/>
      </c>
      <c r="M2716" s="173" t="str">
        <f t="shared" si="59"/>
        <v/>
      </c>
      <c r="N2716" s="14"/>
      <c r="O2716" s="14"/>
      <c r="P2716" s="21"/>
      <c r="Q2716" s="21"/>
      <c r="R2716" s="21"/>
      <c r="S2716" s="21"/>
      <c r="T2716" s="21"/>
    </row>
    <row r="2717" spans="1:20" s="16" customFormat="1" ht="30" customHeight="1">
      <c r="A2717" s="21"/>
      <c r="B2717" s="21"/>
      <c r="C2717" s="197"/>
      <c r="D2717" s="168"/>
      <c r="E2717" s="154" t="str">
        <f>IFERROR(VLOOKUP(D2717,CADA_PROD!D:H,5,0),"")</f>
        <v/>
      </c>
      <c r="F2717" s="169"/>
      <c r="G2717" s="170"/>
      <c r="H2717" s="14"/>
      <c r="I2717" s="171"/>
      <c r="J2717" s="14"/>
      <c r="K2717" s="131"/>
      <c r="L2717" s="131" t="str">
        <f>IF(D2717="","",SUMIFS(MOVI_ENTR!I:I,MOVI_ENTR!D:D,D2717,MOVI_ENTR!O:O,O2717)-SUMIFS(MOVI_SAID!H:H,MOVI_SAID!D:D,D2717,MOVI_SAID!L:L,MOVI_ENTR!O2717))</f>
        <v/>
      </c>
      <c r="M2717" s="173" t="str">
        <f t="shared" si="59"/>
        <v/>
      </c>
      <c r="N2717" s="14"/>
      <c r="O2717" s="14"/>
      <c r="P2717" s="21"/>
      <c r="Q2717" s="21"/>
      <c r="R2717" s="21"/>
      <c r="S2717" s="21"/>
      <c r="T2717" s="21"/>
    </row>
    <row r="2718" spans="1:20" s="16" customFormat="1" ht="30" customHeight="1">
      <c r="A2718" s="21"/>
      <c r="B2718" s="21"/>
      <c r="C2718" s="197"/>
      <c r="D2718" s="168"/>
      <c r="E2718" s="154" t="str">
        <f>IFERROR(VLOOKUP(D2718,CADA_PROD!D:H,5,0),"")</f>
        <v/>
      </c>
      <c r="F2718" s="169"/>
      <c r="G2718" s="170"/>
      <c r="H2718" s="14"/>
      <c r="I2718" s="171"/>
      <c r="J2718" s="14"/>
      <c r="K2718" s="131"/>
      <c r="L2718" s="131" t="str">
        <f>IF(D2718="","",SUMIFS(MOVI_ENTR!I:I,MOVI_ENTR!D:D,D2718,MOVI_ENTR!O:O,O2718)-SUMIFS(MOVI_SAID!H:H,MOVI_SAID!D:D,D2718,MOVI_SAID!L:L,MOVI_ENTR!O2718))</f>
        <v/>
      </c>
      <c r="M2718" s="173" t="str">
        <f t="shared" si="59"/>
        <v/>
      </c>
      <c r="N2718" s="14"/>
      <c r="O2718" s="14"/>
      <c r="P2718" s="21"/>
      <c r="Q2718" s="21"/>
      <c r="R2718" s="21"/>
      <c r="S2718" s="21"/>
      <c r="T2718" s="21"/>
    </row>
    <row r="2719" spans="1:20" s="16" customFormat="1" ht="30" customHeight="1">
      <c r="A2719" s="21"/>
      <c r="B2719" s="21"/>
      <c r="C2719" s="197"/>
      <c r="D2719" s="168"/>
      <c r="E2719" s="154" t="str">
        <f>IFERROR(VLOOKUP(D2719,CADA_PROD!D:H,5,0),"")</f>
        <v/>
      </c>
      <c r="F2719" s="169"/>
      <c r="G2719" s="170"/>
      <c r="H2719" s="14"/>
      <c r="I2719" s="171"/>
      <c r="J2719" s="14"/>
      <c r="K2719" s="131"/>
      <c r="L2719" s="131" t="str">
        <f>IF(D2719="","",SUMIFS(MOVI_ENTR!I:I,MOVI_ENTR!D:D,D2719,MOVI_ENTR!O:O,O2719)-SUMIFS(MOVI_SAID!H:H,MOVI_SAID!D:D,D2719,MOVI_SAID!L:L,MOVI_ENTR!O2719))</f>
        <v/>
      </c>
      <c r="M2719" s="173" t="str">
        <f t="shared" si="59"/>
        <v/>
      </c>
      <c r="N2719" s="14"/>
      <c r="O2719" s="14"/>
      <c r="P2719" s="21"/>
      <c r="Q2719" s="21"/>
      <c r="R2719" s="21"/>
      <c r="S2719" s="21"/>
      <c r="T2719" s="21"/>
    </row>
    <row r="2720" spans="1:20" s="16" customFormat="1" ht="30" customHeight="1">
      <c r="A2720" s="21"/>
      <c r="B2720" s="21"/>
      <c r="C2720" s="197"/>
      <c r="D2720" s="168"/>
      <c r="E2720" s="154" t="str">
        <f>IFERROR(VLOOKUP(D2720,CADA_PROD!D:H,5,0),"")</f>
        <v/>
      </c>
      <c r="F2720" s="169"/>
      <c r="G2720" s="170"/>
      <c r="H2720" s="14"/>
      <c r="I2720" s="171"/>
      <c r="J2720" s="14"/>
      <c r="K2720" s="131"/>
      <c r="L2720" s="131" t="str">
        <f>IF(D2720="","",SUMIFS(MOVI_ENTR!I:I,MOVI_ENTR!D:D,D2720,MOVI_ENTR!O:O,O2720)-SUMIFS(MOVI_SAID!H:H,MOVI_SAID!D:D,D2720,MOVI_SAID!L:L,MOVI_ENTR!O2720))</f>
        <v/>
      </c>
      <c r="M2720" s="173" t="str">
        <f t="shared" si="59"/>
        <v/>
      </c>
      <c r="N2720" s="14"/>
      <c r="O2720" s="14"/>
      <c r="P2720" s="21"/>
      <c r="Q2720" s="21"/>
      <c r="R2720" s="21"/>
      <c r="S2720" s="21"/>
      <c r="T2720" s="21"/>
    </row>
    <row r="2721" spans="1:20" s="16" customFormat="1" ht="30" customHeight="1">
      <c r="A2721" s="21"/>
      <c r="B2721" s="21"/>
      <c r="C2721" s="197"/>
      <c r="D2721" s="168"/>
      <c r="E2721" s="154" t="str">
        <f>IFERROR(VLOOKUP(D2721,CADA_PROD!D:H,5,0),"")</f>
        <v/>
      </c>
      <c r="F2721" s="169"/>
      <c r="G2721" s="170"/>
      <c r="H2721" s="14"/>
      <c r="I2721" s="171"/>
      <c r="J2721" s="14"/>
      <c r="K2721" s="131"/>
      <c r="L2721" s="131" t="str">
        <f>IF(D2721="","",SUMIFS(MOVI_ENTR!I:I,MOVI_ENTR!D:D,D2721,MOVI_ENTR!O:O,O2721)-SUMIFS(MOVI_SAID!H:H,MOVI_SAID!D:D,D2721,MOVI_SAID!L:L,MOVI_ENTR!O2721))</f>
        <v/>
      </c>
      <c r="M2721" s="173" t="str">
        <f t="shared" si="59"/>
        <v/>
      </c>
      <c r="N2721" s="14"/>
      <c r="O2721" s="14"/>
      <c r="P2721" s="21"/>
      <c r="Q2721" s="21"/>
      <c r="R2721" s="21"/>
      <c r="S2721" s="21"/>
      <c r="T2721" s="21"/>
    </row>
    <row r="2722" spans="1:20" s="16" customFormat="1" ht="30" customHeight="1">
      <c r="A2722" s="21"/>
      <c r="B2722" s="21"/>
      <c r="C2722" s="197"/>
      <c r="D2722" s="168"/>
      <c r="E2722" s="154" t="str">
        <f>IFERROR(VLOOKUP(D2722,CADA_PROD!D:H,5,0),"")</f>
        <v/>
      </c>
      <c r="F2722" s="169"/>
      <c r="G2722" s="170"/>
      <c r="H2722" s="14"/>
      <c r="I2722" s="171"/>
      <c r="J2722" s="14"/>
      <c r="K2722" s="131"/>
      <c r="L2722" s="131" t="str">
        <f>IF(D2722="","",SUMIFS(MOVI_ENTR!I:I,MOVI_ENTR!D:D,D2722,MOVI_ENTR!O:O,O2722)-SUMIFS(MOVI_SAID!H:H,MOVI_SAID!D:D,D2722,MOVI_SAID!L:L,MOVI_ENTR!O2722))</f>
        <v/>
      </c>
      <c r="M2722" s="173" t="str">
        <f t="shared" si="59"/>
        <v/>
      </c>
      <c r="N2722" s="14"/>
      <c r="O2722" s="14"/>
      <c r="P2722" s="21"/>
      <c r="Q2722" s="21"/>
      <c r="R2722" s="21"/>
      <c r="S2722" s="21"/>
      <c r="T2722" s="21"/>
    </row>
    <row r="2723" spans="1:20" s="16" customFormat="1" ht="30" customHeight="1">
      <c r="A2723" s="21"/>
      <c r="B2723" s="21"/>
      <c r="C2723" s="197"/>
      <c r="D2723" s="168"/>
      <c r="E2723" s="154" t="str">
        <f>IFERROR(VLOOKUP(D2723,CADA_PROD!D:H,5,0),"")</f>
        <v/>
      </c>
      <c r="F2723" s="169"/>
      <c r="G2723" s="170"/>
      <c r="H2723" s="14"/>
      <c r="I2723" s="171"/>
      <c r="J2723" s="14"/>
      <c r="K2723" s="131"/>
      <c r="L2723" s="131" t="str">
        <f>IF(D2723="","",SUMIFS(MOVI_ENTR!I:I,MOVI_ENTR!D:D,D2723,MOVI_ENTR!O:O,O2723)-SUMIFS(MOVI_SAID!H:H,MOVI_SAID!D:D,D2723,MOVI_SAID!L:L,MOVI_ENTR!O2723))</f>
        <v/>
      </c>
      <c r="M2723" s="173" t="str">
        <f t="shared" si="59"/>
        <v/>
      </c>
      <c r="N2723" s="14"/>
      <c r="O2723" s="14"/>
      <c r="P2723" s="21"/>
      <c r="Q2723" s="21"/>
      <c r="R2723" s="21"/>
      <c r="S2723" s="21"/>
      <c r="T2723" s="21"/>
    </row>
    <row r="2724" spans="1:20" s="16" customFormat="1" ht="30" customHeight="1">
      <c r="A2724" s="21"/>
      <c r="B2724" s="21"/>
      <c r="C2724" s="197"/>
      <c r="D2724" s="168"/>
      <c r="E2724" s="154" t="str">
        <f>IFERROR(VLOOKUP(D2724,CADA_PROD!D:H,5,0),"")</f>
        <v/>
      </c>
      <c r="F2724" s="169"/>
      <c r="G2724" s="170"/>
      <c r="H2724" s="14"/>
      <c r="I2724" s="171"/>
      <c r="J2724" s="14"/>
      <c r="K2724" s="131"/>
      <c r="L2724" s="131" t="str">
        <f>IF(D2724="","",SUMIFS(MOVI_ENTR!I:I,MOVI_ENTR!D:D,D2724,MOVI_ENTR!O:O,O2724)-SUMIFS(MOVI_SAID!H:H,MOVI_SAID!D:D,D2724,MOVI_SAID!L:L,MOVI_ENTR!O2724))</f>
        <v/>
      </c>
      <c r="M2724" s="173" t="str">
        <f t="shared" si="59"/>
        <v/>
      </c>
      <c r="N2724" s="14"/>
      <c r="O2724" s="14"/>
      <c r="P2724" s="21"/>
      <c r="Q2724" s="21"/>
      <c r="R2724" s="21"/>
      <c r="S2724" s="21"/>
      <c r="T2724" s="21"/>
    </row>
    <row r="2725" spans="1:20" s="16" customFormat="1" ht="30" customHeight="1">
      <c r="A2725" s="21"/>
      <c r="B2725" s="21"/>
      <c r="C2725" s="197"/>
      <c r="D2725" s="168"/>
      <c r="E2725" s="154" t="str">
        <f>IFERROR(VLOOKUP(D2725,CADA_PROD!D:H,5,0),"")</f>
        <v/>
      </c>
      <c r="F2725" s="169"/>
      <c r="G2725" s="170"/>
      <c r="H2725" s="14"/>
      <c r="I2725" s="171"/>
      <c r="J2725" s="14"/>
      <c r="K2725" s="131"/>
      <c r="L2725" s="131" t="str">
        <f>IF(D2725="","",SUMIFS(MOVI_ENTR!I:I,MOVI_ENTR!D:D,D2725,MOVI_ENTR!O:O,O2725)-SUMIFS(MOVI_SAID!H:H,MOVI_SAID!D:D,D2725,MOVI_SAID!L:L,MOVI_ENTR!O2725))</f>
        <v/>
      </c>
      <c r="M2725" s="173" t="str">
        <f t="shared" si="59"/>
        <v/>
      </c>
      <c r="N2725" s="14"/>
      <c r="O2725" s="14"/>
      <c r="P2725" s="21"/>
      <c r="Q2725" s="21"/>
      <c r="R2725" s="21"/>
      <c r="S2725" s="21"/>
      <c r="T2725" s="21"/>
    </row>
    <row r="2726" spans="1:20" s="16" customFormat="1" ht="30" customHeight="1">
      <c r="A2726" s="21"/>
      <c r="B2726" s="21"/>
      <c r="C2726" s="197"/>
      <c r="D2726" s="168"/>
      <c r="E2726" s="154" t="str">
        <f>IFERROR(VLOOKUP(D2726,CADA_PROD!D:H,5,0),"")</f>
        <v/>
      </c>
      <c r="F2726" s="169"/>
      <c r="G2726" s="170"/>
      <c r="H2726" s="14"/>
      <c r="I2726" s="171"/>
      <c r="J2726" s="14"/>
      <c r="K2726" s="131"/>
      <c r="L2726" s="131" t="str">
        <f>IF(D2726="","",SUMIFS(MOVI_ENTR!I:I,MOVI_ENTR!D:D,D2726,MOVI_ENTR!O:O,O2726)-SUMIFS(MOVI_SAID!H:H,MOVI_SAID!D:D,D2726,MOVI_SAID!L:L,MOVI_ENTR!O2726))</f>
        <v/>
      </c>
      <c r="M2726" s="173" t="str">
        <f t="shared" si="59"/>
        <v/>
      </c>
      <c r="N2726" s="14"/>
      <c r="O2726" s="14"/>
      <c r="P2726" s="21"/>
      <c r="Q2726" s="21"/>
      <c r="R2726" s="21"/>
      <c r="S2726" s="21"/>
      <c r="T2726" s="21"/>
    </row>
    <row r="2727" spans="1:20" s="16" customFormat="1" ht="30" customHeight="1">
      <c r="A2727" s="21"/>
      <c r="B2727" s="21"/>
      <c r="C2727" s="197"/>
      <c r="D2727" s="168"/>
      <c r="E2727" s="154" t="str">
        <f>IFERROR(VLOOKUP(D2727,CADA_PROD!D:H,5,0),"")</f>
        <v/>
      </c>
      <c r="F2727" s="169"/>
      <c r="G2727" s="170"/>
      <c r="H2727" s="14"/>
      <c r="I2727" s="171"/>
      <c r="J2727" s="14"/>
      <c r="K2727" s="131"/>
      <c r="L2727" s="131" t="str">
        <f>IF(D2727="","",SUMIFS(MOVI_ENTR!I:I,MOVI_ENTR!D:D,D2727,MOVI_ENTR!O:O,O2727)-SUMIFS(MOVI_SAID!H:H,MOVI_SAID!D:D,D2727,MOVI_SAID!L:L,MOVI_ENTR!O2727))</f>
        <v/>
      </c>
      <c r="M2727" s="173" t="str">
        <f t="shared" si="59"/>
        <v/>
      </c>
      <c r="N2727" s="14"/>
      <c r="O2727" s="14"/>
      <c r="P2727" s="21"/>
      <c r="Q2727" s="21"/>
      <c r="R2727" s="21"/>
      <c r="S2727" s="21"/>
      <c r="T2727" s="21"/>
    </row>
    <row r="2728" spans="1:20" s="16" customFormat="1" ht="30" customHeight="1">
      <c r="A2728" s="21"/>
      <c r="B2728" s="21"/>
      <c r="C2728" s="197"/>
      <c r="D2728" s="168"/>
      <c r="E2728" s="154" t="str">
        <f>IFERROR(VLOOKUP(D2728,CADA_PROD!D:H,5,0),"")</f>
        <v/>
      </c>
      <c r="F2728" s="169"/>
      <c r="G2728" s="170"/>
      <c r="H2728" s="14"/>
      <c r="I2728" s="171"/>
      <c r="J2728" s="14"/>
      <c r="K2728" s="131"/>
      <c r="L2728" s="131" t="str">
        <f>IF(D2728="","",SUMIFS(MOVI_ENTR!I:I,MOVI_ENTR!D:D,D2728,MOVI_ENTR!O:O,O2728)-SUMIFS(MOVI_SAID!H:H,MOVI_SAID!D:D,D2728,MOVI_SAID!L:L,MOVI_ENTR!O2728))</f>
        <v/>
      </c>
      <c r="M2728" s="173" t="str">
        <f t="shared" si="59"/>
        <v/>
      </c>
      <c r="N2728" s="14"/>
      <c r="O2728" s="14"/>
      <c r="P2728" s="21"/>
      <c r="Q2728" s="21"/>
      <c r="R2728" s="21"/>
      <c r="S2728" s="21"/>
      <c r="T2728" s="21"/>
    </row>
    <row r="2729" spans="1:20" s="16" customFormat="1" ht="30" customHeight="1">
      <c r="A2729" s="21"/>
      <c r="B2729" s="21"/>
      <c r="C2729" s="197"/>
      <c r="D2729" s="168"/>
      <c r="E2729" s="154" t="str">
        <f>IFERROR(VLOOKUP(D2729,CADA_PROD!D:H,5,0),"")</f>
        <v/>
      </c>
      <c r="F2729" s="169"/>
      <c r="G2729" s="170"/>
      <c r="H2729" s="14"/>
      <c r="I2729" s="171"/>
      <c r="J2729" s="14"/>
      <c r="K2729" s="131"/>
      <c r="L2729" s="131" t="str">
        <f>IF(D2729="","",SUMIFS(MOVI_ENTR!I:I,MOVI_ENTR!D:D,D2729,MOVI_ENTR!O:O,O2729)-SUMIFS(MOVI_SAID!H:H,MOVI_SAID!D:D,D2729,MOVI_SAID!L:L,MOVI_ENTR!O2729))</f>
        <v/>
      </c>
      <c r="M2729" s="173" t="str">
        <f t="shared" si="59"/>
        <v/>
      </c>
      <c r="N2729" s="14"/>
      <c r="O2729" s="14"/>
      <c r="P2729" s="21"/>
      <c r="Q2729" s="21"/>
      <c r="R2729" s="21"/>
      <c r="S2729" s="21"/>
      <c r="T2729" s="21"/>
    </row>
    <row r="2730" spans="1:20" s="16" customFormat="1" ht="30" customHeight="1">
      <c r="A2730" s="21"/>
      <c r="B2730" s="21"/>
      <c r="C2730" s="197"/>
      <c r="D2730" s="168"/>
      <c r="E2730" s="154" t="str">
        <f>IFERROR(VLOOKUP(D2730,CADA_PROD!D:H,5,0),"")</f>
        <v/>
      </c>
      <c r="F2730" s="169"/>
      <c r="G2730" s="170"/>
      <c r="H2730" s="14"/>
      <c r="I2730" s="171"/>
      <c r="J2730" s="14"/>
      <c r="K2730" s="131"/>
      <c r="L2730" s="131" t="str">
        <f>IF(D2730="","",SUMIFS(MOVI_ENTR!I:I,MOVI_ENTR!D:D,D2730,MOVI_ENTR!O:O,O2730)-SUMIFS(MOVI_SAID!H:H,MOVI_SAID!D:D,D2730,MOVI_SAID!L:L,MOVI_ENTR!O2730))</f>
        <v/>
      </c>
      <c r="M2730" s="173" t="str">
        <f t="shared" si="59"/>
        <v/>
      </c>
      <c r="N2730" s="14"/>
      <c r="O2730" s="14"/>
      <c r="P2730" s="21"/>
      <c r="Q2730" s="21"/>
      <c r="R2730" s="21"/>
      <c r="S2730" s="21"/>
      <c r="T2730" s="21"/>
    </row>
    <row r="2731" spans="1:20" s="16" customFormat="1" ht="30" customHeight="1">
      <c r="A2731" s="21"/>
      <c r="B2731" s="21"/>
      <c r="C2731" s="197"/>
      <c r="D2731" s="168"/>
      <c r="E2731" s="154" t="str">
        <f>IFERROR(VLOOKUP(D2731,CADA_PROD!D:H,5,0),"")</f>
        <v/>
      </c>
      <c r="F2731" s="169"/>
      <c r="G2731" s="170"/>
      <c r="H2731" s="14"/>
      <c r="I2731" s="171"/>
      <c r="J2731" s="14"/>
      <c r="K2731" s="131"/>
      <c r="L2731" s="131" t="str">
        <f>IF(D2731="","",SUMIFS(MOVI_ENTR!I:I,MOVI_ENTR!D:D,D2731,MOVI_ENTR!O:O,O2731)-SUMIFS(MOVI_SAID!H:H,MOVI_SAID!D:D,D2731,MOVI_SAID!L:L,MOVI_ENTR!O2731))</f>
        <v/>
      </c>
      <c r="M2731" s="173" t="str">
        <f t="shared" si="59"/>
        <v/>
      </c>
      <c r="N2731" s="14"/>
      <c r="O2731" s="14"/>
      <c r="P2731" s="21"/>
      <c r="Q2731" s="21"/>
      <c r="R2731" s="21"/>
      <c r="S2731" s="21"/>
      <c r="T2731" s="21"/>
    </row>
    <row r="2732" spans="1:20" s="16" customFormat="1" ht="30" customHeight="1">
      <c r="A2732" s="21"/>
      <c r="B2732" s="21"/>
      <c r="C2732" s="197"/>
      <c r="D2732" s="168"/>
      <c r="E2732" s="154" t="str">
        <f>IFERROR(VLOOKUP(D2732,CADA_PROD!D:H,5,0),"")</f>
        <v/>
      </c>
      <c r="F2732" s="169"/>
      <c r="G2732" s="170"/>
      <c r="H2732" s="14"/>
      <c r="I2732" s="171"/>
      <c r="J2732" s="14"/>
      <c r="K2732" s="131"/>
      <c r="L2732" s="131" t="str">
        <f>IF(D2732="","",SUMIFS(MOVI_ENTR!I:I,MOVI_ENTR!D:D,D2732,MOVI_ENTR!O:O,O2732)-SUMIFS(MOVI_SAID!H:H,MOVI_SAID!D:D,D2732,MOVI_SAID!L:L,MOVI_ENTR!O2732))</f>
        <v/>
      </c>
      <c r="M2732" s="173" t="str">
        <f t="shared" si="59"/>
        <v/>
      </c>
      <c r="N2732" s="14"/>
      <c r="O2732" s="14"/>
      <c r="P2732" s="21"/>
      <c r="Q2732" s="21"/>
      <c r="R2732" s="21"/>
      <c r="S2732" s="21"/>
      <c r="T2732" s="21"/>
    </row>
    <row r="2733" spans="1:20" s="16" customFormat="1" ht="30" customHeight="1">
      <c r="A2733" s="21"/>
      <c r="B2733" s="21"/>
      <c r="C2733" s="197"/>
      <c r="D2733" s="168"/>
      <c r="E2733" s="154" t="str">
        <f>IFERROR(VLOOKUP(D2733,CADA_PROD!D:H,5,0),"")</f>
        <v/>
      </c>
      <c r="F2733" s="169"/>
      <c r="G2733" s="170"/>
      <c r="H2733" s="14"/>
      <c r="I2733" s="171"/>
      <c r="J2733" s="14"/>
      <c r="K2733" s="131"/>
      <c r="L2733" s="131" t="str">
        <f>IF(D2733="","",SUMIFS(MOVI_ENTR!I:I,MOVI_ENTR!D:D,D2733,MOVI_ENTR!O:O,O2733)-SUMIFS(MOVI_SAID!H:H,MOVI_SAID!D:D,D2733,MOVI_SAID!L:L,MOVI_ENTR!O2733))</f>
        <v/>
      </c>
      <c r="M2733" s="173" t="str">
        <f t="shared" si="59"/>
        <v/>
      </c>
      <c r="N2733" s="14"/>
      <c r="O2733" s="14"/>
      <c r="P2733" s="21"/>
      <c r="Q2733" s="21"/>
      <c r="R2733" s="21"/>
      <c r="S2733" s="21"/>
      <c r="T2733" s="21"/>
    </row>
    <row r="2734" spans="1:20" s="16" customFormat="1" ht="30" customHeight="1">
      <c r="A2734" s="21"/>
      <c r="B2734" s="21"/>
      <c r="C2734" s="197"/>
      <c r="D2734" s="168"/>
      <c r="E2734" s="154" t="str">
        <f>IFERROR(VLOOKUP(D2734,CADA_PROD!D:H,5,0),"")</f>
        <v/>
      </c>
      <c r="F2734" s="169"/>
      <c r="G2734" s="170"/>
      <c r="H2734" s="14"/>
      <c r="I2734" s="171"/>
      <c r="J2734" s="14"/>
      <c r="K2734" s="131"/>
      <c r="L2734" s="131" t="str">
        <f>IF(D2734="","",SUMIFS(MOVI_ENTR!I:I,MOVI_ENTR!D:D,D2734,MOVI_ENTR!O:O,O2734)-SUMIFS(MOVI_SAID!H:H,MOVI_SAID!D:D,D2734,MOVI_SAID!L:L,MOVI_ENTR!O2734))</f>
        <v/>
      </c>
      <c r="M2734" s="173" t="str">
        <f t="shared" si="59"/>
        <v/>
      </c>
      <c r="N2734" s="14"/>
      <c r="O2734" s="14"/>
      <c r="P2734" s="21"/>
      <c r="Q2734" s="21"/>
      <c r="R2734" s="21"/>
      <c r="S2734" s="21"/>
      <c r="T2734" s="21"/>
    </row>
    <row r="2735" spans="1:20" s="16" customFormat="1" ht="30" customHeight="1">
      <c r="A2735" s="21"/>
      <c r="B2735" s="21"/>
      <c r="C2735" s="197"/>
      <c r="D2735" s="168"/>
      <c r="E2735" s="154" t="str">
        <f>IFERROR(VLOOKUP(D2735,CADA_PROD!D:H,5,0),"")</f>
        <v/>
      </c>
      <c r="F2735" s="169"/>
      <c r="G2735" s="170"/>
      <c r="H2735" s="14"/>
      <c r="I2735" s="171"/>
      <c r="J2735" s="14"/>
      <c r="K2735" s="131"/>
      <c r="L2735" s="131" t="str">
        <f>IF(D2735="","",SUMIFS(MOVI_ENTR!I:I,MOVI_ENTR!D:D,D2735,MOVI_ENTR!O:O,O2735)-SUMIFS(MOVI_SAID!H:H,MOVI_SAID!D:D,D2735,MOVI_SAID!L:L,MOVI_ENTR!O2735))</f>
        <v/>
      </c>
      <c r="M2735" s="173" t="str">
        <f t="shared" si="59"/>
        <v/>
      </c>
      <c r="N2735" s="14"/>
      <c r="O2735" s="14"/>
      <c r="P2735" s="21"/>
      <c r="Q2735" s="21"/>
      <c r="R2735" s="21"/>
      <c r="S2735" s="21"/>
      <c r="T2735" s="21"/>
    </row>
    <row r="2736" spans="1:20" s="16" customFormat="1" ht="30" customHeight="1">
      <c r="A2736" s="21"/>
      <c r="B2736" s="21"/>
      <c r="C2736" s="197"/>
      <c r="D2736" s="168"/>
      <c r="E2736" s="154" t="str">
        <f>IFERROR(VLOOKUP(D2736,CADA_PROD!D:H,5,0),"")</f>
        <v/>
      </c>
      <c r="F2736" s="169"/>
      <c r="G2736" s="170"/>
      <c r="H2736" s="14"/>
      <c r="I2736" s="171"/>
      <c r="J2736" s="14"/>
      <c r="K2736" s="131"/>
      <c r="L2736" s="131" t="str">
        <f>IF(D2736="","",SUMIFS(MOVI_ENTR!I:I,MOVI_ENTR!D:D,D2736,MOVI_ENTR!O:O,O2736)-SUMIFS(MOVI_SAID!H:H,MOVI_SAID!D:D,D2736,MOVI_SAID!L:L,MOVI_ENTR!O2736))</f>
        <v/>
      </c>
      <c r="M2736" s="173" t="str">
        <f t="shared" si="59"/>
        <v/>
      </c>
      <c r="N2736" s="14"/>
      <c r="O2736" s="14"/>
      <c r="P2736" s="21"/>
      <c r="Q2736" s="21"/>
      <c r="R2736" s="21"/>
      <c r="S2736" s="21"/>
      <c r="T2736" s="21"/>
    </row>
    <row r="2737" spans="1:20" s="16" customFormat="1" ht="30" customHeight="1">
      <c r="A2737" s="21"/>
      <c r="B2737" s="21"/>
      <c r="C2737" s="197"/>
      <c r="D2737" s="168"/>
      <c r="E2737" s="154" t="str">
        <f>IFERROR(VLOOKUP(D2737,CADA_PROD!D:H,5,0),"")</f>
        <v/>
      </c>
      <c r="F2737" s="169"/>
      <c r="G2737" s="170"/>
      <c r="H2737" s="14"/>
      <c r="I2737" s="171"/>
      <c r="J2737" s="14"/>
      <c r="K2737" s="131"/>
      <c r="L2737" s="131" t="str">
        <f>IF(D2737="","",SUMIFS(MOVI_ENTR!I:I,MOVI_ENTR!D:D,D2737,MOVI_ENTR!O:O,O2737)-SUMIFS(MOVI_SAID!H:H,MOVI_SAID!D:D,D2737,MOVI_SAID!L:L,MOVI_ENTR!O2737))</f>
        <v/>
      </c>
      <c r="M2737" s="173" t="str">
        <f t="shared" si="59"/>
        <v/>
      </c>
      <c r="N2737" s="14"/>
      <c r="O2737" s="14"/>
      <c r="P2737" s="21"/>
      <c r="Q2737" s="21"/>
      <c r="R2737" s="21"/>
      <c r="S2737" s="21"/>
      <c r="T2737" s="21"/>
    </row>
    <row r="2738" spans="1:20" s="16" customFormat="1" ht="30" customHeight="1">
      <c r="A2738" s="21"/>
      <c r="B2738" s="21"/>
      <c r="C2738" s="197"/>
      <c r="D2738" s="168"/>
      <c r="E2738" s="154" t="str">
        <f>IFERROR(VLOOKUP(D2738,CADA_PROD!D:H,5,0),"")</f>
        <v/>
      </c>
      <c r="F2738" s="169"/>
      <c r="G2738" s="170"/>
      <c r="H2738" s="14"/>
      <c r="I2738" s="171"/>
      <c r="J2738" s="14"/>
      <c r="K2738" s="131"/>
      <c r="L2738" s="131" t="str">
        <f>IF(D2738="","",SUMIFS(MOVI_ENTR!I:I,MOVI_ENTR!D:D,D2738,MOVI_ENTR!O:O,O2738)-SUMIFS(MOVI_SAID!H:H,MOVI_SAID!D:D,D2738,MOVI_SAID!L:L,MOVI_ENTR!O2738))</f>
        <v/>
      </c>
      <c r="M2738" s="173" t="str">
        <f t="shared" si="59"/>
        <v/>
      </c>
      <c r="N2738" s="14"/>
      <c r="O2738" s="14"/>
      <c r="P2738" s="21"/>
      <c r="Q2738" s="21"/>
      <c r="R2738" s="21"/>
      <c r="S2738" s="21"/>
      <c r="T2738" s="21"/>
    </row>
    <row r="2739" spans="1:20" s="16" customFormat="1" ht="30" customHeight="1">
      <c r="A2739" s="21"/>
      <c r="B2739" s="21"/>
      <c r="C2739" s="197"/>
      <c r="D2739" s="168"/>
      <c r="E2739" s="154" t="str">
        <f>IFERROR(VLOOKUP(D2739,CADA_PROD!D:H,5,0),"")</f>
        <v/>
      </c>
      <c r="F2739" s="169"/>
      <c r="G2739" s="170"/>
      <c r="H2739" s="14"/>
      <c r="I2739" s="171"/>
      <c r="J2739" s="14"/>
      <c r="K2739" s="131"/>
      <c r="L2739" s="131" t="str">
        <f>IF(D2739="","",SUMIFS(MOVI_ENTR!I:I,MOVI_ENTR!D:D,D2739,MOVI_ENTR!O:O,O2739)-SUMIFS(MOVI_SAID!H:H,MOVI_SAID!D:D,D2739,MOVI_SAID!L:L,MOVI_ENTR!O2739))</f>
        <v/>
      </c>
      <c r="M2739" s="173" t="str">
        <f t="shared" si="59"/>
        <v/>
      </c>
      <c r="N2739" s="14"/>
      <c r="O2739" s="14"/>
      <c r="P2739" s="21"/>
      <c r="Q2739" s="21"/>
      <c r="R2739" s="21"/>
      <c r="S2739" s="21"/>
      <c r="T2739" s="21"/>
    </row>
    <row r="2740" spans="1:20" s="16" customFormat="1" ht="30" customHeight="1">
      <c r="A2740" s="21"/>
      <c r="B2740" s="21"/>
      <c r="C2740" s="197"/>
      <c r="D2740" s="168"/>
      <c r="E2740" s="154" t="str">
        <f>IFERROR(VLOOKUP(D2740,CADA_PROD!D:H,5,0),"")</f>
        <v/>
      </c>
      <c r="F2740" s="169"/>
      <c r="G2740" s="170"/>
      <c r="H2740" s="14"/>
      <c r="I2740" s="171"/>
      <c r="J2740" s="14"/>
      <c r="K2740" s="131"/>
      <c r="L2740" s="131" t="str">
        <f>IF(D2740="","",SUMIFS(MOVI_ENTR!I:I,MOVI_ENTR!D:D,D2740,MOVI_ENTR!O:O,O2740)-SUMIFS(MOVI_SAID!H:H,MOVI_SAID!D:D,D2740,MOVI_SAID!L:L,MOVI_ENTR!O2740))</f>
        <v/>
      </c>
      <c r="M2740" s="173" t="str">
        <f t="shared" si="59"/>
        <v/>
      </c>
      <c r="N2740" s="14"/>
      <c r="O2740" s="14"/>
      <c r="P2740" s="21"/>
      <c r="Q2740" s="21"/>
      <c r="R2740" s="21"/>
      <c r="S2740" s="21"/>
      <c r="T2740" s="21"/>
    </row>
    <row r="2741" spans="1:20" s="16" customFormat="1" ht="30" customHeight="1">
      <c r="A2741" s="21"/>
      <c r="B2741" s="21"/>
      <c r="C2741" s="197"/>
      <c r="D2741" s="168"/>
      <c r="E2741" s="154" t="str">
        <f>IFERROR(VLOOKUP(D2741,CADA_PROD!D:H,5,0),"")</f>
        <v/>
      </c>
      <c r="F2741" s="169"/>
      <c r="G2741" s="170"/>
      <c r="H2741" s="14"/>
      <c r="I2741" s="171"/>
      <c r="J2741" s="14"/>
      <c r="K2741" s="131"/>
      <c r="L2741" s="131" t="str">
        <f>IF(D2741="","",SUMIFS(MOVI_ENTR!I:I,MOVI_ENTR!D:D,D2741,MOVI_ENTR!O:O,O2741)-SUMIFS(MOVI_SAID!H:H,MOVI_SAID!D:D,D2741,MOVI_SAID!L:L,MOVI_ENTR!O2741))</f>
        <v/>
      </c>
      <c r="M2741" s="173" t="str">
        <f t="shared" si="59"/>
        <v/>
      </c>
      <c r="N2741" s="14"/>
      <c r="O2741" s="14"/>
      <c r="P2741" s="21"/>
      <c r="Q2741" s="21"/>
      <c r="R2741" s="21"/>
      <c r="S2741" s="21"/>
      <c r="T2741" s="21"/>
    </row>
    <row r="2742" spans="1:20" s="16" customFormat="1" ht="30" customHeight="1">
      <c r="A2742" s="21"/>
      <c r="B2742" s="21"/>
      <c r="C2742" s="197"/>
      <c r="D2742" s="168"/>
      <c r="E2742" s="154" t="str">
        <f>IFERROR(VLOOKUP(D2742,CADA_PROD!D:H,5,0),"")</f>
        <v/>
      </c>
      <c r="F2742" s="169"/>
      <c r="G2742" s="170"/>
      <c r="H2742" s="14"/>
      <c r="I2742" s="171"/>
      <c r="J2742" s="14"/>
      <c r="K2742" s="131"/>
      <c r="L2742" s="131" t="str">
        <f>IF(D2742="","",SUMIFS(MOVI_ENTR!I:I,MOVI_ENTR!D:D,D2742,MOVI_ENTR!O:O,O2742)-SUMIFS(MOVI_SAID!H:H,MOVI_SAID!D:D,D2742,MOVI_SAID!L:L,MOVI_ENTR!O2742))</f>
        <v/>
      </c>
      <c r="M2742" s="173" t="str">
        <f t="shared" si="59"/>
        <v/>
      </c>
      <c r="N2742" s="14"/>
      <c r="O2742" s="14"/>
      <c r="P2742" s="21"/>
      <c r="Q2742" s="21"/>
      <c r="R2742" s="21"/>
      <c r="S2742" s="21"/>
      <c r="T2742" s="21"/>
    </row>
    <row r="2743" spans="1:20" s="16" customFormat="1" ht="30" customHeight="1">
      <c r="A2743" s="21"/>
      <c r="B2743" s="21"/>
      <c r="C2743" s="197"/>
      <c r="D2743" s="168"/>
      <c r="E2743" s="154" t="str">
        <f>IFERROR(VLOOKUP(D2743,CADA_PROD!D:H,5,0),"")</f>
        <v/>
      </c>
      <c r="F2743" s="169"/>
      <c r="G2743" s="170"/>
      <c r="H2743" s="14"/>
      <c r="I2743" s="171"/>
      <c r="J2743" s="14"/>
      <c r="K2743" s="131"/>
      <c r="L2743" s="131" t="str">
        <f>IF(D2743="","",SUMIFS(MOVI_ENTR!I:I,MOVI_ENTR!D:D,D2743,MOVI_ENTR!O:O,O2743)-SUMIFS(MOVI_SAID!H:H,MOVI_SAID!D:D,D2743,MOVI_SAID!L:L,MOVI_ENTR!O2743))</f>
        <v/>
      </c>
      <c r="M2743" s="173" t="str">
        <f t="shared" si="59"/>
        <v/>
      </c>
      <c r="N2743" s="14"/>
      <c r="O2743" s="14"/>
      <c r="P2743" s="21"/>
      <c r="Q2743" s="21"/>
      <c r="R2743" s="21"/>
      <c r="S2743" s="21"/>
      <c r="T2743" s="21"/>
    </row>
    <row r="2744" spans="1:20" s="16" customFormat="1" ht="30" customHeight="1">
      <c r="A2744" s="21"/>
      <c r="B2744" s="21"/>
      <c r="C2744" s="197"/>
      <c r="D2744" s="168"/>
      <c r="E2744" s="154" t="str">
        <f>IFERROR(VLOOKUP(D2744,CADA_PROD!D:H,5,0),"")</f>
        <v/>
      </c>
      <c r="F2744" s="169"/>
      <c r="G2744" s="170"/>
      <c r="H2744" s="14"/>
      <c r="I2744" s="171"/>
      <c r="J2744" s="14"/>
      <c r="K2744" s="131"/>
      <c r="L2744" s="131" t="str">
        <f>IF(D2744="","",SUMIFS(MOVI_ENTR!I:I,MOVI_ENTR!D:D,D2744,MOVI_ENTR!O:O,O2744)-SUMIFS(MOVI_SAID!H:H,MOVI_SAID!D:D,D2744,MOVI_SAID!L:L,MOVI_ENTR!O2744))</f>
        <v/>
      </c>
      <c r="M2744" s="173" t="str">
        <f t="shared" si="59"/>
        <v/>
      </c>
      <c r="N2744" s="14"/>
      <c r="O2744" s="14"/>
      <c r="P2744" s="21"/>
      <c r="Q2744" s="21"/>
      <c r="R2744" s="21"/>
      <c r="S2744" s="21"/>
      <c r="T2744" s="21"/>
    </row>
    <row r="2745" spans="1:20" s="16" customFormat="1" ht="30" customHeight="1">
      <c r="A2745" s="21"/>
      <c r="B2745" s="21"/>
      <c r="C2745" s="197"/>
      <c r="D2745" s="168"/>
      <c r="E2745" s="154" t="str">
        <f>IFERROR(VLOOKUP(D2745,CADA_PROD!D:H,5,0),"")</f>
        <v/>
      </c>
      <c r="F2745" s="169"/>
      <c r="G2745" s="170"/>
      <c r="H2745" s="14"/>
      <c r="I2745" s="171"/>
      <c r="J2745" s="14"/>
      <c r="K2745" s="131"/>
      <c r="L2745" s="131" t="str">
        <f>IF(D2745="","",SUMIFS(MOVI_ENTR!I:I,MOVI_ENTR!D:D,D2745,MOVI_ENTR!O:O,O2745)-SUMIFS(MOVI_SAID!H:H,MOVI_SAID!D:D,D2745,MOVI_SAID!L:L,MOVI_ENTR!O2745))</f>
        <v/>
      </c>
      <c r="M2745" s="173" t="str">
        <f t="shared" si="59"/>
        <v/>
      </c>
      <c r="N2745" s="14"/>
      <c r="O2745" s="14"/>
      <c r="P2745" s="21"/>
      <c r="Q2745" s="21"/>
      <c r="R2745" s="21"/>
      <c r="S2745" s="21"/>
      <c r="T2745" s="21"/>
    </row>
    <row r="2746" spans="1:20" s="16" customFormat="1" ht="30" customHeight="1">
      <c r="A2746" s="21"/>
      <c r="B2746" s="21"/>
      <c r="C2746" s="197"/>
      <c r="D2746" s="168"/>
      <c r="E2746" s="154" t="str">
        <f>IFERROR(VLOOKUP(D2746,CADA_PROD!D:H,5,0),"")</f>
        <v/>
      </c>
      <c r="F2746" s="169"/>
      <c r="G2746" s="170"/>
      <c r="H2746" s="14"/>
      <c r="I2746" s="171"/>
      <c r="J2746" s="14"/>
      <c r="K2746" s="131"/>
      <c r="L2746" s="131" t="str">
        <f>IF(D2746="","",SUMIFS(MOVI_ENTR!I:I,MOVI_ENTR!D:D,D2746,MOVI_ENTR!O:O,O2746)-SUMIFS(MOVI_SAID!H:H,MOVI_SAID!D:D,D2746,MOVI_SAID!L:L,MOVI_ENTR!O2746))</f>
        <v/>
      </c>
      <c r="M2746" s="173" t="str">
        <f t="shared" si="59"/>
        <v/>
      </c>
      <c r="N2746" s="14"/>
      <c r="O2746" s="14"/>
      <c r="P2746" s="21"/>
      <c r="Q2746" s="21"/>
      <c r="R2746" s="21"/>
      <c r="S2746" s="21"/>
      <c r="T2746" s="21"/>
    </row>
    <row r="2747" spans="1:20" s="16" customFormat="1" ht="30" customHeight="1">
      <c r="A2747" s="21"/>
      <c r="B2747" s="21"/>
      <c r="C2747" s="197"/>
      <c r="D2747" s="168"/>
      <c r="E2747" s="154" t="str">
        <f>IFERROR(VLOOKUP(D2747,CADA_PROD!D:H,5,0),"")</f>
        <v/>
      </c>
      <c r="F2747" s="169"/>
      <c r="G2747" s="170"/>
      <c r="H2747" s="14"/>
      <c r="I2747" s="171"/>
      <c r="J2747" s="14"/>
      <c r="K2747" s="131"/>
      <c r="L2747" s="131" t="str">
        <f>IF(D2747="","",SUMIFS(MOVI_ENTR!I:I,MOVI_ENTR!D:D,D2747,MOVI_ENTR!O:O,O2747)-SUMIFS(MOVI_SAID!H:H,MOVI_SAID!D:D,D2747,MOVI_SAID!L:L,MOVI_ENTR!O2747))</f>
        <v/>
      </c>
      <c r="M2747" s="173" t="str">
        <f t="shared" si="59"/>
        <v/>
      </c>
      <c r="N2747" s="14"/>
      <c r="O2747" s="14"/>
      <c r="P2747" s="21"/>
      <c r="Q2747" s="21"/>
      <c r="R2747" s="21"/>
      <c r="S2747" s="21"/>
      <c r="T2747" s="21"/>
    </row>
    <row r="2748" spans="1:20" s="16" customFormat="1" ht="30" customHeight="1">
      <c r="A2748" s="21"/>
      <c r="B2748" s="21"/>
      <c r="C2748" s="197"/>
      <c r="D2748" s="168"/>
      <c r="E2748" s="154" t="str">
        <f>IFERROR(VLOOKUP(D2748,CADA_PROD!D:H,5,0),"")</f>
        <v/>
      </c>
      <c r="F2748" s="169"/>
      <c r="G2748" s="170"/>
      <c r="H2748" s="14"/>
      <c r="I2748" s="171"/>
      <c r="J2748" s="14"/>
      <c r="K2748" s="131"/>
      <c r="L2748" s="131" t="str">
        <f>IF(D2748="","",SUMIFS(MOVI_ENTR!I:I,MOVI_ENTR!D:D,D2748,MOVI_ENTR!O:O,O2748)-SUMIFS(MOVI_SAID!H:H,MOVI_SAID!D:D,D2748,MOVI_SAID!L:L,MOVI_ENTR!O2748))</f>
        <v/>
      </c>
      <c r="M2748" s="173" t="str">
        <f t="shared" si="59"/>
        <v/>
      </c>
      <c r="N2748" s="14"/>
      <c r="O2748" s="14"/>
      <c r="P2748" s="21"/>
      <c r="Q2748" s="21"/>
      <c r="R2748" s="21"/>
      <c r="S2748" s="21"/>
      <c r="T2748" s="21"/>
    </row>
    <row r="2749" spans="1:20" s="16" customFormat="1" ht="30" customHeight="1">
      <c r="A2749" s="21"/>
      <c r="B2749" s="21"/>
      <c r="C2749" s="197"/>
      <c r="D2749" s="168"/>
      <c r="E2749" s="154" t="str">
        <f>IFERROR(VLOOKUP(D2749,CADA_PROD!D:H,5,0),"")</f>
        <v/>
      </c>
      <c r="F2749" s="169"/>
      <c r="G2749" s="170"/>
      <c r="H2749" s="14"/>
      <c r="I2749" s="171"/>
      <c r="J2749" s="14"/>
      <c r="K2749" s="131"/>
      <c r="L2749" s="131" t="str">
        <f>IF(D2749="","",SUMIFS(MOVI_ENTR!I:I,MOVI_ENTR!D:D,D2749,MOVI_ENTR!O:O,O2749)-SUMIFS(MOVI_SAID!H:H,MOVI_SAID!D:D,D2749,MOVI_SAID!L:L,MOVI_ENTR!O2749))</f>
        <v/>
      </c>
      <c r="M2749" s="173" t="str">
        <f t="shared" si="59"/>
        <v/>
      </c>
      <c r="N2749" s="14"/>
      <c r="O2749" s="14"/>
      <c r="P2749" s="21"/>
      <c r="Q2749" s="21"/>
      <c r="R2749" s="21"/>
      <c r="S2749" s="21"/>
      <c r="T2749" s="21"/>
    </row>
    <row r="2750" spans="1:20" s="16" customFormat="1" ht="30" customHeight="1">
      <c r="A2750" s="21"/>
      <c r="B2750" s="21"/>
      <c r="C2750" s="197"/>
      <c r="D2750" s="168"/>
      <c r="E2750" s="154" t="str">
        <f>IFERROR(VLOOKUP(D2750,CADA_PROD!D:H,5,0),"")</f>
        <v/>
      </c>
      <c r="F2750" s="169"/>
      <c r="G2750" s="170"/>
      <c r="H2750" s="14"/>
      <c r="I2750" s="171"/>
      <c r="J2750" s="14"/>
      <c r="K2750" s="131"/>
      <c r="L2750" s="131" t="str">
        <f>IF(D2750="","",SUMIFS(MOVI_ENTR!I:I,MOVI_ENTR!D:D,D2750,MOVI_ENTR!O:O,O2750)-SUMIFS(MOVI_SAID!H:H,MOVI_SAID!D:D,D2750,MOVI_SAID!L:L,MOVI_ENTR!O2750))</f>
        <v/>
      </c>
      <c r="M2750" s="173" t="str">
        <f t="shared" si="59"/>
        <v/>
      </c>
      <c r="N2750" s="14"/>
      <c r="O2750" s="14"/>
      <c r="P2750" s="21"/>
      <c r="Q2750" s="21"/>
      <c r="R2750" s="21"/>
      <c r="S2750" s="21"/>
      <c r="T2750" s="21"/>
    </row>
    <row r="2751" spans="1:20" s="16" customFormat="1" ht="30" customHeight="1">
      <c r="A2751" s="21"/>
      <c r="B2751" s="21"/>
      <c r="C2751" s="197"/>
      <c r="D2751" s="168"/>
      <c r="E2751" s="154" t="str">
        <f>IFERROR(VLOOKUP(D2751,CADA_PROD!D:H,5,0),"")</f>
        <v/>
      </c>
      <c r="F2751" s="169"/>
      <c r="G2751" s="170"/>
      <c r="H2751" s="14"/>
      <c r="I2751" s="171"/>
      <c r="J2751" s="14"/>
      <c r="K2751" s="131"/>
      <c r="L2751" s="131" t="str">
        <f>IF(D2751="","",SUMIFS(MOVI_ENTR!I:I,MOVI_ENTR!D:D,D2751,MOVI_ENTR!O:O,O2751)-SUMIFS(MOVI_SAID!H:H,MOVI_SAID!D:D,D2751,MOVI_SAID!L:L,MOVI_ENTR!O2751))</f>
        <v/>
      </c>
      <c r="M2751" s="173" t="str">
        <f t="shared" si="59"/>
        <v/>
      </c>
      <c r="N2751" s="14"/>
      <c r="O2751" s="14"/>
      <c r="P2751" s="21"/>
      <c r="Q2751" s="21"/>
      <c r="R2751" s="21"/>
      <c r="S2751" s="21"/>
      <c r="T2751" s="21"/>
    </row>
    <row r="2752" spans="1:20" s="16" customFormat="1" ht="30" customHeight="1">
      <c r="A2752" s="21"/>
      <c r="B2752" s="21"/>
      <c r="C2752" s="197"/>
      <c r="D2752" s="168"/>
      <c r="E2752" s="154" t="str">
        <f>IFERROR(VLOOKUP(D2752,CADA_PROD!D:H,5,0),"")</f>
        <v/>
      </c>
      <c r="F2752" s="169"/>
      <c r="G2752" s="170"/>
      <c r="H2752" s="14"/>
      <c r="I2752" s="171"/>
      <c r="J2752" s="14"/>
      <c r="K2752" s="131"/>
      <c r="L2752" s="131" t="str">
        <f>IF(D2752="","",SUMIFS(MOVI_ENTR!I:I,MOVI_ENTR!D:D,D2752,MOVI_ENTR!O:O,O2752)-SUMIFS(MOVI_SAID!H:H,MOVI_SAID!D:D,D2752,MOVI_SAID!L:L,MOVI_ENTR!O2752))</f>
        <v/>
      </c>
      <c r="M2752" s="173" t="str">
        <f t="shared" si="59"/>
        <v/>
      </c>
      <c r="N2752" s="14"/>
      <c r="O2752" s="14"/>
      <c r="P2752" s="21"/>
      <c r="Q2752" s="21"/>
      <c r="R2752" s="21"/>
      <c r="S2752" s="21"/>
      <c r="T2752" s="21"/>
    </row>
    <row r="2753" spans="1:20" s="16" customFormat="1" ht="30" customHeight="1">
      <c r="A2753" s="21"/>
      <c r="B2753" s="21"/>
      <c r="C2753" s="197"/>
      <c r="D2753" s="168"/>
      <c r="E2753" s="154" t="str">
        <f>IFERROR(VLOOKUP(D2753,CADA_PROD!D:H,5,0),"")</f>
        <v/>
      </c>
      <c r="F2753" s="169"/>
      <c r="G2753" s="170"/>
      <c r="H2753" s="14"/>
      <c r="I2753" s="171"/>
      <c r="J2753" s="14"/>
      <c r="K2753" s="131"/>
      <c r="L2753" s="131" t="str">
        <f>IF(D2753="","",SUMIFS(MOVI_ENTR!I:I,MOVI_ENTR!D:D,D2753,MOVI_ENTR!O:O,O2753)-SUMIFS(MOVI_SAID!H:H,MOVI_SAID!D:D,D2753,MOVI_SAID!L:L,MOVI_ENTR!O2753))</f>
        <v/>
      </c>
      <c r="M2753" s="173" t="str">
        <f t="shared" si="59"/>
        <v/>
      </c>
      <c r="N2753" s="14"/>
      <c r="O2753" s="14"/>
      <c r="P2753" s="21"/>
      <c r="Q2753" s="21"/>
      <c r="R2753" s="21"/>
      <c r="S2753" s="21"/>
      <c r="T2753" s="21"/>
    </row>
    <row r="2754" spans="1:20" s="16" customFormat="1" ht="30" customHeight="1">
      <c r="A2754" s="21"/>
      <c r="B2754" s="21"/>
      <c r="C2754" s="197"/>
      <c r="D2754" s="168"/>
      <c r="E2754" s="154" t="str">
        <f>IFERROR(VLOOKUP(D2754,CADA_PROD!D:H,5,0),"")</f>
        <v/>
      </c>
      <c r="F2754" s="169"/>
      <c r="G2754" s="170"/>
      <c r="H2754" s="14"/>
      <c r="I2754" s="171"/>
      <c r="J2754" s="14"/>
      <c r="K2754" s="131"/>
      <c r="L2754" s="131" t="str">
        <f>IF(D2754="","",SUMIFS(MOVI_ENTR!I:I,MOVI_ENTR!D:D,D2754,MOVI_ENTR!O:O,O2754)-SUMIFS(MOVI_SAID!H:H,MOVI_SAID!D:D,D2754,MOVI_SAID!L:L,MOVI_ENTR!O2754))</f>
        <v/>
      </c>
      <c r="M2754" s="173" t="str">
        <f t="shared" si="59"/>
        <v/>
      </c>
      <c r="N2754" s="14"/>
      <c r="O2754" s="14"/>
      <c r="P2754" s="21"/>
      <c r="Q2754" s="21"/>
      <c r="R2754" s="21"/>
      <c r="S2754" s="21"/>
      <c r="T2754" s="21"/>
    </row>
    <row r="2755" spans="1:20" s="16" customFormat="1" ht="30" customHeight="1">
      <c r="A2755" s="21"/>
      <c r="B2755" s="21"/>
      <c r="C2755" s="197"/>
      <c r="D2755" s="168"/>
      <c r="E2755" s="154" t="str">
        <f>IFERROR(VLOOKUP(D2755,CADA_PROD!D:H,5,0),"")</f>
        <v/>
      </c>
      <c r="F2755" s="169"/>
      <c r="G2755" s="170"/>
      <c r="H2755" s="14"/>
      <c r="I2755" s="171"/>
      <c r="J2755" s="14"/>
      <c r="K2755" s="131"/>
      <c r="L2755" s="131" t="str">
        <f>IF(D2755="","",SUMIFS(MOVI_ENTR!I:I,MOVI_ENTR!D:D,D2755,MOVI_ENTR!O:O,O2755)-SUMIFS(MOVI_SAID!H:H,MOVI_SAID!D:D,D2755,MOVI_SAID!L:L,MOVI_ENTR!O2755))</f>
        <v/>
      </c>
      <c r="M2755" s="173" t="str">
        <f t="shared" si="59"/>
        <v/>
      </c>
      <c r="N2755" s="14"/>
      <c r="O2755" s="14"/>
      <c r="P2755" s="21"/>
      <c r="Q2755" s="21"/>
      <c r="R2755" s="21"/>
      <c r="S2755" s="21"/>
      <c r="T2755" s="21"/>
    </row>
    <row r="2756" spans="1:20" s="16" customFormat="1" ht="30" customHeight="1">
      <c r="A2756" s="21"/>
      <c r="B2756" s="21"/>
      <c r="C2756" s="197"/>
      <c r="D2756" s="168"/>
      <c r="E2756" s="154" t="str">
        <f>IFERROR(VLOOKUP(D2756,CADA_PROD!D:H,5,0),"")</f>
        <v/>
      </c>
      <c r="F2756" s="169"/>
      <c r="G2756" s="170"/>
      <c r="H2756" s="14"/>
      <c r="I2756" s="171"/>
      <c r="J2756" s="14"/>
      <c r="K2756" s="131"/>
      <c r="L2756" s="131" t="str">
        <f>IF(D2756="","",SUMIFS(MOVI_ENTR!I:I,MOVI_ENTR!D:D,D2756,MOVI_ENTR!O:O,O2756)-SUMIFS(MOVI_SAID!H:H,MOVI_SAID!D:D,D2756,MOVI_SAID!L:L,MOVI_ENTR!O2756))</f>
        <v/>
      </c>
      <c r="M2756" s="173" t="str">
        <f t="shared" si="59"/>
        <v/>
      </c>
      <c r="N2756" s="14"/>
      <c r="O2756" s="14"/>
      <c r="P2756" s="21"/>
      <c r="Q2756" s="21"/>
      <c r="R2756" s="21"/>
      <c r="S2756" s="21"/>
      <c r="T2756" s="21"/>
    </row>
    <row r="2757" spans="1:20" s="16" customFormat="1" ht="30" customHeight="1">
      <c r="A2757" s="21"/>
      <c r="B2757" s="21"/>
      <c r="C2757" s="197"/>
      <c r="D2757" s="168"/>
      <c r="E2757" s="154" t="str">
        <f>IFERROR(VLOOKUP(D2757,CADA_PROD!D:H,5,0),"")</f>
        <v/>
      </c>
      <c r="F2757" s="169"/>
      <c r="G2757" s="170"/>
      <c r="H2757" s="14"/>
      <c r="I2757" s="171"/>
      <c r="J2757" s="14"/>
      <c r="K2757" s="131"/>
      <c r="L2757" s="131" t="str">
        <f>IF(D2757="","",SUMIFS(MOVI_ENTR!I:I,MOVI_ENTR!D:D,D2757,MOVI_ENTR!O:O,O2757)-SUMIFS(MOVI_SAID!H:H,MOVI_SAID!D:D,D2757,MOVI_SAID!L:L,MOVI_ENTR!O2757))</f>
        <v/>
      </c>
      <c r="M2757" s="173" t="str">
        <f t="shared" si="59"/>
        <v/>
      </c>
      <c r="N2757" s="14"/>
      <c r="O2757" s="14"/>
      <c r="P2757" s="21"/>
      <c r="Q2757" s="21"/>
      <c r="R2757" s="21"/>
      <c r="S2757" s="21"/>
      <c r="T2757" s="21"/>
    </row>
    <row r="2758" spans="1:20" s="16" customFormat="1" ht="30" customHeight="1">
      <c r="A2758" s="21"/>
      <c r="B2758" s="21"/>
      <c r="C2758" s="197"/>
      <c r="D2758" s="168"/>
      <c r="E2758" s="154" t="str">
        <f>IFERROR(VLOOKUP(D2758,CADA_PROD!D:H,5,0),"")</f>
        <v/>
      </c>
      <c r="F2758" s="169"/>
      <c r="G2758" s="170"/>
      <c r="H2758" s="14"/>
      <c r="I2758" s="171"/>
      <c r="J2758" s="14"/>
      <c r="K2758" s="131"/>
      <c r="L2758" s="131" t="str">
        <f>IF(D2758="","",SUMIFS(MOVI_ENTR!I:I,MOVI_ENTR!D:D,D2758,MOVI_ENTR!O:O,O2758)-SUMIFS(MOVI_SAID!H:H,MOVI_SAID!D:D,D2758,MOVI_SAID!L:L,MOVI_ENTR!O2758))</f>
        <v/>
      </c>
      <c r="M2758" s="173" t="str">
        <f t="shared" si="59"/>
        <v/>
      </c>
      <c r="N2758" s="14"/>
      <c r="O2758" s="14"/>
      <c r="P2758" s="21"/>
      <c r="Q2758" s="21"/>
      <c r="R2758" s="21"/>
      <c r="S2758" s="21"/>
      <c r="T2758" s="21"/>
    </row>
    <row r="2759" spans="1:20" s="16" customFormat="1" ht="30" customHeight="1">
      <c r="A2759" s="21"/>
      <c r="B2759" s="21"/>
      <c r="C2759" s="197"/>
      <c r="D2759" s="168"/>
      <c r="E2759" s="154" t="str">
        <f>IFERROR(VLOOKUP(D2759,CADA_PROD!D:H,5,0),"")</f>
        <v/>
      </c>
      <c r="F2759" s="169"/>
      <c r="G2759" s="170"/>
      <c r="H2759" s="14"/>
      <c r="I2759" s="171"/>
      <c r="J2759" s="14"/>
      <c r="K2759" s="131"/>
      <c r="L2759" s="131" t="str">
        <f>IF(D2759="","",SUMIFS(MOVI_ENTR!I:I,MOVI_ENTR!D:D,D2759,MOVI_ENTR!O:O,O2759)-SUMIFS(MOVI_SAID!H:H,MOVI_SAID!D:D,D2759,MOVI_SAID!L:L,MOVI_ENTR!O2759))</f>
        <v/>
      </c>
      <c r="M2759" s="173" t="str">
        <f t="shared" si="59"/>
        <v/>
      </c>
      <c r="N2759" s="14"/>
      <c r="O2759" s="14"/>
      <c r="P2759" s="21"/>
      <c r="Q2759" s="21"/>
      <c r="R2759" s="21"/>
      <c r="S2759" s="21"/>
      <c r="T2759" s="21"/>
    </row>
    <row r="2760" spans="1:20" s="16" customFormat="1" ht="30" customHeight="1">
      <c r="A2760" s="21"/>
      <c r="B2760" s="21"/>
      <c r="C2760" s="197"/>
      <c r="D2760" s="168"/>
      <c r="E2760" s="154" t="str">
        <f>IFERROR(VLOOKUP(D2760,CADA_PROD!D:H,5,0),"")</f>
        <v/>
      </c>
      <c r="F2760" s="169"/>
      <c r="G2760" s="170"/>
      <c r="H2760" s="14"/>
      <c r="I2760" s="171"/>
      <c r="J2760" s="14"/>
      <c r="K2760" s="131"/>
      <c r="L2760" s="131" t="str">
        <f>IF(D2760="","",SUMIFS(MOVI_ENTR!I:I,MOVI_ENTR!D:D,D2760,MOVI_ENTR!O:O,O2760)-SUMIFS(MOVI_SAID!H:H,MOVI_SAID!D:D,D2760,MOVI_SAID!L:L,MOVI_ENTR!O2760))</f>
        <v/>
      </c>
      <c r="M2760" s="173" t="str">
        <f t="shared" si="59"/>
        <v/>
      </c>
      <c r="N2760" s="14"/>
      <c r="O2760" s="14"/>
      <c r="P2760" s="21"/>
      <c r="Q2760" s="21"/>
      <c r="R2760" s="21"/>
      <c r="S2760" s="21"/>
      <c r="T2760" s="21"/>
    </row>
    <row r="2761" spans="1:20" s="16" customFormat="1" ht="30" customHeight="1">
      <c r="A2761" s="21"/>
      <c r="B2761" s="21"/>
      <c r="C2761" s="197"/>
      <c r="D2761" s="168"/>
      <c r="E2761" s="154" t="str">
        <f>IFERROR(VLOOKUP(D2761,CADA_PROD!D:H,5,0),"")</f>
        <v/>
      </c>
      <c r="F2761" s="169"/>
      <c r="G2761" s="170"/>
      <c r="H2761" s="14"/>
      <c r="I2761" s="171"/>
      <c r="J2761" s="14"/>
      <c r="K2761" s="131"/>
      <c r="L2761" s="131" t="str">
        <f>IF(D2761="","",SUMIFS(MOVI_ENTR!I:I,MOVI_ENTR!D:D,D2761,MOVI_ENTR!O:O,O2761)-SUMIFS(MOVI_SAID!H:H,MOVI_SAID!D:D,D2761,MOVI_SAID!L:L,MOVI_ENTR!O2761))</f>
        <v/>
      </c>
      <c r="M2761" s="173" t="str">
        <f t="shared" si="59"/>
        <v/>
      </c>
      <c r="N2761" s="14"/>
      <c r="O2761" s="14"/>
      <c r="P2761" s="21"/>
      <c r="Q2761" s="21"/>
      <c r="R2761" s="21"/>
      <c r="S2761" s="21"/>
      <c r="T2761" s="21"/>
    </row>
    <row r="2762" spans="1:20" s="16" customFormat="1" ht="30" customHeight="1">
      <c r="A2762" s="21"/>
      <c r="B2762" s="21"/>
      <c r="C2762" s="197"/>
      <c r="D2762" s="168"/>
      <c r="E2762" s="154" t="str">
        <f>IFERROR(VLOOKUP(D2762,CADA_PROD!D:H,5,0),"")</f>
        <v/>
      </c>
      <c r="F2762" s="169"/>
      <c r="G2762" s="170"/>
      <c r="H2762" s="14"/>
      <c r="I2762" s="171"/>
      <c r="J2762" s="14"/>
      <c r="K2762" s="131"/>
      <c r="L2762" s="131" t="str">
        <f>IF(D2762="","",SUMIFS(MOVI_ENTR!I:I,MOVI_ENTR!D:D,D2762,MOVI_ENTR!O:O,O2762)-SUMIFS(MOVI_SAID!H:H,MOVI_SAID!D:D,D2762,MOVI_SAID!L:L,MOVI_ENTR!O2762))</f>
        <v/>
      </c>
      <c r="M2762" s="173" t="str">
        <f t="shared" si="59"/>
        <v/>
      </c>
      <c r="N2762" s="14"/>
      <c r="O2762" s="14"/>
      <c r="P2762" s="21"/>
      <c r="Q2762" s="21"/>
      <c r="R2762" s="21"/>
      <c r="S2762" s="21"/>
      <c r="T2762" s="21"/>
    </row>
    <row r="2763" spans="1:20" s="16" customFormat="1" ht="30" customHeight="1">
      <c r="A2763" s="21"/>
      <c r="B2763" s="21"/>
      <c r="C2763" s="197"/>
      <c r="D2763" s="168"/>
      <c r="E2763" s="154" t="str">
        <f>IFERROR(VLOOKUP(D2763,CADA_PROD!D:H,5,0),"")</f>
        <v/>
      </c>
      <c r="F2763" s="169"/>
      <c r="G2763" s="170"/>
      <c r="H2763" s="14"/>
      <c r="I2763" s="171"/>
      <c r="J2763" s="14"/>
      <c r="K2763" s="131"/>
      <c r="L2763" s="131" t="str">
        <f>IF(D2763="","",SUMIFS(MOVI_ENTR!I:I,MOVI_ENTR!D:D,D2763,MOVI_ENTR!O:O,O2763)-SUMIFS(MOVI_SAID!H:H,MOVI_SAID!D:D,D2763,MOVI_SAID!L:L,MOVI_ENTR!O2763))</f>
        <v/>
      </c>
      <c r="M2763" s="173" t="str">
        <f t="shared" si="59"/>
        <v/>
      </c>
      <c r="N2763" s="14"/>
      <c r="O2763" s="14"/>
      <c r="P2763" s="21"/>
      <c r="Q2763" s="21"/>
      <c r="R2763" s="21"/>
      <c r="S2763" s="21"/>
      <c r="T2763" s="21"/>
    </row>
    <row r="2764" spans="1:20" s="16" customFormat="1" ht="30" customHeight="1">
      <c r="A2764" s="21"/>
      <c r="B2764" s="21"/>
      <c r="C2764" s="197"/>
      <c r="D2764" s="168"/>
      <c r="E2764" s="154" t="str">
        <f>IFERROR(VLOOKUP(D2764,CADA_PROD!D:H,5,0),"")</f>
        <v/>
      </c>
      <c r="F2764" s="169"/>
      <c r="G2764" s="170"/>
      <c r="H2764" s="14"/>
      <c r="I2764" s="171"/>
      <c r="J2764" s="14"/>
      <c r="K2764" s="131"/>
      <c r="L2764" s="131" t="str">
        <f>IF(D2764="","",SUMIFS(MOVI_ENTR!I:I,MOVI_ENTR!D:D,D2764,MOVI_ENTR!O:O,O2764)-SUMIFS(MOVI_SAID!H:H,MOVI_SAID!D:D,D2764,MOVI_SAID!L:L,MOVI_ENTR!O2764))</f>
        <v/>
      </c>
      <c r="M2764" s="173" t="str">
        <f t="shared" si="59"/>
        <v/>
      </c>
      <c r="N2764" s="14"/>
      <c r="O2764" s="14"/>
      <c r="P2764" s="21"/>
      <c r="Q2764" s="21"/>
      <c r="R2764" s="21"/>
      <c r="S2764" s="21"/>
      <c r="T2764" s="21"/>
    </row>
    <row r="2765" spans="1:20" s="16" customFormat="1" ht="30" customHeight="1">
      <c r="A2765" s="21"/>
      <c r="B2765" s="21"/>
      <c r="C2765" s="197"/>
      <c r="D2765" s="168"/>
      <c r="E2765" s="154" t="str">
        <f>IFERROR(VLOOKUP(D2765,CADA_PROD!D:H,5,0),"")</f>
        <v/>
      </c>
      <c r="F2765" s="169"/>
      <c r="G2765" s="170"/>
      <c r="H2765" s="14"/>
      <c r="I2765" s="171"/>
      <c r="J2765" s="14"/>
      <c r="K2765" s="131"/>
      <c r="L2765" s="131" t="str">
        <f>IF(D2765="","",SUMIFS(MOVI_ENTR!I:I,MOVI_ENTR!D:D,D2765,MOVI_ENTR!O:O,O2765)-SUMIFS(MOVI_SAID!H:H,MOVI_SAID!D:D,D2765,MOVI_SAID!L:L,MOVI_ENTR!O2765))</f>
        <v/>
      </c>
      <c r="M2765" s="173" t="str">
        <f t="shared" si="59"/>
        <v/>
      </c>
      <c r="N2765" s="14"/>
      <c r="O2765" s="14"/>
      <c r="P2765" s="21"/>
      <c r="Q2765" s="21"/>
      <c r="R2765" s="21"/>
      <c r="S2765" s="21"/>
      <c r="T2765" s="21"/>
    </row>
    <row r="2766" spans="1:20" s="16" customFormat="1" ht="30" customHeight="1">
      <c r="A2766" s="21"/>
      <c r="B2766" s="21"/>
      <c r="C2766" s="197"/>
      <c r="D2766" s="168"/>
      <c r="E2766" s="154" t="str">
        <f>IFERROR(VLOOKUP(D2766,CADA_PROD!D:H,5,0),"")</f>
        <v/>
      </c>
      <c r="F2766" s="169"/>
      <c r="G2766" s="170"/>
      <c r="H2766" s="14"/>
      <c r="I2766" s="171"/>
      <c r="J2766" s="14"/>
      <c r="K2766" s="131"/>
      <c r="L2766" s="131" t="str">
        <f>IF(D2766="","",SUMIFS(MOVI_ENTR!I:I,MOVI_ENTR!D:D,D2766,MOVI_ENTR!O:O,O2766)-SUMIFS(MOVI_SAID!H:H,MOVI_SAID!D:D,D2766,MOVI_SAID!L:L,MOVI_ENTR!O2766))</f>
        <v/>
      </c>
      <c r="M2766" s="173" t="str">
        <f t="shared" si="59"/>
        <v/>
      </c>
      <c r="N2766" s="14"/>
      <c r="O2766" s="14"/>
      <c r="P2766" s="21"/>
      <c r="Q2766" s="21"/>
      <c r="R2766" s="21"/>
      <c r="S2766" s="21"/>
      <c r="T2766" s="21"/>
    </row>
    <row r="2767" spans="1:20" s="16" customFormat="1" ht="30" customHeight="1">
      <c r="A2767" s="21"/>
      <c r="B2767" s="21"/>
      <c r="C2767" s="197"/>
      <c r="D2767" s="168"/>
      <c r="E2767" s="154" t="str">
        <f>IFERROR(VLOOKUP(D2767,CADA_PROD!D:H,5,0),"")</f>
        <v/>
      </c>
      <c r="F2767" s="169"/>
      <c r="G2767" s="170"/>
      <c r="H2767" s="14"/>
      <c r="I2767" s="171"/>
      <c r="J2767" s="14"/>
      <c r="K2767" s="131"/>
      <c r="L2767" s="131" t="str">
        <f>IF(D2767="","",SUMIFS(MOVI_ENTR!I:I,MOVI_ENTR!D:D,D2767,MOVI_ENTR!O:O,O2767)-SUMIFS(MOVI_SAID!H:H,MOVI_SAID!D:D,D2767,MOVI_SAID!L:L,MOVI_ENTR!O2767))</f>
        <v/>
      </c>
      <c r="M2767" s="173" t="str">
        <f t="shared" si="59"/>
        <v/>
      </c>
      <c r="N2767" s="14"/>
      <c r="O2767" s="14"/>
      <c r="P2767" s="21"/>
      <c r="Q2767" s="21"/>
      <c r="R2767" s="21"/>
      <c r="S2767" s="21"/>
      <c r="T2767" s="21"/>
    </row>
    <row r="2768" spans="1:20" s="16" customFormat="1" ht="30" customHeight="1">
      <c r="A2768" s="21"/>
      <c r="B2768" s="21"/>
      <c r="C2768" s="197"/>
      <c r="D2768" s="168"/>
      <c r="E2768" s="154" t="str">
        <f>IFERROR(VLOOKUP(D2768,CADA_PROD!D:H,5,0),"")</f>
        <v/>
      </c>
      <c r="F2768" s="169"/>
      <c r="G2768" s="170"/>
      <c r="H2768" s="14"/>
      <c r="I2768" s="171"/>
      <c r="J2768" s="14"/>
      <c r="K2768" s="131"/>
      <c r="L2768" s="131" t="str">
        <f>IF(D2768="","",SUMIFS(MOVI_ENTR!I:I,MOVI_ENTR!D:D,D2768,MOVI_ENTR!O:O,O2768)-SUMIFS(MOVI_SAID!H:H,MOVI_SAID!D:D,D2768,MOVI_SAID!L:L,MOVI_ENTR!O2768))</f>
        <v/>
      </c>
      <c r="M2768" s="173" t="str">
        <f t="shared" si="59"/>
        <v/>
      </c>
      <c r="N2768" s="14"/>
      <c r="O2768" s="14"/>
      <c r="P2768" s="21"/>
      <c r="Q2768" s="21"/>
      <c r="R2768" s="21"/>
      <c r="S2768" s="21"/>
      <c r="T2768" s="21"/>
    </row>
    <row r="2769" spans="1:20" s="16" customFormat="1" ht="30" customHeight="1">
      <c r="A2769" s="21"/>
      <c r="B2769" s="21"/>
      <c r="C2769" s="197"/>
      <c r="D2769" s="168"/>
      <c r="E2769" s="154" t="str">
        <f>IFERROR(VLOOKUP(D2769,CADA_PROD!D:H,5,0),"")</f>
        <v/>
      </c>
      <c r="F2769" s="169"/>
      <c r="G2769" s="170"/>
      <c r="H2769" s="14"/>
      <c r="I2769" s="171"/>
      <c r="J2769" s="14"/>
      <c r="K2769" s="131"/>
      <c r="L2769" s="131" t="str">
        <f>IF(D2769="","",SUMIFS(MOVI_ENTR!I:I,MOVI_ENTR!D:D,D2769,MOVI_ENTR!O:O,O2769)-SUMIFS(MOVI_SAID!H:H,MOVI_SAID!D:D,D2769,MOVI_SAID!L:L,MOVI_ENTR!O2769))</f>
        <v/>
      </c>
      <c r="M2769" s="173" t="str">
        <f t="shared" si="59"/>
        <v/>
      </c>
      <c r="N2769" s="14"/>
      <c r="O2769" s="14"/>
      <c r="P2769" s="21"/>
      <c r="Q2769" s="21"/>
      <c r="R2769" s="21"/>
      <c r="S2769" s="21"/>
      <c r="T2769" s="21"/>
    </row>
    <row r="2770" spans="1:20" s="16" customFormat="1" ht="30" customHeight="1">
      <c r="A2770" s="21"/>
      <c r="B2770" s="21"/>
      <c r="C2770" s="197"/>
      <c r="D2770" s="168"/>
      <c r="E2770" s="154" t="str">
        <f>IFERROR(VLOOKUP(D2770,CADA_PROD!D:H,5,0),"")</f>
        <v/>
      </c>
      <c r="F2770" s="169"/>
      <c r="G2770" s="170"/>
      <c r="H2770" s="14"/>
      <c r="I2770" s="171"/>
      <c r="J2770" s="14"/>
      <c r="K2770" s="131"/>
      <c r="L2770" s="131" t="str">
        <f>IF(D2770="","",SUMIFS(MOVI_ENTR!I:I,MOVI_ENTR!D:D,D2770,MOVI_ENTR!O:O,O2770)-SUMIFS(MOVI_SAID!H:H,MOVI_SAID!D:D,D2770,MOVI_SAID!L:L,MOVI_ENTR!O2770))</f>
        <v/>
      </c>
      <c r="M2770" s="173" t="str">
        <f t="shared" si="59"/>
        <v/>
      </c>
      <c r="N2770" s="14"/>
      <c r="O2770" s="14"/>
      <c r="P2770" s="21"/>
      <c r="Q2770" s="21"/>
      <c r="R2770" s="21"/>
      <c r="S2770" s="21"/>
      <c r="T2770" s="21"/>
    </row>
    <row r="2771" spans="1:20" s="16" customFormat="1" ht="30" customHeight="1">
      <c r="A2771" s="21"/>
      <c r="B2771" s="21"/>
      <c r="C2771" s="197"/>
      <c r="D2771" s="168"/>
      <c r="E2771" s="154" t="str">
        <f>IFERROR(VLOOKUP(D2771,CADA_PROD!D:H,5,0),"")</f>
        <v/>
      </c>
      <c r="F2771" s="169"/>
      <c r="G2771" s="170"/>
      <c r="H2771" s="14"/>
      <c r="I2771" s="171"/>
      <c r="J2771" s="14"/>
      <c r="K2771" s="131"/>
      <c r="L2771" s="131" t="str">
        <f>IF(D2771="","",SUMIFS(MOVI_ENTR!I:I,MOVI_ENTR!D:D,D2771,MOVI_ENTR!O:O,O2771)-SUMIFS(MOVI_SAID!H:H,MOVI_SAID!D:D,D2771,MOVI_SAID!L:L,MOVI_ENTR!O2771))</f>
        <v/>
      </c>
      <c r="M2771" s="173" t="str">
        <f t="shared" si="59"/>
        <v/>
      </c>
      <c r="N2771" s="14"/>
      <c r="O2771" s="14"/>
      <c r="P2771" s="21"/>
      <c r="Q2771" s="21"/>
      <c r="R2771" s="21"/>
      <c r="S2771" s="21"/>
      <c r="T2771" s="21"/>
    </row>
    <row r="2772" spans="1:20" s="16" customFormat="1" ht="30" customHeight="1">
      <c r="A2772" s="21"/>
      <c r="B2772" s="21"/>
      <c r="C2772" s="197"/>
      <c r="D2772" s="168"/>
      <c r="E2772" s="154" t="str">
        <f>IFERROR(VLOOKUP(D2772,CADA_PROD!D:H,5,0),"")</f>
        <v/>
      </c>
      <c r="F2772" s="169"/>
      <c r="G2772" s="170"/>
      <c r="H2772" s="14"/>
      <c r="I2772" s="171"/>
      <c r="J2772" s="14"/>
      <c r="K2772" s="131"/>
      <c r="L2772" s="131" t="str">
        <f>IF(D2772="","",SUMIFS(MOVI_ENTR!I:I,MOVI_ENTR!D:D,D2772,MOVI_ENTR!O:O,O2772)-SUMIFS(MOVI_SAID!H:H,MOVI_SAID!D:D,D2772,MOVI_SAID!L:L,MOVI_ENTR!O2772))</f>
        <v/>
      </c>
      <c r="M2772" s="173" t="str">
        <f t="shared" si="59"/>
        <v/>
      </c>
      <c r="N2772" s="14"/>
      <c r="O2772" s="14"/>
      <c r="P2772" s="21"/>
      <c r="Q2772" s="21"/>
      <c r="R2772" s="21"/>
      <c r="S2772" s="21"/>
      <c r="T2772" s="21"/>
    </row>
    <row r="2773" spans="1:20" s="16" customFormat="1" ht="30" customHeight="1">
      <c r="A2773" s="21"/>
      <c r="B2773" s="21"/>
      <c r="C2773" s="197"/>
      <c r="D2773" s="168"/>
      <c r="E2773" s="154" t="str">
        <f>IFERROR(VLOOKUP(D2773,CADA_PROD!D:H,5,0),"")</f>
        <v/>
      </c>
      <c r="F2773" s="169"/>
      <c r="G2773" s="170"/>
      <c r="H2773" s="14"/>
      <c r="I2773" s="171"/>
      <c r="J2773" s="14"/>
      <c r="K2773" s="131"/>
      <c r="L2773" s="131" t="str">
        <f>IF(D2773="","",SUMIFS(MOVI_ENTR!I:I,MOVI_ENTR!D:D,D2773,MOVI_ENTR!O:O,O2773)-SUMIFS(MOVI_SAID!H:H,MOVI_SAID!D:D,D2773,MOVI_SAID!L:L,MOVI_ENTR!O2773))</f>
        <v/>
      </c>
      <c r="M2773" s="173" t="str">
        <f t="shared" si="59"/>
        <v/>
      </c>
      <c r="N2773" s="14"/>
      <c r="O2773" s="14"/>
      <c r="P2773" s="21"/>
      <c r="Q2773" s="21"/>
      <c r="R2773" s="21"/>
      <c r="S2773" s="21"/>
      <c r="T2773" s="21"/>
    </row>
    <row r="2774" spans="1:20" s="16" customFormat="1" ht="30" customHeight="1">
      <c r="A2774" s="21"/>
      <c r="B2774" s="21"/>
      <c r="C2774" s="197"/>
      <c r="D2774" s="168"/>
      <c r="E2774" s="154" t="str">
        <f>IFERROR(VLOOKUP(D2774,CADA_PROD!D:H,5,0),"")</f>
        <v/>
      </c>
      <c r="F2774" s="169"/>
      <c r="G2774" s="170"/>
      <c r="H2774" s="14"/>
      <c r="I2774" s="171"/>
      <c r="J2774" s="14"/>
      <c r="K2774" s="131"/>
      <c r="L2774" s="131" t="str">
        <f>IF(D2774="","",SUMIFS(MOVI_ENTR!I:I,MOVI_ENTR!D:D,D2774,MOVI_ENTR!O:O,O2774)-SUMIFS(MOVI_SAID!H:H,MOVI_SAID!D:D,D2774,MOVI_SAID!L:L,MOVI_ENTR!O2774))</f>
        <v/>
      </c>
      <c r="M2774" s="173" t="str">
        <f t="shared" si="59"/>
        <v/>
      </c>
      <c r="N2774" s="14"/>
      <c r="O2774" s="14"/>
      <c r="P2774" s="21"/>
      <c r="Q2774" s="21"/>
      <c r="R2774" s="21"/>
      <c r="S2774" s="21"/>
      <c r="T2774" s="21"/>
    </row>
    <row r="2775" spans="1:20" s="16" customFormat="1" ht="30" customHeight="1">
      <c r="A2775" s="21"/>
      <c r="B2775" s="21"/>
      <c r="C2775" s="197"/>
      <c r="D2775" s="168"/>
      <c r="E2775" s="154" t="str">
        <f>IFERROR(VLOOKUP(D2775,CADA_PROD!D:H,5,0),"")</f>
        <v/>
      </c>
      <c r="F2775" s="169"/>
      <c r="G2775" s="170"/>
      <c r="H2775" s="14"/>
      <c r="I2775" s="171"/>
      <c r="J2775" s="14"/>
      <c r="K2775" s="131"/>
      <c r="L2775" s="131" t="str">
        <f>IF(D2775="","",SUMIFS(MOVI_ENTR!I:I,MOVI_ENTR!D:D,D2775,MOVI_ENTR!O:O,O2775)-SUMIFS(MOVI_SAID!H:H,MOVI_SAID!D:D,D2775,MOVI_SAID!L:L,MOVI_ENTR!O2775))</f>
        <v/>
      </c>
      <c r="M2775" s="173" t="str">
        <f t="shared" si="59"/>
        <v/>
      </c>
      <c r="N2775" s="14"/>
      <c r="O2775" s="14"/>
      <c r="P2775" s="21"/>
      <c r="Q2775" s="21"/>
      <c r="R2775" s="21"/>
      <c r="S2775" s="21"/>
      <c r="T2775" s="21"/>
    </row>
    <row r="2776" spans="1:20" s="16" customFormat="1" ht="30" customHeight="1">
      <c r="A2776" s="21"/>
      <c r="B2776" s="21"/>
      <c r="C2776" s="197"/>
      <c r="D2776" s="168"/>
      <c r="E2776" s="154" t="str">
        <f>IFERROR(VLOOKUP(D2776,CADA_PROD!D:H,5,0),"")</f>
        <v/>
      </c>
      <c r="F2776" s="169"/>
      <c r="G2776" s="170"/>
      <c r="H2776" s="14"/>
      <c r="I2776" s="171"/>
      <c r="J2776" s="14"/>
      <c r="K2776" s="131"/>
      <c r="L2776" s="131" t="str">
        <f>IF(D2776="","",SUMIFS(MOVI_ENTR!I:I,MOVI_ENTR!D:D,D2776,MOVI_ENTR!O:O,O2776)-SUMIFS(MOVI_SAID!H:H,MOVI_SAID!D:D,D2776,MOVI_SAID!L:L,MOVI_ENTR!O2776))</f>
        <v/>
      </c>
      <c r="M2776" s="173" t="str">
        <f t="shared" si="59"/>
        <v/>
      </c>
      <c r="N2776" s="14"/>
      <c r="O2776" s="14"/>
      <c r="P2776" s="21"/>
      <c r="Q2776" s="21"/>
      <c r="R2776" s="21"/>
      <c r="S2776" s="21"/>
      <c r="T2776" s="21"/>
    </row>
    <row r="2777" spans="1:20" s="16" customFormat="1" ht="30" customHeight="1">
      <c r="A2777" s="21"/>
      <c r="B2777" s="21"/>
      <c r="C2777" s="197"/>
      <c r="D2777" s="168"/>
      <c r="E2777" s="154" t="str">
        <f>IFERROR(VLOOKUP(D2777,CADA_PROD!D:H,5,0),"")</f>
        <v/>
      </c>
      <c r="F2777" s="169"/>
      <c r="G2777" s="170"/>
      <c r="H2777" s="14"/>
      <c r="I2777" s="171"/>
      <c r="J2777" s="14"/>
      <c r="K2777" s="131"/>
      <c r="L2777" s="131" t="str">
        <f>IF(D2777="","",SUMIFS(MOVI_ENTR!I:I,MOVI_ENTR!D:D,D2777,MOVI_ENTR!O:O,O2777)-SUMIFS(MOVI_SAID!H:H,MOVI_SAID!D:D,D2777,MOVI_SAID!L:L,MOVI_ENTR!O2777))</f>
        <v/>
      </c>
      <c r="M2777" s="173" t="str">
        <f t="shared" si="59"/>
        <v/>
      </c>
      <c r="N2777" s="14"/>
      <c r="O2777" s="14"/>
      <c r="P2777" s="21"/>
      <c r="Q2777" s="21"/>
      <c r="R2777" s="21"/>
      <c r="S2777" s="21"/>
      <c r="T2777" s="21"/>
    </row>
    <row r="2778" spans="1:20" s="16" customFormat="1" ht="30" customHeight="1">
      <c r="A2778" s="21"/>
      <c r="B2778" s="21"/>
      <c r="C2778" s="197"/>
      <c r="D2778" s="168"/>
      <c r="E2778" s="154" t="str">
        <f>IFERROR(VLOOKUP(D2778,CADA_PROD!D:H,5,0),"")</f>
        <v/>
      </c>
      <c r="F2778" s="169"/>
      <c r="G2778" s="170"/>
      <c r="H2778" s="14"/>
      <c r="I2778" s="171"/>
      <c r="J2778" s="14"/>
      <c r="K2778" s="131"/>
      <c r="L2778" s="131" t="str">
        <f>IF(D2778="","",SUMIFS(MOVI_ENTR!I:I,MOVI_ENTR!D:D,D2778,MOVI_ENTR!O:O,O2778)-SUMIFS(MOVI_SAID!H:H,MOVI_SAID!D:D,D2778,MOVI_SAID!L:L,MOVI_ENTR!O2778))</f>
        <v/>
      </c>
      <c r="M2778" s="173" t="str">
        <f t="shared" si="59"/>
        <v/>
      </c>
      <c r="N2778" s="14"/>
      <c r="O2778" s="14"/>
      <c r="P2778" s="21"/>
      <c r="Q2778" s="21"/>
      <c r="R2778" s="21"/>
      <c r="S2778" s="21"/>
      <c r="T2778" s="21"/>
    </row>
    <row r="2779" spans="1:20" s="16" customFormat="1" ht="30" customHeight="1">
      <c r="A2779" s="21"/>
      <c r="B2779" s="21"/>
      <c r="C2779" s="197"/>
      <c r="D2779" s="168"/>
      <c r="E2779" s="154" t="str">
        <f>IFERROR(VLOOKUP(D2779,CADA_PROD!D:H,5,0),"")</f>
        <v/>
      </c>
      <c r="F2779" s="169"/>
      <c r="G2779" s="170"/>
      <c r="H2779" s="14"/>
      <c r="I2779" s="171"/>
      <c r="J2779" s="14"/>
      <c r="K2779" s="131"/>
      <c r="L2779" s="131" t="str">
        <f>IF(D2779="","",SUMIFS(MOVI_ENTR!I:I,MOVI_ENTR!D:D,D2779,MOVI_ENTR!O:O,O2779)-SUMIFS(MOVI_SAID!H:H,MOVI_SAID!D:D,D2779,MOVI_SAID!L:L,MOVI_ENTR!O2779))</f>
        <v/>
      </c>
      <c r="M2779" s="173" t="str">
        <f t="shared" ref="M2779:M2842" si="60">IF(D2779="","",H2779*I2779)</f>
        <v/>
      </c>
      <c r="N2779" s="14"/>
      <c r="O2779" s="14"/>
      <c r="P2779" s="21"/>
      <c r="Q2779" s="21"/>
      <c r="R2779" s="21"/>
      <c r="S2779" s="21"/>
      <c r="T2779" s="21"/>
    </row>
    <row r="2780" spans="1:20" s="16" customFormat="1" ht="30" customHeight="1">
      <c r="A2780" s="21"/>
      <c r="B2780" s="21"/>
      <c r="C2780" s="197"/>
      <c r="D2780" s="168"/>
      <c r="E2780" s="154" t="str">
        <f>IFERROR(VLOOKUP(D2780,CADA_PROD!D:H,5,0),"")</f>
        <v/>
      </c>
      <c r="F2780" s="169"/>
      <c r="G2780" s="170"/>
      <c r="H2780" s="14"/>
      <c r="I2780" s="171"/>
      <c r="J2780" s="14"/>
      <c r="K2780" s="131"/>
      <c r="L2780" s="131" t="str">
        <f>IF(D2780="","",SUMIFS(MOVI_ENTR!I:I,MOVI_ENTR!D:D,D2780,MOVI_ENTR!O:O,O2780)-SUMIFS(MOVI_SAID!H:H,MOVI_SAID!D:D,D2780,MOVI_SAID!L:L,MOVI_ENTR!O2780))</f>
        <v/>
      </c>
      <c r="M2780" s="173" t="str">
        <f t="shared" si="60"/>
        <v/>
      </c>
      <c r="N2780" s="14"/>
      <c r="O2780" s="14"/>
      <c r="P2780" s="21"/>
      <c r="Q2780" s="21"/>
      <c r="R2780" s="21"/>
      <c r="S2780" s="21"/>
      <c r="T2780" s="21"/>
    </row>
    <row r="2781" spans="1:20" s="16" customFormat="1" ht="30" customHeight="1">
      <c r="A2781" s="21"/>
      <c r="B2781" s="21"/>
      <c r="C2781" s="197"/>
      <c r="D2781" s="168"/>
      <c r="E2781" s="154" t="str">
        <f>IFERROR(VLOOKUP(D2781,CADA_PROD!D:H,5,0),"")</f>
        <v/>
      </c>
      <c r="F2781" s="169"/>
      <c r="G2781" s="170"/>
      <c r="H2781" s="14"/>
      <c r="I2781" s="171"/>
      <c r="J2781" s="14"/>
      <c r="K2781" s="131"/>
      <c r="L2781" s="131" t="str">
        <f>IF(D2781="","",SUMIFS(MOVI_ENTR!I:I,MOVI_ENTR!D:D,D2781,MOVI_ENTR!O:O,O2781)-SUMIFS(MOVI_SAID!H:H,MOVI_SAID!D:D,D2781,MOVI_SAID!L:L,MOVI_ENTR!O2781))</f>
        <v/>
      </c>
      <c r="M2781" s="173" t="str">
        <f t="shared" si="60"/>
        <v/>
      </c>
      <c r="N2781" s="14"/>
      <c r="O2781" s="14"/>
      <c r="P2781" s="21"/>
      <c r="Q2781" s="21"/>
      <c r="R2781" s="21"/>
      <c r="S2781" s="21"/>
      <c r="T2781" s="21"/>
    </row>
    <row r="2782" spans="1:20" s="16" customFormat="1" ht="30" customHeight="1">
      <c r="A2782" s="21"/>
      <c r="B2782" s="21"/>
      <c r="C2782" s="197"/>
      <c r="D2782" s="168"/>
      <c r="E2782" s="154" t="str">
        <f>IFERROR(VLOOKUP(D2782,CADA_PROD!D:H,5,0),"")</f>
        <v/>
      </c>
      <c r="F2782" s="169"/>
      <c r="G2782" s="170"/>
      <c r="H2782" s="14"/>
      <c r="I2782" s="171"/>
      <c r="J2782" s="14"/>
      <c r="K2782" s="131"/>
      <c r="L2782" s="131" t="str">
        <f>IF(D2782="","",SUMIFS(MOVI_ENTR!I:I,MOVI_ENTR!D:D,D2782,MOVI_ENTR!O:O,O2782)-SUMIFS(MOVI_SAID!H:H,MOVI_SAID!D:D,D2782,MOVI_SAID!L:L,MOVI_ENTR!O2782))</f>
        <v/>
      </c>
      <c r="M2782" s="173" t="str">
        <f t="shared" si="60"/>
        <v/>
      </c>
      <c r="N2782" s="14"/>
      <c r="O2782" s="14"/>
      <c r="P2782" s="21"/>
      <c r="Q2782" s="21"/>
      <c r="R2782" s="21"/>
      <c r="S2782" s="21"/>
      <c r="T2782" s="21"/>
    </row>
    <row r="2783" spans="1:20" s="16" customFormat="1" ht="30" customHeight="1">
      <c r="A2783" s="21"/>
      <c r="B2783" s="21"/>
      <c r="C2783" s="197"/>
      <c r="D2783" s="168"/>
      <c r="E2783" s="154" t="str">
        <f>IFERROR(VLOOKUP(D2783,CADA_PROD!D:H,5,0),"")</f>
        <v/>
      </c>
      <c r="F2783" s="169"/>
      <c r="G2783" s="170"/>
      <c r="H2783" s="14"/>
      <c r="I2783" s="171"/>
      <c r="J2783" s="14"/>
      <c r="K2783" s="131"/>
      <c r="L2783" s="131" t="str">
        <f>IF(D2783="","",SUMIFS(MOVI_ENTR!I:I,MOVI_ENTR!D:D,D2783,MOVI_ENTR!O:O,O2783)-SUMIFS(MOVI_SAID!H:H,MOVI_SAID!D:D,D2783,MOVI_SAID!L:L,MOVI_ENTR!O2783))</f>
        <v/>
      </c>
      <c r="M2783" s="173" t="str">
        <f t="shared" si="60"/>
        <v/>
      </c>
      <c r="N2783" s="14"/>
      <c r="O2783" s="14"/>
      <c r="P2783" s="21"/>
      <c r="Q2783" s="21"/>
      <c r="R2783" s="21"/>
      <c r="S2783" s="21"/>
      <c r="T2783" s="21"/>
    </row>
    <row r="2784" spans="1:20" s="16" customFormat="1" ht="30" customHeight="1">
      <c r="A2784" s="21"/>
      <c r="B2784" s="21"/>
      <c r="C2784" s="197"/>
      <c r="D2784" s="168"/>
      <c r="E2784" s="154" t="str">
        <f>IFERROR(VLOOKUP(D2784,CADA_PROD!D:H,5,0),"")</f>
        <v/>
      </c>
      <c r="F2784" s="169"/>
      <c r="G2784" s="170"/>
      <c r="H2784" s="14"/>
      <c r="I2784" s="171"/>
      <c r="J2784" s="14"/>
      <c r="K2784" s="131"/>
      <c r="L2784" s="131" t="str">
        <f>IF(D2784="","",SUMIFS(MOVI_ENTR!I:I,MOVI_ENTR!D:D,D2784,MOVI_ENTR!O:O,O2784)-SUMIFS(MOVI_SAID!H:H,MOVI_SAID!D:D,D2784,MOVI_SAID!L:L,MOVI_ENTR!O2784))</f>
        <v/>
      </c>
      <c r="M2784" s="173" t="str">
        <f t="shared" si="60"/>
        <v/>
      </c>
      <c r="N2784" s="14"/>
      <c r="O2784" s="14"/>
      <c r="P2784" s="21"/>
      <c r="Q2784" s="21"/>
      <c r="R2784" s="21"/>
      <c r="S2784" s="21"/>
      <c r="T2784" s="21"/>
    </row>
    <row r="2785" spans="1:20" s="16" customFormat="1" ht="30" customHeight="1">
      <c r="A2785" s="21"/>
      <c r="B2785" s="21"/>
      <c r="C2785" s="197"/>
      <c r="D2785" s="168"/>
      <c r="E2785" s="154" t="str">
        <f>IFERROR(VLOOKUP(D2785,CADA_PROD!D:H,5,0),"")</f>
        <v/>
      </c>
      <c r="F2785" s="169"/>
      <c r="G2785" s="170"/>
      <c r="H2785" s="14"/>
      <c r="I2785" s="171"/>
      <c r="J2785" s="14"/>
      <c r="K2785" s="131"/>
      <c r="L2785" s="131" t="str">
        <f>IF(D2785="","",SUMIFS(MOVI_ENTR!I:I,MOVI_ENTR!D:D,D2785,MOVI_ENTR!O:O,O2785)-SUMIFS(MOVI_SAID!H:H,MOVI_SAID!D:D,D2785,MOVI_SAID!L:L,MOVI_ENTR!O2785))</f>
        <v/>
      </c>
      <c r="M2785" s="173" t="str">
        <f t="shared" si="60"/>
        <v/>
      </c>
      <c r="N2785" s="14"/>
      <c r="O2785" s="14"/>
      <c r="P2785" s="21"/>
      <c r="Q2785" s="21"/>
      <c r="R2785" s="21"/>
      <c r="S2785" s="21"/>
      <c r="T2785" s="21"/>
    </row>
    <row r="2786" spans="1:20" s="16" customFormat="1" ht="30" customHeight="1">
      <c r="A2786" s="21"/>
      <c r="B2786" s="21"/>
      <c r="C2786" s="197"/>
      <c r="D2786" s="168"/>
      <c r="E2786" s="154" t="str">
        <f>IFERROR(VLOOKUP(D2786,CADA_PROD!D:H,5,0),"")</f>
        <v/>
      </c>
      <c r="F2786" s="169"/>
      <c r="G2786" s="170"/>
      <c r="H2786" s="14"/>
      <c r="I2786" s="171"/>
      <c r="J2786" s="14"/>
      <c r="K2786" s="131"/>
      <c r="L2786" s="131" t="str">
        <f>IF(D2786="","",SUMIFS(MOVI_ENTR!I:I,MOVI_ENTR!D:D,D2786,MOVI_ENTR!O:O,O2786)-SUMIFS(MOVI_SAID!H:H,MOVI_SAID!D:D,D2786,MOVI_SAID!L:L,MOVI_ENTR!O2786))</f>
        <v/>
      </c>
      <c r="M2786" s="173" t="str">
        <f t="shared" si="60"/>
        <v/>
      </c>
      <c r="N2786" s="14"/>
      <c r="O2786" s="14"/>
      <c r="P2786" s="21"/>
      <c r="Q2786" s="21"/>
      <c r="R2786" s="21"/>
      <c r="S2786" s="21"/>
      <c r="T2786" s="21"/>
    </row>
    <row r="2787" spans="1:20" s="16" customFormat="1" ht="30" customHeight="1">
      <c r="A2787" s="21"/>
      <c r="B2787" s="21"/>
      <c r="C2787" s="197"/>
      <c r="D2787" s="168"/>
      <c r="E2787" s="154" t="str">
        <f>IFERROR(VLOOKUP(D2787,CADA_PROD!D:H,5,0),"")</f>
        <v/>
      </c>
      <c r="F2787" s="169"/>
      <c r="G2787" s="170"/>
      <c r="H2787" s="14"/>
      <c r="I2787" s="171"/>
      <c r="J2787" s="14"/>
      <c r="K2787" s="131"/>
      <c r="L2787" s="131" t="str">
        <f>IF(D2787="","",SUMIFS(MOVI_ENTR!I:I,MOVI_ENTR!D:D,D2787,MOVI_ENTR!O:O,O2787)-SUMIFS(MOVI_SAID!H:H,MOVI_SAID!D:D,D2787,MOVI_SAID!L:L,MOVI_ENTR!O2787))</f>
        <v/>
      </c>
      <c r="M2787" s="173" t="str">
        <f t="shared" si="60"/>
        <v/>
      </c>
      <c r="N2787" s="14"/>
      <c r="O2787" s="14"/>
      <c r="P2787" s="21"/>
      <c r="Q2787" s="21"/>
      <c r="R2787" s="21"/>
      <c r="S2787" s="21"/>
      <c r="T2787" s="21"/>
    </row>
    <row r="2788" spans="1:20" s="16" customFormat="1" ht="30" customHeight="1">
      <c r="A2788" s="21"/>
      <c r="B2788" s="21"/>
      <c r="C2788" s="197"/>
      <c r="D2788" s="168"/>
      <c r="E2788" s="154" t="str">
        <f>IFERROR(VLOOKUP(D2788,CADA_PROD!D:H,5,0),"")</f>
        <v/>
      </c>
      <c r="F2788" s="169"/>
      <c r="G2788" s="170"/>
      <c r="H2788" s="14"/>
      <c r="I2788" s="171"/>
      <c r="J2788" s="14"/>
      <c r="K2788" s="131"/>
      <c r="L2788" s="131" t="str">
        <f>IF(D2788="","",SUMIFS(MOVI_ENTR!I:I,MOVI_ENTR!D:D,D2788,MOVI_ENTR!O:O,O2788)-SUMIFS(MOVI_SAID!H:H,MOVI_SAID!D:D,D2788,MOVI_SAID!L:L,MOVI_ENTR!O2788))</f>
        <v/>
      </c>
      <c r="M2788" s="173" t="str">
        <f t="shared" si="60"/>
        <v/>
      </c>
      <c r="N2788" s="14"/>
      <c r="O2788" s="14"/>
      <c r="P2788" s="21"/>
      <c r="Q2788" s="21"/>
      <c r="R2788" s="21"/>
      <c r="S2788" s="21"/>
      <c r="T2788" s="21"/>
    </row>
    <row r="2789" spans="1:20" s="16" customFormat="1" ht="30" customHeight="1">
      <c r="A2789" s="21"/>
      <c r="B2789" s="21"/>
      <c r="C2789" s="197"/>
      <c r="D2789" s="168"/>
      <c r="E2789" s="154" t="str">
        <f>IFERROR(VLOOKUP(D2789,CADA_PROD!D:H,5,0),"")</f>
        <v/>
      </c>
      <c r="F2789" s="169"/>
      <c r="G2789" s="170"/>
      <c r="H2789" s="14"/>
      <c r="I2789" s="171"/>
      <c r="J2789" s="14"/>
      <c r="K2789" s="131"/>
      <c r="L2789" s="131" t="str">
        <f>IF(D2789="","",SUMIFS(MOVI_ENTR!I:I,MOVI_ENTR!D:D,D2789,MOVI_ENTR!O:O,O2789)-SUMIFS(MOVI_SAID!H:H,MOVI_SAID!D:D,D2789,MOVI_SAID!L:L,MOVI_ENTR!O2789))</f>
        <v/>
      </c>
      <c r="M2789" s="173" t="str">
        <f t="shared" si="60"/>
        <v/>
      </c>
      <c r="N2789" s="14"/>
      <c r="O2789" s="14"/>
      <c r="P2789" s="21"/>
      <c r="Q2789" s="21"/>
      <c r="R2789" s="21"/>
      <c r="S2789" s="21"/>
      <c r="T2789" s="21"/>
    </row>
    <row r="2790" spans="1:20" s="16" customFormat="1" ht="30" customHeight="1">
      <c r="A2790" s="21"/>
      <c r="B2790" s="21"/>
      <c r="C2790" s="197"/>
      <c r="D2790" s="168"/>
      <c r="E2790" s="154" t="str">
        <f>IFERROR(VLOOKUP(D2790,CADA_PROD!D:H,5,0),"")</f>
        <v/>
      </c>
      <c r="F2790" s="169"/>
      <c r="G2790" s="170"/>
      <c r="H2790" s="14"/>
      <c r="I2790" s="171"/>
      <c r="J2790" s="14"/>
      <c r="K2790" s="131"/>
      <c r="L2790" s="131" t="str">
        <f>IF(D2790="","",SUMIFS(MOVI_ENTR!I:I,MOVI_ENTR!D:D,D2790,MOVI_ENTR!O:O,O2790)-SUMIFS(MOVI_SAID!H:H,MOVI_SAID!D:D,D2790,MOVI_SAID!L:L,MOVI_ENTR!O2790))</f>
        <v/>
      </c>
      <c r="M2790" s="173" t="str">
        <f t="shared" si="60"/>
        <v/>
      </c>
      <c r="N2790" s="14"/>
      <c r="O2790" s="14"/>
      <c r="P2790" s="21"/>
      <c r="Q2790" s="21"/>
      <c r="R2790" s="21"/>
      <c r="S2790" s="21"/>
      <c r="T2790" s="21"/>
    </row>
    <row r="2791" spans="1:20" s="16" customFormat="1" ht="30" customHeight="1">
      <c r="A2791" s="21"/>
      <c r="B2791" s="21"/>
      <c r="C2791" s="197"/>
      <c r="D2791" s="168"/>
      <c r="E2791" s="154" t="str">
        <f>IFERROR(VLOOKUP(D2791,CADA_PROD!D:H,5,0),"")</f>
        <v/>
      </c>
      <c r="F2791" s="169"/>
      <c r="G2791" s="170"/>
      <c r="H2791" s="14"/>
      <c r="I2791" s="171"/>
      <c r="J2791" s="14"/>
      <c r="K2791" s="131"/>
      <c r="L2791" s="131" t="str">
        <f>IF(D2791="","",SUMIFS(MOVI_ENTR!I:I,MOVI_ENTR!D:D,D2791,MOVI_ENTR!O:O,O2791)-SUMIFS(MOVI_SAID!H:H,MOVI_SAID!D:D,D2791,MOVI_SAID!L:L,MOVI_ENTR!O2791))</f>
        <v/>
      </c>
      <c r="M2791" s="173" t="str">
        <f t="shared" si="60"/>
        <v/>
      </c>
      <c r="N2791" s="14"/>
      <c r="O2791" s="14"/>
      <c r="P2791" s="21"/>
      <c r="Q2791" s="21"/>
      <c r="R2791" s="21"/>
      <c r="S2791" s="21"/>
      <c r="T2791" s="21"/>
    </row>
    <row r="2792" spans="1:20" s="16" customFormat="1" ht="30" customHeight="1">
      <c r="A2792" s="21"/>
      <c r="B2792" s="21"/>
      <c r="C2792" s="197"/>
      <c r="D2792" s="168"/>
      <c r="E2792" s="154" t="str">
        <f>IFERROR(VLOOKUP(D2792,CADA_PROD!D:H,5,0),"")</f>
        <v/>
      </c>
      <c r="F2792" s="169"/>
      <c r="G2792" s="170"/>
      <c r="H2792" s="14"/>
      <c r="I2792" s="171"/>
      <c r="J2792" s="14"/>
      <c r="K2792" s="131"/>
      <c r="L2792" s="131" t="str">
        <f>IF(D2792="","",SUMIFS(MOVI_ENTR!I:I,MOVI_ENTR!D:D,D2792,MOVI_ENTR!O:O,O2792)-SUMIFS(MOVI_SAID!H:H,MOVI_SAID!D:D,D2792,MOVI_SAID!L:L,MOVI_ENTR!O2792))</f>
        <v/>
      </c>
      <c r="M2792" s="173" t="str">
        <f t="shared" si="60"/>
        <v/>
      </c>
      <c r="N2792" s="14"/>
      <c r="O2792" s="14"/>
      <c r="P2792" s="21"/>
      <c r="Q2792" s="21"/>
      <c r="R2792" s="21"/>
      <c r="S2792" s="21"/>
      <c r="T2792" s="21"/>
    </row>
    <row r="2793" spans="1:20" s="16" customFormat="1" ht="30" customHeight="1">
      <c r="A2793" s="21"/>
      <c r="B2793" s="21"/>
      <c r="C2793" s="197"/>
      <c r="D2793" s="168"/>
      <c r="E2793" s="154" t="str">
        <f>IFERROR(VLOOKUP(D2793,CADA_PROD!D:H,5,0),"")</f>
        <v/>
      </c>
      <c r="F2793" s="169"/>
      <c r="G2793" s="170"/>
      <c r="H2793" s="14"/>
      <c r="I2793" s="171"/>
      <c r="J2793" s="14"/>
      <c r="K2793" s="131"/>
      <c r="L2793" s="131" t="str">
        <f>IF(D2793="","",SUMIFS(MOVI_ENTR!I:I,MOVI_ENTR!D:D,D2793,MOVI_ENTR!O:O,O2793)-SUMIFS(MOVI_SAID!H:H,MOVI_SAID!D:D,D2793,MOVI_SAID!L:L,MOVI_ENTR!O2793))</f>
        <v/>
      </c>
      <c r="M2793" s="173" t="str">
        <f t="shared" si="60"/>
        <v/>
      </c>
      <c r="N2793" s="14"/>
      <c r="O2793" s="14"/>
      <c r="P2793" s="21"/>
      <c r="Q2793" s="21"/>
      <c r="R2793" s="21"/>
      <c r="S2793" s="21"/>
      <c r="T2793" s="21"/>
    </row>
    <row r="2794" spans="1:20" s="16" customFormat="1" ht="30" customHeight="1">
      <c r="A2794" s="21"/>
      <c r="B2794" s="21"/>
      <c r="C2794" s="197"/>
      <c r="D2794" s="168"/>
      <c r="E2794" s="154" t="str">
        <f>IFERROR(VLOOKUP(D2794,CADA_PROD!D:H,5,0),"")</f>
        <v/>
      </c>
      <c r="F2794" s="169"/>
      <c r="G2794" s="170"/>
      <c r="H2794" s="14"/>
      <c r="I2794" s="171"/>
      <c r="J2794" s="14"/>
      <c r="K2794" s="131"/>
      <c r="L2794" s="131" t="str">
        <f>IF(D2794="","",SUMIFS(MOVI_ENTR!I:I,MOVI_ENTR!D:D,D2794,MOVI_ENTR!O:O,O2794)-SUMIFS(MOVI_SAID!H:H,MOVI_SAID!D:D,D2794,MOVI_SAID!L:L,MOVI_ENTR!O2794))</f>
        <v/>
      </c>
      <c r="M2794" s="173" t="str">
        <f t="shared" si="60"/>
        <v/>
      </c>
      <c r="N2794" s="14"/>
      <c r="O2794" s="14"/>
      <c r="P2794" s="21"/>
      <c r="Q2794" s="21"/>
      <c r="R2794" s="21"/>
      <c r="S2794" s="21"/>
      <c r="T2794" s="21"/>
    </row>
    <row r="2795" spans="1:20" s="16" customFormat="1" ht="30" customHeight="1">
      <c r="A2795" s="21"/>
      <c r="B2795" s="21"/>
      <c r="C2795" s="197"/>
      <c r="D2795" s="168"/>
      <c r="E2795" s="154" t="str">
        <f>IFERROR(VLOOKUP(D2795,CADA_PROD!D:H,5,0),"")</f>
        <v/>
      </c>
      <c r="F2795" s="169"/>
      <c r="G2795" s="170"/>
      <c r="H2795" s="14"/>
      <c r="I2795" s="171"/>
      <c r="J2795" s="14"/>
      <c r="K2795" s="131"/>
      <c r="L2795" s="131" t="str">
        <f>IF(D2795="","",SUMIFS(MOVI_ENTR!I:I,MOVI_ENTR!D:D,D2795,MOVI_ENTR!O:O,O2795)-SUMIFS(MOVI_SAID!H:H,MOVI_SAID!D:D,D2795,MOVI_SAID!L:L,MOVI_ENTR!O2795))</f>
        <v/>
      </c>
      <c r="M2795" s="173" t="str">
        <f t="shared" si="60"/>
        <v/>
      </c>
      <c r="N2795" s="14"/>
      <c r="O2795" s="14"/>
      <c r="P2795" s="21"/>
      <c r="Q2795" s="21"/>
      <c r="R2795" s="21"/>
      <c r="S2795" s="21"/>
      <c r="T2795" s="21"/>
    </row>
    <row r="2796" spans="1:20" s="16" customFormat="1" ht="30" customHeight="1">
      <c r="A2796" s="21"/>
      <c r="B2796" s="21"/>
      <c r="C2796" s="197"/>
      <c r="D2796" s="168"/>
      <c r="E2796" s="154" t="str">
        <f>IFERROR(VLOOKUP(D2796,CADA_PROD!D:H,5,0),"")</f>
        <v/>
      </c>
      <c r="F2796" s="169"/>
      <c r="G2796" s="170"/>
      <c r="H2796" s="14"/>
      <c r="I2796" s="171"/>
      <c r="J2796" s="14"/>
      <c r="K2796" s="131"/>
      <c r="L2796" s="131" t="str">
        <f>IF(D2796="","",SUMIFS(MOVI_ENTR!I:I,MOVI_ENTR!D:D,D2796,MOVI_ENTR!O:O,O2796)-SUMIFS(MOVI_SAID!H:H,MOVI_SAID!D:D,D2796,MOVI_SAID!L:L,MOVI_ENTR!O2796))</f>
        <v/>
      </c>
      <c r="M2796" s="173" t="str">
        <f t="shared" si="60"/>
        <v/>
      </c>
      <c r="N2796" s="14"/>
      <c r="O2796" s="14"/>
      <c r="P2796" s="21"/>
      <c r="Q2796" s="21"/>
      <c r="R2796" s="21"/>
      <c r="S2796" s="21"/>
      <c r="T2796" s="21"/>
    </row>
    <row r="2797" spans="1:20" s="16" customFormat="1" ht="30" customHeight="1">
      <c r="A2797" s="21"/>
      <c r="B2797" s="21"/>
      <c r="C2797" s="197"/>
      <c r="D2797" s="168"/>
      <c r="E2797" s="154" t="str">
        <f>IFERROR(VLOOKUP(D2797,CADA_PROD!D:H,5,0),"")</f>
        <v/>
      </c>
      <c r="F2797" s="169"/>
      <c r="G2797" s="170"/>
      <c r="H2797" s="14"/>
      <c r="I2797" s="171"/>
      <c r="J2797" s="14"/>
      <c r="K2797" s="131"/>
      <c r="L2797" s="131" t="str">
        <f>IF(D2797="","",SUMIFS(MOVI_ENTR!I:I,MOVI_ENTR!D:D,D2797,MOVI_ENTR!O:O,O2797)-SUMIFS(MOVI_SAID!H:H,MOVI_SAID!D:D,D2797,MOVI_SAID!L:L,MOVI_ENTR!O2797))</f>
        <v/>
      </c>
      <c r="M2797" s="173" t="str">
        <f t="shared" si="60"/>
        <v/>
      </c>
      <c r="N2797" s="14"/>
      <c r="O2797" s="14"/>
      <c r="P2797" s="21"/>
      <c r="Q2797" s="21"/>
      <c r="R2797" s="21"/>
      <c r="S2797" s="21"/>
      <c r="T2797" s="21"/>
    </row>
    <row r="2798" spans="1:20" s="16" customFormat="1" ht="30" customHeight="1">
      <c r="A2798" s="21"/>
      <c r="B2798" s="21"/>
      <c r="C2798" s="197"/>
      <c r="D2798" s="168"/>
      <c r="E2798" s="154" t="str">
        <f>IFERROR(VLOOKUP(D2798,CADA_PROD!D:H,5,0),"")</f>
        <v/>
      </c>
      <c r="F2798" s="169"/>
      <c r="G2798" s="170"/>
      <c r="H2798" s="14"/>
      <c r="I2798" s="171"/>
      <c r="J2798" s="14"/>
      <c r="K2798" s="131"/>
      <c r="L2798" s="131" t="str">
        <f>IF(D2798="","",SUMIFS(MOVI_ENTR!I:I,MOVI_ENTR!D:D,D2798,MOVI_ENTR!O:O,O2798)-SUMIFS(MOVI_SAID!H:H,MOVI_SAID!D:D,D2798,MOVI_SAID!L:L,MOVI_ENTR!O2798))</f>
        <v/>
      </c>
      <c r="M2798" s="173" t="str">
        <f t="shared" si="60"/>
        <v/>
      </c>
      <c r="N2798" s="14"/>
      <c r="O2798" s="14"/>
      <c r="P2798" s="21"/>
      <c r="Q2798" s="21"/>
      <c r="R2798" s="21"/>
      <c r="S2798" s="21"/>
      <c r="T2798" s="21"/>
    </row>
    <row r="2799" spans="1:20" s="16" customFormat="1" ht="30" customHeight="1">
      <c r="A2799" s="21"/>
      <c r="B2799" s="21"/>
      <c r="C2799" s="197"/>
      <c r="D2799" s="168"/>
      <c r="E2799" s="154" t="str">
        <f>IFERROR(VLOOKUP(D2799,CADA_PROD!D:H,5,0),"")</f>
        <v/>
      </c>
      <c r="F2799" s="169"/>
      <c r="G2799" s="170"/>
      <c r="H2799" s="14"/>
      <c r="I2799" s="171"/>
      <c r="J2799" s="14"/>
      <c r="K2799" s="131"/>
      <c r="L2799" s="131" t="str">
        <f>IF(D2799="","",SUMIFS(MOVI_ENTR!I:I,MOVI_ENTR!D:D,D2799,MOVI_ENTR!O:O,O2799)-SUMIFS(MOVI_SAID!H:H,MOVI_SAID!D:D,D2799,MOVI_SAID!L:L,MOVI_ENTR!O2799))</f>
        <v/>
      </c>
      <c r="M2799" s="173" t="str">
        <f t="shared" si="60"/>
        <v/>
      </c>
      <c r="N2799" s="14"/>
      <c r="O2799" s="14"/>
      <c r="P2799" s="21"/>
      <c r="Q2799" s="21"/>
      <c r="R2799" s="21"/>
      <c r="S2799" s="21"/>
      <c r="T2799" s="21"/>
    </row>
    <row r="2800" spans="1:20" s="16" customFormat="1" ht="30" customHeight="1">
      <c r="A2800" s="21"/>
      <c r="B2800" s="21"/>
      <c r="C2800" s="197"/>
      <c r="D2800" s="168"/>
      <c r="E2800" s="154" t="str">
        <f>IFERROR(VLOOKUP(D2800,CADA_PROD!D:H,5,0),"")</f>
        <v/>
      </c>
      <c r="F2800" s="169"/>
      <c r="G2800" s="170"/>
      <c r="H2800" s="14"/>
      <c r="I2800" s="171"/>
      <c r="J2800" s="14"/>
      <c r="K2800" s="131"/>
      <c r="L2800" s="131" t="str">
        <f>IF(D2800="","",SUMIFS(MOVI_ENTR!I:I,MOVI_ENTR!D:D,D2800,MOVI_ENTR!O:O,O2800)-SUMIFS(MOVI_SAID!H:H,MOVI_SAID!D:D,D2800,MOVI_SAID!L:L,MOVI_ENTR!O2800))</f>
        <v/>
      </c>
      <c r="M2800" s="173" t="str">
        <f t="shared" si="60"/>
        <v/>
      </c>
      <c r="N2800" s="14"/>
      <c r="O2800" s="14"/>
      <c r="P2800" s="21"/>
      <c r="Q2800" s="21"/>
      <c r="R2800" s="21"/>
      <c r="S2800" s="21"/>
      <c r="T2800" s="21"/>
    </row>
    <row r="2801" spans="1:20" s="16" customFormat="1" ht="30" customHeight="1">
      <c r="A2801" s="21"/>
      <c r="B2801" s="21"/>
      <c r="C2801" s="197"/>
      <c r="D2801" s="168"/>
      <c r="E2801" s="154" t="str">
        <f>IFERROR(VLOOKUP(D2801,CADA_PROD!D:H,5,0),"")</f>
        <v/>
      </c>
      <c r="F2801" s="169"/>
      <c r="G2801" s="170"/>
      <c r="H2801" s="14"/>
      <c r="I2801" s="171"/>
      <c r="J2801" s="14"/>
      <c r="K2801" s="131"/>
      <c r="L2801" s="131" t="str">
        <f>IF(D2801="","",SUMIFS(MOVI_ENTR!I:I,MOVI_ENTR!D:D,D2801,MOVI_ENTR!O:O,O2801)-SUMIFS(MOVI_SAID!H:H,MOVI_SAID!D:D,D2801,MOVI_SAID!L:L,MOVI_ENTR!O2801))</f>
        <v/>
      </c>
      <c r="M2801" s="173" t="str">
        <f t="shared" si="60"/>
        <v/>
      </c>
      <c r="N2801" s="14"/>
      <c r="O2801" s="14"/>
      <c r="P2801" s="21"/>
      <c r="Q2801" s="21"/>
      <c r="R2801" s="21"/>
      <c r="S2801" s="21"/>
      <c r="T2801" s="21"/>
    </row>
    <row r="2802" spans="1:20" s="16" customFormat="1" ht="30" customHeight="1">
      <c r="A2802" s="21"/>
      <c r="B2802" s="21"/>
      <c r="C2802" s="197"/>
      <c r="D2802" s="168"/>
      <c r="E2802" s="154" t="str">
        <f>IFERROR(VLOOKUP(D2802,CADA_PROD!D:H,5,0),"")</f>
        <v/>
      </c>
      <c r="F2802" s="169"/>
      <c r="G2802" s="170"/>
      <c r="H2802" s="14"/>
      <c r="I2802" s="171"/>
      <c r="J2802" s="14"/>
      <c r="K2802" s="131"/>
      <c r="L2802" s="131" t="str">
        <f>IF(D2802="","",SUMIFS(MOVI_ENTR!I:I,MOVI_ENTR!D:D,D2802,MOVI_ENTR!O:O,O2802)-SUMIFS(MOVI_SAID!H:H,MOVI_SAID!D:D,D2802,MOVI_SAID!L:L,MOVI_ENTR!O2802))</f>
        <v/>
      </c>
      <c r="M2802" s="173" t="str">
        <f t="shared" si="60"/>
        <v/>
      </c>
      <c r="N2802" s="14"/>
      <c r="O2802" s="14"/>
      <c r="P2802" s="21"/>
      <c r="Q2802" s="21"/>
      <c r="R2802" s="21"/>
      <c r="S2802" s="21"/>
      <c r="T2802" s="21"/>
    </row>
    <row r="2803" spans="1:20" s="16" customFormat="1" ht="30" customHeight="1">
      <c r="A2803" s="21"/>
      <c r="B2803" s="21"/>
      <c r="C2803" s="197"/>
      <c r="D2803" s="168"/>
      <c r="E2803" s="154" t="str">
        <f>IFERROR(VLOOKUP(D2803,CADA_PROD!D:H,5,0),"")</f>
        <v/>
      </c>
      <c r="F2803" s="169"/>
      <c r="G2803" s="170"/>
      <c r="H2803" s="14"/>
      <c r="I2803" s="171"/>
      <c r="J2803" s="14"/>
      <c r="K2803" s="131"/>
      <c r="L2803" s="131" t="str">
        <f>IF(D2803="","",SUMIFS(MOVI_ENTR!I:I,MOVI_ENTR!D:D,D2803,MOVI_ENTR!O:O,O2803)-SUMIFS(MOVI_SAID!H:H,MOVI_SAID!D:D,D2803,MOVI_SAID!L:L,MOVI_ENTR!O2803))</f>
        <v/>
      </c>
      <c r="M2803" s="173" t="str">
        <f t="shared" si="60"/>
        <v/>
      </c>
      <c r="N2803" s="14"/>
      <c r="O2803" s="14"/>
      <c r="P2803" s="21"/>
      <c r="Q2803" s="21"/>
      <c r="R2803" s="21"/>
      <c r="S2803" s="21"/>
      <c r="T2803" s="21"/>
    </row>
    <row r="2804" spans="1:20" s="16" customFormat="1" ht="30" customHeight="1">
      <c r="A2804" s="21"/>
      <c r="B2804" s="21"/>
      <c r="C2804" s="197"/>
      <c r="D2804" s="168"/>
      <c r="E2804" s="154" t="str">
        <f>IFERROR(VLOOKUP(D2804,CADA_PROD!D:H,5,0),"")</f>
        <v/>
      </c>
      <c r="F2804" s="169"/>
      <c r="G2804" s="170"/>
      <c r="H2804" s="14"/>
      <c r="I2804" s="171"/>
      <c r="J2804" s="14"/>
      <c r="K2804" s="131"/>
      <c r="L2804" s="131" t="str">
        <f>IF(D2804="","",SUMIFS(MOVI_ENTR!I:I,MOVI_ENTR!D:D,D2804,MOVI_ENTR!O:O,O2804)-SUMIFS(MOVI_SAID!H:H,MOVI_SAID!D:D,D2804,MOVI_SAID!L:L,MOVI_ENTR!O2804))</f>
        <v/>
      </c>
      <c r="M2804" s="173" t="str">
        <f t="shared" si="60"/>
        <v/>
      </c>
      <c r="N2804" s="14"/>
      <c r="O2804" s="14"/>
      <c r="P2804" s="21"/>
      <c r="Q2804" s="21"/>
      <c r="R2804" s="21"/>
      <c r="S2804" s="21"/>
      <c r="T2804" s="21"/>
    </row>
    <row r="2805" spans="1:20" s="16" customFormat="1" ht="30" customHeight="1">
      <c r="A2805" s="21"/>
      <c r="B2805" s="21"/>
      <c r="C2805" s="197"/>
      <c r="D2805" s="168"/>
      <c r="E2805" s="154" t="str">
        <f>IFERROR(VLOOKUP(D2805,CADA_PROD!D:H,5,0),"")</f>
        <v/>
      </c>
      <c r="F2805" s="169"/>
      <c r="G2805" s="170"/>
      <c r="H2805" s="14"/>
      <c r="I2805" s="171"/>
      <c r="J2805" s="14"/>
      <c r="K2805" s="131"/>
      <c r="L2805" s="131" t="str">
        <f>IF(D2805="","",SUMIFS(MOVI_ENTR!I:I,MOVI_ENTR!D:D,D2805,MOVI_ENTR!O:O,O2805)-SUMIFS(MOVI_SAID!H:H,MOVI_SAID!D:D,D2805,MOVI_SAID!L:L,MOVI_ENTR!O2805))</f>
        <v/>
      </c>
      <c r="M2805" s="173" t="str">
        <f t="shared" si="60"/>
        <v/>
      </c>
      <c r="N2805" s="14"/>
      <c r="O2805" s="14"/>
      <c r="P2805" s="21"/>
      <c r="Q2805" s="21"/>
      <c r="R2805" s="21"/>
      <c r="S2805" s="21"/>
      <c r="T2805" s="21"/>
    </row>
    <row r="2806" spans="1:20" s="16" customFormat="1" ht="30" customHeight="1">
      <c r="A2806" s="21"/>
      <c r="B2806" s="21"/>
      <c r="C2806" s="197"/>
      <c r="D2806" s="168"/>
      <c r="E2806" s="154" t="str">
        <f>IFERROR(VLOOKUP(D2806,CADA_PROD!D:H,5,0),"")</f>
        <v/>
      </c>
      <c r="F2806" s="169"/>
      <c r="G2806" s="170"/>
      <c r="H2806" s="14"/>
      <c r="I2806" s="171"/>
      <c r="J2806" s="14"/>
      <c r="K2806" s="131"/>
      <c r="L2806" s="131" t="str">
        <f>IF(D2806="","",SUMIFS(MOVI_ENTR!I:I,MOVI_ENTR!D:D,D2806,MOVI_ENTR!O:O,O2806)-SUMIFS(MOVI_SAID!H:H,MOVI_SAID!D:D,D2806,MOVI_SAID!L:L,MOVI_ENTR!O2806))</f>
        <v/>
      </c>
      <c r="M2806" s="173" t="str">
        <f t="shared" si="60"/>
        <v/>
      </c>
      <c r="N2806" s="14"/>
      <c r="O2806" s="14"/>
      <c r="P2806" s="21"/>
      <c r="Q2806" s="21"/>
      <c r="R2806" s="21"/>
      <c r="S2806" s="21"/>
      <c r="T2806" s="21"/>
    </row>
    <row r="2807" spans="1:20" s="16" customFormat="1" ht="30" customHeight="1">
      <c r="A2807" s="21"/>
      <c r="B2807" s="21"/>
      <c r="C2807" s="197"/>
      <c r="D2807" s="168"/>
      <c r="E2807" s="154" t="str">
        <f>IFERROR(VLOOKUP(D2807,CADA_PROD!D:H,5,0),"")</f>
        <v/>
      </c>
      <c r="F2807" s="169"/>
      <c r="G2807" s="170"/>
      <c r="H2807" s="14"/>
      <c r="I2807" s="171"/>
      <c r="J2807" s="14"/>
      <c r="K2807" s="131"/>
      <c r="L2807" s="131" t="str">
        <f>IF(D2807="","",SUMIFS(MOVI_ENTR!I:I,MOVI_ENTR!D:D,D2807,MOVI_ENTR!O:O,O2807)-SUMIFS(MOVI_SAID!H:H,MOVI_SAID!D:D,D2807,MOVI_SAID!L:L,MOVI_ENTR!O2807))</f>
        <v/>
      </c>
      <c r="M2807" s="173" t="str">
        <f t="shared" si="60"/>
        <v/>
      </c>
      <c r="N2807" s="14"/>
      <c r="O2807" s="14"/>
      <c r="P2807" s="21"/>
      <c r="Q2807" s="21"/>
      <c r="R2807" s="21"/>
      <c r="S2807" s="21"/>
      <c r="T2807" s="21"/>
    </row>
    <row r="2808" spans="1:20" s="16" customFormat="1" ht="30" customHeight="1">
      <c r="A2808" s="21"/>
      <c r="B2808" s="21"/>
      <c r="C2808" s="197"/>
      <c r="D2808" s="168"/>
      <c r="E2808" s="154" t="str">
        <f>IFERROR(VLOOKUP(D2808,CADA_PROD!D:H,5,0),"")</f>
        <v/>
      </c>
      <c r="F2808" s="169"/>
      <c r="G2808" s="170"/>
      <c r="H2808" s="14"/>
      <c r="I2808" s="171"/>
      <c r="J2808" s="14"/>
      <c r="K2808" s="131"/>
      <c r="L2808" s="131" t="str">
        <f>IF(D2808="","",SUMIFS(MOVI_ENTR!I:I,MOVI_ENTR!D:D,D2808,MOVI_ENTR!O:O,O2808)-SUMIFS(MOVI_SAID!H:H,MOVI_SAID!D:D,D2808,MOVI_SAID!L:L,MOVI_ENTR!O2808))</f>
        <v/>
      </c>
      <c r="M2808" s="173" t="str">
        <f t="shared" si="60"/>
        <v/>
      </c>
      <c r="N2808" s="14"/>
      <c r="O2808" s="14"/>
      <c r="P2808" s="21"/>
      <c r="Q2808" s="21"/>
      <c r="R2808" s="21"/>
      <c r="S2808" s="21"/>
      <c r="T2808" s="21"/>
    </row>
    <row r="2809" spans="1:20" s="16" customFormat="1" ht="30" customHeight="1">
      <c r="A2809" s="21"/>
      <c r="B2809" s="21"/>
      <c r="C2809" s="197"/>
      <c r="D2809" s="168"/>
      <c r="E2809" s="154" t="str">
        <f>IFERROR(VLOOKUP(D2809,CADA_PROD!D:H,5,0),"")</f>
        <v/>
      </c>
      <c r="F2809" s="169"/>
      <c r="G2809" s="170"/>
      <c r="H2809" s="14"/>
      <c r="I2809" s="171"/>
      <c r="J2809" s="14"/>
      <c r="K2809" s="131"/>
      <c r="L2809" s="131" t="str">
        <f>IF(D2809="","",SUMIFS(MOVI_ENTR!I:I,MOVI_ENTR!D:D,D2809,MOVI_ENTR!O:O,O2809)-SUMIFS(MOVI_SAID!H:H,MOVI_SAID!D:D,D2809,MOVI_SAID!L:L,MOVI_ENTR!O2809))</f>
        <v/>
      </c>
      <c r="M2809" s="173" t="str">
        <f t="shared" si="60"/>
        <v/>
      </c>
      <c r="N2809" s="14"/>
      <c r="O2809" s="14"/>
      <c r="P2809" s="21"/>
      <c r="Q2809" s="21"/>
      <c r="R2809" s="21"/>
      <c r="S2809" s="21"/>
      <c r="T2809" s="21"/>
    </row>
    <row r="2810" spans="1:20" s="16" customFormat="1" ht="30" customHeight="1">
      <c r="A2810" s="21"/>
      <c r="B2810" s="21"/>
      <c r="C2810" s="197"/>
      <c r="D2810" s="168"/>
      <c r="E2810" s="154" t="str">
        <f>IFERROR(VLOOKUP(D2810,CADA_PROD!D:H,5,0),"")</f>
        <v/>
      </c>
      <c r="F2810" s="169"/>
      <c r="G2810" s="170"/>
      <c r="H2810" s="14"/>
      <c r="I2810" s="171"/>
      <c r="J2810" s="14"/>
      <c r="K2810" s="131"/>
      <c r="L2810" s="131" t="str">
        <f>IF(D2810="","",SUMIFS(MOVI_ENTR!I:I,MOVI_ENTR!D:D,D2810,MOVI_ENTR!O:O,O2810)-SUMIFS(MOVI_SAID!H:H,MOVI_SAID!D:D,D2810,MOVI_SAID!L:L,MOVI_ENTR!O2810))</f>
        <v/>
      </c>
      <c r="M2810" s="173" t="str">
        <f t="shared" si="60"/>
        <v/>
      </c>
      <c r="N2810" s="14"/>
      <c r="O2810" s="14"/>
      <c r="P2810" s="21"/>
      <c r="Q2810" s="21"/>
      <c r="R2810" s="21"/>
      <c r="S2810" s="21"/>
      <c r="T2810" s="21"/>
    </row>
    <row r="2811" spans="1:20" s="16" customFormat="1" ht="30" customHeight="1">
      <c r="A2811" s="21"/>
      <c r="B2811" s="21"/>
      <c r="C2811" s="197"/>
      <c r="D2811" s="168"/>
      <c r="E2811" s="154" t="str">
        <f>IFERROR(VLOOKUP(D2811,CADA_PROD!D:H,5,0),"")</f>
        <v/>
      </c>
      <c r="F2811" s="169"/>
      <c r="G2811" s="170"/>
      <c r="H2811" s="14"/>
      <c r="I2811" s="171"/>
      <c r="J2811" s="14"/>
      <c r="K2811" s="131"/>
      <c r="L2811" s="131" t="str">
        <f>IF(D2811="","",SUMIFS(MOVI_ENTR!I:I,MOVI_ENTR!D:D,D2811,MOVI_ENTR!O:O,O2811)-SUMIFS(MOVI_SAID!H:H,MOVI_SAID!D:D,D2811,MOVI_SAID!L:L,MOVI_ENTR!O2811))</f>
        <v/>
      </c>
      <c r="M2811" s="173" t="str">
        <f t="shared" si="60"/>
        <v/>
      </c>
      <c r="N2811" s="14"/>
      <c r="O2811" s="14"/>
      <c r="P2811" s="21"/>
      <c r="Q2811" s="21"/>
      <c r="R2811" s="21"/>
      <c r="S2811" s="21"/>
      <c r="T2811" s="21"/>
    </row>
    <row r="2812" spans="1:20" s="16" customFormat="1" ht="30" customHeight="1">
      <c r="A2812" s="21"/>
      <c r="B2812" s="21"/>
      <c r="C2812" s="197"/>
      <c r="D2812" s="168"/>
      <c r="E2812" s="154" t="str">
        <f>IFERROR(VLOOKUP(D2812,CADA_PROD!D:H,5,0),"")</f>
        <v/>
      </c>
      <c r="F2812" s="169"/>
      <c r="G2812" s="170"/>
      <c r="H2812" s="14"/>
      <c r="I2812" s="171"/>
      <c r="J2812" s="14"/>
      <c r="K2812" s="131"/>
      <c r="L2812" s="131" t="str">
        <f>IF(D2812="","",SUMIFS(MOVI_ENTR!I:I,MOVI_ENTR!D:D,D2812,MOVI_ENTR!O:O,O2812)-SUMIFS(MOVI_SAID!H:H,MOVI_SAID!D:D,D2812,MOVI_SAID!L:L,MOVI_ENTR!O2812))</f>
        <v/>
      </c>
      <c r="M2812" s="173" t="str">
        <f t="shared" si="60"/>
        <v/>
      </c>
      <c r="N2812" s="14"/>
      <c r="O2812" s="14"/>
      <c r="P2812" s="21"/>
      <c r="Q2812" s="21"/>
      <c r="R2812" s="21"/>
      <c r="S2812" s="21"/>
      <c r="T2812" s="21"/>
    </row>
    <row r="2813" spans="1:20" s="16" customFormat="1" ht="30" customHeight="1">
      <c r="A2813" s="21"/>
      <c r="B2813" s="21"/>
      <c r="C2813" s="197"/>
      <c r="D2813" s="168"/>
      <c r="E2813" s="154" t="str">
        <f>IFERROR(VLOOKUP(D2813,CADA_PROD!D:H,5,0),"")</f>
        <v/>
      </c>
      <c r="F2813" s="169"/>
      <c r="G2813" s="170"/>
      <c r="H2813" s="14"/>
      <c r="I2813" s="171"/>
      <c r="J2813" s="14"/>
      <c r="K2813" s="131"/>
      <c r="L2813" s="131" t="str">
        <f>IF(D2813="","",SUMIFS(MOVI_ENTR!I:I,MOVI_ENTR!D:D,D2813,MOVI_ENTR!O:O,O2813)-SUMIFS(MOVI_SAID!H:H,MOVI_SAID!D:D,D2813,MOVI_SAID!L:L,MOVI_ENTR!O2813))</f>
        <v/>
      </c>
      <c r="M2813" s="173" t="str">
        <f t="shared" si="60"/>
        <v/>
      </c>
      <c r="N2813" s="14"/>
      <c r="O2813" s="14"/>
      <c r="P2813" s="21"/>
      <c r="Q2813" s="21"/>
      <c r="R2813" s="21"/>
      <c r="S2813" s="21"/>
      <c r="T2813" s="21"/>
    </row>
    <row r="2814" spans="1:20" s="16" customFormat="1" ht="30" customHeight="1">
      <c r="A2814" s="21"/>
      <c r="B2814" s="21"/>
      <c r="C2814" s="197"/>
      <c r="D2814" s="168"/>
      <c r="E2814" s="154" t="str">
        <f>IFERROR(VLOOKUP(D2814,CADA_PROD!D:H,5,0),"")</f>
        <v/>
      </c>
      <c r="F2814" s="169"/>
      <c r="G2814" s="170"/>
      <c r="H2814" s="14"/>
      <c r="I2814" s="171"/>
      <c r="J2814" s="14"/>
      <c r="K2814" s="131"/>
      <c r="L2814" s="131" t="str">
        <f>IF(D2814="","",SUMIFS(MOVI_ENTR!I:I,MOVI_ENTR!D:D,D2814,MOVI_ENTR!O:O,O2814)-SUMIFS(MOVI_SAID!H:H,MOVI_SAID!D:D,D2814,MOVI_SAID!L:L,MOVI_ENTR!O2814))</f>
        <v/>
      </c>
      <c r="M2814" s="173" t="str">
        <f t="shared" si="60"/>
        <v/>
      </c>
      <c r="N2814" s="14"/>
      <c r="O2814" s="14"/>
      <c r="P2814" s="21"/>
      <c r="Q2814" s="21"/>
      <c r="R2814" s="21"/>
      <c r="S2814" s="21"/>
      <c r="T2814" s="21"/>
    </row>
    <row r="2815" spans="1:20" s="16" customFormat="1" ht="30" customHeight="1">
      <c r="A2815" s="21"/>
      <c r="B2815" s="21"/>
      <c r="C2815" s="197"/>
      <c r="D2815" s="168"/>
      <c r="E2815" s="154" t="str">
        <f>IFERROR(VLOOKUP(D2815,CADA_PROD!D:H,5,0),"")</f>
        <v/>
      </c>
      <c r="F2815" s="169"/>
      <c r="G2815" s="170"/>
      <c r="H2815" s="14"/>
      <c r="I2815" s="171"/>
      <c r="J2815" s="14"/>
      <c r="K2815" s="131"/>
      <c r="L2815" s="131" t="str">
        <f>IF(D2815="","",SUMIFS(MOVI_ENTR!I:I,MOVI_ENTR!D:D,D2815,MOVI_ENTR!O:O,O2815)-SUMIFS(MOVI_SAID!H:H,MOVI_SAID!D:D,D2815,MOVI_SAID!L:L,MOVI_ENTR!O2815))</f>
        <v/>
      </c>
      <c r="M2815" s="173" t="str">
        <f t="shared" si="60"/>
        <v/>
      </c>
      <c r="N2815" s="14"/>
      <c r="O2815" s="14"/>
      <c r="P2815" s="21"/>
      <c r="Q2815" s="21"/>
      <c r="R2815" s="21"/>
      <c r="S2815" s="21"/>
      <c r="T2815" s="21"/>
    </row>
    <row r="2816" spans="1:20" s="16" customFormat="1" ht="30" customHeight="1">
      <c r="A2816" s="21"/>
      <c r="B2816" s="21"/>
      <c r="C2816" s="197"/>
      <c r="D2816" s="168"/>
      <c r="E2816" s="154" t="str">
        <f>IFERROR(VLOOKUP(D2816,CADA_PROD!D:H,5,0),"")</f>
        <v/>
      </c>
      <c r="F2816" s="169"/>
      <c r="G2816" s="170"/>
      <c r="H2816" s="14"/>
      <c r="I2816" s="171"/>
      <c r="J2816" s="14"/>
      <c r="K2816" s="131"/>
      <c r="L2816" s="131" t="str">
        <f>IF(D2816="","",SUMIFS(MOVI_ENTR!I:I,MOVI_ENTR!D:D,D2816,MOVI_ENTR!O:O,O2816)-SUMIFS(MOVI_SAID!H:H,MOVI_SAID!D:D,D2816,MOVI_SAID!L:L,MOVI_ENTR!O2816))</f>
        <v/>
      </c>
      <c r="M2816" s="173" t="str">
        <f t="shared" si="60"/>
        <v/>
      </c>
      <c r="N2816" s="14"/>
      <c r="O2816" s="14"/>
      <c r="P2816" s="21"/>
      <c r="Q2816" s="21"/>
      <c r="R2816" s="21"/>
      <c r="S2816" s="21"/>
      <c r="T2816" s="21"/>
    </row>
    <row r="2817" spans="1:20" s="16" customFormat="1" ht="30" customHeight="1">
      <c r="A2817" s="21"/>
      <c r="B2817" s="21"/>
      <c r="C2817" s="197"/>
      <c r="D2817" s="168"/>
      <c r="E2817" s="154" t="str">
        <f>IFERROR(VLOOKUP(D2817,CADA_PROD!D:H,5,0),"")</f>
        <v/>
      </c>
      <c r="F2817" s="169"/>
      <c r="G2817" s="170"/>
      <c r="H2817" s="14"/>
      <c r="I2817" s="171"/>
      <c r="J2817" s="14"/>
      <c r="K2817" s="131"/>
      <c r="L2817" s="131" t="str">
        <f>IF(D2817="","",SUMIFS(MOVI_ENTR!I:I,MOVI_ENTR!D:D,D2817,MOVI_ENTR!O:O,O2817)-SUMIFS(MOVI_SAID!H:H,MOVI_SAID!D:D,D2817,MOVI_SAID!L:L,MOVI_ENTR!O2817))</f>
        <v/>
      </c>
      <c r="M2817" s="173" t="str">
        <f t="shared" si="60"/>
        <v/>
      </c>
      <c r="N2817" s="14"/>
      <c r="O2817" s="14"/>
      <c r="P2817" s="21"/>
      <c r="Q2817" s="21"/>
      <c r="R2817" s="21"/>
      <c r="S2817" s="21"/>
      <c r="T2817" s="21"/>
    </row>
    <row r="2818" spans="1:20" s="16" customFormat="1" ht="30" customHeight="1">
      <c r="A2818" s="21"/>
      <c r="B2818" s="21"/>
      <c r="C2818" s="197"/>
      <c r="D2818" s="168"/>
      <c r="E2818" s="154" t="str">
        <f>IFERROR(VLOOKUP(D2818,CADA_PROD!D:H,5,0),"")</f>
        <v/>
      </c>
      <c r="F2818" s="169"/>
      <c r="G2818" s="170"/>
      <c r="H2818" s="14"/>
      <c r="I2818" s="171"/>
      <c r="J2818" s="14"/>
      <c r="K2818" s="131"/>
      <c r="L2818" s="131" t="str">
        <f>IF(D2818="","",SUMIFS(MOVI_ENTR!I:I,MOVI_ENTR!D:D,D2818,MOVI_ENTR!O:O,O2818)-SUMIFS(MOVI_SAID!H:H,MOVI_SAID!D:D,D2818,MOVI_SAID!L:L,MOVI_ENTR!O2818))</f>
        <v/>
      </c>
      <c r="M2818" s="173" t="str">
        <f t="shared" si="60"/>
        <v/>
      </c>
      <c r="N2818" s="14"/>
      <c r="O2818" s="14"/>
      <c r="P2818" s="21"/>
      <c r="Q2818" s="21"/>
      <c r="R2818" s="21"/>
      <c r="S2818" s="21"/>
      <c r="T2818" s="21"/>
    </row>
    <row r="2819" spans="1:20" s="16" customFormat="1" ht="30" customHeight="1">
      <c r="A2819" s="21"/>
      <c r="B2819" s="21"/>
      <c r="C2819" s="197"/>
      <c r="D2819" s="168"/>
      <c r="E2819" s="154" t="str">
        <f>IFERROR(VLOOKUP(D2819,CADA_PROD!D:H,5,0),"")</f>
        <v/>
      </c>
      <c r="F2819" s="169"/>
      <c r="G2819" s="170"/>
      <c r="H2819" s="14"/>
      <c r="I2819" s="171"/>
      <c r="J2819" s="14"/>
      <c r="K2819" s="131"/>
      <c r="L2819" s="131" t="str">
        <f>IF(D2819="","",SUMIFS(MOVI_ENTR!I:I,MOVI_ENTR!D:D,D2819,MOVI_ENTR!O:O,O2819)-SUMIFS(MOVI_SAID!H:H,MOVI_SAID!D:D,D2819,MOVI_SAID!L:L,MOVI_ENTR!O2819))</f>
        <v/>
      </c>
      <c r="M2819" s="173" t="str">
        <f t="shared" si="60"/>
        <v/>
      </c>
      <c r="N2819" s="14"/>
      <c r="O2819" s="14"/>
      <c r="P2819" s="21"/>
      <c r="Q2819" s="21"/>
      <c r="R2819" s="21"/>
      <c r="S2819" s="21"/>
      <c r="T2819" s="21"/>
    </row>
    <row r="2820" spans="1:20" s="16" customFormat="1" ht="30" customHeight="1">
      <c r="A2820" s="21"/>
      <c r="B2820" s="21"/>
      <c r="C2820" s="197"/>
      <c r="D2820" s="168"/>
      <c r="E2820" s="154" t="str">
        <f>IFERROR(VLOOKUP(D2820,CADA_PROD!D:H,5,0),"")</f>
        <v/>
      </c>
      <c r="F2820" s="169"/>
      <c r="G2820" s="170"/>
      <c r="H2820" s="14"/>
      <c r="I2820" s="171"/>
      <c r="J2820" s="14"/>
      <c r="K2820" s="131"/>
      <c r="L2820" s="131" t="str">
        <f>IF(D2820="","",SUMIFS(MOVI_ENTR!I:I,MOVI_ENTR!D:D,D2820,MOVI_ENTR!O:O,O2820)-SUMIFS(MOVI_SAID!H:H,MOVI_SAID!D:D,D2820,MOVI_SAID!L:L,MOVI_ENTR!O2820))</f>
        <v/>
      </c>
      <c r="M2820" s="173" t="str">
        <f t="shared" si="60"/>
        <v/>
      </c>
      <c r="N2820" s="14"/>
      <c r="O2820" s="14"/>
      <c r="P2820" s="21"/>
      <c r="Q2820" s="21"/>
      <c r="R2820" s="21"/>
      <c r="S2820" s="21"/>
      <c r="T2820" s="21"/>
    </row>
    <row r="2821" spans="1:20" s="16" customFormat="1" ht="30" customHeight="1">
      <c r="A2821" s="21"/>
      <c r="B2821" s="21"/>
      <c r="C2821" s="197"/>
      <c r="D2821" s="168"/>
      <c r="E2821" s="154" t="str">
        <f>IFERROR(VLOOKUP(D2821,CADA_PROD!D:H,5,0),"")</f>
        <v/>
      </c>
      <c r="F2821" s="169"/>
      <c r="G2821" s="170"/>
      <c r="H2821" s="14"/>
      <c r="I2821" s="171"/>
      <c r="J2821" s="14"/>
      <c r="K2821" s="131"/>
      <c r="L2821" s="131" t="str">
        <f>IF(D2821="","",SUMIFS(MOVI_ENTR!I:I,MOVI_ENTR!D:D,D2821,MOVI_ENTR!O:O,O2821)-SUMIFS(MOVI_SAID!H:H,MOVI_SAID!D:D,D2821,MOVI_SAID!L:L,MOVI_ENTR!O2821))</f>
        <v/>
      </c>
      <c r="M2821" s="173" t="str">
        <f t="shared" si="60"/>
        <v/>
      </c>
      <c r="N2821" s="14"/>
      <c r="O2821" s="14"/>
      <c r="P2821" s="21"/>
      <c r="Q2821" s="21"/>
      <c r="R2821" s="21"/>
      <c r="S2821" s="21"/>
      <c r="T2821" s="21"/>
    </row>
    <row r="2822" spans="1:20" s="16" customFormat="1" ht="30" customHeight="1">
      <c r="A2822" s="21"/>
      <c r="B2822" s="21"/>
      <c r="C2822" s="197"/>
      <c r="D2822" s="168"/>
      <c r="E2822" s="154" t="str">
        <f>IFERROR(VLOOKUP(D2822,CADA_PROD!D:H,5,0),"")</f>
        <v/>
      </c>
      <c r="F2822" s="169"/>
      <c r="G2822" s="170"/>
      <c r="H2822" s="14"/>
      <c r="I2822" s="171"/>
      <c r="J2822" s="14"/>
      <c r="K2822" s="131"/>
      <c r="L2822" s="131" t="str">
        <f>IF(D2822="","",SUMIFS(MOVI_ENTR!I:I,MOVI_ENTR!D:D,D2822,MOVI_ENTR!O:O,O2822)-SUMIFS(MOVI_SAID!H:H,MOVI_SAID!D:D,D2822,MOVI_SAID!L:L,MOVI_ENTR!O2822))</f>
        <v/>
      </c>
      <c r="M2822" s="173" t="str">
        <f t="shared" si="60"/>
        <v/>
      </c>
      <c r="N2822" s="14"/>
      <c r="O2822" s="14"/>
      <c r="P2822" s="21"/>
      <c r="Q2822" s="21"/>
      <c r="R2822" s="21"/>
      <c r="S2822" s="21"/>
      <c r="T2822" s="21"/>
    </row>
    <row r="2823" spans="1:20" s="16" customFormat="1" ht="30" customHeight="1">
      <c r="A2823" s="21"/>
      <c r="B2823" s="21"/>
      <c r="C2823" s="197"/>
      <c r="D2823" s="168"/>
      <c r="E2823" s="154" t="str">
        <f>IFERROR(VLOOKUP(D2823,CADA_PROD!D:H,5,0),"")</f>
        <v/>
      </c>
      <c r="F2823" s="169"/>
      <c r="G2823" s="170"/>
      <c r="H2823" s="14"/>
      <c r="I2823" s="171"/>
      <c r="J2823" s="14"/>
      <c r="K2823" s="131"/>
      <c r="L2823" s="131" t="str">
        <f>IF(D2823="","",SUMIFS(MOVI_ENTR!I:I,MOVI_ENTR!D:D,D2823,MOVI_ENTR!O:O,O2823)-SUMIFS(MOVI_SAID!H:H,MOVI_SAID!D:D,D2823,MOVI_SAID!L:L,MOVI_ENTR!O2823))</f>
        <v/>
      </c>
      <c r="M2823" s="173" t="str">
        <f t="shared" si="60"/>
        <v/>
      </c>
      <c r="N2823" s="14"/>
      <c r="O2823" s="14"/>
      <c r="P2823" s="21"/>
      <c r="Q2823" s="21"/>
      <c r="R2823" s="21"/>
      <c r="S2823" s="21"/>
      <c r="T2823" s="21"/>
    </row>
    <row r="2824" spans="1:20" s="16" customFormat="1" ht="30" customHeight="1">
      <c r="A2824" s="21"/>
      <c r="B2824" s="21"/>
      <c r="C2824" s="197"/>
      <c r="D2824" s="168"/>
      <c r="E2824" s="154" t="str">
        <f>IFERROR(VLOOKUP(D2824,CADA_PROD!D:H,5,0),"")</f>
        <v/>
      </c>
      <c r="F2824" s="169"/>
      <c r="G2824" s="170"/>
      <c r="H2824" s="14"/>
      <c r="I2824" s="171"/>
      <c r="J2824" s="14"/>
      <c r="K2824" s="131"/>
      <c r="L2824" s="131" t="str">
        <f>IF(D2824="","",SUMIFS(MOVI_ENTR!I:I,MOVI_ENTR!D:D,D2824,MOVI_ENTR!O:O,O2824)-SUMIFS(MOVI_SAID!H:H,MOVI_SAID!D:D,D2824,MOVI_SAID!L:L,MOVI_ENTR!O2824))</f>
        <v/>
      </c>
      <c r="M2824" s="173" t="str">
        <f t="shared" si="60"/>
        <v/>
      </c>
      <c r="N2824" s="14"/>
      <c r="O2824" s="14"/>
      <c r="P2824" s="21"/>
      <c r="Q2824" s="21"/>
      <c r="R2824" s="21"/>
      <c r="S2824" s="21"/>
      <c r="T2824" s="21"/>
    </row>
    <row r="2825" spans="1:20" s="16" customFormat="1" ht="30" customHeight="1">
      <c r="A2825" s="21"/>
      <c r="B2825" s="21"/>
      <c r="C2825" s="197"/>
      <c r="D2825" s="168"/>
      <c r="E2825" s="154" t="str">
        <f>IFERROR(VLOOKUP(D2825,CADA_PROD!D:H,5,0),"")</f>
        <v/>
      </c>
      <c r="F2825" s="169"/>
      <c r="G2825" s="170"/>
      <c r="H2825" s="14"/>
      <c r="I2825" s="171"/>
      <c r="J2825" s="14"/>
      <c r="K2825" s="131"/>
      <c r="L2825" s="131" t="str">
        <f>IF(D2825="","",SUMIFS(MOVI_ENTR!I:I,MOVI_ENTR!D:D,D2825,MOVI_ENTR!O:O,O2825)-SUMIFS(MOVI_SAID!H:H,MOVI_SAID!D:D,D2825,MOVI_SAID!L:L,MOVI_ENTR!O2825))</f>
        <v/>
      </c>
      <c r="M2825" s="173" t="str">
        <f t="shared" si="60"/>
        <v/>
      </c>
      <c r="N2825" s="14"/>
      <c r="O2825" s="14"/>
      <c r="P2825" s="21"/>
      <c r="Q2825" s="21"/>
      <c r="R2825" s="21"/>
      <c r="S2825" s="21"/>
      <c r="T2825" s="21"/>
    </row>
    <row r="2826" spans="1:20" s="16" customFormat="1" ht="30" customHeight="1">
      <c r="A2826" s="21"/>
      <c r="B2826" s="21"/>
      <c r="C2826" s="197"/>
      <c r="D2826" s="168"/>
      <c r="E2826" s="154" t="str">
        <f>IFERROR(VLOOKUP(D2826,CADA_PROD!D:H,5,0),"")</f>
        <v/>
      </c>
      <c r="F2826" s="169"/>
      <c r="G2826" s="170"/>
      <c r="H2826" s="14"/>
      <c r="I2826" s="171"/>
      <c r="J2826" s="14"/>
      <c r="K2826" s="131"/>
      <c r="L2826" s="131" t="str">
        <f>IF(D2826="","",SUMIFS(MOVI_ENTR!I:I,MOVI_ENTR!D:D,D2826,MOVI_ENTR!O:O,O2826)-SUMIFS(MOVI_SAID!H:H,MOVI_SAID!D:D,D2826,MOVI_SAID!L:L,MOVI_ENTR!O2826))</f>
        <v/>
      </c>
      <c r="M2826" s="173" t="str">
        <f t="shared" si="60"/>
        <v/>
      </c>
      <c r="N2826" s="14"/>
      <c r="O2826" s="14"/>
      <c r="P2826" s="21"/>
      <c r="Q2826" s="21"/>
      <c r="R2826" s="21"/>
      <c r="S2826" s="21"/>
      <c r="T2826" s="21"/>
    </row>
    <row r="2827" spans="1:20" s="16" customFormat="1" ht="30" customHeight="1">
      <c r="A2827" s="21"/>
      <c r="B2827" s="21"/>
      <c r="C2827" s="197"/>
      <c r="D2827" s="168"/>
      <c r="E2827" s="154" t="str">
        <f>IFERROR(VLOOKUP(D2827,CADA_PROD!D:H,5,0),"")</f>
        <v/>
      </c>
      <c r="F2827" s="169"/>
      <c r="G2827" s="170"/>
      <c r="H2827" s="14"/>
      <c r="I2827" s="171"/>
      <c r="J2827" s="14"/>
      <c r="K2827" s="131"/>
      <c r="L2827" s="131" t="str">
        <f>IF(D2827="","",SUMIFS(MOVI_ENTR!I:I,MOVI_ENTR!D:D,D2827,MOVI_ENTR!O:O,O2827)-SUMIFS(MOVI_SAID!H:H,MOVI_SAID!D:D,D2827,MOVI_SAID!L:L,MOVI_ENTR!O2827))</f>
        <v/>
      </c>
      <c r="M2827" s="173" t="str">
        <f t="shared" si="60"/>
        <v/>
      </c>
      <c r="N2827" s="14"/>
      <c r="O2827" s="14"/>
      <c r="P2827" s="21"/>
      <c r="Q2827" s="21"/>
      <c r="R2827" s="21"/>
      <c r="S2827" s="21"/>
      <c r="T2827" s="21"/>
    </row>
    <row r="2828" spans="1:20" s="16" customFormat="1" ht="30" customHeight="1">
      <c r="A2828" s="21"/>
      <c r="B2828" s="21"/>
      <c r="C2828" s="197"/>
      <c r="D2828" s="168"/>
      <c r="E2828" s="154" t="str">
        <f>IFERROR(VLOOKUP(D2828,CADA_PROD!D:H,5,0),"")</f>
        <v/>
      </c>
      <c r="F2828" s="169"/>
      <c r="G2828" s="170"/>
      <c r="H2828" s="14"/>
      <c r="I2828" s="171"/>
      <c r="J2828" s="14"/>
      <c r="K2828" s="131"/>
      <c r="L2828" s="131" t="str">
        <f>IF(D2828="","",SUMIFS(MOVI_ENTR!I:I,MOVI_ENTR!D:D,D2828,MOVI_ENTR!O:O,O2828)-SUMIFS(MOVI_SAID!H:H,MOVI_SAID!D:D,D2828,MOVI_SAID!L:L,MOVI_ENTR!O2828))</f>
        <v/>
      </c>
      <c r="M2828" s="173" t="str">
        <f t="shared" si="60"/>
        <v/>
      </c>
      <c r="N2828" s="14"/>
      <c r="O2828" s="14"/>
      <c r="P2828" s="21"/>
      <c r="Q2828" s="21"/>
      <c r="R2828" s="21"/>
      <c r="S2828" s="21"/>
      <c r="T2828" s="21"/>
    </row>
    <row r="2829" spans="1:20" s="16" customFormat="1" ht="30" customHeight="1">
      <c r="A2829" s="21"/>
      <c r="B2829" s="21"/>
      <c r="C2829" s="197"/>
      <c r="D2829" s="168"/>
      <c r="E2829" s="154" t="str">
        <f>IFERROR(VLOOKUP(D2829,CADA_PROD!D:H,5,0),"")</f>
        <v/>
      </c>
      <c r="F2829" s="169"/>
      <c r="G2829" s="170"/>
      <c r="H2829" s="14"/>
      <c r="I2829" s="171"/>
      <c r="J2829" s="14"/>
      <c r="K2829" s="131"/>
      <c r="L2829" s="131" t="str">
        <f>IF(D2829="","",SUMIFS(MOVI_ENTR!I:I,MOVI_ENTR!D:D,D2829,MOVI_ENTR!O:O,O2829)-SUMIFS(MOVI_SAID!H:H,MOVI_SAID!D:D,D2829,MOVI_SAID!L:L,MOVI_ENTR!O2829))</f>
        <v/>
      </c>
      <c r="M2829" s="173" t="str">
        <f t="shared" si="60"/>
        <v/>
      </c>
      <c r="N2829" s="14"/>
      <c r="O2829" s="14"/>
      <c r="P2829" s="21"/>
      <c r="Q2829" s="21"/>
      <c r="R2829" s="21"/>
      <c r="S2829" s="21"/>
      <c r="T2829" s="21"/>
    </row>
    <row r="2830" spans="1:20" s="16" customFormat="1" ht="30" customHeight="1">
      <c r="A2830" s="21"/>
      <c r="B2830" s="21"/>
      <c r="C2830" s="197"/>
      <c r="D2830" s="168"/>
      <c r="E2830" s="154" t="str">
        <f>IFERROR(VLOOKUP(D2830,CADA_PROD!D:H,5,0),"")</f>
        <v/>
      </c>
      <c r="F2830" s="169"/>
      <c r="G2830" s="170"/>
      <c r="H2830" s="14"/>
      <c r="I2830" s="171"/>
      <c r="J2830" s="14"/>
      <c r="K2830" s="131"/>
      <c r="L2830" s="131" t="str">
        <f>IF(D2830="","",SUMIFS(MOVI_ENTR!I:I,MOVI_ENTR!D:D,D2830,MOVI_ENTR!O:O,O2830)-SUMIFS(MOVI_SAID!H:H,MOVI_SAID!D:D,D2830,MOVI_SAID!L:L,MOVI_ENTR!O2830))</f>
        <v/>
      </c>
      <c r="M2830" s="173" t="str">
        <f t="shared" si="60"/>
        <v/>
      </c>
      <c r="N2830" s="14"/>
      <c r="O2830" s="14"/>
      <c r="P2830" s="21"/>
      <c r="Q2830" s="21"/>
      <c r="R2830" s="21"/>
      <c r="S2830" s="21"/>
      <c r="T2830" s="21"/>
    </row>
    <row r="2831" spans="1:20" s="16" customFormat="1" ht="30" customHeight="1">
      <c r="A2831" s="21"/>
      <c r="B2831" s="21"/>
      <c r="C2831" s="197"/>
      <c r="D2831" s="168"/>
      <c r="E2831" s="154" t="str">
        <f>IFERROR(VLOOKUP(D2831,CADA_PROD!D:H,5,0),"")</f>
        <v/>
      </c>
      <c r="F2831" s="169"/>
      <c r="G2831" s="170"/>
      <c r="H2831" s="14"/>
      <c r="I2831" s="171"/>
      <c r="J2831" s="14"/>
      <c r="K2831" s="131"/>
      <c r="L2831" s="131" t="str">
        <f>IF(D2831="","",SUMIFS(MOVI_ENTR!I:I,MOVI_ENTR!D:D,D2831,MOVI_ENTR!O:O,O2831)-SUMIFS(MOVI_SAID!H:H,MOVI_SAID!D:D,D2831,MOVI_SAID!L:L,MOVI_ENTR!O2831))</f>
        <v/>
      </c>
      <c r="M2831" s="173" t="str">
        <f t="shared" si="60"/>
        <v/>
      </c>
      <c r="N2831" s="14"/>
      <c r="O2831" s="14"/>
      <c r="P2831" s="21"/>
      <c r="Q2831" s="21"/>
      <c r="R2831" s="21"/>
      <c r="S2831" s="21"/>
      <c r="T2831" s="21"/>
    </row>
    <row r="2832" spans="1:20" s="16" customFormat="1" ht="30" customHeight="1">
      <c r="A2832" s="21"/>
      <c r="B2832" s="21"/>
      <c r="C2832" s="197"/>
      <c r="D2832" s="168"/>
      <c r="E2832" s="154" t="str">
        <f>IFERROR(VLOOKUP(D2832,CADA_PROD!D:H,5,0),"")</f>
        <v/>
      </c>
      <c r="F2832" s="169"/>
      <c r="G2832" s="170"/>
      <c r="H2832" s="14"/>
      <c r="I2832" s="171"/>
      <c r="J2832" s="14"/>
      <c r="K2832" s="131"/>
      <c r="L2832" s="131" t="str">
        <f>IF(D2832="","",SUMIFS(MOVI_ENTR!I:I,MOVI_ENTR!D:D,D2832,MOVI_ENTR!O:O,O2832)-SUMIFS(MOVI_SAID!H:H,MOVI_SAID!D:D,D2832,MOVI_SAID!L:L,MOVI_ENTR!O2832))</f>
        <v/>
      </c>
      <c r="M2832" s="173" t="str">
        <f t="shared" si="60"/>
        <v/>
      </c>
      <c r="N2832" s="14"/>
      <c r="O2832" s="14"/>
      <c r="P2832" s="21"/>
      <c r="Q2832" s="21"/>
      <c r="R2832" s="21"/>
      <c r="S2832" s="21"/>
      <c r="T2832" s="21"/>
    </row>
    <row r="2833" spans="1:20" s="16" customFormat="1" ht="30" customHeight="1">
      <c r="A2833" s="21"/>
      <c r="B2833" s="21"/>
      <c r="C2833" s="197"/>
      <c r="D2833" s="168"/>
      <c r="E2833" s="154" t="str">
        <f>IFERROR(VLOOKUP(D2833,CADA_PROD!D:H,5,0),"")</f>
        <v/>
      </c>
      <c r="F2833" s="169"/>
      <c r="G2833" s="170"/>
      <c r="H2833" s="14"/>
      <c r="I2833" s="171"/>
      <c r="J2833" s="14"/>
      <c r="K2833" s="131"/>
      <c r="L2833" s="131" t="str">
        <f>IF(D2833="","",SUMIFS(MOVI_ENTR!I:I,MOVI_ENTR!D:D,D2833,MOVI_ENTR!O:O,O2833)-SUMIFS(MOVI_SAID!H:H,MOVI_SAID!D:D,D2833,MOVI_SAID!L:L,MOVI_ENTR!O2833))</f>
        <v/>
      </c>
      <c r="M2833" s="173" t="str">
        <f t="shared" si="60"/>
        <v/>
      </c>
      <c r="N2833" s="14"/>
      <c r="O2833" s="14"/>
      <c r="P2833" s="21"/>
      <c r="Q2833" s="21"/>
      <c r="R2833" s="21"/>
      <c r="S2833" s="21"/>
      <c r="T2833" s="21"/>
    </row>
    <row r="2834" spans="1:20" s="16" customFormat="1" ht="30" customHeight="1">
      <c r="A2834" s="21"/>
      <c r="B2834" s="21"/>
      <c r="C2834" s="197"/>
      <c r="D2834" s="168"/>
      <c r="E2834" s="154" t="str">
        <f>IFERROR(VLOOKUP(D2834,CADA_PROD!D:H,5,0),"")</f>
        <v/>
      </c>
      <c r="F2834" s="169"/>
      <c r="G2834" s="170"/>
      <c r="H2834" s="14"/>
      <c r="I2834" s="171"/>
      <c r="J2834" s="14"/>
      <c r="K2834" s="131"/>
      <c r="L2834" s="131" t="str">
        <f>IF(D2834="","",SUMIFS(MOVI_ENTR!I:I,MOVI_ENTR!D:D,D2834,MOVI_ENTR!O:O,O2834)-SUMIFS(MOVI_SAID!H:H,MOVI_SAID!D:D,D2834,MOVI_SAID!L:L,MOVI_ENTR!O2834))</f>
        <v/>
      </c>
      <c r="M2834" s="173" t="str">
        <f t="shared" si="60"/>
        <v/>
      </c>
      <c r="N2834" s="14"/>
      <c r="O2834" s="14"/>
      <c r="P2834" s="21"/>
      <c r="Q2834" s="21"/>
      <c r="R2834" s="21"/>
      <c r="S2834" s="21"/>
      <c r="T2834" s="21"/>
    </row>
    <row r="2835" spans="1:20" s="16" customFormat="1" ht="30" customHeight="1">
      <c r="A2835" s="21"/>
      <c r="B2835" s="21"/>
      <c r="C2835" s="197"/>
      <c r="D2835" s="168"/>
      <c r="E2835" s="154" t="str">
        <f>IFERROR(VLOOKUP(D2835,CADA_PROD!D:H,5,0),"")</f>
        <v/>
      </c>
      <c r="F2835" s="169"/>
      <c r="G2835" s="170"/>
      <c r="H2835" s="14"/>
      <c r="I2835" s="171"/>
      <c r="J2835" s="14"/>
      <c r="K2835" s="131"/>
      <c r="L2835" s="131" t="str">
        <f>IF(D2835="","",SUMIFS(MOVI_ENTR!I:I,MOVI_ENTR!D:D,D2835,MOVI_ENTR!O:O,O2835)-SUMIFS(MOVI_SAID!H:H,MOVI_SAID!D:D,D2835,MOVI_SAID!L:L,MOVI_ENTR!O2835))</f>
        <v/>
      </c>
      <c r="M2835" s="173" t="str">
        <f t="shared" si="60"/>
        <v/>
      </c>
      <c r="N2835" s="14"/>
      <c r="O2835" s="14"/>
      <c r="P2835" s="21"/>
      <c r="Q2835" s="21"/>
      <c r="R2835" s="21"/>
      <c r="S2835" s="21"/>
      <c r="T2835" s="21"/>
    </row>
    <row r="2836" spans="1:20" s="16" customFormat="1" ht="30" customHeight="1">
      <c r="A2836" s="21"/>
      <c r="B2836" s="21"/>
      <c r="C2836" s="197"/>
      <c r="D2836" s="168"/>
      <c r="E2836" s="154" t="str">
        <f>IFERROR(VLOOKUP(D2836,CADA_PROD!D:H,5,0),"")</f>
        <v/>
      </c>
      <c r="F2836" s="169"/>
      <c r="G2836" s="170"/>
      <c r="H2836" s="14"/>
      <c r="I2836" s="171"/>
      <c r="J2836" s="14"/>
      <c r="K2836" s="131"/>
      <c r="L2836" s="131" t="str">
        <f>IF(D2836="","",SUMIFS(MOVI_ENTR!I:I,MOVI_ENTR!D:D,D2836,MOVI_ENTR!O:O,O2836)-SUMIFS(MOVI_SAID!H:H,MOVI_SAID!D:D,D2836,MOVI_SAID!L:L,MOVI_ENTR!O2836))</f>
        <v/>
      </c>
      <c r="M2836" s="173" t="str">
        <f t="shared" si="60"/>
        <v/>
      </c>
      <c r="N2836" s="14"/>
      <c r="O2836" s="14"/>
      <c r="P2836" s="21"/>
      <c r="Q2836" s="21"/>
      <c r="R2836" s="21"/>
      <c r="S2836" s="21"/>
      <c r="T2836" s="21"/>
    </row>
    <row r="2837" spans="1:20" s="16" customFormat="1" ht="30" customHeight="1">
      <c r="A2837" s="21"/>
      <c r="B2837" s="21"/>
      <c r="C2837" s="197"/>
      <c r="D2837" s="168"/>
      <c r="E2837" s="154" t="str">
        <f>IFERROR(VLOOKUP(D2837,CADA_PROD!D:H,5,0),"")</f>
        <v/>
      </c>
      <c r="F2837" s="169"/>
      <c r="G2837" s="170"/>
      <c r="H2837" s="14"/>
      <c r="I2837" s="171"/>
      <c r="J2837" s="14"/>
      <c r="K2837" s="131"/>
      <c r="L2837" s="131" t="str">
        <f>IF(D2837="","",SUMIFS(MOVI_ENTR!I:I,MOVI_ENTR!D:D,D2837,MOVI_ENTR!O:O,O2837)-SUMIFS(MOVI_SAID!H:H,MOVI_SAID!D:D,D2837,MOVI_SAID!L:L,MOVI_ENTR!O2837))</f>
        <v/>
      </c>
      <c r="M2837" s="173" t="str">
        <f t="shared" si="60"/>
        <v/>
      </c>
      <c r="N2837" s="14"/>
      <c r="O2837" s="14"/>
      <c r="P2837" s="21"/>
      <c r="Q2837" s="21"/>
      <c r="R2837" s="21"/>
      <c r="S2837" s="21"/>
      <c r="T2837" s="21"/>
    </row>
    <row r="2838" spans="1:20" s="16" customFormat="1" ht="30" customHeight="1">
      <c r="A2838" s="21"/>
      <c r="B2838" s="21"/>
      <c r="C2838" s="197"/>
      <c r="D2838" s="168"/>
      <c r="E2838" s="154" t="str">
        <f>IFERROR(VLOOKUP(D2838,CADA_PROD!D:H,5,0),"")</f>
        <v/>
      </c>
      <c r="F2838" s="169"/>
      <c r="G2838" s="170"/>
      <c r="H2838" s="14"/>
      <c r="I2838" s="171"/>
      <c r="J2838" s="14"/>
      <c r="K2838" s="131"/>
      <c r="L2838" s="131" t="str">
        <f>IF(D2838="","",SUMIFS(MOVI_ENTR!I:I,MOVI_ENTR!D:D,D2838,MOVI_ENTR!O:O,O2838)-SUMIFS(MOVI_SAID!H:H,MOVI_SAID!D:D,D2838,MOVI_SAID!L:L,MOVI_ENTR!O2838))</f>
        <v/>
      </c>
      <c r="M2838" s="173" t="str">
        <f t="shared" si="60"/>
        <v/>
      </c>
      <c r="N2838" s="14"/>
      <c r="O2838" s="14"/>
      <c r="P2838" s="21"/>
      <c r="Q2838" s="21"/>
      <c r="R2838" s="21"/>
      <c r="S2838" s="21"/>
      <c r="T2838" s="21"/>
    </row>
    <row r="2839" spans="1:20" s="16" customFormat="1" ht="30" customHeight="1">
      <c r="A2839" s="21"/>
      <c r="B2839" s="21"/>
      <c r="C2839" s="197"/>
      <c r="D2839" s="168"/>
      <c r="E2839" s="154" t="str">
        <f>IFERROR(VLOOKUP(D2839,CADA_PROD!D:H,5,0),"")</f>
        <v/>
      </c>
      <c r="F2839" s="169"/>
      <c r="G2839" s="170"/>
      <c r="H2839" s="14"/>
      <c r="I2839" s="171"/>
      <c r="J2839" s="14"/>
      <c r="K2839" s="131"/>
      <c r="L2839" s="131" t="str">
        <f>IF(D2839="","",SUMIFS(MOVI_ENTR!I:I,MOVI_ENTR!D:D,D2839,MOVI_ENTR!O:O,O2839)-SUMIFS(MOVI_SAID!H:H,MOVI_SAID!D:D,D2839,MOVI_SAID!L:L,MOVI_ENTR!O2839))</f>
        <v/>
      </c>
      <c r="M2839" s="173" t="str">
        <f t="shared" si="60"/>
        <v/>
      </c>
      <c r="N2839" s="14"/>
      <c r="O2839" s="14"/>
      <c r="P2839" s="21"/>
      <c r="Q2839" s="21"/>
      <c r="R2839" s="21"/>
      <c r="S2839" s="21"/>
      <c r="T2839" s="21"/>
    </row>
    <row r="2840" spans="1:20" s="16" customFormat="1" ht="30" customHeight="1">
      <c r="A2840" s="21"/>
      <c r="B2840" s="21"/>
      <c r="C2840" s="197"/>
      <c r="D2840" s="168"/>
      <c r="E2840" s="154" t="str">
        <f>IFERROR(VLOOKUP(D2840,CADA_PROD!D:H,5,0),"")</f>
        <v/>
      </c>
      <c r="F2840" s="169"/>
      <c r="G2840" s="170"/>
      <c r="H2840" s="14"/>
      <c r="I2840" s="171"/>
      <c r="J2840" s="14"/>
      <c r="K2840" s="131"/>
      <c r="L2840" s="131" t="str">
        <f>IF(D2840="","",SUMIFS(MOVI_ENTR!I:I,MOVI_ENTR!D:D,D2840,MOVI_ENTR!O:O,O2840)-SUMIFS(MOVI_SAID!H:H,MOVI_SAID!D:D,D2840,MOVI_SAID!L:L,MOVI_ENTR!O2840))</f>
        <v/>
      </c>
      <c r="M2840" s="173" t="str">
        <f t="shared" si="60"/>
        <v/>
      </c>
      <c r="N2840" s="14"/>
      <c r="O2840" s="14"/>
      <c r="P2840" s="21"/>
      <c r="Q2840" s="21"/>
      <c r="R2840" s="21"/>
      <c r="S2840" s="21"/>
      <c r="T2840" s="21"/>
    </row>
    <row r="2841" spans="1:20" s="16" customFormat="1" ht="30" customHeight="1">
      <c r="A2841" s="21"/>
      <c r="B2841" s="21"/>
      <c r="C2841" s="197"/>
      <c r="D2841" s="168"/>
      <c r="E2841" s="154" t="str">
        <f>IFERROR(VLOOKUP(D2841,CADA_PROD!D:H,5,0),"")</f>
        <v/>
      </c>
      <c r="F2841" s="169"/>
      <c r="G2841" s="170"/>
      <c r="H2841" s="14"/>
      <c r="I2841" s="171"/>
      <c r="J2841" s="14"/>
      <c r="K2841" s="131"/>
      <c r="L2841" s="131" t="str">
        <f>IF(D2841="","",SUMIFS(MOVI_ENTR!I:I,MOVI_ENTR!D:D,D2841,MOVI_ENTR!O:O,O2841)-SUMIFS(MOVI_SAID!H:H,MOVI_SAID!D:D,D2841,MOVI_SAID!L:L,MOVI_ENTR!O2841))</f>
        <v/>
      </c>
      <c r="M2841" s="173" t="str">
        <f t="shared" si="60"/>
        <v/>
      </c>
      <c r="N2841" s="14"/>
      <c r="O2841" s="14"/>
      <c r="P2841" s="21"/>
      <c r="Q2841" s="21"/>
      <c r="R2841" s="21"/>
      <c r="S2841" s="21"/>
      <c r="T2841" s="21"/>
    </row>
    <row r="2842" spans="1:20" s="16" customFormat="1" ht="30" customHeight="1">
      <c r="A2842" s="21"/>
      <c r="B2842" s="21"/>
      <c r="C2842" s="197"/>
      <c r="D2842" s="168"/>
      <c r="E2842" s="154" t="str">
        <f>IFERROR(VLOOKUP(D2842,CADA_PROD!D:H,5,0),"")</f>
        <v/>
      </c>
      <c r="F2842" s="169"/>
      <c r="G2842" s="170"/>
      <c r="H2842" s="14"/>
      <c r="I2842" s="171"/>
      <c r="J2842" s="14"/>
      <c r="K2842" s="131"/>
      <c r="L2842" s="131" t="str">
        <f>IF(D2842="","",SUMIFS(MOVI_ENTR!I:I,MOVI_ENTR!D:D,D2842,MOVI_ENTR!O:O,O2842)-SUMIFS(MOVI_SAID!H:H,MOVI_SAID!D:D,D2842,MOVI_SAID!L:L,MOVI_ENTR!O2842))</f>
        <v/>
      </c>
      <c r="M2842" s="173" t="str">
        <f t="shared" si="60"/>
        <v/>
      </c>
      <c r="N2842" s="14"/>
      <c r="O2842" s="14"/>
      <c r="P2842" s="21"/>
      <c r="Q2842" s="21"/>
      <c r="R2842" s="21"/>
      <c r="S2842" s="21"/>
      <c r="T2842" s="21"/>
    </row>
    <row r="2843" spans="1:20" s="16" customFormat="1" ht="30" customHeight="1">
      <c r="A2843" s="21"/>
      <c r="B2843" s="21"/>
      <c r="C2843" s="197"/>
      <c r="D2843" s="168"/>
      <c r="E2843" s="154" t="str">
        <f>IFERROR(VLOOKUP(D2843,CADA_PROD!D:H,5,0),"")</f>
        <v/>
      </c>
      <c r="F2843" s="169"/>
      <c r="G2843" s="170"/>
      <c r="H2843" s="14"/>
      <c r="I2843" s="171"/>
      <c r="J2843" s="14"/>
      <c r="K2843" s="131"/>
      <c r="L2843" s="131" t="str">
        <f>IF(D2843="","",SUMIFS(MOVI_ENTR!I:I,MOVI_ENTR!D:D,D2843,MOVI_ENTR!O:O,O2843)-SUMIFS(MOVI_SAID!H:H,MOVI_SAID!D:D,D2843,MOVI_SAID!L:L,MOVI_ENTR!O2843))</f>
        <v/>
      </c>
      <c r="M2843" s="173" t="str">
        <f t="shared" ref="M2843:M2906" si="61">IF(D2843="","",H2843*I2843)</f>
        <v/>
      </c>
      <c r="N2843" s="14"/>
      <c r="O2843" s="14"/>
      <c r="P2843" s="21"/>
      <c r="Q2843" s="21"/>
      <c r="R2843" s="21"/>
      <c r="S2843" s="21"/>
      <c r="T2843" s="21"/>
    </row>
    <row r="2844" spans="1:20" s="16" customFormat="1" ht="30" customHeight="1">
      <c r="A2844" s="21"/>
      <c r="B2844" s="21"/>
      <c r="C2844" s="197"/>
      <c r="D2844" s="168"/>
      <c r="E2844" s="154" t="str">
        <f>IFERROR(VLOOKUP(D2844,CADA_PROD!D:H,5,0),"")</f>
        <v/>
      </c>
      <c r="F2844" s="169"/>
      <c r="G2844" s="170"/>
      <c r="H2844" s="14"/>
      <c r="I2844" s="171"/>
      <c r="J2844" s="14"/>
      <c r="K2844" s="131"/>
      <c r="L2844" s="131" t="str">
        <f>IF(D2844="","",SUMIFS(MOVI_ENTR!I:I,MOVI_ENTR!D:D,D2844,MOVI_ENTR!O:O,O2844)-SUMIFS(MOVI_SAID!H:H,MOVI_SAID!D:D,D2844,MOVI_SAID!L:L,MOVI_ENTR!O2844))</f>
        <v/>
      </c>
      <c r="M2844" s="173" t="str">
        <f t="shared" si="61"/>
        <v/>
      </c>
      <c r="N2844" s="14"/>
      <c r="O2844" s="14"/>
      <c r="P2844" s="21"/>
      <c r="Q2844" s="21"/>
      <c r="R2844" s="21"/>
      <c r="S2844" s="21"/>
      <c r="T2844" s="21"/>
    </row>
    <row r="2845" spans="1:20" s="16" customFormat="1" ht="30" customHeight="1">
      <c r="A2845" s="21"/>
      <c r="B2845" s="21"/>
      <c r="C2845" s="197"/>
      <c r="D2845" s="168"/>
      <c r="E2845" s="154" t="str">
        <f>IFERROR(VLOOKUP(D2845,CADA_PROD!D:H,5,0),"")</f>
        <v/>
      </c>
      <c r="F2845" s="169"/>
      <c r="G2845" s="170"/>
      <c r="H2845" s="14"/>
      <c r="I2845" s="171"/>
      <c r="J2845" s="14"/>
      <c r="K2845" s="131"/>
      <c r="L2845" s="131" t="str">
        <f>IF(D2845="","",SUMIFS(MOVI_ENTR!I:I,MOVI_ENTR!D:D,D2845,MOVI_ENTR!O:O,O2845)-SUMIFS(MOVI_SAID!H:H,MOVI_SAID!D:D,D2845,MOVI_SAID!L:L,MOVI_ENTR!O2845))</f>
        <v/>
      </c>
      <c r="M2845" s="173" t="str">
        <f t="shared" si="61"/>
        <v/>
      </c>
      <c r="N2845" s="14"/>
      <c r="O2845" s="14"/>
      <c r="P2845" s="21"/>
      <c r="Q2845" s="21"/>
      <c r="R2845" s="21"/>
      <c r="S2845" s="21"/>
      <c r="T2845" s="21"/>
    </row>
    <row r="2846" spans="1:20" s="16" customFormat="1" ht="30" customHeight="1">
      <c r="A2846" s="21"/>
      <c r="B2846" s="21"/>
      <c r="C2846" s="197"/>
      <c r="D2846" s="168"/>
      <c r="E2846" s="154" t="str">
        <f>IFERROR(VLOOKUP(D2846,CADA_PROD!D:H,5,0),"")</f>
        <v/>
      </c>
      <c r="F2846" s="169"/>
      <c r="G2846" s="170"/>
      <c r="H2846" s="14"/>
      <c r="I2846" s="171"/>
      <c r="J2846" s="14"/>
      <c r="K2846" s="131"/>
      <c r="L2846" s="131" t="str">
        <f>IF(D2846="","",SUMIFS(MOVI_ENTR!I:I,MOVI_ENTR!D:D,D2846,MOVI_ENTR!O:O,O2846)-SUMIFS(MOVI_SAID!H:H,MOVI_SAID!D:D,D2846,MOVI_SAID!L:L,MOVI_ENTR!O2846))</f>
        <v/>
      </c>
      <c r="M2846" s="173" t="str">
        <f t="shared" si="61"/>
        <v/>
      </c>
      <c r="N2846" s="14"/>
      <c r="O2846" s="14"/>
      <c r="P2846" s="21"/>
      <c r="Q2846" s="21"/>
      <c r="R2846" s="21"/>
      <c r="S2846" s="21"/>
      <c r="T2846" s="21"/>
    </row>
    <row r="2847" spans="1:20" s="16" customFormat="1" ht="30" customHeight="1">
      <c r="A2847" s="21"/>
      <c r="B2847" s="21"/>
      <c r="C2847" s="197"/>
      <c r="D2847" s="168"/>
      <c r="E2847" s="154" t="str">
        <f>IFERROR(VLOOKUP(D2847,CADA_PROD!D:H,5,0),"")</f>
        <v/>
      </c>
      <c r="F2847" s="169"/>
      <c r="G2847" s="170"/>
      <c r="H2847" s="14"/>
      <c r="I2847" s="171"/>
      <c r="J2847" s="14"/>
      <c r="K2847" s="131"/>
      <c r="L2847" s="131" t="str">
        <f>IF(D2847="","",SUMIFS(MOVI_ENTR!I:I,MOVI_ENTR!D:D,D2847,MOVI_ENTR!O:O,O2847)-SUMIFS(MOVI_SAID!H:H,MOVI_SAID!D:D,D2847,MOVI_SAID!L:L,MOVI_ENTR!O2847))</f>
        <v/>
      </c>
      <c r="M2847" s="173" t="str">
        <f t="shared" si="61"/>
        <v/>
      </c>
      <c r="N2847" s="14"/>
      <c r="O2847" s="14"/>
      <c r="P2847" s="21"/>
      <c r="Q2847" s="21"/>
      <c r="R2847" s="21"/>
      <c r="S2847" s="21"/>
      <c r="T2847" s="21"/>
    </row>
    <row r="2848" spans="1:20" s="16" customFormat="1" ht="30" customHeight="1">
      <c r="A2848" s="21"/>
      <c r="B2848" s="21"/>
      <c r="C2848" s="197"/>
      <c r="D2848" s="168"/>
      <c r="E2848" s="154" t="str">
        <f>IFERROR(VLOOKUP(D2848,CADA_PROD!D:H,5,0),"")</f>
        <v/>
      </c>
      <c r="F2848" s="169"/>
      <c r="G2848" s="170"/>
      <c r="H2848" s="14"/>
      <c r="I2848" s="171"/>
      <c r="J2848" s="14"/>
      <c r="K2848" s="131"/>
      <c r="L2848" s="131" t="str">
        <f>IF(D2848="","",SUMIFS(MOVI_ENTR!I:I,MOVI_ENTR!D:D,D2848,MOVI_ENTR!O:O,O2848)-SUMIFS(MOVI_SAID!H:H,MOVI_SAID!D:D,D2848,MOVI_SAID!L:L,MOVI_ENTR!O2848))</f>
        <v/>
      </c>
      <c r="M2848" s="173" t="str">
        <f t="shared" si="61"/>
        <v/>
      </c>
      <c r="N2848" s="14"/>
      <c r="O2848" s="14"/>
      <c r="P2848" s="21"/>
      <c r="Q2848" s="21"/>
      <c r="R2848" s="21"/>
      <c r="S2848" s="21"/>
      <c r="T2848" s="21"/>
    </row>
    <row r="2849" spans="1:20" s="16" customFormat="1" ht="30" customHeight="1">
      <c r="A2849" s="21"/>
      <c r="B2849" s="21"/>
      <c r="C2849" s="197"/>
      <c r="D2849" s="168"/>
      <c r="E2849" s="154" t="str">
        <f>IFERROR(VLOOKUP(D2849,CADA_PROD!D:H,5,0),"")</f>
        <v/>
      </c>
      <c r="F2849" s="169"/>
      <c r="G2849" s="170"/>
      <c r="H2849" s="14"/>
      <c r="I2849" s="171"/>
      <c r="J2849" s="14"/>
      <c r="K2849" s="131"/>
      <c r="L2849" s="131" t="str">
        <f>IF(D2849="","",SUMIFS(MOVI_ENTR!I:I,MOVI_ENTR!D:D,D2849,MOVI_ENTR!O:O,O2849)-SUMIFS(MOVI_SAID!H:H,MOVI_SAID!D:D,D2849,MOVI_SAID!L:L,MOVI_ENTR!O2849))</f>
        <v/>
      </c>
      <c r="M2849" s="173" t="str">
        <f t="shared" si="61"/>
        <v/>
      </c>
      <c r="N2849" s="14"/>
      <c r="O2849" s="14"/>
      <c r="P2849" s="21"/>
      <c r="Q2849" s="21"/>
      <c r="R2849" s="21"/>
      <c r="S2849" s="21"/>
      <c r="T2849" s="21"/>
    </row>
    <row r="2850" spans="1:20" s="16" customFormat="1" ht="30" customHeight="1">
      <c r="A2850" s="21"/>
      <c r="B2850" s="21"/>
      <c r="C2850" s="197"/>
      <c r="D2850" s="168"/>
      <c r="E2850" s="154" t="str">
        <f>IFERROR(VLOOKUP(D2850,CADA_PROD!D:H,5,0),"")</f>
        <v/>
      </c>
      <c r="F2850" s="169"/>
      <c r="G2850" s="170"/>
      <c r="H2850" s="14"/>
      <c r="I2850" s="171"/>
      <c r="J2850" s="14"/>
      <c r="K2850" s="131"/>
      <c r="L2850" s="131" t="str">
        <f>IF(D2850="","",SUMIFS(MOVI_ENTR!I:I,MOVI_ENTR!D:D,D2850,MOVI_ENTR!O:O,O2850)-SUMIFS(MOVI_SAID!H:H,MOVI_SAID!D:D,D2850,MOVI_SAID!L:L,MOVI_ENTR!O2850))</f>
        <v/>
      </c>
      <c r="M2850" s="173" t="str">
        <f t="shared" si="61"/>
        <v/>
      </c>
      <c r="N2850" s="14"/>
      <c r="O2850" s="14"/>
      <c r="P2850" s="21"/>
      <c r="Q2850" s="21"/>
      <c r="R2850" s="21"/>
      <c r="S2850" s="21"/>
      <c r="T2850" s="21"/>
    </row>
    <row r="2851" spans="1:20" s="16" customFormat="1" ht="30" customHeight="1">
      <c r="A2851" s="21"/>
      <c r="B2851" s="21"/>
      <c r="C2851" s="197"/>
      <c r="D2851" s="168"/>
      <c r="E2851" s="154" t="str">
        <f>IFERROR(VLOOKUP(D2851,CADA_PROD!D:H,5,0),"")</f>
        <v/>
      </c>
      <c r="F2851" s="169"/>
      <c r="G2851" s="170"/>
      <c r="H2851" s="14"/>
      <c r="I2851" s="171"/>
      <c r="J2851" s="14"/>
      <c r="K2851" s="131"/>
      <c r="L2851" s="131" t="str">
        <f>IF(D2851="","",SUMIFS(MOVI_ENTR!I:I,MOVI_ENTR!D:D,D2851,MOVI_ENTR!O:O,O2851)-SUMIFS(MOVI_SAID!H:H,MOVI_SAID!D:D,D2851,MOVI_SAID!L:L,MOVI_ENTR!O2851))</f>
        <v/>
      </c>
      <c r="M2851" s="173" t="str">
        <f t="shared" si="61"/>
        <v/>
      </c>
      <c r="N2851" s="14"/>
      <c r="O2851" s="14"/>
      <c r="P2851" s="21"/>
      <c r="Q2851" s="21"/>
      <c r="R2851" s="21"/>
      <c r="S2851" s="21"/>
      <c r="T2851" s="21"/>
    </row>
    <row r="2852" spans="1:20" s="16" customFormat="1" ht="30" customHeight="1">
      <c r="A2852" s="21"/>
      <c r="B2852" s="21"/>
      <c r="C2852" s="197"/>
      <c r="D2852" s="168"/>
      <c r="E2852" s="154" t="str">
        <f>IFERROR(VLOOKUP(D2852,CADA_PROD!D:H,5,0),"")</f>
        <v/>
      </c>
      <c r="F2852" s="169"/>
      <c r="G2852" s="170"/>
      <c r="H2852" s="14"/>
      <c r="I2852" s="171"/>
      <c r="J2852" s="14"/>
      <c r="K2852" s="131"/>
      <c r="L2852" s="131" t="str">
        <f>IF(D2852="","",SUMIFS(MOVI_ENTR!I:I,MOVI_ENTR!D:D,D2852,MOVI_ENTR!O:O,O2852)-SUMIFS(MOVI_SAID!H:H,MOVI_SAID!D:D,D2852,MOVI_SAID!L:L,MOVI_ENTR!O2852))</f>
        <v/>
      </c>
      <c r="M2852" s="173" t="str">
        <f t="shared" si="61"/>
        <v/>
      </c>
      <c r="N2852" s="14"/>
      <c r="O2852" s="14"/>
      <c r="P2852" s="21"/>
      <c r="Q2852" s="21"/>
      <c r="R2852" s="21"/>
      <c r="S2852" s="21"/>
      <c r="T2852" s="21"/>
    </row>
    <row r="2853" spans="1:20" s="16" customFormat="1" ht="30" customHeight="1">
      <c r="A2853" s="21"/>
      <c r="B2853" s="21"/>
      <c r="C2853" s="197"/>
      <c r="D2853" s="168"/>
      <c r="E2853" s="154" t="str">
        <f>IFERROR(VLOOKUP(D2853,CADA_PROD!D:H,5,0),"")</f>
        <v/>
      </c>
      <c r="F2853" s="169"/>
      <c r="G2853" s="170"/>
      <c r="H2853" s="14"/>
      <c r="I2853" s="171"/>
      <c r="J2853" s="14"/>
      <c r="K2853" s="131"/>
      <c r="L2853" s="131" t="str">
        <f>IF(D2853="","",SUMIFS(MOVI_ENTR!I:I,MOVI_ENTR!D:D,D2853,MOVI_ENTR!O:O,O2853)-SUMIFS(MOVI_SAID!H:H,MOVI_SAID!D:D,D2853,MOVI_SAID!L:L,MOVI_ENTR!O2853))</f>
        <v/>
      </c>
      <c r="M2853" s="173" t="str">
        <f t="shared" si="61"/>
        <v/>
      </c>
      <c r="N2853" s="14"/>
      <c r="O2853" s="14"/>
      <c r="P2853" s="21"/>
      <c r="Q2853" s="21"/>
      <c r="R2853" s="21"/>
      <c r="S2853" s="21"/>
      <c r="T2853" s="21"/>
    </row>
    <row r="2854" spans="1:20" s="16" customFormat="1" ht="30" customHeight="1">
      <c r="A2854" s="21"/>
      <c r="B2854" s="21"/>
      <c r="C2854" s="197"/>
      <c r="D2854" s="168"/>
      <c r="E2854" s="154" t="str">
        <f>IFERROR(VLOOKUP(D2854,CADA_PROD!D:H,5,0),"")</f>
        <v/>
      </c>
      <c r="F2854" s="169"/>
      <c r="G2854" s="170"/>
      <c r="H2854" s="14"/>
      <c r="I2854" s="171"/>
      <c r="J2854" s="14"/>
      <c r="K2854" s="131"/>
      <c r="L2854" s="131" t="str">
        <f>IF(D2854="","",SUMIFS(MOVI_ENTR!I:I,MOVI_ENTR!D:D,D2854,MOVI_ENTR!O:O,O2854)-SUMIFS(MOVI_SAID!H:H,MOVI_SAID!D:D,D2854,MOVI_SAID!L:L,MOVI_ENTR!O2854))</f>
        <v/>
      </c>
      <c r="M2854" s="173" t="str">
        <f t="shared" si="61"/>
        <v/>
      </c>
      <c r="N2854" s="14"/>
      <c r="O2854" s="14"/>
      <c r="P2854" s="21"/>
      <c r="Q2854" s="21"/>
      <c r="R2854" s="21"/>
      <c r="S2854" s="21"/>
      <c r="T2854" s="21"/>
    </row>
    <row r="2855" spans="1:20" s="16" customFormat="1" ht="30" customHeight="1">
      <c r="A2855" s="21"/>
      <c r="B2855" s="21"/>
      <c r="C2855" s="197"/>
      <c r="D2855" s="168"/>
      <c r="E2855" s="154" t="str">
        <f>IFERROR(VLOOKUP(D2855,CADA_PROD!D:H,5,0),"")</f>
        <v/>
      </c>
      <c r="F2855" s="169"/>
      <c r="G2855" s="170"/>
      <c r="H2855" s="14"/>
      <c r="I2855" s="171"/>
      <c r="J2855" s="14"/>
      <c r="K2855" s="131"/>
      <c r="L2855" s="131" t="str">
        <f>IF(D2855="","",SUMIFS(MOVI_ENTR!I:I,MOVI_ENTR!D:D,D2855,MOVI_ENTR!O:O,O2855)-SUMIFS(MOVI_SAID!H:H,MOVI_SAID!D:D,D2855,MOVI_SAID!L:L,MOVI_ENTR!O2855))</f>
        <v/>
      </c>
      <c r="M2855" s="173" t="str">
        <f t="shared" si="61"/>
        <v/>
      </c>
      <c r="N2855" s="14"/>
      <c r="O2855" s="14"/>
      <c r="P2855" s="21"/>
      <c r="Q2855" s="21"/>
      <c r="R2855" s="21"/>
      <c r="S2855" s="21"/>
      <c r="T2855" s="21"/>
    </row>
    <row r="2856" spans="1:20" s="16" customFormat="1" ht="30" customHeight="1">
      <c r="A2856" s="21"/>
      <c r="B2856" s="21"/>
      <c r="C2856" s="197"/>
      <c r="D2856" s="168"/>
      <c r="E2856" s="154" t="str">
        <f>IFERROR(VLOOKUP(D2856,CADA_PROD!D:H,5,0),"")</f>
        <v/>
      </c>
      <c r="F2856" s="169"/>
      <c r="G2856" s="170"/>
      <c r="H2856" s="14"/>
      <c r="I2856" s="171"/>
      <c r="J2856" s="14"/>
      <c r="K2856" s="131"/>
      <c r="L2856" s="131" t="str">
        <f>IF(D2856="","",SUMIFS(MOVI_ENTR!I:I,MOVI_ENTR!D:D,D2856,MOVI_ENTR!O:O,O2856)-SUMIFS(MOVI_SAID!H:H,MOVI_SAID!D:D,D2856,MOVI_SAID!L:L,MOVI_ENTR!O2856))</f>
        <v/>
      </c>
      <c r="M2856" s="173" t="str">
        <f t="shared" si="61"/>
        <v/>
      </c>
      <c r="N2856" s="14"/>
      <c r="O2856" s="14"/>
      <c r="P2856" s="21"/>
      <c r="Q2856" s="21"/>
      <c r="R2856" s="21"/>
      <c r="S2856" s="21"/>
      <c r="T2856" s="21"/>
    </row>
    <row r="2857" spans="1:20" s="16" customFormat="1" ht="30" customHeight="1">
      <c r="A2857" s="21"/>
      <c r="B2857" s="21"/>
      <c r="C2857" s="197"/>
      <c r="D2857" s="168"/>
      <c r="E2857" s="154" t="str">
        <f>IFERROR(VLOOKUP(D2857,CADA_PROD!D:H,5,0),"")</f>
        <v/>
      </c>
      <c r="F2857" s="169"/>
      <c r="G2857" s="170"/>
      <c r="H2857" s="14"/>
      <c r="I2857" s="171"/>
      <c r="J2857" s="14"/>
      <c r="K2857" s="131"/>
      <c r="L2857" s="131" t="str">
        <f>IF(D2857="","",SUMIFS(MOVI_ENTR!I:I,MOVI_ENTR!D:D,D2857,MOVI_ENTR!O:O,O2857)-SUMIFS(MOVI_SAID!H:H,MOVI_SAID!D:D,D2857,MOVI_SAID!L:L,MOVI_ENTR!O2857))</f>
        <v/>
      </c>
      <c r="M2857" s="173" t="str">
        <f t="shared" si="61"/>
        <v/>
      </c>
      <c r="N2857" s="14"/>
      <c r="O2857" s="14"/>
      <c r="P2857" s="21"/>
      <c r="Q2857" s="21"/>
      <c r="R2857" s="21"/>
      <c r="S2857" s="21"/>
      <c r="T2857" s="21"/>
    </row>
    <row r="2858" spans="1:20" s="16" customFormat="1" ht="30" customHeight="1">
      <c r="A2858" s="21"/>
      <c r="B2858" s="21"/>
      <c r="C2858" s="197"/>
      <c r="D2858" s="168"/>
      <c r="E2858" s="154" t="str">
        <f>IFERROR(VLOOKUP(D2858,CADA_PROD!D:H,5,0),"")</f>
        <v/>
      </c>
      <c r="F2858" s="169"/>
      <c r="G2858" s="170"/>
      <c r="H2858" s="14"/>
      <c r="I2858" s="171"/>
      <c r="J2858" s="14"/>
      <c r="K2858" s="131"/>
      <c r="L2858" s="131" t="str">
        <f>IF(D2858="","",SUMIFS(MOVI_ENTR!I:I,MOVI_ENTR!D:D,D2858,MOVI_ENTR!O:O,O2858)-SUMIFS(MOVI_SAID!H:H,MOVI_SAID!D:D,D2858,MOVI_SAID!L:L,MOVI_ENTR!O2858))</f>
        <v/>
      </c>
      <c r="M2858" s="173" t="str">
        <f t="shared" si="61"/>
        <v/>
      </c>
      <c r="N2858" s="14"/>
      <c r="O2858" s="14"/>
      <c r="P2858" s="21"/>
      <c r="Q2858" s="21"/>
      <c r="R2858" s="21"/>
      <c r="S2858" s="21"/>
      <c r="T2858" s="21"/>
    </row>
    <row r="2859" spans="1:20" s="16" customFormat="1" ht="30" customHeight="1">
      <c r="A2859" s="21"/>
      <c r="B2859" s="21"/>
      <c r="C2859" s="197"/>
      <c r="D2859" s="168"/>
      <c r="E2859" s="154" t="str">
        <f>IFERROR(VLOOKUP(D2859,CADA_PROD!D:H,5,0),"")</f>
        <v/>
      </c>
      <c r="F2859" s="169"/>
      <c r="G2859" s="170"/>
      <c r="H2859" s="14"/>
      <c r="I2859" s="171"/>
      <c r="J2859" s="14"/>
      <c r="K2859" s="131"/>
      <c r="L2859" s="131" t="str">
        <f>IF(D2859="","",SUMIFS(MOVI_ENTR!I:I,MOVI_ENTR!D:D,D2859,MOVI_ENTR!O:O,O2859)-SUMIFS(MOVI_SAID!H:H,MOVI_SAID!D:D,D2859,MOVI_SAID!L:L,MOVI_ENTR!O2859))</f>
        <v/>
      </c>
      <c r="M2859" s="173" t="str">
        <f t="shared" si="61"/>
        <v/>
      </c>
      <c r="N2859" s="14"/>
      <c r="O2859" s="14"/>
      <c r="P2859" s="21"/>
      <c r="Q2859" s="21"/>
      <c r="R2859" s="21"/>
      <c r="S2859" s="21"/>
      <c r="T2859" s="21"/>
    </row>
    <row r="2860" spans="1:20" s="16" customFormat="1" ht="30" customHeight="1">
      <c r="A2860" s="21"/>
      <c r="B2860" s="21"/>
      <c r="C2860" s="197"/>
      <c r="D2860" s="168"/>
      <c r="E2860" s="154" t="str">
        <f>IFERROR(VLOOKUP(D2860,CADA_PROD!D:H,5,0),"")</f>
        <v/>
      </c>
      <c r="F2860" s="169"/>
      <c r="G2860" s="170"/>
      <c r="H2860" s="14"/>
      <c r="I2860" s="171"/>
      <c r="J2860" s="14"/>
      <c r="K2860" s="131"/>
      <c r="L2860" s="131" t="str">
        <f>IF(D2860="","",SUMIFS(MOVI_ENTR!I:I,MOVI_ENTR!D:D,D2860,MOVI_ENTR!O:O,O2860)-SUMIFS(MOVI_SAID!H:H,MOVI_SAID!D:D,D2860,MOVI_SAID!L:L,MOVI_ENTR!O2860))</f>
        <v/>
      </c>
      <c r="M2860" s="173" t="str">
        <f t="shared" si="61"/>
        <v/>
      </c>
      <c r="N2860" s="14"/>
      <c r="O2860" s="14"/>
      <c r="P2860" s="21"/>
      <c r="Q2860" s="21"/>
      <c r="R2860" s="21"/>
      <c r="S2860" s="21"/>
      <c r="T2860" s="21"/>
    </row>
    <row r="2861" spans="1:20" s="16" customFormat="1" ht="30" customHeight="1">
      <c r="A2861" s="21"/>
      <c r="B2861" s="21"/>
      <c r="C2861" s="197"/>
      <c r="D2861" s="168"/>
      <c r="E2861" s="154" t="str">
        <f>IFERROR(VLOOKUP(D2861,CADA_PROD!D:H,5,0),"")</f>
        <v/>
      </c>
      <c r="F2861" s="169"/>
      <c r="G2861" s="170"/>
      <c r="H2861" s="14"/>
      <c r="I2861" s="171"/>
      <c r="J2861" s="14"/>
      <c r="K2861" s="131"/>
      <c r="L2861" s="131" t="str">
        <f>IF(D2861="","",SUMIFS(MOVI_ENTR!I:I,MOVI_ENTR!D:D,D2861,MOVI_ENTR!O:O,O2861)-SUMIFS(MOVI_SAID!H:H,MOVI_SAID!D:D,D2861,MOVI_SAID!L:L,MOVI_ENTR!O2861))</f>
        <v/>
      </c>
      <c r="M2861" s="173" t="str">
        <f t="shared" si="61"/>
        <v/>
      </c>
      <c r="N2861" s="14"/>
      <c r="O2861" s="14"/>
      <c r="P2861" s="21"/>
      <c r="Q2861" s="21"/>
      <c r="R2861" s="21"/>
      <c r="S2861" s="21"/>
      <c r="T2861" s="21"/>
    </row>
    <row r="2862" spans="1:20" s="16" customFormat="1" ht="30" customHeight="1">
      <c r="A2862" s="21"/>
      <c r="B2862" s="21"/>
      <c r="C2862" s="197"/>
      <c r="D2862" s="168"/>
      <c r="E2862" s="154" t="str">
        <f>IFERROR(VLOOKUP(D2862,CADA_PROD!D:H,5,0),"")</f>
        <v/>
      </c>
      <c r="F2862" s="169"/>
      <c r="G2862" s="170"/>
      <c r="H2862" s="14"/>
      <c r="I2862" s="171"/>
      <c r="J2862" s="14"/>
      <c r="K2862" s="131"/>
      <c r="L2862" s="131" t="str">
        <f>IF(D2862="","",SUMIFS(MOVI_ENTR!I:I,MOVI_ENTR!D:D,D2862,MOVI_ENTR!O:O,O2862)-SUMIFS(MOVI_SAID!H:H,MOVI_SAID!D:D,D2862,MOVI_SAID!L:L,MOVI_ENTR!O2862))</f>
        <v/>
      </c>
      <c r="M2862" s="173" t="str">
        <f t="shared" si="61"/>
        <v/>
      </c>
      <c r="N2862" s="14"/>
      <c r="O2862" s="14"/>
      <c r="P2862" s="21"/>
      <c r="Q2862" s="21"/>
      <c r="R2862" s="21"/>
      <c r="S2862" s="21"/>
      <c r="T2862" s="21"/>
    </row>
    <row r="2863" spans="1:20" s="16" customFormat="1" ht="30" customHeight="1">
      <c r="A2863" s="21"/>
      <c r="B2863" s="21"/>
      <c r="C2863" s="197"/>
      <c r="D2863" s="168"/>
      <c r="E2863" s="154" t="str">
        <f>IFERROR(VLOOKUP(D2863,CADA_PROD!D:H,5,0),"")</f>
        <v/>
      </c>
      <c r="F2863" s="169"/>
      <c r="G2863" s="170"/>
      <c r="H2863" s="14"/>
      <c r="I2863" s="171"/>
      <c r="J2863" s="14"/>
      <c r="K2863" s="131"/>
      <c r="L2863" s="131" t="str">
        <f>IF(D2863="","",SUMIFS(MOVI_ENTR!I:I,MOVI_ENTR!D:D,D2863,MOVI_ENTR!O:O,O2863)-SUMIFS(MOVI_SAID!H:H,MOVI_SAID!D:D,D2863,MOVI_SAID!L:L,MOVI_ENTR!O2863))</f>
        <v/>
      </c>
      <c r="M2863" s="173" t="str">
        <f t="shared" si="61"/>
        <v/>
      </c>
      <c r="N2863" s="14"/>
      <c r="O2863" s="14"/>
      <c r="P2863" s="21"/>
      <c r="Q2863" s="21"/>
      <c r="R2863" s="21"/>
      <c r="S2863" s="21"/>
      <c r="T2863" s="21"/>
    </row>
    <row r="2864" spans="1:20" s="16" customFormat="1" ht="30" customHeight="1">
      <c r="A2864" s="21"/>
      <c r="B2864" s="21"/>
      <c r="C2864" s="197"/>
      <c r="D2864" s="168"/>
      <c r="E2864" s="154" t="str">
        <f>IFERROR(VLOOKUP(D2864,CADA_PROD!D:H,5,0),"")</f>
        <v/>
      </c>
      <c r="F2864" s="169"/>
      <c r="G2864" s="170"/>
      <c r="H2864" s="14"/>
      <c r="I2864" s="171"/>
      <c r="J2864" s="14"/>
      <c r="K2864" s="131"/>
      <c r="L2864" s="131" t="str">
        <f>IF(D2864="","",SUMIFS(MOVI_ENTR!I:I,MOVI_ENTR!D:D,D2864,MOVI_ENTR!O:O,O2864)-SUMIFS(MOVI_SAID!H:H,MOVI_SAID!D:D,D2864,MOVI_SAID!L:L,MOVI_ENTR!O2864))</f>
        <v/>
      </c>
      <c r="M2864" s="173" t="str">
        <f t="shared" si="61"/>
        <v/>
      </c>
      <c r="N2864" s="14"/>
      <c r="O2864" s="14"/>
      <c r="P2864" s="21"/>
      <c r="Q2864" s="21"/>
      <c r="R2864" s="21"/>
      <c r="S2864" s="21"/>
      <c r="T2864" s="21"/>
    </row>
    <row r="2865" spans="1:20" s="16" customFormat="1" ht="30" customHeight="1">
      <c r="A2865" s="21"/>
      <c r="B2865" s="21"/>
      <c r="C2865" s="197"/>
      <c r="D2865" s="168"/>
      <c r="E2865" s="154" t="str">
        <f>IFERROR(VLOOKUP(D2865,CADA_PROD!D:H,5,0),"")</f>
        <v/>
      </c>
      <c r="F2865" s="169"/>
      <c r="G2865" s="170"/>
      <c r="H2865" s="14"/>
      <c r="I2865" s="171"/>
      <c r="J2865" s="14"/>
      <c r="K2865" s="131"/>
      <c r="L2865" s="131" t="str">
        <f>IF(D2865="","",SUMIFS(MOVI_ENTR!I:I,MOVI_ENTR!D:D,D2865,MOVI_ENTR!O:O,O2865)-SUMIFS(MOVI_SAID!H:H,MOVI_SAID!D:D,D2865,MOVI_SAID!L:L,MOVI_ENTR!O2865))</f>
        <v/>
      </c>
      <c r="M2865" s="173" t="str">
        <f t="shared" si="61"/>
        <v/>
      </c>
      <c r="N2865" s="14"/>
      <c r="O2865" s="14"/>
      <c r="P2865" s="21"/>
      <c r="Q2865" s="21"/>
      <c r="R2865" s="21"/>
      <c r="S2865" s="21"/>
      <c r="T2865" s="21"/>
    </row>
    <row r="2866" spans="1:20" s="16" customFormat="1" ht="30" customHeight="1">
      <c r="A2866" s="21"/>
      <c r="B2866" s="21"/>
      <c r="C2866" s="197"/>
      <c r="D2866" s="168"/>
      <c r="E2866" s="154" t="str">
        <f>IFERROR(VLOOKUP(D2866,CADA_PROD!D:H,5,0),"")</f>
        <v/>
      </c>
      <c r="F2866" s="169"/>
      <c r="G2866" s="170"/>
      <c r="H2866" s="14"/>
      <c r="I2866" s="171"/>
      <c r="J2866" s="14"/>
      <c r="K2866" s="131"/>
      <c r="L2866" s="131" t="str">
        <f>IF(D2866="","",SUMIFS(MOVI_ENTR!I:I,MOVI_ENTR!D:D,D2866,MOVI_ENTR!O:O,O2866)-SUMIFS(MOVI_SAID!H:H,MOVI_SAID!D:D,D2866,MOVI_SAID!L:L,MOVI_ENTR!O2866))</f>
        <v/>
      </c>
      <c r="M2866" s="173" t="str">
        <f t="shared" si="61"/>
        <v/>
      </c>
      <c r="N2866" s="14"/>
      <c r="O2866" s="14"/>
      <c r="P2866" s="21"/>
      <c r="Q2866" s="21"/>
      <c r="R2866" s="21"/>
      <c r="S2866" s="21"/>
      <c r="T2866" s="21"/>
    </row>
    <row r="2867" spans="1:20" s="16" customFormat="1" ht="30" customHeight="1">
      <c r="A2867" s="21"/>
      <c r="B2867" s="21"/>
      <c r="C2867" s="197"/>
      <c r="D2867" s="168"/>
      <c r="E2867" s="154" t="str">
        <f>IFERROR(VLOOKUP(D2867,CADA_PROD!D:H,5,0),"")</f>
        <v/>
      </c>
      <c r="F2867" s="169"/>
      <c r="G2867" s="170"/>
      <c r="H2867" s="14"/>
      <c r="I2867" s="171"/>
      <c r="J2867" s="14"/>
      <c r="K2867" s="131"/>
      <c r="L2867" s="131" t="str">
        <f>IF(D2867="","",SUMIFS(MOVI_ENTR!I:I,MOVI_ENTR!D:D,D2867,MOVI_ENTR!O:O,O2867)-SUMIFS(MOVI_SAID!H:H,MOVI_SAID!D:D,D2867,MOVI_SAID!L:L,MOVI_ENTR!O2867))</f>
        <v/>
      </c>
      <c r="M2867" s="173" t="str">
        <f t="shared" si="61"/>
        <v/>
      </c>
      <c r="N2867" s="14"/>
      <c r="O2867" s="14"/>
      <c r="P2867" s="21"/>
      <c r="Q2867" s="21"/>
      <c r="R2867" s="21"/>
      <c r="S2867" s="21"/>
      <c r="T2867" s="21"/>
    </row>
    <row r="2868" spans="1:20" s="16" customFormat="1" ht="30" customHeight="1">
      <c r="A2868" s="21"/>
      <c r="B2868" s="21"/>
      <c r="C2868" s="197"/>
      <c r="D2868" s="168"/>
      <c r="E2868" s="154" t="str">
        <f>IFERROR(VLOOKUP(D2868,CADA_PROD!D:H,5,0),"")</f>
        <v/>
      </c>
      <c r="F2868" s="169"/>
      <c r="G2868" s="170"/>
      <c r="H2868" s="14"/>
      <c r="I2868" s="171"/>
      <c r="J2868" s="14"/>
      <c r="K2868" s="131"/>
      <c r="L2868" s="131" t="str">
        <f>IF(D2868="","",SUMIFS(MOVI_ENTR!I:I,MOVI_ENTR!D:D,D2868,MOVI_ENTR!O:O,O2868)-SUMIFS(MOVI_SAID!H:H,MOVI_SAID!D:D,D2868,MOVI_SAID!L:L,MOVI_ENTR!O2868))</f>
        <v/>
      </c>
      <c r="M2868" s="173" t="str">
        <f t="shared" si="61"/>
        <v/>
      </c>
      <c r="N2868" s="14"/>
      <c r="O2868" s="14"/>
      <c r="P2868" s="21"/>
      <c r="Q2868" s="21"/>
      <c r="R2868" s="21"/>
      <c r="S2868" s="21"/>
      <c r="T2868" s="21"/>
    </row>
    <row r="2869" spans="1:20" s="16" customFormat="1" ht="30" customHeight="1">
      <c r="A2869" s="21"/>
      <c r="B2869" s="21"/>
      <c r="C2869" s="197"/>
      <c r="D2869" s="168"/>
      <c r="E2869" s="154" t="str">
        <f>IFERROR(VLOOKUP(D2869,CADA_PROD!D:H,5,0),"")</f>
        <v/>
      </c>
      <c r="F2869" s="169"/>
      <c r="G2869" s="170"/>
      <c r="H2869" s="14"/>
      <c r="I2869" s="171"/>
      <c r="J2869" s="14"/>
      <c r="K2869" s="131"/>
      <c r="L2869" s="131" t="str">
        <f>IF(D2869="","",SUMIFS(MOVI_ENTR!I:I,MOVI_ENTR!D:D,D2869,MOVI_ENTR!O:O,O2869)-SUMIFS(MOVI_SAID!H:H,MOVI_SAID!D:D,D2869,MOVI_SAID!L:L,MOVI_ENTR!O2869))</f>
        <v/>
      </c>
      <c r="M2869" s="173" t="str">
        <f t="shared" si="61"/>
        <v/>
      </c>
      <c r="N2869" s="14"/>
      <c r="O2869" s="14"/>
      <c r="P2869" s="21"/>
      <c r="Q2869" s="21"/>
      <c r="R2869" s="21"/>
      <c r="S2869" s="21"/>
      <c r="T2869" s="21"/>
    </row>
    <row r="2870" spans="1:20" s="16" customFormat="1" ht="30" customHeight="1">
      <c r="A2870" s="21"/>
      <c r="B2870" s="21"/>
      <c r="C2870" s="197"/>
      <c r="D2870" s="168"/>
      <c r="E2870" s="154" t="str">
        <f>IFERROR(VLOOKUP(D2870,CADA_PROD!D:H,5,0),"")</f>
        <v/>
      </c>
      <c r="F2870" s="169"/>
      <c r="G2870" s="170"/>
      <c r="H2870" s="14"/>
      <c r="I2870" s="171"/>
      <c r="J2870" s="14"/>
      <c r="K2870" s="131"/>
      <c r="L2870" s="131" t="str">
        <f>IF(D2870="","",SUMIFS(MOVI_ENTR!I:I,MOVI_ENTR!D:D,D2870,MOVI_ENTR!O:O,O2870)-SUMIFS(MOVI_SAID!H:H,MOVI_SAID!D:D,D2870,MOVI_SAID!L:L,MOVI_ENTR!O2870))</f>
        <v/>
      </c>
      <c r="M2870" s="173" t="str">
        <f t="shared" si="61"/>
        <v/>
      </c>
      <c r="N2870" s="14"/>
      <c r="O2870" s="14"/>
      <c r="P2870" s="21"/>
      <c r="Q2870" s="21"/>
      <c r="R2870" s="21"/>
      <c r="S2870" s="21"/>
      <c r="T2870" s="21"/>
    </row>
    <row r="2871" spans="1:20" s="16" customFormat="1" ht="30" customHeight="1">
      <c r="A2871" s="21"/>
      <c r="B2871" s="21"/>
      <c r="C2871" s="197"/>
      <c r="D2871" s="168"/>
      <c r="E2871" s="154" t="str">
        <f>IFERROR(VLOOKUP(D2871,CADA_PROD!D:H,5,0),"")</f>
        <v/>
      </c>
      <c r="F2871" s="169"/>
      <c r="G2871" s="170"/>
      <c r="H2871" s="14"/>
      <c r="I2871" s="171"/>
      <c r="J2871" s="14"/>
      <c r="K2871" s="131"/>
      <c r="L2871" s="131" t="str">
        <f>IF(D2871="","",SUMIFS(MOVI_ENTR!I:I,MOVI_ENTR!D:D,D2871,MOVI_ENTR!O:O,O2871)-SUMIFS(MOVI_SAID!H:H,MOVI_SAID!D:D,D2871,MOVI_SAID!L:L,MOVI_ENTR!O2871))</f>
        <v/>
      </c>
      <c r="M2871" s="173" t="str">
        <f t="shared" si="61"/>
        <v/>
      </c>
      <c r="N2871" s="14"/>
      <c r="O2871" s="14"/>
      <c r="P2871" s="21"/>
      <c r="Q2871" s="21"/>
      <c r="R2871" s="21"/>
      <c r="S2871" s="21"/>
      <c r="T2871" s="21"/>
    </row>
    <row r="2872" spans="1:20" s="16" customFormat="1" ht="30" customHeight="1">
      <c r="A2872" s="21"/>
      <c r="B2872" s="21"/>
      <c r="C2872" s="197"/>
      <c r="D2872" s="168"/>
      <c r="E2872" s="154" t="str">
        <f>IFERROR(VLOOKUP(D2872,CADA_PROD!D:H,5,0),"")</f>
        <v/>
      </c>
      <c r="F2872" s="169"/>
      <c r="G2872" s="170"/>
      <c r="H2872" s="14"/>
      <c r="I2872" s="171"/>
      <c r="J2872" s="14"/>
      <c r="K2872" s="131"/>
      <c r="L2872" s="131" t="str">
        <f>IF(D2872="","",SUMIFS(MOVI_ENTR!I:I,MOVI_ENTR!D:D,D2872,MOVI_ENTR!O:O,O2872)-SUMIFS(MOVI_SAID!H:H,MOVI_SAID!D:D,D2872,MOVI_SAID!L:L,MOVI_ENTR!O2872))</f>
        <v/>
      </c>
      <c r="M2872" s="173" t="str">
        <f t="shared" si="61"/>
        <v/>
      </c>
      <c r="N2872" s="14"/>
      <c r="O2872" s="14"/>
      <c r="P2872" s="21"/>
      <c r="Q2872" s="21"/>
      <c r="R2872" s="21"/>
      <c r="S2872" s="21"/>
      <c r="T2872" s="21"/>
    </row>
    <row r="2873" spans="1:20" s="16" customFormat="1" ht="30" customHeight="1">
      <c r="A2873" s="21"/>
      <c r="B2873" s="21"/>
      <c r="C2873" s="197"/>
      <c r="D2873" s="168"/>
      <c r="E2873" s="154" t="str">
        <f>IFERROR(VLOOKUP(D2873,CADA_PROD!D:H,5,0),"")</f>
        <v/>
      </c>
      <c r="F2873" s="169"/>
      <c r="G2873" s="170"/>
      <c r="H2873" s="14"/>
      <c r="I2873" s="171"/>
      <c r="J2873" s="14"/>
      <c r="K2873" s="131"/>
      <c r="L2873" s="131" t="str">
        <f>IF(D2873="","",SUMIFS(MOVI_ENTR!I:I,MOVI_ENTR!D:D,D2873,MOVI_ENTR!O:O,O2873)-SUMIFS(MOVI_SAID!H:H,MOVI_SAID!D:D,D2873,MOVI_SAID!L:L,MOVI_ENTR!O2873))</f>
        <v/>
      </c>
      <c r="M2873" s="173" t="str">
        <f t="shared" si="61"/>
        <v/>
      </c>
      <c r="N2873" s="14"/>
      <c r="O2873" s="14"/>
      <c r="P2873" s="21"/>
      <c r="Q2873" s="21"/>
      <c r="R2873" s="21"/>
      <c r="S2873" s="21"/>
      <c r="T2873" s="21"/>
    </row>
    <row r="2874" spans="1:20" s="16" customFormat="1" ht="30" customHeight="1">
      <c r="A2874" s="21"/>
      <c r="B2874" s="21"/>
      <c r="C2874" s="197"/>
      <c r="D2874" s="168"/>
      <c r="E2874" s="154" t="str">
        <f>IFERROR(VLOOKUP(D2874,CADA_PROD!D:H,5,0),"")</f>
        <v/>
      </c>
      <c r="F2874" s="169"/>
      <c r="G2874" s="170"/>
      <c r="H2874" s="14"/>
      <c r="I2874" s="171"/>
      <c r="J2874" s="14"/>
      <c r="K2874" s="131"/>
      <c r="L2874" s="131" t="str">
        <f>IF(D2874="","",SUMIFS(MOVI_ENTR!I:I,MOVI_ENTR!D:D,D2874,MOVI_ENTR!O:O,O2874)-SUMIFS(MOVI_SAID!H:H,MOVI_SAID!D:D,D2874,MOVI_SAID!L:L,MOVI_ENTR!O2874))</f>
        <v/>
      </c>
      <c r="M2874" s="173" t="str">
        <f t="shared" si="61"/>
        <v/>
      </c>
      <c r="N2874" s="14"/>
      <c r="O2874" s="14"/>
      <c r="P2874" s="21"/>
      <c r="Q2874" s="21"/>
      <c r="R2874" s="21"/>
      <c r="S2874" s="21"/>
      <c r="T2874" s="21"/>
    </row>
    <row r="2875" spans="1:20" s="16" customFormat="1" ht="30" customHeight="1">
      <c r="A2875" s="21"/>
      <c r="B2875" s="21"/>
      <c r="C2875" s="197"/>
      <c r="D2875" s="168"/>
      <c r="E2875" s="154" t="str">
        <f>IFERROR(VLOOKUP(D2875,CADA_PROD!D:H,5,0),"")</f>
        <v/>
      </c>
      <c r="F2875" s="169"/>
      <c r="G2875" s="170"/>
      <c r="H2875" s="14"/>
      <c r="I2875" s="171"/>
      <c r="J2875" s="14"/>
      <c r="K2875" s="131"/>
      <c r="L2875" s="131" t="str">
        <f>IF(D2875="","",SUMIFS(MOVI_ENTR!I:I,MOVI_ENTR!D:D,D2875,MOVI_ENTR!O:O,O2875)-SUMIFS(MOVI_SAID!H:H,MOVI_SAID!D:D,D2875,MOVI_SAID!L:L,MOVI_ENTR!O2875))</f>
        <v/>
      </c>
      <c r="M2875" s="173" t="str">
        <f t="shared" si="61"/>
        <v/>
      </c>
      <c r="N2875" s="14"/>
      <c r="O2875" s="14"/>
      <c r="P2875" s="21"/>
      <c r="Q2875" s="21"/>
      <c r="R2875" s="21"/>
      <c r="S2875" s="21"/>
      <c r="T2875" s="21"/>
    </row>
    <row r="2876" spans="1:20" s="16" customFormat="1" ht="30" customHeight="1">
      <c r="A2876" s="21"/>
      <c r="B2876" s="21"/>
      <c r="C2876" s="197"/>
      <c r="D2876" s="168"/>
      <c r="E2876" s="154" t="str">
        <f>IFERROR(VLOOKUP(D2876,CADA_PROD!D:H,5,0),"")</f>
        <v/>
      </c>
      <c r="F2876" s="169"/>
      <c r="G2876" s="170"/>
      <c r="H2876" s="14"/>
      <c r="I2876" s="171"/>
      <c r="J2876" s="14"/>
      <c r="K2876" s="131"/>
      <c r="L2876" s="131" t="str">
        <f>IF(D2876="","",SUMIFS(MOVI_ENTR!I:I,MOVI_ENTR!D:D,D2876,MOVI_ENTR!O:O,O2876)-SUMIFS(MOVI_SAID!H:H,MOVI_SAID!D:D,D2876,MOVI_SAID!L:L,MOVI_ENTR!O2876))</f>
        <v/>
      </c>
      <c r="M2876" s="173" t="str">
        <f t="shared" si="61"/>
        <v/>
      </c>
      <c r="N2876" s="14"/>
      <c r="O2876" s="14"/>
      <c r="P2876" s="21"/>
      <c r="Q2876" s="21"/>
      <c r="R2876" s="21"/>
      <c r="S2876" s="21"/>
      <c r="T2876" s="21"/>
    </row>
    <row r="2877" spans="1:20" s="16" customFormat="1" ht="30" customHeight="1">
      <c r="A2877" s="21"/>
      <c r="B2877" s="21"/>
      <c r="C2877" s="197"/>
      <c r="D2877" s="168"/>
      <c r="E2877" s="154" t="str">
        <f>IFERROR(VLOOKUP(D2877,CADA_PROD!D:H,5,0),"")</f>
        <v/>
      </c>
      <c r="F2877" s="169"/>
      <c r="G2877" s="170"/>
      <c r="H2877" s="14"/>
      <c r="I2877" s="171"/>
      <c r="J2877" s="14"/>
      <c r="K2877" s="131"/>
      <c r="L2877" s="131" t="str">
        <f>IF(D2877="","",SUMIFS(MOVI_ENTR!I:I,MOVI_ENTR!D:D,D2877,MOVI_ENTR!O:O,O2877)-SUMIFS(MOVI_SAID!H:H,MOVI_SAID!D:D,D2877,MOVI_SAID!L:L,MOVI_ENTR!O2877))</f>
        <v/>
      </c>
      <c r="M2877" s="173" t="str">
        <f t="shared" si="61"/>
        <v/>
      </c>
      <c r="N2877" s="14"/>
      <c r="O2877" s="14"/>
      <c r="P2877" s="21"/>
      <c r="Q2877" s="21"/>
      <c r="R2877" s="21"/>
      <c r="S2877" s="21"/>
      <c r="T2877" s="21"/>
    </row>
    <row r="2878" spans="1:20" s="16" customFormat="1" ht="30" customHeight="1">
      <c r="A2878" s="21"/>
      <c r="B2878" s="21"/>
      <c r="C2878" s="197"/>
      <c r="D2878" s="168"/>
      <c r="E2878" s="154" t="str">
        <f>IFERROR(VLOOKUP(D2878,CADA_PROD!D:H,5,0),"")</f>
        <v/>
      </c>
      <c r="F2878" s="169"/>
      <c r="G2878" s="170"/>
      <c r="H2878" s="14"/>
      <c r="I2878" s="171"/>
      <c r="J2878" s="14"/>
      <c r="K2878" s="131"/>
      <c r="L2878" s="131" t="str">
        <f>IF(D2878="","",SUMIFS(MOVI_ENTR!I:I,MOVI_ENTR!D:D,D2878,MOVI_ENTR!O:O,O2878)-SUMIFS(MOVI_SAID!H:H,MOVI_SAID!D:D,D2878,MOVI_SAID!L:L,MOVI_ENTR!O2878))</f>
        <v/>
      </c>
      <c r="M2878" s="173" t="str">
        <f t="shared" si="61"/>
        <v/>
      </c>
      <c r="N2878" s="14"/>
      <c r="O2878" s="14"/>
      <c r="P2878" s="21"/>
      <c r="Q2878" s="21"/>
      <c r="R2878" s="21"/>
      <c r="S2878" s="21"/>
      <c r="T2878" s="21"/>
    </row>
    <row r="2879" spans="1:20" s="16" customFormat="1" ht="30" customHeight="1">
      <c r="A2879" s="21"/>
      <c r="B2879" s="21"/>
      <c r="C2879" s="197"/>
      <c r="D2879" s="168"/>
      <c r="E2879" s="154" t="str">
        <f>IFERROR(VLOOKUP(D2879,CADA_PROD!D:H,5,0),"")</f>
        <v/>
      </c>
      <c r="F2879" s="169"/>
      <c r="G2879" s="170"/>
      <c r="H2879" s="14"/>
      <c r="I2879" s="171"/>
      <c r="J2879" s="14"/>
      <c r="K2879" s="131"/>
      <c r="L2879" s="131" t="str">
        <f>IF(D2879="","",SUMIFS(MOVI_ENTR!I:I,MOVI_ENTR!D:D,D2879,MOVI_ENTR!O:O,O2879)-SUMIFS(MOVI_SAID!H:H,MOVI_SAID!D:D,D2879,MOVI_SAID!L:L,MOVI_ENTR!O2879))</f>
        <v/>
      </c>
      <c r="M2879" s="173" t="str">
        <f t="shared" si="61"/>
        <v/>
      </c>
      <c r="N2879" s="14"/>
      <c r="O2879" s="14"/>
      <c r="P2879" s="21"/>
      <c r="Q2879" s="21"/>
      <c r="R2879" s="21"/>
      <c r="S2879" s="21"/>
      <c r="T2879" s="21"/>
    </row>
    <row r="2880" spans="1:20" s="16" customFormat="1" ht="30" customHeight="1">
      <c r="A2880" s="21"/>
      <c r="B2880" s="21"/>
      <c r="C2880" s="197"/>
      <c r="D2880" s="168"/>
      <c r="E2880" s="154" t="str">
        <f>IFERROR(VLOOKUP(D2880,CADA_PROD!D:H,5,0),"")</f>
        <v/>
      </c>
      <c r="F2880" s="169"/>
      <c r="G2880" s="170"/>
      <c r="H2880" s="14"/>
      <c r="I2880" s="171"/>
      <c r="J2880" s="14"/>
      <c r="K2880" s="131"/>
      <c r="L2880" s="131" t="str">
        <f>IF(D2880="","",SUMIFS(MOVI_ENTR!I:I,MOVI_ENTR!D:D,D2880,MOVI_ENTR!O:O,O2880)-SUMIFS(MOVI_SAID!H:H,MOVI_SAID!D:D,D2880,MOVI_SAID!L:L,MOVI_ENTR!O2880))</f>
        <v/>
      </c>
      <c r="M2880" s="173" t="str">
        <f t="shared" si="61"/>
        <v/>
      </c>
      <c r="N2880" s="14"/>
      <c r="O2880" s="14"/>
      <c r="P2880" s="21"/>
      <c r="Q2880" s="21"/>
      <c r="R2880" s="21"/>
      <c r="S2880" s="21"/>
      <c r="T2880" s="21"/>
    </row>
    <row r="2881" spans="1:20" s="16" customFormat="1" ht="30" customHeight="1">
      <c r="A2881" s="21"/>
      <c r="B2881" s="21"/>
      <c r="C2881" s="197"/>
      <c r="D2881" s="168"/>
      <c r="E2881" s="154" t="str">
        <f>IFERROR(VLOOKUP(D2881,CADA_PROD!D:H,5,0),"")</f>
        <v/>
      </c>
      <c r="F2881" s="169"/>
      <c r="G2881" s="170"/>
      <c r="H2881" s="14"/>
      <c r="I2881" s="171"/>
      <c r="J2881" s="14"/>
      <c r="K2881" s="131"/>
      <c r="L2881" s="131" t="str">
        <f>IF(D2881="","",SUMIFS(MOVI_ENTR!I:I,MOVI_ENTR!D:D,D2881,MOVI_ENTR!O:O,O2881)-SUMIFS(MOVI_SAID!H:H,MOVI_SAID!D:D,D2881,MOVI_SAID!L:L,MOVI_ENTR!O2881))</f>
        <v/>
      </c>
      <c r="M2881" s="173" t="str">
        <f t="shared" si="61"/>
        <v/>
      </c>
      <c r="N2881" s="14"/>
      <c r="O2881" s="14"/>
      <c r="P2881" s="21"/>
      <c r="Q2881" s="21"/>
      <c r="R2881" s="21"/>
      <c r="S2881" s="21"/>
      <c r="T2881" s="21"/>
    </row>
    <row r="2882" spans="1:20" s="16" customFormat="1" ht="30" customHeight="1">
      <c r="A2882" s="21"/>
      <c r="B2882" s="21"/>
      <c r="C2882" s="197"/>
      <c r="D2882" s="168"/>
      <c r="E2882" s="154" t="str">
        <f>IFERROR(VLOOKUP(D2882,CADA_PROD!D:H,5,0),"")</f>
        <v/>
      </c>
      <c r="F2882" s="169"/>
      <c r="G2882" s="170"/>
      <c r="H2882" s="14"/>
      <c r="I2882" s="171"/>
      <c r="J2882" s="14"/>
      <c r="K2882" s="131"/>
      <c r="L2882" s="131" t="str">
        <f>IF(D2882="","",SUMIFS(MOVI_ENTR!I:I,MOVI_ENTR!D:D,D2882,MOVI_ENTR!O:O,O2882)-SUMIFS(MOVI_SAID!H:H,MOVI_SAID!D:D,D2882,MOVI_SAID!L:L,MOVI_ENTR!O2882))</f>
        <v/>
      </c>
      <c r="M2882" s="173" t="str">
        <f t="shared" si="61"/>
        <v/>
      </c>
      <c r="N2882" s="14"/>
      <c r="O2882" s="14"/>
      <c r="P2882" s="21"/>
      <c r="Q2882" s="21"/>
      <c r="R2882" s="21"/>
      <c r="S2882" s="21"/>
      <c r="T2882" s="21"/>
    </row>
    <row r="2883" spans="1:20" s="16" customFormat="1" ht="30" customHeight="1">
      <c r="A2883" s="21"/>
      <c r="B2883" s="21"/>
      <c r="C2883" s="197"/>
      <c r="D2883" s="168"/>
      <c r="E2883" s="154" t="str">
        <f>IFERROR(VLOOKUP(D2883,CADA_PROD!D:H,5,0),"")</f>
        <v/>
      </c>
      <c r="F2883" s="169"/>
      <c r="G2883" s="170"/>
      <c r="H2883" s="14"/>
      <c r="I2883" s="171"/>
      <c r="J2883" s="14"/>
      <c r="K2883" s="131"/>
      <c r="L2883" s="131" t="str">
        <f>IF(D2883="","",SUMIFS(MOVI_ENTR!I:I,MOVI_ENTR!D:D,D2883,MOVI_ENTR!O:O,O2883)-SUMIFS(MOVI_SAID!H:H,MOVI_SAID!D:D,D2883,MOVI_SAID!L:L,MOVI_ENTR!O2883))</f>
        <v/>
      </c>
      <c r="M2883" s="173" t="str">
        <f t="shared" si="61"/>
        <v/>
      </c>
      <c r="N2883" s="14"/>
      <c r="O2883" s="14"/>
      <c r="P2883" s="21"/>
      <c r="Q2883" s="21"/>
      <c r="R2883" s="21"/>
      <c r="S2883" s="21"/>
      <c r="T2883" s="21"/>
    </row>
    <row r="2884" spans="1:20" s="16" customFormat="1" ht="30" customHeight="1">
      <c r="A2884" s="21"/>
      <c r="B2884" s="21"/>
      <c r="C2884" s="197"/>
      <c r="D2884" s="168"/>
      <c r="E2884" s="154" t="str">
        <f>IFERROR(VLOOKUP(D2884,CADA_PROD!D:H,5,0),"")</f>
        <v/>
      </c>
      <c r="F2884" s="169"/>
      <c r="G2884" s="170"/>
      <c r="H2884" s="14"/>
      <c r="I2884" s="171"/>
      <c r="J2884" s="14"/>
      <c r="K2884" s="131"/>
      <c r="L2884" s="131" t="str">
        <f>IF(D2884="","",SUMIFS(MOVI_ENTR!I:I,MOVI_ENTR!D:D,D2884,MOVI_ENTR!O:O,O2884)-SUMIFS(MOVI_SAID!H:H,MOVI_SAID!D:D,D2884,MOVI_SAID!L:L,MOVI_ENTR!O2884))</f>
        <v/>
      </c>
      <c r="M2884" s="173" t="str">
        <f t="shared" si="61"/>
        <v/>
      </c>
      <c r="N2884" s="14"/>
      <c r="O2884" s="14"/>
      <c r="P2884" s="21"/>
      <c r="Q2884" s="21"/>
      <c r="R2884" s="21"/>
      <c r="S2884" s="21"/>
      <c r="T2884" s="21"/>
    </row>
    <row r="2885" spans="1:20" s="16" customFormat="1" ht="30" customHeight="1">
      <c r="A2885" s="21"/>
      <c r="B2885" s="21"/>
      <c r="C2885" s="197"/>
      <c r="D2885" s="168"/>
      <c r="E2885" s="154" t="str">
        <f>IFERROR(VLOOKUP(D2885,CADA_PROD!D:H,5,0),"")</f>
        <v/>
      </c>
      <c r="F2885" s="169"/>
      <c r="G2885" s="170"/>
      <c r="H2885" s="14"/>
      <c r="I2885" s="171"/>
      <c r="J2885" s="14"/>
      <c r="K2885" s="131"/>
      <c r="L2885" s="131" t="str">
        <f>IF(D2885="","",SUMIFS(MOVI_ENTR!I:I,MOVI_ENTR!D:D,D2885,MOVI_ENTR!O:O,O2885)-SUMIFS(MOVI_SAID!H:H,MOVI_SAID!D:D,D2885,MOVI_SAID!L:L,MOVI_ENTR!O2885))</f>
        <v/>
      </c>
      <c r="M2885" s="173" t="str">
        <f t="shared" si="61"/>
        <v/>
      </c>
      <c r="N2885" s="14"/>
      <c r="O2885" s="14"/>
      <c r="P2885" s="21"/>
      <c r="Q2885" s="21"/>
      <c r="R2885" s="21"/>
      <c r="S2885" s="21"/>
      <c r="T2885" s="21"/>
    </row>
    <row r="2886" spans="1:20" s="16" customFormat="1" ht="30" customHeight="1">
      <c r="A2886" s="21"/>
      <c r="B2886" s="21"/>
      <c r="C2886" s="197"/>
      <c r="D2886" s="168"/>
      <c r="E2886" s="154" t="str">
        <f>IFERROR(VLOOKUP(D2886,CADA_PROD!D:H,5,0),"")</f>
        <v/>
      </c>
      <c r="F2886" s="169"/>
      <c r="G2886" s="170"/>
      <c r="H2886" s="14"/>
      <c r="I2886" s="171"/>
      <c r="J2886" s="14"/>
      <c r="K2886" s="131"/>
      <c r="L2886" s="131" t="str">
        <f>IF(D2886="","",SUMIFS(MOVI_ENTR!I:I,MOVI_ENTR!D:D,D2886,MOVI_ENTR!O:O,O2886)-SUMIFS(MOVI_SAID!H:H,MOVI_SAID!D:D,D2886,MOVI_SAID!L:L,MOVI_ENTR!O2886))</f>
        <v/>
      </c>
      <c r="M2886" s="173" t="str">
        <f t="shared" si="61"/>
        <v/>
      </c>
      <c r="N2886" s="14"/>
      <c r="O2886" s="14"/>
      <c r="P2886" s="21"/>
      <c r="Q2886" s="21"/>
      <c r="R2886" s="21"/>
      <c r="S2886" s="21"/>
      <c r="T2886" s="21"/>
    </row>
    <row r="2887" spans="1:20" s="16" customFormat="1" ht="30" customHeight="1">
      <c r="A2887" s="21"/>
      <c r="B2887" s="21"/>
      <c r="C2887" s="197"/>
      <c r="D2887" s="168"/>
      <c r="E2887" s="154" t="str">
        <f>IFERROR(VLOOKUP(D2887,CADA_PROD!D:H,5,0),"")</f>
        <v/>
      </c>
      <c r="F2887" s="169"/>
      <c r="G2887" s="170"/>
      <c r="H2887" s="14"/>
      <c r="I2887" s="171"/>
      <c r="J2887" s="14"/>
      <c r="K2887" s="131"/>
      <c r="L2887" s="131" t="str">
        <f>IF(D2887="","",SUMIFS(MOVI_ENTR!I:I,MOVI_ENTR!D:D,D2887,MOVI_ENTR!O:O,O2887)-SUMIFS(MOVI_SAID!H:H,MOVI_SAID!D:D,D2887,MOVI_SAID!L:L,MOVI_ENTR!O2887))</f>
        <v/>
      </c>
      <c r="M2887" s="173" t="str">
        <f t="shared" si="61"/>
        <v/>
      </c>
      <c r="N2887" s="14"/>
      <c r="O2887" s="14"/>
      <c r="P2887" s="21"/>
      <c r="Q2887" s="21"/>
      <c r="R2887" s="21"/>
      <c r="S2887" s="21"/>
      <c r="T2887" s="21"/>
    </row>
    <row r="2888" spans="1:20" s="16" customFormat="1" ht="30" customHeight="1">
      <c r="A2888" s="21"/>
      <c r="B2888" s="21"/>
      <c r="C2888" s="197"/>
      <c r="D2888" s="168"/>
      <c r="E2888" s="154" t="str">
        <f>IFERROR(VLOOKUP(D2888,CADA_PROD!D:H,5,0),"")</f>
        <v/>
      </c>
      <c r="F2888" s="169"/>
      <c r="G2888" s="170"/>
      <c r="H2888" s="14"/>
      <c r="I2888" s="171"/>
      <c r="J2888" s="14"/>
      <c r="K2888" s="131"/>
      <c r="L2888" s="131" t="str">
        <f>IF(D2888="","",SUMIFS(MOVI_ENTR!I:I,MOVI_ENTR!D:D,D2888,MOVI_ENTR!O:O,O2888)-SUMIFS(MOVI_SAID!H:H,MOVI_SAID!D:D,D2888,MOVI_SAID!L:L,MOVI_ENTR!O2888))</f>
        <v/>
      </c>
      <c r="M2888" s="173" t="str">
        <f t="shared" si="61"/>
        <v/>
      </c>
      <c r="N2888" s="14"/>
      <c r="O2888" s="14"/>
      <c r="P2888" s="21"/>
      <c r="Q2888" s="21"/>
      <c r="R2888" s="21"/>
      <c r="S2888" s="21"/>
      <c r="T2888" s="21"/>
    </row>
    <row r="2889" spans="1:20" s="16" customFormat="1" ht="30" customHeight="1">
      <c r="A2889" s="21"/>
      <c r="B2889" s="21"/>
      <c r="C2889" s="197"/>
      <c r="D2889" s="168"/>
      <c r="E2889" s="154" t="str">
        <f>IFERROR(VLOOKUP(D2889,CADA_PROD!D:H,5,0),"")</f>
        <v/>
      </c>
      <c r="F2889" s="169"/>
      <c r="G2889" s="170"/>
      <c r="H2889" s="14"/>
      <c r="I2889" s="171"/>
      <c r="J2889" s="14"/>
      <c r="K2889" s="131"/>
      <c r="L2889" s="131" t="str">
        <f>IF(D2889="","",SUMIFS(MOVI_ENTR!I:I,MOVI_ENTR!D:D,D2889,MOVI_ENTR!O:O,O2889)-SUMIFS(MOVI_SAID!H:H,MOVI_SAID!D:D,D2889,MOVI_SAID!L:L,MOVI_ENTR!O2889))</f>
        <v/>
      </c>
      <c r="M2889" s="173" t="str">
        <f t="shared" si="61"/>
        <v/>
      </c>
      <c r="N2889" s="14"/>
      <c r="O2889" s="14"/>
      <c r="P2889" s="21"/>
      <c r="Q2889" s="21"/>
      <c r="R2889" s="21"/>
      <c r="S2889" s="21"/>
      <c r="T2889" s="21"/>
    </row>
    <row r="2890" spans="1:20" s="16" customFormat="1" ht="30" customHeight="1">
      <c r="A2890" s="21"/>
      <c r="B2890" s="21"/>
      <c r="C2890" s="197"/>
      <c r="D2890" s="168"/>
      <c r="E2890" s="154" t="str">
        <f>IFERROR(VLOOKUP(D2890,CADA_PROD!D:H,5,0),"")</f>
        <v/>
      </c>
      <c r="F2890" s="169"/>
      <c r="G2890" s="170"/>
      <c r="H2890" s="14"/>
      <c r="I2890" s="171"/>
      <c r="J2890" s="14"/>
      <c r="K2890" s="131"/>
      <c r="L2890" s="131" t="str">
        <f>IF(D2890="","",SUMIFS(MOVI_ENTR!I:I,MOVI_ENTR!D:D,D2890,MOVI_ENTR!O:O,O2890)-SUMIFS(MOVI_SAID!H:H,MOVI_SAID!D:D,D2890,MOVI_SAID!L:L,MOVI_ENTR!O2890))</f>
        <v/>
      </c>
      <c r="M2890" s="173" t="str">
        <f t="shared" si="61"/>
        <v/>
      </c>
      <c r="N2890" s="14"/>
      <c r="O2890" s="14"/>
      <c r="P2890" s="21"/>
      <c r="Q2890" s="21"/>
      <c r="R2890" s="21"/>
      <c r="S2890" s="21"/>
      <c r="T2890" s="21"/>
    </row>
    <row r="2891" spans="1:20" s="16" customFormat="1" ht="30" customHeight="1">
      <c r="A2891" s="21"/>
      <c r="B2891" s="21"/>
      <c r="C2891" s="197"/>
      <c r="D2891" s="168"/>
      <c r="E2891" s="154" t="str">
        <f>IFERROR(VLOOKUP(D2891,CADA_PROD!D:H,5,0),"")</f>
        <v/>
      </c>
      <c r="F2891" s="169"/>
      <c r="G2891" s="170"/>
      <c r="H2891" s="14"/>
      <c r="I2891" s="171"/>
      <c r="J2891" s="14"/>
      <c r="K2891" s="131"/>
      <c r="L2891" s="131" t="str">
        <f>IF(D2891="","",SUMIFS(MOVI_ENTR!I:I,MOVI_ENTR!D:D,D2891,MOVI_ENTR!O:O,O2891)-SUMIFS(MOVI_SAID!H:H,MOVI_SAID!D:D,D2891,MOVI_SAID!L:L,MOVI_ENTR!O2891))</f>
        <v/>
      </c>
      <c r="M2891" s="173" t="str">
        <f t="shared" si="61"/>
        <v/>
      </c>
      <c r="N2891" s="14"/>
      <c r="O2891" s="14"/>
      <c r="P2891" s="21"/>
      <c r="Q2891" s="21"/>
      <c r="R2891" s="21"/>
      <c r="S2891" s="21"/>
      <c r="T2891" s="21"/>
    </row>
    <row r="2892" spans="1:20" s="16" customFormat="1" ht="30" customHeight="1">
      <c r="A2892" s="21"/>
      <c r="B2892" s="21"/>
      <c r="C2892" s="197"/>
      <c r="D2892" s="168"/>
      <c r="E2892" s="154" t="str">
        <f>IFERROR(VLOOKUP(D2892,CADA_PROD!D:H,5,0),"")</f>
        <v/>
      </c>
      <c r="F2892" s="169"/>
      <c r="G2892" s="170"/>
      <c r="H2892" s="14"/>
      <c r="I2892" s="171"/>
      <c r="J2892" s="14"/>
      <c r="K2892" s="131"/>
      <c r="L2892" s="131" t="str">
        <f>IF(D2892="","",SUMIFS(MOVI_ENTR!I:I,MOVI_ENTR!D:D,D2892,MOVI_ENTR!O:O,O2892)-SUMIFS(MOVI_SAID!H:H,MOVI_SAID!D:D,D2892,MOVI_SAID!L:L,MOVI_ENTR!O2892))</f>
        <v/>
      </c>
      <c r="M2892" s="173" t="str">
        <f t="shared" si="61"/>
        <v/>
      </c>
      <c r="N2892" s="14"/>
      <c r="O2892" s="14"/>
      <c r="P2892" s="21"/>
      <c r="Q2892" s="21"/>
      <c r="R2892" s="21"/>
      <c r="S2892" s="21"/>
      <c r="T2892" s="21"/>
    </row>
    <row r="2893" spans="1:20" s="16" customFormat="1" ht="30" customHeight="1">
      <c r="A2893" s="21"/>
      <c r="B2893" s="21"/>
      <c r="C2893" s="197"/>
      <c r="D2893" s="168"/>
      <c r="E2893" s="154" t="str">
        <f>IFERROR(VLOOKUP(D2893,CADA_PROD!D:H,5,0),"")</f>
        <v/>
      </c>
      <c r="F2893" s="169"/>
      <c r="G2893" s="170"/>
      <c r="H2893" s="14"/>
      <c r="I2893" s="171"/>
      <c r="J2893" s="14"/>
      <c r="K2893" s="131"/>
      <c r="L2893" s="131" t="str">
        <f>IF(D2893="","",SUMIFS(MOVI_ENTR!I:I,MOVI_ENTR!D:D,D2893,MOVI_ENTR!O:O,O2893)-SUMIFS(MOVI_SAID!H:H,MOVI_SAID!D:D,D2893,MOVI_SAID!L:L,MOVI_ENTR!O2893))</f>
        <v/>
      </c>
      <c r="M2893" s="173" t="str">
        <f t="shared" si="61"/>
        <v/>
      </c>
      <c r="N2893" s="14"/>
      <c r="O2893" s="14"/>
      <c r="P2893" s="21"/>
      <c r="Q2893" s="21"/>
      <c r="R2893" s="21"/>
      <c r="S2893" s="21"/>
      <c r="T2893" s="21"/>
    </row>
    <row r="2894" spans="1:20" s="16" customFormat="1" ht="30" customHeight="1">
      <c r="A2894" s="21"/>
      <c r="B2894" s="21"/>
      <c r="C2894" s="197"/>
      <c r="D2894" s="168"/>
      <c r="E2894" s="154" t="str">
        <f>IFERROR(VLOOKUP(D2894,CADA_PROD!D:H,5,0),"")</f>
        <v/>
      </c>
      <c r="F2894" s="169"/>
      <c r="G2894" s="170"/>
      <c r="H2894" s="14"/>
      <c r="I2894" s="171"/>
      <c r="J2894" s="14"/>
      <c r="K2894" s="131"/>
      <c r="L2894" s="131" t="str">
        <f>IF(D2894="","",SUMIFS(MOVI_ENTR!I:I,MOVI_ENTR!D:D,D2894,MOVI_ENTR!O:O,O2894)-SUMIFS(MOVI_SAID!H:H,MOVI_SAID!D:D,D2894,MOVI_SAID!L:L,MOVI_ENTR!O2894))</f>
        <v/>
      </c>
      <c r="M2894" s="173" t="str">
        <f t="shared" si="61"/>
        <v/>
      </c>
      <c r="N2894" s="14"/>
      <c r="O2894" s="14"/>
      <c r="P2894" s="21"/>
      <c r="Q2894" s="21"/>
      <c r="R2894" s="21"/>
      <c r="S2894" s="21"/>
      <c r="T2894" s="21"/>
    </row>
    <row r="2895" spans="1:20" s="16" customFormat="1" ht="30" customHeight="1">
      <c r="A2895" s="21"/>
      <c r="B2895" s="21"/>
      <c r="C2895" s="197"/>
      <c r="D2895" s="168"/>
      <c r="E2895" s="154" t="str">
        <f>IFERROR(VLOOKUP(D2895,CADA_PROD!D:H,5,0),"")</f>
        <v/>
      </c>
      <c r="F2895" s="169"/>
      <c r="G2895" s="170"/>
      <c r="H2895" s="14"/>
      <c r="I2895" s="171"/>
      <c r="J2895" s="14"/>
      <c r="K2895" s="131"/>
      <c r="L2895" s="131" t="str">
        <f>IF(D2895="","",SUMIFS(MOVI_ENTR!I:I,MOVI_ENTR!D:D,D2895,MOVI_ENTR!O:O,O2895)-SUMIFS(MOVI_SAID!H:H,MOVI_SAID!D:D,D2895,MOVI_SAID!L:L,MOVI_ENTR!O2895))</f>
        <v/>
      </c>
      <c r="M2895" s="173" t="str">
        <f t="shared" si="61"/>
        <v/>
      </c>
      <c r="N2895" s="14"/>
      <c r="O2895" s="14"/>
      <c r="P2895" s="21"/>
      <c r="Q2895" s="21"/>
      <c r="R2895" s="21"/>
      <c r="S2895" s="21"/>
      <c r="T2895" s="21"/>
    </row>
    <row r="2896" spans="1:20" s="16" customFormat="1" ht="30" customHeight="1">
      <c r="A2896" s="21"/>
      <c r="B2896" s="21"/>
      <c r="C2896" s="197"/>
      <c r="D2896" s="168"/>
      <c r="E2896" s="154" t="str">
        <f>IFERROR(VLOOKUP(D2896,CADA_PROD!D:H,5,0),"")</f>
        <v/>
      </c>
      <c r="F2896" s="169"/>
      <c r="G2896" s="170"/>
      <c r="H2896" s="14"/>
      <c r="I2896" s="171"/>
      <c r="J2896" s="14"/>
      <c r="K2896" s="131"/>
      <c r="L2896" s="131" t="str">
        <f>IF(D2896="","",SUMIFS(MOVI_ENTR!I:I,MOVI_ENTR!D:D,D2896,MOVI_ENTR!O:O,O2896)-SUMIFS(MOVI_SAID!H:H,MOVI_SAID!D:D,D2896,MOVI_SAID!L:L,MOVI_ENTR!O2896))</f>
        <v/>
      </c>
      <c r="M2896" s="173" t="str">
        <f t="shared" si="61"/>
        <v/>
      </c>
      <c r="N2896" s="14"/>
      <c r="O2896" s="14"/>
      <c r="P2896" s="21"/>
      <c r="Q2896" s="21"/>
      <c r="R2896" s="21"/>
      <c r="S2896" s="21"/>
      <c r="T2896" s="21"/>
    </row>
    <row r="2897" spans="1:20" s="16" customFormat="1" ht="30" customHeight="1">
      <c r="A2897" s="21"/>
      <c r="B2897" s="21"/>
      <c r="C2897" s="197"/>
      <c r="D2897" s="168"/>
      <c r="E2897" s="154" t="str">
        <f>IFERROR(VLOOKUP(D2897,CADA_PROD!D:H,5,0),"")</f>
        <v/>
      </c>
      <c r="F2897" s="169"/>
      <c r="G2897" s="170"/>
      <c r="H2897" s="14"/>
      <c r="I2897" s="171"/>
      <c r="J2897" s="14"/>
      <c r="K2897" s="131"/>
      <c r="L2897" s="131" t="str">
        <f>IF(D2897="","",SUMIFS(MOVI_ENTR!I:I,MOVI_ENTR!D:D,D2897,MOVI_ENTR!O:O,O2897)-SUMIFS(MOVI_SAID!H:H,MOVI_SAID!D:D,D2897,MOVI_SAID!L:L,MOVI_ENTR!O2897))</f>
        <v/>
      </c>
      <c r="M2897" s="173" t="str">
        <f t="shared" si="61"/>
        <v/>
      </c>
      <c r="N2897" s="14"/>
      <c r="O2897" s="14"/>
      <c r="P2897" s="21"/>
      <c r="Q2897" s="21"/>
      <c r="R2897" s="21"/>
      <c r="S2897" s="21"/>
      <c r="T2897" s="21"/>
    </row>
    <row r="2898" spans="1:20" s="16" customFormat="1" ht="30" customHeight="1">
      <c r="A2898" s="21"/>
      <c r="B2898" s="21"/>
      <c r="C2898" s="197"/>
      <c r="D2898" s="168"/>
      <c r="E2898" s="154" t="str">
        <f>IFERROR(VLOOKUP(D2898,CADA_PROD!D:H,5,0),"")</f>
        <v/>
      </c>
      <c r="F2898" s="169"/>
      <c r="G2898" s="170"/>
      <c r="H2898" s="14"/>
      <c r="I2898" s="171"/>
      <c r="J2898" s="14"/>
      <c r="K2898" s="131"/>
      <c r="L2898" s="131" t="str">
        <f>IF(D2898="","",SUMIFS(MOVI_ENTR!I:I,MOVI_ENTR!D:D,D2898,MOVI_ENTR!O:O,O2898)-SUMIFS(MOVI_SAID!H:H,MOVI_SAID!D:D,D2898,MOVI_SAID!L:L,MOVI_ENTR!O2898))</f>
        <v/>
      </c>
      <c r="M2898" s="173" t="str">
        <f t="shared" si="61"/>
        <v/>
      </c>
      <c r="N2898" s="14"/>
      <c r="O2898" s="14"/>
      <c r="P2898" s="21"/>
      <c r="Q2898" s="21"/>
      <c r="R2898" s="21"/>
      <c r="S2898" s="21"/>
      <c r="T2898" s="21"/>
    </row>
    <row r="2899" spans="1:20" s="16" customFormat="1" ht="30" customHeight="1">
      <c r="A2899" s="21"/>
      <c r="B2899" s="21"/>
      <c r="C2899" s="197"/>
      <c r="D2899" s="168"/>
      <c r="E2899" s="154" t="str">
        <f>IFERROR(VLOOKUP(D2899,CADA_PROD!D:H,5,0),"")</f>
        <v/>
      </c>
      <c r="F2899" s="169"/>
      <c r="G2899" s="170"/>
      <c r="H2899" s="14"/>
      <c r="I2899" s="171"/>
      <c r="J2899" s="14"/>
      <c r="K2899" s="131"/>
      <c r="L2899" s="131" t="str">
        <f>IF(D2899="","",SUMIFS(MOVI_ENTR!I:I,MOVI_ENTR!D:D,D2899,MOVI_ENTR!O:O,O2899)-SUMIFS(MOVI_SAID!H:H,MOVI_SAID!D:D,D2899,MOVI_SAID!L:L,MOVI_ENTR!O2899))</f>
        <v/>
      </c>
      <c r="M2899" s="173" t="str">
        <f t="shared" si="61"/>
        <v/>
      </c>
      <c r="N2899" s="14"/>
      <c r="O2899" s="14"/>
      <c r="P2899" s="21"/>
      <c r="Q2899" s="21"/>
      <c r="R2899" s="21"/>
      <c r="S2899" s="21"/>
      <c r="T2899" s="21"/>
    </row>
    <row r="2900" spans="1:20" s="16" customFormat="1" ht="30" customHeight="1">
      <c r="A2900" s="21"/>
      <c r="B2900" s="21"/>
      <c r="C2900" s="197"/>
      <c r="D2900" s="168"/>
      <c r="E2900" s="154" t="str">
        <f>IFERROR(VLOOKUP(D2900,CADA_PROD!D:H,5,0),"")</f>
        <v/>
      </c>
      <c r="F2900" s="169"/>
      <c r="G2900" s="170"/>
      <c r="H2900" s="14"/>
      <c r="I2900" s="171"/>
      <c r="J2900" s="14"/>
      <c r="K2900" s="131"/>
      <c r="L2900" s="131" t="str">
        <f>IF(D2900="","",SUMIFS(MOVI_ENTR!I:I,MOVI_ENTR!D:D,D2900,MOVI_ENTR!O:O,O2900)-SUMIFS(MOVI_SAID!H:H,MOVI_SAID!D:D,D2900,MOVI_SAID!L:L,MOVI_ENTR!O2900))</f>
        <v/>
      </c>
      <c r="M2900" s="173" t="str">
        <f t="shared" si="61"/>
        <v/>
      </c>
      <c r="N2900" s="14"/>
      <c r="O2900" s="14"/>
      <c r="P2900" s="21"/>
      <c r="Q2900" s="21"/>
      <c r="R2900" s="21"/>
      <c r="S2900" s="21"/>
      <c r="T2900" s="21"/>
    </row>
    <row r="2901" spans="1:20" s="16" customFormat="1" ht="30" customHeight="1">
      <c r="A2901" s="21"/>
      <c r="B2901" s="21"/>
      <c r="C2901" s="197"/>
      <c r="D2901" s="168"/>
      <c r="E2901" s="154" t="str">
        <f>IFERROR(VLOOKUP(D2901,CADA_PROD!D:H,5,0),"")</f>
        <v/>
      </c>
      <c r="F2901" s="169"/>
      <c r="G2901" s="170"/>
      <c r="H2901" s="14"/>
      <c r="I2901" s="171"/>
      <c r="J2901" s="14"/>
      <c r="K2901" s="131"/>
      <c r="L2901" s="131" t="str">
        <f>IF(D2901="","",SUMIFS(MOVI_ENTR!I:I,MOVI_ENTR!D:D,D2901,MOVI_ENTR!O:O,O2901)-SUMIFS(MOVI_SAID!H:H,MOVI_SAID!D:D,D2901,MOVI_SAID!L:L,MOVI_ENTR!O2901))</f>
        <v/>
      </c>
      <c r="M2901" s="173" t="str">
        <f t="shared" si="61"/>
        <v/>
      </c>
      <c r="N2901" s="14"/>
      <c r="O2901" s="14"/>
      <c r="P2901" s="21"/>
      <c r="Q2901" s="21"/>
      <c r="R2901" s="21"/>
      <c r="S2901" s="21"/>
      <c r="T2901" s="21"/>
    </row>
    <row r="2902" spans="1:20" s="16" customFormat="1" ht="30" customHeight="1">
      <c r="A2902" s="21"/>
      <c r="B2902" s="21"/>
      <c r="C2902" s="197"/>
      <c r="D2902" s="168"/>
      <c r="E2902" s="154" t="str">
        <f>IFERROR(VLOOKUP(D2902,CADA_PROD!D:H,5,0),"")</f>
        <v/>
      </c>
      <c r="F2902" s="169"/>
      <c r="G2902" s="170"/>
      <c r="H2902" s="14"/>
      <c r="I2902" s="171"/>
      <c r="J2902" s="14"/>
      <c r="K2902" s="131"/>
      <c r="L2902" s="131" t="str">
        <f>IF(D2902="","",SUMIFS(MOVI_ENTR!I:I,MOVI_ENTR!D:D,D2902,MOVI_ENTR!O:O,O2902)-SUMIFS(MOVI_SAID!H:H,MOVI_SAID!D:D,D2902,MOVI_SAID!L:L,MOVI_ENTR!O2902))</f>
        <v/>
      </c>
      <c r="M2902" s="173" t="str">
        <f t="shared" si="61"/>
        <v/>
      </c>
      <c r="N2902" s="14"/>
      <c r="O2902" s="14"/>
      <c r="P2902" s="21"/>
      <c r="Q2902" s="21"/>
      <c r="R2902" s="21"/>
      <c r="S2902" s="21"/>
      <c r="T2902" s="21"/>
    </row>
    <row r="2903" spans="1:20" s="16" customFormat="1" ht="30" customHeight="1">
      <c r="A2903" s="21"/>
      <c r="B2903" s="21"/>
      <c r="C2903" s="197"/>
      <c r="D2903" s="168"/>
      <c r="E2903" s="154" t="str">
        <f>IFERROR(VLOOKUP(D2903,CADA_PROD!D:H,5,0),"")</f>
        <v/>
      </c>
      <c r="F2903" s="169"/>
      <c r="G2903" s="170"/>
      <c r="H2903" s="14"/>
      <c r="I2903" s="171"/>
      <c r="J2903" s="14"/>
      <c r="K2903" s="131"/>
      <c r="L2903" s="131" t="str">
        <f>IF(D2903="","",SUMIFS(MOVI_ENTR!I:I,MOVI_ENTR!D:D,D2903,MOVI_ENTR!O:O,O2903)-SUMIFS(MOVI_SAID!H:H,MOVI_SAID!D:D,D2903,MOVI_SAID!L:L,MOVI_ENTR!O2903))</f>
        <v/>
      </c>
      <c r="M2903" s="173" t="str">
        <f t="shared" si="61"/>
        <v/>
      </c>
      <c r="N2903" s="14"/>
      <c r="O2903" s="14"/>
      <c r="P2903" s="21"/>
      <c r="Q2903" s="21"/>
      <c r="R2903" s="21"/>
      <c r="S2903" s="21"/>
      <c r="T2903" s="21"/>
    </row>
    <row r="2904" spans="1:20" s="16" customFormat="1" ht="30" customHeight="1">
      <c r="A2904" s="21"/>
      <c r="B2904" s="21"/>
      <c r="C2904" s="197"/>
      <c r="D2904" s="168"/>
      <c r="E2904" s="154" t="str">
        <f>IFERROR(VLOOKUP(D2904,CADA_PROD!D:H,5,0),"")</f>
        <v/>
      </c>
      <c r="F2904" s="169"/>
      <c r="G2904" s="170"/>
      <c r="H2904" s="14"/>
      <c r="I2904" s="171"/>
      <c r="J2904" s="14"/>
      <c r="K2904" s="131"/>
      <c r="L2904" s="131" t="str">
        <f>IF(D2904="","",SUMIFS(MOVI_ENTR!I:I,MOVI_ENTR!D:D,D2904,MOVI_ENTR!O:O,O2904)-SUMIFS(MOVI_SAID!H:H,MOVI_SAID!D:D,D2904,MOVI_SAID!L:L,MOVI_ENTR!O2904))</f>
        <v/>
      </c>
      <c r="M2904" s="173" t="str">
        <f t="shared" si="61"/>
        <v/>
      </c>
      <c r="N2904" s="14"/>
      <c r="O2904" s="14"/>
      <c r="P2904" s="21"/>
      <c r="Q2904" s="21"/>
      <c r="R2904" s="21"/>
      <c r="S2904" s="21"/>
      <c r="T2904" s="21"/>
    </row>
    <row r="2905" spans="1:20" s="16" customFormat="1" ht="30" customHeight="1">
      <c r="A2905" s="21"/>
      <c r="B2905" s="21"/>
      <c r="C2905" s="197"/>
      <c r="D2905" s="168"/>
      <c r="E2905" s="154" t="str">
        <f>IFERROR(VLOOKUP(D2905,CADA_PROD!D:H,5,0),"")</f>
        <v/>
      </c>
      <c r="F2905" s="169"/>
      <c r="G2905" s="170"/>
      <c r="H2905" s="14"/>
      <c r="I2905" s="171"/>
      <c r="J2905" s="14"/>
      <c r="K2905" s="131"/>
      <c r="L2905" s="131" t="str">
        <f>IF(D2905="","",SUMIFS(MOVI_ENTR!I:I,MOVI_ENTR!D:D,D2905,MOVI_ENTR!O:O,O2905)-SUMIFS(MOVI_SAID!H:H,MOVI_SAID!D:D,D2905,MOVI_SAID!L:L,MOVI_ENTR!O2905))</f>
        <v/>
      </c>
      <c r="M2905" s="173" t="str">
        <f t="shared" si="61"/>
        <v/>
      </c>
      <c r="N2905" s="14"/>
      <c r="O2905" s="14"/>
      <c r="P2905" s="21"/>
      <c r="Q2905" s="21"/>
      <c r="R2905" s="21"/>
      <c r="S2905" s="21"/>
      <c r="T2905" s="21"/>
    </row>
    <row r="2906" spans="1:20" s="16" customFormat="1" ht="30" customHeight="1">
      <c r="A2906" s="21"/>
      <c r="B2906" s="21"/>
      <c r="C2906" s="197"/>
      <c r="D2906" s="168"/>
      <c r="E2906" s="154" t="str">
        <f>IFERROR(VLOOKUP(D2906,CADA_PROD!D:H,5,0),"")</f>
        <v/>
      </c>
      <c r="F2906" s="169"/>
      <c r="G2906" s="170"/>
      <c r="H2906" s="14"/>
      <c r="I2906" s="171"/>
      <c r="J2906" s="14"/>
      <c r="K2906" s="131"/>
      <c r="L2906" s="131" t="str">
        <f>IF(D2906="","",SUMIFS(MOVI_ENTR!I:I,MOVI_ENTR!D:D,D2906,MOVI_ENTR!O:O,O2906)-SUMIFS(MOVI_SAID!H:H,MOVI_SAID!D:D,D2906,MOVI_SAID!L:L,MOVI_ENTR!O2906))</f>
        <v/>
      </c>
      <c r="M2906" s="173" t="str">
        <f t="shared" si="61"/>
        <v/>
      </c>
      <c r="N2906" s="14"/>
      <c r="O2906" s="14"/>
      <c r="P2906" s="21"/>
      <c r="Q2906" s="21"/>
      <c r="R2906" s="21"/>
      <c r="S2906" s="21"/>
      <c r="T2906" s="21"/>
    </row>
    <row r="2907" spans="1:20" s="16" customFormat="1" ht="30" customHeight="1">
      <c r="A2907" s="21"/>
      <c r="B2907" s="21"/>
      <c r="C2907" s="197"/>
      <c r="D2907" s="168"/>
      <c r="E2907" s="154" t="str">
        <f>IFERROR(VLOOKUP(D2907,CADA_PROD!D:H,5,0),"")</f>
        <v/>
      </c>
      <c r="F2907" s="169"/>
      <c r="G2907" s="170"/>
      <c r="H2907" s="14"/>
      <c r="I2907" s="171"/>
      <c r="J2907" s="14"/>
      <c r="K2907" s="131"/>
      <c r="L2907" s="131" t="str">
        <f>IF(D2907="","",SUMIFS(MOVI_ENTR!I:I,MOVI_ENTR!D:D,D2907,MOVI_ENTR!O:O,O2907)-SUMIFS(MOVI_SAID!H:H,MOVI_SAID!D:D,D2907,MOVI_SAID!L:L,MOVI_ENTR!O2907))</f>
        <v/>
      </c>
      <c r="M2907" s="173" t="str">
        <f t="shared" ref="M2907:M2970" si="62">IF(D2907="","",H2907*I2907)</f>
        <v/>
      </c>
      <c r="N2907" s="14"/>
      <c r="O2907" s="14"/>
      <c r="P2907" s="21"/>
      <c r="Q2907" s="21"/>
      <c r="R2907" s="21"/>
      <c r="S2907" s="21"/>
      <c r="T2907" s="21"/>
    </row>
    <row r="2908" spans="1:20" s="16" customFormat="1" ht="30" customHeight="1">
      <c r="A2908" s="21"/>
      <c r="B2908" s="21"/>
      <c r="C2908" s="197"/>
      <c r="D2908" s="168"/>
      <c r="E2908" s="154" t="str">
        <f>IFERROR(VLOOKUP(D2908,CADA_PROD!D:H,5,0),"")</f>
        <v/>
      </c>
      <c r="F2908" s="169"/>
      <c r="G2908" s="170"/>
      <c r="H2908" s="14"/>
      <c r="I2908" s="171"/>
      <c r="J2908" s="14"/>
      <c r="K2908" s="131"/>
      <c r="L2908" s="131" t="str">
        <f>IF(D2908="","",SUMIFS(MOVI_ENTR!I:I,MOVI_ENTR!D:D,D2908,MOVI_ENTR!O:O,O2908)-SUMIFS(MOVI_SAID!H:H,MOVI_SAID!D:D,D2908,MOVI_SAID!L:L,MOVI_ENTR!O2908))</f>
        <v/>
      </c>
      <c r="M2908" s="173" t="str">
        <f t="shared" si="62"/>
        <v/>
      </c>
      <c r="N2908" s="14"/>
      <c r="O2908" s="14"/>
      <c r="P2908" s="21"/>
      <c r="Q2908" s="21"/>
      <c r="R2908" s="21"/>
      <c r="S2908" s="21"/>
      <c r="T2908" s="21"/>
    </row>
    <row r="2909" spans="1:20" s="16" customFormat="1" ht="30" customHeight="1">
      <c r="A2909" s="21"/>
      <c r="B2909" s="21"/>
      <c r="C2909" s="197"/>
      <c r="D2909" s="168"/>
      <c r="E2909" s="154" t="str">
        <f>IFERROR(VLOOKUP(D2909,CADA_PROD!D:H,5,0),"")</f>
        <v/>
      </c>
      <c r="F2909" s="169"/>
      <c r="G2909" s="170"/>
      <c r="H2909" s="14"/>
      <c r="I2909" s="171"/>
      <c r="J2909" s="14"/>
      <c r="K2909" s="131"/>
      <c r="L2909" s="131" t="str">
        <f>IF(D2909="","",SUMIFS(MOVI_ENTR!I:I,MOVI_ENTR!D:D,D2909,MOVI_ENTR!O:O,O2909)-SUMIFS(MOVI_SAID!H:H,MOVI_SAID!D:D,D2909,MOVI_SAID!L:L,MOVI_ENTR!O2909))</f>
        <v/>
      </c>
      <c r="M2909" s="173" t="str">
        <f t="shared" si="62"/>
        <v/>
      </c>
      <c r="N2909" s="14"/>
      <c r="O2909" s="14"/>
      <c r="P2909" s="21"/>
      <c r="Q2909" s="21"/>
      <c r="R2909" s="21"/>
      <c r="S2909" s="21"/>
      <c r="T2909" s="21"/>
    </row>
    <row r="2910" spans="1:20" s="16" customFormat="1" ht="30" customHeight="1">
      <c r="A2910" s="21"/>
      <c r="B2910" s="21"/>
      <c r="C2910" s="197"/>
      <c r="D2910" s="168"/>
      <c r="E2910" s="154" t="str">
        <f>IFERROR(VLOOKUP(D2910,CADA_PROD!D:H,5,0),"")</f>
        <v/>
      </c>
      <c r="F2910" s="169"/>
      <c r="G2910" s="170"/>
      <c r="H2910" s="14"/>
      <c r="I2910" s="171"/>
      <c r="J2910" s="14"/>
      <c r="K2910" s="131"/>
      <c r="L2910" s="131" t="str">
        <f>IF(D2910="","",SUMIFS(MOVI_ENTR!I:I,MOVI_ENTR!D:D,D2910,MOVI_ENTR!O:O,O2910)-SUMIFS(MOVI_SAID!H:H,MOVI_SAID!D:D,D2910,MOVI_SAID!L:L,MOVI_ENTR!O2910))</f>
        <v/>
      </c>
      <c r="M2910" s="173" t="str">
        <f t="shared" si="62"/>
        <v/>
      </c>
      <c r="N2910" s="14"/>
      <c r="O2910" s="14"/>
      <c r="P2910" s="21"/>
      <c r="Q2910" s="21"/>
      <c r="R2910" s="21"/>
      <c r="S2910" s="21"/>
      <c r="T2910" s="21"/>
    </row>
    <row r="2911" spans="1:20" s="16" customFormat="1" ht="30" customHeight="1">
      <c r="A2911" s="21"/>
      <c r="B2911" s="21"/>
      <c r="C2911" s="197"/>
      <c r="D2911" s="168"/>
      <c r="E2911" s="154" t="str">
        <f>IFERROR(VLOOKUP(D2911,CADA_PROD!D:H,5,0),"")</f>
        <v/>
      </c>
      <c r="F2911" s="169"/>
      <c r="G2911" s="170"/>
      <c r="H2911" s="14"/>
      <c r="I2911" s="171"/>
      <c r="J2911" s="14"/>
      <c r="K2911" s="131"/>
      <c r="L2911" s="131" t="str">
        <f>IF(D2911="","",SUMIFS(MOVI_ENTR!I:I,MOVI_ENTR!D:D,D2911,MOVI_ENTR!O:O,O2911)-SUMIFS(MOVI_SAID!H:H,MOVI_SAID!D:D,D2911,MOVI_SAID!L:L,MOVI_ENTR!O2911))</f>
        <v/>
      </c>
      <c r="M2911" s="173" t="str">
        <f t="shared" si="62"/>
        <v/>
      </c>
      <c r="N2911" s="14"/>
      <c r="O2911" s="14"/>
      <c r="P2911" s="21"/>
      <c r="Q2911" s="21"/>
      <c r="R2911" s="21"/>
      <c r="S2911" s="21"/>
      <c r="T2911" s="21"/>
    </row>
    <row r="2912" spans="1:20" s="16" customFormat="1" ht="30" customHeight="1">
      <c r="A2912" s="21"/>
      <c r="B2912" s="21"/>
      <c r="C2912" s="197"/>
      <c r="D2912" s="168"/>
      <c r="E2912" s="154" t="str">
        <f>IFERROR(VLOOKUP(D2912,CADA_PROD!D:H,5,0),"")</f>
        <v/>
      </c>
      <c r="F2912" s="169"/>
      <c r="G2912" s="170"/>
      <c r="H2912" s="14"/>
      <c r="I2912" s="171"/>
      <c r="J2912" s="14"/>
      <c r="K2912" s="131"/>
      <c r="L2912" s="131" t="str">
        <f>IF(D2912="","",SUMIFS(MOVI_ENTR!I:I,MOVI_ENTR!D:D,D2912,MOVI_ENTR!O:O,O2912)-SUMIFS(MOVI_SAID!H:H,MOVI_SAID!D:D,D2912,MOVI_SAID!L:L,MOVI_ENTR!O2912))</f>
        <v/>
      </c>
      <c r="M2912" s="173" t="str">
        <f t="shared" si="62"/>
        <v/>
      </c>
      <c r="N2912" s="14"/>
      <c r="O2912" s="14"/>
      <c r="P2912" s="21"/>
      <c r="Q2912" s="21"/>
      <c r="R2912" s="21"/>
      <c r="S2912" s="21"/>
      <c r="T2912" s="21"/>
    </row>
    <row r="2913" spans="1:20" s="16" customFormat="1" ht="30" customHeight="1">
      <c r="A2913" s="21"/>
      <c r="B2913" s="21"/>
      <c r="C2913" s="197"/>
      <c r="D2913" s="168"/>
      <c r="E2913" s="154" t="str">
        <f>IFERROR(VLOOKUP(D2913,CADA_PROD!D:H,5,0),"")</f>
        <v/>
      </c>
      <c r="F2913" s="169"/>
      <c r="G2913" s="170"/>
      <c r="H2913" s="14"/>
      <c r="I2913" s="171"/>
      <c r="J2913" s="14"/>
      <c r="K2913" s="131"/>
      <c r="L2913" s="131" t="str">
        <f>IF(D2913="","",SUMIFS(MOVI_ENTR!I:I,MOVI_ENTR!D:D,D2913,MOVI_ENTR!O:O,O2913)-SUMIFS(MOVI_SAID!H:H,MOVI_SAID!D:D,D2913,MOVI_SAID!L:L,MOVI_ENTR!O2913))</f>
        <v/>
      </c>
      <c r="M2913" s="173" t="str">
        <f t="shared" si="62"/>
        <v/>
      </c>
      <c r="N2913" s="14"/>
      <c r="O2913" s="14"/>
      <c r="P2913" s="21"/>
      <c r="Q2913" s="21"/>
      <c r="R2913" s="21"/>
      <c r="S2913" s="21"/>
      <c r="T2913" s="21"/>
    </row>
    <row r="2914" spans="1:20" s="16" customFormat="1" ht="30" customHeight="1">
      <c r="A2914" s="21"/>
      <c r="B2914" s="21"/>
      <c r="C2914" s="197"/>
      <c r="D2914" s="168"/>
      <c r="E2914" s="154" t="str">
        <f>IFERROR(VLOOKUP(D2914,CADA_PROD!D:H,5,0),"")</f>
        <v/>
      </c>
      <c r="F2914" s="169"/>
      <c r="G2914" s="170"/>
      <c r="H2914" s="14"/>
      <c r="I2914" s="171"/>
      <c r="J2914" s="14"/>
      <c r="K2914" s="131"/>
      <c r="L2914" s="131" t="str">
        <f>IF(D2914="","",SUMIFS(MOVI_ENTR!I:I,MOVI_ENTR!D:D,D2914,MOVI_ENTR!O:O,O2914)-SUMIFS(MOVI_SAID!H:H,MOVI_SAID!D:D,D2914,MOVI_SAID!L:L,MOVI_ENTR!O2914))</f>
        <v/>
      </c>
      <c r="M2914" s="173" t="str">
        <f t="shared" si="62"/>
        <v/>
      </c>
      <c r="N2914" s="14"/>
      <c r="O2914" s="14"/>
      <c r="P2914" s="21"/>
      <c r="Q2914" s="21"/>
      <c r="R2914" s="21"/>
      <c r="S2914" s="21"/>
      <c r="T2914" s="21"/>
    </row>
    <row r="2915" spans="1:20" s="16" customFormat="1" ht="30" customHeight="1">
      <c r="A2915" s="21"/>
      <c r="B2915" s="21"/>
      <c r="C2915" s="197"/>
      <c r="D2915" s="168"/>
      <c r="E2915" s="154" t="str">
        <f>IFERROR(VLOOKUP(D2915,CADA_PROD!D:H,5,0),"")</f>
        <v/>
      </c>
      <c r="F2915" s="169"/>
      <c r="G2915" s="170"/>
      <c r="H2915" s="14"/>
      <c r="I2915" s="171"/>
      <c r="J2915" s="14"/>
      <c r="K2915" s="131"/>
      <c r="L2915" s="131" t="str">
        <f>IF(D2915="","",SUMIFS(MOVI_ENTR!I:I,MOVI_ENTR!D:D,D2915,MOVI_ENTR!O:O,O2915)-SUMIFS(MOVI_SAID!H:H,MOVI_SAID!D:D,D2915,MOVI_SAID!L:L,MOVI_ENTR!O2915))</f>
        <v/>
      </c>
      <c r="M2915" s="173" t="str">
        <f t="shared" si="62"/>
        <v/>
      </c>
      <c r="N2915" s="14"/>
      <c r="O2915" s="14"/>
      <c r="P2915" s="21"/>
      <c r="Q2915" s="21"/>
      <c r="R2915" s="21"/>
      <c r="S2915" s="21"/>
      <c r="T2915" s="21"/>
    </row>
    <row r="2916" spans="1:20" s="16" customFormat="1" ht="30" customHeight="1">
      <c r="A2916" s="21"/>
      <c r="B2916" s="21"/>
      <c r="C2916" s="197"/>
      <c r="D2916" s="168"/>
      <c r="E2916" s="154" t="str">
        <f>IFERROR(VLOOKUP(D2916,CADA_PROD!D:H,5,0),"")</f>
        <v/>
      </c>
      <c r="F2916" s="169"/>
      <c r="G2916" s="170"/>
      <c r="H2916" s="14"/>
      <c r="I2916" s="171"/>
      <c r="J2916" s="14"/>
      <c r="K2916" s="131"/>
      <c r="L2916" s="131" t="str">
        <f>IF(D2916="","",SUMIFS(MOVI_ENTR!I:I,MOVI_ENTR!D:D,D2916,MOVI_ENTR!O:O,O2916)-SUMIFS(MOVI_SAID!H:H,MOVI_SAID!D:D,D2916,MOVI_SAID!L:L,MOVI_ENTR!O2916))</f>
        <v/>
      </c>
      <c r="M2916" s="173" t="str">
        <f t="shared" si="62"/>
        <v/>
      </c>
      <c r="N2916" s="14"/>
      <c r="O2916" s="14"/>
      <c r="P2916" s="21"/>
      <c r="Q2916" s="21"/>
      <c r="R2916" s="21"/>
      <c r="S2916" s="21"/>
      <c r="T2916" s="21"/>
    </row>
    <row r="2917" spans="1:20" s="16" customFormat="1" ht="30" customHeight="1">
      <c r="A2917" s="21"/>
      <c r="B2917" s="21"/>
      <c r="C2917" s="197"/>
      <c r="D2917" s="168"/>
      <c r="E2917" s="154" t="str">
        <f>IFERROR(VLOOKUP(D2917,CADA_PROD!D:H,5,0),"")</f>
        <v/>
      </c>
      <c r="F2917" s="169"/>
      <c r="G2917" s="170"/>
      <c r="H2917" s="14"/>
      <c r="I2917" s="171"/>
      <c r="J2917" s="14"/>
      <c r="K2917" s="131"/>
      <c r="L2917" s="131" t="str">
        <f>IF(D2917="","",SUMIFS(MOVI_ENTR!I:I,MOVI_ENTR!D:D,D2917,MOVI_ENTR!O:O,O2917)-SUMIFS(MOVI_SAID!H:H,MOVI_SAID!D:D,D2917,MOVI_SAID!L:L,MOVI_ENTR!O2917))</f>
        <v/>
      </c>
      <c r="M2917" s="173" t="str">
        <f t="shared" si="62"/>
        <v/>
      </c>
      <c r="N2917" s="14"/>
      <c r="O2917" s="14"/>
      <c r="P2917" s="21"/>
      <c r="Q2917" s="21"/>
      <c r="R2917" s="21"/>
      <c r="S2917" s="21"/>
      <c r="T2917" s="21"/>
    </row>
    <row r="2918" spans="1:20" s="16" customFormat="1" ht="30" customHeight="1">
      <c r="A2918" s="21"/>
      <c r="B2918" s="21"/>
      <c r="C2918" s="197"/>
      <c r="D2918" s="168"/>
      <c r="E2918" s="154" t="str">
        <f>IFERROR(VLOOKUP(D2918,CADA_PROD!D:H,5,0),"")</f>
        <v/>
      </c>
      <c r="F2918" s="169"/>
      <c r="G2918" s="170"/>
      <c r="H2918" s="14"/>
      <c r="I2918" s="171"/>
      <c r="J2918" s="14"/>
      <c r="K2918" s="131"/>
      <c r="L2918" s="131" t="str">
        <f>IF(D2918="","",SUMIFS(MOVI_ENTR!I:I,MOVI_ENTR!D:D,D2918,MOVI_ENTR!O:O,O2918)-SUMIFS(MOVI_SAID!H:H,MOVI_SAID!D:D,D2918,MOVI_SAID!L:L,MOVI_ENTR!O2918))</f>
        <v/>
      </c>
      <c r="M2918" s="173" t="str">
        <f t="shared" si="62"/>
        <v/>
      </c>
      <c r="N2918" s="14"/>
      <c r="O2918" s="14"/>
      <c r="P2918" s="21"/>
      <c r="Q2918" s="21"/>
      <c r="R2918" s="21"/>
      <c r="S2918" s="21"/>
      <c r="T2918" s="21"/>
    </row>
    <row r="2919" spans="1:20" s="16" customFormat="1" ht="30" customHeight="1">
      <c r="A2919" s="21"/>
      <c r="B2919" s="21"/>
      <c r="C2919" s="197"/>
      <c r="D2919" s="168"/>
      <c r="E2919" s="154" t="str">
        <f>IFERROR(VLOOKUP(D2919,CADA_PROD!D:H,5,0),"")</f>
        <v/>
      </c>
      <c r="F2919" s="169"/>
      <c r="G2919" s="170"/>
      <c r="H2919" s="14"/>
      <c r="I2919" s="171"/>
      <c r="J2919" s="14"/>
      <c r="K2919" s="131"/>
      <c r="L2919" s="131" t="str">
        <f>IF(D2919="","",SUMIFS(MOVI_ENTR!I:I,MOVI_ENTR!D:D,D2919,MOVI_ENTR!O:O,O2919)-SUMIFS(MOVI_SAID!H:H,MOVI_SAID!D:D,D2919,MOVI_SAID!L:L,MOVI_ENTR!O2919))</f>
        <v/>
      </c>
      <c r="M2919" s="173" t="str">
        <f t="shared" si="62"/>
        <v/>
      </c>
      <c r="N2919" s="14"/>
      <c r="O2919" s="14"/>
      <c r="P2919" s="21"/>
      <c r="Q2919" s="21"/>
      <c r="R2919" s="21"/>
      <c r="S2919" s="21"/>
      <c r="T2919" s="21"/>
    </row>
    <row r="2920" spans="1:20" s="16" customFormat="1" ht="30" customHeight="1">
      <c r="A2920" s="21"/>
      <c r="B2920" s="21"/>
      <c r="C2920" s="197"/>
      <c r="D2920" s="168"/>
      <c r="E2920" s="154" t="str">
        <f>IFERROR(VLOOKUP(D2920,CADA_PROD!D:H,5,0),"")</f>
        <v/>
      </c>
      <c r="F2920" s="169"/>
      <c r="G2920" s="170"/>
      <c r="H2920" s="14"/>
      <c r="I2920" s="171"/>
      <c r="J2920" s="14"/>
      <c r="K2920" s="131"/>
      <c r="L2920" s="131" t="str">
        <f>IF(D2920="","",SUMIFS(MOVI_ENTR!I:I,MOVI_ENTR!D:D,D2920,MOVI_ENTR!O:O,O2920)-SUMIFS(MOVI_SAID!H:H,MOVI_SAID!D:D,D2920,MOVI_SAID!L:L,MOVI_ENTR!O2920))</f>
        <v/>
      </c>
      <c r="M2920" s="173" t="str">
        <f t="shared" si="62"/>
        <v/>
      </c>
      <c r="N2920" s="14"/>
      <c r="O2920" s="14"/>
      <c r="P2920" s="21"/>
      <c r="Q2920" s="21"/>
      <c r="R2920" s="21"/>
      <c r="S2920" s="21"/>
      <c r="T2920" s="21"/>
    </row>
    <row r="2921" spans="1:20" s="16" customFormat="1" ht="30" customHeight="1">
      <c r="A2921" s="21"/>
      <c r="B2921" s="21"/>
      <c r="C2921" s="197"/>
      <c r="D2921" s="168"/>
      <c r="E2921" s="154" t="str">
        <f>IFERROR(VLOOKUP(D2921,CADA_PROD!D:H,5,0),"")</f>
        <v/>
      </c>
      <c r="F2921" s="169"/>
      <c r="G2921" s="170"/>
      <c r="H2921" s="14"/>
      <c r="I2921" s="171"/>
      <c r="J2921" s="14"/>
      <c r="K2921" s="131"/>
      <c r="L2921" s="131" t="str">
        <f>IF(D2921="","",SUMIFS(MOVI_ENTR!I:I,MOVI_ENTR!D:D,D2921,MOVI_ENTR!O:O,O2921)-SUMIFS(MOVI_SAID!H:H,MOVI_SAID!D:D,D2921,MOVI_SAID!L:L,MOVI_ENTR!O2921))</f>
        <v/>
      </c>
      <c r="M2921" s="173" t="str">
        <f t="shared" si="62"/>
        <v/>
      </c>
      <c r="N2921" s="14"/>
      <c r="O2921" s="14"/>
      <c r="P2921" s="21"/>
      <c r="Q2921" s="21"/>
      <c r="R2921" s="21"/>
      <c r="S2921" s="21"/>
      <c r="T2921" s="21"/>
    </row>
    <row r="2922" spans="1:20" s="16" customFormat="1" ht="30" customHeight="1">
      <c r="A2922" s="21"/>
      <c r="B2922" s="21"/>
      <c r="C2922" s="197"/>
      <c r="D2922" s="168"/>
      <c r="E2922" s="154" t="str">
        <f>IFERROR(VLOOKUP(D2922,CADA_PROD!D:H,5,0),"")</f>
        <v/>
      </c>
      <c r="F2922" s="169"/>
      <c r="G2922" s="170"/>
      <c r="H2922" s="14"/>
      <c r="I2922" s="171"/>
      <c r="J2922" s="14"/>
      <c r="K2922" s="131"/>
      <c r="L2922" s="131" t="str">
        <f>IF(D2922="","",SUMIFS(MOVI_ENTR!I:I,MOVI_ENTR!D:D,D2922,MOVI_ENTR!O:O,O2922)-SUMIFS(MOVI_SAID!H:H,MOVI_SAID!D:D,D2922,MOVI_SAID!L:L,MOVI_ENTR!O2922))</f>
        <v/>
      </c>
      <c r="M2922" s="173" t="str">
        <f t="shared" si="62"/>
        <v/>
      </c>
      <c r="N2922" s="14"/>
      <c r="O2922" s="14"/>
      <c r="P2922" s="21"/>
      <c r="Q2922" s="21"/>
      <c r="R2922" s="21"/>
      <c r="S2922" s="21"/>
      <c r="T2922" s="21"/>
    </row>
    <row r="2923" spans="1:20" s="16" customFormat="1" ht="30" customHeight="1">
      <c r="A2923" s="21"/>
      <c r="B2923" s="21"/>
      <c r="C2923" s="197"/>
      <c r="D2923" s="168"/>
      <c r="E2923" s="154" t="str">
        <f>IFERROR(VLOOKUP(D2923,CADA_PROD!D:H,5,0),"")</f>
        <v/>
      </c>
      <c r="F2923" s="169"/>
      <c r="G2923" s="170"/>
      <c r="H2923" s="14"/>
      <c r="I2923" s="171"/>
      <c r="J2923" s="14"/>
      <c r="K2923" s="131"/>
      <c r="L2923" s="131" t="str">
        <f>IF(D2923="","",SUMIFS(MOVI_ENTR!I:I,MOVI_ENTR!D:D,D2923,MOVI_ENTR!O:O,O2923)-SUMIFS(MOVI_SAID!H:H,MOVI_SAID!D:D,D2923,MOVI_SAID!L:L,MOVI_ENTR!O2923))</f>
        <v/>
      </c>
      <c r="M2923" s="173" t="str">
        <f t="shared" si="62"/>
        <v/>
      </c>
      <c r="N2923" s="14"/>
      <c r="O2923" s="14"/>
      <c r="P2923" s="21"/>
      <c r="Q2923" s="21"/>
      <c r="R2923" s="21"/>
      <c r="S2923" s="21"/>
      <c r="T2923" s="21"/>
    </row>
    <row r="2924" spans="1:20" s="16" customFormat="1" ht="30" customHeight="1">
      <c r="A2924" s="21"/>
      <c r="B2924" s="21"/>
      <c r="C2924" s="197"/>
      <c r="D2924" s="168"/>
      <c r="E2924" s="154" t="str">
        <f>IFERROR(VLOOKUP(D2924,CADA_PROD!D:H,5,0),"")</f>
        <v/>
      </c>
      <c r="F2924" s="169"/>
      <c r="G2924" s="170"/>
      <c r="H2924" s="14"/>
      <c r="I2924" s="171"/>
      <c r="J2924" s="14"/>
      <c r="K2924" s="131"/>
      <c r="L2924" s="131" t="str">
        <f>IF(D2924="","",SUMIFS(MOVI_ENTR!I:I,MOVI_ENTR!D:D,D2924,MOVI_ENTR!O:O,O2924)-SUMIFS(MOVI_SAID!H:H,MOVI_SAID!D:D,D2924,MOVI_SAID!L:L,MOVI_ENTR!O2924))</f>
        <v/>
      </c>
      <c r="M2924" s="173" t="str">
        <f t="shared" si="62"/>
        <v/>
      </c>
      <c r="N2924" s="14"/>
      <c r="O2924" s="14"/>
      <c r="P2924" s="21"/>
      <c r="Q2924" s="21"/>
      <c r="R2924" s="21"/>
      <c r="S2924" s="21"/>
      <c r="T2924" s="21"/>
    </row>
    <row r="2925" spans="1:20" s="16" customFormat="1" ht="30" customHeight="1">
      <c r="A2925" s="21"/>
      <c r="B2925" s="21"/>
      <c r="C2925" s="197"/>
      <c r="D2925" s="168"/>
      <c r="E2925" s="154" t="str">
        <f>IFERROR(VLOOKUP(D2925,CADA_PROD!D:H,5,0),"")</f>
        <v/>
      </c>
      <c r="F2925" s="169"/>
      <c r="G2925" s="170"/>
      <c r="H2925" s="14"/>
      <c r="I2925" s="171"/>
      <c r="J2925" s="14"/>
      <c r="K2925" s="131"/>
      <c r="L2925" s="131" t="str">
        <f>IF(D2925="","",SUMIFS(MOVI_ENTR!I:I,MOVI_ENTR!D:D,D2925,MOVI_ENTR!O:O,O2925)-SUMIFS(MOVI_SAID!H:H,MOVI_SAID!D:D,D2925,MOVI_SAID!L:L,MOVI_ENTR!O2925))</f>
        <v/>
      </c>
      <c r="M2925" s="173" t="str">
        <f t="shared" si="62"/>
        <v/>
      </c>
      <c r="N2925" s="14"/>
      <c r="O2925" s="14"/>
      <c r="P2925" s="21"/>
      <c r="Q2925" s="21"/>
      <c r="R2925" s="21"/>
      <c r="S2925" s="21"/>
      <c r="T2925" s="21"/>
    </row>
    <row r="2926" spans="1:20" s="16" customFormat="1" ht="30" customHeight="1">
      <c r="A2926" s="21"/>
      <c r="B2926" s="21"/>
      <c r="C2926" s="197"/>
      <c r="D2926" s="168"/>
      <c r="E2926" s="154" t="str">
        <f>IFERROR(VLOOKUP(D2926,CADA_PROD!D:H,5,0),"")</f>
        <v/>
      </c>
      <c r="F2926" s="169"/>
      <c r="G2926" s="170"/>
      <c r="H2926" s="14"/>
      <c r="I2926" s="171"/>
      <c r="J2926" s="14"/>
      <c r="K2926" s="131"/>
      <c r="L2926" s="131" t="str">
        <f>IF(D2926="","",SUMIFS(MOVI_ENTR!I:I,MOVI_ENTR!D:D,D2926,MOVI_ENTR!O:O,O2926)-SUMIFS(MOVI_SAID!H:H,MOVI_SAID!D:D,D2926,MOVI_SAID!L:L,MOVI_ENTR!O2926))</f>
        <v/>
      </c>
      <c r="M2926" s="173" t="str">
        <f t="shared" si="62"/>
        <v/>
      </c>
      <c r="N2926" s="14"/>
      <c r="O2926" s="14"/>
      <c r="P2926" s="21"/>
      <c r="Q2926" s="21"/>
      <c r="R2926" s="21"/>
      <c r="S2926" s="21"/>
      <c r="T2926" s="21"/>
    </row>
    <row r="2927" spans="1:20" s="16" customFormat="1" ht="30" customHeight="1">
      <c r="A2927" s="21"/>
      <c r="B2927" s="21"/>
      <c r="C2927" s="197"/>
      <c r="D2927" s="168"/>
      <c r="E2927" s="154" t="str">
        <f>IFERROR(VLOOKUP(D2927,CADA_PROD!D:H,5,0),"")</f>
        <v/>
      </c>
      <c r="F2927" s="169"/>
      <c r="G2927" s="170"/>
      <c r="H2927" s="14"/>
      <c r="I2927" s="171"/>
      <c r="J2927" s="14"/>
      <c r="K2927" s="131"/>
      <c r="L2927" s="131" t="str">
        <f>IF(D2927="","",SUMIFS(MOVI_ENTR!I:I,MOVI_ENTR!D:D,D2927,MOVI_ENTR!O:O,O2927)-SUMIFS(MOVI_SAID!H:H,MOVI_SAID!D:D,D2927,MOVI_SAID!L:L,MOVI_ENTR!O2927))</f>
        <v/>
      </c>
      <c r="M2927" s="173" t="str">
        <f t="shared" si="62"/>
        <v/>
      </c>
      <c r="N2927" s="14"/>
      <c r="O2927" s="14"/>
      <c r="P2927" s="21"/>
      <c r="Q2927" s="21"/>
      <c r="R2927" s="21"/>
      <c r="S2927" s="21"/>
      <c r="T2927" s="21"/>
    </row>
    <row r="2928" spans="1:20" s="16" customFormat="1" ht="30" customHeight="1">
      <c r="A2928" s="21"/>
      <c r="B2928" s="21"/>
      <c r="C2928" s="197"/>
      <c r="D2928" s="168"/>
      <c r="E2928" s="154" t="str">
        <f>IFERROR(VLOOKUP(D2928,CADA_PROD!D:H,5,0),"")</f>
        <v/>
      </c>
      <c r="F2928" s="169"/>
      <c r="G2928" s="170"/>
      <c r="H2928" s="14"/>
      <c r="I2928" s="171"/>
      <c r="J2928" s="14"/>
      <c r="K2928" s="131"/>
      <c r="L2928" s="131" t="str">
        <f>IF(D2928="","",SUMIFS(MOVI_ENTR!I:I,MOVI_ENTR!D:D,D2928,MOVI_ENTR!O:O,O2928)-SUMIFS(MOVI_SAID!H:H,MOVI_SAID!D:D,D2928,MOVI_SAID!L:L,MOVI_ENTR!O2928))</f>
        <v/>
      </c>
      <c r="M2928" s="173" t="str">
        <f t="shared" si="62"/>
        <v/>
      </c>
      <c r="N2928" s="14"/>
      <c r="O2928" s="14"/>
      <c r="P2928" s="21"/>
      <c r="Q2928" s="21"/>
      <c r="R2928" s="21"/>
      <c r="S2928" s="21"/>
      <c r="T2928" s="21"/>
    </row>
    <row r="2929" spans="1:20" s="16" customFormat="1" ht="30" customHeight="1">
      <c r="A2929" s="21"/>
      <c r="B2929" s="21"/>
      <c r="C2929" s="197"/>
      <c r="D2929" s="168"/>
      <c r="E2929" s="154" t="str">
        <f>IFERROR(VLOOKUP(D2929,CADA_PROD!D:H,5,0),"")</f>
        <v/>
      </c>
      <c r="F2929" s="169"/>
      <c r="G2929" s="170"/>
      <c r="H2929" s="14"/>
      <c r="I2929" s="171"/>
      <c r="J2929" s="14"/>
      <c r="K2929" s="131"/>
      <c r="L2929" s="131" t="str">
        <f>IF(D2929="","",SUMIFS(MOVI_ENTR!I:I,MOVI_ENTR!D:D,D2929,MOVI_ENTR!O:O,O2929)-SUMIFS(MOVI_SAID!H:H,MOVI_SAID!D:D,D2929,MOVI_SAID!L:L,MOVI_ENTR!O2929))</f>
        <v/>
      </c>
      <c r="M2929" s="173" t="str">
        <f t="shared" si="62"/>
        <v/>
      </c>
      <c r="N2929" s="14"/>
      <c r="O2929" s="14"/>
      <c r="P2929" s="21"/>
      <c r="Q2929" s="21"/>
      <c r="R2929" s="21"/>
      <c r="S2929" s="21"/>
      <c r="T2929" s="21"/>
    </row>
    <row r="2930" spans="1:20" s="16" customFormat="1" ht="30" customHeight="1">
      <c r="A2930" s="21"/>
      <c r="B2930" s="21"/>
      <c r="C2930" s="197"/>
      <c r="D2930" s="168"/>
      <c r="E2930" s="154" t="str">
        <f>IFERROR(VLOOKUP(D2930,CADA_PROD!D:H,5,0),"")</f>
        <v/>
      </c>
      <c r="F2930" s="169"/>
      <c r="G2930" s="170"/>
      <c r="H2930" s="14"/>
      <c r="I2930" s="171"/>
      <c r="J2930" s="14"/>
      <c r="K2930" s="131"/>
      <c r="L2930" s="131" t="str">
        <f>IF(D2930="","",SUMIFS(MOVI_ENTR!I:I,MOVI_ENTR!D:D,D2930,MOVI_ENTR!O:O,O2930)-SUMIFS(MOVI_SAID!H:H,MOVI_SAID!D:D,D2930,MOVI_SAID!L:L,MOVI_ENTR!O2930))</f>
        <v/>
      </c>
      <c r="M2930" s="173" t="str">
        <f t="shared" si="62"/>
        <v/>
      </c>
      <c r="N2930" s="14"/>
      <c r="O2930" s="14"/>
      <c r="P2930" s="21"/>
      <c r="Q2930" s="21"/>
      <c r="R2930" s="21"/>
      <c r="S2930" s="21"/>
      <c r="T2930" s="21"/>
    </row>
    <row r="2931" spans="1:20" s="16" customFormat="1" ht="30" customHeight="1">
      <c r="A2931" s="21"/>
      <c r="B2931" s="21"/>
      <c r="C2931" s="197"/>
      <c r="D2931" s="168"/>
      <c r="E2931" s="154" t="str">
        <f>IFERROR(VLOOKUP(D2931,CADA_PROD!D:H,5,0),"")</f>
        <v/>
      </c>
      <c r="F2931" s="169"/>
      <c r="G2931" s="170"/>
      <c r="H2931" s="14"/>
      <c r="I2931" s="171"/>
      <c r="J2931" s="14"/>
      <c r="K2931" s="131"/>
      <c r="L2931" s="131" t="str">
        <f>IF(D2931="","",SUMIFS(MOVI_ENTR!I:I,MOVI_ENTR!D:D,D2931,MOVI_ENTR!O:O,O2931)-SUMIFS(MOVI_SAID!H:H,MOVI_SAID!D:D,D2931,MOVI_SAID!L:L,MOVI_ENTR!O2931))</f>
        <v/>
      </c>
      <c r="M2931" s="173" t="str">
        <f t="shared" si="62"/>
        <v/>
      </c>
      <c r="N2931" s="14"/>
      <c r="O2931" s="14"/>
      <c r="P2931" s="21"/>
      <c r="Q2931" s="21"/>
      <c r="R2931" s="21"/>
      <c r="S2931" s="21"/>
      <c r="T2931" s="21"/>
    </row>
    <row r="2932" spans="1:20" s="16" customFormat="1" ht="30" customHeight="1">
      <c r="A2932" s="21"/>
      <c r="B2932" s="21"/>
      <c r="C2932" s="197"/>
      <c r="D2932" s="168"/>
      <c r="E2932" s="154" t="str">
        <f>IFERROR(VLOOKUP(D2932,CADA_PROD!D:H,5,0),"")</f>
        <v/>
      </c>
      <c r="F2932" s="169"/>
      <c r="G2932" s="170"/>
      <c r="H2932" s="14"/>
      <c r="I2932" s="171"/>
      <c r="J2932" s="14"/>
      <c r="K2932" s="131"/>
      <c r="L2932" s="131" t="str">
        <f>IF(D2932="","",SUMIFS(MOVI_ENTR!I:I,MOVI_ENTR!D:D,D2932,MOVI_ENTR!O:O,O2932)-SUMIFS(MOVI_SAID!H:H,MOVI_SAID!D:D,D2932,MOVI_SAID!L:L,MOVI_ENTR!O2932))</f>
        <v/>
      </c>
      <c r="M2932" s="173" t="str">
        <f t="shared" si="62"/>
        <v/>
      </c>
      <c r="N2932" s="14"/>
      <c r="O2932" s="14"/>
      <c r="P2932" s="21"/>
      <c r="Q2932" s="21"/>
      <c r="R2932" s="21"/>
      <c r="S2932" s="21"/>
      <c r="T2932" s="21"/>
    </row>
    <row r="2933" spans="1:20" s="16" customFormat="1" ht="30" customHeight="1">
      <c r="A2933" s="21"/>
      <c r="B2933" s="21"/>
      <c r="C2933" s="197"/>
      <c r="D2933" s="168"/>
      <c r="E2933" s="154" t="str">
        <f>IFERROR(VLOOKUP(D2933,CADA_PROD!D:H,5,0),"")</f>
        <v/>
      </c>
      <c r="F2933" s="169"/>
      <c r="G2933" s="170"/>
      <c r="H2933" s="14"/>
      <c r="I2933" s="171"/>
      <c r="J2933" s="14"/>
      <c r="K2933" s="131"/>
      <c r="L2933" s="131" t="str">
        <f>IF(D2933="","",SUMIFS(MOVI_ENTR!I:I,MOVI_ENTR!D:D,D2933,MOVI_ENTR!O:O,O2933)-SUMIFS(MOVI_SAID!H:H,MOVI_SAID!D:D,D2933,MOVI_SAID!L:L,MOVI_ENTR!O2933))</f>
        <v/>
      </c>
      <c r="M2933" s="173" t="str">
        <f t="shared" si="62"/>
        <v/>
      </c>
      <c r="N2933" s="14"/>
      <c r="O2933" s="14"/>
      <c r="P2933" s="21"/>
      <c r="Q2933" s="21"/>
      <c r="R2933" s="21"/>
      <c r="S2933" s="21"/>
      <c r="T2933" s="21"/>
    </row>
    <row r="2934" spans="1:20" s="16" customFormat="1" ht="30" customHeight="1">
      <c r="A2934" s="21"/>
      <c r="B2934" s="21"/>
      <c r="C2934" s="197"/>
      <c r="D2934" s="168"/>
      <c r="E2934" s="154" t="str">
        <f>IFERROR(VLOOKUP(D2934,CADA_PROD!D:H,5,0),"")</f>
        <v/>
      </c>
      <c r="F2934" s="169"/>
      <c r="G2934" s="170"/>
      <c r="H2934" s="14"/>
      <c r="I2934" s="171"/>
      <c r="J2934" s="14"/>
      <c r="K2934" s="131"/>
      <c r="L2934" s="131" t="str">
        <f>IF(D2934="","",SUMIFS(MOVI_ENTR!I:I,MOVI_ENTR!D:D,D2934,MOVI_ENTR!O:O,O2934)-SUMIFS(MOVI_SAID!H:H,MOVI_SAID!D:D,D2934,MOVI_SAID!L:L,MOVI_ENTR!O2934))</f>
        <v/>
      </c>
      <c r="M2934" s="173" t="str">
        <f t="shared" si="62"/>
        <v/>
      </c>
      <c r="N2934" s="14"/>
      <c r="O2934" s="14"/>
      <c r="P2934" s="21"/>
      <c r="Q2934" s="21"/>
      <c r="R2934" s="21"/>
      <c r="S2934" s="21"/>
      <c r="T2934" s="21"/>
    </row>
    <row r="2935" spans="1:20" s="16" customFormat="1" ht="30" customHeight="1">
      <c r="A2935" s="21"/>
      <c r="B2935" s="21"/>
      <c r="C2935" s="197"/>
      <c r="D2935" s="168"/>
      <c r="E2935" s="154" t="str">
        <f>IFERROR(VLOOKUP(D2935,CADA_PROD!D:H,5,0),"")</f>
        <v/>
      </c>
      <c r="F2935" s="169"/>
      <c r="G2935" s="170"/>
      <c r="H2935" s="14"/>
      <c r="I2935" s="171"/>
      <c r="J2935" s="14"/>
      <c r="K2935" s="131"/>
      <c r="L2935" s="131" t="str">
        <f>IF(D2935="","",SUMIFS(MOVI_ENTR!I:I,MOVI_ENTR!D:D,D2935,MOVI_ENTR!O:O,O2935)-SUMIFS(MOVI_SAID!H:H,MOVI_SAID!D:D,D2935,MOVI_SAID!L:L,MOVI_ENTR!O2935))</f>
        <v/>
      </c>
      <c r="M2935" s="173" t="str">
        <f t="shared" si="62"/>
        <v/>
      </c>
      <c r="N2935" s="14"/>
      <c r="O2935" s="14"/>
      <c r="P2935" s="21"/>
      <c r="Q2935" s="21"/>
      <c r="R2935" s="21"/>
      <c r="S2935" s="21"/>
      <c r="T2935" s="21"/>
    </row>
    <row r="2936" spans="1:20" s="16" customFormat="1" ht="30" customHeight="1">
      <c r="A2936" s="21"/>
      <c r="B2936" s="21"/>
      <c r="C2936" s="197"/>
      <c r="D2936" s="168"/>
      <c r="E2936" s="154" t="str">
        <f>IFERROR(VLOOKUP(D2936,CADA_PROD!D:H,5,0),"")</f>
        <v/>
      </c>
      <c r="F2936" s="169"/>
      <c r="G2936" s="170"/>
      <c r="H2936" s="14"/>
      <c r="I2936" s="171"/>
      <c r="J2936" s="14"/>
      <c r="K2936" s="131"/>
      <c r="L2936" s="131" t="str">
        <f>IF(D2936="","",SUMIFS(MOVI_ENTR!I:I,MOVI_ENTR!D:D,D2936,MOVI_ENTR!O:O,O2936)-SUMIFS(MOVI_SAID!H:H,MOVI_SAID!D:D,D2936,MOVI_SAID!L:L,MOVI_ENTR!O2936))</f>
        <v/>
      </c>
      <c r="M2936" s="173" t="str">
        <f t="shared" si="62"/>
        <v/>
      </c>
      <c r="N2936" s="14"/>
      <c r="O2936" s="14"/>
      <c r="P2936" s="21"/>
      <c r="Q2936" s="21"/>
      <c r="R2936" s="21"/>
      <c r="S2936" s="21"/>
      <c r="T2936" s="21"/>
    </row>
    <row r="2937" spans="1:20" s="16" customFormat="1" ht="30" customHeight="1">
      <c r="A2937" s="21"/>
      <c r="B2937" s="21"/>
      <c r="C2937" s="197"/>
      <c r="D2937" s="168"/>
      <c r="E2937" s="154" t="str">
        <f>IFERROR(VLOOKUP(D2937,CADA_PROD!D:H,5,0),"")</f>
        <v/>
      </c>
      <c r="F2937" s="169"/>
      <c r="G2937" s="170"/>
      <c r="H2937" s="14"/>
      <c r="I2937" s="171"/>
      <c r="J2937" s="14"/>
      <c r="K2937" s="131"/>
      <c r="L2937" s="131" t="str">
        <f>IF(D2937="","",SUMIFS(MOVI_ENTR!I:I,MOVI_ENTR!D:D,D2937,MOVI_ENTR!O:O,O2937)-SUMIFS(MOVI_SAID!H:H,MOVI_SAID!D:D,D2937,MOVI_SAID!L:L,MOVI_ENTR!O2937))</f>
        <v/>
      </c>
      <c r="M2937" s="173" t="str">
        <f t="shared" si="62"/>
        <v/>
      </c>
      <c r="N2937" s="14"/>
      <c r="O2937" s="14"/>
      <c r="P2937" s="21"/>
      <c r="Q2937" s="21"/>
      <c r="R2937" s="21"/>
      <c r="S2937" s="21"/>
      <c r="T2937" s="21"/>
    </row>
    <row r="2938" spans="1:20" s="16" customFormat="1" ht="30" customHeight="1">
      <c r="A2938" s="21"/>
      <c r="B2938" s="21"/>
      <c r="C2938" s="197"/>
      <c r="D2938" s="168"/>
      <c r="E2938" s="154" t="str">
        <f>IFERROR(VLOOKUP(D2938,CADA_PROD!D:H,5,0),"")</f>
        <v/>
      </c>
      <c r="F2938" s="169"/>
      <c r="G2938" s="170"/>
      <c r="H2938" s="14"/>
      <c r="I2938" s="171"/>
      <c r="J2938" s="14"/>
      <c r="K2938" s="131"/>
      <c r="L2938" s="131" t="str">
        <f>IF(D2938="","",SUMIFS(MOVI_ENTR!I:I,MOVI_ENTR!D:D,D2938,MOVI_ENTR!O:O,O2938)-SUMIFS(MOVI_SAID!H:H,MOVI_SAID!D:D,D2938,MOVI_SAID!L:L,MOVI_ENTR!O2938))</f>
        <v/>
      </c>
      <c r="M2938" s="173" t="str">
        <f t="shared" si="62"/>
        <v/>
      </c>
      <c r="N2938" s="14"/>
      <c r="O2938" s="14"/>
      <c r="P2938" s="21"/>
      <c r="Q2938" s="21"/>
      <c r="R2938" s="21"/>
      <c r="S2938" s="21"/>
      <c r="T2938" s="21"/>
    </row>
    <row r="2939" spans="1:20" s="16" customFormat="1" ht="30" customHeight="1">
      <c r="A2939" s="21"/>
      <c r="B2939" s="21"/>
      <c r="C2939" s="197"/>
      <c r="D2939" s="168"/>
      <c r="E2939" s="154" t="str">
        <f>IFERROR(VLOOKUP(D2939,CADA_PROD!D:H,5,0),"")</f>
        <v/>
      </c>
      <c r="F2939" s="169"/>
      <c r="G2939" s="170"/>
      <c r="H2939" s="14"/>
      <c r="I2939" s="171"/>
      <c r="J2939" s="14"/>
      <c r="K2939" s="131"/>
      <c r="L2939" s="131" t="str">
        <f>IF(D2939="","",SUMIFS(MOVI_ENTR!I:I,MOVI_ENTR!D:D,D2939,MOVI_ENTR!O:O,O2939)-SUMIFS(MOVI_SAID!H:H,MOVI_SAID!D:D,D2939,MOVI_SAID!L:L,MOVI_ENTR!O2939))</f>
        <v/>
      </c>
      <c r="M2939" s="173" t="str">
        <f t="shared" si="62"/>
        <v/>
      </c>
      <c r="N2939" s="14"/>
      <c r="O2939" s="14"/>
      <c r="P2939" s="21"/>
      <c r="Q2939" s="21"/>
      <c r="R2939" s="21"/>
      <c r="S2939" s="21"/>
      <c r="T2939" s="21"/>
    </row>
    <row r="2940" spans="1:20" s="16" customFormat="1" ht="30" customHeight="1">
      <c r="A2940" s="21"/>
      <c r="B2940" s="21"/>
      <c r="C2940" s="197"/>
      <c r="D2940" s="168"/>
      <c r="E2940" s="154" t="str">
        <f>IFERROR(VLOOKUP(D2940,CADA_PROD!D:H,5,0),"")</f>
        <v/>
      </c>
      <c r="F2940" s="169"/>
      <c r="G2940" s="170"/>
      <c r="H2940" s="14"/>
      <c r="I2940" s="171"/>
      <c r="J2940" s="14"/>
      <c r="K2940" s="131"/>
      <c r="L2940" s="131" t="str">
        <f>IF(D2940="","",SUMIFS(MOVI_ENTR!I:I,MOVI_ENTR!D:D,D2940,MOVI_ENTR!O:O,O2940)-SUMIFS(MOVI_SAID!H:H,MOVI_SAID!D:D,D2940,MOVI_SAID!L:L,MOVI_ENTR!O2940))</f>
        <v/>
      </c>
      <c r="M2940" s="173" t="str">
        <f t="shared" si="62"/>
        <v/>
      </c>
      <c r="N2940" s="14"/>
      <c r="O2940" s="14"/>
      <c r="P2940" s="21"/>
      <c r="Q2940" s="21"/>
      <c r="R2940" s="21"/>
      <c r="S2940" s="21"/>
      <c r="T2940" s="21"/>
    </row>
    <row r="2941" spans="1:20" s="16" customFormat="1" ht="30" customHeight="1">
      <c r="A2941" s="21"/>
      <c r="B2941" s="21"/>
      <c r="C2941" s="197"/>
      <c r="D2941" s="168"/>
      <c r="E2941" s="154" t="str">
        <f>IFERROR(VLOOKUP(D2941,CADA_PROD!D:H,5,0),"")</f>
        <v/>
      </c>
      <c r="F2941" s="169"/>
      <c r="G2941" s="170"/>
      <c r="H2941" s="14"/>
      <c r="I2941" s="171"/>
      <c r="J2941" s="14"/>
      <c r="K2941" s="131"/>
      <c r="L2941" s="131" t="str">
        <f>IF(D2941="","",SUMIFS(MOVI_ENTR!I:I,MOVI_ENTR!D:D,D2941,MOVI_ENTR!O:O,O2941)-SUMIFS(MOVI_SAID!H:H,MOVI_SAID!D:D,D2941,MOVI_SAID!L:L,MOVI_ENTR!O2941))</f>
        <v/>
      </c>
      <c r="M2941" s="173" t="str">
        <f t="shared" si="62"/>
        <v/>
      </c>
      <c r="N2941" s="14"/>
      <c r="O2941" s="14"/>
      <c r="P2941" s="21"/>
      <c r="Q2941" s="21"/>
      <c r="R2941" s="21"/>
      <c r="S2941" s="21"/>
      <c r="T2941" s="21"/>
    </row>
    <row r="2942" spans="1:20" s="16" customFormat="1" ht="30" customHeight="1">
      <c r="A2942" s="21"/>
      <c r="B2942" s="21"/>
      <c r="C2942" s="197"/>
      <c r="D2942" s="168"/>
      <c r="E2942" s="154" t="str">
        <f>IFERROR(VLOOKUP(D2942,CADA_PROD!D:H,5,0),"")</f>
        <v/>
      </c>
      <c r="F2942" s="169"/>
      <c r="G2942" s="170"/>
      <c r="H2942" s="14"/>
      <c r="I2942" s="171"/>
      <c r="J2942" s="14"/>
      <c r="K2942" s="131"/>
      <c r="L2942" s="131" t="str">
        <f>IF(D2942="","",SUMIFS(MOVI_ENTR!I:I,MOVI_ENTR!D:D,D2942,MOVI_ENTR!O:O,O2942)-SUMIFS(MOVI_SAID!H:H,MOVI_SAID!D:D,D2942,MOVI_SAID!L:L,MOVI_ENTR!O2942))</f>
        <v/>
      </c>
      <c r="M2942" s="173" t="str">
        <f t="shared" si="62"/>
        <v/>
      </c>
      <c r="N2942" s="14"/>
      <c r="O2942" s="14"/>
      <c r="P2942" s="21"/>
      <c r="Q2942" s="21"/>
      <c r="R2942" s="21"/>
      <c r="S2942" s="21"/>
      <c r="T2942" s="21"/>
    </row>
    <row r="2943" spans="1:20" s="16" customFormat="1" ht="30" customHeight="1">
      <c r="A2943" s="21"/>
      <c r="B2943" s="21"/>
      <c r="C2943" s="197"/>
      <c r="D2943" s="168"/>
      <c r="E2943" s="154" t="str">
        <f>IFERROR(VLOOKUP(D2943,CADA_PROD!D:H,5,0),"")</f>
        <v/>
      </c>
      <c r="F2943" s="169"/>
      <c r="G2943" s="170"/>
      <c r="H2943" s="14"/>
      <c r="I2943" s="171"/>
      <c r="J2943" s="14"/>
      <c r="K2943" s="131"/>
      <c r="L2943" s="131" t="str">
        <f>IF(D2943="","",SUMIFS(MOVI_ENTR!I:I,MOVI_ENTR!D:D,D2943,MOVI_ENTR!O:O,O2943)-SUMIFS(MOVI_SAID!H:H,MOVI_SAID!D:D,D2943,MOVI_SAID!L:L,MOVI_ENTR!O2943))</f>
        <v/>
      </c>
      <c r="M2943" s="173" t="str">
        <f t="shared" si="62"/>
        <v/>
      </c>
      <c r="N2943" s="14"/>
      <c r="O2943" s="14"/>
      <c r="P2943" s="21"/>
      <c r="Q2943" s="21"/>
      <c r="R2943" s="21"/>
      <c r="S2943" s="21"/>
      <c r="T2943" s="21"/>
    </row>
    <row r="2944" spans="1:20" s="16" customFormat="1" ht="30" customHeight="1">
      <c r="A2944" s="21"/>
      <c r="B2944" s="21"/>
      <c r="C2944" s="197"/>
      <c r="D2944" s="168"/>
      <c r="E2944" s="154" t="str">
        <f>IFERROR(VLOOKUP(D2944,CADA_PROD!D:H,5,0),"")</f>
        <v/>
      </c>
      <c r="F2944" s="169"/>
      <c r="G2944" s="170"/>
      <c r="H2944" s="14"/>
      <c r="I2944" s="171"/>
      <c r="J2944" s="14"/>
      <c r="K2944" s="131"/>
      <c r="L2944" s="131" t="str">
        <f>IF(D2944="","",SUMIFS(MOVI_ENTR!I:I,MOVI_ENTR!D:D,D2944,MOVI_ENTR!O:O,O2944)-SUMIFS(MOVI_SAID!H:H,MOVI_SAID!D:D,D2944,MOVI_SAID!L:L,MOVI_ENTR!O2944))</f>
        <v/>
      </c>
      <c r="M2944" s="173" t="str">
        <f t="shared" si="62"/>
        <v/>
      </c>
      <c r="N2944" s="14"/>
      <c r="O2944" s="14"/>
      <c r="P2944" s="21"/>
      <c r="Q2944" s="21"/>
      <c r="R2944" s="21"/>
      <c r="S2944" s="21"/>
      <c r="T2944" s="21"/>
    </row>
    <row r="2945" spans="1:20" s="16" customFormat="1" ht="30" customHeight="1">
      <c r="A2945" s="21"/>
      <c r="B2945" s="21"/>
      <c r="C2945" s="197"/>
      <c r="D2945" s="168"/>
      <c r="E2945" s="154" t="str">
        <f>IFERROR(VLOOKUP(D2945,CADA_PROD!D:H,5,0),"")</f>
        <v/>
      </c>
      <c r="F2945" s="169"/>
      <c r="G2945" s="170"/>
      <c r="H2945" s="14"/>
      <c r="I2945" s="171"/>
      <c r="J2945" s="14"/>
      <c r="K2945" s="131"/>
      <c r="L2945" s="131" t="str">
        <f>IF(D2945="","",SUMIFS(MOVI_ENTR!I:I,MOVI_ENTR!D:D,D2945,MOVI_ENTR!O:O,O2945)-SUMIFS(MOVI_SAID!H:H,MOVI_SAID!D:D,D2945,MOVI_SAID!L:L,MOVI_ENTR!O2945))</f>
        <v/>
      </c>
      <c r="M2945" s="173" t="str">
        <f t="shared" si="62"/>
        <v/>
      </c>
      <c r="N2945" s="14"/>
      <c r="O2945" s="14"/>
      <c r="P2945" s="21"/>
      <c r="Q2945" s="21"/>
      <c r="R2945" s="21"/>
      <c r="S2945" s="21"/>
      <c r="T2945" s="21"/>
    </row>
    <row r="2946" spans="1:20" s="16" customFormat="1" ht="30" customHeight="1">
      <c r="A2946" s="21"/>
      <c r="B2946" s="21"/>
      <c r="C2946" s="197"/>
      <c r="D2946" s="168"/>
      <c r="E2946" s="154" t="str">
        <f>IFERROR(VLOOKUP(D2946,CADA_PROD!D:H,5,0),"")</f>
        <v/>
      </c>
      <c r="F2946" s="169"/>
      <c r="G2946" s="170"/>
      <c r="H2946" s="14"/>
      <c r="I2946" s="171"/>
      <c r="J2946" s="14"/>
      <c r="K2946" s="131"/>
      <c r="L2946" s="131" t="str">
        <f>IF(D2946="","",SUMIFS(MOVI_ENTR!I:I,MOVI_ENTR!D:D,D2946,MOVI_ENTR!O:O,O2946)-SUMIFS(MOVI_SAID!H:H,MOVI_SAID!D:D,D2946,MOVI_SAID!L:L,MOVI_ENTR!O2946))</f>
        <v/>
      </c>
      <c r="M2946" s="173" t="str">
        <f t="shared" si="62"/>
        <v/>
      </c>
      <c r="N2946" s="14"/>
      <c r="O2946" s="14"/>
      <c r="P2946" s="21"/>
      <c r="Q2946" s="21"/>
      <c r="R2946" s="21"/>
      <c r="S2946" s="21"/>
      <c r="T2946" s="21"/>
    </row>
    <row r="2947" spans="1:20" s="16" customFormat="1" ht="30" customHeight="1">
      <c r="A2947" s="21"/>
      <c r="B2947" s="21"/>
      <c r="C2947" s="197"/>
      <c r="D2947" s="168"/>
      <c r="E2947" s="154" t="str">
        <f>IFERROR(VLOOKUP(D2947,CADA_PROD!D:H,5,0),"")</f>
        <v/>
      </c>
      <c r="F2947" s="169"/>
      <c r="G2947" s="170"/>
      <c r="H2947" s="14"/>
      <c r="I2947" s="171"/>
      <c r="J2947" s="14"/>
      <c r="K2947" s="131"/>
      <c r="L2947" s="131" t="str">
        <f>IF(D2947="","",SUMIFS(MOVI_ENTR!I:I,MOVI_ENTR!D:D,D2947,MOVI_ENTR!O:O,O2947)-SUMIFS(MOVI_SAID!H:H,MOVI_SAID!D:D,D2947,MOVI_SAID!L:L,MOVI_ENTR!O2947))</f>
        <v/>
      </c>
      <c r="M2947" s="173" t="str">
        <f t="shared" si="62"/>
        <v/>
      </c>
      <c r="N2947" s="14"/>
      <c r="O2947" s="14"/>
      <c r="P2947" s="21"/>
      <c r="Q2947" s="21"/>
      <c r="R2947" s="21"/>
      <c r="S2947" s="21"/>
      <c r="T2947" s="21"/>
    </row>
    <row r="2948" spans="1:20" s="16" customFormat="1" ht="30" customHeight="1">
      <c r="A2948" s="21"/>
      <c r="B2948" s="21"/>
      <c r="C2948" s="197"/>
      <c r="D2948" s="168"/>
      <c r="E2948" s="154" t="str">
        <f>IFERROR(VLOOKUP(D2948,CADA_PROD!D:H,5,0),"")</f>
        <v/>
      </c>
      <c r="F2948" s="169"/>
      <c r="G2948" s="170"/>
      <c r="H2948" s="14"/>
      <c r="I2948" s="171"/>
      <c r="J2948" s="14"/>
      <c r="K2948" s="131"/>
      <c r="L2948" s="131" t="str">
        <f>IF(D2948="","",SUMIFS(MOVI_ENTR!I:I,MOVI_ENTR!D:D,D2948,MOVI_ENTR!O:O,O2948)-SUMIFS(MOVI_SAID!H:H,MOVI_SAID!D:D,D2948,MOVI_SAID!L:L,MOVI_ENTR!O2948))</f>
        <v/>
      </c>
      <c r="M2948" s="173" t="str">
        <f t="shared" si="62"/>
        <v/>
      </c>
      <c r="N2948" s="14"/>
      <c r="O2948" s="14"/>
      <c r="P2948" s="21"/>
      <c r="Q2948" s="21"/>
      <c r="R2948" s="21"/>
      <c r="S2948" s="21"/>
      <c r="T2948" s="21"/>
    </row>
    <row r="2949" spans="1:20" s="16" customFormat="1" ht="30" customHeight="1">
      <c r="A2949" s="21"/>
      <c r="B2949" s="21"/>
      <c r="C2949" s="197"/>
      <c r="D2949" s="168"/>
      <c r="E2949" s="154" t="str">
        <f>IFERROR(VLOOKUP(D2949,CADA_PROD!D:H,5,0),"")</f>
        <v/>
      </c>
      <c r="F2949" s="169"/>
      <c r="G2949" s="170"/>
      <c r="H2949" s="14"/>
      <c r="I2949" s="171"/>
      <c r="J2949" s="14"/>
      <c r="K2949" s="131"/>
      <c r="L2949" s="131" t="str">
        <f>IF(D2949="","",SUMIFS(MOVI_ENTR!I:I,MOVI_ENTR!D:D,D2949,MOVI_ENTR!O:O,O2949)-SUMIFS(MOVI_SAID!H:H,MOVI_SAID!D:D,D2949,MOVI_SAID!L:L,MOVI_ENTR!O2949))</f>
        <v/>
      </c>
      <c r="M2949" s="173" t="str">
        <f t="shared" si="62"/>
        <v/>
      </c>
      <c r="N2949" s="14"/>
      <c r="O2949" s="14"/>
      <c r="P2949" s="21"/>
      <c r="Q2949" s="21"/>
      <c r="R2949" s="21"/>
      <c r="S2949" s="21"/>
      <c r="T2949" s="21"/>
    </row>
    <row r="2950" spans="1:20" s="16" customFormat="1" ht="30" customHeight="1">
      <c r="A2950" s="21"/>
      <c r="B2950" s="21"/>
      <c r="C2950" s="197"/>
      <c r="D2950" s="168"/>
      <c r="E2950" s="154" t="str">
        <f>IFERROR(VLOOKUP(D2950,CADA_PROD!D:H,5,0),"")</f>
        <v/>
      </c>
      <c r="F2950" s="169"/>
      <c r="G2950" s="170"/>
      <c r="H2950" s="14"/>
      <c r="I2950" s="171"/>
      <c r="J2950" s="14"/>
      <c r="K2950" s="131"/>
      <c r="L2950" s="131" t="str">
        <f>IF(D2950="","",SUMIFS(MOVI_ENTR!I:I,MOVI_ENTR!D:D,D2950,MOVI_ENTR!O:O,O2950)-SUMIFS(MOVI_SAID!H:H,MOVI_SAID!D:D,D2950,MOVI_SAID!L:L,MOVI_ENTR!O2950))</f>
        <v/>
      </c>
      <c r="M2950" s="173" t="str">
        <f t="shared" si="62"/>
        <v/>
      </c>
      <c r="N2950" s="14"/>
      <c r="O2950" s="14"/>
      <c r="P2950" s="21"/>
      <c r="Q2950" s="21"/>
      <c r="R2950" s="21"/>
      <c r="S2950" s="21"/>
      <c r="T2950" s="21"/>
    </row>
    <row r="2951" spans="1:20" s="16" customFormat="1" ht="30" customHeight="1">
      <c r="A2951" s="21"/>
      <c r="B2951" s="21"/>
      <c r="C2951" s="197"/>
      <c r="D2951" s="168"/>
      <c r="E2951" s="154" t="str">
        <f>IFERROR(VLOOKUP(D2951,CADA_PROD!D:H,5,0),"")</f>
        <v/>
      </c>
      <c r="F2951" s="169"/>
      <c r="G2951" s="170"/>
      <c r="H2951" s="14"/>
      <c r="I2951" s="171"/>
      <c r="J2951" s="14"/>
      <c r="K2951" s="131"/>
      <c r="L2951" s="131" t="str">
        <f>IF(D2951="","",SUMIFS(MOVI_ENTR!I:I,MOVI_ENTR!D:D,D2951,MOVI_ENTR!O:O,O2951)-SUMIFS(MOVI_SAID!H:H,MOVI_SAID!D:D,D2951,MOVI_SAID!L:L,MOVI_ENTR!O2951))</f>
        <v/>
      </c>
      <c r="M2951" s="173" t="str">
        <f t="shared" si="62"/>
        <v/>
      </c>
      <c r="N2951" s="14"/>
      <c r="O2951" s="14"/>
      <c r="P2951" s="21"/>
      <c r="Q2951" s="21"/>
      <c r="R2951" s="21"/>
      <c r="S2951" s="21"/>
      <c r="T2951" s="21"/>
    </row>
    <row r="2952" spans="1:20" s="16" customFormat="1" ht="30" customHeight="1">
      <c r="A2952" s="21"/>
      <c r="B2952" s="21"/>
      <c r="C2952" s="197"/>
      <c r="D2952" s="168"/>
      <c r="E2952" s="154" t="str">
        <f>IFERROR(VLOOKUP(D2952,CADA_PROD!D:H,5,0),"")</f>
        <v/>
      </c>
      <c r="F2952" s="169"/>
      <c r="G2952" s="170"/>
      <c r="H2952" s="14"/>
      <c r="I2952" s="171"/>
      <c r="J2952" s="14"/>
      <c r="K2952" s="131"/>
      <c r="L2952" s="131" t="str">
        <f>IF(D2952="","",SUMIFS(MOVI_ENTR!I:I,MOVI_ENTR!D:D,D2952,MOVI_ENTR!O:O,O2952)-SUMIFS(MOVI_SAID!H:H,MOVI_SAID!D:D,D2952,MOVI_SAID!L:L,MOVI_ENTR!O2952))</f>
        <v/>
      </c>
      <c r="M2952" s="173" t="str">
        <f t="shared" si="62"/>
        <v/>
      </c>
      <c r="N2952" s="14"/>
      <c r="O2952" s="14"/>
      <c r="P2952" s="21"/>
      <c r="Q2952" s="21"/>
      <c r="R2952" s="21"/>
      <c r="S2952" s="21"/>
      <c r="T2952" s="21"/>
    </row>
    <row r="2953" spans="1:20" s="16" customFormat="1" ht="30" customHeight="1">
      <c r="A2953" s="21"/>
      <c r="B2953" s="21"/>
      <c r="C2953" s="197"/>
      <c r="D2953" s="168"/>
      <c r="E2953" s="154" t="str">
        <f>IFERROR(VLOOKUP(D2953,CADA_PROD!D:H,5,0),"")</f>
        <v/>
      </c>
      <c r="F2953" s="169"/>
      <c r="G2953" s="170"/>
      <c r="H2953" s="14"/>
      <c r="I2953" s="171"/>
      <c r="J2953" s="14"/>
      <c r="K2953" s="131"/>
      <c r="L2953" s="131" t="str">
        <f>IF(D2953="","",SUMIFS(MOVI_ENTR!I:I,MOVI_ENTR!D:D,D2953,MOVI_ENTR!O:O,O2953)-SUMIFS(MOVI_SAID!H:H,MOVI_SAID!D:D,D2953,MOVI_SAID!L:L,MOVI_ENTR!O2953))</f>
        <v/>
      </c>
      <c r="M2953" s="173" t="str">
        <f t="shared" si="62"/>
        <v/>
      </c>
      <c r="N2953" s="14"/>
      <c r="O2953" s="14"/>
      <c r="P2953" s="21"/>
      <c r="Q2953" s="21"/>
      <c r="R2953" s="21"/>
      <c r="S2953" s="21"/>
      <c r="T2953" s="21"/>
    </row>
    <row r="2954" spans="1:20" s="16" customFormat="1" ht="30" customHeight="1">
      <c r="A2954" s="21"/>
      <c r="B2954" s="21"/>
      <c r="C2954" s="197"/>
      <c r="D2954" s="168"/>
      <c r="E2954" s="154" t="str">
        <f>IFERROR(VLOOKUP(D2954,CADA_PROD!D:H,5,0),"")</f>
        <v/>
      </c>
      <c r="F2954" s="169"/>
      <c r="G2954" s="170"/>
      <c r="H2954" s="14"/>
      <c r="I2954" s="171"/>
      <c r="J2954" s="14"/>
      <c r="K2954" s="131"/>
      <c r="L2954" s="131" t="str">
        <f>IF(D2954="","",SUMIFS(MOVI_ENTR!I:I,MOVI_ENTR!D:D,D2954,MOVI_ENTR!O:O,O2954)-SUMIFS(MOVI_SAID!H:H,MOVI_SAID!D:D,D2954,MOVI_SAID!L:L,MOVI_ENTR!O2954))</f>
        <v/>
      </c>
      <c r="M2954" s="173" t="str">
        <f t="shared" si="62"/>
        <v/>
      </c>
      <c r="N2954" s="14"/>
      <c r="O2954" s="14"/>
      <c r="P2954" s="21"/>
      <c r="Q2954" s="21"/>
      <c r="R2954" s="21"/>
      <c r="S2954" s="21"/>
      <c r="T2954" s="21"/>
    </row>
    <row r="2955" spans="1:20" s="16" customFormat="1" ht="30" customHeight="1">
      <c r="A2955" s="21"/>
      <c r="B2955" s="21"/>
      <c r="C2955" s="197"/>
      <c r="D2955" s="168"/>
      <c r="E2955" s="154" t="str">
        <f>IFERROR(VLOOKUP(D2955,CADA_PROD!D:H,5,0),"")</f>
        <v/>
      </c>
      <c r="F2955" s="169"/>
      <c r="G2955" s="170"/>
      <c r="H2955" s="14"/>
      <c r="I2955" s="171"/>
      <c r="J2955" s="14"/>
      <c r="K2955" s="131"/>
      <c r="L2955" s="131" t="str">
        <f>IF(D2955="","",SUMIFS(MOVI_ENTR!I:I,MOVI_ENTR!D:D,D2955,MOVI_ENTR!O:O,O2955)-SUMIFS(MOVI_SAID!H:H,MOVI_SAID!D:D,D2955,MOVI_SAID!L:L,MOVI_ENTR!O2955))</f>
        <v/>
      </c>
      <c r="M2955" s="173" t="str">
        <f t="shared" si="62"/>
        <v/>
      </c>
      <c r="N2955" s="14"/>
      <c r="O2955" s="14"/>
      <c r="P2955" s="21"/>
      <c r="Q2955" s="21"/>
      <c r="R2955" s="21"/>
      <c r="S2955" s="21"/>
      <c r="T2955" s="21"/>
    </row>
    <row r="2956" spans="1:20" s="16" customFormat="1" ht="30" customHeight="1">
      <c r="A2956" s="21"/>
      <c r="B2956" s="21"/>
      <c r="C2956" s="197"/>
      <c r="D2956" s="168"/>
      <c r="E2956" s="154" t="str">
        <f>IFERROR(VLOOKUP(D2956,CADA_PROD!D:H,5,0),"")</f>
        <v/>
      </c>
      <c r="F2956" s="169"/>
      <c r="G2956" s="170"/>
      <c r="H2956" s="14"/>
      <c r="I2956" s="171"/>
      <c r="J2956" s="14"/>
      <c r="K2956" s="131"/>
      <c r="L2956" s="131" t="str">
        <f>IF(D2956="","",SUMIFS(MOVI_ENTR!I:I,MOVI_ENTR!D:D,D2956,MOVI_ENTR!O:O,O2956)-SUMIFS(MOVI_SAID!H:H,MOVI_SAID!D:D,D2956,MOVI_SAID!L:L,MOVI_ENTR!O2956))</f>
        <v/>
      </c>
      <c r="M2956" s="173" t="str">
        <f t="shared" si="62"/>
        <v/>
      </c>
      <c r="N2956" s="14"/>
      <c r="O2956" s="14"/>
      <c r="P2956" s="21"/>
      <c r="Q2956" s="21"/>
      <c r="R2956" s="21"/>
      <c r="S2956" s="21"/>
      <c r="T2956" s="21"/>
    </row>
    <row r="2957" spans="1:20" s="16" customFormat="1" ht="30" customHeight="1">
      <c r="A2957" s="21"/>
      <c r="B2957" s="21"/>
      <c r="C2957" s="197"/>
      <c r="D2957" s="168"/>
      <c r="E2957" s="154" t="str">
        <f>IFERROR(VLOOKUP(D2957,CADA_PROD!D:H,5,0),"")</f>
        <v/>
      </c>
      <c r="F2957" s="169"/>
      <c r="G2957" s="170"/>
      <c r="H2957" s="14"/>
      <c r="I2957" s="171"/>
      <c r="J2957" s="14"/>
      <c r="K2957" s="131"/>
      <c r="L2957" s="131" t="str">
        <f>IF(D2957="","",SUMIFS(MOVI_ENTR!I:I,MOVI_ENTR!D:D,D2957,MOVI_ENTR!O:O,O2957)-SUMIFS(MOVI_SAID!H:H,MOVI_SAID!D:D,D2957,MOVI_SAID!L:L,MOVI_ENTR!O2957))</f>
        <v/>
      </c>
      <c r="M2957" s="173" t="str">
        <f t="shared" si="62"/>
        <v/>
      </c>
      <c r="N2957" s="14"/>
      <c r="O2957" s="14"/>
      <c r="P2957" s="21"/>
      <c r="Q2957" s="21"/>
      <c r="R2957" s="21"/>
      <c r="S2957" s="21"/>
      <c r="T2957" s="21"/>
    </row>
    <row r="2958" spans="1:20" s="16" customFormat="1" ht="30" customHeight="1">
      <c r="A2958" s="21"/>
      <c r="B2958" s="21"/>
      <c r="C2958" s="197"/>
      <c r="D2958" s="168"/>
      <c r="E2958" s="154" t="str">
        <f>IFERROR(VLOOKUP(D2958,CADA_PROD!D:H,5,0),"")</f>
        <v/>
      </c>
      <c r="F2958" s="169"/>
      <c r="G2958" s="170"/>
      <c r="H2958" s="14"/>
      <c r="I2958" s="171"/>
      <c r="J2958" s="14"/>
      <c r="K2958" s="131"/>
      <c r="L2958" s="131" t="str">
        <f>IF(D2958="","",SUMIFS(MOVI_ENTR!I:I,MOVI_ENTR!D:D,D2958,MOVI_ENTR!O:O,O2958)-SUMIFS(MOVI_SAID!H:H,MOVI_SAID!D:D,D2958,MOVI_SAID!L:L,MOVI_ENTR!O2958))</f>
        <v/>
      </c>
      <c r="M2958" s="173" t="str">
        <f t="shared" si="62"/>
        <v/>
      </c>
      <c r="N2958" s="14"/>
      <c r="O2958" s="14"/>
      <c r="P2958" s="21"/>
      <c r="Q2958" s="21"/>
      <c r="R2958" s="21"/>
      <c r="S2958" s="21"/>
      <c r="T2958" s="21"/>
    </row>
    <row r="2959" spans="1:20" s="16" customFormat="1" ht="30" customHeight="1">
      <c r="A2959" s="21"/>
      <c r="B2959" s="21"/>
      <c r="C2959" s="197"/>
      <c r="D2959" s="168"/>
      <c r="E2959" s="154" t="str">
        <f>IFERROR(VLOOKUP(D2959,CADA_PROD!D:H,5,0),"")</f>
        <v/>
      </c>
      <c r="F2959" s="169"/>
      <c r="G2959" s="170"/>
      <c r="H2959" s="14"/>
      <c r="I2959" s="171"/>
      <c r="J2959" s="14"/>
      <c r="K2959" s="131"/>
      <c r="L2959" s="131" t="str">
        <f>IF(D2959="","",SUMIFS(MOVI_ENTR!I:I,MOVI_ENTR!D:D,D2959,MOVI_ENTR!O:O,O2959)-SUMIFS(MOVI_SAID!H:H,MOVI_SAID!D:D,D2959,MOVI_SAID!L:L,MOVI_ENTR!O2959))</f>
        <v/>
      </c>
      <c r="M2959" s="173" t="str">
        <f t="shared" si="62"/>
        <v/>
      </c>
      <c r="N2959" s="14"/>
      <c r="O2959" s="14"/>
      <c r="P2959" s="21"/>
      <c r="Q2959" s="21"/>
      <c r="R2959" s="21"/>
      <c r="S2959" s="21"/>
      <c r="T2959" s="21"/>
    </row>
    <row r="2960" spans="1:20" s="16" customFormat="1" ht="30" customHeight="1">
      <c r="A2960" s="21"/>
      <c r="B2960" s="21"/>
      <c r="C2960" s="197"/>
      <c r="D2960" s="168"/>
      <c r="E2960" s="154" t="str">
        <f>IFERROR(VLOOKUP(D2960,CADA_PROD!D:H,5,0),"")</f>
        <v/>
      </c>
      <c r="F2960" s="169"/>
      <c r="G2960" s="170"/>
      <c r="H2960" s="14"/>
      <c r="I2960" s="171"/>
      <c r="J2960" s="14"/>
      <c r="K2960" s="131"/>
      <c r="L2960" s="131" t="str">
        <f>IF(D2960="","",SUMIFS(MOVI_ENTR!I:I,MOVI_ENTR!D:D,D2960,MOVI_ENTR!O:O,O2960)-SUMIFS(MOVI_SAID!H:H,MOVI_SAID!D:D,D2960,MOVI_SAID!L:L,MOVI_ENTR!O2960))</f>
        <v/>
      </c>
      <c r="M2960" s="173" t="str">
        <f t="shared" si="62"/>
        <v/>
      </c>
      <c r="N2960" s="14"/>
      <c r="O2960" s="14"/>
      <c r="P2960" s="21"/>
      <c r="Q2960" s="21"/>
      <c r="R2960" s="21"/>
      <c r="S2960" s="21"/>
      <c r="T2960" s="21"/>
    </row>
    <row r="2961" spans="1:20" s="16" customFormat="1" ht="30" customHeight="1">
      <c r="A2961" s="21"/>
      <c r="B2961" s="21"/>
      <c r="C2961" s="197"/>
      <c r="D2961" s="168"/>
      <c r="E2961" s="154" t="str">
        <f>IFERROR(VLOOKUP(D2961,CADA_PROD!D:H,5,0),"")</f>
        <v/>
      </c>
      <c r="F2961" s="169"/>
      <c r="G2961" s="170"/>
      <c r="H2961" s="14"/>
      <c r="I2961" s="171"/>
      <c r="J2961" s="14"/>
      <c r="K2961" s="131"/>
      <c r="L2961" s="131" t="str">
        <f>IF(D2961="","",SUMIFS(MOVI_ENTR!I:I,MOVI_ENTR!D:D,D2961,MOVI_ENTR!O:O,O2961)-SUMIFS(MOVI_SAID!H:H,MOVI_SAID!D:D,D2961,MOVI_SAID!L:L,MOVI_ENTR!O2961))</f>
        <v/>
      </c>
      <c r="M2961" s="173" t="str">
        <f t="shared" si="62"/>
        <v/>
      </c>
      <c r="N2961" s="14"/>
      <c r="O2961" s="14"/>
      <c r="P2961" s="21"/>
      <c r="Q2961" s="21"/>
      <c r="R2961" s="21"/>
      <c r="S2961" s="21"/>
      <c r="T2961" s="21"/>
    </row>
    <row r="2962" spans="1:20" s="16" customFormat="1" ht="30" customHeight="1">
      <c r="A2962" s="21"/>
      <c r="B2962" s="21"/>
      <c r="C2962" s="197"/>
      <c r="D2962" s="168"/>
      <c r="E2962" s="154" t="str">
        <f>IFERROR(VLOOKUP(D2962,CADA_PROD!D:H,5,0),"")</f>
        <v/>
      </c>
      <c r="F2962" s="169"/>
      <c r="G2962" s="170"/>
      <c r="H2962" s="14"/>
      <c r="I2962" s="171"/>
      <c r="J2962" s="14"/>
      <c r="K2962" s="131"/>
      <c r="L2962" s="131" t="str">
        <f>IF(D2962="","",SUMIFS(MOVI_ENTR!I:I,MOVI_ENTR!D:D,D2962,MOVI_ENTR!O:O,O2962)-SUMIFS(MOVI_SAID!H:H,MOVI_SAID!D:D,D2962,MOVI_SAID!L:L,MOVI_ENTR!O2962))</f>
        <v/>
      </c>
      <c r="M2962" s="173" t="str">
        <f t="shared" si="62"/>
        <v/>
      </c>
      <c r="N2962" s="14"/>
      <c r="O2962" s="14"/>
      <c r="P2962" s="21"/>
      <c r="Q2962" s="21"/>
      <c r="R2962" s="21"/>
      <c r="S2962" s="21"/>
      <c r="T2962" s="21"/>
    </row>
    <row r="2963" spans="1:20" s="16" customFormat="1" ht="30" customHeight="1">
      <c r="A2963" s="21"/>
      <c r="B2963" s="21"/>
      <c r="C2963" s="197"/>
      <c r="D2963" s="168"/>
      <c r="E2963" s="154" t="str">
        <f>IFERROR(VLOOKUP(D2963,CADA_PROD!D:H,5,0),"")</f>
        <v/>
      </c>
      <c r="F2963" s="169"/>
      <c r="G2963" s="170"/>
      <c r="H2963" s="14"/>
      <c r="I2963" s="171"/>
      <c r="J2963" s="14"/>
      <c r="K2963" s="131"/>
      <c r="L2963" s="131" t="str">
        <f>IF(D2963="","",SUMIFS(MOVI_ENTR!I:I,MOVI_ENTR!D:D,D2963,MOVI_ENTR!O:O,O2963)-SUMIFS(MOVI_SAID!H:H,MOVI_SAID!D:D,D2963,MOVI_SAID!L:L,MOVI_ENTR!O2963))</f>
        <v/>
      </c>
      <c r="M2963" s="173" t="str">
        <f t="shared" si="62"/>
        <v/>
      </c>
      <c r="N2963" s="14"/>
      <c r="O2963" s="14"/>
      <c r="P2963" s="21"/>
      <c r="Q2963" s="21"/>
      <c r="R2963" s="21"/>
      <c r="S2963" s="21"/>
      <c r="T2963" s="21"/>
    </row>
    <row r="2964" spans="1:20" s="16" customFormat="1" ht="30" customHeight="1">
      <c r="A2964" s="21"/>
      <c r="B2964" s="21"/>
      <c r="C2964" s="197"/>
      <c r="D2964" s="168"/>
      <c r="E2964" s="154" t="str">
        <f>IFERROR(VLOOKUP(D2964,CADA_PROD!D:H,5,0),"")</f>
        <v/>
      </c>
      <c r="F2964" s="169"/>
      <c r="G2964" s="170"/>
      <c r="H2964" s="14"/>
      <c r="I2964" s="171"/>
      <c r="J2964" s="14"/>
      <c r="K2964" s="131"/>
      <c r="L2964" s="131" t="str">
        <f>IF(D2964="","",SUMIFS(MOVI_ENTR!I:I,MOVI_ENTR!D:D,D2964,MOVI_ENTR!O:O,O2964)-SUMIFS(MOVI_SAID!H:H,MOVI_SAID!D:D,D2964,MOVI_SAID!L:L,MOVI_ENTR!O2964))</f>
        <v/>
      </c>
      <c r="M2964" s="173" t="str">
        <f t="shared" si="62"/>
        <v/>
      </c>
      <c r="N2964" s="14"/>
      <c r="O2964" s="14"/>
      <c r="P2964" s="21"/>
      <c r="Q2964" s="21"/>
      <c r="R2964" s="21"/>
      <c r="S2964" s="21"/>
      <c r="T2964" s="21"/>
    </row>
    <row r="2965" spans="1:20" s="16" customFormat="1" ht="30" customHeight="1">
      <c r="A2965" s="21"/>
      <c r="B2965" s="21"/>
      <c r="C2965" s="197"/>
      <c r="D2965" s="168"/>
      <c r="E2965" s="154" t="str">
        <f>IFERROR(VLOOKUP(D2965,CADA_PROD!D:H,5,0),"")</f>
        <v/>
      </c>
      <c r="F2965" s="169"/>
      <c r="G2965" s="170"/>
      <c r="H2965" s="14"/>
      <c r="I2965" s="171"/>
      <c r="J2965" s="14"/>
      <c r="K2965" s="131"/>
      <c r="L2965" s="131" t="str">
        <f>IF(D2965="","",SUMIFS(MOVI_ENTR!I:I,MOVI_ENTR!D:D,D2965,MOVI_ENTR!O:O,O2965)-SUMIFS(MOVI_SAID!H:H,MOVI_SAID!D:D,D2965,MOVI_SAID!L:L,MOVI_ENTR!O2965))</f>
        <v/>
      </c>
      <c r="M2965" s="173" t="str">
        <f t="shared" si="62"/>
        <v/>
      </c>
      <c r="N2965" s="14"/>
      <c r="O2965" s="14"/>
      <c r="P2965" s="21"/>
      <c r="Q2965" s="21"/>
      <c r="R2965" s="21"/>
      <c r="S2965" s="21"/>
      <c r="T2965" s="21"/>
    </row>
    <row r="2966" spans="1:20" s="16" customFormat="1" ht="30" customHeight="1">
      <c r="A2966" s="21"/>
      <c r="B2966" s="21"/>
      <c r="C2966" s="197"/>
      <c r="D2966" s="168"/>
      <c r="E2966" s="154" t="str">
        <f>IFERROR(VLOOKUP(D2966,CADA_PROD!D:H,5,0),"")</f>
        <v/>
      </c>
      <c r="F2966" s="169"/>
      <c r="G2966" s="170"/>
      <c r="H2966" s="14"/>
      <c r="I2966" s="171"/>
      <c r="J2966" s="14"/>
      <c r="K2966" s="131"/>
      <c r="L2966" s="131" t="str">
        <f>IF(D2966="","",SUMIFS(MOVI_ENTR!I:I,MOVI_ENTR!D:D,D2966,MOVI_ENTR!O:O,O2966)-SUMIFS(MOVI_SAID!H:H,MOVI_SAID!D:D,D2966,MOVI_SAID!L:L,MOVI_ENTR!O2966))</f>
        <v/>
      </c>
      <c r="M2966" s="173" t="str">
        <f t="shared" si="62"/>
        <v/>
      </c>
      <c r="N2966" s="14"/>
      <c r="O2966" s="14"/>
      <c r="P2966" s="21"/>
      <c r="Q2966" s="21"/>
      <c r="R2966" s="21"/>
      <c r="S2966" s="21"/>
      <c r="T2966" s="21"/>
    </row>
    <row r="2967" spans="1:20" s="16" customFormat="1" ht="30" customHeight="1">
      <c r="A2967" s="21"/>
      <c r="B2967" s="21"/>
      <c r="C2967" s="197"/>
      <c r="D2967" s="168"/>
      <c r="E2967" s="154" t="str">
        <f>IFERROR(VLOOKUP(D2967,CADA_PROD!D:H,5,0),"")</f>
        <v/>
      </c>
      <c r="F2967" s="169"/>
      <c r="G2967" s="170"/>
      <c r="H2967" s="14"/>
      <c r="I2967" s="171"/>
      <c r="J2967" s="14"/>
      <c r="K2967" s="131"/>
      <c r="L2967" s="131" t="str">
        <f>IF(D2967="","",SUMIFS(MOVI_ENTR!I:I,MOVI_ENTR!D:D,D2967,MOVI_ENTR!O:O,O2967)-SUMIFS(MOVI_SAID!H:H,MOVI_SAID!D:D,D2967,MOVI_SAID!L:L,MOVI_ENTR!O2967))</f>
        <v/>
      </c>
      <c r="M2967" s="173" t="str">
        <f t="shared" si="62"/>
        <v/>
      </c>
      <c r="N2967" s="14"/>
      <c r="O2967" s="14"/>
      <c r="P2967" s="21"/>
      <c r="Q2967" s="21"/>
      <c r="R2967" s="21"/>
      <c r="S2967" s="21"/>
      <c r="T2967" s="21"/>
    </row>
    <row r="2968" spans="1:20" s="16" customFormat="1" ht="30" customHeight="1">
      <c r="A2968" s="21"/>
      <c r="B2968" s="21"/>
      <c r="C2968" s="197"/>
      <c r="D2968" s="168"/>
      <c r="E2968" s="154" t="str">
        <f>IFERROR(VLOOKUP(D2968,CADA_PROD!D:H,5,0),"")</f>
        <v/>
      </c>
      <c r="F2968" s="169"/>
      <c r="G2968" s="170"/>
      <c r="H2968" s="14"/>
      <c r="I2968" s="171"/>
      <c r="J2968" s="14"/>
      <c r="K2968" s="131"/>
      <c r="L2968" s="131" t="str">
        <f>IF(D2968="","",SUMIFS(MOVI_ENTR!I:I,MOVI_ENTR!D:D,D2968,MOVI_ENTR!O:O,O2968)-SUMIFS(MOVI_SAID!H:H,MOVI_SAID!D:D,D2968,MOVI_SAID!L:L,MOVI_ENTR!O2968))</f>
        <v/>
      </c>
      <c r="M2968" s="173" t="str">
        <f t="shared" si="62"/>
        <v/>
      </c>
      <c r="N2968" s="14"/>
      <c r="O2968" s="14"/>
      <c r="P2968" s="21"/>
      <c r="Q2968" s="21"/>
      <c r="R2968" s="21"/>
      <c r="S2968" s="21"/>
      <c r="T2968" s="21"/>
    </row>
    <row r="2969" spans="1:20" s="16" customFormat="1" ht="30" customHeight="1">
      <c r="A2969" s="21"/>
      <c r="B2969" s="21"/>
      <c r="C2969" s="197"/>
      <c r="D2969" s="168"/>
      <c r="E2969" s="154" t="str">
        <f>IFERROR(VLOOKUP(D2969,CADA_PROD!D:H,5,0),"")</f>
        <v/>
      </c>
      <c r="F2969" s="169"/>
      <c r="G2969" s="170"/>
      <c r="H2969" s="14"/>
      <c r="I2969" s="171"/>
      <c r="J2969" s="14"/>
      <c r="K2969" s="131"/>
      <c r="L2969" s="131" t="str">
        <f>IF(D2969="","",SUMIFS(MOVI_ENTR!I:I,MOVI_ENTR!D:D,D2969,MOVI_ENTR!O:O,O2969)-SUMIFS(MOVI_SAID!H:H,MOVI_SAID!D:D,D2969,MOVI_SAID!L:L,MOVI_ENTR!O2969))</f>
        <v/>
      </c>
      <c r="M2969" s="173" t="str">
        <f t="shared" si="62"/>
        <v/>
      </c>
      <c r="N2969" s="14"/>
      <c r="O2969" s="14"/>
      <c r="P2969" s="21"/>
      <c r="Q2969" s="21"/>
      <c r="R2969" s="21"/>
      <c r="S2969" s="21"/>
      <c r="T2969" s="21"/>
    </row>
    <row r="2970" spans="1:20" s="16" customFormat="1" ht="30" customHeight="1">
      <c r="A2970" s="21"/>
      <c r="B2970" s="21"/>
      <c r="C2970" s="197"/>
      <c r="D2970" s="168"/>
      <c r="E2970" s="154" t="str">
        <f>IFERROR(VLOOKUP(D2970,CADA_PROD!D:H,5,0),"")</f>
        <v/>
      </c>
      <c r="F2970" s="169"/>
      <c r="G2970" s="170"/>
      <c r="H2970" s="14"/>
      <c r="I2970" s="171"/>
      <c r="J2970" s="14"/>
      <c r="K2970" s="131"/>
      <c r="L2970" s="131" t="str">
        <f>IF(D2970="","",SUMIFS(MOVI_ENTR!I:I,MOVI_ENTR!D:D,D2970,MOVI_ENTR!O:O,O2970)-SUMIFS(MOVI_SAID!H:H,MOVI_SAID!D:D,D2970,MOVI_SAID!L:L,MOVI_ENTR!O2970))</f>
        <v/>
      </c>
      <c r="M2970" s="173" t="str">
        <f t="shared" si="62"/>
        <v/>
      </c>
      <c r="N2970" s="14"/>
      <c r="O2970" s="14"/>
      <c r="P2970" s="21"/>
      <c r="Q2970" s="21"/>
      <c r="R2970" s="21"/>
      <c r="S2970" s="21"/>
      <c r="T2970" s="21"/>
    </row>
    <row r="2971" spans="1:20" s="16" customFormat="1" ht="30" customHeight="1">
      <c r="A2971" s="21"/>
      <c r="B2971" s="21"/>
      <c r="C2971" s="197"/>
      <c r="D2971" s="168"/>
      <c r="E2971" s="154" t="str">
        <f>IFERROR(VLOOKUP(D2971,CADA_PROD!D:H,5,0),"")</f>
        <v/>
      </c>
      <c r="F2971" s="169"/>
      <c r="G2971" s="170"/>
      <c r="H2971" s="14"/>
      <c r="I2971" s="171"/>
      <c r="J2971" s="14"/>
      <c r="K2971" s="131"/>
      <c r="L2971" s="131" t="str">
        <f>IF(D2971="","",SUMIFS(MOVI_ENTR!I:I,MOVI_ENTR!D:D,D2971,MOVI_ENTR!O:O,O2971)-SUMIFS(MOVI_SAID!H:H,MOVI_SAID!D:D,D2971,MOVI_SAID!L:L,MOVI_ENTR!O2971))</f>
        <v/>
      </c>
      <c r="M2971" s="173" t="str">
        <f t="shared" ref="M2971:M3005" si="63">IF(D2971="","",H2971*I2971)</f>
        <v/>
      </c>
      <c r="N2971" s="14"/>
      <c r="O2971" s="14"/>
      <c r="P2971" s="21"/>
      <c r="Q2971" s="21"/>
      <c r="R2971" s="21"/>
      <c r="S2971" s="21"/>
      <c r="T2971" s="21"/>
    </row>
    <row r="2972" spans="1:20" s="16" customFormat="1" ht="30" customHeight="1">
      <c r="A2972" s="21"/>
      <c r="B2972" s="21"/>
      <c r="C2972" s="197"/>
      <c r="D2972" s="168"/>
      <c r="E2972" s="154" t="str">
        <f>IFERROR(VLOOKUP(D2972,CADA_PROD!D:H,5,0),"")</f>
        <v/>
      </c>
      <c r="F2972" s="169"/>
      <c r="G2972" s="170"/>
      <c r="H2972" s="14"/>
      <c r="I2972" s="171"/>
      <c r="J2972" s="14"/>
      <c r="K2972" s="131"/>
      <c r="L2972" s="131" t="str">
        <f>IF(D2972="","",SUMIFS(MOVI_ENTR!I:I,MOVI_ENTR!D:D,D2972,MOVI_ENTR!O:O,O2972)-SUMIFS(MOVI_SAID!H:H,MOVI_SAID!D:D,D2972,MOVI_SAID!L:L,MOVI_ENTR!O2972))</f>
        <v/>
      </c>
      <c r="M2972" s="173" t="str">
        <f t="shared" si="63"/>
        <v/>
      </c>
      <c r="N2972" s="14"/>
      <c r="O2972" s="14"/>
      <c r="P2972" s="21"/>
      <c r="Q2972" s="21"/>
      <c r="R2972" s="21"/>
      <c r="S2972" s="21"/>
      <c r="T2972" s="21"/>
    </row>
    <row r="2973" spans="1:20" s="16" customFormat="1" ht="30" customHeight="1">
      <c r="A2973" s="21"/>
      <c r="B2973" s="21"/>
      <c r="C2973" s="197"/>
      <c r="D2973" s="168"/>
      <c r="E2973" s="154" t="str">
        <f>IFERROR(VLOOKUP(D2973,CADA_PROD!D:H,5,0),"")</f>
        <v/>
      </c>
      <c r="F2973" s="169"/>
      <c r="G2973" s="170"/>
      <c r="H2973" s="14"/>
      <c r="I2973" s="171"/>
      <c r="J2973" s="14"/>
      <c r="K2973" s="131"/>
      <c r="L2973" s="131" t="str">
        <f>IF(D2973="","",SUMIFS(MOVI_ENTR!I:I,MOVI_ENTR!D:D,D2973,MOVI_ENTR!O:O,O2973)-SUMIFS(MOVI_SAID!H:H,MOVI_SAID!D:D,D2973,MOVI_SAID!L:L,MOVI_ENTR!O2973))</f>
        <v/>
      </c>
      <c r="M2973" s="173" t="str">
        <f t="shared" si="63"/>
        <v/>
      </c>
      <c r="N2973" s="14"/>
      <c r="O2973" s="14"/>
      <c r="P2973" s="21"/>
      <c r="Q2973" s="21"/>
      <c r="R2973" s="21"/>
      <c r="S2973" s="21"/>
      <c r="T2973" s="21"/>
    </row>
    <row r="2974" spans="1:20" s="16" customFormat="1" ht="30" customHeight="1">
      <c r="A2974" s="21"/>
      <c r="B2974" s="21"/>
      <c r="C2974" s="197"/>
      <c r="D2974" s="168"/>
      <c r="E2974" s="154" t="str">
        <f>IFERROR(VLOOKUP(D2974,CADA_PROD!D:H,5,0),"")</f>
        <v/>
      </c>
      <c r="F2974" s="169"/>
      <c r="G2974" s="170"/>
      <c r="H2974" s="14"/>
      <c r="I2974" s="171"/>
      <c r="J2974" s="14"/>
      <c r="K2974" s="131"/>
      <c r="L2974" s="131" t="str">
        <f>IF(D2974="","",SUMIFS(MOVI_ENTR!I:I,MOVI_ENTR!D:D,D2974,MOVI_ENTR!O:O,O2974)-SUMIFS(MOVI_SAID!H:H,MOVI_SAID!D:D,D2974,MOVI_SAID!L:L,MOVI_ENTR!O2974))</f>
        <v/>
      </c>
      <c r="M2974" s="173" t="str">
        <f t="shared" si="63"/>
        <v/>
      </c>
      <c r="N2974" s="14"/>
      <c r="O2974" s="14"/>
      <c r="P2974" s="21"/>
      <c r="Q2974" s="21"/>
      <c r="R2974" s="21"/>
      <c r="S2974" s="21"/>
      <c r="T2974" s="21"/>
    </row>
    <row r="2975" spans="1:20" s="16" customFormat="1" ht="30" customHeight="1">
      <c r="A2975" s="21"/>
      <c r="B2975" s="21"/>
      <c r="C2975" s="197"/>
      <c r="D2975" s="168"/>
      <c r="E2975" s="154" t="str">
        <f>IFERROR(VLOOKUP(D2975,CADA_PROD!D:H,5,0),"")</f>
        <v/>
      </c>
      <c r="F2975" s="169"/>
      <c r="G2975" s="170"/>
      <c r="H2975" s="14"/>
      <c r="I2975" s="171"/>
      <c r="J2975" s="14"/>
      <c r="K2975" s="131"/>
      <c r="L2975" s="131" t="str">
        <f>IF(D2975="","",SUMIFS(MOVI_ENTR!I:I,MOVI_ENTR!D:D,D2975,MOVI_ENTR!O:O,O2975)-SUMIFS(MOVI_SAID!H:H,MOVI_SAID!D:D,D2975,MOVI_SAID!L:L,MOVI_ENTR!O2975))</f>
        <v/>
      </c>
      <c r="M2975" s="173" t="str">
        <f t="shared" si="63"/>
        <v/>
      </c>
      <c r="N2975" s="14"/>
      <c r="O2975" s="14"/>
      <c r="P2975" s="21"/>
      <c r="Q2975" s="21"/>
      <c r="R2975" s="21"/>
      <c r="S2975" s="21"/>
      <c r="T2975" s="21"/>
    </row>
    <row r="2976" spans="1:20" s="16" customFormat="1" ht="30" customHeight="1">
      <c r="A2976" s="21"/>
      <c r="B2976" s="21"/>
      <c r="C2976" s="197"/>
      <c r="D2976" s="168"/>
      <c r="E2976" s="154" t="str">
        <f>IFERROR(VLOOKUP(D2976,CADA_PROD!D:H,5,0),"")</f>
        <v/>
      </c>
      <c r="F2976" s="169"/>
      <c r="G2976" s="170"/>
      <c r="H2976" s="14"/>
      <c r="I2976" s="171"/>
      <c r="J2976" s="14"/>
      <c r="K2976" s="131"/>
      <c r="L2976" s="131" t="str">
        <f>IF(D2976="","",SUMIFS(MOVI_ENTR!I:I,MOVI_ENTR!D:D,D2976,MOVI_ENTR!O:O,O2976)-SUMIFS(MOVI_SAID!H:H,MOVI_SAID!D:D,D2976,MOVI_SAID!L:L,MOVI_ENTR!O2976))</f>
        <v/>
      </c>
      <c r="M2976" s="173" t="str">
        <f t="shared" si="63"/>
        <v/>
      </c>
      <c r="N2976" s="14"/>
      <c r="O2976" s="14"/>
      <c r="P2976" s="21"/>
      <c r="Q2976" s="21"/>
      <c r="R2976" s="21"/>
      <c r="S2976" s="21"/>
      <c r="T2976" s="21"/>
    </row>
    <row r="2977" spans="1:20" s="16" customFormat="1" ht="30" customHeight="1">
      <c r="A2977" s="21"/>
      <c r="B2977" s="21"/>
      <c r="C2977" s="197"/>
      <c r="D2977" s="168"/>
      <c r="E2977" s="154" t="str">
        <f>IFERROR(VLOOKUP(D2977,CADA_PROD!D:H,5,0),"")</f>
        <v/>
      </c>
      <c r="F2977" s="169"/>
      <c r="G2977" s="170"/>
      <c r="H2977" s="14"/>
      <c r="I2977" s="171"/>
      <c r="J2977" s="14"/>
      <c r="K2977" s="131"/>
      <c r="L2977" s="131" t="str">
        <f>IF(D2977="","",SUMIFS(MOVI_ENTR!I:I,MOVI_ENTR!D:D,D2977,MOVI_ENTR!O:O,O2977)-SUMIFS(MOVI_SAID!H:H,MOVI_SAID!D:D,D2977,MOVI_SAID!L:L,MOVI_ENTR!O2977))</f>
        <v/>
      </c>
      <c r="M2977" s="173" t="str">
        <f t="shared" si="63"/>
        <v/>
      </c>
      <c r="N2977" s="14"/>
      <c r="O2977" s="14"/>
      <c r="P2977" s="21"/>
      <c r="Q2977" s="21"/>
      <c r="R2977" s="21"/>
      <c r="S2977" s="21"/>
      <c r="T2977" s="21"/>
    </row>
    <row r="2978" spans="1:20" s="16" customFormat="1" ht="30" customHeight="1">
      <c r="A2978" s="21"/>
      <c r="B2978" s="21"/>
      <c r="C2978" s="197"/>
      <c r="D2978" s="168"/>
      <c r="E2978" s="154" t="str">
        <f>IFERROR(VLOOKUP(D2978,CADA_PROD!D:H,5,0),"")</f>
        <v/>
      </c>
      <c r="F2978" s="169"/>
      <c r="G2978" s="170"/>
      <c r="H2978" s="14"/>
      <c r="I2978" s="171"/>
      <c r="J2978" s="14"/>
      <c r="K2978" s="131"/>
      <c r="L2978" s="131" t="str">
        <f>IF(D2978="","",SUMIFS(MOVI_ENTR!I:I,MOVI_ENTR!D:D,D2978,MOVI_ENTR!O:O,O2978)-SUMIFS(MOVI_SAID!H:H,MOVI_SAID!D:D,D2978,MOVI_SAID!L:L,MOVI_ENTR!O2978))</f>
        <v/>
      </c>
      <c r="M2978" s="173" t="str">
        <f t="shared" si="63"/>
        <v/>
      </c>
      <c r="N2978" s="14"/>
      <c r="O2978" s="14"/>
      <c r="P2978" s="21"/>
      <c r="Q2978" s="21"/>
      <c r="R2978" s="21"/>
      <c r="S2978" s="21"/>
      <c r="T2978" s="21"/>
    </row>
    <row r="2979" spans="1:20" s="16" customFormat="1" ht="30" customHeight="1">
      <c r="A2979" s="21"/>
      <c r="B2979" s="21"/>
      <c r="C2979" s="197"/>
      <c r="D2979" s="168"/>
      <c r="E2979" s="154" t="str">
        <f>IFERROR(VLOOKUP(D2979,CADA_PROD!D:H,5,0),"")</f>
        <v/>
      </c>
      <c r="F2979" s="169"/>
      <c r="G2979" s="170"/>
      <c r="H2979" s="14"/>
      <c r="I2979" s="171"/>
      <c r="J2979" s="14"/>
      <c r="K2979" s="131"/>
      <c r="L2979" s="131" t="str">
        <f>IF(D2979="","",SUMIFS(MOVI_ENTR!I:I,MOVI_ENTR!D:D,D2979,MOVI_ENTR!O:O,O2979)-SUMIFS(MOVI_SAID!H:H,MOVI_SAID!D:D,D2979,MOVI_SAID!L:L,MOVI_ENTR!O2979))</f>
        <v/>
      </c>
      <c r="M2979" s="173" t="str">
        <f t="shared" si="63"/>
        <v/>
      </c>
      <c r="N2979" s="14"/>
      <c r="O2979" s="14"/>
      <c r="P2979" s="21"/>
      <c r="Q2979" s="21"/>
      <c r="R2979" s="21"/>
      <c r="S2979" s="21"/>
      <c r="T2979" s="21"/>
    </row>
    <row r="2980" spans="1:20" s="16" customFormat="1" ht="30" customHeight="1">
      <c r="A2980" s="21"/>
      <c r="B2980" s="21"/>
      <c r="C2980" s="197"/>
      <c r="D2980" s="168"/>
      <c r="E2980" s="154" t="str">
        <f>IFERROR(VLOOKUP(D2980,CADA_PROD!D:H,5,0),"")</f>
        <v/>
      </c>
      <c r="F2980" s="169"/>
      <c r="G2980" s="170"/>
      <c r="H2980" s="14"/>
      <c r="I2980" s="171"/>
      <c r="J2980" s="14"/>
      <c r="K2980" s="131"/>
      <c r="L2980" s="131" t="str">
        <f>IF(D2980="","",SUMIFS(MOVI_ENTR!I:I,MOVI_ENTR!D:D,D2980,MOVI_ENTR!O:O,O2980)-SUMIFS(MOVI_SAID!H:H,MOVI_SAID!D:D,D2980,MOVI_SAID!L:L,MOVI_ENTR!O2980))</f>
        <v/>
      </c>
      <c r="M2980" s="173" t="str">
        <f t="shared" si="63"/>
        <v/>
      </c>
      <c r="N2980" s="14"/>
      <c r="O2980" s="14"/>
      <c r="P2980" s="21"/>
      <c r="Q2980" s="21"/>
      <c r="R2980" s="21"/>
      <c r="S2980" s="21"/>
      <c r="T2980" s="21"/>
    </row>
    <row r="2981" spans="1:20" s="16" customFormat="1" ht="30" customHeight="1">
      <c r="A2981" s="21"/>
      <c r="B2981" s="21"/>
      <c r="C2981" s="197"/>
      <c r="D2981" s="168"/>
      <c r="E2981" s="154" t="str">
        <f>IFERROR(VLOOKUP(D2981,CADA_PROD!D:H,5,0),"")</f>
        <v/>
      </c>
      <c r="F2981" s="169"/>
      <c r="G2981" s="170"/>
      <c r="H2981" s="14"/>
      <c r="I2981" s="171"/>
      <c r="J2981" s="14"/>
      <c r="K2981" s="131"/>
      <c r="L2981" s="131" t="str">
        <f>IF(D2981="","",SUMIFS(MOVI_ENTR!I:I,MOVI_ENTR!D:D,D2981,MOVI_ENTR!O:O,O2981)-SUMIFS(MOVI_SAID!H:H,MOVI_SAID!D:D,D2981,MOVI_SAID!L:L,MOVI_ENTR!O2981))</f>
        <v/>
      </c>
      <c r="M2981" s="173" t="str">
        <f t="shared" si="63"/>
        <v/>
      </c>
      <c r="N2981" s="14"/>
      <c r="O2981" s="14"/>
      <c r="P2981" s="21"/>
      <c r="Q2981" s="21"/>
      <c r="R2981" s="21"/>
      <c r="S2981" s="21"/>
      <c r="T2981" s="21"/>
    </row>
    <row r="2982" spans="1:20" s="16" customFormat="1" ht="30" customHeight="1">
      <c r="A2982" s="21"/>
      <c r="B2982" s="21"/>
      <c r="C2982" s="197"/>
      <c r="D2982" s="168"/>
      <c r="E2982" s="154" t="str">
        <f>IFERROR(VLOOKUP(D2982,CADA_PROD!D:H,5,0),"")</f>
        <v/>
      </c>
      <c r="F2982" s="169"/>
      <c r="G2982" s="170"/>
      <c r="H2982" s="14"/>
      <c r="I2982" s="171"/>
      <c r="J2982" s="14"/>
      <c r="K2982" s="131"/>
      <c r="L2982" s="131" t="str">
        <f>IF(D2982="","",SUMIFS(MOVI_ENTR!I:I,MOVI_ENTR!D:D,D2982,MOVI_ENTR!O:O,O2982)-SUMIFS(MOVI_SAID!H:H,MOVI_SAID!D:D,D2982,MOVI_SAID!L:L,MOVI_ENTR!O2982))</f>
        <v/>
      </c>
      <c r="M2982" s="173" t="str">
        <f t="shared" si="63"/>
        <v/>
      </c>
      <c r="N2982" s="14"/>
      <c r="O2982" s="14"/>
      <c r="P2982" s="21"/>
      <c r="Q2982" s="21"/>
      <c r="R2982" s="21"/>
      <c r="S2982" s="21"/>
      <c r="T2982" s="21"/>
    </row>
    <row r="2983" spans="1:20" s="16" customFormat="1" ht="30" customHeight="1">
      <c r="A2983" s="21"/>
      <c r="B2983" s="21"/>
      <c r="C2983" s="197"/>
      <c r="D2983" s="168"/>
      <c r="E2983" s="154" t="str">
        <f>IFERROR(VLOOKUP(D2983,CADA_PROD!D:H,5,0),"")</f>
        <v/>
      </c>
      <c r="F2983" s="169"/>
      <c r="G2983" s="170"/>
      <c r="H2983" s="14"/>
      <c r="I2983" s="171"/>
      <c r="J2983" s="14"/>
      <c r="K2983" s="131"/>
      <c r="L2983" s="131" t="str">
        <f>IF(D2983="","",SUMIFS(MOVI_ENTR!I:I,MOVI_ENTR!D:D,D2983,MOVI_ENTR!O:O,O2983)-SUMIFS(MOVI_SAID!H:H,MOVI_SAID!D:D,D2983,MOVI_SAID!L:L,MOVI_ENTR!O2983))</f>
        <v/>
      </c>
      <c r="M2983" s="173" t="str">
        <f t="shared" si="63"/>
        <v/>
      </c>
      <c r="N2983" s="14"/>
      <c r="O2983" s="14"/>
      <c r="P2983" s="21"/>
      <c r="Q2983" s="21"/>
      <c r="R2983" s="21"/>
      <c r="S2983" s="21"/>
      <c r="T2983" s="21"/>
    </row>
    <row r="2984" spans="1:20" s="16" customFormat="1" ht="30" customHeight="1">
      <c r="A2984" s="21"/>
      <c r="B2984" s="21"/>
      <c r="C2984" s="197"/>
      <c r="D2984" s="168"/>
      <c r="E2984" s="154" t="str">
        <f>IFERROR(VLOOKUP(D2984,CADA_PROD!D:H,5,0),"")</f>
        <v/>
      </c>
      <c r="F2984" s="169"/>
      <c r="G2984" s="170"/>
      <c r="H2984" s="14"/>
      <c r="I2984" s="171"/>
      <c r="J2984" s="14"/>
      <c r="K2984" s="131"/>
      <c r="L2984" s="131" t="str">
        <f>IF(D2984="","",SUMIFS(MOVI_ENTR!I:I,MOVI_ENTR!D:D,D2984,MOVI_ENTR!O:O,O2984)-SUMIFS(MOVI_SAID!H:H,MOVI_SAID!D:D,D2984,MOVI_SAID!L:L,MOVI_ENTR!O2984))</f>
        <v/>
      </c>
      <c r="M2984" s="173" t="str">
        <f t="shared" si="63"/>
        <v/>
      </c>
      <c r="N2984" s="14"/>
      <c r="O2984" s="14"/>
      <c r="P2984" s="21"/>
      <c r="Q2984" s="21"/>
      <c r="R2984" s="21"/>
      <c r="S2984" s="21"/>
      <c r="T2984" s="21"/>
    </row>
    <row r="2985" spans="1:20" s="16" customFormat="1" ht="30" customHeight="1">
      <c r="A2985" s="21"/>
      <c r="B2985" s="21"/>
      <c r="C2985" s="197"/>
      <c r="D2985" s="168"/>
      <c r="E2985" s="154" t="str">
        <f>IFERROR(VLOOKUP(D2985,CADA_PROD!D:H,5,0),"")</f>
        <v/>
      </c>
      <c r="F2985" s="169"/>
      <c r="G2985" s="170"/>
      <c r="H2985" s="14"/>
      <c r="I2985" s="171"/>
      <c r="J2985" s="14"/>
      <c r="K2985" s="131"/>
      <c r="L2985" s="131" t="str">
        <f>IF(D2985="","",SUMIFS(MOVI_ENTR!I:I,MOVI_ENTR!D:D,D2985,MOVI_ENTR!O:O,O2985)-SUMIFS(MOVI_SAID!H:H,MOVI_SAID!D:D,D2985,MOVI_SAID!L:L,MOVI_ENTR!O2985))</f>
        <v/>
      </c>
      <c r="M2985" s="173" t="str">
        <f t="shared" si="63"/>
        <v/>
      </c>
      <c r="N2985" s="14"/>
      <c r="O2985" s="14"/>
      <c r="P2985" s="21"/>
      <c r="Q2985" s="21"/>
      <c r="R2985" s="21"/>
      <c r="S2985" s="21"/>
      <c r="T2985" s="21"/>
    </row>
    <row r="2986" spans="1:20" s="16" customFormat="1" ht="30" customHeight="1">
      <c r="A2986" s="21"/>
      <c r="B2986" s="21"/>
      <c r="C2986" s="197"/>
      <c r="D2986" s="168"/>
      <c r="E2986" s="154" t="str">
        <f>IFERROR(VLOOKUP(D2986,CADA_PROD!D:H,5,0),"")</f>
        <v/>
      </c>
      <c r="F2986" s="169"/>
      <c r="G2986" s="170"/>
      <c r="H2986" s="14"/>
      <c r="I2986" s="171"/>
      <c r="J2986" s="14"/>
      <c r="K2986" s="131"/>
      <c r="L2986" s="131" t="str">
        <f>IF(D2986="","",SUMIFS(MOVI_ENTR!I:I,MOVI_ENTR!D:D,D2986,MOVI_ENTR!O:O,O2986)-SUMIFS(MOVI_SAID!H:H,MOVI_SAID!D:D,D2986,MOVI_SAID!L:L,MOVI_ENTR!O2986))</f>
        <v/>
      </c>
      <c r="M2986" s="173" t="str">
        <f t="shared" si="63"/>
        <v/>
      </c>
      <c r="N2986" s="14"/>
      <c r="O2986" s="14"/>
      <c r="P2986" s="21"/>
      <c r="Q2986" s="21"/>
      <c r="R2986" s="21"/>
      <c r="S2986" s="21"/>
      <c r="T2986" s="21"/>
    </row>
    <row r="2987" spans="1:20" s="16" customFormat="1" ht="30" customHeight="1">
      <c r="A2987" s="21"/>
      <c r="B2987" s="21"/>
      <c r="C2987" s="197"/>
      <c r="D2987" s="168"/>
      <c r="E2987" s="154" t="str">
        <f>IFERROR(VLOOKUP(D2987,CADA_PROD!D:H,5,0),"")</f>
        <v/>
      </c>
      <c r="F2987" s="169"/>
      <c r="G2987" s="170"/>
      <c r="H2987" s="14"/>
      <c r="I2987" s="171"/>
      <c r="J2987" s="14"/>
      <c r="K2987" s="131"/>
      <c r="L2987" s="131" t="str">
        <f>IF(D2987="","",SUMIFS(MOVI_ENTR!I:I,MOVI_ENTR!D:D,D2987,MOVI_ENTR!O:O,O2987)-SUMIFS(MOVI_SAID!H:H,MOVI_SAID!D:D,D2987,MOVI_SAID!L:L,MOVI_ENTR!O2987))</f>
        <v/>
      </c>
      <c r="M2987" s="173" t="str">
        <f t="shared" si="63"/>
        <v/>
      </c>
      <c r="N2987" s="14"/>
      <c r="O2987" s="14"/>
      <c r="P2987" s="21"/>
      <c r="Q2987" s="21"/>
      <c r="R2987" s="21"/>
      <c r="S2987" s="21"/>
      <c r="T2987" s="21"/>
    </row>
    <row r="2988" spans="1:20" s="16" customFormat="1" ht="30" customHeight="1">
      <c r="A2988" s="21"/>
      <c r="B2988" s="21"/>
      <c r="C2988" s="197"/>
      <c r="D2988" s="168"/>
      <c r="E2988" s="154" t="str">
        <f>IFERROR(VLOOKUP(D2988,CADA_PROD!D:H,5,0),"")</f>
        <v/>
      </c>
      <c r="F2988" s="169"/>
      <c r="G2988" s="170"/>
      <c r="H2988" s="14"/>
      <c r="I2988" s="171"/>
      <c r="J2988" s="14"/>
      <c r="K2988" s="131"/>
      <c r="L2988" s="131" t="str">
        <f>IF(D2988="","",SUMIFS(MOVI_ENTR!I:I,MOVI_ENTR!D:D,D2988,MOVI_ENTR!O:O,O2988)-SUMIFS(MOVI_SAID!H:H,MOVI_SAID!D:D,D2988,MOVI_SAID!L:L,MOVI_ENTR!O2988))</f>
        <v/>
      </c>
      <c r="M2988" s="173" t="str">
        <f t="shared" si="63"/>
        <v/>
      </c>
      <c r="N2988" s="14"/>
      <c r="O2988" s="14"/>
      <c r="P2988" s="21"/>
      <c r="Q2988" s="21"/>
      <c r="R2988" s="21"/>
      <c r="S2988" s="21"/>
      <c r="T2988" s="21"/>
    </row>
    <row r="2989" spans="1:20" s="16" customFormat="1" ht="30" customHeight="1">
      <c r="A2989" s="21"/>
      <c r="B2989" s="21"/>
      <c r="C2989" s="197"/>
      <c r="D2989" s="168"/>
      <c r="E2989" s="154" t="str">
        <f>IFERROR(VLOOKUP(D2989,CADA_PROD!D:H,5,0),"")</f>
        <v/>
      </c>
      <c r="F2989" s="169"/>
      <c r="G2989" s="170"/>
      <c r="H2989" s="14"/>
      <c r="I2989" s="171"/>
      <c r="J2989" s="14"/>
      <c r="K2989" s="131"/>
      <c r="L2989" s="131" t="str">
        <f>IF(D2989="","",SUMIFS(MOVI_ENTR!I:I,MOVI_ENTR!D:D,D2989,MOVI_ENTR!O:O,O2989)-SUMIFS(MOVI_SAID!H:H,MOVI_SAID!D:D,D2989,MOVI_SAID!L:L,MOVI_ENTR!O2989))</f>
        <v/>
      </c>
      <c r="M2989" s="173" t="str">
        <f t="shared" si="63"/>
        <v/>
      </c>
      <c r="N2989" s="14"/>
      <c r="O2989" s="14"/>
      <c r="P2989" s="21"/>
      <c r="Q2989" s="21"/>
      <c r="R2989" s="21"/>
      <c r="S2989" s="21"/>
      <c r="T2989" s="21"/>
    </row>
    <row r="2990" spans="1:20" s="16" customFormat="1" ht="30" customHeight="1">
      <c r="A2990" s="21"/>
      <c r="B2990" s="21"/>
      <c r="C2990" s="197"/>
      <c r="D2990" s="168"/>
      <c r="E2990" s="154" t="str">
        <f>IFERROR(VLOOKUP(D2990,CADA_PROD!D:H,5,0),"")</f>
        <v/>
      </c>
      <c r="F2990" s="169"/>
      <c r="G2990" s="170"/>
      <c r="H2990" s="14"/>
      <c r="I2990" s="171"/>
      <c r="J2990" s="14"/>
      <c r="K2990" s="131"/>
      <c r="L2990" s="131" t="str">
        <f>IF(D2990="","",SUMIFS(MOVI_ENTR!I:I,MOVI_ENTR!D:D,D2990,MOVI_ENTR!O:O,O2990)-SUMIFS(MOVI_SAID!H:H,MOVI_SAID!D:D,D2990,MOVI_SAID!L:L,MOVI_ENTR!O2990))</f>
        <v/>
      </c>
      <c r="M2990" s="173" t="str">
        <f t="shared" si="63"/>
        <v/>
      </c>
      <c r="N2990" s="14"/>
      <c r="O2990" s="14"/>
      <c r="P2990" s="21"/>
      <c r="Q2990" s="21"/>
      <c r="R2990" s="21"/>
      <c r="S2990" s="21"/>
      <c r="T2990" s="21"/>
    </row>
    <row r="2991" spans="1:20" s="16" customFormat="1" ht="30" customHeight="1">
      <c r="A2991" s="21"/>
      <c r="B2991" s="21"/>
      <c r="C2991" s="197"/>
      <c r="D2991" s="168"/>
      <c r="E2991" s="154" t="str">
        <f>IFERROR(VLOOKUP(D2991,CADA_PROD!D:H,5,0),"")</f>
        <v/>
      </c>
      <c r="F2991" s="169"/>
      <c r="G2991" s="170"/>
      <c r="H2991" s="14"/>
      <c r="I2991" s="171"/>
      <c r="J2991" s="14"/>
      <c r="K2991" s="131"/>
      <c r="L2991" s="131" t="str">
        <f>IF(D2991="","",SUMIFS(MOVI_ENTR!I:I,MOVI_ENTR!D:D,D2991,MOVI_ENTR!O:O,O2991)-SUMIFS(MOVI_SAID!H:H,MOVI_SAID!D:D,D2991,MOVI_SAID!L:L,MOVI_ENTR!O2991))</f>
        <v/>
      </c>
      <c r="M2991" s="173" t="str">
        <f t="shared" si="63"/>
        <v/>
      </c>
      <c r="N2991" s="14"/>
      <c r="O2991" s="14"/>
      <c r="P2991" s="21"/>
      <c r="Q2991" s="21"/>
      <c r="R2991" s="21"/>
      <c r="S2991" s="21"/>
      <c r="T2991" s="21"/>
    </row>
    <row r="2992" spans="1:20" s="16" customFormat="1" ht="30" customHeight="1">
      <c r="A2992" s="21"/>
      <c r="B2992" s="21"/>
      <c r="C2992" s="197"/>
      <c r="D2992" s="168"/>
      <c r="E2992" s="154" t="str">
        <f>IFERROR(VLOOKUP(D2992,CADA_PROD!D:H,5,0),"")</f>
        <v/>
      </c>
      <c r="F2992" s="169"/>
      <c r="G2992" s="170"/>
      <c r="H2992" s="14"/>
      <c r="I2992" s="171"/>
      <c r="J2992" s="14"/>
      <c r="K2992" s="131"/>
      <c r="L2992" s="131" t="str">
        <f>IF(D2992="","",SUMIFS(MOVI_ENTR!I:I,MOVI_ENTR!D:D,D2992,MOVI_ENTR!O:O,O2992)-SUMIFS(MOVI_SAID!H:H,MOVI_SAID!D:D,D2992,MOVI_SAID!L:L,MOVI_ENTR!O2992))</f>
        <v/>
      </c>
      <c r="M2992" s="173" t="str">
        <f t="shared" si="63"/>
        <v/>
      </c>
      <c r="N2992" s="14"/>
      <c r="O2992" s="14"/>
      <c r="P2992" s="21"/>
      <c r="Q2992" s="21"/>
      <c r="R2992" s="21"/>
      <c r="S2992" s="21"/>
      <c r="T2992" s="21"/>
    </row>
    <row r="2993" spans="1:20" s="16" customFormat="1" ht="30" customHeight="1">
      <c r="A2993" s="21"/>
      <c r="B2993" s="21"/>
      <c r="C2993" s="197"/>
      <c r="D2993" s="168"/>
      <c r="E2993" s="154" t="str">
        <f>IFERROR(VLOOKUP(D2993,CADA_PROD!D:H,5,0),"")</f>
        <v/>
      </c>
      <c r="F2993" s="169"/>
      <c r="G2993" s="170"/>
      <c r="H2993" s="14"/>
      <c r="I2993" s="171"/>
      <c r="J2993" s="14"/>
      <c r="K2993" s="131"/>
      <c r="L2993" s="131" t="str">
        <f>IF(D2993="","",SUMIFS(MOVI_ENTR!I:I,MOVI_ENTR!D:D,D2993,MOVI_ENTR!O:O,O2993)-SUMIFS(MOVI_SAID!H:H,MOVI_SAID!D:D,D2993,MOVI_SAID!L:L,MOVI_ENTR!O2993))</f>
        <v/>
      </c>
      <c r="M2993" s="173" t="str">
        <f t="shared" si="63"/>
        <v/>
      </c>
      <c r="N2993" s="14"/>
      <c r="O2993" s="14"/>
      <c r="P2993" s="21"/>
      <c r="Q2993" s="21"/>
      <c r="R2993" s="21"/>
      <c r="S2993" s="21"/>
      <c r="T2993" s="21"/>
    </row>
    <row r="2994" spans="1:20" s="16" customFormat="1" ht="30" customHeight="1">
      <c r="A2994" s="21"/>
      <c r="B2994" s="21"/>
      <c r="C2994" s="197"/>
      <c r="D2994" s="168"/>
      <c r="E2994" s="154" t="str">
        <f>IFERROR(VLOOKUP(D2994,CADA_PROD!D:H,5,0),"")</f>
        <v/>
      </c>
      <c r="F2994" s="169"/>
      <c r="G2994" s="170"/>
      <c r="H2994" s="14"/>
      <c r="I2994" s="171"/>
      <c r="J2994" s="14"/>
      <c r="K2994" s="131"/>
      <c r="L2994" s="131" t="str">
        <f>IF(D2994="","",SUMIFS(MOVI_ENTR!I:I,MOVI_ENTR!D:D,D2994,MOVI_ENTR!O:O,O2994)-SUMIFS(MOVI_SAID!H:H,MOVI_SAID!D:D,D2994,MOVI_SAID!L:L,MOVI_ENTR!O2994))</f>
        <v/>
      </c>
      <c r="M2994" s="173" t="str">
        <f t="shared" si="63"/>
        <v/>
      </c>
      <c r="N2994" s="14"/>
      <c r="O2994" s="14"/>
      <c r="P2994" s="21"/>
      <c r="Q2994" s="21"/>
      <c r="R2994" s="21"/>
      <c r="S2994" s="21"/>
      <c r="T2994" s="21"/>
    </row>
    <row r="2995" spans="1:20" s="16" customFormat="1" ht="30" customHeight="1">
      <c r="A2995" s="21"/>
      <c r="B2995" s="21"/>
      <c r="C2995" s="197"/>
      <c r="D2995" s="168"/>
      <c r="E2995" s="154" t="str">
        <f>IFERROR(VLOOKUP(D2995,CADA_PROD!D:H,5,0),"")</f>
        <v/>
      </c>
      <c r="F2995" s="169"/>
      <c r="G2995" s="170"/>
      <c r="H2995" s="14"/>
      <c r="I2995" s="171"/>
      <c r="J2995" s="14"/>
      <c r="K2995" s="131"/>
      <c r="L2995" s="131" t="str">
        <f>IF(D2995="","",SUMIFS(MOVI_ENTR!I:I,MOVI_ENTR!D:D,D2995,MOVI_ENTR!O:O,O2995)-SUMIFS(MOVI_SAID!H:H,MOVI_SAID!D:D,D2995,MOVI_SAID!L:L,MOVI_ENTR!O2995))</f>
        <v/>
      </c>
      <c r="M2995" s="173" t="str">
        <f t="shared" si="63"/>
        <v/>
      </c>
      <c r="N2995" s="14"/>
      <c r="O2995" s="14"/>
      <c r="P2995" s="21"/>
      <c r="Q2995" s="21"/>
      <c r="R2995" s="21"/>
      <c r="S2995" s="21"/>
      <c r="T2995" s="21"/>
    </row>
    <row r="2996" spans="1:20" s="16" customFormat="1" ht="30" customHeight="1">
      <c r="A2996" s="21"/>
      <c r="B2996" s="21"/>
      <c r="C2996" s="197"/>
      <c r="D2996" s="168"/>
      <c r="E2996" s="154" t="str">
        <f>IFERROR(VLOOKUP(D2996,CADA_PROD!D:H,5,0),"")</f>
        <v/>
      </c>
      <c r="F2996" s="169"/>
      <c r="G2996" s="170"/>
      <c r="H2996" s="14"/>
      <c r="I2996" s="171"/>
      <c r="J2996" s="14"/>
      <c r="K2996" s="131"/>
      <c r="L2996" s="131" t="str">
        <f>IF(D2996="","",SUMIFS(MOVI_ENTR!I:I,MOVI_ENTR!D:D,D2996,MOVI_ENTR!O:O,O2996)-SUMIFS(MOVI_SAID!H:H,MOVI_SAID!D:D,D2996,MOVI_SAID!L:L,MOVI_ENTR!O2996))</f>
        <v/>
      </c>
      <c r="M2996" s="173" t="str">
        <f t="shared" si="63"/>
        <v/>
      </c>
      <c r="N2996" s="14"/>
      <c r="O2996" s="14"/>
      <c r="P2996" s="21"/>
      <c r="Q2996" s="21"/>
      <c r="R2996" s="21"/>
      <c r="S2996" s="21"/>
      <c r="T2996" s="21"/>
    </row>
    <row r="2997" spans="1:20" s="16" customFormat="1" ht="30" customHeight="1">
      <c r="A2997" s="21"/>
      <c r="B2997" s="21"/>
      <c r="C2997" s="197"/>
      <c r="D2997" s="168"/>
      <c r="E2997" s="154" t="str">
        <f>IFERROR(VLOOKUP(D2997,CADA_PROD!D:H,5,0),"")</f>
        <v/>
      </c>
      <c r="F2997" s="169"/>
      <c r="G2997" s="170"/>
      <c r="H2997" s="14"/>
      <c r="I2997" s="171"/>
      <c r="J2997" s="14"/>
      <c r="K2997" s="131"/>
      <c r="L2997" s="131" t="str">
        <f>IF(D2997="","",SUMIFS(MOVI_ENTR!I:I,MOVI_ENTR!D:D,D2997,MOVI_ENTR!O:O,O2997)-SUMIFS(MOVI_SAID!H:H,MOVI_SAID!D:D,D2997,MOVI_SAID!L:L,MOVI_ENTR!O2997))</f>
        <v/>
      </c>
      <c r="M2997" s="173" t="str">
        <f t="shared" si="63"/>
        <v/>
      </c>
      <c r="N2997" s="14"/>
      <c r="O2997" s="14"/>
      <c r="P2997" s="21"/>
      <c r="Q2997" s="21"/>
      <c r="R2997" s="21"/>
      <c r="S2997" s="21"/>
      <c r="T2997" s="21"/>
    </row>
    <row r="2998" spans="1:20" s="16" customFormat="1" ht="30" customHeight="1">
      <c r="A2998" s="21"/>
      <c r="B2998" s="21"/>
      <c r="C2998" s="197"/>
      <c r="D2998" s="168"/>
      <c r="E2998" s="154" t="str">
        <f>IFERROR(VLOOKUP(D2998,CADA_PROD!D:H,5,0),"")</f>
        <v/>
      </c>
      <c r="F2998" s="169"/>
      <c r="G2998" s="170"/>
      <c r="H2998" s="14"/>
      <c r="I2998" s="171"/>
      <c r="J2998" s="14"/>
      <c r="K2998" s="131"/>
      <c r="L2998" s="131" t="str">
        <f>IF(D2998="","",SUMIFS(MOVI_ENTR!I:I,MOVI_ENTR!D:D,D2998,MOVI_ENTR!O:O,O2998)-SUMIFS(MOVI_SAID!H:H,MOVI_SAID!D:D,D2998,MOVI_SAID!L:L,MOVI_ENTR!O2998))</f>
        <v/>
      </c>
      <c r="M2998" s="173" t="str">
        <f t="shared" si="63"/>
        <v/>
      </c>
      <c r="N2998" s="14"/>
      <c r="O2998" s="14"/>
      <c r="P2998" s="21"/>
      <c r="Q2998" s="21"/>
      <c r="R2998" s="21"/>
      <c r="S2998" s="21"/>
      <c r="T2998" s="21"/>
    </row>
    <row r="2999" spans="1:20" s="16" customFormat="1" ht="30" customHeight="1">
      <c r="A2999" s="21"/>
      <c r="B2999" s="21"/>
      <c r="C2999" s="197"/>
      <c r="D2999" s="168"/>
      <c r="E2999" s="154" t="str">
        <f>IFERROR(VLOOKUP(D2999,CADA_PROD!D:H,5,0),"")</f>
        <v/>
      </c>
      <c r="F2999" s="169"/>
      <c r="G2999" s="170"/>
      <c r="H2999" s="14"/>
      <c r="I2999" s="171"/>
      <c r="J2999" s="14"/>
      <c r="K2999" s="131"/>
      <c r="L2999" s="131" t="str">
        <f>IF(D2999="","",SUMIFS(MOVI_ENTR!I:I,MOVI_ENTR!D:D,D2999,MOVI_ENTR!O:O,O2999)-SUMIFS(MOVI_SAID!H:H,MOVI_SAID!D:D,D2999,MOVI_SAID!L:L,MOVI_ENTR!O2999))</f>
        <v/>
      </c>
      <c r="M2999" s="173" t="str">
        <f t="shared" si="63"/>
        <v/>
      </c>
      <c r="N2999" s="14"/>
      <c r="O2999" s="14"/>
      <c r="P2999" s="21"/>
      <c r="Q2999" s="21"/>
      <c r="R2999" s="21"/>
      <c r="S2999" s="21"/>
      <c r="T2999" s="21"/>
    </row>
    <row r="3000" spans="1:20" s="16" customFormat="1" ht="30" customHeight="1">
      <c r="A3000" s="21"/>
      <c r="B3000" s="21"/>
      <c r="C3000" s="197"/>
      <c r="D3000" s="168"/>
      <c r="E3000" s="154" t="str">
        <f>IFERROR(VLOOKUP(D3000,CADA_PROD!D:H,5,0),"")</f>
        <v/>
      </c>
      <c r="F3000" s="169"/>
      <c r="G3000" s="170"/>
      <c r="H3000" s="14"/>
      <c r="I3000" s="171"/>
      <c r="J3000" s="14"/>
      <c r="K3000" s="131"/>
      <c r="L3000" s="131" t="str">
        <f>IF(D3000="","",SUMIFS(MOVI_ENTR!I:I,MOVI_ENTR!D:D,D3000,MOVI_ENTR!O:O,O3000)-SUMIFS(MOVI_SAID!H:H,MOVI_SAID!D:D,D3000,MOVI_SAID!L:L,MOVI_ENTR!O3000))</f>
        <v/>
      </c>
      <c r="M3000" s="173" t="str">
        <f t="shared" si="63"/>
        <v/>
      </c>
      <c r="N3000" s="14"/>
      <c r="O3000" s="14"/>
      <c r="P3000" s="21"/>
      <c r="Q3000" s="21"/>
      <c r="R3000" s="21"/>
      <c r="S3000" s="21"/>
      <c r="T3000" s="21"/>
    </row>
    <row r="3001" spans="1:20" s="16" customFormat="1" ht="30" customHeight="1">
      <c r="A3001" s="21"/>
      <c r="B3001" s="21"/>
      <c r="C3001" s="197"/>
      <c r="D3001" s="168"/>
      <c r="E3001" s="154" t="str">
        <f>IFERROR(VLOOKUP(D3001,CADA_PROD!D:H,5,0),"")</f>
        <v/>
      </c>
      <c r="F3001" s="169"/>
      <c r="G3001" s="170"/>
      <c r="H3001" s="14"/>
      <c r="I3001" s="171"/>
      <c r="J3001" s="14"/>
      <c r="K3001" s="131"/>
      <c r="L3001" s="131" t="str">
        <f>IF(D3001="","",SUMIFS(MOVI_ENTR!I:I,MOVI_ENTR!D:D,D3001,MOVI_ENTR!O:O,O3001)-SUMIFS(MOVI_SAID!H:H,MOVI_SAID!D:D,D3001,MOVI_SAID!L:L,MOVI_ENTR!O3001))</f>
        <v/>
      </c>
      <c r="M3001" s="173" t="str">
        <f t="shared" si="63"/>
        <v/>
      </c>
      <c r="N3001" s="14"/>
      <c r="O3001" s="14"/>
      <c r="P3001" s="21"/>
      <c r="Q3001" s="21"/>
      <c r="R3001" s="21"/>
      <c r="S3001" s="21"/>
      <c r="T3001" s="21"/>
    </row>
    <row r="3002" spans="1:20" s="16" customFormat="1" ht="30" customHeight="1">
      <c r="A3002" s="21"/>
      <c r="B3002" s="21"/>
      <c r="C3002" s="197"/>
      <c r="D3002" s="168"/>
      <c r="E3002" s="154" t="str">
        <f>IFERROR(VLOOKUP(D3002,CADA_PROD!D:H,5,0),"")</f>
        <v/>
      </c>
      <c r="F3002" s="169"/>
      <c r="G3002" s="170"/>
      <c r="H3002" s="14"/>
      <c r="I3002" s="171"/>
      <c r="J3002" s="14"/>
      <c r="K3002" s="131"/>
      <c r="L3002" s="131" t="str">
        <f>IF(D3002="","",SUMIFS(MOVI_ENTR!I:I,MOVI_ENTR!D:D,D3002,MOVI_ENTR!O:O,O3002)-SUMIFS(MOVI_SAID!H:H,MOVI_SAID!D:D,D3002,MOVI_SAID!L:L,MOVI_ENTR!O3002))</f>
        <v/>
      </c>
      <c r="M3002" s="173" t="str">
        <f t="shared" si="63"/>
        <v/>
      </c>
      <c r="N3002" s="14"/>
      <c r="O3002" s="14"/>
      <c r="P3002" s="21"/>
      <c r="Q3002" s="21"/>
      <c r="R3002" s="21"/>
      <c r="S3002" s="21"/>
      <c r="T3002" s="21"/>
    </row>
    <row r="3003" spans="1:20" s="16" customFormat="1" ht="30" customHeight="1">
      <c r="A3003" s="21"/>
      <c r="B3003" s="21"/>
      <c r="C3003" s="197"/>
      <c r="D3003" s="168"/>
      <c r="E3003" s="154" t="str">
        <f>IFERROR(VLOOKUP(D3003,CADA_PROD!D:H,5,0),"")</f>
        <v/>
      </c>
      <c r="F3003" s="169"/>
      <c r="G3003" s="170"/>
      <c r="H3003" s="14"/>
      <c r="I3003" s="171"/>
      <c r="J3003" s="14"/>
      <c r="K3003" s="131"/>
      <c r="L3003" s="131" t="str">
        <f>IF(D3003="","",SUMIFS(MOVI_ENTR!I:I,MOVI_ENTR!D:D,D3003,MOVI_ENTR!O:O,O3003)-SUMIFS(MOVI_SAID!H:H,MOVI_SAID!D:D,D3003,MOVI_SAID!L:L,MOVI_ENTR!O3003))</f>
        <v/>
      </c>
      <c r="M3003" s="173" t="str">
        <f t="shared" si="63"/>
        <v/>
      </c>
      <c r="N3003" s="14"/>
      <c r="O3003" s="14"/>
      <c r="P3003" s="21"/>
      <c r="Q3003" s="21"/>
      <c r="R3003" s="21"/>
      <c r="S3003" s="21"/>
      <c r="T3003" s="21"/>
    </row>
    <row r="3004" spans="1:20" s="16" customFormat="1" ht="30" customHeight="1">
      <c r="A3004" s="21"/>
      <c r="B3004" s="21"/>
      <c r="C3004" s="197"/>
      <c r="D3004" s="168"/>
      <c r="E3004" s="154" t="str">
        <f>IFERROR(VLOOKUP(D3004,CADA_PROD!D:H,5,0),"")</f>
        <v/>
      </c>
      <c r="F3004" s="169"/>
      <c r="G3004" s="170"/>
      <c r="H3004" s="14"/>
      <c r="I3004" s="171"/>
      <c r="J3004" s="14"/>
      <c r="K3004" s="131"/>
      <c r="L3004" s="131" t="str">
        <f>IF(D3004="","",SUMIFS(MOVI_ENTR!I:I,MOVI_ENTR!D:D,D3004,MOVI_ENTR!O:O,O3004)-SUMIFS(MOVI_SAID!H:H,MOVI_SAID!D:D,D3004,MOVI_SAID!L:L,MOVI_ENTR!O3004))</f>
        <v/>
      </c>
      <c r="M3004" s="173" t="str">
        <f t="shared" si="63"/>
        <v/>
      </c>
      <c r="N3004" s="14"/>
      <c r="O3004" s="14"/>
      <c r="P3004" s="21"/>
      <c r="Q3004" s="21"/>
      <c r="R3004" s="21"/>
      <c r="S3004" s="21"/>
      <c r="T3004" s="21"/>
    </row>
    <row r="3005" spans="1:20" s="16" customFormat="1" ht="30" customHeight="1">
      <c r="A3005" s="21"/>
      <c r="B3005" s="21"/>
      <c r="C3005" s="197"/>
      <c r="D3005" s="168"/>
      <c r="E3005" s="154" t="str">
        <f>IFERROR(VLOOKUP(D3005,CADA_PROD!D:H,5,0),"")</f>
        <v/>
      </c>
      <c r="F3005" s="169"/>
      <c r="G3005" s="170"/>
      <c r="H3005" s="14"/>
      <c r="I3005" s="171"/>
      <c r="J3005" s="14"/>
      <c r="K3005" s="131"/>
      <c r="L3005" s="131" t="str">
        <f>IF(D3005="","",SUMIFS(MOVI_ENTR!I:I,MOVI_ENTR!D:D,D3005,MOVI_ENTR!O:O,O3005)-SUMIFS(MOVI_SAID!H:H,MOVI_SAID!D:D,D3005,MOVI_SAID!L:L,MOVI_ENTR!O3005))</f>
        <v/>
      </c>
      <c r="M3005" s="173" t="str">
        <f t="shared" si="63"/>
        <v/>
      </c>
      <c r="N3005" s="14"/>
      <c r="O3005" s="14"/>
      <c r="P3005" s="21"/>
      <c r="Q3005" s="21"/>
      <c r="R3005" s="21"/>
      <c r="S3005" s="21"/>
      <c r="T3005" s="21"/>
    </row>
  </sheetData>
  <sheetProtection sheet="1" formatCells="0" formatColumns="0" formatRows="0" insertColumns="0" insertRows="0" insertHyperlinks="0" sort="0" autoFilter="0"/>
  <autoFilter ref="C5:O1006" xr:uid="{22FAC1C4-14D8-4AD8-A21B-0F5705A2FA70}"/>
  <dataValidations count="1">
    <dataValidation type="list" allowBlank="1" showInputMessage="1" showErrorMessage="1" sqref="D6:D3005" xr:uid="{F7ACE1E5-5703-489A-B1BF-44A7EDE4FAC4}">
      <formula1>produtos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1000000}">
          <x14:formula1>
            <xm:f>OFFSET(CADA_PROF!$C$6,,,COUNTA(CADA_PROF!$C$6:$C$206),1)</xm:f>
          </x14:formula1>
          <xm:sqref>G6:G3005</xm:sqref>
        </x14:dataValidation>
        <x14:dataValidation type="list" allowBlank="1" showInputMessage="1" showErrorMessage="1" xr:uid="{00000000-0002-0000-0500-000002000000}">
          <x14:formula1>
            <xm:f>OFFSET(CADA_FORN!$C$6,,,COUNTA(CADA_FORN!$C$6:$C$2006),1)</xm:f>
          </x14:formula1>
          <xm:sqref>J6:J3005</xm:sqref>
        </x14:dataValidation>
        <x14:dataValidation type="list" allowBlank="1" showInputMessage="1" showErrorMessage="1" xr:uid="{00000000-0002-0000-0500-000003000000}">
          <x14:formula1>
            <xm:f>OFFSET(CADA_LOCA!$C$6,,,COUNTA(CADA_LOCA!$C$6:$C$51),1)</xm:f>
          </x14:formula1>
          <xm:sqref>N6:N3005</xm:sqref>
        </x14:dataValidation>
        <x14:dataValidation type="list" allowBlank="1" showInputMessage="1" showErrorMessage="1" xr:uid="{00000000-0002-0000-0500-000004000000}">
          <x14:formula1>
            <xm:f>OFFSET(CADA_CENT!$C$6,,,COUNTA(CADA_CENT!$C$6:$C$51),1)</xm:f>
          </x14:formula1>
          <xm:sqref>O6:O3005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/>
  <dimension ref="A1:W6141"/>
  <sheetViews>
    <sheetView showGridLines="0" showRowColHeaders="0" zoomScale="90" zoomScaleNormal="90" zoomScalePageLayoutView="80" workbookViewId="0">
      <pane ySplit="5" topLeftCell="A6" activePane="bottomLeft" state="frozen"/>
      <selection activeCell="D15" sqref="D15"/>
      <selection pane="bottomLeft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12.296875" style="198" customWidth="1"/>
    <col min="4" max="4" width="18.69921875" style="198" customWidth="1"/>
    <col min="5" max="5" width="12.296875" style="91" customWidth="1"/>
    <col min="6" max="6" width="12.296875" style="198" customWidth="1"/>
    <col min="7" max="7" width="13.59765625" style="198" customWidth="1"/>
    <col min="8" max="8" width="12.296875" style="198" customWidth="1"/>
    <col min="9" max="9" width="11.296875" style="91" customWidth="1"/>
    <col min="10" max="10" width="17.5" style="91" customWidth="1"/>
    <col min="11" max="12" width="18" style="198" customWidth="1"/>
    <col min="13" max="13" width="12.19921875" style="21" customWidth="1"/>
    <col min="14" max="15" width="17.796875" style="21" customWidth="1"/>
    <col min="16" max="16" width="10.69921875" style="21" customWidth="1"/>
    <col min="17" max="23" width="10.69921875" style="21" hidden="1" customWidth="1"/>
    <col min="24" max="16384" width="0" style="21" hidden="1"/>
  </cols>
  <sheetData>
    <row r="1" spans="1:16" s="16" customFormat="1" ht="64.5" customHeight="1">
      <c r="A1" s="21"/>
      <c r="B1" s="21"/>
      <c r="C1" s="23"/>
      <c r="D1" s="23"/>
      <c r="E1" s="23"/>
      <c r="F1" s="35"/>
      <c r="G1" s="23"/>
      <c r="H1" s="23"/>
      <c r="I1" s="23"/>
      <c r="J1" s="23"/>
      <c r="K1" s="23"/>
      <c r="L1" s="23"/>
      <c r="M1" s="21"/>
      <c r="N1" s="21"/>
      <c r="O1" s="21"/>
      <c r="P1" s="21"/>
    </row>
    <row r="2" spans="1:16" s="16" customFormat="1" ht="50.25" customHeight="1">
      <c r="A2" s="76"/>
      <c r="B2" s="76"/>
      <c r="C2" s="95"/>
      <c r="D2" s="77"/>
      <c r="E2" s="77"/>
      <c r="F2" s="77"/>
      <c r="G2" s="77"/>
      <c r="H2" s="77"/>
      <c r="I2" s="78"/>
      <c r="J2" s="78"/>
      <c r="K2" s="78"/>
      <c r="L2" s="78"/>
      <c r="M2" s="76"/>
      <c r="N2" s="76"/>
      <c r="O2" s="76"/>
      <c r="P2" s="76"/>
    </row>
    <row r="3" spans="1:16" s="16" customFormat="1" ht="44.25" customHeight="1">
      <c r="A3" s="21"/>
      <c r="B3" s="21"/>
      <c r="C3" s="22"/>
      <c r="D3" s="23"/>
      <c r="E3" s="24"/>
      <c r="F3" s="24"/>
      <c r="G3" s="23"/>
      <c r="H3" s="23"/>
      <c r="I3" s="23"/>
      <c r="J3" s="23"/>
      <c r="K3" s="23"/>
      <c r="L3" s="23"/>
      <c r="M3" s="21"/>
      <c r="N3" s="21"/>
      <c r="O3" s="21"/>
      <c r="P3" s="21"/>
    </row>
    <row r="4" spans="1:16" s="16" customFormat="1" ht="15" customHeight="1" thickBot="1">
      <c r="A4" s="21"/>
      <c r="B4" s="21"/>
      <c r="C4" s="44"/>
      <c r="D4" s="27"/>
      <c r="E4" s="27"/>
      <c r="F4" s="27"/>
      <c r="G4" s="27"/>
      <c r="H4" s="27"/>
      <c r="I4" s="21"/>
      <c r="J4" s="21"/>
      <c r="K4" s="21"/>
      <c r="L4" s="21"/>
      <c r="M4" s="21"/>
      <c r="N4" s="21"/>
      <c r="O4" s="21"/>
      <c r="P4" s="21"/>
    </row>
    <row r="5" spans="1:16" s="16" customFormat="1" ht="36" customHeight="1" thickTop="1" thickBot="1">
      <c r="A5" s="21"/>
      <c r="B5" s="21"/>
      <c r="C5" s="3" t="s">
        <v>29</v>
      </c>
      <c r="D5" s="3" t="s">
        <v>30</v>
      </c>
      <c r="E5" s="3" t="s">
        <v>23</v>
      </c>
      <c r="F5" s="3" t="s">
        <v>31</v>
      </c>
      <c r="G5" s="2" t="s">
        <v>28</v>
      </c>
      <c r="H5" s="3" t="s">
        <v>33</v>
      </c>
      <c r="I5" s="3" t="s">
        <v>35</v>
      </c>
      <c r="J5" s="3" t="s">
        <v>37</v>
      </c>
      <c r="K5" s="3" t="s">
        <v>38</v>
      </c>
      <c r="L5" s="3" t="s">
        <v>39</v>
      </c>
      <c r="M5" s="21"/>
      <c r="N5" s="21"/>
      <c r="O5" s="21"/>
      <c r="P5" s="21"/>
    </row>
    <row r="6" spans="1:16" s="16" customFormat="1" ht="30" customHeight="1" thickTop="1">
      <c r="A6" s="21"/>
      <c r="B6" s="21" t="str">
        <f>IF(D6="","",MONTH(C6))</f>
        <v/>
      </c>
      <c r="C6" s="167"/>
      <c r="D6" s="168"/>
      <c r="E6" s="154" t="str">
        <f>IFERROR(VLOOKUP(D6,CADA_PROD!D:H,5,0),"")</f>
        <v/>
      </c>
      <c r="F6" s="169"/>
      <c r="G6" s="170"/>
      <c r="H6" s="171"/>
      <c r="I6" s="172" t="str">
        <f>IF(D6="","",SUMIFS(MOVI_ENTR!I:I,MOVI_ENTR!D:D,D6,MOVI_ENTR!O:O,L6)-SUMIFS(MOVI_SAID!H:H,MOVI_SAID!D:D,D6,MOVI_SAID!L:L,L6))</f>
        <v/>
      </c>
      <c r="J6" s="153" t="str">
        <f>IF(D6="","",VLOOKUP(D6,CADA_PROD!D:G,4,0)*H6)</f>
        <v/>
      </c>
      <c r="K6" s="14"/>
      <c r="L6" s="14"/>
      <c r="M6" s="21"/>
      <c r="N6" s="21"/>
      <c r="O6" s="21"/>
      <c r="P6" s="21"/>
    </row>
    <row r="7" spans="1:16" s="16" customFormat="1" ht="30" customHeight="1">
      <c r="A7" s="21"/>
      <c r="B7" s="21" t="str">
        <f t="shared" ref="B7:B70" si="0">IF(D7="","",MONTH(C7))</f>
        <v/>
      </c>
      <c r="C7" s="167"/>
      <c r="D7" s="168"/>
      <c r="E7" s="154" t="str">
        <f>IFERROR(VLOOKUP(D7,CADA_PROD!D:H,5,0),"")</f>
        <v/>
      </c>
      <c r="F7" s="169"/>
      <c r="G7" s="170"/>
      <c r="H7" s="171"/>
      <c r="I7" s="172" t="str">
        <f>IF(D7="","",SUMIFS(MOVI_ENTR!I:I,MOVI_ENTR!D:D,D7,MOVI_ENTR!O:O,L7)-SUMIFS(MOVI_SAID!H:H,MOVI_SAID!D:D,D7,MOVI_SAID!L:L,L7))</f>
        <v/>
      </c>
      <c r="J7" s="153" t="str">
        <f>IF(D7="","",VLOOKUP(D7,CADA_PROD!D:G,4,0)*H7)</f>
        <v/>
      </c>
      <c r="K7" s="14"/>
      <c r="L7" s="14"/>
      <c r="M7" s="21"/>
      <c r="N7" s="21"/>
      <c r="O7" s="21"/>
      <c r="P7" s="21"/>
    </row>
    <row r="8" spans="1:16" s="16" customFormat="1" ht="30" customHeight="1">
      <c r="A8" s="21"/>
      <c r="B8" s="21" t="str">
        <f t="shared" si="0"/>
        <v/>
      </c>
      <c r="C8" s="167"/>
      <c r="D8" s="168"/>
      <c r="E8" s="154" t="str">
        <f>IFERROR(VLOOKUP(D8,CADA_PROD!D:H,5,0),"")</f>
        <v/>
      </c>
      <c r="F8" s="169"/>
      <c r="G8" s="170"/>
      <c r="H8" s="171"/>
      <c r="I8" s="172" t="str">
        <f>IF(D8="","",SUMIFS(MOVI_ENTR!I:I,MOVI_ENTR!D:D,D8,MOVI_ENTR!O:O,L8)-SUMIFS(MOVI_SAID!H:H,MOVI_SAID!D:D,D8,MOVI_SAID!L:L,L8))</f>
        <v/>
      </c>
      <c r="J8" s="153" t="str">
        <f>IF(D8="","",VLOOKUP(D8,CADA_PROD!D:G,4,0)*H8)</f>
        <v/>
      </c>
      <c r="K8" s="14"/>
      <c r="L8" s="14"/>
      <c r="M8" s="21"/>
      <c r="N8" s="21"/>
      <c r="O8" s="21"/>
      <c r="P8" s="21"/>
    </row>
    <row r="9" spans="1:16" s="16" customFormat="1" ht="30" customHeight="1">
      <c r="A9" s="21"/>
      <c r="B9" s="21" t="str">
        <f t="shared" si="0"/>
        <v/>
      </c>
      <c r="C9" s="167"/>
      <c r="D9" s="168"/>
      <c r="E9" s="154" t="str">
        <f>IFERROR(VLOOKUP(D9,CADA_PROD!D:H,5,0),"")</f>
        <v/>
      </c>
      <c r="F9" s="169"/>
      <c r="G9" s="170"/>
      <c r="H9" s="171"/>
      <c r="I9" s="172" t="str">
        <f>IF(D9="","",SUMIFS(MOVI_ENTR!I:I,MOVI_ENTR!D:D,D9,MOVI_ENTR!O:O,L9)-SUMIFS(MOVI_SAID!H:H,MOVI_SAID!D:D,D9,MOVI_SAID!L:L,L9))</f>
        <v/>
      </c>
      <c r="J9" s="153" t="str">
        <f>IF(D9="","",VLOOKUP(D9,CADA_PROD!D:G,4,0)*H9)</f>
        <v/>
      </c>
      <c r="K9" s="14"/>
      <c r="L9" s="14"/>
      <c r="M9" s="21"/>
      <c r="N9" s="21"/>
      <c r="O9" s="21"/>
      <c r="P9" s="21"/>
    </row>
    <row r="10" spans="1:16" s="16" customFormat="1" ht="30" customHeight="1">
      <c r="A10" s="21"/>
      <c r="B10" s="21" t="str">
        <f t="shared" si="0"/>
        <v/>
      </c>
      <c r="C10" s="167"/>
      <c r="D10" s="168"/>
      <c r="E10" s="154" t="str">
        <f>IFERROR(VLOOKUP(D10,CADA_PROD!D:H,5,0),"")</f>
        <v/>
      </c>
      <c r="F10" s="169"/>
      <c r="G10" s="170"/>
      <c r="H10" s="171"/>
      <c r="I10" s="172" t="str">
        <f>IF(D10="","",SUMIFS(MOVI_ENTR!I:I,MOVI_ENTR!D:D,D10,MOVI_ENTR!O:O,L10)-SUMIFS(MOVI_SAID!H:H,MOVI_SAID!D:D,D10,MOVI_SAID!L:L,L10))</f>
        <v/>
      </c>
      <c r="J10" s="153" t="str">
        <f>IF(D10="","",VLOOKUP(D10,CADA_PROD!D:G,4,0)*H10)</f>
        <v/>
      </c>
      <c r="K10" s="14"/>
      <c r="L10" s="14"/>
      <c r="M10" s="21"/>
      <c r="N10" s="21"/>
      <c r="O10" s="21"/>
      <c r="P10" s="21"/>
    </row>
    <row r="11" spans="1:16" s="16" customFormat="1" ht="30" customHeight="1">
      <c r="A11" s="21"/>
      <c r="B11" s="21" t="str">
        <f t="shared" si="0"/>
        <v/>
      </c>
      <c r="C11" s="167"/>
      <c r="D11" s="168"/>
      <c r="E11" s="154" t="str">
        <f>IFERROR(VLOOKUP(D11,CADA_PROD!D:H,5,0),"")</f>
        <v/>
      </c>
      <c r="F11" s="169"/>
      <c r="G11" s="170"/>
      <c r="H11" s="171"/>
      <c r="I11" s="172" t="str">
        <f>IF(D11="","",SUMIFS(MOVI_ENTR!I:I,MOVI_ENTR!D:D,D11,MOVI_ENTR!O:O,L11)-SUMIFS(MOVI_SAID!H:H,MOVI_SAID!D:D,D11,MOVI_SAID!L:L,L11))</f>
        <v/>
      </c>
      <c r="J11" s="153" t="str">
        <f>IF(D11="","",VLOOKUP(D11,CADA_PROD!D:G,4,0)*H11)</f>
        <v/>
      </c>
      <c r="K11" s="14"/>
      <c r="L11" s="14"/>
      <c r="M11" s="21"/>
      <c r="N11" s="21"/>
      <c r="O11" s="21"/>
      <c r="P11" s="21"/>
    </row>
    <row r="12" spans="1:16" s="16" customFormat="1" ht="30" customHeight="1">
      <c r="A12" s="21"/>
      <c r="B12" s="21" t="str">
        <f t="shared" si="0"/>
        <v/>
      </c>
      <c r="C12" s="167"/>
      <c r="D12" s="168"/>
      <c r="E12" s="154" t="str">
        <f>IFERROR(VLOOKUP(D12,CADA_PROD!D:H,5,0),"")</f>
        <v/>
      </c>
      <c r="F12" s="169"/>
      <c r="G12" s="170"/>
      <c r="H12" s="171"/>
      <c r="I12" s="172" t="str">
        <f>IF(D12="","",SUMIFS(MOVI_ENTR!I:I,MOVI_ENTR!D:D,D12,MOVI_ENTR!O:O,L12)-SUMIFS(MOVI_SAID!H:H,MOVI_SAID!D:D,D12,MOVI_SAID!L:L,L12))</f>
        <v/>
      </c>
      <c r="J12" s="153" t="str">
        <f>IF(D12="","",VLOOKUP(D12,CADA_PROD!D:G,4,0)*H12)</f>
        <v/>
      </c>
      <c r="K12" s="14"/>
      <c r="L12" s="14"/>
      <c r="M12" s="21"/>
      <c r="N12" s="21"/>
      <c r="O12" s="21"/>
      <c r="P12" s="21"/>
    </row>
    <row r="13" spans="1:16" s="16" customFormat="1" ht="30" customHeight="1">
      <c r="A13" s="21"/>
      <c r="B13" s="21" t="str">
        <f t="shared" si="0"/>
        <v/>
      </c>
      <c r="C13" s="167"/>
      <c r="D13" s="168"/>
      <c r="E13" s="154" t="str">
        <f>IFERROR(VLOOKUP(D13,CADA_PROD!D:H,5,0),"")</f>
        <v/>
      </c>
      <c r="F13" s="169"/>
      <c r="G13" s="170"/>
      <c r="H13" s="171"/>
      <c r="I13" s="172" t="str">
        <f>IF(D13="","",SUMIFS(MOVI_ENTR!I:I,MOVI_ENTR!D:D,D13,MOVI_ENTR!O:O,L13)-SUMIFS(MOVI_SAID!H:H,MOVI_SAID!D:D,D13,MOVI_SAID!L:L,L13))</f>
        <v/>
      </c>
      <c r="J13" s="153" t="str">
        <f>IF(D13="","",VLOOKUP(D13,CADA_PROD!D:G,4,0)*H13)</f>
        <v/>
      </c>
      <c r="K13" s="14"/>
      <c r="L13" s="14"/>
      <c r="M13" s="21"/>
      <c r="N13" s="21"/>
      <c r="O13" s="21"/>
      <c r="P13" s="21"/>
    </row>
    <row r="14" spans="1:16" s="16" customFormat="1" ht="30" customHeight="1">
      <c r="A14" s="21"/>
      <c r="B14" s="21" t="str">
        <f t="shared" si="0"/>
        <v/>
      </c>
      <c r="C14" s="167"/>
      <c r="D14" s="168"/>
      <c r="E14" s="154" t="str">
        <f>IFERROR(VLOOKUP(D14,CADA_PROD!D:H,5,0),"")</f>
        <v/>
      </c>
      <c r="F14" s="169"/>
      <c r="G14" s="170"/>
      <c r="H14" s="171"/>
      <c r="I14" s="172" t="str">
        <f>IF(D14="","",SUMIFS(MOVI_ENTR!I:I,MOVI_ENTR!D:D,D14,MOVI_ENTR!O:O,L14)-SUMIFS(MOVI_SAID!H:H,MOVI_SAID!D:D,D14,MOVI_SAID!L:L,L14))</f>
        <v/>
      </c>
      <c r="J14" s="153" t="str">
        <f>IF(D14="","",VLOOKUP(D14,CADA_PROD!D:G,4,0)*H14)</f>
        <v/>
      </c>
      <c r="K14" s="14"/>
      <c r="L14" s="14"/>
      <c r="M14" s="21"/>
      <c r="N14" s="21"/>
      <c r="O14" s="21"/>
      <c r="P14" s="21"/>
    </row>
    <row r="15" spans="1:16" s="16" customFormat="1" ht="30" customHeight="1">
      <c r="A15" s="21"/>
      <c r="B15" s="21" t="str">
        <f t="shared" si="0"/>
        <v/>
      </c>
      <c r="C15" s="167"/>
      <c r="D15" s="168"/>
      <c r="E15" s="154" t="str">
        <f>IFERROR(VLOOKUP(D15,CADA_PROD!D:H,5,0),"")</f>
        <v/>
      </c>
      <c r="F15" s="169"/>
      <c r="G15" s="170"/>
      <c r="H15" s="171"/>
      <c r="I15" s="172" t="str">
        <f>IF(D15="","",SUMIFS(MOVI_ENTR!I:I,MOVI_ENTR!D:D,D15,MOVI_ENTR!O:O,L15)-SUMIFS(MOVI_SAID!H:H,MOVI_SAID!D:D,D15,MOVI_SAID!L:L,L15))</f>
        <v/>
      </c>
      <c r="J15" s="153" t="str">
        <f>IF(D15="","",VLOOKUP(D15,CADA_PROD!D:G,4,0)*H15)</f>
        <v/>
      </c>
      <c r="K15" s="14"/>
      <c r="L15" s="14"/>
      <c r="M15" s="21"/>
      <c r="N15" s="21"/>
      <c r="O15" s="21"/>
      <c r="P15" s="21"/>
    </row>
    <row r="16" spans="1:16" s="16" customFormat="1" ht="30" customHeight="1">
      <c r="A16" s="21"/>
      <c r="B16" s="21" t="str">
        <f t="shared" si="0"/>
        <v/>
      </c>
      <c r="C16" s="167"/>
      <c r="D16" s="168"/>
      <c r="E16" s="154" t="str">
        <f>IFERROR(VLOOKUP(D16,CADA_PROD!D:H,5,0),"")</f>
        <v/>
      </c>
      <c r="F16" s="169"/>
      <c r="G16" s="170"/>
      <c r="H16" s="171"/>
      <c r="I16" s="172" t="str">
        <f>IF(D16="","",SUMIFS(MOVI_ENTR!I:I,MOVI_ENTR!D:D,D16,MOVI_ENTR!O:O,L16)-SUMIFS(MOVI_SAID!H:H,MOVI_SAID!D:D,D16,MOVI_SAID!L:L,L16))</f>
        <v/>
      </c>
      <c r="J16" s="153" t="str">
        <f>IF(D16="","",VLOOKUP(D16,CADA_PROD!D:G,4,0)*H16)</f>
        <v/>
      </c>
      <c r="K16" s="14"/>
      <c r="L16" s="14"/>
      <c r="M16" s="21"/>
      <c r="N16" s="21"/>
      <c r="O16" s="21"/>
      <c r="P16" s="21"/>
    </row>
    <row r="17" spans="1:16" s="16" customFormat="1" ht="30" customHeight="1">
      <c r="A17" s="21"/>
      <c r="B17" s="21" t="str">
        <f t="shared" si="0"/>
        <v/>
      </c>
      <c r="C17" s="167"/>
      <c r="D17" s="168"/>
      <c r="E17" s="154" t="str">
        <f>IFERROR(VLOOKUP(D17,CADA_PROD!D:H,5,0),"")</f>
        <v/>
      </c>
      <c r="F17" s="169"/>
      <c r="G17" s="170"/>
      <c r="H17" s="171"/>
      <c r="I17" s="172" t="str">
        <f>IF(D17="","",SUMIFS(MOVI_ENTR!I:I,MOVI_ENTR!D:D,D17,MOVI_ENTR!O:O,L17)-SUMIFS(MOVI_SAID!H:H,MOVI_SAID!D:D,D17,MOVI_SAID!L:L,L17))</f>
        <v/>
      </c>
      <c r="J17" s="153" t="str">
        <f>IF(D17="","",VLOOKUP(D17,CADA_PROD!D:G,4,0)*H17)</f>
        <v/>
      </c>
      <c r="K17" s="14"/>
      <c r="L17" s="14"/>
      <c r="M17" s="21"/>
      <c r="N17" s="21"/>
      <c r="O17" s="21"/>
      <c r="P17" s="21"/>
    </row>
    <row r="18" spans="1:16" s="16" customFormat="1" ht="30" customHeight="1">
      <c r="A18" s="21"/>
      <c r="B18" s="21" t="str">
        <f t="shared" si="0"/>
        <v/>
      </c>
      <c r="C18" s="174"/>
      <c r="D18" s="168"/>
      <c r="E18" s="154" t="str">
        <f>IFERROR(VLOOKUP(D18,CADA_PROD!D:H,5,0),"")</f>
        <v/>
      </c>
      <c r="F18" s="169"/>
      <c r="G18" s="170"/>
      <c r="H18" s="171"/>
      <c r="I18" s="172" t="str">
        <f>IF(D18="","",SUMIFS(MOVI_ENTR!I:I,MOVI_ENTR!D:D,D18,MOVI_ENTR!O:O,L18)-SUMIFS(MOVI_SAID!H:H,MOVI_SAID!D:D,D18,MOVI_SAID!L:L,L18))</f>
        <v/>
      </c>
      <c r="J18" s="153" t="str">
        <f>IF(D18="","",VLOOKUP(D18,CADA_PROD!D:G,4,0)*H18)</f>
        <v/>
      </c>
      <c r="K18" s="14"/>
      <c r="L18" s="14"/>
      <c r="M18" s="21"/>
      <c r="N18" s="21"/>
      <c r="O18" s="21"/>
      <c r="P18" s="21"/>
    </row>
    <row r="19" spans="1:16" s="16" customFormat="1" ht="30" customHeight="1">
      <c r="A19" s="21"/>
      <c r="B19" s="21" t="str">
        <f t="shared" si="0"/>
        <v/>
      </c>
      <c r="C19" s="167"/>
      <c r="D19" s="168"/>
      <c r="E19" s="154" t="str">
        <f>IFERROR(VLOOKUP(D19,CADA_PROD!D:H,5,0),"")</f>
        <v/>
      </c>
      <c r="F19" s="169"/>
      <c r="G19" s="170"/>
      <c r="H19" s="171"/>
      <c r="I19" s="172" t="str">
        <f>IF(D19="","",SUMIFS(MOVI_ENTR!I:I,MOVI_ENTR!D:D,D19,MOVI_ENTR!O:O,L19)-SUMIFS(MOVI_SAID!H:H,MOVI_SAID!D:D,D19,MOVI_SAID!L:L,L19))</f>
        <v/>
      </c>
      <c r="J19" s="153" t="str">
        <f>IF(D19="","",VLOOKUP(D19,CADA_PROD!D:G,4,0)*H19)</f>
        <v/>
      </c>
      <c r="K19" s="14"/>
      <c r="L19" s="14"/>
      <c r="M19" s="21"/>
      <c r="N19" s="21"/>
      <c r="O19" s="21"/>
      <c r="P19" s="21"/>
    </row>
    <row r="20" spans="1:16" s="16" customFormat="1" ht="30" customHeight="1">
      <c r="A20" s="21"/>
      <c r="B20" s="21" t="str">
        <f t="shared" si="0"/>
        <v/>
      </c>
      <c r="C20" s="167"/>
      <c r="D20" s="168"/>
      <c r="E20" s="154" t="str">
        <f>IFERROR(VLOOKUP(D20,CADA_PROD!D:H,5,0),"")</f>
        <v/>
      </c>
      <c r="F20" s="169"/>
      <c r="G20" s="170"/>
      <c r="H20" s="171"/>
      <c r="I20" s="172" t="str">
        <f>IF(D20="","",SUMIFS(MOVI_ENTR!I:I,MOVI_ENTR!D:D,D20,MOVI_ENTR!O:O,L20)-SUMIFS(MOVI_SAID!H:H,MOVI_SAID!D:D,D20,MOVI_SAID!L:L,L20))</f>
        <v/>
      </c>
      <c r="J20" s="153" t="str">
        <f>IF(D20="","",VLOOKUP(D20,CADA_PROD!D:G,4,0)*H20)</f>
        <v/>
      </c>
      <c r="K20" s="14"/>
      <c r="L20" s="14"/>
      <c r="M20" s="21"/>
      <c r="N20" s="21"/>
      <c r="O20" s="21"/>
      <c r="P20" s="21"/>
    </row>
    <row r="21" spans="1:16" s="16" customFormat="1" ht="30" customHeight="1">
      <c r="A21" s="21"/>
      <c r="B21" s="21" t="str">
        <f t="shared" si="0"/>
        <v/>
      </c>
      <c r="C21" s="174"/>
      <c r="D21" s="168"/>
      <c r="E21" s="154" t="str">
        <f>IFERROR(VLOOKUP(D21,CADA_PROD!D:H,5,0),"")</f>
        <v/>
      </c>
      <c r="F21" s="169"/>
      <c r="G21" s="170"/>
      <c r="H21" s="171"/>
      <c r="I21" s="172" t="str">
        <f>IF(D21="","",SUMIFS(MOVI_ENTR!I:I,MOVI_ENTR!D:D,D21,MOVI_ENTR!O:O,L21)-SUMIFS(MOVI_SAID!H:H,MOVI_SAID!D:D,D21,MOVI_SAID!L:L,L21))</f>
        <v/>
      </c>
      <c r="J21" s="153" t="str">
        <f>IF(D21="","",VLOOKUP(D21,CADA_PROD!D:G,4,0)*H21)</f>
        <v/>
      </c>
      <c r="K21" s="14"/>
      <c r="L21" s="14"/>
      <c r="M21" s="21"/>
      <c r="N21" s="21"/>
      <c r="O21" s="21"/>
      <c r="P21" s="21"/>
    </row>
    <row r="22" spans="1:16" s="16" customFormat="1" ht="30" customHeight="1">
      <c r="A22" s="21"/>
      <c r="B22" s="21" t="str">
        <f t="shared" si="0"/>
        <v/>
      </c>
      <c r="C22" s="197"/>
      <c r="D22" s="168"/>
      <c r="E22" s="154" t="str">
        <f>IFERROR(VLOOKUP(D22,CADA_PROD!D:H,5,0),"")</f>
        <v/>
      </c>
      <c r="F22" s="169"/>
      <c r="G22" s="170"/>
      <c r="H22" s="171"/>
      <c r="I22" s="172" t="str">
        <f>IF(D22="","",SUMIFS(MOVI_ENTR!I:I,MOVI_ENTR!D:D,D22,MOVI_ENTR!O:O,L22)-SUMIFS(MOVI_SAID!H:H,MOVI_SAID!D:D,D22,MOVI_SAID!L:L,L22))</f>
        <v/>
      </c>
      <c r="J22" s="153" t="str">
        <f>IF(D22="","",VLOOKUP(D22,CADA_PROD!D:G,4,0)*H22)</f>
        <v/>
      </c>
      <c r="K22" s="14"/>
      <c r="L22" s="14"/>
      <c r="M22" s="21"/>
      <c r="N22" s="21"/>
      <c r="O22" s="21"/>
      <c r="P22" s="21"/>
    </row>
    <row r="23" spans="1:16" s="16" customFormat="1" ht="30" customHeight="1">
      <c r="A23" s="21"/>
      <c r="B23" s="21" t="str">
        <f t="shared" si="0"/>
        <v/>
      </c>
      <c r="C23" s="197"/>
      <c r="D23" s="168"/>
      <c r="E23" s="154" t="str">
        <f>IFERROR(VLOOKUP(D23,CADA_PROD!D:H,5,0),"")</f>
        <v/>
      </c>
      <c r="F23" s="169"/>
      <c r="G23" s="170"/>
      <c r="H23" s="171"/>
      <c r="I23" s="172" t="str">
        <f>IF(D23="","",SUMIFS(MOVI_ENTR!I:I,MOVI_ENTR!D:D,D23,MOVI_ENTR!O:O,L23)-SUMIFS(MOVI_SAID!H:H,MOVI_SAID!D:D,D23,MOVI_SAID!L:L,L23))</f>
        <v/>
      </c>
      <c r="J23" s="153" t="str">
        <f>IF(D23="","",VLOOKUP(D23,CADA_PROD!D:G,4,0)*H23)</f>
        <v/>
      </c>
      <c r="K23" s="14"/>
      <c r="L23" s="14"/>
      <c r="M23" s="21"/>
      <c r="N23" s="21"/>
      <c r="O23" s="21"/>
      <c r="P23" s="21"/>
    </row>
    <row r="24" spans="1:16" s="16" customFormat="1" ht="30" customHeight="1">
      <c r="A24" s="21"/>
      <c r="B24" s="21" t="str">
        <f t="shared" si="0"/>
        <v/>
      </c>
      <c r="C24" s="197"/>
      <c r="D24" s="168"/>
      <c r="E24" s="154" t="str">
        <f>IFERROR(VLOOKUP(D24,CADA_PROD!D:H,5,0),"")</f>
        <v/>
      </c>
      <c r="F24" s="169"/>
      <c r="G24" s="170"/>
      <c r="H24" s="171"/>
      <c r="I24" s="172" t="str">
        <f>IF(D24="","",SUMIFS(MOVI_ENTR!I:I,MOVI_ENTR!D:D,D24,MOVI_ENTR!O:O,L24)-SUMIFS(MOVI_SAID!H:H,MOVI_SAID!D:D,D24,MOVI_SAID!L:L,L24))</f>
        <v/>
      </c>
      <c r="J24" s="153" t="str">
        <f>IF(D24="","",VLOOKUP(D24,CADA_PROD!D:G,4,0)*H24)</f>
        <v/>
      </c>
      <c r="K24" s="14"/>
      <c r="L24" s="14"/>
      <c r="M24" s="21"/>
      <c r="N24" s="21"/>
      <c r="O24" s="21"/>
      <c r="P24" s="21"/>
    </row>
    <row r="25" spans="1:16" s="16" customFormat="1" ht="30" customHeight="1">
      <c r="A25" s="21"/>
      <c r="B25" s="21" t="str">
        <f t="shared" si="0"/>
        <v/>
      </c>
      <c r="C25" s="197"/>
      <c r="D25" s="168"/>
      <c r="E25" s="154" t="str">
        <f>IFERROR(VLOOKUP(D25,CADA_PROD!D:H,5,0),"")</f>
        <v/>
      </c>
      <c r="F25" s="169"/>
      <c r="G25" s="170"/>
      <c r="H25" s="171"/>
      <c r="I25" s="172" t="str">
        <f>IF(D25="","",SUMIFS(MOVI_ENTR!I:I,MOVI_ENTR!D:D,D25,MOVI_ENTR!O:O,L25)-SUMIFS(MOVI_SAID!H:H,MOVI_SAID!D:D,D25,MOVI_SAID!L:L,L25))</f>
        <v/>
      </c>
      <c r="J25" s="153" t="str">
        <f>IF(D25="","",VLOOKUP(D25,CADA_PROD!D:G,4,0)*H25)</f>
        <v/>
      </c>
      <c r="K25" s="14"/>
      <c r="L25" s="14"/>
      <c r="M25" s="21"/>
      <c r="N25" s="21"/>
      <c r="O25" s="21"/>
      <c r="P25" s="21"/>
    </row>
    <row r="26" spans="1:16" s="16" customFormat="1" ht="30" customHeight="1">
      <c r="A26" s="21"/>
      <c r="B26" s="21" t="str">
        <f t="shared" si="0"/>
        <v/>
      </c>
      <c r="C26" s="197"/>
      <c r="D26" s="168"/>
      <c r="E26" s="154" t="str">
        <f>IFERROR(VLOOKUP(D26,CADA_PROD!D:H,5,0),"")</f>
        <v/>
      </c>
      <c r="F26" s="169"/>
      <c r="G26" s="170"/>
      <c r="H26" s="171"/>
      <c r="I26" s="172" t="str">
        <f>IF(D26="","",SUMIFS(MOVI_ENTR!I:I,MOVI_ENTR!D:D,D26,MOVI_ENTR!O:O,L26)-SUMIFS(MOVI_SAID!H:H,MOVI_SAID!D:D,D26,MOVI_SAID!L:L,L26))</f>
        <v/>
      </c>
      <c r="J26" s="153" t="str">
        <f>IF(D26="","",VLOOKUP(D26,CADA_PROD!D:G,4,0)*H26)</f>
        <v/>
      </c>
      <c r="K26" s="14"/>
      <c r="L26" s="14"/>
      <c r="M26" s="21"/>
      <c r="N26" s="21"/>
      <c r="O26" s="21"/>
      <c r="P26" s="21"/>
    </row>
    <row r="27" spans="1:16" s="16" customFormat="1" ht="30" customHeight="1">
      <c r="A27" s="21"/>
      <c r="B27" s="21" t="str">
        <f t="shared" si="0"/>
        <v/>
      </c>
      <c r="C27" s="197"/>
      <c r="D27" s="168"/>
      <c r="E27" s="154" t="str">
        <f>IFERROR(VLOOKUP(D27,CADA_PROD!D:H,5,0),"")</f>
        <v/>
      </c>
      <c r="F27" s="169"/>
      <c r="G27" s="170"/>
      <c r="H27" s="171"/>
      <c r="I27" s="172" t="str">
        <f>IF(D27="","",SUMIFS(MOVI_ENTR!I:I,MOVI_ENTR!D:D,D27,MOVI_ENTR!O:O,L27)-SUMIFS(MOVI_SAID!H:H,MOVI_SAID!D:D,D27,MOVI_SAID!L:L,L27))</f>
        <v/>
      </c>
      <c r="J27" s="153" t="str">
        <f>IF(D27="","",VLOOKUP(D27,CADA_PROD!D:G,4,0)*H27)</f>
        <v/>
      </c>
      <c r="K27" s="14"/>
      <c r="L27" s="14"/>
      <c r="M27" s="21"/>
      <c r="N27" s="21"/>
      <c r="O27" s="21"/>
      <c r="P27" s="21"/>
    </row>
    <row r="28" spans="1:16" s="16" customFormat="1" ht="30" customHeight="1">
      <c r="A28" s="21"/>
      <c r="B28" s="21" t="str">
        <f t="shared" si="0"/>
        <v/>
      </c>
      <c r="C28" s="197"/>
      <c r="D28" s="168"/>
      <c r="E28" s="154" t="str">
        <f>IFERROR(VLOOKUP(D28,CADA_PROD!D:H,5,0),"")</f>
        <v/>
      </c>
      <c r="F28" s="169"/>
      <c r="G28" s="170"/>
      <c r="H28" s="171"/>
      <c r="I28" s="172" t="str">
        <f>IF(D28="","",SUMIFS(MOVI_ENTR!I:I,MOVI_ENTR!D:D,D28,MOVI_ENTR!O:O,L28)-SUMIFS(MOVI_SAID!H:H,MOVI_SAID!D:D,D28,MOVI_SAID!L:L,L28))</f>
        <v/>
      </c>
      <c r="J28" s="153" t="str">
        <f>IF(D28="","",VLOOKUP(D28,CADA_PROD!D:G,4,0)*H28)</f>
        <v/>
      </c>
      <c r="K28" s="14"/>
      <c r="L28" s="14"/>
      <c r="M28" s="21"/>
      <c r="N28" s="21"/>
      <c r="O28" s="21"/>
      <c r="P28" s="21"/>
    </row>
    <row r="29" spans="1:16" s="16" customFormat="1" ht="30" customHeight="1">
      <c r="A29" s="21"/>
      <c r="B29" s="21" t="str">
        <f t="shared" si="0"/>
        <v/>
      </c>
      <c r="C29" s="197"/>
      <c r="D29" s="168"/>
      <c r="E29" s="154" t="str">
        <f>IFERROR(VLOOKUP(D29,CADA_PROD!D:H,5,0),"")</f>
        <v/>
      </c>
      <c r="F29" s="169"/>
      <c r="G29" s="170"/>
      <c r="H29" s="171"/>
      <c r="I29" s="172" t="str">
        <f>IF(D29="","",SUMIFS(MOVI_ENTR!I:I,MOVI_ENTR!D:D,D29,MOVI_ENTR!O:O,L29)-SUMIFS(MOVI_SAID!H:H,MOVI_SAID!D:D,D29,MOVI_SAID!L:L,L29))</f>
        <v/>
      </c>
      <c r="J29" s="153" t="str">
        <f>IF(D29="","",VLOOKUP(D29,CADA_PROD!D:G,4,0)*H29)</f>
        <v/>
      </c>
      <c r="K29" s="14"/>
      <c r="L29" s="14"/>
      <c r="M29" s="21"/>
      <c r="N29" s="21"/>
      <c r="O29" s="21"/>
      <c r="P29" s="21"/>
    </row>
    <row r="30" spans="1:16" s="16" customFormat="1" ht="30" customHeight="1">
      <c r="A30" s="21"/>
      <c r="B30" s="21" t="str">
        <f t="shared" si="0"/>
        <v/>
      </c>
      <c r="C30" s="197"/>
      <c r="D30" s="168"/>
      <c r="E30" s="154" t="str">
        <f>IFERROR(VLOOKUP(D30,CADA_PROD!D:H,5,0),"")</f>
        <v/>
      </c>
      <c r="F30" s="169"/>
      <c r="G30" s="170"/>
      <c r="H30" s="171"/>
      <c r="I30" s="172" t="str">
        <f>IF(D30="","",SUMIFS(MOVI_ENTR!I:I,MOVI_ENTR!D:D,D30,MOVI_ENTR!O:O,L30)-SUMIFS(MOVI_SAID!H:H,MOVI_SAID!D:D,D30,MOVI_SAID!L:L,L30))</f>
        <v/>
      </c>
      <c r="J30" s="153" t="str">
        <f>IF(D30="","",VLOOKUP(D30,CADA_PROD!D:G,4,0)*H30)</f>
        <v/>
      </c>
      <c r="K30" s="14"/>
      <c r="L30" s="14"/>
      <c r="M30" s="21"/>
      <c r="N30" s="21"/>
      <c r="O30" s="21"/>
      <c r="P30" s="21"/>
    </row>
    <row r="31" spans="1:16" s="16" customFormat="1" ht="30" customHeight="1">
      <c r="A31" s="21"/>
      <c r="B31" s="21" t="str">
        <f t="shared" si="0"/>
        <v/>
      </c>
      <c r="C31" s="197"/>
      <c r="D31" s="168"/>
      <c r="E31" s="154" t="str">
        <f>IFERROR(VLOOKUP(D31,CADA_PROD!D:H,5,0),"")</f>
        <v/>
      </c>
      <c r="F31" s="169"/>
      <c r="G31" s="170"/>
      <c r="H31" s="171"/>
      <c r="I31" s="172" t="str">
        <f>IF(D31="","",SUMIFS(MOVI_ENTR!I:I,MOVI_ENTR!D:D,D31,MOVI_ENTR!O:O,L31)-SUMIFS(MOVI_SAID!H:H,MOVI_SAID!D:D,D31,MOVI_SAID!L:L,L31))</f>
        <v/>
      </c>
      <c r="J31" s="153" t="str">
        <f>IF(D31="","",VLOOKUP(D31,CADA_PROD!D:G,4,0)*H31)</f>
        <v/>
      </c>
      <c r="K31" s="14"/>
      <c r="L31" s="14"/>
      <c r="M31" s="21"/>
      <c r="N31" s="21"/>
      <c r="O31" s="21"/>
      <c r="P31" s="21"/>
    </row>
    <row r="32" spans="1:16" s="16" customFormat="1" ht="30" customHeight="1">
      <c r="A32" s="21"/>
      <c r="B32" s="21" t="str">
        <f t="shared" si="0"/>
        <v/>
      </c>
      <c r="C32" s="197"/>
      <c r="D32" s="168"/>
      <c r="E32" s="154" t="str">
        <f>IFERROR(VLOOKUP(D32,CADA_PROD!D:H,5,0),"")</f>
        <v/>
      </c>
      <c r="F32" s="169"/>
      <c r="G32" s="170"/>
      <c r="H32" s="171"/>
      <c r="I32" s="172" t="str">
        <f>IF(D32="","",SUMIFS(MOVI_ENTR!I:I,MOVI_ENTR!D:D,D32,MOVI_ENTR!O:O,L32)-SUMIFS(MOVI_SAID!H:H,MOVI_SAID!D:D,D32,MOVI_SAID!L:L,L32))</f>
        <v/>
      </c>
      <c r="J32" s="153" t="str">
        <f>IF(D32="","",VLOOKUP(D32,CADA_PROD!D:G,4,0)*H32)</f>
        <v/>
      </c>
      <c r="K32" s="14"/>
      <c r="L32" s="14"/>
      <c r="M32" s="21"/>
      <c r="N32" s="21"/>
      <c r="O32" s="21"/>
      <c r="P32" s="21"/>
    </row>
    <row r="33" spans="1:16" s="16" customFormat="1" ht="30" customHeight="1">
      <c r="A33" s="21"/>
      <c r="B33" s="21" t="str">
        <f t="shared" si="0"/>
        <v/>
      </c>
      <c r="C33" s="197"/>
      <c r="D33" s="168"/>
      <c r="E33" s="154" t="str">
        <f>IFERROR(VLOOKUP(D33,CADA_PROD!D:H,5,0),"")</f>
        <v/>
      </c>
      <c r="F33" s="169"/>
      <c r="G33" s="170"/>
      <c r="H33" s="171"/>
      <c r="I33" s="172" t="str">
        <f>IF(D33="","",SUMIFS(MOVI_ENTR!I:I,MOVI_ENTR!D:D,D33,MOVI_ENTR!O:O,L33)-SUMIFS(MOVI_SAID!H:H,MOVI_SAID!D:D,D33,MOVI_SAID!L:L,L33))</f>
        <v/>
      </c>
      <c r="J33" s="153" t="str">
        <f>IF(D33="","",VLOOKUP(D33,CADA_PROD!D:G,4,0)*H33)</f>
        <v/>
      </c>
      <c r="K33" s="14"/>
      <c r="L33" s="14"/>
      <c r="M33" s="21"/>
      <c r="N33" s="21"/>
      <c r="O33" s="21"/>
      <c r="P33" s="21"/>
    </row>
    <row r="34" spans="1:16" s="16" customFormat="1" ht="30" customHeight="1">
      <c r="A34" s="21"/>
      <c r="B34" s="21" t="str">
        <f t="shared" si="0"/>
        <v/>
      </c>
      <c r="C34" s="197"/>
      <c r="D34" s="168"/>
      <c r="E34" s="154" t="str">
        <f>IFERROR(VLOOKUP(D34,CADA_PROD!D:H,5,0),"")</f>
        <v/>
      </c>
      <c r="F34" s="169"/>
      <c r="G34" s="170"/>
      <c r="H34" s="171"/>
      <c r="I34" s="172" t="str">
        <f>IF(D34="","",SUMIFS(MOVI_ENTR!I:I,MOVI_ENTR!D:D,D34,MOVI_ENTR!O:O,L34)-SUMIFS(MOVI_SAID!H:H,MOVI_SAID!D:D,D34,MOVI_SAID!L:L,L34))</f>
        <v/>
      </c>
      <c r="J34" s="153" t="str">
        <f>IF(D34="","",VLOOKUP(D34,CADA_PROD!D:G,4,0)*H34)</f>
        <v/>
      </c>
      <c r="K34" s="14"/>
      <c r="L34" s="14"/>
      <c r="M34" s="21"/>
      <c r="N34" s="21"/>
      <c r="O34" s="21"/>
      <c r="P34" s="21"/>
    </row>
    <row r="35" spans="1:16" s="16" customFormat="1" ht="30" customHeight="1">
      <c r="A35" s="21"/>
      <c r="B35" s="21" t="str">
        <f t="shared" si="0"/>
        <v/>
      </c>
      <c r="C35" s="197"/>
      <c r="D35" s="168"/>
      <c r="E35" s="154" t="str">
        <f>IFERROR(VLOOKUP(D35,CADA_PROD!D:H,5,0),"")</f>
        <v/>
      </c>
      <c r="F35" s="169"/>
      <c r="G35" s="170"/>
      <c r="H35" s="171"/>
      <c r="I35" s="172" t="str">
        <f>IF(D35="","",SUMIFS(MOVI_ENTR!I:I,MOVI_ENTR!D:D,D35,MOVI_ENTR!O:O,L35)-SUMIFS(MOVI_SAID!H:H,MOVI_SAID!D:D,D35,MOVI_SAID!L:L,L35))</f>
        <v/>
      </c>
      <c r="J35" s="153" t="str">
        <f>IF(D35="","",VLOOKUP(D35,CADA_PROD!D:G,4,0)*H35)</f>
        <v/>
      </c>
      <c r="K35" s="14"/>
      <c r="L35" s="14"/>
      <c r="M35" s="21"/>
      <c r="N35" s="21"/>
      <c r="O35" s="21"/>
      <c r="P35" s="21"/>
    </row>
    <row r="36" spans="1:16" s="16" customFormat="1" ht="30" customHeight="1">
      <c r="A36" s="21"/>
      <c r="B36" s="21" t="str">
        <f t="shared" si="0"/>
        <v/>
      </c>
      <c r="C36" s="197"/>
      <c r="D36" s="168"/>
      <c r="E36" s="154" t="str">
        <f>IFERROR(VLOOKUP(D36,CADA_PROD!D:H,5,0),"")</f>
        <v/>
      </c>
      <c r="F36" s="169"/>
      <c r="G36" s="170"/>
      <c r="H36" s="171"/>
      <c r="I36" s="172" t="str">
        <f>IF(D36="","",SUMIFS(MOVI_ENTR!I:I,MOVI_ENTR!D:D,D36,MOVI_ENTR!O:O,L36)-SUMIFS(MOVI_SAID!H:H,MOVI_SAID!D:D,D36,MOVI_SAID!L:L,L36))</f>
        <v/>
      </c>
      <c r="J36" s="153" t="str">
        <f>IF(D36="","",VLOOKUP(D36,CADA_PROD!D:G,4,0)*H36)</f>
        <v/>
      </c>
      <c r="K36" s="14"/>
      <c r="L36" s="14"/>
      <c r="M36" s="21"/>
      <c r="N36" s="21"/>
      <c r="O36" s="21"/>
      <c r="P36" s="21"/>
    </row>
    <row r="37" spans="1:16" s="16" customFormat="1" ht="30" customHeight="1">
      <c r="A37" s="21"/>
      <c r="B37" s="21" t="str">
        <f t="shared" si="0"/>
        <v/>
      </c>
      <c r="C37" s="170"/>
      <c r="D37" s="168"/>
      <c r="E37" s="154" t="str">
        <f>IFERROR(VLOOKUP(D37,CADA_PROD!D:H,5,0),"")</f>
        <v/>
      </c>
      <c r="F37" s="169"/>
      <c r="G37" s="170"/>
      <c r="H37" s="171"/>
      <c r="I37" s="172" t="str">
        <f>IF(D37="","",SUMIFS(MOVI_ENTR!I:I,MOVI_ENTR!D:D,D37,MOVI_ENTR!O:O,L37)-SUMIFS(MOVI_SAID!H:H,MOVI_SAID!D:D,D37,MOVI_SAID!L:L,L37))</f>
        <v/>
      </c>
      <c r="J37" s="153" t="str">
        <f>IF(D37="","",VLOOKUP(D37,CADA_PROD!D:G,4,0)*H37)</f>
        <v/>
      </c>
      <c r="K37" s="14"/>
      <c r="L37" s="14"/>
      <c r="M37" s="21"/>
      <c r="N37" s="21"/>
      <c r="O37" s="21"/>
      <c r="P37" s="21"/>
    </row>
    <row r="38" spans="1:16" s="16" customFormat="1" ht="30" customHeight="1">
      <c r="A38" s="21"/>
      <c r="B38" s="21" t="str">
        <f t="shared" si="0"/>
        <v/>
      </c>
      <c r="C38" s="170"/>
      <c r="D38" s="168"/>
      <c r="E38" s="154" t="str">
        <f>IFERROR(VLOOKUP(D38,CADA_PROD!D:H,5,0),"")</f>
        <v/>
      </c>
      <c r="F38" s="169"/>
      <c r="G38" s="170"/>
      <c r="H38" s="171"/>
      <c r="I38" s="172" t="str">
        <f>IF(D38="","",SUMIFS(MOVI_ENTR!I:I,MOVI_ENTR!D:D,D38,MOVI_ENTR!O:O,L38)-SUMIFS(MOVI_SAID!H:H,MOVI_SAID!D:D,D38,MOVI_SAID!L:L,L38))</f>
        <v/>
      </c>
      <c r="J38" s="153" t="str">
        <f>IF(D38="","",VLOOKUP(D38,CADA_PROD!D:G,4,0)*H38)</f>
        <v/>
      </c>
      <c r="K38" s="14"/>
      <c r="L38" s="14"/>
      <c r="M38" s="21"/>
      <c r="N38" s="21"/>
      <c r="O38" s="21"/>
      <c r="P38" s="21"/>
    </row>
    <row r="39" spans="1:16" s="16" customFormat="1" ht="30" customHeight="1">
      <c r="A39" s="21"/>
      <c r="B39" s="21" t="str">
        <f t="shared" si="0"/>
        <v/>
      </c>
      <c r="C39" s="170"/>
      <c r="D39" s="168"/>
      <c r="E39" s="154" t="str">
        <f>IFERROR(VLOOKUP(D39,CADA_PROD!D:H,5,0),"")</f>
        <v/>
      </c>
      <c r="F39" s="169"/>
      <c r="G39" s="170"/>
      <c r="H39" s="171"/>
      <c r="I39" s="172" t="str">
        <f>IF(D39="","",SUMIFS(MOVI_ENTR!I:I,MOVI_ENTR!D:D,D39,MOVI_ENTR!O:O,L39)-SUMIFS(MOVI_SAID!H:H,MOVI_SAID!D:D,D39,MOVI_SAID!L:L,L39))</f>
        <v/>
      </c>
      <c r="J39" s="153" t="str">
        <f>IF(D39="","",VLOOKUP(D39,CADA_PROD!D:G,4,0)*H39)</f>
        <v/>
      </c>
      <c r="K39" s="14"/>
      <c r="L39" s="14"/>
      <c r="M39" s="21"/>
      <c r="N39" s="21"/>
      <c r="O39" s="21"/>
      <c r="P39" s="21"/>
    </row>
    <row r="40" spans="1:16" s="16" customFormat="1" ht="30" customHeight="1">
      <c r="A40" s="21"/>
      <c r="B40" s="21" t="str">
        <f t="shared" si="0"/>
        <v/>
      </c>
      <c r="C40" s="170"/>
      <c r="D40" s="168"/>
      <c r="E40" s="154" t="str">
        <f>IFERROR(VLOOKUP(D40,CADA_PROD!D:H,5,0),"")</f>
        <v/>
      </c>
      <c r="F40" s="169"/>
      <c r="G40" s="170"/>
      <c r="H40" s="171"/>
      <c r="I40" s="172" t="str">
        <f>IF(D40="","",SUMIFS(MOVI_ENTR!I:I,MOVI_ENTR!D:D,D40,MOVI_ENTR!O:O,L40)-SUMIFS(MOVI_SAID!H:H,MOVI_SAID!D:D,D40,MOVI_SAID!L:L,L40))</f>
        <v/>
      </c>
      <c r="J40" s="153" t="str">
        <f>IF(D40="","",VLOOKUP(D40,CADA_PROD!D:G,4,0)*H40)</f>
        <v/>
      </c>
      <c r="K40" s="14"/>
      <c r="L40" s="14"/>
      <c r="M40" s="21"/>
      <c r="N40" s="21"/>
      <c r="O40" s="21"/>
      <c r="P40" s="21"/>
    </row>
    <row r="41" spans="1:16" s="16" customFormat="1" ht="30" customHeight="1">
      <c r="A41" s="21"/>
      <c r="B41" s="21" t="str">
        <f t="shared" si="0"/>
        <v/>
      </c>
      <c r="C41" s="170"/>
      <c r="D41" s="168"/>
      <c r="E41" s="154" t="str">
        <f>IFERROR(VLOOKUP(D41,CADA_PROD!D:H,5,0),"")</f>
        <v/>
      </c>
      <c r="F41" s="169"/>
      <c r="G41" s="170"/>
      <c r="H41" s="171"/>
      <c r="I41" s="172" t="str">
        <f>IF(D41="","",SUMIFS(MOVI_ENTR!I:I,MOVI_ENTR!D:D,D41,MOVI_ENTR!O:O,L41)-SUMIFS(MOVI_SAID!H:H,MOVI_SAID!D:D,D41,MOVI_SAID!L:L,L41))</f>
        <v/>
      </c>
      <c r="J41" s="153" t="str">
        <f>IF(D41="","",VLOOKUP(D41,CADA_PROD!D:G,4,0)*H41)</f>
        <v/>
      </c>
      <c r="K41" s="14"/>
      <c r="L41" s="14"/>
      <c r="M41" s="21"/>
      <c r="N41" s="21"/>
      <c r="O41" s="21"/>
      <c r="P41" s="21"/>
    </row>
    <row r="42" spans="1:16" s="16" customFormat="1" ht="30" customHeight="1">
      <c r="A42" s="21"/>
      <c r="B42" s="21" t="str">
        <f t="shared" si="0"/>
        <v/>
      </c>
      <c r="C42" s="170"/>
      <c r="D42" s="168"/>
      <c r="E42" s="154" t="str">
        <f>IFERROR(VLOOKUP(D42,CADA_PROD!D:H,5,0),"")</f>
        <v/>
      </c>
      <c r="F42" s="169"/>
      <c r="G42" s="170"/>
      <c r="H42" s="171"/>
      <c r="I42" s="172" t="str">
        <f>IF(D42="","",SUMIFS(MOVI_ENTR!I:I,MOVI_ENTR!D:D,D42,MOVI_ENTR!O:O,L42)-SUMIFS(MOVI_SAID!H:H,MOVI_SAID!D:D,D42,MOVI_SAID!L:L,L42))</f>
        <v/>
      </c>
      <c r="J42" s="153" t="str">
        <f>IF(D42="","",VLOOKUP(D42,CADA_PROD!D:G,4,0)*H42)</f>
        <v/>
      </c>
      <c r="K42" s="14"/>
      <c r="L42" s="14"/>
      <c r="M42" s="21"/>
      <c r="N42" s="21"/>
      <c r="O42" s="21"/>
      <c r="P42" s="21"/>
    </row>
    <row r="43" spans="1:16" s="16" customFormat="1" ht="30" customHeight="1">
      <c r="A43" s="21"/>
      <c r="B43" s="21" t="str">
        <f t="shared" si="0"/>
        <v/>
      </c>
      <c r="C43" s="170"/>
      <c r="D43" s="168"/>
      <c r="E43" s="154" t="str">
        <f>IFERROR(VLOOKUP(D43,CADA_PROD!D:H,5,0),"")</f>
        <v/>
      </c>
      <c r="F43" s="169"/>
      <c r="G43" s="170"/>
      <c r="H43" s="171"/>
      <c r="I43" s="172" t="str">
        <f>IF(D43="","",SUMIFS(MOVI_ENTR!I:I,MOVI_ENTR!D:D,D43,MOVI_ENTR!O:O,L43)-SUMIFS(MOVI_SAID!H:H,MOVI_SAID!D:D,D43,MOVI_SAID!L:L,L43))</f>
        <v/>
      </c>
      <c r="J43" s="153" t="str">
        <f>IF(D43="","",VLOOKUP(D43,CADA_PROD!D:G,4,0)*H43)</f>
        <v/>
      </c>
      <c r="K43" s="14"/>
      <c r="L43" s="14"/>
      <c r="M43" s="21"/>
      <c r="N43" s="21"/>
      <c r="O43" s="21"/>
      <c r="P43" s="21"/>
    </row>
    <row r="44" spans="1:16" s="16" customFormat="1" ht="30" customHeight="1">
      <c r="A44" s="21"/>
      <c r="B44" s="21" t="str">
        <f t="shared" si="0"/>
        <v/>
      </c>
      <c r="C44" s="170"/>
      <c r="D44" s="168"/>
      <c r="E44" s="154" t="str">
        <f>IFERROR(VLOOKUP(D44,CADA_PROD!D:H,5,0),"")</f>
        <v/>
      </c>
      <c r="F44" s="169"/>
      <c r="G44" s="170"/>
      <c r="H44" s="171"/>
      <c r="I44" s="172" t="str">
        <f>IF(D44="","",SUMIFS(MOVI_ENTR!I:I,MOVI_ENTR!D:D,D44,MOVI_ENTR!O:O,L44)-SUMIFS(MOVI_SAID!H:H,MOVI_SAID!D:D,D44,MOVI_SAID!L:L,L44))</f>
        <v/>
      </c>
      <c r="J44" s="153" t="str">
        <f>IF(D44="","",VLOOKUP(D44,CADA_PROD!D:G,4,0)*H44)</f>
        <v/>
      </c>
      <c r="K44" s="14"/>
      <c r="L44" s="14"/>
      <c r="M44" s="21"/>
      <c r="N44" s="21"/>
      <c r="O44" s="21"/>
      <c r="P44" s="21"/>
    </row>
    <row r="45" spans="1:16" s="16" customFormat="1" ht="30" customHeight="1">
      <c r="A45" s="21"/>
      <c r="B45" s="21" t="str">
        <f t="shared" si="0"/>
        <v/>
      </c>
      <c r="C45" s="170"/>
      <c r="D45" s="168"/>
      <c r="E45" s="154" t="str">
        <f>IFERROR(VLOOKUP(D45,CADA_PROD!D:H,5,0),"")</f>
        <v/>
      </c>
      <c r="F45" s="169"/>
      <c r="G45" s="170"/>
      <c r="H45" s="171"/>
      <c r="I45" s="172" t="str">
        <f>IF(D45="","",SUMIFS(MOVI_ENTR!I:I,MOVI_ENTR!D:D,D45,MOVI_ENTR!O:O,L45)-SUMIFS(MOVI_SAID!H:H,MOVI_SAID!D:D,D45,MOVI_SAID!L:L,L45))</f>
        <v/>
      </c>
      <c r="J45" s="153" t="str">
        <f>IF(D45="","",VLOOKUP(D45,CADA_PROD!D:G,4,0)*H45)</f>
        <v/>
      </c>
      <c r="K45" s="14"/>
      <c r="L45" s="14"/>
      <c r="M45" s="21"/>
      <c r="N45" s="21"/>
      <c r="O45" s="21"/>
      <c r="P45" s="21"/>
    </row>
    <row r="46" spans="1:16" s="16" customFormat="1" ht="30" customHeight="1">
      <c r="A46" s="21"/>
      <c r="B46" s="21" t="str">
        <f t="shared" si="0"/>
        <v/>
      </c>
      <c r="C46" s="170"/>
      <c r="D46" s="168"/>
      <c r="E46" s="154" t="str">
        <f>IFERROR(VLOOKUP(D46,CADA_PROD!D:H,5,0),"")</f>
        <v/>
      </c>
      <c r="F46" s="169"/>
      <c r="G46" s="170"/>
      <c r="H46" s="171"/>
      <c r="I46" s="172" t="str">
        <f>IF(D46="","",SUMIFS(MOVI_ENTR!I:I,MOVI_ENTR!D:D,D46,MOVI_ENTR!O:O,L46)-SUMIFS(MOVI_SAID!H:H,MOVI_SAID!D:D,D46,MOVI_SAID!L:L,L46))</f>
        <v/>
      </c>
      <c r="J46" s="153" t="str">
        <f>IF(D46="","",VLOOKUP(D46,CADA_PROD!D:G,4,0)*H46)</f>
        <v/>
      </c>
      <c r="K46" s="14"/>
      <c r="L46" s="14"/>
      <c r="M46" s="21"/>
      <c r="N46" s="21"/>
      <c r="O46" s="21"/>
      <c r="P46" s="21"/>
    </row>
    <row r="47" spans="1:16" s="16" customFormat="1" ht="30" customHeight="1">
      <c r="A47" s="21"/>
      <c r="B47" s="21" t="str">
        <f t="shared" si="0"/>
        <v/>
      </c>
      <c r="C47" s="170"/>
      <c r="D47" s="168"/>
      <c r="E47" s="154" t="str">
        <f>IFERROR(VLOOKUP(D47,CADA_PROD!D:H,5,0),"")</f>
        <v/>
      </c>
      <c r="F47" s="169"/>
      <c r="G47" s="170"/>
      <c r="H47" s="171"/>
      <c r="I47" s="172" t="str">
        <f>IF(D47="","",SUMIFS(MOVI_ENTR!I:I,MOVI_ENTR!D:D,D47,MOVI_ENTR!O:O,L47)-SUMIFS(MOVI_SAID!H:H,MOVI_SAID!D:D,D47,MOVI_SAID!L:L,L47))</f>
        <v/>
      </c>
      <c r="J47" s="153" t="str">
        <f>IF(D47="","",VLOOKUP(D47,CADA_PROD!D:G,4,0)*H47)</f>
        <v/>
      </c>
      <c r="K47" s="14"/>
      <c r="L47" s="14"/>
      <c r="M47" s="21"/>
      <c r="N47" s="21"/>
      <c r="O47" s="21"/>
      <c r="P47" s="21"/>
    </row>
    <row r="48" spans="1:16" s="16" customFormat="1" ht="30" customHeight="1">
      <c r="A48" s="21"/>
      <c r="B48" s="21" t="str">
        <f t="shared" si="0"/>
        <v/>
      </c>
      <c r="C48" s="170"/>
      <c r="D48" s="168"/>
      <c r="E48" s="154" t="str">
        <f>IFERROR(VLOOKUP(D48,CADA_PROD!D:H,5,0),"")</f>
        <v/>
      </c>
      <c r="F48" s="169"/>
      <c r="G48" s="170"/>
      <c r="H48" s="171"/>
      <c r="I48" s="172" t="str">
        <f>IF(D48="","",SUMIFS(MOVI_ENTR!I:I,MOVI_ENTR!D:D,D48,MOVI_ENTR!O:O,L48)-SUMIFS(MOVI_SAID!H:H,MOVI_SAID!D:D,D48,MOVI_SAID!L:L,L48))</f>
        <v/>
      </c>
      <c r="J48" s="153" t="str">
        <f>IF(D48="","",VLOOKUP(D48,CADA_PROD!D:G,4,0)*H48)</f>
        <v/>
      </c>
      <c r="K48" s="14"/>
      <c r="L48" s="14"/>
      <c r="M48" s="21"/>
      <c r="N48" s="21"/>
      <c r="O48" s="21"/>
      <c r="P48" s="21"/>
    </row>
    <row r="49" spans="1:16" s="16" customFormat="1" ht="30" customHeight="1">
      <c r="A49" s="21"/>
      <c r="B49" s="21" t="str">
        <f t="shared" si="0"/>
        <v/>
      </c>
      <c r="C49" s="170"/>
      <c r="D49" s="168"/>
      <c r="E49" s="154" t="str">
        <f>IFERROR(VLOOKUP(D49,CADA_PROD!D:H,5,0),"")</f>
        <v/>
      </c>
      <c r="F49" s="169"/>
      <c r="G49" s="170"/>
      <c r="H49" s="171"/>
      <c r="I49" s="172" t="str">
        <f>IF(D49="","",SUMIFS(MOVI_ENTR!I:I,MOVI_ENTR!D:D,D49,MOVI_ENTR!O:O,L49)-SUMIFS(MOVI_SAID!H:H,MOVI_SAID!D:D,D49,MOVI_SAID!L:L,L49))</f>
        <v/>
      </c>
      <c r="J49" s="153" t="str">
        <f>IF(D49="","",VLOOKUP(D49,CADA_PROD!D:G,4,0)*H49)</f>
        <v/>
      </c>
      <c r="K49" s="14"/>
      <c r="L49" s="14"/>
      <c r="M49" s="21"/>
      <c r="N49" s="21"/>
      <c r="O49" s="21"/>
      <c r="P49" s="21"/>
    </row>
    <row r="50" spans="1:16" s="16" customFormat="1" ht="30" customHeight="1">
      <c r="A50" s="21"/>
      <c r="B50" s="21" t="str">
        <f t="shared" si="0"/>
        <v/>
      </c>
      <c r="C50" s="170"/>
      <c r="D50" s="168"/>
      <c r="E50" s="154" t="str">
        <f>IFERROR(VLOOKUP(D50,CADA_PROD!D:H,5,0),"")</f>
        <v/>
      </c>
      <c r="F50" s="169"/>
      <c r="G50" s="170"/>
      <c r="H50" s="171"/>
      <c r="I50" s="172" t="str">
        <f>IF(D50="","",SUMIFS(MOVI_ENTR!I:I,MOVI_ENTR!D:D,D50,MOVI_ENTR!O:O,L50)-SUMIFS(MOVI_SAID!H:H,MOVI_SAID!D:D,D50,MOVI_SAID!L:L,L50))</f>
        <v/>
      </c>
      <c r="J50" s="153" t="str">
        <f>IF(D50="","",VLOOKUP(D50,CADA_PROD!D:G,4,0)*H50)</f>
        <v/>
      </c>
      <c r="K50" s="14"/>
      <c r="L50" s="14"/>
      <c r="M50" s="21"/>
      <c r="N50" s="21"/>
      <c r="O50" s="21"/>
      <c r="P50" s="21"/>
    </row>
    <row r="51" spans="1:16" s="16" customFormat="1" ht="30" customHeight="1">
      <c r="A51" s="21"/>
      <c r="B51" s="21" t="str">
        <f t="shared" si="0"/>
        <v/>
      </c>
      <c r="C51" s="170"/>
      <c r="D51" s="168"/>
      <c r="E51" s="154" t="str">
        <f>IFERROR(VLOOKUP(D51,CADA_PROD!D:H,5,0),"")</f>
        <v/>
      </c>
      <c r="F51" s="169"/>
      <c r="G51" s="170"/>
      <c r="H51" s="171"/>
      <c r="I51" s="172" t="str">
        <f>IF(D51="","",SUMIFS(MOVI_ENTR!I:I,MOVI_ENTR!D:D,D51,MOVI_ENTR!O:O,L51)-SUMIFS(MOVI_SAID!H:H,MOVI_SAID!D:D,D51,MOVI_SAID!L:L,L51))</f>
        <v/>
      </c>
      <c r="J51" s="153" t="str">
        <f>IF(D51="","",VLOOKUP(D51,CADA_PROD!D:G,4,0)*H51)</f>
        <v/>
      </c>
      <c r="K51" s="14"/>
      <c r="L51" s="14"/>
      <c r="M51" s="21"/>
      <c r="N51" s="21"/>
      <c r="O51" s="21"/>
      <c r="P51" s="21"/>
    </row>
    <row r="52" spans="1:16" s="16" customFormat="1" ht="30" customHeight="1">
      <c r="A52" s="21"/>
      <c r="B52" s="21" t="str">
        <f t="shared" si="0"/>
        <v/>
      </c>
      <c r="C52" s="170"/>
      <c r="D52" s="168"/>
      <c r="E52" s="154" t="str">
        <f>IFERROR(VLOOKUP(D52,CADA_PROD!D:H,5,0),"")</f>
        <v/>
      </c>
      <c r="F52" s="169"/>
      <c r="G52" s="170"/>
      <c r="H52" s="171"/>
      <c r="I52" s="172" t="str">
        <f>IF(D52="","",SUMIFS(MOVI_ENTR!I:I,MOVI_ENTR!D:D,D52,MOVI_ENTR!O:O,L52)-SUMIFS(MOVI_SAID!H:H,MOVI_SAID!D:D,D52,MOVI_SAID!L:L,L52))</f>
        <v/>
      </c>
      <c r="J52" s="153" t="str">
        <f>IF(D52="","",VLOOKUP(D52,CADA_PROD!D:G,4,0)*H52)</f>
        <v/>
      </c>
      <c r="K52" s="14"/>
      <c r="L52" s="14"/>
      <c r="M52" s="21"/>
      <c r="N52" s="21"/>
      <c r="O52" s="21"/>
      <c r="P52" s="21"/>
    </row>
    <row r="53" spans="1:16" s="16" customFormat="1" ht="30" customHeight="1">
      <c r="A53" s="21"/>
      <c r="B53" s="21" t="str">
        <f t="shared" si="0"/>
        <v/>
      </c>
      <c r="C53" s="170"/>
      <c r="D53" s="168"/>
      <c r="E53" s="154" t="str">
        <f>IFERROR(VLOOKUP(D53,CADA_PROD!D:H,5,0),"")</f>
        <v/>
      </c>
      <c r="F53" s="169"/>
      <c r="G53" s="170"/>
      <c r="H53" s="171"/>
      <c r="I53" s="172" t="str">
        <f>IF(D53="","",SUMIFS(MOVI_ENTR!I:I,MOVI_ENTR!D:D,D53,MOVI_ENTR!O:O,L53)-SUMIFS(MOVI_SAID!H:H,MOVI_SAID!D:D,D53,MOVI_SAID!L:L,L53))</f>
        <v/>
      </c>
      <c r="J53" s="153" t="str">
        <f>IF(D53="","",VLOOKUP(D53,CADA_PROD!D:G,4,0)*H53)</f>
        <v/>
      </c>
      <c r="K53" s="14"/>
      <c r="L53" s="14"/>
      <c r="M53" s="21"/>
      <c r="N53" s="21"/>
      <c r="O53" s="21"/>
      <c r="P53" s="21"/>
    </row>
    <row r="54" spans="1:16" s="16" customFormat="1" ht="30" customHeight="1">
      <c r="A54" s="21"/>
      <c r="B54" s="21" t="str">
        <f t="shared" si="0"/>
        <v/>
      </c>
      <c r="C54" s="170"/>
      <c r="D54" s="168"/>
      <c r="E54" s="154" t="str">
        <f>IFERROR(VLOOKUP(D54,CADA_PROD!D:H,5,0),"")</f>
        <v/>
      </c>
      <c r="F54" s="169"/>
      <c r="G54" s="170"/>
      <c r="H54" s="171"/>
      <c r="I54" s="172" t="str">
        <f>IF(D54="","",SUMIFS(MOVI_ENTR!I:I,MOVI_ENTR!D:D,D54,MOVI_ENTR!O:O,L54)-SUMIFS(MOVI_SAID!H:H,MOVI_SAID!D:D,D54,MOVI_SAID!L:L,L54))</f>
        <v/>
      </c>
      <c r="J54" s="153" t="str">
        <f>IF(D54="","",VLOOKUP(D54,CADA_PROD!D:G,4,0)*H54)</f>
        <v/>
      </c>
      <c r="K54" s="14"/>
      <c r="L54" s="14"/>
      <c r="M54" s="21"/>
      <c r="N54" s="21"/>
      <c r="O54" s="21"/>
      <c r="P54" s="21"/>
    </row>
    <row r="55" spans="1:16" s="16" customFormat="1" ht="30" customHeight="1">
      <c r="A55" s="21"/>
      <c r="B55" s="21" t="str">
        <f t="shared" si="0"/>
        <v/>
      </c>
      <c r="C55" s="170"/>
      <c r="D55" s="168"/>
      <c r="E55" s="154" t="str">
        <f>IFERROR(VLOOKUP(D55,CADA_PROD!D:H,5,0),"")</f>
        <v/>
      </c>
      <c r="F55" s="169"/>
      <c r="G55" s="170"/>
      <c r="H55" s="171"/>
      <c r="I55" s="172" t="str">
        <f>IF(D55="","",SUMIFS(MOVI_ENTR!I:I,MOVI_ENTR!D:D,D55,MOVI_ENTR!O:O,L55)-SUMIFS(MOVI_SAID!H:H,MOVI_SAID!D:D,D55,MOVI_SAID!L:L,L55))</f>
        <v/>
      </c>
      <c r="J55" s="153" t="str">
        <f>IF(D55="","",VLOOKUP(D55,CADA_PROD!D:G,4,0)*H55)</f>
        <v/>
      </c>
      <c r="K55" s="14"/>
      <c r="L55" s="14"/>
      <c r="M55" s="21"/>
      <c r="N55" s="21"/>
      <c r="O55" s="21"/>
      <c r="P55" s="21"/>
    </row>
    <row r="56" spans="1:16" s="16" customFormat="1" ht="30" customHeight="1">
      <c r="A56" s="21"/>
      <c r="B56" s="21" t="str">
        <f t="shared" si="0"/>
        <v/>
      </c>
      <c r="C56" s="170"/>
      <c r="D56" s="168"/>
      <c r="E56" s="154" t="str">
        <f>IFERROR(VLOOKUP(D56,CADA_PROD!D:H,5,0),"")</f>
        <v/>
      </c>
      <c r="F56" s="169"/>
      <c r="G56" s="170"/>
      <c r="H56" s="171"/>
      <c r="I56" s="172" t="str">
        <f>IF(D56="","",SUMIFS(MOVI_ENTR!I:I,MOVI_ENTR!D:D,D56,MOVI_ENTR!O:O,L56)-SUMIFS(MOVI_SAID!H:H,MOVI_SAID!D:D,D56,MOVI_SAID!L:L,L56))</f>
        <v/>
      </c>
      <c r="J56" s="153" t="str">
        <f>IF(D56="","",VLOOKUP(D56,CADA_PROD!D:G,4,0)*H56)</f>
        <v/>
      </c>
      <c r="K56" s="14"/>
      <c r="L56" s="14"/>
      <c r="M56" s="21"/>
      <c r="N56" s="21"/>
      <c r="O56" s="21"/>
      <c r="P56" s="21"/>
    </row>
    <row r="57" spans="1:16" s="16" customFormat="1" ht="30" customHeight="1">
      <c r="A57" s="21"/>
      <c r="B57" s="21" t="str">
        <f t="shared" si="0"/>
        <v/>
      </c>
      <c r="C57" s="170"/>
      <c r="D57" s="168"/>
      <c r="E57" s="154" t="str">
        <f>IFERROR(VLOOKUP(D57,CADA_PROD!D:H,5,0),"")</f>
        <v/>
      </c>
      <c r="F57" s="169"/>
      <c r="G57" s="170"/>
      <c r="H57" s="171"/>
      <c r="I57" s="172" t="str">
        <f>IF(D57="","",SUMIFS(MOVI_ENTR!I:I,MOVI_ENTR!D:D,D57,MOVI_ENTR!O:O,L57)-SUMIFS(MOVI_SAID!H:H,MOVI_SAID!D:D,D57,MOVI_SAID!L:L,L57))</f>
        <v/>
      </c>
      <c r="J57" s="153" t="str">
        <f>IF(D57="","",VLOOKUP(D57,CADA_PROD!D:G,4,0)*H57)</f>
        <v/>
      </c>
      <c r="K57" s="14"/>
      <c r="L57" s="14"/>
      <c r="M57" s="21"/>
      <c r="N57" s="21"/>
      <c r="O57" s="21"/>
      <c r="P57" s="21"/>
    </row>
    <row r="58" spans="1:16" s="16" customFormat="1" ht="30" customHeight="1">
      <c r="A58" s="21"/>
      <c r="B58" s="21" t="str">
        <f t="shared" si="0"/>
        <v/>
      </c>
      <c r="C58" s="170"/>
      <c r="D58" s="168"/>
      <c r="E58" s="154" t="str">
        <f>IFERROR(VLOOKUP(D58,CADA_PROD!D:H,5,0),"")</f>
        <v/>
      </c>
      <c r="F58" s="169"/>
      <c r="G58" s="170"/>
      <c r="H58" s="171"/>
      <c r="I58" s="172" t="str">
        <f>IF(D58="","",SUMIFS(MOVI_ENTR!I:I,MOVI_ENTR!D:D,D58,MOVI_ENTR!O:O,L58)-SUMIFS(MOVI_SAID!H:H,MOVI_SAID!D:D,D58,MOVI_SAID!L:L,L58))</f>
        <v/>
      </c>
      <c r="J58" s="153" t="str">
        <f>IF(D58="","",VLOOKUP(D58,CADA_PROD!D:G,4,0)*H58)</f>
        <v/>
      </c>
      <c r="K58" s="14"/>
      <c r="L58" s="14"/>
      <c r="M58" s="21"/>
      <c r="N58" s="21"/>
      <c r="O58" s="21"/>
      <c r="P58" s="21"/>
    </row>
    <row r="59" spans="1:16" s="16" customFormat="1" ht="30" customHeight="1">
      <c r="A59" s="21"/>
      <c r="B59" s="21" t="str">
        <f t="shared" si="0"/>
        <v/>
      </c>
      <c r="C59" s="170"/>
      <c r="D59" s="168"/>
      <c r="E59" s="154" t="str">
        <f>IFERROR(VLOOKUP(D59,CADA_PROD!D:H,5,0),"")</f>
        <v/>
      </c>
      <c r="F59" s="169"/>
      <c r="G59" s="170"/>
      <c r="H59" s="171"/>
      <c r="I59" s="172" t="str">
        <f>IF(D59="","",SUMIFS(MOVI_ENTR!I:I,MOVI_ENTR!D:D,D59,MOVI_ENTR!O:O,L59)-SUMIFS(MOVI_SAID!H:H,MOVI_SAID!D:D,D59,MOVI_SAID!L:L,L59))</f>
        <v/>
      </c>
      <c r="J59" s="153" t="str">
        <f>IF(D59="","",VLOOKUP(D59,CADA_PROD!D:G,4,0)*H59)</f>
        <v/>
      </c>
      <c r="K59" s="14"/>
      <c r="L59" s="14"/>
      <c r="M59" s="21"/>
      <c r="N59" s="21"/>
      <c r="O59" s="21"/>
      <c r="P59" s="21"/>
    </row>
    <row r="60" spans="1:16" s="16" customFormat="1" ht="30" customHeight="1">
      <c r="A60" s="21"/>
      <c r="B60" s="21" t="str">
        <f t="shared" si="0"/>
        <v/>
      </c>
      <c r="C60" s="170"/>
      <c r="D60" s="168"/>
      <c r="E60" s="154" t="str">
        <f>IFERROR(VLOOKUP(D60,CADA_PROD!D:H,5,0),"")</f>
        <v/>
      </c>
      <c r="F60" s="169"/>
      <c r="G60" s="170"/>
      <c r="H60" s="171"/>
      <c r="I60" s="172" t="str">
        <f>IF(D60="","",SUMIFS(MOVI_ENTR!I:I,MOVI_ENTR!D:D,D60,MOVI_ENTR!O:O,L60)-SUMIFS(MOVI_SAID!H:H,MOVI_SAID!D:D,D60,MOVI_SAID!L:L,L60))</f>
        <v/>
      </c>
      <c r="J60" s="153" t="str">
        <f>IF(D60="","",VLOOKUP(D60,CADA_PROD!D:G,4,0)*H60)</f>
        <v/>
      </c>
      <c r="K60" s="14"/>
      <c r="L60" s="14"/>
      <c r="M60" s="21"/>
      <c r="N60" s="21"/>
      <c r="O60" s="21"/>
      <c r="P60" s="21"/>
    </row>
    <row r="61" spans="1:16" s="16" customFormat="1" ht="30" customHeight="1">
      <c r="A61" s="21"/>
      <c r="B61" s="21" t="str">
        <f t="shared" si="0"/>
        <v/>
      </c>
      <c r="C61" s="170"/>
      <c r="D61" s="168"/>
      <c r="E61" s="154" t="str">
        <f>IFERROR(VLOOKUP(D61,CADA_PROD!D:H,5,0),"")</f>
        <v/>
      </c>
      <c r="F61" s="169"/>
      <c r="G61" s="170"/>
      <c r="H61" s="171"/>
      <c r="I61" s="172" t="str">
        <f>IF(D61="","",SUMIFS(MOVI_ENTR!I:I,MOVI_ENTR!D:D,D61,MOVI_ENTR!O:O,L61)-SUMIFS(MOVI_SAID!H:H,MOVI_SAID!D:D,D61,MOVI_SAID!L:L,L61))</f>
        <v/>
      </c>
      <c r="J61" s="153" t="str">
        <f>IF(D61="","",VLOOKUP(D61,CADA_PROD!D:G,4,0)*H61)</f>
        <v/>
      </c>
      <c r="K61" s="14"/>
      <c r="L61" s="14"/>
      <c r="M61" s="21"/>
      <c r="N61" s="21"/>
      <c r="O61" s="21"/>
      <c r="P61" s="21"/>
    </row>
    <row r="62" spans="1:16" s="16" customFormat="1" ht="30" customHeight="1">
      <c r="A62" s="21"/>
      <c r="B62" s="21" t="str">
        <f t="shared" si="0"/>
        <v/>
      </c>
      <c r="C62" s="170"/>
      <c r="D62" s="168"/>
      <c r="E62" s="154" t="str">
        <f>IFERROR(VLOOKUP(D62,CADA_PROD!D:H,5,0),"")</f>
        <v/>
      </c>
      <c r="F62" s="169"/>
      <c r="G62" s="170"/>
      <c r="H62" s="171"/>
      <c r="I62" s="172" t="str">
        <f>IF(D62="","",SUMIFS(MOVI_ENTR!I:I,MOVI_ENTR!D:D,D62,MOVI_ENTR!O:O,L62)-SUMIFS(MOVI_SAID!H:H,MOVI_SAID!D:D,D62,MOVI_SAID!L:L,L62))</f>
        <v/>
      </c>
      <c r="J62" s="153" t="str">
        <f>IF(D62="","",VLOOKUP(D62,CADA_PROD!D:G,4,0)*H62)</f>
        <v/>
      </c>
      <c r="K62" s="14"/>
      <c r="L62" s="14"/>
      <c r="M62" s="21"/>
      <c r="N62" s="21"/>
      <c r="O62" s="21"/>
      <c r="P62" s="21"/>
    </row>
    <row r="63" spans="1:16" s="16" customFormat="1" ht="30" customHeight="1">
      <c r="A63" s="21"/>
      <c r="B63" s="21" t="str">
        <f t="shared" si="0"/>
        <v/>
      </c>
      <c r="C63" s="170"/>
      <c r="D63" s="168"/>
      <c r="E63" s="154" t="str">
        <f>IFERROR(VLOOKUP(D63,CADA_PROD!D:H,5,0),"")</f>
        <v/>
      </c>
      <c r="F63" s="169"/>
      <c r="G63" s="170"/>
      <c r="H63" s="171"/>
      <c r="I63" s="172" t="str">
        <f>IF(D63="","",SUMIFS(MOVI_ENTR!I:I,MOVI_ENTR!D:D,D63,MOVI_ENTR!O:O,L63)-SUMIFS(MOVI_SAID!H:H,MOVI_SAID!D:D,D63,MOVI_SAID!L:L,L63))</f>
        <v/>
      </c>
      <c r="J63" s="153" t="str">
        <f>IF(D63="","",VLOOKUP(D63,CADA_PROD!D:G,4,0)*H63)</f>
        <v/>
      </c>
      <c r="K63" s="14"/>
      <c r="L63" s="14"/>
      <c r="M63" s="21"/>
      <c r="N63" s="21"/>
      <c r="O63" s="21"/>
      <c r="P63" s="21"/>
    </row>
    <row r="64" spans="1:16" s="16" customFormat="1" ht="30" customHeight="1">
      <c r="A64" s="21"/>
      <c r="B64" s="21" t="str">
        <f t="shared" si="0"/>
        <v/>
      </c>
      <c r="C64" s="170"/>
      <c r="D64" s="168"/>
      <c r="E64" s="154" t="str">
        <f>IFERROR(VLOOKUP(D64,CADA_PROD!D:H,5,0),"")</f>
        <v/>
      </c>
      <c r="F64" s="169"/>
      <c r="G64" s="170"/>
      <c r="H64" s="171"/>
      <c r="I64" s="172" t="str">
        <f>IF(D64="","",SUMIFS(MOVI_ENTR!I:I,MOVI_ENTR!D:D,D64,MOVI_ENTR!O:O,L64)-SUMIFS(MOVI_SAID!H:H,MOVI_SAID!D:D,D64,MOVI_SAID!L:L,L64))</f>
        <v/>
      </c>
      <c r="J64" s="153" t="str">
        <f>IF(D64="","",VLOOKUP(D64,CADA_PROD!D:G,4,0)*H64)</f>
        <v/>
      </c>
      <c r="K64" s="14"/>
      <c r="L64" s="14"/>
      <c r="M64" s="21"/>
      <c r="N64" s="21"/>
      <c r="O64" s="21"/>
      <c r="P64" s="21"/>
    </row>
    <row r="65" spans="1:16" s="16" customFormat="1" ht="30" customHeight="1">
      <c r="A65" s="21"/>
      <c r="B65" s="21" t="str">
        <f t="shared" si="0"/>
        <v/>
      </c>
      <c r="C65" s="170"/>
      <c r="D65" s="168"/>
      <c r="E65" s="154" t="str">
        <f>IFERROR(VLOOKUP(D65,CADA_PROD!D:H,5,0),"")</f>
        <v/>
      </c>
      <c r="F65" s="169"/>
      <c r="G65" s="170"/>
      <c r="H65" s="171"/>
      <c r="I65" s="172" t="str">
        <f>IF(D65="","",SUMIFS(MOVI_ENTR!I:I,MOVI_ENTR!D:D,D65,MOVI_ENTR!O:O,L65)-SUMIFS(MOVI_SAID!H:H,MOVI_SAID!D:D,D65,MOVI_SAID!L:L,L65))</f>
        <v/>
      </c>
      <c r="J65" s="153" t="str">
        <f>IF(D65="","",VLOOKUP(D65,CADA_PROD!D:G,4,0)*H65)</f>
        <v/>
      </c>
      <c r="K65" s="14"/>
      <c r="L65" s="14"/>
      <c r="M65" s="21"/>
      <c r="N65" s="21"/>
      <c r="O65" s="21"/>
      <c r="P65" s="21"/>
    </row>
    <row r="66" spans="1:16" s="16" customFormat="1" ht="30" customHeight="1">
      <c r="A66" s="21"/>
      <c r="B66" s="21" t="str">
        <f t="shared" si="0"/>
        <v/>
      </c>
      <c r="C66" s="170"/>
      <c r="D66" s="168"/>
      <c r="E66" s="154" t="str">
        <f>IFERROR(VLOOKUP(D66,CADA_PROD!D:H,5,0),"")</f>
        <v/>
      </c>
      <c r="F66" s="169"/>
      <c r="G66" s="170"/>
      <c r="H66" s="171"/>
      <c r="I66" s="172" t="str">
        <f>IF(D66="","",SUMIFS(MOVI_ENTR!I:I,MOVI_ENTR!D:D,D66,MOVI_ENTR!O:O,L66)-SUMIFS(MOVI_SAID!H:H,MOVI_SAID!D:D,D66,MOVI_SAID!L:L,L66))</f>
        <v/>
      </c>
      <c r="J66" s="153" t="str">
        <f>IF(D66="","",VLOOKUP(D66,CADA_PROD!D:G,4,0)*H66)</f>
        <v/>
      </c>
      <c r="K66" s="14"/>
      <c r="L66" s="14"/>
      <c r="M66" s="21"/>
      <c r="N66" s="21"/>
      <c r="O66" s="21"/>
      <c r="P66" s="21"/>
    </row>
    <row r="67" spans="1:16" s="16" customFormat="1" ht="30" customHeight="1">
      <c r="A67" s="21"/>
      <c r="B67" s="21" t="str">
        <f t="shared" si="0"/>
        <v/>
      </c>
      <c r="C67" s="170"/>
      <c r="D67" s="168"/>
      <c r="E67" s="154" t="str">
        <f>IFERROR(VLOOKUP(D67,CADA_PROD!D:H,5,0),"")</f>
        <v/>
      </c>
      <c r="F67" s="169"/>
      <c r="G67" s="170"/>
      <c r="H67" s="171"/>
      <c r="I67" s="172" t="str">
        <f>IF(D67="","",SUMIFS(MOVI_ENTR!I:I,MOVI_ENTR!D:D,D67,MOVI_ENTR!O:O,L67)-SUMIFS(MOVI_SAID!H:H,MOVI_SAID!D:D,D67,MOVI_SAID!L:L,L67))</f>
        <v/>
      </c>
      <c r="J67" s="153" t="str">
        <f>IF(D67="","",VLOOKUP(D67,CADA_PROD!D:G,4,0)*H67)</f>
        <v/>
      </c>
      <c r="K67" s="14"/>
      <c r="L67" s="14"/>
      <c r="M67" s="21"/>
      <c r="N67" s="21"/>
      <c r="O67" s="21"/>
      <c r="P67" s="21"/>
    </row>
    <row r="68" spans="1:16" s="16" customFormat="1" ht="30" customHeight="1">
      <c r="A68" s="21"/>
      <c r="B68" s="21" t="str">
        <f t="shared" si="0"/>
        <v/>
      </c>
      <c r="C68" s="170"/>
      <c r="D68" s="168"/>
      <c r="E68" s="154" t="str">
        <f>IFERROR(VLOOKUP(D68,CADA_PROD!D:H,5,0),"")</f>
        <v/>
      </c>
      <c r="F68" s="169"/>
      <c r="G68" s="170"/>
      <c r="H68" s="171"/>
      <c r="I68" s="172" t="str">
        <f>IF(D68="","",SUMIFS(MOVI_ENTR!I:I,MOVI_ENTR!D:D,D68,MOVI_ENTR!O:O,L68)-SUMIFS(MOVI_SAID!H:H,MOVI_SAID!D:D,D68,MOVI_SAID!L:L,L68))</f>
        <v/>
      </c>
      <c r="J68" s="153" t="str">
        <f>IF(D68="","",VLOOKUP(D68,CADA_PROD!D:G,4,0)*H68)</f>
        <v/>
      </c>
      <c r="K68" s="14"/>
      <c r="L68" s="14"/>
      <c r="M68" s="21"/>
      <c r="N68" s="21"/>
      <c r="O68" s="21"/>
      <c r="P68" s="21"/>
    </row>
    <row r="69" spans="1:16" s="16" customFormat="1" ht="30" customHeight="1">
      <c r="A69" s="21"/>
      <c r="B69" s="21" t="str">
        <f t="shared" si="0"/>
        <v/>
      </c>
      <c r="C69" s="170"/>
      <c r="D69" s="168"/>
      <c r="E69" s="154" t="str">
        <f>IFERROR(VLOOKUP(D69,CADA_PROD!D:H,5,0),"")</f>
        <v/>
      </c>
      <c r="F69" s="169"/>
      <c r="G69" s="170"/>
      <c r="H69" s="171"/>
      <c r="I69" s="172" t="str">
        <f>IF(D69="","",SUMIFS(MOVI_ENTR!I:I,MOVI_ENTR!D:D,D69,MOVI_ENTR!O:O,L69)-SUMIFS(MOVI_SAID!H:H,MOVI_SAID!D:D,D69,MOVI_SAID!L:L,L69))</f>
        <v/>
      </c>
      <c r="J69" s="153" t="str">
        <f>IF(D69="","",VLOOKUP(D69,CADA_PROD!D:G,4,0)*H69)</f>
        <v/>
      </c>
      <c r="K69" s="14"/>
      <c r="L69" s="14"/>
      <c r="M69" s="21"/>
      <c r="N69" s="21"/>
      <c r="O69" s="21"/>
      <c r="P69" s="21"/>
    </row>
    <row r="70" spans="1:16" s="16" customFormat="1" ht="30" customHeight="1">
      <c r="A70" s="21"/>
      <c r="B70" s="21" t="str">
        <f t="shared" si="0"/>
        <v/>
      </c>
      <c r="C70" s="170"/>
      <c r="D70" s="168"/>
      <c r="E70" s="154" t="str">
        <f>IFERROR(VLOOKUP(D70,CADA_PROD!D:H,5,0),"")</f>
        <v/>
      </c>
      <c r="F70" s="169"/>
      <c r="G70" s="170"/>
      <c r="H70" s="171"/>
      <c r="I70" s="172" t="str">
        <f>IF(D70="","",SUMIFS(MOVI_ENTR!I:I,MOVI_ENTR!D:D,D70,MOVI_ENTR!O:O,L70)-SUMIFS(MOVI_SAID!H:H,MOVI_SAID!D:D,D70,MOVI_SAID!L:L,L70))</f>
        <v/>
      </c>
      <c r="J70" s="153" t="str">
        <f>IF(D70="","",VLOOKUP(D70,CADA_PROD!D:G,4,0)*H70)</f>
        <v/>
      </c>
      <c r="K70" s="14"/>
      <c r="L70" s="14"/>
      <c r="M70" s="21"/>
      <c r="N70" s="21"/>
      <c r="O70" s="21"/>
      <c r="P70" s="21"/>
    </row>
    <row r="71" spans="1:16" s="16" customFormat="1" ht="30" customHeight="1">
      <c r="A71" s="21"/>
      <c r="B71" s="21" t="str">
        <f t="shared" ref="B71:B134" si="1">IF(D71="","",MONTH(C71))</f>
        <v/>
      </c>
      <c r="C71" s="170"/>
      <c r="D71" s="168"/>
      <c r="E71" s="154" t="str">
        <f>IFERROR(VLOOKUP(D71,CADA_PROD!D:H,5,0),"")</f>
        <v/>
      </c>
      <c r="F71" s="169"/>
      <c r="G71" s="170"/>
      <c r="H71" s="171"/>
      <c r="I71" s="172" t="str">
        <f>IF(D71="","",SUMIFS(MOVI_ENTR!I:I,MOVI_ENTR!D:D,D71,MOVI_ENTR!O:O,L71)-SUMIFS(MOVI_SAID!H:H,MOVI_SAID!D:D,D71,MOVI_SAID!L:L,L71))</f>
        <v/>
      </c>
      <c r="J71" s="153" t="str">
        <f>IF(D71="","",VLOOKUP(D71,CADA_PROD!D:G,4,0)*H71)</f>
        <v/>
      </c>
      <c r="K71" s="14"/>
      <c r="L71" s="14"/>
      <c r="M71" s="21"/>
      <c r="N71" s="21"/>
      <c r="O71" s="21"/>
      <c r="P71" s="21"/>
    </row>
    <row r="72" spans="1:16" s="16" customFormat="1" ht="30" customHeight="1">
      <c r="A72" s="21"/>
      <c r="B72" s="21" t="str">
        <f t="shared" si="1"/>
        <v/>
      </c>
      <c r="C72" s="170"/>
      <c r="D72" s="168"/>
      <c r="E72" s="154" t="str">
        <f>IFERROR(VLOOKUP(D72,CADA_PROD!D:H,5,0),"")</f>
        <v/>
      </c>
      <c r="F72" s="169"/>
      <c r="G72" s="170"/>
      <c r="H72" s="171"/>
      <c r="I72" s="172" t="str">
        <f>IF(D72="","",SUMIFS(MOVI_ENTR!I:I,MOVI_ENTR!D:D,D72,MOVI_ENTR!O:O,L72)-SUMIFS(MOVI_SAID!H:H,MOVI_SAID!D:D,D72,MOVI_SAID!L:L,L72))</f>
        <v/>
      </c>
      <c r="J72" s="153" t="str">
        <f>IF(D72="","",VLOOKUP(D72,CADA_PROD!D:G,4,0)*H72)</f>
        <v/>
      </c>
      <c r="K72" s="14"/>
      <c r="L72" s="14"/>
      <c r="M72" s="21"/>
      <c r="N72" s="21"/>
      <c r="O72" s="21"/>
      <c r="P72" s="21"/>
    </row>
    <row r="73" spans="1:16" s="16" customFormat="1" ht="30" customHeight="1">
      <c r="A73" s="21"/>
      <c r="B73" s="21" t="str">
        <f t="shared" si="1"/>
        <v/>
      </c>
      <c r="C73" s="170"/>
      <c r="D73" s="168"/>
      <c r="E73" s="154" t="str">
        <f>IFERROR(VLOOKUP(D73,CADA_PROD!D:H,5,0),"")</f>
        <v/>
      </c>
      <c r="F73" s="169"/>
      <c r="G73" s="170"/>
      <c r="H73" s="171"/>
      <c r="I73" s="172" t="str">
        <f>IF(D73="","",SUMIFS(MOVI_ENTR!I:I,MOVI_ENTR!D:D,D73,MOVI_ENTR!O:O,L73)-SUMIFS(MOVI_SAID!H:H,MOVI_SAID!D:D,D73,MOVI_SAID!L:L,L73))</f>
        <v/>
      </c>
      <c r="J73" s="153" t="str">
        <f>IF(D73="","",VLOOKUP(D73,CADA_PROD!D:G,4,0)*H73)</f>
        <v/>
      </c>
      <c r="K73" s="14"/>
      <c r="L73" s="14"/>
      <c r="M73" s="21"/>
      <c r="N73" s="21"/>
      <c r="O73" s="21"/>
      <c r="P73" s="21"/>
    </row>
    <row r="74" spans="1:16" s="16" customFormat="1" ht="30" customHeight="1">
      <c r="A74" s="21"/>
      <c r="B74" s="21" t="str">
        <f t="shared" si="1"/>
        <v/>
      </c>
      <c r="C74" s="170"/>
      <c r="D74" s="168"/>
      <c r="E74" s="154" t="str">
        <f>IFERROR(VLOOKUP(D74,CADA_PROD!D:H,5,0),"")</f>
        <v/>
      </c>
      <c r="F74" s="169"/>
      <c r="G74" s="170"/>
      <c r="H74" s="171"/>
      <c r="I74" s="172" t="str">
        <f>IF(D74="","",SUMIFS(MOVI_ENTR!I:I,MOVI_ENTR!D:D,D74,MOVI_ENTR!O:O,L74)-SUMIFS(MOVI_SAID!H:H,MOVI_SAID!D:D,D74,MOVI_SAID!L:L,L74))</f>
        <v/>
      </c>
      <c r="J74" s="153" t="str">
        <f>IF(D74="","",VLOOKUP(D74,CADA_PROD!D:G,4,0)*H74)</f>
        <v/>
      </c>
      <c r="K74" s="14"/>
      <c r="L74" s="14"/>
      <c r="M74" s="21"/>
      <c r="N74" s="21"/>
      <c r="O74" s="21"/>
      <c r="P74" s="21"/>
    </row>
    <row r="75" spans="1:16" s="16" customFormat="1" ht="30" customHeight="1">
      <c r="A75" s="21"/>
      <c r="B75" s="21" t="str">
        <f t="shared" si="1"/>
        <v/>
      </c>
      <c r="C75" s="170"/>
      <c r="D75" s="168"/>
      <c r="E75" s="154" t="str">
        <f>IFERROR(VLOOKUP(D75,CADA_PROD!D:H,5,0),"")</f>
        <v/>
      </c>
      <c r="F75" s="169"/>
      <c r="G75" s="170"/>
      <c r="H75" s="171"/>
      <c r="I75" s="172" t="str">
        <f>IF(D75="","",SUMIFS(MOVI_ENTR!I:I,MOVI_ENTR!D:D,D75,MOVI_ENTR!O:O,L75)-SUMIFS(MOVI_SAID!H:H,MOVI_SAID!D:D,D75,MOVI_SAID!L:L,L75))</f>
        <v/>
      </c>
      <c r="J75" s="153" t="str">
        <f>IF(D75="","",VLOOKUP(D75,CADA_PROD!D:G,4,0)*H75)</f>
        <v/>
      </c>
      <c r="K75" s="14"/>
      <c r="L75" s="14"/>
      <c r="M75" s="21"/>
      <c r="N75" s="21"/>
      <c r="O75" s="21"/>
      <c r="P75" s="21"/>
    </row>
    <row r="76" spans="1:16" s="16" customFormat="1" ht="30" customHeight="1">
      <c r="A76" s="21"/>
      <c r="B76" s="21" t="str">
        <f t="shared" si="1"/>
        <v/>
      </c>
      <c r="C76" s="170"/>
      <c r="D76" s="168"/>
      <c r="E76" s="154" t="str">
        <f>IFERROR(VLOOKUP(D76,CADA_PROD!D:H,5,0),"")</f>
        <v/>
      </c>
      <c r="F76" s="169"/>
      <c r="G76" s="170"/>
      <c r="H76" s="171"/>
      <c r="I76" s="172" t="str">
        <f>IF(D76="","",SUMIFS(MOVI_ENTR!I:I,MOVI_ENTR!D:D,D76,MOVI_ENTR!O:O,L76)-SUMIFS(MOVI_SAID!H:H,MOVI_SAID!D:D,D76,MOVI_SAID!L:L,L76))</f>
        <v/>
      </c>
      <c r="J76" s="153" t="str">
        <f>IF(D76="","",VLOOKUP(D76,CADA_PROD!D:G,4,0)*H76)</f>
        <v/>
      </c>
      <c r="K76" s="14"/>
      <c r="L76" s="14"/>
      <c r="M76" s="21"/>
      <c r="N76" s="21"/>
      <c r="O76" s="21"/>
      <c r="P76" s="21"/>
    </row>
    <row r="77" spans="1:16" s="16" customFormat="1" ht="30" customHeight="1">
      <c r="A77" s="21"/>
      <c r="B77" s="21" t="str">
        <f t="shared" si="1"/>
        <v/>
      </c>
      <c r="C77" s="170"/>
      <c r="D77" s="168"/>
      <c r="E77" s="154" t="str">
        <f>IFERROR(VLOOKUP(D77,CADA_PROD!D:H,5,0),"")</f>
        <v/>
      </c>
      <c r="F77" s="169"/>
      <c r="G77" s="170"/>
      <c r="H77" s="171"/>
      <c r="I77" s="172" t="str">
        <f>IF(D77="","",SUMIFS(MOVI_ENTR!I:I,MOVI_ENTR!D:D,D77,MOVI_ENTR!O:O,L77)-SUMIFS(MOVI_SAID!H:H,MOVI_SAID!D:D,D77,MOVI_SAID!L:L,L77))</f>
        <v/>
      </c>
      <c r="J77" s="153" t="str">
        <f>IF(D77="","",VLOOKUP(D77,CADA_PROD!D:G,4,0)*H77)</f>
        <v/>
      </c>
      <c r="K77" s="14"/>
      <c r="L77" s="14"/>
      <c r="M77" s="21"/>
      <c r="N77" s="21"/>
      <c r="O77" s="21"/>
      <c r="P77" s="21"/>
    </row>
    <row r="78" spans="1:16" s="16" customFormat="1" ht="30" customHeight="1">
      <c r="A78" s="21"/>
      <c r="B78" s="21" t="str">
        <f t="shared" si="1"/>
        <v/>
      </c>
      <c r="C78" s="170"/>
      <c r="D78" s="168"/>
      <c r="E78" s="154" t="str">
        <f>IFERROR(VLOOKUP(D78,CADA_PROD!D:H,5,0),"")</f>
        <v/>
      </c>
      <c r="F78" s="169"/>
      <c r="G78" s="170"/>
      <c r="H78" s="171"/>
      <c r="I78" s="172" t="str">
        <f>IF(D78="","",SUMIFS(MOVI_ENTR!I:I,MOVI_ENTR!D:D,D78,MOVI_ENTR!O:O,L78)-SUMIFS(MOVI_SAID!H:H,MOVI_SAID!D:D,D78,MOVI_SAID!L:L,L78))</f>
        <v/>
      </c>
      <c r="J78" s="153" t="str">
        <f>IF(D78="","",VLOOKUP(D78,CADA_PROD!D:G,4,0)*H78)</f>
        <v/>
      </c>
      <c r="K78" s="14"/>
      <c r="L78" s="14"/>
      <c r="M78" s="21"/>
      <c r="N78" s="21"/>
      <c r="O78" s="21"/>
      <c r="P78" s="21"/>
    </row>
    <row r="79" spans="1:16" s="16" customFormat="1" ht="30" customHeight="1">
      <c r="A79" s="21"/>
      <c r="B79" s="21" t="str">
        <f t="shared" si="1"/>
        <v/>
      </c>
      <c r="C79" s="170"/>
      <c r="D79" s="168"/>
      <c r="E79" s="154" t="str">
        <f>IFERROR(VLOOKUP(D79,CADA_PROD!D:H,5,0),"")</f>
        <v/>
      </c>
      <c r="F79" s="169"/>
      <c r="G79" s="170"/>
      <c r="H79" s="171"/>
      <c r="I79" s="172" t="str">
        <f>IF(D79="","",SUMIFS(MOVI_ENTR!I:I,MOVI_ENTR!D:D,D79,MOVI_ENTR!O:O,L79)-SUMIFS(MOVI_SAID!H:H,MOVI_SAID!D:D,D79,MOVI_SAID!L:L,L79))</f>
        <v/>
      </c>
      <c r="J79" s="153" t="str">
        <f>IF(D79="","",VLOOKUP(D79,CADA_PROD!D:G,4,0)*H79)</f>
        <v/>
      </c>
      <c r="K79" s="14"/>
      <c r="L79" s="14"/>
      <c r="M79" s="21"/>
      <c r="N79" s="21"/>
      <c r="O79" s="21"/>
      <c r="P79" s="21"/>
    </row>
    <row r="80" spans="1:16" s="16" customFormat="1" ht="30" customHeight="1">
      <c r="A80" s="21"/>
      <c r="B80" s="21" t="str">
        <f t="shared" si="1"/>
        <v/>
      </c>
      <c r="C80" s="170"/>
      <c r="D80" s="168"/>
      <c r="E80" s="154" t="str">
        <f>IFERROR(VLOOKUP(D80,CADA_PROD!D:H,5,0),"")</f>
        <v/>
      </c>
      <c r="F80" s="169"/>
      <c r="G80" s="170"/>
      <c r="H80" s="171"/>
      <c r="I80" s="172" t="str">
        <f>IF(D80="","",SUMIFS(MOVI_ENTR!I:I,MOVI_ENTR!D:D,D80,MOVI_ENTR!O:O,L80)-SUMIFS(MOVI_SAID!H:H,MOVI_SAID!D:D,D80,MOVI_SAID!L:L,L80))</f>
        <v/>
      </c>
      <c r="J80" s="153" t="str">
        <f>IF(D80="","",VLOOKUP(D80,CADA_PROD!D:G,4,0)*H80)</f>
        <v/>
      </c>
      <c r="K80" s="14"/>
      <c r="L80" s="14"/>
      <c r="M80" s="21"/>
      <c r="N80" s="21"/>
      <c r="O80" s="21"/>
      <c r="P80" s="21"/>
    </row>
    <row r="81" spans="1:16" s="16" customFormat="1" ht="30" customHeight="1">
      <c r="A81" s="21"/>
      <c r="B81" s="21" t="str">
        <f t="shared" si="1"/>
        <v/>
      </c>
      <c r="C81" s="170"/>
      <c r="D81" s="168"/>
      <c r="E81" s="154" t="str">
        <f>IFERROR(VLOOKUP(D81,CADA_PROD!D:H,5,0),"")</f>
        <v/>
      </c>
      <c r="F81" s="169"/>
      <c r="G81" s="170"/>
      <c r="H81" s="171"/>
      <c r="I81" s="172" t="str">
        <f>IF(D81="","",SUMIFS(MOVI_ENTR!I:I,MOVI_ENTR!D:D,D81,MOVI_ENTR!O:O,L81)-SUMIFS(MOVI_SAID!H:H,MOVI_SAID!D:D,D81,MOVI_SAID!L:L,L81))</f>
        <v/>
      </c>
      <c r="J81" s="153" t="str">
        <f>IF(D81="","",VLOOKUP(D81,CADA_PROD!D:G,4,0)*H81)</f>
        <v/>
      </c>
      <c r="K81" s="14"/>
      <c r="L81" s="14"/>
      <c r="M81" s="21"/>
      <c r="N81" s="21"/>
      <c r="O81" s="21"/>
      <c r="P81" s="21"/>
    </row>
    <row r="82" spans="1:16" s="16" customFormat="1" ht="30" customHeight="1">
      <c r="A82" s="21"/>
      <c r="B82" s="21" t="str">
        <f t="shared" si="1"/>
        <v/>
      </c>
      <c r="C82" s="170"/>
      <c r="D82" s="168"/>
      <c r="E82" s="154" t="str">
        <f>IFERROR(VLOOKUP(D82,CADA_PROD!D:H,5,0),"")</f>
        <v/>
      </c>
      <c r="F82" s="169"/>
      <c r="G82" s="170"/>
      <c r="H82" s="171"/>
      <c r="I82" s="172" t="str">
        <f>IF(D82="","",SUMIFS(MOVI_ENTR!I:I,MOVI_ENTR!D:D,D82,MOVI_ENTR!O:O,L82)-SUMIFS(MOVI_SAID!H:H,MOVI_SAID!D:D,D82,MOVI_SAID!L:L,L82))</f>
        <v/>
      </c>
      <c r="J82" s="153" t="str">
        <f>IF(D82="","",VLOOKUP(D82,CADA_PROD!D:G,4,0)*H82)</f>
        <v/>
      </c>
      <c r="K82" s="14"/>
      <c r="L82" s="14"/>
      <c r="M82" s="21"/>
      <c r="N82" s="21"/>
      <c r="O82" s="21"/>
      <c r="P82" s="21"/>
    </row>
    <row r="83" spans="1:16" s="16" customFormat="1" ht="30" customHeight="1">
      <c r="A83" s="21"/>
      <c r="B83" s="21" t="str">
        <f t="shared" si="1"/>
        <v/>
      </c>
      <c r="C83" s="170"/>
      <c r="D83" s="168"/>
      <c r="E83" s="154" t="str">
        <f>IFERROR(VLOOKUP(D83,CADA_PROD!D:H,5,0),"")</f>
        <v/>
      </c>
      <c r="F83" s="169"/>
      <c r="G83" s="170"/>
      <c r="H83" s="171"/>
      <c r="I83" s="172" t="str">
        <f>IF(D83="","",SUMIFS(MOVI_ENTR!I:I,MOVI_ENTR!D:D,D83,MOVI_ENTR!O:O,L83)-SUMIFS(MOVI_SAID!H:H,MOVI_SAID!D:D,D83,MOVI_SAID!L:L,L83))</f>
        <v/>
      </c>
      <c r="J83" s="153" t="str">
        <f>IF(D83="","",VLOOKUP(D83,CADA_PROD!D:G,4,0)*H83)</f>
        <v/>
      </c>
      <c r="K83" s="14"/>
      <c r="L83" s="14"/>
      <c r="M83" s="21"/>
      <c r="N83" s="21"/>
      <c r="O83" s="21"/>
      <c r="P83" s="21"/>
    </row>
    <row r="84" spans="1:16" s="16" customFormat="1" ht="30" customHeight="1">
      <c r="A84" s="21"/>
      <c r="B84" s="21" t="str">
        <f t="shared" si="1"/>
        <v/>
      </c>
      <c r="C84" s="170"/>
      <c r="D84" s="168"/>
      <c r="E84" s="154" t="str">
        <f>IFERROR(VLOOKUP(D84,CADA_PROD!D:H,5,0),"")</f>
        <v/>
      </c>
      <c r="F84" s="169"/>
      <c r="G84" s="170"/>
      <c r="H84" s="171"/>
      <c r="I84" s="172" t="str">
        <f>IF(D84="","",SUMIFS(MOVI_ENTR!I:I,MOVI_ENTR!D:D,D84,MOVI_ENTR!O:O,L84)-SUMIFS(MOVI_SAID!H:H,MOVI_SAID!D:D,D84,MOVI_SAID!L:L,L84))</f>
        <v/>
      </c>
      <c r="J84" s="153" t="str">
        <f>IF(D84="","",VLOOKUP(D84,CADA_PROD!D:G,4,0)*H84)</f>
        <v/>
      </c>
      <c r="K84" s="14"/>
      <c r="L84" s="14"/>
      <c r="M84" s="21"/>
      <c r="N84" s="21"/>
      <c r="O84" s="21"/>
      <c r="P84" s="21"/>
    </row>
    <row r="85" spans="1:16" s="16" customFormat="1" ht="30" customHeight="1">
      <c r="A85" s="21"/>
      <c r="B85" s="21" t="str">
        <f t="shared" si="1"/>
        <v/>
      </c>
      <c r="C85" s="170"/>
      <c r="D85" s="168"/>
      <c r="E85" s="154" t="str">
        <f>IFERROR(VLOOKUP(D85,CADA_PROD!D:H,5,0),"")</f>
        <v/>
      </c>
      <c r="F85" s="169"/>
      <c r="G85" s="170"/>
      <c r="H85" s="171"/>
      <c r="I85" s="172" t="str">
        <f>IF(D85="","",SUMIFS(MOVI_ENTR!I:I,MOVI_ENTR!D:D,D85,MOVI_ENTR!O:O,L85)-SUMIFS(MOVI_SAID!H:H,MOVI_SAID!D:D,D85,MOVI_SAID!L:L,L85))</f>
        <v/>
      </c>
      <c r="J85" s="153" t="str">
        <f>IF(D85="","",VLOOKUP(D85,CADA_PROD!D:G,4,0)*H85)</f>
        <v/>
      </c>
      <c r="K85" s="14"/>
      <c r="L85" s="14"/>
      <c r="M85" s="21"/>
      <c r="N85" s="21"/>
      <c r="O85" s="21"/>
      <c r="P85" s="21"/>
    </row>
    <row r="86" spans="1:16" s="16" customFormat="1" ht="30" customHeight="1">
      <c r="A86" s="21"/>
      <c r="B86" s="21" t="str">
        <f t="shared" si="1"/>
        <v/>
      </c>
      <c r="C86" s="170"/>
      <c r="D86" s="168"/>
      <c r="E86" s="154" t="str">
        <f>IFERROR(VLOOKUP(D86,CADA_PROD!D:H,5,0),"")</f>
        <v/>
      </c>
      <c r="F86" s="169"/>
      <c r="G86" s="170"/>
      <c r="H86" s="171"/>
      <c r="I86" s="172" t="str">
        <f>IF(D86="","",SUMIFS(MOVI_ENTR!I:I,MOVI_ENTR!D:D,D86,MOVI_ENTR!O:O,L86)-SUMIFS(MOVI_SAID!H:H,MOVI_SAID!D:D,D86,MOVI_SAID!L:L,L86))</f>
        <v/>
      </c>
      <c r="J86" s="153" t="str">
        <f>IF(D86="","",VLOOKUP(D86,CADA_PROD!D:G,4,0)*H86)</f>
        <v/>
      </c>
      <c r="K86" s="14"/>
      <c r="L86" s="14"/>
      <c r="M86" s="21"/>
      <c r="N86" s="21"/>
      <c r="O86" s="21"/>
      <c r="P86" s="21"/>
    </row>
    <row r="87" spans="1:16" s="16" customFormat="1" ht="30" customHeight="1">
      <c r="A87" s="21"/>
      <c r="B87" s="21" t="str">
        <f t="shared" si="1"/>
        <v/>
      </c>
      <c r="C87" s="170"/>
      <c r="D87" s="168"/>
      <c r="E87" s="154" t="str">
        <f>IFERROR(VLOOKUP(D87,CADA_PROD!D:H,5,0),"")</f>
        <v/>
      </c>
      <c r="F87" s="169"/>
      <c r="G87" s="170"/>
      <c r="H87" s="171"/>
      <c r="I87" s="172" t="str">
        <f>IF(D87="","",SUMIFS(MOVI_ENTR!I:I,MOVI_ENTR!D:D,D87,MOVI_ENTR!O:O,L87)-SUMIFS(MOVI_SAID!H:H,MOVI_SAID!D:D,D87,MOVI_SAID!L:L,L87))</f>
        <v/>
      </c>
      <c r="J87" s="153" t="str">
        <f>IF(D87="","",VLOOKUP(D87,CADA_PROD!D:G,4,0)*H87)</f>
        <v/>
      </c>
      <c r="K87" s="14"/>
      <c r="L87" s="14"/>
      <c r="M87" s="21"/>
      <c r="N87" s="21"/>
      <c r="O87" s="21"/>
      <c r="P87" s="21"/>
    </row>
    <row r="88" spans="1:16" s="16" customFormat="1" ht="30" customHeight="1">
      <c r="A88" s="21"/>
      <c r="B88" s="21" t="str">
        <f t="shared" si="1"/>
        <v/>
      </c>
      <c r="C88" s="170"/>
      <c r="D88" s="168"/>
      <c r="E88" s="154" t="str">
        <f>IFERROR(VLOOKUP(D88,CADA_PROD!D:H,5,0),"")</f>
        <v/>
      </c>
      <c r="F88" s="169"/>
      <c r="G88" s="170"/>
      <c r="H88" s="171"/>
      <c r="I88" s="172" t="str">
        <f>IF(D88="","",SUMIFS(MOVI_ENTR!I:I,MOVI_ENTR!D:D,D88,MOVI_ENTR!O:O,L88)-SUMIFS(MOVI_SAID!H:H,MOVI_SAID!D:D,D88,MOVI_SAID!L:L,L88))</f>
        <v/>
      </c>
      <c r="J88" s="153" t="str">
        <f>IF(D88="","",VLOOKUP(D88,CADA_PROD!D:G,4,0)*H88)</f>
        <v/>
      </c>
      <c r="K88" s="14"/>
      <c r="L88" s="14"/>
      <c r="M88" s="21"/>
      <c r="N88" s="21"/>
      <c r="O88" s="21"/>
      <c r="P88" s="21"/>
    </row>
    <row r="89" spans="1:16" s="16" customFormat="1" ht="30" customHeight="1">
      <c r="A89" s="21"/>
      <c r="B89" s="21" t="str">
        <f t="shared" si="1"/>
        <v/>
      </c>
      <c r="C89" s="170"/>
      <c r="D89" s="168"/>
      <c r="E89" s="154" t="str">
        <f>IFERROR(VLOOKUP(D89,CADA_PROD!D:H,5,0),"")</f>
        <v/>
      </c>
      <c r="F89" s="169"/>
      <c r="G89" s="170"/>
      <c r="H89" s="171"/>
      <c r="I89" s="172" t="str">
        <f>IF(D89="","",SUMIFS(MOVI_ENTR!I:I,MOVI_ENTR!D:D,D89,MOVI_ENTR!O:O,L89)-SUMIFS(MOVI_SAID!H:H,MOVI_SAID!D:D,D89,MOVI_SAID!L:L,L89))</f>
        <v/>
      </c>
      <c r="J89" s="153" t="str">
        <f>IF(D89="","",VLOOKUP(D89,CADA_PROD!D:G,4,0)*H89)</f>
        <v/>
      </c>
      <c r="K89" s="14"/>
      <c r="L89" s="14"/>
      <c r="M89" s="21"/>
      <c r="N89" s="21"/>
      <c r="O89" s="21"/>
      <c r="P89" s="21"/>
    </row>
    <row r="90" spans="1:16" s="16" customFormat="1" ht="30" customHeight="1">
      <c r="A90" s="21"/>
      <c r="B90" s="21" t="str">
        <f t="shared" si="1"/>
        <v/>
      </c>
      <c r="C90" s="170"/>
      <c r="D90" s="168"/>
      <c r="E90" s="154" t="str">
        <f>IFERROR(VLOOKUP(D90,CADA_PROD!D:H,5,0),"")</f>
        <v/>
      </c>
      <c r="F90" s="169"/>
      <c r="G90" s="170"/>
      <c r="H90" s="171"/>
      <c r="I90" s="172" t="str">
        <f>IF(D90="","",SUMIFS(MOVI_ENTR!I:I,MOVI_ENTR!D:D,D90,MOVI_ENTR!O:O,L90)-SUMIFS(MOVI_SAID!H:H,MOVI_SAID!D:D,D90,MOVI_SAID!L:L,L90))</f>
        <v/>
      </c>
      <c r="J90" s="153" t="str">
        <f>IF(D90="","",VLOOKUP(D90,CADA_PROD!D:G,4,0)*H90)</f>
        <v/>
      </c>
      <c r="K90" s="14"/>
      <c r="L90" s="14"/>
      <c r="M90" s="21"/>
      <c r="N90" s="21"/>
      <c r="O90" s="21"/>
      <c r="P90" s="21"/>
    </row>
    <row r="91" spans="1:16" s="16" customFormat="1" ht="30" customHeight="1">
      <c r="A91" s="21"/>
      <c r="B91" s="21" t="str">
        <f t="shared" si="1"/>
        <v/>
      </c>
      <c r="C91" s="170"/>
      <c r="D91" s="168"/>
      <c r="E91" s="154" t="str">
        <f>IFERROR(VLOOKUP(D91,CADA_PROD!D:H,5,0),"")</f>
        <v/>
      </c>
      <c r="F91" s="169"/>
      <c r="G91" s="170"/>
      <c r="H91" s="171"/>
      <c r="I91" s="172" t="str">
        <f>IF(D91="","",SUMIFS(MOVI_ENTR!I:I,MOVI_ENTR!D:D,D91,MOVI_ENTR!O:O,L91)-SUMIFS(MOVI_SAID!H:H,MOVI_SAID!D:D,D91,MOVI_SAID!L:L,L91))</f>
        <v/>
      </c>
      <c r="J91" s="153" t="str">
        <f>IF(D91="","",VLOOKUP(D91,CADA_PROD!D:G,4,0)*H91)</f>
        <v/>
      </c>
      <c r="K91" s="14"/>
      <c r="L91" s="14"/>
      <c r="M91" s="21"/>
      <c r="N91" s="21"/>
      <c r="O91" s="21"/>
      <c r="P91" s="21"/>
    </row>
    <row r="92" spans="1:16" s="16" customFormat="1" ht="30" customHeight="1">
      <c r="A92" s="21"/>
      <c r="B92" s="21" t="str">
        <f t="shared" si="1"/>
        <v/>
      </c>
      <c r="C92" s="170"/>
      <c r="D92" s="168"/>
      <c r="E92" s="154" t="str">
        <f>IFERROR(VLOOKUP(D92,CADA_PROD!D:H,5,0),"")</f>
        <v/>
      </c>
      <c r="F92" s="169"/>
      <c r="G92" s="170"/>
      <c r="H92" s="171"/>
      <c r="I92" s="172" t="str">
        <f>IF(D92="","",SUMIFS(MOVI_ENTR!I:I,MOVI_ENTR!D:D,D92,MOVI_ENTR!O:O,L92)-SUMIFS(MOVI_SAID!H:H,MOVI_SAID!D:D,D92,MOVI_SAID!L:L,L92))</f>
        <v/>
      </c>
      <c r="J92" s="153" t="str">
        <f>IF(D92="","",VLOOKUP(D92,CADA_PROD!D:G,4,0)*H92)</f>
        <v/>
      </c>
      <c r="K92" s="14"/>
      <c r="L92" s="14"/>
      <c r="M92" s="21"/>
      <c r="N92" s="21"/>
      <c r="O92" s="21"/>
      <c r="P92" s="21"/>
    </row>
    <row r="93" spans="1:16" s="16" customFormat="1" ht="30" customHeight="1">
      <c r="A93" s="21"/>
      <c r="B93" s="21" t="str">
        <f t="shared" si="1"/>
        <v/>
      </c>
      <c r="C93" s="170"/>
      <c r="D93" s="168"/>
      <c r="E93" s="154" t="str">
        <f>IFERROR(VLOOKUP(D93,CADA_PROD!D:H,5,0),"")</f>
        <v/>
      </c>
      <c r="F93" s="169"/>
      <c r="G93" s="170"/>
      <c r="H93" s="171"/>
      <c r="I93" s="172" t="str">
        <f>IF(D93="","",SUMIFS(MOVI_ENTR!I:I,MOVI_ENTR!D:D,D93,MOVI_ENTR!O:O,L93)-SUMIFS(MOVI_SAID!H:H,MOVI_SAID!D:D,D93,MOVI_SAID!L:L,L93))</f>
        <v/>
      </c>
      <c r="J93" s="153" t="str">
        <f>IF(D93="","",VLOOKUP(D93,CADA_PROD!D:G,4,0)*H93)</f>
        <v/>
      </c>
      <c r="K93" s="14"/>
      <c r="L93" s="14"/>
      <c r="M93" s="21"/>
      <c r="N93" s="21"/>
      <c r="O93" s="21"/>
      <c r="P93" s="21"/>
    </row>
    <row r="94" spans="1:16" s="16" customFormat="1" ht="30" customHeight="1">
      <c r="A94" s="21"/>
      <c r="B94" s="21" t="str">
        <f t="shared" si="1"/>
        <v/>
      </c>
      <c r="C94" s="170"/>
      <c r="D94" s="168"/>
      <c r="E94" s="154" t="str">
        <f>IFERROR(VLOOKUP(D94,CADA_PROD!D:H,5,0),"")</f>
        <v/>
      </c>
      <c r="F94" s="169"/>
      <c r="G94" s="170"/>
      <c r="H94" s="171"/>
      <c r="I94" s="172" t="str">
        <f>IF(D94="","",SUMIFS(MOVI_ENTR!I:I,MOVI_ENTR!D:D,D94,MOVI_ENTR!O:O,L94)-SUMIFS(MOVI_SAID!H:H,MOVI_SAID!D:D,D94,MOVI_SAID!L:L,L94))</f>
        <v/>
      </c>
      <c r="J94" s="153" t="str">
        <f>IF(D94="","",VLOOKUP(D94,CADA_PROD!D:G,4,0)*H94)</f>
        <v/>
      </c>
      <c r="K94" s="14"/>
      <c r="L94" s="14"/>
      <c r="M94" s="21"/>
      <c r="N94" s="21"/>
      <c r="O94" s="21"/>
      <c r="P94" s="21"/>
    </row>
    <row r="95" spans="1:16" s="16" customFormat="1" ht="30" customHeight="1">
      <c r="A95" s="21"/>
      <c r="B95" s="21" t="str">
        <f t="shared" si="1"/>
        <v/>
      </c>
      <c r="C95" s="170"/>
      <c r="D95" s="168"/>
      <c r="E95" s="154" t="str">
        <f>IFERROR(VLOOKUP(D95,CADA_PROD!D:H,5,0),"")</f>
        <v/>
      </c>
      <c r="F95" s="169"/>
      <c r="G95" s="170"/>
      <c r="H95" s="171"/>
      <c r="I95" s="172" t="str">
        <f>IF(D95="","",SUMIFS(MOVI_ENTR!I:I,MOVI_ENTR!D:D,D95,MOVI_ENTR!O:O,L95)-SUMIFS(MOVI_SAID!H:H,MOVI_SAID!D:D,D95,MOVI_SAID!L:L,L95))</f>
        <v/>
      </c>
      <c r="J95" s="153" t="str">
        <f>IF(D95="","",VLOOKUP(D95,CADA_PROD!D:G,4,0)*H95)</f>
        <v/>
      </c>
      <c r="K95" s="14"/>
      <c r="L95" s="14"/>
      <c r="M95" s="21"/>
      <c r="N95" s="21"/>
      <c r="O95" s="21"/>
      <c r="P95" s="21"/>
    </row>
    <row r="96" spans="1:16" s="16" customFormat="1" ht="30" customHeight="1">
      <c r="A96" s="21"/>
      <c r="B96" s="21" t="str">
        <f t="shared" si="1"/>
        <v/>
      </c>
      <c r="C96" s="170"/>
      <c r="D96" s="168"/>
      <c r="E96" s="154" t="str">
        <f>IFERROR(VLOOKUP(D96,CADA_PROD!D:H,5,0),"")</f>
        <v/>
      </c>
      <c r="F96" s="169"/>
      <c r="G96" s="170"/>
      <c r="H96" s="171"/>
      <c r="I96" s="172" t="str">
        <f>IF(D96="","",SUMIFS(MOVI_ENTR!I:I,MOVI_ENTR!D:D,D96,MOVI_ENTR!O:O,L96)-SUMIFS(MOVI_SAID!H:H,MOVI_SAID!D:D,D96,MOVI_SAID!L:L,L96))</f>
        <v/>
      </c>
      <c r="J96" s="153" t="str">
        <f>IF(D96="","",VLOOKUP(D96,CADA_PROD!D:G,4,0)*H96)</f>
        <v/>
      </c>
      <c r="K96" s="14"/>
      <c r="L96" s="14"/>
      <c r="M96" s="21"/>
      <c r="N96" s="21"/>
      <c r="O96" s="21"/>
      <c r="P96" s="21"/>
    </row>
    <row r="97" spans="1:16" s="16" customFormat="1" ht="30" customHeight="1">
      <c r="A97" s="21"/>
      <c r="B97" s="21" t="str">
        <f t="shared" si="1"/>
        <v/>
      </c>
      <c r="C97" s="170"/>
      <c r="D97" s="168"/>
      <c r="E97" s="154" t="str">
        <f>IFERROR(VLOOKUP(D97,CADA_PROD!D:H,5,0),"")</f>
        <v/>
      </c>
      <c r="F97" s="169"/>
      <c r="G97" s="170"/>
      <c r="H97" s="171"/>
      <c r="I97" s="172" t="str">
        <f>IF(D97="","",SUMIFS(MOVI_ENTR!I:I,MOVI_ENTR!D:D,D97,MOVI_ENTR!O:O,L97)-SUMIFS(MOVI_SAID!H:H,MOVI_SAID!D:D,D97,MOVI_SAID!L:L,L97))</f>
        <v/>
      </c>
      <c r="J97" s="153" t="str">
        <f>IF(D97="","",VLOOKUP(D97,CADA_PROD!D:G,4,0)*H97)</f>
        <v/>
      </c>
      <c r="K97" s="14"/>
      <c r="L97" s="14"/>
      <c r="M97" s="21"/>
      <c r="N97" s="21"/>
      <c r="O97" s="21"/>
      <c r="P97" s="21"/>
    </row>
    <row r="98" spans="1:16" s="16" customFormat="1" ht="30" customHeight="1">
      <c r="A98" s="21"/>
      <c r="B98" s="21" t="str">
        <f t="shared" si="1"/>
        <v/>
      </c>
      <c r="C98" s="170"/>
      <c r="D98" s="168"/>
      <c r="E98" s="154" t="str">
        <f>IFERROR(VLOOKUP(D98,CADA_PROD!D:H,5,0),"")</f>
        <v/>
      </c>
      <c r="F98" s="169"/>
      <c r="G98" s="170"/>
      <c r="H98" s="171"/>
      <c r="I98" s="172" t="str">
        <f>IF(D98="","",SUMIFS(MOVI_ENTR!I:I,MOVI_ENTR!D:D,D98,MOVI_ENTR!O:O,L98)-SUMIFS(MOVI_SAID!H:H,MOVI_SAID!D:D,D98,MOVI_SAID!L:L,L98))</f>
        <v/>
      </c>
      <c r="J98" s="153" t="str">
        <f>IF(D98="","",VLOOKUP(D98,CADA_PROD!D:G,4,0)*H98)</f>
        <v/>
      </c>
      <c r="K98" s="14"/>
      <c r="L98" s="14"/>
      <c r="M98" s="21"/>
      <c r="N98" s="21"/>
      <c r="O98" s="21"/>
      <c r="P98" s="21"/>
    </row>
    <row r="99" spans="1:16" s="16" customFormat="1" ht="30" customHeight="1">
      <c r="A99" s="21"/>
      <c r="B99" s="21" t="str">
        <f t="shared" si="1"/>
        <v/>
      </c>
      <c r="C99" s="170"/>
      <c r="D99" s="168"/>
      <c r="E99" s="154" t="str">
        <f>IFERROR(VLOOKUP(D99,CADA_PROD!D:H,5,0),"")</f>
        <v/>
      </c>
      <c r="F99" s="169"/>
      <c r="G99" s="170"/>
      <c r="H99" s="171"/>
      <c r="I99" s="172" t="str">
        <f>IF(D99="","",SUMIFS(MOVI_ENTR!I:I,MOVI_ENTR!D:D,D99,MOVI_ENTR!O:O,L99)-SUMIFS(MOVI_SAID!H:H,MOVI_SAID!D:D,D99,MOVI_SAID!L:L,L99))</f>
        <v/>
      </c>
      <c r="J99" s="153" t="str">
        <f>IF(D99="","",VLOOKUP(D99,CADA_PROD!D:G,4,0)*H99)</f>
        <v/>
      </c>
      <c r="K99" s="14"/>
      <c r="L99" s="14"/>
      <c r="M99" s="21"/>
      <c r="N99" s="21"/>
      <c r="O99" s="21"/>
      <c r="P99" s="21"/>
    </row>
    <row r="100" spans="1:16" s="16" customFormat="1" ht="30" customHeight="1">
      <c r="A100" s="21"/>
      <c r="B100" s="21" t="str">
        <f t="shared" si="1"/>
        <v/>
      </c>
      <c r="C100" s="170"/>
      <c r="D100" s="168"/>
      <c r="E100" s="154" t="str">
        <f>IFERROR(VLOOKUP(D100,CADA_PROD!D:H,5,0),"")</f>
        <v/>
      </c>
      <c r="F100" s="169"/>
      <c r="G100" s="170"/>
      <c r="H100" s="171"/>
      <c r="I100" s="172" t="str">
        <f>IF(D100="","",SUMIFS(MOVI_ENTR!I:I,MOVI_ENTR!D:D,D100,MOVI_ENTR!O:O,L100)-SUMIFS(MOVI_SAID!H:H,MOVI_SAID!D:D,D100,MOVI_SAID!L:L,L100))</f>
        <v/>
      </c>
      <c r="J100" s="153" t="str">
        <f>IF(D100="","",VLOOKUP(D100,CADA_PROD!D:G,4,0)*H100)</f>
        <v/>
      </c>
      <c r="K100" s="14"/>
      <c r="L100" s="14"/>
      <c r="M100" s="21"/>
      <c r="N100" s="21"/>
      <c r="O100" s="21"/>
      <c r="P100" s="21"/>
    </row>
    <row r="101" spans="1:16" s="16" customFormat="1" ht="30" customHeight="1">
      <c r="A101" s="21"/>
      <c r="B101" s="21" t="str">
        <f t="shared" si="1"/>
        <v/>
      </c>
      <c r="C101" s="170"/>
      <c r="D101" s="168"/>
      <c r="E101" s="154" t="str">
        <f>IFERROR(VLOOKUP(D101,CADA_PROD!D:H,5,0),"")</f>
        <v/>
      </c>
      <c r="F101" s="169"/>
      <c r="G101" s="170"/>
      <c r="H101" s="171"/>
      <c r="I101" s="172" t="str">
        <f>IF(D101="","",SUMIFS(MOVI_ENTR!I:I,MOVI_ENTR!D:D,D101,MOVI_ENTR!O:O,L101)-SUMIFS(MOVI_SAID!H:H,MOVI_SAID!D:D,D101,MOVI_SAID!L:L,L101))</f>
        <v/>
      </c>
      <c r="J101" s="153" t="str">
        <f>IF(D101="","",VLOOKUP(D101,CADA_PROD!D:G,4,0)*H101)</f>
        <v/>
      </c>
      <c r="K101" s="14"/>
      <c r="L101" s="14"/>
      <c r="M101" s="21"/>
      <c r="N101" s="21"/>
      <c r="O101" s="21"/>
      <c r="P101" s="21"/>
    </row>
    <row r="102" spans="1:16" s="16" customFormat="1" ht="30" customHeight="1">
      <c r="A102" s="21"/>
      <c r="B102" s="21" t="str">
        <f t="shared" si="1"/>
        <v/>
      </c>
      <c r="C102" s="170"/>
      <c r="D102" s="168"/>
      <c r="E102" s="154" t="str">
        <f>IFERROR(VLOOKUP(D102,CADA_PROD!D:H,5,0),"")</f>
        <v/>
      </c>
      <c r="F102" s="169"/>
      <c r="G102" s="170"/>
      <c r="H102" s="171"/>
      <c r="I102" s="172" t="str">
        <f>IF(D102="","",SUMIFS(MOVI_ENTR!I:I,MOVI_ENTR!D:D,D102,MOVI_ENTR!O:O,L102)-SUMIFS(MOVI_SAID!H:H,MOVI_SAID!D:D,D102,MOVI_SAID!L:L,L102))</f>
        <v/>
      </c>
      <c r="J102" s="153" t="str">
        <f>IF(D102="","",VLOOKUP(D102,CADA_PROD!D:G,4,0)*H102)</f>
        <v/>
      </c>
      <c r="K102" s="14"/>
      <c r="L102" s="14"/>
      <c r="M102" s="21"/>
      <c r="N102" s="21"/>
      <c r="O102" s="21"/>
      <c r="P102" s="21"/>
    </row>
    <row r="103" spans="1:16" s="16" customFormat="1" ht="30" customHeight="1">
      <c r="A103" s="21"/>
      <c r="B103" s="21" t="str">
        <f t="shared" si="1"/>
        <v/>
      </c>
      <c r="C103" s="170"/>
      <c r="D103" s="168"/>
      <c r="E103" s="154" t="str">
        <f>IFERROR(VLOOKUP(D103,CADA_PROD!D:H,5,0),"")</f>
        <v/>
      </c>
      <c r="F103" s="169"/>
      <c r="G103" s="170"/>
      <c r="H103" s="171"/>
      <c r="I103" s="172" t="str">
        <f>IF(D103="","",SUMIFS(MOVI_ENTR!I:I,MOVI_ENTR!D:D,D103,MOVI_ENTR!O:O,L103)-SUMIFS(MOVI_SAID!H:H,MOVI_SAID!D:D,D103,MOVI_SAID!L:L,L103))</f>
        <v/>
      </c>
      <c r="J103" s="153" t="str">
        <f>IF(D103="","",VLOOKUP(D103,CADA_PROD!D:G,4,0)*H103)</f>
        <v/>
      </c>
      <c r="K103" s="14"/>
      <c r="L103" s="14"/>
      <c r="M103" s="21"/>
      <c r="N103" s="21"/>
      <c r="O103" s="21"/>
      <c r="P103" s="21"/>
    </row>
    <row r="104" spans="1:16" s="16" customFormat="1" ht="30" customHeight="1">
      <c r="A104" s="21"/>
      <c r="B104" s="21" t="str">
        <f t="shared" si="1"/>
        <v/>
      </c>
      <c r="C104" s="170"/>
      <c r="D104" s="168"/>
      <c r="E104" s="154" t="str">
        <f>IFERROR(VLOOKUP(D104,CADA_PROD!D:H,5,0),"")</f>
        <v/>
      </c>
      <c r="F104" s="169"/>
      <c r="G104" s="170"/>
      <c r="H104" s="171"/>
      <c r="I104" s="172" t="str">
        <f>IF(D104="","",SUMIFS(MOVI_ENTR!I:I,MOVI_ENTR!D:D,D104,MOVI_ENTR!O:O,L104)-SUMIFS(MOVI_SAID!H:H,MOVI_SAID!D:D,D104,MOVI_SAID!L:L,L104))</f>
        <v/>
      </c>
      <c r="J104" s="153" t="str">
        <f>IF(D104="","",VLOOKUP(D104,CADA_PROD!D:G,4,0)*H104)</f>
        <v/>
      </c>
      <c r="K104" s="14"/>
      <c r="L104" s="14"/>
      <c r="M104" s="21"/>
      <c r="N104" s="21"/>
      <c r="O104" s="21"/>
      <c r="P104" s="21"/>
    </row>
    <row r="105" spans="1:16" s="16" customFormat="1" ht="30" customHeight="1">
      <c r="A105" s="21"/>
      <c r="B105" s="21" t="str">
        <f t="shared" si="1"/>
        <v/>
      </c>
      <c r="C105" s="170"/>
      <c r="D105" s="168"/>
      <c r="E105" s="154" t="str">
        <f>IFERROR(VLOOKUP(D105,CADA_PROD!D:H,5,0),"")</f>
        <v/>
      </c>
      <c r="F105" s="169"/>
      <c r="G105" s="170"/>
      <c r="H105" s="171"/>
      <c r="I105" s="172" t="str">
        <f>IF(D105="","",SUMIFS(MOVI_ENTR!I:I,MOVI_ENTR!D:D,D105,MOVI_ENTR!O:O,L105)-SUMIFS(MOVI_SAID!H:H,MOVI_SAID!D:D,D105,MOVI_SAID!L:L,L105))</f>
        <v/>
      </c>
      <c r="J105" s="153" t="str">
        <f>IF(D105="","",VLOOKUP(D105,CADA_PROD!D:G,4,0)*H105)</f>
        <v/>
      </c>
      <c r="K105" s="14"/>
      <c r="L105" s="14"/>
      <c r="M105" s="21"/>
      <c r="N105" s="21"/>
      <c r="O105" s="21"/>
      <c r="P105" s="21"/>
    </row>
    <row r="106" spans="1:16" s="16" customFormat="1" ht="30" customHeight="1">
      <c r="A106" s="21"/>
      <c r="B106" s="21" t="str">
        <f t="shared" si="1"/>
        <v/>
      </c>
      <c r="C106" s="170"/>
      <c r="D106" s="168"/>
      <c r="E106" s="154" t="str">
        <f>IFERROR(VLOOKUP(D106,CADA_PROD!D:H,5,0),"")</f>
        <v/>
      </c>
      <c r="F106" s="169"/>
      <c r="G106" s="170"/>
      <c r="H106" s="171"/>
      <c r="I106" s="172" t="str">
        <f>IF(D106="","",SUMIFS(MOVI_ENTR!I:I,MOVI_ENTR!D:D,D106,MOVI_ENTR!O:O,L106)-SUMIFS(MOVI_SAID!H:H,MOVI_SAID!D:D,D106,MOVI_SAID!L:L,L106))</f>
        <v/>
      </c>
      <c r="J106" s="153" t="str">
        <f>IF(D106="","",VLOOKUP(D106,CADA_PROD!D:G,4,0)*H106)</f>
        <v/>
      </c>
      <c r="K106" s="14"/>
      <c r="L106" s="14"/>
      <c r="M106" s="21"/>
      <c r="N106" s="21"/>
      <c r="O106" s="21"/>
      <c r="P106" s="21"/>
    </row>
    <row r="107" spans="1:16" s="16" customFormat="1" ht="30" customHeight="1">
      <c r="A107" s="21"/>
      <c r="B107" s="21" t="str">
        <f t="shared" si="1"/>
        <v/>
      </c>
      <c r="C107" s="170"/>
      <c r="D107" s="168"/>
      <c r="E107" s="154" t="str">
        <f>IFERROR(VLOOKUP(D107,CADA_PROD!D:H,5,0),"")</f>
        <v/>
      </c>
      <c r="F107" s="169"/>
      <c r="G107" s="170"/>
      <c r="H107" s="171"/>
      <c r="I107" s="172" t="str">
        <f>IF(D107="","",SUMIFS(MOVI_ENTR!I:I,MOVI_ENTR!D:D,D107,MOVI_ENTR!O:O,L107)-SUMIFS(MOVI_SAID!H:H,MOVI_SAID!D:D,D107,MOVI_SAID!L:L,L107))</f>
        <v/>
      </c>
      <c r="J107" s="153" t="str">
        <f>IF(D107="","",VLOOKUP(D107,CADA_PROD!D:G,4,0)*H107)</f>
        <v/>
      </c>
      <c r="K107" s="14"/>
      <c r="L107" s="14"/>
      <c r="M107" s="21"/>
      <c r="N107" s="21"/>
      <c r="O107" s="21"/>
      <c r="P107" s="21"/>
    </row>
    <row r="108" spans="1:16" s="16" customFormat="1" ht="30" customHeight="1">
      <c r="A108" s="21"/>
      <c r="B108" s="21" t="str">
        <f t="shared" si="1"/>
        <v/>
      </c>
      <c r="C108" s="170"/>
      <c r="D108" s="168"/>
      <c r="E108" s="154" t="str">
        <f>IFERROR(VLOOKUP(D108,CADA_PROD!D:H,5,0),"")</f>
        <v/>
      </c>
      <c r="F108" s="169"/>
      <c r="G108" s="170"/>
      <c r="H108" s="171"/>
      <c r="I108" s="172" t="str">
        <f>IF(D108="","",SUMIFS(MOVI_ENTR!I:I,MOVI_ENTR!D:D,D108,MOVI_ENTR!O:O,L108)-SUMIFS(MOVI_SAID!H:H,MOVI_SAID!D:D,D108,MOVI_SAID!L:L,L108))</f>
        <v/>
      </c>
      <c r="J108" s="153" t="str">
        <f>IF(D108="","",VLOOKUP(D108,CADA_PROD!D:G,4,0)*H108)</f>
        <v/>
      </c>
      <c r="K108" s="14"/>
      <c r="L108" s="14"/>
      <c r="M108" s="21"/>
      <c r="N108" s="21"/>
      <c r="O108" s="21"/>
      <c r="P108" s="21"/>
    </row>
    <row r="109" spans="1:16" s="16" customFormat="1" ht="30" customHeight="1">
      <c r="A109" s="21"/>
      <c r="B109" s="21" t="str">
        <f t="shared" si="1"/>
        <v/>
      </c>
      <c r="C109" s="170"/>
      <c r="D109" s="168"/>
      <c r="E109" s="154" t="str">
        <f>IFERROR(VLOOKUP(D109,CADA_PROD!D:H,5,0),"")</f>
        <v/>
      </c>
      <c r="F109" s="169"/>
      <c r="G109" s="170"/>
      <c r="H109" s="171"/>
      <c r="I109" s="172" t="str">
        <f>IF(D109="","",SUMIFS(MOVI_ENTR!I:I,MOVI_ENTR!D:D,D109,MOVI_ENTR!O:O,L109)-SUMIFS(MOVI_SAID!H:H,MOVI_SAID!D:D,D109,MOVI_SAID!L:L,L109))</f>
        <v/>
      </c>
      <c r="J109" s="153" t="str">
        <f>IF(D109="","",VLOOKUP(D109,CADA_PROD!D:G,4,0)*H109)</f>
        <v/>
      </c>
      <c r="K109" s="14"/>
      <c r="L109" s="14"/>
      <c r="M109" s="21"/>
      <c r="N109" s="21"/>
      <c r="O109" s="21"/>
      <c r="P109" s="21"/>
    </row>
    <row r="110" spans="1:16" s="16" customFormat="1" ht="30" customHeight="1">
      <c r="A110" s="21"/>
      <c r="B110" s="21" t="str">
        <f t="shared" si="1"/>
        <v/>
      </c>
      <c r="C110" s="170"/>
      <c r="D110" s="168"/>
      <c r="E110" s="154" t="str">
        <f>IFERROR(VLOOKUP(D110,CADA_PROD!D:H,5,0),"")</f>
        <v/>
      </c>
      <c r="F110" s="169"/>
      <c r="G110" s="170"/>
      <c r="H110" s="171"/>
      <c r="I110" s="172" t="str">
        <f>IF(D110="","",SUMIFS(MOVI_ENTR!I:I,MOVI_ENTR!D:D,D110,MOVI_ENTR!O:O,L110)-SUMIFS(MOVI_SAID!H:H,MOVI_SAID!D:D,D110,MOVI_SAID!L:L,L110))</f>
        <v/>
      </c>
      <c r="J110" s="153" t="str">
        <f>IF(D110="","",VLOOKUP(D110,CADA_PROD!D:G,4,0)*H110)</f>
        <v/>
      </c>
      <c r="K110" s="14"/>
      <c r="L110" s="14"/>
      <c r="M110" s="21"/>
      <c r="N110" s="21"/>
      <c r="O110" s="21"/>
      <c r="P110" s="21"/>
    </row>
    <row r="111" spans="1:16" s="16" customFormat="1" ht="30" customHeight="1">
      <c r="A111" s="21"/>
      <c r="B111" s="21" t="str">
        <f t="shared" si="1"/>
        <v/>
      </c>
      <c r="C111" s="170"/>
      <c r="D111" s="168"/>
      <c r="E111" s="154" t="str">
        <f>IFERROR(VLOOKUP(D111,CADA_PROD!D:H,5,0),"")</f>
        <v/>
      </c>
      <c r="F111" s="169"/>
      <c r="G111" s="170"/>
      <c r="H111" s="171"/>
      <c r="I111" s="172" t="str">
        <f>IF(D111="","",SUMIFS(MOVI_ENTR!I:I,MOVI_ENTR!D:D,D111,MOVI_ENTR!O:O,L111)-SUMIFS(MOVI_SAID!H:H,MOVI_SAID!D:D,D111,MOVI_SAID!L:L,L111))</f>
        <v/>
      </c>
      <c r="J111" s="153" t="str">
        <f>IF(D111="","",VLOOKUP(D111,CADA_PROD!D:G,4,0)*H111)</f>
        <v/>
      </c>
      <c r="K111" s="14"/>
      <c r="L111" s="14"/>
      <c r="M111" s="21"/>
      <c r="N111" s="21"/>
      <c r="O111" s="21"/>
      <c r="P111" s="21"/>
    </row>
    <row r="112" spans="1:16" s="16" customFormat="1" ht="30" customHeight="1">
      <c r="A112" s="21"/>
      <c r="B112" s="21" t="str">
        <f t="shared" si="1"/>
        <v/>
      </c>
      <c r="C112" s="170"/>
      <c r="D112" s="168"/>
      <c r="E112" s="154" t="str">
        <f>IFERROR(VLOOKUP(D112,CADA_PROD!D:H,5,0),"")</f>
        <v/>
      </c>
      <c r="F112" s="169"/>
      <c r="G112" s="170"/>
      <c r="H112" s="171"/>
      <c r="I112" s="172" t="str">
        <f>IF(D112="","",SUMIFS(MOVI_ENTR!I:I,MOVI_ENTR!D:D,D112,MOVI_ENTR!O:O,L112)-SUMIFS(MOVI_SAID!H:H,MOVI_SAID!D:D,D112,MOVI_SAID!L:L,L112))</f>
        <v/>
      </c>
      <c r="J112" s="153" t="str">
        <f>IF(D112="","",VLOOKUP(D112,CADA_PROD!D:G,4,0)*H112)</f>
        <v/>
      </c>
      <c r="K112" s="14"/>
      <c r="L112" s="14"/>
      <c r="M112" s="21"/>
      <c r="N112" s="21"/>
      <c r="O112" s="21"/>
      <c r="P112" s="21"/>
    </row>
    <row r="113" spans="1:16" s="16" customFormat="1" ht="30" customHeight="1">
      <c r="A113" s="21"/>
      <c r="B113" s="21" t="str">
        <f t="shared" si="1"/>
        <v/>
      </c>
      <c r="C113" s="170"/>
      <c r="D113" s="168"/>
      <c r="E113" s="154" t="str">
        <f>IFERROR(VLOOKUP(D113,CADA_PROD!D:H,5,0),"")</f>
        <v/>
      </c>
      <c r="F113" s="169"/>
      <c r="G113" s="170"/>
      <c r="H113" s="171"/>
      <c r="I113" s="172" t="str">
        <f>IF(D113="","",SUMIFS(MOVI_ENTR!I:I,MOVI_ENTR!D:D,D113,MOVI_ENTR!O:O,L113)-SUMIFS(MOVI_SAID!H:H,MOVI_SAID!D:D,D113,MOVI_SAID!L:L,L113))</f>
        <v/>
      </c>
      <c r="J113" s="153" t="str">
        <f>IF(D113="","",VLOOKUP(D113,CADA_PROD!D:G,4,0)*H113)</f>
        <v/>
      </c>
      <c r="K113" s="14"/>
      <c r="L113" s="14"/>
      <c r="M113" s="21"/>
      <c r="N113" s="21"/>
      <c r="O113" s="21"/>
      <c r="P113" s="21"/>
    </row>
    <row r="114" spans="1:16" s="16" customFormat="1" ht="30" customHeight="1">
      <c r="A114" s="21"/>
      <c r="B114" s="21" t="str">
        <f t="shared" si="1"/>
        <v/>
      </c>
      <c r="C114" s="170"/>
      <c r="D114" s="168"/>
      <c r="E114" s="154" t="str">
        <f>IFERROR(VLOOKUP(D114,CADA_PROD!D:H,5,0),"")</f>
        <v/>
      </c>
      <c r="F114" s="169"/>
      <c r="G114" s="170"/>
      <c r="H114" s="171"/>
      <c r="I114" s="172" t="str">
        <f>IF(D114="","",SUMIFS(MOVI_ENTR!I:I,MOVI_ENTR!D:D,D114,MOVI_ENTR!O:O,L114)-SUMIFS(MOVI_SAID!H:H,MOVI_SAID!D:D,D114,MOVI_SAID!L:L,L114))</f>
        <v/>
      </c>
      <c r="J114" s="153" t="str">
        <f>IF(D114="","",VLOOKUP(D114,CADA_PROD!D:G,4,0)*H114)</f>
        <v/>
      </c>
      <c r="K114" s="14"/>
      <c r="L114" s="14"/>
      <c r="M114" s="21"/>
      <c r="N114" s="21"/>
      <c r="O114" s="21"/>
      <c r="P114" s="21"/>
    </row>
    <row r="115" spans="1:16" s="16" customFormat="1" ht="30" customHeight="1">
      <c r="A115" s="21"/>
      <c r="B115" s="21" t="str">
        <f t="shared" si="1"/>
        <v/>
      </c>
      <c r="C115" s="170"/>
      <c r="D115" s="168"/>
      <c r="E115" s="154" t="str">
        <f>IFERROR(VLOOKUP(D115,CADA_PROD!D:H,5,0),"")</f>
        <v/>
      </c>
      <c r="F115" s="169"/>
      <c r="G115" s="170"/>
      <c r="H115" s="171"/>
      <c r="I115" s="172" t="str">
        <f>IF(D115="","",SUMIFS(MOVI_ENTR!I:I,MOVI_ENTR!D:D,D115,MOVI_ENTR!O:O,L115)-SUMIFS(MOVI_SAID!H:H,MOVI_SAID!D:D,D115,MOVI_SAID!L:L,L115))</f>
        <v/>
      </c>
      <c r="J115" s="153" t="str">
        <f>IF(D115="","",VLOOKUP(D115,CADA_PROD!D:G,4,0)*H115)</f>
        <v/>
      </c>
      <c r="K115" s="14"/>
      <c r="L115" s="14"/>
      <c r="M115" s="21"/>
      <c r="N115" s="21"/>
      <c r="O115" s="21"/>
      <c r="P115" s="21"/>
    </row>
    <row r="116" spans="1:16" s="16" customFormat="1" ht="30" customHeight="1">
      <c r="A116" s="21"/>
      <c r="B116" s="21" t="str">
        <f t="shared" si="1"/>
        <v/>
      </c>
      <c r="C116" s="170"/>
      <c r="D116" s="168"/>
      <c r="E116" s="154" t="str">
        <f>IFERROR(VLOOKUP(D116,CADA_PROD!D:H,5,0),"")</f>
        <v/>
      </c>
      <c r="F116" s="169"/>
      <c r="G116" s="170"/>
      <c r="H116" s="171"/>
      <c r="I116" s="172" t="str">
        <f>IF(D116="","",SUMIFS(MOVI_ENTR!I:I,MOVI_ENTR!D:D,D116,MOVI_ENTR!O:O,L116)-SUMIFS(MOVI_SAID!H:H,MOVI_SAID!D:D,D116,MOVI_SAID!L:L,L116))</f>
        <v/>
      </c>
      <c r="J116" s="153" t="str">
        <f>IF(D116="","",VLOOKUP(D116,CADA_PROD!D:G,4,0)*H116)</f>
        <v/>
      </c>
      <c r="K116" s="14"/>
      <c r="L116" s="14"/>
      <c r="M116" s="21"/>
      <c r="N116" s="21"/>
      <c r="O116" s="21"/>
      <c r="P116" s="21"/>
    </row>
    <row r="117" spans="1:16" s="16" customFormat="1" ht="30" customHeight="1">
      <c r="A117" s="21"/>
      <c r="B117" s="21" t="str">
        <f t="shared" si="1"/>
        <v/>
      </c>
      <c r="C117" s="170"/>
      <c r="D117" s="168"/>
      <c r="E117" s="154" t="str">
        <f>IFERROR(VLOOKUP(D117,CADA_PROD!D:H,5,0),"")</f>
        <v/>
      </c>
      <c r="F117" s="169"/>
      <c r="G117" s="170"/>
      <c r="H117" s="171"/>
      <c r="I117" s="172" t="str">
        <f>IF(D117="","",SUMIFS(MOVI_ENTR!I:I,MOVI_ENTR!D:D,D117,MOVI_ENTR!O:O,L117)-SUMIFS(MOVI_SAID!H:H,MOVI_SAID!D:D,D117,MOVI_SAID!L:L,L117))</f>
        <v/>
      </c>
      <c r="J117" s="153" t="str">
        <f>IF(D117="","",VLOOKUP(D117,CADA_PROD!D:G,4,0)*H117)</f>
        <v/>
      </c>
      <c r="K117" s="14"/>
      <c r="L117" s="14"/>
      <c r="M117" s="21"/>
      <c r="N117" s="21"/>
      <c r="O117" s="21"/>
      <c r="P117" s="21"/>
    </row>
    <row r="118" spans="1:16" s="16" customFormat="1" ht="30" customHeight="1">
      <c r="A118" s="21"/>
      <c r="B118" s="21" t="str">
        <f t="shared" si="1"/>
        <v/>
      </c>
      <c r="C118" s="170"/>
      <c r="D118" s="168"/>
      <c r="E118" s="154" t="str">
        <f>IFERROR(VLOOKUP(D118,CADA_PROD!D:H,5,0),"")</f>
        <v/>
      </c>
      <c r="F118" s="169"/>
      <c r="G118" s="170"/>
      <c r="H118" s="171"/>
      <c r="I118" s="172" t="str">
        <f>IF(D118="","",SUMIFS(MOVI_ENTR!I:I,MOVI_ENTR!D:D,D118,MOVI_ENTR!O:O,L118)-SUMIFS(MOVI_SAID!H:H,MOVI_SAID!D:D,D118,MOVI_SAID!L:L,L118))</f>
        <v/>
      </c>
      <c r="J118" s="153" t="str">
        <f>IF(D118="","",VLOOKUP(D118,CADA_PROD!D:G,4,0)*H118)</f>
        <v/>
      </c>
      <c r="K118" s="14"/>
      <c r="L118" s="14"/>
      <c r="M118" s="21"/>
      <c r="N118" s="21"/>
      <c r="O118" s="21"/>
      <c r="P118" s="21"/>
    </row>
    <row r="119" spans="1:16" s="16" customFormat="1" ht="30" customHeight="1">
      <c r="A119" s="21"/>
      <c r="B119" s="21" t="str">
        <f t="shared" si="1"/>
        <v/>
      </c>
      <c r="C119" s="170"/>
      <c r="D119" s="168"/>
      <c r="E119" s="154" t="str">
        <f>IFERROR(VLOOKUP(D119,CADA_PROD!D:H,5,0),"")</f>
        <v/>
      </c>
      <c r="F119" s="169"/>
      <c r="G119" s="170"/>
      <c r="H119" s="171"/>
      <c r="I119" s="172" t="str">
        <f>IF(D119="","",SUMIFS(MOVI_ENTR!I:I,MOVI_ENTR!D:D,D119,MOVI_ENTR!O:O,L119)-SUMIFS(MOVI_SAID!H:H,MOVI_SAID!D:D,D119,MOVI_SAID!L:L,L119))</f>
        <v/>
      </c>
      <c r="J119" s="153" t="str">
        <f>IF(D119="","",VLOOKUP(D119,CADA_PROD!D:G,4,0)*H119)</f>
        <v/>
      </c>
      <c r="K119" s="14"/>
      <c r="L119" s="14"/>
      <c r="M119" s="21"/>
      <c r="N119" s="21"/>
      <c r="O119" s="21"/>
      <c r="P119" s="21"/>
    </row>
    <row r="120" spans="1:16" s="16" customFormat="1" ht="30" customHeight="1">
      <c r="A120" s="21"/>
      <c r="B120" s="21" t="str">
        <f t="shared" si="1"/>
        <v/>
      </c>
      <c r="C120" s="170"/>
      <c r="D120" s="168"/>
      <c r="E120" s="154" t="str">
        <f>IFERROR(VLOOKUP(D120,CADA_PROD!D:H,5,0),"")</f>
        <v/>
      </c>
      <c r="F120" s="169"/>
      <c r="G120" s="170"/>
      <c r="H120" s="171"/>
      <c r="I120" s="172" t="str">
        <f>IF(D120="","",SUMIFS(MOVI_ENTR!I:I,MOVI_ENTR!D:D,D120,MOVI_ENTR!O:O,L120)-SUMIFS(MOVI_SAID!H:H,MOVI_SAID!D:D,D120,MOVI_SAID!L:L,L120))</f>
        <v/>
      </c>
      <c r="J120" s="153" t="str">
        <f>IF(D120="","",VLOOKUP(D120,CADA_PROD!D:G,4,0)*H120)</f>
        <v/>
      </c>
      <c r="K120" s="14"/>
      <c r="L120" s="14"/>
      <c r="M120" s="21"/>
      <c r="N120" s="21"/>
      <c r="O120" s="21"/>
      <c r="P120" s="21"/>
    </row>
    <row r="121" spans="1:16" s="16" customFormat="1" ht="30" customHeight="1">
      <c r="A121" s="21"/>
      <c r="B121" s="21" t="str">
        <f t="shared" si="1"/>
        <v/>
      </c>
      <c r="C121" s="170"/>
      <c r="D121" s="168"/>
      <c r="E121" s="154" t="str">
        <f>IFERROR(VLOOKUP(D121,CADA_PROD!D:H,5,0),"")</f>
        <v/>
      </c>
      <c r="F121" s="169"/>
      <c r="G121" s="170"/>
      <c r="H121" s="171"/>
      <c r="I121" s="172" t="str">
        <f>IF(D121="","",SUMIFS(MOVI_ENTR!I:I,MOVI_ENTR!D:D,D121,MOVI_ENTR!O:O,L121)-SUMIFS(MOVI_SAID!H:H,MOVI_SAID!D:D,D121,MOVI_SAID!L:L,L121))</f>
        <v/>
      </c>
      <c r="J121" s="153" t="str">
        <f>IF(D121="","",VLOOKUP(D121,CADA_PROD!D:G,4,0)*H121)</f>
        <v/>
      </c>
      <c r="K121" s="14"/>
      <c r="L121" s="14"/>
      <c r="M121" s="21"/>
      <c r="N121" s="21"/>
      <c r="O121" s="21"/>
      <c r="P121" s="21"/>
    </row>
    <row r="122" spans="1:16" s="16" customFormat="1" ht="30" customHeight="1">
      <c r="A122" s="21"/>
      <c r="B122" s="21" t="str">
        <f t="shared" si="1"/>
        <v/>
      </c>
      <c r="C122" s="170"/>
      <c r="D122" s="168"/>
      <c r="E122" s="154" t="str">
        <f>IFERROR(VLOOKUP(D122,CADA_PROD!D:H,5,0),"")</f>
        <v/>
      </c>
      <c r="F122" s="169"/>
      <c r="G122" s="170"/>
      <c r="H122" s="171"/>
      <c r="I122" s="172" t="str">
        <f>IF(D122="","",SUMIFS(MOVI_ENTR!I:I,MOVI_ENTR!D:D,D122,MOVI_ENTR!O:O,L122)-SUMIFS(MOVI_SAID!H:H,MOVI_SAID!D:D,D122,MOVI_SAID!L:L,L122))</f>
        <v/>
      </c>
      <c r="J122" s="153" t="str">
        <f>IF(D122="","",VLOOKUP(D122,CADA_PROD!D:G,4,0)*H122)</f>
        <v/>
      </c>
      <c r="K122" s="14"/>
      <c r="L122" s="14"/>
      <c r="M122" s="21"/>
      <c r="N122" s="21"/>
      <c r="O122" s="21"/>
      <c r="P122" s="21"/>
    </row>
    <row r="123" spans="1:16" s="16" customFormat="1" ht="30" customHeight="1">
      <c r="A123" s="21"/>
      <c r="B123" s="21" t="str">
        <f t="shared" si="1"/>
        <v/>
      </c>
      <c r="C123" s="170"/>
      <c r="D123" s="168"/>
      <c r="E123" s="154" t="str">
        <f>IFERROR(VLOOKUP(D123,CADA_PROD!D:H,5,0),"")</f>
        <v/>
      </c>
      <c r="F123" s="169"/>
      <c r="G123" s="170"/>
      <c r="H123" s="171"/>
      <c r="I123" s="172" t="str">
        <f>IF(D123="","",SUMIFS(MOVI_ENTR!I:I,MOVI_ENTR!D:D,D123,MOVI_ENTR!O:O,L123)-SUMIFS(MOVI_SAID!H:H,MOVI_SAID!D:D,D123,MOVI_SAID!L:L,L123))</f>
        <v/>
      </c>
      <c r="J123" s="153" t="str">
        <f>IF(D123="","",VLOOKUP(D123,CADA_PROD!D:G,4,0)*H123)</f>
        <v/>
      </c>
      <c r="K123" s="14"/>
      <c r="L123" s="14"/>
      <c r="M123" s="21"/>
      <c r="N123" s="21"/>
      <c r="O123" s="21"/>
      <c r="P123" s="21"/>
    </row>
    <row r="124" spans="1:16" s="16" customFormat="1" ht="30" customHeight="1">
      <c r="A124" s="21"/>
      <c r="B124" s="21" t="str">
        <f t="shared" si="1"/>
        <v/>
      </c>
      <c r="C124" s="170"/>
      <c r="D124" s="168"/>
      <c r="E124" s="154" t="str">
        <f>IFERROR(VLOOKUP(D124,CADA_PROD!D:H,5,0),"")</f>
        <v/>
      </c>
      <c r="F124" s="169"/>
      <c r="G124" s="170"/>
      <c r="H124" s="171"/>
      <c r="I124" s="172" t="str">
        <f>IF(D124="","",SUMIFS(MOVI_ENTR!I:I,MOVI_ENTR!D:D,D124,MOVI_ENTR!O:O,L124)-SUMIFS(MOVI_SAID!H:H,MOVI_SAID!D:D,D124,MOVI_SAID!L:L,L124))</f>
        <v/>
      </c>
      <c r="J124" s="153" t="str">
        <f>IF(D124="","",VLOOKUP(D124,CADA_PROD!D:G,4,0)*H124)</f>
        <v/>
      </c>
      <c r="K124" s="14"/>
      <c r="L124" s="14"/>
      <c r="M124" s="21"/>
      <c r="N124" s="21"/>
      <c r="O124" s="21"/>
      <c r="P124" s="21"/>
    </row>
    <row r="125" spans="1:16" s="16" customFormat="1" ht="30" customHeight="1">
      <c r="A125" s="21"/>
      <c r="B125" s="21" t="str">
        <f t="shared" si="1"/>
        <v/>
      </c>
      <c r="C125" s="170"/>
      <c r="D125" s="168"/>
      <c r="E125" s="154" t="str">
        <f>IFERROR(VLOOKUP(D125,CADA_PROD!D:H,5,0),"")</f>
        <v/>
      </c>
      <c r="F125" s="169"/>
      <c r="G125" s="170"/>
      <c r="H125" s="171"/>
      <c r="I125" s="172" t="str">
        <f>IF(D125="","",SUMIFS(MOVI_ENTR!I:I,MOVI_ENTR!D:D,D125,MOVI_ENTR!O:O,L125)-SUMIFS(MOVI_SAID!H:H,MOVI_SAID!D:D,D125,MOVI_SAID!L:L,L125))</f>
        <v/>
      </c>
      <c r="J125" s="153" t="str">
        <f>IF(D125="","",VLOOKUP(D125,CADA_PROD!D:G,4,0)*H125)</f>
        <v/>
      </c>
      <c r="K125" s="14"/>
      <c r="L125" s="14"/>
      <c r="M125" s="21"/>
      <c r="N125" s="21"/>
      <c r="O125" s="21"/>
      <c r="P125" s="21"/>
    </row>
    <row r="126" spans="1:16" s="16" customFormat="1" ht="30" customHeight="1">
      <c r="A126" s="21"/>
      <c r="B126" s="21" t="str">
        <f t="shared" si="1"/>
        <v/>
      </c>
      <c r="C126" s="170"/>
      <c r="D126" s="168"/>
      <c r="E126" s="154" t="str">
        <f>IFERROR(VLOOKUP(D126,CADA_PROD!D:H,5,0),"")</f>
        <v/>
      </c>
      <c r="F126" s="169"/>
      <c r="G126" s="170"/>
      <c r="H126" s="171"/>
      <c r="I126" s="172" t="str">
        <f>IF(D126="","",SUMIFS(MOVI_ENTR!I:I,MOVI_ENTR!D:D,D126,MOVI_ENTR!O:O,L126)-SUMIFS(MOVI_SAID!H:H,MOVI_SAID!D:D,D126,MOVI_SAID!L:L,L126))</f>
        <v/>
      </c>
      <c r="J126" s="153" t="str">
        <f>IF(D126="","",VLOOKUP(D126,CADA_PROD!D:G,4,0)*H126)</f>
        <v/>
      </c>
      <c r="K126" s="14"/>
      <c r="L126" s="14"/>
      <c r="M126" s="21"/>
      <c r="N126" s="21"/>
      <c r="O126" s="21"/>
      <c r="P126" s="21"/>
    </row>
    <row r="127" spans="1:16" s="16" customFormat="1" ht="30" customHeight="1">
      <c r="A127" s="21"/>
      <c r="B127" s="21" t="str">
        <f t="shared" si="1"/>
        <v/>
      </c>
      <c r="C127" s="170"/>
      <c r="D127" s="168"/>
      <c r="E127" s="154" t="str">
        <f>IFERROR(VLOOKUP(D127,CADA_PROD!D:H,5,0),"")</f>
        <v/>
      </c>
      <c r="F127" s="169"/>
      <c r="G127" s="170"/>
      <c r="H127" s="171"/>
      <c r="I127" s="172" t="str">
        <f>IF(D127="","",SUMIFS(MOVI_ENTR!I:I,MOVI_ENTR!D:D,D127,MOVI_ENTR!O:O,L127)-SUMIFS(MOVI_SAID!H:H,MOVI_SAID!D:D,D127,MOVI_SAID!L:L,L127))</f>
        <v/>
      </c>
      <c r="J127" s="153" t="str">
        <f>IF(D127="","",VLOOKUP(D127,CADA_PROD!D:G,4,0)*H127)</f>
        <v/>
      </c>
      <c r="K127" s="14"/>
      <c r="L127" s="14"/>
      <c r="M127" s="21"/>
      <c r="N127" s="21"/>
      <c r="O127" s="21"/>
      <c r="P127" s="21"/>
    </row>
    <row r="128" spans="1:16" s="16" customFormat="1" ht="30" customHeight="1">
      <c r="A128" s="21"/>
      <c r="B128" s="21" t="str">
        <f t="shared" si="1"/>
        <v/>
      </c>
      <c r="C128" s="170"/>
      <c r="D128" s="168"/>
      <c r="E128" s="154" t="str">
        <f>IFERROR(VLOOKUP(D128,CADA_PROD!D:H,5,0),"")</f>
        <v/>
      </c>
      <c r="F128" s="169"/>
      <c r="G128" s="170"/>
      <c r="H128" s="171"/>
      <c r="I128" s="172" t="str">
        <f>IF(D128="","",SUMIFS(MOVI_ENTR!I:I,MOVI_ENTR!D:D,D128,MOVI_ENTR!O:O,L128)-SUMIFS(MOVI_SAID!H:H,MOVI_SAID!D:D,D128,MOVI_SAID!L:L,L128))</f>
        <v/>
      </c>
      <c r="J128" s="153" t="str">
        <f>IF(D128="","",VLOOKUP(D128,CADA_PROD!D:G,4,0)*H128)</f>
        <v/>
      </c>
      <c r="K128" s="14"/>
      <c r="L128" s="14"/>
      <c r="M128" s="21"/>
      <c r="N128" s="21"/>
      <c r="O128" s="21"/>
      <c r="P128" s="21"/>
    </row>
    <row r="129" spans="1:16" s="16" customFormat="1" ht="30" customHeight="1">
      <c r="A129" s="21"/>
      <c r="B129" s="21" t="str">
        <f t="shared" si="1"/>
        <v/>
      </c>
      <c r="C129" s="170"/>
      <c r="D129" s="168"/>
      <c r="E129" s="154" t="str">
        <f>IFERROR(VLOOKUP(D129,CADA_PROD!D:H,5,0),"")</f>
        <v/>
      </c>
      <c r="F129" s="169"/>
      <c r="G129" s="170"/>
      <c r="H129" s="171"/>
      <c r="I129" s="172" t="str">
        <f>IF(D129="","",SUMIFS(MOVI_ENTR!I:I,MOVI_ENTR!D:D,D129,MOVI_ENTR!O:O,L129)-SUMIFS(MOVI_SAID!H:H,MOVI_SAID!D:D,D129,MOVI_SAID!L:L,L129))</f>
        <v/>
      </c>
      <c r="J129" s="153" t="str">
        <f>IF(D129="","",VLOOKUP(D129,CADA_PROD!D:G,4,0)*H129)</f>
        <v/>
      </c>
      <c r="K129" s="14"/>
      <c r="L129" s="14"/>
      <c r="M129" s="21"/>
      <c r="N129" s="21"/>
      <c r="O129" s="21"/>
      <c r="P129" s="21"/>
    </row>
    <row r="130" spans="1:16" s="16" customFormat="1" ht="30" customHeight="1">
      <c r="A130" s="21"/>
      <c r="B130" s="21" t="str">
        <f t="shared" si="1"/>
        <v/>
      </c>
      <c r="C130" s="170"/>
      <c r="D130" s="168"/>
      <c r="E130" s="154" t="str">
        <f>IFERROR(VLOOKUP(D130,CADA_PROD!D:H,5,0),"")</f>
        <v/>
      </c>
      <c r="F130" s="169"/>
      <c r="G130" s="170"/>
      <c r="H130" s="171"/>
      <c r="I130" s="172" t="str">
        <f>IF(D130="","",SUMIFS(MOVI_ENTR!I:I,MOVI_ENTR!D:D,D130,MOVI_ENTR!O:O,L130)-SUMIFS(MOVI_SAID!H:H,MOVI_SAID!D:D,D130,MOVI_SAID!L:L,L130))</f>
        <v/>
      </c>
      <c r="J130" s="153" t="str">
        <f>IF(D130="","",VLOOKUP(D130,CADA_PROD!D:G,4,0)*H130)</f>
        <v/>
      </c>
      <c r="K130" s="14"/>
      <c r="L130" s="14"/>
      <c r="M130" s="21"/>
      <c r="N130" s="21"/>
      <c r="O130" s="21"/>
      <c r="P130" s="21"/>
    </row>
    <row r="131" spans="1:16" s="16" customFormat="1" ht="30" customHeight="1">
      <c r="A131" s="21"/>
      <c r="B131" s="21" t="str">
        <f t="shared" si="1"/>
        <v/>
      </c>
      <c r="C131" s="170"/>
      <c r="D131" s="168"/>
      <c r="E131" s="154" t="str">
        <f>IFERROR(VLOOKUP(D131,CADA_PROD!D:H,5,0),"")</f>
        <v/>
      </c>
      <c r="F131" s="169"/>
      <c r="G131" s="170"/>
      <c r="H131" s="171"/>
      <c r="I131" s="172" t="str">
        <f>IF(D131="","",SUMIFS(MOVI_ENTR!I:I,MOVI_ENTR!D:D,D131,MOVI_ENTR!O:O,L131)-SUMIFS(MOVI_SAID!H:H,MOVI_SAID!D:D,D131,MOVI_SAID!L:L,L131))</f>
        <v/>
      </c>
      <c r="J131" s="153" t="str">
        <f>IF(D131="","",VLOOKUP(D131,CADA_PROD!D:G,4,0)*H131)</f>
        <v/>
      </c>
      <c r="K131" s="14"/>
      <c r="L131" s="14"/>
      <c r="M131" s="21"/>
      <c r="N131" s="21"/>
      <c r="O131" s="21"/>
      <c r="P131" s="21"/>
    </row>
    <row r="132" spans="1:16" s="16" customFormat="1" ht="30" customHeight="1">
      <c r="A132" s="21"/>
      <c r="B132" s="21" t="str">
        <f t="shared" si="1"/>
        <v/>
      </c>
      <c r="C132" s="170"/>
      <c r="D132" s="168"/>
      <c r="E132" s="154" t="str">
        <f>IFERROR(VLOOKUP(D132,CADA_PROD!D:H,5,0),"")</f>
        <v/>
      </c>
      <c r="F132" s="169"/>
      <c r="G132" s="170"/>
      <c r="H132" s="171"/>
      <c r="I132" s="172" t="str">
        <f>IF(D132="","",SUMIFS(MOVI_ENTR!I:I,MOVI_ENTR!D:D,D132,MOVI_ENTR!O:O,L132)-SUMIFS(MOVI_SAID!H:H,MOVI_SAID!D:D,D132,MOVI_SAID!L:L,L132))</f>
        <v/>
      </c>
      <c r="J132" s="153" t="str">
        <f>IF(D132="","",VLOOKUP(D132,CADA_PROD!D:G,4,0)*H132)</f>
        <v/>
      </c>
      <c r="K132" s="14"/>
      <c r="L132" s="14"/>
      <c r="M132" s="21"/>
      <c r="N132" s="21"/>
      <c r="O132" s="21"/>
      <c r="P132" s="21"/>
    </row>
    <row r="133" spans="1:16" s="16" customFormat="1" ht="30" customHeight="1">
      <c r="A133" s="21"/>
      <c r="B133" s="21" t="str">
        <f t="shared" si="1"/>
        <v/>
      </c>
      <c r="C133" s="170"/>
      <c r="D133" s="168"/>
      <c r="E133" s="154" t="str">
        <f>IFERROR(VLOOKUP(D133,CADA_PROD!D:H,5,0),"")</f>
        <v/>
      </c>
      <c r="F133" s="169"/>
      <c r="G133" s="170"/>
      <c r="H133" s="171"/>
      <c r="I133" s="172" t="str">
        <f>IF(D133="","",SUMIFS(MOVI_ENTR!I:I,MOVI_ENTR!D:D,D133,MOVI_ENTR!O:O,L133)-SUMIFS(MOVI_SAID!H:H,MOVI_SAID!D:D,D133,MOVI_SAID!L:L,L133))</f>
        <v/>
      </c>
      <c r="J133" s="153" t="str">
        <f>IF(D133="","",VLOOKUP(D133,CADA_PROD!D:G,4,0)*H133)</f>
        <v/>
      </c>
      <c r="K133" s="14"/>
      <c r="L133" s="14"/>
      <c r="M133" s="21"/>
      <c r="N133" s="21"/>
      <c r="O133" s="21"/>
      <c r="P133" s="21"/>
    </row>
    <row r="134" spans="1:16" s="16" customFormat="1" ht="30" customHeight="1">
      <c r="A134" s="21"/>
      <c r="B134" s="21" t="str">
        <f t="shared" si="1"/>
        <v/>
      </c>
      <c r="C134" s="170"/>
      <c r="D134" s="168"/>
      <c r="E134" s="154" t="str">
        <f>IFERROR(VLOOKUP(D134,CADA_PROD!D:H,5,0),"")</f>
        <v/>
      </c>
      <c r="F134" s="169"/>
      <c r="G134" s="170"/>
      <c r="H134" s="171"/>
      <c r="I134" s="172" t="str">
        <f>IF(D134="","",SUMIFS(MOVI_ENTR!I:I,MOVI_ENTR!D:D,D134,MOVI_ENTR!O:O,L134)-SUMIFS(MOVI_SAID!H:H,MOVI_SAID!D:D,D134,MOVI_SAID!L:L,L134))</f>
        <v/>
      </c>
      <c r="J134" s="153" t="str">
        <f>IF(D134="","",VLOOKUP(D134,CADA_PROD!D:G,4,0)*H134)</f>
        <v/>
      </c>
      <c r="K134" s="14"/>
      <c r="L134" s="14"/>
      <c r="M134" s="21"/>
      <c r="N134" s="21"/>
      <c r="O134" s="21"/>
      <c r="P134" s="21"/>
    </row>
    <row r="135" spans="1:16" s="16" customFormat="1" ht="30" customHeight="1">
      <c r="A135" s="21"/>
      <c r="B135" s="21" t="str">
        <f t="shared" ref="B135:B198" si="2">IF(D135="","",MONTH(C135))</f>
        <v/>
      </c>
      <c r="C135" s="170"/>
      <c r="D135" s="168"/>
      <c r="E135" s="154" t="str">
        <f>IFERROR(VLOOKUP(D135,CADA_PROD!D:H,5,0),"")</f>
        <v/>
      </c>
      <c r="F135" s="169"/>
      <c r="G135" s="170"/>
      <c r="H135" s="171"/>
      <c r="I135" s="172" t="str">
        <f>IF(D135="","",SUMIFS(MOVI_ENTR!I:I,MOVI_ENTR!D:D,D135,MOVI_ENTR!O:O,L135)-SUMIFS(MOVI_SAID!H:H,MOVI_SAID!D:D,D135,MOVI_SAID!L:L,L135))</f>
        <v/>
      </c>
      <c r="J135" s="153" t="str">
        <f>IF(D135="","",VLOOKUP(D135,CADA_PROD!D:G,4,0)*H135)</f>
        <v/>
      </c>
      <c r="K135" s="14"/>
      <c r="L135" s="14"/>
      <c r="M135" s="21"/>
      <c r="N135" s="21"/>
      <c r="O135" s="21"/>
      <c r="P135" s="21"/>
    </row>
    <row r="136" spans="1:16" s="16" customFormat="1" ht="30" customHeight="1">
      <c r="A136" s="21"/>
      <c r="B136" s="21" t="str">
        <f t="shared" si="2"/>
        <v/>
      </c>
      <c r="C136" s="170"/>
      <c r="D136" s="168"/>
      <c r="E136" s="154" t="str">
        <f>IFERROR(VLOOKUP(D136,CADA_PROD!D:H,5,0),"")</f>
        <v/>
      </c>
      <c r="F136" s="169"/>
      <c r="G136" s="170"/>
      <c r="H136" s="171"/>
      <c r="I136" s="172" t="str">
        <f>IF(D136="","",SUMIFS(MOVI_ENTR!I:I,MOVI_ENTR!D:D,D136,MOVI_ENTR!O:O,L136)-SUMIFS(MOVI_SAID!H:H,MOVI_SAID!D:D,D136,MOVI_SAID!L:L,L136))</f>
        <v/>
      </c>
      <c r="J136" s="153" t="str">
        <f>IF(D136="","",VLOOKUP(D136,CADA_PROD!D:G,4,0)*H136)</f>
        <v/>
      </c>
      <c r="K136" s="14"/>
      <c r="L136" s="14"/>
      <c r="M136" s="21"/>
      <c r="N136" s="21"/>
      <c r="O136" s="21"/>
      <c r="P136" s="21"/>
    </row>
    <row r="137" spans="1:16" s="16" customFormat="1" ht="30" customHeight="1">
      <c r="A137" s="21"/>
      <c r="B137" s="21" t="str">
        <f t="shared" si="2"/>
        <v/>
      </c>
      <c r="C137" s="170"/>
      <c r="D137" s="168"/>
      <c r="E137" s="154" t="str">
        <f>IFERROR(VLOOKUP(D137,CADA_PROD!D:H,5,0),"")</f>
        <v/>
      </c>
      <c r="F137" s="169"/>
      <c r="G137" s="170"/>
      <c r="H137" s="171"/>
      <c r="I137" s="172" t="str">
        <f>IF(D137="","",SUMIFS(MOVI_ENTR!I:I,MOVI_ENTR!D:D,D137,MOVI_ENTR!O:O,L137)-SUMIFS(MOVI_SAID!H:H,MOVI_SAID!D:D,D137,MOVI_SAID!L:L,L137))</f>
        <v/>
      </c>
      <c r="J137" s="153" t="str">
        <f>IF(D137="","",VLOOKUP(D137,CADA_PROD!D:G,4,0)*H137)</f>
        <v/>
      </c>
      <c r="K137" s="14"/>
      <c r="L137" s="14"/>
      <c r="M137" s="21"/>
      <c r="N137" s="21"/>
      <c r="O137" s="21"/>
      <c r="P137" s="21"/>
    </row>
    <row r="138" spans="1:16" s="16" customFormat="1" ht="30" customHeight="1">
      <c r="A138" s="21"/>
      <c r="B138" s="21" t="str">
        <f t="shared" si="2"/>
        <v/>
      </c>
      <c r="C138" s="170"/>
      <c r="D138" s="168"/>
      <c r="E138" s="154" t="str">
        <f>IFERROR(VLOOKUP(D138,CADA_PROD!D:H,5,0),"")</f>
        <v/>
      </c>
      <c r="F138" s="169"/>
      <c r="G138" s="170"/>
      <c r="H138" s="171"/>
      <c r="I138" s="172" t="str">
        <f>IF(D138="","",SUMIFS(MOVI_ENTR!I:I,MOVI_ENTR!D:D,D138,MOVI_ENTR!O:O,L138)-SUMIFS(MOVI_SAID!H:H,MOVI_SAID!D:D,D138,MOVI_SAID!L:L,L138))</f>
        <v/>
      </c>
      <c r="J138" s="153" t="str">
        <f>IF(D138="","",VLOOKUP(D138,CADA_PROD!D:G,4,0)*H138)</f>
        <v/>
      </c>
      <c r="K138" s="14"/>
      <c r="L138" s="14"/>
      <c r="M138" s="21"/>
      <c r="N138" s="21"/>
      <c r="O138" s="21"/>
      <c r="P138" s="21"/>
    </row>
    <row r="139" spans="1:16" s="16" customFormat="1" ht="30" customHeight="1">
      <c r="A139" s="21"/>
      <c r="B139" s="21" t="str">
        <f t="shared" si="2"/>
        <v/>
      </c>
      <c r="C139" s="170"/>
      <c r="D139" s="168"/>
      <c r="E139" s="154" t="str">
        <f>IFERROR(VLOOKUP(D139,CADA_PROD!D:H,5,0),"")</f>
        <v/>
      </c>
      <c r="F139" s="169"/>
      <c r="G139" s="170"/>
      <c r="H139" s="171"/>
      <c r="I139" s="172" t="str">
        <f>IF(D139="","",SUMIFS(MOVI_ENTR!I:I,MOVI_ENTR!D:D,D139,MOVI_ENTR!O:O,L139)-SUMIFS(MOVI_SAID!H:H,MOVI_SAID!D:D,D139,MOVI_SAID!L:L,L139))</f>
        <v/>
      </c>
      <c r="J139" s="153" t="str">
        <f>IF(D139="","",VLOOKUP(D139,CADA_PROD!D:G,4,0)*H139)</f>
        <v/>
      </c>
      <c r="K139" s="14"/>
      <c r="L139" s="14"/>
      <c r="M139" s="21"/>
      <c r="N139" s="21"/>
      <c r="O139" s="21"/>
      <c r="P139" s="21"/>
    </row>
    <row r="140" spans="1:16" s="16" customFormat="1" ht="30" customHeight="1">
      <c r="A140" s="21"/>
      <c r="B140" s="21" t="str">
        <f t="shared" si="2"/>
        <v/>
      </c>
      <c r="C140" s="170"/>
      <c r="D140" s="168"/>
      <c r="E140" s="154" t="str">
        <f>IFERROR(VLOOKUP(D140,CADA_PROD!D:H,5,0),"")</f>
        <v/>
      </c>
      <c r="F140" s="169"/>
      <c r="G140" s="170"/>
      <c r="H140" s="171"/>
      <c r="I140" s="172" t="str">
        <f>IF(D140="","",SUMIFS(MOVI_ENTR!I:I,MOVI_ENTR!D:D,D140,MOVI_ENTR!O:O,L140)-SUMIFS(MOVI_SAID!H:H,MOVI_SAID!D:D,D140,MOVI_SAID!L:L,L140))</f>
        <v/>
      </c>
      <c r="J140" s="153" t="str">
        <f>IF(D140="","",VLOOKUP(D140,CADA_PROD!D:G,4,0)*H140)</f>
        <v/>
      </c>
      <c r="K140" s="14"/>
      <c r="L140" s="14"/>
      <c r="M140" s="21"/>
      <c r="N140" s="21"/>
      <c r="O140" s="21"/>
      <c r="P140" s="21"/>
    </row>
    <row r="141" spans="1:16" s="16" customFormat="1" ht="30" customHeight="1">
      <c r="A141" s="21"/>
      <c r="B141" s="21" t="str">
        <f t="shared" si="2"/>
        <v/>
      </c>
      <c r="C141" s="170"/>
      <c r="D141" s="168"/>
      <c r="E141" s="154" t="str">
        <f>IFERROR(VLOOKUP(D141,CADA_PROD!D:H,5,0),"")</f>
        <v/>
      </c>
      <c r="F141" s="169"/>
      <c r="G141" s="170"/>
      <c r="H141" s="171"/>
      <c r="I141" s="172" t="str">
        <f>IF(D141="","",SUMIFS(MOVI_ENTR!I:I,MOVI_ENTR!D:D,D141,MOVI_ENTR!O:O,L141)-SUMIFS(MOVI_SAID!H:H,MOVI_SAID!D:D,D141,MOVI_SAID!L:L,L141))</f>
        <v/>
      </c>
      <c r="J141" s="153" t="str">
        <f>IF(D141="","",VLOOKUP(D141,CADA_PROD!D:G,4,0)*H141)</f>
        <v/>
      </c>
      <c r="K141" s="14"/>
      <c r="L141" s="14"/>
      <c r="M141" s="21"/>
      <c r="N141" s="21"/>
      <c r="O141" s="21"/>
      <c r="P141" s="21"/>
    </row>
    <row r="142" spans="1:16" s="16" customFormat="1" ht="30" customHeight="1">
      <c r="A142" s="21"/>
      <c r="B142" s="21" t="str">
        <f t="shared" si="2"/>
        <v/>
      </c>
      <c r="C142" s="170"/>
      <c r="D142" s="168"/>
      <c r="E142" s="154" t="str">
        <f>IFERROR(VLOOKUP(D142,CADA_PROD!D:H,5,0),"")</f>
        <v/>
      </c>
      <c r="F142" s="169"/>
      <c r="G142" s="170"/>
      <c r="H142" s="171"/>
      <c r="I142" s="172" t="str">
        <f>IF(D142="","",SUMIFS(MOVI_ENTR!I:I,MOVI_ENTR!D:D,D142,MOVI_ENTR!O:O,L142)-SUMIFS(MOVI_SAID!H:H,MOVI_SAID!D:D,D142,MOVI_SAID!L:L,L142))</f>
        <v/>
      </c>
      <c r="J142" s="153" t="str">
        <f>IF(D142="","",VLOOKUP(D142,CADA_PROD!D:G,4,0)*H142)</f>
        <v/>
      </c>
      <c r="K142" s="14"/>
      <c r="L142" s="14"/>
      <c r="M142" s="21"/>
      <c r="N142" s="21"/>
      <c r="O142" s="21"/>
      <c r="P142" s="21"/>
    </row>
    <row r="143" spans="1:16" s="16" customFormat="1" ht="30" customHeight="1">
      <c r="A143" s="21"/>
      <c r="B143" s="21" t="str">
        <f t="shared" si="2"/>
        <v/>
      </c>
      <c r="C143" s="170"/>
      <c r="D143" s="168"/>
      <c r="E143" s="154" t="str">
        <f>IFERROR(VLOOKUP(D143,CADA_PROD!D:H,5,0),"")</f>
        <v/>
      </c>
      <c r="F143" s="169"/>
      <c r="G143" s="170"/>
      <c r="H143" s="171"/>
      <c r="I143" s="172" t="str">
        <f>IF(D143="","",SUMIFS(MOVI_ENTR!I:I,MOVI_ENTR!D:D,D143,MOVI_ENTR!O:O,L143)-SUMIFS(MOVI_SAID!H:H,MOVI_SAID!D:D,D143,MOVI_SAID!L:L,L143))</f>
        <v/>
      </c>
      <c r="J143" s="153" t="str">
        <f>IF(D143="","",VLOOKUP(D143,CADA_PROD!D:G,4,0)*H143)</f>
        <v/>
      </c>
      <c r="K143" s="14"/>
      <c r="L143" s="14"/>
      <c r="M143" s="21"/>
      <c r="N143" s="21"/>
      <c r="O143" s="21"/>
      <c r="P143" s="21"/>
    </row>
    <row r="144" spans="1:16" s="16" customFormat="1" ht="30" customHeight="1">
      <c r="A144" s="21"/>
      <c r="B144" s="21" t="str">
        <f t="shared" si="2"/>
        <v/>
      </c>
      <c r="C144" s="170"/>
      <c r="D144" s="168"/>
      <c r="E144" s="154" t="str">
        <f>IFERROR(VLOOKUP(D144,CADA_PROD!D:H,5,0),"")</f>
        <v/>
      </c>
      <c r="F144" s="169"/>
      <c r="G144" s="170"/>
      <c r="H144" s="171"/>
      <c r="I144" s="172" t="str">
        <f>IF(D144="","",SUMIFS(MOVI_ENTR!I:I,MOVI_ENTR!D:D,D144,MOVI_ENTR!O:O,L144)-SUMIFS(MOVI_SAID!H:H,MOVI_SAID!D:D,D144,MOVI_SAID!L:L,L144))</f>
        <v/>
      </c>
      <c r="J144" s="153" t="str">
        <f>IF(D144="","",VLOOKUP(D144,CADA_PROD!D:G,4,0)*H144)</f>
        <v/>
      </c>
      <c r="K144" s="14"/>
      <c r="L144" s="14"/>
      <c r="M144" s="21"/>
      <c r="N144" s="21"/>
      <c r="O144" s="21"/>
      <c r="P144" s="21"/>
    </row>
    <row r="145" spans="1:16" s="16" customFormat="1" ht="30" customHeight="1">
      <c r="A145" s="21"/>
      <c r="B145" s="21" t="str">
        <f t="shared" si="2"/>
        <v/>
      </c>
      <c r="C145" s="170"/>
      <c r="D145" s="168"/>
      <c r="E145" s="154" t="str">
        <f>IFERROR(VLOOKUP(D145,CADA_PROD!D:H,5,0),"")</f>
        <v/>
      </c>
      <c r="F145" s="169"/>
      <c r="G145" s="170"/>
      <c r="H145" s="171"/>
      <c r="I145" s="172" t="str">
        <f>IF(D145="","",SUMIFS(MOVI_ENTR!I:I,MOVI_ENTR!D:D,D145,MOVI_ENTR!O:O,L145)-SUMIFS(MOVI_SAID!H:H,MOVI_SAID!D:D,D145,MOVI_SAID!L:L,L145))</f>
        <v/>
      </c>
      <c r="J145" s="153" t="str">
        <f>IF(D145="","",VLOOKUP(D145,CADA_PROD!D:G,4,0)*H145)</f>
        <v/>
      </c>
      <c r="K145" s="14"/>
      <c r="L145" s="14"/>
      <c r="M145" s="21"/>
      <c r="N145" s="21"/>
      <c r="O145" s="21"/>
      <c r="P145" s="21"/>
    </row>
    <row r="146" spans="1:16" s="16" customFormat="1" ht="30" customHeight="1">
      <c r="A146" s="21"/>
      <c r="B146" s="21" t="str">
        <f t="shared" si="2"/>
        <v/>
      </c>
      <c r="C146" s="170"/>
      <c r="D146" s="168"/>
      <c r="E146" s="154" t="str">
        <f>IFERROR(VLOOKUP(D146,CADA_PROD!D:H,5,0),"")</f>
        <v/>
      </c>
      <c r="F146" s="169"/>
      <c r="G146" s="170"/>
      <c r="H146" s="171"/>
      <c r="I146" s="172" t="str">
        <f>IF(D146="","",SUMIFS(MOVI_ENTR!I:I,MOVI_ENTR!D:D,D146,MOVI_ENTR!O:O,L146)-SUMIFS(MOVI_SAID!H:H,MOVI_SAID!D:D,D146,MOVI_SAID!L:L,L146))</f>
        <v/>
      </c>
      <c r="J146" s="153" t="str">
        <f>IF(D146="","",VLOOKUP(D146,CADA_PROD!D:G,4,0)*H146)</f>
        <v/>
      </c>
      <c r="K146" s="14"/>
      <c r="L146" s="14"/>
      <c r="M146" s="21"/>
      <c r="N146" s="21"/>
      <c r="O146" s="21"/>
      <c r="P146" s="21"/>
    </row>
    <row r="147" spans="1:16" s="16" customFormat="1" ht="30" customHeight="1">
      <c r="A147" s="21"/>
      <c r="B147" s="21" t="str">
        <f t="shared" si="2"/>
        <v/>
      </c>
      <c r="C147" s="170"/>
      <c r="D147" s="168"/>
      <c r="E147" s="154" t="str">
        <f>IFERROR(VLOOKUP(D147,CADA_PROD!D:H,5,0),"")</f>
        <v/>
      </c>
      <c r="F147" s="169"/>
      <c r="G147" s="170"/>
      <c r="H147" s="171"/>
      <c r="I147" s="172" t="str">
        <f>IF(D147="","",SUMIFS(MOVI_ENTR!I:I,MOVI_ENTR!D:D,D147,MOVI_ENTR!O:O,L147)-SUMIFS(MOVI_SAID!H:H,MOVI_SAID!D:D,D147,MOVI_SAID!L:L,L147))</f>
        <v/>
      </c>
      <c r="J147" s="153" t="str">
        <f>IF(D147="","",VLOOKUP(D147,CADA_PROD!D:G,4,0)*H147)</f>
        <v/>
      </c>
      <c r="K147" s="14"/>
      <c r="L147" s="14"/>
      <c r="M147" s="21"/>
      <c r="N147" s="21"/>
      <c r="O147" s="21"/>
      <c r="P147" s="21"/>
    </row>
    <row r="148" spans="1:16" s="16" customFormat="1" ht="30" customHeight="1">
      <c r="A148" s="21"/>
      <c r="B148" s="21" t="str">
        <f t="shared" si="2"/>
        <v/>
      </c>
      <c r="C148" s="170"/>
      <c r="D148" s="168"/>
      <c r="E148" s="154" t="str">
        <f>IFERROR(VLOOKUP(D148,CADA_PROD!D:H,5,0),"")</f>
        <v/>
      </c>
      <c r="F148" s="169"/>
      <c r="G148" s="170"/>
      <c r="H148" s="171"/>
      <c r="I148" s="172" t="str">
        <f>IF(D148="","",SUMIFS(MOVI_ENTR!I:I,MOVI_ENTR!D:D,D148,MOVI_ENTR!O:O,L148)-SUMIFS(MOVI_SAID!H:H,MOVI_SAID!D:D,D148,MOVI_SAID!L:L,L148))</f>
        <v/>
      </c>
      <c r="J148" s="153" t="str">
        <f>IF(D148="","",VLOOKUP(D148,CADA_PROD!D:G,4,0)*H148)</f>
        <v/>
      </c>
      <c r="K148" s="14"/>
      <c r="L148" s="14"/>
      <c r="M148" s="21"/>
      <c r="N148" s="21"/>
      <c r="O148" s="21"/>
      <c r="P148" s="21"/>
    </row>
    <row r="149" spans="1:16" s="16" customFormat="1" ht="30" customHeight="1">
      <c r="A149" s="21"/>
      <c r="B149" s="21" t="str">
        <f t="shared" si="2"/>
        <v/>
      </c>
      <c r="C149" s="170"/>
      <c r="D149" s="168"/>
      <c r="E149" s="154" t="str">
        <f>IFERROR(VLOOKUP(D149,CADA_PROD!D:H,5,0),"")</f>
        <v/>
      </c>
      <c r="F149" s="169"/>
      <c r="G149" s="170"/>
      <c r="H149" s="171"/>
      <c r="I149" s="172" t="str">
        <f>IF(D149="","",SUMIFS(MOVI_ENTR!I:I,MOVI_ENTR!D:D,D149,MOVI_ENTR!O:O,L149)-SUMIFS(MOVI_SAID!H:H,MOVI_SAID!D:D,D149,MOVI_SAID!L:L,L149))</f>
        <v/>
      </c>
      <c r="J149" s="153" t="str">
        <f>IF(D149="","",VLOOKUP(D149,CADA_PROD!D:G,4,0)*H149)</f>
        <v/>
      </c>
      <c r="K149" s="14"/>
      <c r="L149" s="14"/>
      <c r="M149" s="21"/>
      <c r="N149" s="21"/>
      <c r="O149" s="21"/>
      <c r="P149" s="21"/>
    </row>
    <row r="150" spans="1:16" s="16" customFormat="1" ht="30" customHeight="1">
      <c r="A150" s="21"/>
      <c r="B150" s="21" t="str">
        <f t="shared" si="2"/>
        <v/>
      </c>
      <c r="C150" s="170"/>
      <c r="D150" s="168"/>
      <c r="E150" s="154" t="str">
        <f>IFERROR(VLOOKUP(D150,CADA_PROD!D:H,5,0),"")</f>
        <v/>
      </c>
      <c r="F150" s="169"/>
      <c r="G150" s="170"/>
      <c r="H150" s="171"/>
      <c r="I150" s="172" t="str">
        <f>IF(D150="","",SUMIFS(MOVI_ENTR!I:I,MOVI_ENTR!D:D,D150,MOVI_ENTR!O:O,L150)-SUMIFS(MOVI_SAID!H:H,MOVI_SAID!D:D,D150,MOVI_SAID!L:L,L150))</f>
        <v/>
      </c>
      <c r="J150" s="153" t="str">
        <f>IF(D150="","",VLOOKUP(D150,CADA_PROD!D:G,4,0)*H150)</f>
        <v/>
      </c>
      <c r="K150" s="14"/>
      <c r="L150" s="14"/>
      <c r="M150" s="21"/>
      <c r="N150" s="21"/>
      <c r="O150" s="21"/>
      <c r="P150" s="21"/>
    </row>
    <row r="151" spans="1:16" s="16" customFormat="1" ht="30" customHeight="1">
      <c r="A151" s="21"/>
      <c r="B151" s="21" t="str">
        <f t="shared" si="2"/>
        <v/>
      </c>
      <c r="C151" s="170"/>
      <c r="D151" s="168"/>
      <c r="E151" s="154" t="str">
        <f>IFERROR(VLOOKUP(D151,CADA_PROD!D:H,5,0),"")</f>
        <v/>
      </c>
      <c r="F151" s="169"/>
      <c r="G151" s="170"/>
      <c r="H151" s="171"/>
      <c r="I151" s="172" t="str">
        <f>IF(D151="","",SUMIFS(MOVI_ENTR!I:I,MOVI_ENTR!D:D,D151,MOVI_ENTR!O:O,L151)-SUMIFS(MOVI_SAID!H:H,MOVI_SAID!D:D,D151,MOVI_SAID!L:L,L151))</f>
        <v/>
      </c>
      <c r="J151" s="153" t="str">
        <f>IF(D151="","",VLOOKUP(D151,CADA_PROD!D:G,4,0)*H151)</f>
        <v/>
      </c>
      <c r="K151" s="14"/>
      <c r="L151" s="14"/>
      <c r="M151" s="21"/>
      <c r="N151" s="21"/>
      <c r="O151" s="21"/>
      <c r="P151" s="21"/>
    </row>
    <row r="152" spans="1:16" s="16" customFormat="1" ht="30" customHeight="1">
      <c r="A152" s="21"/>
      <c r="B152" s="21" t="str">
        <f t="shared" si="2"/>
        <v/>
      </c>
      <c r="C152" s="170"/>
      <c r="D152" s="168"/>
      <c r="E152" s="154" t="str">
        <f>IFERROR(VLOOKUP(D152,CADA_PROD!D:H,5,0),"")</f>
        <v/>
      </c>
      <c r="F152" s="169"/>
      <c r="G152" s="170"/>
      <c r="H152" s="171"/>
      <c r="I152" s="172" t="str">
        <f>IF(D152="","",SUMIFS(MOVI_ENTR!I:I,MOVI_ENTR!D:D,D152,MOVI_ENTR!O:O,L152)-SUMIFS(MOVI_SAID!H:H,MOVI_SAID!D:D,D152,MOVI_SAID!L:L,L152))</f>
        <v/>
      </c>
      <c r="J152" s="153" t="str">
        <f>IF(D152="","",VLOOKUP(D152,CADA_PROD!D:G,4,0)*H152)</f>
        <v/>
      </c>
      <c r="K152" s="14"/>
      <c r="L152" s="14"/>
      <c r="M152" s="21"/>
      <c r="N152" s="21"/>
      <c r="O152" s="21"/>
      <c r="P152" s="21"/>
    </row>
    <row r="153" spans="1:16" s="16" customFormat="1" ht="30" customHeight="1">
      <c r="A153" s="21"/>
      <c r="B153" s="21" t="str">
        <f t="shared" si="2"/>
        <v/>
      </c>
      <c r="C153" s="170"/>
      <c r="D153" s="168"/>
      <c r="E153" s="154" t="str">
        <f>IFERROR(VLOOKUP(D153,CADA_PROD!D:H,5,0),"")</f>
        <v/>
      </c>
      <c r="F153" s="169"/>
      <c r="G153" s="170"/>
      <c r="H153" s="171"/>
      <c r="I153" s="172" t="str">
        <f>IF(D153="","",SUMIFS(MOVI_ENTR!I:I,MOVI_ENTR!D:D,D153,MOVI_ENTR!O:O,L153)-SUMIFS(MOVI_SAID!H:H,MOVI_SAID!D:D,D153,MOVI_SAID!L:L,L153))</f>
        <v/>
      </c>
      <c r="J153" s="153" t="str">
        <f>IF(D153="","",VLOOKUP(D153,CADA_PROD!D:G,4,0)*H153)</f>
        <v/>
      </c>
      <c r="K153" s="14"/>
      <c r="L153" s="14"/>
      <c r="M153" s="21"/>
      <c r="N153" s="21"/>
      <c r="O153" s="21"/>
      <c r="P153" s="21"/>
    </row>
    <row r="154" spans="1:16" s="16" customFormat="1" ht="30" customHeight="1">
      <c r="A154" s="21"/>
      <c r="B154" s="21" t="str">
        <f t="shared" si="2"/>
        <v/>
      </c>
      <c r="C154" s="170"/>
      <c r="D154" s="168"/>
      <c r="E154" s="154" t="str">
        <f>IFERROR(VLOOKUP(D154,CADA_PROD!D:H,5,0),"")</f>
        <v/>
      </c>
      <c r="F154" s="169"/>
      <c r="G154" s="170"/>
      <c r="H154" s="171"/>
      <c r="I154" s="172" t="str">
        <f>IF(D154="","",SUMIFS(MOVI_ENTR!I:I,MOVI_ENTR!D:D,D154,MOVI_ENTR!O:O,L154)-SUMIFS(MOVI_SAID!H:H,MOVI_SAID!D:D,D154,MOVI_SAID!L:L,L154))</f>
        <v/>
      </c>
      <c r="J154" s="153" t="str">
        <f>IF(D154="","",VLOOKUP(D154,CADA_PROD!D:G,4,0)*H154)</f>
        <v/>
      </c>
      <c r="K154" s="14"/>
      <c r="L154" s="14"/>
      <c r="M154" s="21"/>
      <c r="N154" s="21"/>
      <c r="O154" s="21"/>
      <c r="P154" s="21"/>
    </row>
    <row r="155" spans="1:16" s="16" customFormat="1" ht="30" customHeight="1">
      <c r="A155" s="21"/>
      <c r="B155" s="21" t="str">
        <f t="shared" si="2"/>
        <v/>
      </c>
      <c r="C155" s="170"/>
      <c r="D155" s="168"/>
      <c r="E155" s="154" t="str">
        <f>IFERROR(VLOOKUP(D155,CADA_PROD!D:H,5,0),"")</f>
        <v/>
      </c>
      <c r="F155" s="169"/>
      <c r="G155" s="170"/>
      <c r="H155" s="171"/>
      <c r="I155" s="172" t="str">
        <f>IF(D155="","",SUMIFS(MOVI_ENTR!I:I,MOVI_ENTR!D:D,D155,MOVI_ENTR!O:O,L155)-SUMIFS(MOVI_SAID!H:H,MOVI_SAID!D:D,D155,MOVI_SAID!L:L,L155))</f>
        <v/>
      </c>
      <c r="J155" s="153" t="str">
        <f>IF(D155="","",VLOOKUP(D155,CADA_PROD!D:G,4,0)*H155)</f>
        <v/>
      </c>
      <c r="K155" s="14"/>
      <c r="L155" s="14"/>
      <c r="M155" s="21"/>
      <c r="N155" s="21"/>
      <c r="O155" s="21"/>
      <c r="P155" s="21"/>
    </row>
    <row r="156" spans="1:16" s="16" customFormat="1" ht="30" customHeight="1">
      <c r="A156" s="21"/>
      <c r="B156" s="21" t="str">
        <f t="shared" si="2"/>
        <v/>
      </c>
      <c r="C156" s="170"/>
      <c r="D156" s="168"/>
      <c r="E156" s="154" t="str">
        <f>IFERROR(VLOOKUP(D156,CADA_PROD!D:H,5,0),"")</f>
        <v/>
      </c>
      <c r="F156" s="169"/>
      <c r="G156" s="170"/>
      <c r="H156" s="171"/>
      <c r="I156" s="172" t="str">
        <f>IF(D156="","",SUMIFS(MOVI_ENTR!I:I,MOVI_ENTR!D:D,D156,MOVI_ENTR!O:O,L156)-SUMIFS(MOVI_SAID!H:H,MOVI_SAID!D:D,D156,MOVI_SAID!L:L,L156))</f>
        <v/>
      </c>
      <c r="J156" s="153" t="str">
        <f>IF(D156="","",VLOOKUP(D156,CADA_PROD!D:G,4,0)*H156)</f>
        <v/>
      </c>
      <c r="K156" s="14"/>
      <c r="L156" s="14"/>
      <c r="M156" s="21"/>
      <c r="N156" s="21"/>
      <c r="O156" s="21"/>
      <c r="P156" s="21"/>
    </row>
    <row r="157" spans="1:16" s="16" customFormat="1" ht="30" customHeight="1">
      <c r="A157" s="21"/>
      <c r="B157" s="21" t="str">
        <f t="shared" si="2"/>
        <v/>
      </c>
      <c r="C157" s="170"/>
      <c r="D157" s="168"/>
      <c r="E157" s="154" t="str">
        <f>IFERROR(VLOOKUP(D157,CADA_PROD!D:H,5,0),"")</f>
        <v/>
      </c>
      <c r="F157" s="169"/>
      <c r="G157" s="170"/>
      <c r="H157" s="171"/>
      <c r="I157" s="172" t="str">
        <f>IF(D157="","",SUMIFS(MOVI_ENTR!I:I,MOVI_ENTR!D:D,D157,MOVI_ENTR!O:O,L157)-SUMIFS(MOVI_SAID!H:H,MOVI_SAID!D:D,D157,MOVI_SAID!L:L,L157))</f>
        <v/>
      </c>
      <c r="J157" s="153" t="str">
        <f>IF(D157="","",VLOOKUP(D157,CADA_PROD!D:G,4,0)*H157)</f>
        <v/>
      </c>
      <c r="K157" s="14"/>
      <c r="L157" s="14"/>
      <c r="M157" s="21"/>
      <c r="N157" s="21"/>
      <c r="O157" s="21"/>
      <c r="P157" s="21"/>
    </row>
    <row r="158" spans="1:16" s="16" customFormat="1" ht="30" customHeight="1">
      <c r="A158" s="21"/>
      <c r="B158" s="21" t="str">
        <f t="shared" si="2"/>
        <v/>
      </c>
      <c r="C158" s="170"/>
      <c r="D158" s="168"/>
      <c r="E158" s="154" t="str">
        <f>IFERROR(VLOOKUP(D158,CADA_PROD!D:H,5,0),"")</f>
        <v/>
      </c>
      <c r="F158" s="169"/>
      <c r="G158" s="170"/>
      <c r="H158" s="171"/>
      <c r="I158" s="172" t="str">
        <f>IF(D158="","",SUMIFS(MOVI_ENTR!I:I,MOVI_ENTR!D:D,D158,MOVI_ENTR!O:O,L158)-SUMIFS(MOVI_SAID!H:H,MOVI_SAID!D:D,D158,MOVI_SAID!L:L,L158))</f>
        <v/>
      </c>
      <c r="J158" s="153" t="str">
        <f>IF(D158="","",VLOOKUP(D158,CADA_PROD!D:G,4,0)*H158)</f>
        <v/>
      </c>
      <c r="K158" s="14"/>
      <c r="L158" s="14"/>
      <c r="M158" s="21"/>
      <c r="N158" s="21"/>
      <c r="O158" s="21"/>
      <c r="P158" s="21"/>
    </row>
    <row r="159" spans="1:16" s="16" customFormat="1" ht="30" customHeight="1">
      <c r="A159" s="21"/>
      <c r="B159" s="21" t="str">
        <f t="shared" si="2"/>
        <v/>
      </c>
      <c r="C159" s="170"/>
      <c r="D159" s="168"/>
      <c r="E159" s="154" t="str">
        <f>IFERROR(VLOOKUP(D159,CADA_PROD!D:H,5,0),"")</f>
        <v/>
      </c>
      <c r="F159" s="169"/>
      <c r="G159" s="170"/>
      <c r="H159" s="171"/>
      <c r="I159" s="172" t="str">
        <f>IF(D159="","",SUMIFS(MOVI_ENTR!I:I,MOVI_ENTR!D:D,D159,MOVI_ENTR!O:O,L159)-SUMIFS(MOVI_SAID!H:H,MOVI_SAID!D:D,D159,MOVI_SAID!L:L,L159))</f>
        <v/>
      </c>
      <c r="J159" s="153" t="str">
        <f>IF(D159="","",VLOOKUP(D159,CADA_PROD!D:G,4,0)*H159)</f>
        <v/>
      </c>
      <c r="K159" s="14"/>
      <c r="L159" s="14"/>
      <c r="M159" s="21"/>
      <c r="N159" s="21"/>
      <c r="O159" s="21"/>
      <c r="P159" s="21"/>
    </row>
    <row r="160" spans="1:16" s="16" customFormat="1" ht="30" customHeight="1">
      <c r="A160" s="21"/>
      <c r="B160" s="21" t="str">
        <f t="shared" si="2"/>
        <v/>
      </c>
      <c r="C160" s="170"/>
      <c r="D160" s="168"/>
      <c r="E160" s="154" t="str">
        <f>IFERROR(VLOOKUP(D160,CADA_PROD!D:H,5,0),"")</f>
        <v/>
      </c>
      <c r="F160" s="169"/>
      <c r="G160" s="170"/>
      <c r="H160" s="171"/>
      <c r="I160" s="172" t="str">
        <f>IF(D160="","",SUMIFS(MOVI_ENTR!I:I,MOVI_ENTR!D:D,D160,MOVI_ENTR!O:O,L160)-SUMIFS(MOVI_SAID!H:H,MOVI_SAID!D:D,D160,MOVI_SAID!L:L,L160))</f>
        <v/>
      </c>
      <c r="J160" s="153" t="str">
        <f>IF(D160="","",VLOOKUP(D160,CADA_PROD!D:G,4,0)*H160)</f>
        <v/>
      </c>
      <c r="K160" s="14"/>
      <c r="L160" s="14"/>
      <c r="M160" s="21"/>
      <c r="N160" s="21"/>
      <c r="O160" s="21"/>
      <c r="P160" s="21"/>
    </row>
    <row r="161" spans="1:16" s="16" customFormat="1" ht="30" customHeight="1">
      <c r="A161" s="21"/>
      <c r="B161" s="21" t="str">
        <f t="shared" si="2"/>
        <v/>
      </c>
      <c r="C161" s="170"/>
      <c r="D161" s="168"/>
      <c r="E161" s="154" t="str">
        <f>IFERROR(VLOOKUP(D161,CADA_PROD!D:H,5,0),"")</f>
        <v/>
      </c>
      <c r="F161" s="169"/>
      <c r="G161" s="170"/>
      <c r="H161" s="171"/>
      <c r="I161" s="172" t="str">
        <f>IF(D161="","",SUMIFS(MOVI_ENTR!I:I,MOVI_ENTR!D:D,D161,MOVI_ENTR!O:O,L161)-SUMIFS(MOVI_SAID!H:H,MOVI_SAID!D:D,D161,MOVI_SAID!L:L,L161))</f>
        <v/>
      </c>
      <c r="J161" s="153" t="str">
        <f>IF(D161="","",VLOOKUP(D161,CADA_PROD!D:G,4,0)*H161)</f>
        <v/>
      </c>
      <c r="K161" s="14"/>
      <c r="L161" s="14"/>
      <c r="M161" s="21"/>
      <c r="N161" s="21"/>
      <c r="O161" s="21"/>
      <c r="P161" s="21"/>
    </row>
    <row r="162" spans="1:16" s="16" customFormat="1" ht="30" customHeight="1">
      <c r="A162" s="21"/>
      <c r="B162" s="21" t="str">
        <f t="shared" si="2"/>
        <v/>
      </c>
      <c r="C162" s="170"/>
      <c r="D162" s="168"/>
      <c r="E162" s="154" t="str">
        <f>IFERROR(VLOOKUP(D162,CADA_PROD!D:H,5,0),"")</f>
        <v/>
      </c>
      <c r="F162" s="169"/>
      <c r="G162" s="170"/>
      <c r="H162" s="171"/>
      <c r="I162" s="172" t="str">
        <f>IF(D162="","",SUMIFS(MOVI_ENTR!I:I,MOVI_ENTR!D:D,D162,MOVI_ENTR!O:O,L162)-SUMIFS(MOVI_SAID!H:H,MOVI_SAID!D:D,D162,MOVI_SAID!L:L,L162))</f>
        <v/>
      </c>
      <c r="J162" s="153" t="str">
        <f>IF(D162="","",VLOOKUP(D162,CADA_PROD!D:G,4,0)*H162)</f>
        <v/>
      </c>
      <c r="K162" s="14"/>
      <c r="L162" s="14"/>
      <c r="M162" s="21"/>
      <c r="N162" s="21"/>
      <c r="O162" s="21"/>
      <c r="P162" s="21"/>
    </row>
    <row r="163" spans="1:16" s="16" customFormat="1" ht="30" customHeight="1">
      <c r="A163" s="21"/>
      <c r="B163" s="21" t="str">
        <f t="shared" si="2"/>
        <v/>
      </c>
      <c r="C163" s="170"/>
      <c r="D163" s="168"/>
      <c r="E163" s="154" t="str">
        <f>IFERROR(VLOOKUP(D163,CADA_PROD!D:H,5,0),"")</f>
        <v/>
      </c>
      <c r="F163" s="169"/>
      <c r="G163" s="170"/>
      <c r="H163" s="171"/>
      <c r="I163" s="172" t="str">
        <f>IF(D163="","",SUMIFS(MOVI_ENTR!I:I,MOVI_ENTR!D:D,D163,MOVI_ENTR!O:O,L163)-SUMIFS(MOVI_SAID!H:H,MOVI_SAID!D:D,D163,MOVI_SAID!L:L,L163))</f>
        <v/>
      </c>
      <c r="J163" s="153" t="str">
        <f>IF(D163="","",VLOOKUP(D163,CADA_PROD!D:G,4,0)*H163)</f>
        <v/>
      </c>
      <c r="K163" s="14"/>
      <c r="L163" s="14"/>
      <c r="M163" s="21"/>
      <c r="N163" s="21"/>
      <c r="O163" s="21"/>
      <c r="P163" s="21"/>
    </row>
    <row r="164" spans="1:16" s="16" customFormat="1" ht="30" customHeight="1">
      <c r="A164" s="21"/>
      <c r="B164" s="21" t="str">
        <f t="shared" si="2"/>
        <v/>
      </c>
      <c r="C164" s="170"/>
      <c r="D164" s="168"/>
      <c r="E164" s="154" t="str">
        <f>IFERROR(VLOOKUP(D164,CADA_PROD!D:H,5,0),"")</f>
        <v/>
      </c>
      <c r="F164" s="169"/>
      <c r="G164" s="170"/>
      <c r="H164" s="171"/>
      <c r="I164" s="172" t="str">
        <f>IF(D164="","",SUMIFS(MOVI_ENTR!I:I,MOVI_ENTR!D:D,D164,MOVI_ENTR!O:O,L164)-SUMIFS(MOVI_SAID!H:H,MOVI_SAID!D:D,D164,MOVI_SAID!L:L,L164))</f>
        <v/>
      </c>
      <c r="J164" s="153" t="str">
        <f>IF(D164="","",VLOOKUP(D164,CADA_PROD!D:G,4,0)*H164)</f>
        <v/>
      </c>
      <c r="K164" s="14"/>
      <c r="L164" s="14"/>
      <c r="M164" s="21"/>
      <c r="N164" s="21"/>
      <c r="O164" s="21"/>
      <c r="P164" s="21"/>
    </row>
    <row r="165" spans="1:16" s="16" customFormat="1" ht="30" customHeight="1">
      <c r="A165" s="21"/>
      <c r="B165" s="21" t="str">
        <f t="shared" si="2"/>
        <v/>
      </c>
      <c r="C165" s="170"/>
      <c r="D165" s="168"/>
      <c r="E165" s="154" t="str">
        <f>IFERROR(VLOOKUP(D165,CADA_PROD!D:H,5,0),"")</f>
        <v/>
      </c>
      <c r="F165" s="169"/>
      <c r="G165" s="170"/>
      <c r="H165" s="171"/>
      <c r="I165" s="172" t="str">
        <f>IF(D165="","",SUMIFS(MOVI_ENTR!I:I,MOVI_ENTR!D:D,D165,MOVI_ENTR!O:O,L165)-SUMIFS(MOVI_SAID!H:H,MOVI_SAID!D:D,D165,MOVI_SAID!L:L,L165))</f>
        <v/>
      </c>
      <c r="J165" s="153" t="str">
        <f>IF(D165="","",VLOOKUP(D165,CADA_PROD!D:G,4,0)*H165)</f>
        <v/>
      </c>
      <c r="K165" s="14"/>
      <c r="L165" s="14"/>
      <c r="M165" s="21"/>
      <c r="N165" s="21"/>
      <c r="O165" s="21"/>
      <c r="P165" s="21"/>
    </row>
    <row r="166" spans="1:16" s="16" customFormat="1" ht="30" customHeight="1">
      <c r="A166" s="21"/>
      <c r="B166" s="21" t="str">
        <f t="shared" si="2"/>
        <v/>
      </c>
      <c r="C166" s="170"/>
      <c r="D166" s="168"/>
      <c r="E166" s="154" t="str">
        <f>IFERROR(VLOOKUP(D166,CADA_PROD!D:H,5,0),"")</f>
        <v/>
      </c>
      <c r="F166" s="169"/>
      <c r="G166" s="170"/>
      <c r="H166" s="171"/>
      <c r="I166" s="172" t="str">
        <f>IF(D166="","",SUMIFS(MOVI_ENTR!I:I,MOVI_ENTR!D:D,D166,MOVI_ENTR!O:O,L166)-SUMIFS(MOVI_SAID!H:H,MOVI_SAID!D:D,D166,MOVI_SAID!L:L,L166))</f>
        <v/>
      </c>
      <c r="J166" s="153" t="str">
        <f>IF(D166="","",VLOOKUP(D166,CADA_PROD!D:G,4,0)*H166)</f>
        <v/>
      </c>
      <c r="K166" s="14"/>
      <c r="L166" s="14"/>
      <c r="M166" s="21"/>
      <c r="N166" s="21"/>
      <c r="O166" s="21"/>
      <c r="P166" s="21"/>
    </row>
    <row r="167" spans="1:16" s="16" customFormat="1" ht="30" customHeight="1">
      <c r="A167" s="21"/>
      <c r="B167" s="21" t="str">
        <f t="shared" si="2"/>
        <v/>
      </c>
      <c r="C167" s="170"/>
      <c r="D167" s="168"/>
      <c r="E167" s="154" t="str">
        <f>IFERROR(VLOOKUP(D167,CADA_PROD!D:H,5,0),"")</f>
        <v/>
      </c>
      <c r="F167" s="169"/>
      <c r="G167" s="170"/>
      <c r="H167" s="171"/>
      <c r="I167" s="172" t="str">
        <f>IF(D167="","",SUMIFS(MOVI_ENTR!I:I,MOVI_ENTR!D:D,D167,MOVI_ENTR!O:O,L167)-SUMIFS(MOVI_SAID!H:H,MOVI_SAID!D:D,D167,MOVI_SAID!L:L,L167))</f>
        <v/>
      </c>
      <c r="J167" s="153" t="str">
        <f>IF(D167="","",VLOOKUP(D167,CADA_PROD!D:G,4,0)*H167)</f>
        <v/>
      </c>
      <c r="K167" s="14"/>
      <c r="L167" s="14"/>
      <c r="M167" s="21"/>
      <c r="N167" s="21"/>
      <c r="O167" s="21"/>
      <c r="P167" s="21"/>
    </row>
    <row r="168" spans="1:16" s="16" customFormat="1" ht="30" customHeight="1">
      <c r="A168" s="21"/>
      <c r="B168" s="21" t="str">
        <f t="shared" si="2"/>
        <v/>
      </c>
      <c r="C168" s="170"/>
      <c r="D168" s="168"/>
      <c r="E168" s="154" t="str">
        <f>IFERROR(VLOOKUP(D168,CADA_PROD!D:H,5,0),"")</f>
        <v/>
      </c>
      <c r="F168" s="169"/>
      <c r="G168" s="170"/>
      <c r="H168" s="171"/>
      <c r="I168" s="172" t="str">
        <f>IF(D168="","",SUMIFS(MOVI_ENTR!I:I,MOVI_ENTR!D:D,D168,MOVI_ENTR!O:O,L168)-SUMIFS(MOVI_SAID!H:H,MOVI_SAID!D:D,D168,MOVI_SAID!L:L,L168))</f>
        <v/>
      </c>
      <c r="J168" s="153" t="str">
        <f>IF(D168="","",VLOOKUP(D168,CADA_PROD!D:G,4,0)*H168)</f>
        <v/>
      </c>
      <c r="K168" s="14"/>
      <c r="L168" s="14"/>
      <c r="M168" s="21"/>
      <c r="N168" s="21"/>
      <c r="O168" s="21"/>
      <c r="P168" s="21"/>
    </row>
    <row r="169" spans="1:16" s="16" customFormat="1" ht="30" customHeight="1">
      <c r="A169" s="21"/>
      <c r="B169" s="21" t="str">
        <f t="shared" si="2"/>
        <v/>
      </c>
      <c r="C169" s="170"/>
      <c r="D169" s="168"/>
      <c r="E169" s="154" t="str">
        <f>IFERROR(VLOOKUP(D169,CADA_PROD!D:H,5,0),"")</f>
        <v/>
      </c>
      <c r="F169" s="169"/>
      <c r="G169" s="170"/>
      <c r="H169" s="171"/>
      <c r="I169" s="172" t="str">
        <f>IF(D169="","",SUMIFS(MOVI_ENTR!I:I,MOVI_ENTR!D:D,D169,MOVI_ENTR!O:O,L169)-SUMIFS(MOVI_SAID!H:H,MOVI_SAID!D:D,D169,MOVI_SAID!L:L,L169))</f>
        <v/>
      </c>
      <c r="J169" s="153" t="str">
        <f>IF(D169="","",VLOOKUP(D169,CADA_PROD!D:G,4,0)*H169)</f>
        <v/>
      </c>
      <c r="K169" s="14"/>
      <c r="L169" s="14"/>
      <c r="M169" s="21"/>
      <c r="N169" s="21"/>
      <c r="O169" s="21"/>
      <c r="P169" s="21"/>
    </row>
    <row r="170" spans="1:16" s="16" customFormat="1" ht="30" customHeight="1">
      <c r="A170" s="21"/>
      <c r="B170" s="21" t="str">
        <f t="shared" si="2"/>
        <v/>
      </c>
      <c r="C170" s="170"/>
      <c r="D170" s="168"/>
      <c r="E170" s="154" t="str">
        <f>IFERROR(VLOOKUP(D170,CADA_PROD!D:H,5,0),"")</f>
        <v/>
      </c>
      <c r="F170" s="169"/>
      <c r="G170" s="170"/>
      <c r="H170" s="171"/>
      <c r="I170" s="172" t="str">
        <f>IF(D170="","",SUMIFS(MOVI_ENTR!I:I,MOVI_ENTR!D:D,D170,MOVI_ENTR!O:O,L170)-SUMIFS(MOVI_SAID!H:H,MOVI_SAID!D:D,D170,MOVI_SAID!L:L,L170))</f>
        <v/>
      </c>
      <c r="J170" s="153" t="str">
        <f>IF(D170="","",VLOOKUP(D170,CADA_PROD!D:G,4,0)*H170)</f>
        <v/>
      </c>
      <c r="K170" s="14"/>
      <c r="L170" s="14"/>
      <c r="M170" s="21"/>
      <c r="N170" s="21"/>
      <c r="O170" s="21"/>
      <c r="P170" s="21"/>
    </row>
    <row r="171" spans="1:16" s="16" customFormat="1" ht="30" customHeight="1">
      <c r="A171" s="21"/>
      <c r="B171" s="21" t="str">
        <f t="shared" si="2"/>
        <v/>
      </c>
      <c r="C171" s="170"/>
      <c r="D171" s="168"/>
      <c r="E171" s="154" t="str">
        <f>IFERROR(VLOOKUP(D171,CADA_PROD!D:H,5,0),"")</f>
        <v/>
      </c>
      <c r="F171" s="169"/>
      <c r="G171" s="170"/>
      <c r="H171" s="171"/>
      <c r="I171" s="172" t="str">
        <f>IF(D171="","",SUMIFS(MOVI_ENTR!I:I,MOVI_ENTR!D:D,D171,MOVI_ENTR!O:O,L171)-SUMIFS(MOVI_SAID!H:H,MOVI_SAID!D:D,D171,MOVI_SAID!L:L,L171))</f>
        <v/>
      </c>
      <c r="J171" s="153" t="str">
        <f>IF(D171="","",VLOOKUP(D171,CADA_PROD!D:G,4,0)*H171)</f>
        <v/>
      </c>
      <c r="K171" s="14"/>
      <c r="L171" s="14"/>
      <c r="M171" s="21"/>
      <c r="N171" s="21"/>
      <c r="O171" s="21"/>
      <c r="P171" s="21"/>
    </row>
    <row r="172" spans="1:16" s="16" customFormat="1" ht="30" customHeight="1">
      <c r="A172" s="21"/>
      <c r="B172" s="21" t="str">
        <f t="shared" si="2"/>
        <v/>
      </c>
      <c r="C172" s="170"/>
      <c r="D172" s="168"/>
      <c r="E172" s="154" t="str">
        <f>IFERROR(VLOOKUP(D172,CADA_PROD!D:H,5,0),"")</f>
        <v/>
      </c>
      <c r="F172" s="169"/>
      <c r="G172" s="170"/>
      <c r="H172" s="171"/>
      <c r="I172" s="172" t="str">
        <f>IF(D172="","",SUMIFS(MOVI_ENTR!I:I,MOVI_ENTR!D:D,D172,MOVI_ENTR!O:O,L172)-SUMIFS(MOVI_SAID!H:H,MOVI_SAID!D:D,D172,MOVI_SAID!L:L,L172))</f>
        <v/>
      </c>
      <c r="J172" s="153" t="str">
        <f>IF(D172="","",VLOOKUP(D172,CADA_PROD!D:G,4,0)*H172)</f>
        <v/>
      </c>
      <c r="K172" s="14"/>
      <c r="L172" s="14"/>
      <c r="M172" s="21"/>
      <c r="N172" s="21"/>
      <c r="O172" s="21"/>
      <c r="P172" s="21"/>
    </row>
    <row r="173" spans="1:16" s="16" customFormat="1" ht="30" customHeight="1">
      <c r="A173" s="21"/>
      <c r="B173" s="21" t="str">
        <f t="shared" si="2"/>
        <v/>
      </c>
      <c r="C173" s="170"/>
      <c r="D173" s="168"/>
      <c r="E173" s="154" t="str">
        <f>IFERROR(VLOOKUP(D173,CADA_PROD!D:H,5,0),"")</f>
        <v/>
      </c>
      <c r="F173" s="169"/>
      <c r="G173" s="170"/>
      <c r="H173" s="171"/>
      <c r="I173" s="172" t="str">
        <f>IF(D173="","",SUMIFS(MOVI_ENTR!I:I,MOVI_ENTR!D:D,D173,MOVI_ENTR!O:O,L173)-SUMIFS(MOVI_SAID!H:H,MOVI_SAID!D:D,D173,MOVI_SAID!L:L,L173))</f>
        <v/>
      </c>
      <c r="J173" s="153" t="str">
        <f>IF(D173="","",VLOOKUP(D173,CADA_PROD!D:G,4,0)*H173)</f>
        <v/>
      </c>
      <c r="K173" s="14"/>
      <c r="L173" s="14"/>
      <c r="M173" s="21"/>
      <c r="N173" s="21"/>
      <c r="O173" s="21"/>
      <c r="P173" s="21"/>
    </row>
    <row r="174" spans="1:16" s="16" customFormat="1" ht="30" customHeight="1">
      <c r="A174" s="21"/>
      <c r="B174" s="21" t="str">
        <f t="shared" si="2"/>
        <v/>
      </c>
      <c r="C174" s="170"/>
      <c r="D174" s="168"/>
      <c r="E174" s="154" t="str">
        <f>IFERROR(VLOOKUP(D174,CADA_PROD!D:H,5,0),"")</f>
        <v/>
      </c>
      <c r="F174" s="169"/>
      <c r="G174" s="170"/>
      <c r="H174" s="171"/>
      <c r="I174" s="172" t="str">
        <f>IF(D174="","",SUMIFS(MOVI_ENTR!I:I,MOVI_ENTR!D:D,D174,MOVI_ENTR!O:O,L174)-SUMIFS(MOVI_SAID!H:H,MOVI_SAID!D:D,D174,MOVI_SAID!L:L,L174))</f>
        <v/>
      </c>
      <c r="J174" s="153" t="str">
        <f>IF(D174="","",VLOOKUP(D174,CADA_PROD!D:G,4,0)*H174)</f>
        <v/>
      </c>
      <c r="K174" s="14"/>
      <c r="L174" s="14"/>
      <c r="M174" s="21"/>
      <c r="N174" s="21"/>
      <c r="O174" s="21"/>
      <c r="P174" s="21"/>
    </row>
    <row r="175" spans="1:16" s="16" customFormat="1" ht="30" customHeight="1">
      <c r="A175" s="21"/>
      <c r="B175" s="21" t="str">
        <f t="shared" si="2"/>
        <v/>
      </c>
      <c r="C175" s="170"/>
      <c r="D175" s="168"/>
      <c r="E175" s="154" t="str">
        <f>IFERROR(VLOOKUP(D175,CADA_PROD!D:H,5,0),"")</f>
        <v/>
      </c>
      <c r="F175" s="169"/>
      <c r="G175" s="170"/>
      <c r="H175" s="171"/>
      <c r="I175" s="172" t="str">
        <f>IF(D175="","",SUMIFS(MOVI_ENTR!I:I,MOVI_ENTR!D:D,D175,MOVI_ENTR!O:O,L175)-SUMIFS(MOVI_SAID!H:H,MOVI_SAID!D:D,D175,MOVI_SAID!L:L,L175))</f>
        <v/>
      </c>
      <c r="J175" s="153" t="str">
        <f>IF(D175="","",VLOOKUP(D175,CADA_PROD!D:G,4,0)*H175)</f>
        <v/>
      </c>
      <c r="K175" s="14"/>
      <c r="L175" s="14"/>
      <c r="M175" s="21"/>
      <c r="N175" s="21"/>
      <c r="O175" s="21"/>
      <c r="P175" s="21"/>
    </row>
    <row r="176" spans="1:16" s="16" customFormat="1" ht="30" customHeight="1">
      <c r="A176" s="21"/>
      <c r="B176" s="21" t="str">
        <f t="shared" si="2"/>
        <v/>
      </c>
      <c r="C176" s="170"/>
      <c r="D176" s="168"/>
      <c r="E176" s="154" t="str">
        <f>IFERROR(VLOOKUP(D176,CADA_PROD!D:H,5,0),"")</f>
        <v/>
      </c>
      <c r="F176" s="169"/>
      <c r="G176" s="170"/>
      <c r="H176" s="171"/>
      <c r="I176" s="172" t="str">
        <f>IF(D176="","",SUMIFS(MOVI_ENTR!I:I,MOVI_ENTR!D:D,D176,MOVI_ENTR!O:O,L176)-SUMIFS(MOVI_SAID!H:H,MOVI_SAID!D:D,D176,MOVI_SAID!L:L,L176))</f>
        <v/>
      </c>
      <c r="J176" s="153" t="str">
        <f>IF(D176="","",VLOOKUP(D176,CADA_PROD!D:G,4,0)*H176)</f>
        <v/>
      </c>
      <c r="K176" s="14"/>
      <c r="L176" s="14"/>
      <c r="M176" s="21"/>
      <c r="N176" s="21"/>
      <c r="O176" s="21"/>
      <c r="P176" s="21"/>
    </row>
    <row r="177" spans="1:16" s="16" customFormat="1" ht="30" customHeight="1">
      <c r="A177" s="21"/>
      <c r="B177" s="21" t="str">
        <f t="shared" si="2"/>
        <v/>
      </c>
      <c r="C177" s="170"/>
      <c r="D177" s="168"/>
      <c r="E177" s="154" t="str">
        <f>IFERROR(VLOOKUP(D177,CADA_PROD!D:H,5,0),"")</f>
        <v/>
      </c>
      <c r="F177" s="169"/>
      <c r="G177" s="170"/>
      <c r="H177" s="171"/>
      <c r="I177" s="172" t="str">
        <f>IF(D177="","",SUMIFS(MOVI_ENTR!I:I,MOVI_ENTR!D:D,D177,MOVI_ENTR!O:O,L177)-SUMIFS(MOVI_SAID!H:H,MOVI_SAID!D:D,D177,MOVI_SAID!L:L,L177))</f>
        <v/>
      </c>
      <c r="J177" s="153" t="str">
        <f>IF(D177="","",VLOOKUP(D177,CADA_PROD!D:G,4,0)*H177)</f>
        <v/>
      </c>
      <c r="K177" s="14"/>
      <c r="L177" s="14"/>
      <c r="M177" s="21"/>
      <c r="N177" s="21"/>
      <c r="O177" s="21"/>
      <c r="P177" s="21"/>
    </row>
    <row r="178" spans="1:16" s="16" customFormat="1" ht="30" customHeight="1">
      <c r="A178" s="21"/>
      <c r="B178" s="21" t="str">
        <f t="shared" si="2"/>
        <v/>
      </c>
      <c r="C178" s="170"/>
      <c r="D178" s="168"/>
      <c r="E178" s="154" t="str">
        <f>IFERROR(VLOOKUP(D178,CADA_PROD!D:H,5,0),"")</f>
        <v/>
      </c>
      <c r="F178" s="169"/>
      <c r="G178" s="170"/>
      <c r="H178" s="171"/>
      <c r="I178" s="172" t="str">
        <f>IF(D178="","",SUMIFS(MOVI_ENTR!I:I,MOVI_ENTR!D:D,D178,MOVI_ENTR!O:O,L178)-SUMIFS(MOVI_SAID!H:H,MOVI_SAID!D:D,D178,MOVI_SAID!L:L,L178))</f>
        <v/>
      </c>
      <c r="J178" s="153" t="str">
        <f>IF(D178="","",VLOOKUP(D178,CADA_PROD!D:G,4,0)*H178)</f>
        <v/>
      </c>
      <c r="K178" s="14"/>
      <c r="L178" s="14"/>
      <c r="M178" s="21"/>
      <c r="N178" s="21"/>
      <c r="O178" s="21"/>
      <c r="P178" s="21"/>
    </row>
    <row r="179" spans="1:16" s="16" customFormat="1" ht="30" customHeight="1">
      <c r="A179" s="21"/>
      <c r="B179" s="21" t="str">
        <f t="shared" si="2"/>
        <v/>
      </c>
      <c r="C179" s="170"/>
      <c r="D179" s="168"/>
      <c r="E179" s="154" t="str">
        <f>IFERROR(VLOOKUP(D179,CADA_PROD!D:H,5,0),"")</f>
        <v/>
      </c>
      <c r="F179" s="169"/>
      <c r="G179" s="170"/>
      <c r="H179" s="171"/>
      <c r="I179" s="172" t="str">
        <f>IF(D179="","",SUMIFS(MOVI_ENTR!I:I,MOVI_ENTR!D:D,D179,MOVI_ENTR!O:O,L179)-SUMIFS(MOVI_SAID!H:H,MOVI_SAID!D:D,D179,MOVI_SAID!L:L,L179))</f>
        <v/>
      </c>
      <c r="J179" s="153" t="str">
        <f>IF(D179="","",VLOOKUP(D179,CADA_PROD!D:G,4,0)*H179)</f>
        <v/>
      </c>
      <c r="K179" s="14"/>
      <c r="L179" s="14"/>
      <c r="M179" s="21"/>
      <c r="N179" s="21"/>
      <c r="O179" s="21"/>
      <c r="P179" s="21"/>
    </row>
    <row r="180" spans="1:16" s="16" customFormat="1" ht="30" customHeight="1">
      <c r="A180" s="21"/>
      <c r="B180" s="21" t="str">
        <f t="shared" si="2"/>
        <v/>
      </c>
      <c r="C180" s="170"/>
      <c r="D180" s="168"/>
      <c r="E180" s="154" t="str">
        <f>IFERROR(VLOOKUP(D180,CADA_PROD!D:H,5,0),"")</f>
        <v/>
      </c>
      <c r="F180" s="169"/>
      <c r="G180" s="170"/>
      <c r="H180" s="171"/>
      <c r="I180" s="172" t="str">
        <f>IF(D180="","",SUMIFS(MOVI_ENTR!I:I,MOVI_ENTR!D:D,D180,MOVI_ENTR!O:O,L180)-SUMIFS(MOVI_SAID!H:H,MOVI_SAID!D:D,D180,MOVI_SAID!L:L,L180))</f>
        <v/>
      </c>
      <c r="J180" s="153" t="str">
        <f>IF(D180="","",VLOOKUP(D180,CADA_PROD!D:G,4,0)*H180)</f>
        <v/>
      </c>
      <c r="K180" s="14"/>
      <c r="L180" s="14"/>
      <c r="M180" s="21"/>
      <c r="N180" s="21"/>
      <c r="O180" s="21"/>
      <c r="P180" s="21"/>
    </row>
    <row r="181" spans="1:16" s="16" customFormat="1" ht="30" customHeight="1">
      <c r="A181" s="21"/>
      <c r="B181" s="21" t="str">
        <f t="shared" si="2"/>
        <v/>
      </c>
      <c r="C181" s="170"/>
      <c r="D181" s="168"/>
      <c r="E181" s="154" t="str">
        <f>IFERROR(VLOOKUP(D181,CADA_PROD!D:H,5,0),"")</f>
        <v/>
      </c>
      <c r="F181" s="169"/>
      <c r="G181" s="170"/>
      <c r="H181" s="171"/>
      <c r="I181" s="172" t="str">
        <f>IF(D181="","",SUMIFS(MOVI_ENTR!I:I,MOVI_ENTR!D:D,D181,MOVI_ENTR!O:O,L181)-SUMIFS(MOVI_SAID!H:H,MOVI_SAID!D:D,D181,MOVI_SAID!L:L,L181))</f>
        <v/>
      </c>
      <c r="J181" s="153" t="str">
        <f>IF(D181="","",VLOOKUP(D181,CADA_PROD!D:G,4,0)*H181)</f>
        <v/>
      </c>
      <c r="K181" s="14"/>
      <c r="L181" s="14"/>
      <c r="M181" s="21"/>
      <c r="N181" s="21"/>
      <c r="O181" s="21"/>
      <c r="P181" s="21"/>
    </row>
    <row r="182" spans="1:16" s="16" customFormat="1" ht="30" customHeight="1">
      <c r="A182" s="21"/>
      <c r="B182" s="21" t="str">
        <f t="shared" si="2"/>
        <v/>
      </c>
      <c r="C182" s="170"/>
      <c r="D182" s="168"/>
      <c r="E182" s="154" t="str">
        <f>IFERROR(VLOOKUP(D182,CADA_PROD!D:H,5,0),"")</f>
        <v/>
      </c>
      <c r="F182" s="169"/>
      <c r="G182" s="170"/>
      <c r="H182" s="171"/>
      <c r="I182" s="172" t="str">
        <f>IF(D182="","",SUMIFS(MOVI_ENTR!I:I,MOVI_ENTR!D:D,D182,MOVI_ENTR!O:O,L182)-SUMIFS(MOVI_SAID!H:H,MOVI_SAID!D:D,D182,MOVI_SAID!L:L,L182))</f>
        <v/>
      </c>
      <c r="J182" s="153" t="str">
        <f>IF(D182="","",VLOOKUP(D182,CADA_PROD!D:G,4,0)*H182)</f>
        <v/>
      </c>
      <c r="K182" s="14"/>
      <c r="L182" s="14"/>
      <c r="M182" s="21"/>
      <c r="N182" s="21"/>
      <c r="O182" s="21"/>
      <c r="P182" s="21"/>
    </row>
    <row r="183" spans="1:16" s="16" customFormat="1" ht="30" customHeight="1">
      <c r="A183" s="21"/>
      <c r="B183" s="21" t="str">
        <f t="shared" si="2"/>
        <v/>
      </c>
      <c r="C183" s="170"/>
      <c r="D183" s="168"/>
      <c r="E183" s="154" t="str">
        <f>IFERROR(VLOOKUP(D183,CADA_PROD!D:H,5,0),"")</f>
        <v/>
      </c>
      <c r="F183" s="169"/>
      <c r="G183" s="170"/>
      <c r="H183" s="171"/>
      <c r="I183" s="172" t="str">
        <f>IF(D183="","",SUMIFS(MOVI_ENTR!I:I,MOVI_ENTR!D:D,D183,MOVI_ENTR!O:O,L183)-SUMIFS(MOVI_SAID!H:H,MOVI_SAID!D:D,D183,MOVI_SAID!L:L,L183))</f>
        <v/>
      </c>
      <c r="J183" s="153" t="str">
        <f>IF(D183="","",VLOOKUP(D183,CADA_PROD!D:G,4,0)*H183)</f>
        <v/>
      </c>
      <c r="K183" s="14"/>
      <c r="L183" s="14"/>
      <c r="M183" s="21"/>
      <c r="N183" s="21"/>
      <c r="O183" s="21"/>
      <c r="P183" s="21"/>
    </row>
    <row r="184" spans="1:16" s="16" customFormat="1" ht="30" customHeight="1">
      <c r="A184" s="21"/>
      <c r="B184" s="21" t="str">
        <f t="shared" si="2"/>
        <v/>
      </c>
      <c r="C184" s="170"/>
      <c r="D184" s="168"/>
      <c r="E184" s="154" t="str">
        <f>IFERROR(VLOOKUP(D184,CADA_PROD!D:H,5,0),"")</f>
        <v/>
      </c>
      <c r="F184" s="169"/>
      <c r="G184" s="170"/>
      <c r="H184" s="171"/>
      <c r="I184" s="172" t="str">
        <f>IF(D184="","",SUMIFS(MOVI_ENTR!I:I,MOVI_ENTR!D:D,D184,MOVI_ENTR!O:O,L184)-SUMIFS(MOVI_SAID!H:H,MOVI_SAID!D:D,D184,MOVI_SAID!L:L,L184))</f>
        <v/>
      </c>
      <c r="J184" s="153" t="str">
        <f>IF(D184="","",VLOOKUP(D184,CADA_PROD!D:G,4,0)*H184)</f>
        <v/>
      </c>
      <c r="K184" s="14"/>
      <c r="L184" s="14"/>
      <c r="M184" s="21"/>
      <c r="N184" s="21"/>
      <c r="O184" s="21"/>
      <c r="P184" s="21"/>
    </row>
    <row r="185" spans="1:16" s="16" customFormat="1" ht="30" customHeight="1">
      <c r="A185" s="21"/>
      <c r="B185" s="21" t="str">
        <f t="shared" si="2"/>
        <v/>
      </c>
      <c r="C185" s="170"/>
      <c r="D185" s="168"/>
      <c r="E185" s="154" t="str">
        <f>IFERROR(VLOOKUP(D185,CADA_PROD!D:H,5,0),"")</f>
        <v/>
      </c>
      <c r="F185" s="169"/>
      <c r="G185" s="170"/>
      <c r="H185" s="171"/>
      <c r="I185" s="172" t="str">
        <f>IF(D185="","",SUMIFS(MOVI_ENTR!I:I,MOVI_ENTR!D:D,D185,MOVI_ENTR!O:O,L185)-SUMIFS(MOVI_SAID!H:H,MOVI_SAID!D:D,D185,MOVI_SAID!L:L,L185))</f>
        <v/>
      </c>
      <c r="J185" s="153" t="str">
        <f>IF(D185="","",VLOOKUP(D185,CADA_PROD!D:G,4,0)*H185)</f>
        <v/>
      </c>
      <c r="K185" s="14"/>
      <c r="L185" s="14"/>
      <c r="M185" s="21"/>
      <c r="N185" s="21"/>
      <c r="O185" s="21"/>
      <c r="P185" s="21"/>
    </row>
    <row r="186" spans="1:16" s="16" customFormat="1" ht="30" customHeight="1">
      <c r="A186" s="21"/>
      <c r="B186" s="21" t="str">
        <f t="shared" si="2"/>
        <v/>
      </c>
      <c r="C186" s="170"/>
      <c r="D186" s="168"/>
      <c r="E186" s="154" t="str">
        <f>IFERROR(VLOOKUP(D186,CADA_PROD!D:H,5,0),"")</f>
        <v/>
      </c>
      <c r="F186" s="169"/>
      <c r="G186" s="170"/>
      <c r="H186" s="171"/>
      <c r="I186" s="172" t="str">
        <f>IF(D186="","",SUMIFS(MOVI_ENTR!I:I,MOVI_ENTR!D:D,D186,MOVI_ENTR!O:O,L186)-SUMIFS(MOVI_SAID!H:H,MOVI_SAID!D:D,D186,MOVI_SAID!L:L,L186))</f>
        <v/>
      </c>
      <c r="J186" s="153" t="str">
        <f>IF(D186="","",VLOOKUP(D186,CADA_PROD!D:G,4,0)*H186)</f>
        <v/>
      </c>
      <c r="K186" s="14"/>
      <c r="L186" s="14"/>
      <c r="M186" s="21"/>
      <c r="N186" s="21"/>
      <c r="O186" s="21"/>
      <c r="P186" s="21"/>
    </row>
    <row r="187" spans="1:16" s="16" customFormat="1" ht="30" customHeight="1">
      <c r="A187" s="21"/>
      <c r="B187" s="21" t="str">
        <f t="shared" si="2"/>
        <v/>
      </c>
      <c r="C187" s="170"/>
      <c r="D187" s="168"/>
      <c r="E187" s="154" t="str">
        <f>IFERROR(VLOOKUP(D187,CADA_PROD!D:H,5,0),"")</f>
        <v/>
      </c>
      <c r="F187" s="169"/>
      <c r="G187" s="170"/>
      <c r="H187" s="171"/>
      <c r="I187" s="172" t="str">
        <f>IF(D187="","",SUMIFS(MOVI_ENTR!I:I,MOVI_ENTR!D:D,D187,MOVI_ENTR!O:O,L187)-SUMIFS(MOVI_SAID!H:H,MOVI_SAID!D:D,D187,MOVI_SAID!L:L,L187))</f>
        <v/>
      </c>
      <c r="J187" s="153" t="str">
        <f>IF(D187="","",VLOOKUP(D187,CADA_PROD!D:G,4,0)*H187)</f>
        <v/>
      </c>
      <c r="K187" s="14"/>
      <c r="L187" s="14"/>
      <c r="M187" s="21"/>
      <c r="N187" s="21"/>
      <c r="O187" s="21"/>
      <c r="P187" s="21"/>
    </row>
    <row r="188" spans="1:16" s="16" customFormat="1" ht="30" customHeight="1">
      <c r="A188" s="21"/>
      <c r="B188" s="21" t="str">
        <f t="shared" si="2"/>
        <v/>
      </c>
      <c r="C188" s="170"/>
      <c r="D188" s="168"/>
      <c r="E188" s="154" t="str">
        <f>IFERROR(VLOOKUP(D188,CADA_PROD!D:H,5,0),"")</f>
        <v/>
      </c>
      <c r="F188" s="169"/>
      <c r="G188" s="170"/>
      <c r="H188" s="171"/>
      <c r="I188" s="172" t="str">
        <f>IF(D188="","",SUMIFS(MOVI_ENTR!I:I,MOVI_ENTR!D:D,D188,MOVI_ENTR!O:O,L188)-SUMIFS(MOVI_SAID!H:H,MOVI_SAID!D:D,D188,MOVI_SAID!L:L,L188))</f>
        <v/>
      </c>
      <c r="J188" s="153" t="str">
        <f>IF(D188="","",VLOOKUP(D188,CADA_PROD!D:G,4,0)*H188)</f>
        <v/>
      </c>
      <c r="K188" s="14"/>
      <c r="L188" s="14"/>
      <c r="M188" s="21"/>
      <c r="N188" s="21"/>
      <c r="O188" s="21"/>
      <c r="P188" s="21"/>
    </row>
    <row r="189" spans="1:16" s="16" customFormat="1" ht="30" customHeight="1">
      <c r="A189" s="21"/>
      <c r="B189" s="21" t="str">
        <f t="shared" si="2"/>
        <v/>
      </c>
      <c r="C189" s="170"/>
      <c r="D189" s="168"/>
      <c r="E189" s="154" t="str">
        <f>IFERROR(VLOOKUP(D189,CADA_PROD!D:H,5,0),"")</f>
        <v/>
      </c>
      <c r="F189" s="169"/>
      <c r="G189" s="170"/>
      <c r="H189" s="171"/>
      <c r="I189" s="172" t="str">
        <f>IF(D189="","",SUMIFS(MOVI_ENTR!I:I,MOVI_ENTR!D:D,D189,MOVI_ENTR!O:O,L189)-SUMIFS(MOVI_SAID!H:H,MOVI_SAID!D:D,D189,MOVI_SAID!L:L,L189))</f>
        <v/>
      </c>
      <c r="J189" s="153" t="str">
        <f>IF(D189="","",VLOOKUP(D189,CADA_PROD!D:G,4,0)*H189)</f>
        <v/>
      </c>
      <c r="K189" s="14"/>
      <c r="L189" s="14"/>
      <c r="M189" s="21"/>
      <c r="N189" s="21"/>
      <c r="O189" s="21"/>
      <c r="P189" s="21"/>
    </row>
    <row r="190" spans="1:16" s="16" customFormat="1" ht="30" customHeight="1">
      <c r="A190" s="21"/>
      <c r="B190" s="21" t="str">
        <f t="shared" si="2"/>
        <v/>
      </c>
      <c r="C190" s="170"/>
      <c r="D190" s="168"/>
      <c r="E190" s="154" t="str">
        <f>IFERROR(VLOOKUP(D190,CADA_PROD!D:H,5,0),"")</f>
        <v/>
      </c>
      <c r="F190" s="169"/>
      <c r="G190" s="170"/>
      <c r="H190" s="171"/>
      <c r="I190" s="172" t="str">
        <f>IF(D190="","",SUMIFS(MOVI_ENTR!I:I,MOVI_ENTR!D:D,D190,MOVI_ENTR!O:O,L190)-SUMIFS(MOVI_SAID!H:H,MOVI_SAID!D:D,D190,MOVI_SAID!L:L,L190))</f>
        <v/>
      </c>
      <c r="J190" s="153" t="str">
        <f>IF(D190="","",VLOOKUP(D190,CADA_PROD!D:G,4,0)*H190)</f>
        <v/>
      </c>
      <c r="K190" s="14"/>
      <c r="L190" s="14"/>
      <c r="M190" s="21"/>
      <c r="N190" s="21"/>
      <c r="O190" s="21"/>
      <c r="P190" s="21"/>
    </row>
    <row r="191" spans="1:16" s="16" customFormat="1" ht="30" customHeight="1">
      <c r="A191" s="21"/>
      <c r="B191" s="21" t="str">
        <f t="shared" si="2"/>
        <v/>
      </c>
      <c r="C191" s="170"/>
      <c r="D191" s="168"/>
      <c r="E191" s="154" t="str">
        <f>IFERROR(VLOOKUP(D191,CADA_PROD!D:H,5,0),"")</f>
        <v/>
      </c>
      <c r="F191" s="169"/>
      <c r="G191" s="170"/>
      <c r="H191" s="171"/>
      <c r="I191" s="172" t="str">
        <f>IF(D191="","",SUMIFS(MOVI_ENTR!I:I,MOVI_ENTR!D:D,D191,MOVI_ENTR!O:O,L191)-SUMIFS(MOVI_SAID!H:H,MOVI_SAID!D:D,D191,MOVI_SAID!L:L,L191))</f>
        <v/>
      </c>
      <c r="J191" s="153" t="str">
        <f>IF(D191="","",VLOOKUP(D191,CADA_PROD!D:G,4,0)*H191)</f>
        <v/>
      </c>
      <c r="K191" s="14"/>
      <c r="L191" s="14"/>
      <c r="M191" s="21"/>
      <c r="N191" s="21"/>
      <c r="O191" s="21"/>
      <c r="P191" s="21"/>
    </row>
    <row r="192" spans="1:16" s="16" customFormat="1" ht="30" customHeight="1">
      <c r="A192" s="21"/>
      <c r="B192" s="21" t="str">
        <f t="shared" si="2"/>
        <v/>
      </c>
      <c r="C192" s="170"/>
      <c r="D192" s="168"/>
      <c r="E192" s="154" t="str">
        <f>IFERROR(VLOOKUP(D192,CADA_PROD!D:H,5,0),"")</f>
        <v/>
      </c>
      <c r="F192" s="169"/>
      <c r="G192" s="170"/>
      <c r="H192" s="171"/>
      <c r="I192" s="172" t="str">
        <f>IF(D192="","",SUMIFS(MOVI_ENTR!I:I,MOVI_ENTR!D:D,D192,MOVI_ENTR!O:O,L192)-SUMIFS(MOVI_SAID!H:H,MOVI_SAID!D:D,D192,MOVI_SAID!L:L,L192))</f>
        <v/>
      </c>
      <c r="J192" s="153" t="str">
        <f>IF(D192="","",VLOOKUP(D192,CADA_PROD!D:G,4,0)*H192)</f>
        <v/>
      </c>
      <c r="K192" s="14"/>
      <c r="L192" s="14"/>
      <c r="M192" s="21"/>
      <c r="N192" s="21"/>
      <c r="O192" s="21"/>
      <c r="P192" s="21"/>
    </row>
    <row r="193" spans="1:16" s="16" customFormat="1" ht="30" customHeight="1">
      <c r="A193" s="21"/>
      <c r="B193" s="21" t="str">
        <f t="shared" si="2"/>
        <v/>
      </c>
      <c r="C193" s="170"/>
      <c r="D193" s="168"/>
      <c r="E193" s="154" t="str">
        <f>IFERROR(VLOOKUP(D193,CADA_PROD!D:H,5,0),"")</f>
        <v/>
      </c>
      <c r="F193" s="169"/>
      <c r="G193" s="170"/>
      <c r="H193" s="171"/>
      <c r="I193" s="172" t="str">
        <f>IF(D193="","",SUMIFS(MOVI_ENTR!I:I,MOVI_ENTR!D:D,D193,MOVI_ENTR!O:O,L193)-SUMIFS(MOVI_SAID!H:H,MOVI_SAID!D:D,D193,MOVI_SAID!L:L,L193))</f>
        <v/>
      </c>
      <c r="J193" s="153" t="str">
        <f>IF(D193="","",VLOOKUP(D193,CADA_PROD!D:G,4,0)*H193)</f>
        <v/>
      </c>
      <c r="K193" s="14"/>
      <c r="L193" s="14"/>
      <c r="M193" s="21"/>
      <c r="N193" s="21"/>
      <c r="O193" s="21"/>
      <c r="P193" s="21"/>
    </row>
    <row r="194" spans="1:16" s="16" customFormat="1" ht="30" customHeight="1">
      <c r="A194" s="21"/>
      <c r="B194" s="21" t="str">
        <f t="shared" si="2"/>
        <v/>
      </c>
      <c r="C194" s="170"/>
      <c r="D194" s="168"/>
      <c r="E194" s="154" t="str">
        <f>IFERROR(VLOOKUP(D194,CADA_PROD!D:H,5,0),"")</f>
        <v/>
      </c>
      <c r="F194" s="169"/>
      <c r="G194" s="170"/>
      <c r="H194" s="171"/>
      <c r="I194" s="172" t="str">
        <f>IF(D194="","",SUMIFS(MOVI_ENTR!I:I,MOVI_ENTR!D:D,D194,MOVI_ENTR!O:O,L194)-SUMIFS(MOVI_SAID!H:H,MOVI_SAID!D:D,D194,MOVI_SAID!L:L,L194))</f>
        <v/>
      </c>
      <c r="J194" s="153" t="str">
        <f>IF(D194="","",VLOOKUP(D194,CADA_PROD!D:G,4,0)*H194)</f>
        <v/>
      </c>
      <c r="K194" s="14"/>
      <c r="L194" s="14"/>
      <c r="M194" s="21"/>
      <c r="N194" s="21"/>
      <c r="O194" s="21"/>
      <c r="P194" s="21"/>
    </row>
    <row r="195" spans="1:16" s="16" customFormat="1" ht="30" customHeight="1">
      <c r="A195" s="21"/>
      <c r="B195" s="21" t="str">
        <f t="shared" si="2"/>
        <v/>
      </c>
      <c r="C195" s="170"/>
      <c r="D195" s="168"/>
      <c r="E195" s="154" t="str">
        <f>IFERROR(VLOOKUP(D195,CADA_PROD!D:H,5,0),"")</f>
        <v/>
      </c>
      <c r="F195" s="169"/>
      <c r="G195" s="170"/>
      <c r="H195" s="171"/>
      <c r="I195" s="172" t="str">
        <f>IF(D195="","",SUMIFS(MOVI_ENTR!I:I,MOVI_ENTR!D:D,D195,MOVI_ENTR!O:O,L195)-SUMIFS(MOVI_SAID!H:H,MOVI_SAID!D:D,D195,MOVI_SAID!L:L,L195))</f>
        <v/>
      </c>
      <c r="J195" s="153" t="str">
        <f>IF(D195="","",VLOOKUP(D195,CADA_PROD!D:G,4,0)*H195)</f>
        <v/>
      </c>
      <c r="K195" s="14"/>
      <c r="L195" s="14"/>
      <c r="M195" s="21"/>
      <c r="N195" s="21"/>
      <c r="O195" s="21"/>
      <c r="P195" s="21"/>
    </row>
    <row r="196" spans="1:16" s="16" customFormat="1" ht="30" customHeight="1">
      <c r="A196" s="21"/>
      <c r="B196" s="21" t="str">
        <f t="shared" si="2"/>
        <v/>
      </c>
      <c r="C196" s="170"/>
      <c r="D196" s="168"/>
      <c r="E196" s="154" t="str">
        <f>IFERROR(VLOOKUP(D196,CADA_PROD!D:H,5,0),"")</f>
        <v/>
      </c>
      <c r="F196" s="169"/>
      <c r="G196" s="170"/>
      <c r="H196" s="171"/>
      <c r="I196" s="172" t="str">
        <f>IF(D196="","",SUMIFS(MOVI_ENTR!I:I,MOVI_ENTR!D:D,D196,MOVI_ENTR!O:O,L196)-SUMIFS(MOVI_SAID!H:H,MOVI_SAID!D:D,D196,MOVI_SAID!L:L,L196))</f>
        <v/>
      </c>
      <c r="J196" s="153" t="str">
        <f>IF(D196="","",VLOOKUP(D196,CADA_PROD!D:G,4,0)*H196)</f>
        <v/>
      </c>
      <c r="K196" s="14"/>
      <c r="L196" s="14"/>
      <c r="M196" s="21"/>
      <c r="N196" s="21"/>
      <c r="O196" s="21"/>
      <c r="P196" s="21"/>
    </row>
    <row r="197" spans="1:16" s="16" customFormat="1" ht="30" customHeight="1">
      <c r="A197" s="21"/>
      <c r="B197" s="21" t="str">
        <f t="shared" si="2"/>
        <v/>
      </c>
      <c r="C197" s="170"/>
      <c r="D197" s="168"/>
      <c r="E197" s="154" t="str">
        <f>IFERROR(VLOOKUP(D197,CADA_PROD!D:H,5,0),"")</f>
        <v/>
      </c>
      <c r="F197" s="169"/>
      <c r="G197" s="170"/>
      <c r="H197" s="171"/>
      <c r="I197" s="172" t="str">
        <f>IF(D197="","",SUMIFS(MOVI_ENTR!I:I,MOVI_ENTR!D:D,D197,MOVI_ENTR!O:O,L197)-SUMIFS(MOVI_SAID!H:H,MOVI_SAID!D:D,D197,MOVI_SAID!L:L,L197))</f>
        <v/>
      </c>
      <c r="J197" s="153" t="str">
        <f>IF(D197="","",VLOOKUP(D197,CADA_PROD!D:G,4,0)*H197)</f>
        <v/>
      </c>
      <c r="K197" s="14"/>
      <c r="L197" s="14"/>
      <c r="M197" s="21"/>
      <c r="N197" s="21"/>
      <c r="O197" s="21"/>
      <c r="P197" s="21"/>
    </row>
    <row r="198" spans="1:16" s="16" customFormat="1" ht="30" customHeight="1">
      <c r="A198" s="21"/>
      <c r="B198" s="21" t="str">
        <f t="shared" si="2"/>
        <v/>
      </c>
      <c r="C198" s="170"/>
      <c r="D198" s="168"/>
      <c r="E198" s="154" t="str">
        <f>IFERROR(VLOOKUP(D198,CADA_PROD!D:H,5,0),"")</f>
        <v/>
      </c>
      <c r="F198" s="169"/>
      <c r="G198" s="170"/>
      <c r="H198" s="171"/>
      <c r="I198" s="172" t="str">
        <f>IF(D198="","",SUMIFS(MOVI_ENTR!I:I,MOVI_ENTR!D:D,D198,MOVI_ENTR!O:O,L198)-SUMIFS(MOVI_SAID!H:H,MOVI_SAID!D:D,D198,MOVI_SAID!L:L,L198))</f>
        <v/>
      </c>
      <c r="J198" s="153" t="str">
        <f>IF(D198="","",VLOOKUP(D198,CADA_PROD!D:G,4,0)*H198)</f>
        <v/>
      </c>
      <c r="K198" s="14"/>
      <c r="L198" s="14"/>
      <c r="M198" s="21"/>
      <c r="N198" s="21"/>
      <c r="O198" s="21"/>
      <c r="P198" s="21"/>
    </row>
    <row r="199" spans="1:16" s="16" customFormat="1" ht="30" customHeight="1">
      <c r="A199" s="21"/>
      <c r="B199" s="21" t="str">
        <f t="shared" ref="B199:B262" si="3">IF(D199="","",MONTH(C199))</f>
        <v/>
      </c>
      <c r="C199" s="170"/>
      <c r="D199" s="168"/>
      <c r="E199" s="154" t="str">
        <f>IFERROR(VLOOKUP(D199,CADA_PROD!D:H,5,0),"")</f>
        <v/>
      </c>
      <c r="F199" s="169"/>
      <c r="G199" s="170"/>
      <c r="H199" s="171"/>
      <c r="I199" s="172" t="str">
        <f>IF(D199="","",SUMIFS(MOVI_ENTR!I:I,MOVI_ENTR!D:D,D199,MOVI_ENTR!O:O,L199)-SUMIFS(MOVI_SAID!H:H,MOVI_SAID!D:D,D199,MOVI_SAID!L:L,L199))</f>
        <v/>
      </c>
      <c r="J199" s="153" t="str">
        <f>IF(D199="","",VLOOKUP(D199,CADA_PROD!D:G,4,0)*H199)</f>
        <v/>
      </c>
      <c r="K199" s="14"/>
      <c r="L199" s="14"/>
      <c r="M199" s="21"/>
      <c r="N199" s="21"/>
      <c r="O199" s="21"/>
      <c r="P199" s="21"/>
    </row>
    <row r="200" spans="1:16" s="16" customFormat="1" ht="30" customHeight="1">
      <c r="A200" s="21"/>
      <c r="B200" s="21" t="str">
        <f t="shared" si="3"/>
        <v/>
      </c>
      <c r="C200" s="170"/>
      <c r="D200" s="168"/>
      <c r="E200" s="154" t="str">
        <f>IFERROR(VLOOKUP(D200,CADA_PROD!D:H,5,0),"")</f>
        <v/>
      </c>
      <c r="F200" s="169"/>
      <c r="G200" s="170"/>
      <c r="H200" s="171"/>
      <c r="I200" s="172" t="str">
        <f>IF(D200="","",SUMIFS(MOVI_ENTR!I:I,MOVI_ENTR!D:D,D200,MOVI_ENTR!O:O,L200)-SUMIFS(MOVI_SAID!H:H,MOVI_SAID!D:D,D200,MOVI_SAID!L:L,L200))</f>
        <v/>
      </c>
      <c r="J200" s="153" t="str">
        <f>IF(D200="","",VLOOKUP(D200,CADA_PROD!D:G,4,0)*H200)</f>
        <v/>
      </c>
      <c r="K200" s="14"/>
      <c r="L200" s="14"/>
      <c r="M200" s="21"/>
      <c r="N200" s="21"/>
      <c r="O200" s="21"/>
      <c r="P200" s="21"/>
    </row>
    <row r="201" spans="1:16" s="16" customFormat="1" ht="30" customHeight="1">
      <c r="A201" s="21"/>
      <c r="B201" s="21" t="str">
        <f t="shared" si="3"/>
        <v/>
      </c>
      <c r="C201" s="170"/>
      <c r="D201" s="168"/>
      <c r="E201" s="154" t="str">
        <f>IFERROR(VLOOKUP(D201,CADA_PROD!D:H,5,0),"")</f>
        <v/>
      </c>
      <c r="F201" s="169"/>
      <c r="G201" s="170"/>
      <c r="H201" s="171"/>
      <c r="I201" s="172" t="str">
        <f>IF(D201="","",SUMIFS(MOVI_ENTR!I:I,MOVI_ENTR!D:D,D201,MOVI_ENTR!O:O,L201)-SUMIFS(MOVI_SAID!H:H,MOVI_SAID!D:D,D201,MOVI_SAID!L:L,L201))</f>
        <v/>
      </c>
      <c r="J201" s="153" t="str">
        <f>IF(D201="","",VLOOKUP(D201,CADA_PROD!D:G,4,0)*H201)</f>
        <v/>
      </c>
      <c r="K201" s="14"/>
      <c r="L201" s="14"/>
      <c r="M201" s="21"/>
      <c r="N201" s="21"/>
      <c r="O201" s="21"/>
      <c r="P201" s="21"/>
    </row>
    <row r="202" spans="1:16" s="16" customFormat="1" ht="30" customHeight="1">
      <c r="A202" s="21"/>
      <c r="B202" s="21" t="str">
        <f t="shared" si="3"/>
        <v/>
      </c>
      <c r="C202" s="170"/>
      <c r="D202" s="168"/>
      <c r="E202" s="154" t="str">
        <f>IFERROR(VLOOKUP(D202,CADA_PROD!D:H,5,0),"")</f>
        <v/>
      </c>
      <c r="F202" s="169"/>
      <c r="G202" s="170"/>
      <c r="H202" s="171"/>
      <c r="I202" s="172" t="str">
        <f>IF(D202="","",SUMIFS(MOVI_ENTR!I:I,MOVI_ENTR!D:D,D202,MOVI_ENTR!O:O,L202)-SUMIFS(MOVI_SAID!H:H,MOVI_SAID!D:D,D202,MOVI_SAID!L:L,L202))</f>
        <v/>
      </c>
      <c r="J202" s="153" t="str">
        <f>IF(D202="","",VLOOKUP(D202,CADA_PROD!D:G,4,0)*H202)</f>
        <v/>
      </c>
      <c r="K202" s="14"/>
      <c r="L202" s="14"/>
      <c r="M202" s="21"/>
      <c r="N202" s="21"/>
      <c r="O202" s="21"/>
      <c r="P202" s="21"/>
    </row>
    <row r="203" spans="1:16" s="16" customFormat="1" ht="30" customHeight="1">
      <c r="A203" s="21"/>
      <c r="B203" s="21" t="str">
        <f t="shared" si="3"/>
        <v/>
      </c>
      <c r="C203" s="170"/>
      <c r="D203" s="168"/>
      <c r="E203" s="154" t="str">
        <f>IFERROR(VLOOKUP(D203,CADA_PROD!D:H,5,0),"")</f>
        <v/>
      </c>
      <c r="F203" s="169"/>
      <c r="G203" s="170"/>
      <c r="H203" s="171"/>
      <c r="I203" s="172" t="str">
        <f>IF(D203="","",SUMIFS(MOVI_ENTR!I:I,MOVI_ENTR!D:D,D203,MOVI_ENTR!O:O,L203)-SUMIFS(MOVI_SAID!H:H,MOVI_SAID!D:D,D203,MOVI_SAID!L:L,L203))</f>
        <v/>
      </c>
      <c r="J203" s="153" t="str">
        <f>IF(D203="","",VLOOKUP(D203,CADA_PROD!D:G,4,0)*H203)</f>
        <v/>
      </c>
      <c r="K203" s="14"/>
      <c r="L203" s="14"/>
      <c r="M203" s="21"/>
      <c r="N203" s="21"/>
      <c r="O203" s="21"/>
      <c r="P203" s="21"/>
    </row>
    <row r="204" spans="1:16" s="16" customFormat="1" ht="30" customHeight="1">
      <c r="A204" s="21"/>
      <c r="B204" s="21" t="str">
        <f t="shared" si="3"/>
        <v/>
      </c>
      <c r="C204" s="170"/>
      <c r="D204" s="168"/>
      <c r="E204" s="154" t="str">
        <f>IFERROR(VLOOKUP(D204,CADA_PROD!D:H,5,0),"")</f>
        <v/>
      </c>
      <c r="F204" s="169"/>
      <c r="G204" s="170"/>
      <c r="H204" s="171"/>
      <c r="I204" s="172" t="str">
        <f>IF(D204="","",SUMIFS(MOVI_ENTR!I:I,MOVI_ENTR!D:D,D204,MOVI_ENTR!O:O,L204)-SUMIFS(MOVI_SAID!H:H,MOVI_SAID!D:D,D204,MOVI_SAID!L:L,L204))</f>
        <v/>
      </c>
      <c r="J204" s="153" t="str">
        <f>IF(D204="","",VLOOKUP(D204,CADA_PROD!D:G,4,0)*H204)</f>
        <v/>
      </c>
      <c r="K204" s="14"/>
      <c r="L204" s="14"/>
      <c r="M204" s="21"/>
      <c r="N204" s="21"/>
      <c r="O204" s="21"/>
      <c r="P204" s="21"/>
    </row>
    <row r="205" spans="1:16" s="16" customFormat="1" ht="30" customHeight="1">
      <c r="A205" s="21"/>
      <c r="B205" s="21" t="str">
        <f t="shared" si="3"/>
        <v/>
      </c>
      <c r="C205" s="170"/>
      <c r="D205" s="168"/>
      <c r="E205" s="154" t="str">
        <f>IFERROR(VLOOKUP(D205,CADA_PROD!D:H,5,0),"")</f>
        <v/>
      </c>
      <c r="F205" s="169"/>
      <c r="G205" s="170"/>
      <c r="H205" s="171"/>
      <c r="I205" s="172" t="str">
        <f>IF(D205="","",SUMIFS(MOVI_ENTR!I:I,MOVI_ENTR!D:D,D205,MOVI_ENTR!O:O,L205)-SUMIFS(MOVI_SAID!H:H,MOVI_SAID!D:D,D205,MOVI_SAID!L:L,L205))</f>
        <v/>
      </c>
      <c r="J205" s="153" t="str">
        <f>IF(D205="","",VLOOKUP(D205,CADA_PROD!D:G,4,0)*H205)</f>
        <v/>
      </c>
      <c r="K205" s="14"/>
      <c r="L205" s="14"/>
      <c r="M205" s="21"/>
      <c r="N205" s="21"/>
      <c r="O205" s="21"/>
      <c r="P205" s="21"/>
    </row>
    <row r="206" spans="1:16" s="16" customFormat="1" ht="30" customHeight="1">
      <c r="A206" s="21"/>
      <c r="B206" s="21" t="str">
        <f t="shared" si="3"/>
        <v/>
      </c>
      <c r="C206" s="170"/>
      <c r="D206" s="168"/>
      <c r="E206" s="154" t="str">
        <f>IFERROR(VLOOKUP(D206,CADA_PROD!D:H,5,0),"")</f>
        <v/>
      </c>
      <c r="F206" s="169"/>
      <c r="G206" s="170"/>
      <c r="H206" s="171"/>
      <c r="I206" s="172" t="str">
        <f>IF(D206="","",SUMIFS(MOVI_ENTR!I:I,MOVI_ENTR!D:D,D206,MOVI_ENTR!O:O,L206)-SUMIFS(MOVI_SAID!H:H,MOVI_SAID!D:D,D206,MOVI_SAID!L:L,L206))</f>
        <v/>
      </c>
      <c r="J206" s="153" t="str">
        <f>IF(D206="","",VLOOKUP(D206,CADA_PROD!D:G,4,0)*H206)</f>
        <v/>
      </c>
      <c r="K206" s="14"/>
      <c r="L206" s="14"/>
      <c r="M206" s="21"/>
      <c r="N206" s="21"/>
      <c r="O206" s="21"/>
      <c r="P206" s="21"/>
    </row>
    <row r="207" spans="1:16" s="16" customFormat="1" ht="30" customHeight="1">
      <c r="A207" s="21"/>
      <c r="B207" s="21" t="str">
        <f t="shared" si="3"/>
        <v/>
      </c>
      <c r="C207" s="170"/>
      <c r="D207" s="168"/>
      <c r="E207" s="154" t="str">
        <f>IFERROR(VLOOKUP(D207,CADA_PROD!D:H,5,0),"")</f>
        <v/>
      </c>
      <c r="F207" s="169"/>
      <c r="G207" s="170"/>
      <c r="H207" s="171"/>
      <c r="I207" s="172" t="str">
        <f>IF(D207="","",SUMIFS(MOVI_ENTR!I:I,MOVI_ENTR!D:D,D207,MOVI_ENTR!O:O,L207)-SUMIFS(MOVI_SAID!H:H,MOVI_SAID!D:D,D207,MOVI_SAID!L:L,L207))</f>
        <v/>
      </c>
      <c r="J207" s="153" t="str">
        <f>IF(D207="","",VLOOKUP(D207,CADA_PROD!D:G,4,0)*H207)</f>
        <v/>
      </c>
      <c r="K207" s="14"/>
      <c r="L207" s="14"/>
      <c r="M207" s="21"/>
      <c r="N207" s="21"/>
      <c r="O207" s="21"/>
      <c r="P207" s="21"/>
    </row>
    <row r="208" spans="1:16" s="16" customFormat="1" ht="30" customHeight="1">
      <c r="A208" s="21"/>
      <c r="B208" s="21" t="str">
        <f t="shared" si="3"/>
        <v/>
      </c>
      <c r="C208" s="170"/>
      <c r="D208" s="168"/>
      <c r="E208" s="154" t="str">
        <f>IFERROR(VLOOKUP(D208,CADA_PROD!D:H,5,0),"")</f>
        <v/>
      </c>
      <c r="F208" s="169"/>
      <c r="G208" s="170"/>
      <c r="H208" s="171"/>
      <c r="I208" s="172" t="str">
        <f>IF(D208="","",SUMIFS(MOVI_ENTR!I:I,MOVI_ENTR!D:D,D208,MOVI_ENTR!O:O,L208)-SUMIFS(MOVI_SAID!H:H,MOVI_SAID!D:D,D208,MOVI_SAID!L:L,L208))</f>
        <v/>
      </c>
      <c r="J208" s="153" t="str">
        <f>IF(D208="","",VLOOKUP(D208,CADA_PROD!D:G,4,0)*H208)</f>
        <v/>
      </c>
      <c r="K208" s="14"/>
      <c r="L208" s="14"/>
      <c r="M208" s="21"/>
      <c r="N208" s="21"/>
      <c r="O208" s="21"/>
      <c r="P208" s="21"/>
    </row>
    <row r="209" spans="1:16" s="16" customFormat="1" ht="30" customHeight="1">
      <c r="A209" s="21"/>
      <c r="B209" s="21" t="str">
        <f t="shared" si="3"/>
        <v/>
      </c>
      <c r="C209" s="170"/>
      <c r="D209" s="168"/>
      <c r="E209" s="154" t="str">
        <f>IFERROR(VLOOKUP(D209,CADA_PROD!D:H,5,0),"")</f>
        <v/>
      </c>
      <c r="F209" s="169"/>
      <c r="G209" s="170"/>
      <c r="H209" s="171"/>
      <c r="I209" s="172" t="str">
        <f>IF(D209="","",SUMIFS(MOVI_ENTR!I:I,MOVI_ENTR!D:D,D209,MOVI_ENTR!O:O,L209)-SUMIFS(MOVI_SAID!H:H,MOVI_SAID!D:D,D209,MOVI_SAID!L:L,L209))</f>
        <v/>
      </c>
      <c r="J209" s="153" t="str">
        <f>IF(D209="","",VLOOKUP(D209,CADA_PROD!D:G,4,0)*H209)</f>
        <v/>
      </c>
      <c r="K209" s="14"/>
      <c r="L209" s="14"/>
      <c r="M209" s="21"/>
      <c r="N209" s="21"/>
      <c r="O209" s="21"/>
      <c r="P209" s="21"/>
    </row>
    <row r="210" spans="1:16" s="16" customFormat="1" ht="30" customHeight="1">
      <c r="A210" s="21"/>
      <c r="B210" s="21" t="str">
        <f t="shared" si="3"/>
        <v/>
      </c>
      <c r="C210" s="170"/>
      <c r="D210" s="168"/>
      <c r="E210" s="154" t="str">
        <f>IFERROR(VLOOKUP(D210,CADA_PROD!D:H,5,0),"")</f>
        <v/>
      </c>
      <c r="F210" s="169"/>
      <c r="G210" s="170"/>
      <c r="H210" s="171"/>
      <c r="I210" s="172" t="str">
        <f>IF(D210="","",SUMIFS(MOVI_ENTR!I:I,MOVI_ENTR!D:D,D210,MOVI_ENTR!O:O,L210)-SUMIFS(MOVI_SAID!H:H,MOVI_SAID!D:D,D210,MOVI_SAID!L:L,L210))</f>
        <v/>
      </c>
      <c r="J210" s="153" t="str">
        <f>IF(D210="","",VLOOKUP(D210,CADA_PROD!D:G,4,0)*H210)</f>
        <v/>
      </c>
      <c r="K210" s="14"/>
      <c r="L210" s="14"/>
      <c r="M210" s="21"/>
      <c r="N210" s="21"/>
      <c r="O210" s="21"/>
      <c r="P210" s="21"/>
    </row>
    <row r="211" spans="1:16" s="16" customFormat="1" ht="30" customHeight="1">
      <c r="A211" s="21"/>
      <c r="B211" s="21" t="str">
        <f t="shared" si="3"/>
        <v/>
      </c>
      <c r="C211" s="170"/>
      <c r="D211" s="168"/>
      <c r="E211" s="154" t="str">
        <f>IFERROR(VLOOKUP(D211,CADA_PROD!D:H,5,0),"")</f>
        <v/>
      </c>
      <c r="F211" s="169"/>
      <c r="G211" s="170"/>
      <c r="H211" s="171"/>
      <c r="I211" s="172" t="str">
        <f>IF(D211="","",SUMIFS(MOVI_ENTR!I:I,MOVI_ENTR!D:D,D211,MOVI_ENTR!O:O,L211)-SUMIFS(MOVI_SAID!H:H,MOVI_SAID!D:D,D211,MOVI_SAID!L:L,L211))</f>
        <v/>
      </c>
      <c r="J211" s="153" t="str">
        <f>IF(D211="","",VLOOKUP(D211,CADA_PROD!D:G,4,0)*H211)</f>
        <v/>
      </c>
      <c r="K211" s="14"/>
      <c r="L211" s="14"/>
      <c r="M211" s="21"/>
      <c r="N211" s="21"/>
      <c r="O211" s="21"/>
      <c r="P211" s="21"/>
    </row>
    <row r="212" spans="1:16" s="16" customFormat="1" ht="30" customHeight="1">
      <c r="A212" s="21"/>
      <c r="B212" s="21" t="str">
        <f t="shared" si="3"/>
        <v/>
      </c>
      <c r="C212" s="170"/>
      <c r="D212" s="168"/>
      <c r="E212" s="154" t="str">
        <f>IFERROR(VLOOKUP(D212,CADA_PROD!D:H,5,0),"")</f>
        <v/>
      </c>
      <c r="F212" s="169"/>
      <c r="G212" s="170"/>
      <c r="H212" s="171"/>
      <c r="I212" s="172" t="str">
        <f>IF(D212="","",SUMIFS(MOVI_ENTR!I:I,MOVI_ENTR!D:D,D212,MOVI_ENTR!O:O,L212)-SUMIFS(MOVI_SAID!H:H,MOVI_SAID!D:D,D212,MOVI_SAID!L:L,L212))</f>
        <v/>
      </c>
      <c r="J212" s="153" t="str">
        <f>IF(D212="","",VLOOKUP(D212,CADA_PROD!D:G,4,0)*H212)</f>
        <v/>
      </c>
      <c r="K212" s="14"/>
      <c r="L212" s="14"/>
      <c r="M212" s="21"/>
      <c r="N212" s="21"/>
      <c r="O212" s="21"/>
      <c r="P212" s="21"/>
    </row>
    <row r="213" spans="1:16" s="16" customFormat="1" ht="30" customHeight="1">
      <c r="A213" s="21"/>
      <c r="B213" s="21" t="str">
        <f t="shared" si="3"/>
        <v/>
      </c>
      <c r="C213" s="170"/>
      <c r="D213" s="168"/>
      <c r="E213" s="154" t="str">
        <f>IFERROR(VLOOKUP(D213,CADA_PROD!D:H,5,0),"")</f>
        <v/>
      </c>
      <c r="F213" s="169"/>
      <c r="G213" s="170"/>
      <c r="H213" s="171"/>
      <c r="I213" s="172" t="str">
        <f>IF(D213="","",SUMIFS(MOVI_ENTR!I:I,MOVI_ENTR!D:D,D213,MOVI_ENTR!O:O,L213)-SUMIFS(MOVI_SAID!H:H,MOVI_SAID!D:D,D213,MOVI_SAID!L:L,L213))</f>
        <v/>
      </c>
      <c r="J213" s="153" t="str">
        <f>IF(D213="","",VLOOKUP(D213,CADA_PROD!D:G,4,0)*H213)</f>
        <v/>
      </c>
      <c r="K213" s="14"/>
      <c r="L213" s="14"/>
      <c r="M213" s="21"/>
      <c r="N213" s="21"/>
      <c r="O213" s="21"/>
      <c r="P213" s="21"/>
    </row>
    <row r="214" spans="1:16" s="16" customFormat="1" ht="30" customHeight="1">
      <c r="A214" s="21"/>
      <c r="B214" s="21" t="str">
        <f t="shared" si="3"/>
        <v/>
      </c>
      <c r="C214" s="170"/>
      <c r="D214" s="168"/>
      <c r="E214" s="154" t="str">
        <f>IFERROR(VLOOKUP(D214,CADA_PROD!D:H,5,0),"")</f>
        <v/>
      </c>
      <c r="F214" s="169"/>
      <c r="G214" s="170"/>
      <c r="H214" s="171"/>
      <c r="I214" s="172" t="str">
        <f>IF(D214="","",SUMIFS(MOVI_ENTR!I:I,MOVI_ENTR!D:D,D214,MOVI_ENTR!O:O,L214)-SUMIFS(MOVI_SAID!H:H,MOVI_SAID!D:D,D214,MOVI_SAID!L:L,L214))</f>
        <v/>
      </c>
      <c r="J214" s="153" t="str">
        <f>IF(D214="","",VLOOKUP(D214,CADA_PROD!D:G,4,0)*H214)</f>
        <v/>
      </c>
      <c r="K214" s="14"/>
      <c r="L214" s="14"/>
      <c r="M214" s="21"/>
      <c r="N214" s="21"/>
      <c r="O214" s="21"/>
      <c r="P214" s="21"/>
    </row>
    <row r="215" spans="1:16" s="16" customFormat="1" ht="30" customHeight="1">
      <c r="A215" s="21"/>
      <c r="B215" s="21" t="str">
        <f t="shared" si="3"/>
        <v/>
      </c>
      <c r="C215" s="170"/>
      <c r="D215" s="168"/>
      <c r="E215" s="154" t="str">
        <f>IFERROR(VLOOKUP(D215,CADA_PROD!D:H,5,0),"")</f>
        <v/>
      </c>
      <c r="F215" s="169"/>
      <c r="G215" s="170"/>
      <c r="H215" s="171"/>
      <c r="I215" s="172" t="str">
        <f>IF(D215="","",SUMIFS(MOVI_ENTR!I:I,MOVI_ENTR!D:D,D215,MOVI_ENTR!O:O,L215)-SUMIFS(MOVI_SAID!H:H,MOVI_SAID!D:D,D215,MOVI_SAID!L:L,L215))</f>
        <v/>
      </c>
      <c r="J215" s="153" t="str">
        <f>IF(D215="","",VLOOKUP(D215,CADA_PROD!D:G,4,0)*H215)</f>
        <v/>
      </c>
      <c r="K215" s="14"/>
      <c r="L215" s="14"/>
      <c r="M215" s="21"/>
      <c r="N215" s="21"/>
      <c r="O215" s="21"/>
      <c r="P215" s="21"/>
    </row>
    <row r="216" spans="1:16" s="16" customFormat="1" ht="30" customHeight="1">
      <c r="A216" s="21"/>
      <c r="B216" s="21" t="str">
        <f t="shared" si="3"/>
        <v/>
      </c>
      <c r="C216" s="170"/>
      <c r="D216" s="168"/>
      <c r="E216" s="154" t="str">
        <f>IFERROR(VLOOKUP(D216,CADA_PROD!D:H,5,0),"")</f>
        <v/>
      </c>
      <c r="F216" s="169"/>
      <c r="G216" s="170"/>
      <c r="H216" s="171"/>
      <c r="I216" s="172" t="str">
        <f>IF(D216="","",SUMIFS(MOVI_ENTR!I:I,MOVI_ENTR!D:D,D216,MOVI_ENTR!O:O,L216)-SUMIFS(MOVI_SAID!H:H,MOVI_SAID!D:D,D216,MOVI_SAID!L:L,L216))</f>
        <v/>
      </c>
      <c r="J216" s="153" t="str">
        <f>IF(D216="","",VLOOKUP(D216,CADA_PROD!D:G,4,0)*H216)</f>
        <v/>
      </c>
      <c r="K216" s="14"/>
      <c r="L216" s="14"/>
      <c r="M216" s="21"/>
      <c r="N216" s="21"/>
      <c r="O216" s="21"/>
      <c r="P216" s="21"/>
    </row>
    <row r="217" spans="1:16" s="16" customFormat="1" ht="30" customHeight="1">
      <c r="A217" s="21"/>
      <c r="B217" s="21" t="str">
        <f t="shared" si="3"/>
        <v/>
      </c>
      <c r="C217" s="170"/>
      <c r="D217" s="168"/>
      <c r="E217" s="154" t="str">
        <f>IFERROR(VLOOKUP(D217,CADA_PROD!D:H,5,0),"")</f>
        <v/>
      </c>
      <c r="F217" s="169"/>
      <c r="G217" s="170"/>
      <c r="H217" s="171"/>
      <c r="I217" s="172" t="str">
        <f>IF(D217="","",SUMIFS(MOVI_ENTR!I:I,MOVI_ENTR!D:D,D217,MOVI_ENTR!O:O,L217)-SUMIFS(MOVI_SAID!H:H,MOVI_SAID!D:D,D217,MOVI_SAID!L:L,L217))</f>
        <v/>
      </c>
      <c r="J217" s="153" t="str">
        <f>IF(D217="","",VLOOKUP(D217,CADA_PROD!D:G,4,0)*H217)</f>
        <v/>
      </c>
      <c r="K217" s="14"/>
      <c r="L217" s="14"/>
      <c r="M217" s="21"/>
      <c r="N217" s="21"/>
      <c r="O217" s="21"/>
      <c r="P217" s="21"/>
    </row>
    <row r="218" spans="1:16" s="16" customFormat="1" ht="30" customHeight="1">
      <c r="A218" s="21"/>
      <c r="B218" s="21" t="str">
        <f t="shared" si="3"/>
        <v/>
      </c>
      <c r="C218" s="170"/>
      <c r="D218" s="168"/>
      <c r="E218" s="154" t="str">
        <f>IFERROR(VLOOKUP(D218,CADA_PROD!D:H,5,0),"")</f>
        <v/>
      </c>
      <c r="F218" s="169"/>
      <c r="G218" s="170"/>
      <c r="H218" s="171"/>
      <c r="I218" s="172" t="str">
        <f>IF(D218="","",SUMIFS(MOVI_ENTR!I:I,MOVI_ENTR!D:D,D218,MOVI_ENTR!O:O,L218)-SUMIFS(MOVI_SAID!H:H,MOVI_SAID!D:D,D218,MOVI_SAID!L:L,L218))</f>
        <v/>
      </c>
      <c r="J218" s="153" t="str">
        <f>IF(D218="","",VLOOKUP(D218,CADA_PROD!D:G,4,0)*H218)</f>
        <v/>
      </c>
      <c r="K218" s="14"/>
      <c r="L218" s="14"/>
      <c r="M218" s="21"/>
      <c r="N218" s="21"/>
      <c r="O218" s="21"/>
      <c r="P218" s="21"/>
    </row>
    <row r="219" spans="1:16" s="16" customFormat="1" ht="30" customHeight="1">
      <c r="A219" s="21"/>
      <c r="B219" s="21" t="str">
        <f t="shared" si="3"/>
        <v/>
      </c>
      <c r="C219" s="170"/>
      <c r="D219" s="168"/>
      <c r="E219" s="154" t="str">
        <f>IFERROR(VLOOKUP(D219,CADA_PROD!D:H,5,0),"")</f>
        <v/>
      </c>
      <c r="F219" s="169"/>
      <c r="G219" s="170"/>
      <c r="H219" s="171"/>
      <c r="I219" s="172" t="str">
        <f>IF(D219="","",SUMIFS(MOVI_ENTR!I:I,MOVI_ENTR!D:D,D219,MOVI_ENTR!O:O,L219)-SUMIFS(MOVI_SAID!H:H,MOVI_SAID!D:D,D219,MOVI_SAID!L:L,L219))</f>
        <v/>
      </c>
      <c r="J219" s="153" t="str">
        <f>IF(D219="","",VLOOKUP(D219,CADA_PROD!D:G,4,0)*H219)</f>
        <v/>
      </c>
      <c r="K219" s="14"/>
      <c r="L219" s="14"/>
      <c r="M219" s="21"/>
      <c r="N219" s="21"/>
      <c r="O219" s="21"/>
      <c r="P219" s="21"/>
    </row>
    <row r="220" spans="1:16" s="16" customFormat="1" ht="30" customHeight="1">
      <c r="A220" s="21"/>
      <c r="B220" s="21" t="str">
        <f t="shared" si="3"/>
        <v/>
      </c>
      <c r="C220" s="170"/>
      <c r="D220" s="168"/>
      <c r="E220" s="154" t="str">
        <f>IFERROR(VLOOKUP(D220,CADA_PROD!D:H,5,0),"")</f>
        <v/>
      </c>
      <c r="F220" s="169"/>
      <c r="G220" s="170"/>
      <c r="H220" s="171"/>
      <c r="I220" s="172" t="str">
        <f>IF(D220="","",SUMIFS(MOVI_ENTR!I:I,MOVI_ENTR!D:D,D220,MOVI_ENTR!O:O,L220)-SUMIFS(MOVI_SAID!H:H,MOVI_SAID!D:D,D220,MOVI_SAID!L:L,L220))</f>
        <v/>
      </c>
      <c r="J220" s="153" t="str">
        <f>IF(D220="","",VLOOKUP(D220,CADA_PROD!D:G,4,0)*H220)</f>
        <v/>
      </c>
      <c r="K220" s="14"/>
      <c r="L220" s="14"/>
      <c r="M220" s="21"/>
      <c r="N220" s="21"/>
      <c r="O220" s="21"/>
      <c r="P220" s="21"/>
    </row>
    <row r="221" spans="1:16" s="16" customFormat="1" ht="30" customHeight="1">
      <c r="A221" s="21"/>
      <c r="B221" s="21" t="str">
        <f t="shared" si="3"/>
        <v/>
      </c>
      <c r="C221" s="170"/>
      <c r="D221" s="168"/>
      <c r="E221" s="154" t="str">
        <f>IFERROR(VLOOKUP(D221,CADA_PROD!D:H,5,0),"")</f>
        <v/>
      </c>
      <c r="F221" s="169"/>
      <c r="G221" s="170"/>
      <c r="H221" s="171"/>
      <c r="I221" s="172" t="str">
        <f>IF(D221="","",SUMIFS(MOVI_ENTR!I:I,MOVI_ENTR!D:D,D221,MOVI_ENTR!O:O,L221)-SUMIFS(MOVI_SAID!H:H,MOVI_SAID!D:D,D221,MOVI_SAID!L:L,L221))</f>
        <v/>
      </c>
      <c r="J221" s="153" t="str">
        <f>IF(D221="","",VLOOKUP(D221,CADA_PROD!D:G,4,0)*H221)</f>
        <v/>
      </c>
      <c r="K221" s="14"/>
      <c r="L221" s="14"/>
      <c r="M221" s="21"/>
      <c r="N221" s="21"/>
      <c r="O221" s="21"/>
      <c r="P221" s="21"/>
    </row>
    <row r="222" spans="1:16" s="16" customFormat="1" ht="30" customHeight="1">
      <c r="A222" s="21"/>
      <c r="B222" s="21" t="str">
        <f t="shared" si="3"/>
        <v/>
      </c>
      <c r="C222" s="170"/>
      <c r="D222" s="168"/>
      <c r="E222" s="154" t="str">
        <f>IFERROR(VLOOKUP(D222,CADA_PROD!D:H,5,0),"")</f>
        <v/>
      </c>
      <c r="F222" s="169"/>
      <c r="G222" s="170"/>
      <c r="H222" s="171"/>
      <c r="I222" s="172" t="str">
        <f>IF(D222="","",SUMIFS(MOVI_ENTR!I:I,MOVI_ENTR!D:D,D222,MOVI_ENTR!O:O,L222)-SUMIFS(MOVI_SAID!H:H,MOVI_SAID!D:D,D222,MOVI_SAID!L:L,L222))</f>
        <v/>
      </c>
      <c r="J222" s="153" t="str">
        <f>IF(D222="","",VLOOKUP(D222,CADA_PROD!D:G,4,0)*H222)</f>
        <v/>
      </c>
      <c r="K222" s="14"/>
      <c r="L222" s="14"/>
      <c r="M222" s="21"/>
      <c r="N222" s="21"/>
      <c r="O222" s="21"/>
      <c r="P222" s="21"/>
    </row>
    <row r="223" spans="1:16" s="16" customFormat="1" ht="30" customHeight="1">
      <c r="A223" s="21"/>
      <c r="B223" s="21" t="str">
        <f t="shared" si="3"/>
        <v/>
      </c>
      <c r="C223" s="170"/>
      <c r="D223" s="168"/>
      <c r="E223" s="154" t="str">
        <f>IFERROR(VLOOKUP(D223,CADA_PROD!D:H,5,0),"")</f>
        <v/>
      </c>
      <c r="F223" s="169"/>
      <c r="G223" s="170"/>
      <c r="H223" s="171"/>
      <c r="I223" s="172" t="str">
        <f>IF(D223="","",SUMIFS(MOVI_ENTR!I:I,MOVI_ENTR!D:D,D223,MOVI_ENTR!O:O,L223)-SUMIFS(MOVI_SAID!H:H,MOVI_SAID!D:D,D223,MOVI_SAID!L:L,L223))</f>
        <v/>
      </c>
      <c r="J223" s="153" t="str">
        <f>IF(D223="","",VLOOKUP(D223,CADA_PROD!D:G,4,0)*H223)</f>
        <v/>
      </c>
      <c r="K223" s="14"/>
      <c r="L223" s="14"/>
      <c r="M223" s="21"/>
      <c r="N223" s="21"/>
      <c r="O223" s="21"/>
      <c r="P223" s="21"/>
    </row>
    <row r="224" spans="1:16" s="16" customFormat="1" ht="30" customHeight="1">
      <c r="A224" s="21"/>
      <c r="B224" s="21" t="str">
        <f t="shared" si="3"/>
        <v/>
      </c>
      <c r="C224" s="170"/>
      <c r="D224" s="168"/>
      <c r="E224" s="154" t="str">
        <f>IFERROR(VLOOKUP(D224,CADA_PROD!D:H,5,0),"")</f>
        <v/>
      </c>
      <c r="F224" s="169"/>
      <c r="G224" s="170"/>
      <c r="H224" s="171"/>
      <c r="I224" s="172" t="str">
        <f>IF(D224="","",SUMIFS(MOVI_ENTR!I:I,MOVI_ENTR!D:D,D224,MOVI_ENTR!O:O,L224)-SUMIFS(MOVI_SAID!H:H,MOVI_SAID!D:D,D224,MOVI_SAID!L:L,L224))</f>
        <v/>
      </c>
      <c r="J224" s="153" t="str">
        <f>IF(D224="","",VLOOKUP(D224,CADA_PROD!D:G,4,0)*H224)</f>
        <v/>
      </c>
      <c r="K224" s="14"/>
      <c r="L224" s="14"/>
      <c r="M224" s="21"/>
      <c r="N224" s="21"/>
      <c r="O224" s="21"/>
      <c r="P224" s="21"/>
    </row>
    <row r="225" spans="1:16" s="16" customFormat="1" ht="30" customHeight="1">
      <c r="A225" s="21"/>
      <c r="B225" s="21" t="str">
        <f t="shared" si="3"/>
        <v/>
      </c>
      <c r="C225" s="170"/>
      <c r="D225" s="168"/>
      <c r="E225" s="154" t="str">
        <f>IFERROR(VLOOKUP(D225,CADA_PROD!D:H,5,0),"")</f>
        <v/>
      </c>
      <c r="F225" s="169"/>
      <c r="G225" s="170"/>
      <c r="H225" s="171"/>
      <c r="I225" s="172" t="str">
        <f>IF(D225="","",SUMIFS(MOVI_ENTR!I:I,MOVI_ENTR!D:D,D225,MOVI_ENTR!O:O,L225)-SUMIFS(MOVI_SAID!H:H,MOVI_SAID!D:D,D225,MOVI_SAID!L:L,L225))</f>
        <v/>
      </c>
      <c r="J225" s="153" t="str">
        <f>IF(D225="","",VLOOKUP(D225,CADA_PROD!D:G,4,0)*H225)</f>
        <v/>
      </c>
      <c r="K225" s="14"/>
      <c r="L225" s="14"/>
      <c r="M225" s="21"/>
      <c r="N225" s="21"/>
      <c r="O225" s="21"/>
      <c r="P225" s="21"/>
    </row>
    <row r="226" spans="1:16" s="16" customFormat="1" ht="30" customHeight="1">
      <c r="A226" s="21"/>
      <c r="B226" s="21" t="str">
        <f t="shared" si="3"/>
        <v/>
      </c>
      <c r="C226" s="170"/>
      <c r="D226" s="168"/>
      <c r="E226" s="154" t="str">
        <f>IFERROR(VLOOKUP(D226,CADA_PROD!D:H,5,0),"")</f>
        <v/>
      </c>
      <c r="F226" s="169"/>
      <c r="G226" s="170"/>
      <c r="H226" s="171"/>
      <c r="I226" s="172" t="str">
        <f>IF(D226="","",SUMIFS(MOVI_ENTR!I:I,MOVI_ENTR!D:D,D226,MOVI_ENTR!O:O,L226)-SUMIFS(MOVI_SAID!H:H,MOVI_SAID!D:D,D226,MOVI_SAID!L:L,L226))</f>
        <v/>
      </c>
      <c r="J226" s="153" t="str">
        <f>IF(D226="","",VLOOKUP(D226,CADA_PROD!D:G,4,0)*H226)</f>
        <v/>
      </c>
      <c r="K226" s="14"/>
      <c r="L226" s="14"/>
      <c r="M226" s="21"/>
      <c r="N226" s="21"/>
      <c r="O226" s="21"/>
      <c r="P226" s="21"/>
    </row>
    <row r="227" spans="1:16" s="16" customFormat="1" ht="30" customHeight="1">
      <c r="A227" s="21"/>
      <c r="B227" s="21" t="str">
        <f t="shared" si="3"/>
        <v/>
      </c>
      <c r="C227" s="170"/>
      <c r="D227" s="168"/>
      <c r="E227" s="154" t="str">
        <f>IFERROR(VLOOKUP(D227,CADA_PROD!D:H,5,0),"")</f>
        <v/>
      </c>
      <c r="F227" s="169"/>
      <c r="G227" s="170"/>
      <c r="H227" s="171"/>
      <c r="I227" s="172" t="str">
        <f>IF(D227="","",SUMIFS(MOVI_ENTR!I:I,MOVI_ENTR!D:D,D227,MOVI_ENTR!O:O,L227)-SUMIFS(MOVI_SAID!H:H,MOVI_SAID!D:D,D227,MOVI_SAID!L:L,L227))</f>
        <v/>
      </c>
      <c r="J227" s="153" t="str">
        <f>IF(D227="","",VLOOKUP(D227,CADA_PROD!D:G,4,0)*H227)</f>
        <v/>
      </c>
      <c r="K227" s="14"/>
      <c r="L227" s="14"/>
      <c r="M227" s="21"/>
      <c r="N227" s="21"/>
      <c r="O227" s="21"/>
      <c r="P227" s="21"/>
    </row>
    <row r="228" spans="1:16" s="16" customFormat="1" ht="30" customHeight="1">
      <c r="A228" s="21"/>
      <c r="B228" s="21" t="str">
        <f t="shared" si="3"/>
        <v/>
      </c>
      <c r="C228" s="170"/>
      <c r="D228" s="168"/>
      <c r="E228" s="154" t="str">
        <f>IFERROR(VLOOKUP(D228,CADA_PROD!D:H,5,0),"")</f>
        <v/>
      </c>
      <c r="F228" s="169"/>
      <c r="G228" s="170"/>
      <c r="H228" s="171"/>
      <c r="I228" s="172" t="str">
        <f>IF(D228="","",SUMIFS(MOVI_ENTR!I:I,MOVI_ENTR!D:D,D228,MOVI_ENTR!O:O,L228)-SUMIFS(MOVI_SAID!H:H,MOVI_SAID!D:D,D228,MOVI_SAID!L:L,L228))</f>
        <v/>
      </c>
      <c r="J228" s="153" t="str">
        <f>IF(D228="","",VLOOKUP(D228,CADA_PROD!D:G,4,0)*H228)</f>
        <v/>
      </c>
      <c r="K228" s="14"/>
      <c r="L228" s="14"/>
      <c r="M228" s="21"/>
      <c r="N228" s="21"/>
      <c r="O228" s="21"/>
      <c r="P228" s="21"/>
    </row>
    <row r="229" spans="1:16" s="16" customFormat="1" ht="30" customHeight="1">
      <c r="A229" s="21"/>
      <c r="B229" s="21" t="str">
        <f t="shared" si="3"/>
        <v/>
      </c>
      <c r="C229" s="170"/>
      <c r="D229" s="168"/>
      <c r="E229" s="154" t="str">
        <f>IFERROR(VLOOKUP(D229,CADA_PROD!D:H,5,0),"")</f>
        <v/>
      </c>
      <c r="F229" s="169"/>
      <c r="G229" s="170"/>
      <c r="H229" s="171"/>
      <c r="I229" s="172" t="str">
        <f>IF(D229="","",SUMIFS(MOVI_ENTR!I:I,MOVI_ENTR!D:D,D229,MOVI_ENTR!O:O,L229)-SUMIFS(MOVI_SAID!H:H,MOVI_SAID!D:D,D229,MOVI_SAID!L:L,L229))</f>
        <v/>
      </c>
      <c r="J229" s="153" t="str">
        <f>IF(D229="","",VLOOKUP(D229,CADA_PROD!D:G,4,0)*H229)</f>
        <v/>
      </c>
      <c r="K229" s="14"/>
      <c r="L229" s="14"/>
      <c r="M229" s="21"/>
      <c r="N229" s="21"/>
      <c r="O229" s="21"/>
      <c r="P229" s="21"/>
    </row>
    <row r="230" spans="1:16" s="16" customFormat="1" ht="30" customHeight="1">
      <c r="A230" s="21"/>
      <c r="B230" s="21" t="str">
        <f t="shared" si="3"/>
        <v/>
      </c>
      <c r="C230" s="170"/>
      <c r="D230" s="168"/>
      <c r="E230" s="154" t="str">
        <f>IFERROR(VLOOKUP(D230,CADA_PROD!D:H,5,0),"")</f>
        <v/>
      </c>
      <c r="F230" s="169"/>
      <c r="G230" s="170"/>
      <c r="H230" s="171"/>
      <c r="I230" s="172" t="str">
        <f>IF(D230="","",SUMIFS(MOVI_ENTR!I:I,MOVI_ENTR!D:D,D230,MOVI_ENTR!O:O,L230)-SUMIFS(MOVI_SAID!H:H,MOVI_SAID!D:D,D230,MOVI_SAID!L:L,L230))</f>
        <v/>
      </c>
      <c r="J230" s="153" t="str">
        <f>IF(D230="","",VLOOKUP(D230,CADA_PROD!D:G,4,0)*H230)</f>
        <v/>
      </c>
      <c r="K230" s="14"/>
      <c r="L230" s="14"/>
      <c r="M230" s="21"/>
      <c r="N230" s="21"/>
      <c r="O230" s="21"/>
      <c r="P230" s="21"/>
    </row>
    <row r="231" spans="1:16" s="16" customFormat="1" ht="30" customHeight="1">
      <c r="A231" s="21"/>
      <c r="B231" s="21" t="str">
        <f t="shared" si="3"/>
        <v/>
      </c>
      <c r="C231" s="170"/>
      <c r="D231" s="168"/>
      <c r="E231" s="154" t="str">
        <f>IFERROR(VLOOKUP(D231,CADA_PROD!D:H,5,0),"")</f>
        <v/>
      </c>
      <c r="F231" s="169"/>
      <c r="G231" s="170"/>
      <c r="H231" s="171"/>
      <c r="I231" s="172" t="str">
        <f>IF(D231="","",SUMIFS(MOVI_ENTR!I:I,MOVI_ENTR!D:D,D231,MOVI_ENTR!O:O,L231)-SUMIFS(MOVI_SAID!H:H,MOVI_SAID!D:D,D231,MOVI_SAID!L:L,L231))</f>
        <v/>
      </c>
      <c r="J231" s="153" t="str">
        <f>IF(D231="","",VLOOKUP(D231,CADA_PROD!D:G,4,0)*H231)</f>
        <v/>
      </c>
      <c r="K231" s="14"/>
      <c r="L231" s="14"/>
      <c r="M231" s="21"/>
      <c r="N231" s="21"/>
      <c r="O231" s="21"/>
      <c r="P231" s="21"/>
    </row>
    <row r="232" spans="1:16" s="16" customFormat="1" ht="30" customHeight="1">
      <c r="A232" s="21"/>
      <c r="B232" s="21" t="str">
        <f t="shared" si="3"/>
        <v/>
      </c>
      <c r="C232" s="170"/>
      <c r="D232" s="168"/>
      <c r="E232" s="154" t="str">
        <f>IFERROR(VLOOKUP(D232,CADA_PROD!D:H,5,0),"")</f>
        <v/>
      </c>
      <c r="F232" s="169"/>
      <c r="G232" s="170"/>
      <c r="H232" s="171"/>
      <c r="I232" s="172" t="str">
        <f>IF(D232="","",SUMIFS(MOVI_ENTR!I:I,MOVI_ENTR!D:D,D232,MOVI_ENTR!O:O,L232)-SUMIFS(MOVI_SAID!H:H,MOVI_SAID!D:D,D232,MOVI_SAID!L:L,L232))</f>
        <v/>
      </c>
      <c r="J232" s="153" t="str">
        <f>IF(D232="","",VLOOKUP(D232,CADA_PROD!D:G,4,0)*H232)</f>
        <v/>
      </c>
      <c r="K232" s="14"/>
      <c r="L232" s="14"/>
      <c r="M232" s="21"/>
      <c r="N232" s="21"/>
      <c r="O232" s="21"/>
      <c r="P232" s="21"/>
    </row>
    <row r="233" spans="1:16" s="16" customFormat="1" ht="30" customHeight="1">
      <c r="A233" s="21"/>
      <c r="B233" s="21" t="str">
        <f t="shared" si="3"/>
        <v/>
      </c>
      <c r="C233" s="170"/>
      <c r="D233" s="168"/>
      <c r="E233" s="154" t="str">
        <f>IFERROR(VLOOKUP(D233,CADA_PROD!D:H,5,0),"")</f>
        <v/>
      </c>
      <c r="F233" s="169"/>
      <c r="G233" s="170"/>
      <c r="H233" s="171"/>
      <c r="I233" s="172" t="str">
        <f>IF(D233="","",SUMIFS(MOVI_ENTR!I:I,MOVI_ENTR!D:D,D233,MOVI_ENTR!O:O,L233)-SUMIFS(MOVI_SAID!H:H,MOVI_SAID!D:D,D233,MOVI_SAID!L:L,L233))</f>
        <v/>
      </c>
      <c r="J233" s="153" t="str">
        <f>IF(D233="","",VLOOKUP(D233,CADA_PROD!D:G,4,0)*H233)</f>
        <v/>
      </c>
      <c r="K233" s="14"/>
      <c r="L233" s="14"/>
      <c r="M233" s="21"/>
      <c r="N233" s="21"/>
      <c r="O233" s="21"/>
      <c r="P233" s="21"/>
    </row>
    <row r="234" spans="1:16" s="16" customFormat="1" ht="30" customHeight="1">
      <c r="A234" s="21"/>
      <c r="B234" s="21" t="str">
        <f t="shared" si="3"/>
        <v/>
      </c>
      <c r="C234" s="170"/>
      <c r="D234" s="168"/>
      <c r="E234" s="154" t="str">
        <f>IFERROR(VLOOKUP(D234,CADA_PROD!D:H,5,0),"")</f>
        <v/>
      </c>
      <c r="F234" s="169"/>
      <c r="G234" s="170"/>
      <c r="H234" s="171"/>
      <c r="I234" s="172" t="str">
        <f>IF(D234="","",SUMIFS(MOVI_ENTR!I:I,MOVI_ENTR!D:D,D234,MOVI_ENTR!O:O,L234)-SUMIFS(MOVI_SAID!H:H,MOVI_SAID!D:D,D234,MOVI_SAID!L:L,L234))</f>
        <v/>
      </c>
      <c r="J234" s="153" t="str">
        <f>IF(D234="","",VLOOKUP(D234,CADA_PROD!D:G,4,0)*H234)</f>
        <v/>
      </c>
      <c r="K234" s="14"/>
      <c r="L234" s="14"/>
      <c r="M234" s="21"/>
      <c r="N234" s="21"/>
      <c r="O234" s="21"/>
      <c r="P234" s="21"/>
    </row>
    <row r="235" spans="1:16" s="16" customFormat="1" ht="30" customHeight="1">
      <c r="A235" s="21"/>
      <c r="B235" s="21" t="str">
        <f t="shared" si="3"/>
        <v/>
      </c>
      <c r="C235" s="170"/>
      <c r="D235" s="168"/>
      <c r="E235" s="154" t="str">
        <f>IFERROR(VLOOKUP(D235,CADA_PROD!D:H,5,0),"")</f>
        <v/>
      </c>
      <c r="F235" s="169"/>
      <c r="G235" s="170"/>
      <c r="H235" s="171"/>
      <c r="I235" s="172" t="str">
        <f>IF(D235="","",SUMIFS(MOVI_ENTR!I:I,MOVI_ENTR!D:D,D235,MOVI_ENTR!O:O,L235)-SUMIFS(MOVI_SAID!H:H,MOVI_SAID!D:D,D235,MOVI_SAID!L:L,L235))</f>
        <v/>
      </c>
      <c r="J235" s="153" t="str">
        <f>IF(D235="","",VLOOKUP(D235,CADA_PROD!D:G,4,0)*H235)</f>
        <v/>
      </c>
      <c r="K235" s="14"/>
      <c r="L235" s="14"/>
      <c r="M235" s="21"/>
      <c r="N235" s="21"/>
      <c r="O235" s="21"/>
      <c r="P235" s="21"/>
    </row>
    <row r="236" spans="1:16" s="16" customFormat="1" ht="30" customHeight="1">
      <c r="A236" s="21"/>
      <c r="B236" s="21" t="str">
        <f t="shared" si="3"/>
        <v/>
      </c>
      <c r="C236" s="170"/>
      <c r="D236" s="168"/>
      <c r="E236" s="154" t="str">
        <f>IFERROR(VLOOKUP(D236,CADA_PROD!D:H,5,0),"")</f>
        <v/>
      </c>
      <c r="F236" s="169"/>
      <c r="G236" s="170"/>
      <c r="H236" s="171"/>
      <c r="I236" s="172" t="str">
        <f>IF(D236="","",SUMIFS(MOVI_ENTR!I:I,MOVI_ENTR!D:D,D236,MOVI_ENTR!O:O,L236)-SUMIFS(MOVI_SAID!H:H,MOVI_SAID!D:D,D236,MOVI_SAID!L:L,L236))</f>
        <v/>
      </c>
      <c r="J236" s="153" t="str">
        <f>IF(D236="","",VLOOKUP(D236,CADA_PROD!D:G,4,0)*H236)</f>
        <v/>
      </c>
      <c r="K236" s="14"/>
      <c r="L236" s="14"/>
      <c r="M236" s="21"/>
      <c r="N236" s="21"/>
      <c r="O236" s="21"/>
      <c r="P236" s="21"/>
    </row>
    <row r="237" spans="1:16" s="16" customFormat="1" ht="30" customHeight="1">
      <c r="A237" s="21"/>
      <c r="B237" s="21" t="str">
        <f t="shared" si="3"/>
        <v/>
      </c>
      <c r="C237" s="170"/>
      <c r="D237" s="168"/>
      <c r="E237" s="154" t="str">
        <f>IFERROR(VLOOKUP(D237,CADA_PROD!D:H,5,0),"")</f>
        <v/>
      </c>
      <c r="F237" s="169"/>
      <c r="G237" s="170"/>
      <c r="H237" s="171"/>
      <c r="I237" s="172" t="str">
        <f>IF(D237="","",SUMIFS(MOVI_ENTR!I:I,MOVI_ENTR!D:D,D237,MOVI_ENTR!O:O,L237)-SUMIFS(MOVI_SAID!H:H,MOVI_SAID!D:D,D237,MOVI_SAID!L:L,L237))</f>
        <v/>
      </c>
      <c r="J237" s="153" t="str">
        <f>IF(D237="","",VLOOKUP(D237,CADA_PROD!D:G,4,0)*H237)</f>
        <v/>
      </c>
      <c r="K237" s="14"/>
      <c r="L237" s="14"/>
      <c r="M237" s="21"/>
      <c r="N237" s="21"/>
      <c r="O237" s="21"/>
      <c r="P237" s="21"/>
    </row>
    <row r="238" spans="1:16" s="16" customFormat="1" ht="30" customHeight="1">
      <c r="A238" s="21"/>
      <c r="B238" s="21" t="str">
        <f t="shared" si="3"/>
        <v/>
      </c>
      <c r="C238" s="170"/>
      <c r="D238" s="168"/>
      <c r="E238" s="154" t="str">
        <f>IFERROR(VLOOKUP(D238,CADA_PROD!D:H,5,0),"")</f>
        <v/>
      </c>
      <c r="F238" s="169"/>
      <c r="G238" s="170"/>
      <c r="H238" s="171"/>
      <c r="I238" s="172" t="str">
        <f>IF(D238="","",SUMIFS(MOVI_ENTR!I:I,MOVI_ENTR!D:D,D238,MOVI_ENTR!O:O,L238)-SUMIFS(MOVI_SAID!H:H,MOVI_SAID!D:D,D238,MOVI_SAID!L:L,L238))</f>
        <v/>
      </c>
      <c r="J238" s="153" t="str">
        <f>IF(D238="","",VLOOKUP(D238,CADA_PROD!D:G,4,0)*H238)</f>
        <v/>
      </c>
      <c r="K238" s="14"/>
      <c r="L238" s="14"/>
      <c r="M238" s="21"/>
      <c r="N238" s="21"/>
      <c r="O238" s="21"/>
      <c r="P238" s="21"/>
    </row>
    <row r="239" spans="1:16" s="16" customFormat="1" ht="30" customHeight="1">
      <c r="A239" s="21"/>
      <c r="B239" s="21" t="str">
        <f t="shared" si="3"/>
        <v/>
      </c>
      <c r="C239" s="170"/>
      <c r="D239" s="168"/>
      <c r="E239" s="154" t="str">
        <f>IFERROR(VLOOKUP(D239,CADA_PROD!D:H,5,0),"")</f>
        <v/>
      </c>
      <c r="F239" s="169"/>
      <c r="G239" s="170"/>
      <c r="H239" s="171"/>
      <c r="I239" s="172" t="str">
        <f>IF(D239="","",SUMIFS(MOVI_ENTR!I:I,MOVI_ENTR!D:D,D239,MOVI_ENTR!O:O,L239)-SUMIFS(MOVI_SAID!H:H,MOVI_SAID!D:D,D239,MOVI_SAID!L:L,L239))</f>
        <v/>
      </c>
      <c r="J239" s="153" t="str">
        <f>IF(D239="","",VLOOKUP(D239,CADA_PROD!D:G,4,0)*H239)</f>
        <v/>
      </c>
      <c r="K239" s="14"/>
      <c r="L239" s="14"/>
      <c r="M239" s="21"/>
      <c r="N239" s="21"/>
      <c r="O239" s="21"/>
      <c r="P239" s="21"/>
    </row>
    <row r="240" spans="1:16" s="16" customFormat="1" ht="30" customHeight="1">
      <c r="A240" s="21"/>
      <c r="B240" s="21" t="str">
        <f t="shared" si="3"/>
        <v/>
      </c>
      <c r="C240" s="170"/>
      <c r="D240" s="168"/>
      <c r="E240" s="154" t="str">
        <f>IFERROR(VLOOKUP(D240,CADA_PROD!D:H,5,0),"")</f>
        <v/>
      </c>
      <c r="F240" s="169"/>
      <c r="G240" s="170"/>
      <c r="H240" s="171"/>
      <c r="I240" s="172" t="str">
        <f>IF(D240="","",SUMIFS(MOVI_ENTR!I:I,MOVI_ENTR!D:D,D240,MOVI_ENTR!O:O,L240)-SUMIFS(MOVI_SAID!H:H,MOVI_SAID!D:D,D240,MOVI_SAID!L:L,L240))</f>
        <v/>
      </c>
      <c r="J240" s="153" t="str">
        <f>IF(D240="","",VLOOKUP(D240,CADA_PROD!D:G,4,0)*H240)</f>
        <v/>
      </c>
      <c r="K240" s="14"/>
      <c r="L240" s="14"/>
      <c r="M240" s="21"/>
      <c r="N240" s="21"/>
      <c r="O240" s="21"/>
      <c r="P240" s="21"/>
    </row>
    <row r="241" spans="1:16" s="16" customFormat="1" ht="30" customHeight="1">
      <c r="A241" s="21"/>
      <c r="B241" s="21" t="str">
        <f t="shared" si="3"/>
        <v/>
      </c>
      <c r="C241" s="170"/>
      <c r="D241" s="168"/>
      <c r="E241" s="154" t="str">
        <f>IFERROR(VLOOKUP(D241,CADA_PROD!D:H,5,0),"")</f>
        <v/>
      </c>
      <c r="F241" s="169"/>
      <c r="G241" s="170"/>
      <c r="H241" s="171"/>
      <c r="I241" s="172" t="str">
        <f>IF(D241="","",SUMIFS(MOVI_ENTR!I:I,MOVI_ENTR!D:D,D241,MOVI_ENTR!O:O,L241)-SUMIFS(MOVI_SAID!H:H,MOVI_SAID!D:D,D241,MOVI_SAID!L:L,L241))</f>
        <v/>
      </c>
      <c r="J241" s="153" t="str">
        <f>IF(D241="","",VLOOKUP(D241,CADA_PROD!D:G,4,0)*H241)</f>
        <v/>
      </c>
      <c r="K241" s="14"/>
      <c r="L241" s="14"/>
      <c r="M241" s="21"/>
      <c r="N241" s="21"/>
      <c r="O241" s="21"/>
      <c r="P241" s="21"/>
    </row>
    <row r="242" spans="1:16" s="16" customFormat="1" ht="30" customHeight="1">
      <c r="A242" s="21"/>
      <c r="B242" s="21" t="str">
        <f t="shared" si="3"/>
        <v/>
      </c>
      <c r="C242" s="170"/>
      <c r="D242" s="168"/>
      <c r="E242" s="154" t="str">
        <f>IFERROR(VLOOKUP(D242,CADA_PROD!D:H,5,0),"")</f>
        <v/>
      </c>
      <c r="F242" s="169"/>
      <c r="G242" s="170"/>
      <c r="H242" s="171"/>
      <c r="I242" s="172" t="str">
        <f>IF(D242="","",SUMIFS(MOVI_ENTR!I:I,MOVI_ENTR!D:D,D242,MOVI_ENTR!O:O,L242)-SUMIFS(MOVI_SAID!H:H,MOVI_SAID!D:D,D242,MOVI_SAID!L:L,L242))</f>
        <v/>
      </c>
      <c r="J242" s="153" t="str">
        <f>IF(D242="","",VLOOKUP(D242,CADA_PROD!D:G,4,0)*H242)</f>
        <v/>
      </c>
      <c r="K242" s="14"/>
      <c r="L242" s="14"/>
      <c r="M242" s="21"/>
      <c r="N242" s="21"/>
      <c r="O242" s="21"/>
      <c r="P242" s="21"/>
    </row>
    <row r="243" spans="1:16" s="16" customFormat="1" ht="30" customHeight="1">
      <c r="A243" s="21"/>
      <c r="B243" s="21" t="str">
        <f t="shared" si="3"/>
        <v/>
      </c>
      <c r="C243" s="170"/>
      <c r="D243" s="168"/>
      <c r="E243" s="154" t="str">
        <f>IFERROR(VLOOKUP(D243,CADA_PROD!D:H,5,0),"")</f>
        <v/>
      </c>
      <c r="F243" s="169"/>
      <c r="G243" s="170"/>
      <c r="H243" s="171"/>
      <c r="I243" s="172" t="str">
        <f>IF(D243="","",SUMIFS(MOVI_ENTR!I:I,MOVI_ENTR!D:D,D243,MOVI_ENTR!O:O,L243)-SUMIFS(MOVI_SAID!H:H,MOVI_SAID!D:D,D243,MOVI_SAID!L:L,L243))</f>
        <v/>
      </c>
      <c r="J243" s="153" t="str">
        <f>IF(D243="","",VLOOKUP(D243,CADA_PROD!D:G,4,0)*H243)</f>
        <v/>
      </c>
      <c r="K243" s="14"/>
      <c r="L243" s="14"/>
      <c r="M243" s="21"/>
      <c r="N243" s="21"/>
      <c r="O243" s="21"/>
      <c r="P243" s="21"/>
    </row>
    <row r="244" spans="1:16" s="16" customFormat="1" ht="30" customHeight="1">
      <c r="A244" s="21"/>
      <c r="B244" s="21" t="str">
        <f t="shared" si="3"/>
        <v/>
      </c>
      <c r="C244" s="170"/>
      <c r="D244" s="168"/>
      <c r="E244" s="154" t="str">
        <f>IFERROR(VLOOKUP(D244,CADA_PROD!D:H,5,0),"")</f>
        <v/>
      </c>
      <c r="F244" s="169"/>
      <c r="G244" s="170"/>
      <c r="H244" s="171"/>
      <c r="I244" s="172" t="str">
        <f>IF(D244="","",SUMIFS(MOVI_ENTR!I:I,MOVI_ENTR!D:D,D244,MOVI_ENTR!O:O,L244)-SUMIFS(MOVI_SAID!H:H,MOVI_SAID!D:D,D244,MOVI_SAID!L:L,L244))</f>
        <v/>
      </c>
      <c r="J244" s="153" t="str">
        <f>IF(D244="","",VLOOKUP(D244,CADA_PROD!D:G,4,0)*H244)</f>
        <v/>
      </c>
      <c r="K244" s="14"/>
      <c r="L244" s="14"/>
      <c r="M244" s="21"/>
      <c r="N244" s="21"/>
      <c r="O244" s="21"/>
      <c r="P244" s="21"/>
    </row>
    <row r="245" spans="1:16" s="16" customFormat="1" ht="30" customHeight="1">
      <c r="A245" s="21"/>
      <c r="B245" s="21" t="str">
        <f t="shared" si="3"/>
        <v/>
      </c>
      <c r="C245" s="170"/>
      <c r="D245" s="168"/>
      <c r="E245" s="154" t="str">
        <f>IFERROR(VLOOKUP(D245,CADA_PROD!D:H,5,0),"")</f>
        <v/>
      </c>
      <c r="F245" s="169"/>
      <c r="G245" s="170"/>
      <c r="H245" s="171"/>
      <c r="I245" s="172" t="str">
        <f>IF(D245="","",SUMIFS(MOVI_ENTR!I:I,MOVI_ENTR!D:D,D245,MOVI_ENTR!O:O,L245)-SUMIFS(MOVI_SAID!H:H,MOVI_SAID!D:D,D245,MOVI_SAID!L:L,L245))</f>
        <v/>
      </c>
      <c r="J245" s="153" t="str">
        <f>IF(D245="","",VLOOKUP(D245,CADA_PROD!D:G,4,0)*H245)</f>
        <v/>
      </c>
      <c r="K245" s="14"/>
      <c r="L245" s="14"/>
      <c r="M245" s="21"/>
      <c r="N245" s="21"/>
      <c r="O245" s="21"/>
      <c r="P245" s="21"/>
    </row>
    <row r="246" spans="1:16" s="16" customFormat="1" ht="30" customHeight="1">
      <c r="A246" s="21"/>
      <c r="B246" s="21" t="str">
        <f t="shared" si="3"/>
        <v/>
      </c>
      <c r="C246" s="170"/>
      <c r="D246" s="168"/>
      <c r="E246" s="154" t="str">
        <f>IFERROR(VLOOKUP(D246,CADA_PROD!D:H,5,0),"")</f>
        <v/>
      </c>
      <c r="F246" s="169"/>
      <c r="G246" s="170"/>
      <c r="H246" s="171"/>
      <c r="I246" s="172" t="str">
        <f>IF(D246="","",SUMIFS(MOVI_ENTR!I:I,MOVI_ENTR!D:D,D246,MOVI_ENTR!O:O,L246)-SUMIFS(MOVI_SAID!H:H,MOVI_SAID!D:D,D246,MOVI_SAID!L:L,L246))</f>
        <v/>
      </c>
      <c r="J246" s="153" t="str">
        <f>IF(D246="","",VLOOKUP(D246,CADA_PROD!D:G,4,0)*H246)</f>
        <v/>
      </c>
      <c r="K246" s="14"/>
      <c r="L246" s="14"/>
      <c r="M246" s="21"/>
      <c r="N246" s="21"/>
      <c r="O246" s="21"/>
      <c r="P246" s="21"/>
    </row>
    <row r="247" spans="1:16" s="16" customFormat="1" ht="30" customHeight="1">
      <c r="A247" s="21"/>
      <c r="B247" s="21" t="str">
        <f t="shared" si="3"/>
        <v/>
      </c>
      <c r="C247" s="170"/>
      <c r="D247" s="168"/>
      <c r="E247" s="154" t="str">
        <f>IFERROR(VLOOKUP(D247,CADA_PROD!D:H,5,0),"")</f>
        <v/>
      </c>
      <c r="F247" s="169"/>
      <c r="G247" s="170"/>
      <c r="H247" s="171"/>
      <c r="I247" s="172" t="str">
        <f>IF(D247="","",SUMIFS(MOVI_ENTR!I:I,MOVI_ENTR!D:D,D247,MOVI_ENTR!O:O,L247)-SUMIFS(MOVI_SAID!H:H,MOVI_SAID!D:D,D247,MOVI_SAID!L:L,L247))</f>
        <v/>
      </c>
      <c r="J247" s="153" t="str">
        <f>IF(D247="","",VLOOKUP(D247,CADA_PROD!D:G,4,0)*H247)</f>
        <v/>
      </c>
      <c r="K247" s="14"/>
      <c r="L247" s="14"/>
      <c r="M247" s="21"/>
      <c r="N247" s="21"/>
      <c r="O247" s="21"/>
      <c r="P247" s="21"/>
    </row>
    <row r="248" spans="1:16" s="16" customFormat="1" ht="30" customHeight="1">
      <c r="A248" s="21"/>
      <c r="B248" s="21" t="str">
        <f t="shared" si="3"/>
        <v/>
      </c>
      <c r="C248" s="170"/>
      <c r="D248" s="168"/>
      <c r="E248" s="154" t="str">
        <f>IFERROR(VLOOKUP(D248,CADA_PROD!D:H,5,0),"")</f>
        <v/>
      </c>
      <c r="F248" s="169"/>
      <c r="G248" s="170"/>
      <c r="H248" s="171"/>
      <c r="I248" s="172" t="str">
        <f>IF(D248="","",SUMIFS(MOVI_ENTR!I:I,MOVI_ENTR!D:D,D248,MOVI_ENTR!O:O,L248)-SUMIFS(MOVI_SAID!H:H,MOVI_SAID!D:D,D248,MOVI_SAID!L:L,L248))</f>
        <v/>
      </c>
      <c r="J248" s="153" t="str">
        <f>IF(D248="","",VLOOKUP(D248,CADA_PROD!D:G,4,0)*H248)</f>
        <v/>
      </c>
      <c r="K248" s="14"/>
      <c r="L248" s="14"/>
      <c r="M248" s="21"/>
      <c r="N248" s="21"/>
      <c r="O248" s="21"/>
      <c r="P248" s="21"/>
    </row>
    <row r="249" spans="1:16" s="16" customFormat="1" ht="30" customHeight="1">
      <c r="A249" s="21"/>
      <c r="B249" s="21" t="str">
        <f t="shared" si="3"/>
        <v/>
      </c>
      <c r="C249" s="170"/>
      <c r="D249" s="168"/>
      <c r="E249" s="154" t="str">
        <f>IFERROR(VLOOKUP(D249,CADA_PROD!D:H,5,0),"")</f>
        <v/>
      </c>
      <c r="F249" s="169"/>
      <c r="G249" s="170"/>
      <c r="H249" s="171"/>
      <c r="I249" s="172" t="str">
        <f>IF(D249="","",SUMIFS(MOVI_ENTR!I:I,MOVI_ENTR!D:D,D249,MOVI_ENTR!O:O,L249)-SUMIFS(MOVI_SAID!H:H,MOVI_SAID!D:D,D249,MOVI_SAID!L:L,L249))</f>
        <v/>
      </c>
      <c r="J249" s="153" t="str">
        <f>IF(D249="","",VLOOKUP(D249,CADA_PROD!D:G,4,0)*H249)</f>
        <v/>
      </c>
      <c r="K249" s="14"/>
      <c r="L249" s="14"/>
      <c r="M249" s="21"/>
      <c r="N249" s="21"/>
      <c r="O249" s="21"/>
      <c r="P249" s="21"/>
    </row>
    <row r="250" spans="1:16" s="16" customFormat="1" ht="30" customHeight="1">
      <c r="A250" s="21"/>
      <c r="B250" s="21" t="str">
        <f t="shared" si="3"/>
        <v/>
      </c>
      <c r="C250" s="170"/>
      <c r="D250" s="168"/>
      <c r="E250" s="154" t="str">
        <f>IFERROR(VLOOKUP(D250,CADA_PROD!D:H,5,0),"")</f>
        <v/>
      </c>
      <c r="F250" s="169"/>
      <c r="G250" s="170"/>
      <c r="H250" s="171"/>
      <c r="I250" s="172" t="str">
        <f>IF(D250="","",SUMIFS(MOVI_ENTR!I:I,MOVI_ENTR!D:D,D250,MOVI_ENTR!O:O,L250)-SUMIFS(MOVI_SAID!H:H,MOVI_SAID!D:D,D250,MOVI_SAID!L:L,L250))</f>
        <v/>
      </c>
      <c r="J250" s="153" t="str">
        <f>IF(D250="","",VLOOKUP(D250,CADA_PROD!D:G,4,0)*H250)</f>
        <v/>
      </c>
      <c r="K250" s="14"/>
      <c r="L250" s="14"/>
      <c r="M250" s="21"/>
      <c r="N250" s="21"/>
      <c r="O250" s="21"/>
      <c r="P250" s="21"/>
    </row>
    <row r="251" spans="1:16" s="16" customFormat="1" ht="30" customHeight="1">
      <c r="A251" s="21"/>
      <c r="B251" s="21" t="str">
        <f t="shared" si="3"/>
        <v/>
      </c>
      <c r="C251" s="170"/>
      <c r="D251" s="168"/>
      <c r="E251" s="154" t="str">
        <f>IFERROR(VLOOKUP(D251,CADA_PROD!D:H,5,0),"")</f>
        <v/>
      </c>
      <c r="F251" s="169"/>
      <c r="G251" s="170"/>
      <c r="H251" s="171"/>
      <c r="I251" s="172" t="str">
        <f>IF(D251="","",SUMIFS(MOVI_ENTR!I:I,MOVI_ENTR!D:D,D251,MOVI_ENTR!O:O,L251)-SUMIFS(MOVI_SAID!H:H,MOVI_SAID!D:D,D251,MOVI_SAID!L:L,L251))</f>
        <v/>
      </c>
      <c r="J251" s="153" t="str">
        <f>IF(D251="","",VLOOKUP(D251,CADA_PROD!D:G,4,0)*H251)</f>
        <v/>
      </c>
      <c r="K251" s="14"/>
      <c r="L251" s="14"/>
      <c r="M251" s="21"/>
      <c r="N251" s="21"/>
      <c r="O251" s="21"/>
      <c r="P251" s="21"/>
    </row>
    <row r="252" spans="1:16" s="16" customFormat="1" ht="30" customHeight="1">
      <c r="A252" s="21"/>
      <c r="B252" s="21" t="str">
        <f t="shared" si="3"/>
        <v/>
      </c>
      <c r="C252" s="170"/>
      <c r="D252" s="168"/>
      <c r="E252" s="154" t="str">
        <f>IFERROR(VLOOKUP(D252,CADA_PROD!D:H,5,0),"")</f>
        <v/>
      </c>
      <c r="F252" s="169"/>
      <c r="G252" s="170"/>
      <c r="H252" s="171"/>
      <c r="I252" s="172" t="str">
        <f>IF(D252="","",SUMIFS(MOVI_ENTR!I:I,MOVI_ENTR!D:D,D252,MOVI_ENTR!O:O,L252)-SUMIFS(MOVI_SAID!H:H,MOVI_SAID!D:D,D252,MOVI_SAID!L:L,L252))</f>
        <v/>
      </c>
      <c r="J252" s="153" t="str">
        <f>IF(D252="","",VLOOKUP(D252,CADA_PROD!D:G,4,0)*H252)</f>
        <v/>
      </c>
      <c r="K252" s="14"/>
      <c r="L252" s="14"/>
      <c r="M252" s="21"/>
      <c r="N252" s="21"/>
      <c r="O252" s="21"/>
      <c r="P252" s="21"/>
    </row>
    <row r="253" spans="1:16" s="16" customFormat="1" ht="30" customHeight="1">
      <c r="A253" s="21"/>
      <c r="B253" s="21" t="str">
        <f t="shared" si="3"/>
        <v/>
      </c>
      <c r="C253" s="170"/>
      <c r="D253" s="168"/>
      <c r="E253" s="154" t="str">
        <f>IFERROR(VLOOKUP(D253,CADA_PROD!D:H,5,0),"")</f>
        <v/>
      </c>
      <c r="F253" s="169"/>
      <c r="G253" s="170"/>
      <c r="H253" s="171"/>
      <c r="I253" s="172" t="str">
        <f>IF(D253="","",SUMIFS(MOVI_ENTR!I:I,MOVI_ENTR!D:D,D253,MOVI_ENTR!O:O,L253)-SUMIFS(MOVI_SAID!H:H,MOVI_SAID!D:D,D253,MOVI_SAID!L:L,L253))</f>
        <v/>
      </c>
      <c r="J253" s="153" t="str">
        <f>IF(D253="","",VLOOKUP(D253,CADA_PROD!D:G,4,0)*H253)</f>
        <v/>
      </c>
      <c r="K253" s="14"/>
      <c r="L253" s="14"/>
      <c r="M253" s="21"/>
      <c r="N253" s="21"/>
      <c r="O253" s="21"/>
      <c r="P253" s="21"/>
    </row>
    <row r="254" spans="1:16" s="16" customFormat="1" ht="30" customHeight="1">
      <c r="A254" s="21"/>
      <c r="B254" s="21" t="str">
        <f t="shared" si="3"/>
        <v/>
      </c>
      <c r="C254" s="170"/>
      <c r="D254" s="168"/>
      <c r="E254" s="154" t="str">
        <f>IFERROR(VLOOKUP(D254,CADA_PROD!D:H,5,0),"")</f>
        <v/>
      </c>
      <c r="F254" s="169"/>
      <c r="G254" s="170"/>
      <c r="H254" s="171"/>
      <c r="I254" s="172" t="str">
        <f>IF(D254="","",SUMIFS(MOVI_ENTR!I:I,MOVI_ENTR!D:D,D254,MOVI_ENTR!O:O,L254)-SUMIFS(MOVI_SAID!H:H,MOVI_SAID!D:D,D254,MOVI_SAID!L:L,L254))</f>
        <v/>
      </c>
      <c r="J254" s="153" t="str">
        <f>IF(D254="","",VLOOKUP(D254,CADA_PROD!D:G,4,0)*H254)</f>
        <v/>
      </c>
      <c r="K254" s="14"/>
      <c r="L254" s="14"/>
      <c r="M254" s="21"/>
      <c r="N254" s="21"/>
      <c r="O254" s="21"/>
      <c r="P254" s="21"/>
    </row>
    <row r="255" spans="1:16" s="16" customFormat="1" ht="30" customHeight="1">
      <c r="A255" s="21"/>
      <c r="B255" s="21" t="str">
        <f t="shared" si="3"/>
        <v/>
      </c>
      <c r="C255" s="170"/>
      <c r="D255" s="168"/>
      <c r="E255" s="154" t="str">
        <f>IFERROR(VLOOKUP(D255,CADA_PROD!D:H,5,0),"")</f>
        <v/>
      </c>
      <c r="F255" s="169"/>
      <c r="G255" s="170"/>
      <c r="H255" s="171"/>
      <c r="I255" s="172" t="str">
        <f>IF(D255="","",SUMIFS(MOVI_ENTR!I:I,MOVI_ENTR!D:D,D255,MOVI_ENTR!O:O,L255)-SUMIFS(MOVI_SAID!H:H,MOVI_SAID!D:D,D255,MOVI_SAID!L:L,L255))</f>
        <v/>
      </c>
      <c r="J255" s="153" t="str">
        <f>IF(D255="","",VLOOKUP(D255,CADA_PROD!D:G,4,0)*H255)</f>
        <v/>
      </c>
      <c r="K255" s="14"/>
      <c r="L255" s="14"/>
      <c r="M255" s="21"/>
      <c r="N255" s="21"/>
      <c r="O255" s="21"/>
      <c r="P255" s="21"/>
    </row>
    <row r="256" spans="1:16" s="16" customFormat="1" ht="30" customHeight="1">
      <c r="A256" s="21"/>
      <c r="B256" s="21" t="str">
        <f t="shared" si="3"/>
        <v/>
      </c>
      <c r="C256" s="170"/>
      <c r="D256" s="168"/>
      <c r="E256" s="154" t="str">
        <f>IFERROR(VLOOKUP(D256,CADA_PROD!D:H,5,0),"")</f>
        <v/>
      </c>
      <c r="F256" s="169"/>
      <c r="G256" s="170"/>
      <c r="H256" s="171"/>
      <c r="I256" s="172" t="str">
        <f>IF(D256="","",SUMIFS(MOVI_ENTR!I:I,MOVI_ENTR!D:D,D256,MOVI_ENTR!O:O,L256)-SUMIFS(MOVI_SAID!H:H,MOVI_SAID!D:D,D256,MOVI_SAID!L:L,L256))</f>
        <v/>
      </c>
      <c r="J256" s="153" t="str">
        <f>IF(D256="","",VLOOKUP(D256,CADA_PROD!D:G,4,0)*H256)</f>
        <v/>
      </c>
      <c r="K256" s="14"/>
      <c r="L256" s="14"/>
      <c r="M256" s="21"/>
      <c r="N256" s="21"/>
      <c r="O256" s="21"/>
      <c r="P256" s="21"/>
    </row>
    <row r="257" spans="1:16" s="16" customFormat="1" ht="30" customHeight="1">
      <c r="A257" s="21"/>
      <c r="B257" s="21" t="str">
        <f t="shared" si="3"/>
        <v/>
      </c>
      <c r="C257" s="170"/>
      <c r="D257" s="168"/>
      <c r="E257" s="154" t="str">
        <f>IFERROR(VLOOKUP(D257,CADA_PROD!D:H,5,0),"")</f>
        <v/>
      </c>
      <c r="F257" s="169"/>
      <c r="G257" s="170"/>
      <c r="H257" s="171"/>
      <c r="I257" s="172" t="str">
        <f>IF(D257="","",SUMIFS(MOVI_ENTR!I:I,MOVI_ENTR!D:D,D257,MOVI_ENTR!O:O,L257)-SUMIFS(MOVI_SAID!H:H,MOVI_SAID!D:D,D257,MOVI_SAID!L:L,L257))</f>
        <v/>
      </c>
      <c r="J257" s="153" t="str">
        <f>IF(D257="","",VLOOKUP(D257,CADA_PROD!D:G,4,0)*H257)</f>
        <v/>
      </c>
      <c r="K257" s="14"/>
      <c r="L257" s="14"/>
      <c r="M257" s="21"/>
      <c r="N257" s="21"/>
      <c r="O257" s="21"/>
      <c r="P257" s="21"/>
    </row>
    <row r="258" spans="1:16" s="16" customFormat="1" ht="30" customHeight="1">
      <c r="A258" s="21"/>
      <c r="B258" s="21" t="str">
        <f t="shared" si="3"/>
        <v/>
      </c>
      <c r="C258" s="170"/>
      <c r="D258" s="168"/>
      <c r="E258" s="154" t="str">
        <f>IFERROR(VLOOKUP(D258,CADA_PROD!D:H,5,0),"")</f>
        <v/>
      </c>
      <c r="F258" s="169"/>
      <c r="G258" s="170"/>
      <c r="H258" s="171"/>
      <c r="I258" s="172" t="str">
        <f>IF(D258="","",SUMIFS(MOVI_ENTR!I:I,MOVI_ENTR!D:D,D258,MOVI_ENTR!O:O,L258)-SUMIFS(MOVI_SAID!H:H,MOVI_SAID!D:D,D258,MOVI_SAID!L:L,L258))</f>
        <v/>
      </c>
      <c r="J258" s="153" t="str">
        <f>IF(D258="","",VLOOKUP(D258,CADA_PROD!D:G,4,0)*H258)</f>
        <v/>
      </c>
      <c r="K258" s="14"/>
      <c r="L258" s="14"/>
      <c r="M258" s="21"/>
      <c r="N258" s="21"/>
      <c r="O258" s="21"/>
      <c r="P258" s="21"/>
    </row>
    <row r="259" spans="1:16" s="16" customFormat="1" ht="30" customHeight="1">
      <c r="A259" s="21"/>
      <c r="B259" s="21" t="str">
        <f t="shared" si="3"/>
        <v/>
      </c>
      <c r="C259" s="170"/>
      <c r="D259" s="168"/>
      <c r="E259" s="154" t="str">
        <f>IFERROR(VLOOKUP(D259,CADA_PROD!D:H,5,0),"")</f>
        <v/>
      </c>
      <c r="F259" s="169"/>
      <c r="G259" s="170"/>
      <c r="H259" s="171"/>
      <c r="I259" s="172" t="str">
        <f>IF(D259="","",SUMIFS(MOVI_ENTR!I:I,MOVI_ENTR!D:D,D259,MOVI_ENTR!O:O,L259)-SUMIFS(MOVI_SAID!H:H,MOVI_SAID!D:D,D259,MOVI_SAID!L:L,L259))</f>
        <v/>
      </c>
      <c r="J259" s="153" t="str">
        <f>IF(D259="","",VLOOKUP(D259,CADA_PROD!D:G,4,0)*H259)</f>
        <v/>
      </c>
      <c r="K259" s="14"/>
      <c r="L259" s="14"/>
      <c r="M259" s="21"/>
      <c r="N259" s="21"/>
      <c r="O259" s="21"/>
      <c r="P259" s="21"/>
    </row>
    <row r="260" spans="1:16" s="16" customFormat="1" ht="30" customHeight="1">
      <c r="A260" s="21"/>
      <c r="B260" s="21" t="str">
        <f t="shared" si="3"/>
        <v/>
      </c>
      <c r="C260" s="170"/>
      <c r="D260" s="168"/>
      <c r="E260" s="154" t="str">
        <f>IFERROR(VLOOKUP(D260,CADA_PROD!D:H,5,0),"")</f>
        <v/>
      </c>
      <c r="F260" s="169"/>
      <c r="G260" s="170"/>
      <c r="H260" s="171"/>
      <c r="I260" s="172" t="str">
        <f>IF(D260="","",SUMIFS(MOVI_ENTR!I:I,MOVI_ENTR!D:D,D260,MOVI_ENTR!O:O,L260)-SUMIFS(MOVI_SAID!H:H,MOVI_SAID!D:D,D260,MOVI_SAID!L:L,L260))</f>
        <v/>
      </c>
      <c r="J260" s="153" t="str">
        <f>IF(D260="","",VLOOKUP(D260,CADA_PROD!D:G,4,0)*H260)</f>
        <v/>
      </c>
      <c r="K260" s="14"/>
      <c r="L260" s="14"/>
      <c r="M260" s="21"/>
      <c r="N260" s="21"/>
      <c r="O260" s="21"/>
      <c r="P260" s="21"/>
    </row>
    <row r="261" spans="1:16" s="16" customFormat="1" ht="30" customHeight="1">
      <c r="A261" s="21"/>
      <c r="B261" s="21" t="str">
        <f t="shared" si="3"/>
        <v/>
      </c>
      <c r="C261" s="170"/>
      <c r="D261" s="168"/>
      <c r="E261" s="154" t="str">
        <f>IFERROR(VLOOKUP(D261,CADA_PROD!D:H,5,0),"")</f>
        <v/>
      </c>
      <c r="F261" s="169"/>
      <c r="G261" s="170"/>
      <c r="H261" s="171"/>
      <c r="I261" s="172" t="str">
        <f>IF(D261="","",SUMIFS(MOVI_ENTR!I:I,MOVI_ENTR!D:D,D261,MOVI_ENTR!O:O,L261)-SUMIFS(MOVI_SAID!H:H,MOVI_SAID!D:D,D261,MOVI_SAID!L:L,L261))</f>
        <v/>
      </c>
      <c r="J261" s="153" t="str">
        <f>IF(D261="","",VLOOKUP(D261,CADA_PROD!D:G,4,0)*H261)</f>
        <v/>
      </c>
      <c r="K261" s="14"/>
      <c r="L261" s="14"/>
      <c r="M261" s="21"/>
      <c r="N261" s="21"/>
      <c r="O261" s="21"/>
      <c r="P261" s="21"/>
    </row>
    <row r="262" spans="1:16" s="16" customFormat="1" ht="30" customHeight="1">
      <c r="A262" s="21"/>
      <c r="B262" s="21" t="str">
        <f t="shared" si="3"/>
        <v/>
      </c>
      <c r="C262" s="170"/>
      <c r="D262" s="168"/>
      <c r="E262" s="154" t="str">
        <f>IFERROR(VLOOKUP(D262,CADA_PROD!D:H,5,0),"")</f>
        <v/>
      </c>
      <c r="F262" s="169"/>
      <c r="G262" s="170"/>
      <c r="H262" s="171"/>
      <c r="I262" s="172" t="str">
        <f>IF(D262="","",SUMIFS(MOVI_ENTR!I:I,MOVI_ENTR!D:D,D262,MOVI_ENTR!O:O,L262)-SUMIFS(MOVI_SAID!H:H,MOVI_SAID!D:D,D262,MOVI_SAID!L:L,L262))</f>
        <v/>
      </c>
      <c r="J262" s="153" t="str">
        <f>IF(D262="","",VLOOKUP(D262,CADA_PROD!D:G,4,0)*H262)</f>
        <v/>
      </c>
      <c r="K262" s="14"/>
      <c r="L262" s="14"/>
      <c r="M262" s="21"/>
      <c r="N262" s="21"/>
      <c r="O262" s="21"/>
      <c r="P262" s="21"/>
    </row>
    <row r="263" spans="1:16" s="16" customFormat="1" ht="30" customHeight="1">
      <c r="A263" s="21"/>
      <c r="B263" s="21" t="str">
        <f t="shared" ref="B263:B326" si="4">IF(D263="","",MONTH(C263))</f>
        <v/>
      </c>
      <c r="C263" s="170"/>
      <c r="D263" s="168"/>
      <c r="E263" s="154" t="str">
        <f>IFERROR(VLOOKUP(D263,CADA_PROD!D:H,5,0),"")</f>
        <v/>
      </c>
      <c r="F263" s="169"/>
      <c r="G263" s="170"/>
      <c r="H263" s="171"/>
      <c r="I263" s="172" t="str">
        <f>IF(D263="","",SUMIFS(MOVI_ENTR!I:I,MOVI_ENTR!D:D,D263,MOVI_ENTR!O:O,L263)-SUMIFS(MOVI_SAID!H:H,MOVI_SAID!D:D,D263,MOVI_SAID!L:L,L263))</f>
        <v/>
      </c>
      <c r="J263" s="153" t="str">
        <f>IF(D263="","",VLOOKUP(D263,CADA_PROD!D:G,4,0)*H263)</f>
        <v/>
      </c>
      <c r="K263" s="14"/>
      <c r="L263" s="14"/>
      <c r="M263" s="21"/>
      <c r="N263" s="21"/>
      <c r="O263" s="21"/>
      <c r="P263" s="21"/>
    </row>
    <row r="264" spans="1:16" s="16" customFormat="1" ht="30" customHeight="1">
      <c r="A264" s="21"/>
      <c r="B264" s="21" t="str">
        <f t="shared" si="4"/>
        <v/>
      </c>
      <c r="C264" s="170"/>
      <c r="D264" s="168"/>
      <c r="E264" s="154" t="str">
        <f>IFERROR(VLOOKUP(D264,CADA_PROD!D:H,5,0),"")</f>
        <v/>
      </c>
      <c r="F264" s="169"/>
      <c r="G264" s="170"/>
      <c r="H264" s="171"/>
      <c r="I264" s="172" t="str">
        <f>IF(D264="","",SUMIFS(MOVI_ENTR!I:I,MOVI_ENTR!D:D,D264,MOVI_ENTR!O:O,L264)-SUMIFS(MOVI_SAID!H:H,MOVI_SAID!D:D,D264,MOVI_SAID!L:L,L264))</f>
        <v/>
      </c>
      <c r="J264" s="153" t="str">
        <f>IF(D264="","",VLOOKUP(D264,CADA_PROD!D:G,4,0)*H264)</f>
        <v/>
      </c>
      <c r="K264" s="14"/>
      <c r="L264" s="14"/>
      <c r="M264" s="21"/>
      <c r="N264" s="21"/>
      <c r="O264" s="21"/>
      <c r="P264" s="21"/>
    </row>
    <row r="265" spans="1:16" s="16" customFormat="1" ht="30" customHeight="1">
      <c r="A265" s="21"/>
      <c r="B265" s="21" t="str">
        <f t="shared" si="4"/>
        <v/>
      </c>
      <c r="C265" s="170"/>
      <c r="D265" s="168"/>
      <c r="E265" s="154" t="str">
        <f>IFERROR(VLOOKUP(D265,CADA_PROD!D:H,5,0),"")</f>
        <v/>
      </c>
      <c r="F265" s="169"/>
      <c r="G265" s="170"/>
      <c r="H265" s="171"/>
      <c r="I265" s="172" t="str">
        <f>IF(D265="","",SUMIFS(MOVI_ENTR!I:I,MOVI_ENTR!D:D,D265,MOVI_ENTR!O:O,L265)-SUMIFS(MOVI_SAID!H:H,MOVI_SAID!D:D,D265,MOVI_SAID!L:L,L265))</f>
        <v/>
      </c>
      <c r="J265" s="153" t="str">
        <f>IF(D265="","",VLOOKUP(D265,CADA_PROD!D:G,4,0)*H265)</f>
        <v/>
      </c>
      <c r="K265" s="14"/>
      <c r="L265" s="14"/>
      <c r="M265" s="21"/>
      <c r="N265" s="21"/>
      <c r="O265" s="21"/>
      <c r="P265" s="21"/>
    </row>
    <row r="266" spans="1:16" s="16" customFormat="1" ht="30" customHeight="1">
      <c r="A266" s="21"/>
      <c r="B266" s="21" t="str">
        <f t="shared" si="4"/>
        <v/>
      </c>
      <c r="C266" s="170"/>
      <c r="D266" s="168"/>
      <c r="E266" s="154" t="str">
        <f>IFERROR(VLOOKUP(D266,CADA_PROD!D:H,5,0),"")</f>
        <v/>
      </c>
      <c r="F266" s="169"/>
      <c r="G266" s="170"/>
      <c r="H266" s="171"/>
      <c r="I266" s="172" t="str">
        <f>IF(D266="","",SUMIFS(MOVI_ENTR!I:I,MOVI_ENTR!D:D,D266,MOVI_ENTR!O:O,L266)-SUMIFS(MOVI_SAID!H:H,MOVI_SAID!D:D,D266,MOVI_SAID!L:L,L266))</f>
        <v/>
      </c>
      <c r="J266" s="153" t="str">
        <f>IF(D266="","",VLOOKUP(D266,CADA_PROD!D:G,4,0)*H266)</f>
        <v/>
      </c>
      <c r="K266" s="14"/>
      <c r="L266" s="14"/>
      <c r="M266" s="21"/>
      <c r="N266" s="21"/>
      <c r="O266" s="21"/>
      <c r="P266" s="21"/>
    </row>
    <row r="267" spans="1:16" s="16" customFormat="1" ht="30" customHeight="1">
      <c r="A267" s="21"/>
      <c r="B267" s="21" t="str">
        <f t="shared" si="4"/>
        <v/>
      </c>
      <c r="C267" s="170"/>
      <c r="D267" s="168"/>
      <c r="E267" s="154" t="str">
        <f>IFERROR(VLOOKUP(D267,CADA_PROD!D:H,5,0),"")</f>
        <v/>
      </c>
      <c r="F267" s="169"/>
      <c r="G267" s="170"/>
      <c r="H267" s="171"/>
      <c r="I267" s="172" t="str">
        <f>IF(D267="","",SUMIFS(MOVI_ENTR!I:I,MOVI_ENTR!D:D,D267,MOVI_ENTR!O:O,L267)-SUMIFS(MOVI_SAID!H:H,MOVI_SAID!D:D,D267,MOVI_SAID!L:L,L267))</f>
        <v/>
      </c>
      <c r="J267" s="153" t="str">
        <f>IF(D267="","",VLOOKUP(D267,CADA_PROD!D:G,4,0)*H267)</f>
        <v/>
      </c>
      <c r="K267" s="14"/>
      <c r="L267" s="14"/>
      <c r="M267" s="21"/>
      <c r="N267" s="21"/>
      <c r="O267" s="21"/>
      <c r="P267" s="21"/>
    </row>
    <row r="268" spans="1:16" s="16" customFormat="1" ht="30" customHeight="1">
      <c r="A268" s="21"/>
      <c r="B268" s="21" t="str">
        <f t="shared" si="4"/>
        <v/>
      </c>
      <c r="C268" s="170"/>
      <c r="D268" s="168"/>
      <c r="E268" s="154" t="str">
        <f>IFERROR(VLOOKUP(D268,CADA_PROD!D:H,5,0),"")</f>
        <v/>
      </c>
      <c r="F268" s="169"/>
      <c r="G268" s="170"/>
      <c r="H268" s="171"/>
      <c r="I268" s="172" t="str">
        <f>IF(D268="","",SUMIFS(MOVI_ENTR!I:I,MOVI_ENTR!D:D,D268,MOVI_ENTR!O:O,L268)-SUMIFS(MOVI_SAID!H:H,MOVI_SAID!D:D,D268,MOVI_SAID!L:L,L268))</f>
        <v/>
      </c>
      <c r="J268" s="153" t="str">
        <f>IF(D268="","",VLOOKUP(D268,CADA_PROD!D:G,4,0)*H268)</f>
        <v/>
      </c>
      <c r="K268" s="14"/>
      <c r="L268" s="14"/>
      <c r="M268" s="21"/>
      <c r="N268" s="21"/>
      <c r="O268" s="21"/>
      <c r="P268" s="21"/>
    </row>
    <row r="269" spans="1:16" s="16" customFormat="1" ht="30" customHeight="1">
      <c r="A269" s="21"/>
      <c r="B269" s="21" t="str">
        <f t="shared" si="4"/>
        <v/>
      </c>
      <c r="C269" s="170"/>
      <c r="D269" s="168"/>
      <c r="E269" s="154" t="str">
        <f>IFERROR(VLOOKUP(D269,CADA_PROD!D:H,5,0),"")</f>
        <v/>
      </c>
      <c r="F269" s="169"/>
      <c r="G269" s="170"/>
      <c r="H269" s="171"/>
      <c r="I269" s="172" t="str">
        <f>IF(D269="","",SUMIFS(MOVI_ENTR!I:I,MOVI_ENTR!D:D,D269,MOVI_ENTR!O:O,L269)-SUMIFS(MOVI_SAID!H:H,MOVI_SAID!D:D,D269,MOVI_SAID!L:L,L269))</f>
        <v/>
      </c>
      <c r="J269" s="153" t="str">
        <f>IF(D269="","",VLOOKUP(D269,CADA_PROD!D:G,4,0)*H269)</f>
        <v/>
      </c>
      <c r="K269" s="14"/>
      <c r="L269" s="14"/>
      <c r="M269" s="21"/>
      <c r="N269" s="21"/>
      <c r="O269" s="21"/>
      <c r="P269" s="21"/>
    </row>
    <row r="270" spans="1:16" s="16" customFormat="1" ht="30" customHeight="1">
      <c r="A270" s="21"/>
      <c r="B270" s="21" t="str">
        <f t="shared" si="4"/>
        <v/>
      </c>
      <c r="C270" s="170"/>
      <c r="D270" s="168"/>
      <c r="E270" s="154" t="str">
        <f>IFERROR(VLOOKUP(D270,CADA_PROD!D:H,5,0),"")</f>
        <v/>
      </c>
      <c r="F270" s="169"/>
      <c r="G270" s="170"/>
      <c r="H270" s="171"/>
      <c r="I270" s="172" t="str">
        <f>IF(D270="","",SUMIFS(MOVI_ENTR!I:I,MOVI_ENTR!D:D,D270,MOVI_ENTR!O:O,L270)-SUMIFS(MOVI_SAID!H:H,MOVI_SAID!D:D,D270,MOVI_SAID!L:L,L270))</f>
        <v/>
      </c>
      <c r="J270" s="153" t="str">
        <f>IF(D270="","",VLOOKUP(D270,CADA_PROD!D:G,4,0)*H270)</f>
        <v/>
      </c>
      <c r="K270" s="14"/>
      <c r="L270" s="14"/>
      <c r="M270" s="21"/>
      <c r="N270" s="21"/>
      <c r="O270" s="21"/>
      <c r="P270" s="21"/>
    </row>
    <row r="271" spans="1:16" s="16" customFormat="1" ht="30" customHeight="1">
      <c r="A271" s="21"/>
      <c r="B271" s="21" t="str">
        <f t="shared" si="4"/>
        <v/>
      </c>
      <c r="C271" s="170"/>
      <c r="D271" s="168"/>
      <c r="E271" s="154" t="str">
        <f>IFERROR(VLOOKUP(D271,CADA_PROD!D:H,5,0),"")</f>
        <v/>
      </c>
      <c r="F271" s="169"/>
      <c r="G271" s="170"/>
      <c r="H271" s="171"/>
      <c r="I271" s="172" t="str">
        <f>IF(D271="","",SUMIFS(MOVI_ENTR!I:I,MOVI_ENTR!D:D,D271,MOVI_ENTR!O:O,L271)-SUMIFS(MOVI_SAID!H:H,MOVI_SAID!D:D,D271,MOVI_SAID!L:L,L271))</f>
        <v/>
      </c>
      <c r="J271" s="153" t="str">
        <f>IF(D271="","",VLOOKUP(D271,CADA_PROD!D:G,4,0)*H271)</f>
        <v/>
      </c>
      <c r="K271" s="14"/>
      <c r="L271" s="14"/>
      <c r="M271" s="21"/>
      <c r="N271" s="21"/>
      <c r="O271" s="21"/>
      <c r="P271" s="21"/>
    </row>
    <row r="272" spans="1:16" s="16" customFormat="1" ht="30" customHeight="1">
      <c r="A272" s="21"/>
      <c r="B272" s="21" t="str">
        <f t="shared" si="4"/>
        <v/>
      </c>
      <c r="C272" s="170"/>
      <c r="D272" s="168"/>
      <c r="E272" s="154" t="str">
        <f>IFERROR(VLOOKUP(D272,CADA_PROD!D:H,5,0),"")</f>
        <v/>
      </c>
      <c r="F272" s="169"/>
      <c r="G272" s="170"/>
      <c r="H272" s="171"/>
      <c r="I272" s="172" t="str">
        <f>IF(D272="","",SUMIFS(MOVI_ENTR!I:I,MOVI_ENTR!D:D,D272,MOVI_ENTR!O:O,L272)-SUMIFS(MOVI_SAID!H:H,MOVI_SAID!D:D,D272,MOVI_SAID!L:L,L272))</f>
        <v/>
      </c>
      <c r="J272" s="153" t="str">
        <f>IF(D272="","",VLOOKUP(D272,CADA_PROD!D:G,4,0)*H272)</f>
        <v/>
      </c>
      <c r="K272" s="14"/>
      <c r="L272" s="14"/>
      <c r="M272" s="21"/>
      <c r="N272" s="21"/>
      <c r="O272" s="21"/>
      <c r="P272" s="21"/>
    </row>
    <row r="273" spans="1:16" s="16" customFormat="1" ht="30" customHeight="1">
      <c r="A273" s="21"/>
      <c r="B273" s="21" t="str">
        <f t="shared" si="4"/>
        <v/>
      </c>
      <c r="C273" s="170"/>
      <c r="D273" s="168"/>
      <c r="E273" s="154" t="str">
        <f>IFERROR(VLOOKUP(D273,CADA_PROD!D:H,5,0),"")</f>
        <v/>
      </c>
      <c r="F273" s="169"/>
      <c r="G273" s="170"/>
      <c r="H273" s="171"/>
      <c r="I273" s="172" t="str">
        <f>IF(D273="","",SUMIFS(MOVI_ENTR!I:I,MOVI_ENTR!D:D,D273,MOVI_ENTR!O:O,L273)-SUMIFS(MOVI_SAID!H:H,MOVI_SAID!D:D,D273,MOVI_SAID!L:L,L273))</f>
        <v/>
      </c>
      <c r="J273" s="153" t="str">
        <f>IF(D273="","",VLOOKUP(D273,CADA_PROD!D:G,4,0)*H273)</f>
        <v/>
      </c>
      <c r="K273" s="14"/>
      <c r="L273" s="14"/>
      <c r="M273" s="21"/>
      <c r="N273" s="21"/>
      <c r="O273" s="21"/>
      <c r="P273" s="21"/>
    </row>
    <row r="274" spans="1:16" s="16" customFormat="1" ht="30" customHeight="1">
      <c r="A274" s="21"/>
      <c r="B274" s="21" t="str">
        <f t="shared" si="4"/>
        <v/>
      </c>
      <c r="C274" s="170"/>
      <c r="D274" s="168"/>
      <c r="E274" s="154" t="str">
        <f>IFERROR(VLOOKUP(D274,CADA_PROD!D:H,5,0),"")</f>
        <v/>
      </c>
      <c r="F274" s="169"/>
      <c r="G274" s="170"/>
      <c r="H274" s="171"/>
      <c r="I274" s="172" t="str">
        <f>IF(D274="","",SUMIFS(MOVI_ENTR!I:I,MOVI_ENTR!D:D,D274,MOVI_ENTR!O:O,L274)-SUMIFS(MOVI_SAID!H:H,MOVI_SAID!D:D,D274,MOVI_SAID!L:L,L274))</f>
        <v/>
      </c>
      <c r="J274" s="153" t="str">
        <f>IF(D274="","",VLOOKUP(D274,CADA_PROD!D:G,4,0)*H274)</f>
        <v/>
      </c>
      <c r="K274" s="14"/>
      <c r="L274" s="14"/>
      <c r="M274" s="21"/>
      <c r="N274" s="21"/>
      <c r="O274" s="21"/>
      <c r="P274" s="21"/>
    </row>
    <row r="275" spans="1:16" s="16" customFormat="1" ht="30" customHeight="1">
      <c r="A275" s="21"/>
      <c r="B275" s="21" t="str">
        <f t="shared" si="4"/>
        <v/>
      </c>
      <c r="C275" s="170"/>
      <c r="D275" s="168"/>
      <c r="E275" s="154" t="str">
        <f>IFERROR(VLOOKUP(D275,CADA_PROD!D:H,5,0),"")</f>
        <v/>
      </c>
      <c r="F275" s="169"/>
      <c r="G275" s="170"/>
      <c r="H275" s="171"/>
      <c r="I275" s="172" t="str">
        <f>IF(D275="","",SUMIFS(MOVI_ENTR!I:I,MOVI_ENTR!D:D,D275,MOVI_ENTR!O:O,L275)-SUMIFS(MOVI_SAID!H:H,MOVI_SAID!D:D,D275,MOVI_SAID!L:L,L275))</f>
        <v/>
      </c>
      <c r="J275" s="153" t="str">
        <f>IF(D275="","",VLOOKUP(D275,CADA_PROD!D:G,4,0)*H275)</f>
        <v/>
      </c>
      <c r="K275" s="14"/>
      <c r="L275" s="14"/>
      <c r="M275" s="21"/>
      <c r="N275" s="21"/>
      <c r="O275" s="21"/>
      <c r="P275" s="21"/>
    </row>
    <row r="276" spans="1:16" s="16" customFormat="1" ht="30" customHeight="1">
      <c r="A276" s="21"/>
      <c r="B276" s="21" t="str">
        <f t="shared" si="4"/>
        <v/>
      </c>
      <c r="C276" s="170"/>
      <c r="D276" s="168"/>
      <c r="E276" s="154" t="str">
        <f>IFERROR(VLOOKUP(D276,CADA_PROD!D:H,5,0),"")</f>
        <v/>
      </c>
      <c r="F276" s="169"/>
      <c r="G276" s="170"/>
      <c r="H276" s="171"/>
      <c r="I276" s="172" t="str">
        <f>IF(D276="","",SUMIFS(MOVI_ENTR!I:I,MOVI_ENTR!D:D,D276,MOVI_ENTR!O:O,L276)-SUMIFS(MOVI_SAID!H:H,MOVI_SAID!D:D,D276,MOVI_SAID!L:L,L276))</f>
        <v/>
      </c>
      <c r="J276" s="153" t="str">
        <f>IF(D276="","",VLOOKUP(D276,CADA_PROD!D:G,4,0)*H276)</f>
        <v/>
      </c>
      <c r="K276" s="14"/>
      <c r="L276" s="14"/>
      <c r="M276" s="21"/>
      <c r="N276" s="21"/>
      <c r="O276" s="21"/>
      <c r="P276" s="21"/>
    </row>
    <row r="277" spans="1:16" s="16" customFormat="1" ht="30" customHeight="1">
      <c r="A277" s="21"/>
      <c r="B277" s="21" t="str">
        <f t="shared" si="4"/>
        <v/>
      </c>
      <c r="C277" s="170"/>
      <c r="D277" s="168"/>
      <c r="E277" s="154" t="str">
        <f>IFERROR(VLOOKUP(D277,CADA_PROD!D:H,5,0),"")</f>
        <v/>
      </c>
      <c r="F277" s="169"/>
      <c r="G277" s="170"/>
      <c r="H277" s="171"/>
      <c r="I277" s="172" t="str">
        <f>IF(D277="","",SUMIFS(MOVI_ENTR!I:I,MOVI_ENTR!D:D,D277,MOVI_ENTR!O:O,L277)-SUMIFS(MOVI_SAID!H:H,MOVI_SAID!D:D,D277,MOVI_SAID!L:L,L277))</f>
        <v/>
      </c>
      <c r="J277" s="153" t="str">
        <f>IF(D277="","",VLOOKUP(D277,CADA_PROD!D:G,4,0)*H277)</f>
        <v/>
      </c>
      <c r="K277" s="14"/>
      <c r="L277" s="14"/>
      <c r="M277" s="21"/>
      <c r="N277" s="21"/>
      <c r="O277" s="21"/>
      <c r="P277" s="21"/>
    </row>
    <row r="278" spans="1:16" s="16" customFormat="1" ht="30" customHeight="1">
      <c r="A278" s="21"/>
      <c r="B278" s="21" t="str">
        <f t="shared" si="4"/>
        <v/>
      </c>
      <c r="C278" s="170"/>
      <c r="D278" s="168"/>
      <c r="E278" s="154" t="str">
        <f>IFERROR(VLOOKUP(D278,CADA_PROD!D:H,5,0),"")</f>
        <v/>
      </c>
      <c r="F278" s="169"/>
      <c r="G278" s="170"/>
      <c r="H278" s="171"/>
      <c r="I278" s="172" t="str">
        <f>IF(D278="","",SUMIFS(MOVI_ENTR!I:I,MOVI_ENTR!D:D,D278,MOVI_ENTR!O:O,L278)-SUMIFS(MOVI_SAID!H:H,MOVI_SAID!D:D,D278,MOVI_SAID!L:L,L278))</f>
        <v/>
      </c>
      <c r="J278" s="153" t="str">
        <f>IF(D278="","",VLOOKUP(D278,CADA_PROD!D:G,4,0)*H278)</f>
        <v/>
      </c>
      <c r="K278" s="14"/>
      <c r="L278" s="14"/>
      <c r="M278" s="21"/>
      <c r="N278" s="21"/>
      <c r="O278" s="21"/>
      <c r="P278" s="21"/>
    </row>
    <row r="279" spans="1:16" s="16" customFormat="1" ht="30" customHeight="1">
      <c r="A279" s="21"/>
      <c r="B279" s="21" t="str">
        <f t="shared" si="4"/>
        <v/>
      </c>
      <c r="C279" s="170"/>
      <c r="D279" s="168"/>
      <c r="E279" s="154" t="str">
        <f>IFERROR(VLOOKUP(D279,CADA_PROD!D:H,5,0),"")</f>
        <v/>
      </c>
      <c r="F279" s="169"/>
      <c r="G279" s="170"/>
      <c r="H279" s="171"/>
      <c r="I279" s="172" t="str">
        <f>IF(D279="","",SUMIFS(MOVI_ENTR!I:I,MOVI_ENTR!D:D,D279,MOVI_ENTR!O:O,L279)-SUMIFS(MOVI_SAID!H:H,MOVI_SAID!D:D,D279,MOVI_SAID!L:L,L279))</f>
        <v/>
      </c>
      <c r="J279" s="153" t="str">
        <f>IF(D279="","",VLOOKUP(D279,CADA_PROD!D:G,4,0)*H279)</f>
        <v/>
      </c>
      <c r="K279" s="14"/>
      <c r="L279" s="14"/>
      <c r="M279" s="21"/>
      <c r="N279" s="21"/>
      <c r="O279" s="21"/>
      <c r="P279" s="21"/>
    </row>
    <row r="280" spans="1:16" s="16" customFormat="1" ht="30" customHeight="1">
      <c r="A280" s="21"/>
      <c r="B280" s="21" t="str">
        <f t="shared" si="4"/>
        <v/>
      </c>
      <c r="C280" s="170"/>
      <c r="D280" s="168"/>
      <c r="E280" s="154" t="str">
        <f>IFERROR(VLOOKUP(D280,CADA_PROD!D:H,5,0),"")</f>
        <v/>
      </c>
      <c r="F280" s="169"/>
      <c r="G280" s="170"/>
      <c r="H280" s="171"/>
      <c r="I280" s="172" t="str">
        <f>IF(D280="","",SUMIFS(MOVI_ENTR!I:I,MOVI_ENTR!D:D,D280,MOVI_ENTR!O:O,L280)-SUMIFS(MOVI_SAID!H:H,MOVI_SAID!D:D,D280,MOVI_SAID!L:L,L280))</f>
        <v/>
      </c>
      <c r="J280" s="153" t="str">
        <f>IF(D280="","",VLOOKUP(D280,CADA_PROD!D:G,4,0)*H280)</f>
        <v/>
      </c>
      <c r="K280" s="14"/>
      <c r="L280" s="14"/>
      <c r="M280" s="21"/>
      <c r="N280" s="21"/>
      <c r="O280" s="21"/>
      <c r="P280" s="21"/>
    </row>
    <row r="281" spans="1:16" s="16" customFormat="1" ht="30" customHeight="1">
      <c r="A281" s="21"/>
      <c r="B281" s="21" t="str">
        <f t="shared" si="4"/>
        <v/>
      </c>
      <c r="C281" s="170"/>
      <c r="D281" s="168"/>
      <c r="E281" s="154" t="str">
        <f>IFERROR(VLOOKUP(D281,CADA_PROD!D:H,5,0),"")</f>
        <v/>
      </c>
      <c r="F281" s="169"/>
      <c r="G281" s="170"/>
      <c r="H281" s="171"/>
      <c r="I281" s="172" t="str">
        <f>IF(D281="","",SUMIFS(MOVI_ENTR!I:I,MOVI_ENTR!D:D,D281,MOVI_ENTR!O:O,L281)-SUMIFS(MOVI_SAID!H:H,MOVI_SAID!D:D,D281,MOVI_SAID!L:L,L281))</f>
        <v/>
      </c>
      <c r="J281" s="153" t="str">
        <f>IF(D281="","",VLOOKUP(D281,CADA_PROD!D:G,4,0)*H281)</f>
        <v/>
      </c>
      <c r="K281" s="14"/>
      <c r="L281" s="14"/>
      <c r="M281" s="21"/>
      <c r="N281" s="21"/>
      <c r="O281" s="21"/>
      <c r="P281" s="21"/>
    </row>
    <row r="282" spans="1:16" s="16" customFormat="1" ht="30" customHeight="1">
      <c r="A282" s="21"/>
      <c r="B282" s="21" t="str">
        <f t="shared" si="4"/>
        <v/>
      </c>
      <c r="C282" s="170"/>
      <c r="D282" s="168"/>
      <c r="E282" s="154" t="str">
        <f>IFERROR(VLOOKUP(D282,CADA_PROD!D:H,5,0),"")</f>
        <v/>
      </c>
      <c r="F282" s="169"/>
      <c r="G282" s="170"/>
      <c r="H282" s="171"/>
      <c r="I282" s="172" t="str">
        <f>IF(D282="","",SUMIFS(MOVI_ENTR!I:I,MOVI_ENTR!D:D,D282,MOVI_ENTR!O:O,L282)-SUMIFS(MOVI_SAID!H:H,MOVI_SAID!D:D,D282,MOVI_SAID!L:L,L282))</f>
        <v/>
      </c>
      <c r="J282" s="153" t="str">
        <f>IF(D282="","",VLOOKUP(D282,CADA_PROD!D:G,4,0)*H282)</f>
        <v/>
      </c>
      <c r="K282" s="14"/>
      <c r="L282" s="14"/>
      <c r="M282" s="21"/>
      <c r="N282" s="21"/>
      <c r="O282" s="21"/>
      <c r="P282" s="21"/>
    </row>
    <row r="283" spans="1:16" s="16" customFormat="1" ht="30" customHeight="1">
      <c r="A283" s="21"/>
      <c r="B283" s="21" t="str">
        <f t="shared" si="4"/>
        <v/>
      </c>
      <c r="C283" s="170"/>
      <c r="D283" s="168"/>
      <c r="E283" s="154" t="str">
        <f>IFERROR(VLOOKUP(D283,CADA_PROD!D:H,5,0),"")</f>
        <v/>
      </c>
      <c r="F283" s="169"/>
      <c r="G283" s="170"/>
      <c r="H283" s="171"/>
      <c r="I283" s="172" t="str">
        <f>IF(D283="","",SUMIFS(MOVI_ENTR!I:I,MOVI_ENTR!D:D,D283,MOVI_ENTR!O:O,L283)-SUMIFS(MOVI_SAID!H:H,MOVI_SAID!D:D,D283,MOVI_SAID!L:L,L283))</f>
        <v/>
      </c>
      <c r="J283" s="153" t="str">
        <f>IF(D283="","",VLOOKUP(D283,CADA_PROD!D:G,4,0)*H283)</f>
        <v/>
      </c>
      <c r="K283" s="14"/>
      <c r="L283" s="14"/>
      <c r="M283" s="21"/>
      <c r="N283" s="21"/>
      <c r="O283" s="21"/>
      <c r="P283" s="21"/>
    </row>
    <row r="284" spans="1:16" s="16" customFormat="1" ht="30" customHeight="1">
      <c r="A284" s="21"/>
      <c r="B284" s="21" t="str">
        <f t="shared" si="4"/>
        <v/>
      </c>
      <c r="C284" s="170"/>
      <c r="D284" s="168"/>
      <c r="E284" s="154" t="str">
        <f>IFERROR(VLOOKUP(D284,CADA_PROD!D:H,5,0),"")</f>
        <v/>
      </c>
      <c r="F284" s="169"/>
      <c r="G284" s="170"/>
      <c r="H284" s="171"/>
      <c r="I284" s="172" t="str">
        <f>IF(D284="","",SUMIFS(MOVI_ENTR!I:I,MOVI_ENTR!D:D,D284,MOVI_ENTR!O:O,L284)-SUMIFS(MOVI_SAID!H:H,MOVI_SAID!D:D,D284,MOVI_SAID!L:L,L284))</f>
        <v/>
      </c>
      <c r="J284" s="153" t="str">
        <f>IF(D284="","",VLOOKUP(D284,CADA_PROD!D:G,4,0)*H284)</f>
        <v/>
      </c>
      <c r="K284" s="14"/>
      <c r="L284" s="14"/>
      <c r="M284" s="21"/>
      <c r="N284" s="21"/>
      <c r="O284" s="21"/>
      <c r="P284" s="21"/>
    </row>
    <row r="285" spans="1:16" s="16" customFormat="1" ht="30" customHeight="1">
      <c r="A285" s="21"/>
      <c r="B285" s="21" t="str">
        <f t="shared" si="4"/>
        <v/>
      </c>
      <c r="C285" s="170"/>
      <c r="D285" s="168"/>
      <c r="E285" s="154" t="str">
        <f>IFERROR(VLOOKUP(D285,CADA_PROD!D:H,5,0),"")</f>
        <v/>
      </c>
      <c r="F285" s="169"/>
      <c r="G285" s="170"/>
      <c r="H285" s="171"/>
      <c r="I285" s="172" t="str">
        <f>IF(D285="","",SUMIFS(MOVI_ENTR!I:I,MOVI_ENTR!D:D,D285,MOVI_ENTR!O:O,L285)-SUMIFS(MOVI_SAID!H:H,MOVI_SAID!D:D,D285,MOVI_SAID!L:L,L285))</f>
        <v/>
      </c>
      <c r="J285" s="153" t="str">
        <f>IF(D285="","",VLOOKUP(D285,CADA_PROD!D:G,4,0)*H285)</f>
        <v/>
      </c>
      <c r="K285" s="14"/>
      <c r="L285" s="14"/>
      <c r="M285" s="21"/>
      <c r="N285" s="21"/>
      <c r="O285" s="21"/>
      <c r="P285" s="21"/>
    </row>
    <row r="286" spans="1:16" s="16" customFormat="1" ht="30" customHeight="1">
      <c r="A286" s="21"/>
      <c r="B286" s="21" t="str">
        <f t="shared" si="4"/>
        <v/>
      </c>
      <c r="C286" s="170"/>
      <c r="D286" s="168"/>
      <c r="E286" s="154" t="str">
        <f>IFERROR(VLOOKUP(D286,CADA_PROD!D:H,5,0),"")</f>
        <v/>
      </c>
      <c r="F286" s="169"/>
      <c r="G286" s="170"/>
      <c r="H286" s="171"/>
      <c r="I286" s="172" t="str">
        <f>IF(D286="","",SUMIFS(MOVI_ENTR!I:I,MOVI_ENTR!D:D,D286,MOVI_ENTR!O:O,L286)-SUMIFS(MOVI_SAID!H:H,MOVI_SAID!D:D,D286,MOVI_SAID!L:L,L286))</f>
        <v/>
      </c>
      <c r="J286" s="153" t="str">
        <f>IF(D286="","",VLOOKUP(D286,CADA_PROD!D:G,4,0)*H286)</f>
        <v/>
      </c>
      <c r="K286" s="14"/>
      <c r="L286" s="14"/>
      <c r="M286" s="21"/>
      <c r="N286" s="21"/>
      <c r="O286" s="21"/>
      <c r="P286" s="21"/>
    </row>
    <row r="287" spans="1:16" s="16" customFormat="1" ht="30" customHeight="1">
      <c r="A287" s="21"/>
      <c r="B287" s="21" t="str">
        <f t="shared" si="4"/>
        <v/>
      </c>
      <c r="C287" s="170"/>
      <c r="D287" s="168"/>
      <c r="E287" s="154" t="str">
        <f>IFERROR(VLOOKUP(D287,CADA_PROD!D:H,5,0),"")</f>
        <v/>
      </c>
      <c r="F287" s="169"/>
      <c r="G287" s="170"/>
      <c r="H287" s="171"/>
      <c r="I287" s="172" t="str">
        <f>IF(D287="","",SUMIFS(MOVI_ENTR!I:I,MOVI_ENTR!D:D,D287,MOVI_ENTR!O:O,L287)-SUMIFS(MOVI_SAID!H:H,MOVI_SAID!D:D,D287,MOVI_SAID!L:L,L287))</f>
        <v/>
      </c>
      <c r="J287" s="153" t="str">
        <f>IF(D287="","",VLOOKUP(D287,CADA_PROD!D:G,4,0)*H287)</f>
        <v/>
      </c>
      <c r="K287" s="14"/>
      <c r="L287" s="14"/>
      <c r="M287" s="21"/>
      <c r="N287" s="21"/>
      <c r="O287" s="21"/>
      <c r="P287" s="21"/>
    </row>
    <row r="288" spans="1:16" s="16" customFormat="1" ht="30" customHeight="1">
      <c r="A288" s="21"/>
      <c r="B288" s="21" t="str">
        <f t="shared" si="4"/>
        <v/>
      </c>
      <c r="C288" s="170"/>
      <c r="D288" s="168"/>
      <c r="E288" s="154" t="str">
        <f>IFERROR(VLOOKUP(D288,CADA_PROD!D:H,5,0),"")</f>
        <v/>
      </c>
      <c r="F288" s="169"/>
      <c r="G288" s="170"/>
      <c r="H288" s="171"/>
      <c r="I288" s="172" t="str">
        <f>IF(D288="","",SUMIFS(MOVI_ENTR!I:I,MOVI_ENTR!D:D,D288,MOVI_ENTR!O:O,L288)-SUMIFS(MOVI_SAID!H:H,MOVI_SAID!D:D,D288,MOVI_SAID!L:L,L288))</f>
        <v/>
      </c>
      <c r="J288" s="153" t="str">
        <f>IF(D288="","",VLOOKUP(D288,CADA_PROD!D:G,4,0)*H288)</f>
        <v/>
      </c>
      <c r="K288" s="14"/>
      <c r="L288" s="14"/>
      <c r="M288" s="21"/>
      <c r="N288" s="21"/>
      <c r="O288" s="21"/>
      <c r="P288" s="21"/>
    </row>
    <row r="289" spans="1:16" s="16" customFormat="1" ht="30" customHeight="1">
      <c r="A289" s="21"/>
      <c r="B289" s="21" t="str">
        <f t="shared" si="4"/>
        <v/>
      </c>
      <c r="C289" s="170"/>
      <c r="D289" s="168"/>
      <c r="E289" s="154" t="str">
        <f>IFERROR(VLOOKUP(D289,CADA_PROD!D:H,5,0),"")</f>
        <v/>
      </c>
      <c r="F289" s="169"/>
      <c r="G289" s="170"/>
      <c r="H289" s="171"/>
      <c r="I289" s="172" t="str">
        <f>IF(D289="","",SUMIFS(MOVI_ENTR!I:I,MOVI_ENTR!D:D,D289,MOVI_ENTR!O:O,L289)-SUMIFS(MOVI_SAID!H:H,MOVI_SAID!D:D,D289,MOVI_SAID!L:L,L289))</f>
        <v/>
      </c>
      <c r="J289" s="153" t="str">
        <f>IF(D289="","",VLOOKUP(D289,CADA_PROD!D:G,4,0)*H289)</f>
        <v/>
      </c>
      <c r="K289" s="14"/>
      <c r="L289" s="14"/>
      <c r="M289" s="21"/>
      <c r="N289" s="21"/>
      <c r="O289" s="21"/>
      <c r="P289" s="21"/>
    </row>
    <row r="290" spans="1:16" s="16" customFormat="1" ht="30" customHeight="1">
      <c r="A290" s="21"/>
      <c r="B290" s="21" t="str">
        <f t="shared" si="4"/>
        <v/>
      </c>
      <c r="C290" s="170"/>
      <c r="D290" s="168"/>
      <c r="E290" s="154" t="str">
        <f>IFERROR(VLOOKUP(D290,CADA_PROD!D:H,5,0),"")</f>
        <v/>
      </c>
      <c r="F290" s="169"/>
      <c r="G290" s="170"/>
      <c r="H290" s="171"/>
      <c r="I290" s="172" t="str">
        <f>IF(D290="","",SUMIFS(MOVI_ENTR!I:I,MOVI_ENTR!D:D,D290,MOVI_ENTR!O:O,L290)-SUMIFS(MOVI_SAID!H:H,MOVI_SAID!D:D,D290,MOVI_SAID!L:L,L290))</f>
        <v/>
      </c>
      <c r="J290" s="153" t="str">
        <f>IF(D290="","",VLOOKUP(D290,CADA_PROD!D:G,4,0)*H290)</f>
        <v/>
      </c>
      <c r="K290" s="14"/>
      <c r="L290" s="14"/>
      <c r="M290" s="21"/>
      <c r="N290" s="21"/>
      <c r="O290" s="21"/>
      <c r="P290" s="21"/>
    </row>
    <row r="291" spans="1:16" s="16" customFormat="1" ht="30" customHeight="1">
      <c r="A291" s="21"/>
      <c r="B291" s="21" t="str">
        <f t="shared" si="4"/>
        <v/>
      </c>
      <c r="C291" s="170"/>
      <c r="D291" s="168"/>
      <c r="E291" s="154" t="str">
        <f>IFERROR(VLOOKUP(D291,CADA_PROD!D:H,5,0),"")</f>
        <v/>
      </c>
      <c r="F291" s="169"/>
      <c r="G291" s="170"/>
      <c r="H291" s="171"/>
      <c r="I291" s="172" t="str">
        <f>IF(D291="","",SUMIFS(MOVI_ENTR!I:I,MOVI_ENTR!D:D,D291,MOVI_ENTR!O:O,L291)-SUMIFS(MOVI_SAID!H:H,MOVI_SAID!D:D,D291,MOVI_SAID!L:L,L291))</f>
        <v/>
      </c>
      <c r="J291" s="153" t="str">
        <f>IF(D291="","",VLOOKUP(D291,CADA_PROD!D:G,4,0)*H291)</f>
        <v/>
      </c>
      <c r="K291" s="14"/>
      <c r="L291" s="14"/>
      <c r="M291" s="21"/>
      <c r="N291" s="21"/>
      <c r="O291" s="21"/>
      <c r="P291" s="21"/>
    </row>
    <row r="292" spans="1:16" s="16" customFormat="1" ht="30" customHeight="1">
      <c r="A292" s="21"/>
      <c r="B292" s="21" t="str">
        <f t="shared" si="4"/>
        <v/>
      </c>
      <c r="C292" s="170"/>
      <c r="D292" s="168"/>
      <c r="E292" s="154" t="str">
        <f>IFERROR(VLOOKUP(D292,CADA_PROD!D:H,5,0),"")</f>
        <v/>
      </c>
      <c r="F292" s="169"/>
      <c r="G292" s="170"/>
      <c r="H292" s="171"/>
      <c r="I292" s="172" t="str">
        <f>IF(D292="","",SUMIFS(MOVI_ENTR!I:I,MOVI_ENTR!D:D,D292,MOVI_ENTR!O:O,L292)-SUMIFS(MOVI_SAID!H:H,MOVI_SAID!D:D,D292,MOVI_SAID!L:L,L292))</f>
        <v/>
      </c>
      <c r="J292" s="153" t="str">
        <f>IF(D292="","",VLOOKUP(D292,CADA_PROD!D:G,4,0)*H292)</f>
        <v/>
      </c>
      <c r="K292" s="14"/>
      <c r="L292" s="14"/>
      <c r="M292" s="21"/>
      <c r="N292" s="21"/>
      <c r="O292" s="21"/>
      <c r="P292" s="21"/>
    </row>
    <row r="293" spans="1:16" s="16" customFormat="1" ht="30" customHeight="1">
      <c r="A293" s="21"/>
      <c r="B293" s="21" t="str">
        <f t="shared" si="4"/>
        <v/>
      </c>
      <c r="C293" s="170"/>
      <c r="D293" s="168"/>
      <c r="E293" s="154" t="str">
        <f>IFERROR(VLOOKUP(D293,CADA_PROD!D:H,5,0),"")</f>
        <v/>
      </c>
      <c r="F293" s="169"/>
      <c r="G293" s="170"/>
      <c r="H293" s="171"/>
      <c r="I293" s="172" t="str">
        <f>IF(D293="","",SUMIFS(MOVI_ENTR!I:I,MOVI_ENTR!D:D,D293,MOVI_ENTR!O:O,L293)-SUMIFS(MOVI_SAID!H:H,MOVI_SAID!D:D,D293,MOVI_SAID!L:L,L293))</f>
        <v/>
      </c>
      <c r="J293" s="153" t="str">
        <f>IF(D293="","",VLOOKUP(D293,CADA_PROD!D:G,4,0)*H293)</f>
        <v/>
      </c>
      <c r="K293" s="14"/>
      <c r="L293" s="14"/>
      <c r="M293" s="21"/>
      <c r="N293" s="21"/>
      <c r="O293" s="21"/>
      <c r="P293" s="21"/>
    </row>
    <row r="294" spans="1:16" s="16" customFormat="1" ht="30" customHeight="1">
      <c r="A294" s="21"/>
      <c r="B294" s="21" t="str">
        <f t="shared" si="4"/>
        <v/>
      </c>
      <c r="C294" s="170"/>
      <c r="D294" s="168"/>
      <c r="E294" s="154" t="str">
        <f>IFERROR(VLOOKUP(D294,CADA_PROD!D:H,5,0),"")</f>
        <v/>
      </c>
      <c r="F294" s="169"/>
      <c r="G294" s="170"/>
      <c r="H294" s="171"/>
      <c r="I294" s="172" t="str">
        <f>IF(D294="","",SUMIFS(MOVI_ENTR!I:I,MOVI_ENTR!D:D,D294,MOVI_ENTR!O:O,L294)-SUMIFS(MOVI_SAID!H:H,MOVI_SAID!D:D,D294,MOVI_SAID!L:L,L294))</f>
        <v/>
      </c>
      <c r="J294" s="153" t="str">
        <f>IF(D294="","",VLOOKUP(D294,CADA_PROD!D:G,4,0)*H294)</f>
        <v/>
      </c>
      <c r="K294" s="14"/>
      <c r="L294" s="14"/>
      <c r="M294" s="21"/>
      <c r="N294" s="21"/>
      <c r="O294" s="21"/>
      <c r="P294" s="21"/>
    </row>
    <row r="295" spans="1:16" s="16" customFormat="1" ht="30" customHeight="1">
      <c r="A295" s="21"/>
      <c r="B295" s="21" t="str">
        <f t="shared" si="4"/>
        <v/>
      </c>
      <c r="C295" s="170"/>
      <c r="D295" s="168"/>
      <c r="E295" s="154" t="str">
        <f>IFERROR(VLOOKUP(D295,CADA_PROD!D:H,5,0),"")</f>
        <v/>
      </c>
      <c r="F295" s="169"/>
      <c r="G295" s="170"/>
      <c r="H295" s="171"/>
      <c r="I295" s="172" t="str">
        <f>IF(D295="","",SUMIFS(MOVI_ENTR!I:I,MOVI_ENTR!D:D,D295,MOVI_ENTR!O:O,L295)-SUMIFS(MOVI_SAID!H:H,MOVI_SAID!D:D,D295,MOVI_SAID!L:L,L295))</f>
        <v/>
      </c>
      <c r="J295" s="153" t="str">
        <f>IF(D295="","",VLOOKUP(D295,CADA_PROD!D:G,4,0)*H295)</f>
        <v/>
      </c>
      <c r="K295" s="14"/>
      <c r="L295" s="14"/>
      <c r="M295" s="21"/>
      <c r="N295" s="21"/>
      <c r="O295" s="21"/>
      <c r="P295" s="21"/>
    </row>
    <row r="296" spans="1:16" s="16" customFormat="1" ht="30" customHeight="1">
      <c r="A296" s="21"/>
      <c r="B296" s="21" t="str">
        <f t="shared" si="4"/>
        <v/>
      </c>
      <c r="C296" s="170"/>
      <c r="D296" s="168"/>
      <c r="E296" s="154" t="str">
        <f>IFERROR(VLOOKUP(D296,CADA_PROD!D:H,5,0),"")</f>
        <v/>
      </c>
      <c r="F296" s="169"/>
      <c r="G296" s="170"/>
      <c r="H296" s="171"/>
      <c r="I296" s="172" t="str">
        <f>IF(D296="","",SUMIFS(MOVI_ENTR!I:I,MOVI_ENTR!D:D,D296,MOVI_ENTR!O:O,L296)-SUMIFS(MOVI_SAID!H:H,MOVI_SAID!D:D,D296,MOVI_SAID!L:L,L296))</f>
        <v/>
      </c>
      <c r="J296" s="153" t="str">
        <f>IF(D296="","",VLOOKUP(D296,CADA_PROD!D:G,4,0)*H296)</f>
        <v/>
      </c>
      <c r="K296" s="14"/>
      <c r="L296" s="14"/>
      <c r="M296" s="21"/>
      <c r="N296" s="21"/>
      <c r="O296" s="21"/>
      <c r="P296" s="21"/>
    </row>
    <row r="297" spans="1:16" s="16" customFormat="1" ht="30" customHeight="1">
      <c r="A297" s="21"/>
      <c r="B297" s="21" t="str">
        <f t="shared" si="4"/>
        <v/>
      </c>
      <c r="C297" s="170"/>
      <c r="D297" s="168"/>
      <c r="E297" s="154" t="str">
        <f>IFERROR(VLOOKUP(D297,CADA_PROD!D:H,5,0),"")</f>
        <v/>
      </c>
      <c r="F297" s="169"/>
      <c r="G297" s="170"/>
      <c r="H297" s="171"/>
      <c r="I297" s="172" t="str">
        <f>IF(D297="","",SUMIFS(MOVI_ENTR!I:I,MOVI_ENTR!D:D,D297,MOVI_ENTR!O:O,L297)-SUMIFS(MOVI_SAID!H:H,MOVI_SAID!D:D,D297,MOVI_SAID!L:L,L297))</f>
        <v/>
      </c>
      <c r="J297" s="153" t="str">
        <f>IF(D297="","",VLOOKUP(D297,CADA_PROD!D:G,4,0)*H297)</f>
        <v/>
      </c>
      <c r="K297" s="14"/>
      <c r="L297" s="14"/>
      <c r="M297" s="21"/>
      <c r="N297" s="21"/>
      <c r="O297" s="21"/>
      <c r="P297" s="21"/>
    </row>
    <row r="298" spans="1:16" s="16" customFormat="1" ht="30" customHeight="1">
      <c r="A298" s="21"/>
      <c r="B298" s="21" t="str">
        <f t="shared" si="4"/>
        <v/>
      </c>
      <c r="C298" s="170"/>
      <c r="D298" s="168"/>
      <c r="E298" s="154" t="str">
        <f>IFERROR(VLOOKUP(D298,CADA_PROD!D:H,5,0),"")</f>
        <v/>
      </c>
      <c r="F298" s="169"/>
      <c r="G298" s="170"/>
      <c r="H298" s="171"/>
      <c r="I298" s="172" t="str">
        <f>IF(D298="","",SUMIFS(MOVI_ENTR!I:I,MOVI_ENTR!D:D,D298,MOVI_ENTR!O:O,L298)-SUMIFS(MOVI_SAID!H:H,MOVI_SAID!D:D,D298,MOVI_SAID!L:L,L298))</f>
        <v/>
      </c>
      <c r="J298" s="153" t="str">
        <f>IF(D298="","",VLOOKUP(D298,CADA_PROD!D:G,4,0)*H298)</f>
        <v/>
      </c>
      <c r="K298" s="14"/>
      <c r="L298" s="14"/>
      <c r="M298" s="21"/>
      <c r="N298" s="21"/>
      <c r="O298" s="21"/>
      <c r="P298" s="21"/>
    </row>
    <row r="299" spans="1:16" s="16" customFormat="1" ht="30" customHeight="1">
      <c r="A299" s="21"/>
      <c r="B299" s="21" t="str">
        <f t="shared" si="4"/>
        <v/>
      </c>
      <c r="C299" s="170"/>
      <c r="D299" s="168"/>
      <c r="E299" s="154" t="str">
        <f>IFERROR(VLOOKUP(D299,CADA_PROD!D:H,5,0),"")</f>
        <v/>
      </c>
      <c r="F299" s="169"/>
      <c r="G299" s="170"/>
      <c r="H299" s="171"/>
      <c r="I299" s="172" t="str">
        <f>IF(D299="","",SUMIFS(MOVI_ENTR!I:I,MOVI_ENTR!D:D,D299,MOVI_ENTR!O:O,L299)-SUMIFS(MOVI_SAID!H:H,MOVI_SAID!D:D,D299,MOVI_SAID!L:L,L299))</f>
        <v/>
      </c>
      <c r="J299" s="153" t="str">
        <f>IF(D299="","",VLOOKUP(D299,CADA_PROD!D:G,4,0)*H299)</f>
        <v/>
      </c>
      <c r="K299" s="14"/>
      <c r="L299" s="14"/>
      <c r="M299" s="21"/>
      <c r="N299" s="21"/>
      <c r="O299" s="21"/>
      <c r="P299" s="21"/>
    </row>
    <row r="300" spans="1:16" s="16" customFormat="1" ht="30" customHeight="1">
      <c r="A300" s="21"/>
      <c r="B300" s="21" t="str">
        <f t="shared" si="4"/>
        <v/>
      </c>
      <c r="C300" s="170"/>
      <c r="D300" s="168"/>
      <c r="E300" s="154" t="str">
        <f>IFERROR(VLOOKUP(D300,CADA_PROD!D:H,5,0),"")</f>
        <v/>
      </c>
      <c r="F300" s="169"/>
      <c r="G300" s="170"/>
      <c r="H300" s="171"/>
      <c r="I300" s="172" t="str">
        <f>IF(D300="","",SUMIFS(MOVI_ENTR!I:I,MOVI_ENTR!D:D,D300,MOVI_ENTR!O:O,L300)-SUMIFS(MOVI_SAID!H:H,MOVI_SAID!D:D,D300,MOVI_SAID!L:L,L300))</f>
        <v/>
      </c>
      <c r="J300" s="153" t="str">
        <f>IF(D300="","",VLOOKUP(D300,CADA_PROD!D:G,4,0)*H300)</f>
        <v/>
      </c>
      <c r="K300" s="14"/>
      <c r="L300" s="14"/>
      <c r="M300" s="21"/>
      <c r="N300" s="21"/>
      <c r="O300" s="21"/>
      <c r="P300" s="21"/>
    </row>
    <row r="301" spans="1:16" s="16" customFormat="1" ht="30" customHeight="1">
      <c r="A301" s="21"/>
      <c r="B301" s="21" t="str">
        <f t="shared" si="4"/>
        <v/>
      </c>
      <c r="C301" s="170"/>
      <c r="D301" s="168"/>
      <c r="E301" s="154" t="str">
        <f>IFERROR(VLOOKUP(D301,CADA_PROD!D:H,5,0),"")</f>
        <v/>
      </c>
      <c r="F301" s="169"/>
      <c r="G301" s="170"/>
      <c r="H301" s="171"/>
      <c r="I301" s="172" t="str">
        <f>IF(D301="","",SUMIFS(MOVI_ENTR!I:I,MOVI_ENTR!D:D,D301,MOVI_ENTR!O:O,L301)-SUMIFS(MOVI_SAID!H:H,MOVI_SAID!D:D,D301,MOVI_SAID!L:L,L301))</f>
        <v/>
      </c>
      <c r="J301" s="153" t="str">
        <f>IF(D301="","",VLOOKUP(D301,CADA_PROD!D:G,4,0)*H301)</f>
        <v/>
      </c>
      <c r="K301" s="14"/>
      <c r="L301" s="14"/>
      <c r="M301" s="21"/>
      <c r="N301" s="21"/>
      <c r="O301" s="21"/>
      <c r="P301" s="21"/>
    </row>
    <row r="302" spans="1:16" s="16" customFormat="1" ht="30" customHeight="1">
      <c r="A302" s="21"/>
      <c r="B302" s="21" t="str">
        <f t="shared" si="4"/>
        <v/>
      </c>
      <c r="C302" s="170"/>
      <c r="D302" s="168"/>
      <c r="E302" s="154" t="str">
        <f>IFERROR(VLOOKUP(D302,CADA_PROD!D:H,5,0),"")</f>
        <v/>
      </c>
      <c r="F302" s="169"/>
      <c r="G302" s="170"/>
      <c r="H302" s="171"/>
      <c r="I302" s="172" t="str">
        <f>IF(D302="","",SUMIFS(MOVI_ENTR!I:I,MOVI_ENTR!D:D,D302,MOVI_ENTR!O:O,L302)-SUMIFS(MOVI_SAID!H:H,MOVI_SAID!D:D,D302,MOVI_SAID!L:L,L302))</f>
        <v/>
      </c>
      <c r="J302" s="153" t="str">
        <f>IF(D302="","",VLOOKUP(D302,CADA_PROD!D:G,4,0)*H302)</f>
        <v/>
      </c>
      <c r="K302" s="14"/>
      <c r="L302" s="14"/>
      <c r="M302" s="21"/>
      <c r="N302" s="21"/>
      <c r="O302" s="21"/>
      <c r="P302" s="21"/>
    </row>
    <row r="303" spans="1:16" s="16" customFormat="1" ht="30" customHeight="1">
      <c r="A303" s="21"/>
      <c r="B303" s="21" t="str">
        <f t="shared" si="4"/>
        <v/>
      </c>
      <c r="C303" s="170"/>
      <c r="D303" s="168"/>
      <c r="E303" s="154" t="str">
        <f>IFERROR(VLOOKUP(D303,CADA_PROD!D:H,5,0),"")</f>
        <v/>
      </c>
      <c r="F303" s="169"/>
      <c r="G303" s="170"/>
      <c r="H303" s="171"/>
      <c r="I303" s="172" t="str">
        <f>IF(D303="","",SUMIFS(MOVI_ENTR!I:I,MOVI_ENTR!D:D,D303,MOVI_ENTR!O:O,L303)-SUMIFS(MOVI_SAID!H:H,MOVI_SAID!D:D,D303,MOVI_SAID!L:L,L303))</f>
        <v/>
      </c>
      <c r="J303" s="153" t="str">
        <f>IF(D303="","",VLOOKUP(D303,CADA_PROD!D:G,4,0)*H303)</f>
        <v/>
      </c>
      <c r="K303" s="14"/>
      <c r="L303" s="14"/>
      <c r="M303" s="21"/>
      <c r="N303" s="21"/>
      <c r="O303" s="21"/>
      <c r="P303" s="21"/>
    </row>
    <row r="304" spans="1:16" s="16" customFormat="1" ht="30" customHeight="1">
      <c r="A304" s="21"/>
      <c r="B304" s="21" t="str">
        <f t="shared" si="4"/>
        <v/>
      </c>
      <c r="C304" s="170"/>
      <c r="D304" s="168"/>
      <c r="E304" s="154" t="str">
        <f>IFERROR(VLOOKUP(D304,CADA_PROD!D:H,5,0),"")</f>
        <v/>
      </c>
      <c r="F304" s="169"/>
      <c r="G304" s="170"/>
      <c r="H304" s="171"/>
      <c r="I304" s="172" t="str">
        <f>IF(D304="","",SUMIFS(MOVI_ENTR!I:I,MOVI_ENTR!D:D,D304,MOVI_ENTR!O:O,L304)-SUMIFS(MOVI_SAID!H:H,MOVI_SAID!D:D,D304,MOVI_SAID!L:L,L304))</f>
        <v/>
      </c>
      <c r="J304" s="153" t="str">
        <f>IF(D304="","",VLOOKUP(D304,CADA_PROD!D:G,4,0)*H304)</f>
        <v/>
      </c>
      <c r="K304" s="14"/>
      <c r="L304" s="14"/>
      <c r="M304" s="21"/>
      <c r="N304" s="21"/>
      <c r="O304" s="21"/>
      <c r="P304" s="21"/>
    </row>
    <row r="305" spans="1:16" s="16" customFormat="1" ht="30" customHeight="1">
      <c r="A305" s="21"/>
      <c r="B305" s="21" t="str">
        <f t="shared" si="4"/>
        <v/>
      </c>
      <c r="C305" s="170"/>
      <c r="D305" s="168"/>
      <c r="E305" s="154" t="str">
        <f>IFERROR(VLOOKUP(D305,CADA_PROD!D:H,5,0),"")</f>
        <v/>
      </c>
      <c r="F305" s="169"/>
      <c r="G305" s="170"/>
      <c r="H305" s="171"/>
      <c r="I305" s="172" t="str">
        <f>IF(D305="","",SUMIFS(MOVI_ENTR!I:I,MOVI_ENTR!D:D,D305,MOVI_ENTR!O:O,L305)-SUMIFS(MOVI_SAID!H:H,MOVI_SAID!D:D,D305,MOVI_SAID!L:L,L305))</f>
        <v/>
      </c>
      <c r="J305" s="153" t="str">
        <f>IF(D305="","",VLOOKUP(D305,CADA_PROD!D:G,4,0)*H305)</f>
        <v/>
      </c>
      <c r="K305" s="14"/>
      <c r="L305" s="14"/>
      <c r="M305" s="21"/>
      <c r="N305" s="21"/>
      <c r="O305" s="21"/>
      <c r="P305" s="21"/>
    </row>
    <row r="306" spans="1:16" s="16" customFormat="1" ht="30" customHeight="1">
      <c r="A306" s="21"/>
      <c r="B306" s="21" t="str">
        <f t="shared" si="4"/>
        <v/>
      </c>
      <c r="C306" s="170"/>
      <c r="D306" s="168"/>
      <c r="E306" s="154" t="str">
        <f>IFERROR(VLOOKUP(D306,CADA_PROD!D:H,5,0),"")</f>
        <v/>
      </c>
      <c r="F306" s="169"/>
      <c r="G306" s="170"/>
      <c r="H306" s="171"/>
      <c r="I306" s="172" t="str">
        <f>IF(D306="","",SUMIFS(MOVI_ENTR!I:I,MOVI_ENTR!D:D,D306,MOVI_ENTR!O:O,L306)-SUMIFS(MOVI_SAID!H:H,MOVI_SAID!D:D,D306,MOVI_SAID!L:L,L306))</f>
        <v/>
      </c>
      <c r="J306" s="153" t="str">
        <f>IF(D306="","",VLOOKUP(D306,CADA_PROD!D:G,4,0)*H306)</f>
        <v/>
      </c>
      <c r="K306" s="14"/>
      <c r="L306" s="14"/>
      <c r="M306" s="21"/>
      <c r="N306" s="21"/>
      <c r="O306" s="21"/>
      <c r="P306" s="21"/>
    </row>
    <row r="307" spans="1:16" s="16" customFormat="1" ht="30" customHeight="1">
      <c r="A307" s="21"/>
      <c r="B307" s="21" t="str">
        <f t="shared" si="4"/>
        <v/>
      </c>
      <c r="C307" s="170"/>
      <c r="D307" s="168"/>
      <c r="E307" s="154" t="str">
        <f>IFERROR(VLOOKUP(D307,CADA_PROD!D:H,5,0),"")</f>
        <v/>
      </c>
      <c r="F307" s="169"/>
      <c r="G307" s="170"/>
      <c r="H307" s="171"/>
      <c r="I307" s="172" t="str">
        <f>IF(D307="","",SUMIFS(MOVI_ENTR!I:I,MOVI_ENTR!D:D,D307,MOVI_ENTR!O:O,L307)-SUMIFS(MOVI_SAID!H:H,MOVI_SAID!D:D,D307,MOVI_SAID!L:L,L307))</f>
        <v/>
      </c>
      <c r="J307" s="153" t="str">
        <f>IF(D307="","",VLOOKUP(D307,CADA_PROD!D:G,4,0)*H307)</f>
        <v/>
      </c>
      <c r="K307" s="14"/>
      <c r="L307" s="14"/>
      <c r="M307" s="21"/>
      <c r="N307" s="21"/>
      <c r="O307" s="21"/>
      <c r="P307" s="21"/>
    </row>
    <row r="308" spans="1:16" s="16" customFormat="1" ht="30" customHeight="1">
      <c r="A308" s="21"/>
      <c r="B308" s="21" t="str">
        <f t="shared" si="4"/>
        <v/>
      </c>
      <c r="C308" s="170"/>
      <c r="D308" s="168"/>
      <c r="E308" s="154" t="str">
        <f>IFERROR(VLOOKUP(D308,CADA_PROD!D:H,5,0),"")</f>
        <v/>
      </c>
      <c r="F308" s="169"/>
      <c r="G308" s="170"/>
      <c r="H308" s="171"/>
      <c r="I308" s="172" t="str">
        <f>IF(D308="","",SUMIFS(MOVI_ENTR!I:I,MOVI_ENTR!D:D,D308,MOVI_ENTR!O:O,L308)-SUMIFS(MOVI_SAID!H:H,MOVI_SAID!D:D,D308,MOVI_SAID!L:L,L308))</f>
        <v/>
      </c>
      <c r="J308" s="153" t="str">
        <f>IF(D308="","",VLOOKUP(D308,CADA_PROD!D:G,4,0)*H308)</f>
        <v/>
      </c>
      <c r="K308" s="14"/>
      <c r="L308" s="14"/>
      <c r="M308" s="21"/>
      <c r="N308" s="21"/>
      <c r="O308" s="21"/>
      <c r="P308" s="21"/>
    </row>
    <row r="309" spans="1:16" s="16" customFormat="1" ht="30" customHeight="1">
      <c r="A309" s="21"/>
      <c r="B309" s="21" t="str">
        <f t="shared" si="4"/>
        <v/>
      </c>
      <c r="C309" s="170"/>
      <c r="D309" s="168"/>
      <c r="E309" s="154" t="str">
        <f>IFERROR(VLOOKUP(D309,CADA_PROD!D:H,5,0),"")</f>
        <v/>
      </c>
      <c r="F309" s="169"/>
      <c r="G309" s="170"/>
      <c r="H309" s="171"/>
      <c r="I309" s="172" t="str">
        <f>IF(D309="","",SUMIFS(MOVI_ENTR!I:I,MOVI_ENTR!D:D,D309,MOVI_ENTR!O:O,L309)-SUMIFS(MOVI_SAID!H:H,MOVI_SAID!D:D,D309,MOVI_SAID!L:L,L309))</f>
        <v/>
      </c>
      <c r="J309" s="153" t="str">
        <f>IF(D309="","",VLOOKUP(D309,CADA_PROD!D:G,4,0)*H309)</f>
        <v/>
      </c>
      <c r="K309" s="14"/>
      <c r="L309" s="14"/>
      <c r="M309" s="21"/>
      <c r="N309" s="21"/>
      <c r="O309" s="21"/>
      <c r="P309" s="21"/>
    </row>
    <row r="310" spans="1:16" s="16" customFormat="1" ht="30" customHeight="1">
      <c r="A310" s="21"/>
      <c r="B310" s="21" t="str">
        <f t="shared" si="4"/>
        <v/>
      </c>
      <c r="C310" s="170"/>
      <c r="D310" s="168"/>
      <c r="E310" s="154" t="str">
        <f>IFERROR(VLOOKUP(D310,CADA_PROD!D:H,5,0),"")</f>
        <v/>
      </c>
      <c r="F310" s="169"/>
      <c r="G310" s="170"/>
      <c r="H310" s="171"/>
      <c r="I310" s="172" t="str">
        <f>IF(D310="","",SUMIFS(MOVI_ENTR!I:I,MOVI_ENTR!D:D,D310,MOVI_ENTR!O:O,L310)-SUMIFS(MOVI_SAID!H:H,MOVI_SAID!D:D,D310,MOVI_SAID!L:L,L310))</f>
        <v/>
      </c>
      <c r="J310" s="153" t="str">
        <f>IF(D310="","",VLOOKUP(D310,CADA_PROD!D:G,4,0)*H310)</f>
        <v/>
      </c>
      <c r="K310" s="14"/>
      <c r="L310" s="14"/>
      <c r="M310" s="21"/>
      <c r="N310" s="21"/>
      <c r="O310" s="21"/>
      <c r="P310" s="21"/>
    </row>
    <row r="311" spans="1:16" s="16" customFormat="1" ht="30" customHeight="1">
      <c r="A311" s="21"/>
      <c r="B311" s="21" t="str">
        <f t="shared" si="4"/>
        <v/>
      </c>
      <c r="C311" s="170"/>
      <c r="D311" s="168"/>
      <c r="E311" s="154" t="str">
        <f>IFERROR(VLOOKUP(D311,CADA_PROD!D:H,5,0),"")</f>
        <v/>
      </c>
      <c r="F311" s="169"/>
      <c r="G311" s="170"/>
      <c r="H311" s="171"/>
      <c r="I311" s="172" t="str">
        <f>IF(D311="","",SUMIFS(MOVI_ENTR!I:I,MOVI_ENTR!D:D,D311,MOVI_ENTR!O:O,L311)-SUMIFS(MOVI_SAID!H:H,MOVI_SAID!D:D,D311,MOVI_SAID!L:L,L311))</f>
        <v/>
      </c>
      <c r="J311" s="153" t="str">
        <f>IF(D311="","",VLOOKUP(D311,CADA_PROD!D:G,4,0)*H311)</f>
        <v/>
      </c>
      <c r="K311" s="14"/>
      <c r="L311" s="14"/>
      <c r="M311" s="21"/>
      <c r="N311" s="21"/>
      <c r="O311" s="21"/>
      <c r="P311" s="21"/>
    </row>
    <row r="312" spans="1:16" s="16" customFormat="1" ht="30" customHeight="1">
      <c r="A312" s="21"/>
      <c r="B312" s="21" t="str">
        <f t="shared" si="4"/>
        <v/>
      </c>
      <c r="C312" s="170"/>
      <c r="D312" s="168"/>
      <c r="E312" s="154" t="str">
        <f>IFERROR(VLOOKUP(D312,CADA_PROD!D:H,5,0),"")</f>
        <v/>
      </c>
      <c r="F312" s="169"/>
      <c r="G312" s="170"/>
      <c r="H312" s="171"/>
      <c r="I312" s="172" t="str">
        <f>IF(D312="","",SUMIFS(MOVI_ENTR!I:I,MOVI_ENTR!D:D,D312,MOVI_ENTR!O:O,L312)-SUMIFS(MOVI_SAID!H:H,MOVI_SAID!D:D,D312,MOVI_SAID!L:L,L312))</f>
        <v/>
      </c>
      <c r="J312" s="153" t="str">
        <f>IF(D312="","",VLOOKUP(D312,CADA_PROD!D:G,4,0)*H312)</f>
        <v/>
      </c>
      <c r="K312" s="14"/>
      <c r="L312" s="14"/>
      <c r="M312" s="21"/>
      <c r="N312" s="21"/>
      <c r="O312" s="21"/>
      <c r="P312" s="21"/>
    </row>
    <row r="313" spans="1:16" s="16" customFormat="1" ht="30" customHeight="1">
      <c r="A313" s="21"/>
      <c r="B313" s="21" t="str">
        <f t="shared" si="4"/>
        <v/>
      </c>
      <c r="C313" s="170"/>
      <c r="D313" s="168"/>
      <c r="E313" s="154" t="str">
        <f>IFERROR(VLOOKUP(D313,CADA_PROD!D:H,5,0),"")</f>
        <v/>
      </c>
      <c r="F313" s="169"/>
      <c r="G313" s="170"/>
      <c r="H313" s="171"/>
      <c r="I313" s="172" t="str">
        <f>IF(D313="","",SUMIFS(MOVI_ENTR!I:I,MOVI_ENTR!D:D,D313,MOVI_ENTR!O:O,L313)-SUMIFS(MOVI_SAID!H:H,MOVI_SAID!D:D,D313,MOVI_SAID!L:L,L313))</f>
        <v/>
      </c>
      <c r="J313" s="153" t="str">
        <f>IF(D313="","",VLOOKUP(D313,CADA_PROD!D:G,4,0)*H313)</f>
        <v/>
      </c>
      <c r="K313" s="14"/>
      <c r="L313" s="14"/>
      <c r="M313" s="21"/>
      <c r="N313" s="21"/>
      <c r="O313" s="21"/>
      <c r="P313" s="21"/>
    </row>
    <row r="314" spans="1:16" s="16" customFormat="1" ht="30" customHeight="1">
      <c r="A314" s="21"/>
      <c r="B314" s="21" t="str">
        <f t="shared" si="4"/>
        <v/>
      </c>
      <c r="C314" s="170"/>
      <c r="D314" s="168"/>
      <c r="E314" s="154" t="str">
        <f>IFERROR(VLOOKUP(D314,CADA_PROD!D:H,5,0),"")</f>
        <v/>
      </c>
      <c r="F314" s="169"/>
      <c r="G314" s="170"/>
      <c r="H314" s="171"/>
      <c r="I314" s="172" t="str">
        <f>IF(D314="","",SUMIFS(MOVI_ENTR!I:I,MOVI_ENTR!D:D,D314,MOVI_ENTR!O:O,L314)-SUMIFS(MOVI_SAID!H:H,MOVI_SAID!D:D,D314,MOVI_SAID!L:L,L314))</f>
        <v/>
      </c>
      <c r="J314" s="153" t="str">
        <f>IF(D314="","",VLOOKUP(D314,CADA_PROD!D:G,4,0)*H314)</f>
        <v/>
      </c>
      <c r="K314" s="14"/>
      <c r="L314" s="14"/>
      <c r="M314" s="21"/>
      <c r="N314" s="21"/>
      <c r="O314" s="21"/>
      <c r="P314" s="21"/>
    </row>
    <row r="315" spans="1:16" s="16" customFormat="1" ht="30" customHeight="1">
      <c r="A315" s="21"/>
      <c r="B315" s="21" t="str">
        <f t="shared" si="4"/>
        <v/>
      </c>
      <c r="C315" s="170"/>
      <c r="D315" s="168"/>
      <c r="E315" s="154" t="str">
        <f>IFERROR(VLOOKUP(D315,CADA_PROD!D:H,5,0),"")</f>
        <v/>
      </c>
      <c r="F315" s="169"/>
      <c r="G315" s="170"/>
      <c r="H315" s="171"/>
      <c r="I315" s="172" t="str">
        <f>IF(D315="","",SUMIFS(MOVI_ENTR!I:I,MOVI_ENTR!D:D,D315,MOVI_ENTR!O:O,L315)-SUMIFS(MOVI_SAID!H:H,MOVI_SAID!D:D,D315,MOVI_SAID!L:L,L315))</f>
        <v/>
      </c>
      <c r="J315" s="153" t="str">
        <f>IF(D315="","",VLOOKUP(D315,CADA_PROD!D:G,4,0)*H315)</f>
        <v/>
      </c>
      <c r="K315" s="14"/>
      <c r="L315" s="14"/>
      <c r="M315" s="21"/>
      <c r="N315" s="21"/>
      <c r="O315" s="21"/>
      <c r="P315" s="21"/>
    </row>
    <row r="316" spans="1:16" s="16" customFormat="1" ht="30" customHeight="1">
      <c r="A316" s="21"/>
      <c r="B316" s="21" t="str">
        <f t="shared" si="4"/>
        <v/>
      </c>
      <c r="C316" s="170"/>
      <c r="D316" s="168"/>
      <c r="E316" s="154" t="str">
        <f>IFERROR(VLOOKUP(D316,CADA_PROD!D:H,5,0),"")</f>
        <v/>
      </c>
      <c r="F316" s="169"/>
      <c r="G316" s="170"/>
      <c r="H316" s="171"/>
      <c r="I316" s="172" t="str">
        <f>IF(D316="","",SUMIFS(MOVI_ENTR!I:I,MOVI_ENTR!D:D,D316,MOVI_ENTR!O:O,L316)-SUMIFS(MOVI_SAID!H:H,MOVI_SAID!D:D,D316,MOVI_SAID!L:L,L316))</f>
        <v/>
      </c>
      <c r="J316" s="153" t="str">
        <f>IF(D316="","",VLOOKUP(D316,CADA_PROD!D:G,4,0)*H316)</f>
        <v/>
      </c>
      <c r="K316" s="14"/>
      <c r="L316" s="14"/>
      <c r="M316" s="21"/>
      <c r="N316" s="21"/>
      <c r="O316" s="21"/>
      <c r="P316" s="21"/>
    </row>
    <row r="317" spans="1:16" s="16" customFormat="1" ht="30" customHeight="1">
      <c r="A317" s="21"/>
      <c r="B317" s="21" t="str">
        <f t="shared" si="4"/>
        <v/>
      </c>
      <c r="C317" s="170"/>
      <c r="D317" s="168"/>
      <c r="E317" s="154" t="str">
        <f>IFERROR(VLOOKUP(D317,CADA_PROD!D:H,5,0),"")</f>
        <v/>
      </c>
      <c r="F317" s="169"/>
      <c r="G317" s="170"/>
      <c r="H317" s="171"/>
      <c r="I317" s="172" t="str">
        <f>IF(D317="","",SUMIFS(MOVI_ENTR!I:I,MOVI_ENTR!D:D,D317,MOVI_ENTR!O:O,L317)-SUMIFS(MOVI_SAID!H:H,MOVI_SAID!D:D,D317,MOVI_SAID!L:L,L317))</f>
        <v/>
      </c>
      <c r="J317" s="153" t="str">
        <f>IF(D317="","",VLOOKUP(D317,CADA_PROD!D:G,4,0)*H317)</f>
        <v/>
      </c>
      <c r="K317" s="14"/>
      <c r="L317" s="14"/>
      <c r="M317" s="21"/>
      <c r="N317" s="21"/>
      <c r="O317" s="21"/>
      <c r="P317" s="21"/>
    </row>
    <row r="318" spans="1:16" s="16" customFormat="1" ht="30" customHeight="1">
      <c r="A318" s="21"/>
      <c r="B318" s="21" t="str">
        <f t="shared" si="4"/>
        <v/>
      </c>
      <c r="C318" s="170"/>
      <c r="D318" s="168"/>
      <c r="E318" s="154" t="str">
        <f>IFERROR(VLOOKUP(D318,CADA_PROD!D:H,5,0),"")</f>
        <v/>
      </c>
      <c r="F318" s="169"/>
      <c r="G318" s="170"/>
      <c r="H318" s="171"/>
      <c r="I318" s="172" t="str">
        <f>IF(D318="","",SUMIFS(MOVI_ENTR!I:I,MOVI_ENTR!D:D,D318,MOVI_ENTR!O:O,L318)-SUMIFS(MOVI_SAID!H:H,MOVI_SAID!D:D,D318,MOVI_SAID!L:L,L318))</f>
        <v/>
      </c>
      <c r="J318" s="153" t="str">
        <f>IF(D318="","",VLOOKUP(D318,CADA_PROD!D:G,4,0)*H318)</f>
        <v/>
      </c>
      <c r="K318" s="14"/>
      <c r="L318" s="14"/>
      <c r="M318" s="21"/>
      <c r="N318" s="21"/>
      <c r="O318" s="21"/>
      <c r="P318" s="21"/>
    </row>
    <row r="319" spans="1:16" s="16" customFormat="1" ht="30" customHeight="1">
      <c r="A319" s="21"/>
      <c r="B319" s="21" t="str">
        <f t="shared" si="4"/>
        <v/>
      </c>
      <c r="C319" s="170"/>
      <c r="D319" s="168"/>
      <c r="E319" s="154" t="str">
        <f>IFERROR(VLOOKUP(D319,CADA_PROD!D:H,5,0),"")</f>
        <v/>
      </c>
      <c r="F319" s="169"/>
      <c r="G319" s="170"/>
      <c r="H319" s="171"/>
      <c r="I319" s="172" t="str">
        <f>IF(D319="","",SUMIFS(MOVI_ENTR!I:I,MOVI_ENTR!D:D,D319,MOVI_ENTR!O:O,L319)-SUMIFS(MOVI_SAID!H:H,MOVI_SAID!D:D,D319,MOVI_SAID!L:L,L319))</f>
        <v/>
      </c>
      <c r="J319" s="153" t="str">
        <f>IF(D319="","",VLOOKUP(D319,CADA_PROD!D:G,4,0)*H319)</f>
        <v/>
      </c>
      <c r="K319" s="14"/>
      <c r="L319" s="14"/>
      <c r="M319" s="21"/>
      <c r="N319" s="21"/>
      <c r="O319" s="21"/>
      <c r="P319" s="21"/>
    </row>
    <row r="320" spans="1:16" s="16" customFormat="1" ht="30" customHeight="1">
      <c r="A320" s="21"/>
      <c r="B320" s="21" t="str">
        <f t="shared" si="4"/>
        <v/>
      </c>
      <c r="C320" s="170"/>
      <c r="D320" s="168"/>
      <c r="E320" s="154" t="str">
        <f>IFERROR(VLOOKUP(D320,CADA_PROD!D:H,5,0),"")</f>
        <v/>
      </c>
      <c r="F320" s="169"/>
      <c r="G320" s="170"/>
      <c r="H320" s="171"/>
      <c r="I320" s="172" t="str">
        <f>IF(D320="","",SUMIFS(MOVI_ENTR!I:I,MOVI_ENTR!D:D,D320,MOVI_ENTR!O:O,L320)-SUMIFS(MOVI_SAID!H:H,MOVI_SAID!D:D,D320,MOVI_SAID!L:L,L320))</f>
        <v/>
      </c>
      <c r="J320" s="153" t="str">
        <f>IF(D320="","",VLOOKUP(D320,CADA_PROD!D:G,4,0)*H320)</f>
        <v/>
      </c>
      <c r="K320" s="14"/>
      <c r="L320" s="14"/>
      <c r="M320" s="21"/>
      <c r="N320" s="21"/>
      <c r="O320" s="21"/>
      <c r="P320" s="21"/>
    </row>
    <row r="321" spans="1:16" s="16" customFormat="1" ht="30" customHeight="1">
      <c r="A321" s="21"/>
      <c r="B321" s="21" t="str">
        <f t="shared" si="4"/>
        <v/>
      </c>
      <c r="C321" s="170"/>
      <c r="D321" s="168"/>
      <c r="E321" s="154" t="str">
        <f>IFERROR(VLOOKUP(D321,CADA_PROD!D:H,5,0),"")</f>
        <v/>
      </c>
      <c r="F321" s="169"/>
      <c r="G321" s="170"/>
      <c r="H321" s="171"/>
      <c r="I321" s="172" t="str">
        <f>IF(D321="","",SUMIFS(MOVI_ENTR!I:I,MOVI_ENTR!D:D,D321,MOVI_ENTR!O:O,L321)-SUMIFS(MOVI_SAID!H:H,MOVI_SAID!D:D,D321,MOVI_SAID!L:L,L321))</f>
        <v/>
      </c>
      <c r="J321" s="153" t="str">
        <f>IF(D321="","",VLOOKUP(D321,CADA_PROD!D:G,4,0)*H321)</f>
        <v/>
      </c>
      <c r="K321" s="14"/>
      <c r="L321" s="14"/>
      <c r="M321" s="21"/>
      <c r="N321" s="21"/>
      <c r="O321" s="21"/>
      <c r="P321" s="21"/>
    </row>
    <row r="322" spans="1:16" s="16" customFormat="1" ht="30" customHeight="1">
      <c r="A322" s="21"/>
      <c r="B322" s="21" t="str">
        <f t="shared" si="4"/>
        <v/>
      </c>
      <c r="C322" s="170"/>
      <c r="D322" s="168"/>
      <c r="E322" s="154" t="str">
        <f>IFERROR(VLOOKUP(D322,CADA_PROD!D:H,5,0),"")</f>
        <v/>
      </c>
      <c r="F322" s="169"/>
      <c r="G322" s="170"/>
      <c r="H322" s="171"/>
      <c r="I322" s="172" t="str">
        <f>IF(D322="","",SUMIFS(MOVI_ENTR!I:I,MOVI_ENTR!D:D,D322,MOVI_ENTR!O:O,L322)-SUMIFS(MOVI_SAID!H:H,MOVI_SAID!D:D,D322,MOVI_SAID!L:L,L322))</f>
        <v/>
      </c>
      <c r="J322" s="153" t="str">
        <f>IF(D322="","",VLOOKUP(D322,CADA_PROD!D:G,4,0)*H322)</f>
        <v/>
      </c>
      <c r="K322" s="14"/>
      <c r="L322" s="14"/>
      <c r="M322" s="21"/>
      <c r="N322" s="21"/>
      <c r="O322" s="21"/>
      <c r="P322" s="21"/>
    </row>
    <row r="323" spans="1:16" s="16" customFormat="1" ht="30" customHeight="1">
      <c r="A323" s="21"/>
      <c r="B323" s="21" t="str">
        <f t="shared" si="4"/>
        <v/>
      </c>
      <c r="C323" s="170"/>
      <c r="D323" s="168"/>
      <c r="E323" s="154" t="str">
        <f>IFERROR(VLOOKUP(D323,CADA_PROD!D:H,5,0),"")</f>
        <v/>
      </c>
      <c r="F323" s="169"/>
      <c r="G323" s="170"/>
      <c r="H323" s="171"/>
      <c r="I323" s="172" t="str">
        <f>IF(D323="","",SUMIFS(MOVI_ENTR!I:I,MOVI_ENTR!D:D,D323,MOVI_ENTR!O:O,L323)-SUMIFS(MOVI_SAID!H:H,MOVI_SAID!D:D,D323,MOVI_SAID!L:L,L323))</f>
        <v/>
      </c>
      <c r="J323" s="153" t="str">
        <f>IF(D323="","",VLOOKUP(D323,CADA_PROD!D:G,4,0)*H323)</f>
        <v/>
      </c>
      <c r="K323" s="14"/>
      <c r="L323" s="14"/>
      <c r="M323" s="21"/>
      <c r="N323" s="21"/>
      <c r="O323" s="21"/>
      <c r="P323" s="21"/>
    </row>
    <row r="324" spans="1:16" s="16" customFormat="1" ht="30" customHeight="1">
      <c r="A324" s="21"/>
      <c r="B324" s="21" t="str">
        <f t="shared" si="4"/>
        <v/>
      </c>
      <c r="C324" s="170"/>
      <c r="D324" s="168"/>
      <c r="E324" s="154" t="str">
        <f>IFERROR(VLOOKUP(D324,CADA_PROD!D:H,5,0),"")</f>
        <v/>
      </c>
      <c r="F324" s="169"/>
      <c r="G324" s="170"/>
      <c r="H324" s="171"/>
      <c r="I324" s="172" t="str">
        <f>IF(D324="","",SUMIFS(MOVI_ENTR!I:I,MOVI_ENTR!D:D,D324,MOVI_ENTR!O:O,L324)-SUMIFS(MOVI_SAID!H:H,MOVI_SAID!D:D,D324,MOVI_SAID!L:L,L324))</f>
        <v/>
      </c>
      <c r="J324" s="153" t="str">
        <f>IF(D324="","",VLOOKUP(D324,CADA_PROD!D:G,4,0)*H324)</f>
        <v/>
      </c>
      <c r="K324" s="14"/>
      <c r="L324" s="14"/>
      <c r="M324" s="21"/>
      <c r="N324" s="21"/>
      <c r="O324" s="21"/>
      <c r="P324" s="21"/>
    </row>
    <row r="325" spans="1:16" s="16" customFormat="1" ht="30" customHeight="1">
      <c r="A325" s="21"/>
      <c r="B325" s="21" t="str">
        <f t="shared" si="4"/>
        <v/>
      </c>
      <c r="C325" s="170"/>
      <c r="D325" s="168"/>
      <c r="E325" s="154" t="str">
        <f>IFERROR(VLOOKUP(D325,CADA_PROD!D:H,5,0),"")</f>
        <v/>
      </c>
      <c r="F325" s="169"/>
      <c r="G325" s="170"/>
      <c r="H325" s="171"/>
      <c r="I325" s="172" t="str">
        <f>IF(D325="","",SUMIFS(MOVI_ENTR!I:I,MOVI_ENTR!D:D,D325,MOVI_ENTR!O:O,L325)-SUMIFS(MOVI_SAID!H:H,MOVI_SAID!D:D,D325,MOVI_SAID!L:L,L325))</f>
        <v/>
      </c>
      <c r="J325" s="153" t="str">
        <f>IF(D325="","",VLOOKUP(D325,CADA_PROD!D:G,4,0)*H325)</f>
        <v/>
      </c>
      <c r="K325" s="14"/>
      <c r="L325" s="14"/>
      <c r="M325" s="21"/>
      <c r="N325" s="21"/>
      <c r="O325" s="21"/>
      <c r="P325" s="21"/>
    </row>
    <row r="326" spans="1:16" s="16" customFormat="1" ht="30" customHeight="1">
      <c r="A326" s="21"/>
      <c r="B326" s="21" t="str">
        <f t="shared" si="4"/>
        <v/>
      </c>
      <c r="C326" s="170"/>
      <c r="D326" s="168"/>
      <c r="E326" s="154" t="str">
        <f>IFERROR(VLOOKUP(D326,CADA_PROD!D:H,5,0),"")</f>
        <v/>
      </c>
      <c r="F326" s="169"/>
      <c r="G326" s="170"/>
      <c r="H326" s="171"/>
      <c r="I326" s="172" t="str">
        <f>IF(D326="","",SUMIFS(MOVI_ENTR!I:I,MOVI_ENTR!D:D,D326,MOVI_ENTR!O:O,L326)-SUMIFS(MOVI_SAID!H:H,MOVI_SAID!D:D,D326,MOVI_SAID!L:L,L326))</f>
        <v/>
      </c>
      <c r="J326" s="153" t="str">
        <f>IF(D326="","",VLOOKUP(D326,CADA_PROD!D:G,4,0)*H326)</f>
        <v/>
      </c>
      <c r="K326" s="14"/>
      <c r="L326" s="14"/>
      <c r="M326" s="21"/>
      <c r="N326" s="21"/>
      <c r="O326" s="21"/>
      <c r="P326" s="21"/>
    </row>
    <row r="327" spans="1:16" s="16" customFormat="1" ht="30" customHeight="1">
      <c r="A327" s="21"/>
      <c r="B327" s="21" t="str">
        <f t="shared" ref="B327:B390" si="5">IF(D327="","",MONTH(C327))</f>
        <v/>
      </c>
      <c r="C327" s="170"/>
      <c r="D327" s="168"/>
      <c r="E327" s="154" t="str">
        <f>IFERROR(VLOOKUP(D327,CADA_PROD!D:H,5,0),"")</f>
        <v/>
      </c>
      <c r="F327" s="169"/>
      <c r="G327" s="170"/>
      <c r="H327" s="171"/>
      <c r="I327" s="172" t="str">
        <f>IF(D327="","",SUMIFS(MOVI_ENTR!I:I,MOVI_ENTR!D:D,D327,MOVI_ENTR!O:O,L327)-SUMIFS(MOVI_SAID!H:H,MOVI_SAID!D:D,D327,MOVI_SAID!L:L,L327))</f>
        <v/>
      </c>
      <c r="J327" s="153" t="str">
        <f>IF(D327="","",VLOOKUP(D327,CADA_PROD!D:G,4,0)*H327)</f>
        <v/>
      </c>
      <c r="K327" s="14"/>
      <c r="L327" s="14"/>
      <c r="M327" s="21"/>
      <c r="N327" s="21"/>
      <c r="O327" s="21"/>
      <c r="P327" s="21"/>
    </row>
    <row r="328" spans="1:16" s="16" customFormat="1" ht="30" customHeight="1">
      <c r="A328" s="21"/>
      <c r="B328" s="21" t="str">
        <f t="shared" si="5"/>
        <v/>
      </c>
      <c r="C328" s="170"/>
      <c r="D328" s="168"/>
      <c r="E328" s="154" t="str">
        <f>IFERROR(VLOOKUP(D328,CADA_PROD!D:H,5,0),"")</f>
        <v/>
      </c>
      <c r="F328" s="169"/>
      <c r="G328" s="170"/>
      <c r="H328" s="171"/>
      <c r="I328" s="172" t="str">
        <f>IF(D328="","",SUMIFS(MOVI_ENTR!I:I,MOVI_ENTR!D:D,D328,MOVI_ENTR!O:O,L328)-SUMIFS(MOVI_SAID!H:H,MOVI_SAID!D:D,D328,MOVI_SAID!L:L,L328))</f>
        <v/>
      </c>
      <c r="J328" s="153" t="str">
        <f>IF(D328="","",VLOOKUP(D328,CADA_PROD!D:G,4,0)*H328)</f>
        <v/>
      </c>
      <c r="K328" s="14"/>
      <c r="L328" s="14"/>
      <c r="M328" s="21"/>
      <c r="N328" s="21"/>
      <c r="O328" s="21"/>
      <c r="P328" s="21"/>
    </row>
    <row r="329" spans="1:16" s="16" customFormat="1" ht="30" customHeight="1">
      <c r="A329" s="21"/>
      <c r="B329" s="21" t="str">
        <f t="shared" si="5"/>
        <v/>
      </c>
      <c r="C329" s="170"/>
      <c r="D329" s="168"/>
      <c r="E329" s="154" t="str">
        <f>IFERROR(VLOOKUP(D329,CADA_PROD!D:H,5,0),"")</f>
        <v/>
      </c>
      <c r="F329" s="169"/>
      <c r="G329" s="170"/>
      <c r="H329" s="171"/>
      <c r="I329" s="172" t="str">
        <f>IF(D329="","",SUMIFS(MOVI_ENTR!I:I,MOVI_ENTR!D:D,D329,MOVI_ENTR!O:O,L329)-SUMIFS(MOVI_SAID!H:H,MOVI_SAID!D:D,D329,MOVI_SAID!L:L,L329))</f>
        <v/>
      </c>
      <c r="J329" s="153" t="str">
        <f>IF(D329="","",VLOOKUP(D329,CADA_PROD!D:G,4,0)*H329)</f>
        <v/>
      </c>
      <c r="K329" s="14"/>
      <c r="L329" s="14"/>
      <c r="M329" s="21"/>
      <c r="N329" s="21"/>
      <c r="O329" s="21"/>
      <c r="P329" s="21"/>
    </row>
    <row r="330" spans="1:16" s="16" customFormat="1" ht="30" customHeight="1">
      <c r="A330" s="21"/>
      <c r="B330" s="21" t="str">
        <f t="shared" si="5"/>
        <v/>
      </c>
      <c r="C330" s="170"/>
      <c r="D330" s="168"/>
      <c r="E330" s="154" t="str">
        <f>IFERROR(VLOOKUP(D330,CADA_PROD!D:H,5,0),"")</f>
        <v/>
      </c>
      <c r="F330" s="169"/>
      <c r="G330" s="170"/>
      <c r="H330" s="171"/>
      <c r="I330" s="172" t="str">
        <f>IF(D330="","",SUMIFS(MOVI_ENTR!I:I,MOVI_ENTR!D:D,D330,MOVI_ENTR!O:O,L330)-SUMIFS(MOVI_SAID!H:H,MOVI_SAID!D:D,D330,MOVI_SAID!L:L,L330))</f>
        <v/>
      </c>
      <c r="J330" s="153" t="str">
        <f>IF(D330="","",VLOOKUP(D330,CADA_PROD!D:G,4,0)*H330)</f>
        <v/>
      </c>
      <c r="K330" s="14"/>
      <c r="L330" s="14"/>
      <c r="M330" s="21"/>
      <c r="N330" s="21"/>
      <c r="O330" s="21"/>
      <c r="P330" s="21"/>
    </row>
    <row r="331" spans="1:16" s="16" customFormat="1" ht="30" customHeight="1">
      <c r="A331" s="21"/>
      <c r="B331" s="21" t="str">
        <f t="shared" si="5"/>
        <v/>
      </c>
      <c r="C331" s="170"/>
      <c r="D331" s="168"/>
      <c r="E331" s="154" t="str">
        <f>IFERROR(VLOOKUP(D331,CADA_PROD!D:H,5,0),"")</f>
        <v/>
      </c>
      <c r="F331" s="169"/>
      <c r="G331" s="170"/>
      <c r="H331" s="171"/>
      <c r="I331" s="172" t="str">
        <f>IF(D331="","",SUMIFS(MOVI_ENTR!I:I,MOVI_ENTR!D:D,D331,MOVI_ENTR!O:O,L331)-SUMIFS(MOVI_SAID!H:H,MOVI_SAID!D:D,D331,MOVI_SAID!L:L,L331))</f>
        <v/>
      </c>
      <c r="J331" s="153" t="str">
        <f>IF(D331="","",VLOOKUP(D331,CADA_PROD!D:G,4,0)*H331)</f>
        <v/>
      </c>
      <c r="K331" s="14"/>
      <c r="L331" s="14"/>
      <c r="M331" s="21"/>
      <c r="N331" s="21"/>
      <c r="O331" s="21"/>
      <c r="P331" s="21"/>
    </row>
    <row r="332" spans="1:16" s="16" customFormat="1" ht="30" customHeight="1">
      <c r="A332" s="21"/>
      <c r="B332" s="21" t="str">
        <f t="shared" si="5"/>
        <v/>
      </c>
      <c r="C332" s="170"/>
      <c r="D332" s="168"/>
      <c r="E332" s="154" t="str">
        <f>IFERROR(VLOOKUP(D332,CADA_PROD!D:H,5,0),"")</f>
        <v/>
      </c>
      <c r="F332" s="169"/>
      <c r="G332" s="170"/>
      <c r="H332" s="171"/>
      <c r="I332" s="172" t="str">
        <f>IF(D332="","",SUMIFS(MOVI_ENTR!I:I,MOVI_ENTR!D:D,D332,MOVI_ENTR!O:O,L332)-SUMIFS(MOVI_SAID!H:H,MOVI_SAID!D:D,D332,MOVI_SAID!L:L,L332))</f>
        <v/>
      </c>
      <c r="J332" s="153" t="str">
        <f>IF(D332="","",VLOOKUP(D332,CADA_PROD!D:G,4,0)*H332)</f>
        <v/>
      </c>
      <c r="K332" s="14"/>
      <c r="L332" s="14"/>
      <c r="M332" s="21"/>
      <c r="N332" s="21"/>
      <c r="O332" s="21"/>
      <c r="P332" s="21"/>
    </row>
    <row r="333" spans="1:16" s="16" customFormat="1" ht="30" customHeight="1">
      <c r="A333" s="21"/>
      <c r="B333" s="21" t="str">
        <f t="shared" si="5"/>
        <v/>
      </c>
      <c r="C333" s="170"/>
      <c r="D333" s="168"/>
      <c r="E333" s="154" t="str">
        <f>IFERROR(VLOOKUP(D333,CADA_PROD!D:H,5,0),"")</f>
        <v/>
      </c>
      <c r="F333" s="169"/>
      <c r="G333" s="170"/>
      <c r="H333" s="171"/>
      <c r="I333" s="172" t="str">
        <f>IF(D333="","",SUMIFS(MOVI_ENTR!I:I,MOVI_ENTR!D:D,D333,MOVI_ENTR!O:O,L333)-SUMIFS(MOVI_SAID!H:H,MOVI_SAID!D:D,D333,MOVI_SAID!L:L,L333))</f>
        <v/>
      </c>
      <c r="J333" s="153" t="str">
        <f>IF(D333="","",VLOOKUP(D333,CADA_PROD!D:G,4,0)*H333)</f>
        <v/>
      </c>
      <c r="K333" s="14"/>
      <c r="L333" s="14"/>
      <c r="M333" s="21"/>
      <c r="N333" s="21"/>
      <c r="O333" s="21"/>
      <c r="P333" s="21"/>
    </row>
    <row r="334" spans="1:16" s="16" customFormat="1" ht="30" customHeight="1">
      <c r="A334" s="21"/>
      <c r="B334" s="21" t="str">
        <f t="shared" si="5"/>
        <v/>
      </c>
      <c r="C334" s="170"/>
      <c r="D334" s="168"/>
      <c r="E334" s="154" t="str">
        <f>IFERROR(VLOOKUP(D334,CADA_PROD!D:H,5,0),"")</f>
        <v/>
      </c>
      <c r="F334" s="169"/>
      <c r="G334" s="170"/>
      <c r="H334" s="171"/>
      <c r="I334" s="172" t="str">
        <f>IF(D334="","",SUMIFS(MOVI_ENTR!I:I,MOVI_ENTR!D:D,D334,MOVI_ENTR!O:O,L334)-SUMIFS(MOVI_SAID!H:H,MOVI_SAID!D:D,D334,MOVI_SAID!L:L,L334))</f>
        <v/>
      </c>
      <c r="J334" s="153" t="str">
        <f>IF(D334="","",VLOOKUP(D334,CADA_PROD!D:G,4,0)*H334)</f>
        <v/>
      </c>
      <c r="K334" s="14"/>
      <c r="L334" s="14"/>
      <c r="M334" s="21"/>
      <c r="N334" s="21"/>
      <c r="O334" s="21"/>
      <c r="P334" s="21"/>
    </row>
    <row r="335" spans="1:16" s="16" customFormat="1" ht="30" customHeight="1">
      <c r="A335" s="21"/>
      <c r="B335" s="21" t="str">
        <f t="shared" si="5"/>
        <v/>
      </c>
      <c r="C335" s="170"/>
      <c r="D335" s="168"/>
      <c r="E335" s="154" t="str">
        <f>IFERROR(VLOOKUP(D335,CADA_PROD!D:H,5,0),"")</f>
        <v/>
      </c>
      <c r="F335" s="169"/>
      <c r="G335" s="170"/>
      <c r="H335" s="171"/>
      <c r="I335" s="172" t="str">
        <f>IF(D335="","",SUMIFS(MOVI_ENTR!I:I,MOVI_ENTR!D:D,D335,MOVI_ENTR!O:O,L335)-SUMIFS(MOVI_SAID!H:H,MOVI_SAID!D:D,D335,MOVI_SAID!L:L,L335))</f>
        <v/>
      </c>
      <c r="J335" s="153" t="str">
        <f>IF(D335="","",VLOOKUP(D335,CADA_PROD!D:G,4,0)*H335)</f>
        <v/>
      </c>
      <c r="K335" s="14"/>
      <c r="L335" s="14"/>
      <c r="M335" s="21"/>
      <c r="N335" s="21"/>
      <c r="O335" s="21"/>
      <c r="P335" s="21"/>
    </row>
    <row r="336" spans="1:16" s="16" customFormat="1" ht="30" customHeight="1">
      <c r="A336" s="21"/>
      <c r="B336" s="21" t="str">
        <f t="shared" si="5"/>
        <v/>
      </c>
      <c r="C336" s="170"/>
      <c r="D336" s="168"/>
      <c r="E336" s="154" t="str">
        <f>IFERROR(VLOOKUP(D336,CADA_PROD!D:H,5,0),"")</f>
        <v/>
      </c>
      <c r="F336" s="169"/>
      <c r="G336" s="170"/>
      <c r="H336" s="171"/>
      <c r="I336" s="172" t="str">
        <f>IF(D336="","",SUMIFS(MOVI_ENTR!I:I,MOVI_ENTR!D:D,D336,MOVI_ENTR!O:O,L336)-SUMIFS(MOVI_SAID!H:H,MOVI_SAID!D:D,D336,MOVI_SAID!L:L,L336))</f>
        <v/>
      </c>
      <c r="J336" s="153" t="str">
        <f>IF(D336="","",VLOOKUP(D336,CADA_PROD!D:G,4,0)*H336)</f>
        <v/>
      </c>
      <c r="K336" s="14"/>
      <c r="L336" s="14"/>
      <c r="M336" s="21"/>
      <c r="N336" s="21"/>
      <c r="O336" s="21"/>
      <c r="P336" s="21"/>
    </row>
    <row r="337" spans="1:16" s="16" customFormat="1" ht="30" customHeight="1">
      <c r="A337" s="21"/>
      <c r="B337" s="21" t="str">
        <f t="shared" si="5"/>
        <v/>
      </c>
      <c r="C337" s="170"/>
      <c r="D337" s="168"/>
      <c r="E337" s="154" t="str">
        <f>IFERROR(VLOOKUP(D337,CADA_PROD!D:H,5,0),"")</f>
        <v/>
      </c>
      <c r="F337" s="169"/>
      <c r="G337" s="170"/>
      <c r="H337" s="171"/>
      <c r="I337" s="172" t="str">
        <f>IF(D337="","",SUMIFS(MOVI_ENTR!I:I,MOVI_ENTR!D:D,D337,MOVI_ENTR!O:O,L337)-SUMIFS(MOVI_SAID!H:H,MOVI_SAID!D:D,D337,MOVI_SAID!L:L,L337))</f>
        <v/>
      </c>
      <c r="J337" s="153" t="str">
        <f>IF(D337="","",VLOOKUP(D337,CADA_PROD!D:G,4,0)*H337)</f>
        <v/>
      </c>
      <c r="K337" s="14"/>
      <c r="L337" s="14"/>
      <c r="M337" s="21"/>
      <c r="N337" s="21"/>
      <c r="O337" s="21"/>
      <c r="P337" s="21"/>
    </row>
    <row r="338" spans="1:16" s="16" customFormat="1" ht="30" customHeight="1">
      <c r="A338" s="21"/>
      <c r="B338" s="21" t="str">
        <f t="shared" si="5"/>
        <v/>
      </c>
      <c r="C338" s="170"/>
      <c r="D338" s="168"/>
      <c r="E338" s="154" t="str">
        <f>IFERROR(VLOOKUP(D338,CADA_PROD!D:H,5,0),"")</f>
        <v/>
      </c>
      <c r="F338" s="169"/>
      <c r="G338" s="170"/>
      <c r="H338" s="171"/>
      <c r="I338" s="172" t="str">
        <f>IF(D338="","",SUMIFS(MOVI_ENTR!I:I,MOVI_ENTR!D:D,D338,MOVI_ENTR!O:O,L338)-SUMIFS(MOVI_SAID!H:H,MOVI_SAID!D:D,D338,MOVI_SAID!L:L,L338))</f>
        <v/>
      </c>
      <c r="J338" s="153" t="str">
        <f>IF(D338="","",VLOOKUP(D338,CADA_PROD!D:G,4,0)*H338)</f>
        <v/>
      </c>
      <c r="K338" s="14"/>
      <c r="L338" s="14"/>
      <c r="M338" s="21"/>
      <c r="N338" s="21"/>
      <c r="O338" s="21"/>
      <c r="P338" s="21"/>
    </row>
    <row r="339" spans="1:16" s="16" customFormat="1" ht="30" customHeight="1">
      <c r="A339" s="21"/>
      <c r="B339" s="21" t="str">
        <f t="shared" si="5"/>
        <v/>
      </c>
      <c r="C339" s="170"/>
      <c r="D339" s="168"/>
      <c r="E339" s="154" t="str">
        <f>IFERROR(VLOOKUP(D339,CADA_PROD!D:H,5,0),"")</f>
        <v/>
      </c>
      <c r="F339" s="169"/>
      <c r="G339" s="170"/>
      <c r="H339" s="171"/>
      <c r="I339" s="172" t="str">
        <f>IF(D339="","",SUMIFS(MOVI_ENTR!I:I,MOVI_ENTR!D:D,D339,MOVI_ENTR!O:O,L339)-SUMIFS(MOVI_SAID!H:H,MOVI_SAID!D:D,D339,MOVI_SAID!L:L,L339))</f>
        <v/>
      </c>
      <c r="J339" s="153" t="str">
        <f>IF(D339="","",VLOOKUP(D339,CADA_PROD!D:G,4,0)*H339)</f>
        <v/>
      </c>
      <c r="K339" s="14"/>
      <c r="L339" s="14"/>
      <c r="M339" s="21"/>
      <c r="N339" s="21"/>
      <c r="O339" s="21"/>
      <c r="P339" s="21"/>
    </row>
    <row r="340" spans="1:16" s="16" customFormat="1" ht="30" customHeight="1">
      <c r="A340" s="21"/>
      <c r="B340" s="21" t="str">
        <f t="shared" si="5"/>
        <v/>
      </c>
      <c r="C340" s="170"/>
      <c r="D340" s="168"/>
      <c r="E340" s="154" t="str">
        <f>IFERROR(VLOOKUP(D340,CADA_PROD!D:H,5,0),"")</f>
        <v/>
      </c>
      <c r="F340" s="169"/>
      <c r="G340" s="170"/>
      <c r="H340" s="171"/>
      <c r="I340" s="172" t="str">
        <f>IF(D340="","",SUMIFS(MOVI_ENTR!I:I,MOVI_ENTR!D:D,D340,MOVI_ENTR!O:O,L340)-SUMIFS(MOVI_SAID!H:H,MOVI_SAID!D:D,D340,MOVI_SAID!L:L,L340))</f>
        <v/>
      </c>
      <c r="J340" s="153" t="str">
        <f>IF(D340="","",VLOOKUP(D340,CADA_PROD!D:G,4,0)*H340)</f>
        <v/>
      </c>
      <c r="K340" s="14"/>
      <c r="L340" s="14"/>
      <c r="M340" s="21"/>
      <c r="N340" s="21"/>
      <c r="O340" s="21"/>
      <c r="P340" s="21"/>
    </row>
    <row r="341" spans="1:16" s="16" customFormat="1" ht="30" customHeight="1">
      <c r="A341" s="21"/>
      <c r="B341" s="21" t="str">
        <f t="shared" si="5"/>
        <v/>
      </c>
      <c r="C341" s="170"/>
      <c r="D341" s="168"/>
      <c r="E341" s="154" t="str">
        <f>IFERROR(VLOOKUP(D341,CADA_PROD!D:H,5,0),"")</f>
        <v/>
      </c>
      <c r="F341" s="169"/>
      <c r="G341" s="170"/>
      <c r="H341" s="171"/>
      <c r="I341" s="172" t="str">
        <f>IF(D341="","",SUMIFS(MOVI_ENTR!I:I,MOVI_ENTR!D:D,D341,MOVI_ENTR!O:O,L341)-SUMIFS(MOVI_SAID!H:H,MOVI_SAID!D:D,D341,MOVI_SAID!L:L,L341))</f>
        <v/>
      </c>
      <c r="J341" s="153" t="str">
        <f>IF(D341="","",VLOOKUP(D341,CADA_PROD!D:G,4,0)*H341)</f>
        <v/>
      </c>
      <c r="K341" s="14"/>
      <c r="L341" s="14"/>
      <c r="M341" s="21"/>
      <c r="N341" s="21"/>
      <c r="O341" s="21"/>
      <c r="P341" s="21"/>
    </row>
    <row r="342" spans="1:16" s="16" customFormat="1" ht="30" customHeight="1">
      <c r="A342" s="21"/>
      <c r="B342" s="21" t="str">
        <f t="shared" si="5"/>
        <v/>
      </c>
      <c r="C342" s="170"/>
      <c r="D342" s="168"/>
      <c r="E342" s="154" t="str">
        <f>IFERROR(VLOOKUP(D342,CADA_PROD!D:H,5,0),"")</f>
        <v/>
      </c>
      <c r="F342" s="169"/>
      <c r="G342" s="170"/>
      <c r="H342" s="171"/>
      <c r="I342" s="172" t="str">
        <f>IF(D342="","",SUMIFS(MOVI_ENTR!I:I,MOVI_ENTR!D:D,D342,MOVI_ENTR!O:O,L342)-SUMIFS(MOVI_SAID!H:H,MOVI_SAID!D:D,D342,MOVI_SAID!L:L,L342))</f>
        <v/>
      </c>
      <c r="J342" s="153" t="str">
        <f>IF(D342="","",VLOOKUP(D342,CADA_PROD!D:G,4,0)*H342)</f>
        <v/>
      </c>
      <c r="K342" s="14"/>
      <c r="L342" s="14"/>
      <c r="M342" s="21"/>
      <c r="N342" s="21"/>
      <c r="O342" s="21"/>
      <c r="P342" s="21"/>
    </row>
    <row r="343" spans="1:16" s="16" customFormat="1" ht="30" customHeight="1">
      <c r="A343" s="21"/>
      <c r="B343" s="21" t="str">
        <f t="shared" si="5"/>
        <v/>
      </c>
      <c r="C343" s="170"/>
      <c r="D343" s="168"/>
      <c r="E343" s="154" t="str">
        <f>IFERROR(VLOOKUP(D343,CADA_PROD!D:H,5,0),"")</f>
        <v/>
      </c>
      <c r="F343" s="169"/>
      <c r="G343" s="170"/>
      <c r="H343" s="171"/>
      <c r="I343" s="172" t="str">
        <f>IF(D343="","",SUMIFS(MOVI_ENTR!I:I,MOVI_ENTR!D:D,D343,MOVI_ENTR!O:O,L343)-SUMIFS(MOVI_SAID!H:H,MOVI_SAID!D:D,D343,MOVI_SAID!L:L,L343))</f>
        <v/>
      </c>
      <c r="J343" s="153" t="str">
        <f>IF(D343="","",VLOOKUP(D343,CADA_PROD!D:G,4,0)*H343)</f>
        <v/>
      </c>
      <c r="K343" s="14"/>
      <c r="L343" s="14"/>
      <c r="M343" s="21"/>
      <c r="N343" s="21"/>
      <c r="O343" s="21"/>
      <c r="P343" s="21"/>
    </row>
    <row r="344" spans="1:16" s="16" customFormat="1" ht="30" customHeight="1">
      <c r="A344" s="21"/>
      <c r="B344" s="21" t="str">
        <f t="shared" si="5"/>
        <v/>
      </c>
      <c r="C344" s="170"/>
      <c r="D344" s="168"/>
      <c r="E344" s="154" t="str">
        <f>IFERROR(VLOOKUP(D344,CADA_PROD!D:H,5,0),"")</f>
        <v/>
      </c>
      <c r="F344" s="169"/>
      <c r="G344" s="170"/>
      <c r="H344" s="171"/>
      <c r="I344" s="172" t="str">
        <f>IF(D344="","",SUMIFS(MOVI_ENTR!I:I,MOVI_ENTR!D:D,D344,MOVI_ENTR!O:O,L344)-SUMIFS(MOVI_SAID!H:H,MOVI_SAID!D:D,D344,MOVI_SAID!L:L,L344))</f>
        <v/>
      </c>
      <c r="J344" s="153" t="str">
        <f>IF(D344="","",VLOOKUP(D344,CADA_PROD!D:G,4,0)*H344)</f>
        <v/>
      </c>
      <c r="K344" s="14"/>
      <c r="L344" s="14"/>
      <c r="M344" s="21"/>
      <c r="N344" s="21"/>
      <c r="O344" s="21"/>
      <c r="P344" s="21"/>
    </row>
    <row r="345" spans="1:16" s="16" customFormat="1" ht="30" customHeight="1">
      <c r="A345" s="21"/>
      <c r="B345" s="21" t="str">
        <f t="shared" si="5"/>
        <v/>
      </c>
      <c r="C345" s="170"/>
      <c r="D345" s="168"/>
      <c r="E345" s="154" t="str">
        <f>IFERROR(VLOOKUP(D345,CADA_PROD!D:H,5,0),"")</f>
        <v/>
      </c>
      <c r="F345" s="169"/>
      <c r="G345" s="170"/>
      <c r="H345" s="171"/>
      <c r="I345" s="172" t="str">
        <f>IF(D345="","",SUMIFS(MOVI_ENTR!I:I,MOVI_ENTR!D:D,D345,MOVI_ENTR!O:O,L345)-SUMIFS(MOVI_SAID!H:H,MOVI_SAID!D:D,D345,MOVI_SAID!L:L,L345))</f>
        <v/>
      </c>
      <c r="J345" s="153" t="str">
        <f>IF(D345="","",VLOOKUP(D345,CADA_PROD!D:G,4,0)*H345)</f>
        <v/>
      </c>
      <c r="K345" s="14"/>
      <c r="L345" s="14"/>
      <c r="M345" s="21"/>
      <c r="N345" s="21"/>
      <c r="O345" s="21"/>
      <c r="P345" s="21"/>
    </row>
    <row r="346" spans="1:16" s="16" customFormat="1" ht="30" customHeight="1">
      <c r="A346" s="21"/>
      <c r="B346" s="21" t="str">
        <f t="shared" si="5"/>
        <v/>
      </c>
      <c r="C346" s="170"/>
      <c r="D346" s="168"/>
      <c r="E346" s="154" t="str">
        <f>IFERROR(VLOOKUP(D346,CADA_PROD!D:H,5,0),"")</f>
        <v/>
      </c>
      <c r="F346" s="169"/>
      <c r="G346" s="170"/>
      <c r="H346" s="171"/>
      <c r="I346" s="172" t="str">
        <f>IF(D346="","",SUMIFS(MOVI_ENTR!I:I,MOVI_ENTR!D:D,D346,MOVI_ENTR!O:O,L346)-SUMIFS(MOVI_SAID!H:H,MOVI_SAID!D:D,D346,MOVI_SAID!L:L,L346))</f>
        <v/>
      </c>
      <c r="J346" s="153" t="str">
        <f>IF(D346="","",VLOOKUP(D346,CADA_PROD!D:G,4,0)*H346)</f>
        <v/>
      </c>
      <c r="K346" s="14"/>
      <c r="L346" s="14"/>
      <c r="M346" s="21"/>
      <c r="N346" s="21"/>
      <c r="O346" s="21"/>
      <c r="P346" s="21"/>
    </row>
    <row r="347" spans="1:16" s="16" customFormat="1" ht="30" customHeight="1">
      <c r="A347" s="21"/>
      <c r="B347" s="21" t="str">
        <f t="shared" si="5"/>
        <v/>
      </c>
      <c r="C347" s="170"/>
      <c r="D347" s="168"/>
      <c r="E347" s="154" t="str">
        <f>IFERROR(VLOOKUP(D347,CADA_PROD!D:H,5,0),"")</f>
        <v/>
      </c>
      <c r="F347" s="169"/>
      <c r="G347" s="170"/>
      <c r="H347" s="171"/>
      <c r="I347" s="172" t="str">
        <f>IF(D347="","",SUMIFS(MOVI_ENTR!I:I,MOVI_ENTR!D:D,D347,MOVI_ENTR!O:O,L347)-SUMIFS(MOVI_SAID!H:H,MOVI_SAID!D:D,D347,MOVI_SAID!L:L,L347))</f>
        <v/>
      </c>
      <c r="J347" s="153" t="str">
        <f>IF(D347="","",VLOOKUP(D347,CADA_PROD!D:G,4,0)*H347)</f>
        <v/>
      </c>
      <c r="K347" s="14"/>
      <c r="L347" s="14"/>
      <c r="M347" s="21"/>
      <c r="N347" s="21"/>
      <c r="O347" s="21"/>
      <c r="P347" s="21"/>
    </row>
    <row r="348" spans="1:16" s="16" customFormat="1" ht="30" customHeight="1">
      <c r="A348" s="21"/>
      <c r="B348" s="21" t="str">
        <f t="shared" si="5"/>
        <v/>
      </c>
      <c r="C348" s="170"/>
      <c r="D348" s="168"/>
      <c r="E348" s="154" t="str">
        <f>IFERROR(VLOOKUP(D348,CADA_PROD!D:H,5,0),"")</f>
        <v/>
      </c>
      <c r="F348" s="169"/>
      <c r="G348" s="170"/>
      <c r="H348" s="171"/>
      <c r="I348" s="172" t="str">
        <f>IF(D348="","",SUMIFS(MOVI_ENTR!I:I,MOVI_ENTR!D:D,D348,MOVI_ENTR!O:O,L348)-SUMIFS(MOVI_SAID!H:H,MOVI_SAID!D:D,D348,MOVI_SAID!L:L,L348))</f>
        <v/>
      </c>
      <c r="J348" s="153" t="str">
        <f>IF(D348="","",VLOOKUP(D348,CADA_PROD!D:G,4,0)*H348)</f>
        <v/>
      </c>
      <c r="K348" s="14"/>
      <c r="L348" s="14"/>
      <c r="M348" s="21"/>
      <c r="N348" s="21"/>
      <c r="O348" s="21"/>
      <c r="P348" s="21"/>
    </row>
    <row r="349" spans="1:16" s="16" customFormat="1" ht="30" customHeight="1">
      <c r="A349" s="21"/>
      <c r="B349" s="21" t="str">
        <f t="shared" si="5"/>
        <v/>
      </c>
      <c r="C349" s="170"/>
      <c r="D349" s="168"/>
      <c r="E349" s="154" t="str">
        <f>IFERROR(VLOOKUP(D349,CADA_PROD!D:H,5,0),"")</f>
        <v/>
      </c>
      <c r="F349" s="169"/>
      <c r="G349" s="170"/>
      <c r="H349" s="171"/>
      <c r="I349" s="172" t="str">
        <f>IF(D349="","",SUMIFS(MOVI_ENTR!I:I,MOVI_ENTR!D:D,D349,MOVI_ENTR!O:O,L349)-SUMIFS(MOVI_SAID!H:H,MOVI_SAID!D:D,D349,MOVI_SAID!L:L,L349))</f>
        <v/>
      </c>
      <c r="J349" s="153" t="str">
        <f>IF(D349="","",VLOOKUP(D349,CADA_PROD!D:G,4,0)*H349)</f>
        <v/>
      </c>
      <c r="K349" s="14"/>
      <c r="L349" s="14"/>
      <c r="M349" s="21"/>
      <c r="N349" s="21"/>
      <c r="O349" s="21"/>
      <c r="P349" s="21"/>
    </row>
    <row r="350" spans="1:16" s="16" customFormat="1" ht="30" customHeight="1">
      <c r="A350" s="21"/>
      <c r="B350" s="21" t="str">
        <f t="shared" si="5"/>
        <v/>
      </c>
      <c r="C350" s="170"/>
      <c r="D350" s="168"/>
      <c r="E350" s="154" t="str">
        <f>IFERROR(VLOOKUP(D350,CADA_PROD!D:H,5,0),"")</f>
        <v/>
      </c>
      <c r="F350" s="169"/>
      <c r="G350" s="170"/>
      <c r="H350" s="171"/>
      <c r="I350" s="172" t="str">
        <f>IF(D350="","",SUMIFS(MOVI_ENTR!I:I,MOVI_ENTR!D:D,D350,MOVI_ENTR!O:O,L350)-SUMIFS(MOVI_SAID!H:H,MOVI_SAID!D:D,D350,MOVI_SAID!L:L,L350))</f>
        <v/>
      </c>
      <c r="J350" s="153" t="str">
        <f>IF(D350="","",VLOOKUP(D350,CADA_PROD!D:G,4,0)*H350)</f>
        <v/>
      </c>
      <c r="K350" s="14"/>
      <c r="L350" s="14"/>
      <c r="M350" s="21"/>
      <c r="N350" s="21"/>
      <c r="O350" s="21"/>
      <c r="P350" s="21"/>
    </row>
    <row r="351" spans="1:16" s="16" customFormat="1" ht="30" customHeight="1">
      <c r="A351" s="21"/>
      <c r="B351" s="21" t="str">
        <f t="shared" si="5"/>
        <v/>
      </c>
      <c r="C351" s="170"/>
      <c r="D351" s="168"/>
      <c r="E351" s="154" t="str">
        <f>IFERROR(VLOOKUP(D351,CADA_PROD!D:H,5,0),"")</f>
        <v/>
      </c>
      <c r="F351" s="169"/>
      <c r="G351" s="170"/>
      <c r="H351" s="171"/>
      <c r="I351" s="172" t="str">
        <f>IF(D351="","",SUMIFS(MOVI_ENTR!I:I,MOVI_ENTR!D:D,D351,MOVI_ENTR!O:O,L351)-SUMIFS(MOVI_SAID!H:H,MOVI_SAID!D:D,D351,MOVI_SAID!L:L,L351))</f>
        <v/>
      </c>
      <c r="J351" s="153" t="str">
        <f>IF(D351="","",VLOOKUP(D351,CADA_PROD!D:G,4,0)*H351)</f>
        <v/>
      </c>
      <c r="K351" s="14"/>
      <c r="L351" s="14"/>
      <c r="M351" s="21"/>
      <c r="N351" s="21"/>
      <c r="O351" s="21"/>
      <c r="P351" s="21"/>
    </row>
    <row r="352" spans="1:16" s="16" customFormat="1" ht="30" customHeight="1">
      <c r="A352" s="21"/>
      <c r="B352" s="21" t="str">
        <f t="shared" si="5"/>
        <v/>
      </c>
      <c r="C352" s="170"/>
      <c r="D352" s="168"/>
      <c r="E352" s="154" t="str">
        <f>IFERROR(VLOOKUP(D352,CADA_PROD!D:H,5,0),"")</f>
        <v/>
      </c>
      <c r="F352" s="169"/>
      <c r="G352" s="170"/>
      <c r="H352" s="171"/>
      <c r="I352" s="172" t="str">
        <f>IF(D352="","",SUMIFS(MOVI_ENTR!I:I,MOVI_ENTR!D:D,D352,MOVI_ENTR!O:O,L352)-SUMIFS(MOVI_SAID!H:H,MOVI_SAID!D:D,D352,MOVI_SAID!L:L,L352))</f>
        <v/>
      </c>
      <c r="J352" s="153" t="str">
        <f>IF(D352="","",VLOOKUP(D352,CADA_PROD!D:G,4,0)*H352)</f>
        <v/>
      </c>
      <c r="K352" s="14"/>
      <c r="L352" s="14"/>
      <c r="M352" s="21"/>
      <c r="N352" s="21"/>
      <c r="O352" s="21"/>
      <c r="P352" s="21"/>
    </row>
    <row r="353" spans="1:16" s="16" customFormat="1" ht="30" customHeight="1">
      <c r="A353" s="21"/>
      <c r="B353" s="21" t="str">
        <f t="shared" si="5"/>
        <v/>
      </c>
      <c r="C353" s="170"/>
      <c r="D353" s="168"/>
      <c r="E353" s="154" t="str">
        <f>IFERROR(VLOOKUP(D353,CADA_PROD!D:H,5,0),"")</f>
        <v/>
      </c>
      <c r="F353" s="169"/>
      <c r="G353" s="170"/>
      <c r="H353" s="171"/>
      <c r="I353" s="172" t="str">
        <f>IF(D353="","",SUMIFS(MOVI_ENTR!I:I,MOVI_ENTR!D:D,D353,MOVI_ENTR!O:O,L353)-SUMIFS(MOVI_SAID!H:H,MOVI_SAID!D:D,D353,MOVI_SAID!L:L,L353))</f>
        <v/>
      </c>
      <c r="J353" s="153" t="str">
        <f>IF(D353="","",VLOOKUP(D353,CADA_PROD!D:G,4,0)*H353)</f>
        <v/>
      </c>
      <c r="K353" s="14"/>
      <c r="L353" s="14"/>
      <c r="M353" s="21"/>
      <c r="N353" s="21"/>
      <c r="O353" s="21"/>
      <c r="P353" s="21"/>
    </row>
    <row r="354" spans="1:16" s="16" customFormat="1" ht="30" customHeight="1">
      <c r="A354" s="21"/>
      <c r="B354" s="21" t="str">
        <f t="shared" si="5"/>
        <v/>
      </c>
      <c r="C354" s="170"/>
      <c r="D354" s="168"/>
      <c r="E354" s="154" t="str">
        <f>IFERROR(VLOOKUP(D354,CADA_PROD!D:H,5,0),"")</f>
        <v/>
      </c>
      <c r="F354" s="169"/>
      <c r="G354" s="170"/>
      <c r="H354" s="171"/>
      <c r="I354" s="172" t="str">
        <f>IF(D354="","",SUMIFS(MOVI_ENTR!I:I,MOVI_ENTR!D:D,D354,MOVI_ENTR!O:O,L354)-SUMIFS(MOVI_SAID!H:H,MOVI_SAID!D:D,D354,MOVI_SAID!L:L,L354))</f>
        <v/>
      </c>
      <c r="J354" s="153" t="str">
        <f>IF(D354="","",VLOOKUP(D354,CADA_PROD!D:G,4,0)*H354)</f>
        <v/>
      </c>
      <c r="K354" s="14"/>
      <c r="L354" s="14"/>
      <c r="M354" s="21"/>
      <c r="N354" s="21"/>
      <c r="O354" s="21"/>
      <c r="P354" s="21"/>
    </row>
    <row r="355" spans="1:16" s="16" customFormat="1" ht="30" customHeight="1">
      <c r="A355" s="21"/>
      <c r="B355" s="21" t="str">
        <f t="shared" si="5"/>
        <v/>
      </c>
      <c r="C355" s="170"/>
      <c r="D355" s="168"/>
      <c r="E355" s="154" t="str">
        <f>IFERROR(VLOOKUP(D355,CADA_PROD!D:H,5,0),"")</f>
        <v/>
      </c>
      <c r="F355" s="169"/>
      <c r="G355" s="170"/>
      <c r="H355" s="171"/>
      <c r="I355" s="172" t="str">
        <f>IF(D355="","",SUMIFS(MOVI_ENTR!I:I,MOVI_ENTR!D:D,D355,MOVI_ENTR!O:O,L355)-SUMIFS(MOVI_SAID!H:H,MOVI_SAID!D:D,D355,MOVI_SAID!L:L,L355))</f>
        <v/>
      </c>
      <c r="J355" s="153" t="str">
        <f>IF(D355="","",VLOOKUP(D355,CADA_PROD!D:G,4,0)*H355)</f>
        <v/>
      </c>
      <c r="K355" s="14"/>
      <c r="L355" s="14"/>
      <c r="M355" s="21"/>
      <c r="N355" s="21"/>
      <c r="O355" s="21"/>
      <c r="P355" s="21"/>
    </row>
    <row r="356" spans="1:16" s="16" customFormat="1" ht="30" customHeight="1">
      <c r="A356" s="21"/>
      <c r="B356" s="21" t="str">
        <f t="shared" si="5"/>
        <v/>
      </c>
      <c r="C356" s="170"/>
      <c r="D356" s="168"/>
      <c r="E356" s="154" t="str">
        <f>IFERROR(VLOOKUP(D356,CADA_PROD!D:H,5,0),"")</f>
        <v/>
      </c>
      <c r="F356" s="169"/>
      <c r="G356" s="170"/>
      <c r="H356" s="171"/>
      <c r="I356" s="172" t="str">
        <f>IF(D356="","",SUMIFS(MOVI_ENTR!I:I,MOVI_ENTR!D:D,D356,MOVI_ENTR!O:O,L356)-SUMIFS(MOVI_SAID!H:H,MOVI_SAID!D:D,D356,MOVI_SAID!L:L,L356))</f>
        <v/>
      </c>
      <c r="J356" s="153" t="str">
        <f>IF(D356="","",VLOOKUP(D356,CADA_PROD!D:G,4,0)*H356)</f>
        <v/>
      </c>
      <c r="K356" s="14"/>
      <c r="L356" s="14"/>
      <c r="M356" s="21"/>
      <c r="N356" s="21"/>
      <c r="O356" s="21"/>
      <c r="P356" s="21"/>
    </row>
    <row r="357" spans="1:16" s="16" customFormat="1" ht="30" customHeight="1">
      <c r="A357" s="21"/>
      <c r="B357" s="21" t="str">
        <f t="shared" si="5"/>
        <v/>
      </c>
      <c r="C357" s="170"/>
      <c r="D357" s="168"/>
      <c r="E357" s="154" t="str">
        <f>IFERROR(VLOOKUP(D357,CADA_PROD!D:H,5,0),"")</f>
        <v/>
      </c>
      <c r="F357" s="169"/>
      <c r="G357" s="170"/>
      <c r="H357" s="171"/>
      <c r="I357" s="172" t="str">
        <f>IF(D357="","",SUMIFS(MOVI_ENTR!I:I,MOVI_ENTR!D:D,D357,MOVI_ENTR!O:O,L357)-SUMIFS(MOVI_SAID!H:H,MOVI_SAID!D:D,D357,MOVI_SAID!L:L,L357))</f>
        <v/>
      </c>
      <c r="J357" s="153" t="str">
        <f>IF(D357="","",VLOOKUP(D357,CADA_PROD!D:G,4,0)*H357)</f>
        <v/>
      </c>
      <c r="K357" s="14"/>
      <c r="L357" s="14"/>
      <c r="M357" s="21"/>
      <c r="N357" s="21"/>
      <c r="O357" s="21"/>
      <c r="P357" s="21"/>
    </row>
    <row r="358" spans="1:16" s="16" customFormat="1" ht="30" customHeight="1">
      <c r="A358" s="21"/>
      <c r="B358" s="21" t="str">
        <f t="shared" si="5"/>
        <v/>
      </c>
      <c r="C358" s="170"/>
      <c r="D358" s="168"/>
      <c r="E358" s="154" t="str">
        <f>IFERROR(VLOOKUP(D358,CADA_PROD!D:H,5,0),"")</f>
        <v/>
      </c>
      <c r="F358" s="169"/>
      <c r="G358" s="170"/>
      <c r="H358" s="171"/>
      <c r="I358" s="172" t="str">
        <f>IF(D358="","",SUMIFS(MOVI_ENTR!I:I,MOVI_ENTR!D:D,D358,MOVI_ENTR!O:O,L358)-SUMIFS(MOVI_SAID!H:H,MOVI_SAID!D:D,D358,MOVI_SAID!L:L,L358))</f>
        <v/>
      </c>
      <c r="J358" s="153" t="str">
        <f>IF(D358="","",VLOOKUP(D358,CADA_PROD!D:G,4,0)*H358)</f>
        <v/>
      </c>
      <c r="K358" s="14"/>
      <c r="L358" s="14"/>
      <c r="M358" s="21"/>
      <c r="N358" s="21"/>
      <c r="O358" s="21"/>
      <c r="P358" s="21"/>
    </row>
    <row r="359" spans="1:16" s="16" customFormat="1" ht="30" customHeight="1">
      <c r="A359" s="21"/>
      <c r="B359" s="21" t="str">
        <f t="shared" si="5"/>
        <v/>
      </c>
      <c r="C359" s="170"/>
      <c r="D359" s="168"/>
      <c r="E359" s="154" t="str">
        <f>IFERROR(VLOOKUP(D359,CADA_PROD!D:H,5,0),"")</f>
        <v/>
      </c>
      <c r="F359" s="169"/>
      <c r="G359" s="170"/>
      <c r="H359" s="171"/>
      <c r="I359" s="172" t="str">
        <f>IF(D359="","",SUMIFS(MOVI_ENTR!I:I,MOVI_ENTR!D:D,D359,MOVI_ENTR!O:O,L359)-SUMIFS(MOVI_SAID!H:H,MOVI_SAID!D:D,D359,MOVI_SAID!L:L,L359))</f>
        <v/>
      </c>
      <c r="J359" s="153" t="str">
        <f>IF(D359="","",VLOOKUP(D359,CADA_PROD!D:G,4,0)*H359)</f>
        <v/>
      </c>
      <c r="K359" s="14"/>
      <c r="L359" s="14"/>
      <c r="M359" s="21"/>
      <c r="N359" s="21"/>
      <c r="O359" s="21"/>
      <c r="P359" s="21"/>
    </row>
    <row r="360" spans="1:16" s="16" customFormat="1" ht="30" customHeight="1">
      <c r="A360" s="21"/>
      <c r="B360" s="21" t="str">
        <f t="shared" si="5"/>
        <v/>
      </c>
      <c r="C360" s="170"/>
      <c r="D360" s="168"/>
      <c r="E360" s="154" t="str">
        <f>IFERROR(VLOOKUP(D360,CADA_PROD!D:H,5,0),"")</f>
        <v/>
      </c>
      <c r="F360" s="169"/>
      <c r="G360" s="170"/>
      <c r="H360" s="171"/>
      <c r="I360" s="172" t="str">
        <f>IF(D360="","",SUMIFS(MOVI_ENTR!I:I,MOVI_ENTR!D:D,D360,MOVI_ENTR!O:O,L360)-SUMIFS(MOVI_SAID!H:H,MOVI_SAID!D:D,D360,MOVI_SAID!L:L,L360))</f>
        <v/>
      </c>
      <c r="J360" s="153" t="str">
        <f>IF(D360="","",VLOOKUP(D360,CADA_PROD!D:G,4,0)*H360)</f>
        <v/>
      </c>
      <c r="K360" s="14"/>
      <c r="L360" s="14"/>
      <c r="M360" s="21"/>
      <c r="N360" s="21"/>
      <c r="O360" s="21"/>
      <c r="P360" s="21"/>
    </row>
    <row r="361" spans="1:16" s="16" customFormat="1" ht="30" customHeight="1">
      <c r="A361" s="21"/>
      <c r="B361" s="21" t="str">
        <f t="shared" si="5"/>
        <v/>
      </c>
      <c r="C361" s="170"/>
      <c r="D361" s="168"/>
      <c r="E361" s="154" t="str">
        <f>IFERROR(VLOOKUP(D361,CADA_PROD!D:H,5,0),"")</f>
        <v/>
      </c>
      <c r="F361" s="169"/>
      <c r="G361" s="170"/>
      <c r="H361" s="171"/>
      <c r="I361" s="172" t="str">
        <f>IF(D361="","",SUMIFS(MOVI_ENTR!I:I,MOVI_ENTR!D:D,D361,MOVI_ENTR!O:O,L361)-SUMIFS(MOVI_SAID!H:H,MOVI_SAID!D:D,D361,MOVI_SAID!L:L,L361))</f>
        <v/>
      </c>
      <c r="J361" s="153" t="str">
        <f>IF(D361="","",VLOOKUP(D361,CADA_PROD!D:G,4,0)*H361)</f>
        <v/>
      </c>
      <c r="K361" s="14"/>
      <c r="L361" s="14"/>
      <c r="M361" s="21"/>
      <c r="N361" s="21"/>
      <c r="O361" s="21"/>
      <c r="P361" s="21"/>
    </row>
    <row r="362" spans="1:16" s="16" customFormat="1" ht="30" customHeight="1">
      <c r="A362" s="21"/>
      <c r="B362" s="21" t="str">
        <f t="shared" si="5"/>
        <v/>
      </c>
      <c r="C362" s="170"/>
      <c r="D362" s="168"/>
      <c r="E362" s="154" t="str">
        <f>IFERROR(VLOOKUP(D362,CADA_PROD!D:H,5,0),"")</f>
        <v/>
      </c>
      <c r="F362" s="169"/>
      <c r="G362" s="170"/>
      <c r="H362" s="171"/>
      <c r="I362" s="172" t="str">
        <f>IF(D362="","",SUMIFS(MOVI_ENTR!I:I,MOVI_ENTR!D:D,D362,MOVI_ENTR!O:O,L362)-SUMIFS(MOVI_SAID!H:H,MOVI_SAID!D:D,D362,MOVI_SAID!L:L,L362))</f>
        <v/>
      </c>
      <c r="J362" s="153" t="str">
        <f>IF(D362="","",VLOOKUP(D362,CADA_PROD!D:G,4,0)*H362)</f>
        <v/>
      </c>
      <c r="K362" s="14"/>
      <c r="L362" s="14"/>
      <c r="M362" s="21"/>
      <c r="N362" s="21"/>
      <c r="O362" s="21"/>
      <c r="P362" s="21"/>
    </row>
    <row r="363" spans="1:16" s="16" customFormat="1" ht="30" customHeight="1">
      <c r="A363" s="21"/>
      <c r="B363" s="21" t="str">
        <f t="shared" si="5"/>
        <v/>
      </c>
      <c r="C363" s="170"/>
      <c r="D363" s="168"/>
      <c r="E363" s="154" t="str">
        <f>IFERROR(VLOOKUP(D363,CADA_PROD!D:H,5,0),"")</f>
        <v/>
      </c>
      <c r="F363" s="169"/>
      <c r="G363" s="170"/>
      <c r="H363" s="171"/>
      <c r="I363" s="172" t="str">
        <f>IF(D363="","",SUMIFS(MOVI_ENTR!I:I,MOVI_ENTR!D:D,D363,MOVI_ENTR!O:O,L363)-SUMIFS(MOVI_SAID!H:H,MOVI_SAID!D:D,D363,MOVI_SAID!L:L,L363))</f>
        <v/>
      </c>
      <c r="J363" s="153" t="str">
        <f>IF(D363="","",VLOOKUP(D363,CADA_PROD!D:G,4,0)*H363)</f>
        <v/>
      </c>
      <c r="K363" s="14"/>
      <c r="L363" s="14"/>
      <c r="M363" s="21"/>
      <c r="N363" s="21"/>
      <c r="O363" s="21"/>
      <c r="P363" s="21"/>
    </row>
    <row r="364" spans="1:16" s="16" customFormat="1" ht="30" customHeight="1">
      <c r="A364" s="21"/>
      <c r="B364" s="21" t="str">
        <f t="shared" si="5"/>
        <v/>
      </c>
      <c r="C364" s="170"/>
      <c r="D364" s="168"/>
      <c r="E364" s="154" t="str">
        <f>IFERROR(VLOOKUP(D364,CADA_PROD!D:H,5,0),"")</f>
        <v/>
      </c>
      <c r="F364" s="169"/>
      <c r="G364" s="170"/>
      <c r="H364" s="171"/>
      <c r="I364" s="172" t="str">
        <f>IF(D364="","",SUMIFS(MOVI_ENTR!I:I,MOVI_ENTR!D:D,D364,MOVI_ENTR!O:O,L364)-SUMIFS(MOVI_SAID!H:H,MOVI_SAID!D:D,D364,MOVI_SAID!L:L,L364))</f>
        <v/>
      </c>
      <c r="J364" s="153" t="str">
        <f>IF(D364="","",VLOOKUP(D364,CADA_PROD!D:G,4,0)*H364)</f>
        <v/>
      </c>
      <c r="K364" s="14"/>
      <c r="L364" s="14"/>
      <c r="M364" s="21"/>
      <c r="N364" s="21"/>
      <c r="O364" s="21"/>
      <c r="P364" s="21"/>
    </row>
    <row r="365" spans="1:16" s="16" customFormat="1" ht="30" customHeight="1">
      <c r="A365" s="21"/>
      <c r="B365" s="21" t="str">
        <f t="shared" si="5"/>
        <v/>
      </c>
      <c r="C365" s="170"/>
      <c r="D365" s="168"/>
      <c r="E365" s="154" t="str">
        <f>IFERROR(VLOOKUP(D365,CADA_PROD!D:H,5,0),"")</f>
        <v/>
      </c>
      <c r="F365" s="169"/>
      <c r="G365" s="170"/>
      <c r="H365" s="171"/>
      <c r="I365" s="172" t="str">
        <f>IF(D365="","",SUMIFS(MOVI_ENTR!I:I,MOVI_ENTR!D:D,D365,MOVI_ENTR!O:O,L365)-SUMIFS(MOVI_SAID!H:H,MOVI_SAID!D:D,D365,MOVI_SAID!L:L,L365))</f>
        <v/>
      </c>
      <c r="J365" s="153" t="str">
        <f>IF(D365="","",VLOOKUP(D365,CADA_PROD!D:G,4,0)*H365)</f>
        <v/>
      </c>
      <c r="K365" s="14"/>
      <c r="L365" s="14"/>
      <c r="M365" s="21"/>
      <c r="N365" s="21"/>
      <c r="O365" s="21"/>
      <c r="P365" s="21"/>
    </row>
    <row r="366" spans="1:16" s="16" customFormat="1" ht="30" customHeight="1">
      <c r="A366" s="21"/>
      <c r="B366" s="21" t="str">
        <f t="shared" si="5"/>
        <v/>
      </c>
      <c r="C366" s="170"/>
      <c r="D366" s="168"/>
      <c r="E366" s="154" t="str">
        <f>IFERROR(VLOOKUP(D366,CADA_PROD!D:H,5,0),"")</f>
        <v/>
      </c>
      <c r="F366" s="169"/>
      <c r="G366" s="170"/>
      <c r="H366" s="171"/>
      <c r="I366" s="172" t="str">
        <f>IF(D366="","",SUMIFS(MOVI_ENTR!I:I,MOVI_ENTR!D:D,D366,MOVI_ENTR!O:O,L366)-SUMIFS(MOVI_SAID!H:H,MOVI_SAID!D:D,D366,MOVI_SAID!L:L,L366))</f>
        <v/>
      </c>
      <c r="J366" s="153" t="str">
        <f>IF(D366="","",VLOOKUP(D366,CADA_PROD!D:G,4,0)*H366)</f>
        <v/>
      </c>
      <c r="K366" s="14"/>
      <c r="L366" s="14"/>
      <c r="M366" s="21"/>
      <c r="N366" s="21"/>
      <c r="O366" s="21"/>
      <c r="P366" s="21"/>
    </row>
    <row r="367" spans="1:16" s="16" customFormat="1" ht="30" customHeight="1">
      <c r="A367" s="21"/>
      <c r="B367" s="21" t="str">
        <f t="shared" si="5"/>
        <v/>
      </c>
      <c r="C367" s="170"/>
      <c r="D367" s="168"/>
      <c r="E367" s="154" t="str">
        <f>IFERROR(VLOOKUP(D367,CADA_PROD!D:H,5,0),"")</f>
        <v/>
      </c>
      <c r="F367" s="169"/>
      <c r="G367" s="170"/>
      <c r="H367" s="171"/>
      <c r="I367" s="172" t="str">
        <f>IF(D367="","",SUMIFS(MOVI_ENTR!I:I,MOVI_ENTR!D:D,D367,MOVI_ENTR!O:O,L367)-SUMIFS(MOVI_SAID!H:H,MOVI_SAID!D:D,D367,MOVI_SAID!L:L,L367))</f>
        <v/>
      </c>
      <c r="J367" s="153" t="str">
        <f>IF(D367="","",VLOOKUP(D367,CADA_PROD!D:G,4,0)*H367)</f>
        <v/>
      </c>
      <c r="K367" s="14"/>
      <c r="L367" s="14"/>
      <c r="M367" s="21"/>
      <c r="N367" s="21"/>
      <c r="O367" s="21"/>
      <c r="P367" s="21"/>
    </row>
    <row r="368" spans="1:16" s="16" customFormat="1" ht="30" customHeight="1">
      <c r="A368" s="21"/>
      <c r="B368" s="21" t="str">
        <f t="shared" si="5"/>
        <v/>
      </c>
      <c r="C368" s="170"/>
      <c r="D368" s="168"/>
      <c r="E368" s="154" t="str">
        <f>IFERROR(VLOOKUP(D368,CADA_PROD!D:H,5,0),"")</f>
        <v/>
      </c>
      <c r="F368" s="169"/>
      <c r="G368" s="170"/>
      <c r="H368" s="171"/>
      <c r="I368" s="172" t="str">
        <f>IF(D368="","",SUMIFS(MOVI_ENTR!I:I,MOVI_ENTR!D:D,D368,MOVI_ENTR!O:O,L368)-SUMIFS(MOVI_SAID!H:H,MOVI_SAID!D:D,D368,MOVI_SAID!L:L,L368))</f>
        <v/>
      </c>
      <c r="J368" s="153" t="str">
        <f>IF(D368="","",VLOOKUP(D368,CADA_PROD!D:G,4,0)*H368)</f>
        <v/>
      </c>
      <c r="K368" s="14"/>
      <c r="L368" s="14"/>
      <c r="M368" s="21"/>
      <c r="N368" s="21"/>
      <c r="O368" s="21"/>
      <c r="P368" s="21"/>
    </row>
    <row r="369" spans="1:16" s="16" customFormat="1" ht="30" customHeight="1">
      <c r="A369" s="21"/>
      <c r="B369" s="21" t="str">
        <f t="shared" si="5"/>
        <v/>
      </c>
      <c r="C369" s="170"/>
      <c r="D369" s="168"/>
      <c r="E369" s="154" t="str">
        <f>IFERROR(VLOOKUP(D369,CADA_PROD!D:H,5,0),"")</f>
        <v/>
      </c>
      <c r="F369" s="169"/>
      <c r="G369" s="170"/>
      <c r="H369" s="171"/>
      <c r="I369" s="172" t="str">
        <f>IF(D369="","",SUMIFS(MOVI_ENTR!I:I,MOVI_ENTR!D:D,D369,MOVI_ENTR!O:O,L369)-SUMIFS(MOVI_SAID!H:H,MOVI_SAID!D:D,D369,MOVI_SAID!L:L,L369))</f>
        <v/>
      </c>
      <c r="J369" s="153" t="str">
        <f>IF(D369="","",VLOOKUP(D369,CADA_PROD!D:G,4,0)*H369)</f>
        <v/>
      </c>
      <c r="K369" s="14"/>
      <c r="L369" s="14"/>
      <c r="M369" s="21"/>
      <c r="N369" s="21"/>
      <c r="O369" s="21"/>
      <c r="P369" s="21"/>
    </row>
    <row r="370" spans="1:16" s="16" customFormat="1" ht="30" customHeight="1">
      <c r="A370" s="21"/>
      <c r="B370" s="21" t="str">
        <f t="shared" si="5"/>
        <v/>
      </c>
      <c r="C370" s="170"/>
      <c r="D370" s="168"/>
      <c r="E370" s="154" t="str">
        <f>IFERROR(VLOOKUP(D370,CADA_PROD!D:H,5,0),"")</f>
        <v/>
      </c>
      <c r="F370" s="169"/>
      <c r="G370" s="170"/>
      <c r="H370" s="171"/>
      <c r="I370" s="172" t="str">
        <f>IF(D370="","",SUMIFS(MOVI_ENTR!I:I,MOVI_ENTR!D:D,D370,MOVI_ENTR!O:O,L370)-SUMIFS(MOVI_SAID!H:H,MOVI_SAID!D:D,D370,MOVI_SAID!L:L,L370))</f>
        <v/>
      </c>
      <c r="J370" s="153" t="str">
        <f>IF(D370="","",VLOOKUP(D370,CADA_PROD!D:G,4,0)*H370)</f>
        <v/>
      </c>
      <c r="K370" s="14"/>
      <c r="L370" s="14"/>
      <c r="M370" s="21"/>
      <c r="N370" s="21"/>
      <c r="O370" s="21"/>
      <c r="P370" s="21"/>
    </row>
    <row r="371" spans="1:16" s="16" customFormat="1" ht="30" customHeight="1">
      <c r="A371" s="21"/>
      <c r="B371" s="21" t="str">
        <f t="shared" si="5"/>
        <v/>
      </c>
      <c r="C371" s="170"/>
      <c r="D371" s="168"/>
      <c r="E371" s="154" t="str">
        <f>IFERROR(VLOOKUP(D371,CADA_PROD!D:H,5,0),"")</f>
        <v/>
      </c>
      <c r="F371" s="169"/>
      <c r="G371" s="170"/>
      <c r="H371" s="171"/>
      <c r="I371" s="172" t="str">
        <f>IF(D371="","",SUMIFS(MOVI_ENTR!I:I,MOVI_ENTR!D:D,D371,MOVI_ENTR!O:O,L371)-SUMIFS(MOVI_SAID!H:H,MOVI_SAID!D:D,D371,MOVI_SAID!L:L,L371))</f>
        <v/>
      </c>
      <c r="J371" s="153" t="str">
        <f>IF(D371="","",VLOOKUP(D371,CADA_PROD!D:G,4,0)*H371)</f>
        <v/>
      </c>
      <c r="K371" s="14"/>
      <c r="L371" s="14"/>
      <c r="M371" s="21"/>
      <c r="N371" s="21"/>
      <c r="O371" s="21"/>
      <c r="P371" s="21"/>
    </row>
    <row r="372" spans="1:16" s="16" customFormat="1" ht="30" customHeight="1">
      <c r="A372" s="21"/>
      <c r="B372" s="21" t="str">
        <f t="shared" si="5"/>
        <v/>
      </c>
      <c r="C372" s="170"/>
      <c r="D372" s="168"/>
      <c r="E372" s="154" t="str">
        <f>IFERROR(VLOOKUP(D372,CADA_PROD!D:H,5,0),"")</f>
        <v/>
      </c>
      <c r="F372" s="169"/>
      <c r="G372" s="170"/>
      <c r="H372" s="171"/>
      <c r="I372" s="172" t="str">
        <f>IF(D372="","",SUMIFS(MOVI_ENTR!I:I,MOVI_ENTR!D:D,D372,MOVI_ENTR!O:O,L372)-SUMIFS(MOVI_SAID!H:H,MOVI_SAID!D:D,D372,MOVI_SAID!L:L,L372))</f>
        <v/>
      </c>
      <c r="J372" s="153" t="str">
        <f>IF(D372="","",VLOOKUP(D372,CADA_PROD!D:G,4,0)*H372)</f>
        <v/>
      </c>
      <c r="K372" s="14"/>
      <c r="L372" s="14"/>
      <c r="M372" s="21"/>
      <c r="N372" s="21"/>
      <c r="O372" s="21"/>
      <c r="P372" s="21"/>
    </row>
    <row r="373" spans="1:16" s="16" customFormat="1" ht="30" customHeight="1">
      <c r="A373" s="21"/>
      <c r="B373" s="21" t="str">
        <f t="shared" si="5"/>
        <v/>
      </c>
      <c r="C373" s="170"/>
      <c r="D373" s="168"/>
      <c r="E373" s="154" t="str">
        <f>IFERROR(VLOOKUP(D373,CADA_PROD!D:H,5,0),"")</f>
        <v/>
      </c>
      <c r="F373" s="169"/>
      <c r="G373" s="170"/>
      <c r="H373" s="171"/>
      <c r="I373" s="172" t="str">
        <f>IF(D373="","",SUMIFS(MOVI_ENTR!I:I,MOVI_ENTR!D:D,D373,MOVI_ENTR!O:O,L373)-SUMIFS(MOVI_SAID!H:H,MOVI_SAID!D:D,D373,MOVI_SAID!L:L,L373))</f>
        <v/>
      </c>
      <c r="J373" s="153" t="str">
        <f>IF(D373="","",VLOOKUP(D373,CADA_PROD!D:G,4,0)*H373)</f>
        <v/>
      </c>
      <c r="K373" s="14"/>
      <c r="L373" s="14"/>
      <c r="M373" s="21"/>
      <c r="N373" s="21"/>
      <c r="O373" s="21"/>
      <c r="P373" s="21"/>
    </row>
    <row r="374" spans="1:16" s="16" customFormat="1" ht="30" customHeight="1">
      <c r="A374" s="21"/>
      <c r="B374" s="21" t="str">
        <f t="shared" si="5"/>
        <v/>
      </c>
      <c r="C374" s="170"/>
      <c r="D374" s="168"/>
      <c r="E374" s="154" t="str">
        <f>IFERROR(VLOOKUP(D374,CADA_PROD!D:H,5,0),"")</f>
        <v/>
      </c>
      <c r="F374" s="169"/>
      <c r="G374" s="170"/>
      <c r="H374" s="171"/>
      <c r="I374" s="172" t="str">
        <f>IF(D374="","",SUMIFS(MOVI_ENTR!I:I,MOVI_ENTR!D:D,D374,MOVI_ENTR!O:O,L374)-SUMIFS(MOVI_SAID!H:H,MOVI_SAID!D:D,D374,MOVI_SAID!L:L,L374))</f>
        <v/>
      </c>
      <c r="J374" s="153" t="str">
        <f>IF(D374="","",VLOOKUP(D374,CADA_PROD!D:G,4,0)*H374)</f>
        <v/>
      </c>
      <c r="K374" s="14"/>
      <c r="L374" s="14"/>
      <c r="M374" s="21"/>
      <c r="N374" s="21"/>
      <c r="O374" s="21"/>
      <c r="P374" s="21"/>
    </row>
    <row r="375" spans="1:16" s="16" customFormat="1" ht="30" customHeight="1">
      <c r="A375" s="21"/>
      <c r="B375" s="21" t="str">
        <f t="shared" si="5"/>
        <v/>
      </c>
      <c r="C375" s="170"/>
      <c r="D375" s="168"/>
      <c r="E375" s="154" t="str">
        <f>IFERROR(VLOOKUP(D375,CADA_PROD!D:H,5,0),"")</f>
        <v/>
      </c>
      <c r="F375" s="169"/>
      <c r="G375" s="170"/>
      <c r="H375" s="171"/>
      <c r="I375" s="172" t="str">
        <f>IF(D375="","",SUMIFS(MOVI_ENTR!I:I,MOVI_ENTR!D:D,D375,MOVI_ENTR!O:O,L375)-SUMIFS(MOVI_SAID!H:H,MOVI_SAID!D:D,D375,MOVI_SAID!L:L,L375))</f>
        <v/>
      </c>
      <c r="J375" s="153" t="str">
        <f>IF(D375="","",VLOOKUP(D375,CADA_PROD!D:G,4,0)*H375)</f>
        <v/>
      </c>
      <c r="K375" s="14"/>
      <c r="L375" s="14"/>
      <c r="M375" s="21"/>
      <c r="N375" s="21"/>
      <c r="O375" s="21"/>
      <c r="P375" s="21"/>
    </row>
    <row r="376" spans="1:16" s="16" customFormat="1" ht="30" customHeight="1">
      <c r="A376" s="21"/>
      <c r="B376" s="21" t="str">
        <f t="shared" si="5"/>
        <v/>
      </c>
      <c r="C376" s="170"/>
      <c r="D376" s="168"/>
      <c r="E376" s="154" t="str">
        <f>IFERROR(VLOOKUP(D376,CADA_PROD!D:H,5,0),"")</f>
        <v/>
      </c>
      <c r="F376" s="169"/>
      <c r="G376" s="170"/>
      <c r="H376" s="171"/>
      <c r="I376" s="172" t="str">
        <f>IF(D376="","",SUMIFS(MOVI_ENTR!I:I,MOVI_ENTR!D:D,D376,MOVI_ENTR!O:O,L376)-SUMIFS(MOVI_SAID!H:H,MOVI_SAID!D:D,D376,MOVI_SAID!L:L,L376))</f>
        <v/>
      </c>
      <c r="J376" s="153" t="str">
        <f>IF(D376="","",VLOOKUP(D376,CADA_PROD!D:G,4,0)*H376)</f>
        <v/>
      </c>
      <c r="K376" s="14"/>
      <c r="L376" s="14"/>
      <c r="M376" s="21"/>
      <c r="N376" s="21"/>
      <c r="O376" s="21"/>
      <c r="P376" s="21"/>
    </row>
    <row r="377" spans="1:16" s="16" customFormat="1" ht="30" customHeight="1">
      <c r="A377" s="21"/>
      <c r="B377" s="21" t="str">
        <f t="shared" si="5"/>
        <v/>
      </c>
      <c r="C377" s="170"/>
      <c r="D377" s="168"/>
      <c r="E377" s="154" t="str">
        <f>IFERROR(VLOOKUP(D377,CADA_PROD!D:H,5,0),"")</f>
        <v/>
      </c>
      <c r="F377" s="169"/>
      <c r="G377" s="170"/>
      <c r="H377" s="171"/>
      <c r="I377" s="172" t="str">
        <f>IF(D377="","",SUMIFS(MOVI_ENTR!I:I,MOVI_ENTR!D:D,D377,MOVI_ENTR!O:O,L377)-SUMIFS(MOVI_SAID!H:H,MOVI_SAID!D:D,D377,MOVI_SAID!L:L,L377))</f>
        <v/>
      </c>
      <c r="J377" s="153" t="str">
        <f>IF(D377="","",VLOOKUP(D377,CADA_PROD!D:G,4,0)*H377)</f>
        <v/>
      </c>
      <c r="K377" s="14"/>
      <c r="L377" s="14"/>
      <c r="M377" s="21"/>
      <c r="N377" s="21"/>
      <c r="O377" s="21"/>
      <c r="P377" s="21"/>
    </row>
    <row r="378" spans="1:16" s="16" customFormat="1" ht="30" customHeight="1">
      <c r="A378" s="21"/>
      <c r="B378" s="21" t="str">
        <f t="shared" si="5"/>
        <v/>
      </c>
      <c r="C378" s="170"/>
      <c r="D378" s="168"/>
      <c r="E378" s="154" t="str">
        <f>IFERROR(VLOOKUP(D378,CADA_PROD!D:H,5,0),"")</f>
        <v/>
      </c>
      <c r="F378" s="169"/>
      <c r="G378" s="170"/>
      <c r="H378" s="171"/>
      <c r="I378" s="172" t="str">
        <f>IF(D378="","",SUMIFS(MOVI_ENTR!I:I,MOVI_ENTR!D:D,D378,MOVI_ENTR!O:O,L378)-SUMIFS(MOVI_SAID!H:H,MOVI_SAID!D:D,D378,MOVI_SAID!L:L,L378))</f>
        <v/>
      </c>
      <c r="J378" s="153" t="str">
        <f>IF(D378="","",VLOOKUP(D378,CADA_PROD!D:G,4,0)*H378)</f>
        <v/>
      </c>
      <c r="K378" s="14"/>
      <c r="L378" s="14"/>
      <c r="M378" s="21"/>
      <c r="N378" s="21"/>
      <c r="O378" s="21"/>
      <c r="P378" s="21"/>
    </row>
    <row r="379" spans="1:16" s="16" customFormat="1" ht="30" customHeight="1">
      <c r="A379" s="21"/>
      <c r="B379" s="21" t="str">
        <f t="shared" si="5"/>
        <v/>
      </c>
      <c r="C379" s="170"/>
      <c r="D379" s="168"/>
      <c r="E379" s="154" t="str">
        <f>IFERROR(VLOOKUP(D379,CADA_PROD!D:H,5,0),"")</f>
        <v/>
      </c>
      <c r="F379" s="169"/>
      <c r="G379" s="170"/>
      <c r="H379" s="171"/>
      <c r="I379" s="172" t="str">
        <f>IF(D379="","",SUMIFS(MOVI_ENTR!I:I,MOVI_ENTR!D:D,D379,MOVI_ENTR!O:O,L379)-SUMIFS(MOVI_SAID!H:H,MOVI_SAID!D:D,D379,MOVI_SAID!L:L,L379))</f>
        <v/>
      </c>
      <c r="J379" s="153" t="str">
        <f>IF(D379="","",VLOOKUP(D379,CADA_PROD!D:G,4,0)*H379)</f>
        <v/>
      </c>
      <c r="K379" s="14"/>
      <c r="L379" s="14"/>
      <c r="M379" s="21"/>
      <c r="N379" s="21"/>
      <c r="O379" s="21"/>
      <c r="P379" s="21"/>
    </row>
    <row r="380" spans="1:16" s="16" customFormat="1" ht="30" customHeight="1">
      <c r="A380" s="21"/>
      <c r="B380" s="21" t="str">
        <f t="shared" si="5"/>
        <v/>
      </c>
      <c r="C380" s="170"/>
      <c r="D380" s="168"/>
      <c r="E380" s="154" t="str">
        <f>IFERROR(VLOOKUP(D380,CADA_PROD!D:H,5,0),"")</f>
        <v/>
      </c>
      <c r="F380" s="169"/>
      <c r="G380" s="170"/>
      <c r="H380" s="171"/>
      <c r="I380" s="172" t="str">
        <f>IF(D380="","",SUMIFS(MOVI_ENTR!I:I,MOVI_ENTR!D:D,D380,MOVI_ENTR!O:O,L380)-SUMIFS(MOVI_SAID!H:H,MOVI_SAID!D:D,D380,MOVI_SAID!L:L,L380))</f>
        <v/>
      </c>
      <c r="J380" s="153" t="str">
        <f>IF(D380="","",VLOOKUP(D380,CADA_PROD!D:G,4,0)*H380)</f>
        <v/>
      </c>
      <c r="K380" s="14"/>
      <c r="L380" s="14"/>
      <c r="M380" s="21"/>
      <c r="N380" s="21"/>
      <c r="O380" s="21"/>
      <c r="P380" s="21"/>
    </row>
    <row r="381" spans="1:16" s="16" customFormat="1" ht="30" customHeight="1">
      <c r="A381" s="21"/>
      <c r="B381" s="21" t="str">
        <f t="shared" si="5"/>
        <v/>
      </c>
      <c r="C381" s="170"/>
      <c r="D381" s="168"/>
      <c r="E381" s="154" t="str">
        <f>IFERROR(VLOOKUP(D381,CADA_PROD!D:H,5,0),"")</f>
        <v/>
      </c>
      <c r="F381" s="169"/>
      <c r="G381" s="170"/>
      <c r="H381" s="171"/>
      <c r="I381" s="172" t="str">
        <f>IF(D381="","",SUMIFS(MOVI_ENTR!I:I,MOVI_ENTR!D:D,D381,MOVI_ENTR!O:O,L381)-SUMIFS(MOVI_SAID!H:H,MOVI_SAID!D:D,D381,MOVI_SAID!L:L,L381))</f>
        <v/>
      </c>
      <c r="J381" s="153" t="str">
        <f>IF(D381="","",VLOOKUP(D381,CADA_PROD!D:G,4,0)*H381)</f>
        <v/>
      </c>
      <c r="K381" s="14"/>
      <c r="L381" s="14"/>
      <c r="M381" s="21"/>
      <c r="N381" s="21"/>
      <c r="O381" s="21"/>
      <c r="P381" s="21"/>
    </row>
    <row r="382" spans="1:16" s="16" customFormat="1" ht="30" customHeight="1">
      <c r="A382" s="21"/>
      <c r="B382" s="21" t="str">
        <f t="shared" si="5"/>
        <v/>
      </c>
      <c r="C382" s="170"/>
      <c r="D382" s="168"/>
      <c r="E382" s="154" t="str">
        <f>IFERROR(VLOOKUP(D382,CADA_PROD!D:H,5,0),"")</f>
        <v/>
      </c>
      <c r="F382" s="169"/>
      <c r="G382" s="170"/>
      <c r="H382" s="171"/>
      <c r="I382" s="172" t="str">
        <f>IF(D382="","",SUMIFS(MOVI_ENTR!I:I,MOVI_ENTR!D:D,D382,MOVI_ENTR!O:O,L382)-SUMIFS(MOVI_SAID!H:H,MOVI_SAID!D:D,D382,MOVI_SAID!L:L,L382))</f>
        <v/>
      </c>
      <c r="J382" s="153" t="str">
        <f>IF(D382="","",VLOOKUP(D382,CADA_PROD!D:G,4,0)*H382)</f>
        <v/>
      </c>
      <c r="K382" s="14"/>
      <c r="L382" s="14"/>
      <c r="M382" s="21"/>
      <c r="N382" s="21"/>
      <c r="O382" s="21"/>
      <c r="P382" s="21"/>
    </row>
    <row r="383" spans="1:16" s="16" customFormat="1" ht="30" customHeight="1">
      <c r="A383" s="21"/>
      <c r="B383" s="21" t="str">
        <f t="shared" si="5"/>
        <v/>
      </c>
      <c r="C383" s="170"/>
      <c r="D383" s="168"/>
      <c r="E383" s="154" t="str">
        <f>IFERROR(VLOOKUP(D383,CADA_PROD!D:H,5,0),"")</f>
        <v/>
      </c>
      <c r="F383" s="169"/>
      <c r="G383" s="170"/>
      <c r="H383" s="171"/>
      <c r="I383" s="172" t="str">
        <f>IF(D383="","",SUMIFS(MOVI_ENTR!I:I,MOVI_ENTR!D:D,D383,MOVI_ENTR!O:O,L383)-SUMIFS(MOVI_SAID!H:H,MOVI_SAID!D:D,D383,MOVI_SAID!L:L,L383))</f>
        <v/>
      </c>
      <c r="J383" s="153" t="str">
        <f>IF(D383="","",VLOOKUP(D383,CADA_PROD!D:G,4,0)*H383)</f>
        <v/>
      </c>
      <c r="K383" s="14"/>
      <c r="L383" s="14"/>
      <c r="M383" s="21"/>
      <c r="N383" s="21"/>
      <c r="O383" s="21"/>
      <c r="P383" s="21"/>
    </row>
    <row r="384" spans="1:16" s="16" customFormat="1" ht="30" customHeight="1">
      <c r="A384" s="21"/>
      <c r="B384" s="21" t="str">
        <f t="shared" si="5"/>
        <v/>
      </c>
      <c r="C384" s="170"/>
      <c r="D384" s="168"/>
      <c r="E384" s="154" t="str">
        <f>IFERROR(VLOOKUP(D384,CADA_PROD!D:H,5,0),"")</f>
        <v/>
      </c>
      <c r="F384" s="169"/>
      <c r="G384" s="170"/>
      <c r="H384" s="171"/>
      <c r="I384" s="172" t="str">
        <f>IF(D384="","",SUMIFS(MOVI_ENTR!I:I,MOVI_ENTR!D:D,D384,MOVI_ENTR!O:O,L384)-SUMIFS(MOVI_SAID!H:H,MOVI_SAID!D:D,D384,MOVI_SAID!L:L,L384))</f>
        <v/>
      </c>
      <c r="J384" s="153" t="str">
        <f>IF(D384="","",VLOOKUP(D384,CADA_PROD!D:G,4,0)*H384)</f>
        <v/>
      </c>
      <c r="K384" s="14"/>
      <c r="L384" s="14"/>
      <c r="M384" s="21"/>
      <c r="N384" s="21"/>
      <c r="O384" s="21"/>
      <c r="P384" s="21"/>
    </row>
    <row r="385" spans="1:16" s="16" customFormat="1" ht="30" customHeight="1">
      <c r="A385" s="21"/>
      <c r="B385" s="21" t="str">
        <f t="shared" si="5"/>
        <v/>
      </c>
      <c r="C385" s="170"/>
      <c r="D385" s="168"/>
      <c r="E385" s="154" t="str">
        <f>IFERROR(VLOOKUP(D385,CADA_PROD!D:H,5,0),"")</f>
        <v/>
      </c>
      <c r="F385" s="169"/>
      <c r="G385" s="170"/>
      <c r="H385" s="171"/>
      <c r="I385" s="172" t="str">
        <f>IF(D385="","",SUMIFS(MOVI_ENTR!I:I,MOVI_ENTR!D:D,D385,MOVI_ENTR!O:O,L385)-SUMIFS(MOVI_SAID!H:H,MOVI_SAID!D:D,D385,MOVI_SAID!L:L,L385))</f>
        <v/>
      </c>
      <c r="J385" s="153" t="str">
        <f>IF(D385="","",VLOOKUP(D385,CADA_PROD!D:G,4,0)*H385)</f>
        <v/>
      </c>
      <c r="K385" s="14"/>
      <c r="L385" s="14"/>
      <c r="M385" s="21"/>
      <c r="N385" s="21"/>
      <c r="O385" s="21"/>
      <c r="P385" s="21"/>
    </row>
    <row r="386" spans="1:16" s="16" customFormat="1" ht="30" customHeight="1">
      <c r="A386" s="21"/>
      <c r="B386" s="21" t="str">
        <f t="shared" si="5"/>
        <v/>
      </c>
      <c r="C386" s="170"/>
      <c r="D386" s="168"/>
      <c r="E386" s="154" t="str">
        <f>IFERROR(VLOOKUP(D386,CADA_PROD!D:H,5,0),"")</f>
        <v/>
      </c>
      <c r="F386" s="169"/>
      <c r="G386" s="170"/>
      <c r="H386" s="171"/>
      <c r="I386" s="172" t="str">
        <f>IF(D386="","",SUMIFS(MOVI_ENTR!I:I,MOVI_ENTR!D:D,D386,MOVI_ENTR!O:O,L386)-SUMIFS(MOVI_SAID!H:H,MOVI_SAID!D:D,D386,MOVI_SAID!L:L,L386))</f>
        <v/>
      </c>
      <c r="J386" s="153" t="str">
        <f>IF(D386="","",VLOOKUP(D386,CADA_PROD!D:G,4,0)*H386)</f>
        <v/>
      </c>
      <c r="K386" s="14"/>
      <c r="L386" s="14"/>
      <c r="M386" s="21"/>
      <c r="N386" s="21"/>
      <c r="O386" s="21"/>
      <c r="P386" s="21"/>
    </row>
    <row r="387" spans="1:16" s="16" customFormat="1" ht="30" customHeight="1">
      <c r="A387" s="21"/>
      <c r="B387" s="21" t="str">
        <f t="shared" si="5"/>
        <v/>
      </c>
      <c r="C387" s="170"/>
      <c r="D387" s="168"/>
      <c r="E387" s="154" t="str">
        <f>IFERROR(VLOOKUP(D387,CADA_PROD!D:H,5,0),"")</f>
        <v/>
      </c>
      <c r="F387" s="169"/>
      <c r="G387" s="170"/>
      <c r="H387" s="171"/>
      <c r="I387" s="172" t="str">
        <f>IF(D387="","",SUMIFS(MOVI_ENTR!I:I,MOVI_ENTR!D:D,D387,MOVI_ENTR!O:O,L387)-SUMIFS(MOVI_SAID!H:H,MOVI_SAID!D:D,D387,MOVI_SAID!L:L,L387))</f>
        <v/>
      </c>
      <c r="J387" s="153" t="str">
        <f>IF(D387="","",VLOOKUP(D387,CADA_PROD!D:G,4,0)*H387)</f>
        <v/>
      </c>
      <c r="K387" s="14"/>
      <c r="L387" s="14"/>
      <c r="M387" s="21"/>
      <c r="N387" s="21"/>
      <c r="O387" s="21"/>
      <c r="P387" s="21"/>
    </row>
    <row r="388" spans="1:16" s="16" customFormat="1" ht="30" customHeight="1">
      <c r="A388" s="21"/>
      <c r="B388" s="21" t="str">
        <f t="shared" si="5"/>
        <v/>
      </c>
      <c r="C388" s="170"/>
      <c r="D388" s="168"/>
      <c r="E388" s="154" t="str">
        <f>IFERROR(VLOOKUP(D388,CADA_PROD!D:H,5,0),"")</f>
        <v/>
      </c>
      <c r="F388" s="169"/>
      <c r="G388" s="170"/>
      <c r="H388" s="171"/>
      <c r="I388" s="172" t="str">
        <f>IF(D388="","",SUMIFS(MOVI_ENTR!I:I,MOVI_ENTR!D:D,D388,MOVI_ENTR!O:O,L388)-SUMIFS(MOVI_SAID!H:H,MOVI_SAID!D:D,D388,MOVI_SAID!L:L,L388))</f>
        <v/>
      </c>
      <c r="J388" s="153" t="str">
        <f>IF(D388="","",VLOOKUP(D388,CADA_PROD!D:G,4,0)*H388)</f>
        <v/>
      </c>
      <c r="K388" s="14"/>
      <c r="L388" s="14"/>
      <c r="M388" s="21"/>
      <c r="N388" s="21"/>
      <c r="O388" s="21"/>
      <c r="P388" s="21"/>
    </row>
    <row r="389" spans="1:16" s="16" customFormat="1" ht="30" customHeight="1">
      <c r="A389" s="21"/>
      <c r="B389" s="21" t="str">
        <f t="shared" si="5"/>
        <v/>
      </c>
      <c r="C389" s="170"/>
      <c r="D389" s="168"/>
      <c r="E389" s="154" t="str">
        <f>IFERROR(VLOOKUP(D389,CADA_PROD!D:H,5,0),"")</f>
        <v/>
      </c>
      <c r="F389" s="169"/>
      <c r="G389" s="170"/>
      <c r="H389" s="171"/>
      <c r="I389" s="172" t="str">
        <f>IF(D389="","",SUMIFS(MOVI_ENTR!I:I,MOVI_ENTR!D:D,D389,MOVI_ENTR!O:O,L389)-SUMIFS(MOVI_SAID!H:H,MOVI_SAID!D:D,D389,MOVI_SAID!L:L,L389))</f>
        <v/>
      </c>
      <c r="J389" s="153" t="str">
        <f>IF(D389="","",VLOOKUP(D389,CADA_PROD!D:G,4,0)*H389)</f>
        <v/>
      </c>
      <c r="K389" s="14"/>
      <c r="L389" s="14"/>
      <c r="M389" s="21"/>
      <c r="N389" s="21"/>
      <c r="O389" s="21"/>
      <c r="P389" s="21"/>
    </row>
    <row r="390" spans="1:16" s="16" customFormat="1" ht="30" customHeight="1">
      <c r="A390" s="21"/>
      <c r="B390" s="21" t="str">
        <f t="shared" si="5"/>
        <v/>
      </c>
      <c r="C390" s="170"/>
      <c r="D390" s="168"/>
      <c r="E390" s="154" t="str">
        <f>IFERROR(VLOOKUP(D390,CADA_PROD!D:H,5,0),"")</f>
        <v/>
      </c>
      <c r="F390" s="169"/>
      <c r="G390" s="170"/>
      <c r="H390" s="171"/>
      <c r="I390" s="172" t="str">
        <f>IF(D390="","",SUMIFS(MOVI_ENTR!I:I,MOVI_ENTR!D:D,D390,MOVI_ENTR!O:O,L390)-SUMIFS(MOVI_SAID!H:H,MOVI_SAID!D:D,D390,MOVI_SAID!L:L,L390))</f>
        <v/>
      </c>
      <c r="J390" s="153" t="str">
        <f>IF(D390="","",VLOOKUP(D390,CADA_PROD!D:G,4,0)*H390)</f>
        <v/>
      </c>
      <c r="K390" s="14"/>
      <c r="L390" s="14"/>
      <c r="M390" s="21"/>
      <c r="N390" s="21"/>
      <c r="O390" s="21"/>
      <c r="P390" s="21"/>
    </row>
    <row r="391" spans="1:16" s="16" customFormat="1" ht="30" customHeight="1">
      <c r="A391" s="21"/>
      <c r="B391" s="21" t="str">
        <f t="shared" ref="B391:B454" si="6">IF(D391="","",MONTH(C391))</f>
        <v/>
      </c>
      <c r="C391" s="170"/>
      <c r="D391" s="168"/>
      <c r="E391" s="154" t="str">
        <f>IFERROR(VLOOKUP(D391,CADA_PROD!D:H,5,0),"")</f>
        <v/>
      </c>
      <c r="F391" s="169"/>
      <c r="G391" s="170"/>
      <c r="H391" s="171"/>
      <c r="I391" s="172" t="str">
        <f>IF(D391="","",SUMIFS(MOVI_ENTR!I:I,MOVI_ENTR!D:D,D391,MOVI_ENTR!O:O,L391)-SUMIFS(MOVI_SAID!H:H,MOVI_SAID!D:D,D391,MOVI_SAID!L:L,L391))</f>
        <v/>
      </c>
      <c r="J391" s="153" t="str">
        <f>IF(D391="","",VLOOKUP(D391,CADA_PROD!D:G,4,0)*H391)</f>
        <v/>
      </c>
      <c r="K391" s="14"/>
      <c r="L391" s="14"/>
      <c r="M391" s="21"/>
      <c r="N391" s="21"/>
      <c r="O391" s="21"/>
      <c r="P391" s="21"/>
    </row>
    <row r="392" spans="1:16" s="16" customFormat="1" ht="30" customHeight="1">
      <c r="A392" s="21"/>
      <c r="B392" s="21" t="str">
        <f t="shared" si="6"/>
        <v/>
      </c>
      <c r="C392" s="170"/>
      <c r="D392" s="168"/>
      <c r="E392" s="154" t="str">
        <f>IFERROR(VLOOKUP(D392,CADA_PROD!D:H,5,0),"")</f>
        <v/>
      </c>
      <c r="F392" s="169"/>
      <c r="G392" s="170"/>
      <c r="H392" s="171"/>
      <c r="I392" s="172" t="str">
        <f>IF(D392="","",SUMIFS(MOVI_ENTR!I:I,MOVI_ENTR!D:D,D392,MOVI_ENTR!O:O,L392)-SUMIFS(MOVI_SAID!H:H,MOVI_SAID!D:D,D392,MOVI_SAID!L:L,L392))</f>
        <v/>
      </c>
      <c r="J392" s="153" t="str">
        <f>IF(D392="","",VLOOKUP(D392,CADA_PROD!D:G,4,0)*H392)</f>
        <v/>
      </c>
      <c r="K392" s="14"/>
      <c r="L392" s="14"/>
      <c r="M392" s="21"/>
      <c r="N392" s="21"/>
      <c r="O392" s="21"/>
      <c r="P392" s="21"/>
    </row>
    <row r="393" spans="1:16" s="16" customFormat="1" ht="30" customHeight="1">
      <c r="A393" s="21"/>
      <c r="B393" s="21" t="str">
        <f t="shared" si="6"/>
        <v/>
      </c>
      <c r="C393" s="170"/>
      <c r="D393" s="168"/>
      <c r="E393" s="154" t="str">
        <f>IFERROR(VLOOKUP(D393,CADA_PROD!D:H,5,0),"")</f>
        <v/>
      </c>
      <c r="F393" s="169"/>
      <c r="G393" s="170"/>
      <c r="H393" s="171"/>
      <c r="I393" s="172" t="str">
        <f>IF(D393="","",SUMIFS(MOVI_ENTR!I:I,MOVI_ENTR!D:D,D393,MOVI_ENTR!O:O,L393)-SUMIFS(MOVI_SAID!H:H,MOVI_SAID!D:D,D393,MOVI_SAID!L:L,L393))</f>
        <v/>
      </c>
      <c r="J393" s="153" t="str">
        <f>IF(D393="","",VLOOKUP(D393,CADA_PROD!D:G,4,0)*H393)</f>
        <v/>
      </c>
      <c r="K393" s="14"/>
      <c r="L393" s="14"/>
      <c r="M393" s="21"/>
      <c r="N393" s="21"/>
      <c r="O393" s="21"/>
      <c r="P393" s="21"/>
    </row>
    <row r="394" spans="1:16" s="16" customFormat="1" ht="30" customHeight="1">
      <c r="A394" s="21"/>
      <c r="B394" s="21" t="str">
        <f t="shared" si="6"/>
        <v/>
      </c>
      <c r="C394" s="170"/>
      <c r="D394" s="168"/>
      <c r="E394" s="154" t="str">
        <f>IFERROR(VLOOKUP(D394,CADA_PROD!D:H,5,0),"")</f>
        <v/>
      </c>
      <c r="F394" s="169"/>
      <c r="G394" s="170"/>
      <c r="H394" s="171"/>
      <c r="I394" s="172" t="str">
        <f>IF(D394="","",SUMIFS(MOVI_ENTR!I:I,MOVI_ENTR!D:D,D394,MOVI_ENTR!O:O,L394)-SUMIFS(MOVI_SAID!H:H,MOVI_SAID!D:D,D394,MOVI_SAID!L:L,L394))</f>
        <v/>
      </c>
      <c r="J394" s="153" t="str">
        <f>IF(D394="","",VLOOKUP(D394,CADA_PROD!D:G,4,0)*H394)</f>
        <v/>
      </c>
      <c r="K394" s="14"/>
      <c r="L394" s="14"/>
      <c r="M394" s="21"/>
      <c r="N394" s="21"/>
      <c r="O394" s="21"/>
      <c r="P394" s="21"/>
    </row>
    <row r="395" spans="1:16" s="16" customFormat="1" ht="30" customHeight="1">
      <c r="A395" s="21"/>
      <c r="B395" s="21" t="str">
        <f t="shared" si="6"/>
        <v/>
      </c>
      <c r="C395" s="170"/>
      <c r="D395" s="168"/>
      <c r="E395" s="154" t="str">
        <f>IFERROR(VLOOKUP(D395,CADA_PROD!D:H,5,0),"")</f>
        <v/>
      </c>
      <c r="F395" s="169"/>
      <c r="G395" s="170"/>
      <c r="H395" s="171"/>
      <c r="I395" s="172" t="str">
        <f>IF(D395="","",SUMIFS(MOVI_ENTR!I:I,MOVI_ENTR!D:D,D395,MOVI_ENTR!O:O,L395)-SUMIFS(MOVI_SAID!H:H,MOVI_SAID!D:D,D395,MOVI_SAID!L:L,L395))</f>
        <v/>
      </c>
      <c r="J395" s="153" t="str">
        <f>IF(D395="","",VLOOKUP(D395,CADA_PROD!D:G,4,0)*H395)</f>
        <v/>
      </c>
      <c r="K395" s="14"/>
      <c r="L395" s="14"/>
      <c r="M395" s="21"/>
      <c r="N395" s="21"/>
      <c r="O395" s="21"/>
      <c r="P395" s="21"/>
    </row>
    <row r="396" spans="1:16" s="16" customFormat="1" ht="30" customHeight="1">
      <c r="A396" s="21"/>
      <c r="B396" s="21" t="str">
        <f t="shared" si="6"/>
        <v/>
      </c>
      <c r="C396" s="170"/>
      <c r="D396" s="168"/>
      <c r="E396" s="154" t="str">
        <f>IFERROR(VLOOKUP(D396,CADA_PROD!D:H,5,0),"")</f>
        <v/>
      </c>
      <c r="F396" s="169"/>
      <c r="G396" s="170"/>
      <c r="H396" s="171"/>
      <c r="I396" s="172" t="str">
        <f>IF(D396="","",SUMIFS(MOVI_ENTR!I:I,MOVI_ENTR!D:D,D396,MOVI_ENTR!O:O,L396)-SUMIFS(MOVI_SAID!H:H,MOVI_SAID!D:D,D396,MOVI_SAID!L:L,L396))</f>
        <v/>
      </c>
      <c r="J396" s="153" t="str">
        <f>IF(D396="","",VLOOKUP(D396,CADA_PROD!D:G,4,0)*H396)</f>
        <v/>
      </c>
      <c r="K396" s="14"/>
      <c r="L396" s="14"/>
      <c r="M396" s="21"/>
      <c r="N396" s="21"/>
      <c r="O396" s="21"/>
      <c r="P396" s="21"/>
    </row>
    <row r="397" spans="1:16" s="16" customFormat="1" ht="30" customHeight="1">
      <c r="A397" s="21"/>
      <c r="B397" s="21" t="str">
        <f t="shared" si="6"/>
        <v/>
      </c>
      <c r="C397" s="170"/>
      <c r="D397" s="168"/>
      <c r="E397" s="154" t="str">
        <f>IFERROR(VLOOKUP(D397,CADA_PROD!D:H,5,0),"")</f>
        <v/>
      </c>
      <c r="F397" s="169"/>
      <c r="G397" s="170"/>
      <c r="H397" s="171"/>
      <c r="I397" s="172" t="str">
        <f>IF(D397="","",SUMIFS(MOVI_ENTR!I:I,MOVI_ENTR!D:D,D397,MOVI_ENTR!O:O,L397)-SUMIFS(MOVI_SAID!H:H,MOVI_SAID!D:D,D397,MOVI_SAID!L:L,L397))</f>
        <v/>
      </c>
      <c r="J397" s="153" t="str">
        <f>IF(D397="","",VLOOKUP(D397,CADA_PROD!D:G,4,0)*H397)</f>
        <v/>
      </c>
      <c r="K397" s="14"/>
      <c r="L397" s="14"/>
      <c r="M397" s="21"/>
      <c r="N397" s="21"/>
      <c r="O397" s="21"/>
      <c r="P397" s="21"/>
    </row>
    <row r="398" spans="1:16" s="16" customFormat="1" ht="30" customHeight="1">
      <c r="A398" s="21"/>
      <c r="B398" s="21" t="str">
        <f t="shared" si="6"/>
        <v/>
      </c>
      <c r="C398" s="170"/>
      <c r="D398" s="168"/>
      <c r="E398" s="154" t="str">
        <f>IFERROR(VLOOKUP(D398,CADA_PROD!D:H,5,0),"")</f>
        <v/>
      </c>
      <c r="F398" s="169"/>
      <c r="G398" s="170"/>
      <c r="H398" s="171"/>
      <c r="I398" s="172" t="str">
        <f>IF(D398="","",SUMIFS(MOVI_ENTR!I:I,MOVI_ENTR!D:D,D398,MOVI_ENTR!O:O,L398)-SUMIFS(MOVI_SAID!H:H,MOVI_SAID!D:D,D398,MOVI_SAID!L:L,L398))</f>
        <v/>
      </c>
      <c r="J398" s="153" t="str">
        <f>IF(D398="","",VLOOKUP(D398,CADA_PROD!D:G,4,0)*H398)</f>
        <v/>
      </c>
      <c r="K398" s="14"/>
      <c r="L398" s="14"/>
      <c r="M398" s="21"/>
      <c r="N398" s="21"/>
      <c r="O398" s="21"/>
      <c r="P398" s="21"/>
    </row>
    <row r="399" spans="1:16" s="16" customFormat="1" ht="30" customHeight="1">
      <c r="A399" s="21"/>
      <c r="B399" s="21" t="str">
        <f t="shared" si="6"/>
        <v/>
      </c>
      <c r="C399" s="170"/>
      <c r="D399" s="168"/>
      <c r="E399" s="154" t="str">
        <f>IFERROR(VLOOKUP(D399,CADA_PROD!D:H,5,0),"")</f>
        <v/>
      </c>
      <c r="F399" s="169"/>
      <c r="G399" s="170"/>
      <c r="H399" s="171"/>
      <c r="I399" s="172" t="str">
        <f>IF(D399="","",SUMIFS(MOVI_ENTR!I:I,MOVI_ENTR!D:D,D399,MOVI_ENTR!O:O,L399)-SUMIFS(MOVI_SAID!H:H,MOVI_SAID!D:D,D399,MOVI_SAID!L:L,L399))</f>
        <v/>
      </c>
      <c r="J399" s="153" t="str">
        <f>IF(D399="","",VLOOKUP(D399,CADA_PROD!D:G,4,0)*H399)</f>
        <v/>
      </c>
      <c r="K399" s="14"/>
      <c r="L399" s="14"/>
      <c r="M399" s="21"/>
      <c r="N399" s="21"/>
      <c r="O399" s="21"/>
      <c r="P399" s="21"/>
    </row>
    <row r="400" spans="1:16" s="16" customFormat="1" ht="30" customHeight="1">
      <c r="A400" s="21"/>
      <c r="B400" s="21" t="str">
        <f t="shared" si="6"/>
        <v/>
      </c>
      <c r="C400" s="170"/>
      <c r="D400" s="168"/>
      <c r="E400" s="154" t="str">
        <f>IFERROR(VLOOKUP(D400,CADA_PROD!D:H,5,0),"")</f>
        <v/>
      </c>
      <c r="F400" s="169"/>
      <c r="G400" s="170"/>
      <c r="H400" s="171"/>
      <c r="I400" s="172" t="str">
        <f>IF(D400="","",SUMIFS(MOVI_ENTR!I:I,MOVI_ENTR!D:D,D400,MOVI_ENTR!O:O,L400)-SUMIFS(MOVI_SAID!H:H,MOVI_SAID!D:D,D400,MOVI_SAID!L:L,L400))</f>
        <v/>
      </c>
      <c r="J400" s="153" t="str">
        <f>IF(D400="","",VLOOKUP(D400,CADA_PROD!D:G,4,0)*H400)</f>
        <v/>
      </c>
      <c r="K400" s="14"/>
      <c r="L400" s="14"/>
      <c r="M400" s="21"/>
      <c r="N400" s="21"/>
      <c r="O400" s="21"/>
      <c r="P400" s="21"/>
    </row>
    <row r="401" spans="1:16" s="16" customFormat="1" ht="30" customHeight="1">
      <c r="A401" s="21"/>
      <c r="B401" s="21" t="str">
        <f t="shared" si="6"/>
        <v/>
      </c>
      <c r="C401" s="170"/>
      <c r="D401" s="168"/>
      <c r="E401" s="154" t="str">
        <f>IFERROR(VLOOKUP(D401,CADA_PROD!D:H,5,0),"")</f>
        <v/>
      </c>
      <c r="F401" s="169"/>
      <c r="G401" s="170"/>
      <c r="H401" s="171"/>
      <c r="I401" s="172" t="str">
        <f>IF(D401="","",SUMIFS(MOVI_ENTR!I:I,MOVI_ENTR!D:D,D401,MOVI_ENTR!O:O,L401)-SUMIFS(MOVI_SAID!H:H,MOVI_SAID!D:D,D401,MOVI_SAID!L:L,L401))</f>
        <v/>
      </c>
      <c r="J401" s="153" t="str">
        <f>IF(D401="","",VLOOKUP(D401,CADA_PROD!D:G,4,0)*H401)</f>
        <v/>
      </c>
      <c r="K401" s="14"/>
      <c r="L401" s="14"/>
      <c r="M401" s="21"/>
      <c r="N401" s="21"/>
      <c r="O401" s="21"/>
      <c r="P401" s="21"/>
    </row>
    <row r="402" spans="1:16" s="16" customFormat="1" ht="30" customHeight="1">
      <c r="A402" s="21"/>
      <c r="B402" s="21" t="str">
        <f t="shared" si="6"/>
        <v/>
      </c>
      <c r="C402" s="170"/>
      <c r="D402" s="168"/>
      <c r="E402" s="154" t="str">
        <f>IFERROR(VLOOKUP(D402,CADA_PROD!D:H,5,0),"")</f>
        <v/>
      </c>
      <c r="F402" s="169"/>
      <c r="G402" s="170"/>
      <c r="H402" s="171"/>
      <c r="I402" s="172" t="str">
        <f>IF(D402="","",SUMIFS(MOVI_ENTR!I:I,MOVI_ENTR!D:D,D402,MOVI_ENTR!O:O,L402)-SUMIFS(MOVI_SAID!H:H,MOVI_SAID!D:D,D402,MOVI_SAID!L:L,L402))</f>
        <v/>
      </c>
      <c r="J402" s="153" t="str">
        <f>IF(D402="","",VLOOKUP(D402,CADA_PROD!D:G,4,0)*H402)</f>
        <v/>
      </c>
      <c r="K402" s="14"/>
      <c r="L402" s="14"/>
      <c r="M402" s="21"/>
      <c r="N402" s="21"/>
      <c r="O402" s="21"/>
      <c r="P402" s="21"/>
    </row>
    <row r="403" spans="1:16" s="16" customFormat="1" ht="30" customHeight="1">
      <c r="A403" s="21"/>
      <c r="B403" s="21" t="str">
        <f t="shared" si="6"/>
        <v/>
      </c>
      <c r="C403" s="170"/>
      <c r="D403" s="168"/>
      <c r="E403" s="154" t="str">
        <f>IFERROR(VLOOKUP(D403,CADA_PROD!D:H,5,0),"")</f>
        <v/>
      </c>
      <c r="F403" s="169"/>
      <c r="G403" s="170"/>
      <c r="H403" s="171"/>
      <c r="I403" s="172" t="str">
        <f>IF(D403="","",SUMIFS(MOVI_ENTR!I:I,MOVI_ENTR!D:D,D403,MOVI_ENTR!O:O,L403)-SUMIFS(MOVI_SAID!H:H,MOVI_SAID!D:D,D403,MOVI_SAID!L:L,L403))</f>
        <v/>
      </c>
      <c r="J403" s="153" t="str">
        <f>IF(D403="","",VLOOKUP(D403,CADA_PROD!D:G,4,0)*H403)</f>
        <v/>
      </c>
      <c r="K403" s="14"/>
      <c r="L403" s="14"/>
      <c r="M403" s="21"/>
      <c r="N403" s="21"/>
      <c r="O403" s="21"/>
      <c r="P403" s="21"/>
    </row>
    <row r="404" spans="1:16" s="16" customFormat="1" ht="30" customHeight="1">
      <c r="A404" s="21"/>
      <c r="B404" s="21" t="str">
        <f t="shared" si="6"/>
        <v/>
      </c>
      <c r="C404" s="170"/>
      <c r="D404" s="168"/>
      <c r="E404" s="154" t="str">
        <f>IFERROR(VLOOKUP(D404,CADA_PROD!D:H,5,0),"")</f>
        <v/>
      </c>
      <c r="F404" s="169"/>
      <c r="G404" s="170"/>
      <c r="H404" s="171"/>
      <c r="I404" s="172" t="str">
        <f>IF(D404="","",SUMIFS(MOVI_ENTR!I:I,MOVI_ENTR!D:D,D404,MOVI_ENTR!O:O,L404)-SUMIFS(MOVI_SAID!H:H,MOVI_SAID!D:D,D404,MOVI_SAID!L:L,L404))</f>
        <v/>
      </c>
      <c r="J404" s="153" t="str">
        <f>IF(D404="","",VLOOKUP(D404,CADA_PROD!D:G,4,0)*H404)</f>
        <v/>
      </c>
      <c r="K404" s="14"/>
      <c r="L404" s="14"/>
      <c r="M404" s="21"/>
      <c r="N404" s="21"/>
      <c r="O404" s="21"/>
      <c r="P404" s="21"/>
    </row>
    <row r="405" spans="1:16" s="16" customFormat="1" ht="30" customHeight="1">
      <c r="A405" s="21"/>
      <c r="B405" s="21" t="str">
        <f t="shared" si="6"/>
        <v/>
      </c>
      <c r="C405" s="170"/>
      <c r="D405" s="168"/>
      <c r="E405" s="154" t="str">
        <f>IFERROR(VLOOKUP(D405,CADA_PROD!D:H,5,0),"")</f>
        <v/>
      </c>
      <c r="F405" s="169"/>
      <c r="G405" s="170"/>
      <c r="H405" s="171"/>
      <c r="I405" s="172" t="str">
        <f>IF(D405="","",SUMIFS(MOVI_ENTR!I:I,MOVI_ENTR!D:D,D405,MOVI_ENTR!O:O,L405)-SUMIFS(MOVI_SAID!H:H,MOVI_SAID!D:D,D405,MOVI_SAID!L:L,L405))</f>
        <v/>
      </c>
      <c r="J405" s="153" t="str">
        <f>IF(D405="","",VLOOKUP(D405,CADA_PROD!D:G,4,0)*H405)</f>
        <v/>
      </c>
      <c r="K405" s="14"/>
      <c r="L405" s="14"/>
      <c r="M405" s="21"/>
      <c r="N405" s="21"/>
      <c r="O405" s="21"/>
      <c r="P405" s="21"/>
    </row>
    <row r="406" spans="1:16" s="16" customFormat="1" ht="30" customHeight="1">
      <c r="A406" s="21"/>
      <c r="B406" s="21" t="str">
        <f t="shared" si="6"/>
        <v/>
      </c>
      <c r="C406" s="170"/>
      <c r="D406" s="168"/>
      <c r="E406" s="154" t="str">
        <f>IFERROR(VLOOKUP(D406,CADA_PROD!D:H,5,0),"")</f>
        <v/>
      </c>
      <c r="F406" s="169"/>
      <c r="G406" s="170"/>
      <c r="H406" s="171"/>
      <c r="I406" s="172" t="str">
        <f>IF(D406="","",SUMIFS(MOVI_ENTR!I:I,MOVI_ENTR!D:D,D406,MOVI_ENTR!O:O,L406)-SUMIFS(MOVI_SAID!H:H,MOVI_SAID!D:D,D406,MOVI_SAID!L:L,L406))</f>
        <v/>
      </c>
      <c r="J406" s="153" t="str">
        <f>IF(D406="","",VLOOKUP(D406,CADA_PROD!D:G,4,0)*H406)</f>
        <v/>
      </c>
      <c r="K406" s="14"/>
      <c r="L406" s="14"/>
      <c r="M406" s="21"/>
      <c r="N406" s="21"/>
      <c r="O406" s="21"/>
      <c r="P406" s="21"/>
    </row>
    <row r="407" spans="1:16" s="16" customFormat="1" ht="30" customHeight="1">
      <c r="A407" s="21"/>
      <c r="B407" s="21" t="str">
        <f t="shared" si="6"/>
        <v/>
      </c>
      <c r="C407" s="170"/>
      <c r="D407" s="168"/>
      <c r="E407" s="154" t="str">
        <f>IFERROR(VLOOKUP(D407,CADA_PROD!D:H,5,0),"")</f>
        <v/>
      </c>
      <c r="F407" s="169"/>
      <c r="G407" s="170"/>
      <c r="H407" s="171"/>
      <c r="I407" s="172" t="str">
        <f>IF(D407="","",SUMIFS(MOVI_ENTR!I:I,MOVI_ENTR!D:D,D407,MOVI_ENTR!O:O,L407)-SUMIFS(MOVI_SAID!H:H,MOVI_SAID!D:D,D407,MOVI_SAID!L:L,L407))</f>
        <v/>
      </c>
      <c r="J407" s="153" t="str">
        <f>IF(D407="","",VLOOKUP(D407,CADA_PROD!D:G,4,0)*H407)</f>
        <v/>
      </c>
      <c r="K407" s="14"/>
      <c r="L407" s="14"/>
      <c r="M407" s="21"/>
      <c r="N407" s="21"/>
      <c r="O407" s="21"/>
      <c r="P407" s="21"/>
    </row>
    <row r="408" spans="1:16" s="16" customFormat="1" ht="30" customHeight="1">
      <c r="A408" s="21"/>
      <c r="B408" s="21" t="str">
        <f t="shared" si="6"/>
        <v/>
      </c>
      <c r="C408" s="170"/>
      <c r="D408" s="168"/>
      <c r="E408" s="154" t="str">
        <f>IFERROR(VLOOKUP(D408,CADA_PROD!D:H,5,0),"")</f>
        <v/>
      </c>
      <c r="F408" s="169"/>
      <c r="G408" s="170"/>
      <c r="H408" s="171"/>
      <c r="I408" s="172" t="str">
        <f>IF(D408="","",SUMIFS(MOVI_ENTR!I:I,MOVI_ENTR!D:D,D408,MOVI_ENTR!O:O,L408)-SUMIFS(MOVI_SAID!H:H,MOVI_SAID!D:D,D408,MOVI_SAID!L:L,L408))</f>
        <v/>
      </c>
      <c r="J408" s="153" t="str">
        <f>IF(D408="","",VLOOKUP(D408,CADA_PROD!D:G,4,0)*H408)</f>
        <v/>
      </c>
      <c r="K408" s="14"/>
      <c r="L408" s="14"/>
      <c r="M408" s="21"/>
      <c r="N408" s="21"/>
      <c r="O408" s="21"/>
      <c r="P408" s="21"/>
    </row>
    <row r="409" spans="1:16" s="16" customFormat="1" ht="30" customHeight="1">
      <c r="A409" s="21"/>
      <c r="B409" s="21" t="str">
        <f t="shared" si="6"/>
        <v/>
      </c>
      <c r="C409" s="170"/>
      <c r="D409" s="168"/>
      <c r="E409" s="154" t="str">
        <f>IFERROR(VLOOKUP(D409,CADA_PROD!D:H,5,0),"")</f>
        <v/>
      </c>
      <c r="F409" s="169"/>
      <c r="G409" s="170"/>
      <c r="H409" s="171"/>
      <c r="I409" s="172" t="str">
        <f>IF(D409="","",SUMIFS(MOVI_ENTR!I:I,MOVI_ENTR!D:D,D409,MOVI_ENTR!O:O,L409)-SUMIFS(MOVI_SAID!H:H,MOVI_SAID!D:D,D409,MOVI_SAID!L:L,L409))</f>
        <v/>
      </c>
      <c r="J409" s="153" t="str">
        <f>IF(D409="","",VLOOKUP(D409,CADA_PROD!D:G,4,0)*H409)</f>
        <v/>
      </c>
      <c r="K409" s="14"/>
      <c r="L409" s="14"/>
      <c r="M409" s="21"/>
      <c r="N409" s="21"/>
      <c r="O409" s="21"/>
      <c r="P409" s="21"/>
    </row>
    <row r="410" spans="1:16" s="16" customFormat="1" ht="30" customHeight="1">
      <c r="A410" s="21"/>
      <c r="B410" s="21" t="str">
        <f t="shared" si="6"/>
        <v/>
      </c>
      <c r="C410" s="170"/>
      <c r="D410" s="168"/>
      <c r="E410" s="154" t="str">
        <f>IFERROR(VLOOKUP(D410,CADA_PROD!D:H,5,0),"")</f>
        <v/>
      </c>
      <c r="F410" s="169"/>
      <c r="G410" s="170"/>
      <c r="H410" s="171"/>
      <c r="I410" s="172" t="str">
        <f>IF(D410="","",SUMIFS(MOVI_ENTR!I:I,MOVI_ENTR!D:D,D410,MOVI_ENTR!O:O,L410)-SUMIFS(MOVI_SAID!H:H,MOVI_SAID!D:D,D410,MOVI_SAID!L:L,L410))</f>
        <v/>
      </c>
      <c r="J410" s="153" t="str">
        <f>IF(D410="","",VLOOKUP(D410,CADA_PROD!D:G,4,0)*H410)</f>
        <v/>
      </c>
      <c r="K410" s="14"/>
      <c r="L410" s="14"/>
      <c r="M410" s="21"/>
      <c r="N410" s="21"/>
      <c r="O410" s="21"/>
      <c r="P410" s="21"/>
    </row>
    <row r="411" spans="1:16" s="16" customFormat="1" ht="30" customHeight="1">
      <c r="A411" s="21"/>
      <c r="B411" s="21" t="str">
        <f t="shared" si="6"/>
        <v/>
      </c>
      <c r="C411" s="170"/>
      <c r="D411" s="168"/>
      <c r="E411" s="154" t="str">
        <f>IFERROR(VLOOKUP(D411,CADA_PROD!D:H,5,0),"")</f>
        <v/>
      </c>
      <c r="F411" s="169"/>
      <c r="G411" s="170"/>
      <c r="H411" s="171"/>
      <c r="I411" s="172" t="str">
        <f>IF(D411="","",SUMIFS(MOVI_ENTR!I:I,MOVI_ENTR!D:D,D411,MOVI_ENTR!O:O,L411)-SUMIFS(MOVI_SAID!H:H,MOVI_SAID!D:D,D411,MOVI_SAID!L:L,L411))</f>
        <v/>
      </c>
      <c r="J411" s="153" t="str">
        <f>IF(D411="","",VLOOKUP(D411,CADA_PROD!D:G,4,0)*H411)</f>
        <v/>
      </c>
      <c r="K411" s="14"/>
      <c r="L411" s="14"/>
      <c r="M411" s="21"/>
      <c r="N411" s="21"/>
      <c r="O411" s="21"/>
      <c r="P411" s="21"/>
    </row>
    <row r="412" spans="1:16" s="16" customFormat="1" ht="30" customHeight="1">
      <c r="A412" s="21"/>
      <c r="B412" s="21" t="str">
        <f t="shared" si="6"/>
        <v/>
      </c>
      <c r="C412" s="170"/>
      <c r="D412" s="168"/>
      <c r="E412" s="154" t="str">
        <f>IFERROR(VLOOKUP(D412,CADA_PROD!D:H,5,0),"")</f>
        <v/>
      </c>
      <c r="F412" s="169"/>
      <c r="G412" s="170"/>
      <c r="H412" s="171"/>
      <c r="I412" s="172" t="str">
        <f>IF(D412="","",SUMIFS(MOVI_ENTR!I:I,MOVI_ENTR!D:D,D412,MOVI_ENTR!O:O,L412)-SUMIFS(MOVI_SAID!H:H,MOVI_SAID!D:D,D412,MOVI_SAID!L:L,L412))</f>
        <v/>
      </c>
      <c r="J412" s="153" t="str">
        <f>IF(D412="","",VLOOKUP(D412,CADA_PROD!D:G,4,0)*H412)</f>
        <v/>
      </c>
      <c r="K412" s="14"/>
      <c r="L412" s="14"/>
      <c r="M412" s="21"/>
      <c r="N412" s="21"/>
      <c r="O412" s="21"/>
      <c r="P412" s="21"/>
    </row>
    <row r="413" spans="1:16" s="16" customFormat="1" ht="30" customHeight="1">
      <c r="A413" s="21"/>
      <c r="B413" s="21" t="str">
        <f t="shared" si="6"/>
        <v/>
      </c>
      <c r="C413" s="170"/>
      <c r="D413" s="168"/>
      <c r="E413" s="154" t="str">
        <f>IFERROR(VLOOKUP(D413,CADA_PROD!D:H,5,0),"")</f>
        <v/>
      </c>
      <c r="F413" s="169"/>
      <c r="G413" s="170"/>
      <c r="H413" s="171"/>
      <c r="I413" s="172" t="str">
        <f>IF(D413="","",SUMIFS(MOVI_ENTR!I:I,MOVI_ENTR!D:D,D413,MOVI_ENTR!O:O,L413)-SUMIFS(MOVI_SAID!H:H,MOVI_SAID!D:D,D413,MOVI_SAID!L:L,L413))</f>
        <v/>
      </c>
      <c r="J413" s="153" t="str">
        <f>IF(D413="","",VLOOKUP(D413,CADA_PROD!D:G,4,0)*H413)</f>
        <v/>
      </c>
      <c r="K413" s="14"/>
      <c r="L413" s="14"/>
      <c r="M413" s="21"/>
      <c r="N413" s="21"/>
      <c r="O413" s="21"/>
      <c r="P413" s="21"/>
    </row>
    <row r="414" spans="1:16" s="16" customFormat="1" ht="30" customHeight="1">
      <c r="A414" s="21"/>
      <c r="B414" s="21" t="str">
        <f t="shared" si="6"/>
        <v/>
      </c>
      <c r="C414" s="170"/>
      <c r="D414" s="168"/>
      <c r="E414" s="154" t="str">
        <f>IFERROR(VLOOKUP(D414,CADA_PROD!D:H,5,0),"")</f>
        <v/>
      </c>
      <c r="F414" s="169"/>
      <c r="G414" s="170"/>
      <c r="H414" s="171"/>
      <c r="I414" s="172" t="str">
        <f>IF(D414="","",SUMIFS(MOVI_ENTR!I:I,MOVI_ENTR!D:D,D414,MOVI_ENTR!O:O,L414)-SUMIFS(MOVI_SAID!H:H,MOVI_SAID!D:D,D414,MOVI_SAID!L:L,L414))</f>
        <v/>
      </c>
      <c r="J414" s="153" t="str">
        <f>IF(D414="","",VLOOKUP(D414,CADA_PROD!D:G,4,0)*H414)</f>
        <v/>
      </c>
      <c r="K414" s="14"/>
      <c r="L414" s="14"/>
      <c r="M414" s="21"/>
      <c r="N414" s="21"/>
      <c r="O414" s="21"/>
      <c r="P414" s="21"/>
    </row>
    <row r="415" spans="1:16" s="16" customFormat="1" ht="30" customHeight="1">
      <c r="A415" s="21"/>
      <c r="B415" s="21" t="str">
        <f t="shared" si="6"/>
        <v/>
      </c>
      <c r="C415" s="170"/>
      <c r="D415" s="168"/>
      <c r="E415" s="154" t="str">
        <f>IFERROR(VLOOKUP(D415,CADA_PROD!D:H,5,0),"")</f>
        <v/>
      </c>
      <c r="F415" s="169"/>
      <c r="G415" s="170"/>
      <c r="H415" s="171"/>
      <c r="I415" s="172" t="str">
        <f>IF(D415="","",SUMIFS(MOVI_ENTR!I:I,MOVI_ENTR!D:D,D415,MOVI_ENTR!O:O,L415)-SUMIFS(MOVI_SAID!H:H,MOVI_SAID!D:D,D415,MOVI_SAID!L:L,L415))</f>
        <v/>
      </c>
      <c r="J415" s="153" t="str">
        <f>IF(D415="","",VLOOKUP(D415,CADA_PROD!D:G,4,0)*H415)</f>
        <v/>
      </c>
      <c r="K415" s="14"/>
      <c r="L415" s="14"/>
      <c r="M415" s="21"/>
      <c r="N415" s="21"/>
      <c r="O415" s="21"/>
      <c r="P415" s="21"/>
    </row>
    <row r="416" spans="1:16" s="16" customFormat="1" ht="30" customHeight="1">
      <c r="A416" s="21"/>
      <c r="B416" s="21" t="str">
        <f t="shared" si="6"/>
        <v/>
      </c>
      <c r="C416" s="170"/>
      <c r="D416" s="168"/>
      <c r="E416" s="154" t="str">
        <f>IFERROR(VLOOKUP(D416,CADA_PROD!D:H,5,0),"")</f>
        <v/>
      </c>
      <c r="F416" s="169"/>
      <c r="G416" s="170"/>
      <c r="H416" s="171"/>
      <c r="I416" s="172" t="str">
        <f>IF(D416="","",SUMIFS(MOVI_ENTR!I:I,MOVI_ENTR!D:D,D416,MOVI_ENTR!O:O,L416)-SUMIFS(MOVI_SAID!H:H,MOVI_SAID!D:D,D416,MOVI_SAID!L:L,L416))</f>
        <v/>
      </c>
      <c r="J416" s="153" t="str">
        <f>IF(D416="","",VLOOKUP(D416,CADA_PROD!D:G,4,0)*H416)</f>
        <v/>
      </c>
      <c r="K416" s="14"/>
      <c r="L416" s="14"/>
      <c r="M416" s="21"/>
      <c r="N416" s="21"/>
      <c r="O416" s="21"/>
      <c r="P416" s="21"/>
    </row>
    <row r="417" spans="1:16" s="16" customFormat="1" ht="30" customHeight="1">
      <c r="A417" s="21"/>
      <c r="B417" s="21" t="str">
        <f t="shared" si="6"/>
        <v/>
      </c>
      <c r="C417" s="170"/>
      <c r="D417" s="168"/>
      <c r="E417" s="154" t="str">
        <f>IFERROR(VLOOKUP(D417,CADA_PROD!D:H,5,0),"")</f>
        <v/>
      </c>
      <c r="F417" s="169"/>
      <c r="G417" s="170"/>
      <c r="H417" s="171"/>
      <c r="I417" s="172" t="str">
        <f>IF(D417="","",SUMIFS(MOVI_ENTR!I:I,MOVI_ENTR!D:D,D417,MOVI_ENTR!O:O,L417)-SUMIFS(MOVI_SAID!H:H,MOVI_SAID!D:D,D417,MOVI_SAID!L:L,L417))</f>
        <v/>
      </c>
      <c r="J417" s="153" t="str">
        <f>IF(D417="","",VLOOKUP(D417,CADA_PROD!D:G,4,0)*H417)</f>
        <v/>
      </c>
      <c r="K417" s="14"/>
      <c r="L417" s="14"/>
      <c r="M417" s="21"/>
      <c r="N417" s="21"/>
      <c r="O417" s="21"/>
      <c r="P417" s="21"/>
    </row>
    <row r="418" spans="1:16" s="16" customFormat="1" ht="30" customHeight="1">
      <c r="A418" s="21"/>
      <c r="B418" s="21" t="str">
        <f t="shared" si="6"/>
        <v/>
      </c>
      <c r="C418" s="170"/>
      <c r="D418" s="168"/>
      <c r="E418" s="154" t="str">
        <f>IFERROR(VLOOKUP(D418,CADA_PROD!D:H,5,0),"")</f>
        <v/>
      </c>
      <c r="F418" s="169"/>
      <c r="G418" s="170"/>
      <c r="H418" s="171"/>
      <c r="I418" s="172" t="str">
        <f>IF(D418="","",SUMIFS(MOVI_ENTR!I:I,MOVI_ENTR!D:D,D418,MOVI_ENTR!O:O,L418)-SUMIFS(MOVI_SAID!H:H,MOVI_SAID!D:D,D418,MOVI_SAID!L:L,L418))</f>
        <v/>
      </c>
      <c r="J418" s="153" t="str">
        <f>IF(D418="","",VLOOKUP(D418,CADA_PROD!D:G,4,0)*H418)</f>
        <v/>
      </c>
      <c r="K418" s="14"/>
      <c r="L418" s="14"/>
      <c r="M418" s="21"/>
      <c r="N418" s="21"/>
      <c r="O418" s="21"/>
      <c r="P418" s="21"/>
    </row>
    <row r="419" spans="1:16" s="16" customFormat="1" ht="30" customHeight="1">
      <c r="A419" s="21"/>
      <c r="B419" s="21" t="str">
        <f t="shared" si="6"/>
        <v/>
      </c>
      <c r="C419" s="170"/>
      <c r="D419" s="168"/>
      <c r="E419" s="154" t="str">
        <f>IFERROR(VLOOKUP(D419,CADA_PROD!D:H,5,0),"")</f>
        <v/>
      </c>
      <c r="F419" s="169"/>
      <c r="G419" s="170"/>
      <c r="H419" s="171"/>
      <c r="I419" s="172" t="str">
        <f>IF(D419="","",SUMIFS(MOVI_ENTR!I:I,MOVI_ENTR!D:D,D419,MOVI_ENTR!O:O,L419)-SUMIFS(MOVI_SAID!H:H,MOVI_SAID!D:D,D419,MOVI_SAID!L:L,L419))</f>
        <v/>
      </c>
      <c r="J419" s="153" t="str">
        <f>IF(D419="","",VLOOKUP(D419,CADA_PROD!D:G,4,0)*H419)</f>
        <v/>
      </c>
      <c r="K419" s="14"/>
      <c r="L419" s="14"/>
      <c r="M419" s="21"/>
      <c r="N419" s="21"/>
      <c r="O419" s="21"/>
      <c r="P419" s="21"/>
    </row>
    <row r="420" spans="1:16" s="16" customFormat="1" ht="30" customHeight="1">
      <c r="A420" s="21"/>
      <c r="B420" s="21" t="str">
        <f t="shared" si="6"/>
        <v/>
      </c>
      <c r="C420" s="170"/>
      <c r="D420" s="168"/>
      <c r="E420" s="154" t="str">
        <f>IFERROR(VLOOKUP(D420,CADA_PROD!D:H,5,0),"")</f>
        <v/>
      </c>
      <c r="F420" s="169"/>
      <c r="G420" s="170"/>
      <c r="H420" s="171"/>
      <c r="I420" s="172" t="str">
        <f>IF(D420="","",SUMIFS(MOVI_ENTR!I:I,MOVI_ENTR!D:D,D420,MOVI_ENTR!O:O,L420)-SUMIFS(MOVI_SAID!H:H,MOVI_SAID!D:D,D420,MOVI_SAID!L:L,L420))</f>
        <v/>
      </c>
      <c r="J420" s="153" t="str">
        <f>IF(D420="","",VLOOKUP(D420,CADA_PROD!D:G,4,0)*H420)</f>
        <v/>
      </c>
      <c r="K420" s="14"/>
      <c r="L420" s="14"/>
      <c r="M420" s="21"/>
      <c r="N420" s="21"/>
      <c r="O420" s="21"/>
      <c r="P420" s="21"/>
    </row>
    <row r="421" spans="1:16" s="16" customFormat="1" ht="30" customHeight="1">
      <c r="A421" s="21"/>
      <c r="B421" s="21" t="str">
        <f t="shared" si="6"/>
        <v/>
      </c>
      <c r="C421" s="170"/>
      <c r="D421" s="168"/>
      <c r="E421" s="154" t="str">
        <f>IFERROR(VLOOKUP(D421,CADA_PROD!D:H,5,0),"")</f>
        <v/>
      </c>
      <c r="F421" s="169"/>
      <c r="G421" s="170"/>
      <c r="H421" s="171"/>
      <c r="I421" s="172" t="str">
        <f>IF(D421="","",SUMIFS(MOVI_ENTR!I:I,MOVI_ENTR!D:D,D421,MOVI_ENTR!O:O,L421)-SUMIFS(MOVI_SAID!H:H,MOVI_SAID!D:D,D421,MOVI_SAID!L:L,L421))</f>
        <v/>
      </c>
      <c r="J421" s="153" t="str">
        <f>IF(D421="","",VLOOKUP(D421,CADA_PROD!D:G,4,0)*H421)</f>
        <v/>
      </c>
      <c r="K421" s="14"/>
      <c r="L421" s="14"/>
      <c r="M421" s="21"/>
      <c r="N421" s="21"/>
      <c r="O421" s="21"/>
      <c r="P421" s="21"/>
    </row>
    <row r="422" spans="1:16" s="16" customFormat="1" ht="30" customHeight="1">
      <c r="A422" s="21"/>
      <c r="B422" s="21" t="str">
        <f t="shared" si="6"/>
        <v/>
      </c>
      <c r="C422" s="170"/>
      <c r="D422" s="168"/>
      <c r="E422" s="154" t="str">
        <f>IFERROR(VLOOKUP(D422,CADA_PROD!D:H,5,0),"")</f>
        <v/>
      </c>
      <c r="F422" s="169"/>
      <c r="G422" s="170"/>
      <c r="H422" s="171"/>
      <c r="I422" s="172" t="str">
        <f>IF(D422="","",SUMIFS(MOVI_ENTR!I:I,MOVI_ENTR!D:D,D422,MOVI_ENTR!O:O,L422)-SUMIFS(MOVI_SAID!H:H,MOVI_SAID!D:D,D422,MOVI_SAID!L:L,L422))</f>
        <v/>
      </c>
      <c r="J422" s="153" t="str">
        <f>IF(D422="","",VLOOKUP(D422,CADA_PROD!D:G,4,0)*H422)</f>
        <v/>
      </c>
      <c r="K422" s="14"/>
      <c r="L422" s="14"/>
      <c r="M422" s="21"/>
      <c r="N422" s="21"/>
      <c r="O422" s="21"/>
      <c r="P422" s="21"/>
    </row>
    <row r="423" spans="1:16" s="16" customFormat="1" ht="30" customHeight="1">
      <c r="A423" s="21"/>
      <c r="B423" s="21" t="str">
        <f t="shared" si="6"/>
        <v/>
      </c>
      <c r="C423" s="170"/>
      <c r="D423" s="168"/>
      <c r="E423" s="154" t="str">
        <f>IFERROR(VLOOKUP(D423,CADA_PROD!D:H,5,0),"")</f>
        <v/>
      </c>
      <c r="F423" s="169"/>
      <c r="G423" s="170"/>
      <c r="H423" s="171"/>
      <c r="I423" s="172" t="str">
        <f>IF(D423="","",SUMIFS(MOVI_ENTR!I:I,MOVI_ENTR!D:D,D423,MOVI_ENTR!O:O,L423)-SUMIFS(MOVI_SAID!H:H,MOVI_SAID!D:D,D423,MOVI_SAID!L:L,L423))</f>
        <v/>
      </c>
      <c r="J423" s="153" t="str">
        <f>IF(D423="","",VLOOKUP(D423,CADA_PROD!D:G,4,0)*H423)</f>
        <v/>
      </c>
      <c r="K423" s="14"/>
      <c r="L423" s="14"/>
      <c r="M423" s="21"/>
      <c r="N423" s="21"/>
      <c r="O423" s="21"/>
      <c r="P423" s="21"/>
    </row>
    <row r="424" spans="1:16" s="16" customFormat="1" ht="30" customHeight="1">
      <c r="A424" s="21"/>
      <c r="B424" s="21" t="str">
        <f t="shared" si="6"/>
        <v/>
      </c>
      <c r="C424" s="170"/>
      <c r="D424" s="168"/>
      <c r="E424" s="154" t="str">
        <f>IFERROR(VLOOKUP(D424,CADA_PROD!D:H,5,0),"")</f>
        <v/>
      </c>
      <c r="F424" s="169"/>
      <c r="G424" s="170"/>
      <c r="H424" s="171"/>
      <c r="I424" s="172" t="str">
        <f>IF(D424="","",SUMIFS(MOVI_ENTR!I:I,MOVI_ENTR!D:D,D424,MOVI_ENTR!O:O,L424)-SUMIFS(MOVI_SAID!H:H,MOVI_SAID!D:D,D424,MOVI_SAID!L:L,L424))</f>
        <v/>
      </c>
      <c r="J424" s="153" t="str">
        <f>IF(D424="","",VLOOKUP(D424,CADA_PROD!D:G,4,0)*H424)</f>
        <v/>
      </c>
      <c r="K424" s="14"/>
      <c r="L424" s="14"/>
      <c r="M424" s="21"/>
      <c r="N424" s="21"/>
      <c r="O424" s="21"/>
      <c r="P424" s="21"/>
    </row>
    <row r="425" spans="1:16" s="16" customFormat="1" ht="30" customHeight="1">
      <c r="A425" s="21"/>
      <c r="B425" s="21" t="str">
        <f t="shared" si="6"/>
        <v/>
      </c>
      <c r="C425" s="170"/>
      <c r="D425" s="168"/>
      <c r="E425" s="154" t="str">
        <f>IFERROR(VLOOKUP(D425,CADA_PROD!D:H,5,0),"")</f>
        <v/>
      </c>
      <c r="F425" s="169"/>
      <c r="G425" s="170"/>
      <c r="H425" s="171"/>
      <c r="I425" s="172" t="str">
        <f>IF(D425="","",SUMIFS(MOVI_ENTR!I:I,MOVI_ENTR!D:D,D425,MOVI_ENTR!O:O,L425)-SUMIFS(MOVI_SAID!H:H,MOVI_SAID!D:D,D425,MOVI_SAID!L:L,L425))</f>
        <v/>
      </c>
      <c r="J425" s="153" t="str">
        <f>IF(D425="","",VLOOKUP(D425,CADA_PROD!D:G,4,0)*H425)</f>
        <v/>
      </c>
      <c r="K425" s="14"/>
      <c r="L425" s="14"/>
      <c r="M425" s="21"/>
      <c r="N425" s="21"/>
      <c r="O425" s="21"/>
      <c r="P425" s="21"/>
    </row>
    <row r="426" spans="1:16" s="16" customFormat="1" ht="30" customHeight="1">
      <c r="A426" s="21"/>
      <c r="B426" s="21" t="str">
        <f t="shared" si="6"/>
        <v/>
      </c>
      <c r="C426" s="170"/>
      <c r="D426" s="168"/>
      <c r="E426" s="154" t="str">
        <f>IFERROR(VLOOKUP(D426,CADA_PROD!D:H,5,0),"")</f>
        <v/>
      </c>
      <c r="F426" s="169"/>
      <c r="G426" s="170"/>
      <c r="H426" s="171"/>
      <c r="I426" s="172" t="str">
        <f>IF(D426="","",SUMIFS(MOVI_ENTR!I:I,MOVI_ENTR!D:D,D426,MOVI_ENTR!O:O,L426)-SUMIFS(MOVI_SAID!H:H,MOVI_SAID!D:D,D426,MOVI_SAID!L:L,L426))</f>
        <v/>
      </c>
      <c r="J426" s="153" t="str">
        <f>IF(D426="","",VLOOKUP(D426,CADA_PROD!D:G,4,0)*H426)</f>
        <v/>
      </c>
      <c r="K426" s="14"/>
      <c r="L426" s="14"/>
      <c r="M426" s="21"/>
      <c r="N426" s="21"/>
      <c r="O426" s="21"/>
      <c r="P426" s="21"/>
    </row>
    <row r="427" spans="1:16" s="16" customFormat="1" ht="30" customHeight="1">
      <c r="A427" s="21"/>
      <c r="B427" s="21" t="str">
        <f t="shared" si="6"/>
        <v/>
      </c>
      <c r="C427" s="170"/>
      <c r="D427" s="168"/>
      <c r="E427" s="154" t="str">
        <f>IFERROR(VLOOKUP(D427,CADA_PROD!D:H,5,0),"")</f>
        <v/>
      </c>
      <c r="F427" s="169"/>
      <c r="G427" s="170"/>
      <c r="H427" s="171"/>
      <c r="I427" s="172" t="str">
        <f>IF(D427="","",SUMIFS(MOVI_ENTR!I:I,MOVI_ENTR!D:D,D427,MOVI_ENTR!O:O,L427)-SUMIFS(MOVI_SAID!H:H,MOVI_SAID!D:D,D427,MOVI_SAID!L:L,L427))</f>
        <v/>
      </c>
      <c r="J427" s="153" t="str">
        <f>IF(D427="","",VLOOKUP(D427,CADA_PROD!D:G,4,0)*H427)</f>
        <v/>
      </c>
      <c r="K427" s="14"/>
      <c r="L427" s="14"/>
      <c r="M427" s="21"/>
      <c r="N427" s="21"/>
      <c r="O427" s="21"/>
      <c r="P427" s="21"/>
    </row>
    <row r="428" spans="1:16" s="16" customFormat="1" ht="30" customHeight="1">
      <c r="A428" s="21"/>
      <c r="B428" s="21" t="str">
        <f t="shared" si="6"/>
        <v/>
      </c>
      <c r="C428" s="170"/>
      <c r="D428" s="168"/>
      <c r="E428" s="154" t="str">
        <f>IFERROR(VLOOKUP(D428,CADA_PROD!D:H,5,0),"")</f>
        <v/>
      </c>
      <c r="F428" s="169"/>
      <c r="G428" s="170"/>
      <c r="H428" s="171"/>
      <c r="I428" s="172" t="str">
        <f>IF(D428="","",SUMIFS(MOVI_ENTR!I:I,MOVI_ENTR!D:D,D428,MOVI_ENTR!O:O,L428)-SUMIFS(MOVI_SAID!H:H,MOVI_SAID!D:D,D428,MOVI_SAID!L:L,L428))</f>
        <v/>
      </c>
      <c r="J428" s="153" t="str">
        <f>IF(D428="","",VLOOKUP(D428,CADA_PROD!D:G,4,0)*H428)</f>
        <v/>
      </c>
      <c r="K428" s="14"/>
      <c r="L428" s="14"/>
      <c r="M428" s="21"/>
      <c r="N428" s="21"/>
      <c r="O428" s="21"/>
      <c r="P428" s="21"/>
    </row>
    <row r="429" spans="1:16" s="16" customFormat="1" ht="30" customHeight="1">
      <c r="A429" s="21"/>
      <c r="B429" s="21" t="str">
        <f t="shared" si="6"/>
        <v/>
      </c>
      <c r="C429" s="170"/>
      <c r="D429" s="168"/>
      <c r="E429" s="154" t="str">
        <f>IFERROR(VLOOKUP(D429,CADA_PROD!D:H,5,0),"")</f>
        <v/>
      </c>
      <c r="F429" s="169"/>
      <c r="G429" s="170"/>
      <c r="H429" s="171"/>
      <c r="I429" s="172" t="str">
        <f>IF(D429="","",SUMIFS(MOVI_ENTR!I:I,MOVI_ENTR!D:D,D429,MOVI_ENTR!O:O,L429)-SUMIFS(MOVI_SAID!H:H,MOVI_SAID!D:D,D429,MOVI_SAID!L:L,L429))</f>
        <v/>
      </c>
      <c r="J429" s="153" t="str">
        <f>IF(D429="","",VLOOKUP(D429,CADA_PROD!D:G,4,0)*H429)</f>
        <v/>
      </c>
      <c r="K429" s="14"/>
      <c r="L429" s="14"/>
      <c r="M429" s="21"/>
      <c r="N429" s="21"/>
      <c r="O429" s="21"/>
      <c r="P429" s="21"/>
    </row>
    <row r="430" spans="1:16" s="16" customFormat="1" ht="30" customHeight="1">
      <c r="A430" s="21"/>
      <c r="B430" s="21" t="str">
        <f t="shared" si="6"/>
        <v/>
      </c>
      <c r="C430" s="170"/>
      <c r="D430" s="168"/>
      <c r="E430" s="154" t="str">
        <f>IFERROR(VLOOKUP(D430,CADA_PROD!D:H,5,0),"")</f>
        <v/>
      </c>
      <c r="F430" s="169"/>
      <c r="G430" s="170"/>
      <c r="H430" s="171"/>
      <c r="I430" s="172" t="str">
        <f>IF(D430="","",SUMIFS(MOVI_ENTR!I:I,MOVI_ENTR!D:D,D430,MOVI_ENTR!O:O,L430)-SUMIFS(MOVI_SAID!H:H,MOVI_SAID!D:D,D430,MOVI_SAID!L:L,L430))</f>
        <v/>
      </c>
      <c r="J430" s="153" t="str">
        <f>IF(D430="","",VLOOKUP(D430,CADA_PROD!D:G,4,0)*H430)</f>
        <v/>
      </c>
      <c r="K430" s="14"/>
      <c r="L430" s="14"/>
      <c r="M430" s="21"/>
      <c r="N430" s="21"/>
      <c r="O430" s="21"/>
      <c r="P430" s="21"/>
    </row>
    <row r="431" spans="1:16" s="16" customFormat="1" ht="30" customHeight="1">
      <c r="A431" s="21"/>
      <c r="B431" s="21" t="str">
        <f t="shared" si="6"/>
        <v/>
      </c>
      <c r="C431" s="170"/>
      <c r="D431" s="168"/>
      <c r="E431" s="154" t="str">
        <f>IFERROR(VLOOKUP(D431,CADA_PROD!D:H,5,0),"")</f>
        <v/>
      </c>
      <c r="F431" s="169"/>
      <c r="G431" s="170"/>
      <c r="H431" s="171"/>
      <c r="I431" s="172" t="str">
        <f>IF(D431="","",SUMIFS(MOVI_ENTR!I:I,MOVI_ENTR!D:D,D431,MOVI_ENTR!O:O,L431)-SUMIFS(MOVI_SAID!H:H,MOVI_SAID!D:D,D431,MOVI_SAID!L:L,L431))</f>
        <v/>
      </c>
      <c r="J431" s="153" t="str">
        <f>IF(D431="","",VLOOKUP(D431,CADA_PROD!D:G,4,0)*H431)</f>
        <v/>
      </c>
      <c r="K431" s="14"/>
      <c r="L431" s="14"/>
      <c r="M431" s="21"/>
      <c r="N431" s="21"/>
      <c r="O431" s="21"/>
      <c r="P431" s="21"/>
    </row>
    <row r="432" spans="1:16" s="16" customFormat="1" ht="30" customHeight="1">
      <c r="A432" s="21"/>
      <c r="B432" s="21" t="str">
        <f t="shared" si="6"/>
        <v/>
      </c>
      <c r="C432" s="170"/>
      <c r="D432" s="168"/>
      <c r="E432" s="154" t="str">
        <f>IFERROR(VLOOKUP(D432,CADA_PROD!D:H,5,0),"")</f>
        <v/>
      </c>
      <c r="F432" s="169"/>
      <c r="G432" s="170"/>
      <c r="H432" s="171"/>
      <c r="I432" s="172" t="str">
        <f>IF(D432="","",SUMIFS(MOVI_ENTR!I:I,MOVI_ENTR!D:D,D432,MOVI_ENTR!O:O,L432)-SUMIFS(MOVI_SAID!H:H,MOVI_SAID!D:D,D432,MOVI_SAID!L:L,L432))</f>
        <v/>
      </c>
      <c r="J432" s="153" t="str">
        <f>IF(D432="","",VLOOKUP(D432,CADA_PROD!D:G,4,0)*H432)</f>
        <v/>
      </c>
      <c r="K432" s="14"/>
      <c r="L432" s="14"/>
      <c r="M432" s="21"/>
      <c r="N432" s="21"/>
      <c r="O432" s="21"/>
      <c r="P432" s="21"/>
    </row>
    <row r="433" spans="1:16" s="16" customFormat="1" ht="30" customHeight="1">
      <c r="A433" s="21"/>
      <c r="B433" s="21" t="str">
        <f t="shared" si="6"/>
        <v/>
      </c>
      <c r="C433" s="170"/>
      <c r="D433" s="168"/>
      <c r="E433" s="154" t="str">
        <f>IFERROR(VLOOKUP(D433,CADA_PROD!D:H,5,0),"")</f>
        <v/>
      </c>
      <c r="F433" s="169"/>
      <c r="G433" s="170"/>
      <c r="H433" s="171"/>
      <c r="I433" s="172" t="str">
        <f>IF(D433="","",SUMIFS(MOVI_ENTR!I:I,MOVI_ENTR!D:D,D433,MOVI_ENTR!O:O,L433)-SUMIFS(MOVI_SAID!H:H,MOVI_SAID!D:D,D433,MOVI_SAID!L:L,L433))</f>
        <v/>
      </c>
      <c r="J433" s="153" t="str">
        <f>IF(D433="","",VLOOKUP(D433,CADA_PROD!D:G,4,0)*H433)</f>
        <v/>
      </c>
      <c r="K433" s="14"/>
      <c r="L433" s="14"/>
      <c r="M433" s="21"/>
      <c r="N433" s="21"/>
      <c r="O433" s="21"/>
      <c r="P433" s="21"/>
    </row>
    <row r="434" spans="1:16" s="16" customFormat="1" ht="30" customHeight="1">
      <c r="A434" s="21"/>
      <c r="B434" s="21" t="str">
        <f t="shared" si="6"/>
        <v/>
      </c>
      <c r="C434" s="170"/>
      <c r="D434" s="168"/>
      <c r="E434" s="154" t="str">
        <f>IFERROR(VLOOKUP(D434,CADA_PROD!D:H,5,0),"")</f>
        <v/>
      </c>
      <c r="F434" s="169"/>
      <c r="G434" s="170"/>
      <c r="H434" s="171"/>
      <c r="I434" s="172" t="str">
        <f>IF(D434="","",SUMIFS(MOVI_ENTR!I:I,MOVI_ENTR!D:D,D434,MOVI_ENTR!O:O,L434)-SUMIFS(MOVI_SAID!H:H,MOVI_SAID!D:D,D434,MOVI_SAID!L:L,L434))</f>
        <v/>
      </c>
      <c r="J434" s="153" t="str">
        <f>IF(D434="","",VLOOKUP(D434,CADA_PROD!D:G,4,0)*H434)</f>
        <v/>
      </c>
      <c r="K434" s="14"/>
      <c r="L434" s="14"/>
      <c r="M434" s="21"/>
      <c r="N434" s="21"/>
      <c r="O434" s="21"/>
      <c r="P434" s="21"/>
    </row>
    <row r="435" spans="1:16" s="16" customFormat="1" ht="30" customHeight="1">
      <c r="A435" s="21"/>
      <c r="B435" s="21" t="str">
        <f t="shared" si="6"/>
        <v/>
      </c>
      <c r="C435" s="170"/>
      <c r="D435" s="168"/>
      <c r="E435" s="154" t="str">
        <f>IFERROR(VLOOKUP(D435,CADA_PROD!D:H,5,0),"")</f>
        <v/>
      </c>
      <c r="F435" s="169"/>
      <c r="G435" s="170"/>
      <c r="H435" s="171"/>
      <c r="I435" s="172" t="str">
        <f>IF(D435="","",SUMIFS(MOVI_ENTR!I:I,MOVI_ENTR!D:D,D435,MOVI_ENTR!O:O,L435)-SUMIFS(MOVI_SAID!H:H,MOVI_SAID!D:D,D435,MOVI_SAID!L:L,L435))</f>
        <v/>
      </c>
      <c r="J435" s="153" t="str">
        <f>IF(D435="","",VLOOKUP(D435,CADA_PROD!D:G,4,0)*H435)</f>
        <v/>
      </c>
      <c r="K435" s="14"/>
      <c r="L435" s="14"/>
      <c r="M435" s="21"/>
      <c r="N435" s="21"/>
      <c r="O435" s="21"/>
      <c r="P435" s="21"/>
    </row>
    <row r="436" spans="1:16" s="16" customFormat="1" ht="30" customHeight="1">
      <c r="A436" s="21"/>
      <c r="B436" s="21" t="str">
        <f t="shared" si="6"/>
        <v/>
      </c>
      <c r="C436" s="170"/>
      <c r="D436" s="168"/>
      <c r="E436" s="154" t="str">
        <f>IFERROR(VLOOKUP(D436,CADA_PROD!D:H,5,0),"")</f>
        <v/>
      </c>
      <c r="F436" s="169"/>
      <c r="G436" s="170"/>
      <c r="H436" s="171"/>
      <c r="I436" s="172" t="str">
        <f>IF(D436="","",SUMIFS(MOVI_ENTR!I:I,MOVI_ENTR!D:D,D436,MOVI_ENTR!O:O,L436)-SUMIFS(MOVI_SAID!H:H,MOVI_SAID!D:D,D436,MOVI_SAID!L:L,L436))</f>
        <v/>
      </c>
      <c r="J436" s="153" t="str">
        <f>IF(D436="","",VLOOKUP(D436,CADA_PROD!D:G,4,0)*H436)</f>
        <v/>
      </c>
      <c r="K436" s="14"/>
      <c r="L436" s="14"/>
      <c r="M436" s="21"/>
      <c r="N436" s="21"/>
      <c r="O436" s="21"/>
      <c r="P436" s="21"/>
    </row>
    <row r="437" spans="1:16" s="16" customFormat="1" ht="30" customHeight="1">
      <c r="A437" s="21"/>
      <c r="B437" s="21" t="str">
        <f t="shared" si="6"/>
        <v/>
      </c>
      <c r="C437" s="170"/>
      <c r="D437" s="168"/>
      <c r="E437" s="154" t="str">
        <f>IFERROR(VLOOKUP(D437,CADA_PROD!D:H,5,0),"")</f>
        <v/>
      </c>
      <c r="F437" s="169"/>
      <c r="G437" s="170"/>
      <c r="H437" s="171"/>
      <c r="I437" s="172" t="str">
        <f>IF(D437="","",SUMIFS(MOVI_ENTR!I:I,MOVI_ENTR!D:D,D437,MOVI_ENTR!O:O,L437)-SUMIFS(MOVI_SAID!H:H,MOVI_SAID!D:D,D437,MOVI_SAID!L:L,L437))</f>
        <v/>
      </c>
      <c r="J437" s="153" t="str">
        <f>IF(D437="","",VLOOKUP(D437,CADA_PROD!D:G,4,0)*H437)</f>
        <v/>
      </c>
      <c r="K437" s="14"/>
      <c r="L437" s="14"/>
      <c r="M437" s="21"/>
      <c r="N437" s="21"/>
      <c r="O437" s="21"/>
      <c r="P437" s="21"/>
    </row>
    <row r="438" spans="1:16" s="16" customFormat="1" ht="30" customHeight="1">
      <c r="A438" s="21"/>
      <c r="B438" s="21" t="str">
        <f t="shared" si="6"/>
        <v/>
      </c>
      <c r="C438" s="170"/>
      <c r="D438" s="168"/>
      <c r="E438" s="154" t="str">
        <f>IFERROR(VLOOKUP(D438,CADA_PROD!D:H,5,0),"")</f>
        <v/>
      </c>
      <c r="F438" s="169"/>
      <c r="G438" s="170"/>
      <c r="H438" s="171"/>
      <c r="I438" s="172" t="str">
        <f>IF(D438="","",SUMIFS(MOVI_ENTR!I:I,MOVI_ENTR!D:D,D438,MOVI_ENTR!O:O,L438)-SUMIFS(MOVI_SAID!H:H,MOVI_SAID!D:D,D438,MOVI_SAID!L:L,L438))</f>
        <v/>
      </c>
      <c r="J438" s="153" t="str">
        <f>IF(D438="","",VLOOKUP(D438,CADA_PROD!D:G,4,0)*H438)</f>
        <v/>
      </c>
      <c r="K438" s="14"/>
      <c r="L438" s="14"/>
      <c r="M438" s="21"/>
      <c r="N438" s="21"/>
      <c r="O438" s="21"/>
      <c r="P438" s="21"/>
    </row>
    <row r="439" spans="1:16" s="16" customFormat="1" ht="30" customHeight="1">
      <c r="A439" s="21"/>
      <c r="B439" s="21" t="str">
        <f t="shared" si="6"/>
        <v/>
      </c>
      <c r="C439" s="170"/>
      <c r="D439" s="168"/>
      <c r="E439" s="154" t="str">
        <f>IFERROR(VLOOKUP(D439,CADA_PROD!D:H,5,0),"")</f>
        <v/>
      </c>
      <c r="F439" s="169"/>
      <c r="G439" s="170"/>
      <c r="H439" s="171"/>
      <c r="I439" s="172" t="str">
        <f>IF(D439="","",SUMIFS(MOVI_ENTR!I:I,MOVI_ENTR!D:D,D439,MOVI_ENTR!O:O,L439)-SUMIFS(MOVI_SAID!H:H,MOVI_SAID!D:D,D439,MOVI_SAID!L:L,L439))</f>
        <v/>
      </c>
      <c r="J439" s="153" t="str">
        <f>IF(D439="","",VLOOKUP(D439,CADA_PROD!D:G,4,0)*H439)</f>
        <v/>
      </c>
      <c r="K439" s="14"/>
      <c r="L439" s="14"/>
      <c r="M439" s="21"/>
      <c r="N439" s="21"/>
      <c r="O439" s="21"/>
      <c r="P439" s="21"/>
    </row>
    <row r="440" spans="1:16" s="16" customFormat="1" ht="30" customHeight="1">
      <c r="A440" s="21"/>
      <c r="B440" s="21" t="str">
        <f t="shared" si="6"/>
        <v/>
      </c>
      <c r="C440" s="170"/>
      <c r="D440" s="168"/>
      <c r="E440" s="154" t="str">
        <f>IFERROR(VLOOKUP(D440,CADA_PROD!D:H,5,0),"")</f>
        <v/>
      </c>
      <c r="F440" s="169"/>
      <c r="G440" s="170"/>
      <c r="H440" s="171"/>
      <c r="I440" s="172" t="str">
        <f>IF(D440="","",SUMIFS(MOVI_ENTR!I:I,MOVI_ENTR!D:D,D440,MOVI_ENTR!O:O,L440)-SUMIFS(MOVI_SAID!H:H,MOVI_SAID!D:D,D440,MOVI_SAID!L:L,L440))</f>
        <v/>
      </c>
      <c r="J440" s="153" t="str">
        <f>IF(D440="","",VLOOKUP(D440,CADA_PROD!D:G,4,0)*H440)</f>
        <v/>
      </c>
      <c r="K440" s="14"/>
      <c r="L440" s="14"/>
      <c r="M440" s="21"/>
      <c r="N440" s="21"/>
      <c r="O440" s="21"/>
      <c r="P440" s="21"/>
    </row>
    <row r="441" spans="1:16" s="16" customFormat="1" ht="30" customHeight="1">
      <c r="A441" s="21"/>
      <c r="B441" s="21" t="str">
        <f t="shared" si="6"/>
        <v/>
      </c>
      <c r="C441" s="170"/>
      <c r="D441" s="168"/>
      <c r="E441" s="154" t="str">
        <f>IFERROR(VLOOKUP(D441,CADA_PROD!D:H,5,0),"")</f>
        <v/>
      </c>
      <c r="F441" s="169"/>
      <c r="G441" s="170"/>
      <c r="H441" s="171"/>
      <c r="I441" s="172" t="str">
        <f>IF(D441="","",SUMIFS(MOVI_ENTR!I:I,MOVI_ENTR!D:D,D441,MOVI_ENTR!O:O,L441)-SUMIFS(MOVI_SAID!H:H,MOVI_SAID!D:D,D441,MOVI_SAID!L:L,L441))</f>
        <v/>
      </c>
      <c r="J441" s="153" t="str">
        <f>IF(D441="","",VLOOKUP(D441,CADA_PROD!D:G,4,0)*H441)</f>
        <v/>
      </c>
      <c r="K441" s="14"/>
      <c r="L441" s="14"/>
      <c r="M441" s="21"/>
      <c r="N441" s="21"/>
      <c r="O441" s="21"/>
      <c r="P441" s="21"/>
    </row>
    <row r="442" spans="1:16" s="16" customFormat="1" ht="30" customHeight="1">
      <c r="A442" s="21"/>
      <c r="B442" s="21" t="str">
        <f t="shared" si="6"/>
        <v/>
      </c>
      <c r="C442" s="170"/>
      <c r="D442" s="168"/>
      <c r="E442" s="154" t="str">
        <f>IFERROR(VLOOKUP(D442,CADA_PROD!D:H,5,0),"")</f>
        <v/>
      </c>
      <c r="F442" s="169"/>
      <c r="G442" s="170"/>
      <c r="H442" s="171"/>
      <c r="I442" s="172" t="str">
        <f>IF(D442="","",SUMIFS(MOVI_ENTR!I:I,MOVI_ENTR!D:D,D442,MOVI_ENTR!O:O,L442)-SUMIFS(MOVI_SAID!H:H,MOVI_SAID!D:D,D442,MOVI_SAID!L:L,L442))</f>
        <v/>
      </c>
      <c r="J442" s="153" t="str">
        <f>IF(D442="","",VLOOKUP(D442,CADA_PROD!D:G,4,0)*H442)</f>
        <v/>
      </c>
      <c r="K442" s="14"/>
      <c r="L442" s="14"/>
      <c r="M442" s="21"/>
      <c r="N442" s="21"/>
      <c r="O442" s="21"/>
      <c r="P442" s="21"/>
    </row>
    <row r="443" spans="1:16" s="16" customFormat="1" ht="30" customHeight="1">
      <c r="A443" s="21"/>
      <c r="B443" s="21" t="str">
        <f t="shared" si="6"/>
        <v/>
      </c>
      <c r="C443" s="170"/>
      <c r="D443" s="168"/>
      <c r="E443" s="154" t="str">
        <f>IFERROR(VLOOKUP(D443,CADA_PROD!D:H,5,0),"")</f>
        <v/>
      </c>
      <c r="F443" s="169"/>
      <c r="G443" s="170"/>
      <c r="H443" s="171"/>
      <c r="I443" s="172" t="str">
        <f>IF(D443="","",SUMIFS(MOVI_ENTR!I:I,MOVI_ENTR!D:D,D443,MOVI_ENTR!O:O,L443)-SUMIFS(MOVI_SAID!H:H,MOVI_SAID!D:D,D443,MOVI_SAID!L:L,L443))</f>
        <v/>
      </c>
      <c r="J443" s="153" t="str">
        <f>IF(D443="","",VLOOKUP(D443,CADA_PROD!D:G,4,0)*H443)</f>
        <v/>
      </c>
      <c r="K443" s="14"/>
      <c r="L443" s="14"/>
      <c r="M443" s="21"/>
      <c r="N443" s="21"/>
      <c r="O443" s="21"/>
      <c r="P443" s="21"/>
    </row>
    <row r="444" spans="1:16" s="16" customFormat="1" ht="30" customHeight="1">
      <c r="A444" s="21"/>
      <c r="B444" s="21" t="str">
        <f t="shared" si="6"/>
        <v/>
      </c>
      <c r="C444" s="170"/>
      <c r="D444" s="168"/>
      <c r="E444" s="154" t="str">
        <f>IFERROR(VLOOKUP(D444,CADA_PROD!D:H,5,0),"")</f>
        <v/>
      </c>
      <c r="F444" s="169"/>
      <c r="G444" s="170"/>
      <c r="H444" s="171"/>
      <c r="I444" s="172" t="str">
        <f>IF(D444="","",SUMIFS(MOVI_ENTR!I:I,MOVI_ENTR!D:D,D444,MOVI_ENTR!O:O,L444)-SUMIFS(MOVI_SAID!H:H,MOVI_SAID!D:D,D444,MOVI_SAID!L:L,L444))</f>
        <v/>
      </c>
      <c r="J444" s="153" t="str">
        <f>IF(D444="","",VLOOKUP(D444,CADA_PROD!D:G,4,0)*H444)</f>
        <v/>
      </c>
      <c r="K444" s="14"/>
      <c r="L444" s="14"/>
      <c r="M444" s="21"/>
      <c r="N444" s="21"/>
      <c r="O444" s="21"/>
      <c r="P444" s="21"/>
    </row>
    <row r="445" spans="1:16" s="16" customFormat="1" ht="30" customHeight="1">
      <c r="A445" s="21"/>
      <c r="B445" s="21" t="str">
        <f t="shared" si="6"/>
        <v/>
      </c>
      <c r="C445" s="170"/>
      <c r="D445" s="168"/>
      <c r="E445" s="154" t="str">
        <f>IFERROR(VLOOKUP(D445,CADA_PROD!D:H,5,0),"")</f>
        <v/>
      </c>
      <c r="F445" s="169"/>
      <c r="G445" s="170"/>
      <c r="H445" s="171"/>
      <c r="I445" s="172" t="str">
        <f>IF(D445="","",SUMIFS(MOVI_ENTR!I:I,MOVI_ENTR!D:D,D445,MOVI_ENTR!O:O,L445)-SUMIFS(MOVI_SAID!H:H,MOVI_SAID!D:D,D445,MOVI_SAID!L:L,L445))</f>
        <v/>
      </c>
      <c r="J445" s="153" t="str">
        <f>IF(D445="","",VLOOKUP(D445,CADA_PROD!D:G,4,0)*H445)</f>
        <v/>
      </c>
      <c r="K445" s="14"/>
      <c r="L445" s="14"/>
      <c r="M445" s="21"/>
      <c r="N445" s="21"/>
      <c r="O445" s="21"/>
      <c r="P445" s="21"/>
    </row>
    <row r="446" spans="1:16" s="16" customFormat="1" ht="30" customHeight="1">
      <c r="A446" s="21"/>
      <c r="B446" s="21" t="str">
        <f t="shared" si="6"/>
        <v/>
      </c>
      <c r="C446" s="170"/>
      <c r="D446" s="168"/>
      <c r="E446" s="154" t="str">
        <f>IFERROR(VLOOKUP(D446,CADA_PROD!D:H,5,0),"")</f>
        <v/>
      </c>
      <c r="F446" s="169"/>
      <c r="G446" s="170"/>
      <c r="H446" s="171"/>
      <c r="I446" s="172" t="str">
        <f>IF(D446="","",SUMIFS(MOVI_ENTR!I:I,MOVI_ENTR!D:D,D446,MOVI_ENTR!O:O,L446)-SUMIFS(MOVI_SAID!H:H,MOVI_SAID!D:D,D446,MOVI_SAID!L:L,L446))</f>
        <v/>
      </c>
      <c r="J446" s="153" t="str">
        <f>IF(D446="","",VLOOKUP(D446,CADA_PROD!D:G,4,0)*H446)</f>
        <v/>
      </c>
      <c r="K446" s="14"/>
      <c r="L446" s="14"/>
      <c r="M446" s="21"/>
      <c r="N446" s="21"/>
      <c r="O446" s="21"/>
      <c r="P446" s="21"/>
    </row>
    <row r="447" spans="1:16" s="16" customFormat="1" ht="30" customHeight="1">
      <c r="A447" s="21"/>
      <c r="B447" s="21" t="str">
        <f t="shared" si="6"/>
        <v/>
      </c>
      <c r="C447" s="170"/>
      <c r="D447" s="168"/>
      <c r="E447" s="154" t="str">
        <f>IFERROR(VLOOKUP(D447,CADA_PROD!D:H,5,0),"")</f>
        <v/>
      </c>
      <c r="F447" s="169"/>
      <c r="G447" s="170"/>
      <c r="H447" s="171"/>
      <c r="I447" s="172" t="str">
        <f>IF(D447="","",SUMIFS(MOVI_ENTR!I:I,MOVI_ENTR!D:D,D447,MOVI_ENTR!O:O,L447)-SUMIFS(MOVI_SAID!H:H,MOVI_SAID!D:D,D447,MOVI_SAID!L:L,L447))</f>
        <v/>
      </c>
      <c r="J447" s="153" t="str">
        <f>IF(D447="","",VLOOKUP(D447,CADA_PROD!D:G,4,0)*H447)</f>
        <v/>
      </c>
      <c r="K447" s="14"/>
      <c r="L447" s="14"/>
      <c r="M447" s="21"/>
      <c r="N447" s="21"/>
      <c r="O447" s="21"/>
      <c r="P447" s="21"/>
    </row>
    <row r="448" spans="1:16" s="16" customFormat="1" ht="30" customHeight="1">
      <c r="A448" s="21"/>
      <c r="B448" s="21" t="str">
        <f t="shared" si="6"/>
        <v/>
      </c>
      <c r="C448" s="170"/>
      <c r="D448" s="168"/>
      <c r="E448" s="154" t="str">
        <f>IFERROR(VLOOKUP(D448,CADA_PROD!D:H,5,0),"")</f>
        <v/>
      </c>
      <c r="F448" s="169"/>
      <c r="G448" s="170"/>
      <c r="H448" s="171"/>
      <c r="I448" s="172" t="str">
        <f>IF(D448="","",SUMIFS(MOVI_ENTR!I:I,MOVI_ENTR!D:D,D448,MOVI_ENTR!O:O,L448)-SUMIFS(MOVI_SAID!H:H,MOVI_SAID!D:D,D448,MOVI_SAID!L:L,L448))</f>
        <v/>
      </c>
      <c r="J448" s="153" t="str">
        <f>IF(D448="","",VLOOKUP(D448,CADA_PROD!D:G,4,0)*H448)</f>
        <v/>
      </c>
      <c r="K448" s="14"/>
      <c r="L448" s="14"/>
      <c r="M448" s="21"/>
      <c r="N448" s="21"/>
      <c r="O448" s="21"/>
      <c r="P448" s="21"/>
    </row>
    <row r="449" spans="1:16" s="16" customFormat="1" ht="30" customHeight="1">
      <c r="A449" s="21"/>
      <c r="B449" s="21" t="str">
        <f t="shared" si="6"/>
        <v/>
      </c>
      <c r="C449" s="170"/>
      <c r="D449" s="168"/>
      <c r="E449" s="154" t="str">
        <f>IFERROR(VLOOKUP(D449,CADA_PROD!D:H,5,0),"")</f>
        <v/>
      </c>
      <c r="F449" s="169"/>
      <c r="G449" s="170"/>
      <c r="H449" s="171"/>
      <c r="I449" s="172" t="str">
        <f>IF(D449="","",SUMIFS(MOVI_ENTR!I:I,MOVI_ENTR!D:D,D449,MOVI_ENTR!O:O,L449)-SUMIFS(MOVI_SAID!H:H,MOVI_SAID!D:D,D449,MOVI_SAID!L:L,L449))</f>
        <v/>
      </c>
      <c r="J449" s="153" t="str">
        <f>IF(D449="","",VLOOKUP(D449,CADA_PROD!D:G,4,0)*H449)</f>
        <v/>
      </c>
      <c r="K449" s="14"/>
      <c r="L449" s="14"/>
      <c r="M449" s="21"/>
      <c r="N449" s="21"/>
      <c r="O449" s="21"/>
      <c r="P449" s="21"/>
    </row>
    <row r="450" spans="1:16" s="16" customFormat="1" ht="30" customHeight="1">
      <c r="A450" s="21"/>
      <c r="B450" s="21" t="str">
        <f t="shared" si="6"/>
        <v/>
      </c>
      <c r="C450" s="170"/>
      <c r="D450" s="168"/>
      <c r="E450" s="154" t="str">
        <f>IFERROR(VLOOKUP(D450,CADA_PROD!D:H,5,0),"")</f>
        <v/>
      </c>
      <c r="F450" s="169"/>
      <c r="G450" s="170"/>
      <c r="H450" s="171"/>
      <c r="I450" s="172" t="str">
        <f>IF(D450="","",SUMIFS(MOVI_ENTR!I:I,MOVI_ENTR!D:D,D450,MOVI_ENTR!O:O,L450)-SUMIFS(MOVI_SAID!H:H,MOVI_SAID!D:D,D450,MOVI_SAID!L:L,L450))</f>
        <v/>
      </c>
      <c r="J450" s="153" t="str">
        <f>IF(D450="","",VLOOKUP(D450,CADA_PROD!D:G,4,0)*H450)</f>
        <v/>
      </c>
      <c r="K450" s="14"/>
      <c r="L450" s="14"/>
      <c r="M450" s="21"/>
      <c r="N450" s="21"/>
      <c r="O450" s="21"/>
      <c r="P450" s="21"/>
    </row>
    <row r="451" spans="1:16" s="16" customFormat="1" ht="30" customHeight="1">
      <c r="A451" s="21"/>
      <c r="B451" s="21" t="str">
        <f t="shared" si="6"/>
        <v/>
      </c>
      <c r="C451" s="170"/>
      <c r="D451" s="168"/>
      <c r="E451" s="154" t="str">
        <f>IFERROR(VLOOKUP(D451,CADA_PROD!D:H,5,0),"")</f>
        <v/>
      </c>
      <c r="F451" s="169"/>
      <c r="G451" s="170"/>
      <c r="H451" s="171"/>
      <c r="I451" s="172" t="str">
        <f>IF(D451="","",SUMIFS(MOVI_ENTR!I:I,MOVI_ENTR!D:D,D451,MOVI_ENTR!O:O,L451)-SUMIFS(MOVI_SAID!H:H,MOVI_SAID!D:D,D451,MOVI_SAID!L:L,L451))</f>
        <v/>
      </c>
      <c r="J451" s="153" t="str">
        <f>IF(D451="","",VLOOKUP(D451,CADA_PROD!D:G,4,0)*H451)</f>
        <v/>
      </c>
      <c r="K451" s="14"/>
      <c r="L451" s="14"/>
      <c r="M451" s="21"/>
      <c r="N451" s="21"/>
      <c r="O451" s="21"/>
      <c r="P451" s="21"/>
    </row>
    <row r="452" spans="1:16" s="16" customFormat="1" ht="30" customHeight="1">
      <c r="A452" s="21"/>
      <c r="B452" s="21" t="str">
        <f t="shared" si="6"/>
        <v/>
      </c>
      <c r="C452" s="170"/>
      <c r="D452" s="168"/>
      <c r="E452" s="154" t="str">
        <f>IFERROR(VLOOKUP(D452,CADA_PROD!D:H,5,0),"")</f>
        <v/>
      </c>
      <c r="F452" s="169"/>
      <c r="G452" s="170"/>
      <c r="H452" s="171"/>
      <c r="I452" s="172" t="str">
        <f>IF(D452="","",SUMIFS(MOVI_ENTR!I:I,MOVI_ENTR!D:D,D452,MOVI_ENTR!O:O,L452)-SUMIFS(MOVI_SAID!H:H,MOVI_SAID!D:D,D452,MOVI_SAID!L:L,L452))</f>
        <v/>
      </c>
      <c r="J452" s="153" t="str">
        <f>IF(D452="","",VLOOKUP(D452,CADA_PROD!D:G,4,0)*H452)</f>
        <v/>
      </c>
      <c r="K452" s="14"/>
      <c r="L452" s="14"/>
      <c r="M452" s="21"/>
      <c r="N452" s="21"/>
      <c r="O452" s="21"/>
      <c r="P452" s="21"/>
    </row>
    <row r="453" spans="1:16" s="16" customFormat="1" ht="30" customHeight="1">
      <c r="A453" s="21"/>
      <c r="B453" s="21" t="str">
        <f t="shared" si="6"/>
        <v/>
      </c>
      <c r="C453" s="170"/>
      <c r="D453" s="168"/>
      <c r="E453" s="154" t="str">
        <f>IFERROR(VLOOKUP(D453,CADA_PROD!D:H,5,0),"")</f>
        <v/>
      </c>
      <c r="F453" s="169"/>
      <c r="G453" s="170"/>
      <c r="H453" s="171"/>
      <c r="I453" s="172" t="str">
        <f>IF(D453="","",SUMIFS(MOVI_ENTR!I:I,MOVI_ENTR!D:D,D453,MOVI_ENTR!O:O,L453)-SUMIFS(MOVI_SAID!H:H,MOVI_SAID!D:D,D453,MOVI_SAID!L:L,L453))</f>
        <v/>
      </c>
      <c r="J453" s="153" t="str">
        <f>IF(D453="","",VLOOKUP(D453,CADA_PROD!D:G,4,0)*H453)</f>
        <v/>
      </c>
      <c r="K453" s="14"/>
      <c r="L453" s="14"/>
      <c r="M453" s="21"/>
      <c r="N453" s="21"/>
      <c r="O453" s="21"/>
      <c r="P453" s="21"/>
    </row>
    <row r="454" spans="1:16" s="16" customFormat="1" ht="30" customHeight="1">
      <c r="A454" s="21"/>
      <c r="B454" s="21" t="str">
        <f t="shared" si="6"/>
        <v/>
      </c>
      <c r="C454" s="170"/>
      <c r="D454" s="168"/>
      <c r="E454" s="154" t="str">
        <f>IFERROR(VLOOKUP(D454,CADA_PROD!D:H,5,0),"")</f>
        <v/>
      </c>
      <c r="F454" s="169"/>
      <c r="G454" s="170"/>
      <c r="H454" s="171"/>
      <c r="I454" s="172" t="str">
        <f>IF(D454="","",SUMIFS(MOVI_ENTR!I:I,MOVI_ENTR!D:D,D454,MOVI_ENTR!O:O,L454)-SUMIFS(MOVI_SAID!H:H,MOVI_SAID!D:D,D454,MOVI_SAID!L:L,L454))</f>
        <v/>
      </c>
      <c r="J454" s="153" t="str">
        <f>IF(D454="","",VLOOKUP(D454,CADA_PROD!D:G,4,0)*H454)</f>
        <v/>
      </c>
      <c r="K454" s="14"/>
      <c r="L454" s="14"/>
      <c r="M454" s="21"/>
      <c r="N454" s="21"/>
      <c r="O454" s="21"/>
      <c r="P454" s="21"/>
    </row>
    <row r="455" spans="1:16" s="16" customFormat="1" ht="30" customHeight="1">
      <c r="A455" s="21"/>
      <c r="B455" s="21" t="str">
        <f t="shared" ref="B455:B518" si="7">IF(D455="","",MONTH(C455))</f>
        <v/>
      </c>
      <c r="C455" s="170"/>
      <c r="D455" s="168"/>
      <c r="E455" s="154" t="str">
        <f>IFERROR(VLOOKUP(D455,CADA_PROD!D:H,5,0),"")</f>
        <v/>
      </c>
      <c r="F455" s="169"/>
      <c r="G455" s="170"/>
      <c r="H455" s="171"/>
      <c r="I455" s="172" t="str">
        <f>IF(D455="","",SUMIFS(MOVI_ENTR!I:I,MOVI_ENTR!D:D,D455,MOVI_ENTR!O:O,L455)-SUMIFS(MOVI_SAID!H:H,MOVI_SAID!D:D,D455,MOVI_SAID!L:L,L455))</f>
        <v/>
      </c>
      <c r="J455" s="153" t="str">
        <f>IF(D455="","",VLOOKUP(D455,CADA_PROD!D:G,4,0)*H455)</f>
        <v/>
      </c>
      <c r="K455" s="14"/>
      <c r="L455" s="14"/>
      <c r="M455" s="21"/>
      <c r="N455" s="21"/>
      <c r="O455" s="21"/>
      <c r="P455" s="21"/>
    </row>
    <row r="456" spans="1:16" s="16" customFormat="1" ht="30" customHeight="1">
      <c r="A456" s="21"/>
      <c r="B456" s="21" t="str">
        <f t="shared" si="7"/>
        <v/>
      </c>
      <c r="C456" s="170"/>
      <c r="D456" s="168"/>
      <c r="E456" s="154" t="str">
        <f>IFERROR(VLOOKUP(D456,CADA_PROD!D:H,5,0),"")</f>
        <v/>
      </c>
      <c r="F456" s="169"/>
      <c r="G456" s="170"/>
      <c r="H456" s="171"/>
      <c r="I456" s="172" t="str">
        <f>IF(D456="","",SUMIFS(MOVI_ENTR!I:I,MOVI_ENTR!D:D,D456,MOVI_ENTR!O:O,L456)-SUMIFS(MOVI_SAID!H:H,MOVI_SAID!D:D,D456,MOVI_SAID!L:L,L456))</f>
        <v/>
      </c>
      <c r="J456" s="153" t="str">
        <f>IF(D456="","",VLOOKUP(D456,CADA_PROD!D:G,4,0)*H456)</f>
        <v/>
      </c>
      <c r="K456" s="14"/>
      <c r="L456" s="14"/>
      <c r="M456" s="21"/>
      <c r="N456" s="21"/>
      <c r="O456" s="21"/>
      <c r="P456" s="21"/>
    </row>
    <row r="457" spans="1:16" s="16" customFormat="1" ht="30" customHeight="1">
      <c r="A457" s="21"/>
      <c r="B457" s="21" t="str">
        <f t="shared" si="7"/>
        <v/>
      </c>
      <c r="C457" s="170"/>
      <c r="D457" s="168"/>
      <c r="E457" s="154" t="str">
        <f>IFERROR(VLOOKUP(D457,CADA_PROD!D:H,5,0),"")</f>
        <v/>
      </c>
      <c r="F457" s="169"/>
      <c r="G457" s="170"/>
      <c r="H457" s="171"/>
      <c r="I457" s="172" t="str">
        <f>IF(D457="","",SUMIFS(MOVI_ENTR!I:I,MOVI_ENTR!D:D,D457,MOVI_ENTR!O:O,L457)-SUMIFS(MOVI_SAID!H:H,MOVI_SAID!D:D,D457,MOVI_SAID!L:L,L457))</f>
        <v/>
      </c>
      <c r="J457" s="153" t="str">
        <f>IF(D457="","",VLOOKUP(D457,CADA_PROD!D:G,4,0)*H457)</f>
        <v/>
      </c>
      <c r="K457" s="14"/>
      <c r="L457" s="14"/>
      <c r="M457" s="21"/>
      <c r="N457" s="21"/>
      <c r="O457" s="21"/>
      <c r="P457" s="21"/>
    </row>
    <row r="458" spans="1:16" s="16" customFormat="1" ht="30" customHeight="1">
      <c r="A458" s="21"/>
      <c r="B458" s="21" t="str">
        <f t="shared" si="7"/>
        <v/>
      </c>
      <c r="C458" s="170"/>
      <c r="D458" s="168"/>
      <c r="E458" s="154" t="str">
        <f>IFERROR(VLOOKUP(D458,CADA_PROD!D:H,5,0),"")</f>
        <v/>
      </c>
      <c r="F458" s="169"/>
      <c r="G458" s="170"/>
      <c r="H458" s="171"/>
      <c r="I458" s="172" t="str">
        <f>IF(D458="","",SUMIFS(MOVI_ENTR!I:I,MOVI_ENTR!D:D,D458,MOVI_ENTR!O:O,L458)-SUMIFS(MOVI_SAID!H:H,MOVI_SAID!D:D,D458,MOVI_SAID!L:L,L458))</f>
        <v/>
      </c>
      <c r="J458" s="153" t="str">
        <f>IF(D458="","",VLOOKUP(D458,CADA_PROD!D:G,4,0)*H458)</f>
        <v/>
      </c>
      <c r="K458" s="14"/>
      <c r="L458" s="14"/>
      <c r="M458" s="21"/>
      <c r="N458" s="21"/>
      <c r="O458" s="21"/>
      <c r="P458" s="21"/>
    </row>
    <row r="459" spans="1:16" s="16" customFormat="1" ht="30" customHeight="1">
      <c r="A459" s="21"/>
      <c r="B459" s="21" t="str">
        <f t="shared" si="7"/>
        <v/>
      </c>
      <c r="C459" s="170"/>
      <c r="D459" s="168"/>
      <c r="E459" s="154" t="str">
        <f>IFERROR(VLOOKUP(D459,CADA_PROD!D:H,5,0),"")</f>
        <v/>
      </c>
      <c r="F459" s="169"/>
      <c r="G459" s="170"/>
      <c r="H459" s="171"/>
      <c r="I459" s="172" t="str">
        <f>IF(D459="","",SUMIFS(MOVI_ENTR!I:I,MOVI_ENTR!D:D,D459,MOVI_ENTR!O:O,L459)-SUMIFS(MOVI_SAID!H:H,MOVI_SAID!D:D,D459,MOVI_SAID!L:L,L459))</f>
        <v/>
      </c>
      <c r="J459" s="153" t="str">
        <f>IF(D459="","",VLOOKUP(D459,CADA_PROD!D:G,4,0)*H459)</f>
        <v/>
      </c>
      <c r="K459" s="14"/>
      <c r="L459" s="14"/>
      <c r="M459" s="21"/>
      <c r="N459" s="21"/>
      <c r="O459" s="21"/>
      <c r="P459" s="21"/>
    </row>
    <row r="460" spans="1:16" s="16" customFormat="1" ht="30" customHeight="1">
      <c r="A460" s="21"/>
      <c r="B460" s="21" t="str">
        <f t="shared" si="7"/>
        <v/>
      </c>
      <c r="C460" s="170"/>
      <c r="D460" s="168"/>
      <c r="E460" s="154" t="str">
        <f>IFERROR(VLOOKUP(D460,CADA_PROD!D:H,5,0),"")</f>
        <v/>
      </c>
      <c r="F460" s="169"/>
      <c r="G460" s="170"/>
      <c r="H460" s="171"/>
      <c r="I460" s="172" t="str">
        <f>IF(D460="","",SUMIFS(MOVI_ENTR!I:I,MOVI_ENTR!D:D,D460,MOVI_ENTR!O:O,L460)-SUMIFS(MOVI_SAID!H:H,MOVI_SAID!D:D,D460,MOVI_SAID!L:L,L460))</f>
        <v/>
      </c>
      <c r="J460" s="153" t="str">
        <f>IF(D460="","",VLOOKUP(D460,CADA_PROD!D:G,4,0)*H460)</f>
        <v/>
      </c>
      <c r="K460" s="14"/>
      <c r="L460" s="14"/>
      <c r="M460" s="21"/>
      <c r="N460" s="21"/>
      <c r="O460" s="21"/>
      <c r="P460" s="21"/>
    </row>
    <row r="461" spans="1:16" s="16" customFormat="1" ht="30" customHeight="1">
      <c r="A461" s="21"/>
      <c r="B461" s="21" t="str">
        <f t="shared" si="7"/>
        <v/>
      </c>
      <c r="C461" s="170"/>
      <c r="D461" s="168"/>
      <c r="E461" s="154" t="str">
        <f>IFERROR(VLOOKUP(D461,CADA_PROD!D:H,5,0),"")</f>
        <v/>
      </c>
      <c r="F461" s="169"/>
      <c r="G461" s="170"/>
      <c r="H461" s="171"/>
      <c r="I461" s="172" t="str">
        <f>IF(D461="","",SUMIFS(MOVI_ENTR!I:I,MOVI_ENTR!D:D,D461,MOVI_ENTR!O:O,L461)-SUMIFS(MOVI_SAID!H:H,MOVI_SAID!D:D,D461,MOVI_SAID!L:L,L461))</f>
        <v/>
      </c>
      <c r="J461" s="153" t="str">
        <f>IF(D461="","",VLOOKUP(D461,CADA_PROD!D:G,4,0)*H461)</f>
        <v/>
      </c>
      <c r="K461" s="14"/>
      <c r="L461" s="14"/>
      <c r="M461" s="21"/>
      <c r="N461" s="21"/>
      <c r="O461" s="21"/>
      <c r="P461" s="21"/>
    </row>
    <row r="462" spans="1:16" s="16" customFormat="1" ht="30" customHeight="1">
      <c r="A462" s="21"/>
      <c r="B462" s="21" t="str">
        <f t="shared" si="7"/>
        <v/>
      </c>
      <c r="C462" s="170"/>
      <c r="D462" s="168"/>
      <c r="E462" s="154" t="str">
        <f>IFERROR(VLOOKUP(D462,CADA_PROD!D:H,5,0),"")</f>
        <v/>
      </c>
      <c r="F462" s="169"/>
      <c r="G462" s="170"/>
      <c r="H462" s="171"/>
      <c r="I462" s="172" t="str">
        <f>IF(D462="","",SUMIFS(MOVI_ENTR!I:I,MOVI_ENTR!D:D,D462,MOVI_ENTR!O:O,L462)-SUMIFS(MOVI_SAID!H:H,MOVI_SAID!D:D,D462,MOVI_SAID!L:L,L462))</f>
        <v/>
      </c>
      <c r="J462" s="153" t="str">
        <f>IF(D462="","",VLOOKUP(D462,CADA_PROD!D:G,4,0)*H462)</f>
        <v/>
      </c>
      <c r="K462" s="14"/>
      <c r="L462" s="14"/>
      <c r="M462" s="21"/>
      <c r="N462" s="21"/>
      <c r="O462" s="21"/>
      <c r="P462" s="21"/>
    </row>
    <row r="463" spans="1:16" s="16" customFormat="1" ht="30" customHeight="1">
      <c r="A463" s="21"/>
      <c r="B463" s="21" t="str">
        <f t="shared" si="7"/>
        <v/>
      </c>
      <c r="C463" s="170"/>
      <c r="D463" s="168"/>
      <c r="E463" s="154" t="str">
        <f>IFERROR(VLOOKUP(D463,CADA_PROD!D:H,5,0),"")</f>
        <v/>
      </c>
      <c r="F463" s="169"/>
      <c r="G463" s="170"/>
      <c r="H463" s="171"/>
      <c r="I463" s="172" t="str">
        <f>IF(D463="","",SUMIFS(MOVI_ENTR!I:I,MOVI_ENTR!D:D,D463,MOVI_ENTR!O:O,L463)-SUMIFS(MOVI_SAID!H:H,MOVI_SAID!D:D,D463,MOVI_SAID!L:L,L463))</f>
        <v/>
      </c>
      <c r="J463" s="153" t="str">
        <f>IF(D463="","",VLOOKUP(D463,CADA_PROD!D:G,4,0)*H463)</f>
        <v/>
      </c>
      <c r="K463" s="14"/>
      <c r="L463" s="14"/>
      <c r="M463" s="21"/>
      <c r="N463" s="21"/>
      <c r="O463" s="21"/>
      <c r="P463" s="21"/>
    </row>
    <row r="464" spans="1:16" s="16" customFormat="1" ht="30" customHeight="1">
      <c r="A464" s="21"/>
      <c r="B464" s="21" t="str">
        <f t="shared" si="7"/>
        <v/>
      </c>
      <c r="C464" s="170"/>
      <c r="D464" s="168"/>
      <c r="E464" s="154" t="str">
        <f>IFERROR(VLOOKUP(D464,CADA_PROD!D:H,5,0),"")</f>
        <v/>
      </c>
      <c r="F464" s="169"/>
      <c r="G464" s="170"/>
      <c r="H464" s="171"/>
      <c r="I464" s="172" t="str">
        <f>IF(D464="","",SUMIFS(MOVI_ENTR!I:I,MOVI_ENTR!D:D,D464,MOVI_ENTR!O:O,L464)-SUMIFS(MOVI_SAID!H:H,MOVI_SAID!D:D,D464,MOVI_SAID!L:L,L464))</f>
        <v/>
      </c>
      <c r="J464" s="153" t="str">
        <f>IF(D464="","",VLOOKUP(D464,CADA_PROD!D:G,4,0)*H464)</f>
        <v/>
      </c>
      <c r="K464" s="14"/>
      <c r="L464" s="14"/>
      <c r="M464" s="21"/>
      <c r="N464" s="21"/>
      <c r="O464" s="21"/>
      <c r="P464" s="21"/>
    </row>
    <row r="465" spans="1:16" s="16" customFormat="1" ht="30" customHeight="1">
      <c r="A465" s="21"/>
      <c r="B465" s="21" t="str">
        <f t="shared" si="7"/>
        <v/>
      </c>
      <c r="C465" s="170"/>
      <c r="D465" s="168"/>
      <c r="E465" s="154" t="str">
        <f>IFERROR(VLOOKUP(D465,CADA_PROD!D:H,5,0),"")</f>
        <v/>
      </c>
      <c r="F465" s="169"/>
      <c r="G465" s="170"/>
      <c r="H465" s="171"/>
      <c r="I465" s="172" t="str">
        <f>IF(D465="","",SUMIFS(MOVI_ENTR!I:I,MOVI_ENTR!D:D,D465,MOVI_ENTR!O:O,L465)-SUMIFS(MOVI_SAID!H:H,MOVI_SAID!D:D,D465,MOVI_SAID!L:L,L465))</f>
        <v/>
      </c>
      <c r="J465" s="153" t="str">
        <f>IF(D465="","",VLOOKUP(D465,CADA_PROD!D:G,4,0)*H465)</f>
        <v/>
      </c>
      <c r="K465" s="14"/>
      <c r="L465" s="14"/>
      <c r="M465" s="21"/>
      <c r="N465" s="21"/>
      <c r="O465" s="21"/>
      <c r="P465" s="21"/>
    </row>
    <row r="466" spans="1:16" s="16" customFormat="1" ht="30" customHeight="1">
      <c r="A466" s="21"/>
      <c r="B466" s="21" t="str">
        <f t="shared" si="7"/>
        <v/>
      </c>
      <c r="C466" s="170"/>
      <c r="D466" s="168"/>
      <c r="E466" s="154" t="str">
        <f>IFERROR(VLOOKUP(D466,CADA_PROD!D:H,5,0),"")</f>
        <v/>
      </c>
      <c r="F466" s="169"/>
      <c r="G466" s="170"/>
      <c r="H466" s="171"/>
      <c r="I466" s="172" t="str">
        <f>IF(D466="","",SUMIFS(MOVI_ENTR!I:I,MOVI_ENTR!D:D,D466,MOVI_ENTR!O:O,L466)-SUMIFS(MOVI_SAID!H:H,MOVI_SAID!D:D,D466,MOVI_SAID!L:L,L466))</f>
        <v/>
      </c>
      <c r="J466" s="153" t="str">
        <f>IF(D466="","",VLOOKUP(D466,CADA_PROD!D:G,4,0)*H466)</f>
        <v/>
      </c>
      <c r="K466" s="14"/>
      <c r="L466" s="14"/>
      <c r="M466" s="21"/>
      <c r="N466" s="21"/>
      <c r="O466" s="21"/>
      <c r="P466" s="21"/>
    </row>
    <row r="467" spans="1:16" s="16" customFormat="1" ht="30" customHeight="1">
      <c r="A467" s="21"/>
      <c r="B467" s="21" t="str">
        <f t="shared" si="7"/>
        <v/>
      </c>
      <c r="C467" s="170"/>
      <c r="D467" s="168"/>
      <c r="E467" s="154" t="str">
        <f>IFERROR(VLOOKUP(D467,CADA_PROD!D:H,5,0),"")</f>
        <v/>
      </c>
      <c r="F467" s="169"/>
      <c r="G467" s="170"/>
      <c r="H467" s="171"/>
      <c r="I467" s="172" t="str">
        <f>IF(D467="","",SUMIFS(MOVI_ENTR!I:I,MOVI_ENTR!D:D,D467,MOVI_ENTR!O:O,L467)-SUMIFS(MOVI_SAID!H:H,MOVI_SAID!D:D,D467,MOVI_SAID!L:L,L467))</f>
        <v/>
      </c>
      <c r="J467" s="153" t="str">
        <f>IF(D467="","",VLOOKUP(D467,CADA_PROD!D:G,4,0)*H467)</f>
        <v/>
      </c>
      <c r="K467" s="14"/>
      <c r="L467" s="14"/>
      <c r="M467" s="21"/>
      <c r="N467" s="21"/>
      <c r="O467" s="21"/>
      <c r="P467" s="21"/>
    </row>
    <row r="468" spans="1:16" s="16" customFormat="1" ht="30" customHeight="1">
      <c r="A468" s="21"/>
      <c r="B468" s="21" t="str">
        <f t="shared" si="7"/>
        <v/>
      </c>
      <c r="C468" s="170"/>
      <c r="D468" s="168"/>
      <c r="E468" s="154" t="str">
        <f>IFERROR(VLOOKUP(D468,CADA_PROD!D:H,5,0),"")</f>
        <v/>
      </c>
      <c r="F468" s="169"/>
      <c r="G468" s="170"/>
      <c r="H468" s="171"/>
      <c r="I468" s="172" t="str">
        <f>IF(D468="","",SUMIFS(MOVI_ENTR!I:I,MOVI_ENTR!D:D,D468,MOVI_ENTR!O:O,L468)-SUMIFS(MOVI_SAID!H:H,MOVI_SAID!D:D,D468,MOVI_SAID!L:L,L468))</f>
        <v/>
      </c>
      <c r="J468" s="153" t="str">
        <f>IF(D468="","",VLOOKUP(D468,CADA_PROD!D:G,4,0)*H468)</f>
        <v/>
      </c>
      <c r="K468" s="14"/>
      <c r="L468" s="14"/>
      <c r="M468" s="21"/>
      <c r="N468" s="21"/>
      <c r="O468" s="21"/>
      <c r="P468" s="21"/>
    </row>
    <row r="469" spans="1:16" s="16" customFormat="1" ht="30" customHeight="1">
      <c r="A469" s="21"/>
      <c r="B469" s="21" t="str">
        <f t="shared" si="7"/>
        <v/>
      </c>
      <c r="C469" s="170"/>
      <c r="D469" s="168"/>
      <c r="E469" s="154" t="str">
        <f>IFERROR(VLOOKUP(D469,CADA_PROD!D:H,5,0),"")</f>
        <v/>
      </c>
      <c r="F469" s="169"/>
      <c r="G469" s="170"/>
      <c r="H469" s="171"/>
      <c r="I469" s="172" t="str">
        <f>IF(D469="","",SUMIFS(MOVI_ENTR!I:I,MOVI_ENTR!D:D,D469,MOVI_ENTR!O:O,L469)-SUMIFS(MOVI_SAID!H:H,MOVI_SAID!D:D,D469,MOVI_SAID!L:L,L469))</f>
        <v/>
      </c>
      <c r="J469" s="153" t="str">
        <f>IF(D469="","",VLOOKUP(D469,CADA_PROD!D:G,4,0)*H469)</f>
        <v/>
      </c>
      <c r="K469" s="14"/>
      <c r="L469" s="14"/>
      <c r="M469" s="21"/>
      <c r="N469" s="21"/>
      <c r="O469" s="21"/>
      <c r="P469" s="21"/>
    </row>
    <row r="470" spans="1:16" s="16" customFormat="1" ht="30" customHeight="1">
      <c r="A470" s="21"/>
      <c r="B470" s="21" t="str">
        <f t="shared" si="7"/>
        <v/>
      </c>
      <c r="C470" s="170"/>
      <c r="D470" s="168"/>
      <c r="E470" s="154" t="str">
        <f>IFERROR(VLOOKUP(D470,CADA_PROD!D:H,5,0),"")</f>
        <v/>
      </c>
      <c r="F470" s="169"/>
      <c r="G470" s="170"/>
      <c r="H470" s="171"/>
      <c r="I470" s="172" t="str">
        <f>IF(D470="","",SUMIFS(MOVI_ENTR!I:I,MOVI_ENTR!D:D,D470,MOVI_ENTR!O:O,L470)-SUMIFS(MOVI_SAID!H:H,MOVI_SAID!D:D,D470,MOVI_SAID!L:L,L470))</f>
        <v/>
      </c>
      <c r="J470" s="153" t="str">
        <f>IF(D470="","",VLOOKUP(D470,CADA_PROD!D:G,4,0)*H470)</f>
        <v/>
      </c>
      <c r="K470" s="14"/>
      <c r="L470" s="14"/>
      <c r="M470" s="21"/>
      <c r="N470" s="21"/>
      <c r="O470" s="21"/>
      <c r="P470" s="21"/>
    </row>
    <row r="471" spans="1:16" s="16" customFormat="1" ht="30" customHeight="1">
      <c r="A471" s="21"/>
      <c r="B471" s="21" t="str">
        <f t="shared" si="7"/>
        <v/>
      </c>
      <c r="C471" s="170"/>
      <c r="D471" s="168"/>
      <c r="E471" s="154" t="str">
        <f>IFERROR(VLOOKUP(D471,CADA_PROD!D:H,5,0),"")</f>
        <v/>
      </c>
      <c r="F471" s="169"/>
      <c r="G471" s="170"/>
      <c r="H471" s="171"/>
      <c r="I471" s="172" t="str">
        <f>IF(D471="","",SUMIFS(MOVI_ENTR!I:I,MOVI_ENTR!D:D,D471,MOVI_ENTR!O:O,L471)-SUMIFS(MOVI_SAID!H:H,MOVI_SAID!D:D,D471,MOVI_SAID!L:L,L471))</f>
        <v/>
      </c>
      <c r="J471" s="153" t="str">
        <f>IF(D471="","",VLOOKUP(D471,CADA_PROD!D:G,4,0)*H471)</f>
        <v/>
      </c>
      <c r="K471" s="14"/>
      <c r="L471" s="14"/>
      <c r="M471" s="21"/>
      <c r="N471" s="21"/>
      <c r="O471" s="21"/>
      <c r="P471" s="21"/>
    </row>
    <row r="472" spans="1:16" s="16" customFormat="1" ht="30" customHeight="1">
      <c r="A472" s="21"/>
      <c r="B472" s="21" t="str">
        <f t="shared" si="7"/>
        <v/>
      </c>
      <c r="C472" s="170"/>
      <c r="D472" s="168"/>
      <c r="E472" s="154" t="str">
        <f>IFERROR(VLOOKUP(D472,CADA_PROD!D:H,5,0),"")</f>
        <v/>
      </c>
      <c r="F472" s="169"/>
      <c r="G472" s="170"/>
      <c r="H472" s="171"/>
      <c r="I472" s="172" t="str">
        <f>IF(D472="","",SUMIFS(MOVI_ENTR!I:I,MOVI_ENTR!D:D,D472,MOVI_ENTR!O:O,L472)-SUMIFS(MOVI_SAID!H:H,MOVI_SAID!D:D,D472,MOVI_SAID!L:L,L472))</f>
        <v/>
      </c>
      <c r="J472" s="153" t="str">
        <f>IF(D472="","",VLOOKUP(D472,CADA_PROD!D:G,4,0)*H472)</f>
        <v/>
      </c>
      <c r="K472" s="14"/>
      <c r="L472" s="14"/>
      <c r="M472" s="21"/>
      <c r="N472" s="21"/>
      <c r="O472" s="21"/>
      <c r="P472" s="21"/>
    </row>
    <row r="473" spans="1:16" s="16" customFormat="1" ht="30" customHeight="1">
      <c r="A473" s="21"/>
      <c r="B473" s="21" t="str">
        <f t="shared" si="7"/>
        <v/>
      </c>
      <c r="C473" s="170"/>
      <c r="D473" s="168"/>
      <c r="E473" s="154" t="str">
        <f>IFERROR(VLOOKUP(D473,CADA_PROD!D:H,5,0),"")</f>
        <v/>
      </c>
      <c r="F473" s="169"/>
      <c r="G473" s="170"/>
      <c r="H473" s="171"/>
      <c r="I473" s="172" t="str">
        <f>IF(D473="","",SUMIFS(MOVI_ENTR!I:I,MOVI_ENTR!D:D,D473,MOVI_ENTR!O:O,L473)-SUMIFS(MOVI_SAID!H:H,MOVI_SAID!D:D,D473,MOVI_SAID!L:L,L473))</f>
        <v/>
      </c>
      <c r="J473" s="153" t="str">
        <f>IF(D473="","",VLOOKUP(D473,CADA_PROD!D:G,4,0)*H473)</f>
        <v/>
      </c>
      <c r="K473" s="14"/>
      <c r="L473" s="14"/>
      <c r="M473" s="21"/>
      <c r="N473" s="21"/>
      <c r="O473" s="21"/>
      <c r="P473" s="21"/>
    </row>
    <row r="474" spans="1:16" s="16" customFormat="1" ht="30" customHeight="1">
      <c r="A474" s="21"/>
      <c r="B474" s="21" t="str">
        <f t="shared" si="7"/>
        <v/>
      </c>
      <c r="C474" s="170"/>
      <c r="D474" s="168"/>
      <c r="E474" s="154" t="str">
        <f>IFERROR(VLOOKUP(D474,CADA_PROD!D:H,5,0),"")</f>
        <v/>
      </c>
      <c r="F474" s="169"/>
      <c r="G474" s="170"/>
      <c r="H474" s="171"/>
      <c r="I474" s="172" t="str">
        <f>IF(D474="","",SUMIFS(MOVI_ENTR!I:I,MOVI_ENTR!D:D,D474,MOVI_ENTR!O:O,L474)-SUMIFS(MOVI_SAID!H:H,MOVI_SAID!D:D,D474,MOVI_SAID!L:L,L474))</f>
        <v/>
      </c>
      <c r="J474" s="153" t="str">
        <f>IF(D474="","",VLOOKUP(D474,CADA_PROD!D:G,4,0)*H474)</f>
        <v/>
      </c>
      <c r="K474" s="14"/>
      <c r="L474" s="14"/>
      <c r="M474" s="21"/>
      <c r="N474" s="21"/>
      <c r="O474" s="21"/>
      <c r="P474" s="21"/>
    </row>
    <row r="475" spans="1:16" s="16" customFormat="1" ht="30" customHeight="1">
      <c r="A475" s="21"/>
      <c r="B475" s="21" t="str">
        <f t="shared" si="7"/>
        <v/>
      </c>
      <c r="C475" s="170"/>
      <c r="D475" s="168"/>
      <c r="E475" s="154" t="str">
        <f>IFERROR(VLOOKUP(D475,CADA_PROD!D:H,5,0),"")</f>
        <v/>
      </c>
      <c r="F475" s="169"/>
      <c r="G475" s="170"/>
      <c r="H475" s="171"/>
      <c r="I475" s="172" t="str">
        <f>IF(D475="","",SUMIFS(MOVI_ENTR!I:I,MOVI_ENTR!D:D,D475,MOVI_ENTR!O:O,L475)-SUMIFS(MOVI_SAID!H:H,MOVI_SAID!D:D,D475,MOVI_SAID!L:L,L475))</f>
        <v/>
      </c>
      <c r="J475" s="153" t="str">
        <f>IF(D475="","",VLOOKUP(D475,CADA_PROD!D:G,4,0)*H475)</f>
        <v/>
      </c>
      <c r="K475" s="14"/>
      <c r="L475" s="14"/>
      <c r="M475" s="21"/>
      <c r="N475" s="21"/>
      <c r="O475" s="21"/>
      <c r="P475" s="21"/>
    </row>
    <row r="476" spans="1:16" s="16" customFormat="1" ht="30" customHeight="1">
      <c r="A476" s="21"/>
      <c r="B476" s="21" t="str">
        <f t="shared" si="7"/>
        <v/>
      </c>
      <c r="C476" s="170"/>
      <c r="D476" s="168"/>
      <c r="E476" s="154" t="str">
        <f>IFERROR(VLOOKUP(D476,CADA_PROD!D:H,5,0),"")</f>
        <v/>
      </c>
      <c r="F476" s="169"/>
      <c r="G476" s="170"/>
      <c r="H476" s="171"/>
      <c r="I476" s="172" t="str">
        <f>IF(D476="","",SUMIFS(MOVI_ENTR!I:I,MOVI_ENTR!D:D,D476,MOVI_ENTR!O:O,L476)-SUMIFS(MOVI_SAID!H:H,MOVI_SAID!D:D,D476,MOVI_SAID!L:L,L476))</f>
        <v/>
      </c>
      <c r="J476" s="153" t="str">
        <f>IF(D476="","",VLOOKUP(D476,CADA_PROD!D:G,4,0)*H476)</f>
        <v/>
      </c>
      <c r="K476" s="14"/>
      <c r="L476" s="14"/>
      <c r="M476" s="21"/>
      <c r="N476" s="21"/>
      <c r="O476" s="21"/>
      <c r="P476" s="21"/>
    </row>
    <row r="477" spans="1:16" s="16" customFormat="1" ht="30" customHeight="1">
      <c r="A477" s="21"/>
      <c r="B477" s="21" t="str">
        <f t="shared" si="7"/>
        <v/>
      </c>
      <c r="C477" s="170"/>
      <c r="D477" s="168"/>
      <c r="E477" s="154" t="str">
        <f>IFERROR(VLOOKUP(D477,CADA_PROD!D:H,5,0),"")</f>
        <v/>
      </c>
      <c r="F477" s="169"/>
      <c r="G477" s="170"/>
      <c r="H477" s="171"/>
      <c r="I477" s="172" t="str">
        <f>IF(D477="","",SUMIFS(MOVI_ENTR!I:I,MOVI_ENTR!D:D,D477,MOVI_ENTR!O:O,L477)-SUMIFS(MOVI_SAID!H:H,MOVI_SAID!D:D,D477,MOVI_SAID!L:L,L477))</f>
        <v/>
      </c>
      <c r="J477" s="153" t="str">
        <f>IF(D477="","",VLOOKUP(D477,CADA_PROD!D:G,4,0)*H477)</f>
        <v/>
      </c>
      <c r="K477" s="14"/>
      <c r="L477" s="14"/>
      <c r="M477" s="21"/>
      <c r="N477" s="21"/>
      <c r="O477" s="21"/>
      <c r="P477" s="21"/>
    </row>
    <row r="478" spans="1:16" s="16" customFormat="1" ht="30" customHeight="1">
      <c r="A478" s="21"/>
      <c r="B478" s="21" t="str">
        <f t="shared" si="7"/>
        <v/>
      </c>
      <c r="C478" s="170"/>
      <c r="D478" s="168"/>
      <c r="E478" s="154" t="str">
        <f>IFERROR(VLOOKUP(D478,CADA_PROD!D:H,5,0),"")</f>
        <v/>
      </c>
      <c r="F478" s="169"/>
      <c r="G478" s="170"/>
      <c r="H478" s="171"/>
      <c r="I478" s="172" t="str">
        <f>IF(D478="","",SUMIFS(MOVI_ENTR!I:I,MOVI_ENTR!D:D,D478,MOVI_ENTR!O:O,L478)-SUMIFS(MOVI_SAID!H:H,MOVI_SAID!D:D,D478,MOVI_SAID!L:L,L478))</f>
        <v/>
      </c>
      <c r="J478" s="153" t="str">
        <f>IF(D478="","",VLOOKUP(D478,CADA_PROD!D:G,4,0)*H478)</f>
        <v/>
      </c>
      <c r="K478" s="14"/>
      <c r="L478" s="14"/>
      <c r="M478" s="21"/>
      <c r="N478" s="21"/>
      <c r="O478" s="21"/>
      <c r="P478" s="21"/>
    </row>
    <row r="479" spans="1:16" s="16" customFormat="1" ht="30" customHeight="1">
      <c r="A479" s="21"/>
      <c r="B479" s="21" t="str">
        <f t="shared" si="7"/>
        <v/>
      </c>
      <c r="C479" s="170"/>
      <c r="D479" s="168"/>
      <c r="E479" s="154" t="str">
        <f>IFERROR(VLOOKUP(D479,CADA_PROD!D:H,5,0),"")</f>
        <v/>
      </c>
      <c r="F479" s="169"/>
      <c r="G479" s="170"/>
      <c r="H479" s="171"/>
      <c r="I479" s="172" t="str">
        <f>IF(D479="","",SUMIFS(MOVI_ENTR!I:I,MOVI_ENTR!D:D,D479,MOVI_ENTR!O:O,L479)-SUMIFS(MOVI_SAID!H:H,MOVI_SAID!D:D,D479,MOVI_SAID!L:L,L479))</f>
        <v/>
      </c>
      <c r="J479" s="153" t="str">
        <f>IF(D479="","",VLOOKUP(D479,CADA_PROD!D:G,4,0)*H479)</f>
        <v/>
      </c>
      <c r="K479" s="14"/>
      <c r="L479" s="14"/>
      <c r="M479" s="21"/>
      <c r="N479" s="21"/>
      <c r="O479" s="21"/>
      <c r="P479" s="21"/>
    </row>
    <row r="480" spans="1:16" s="16" customFormat="1" ht="30" customHeight="1">
      <c r="A480" s="21"/>
      <c r="B480" s="21" t="str">
        <f t="shared" si="7"/>
        <v/>
      </c>
      <c r="C480" s="170"/>
      <c r="D480" s="168"/>
      <c r="E480" s="154" t="str">
        <f>IFERROR(VLOOKUP(D480,CADA_PROD!D:H,5,0),"")</f>
        <v/>
      </c>
      <c r="F480" s="169"/>
      <c r="G480" s="170"/>
      <c r="H480" s="171"/>
      <c r="I480" s="172" t="str">
        <f>IF(D480="","",SUMIFS(MOVI_ENTR!I:I,MOVI_ENTR!D:D,D480,MOVI_ENTR!O:O,L480)-SUMIFS(MOVI_SAID!H:H,MOVI_SAID!D:D,D480,MOVI_SAID!L:L,L480))</f>
        <v/>
      </c>
      <c r="J480" s="153" t="str">
        <f>IF(D480="","",VLOOKUP(D480,CADA_PROD!D:G,4,0)*H480)</f>
        <v/>
      </c>
      <c r="K480" s="14"/>
      <c r="L480" s="14"/>
      <c r="M480" s="21"/>
      <c r="N480" s="21"/>
      <c r="O480" s="21"/>
      <c r="P480" s="21"/>
    </row>
    <row r="481" spans="1:16" s="16" customFormat="1" ht="30" customHeight="1">
      <c r="A481" s="21"/>
      <c r="B481" s="21" t="str">
        <f t="shared" si="7"/>
        <v/>
      </c>
      <c r="C481" s="170"/>
      <c r="D481" s="168"/>
      <c r="E481" s="154" t="str">
        <f>IFERROR(VLOOKUP(D481,CADA_PROD!D:H,5,0),"")</f>
        <v/>
      </c>
      <c r="F481" s="169"/>
      <c r="G481" s="170"/>
      <c r="H481" s="171"/>
      <c r="I481" s="172" t="str">
        <f>IF(D481="","",SUMIFS(MOVI_ENTR!I:I,MOVI_ENTR!D:D,D481,MOVI_ENTR!O:O,L481)-SUMIFS(MOVI_SAID!H:H,MOVI_SAID!D:D,D481,MOVI_SAID!L:L,L481))</f>
        <v/>
      </c>
      <c r="J481" s="153" t="str">
        <f>IF(D481="","",VLOOKUP(D481,CADA_PROD!D:G,4,0)*H481)</f>
        <v/>
      </c>
      <c r="K481" s="14"/>
      <c r="L481" s="14"/>
      <c r="M481" s="21"/>
      <c r="N481" s="21"/>
      <c r="O481" s="21"/>
      <c r="P481" s="21"/>
    </row>
    <row r="482" spans="1:16" s="16" customFormat="1" ht="30" customHeight="1">
      <c r="A482" s="21"/>
      <c r="B482" s="21" t="str">
        <f t="shared" si="7"/>
        <v/>
      </c>
      <c r="C482" s="170"/>
      <c r="D482" s="168"/>
      <c r="E482" s="154" t="str">
        <f>IFERROR(VLOOKUP(D482,CADA_PROD!D:H,5,0),"")</f>
        <v/>
      </c>
      <c r="F482" s="169"/>
      <c r="G482" s="170"/>
      <c r="H482" s="171"/>
      <c r="I482" s="172" t="str">
        <f>IF(D482="","",SUMIFS(MOVI_ENTR!I:I,MOVI_ENTR!D:D,D482,MOVI_ENTR!O:O,L482)-SUMIFS(MOVI_SAID!H:H,MOVI_SAID!D:D,D482,MOVI_SAID!L:L,L482))</f>
        <v/>
      </c>
      <c r="J482" s="153" t="str">
        <f>IF(D482="","",VLOOKUP(D482,CADA_PROD!D:G,4,0)*H482)</f>
        <v/>
      </c>
      <c r="K482" s="14"/>
      <c r="L482" s="14"/>
      <c r="M482" s="21"/>
      <c r="N482" s="21"/>
      <c r="O482" s="21"/>
      <c r="P482" s="21"/>
    </row>
    <row r="483" spans="1:16" s="16" customFormat="1" ht="30" customHeight="1">
      <c r="A483" s="21"/>
      <c r="B483" s="21" t="str">
        <f t="shared" si="7"/>
        <v/>
      </c>
      <c r="C483" s="170"/>
      <c r="D483" s="168"/>
      <c r="E483" s="154" t="str">
        <f>IFERROR(VLOOKUP(D483,CADA_PROD!D:H,5,0),"")</f>
        <v/>
      </c>
      <c r="F483" s="169"/>
      <c r="G483" s="170"/>
      <c r="H483" s="171"/>
      <c r="I483" s="172" t="str">
        <f>IF(D483="","",SUMIFS(MOVI_ENTR!I:I,MOVI_ENTR!D:D,D483,MOVI_ENTR!O:O,L483)-SUMIFS(MOVI_SAID!H:H,MOVI_SAID!D:D,D483,MOVI_SAID!L:L,L483))</f>
        <v/>
      </c>
      <c r="J483" s="153" t="str">
        <f>IF(D483="","",VLOOKUP(D483,CADA_PROD!D:G,4,0)*H483)</f>
        <v/>
      </c>
      <c r="K483" s="14"/>
      <c r="L483" s="14"/>
      <c r="M483" s="21"/>
      <c r="N483" s="21"/>
      <c r="O483" s="21"/>
      <c r="P483" s="21"/>
    </row>
    <row r="484" spans="1:16" s="16" customFormat="1" ht="30" customHeight="1">
      <c r="A484" s="21"/>
      <c r="B484" s="21" t="str">
        <f t="shared" si="7"/>
        <v/>
      </c>
      <c r="C484" s="170"/>
      <c r="D484" s="168"/>
      <c r="E484" s="154" t="str">
        <f>IFERROR(VLOOKUP(D484,CADA_PROD!D:H,5,0),"")</f>
        <v/>
      </c>
      <c r="F484" s="169"/>
      <c r="G484" s="170"/>
      <c r="H484" s="171"/>
      <c r="I484" s="172" t="str">
        <f>IF(D484="","",SUMIFS(MOVI_ENTR!I:I,MOVI_ENTR!D:D,D484,MOVI_ENTR!O:O,L484)-SUMIFS(MOVI_SAID!H:H,MOVI_SAID!D:D,D484,MOVI_SAID!L:L,L484))</f>
        <v/>
      </c>
      <c r="J484" s="153" t="str">
        <f>IF(D484="","",VLOOKUP(D484,CADA_PROD!D:G,4,0)*H484)</f>
        <v/>
      </c>
      <c r="K484" s="14"/>
      <c r="L484" s="14"/>
      <c r="M484" s="21"/>
      <c r="N484" s="21"/>
      <c r="O484" s="21"/>
      <c r="P484" s="21"/>
    </row>
    <row r="485" spans="1:16" s="16" customFormat="1" ht="30" customHeight="1">
      <c r="A485" s="21"/>
      <c r="B485" s="21" t="str">
        <f t="shared" si="7"/>
        <v/>
      </c>
      <c r="C485" s="170"/>
      <c r="D485" s="168"/>
      <c r="E485" s="154" t="str">
        <f>IFERROR(VLOOKUP(D485,CADA_PROD!D:H,5,0),"")</f>
        <v/>
      </c>
      <c r="F485" s="169"/>
      <c r="G485" s="170"/>
      <c r="H485" s="171"/>
      <c r="I485" s="172" t="str">
        <f>IF(D485="","",SUMIFS(MOVI_ENTR!I:I,MOVI_ENTR!D:D,D485,MOVI_ENTR!O:O,L485)-SUMIFS(MOVI_SAID!H:H,MOVI_SAID!D:D,D485,MOVI_SAID!L:L,L485))</f>
        <v/>
      </c>
      <c r="J485" s="153" t="str">
        <f>IF(D485="","",VLOOKUP(D485,CADA_PROD!D:G,4,0)*H485)</f>
        <v/>
      </c>
      <c r="K485" s="14"/>
      <c r="L485" s="14"/>
      <c r="M485" s="21"/>
      <c r="N485" s="21"/>
      <c r="O485" s="21"/>
      <c r="P485" s="21"/>
    </row>
    <row r="486" spans="1:16" s="16" customFormat="1" ht="30" customHeight="1">
      <c r="A486" s="21"/>
      <c r="B486" s="21" t="str">
        <f t="shared" si="7"/>
        <v/>
      </c>
      <c r="C486" s="170"/>
      <c r="D486" s="168"/>
      <c r="E486" s="154" t="str">
        <f>IFERROR(VLOOKUP(D486,CADA_PROD!D:H,5,0),"")</f>
        <v/>
      </c>
      <c r="F486" s="169"/>
      <c r="G486" s="170"/>
      <c r="H486" s="171"/>
      <c r="I486" s="172" t="str">
        <f>IF(D486="","",SUMIFS(MOVI_ENTR!I:I,MOVI_ENTR!D:D,D486,MOVI_ENTR!O:O,L486)-SUMIFS(MOVI_SAID!H:H,MOVI_SAID!D:D,D486,MOVI_SAID!L:L,L486))</f>
        <v/>
      </c>
      <c r="J486" s="153" t="str">
        <f>IF(D486="","",VLOOKUP(D486,CADA_PROD!D:G,4,0)*H486)</f>
        <v/>
      </c>
      <c r="K486" s="14"/>
      <c r="L486" s="14"/>
      <c r="M486" s="21"/>
      <c r="N486" s="21"/>
      <c r="O486" s="21"/>
      <c r="P486" s="21"/>
    </row>
    <row r="487" spans="1:16" s="16" customFormat="1" ht="30" customHeight="1">
      <c r="A487" s="21"/>
      <c r="B487" s="21" t="str">
        <f t="shared" si="7"/>
        <v/>
      </c>
      <c r="C487" s="170"/>
      <c r="D487" s="168"/>
      <c r="E487" s="154" t="str">
        <f>IFERROR(VLOOKUP(D487,CADA_PROD!D:H,5,0),"")</f>
        <v/>
      </c>
      <c r="F487" s="169"/>
      <c r="G487" s="170"/>
      <c r="H487" s="171"/>
      <c r="I487" s="172" t="str">
        <f>IF(D487="","",SUMIFS(MOVI_ENTR!I:I,MOVI_ENTR!D:D,D487,MOVI_ENTR!O:O,L487)-SUMIFS(MOVI_SAID!H:H,MOVI_SAID!D:D,D487,MOVI_SAID!L:L,L487))</f>
        <v/>
      </c>
      <c r="J487" s="153" t="str">
        <f>IF(D487="","",VLOOKUP(D487,CADA_PROD!D:G,4,0)*H487)</f>
        <v/>
      </c>
      <c r="K487" s="14"/>
      <c r="L487" s="14"/>
      <c r="M487" s="21"/>
      <c r="N487" s="21"/>
      <c r="O487" s="21"/>
      <c r="P487" s="21"/>
    </row>
    <row r="488" spans="1:16" s="16" customFormat="1" ht="30" customHeight="1">
      <c r="A488" s="21"/>
      <c r="B488" s="21" t="str">
        <f t="shared" si="7"/>
        <v/>
      </c>
      <c r="C488" s="170"/>
      <c r="D488" s="168"/>
      <c r="E488" s="154" t="str">
        <f>IFERROR(VLOOKUP(D488,CADA_PROD!D:H,5,0),"")</f>
        <v/>
      </c>
      <c r="F488" s="169"/>
      <c r="G488" s="170"/>
      <c r="H488" s="171"/>
      <c r="I488" s="172" t="str">
        <f>IF(D488="","",SUMIFS(MOVI_ENTR!I:I,MOVI_ENTR!D:D,D488,MOVI_ENTR!O:O,L488)-SUMIFS(MOVI_SAID!H:H,MOVI_SAID!D:D,D488,MOVI_SAID!L:L,L488))</f>
        <v/>
      </c>
      <c r="J488" s="153" t="str">
        <f>IF(D488="","",VLOOKUP(D488,CADA_PROD!D:G,4,0)*H488)</f>
        <v/>
      </c>
      <c r="K488" s="14"/>
      <c r="L488" s="14"/>
      <c r="M488" s="21"/>
      <c r="N488" s="21"/>
      <c r="O488" s="21"/>
      <c r="P488" s="21"/>
    </row>
    <row r="489" spans="1:16" s="16" customFormat="1" ht="30" customHeight="1">
      <c r="A489" s="21"/>
      <c r="B489" s="21" t="str">
        <f t="shared" si="7"/>
        <v/>
      </c>
      <c r="C489" s="170"/>
      <c r="D489" s="168"/>
      <c r="E489" s="154" t="str">
        <f>IFERROR(VLOOKUP(D489,CADA_PROD!D:H,5,0),"")</f>
        <v/>
      </c>
      <c r="F489" s="169"/>
      <c r="G489" s="170"/>
      <c r="H489" s="171"/>
      <c r="I489" s="172" t="str">
        <f>IF(D489="","",SUMIFS(MOVI_ENTR!I:I,MOVI_ENTR!D:D,D489,MOVI_ENTR!O:O,L489)-SUMIFS(MOVI_SAID!H:H,MOVI_SAID!D:D,D489,MOVI_SAID!L:L,L489))</f>
        <v/>
      </c>
      <c r="J489" s="153" t="str">
        <f>IF(D489="","",VLOOKUP(D489,CADA_PROD!D:G,4,0)*H489)</f>
        <v/>
      </c>
      <c r="K489" s="14"/>
      <c r="L489" s="14"/>
      <c r="M489" s="21"/>
      <c r="N489" s="21"/>
      <c r="O489" s="21"/>
      <c r="P489" s="21"/>
    </row>
    <row r="490" spans="1:16" s="16" customFormat="1" ht="30" customHeight="1">
      <c r="A490" s="21"/>
      <c r="B490" s="21" t="str">
        <f t="shared" si="7"/>
        <v/>
      </c>
      <c r="C490" s="170"/>
      <c r="D490" s="168"/>
      <c r="E490" s="154" t="str">
        <f>IFERROR(VLOOKUP(D490,CADA_PROD!D:H,5,0),"")</f>
        <v/>
      </c>
      <c r="F490" s="169"/>
      <c r="G490" s="170"/>
      <c r="H490" s="171"/>
      <c r="I490" s="172" t="str">
        <f>IF(D490="","",SUMIFS(MOVI_ENTR!I:I,MOVI_ENTR!D:D,D490,MOVI_ENTR!O:O,L490)-SUMIFS(MOVI_SAID!H:H,MOVI_SAID!D:D,D490,MOVI_SAID!L:L,L490))</f>
        <v/>
      </c>
      <c r="J490" s="153" t="str">
        <f>IF(D490="","",VLOOKUP(D490,CADA_PROD!D:G,4,0)*H490)</f>
        <v/>
      </c>
      <c r="K490" s="14"/>
      <c r="L490" s="14"/>
      <c r="M490" s="21"/>
      <c r="N490" s="21"/>
      <c r="O490" s="21"/>
      <c r="P490" s="21"/>
    </row>
    <row r="491" spans="1:16" s="16" customFormat="1" ht="30" customHeight="1">
      <c r="A491" s="21"/>
      <c r="B491" s="21" t="str">
        <f t="shared" si="7"/>
        <v/>
      </c>
      <c r="C491" s="170"/>
      <c r="D491" s="168"/>
      <c r="E491" s="154" t="str">
        <f>IFERROR(VLOOKUP(D491,CADA_PROD!D:H,5,0),"")</f>
        <v/>
      </c>
      <c r="F491" s="169"/>
      <c r="G491" s="170"/>
      <c r="H491" s="171"/>
      <c r="I491" s="172" t="str">
        <f>IF(D491="","",SUMIFS(MOVI_ENTR!I:I,MOVI_ENTR!D:D,D491,MOVI_ENTR!O:O,L491)-SUMIFS(MOVI_SAID!H:H,MOVI_SAID!D:D,D491,MOVI_SAID!L:L,L491))</f>
        <v/>
      </c>
      <c r="J491" s="153" t="str">
        <f>IF(D491="","",VLOOKUP(D491,CADA_PROD!D:G,4,0)*H491)</f>
        <v/>
      </c>
      <c r="K491" s="14"/>
      <c r="L491" s="14"/>
      <c r="M491" s="21"/>
      <c r="N491" s="21"/>
      <c r="O491" s="21"/>
      <c r="P491" s="21"/>
    </row>
    <row r="492" spans="1:16" s="16" customFormat="1" ht="30" customHeight="1">
      <c r="A492" s="21"/>
      <c r="B492" s="21" t="str">
        <f t="shared" si="7"/>
        <v/>
      </c>
      <c r="C492" s="170"/>
      <c r="D492" s="168"/>
      <c r="E492" s="154" t="str">
        <f>IFERROR(VLOOKUP(D492,CADA_PROD!D:H,5,0),"")</f>
        <v/>
      </c>
      <c r="F492" s="169"/>
      <c r="G492" s="170"/>
      <c r="H492" s="171"/>
      <c r="I492" s="172" t="str">
        <f>IF(D492="","",SUMIFS(MOVI_ENTR!I:I,MOVI_ENTR!D:D,D492,MOVI_ENTR!O:O,L492)-SUMIFS(MOVI_SAID!H:H,MOVI_SAID!D:D,D492,MOVI_SAID!L:L,L492))</f>
        <v/>
      </c>
      <c r="J492" s="153" t="str">
        <f>IF(D492="","",VLOOKUP(D492,CADA_PROD!D:G,4,0)*H492)</f>
        <v/>
      </c>
      <c r="K492" s="14"/>
      <c r="L492" s="14"/>
      <c r="M492" s="21"/>
      <c r="N492" s="21"/>
      <c r="O492" s="21"/>
      <c r="P492" s="21"/>
    </row>
    <row r="493" spans="1:16" s="16" customFormat="1" ht="30" customHeight="1">
      <c r="A493" s="21"/>
      <c r="B493" s="21" t="str">
        <f t="shared" si="7"/>
        <v/>
      </c>
      <c r="C493" s="170"/>
      <c r="D493" s="168"/>
      <c r="E493" s="154" t="str">
        <f>IFERROR(VLOOKUP(D493,CADA_PROD!D:H,5,0),"")</f>
        <v/>
      </c>
      <c r="F493" s="169"/>
      <c r="G493" s="170"/>
      <c r="H493" s="171"/>
      <c r="I493" s="172" t="str">
        <f>IF(D493="","",SUMIFS(MOVI_ENTR!I:I,MOVI_ENTR!D:D,D493,MOVI_ENTR!O:O,L493)-SUMIFS(MOVI_SAID!H:H,MOVI_SAID!D:D,D493,MOVI_SAID!L:L,L493))</f>
        <v/>
      </c>
      <c r="J493" s="153" t="str">
        <f>IF(D493="","",VLOOKUP(D493,CADA_PROD!D:G,4,0)*H493)</f>
        <v/>
      </c>
      <c r="K493" s="14"/>
      <c r="L493" s="14"/>
      <c r="M493" s="21"/>
      <c r="N493" s="21"/>
      <c r="O493" s="21"/>
      <c r="P493" s="21"/>
    </row>
    <row r="494" spans="1:16" s="16" customFormat="1" ht="30" customHeight="1">
      <c r="A494" s="21"/>
      <c r="B494" s="21" t="str">
        <f t="shared" si="7"/>
        <v/>
      </c>
      <c r="C494" s="170"/>
      <c r="D494" s="168"/>
      <c r="E494" s="154" t="str">
        <f>IFERROR(VLOOKUP(D494,CADA_PROD!D:H,5,0),"")</f>
        <v/>
      </c>
      <c r="F494" s="169"/>
      <c r="G494" s="170"/>
      <c r="H494" s="171"/>
      <c r="I494" s="172" t="str">
        <f>IF(D494="","",SUMIFS(MOVI_ENTR!I:I,MOVI_ENTR!D:D,D494,MOVI_ENTR!O:O,L494)-SUMIFS(MOVI_SAID!H:H,MOVI_SAID!D:D,D494,MOVI_SAID!L:L,L494))</f>
        <v/>
      </c>
      <c r="J494" s="153" t="str">
        <f>IF(D494="","",VLOOKUP(D494,CADA_PROD!D:G,4,0)*H494)</f>
        <v/>
      </c>
      <c r="K494" s="14"/>
      <c r="L494" s="14"/>
      <c r="M494" s="21"/>
      <c r="N494" s="21"/>
      <c r="O494" s="21"/>
      <c r="P494" s="21"/>
    </row>
    <row r="495" spans="1:16" s="16" customFormat="1" ht="30" customHeight="1">
      <c r="A495" s="21"/>
      <c r="B495" s="21" t="str">
        <f t="shared" si="7"/>
        <v/>
      </c>
      <c r="C495" s="170"/>
      <c r="D495" s="168"/>
      <c r="E495" s="154" t="str">
        <f>IFERROR(VLOOKUP(D495,CADA_PROD!D:H,5,0),"")</f>
        <v/>
      </c>
      <c r="F495" s="169"/>
      <c r="G495" s="170"/>
      <c r="H495" s="171"/>
      <c r="I495" s="172" t="str">
        <f>IF(D495="","",SUMIFS(MOVI_ENTR!I:I,MOVI_ENTR!D:D,D495,MOVI_ENTR!O:O,L495)-SUMIFS(MOVI_SAID!H:H,MOVI_SAID!D:D,D495,MOVI_SAID!L:L,L495))</f>
        <v/>
      </c>
      <c r="J495" s="153" t="str">
        <f>IF(D495="","",VLOOKUP(D495,CADA_PROD!D:G,4,0)*H495)</f>
        <v/>
      </c>
      <c r="K495" s="14"/>
      <c r="L495" s="14"/>
      <c r="M495" s="21"/>
      <c r="N495" s="21"/>
      <c r="O495" s="21"/>
      <c r="P495" s="21"/>
    </row>
    <row r="496" spans="1:16" s="16" customFormat="1" ht="30" customHeight="1">
      <c r="A496" s="21"/>
      <c r="B496" s="21" t="str">
        <f t="shared" si="7"/>
        <v/>
      </c>
      <c r="C496" s="170"/>
      <c r="D496" s="168"/>
      <c r="E496" s="154" t="str">
        <f>IFERROR(VLOOKUP(D496,CADA_PROD!D:H,5,0),"")</f>
        <v/>
      </c>
      <c r="F496" s="169"/>
      <c r="G496" s="170"/>
      <c r="H496" s="171"/>
      <c r="I496" s="172" t="str">
        <f>IF(D496="","",SUMIFS(MOVI_ENTR!I:I,MOVI_ENTR!D:D,D496,MOVI_ENTR!O:O,L496)-SUMIFS(MOVI_SAID!H:H,MOVI_SAID!D:D,D496,MOVI_SAID!L:L,L496))</f>
        <v/>
      </c>
      <c r="J496" s="153" t="str">
        <f>IF(D496="","",VLOOKUP(D496,CADA_PROD!D:G,4,0)*H496)</f>
        <v/>
      </c>
      <c r="K496" s="14"/>
      <c r="L496" s="14"/>
      <c r="M496" s="21"/>
      <c r="N496" s="21"/>
      <c r="O496" s="21"/>
      <c r="P496" s="21"/>
    </row>
    <row r="497" spans="1:16" s="16" customFormat="1" ht="30" customHeight="1">
      <c r="A497" s="21"/>
      <c r="B497" s="21" t="str">
        <f t="shared" si="7"/>
        <v/>
      </c>
      <c r="C497" s="170"/>
      <c r="D497" s="168"/>
      <c r="E497" s="154" t="str">
        <f>IFERROR(VLOOKUP(D497,CADA_PROD!D:H,5,0),"")</f>
        <v/>
      </c>
      <c r="F497" s="169"/>
      <c r="G497" s="170"/>
      <c r="H497" s="171"/>
      <c r="I497" s="172" t="str">
        <f>IF(D497="","",SUMIFS(MOVI_ENTR!I:I,MOVI_ENTR!D:D,D497,MOVI_ENTR!O:O,L497)-SUMIFS(MOVI_SAID!H:H,MOVI_SAID!D:D,D497,MOVI_SAID!L:L,L497))</f>
        <v/>
      </c>
      <c r="J497" s="153" t="str">
        <f>IF(D497="","",VLOOKUP(D497,CADA_PROD!D:G,4,0)*H497)</f>
        <v/>
      </c>
      <c r="K497" s="14"/>
      <c r="L497" s="14"/>
      <c r="M497" s="21"/>
      <c r="N497" s="21"/>
      <c r="O497" s="21"/>
      <c r="P497" s="21"/>
    </row>
    <row r="498" spans="1:16" s="16" customFormat="1" ht="30" customHeight="1">
      <c r="A498" s="21"/>
      <c r="B498" s="21" t="str">
        <f t="shared" si="7"/>
        <v/>
      </c>
      <c r="C498" s="170"/>
      <c r="D498" s="168"/>
      <c r="E498" s="154" t="str">
        <f>IFERROR(VLOOKUP(D498,CADA_PROD!D:H,5,0),"")</f>
        <v/>
      </c>
      <c r="F498" s="169"/>
      <c r="G498" s="170"/>
      <c r="H498" s="171"/>
      <c r="I498" s="172" t="str">
        <f>IF(D498="","",SUMIFS(MOVI_ENTR!I:I,MOVI_ENTR!D:D,D498,MOVI_ENTR!O:O,L498)-SUMIFS(MOVI_SAID!H:H,MOVI_SAID!D:D,D498,MOVI_SAID!L:L,L498))</f>
        <v/>
      </c>
      <c r="J498" s="153" t="str">
        <f>IF(D498="","",VLOOKUP(D498,CADA_PROD!D:G,4,0)*H498)</f>
        <v/>
      </c>
      <c r="K498" s="14"/>
      <c r="L498" s="14"/>
      <c r="M498" s="21"/>
      <c r="N498" s="21"/>
      <c r="O498" s="21"/>
      <c r="P498" s="21"/>
    </row>
    <row r="499" spans="1:16" s="16" customFormat="1" ht="30" customHeight="1">
      <c r="A499" s="21"/>
      <c r="B499" s="21" t="str">
        <f t="shared" si="7"/>
        <v/>
      </c>
      <c r="C499" s="170"/>
      <c r="D499" s="168"/>
      <c r="E499" s="154" t="str">
        <f>IFERROR(VLOOKUP(D499,CADA_PROD!D:H,5,0),"")</f>
        <v/>
      </c>
      <c r="F499" s="169"/>
      <c r="G499" s="170"/>
      <c r="H499" s="171"/>
      <c r="I499" s="172" t="str">
        <f>IF(D499="","",SUMIFS(MOVI_ENTR!I:I,MOVI_ENTR!D:D,D499,MOVI_ENTR!O:O,L499)-SUMIFS(MOVI_SAID!H:H,MOVI_SAID!D:D,D499,MOVI_SAID!L:L,L499))</f>
        <v/>
      </c>
      <c r="J499" s="153" t="str">
        <f>IF(D499="","",VLOOKUP(D499,CADA_PROD!D:G,4,0)*H499)</f>
        <v/>
      </c>
      <c r="K499" s="14"/>
      <c r="L499" s="14"/>
      <c r="M499" s="21"/>
      <c r="N499" s="21"/>
      <c r="O499" s="21"/>
      <c r="P499" s="21"/>
    </row>
    <row r="500" spans="1:16" s="16" customFormat="1" ht="30" customHeight="1">
      <c r="A500" s="21"/>
      <c r="B500" s="21" t="str">
        <f t="shared" si="7"/>
        <v/>
      </c>
      <c r="C500" s="170"/>
      <c r="D500" s="168"/>
      <c r="E500" s="154" t="str">
        <f>IFERROR(VLOOKUP(D500,CADA_PROD!D:H,5,0),"")</f>
        <v/>
      </c>
      <c r="F500" s="169"/>
      <c r="G500" s="170"/>
      <c r="H500" s="171"/>
      <c r="I500" s="172" t="str">
        <f>IF(D500="","",SUMIFS(MOVI_ENTR!I:I,MOVI_ENTR!D:D,D500,MOVI_ENTR!O:O,L500)-SUMIFS(MOVI_SAID!H:H,MOVI_SAID!D:D,D500,MOVI_SAID!L:L,L500))</f>
        <v/>
      </c>
      <c r="J500" s="153" t="str">
        <f>IF(D500="","",VLOOKUP(D500,CADA_PROD!D:G,4,0)*H500)</f>
        <v/>
      </c>
      <c r="K500" s="14"/>
      <c r="L500" s="14"/>
      <c r="M500" s="21"/>
      <c r="N500" s="21"/>
      <c r="O500" s="21"/>
      <c r="P500" s="21"/>
    </row>
    <row r="501" spans="1:16" s="16" customFormat="1" ht="30" customHeight="1">
      <c r="A501" s="21"/>
      <c r="B501" s="21" t="str">
        <f t="shared" si="7"/>
        <v/>
      </c>
      <c r="C501" s="170"/>
      <c r="D501" s="168"/>
      <c r="E501" s="154" t="str">
        <f>IFERROR(VLOOKUP(D501,CADA_PROD!D:H,5,0),"")</f>
        <v/>
      </c>
      <c r="F501" s="169"/>
      <c r="G501" s="170"/>
      <c r="H501" s="171"/>
      <c r="I501" s="172" t="str">
        <f>IF(D501="","",SUMIFS(MOVI_ENTR!I:I,MOVI_ENTR!D:D,D501,MOVI_ENTR!O:O,L501)-SUMIFS(MOVI_SAID!H:H,MOVI_SAID!D:D,D501,MOVI_SAID!L:L,L501))</f>
        <v/>
      </c>
      <c r="J501" s="153" t="str">
        <f>IF(D501="","",VLOOKUP(D501,CADA_PROD!D:G,4,0)*H501)</f>
        <v/>
      </c>
      <c r="K501" s="14"/>
      <c r="L501" s="14"/>
      <c r="M501" s="21"/>
      <c r="N501" s="21"/>
      <c r="O501" s="21"/>
      <c r="P501" s="21"/>
    </row>
    <row r="502" spans="1:16" s="16" customFormat="1" ht="30" customHeight="1">
      <c r="A502" s="21"/>
      <c r="B502" s="21" t="str">
        <f t="shared" si="7"/>
        <v/>
      </c>
      <c r="C502" s="170"/>
      <c r="D502" s="168"/>
      <c r="E502" s="154" t="str">
        <f>IFERROR(VLOOKUP(D502,CADA_PROD!D:H,5,0),"")</f>
        <v/>
      </c>
      <c r="F502" s="169"/>
      <c r="G502" s="170"/>
      <c r="H502" s="171"/>
      <c r="I502" s="172" t="str">
        <f>IF(D502="","",SUMIFS(MOVI_ENTR!I:I,MOVI_ENTR!D:D,D502,MOVI_ENTR!O:O,L502)-SUMIFS(MOVI_SAID!H:H,MOVI_SAID!D:D,D502,MOVI_SAID!L:L,L502))</f>
        <v/>
      </c>
      <c r="J502" s="153" t="str">
        <f>IF(D502="","",VLOOKUP(D502,CADA_PROD!D:G,4,0)*H502)</f>
        <v/>
      </c>
      <c r="K502" s="14"/>
      <c r="L502" s="14"/>
      <c r="M502" s="21"/>
      <c r="N502" s="21"/>
      <c r="O502" s="21"/>
      <c r="P502" s="21"/>
    </row>
    <row r="503" spans="1:16" s="16" customFormat="1" ht="30" customHeight="1">
      <c r="A503" s="21"/>
      <c r="B503" s="21" t="str">
        <f t="shared" si="7"/>
        <v/>
      </c>
      <c r="C503" s="170"/>
      <c r="D503" s="168"/>
      <c r="E503" s="154" t="str">
        <f>IFERROR(VLOOKUP(D503,CADA_PROD!D:H,5,0),"")</f>
        <v/>
      </c>
      <c r="F503" s="169"/>
      <c r="G503" s="170"/>
      <c r="H503" s="171"/>
      <c r="I503" s="172" t="str">
        <f>IF(D503="","",SUMIFS(MOVI_ENTR!I:I,MOVI_ENTR!D:D,D503,MOVI_ENTR!O:O,L503)-SUMIFS(MOVI_SAID!H:H,MOVI_SAID!D:D,D503,MOVI_SAID!L:L,L503))</f>
        <v/>
      </c>
      <c r="J503" s="153" t="str">
        <f>IF(D503="","",VLOOKUP(D503,CADA_PROD!D:G,4,0)*H503)</f>
        <v/>
      </c>
      <c r="K503" s="14"/>
      <c r="L503" s="14"/>
      <c r="M503" s="21"/>
      <c r="N503" s="21"/>
      <c r="O503" s="21"/>
      <c r="P503" s="21"/>
    </row>
    <row r="504" spans="1:16" s="16" customFormat="1" ht="30" customHeight="1">
      <c r="A504" s="21"/>
      <c r="B504" s="21" t="str">
        <f t="shared" si="7"/>
        <v/>
      </c>
      <c r="C504" s="170"/>
      <c r="D504" s="168"/>
      <c r="E504" s="154" t="str">
        <f>IFERROR(VLOOKUP(D504,CADA_PROD!D:H,5,0),"")</f>
        <v/>
      </c>
      <c r="F504" s="169"/>
      <c r="G504" s="170"/>
      <c r="H504" s="171"/>
      <c r="I504" s="172" t="str">
        <f>IF(D504="","",SUMIFS(MOVI_ENTR!I:I,MOVI_ENTR!D:D,D504,MOVI_ENTR!O:O,L504)-SUMIFS(MOVI_SAID!H:H,MOVI_SAID!D:D,D504,MOVI_SAID!L:L,L504))</f>
        <v/>
      </c>
      <c r="J504" s="153" t="str">
        <f>IF(D504="","",VLOOKUP(D504,CADA_PROD!D:G,4,0)*H504)</f>
        <v/>
      </c>
      <c r="K504" s="14"/>
      <c r="L504" s="14"/>
      <c r="M504" s="21"/>
      <c r="N504" s="21"/>
      <c r="O504" s="21"/>
      <c r="P504" s="21"/>
    </row>
    <row r="505" spans="1:16" s="16" customFormat="1" ht="30" customHeight="1">
      <c r="A505" s="21"/>
      <c r="B505" s="21" t="str">
        <f t="shared" si="7"/>
        <v/>
      </c>
      <c r="C505" s="170"/>
      <c r="D505" s="168"/>
      <c r="E505" s="154" t="str">
        <f>IFERROR(VLOOKUP(D505,CADA_PROD!D:H,5,0),"")</f>
        <v/>
      </c>
      <c r="F505" s="169"/>
      <c r="G505" s="170"/>
      <c r="H505" s="171"/>
      <c r="I505" s="172" t="str">
        <f>IF(D505="","",SUMIFS(MOVI_ENTR!I:I,MOVI_ENTR!D:D,D505,MOVI_ENTR!O:O,L505)-SUMIFS(MOVI_SAID!H:H,MOVI_SAID!D:D,D505,MOVI_SAID!L:L,L505))</f>
        <v/>
      </c>
      <c r="J505" s="153" t="str">
        <f>IF(D505="","",VLOOKUP(D505,CADA_PROD!D:G,4,0)*H505)</f>
        <v/>
      </c>
      <c r="K505" s="14"/>
      <c r="L505" s="14"/>
      <c r="M505" s="21"/>
      <c r="N505" s="21"/>
      <c r="O505" s="21"/>
      <c r="P505" s="21"/>
    </row>
    <row r="506" spans="1:16" s="16" customFormat="1" ht="30" customHeight="1">
      <c r="A506" s="21"/>
      <c r="B506" s="21" t="str">
        <f t="shared" si="7"/>
        <v/>
      </c>
      <c r="C506" s="170"/>
      <c r="D506" s="168"/>
      <c r="E506" s="154" t="str">
        <f>IFERROR(VLOOKUP(D506,CADA_PROD!D:H,5,0),"")</f>
        <v/>
      </c>
      <c r="F506" s="169"/>
      <c r="G506" s="170"/>
      <c r="H506" s="171"/>
      <c r="I506" s="172" t="str">
        <f>IF(D506="","",SUMIFS(MOVI_ENTR!I:I,MOVI_ENTR!D:D,D506,MOVI_ENTR!O:O,L506)-SUMIFS(MOVI_SAID!H:H,MOVI_SAID!D:D,D506,MOVI_SAID!L:L,L506))</f>
        <v/>
      </c>
      <c r="J506" s="153" t="str">
        <f>IF(D506="","",VLOOKUP(D506,CADA_PROD!D:G,4,0)*H506)</f>
        <v/>
      </c>
      <c r="K506" s="14"/>
      <c r="L506" s="14"/>
      <c r="M506" s="21"/>
      <c r="N506" s="21"/>
      <c r="O506" s="21"/>
      <c r="P506" s="21"/>
    </row>
    <row r="507" spans="1:16" s="16" customFormat="1" ht="30" customHeight="1">
      <c r="A507" s="21"/>
      <c r="B507" s="21" t="str">
        <f t="shared" si="7"/>
        <v/>
      </c>
      <c r="C507" s="170"/>
      <c r="D507" s="168"/>
      <c r="E507" s="154" t="str">
        <f>IFERROR(VLOOKUP(D507,CADA_PROD!D:H,5,0),"")</f>
        <v/>
      </c>
      <c r="F507" s="169"/>
      <c r="G507" s="170"/>
      <c r="H507" s="171"/>
      <c r="I507" s="172" t="str">
        <f>IF(D507="","",SUMIFS(MOVI_ENTR!I:I,MOVI_ENTR!D:D,D507,MOVI_ENTR!O:O,L507)-SUMIFS(MOVI_SAID!H:H,MOVI_SAID!D:D,D507,MOVI_SAID!L:L,L507))</f>
        <v/>
      </c>
      <c r="J507" s="153" t="str">
        <f>IF(D507="","",VLOOKUP(D507,CADA_PROD!D:G,4,0)*H507)</f>
        <v/>
      </c>
      <c r="K507" s="14"/>
      <c r="L507" s="14"/>
      <c r="M507" s="21"/>
      <c r="N507" s="21"/>
      <c r="O507" s="21"/>
      <c r="P507" s="21"/>
    </row>
    <row r="508" spans="1:16" s="16" customFormat="1" ht="30" customHeight="1">
      <c r="A508" s="21"/>
      <c r="B508" s="21" t="str">
        <f t="shared" si="7"/>
        <v/>
      </c>
      <c r="C508" s="170"/>
      <c r="D508" s="168"/>
      <c r="E508" s="154" t="str">
        <f>IFERROR(VLOOKUP(D508,CADA_PROD!D:H,5,0),"")</f>
        <v/>
      </c>
      <c r="F508" s="169"/>
      <c r="G508" s="170"/>
      <c r="H508" s="171"/>
      <c r="I508" s="172" t="str">
        <f>IF(D508="","",SUMIFS(MOVI_ENTR!I:I,MOVI_ENTR!D:D,D508,MOVI_ENTR!O:O,L508)-SUMIFS(MOVI_SAID!H:H,MOVI_SAID!D:D,D508,MOVI_SAID!L:L,L508))</f>
        <v/>
      </c>
      <c r="J508" s="153" t="str">
        <f>IF(D508="","",VLOOKUP(D508,CADA_PROD!D:G,4,0)*H508)</f>
        <v/>
      </c>
      <c r="K508" s="14"/>
      <c r="L508" s="14"/>
      <c r="M508" s="21"/>
      <c r="N508" s="21"/>
      <c r="O508" s="21"/>
      <c r="P508" s="21"/>
    </row>
    <row r="509" spans="1:16" s="16" customFormat="1" ht="30" customHeight="1">
      <c r="A509" s="21"/>
      <c r="B509" s="21" t="str">
        <f t="shared" si="7"/>
        <v/>
      </c>
      <c r="C509" s="170"/>
      <c r="D509" s="168"/>
      <c r="E509" s="154" t="str">
        <f>IFERROR(VLOOKUP(D509,CADA_PROD!D:H,5,0),"")</f>
        <v/>
      </c>
      <c r="F509" s="169"/>
      <c r="G509" s="170"/>
      <c r="H509" s="171"/>
      <c r="I509" s="172" t="str">
        <f>IF(D509="","",SUMIFS(MOVI_ENTR!I:I,MOVI_ENTR!D:D,D509,MOVI_ENTR!O:O,L509)-SUMIFS(MOVI_SAID!H:H,MOVI_SAID!D:D,D509,MOVI_SAID!L:L,L509))</f>
        <v/>
      </c>
      <c r="J509" s="153" t="str">
        <f>IF(D509="","",VLOOKUP(D509,CADA_PROD!D:G,4,0)*H509)</f>
        <v/>
      </c>
      <c r="K509" s="14"/>
      <c r="L509" s="14"/>
      <c r="M509" s="21"/>
      <c r="N509" s="21"/>
      <c r="O509" s="21"/>
      <c r="P509" s="21"/>
    </row>
    <row r="510" spans="1:16" s="16" customFormat="1" ht="30" customHeight="1">
      <c r="A510" s="21"/>
      <c r="B510" s="21" t="str">
        <f t="shared" si="7"/>
        <v/>
      </c>
      <c r="C510" s="170"/>
      <c r="D510" s="168"/>
      <c r="E510" s="154" t="str">
        <f>IFERROR(VLOOKUP(D510,CADA_PROD!D:H,5,0),"")</f>
        <v/>
      </c>
      <c r="F510" s="169"/>
      <c r="G510" s="170"/>
      <c r="H510" s="171"/>
      <c r="I510" s="172" t="str">
        <f>IF(D510="","",SUMIFS(MOVI_ENTR!I:I,MOVI_ENTR!D:D,D510,MOVI_ENTR!O:O,L510)-SUMIFS(MOVI_SAID!H:H,MOVI_SAID!D:D,D510,MOVI_SAID!L:L,L510))</f>
        <v/>
      </c>
      <c r="J510" s="153" t="str">
        <f>IF(D510="","",VLOOKUP(D510,CADA_PROD!D:G,4,0)*H510)</f>
        <v/>
      </c>
      <c r="K510" s="14"/>
      <c r="L510" s="14"/>
      <c r="M510" s="21"/>
      <c r="N510" s="21"/>
      <c r="O510" s="21"/>
      <c r="P510" s="21"/>
    </row>
    <row r="511" spans="1:16" s="16" customFormat="1" ht="30" customHeight="1">
      <c r="A511" s="21"/>
      <c r="B511" s="21" t="str">
        <f t="shared" si="7"/>
        <v/>
      </c>
      <c r="C511" s="170"/>
      <c r="D511" s="168"/>
      <c r="E511" s="154" t="str">
        <f>IFERROR(VLOOKUP(D511,CADA_PROD!D:H,5,0),"")</f>
        <v/>
      </c>
      <c r="F511" s="169"/>
      <c r="G511" s="170"/>
      <c r="H511" s="171"/>
      <c r="I511" s="172" t="str">
        <f>IF(D511="","",SUMIFS(MOVI_ENTR!I:I,MOVI_ENTR!D:D,D511,MOVI_ENTR!O:O,L511)-SUMIFS(MOVI_SAID!H:H,MOVI_SAID!D:D,D511,MOVI_SAID!L:L,L511))</f>
        <v/>
      </c>
      <c r="J511" s="153" t="str">
        <f>IF(D511="","",VLOOKUP(D511,CADA_PROD!D:G,4,0)*H511)</f>
        <v/>
      </c>
      <c r="K511" s="14"/>
      <c r="L511" s="14"/>
      <c r="M511" s="21"/>
      <c r="N511" s="21"/>
      <c r="O511" s="21"/>
      <c r="P511" s="21"/>
    </row>
    <row r="512" spans="1:16" s="16" customFormat="1" ht="30" customHeight="1">
      <c r="A512" s="21"/>
      <c r="B512" s="21" t="str">
        <f t="shared" si="7"/>
        <v/>
      </c>
      <c r="C512" s="170"/>
      <c r="D512" s="168"/>
      <c r="E512" s="154" t="str">
        <f>IFERROR(VLOOKUP(D512,CADA_PROD!D:H,5,0),"")</f>
        <v/>
      </c>
      <c r="F512" s="169"/>
      <c r="G512" s="170"/>
      <c r="H512" s="171"/>
      <c r="I512" s="172" t="str">
        <f>IF(D512="","",SUMIFS(MOVI_ENTR!I:I,MOVI_ENTR!D:D,D512,MOVI_ENTR!O:O,L512)-SUMIFS(MOVI_SAID!H:H,MOVI_SAID!D:D,D512,MOVI_SAID!L:L,L512))</f>
        <v/>
      </c>
      <c r="J512" s="153" t="str">
        <f>IF(D512="","",VLOOKUP(D512,CADA_PROD!D:G,4,0)*H512)</f>
        <v/>
      </c>
      <c r="K512" s="14"/>
      <c r="L512" s="14"/>
      <c r="M512" s="21"/>
      <c r="N512" s="21"/>
      <c r="O512" s="21"/>
      <c r="P512" s="21"/>
    </row>
    <row r="513" spans="1:16" s="16" customFormat="1" ht="30" customHeight="1">
      <c r="A513" s="21"/>
      <c r="B513" s="21" t="str">
        <f t="shared" si="7"/>
        <v/>
      </c>
      <c r="C513" s="170"/>
      <c r="D513" s="168"/>
      <c r="E513" s="154" t="str">
        <f>IFERROR(VLOOKUP(D513,CADA_PROD!D:H,5,0),"")</f>
        <v/>
      </c>
      <c r="F513" s="169"/>
      <c r="G513" s="170"/>
      <c r="H513" s="171"/>
      <c r="I513" s="172" t="str">
        <f>IF(D513="","",SUMIFS(MOVI_ENTR!I:I,MOVI_ENTR!D:D,D513,MOVI_ENTR!O:O,L513)-SUMIFS(MOVI_SAID!H:H,MOVI_SAID!D:D,D513,MOVI_SAID!L:L,L513))</f>
        <v/>
      </c>
      <c r="J513" s="153" t="str">
        <f>IF(D513="","",VLOOKUP(D513,CADA_PROD!D:G,4,0)*H513)</f>
        <v/>
      </c>
      <c r="K513" s="14"/>
      <c r="L513" s="14"/>
      <c r="M513" s="21"/>
      <c r="N513" s="21"/>
      <c r="O513" s="21"/>
      <c r="P513" s="21"/>
    </row>
    <row r="514" spans="1:16" s="16" customFormat="1" ht="30" customHeight="1">
      <c r="A514" s="21"/>
      <c r="B514" s="21" t="str">
        <f t="shared" si="7"/>
        <v/>
      </c>
      <c r="C514" s="170"/>
      <c r="D514" s="168"/>
      <c r="E514" s="154" t="str">
        <f>IFERROR(VLOOKUP(D514,CADA_PROD!D:H,5,0),"")</f>
        <v/>
      </c>
      <c r="F514" s="169"/>
      <c r="G514" s="170"/>
      <c r="H514" s="171"/>
      <c r="I514" s="172" t="str">
        <f>IF(D514="","",SUMIFS(MOVI_ENTR!I:I,MOVI_ENTR!D:D,D514,MOVI_ENTR!O:O,L514)-SUMIFS(MOVI_SAID!H:H,MOVI_SAID!D:D,D514,MOVI_SAID!L:L,L514))</f>
        <v/>
      </c>
      <c r="J514" s="153" t="str">
        <f>IF(D514="","",VLOOKUP(D514,CADA_PROD!D:G,4,0)*H514)</f>
        <v/>
      </c>
      <c r="K514" s="14"/>
      <c r="L514" s="14"/>
      <c r="M514" s="21"/>
      <c r="N514" s="21"/>
      <c r="O514" s="21"/>
      <c r="P514" s="21"/>
    </row>
    <row r="515" spans="1:16" s="16" customFormat="1" ht="30" customHeight="1">
      <c r="A515" s="21"/>
      <c r="B515" s="21" t="str">
        <f t="shared" si="7"/>
        <v/>
      </c>
      <c r="C515" s="170"/>
      <c r="D515" s="168"/>
      <c r="E515" s="154" t="str">
        <f>IFERROR(VLOOKUP(D515,CADA_PROD!D:H,5,0),"")</f>
        <v/>
      </c>
      <c r="F515" s="169"/>
      <c r="G515" s="170"/>
      <c r="H515" s="171"/>
      <c r="I515" s="172" t="str">
        <f>IF(D515="","",SUMIFS(MOVI_ENTR!I:I,MOVI_ENTR!D:D,D515,MOVI_ENTR!O:O,L515)-SUMIFS(MOVI_SAID!H:H,MOVI_SAID!D:D,D515,MOVI_SAID!L:L,L515))</f>
        <v/>
      </c>
      <c r="J515" s="153" t="str">
        <f>IF(D515="","",VLOOKUP(D515,CADA_PROD!D:G,4,0)*H515)</f>
        <v/>
      </c>
      <c r="K515" s="14"/>
      <c r="L515" s="14"/>
      <c r="M515" s="21"/>
      <c r="N515" s="21"/>
      <c r="O515" s="21"/>
      <c r="P515" s="21"/>
    </row>
    <row r="516" spans="1:16" s="16" customFormat="1" ht="30" customHeight="1">
      <c r="A516" s="21"/>
      <c r="B516" s="21" t="str">
        <f t="shared" si="7"/>
        <v/>
      </c>
      <c r="C516" s="170"/>
      <c r="D516" s="168"/>
      <c r="E516" s="154" t="str">
        <f>IFERROR(VLOOKUP(D516,CADA_PROD!D:H,5,0),"")</f>
        <v/>
      </c>
      <c r="F516" s="169"/>
      <c r="G516" s="170"/>
      <c r="H516" s="171"/>
      <c r="I516" s="172" t="str">
        <f>IF(D516="","",SUMIFS(MOVI_ENTR!I:I,MOVI_ENTR!D:D,D516,MOVI_ENTR!O:O,L516)-SUMIFS(MOVI_SAID!H:H,MOVI_SAID!D:D,D516,MOVI_SAID!L:L,L516))</f>
        <v/>
      </c>
      <c r="J516" s="153" t="str">
        <f>IF(D516="","",VLOOKUP(D516,CADA_PROD!D:G,4,0)*H516)</f>
        <v/>
      </c>
      <c r="K516" s="14"/>
      <c r="L516" s="14"/>
      <c r="M516" s="21"/>
      <c r="N516" s="21"/>
      <c r="O516" s="21"/>
      <c r="P516" s="21"/>
    </row>
    <row r="517" spans="1:16" s="16" customFormat="1" ht="30" customHeight="1">
      <c r="A517" s="21"/>
      <c r="B517" s="21" t="str">
        <f t="shared" si="7"/>
        <v/>
      </c>
      <c r="C517" s="170"/>
      <c r="D517" s="168"/>
      <c r="E517" s="154" t="str">
        <f>IFERROR(VLOOKUP(D517,CADA_PROD!D:H,5,0),"")</f>
        <v/>
      </c>
      <c r="F517" s="169"/>
      <c r="G517" s="170"/>
      <c r="H517" s="171"/>
      <c r="I517" s="172" t="str">
        <f>IF(D517="","",SUMIFS(MOVI_ENTR!I:I,MOVI_ENTR!D:D,D517,MOVI_ENTR!O:O,L517)-SUMIFS(MOVI_SAID!H:H,MOVI_SAID!D:D,D517,MOVI_SAID!L:L,L517))</f>
        <v/>
      </c>
      <c r="J517" s="153" t="str">
        <f>IF(D517="","",VLOOKUP(D517,CADA_PROD!D:G,4,0)*H517)</f>
        <v/>
      </c>
      <c r="K517" s="14"/>
      <c r="L517" s="14"/>
      <c r="M517" s="21"/>
      <c r="N517" s="21"/>
      <c r="O517" s="21"/>
      <c r="P517" s="21"/>
    </row>
    <row r="518" spans="1:16" s="16" customFormat="1" ht="30" customHeight="1">
      <c r="A518" s="21"/>
      <c r="B518" s="21" t="str">
        <f t="shared" si="7"/>
        <v/>
      </c>
      <c r="C518" s="170"/>
      <c r="D518" s="168"/>
      <c r="E518" s="154" t="str">
        <f>IFERROR(VLOOKUP(D518,CADA_PROD!D:H,5,0),"")</f>
        <v/>
      </c>
      <c r="F518" s="169"/>
      <c r="G518" s="170"/>
      <c r="H518" s="171"/>
      <c r="I518" s="172" t="str">
        <f>IF(D518="","",SUMIFS(MOVI_ENTR!I:I,MOVI_ENTR!D:D,D518,MOVI_ENTR!O:O,L518)-SUMIFS(MOVI_SAID!H:H,MOVI_SAID!D:D,D518,MOVI_SAID!L:L,L518))</f>
        <v/>
      </c>
      <c r="J518" s="153" t="str">
        <f>IF(D518="","",VLOOKUP(D518,CADA_PROD!D:G,4,0)*H518)</f>
        <v/>
      </c>
      <c r="K518" s="14"/>
      <c r="L518" s="14"/>
      <c r="M518" s="21"/>
      <c r="N518" s="21"/>
      <c r="O518" s="21"/>
      <c r="P518" s="21"/>
    </row>
    <row r="519" spans="1:16" s="16" customFormat="1" ht="30" customHeight="1">
      <c r="A519" s="21"/>
      <c r="B519" s="21" t="str">
        <f t="shared" ref="B519:B582" si="8">IF(D519="","",MONTH(C519))</f>
        <v/>
      </c>
      <c r="C519" s="170"/>
      <c r="D519" s="168"/>
      <c r="E519" s="154" t="str">
        <f>IFERROR(VLOOKUP(D519,CADA_PROD!D:H,5,0),"")</f>
        <v/>
      </c>
      <c r="F519" s="169"/>
      <c r="G519" s="170"/>
      <c r="H519" s="171"/>
      <c r="I519" s="172" t="str">
        <f>IF(D519="","",SUMIFS(MOVI_ENTR!I:I,MOVI_ENTR!D:D,D519,MOVI_ENTR!O:O,L519)-SUMIFS(MOVI_SAID!H:H,MOVI_SAID!D:D,D519,MOVI_SAID!L:L,L519))</f>
        <v/>
      </c>
      <c r="J519" s="153" t="str">
        <f>IF(D519="","",VLOOKUP(D519,CADA_PROD!D:G,4,0)*H519)</f>
        <v/>
      </c>
      <c r="K519" s="14"/>
      <c r="L519" s="14"/>
      <c r="M519" s="21"/>
      <c r="N519" s="21"/>
      <c r="O519" s="21"/>
      <c r="P519" s="21"/>
    </row>
    <row r="520" spans="1:16" s="16" customFormat="1" ht="30" customHeight="1">
      <c r="A520" s="21"/>
      <c r="B520" s="21" t="str">
        <f t="shared" si="8"/>
        <v/>
      </c>
      <c r="C520" s="170"/>
      <c r="D520" s="168"/>
      <c r="E520" s="154" t="str">
        <f>IFERROR(VLOOKUP(D520,CADA_PROD!D:H,5,0),"")</f>
        <v/>
      </c>
      <c r="F520" s="169"/>
      <c r="G520" s="170"/>
      <c r="H520" s="171"/>
      <c r="I520" s="172" t="str">
        <f>IF(D520="","",SUMIFS(MOVI_ENTR!I:I,MOVI_ENTR!D:D,D520,MOVI_ENTR!O:O,L520)-SUMIFS(MOVI_SAID!H:H,MOVI_SAID!D:D,D520,MOVI_SAID!L:L,L520))</f>
        <v/>
      </c>
      <c r="J520" s="153" t="str">
        <f>IF(D520="","",VLOOKUP(D520,CADA_PROD!D:G,4,0)*H520)</f>
        <v/>
      </c>
      <c r="K520" s="14"/>
      <c r="L520" s="14"/>
      <c r="M520" s="21"/>
      <c r="N520" s="21"/>
      <c r="O520" s="21"/>
      <c r="P520" s="21"/>
    </row>
    <row r="521" spans="1:16" s="16" customFormat="1" ht="30" customHeight="1">
      <c r="A521" s="21"/>
      <c r="B521" s="21" t="str">
        <f t="shared" si="8"/>
        <v/>
      </c>
      <c r="C521" s="170"/>
      <c r="D521" s="168"/>
      <c r="E521" s="154" t="str">
        <f>IFERROR(VLOOKUP(D521,CADA_PROD!D:H,5,0),"")</f>
        <v/>
      </c>
      <c r="F521" s="169"/>
      <c r="G521" s="170"/>
      <c r="H521" s="171"/>
      <c r="I521" s="172" t="str">
        <f>IF(D521="","",SUMIFS(MOVI_ENTR!I:I,MOVI_ENTR!D:D,D521,MOVI_ENTR!O:O,L521)-SUMIFS(MOVI_SAID!H:H,MOVI_SAID!D:D,D521,MOVI_SAID!L:L,L521))</f>
        <v/>
      </c>
      <c r="J521" s="153" t="str">
        <f>IF(D521="","",VLOOKUP(D521,CADA_PROD!D:G,4,0)*H521)</f>
        <v/>
      </c>
      <c r="K521" s="14"/>
      <c r="L521" s="14"/>
      <c r="M521" s="21"/>
      <c r="N521" s="21"/>
      <c r="O521" s="21"/>
      <c r="P521" s="21"/>
    </row>
    <row r="522" spans="1:16" s="16" customFormat="1" ht="30" customHeight="1">
      <c r="A522" s="21"/>
      <c r="B522" s="21" t="str">
        <f t="shared" si="8"/>
        <v/>
      </c>
      <c r="C522" s="170"/>
      <c r="D522" s="168"/>
      <c r="E522" s="154" t="str">
        <f>IFERROR(VLOOKUP(D522,CADA_PROD!D:H,5,0),"")</f>
        <v/>
      </c>
      <c r="F522" s="169"/>
      <c r="G522" s="170"/>
      <c r="H522" s="171"/>
      <c r="I522" s="172" t="str">
        <f>IF(D522="","",SUMIFS(MOVI_ENTR!I:I,MOVI_ENTR!D:D,D522,MOVI_ENTR!O:O,L522)-SUMIFS(MOVI_SAID!H:H,MOVI_SAID!D:D,D522,MOVI_SAID!L:L,L522))</f>
        <v/>
      </c>
      <c r="J522" s="153" t="str">
        <f>IF(D522="","",VLOOKUP(D522,CADA_PROD!D:G,4,0)*H522)</f>
        <v/>
      </c>
      <c r="K522" s="14"/>
      <c r="L522" s="14"/>
      <c r="M522" s="21"/>
      <c r="N522" s="21"/>
      <c r="O522" s="21"/>
      <c r="P522" s="21"/>
    </row>
    <row r="523" spans="1:16" s="16" customFormat="1" ht="30" customHeight="1">
      <c r="A523" s="21"/>
      <c r="B523" s="21" t="str">
        <f t="shared" si="8"/>
        <v/>
      </c>
      <c r="C523" s="170"/>
      <c r="D523" s="168"/>
      <c r="E523" s="154" t="str">
        <f>IFERROR(VLOOKUP(D523,CADA_PROD!D:H,5,0),"")</f>
        <v/>
      </c>
      <c r="F523" s="169"/>
      <c r="G523" s="170"/>
      <c r="H523" s="171"/>
      <c r="I523" s="172" t="str">
        <f>IF(D523="","",SUMIFS(MOVI_ENTR!I:I,MOVI_ENTR!D:D,D523,MOVI_ENTR!O:O,L523)-SUMIFS(MOVI_SAID!H:H,MOVI_SAID!D:D,D523,MOVI_SAID!L:L,L523))</f>
        <v/>
      </c>
      <c r="J523" s="153" t="str">
        <f>IF(D523="","",VLOOKUP(D523,CADA_PROD!D:G,4,0)*H523)</f>
        <v/>
      </c>
      <c r="K523" s="14"/>
      <c r="L523" s="14"/>
      <c r="M523" s="21"/>
      <c r="N523" s="21"/>
      <c r="O523" s="21"/>
      <c r="P523" s="21"/>
    </row>
    <row r="524" spans="1:16" s="16" customFormat="1" ht="30" customHeight="1">
      <c r="A524" s="21"/>
      <c r="B524" s="21" t="str">
        <f t="shared" si="8"/>
        <v/>
      </c>
      <c r="C524" s="170"/>
      <c r="D524" s="168"/>
      <c r="E524" s="154" t="str">
        <f>IFERROR(VLOOKUP(D524,CADA_PROD!D:H,5,0),"")</f>
        <v/>
      </c>
      <c r="F524" s="169"/>
      <c r="G524" s="170"/>
      <c r="H524" s="171"/>
      <c r="I524" s="172" t="str">
        <f>IF(D524="","",SUMIFS(MOVI_ENTR!I:I,MOVI_ENTR!D:D,D524,MOVI_ENTR!O:O,L524)-SUMIFS(MOVI_SAID!H:H,MOVI_SAID!D:D,D524,MOVI_SAID!L:L,L524))</f>
        <v/>
      </c>
      <c r="J524" s="153" t="str">
        <f>IF(D524="","",VLOOKUP(D524,CADA_PROD!D:G,4,0)*H524)</f>
        <v/>
      </c>
      <c r="K524" s="14"/>
      <c r="L524" s="14"/>
      <c r="M524" s="21"/>
      <c r="N524" s="21"/>
      <c r="O524" s="21"/>
      <c r="P524" s="21"/>
    </row>
    <row r="525" spans="1:16" s="16" customFormat="1" ht="30" customHeight="1">
      <c r="A525" s="21"/>
      <c r="B525" s="21" t="str">
        <f t="shared" si="8"/>
        <v/>
      </c>
      <c r="C525" s="170"/>
      <c r="D525" s="168"/>
      <c r="E525" s="154" t="str">
        <f>IFERROR(VLOOKUP(D525,CADA_PROD!D:H,5,0),"")</f>
        <v/>
      </c>
      <c r="F525" s="169"/>
      <c r="G525" s="170"/>
      <c r="H525" s="171"/>
      <c r="I525" s="172" t="str">
        <f>IF(D525="","",SUMIFS(MOVI_ENTR!I:I,MOVI_ENTR!D:D,D525,MOVI_ENTR!O:O,L525)-SUMIFS(MOVI_SAID!H:H,MOVI_SAID!D:D,D525,MOVI_SAID!L:L,L525))</f>
        <v/>
      </c>
      <c r="J525" s="153" t="str">
        <f>IF(D525="","",VLOOKUP(D525,CADA_PROD!D:G,4,0)*H525)</f>
        <v/>
      </c>
      <c r="K525" s="14"/>
      <c r="L525" s="14"/>
      <c r="M525" s="21"/>
      <c r="N525" s="21"/>
      <c r="O525" s="21"/>
      <c r="P525" s="21"/>
    </row>
    <row r="526" spans="1:16" s="16" customFormat="1" ht="30" customHeight="1">
      <c r="A526" s="21"/>
      <c r="B526" s="21" t="str">
        <f t="shared" si="8"/>
        <v/>
      </c>
      <c r="C526" s="170"/>
      <c r="D526" s="168"/>
      <c r="E526" s="154" t="str">
        <f>IFERROR(VLOOKUP(D526,CADA_PROD!D:H,5,0),"")</f>
        <v/>
      </c>
      <c r="F526" s="169"/>
      <c r="G526" s="170"/>
      <c r="H526" s="171"/>
      <c r="I526" s="172" t="str">
        <f>IF(D526="","",SUMIFS(MOVI_ENTR!I:I,MOVI_ENTR!D:D,D526,MOVI_ENTR!O:O,L526)-SUMIFS(MOVI_SAID!H:H,MOVI_SAID!D:D,D526,MOVI_SAID!L:L,L526))</f>
        <v/>
      </c>
      <c r="J526" s="153" t="str">
        <f>IF(D526="","",VLOOKUP(D526,CADA_PROD!D:G,4,0)*H526)</f>
        <v/>
      </c>
      <c r="K526" s="14"/>
      <c r="L526" s="14"/>
      <c r="M526" s="21"/>
      <c r="N526" s="21"/>
      <c r="O526" s="21"/>
      <c r="P526" s="21"/>
    </row>
    <row r="527" spans="1:16" s="16" customFormat="1" ht="30" customHeight="1">
      <c r="A527" s="21"/>
      <c r="B527" s="21" t="str">
        <f t="shared" si="8"/>
        <v/>
      </c>
      <c r="C527" s="170"/>
      <c r="D527" s="168"/>
      <c r="E527" s="154" t="str">
        <f>IFERROR(VLOOKUP(D527,CADA_PROD!D:H,5,0),"")</f>
        <v/>
      </c>
      <c r="F527" s="169"/>
      <c r="G527" s="170"/>
      <c r="H527" s="171"/>
      <c r="I527" s="172" t="str">
        <f>IF(D527="","",SUMIFS(MOVI_ENTR!I:I,MOVI_ENTR!D:D,D527,MOVI_ENTR!O:O,L527)-SUMIFS(MOVI_SAID!H:H,MOVI_SAID!D:D,D527,MOVI_SAID!L:L,L527))</f>
        <v/>
      </c>
      <c r="J527" s="153" t="str">
        <f>IF(D527="","",VLOOKUP(D527,CADA_PROD!D:G,4,0)*H527)</f>
        <v/>
      </c>
      <c r="K527" s="14"/>
      <c r="L527" s="14"/>
      <c r="M527" s="21"/>
      <c r="N527" s="21"/>
      <c r="O527" s="21"/>
      <c r="P527" s="21"/>
    </row>
    <row r="528" spans="1:16" s="16" customFormat="1" ht="30" customHeight="1">
      <c r="A528" s="21"/>
      <c r="B528" s="21" t="str">
        <f t="shared" si="8"/>
        <v/>
      </c>
      <c r="C528" s="170"/>
      <c r="D528" s="168"/>
      <c r="E528" s="154" t="str">
        <f>IFERROR(VLOOKUP(D528,CADA_PROD!D:H,5,0),"")</f>
        <v/>
      </c>
      <c r="F528" s="169"/>
      <c r="G528" s="170"/>
      <c r="H528" s="171"/>
      <c r="I528" s="172" t="str">
        <f>IF(D528="","",SUMIFS(MOVI_ENTR!I:I,MOVI_ENTR!D:D,D528,MOVI_ENTR!O:O,L528)-SUMIFS(MOVI_SAID!H:H,MOVI_SAID!D:D,D528,MOVI_SAID!L:L,L528))</f>
        <v/>
      </c>
      <c r="J528" s="153" t="str">
        <f>IF(D528="","",VLOOKUP(D528,CADA_PROD!D:G,4,0)*H528)</f>
        <v/>
      </c>
      <c r="K528" s="14"/>
      <c r="L528" s="14"/>
      <c r="M528" s="21"/>
      <c r="N528" s="21"/>
      <c r="O528" s="21"/>
      <c r="P528" s="21"/>
    </row>
    <row r="529" spans="1:16" s="16" customFormat="1" ht="30" customHeight="1">
      <c r="A529" s="21"/>
      <c r="B529" s="21" t="str">
        <f t="shared" si="8"/>
        <v/>
      </c>
      <c r="C529" s="170"/>
      <c r="D529" s="168"/>
      <c r="E529" s="154" t="str">
        <f>IFERROR(VLOOKUP(D529,CADA_PROD!D:H,5,0),"")</f>
        <v/>
      </c>
      <c r="F529" s="169"/>
      <c r="G529" s="170"/>
      <c r="H529" s="171"/>
      <c r="I529" s="172" t="str">
        <f>IF(D529="","",SUMIFS(MOVI_ENTR!I:I,MOVI_ENTR!D:D,D529,MOVI_ENTR!O:O,L529)-SUMIFS(MOVI_SAID!H:H,MOVI_SAID!D:D,D529,MOVI_SAID!L:L,L529))</f>
        <v/>
      </c>
      <c r="J529" s="153" t="str">
        <f>IF(D529="","",VLOOKUP(D529,CADA_PROD!D:G,4,0)*H529)</f>
        <v/>
      </c>
      <c r="K529" s="14"/>
      <c r="L529" s="14"/>
      <c r="M529" s="21"/>
      <c r="N529" s="21"/>
      <c r="O529" s="21"/>
      <c r="P529" s="21"/>
    </row>
    <row r="530" spans="1:16" s="16" customFormat="1" ht="30" customHeight="1">
      <c r="A530" s="21"/>
      <c r="B530" s="21" t="str">
        <f t="shared" si="8"/>
        <v/>
      </c>
      <c r="C530" s="170"/>
      <c r="D530" s="168"/>
      <c r="E530" s="154" t="str">
        <f>IFERROR(VLOOKUP(D530,CADA_PROD!D:H,5,0),"")</f>
        <v/>
      </c>
      <c r="F530" s="169"/>
      <c r="G530" s="170"/>
      <c r="H530" s="171"/>
      <c r="I530" s="172" t="str">
        <f>IF(D530="","",SUMIFS(MOVI_ENTR!I:I,MOVI_ENTR!D:D,D530,MOVI_ENTR!O:O,L530)-SUMIFS(MOVI_SAID!H:H,MOVI_SAID!D:D,D530,MOVI_SAID!L:L,L530))</f>
        <v/>
      </c>
      <c r="J530" s="153" t="str">
        <f>IF(D530="","",VLOOKUP(D530,CADA_PROD!D:G,4,0)*H530)</f>
        <v/>
      </c>
      <c r="K530" s="14"/>
      <c r="L530" s="14"/>
      <c r="M530" s="21"/>
      <c r="N530" s="21"/>
      <c r="O530" s="21"/>
      <c r="P530" s="21"/>
    </row>
    <row r="531" spans="1:16" s="16" customFormat="1" ht="30" customHeight="1">
      <c r="A531" s="21"/>
      <c r="B531" s="21" t="str">
        <f t="shared" si="8"/>
        <v/>
      </c>
      <c r="C531" s="170"/>
      <c r="D531" s="168"/>
      <c r="E531" s="154" t="str">
        <f>IFERROR(VLOOKUP(D531,CADA_PROD!D:H,5,0),"")</f>
        <v/>
      </c>
      <c r="F531" s="169"/>
      <c r="G531" s="170"/>
      <c r="H531" s="171"/>
      <c r="I531" s="172" t="str">
        <f>IF(D531="","",SUMIFS(MOVI_ENTR!I:I,MOVI_ENTR!D:D,D531,MOVI_ENTR!O:O,L531)-SUMIFS(MOVI_SAID!H:H,MOVI_SAID!D:D,D531,MOVI_SAID!L:L,L531))</f>
        <v/>
      </c>
      <c r="J531" s="153" t="str">
        <f>IF(D531="","",VLOOKUP(D531,CADA_PROD!D:G,4,0)*H531)</f>
        <v/>
      </c>
      <c r="K531" s="14"/>
      <c r="L531" s="14"/>
      <c r="M531" s="21"/>
      <c r="N531" s="21"/>
      <c r="O531" s="21"/>
      <c r="P531" s="21"/>
    </row>
    <row r="532" spans="1:16" s="16" customFormat="1" ht="30" customHeight="1">
      <c r="A532" s="21"/>
      <c r="B532" s="21" t="str">
        <f t="shared" si="8"/>
        <v/>
      </c>
      <c r="C532" s="170"/>
      <c r="D532" s="168"/>
      <c r="E532" s="154" t="str">
        <f>IFERROR(VLOOKUP(D532,CADA_PROD!D:H,5,0),"")</f>
        <v/>
      </c>
      <c r="F532" s="169"/>
      <c r="G532" s="170"/>
      <c r="H532" s="171"/>
      <c r="I532" s="172" t="str">
        <f>IF(D532="","",SUMIFS(MOVI_ENTR!I:I,MOVI_ENTR!D:D,D532,MOVI_ENTR!O:O,L532)-SUMIFS(MOVI_SAID!H:H,MOVI_SAID!D:D,D532,MOVI_SAID!L:L,L532))</f>
        <v/>
      </c>
      <c r="J532" s="153" t="str">
        <f>IF(D532="","",VLOOKUP(D532,CADA_PROD!D:G,4,0)*H532)</f>
        <v/>
      </c>
      <c r="K532" s="14"/>
      <c r="L532" s="14"/>
      <c r="M532" s="21"/>
      <c r="N532" s="21"/>
      <c r="O532" s="21"/>
      <c r="P532" s="21"/>
    </row>
    <row r="533" spans="1:16" s="16" customFormat="1" ht="30" customHeight="1">
      <c r="A533" s="21"/>
      <c r="B533" s="21" t="str">
        <f t="shared" si="8"/>
        <v/>
      </c>
      <c r="C533" s="170"/>
      <c r="D533" s="168"/>
      <c r="E533" s="154" t="str">
        <f>IFERROR(VLOOKUP(D533,CADA_PROD!D:H,5,0),"")</f>
        <v/>
      </c>
      <c r="F533" s="169"/>
      <c r="G533" s="170"/>
      <c r="H533" s="171"/>
      <c r="I533" s="172" t="str">
        <f>IF(D533="","",SUMIFS(MOVI_ENTR!I:I,MOVI_ENTR!D:D,D533,MOVI_ENTR!O:O,L533)-SUMIFS(MOVI_SAID!H:H,MOVI_SAID!D:D,D533,MOVI_SAID!L:L,L533))</f>
        <v/>
      </c>
      <c r="J533" s="153" t="str">
        <f>IF(D533="","",VLOOKUP(D533,CADA_PROD!D:G,4,0)*H533)</f>
        <v/>
      </c>
      <c r="K533" s="14"/>
      <c r="L533" s="14"/>
      <c r="M533" s="21"/>
      <c r="N533" s="21"/>
      <c r="O533" s="21"/>
      <c r="P533" s="21"/>
    </row>
    <row r="534" spans="1:16" s="16" customFormat="1" ht="30" customHeight="1">
      <c r="A534" s="21"/>
      <c r="B534" s="21" t="str">
        <f t="shared" si="8"/>
        <v/>
      </c>
      <c r="C534" s="170"/>
      <c r="D534" s="168"/>
      <c r="E534" s="154" t="str">
        <f>IFERROR(VLOOKUP(D534,CADA_PROD!D:H,5,0),"")</f>
        <v/>
      </c>
      <c r="F534" s="169"/>
      <c r="G534" s="170"/>
      <c r="H534" s="171"/>
      <c r="I534" s="172" t="str">
        <f>IF(D534="","",SUMIFS(MOVI_ENTR!I:I,MOVI_ENTR!D:D,D534,MOVI_ENTR!O:O,L534)-SUMIFS(MOVI_SAID!H:H,MOVI_SAID!D:D,D534,MOVI_SAID!L:L,L534))</f>
        <v/>
      </c>
      <c r="J534" s="153" t="str">
        <f>IF(D534="","",VLOOKUP(D534,CADA_PROD!D:G,4,0)*H534)</f>
        <v/>
      </c>
      <c r="K534" s="14"/>
      <c r="L534" s="14"/>
      <c r="M534" s="21"/>
      <c r="N534" s="21"/>
      <c r="O534" s="21"/>
      <c r="P534" s="21"/>
    </row>
    <row r="535" spans="1:16" s="16" customFormat="1" ht="30" customHeight="1">
      <c r="A535" s="21"/>
      <c r="B535" s="21" t="str">
        <f t="shared" si="8"/>
        <v/>
      </c>
      <c r="C535" s="170"/>
      <c r="D535" s="168"/>
      <c r="E535" s="154" t="str">
        <f>IFERROR(VLOOKUP(D535,CADA_PROD!D:H,5,0),"")</f>
        <v/>
      </c>
      <c r="F535" s="169"/>
      <c r="G535" s="170"/>
      <c r="H535" s="171"/>
      <c r="I535" s="172" t="str">
        <f>IF(D535="","",SUMIFS(MOVI_ENTR!I:I,MOVI_ENTR!D:D,D535,MOVI_ENTR!O:O,L535)-SUMIFS(MOVI_SAID!H:H,MOVI_SAID!D:D,D535,MOVI_SAID!L:L,L535))</f>
        <v/>
      </c>
      <c r="J535" s="153" t="str">
        <f>IF(D535="","",VLOOKUP(D535,CADA_PROD!D:G,4,0)*H535)</f>
        <v/>
      </c>
      <c r="K535" s="14"/>
      <c r="L535" s="14"/>
      <c r="M535" s="21"/>
      <c r="N535" s="21"/>
      <c r="O535" s="21"/>
      <c r="P535" s="21"/>
    </row>
    <row r="536" spans="1:16" s="16" customFormat="1" ht="30" customHeight="1">
      <c r="A536" s="21"/>
      <c r="B536" s="21" t="str">
        <f t="shared" si="8"/>
        <v/>
      </c>
      <c r="C536" s="170"/>
      <c r="D536" s="168"/>
      <c r="E536" s="154" t="str">
        <f>IFERROR(VLOOKUP(D536,CADA_PROD!D:H,5,0),"")</f>
        <v/>
      </c>
      <c r="F536" s="169"/>
      <c r="G536" s="170"/>
      <c r="H536" s="171"/>
      <c r="I536" s="172" t="str">
        <f>IF(D536="","",SUMIFS(MOVI_ENTR!I:I,MOVI_ENTR!D:D,D536,MOVI_ENTR!O:O,L536)-SUMIFS(MOVI_SAID!H:H,MOVI_SAID!D:D,D536,MOVI_SAID!L:L,L536))</f>
        <v/>
      </c>
      <c r="J536" s="153" t="str">
        <f>IF(D536="","",VLOOKUP(D536,CADA_PROD!D:G,4,0)*H536)</f>
        <v/>
      </c>
      <c r="K536" s="14"/>
      <c r="L536" s="14"/>
      <c r="M536" s="21"/>
      <c r="N536" s="21"/>
      <c r="O536" s="21"/>
      <c r="P536" s="21"/>
    </row>
    <row r="537" spans="1:16" s="16" customFormat="1" ht="30" customHeight="1">
      <c r="A537" s="21"/>
      <c r="B537" s="21" t="str">
        <f t="shared" si="8"/>
        <v/>
      </c>
      <c r="C537" s="170"/>
      <c r="D537" s="168"/>
      <c r="E537" s="154" t="str">
        <f>IFERROR(VLOOKUP(D537,CADA_PROD!D:H,5,0),"")</f>
        <v/>
      </c>
      <c r="F537" s="169"/>
      <c r="G537" s="170"/>
      <c r="H537" s="171"/>
      <c r="I537" s="172" t="str">
        <f>IF(D537="","",SUMIFS(MOVI_ENTR!I:I,MOVI_ENTR!D:D,D537,MOVI_ENTR!O:O,L537)-SUMIFS(MOVI_SAID!H:H,MOVI_SAID!D:D,D537,MOVI_SAID!L:L,L537))</f>
        <v/>
      </c>
      <c r="J537" s="153" t="str">
        <f>IF(D537="","",VLOOKUP(D537,CADA_PROD!D:G,4,0)*H537)</f>
        <v/>
      </c>
      <c r="K537" s="14"/>
      <c r="L537" s="14"/>
      <c r="M537" s="21"/>
      <c r="N537" s="21"/>
      <c r="O537" s="21"/>
      <c r="P537" s="21"/>
    </row>
    <row r="538" spans="1:16" s="16" customFormat="1" ht="30" customHeight="1">
      <c r="A538" s="21"/>
      <c r="B538" s="21" t="str">
        <f t="shared" si="8"/>
        <v/>
      </c>
      <c r="C538" s="170"/>
      <c r="D538" s="168"/>
      <c r="E538" s="154" t="str">
        <f>IFERROR(VLOOKUP(D538,CADA_PROD!D:H,5,0),"")</f>
        <v/>
      </c>
      <c r="F538" s="169"/>
      <c r="G538" s="170"/>
      <c r="H538" s="171"/>
      <c r="I538" s="172" t="str">
        <f>IF(D538="","",SUMIFS(MOVI_ENTR!I:I,MOVI_ENTR!D:D,D538,MOVI_ENTR!O:O,L538)-SUMIFS(MOVI_SAID!H:H,MOVI_SAID!D:D,D538,MOVI_SAID!L:L,L538))</f>
        <v/>
      </c>
      <c r="J538" s="153" t="str">
        <f>IF(D538="","",VLOOKUP(D538,CADA_PROD!D:G,4,0)*H538)</f>
        <v/>
      </c>
      <c r="K538" s="14"/>
      <c r="L538" s="14"/>
      <c r="M538" s="21"/>
      <c r="N538" s="21"/>
      <c r="O538" s="21"/>
      <c r="P538" s="21"/>
    </row>
    <row r="539" spans="1:16" s="16" customFormat="1" ht="30" customHeight="1">
      <c r="A539" s="21"/>
      <c r="B539" s="21" t="str">
        <f t="shared" si="8"/>
        <v/>
      </c>
      <c r="C539" s="170"/>
      <c r="D539" s="168"/>
      <c r="E539" s="154" t="str">
        <f>IFERROR(VLOOKUP(D539,CADA_PROD!D:H,5,0),"")</f>
        <v/>
      </c>
      <c r="F539" s="169"/>
      <c r="G539" s="170"/>
      <c r="H539" s="171"/>
      <c r="I539" s="172" t="str">
        <f>IF(D539="","",SUMIFS(MOVI_ENTR!I:I,MOVI_ENTR!D:D,D539,MOVI_ENTR!O:O,L539)-SUMIFS(MOVI_SAID!H:H,MOVI_SAID!D:D,D539,MOVI_SAID!L:L,L539))</f>
        <v/>
      </c>
      <c r="J539" s="153" t="str">
        <f>IF(D539="","",VLOOKUP(D539,CADA_PROD!D:G,4,0)*H539)</f>
        <v/>
      </c>
      <c r="K539" s="14"/>
      <c r="L539" s="14"/>
      <c r="M539" s="21"/>
      <c r="N539" s="21"/>
      <c r="O539" s="21"/>
      <c r="P539" s="21"/>
    </row>
    <row r="540" spans="1:16" s="16" customFormat="1" ht="30" customHeight="1">
      <c r="A540" s="21"/>
      <c r="B540" s="21" t="str">
        <f t="shared" si="8"/>
        <v/>
      </c>
      <c r="C540" s="170"/>
      <c r="D540" s="168"/>
      <c r="E540" s="154" t="str">
        <f>IFERROR(VLOOKUP(D540,CADA_PROD!D:H,5,0),"")</f>
        <v/>
      </c>
      <c r="F540" s="169"/>
      <c r="G540" s="170"/>
      <c r="H540" s="171"/>
      <c r="I540" s="172" t="str">
        <f>IF(D540="","",SUMIFS(MOVI_ENTR!I:I,MOVI_ENTR!D:D,D540,MOVI_ENTR!O:O,L540)-SUMIFS(MOVI_SAID!H:H,MOVI_SAID!D:D,D540,MOVI_SAID!L:L,L540))</f>
        <v/>
      </c>
      <c r="J540" s="153" t="str">
        <f>IF(D540="","",VLOOKUP(D540,CADA_PROD!D:G,4,0)*H540)</f>
        <v/>
      </c>
      <c r="K540" s="14"/>
      <c r="L540" s="14"/>
      <c r="M540" s="21"/>
      <c r="N540" s="21"/>
      <c r="O540" s="21"/>
      <c r="P540" s="21"/>
    </row>
    <row r="541" spans="1:16" s="16" customFormat="1" ht="30" customHeight="1">
      <c r="A541" s="21"/>
      <c r="B541" s="21" t="str">
        <f t="shared" si="8"/>
        <v/>
      </c>
      <c r="C541" s="170"/>
      <c r="D541" s="168"/>
      <c r="E541" s="154" t="str">
        <f>IFERROR(VLOOKUP(D541,CADA_PROD!D:H,5,0),"")</f>
        <v/>
      </c>
      <c r="F541" s="169"/>
      <c r="G541" s="170"/>
      <c r="H541" s="171"/>
      <c r="I541" s="172" t="str">
        <f>IF(D541="","",SUMIFS(MOVI_ENTR!I:I,MOVI_ENTR!D:D,D541,MOVI_ENTR!O:O,L541)-SUMIFS(MOVI_SAID!H:H,MOVI_SAID!D:D,D541,MOVI_SAID!L:L,L541))</f>
        <v/>
      </c>
      <c r="J541" s="153" t="str">
        <f>IF(D541="","",VLOOKUP(D541,CADA_PROD!D:G,4,0)*H541)</f>
        <v/>
      </c>
      <c r="K541" s="14"/>
      <c r="L541" s="14"/>
      <c r="M541" s="21"/>
      <c r="N541" s="21"/>
      <c r="O541" s="21"/>
      <c r="P541" s="21"/>
    </row>
    <row r="542" spans="1:16" s="16" customFormat="1" ht="30" customHeight="1">
      <c r="A542" s="21"/>
      <c r="B542" s="21" t="str">
        <f t="shared" si="8"/>
        <v/>
      </c>
      <c r="C542" s="170"/>
      <c r="D542" s="168"/>
      <c r="E542" s="154" t="str">
        <f>IFERROR(VLOOKUP(D542,CADA_PROD!D:H,5,0),"")</f>
        <v/>
      </c>
      <c r="F542" s="169"/>
      <c r="G542" s="170"/>
      <c r="H542" s="171"/>
      <c r="I542" s="172" t="str">
        <f>IF(D542="","",SUMIFS(MOVI_ENTR!I:I,MOVI_ENTR!D:D,D542,MOVI_ENTR!O:O,L542)-SUMIFS(MOVI_SAID!H:H,MOVI_SAID!D:D,D542,MOVI_SAID!L:L,L542))</f>
        <v/>
      </c>
      <c r="J542" s="153" t="str">
        <f>IF(D542="","",VLOOKUP(D542,CADA_PROD!D:G,4,0)*H542)</f>
        <v/>
      </c>
      <c r="K542" s="14"/>
      <c r="L542" s="14"/>
      <c r="M542" s="21"/>
      <c r="N542" s="21"/>
      <c r="O542" s="21"/>
      <c r="P542" s="21"/>
    </row>
    <row r="543" spans="1:16" s="16" customFormat="1" ht="30" customHeight="1">
      <c r="A543" s="21"/>
      <c r="B543" s="21" t="str">
        <f t="shared" si="8"/>
        <v/>
      </c>
      <c r="C543" s="170"/>
      <c r="D543" s="168"/>
      <c r="E543" s="154" t="str">
        <f>IFERROR(VLOOKUP(D543,CADA_PROD!D:H,5,0),"")</f>
        <v/>
      </c>
      <c r="F543" s="169"/>
      <c r="G543" s="170"/>
      <c r="H543" s="171"/>
      <c r="I543" s="172" t="str">
        <f>IF(D543="","",SUMIFS(MOVI_ENTR!I:I,MOVI_ENTR!D:D,D543,MOVI_ENTR!O:O,L543)-SUMIFS(MOVI_SAID!H:H,MOVI_SAID!D:D,D543,MOVI_SAID!L:L,L543))</f>
        <v/>
      </c>
      <c r="J543" s="153" t="str">
        <f>IF(D543="","",VLOOKUP(D543,CADA_PROD!D:G,4,0)*H543)</f>
        <v/>
      </c>
      <c r="K543" s="14"/>
      <c r="L543" s="14"/>
      <c r="M543" s="21"/>
      <c r="N543" s="21"/>
      <c r="O543" s="21"/>
      <c r="P543" s="21"/>
    </row>
    <row r="544" spans="1:16" s="16" customFormat="1" ht="30" customHeight="1">
      <c r="A544" s="21"/>
      <c r="B544" s="21" t="str">
        <f t="shared" si="8"/>
        <v/>
      </c>
      <c r="C544" s="170"/>
      <c r="D544" s="168"/>
      <c r="E544" s="154" t="str">
        <f>IFERROR(VLOOKUP(D544,CADA_PROD!D:H,5,0),"")</f>
        <v/>
      </c>
      <c r="F544" s="169"/>
      <c r="G544" s="170"/>
      <c r="H544" s="171"/>
      <c r="I544" s="172" t="str">
        <f>IF(D544="","",SUMIFS(MOVI_ENTR!I:I,MOVI_ENTR!D:D,D544,MOVI_ENTR!O:O,L544)-SUMIFS(MOVI_SAID!H:H,MOVI_SAID!D:D,D544,MOVI_SAID!L:L,L544))</f>
        <v/>
      </c>
      <c r="J544" s="153" t="str">
        <f>IF(D544="","",VLOOKUP(D544,CADA_PROD!D:G,4,0)*H544)</f>
        <v/>
      </c>
      <c r="K544" s="14"/>
      <c r="L544" s="14"/>
      <c r="M544" s="21"/>
      <c r="N544" s="21"/>
      <c r="O544" s="21"/>
      <c r="P544" s="21"/>
    </row>
    <row r="545" spans="1:16" s="16" customFormat="1" ht="30" customHeight="1">
      <c r="A545" s="21"/>
      <c r="B545" s="21" t="str">
        <f t="shared" si="8"/>
        <v/>
      </c>
      <c r="C545" s="170"/>
      <c r="D545" s="168"/>
      <c r="E545" s="154" t="str">
        <f>IFERROR(VLOOKUP(D545,CADA_PROD!D:H,5,0),"")</f>
        <v/>
      </c>
      <c r="F545" s="169"/>
      <c r="G545" s="170"/>
      <c r="H545" s="171"/>
      <c r="I545" s="172" t="str">
        <f>IF(D545="","",SUMIFS(MOVI_ENTR!I:I,MOVI_ENTR!D:D,D545,MOVI_ENTR!O:O,L545)-SUMIFS(MOVI_SAID!H:H,MOVI_SAID!D:D,D545,MOVI_SAID!L:L,L545))</f>
        <v/>
      </c>
      <c r="J545" s="153" t="str">
        <f>IF(D545="","",VLOOKUP(D545,CADA_PROD!D:G,4,0)*H545)</f>
        <v/>
      </c>
      <c r="K545" s="14"/>
      <c r="L545" s="14"/>
      <c r="M545" s="21"/>
      <c r="N545" s="21"/>
      <c r="O545" s="21"/>
      <c r="P545" s="21"/>
    </row>
    <row r="546" spans="1:16" s="16" customFormat="1" ht="30" customHeight="1">
      <c r="A546" s="21"/>
      <c r="B546" s="21" t="str">
        <f t="shared" si="8"/>
        <v/>
      </c>
      <c r="C546" s="170"/>
      <c r="D546" s="168"/>
      <c r="E546" s="154" t="str">
        <f>IFERROR(VLOOKUP(D546,CADA_PROD!D:H,5,0),"")</f>
        <v/>
      </c>
      <c r="F546" s="169"/>
      <c r="G546" s="170"/>
      <c r="H546" s="171"/>
      <c r="I546" s="172" t="str">
        <f>IF(D546="","",SUMIFS(MOVI_ENTR!I:I,MOVI_ENTR!D:D,D546,MOVI_ENTR!O:O,L546)-SUMIFS(MOVI_SAID!H:H,MOVI_SAID!D:D,D546,MOVI_SAID!L:L,L546))</f>
        <v/>
      </c>
      <c r="J546" s="153" t="str">
        <f>IF(D546="","",VLOOKUP(D546,CADA_PROD!D:G,4,0)*H546)</f>
        <v/>
      </c>
      <c r="K546" s="14"/>
      <c r="L546" s="14"/>
      <c r="M546" s="21"/>
      <c r="N546" s="21"/>
      <c r="O546" s="21"/>
      <c r="P546" s="21"/>
    </row>
    <row r="547" spans="1:16" s="16" customFormat="1" ht="30" customHeight="1">
      <c r="A547" s="21"/>
      <c r="B547" s="21" t="str">
        <f t="shared" si="8"/>
        <v/>
      </c>
      <c r="C547" s="170"/>
      <c r="D547" s="168"/>
      <c r="E547" s="154" t="str">
        <f>IFERROR(VLOOKUP(D547,CADA_PROD!D:H,5,0),"")</f>
        <v/>
      </c>
      <c r="F547" s="169"/>
      <c r="G547" s="170"/>
      <c r="H547" s="171"/>
      <c r="I547" s="172" t="str">
        <f>IF(D547="","",SUMIFS(MOVI_ENTR!I:I,MOVI_ENTR!D:D,D547,MOVI_ENTR!O:O,L547)-SUMIFS(MOVI_SAID!H:H,MOVI_SAID!D:D,D547,MOVI_SAID!L:L,L547))</f>
        <v/>
      </c>
      <c r="J547" s="153" t="str">
        <f>IF(D547="","",VLOOKUP(D547,CADA_PROD!D:G,4,0)*H547)</f>
        <v/>
      </c>
      <c r="K547" s="14"/>
      <c r="L547" s="14"/>
      <c r="M547" s="21"/>
      <c r="N547" s="21"/>
      <c r="O547" s="21"/>
      <c r="P547" s="21"/>
    </row>
    <row r="548" spans="1:16" s="16" customFormat="1" ht="30" customHeight="1">
      <c r="A548" s="21"/>
      <c r="B548" s="21" t="str">
        <f t="shared" si="8"/>
        <v/>
      </c>
      <c r="C548" s="170"/>
      <c r="D548" s="168"/>
      <c r="E548" s="154" t="str">
        <f>IFERROR(VLOOKUP(D548,CADA_PROD!D:H,5,0),"")</f>
        <v/>
      </c>
      <c r="F548" s="169"/>
      <c r="G548" s="170"/>
      <c r="H548" s="171"/>
      <c r="I548" s="172" t="str">
        <f>IF(D548="","",SUMIFS(MOVI_ENTR!I:I,MOVI_ENTR!D:D,D548,MOVI_ENTR!O:O,L548)-SUMIFS(MOVI_SAID!H:H,MOVI_SAID!D:D,D548,MOVI_SAID!L:L,L548))</f>
        <v/>
      </c>
      <c r="J548" s="153" t="str">
        <f>IF(D548="","",VLOOKUP(D548,CADA_PROD!D:G,4,0)*H548)</f>
        <v/>
      </c>
      <c r="K548" s="14"/>
      <c r="L548" s="14"/>
      <c r="M548" s="21"/>
      <c r="N548" s="21"/>
      <c r="O548" s="21"/>
      <c r="P548" s="21"/>
    </row>
    <row r="549" spans="1:16" s="16" customFormat="1" ht="30" customHeight="1">
      <c r="A549" s="21"/>
      <c r="B549" s="21" t="str">
        <f t="shared" si="8"/>
        <v/>
      </c>
      <c r="C549" s="170"/>
      <c r="D549" s="168"/>
      <c r="E549" s="154" t="str">
        <f>IFERROR(VLOOKUP(D549,CADA_PROD!D:H,5,0),"")</f>
        <v/>
      </c>
      <c r="F549" s="169"/>
      <c r="G549" s="170"/>
      <c r="H549" s="171"/>
      <c r="I549" s="172" t="str">
        <f>IF(D549="","",SUMIFS(MOVI_ENTR!I:I,MOVI_ENTR!D:D,D549,MOVI_ENTR!O:O,L549)-SUMIFS(MOVI_SAID!H:H,MOVI_SAID!D:D,D549,MOVI_SAID!L:L,L549))</f>
        <v/>
      </c>
      <c r="J549" s="153" t="str">
        <f>IF(D549="","",VLOOKUP(D549,CADA_PROD!D:G,4,0)*H549)</f>
        <v/>
      </c>
      <c r="K549" s="14"/>
      <c r="L549" s="14"/>
      <c r="M549" s="21"/>
      <c r="N549" s="21"/>
      <c r="O549" s="21"/>
      <c r="P549" s="21"/>
    </row>
    <row r="550" spans="1:16" s="16" customFormat="1" ht="30" customHeight="1">
      <c r="A550" s="21"/>
      <c r="B550" s="21" t="str">
        <f t="shared" si="8"/>
        <v/>
      </c>
      <c r="C550" s="170"/>
      <c r="D550" s="168"/>
      <c r="E550" s="154" t="str">
        <f>IFERROR(VLOOKUP(D550,CADA_PROD!D:H,5,0),"")</f>
        <v/>
      </c>
      <c r="F550" s="169"/>
      <c r="G550" s="170"/>
      <c r="H550" s="171"/>
      <c r="I550" s="172" t="str">
        <f>IF(D550="","",SUMIFS(MOVI_ENTR!I:I,MOVI_ENTR!D:D,D550,MOVI_ENTR!O:O,L550)-SUMIFS(MOVI_SAID!H:H,MOVI_SAID!D:D,D550,MOVI_SAID!L:L,L550))</f>
        <v/>
      </c>
      <c r="J550" s="153" t="str">
        <f>IF(D550="","",VLOOKUP(D550,CADA_PROD!D:G,4,0)*H550)</f>
        <v/>
      </c>
      <c r="K550" s="14"/>
      <c r="L550" s="14"/>
      <c r="M550" s="21"/>
      <c r="N550" s="21"/>
      <c r="O550" s="21"/>
      <c r="P550" s="21"/>
    </row>
    <row r="551" spans="1:16" s="16" customFormat="1" ht="30" customHeight="1">
      <c r="A551" s="21"/>
      <c r="B551" s="21" t="str">
        <f t="shared" si="8"/>
        <v/>
      </c>
      <c r="C551" s="170"/>
      <c r="D551" s="168"/>
      <c r="E551" s="154" t="str">
        <f>IFERROR(VLOOKUP(D551,CADA_PROD!D:H,5,0),"")</f>
        <v/>
      </c>
      <c r="F551" s="169"/>
      <c r="G551" s="170"/>
      <c r="H551" s="171"/>
      <c r="I551" s="172" t="str">
        <f>IF(D551="","",SUMIFS(MOVI_ENTR!I:I,MOVI_ENTR!D:D,D551,MOVI_ENTR!O:O,L551)-SUMIFS(MOVI_SAID!H:H,MOVI_SAID!D:D,D551,MOVI_SAID!L:L,L551))</f>
        <v/>
      </c>
      <c r="J551" s="153" t="str">
        <f>IF(D551="","",VLOOKUP(D551,CADA_PROD!D:G,4,0)*H551)</f>
        <v/>
      </c>
      <c r="K551" s="14"/>
      <c r="L551" s="14"/>
      <c r="M551" s="21"/>
      <c r="N551" s="21"/>
      <c r="O551" s="21"/>
      <c r="P551" s="21"/>
    </row>
    <row r="552" spans="1:16" s="16" customFormat="1" ht="30" customHeight="1">
      <c r="A552" s="21"/>
      <c r="B552" s="21" t="str">
        <f t="shared" si="8"/>
        <v/>
      </c>
      <c r="C552" s="170"/>
      <c r="D552" s="168"/>
      <c r="E552" s="154" t="str">
        <f>IFERROR(VLOOKUP(D552,CADA_PROD!D:H,5,0),"")</f>
        <v/>
      </c>
      <c r="F552" s="169"/>
      <c r="G552" s="170"/>
      <c r="H552" s="171"/>
      <c r="I552" s="172" t="str">
        <f>IF(D552="","",SUMIFS(MOVI_ENTR!I:I,MOVI_ENTR!D:D,D552,MOVI_ENTR!O:O,L552)-SUMIFS(MOVI_SAID!H:H,MOVI_SAID!D:D,D552,MOVI_SAID!L:L,L552))</f>
        <v/>
      </c>
      <c r="J552" s="153" t="str">
        <f>IF(D552="","",VLOOKUP(D552,CADA_PROD!D:G,4,0)*H552)</f>
        <v/>
      </c>
      <c r="K552" s="14"/>
      <c r="L552" s="14"/>
      <c r="M552" s="21"/>
      <c r="N552" s="21"/>
      <c r="O552" s="21"/>
      <c r="P552" s="21"/>
    </row>
    <row r="553" spans="1:16" s="16" customFormat="1" ht="30" customHeight="1">
      <c r="A553" s="21"/>
      <c r="B553" s="21" t="str">
        <f t="shared" si="8"/>
        <v/>
      </c>
      <c r="C553" s="170"/>
      <c r="D553" s="168"/>
      <c r="E553" s="154" t="str">
        <f>IFERROR(VLOOKUP(D553,CADA_PROD!D:H,5,0),"")</f>
        <v/>
      </c>
      <c r="F553" s="169"/>
      <c r="G553" s="170"/>
      <c r="H553" s="171"/>
      <c r="I553" s="172" t="str">
        <f>IF(D553="","",SUMIFS(MOVI_ENTR!I:I,MOVI_ENTR!D:D,D553,MOVI_ENTR!O:O,L553)-SUMIFS(MOVI_SAID!H:H,MOVI_SAID!D:D,D553,MOVI_SAID!L:L,L553))</f>
        <v/>
      </c>
      <c r="J553" s="153" t="str">
        <f>IF(D553="","",VLOOKUP(D553,CADA_PROD!D:G,4,0)*H553)</f>
        <v/>
      </c>
      <c r="K553" s="14"/>
      <c r="L553" s="14"/>
      <c r="M553" s="21"/>
      <c r="N553" s="21"/>
      <c r="O553" s="21"/>
      <c r="P553" s="21"/>
    </row>
    <row r="554" spans="1:16" s="16" customFormat="1" ht="30" customHeight="1">
      <c r="A554" s="21"/>
      <c r="B554" s="21" t="str">
        <f t="shared" si="8"/>
        <v/>
      </c>
      <c r="C554" s="170"/>
      <c r="D554" s="168"/>
      <c r="E554" s="154" t="str">
        <f>IFERROR(VLOOKUP(D554,CADA_PROD!D:H,5,0),"")</f>
        <v/>
      </c>
      <c r="F554" s="169"/>
      <c r="G554" s="170"/>
      <c r="H554" s="171"/>
      <c r="I554" s="172" t="str">
        <f>IF(D554="","",SUMIFS(MOVI_ENTR!I:I,MOVI_ENTR!D:D,D554,MOVI_ENTR!O:O,L554)-SUMIFS(MOVI_SAID!H:H,MOVI_SAID!D:D,D554,MOVI_SAID!L:L,L554))</f>
        <v/>
      </c>
      <c r="J554" s="153" t="str">
        <f>IF(D554="","",VLOOKUP(D554,CADA_PROD!D:G,4,0)*H554)</f>
        <v/>
      </c>
      <c r="K554" s="14"/>
      <c r="L554" s="14"/>
      <c r="M554" s="21"/>
      <c r="N554" s="21"/>
      <c r="O554" s="21"/>
      <c r="P554" s="21"/>
    </row>
    <row r="555" spans="1:16" s="16" customFormat="1" ht="30" customHeight="1">
      <c r="A555" s="21"/>
      <c r="B555" s="21" t="str">
        <f t="shared" si="8"/>
        <v/>
      </c>
      <c r="C555" s="170"/>
      <c r="D555" s="168"/>
      <c r="E555" s="154" t="str">
        <f>IFERROR(VLOOKUP(D555,CADA_PROD!D:H,5,0),"")</f>
        <v/>
      </c>
      <c r="F555" s="169"/>
      <c r="G555" s="170"/>
      <c r="H555" s="171"/>
      <c r="I555" s="172" t="str">
        <f>IF(D555="","",SUMIFS(MOVI_ENTR!I:I,MOVI_ENTR!D:D,D555,MOVI_ENTR!O:O,L555)-SUMIFS(MOVI_SAID!H:H,MOVI_SAID!D:D,D555,MOVI_SAID!L:L,L555))</f>
        <v/>
      </c>
      <c r="J555" s="153" t="str">
        <f>IF(D555="","",VLOOKUP(D555,CADA_PROD!D:G,4,0)*H555)</f>
        <v/>
      </c>
      <c r="K555" s="14"/>
      <c r="L555" s="14"/>
      <c r="M555" s="21"/>
      <c r="N555" s="21"/>
      <c r="O555" s="21"/>
      <c r="P555" s="21"/>
    </row>
    <row r="556" spans="1:16" s="16" customFormat="1" ht="30" customHeight="1">
      <c r="A556" s="21"/>
      <c r="B556" s="21" t="str">
        <f t="shared" si="8"/>
        <v/>
      </c>
      <c r="C556" s="170"/>
      <c r="D556" s="168"/>
      <c r="E556" s="154" t="str">
        <f>IFERROR(VLOOKUP(D556,CADA_PROD!D:H,5,0),"")</f>
        <v/>
      </c>
      <c r="F556" s="169"/>
      <c r="G556" s="170"/>
      <c r="H556" s="171"/>
      <c r="I556" s="172" t="str">
        <f>IF(D556="","",SUMIFS(MOVI_ENTR!I:I,MOVI_ENTR!D:D,D556,MOVI_ENTR!O:O,L556)-SUMIFS(MOVI_SAID!H:H,MOVI_SAID!D:D,D556,MOVI_SAID!L:L,L556))</f>
        <v/>
      </c>
      <c r="J556" s="153" t="str">
        <f>IF(D556="","",VLOOKUP(D556,CADA_PROD!D:G,4,0)*H556)</f>
        <v/>
      </c>
      <c r="K556" s="14"/>
      <c r="L556" s="14"/>
      <c r="M556" s="21"/>
      <c r="N556" s="21"/>
      <c r="O556" s="21"/>
      <c r="P556" s="21"/>
    </row>
    <row r="557" spans="1:16" s="16" customFormat="1" ht="30" customHeight="1">
      <c r="A557" s="21"/>
      <c r="B557" s="21" t="str">
        <f t="shared" si="8"/>
        <v/>
      </c>
      <c r="C557" s="170"/>
      <c r="D557" s="168"/>
      <c r="E557" s="154" t="str">
        <f>IFERROR(VLOOKUP(D557,CADA_PROD!D:H,5,0),"")</f>
        <v/>
      </c>
      <c r="F557" s="169"/>
      <c r="G557" s="170"/>
      <c r="H557" s="171"/>
      <c r="I557" s="172" t="str">
        <f>IF(D557="","",SUMIFS(MOVI_ENTR!I:I,MOVI_ENTR!D:D,D557,MOVI_ENTR!O:O,L557)-SUMIFS(MOVI_SAID!H:H,MOVI_SAID!D:D,D557,MOVI_SAID!L:L,L557))</f>
        <v/>
      </c>
      <c r="J557" s="153" t="str">
        <f>IF(D557="","",VLOOKUP(D557,CADA_PROD!D:G,4,0)*H557)</f>
        <v/>
      </c>
      <c r="K557" s="14"/>
      <c r="L557" s="14"/>
      <c r="M557" s="21"/>
      <c r="N557" s="21"/>
      <c r="O557" s="21"/>
      <c r="P557" s="21"/>
    </row>
    <row r="558" spans="1:16" s="16" customFormat="1" ht="30" customHeight="1">
      <c r="A558" s="21"/>
      <c r="B558" s="21" t="str">
        <f t="shared" si="8"/>
        <v/>
      </c>
      <c r="C558" s="170"/>
      <c r="D558" s="168"/>
      <c r="E558" s="154" t="str">
        <f>IFERROR(VLOOKUP(D558,CADA_PROD!D:H,5,0),"")</f>
        <v/>
      </c>
      <c r="F558" s="169"/>
      <c r="G558" s="170"/>
      <c r="H558" s="171"/>
      <c r="I558" s="172" t="str">
        <f>IF(D558="","",SUMIFS(MOVI_ENTR!I:I,MOVI_ENTR!D:D,D558,MOVI_ENTR!O:O,L558)-SUMIFS(MOVI_SAID!H:H,MOVI_SAID!D:D,D558,MOVI_SAID!L:L,L558))</f>
        <v/>
      </c>
      <c r="J558" s="153" t="str">
        <f>IF(D558="","",VLOOKUP(D558,CADA_PROD!D:G,4,0)*H558)</f>
        <v/>
      </c>
      <c r="K558" s="14"/>
      <c r="L558" s="14"/>
      <c r="M558" s="21"/>
      <c r="N558" s="21"/>
      <c r="O558" s="21"/>
      <c r="P558" s="21"/>
    </row>
    <row r="559" spans="1:16" s="16" customFormat="1" ht="30" customHeight="1">
      <c r="A559" s="21"/>
      <c r="B559" s="21" t="str">
        <f t="shared" si="8"/>
        <v/>
      </c>
      <c r="C559" s="170"/>
      <c r="D559" s="168"/>
      <c r="E559" s="154" t="str">
        <f>IFERROR(VLOOKUP(D559,CADA_PROD!D:H,5,0),"")</f>
        <v/>
      </c>
      <c r="F559" s="169"/>
      <c r="G559" s="170"/>
      <c r="H559" s="171"/>
      <c r="I559" s="172" t="str">
        <f>IF(D559="","",SUMIFS(MOVI_ENTR!I:I,MOVI_ENTR!D:D,D559,MOVI_ENTR!O:O,L559)-SUMIFS(MOVI_SAID!H:H,MOVI_SAID!D:D,D559,MOVI_SAID!L:L,L559))</f>
        <v/>
      </c>
      <c r="J559" s="153" t="str">
        <f>IF(D559="","",VLOOKUP(D559,CADA_PROD!D:G,4,0)*H559)</f>
        <v/>
      </c>
      <c r="K559" s="14"/>
      <c r="L559" s="14"/>
      <c r="M559" s="21"/>
      <c r="N559" s="21"/>
      <c r="O559" s="21"/>
      <c r="P559" s="21"/>
    </row>
    <row r="560" spans="1:16" s="16" customFormat="1" ht="30" customHeight="1">
      <c r="A560" s="21"/>
      <c r="B560" s="21" t="str">
        <f t="shared" si="8"/>
        <v/>
      </c>
      <c r="C560" s="170"/>
      <c r="D560" s="168"/>
      <c r="E560" s="154" t="str">
        <f>IFERROR(VLOOKUP(D560,CADA_PROD!D:H,5,0),"")</f>
        <v/>
      </c>
      <c r="F560" s="169"/>
      <c r="G560" s="170"/>
      <c r="H560" s="171"/>
      <c r="I560" s="172" t="str">
        <f>IF(D560="","",SUMIFS(MOVI_ENTR!I:I,MOVI_ENTR!D:D,D560,MOVI_ENTR!O:O,L560)-SUMIFS(MOVI_SAID!H:H,MOVI_SAID!D:D,D560,MOVI_SAID!L:L,L560))</f>
        <v/>
      </c>
      <c r="J560" s="153" t="str">
        <f>IF(D560="","",VLOOKUP(D560,CADA_PROD!D:G,4,0)*H560)</f>
        <v/>
      </c>
      <c r="K560" s="14"/>
      <c r="L560" s="14"/>
      <c r="M560" s="21"/>
      <c r="N560" s="21"/>
      <c r="O560" s="21"/>
      <c r="P560" s="21"/>
    </row>
    <row r="561" spans="1:16" s="16" customFormat="1" ht="30" customHeight="1">
      <c r="A561" s="21"/>
      <c r="B561" s="21" t="str">
        <f t="shared" si="8"/>
        <v/>
      </c>
      <c r="C561" s="170"/>
      <c r="D561" s="168"/>
      <c r="E561" s="154" t="str">
        <f>IFERROR(VLOOKUP(D561,CADA_PROD!D:H,5,0),"")</f>
        <v/>
      </c>
      <c r="F561" s="169"/>
      <c r="G561" s="170"/>
      <c r="H561" s="171"/>
      <c r="I561" s="172" t="str">
        <f>IF(D561="","",SUMIFS(MOVI_ENTR!I:I,MOVI_ENTR!D:D,D561,MOVI_ENTR!O:O,L561)-SUMIFS(MOVI_SAID!H:H,MOVI_SAID!D:D,D561,MOVI_SAID!L:L,L561))</f>
        <v/>
      </c>
      <c r="J561" s="153" t="str">
        <f>IF(D561="","",VLOOKUP(D561,CADA_PROD!D:G,4,0)*H561)</f>
        <v/>
      </c>
      <c r="K561" s="14"/>
      <c r="L561" s="14"/>
      <c r="M561" s="21"/>
      <c r="N561" s="21"/>
      <c r="O561" s="21"/>
      <c r="P561" s="21"/>
    </row>
    <row r="562" spans="1:16" s="16" customFormat="1" ht="30" customHeight="1">
      <c r="A562" s="21"/>
      <c r="B562" s="21" t="str">
        <f t="shared" si="8"/>
        <v/>
      </c>
      <c r="C562" s="170"/>
      <c r="D562" s="168"/>
      <c r="E562" s="154" t="str">
        <f>IFERROR(VLOOKUP(D562,CADA_PROD!D:H,5,0),"")</f>
        <v/>
      </c>
      <c r="F562" s="169"/>
      <c r="G562" s="170"/>
      <c r="H562" s="171"/>
      <c r="I562" s="172" t="str">
        <f>IF(D562="","",SUMIFS(MOVI_ENTR!I:I,MOVI_ENTR!D:D,D562,MOVI_ENTR!O:O,L562)-SUMIFS(MOVI_SAID!H:H,MOVI_SAID!D:D,D562,MOVI_SAID!L:L,L562))</f>
        <v/>
      </c>
      <c r="J562" s="153" t="str">
        <f>IF(D562="","",VLOOKUP(D562,CADA_PROD!D:G,4,0)*H562)</f>
        <v/>
      </c>
      <c r="K562" s="14"/>
      <c r="L562" s="14"/>
      <c r="M562" s="21"/>
      <c r="N562" s="21"/>
      <c r="O562" s="21"/>
      <c r="P562" s="21"/>
    </row>
    <row r="563" spans="1:16" s="16" customFormat="1" ht="30" customHeight="1">
      <c r="A563" s="21"/>
      <c r="B563" s="21" t="str">
        <f t="shared" si="8"/>
        <v/>
      </c>
      <c r="C563" s="170"/>
      <c r="D563" s="168"/>
      <c r="E563" s="154" t="str">
        <f>IFERROR(VLOOKUP(D563,CADA_PROD!D:H,5,0),"")</f>
        <v/>
      </c>
      <c r="F563" s="169"/>
      <c r="G563" s="170"/>
      <c r="H563" s="171"/>
      <c r="I563" s="172" t="str">
        <f>IF(D563="","",SUMIFS(MOVI_ENTR!I:I,MOVI_ENTR!D:D,D563,MOVI_ENTR!O:O,L563)-SUMIFS(MOVI_SAID!H:H,MOVI_SAID!D:D,D563,MOVI_SAID!L:L,L563))</f>
        <v/>
      </c>
      <c r="J563" s="153" t="str">
        <f>IF(D563="","",VLOOKUP(D563,CADA_PROD!D:G,4,0)*H563)</f>
        <v/>
      </c>
      <c r="K563" s="14"/>
      <c r="L563" s="14"/>
      <c r="M563" s="21"/>
      <c r="N563" s="21"/>
      <c r="O563" s="21"/>
      <c r="P563" s="21"/>
    </row>
    <row r="564" spans="1:16" s="16" customFormat="1" ht="30" customHeight="1">
      <c r="A564" s="21"/>
      <c r="B564" s="21" t="str">
        <f t="shared" si="8"/>
        <v/>
      </c>
      <c r="C564" s="170"/>
      <c r="D564" s="168"/>
      <c r="E564" s="154" t="str">
        <f>IFERROR(VLOOKUP(D564,CADA_PROD!D:H,5,0),"")</f>
        <v/>
      </c>
      <c r="F564" s="169"/>
      <c r="G564" s="170"/>
      <c r="H564" s="171"/>
      <c r="I564" s="172" t="str">
        <f>IF(D564="","",SUMIFS(MOVI_ENTR!I:I,MOVI_ENTR!D:D,D564,MOVI_ENTR!O:O,L564)-SUMIFS(MOVI_SAID!H:H,MOVI_SAID!D:D,D564,MOVI_SAID!L:L,L564))</f>
        <v/>
      </c>
      <c r="J564" s="153" t="str">
        <f>IF(D564="","",VLOOKUP(D564,CADA_PROD!D:G,4,0)*H564)</f>
        <v/>
      </c>
      <c r="K564" s="14"/>
      <c r="L564" s="14"/>
      <c r="M564" s="21"/>
      <c r="N564" s="21"/>
      <c r="O564" s="21"/>
      <c r="P564" s="21"/>
    </row>
    <row r="565" spans="1:16" s="16" customFormat="1" ht="30" customHeight="1">
      <c r="A565" s="21"/>
      <c r="B565" s="21" t="str">
        <f t="shared" si="8"/>
        <v/>
      </c>
      <c r="C565" s="170"/>
      <c r="D565" s="168"/>
      <c r="E565" s="154" t="str">
        <f>IFERROR(VLOOKUP(D565,CADA_PROD!D:H,5,0),"")</f>
        <v/>
      </c>
      <c r="F565" s="169"/>
      <c r="G565" s="170"/>
      <c r="H565" s="171"/>
      <c r="I565" s="172" t="str">
        <f>IF(D565="","",SUMIFS(MOVI_ENTR!I:I,MOVI_ENTR!D:D,D565,MOVI_ENTR!O:O,L565)-SUMIFS(MOVI_SAID!H:H,MOVI_SAID!D:D,D565,MOVI_SAID!L:L,L565))</f>
        <v/>
      </c>
      <c r="J565" s="153" t="str">
        <f>IF(D565="","",VLOOKUP(D565,CADA_PROD!D:G,4,0)*H565)</f>
        <v/>
      </c>
      <c r="K565" s="14"/>
      <c r="L565" s="14"/>
      <c r="M565" s="21"/>
      <c r="N565" s="21"/>
      <c r="O565" s="21"/>
      <c r="P565" s="21"/>
    </row>
    <row r="566" spans="1:16" s="16" customFormat="1" ht="30" customHeight="1">
      <c r="A566" s="21"/>
      <c r="B566" s="21" t="str">
        <f t="shared" si="8"/>
        <v/>
      </c>
      <c r="C566" s="170"/>
      <c r="D566" s="168"/>
      <c r="E566" s="154" t="str">
        <f>IFERROR(VLOOKUP(D566,CADA_PROD!D:H,5,0),"")</f>
        <v/>
      </c>
      <c r="F566" s="169"/>
      <c r="G566" s="170"/>
      <c r="H566" s="171"/>
      <c r="I566" s="172" t="str">
        <f>IF(D566="","",SUMIFS(MOVI_ENTR!I:I,MOVI_ENTR!D:D,D566,MOVI_ENTR!O:O,L566)-SUMIFS(MOVI_SAID!H:H,MOVI_SAID!D:D,D566,MOVI_SAID!L:L,L566))</f>
        <v/>
      </c>
      <c r="J566" s="153" t="str">
        <f>IF(D566="","",VLOOKUP(D566,CADA_PROD!D:G,4,0)*H566)</f>
        <v/>
      </c>
      <c r="K566" s="14"/>
      <c r="L566" s="14"/>
      <c r="M566" s="21"/>
      <c r="N566" s="21"/>
      <c r="O566" s="21"/>
      <c r="P566" s="21"/>
    </row>
    <row r="567" spans="1:16" s="16" customFormat="1" ht="30" customHeight="1">
      <c r="A567" s="21"/>
      <c r="B567" s="21" t="str">
        <f t="shared" si="8"/>
        <v/>
      </c>
      <c r="C567" s="170"/>
      <c r="D567" s="168"/>
      <c r="E567" s="154" t="str">
        <f>IFERROR(VLOOKUP(D567,CADA_PROD!D:H,5,0),"")</f>
        <v/>
      </c>
      <c r="F567" s="169"/>
      <c r="G567" s="170"/>
      <c r="H567" s="171"/>
      <c r="I567" s="172" t="str">
        <f>IF(D567="","",SUMIFS(MOVI_ENTR!I:I,MOVI_ENTR!D:D,D567,MOVI_ENTR!O:O,L567)-SUMIFS(MOVI_SAID!H:H,MOVI_SAID!D:D,D567,MOVI_SAID!L:L,L567))</f>
        <v/>
      </c>
      <c r="J567" s="153" t="str">
        <f>IF(D567="","",VLOOKUP(D567,CADA_PROD!D:G,4,0)*H567)</f>
        <v/>
      </c>
      <c r="K567" s="14"/>
      <c r="L567" s="14"/>
      <c r="M567" s="21"/>
      <c r="N567" s="21"/>
      <c r="O567" s="21"/>
      <c r="P567" s="21"/>
    </row>
    <row r="568" spans="1:16" s="16" customFormat="1" ht="30" customHeight="1">
      <c r="A568" s="21"/>
      <c r="B568" s="21" t="str">
        <f t="shared" si="8"/>
        <v/>
      </c>
      <c r="C568" s="170"/>
      <c r="D568" s="168"/>
      <c r="E568" s="154" t="str">
        <f>IFERROR(VLOOKUP(D568,CADA_PROD!D:H,5,0),"")</f>
        <v/>
      </c>
      <c r="F568" s="169"/>
      <c r="G568" s="170"/>
      <c r="H568" s="171"/>
      <c r="I568" s="172" t="str">
        <f>IF(D568="","",SUMIFS(MOVI_ENTR!I:I,MOVI_ENTR!D:D,D568,MOVI_ENTR!O:O,L568)-SUMIFS(MOVI_SAID!H:H,MOVI_SAID!D:D,D568,MOVI_SAID!L:L,L568))</f>
        <v/>
      </c>
      <c r="J568" s="153" t="str">
        <f>IF(D568="","",VLOOKUP(D568,CADA_PROD!D:G,4,0)*H568)</f>
        <v/>
      </c>
      <c r="K568" s="14"/>
      <c r="L568" s="14"/>
      <c r="M568" s="21"/>
      <c r="N568" s="21"/>
      <c r="O568" s="21"/>
      <c r="P568" s="21"/>
    </row>
    <row r="569" spans="1:16" s="16" customFormat="1" ht="30" customHeight="1">
      <c r="A569" s="21"/>
      <c r="B569" s="21" t="str">
        <f t="shared" si="8"/>
        <v/>
      </c>
      <c r="C569" s="170"/>
      <c r="D569" s="168"/>
      <c r="E569" s="154" t="str">
        <f>IFERROR(VLOOKUP(D569,CADA_PROD!D:H,5,0),"")</f>
        <v/>
      </c>
      <c r="F569" s="169"/>
      <c r="G569" s="170"/>
      <c r="H569" s="171"/>
      <c r="I569" s="172" t="str">
        <f>IF(D569="","",SUMIFS(MOVI_ENTR!I:I,MOVI_ENTR!D:D,D569,MOVI_ENTR!O:O,L569)-SUMIFS(MOVI_SAID!H:H,MOVI_SAID!D:D,D569,MOVI_SAID!L:L,L569))</f>
        <v/>
      </c>
      <c r="J569" s="153" t="str">
        <f>IF(D569="","",VLOOKUP(D569,CADA_PROD!D:G,4,0)*H569)</f>
        <v/>
      </c>
      <c r="K569" s="14"/>
      <c r="L569" s="14"/>
      <c r="M569" s="21"/>
      <c r="N569" s="21"/>
      <c r="O569" s="21"/>
      <c r="P569" s="21"/>
    </row>
    <row r="570" spans="1:16" s="16" customFormat="1" ht="30" customHeight="1">
      <c r="A570" s="21"/>
      <c r="B570" s="21" t="str">
        <f t="shared" si="8"/>
        <v/>
      </c>
      <c r="C570" s="170"/>
      <c r="D570" s="168"/>
      <c r="E570" s="154" t="str">
        <f>IFERROR(VLOOKUP(D570,CADA_PROD!D:H,5,0),"")</f>
        <v/>
      </c>
      <c r="F570" s="169"/>
      <c r="G570" s="170"/>
      <c r="H570" s="171"/>
      <c r="I570" s="172" t="str">
        <f>IF(D570="","",SUMIFS(MOVI_ENTR!I:I,MOVI_ENTR!D:D,D570,MOVI_ENTR!O:O,L570)-SUMIFS(MOVI_SAID!H:H,MOVI_SAID!D:D,D570,MOVI_SAID!L:L,L570))</f>
        <v/>
      </c>
      <c r="J570" s="153" t="str">
        <f>IF(D570="","",VLOOKUP(D570,CADA_PROD!D:G,4,0)*H570)</f>
        <v/>
      </c>
      <c r="K570" s="14"/>
      <c r="L570" s="14"/>
      <c r="M570" s="21"/>
      <c r="N570" s="21"/>
      <c r="O570" s="21"/>
      <c r="P570" s="21"/>
    </row>
    <row r="571" spans="1:16" s="16" customFormat="1" ht="30" customHeight="1">
      <c r="A571" s="21"/>
      <c r="B571" s="21" t="str">
        <f t="shared" si="8"/>
        <v/>
      </c>
      <c r="C571" s="170"/>
      <c r="D571" s="168"/>
      <c r="E571" s="154" t="str">
        <f>IFERROR(VLOOKUP(D571,CADA_PROD!D:H,5,0),"")</f>
        <v/>
      </c>
      <c r="F571" s="169"/>
      <c r="G571" s="170"/>
      <c r="H571" s="171"/>
      <c r="I571" s="172" t="str">
        <f>IF(D571="","",SUMIFS(MOVI_ENTR!I:I,MOVI_ENTR!D:D,D571,MOVI_ENTR!O:O,L571)-SUMIFS(MOVI_SAID!H:H,MOVI_SAID!D:D,D571,MOVI_SAID!L:L,L571))</f>
        <v/>
      </c>
      <c r="J571" s="153" t="str">
        <f>IF(D571="","",VLOOKUP(D571,CADA_PROD!D:G,4,0)*H571)</f>
        <v/>
      </c>
      <c r="K571" s="14"/>
      <c r="L571" s="14"/>
      <c r="M571" s="21"/>
      <c r="N571" s="21"/>
      <c r="O571" s="21"/>
      <c r="P571" s="21"/>
    </row>
    <row r="572" spans="1:16" s="16" customFormat="1" ht="30" customHeight="1">
      <c r="A572" s="21"/>
      <c r="B572" s="21" t="str">
        <f t="shared" si="8"/>
        <v/>
      </c>
      <c r="C572" s="170"/>
      <c r="D572" s="168"/>
      <c r="E572" s="154" t="str">
        <f>IFERROR(VLOOKUP(D572,CADA_PROD!D:H,5,0),"")</f>
        <v/>
      </c>
      <c r="F572" s="169"/>
      <c r="G572" s="170"/>
      <c r="H572" s="171"/>
      <c r="I572" s="172" t="str">
        <f>IF(D572="","",SUMIFS(MOVI_ENTR!I:I,MOVI_ENTR!D:D,D572,MOVI_ENTR!O:O,L572)-SUMIFS(MOVI_SAID!H:H,MOVI_SAID!D:D,D572,MOVI_SAID!L:L,L572))</f>
        <v/>
      </c>
      <c r="J572" s="153" t="str">
        <f>IF(D572="","",VLOOKUP(D572,CADA_PROD!D:G,4,0)*H572)</f>
        <v/>
      </c>
      <c r="K572" s="14"/>
      <c r="L572" s="14"/>
      <c r="M572" s="21"/>
      <c r="N572" s="21"/>
      <c r="O572" s="21"/>
      <c r="P572" s="21"/>
    </row>
    <row r="573" spans="1:16" s="16" customFormat="1" ht="30" customHeight="1">
      <c r="A573" s="21"/>
      <c r="B573" s="21" t="str">
        <f t="shared" si="8"/>
        <v/>
      </c>
      <c r="C573" s="170"/>
      <c r="D573" s="168"/>
      <c r="E573" s="154" t="str">
        <f>IFERROR(VLOOKUP(D573,CADA_PROD!D:H,5,0),"")</f>
        <v/>
      </c>
      <c r="F573" s="169"/>
      <c r="G573" s="170"/>
      <c r="H573" s="171"/>
      <c r="I573" s="172" t="str">
        <f>IF(D573="","",SUMIFS(MOVI_ENTR!I:I,MOVI_ENTR!D:D,D573,MOVI_ENTR!O:O,L573)-SUMIFS(MOVI_SAID!H:H,MOVI_SAID!D:D,D573,MOVI_SAID!L:L,L573))</f>
        <v/>
      </c>
      <c r="J573" s="153" t="str">
        <f>IF(D573="","",VLOOKUP(D573,CADA_PROD!D:G,4,0)*H573)</f>
        <v/>
      </c>
      <c r="K573" s="14"/>
      <c r="L573" s="14"/>
      <c r="M573" s="21"/>
      <c r="N573" s="21"/>
      <c r="O573" s="21"/>
      <c r="P573" s="21"/>
    </row>
    <row r="574" spans="1:16" s="16" customFormat="1" ht="30" customHeight="1">
      <c r="A574" s="21"/>
      <c r="B574" s="21" t="str">
        <f t="shared" si="8"/>
        <v/>
      </c>
      <c r="C574" s="170"/>
      <c r="D574" s="168"/>
      <c r="E574" s="154" t="str">
        <f>IFERROR(VLOOKUP(D574,CADA_PROD!D:H,5,0),"")</f>
        <v/>
      </c>
      <c r="F574" s="169"/>
      <c r="G574" s="170"/>
      <c r="H574" s="171"/>
      <c r="I574" s="172" t="str">
        <f>IF(D574="","",SUMIFS(MOVI_ENTR!I:I,MOVI_ENTR!D:D,D574,MOVI_ENTR!O:O,L574)-SUMIFS(MOVI_SAID!H:H,MOVI_SAID!D:D,D574,MOVI_SAID!L:L,L574))</f>
        <v/>
      </c>
      <c r="J574" s="153" t="str">
        <f>IF(D574="","",VLOOKUP(D574,CADA_PROD!D:G,4,0)*H574)</f>
        <v/>
      </c>
      <c r="K574" s="14"/>
      <c r="L574" s="14"/>
      <c r="M574" s="21"/>
      <c r="N574" s="21"/>
      <c r="O574" s="21"/>
      <c r="P574" s="21"/>
    </row>
    <row r="575" spans="1:16" s="16" customFormat="1" ht="30" customHeight="1">
      <c r="A575" s="21"/>
      <c r="B575" s="21" t="str">
        <f t="shared" si="8"/>
        <v/>
      </c>
      <c r="C575" s="170"/>
      <c r="D575" s="168"/>
      <c r="E575" s="154" t="str">
        <f>IFERROR(VLOOKUP(D575,CADA_PROD!D:H,5,0),"")</f>
        <v/>
      </c>
      <c r="F575" s="169"/>
      <c r="G575" s="170"/>
      <c r="H575" s="171"/>
      <c r="I575" s="172" t="str">
        <f>IF(D575="","",SUMIFS(MOVI_ENTR!I:I,MOVI_ENTR!D:D,D575,MOVI_ENTR!O:O,L575)-SUMIFS(MOVI_SAID!H:H,MOVI_SAID!D:D,D575,MOVI_SAID!L:L,L575))</f>
        <v/>
      </c>
      <c r="J575" s="153" t="str">
        <f>IF(D575="","",VLOOKUP(D575,CADA_PROD!D:G,4,0)*H575)</f>
        <v/>
      </c>
      <c r="K575" s="14"/>
      <c r="L575" s="14"/>
      <c r="M575" s="21"/>
      <c r="N575" s="21"/>
      <c r="O575" s="21"/>
      <c r="P575" s="21"/>
    </row>
    <row r="576" spans="1:16" s="16" customFormat="1" ht="30" customHeight="1">
      <c r="A576" s="21"/>
      <c r="B576" s="21" t="str">
        <f t="shared" si="8"/>
        <v/>
      </c>
      <c r="C576" s="170"/>
      <c r="D576" s="168"/>
      <c r="E576" s="154" t="str">
        <f>IFERROR(VLOOKUP(D576,CADA_PROD!D:H,5,0),"")</f>
        <v/>
      </c>
      <c r="F576" s="169"/>
      <c r="G576" s="170"/>
      <c r="H576" s="171"/>
      <c r="I576" s="172" t="str">
        <f>IF(D576="","",SUMIFS(MOVI_ENTR!I:I,MOVI_ENTR!D:D,D576,MOVI_ENTR!O:O,L576)-SUMIFS(MOVI_SAID!H:H,MOVI_SAID!D:D,D576,MOVI_SAID!L:L,L576))</f>
        <v/>
      </c>
      <c r="J576" s="153" t="str">
        <f>IF(D576="","",VLOOKUP(D576,CADA_PROD!D:G,4,0)*H576)</f>
        <v/>
      </c>
      <c r="K576" s="14"/>
      <c r="L576" s="14"/>
      <c r="M576" s="21"/>
      <c r="N576" s="21"/>
      <c r="O576" s="21"/>
      <c r="P576" s="21"/>
    </row>
    <row r="577" spans="1:16" s="16" customFormat="1" ht="30" customHeight="1">
      <c r="A577" s="21"/>
      <c r="B577" s="21" t="str">
        <f t="shared" si="8"/>
        <v/>
      </c>
      <c r="C577" s="170"/>
      <c r="D577" s="168"/>
      <c r="E577" s="154" t="str">
        <f>IFERROR(VLOOKUP(D577,CADA_PROD!D:H,5,0),"")</f>
        <v/>
      </c>
      <c r="F577" s="169"/>
      <c r="G577" s="170"/>
      <c r="H577" s="171"/>
      <c r="I577" s="172" t="str">
        <f>IF(D577="","",SUMIFS(MOVI_ENTR!I:I,MOVI_ENTR!D:D,D577,MOVI_ENTR!O:O,L577)-SUMIFS(MOVI_SAID!H:H,MOVI_SAID!D:D,D577,MOVI_SAID!L:L,L577))</f>
        <v/>
      </c>
      <c r="J577" s="153" t="str">
        <f>IF(D577="","",VLOOKUP(D577,CADA_PROD!D:G,4,0)*H577)</f>
        <v/>
      </c>
      <c r="K577" s="14"/>
      <c r="L577" s="14"/>
      <c r="M577" s="21"/>
      <c r="N577" s="21"/>
      <c r="O577" s="21"/>
      <c r="P577" s="21"/>
    </row>
    <row r="578" spans="1:16" s="16" customFormat="1" ht="30" customHeight="1">
      <c r="A578" s="21"/>
      <c r="B578" s="21" t="str">
        <f t="shared" si="8"/>
        <v/>
      </c>
      <c r="C578" s="170"/>
      <c r="D578" s="168"/>
      <c r="E578" s="154" t="str">
        <f>IFERROR(VLOOKUP(D578,CADA_PROD!D:H,5,0),"")</f>
        <v/>
      </c>
      <c r="F578" s="169"/>
      <c r="G578" s="170"/>
      <c r="H578" s="171"/>
      <c r="I578" s="172" t="str">
        <f>IF(D578="","",SUMIFS(MOVI_ENTR!I:I,MOVI_ENTR!D:D,D578,MOVI_ENTR!O:O,L578)-SUMIFS(MOVI_SAID!H:H,MOVI_SAID!D:D,D578,MOVI_SAID!L:L,L578))</f>
        <v/>
      </c>
      <c r="J578" s="153" t="str">
        <f>IF(D578="","",VLOOKUP(D578,CADA_PROD!D:G,4,0)*H578)</f>
        <v/>
      </c>
      <c r="K578" s="14"/>
      <c r="L578" s="14"/>
      <c r="M578" s="21"/>
      <c r="N578" s="21"/>
      <c r="O578" s="21"/>
      <c r="P578" s="21"/>
    </row>
    <row r="579" spans="1:16" s="16" customFormat="1" ht="30" customHeight="1">
      <c r="A579" s="21"/>
      <c r="B579" s="21" t="str">
        <f t="shared" si="8"/>
        <v/>
      </c>
      <c r="C579" s="170"/>
      <c r="D579" s="168"/>
      <c r="E579" s="154" t="str">
        <f>IFERROR(VLOOKUP(D579,CADA_PROD!D:H,5,0),"")</f>
        <v/>
      </c>
      <c r="F579" s="169"/>
      <c r="G579" s="170"/>
      <c r="H579" s="171"/>
      <c r="I579" s="172" t="str">
        <f>IF(D579="","",SUMIFS(MOVI_ENTR!I:I,MOVI_ENTR!D:D,D579,MOVI_ENTR!O:O,L579)-SUMIFS(MOVI_SAID!H:H,MOVI_SAID!D:D,D579,MOVI_SAID!L:L,L579))</f>
        <v/>
      </c>
      <c r="J579" s="153" t="str">
        <f>IF(D579="","",VLOOKUP(D579,CADA_PROD!D:G,4,0)*H579)</f>
        <v/>
      </c>
      <c r="K579" s="14"/>
      <c r="L579" s="14"/>
      <c r="M579" s="21"/>
      <c r="N579" s="21"/>
      <c r="O579" s="21"/>
      <c r="P579" s="21"/>
    </row>
    <row r="580" spans="1:16" s="16" customFormat="1" ht="30" customHeight="1">
      <c r="A580" s="21"/>
      <c r="B580" s="21" t="str">
        <f t="shared" si="8"/>
        <v/>
      </c>
      <c r="C580" s="170"/>
      <c r="D580" s="168"/>
      <c r="E580" s="154" t="str">
        <f>IFERROR(VLOOKUP(D580,CADA_PROD!D:H,5,0),"")</f>
        <v/>
      </c>
      <c r="F580" s="169"/>
      <c r="G580" s="170"/>
      <c r="H580" s="171"/>
      <c r="I580" s="172" t="str">
        <f>IF(D580="","",SUMIFS(MOVI_ENTR!I:I,MOVI_ENTR!D:D,D580,MOVI_ENTR!O:O,L580)-SUMIFS(MOVI_SAID!H:H,MOVI_SAID!D:D,D580,MOVI_SAID!L:L,L580))</f>
        <v/>
      </c>
      <c r="J580" s="153" t="str">
        <f>IF(D580="","",VLOOKUP(D580,CADA_PROD!D:G,4,0)*H580)</f>
        <v/>
      </c>
      <c r="K580" s="14"/>
      <c r="L580" s="14"/>
      <c r="M580" s="21"/>
      <c r="N580" s="21"/>
      <c r="O580" s="21"/>
      <c r="P580" s="21"/>
    </row>
    <row r="581" spans="1:16" s="16" customFormat="1" ht="30" customHeight="1">
      <c r="A581" s="21"/>
      <c r="B581" s="21" t="str">
        <f t="shared" si="8"/>
        <v/>
      </c>
      <c r="C581" s="170"/>
      <c r="D581" s="168"/>
      <c r="E581" s="154" t="str">
        <f>IFERROR(VLOOKUP(D581,CADA_PROD!D:H,5,0),"")</f>
        <v/>
      </c>
      <c r="F581" s="169"/>
      <c r="G581" s="170"/>
      <c r="H581" s="171"/>
      <c r="I581" s="172" t="str">
        <f>IF(D581="","",SUMIFS(MOVI_ENTR!I:I,MOVI_ENTR!D:D,D581,MOVI_ENTR!O:O,L581)-SUMIFS(MOVI_SAID!H:H,MOVI_SAID!D:D,D581,MOVI_SAID!L:L,L581))</f>
        <v/>
      </c>
      <c r="J581" s="153" t="str">
        <f>IF(D581="","",VLOOKUP(D581,CADA_PROD!D:G,4,0)*H581)</f>
        <v/>
      </c>
      <c r="K581" s="14"/>
      <c r="L581" s="14"/>
      <c r="M581" s="21"/>
      <c r="N581" s="21"/>
      <c r="O581" s="21"/>
      <c r="P581" s="21"/>
    </row>
    <row r="582" spans="1:16" s="16" customFormat="1" ht="30" customHeight="1">
      <c r="A582" s="21"/>
      <c r="B582" s="21" t="str">
        <f t="shared" si="8"/>
        <v/>
      </c>
      <c r="C582" s="170"/>
      <c r="D582" s="168"/>
      <c r="E582" s="154" t="str">
        <f>IFERROR(VLOOKUP(D582,CADA_PROD!D:H,5,0),"")</f>
        <v/>
      </c>
      <c r="F582" s="169"/>
      <c r="G582" s="170"/>
      <c r="H582" s="171"/>
      <c r="I582" s="172" t="str">
        <f>IF(D582="","",SUMIFS(MOVI_ENTR!I:I,MOVI_ENTR!D:D,D582,MOVI_ENTR!O:O,L582)-SUMIFS(MOVI_SAID!H:H,MOVI_SAID!D:D,D582,MOVI_SAID!L:L,L582))</f>
        <v/>
      </c>
      <c r="J582" s="153" t="str">
        <f>IF(D582="","",VLOOKUP(D582,CADA_PROD!D:G,4,0)*H582)</f>
        <v/>
      </c>
      <c r="K582" s="14"/>
      <c r="L582" s="14"/>
      <c r="M582" s="21"/>
      <c r="N582" s="21"/>
      <c r="O582" s="21"/>
      <c r="P582" s="21"/>
    </row>
    <row r="583" spans="1:16" s="16" customFormat="1" ht="30" customHeight="1">
      <c r="A583" s="21"/>
      <c r="B583" s="21" t="str">
        <f t="shared" ref="B583:B646" si="9">IF(D583="","",MONTH(C583))</f>
        <v/>
      </c>
      <c r="C583" s="170"/>
      <c r="D583" s="168"/>
      <c r="E583" s="154" t="str">
        <f>IFERROR(VLOOKUP(D583,CADA_PROD!D:H,5,0),"")</f>
        <v/>
      </c>
      <c r="F583" s="169"/>
      <c r="G583" s="170"/>
      <c r="H583" s="171"/>
      <c r="I583" s="172" t="str">
        <f>IF(D583="","",SUMIFS(MOVI_ENTR!I:I,MOVI_ENTR!D:D,D583,MOVI_ENTR!O:O,L583)-SUMIFS(MOVI_SAID!H:H,MOVI_SAID!D:D,D583,MOVI_SAID!L:L,L583))</f>
        <v/>
      </c>
      <c r="J583" s="153" t="str">
        <f>IF(D583="","",VLOOKUP(D583,CADA_PROD!D:G,4,0)*H583)</f>
        <v/>
      </c>
      <c r="K583" s="14"/>
      <c r="L583" s="14"/>
      <c r="M583" s="21"/>
      <c r="N583" s="21"/>
      <c r="O583" s="21"/>
      <c r="P583" s="21"/>
    </row>
    <row r="584" spans="1:16" s="16" customFormat="1" ht="30" customHeight="1">
      <c r="A584" s="21"/>
      <c r="B584" s="21" t="str">
        <f t="shared" si="9"/>
        <v/>
      </c>
      <c r="C584" s="170"/>
      <c r="D584" s="168"/>
      <c r="E584" s="154" t="str">
        <f>IFERROR(VLOOKUP(D584,CADA_PROD!D:H,5,0),"")</f>
        <v/>
      </c>
      <c r="F584" s="169"/>
      <c r="G584" s="170"/>
      <c r="H584" s="171"/>
      <c r="I584" s="172" t="str">
        <f>IF(D584="","",SUMIFS(MOVI_ENTR!I:I,MOVI_ENTR!D:D,D584,MOVI_ENTR!O:O,L584)-SUMIFS(MOVI_SAID!H:H,MOVI_SAID!D:D,D584,MOVI_SAID!L:L,L584))</f>
        <v/>
      </c>
      <c r="J584" s="153" t="str">
        <f>IF(D584="","",VLOOKUP(D584,CADA_PROD!D:G,4,0)*H584)</f>
        <v/>
      </c>
      <c r="K584" s="14"/>
      <c r="L584" s="14"/>
      <c r="M584" s="21"/>
      <c r="N584" s="21"/>
      <c r="O584" s="21"/>
      <c r="P584" s="21"/>
    </row>
    <row r="585" spans="1:16" s="16" customFormat="1" ht="30" customHeight="1">
      <c r="A585" s="21"/>
      <c r="B585" s="21" t="str">
        <f t="shared" si="9"/>
        <v/>
      </c>
      <c r="C585" s="170"/>
      <c r="D585" s="168"/>
      <c r="E585" s="154" t="str">
        <f>IFERROR(VLOOKUP(D585,CADA_PROD!D:H,5,0),"")</f>
        <v/>
      </c>
      <c r="F585" s="169"/>
      <c r="G585" s="170"/>
      <c r="H585" s="171"/>
      <c r="I585" s="172" t="str">
        <f>IF(D585="","",SUMIFS(MOVI_ENTR!I:I,MOVI_ENTR!D:D,D585,MOVI_ENTR!O:O,L585)-SUMIFS(MOVI_SAID!H:H,MOVI_SAID!D:D,D585,MOVI_SAID!L:L,L585))</f>
        <v/>
      </c>
      <c r="J585" s="153" t="str">
        <f>IF(D585="","",VLOOKUP(D585,CADA_PROD!D:G,4,0)*H585)</f>
        <v/>
      </c>
      <c r="K585" s="14"/>
      <c r="L585" s="14"/>
      <c r="M585" s="21"/>
      <c r="N585" s="21"/>
      <c r="O585" s="21"/>
      <c r="P585" s="21"/>
    </row>
    <row r="586" spans="1:16" s="16" customFormat="1" ht="30" customHeight="1">
      <c r="A586" s="21"/>
      <c r="B586" s="21" t="str">
        <f t="shared" si="9"/>
        <v/>
      </c>
      <c r="C586" s="170"/>
      <c r="D586" s="168"/>
      <c r="E586" s="154" t="str">
        <f>IFERROR(VLOOKUP(D586,CADA_PROD!D:H,5,0),"")</f>
        <v/>
      </c>
      <c r="F586" s="169"/>
      <c r="G586" s="170"/>
      <c r="H586" s="171"/>
      <c r="I586" s="172" t="str">
        <f>IF(D586="","",SUMIFS(MOVI_ENTR!I:I,MOVI_ENTR!D:D,D586,MOVI_ENTR!O:O,L586)-SUMIFS(MOVI_SAID!H:H,MOVI_SAID!D:D,D586,MOVI_SAID!L:L,L586))</f>
        <v/>
      </c>
      <c r="J586" s="153" t="str">
        <f>IF(D586="","",VLOOKUP(D586,CADA_PROD!D:G,4,0)*H586)</f>
        <v/>
      </c>
      <c r="K586" s="14"/>
      <c r="L586" s="14"/>
      <c r="M586" s="21"/>
      <c r="N586" s="21"/>
      <c r="O586" s="21"/>
      <c r="P586" s="21"/>
    </row>
    <row r="587" spans="1:16" s="16" customFormat="1" ht="30" customHeight="1">
      <c r="A587" s="21"/>
      <c r="B587" s="21" t="str">
        <f t="shared" si="9"/>
        <v/>
      </c>
      <c r="C587" s="170"/>
      <c r="D587" s="168"/>
      <c r="E587" s="154" t="str">
        <f>IFERROR(VLOOKUP(D587,CADA_PROD!D:H,5,0),"")</f>
        <v/>
      </c>
      <c r="F587" s="169"/>
      <c r="G587" s="170"/>
      <c r="H587" s="171"/>
      <c r="I587" s="172" t="str">
        <f>IF(D587="","",SUMIFS(MOVI_ENTR!I:I,MOVI_ENTR!D:D,D587,MOVI_ENTR!O:O,L587)-SUMIFS(MOVI_SAID!H:H,MOVI_SAID!D:D,D587,MOVI_SAID!L:L,L587))</f>
        <v/>
      </c>
      <c r="J587" s="153" t="str">
        <f>IF(D587="","",VLOOKUP(D587,CADA_PROD!D:G,4,0)*H587)</f>
        <v/>
      </c>
      <c r="K587" s="14"/>
      <c r="L587" s="14"/>
      <c r="M587" s="21"/>
      <c r="N587" s="21"/>
      <c r="O587" s="21"/>
      <c r="P587" s="21"/>
    </row>
    <row r="588" spans="1:16" s="16" customFormat="1" ht="30" customHeight="1">
      <c r="A588" s="21"/>
      <c r="B588" s="21" t="str">
        <f t="shared" si="9"/>
        <v/>
      </c>
      <c r="C588" s="170"/>
      <c r="D588" s="168"/>
      <c r="E588" s="154" t="str">
        <f>IFERROR(VLOOKUP(D588,CADA_PROD!D:H,5,0),"")</f>
        <v/>
      </c>
      <c r="F588" s="169"/>
      <c r="G588" s="170"/>
      <c r="H588" s="171"/>
      <c r="I588" s="172" t="str">
        <f>IF(D588="","",SUMIFS(MOVI_ENTR!I:I,MOVI_ENTR!D:D,D588,MOVI_ENTR!O:O,L588)-SUMIFS(MOVI_SAID!H:H,MOVI_SAID!D:D,D588,MOVI_SAID!L:L,L588))</f>
        <v/>
      </c>
      <c r="J588" s="153" t="str">
        <f>IF(D588="","",VLOOKUP(D588,CADA_PROD!D:G,4,0)*H588)</f>
        <v/>
      </c>
      <c r="K588" s="14"/>
      <c r="L588" s="14"/>
      <c r="M588" s="21"/>
      <c r="N588" s="21"/>
      <c r="O588" s="21"/>
      <c r="P588" s="21"/>
    </row>
    <row r="589" spans="1:16" s="16" customFormat="1" ht="30" customHeight="1">
      <c r="A589" s="21"/>
      <c r="B589" s="21" t="str">
        <f t="shared" si="9"/>
        <v/>
      </c>
      <c r="C589" s="170"/>
      <c r="D589" s="168"/>
      <c r="E589" s="154" t="str">
        <f>IFERROR(VLOOKUP(D589,CADA_PROD!D:H,5,0),"")</f>
        <v/>
      </c>
      <c r="F589" s="169"/>
      <c r="G589" s="170"/>
      <c r="H589" s="171"/>
      <c r="I589" s="172" t="str">
        <f>IF(D589="","",SUMIFS(MOVI_ENTR!I:I,MOVI_ENTR!D:D,D589,MOVI_ENTR!O:O,L589)-SUMIFS(MOVI_SAID!H:H,MOVI_SAID!D:D,D589,MOVI_SAID!L:L,L589))</f>
        <v/>
      </c>
      <c r="J589" s="153" t="str">
        <f>IF(D589="","",VLOOKUP(D589,CADA_PROD!D:G,4,0)*H589)</f>
        <v/>
      </c>
      <c r="K589" s="14"/>
      <c r="L589" s="14"/>
      <c r="M589" s="21"/>
      <c r="N589" s="21"/>
      <c r="O589" s="21"/>
      <c r="P589" s="21"/>
    </row>
    <row r="590" spans="1:16" s="16" customFormat="1" ht="30" customHeight="1">
      <c r="A590" s="21"/>
      <c r="B590" s="21" t="str">
        <f t="shared" si="9"/>
        <v/>
      </c>
      <c r="C590" s="170"/>
      <c r="D590" s="168"/>
      <c r="E590" s="154" t="str">
        <f>IFERROR(VLOOKUP(D590,CADA_PROD!D:H,5,0),"")</f>
        <v/>
      </c>
      <c r="F590" s="169"/>
      <c r="G590" s="170"/>
      <c r="H590" s="171"/>
      <c r="I590" s="172" t="str">
        <f>IF(D590="","",SUMIFS(MOVI_ENTR!I:I,MOVI_ENTR!D:D,D590,MOVI_ENTR!O:O,L590)-SUMIFS(MOVI_SAID!H:H,MOVI_SAID!D:D,D590,MOVI_SAID!L:L,L590))</f>
        <v/>
      </c>
      <c r="J590" s="153" t="str">
        <f>IF(D590="","",VLOOKUP(D590,CADA_PROD!D:G,4,0)*H590)</f>
        <v/>
      </c>
      <c r="K590" s="14"/>
      <c r="L590" s="14"/>
      <c r="M590" s="21"/>
      <c r="N590" s="21"/>
      <c r="O590" s="21"/>
      <c r="P590" s="21"/>
    </row>
    <row r="591" spans="1:16" s="16" customFormat="1" ht="30" customHeight="1">
      <c r="A591" s="21"/>
      <c r="B591" s="21" t="str">
        <f t="shared" si="9"/>
        <v/>
      </c>
      <c r="C591" s="170"/>
      <c r="D591" s="168"/>
      <c r="E591" s="154" t="str">
        <f>IFERROR(VLOOKUP(D591,CADA_PROD!D:H,5,0),"")</f>
        <v/>
      </c>
      <c r="F591" s="169"/>
      <c r="G591" s="170"/>
      <c r="H591" s="171"/>
      <c r="I591" s="172" t="str">
        <f>IF(D591="","",SUMIFS(MOVI_ENTR!I:I,MOVI_ENTR!D:D,D591,MOVI_ENTR!O:O,L591)-SUMIFS(MOVI_SAID!H:H,MOVI_SAID!D:D,D591,MOVI_SAID!L:L,L591))</f>
        <v/>
      </c>
      <c r="J591" s="153" t="str">
        <f>IF(D591="","",VLOOKUP(D591,CADA_PROD!D:G,4,0)*H591)</f>
        <v/>
      </c>
      <c r="K591" s="14"/>
      <c r="L591" s="14"/>
      <c r="M591" s="21"/>
      <c r="N591" s="21"/>
      <c r="O591" s="21"/>
      <c r="P591" s="21"/>
    </row>
    <row r="592" spans="1:16" s="16" customFormat="1" ht="30" customHeight="1">
      <c r="A592" s="21"/>
      <c r="B592" s="21" t="str">
        <f t="shared" si="9"/>
        <v/>
      </c>
      <c r="C592" s="170"/>
      <c r="D592" s="168"/>
      <c r="E592" s="154" t="str">
        <f>IFERROR(VLOOKUP(D592,CADA_PROD!D:H,5,0),"")</f>
        <v/>
      </c>
      <c r="F592" s="169"/>
      <c r="G592" s="170"/>
      <c r="H592" s="171"/>
      <c r="I592" s="172" t="str">
        <f>IF(D592="","",SUMIFS(MOVI_ENTR!I:I,MOVI_ENTR!D:D,D592,MOVI_ENTR!O:O,L592)-SUMIFS(MOVI_SAID!H:H,MOVI_SAID!D:D,D592,MOVI_SAID!L:L,L592))</f>
        <v/>
      </c>
      <c r="J592" s="153" t="str">
        <f>IF(D592="","",VLOOKUP(D592,CADA_PROD!D:G,4,0)*H592)</f>
        <v/>
      </c>
      <c r="K592" s="14"/>
      <c r="L592" s="14"/>
      <c r="M592" s="21"/>
      <c r="N592" s="21"/>
      <c r="O592" s="21"/>
      <c r="P592" s="21"/>
    </row>
    <row r="593" spans="1:16" s="16" customFormat="1" ht="30" customHeight="1">
      <c r="A593" s="21"/>
      <c r="B593" s="21" t="str">
        <f t="shared" si="9"/>
        <v/>
      </c>
      <c r="C593" s="170"/>
      <c r="D593" s="168"/>
      <c r="E593" s="154" t="str">
        <f>IFERROR(VLOOKUP(D593,CADA_PROD!D:H,5,0),"")</f>
        <v/>
      </c>
      <c r="F593" s="169"/>
      <c r="G593" s="170"/>
      <c r="H593" s="171"/>
      <c r="I593" s="172" t="str">
        <f>IF(D593="","",SUMIFS(MOVI_ENTR!I:I,MOVI_ENTR!D:D,D593,MOVI_ENTR!O:O,L593)-SUMIFS(MOVI_SAID!H:H,MOVI_SAID!D:D,D593,MOVI_SAID!L:L,L593))</f>
        <v/>
      </c>
      <c r="J593" s="153" t="str">
        <f>IF(D593="","",VLOOKUP(D593,CADA_PROD!D:G,4,0)*H593)</f>
        <v/>
      </c>
      <c r="K593" s="14"/>
      <c r="L593" s="14"/>
      <c r="M593" s="21"/>
      <c r="N593" s="21"/>
      <c r="O593" s="21"/>
      <c r="P593" s="21"/>
    </row>
    <row r="594" spans="1:16" s="16" customFormat="1" ht="30" customHeight="1">
      <c r="A594" s="21"/>
      <c r="B594" s="21" t="str">
        <f t="shared" si="9"/>
        <v/>
      </c>
      <c r="C594" s="170"/>
      <c r="D594" s="168"/>
      <c r="E594" s="154" t="str">
        <f>IFERROR(VLOOKUP(D594,CADA_PROD!D:H,5,0),"")</f>
        <v/>
      </c>
      <c r="F594" s="169"/>
      <c r="G594" s="170"/>
      <c r="H594" s="171"/>
      <c r="I594" s="172" t="str">
        <f>IF(D594="","",SUMIFS(MOVI_ENTR!I:I,MOVI_ENTR!D:D,D594,MOVI_ENTR!O:O,L594)-SUMIFS(MOVI_SAID!H:H,MOVI_SAID!D:D,D594,MOVI_SAID!L:L,L594))</f>
        <v/>
      </c>
      <c r="J594" s="153" t="str">
        <f>IF(D594="","",VLOOKUP(D594,CADA_PROD!D:G,4,0)*H594)</f>
        <v/>
      </c>
      <c r="K594" s="14"/>
      <c r="L594" s="14"/>
      <c r="M594" s="21"/>
      <c r="N594" s="21"/>
      <c r="O594" s="21"/>
      <c r="P594" s="21"/>
    </row>
    <row r="595" spans="1:16" s="16" customFormat="1" ht="30" customHeight="1">
      <c r="A595" s="21"/>
      <c r="B595" s="21" t="str">
        <f t="shared" si="9"/>
        <v/>
      </c>
      <c r="C595" s="170"/>
      <c r="D595" s="168"/>
      <c r="E595" s="154" t="str">
        <f>IFERROR(VLOOKUP(D595,CADA_PROD!D:H,5,0),"")</f>
        <v/>
      </c>
      <c r="F595" s="169"/>
      <c r="G595" s="170"/>
      <c r="H595" s="171"/>
      <c r="I595" s="172" t="str">
        <f>IF(D595="","",SUMIFS(MOVI_ENTR!I:I,MOVI_ENTR!D:D,D595,MOVI_ENTR!O:O,L595)-SUMIFS(MOVI_SAID!H:H,MOVI_SAID!D:D,D595,MOVI_SAID!L:L,L595))</f>
        <v/>
      </c>
      <c r="J595" s="153" t="str">
        <f>IF(D595="","",VLOOKUP(D595,CADA_PROD!D:G,4,0)*H595)</f>
        <v/>
      </c>
      <c r="K595" s="14"/>
      <c r="L595" s="14"/>
      <c r="M595" s="21"/>
      <c r="N595" s="21"/>
      <c r="O595" s="21"/>
      <c r="P595" s="21"/>
    </row>
    <row r="596" spans="1:16" s="16" customFormat="1" ht="30" customHeight="1">
      <c r="A596" s="21"/>
      <c r="B596" s="21" t="str">
        <f t="shared" si="9"/>
        <v/>
      </c>
      <c r="C596" s="170"/>
      <c r="D596" s="168"/>
      <c r="E596" s="154" t="str">
        <f>IFERROR(VLOOKUP(D596,CADA_PROD!D:H,5,0),"")</f>
        <v/>
      </c>
      <c r="F596" s="169"/>
      <c r="G596" s="170"/>
      <c r="H596" s="171"/>
      <c r="I596" s="172" t="str">
        <f>IF(D596="","",SUMIFS(MOVI_ENTR!I:I,MOVI_ENTR!D:D,D596,MOVI_ENTR!O:O,L596)-SUMIFS(MOVI_SAID!H:H,MOVI_SAID!D:D,D596,MOVI_SAID!L:L,L596))</f>
        <v/>
      </c>
      <c r="J596" s="153" t="str">
        <f>IF(D596="","",VLOOKUP(D596,CADA_PROD!D:G,4,0)*H596)</f>
        <v/>
      </c>
      <c r="K596" s="14"/>
      <c r="L596" s="14"/>
      <c r="M596" s="21"/>
      <c r="N596" s="21"/>
      <c r="O596" s="21"/>
      <c r="P596" s="21"/>
    </row>
    <row r="597" spans="1:16" s="16" customFormat="1" ht="30" customHeight="1">
      <c r="A597" s="21"/>
      <c r="B597" s="21" t="str">
        <f t="shared" si="9"/>
        <v/>
      </c>
      <c r="C597" s="170"/>
      <c r="D597" s="168"/>
      <c r="E597" s="154" t="str">
        <f>IFERROR(VLOOKUP(D597,CADA_PROD!D:H,5,0),"")</f>
        <v/>
      </c>
      <c r="F597" s="169"/>
      <c r="G597" s="170"/>
      <c r="H597" s="171"/>
      <c r="I597" s="172" t="str">
        <f>IF(D597="","",SUMIFS(MOVI_ENTR!I:I,MOVI_ENTR!D:D,D597,MOVI_ENTR!O:O,L597)-SUMIFS(MOVI_SAID!H:H,MOVI_SAID!D:D,D597,MOVI_SAID!L:L,L597))</f>
        <v/>
      </c>
      <c r="J597" s="153" t="str">
        <f>IF(D597="","",VLOOKUP(D597,CADA_PROD!D:G,4,0)*H597)</f>
        <v/>
      </c>
      <c r="K597" s="14"/>
      <c r="L597" s="14"/>
      <c r="M597" s="21"/>
      <c r="N597" s="21"/>
      <c r="O597" s="21"/>
      <c r="P597" s="21"/>
    </row>
    <row r="598" spans="1:16" s="16" customFormat="1" ht="30" customHeight="1">
      <c r="A598" s="21"/>
      <c r="B598" s="21" t="str">
        <f t="shared" si="9"/>
        <v/>
      </c>
      <c r="C598" s="170"/>
      <c r="D598" s="168"/>
      <c r="E598" s="154" t="str">
        <f>IFERROR(VLOOKUP(D598,CADA_PROD!D:H,5,0),"")</f>
        <v/>
      </c>
      <c r="F598" s="169"/>
      <c r="G598" s="170"/>
      <c r="H598" s="171"/>
      <c r="I598" s="172" t="str">
        <f>IF(D598="","",SUMIFS(MOVI_ENTR!I:I,MOVI_ENTR!D:D,D598,MOVI_ENTR!O:O,L598)-SUMIFS(MOVI_SAID!H:H,MOVI_SAID!D:D,D598,MOVI_SAID!L:L,L598))</f>
        <v/>
      </c>
      <c r="J598" s="153" t="str">
        <f>IF(D598="","",VLOOKUP(D598,CADA_PROD!D:G,4,0)*H598)</f>
        <v/>
      </c>
      <c r="K598" s="14"/>
      <c r="L598" s="14"/>
      <c r="M598" s="21"/>
      <c r="N598" s="21"/>
      <c r="O598" s="21"/>
      <c r="P598" s="21"/>
    </row>
    <row r="599" spans="1:16" s="16" customFormat="1" ht="30" customHeight="1">
      <c r="A599" s="21"/>
      <c r="B599" s="21" t="str">
        <f t="shared" si="9"/>
        <v/>
      </c>
      <c r="C599" s="170"/>
      <c r="D599" s="168"/>
      <c r="E599" s="154" t="str">
        <f>IFERROR(VLOOKUP(D599,CADA_PROD!D:H,5,0),"")</f>
        <v/>
      </c>
      <c r="F599" s="169"/>
      <c r="G599" s="170"/>
      <c r="H599" s="171"/>
      <c r="I599" s="172" t="str">
        <f>IF(D599="","",SUMIFS(MOVI_ENTR!I:I,MOVI_ENTR!D:D,D599,MOVI_ENTR!O:O,L599)-SUMIFS(MOVI_SAID!H:H,MOVI_SAID!D:D,D599,MOVI_SAID!L:L,L599))</f>
        <v/>
      </c>
      <c r="J599" s="153" t="str">
        <f>IF(D599="","",VLOOKUP(D599,CADA_PROD!D:G,4,0)*H599)</f>
        <v/>
      </c>
      <c r="K599" s="14"/>
      <c r="L599" s="14"/>
      <c r="M599" s="21"/>
      <c r="N599" s="21"/>
      <c r="O599" s="21"/>
      <c r="P599" s="21"/>
    </row>
    <row r="600" spans="1:16" s="16" customFormat="1" ht="30" customHeight="1">
      <c r="A600" s="21"/>
      <c r="B600" s="21" t="str">
        <f t="shared" si="9"/>
        <v/>
      </c>
      <c r="C600" s="170"/>
      <c r="D600" s="168"/>
      <c r="E600" s="154" t="str">
        <f>IFERROR(VLOOKUP(D600,CADA_PROD!D:H,5,0),"")</f>
        <v/>
      </c>
      <c r="F600" s="169"/>
      <c r="G600" s="170"/>
      <c r="H600" s="171"/>
      <c r="I600" s="172" t="str">
        <f>IF(D600="","",SUMIFS(MOVI_ENTR!I:I,MOVI_ENTR!D:D,D600,MOVI_ENTR!O:O,L600)-SUMIFS(MOVI_SAID!H:H,MOVI_SAID!D:D,D600,MOVI_SAID!L:L,L600))</f>
        <v/>
      </c>
      <c r="J600" s="153" t="str">
        <f>IF(D600="","",VLOOKUP(D600,CADA_PROD!D:G,4,0)*H600)</f>
        <v/>
      </c>
      <c r="K600" s="14"/>
      <c r="L600" s="14"/>
      <c r="M600" s="21"/>
      <c r="N600" s="21"/>
      <c r="O600" s="21"/>
      <c r="P600" s="21"/>
    </row>
    <row r="601" spans="1:16" s="16" customFormat="1" ht="30" customHeight="1">
      <c r="A601" s="21"/>
      <c r="B601" s="21" t="str">
        <f t="shared" si="9"/>
        <v/>
      </c>
      <c r="C601" s="170"/>
      <c r="D601" s="168"/>
      <c r="E601" s="154" t="str">
        <f>IFERROR(VLOOKUP(D601,CADA_PROD!D:H,5,0),"")</f>
        <v/>
      </c>
      <c r="F601" s="169"/>
      <c r="G601" s="170"/>
      <c r="H601" s="171"/>
      <c r="I601" s="172" t="str">
        <f>IF(D601="","",SUMIFS(MOVI_ENTR!I:I,MOVI_ENTR!D:D,D601,MOVI_ENTR!O:O,L601)-SUMIFS(MOVI_SAID!H:H,MOVI_SAID!D:D,D601,MOVI_SAID!L:L,L601))</f>
        <v/>
      </c>
      <c r="J601" s="153" t="str">
        <f>IF(D601="","",VLOOKUP(D601,CADA_PROD!D:G,4,0)*H601)</f>
        <v/>
      </c>
      <c r="K601" s="14"/>
      <c r="L601" s="14"/>
      <c r="M601" s="21"/>
      <c r="N601" s="21"/>
      <c r="O601" s="21"/>
      <c r="P601" s="21"/>
    </row>
    <row r="602" spans="1:16" s="16" customFormat="1" ht="30" customHeight="1">
      <c r="A602" s="21"/>
      <c r="B602" s="21" t="str">
        <f t="shared" si="9"/>
        <v/>
      </c>
      <c r="C602" s="170"/>
      <c r="D602" s="168"/>
      <c r="E602" s="154" t="str">
        <f>IFERROR(VLOOKUP(D602,CADA_PROD!D:H,5,0),"")</f>
        <v/>
      </c>
      <c r="F602" s="169"/>
      <c r="G602" s="170"/>
      <c r="H602" s="171"/>
      <c r="I602" s="172" t="str">
        <f>IF(D602="","",SUMIFS(MOVI_ENTR!I:I,MOVI_ENTR!D:D,D602,MOVI_ENTR!O:O,L602)-SUMIFS(MOVI_SAID!H:H,MOVI_SAID!D:D,D602,MOVI_SAID!L:L,L602))</f>
        <v/>
      </c>
      <c r="J602" s="153" t="str">
        <f>IF(D602="","",VLOOKUP(D602,CADA_PROD!D:G,4,0)*H602)</f>
        <v/>
      </c>
      <c r="K602" s="14"/>
      <c r="L602" s="14"/>
      <c r="M602" s="21"/>
      <c r="N602" s="21"/>
      <c r="O602" s="21"/>
      <c r="P602" s="21"/>
    </row>
    <row r="603" spans="1:16" s="16" customFormat="1" ht="30" customHeight="1">
      <c r="A603" s="21"/>
      <c r="B603" s="21" t="str">
        <f t="shared" si="9"/>
        <v/>
      </c>
      <c r="C603" s="170"/>
      <c r="D603" s="168"/>
      <c r="E603" s="154" t="str">
        <f>IFERROR(VLOOKUP(D603,CADA_PROD!D:H,5,0),"")</f>
        <v/>
      </c>
      <c r="F603" s="169"/>
      <c r="G603" s="170"/>
      <c r="H603" s="171"/>
      <c r="I603" s="172" t="str">
        <f>IF(D603="","",SUMIFS(MOVI_ENTR!I:I,MOVI_ENTR!D:D,D603,MOVI_ENTR!O:O,L603)-SUMIFS(MOVI_SAID!H:H,MOVI_SAID!D:D,D603,MOVI_SAID!L:L,L603))</f>
        <v/>
      </c>
      <c r="J603" s="153" t="str">
        <f>IF(D603="","",VLOOKUP(D603,CADA_PROD!D:G,4,0)*H603)</f>
        <v/>
      </c>
      <c r="K603" s="14"/>
      <c r="L603" s="14"/>
      <c r="M603" s="21"/>
      <c r="N603" s="21"/>
      <c r="O603" s="21"/>
      <c r="P603" s="21"/>
    </row>
    <row r="604" spans="1:16" s="16" customFormat="1" ht="30" customHeight="1">
      <c r="A604" s="21"/>
      <c r="B604" s="21" t="str">
        <f t="shared" si="9"/>
        <v/>
      </c>
      <c r="C604" s="170"/>
      <c r="D604" s="168"/>
      <c r="E604" s="154" t="str">
        <f>IFERROR(VLOOKUP(D604,CADA_PROD!D:H,5,0),"")</f>
        <v/>
      </c>
      <c r="F604" s="169"/>
      <c r="G604" s="170"/>
      <c r="H604" s="171"/>
      <c r="I604" s="172" t="str">
        <f>IF(D604="","",SUMIFS(MOVI_ENTR!I:I,MOVI_ENTR!D:D,D604,MOVI_ENTR!O:O,L604)-SUMIFS(MOVI_SAID!H:H,MOVI_SAID!D:D,D604,MOVI_SAID!L:L,L604))</f>
        <v/>
      </c>
      <c r="J604" s="153" t="str">
        <f>IF(D604="","",VLOOKUP(D604,CADA_PROD!D:G,4,0)*H604)</f>
        <v/>
      </c>
      <c r="K604" s="14"/>
      <c r="L604" s="14"/>
      <c r="M604" s="21"/>
      <c r="N604" s="21"/>
      <c r="O604" s="21"/>
      <c r="P604" s="21"/>
    </row>
    <row r="605" spans="1:16" s="16" customFormat="1" ht="30" customHeight="1">
      <c r="A605" s="21"/>
      <c r="B605" s="21" t="str">
        <f t="shared" si="9"/>
        <v/>
      </c>
      <c r="C605" s="170"/>
      <c r="D605" s="168"/>
      <c r="E605" s="154" t="str">
        <f>IFERROR(VLOOKUP(D605,CADA_PROD!D:H,5,0),"")</f>
        <v/>
      </c>
      <c r="F605" s="169"/>
      <c r="G605" s="170"/>
      <c r="H605" s="171"/>
      <c r="I605" s="172" t="str">
        <f>IF(D605="","",SUMIFS(MOVI_ENTR!I:I,MOVI_ENTR!D:D,D605,MOVI_ENTR!O:O,L605)-SUMIFS(MOVI_SAID!H:H,MOVI_SAID!D:D,D605,MOVI_SAID!L:L,L605))</f>
        <v/>
      </c>
      <c r="J605" s="153" t="str">
        <f>IF(D605="","",VLOOKUP(D605,CADA_PROD!D:G,4,0)*H605)</f>
        <v/>
      </c>
      <c r="K605" s="14"/>
      <c r="L605" s="14"/>
      <c r="M605" s="21"/>
      <c r="N605" s="21"/>
      <c r="O605" s="21"/>
      <c r="P605" s="21"/>
    </row>
    <row r="606" spans="1:16" s="16" customFormat="1" ht="30" customHeight="1">
      <c r="A606" s="21"/>
      <c r="B606" s="21" t="str">
        <f t="shared" si="9"/>
        <v/>
      </c>
      <c r="C606" s="170"/>
      <c r="D606" s="168"/>
      <c r="E606" s="154" t="str">
        <f>IFERROR(VLOOKUP(D606,CADA_PROD!D:H,5,0),"")</f>
        <v/>
      </c>
      <c r="F606" s="169"/>
      <c r="G606" s="170"/>
      <c r="H606" s="171"/>
      <c r="I606" s="172" t="str">
        <f>IF(D606="","",SUMIFS(MOVI_ENTR!I:I,MOVI_ENTR!D:D,D606,MOVI_ENTR!O:O,L606)-SUMIFS(MOVI_SAID!H:H,MOVI_SAID!D:D,D606,MOVI_SAID!L:L,L606))</f>
        <v/>
      </c>
      <c r="J606" s="153" t="str">
        <f>IF(D606="","",VLOOKUP(D606,CADA_PROD!D:G,4,0)*H606)</f>
        <v/>
      </c>
      <c r="K606" s="14"/>
      <c r="L606" s="14"/>
      <c r="M606" s="21"/>
      <c r="N606" s="21"/>
      <c r="O606" s="21"/>
      <c r="P606" s="21"/>
    </row>
    <row r="607" spans="1:16" s="16" customFormat="1" ht="30" customHeight="1">
      <c r="A607" s="21"/>
      <c r="B607" s="21" t="str">
        <f t="shared" si="9"/>
        <v/>
      </c>
      <c r="C607" s="170"/>
      <c r="D607" s="168"/>
      <c r="E607" s="154" t="str">
        <f>IFERROR(VLOOKUP(D607,CADA_PROD!D:H,5,0),"")</f>
        <v/>
      </c>
      <c r="F607" s="169"/>
      <c r="G607" s="170"/>
      <c r="H607" s="171"/>
      <c r="I607" s="172" t="str">
        <f>IF(D607="","",SUMIFS(MOVI_ENTR!I:I,MOVI_ENTR!D:D,D607,MOVI_ENTR!O:O,L607)-SUMIFS(MOVI_SAID!H:H,MOVI_SAID!D:D,D607,MOVI_SAID!L:L,L607))</f>
        <v/>
      </c>
      <c r="J607" s="153" t="str">
        <f>IF(D607="","",VLOOKUP(D607,CADA_PROD!D:G,4,0)*H607)</f>
        <v/>
      </c>
      <c r="K607" s="14"/>
      <c r="L607" s="14"/>
      <c r="M607" s="21"/>
      <c r="N607" s="21"/>
      <c r="O607" s="21"/>
      <c r="P607" s="21"/>
    </row>
    <row r="608" spans="1:16" s="16" customFormat="1" ht="30" customHeight="1">
      <c r="A608" s="21"/>
      <c r="B608" s="21" t="str">
        <f t="shared" si="9"/>
        <v/>
      </c>
      <c r="C608" s="170"/>
      <c r="D608" s="168"/>
      <c r="E608" s="154" t="str">
        <f>IFERROR(VLOOKUP(D608,CADA_PROD!D:H,5,0),"")</f>
        <v/>
      </c>
      <c r="F608" s="169"/>
      <c r="G608" s="170"/>
      <c r="H608" s="171"/>
      <c r="I608" s="172" t="str">
        <f>IF(D608="","",SUMIFS(MOVI_ENTR!I:I,MOVI_ENTR!D:D,D608,MOVI_ENTR!O:O,L608)-SUMIFS(MOVI_SAID!H:H,MOVI_SAID!D:D,D608,MOVI_SAID!L:L,L608))</f>
        <v/>
      </c>
      <c r="J608" s="153" t="str">
        <f>IF(D608="","",VLOOKUP(D608,CADA_PROD!D:G,4,0)*H608)</f>
        <v/>
      </c>
      <c r="K608" s="14"/>
      <c r="L608" s="14"/>
      <c r="M608" s="21"/>
      <c r="N608" s="21"/>
      <c r="O608" s="21"/>
      <c r="P608" s="21"/>
    </row>
    <row r="609" spans="1:16" s="16" customFormat="1" ht="30" customHeight="1">
      <c r="A609" s="21"/>
      <c r="B609" s="21" t="str">
        <f t="shared" si="9"/>
        <v/>
      </c>
      <c r="C609" s="170"/>
      <c r="D609" s="168"/>
      <c r="E609" s="154" t="str">
        <f>IFERROR(VLOOKUP(D609,CADA_PROD!D:H,5,0),"")</f>
        <v/>
      </c>
      <c r="F609" s="169"/>
      <c r="G609" s="170"/>
      <c r="H609" s="171"/>
      <c r="I609" s="172" t="str">
        <f>IF(D609="","",SUMIFS(MOVI_ENTR!I:I,MOVI_ENTR!D:D,D609,MOVI_ENTR!O:O,L609)-SUMIFS(MOVI_SAID!H:H,MOVI_SAID!D:D,D609,MOVI_SAID!L:L,L609))</f>
        <v/>
      </c>
      <c r="J609" s="153" t="str">
        <f>IF(D609="","",VLOOKUP(D609,CADA_PROD!D:G,4,0)*H609)</f>
        <v/>
      </c>
      <c r="K609" s="14"/>
      <c r="L609" s="14"/>
      <c r="M609" s="21"/>
      <c r="N609" s="21"/>
      <c r="O609" s="21"/>
      <c r="P609" s="21"/>
    </row>
    <row r="610" spans="1:16" s="16" customFormat="1" ht="30" customHeight="1">
      <c r="A610" s="21"/>
      <c r="B610" s="21" t="str">
        <f t="shared" si="9"/>
        <v/>
      </c>
      <c r="C610" s="170"/>
      <c r="D610" s="168"/>
      <c r="E610" s="154" t="str">
        <f>IFERROR(VLOOKUP(D610,CADA_PROD!D:H,5,0),"")</f>
        <v/>
      </c>
      <c r="F610" s="169"/>
      <c r="G610" s="170"/>
      <c r="H610" s="171"/>
      <c r="I610" s="172" t="str">
        <f>IF(D610="","",SUMIFS(MOVI_ENTR!I:I,MOVI_ENTR!D:D,D610,MOVI_ENTR!O:O,L610)-SUMIFS(MOVI_SAID!H:H,MOVI_SAID!D:D,D610,MOVI_SAID!L:L,L610))</f>
        <v/>
      </c>
      <c r="J610" s="153" t="str">
        <f>IF(D610="","",VLOOKUP(D610,CADA_PROD!D:G,4,0)*H610)</f>
        <v/>
      </c>
      <c r="K610" s="14"/>
      <c r="L610" s="14"/>
      <c r="M610" s="21"/>
      <c r="N610" s="21"/>
      <c r="O610" s="21"/>
      <c r="P610" s="21"/>
    </row>
    <row r="611" spans="1:16" s="16" customFormat="1" ht="30" customHeight="1">
      <c r="A611" s="21"/>
      <c r="B611" s="21" t="str">
        <f t="shared" si="9"/>
        <v/>
      </c>
      <c r="C611" s="170"/>
      <c r="D611" s="168"/>
      <c r="E611" s="154" t="str">
        <f>IFERROR(VLOOKUP(D611,CADA_PROD!D:H,5,0),"")</f>
        <v/>
      </c>
      <c r="F611" s="169"/>
      <c r="G611" s="170"/>
      <c r="H611" s="171"/>
      <c r="I611" s="172" t="str">
        <f>IF(D611="","",SUMIFS(MOVI_ENTR!I:I,MOVI_ENTR!D:D,D611,MOVI_ENTR!O:O,L611)-SUMIFS(MOVI_SAID!H:H,MOVI_SAID!D:D,D611,MOVI_SAID!L:L,L611))</f>
        <v/>
      </c>
      <c r="J611" s="153" t="str">
        <f>IF(D611="","",VLOOKUP(D611,CADA_PROD!D:G,4,0)*H611)</f>
        <v/>
      </c>
      <c r="K611" s="14"/>
      <c r="L611" s="14"/>
      <c r="M611" s="21"/>
      <c r="N611" s="21"/>
      <c r="O611" s="21"/>
      <c r="P611" s="21"/>
    </row>
    <row r="612" spans="1:16" s="16" customFormat="1" ht="30" customHeight="1">
      <c r="A612" s="21"/>
      <c r="B612" s="21" t="str">
        <f t="shared" si="9"/>
        <v/>
      </c>
      <c r="C612" s="170"/>
      <c r="D612" s="168"/>
      <c r="E612" s="154" t="str">
        <f>IFERROR(VLOOKUP(D612,CADA_PROD!D:H,5,0),"")</f>
        <v/>
      </c>
      <c r="F612" s="169"/>
      <c r="G612" s="170"/>
      <c r="H612" s="171"/>
      <c r="I612" s="172" t="str">
        <f>IF(D612="","",SUMIFS(MOVI_ENTR!I:I,MOVI_ENTR!D:D,D612,MOVI_ENTR!O:O,L612)-SUMIFS(MOVI_SAID!H:H,MOVI_SAID!D:D,D612,MOVI_SAID!L:L,L612))</f>
        <v/>
      </c>
      <c r="J612" s="153" t="str">
        <f>IF(D612="","",VLOOKUP(D612,CADA_PROD!D:G,4,0)*H612)</f>
        <v/>
      </c>
      <c r="K612" s="14"/>
      <c r="L612" s="14"/>
      <c r="M612" s="21"/>
      <c r="N612" s="21"/>
      <c r="O612" s="21"/>
      <c r="P612" s="21"/>
    </row>
    <row r="613" spans="1:16" s="16" customFormat="1" ht="30" customHeight="1">
      <c r="A613" s="21"/>
      <c r="B613" s="21" t="str">
        <f t="shared" si="9"/>
        <v/>
      </c>
      <c r="C613" s="170"/>
      <c r="D613" s="168"/>
      <c r="E613" s="154" t="str">
        <f>IFERROR(VLOOKUP(D613,CADA_PROD!D:H,5,0),"")</f>
        <v/>
      </c>
      <c r="F613" s="169"/>
      <c r="G613" s="170"/>
      <c r="H613" s="171"/>
      <c r="I613" s="172" t="str">
        <f>IF(D613="","",SUMIFS(MOVI_ENTR!I:I,MOVI_ENTR!D:D,D613,MOVI_ENTR!O:O,L613)-SUMIFS(MOVI_SAID!H:H,MOVI_SAID!D:D,D613,MOVI_SAID!L:L,L613))</f>
        <v/>
      </c>
      <c r="J613" s="153" t="str">
        <f>IF(D613="","",VLOOKUP(D613,CADA_PROD!D:G,4,0)*H613)</f>
        <v/>
      </c>
      <c r="K613" s="14"/>
      <c r="L613" s="14"/>
      <c r="M613" s="21"/>
      <c r="N613" s="21"/>
      <c r="O613" s="21"/>
      <c r="P613" s="21"/>
    </row>
    <row r="614" spans="1:16" s="16" customFormat="1" ht="30" customHeight="1">
      <c r="A614" s="21"/>
      <c r="B614" s="21" t="str">
        <f t="shared" si="9"/>
        <v/>
      </c>
      <c r="C614" s="170"/>
      <c r="D614" s="168"/>
      <c r="E614" s="154" t="str">
        <f>IFERROR(VLOOKUP(D614,CADA_PROD!D:H,5,0),"")</f>
        <v/>
      </c>
      <c r="F614" s="169"/>
      <c r="G614" s="170"/>
      <c r="H614" s="171"/>
      <c r="I614" s="172" t="str">
        <f>IF(D614="","",SUMIFS(MOVI_ENTR!I:I,MOVI_ENTR!D:D,D614,MOVI_ENTR!O:O,L614)-SUMIFS(MOVI_SAID!H:H,MOVI_SAID!D:D,D614,MOVI_SAID!L:L,L614))</f>
        <v/>
      </c>
      <c r="J614" s="153" t="str">
        <f>IF(D614="","",VLOOKUP(D614,CADA_PROD!D:G,4,0)*H614)</f>
        <v/>
      </c>
      <c r="K614" s="14"/>
      <c r="L614" s="14"/>
      <c r="M614" s="21"/>
      <c r="N614" s="21"/>
      <c r="O614" s="21"/>
      <c r="P614" s="21"/>
    </row>
    <row r="615" spans="1:16" s="16" customFormat="1" ht="30" customHeight="1">
      <c r="A615" s="21"/>
      <c r="B615" s="21" t="str">
        <f t="shared" si="9"/>
        <v/>
      </c>
      <c r="C615" s="170"/>
      <c r="D615" s="168"/>
      <c r="E615" s="154" t="str">
        <f>IFERROR(VLOOKUP(D615,CADA_PROD!D:H,5,0),"")</f>
        <v/>
      </c>
      <c r="F615" s="169"/>
      <c r="G615" s="170"/>
      <c r="H615" s="171"/>
      <c r="I615" s="172" t="str">
        <f>IF(D615="","",SUMIFS(MOVI_ENTR!I:I,MOVI_ENTR!D:D,D615,MOVI_ENTR!O:O,L615)-SUMIFS(MOVI_SAID!H:H,MOVI_SAID!D:D,D615,MOVI_SAID!L:L,L615))</f>
        <v/>
      </c>
      <c r="J615" s="153" t="str">
        <f>IF(D615="","",VLOOKUP(D615,CADA_PROD!D:G,4,0)*H615)</f>
        <v/>
      </c>
      <c r="K615" s="14"/>
      <c r="L615" s="14"/>
      <c r="M615" s="21"/>
      <c r="N615" s="21"/>
      <c r="O615" s="21"/>
      <c r="P615" s="21"/>
    </row>
    <row r="616" spans="1:16" s="16" customFormat="1" ht="30" customHeight="1">
      <c r="A616" s="21"/>
      <c r="B616" s="21" t="str">
        <f t="shared" si="9"/>
        <v/>
      </c>
      <c r="C616" s="170"/>
      <c r="D616" s="168"/>
      <c r="E616" s="154" t="str">
        <f>IFERROR(VLOOKUP(D616,CADA_PROD!D:H,5,0),"")</f>
        <v/>
      </c>
      <c r="F616" s="169"/>
      <c r="G616" s="170"/>
      <c r="H616" s="171"/>
      <c r="I616" s="172" t="str">
        <f>IF(D616="","",SUMIFS(MOVI_ENTR!I:I,MOVI_ENTR!D:D,D616,MOVI_ENTR!O:O,L616)-SUMIFS(MOVI_SAID!H:H,MOVI_SAID!D:D,D616,MOVI_SAID!L:L,L616))</f>
        <v/>
      </c>
      <c r="J616" s="153" t="str">
        <f>IF(D616="","",VLOOKUP(D616,CADA_PROD!D:G,4,0)*H616)</f>
        <v/>
      </c>
      <c r="K616" s="14"/>
      <c r="L616" s="14"/>
      <c r="M616" s="21"/>
      <c r="N616" s="21"/>
      <c r="O616" s="21"/>
      <c r="P616" s="21"/>
    </row>
    <row r="617" spans="1:16" s="16" customFormat="1" ht="30" customHeight="1">
      <c r="A617" s="21"/>
      <c r="B617" s="21" t="str">
        <f t="shared" si="9"/>
        <v/>
      </c>
      <c r="C617" s="170"/>
      <c r="D617" s="168"/>
      <c r="E617" s="154" t="str">
        <f>IFERROR(VLOOKUP(D617,CADA_PROD!D:H,5,0),"")</f>
        <v/>
      </c>
      <c r="F617" s="169"/>
      <c r="G617" s="170"/>
      <c r="H617" s="171"/>
      <c r="I617" s="172" t="str">
        <f>IF(D617="","",SUMIFS(MOVI_ENTR!I:I,MOVI_ENTR!D:D,D617,MOVI_ENTR!O:O,L617)-SUMIFS(MOVI_SAID!H:H,MOVI_SAID!D:D,D617,MOVI_SAID!L:L,L617))</f>
        <v/>
      </c>
      <c r="J617" s="153" t="str">
        <f>IF(D617="","",VLOOKUP(D617,CADA_PROD!D:G,4,0)*H617)</f>
        <v/>
      </c>
      <c r="K617" s="14"/>
      <c r="L617" s="14"/>
      <c r="M617" s="21"/>
      <c r="N617" s="21"/>
      <c r="O617" s="21"/>
      <c r="P617" s="21"/>
    </row>
    <row r="618" spans="1:16" s="16" customFormat="1" ht="30" customHeight="1">
      <c r="A618" s="21"/>
      <c r="B618" s="21" t="str">
        <f t="shared" si="9"/>
        <v/>
      </c>
      <c r="C618" s="170"/>
      <c r="D618" s="168"/>
      <c r="E618" s="154" t="str">
        <f>IFERROR(VLOOKUP(D618,CADA_PROD!D:H,5,0),"")</f>
        <v/>
      </c>
      <c r="F618" s="169"/>
      <c r="G618" s="170"/>
      <c r="H618" s="171"/>
      <c r="I618" s="172" t="str">
        <f>IF(D618="","",SUMIFS(MOVI_ENTR!I:I,MOVI_ENTR!D:D,D618,MOVI_ENTR!O:O,L618)-SUMIFS(MOVI_SAID!H:H,MOVI_SAID!D:D,D618,MOVI_SAID!L:L,L618))</f>
        <v/>
      </c>
      <c r="J618" s="153" t="str">
        <f>IF(D618="","",VLOOKUP(D618,CADA_PROD!D:G,4,0)*H618)</f>
        <v/>
      </c>
      <c r="K618" s="14"/>
      <c r="L618" s="14"/>
      <c r="M618" s="21"/>
      <c r="N618" s="21"/>
      <c r="O618" s="21"/>
      <c r="P618" s="21"/>
    </row>
    <row r="619" spans="1:16" s="16" customFormat="1" ht="30" customHeight="1">
      <c r="A619" s="21"/>
      <c r="B619" s="21" t="str">
        <f t="shared" si="9"/>
        <v/>
      </c>
      <c r="C619" s="170"/>
      <c r="D619" s="168"/>
      <c r="E619" s="154" t="str">
        <f>IFERROR(VLOOKUP(D619,CADA_PROD!D:H,5,0),"")</f>
        <v/>
      </c>
      <c r="F619" s="169"/>
      <c r="G619" s="170"/>
      <c r="H619" s="171"/>
      <c r="I619" s="172" t="str">
        <f>IF(D619="","",SUMIFS(MOVI_ENTR!I:I,MOVI_ENTR!D:D,D619,MOVI_ENTR!O:O,L619)-SUMIFS(MOVI_SAID!H:H,MOVI_SAID!D:D,D619,MOVI_SAID!L:L,L619))</f>
        <v/>
      </c>
      <c r="J619" s="153" t="str">
        <f>IF(D619="","",VLOOKUP(D619,CADA_PROD!D:G,4,0)*H619)</f>
        <v/>
      </c>
      <c r="K619" s="14"/>
      <c r="L619" s="14"/>
      <c r="M619" s="21"/>
      <c r="N619" s="21"/>
      <c r="O619" s="21"/>
      <c r="P619" s="21"/>
    </row>
    <row r="620" spans="1:16" s="16" customFormat="1" ht="30" customHeight="1">
      <c r="A620" s="21"/>
      <c r="B620" s="21" t="str">
        <f t="shared" si="9"/>
        <v/>
      </c>
      <c r="C620" s="170"/>
      <c r="D620" s="168"/>
      <c r="E620" s="154" t="str">
        <f>IFERROR(VLOOKUP(D620,CADA_PROD!D:H,5,0),"")</f>
        <v/>
      </c>
      <c r="F620" s="169"/>
      <c r="G620" s="170"/>
      <c r="H620" s="171"/>
      <c r="I620" s="172" t="str">
        <f>IF(D620="","",SUMIFS(MOVI_ENTR!I:I,MOVI_ENTR!D:D,D620,MOVI_ENTR!O:O,L620)-SUMIFS(MOVI_SAID!H:H,MOVI_SAID!D:D,D620,MOVI_SAID!L:L,L620))</f>
        <v/>
      </c>
      <c r="J620" s="153" t="str">
        <f>IF(D620="","",VLOOKUP(D620,CADA_PROD!D:G,4,0)*H620)</f>
        <v/>
      </c>
      <c r="K620" s="14"/>
      <c r="L620" s="14"/>
      <c r="M620" s="21"/>
      <c r="N620" s="21"/>
      <c r="O620" s="21"/>
      <c r="P620" s="21"/>
    </row>
    <row r="621" spans="1:16" s="16" customFormat="1" ht="30" customHeight="1">
      <c r="A621" s="21"/>
      <c r="B621" s="21" t="str">
        <f t="shared" si="9"/>
        <v/>
      </c>
      <c r="C621" s="170"/>
      <c r="D621" s="168"/>
      <c r="E621" s="154" t="str">
        <f>IFERROR(VLOOKUP(D621,CADA_PROD!D:H,5,0),"")</f>
        <v/>
      </c>
      <c r="F621" s="169"/>
      <c r="G621" s="170"/>
      <c r="H621" s="171"/>
      <c r="I621" s="172" t="str">
        <f>IF(D621="","",SUMIFS(MOVI_ENTR!I:I,MOVI_ENTR!D:D,D621,MOVI_ENTR!O:O,L621)-SUMIFS(MOVI_SAID!H:H,MOVI_SAID!D:D,D621,MOVI_SAID!L:L,L621))</f>
        <v/>
      </c>
      <c r="J621" s="153" t="str">
        <f>IF(D621="","",VLOOKUP(D621,CADA_PROD!D:G,4,0)*H621)</f>
        <v/>
      </c>
      <c r="K621" s="14"/>
      <c r="L621" s="14"/>
      <c r="M621" s="21"/>
      <c r="N621" s="21"/>
      <c r="O621" s="21"/>
      <c r="P621" s="21"/>
    </row>
    <row r="622" spans="1:16" s="16" customFormat="1" ht="30" customHeight="1">
      <c r="A622" s="21"/>
      <c r="B622" s="21" t="str">
        <f t="shared" si="9"/>
        <v/>
      </c>
      <c r="C622" s="170"/>
      <c r="D622" s="168"/>
      <c r="E622" s="154" t="str">
        <f>IFERROR(VLOOKUP(D622,CADA_PROD!D:H,5,0),"")</f>
        <v/>
      </c>
      <c r="F622" s="169"/>
      <c r="G622" s="170"/>
      <c r="H622" s="171"/>
      <c r="I622" s="172" t="str">
        <f>IF(D622="","",SUMIFS(MOVI_ENTR!I:I,MOVI_ENTR!D:D,D622,MOVI_ENTR!O:O,L622)-SUMIFS(MOVI_SAID!H:H,MOVI_SAID!D:D,D622,MOVI_SAID!L:L,L622))</f>
        <v/>
      </c>
      <c r="J622" s="153" t="str">
        <f>IF(D622="","",VLOOKUP(D622,CADA_PROD!D:G,4,0)*H622)</f>
        <v/>
      </c>
      <c r="K622" s="14"/>
      <c r="L622" s="14"/>
      <c r="M622" s="21"/>
      <c r="N622" s="21"/>
      <c r="O622" s="21"/>
      <c r="P622" s="21"/>
    </row>
    <row r="623" spans="1:16" s="16" customFormat="1" ht="30" customHeight="1">
      <c r="A623" s="21"/>
      <c r="B623" s="21" t="str">
        <f t="shared" si="9"/>
        <v/>
      </c>
      <c r="C623" s="170"/>
      <c r="D623" s="168"/>
      <c r="E623" s="154" t="str">
        <f>IFERROR(VLOOKUP(D623,CADA_PROD!D:H,5,0),"")</f>
        <v/>
      </c>
      <c r="F623" s="169"/>
      <c r="G623" s="170"/>
      <c r="H623" s="171"/>
      <c r="I623" s="172" t="str">
        <f>IF(D623="","",SUMIFS(MOVI_ENTR!I:I,MOVI_ENTR!D:D,D623,MOVI_ENTR!O:O,L623)-SUMIFS(MOVI_SAID!H:H,MOVI_SAID!D:D,D623,MOVI_SAID!L:L,L623))</f>
        <v/>
      </c>
      <c r="J623" s="153" t="str">
        <f>IF(D623="","",VLOOKUP(D623,CADA_PROD!D:G,4,0)*H623)</f>
        <v/>
      </c>
      <c r="K623" s="14"/>
      <c r="L623" s="14"/>
      <c r="M623" s="21"/>
      <c r="N623" s="21"/>
      <c r="O623" s="21"/>
      <c r="P623" s="21"/>
    </row>
    <row r="624" spans="1:16" s="16" customFormat="1" ht="30" customHeight="1">
      <c r="A624" s="21"/>
      <c r="B624" s="21" t="str">
        <f t="shared" si="9"/>
        <v/>
      </c>
      <c r="C624" s="170"/>
      <c r="D624" s="168"/>
      <c r="E624" s="154" t="str">
        <f>IFERROR(VLOOKUP(D624,CADA_PROD!D:H,5,0),"")</f>
        <v/>
      </c>
      <c r="F624" s="169"/>
      <c r="G624" s="170"/>
      <c r="H624" s="171"/>
      <c r="I624" s="172" t="str">
        <f>IF(D624="","",SUMIFS(MOVI_ENTR!I:I,MOVI_ENTR!D:D,D624,MOVI_ENTR!O:O,L624)-SUMIFS(MOVI_SAID!H:H,MOVI_SAID!D:D,D624,MOVI_SAID!L:L,L624))</f>
        <v/>
      </c>
      <c r="J624" s="153" t="str">
        <f>IF(D624="","",VLOOKUP(D624,CADA_PROD!D:G,4,0)*H624)</f>
        <v/>
      </c>
      <c r="K624" s="14"/>
      <c r="L624" s="14"/>
      <c r="M624" s="21"/>
      <c r="N624" s="21"/>
      <c r="O624" s="21"/>
      <c r="P624" s="21"/>
    </row>
    <row r="625" spans="1:16" s="16" customFormat="1" ht="30" customHeight="1">
      <c r="A625" s="21"/>
      <c r="B625" s="21" t="str">
        <f t="shared" si="9"/>
        <v/>
      </c>
      <c r="C625" s="170"/>
      <c r="D625" s="168"/>
      <c r="E625" s="154" t="str">
        <f>IFERROR(VLOOKUP(D625,CADA_PROD!D:H,5,0),"")</f>
        <v/>
      </c>
      <c r="F625" s="169"/>
      <c r="G625" s="170"/>
      <c r="H625" s="171"/>
      <c r="I625" s="172" t="str">
        <f>IF(D625="","",SUMIFS(MOVI_ENTR!I:I,MOVI_ENTR!D:D,D625,MOVI_ENTR!O:O,L625)-SUMIFS(MOVI_SAID!H:H,MOVI_SAID!D:D,D625,MOVI_SAID!L:L,L625))</f>
        <v/>
      </c>
      <c r="J625" s="153" t="str">
        <f>IF(D625="","",VLOOKUP(D625,CADA_PROD!D:G,4,0)*H625)</f>
        <v/>
      </c>
      <c r="K625" s="14"/>
      <c r="L625" s="14"/>
      <c r="M625" s="21"/>
      <c r="N625" s="21"/>
      <c r="O625" s="21"/>
      <c r="P625" s="21"/>
    </row>
    <row r="626" spans="1:16" s="16" customFormat="1" ht="30" customHeight="1">
      <c r="A626" s="21"/>
      <c r="B626" s="21" t="str">
        <f t="shared" si="9"/>
        <v/>
      </c>
      <c r="C626" s="170"/>
      <c r="D626" s="168"/>
      <c r="E626" s="154" t="str">
        <f>IFERROR(VLOOKUP(D626,CADA_PROD!D:H,5,0),"")</f>
        <v/>
      </c>
      <c r="F626" s="169"/>
      <c r="G626" s="170"/>
      <c r="H626" s="171"/>
      <c r="I626" s="172" t="str">
        <f>IF(D626="","",SUMIFS(MOVI_ENTR!I:I,MOVI_ENTR!D:D,D626,MOVI_ENTR!O:O,L626)-SUMIFS(MOVI_SAID!H:H,MOVI_SAID!D:D,D626,MOVI_SAID!L:L,L626))</f>
        <v/>
      </c>
      <c r="J626" s="153" t="str">
        <f>IF(D626="","",VLOOKUP(D626,CADA_PROD!D:G,4,0)*H626)</f>
        <v/>
      </c>
      <c r="K626" s="14"/>
      <c r="L626" s="14"/>
      <c r="M626" s="21"/>
      <c r="N626" s="21"/>
      <c r="O626" s="21"/>
      <c r="P626" s="21"/>
    </row>
    <row r="627" spans="1:16" s="16" customFormat="1" ht="30" customHeight="1">
      <c r="A627" s="21"/>
      <c r="B627" s="21" t="str">
        <f t="shared" si="9"/>
        <v/>
      </c>
      <c r="C627" s="170"/>
      <c r="D627" s="168"/>
      <c r="E627" s="154" t="str">
        <f>IFERROR(VLOOKUP(D627,CADA_PROD!D:H,5,0),"")</f>
        <v/>
      </c>
      <c r="F627" s="169"/>
      <c r="G627" s="170"/>
      <c r="H627" s="171"/>
      <c r="I627" s="172" t="str">
        <f>IF(D627="","",SUMIFS(MOVI_ENTR!I:I,MOVI_ENTR!D:D,D627,MOVI_ENTR!O:O,L627)-SUMIFS(MOVI_SAID!H:H,MOVI_SAID!D:D,D627,MOVI_SAID!L:L,L627))</f>
        <v/>
      </c>
      <c r="J627" s="153" t="str">
        <f>IF(D627="","",VLOOKUP(D627,CADA_PROD!D:G,4,0)*H627)</f>
        <v/>
      </c>
      <c r="K627" s="14"/>
      <c r="L627" s="14"/>
      <c r="M627" s="21"/>
      <c r="N627" s="21"/>
      <c r="O627" s="21"/>
      <c r="P627" s="21"/>
    </row>
    <row r="628" spans="1:16" s="16" customFormat="1" ht="30" customHeight="1">
      <c r="A628" s="21"/>
      <c r="B628" s="21" t="str">
        <f t="shared" si="9"/>
        <v/>
      </c>
      <c r="C628" s="170"/>
      <c r="D628" s="168"/>
      <c r="E628" s="154" t="str">
        <f>IFERROR(VLOOKUP(D628,CADA_PROD!D:H,5,0),"")</f>
        <v/>
      </c>
      <c r="F628" s="169"/>
      <c r="G628" s="170"/>
      <c r="H628" s="171"/>
      <c r="I628" s="172" t="str">
        <f>IF(D628="","",SUMIFS(MOVI_ENTR!I:I,MOVI_ENTR!D:D,D628,MOVI_ENTR!O:O,L628)-SUMIFS(MOVI_SAID!H:H,MOVI_SAID!D:D,D628,MOVI_SAID!L:L,L628))</f>
        <v/>
      </c>
      <c r="J628" s="153" t="str">
        <f>IF(D628="","",VLOOKUP(D628,CADA_PROD!D:G,4,0)*H628)</f>
        <v/>
      </c>
      <c r="K628" s="14"/>
      <c r="L628" s="14"/>
      <c r="M628" s="21"/>
      <c r="N628" s="21"/>
      <c r="O628" s="21"/>
      <c r="P628" s="21"/>
    </row>
    <row r="629" spans="1:16" s="16" customFormat="1" ht="30" customHeight="1">
      <c r="A629" s="21"/>
      <c r="B629" s="21" t="str">
        <f t="shared" si="9"/>
        <v/>
      </c>
      <c r="C629" s="170"/>
      <c r="D629" s="168"/>
      <c r="E629" s="154" t="str">
        <f>IFERROR(VLOOKUP(D629,CADA_PROD!D:H,5,0),"")</f>
        <v/>
      </c>
      <c r="F629" s="169"/>
      <c r="G629" s="170"/>
      <c r="H629" s="171"/>
      <c r="I629" s="172" t="str">
        <f>IF(D629="","",SUMIFS(MOVI_ENTR!I:I,MOVI_ENTR!D:D,D629,MOVI_ENTR!O:O,L629)-SUMIFS(MOVI_SAID!H:H,MOVI_SAID!D:D,D629,MOVI_SAID!L:L,L629))</f>
        <v/>
      </c>
      <c r="J629" s="153" t="str">
        <f>IF(D629="","",VLOOKUP(D629,CADA_PROD!D:G,4,0)*H629)</f>
        <v/>
      </c>
      <c r="K629" s="14"/>
      <c r="L629" s="14"/>
      <c r="M629" s="21"/>
      <c r="N629" s="21"/>
      <c r="O629" s="21"/>
      <c r="P629" s="21"/>
    </row>
    <row r="630" spans="1:16" s="16" customFormat="1" ht="30" customHeight="1">
      <c r="A630" s="21"/>
      <c r="B630" s="21" t="str">
        <f t="shared" si="9"/>
        <v/>
      </c>
      <c r="C630" s="170"/>
      <c r="D630" s="168"/>
      <c r="E630" s="154" t="str">
        <f>IFERROR(VLOOKUP(D630,CADA_PROD!D:H,5,0),"")</f>
        <v/>
      </c>
      <c r="F630" s="169"/>
      <c r="G630" s="170"/>
      <c r="H630" s="171"/>
      <c r="I630" s="172" t="str">
        <f>IF(D630="","",SUMIFS(MOVI_ENTR!I:I,MOVI_ENTR!D:D,D630,MOVI_ENTR!O:O,L630)-SUMIFS(MOVI_SAID!H:H,MOVI_SAID!D:D,D630,MOVI_SAID!L:L,L630))</f>
        <v/>
      </c>
      <c r="J630" s="153" t="str">
        <f>IF(D630="","",VLOOKUP(D630,CADA_PROD!D:G,4,0)*H630)</f>
        <v/>
      </c>
      <c r="K630" s="14"/>
      <c r="L630" s="14"/>
      <c r="M630" s="21"/>
      <c r="N630" s="21"/>
      <c r="O630" s="21"/>
      <c r="P630" s="21"/>
    </row>
    <row r="631" spans="1:16" s="16" customFormat="1" ht="30" customHeight="1">
      <c r="A631" s="21"/>
      <c r="B631" s="21" t="str">
        <f t="shared" si="9"/>
        <v/>
      </c>
      <c r="C631" s="170"/>
      <c r="D631" s="168"/>
      <c r="E631" s="154" t="str">
        <f>IFERROR(VLOOKUP(D631,CADA_PROD!D:H,5,0),"")</f>
        <v/>
      </c>
      <c r="F631" s="169"/>
      <c r="G631" s="170"/>
      <c r="H631" s="171"/>
      <c r="I631" s="172" t="str">
        <f>IF(D631="","",SUMIFS(MOVI_ENTR!I:I,MOVI_ENTR!D:D,D631,MOVI_ENTR!O:O,L631)-SUMIFS(MOVI_SAID!H:H,MOVI_SAID!D:D,D631,MOVI_SAID!L:L,L631))</f>
        <v/>
      </c>
      <c r="J631" s="153" t="str">
        <f>IF(D631="","",VLOOKUP(D631,CADA_PROD!D:G,4,0)*H631)</f>
        <v/>
      </c>
      <c r="K631" s="14"/>
      <c r="L631" s="14"/>
      <c r="M631" s="21"/>
      <c r="N631" s="21"/>
      <c r="O631" s="21"/>
      <c r="P631" s="21"/>
    </row>
    <row r="632" spans="1:16" s="16" customFormat="1" ht="30" customHeight="1">
      <c r="A632" s="21"/>
      <c r="B632" s="21" t="str">
        <f t="shared" si="9"/>
        <v/>
      </c>
      <c r="C632" s="170"/>
      <c r="D632" s="168"/>
      <c r="E632" s="154" t="str">
        <f>IFERROR(VLOOKUP(D632,CADA_PROD!D:H,5,0),"")</f>
        <v/>
      </c>
      <c r="F632" s="169"/>
      <c r="G632" s="170"/>
      <c r="H632" s="171"/>
      <c r="I632" s="172" t="str">
        <f>IF(D632="","",SUMIFS(MOVI_ENTR!I:I,MOVI_ENTR!D:D,D632,MOVI_ENTR!O:O,L632)-SUMIFS(MOVI_SAID!H:H,MOVI_SAID!D:D,D632,MOVI_SAID!L:L,L632))</f>
        <v/>
      </c>
      <c r="J632" s="153" t="str">
        <f>IF(D632="","",VLOOKUP(D632,CADA_PROD!D:G,4,0)*H632)</f>
        <v/>
      </c>
      <c r="K632" s="14"/>
      <c r="L632" s="14"/>
      <c r="M632" s="21"/>
      <c r="N632" s="21"/>
      <c r="O632" s="21"/>
      <c r="P632" s="21"/>
    </row>
    <row r="633" spans="1:16" s="16" customFormat="1" ht="30" customHeight="1">
      <c r="A633" s="21"/>
      <c r="B633" s="21" t="str">
        <f t="shared" si="9"/>
        <v/>
      </c>
      <c r="C633" s="170"/>
      <c r="D633" s="168"/>
      <c r="E633" s="154" t="str">
        <f>IFERROR(VLOOKUP(D633,CADA_PROD!D:H,5,0),"")</f>
        <v/>
      </c>
      <c r="F633" s="169"/>
      <c r="G633" s="170"/>
      <c r="H633" s="171"/>
      <c r="I633" s="172" t="str">
        <f>IF(D633="","",SUMIFS(MOVI_ENTR!I:I,MOVI_ENTR!D:D,D633,MOVI_ENTR!O:O,L633)-SUMIFS(MOVI_SAID!H:H,MOVI_SAID!D:D,D633,MOVI_SAID!L:L,L633))</f>
        <v/>
      </c>
      <c r="J633" s="153" t="str">
        <f>IF(D633="","",VLOOKUP(D633,CADA_PROD!D:G,4,0)*H633)</f>
        <v/>
      </c>
      <c r="K633" s="14"/>
      <c r="L633" s="14"/>
      <c r="M633" s="21"/>
      <c r="N633" s="21"/>
      <c r="O633" s="21"/>
      <c r="P633" s="21"/>
    </row>
    <row r="634" spans="1:16" s="16" customFormat="1" ht="30" customHeight="1">
      <c r="A634" s="21"/>
      <c r="B634" s="21" t="str">
        <f t="shared" si="9"/>
        <v/>
      </c>
      <c r="C634" s="170"/>
      <c r="D634" s="168"/>
      <c r="E634" s="154" t="str">
        <f>IFERROR(VLOOKUP(D634,CADA_PROD!D:H,5,0),"")</f>
        <v/>
      </c>
      <c r="F634" s="169"/>
      <c r="G634" s="170"/>
      <c r="H634" s="171"/>
      <c r="I634" s="172" t="str">
        <f>IF(D634="","",SUMIFS(MOVI_ENTR!I:I,MOVI_ENTR!D:D,D634,MOVI_ENTR!O:O,L634)-SUMIFS(MOVI_SAID!H:H,MOVI_SAID!D:D,D634,MOVI_SAID!L:L,L634))</f>
        <v/>
      </c>
      <c r="J634" s="153" t="str">
        <f>IF(D634="","",VLOOKUP(D634,CADA_PROD!D:G,4,0)*H634)</f>
        <v/>
      </c>
      <c r="K634" s="14"/>
      <c r="L634" s="14"/>
      <c r="M634" s="21"/>
      <c r="N634" s="21"/>
      <c r="O634" s="21"/>
      <c r="P634" s="21"/>
    </row>
    <row r="635" spans="1:16" s="16" customFormat="1" ht="30" customHeight="1">
      <c r="A635" s="21"/>
      <c r="B635" s="21" t="str">
        <f t="shared" si="9"/>
        <v/>
      </c>
      <c r="C635" s="170"/>
      <c r="D635" s="168"/>
      <c r="E635" s="154" t="str">
        <f>IFERROR(VLOOKUP(D635,CADA_PROD!D:H,5,0),"")</f>
        <v/>
      </c>
      <c r="F635" s="169"/>
      <c r="G635" s="170"/>
      <c r="H635" s="171"/>
      <c r="I635" s="172" t="str">
        <f>IF(D635="","",SUMIFS(MOVI_ENTR!I:I,MOVI_ENTR!D:D,D635,MOVI_ENTR!O:O,L635)-SUMIFS(MOVI_SAID!H:H,MOVI_SAID!D:D,D635,MOVI_SAID!L:L,L635))</f>
        <v/>
      </c>
      <c r="J635" s="153" t="str">
        <f>IF(D635="","",VLOOKUP(D635,CADA_PROD!D:G,4,0)*H635)</f>
        <v/>
      </c>
      <c r="K635" s="14"/>
      <c r="L635" s="14"/>
      <c r="M635" s="21"/>
      <c r="N635" s="21"/>
      <c r="O635" s="21"/>
      <c r="P635" s="21"/>
    </row>
    <row r="636" spans="1:16" s="16" customFormat="1" ht="30" customHeight="1">
      <c r="A636" s="21"/>
      <c r="B636" s="21" t="str">
        <f t="shared" si="9"/>
        <v/>
      </c>
      <c r="C636" s="170"/>
      <c r="D636" s="168"/>
      <c r="E636" s="154" t="str">
        <f>IFERROR(VLOOKUP(D636,CADA_PROD!D:H,5,0),"")</f>
        <v/>
      </c>
      <c r="F636" s="169"/>
      <c r="G636" s="170"/>
      <c r="H636" s="171"/>
      <c r="I636" s="172" t="str">
        <f>IF(D636="","",SUMIFS(MOVI_ENTR!I:I,MOVI_ENTR!D:D,D636,MOVI_ENTR!O:O,L636)-SUMIFS(MOVI_SAID!H:H,MOVI_SAID!D:D,D636,MOVI_SAID!L:L,L636))</f>
        <v/>
      </c>
      <c r="J636" s="153" t="str">
        <f>IF(D636="","",VLOOKUP(D636,CADA_PROD!D:G,4,0)*H636)</f>
        <v/>
      </c>
      <c r="K636" s="14"/>
      <c r="L636" s="14"/>
      <c r="M636" s="21"/>
      <c r="N636" s="21"/>
      <c r="O636" s="21"/>
      <c r="P636" s="21"/>
    </row>
    <row r="637" spans="1:16" s="16" customFormat="1" ht="30" customHeight="1">
      <c r="A637" s="21"/>
      <c r="B637" s="21" t="str">
        <f t="shared" si="9"/>
        <v/>
      </c>
      <c r="C637" s="170"/>
      <c r="D637" s="168"/>
      <c r="E637" s="154" t="str">
        <f>IFERROR(VLOOKUP(D637,CADA_PROD!D:H,5,0),"")</f>
        <v/>
      </c>
      <c r="F637" s="169"/>
      <c r="G637" s="170"/>
      <c r="H637" s="171"/>
      <c r="I637" s="172" t="str">
        <f>IF(D637="","",SUMIFS(MOVI_ENTR!I:I,MOVI_ENTR!D:D,D637,MOVI_ENTR!O:O,L637)-SUMIFS(MOVI_SAID!H:H,MOVI_SAID!D:D,D637,MOVI_SAID!L:L,L637))</f>
        <v/>
      </c>
      <c r="J637" s="153" t="str">
        <f>IF(D637="","",VLOOKUP(D637,CADA_PROD!D:G,4,0)*H637)</f>
        <v/>
      </c>
      <c r="K637" s="14"/>
      <c r="L637" s="14"/>
      <c r="M637" s="21"/>
      <c r="N637" s="21"/>
      <c r="O637" s="21"/>
      <c r="P637" s="21"/>
    </row>
    <row r="638" spans="1:16" s="16" customFormat="1" ht="30" customHeight="1">
      <c r="A638" s="21"/>
      <c r="B638" s="21" t="str">
        <f t="shared" si="9"/>
        <v/>
      </c>
      <c r="C638" s="170"/>
      <c r="D638" s="168"/>
      <c r="E638" s="154" t="str">
        <f>IFERROR(VLOOKUP(D638,CADA_PROD!D:H,5,0),"")</f>
        <v/>
      </c>
      <c r="F638" s="169"/>
      <c r="G638" s="170"/>
      <c r="H638" s="171"/>
      <c r="I638" s="172" t="str">
        <f>IF(D638="","",SUMIFS(MOVI_ENTR!I:I,MOVI_ENTR!D:D,D638,MOVI_ENTR!O:O,L638)-SUMIFS(MOVI_SAID!H:H,MOVI_SAID!D:D,D638,MOVI_SAID!L:L,L638))</f>
        <v/>
      </c>
      <c r="J638" s="153" t="str">
        <f>IF(D638="","",VLOOKUP(D638,CADA_PROD!D:G,4,0)*H638)</f>
        <v/>
      </c>
      <c r="K638" s="14"/>
      <c r="L638" s="14"/>
      <c r="M638" s="21"/>
      <c r="N638" s="21"/>
      <c r="O638" s="21"/>
      <c r="P638" s="21"/>
    </row>
    <row r="639" spans="1:16" s="16" customFormat="1" ht="30" customHeight="1">
      <c r="A639" s="21"/>
      <c r="B639" s="21" t="str">
        <f t="shared" si="9"/>
        <v/>
      </c>
      <c r="C639" s="170"/>
      <c r="D639" s="168"/>
      <c r="E639" s="154" t="str">
        <f>IFERROR(VLOOKUP(D639,CADA_PROD!D:H,5,0),"")</f>
        <v/>
      </c>
      <c r="F639" s="169"/>
      <c r="G639" s="170"/>
      <c r="H639" s="171"/>
      <c r="I639" s="172" t="str">
        <f>IF(D639="","",SUMIFS(MOVI_ENTR!I:I,MOVI_ENTR!D:D,D639,MOVI_ENTR!O:O,L639)-SUMIFS(MOVI_SAID!H:H,MOVI_SAID!D:D,D639,MOVI_SAID!L:L,L639))</f>
        <v/>
      </c>
      <c r="J639" s="153" t="str">
        <f>IF(D639="","",VLOOKUP(D639,CADA_PROD!D:G,4,0)*H639)</f>
        <v/>
      </c>
      <c r="K639" s="14"/>
      <c r="L639" s="14"/>
      <c r="M639" s="21"/>
      <c r="N639" s="21"/>
      <c r="O639" s="21"/>
      <c r="P639" s="21"/>
    </row>
    <row r="640" spans="1:16" s="16" customFormat="1" ht="30" customHeight="1">
      <c r="A640" s="21"/>
      <c r="B640" s="21" t="str">
        <f t="shared" si="9"/>
        <v/>
      </c>
      <c r="C640" s="170"/>
      <c r="D640" s="168"/>
      <c r="E640" s="154" t="str">
        <f>IFERROR(VLOOKUP(D640,CADA_PROD!D:H,5,0),"")</f>
        <v/>
      </c>
      <c r="F640" s="169"/>
      <c r="G640" s="170"/>
      <c r="H640" s="171"/>
      <c r="I640" s="172" t="str">
        <f>IF(D640="","",SUMIFS(MOVI_ENTR!I:I,MOVI_ENTR!D:D,D640,MOVI_ENTR!O:O,L640)-SUMIFS(MOVI_SAID!H:H,MOVI_SAID!D:D,D640,MOVI_SAID!L:L,L640))</f>
        <v/>
      </c>
      <c r="J640" s="153" t="str">
        <f>IF(D640="","",VLOOKUP(D640,CADA_PROD!D:G,4,0)*H640)</f>
        <v/>
      </c>
      <c r="K640" s="14"/>
      <c r="L640" s="14"/>
      <c r="M640" s="21"/>
      <c r="N640" s="21"/>
      <c r="O640" s="21"/>
      <c r="P640" s="21"/>
    </row>
    <row r="641" spans="1:16" s="16" customFormat="1" ht="30" customHeight="1">
      <c r="A641" s="21"/>
      <c r="B641" s="21" t="str">
        <f t="shared" si="9"/>
        <v/>
      </c>
      <c r="C641" s="170"/>
      <c r="D641" s="168"/>
      <c r="E641" s="154" t="str">
        <f>IFERROR(VLOOKUP(D641,CADA_PROD!D:H,5,0),"")</f>
        <v/>
      </c>
      <c r="F641" s="169"/>
      <c r="G641" s="170"/>
      <c r="H641" s="171"/>
      <c r="I641" s="172" t="str">
        <f>IF(D641="","",SUMIFS(MOVI_ENTR!I:I,MOVI_ENTR!D:D,D641,MOVI_ENTR!O:O,L641)-SUMIFS(MOVI_SAID!H:H,MOVI_SAID!D:D,D641,MOVI_SAID!L:L,L641))</f>
        <v/>
      </c>
      <c r="J641" s="153" t="str">
        <f>IF(D641="","",VLOOKUP(D641,CADA_PROD!D:G,4,0)*H641)</f>
        <v/>
      </c>
      <c r="K641" s="14"/>
      <c r="L641" s="14"/>
      <c r="M641" s="21"/>
      <c r="N641" s="21"/>
      <c r="O641" s="21"/>
      <c r="P641" s="21"/>
    </row>
    <row r="642" spans="1:16" s="16" customFormat="1" ht="30" customHeight="1">
      <c r="A642" s="21"/>
      <c r="B642" s="21" t="str">
        <f t="shared" si="9"/>
        <v/>
      </c>
      <c r="C642" s="170"/>
      <c r="D642" s="168"/>
      <c r="E642" s="154" t="str">
        <f>IFERROR(VLOOKUP(D642,CADA_PROD!D:H,5,0),"")</f>
        <v/>
      </c>
      <c r="F642" s="169"/>
      <c r="G642" s="170"/>
      <c r="H642" s="171"/>
      <c r="I642" s="172" t="str">
        <f>IF(D642="","",SUMIFS(MOVI_ENTR!I:I,MOVI_ENTR!D:D,D642,MOVI_ENTR!O:O,L642)-SUMIFS(MOVI_SAID!H:H,MOVI_SAID!D:D,D642,MOVI_SAID!L:L,L642))</f>
        <v/>
      </c>
      <c r="J642" s="153" t="str">
        <f>IF(D642="","",VLOOKUP(D642,CADA_PROD!D:G,4,0)*H642)</f>
        <v/>
      </c>
      <c r="K642" s="14"/>
      <c r="L642" s="14"/>
      <c r="M642" s="21"/>
      <c r="N642" s="21"/>
      <c r="O642" s="21"/>
      <c r="P642" s="21"/>
    </row>
    <row r="643" spans="1:16" s="16" customFormat="1" ht="30" customHeight="1">
      <c r="A643" s="21"/>
      <c r="B643" s="21" t="str">
        <f t="shared" si="9"/>
        <v/>
      </c>
      <c r="C643" s="170"/>
      <c r="D643" s="168"/>
      <c r="E643" s="154" t="str">
        <f>IFERROR(VLOOKUP(D643,CADA_PROD!D:H,5,0),"")</f>
        <v/>
      </c>
      <c r="F643" s="169"/>
      <c r="G643" s="170"/>
      <c r="H643" s="171"/>
      <c r="I643" s="172" t="str">
        <f>IF(D643="","",SUMIFS(MOVI_ENTR!I:I,MOVI_ENTR!D:D,D643,MOVI_ENTR!O:O,L643)-SUMIFS(MOVI_SAID!H:H,MOVI_SAID!D:D,D643,MOVI_SAID!L:L,L643))</f>
        <v/>
      </c>
      <c r="J643" s="153" t="str">
        <f>IF(D643="","",VLOOKUP(D643,CADA_PROD!D:G,4,0)*H643)</f>
        <v/>
      </c>
      <c r="K643" s="14"/>
      <c r="L643" s="14"/>
      <c r="M643" s="21"/>
      <c r="N643" s="21"/>
      <c r="O643" s="21"/>
      <c r="P643" s="21"/>
    </row>
    <row r="644" spans="1:16" s="16" customFormat="1" ht="30" customHeight="1">
      <c r="A644" s="21"/>
      <c r="B644" s="21" t="str">
        <f t="shared" si="9"/>
        <v/>
      </c>
      <c r="C644" s="170"/>
      <c r="D644" s="168"/>
      <c r="E644" s="154" t="str">
        <f>IFERROR(VLOOKUP(D644,CADA_PROD!D:H,5,0),"")</f>
        <v/>
      </c>
      <c r="F644" s="169"/>
      <c r="G644" s="170"/>
      <c r="H644" s="171"/>
      <c r="I644" s="172" t="str">
        <f>IF(D644="","",SUMIFS(MOVI_ENTR!I:I,MOVI_ENTR!D:D,D644,MOVI_ENTR!O:O,L644)-SUMIFS(MOVI_SAID!H:H,MOVI_SAID!D:D,D644,MOVI_SAID!L:L,L644))</f>
        <v/>
      </c>
      <c r="J644" s="153" t="str">
        <f>IF(D644="","",VLOOKUP(D644,CADA_PROD!D:G,4,0)*H644)</f>
        <v/>
      </c>
      <c r="K644" s="14"/>
      <c r="L644" s="14"/>
      <c r="M644" s="21"/>
      <c r="N644" s="21"/>
      <c r="O644" s="21"/>
      <c r="P644" s="21"/>
    </row>
    <row r="645" spans="1:16" s="16" customFormat="1" ht="30" customHeight="1">
      <c r="A645" s="21"/>
      <c r="B645" s="21" t="str">
        <f t="shared" si="9"/>
        <v/>
      </c>
      <c r="C645" s="170"/>
      <c r="D645" s="168"/>
      <c r="E645" s="154" t="str">
        <f>IFERROR(VLOOKUP(D645,CADA_PROD!D:H,5,0),"")</f>
        <v/>
      </c>
      <c r="F645" s="169"/>
      <c r="G645" s="170"/>
      <c r="H645" s="171"/>
      <c r="I645" s="172" t="str">
        <f>IF(D645="","",SUMIFS(MOVI_ENTR!I:I,MOVI_ENTR!D:D,D645,MOVI_ENTR!O:O,L645)-SUMIFS(MOVI_SAID!H:H,MOVI_SAID!D:D,D645,MOVI_SAID!L:L,L645))</f>
        <v/>
      </c>
      <c r="J645" s="153" t="str">
        <f>IF(D645="","",VLOOKUP(D645,CADA_PROD!D:G,4,0)*H645)</f>
        <v/>
      </c>
      <c r="K645" s="14"/>
      <c r="L645" s="14"/>
      <c r="M645" s="21"/>
      <c r="N645" s="21"/>
      <c r="O645" s="21"/>
      <c r="P645" s="21"/>
    </row>
    <row r="646" spans="1:16" s="16" customFormat="1" ht="30" customHeight="1">
      <c r="A646" s="21"/>
      <c r="B646" s="21" t="str">
        <f t="shared" si="9"/>
        <v/>
      </c>
      <c r="C646" s="170"/>
      <c r="D646" s="168"/>
      <c r="E646" s="154" t="str">
        <f>IFERROR(VLOOKUP(D646,CADA_PROD!D:H,5,0),"")</f>
        <v/>
      </c>
      <c r="F646" s="169"/>
      <c r="G646" s="170"/>
      <c r="H646" s="171"/>
      <c r="I646" s="172" t="str">
        <f>IF(D646="","",SUMIFS(MOVI_ENTR!I:I,MOVI_ENTR!D:D,D646,MOVI_ENTR!O:O,L646)-SUMIFS(MOVI_SAID!H:H,MOVI_SAID!D:D,D646,MOVI_SAID!L:L,L646))</f>
        <v/>
      </c>
      <c r="J646" s="153" t="str">
        <f>IF(D646="","",VLOOKUP(D646,CADA_PROD!D:G,4,0)*H646)</f>
        <v/>
      </c>
      <c r="K646" s="14"/>
      <c r="L646" s="14"/>
      <c r="M646" s="21"/>
      <c r="N646" s="21"/>
      <c r="O646" s="21"/>
      <c r="P646" s="21"/>
    </row>
    <row r="647" spans="1:16" s="16" customFormat="1" ht="30" customHeight="1">
      <c r="A647" s="21"/>
      <c r="B647" s="21" t="str">
        <f t="shared" ref="B647:B710" si="10">IF(D647="","",MONTH(C647))</f>
        <v/>
      </c>
      <c r="C647" s="170"/>
      <c r="D647" s="168"/>
      <c r="E647" s="154" t="str">
        <f>IFERROR(VLOOKUP(D647,CADA_PROD!D:H,5,0),"")</f>
        <v/>
      </c>
      <c r="F647" s="169"/>
      <c r="G647" s="170"/>
      <c r="H647" s="171"/>
      <c r="I647" s="172" t="str">
        <f>IF(D647="","",SUMIFS(MOVI_ENTR!I:I,MOVI_ENTR!D:D,D647,MOVI_ENTR!O:O,L647)-SUMIFS(MOVI_SAID!H:H,MOVI_SAID!D:D,D647,MOVI_SAID!L:L,L647))</f>
        <v/>
      </c>
      <c r="J647" s="153" t="str">
        <f>IF(D647="","",VLOOKUP(D647,CADA_PROD!D:G,4,0)*H647)</f>
        <v/>
      </c>
      <c r="K647" s="14"/>
      <c r="L647" s="14"/>
      <c r="M647" s="21"/>
      <c r="N647" s="21"/>
      <c r="O647" s="21"/>
      <c r="P647" s="21"/>
    </row>
    <row r="648" spans="1:16" s="16" customFormat="1" ht="30" customHeight="1">
      <c r="A648" s="21"/>
      <c r="B648" s="21" t="str">
        <f t="shared" si="10"/>
        <v/>
      </c>
      <c r="C648" s="170"/>
      <c r="D648" s="168"/>
      <c r="E648" s="154" t="str">
        <f>IFERROR(VLOOKUP(D648,CADA_PROD!D:H,5,0),"")</f>
        <v/>
      </c>
      <c r="F648" s="169"/>
      <c r="G648" s="170"/>
      <c r="H648" s="171"/>
      <c r="I648" s="172" t="str">
        <f>IF(D648="","",SUMIFS(MOVI_ENTR!I:I,MOVI_ENTR!D:D,D648,MOVI_ENTR!O:O,L648)-SUMIFS(MOVI_SAID!H:H,MOVI_SAID!D:D,D648,MOVI_SAID!L:L,L648))</f>
        <v/>
      </c>
      <c r="J648" s="153" t="str">
        <f>IF(D648="","",VLOOKUP(D648,CADA_PROD!D:G,4,0)*H648)</f>
        <v/>
      </c>
      <c r="K648" s="14"/>
      <c r="L648" s="14"/>
      <c r="M648" s="21"/>
      <c r="N648" s="21"/>
      <c r="O648" s="21"/>
      <c r="P648" s="21"/>
    </row>
    <row r="649" spans="1:16" s="16" customFormat="1" ht="30" customHeight="1">
      <c r="A649" s="21"/>
      <c r="B649" s="21" t="str">
        <f t="shared" si="10"/>
        <v/>
      </c>
      <c r="C649" s="170"/>
      <c r="D649" s="168"/>
      <c r="E649" s="154" t="str">
        <f>IFERROR(VLOOKUP(D649,CADA_PROD!D:H,5,0),"")</f>
        <v/>
      </c>
      <c r="F649" s="169"/>
      <c r="G649" s="170"/>
      <c r="H649" s="171"/>
      <c r="I649" s="172" t="str">
        <f>IF(D649="","",SUMIFS(MOVI_ENTR!I:I,MOVI_ENTR!D:D,D649,MOVI_ENTR!O:O,L649)-SUMIFS(MOVI_SAID!H:H,MOVI_SAID!D:D,D649,MOVI_SAID!L:L,L649))</f>
        <v/>
      </c>
      <c r="J649" s="153" t="str">
        <f>IF(D649="","",VLOOKUP(D649,CADA_PROD!D:G,4,0)*H649)</f>
        <v/>
      </c>
      <c r="K649" s="14"/>
      <c r="L649" s="14"/>
      <c r="M649" s="21"/>
      <c r="N649" s="21"/>
      <c r="O649" s="21"/>
      <c r="P649" s="21"/>
    </row>
    <row r="650" spans="1:16" s="16" customFormat="1" ht="30" customHeight="1">
      <c r="A650" s="21"/>
      <c r="B650" s="21" t="str">
        <f t="shared" si="10"/>
        <v/>
      </c>
      <c r="C650" s="170"/>
      <c r="D650" s="168"/>
      <c r="E650" s="154" t="str">
        <f>IFERROR(VLOOKUP(D650,CADA_PROD!D:H,5,0),"")</f>
        <v/>
      </c>
      <c r="F650" s="169"/>
      <c r="G650" s="170"/>
      <c r="H650" s="171"/>
      <c r="I650" s="172" t="str">
        <f>IF(D650="","",SUMIFS(MOVI_ENTR!I:I,MOVI_ENTR!D:D,D650,MOVI_ENTR!O:O,L650)-SUMIFS(MOVI_SAID!H:H,MOVI_SAID!D:D,D650,MOVI_SAID!L:L,L650))</f>
        <v/>
      </c>
      <c r="J650" s="153" t="str">
        <f>IF(D650="","",VLOOKUP(D650,CADA_PROD!D:G,4,0)*H650)</f>
        <v/>
      </c>
      <c r="K650" s="14"/>
      <c r="L650" s="14"/>
      <c r="M650" s="21"/>
      <c r="N650" s="21"/>
      <c r="O650" s="21"/>
      <c r="P650" s="21"/>
    </row>
    <row r="651" spans="1:16" s="16" customFormat="1" ht="30" customHeight="1">
      <c r="A651" s="21"/>
      <c r="B651" s="21" t="str">
        <f t="shared" si="10"/>
        <v/>
      </c>
      <c r="C651" s="170"/>
      <c r="D651" s="168"/>
      <c r="E651" s="154" t="str">
        <f>IFERROR(VLOOKUP(D651,CADA_PROD!D:H,5,0),"")</f>
        <v/>
      </c>
      <c r="F651" s="169"/>
      <c r="G651" s="170"/>
      <c r="H651" s="171"/>
      <c r="I651" s="172" t="str">
        <f>IF(D651="","",SUMIFS(MOVI_ENTR!I:I,MOVI_ENTR!D:D,D651,MOVI_ENTR!O:O,L651)-SUMIFS(MOVI_SAID!H:H,MOVI_SAID!D:D,D651,MOVI_SAID!L:L,L651))</f>
        <v/>
      </c>
      <c r="J651" s="153" t="str">
        <f>IF(D651="","",VLOOKUP(D651,CADA_PROD!D:G,4,0)*H651)</f>
        <v/>
      </c>
      <c r="K651" s="14"/>
      <c r="L651" s="14"/>
      <c r="M651" s="21"/>
      <c r="N651" s="21"/>
      <c r="O651" s="21"/>
      <c r="P651" s="21"/>
    </row>
    <row r="652" spans="1:16" s="16" customFormat="1" ht="30" customHeight="1">
      <c r="A652" s="21"/>
      <c r="B652" s="21" t="str">
        <f t="shared" si="10"/>
        <v/>
      </c>
      <c r="C652" s="170"/>
      <c r="D652" s="168"/>
      <c r="E652" s="154" t="str">
        <f>IFERROR(VLOOKUP(D652,CADA_PROD!D:H,5,0),"")</f>
        <v/>
      </c>
      <c r="F652" s="169"/>
      <c r="G652" s="170"/>
      <c r="H652" s="171"/>
      <c r="I652" s="172" t="str">
        <f>IF(D652="","",SUMIFS(MOVI_ENTR!I:I,MOVI_ENTR!D:D,D652,MOVI_ENTR!O:O,L652)-SUMIFS(MOVI_SAID!H:H,MOVI_SAID!D:D,D652,MOVI_SAID!L:L,L652))</f>
        <v/>
      </c>
      <c r="J652" s="153" t="str">
        <f>IF(D652="","",VLOOKUP(D652,CADA_PROD!D:G,4,0)*H652)</f>
        <v/>
      </c>
      <c r="K652" s="14"/>
      <c r="L652" s="14"/>
      <c r="M652" s="21"/>
      <c r="N652" s="21"/>
      <c r="O652" s="21"/>
      <c r="P652" s="21"/>
    </row>
    <row r="653" spans="1:16" s="16" customFormat="1" ht="30" customHeight="1">
      <c r="A653" s="21"/>
      <c r="B653" s="21" t="str">
        <f t="shared" si="10"/>
        <v/>
      </c>
      <c r="C653" s="170"/>
      <c r="D653" s="168"/>
      <c r="E653" s="154" t="str">
        <f>IFERROR(VLOOKUP(D653,CADA_PROD!D:H,5,0),"")</f>
        <v/>
      </c>
      <c r="F653" s="169"/>
      <c r="G653" s="170"/>
      <c r="H653" s="171"/>
      <c r="I653" s="172" t="str">
        <f>IF(D653="","",SUMIFS(MOVI_ENTR!I:I,MOVI_ENTR!D:D,D653,MOVI_ENTR!O:O,L653)-SUMIFS(MOVI_SAID!H:H,MOVI_SAID!D:D,D653,MOVI_SAID!L:L,L653))</f>
        <v/>
      </c>
      <c r="J653" s="153" t="str">
        <f>IF(D653="","",VLOOKUP(D653,CADA_PROD!D:G,4,0)*H653)</f>
        <v/>
      </c>
      <c r="K653" s="14"/>
      <c r="L653" s="14"/>
      <c r="M653" s="21"/>
      <c r="N653" s="21"/>
      <c r="O653" s="21"/>
      <c r="P653" s="21"/>
    </row>
    <row r="654" spans="1:16" s="16" customFormat="1" ht="30" customHeight="1">
      <c r="A654" s="21"/>
      <c r="B654" s="21" t="str">
        <f t="shared" si="10"/>
        <v/>
      </c>
      <c r="C654" s="170"/>
      <c r="D654" s="168"/>
      <c r="E654" s="154" t="str">
        <f>IFERROR(VLOOKUP(D654,CADA_PROD!D:H,5,0),"")</f>
        <v/>
      </c>
      <c r="F654" s="169"/>
      <c r="G654" s="170"/>
      <c r="H654" s="171"/>
      <c r="I654" s="172" t="str">
        <f>IF(D654="","",SUMIFS(MOVI_ENTR!I:I,MOVI_ENTR!D:D,D654,MOVI_ENTR!O:O,L654)-SUMIFS(MOVI_SAID!H:H,MOVI_SAID!D:D,D654,MOVI_SAID!L:L,L654))</f>
        <v/>
      </c>
      <c r="J654" s="153" t="str">
        <f>IF(D654="","",VLOOKUP(D654,CADA_PROD!D:G,4,0)*H654)</f>
        <v/>
      </c>
      <c r="K654" s="14"/>
      <c r="L654" s="14"/>
      <c r="M654" s="21"/>
      <c r="N654" s="21"/>
      <c r="O654" s="21"/>
      <c r="P654" s="21"/>
    </row>
    <row r="655" spans="1:16" s="16" customFormat="1" ht="30" customHeight="1">
      <c r="A655" s="21"/>
      <c r="B655" s="21" t="str">
        <f t="shared" si="10"/>
        <v/>
      </c>
      <c r="C655" s="170"/>
      <c r="D655" s="168"/>
      <c r="E655" s="154" t="str">
        <f>IFERROR(VLOOKUP(D655,CADA_PROD!D:H,5,0),"")</f>
        <v/>
      </c>
      <c r="F655" s="169"/>
      <c r="G655" s="170"/>
      <c r="H655" s="171"/>
      <c r="I655" s="172" t="str">
        <f>IF(D655="","",SUMIFS(MOVI_ENTR!I:I,MOVI_ENTR!D:D,D655,MOVI_ENTR!O:O,L655)-SUMIFS(MOVI_SAID!H:H,MOVI_SAID!D:D,D655,MOVI_SAID!L:L,L655))</f>
        <v/>
      </c>
      <c r="J655" s="153" t="str">
        <f>IF(D655="","",VLOOKUP(D655,CADA_PROD!D:G,4,0)*H655)</f>
        <v/>
      </c>
      <c r="K655" s="14"/>
      <c r="L655" s="14"/>
      <c r="M655" s="21"/>
      <c r="N655" s="21"/>
      <c r="O655" s="21"/>
      <c r="P655" s="21"/>
    </row>
    <row r="656" spans="1:16" s="16" customFormat="1" ht="30" customHeight="1">
      <c r="A656" s="21"/>
      <c r="B656" s="21" t="str">
        <f t="shared" si="10"/>
        <v/>
      </c>
      <c r="C656" s="170"/>
      <c r="D656" s="168"/>
      <c r="E656" s="154" t="str">
        <f>IFERROR(VLOOKUP(D656,CADA_PROD!D:H,5,0),"")</f>
        <v/>
      </c>
      <c r="F656" s="169"/>
      <c r="G656" s="170"/>
      <c r="H656" s="171"/>
      <c r="I656" s="172" t="str">
        <f>IF(D656="","",SUMIFS(MOVI_ENTR!I:I,MOVI_ENTR!D:D,D656,MOVI_ENTR!O:O,L656)-SUMIFS(MOVI_SAID!H:H,MOVI_SAID!D:D,D656,MOVI_SAID!L:L,L656))</f>
        <v/>
      </c>
      <c r="J656" s="153" t="str">
        <f>IF(D656="","",VLOOKUP(D656,CADA_PROD!D:G,4,0)*H656)</f>
        <v/>
      </c>
      <c r="K656" s="14"/>
      <c r="L656" s="14"/>
      <c r="M656" s="21"/>
      <c r="N656" s="21"/>
      <c r="O656" s="21"/>
      <c r="P656" s="21"/>
    </row>
    <row r="657" spans="1:16" s="16" customFormat="1" ht="30" customHeight="1">
      <c r="A657" s="21"/>
      <c r="B657" s="21" t="str">
        <f t="shared" si="10"/>
        <v/>
      </c>
      <c r="C657" s="170"/>
      <c r="D657" s="168"/>
      <c r="E657" s="154" t="str">
        <f>IFERROR(VLOOKUP(D657,CADA_PROD!D:H,5,0),"")</f>
        <v/>
      </c>
      <c r="F657" s="169"/>
      <c r="G657" s="170"/>
      <c r="H657" s="171"/>
      <c r="I657" s="172" t="str">
        <f>IF(D657="","",SUMIFS(MOVI_ENTR!I:I,MOVI_ENTR!D:D,D657,MOVI_ENTR!O:O,L657)-SUMIFS(MOVI_SAID!H:H,MOVI_SAID!D:D,D657,MOVI_SAID!L:L,L657))</f>
        <v/>
      </c>
      <c r="J657" s="153" t="str">
        <f>IF(D657="","",VLOOKUP(D657,CADA_PROD!D:G,4,0)*H657)</f>
        <v/>
      </c>
      <c r="K657" s="14"/>
      <c r="L657" s="14"/>
      <c r="M657" s="21"/>
      <c r="N657" s="21"/>
      <c r="O657" s="21"/>
      <c r="P657" s="21"/>
    </row>
    <row r="658" spans="1:16" s="16" customFormat="1" ht="30" customHeight="1">
      <c r="A658" s="21"/>
      <c r="B658" s="21" t="str">
        <f t="shared" si="10"/>
        <v/>
      </c>
      <c r="C658" s="170"/>
      <c r="D658" s="168"/>
      <c r="E658" s="154" t="str">
        <f>IFERROR(VLOOKUP(D658,CADA_PROD!D:H,5,0),"")</f>
        <v/>
      </c>
      <c r="F658" s="169"/>
      <c r="G658" s="170"/>
      <c r="H658" s="171"/>
      <c r="I658" s="172" t="str">
        <f>IF(D658="","",SUMIFS(MOVI_ENTR!I:I,MOVI_ENTR!D:D,D658,MOVI_ENTR!O:O,L658)-SUMIFS(MOVI_SAID!H:H,MOVI_SAID!D:D,D658,MOVI_SAID!L:L,L658))</f>
        <v/>
      </c>
      <c r="J658" s="153" t="str">
        <f>IF(D658="","",VLOOKUP(D658,CADA_PROD!D:G,4,0)*H658)</f>
        <v/>
      </c>
      <c r="K658" s="14"/>
      <c r="L658" s="14"/>
      <c r="M658" s="21"/>
      <c r="N658" s="21"/>
      <c r="O658" s="21"/>
      <c r="P658" s="21"/>
    </row>
    <row r="659" spans="1:16" s="16" customFormat="1" ht="30" customHeight="1">
      <c r="A659" s="21"/>
      <c r="B659" s="21" t="str">
        <f t="shared" si="10"/>
        <v/>
      </c>
      <c r="C659" s="170"/>
      <c r="D659" s="168"/>
      <c r="E659" s="154" t="str">
        <f>IFERROR(VLOOKUP(D659,CADA_PROD!D:H,5,0),"")</f>
        <v/>
      </c>
      <c r="F659" s="169"/>
      <c r="G659" s="170"/>
      <c r="H659" s="171"/>
      <c r="I659" s="172" t="str">
        <f>IF(D659="","",SUMIFS(MOVI_ENTR!I:I,MOVI_ENTR!D:D,D659,MOVI_ENTR!O:O,L659)-SUMIFS(MOVI_SAID!H:H,MOVI_SAID!D:D,D659,MOVI_SAID!L:L,L659))</f>
        <v/>
      </c>
      <c r="J659" s="153" t="str">
        <f>IF(D659="","",VLOOKUP(D659,CADA_PROD!D:G,4,0)*H659)</f>
        <v/>
      </c>
      <c r="K659" s="14"/>
      <c r="L659" s="14"/>
      <c r="M659" s="21"/>
      <c r="N659" s="21"/>
      <c r="O659" s="21"/>
      <c r="P659" s="21"/>
    </row>
    <row r="660" spans="1:16" s="16" customFormat="1" ht="30" customHeight="1">
      <c r="A660" s="21"/>
      <c r="B660" s="21" t="str">
        <f t="shared" si="10"/>
        <v/>
      </c>
      <c r="C660" s="170"/>
      <c r="D660" s="168"/>
      <c r="E660" s="154" t="str">
        <f>IFERROR(VLOOKUP(D660,CADA_PROD!D:H,5,0),"")</f>
        <v/>
      </c>
      <c r="F660" s="169"/>
      <c r="G660" s="170"/>
      <c r="H660" s="171"/>
      <c r="I660" s="172" t="str">
        <f>IF(D660="","",SUMIFS(MOVI_ENTR!I:I,MOVI_ENTR!D:D,D660,MOVI_ENTR!O:O,L660)-SUMIFS(MOVI_SAID!H:H,MOVI_SAID!D:D,D660,MOVI_SAID!L:L,L660))</f>
        <v/>
      </c>
      <c r="J660" s="153" t="str">
        <f>IF(D660="","",VLOOKUP(D660,CADA_PROD!D:G,4,0)*H660)</f>
        <v/>
      </c>
      <c r="K660" s="14"/>
      <c r="L660" s="14"/>
      <c r="M660" s="21"/>
      <c r="N660" s="21"/>
      <c r="O660" s="21"/>
      <c r="P660" s="21"/>
    </row>
    <row r="661" spans="1:16" s="16" customFormat="1" ht="30" customHeight="1">
      <c r="A661" s="21"/>
      <c r="B661" s="21" t="str">
        <f t="shared" si="10"/>
        <v/>
      </c>
      <c r="C661" s="170"/>
      <c r="D661" s="168"/>
      <c r="E661" s="154" t="str">
        <f>IFERROR(VLOOKUP(D661,CADA_PROD!D:H,5,0),"")</f>
        <v/>
      </c>
      <c r="F661" s="169"/>
      <c r="G661" s="170"/>
      <c r="H661" s="171"/>
      <c r="I661" s="172" t="str">
        <f>IF(D661="","",SUMIFS(MOVI_ENTR!I:I,MOVI_ENTR!D:D,D661,MOVI_ENTR!O:O,L661)-SUMIFS(MOVI_SAID!H:H,MOVI_SAID!D:D,D661,MOVI_SAID!L:L,L661))</f>
        <v/>
      </c>
      <c r="J661" s="153" t="str">
        <f>IF(D661="","",VLOOKUP(D661,CADA_PROD!D:G,4,0)*H661)</f>
        <v/>
      </c>
      <c r="K661" s="14"/>
      <c r="L661" s="14"/>
      <c r="M661" s="21"/>
      <c r="N661" s="21"/>
      <c r="O661" s="21"/>
      <c r="P661" s="21"/>
    </row>
    <row r="662" spans="1:16" s="16" customFormat="1" ht="30" customHeight="1">
      <c r="A662" s="21"/>
      <c r="B662" s="21" t="str">
        <f t="shared" si="10"/>
        <v/>
      </c>
      <c r="C662" s="170"/>
      <c r="D662" s="168"/>
      <c r="E662" s="154" t="str">
        <f>IFERROR(VLOOKUP(D662,CADA_PROD!D:H,5,0),"")</f>
        <v/>
      </c>
      <c r="F662" s="169"/>
      <c r="G662" s="170"/>
      <c r="H662" s="171"/>
      <c r="I662" s="172" t="str">
        <f>IF(D662="","",SUMIFS(MOVI_ENTR!I:I,MOVI_ENTR!D:D,D662,MOVI_ENTR!O:O,L662)-SUMIFS(MOVI_SAID!H:H,MOVI_SAID!D:D,D662,MOVI_SAID!L:L,L662))</f>
        <v/>
      </c>
      <c r="J662" s="153" t="str">
        <f>IF(D662="","",VLOOKUP(D662,CADA_PROD!D:G,4,0)*H662)</f>
        <v/>
      </c>
      <c r="K662" s="14"/>
      <c r="L662" s="14"/>
      <c r="M662" s="21"/>
      <c r="N662" s="21"/>
      <c r="O662" s="21"/>
      <c r="P662" s="21"/>
    </row>
    <row r="663" spans="1:16" s="16" customFormat="1" ht="30" customHeight="1">
      <c r="A663" s="21"/>
      <c r="B663" s="21" t="str">
        <f t="shared" si="10"/>
        <v/>
      </c>
      <c r="C663" s="170"/>
      <c r="D663" s="168"/>
      <c r="E663" s="154" t="str">
        <f>IFERROR(VLOOKUP(D663,CADA_PROD!D:H,5,0),"")</f>
        <v/>
      </c>
      <c r="F663" s="169"/>
      <c r="G663" s="170"/>
      <c r="H663" s="171"/>
      <c r="I663" s="172" t="str">
        <f>IF(D663="","",SUMIFS(MOVI_ENTR!I:I,MOVI_ENTR!D:D,D663,MOVI_ENTR!O:O,L663)-SUMIFS(MOVI_SAID!H:H,MOVI_SAID!D:D,D663,MOVI_SAID!L:L,L663))</f>
        <v/>
      </c>
      <c r="J663" s="153" t="str">
        <f>IF(D663="","",VLOOKUP(D663,CADA_PROD!D:G,4,0)*H663)</f>
        <v/>
      </c>
      <c r="K663" s="14"/>
      <c r="L663" s="14"/>
      <c r="M663" s="21"/>
      <c r="N663" s="21"/>
      <c r="O663" s="21"/>
      <c r="P663" s="21"/>
    </row>
    <row r="664" spans="1:16" s="16" customFormat="1" ht="30" customHeight="1">
      <c r="A664" s="21"/>
      <c r="B664" s="21" t="str">
        <f t="shared" si="10"/>
        <v/>
      </c>
      <c r="C664" s="170"/>
      <c r="D664" s="168"/>
      <c r="E664" s="154" t="str">
        <f>IFERROR(VLOOKUP(D664,CADA_PROD!D:H,5,0),"")</f>
        <v/>
      </c>
      <c r="F664" s="169"/>
      <c r="G664" s="170"/>
      <c r="H664" s="171"/>
      <c r="I664" s="172" t="str">
        <f>IF(D664="","",SUMIFS(MOVI_ENTR!I:I,MOVI_ENTR!D:D,D664,MOVI_ENTR!O:O,L664)-SUMIFS(MOVI_SAID!H:H,MOVI_SAID!D:D,D664,MOVI_SAID!L:L,L664))</f>
        <v/>
      </c>
      <c r="J664" s="153" t="str">
        <f>IF(D664="","",VLOOKUP(D664,CADA_PROD!D:G,4,0)*H664)</f>
        <v/>
      </c>
      <c r="K664" s="14"/>
      <c r="L664" s="14"/>
      <c r="M664" s="21"/>
      <c r="N664" s="21"/>
      <c r="O664" s="21"/>
      <c r="P664" s="21"/>
    </row>
    <row r="665" spans="1:16" s="16" customFormat="1" ht="30" customHeight="1">
      <c r="A665" s="21"/>
      <c r="B665" s="21" t="str">
        <f t="shared" si="10"/>
        <v/>
      </c>
      <c r="C665" s="170"/>
      <c r="D665" s="168"/>
      <c r="E665" s="154" t="str">
        <f>IFERROR(VLOOKUP(D665,CADA_PROD!D:H,5,0),"")</f>
        <v/>
      </c>
      <c r="F665" s="169"/>
      <c r="G665" s="170"/>
      <c r="H665" s="171"/>
      <c r="I665" s="172" t="str">
        <f>IF(D665="","",SUMIFS(MOVI_ENTR!I:I,MOVI_ENTR!D:D,D665,MOVI_ENTR!O:O,L665)-SUMIFS(MOVI_SAID!H:H,MOVI_SAID!D:D,D665,MOVI_SAID!L:L,L665))</f>
        <v/>
      </c>
      <c r="J665" s="153" t="str">
        <f>IF(D665="","",VLOOKUP(D665,CADA_PROD!D:G,4,0)*H665)</f>
        <v/>
      </c>
      <c r="K665" s="14"/>
      <c r="L665" s="14"/>
      <c r="M665" s="21"/>
      <c r="N665" s="21"/>
      <c r="O665" s="21"/>
      <c r="P665" s="21"/>
    </row>
    <row r="666" spans="1:16" s="16" customFormat="1" ht="30" customHeight="1">
      <c r="A666" s="21"/>
      <c r="B666" s="21" t="str">
        <f t="shared" si="10"/>
        <v/>
      </c>
      <c r="C666" s="170"/>
      <c r="D666" s="168"/>
      <c r="E666" s="154" t="str">
        <f>IFERROR(VLOOKUP(D666,CADA_PROD!D:H,5,0),"")</f>
        <v/>
      </c>
      <c r="F666" s="169"/>
      <c r="G666" s="170"/>
      <c r="H666" s="171"/>
      <c r="I666" s="172" t="str">
        <f>IF(D666="","",SUMIFS(MOVI_ENTR!I:I,MOVI_ENTR!D:D,D666,MOVI_ENTR!O:O,L666)-SUMIFS(MOVI_SAID!H:H,MOVI_SAID!D:D,D666,MOVI_SAID!L:L,L666))</f>
        <v/>
      </c>
      <c r="J666" s="153" t="str">
        <f>IF(D666="","",VLOOKUP(D666,CADA_PROD!D:G,4,0)*H666)</f>
        <v/>
      </c>
      <c r="K666" s="14"/>
      <c r="L666" s="14"/>
      <c r="M666" s="21"/>
      <c r="N666" s="21"/>
      <c r="O666" s="21"/>
      <c r="P666" s="21"/>
    </row>
    <row r="667" spans="1:16" s="16" customFormat="1" ht="30" customHeight="1">
      <c r="A667" s="21"/>
      <c r="B667" s="21" t="str">
        <f t="shared" si="10"/>
        <v/>
      </c>
      <c r="C667" s="170"/>
      <c r="D667" s="168"/>
      <c r="E667" s="154" t="str">
        <f>IFERROR(VLOOKUP(D667,CADA_PROD!D:H,5,0),"")</f>
        <v/>
      </c>
      <c r="F667" s="169"/>
      <c r="G667" s="170"/>
      <c r="H667" s="171"/>
      <c r="I667" s="172" t="str">
        <f>IF(D667="","",SUMIFS(MOVI_ENTR!I:I,MOVI_ENTR!D:D,D667,MOVI_ENTR!O:O,L667)-SUMIFS(MOVI_SAID!H:H,MOVI_SAID!D:D,D667,MOVI_SAID!L:L,L667))</f>
        <v/>
      </c>
      <c r="J667" s="153" t="str">
        <f>IF(D667="","",VLOOKUP(D667,CADA_PROD!D:G,4,0)*H667)</f>
        <v/>
      </c>
      <c r="K667" s="14"/>
      <c r="L667" s="14"/>
      <c r="M667" s="21"/>
      <c r="N667" s="21"/>
      <c r="O667" s="21"/>
      <c r="P667" s="21"/>
    </row>
    <row r="668" spans="1:16" s="16" customFormat="1" ht="30" customHeight="1">
      <c r="A668" s="21"/>
      <c r="B668" s="21" t="str">
        <f t="shared" si="10"/>
        <v/>
      </c>
      <c r="C668" s="170"/>
      <c r="D668" s="168"/>
      <c r="E668" s="154" t="str">
        <f>IFERROR(VLOOKUP(D668,CADA_PROD!D:H,5,0),"")</f>
        <v/>
      </c>
      <c r="F668" s="169"/>
      <c r="G668" s="170"/>
      <c r="H668" s="171"/>
      <c r="I668" s="172" t="str">
        <f>IF(D668="","",SUMIFS(MOVI_ENTR!I:I,MOVI_ENTR!D:D,D668,MOVI_ENTR!O:O,L668)-SUMIFS(MOVI_SAID!H:H,MOVI_SAID!D:D,D668,MOVI_SAID!L:L,L668))</f>
        <v/>
      </c>
      <c r="J668" s="153" t="str">
        <f>IF(D668="","",VLOOKUP(D668,CADA_PROD!D:G,4,0)*H668)</f>
        <v/>
      </c>
      <c r="K668" s="14"/>
      <c r="L668" s="14"/>
      <c r="M668" s="21"/>
      <c r="N668" s="21"/>
      <c r="O668" s="21"/>
      <c r="P668" s="21"/>
    </row>
    <row r="669" spans="1:16" s="16" customFormat="1" ht="30" customHeight="1">
      <c r="A669" s="21"/>
      <c r="B669" s="21" t="str">
        <f t="shared" si="10"/>
        <v/>
      </c>
      <c r="C669" s="170"/>
      <c r="D669" s="168"/>
      <c r="E669" s="154" t="str">
        <f>IFERROR(VLOOKUP(D669,CADA_PROD!D:H,5,0),"")</f>
        <v/>
      </c>
      <c r="F669" s="169"/>
      <c r="G669" s="170"/>
      <c r="H669" s="171"/>
      <c r="I669" s="172" t="str">
        <f>IF(D669="","",SUMIFS(MOVI_ENTR!I:I,MOVI_ENTR!D:D,D669,MOVI_ENTR!O:O,L669)-SUMIFS(MOVI_SAID!H:H,MOVI_SAID!D:D,D669,MOVI_SAID!L:L,L669))</f>
        <v/>
      </c>
      <c r="J669" s="153" t="str">
        <f>IF(D669="","",VLOOKUP(D669,CADA_PROD!D:G,4,0)*H669)</f>
        <v/>
      </c>
      <c r="K669" s="14"/>
      <c r="L669" s="14"/>
      <c r="M669" s="21"/>
      <c r="N669" s="21"/>
      <c r="O669" s="21"/>
      <c r="P669" s="21"/>
    </row>
    <row r="670" spans="1:16" s="16" customFormat="1" ht="30" customHeight="1">
      <c r="A670" s="21"/>
      <c r="B670" s="21" t="str">
        <f t="shared" si="10"/>
        <v/>
      </c>
      <c r="C670" s="170"/>
      <c r="D670" s="168"/>
      <c r="E670" s="154" t="str">
        <f>IFERROR(VLOOKUP(D670,CADA_PROD!D:H,5,0),"")</f>
        <v/>
      </c>
      <c r="F670" s="169"/>
      <c r="G670" s="170"/>
      <c r="H670" s="171"/>
      <c r="I670" s="172" t="str">
        <f>IF(D670="","",SUMIFS(MOVI_ENTR!I:I,MOVI_ENTR!D:D,D670,MOVI_ENTR!O:O,L670)-SUMIFS(MOVI_SAID!H:H,MOVI_SAID!D:D,D670,MOVI_SAID!L:L,L670))</f>
        <v/>
      </c>
      <c r="J670" s="153" t="str">
        <f>IF(D670="","",VLOOKUP(D670,CADA_PROD!D:G,4,0)*H670)</f>
        <v/>
      </c>
      <c r="K670" s="14"/>
      <c r="L670" s="14"/>
      <c r="M670" s="21"/>
      <c r="N670" s="21"/>
      <c r="O670" s="21"/>
      <c r="P670" s="21"/>
    </row>
    <row r="671" spans="1:16" s="16" customFormat="1" ht="30" customHeight="1">
      <c r="A671" s="21"/>
      <c r="B671" s="21" t="str">
        <f t="shared" si="10"/>
        <v/>
      </c>
      <c r="C671" s="170"/>
      <c r="D671" s="168"/>
      <c r="E671" s="154" t="str">
        <f>IFERROR(VLOOKUP(D671,CADA_PROD!D:H,5,0),"")</f>
        <v/>
      </c>
      <c r="F671" s="169"/>
      <c r="G671" s="170"/>
      <c r="H671" s="171"/>
      <c r="I671" s="172" t="str">
        <f>IF(D671="","",SUMIFS(MOVI_ENTR!I:I,MOVI_ENTR!D:D,D671,MOVI_ENTR!O:O,L671)-SUMIFS(MOVI_SAID!H:H,MOVI_SAID!D:D,D671,MOVI_SAID!L:L,L671))</f>
        <v/>
      </c>
      <c r="J671" s="153" t="str">
        <f>IF(D671="","",VLOOKUP(D671,CADA_PROD!D:G,4,0)*H671)</f>
        <v/>
      </c>
      <c r="K671" s="14"/>
      <c r="L671" s="14"/>
      <c r="M671" s="21"/>
      <c r="N671" s="21"/>
      <c r="O671" s="21"/>
      <c r="P671" s="21"/>
    </row>
    <row r="672" spans="1:16" s="16" customFormat="1" ht="30" customHeight="1">
      <c r="A672" s="21"/>
      <c r="B672" s="21" t="str">
        <f t="shared" si="10"/>
        <v/>
      </c>
      <c r="C672" s="170"/>
      <c r="D672" s="168"/>
      <c r="E672" s="154" t="str">
        <f>IFERROR(VLOOKUP(D672,CADA_PROD!D:H,5,0),"")</f>
        <v/>
      </c>
      <c r="F672" s="169"/>
      <c r="G672" s="170"/>
      <c r="H672" s="171"/>
      <c r="I672" s="172" t="str">
        <f>IF(D672="","",SUMIFS(MOVI_ENTR!I:I,MOVI_ENTR!D:D,D672,MOVI_ENTR!O:O,L672)-SUMIFS(MOVI_SAID!H:H,MOVI_SAID!D:D,D672,MOVI_SAID!L:L,L672))</f>
        <v/>
      </c>
      <c r="J672" s="153" t="str">
        <f>IF(D672="","",VLOOKUP(D672,CADA_PROD!D:G,4,0)*H672)</f>
        <v/>
      </c>
      <c r="K672" s="14"/>
      <c r="L672" s="14"/>
      <c r="M672" s="21"/>
      <c r="N672" s="21"/>
      <c r="O672" s="21"/>
      <c r="P672" s="21"/>
    </row>
    <row r="673" spans="1:16" s="16" customFormat="1" ht="30" customHeight="1">
      <c r="A673" s="21"/>
      <c r="B673" s="21" t="str">
        <f t="shared" si="10"/>
        <v/>
      </c>
      <c r="C673" s="170"/>
      <c r="D673" s="168"/>
      <c r="E673" s="154" t="str">
        <f>IFERROR(VLOOKUP(D673,CADA_PROD!D:H,5,0),"")</f>
        <v/>
      </c>
      <c r="F673" s="169"/>
      <c r="G673" s="170"/>
      <c r="H673" s="171"/>
      <c r="I673" s="172" t="str">
        <f>IF(D673="","",SUMIFS(MOVI_ENTR!I:I,MOVI_ENTR!D:D,D673,MOVI_ENTR!O:O,L673)-SUMIFS(MOVI_SAID!H:H,MOVI_SAID!D:D,D673,MOVI_SAID!L:L,L673))</f>
        <v/>
      </c>
      <c r="J673" s="153" t="str">
        <f>IF(D673="","",VLOOKUP(D673,CADA_PROD!D:G,4,0)*H673)</f>
        <v/>
      </c>
      <c r="K673" s="14"/>
      <c r="L673" s="14"/>
      <c r="M673" s="21"/>
      <c r="N673" s="21"/>
      <c r="O673" s="21"/>
      <c r="P673" s="21"/>
    </row>
    <row r="674" spans="1:16" s="16" customFormat="1" ht="30" customHeight="1">
      <c r="A674" s="21"/>
      <c r="B674" s="21" t="str">
        <f t="shared" si="10"/>
        <v/>
      </c>
      <c r="C674" s="170"/>
      <c r="D674" s="168"/>
      <c r="E674" s="154" t="str">
        <f>IFERROR(VLOOKUP(D674,CADA_PROD!D:H,5,0),"")</f>
        <v/>
      </c>
      <c r="F674" s="169"/>
      <c r="G674" s="170"/>
      <c r="H674" s="171"/>
      <c r="I674" s="172" t="str">
        <f>IF(D674="","",SUMIFS(MOVI_ENTR!I:I,MOVI_ENTR!D:D,D674,MOVI_ENTR!O:O,L674)-SUMIFS(MOVI_SAID!H:H,MOVI_SAID!D:D,D674,MOVI_SAID!L:L,L674))</f>
        <v/>
      </c>
      <c r="J674" s="153" t="str">
        <f>IF(D674="","",VLOOKUP(D674,CADA_PROD!D:G,4,0)*H674)</f>
        <v/>
      </c>
      <c r="K674" s="14"/>
      <c r="L674" s="14"/>
      <c r="M674" s="21"/>
      <c r="N674" s="21"/>
      <c r="O674" s="21"/>
      <c r="P674" s="21"/>
    </row>
    <row r="675" spans="1:16" s="16" customFormat="1" ht="30" customHeight="1">
      <c r="A675" s="21"/>
      <c r="B675" s="21" t="str">
        <f t="shared" si="10"/>
        <v/>
      </c>
      <c r="C675" s="170"/>
      <c r="D675" s="168"/>
      <c r="E675" s="154" t="str">
        <f>IFERROR(VLOOKUP(D675,CADA_PROD!D:H,5,0),"")</f>
        <v/>
      </c>
      <c r="F675" s="169"/>
      <c r="G675" s="170"/>
      <c r="H675" s="171"/>
      <c r="I675" s="172" t="str">
        <f>IF(D675="","",SUMIFS(MOVI_ENTR!I:I,MOVI_ENTR!D:D,D675,MOVI_ENTR!O:O,L675)-SUMIFS(MOVI_SAID!H:H,MOVI_SAID!D:D,D675,MOVI_SAID!L:L,L675))</f>
        <v/>
      </c>
      <c r="J675" s="153" t="str">
        <f>IF(D675="","",VLOOKUP(D675,CADA_PROD!D:G,4,0)*H675)</f>
        <v/>
      </c>
      <c r="K675" s="14"/>
      <c r="L675" s="14"/>
      <c r="M675" s="21"/>
      <c r="N675" s="21"/>
      <c r="O675" s="21"/>
      <c r="P675" s="21"/>
    </row>
    <row r="676" spans="1:16" s="16" customFormat="1" ht="30" customHeight="1">
      <c r="A676" s="21"/>
      <c r="B676" s="21" t="str">
        <f t="shared" si="10"/>
        <v/>
      </c>
      <c r="C676" s="170"/>
      <c r="D676" s="168"/>
      <c r="E676" s="154" t="str">
        <f>IFERROR(VLOOKUP(D676,CADA_PROD!D:H,5,0),"")</f>
        <v/>
      </c>
      <c r="F676" s="169"/>
      <c r="G676" s="170"/>
      <c r="H676" s="171"/>
      <c r="I676" s="172" t="str">
        <f>IF(D676="","",SUMIFS(MOVI_ENTR!I:I,MOVI_ENTR!D:D,D676,MOVI_ENTR!O:O,L676)-SUMIFS(MOVI_SAID!H:H,MOVI_SAID!D:D,D676,MOVI_SAID!L:L,L676))</f>
        <v/>
      </c>
      <c r="J676" s="153" t="str">
        <f>IF(D676="","",VLOOKUP(D676,CADA_PROD!D:G,4,0)*H676)</f>
        <v/>
      </c>
      <c r="K676" s="14"/>
      <c r="L676" s="14"/>
      <c r="M676" s="21"/>
      <c r="N676" s="21"/>
      <c r="O676" s="21"/>
      <c r="P676" s="21"/>
    </row>
    <row r="677" spans="1:16" s="16" customFormat="1" ht="30" customHeight="1">
      <c r="A677" s="21"/>
      <c r="B677" s="21" t="str">
        <f t="shared" si="10"/>
        <v/>
      </c>
      <c r="C677" s="170"/>
      <c r="D677" s="168"/>
      <c r="E677" s="154" t="str">
        <f>IFERROR(VLOOKUP(D677,CADA_PROD!D:H,5,0),"")</f>
        <v/>
      </c>
      <c r="F677" s="169"/>
      <c r="G677" s="170"/>
      <c r="H677" s="171"/>
      <c r="I677" s="172" t="str">
        <f>IF(D677="","",SUMIFS(MOVI_ENTR!I:I,MOVI_ENTR!D:D,D677,MOVI_ENTR!O:O,L677)-SUMIFS(MOVI_SAID!H:H,MOVI_SAID!D:D,D677,MOVI_SAID!L:L,L677))</f>
        <v/>
      </c>
      <c r="J677" s="153" t="str">
        <f>IF(D677="","",VLOOKUP(D677,CADA_PROD!D:G,4,0)*H677)</f>
        <v/>
      </c>
      <c r="K677" s="14"/>
      <c r="L677" s="14"/>
      <c r="M677" s="21"/>
      <c r="N677" s="21"/>
      <c r="O677" s="21"/>
      <c r="P677" s="21"/>
    </row>
    <row r="678" spans="1:16" s="16" customFormat="1" ht="30" customHeight="1">
      <c r="A678" s="21"/>
      <c r="B678" s="21" t="str">
        <f t="shared" si="10"/>
        <v/>
      </c>
      <c r="C678" s="170"/>
      <c r="D678" s="168"/>
      <c r="E678" s="154" t="str">
        <f>IFERROR(VLOOKUP(D678,CADA_PROD!D:H,5,0),"")</f>
        <v/>
      </c>
      <c r="F678" s="169"/>
      <c r="G678" s="170"/>
      <c r="H678" s="171"/>
      <c r="I678" s="172" t="str">
        <f>IF(D678="","",SUMIFS(MOVI_ENTR!I:I,MOVI_ENTR!D:D,D678,MOVI_ENTR!O:O,L678)-SUMIFS(MOVI_SAID!H:H,MOVI_SAID!D:D,D678,MOVI_SAID!L:L,L678))</f>
        <v/>
      </c>
      <c r="J678" s="153" t="str">
        <f>IF(D678="","",VLOOKUP(D678,CADA_PROD!D:G,4,0)*H678)</f>
        <v/>
      </c>
      <c r="K678" s="14"/>
      <c r="L678" s="14"/>
      <c r="M678" s="21"/>
      <c r="N678" s="21"/>
      <c r="O678" s="21"/>
      <c r="P678" s="21"/>
    </row>
    <row r="679" spans="1:16" s="16" customFormat="1" ht="30" customHeight="1">
      <c r="A679" s="21"/>
      <c r="B679" s="21" t="str">
        <f t="shared" si="10"/>
        <v/>
      </c>
      <c r="C679" s="170"/>
      <c r="D679" s="168"/>
      <c r="E679" s="154" t="str">
        <f>IFERROR(VLOOKUP(D679,CADA_PROD!D:H,5,0),"")</f>
        <v/>
      </c>
      <c r="F679" s="169"/>
      <c r="G679" s="170"/>
      <c r="H679" s="171"/>
      <c r="I679" s="172" t="str">
        <f>IF(D679="","",SUMIFS(MOVI_ENTR!I:I,MOVI_ENTR!D:D,D679,MOVI_ENTR!O:O,L679)-SUMIFS(MOVI_SAID!H:H,MOVI_SAID!D:D,D679,MOVI_SAID!L:L,L679))</f>
        <v/>
      </c>
      <c r="J679" s="153" t="str">
        <f>IF(D679="","",VLOOKUP(D679,CADA_PROD!D:G,4,0)*H679)</f>
        <v/>
      </c>
      <c r="K679" s="14"/>
      <c r="L679" s="14"/>
      <c r="M679" s="21"/>
      <c r="N679" s="21"/>
      <c r="O679" s="21"/>
      <c r="P679" s="21"/>
    </row>
    <row r="680" spans="1:16" s="16" customFormat="1" ht="30" customHeight="1">
      <c r="A680" s="21"/>
      <c r="B680" s="21" t="str">
        <f t="shared" si="10"/>
        <v/>
      </c>
      <c r="C680" s="170"/>
      <c r="D680" s="168"/>
      <c r="E680" s="154" t="str">
        <f>IFERROR(VLOOKUP(D680,CADA_PROD!D:H,5,0),"")</f>
        <v/>
      </c>
      <c r="F680" s="169"/>
      <c r="G680" s="170"/>
      <c r="H680" s="171"/>
      <c r="I680" s="172" t="str">
        <f>IF(D680="","",SUMIFS(MOVI_ENTR!I:I,MOVI_ENTR!D:D,D680,MOVI_ENTR!O:O,L680)-SUMIFS(MOVI_SAID!H:H,MOVI_SAID!D:D,D680,MOVI_SAID!L:L,L680))</f>
        <v/>
      </c>
      <c r="J680" s="153" t="str">
        <f>IF(D680="","",VLOOKUP(D680,CADA_PROD!D:G,4,0)*H680)</f>
        <v/>
      </c>
      <c r="K680" s="14"/>
      <c r="L680" s="14"/>
      <c r="M680" s="21"/>
      <c r="N680" s="21"/>
      <c r="O680" s="21"/>
      <c r="P680" s="21"/>
    </row>
    <row r="681" spans="1:16" s="16" customFormat="1" ht="30" customHeight="1">
      <c r="A681" s="21"/>
      <c r="B681" s="21" t="str">
        <f t="shared" si="10"/>
        <v/>
      </c>
      <c r="C681" s="170"/>
      <c r="D681" s="168"/>
      <c r="E681" s="154" t="str">
        <f>IFERROR(VLOOKUP(D681,CADA_PROD!D:H,5,0),"")</f>
        <v/>
      </c>
      <c r="F681" s="169"/>
      <c r="G681" s="170"/>
      <c r="H681" s="171"/>
      <c r="I681" s="172" t="str">
        <f>IF(D681="","",SUMIFS(MOVI_ENTR!I:I,MOVI_ENTR!D:D,D681,MOVI_ENTR!O:O,L681)-SUMIFS(MOVI_SAID!H:H,MOVI_SAID!D:D,D681,MOVI_SAID!L:L,L681))</f>
        <v/>
      </c>
      <c r="J681" s="153" t="str">
        <f>IF(D681="","",VLOOKUP(D681,CADA_PROD!D:G,4,0)*H681)</f>
        <v/>
      </c>
      <c r="K681" s="14"/>
      <c r="L681" s="14"/>
      <c r="M681" s="21"/>
      <c r="N681" s="21"/>
      <c r="O681" s="21"/>
      <c r="P681" s="21"/>
    </row>
    <row r="682" spans="1:16" s="16" customFormat="1" ht="30" customHeight="1">
      <c r="A682" s="21"/>
      <c r="B682" s="21" t="str">
        <f t="shared" si="10"/>
        <v/>
      </c>
      <c r="C682" s="170"/>
      <c r="D682" s="168"/>
      <c r="E682" s="154" t="str">
        <f>IFERROR(VLOOKUP(D682,CADA_PROD!D:H,5,0),"")</f>
        <v/>
      </c>
      <c r="F682" s="169"/>
      <c r="G682" s="170"/>
      <c r="H682" s="171"/>
      <c r="I682" s="172" t="str">
        <f>IF(D682="","",SUMIFS(MOVI_ENTR!I:I,MOVI_ENTR!D:D,D682,MOVI_ENTR!O:O,L682)-SUMIFS(MOVI_SAID!H:H,MOVI_SAID!D:D,D682,MOVI_SAID!L:L,L682))</f>
        <v/>
      </c>
      <c r="J682" s="153" t="str">
        <f>IF(D682="","",VLOOKUP(D682,CADA_PROD!D:G,4,0)*H682)</f>
        <v/>
      </c>
      <c r="K682" s="14"/>
      <c r="L682" s="14"/>
      <c r="M682" s="21"/>
      <c r="N682" s="21"/>
      <c r="O682" s="21"/>
      <c r="P682" s="21"/>
    </row>
    <row r="683" spans="1:16" s="16" customFormat="1" ht="30" customHeight="1">
      <c r="A683" s="21"/>
      <c r="B683" s="21" t="str">
        <f t="shared" si="10"/>
        <v/>
      </c>
      <c r="C683" s="170"/>
      <c r="D683" s="168"/>
      <c r="E683" s="154" t="str">
        <f>IFERROR(VLOOKUP(D683,CADA_PROD!D:H,5,0),"")</f>
        <v/>
      </c>
      <c r="F683" s="169"/>
      <c r="G683" s="170"/>
      <c r="H683" s="171"/>
      <c r="I683" s="172" t="str">
        <f>IF(D683="","",SUMIFS(MOVI_ENTR!I:I,MOVI_ENTR!D:D,D683,MOVI_ENTR!O:O,L683)-SUMIFS(MOVI_SAID!H:H,MOVI_SAID!D:D,D683,MOVI_SAID!L:L,L683))</f>
        <v/>
      </c>
      <c r="J683" s="153" t="str">
        <f>IF(D683="","",VLOOKUP(D683,CADA_PROD!D:G,4,0)*H683)</f>
        <v/>
      </c>
      <c r="K683" s="14"/>
      <c r="L683" s="14"/>
      <c r="M683" s="21"/>
      <c r="N683" s="21"/>
      <c r="O683" s="21"/>
      <c r="P683" s="21"/>
    </row>
    <row r="684" spans="1:16" s="16" customFormat="1" ht="30" customHeight="1">
      <c r="A684" s="21"/>
      <c r="B684" s="21" t="str">
        <f t="shared" si="10"/>
        <v/>
      </c>
      <c r="C684" s="170"/>
      <c r="D684" s="168"/>
      <c r="E684" s="154" t="str">
        <f>IFERROR(VLOOKUP(D684,CADA_PROD!D:H,5,0),"")</f>
        <v/>
      </c>
      <c r="F684" s="169"/>
      <c r="G684" s="170"/>
      <c r="H684" s="171"/>
      <c r="I684" s="172" t="str">
        <f>IF(D684="","",SUMIFS(MOVI_ENTR!I:I,MOVI_ENTR!D:D,D684,MOVI_ENTR!O:O,L684)-SUMIFS(MOVI_SAID!H:H,MOVI_SAID!D:D,D684,MOVI_SAID!L:L,L684))</f>
        <v/>
      </c>
      <c r="J684" s="153" t="str">
        <f>IF(D684="","",VLOOKUP(D684,CADA_PROD!D:G,4,0)*H684)</f>
        <v/>
      </c>
      <c r="K684" s="14"/>
      <c r="L684" s="14"/>
      <c r="M684" s="21"/>
      <c r="N684" s="21"/>
      <c r="O684" s="21"/>
      <c r="P684" s="21"/>
    </row>
    <row r="685" spans="1:16" s="16" customFormat="1" ht="30" customHeight="1">
      <c r="A685" s="21"/>
      <c r="B685" s="21" t="str">
        <f t="shared" si="10"/>
        <v/>
      </c>
      <c r="C685" s="170"/>
      <c r="D685" s="168"/>
      <c r="E685" s="154" t="str">
        <f>IFERROR(VLOOKUP(D685,CADA_PROD!D:H,5,0),"")</f>
        <v/>
      </c>
      <c r="F685" s="169"/>
      <c r="G685" s="170"/>
      <c r="H685" s="171"/>
      <c r="I685" s="172" t="str">
        <f>IF(D685="","",SUMIFS(MOVI_ENTR!I:I,MOVI_ENTR!D:D,D685,MOVI_ENTR!O:O,L685)-SUMIFS(MOVI_SAID!H:H,MOVI_SAID!D:D,D685,MOVI_SAID!L:L,L685))</f>
        <v/>
      </c>
      <c r="J685" s="153" t="str">
        <f>IF(D685="","",VLOOKUP(D685,CADA_PROD!D:G,4,0)*H685)</f>
        <v/>
      </c>
      <c r="K685" s="14"/>
      <c r="L685" s="14"/>
      <c r="M685" s="21"/>
      <c r="N685" s="21"/>
      <c r="O685" s="21"/>
      <c r="P685" s="21"/>
    </row>
    <row r="686" spans="1:16" s="16" customFormat="1" ht="30" customHeight="1">
      <c r="A686" s="21"/>
      <c r="B686" s="21" t="str">
        <f t="shared" si="10"/>
        <v/>
      </c>
      <c r="C686" s="170"/>
      <c r="D686" s="168"/>
      <c r="E686" s="154" t="str">
        <f>IFERROR(VLOOKUP(D686,CADA_PROD!D:H,5,0),"")</f>
        <v/>
      </c>
      <c r="F686" s="169"/>
      <c r="G686" s="170"/>
      <c r="H686" s="171"/>
      <c r="I686" s="172" t="str">
        <f>IF(D686="","",SUMIFS(MOVI_ENTR!I:I,MOVI_ENTR!D:D,D686,MOVI_ENTR!O:O,L686)-SUMIFS(MOVI_SAID!H:H,MOVI_SAID!D:D,D686,MOVI_SAID!L:L,L686))</f>
        <v/>
      </c>
      <c r="J686" s="153" t="str">
        <f>IF(D686="","",VLOOKUP(D686,CADA_PROD!D:G,4,0)*H686)</f>
        <v/>
      </c>
      <c r="K686" s="14"/>
      <c r="L686" s="14"/>
      <c r="M686" s="21"/>
      <c r="N686" s="21"/>
      <c r="O686" s="21"/>
      <c r="P686" s="21"/>
    </row>
    <row r="687" spans="1:16" s="16" customFormat="1" ht="30" customHeight="1">
      <c r="A687" s="21"/>
      <c r="B687" s="21" t="str">
        <f t="shared" si="10"/>
        <v/>
      </c>
      <c r="C687" s="170"/>
      <c r="D687" s="168"/>
      <c r="E687" s="154" t="str">
        <f>IFERROR(VLOOKUP(D687,CADA_PROD!D:H,5,0),"")</f>
        <v/>
      </c>
      <c r="F687" s="169"/>
      <c r="G687" s="170"/>
      <c r="H687" s="171"/>
      <c r="I687" s="172" t="str">
        <f>IF(D687="","",SUMIFS(MOVI_ENTR!I:I,MOVI_ENTR!D:D,D687,MOVI_ENTR!O:O,L687)-SUMIFS(MOVI_SAID!H:H,MOVI_SAID!D:D,D687,MOVI_SAID!L:L,L687))</f>
        <v/>
      </c>
      <c r="J687" s="153" t="str">
        <f>IF(D687="","",VLOOKUP(D687,CADA_PROD!D:G,4,0)*H687)</f>
        <v/>
      </c>
      <c r="K687" s="14"/>
      <c r="L687" s="14"/>
      <c r="M687" s="21"/>
      <c r="N687" s="21"/>
      <c r="O687" s="21"/>
      <c r="P687" s="21"/>
    </row>
    <row r="688" spans="1:16" s="16" customFormat="1" ht="30" customHeight="1">
      <c r="A688" s="21"/>
      <c r="B688" s="21" t="str">
        <f t="shared" si="10"/>
        <v/>
      </c>
      <c r="C688" s="170"/>
      <c r="D688" s="168"/>
      <c r="E688" s="154" t="str">
        <f>IFERROR(VLOOKUP(D688,CADA_PROD!D:H,5,0),"")</f>
        <v/>
      </c>
      <c r="F688" s="169"/>
      <c r="G688" s="170"/>
      <c r="H688" s="171"/>
      <c r="I688" s="172" t="str">
        <f>IF(D688="","",SUMIFS(MOVI_ENTR!I:I,MOVI_ENTR!D:D,D688,MOVI_ENTR!O:O,L688)-SUMIFS(MOVI_SAID!H:H,MOVI_SAID!D:D,D688,MOVI_SAID!L:L,L688))</f>
        <v/>
      </c>
      <c r="J688" s="153" t="str">
        <f>IF(D688="","",VLOOKUP(D688,CADA_PROD!D:G,4,0)*H688)</f>
        <v/>
      </c>
      <c r="K688" s="14"/>
      <c r="L688" s="14"/>
      <c r="M688" s="21"/>
      <c r="N688" s="21"/>
      <c r="O688" s="21"/>
      <c r="P688" s="21"/>
    </row>
    <row r="689" spans="1:16" s="16" customFormat="1" ht="30" customHeight="1">
      <c r="A689" s="21"/>
      <c r="B689" s="21" t="str">
        <f t="shared" si="10"/>
        <v/>
      </c>
      <c r="C689" s="170"/>
      <c r="D689" s="168"/>
      <c r="E689" s="154" t="str">
        <f>IFERROR(VLOOKUP(D689,CADA_PROD!D:H,5,0),"")</f>
        <v/>
      </c>
      <c r="F689" s="169"/>
      <c r="G689" s="170"/>
      <c r="H689" s="171"/>
      <c r="I689" s="172" t="str">
        <f>IF(D689="","",SUMIFS(MOVI_ENTR!I:I,MOVI_ENTR!D:D,D689,MOVI_ENTR!O:O,L689)-SUMIFS(MOVI_SAID!H:H,MOVI_SAID!D:D,D689,MOVI_SAID!L:L,L689))</f>
        <v/>
      </c>
      <c r="J689" s="153" t="str">
        <f>IF(D689="","",VLOOKUP(D689,CADA_PROD!D:G,4,0)*H689)</f>
        <v/>
      </c>
      <c r="K689" s="14"/>
      <c r="L689" s="14"/>
      <c r="M689" s="21"/>
      <c r="N689" s="21"/>
      <c r="O689" s="21"/>
      <c r="P689" s="21"/>
    </row>
    <row r="690" spans="1:16" s="16" customFormat="1" ht="30" customHeight="1">
      <c r="A690" s="21"/>
      <c r="B690" s="21" t="str">
        <f t="shared" si="10"/>
        <v/>
      </c>
      <c r="C690" s="170"/>
      <c r="D690" s="168"/>
      <c r="E690" s="154" t="str">
        <f>IFERROR(VLOOKUP(D690,CADA_PROD!D:H,5,0),"")</f>
        <v/>
      </c>
      <c r="F690" s="169"/>
      <c r="G690" s="170"/>
      <c r="H690" s="171"/>
      <c r="I690" s="172" t="str">
        <f>IF(D690="","",SUMIFS(MOVI_ENTR!I:I,MOVI_ENTR!D:D,D690,MOVI_ENTR!O:O,L690)-SUMIFS(MOVI_SAID!H:H,MOVI_SAID!D:D,D690,MOVI_SAID!L:L,L690))</f>
        <v/>
      </c>
      <c r="J690" s="153" t="str">
        <f>IF(D690="","",VLOOKUP(D690,CADA_PROD!D:G,4,0)*H690)</f>
        <v/>
      </c>
      <c r="K690" s="14"/>
      <c r="L690" s="14"/>
      <c r="M690" s="21"/>
      <c r="N690" s="21"/>
      <c r="O690" s="21"/>
      <c r="P690" s="21"/>
    </row>
    <row r="691" spans="1:16" s="16" customFormat="1" ht="30" customHeight="1">
      <c r="A691" s="21"/>
      <c r="B691" s="21" t="str">
        <f t="shared" si="10"/>
        <v/>
      </c>
      <c r="C691" s="170"/>
      <c r="D691" s="168"/>
      <c r="E691" s="154" t="str">
        <f>IFERROR(VLOOKUP(D691,CADA_PROD!D:H,5,0),"")</f>
        <v/>
      </c>
      <c r="F691" s="169"/>
      <c r="G691" s="170"/>
      <c r="H691" s="171"/>
      <c r="I691" s="172" t="str">
        <f>IF(D691="","",SUMIFS(MOVI_ENTR!I:I,MOVI_ENTR!D:D,D691,MOVI_ENTR!O:O,L691)-SUMIFS(MOVI_SAID!H:H,MOVI_SAID!D:D,D691,MOVI_SAID!L:L,L691))</f>
        <v/>
      </c>
      <c r="J691" s="153" t="str">
        <f>IF(D691="","",VLOOKUP(D691,CADA_PROD!D:G,4,0)*H691)</f>
        <v/>
      </c>
      <c r="K691" s="14"/>
      <c r="L691" s="14"/>
      <c r="M691" s="21"/>
      <c r="N691" s="21"/>
      <c r="O691" s="21"/>
      <c r="P691" s="21"/>
    </row>
    <row r="692" spans="1:16" s="16" customFormat="1" ht="30" customHeight="1">
      <c r="A692" s="21"/>
      <c r="B692" s="21" t="str">
        <f t="shared" si="10"/>
        <v/>
      </c>
      <c r="C692" s="170"/>
      <c r="D692" s="168"/>
      <c r="E692" s="154" t="str">
        <f>IFERROR(VLOOKUP(D692,CADA_PROD!D:H,5,0),"")</f>
        <v/>
      </c>
      <c r="F692" s="169"/>
      <c r="G692" s="170"/>
      <c r="H692" s="171"/>
      <c r="I692" s="172" t="str">
        <f>IF(D692="","",SUMIFS(MOVI_ENTR!I:I,MOVI_ENTR!D:D,D692,MOVI_ENTR!O:O,L692)-SUMIFS(MOVI_SAID!H:H,MOVI_SAID!D:D,D692,MOVI_SAID!L:L,L692))</f>
        <v/>
      </c>
      <c r="J692" s="153" t="str">
        <f>IF(D692="","",VLOOKUP(D692,CADA_PROD!D:G,4,0)*H692)</f>
        <v/>
      </c>
      <c r="K692" s="14"/>
      <c r="L692" s="14"/>
      <c r="M692" s="21"/>
      <c r="N692" s="21"/>
      <c r="O692" s="21"/>
      <c r="P692" s="21"/>
    </row>
    <row r="693" spans="1:16" s="16" customFormat="1" ht="30" customHeight="1">
      <c r="A693" s="21"/>
      <c r="B693" s="21" t="str">
        <f t="shared" si="10"/>
        <v/>
      </c>
      <c r="C693" s="170"/>
      <c r="D693" s="168"/>
      <c r="E693" s="154" t="str">
        <f>IFERROR(VLOOKUP(D693,CADA_PROD!D:H,5,0),"")</f>
        <v/>
      </c>
      <c r="F693" s="169"/>
      <c r="G693" s="170"/>
      <c r="H693" s="171"/>
      <c r="I693" s="172" t="str">
        <f>IF(D693="","",SUMIFS(MOVI_ENTR!I:I,MOVI_ENTR!D:D,D693,MOVI_ENTR!O:O,L693)-SUMIFS(MOVI_SAID!H:H,MOVI_SAID!D:D,D693,MOVI_SAID!L:L,L693))</f>
        <v/>
      </c>
      <c r="J693" s="153" t="str">
        <f>IF(D693="","",VLOOKUP(D693,CADA_PROD!D:G,4,0)*H693)</f>
        <v/>
      </c>
      <c r="K693" s="14"/>
      <c r="L693" s="14"/>
      <c r="M693" s="21"/>
      <c r="N693" s="21"/>
      <c r="O693" s="21"/>
      <c r="P693" s="21"/>
    </row>
    <row r="694" spans="1:16" s="16" customFormat="1" ht="30" customHeight="1">
      <c r="A694" s="21"/>
      <c r="B694" s="21" t="str">
        <f t="shared" si="10"/>
        <v/>
      </c>
      <c r="C694" s="170"/>
      <c r="D694" s="168"/>
      <c r="E694" s="154" t="str">
        <f>IFERROR(VLOOKUP(D694,CADA_PROD!D:H,5,0),"")</f>
        <v/>
      </c>
      <c r="F694" s="169"/>
      <c r="G694" s="170"/>
      <c r="H694" s="171"/>
      <c r="I694" s="172" t="str">
        <f>IF(D694="","",SUMIFS(MOVI_ENTR!I:I,MOVI_ENTR!D:D,D694,MOVI_ENTR!O:O,L694)-SUMIFS(MOVI_SAID!H:H,MOVI_SAID!D:D,D694,MOVI_SAID!L:L,L694))</f>
        <v/>
      </c>
      <c r="J694" s="153" t="str">
        <f>IF(D694="","",VLOOKUP(D694,CADA_PROD!D:G,4,0)*H694)</f>
        <v/>
      </c>
      <c r="K694" s="14"/>
      <c r="L694" s="14"/>
      <c r="M694" s="21"/>
      <c r="N694" s="21"/>
      <c r="O694" s="21"/>
      <c r="P694" s="21"/>
    </row>
    <row r="695" spans="1:16" s="16" customFormat="1" ht="30" customHeight="1">
      <c r="A695" s="21"/>
      <c r="B695" s="21" t="str">
        <f t="shared" si="10"/>
        <v/>
      </c>
      <c r="C695" s="170"/>
      <c r="D695" s="168"/>
      <c r="E695" s="154" t="str">
        <f>IFERROR(VLOOKUP(D695,CADA_PROD!D:H,5,0),"")</f>
        <v/>
      </c>
      <c r="F695" s="169"/>
      <c r="G695" s="170"/>
      <c r="H695" s="171"/>
      <c r="I695" s="172" t="str">
        <f>IF(D695="","",SUMIFS(MOVI_ENTR!I:I,MOVI_ENTR!D:D,D695,MOVI_ENTR!O:O,L695)-SUMIFS(MOVI_SAID!H:H,MOVI_SAID!D:D,D695,MOVI_SAID!L:L,L695))</f>
        <v/>
      </c>
      <c r="J695" s="153" t="str">
        <f>IF(D695="","",VLOOKUP(D695,CADA_PROD!D:G,4,0)*H695)</f>
        <v/>
      </c>
      <c r="K695" s="14"/>
      <c r="L695" s="14"/>
      <c r="M695" s="21"/>
      <c r="N695" s="21"/>
      <c r="O695" s="21"/>
      <c r="P695" s="21"/>
    </row>
    <row r="696" spans="1:16" s="16" customFormat="1" ht="30" customHeight="1">
      <c r="A696" s="21"/>
      <c r="B696" s="21" t="str">
        <f t="shared" si="10"/>
        <v/>
      </c>
      <c r="C696" s="170"/>
      <c r="D696" s="168"/>
      <c r="E696" s="154" t="str">
        <f>IFERROR(VLOOKUP(D696,CADA_PROD!D:H,5,0),"")</f>
        <v/>
      </c>
      <c r="F696" s="169"/>
      <c r="G696" s="170"/>
      <c r="H696" s="171"/>
      <c r="I696" s="172" t="str">
        <f>IF(D696="","",SUMIFS(MOVI_ENTR!I:I,MOVI_ENTR!D:D,D696,MOVI_ENTR!O:O,L696)-SUMIFS(MOVI_SAID!H:H,MOVI_SAID!D:D,D696,MOVI_SAID!L:L,L696))</f>
        <v/>
      </c>
      <c r="J696" s="153" t="str">
        <f>IF(D696="","",VLOOKUP(D696,CADA_PROD!D:G,4,0)*H696)</f>
        <v/>
      </c>
      <c r="K696" s="14"/>
      <c r="L696" s="14"/>
      <c r="M696" s="21"/>
      <c r="N696" s="21"/>
      <c r="O696" s="21"/>
      <c r="P696" s="21"/>
    </row>
    <row r="697" spans="1:16" s="16" customFormat="1" ht="30" customHeight="1">
      <c r="A697" s="21"/>
      <c r="B697" s="21" t="str">
        <f t="shared" si="10"/>
        <v/>
      </c>
      <c r="C697" s="170"/>
      <c r="D697" s="168"/>
      <c r="E697" s="154" t="str">
        <f>IFERROR(VLOOKUP(D697,CADA_PROD!D:H,5,0),"")</f>
        <v/>
      </c>
      <c r="F697" s="169"/>
      <c r="G697" s="170"/>
      <c r="H697" s="171"/>
      <c r="I697" s="172" t="str">
        <f>IF(D697="","",SUMIFS(MOVI_ENTR!I:I,MOVI_ENTR!D:D,D697,MOVI_ENTR!O:O,L697)-SUMIFS(MOVI_SAID!H:H,MOVI_SAID!D:D,D697,MOVI_SAID!L:L,L697))</f>
        <v/>
      </c>
      <c r="J697" s="153" t="str">
        <f>IF(D697="","",VLOOKUP(D697,CADA_PROD!D:G,4,0)*H697)</f>
        <v/>
      </c>
      <c r="K697" s="14"/>
      <c r="L697" s="14"/>
      <c r="M697" s="21"/>
      <c r="N697" s="21"/>
      <c r="O697" s="21"/>
      <c r="P697" s="21"/>
    </row>
    <row r="698" spans="1:16" s="16" customFormat="1" ht="30" customHeight="1">
      <c r="A698" s="21"/>
      <c r="B698" s="21" t="str">
        <f t="shared" si="10"/>
        <v/>
      </c>
      <c r="C698" s="170"/>
      <c r="D698" s="168"/>
      <c r="E698" s="154" t="str">
        <f>IFERROR(VLOOKUP(D698,CADA_PROD!D:H,5,0),"")</f>
        <v/>
      </c>
      <c r="F698" s="169"/>
      <c r="G698" s="170"/>
      <c r="H698" s="171"/>
      <c r="I698" s="172" t="str">
        <f>IF(D698="","",SUMIFS(MOVI_ENTR!I:I,MOVI_ENTR!D:D,D698,MOVI_ENTR!O:O,L698)-SUMIFS(MOVI_SAID!H:H,MOVI_SAID!D:D,D698,MOVI_SAID!L:L,L698))</f>
        <v/>
      </c>
      <c r="J698" s="153" t="str">
        <f>IF(D698="","",VLOOKUP(D698,CADA_PROD!D:G,4,0)*H698)</f>
        <v/>
      </c>
      <c r="K698" s="14"/>
      <c r="L698" s="14"/>
      <c r="M698" s="21"/>
      <c r="N698" s="21"/>
      <c r="O698" s="21"/>
      <c r="P698" s="21"/>
    </row>
    <row r="699" spans="1:16" s="16" customFormat="1" ht="30" customHeight="1">
      <c r="A699" s="21"/>
      <c r="B699" s="21" t="str">
        <f t="shared" si="10"/>
        <v/>
      </c>
      <c r="C699" s="170"/>
      <c r="D699" s="168"/>
      <c r="E699" s="154" t="str">
        <f>IFERROR(VLOOKUP(D699,CADA_PROD!D:H,5,0),"")</f>
        <v/>
      </c>
      <c r="F699" s="169"/>
      <c r="G699" s="170"/>
      <c r="H699" s="171"/>
      <c r="I699" s="172" t="str">
        <f>IF(D699="","",SUMIFS(MOVI_ENTR!I:I,MOVI_ENTR!D:D,D699,MOVI_ENTR!O:O,L699)-SUMIFS(MOVI_SAID!H:H,MOVI_SAID!D:D,D699,MOVI_SAID!L:L,L699))</f>
        <v/>
      </c>
      <c r="J699" s="153" t="str">
        <f>IF(D699="","",VLOOKUP(D699,CADA_PROD!D:G,4,0)*H699)</f>
        <v/>
      </c>
      <c r="K699" s="14"/>
      <c r="L699" s="14"/>
      <c r="M699" s="21"/>
      <c r="N699" s="21"/>
      <c r="O699" s="21"/>
      <c r="P699" s="21"/>
    </row>
    <row r="700" spans="1:16" s="16" customFormat="1" ht="30" customHeight="1">
      <c r="A700" s="21"/>
      <c r="B700" s="21" t="str">
        <f t="shared" si="10"/>
        <v/>
      </c>
      <c r="C700" s="170"/>
      <c r="D700" s="168"/>
      <c r="E700" s="154" t="str">
        <f>IFERROR(VLOOKUP(D700,CADA_PROD!D:H,5,0),"")</f>
        <v/>
      </c>
      <c r="F700" s="169"/>
      <c r="G700" s="170"/>
      <c r="H700" s="171"/>
      <c r="I700" s="172" t="str">
        <f>IF(D700="","",SUMIFS(MOVI_ENTR!I:I,MOVI_ENTR!D:D,D700,MOVI_ENTR!O:O,L700)-SUMIFS(MOVI_SAID!H:H,MOVI_SAID!D:D,D700,MOVI_SAID!L:L,L700))</f>
        <v/>
      </c>
      <c r="J700" s="153" t="str">
        <f>IF(D700="","",VLOOKUP(D700,CADA_PROD!D:G,4,0)*H700)</f>
        <v/>
      </c>
      <c r="K700" s="14"/>
      <c r="L700" s="14"/>
      <c r="M700" s="21"/>
      <c r="N700" s="21"/>
      <c r="O700" s="21"/>
      <c r="P700" s="21"/>
    </row>
    <row r="701" spans="1:16" s="16" customFormat="1" ht="30" customHeight="1">
      <c r="A701" s="21"/>
      <c r="B701" s="21" t="str">
        <f t="shared" si="10"/>
        <v/>
      </c>
      <c r="C701" s="170"/>
      <c r="D701" s="168"/>
      <c r="E701" s="154" t="str">
        <f>IFERROR(VLOOKUP(D701,CADA_PROD!D:H,5,0),"")</f>
        <v/>
      </c>
      <c r="F701" s="169"/>
      <c r="G701" s="170"/>
      <c r="H701" s="171"/>
      <c r="I701" s="172" t="str">
        <f>IF(D701="","",SUMIFS(MOVI_ENTR!I:I,MOVI_ENTR!D:D,D701,MOVI_ENTR!O:O,L701)-SUMIFS(MOVI_SAID!H:H,MOVI_SAID!D:D,D701,MOVI_SAID!L:L,L701))</f>
        <v/>
      </c>
      <c r="J701" s="153" t="str">
        <f>IF(D701="","",VLOOKUP(D701,CADA_PROD!D:G,4,0)*H701)</f>
        <v/>
      </c>
      <c r="K701" s="14"/>
      <c r="L701" s="14"/>
      <c r="M701" s="21"/>
      <c r="N701" s="21"/>
      <c r="O701" s="21"/>
      <c r="P701" s="21"/>
    </row>
    <row r="702" spans="1:16" s="16" customFormat="1" ht="30" customHeight="1">
      <c r="A702" s="21"/>
      <c r="B702" s="21" t="str">
        <f t="shared" si="10"/>
        <v/>
      </c>
      <c r="C702" s="170"/>
      <c r="D702" s="168"/>
      <c r="E702" s="154" t="str">
        <f>IFERROR(VLOOKUP(D702,CADA_PROD!D:H,5,0),"")</f>
        <v/>
      </c>
      <c r="F702" s="169"/>
      <c r="G702" s="170"/>
      <c r="H702" s="171"/>
      <c r="I702" s="172" t="str">
        <f>IF(D702="","",SUMIFS(MOVI_ENTR!I:I,MOVI_ENTR!D:D,D702,MOVI_ENTR!O:O,L702)-SUMIFS(MOVI_SAID!H:H,MOVI_SAID!D:D,D702,MOVI_SAID!L:L,L702))</f>
        <v/>
      </c>
      <c r="J702" s="153" t="str">
        <f>IF(D702="","",VLOOKUP(D702,CADA_PROD!D:G,4,0)*H702)</f>
        <v/>
      </c>
      <c r="K702" s="14"/>
      <c r="L702" s="14"/>
      <c r="M702" s="21"/>
      <c r="N702" s="21"/>
      <c r="O702" s="21"/>
      <c r="P702" s="21"/>
    </row>
    <row r="703" spans="1:16" s="16" customFormat="1" ht="30" customHeight="1">
      <c r="A703" s="21"/>
      <c r="B703" s="21" t="str">
        <f t="shared" si="10"/>
        <v/>
      </c>
      <c r="C703" s="170"/>
      <c r="D703" s="168"/>
      <c r="E703" s="154" t="str">
        <f>IFERROR(VLOOKUP(D703,CADA_PROD!D:H,5,0),"")</f>
        <v/>
      </c>
      <c r="F703" s="169"/>
      <c r="G703" s="170"/>
      <c r="H703" s="171"/>
      <c r="I703" s="172" t="str">
        <f>IF(D703="","",SUMIFS(MOVI_ENTR!I:I,MOVI_ENTR!D:D,D703,MOVI_ENTR!O:O,L703)-SUMIFS(MOVI_SAID!H:H,MOVI_SAID!D:D,D703,MOVI_SAID!L:L,L703))</f>
        <v/>
      </c>
      <c r="J703" s="153" t="str">
        <f>IF(D703="","",VLOOKUP(D703,CADA_PROD!D:G,4,0)*H703)</f>
        <v/>
      </c>
      <c r="K703" s="14"/>
      <c r="L703" s="14"/>
      <c r="M703" s="21"/>
      <c r="N703" s="21"/>
      <c r="O703" s="21"/>
      <c r="P703" s="21"/>
    </row>
    <row r="704" spans="1:16" s="16" customFormat="1" ht="30" customHeight="1">
      <c r="A704" s="21"/>
      <c r="B704" s="21" t="str">
        <f t="shared" si="10"/>
        <v/>
      </c>
      <c r="C704" s="170"/>
      <c r="D704" s="168"/>
      <c r="E704" s="154" t="str">
        <f>IFERROR(VLOOKUP(D704,CADA_PROD!D:H,5,0),"")</f>
        <v/>
      </c>
      <c r="F704" s="169"/>
      <c r="G704" s="170"/>
      <c r="H704" s="171"/>
      <c r="I704" s="172" t="str">
        <f>IF(D704="","",SUMIFS(MOVI_ENTR!I:I,MOVI_ENTR!D:D,D704,MOVI_ENTR!O:O,L704)-SUMIFS(MOVI_SAID!H:H,MOVI_SAID!D:D,D704,MOVI_SAID!L:L,L704))</f>
        <v/>
      </c>
      <c r="J704" s="153" t="str">
        <f>IF(D704="","",VLOOKUP(D704,CADA_PROD!D:G,4,0)*H704)</f>
        <v/>
      </c>
      <c r="K704" s="14"/>
      <c r="L704" s="14"/>
      <c r="M704" s="21"/>
      <c r="N704" s="21"/>
      <c r="O704" s="21"/>
      <c r="P704" s="21"/>
    </row>
    <row r="705" spans="1:16" s="16" customFormat="1" ht="30" customHeight="1">
      <c r="A705" s="21"/>
      <c r="B705" s="21" t="str">
        <f t="shared" si="10"/>
        <v/>
      </c>
      <c r="C705" s="170"/>
      <c r="D705" s="168"/>
      <c r="E705" s="154" t="str">
        <f>IFERROR(VLOOKUP(D705,CADA_PROD!D:H,5,0),"")</f>
        <v/>
      </c>
      <c r="F705" s="169"/>
      <c r="G705" s="170"/>
      <c r="H705" s="171"/>
      <c r="I705" s="172" t="str">
        <f>IF(D705="","",SUMIFS(MOVI_ENTR!I:I,MOVI_ENTR!D:D,D705,MOVI_ENTR!O:O,L705)-SUMIFS(MOVI_SAID!H:H,MOVI_SAID!D:D,D705,MOVI_SAID!L:L,L705))</f>
        <v/>
      </c>
      <c r="J705" s="153" t="str">
        <f>IF(D705="","",VLOOKUP(D705,CADA_PROD!D:G,4,0)*H705)</f>
        <v/>
      </c>
      <c r="K705" s="14"/>
      <c r="L705" s="14"/>
      <c r="M705" s="21"/>
      <c r="N705" s="21"/>
      <c r="O705" s="21"/>
      <c r="P705" s="21"/>
    </row>
    <row r="706" spans="1:16" s="16" customFormat="1" ht="30" customHeight="1">
      <c r="A706" s="21"/>
      <c r="B706" s="21" t="str">
        <f t="shared" si="10"/>
        <v/>
      </c>
      <c r="C706" s="170"/>
      <c r="D706" s="168"/>
      <c r="E706" s="154" t="str">
        <f>IFERROR(VLOOKUP(D706,CADA_PROD!D:H,5,0),"")</f>
        <v/>
      </c>
      <c r="F706" s="169"/>
      <c r="G706" s="170"/>
      <c r="H706" s="171"/>
      <c r="I706" s="172" t="str">
        <f>IF(D706="","",SUMIFS(MOVI_ENTR!I:I,MOVI_ENTR!D:D,D706,MOVI_ENTR!O:O,L706)-SUMIFS(MOVI_SAID!H:H,MOVI_SAID!D:D,D706,MOVI_SAID!L:L,L706))</f>
        <v/>
      </c>
      <c r="J706" s="153" t="str">
        <f>IF(D706="","",VLOOKUP(D706,CADA_PROD!D:G,4,0)*H706)</f>
        <v/>
      </c>
      <c r="K706" s="14"/>
      <c r="L706" s="14"/>
      <c r="M706" s="21"/>
      <c r="N706" s="21"/>
      <c r="O706" s="21"/>
      <c r="P706" s="21"/>
    </row>
    <row r="707" spans="1:16" s="16" customFormat="1" ht="30" customHeight="1">
      <c r="A707" s="21"/>
      <c r="B707" s="21" t="str">
        <f t="shared" si="10"/>
        <v/>
      </c>
      <c r="C707" s="170"/>
      <c r="D707" s="168"/>
      <c r="E707" s="154" t="str">
        <f>IFERROR(VLOOKUP(D707,CADA_PROD!D:H,5,0),"")</f>
        <v/>
      </c>
      <c r="F707" s="169"/>
      <c r="G707" s="170"/>
      <c r="H707" s="171"/>
      <c r="I707" s="172" t="str">
        <f>IF(D707="","",SUMIFS(MOVI_ENTR!I:I,MOVI_ENTR!D:D,D707,MOVI_ENTR!O:O,L707)-SUMIFS(MOVI_SAID!H:H,MOVI_SAID!D:D,D707,MOVI_SAID!L:L,L707))</f>
        <v/>
      </c>
      <c r="J707" s="153" t="str">
        <f>IF(D707="","",VLOOKUP(D707,CADA_PROD!D:G,4,0)*H707)</f>
        <v/>
      </c>
      <c r="K707" s="14"/>
      <c r="L707" s="14"/>
      <c r="M707" s="21"/>
      <c r="N707" s="21"/>
      <c r="O707" s="21"/>
      <c r="P707" s="21"/>
    </row>
    <row r="708" spans="1:16" s="16" customFormat="1" ht="30" customHeight="1">
      <c r="A708" s="21"/>
      <c r="B708" s="21" t="str">
        <f t="shared" si="10"/>
        <v/>
      </c>
      <c r="C708" s="170"/>
      <c r="D708" s="168"/>
      <c r="E708" s="154" t="str">
        <f>IFERROR(VLOOKUP(D708,CADA_PROD!D:H,5,0),"")</f>
        <v/>
      </c>
      <c r="F708" s="169"/>
      <c r="G708" s="170"/>
      <c r="H708" s="171"/>
      <c r="I708" s="172" t="str">
        <f>IF(D708="","",SUMIFS(MOVI_ENTR!I:I,MOVI_ENTR!D:D,D708,MOVI_ENTR!O:O,L708)-SUMIFS(MOVI_SAID!H:H,MOVI_SAID!D:D,D708,MOVI_SAID!L:L,L708))</f>
        <v/>
      </c>
      <c r="J708" s="153" t="str">
        <f>IF(D708="","",VLOOKUP(D708,CADA_PROD!D:G,4,0)*H708)</f>
        <v/>
      </c>
      <c r="K708" s="14"/>
      <c r="L708" s="14"/>
      <c r="M708" s="21"/>
      <c r="N708" s="21"/>
      <c r="O708" s="21"/>
      <c r="P708" s="21"/>
    </row>
    <row r="709" spans="1:16" s="16" customFormat="1" ht="30" customHeight="1">
      <c r="A709" s="21"/>
      <c r="B709" s="21" t="str">
        <f t="shared" si="10"/>
        <v/>
      </c>
      <c r="C709" s="170"/>
      <c r="D709" s="168"/>
      <c r="E709" s="154" t="str">
        <f>IFERROR(VLOOKUP(D709,CADA_PROD!D:H,5,0),"")</f>
        <v/>
      </c>
      <c r="F709" s="169"/>
      <c r="G709" s="170"/>
      <c r="H709" s="171"/>
      <c r="I709" s="172" t="str">
        <f>IF(D709="","",SUMIFS(MOVI_ENTR!I:I,MOVI_ENTR!D:D,D709,MOVI_ENTR!O:O,L709)-SUMIFS(MOVI_SAID!H:H,MOVI_SAID!D:D,D709,MOVI_SAID!L:L,L709))</f>
        <v/>
      </c>
      <c r="J709" s="153" t="str">
        <f>IF(D709="","",VLOOKUP(D709,CADA_PROD!D:G,4,0)*H709)</f>
        <v/>
      </c>
      <c r="K709" s="14"/>
      <c r="L709" s="14"/>
      <c r="M709" s="21"/>
      <c r="N709" s="21"/>
      <c r="O709" s="21"/>
      <c r="P709" s="21"/>
    </row>
    <row r="710" spans="1:16" s="16" customFormat="1" ht="30" customHeight="1">
      <c r="A710" s="21"/>
      <c r="B710" s="21" t="str">
        <f t="shared" si="10"/>
        <v/>
      </c>
      <c r="C710" s="170"/>
      <c r="D710" s="168"/>
      <c r="E710" s="154" t="str">
        <f>IFERROR(VLOOKUP(D710,CADA_PROD!D:H,5,0),"")</f>
        <v/>
      </c>
      <c r="F710" s="169"/>
      <c r="G710" s="170"/>
      <c r="H710" s="171"/>
      <c r="I710" s="172" t="str">
        <f>IF(D710="","",SUMIFS(MOVI_ENTR!I:I,MOVI_ENTR!D:D,D710,MOVI_ENTR!O:O,L710)-SUMIFS(MOVI_SAID!H:H,MOVI_SAID!D:D,D710,MOVI_SAID!L:L,L710))</f>
        <v/>
      </c>
      <c r="J710" s="153" t="str">
        <f>IF(D710="","",VLOOKUP(D710,CADA_PROD!D:G,4,0)*H710)</f>
        <v/>
      </c>
      <c r="K710" s="14"/>
      <c r="L710" s="14"/>
      <c r="M710" s="21"/>
      <c r="N710" s="21"/>
      <c r="O710" s="21"/>
      <c r="P710" s="21"/>
    </row>
    <row r="711" spans="1:16" s="16" customFormat="1" ht="30" customHeight="1">
      <c r="A711" s="21"/>
      <c r="B711" s="21" t="str">
        <f t="shared" ref="B711:B774" si="11">IF(D711="","",MONTH(C711))</f>
        <v/>
      </c>
      <c r="C711" s="170"/>
      <c r="D711" s="168"/>
      <c r="E711" s="154" t="str">
        <f>IFERROR(VLOOKUP(D711,CADA_PROD!D:H,5,0),"")</f>
        <v/>
      </c>
      <c r="F711" s="169"/>
      <c r="G711" s="170"/>
      <c r="H711" s="171"/>
      <c r="I711" s="172" t="str">
        <f>IF(D711="","",SUMIFS(MOVI_ENTR!I:I,MOVI_ENTR!D:D,D711,MOVI_ENTR!O:O,L711)-SUMIFS(MOVI_SAID!H:H,MOVI_SAID!D:D,D711,MOVI_SAID!L:L,L711))</f>
        <v/>
      </c>
      <c r="J711" s="153" t="str">
        <f>IF(D711="","",VLOOKUP(D711,CADA_PROD!D:G,4,0)*H711)</f>
        <v/>
      </c>
      <c r="K711" s="14"/>
      <c r="L711" s="14"/>
      <c r="M711" s="21"/>
      <c r="N711" s="21"/>
      <c r="O711" s="21"/>
      <c r="P711" s="21"/>
    </row>
    <row r="712" spans="1:16" s="16" customFormat="1" ht="30" customHeight="1">
      <c r="A712" s="21"/>
      <c r="B712" s="21" t="str">
        <f t="shared" si="11"/>
        <v/>
      </c>
      <c r="C712" s="170"/>
      <c r="D712" s="168"/>
      <c r="E712" s="154" t="str">
        <f>IFERROR(VLOOKUP(D712,CADA_PROD!D:H,5,0),"")</f>
        <v/>
      </c>
      <c r="F712" s="169"/>
      <c r="G712" s="170"/>
      <c r="H712" s="171"/>
      <c r="I712" s="172" t="str">
        <f>IF(D712="","",SUMIFS(MOVI_ENTR!I:I,MOVI_ENTR!D:D,D712,MOVI_ENTR!O:O,L712)-SUMIFS(MOVI_SAID!H:H,MOVI_SAID!D:D,D712,MOVI_SAID!L:L,L712))</f>
        <v/>
      </c>
      <c r="J712" s="153" t="str">
        <f>IF(D712="","",VLOOKUP(D712,CADA_PROD!D:G,4,0)*H712)</f>
        <v/>
      </c>
      <c r="K712" s="14"/>
      <c r="L712" s="14"/>
      <c r="M712" s="21"/>
      <c r="N712" s="21"/>
      <c r="O712" s="21"/>
      <c r="P712" s="21"/>
    </row>
    <row r="713" spans="1:16" s="16" customFormat="1" ht="30" customHeight="1">
      <c r="A713" s="21"/>
      <c r="B713" s="21" t="str">
        <f t="shared" si="11"/>
        <v/>
      </c>
      <c r="C713" s="170"/>
      <c r="D713" s="168"/>
      <c r="E713" s="154" t="str">
        <f>IFERROR(VLOOKUP(D713,CADA_PROD!D:H,5,0),"")</f>
        <v/>
      </c>
      <c r="F713" s="169"/>
      <c r="G713" s="170"/>
      <c r="H713" s="171"/>
      <c r="I713" s="172" t="str">
        <f>IF(D713="","",SUMIFS(MOVI_ENTR!I:I,MOVI_ENTR!D:D,D713,MOVI_ENTR!O:O,L713)-SUMIFS(MOVI_SAID!H:H,MOVI_SAID!D:D,D713,MOVI_SAID!L:L,L713))</f>
        <v/>
      </c>
      <c r="J713" s="153" t="str">
        <f>IF(D713="","",VLOOKUP(D713,CADA_PROD!D:G,4,0)*H713)</f>
        <v/>
      </c>
      <c r="K713" s="14"/>
      <c r="L713" s="14"/>
      <c r="M713" s="21"/>
      <c r="N713" s="21"/>
      <c r="O713" s="21"/>
      <c r="P713" s="21"/>
    </row>
    <row r="714" spans="1:16" s="16" customFormat="1" ht="30" customHeight="1">
      <c r="A714" s="21"/>
      <c r="B714" s="21" t="str">
        <f t="shared" si="11"/>
        <v/>
      </c>
      <c r="C714" s="170"/>
      <c r="D714" s="168"/>
      <c r="E714" s="154" t="str">
        <f>IFERROR(VLOOKUP(D714,CADA_PROD!D:H,5,0),"")</f>
        <v/>
      </c>
      <c r="F714" s="169"/>
      <c r="G714" s="170"/>
      <c r="H714" s="171"/>
      <c r="I714" s="172" t="str">
        <f>IF(D714="","",SUMIFS(MOVI_ENTR!I:I,MOVI_ENTR!D:D,D714,MOVI_ENTR!O:O,L714)-SUMIFS(MOVI_SAID!H:H,MOVI_SAID!D:D,D714,MOVI_SAID!L:L,L714))</f>
        <v/>
      </c>
      <c r="J714" s="153" t="str">
        <f>IF(D714="","",VLOOKUP(D714,CADA_PROD!D:G,4,0)*H714)</f>
        <v/>
      </c>
      <c r="K714" s="14"/>
      <c r="L714" s="14"/>
      <c r="M714" s="21"/>
      <c r="N714" s="21"/>
      <c r="O714" s="21"/>
      <c r="P714" s="21"/>
    </row>
    <row r="715" spans="1:16" s="16" customFormat="1" ht="30" customHeight="1">
      <c r="A715" s="21"/>
      <c r="B715" s="21" t="str">
        <f t="shared" si="11"/>
        <v/>
      </c>
      <c r="C715" s="170"/>
      <c r="D715" s="168"/>
      <c r="E715" s="154" t="str">
        <f>IFERROR(VLOOKUP(D715,CADA_PROD!D:H,5,0),"")</f>
        <v/>
      </c>
      <c r="F715" s="169"/>
      <c r="G715" s="170"/>
      <c r="H715" s="171"/>
      <c r="I715" s="172" t="str">
        <f>IF(D715="","",SUMIFS(MOVI_ENTR!I:I,MOVI_ENTR!D:D,D715,MOVI_ENTR!O:O,L715)-SUMIFS(MOVI_SAID!H:H,MOVI_SAID!D:D,D715,MOVI_SAID!L:L,L715))</f>
        <v/>
      </c>
      <c r="J715" s="153" t="str">
        <f>IF(D715="","",VLOOKUP(D715,CADA_PROD!D:G,4,0)*H715)</f>
        <v/>
      </c>
      <c r="K715" s="14"/>
      <c r="L715" s="14"/>
      <c r="M715" s="21"/>
      <c r="N715" s="21"/>
      <c r="O715" s="21"/>
      <c r="P715" s="21"/>
    </row>
    <row r="716" spans="1:16" s="16" customFormat="1" ht="30" customHeight="1">
      <c r="A716" s="21"/>
      <c r="B716" s="21" t="str">
        <f t="shared" si="11"/>
        <v/>
      </c>
      <c r="C716" s="170"/>
      <c r="D716" s="168"/>
      <c r="E716" s="154" t="str">
        <f>IFERROR(VLOOKUP(D716,CADA_PROD!D:H,5,0),"")</f>
        <v/>
      </c>
      <c r="F716" s="169"/>
      <c r="G716" s="170"/>
      <c r="H716" s="171"/>
      <c r="I716" s="172" t="str">
        <f>IF(D716="","",SUMIFS(MOVI_ENTR!I:I,MOVI_ENTR!D:D,D716,MOVI_ENTR!O:O,L716)-SUMIFS(MOVI_SAID!H:H,MOVI_SAID!D:D,D716,MOVI_SAID!L:L,L716))</f>
        <v/>
      </c>
      <c r="J716" s="153" t="str">
        <f>IF(D716="","",VLOOKUP(D716,CADA_PROD!D:G,4,0)*H716)</f>
        <v/>
      </c>
      <c r="K716" s="14"/>
      <c r="L716" s="14"/>
      <c r="M716" s="21"/>
      <c r="N716" s="21"/>
      <c r="O716" s="21"/>
      <c r="P716" s="21"/>
    </row>
    <row r="717" spans="1:16" s="16" customFormat="1" ht="30" customHeight="1">
      <c r="A717" s="21"/>
      <c r="B717" s="21" t="str">
        <f t="shared" si="11"/>
        <v/>
      </c>
      <c r="C717" s="170"/>
      <c r="D717" s="168"/>
      <c r="E717" s="154" t="str">
        <f>IFERROR(VLOOKUP(D717,CADA_PROD!D:H,5,0),"")</f>
        <v/>
      </c>
      <c r="F717" s="169"/>
      <c r="G717" s="170"/>
      <c r="H717" s="171"/>
      <c r="I717" s="172" t="str">
        <f>IF(D717="","",SUMIFS(MOVI_ENTR!I:I,MOVI_ENTR!D:D,D717,MOVI_ENTR!O:O,L717)-SUMIFS(MOVI_SAID!H:H,MOVI_SAID!D:D,D717,MOVI_SAID!L:L,L717))</f>
        <v/>
      </c>
      <c r="J717" s="153" t="str">
        <f>IF(D717="","",VLOOKUP(D717,CADA_PROD!D:G,4,0)*H717)</f>
        <v/>
      </c>
      <c r="K717" s="14"/>
      <c r="L717" s="14"/>
      <c r="M717" s="21"/>
      <c r="N717" s="21"/>
      <c r="O717" s="21"/>
      <c r="P717" s="21"/>
    </row>
    <row r="718" spans="1:16" s="16" customFormat="1" ht="30" customHeight="1">
      <c r="A718" s="21"/>
      <c r="B718" s="21" t="str">
        <f t="shared" si="11"/>
        <v/>
      </c>
      <c r="C718" s="170"/>
      <c r="D718" s="168"/>
      <c r="E718" s="154" t="str">
        <f>IFERROR(VLOOKUP(D718,CADA_PROD!D:H,5,0),"")</f>
        <v/>
      </c>
      <c r="F718" s="169"/>
      <c r="G718" s="170"/>
      <c r="H718" s="171"/>
      <c r="I718" s="172" t="str">
        <f>IF(D718="","",SUMIFS(MOVI_ENTR!I:I,MOVI_ENTR!D:D,D718,MOVI_ENTR!O:O,L718)-SUMIFS(MOVI_SAID!H:H,MOVI_SAID!D:D,D718,MOVI_SAID!L:L,L718))</f>
        <v/>
      </c>
      <c r="J718" s="153" t="str">
        <f>IF(D718="","",VLOOKUP(D718,CADA_PROD!D:G,4,0)*H718)</f>
        <v/>
      </c>
      <c r="K718" s="14"/>
      <c r="L718" s="14"/>
      <c r="M718" s="21"/>
      <c r="N718" s="21"/>
      <c r="O718" s="21"/>
      <c r="P718" s="21"/>
    </row>
    <row r="719" spans="1:16" s="16" customFormat="1" ht="30" customHeight="1">
      <c r="A719" s="21"/>
      <c r="B719" s="21" t="str">
        <f t="shared" si="11"/>
        <v/>
      </c>
      <c r="C719" s="170"/>
      <c r="D719" s="168"/>
      <c r="E719" s="154" t="str">
        <f>IFERROR(VLOOKUP(D719,CADA_PROD!D:H,5,0),"")</f>
        <v/>
      </c>
      <c r="F719" s="169"/>
      <c r="G719" s="170"/>
      <c r="H719" s="171"/>
      <c r="I719" s="172" t="str">
        <f>IF(D719="","",SUMIFS(MOVI_ENTR!I:I,MOVI_ENTR!D:D,D719,MOVI_ENTR!O:O,L719)-SUMIFS(MOVI_SAID!H:H,MOVI_SAID!D:D,D719,MOVI_SAID!L:L,L719))</f>
        <v/>
      </c>
      <c r="J719" s="153" t="str">
        <f>IF(D719="","",VLOOKUP(D719,CADA_PROD!D:G,4,0)*H719)</f>
        <v/>
      </c>
      <c r="K719" s="14"/>
      <c r="L719" s="14"/>
      <c r="M719" s="21"/>
      <c r="N719" s="21"/>
      <c r="O719" s="21"/>
      <c r="P719" s="21"/>
    </row>
    <row r="720" spans="1:16" s="16" customFormat="1" ht="30" customHeight="1">
      <c r="A720" s="21"/>
      <c r="B720" s="21" t="str">
        <f t="shared" si="11"/>
        <v/>
      </c>
      <c r="C720" s="170"/>
      <c r="D720" s="168"/>
      <c r="E720" s="154" t="str">
        <f>IFERROR(VLOOKUP(D720,CADA_PROD!D:H,5,0),"")</f>
        <v/>
      </c>
      <c r="F720" s="169"/>
      <c r="G720" s="170"/>
      <c r="H720" s="171"/>
      <c r="I720" s="172" t="str">
        <f>IF(D720="","",SUMIFS(MOVI_ENTR!I:I,MOVI_ENTR!D:D,D720,MOVI_ENTR!O:O,L720)-SUMIFS(MOVI_SAID!H:H,MOVI_SAID!D:D,D720,MOVI_SAID!L:L,L720))</f>
        <v/>
      </c>
      <c r="J720" s="153" t="str">
        <f>IF(D720="","",VLOOKUP(D720,CADA_PROD!D:G,4,0)*H720)</f>
        <v/>
      </c>
      <c r="K720" s="14"/>
      <c r="L720" s="14"/>
      <c r="M720" s="21"/>
      <c r="N720" s="21"/>
      <c r="O720" s="21"/>
      <c r="P720" s="21"/>
    </row>
    <row r="721" spans="1:16" s="16" customFormat="1" ht="30" customHeight="1">
      <c r="A721" s="21"/>
      <c r="B721" s="21" t="str">
        <f t="shared" si="11"/>
        <v/>
      </c>
      <c r="C721" s="170"/>
      <c r="D721" s="168"/>
      <c r="E721" s="154" t="str">
        <f>IFERROR(VLOOKUP(D721,CADA_PROD!D:H,5,0),"")</f>
        <v/>
      </c>
      <c r="F721" s="169"/>
      <c r="G721" s="170"/>
      <c r="H721" s="171"/>
      <c r="I721" s="172" t="str">
        <f>IF(D721="","",SUMIFS(MOVI_ENTR!I:I,MOVI_ENTR!D:D,D721,MOVI_ENTR!O:O,L721)-SUMIFS(MOVI_SAID!H:H,MOVI_SAID!D:D,D721,MOVI_SAID!L:L,L721))</f>
        <v/>
      </c>
      <c r="J721" s="153" t="str">
        <f>IF(D721="","",VLOOKUP(D721,CADA_PROD!D:G,4,0)*H721)</f>
        <v/>
      </c>
      <c r="K721" s="14"/>
      <c r="L721" s="14"/>
      <c r="M721" s="21"/>
      <c r="N721" s="21"/>
      <c r="O721" s="21"/>
      <c r="P721" s="21"/>
    </row>
    <row r="722" spans="1:16" s="16" customFormat="1" ht="30" customHeight="1">
      <c r="A722" s="21"/>
      <c r="B722" s="21" t="str">
        <f t="shared" si="11"/>
        <v/>
      </c>
      <c r="C722" s="170"/>
      <c r="D722" s="168"/>
      <c r="E722" s="154" t="str">
        <f>IFERROR(VLOOKUP(D722,CADA_PROD!D:H,5,0),"")</f>
        <v/>
      </c>
      <c r="F722" s="169"/>
      <c r="G722" s="170"/>
      <c r="H722" s="171"/>
      <c r="I722" s="172" t="str">
        <f>IF(D722="","",SUMIFS(MOVI_ENTR!I:I,MOVI_ENTR!D:D,D722,MOVI_ENTR!O:O,L722)-SUMIFS(MOVI_SAID!H:H,MOVI_SAID!D:D,D722,MOVI_SAID!L:L,L722))</f>
        <v/>
      </c>
      <c r="J722" s="153" t="str">
        <f>IF(D722="","",VLOOKUP(D722,CADA_PROD!D:G,4,0)*H722)</f>
        <v/>
      </c>
      <c r="K722" s="14"/>
      <c r="L722" s="14"/>
      <c r="M722" s="21"/>
      <c r="N722" s="21"/>
      <c r="O722" s="21"/>
      <c r="P722" s="21"/>
    </row>
    <row r="723" spans="1:16" s="16" customFormat="1" ht="30" customHeight="1">
      <c r="A723" s="21"/>
      <c r="B723" s="21" t="str">
        <f t="shared" si="11"/>
        <v/>
      </c>
      <c r="C723" s="170"/>
      <c r="D723" s="168"/>
      <c r="E723" s="154" t="str">
        <f>IFERROR(VLOOKUP(D723,CADA_PROD!D:H,5,0),"")</f>
        <v/>
      </c>
      <c r="F723" s="169"/>
      <c r="G723" s="170"/>
      <c r="H723" s="171"/>
      <c r="I723" s="172" t="str">
        <f>IF(D723="","",SUMIFS(MOVI_ENTR!I:I,MOVI_ENTR!D:D,D723,MOVI_ENTR!O:O,L723)-SUMIFS(MOVI_SAID!H:H,MOVI_SAID!D:D,D723,MOVI_SAID!L:L,L723))</f>
        <v/>
      </c>
      <c r="J723" s="153" t="str">
        <f>IF(D723="","",VLOOKUP(D723,CADA_PROD!D:G,4,0)*H723)</f>
        <v/>
      </c>
      <c r="K723" s="14"/>
      <c r="L723" s="14"/>
      <c r="M723" s="21"/>
      <c r="N723" s="21"/>
      <c r="O723" s="21"/>
      <c r="P723" s="21"/>
    </row>
    <row r="724" spans="1:16" s="16" customFormat="1" ht="30" customHeight="1">
      <c r="A724" s="21"/>
      <c r="B724" s="21" t="str">
        <f t="shared" si="11"/>
        <v/>
      </c>
      <c r="C724" s="170"/>
      <c r="D724" s="168"/>
      <c r="E724" s="154" t="str">
        <f>IFERROR(VLOOKUP(D724,CADA_PROD!D:H,5,0),"")</f>
        <v/>
      </c>
      <c r="F724" s="169"/>
      <c r="G724" s="170"/>
      <c r="H724" s="171"/>
      <c r="I724" s="172" t="str">
        <f>IF(D724="","",SUMIFS(MOVI_ENTR!I:I,MOVI_ENTR!D:D,D724,MOVI_ENTR!O:O,L724)-SUMIFS(MOVI_SAID!H:H,MOVI_SAID!D:D,D724,MOVI_SAID!L:L,L724))</f>
        <v/>
      </c>
      <c r="J724" s="153" t="str">
        <f>IF(D724="","",VLOOKUP(D724,CADA_PROD!D:G,4,0)*H724)</f>
        <v/>
      </c>
      <c r="K724" s="14"/>
      <c r="L724" s="14"/>
      <c r="M724" s="21"/>
      <c r="N724" s="21"/>
      <c r="O724" s="21"/>
      <c r="P724" s="21"/>
    </row>
    <row r="725" spans="1:16" s="16" customFormat="1" ht="30" customHeight="1">
      <c r="A725" s="21"/>
      <c r="B725" s="21" t="str">
        <f t="shared" si="11"/>
        <v/>
      </c>
      <c r="C725" s="170"/>
      <c r="D725" s="168"/>
      <c r="E725" s="154" t="str">
        <f>IFERROR(VLOOKUP(D725,CADA_PROD!D:H,5,0),"")</f>
        <v/>
      </c>
      <c r="F725" s="169"/>
      <c r="G725" s="170"/>
      <c r="H725" s="171"/>
      <c r="I725" s="172" t="str">
        <f>IF(D725="","",SUMIFS(MOVI_ENTR!I:I,MOVI_ENTR!D:D,D725,MOVI_ENTR!O:O,L725)-SUMIFS(MOVI_SAID!H:H,MOVI_SAID!D:D,D725,MOVI_SAID!L:L,L725))</f>
        <v/>
      </c>
      <c r="J725" s="153" t="str">
        <f>IF(D725="","",VLOOKUP(D725,CADA_PROD!D:G,4,0)*H725)</f>
        <v/>
      </c>
      <c r="K725" s="14"/>
      <c r="L725" s="14"/>
      <c r="M725" s="21"/>
      <c r="N725" s="21"/>
      <c r="O725" s="21"/>
      <c r="P725" s="21"/>
    </row>
    <row r="726" spans="1:16" s="16" customFormat="1" ht="30" customHeight="1">
      <c r="A726" s="21"/>
      <c r="B726" s="21" t="str">
        <f t="shared" si="11"/>
        <v/>
      </c>
      <c r="C726" s="170"/>
      <c r="D726" s="168"/>
      <c r="E726" s="154" t="str">
        <f>IFERROR(VLOOKUP(D726,CADA_PROD!D:H,5,0),"")</f>
        <v/>
      </c>
      <c r="F726" s="169"/>
      <c r="G726" s="170"/>
      <c r="H726" s="171"/>
      <c r="I726" s="172" t="str">
        <f>IF(D726="","",SUMIFS(MOVI_ENTR!I:I,MOVI_ENTR!D:D,D726,MOVI_ENTR!O:O,L726)-SUMIFS(MOVI_SAID!H:H,MOVI_SAID!D:D,D726,MOVI_SAID!L:L,L726))</f>
        <v/>
      </c>
      <c r="J726" s="153" t="str">
        <f>IF(D726="","",VLOOKUP(D726,CADA_PROD!D:G,4,0)*H726)</f>
        <v/>
      </c>
      <c r="K726" s="14"/>
      <c r="L726" s="14"/>
      <c r="M726" s="21"/>
      <c r="N726" s="21"/>
      <c r="O726" s="21"/>
      <c r="P726" s="21"/>
    </row>
    <row r="727" spans="1:16" s="16" customFormat="1" ht="30" customHeight="1">
      <c r="A727" s="21"/>
      <c r="B727" s="21" t="str">
        <f t="shared" si="11"/>
        <v/>
      </c>
      <c r="C727" s="170"/>
      <c r="D727" s="168"/>
      <c r="E727" s="154" t="str">
        <f>IFERROR(VLOOKUP(D727,CADA_PROD!D:H,5,0),"")</f>
        <v/>
      </c>
      <c r="F727" s="169"/>
      <c r="G727" s="170"/>
      <c r="H727" s="171"/>
      <c r="I727" s="172" t="str">
        <f>IF(D727="","",SUMIFS(MOVI_ENTR!I:I,MOVI_ENTR!D:D,D727,MOVI_ENTR!O:O,L727)-SUMIFS(MOVI_SAID!H:H,MOVI_SAID!D:D,D727,MOVI_SAID!L:L,L727))</f>
        <v/>
      </c>
      <c r="J727" s="153" t="str">
        <f>IF(D727="","",VLOOKUP(D727,CADA_PROD!D:G,4,0)*H727)</f>
        <v/>
      </c>
      <c r="K727" s="14"/>
      <c r="L727" s="14"/>
      <c r="M727" s="21"/>
      <c r="N727" s="21"/>
      <c r="O727" s="21"/>
      <c r="P727" s="21"/>
    </row>
    <row r="728" spans="1:16" s="16" customFormat="1" ht="30" customHeight="1">
      <c r="A728" s="21"/>
      <c r="B728" s="21" t="str">
        <f t="shared" si="11"/>
        <v/>
      </c>
      <c r="C728" s="170"/>
      <c r="D728" s="168"/>
      <c r="E728" s="154" t="str">
        <f>IFERROR(VLOOKUP(D728,CADA_PROD!D:H,5,0),"")</f>
        <v/>
      </c>
      <c r="F728" s="169"/>
      <c r="G728" s="170"/>
      <c r="H728" s="171"/>
      <c r="I728" s="172" t="str">
        <f>IF(D728="","",SUMIFS(MOVI_ENTR!I:I,MOVI_ENTR!D:D,D728,MOVI_ENTR!O:O,L728)-SUMIFS(MOVI_SAID!H:H,MOVI_SAID!D:D,D728,MOVI_SAID!L:L,L728))</f>
        <v/>
      </c>
      <c r="J728" s="153" t="str">
        <f>IF(D728="","",VLOOKUP(D728,CADA_PROD!D:G,4,0)*H728)</f>
        <v/>
      </c>
      <c r="K728" s="14"/>
      <c r="L728" s="14"/>
      <c r="M728" s="21"/>
      <c r="N728" s="21"/>
      <c r="O728" s="21"/>
      <c r="P728" s="21"/>
    </row>
    <row r="729" spans="1:16" s="16" customFormat="1" ht="30" customHeight="1">
      <c r="A729" s="21"/>
      <c r="B729" s="21" t="str">
        <f t="shared" si="11"/>
        <v/>
      </c>
      <c r="C729" s="170"/>
      <c r="D729" s="168"/>
      <c r="E729" s="154" t="str">
        <f>IFERROR(VLOOKUP(D729,CADA_PROD!D:H,5,0),"")</f>
        <v/>
      </c>
      <c r="F729" s="169"/>
      <c r="G729" s="170"/>
      <c r="H729" s="171"/>
      <c r="I729" s="172" t="str">
        <f>IF(D729="","",SUMIFS(MOVI_ENTR!I:I,MOVI_ENTR!D:D,D729,MOVI_ENTR!O:O,L729)-SUMIFS(MOVI_SAID!H:H,MOVI_SAID!D:D,D729,MOVI_SAID!L:L,L729))</f>
        <v/>
      </c>
      <c r="J729" s="153" t="str">
        <f>IF(D729="","",VLOOKUP(D729,CADA_PROD!D:G,4,0)*H729)</f>
        <v/>
      </c>
      <c r="K729" s="14"/>
      <c r="L729" s="14"/>
      <c r="M729" s="21"/>
      <c r="N729" s="21"/>
      <c r="O729" s="21"/>
      <c r="P729" s="21"/>
    </row>
    <row r="730" spans="1:16" s="16" customFormat="1" ht="30" customHeight="1">
      <c r="A730" s="21"/>
      <c r="B730" s="21" t="str">
        <f t="shared" si="11"/>
        <v/>
      </c>
      <c r="C730" s="170"/>
      <c r="D730" s="168"/>
      <c r="E730" s="154" t="str">
        <f>IFERROR(VLOOKUP(D730,CADA_PROD!D:H,5,0),"")</f>
        <v/>
      </c>
      <c r="F730" s="169"/>
      <c r="G730" s="170"/>
      <c r="H730" s="171"/>
      <c r="I730" s="172" t="str">
        <f>IF(D730="","",SUMIFS(MOVI_ENTR!I:I,MOVI_ENTR!D:D,D730,MOVI_ENTR!O:O,L730)-SUMIFS(MOVI_SAID!H:H,MOVI_SAID!D:D,D730,MOVI_SAID!L:L,L730))</f>
        <v/>
      </c>
      <c r="J730" s="153" t="str">
        <f>IF(D730="","",VLOOKUP(D730,CADA_PROD!D:G,4,0)*H730)</f>
        <v/>
      </c>
      <c r="K730" s="14"/>
      <c r="L730" s="14"/>
      <c r="M730" s="21"/>
      <c r="N730" s="21"/>
      <c r="O730" s="21"/>
      <c r="P730" s="21"/>
    </row>
    <row r="731" spans="1:16" s="16" customFormat="1" ht="30" customHeight="1">
      <c r="A731" s="21"/>
      <c r="B731" s="21" t="str">
        <f t="shared" si="11"/>
        <v/>
      </c>
      <c r="C731" s="170"/>
      <c r="D731" s="168"/>
      <c r="E731" s="154" t="str">
        <f>IFERROR(VLOOKUP(D731,CADA_PROD!D:H,5,0),"")</f>
        <v/>
      </c>
      <c r="F731" s="169"/>
      <c r="G731" s="170"/>
      <c r="H731" s="171"/>
      <c r="I731" s="172" t="str">
        <f>IF(D731="","",SUMIFS(MOVI_ENTR!I:I,MOVI_ENTR!D:D,D731,MOVI_ENTR!O:O,L731)-SUMIFS(MOVI_SAID!H:H,MOVI_SAID!D:D,D731,MOVI_SAID!L:L,L731))</f>
        <v/>
      </c>
      <c r="J731" s="153" t="str">
        <f>IF(D731="","",VLOOKUP(D731,CADA_PROD!D:G,4,0)*H731)</f>
        <v/>
      </c>
      <c r="K731" s="14"/>
      <c r="L731" s="14"/>
      <c r="M731" s="21"/>
      <c r="N731" s="21"/>
      <c r="O731" s="21"/>
      <c r="P731" s="21"/>
    </row>
    <row r="732" spans="1:16" s="16" customFormat="1" ht="30" customHeight="1">
      <c r="A732" s="21"/>
      <c r="B732" s="21" t="str">
        <f t="shared" si="11"/>
        <v/>
      </c>
      <c r="C732" s="170"/>
      <c r="D732" s="168"/>
      <c r="E732" s="154" t="str">
        <f>IFERROR(VLOOKUP(D732,CADA_PROD!D:H,5,0),"")</f>
        <v/>
      </c>
      <c r="F732" s="169"/>
      <c r="G732" s="170"/>
      <c r="H732" s="171"/>
      <c r="I732" s="172" t="str">
        <f>IF(D732="","",SUMIFS(MOVI_ENTR!I:I,MOVI_ENTR!D:D,D732,MOVI_ENTR!O:O,L732)-SUMIFS(MOVI_SAID!H:H,MOVI_SAID!D:D,D732,MOVI_SAID!L:L,L732))</f>
        <v/>
      </c>
      <c r="J732" s="153" t="str">
        <f>IF(D732="","",VLOOKUP(D732,CADA_PROD!D:G,4,0)*H732)</f>
        <v/>
      </c>
      <c r="K732" s="14"/>
      <c r="L732" s="14"/>
      <c r="M732" s="21"/>
      <c r="N732" s="21"/>
      <c r="O732" s="21"/>
      <c r="P732" s="21"/>
    </row>
    <row r="733" spans="1:16" s="16" customFormat="1" ht="30" customHeight="1">
      <c r="A733" s="21"/>
      <c r="B733" s="21" t="str">
        <f t="shared" si="11"/>
        <v/>
      </c>
      <c r="C733" s="170"/>
      <c r="D733" s="168"/>
      <c r="E733" s="154" t="str">
        <f>IFERROR(VLOOKUP(D733,CADA_PROD!D:H,5,0),"")</f>
        <v/>
      </c>
      <c r="F733" s="169"/>
      <c r="G733" s="170"/>
      <c r="H733" s="171"/>
      <c r="I733" s="172" t="str">
        <f>IF(D733="","",SUMIFS(MOVI_ENTR!I:I,MOVI_ENTR!D:D,D733,MOVI_ENTR!O:O,L733)-SUMIFS(MOVI_SAID!H:H,MOVI_SAID!D:D,D733,MOVI_SAID!L:L,L733))</f>
        <v/>
      </c>
      <c r="J733" s="153" t="str">
        <f>IF(D733="","",VLOOKUP(D733,CADA_PROD!D:G,4,0)*H733)</f>
        <v/>
      </c>
      <c r="K733" s="14"/>
      <c r="L733" s="14"/>
      <c r="M733" s="21"/>
      <c r="N733" s="21"/>
      <c r="O733" s="21"/>
      <c r="P733" s="21"/>
    </row>
    <row r="734" spans="1:16" s="16" customFormat="1" ht="30" customHeight="1">
      <c r="A734" s="21"/>
      <c r="B734" s="21" t="str">
        <f t="shared" si="11"/>
        <v/>
      </c>
      <c r="C734" s="170"/>
      <c r="D734" s="168"/>
      <c r="E734" s="154" t="str">
        <f>IFERROR(VLOOKUP(D734,CADA_PROD!D:H,5,0),"")</f>
        <v/>
      </c>
      <c r="F734" s="169"/>
      <c r="G734" s="170"/>
      <c r="H734" s="171"/>
      <c r="I734" s="172" t="str">
        <f>IF(D734="","",SUMIFS(MOVI_ENTR!I:I,MOVI_ENTR!D:D,D734,MOVI_ENTR!O:O,L734)-SUMIFS(MOVI_SAID!H:H,MOVI_SAID!D:D,D734,MOVI_SAID!L:L,L734))</f>
        <v/>
      </c>
      <c r="J734" s="153" t="str">
        <f>IF(D734="","",VLOOKUP(D734,CADA_PROD!D:G,4,0)*H734)</f>
        <v/>
      </c>
      <c r="K734" s="14"/>
      <c r="L734" s="14"/>
      <c r="M734" s="21"/>
      <c r="N734" s="21"/>
      <c r="O734" s="21"/>
      <c r="P734" s="21"/>
    </row>
    <row r="735" spans="1:16" s="16" customFormat="1" ht="30" customHeight="1">
      <c r="A735" s="21"/>
      <c r="B735" s="21" t="str">
        <f t="shared" si="11"/>
        <v/>
      </c>
      <c r="C735" s="170"/>
      <c r="D735" s="168"/>
      <c r="E735" s="154" t="str">
        <f>IFERROR(VLOOKUP(D735,CADA_PROD!D:H,5,0),"")</f>
        <v/>
      </c>
      <c r="F735" s="169"/>
      <c r="G735" s="170"/>
      <c r="H735" s="171"/>
      <c r="I735" s="172" t="str">
        <f>IF(D735="","",SUMIFS(MOVI_ENTR!I:I,MOVI_ENTR!D:D,D735,MOVI_ENTR!O:O,L735)-SUMIFS(MOVI_SAID!H:H,MOVI_SAID!D:D,D735,MOVI_SAID!L:L,L735))</f>
        <v/>
      </c>
      <c r="J735" s="153" t="str">
        <f>IF(D735="","",VLOOKUP(D735,CADA_PROD!D:G,4,0)*H735)</f>
        <v/>
      </c>
      <c r="K735" s="14"/>
      <c r="L735" s="14"/>
      <c r="M735" s="21"/>
      <c r="N735" s="21"/>
      <c r="O735" s="21"/>
      <c r="P735" s="21"/>
    </row>
    <row r="736" spans="1:16" s="16" customFormat="1" ht="30" customHeight="1">
      <c r="A736" s="21"/>
      <c r="B736" s="21" t="str">
        <f t="shared" si="11"/>
        <v/>
      </c>
      <c r="C736" s="170"/>
      <c r="D736" s="168"/>
      <c r="E736" s="154" t="str">
        <f>IFERROR(VLOOKUP(D736,CADA_PROD!D:H,5,0),"")</f>
        <v/>
      </c>
      <c r="F736" s="169"/>
      <c r="G736" s="170"/>
      <c r="H736" s="171"/>
      <c r="I736" s="172" t="str">
        <f>IF(D736="","",SUMIFS(MOVI_ENTR!I:I,MOVI_ENTR!D:D,D736,MOVI_ENTR!O:O,L736)-SUMIFS(MOVI_SAID!H:H,MOVI_SAID!D:D,D736,MOVI_SAID!L:L,L736))</f>
        <v/>
      </c>
      <c r="J736" s="153" t="str">
        <f>IF(D736="","",VLOOKUP(D736,CADA_PROD!D:G,4,0)*H736)</f>
        <v/>
      </c>
      <c r="K736" s="14"/>
      <c r="L736" s="14"/>
      <c r="M736" s="21"/>
      <c r="N736" s="21"/>
      <c r="O736" s="21"/>
      <c r="P736" s="21"/>
    </row>
    <row r="737" spans="1:16" s="16" customFormat="1" ht="30" customHeight="1">
      <c r="A737" s="21"/>
      <c r="B737" s="21" t="str">
        <f t="shared" si="11"/>
        <v/>
      </c>
      <c r="C737" s="170"/>
      <c r="D737" s="168"/>
      <c r="E737" s="154" t="str">
        <f>IFERROR(VLOOKUP(D737,CADA_PROD!D:H,5,0),"")</f>
        <v/>
      </c>
      <c r="F737" s="169"/>
      <c r="G737" s="170"/>
      <c r="H737" s="171"/>
      <c r="I737" s="172" t="str">
        <f>IF(D737="","",SUMIFS(MOVI_ENTR!I:I,MOVI_ENTR!D:D,D737,MOVI_ENTR!O:O,L737)-SUMIFS(MOVI_SAID!H:H,MOVI_SAID!D:D,D737,MOVI_SAID!L:L,L737))</f>
        <v/>
      </c>
      <c r="J737" s="153" t="str">
        <f>IF(D737="","",VLOOKUP(D737,CADA_PROD!D:G,4,0)*H737)</f>
        <v/>
      </c>
      <c r="K737" s="14"/>
      <c r="L737" s="14"/>
      <c r="M737" s="21"/>
      <c r="N737" s="21"/>
      <c r="O737" s="21"/>
      <c r="P737" s="21"/>
    </row>
    <row r="738" spans="1:16" s="16" customFormat="1" ht="30" customHeight="1">
      <c r="A738" s="21"/>
      <c r="B738" s="21" t="str">
        <f t="shared" si="11"/>
        <v/>
      </c>
      <c r="C738" s="170"/>
      <c r="D738" s="168"/>
      <c r="E738" s="154" t="str">
        <f>IFERROR(VLOOKUP(D738,CADA_PROD!D:H,5,0),"")</f>
        <v/>
      </c>
      <c r="F738" s="169"/>
      <c r="G738" s="170"/>
      <c r="H738" s="171"/>
      <c r="I738" s="172" t="str">
        <f>IF(D738="","",SUMIFS(MOVI_ENTR!I:I,MOVI_ENTR!D:D,D738,MOVI_ENTR!O:O,L738)-SUMIFS(MOVI_SAID!H:H,MOVI_SAID!D:D,D738,MOVI_SAID!L:L,L738))</f>
        <v/>
      </c>
      <c r="J738" s="153" t="str">
        <f>IF(D738="","",VLOOKUP(D738,CADA_PROD!D:G,4,0)*H738)</f>
        <v/>
      </c>
      <c r="K738" s="14"/>
      <c r="L738" s="14"/>
      <c r="M738" s="21"/>
      <c r="N738" s="21"/>
      <c r="O738" s="21"/>
      <c r="P738" s="21"/>
    </row>
    <row r="739" spans="1:16" s="16" customFormat="1" ht="30" customHeight="1">
      <c r="A739" s="21"/>
      <c r="B739" s="21" t="str">
        <f t="shared" si="11"/>
        <v/>
      </c>
      <c r="C739" s="170"/>
      <c r="D739" s="168"/>
      <c r="E739" s="154" t="str">
        <f>IFERROR(VLOOKUP(D739,CADA_PROD!D:H,5,0),"")</f>
        <v/>
      </c>
      <c r="F739" s="169"/>
      <c r="G739" s="170"/>
      <c r="H739" s="171"/>
      <c r="I739" s="172" t="str">
        <f>IF(D739="","",SUMIFS(MOVI_ENTR!I:I,MOVI_ENTR!D:D,D739,MOVI_ENTR!O:O,L739)-SUMIFS(MOVI_SAID!H:H,MOVI_SAID!D:D,D739,MOVI_SAID!L:L,L739))</f>
        <v/>
      </c>
      <c r="J739" s="153" t="str">
        <f>IF(D739="","",VLOOKUP(D739,CADA_PROD!D:G,4,0)*H739)</f>
        <v/>
      </c>
      <c r="K739" s="14"/>
      <c r="L739" s="14"/>
      <c r="M739" s="21"/>
      <c r="N739" s="21"/>
      <c r="O739" s="21"/>
      <c r="P739" s="21"/>
    </row>
    <row r="740" spans="1:16" s="16" customFormat="1" ht="30" customHeight="1">
      <c r="A740" s="21"/>
      <c r="B740" s="21" t="str">
        <f t="shared" si="11"/>
        <v/>
      </c>
      <c r="C740" s="170"/>
      <c r="D740" s="168"/>
      <c r="E740" s="154" t="str">
        <f>IFERROR(VLOOKUP(D740,CADA_PROD!D:H,5,0),"")</f>
        <v/>
      </c>
      <c r="F740" s="169"/>
      <c r="G740" s="170"/>
      <c r="H740" s="171"/>
      <c r="I740" s="172" t="str">
        <f>IF(D740="","",SUMIFS(MOVI_ENTR!I:I,MOVI_ENTR!D:D,D740,MOVI_ENTR!O:O,L740)-SUMIFS(MOVI_SAID!H:H,MOVI_SAID!D:D,D740,MOVI_SAID!L:L,L740))</f>
        <v/>
      </c>
      <c r="J740" s="153" t="str">
        <f>IF(D740="","",VLOOKUP(D740,CADA_PROD!D:G,4,0)*H740)</f>
        <v/>
      </c>
      <c r="K740" s="14"/>
      <c r="L740" s="14"/>
      <c r="M740" s="21"/>
      <c r="N740" s="21"/>
      <c r="O740" s="21"/>
      <c r="P740" s="21"/>
    </row>
    <row r="741" spans="1:16" s="16" customFormat="1" ht="30" customHeight="1">
      <c r="A741" s="21"/>
      <c r="B741" s="21" t="str">
        <f t="shared" si="11"/>
        <v/>
      </c>
      <c r="C741" s="170"/>
      <c r="D741" s="168"/>
      <c r="E741" s="154" t="str">
        <f>IFERROR(VLOOKUP(D741,CADA_PROD!D:H,5,0),"")</f>
        <v/>
      </c>
      <c r="F741" s="169"/>
      <c r="G741" s="170"/>
      <c r="H741" s="171"/>
      <c r="I741" s="172" t="str">
        <f>IF(D741="","",SUMIFS(MOVI_ENTR!I:I,MOVI_ENTR!D:D,D741,MOVI_ENTR!O:O,L741)-SUMIFS(MOVI_SAID!H:H,MOVI_SAID!D:D,D741,MOVI_SAID!L:L,L741))</f>
        <v/>
      </c>
      <c r="J741" s="153" t="str">
        <f>IF(D741="","",VLOOKUP(D741,CADA_PROD!D:G,4,0)*H741)</f>
        <v/>
      </c>
      <c r="K741" s="14"/>
      <c r="L741" s="14"/>
      <c r="M741" s="21"/>
      <c r="N741" s="21"/>
      <c r="O741" s="21"/>
      <c r="P741" s="21"/>
    </row>
    <row r="742" spans="1:16" s="16" customFormat="1" ht="30" customHeight="1">
      <c r="A742" s="21"/>
      <c r="B742" s="21" t="str">
        <f t="shared" si="11"/>
        <v/>
      </c>
      <c r="C742" s="170"/>
      <c r="D742" s="168"/>
      <c r="E742" s="154" t="str">
        <f>IFERROR(VLOOKUP(D742,CADA_PROD!D:H,5,0),"")</f>
        <v/>
      </c>
      <c r="F742" s="169"/>
      <c r="G742" s="170"/>
      <c r="H742" s="171"/>
      <c r="I742" s="172" t="str">
        <f>IF(D742="","",SUMIFS(MOVI_ENTR!I:I,MOVI_ENTR!D:D,D742,MOVI_ENTR!O:O,L742)-SUMIFS(MOVI_SAID!H:H,MOVI_SAID!D:D,D742,MOVI_SAID!L:L,L742))</f>
        <v/>
      </c>
      <c r="J742" s="153" t="str">
        <f>IF(D742="","",VLOOKUP(D742,CADA_PROD!D:G,4,0)*H742)</f>
        <v/>
      </c>
      <c r="K742" s="14"/>
      <c r="L742" s="14"/>
      <c r="M742" s="21"/>
      <c r="N742" s="21"/>
      <c r="O742" s="21"/>
      <c r="P742" s="21"/>
    </row>
    <row r="743" spans="1:16" s="16" customFormat="1" ht="30" customHeight="1">
      <c r="A743" s="21"/>
      <c r="B743" s="21" t="str">
        <f t="shared" si="11"/>
        <v/>
      </c>
      <c r="C743" s="170"/>
      <c r="D743" s="168"/>
      <c r="E743" s="154" t="str">
        <f>IFERROR(VLOOKUP(D743,CADA_PROD!D:H,5,0),"")</f>
        <v/>
      </c>
      <c r="F743" s="169"/>
      <c r="G743" s="170"/>
      <c r="H743" s="171"/>
      <c r="I743" s="172" t="str">
        <f>IF(D743="","",SUMIFS(MOVI_ENTR!I:I,MOVI_ENTR!D:D,D743,MOVI_ENTR!O:O,L743)-SUMIFS(MOVI_SAID!H:H,MOVI_SAID!D:D,D743,MOVI_SAID!L:L,L743))</f>
        <v/>
      </c>
      <c r="J743" s="153" t="str">
        <f>IF(D743="","",VLOOKUP(D743,CADA_PROD!D:G,4,0)*H743)</f>
        <v/>
      </c>
      <c r="K743" s="14"/>
      <c r="L743" s="14"/>
      <c r="M743" s="21"/>
      <c r="N743" s="21"/>
      <c r="O743" s="21"/>
      <c r="P743" s="21"/>
    </row>
    <row r="744" spans="1:16" s="16" customFormat="1" ht="30" customHeight="1">
      <c r="A744" s="21"/>
      <c r="B744" s="21" t="str">
        <f t="shared" si="11"/>
        <v/>
      </c>
      <c r="C744" s="170"/>
      <c r="D744" s="168"/>
      <c r="E744" s="154" t="str">
        <f>IFERROR(VLOOKUP(D744,CADA_PROD!D:H,5,0),"")</f>
        <v/>
      </c>
      <c r="F744" s="169"/>
      <c r="G744" s="170"/>
      <c r="H744" s="171"/>
      <c r="I744" s="172" t="str">
        <f>IF(D744="","",SUMIFS(MOVI_ENTR!I:I,MOVI_ENTR!D:D,D744,MOVI_ENTR!O:O,L744)-SUMIFS(MOVI_SAID!H:H,MOVI_SAID!D:D,D744,MOVI_SAID!L:L,L744))</f>
        <v/>
      </c>
      <c r="J744" s="153" t="str">
        <f>IF(D744="","",VLOOKUP(D744,CADA_PROD!D:G,4,0)*H744)</f>
        <v/>
      </c>
      <c r="K744" s="14"/>
      <c r="L744" s="14"/>
      <c r="M744" s="21"/>
      <c r="N744" s="21"/>
      <c r="O744" s="21"/>
      <c r="P744" s="21"/>
    </row>
    <row r="745" spans="1:16" s="16" customFormat="1" ht="30" customHeight="1">
      <c r="A745" s="21"/>
      <c r="B745" s="21" t="str">
        <f t="shared" si="11"/>
        <v/>
      </c>
      <c r="C745" s="170"/>
      <c r="D745" s="168"/>
      <c r="E745" s="154" t="str">
        <f>IFERROR(VLOOKUP(D745,CADA_PROD!D:H,5,0),"")</f>
        <v/>
      </c>
      <c r="F745" s="169"/>
      <c r="G745" s="170"/>
      <c r="H745" s="171"/>
      <c r="I745" s="172" t="str">
        <f>IF(D745="","",SUMIFS(MOVI_ENTR!I:I,MOVI_ENTR!D:D,D745,MOVI_ENTR!O:O,L745)-SUMIFS(MOVI_SAID!H:H,MOVI_SAID!D:D,D745,MOVI_SAID!L:L,L745))</f>
        <v/>
      </c>
      <c r="J745" s="153" t="str">
        <f>IF(D745="","",VLOOKUP(D745,CADA_PROD!D:G,4,0)*H745)</f>
        <v/>
      </c>
      <c r="K745" s="14"/>
      <c r="L745" s="14"/>
      <c r="M745" s="21"/>
      <c r="N745" s="21"/>
      <c r="O745" s="21"/>
      <c r="P745" s="21"/>
    </row>
    <row r="746" spans="1:16" s="16" customFormat="1" ht="30" customHeight="1">
      <c r="A746" s="21"/>
      <c r="B746" s="21" t="str">
        <f t="shared" si="11"/>
        <v/>
      </c>
      <c r="C746" s="170"/>
      <c r="D746" s="168"/>
      <c r="E746" s="154" t="str">
        <f>IFERROR(VLOOKUP(D746,CADA_PROD!D:H,5,0),"")</f>
        <v/>
      </c>
      <c r="F746" s="169"/>
      <c r="G746" s="170"/>
      <c r="H746" s="171"/>
      <c r="I746" s="172" t="str">
        <f>IF(D746="","",SUMIFS(MOVI_ENTR!I:I,MOVI_ENTR!D:D,D746,MOVI_ENTR!O:O,L746)-SUMIFS(MOVI_SAID!H:H,MOVI_SAID!D:D,D746,MOVI_SAID!L:L,L746))</f>
        <v/>
      </c>
      <c r="J746" s="153" t="str">
        <f>IF(D746="","",VLOOKUP(D746,CADA_PROD!D:G,4,0)*H746)</f>
        <v/>
      </c>
      <c r="K746" s="14"/>
      <c r="L746" s="14"/>
      <c r="M746" s="21"/>
      <c r="N746" s="21"/>
      <c r="O746" s="21"/>
      <c r="P746" s="21"/>
    </row>
    <row r="747" spans="1:16" s="16" customFormat="1" ht="30" customHeight="1">
      <c r="A747" s="21"/>
      <c r="B747" s="21" t="str">
        <f t="shared" si="11"/>
        <v/>
      </c>
      <c r="C747" s="170"/>
      <c r="D747" s="168"/>
      <c r="E747" s="154" t="str">
        <f>IFERROR(VLOOKUP(D747,CADA_PROD!D:H,5,0),"")</f>
        <v/>
      </c>
      <c r="F747" s="169"/>
      <c r="G747" s="170"/>
      <c r="H747" s="171"/>
      <c r="I747" s="172" t="str">
        <f>IF(D747="","",SUMIFS(MOVI_ENTR!I:I,MOVI_ENTR!D:D,D747,MOVI_ENTR!O:O,L747)-SUMIFS(MOVI_SAID!H:H,MOVI_SAID!D:D,D747,MOVI_SAID!L:L,L747))</f>
        <v/>
      </c>
      <c r="J747" s="153" t="str">
        <f>IF(D747="","",VLOOKUP(D747,CADA_PROD!D:G,4,0)*H747)</f>
        <v/>
      </c>
      <c r="K747" s="14"/>
      <c r="L747" s="14"/>
      <c r="M747" s="21"/>
      <c r="N747" s="21"/>
      <c r="O747" s="21"/>
      <c r="P747" s="21"/>
    </row>
    <row r="748" spans="1:16" s="16" customFormat="1" ht="30" customHeight="1">
      <c r="A748" s="21"/>
      <c r="B748" s="21" t="str">
        <f t="shared" si="11"/>
        <v/>
      </c>
      <c r="C748" s="170"/>
      <c r="D748" s="168"/>
      <c r="E748" s="154" t="str">
        <f>IFERROR(VLOOKUP(D748,CADA_PROD!D:H,5,0),"")</f>
        <v/>
      </c>
      <c r="F748" s="169"/>
      <c r="G748" s="170"/>
      <c r="H748" s="171"/>
      <c r="I748" s="172" t="str">
        <f>IF(D748="","",SUMIFS(MOVI_ENTR!I:I,MOVI_ENTR!D:D,D748,MOVI_ENTR!O:O,L748)-SUMIFS(MOVI_SAID!H:H,MOVI_SAID!D:D,D748,MOVI_SAID!L:L,L748))</f>
        <v/>
      </c>
      <c r="J748" s="153" t="str">
        <f>IF(D748="","",VLOOKUP(D748,CADA_PROD!D:G,4,0)*H748)</f>
        <v/>
      </c>
      <c r="K748" s="14"/>
      <c r="L748" s="14"/>
      <c r="M748" s="21"/>
      <c r="N748" s="21"/>
      <c r="O748" s="21"/>
      <c r="P748" s="21"/>
    </row>
    <row r="749" spans="1:16" s="16" customFormat="1" ht="30" customHeight="1">
      <c r="A749" s="21"/>
      <c r="B749" s="21" t="str">
        <f t="shared" si="11"/>
        <v/>
      </c>
      <c r="C749" s="170"/>
      <c r="D749" s="168"/>
      <c r="E749" s="154" t="str">
        <f>IFERROR(VLOOKUP(D749,CADA_PROD!D:H,5,0),"")</f>
        <v/>
      </c>
      <c r="F749" s="169"/>
      <c r="G749" s="170"/>
      <c r="H749" s="171"/>
      <c r="I749" s="172" t="str">
        <f>IF(D749="","",SUMIFS(MOVI_ENTR!I:I,MOVI_ENTR!D:D,D749,MOVI_ENTR!O:O,L749)-SUMIFS(MOVI_SAID!H:H,MOVI_SAID!D:D,D749,MOVI_SAID!L:L,L749))</f>
        <v/>
      </c>
      <c r="J749" s="153" t="str">
        <f>IF(D749="","",VLOOKUP(D749,CADA_PROD!D:G,4,0)*H749)</f>
        <v/>
      </c>
      <c r="K749" s="14"/>
      <c r="L749" s="14"/>
      <c r="M749" s="21"/>
      <c r="N749" s="21"/>
      <c r="O749" s="21"/>
      <c r="P749" s="21"/>
    </row>
    <row r="750" spans="1:16" s="16" customFormat="1" ht="30" customHeight="1">
      <c r="A750" s="21"/>
      <c r="B750" s="21" t="str">
        <f t="shared" si="11"/>
        <v/>
      </c>
      <c r="C750" s="170"/>
      <c r="D750" s="168"/>
      <c r="E750" s="154" t="str">
        <f>IFERROR(VLOOKUP(D750,CADA_PROD!D:H,5,0),"")</f>
        <v/>
      </c>
      <c r="F750" s="169"/>
      <c r="G750" s="170"/>
      <c r="H750" s="171"/>
      <c r="I750" s="172" t="str">
        <f>IF(D750="","",SUMIFS(MOVI_ENTR!I:I,MOVI_ENTR!D:D,D750,MOVI_ENTR!O:O,L750)-SUMIFS(MOVI_SAID!H:H,MOVI_SAID!D:D,D750,MOVI_SAID!L:L,L750))</f>
        <v/>
      </c>
      <c r="J750" s="153" t="str">
        <f>IF(D750="","",VLOOKUP(D750,CADA_PROD!D:G,4,0)*H750)</f>
        <v/>
      </c>
      <c r="K750" s="14"/>
      <c r="L750" s="14"/>
      <c r="M750" s="21"/>
      <c r="N750" s="21"/>
      <c r="O750" s="21"/>
      <c r="P750" s="21"/>
    </row>
    <row r="751" spans="1:16" s="16" customFormat="1" ht="30" customHeight="1">
      <c r="A751" s="21"/>
      <c r="B751" s="21" t="str">
        <f t="shared" si="11"/>
        <v/>
      </c>
      <c r="C751" s="170"/>
      <c r="D751" s="168"/>
      <c r="E751" s="154" t="str">
        <f>IFERROR(VLOOKUP(D751,CADA_PROD!D:H,5,0),"")</f>
        <v/>
      </c>
      <c r="F751" s="169"/>
      <c r="G751" s="170"/>
      <c r="H751" s="171"/>
      <c r="I751" s="172" t="str">
        <f>IF(D751="","",SUMIFS(MOVI_ENTR!I:I,MOVI_ENTR!D:D,D751,MOVI_ENTR!O:O,L751)-SUMIFS(MOVI_SAID!H:H,MOVI_SAID!D:D,D751,MOVI_SAID!L:L,L751))</f>
        <v/>
      </c>
      <c r="J751" s="153" t="str">
        <f>IF(D751="","",VLOOKUP(D751,CADA_PROD!D:G,4,0)*H751)</f>
        <v/>
      </c>
      <c r="K751" s="14"/>
      <c r="L751" s="14"/>
      <c r="M751" s="21"/>
      <c r="N751" s="21"/>
      <c r="O751" s="21"/>
      <c r="P751" s="21"/>
    </row>
    <row r="752" spans="1:16" s="16" customFormat="1" ht="30" customHeight="1">
      <c r="A752" s="21"/>
      <c r="B752" s="21" t="str">
        <f t="shared" si="11"/>
        <v/>
      </c>
      <c r="C752" s="170"/>
      <c r="D752" s="168"/>
      <c r="E752" s="154" t="str">
        <f>IFERROR(VLOOKUP(D752,CADA_PROD!D:H,5,0),"")</f>
        <v/>
      </c>
      <c r="F752" s="169"/>
      <c r="G752" s="170"/>
      <c r="H752" s="171"/>
      <c r="I752" s="172" t="str">
        <f>IF(D752="","",SUMIFS(MOVI_ENTR!I:I,MOVI_ENTR!D:D,D752,MOVI_ENTR!O:O,L752)-SUMIFS(MOVI_SAID!H:H,MOVI_SAID!D:D,D752,MOVI_SAID!L:L,L752))</f>
        <v/>
      </c>
      <c r="J752" s="153" t="str">
        <f>IF(D752="","",VLOOKUP(D752,CADA_PROD!D:G,4,0)*H752)</f>
        <v/>
      </c>
      <c r="K752" s="14"/>
      <c r="L752" s="14"/>
      <c r="M752" s="21"/>
      <c r="N752" s="21"/>
      <c r="O752" s="21"/>
      <c r="P752" s="21"/>
    </row>
    <row r="753" spans="1:16" s="16" customFormat="1" ht="30" customHeight="1">
      <c r="A753" s="21"/>
      <c r="B753" s="21" t="str">
        <f t="shared" si="11"/>
        <v/>
      </c>
      <c r="C753" s="170"/>
      <c r="D753" s="168"/>
      <c r="E753" s="154" t="str">
        <f>IFERROR(VLOOKUP(D753,CADA_PROD!D:H,5,0),"")</f>
        <v/>
      </c>
      <c r="F753" s="169"/>
      <c r="G753" s="170"/>
      <c r="H753" s="171"/>
      <c r="I753" s="172" t="str">
        <f>IF(D753="","",SUMIFS(MOVI_ENTR!I:I,MOVI_ENTR!D:D,D753,MOVI_ENTR!O:O,L753)-SUMIFS(MOVI_SAID!H:H,MOVI_SAID!D:D,D753,MOVI_SAID!L:L,L753))</f>
        <v/>
      </c>
      <c r="J753" s="153" t="str">
        <f>IF(D753="","",VLOOKUP(D753,CADA_PROD!D:G,4,0)*H753)</f>
        <v/>
      </c>
      <c r="K753" s="14"/>
      <c r="L753" s="14"/>
      <c r="M753" s="21"/>
      <c r="N753" s="21"/>
      <c r="O753" s="21"/>
      <c r="P753" s="21"/>
    </row>
    <row r="754" spans="1:16" s="16" customFormat="1" ht="30" customHeight="1">
      <c r="A754" s="21"/>
      <c r="B754" s="21" t="str">
        <f t="shared" si="11"/>
        <v/>
      </c>
      <c r="C754" s="170"/>
      <c r="D754" s="168"/>
      <c r="E754" s="154" t="str">
        <f>IFERROR(VLOOKUP(D754,CADA_PROD!D:H,5,0),"")</f>
        <v/>
      </c>
      <c r="F754" s="169"/>
      <c r="G754" s="170"/>
      <c r="H754" s="171"/>
      <c r="I754" s="172" t="str">
        <f>IF(D754="","",SUMIFS(MOVI_ENTR!I:I,MOVI_ENTR!D:D,D754,MOVI_ENTR!O:O,L754)-SUMIFS(MOVI_SAID!H:H,MOVI_SAID!D:D,D754,MOVI_SAID!L:L,L754))</f>
        <v/>
      </c>
      <c r="J754" s="153" t="str">
        <f>IF(D754="","",VLOOKUP(D754,CADA_PROD!D:G,4,0)*H754)</f>
        <v/>
      </c>
      <c r="K754" s="14"/>
      <c r="L754" s="14"/>
      <c r="M754" s="21"/>
      <c r="N754" s="21"/>
      <c r="O754" s="21"/>
      <c r="P754" s="21"/>
    </row>
    <row r="755" spans="1:16" s="16" customFormat="1" ht="30" customHeight="1">
      <c r="A755" s="21"/>
      <c r="B755" s="21" t="str">
        <f t="shared" si="11"/>
        <v/>
      </c>
      <c r="C755" s="170"/>
      <c r="D755" s="168"/>
      <c r="E755" s="154" t="str">
        <f>IFERROR(VLOOKUP(D755,CADA_PROD!D:H,5,0),"")</f>
        <v/>
      </c>
      <c r="F755" s="169"/>
      <c r="G755" s="170"/>
      <c r="H755" s="171"/>
      <c r="I755" s="172" t="str">
        <f>IF(D755="","",SUMIFS(MOVI_ENTR!I:I,MOVI_ENTR!D:D,D755,MOVI_ENTR!O:O,L755)-SUMIFS(MOVI_SAID!H:H,MOVI_SAID!D:D,D755,MOVI_SAID!L:L,L755))</f>
        <v/>
      </c>
      <c r="J755" s="153" t="str">
        <f>IF(D755="","",VLOOKUP(D755,CADA_PROD!D:G,4,0)*H755)</f>
        <v/>
      </c>
      <c r="K755" s="14"/>
      <c r="L755" s="14"/>
      <c r="M755" s="21"/>
      <c r="N755" s="21"/>
      <c r="O755" s="21"/>
      <c r="P755" s="21"/>
    </row>
    <row r="756" spans="1:16" s="16" customFormat="1" ht="30" customHeight="1">
      <c r="A756" s="21"/>
      <c r="B756" s="21" t="str">
        <f t="shared" si="11"/>
        <v/>
      </c>
      <c r="C756" s="170"/>
      <c r="D756" s="168"/>
      <c r="E756" s="154" t="str">
        <f>IFERROR(VLOOKUP(D756,CADA_PROD!D:H,5,0),"")</f>
        <v/>
      </c>
      <c r="F756" s="169"/>
      <c r="G756" s="170"/>
      <c r="H756" s="171"/>
      <c r="I756" s="172" t="str">
        <f>IF(D756="","",SUMIFS(MOVI_ENTR!I:I,MOVI_ENTR!D:D,D756,MOVI_ENTR!O:O,L756)-SUMIFS(MOVI_SAID!H:H,MOVI_SAID!D:D,D756,MOVI_SAID!L:L,L756))</f>
        <v/>
      </c>
      <c r="J756" s="153" t="str">
        <f>IF(D756="","",VLOOKUP(D756,CADA_PROD!D:G,4,0)*H756)</f>
        <v/>
      </c>
      <c r="K756" s="14"/>
      <c r="L756" s="14"/>
      <c r="M756" s="21"/>
      <c r="N756" s="21"/>
      <c r="O756" s="21"/>
      <c r="P756" s="21"/>
    </row>
    <row r="757" spans="1:16" s="16" customFormat="1" ht="30" customHeight="1">
      <c r="A757" s="21"/>
      <c r="B757" s="21" t="str">
        <f t="shared" si="11"/>
        <v/>
      </c>
      <c r="C757" s="170"/>
      <c r="D757" s="168"/>
      <c r="E757" s="154" t="str">
        <f>IFERROR(VLOOKUP(D757,CADA_PROD!D:H,5,0),"")</f>
        <v/>
      </c>
      <c r="F757" s="169"/>
      <c r="G757" s="170"/>
      <c r="H757" s="171"/>
      <c r="I757" s="172" t="str">
        <f>IF(D757="","",SUMIFS(MOVI_ENTR!I:I,MOVI_ENTR!D:D,D757,MOVI_ENTR!O:O,L757)-SUMIFS(MOVI_SAID!H:H,MOVI_SAID!D:D,D757,MOVI_SAID!L:L,L757))</f>
        <v/>
      </c>
      <c r="J757" s="153" t="str">
        <f>IF(D757="","",VLOOKUP(D757,CADA_PROD!D:G,4,0)*H757)</f>
        <v/>
      </c>
      <c r="K757" s="14"/>
      <c r="L757" s="14"/>
      <c r="M757" s="21"/>
      <c r="N757" s="21"/>
      <c r="O757" s="21"/>
      <c r="P757" s="21"/>
    </row>
    <row r="758" spans="1:16" s="16" customFormat="1" ht="30" customHeight="1">
      <c r="A758" s="21"/>
      <c r="B758" s="21" t="str">
        <f t="shared" si="11"/>
        <v/>
      </c>
      <c r="C758" s="170"/>
      <c r="D758" s="168"/>
      <c r="E758" s="154" t="str">
        <f>IFERROR(VLOOKUP(D758,CADA_PROD!D:H,5,0),"")</f>
        <v/>
      </c>
      <c r="F758" s="169"/>
      <c r="G758" s="170"/>
      <c r="H758" s="171"/>
      <c r="I758" s="172" t="str">
        <f>IF(D758="","",SUMIFS(MOVI_ENTR!I:I,MOVI_ENTR!D:D,D758,MOVI_ENTR!O:O,L758)-SUMIFS(MOVI_SAID!H:H,MOVI_SAID!D:D,D758,MOVI_SAID!L:L,L758))</f>
        <v/>
      </c>
      <c r="J758" s="153" t="str">
        <f>IF(D758="","",VLOOKUP(D758,CADA_PROD!D:G,4,0)*H758)</f>
        <v/>
      </c>
      <c r="K758" s="14"/>
      <c r="L758" s="14"/>
      <c r="M758" s="21"/>
      <c r="N758" s="21"/>
      <c r="O758" s="21"/>
      <c r="P758" s="21"/>
    </row>
    <row r="759" spans="1:16" s="16" customFormat="1" ht="30" customHeight="1">
      <c r="A759" s="21"/>
      <c r="B759" s="21" t="str">
        <f t="shared" si="11"/>
        <v/>
      </c>
      <c r="C759" s="170"/>
      <c r="D759" s="168"/>
      <c r="E759" s="154" t="str">
        <f>IFERROR(VLOOKUP(D759,CADA_PROD!D:H,5,0),"")</f>
        <v/>
      </c>
      <c r="F759" s="169"/>
      <c r="G759" s="170"/>
      <c r="H759" s="171"/>
      <c r="I759" s="172" t="str">
        <f>IF(D759="","",SUMIFS(MOVI_ENTR!I:I,MOVI_ENTR!D:D,D759,MOVI_ENTR!O:O,L759)-SUMIFS(MOVI_SAID!H:H,MOVI_SAID!D:D,D759,MOVI_SAID!L:L,L759))</f>
        <v/>
      </c>
      <c r="J759" s="153" t="str">
        <f>IF(D759="","",VLOOKUP(D759,CADA_PROD!D:G,4,0)*H759)</f>
        <v/>
      </c>
      <c r="K759" s="14"/>
      <c r="L759" s="14"/>
      <c r="M759" s="21"/>
      <c r="N759" s="21"/>
      <c r="O759" s="21"/>
      <c r="P759" s="21"/>
    </row>
    <row r="760" spans="1:16" s="16" customFormat="1" ht="30" customHeight="1">
      <c r="A760" s="21"/>
      <c r="B760" s="21" t="str">
        <f t="shared" si="11"/>
        <v/>
      </c>
      <c r="C760" s="170"/>
      <c r="D760" s="168"/>
      <c r="E760" s="154" t="str">
        <f>IFERROR(VLOOKUP(D760,CADA_PROD!D:H,5,0),"")</f>
        <v/>
      </c>
      <c r="F760" s="169"/>
      <c r="G760" s="170"/>
      <c r="H760" s="171"/>
      <c r="I760" s="172" t="str">
        <f>IF(D760="","",SUMIFS(MOVI_ENTR!I:I,MOVI_ENTR!D:D,D760,MOVI_ENTR!O:O,L760)-SUMIFS(MOVI_SAID!H:H,MOVI_SAID!D:D,D760,MOVI_SAID!L:L,L760))</f>
        <v/>
      </c>
      <c r="J760" s="153" t="str">
        <f>IF(D760="","",VLOOKUP(D760,CADA_PROD!D:G,4,0)*H760)</f>
        <v/>
      </c>
      <c r="K760" s="14"/>
      <c r="L760" s="14"/>
      <c r="M760" s="21"/>
      <c r="N760" s="21"/>
      <c r="O760" s="21"/>
      <c r="P760" s="21"/>
    </row>
    <row r="761" spans="1:16" s="16" customFormat="1" ht="30" customHeight="1">
      <c r="A761" s="21"/>
      <c r="B761" s="21" t="str">
        <f t="shared" si="11"/>
        <v/>
      </c>
      <c r="C761" s="170"/>
      <c r="D761" s="168"/>
      <c r="E761" s="154" t="str">
        <f>IFERROR(VLOOKUP(D761,CADA_PROD!D:H,5,0),"")</f>
        <v/>
      </c>
      <c r="F761" s="169"/>
      <c r="G761" s="170"/>
      <c r="H761" s="171"/>
      <c r="I761" s="172" t="str">
        <f>IF(D761="","",SUMIFS(MOVI_ENTR!I:I,MOVI_ENTR!D:D,D761,MOVI_ENTR!O:O,L761)-SUMIFS(MOVI_SAID!H:H,MOVI_SAID!D:D,D761,MOVI_SAID!L:L,L761))</f>
        <v/>
      </c>
      <c r="J761" s="153" t="str">
        <f>IF(D761="","",VLOOKUP(D761,CADA_PROD!D:G,4,0)*H761)</f>
        <v/>
      </c>
      <c r="K761" s="14"/>
      <c r="L761" s="14"/>
      <c r="M761" s="21"/>
      <c r="N761" s="21"/>
      <c r="O761" s="21"/>
      <c r="P761" s="21"/>
    </row>
    <row r="762" spans="1:16" s="16" customFormat="1" ht="30" customHeight="1">
      <c r="A762" s="21"/>
      <c r="B762" s="21" t="str">
        <f t="shared" si="11"/>
        <v/>
      </c>
      <c r="C762" s="170"/>
      <c r="D762" s="168"/>
      <c r="E762" s="154" t="str">
        <f>IFERROR(VLOOKUP(D762,CADA_PROD!D:H,5,0),"")</f>
        <v/>
      </c>
      <c r="F762" s="169"/>
      <c r="G762" s="170"/>
      <c r="H762" s="171"/>
      <c r="I762" s="172" t="str">
        <f>IF(D762="","",SUMIFS(MOVI_ENTR!I:I,MOVI_ENTR!D:D,D762,MOVI_ENTR!O:O,L762)-SUMIFS(MOVI_SAID!H:H,MOVI_SAID!D:D,D762,MOVI_SAID!L:L,L762))</f>
        <v/>
      </c>
      <c r="J762" s="153" t="str">
        <f>IF(D762="","",VLOOKUP(D762,CADA_PROD!D:G,4,0)*H762)</f>
        <v/>
      </c>
      <c r="K762" s="14"/>
      <c r="L762" s="14"/>
      <c r="M762" s="21"/>
      <c r="N762" s="21"/>
      <c r="O762" s="21"/>
      <c r="P762" s="21"/>
    </row>
    <row r="763" spans="1:16" s="16" customFormat="1" ht="30" customHeight="1">
      <c r="A763" s="21"/>
      <c r="B763" s="21" t="str">
        <f t="shared" si="11"/>
        <v/>
      </c>
      <c r="C763" s="170"/>
      <c r="D763" s="168"/>
      <c r="E763" s="154" t="str">
        <f>IFERROR(VLOOKUP(D763,CADA_PROD!D:H,5,0),"")</f>
        <v/>
      </c>
      <c r="F763" s="169"/>
      <c r="G763" s="170"/>
      <c r="H763" s="171"/>
      <c r="I763" s="172" t="str">
        <f>IF(D763="","",SUMIFS(MOVI_ENTR!I:I,MOVI_ENTR!D:D,D763,MOVI_ENTR!O:O,L763)-SUMIFS(MOVI_SAID!H:H,MOVI_SAID!D:D,D763,MOVI_SAID!L:L,L763))</f>
        <v/>
      </c>
      <c r="J763" s="153" t="str">
        <f>IF(D763="","",VLOOKUP(D763,CADA_PROD!D:G,4,0)*H763)</f>
        <v/>
      </c>
      <c r="K763" s="14"/>
      <c r="L763" s="14"/>
      <c r="M763" s="21"/>
      <c r="N763" s="21"/>
      <c r="O763" s="21"/>
      <c r="P763" s="21"/>
    </row>
    <row r="764" spans="1:16" s="16" customFormat="1" ht="30" customHeight="1">
      <c r="A764" s="21"/>
      <c r="B764" s="21" t="str">
        <f t="shared" si="11"/>
        <v/>
      </c>
      <c r="C764" s="170"/>
      <c r="D764" s="168"/>
      <c r="E764" s="154" t="str">
        <f>IFERROR(VLOOKUP(D764,CADA_PROD!D:H,5,0),"")</f>
        <v/>
      </c>
      <c r="F764" s="169"/>
      <c r="G764" s="170"/>
      <c r="H764" s="171"/>
      <c r="I764" s="172" t="str">
        <f>IF(D764="","",SUMIFS(MOVI_ENTR!I:I,MOVI_ENTR!D:D,D764,MOVI_ENTR!O:O,L764)-SUMIFS(MOVI_SAID!H:H,MOVI_SAID!D:D,D764,MOVI_SAID!L:L,L764))</f>
        <v/>
      </c>
      <c r="J764" s="153" t="str">
        <f>IF(D764="","",VLOOKUP(D764,CADA_PROD!D:G,4,0)*H764)</f>
        <v/>
      </c>
      <c r="K764" s="14"/>
      <c r="L764" s="14"/>
      <c r="M764" s="21"/>
      <c r="N764" s="21"/>
      <c r="O764" s="21"/>
      <c r="P764" s="21"/>
    </row>
    <row r="765" spans="1:16" s="16" customFormat="1" ht="30" customHeight="1">
      <c r="A765" s="21"/>
      <c r="B765" s="21" t="str">
        <f t="shared" si="11"/>
        <v/>
      </c>
      <c r="C765" s="170"/>
      <c r="D765" s="168"/>
      <c r="E765" s="154" t="str">
        <f>IFERROR(VLOOKUP(D765,CADA_PROD!D:H,5,0),"")</f>
        <v/>
      </c>
      <c r="F765" s="169"/>
      <c r="G765" s="170"/>
      <c r="H765" s="171"/>
      <c r="I765" s="172" t="str">
        <f>IF(D765="","",SUMIFS(MOVI_ENTR!I:I,MOVI_ENTR!D:D,D765,MOVI_ENTR!O:O,L765)-SUMIFS(MOVI_SAID!H:H,MOVI_SAID!D:D,D765,MOVI_SAID!L:L,L765))</f>
        <v/>
      </c>
      <c r="J765" s="153" t="str">
        <f>IF(D765="","",VLOOKUP(D765,CADA_PROD!D:G,4,0)*H765)</f>
        <v/>
      </c>
      <c r="K765" s="14"/>
      <c r="L765" s="14"/>
      <c r="M765" s="21"/>
      <c r="N765" s="21"/>
      <c r="O765" s="21"/>
      <c r="P765" s="21"/>
    </row>
    <row r="766" spans="1:16" s="16" customFormat="1" ht="30" customHeight="1">
      <c r="A766" s="21"/>
      <c r="B766" s="21" t="str">
        <f t="shared" si="11"/>
        <v/>
      </c>
      <c r="C766" s="170"/>
      <c r="D766" s="168"/>
      <c r="E766" s="154" t="str">
        <f>IFERROR(VLOOKUP(D766,CADA_PROD!D:H,5,0),"")</f>
        <v/>
      </c>
      <c r="F766" s="169"/>
      <c r="G766" s="170"/>
      <c r="H766" s="171"/>
      <c r="I766" s="172" t="str">
        <f>IF(D766="","",SUMIFS(MOVI_ENTR!I:I,MOVI_ENTR!D:D,D766,MOVI_ENTR!O:O,L766)-SUMIFS(MOVI_SAID!H:H,MOVI_SAID!D:D,D766,MOVI_SAID!L:L,L766))</f>
        <v/>
      </c>
      <c r="J766" s="153" t="str">
        <f>IF(D766="","",VLOOKUP(D766,CADA_PROD!D:G,4,0)*H766)</f>
        <v/>
      </c>
      <c r="K766" s="14"/>
      <c r="L766" s="14"/>
      <c r="M766" s="21"/>
      <c r="N766" s="21"/>
      <c r="O766" s="21"/>
      <c r="P766" s="21"/>
    </row>
    <row r="767" spans="1:16" s="16" customFormat="1" ht="30" customHeight="1">
      <c r="A767" s="21"/>
      <c r="B767" s="21" t="str">
        <f t="shared" si="11"/>
        <v/>
      </c>
      <c r="C767" s="170"/>
      <c r="D767" s="168"/>
      <c r="E767" s="154" t="str">
        <f>IFERROR(VLOOKUP(D767,CADA_PROD!D:H,5,0),"")</f>
        <v/>
      </c>
      <c r="F767" s="169"/>
      <c r="G767" s="170"/>
      <c r="H767" s="171"/>
      <c r="I767" s="172" t="str">
        <f>IF(D767="","",SUMIFS(MOVI_ENTR!I:I,MOVI_ENTR!D:D,D767,MOVI_ENTR!O:O,L767)-SUMIFS(MOVI_SAID!H:H,MOVI_SAID!D:D,D767,MOVI_SAID!L:L,L767))</f>
        <v/>
      </c>
      <c r="J767" s="153" t="str">
        <f>IF(D767="","",VLOOKUP(D767,CADA_PROD!D:G,4,0)*H767)</f>
        <v/>
      </c>
      <c r="K767" s="14"/>
      <c r="L767" s="14"/>
      <c r="M767" s="21"/>
      <c r="N767" s="21"/>
      <c r="O767" s="21"/>
      <c r="P767" s="21"/>
    </row>
    <row r="768" spans="1:16" s="16" customFormat="1" ht="30" customHeight="1">
      <c r="A768" s="21"/>
      <c r="B768" s="21" t="str">
        <f t="shared" si="11"/>
        <v/>
      </c>
      <c r="C768" s="170"/>
      <c r="D768" s="168"/>
      <c r="E768" s="154" t="str">
        <f>IFERROR(VLOOKUP(D768,CADA_PROD!D:H,5,0),"")</f>
        <v/>
      </c>
      <c r="F768" s="169"/>
      <c r="G768" s="170"/>
      <c r="H768" s="171"/>
      <c r="I768" s="172" t="str">
        <f>IF(D768="","",SUMIFS(MOVI_ENTR!I:I,MOVI_ENTR!D:D,D768,MOVI_ENTR!O:O,L768)-SUMIFS(MOVI_SAID!H:H,MOVI_SAID!D:D,D768,MOVI_SAID!L:L,L768))</f>
        <v/>
      </c>
      <c r="J768" s="153" t="str">
        <f>IF(D768="","",VLOOKUP(D768,CADA_PROD!D:G,4,0)*H768)</f>
        <v/>
      </c>
      <c r="K768" s="14"/>
      <c r="L768" s="14"/>
      <c r="M768" s="21"/>
      <c r="N768" s="21"/>
      <c r="O768" s="21"/>
      <c r="P768" s="21"/>
    </row>
    <row r="769" spans="1:16" s="16" customFormat="1" ht="30" customHeight="1">
      <c r="A769" s="21"/>
      <c r="B769" s="21" t="str">
        <f t="shared" si="11"/>
        <v/>
      </c>
      <c r="C769" s="170"/>
      <c r="D769" s="168"/>
      <c r="E769" s="154" t="str">
        <f>IFERROR(VLOOKUP(D769,CADA_PROD!D:H,5,0),"")</f>
        <v/>
      </c>
      <c r="F769" s="169"/>
      <c r="G769" s="170"/>
      <c r="H769" s="171"/>
      <c r="I769" s="172" t="str">
        <f>IF(D769="","",SUMIFS(MOVI_ENTR!I:I,MOVI_ENTR!D:D,D769,MOVI_ENTR!O:O,L769)-SUMIFS(MOVI_SAID!H:H,MOVI_SAID!D:D,D769,MOVI_SAID!L:L,L769))</f>
        <v/>
      </c>
      <c r="J769" s="153" t="str">
        <f>IF(D769="","",VLOOKUP(D769,CADA_PROD!D:G,4,0)*H769)</f>
        <v/>
      </c>
      <c r="K769" s="14"/>
      <c r="L769" s="14"/>
      <c r="M769" s="21"/>
      <c r="N769" s="21"/>
      <c r="O769" s="21"/>
      <c r="P769" s="21"/>
    </row>
    <row r="770" spans="1:16" s="16" customFormat="1" ht="30" customHeight="1">
      <c r="A770" s="21"/>
      <c r="B770" s="21" t="str">
        <f t="shared" si="11"/>
        <v/>
      </c>
      <c r="C770" s="170"/>
      <c r="D770" s="168"/>
      <c r="E770" s="154" t="str">
        <f>IFERROR(VLOOKUP(D770,CADA_PROD!D:H,5,0),"")</f>
        <v/>
      </c>
      <c r="F770" s="169"/>
      <c r="G770" s="170"/>
      <c r="H770" s="171"/>
      <c r="I770" s="172" t="str">
        <f>IF(D770="","",SUMIFS(MOVI_ENTR!I:I,MOVI_ENTR!D:D,D770,MOVI_ENTR!O:O,L770)-SUMIFS(MOVI_SAID!H:H,MOVI_SAID!D:D,D770,MOVI_SAID!L:L,L770))</f>
        <v/>
      </c>
      <c r="J770" s="153" t="str">
        <f>IF(D770="","",VLOOKUP(D770,CADA_PROD!D:G,4,0)*H770)</f>
        <v/>
      </c>
      <c r="K770" s="14"/>
      <c r="L770" s="14"/>
      <c r="M770" s="21"/>
      <c r="N770" s="21"/>
      <c r="O770" s="21"/>
      <c r="P770" s="21"/>
    </row>
    <row r="771" spans="1:16" s="16" customFormat="1" ht="30" customHeight="1">
      <c r="A771" s="21"/>
      <c r="B771" s="21" t="str">
        <f t="shared" si="11"/>
        <v/>
      </c>
      <c r="C771" s="170"/>
      <c r="D771" s="168"/>
      <c r="E771" s="154" t="str">
        <f>IFERROR(VLOOKUP(D771,CADA_PROD!D:H,5,0),"")</f>
        <v/>
      </c>
      <c r="F771" s="169"/>
      <c r="G771" s="170"/>
      <c r="H771" s="171"/>
      <c r="I771" s="172" t="str">
        <f>IF(D771="","",SUMIFS(MOVI_ENTR!I:I,MOVI_ENTR!D:D,D771,MOVI_ENTR!O:O,L771)-SUMIFS(MOVI_SAID!H:H,MOVI_SAID!D:D,D771,MOVI_SAID!L:L,L771))</f>
        <v/>
      </c>
      <c r="J771" s="153" t="str">
        <f>IF(D771="","",VLOOKUP(D771,CADA_PROD!D:G,4,0)*H771)</f>
        <v/>
      </c>
      <c r="K771" s="14"/>
      <c r="L771" s="14"/>
      <c r="M771" s="21"/>
      <c r="N771" s="21"/>
      <c r="O771" s="21"/>
      <c r="P771" s="21"/>
    </row>
    <row r="772" spans="1:16" s="16" customFormat="1" ht="30" customHeight="1">
      <c r="A772" s="21"/>
      <c r="B772" s="21" t="str">
        <f t="shared" si="11"/>
        <v/>
      </c>
      <c r="C772" s="170"/>
      <c r="D772" s="168"/>
      <c r="E772" s="154" t="str">
        <f>IFERROR(VLOOKUP(D772,CADA_PROD!D:H,5,0),"")</f>
        <v/>
      </c>
      <c r="F772" s="169"/>
      <c r="G772" s="170"/>
      <c r="H772" s="171"/>
      <c r="I772" s="172" t="str">
        <f>IF(D772="","",SUMIFS(MOVI_ENTR!I:I,MOVI_ENTR!D:D,D772,MOVI_ENTR!O:O,L772)-SUMIFS(MOVI_SAID!H:H,MOVI_SAID!D:D,D772,MOVI_SAID!L:L,L772))</f>
        <v/>
      </c>
      <c r="J772" s="153" t="str">
        <f>IF(D772="","",VLOOKUP(D772,CADA_PROD!D:G,4,0)*H772)</f>
        <v/>
      </c>
      <c r="K772" s="14"/>
      <c r="L772" s="14"/>
      <c r="M772" s="21"/>
      <c r="N772" s="21"/>
      <c r="O772" s="21"/>
      <c r="P772" s="21"/>
    </row>
    <row r="773" spans="1:16" s="16" customFormat="1" ht="30" customHeight="1">
      <c r="A773" s="21"/>
      <c r="B773" s="21" t="str">
        <f t="shared" si="11"/>
        <v/>
      </c>
      <c r="C773" s="170"/>
      <c r="D773" s="168"/>
      <c r="E773" s="154" t="str">
        <f>IFERROR(VLOOKUP(D773,CADA_PROD!D:H,5,0),"")</f>
        <v/>
      </c>
      <c r="F773" s="169"/>
      <c r="G773" s="170"/>
      <c r="H773" s="171"/>
      <c r="I773" s="172" t="str">
        <f>IF(D773="","",SUMIFS(MOVI_ENTR!I:I,MOVI_ENTR!D:D,D773,MOVI_ENTR!O:O,L773)-SUMIFS(MOVI_SAID!H:H,MOVI_SAID!D:D,D773,MOVI_SAID!L:L,L773))</f>
        <v/>
      </c>
      <c r="J773" s="153" t="str">
        <f>IF(D773="","",VLOOKUP(D773,CADA_PROD!D:G,4,0)*H773)</f>
        <v/>
      </c>
      <c r="K773" s="14"/>
      <c r="L773" s="14"/>
      <c r="M773" s="21"/>
      <c r="N773" s="21"/>
      <c r="O773" s="21"/>
      <c r="P773" s="21"/>
    </row>
    <row r="774" spans="1:16" s="16" customFormat="1" ht="30" customHeight="1">
      <c r="A774" s="21"/>
      <c r="B774" s="21" t="str">
        <f t="shared" si="11"/>
        <v/>
      </c>
      <c r="C774" s="170"/>
      <c r="D774" s="168"/>
      <c r="E774" s="154" t="str">
        <f>IFERROR(VLOOKUP(D774,CADA_PROD!D:H,5,0),"")</f>
        <v/>
      </c>
      <c r="F774" s="169"/>
      <c r="G774" s="170"/>
      <c r="H774" s="171"/>
      <c r="I774" s="172" t="str">
        <f>IF(D774="","",SUMIFS(MOVI_ENTR!I:I,MOVI_ENTR!D:D,D774,MOVI_ENTR!O:O,L774)-SUMIFS(MOVI_SAID!H:H,MOVI_SAID!D:D,D774,MOVI_SAID!L:L,L774))</f>
        <v/>
      </c>
      <c r="J774" s="153" t="str">
        <f>IF(D774="","",VLOOKUP(D774,CADA_PROD!D:G,4,0)*H774)</f>
        <v/>
      </c>
      <c r="K774" s="14"/>
      <c r="L774" s="14"/>
      <c r="M774" s="21"/>
      <c r="N774" s="21"/>
      <c r="O774" s="21"/>
      <c r="P774" s="21"/>
    </row>
    <row r="775" spans="1:16" s="16" customFormat="1" ht="30" customHeight="1">
      <c r="A775" s="21"/>
      <c r="B775" s="21" t="str">
        <f t="shared" ref="B775:B838" si="12">IF(D775="","",MONTH(C775))</f>
        <v/>
      </c>
      <c r="C775" s="170"/>
      <c r="D775" s="168"/>
      <c r="E775" s="154" t="str">
        <f>IFERROR(VLOOKUP(D775,CADA_PROD!D:H,5,0),"")</f>
        <v/>
      </c>
      <c r="F775" s="169"/>
      <c r="G775" s="170"/>
      <c r="H775" s="171"/>
      <c r="I775" s="172" t="str">
        <f>IF(D775="","",SUMIFS(MOVI_ENTR!I:I,MOVI_ENTR!D:D,D775,MOVI_ENTR!O:O,L775)-SUMIFS(MOVI_SAID!H:H,MOVI_SAID!D:D,D775,MOVI_SAID!L:L,L775))</f>
        <v/>
      </c>
      <c r="J775" s="153" t="str">
        <f>IF(D775="","",VLOOKUP(D775,CADA_PROD!D:G,4,0)*H775)</f>
        <v/>
      </c>
      <c r="K775" s="14"/>
      <c r="L775" s="14"/>
      <c r="M775" s="21"/>
      <c r="N775" s="21"/>
      <c r="O775" s="21"/>
      <c r="P775" s="21"/>
    </row>
    <row r="776" spans="1:16" s="16" customFormat="1" ht="30" customHeight="1">
      <c r="A776" s="21"/>
      <c r="B776" s="21" t="str">
        <f t="shared" si="12"/>
        <v/>
      </c>
      <c r="C776" s="170"/>
      <c r="D776" s="168"/>
      <c r="E776" s="154" t="str">
        <f>IFERROR(VLOOKUP(D776,CADA_PROD!D:H,5,0),"")</f>
        <v/>
      </c>
      <c r="F776" s="169"/>
      <c r="G776" s="170"/>
      <c r="H776" s="171"/>
      <c r="I776" s="172" t="str">
        <f>IF(D776="","",SUMIFS(MOVI_ENTR!I:I,MOVI_ENTR!D:D,D776,MOVI_ENTR!O:O,L776)-SUMIFS(MOVI_SAID!H:H,MOVI_SAID!D:D,D776,MOVI_SAID!L:L,L776))</f>
        <v/>
      </c>
      <c r="J776" s="153" t="str">
        <f>IF(D776="","",VLOOKUP(D776,CADA_PROD!D:G,4,0)*H776)</f>
        <v/>
      </c>
      <c r="K776" s="14"/>
      <c r="L776" s="14"/>
      <c r="M776" s="21"/>
      <c r="N776" s="21"/>
      <c r="O776" s="21"/>
      <c r="P776" s="21"/>
    </row>
    <row r="777" spans="1:16" s="16" customFormat="1" ht="30" customHeight="1">
      <c r="A777" s="21"/>
      <c r="B777" s="21" t="str">
        <f t="shared" si="12"/>
        <v/>
      </c>
      <c r="C777" s="170"/>
      <c r="D777" s="168"/>
      <c r="E777" s="154" t="str">
        <f>IFERROR(VLOOKUP(D777,CADA_PROD!D:H,5,0),"")</f>
        <v/>
      </c>
      <c r="F777" s="169"/>
      <c r="G777" s="170"/>
      <c r="H777" s="171"/>
      <c r="I777" s="172" t="str">
        <f>IF(D777="","",SUMIFS(MOVI_ENTR!I:I,MOVI_ENTR!D:D,D777,MOVI_ENTR!O:O,L777)-SUMIFS(MOVI_SAID!H:H,MOVI_SAID!D:D,D777,MOVI_SAID!L:L,L777))</f>
        <v/>
      </c>
      <c r="J777" s="153" t="str">
        <f>IF(D777="","",VLOOKUP(D777,CADA_PROD!D:G,4,0)*H777)</f>
        <v/>
      </c>
      <c r="K777" s="14"/>
      <c r="L777" s="14"/>
      <c r="M777" s="21"/>
      <c r="N777" s="21"/>
      <c r="O777" s="21"/>
      <c r="P777" s="21"/>
    </row>
    <row r="778" spans="1:16" s="16" customFormat="1" ht="30" customHeight="1">
      <c r="A778" s="21"/>
      <c r="B778" s="21" t="str">
        <f t="shared" si="12"/>
        <v/>
      </c>
      <c r="C778" s="170"/>
      <c r="D778" s="168"/>
      <c r="E778" s="154" t="str">
        <f>IFERROR(VLOOKUP(D778,CADA_PROD!D:H,5,0),"")</f>
        <v/>
      </c>
      <c r="F778" s="169"/>
      <c r="G778" s="170"/>
      <c r="H778" s="171"/>
      <c r="I778" s="172" t="str">
        <f>IF(D778="","",SUMIFS(MOVI_ENTR!I:I,MOVI_ENTR!D:D,D778,MOVI_ENTR!O:O,L778)-SUMIFS(MOVI_SAID!H:H,MOVI_SAID!D:D,D778,MOVI_SAID!L:L,L778))</f>
        <v/>
      </c>
      <c r="J778" s="153" t="str">
        <f>IF(D778="","",VLOOKUP(D778,CADA_PROD!D:G,4,0)*H778)</f>
        <v/>
      </c>
      <c r="K778" s="14"/>
      <c r="L778" s="14"/>
      <c r="M778" s="21"/>
      <c r="N778" s="21"/>
      <c r="O778" s="21"/>
      <c r="P778" s="21"/>
    </row>
    <row r="779" spans="1:16" s="16" customFormat="1" ht="30" customHeight="1">
      <c r="A779" s="21"/>
      <c r="B779" s="21" t="str">
        <f t="shared" si="12"/>
        <v/>
      </c>
      <c r="C779" s="170"/>
      <c r="D779" s="168"/>
      <c r="E779" s="154" t="str">
        <f>IFERROR(VLOOKUP(D779,CADA_PROD!D:H,5,0),"")</f>
        <v/>
      </c>
      <c r="F779" s="169"/>
      <c r="G779" s="170"/>
      <c r="H779" s="171"/>
      <c r="I779" s="172" t="str">
        <f>IF(D779="","",SUMIFS(MOVI_ENTR!I:I,MOVI_ENTR!D:D,D779,MOVI_ENTR!O:O,L779)-SUMIFS(MOVI_SAID!H:H,MOVI_SAID!D:D,D779,MOVI_SAID!L:L,L779))</f>
        <v/>
      </c>
      <c r="J779" s="153" t="str">
        <f>IF(D779="","",VLOOKUP(D779,CADA_PROD!D:G,4,0)*H779)</f>
        <v/>
      </c>
      <c r="K779" s="14"/>
      <c r="L779" s="14"/>
      <c r="M779" s="21"/>
      <c r="N779" s="21"/>
      <c r="O779" s="21"/>
      <c r="P779" s="21"/>
    </row>
    <row r="780" spans="1:16" s="16" customFormat="1" ht="30" customHeight="1">
      <c r="A780" s="21"/>
      <c r="B780" s="21" t="str">
        <f t="shared" si="12"/>
        <v/>
      </c>
      <c r="C780" s="170"/>
      <c r="D780" s="168"/>
      <c r="E780" s="154" t="str">
        <f>IFERROR(VLOOKUP(D780,CADA_PROD!D:H,5,0),"")</f>
        <v/>
      </c>
      <c r="F780" s="169"/>
      <c r="G780" s="170"/>
      <c r="H780" s="171"/>
      <c r="I780" s="172" t="str">
        <f>IF(D780="","",SUMIFS(MOVI_ENTR!I:I,MOVI_ENTR!D:D,D780,MOVI_ENTR!O:O,L780)-SUMIFS(MOVI_SAID!H:H,MOVI_SAID!D:D,D780,MOVI_SAID!L:L,L780))</f>
        <v/>
      </c>
      <c r="J780" s="153" t="str">
        <f>IF(D780="","",VLOOKUP(D780,CADA_PROD!D:G,4,0)*H780)</f>
        <v/>
      </c>
      <c r="K780" s="14"/>
      <c r="L780" s="14"/>
      <c r="M780" s="21"/>
      <c r="N780" s="21"/>
      <c r="O780" s="21"/>
      <c r="P780" s="21"/>
    </row>
    <row r="781" spans="1:16" s="16" customFormat="1" ht="30" customHeight="1">
      <c r="A781" s="21"/>
      <c r="B781" s="21" t="str">
        <f t="shared" si="12"/>
        <v/>
      </c>
      <c r="C781" s="170"/>
      <c r="D781" s="168"/>
      <c r="E781" s="154" t="str">
        <f>IFERROR(VLOOKUP(D781,CADA_PROD!D:H,5,0),"")</f>
        <v/>
      </c>
      <c r="F781" s="169"/>
      <c r="G781" s="170"/>
      <c r="H781" s="171"/>
      <c r="I781" s="172" t="str">
        <f>IF(D781="","",SUMIFS(MOVI_ENTR!I:I,MOVI_ENTR!D:D,D781,MOVI_ENTR!O:O,L781)-SUMIFS(MOVI_SAID!H:H,MOVI_SAID!D:D,D781,MOVI_SAID!L:L,L781))</f>
        <v/>
      </c>
      <c r="J781" s="153" t="str">
        <f>IF(D781="","",VLOOKUP(D781,CADA_PROD!D:G,4,0)*H781)</f>
        <v/>
      </c>
      <c r="K781" s="14"/>
      <c r="L781" s="14"/>
      <c r="M781" s="21"/>
      <c r="N781" s="21"/>
      <c r="O781" s="21"/>
      <c r="P781" s="21"/>
    </row>
    <row r="782" spans="1:16" s="16" customFormat="1" ht="30" customHeight="1">
      <c r="A782" s="21"/>
      <c r="B782" s="21" t="str">
        <f t="shared" si="12"/>
        <v/>
      </c>
      <c r="C782" s="170"/>
      <c r="D782" s="168"/>
      <c r="E782" s="154" t="str">
        <f>IFERROR(VLOOKUP(D782,CADA_PROD!D:H,5,0),"")</f>
        <v/>
      </c>
      <c r="F782" s="169"/>
      <c r="G782" s="170"/>
      <c r="H782" s="171"/>
      <c r="I782" s="172" t="str">
        <f>IF(D782="","",SUMIFS(MOVI_ENTR!I:I,MOVI_ENTR!D:D,D782,MOVI_ENTR!O:O,L782)-SUMIFS(MOVI_SAID!H:H,MOVI_SAID!D:D,D782,MOVI_SAID!L:L,L782))</f>
        <v/>
      </c>
      <c r="J782" s="153" t="str">
        <f>IF(D782="","",VLOOKUP(D782,CADA_PROD!D:G,4,0)*H782)</f>
        <v/>
      </c>
      <c r="K782" s="14"/>
      <c r="L782" s="14"/>
      <c r="M782" s="21"/>
      <c r="N782" s="21"/>
      <c r="O782" s="21"/>
      <c r="P782" s="21"/>
    </row>
    <row r="783" spans="1:16" s="16" customFormat="1" ht="30" customHeight="1">
      <c r="A783" s="21"/>
      <c r="B783" s="21" t="str">
        <f t="shared" si="12"/>
        <v/>
      </c>
      <c r="C783" s="170"/>
      <c r="D783" s="168"/>
      <c r="E783" s="154" t="str">
        <f>IFERROR(VLOOKUP(D783,CADA_PROD!D:H,5,0),"")</f>
        <v/>
      </c>
      <c r="F783" s="169"/>
      <c r="G783" s="170"/>
      <c r="H783" s="171"/>
      <c r="I783" s="172" t="str">
        <f>IF(D783="","",SUMIFS(MOVI_ENTR!I:I,MOVI_ENTR!D:D,D783,MOVI_ENTR!O:O,L783)-SUMIFS(MOVI_SAID!H:H,MOVI_SAID!D:D,D783,MOVI_SAID!L:L,L783))</f>
        <v/>
      </c>
      <c r="J783" s="153" t="str">
        <f>IF(D783="","",VLOOKUP(D783,CADA_PROD!D:G,4,0)*H783)</f>
        <v/>
      </c>
      <c r="K783" s="14"/>
      <c r="L783" s="14"/>
      <c r="M783" s="21"/>
      <c r="N783" s="21"/>
      <c r="O783" s="21"/>
      <c r="P783" s="21"/>
    </row>
    <row r="784" spans="1:16" s="16" customFormat="1" ht="30" customHeight="1">
      <c r="A784" s="21"/>
      <c r="B784" s="21" t="str">
        <f t="shared" si="12"/>
        <v/>
      </c>
      <c r="C784" s="170"/>
      <c r="D784" s="168"/>
      <c r="E784" s="154" t="str">
        <f>IFERROR(VLOOKUP(D784,CADA_PROD!D:H,5,0),"")</f>
        <v/>
      </c>
      <c r="F784" s="169"/>
      <c r="G784" s="170"/>
      <c r="H784" s="171"/>
      <c r="I784" s="172" t="str">
        <f>IF(D784="","",SUMIFS(MOVI_ENTR!I:I,MOVI_ENTR!D:D,D784,MOVI_ENTR!O:O,L784)-SUMIFS(MOVI_SAID!H:H,MOVI_SAID!D:D,D784,MOVI_SAID!L:L,L784))</f>
        <v/>
      </c>
      <c r="J784" s="153" t="str">
        <f>IF(D784="","",VLOOKUP(D784,CADA_PROD!D:G,4,0)*H784)</f>
        <v/>
      </c>
      <c r="K784" s="14"/>
      <c r="L784" s="14"/>
      <c r="M784" s="21"/>
      <c r="N784" s="21"/>
      <c r="O784" s="21"/>
      <c r="P784" s="21"/>
    </row>
    <row r="785" spans="1:16" s="16" customFormat="1" ht="30" customHeight="1">
      <c r="A785" s="21"/>
      <c r="B785" s="21" t="str">
        <f t="shared" si="12"/>
        <v/>
      </c>
      <c r="C785" s="170"/>
      <c r="D785" s="168"/>
      <c r="E785" s="154" t="str">
        <f>IFERROR(VLOOKUP(D785,CADA_PROD!D:H,5,0),"")</f>
        <v/>
      </c>
      <c r="F785" s="169"/>
      <c r="G785" s="170"/>
      <c r="H785" s="171"/>
      <c r="I785" s="172" t="str">
        <f>IF(D785="","",SUMIFS(MOVI_ENTR!I:I,MOVI_ENTR!D:D,D785,MOVI_ENTR!O:O,L785)-SUMIFS(MOVI_SAID!H:H,MOVI_SAID!D:D,D785,MOVI_SAID!L:L,L785))</f>
        <v/>
      </c>
      <c r="J785" s="153" t="str">
        <f>IF(D785="","",VLOOKUP(D785,CADA_PROD!D:G,4,0)*H785)</f>
        <v/>
      </c>
      <c r="K785" s="14"/>
      <c r="L785" s="14"/>
      <c r="M785" s="21"/>
      <c r="N785" s="21"/>
      <c r="O785" s="21"/>
      <c r="P785" s="21"/>
    </row>
    <row r="786" spans="1:16" s="16" customFormat="1" ht="30" customHeight="1">
      <c r="A786" s="21"/>
      <c r="B786" s="21" t="str">
        <f t="shared" si="12"/>
        <v/>
      </c>
      <c r="C786" s="170"/>
      <c r="D786" s="168"/>
      <c r="E786" s="154" t="str">
        <f>IFERROR(VLOOKUP(D786,CADA_PROD!D:H,5,0),"")</f>
        <v/>
      </c>
      <c r="F786" s="169"/>
      <c r="G786" s="170"/>
      <c r="H786" s="171"/>
      <c r="I786" s="172" t="str">
        <f>IF(D786="","",SUMIFS(MOVI_ENTR!I:I,MOVI_ENTR!D:D,D786,MOVI_ENTR!O:O,L786)-SUMIFS(MOVI_SAID!H:H,MOVI_SAID!D:D,D786,MOVI_SAID!L:L,L786))</f>
        <v/>
      </c>
      <c r="J786" s="153" t="str">
        <f>IF(D786="","",VLOOKUP(D786,CADA_PROD!D:G,4,0)*H786)</f>
        <v/>
      </c>
      <c r="K786" s="14"/>
      <c r="L786" s="14"/>
      <c r="M786" s="21"/>
      <c r="N786" s="21"/>
      <c r="O786" s="21"/>
      <c r="P786" s="21"/>
    </row>
    <row r="787" spans="1:16" s="16" customFormat="1" ht="30" customHeight="1">
      <c r="A787" s="21"/>
      <c r="B787" s="21" t="str">
        <f t="shared" si="12"/>
        <v/>
      </c>
      <c r="C787" s="170"/>
      <c r="D787" s="168"/>
      <c r="E787" s="154" t="str">
        <f>IFERROR(VLOOKUP(D787,CADA_PROD!D:H,5,0),"")</f>
        <v/>
      </c>
      <c r="F787" s="169"/>
      <c r="G787" s="170"/>
      <c r="H787" s="171"/>
      <c r="I787" s="172" t="str">
        <f>IF(D787="","",SUMIFS(MOVI_ENTR!I:I,MOVI_ENTR!D:D,D787,MOVI_ENTR!O:O,L787)-SUMIFS(MOVI_SAID!H:H,MOVI_SAID!D:D,D787,MOVI_SAID!L:L,L787))</f>
        <v/>
      </c>
      <c r="J787" s="153" t="str">
        <f>IF(D787="","",VLOOKUP(D787,CADA_PROD!D:G,4,0)*H787)</f>
        <v/>
      </c>
      <c r="K787" s="14"/>
      <c r="L787" s="14"/>
      <c r="M787" s="21"/>
      <c r="N787" s="21"/>
      <c r="O787" s="21"/>
      <c r="P787" s="21"/>
    </row>
    <row r="788" spans="1:16" s="16" customFormat="1" ht="30" customHeight="1">
      <c r="A788" s="21"/>
      <c r="B788" s="21" t="str">
        <f t="shared" si="12"/>
        <v/>
      </c>
      <c r="C788" s="170"/>
      <c r="D788" s="168"/>
      <c r="E788" s="154" t="str">
        <f>IFERROR(VLOOKUP(D788,CADA_PROD!D:H,5,0),"")</f>
        <v/>
      </c>
      <c r="F788" s="169"/>
      <c r="G788" s="170"/>
      <c r="H788" s="171"/>
      <c r="I788" s="172" t="str">
        <f>IF(D788="","",SUMIFS(MOVI_ENTR!I:I,MOVI_ENTR!D:D,D788,MOVI_ENTR!O:O,L788)-SUMIFS(MOVI_SAID!H:H,MOVI_SAID!D:D,D788,MOVI_SAID!L:L,L788))</f>
        <v/>
      </c>
      <c r="J788" s="153" t="str">
        <f>IF(D788="","",VLOOKUP(D788,CADA_PROD!D:G,4,0)*H788)</f>
        <v/>
      </c>
      <c r="K788" s="14"/>
      <c r="L788" s="14"/>
      <c r="M788" s="21"/>
      <c r="N788" s="21"/>
      <c r="O788" s="21"/>
      <c r="P788" s="21"/>
    </row>
    <row r="789" spans="1:16" s="16" customFormat="1" ht="30" customHeight="1">
      <c r="A789" s="21"/>
      <c r="B789" s="21" t="str">
        <f t="shared" si="12"/>
        <v/>
      </c>
      <c r="C789" s="170"/>
      <c r="D789" s="168"/>
      <c r="E789" s="154" t="str">
        <f>IFERROR(VLOOKUP(D789,CADA_PROD!D:H,5,0),"")</f>
        <v/>
      </c>
      <c r="F789" s="169"/>
      <c r="G789" s="170"/>
      <c r="H789" s="171"/>
      <c r="I789" s="172" t="str">
        <f>IF(D789="","",SUMIFS(MOVI_ENTR!I:I,MOVI_ENTR!D:D,D789,MOVI_ENTR!O:O,L789)-SUMIFS(MOVI_SAID!H:H,MOVI_SAID!D:D,D789,MOVI_SAID!L:L,L789))</f>
        <v/>
      </c>
      <c r="J789" s="153" t="str">
        <f>IF(D789="","",VLOOKUP(D789,CADA_PROD!D:G,4,0)*H789)</f>
        <v/>
      </c>
      <c r="K789" s="14"/>
      <c r="L789" s="14"/>
      <c r="M789" s="21"/>
      <c r="N789" s="21"/>
      <c r="O789" s="21"/>
      <c r="P789" s="21"/>
    </row>
    <row r="790" spans="1:16" s="16" customFormat="1" ht="30" customHeight="1">
      <c r="A790" s="21"/>
      <c r="B790" s="21" t="str">
        <f t="shared" si="12"/>
        <v/>
      </c>
      <c r="C790" s="170"/>
      <c r="D790" s="168"/>
      <c r="E790" s="154" t="str">
        <f>IFERROR(VLOOKUP(D790,CADA_PROD!D:H,5,0),"")</f>
        <v/>
      </c>
      <c r="F790" s="169"/>
      <c r="G790" s="170"/>
      <c r="H790" s="171"/>
      <c r="I790" s="172" t="str">
        <f>IF(D790="","",SUMIFS(MOVI_ENTR!I:I,MOVI_ENTR!D:D,D790,MOVI_ENTR!O:O,L790)-SUMIFS(MOVI_SAID!H:H,MOVI_SAID!D:D,D790,MOVI_SAID!L:L,L790))</f>
        <v/>
      </c>
      <c r="J790" s="153" t="str">
        <f>IF(D790="","",VLOOKUP(D790,CADA_PROD!D:G,4,0)*H790)</f>
        <v/>
      </c>
      <c r="K790" s="14"/>
      <c r="L790" s="14"/>
      <c r="M790" s="21"/>
      <c r="N790" s="21"/>
      <c r="O790" s="21"/>
      <c r="P790" s="21"/>
    </row>
    <row r="791" spans="1:16" s="16" customFormat="1" ht="30" customHeight="1">
      <c r="A791" s="21"/>
      <c r="B791" s="21" t="str">
        <f t="shared" si="12"/>
        <v/>
      </c>
      <c r="C791" s="170"/>
      <c r="D791" s="168"/>
      <c r="E791" s="154" t="str">
        <f>IFERROR(VLOOKUP(D791,CADA_PROD!D:H,5,0),"")</f>
        <v/>
      </c>
      <c r="F791" s="169"/>
      <c r="G791" s="170"/>
      <c r="H791" s="171"/>
      <c r="I791" s="172" t="str">
        <f>IF(D791="","",SUMIFS(MOVI_ENTR!I:I,MOVI_ENTR!D:D,D791,MOVI_ENTR!O:O,L791)-SUMIFS(MOVI_SAID!H:H,MOVI_SAID!D:D,D791,MOVI_SAID!L:L,L791))</f>
        <v/>
      </c>
      <c r="J791" s="153" t="str">
        <f>IF(D791="","",VLOOKUP(D791,CADA_PROD!D:G,4,0)*H791)</f>
        <v/>
      </c>
      <c r="K791" s="14"/>
      <c r="L791" s="14"/>
      <c r="M791" s="21"/>
      <c r="N791" s="21"/>
      <c r="O791" s="21"/>
      <c r="P791" s="21"/>
    </row>
    <row r="792" spans="1:16" s="16" customFormat="1" ht="30" customHeight="1">
      <c r="A792" s="21"/>
      <c r="B792" s="21" t="str">
        <f t="shared" si="12"/>
        <v/>
      </c>
      <c r="C792" s="170"/>
      <c r="D792" s="168"/>
      <c r="E792" s="154" t="str">
        <f>IFERROR(VLOOKUP(D792,CADA_PROD!D:H,5,0),"")</f>
        <v/>
      </c>
      <c r="F792" s="169"/>
      <c r="G792" s="170"/>
      <c r="H792" s="171"/>
      <c r="I792" s="172" t="str">
        <f>IF(D792="","",SUMIFS(MOVI_ENTR!I:I,MOVI_ENTR!D:D,D792,MOVI_ENTR!O:O,L792)-SUMIFS(MOVI_SAID!H:H,MOVI_SAID!D:D,D792,MOVI_SAID!L:L,L792))</f>
        <v/>
      </c>
      <c r="J792" s="153" t="str">
        <f>IF(D792="","",VLOOKUP(D792,CADA_PROD!D:G,4,0)*H792)</f>
        <v/>
      </c>
      <c r="K792" s="14"/>
      <c r="L792" s="14"/>
      <c r="M792" s="21"/>
      <c r="N792" s="21"/>
      <c r="O792" s="21"/>
      <c r="P792" s="21"/>
    </row>
    <row r="793" spans="1:16" s="16" customFormat="1" ht="30" customHeight="1">
      <c r="A793" s="21"/>
      <c r="B793" s="21" t="str">
        <f t="shared" si="12"/>
        <v/>
      </c>
      <c r="C793" s="170"/>
      <c r="D793" s="168"/>
      <c r="E793" s="154" t="str">
        <f>IFERROR(VLOOKUP(D793,CADA_PROD!D:H,5,0),"")</f>
        <v/>
      </c>
      <c r="F793" s="169"/>
      <c r="G793" s="170"/>
      <c r="H793" s="171"/>
      <c r="I793" s="172" t="str">
        <f>IF(D793="","",SUMIFS(MOVI_ENTR!I:I,MOVI_ENTR!D:D,D793,MOVI_ENTR!O:O,L793)-SUMIFS(MOVI_SAID!H:H,MOVI_SAID!D:D,D793,MOVI_SAID!L:L,L793))</f>
        <v/>
      </c>
      <c r="J793" s="153" t="str">
        <f>IF(D793="","",VLOOKUP(D793,CADA_PROD!D:G,4,0)*H793)</f>
        <v/>
      </c>
      <c r="K793" s="14"/>
      <c r="L793" s="14"/>
      <c r="M793" s="21"/>
      <c r="N793" s="21"/>
      <c r="O793" s="21"/>
      <c r="P793" s="21"/>
    </row>
    <row r="794" spans="1:16" s="16" customFormat="1" ht="30" customHeight="1">
      <c r="A794" s="21"/>
      <c r="B794" s="21" t="str">
        <f t="shared" si="12"/>
        <v/>
      </c>
      <c r="C794" s="170"/>
      <c r="D794" s="168"/>
      <c r="E794" s="154" t="str">
        <f>IFERROR(VLOOKUP(D794,CADA_PROD!D:H,5,0),"")</f>
        <v/>
      </c>
      <c r="F794" s="169"/>
      <c r="G794" s="170"/>
      <c r="H794" s="171"/>
      <c r="I794" s="172" t="str">
        <f>IF(D794="","",SUMIFS(MOVI_ENTR!I:I,MOVI_ENTR!D:D,D794,MOVI_ENTR!O:O,L794)-SUMIFS(MOVI_SAID!H:H,MOVI_SAID!D:D,D794,MOVI_SAID!L:L,L794))</f>
        <v/>
      </c>
      <c r="J794" s="153" t="str">
        <f>IF(D794="","",VLOOKUP(D794,CADA_PROD!D:G,4,0)*H794)</f>
        <v/>
      </c>
      <c r="K794" s="14"/>
      <c r="L794" s="14"/>
      <c r="M794" s="21"/>
      <c r="N794" s="21"/>
      <c r="O794" s="21"/>
      <c r="P794" s="21"/>
    </row>
    <row r="795" spans="1:16" s="16" customFormat="1" ht="30" customHeight="1">
      <c r="A795" s="21"/>
      <c r="B795" s="21" t="str">
        <f t="shared" si="12"/>
        <v/>
      </c>
      <c r="C795" s="170"/>
      <c r="D795" s="168"/>
      <c r="E795" s="154" t="str">
        <f>IFERROR(VLOOKUP(D795,CADA_PROD!D:H,5,0),"")</f>
        <v/>
      </c>
      <c r="F795" s="169"/>
      <c r="G795" s="170"/>
      <c r="H795" s="171"/>
      <c r="I795" s="172" t="str">
        <f>IF(D795="","",SUMIFS(MOVI_ENTR!I:I,MOVI_ENTR!D:D,D795,MOVI_ENTR!O:O,L795)-SUMIFS(MOVI_SAID!H:H,MOVI_SAID!D:D,D795,MOVI_SAID!L:L,L795))</f>
        <v/>
      </c>
      <c r="J795" s="153" t="str">
        <f>IF(D795="","",VLOOKUP(D795,CADA_PROD!D:G,4,0)*H795)</f>
        <v/>
      </c>
      <c r="K795" s="14"/>
      <c r="L795" s="14"/>
      <c r="M795" s="21"/>
      <c r="N795" s="21"/>
      <c r="O795" s="21"/>
      <c r="P795" s="21"/>
    </row>
    <row r="796" spans="1:16" s="16" customFormat="1" ht="30" customHeight="1">
      <c r="A796" s="21"/>
      <c r="B796" s="21" t="str">
        <f t="shared" si="12"/>
        <v/>
      </c>
      <c r="C796" s="170"/>
      <c r="D796" s="168"/>
      <c r="E796" s="154" t="str">
        <f>IFERROR(VLOOKUP(D796,CADA_PROD!D:H,5,0),"")</f>
        <v/>
      </c>
      <c r="F796" s="169"/>
      <c r="G796" s="170"/>
      <c r="H796" s="171"/>
      <c r="I796" s="172" t="str">
        <f>IF(D796="","",SUMIFS(MOVI_ENTR!I:I,MOVI_ENTR!D:D,D796,MOVI_ENTR!O:O,L796)-SUMIFS(MOVI_SAID!H:H,MOVI_SAID!D:D,D796,MOVI_SAID!L:L,L796))</f>
        <v/>
      </c>
      <c r="J796" s="153" t="str">
        <f>IF(D796="","",VLOOKUP(D796,CADA_PROD!D:G,4,0)*H796)</f>
        <v/>
      </c>
      <c r="K796" s="14"/>
      <c r="L796" s="14"/>
      <c r="M796" s="21"/>
      <c r="N796" s="21"/>
      <c r="O796" s="21"/>
      <c r="P796" s="21"/>
    </row>
    <row r="797" spans="1:16" s="16" customFormat="1" ht="30" customHeight="1">
      <c r="A797" s="21"/>
      <c r="B797" s="21" t="str">
        <f t="shared" si="12"/>
        <v/>
      </c>
      <c r="C797" s="170"/>
      <c r="D797" s="168"/>
      <c r="E797" s="154" t="str">
        <f>IFERROR(VLOOKUP(D797,CADA_PROD!D:H,5,0),"")</f>
        <v/>
      </c>
      <c r="F797" s="169"/>
      <c r="G797" s="170"/>
      <c r="H797" s="171"/>
      <c r="I797" s="172" t="str">
        <f>IF(D797="","",SUMIFS(MOVI_ENTR!I:I,MOVI_ENTR!D:D,D797,MOVI_ENTR!O:O,L797)-SUMIFS(MOVI_SAID!H:H,MOVI_SAID!D:D,D797,MOVI_SAID!L:L,L797))</f>
        <v/>
      </c>
      <c r="J797" s="153" t="str">
        <f>IF(D797="","",VLOOKUP(D797,CADA_PROD!D:G,4,0)*H797)</f>
        <v/>
      </c>
      <c r="K797" s="14"/>
      <c r="L797" s="14"/>
      <c r="M797" s="21"/>
      <c r="N797" s="21"/>
      <c r="O797" s="21"/>
      <c r="P797" s="21"/>
    </row>
    <row r="798" spans="1:16" s="16" customFormat="1" ht="30" customHeight="1">
      <c r="A798" s="21"/>
      <c r="B798" s="21" t="str">
        <f t="shared" si="12"/>
        <v/>
      </c>
      <c r="C798" s="170"/>
      <c r="D798" s="168"/>
      <c r="E798" s="154" t="str">
        <f>IFERROR(VLOOKUP(D798,CADA_PROD!D:H,5,0),"")</f>
        <v/>
      </c>
      <c r="F798" s="169"/>
      <c r="G798" s="170"/>
      <c r="H798" s="171"/>
      <c r="I798" s="172" t="str">
        <f>IF(D798="","",SUMIFS(MOVI_ENTR!I:I,MOVI_ENTR!D:D,D798,MOVI_ENTR!O:O,L798)-SUMIFS(MOVI_SAID!H:H,MOVI_SAID!D:D,D798,MOVI_SAID!L:L,L798))</f>
        <v/>
      </c>
      <c r="J798" s="153" t="str">
        <f>IF(D798="","",VLOOKUP(D798,CADA_PROD!D:G,4,0)*H798)</f>
        <v/>
      </c>
      <c r="K798" s="14"/>
      <c r="L798" s="14"/>
      <c r="M798" s="21"/>
      <c r="N798" s="21"/>
      <c r="O798" s="21"/>
      <c r="P798" s="21"/>
    </row>
    <row r="799" spans="1:16" s="16" customFormat="1" ht="30" customHeight="1">
      <c r="A799" s="21"/>
      <c r="B799" s="21" t="str">
        <f t="shared" si="12"/>
        <v/>
      </c>
      <c r="C799" s="170"/>
      <c r="D799" s="168"/>
      <c r="E799" s="154" t="str">
        <f>IFERROR(VLOOKUP(D799,CADA_PROD!D:H,5,0),"")</f>
        <v/>
      </c>
      <c r="F799" s="169"/>
      <c r="G799" s="170"/>
      <c r="H799" s="171"/>
      <c r="I799" s="172" t="str">
        <f>IF(D799="","",SUMIFS(MOVI_ENTR!I:I,MOVI_ENTR!D:D,D799,MOVI_ENTR!O:O,L799)-SUMIFS(MOVI_SAID!H:H,MOVI_SAID!D:D,D799,MOVI_SAID!L:L,L799))</f>
        <v/>
      </c>
      <c r="J799" s="153" t="str">
        <f>IF(D799="","",VLOOKUP(D799,CADA_PROD!D:G,4,0)*H799)</f>
        <v/>
      </c>
      <c r="K799" s="14"/>
      <c r="L799" s="14"/>
      <c r="M799" s="21"/>
      <c r="N799" s="21"/>
      <c r="O799" s="21"/>
      <c r="P799" s="21"/>
    </row>
    <row r="800" spans="1:16" s="16" customFormat="1" ht="30" customHeight="1">
      <c r="A800" s="21"/>
      <c r="B800" s="21" t="str">
        <f t="shared" si="12"/>
        <v/>
      </c>
      <c r="C800" s="170"/>
      <c r="D800" s="168"/>
      <c r="E800" s="154" t="str">
        <f>IFERROR(VLOOKUP(D800,CADA_PROD!D:H,5,0),"")</f>
        <v/>
      </c>
      <c r="F800" s="169"/>
      <c r="G800" s="170"/>
      <c r="H800" s="171"/>
      <c r="I800" s="172" t="str">
        <f>IF(D800="","",SUMIFS(MOVI_ENTR!I:I,MOVI_ENTR!D:D,D800,MOVI_ENTR!O:O,L800)-SUMIFS(MOVI_SAID!H:H,MOVI_SAID!D:D,D800,MOVI_SAID!L:L,L800))</f>
        <v/>
      </c>
      <c r="J800" s="153" t="str">
        <f>IF(D800="","",VLOOKUP(D800,CADA_PROD!D:G,4,0)*H800)</f>
        <v/>
      </c>
      <c r="K800" s="14"/>
      <c r="L800" s="14"/>
      <c r="M800" s="21"/>
      <c r="N800" s="21"/>
      <c r="O800" s="21"/>
      <c r="P800" s="21"/>
    </row>
    <row r="801" spans="1:16" s="16" customFormat="1" ht="30" customHeight="1">
      <c r="A801" s="21"/>
      <c r="B801" s="21" t="str">
        <f t="shared" si="12"/>
        <v/>
      </c>
      <c r="C801" s="170"/>
      <c r="D801" s="168"/>
      <c r="E801" s="154" t="str">
        <f>IFERROR(VLOOKUP(D801,CADA_PROD!D:H,5,0),"")</f>
        <v/>
      </c>
      <c r="F801" s="169"/>
      <c r="G801" s="170"/>
      <c r="H801" s="171"/>
      <c r="I801" s="172" t="str">
        <f>IF(D801="","",SUMIFS(MOVI_ENTR!I:I,MOVI_ENTR!D:D,D801,MOVI_ENTR!O:O,L801)-SUMIFS(MOVI_SAID!H:H,MOVI_SAID!D:D,D801,MOVI_SAID!L:L,L801))</f>
        <v/>
      </c>
      <c r="J801" s="153" t="str">
        <f>IF(D801="","",VLOOKUP(D801,CADA_PROD!D:G,4,0)*H801)</f>
        <v/>
      </c>
      <c r="K801" s="14"/>
      <c r="L801" s="14"/>
      <c r="M801" s="21"/>
      <c r="N801" s="21"/>
      <c r="O801" s="21"/>
      <c r="P801" s="21"/>
    </row>
    <row r="802" spans="1:16" s="16" customFormat="1" ht="30" customHeight="1">
      <c r="A802" s="21"/>
      <c r="B802" s="21" t="str">
        <f t="shared" si="12"/>
        <v/>
      </c>
      <c r="C802" s="170"/>
      <c r="D802" s="168"/>
      <c r="E802" s="154" t="str">
        <f>IFERROR(VLOOKUP(D802,CADA_PROD!D:H,5,0),"")</f>
        <v/>
      </c>
      <c r="F802" s="169"/>
      <c r="G802" s="170"/>
      <c r="H802" s="171"/>
      <c r="I802" s="172" t="str">
        <f>IF(D802="","",SUMIFS(MOVI_ENTR!I:I,MOVI_ENTR!D:D,D802,MOVI_ENTR!O:O,L802)-SUMIFS(MOVI_SAID!H:H,MOVI_SAID!D:D,D802,MOVI_SAID!L:L,L802))</f>
        <v/>
      </c>
      <c r="J802" s="153" t="str">
        <f>IF(D802="","",VLOOKUP(D802,CADA_PROD!D:G,4,0)*H802)</f>
        <v/>
      </c>
      <c r="K802" s="14"/>
      <c r="L802" s="14"/>
      <c r="M802" s="21"/>
      <c r="N802" s="21"/>
      <c r="O802" s="21"/>
      <c r="P802" s="21"/>
    </row>
    <row r="803" spans="1:16" s="16" customFormat="1" ht="30" customHeight="1">
      <c r="A803" s="21"/>
      <c r="B803" s="21" t="str">
        <f t="shared" si="12"/>
        <v/>
      </c>
      <c r="C803" s="170"/>
      <c r="D803" s="168"/>
      <c r="E803" s="154" t="str">
        <f>IFERROR(VLOOKUP(D803,CADA_PROD!D:H,5,0),"")</f>
        <v/>
      </c>
      <c r="F803" s="169"/>
      <c r="G803" s="170"/>
      <c r="H803" s="171"/>
      <c r="I803" s="172" t="str">
        <f>IF(D803="","",SUMIFS(MOVI_ENTR!I:I,MOVI_ENTR!D:D,D803,MOVI_ENTR!O:O,L803)-SUMIFS(MOVI_SAID!H:H,MOVI_SAID!D:D,D803,MOVI_SAID!L:L,L803))</f>
        <v/>
      </c>
      <c r="J803" s="153" t="str">
        <f>IF(D803="","",VLOOKUP(D803,CADA_PROD!D:G,4,0)*H803)</f>
        <v/>
      </c>
      <c r="K803" s="14"/>
      <c r="L803" s="14"/>
      <c r="M803" s="21"/>
      <c r="N803" s="21"/>
      <c r="O803" s="21"/>
      <c r="P803" s="21"/>
    </row>
    <row r="804" spans="1:16" s="16" customFormat="1" ht="30" customHeight="1">
      <c r="A804" s="21"/>
      <c r="B804" s="21" t="str">
        <f t="shared" si="12"/>
        <v/>
      </c>
      <c r="C804" s="170"/>
      <c r="D804" s="168"/>
      <c r="E804" s="154" t="str">
        <f>IFERROR(VLOOKUP(D804,CADA_PROD!D:H,5,0),"")</f>
        <v/>
      </c>
      <c r="F804" s="169"/>
      <c r="G804" s="170"/>
      <c r="H804" s="171"/>
      <c r="I804" s="172" t="str">
        <f>IF(D804="","",SUMIFS(MOVI_ENTR!I:I,MOVI_ENTR!D:D,D804,MOVI_ENTR!O:O,L804)-SUMIFS(MOVI_SAID!H:H,MOVI_SAID!D:D,D804,MOVI_SAID!L:L,L804))</f>
        <v/>
      </c>
      <c r="J804" s="153" t="str">
        <f>IF(D804="","",VLOOKUP(D804,CADA_PROD!D:G,4,0)*H804)</f>
        <v/>
      </c>
      <c r="K804" s="14"/>
      <c r="L804" s="14"/>
      <c r="M804" s="21"/>
      <c r="N804" s="21"/>
      <c r="O804" s="21"/>
      <c r="P804" s="21"/>
    </row>
    <row r="805" spans="1:16" s="16" customFormat="1" ht="30" customHeight="1">
      <c r="A805" s="21"/>
      <c r="B805" s="21" t="str">
        <f t="shared" si="12"/>
        <v/>
      </c>
      <c r="C805" s="170"/>
      <c r="D805" s="168"/>
      <c r="E805" s="154" t="str">
        <f>IFERROR(VLOOKUP(D805,CADA_PROD!D:H,5,0),"")</f>
        <v/>
      </c>
      <c r="F805" s="169"/>
      <c r="G805" s="170"/>
      <c r="H805" s="171"/>
      <c r="I805" s="172" t="str">
        <f>IF(D805="","",SUMIFS(MOVI_ENTR!I:I,MOVI_ENTR!D:D,D805,MOVI_ENTR!O:O,L805)-SUMIFS(MOVI_SAID!H:H,MOVI_SAID!D:D,D805,MOVI_SAID!L:L,L805))</f>
        <v/>
      </c>
      <c r="J805" s="153" t="str">
        <f>IF(D805="","",VLOOKUP(D805,CADA_PROD!D:G,4,0)*H805)</f>
        <v/>
      </c>
      <c r="K805" s="14"/>
      <c r="L805" s="14"/>
      <c r="M805" s="21"/>
      <c r="N805" s="21"/>
      <c r="O805" s="21"/>
      <c r="P805" s="21"/>
    </row>
    <row r="806" spans="1:16" s="16" customFormat="1" ht="30" customHeight="1">
      <c r="A806" s="21"/>
      <c r="B806" s="21" t="str">
        <f t="shared" si="12"/>
        <v/>
      </c>
      <c r="C806" s="170"/>
      <c r="D806" s="168"/>
      <c r="E806" s="154" t="str">
        <f>IFERROR(VLOOKUP(D806,CADA_PROD!D:H,5,0),"")</f>
        <v/>
      </c>
      <c r="F806" s="169"/>
      <c r="G806" s="170"/>
      <c r="H806" s="171"/>
      <c r="I806" s="172" t="str">
        <f>IF(D806="","",SUMIFS(MOVI_ENTR!I:I,MOVI_ENTR!D:D,D806,MOVI_ENTR!O:O,L806)-SUMIFS(MOVI_SAID!H:H,MOVI_SAID!D:D,D806,MOVI_SAID!L:L,L806))</f>
        <v/>
      </c>
      <c r="J806" s="153" t="str">
        <f>IF(D806="","",VLOOKUP(D806,CADA_PROD!D:G,4,0)*H806)</f>
        <v/>
      </c>
      <c r="K806" s="14"/>
      <c r="L806" s="14"/>
      <c r="M806" s="21"/>
      <c r="N806" s="21"/>
      <c r="O806" s="21"/>
      <c r="P806" s="21"/>
    </row>
    <row r="807" spans="1:16" s="16" customFormat="1" ht="30" customHeight="1">
      <c r="A807" s="21"/>
      <c r="B807" s="21" t="str">
        <f t="shared" si="12"/>
        <v/>
      </c>
      <c r="C807" s="170"/>
      <c r="D807" s="168"/>
      <c r="E807" s="154" t="str">
        <f>IFERROR(VLOOKUP(D807,CADA_PROD!D:H,5,0),"")</f>
        <v/>
      </c>
      <c r="F807" s="169"/>
      <c r="G807" s="170"/>
      <c r="H807" s="171"/>
      <c r="I807" s="172" t="str">
        <f>IF(D807="","",SUMIFS(MOVI_ENTR!I:I,MOVI_ENTR!D:D,D807,MOVI_ENTR!O:O,L807)-SUMIFS(MOVI_SAID!H:H,MOVI_SAID!D:D,D807,MOVI_SAID!L:L,L807))</f>
        <v/>
      </c>
      <c r="J807" s="153" t="str">
        <f>IF(D807="","",VLOOKUP(D807,CADA_PROD!D:G,4,0)*H807)</f>
        <v/>
      </c>
      <c r="K807" s="14"/>
      <c r="L807" s="14"/>
      <c r="M807" s="21"/>
      <c r="N807" s="21"/>
      <c r="O807" s="21"/>
      <c r="P807" s="21"/>
    </row>
    <row r="808" spans="1:16" s="16" customFormat="1" ht="30" customHeight="1">
      <c r="A808" s="21"/>
      <c r="B808" s="21" t="str">
        <f t="shared" si="12"/>
        <v/>
      </c>
      <c r="C808" s="170"/>
      <c r="D808" s="168"/>
      <c r="E808" s="154" t="str">
        <f>IFERROR(VLOOKUP(D808,CADA_PROD!D:H,5,0),"")</f>
        <v/>
      </c>
      <c r="F808" s="169"/>
      <c r="G808" s="170"/>
      <c r="H808" s="171"/>
      <c r="I808" s="172" t="str">
        <f>IF(D808="","",SUMIFS(MOVI_ENTR!I:I,MOVI_ENTR!D:D,D808,MOVI_ENTR!O:O,L808)-SUMIFS(MOVI_SAID!H:H,MOVI_SAID!D:D,D808,MOVI_SAID!L:L,L808))</f>
        <v/>
      </c>
      <c r="J808" s="153" t="str">
        <f>IF(D808="","",VLOOKUP(D808,CADA_PROD!D:G,4,0)*H808)</f>
        <v/>
      </c>
      <c r="K808" s="14"/>
      <c r="L808" s="14"/>
      <c r="M808" s="21"/>
      <c r="N808" s="21"/>
      <c r="O808" s="21"/>
      <c r="P808" s="21"/>
    </row>
    <row r="809" spans="1:16" s="16" customFormat="1" ht="30" customHeight="1">
      <c r="A809" s="21"/>
      <c r="B809" s="21" t="str">
        <f t="shared" si="12"/>
        <v/>
      </c>
      <c r="C809" s="170"/>
      <c r="D809" s="168"/>
      <c r="E809" s="154" t="str">
        <f>IFERROR(VLOOKUP(D809,CADA_PROD!D:H,5,0),"")</f>
        <v/>
      </c>
      <c r="F809" s="169"/>
      <c r="G809" s="170"/>
      <c r="H809" s="171"/>
      <c r="I809" s="172" t="str">
        <f>IF(D809="","",SUMIFS(MOVI_ENTR!I:I,MOVI_ENTR!D:D,D809,MOVI_ENTR!O:O,L809)-SUMIFS(MOVI_SAID!H:H,MOVI_SAID!D:D,D809,MOVI_SAID!L:L,L809))</f>
        <v/>
      </c>
      <c r="J809" s="153" t="str">
        <f>IF(D809="","",VLOOKUP(D809,CADA_PROD!D:G,4,0)*H809)</f>
        <v/>
      </c>
      <c r="K809" s="14"/>
      <c r="L809" s="14"/>
      <c r="M809" s="21"/>
      <c r="N809" s="21"/>
      <c r="O809" s="21"/>
      <c r="P809" s="21"/>
    </row>
    <row r="810" spans="1:16" s="16" customFormat="1" ht="30" customHeight="1">
      <c r="A810" s="21"/>
      <c r="B810" s="21" t="str">
        <f t="shared" si="12"/>
        <v/>
      </c>
      <c r="C810" s="170"/>
      <c r="D810" s="168"/>
      <c r="E810" s="154" t="str">
        <f>IFERROR(VLOOKUP(D810,CADA_PROD!D:H,5,0),"")</f>
        <v/>
      </c>
      <c r="F810" s="169"/>
      <c r="G810" s="170"/>
      <c r="H810" s="171"/>
      <c r="I810" s="172" t="str">
        <f>IF(D810="","",SUMIFS(MOVI_ENTR!I:I,MOVI_ENTR!D:D,D810,MOVI_ENTR!O:O,L810)-SUMIFS(MOVI_SAID!H:H,MOVI_SAID!D:D,D810,MOVI_SAID!L:L,L810))</f>
        <v/>
      </c>
      <c r="J810" s="153" t="str">
        <f>IF(D810="","",VLOOKUP(D810,CADA_PROD!D:G,4,0)*H810)</f>
        <v/>
      </c>
      <c r="K810" s="14"/>
      <c r="L810" s="14"/>
      <c r="M810" s="21"/>
      <c r="N810" s="21"/>
      <c r="O810" s="21"/>
      <c r="P810" s="21"/>
    </row>
    <row r="811" spans="1:16" s="16" customFormat="1" ht="30" customHeight="1">
      <c r="A811" s="21"/>
      <c r="B811" s="21" t="str">
        <f t="shared" si="12"/>
        <v/>
      </c>
      <c r="C811" s="170"/>
      <c r="D811" s="168"/>
      <c r="E811" s="154" t="str">
        <f>IFERROR(VLOOKUP(D811,CADA_PROD!D:H,5,0),"")</f>
        <v/>
      </c>
      <c r="F811" s="169"/>
      <c r="G811" s="170"/>
      <c r="H811" s="171"/>
      <c r="I811" s="172" t="str">
        <f>IF(D811="","",SUMIFS(MOVI_ENTR!I:I,MOVI_ENTR!D:D,D811,MOVI_ENTR!O:O,L811)-SUMIFS(MOVI_SAID!H:H,MOVI_SAID!D:D,D811,MOVI_SAID!L:L,L811))</f>
        <v/>
      </c>
      <c r="J811" s="153" t="str">
        <f>IF(D811="","",VLOOKUP(D811,CADA_PROD!D:G,4,0)*H811)</f>
        <v/>
      </c>
      <c r="K811" s="14"/>
      <c r="L811" s="14"/>
      <c r="M811" s="21"/>
      <c r="N811" s="21"/>
      <c r="O811" s="21"/>
      <c r="P811" s="21"/>
    </row>
    <row r="812" spans="1:16" s="16" customFormat="1" ht="30" customHeight="1">
      <c r="A812" s="21"/>
      <c r="B812" s="21" t="str">
        <f t="shared" si="12"/>
        <v/>
      </c>
      <c r="C812" s="170"/>
      <c r="D812" s="168"/>
      <c r="E812" s="154" t="str">
        <f>IFERROR(VLOOKUP(D812,CADA_PROD!D:H,5,0),"")</f>
        <v/>
      </c>
      <c r="F812" s="169"/>
      <c r="G812" s="170"/>
      <c r="H812" s="171"/>
      <c r="I812" s="172" t="str">
        <f>IF(D812="","",SUMIFS(MOVI_ENTR!I:I,MOVI_ENTR!D:D,D812,MOVI_ENTR!O:O,L812)-SUMIFS(MOVI_SAID!H:H,MOVI_SAID!D:D,D812,MOVI_SAID!L:L,L812))</f>
        <v/>
      </c>
      <c r="J812" s="153" t="str">
        <f>IF(D812="","",VLOOKUP(D812,CADA_PROD!D:G,4,0)*H812)</f>
        <v/>
      </c>
      <c r="K812" s="14"/>
      <c r="L812" s="14"/>
      <c r="M812" s="21"/>
      <c r="N812" s="21"/>
      <c r="O812" s="21"/>
      <c r="P812" s="21"/>
    </row>
    <row r="813" spans="1:16" s="16" customFormat="1" ht="30" customHeight="1">
      <c r="A813" s="21"/>
      <c r="B813" s="21" t="str">
        <f t="shared" si="12"/>
        <v/>
      </c>
      <c r="C813" s="170"/>
      <c r="D813" s="168"/>
      <c r="E813" s="154" t="str">
        <f>IFERROR(VLOOKUP(D813,CADA_PROD!D:H,5,0),"")</f>
        <v/>
      </c>
      <c r="F813" s="169"/>
      <c r="G813" s="170"/>
      <c r="H813" s="171"/>
      <c r="I813" s="172" t="str">
        <f>IF(D813="","",SUMIFS(MOVI_ENTR!I:I,MOVI_ENTR!D:D,D813,MOVI_ENTR!O:O,L813)-SUMIFS(MOVI_SAID!H:H,MOVI_SAID!D:D,D813,MOVI_SAID!L:L,L813))</f>
        <v/>
      </c>
      <c r="J813" s="153" t="str">
        <f>IF(D813="","",VLOOKUP(D813,CADA_PROD!D:G,4,0)*H813)</f>
        <v/>
      </c>
      <c r="K813" s="14"/>
      <c r="L813" s="14"/>
      <c r="M813" s="21"/>
      <c r="N813" s="21"/>
      <c r="O813" s="21"/>
      <c r="P813" s="21"/>
    </row>
    <row r="814" spans="1:16" s="16" customFormat="1" ht="30" customHeight="1">
      <c r="A814" s="21"/>
      <c r="B814" s="21" t="str">
        <f t="shared" si="12"/>
        <v/>
      </c>
      <c r="C814" s="170"/>
      <c r="D814" s="168"/>
      <c r="E814" s="154" t="str">
        <f>IFERROR(VLOOKUP(D814,CADA_PROD!D:H,5,0),"")</f>
        <v/>
      </c>
      <c r="F814" s="169"/>
      <c r="G814" s="170"/>
      <c r="H814" s="171"/>
      <c r="I814" s="172" t="str">
        <f>IF(D814="","",SUMIFS(MOVI_ENTR!I:I,MOVI_ENTR!D:D,D814,MOVI_ENTR!O:O,L814)-SUMIFS(MOVI_SAID!H:H,MOVI_SAID!D:D,D814,MOVI_SAID!L:L,L814))</f>
        <v/>
      </c>
      <c r="J814" s="153" t="str">
        <f>IF(D814="","",VLOOKUP(D814,CADA_PROD!D:G,4,0)*H814)</f>
        <v/>
      </c>
      <c r="K814" s="14"/>
      <c r="L814" s="14"/>
      <c r="M814" s="21"/>
      <c r="N814" s="21"/>
      <c r="O814" s="21"/>
      <c r="P814" s="21"/>
    </row>
    <row r="815" spans="1:16" s="16" customFormat="1" ht="30" customHeight="1">
      <c r="A815" s="21"/>
      <c r="B815" s="21" t="str">
        <f t="shared" si="12"/>
        <v/>
      </c>
      <c r="C815" s="170"/>
      <c r="D815" s="168"/>
      <c r="E815" s="154" t="str">
        <f>IFERROR(VLOOKUP(D815,CADA_PROD!D:H,5,0),"")</f>
        <v/>
      </c>
      <c r="F815" s="169"/>
      <c r="G815" s="170"/>
      <c r="H815" s="171"/>
      <c r="I815" s="172" t="str">
        <f>IF(D815="","",SUMIFS(MOVI_ENTR!I:I,MOVI_ENTR!D:D,D815,MOVI_ENTR!O:O,L815)-SUMIFS(MOVI_SAID!H:H,MOVI_SAID!D:D,D815,MOVI_SAID!L:L,L815))</f>
        <v/>
      </c>
      <c r="J815" s="153" t="str">
        <f>IF(D815="","",VLOOKUP(D815,CADA_PROD!D:G,4,0)*H815)</f>
        <v/>
      </c>
      <c r="K815" s="14"/>
      <c r="L815" s="14"/>
      <c r="M815" s="21"/>
      <c r="N815" s="21"/>
      <c r="O815" s="21"/>
      <c r="P815" s="21"/>
    </row>
    <row r="816" spans="1:16" s="16" customFormat="1" ht="30" customHeight="1">
      <c r="A816" s="21"/>
      <c r="B816" s="21" t="str">
        <f t="shared" si="12"/>
        <v/>
      </c>
      <c r="C816" s="170"/>
      <c r="D816" s="168"/>
      <c r="E816" s="154" t="str">
        <f>IFERROR(VLOOKUP(D816,CADA_PROD!D:H,5,0),"")</f>
        <v/>
      </c>
      <c r="F816" s="169"/>
      <c r="G816" s="170"/>
      <c r="H816" s="171"/>
      <c r="I816" s="172" t="str">
        <f>IF(D816="","",SUMIFS(MOVI_ENTR!I:I,MOVI_ENTR!D:D,D816,MOVI_ENTR!O:O,L816)-SUMIFS(MOVI_SAID!H:H,MOVI_SAID!D:D,D816,MOVI_SAID!L:L,L816))</f>
        <v/>
      </c>
      <c r="J816" s="153" t="str">
        <f>IF(D816="","",VLOOKUP(D816,CADA_PROD!D:G,4,0)*H816)</f>
        <v/>
      </c>
      <c r="K816" s="14"/>
      <c r="L816" s="14"/>
      <c r="M816" s="21"/>
      <c r="N816" s="21"/>
      <c r="O816" s="21"/>
      <c r="P816" s="21"/>
    </row>
    <row r="817" spans="1:16" s="16" customFormat="1" ht="30" customHeight="1">
      <c r="A817" s="21"/>
      <c r="B817" s="21" t="str">
        <f t="shared" si="12"/>
        <v/>
      </c>
      <c r="C817" s="170"/>
      <c r="D817" s="168"/>
      <c r="E817" s="154" t="str">
        <f>IFERROR(VLOOKUP(D817,CADA_PROD!D:H,5,0),"")</f>
        <v/>
      </c>
      <c r="F817" s="169"/>
      <c r="G817" s="170"/>
      <c r="H817" s="171"/>
      <c r="I817" s="172" t="str">
        <f>IF(D817="","",SUMIFS(MOVI_ENTR!I:I,MOVI_ENTR!D:D,D817,MOVI_ENTR!O:O,L817)-SUMIFS(MOVI_SAID!H:H,MOVI_SAID!D:D,D817,MOVI_SAID!L:L,L817))</f>
        <v/>
      </c>
      <c r="J817" s="153" t="str">
        <f>IF(D817="","",VLOOKUP(D817,CADA_PROD!D:G,4,0)*H817)</f>
        <v/>
      </c>
      <c r="K817" s="14"/>
      <c r="L817" s="14"/>
      <c r="M817" s="21"/>
      <c r="N817" s="21"/>
      <c r="O817" s="21"/>
      <c r="P817" s="21"/>
    </row>
    <row r="818" spans="1:16" s="16" customFormat="1" ht="30" customHeight="1">
      <c r="A818" s="21"/>
      <c r="B818" s="21" t="str">
        <f t="shared" si="12"/>
        <v/>
      </c>
      <c r="C818" s="170"/>
      <c r="D818" s="168"/>
      <c r="E818" s="154" t="str">
        <f>IFERROR(VLOOKUP(D818,CADA_PROD!D:H,5,0),"")</f>
        <v/>
      </c>
      <c r="F818" s="169"/>
      <c r="G818" s="170"/>
      <c r="H818" s="171"/>
      <c r="I818" s="172" t="str">
        <f>IF(D818="","",SUMIFS(MOVI_ENTR!I:I,MOVI_ENTR!D:D,D818,MOVI_ENTR!O:O,L818)-SUMIFS(MOVI_SAID!H:H,MOVI_SAID!D:D,D818,MOVI_SAID!L:L,L818))</f>
        <v/>
      </c>
      <c r="J818" s="153" t="str">
        <f>IF(D818="","",VLOOKUP(D818,CADA_PROD!D:G,4,0)*H818)</f>
        <v/>
      </c>
      <c r="K818" s="14"/>
      <c r="L818" s="14"/>
      <c r="M818" s="21"/>
      <c r="N818" s="21"/>
      <c r="O818" s="21"/>
      <c r="P818" s="21"/>
    </row>
    <row r="819" spans="1:16" s="16" customFormat="1" ht="30" customHeight="1">
      <c r="A819" s="21"/>
      <c r="B819" s="21" t="str">
        <f t="shared" si="12"/>
        <v/>
      </c>
      <c r="C819" s="170"/>
      <c r="D819" s="168"/>
      <c r="E819" s="154" t="str">
        <f>IFERROR(VLOOKUP(D819,CADA_PROD!D:H,5,0),"")</f>
        <v/>
      </c>
      <c r="F819" s="169"/>
      <c r="G819" s="170"/>
      <c r="H819" s="171"/>
      <c r="I819" s="172" t="str">
        <f>IF(D819="","",SUMIFS(MOVI_ENTR!I:I,MOVI_ENTR!D:D,D819,MOVI_ENTR!O:O,L819)-SUMIFS(MOVI_SAID!H:H,MOVI_SAID!D:D,D819,MOVI_SAID!L:L,L819))</f>
        <v/>
      </c>
      <c r="J819" s="153" t="str">
        <f>IF(D819="","",VLOOKUP(D819,CADA_PROD!D:G,4,0)*H819)</f>
        <v/>
      </c>
      <c r="K819" s="14"/>
      <c r="L819" s="14"/>
      <c r="M819" s="21"/>
      <c r="N819" s="21"/>
      <c r="O819" s="21"/>
      <c r="P819" s="21"/>
    </row>
    <row r="820" spans="1:16" s="16" customFormat="1" ht="30" customHeight="1">
      <c r="A820" s="21"/>
      <c r="B820" s="21" t="str">
        <f t="shared" si="12"/>
        <v/>
      </c>
      <c r="C820" s="170"/>
      <c r="D820" s="168"/>
      <c r="E820" s="154" t="str">
        <f>IFERROR(VLOOKUP(D820,CADA_PROD!D:H,5,0),"")</f>
        <v/>
      </c>
      <c r="F820" s="169"/>
      <c r="G820" s="170"/>
      <c r="H820" s="171"/>
      <c r="I820" s="172" t="str">
        <f>IF(D820="","",SUMIFS(MOVI_ENTR!I:I,MOVI_ENTR!D:D,D820,MOVI_ENTR!O:O,L820)-SUMIFS(MOVI_SAID!H:H,MOVI_SAID!D:D,D820,MOVI_SAID!L:L,L820))</f>
        <v/>
      </c>
      <c r="J820" s="153" t="str">
        <f>IF(D820="","",VLOOKUP(D820,CADA_PROD!D:G,4,0)*H820)</f>
        <v/>
      </c>
      <c r="K820" s="14"/>
      <c r="L820" s="14"/>
      <c r="M820" s="21"/>
      <c r="N820" s="21"/>
      <c r="O820" s="21"/>
      <c r="P820" s="21"/>
    </row>
    <row r="821" spans="1:16" s="16" customFormat="1" ht="30" customHeight="1">
      <c r="A821" s="21"/>
      <c r="B821" s="21" t="str">
        <f t="shared" si="12"/>
        <v/>
      </c>
      <c r="C821" s="170"/>
      <c r="D821" s="168"/>
      <c r="E821" s="154" t="str">
        <f>IFERROR(VLOOKUP(D821,CADA_PROD!D:H,5,0),"")</f>
        <v/>
      </c>
      <c r="F821" s="169"/>
      <c r="G821" s="170"/>
      <c r="H821" s="171"/>
      <c r="I821" s="172" t="str">
        <f>IF(D821="","",SUMIFS(MOVI_ENTR!I:I,MOVI_ENTR!D:D,D821,MOVI_ENTR!O:O,L821)-SUMIFS(MOVI_SAID!H:H,MOVI_SAID!D:D,D821,MOVI_SAID!L:L,L821))</f>
        <v/>
      </c>
      <c r="J821" s="153" t="str">
        <f>IF(D821="","",VLOOKUP(D821,CADA_PROD!D:G,4,0)*H821)</f>
        <v/>
      </c>
      <c r="K821" s="14"/>
      <c r="L821" s="14"/>
      <c r="M821" s="21"/>
      <c r="N821" s="21"/>
      <c r="O821" s="21"/>
      <c r="P821" s="21"/>
    </row>
    <row r="822" spans="1:16" s="16" customFormat="1" ht="30" customHeight="1">
      <c r="A822" s="21"/>
      <c r="B822" s="21" t="str">
        <f t="shared" si="12"/>
        <v/>
      </c>
      <c r="C822" s="170"/>
      <c r="D822" s="168"/>
      <c r="E822" s="154" t="str">
        <f>IFERROR(VLOOKUP(D822,CADA_PROD!D:H,5,0),"")</f>
        <v/>
      </c>
      <c r="F822" s="169"/>
      <c r="G822" s="170"/>
      <c r="H822" s="171"/>
      <c r="I822" s="172" t="str">
        <f>IF(D822="","",SUMIFS(MOVI_ENTR!I:I,MOVI_ENTR!D:D,D822,MOVI_ENTR!O:O,L822)-SUMIFS(MOVI_SAID!H:H,MOVI_SAID!D:D,D822,MOVI_SAID!L:L,L822))</f>
        <v/>
      </c>
      <c r="J822" s="153" t="str">
        <f>IF(D822="","",VLOOKUP(D822,CADA_PROD!D:G,4,0)*H822)</f>
        <v/>
      </c>
      <c r="K822" s="14"/>
      <c r="L822" s="14"/>
      <c r="M822" s="21"/>
      <c r="N822" s="21"/>
      <c r="O822" s="21"/>
      <c r="P822" s="21"/>
    </row>
    <row r="823" spans="1:16" s="16" customFormat="1" ht="30" customHeight="1">
      <c r="A823" s="21"/>
      <c r="B823" s="21" t="str">
        <f t="shared" si="12"/>
        <v/>
      </c>
      <c r="C823" s="170"/>
      <c r="D823" s="168"/>
      <c r="E823" s="154" t="str">
        <f>IFERROR(VLOOKUP(D823,CADA_PROD!D:H,5,0),"")</f>
        <v/>
      </c>
      <c r="F823" s="169"/>
      <c r="G823" s="170"/>
      <c r="H823" s="171"/>
      <c r="I823" s="172" t="str">
        <f>IF(D823="","",SUMIFS(MOVI_ENTR!I:I,MOVI_ENTR!D:D,D823,MOVI_ENTR!O:O,L823)-SUMIFS(MOVI_SAID!H:H,MOVI_SAID!D:D,D823,MOVI_SAID!L:L,L823))</f>
        <v/>
      </c>
      <c r="J823" s="153" t="str">
        <f>IF(D823="","",VLOOKUP(D823,CADA_PROD!D:G,4,0)*H823)</f>
        <v/>
      </c>
      <c r="K823" s="14"/>
      <c r="L823" s="14"/>
      <c r="M823" s="21"/>
      <c r="N823" s="21"/>
      <c r="O823" s="21"/>
      <c r="P823" s="21"/>
    </row>
    <row r="824" spans="1:16" s="16" customFormat="1" ht="30" customHeight="1">
      <c r="A824" s="21"/>
      <c r="B824" s="21" t="str">
        <f t="shared" si="12"/>
        <v/>
      </c>
      <c r="C824" s="170"/>
      <c r="D824" s="168"/>
      <c r="E824" s="154" t="str">
        <f>IFERROR(VLOOKUP(D824,CADA_PROD!D:H,5,0),"")</f>
        <v/>
      </c>
      <c r="F824" s="169"/>
      <c r="G824" s="170"/>
      <c r="H824" s="171"/>
      <c r="I824" s="172" t="str">
        <f>IF(D824="","",SUMIFS(MOVI_ENTR!I:I,MOVI_ENTR!D:D,D824,MOVI_ENTR!O:O,L824)-SUMIFS(MOVI_SAID!H:H,MOVI_SAID!D:D,D824,MOVI_SAID!L:L,L824))</f>
        <v/>
      </c>
      <c r="J824" s="153" t="str">
        <f>IF(D824="","",VLOOKUP(D824,CADA_PROD!D:G,4,0)*H824)</f>
        <v/>
      </c>
      <c r="K824" s="14"/>
      <c r="L824" s="14"/>
      <c r="M824" s="21"/>
      <c r="N824" s="21"/>
      <c r="O824" s="21"/>
      <c r="P824" s="21"/>
    </row>
    <row r="825" spans="1:16" s="16" customFormat="1" ht="30" customHeight="1">
      <c r="A825" s="21"/>
      <c r="B825" s="21" t="str">
        <f t="shared" si="12"/>
        <v/>
      </c>
      <c r="C825" s="170"/>
      <c r="D825" s="168"/>
      <c r="E825" s="154" t="str">
        <f>IFERROR(VLOOKUP(D825,CADA_PROD!D:H,5,0),"")</f>
        <v/>
      </c>
      <c r="F825" s="169"/>
      <c r="G825" s="170"/>
      <c r="H825" s="171"/>
      <c r="I825" s="172" t="str">
        <f>IF(D825="","",SUMIFS(MOVI_ENTR!I:I,MOVI_ENTR!D:D,D825,MOVI_ENTR!O:O,L825)-SUMIFS(MOVI_SAID!H:H,MOVI_SAID!D:D,D825,MOVI_SAID!L:L,L825))</f>
        <v/>
      </c>
      <c r="J825" s="153" t="str">
        <f>IF(D825="","",VLOOKUP(D825,CADA_PROD!D:G,4,0)*H825)</f>
        <v/>
      </c>
      <c r="K825" s="14"/>
      <c r="L825" s="14"/>
      <c r="M825" s="21"/>
      <c r="N825" s="21"/>
      <c r="O825" s="21"/>
      <c r="P825" s="21"/>
    </row>
    <row r="826" spans="1:16" s="16" customFormat="1" ht="30" customHeight="1">
      <c r="A826" s="21"/>
      <c r="B826" s="21" t="str">
        <f t="shared" si="12"/>
        <v/>
      </c>
      <c r="C826" s="170"/>
      <c r="D826" s="168"/>
      <c r="E826" s="154" t="str">
        <f>IFERROR(VLOOKUP(D826,CADA_PROD!D:H,5,0),"")</f>
        <v/>
      </c>
      <c r="F826" s="169"/>
      <c r="G826" s="170"/>
      <c r="H826" s="171"/>
      <c r="I826" s="172" t="str">
        <f>IF(D826="","",SUMIFS(MOVI_ENTR!I:I,MOVI_ENTR!D:D,D826,MOVI_ENTR!O:O,L826)-SUMIFS(MOVI_SAID!H:H,MOVI_SAID!D:D,D826,MOVI_SAID!L:L,L826))</f>
        <v/>
      </c>
      <c r="J826" s="153" t="str">
        <f>IF(D826="","",VLOOKUP(D826,CADA_PROD!D:G,4,0)*H826)</f>
        <v/>
      </c>
      <c r="K826" s="14"/>
      <c r="L826" s="14"/>
      <c r="M826" s="21"/>
      <c r="N826" s="21"/>
      <c r="O826" s="21"/>
      <c r="P826" s="21"/>
    </row>
    <row r="827" spans="1:16" s="16" customFormat="1" ht="30" customHeight="1">
      <c r="A827" s="21"/>
      <c r="B827" s="21" t="str">
        <f t="shared" si="12"/>
        <v/>
      </c>
      <c r="C827" s="170"/>
      <c r="D827" s="168"/>
      <c r="E827" s="154" t="str">
        <f>IFERROR(VLOOKUP(D827,CADA_PROD!D:H,5,0),"")</f>
        <v/>
      </c>
      <c r="F827" s="169"/>
      <c r="G827" s="170"/>
      <c r="H827" s="171"/>
      <c r="I827" s="172" t="str">
        <f>IF(D827="","",SUMIFS(MOVI_ENTR!I:I,MOVI_ENTR!D:D,D827,MOVI_ENTR!O:O,L827)-SUMIFS(MOVI_SAID!H:H,MOVI_SAID!D:D,D827,MOVI_SAID!L:L,L827))</f>
        <v/>
      </c>
      <c r="J827" s="153" t="str">
        <f>IF(D827="","",VLOOKUP(D827,CADA_PROD!D:G,4,0)*H827)</f>
        <v/>
      </c>
      <c r="K827" s="14"/>
      <c r="L827" s="14"/>
      <c r="M827" s="21"/>
      <c r="N827" s="21"/>
      <c r="O827" s="21"/>
      <c r="P827" s="21"/>
    </row>
    <row r="828" spans="1:16" s="16" customFormat="1" ht="30" customHeight="1">
      <c r="A828" s="21"/>
      <c r="B828" s="21" t="str">
        <f t="shared" si="12"/>
        <v/>
      </c>
      <c r="C828" s="170"/>
      <c r="D828" s="168"/>
      <c r="E828" s="154" t="str">
        <f>IFERROR(VLOOKUP(D828,CADA_PROD!D:H,5,0),"")</f>
        <v/>
      </c>
      <c r="F828" s="169"/>
      <c r="G828" s="170"/>
      <c r="H828" s="171"/>
      <c r="I828" s="172" t="str">
        <f>IF(D828="","",SUMIFS(MOVI_ENTR!I:I,MOVI_ENTR!D:D,D828,MOVI_ENTR!O:O,L828)-SUMIFS(MOVI_SAID!H:H,MOVI_SAID!D:D,D828,MOVI_SAID!L:L,L828))</f>
        <v/>
      </c>
      <c r="J828" s="153" t="str">
        <f>IF(D828="","",VLOOKUP(D828,CADA_PROD!D:G,4,0)*H828)</f>
        <v/>
      </c>
      <c r="K828" s="14"/>
      <c r="L828" s="14"/>
      <c r="M828" s="21"/>
      <c r="N828" s="21"/>
      <c r="O828" s="21"/>
      <c r="P828" s="21"/>
    </row>
    <row r="829" spans="1:16" s="16" customFormat="1" ht="30" customHeight="1">
      <c r="A829" s="21"/>
      <c r="B829" s="21" t="str">
        <f t="shared" si="12"/>
        <v/>
      </c>
      <c r="C829" s="170"/>
      <c r="D829" s="168"/>
      <c r="E829" s="154" t="str">
        <f>IFERROR(VLOOKUP(D829,CADA_PROD!D:H,5,0),"")</f>
        <v/>
      </c>
      <c r="F829" s="169"/>
      <c r="G829" s="170"/>
      <c r="H829" s="171"/>
      <c r="I829" s="172" t="str">
        <f>IF(D829="","",SUMIFS(MOVI_ENTR!I:I,MOVI_ENTR!D:D,D829,MOVI_ENTR!O:O,L829)-SUMIFS(MOVI_SAID!H:H,MOVI_SAID!D:D,D829,MOVI_SAID!L:L,L829))</f>
        <v/>
      </c>
      <c r="J829" s="153" t="str">
        <f>IF(D829="","",VLOOKUP(D829,CADA_PROD!D:G,4,0)*H829)</f>
        <v/>
      </c>
      <c r="K829" s="14"/>
      <c r="L829" s="14"/>
      <c r="M829" s="21"/>
      <c r="N829" s="21"/>
      <c r="O829" s="21"/>
      <c r="P829" s="21"/>
    </row>
    <row r="830" spans="1:16" s="16" customFormat="1" ht="30" customHeight="1">
      <c r="A830" s="21"/>
      <c r="B830" s="21" t="str">
        <f t="shared" si="12"/>
        <v/>
      </c>
      <c r="C830" s="170"/>
      <c r="D830" s="168"/>
      <c r="E830" s="154" t="str">
        <f>IFERROR(VLOOKUP(D830,CADA_PROD!D:H,5,0),"")</f>
        <v/>
      </c>
      <c r="F830" s="169"/>
      <c r="G830" s="170"/>
      <c r="H830" s="171"/>
      <c r="I830" s="172" t="str">
        <f>IF(D830="","",SUMIFS(MOVI_ENTR!I:I,MOVI_ENTR!D:D,D830,MOVI_ENTR!O:O,L830)-SUMIFS(MOVI_SAID!H:H,MOVI_SAID!D:D,D830,MOVI_SAID!L:L,L830))</f>
        <v/>
      </c>
      <c r="J830" s="153" t="str">
        <f>IF(D830="","",VLOOKUP(D830,CADA_PROD!D:G,4,0)*H830)</f>
        <v/>
      </c>
      <c r="K830" s="14"/>
      <c r="L830" s="14"/>
      <c r="M830" s="21"/>
      <c r="N830" s="21"/>
      <c r="O830" s="21"/>
      <c r="P830" s="21"/>
    </row>
    <row r="831" spans="1:16" s="16" customFormat="1" ht="30" customHeight="1">
      <c r="A831" s="21"/>
      <c r="B831" s="21" t="str">
        <f t="shared" si="12"/>
        <v/>
      </c>
      <c r="C831" s="170"/>
      <c r="D831" s="168"/>
      <c r="E831" s="154" t="str">
        <f>IFERROR(VLOOKUP(D831,CADA_PROD!D:H,5,0),"")</f>
        <v/>
      </c>
      <c r="F831" s="169"/>
      <c r="G831" s="170"/>
      <c r="H831" s="171"/>
      <c r="I831" s="172" t="str">
        <f>IF(D831="","",SUMIFS(MOVI_ENTR!I:I,MOVI_ENTR!D:D,D831,MOVI_ENTR!O:O,L831)-SUMIFS(MOVI_SAID!H:H,MOVI_SAID!D:D,D831,MOVI_SAID!L:L,L831))</f>
        <v/>
      </c>
      <c r="J831" s="153" t="str">
        <f>IF(D831="","",VLOOKUP(D831,CADA_PROD!D:G,4,0)*H831)</f>
        <v/>
      </c>
      <c r="K831" s="14"/>
      <c r="L831" s="14"/>
      <c r="M831" s="21"/>
      <c r="N831" s="21"/>
      <c r="O831" s="21"/>
      <c r="P831" s="21"/>
    </row>
    <row r="832" spans="1:16" s="16" customFormat="1" ht="30" customHeight="1">
      <c r="A832" s="21"/>
      <c r="B832" s="21" t="str">
        <f t="shared" si="12"/>
        <v/>
      </c>
      <c r="C832" s="170"/>
      <c r="D832" s="168"/>
      <c r="E832" s="154" t="str">
        <f>IFERROR(VLOOKUP(D832,CADA_PROD!D:H,5,0),"")</f>
        <v/>
      </c>
      <c r="F832" s="169"/>
      <c r="G832" s="170"/>
      <c r="H832" s="171"/>
      <c r="I832" s="172" t="str">
        <f>IF(D832="","",SUMIFS(MOVI_ENTR!I:I,MOVI_ENTR!D:D,D832,MOVI_ENTR!O:O,L832)-SUMIFS(MOVI_SAID!H:H,MOVI_SAID!D:D,D832,MOVI_SAID!L:L,L832))</f>
        <v/>
      </c>
      <c r="J832" s="153" t="str">
        <f>IF(D832="","",VLOOKUP(D832,CADA_PROD!D:G,4,0)*H832)</f>
        <v/>
      </c>
      <c r="K832" s="14"/>
      <c r="L832" s="14"/>
      <c r="M832" s="21"/>
      <c r="N832" s="21"/>
      <c r="O832" s="21"/>
      <c r="P832" s="21"/>
    </row>
    <row r="833" spans="1:16" s="16" customFormat="1" ht="30" customHeight="1">
      <c r="A833" s="21"/>
      <c r="B833" s="21" t="str">
        <f t="shared" si="12"/>
        <v/>
      </c>
      <c r="C833" s="170"/>
      <c r="D833" s="168"/>
      <c r="E833" s="154" t="str">
        <f>IFERROR(VLOOKUP(D833,CADA_PROD!D:H,5,0),"")</f>
        <v/>
      </c>
      <c r="F833" s="169"/>
      <c r="G833" s="170"/>
      <c r="H833" s="171"/>
      <c r="I833" s="172" t="str">
        <f>IF(D833="","",SUMIFS(MOVI_ENTR!I:I,MOVI_ENTR!D:D,D833,MOVI_ENTR!O:O,L833)-SUMIFS(MOVI_SAID!H:H,MOVI_SAID!D:D,D833,MOVI_SAID!L:L,L833))</f>
        <v/>
      </c>
      <c r="J833" s="153" t="str">
        <f>IF(D833="","",VLOOKUP(D833,CADA_PROD!D:G,4,0)*H833)</f>
        <v/>
      </c>
      <c r="K833" s="14"/>
      <c r="L833" s="14"/>
      <c r="M833" s="21"/>
      <c r="N833" s="21"/>
      <c r="O833" s="21"/>
      <c r="P833" s="21"/>
    </row>
    <row r="834" spans="1:16" s="16" customFormat="1" ht="30" customHeight="1">
      <c r="A834" s="21"/>
      <c r="B834" s="21" t="str">
        <f t="shared" si="12"/>
        <v/>
      </c>
      <c r="C834" s="170"/>
      <c r="D834" s="168"/>
      <c r="E834" s="154" t="str">
        <f>IFERROR(VLOOKUP(D834,CADA_PROD!D:H,5,0),"")</f>
        <v/>
      </c>
      <c r="F834" s="169"/>
      <c r="G834" s="170"/>
      <c r="H834" s="171"/>
      <c r="I834" s="172" t="str">
        <f>IF(D834="","",SUMIFS(MOVI_ENTR!I:I,MOVI_ENTR!D:D,D834,MOVI_ENTR!O:O,L834)-SUMIFS(MOVI_SAID!H:H,MOVI_SAID!D:D,D834,MOVI_SAID!L:L,L834))</f>
        <v/>
      </c>
      <c r="J834" s="153" t="str">
        <f>IF(D834="","",VLOOKUP(D834,CADA_PROD!D:G,4,0)*H834)</f>
        <v/>
      </c>
      <c r="K834" s="14"/>
      <c r="L834" s="14"/>
      <c r="M834" s="21"/>
      <c r="N834" s="21"/>
      <c r="O834" s="21"/>
      <c r="P834" s="21"/>
    </row>
    <row r="835" spans="1:16" s="16" customFormat="1" ht="30" customHeight="1">
      <c r="A835" s="21"/>
      <c r="B835" s="21" t="str">
        <f t="shared" si="12"/>
        <v/>
      </c>
      <c r="C835" s="170"/>
      <c r="D835" s="168"/>
      <c r="E835" s="154" t="str">
        <f>IFERROR(VLOOKUP(D835,CADA_PROD!D:H,5,0),"")</f>
        <v/>
      </c>
      <c r="F835" s="169"/>
      <c r="G835" s="170"/>
      <c r="H835" s="171"/>
      <c r="I835" s="172" t="str">
        <f>IF(D835="","",SUMIFS(MOVI_ENTR!I:I,MOVI_ENTR!D:D,D835,MOVI_ENTR!O:O,L835)-SUMIFS(MOVI_SAID!H:H,MOVI_SAID!D:D,D835,MOVI_SAID!L:L,L835))</f>
        <v/>
      </c>
      <c r="J835" s="153" t="str">
        <f>IF(D835="","",VLOOKUP(D835,CADA_PROD!D:G,4,0)*H835)</f>
        <v/>
      </c>
      <c r="K835" s="14"/>
      <c r="L835" s="14"/>
      <c r="M835" s="21"/>
      <c r="N835" s="21"/>
      <c r="O835" s="21"/>
      <c r="P835" s="21"/>
    </row>
    <row r="836" spans="1:16" s="16" customFormat="1" ht="30" customHeight="1">
      <c r="A836" s="21"/>
      <c r="B836" s="21" t="str">
        <f t="shared" si="12"/>
        <v/>
      </c>
      <c r="C836" s="170"/>
      <c r="D836" s="168"/>
      <c r="E836" s="154" t="str">
        <f>IFERROR(VLOOKUP(D836,CADA_PROD!D:H,5,0),"")</f>
        <v/>
      </c>
      <c r="F836" s="169"/>
      <c r="G836" s="170"/>
      <c r="H836" s="171"/>
      <c r="I836" s="172" t="str">
        <f>IF(D836="","",SUMIFS(MOVI_ENTR!I:I,MOVI_ENTR!D:D,D836,MOVI_ENTR!O:O,L836)-SUMIFS(MOVI_SAID!H:H,MOVI_SAID!D:D,D836,MOVI_SAID!L:L,L836))</f>
        <v/>
      </c>
      <c r="J836" s="153" t="str">
        <f>IF(D836="","",VLOOKUP(D836,CADA_PROD!D:G,4,0)*H836)</f>
        <v/>
      </c>
      <c r="K836" s="14"/>
      <c r="L836" s="14"/>
      <c r="M836" s="21"/>
      <c r="N836" s="21"/>
      <c r="O836" s="21"/>
      <c r="P836" s="21"/>
    </row>
    <row r="837" spans="1:16" s="16" customFormat="1" ht="30" customHeight="1">
      <c r="A837" s="21"/>
      <c r="B837" s="21" t="str">
        <f t="shared" si="12"/>
        <v/>
      </c>
      <c r="C837" s="170"/>
      <c r="D837" s="168"/>
      <c r="E837" s="154" t="str">
        <f>IFERROR(VLOOKUP(D837,CADA_PROD!D:H,5,0),"")</f>
        <v/>
      </c>
      <c r="F837" s="169"/>
      <c r="G837" s="170"/>
      <c r="H837" s="171"/>
      <c r="I837" s="172" t="str">
        <f>IF(D837="","",SUMIFS(MOVI_ENTR!I:I,MOVI_ENTR!D:D,D837,MOVI_ENTR!O:O,L837)-SUMIFS(MOVI_SAID!H:H,MOVI_SAID!D:D,D837,MOVI_SAID!L:L,L837))</f>
        <v/>
      </c>
      <c r="J837" s="153" t="str">
        <f>IF(D837="","",VLOOKUP(D837,CADA_PROD!D:G,4,0)*H837)</f>
        <v/>
      </c>
      <c r="K837" s="14"/>
      <c r="L837" s="14"/>
      <c r="M837" s="21"/>
      <c r="N837" s="21"/>
      <c r="O837" s="21"/>
      <c r="P837" s="21"/>
    </row>
    <row r="838" spans="1:16" s="16" customFormat="1" ht="30" customHeight="1">
      <c r="A838" s="21"/>
      <c r="B838" s="21" t="str">
        <f t="shared" si="12"/>
        <v/>
      </c>
      <c r="C838" s="170"/>
      <c r="D838" s="168"/>
      <c r="E838" s="154" t="str">
        <f>IFERROR(VLOOKUP(D838,CADA_PROD!D:H,5,0),"")</f>
        <v/>
      </c>
      <c r="F838" s="169"/>
      <c r="G838" s="170"/>
      <c r="H838" s="171"/>
      <c r="I838" s="172" t="str">
        <f>IF(D838="","",SUMIFS(MOVI_ENTR!I:I,MOVI_ENTR!D:D,D838,MOVI_ENTR!O:O,L838)-SUMIFS(MOVI_SAID!H:H,MOVI_SAID!D:D,D838,MOVI_SAID!L:L,L838))</f>
        <v/>
      </c>
      <c r="J838" s="153" t="str">
        <f>IF(D838="","",VLOOKUP(D838,CADA_PROD!D:G,4,0)*H838)</f>
        <v/>
      </c>
      <c r="K838" s="14"/>
      <c r="L838" s="14"/>
      <c r="M838" s="21"/>
      <c r="N838" s="21"/>
      <c r="O838" s="21"/>
      <c r="P838" s="21"/>
    </row>
    <row r="839" spans="1:16" s="16" customFormat="1" ht="30" customHeight="1">
      <c r="A839" s="21"/>
      <c r="B839" s="21" t="str">
        <f t="shared" ref="B839:B902" si="13">IF(D839="","",MONTH(C839))</f>
        <v/>
      </c>
      <c r="C839" s="170"/>
      <c r="D839" s="168"/>
      <c r="E839" s="154" t="str">
        <f>IFERROR(VLOOKUP(D839,CADA_PROD!D:H,5,0),"")</f>
        <v/>
      </c>
      <c r="F839" s="169"/>
      <c r="G839" s="170"/>
      <c r="H839" s="171"/>
      <c r="I839" s="172" t="str">
        <f>IF(D839="","",SUMIFS(MOVI_ENTR!I:I,MOVI_ENTR!D:D,D839,MOVI_ENTR!O:O,L839)-SUMIFS(MOVI_SAID!H:H,MOVI_SAID!D:D,D839,MOVI_SAID!L:L,L839))</f>
        <v/>
      </c>
      <c r="J839" s="153" t="str">
        <f>IF(D839="","",VLOOKUP(D839,CADA_PROD!D:G,4,0)*H839)</f>
        <v/>
      </c>
      <c r="K839" s="14"/>
      <c r="L839" s="14"/>
      <c r="M839" s="21"/>
      <c r="N839" s="21"/>
      <c r="O839" s="21"/>
      <c r="P839" s="21"/>
    </row>
    <row r="840" spans="1:16" s="16" customFormat="1" ht="30" customHeight="1">
      <c r="A840" s="21"/>
      <c r="B840" s="21" t="str">
        <f t="shared" si="13"/>
        <v/>
      </c>
      <c r="C840" s="170"/>
      <c r="D840" s="168"/>
      <c r="E840" s="154" t="str">
        <f>IFERROR(VLOOKUP(D840,CADA_PROD!D:H,5,0),"")</f>
        <v/>
      </c>
      <c r="F840" s="169"/>
      <c r="G840" s="170"/>
      <c r="H840" s="171"/>
      <c r="I840" s="172" t="str">
        <f>IF(D840="","",SUMIFS(MOVI_ENTR!I:I,MOVI_ENTR!D:D,D840,MOVI_ENTR!O:O,L840)-SUMIFS(MOVI_SAID!H:H,MOVI_SAID!D:D,D840,MOVI_SAID!L:L,L840))</f>
        <v/>
      </c>
      <c r="J840" s="153" t="str">
        <f>IF(D840="","",VLOOKUP(D840,CADA_PROD!D:G,4,0)*H840)</f>
        <v/>
      </c>
      <c r="K840" s="14"/>
      <c r="L840" s="14"/>
      <c r="M840" s="21"/>
      <c r="N840" s="21"/>
      <c r="O840" s="21"/>
      <c r="P840" s="21"/>
    </row>
    <row r="841" spans="1:16" s="16" customFormat="1" ht="30" customHeight="1">
      <c r="A841" s="21"/>
      <c r="B841" s="21" t="str">
        <f t="shared" si="13"/>
        <v/>
      </c>
      <c r="C841" s="170"/>
      <c r="D841" s="168"/>
      <c r="E841" s="154" t="str">
        <f>IFERROR(VLOOKUP(D841,CADA_PROD!D:H,5,0),"")</f>
        <v/>
      </c>
      <c r="F841" s="169"/>
      <c r="G841" s="170"/>
      <c r="H841" s="171"/>
      <c r="I841" s="172" t="str">
        <f>IF(D841="","",SUMIFS(MOVI_ENTR!I:I,MOVI_ENTR!D:D,D841,MOVI_ENTR!O:O,L841)-SUMIFS(MOVI_SAID!H:H,MOVI_SAID!D:D,D841,MOVI_SAID!L:L,L841))</f>
        <v/>
      </c>
      <c r="J841" s="153" t="str">
        <f>IF(D841="","",VLOOKUP(D841,CADA_PROD!D:G,4,0)*H841)</f>
        <v/>
      </c>
      <c r="K841" s="14"/>
      <c r="L841" s="14"/>
      <c r="M841" s="21"/>
      <c r="N841" s="21"/>
      <c r="O841" s="21"/>
      <c r="P841" s="21"/>
    </row>
    <row r="842" spans="1:16" s="16" customFormat="1" ht="30" customHeight="1">
      <c r="A842" s="21"/>
      <c r="B842" s="21" t="str">
        <f t="shared" si="13"/>
        <v/>
      </c>
      <c r="C842" s="170"/>
      <c r="D842" s="168"/>
      <c r="E842" s="154" t="str">
        <f>IFERROR(VLOOKUP(D842,CADA_PROD!D:H,5,0),"")</f>
        <v/>
      </c>
      <c r="F842" s="169"/>
      <c r="G842" s="170"/>
      <c r="H842" s="171"/>
      <c r="I842" s="172" t="str">
        <f>IF(D842="","",SUMIFS(MOVI_ENTR!I:I,MOVI_ENTR!D:D,D842,MOVI_ENTR!O:O,L842)-SUMIFS(MOVI_SAID!H:H,MOVI_SAID!D:D,D842,MOVI_SAID!L:L,L842))</f>
        <v/>
      </c>
      <c r="J842" s="153" t="str">
        <f>IF(D842="","",VLOOKUP(D842,CADA_PROD!D:G,4,0)*H842)</f>
        <v/>
      </c>
      <c r="K842" s="14"/>
      <c r="L842" s="14"/>
      <c r="M842" s="21"/>
      <c r="N842" s="21"/>
      <c r="O842" s="21"/>
      <c r="P842" s="21"/>
    </row>
    <row r="843" spans="1:16" s="16" customFormat="1" ht="30" customHeight="1">
      <c r="A843" s="21"/>
      <c r="B843" s="21" t="str">
        <f t="shared" si="13"/>
        <v/>
      </c>
      <c r="C843" s="170"/>
      <c r="D843" s="168"/>
      <c r="E843" s="154" t="str">
        <f>IFERROR(VLOOKUP(D843,CADA_PROD!D:H,5,0),"")</f>
        <v/>
      </c>
      <c r="F843" s="169"/>
      <c r="G843" s="170"/>
      <c r="H843" s="171"/>
      <c r="I843" s="172" t="str">
        <f>IF(D843="","",SUMIFS(MOVI_ENTR!I:I,MOVI_ENTR!D:D,D843,MOVI_ENTR!O:O,L843)-SUMIFS(MOVI_SAID!H:H,MOVI_SAID!D:D,D843,MOVI_SAID!L:L,L843))</f>
        <v/>
      </c>
      <c r="J843" s="153" t="str">
        <f>IF(D843="","",VLOOKUP(D843,CADA_PROD!D:G,4,0)*H843)</f>
        <v/>
      </c>
      <c r="K843" s="14"/>
      <c r="L843" s="14"/>
      <c r="M843" s="21"/>
      <c r="N843" s="21"/>
      <c r="O843" s="21"/>
      <c r="P843" s="21"/>
    </row>
    <row r="844" spans="1:16" s="16" customFormat="1" ht="30" customHeight="1">
      <c r="A844" s="21"/>
      <c r="B844" s="21" t="str">
        <f t="shared" si="13"/>
        <v/>
      </c>
      <c r="C844" s="170"/>
      <c r="D844" s="168"/>
      <c r="E844" s="154" t="str">
        <f>IFERROR(VLOOKUP(D844,CADA_PROD!D:H,5,0),"")</f>
        <v/>
      </c>
      <c r="F844" s="169"/>
      <c r="G844" s="170"/>
      <c r="H844" s="171"/>
      <c r="I844" s="172" t="str">
        <f>IF(D844="","",SUMIFS(MOVI_ENTR!I:I,MOVI_ENTR!D:D,D844,MOVI_ENTR!O:O,L844)-SUMIFS(MOVI_SAID!H:H,MOVI_SAID!D:D,D844,MOVI_SAID!L:L,L844))</f>
        <v/>
      </c>
      <c r="J844" s="153" t="str">
        <f>IF(D844="","",VLOOKUP(D844,CADA_PROD!D:G,4,0)*H844)</f>
        <v/>
      </c>
      <c r="K844" s="14"/>
      <c r="L844" s="14"/>
      <c r="M844" s="21"/>
      <c r="N844" s="21"/>
      <c r="O844" s="21"/>
      <c r="P844" s="21"/>
    </row>
    <row r="845" spans="1:16" s="16" customFormat="1" ht="30" customHeight="1">
      <c r="A845" s="21"/>
      <c r="B845" s="21" t="str">
        <f t="shared" si="13"/>
        <v/>
      </c>
      <c r="C845" s="170"/>
      <c r="D845" s="168"/>
      <c r="E845" s="154" t="str">
        <f>IFERROR(VLOOKUP(D845,CADA_PROD!D:H,5,0),"")</f>
        <v/>
      </c>
      <c r="F845" s="169"/>
      <c r="G845" s="170"/>
      <c r="H845" s="171"/>
      <c r="I845" s="172" t="str">
        <f>IF(D845="","",SUMIFS(MOVI_ENTR!I:I,MOVI_ENTR!D:D,D845,MOVI_ENTR!O:O,L845)-SUMIFS(MOVI_SAID!H:H,MOVI_SAID!D:D,D845,MOVI_SAID!L:L,L845))</f>
        <v/>
      </c>
      <c r="J845" s="153" t="str">
        <f>IF(D845="","",VLOOKUP(D845,CADA_PROD!D:G,4,0)*H845)</f>
        <v/>
      </c>
      <c r="K845" s="14"/>
      <c r="L845" s="14"/>
      <c r="M845" s="21"/>
      <c r="N845" s="21"/>
      <c r="O845" s="21"/>
      <c r="P845" s="21"/>
    </row>
    <row r="846" spans="1:16" s="16" customFormat="1" ht="30" customHeight="1">
      <c r="A846" s="21"/>
      <c r="B846" s="21" t="str">
        <f t="shared" si="13"/>
        <v/>
      </c>
      <c r="C846" s="170"/>
      <c r="D846" s="168"/>
      <c r="E846" s="154" t="str">
        <f>IFERROR(VLOOKUP(D846,CADA_PROD!D:H,5,0),"")</f>
        <v/>
      </c>
      <c r="F846" s="169"/>
      <c r="G846" s="170"/>
      <c r="H846" s="171"/>
      <c r="I846" s="172" t="str">
        <f>IF(D846="","",SUMIFS(MOVI_ENTR!I:I,MOVI_ENTR!D:D,D846,MOVI_ENTR!O:O,L846)-SUMIFS(MOVI_SAID!H:H,MOVI_SAID!D:D,D846,MOVI_SAID!L:L,L846))</f>
        <v/>
      </c>
      <c r="J846" s="153" t="str">
        <f>IF(D846="","",VLOOKUP(D846,CADA_PROD!D:G,4,0)*H846)</f>
        <v/>
      </c>
      <c r="K846" s="14"/>
      <c r="L846" s="14"/>
      <c r="M846" s="21"/>
      <c r="N846" s="21"/>
      <c r="O846" s="21"/>
      <c r="P846" s="21"/>
    </row>
    <row r="847" spans="1:16" s="16" customFormat="1" ht="30" customHeight="1">
      <c r="A847" s="21"/>
      <c r="B847" s="21" t="str">
        <f t="shared" si="13"/>
        <v/>
      </c>
      <c r="C847" s="170"/>
      <c r="D847" s="168"/>
      <c r="E847" s="154" t="str">
        <f>IFERROR(VLOOKUP(D847,CADA_PROD!D:H,5,0),"")</f>
        <v/>
      </c>
      <c r="F847" s="169"/>
      <c r="G847" s="170"/>
      <c r="H847" s="171"/>
      <c r="I847" s="172" t="str">
        <f>IF(D847="","",SUMIFS(MOVI_ENTR!I:I,MOVI_ENTR!D:D,D847,MOVI_ENTR!O:O,L847)-SUMIFS(MOVI_SAID!H:H,MOVI_SAID!D:D,D847,MOVI_SAID!L:L,L847))</f>
        <v/>
      </c>
      <c r="J847" s="153" t="str">
        <f>IF(D847="","",VLOOKUP(D847,CADA_PROD!D:G,4,0)*H847)</f>
        <v/>
      </c>
      <c r="K847" s="14"/>
      <c r="L847" s="14"/>
      <c r="M847" s="21"/>
      <c r="N847" s="21"/>
      <c r="O847" s="21"/>
      <c r="P847" s="21"/>
    </row>
    <row r="848" spans="1:16" s="16" customFormat="1" ht="30" customHeight="1">
      <c r="A848" s="21"/>
      <c r="B848" s="21" t="str">
        <f t="shared" si="13"/>
        <v/>
      </c>
      <c r="C848" s="170"/>
      <c r="D848" s="168"/>
      <c r="E848" s="154" t="str">
        <f>IFERROR(VLOOKUP(D848,CADA_PROD!D:H,5,0),"")</f>
        <v/>
      </c>
      <c r="F848" s="169"/>
      <c r="G848" s="170"/>
      <c r="H848" s="171"/>
      <c r="I848" s="172" t="str">
        <f>IF(D848="","",SUMIFS(MOVI_ENTR!I:I,MOVI_ENTR!D:D,D848,MOVI_ENTR!O:O,L848)-SUMIFS(MOVI_SAID!H:H,MOVI_SAID!D:D,D848,MOVI_SAID!L:L,L848))</f>
        <v/>
      </c>
      <c r="J848" s="153" t="str">
        <f>IF(D848="","",VLOOKUP(D848,CADA_PROD!D:G,4,0)*H848)</f>
        <v/>
      </c>
      <c r="K848" s="14"/>
      <c r="L848" s="14"/>
      <c r="M848" s="21"/>
      <c r="N848" s="21"/>
      <c r="O848" s="21"/>
      <c r="P848" s="21"/>
    </row>
    <row r="849" spans="1:16" s="16" customFormat="1" ht="30" customHeight="1">
      <c r="A849" s="21"/>
      <c r="B849" s="21" t="str">
        <f t="shared" si="13"/>
        <v/>
      </c>
      <c r="C849" s="170"/>
      <c r="D849" s="168"/>
      <c r="E849" s="154" t="str">
        <f>IFERROR(VLOOKUP(D849,CADA_PROD!D:H,5,0),"")</f>
        <v/>
      </c>
      <c r="F849" s="169"/>
      <c r="G849" s="170"/>
      <c r="H849" s="171"/>
      <c r="I849" s="172" t="str">
        <f>IF(D849="","",SUMIFS(MOVI_ENTR!I:I,MOVI_ENTR!D:D,D849,MOVI_ENTR!O:O,L849)-SUMIFS(MOVI_SAID!H:H,MOVI_SAID!D:D,D849,MOVI_SAID!L:L,L849))</f>
        <v/>
      </c>
      <c r="J849" s="153" t="str">
        <f>IF(D849="","",VLOOKUP(D849,CADA_PROD!D:G,4,0)*H849)</f>
        <v/>
      </c>
      <c r="K849" s="14"/>
      <c r="L849" s="14"/>
      <c r="M849" s="21"/>
      <c r="N849" s="21"/>
      <c r="O849" s="21"/>
      <c r="P849" s="21"/>
    </row>
    <row r="850" spans="1:16" s="16" customFormat="1" ht="30" customHeight="1">
      <c r="A850" s="21"/>
      <c r="B850" s="21" t="str">
        <f t="shared" si="13"/>
        <v/>
      </c>
      <c r="C850" s="170"/>
      <c r="D850" s="168"/>
      <c r="E850" s="154" t="str">
        <f>IFERROR(VLOOKUP(D850,CADA_PROD!D:H,5,0),"")</f>
        <v/>
      </c>
      <c r="F850" s="169"/>
      <c r="G850" s="170"/>
      <c r="H850" s="171"/>
      <c r="I850" s="172" t="str">
        <f>IF(D850="","",SUMIFS(MOVI_ENTR!I:I,MOVI_ENTR!D:D,D850,MOVI_ENTR!O:O,L850)-SUMIFS(MOVI_SAID!H:H,MOVI_SAID!D:D,D850,MOVI_SAID!L:L,L850))</f>
        <v/>
      </c>
      <c r="J850" s="153" t="str">
        <f>IF(D850="","",VLOOKUP(D850,CADA_PROD!D:G,4,0)*H850)</f>
        <v/>
      </c>
      <c r="K850" s="14"/>
      <c r="L850" s="14"/>
      <c r="M850" s="21"/>
      <c r="N850" s="21"/>
      <c r="O850" s="21"/>
      <c r="P850" s="21"/>
    </row>
    <row r="851" spans="1:16" s="16" customFormat="1" ht="30" customHeight="1">
      <c r="A851" s="21"/>
      <c r="B851" s="21" t="str">
        <f t="shared" si="13"/>
        <v/>
      </c>
      <c r="C851" s="170"/>
      <c r="D851" s="168"/>
      <c r="E851" s="154" t="str">
        <f>IFERROR(VLOOKUP(D851,CADA_PROD!D:H,5,0),"")</f>
        <v/>
      </c>
      <c r="F851" s="169"/>
      <c r="G851" s="170"/>
      <c r="H851" s="171"/>
      <c r="I851" s="172" t="str">
        <f>IF(D851="","",SUMIFS(MOVI_ENTR!I:I,MOVI_ENTR!D:D,D851,MOVI_ENTR!O:O,L851)-SUMIFS(MOVI_SAID!H:H,MOVI_SAID!D:D,D851,MOVI_SAID!L:L,L851))</f>
        <v/>
      </c>
      <c r="J851" s="153" t="str">
        <f>IF(D851="","",VLOOKUP(D851,CADA_PROD!D:G,4,0)*H851)</f>
        <v/>
      </c>
      <c r="K851" s="14"/>
      <c r="L851" s="14"/>
      <c r="M851" s="21"/>
      <c r="N851" s="21"/>
      <c r="O851" s="21"/>
      <c r="P851" s="21"/>
    </row>
    <row r="852" spans="1:16" s="16" customFormat="1" ht="30" customHeight="1">
      <c r="A852" s="21"/>
      <c r="B852" s="21" t="str">
        <f t="shared" si="13"/>
        <v/>
      </c>
      <c r="C852" s="170"/>
      <c r="D852" s="168"/>
      <c r="E852" s="154" t="str">
        <f>IFERROR(VLOOKUP(D852,CADA_PROD!D:H,5,0),"")</f>
        <v/>
      </c>
      <c r="F852" s="169"/>
      <c r="G852" s="170"/>
      <c r="H852" s="171"/>
      <c r="I852" s="172" t="str">
        <f>IF(D852="","",SUMIFS(MOVI_ENTR!I:I,MOVI_ENTR!D:D,D852,MOVI_ENTR!O:O,L852)-SUMIFS(MOVI_SAID!H:H,MOVI_SAID!D:D,D852,MOVI_SAID!L:L,L852))</f>
        <v/>
      </c>
      <c r="J852" s="153" t="str">
        <f>IF(D852="","",VLOOKUP(D852,CADA_PROD!D:G,4,0)*H852)</f>
        <v/>
      </c>
      <c r="K852" s="14"/>
      <c r="L852" s="14"/>
      <c r="M852" s="21"/>
      <c r="N852" s="21"/>
      <c r="O852" s="21"/>
      <c r="P852" s="21"/>
    </row>
    <row r="853" spans="1:16" s="16" customFormat="1" ht="30" customHeight="1">
      <c r="A853" s="21"/>
      <c r="B853" s="21" t="str">
        <f t="shared" si="13"/>
        <v/>
      </c>
      <c r="C853" s="170"/>
      <c r="D853" s="168"/>
      <c r="E853" s="154" t="str">
        <f>IFERROR(VLOOKUP(D853,CADA_PROD!D:H,5,0),"")</f>
        <v/>
      </c>
      <c r="F853" s="169"/>
      <c r="G853" s="170"/>
      <c r="H853" s="171"/>
      <c r="I853" s="172" t="str">
        <f>IF(D853="","",SUMIFS(MOVI_ENTR!I:I,MOVI_ENTR!D:D,D853,MOVI_ENTR!O:O,L853)-SUMIFS(MOVI_SAID!H:H,MOVI_SAID!D:D,D853,MOVI_SAID!L:L,L853))</f>
        <v/>
      </c>
      <c r="J853" s="153" t="str">
        <f>IF(D853="","",VLOOKUP(D853,CADA_PROD!D:G,4,0)*H853)</f>
        <v/>
      </c>
      <c r="K853" s="14"/>
      <c r="L853" s="14"/>
      <c r="M853" s="21"/>
      <c r="N853" s="21"/>
      <c r="O853" s="21"/>
      <c r="P853" s="21"/>
    </row>
    <row r="854" spans="1:16" s="16" customFormat="1" ht="30" customHeight="1">
      <c r="A854" s="21"/>
      <c r="B854" s="21" t="str">
        <f t="shared" si="13"/>
        <v/>
      </c>
      <c r="C854" s="170"/>
      <c r="D854" s="168"/>
      <c r="E854" s="154" t="str">
        <f>IFERROR(VLOOKUP(D854,CADA_PROD!D:H,5,0),"")</f>
        <v/>
      </c>
      <c r="F854" s="169"/>
      <c r="G854" s="170"/>
      <c r="H854" s="171"/>
      <c r="I854" s="172" t="str">
        <f>IF(D854="","",SUMIFS(MOVI_ENTR!I:I,MOVI_ENTR!D:D,D854,MOVI_ENTR!O:O,L854)-SUMIFS(MOVI_SAID!H:H,MOVI_SAID!D:D,D854,MOVI_SAID!L:L,L854))</f>
        <v/>
      </c>
      <c r="J854" s="153" t="str">
        <f>IF(D854="","",VLOOKUP(D854,CADA_PROD!D:G,4,0)*H854)</f>
        <v/>
      </c>
      <c r="K854" s="14"/>
      <c r="L854" s="14"/>
      <c r="M854" s="21"/>
      <c r="N854" s="21"/>
      <c r="O854" s="21"/>
      <c r="P854" s="21"/>
    </row>
    <row r="855" spans="1:16" s="16" customFormat="1" ht="30" customHeight="1">
      <c r="A855" s="21"/>
      <c r="B855" s="21" t="str">
        <f t="shared" si="13"/>
        <v/>
      </c>
      <c r="C855" s="170"/>
      <c r="D855" s="168"/>
      <c r="E855" s="154" t="str">
        <f>IFERROR(VLOOKUP(D855,CADA_PROD!D:H,5,0),"")</f>
        <v/>
      </c>
      <c r="F855" s="169"/>
      <c r="G855" s="170"/>
      <c r="H855" s="171"/>
      <c r="I855" s="172" t="str">
        <f>IF(D855="","",SUMIFS(MOVI_ENTR!I:I,MOVI_ENTR!D:D,D855,MOVI_ENTR!O:O,L855)-SUMIFS(MOVI_SAID!H:H,MOVI_SAID!D:D,D855,MOVI_SAID!L:L,L855))</f>
        <v/>
      </c>
      <c r="J855" s="153" t="str">
        <f>IF(D855="","",VLOOKUP(D855,CADA_PROD!D:G,4,0)*H855)</f>
        <v/>
      </c>
      <c r="K855" s="14"/>
      <c r="L855" s="14"/>
      <c r="M855" s="21"/>
      <c r="N855" s="21"/>
      <c r="O855" s="21"/>
      <c r="P855" s="21"/>
    </row>
    <row r="856" spans="1:16" s="16" customFormat="1" ht="30" customHeight="1">
      <c r="A856" s="21"/>
      <c r="B856" s="21" t="str">
        <f t="shared" si="13"/>
        <v/>
      </c>
      <c r="C856" s="170"/>
      <c r="D856" s="168"/>
      <c r="E856" s="154" t="str">
        <f>IFERROR(VLOOKUP(D856,CADA_PROD!D:H,5,0),"")</f>
        <v/>
      </c>
      <c r="F856" s="169"/>
      <c r="G856" s="170"/>
      <c r="H856" s="171"/>
      <c r="I856" s="172" t="str">
        <f>IF(D856="","",SUMIFS(MOVI_ENTR!I:I,MOVI_ENTR!D:D,D856,MOVI_ENTR!O:O,L856)-SUMIFS(MOVI_SAID!H:H,MOVI_SAID!D:D,D856,MOVI_SAID!L:L,L856))</f>
        <v/>
      </c>
      <c r="J856" s="153" t="str">
        <f>IF(D856="","",VLOOKUP(D856,CADA_PROD!D:G,4,0)*H856)</f>
        <v/>
      </c>
      <c r="K856" s="14"/>
      <c r="L856" s="14"/>
      <c r="M856" s="21"/>
      <c r="N856" s="21"/>
      <c r="O856" s="21"/>
      <c r="P856" s="21"/>
    </row>
    <row r="857" spans="1:16" s="16" customFormat="1" ht="30" customHeight="1">
      <c r="A857" s="21"/>
      <c r="B857" s="21" t="str">
        <f t="shared" si="13"/>
        <v/>
      </c>
      <c r="C857" s="170"/>
      <c r="D857" s="168"/>
      <c r="E857" s="154" t="str">
        <f>IFERROR(VLOOKUP(D857,CADA_PROD!D:H,5,0),"")</f>
        <v/>
      </c>
      <c r="F857" s="169"/>
      <c r="G857" s="170"/>
      <c r="H857" s="171"/>
      <c r="I857" s="172" t="str">
        <f>IF(D857="","",SUMIFS(MOVI_ENTR!I:I,MOVI_ENTR!D:D,D857,MOVI_ENTR!O:O,L857)-SUMIFS(MOVI_SAID!H:H,MOVI_SAID!D:D,D857,MOVI_SAID!L:L,L857))</f>
        <v/>
      </c>
      <c r="J857" s="153" t="str">
        <f>IF(D857="","",VLOOKUP(D857,CADA_PROD!D:G,4,0)*H857)</f>
        <v/>
      </c>
      <c r="K857" s="14"/>
      <c r="L857" s="14"/>
      <c r="M857" s="21"/>
      <c r="N857" s="21"/>
      <c r="O857" s="21"/>
      <c r="P857" s="21"/>
    </row>
    <row r="858" spans="1:16" s="16" customFormat="1" ht="30" customHeight="1">
      <c r="A858" s="21"/>
      <c r="B858" s="21" t="str">
        <f t="shared" si="13"/>
        <v/>
      </c>
      <c r="C858" s="170"/>
      <c r="D858" s="168"/>
      <c r="E858" s="154" t="str">
        <f>IFERROR(VLOOKUP(D858,CADA_PROD!D:H,5,0),"")</f>
        <v/>
      </c>
      <c r="F858" s="169"/>
      <c r="G858" s="170"/>
      <c r="H858" s="171"/>
      <c r="I858" s="172" t="str">
        <f>IF(D858="","",SUMIFS(MOVI_ENTR!I:I,MOVI_ENTR!D:D,D858,MOVI_ENTR!O:O,L858)-SUMIFS(MOVI_SAID!H:H,MOVI_SAID!D:D,D858,MOVI_SAID!L:L,L858))</f>
        <v/>
      </c>
      <c r="J858" s="153" t="str">
        <f>IF(D858="","",VLOOKUP(D858,CADA_PROD!D:G,4,0)*H858)</f>
        <v/>
      </c>
      <c r="K858" s="14"/>
      <c r="L858" s="14"/>
      <c r="M858" s="21"/>
      <c r="N858" s="21"/>
      <c r="O858" s="21"/>
      <c r="P858" s="21"/>
    </row>
    <row r="859" spans="1:16" s="16" customFormat="1" ht="30" customHeight="1">
      <c r="A859" s="21"/>
      <c r="B859" s="21" t="str">
        <f t="shared" si="13"/>
        <v/>
      </c>
      <c r="C859" s="170"/>
      <c r="D859" s="168"/>
      <c r="E859" s="154" t="str">
        <f>IFERROR(VLOOKUP(D859,CADA_PROD!D:H,5,0),"")</f>
        <v/>
      </c>
      <c r="F859" s="169"/>
      <c r="G859" s="170"/>
      <c r="H859" s="171"/>
      <c r="I859" s="172" t="str">
        <f>IF(D859="","",SUMIFS(MOVI_ENTR!I:I,MOVI_ENTR!D:D,D859,MOVI_ENTR!O:O,L859)-SUMIFS(MOVI_SAID!H:H,MOVI_SAID!D:D,D859,MOVI_SAID!L:L,L859))</f>
        <v/>
      </c>
      <c r="J859" s="153" t="str">
        <f>IF(D859="","",VLOOKUP(D859,CADA_PROD!D:G,4,0)*H859)</f>
        <v/>
      </c>
      <c r="K859" s="14"/>
      <c r="L859" s="14"/>
      <c r="M859" s="21"/>
      <c r="N859" s="21"/>
      <c r="O859" s="21"/>
      <c r="P859" s="21"/>
    </row>
    <row r="860" spans="1:16" s="16" customFormat="1" ht="30" customHeight="1">
      <c r="A860" s="21"/>
      <c r="B860" s="21" t="str">
        <f t="shared" si="13"/>
        <v/>
      </c>
      <c r="C860" s="170"/>
      <c r="D860" s="168"/>
      <c r="E860" s="154" t="str">
        <f>IFERROR(VLOOKUP(D860,CADA_PROD!D:H,5,0),"")</f>
        <v/>
      </c>
      <c r="F860" s="169"/>
      <c r="G860" s="170"/>
      <c r="H860" s="171"/>
      <c r="I860" s="172" t="str">
        <f>IF(D860="","",SUMIFS(MOVI_ENTR!I:I,MOVI_ENTR!D:D,D860,MOVI_ENTR!O:O,L860)-SUMIFS(MOVI_SAID!H:H,MOVI_SAID!D:D,D860,MOVI_SAID!L:L,L860))</f>
        <v/>
      </c>
      <c r="J860" s="153" t="str">
        <f>IF(D860="","",VLOOKUP(D860,CADA_PROD!D:G,4,0)*H860)</f>
        <v/>
      </c>
      <c r="K860" s="14"/>
      <c r="L860" s="14"/>
      <c r="M860" s="21"/>
      <c r="N860" s="21"/>
      <c r="O860" s="21"/>
      <c r="P860" s="21"/>
    </row>
    <row r="861" spans="1:16" s="16" customFormat="1" ht="30" customHeight="1">
      <c r="A861" s="21"/>
      <c r="B861" s="21" t="str">
        <f t="shared" si="13"/>
        <v/>
      </c>
      <c r="C861" s="170"/>
      <c r="D861" s="168"/>
      <c r="E861" s="154" t="str">
        <f>IFERROR(VLOOKUP(D861,CADA_PROD!D:H,5,0),"")</f>
        <v/>
      </c>
      <c r="F861" s="169"/>
      <c r="G861" s="170"/>
      <c r="H861" s="171"/>
      <c r="I861" s="172" t="str">
        <f>IF(D861="","",SUMIFS(MOVI_ENTR!I:I,MOVI_ENTR!D:D,D861,MOVI_ENTR!O:O,L861)-SUMIFS(MOVI_SAID!H:H,MOVI_SAID!D:D,D861,MOVI_SAID!L:L,L861))</f>
        <v/>
      </c>
      <c r="J861" s="153" t="str">
        <f>IF(D861="","",VLOOKUP(D861,CADA_PROD!D:G,4,0)*H861)</f>
        <v/>
      </c>
      <c r="K861" s="14"/>
      <c r="L861" s="14"/>
      <c r="M861" s="21"/>
      <c r="N861" s="21"/>
      <c r="O861" s="21"/>
      <c r="P861" s="21"/>
    </row>
    <row r="862" spans="1:16" s="16" customFormat="1" ht="30" customHeight="1">
      <c r="A862" s="21"/>
      <c r="B862" s="21" t="str">
        <f t="shared" si="13"/>
        <v/>
      </c>
      <c r="C862" s="170"/>
      <c r="D862" s="168"/>
      <c r="E862" s="154" t="str">
        <f>IFERROR(VLOOKUP(D862,CADA_PROD!D:H,5,0),"")</f>
        <v/>
      </c>
      <c r="F862" s="169"/>
      <c r="G862" s="170"/>
      <c r="H862" s="171"/>
      <c r="I862" s="172" t="str">
        <f>IF(D862="","",SUMIFS(MOVI_ENTR!I:I,MOVI_ENTR!D:D,D862,MOVI_ENTR!O:O,L862)-SUMIFS(MOVI_SAID!H:H,MOVI_SAID!D:D,D862,MOVI_SAID!L:L,L862))</f>
        <v/>
      </c>
      <c r="J862" s="153" t="str">
        <f>IF(D862="","",VLOOKUP(D862,CADA_PROD!D:G,4,0)*H862)</f>
        <v/>
      </c>
      <c r="K862" s="14"/>
      <c r="L862" s="14"/>
      <c r="M862" s="21"/>
      <c r="N862" s="21"/>
      <c r="O862" s="21"/>
      <c r="P862" s="21"/>
    </row>
    <row r="863" spans="1:16" s="16" customFormat="1" ht="30" customHeight="1">
      <c r="A863" s="21"/>
      <c r="B863" s="21" t="str">
        <f t="shared" si="13"/>
        <v/>
      </c>
      <c r="C863" s="170"/>
      <c r="D863" s="168"/>
      <c r="E863" s="154" t="str">
        <f>IFERROR(VLOOKUP(D863,CADA_PROD!D:H,5,0),"")</f>
        <v/>
      </c>
      <c r="F863" s="169"/>
      <c r="G863" s="170"/>
      <c r="H863" s="171"/>
      <c r="I863" s="172" t="str">
        <f>IF(D863="","",SUMIFS(MOVI_ENTR!I:I,MOVI_ENTR!D:D,D863,MOVI_ENTR!O:O,L863)-SUMIFS(MOVI_SAID!H:H,MOVI_SAID!D:D,D863,MOVI_SAID!L:L,L863))</f>
        <v/>
      </c>
      <c r="J863" s="153" t="str">
        <f>IF(D863="","",VLOOKUP(D863,CADA_PROD!D:G,4,0)*H863)</f>
        <v/>
      </c>
      <c r="K863" s="14"/>
      <c r="L863" s="14"/>
      <c r="M863" s="21"/>
      <c r="N863" s="21"/>
      <c r="O863" s="21"/>
      <c r="P863" s="21"/>
    </row>
    <row r="864" spans="1:16" s="16" customFormat="1" ht="30" customHeight="1">
      <c r="A864" s="21"/>
      <c r="B864" s="21" t="str">
        <f t="shared" si="13"/>
        <v/>
      </c>
      <c r="C864" s="170"/>
      <c r="D864" s="168"/>
      <c r="E864" s="154" t="str">
        <f>IFERROR(VLOOKUP(D864,CADA_PROD!D:H,5,0),"")</f>
        <v/>
      </c>
      <c r="F864" s="169"/>
      <c r="G864" s="170"/>
      <c r="H864" s="171"/>
      <c r="I864" s="172" t="str">
        <f>IF(D864="","",SUMIFS(MOVI_ENTR!I:I,MOVI_ENTR!D:D,D864,MOVI_ENTR!O:O,L864)-SUMIFS(MOVI_SAID!H:H,MOVI_SAID!D:D,D864,MOVI_SAID!L:L,L864))</f>
        <v/>
      </c>
      <c r="J864" s="153" t="str">
        <f>IF(D864="","",VLOOKUP(D864,CADA_PROD!D:G,4,0)*H864)</f>
        <v/>
      </c>
      <c r="K864" s="14"/>
      <c r="L864" s="14"/>
      <c r="M864" s="21"/>
      <c r="N864" s="21"/>
      <c r="O864" s="21"/>
      <c r="P864" s="21"/>
    </row>
    <row r="865" spans="1:16" s="16" customFormat="1" ht="30" customHeight="1">
      <c r="A865" s="21"/>
      <c r="B865" s="21" t="str">
        <f t="shared" si="13"/>
        <v/>
      </c>
      <c r="C865" s="170"/>
      <c r="D865" s="168"/>
      <c r="E865" s="154" t="str">
        <f>IFERROR(VLOOKUP(D865,CADA_PROD!D:H,5,0),"")</f>
        <v/>
      </c>
      <c r="F865" s="169"/>
      <c r="G865" s="170"/>
      <c r="H865" s="171"/>
      <c r="I865" s="172" t="str">
        <f>IF(D865="","",SUMIFS(MOVI_ENTR!I:I,MOVI_ENTR!D:D,D865,MOVI_ENTR!O:O,L865)-SUMIFS(MOVI_SAID!H:H,MOVI_SAID!D:D,D865,MOVI_SAID!L:L,L865))</f>
        <v/>
      </c>
      <c r="J865" s="153" t="str">
        <f>IF(D865="","",VLOOKUP(D865,CADA_PROD!D:G,4,0)*H865)</f>
        <v/>
      </c>
      <c r="K865" s="14"/>
      <c r="L865" s="14"/>
      <c r="M865" s="21"/>
      <c r="N865" s="21"/>
      <c r="O865" s="21"/>
      <c r="P865" s="21"/>
    </row>
    <row r="866" spans="1:16" s="16" customFormat="1" ht="30" customHeight="1">
      <c r="A866" s="21"/>
      <c r="B866" s="21" t="str">
        <f t="shared" si="13"/>
        <v/>
      </c>
      <c r="C866" s="170"/>
      <c r="D866" s="168"/>
      <c r="E866" s="154" t="str">
        <f>IFERROR(VLOOKUP(D866,CADA_PROD!D:H,5,0),"")</f>
        <v/>
      </c>
      <c r="F866" s="169"/>
      <c r="G866" s="170"/>
      <c r="H866" s="171"/>
      <c r="I866" s="172" t="str">
        <f>IF(D866="","",SUMIFS(MOVI_ENTR!I:I,MOVI_ENTR!D:D,D866,MOVI_ENTR!O:O,L866)-SUMIFS(MOVI_SAID!H:H,MOVI_SAID!D:D,D866,MOVI_SAID!L:L,L866))</f>
        <v/>
      </c>
      <c r="J866" s="153" t="str">
        <f>IF(D866="","",VLOOKUP(D866,CADA_PROD!D:G,4,0)*H866)</f>
        <v/>
      </c>
      <c r="K866" s="14"/>
      <c r="L866" s="14"/>
      <c r="M866" s="21"/>
      <c r="N866" s="21"/>
      <c r="O866" s="21"/>
      <c r="P866" s="21"/>
    </row>
    <row r="867" spans="1:16" s="16" customFormat="1" ht="30" customHeight="1">
      <c r="A867" s="21"/>
      <c r="B867" s="21" t="str">
        <f t="shared" si="13"/>
        <v/>
      </c>
      <c r="C867" s="170"/>
      <c r="D867" s="168"/>
      <c r="E867" s="154" t="str">
        <f>IFERROR(VLOOKUP(D867,CADA_PROD!D:H,5,0),"")</f>
        <v/>
      </c>
      <c r="F867" s="169"/>
      <c r="G867" s="170"/>
      <c r="H867" s="171"/>
      <c r="I867" s="172" t="str">
        <f>IF(D867="","",SUMIFS(MOVI_ENTR!I:I,MOVI_ENTR!D:D,D867,MOVI_ENTR!O:O,L867)-SUMIFS(MOVI_SAID!H:H,MOVI_SAID!D:D,D867,MOVI_SAID!L:L,L867))</f>
        <v/>
      </c>
      <c r="J867" s="153" t="str">
        <f>IF(D867="","",VLOOKUP(D867,CADA_PROD!D:G,4,0)*H867)</f>
        <v/>
      </c>
      <c r="K867" s="14"/>
      <c r="L867" s="14"/>
      <c r="M867" s="21"/>
      <c r="N867" s="21"/>
      <c r="O867" s="21"/>
      <c r="P867" s="21"/>
    </row>
    <row r="868" spans="1:16" s="16" customFormat="1" ht="30" customHeight="1">
      <c r="A868" s="21"/>
      <c r="B868" s="21" t="str">
        <f t="shared" si="13"/>
        <v/>
      </c>
      <c r="C868" s="170"/>
      <c r="D868" s="168"/>
      <c r="E868" s="154" t="str">
        <f>IFERROR(VLOOKUP(D868,CADA_PROD!D:H,5,0),"")</f>
        <v/>
      </c>
      <c r="F868" s="169"/>
      <c r="G868" s="170"/>
      <c r="H868" s="171"/>
      <c r="I868" s="172" t="str">
        <f>IF(D868="","",SUMIFS(MOVI_ENTR!I:I,MOVI_ENTR!D:D,D868,MOVI_ENTR!O:O,L868)-SUMIFS(MOVI_SAID!H:H,MOVI_SAID!D:D,D868,MOVI_SAID!L:L,L868))</f>
        <v/>
      </c>
      <c r="J868" s="153" t="str">
        <f>IF(D868="","",VLOOKUP(D868,CADA_PROD!D:G,4,0)*H868)</f>
        <v/>
      </c>
      <c r="K868" s="14"/>
      <c r="L868" s="14"/>
      <c r="M868" s="21"/>
      <c r="N868" s="21"/>
      <c r="O868" s="21"/>
      <c r="P868" s="21"/>
    </row>
    <row r="869" spans="1:16" s="16" customFormat="1" ht="30" customHeight="1">
      <c r="A869" s="21"/>
      <c r="B869" s="21" t="str">
        <f t="shared" si="13"/>
        <v/>
      </c>
      <c r="C869" s="170"/>
      <c r="D869" s="168"/>
      <c r="E869" s="154" t="str">
        <f>IFERROR(VLOOKUP(D869,CADA_PROD!D:H,5,0),"")</f>
        <v/>
      </c>
      <c r="F869" s="169"/>
      <c r="G869" s="170"/>
      <c r="H869" s="171"/>
      <c r="I869" s="172" t="str">
        <f>IF(D869="","",SUMIFS(MOVI_ENTR!I:I,MOVI_ENTR!D:D,D869,MOVI_ENTR!O:O,L869)-SUMIFS(MOVI_SAID!H:H,MOVI_SAID!D:D,D869,MOVI_SAID!L:L,L869))</f>
        <v/>
      </c>
      <c r="J869" s="153" t="str">
        <f>IF(D869="","",VLOOKUP(D869,CADA_PROD!D:G,4,0)*H869)</f>
        <v/>
      </c>
      <c r="K869" s="14"/>
      <c r="L869" s="14"/>
      <c r="M869" s="21"/>
      <c r="N869" s="21"/>
      <c r="O869" s="21"/>
      <c r="P869" s="21"/>
    </row>
    <row r="870" spans="1:16" s="16" customFormat="1" ht="30" customHeight="1">
      <c r="A870" s="21"/>
      <c r="B870" s="21" t="str">
        <f t="shared" si="13"/>
        <v/>
      </c>
      <c r="C870" s="170"/>
      <c r="D870" s="168"/>
      <c r="E870" s="154" t="str">
        <f>IFERROR(VLOOKUP(D870,CADA_PROD!D:H,5,0),"")</f>
        <v/>
      </c>
      <c r="F870" s="169"/>
      <c r="G870" s="170"/>
      <c r="H870" s="171"/>
      <c r="I870" s="172" t="str">
        <f>IF(D870="","",SUMIFS(MOVI_ENTR!I:I,MOVI_ENTR!D:D,D870,MOVI_ENTR!O:O,L870)-SUMIFS(MOVI_SAID!H:H,MOVI_SAID!D:D,D870,MOVI_SAID!L:L,L870))</f>
        <v/>
      </c>
      <c r="J870" s="153" t="str">
        <f>IF(D870="","",VLOOKUP(D870,CADA_PROD!D:G,4,0)*H870)</f>
        <v/>
      </c>
      <c r="K870" s="14"/>
      <c r="L870" s="14"/>
      <c r="M870" s="21"/>
      <c r="N870" s="21"/>
      <c r="O870" s="21"/>
      <c r="P870" s="21"/>
    </row>
    <row r="871" spans="1:16" s="16" customFormat="1" ht="30" customHeight="1">
      <c r="A871" s="21"/>
      <c r="B871" s="21" t="str">
        <f t="shared" si="13"/>
        <v/>
      </c>
      <c r="C871" s="170"/>
      <c r="D871" s="168"/>
      <c r="E871" s="154" t="str">
        <f>IFERROR(VLOOKUP(D871,CADA_PROD!D:H,5,0),"")</f>
        <v/>
      </c>
      <c r="F871" s="169"/>
      <c r="G871" s="170"/>
      <c r="H871" s="171"/>
      <c r="I871" s="172" t="str">
        <f>IF(D871="","",SUMIFS(MOVI_ENTR!I:I,MOVI_ENTR!D:D,D871,MOVI_ENTR!O:O,L871)-SUMIFS(MOVI_SAID!H:H,MOVI_SAID!D:D,D871,MOVI_SAID!L:L,L871))</f>
        <v/>
      </c>
      <c r="J871" s="153" t="str">
        <f>IF(D871="","",VLOOKUP(D871,CADA_PROD!D:G,4,0)*H871)</f>
        <v/>
      </c>
      <c r="K871" s="14"/>
      <c r="L871" s="14"/>
      <c r="M871" s="21"/>
      <c r="N871" s="21"/>
      <c r="O871" s="21"/>
      <c r="P871" s="21"/>
    </row>
    <row r="872" spans="1:16" s="16" customFormat="1" ht="30" customHeight="1">
      <c r="A872" s="21"/>
      <c r="B872" s="21" t="str">
        <f t="shared" si="13"/>
        <v/>
      </c>
      <c r="C872" s="170"/>
      <c r="D872" s="168"/>
      <c r="E872" s="154" t="str">
        <f>IFERROR(VLOOKUP(D872,CADA_PROD!D:H,5,0),"")</f>
        <v/>
      </c>
      <c r="F872" s="169"/>
      <c r="G872" s="170"/>
      <c r="H872" s="171"/>
      <c r="I872" s="172" t="str">
        <f>IF(D872="","",SUMIFS(MOVI_ENTR!I:I,MOVI_ENTR!D:D,D872,MOVI_ENTR!O:O,L872)-SUMIFS(MOVI_SAID!H:H,MOVI_SAID!D:D,D872,MOVI_SAID!L:L,L872))</f>
        <v/>
      </c>
      <c r="J872" s="153" t="str">
        <f>IF(D872="","",VLOOKUP(D872,CADA_PROD!D:G,4,0)*H872)</f>
        <v/>
      </c>
      <c r="K872" s="14"/>
      <c r="L872" s="14"/>
      <c r="M872" s="21"/>
      <c r="N872" s="21"/>
      <c r="O872" s="21"/>
      <c r="P872" s="21"/>
    </row>
    <row r="873" spans="1:16" s="16" customFormat="1" ht="30" customHeight="1">
      <c r="A873" s="21"/>
      <c r="B873" s="21" t="str">
        <f t="shared" si="13"/>
        <v/>
      </c>
      <c r="C873" s="170"/>
      <c r="D873" s="168"/>
      <c r="E873" s="154" t="str">
        <f>IFERROR(VLOOKUP(D873,CADA_PROD!D:H,5,0),"")</f>
        <v/>
      </c>
      <c r="F873" s="169"/>
      <c r="G873" s="170"/>
      <c r="H873" s="171"/>
      <c r="I873" s="172" t="str">
        <f>IF(D873="","",SUMIFS(MOVI_ENTR!I:I,MOVI_ENTR!D:D,D873,MOVI_ENTR!O:O,L873)-SUMIFS(MOVI_SAID!H:H,MOVI_SAID!D:D,D873,MOVI_SAID!L:L,L873))</f>
        <v/>
      </c>
      <c r="J873" s="153" t="str">
        <f>IF(D873="","",VLOOKUP(D873,CADA_PROD!D:G,4,0)*H873)</f>
        <v/>
      </c>
      <c r="K873" s="14"/>
      <c r="L873" s="14"/>
      <c r="M873" s="21"/>
      <c r="N873" s="21"/>
      <c r="O873" s="21"/>
      <c r="P873" s="21"/>
    </row>
    <row r="874" spans="1:16" s="16" customFormat="1" ht="30" customHeight="1">
      <c r="A874" s="21"/>
      <c r="B874" s="21" t="str">
        <f t="shared" si="13"/>
        <v/>
      </c>
      <c r="C874" s="170"/>
      <c r="D874" s="168"/>
      <c r="E874" s="154" t="str">
        <f>IFERROR(VLOOKUP(D874,CADA_PROD!D:H,5,0),"")</f>
        <v/>
      </c>
      <c r="F874" s="169"/>
      <c r="G874" s="170"/>
      <c r="H874" s="171"/>
      <c r="I874" s="172" t="str">
        <f>IF(D874="","",SUMIFS(MOVI_ENTR!I:I,MOVI_ENTR!D:D,D874,MOVI_ENTR!O:O,L874)-SUMIFS(MOVI_SAID!H:H,MOVI_SAID!D:D,D874,MOVI_SAID!L:L,L874))</f>
        <v/>
      </c>
      <c r="J874" s="153" t="str">
        <f>IF(D874="","",VLOOKUP(D874,CADA_PROD!D:G,4,0)*H874)</f>
        <v/>
      </c>
      <c r="K874" s="14"/>
      <c r="L874" s="14"/>
      <c r="M874" s="21"/>
      <c r="N874" s="21"/>
      <c r="O874" s="21"/>
      <c r="P874" s="21"/>
    </row>
    <row r="875" spans="1:16" s="16" customFormat="1" ht="30" customHeight="1">
      <c r="A875" s="21"/>
      <c r="B875" s="21" t="str">
        <f t="shared" si="13"/>
        <v/>
      </c>
      <c r="C875" s="170"/>
      <c r="D875" s="168"/>
      <c r="E875" s="154" t="str">
        <f>IFERROR(VLOOKUP(D875,CADA_PROD!D:H,5,0),"")</f>
        <v/>
      </c>
      <c r="F875" s="169"/>
      <c r="G875" s="170"/>
      <c r="H875" s="171"/>
      <c r="I875" s="172" t="str">
        <f>IF(D875="","",SUMIFS(MOVI_ENTR!I:I,MOVI_ENTR!D:D,D875,MOVI_ENTR!O:O,L875)-SUMIFS(MOVI_SAID!H:H,MOVI_SAID!D:D,D875,MOVI_SAID!L:L,L875))</f>
        <v/>
      </c>
      <c r="J875" s="153" t="str">
        <f>IF(D875="","",VLOOKUP(D875,CADA_PROD!D:G,4,0)*H875)</f>
        <v/>
      </c>
      <c r="K875" s="14"/>
      <c r="L875" s="14"/>
      <c r="M875" s="21"/>
      <c r="N875" s="21"/>
      <c r="O875" s="21"/>
      <c r="P875" s="21"/>
    </row>
    <row r="876" spans="1:16" s="16" customFormat="1" ht="30" customHeight="1">
      <c r="A876" s="21"/>
      <c r="B876" s="21" t="str">
        <f t="shared" si="13"/>
        <v/>
      </c>
      <c r="C876" s="170"/>
      <c r="D876" s="168"/>
      <c r="E876" s="154" t="str">
        <f>IFERROR(VLOOKUP(D876,CADA_PROD!D:H,5,0),"")</f>
        <v/>
      </c>
      <c r="F876" s="169"/>
      <c r="G876" s="170"/>
      <c r="H876" s="171"/>
      <c r="I876" s="172" t="str">
        <f>IF(D876="","",SUMIFS(MOVI_ENTR!I:I,MOVI_ENTR!D:D,D876,MOVI_ENTR!O:O,L876)-SUMIFS(MOVI_SAID!H:H,MOVI_SAID!D:D,D876,MOVI_SAID!L:L,L876))</f>
        <v/>
      </c>
      <c r="J876" s="153" t="str">
        <f>IF(D876="","",VLOOKUP(D876,CADA_PROD!D:G,4,0)*H876)</f>
        <v/>
      </c>
      <c r="K876" s="14"/>
      <c r="L876" s="14"/>
      <c r="M876" s="21"/>
      <c r="N876" s="21"/>
      <c r="O876" s="21"/>
      <c r="P876" s="21"/>
    </row>
    <row r="877" spans="1:16" s="16" customFormat="1" ht="30" customHeight="1">
      <c r="A877" s="21"/>
      <c r="B877" s="21" t="str">
        <f t="shared" si="13"/>
        <v/>
      </c>
      <c r="C877" s="170"/>
      <c r="D877" s="168"/>
      <c r="E877" s="154" t="str">
        <f>IFERROR(VLOOKUP(D877,CADA_PROD!D:H,5,0),"")</f>
        <v/>
      </c>
      <c r="F877" s="169"/>
      <c r="G877" s="170"/>
      <c r="H877" s="171"/>
      <c r="I877" s="172" t="str">
        <f>IF(D877="","",SUMIFS(MOVI_ENTR!I:I,MOVI_ENTR!D:D,D877,MOVI_ENTR!O:O,L877)-SUMIFS(MOVI_SAID!H:H,MOVI_SAID!D:D,D877,MOVI_SAID!L:L,L877))</f>
        <v/>
      </c>
      <c r="J877" s="153" t="str">
        <f>IF(D877="","",VLOOKUP(D877,CADA_PROD!D:G,4,0)*H877)</f>
        <v/>
      </c>
      <c r="K877" s="14"/>
      <c r="L877" s="14"/>
      <c r="M877" s="21"/>
      <c r="N877" s="21"/>
      <c r="O877" s="21"/>
      <c r="P877" s="21"/>
    </row>
    <row r="878" spans="1:16" s="16" customFormat="1" ht="30" customHeight="1">
      <c r="A878" s="21"/>
      <c r="B878" s="21" t="str">
        <f t="shared" si="13"/>
        <v/>
      </c>
      <c r="C878" s="170"/>
      <c r="D878" s="168"/>
      <c r="E878" s="154" t="str">
        <f>IFERROR(VLOOKUP(D878,CADA_PROD!D:H,5,0),"")</f>
        <v/>
      </c>
      <c r="F878" s="169"/>
      <c r="G878" s="170"/>
      <c r="H878" s="171"/>
      <c r="I878" s="172" t="str">
        <f>IF(D878="","",SUMIFS(MOVI_ENTR!I:I,MOVI_ENTR!D:D,D878,MOVI_ENTR!O:O,L878)-SUMIFS(MOVI_SAID!H:H,MOVI_SAID!D:D,D878,MOVI_SAID!L:L,L878))</f>
        <v/>
      </c>
      <c r="J878" s="153" t="str">
        <f>IF(D878="","",VLOOKUP(D878,CADA_PROD!D:G,4,0)*H878)</f>
        <v/>
      </c>
      <c r="K878" s="14"/>
      <c r="L878" s="14"/>
      <c r="M878" s="21"/>
      <c r="N878" s="21"/>
      <c r="O878" s="21"/>
      <c r="P878" s="21"/>
    </row>
    <row r="879" spans="1:16" s="16" customFormat="1" ht="30" customHeight="1">
      <c r="A879" s="21"/>
      <c r="B879" s="21" t="str">
        <f t="shared" si="13"/>
        <v/>
      </c>
      <c r="C879" s="170"/>
      <c r="D879" s="168"/>
      <c r="E879" s="154" t="str">
        <f>IFERROR(VLOOKUP(D879,CADA_PROD!D:H,5,0),"")</f>
        <v/>
      </c>
      <c r="F879" s="169"/>
      <c r="G879" s="170"/>
      <c r="H879" s="171"/>
      <c r="I879" s="172" t="str">
        <f>IF(D879="","",SUMIFS(MOVI_ENTR!I:I,MOVI_ENTR!D:D,D879,MOVI_ENTR!O:O,L879)-SUMIFS(MOVI_SAID!H:H,MOVI_SAID!D:D,D879,MOVI_SAID!L:L,L879))</f>
        <v/>
      </c>
      <c r="J879" s="153" t="str">
        <f>IF(D879="","",VLOOKUP(D879,CADA_PROD!D:G,4,0)*H879)</f>
        <v/>
      </c>
      <c r="K879" s="14"/>
      <c r="L879" s="14"/>
      <c r="M879" s="21"/>
      <c r="N879" s="21"/>
      <c r="O879" s="21"/>
      <c r="P879" s="21"/>
    </row>
    <row r="880" spans="1:16" s="16" customFormat="1" ht="30" customHeight="1">
      <c r="A880" s="21"/>
      <c r="B880" s="21" t="str">
        <f t="shared" si="13"/>
        <v/>
      </c>
      <c r="C880" s="170"/>
      <c r="D880" s="168"/>
      <c r="E880" s="154" t="str">
        <f>IFERROR(VLOOKUP(D880,CADA_PROD!D:H,5,0),"")</f>
        <v/>
      </c>
      <c r="F880" s="169"/>
      <c r="G880" s="170"/>
      <c r="H880" s="171"/>
      <c r="I880" s="172" t="str">
        <f>IF(D880="","",SUMIFS(MOVI_ENTR!I:I,MOVI_ENTR!D:D,D880,MOVI_ENTR!O:O,L880)-SUMIFS(MOVI_SAID!H:H,MOVI_SAID!D:D,D880,MOVI_SAID!L:L,L880))</f>
        <v/>
      </c>
      <c r="J880" s="153" t="str">
        <f>IF(D880="","",VLOOKUP(D880,CADA_PROD!D:G,4,0)*H880)</f>
        <v/>
      </c>
      <c r="K880" s="14"/>
      <c r="L880" s="14"/>
      <c r="M880" s="21"/>
      <c r="N880" s="21"/>
      <c r="O880" s="21"/>
      <c r="P880" s="21"/>
    </row>
    <row r="881" spans="1:16" s="16" customFormat="1" ht="30" customHeight="1">
      <c r="A881" s="21"/>
      <c r="B881" s="21" t="str">
        <f t="shared" si="13"/>
        <v/>
      </c>
      <c r="C881" s="170"/>
      <c r="D881" s="168"/>
      <c r="E881" s="154" t="str">
        <f>IFERROR(VLOOKUP(D881,CADA_PROD!D:H,5,0),"")</f>
        <v/>
      </c>
      <c r="F881" s="169"/>
      <c r="G881" s="170"/>
      <c r="H881" s="171"/>
      <c r="I881" s="172" t="str">
        <f>IF(D881="","",SUMIFS(MOVI_ENTR!I:I,MOVI_ENTR!D:D,D881,MOVI_ENTR!O:O,L881)-SUMIFS(MOVI_SAID!H:H,MOVI_SAID!D:D,D881,MOVI_SAID!L:L,L881))</f>
        <v/>
      </c>
      <c r="J881" s="153" t="str">
        <f>IF(D881="","",VLOOKUP(D881,CADA_PROD!D:G,4,0)*H881)</f>
        <v/>
      </c>
      <c r="K881" s="14"/>
      <c r="L881" s="14"/>
      <c r="M881" s="21"/>
      <c r="N881" s="21"/>
      <c r="O881" s="21"/>
      <c r="P881" s="21"/>
    </row>
    <row r="882" spans="1:16" s="16" customFormat="1" ht="30" customHeight="1">
      <c r="A882" s="21"/>
      <c r="B882" s="21" t="str">
        <f t="shared" si="13"/>
        <v/>
      </c>
      <c r="C882" s="170"/>
      <c r="D882" s="168"/>
      <c r="E882" s="154" t="str">
        <f>IFERROR(VLOOKUP(D882,CADA_PROD!D:H,5,0),"")</f>
        <v/>
      </c>
      <c r="F882" s="169"/>
      <c r="G882" s="170"/>
      <c r="H882" s="171"/>
      <c r="I882" s="172" t="str">
        <f>IF(D882="","",SUMIFS(MOVI_ENTR!I:I,MOVI_ENTR!D:D,D882,MOVI_ENTR!O:O,L882)-SUMIFS(MOVI_SAID!H:H,MOVI_SAID!D:D,D882,MOVI_SAID!L:L,L882))</f>
        <v/>
      </c>
      <c r="J882" s="153" t="str">
        <f>IF(D882="","",VLOOKUP(D882,CADA_PROD!D:G,4,0)*H882)</f>
        <v/>
      </c>
      <c r="K882" s="14"/>
      <c r="L882" s="14"/>
      <c r="M882" s="21"/>
      <c r="N882" s="21"/>
      <c r="O882" s="21"/>
      <c r="P882" s="21"/>
    </row>
    <row r="883" spans="1:16" s="16" customFormat="1" ht="30" customHeight="1">
      <c r="A883" s="21"/>
      <c r="B883" s="21" t="str">
        <f t="shared" si="13"/>
        <v/>
      </c>
      <c r="C883" s="170"/>
      <c r="D883" s="168"/>
      <c r="E883" s="154" t="str">
        <f>IFERROR(VLOOKUP(D883,CADA_PROD!D:H,5,0),"")</f>
        <v/>
      </c>
      <c r="F883" s="169"/>
      <c r="G883" s="170"/>
      <c r="H883" s="171"/>
      <c r="I883" s="172" t="str">
        <f>IF(D883="","",SUMIFS(MOVI_ENTR!I:I,MOVI_ENTR!D:D,D883,MOVI_ENTR!O:O,L883)-SUMIFS(MOVI_SAID!H:H,MOVI_SAID!D:D,D883,MOVI_SAID!L:L,L883))</f>
        <v/>
      </c>
      <c r="J883" s="153" t="str">
        <f>IF(D883="","",VLOOKUP(D883,CADA_PROD!D:G,4,0)*H883)</f>
        <v/>
      </c>
      <c r="K883" s="14"/>
      <c r="L883" s="14"/>
      <c r="M883" s="21"/>
      <c r="N883" s="21"/>
      <c r="O883" s="21"/>
      <c r="P883" s="21"/>
    </row>
    <row r="884" spans="1:16" s="16" customFormat="1" ht="30" customHeight="1">
      <c r="A884" s="21"/>
      <c r="B884" s="21" t="str">
        <f t="shared" si="13"/>
        <v/>
      </c>
      <c r="C884" s="170"/>
      <c r="D884" s="168"/>
      <c r="E884" s="154" t="str">
        <f>IFERROR(VLOOKUP(D884,CADA_PROD!D:H,5,0),"")</f>
        <v/>
      </c>
      <c r="F884" s="169"/>
      <c r="G884" s="170"/>
      <c r="H884" s="171"/>
      <c r="I884" s="172" t="str">
        <f>IF(D884="","",SUMIFS(MOVI_ENTR!I:I,MOVI_ENTR!D:D,D884,MOVI_ENTR!O:O,L884)-SUMIFS(MOVI_SAID!H:H,MOVI_SAID!D:D,D884,MOVI_SAID!L:L,L884))</f>
        <v/>
      </c>
      <c r="J884" s="153" t="str">
        <f>IF(D884="","",VLOOKUP(D884,CADA_PROD!D:G,4,0)*H884)</f>
        <v/>
      </c>
      <c r="K884" s="14"/>
      <c r="L884" s="14"/>
      <c r="M884" s="21"/>
      <c r="N884" s="21"/>
      <c r="O884" s="21"/>
      <c r="P884" s="21"/>
    </row>
    <row r="885" spans="1:16" s="16" customFormat="1" ht="30" customHeight="1">
      <c r="A885" s="21"/>
      <c r="B885" s="21" t="str">
        <f t="shared" si="13"/>
        <v/>
      </c>
      <c r="C885" s="170"/>
      <c r="D885" s="168"/>
      <c r="E885" s="154" t="str">
        <f>IFERROR(VLOOKUP(D885,CADA_PROD!D:H,5,0),"")</f>
        <v/>
      </c>
      <c r="F885" s="169"/>
      <c r="G885" s="170"/>
      <c r="H885" s="171"/>
      <c r="I885" s="172" t="str">
        <f>IF(D885="","",SUMIFS(MOVI_ENTR!I:I,MOVI_ENTR!D:D,D885,MOVI_ENTR!O:O,L885)-SUMIFS(MOVI_SAID!H:H,MOVI_SAID!D:D,D885,MOVI_SAID!L:L,L885))</f>
        <v/>
      </c>
      <c r="J885" s="153" t="str">
        <f>IF(D885="","",VLOOKUP(D885,CADA_PROD!D:G,4,0)*H885)</f>
        <v/>
      </c>
      <c r="K885" s="14"/>
      <c r="L885" s="14"/>
      <c r="M885" s="21"/>
      <c r="N885" s="21"/>
      <c r="O885" s="21"/>
      <c r="P885" s="21"/>
    </row>
    <row r="886" spans="1:16" s="16" customFormat="1" ht="30" customHeight="1">
      <c r="A886" s="21"/>
      <c r="B886" s="21" t="str">
        <f t="shared" si="13"/>
        <v/>
      </c>
      <c r="C886" s="170"/>
      <c r="D886" s="168"/>
      <c r="E886" s="154" t="str">
        <f>IFERROR(VLOOKUP(D886,CADA_PROD!D:H,5,0),"")</f>
        <v/>
      </c>
      <c r="F886" s="169"/>
      <c r="G886" s="170"/>
      <c r="H886" s="171"/>
      <c r="I886" s="172" t="str">
        <f>IF(D886="","",SUMIFS(MOVI_ENTR!I:I,MOVI_ENTR!D:D,D886,MOVI_ENTR!O:O,L886)-SUMIFS(MOVI_SAID!H:H,MOVI_SAID!D:D,D886,MOVI_SAID!L:L,L886))</f>
        <v/>
      </c>
      <c r="J886" s="153" t="str">
        <f>IF(D886="","",VLOOKUP(D886,CADA_PROD!D:G,4,0)*H886)</f>
        <v/>
      </c>
      <c r="K886" s="14"/>
      <c r="L886" s="14"/>
      <c r="M886" s="21"/>
      <c r="N886" s="21"/>
      <c r="O886" s="21"/>
      <c r="P886" s="21"/>
    </row>
    <row r="887" spans="1:16" s="16" customFormat="1" ht="30" customHeight="1">
      <c r="A887" s="21"/>
      <c r="B887" s="21" t="str">
        <f t="shared" si="13"/>
        <v/>
      </c>
      <c r="C887" s="170"/>
      <c r="D887" s="168"/>
      <c r="E887" s="154" t="str">
        <f>IFERROR(VLOOKUP(D887,CADA_PROD!D:H,5,0),"")</f>
        <v/>
      </c>
      <c r="F887" s="169"/>
      <c r="G887" s="170"/>
      <c r="H887" s="171"/>
      <c r="I887" s="172" t="str">
        <f>IF(D887="","",SUMIFS(MOVI_ENTR!I:I,MOVI_ENTR!D:D,D887,MOVI_ENTR!O:O,L887)-SUMIFS(MOVI_SAID!H:H,MOVI_SAID!D:D,D887,MOVI_SAID!L:L,L887))</f>
        <v/>
      </c>
      <c r="J887" s="153" t="str">
        <f>IF(D887="","",VLOOKUP(D887,CADA_PROD!D:G,4,0)*H887)</f>
        <v/>
      </c>
      <c r="K887" s="14"/>
      <c r="L887" s="14"/>
      <c r="M887" s="21"/>
      <c r="N887" s="21"/>
      <c r="O887" s="21"/>
      <c r="P887" s="21"/>
    </row>
    <row r="888" spans="1:16" s="16" customFormat="1" ht="30" customHeight="1">
      <c r="A888" s="21"/>
      <c r="B888" s="21" t="str">
        <f t="shared" si="13"/>
        <v/>
      </c>
      <c r="C888" s="170"/>
      <c r="D888" s="168"/>
      <c r="E888" s="154" t="str">
        <f>IFERROR(VLOOKUP(D888,CADA_PROD!D:H,5,0),"")</f>
        <v/>
      </c>
      <c r="F888" s="169"/>
      <c r="G888" s="170"/>
      <c r="H888" s="171"/>
      <c r="I888" s="172" t="str">
        <f>IF(D888="","",SUMIFS(MOVI_ENTR!I:I,MOVI_ENTR!D:D,D888,MOVI_ENTR!O:O,L888)-SUMIFS(MOVI_SAID!H:H,MOVI_SAID!D:D,D888,MOVI_SAID!L:L,L888))</f>
        <v/>
      </c>
      <c r="J888" s="153" t="str">
        <f>IF(D888="","",VLOOKUP(D888,CADA_PROD!D:G,4,0)*H888)</f>
        <v/>
      </c>
      <c r="K888" s="14"/>
      <c r="L888" s="14"/>
      <c r="M888" s="21"/>
      <c r="N888" s="21"/>
      <c r="O888" s="21"/>
      <c r="P888" s="21"/>
    </row>
    <row r="889" spans="1:16" s="16" customFormat="1" ht="30" customHeight="1">
      <c r="A889" s="21"/>
      <c r="B889" s="21" t="str">
        <f t="shared" si="13"/>
        <v/>
      </c>
      <c r="C889" s="170"/>
      <c r="D889" s="168"/>
      <c r="E889" s="154" t="str">
        <f>IFERROR(VLOOKUP(D889,CADA_PROD!D:H,5,0),"")</f>
        <v/>
      </c>
      <c r="F889" s="169"/>
      <c r="G889" s="170"/>
      <c r="H889" s="171"/>
      <c r="I889" s="172" t="str">
        <f>IF(D889="","",SUMIFS(MOVI_ENTR!I:I,MOVI_ENTR!D:D,D889,MOVI_ENTR!O:O,L889)-SUMIFS(MOVI_SAID!H:H,MOVI_SAID!D:D,D889,MOVI_SAID!L:L,L889))</f>
        <v/>
      </c>
      <c r="J889" s="153" t="str">
        <f>IF(D889="","",VLOOKUP(D889,CADA_PROD!D:G,4,0)*H889)</f>
        <v/>
      </c>
      <c r="K889" s="14"/>
      <c r="L889" s="14"/>
      <c r="M889" s="21"/>
      <c r="N889" s="21"/>
      <c r="O889" s="21"/>
      <c r="P889" s="21"/>
    </row>
    <row r="890" spans="1:16" s="16" customFormat="1" ht="30" customHeight="1">
      <c r="A890" s="21"/>
      <c r="B890" s="21" t="str">
        <f t="shared" si="13"/>
        <v/>
      </c>
      <c r="C890" s="170"/>
      <c r="D890" s="168"/>
      <c r="E890" s="154" t="str">
        <f>IFERROR(VLOOKUP(D890,CADA_PROD!D:H,5,0),"")</f>
        <v/>
      </c>
      <c r="F890" s="169"/>
      <c r="G890" s="170"/>
      <c r="H890" s="171"/>
      <c r="I890" s="172" t="str">
        <f>IF(D890="","",SUMIFS(MOVI_ENTR!I:I,MOVI_ENTR!D:D,D890,MOVI_ENTR!O:O,L890)-SUMIFS(MOVI_SAID!H:H,MOVI_SAID!D:D,D890,MOVI_SAID!L:L,L890))</f>
        <v/>
      </c>
      <c r="J890" s="153" t="str">
        <f>IF(D890="","",VLOOKUP(D890,CADA_PROD!D:G,4,0)*H890)</f>
        <v/>
      </c>
      <c r="K890" s="14"/>
      <c r="L890" s="14"/>
      <c r="M890" s="21"/>
      <c r="N890" s="21"/>
      <c r="O890" s="21"/>
      <c r="P890" s="21"/>
    </row>
    <row r="891" spans="1:16" s="16" customFormat="1" ht="30" customHeight="1">
      <c r="A891" s="21"/>
      <c r="B891" s="21" t="str">
        <f t="shared" si="13"/>
        <v/>
      </c>
      <c r="C891" s="170"/>
      <c r="D891" s="168"/>
      <c r="E891" s="154" t="str">
        <f>IFERROR(VLOOKUP(D891,CADA_PROD!D:H,5,0),"")</f>
        <v/>
      </c>
      <c r="F891" s="169"/>
      <c r="G891" s="170"/>
      <c r="H891" s="171"/>
      <c r="I891" s="172" t="str">
        <f>IF(D891="","",SUMIFS(MOVI_ENTR!I:I,MOVI_ENTR!D:D,D891,MOVI_ENTR!O:O,L891)-SUMIFS(MOVI_SAID!H:H,MOVI_SAID!D:D,D891,MOVI_SAID!L:L,L891))</f>
        <v/>
      </c>
      <c r="J891" s="153" t="str">
        <f>IF(D891="","",VLOOKUP(D891,CADA_PROD!D:G,4,0)*H891)</f>
        <v/>
      </c>
      <c r="K891" s="14"/>
      <c r="L891" s="14"/>
      <c r="M891" s="21"/>
      <c r="N891" s="21"/>
      <c r="O891" s="21"/>
      <c r="P891" s="21"/>
    </row>
    <row r="892" spans="1:16" s="16" customFormat="1" ht="30" customHeight="1">
      <c r="A892" s="21"/>
      <c r="B892" s="21" t="str">
        <f t="shared" si="13"/>
        <v/>
      </c>
      <c r="C892" s="170"/>
      <c r="D892" s="168"/>
      <c r="E892" s="154" t="str">
        <f>IFERROR(VLOOKUP(D892,CADA_PROD!D:H,5,0),"")</f>
        <v/>
      </c>
      <c r="F892" s="169"/>
      <c r="G892" s="170"/>
      <c r="H892" s="171"/>
      <c r="I892" s="172" t="str">
        <f>IF(D892="","",SUMIFS(MOVI_ENTR!I:I,MOVI_ENTR!D:D,D892,MOVI_ENTR!O:O,L892)-SUMIFS(MOVI_SAID!H:H,MOVI_SAID!D:D,D892,MOVI_SAID!L:L,L892))</f>
        <v/>
      </c>
      <c r="J892" s="153" t="str">
        <f>IF(D892="","",VLOOKUP(D892,CADA_PROD!D:G,4,0)*H892)</f>
        <v/>
      </c>
      <c r="K892" s="14"/>
      <c r="L892" s="14"/>
      <c r="M892" s="21"/>
      <c r="N892" s="21"/>
      <c r="O892" s="21"/>
      <c r="P892" s="21"/>
    </row>
    <row r="893" spans="1:16" s="16" customFormat="1" ht="30" customHeight="1">
      <c r="A893" s="21"/>
      <c r="B893" s="21" t="str">
        <f t="shared" si="13"/>
        <v/>
      </c>
      <c r="C893" s="170"/>
      <c r="D893" s="168"/>
      <c r="E893" s="154" t="str">
        <f>IFERROR(VLOOKUP(D893,CADA_PROD!D:H,5,0),"")</f>
        <v/>
      </c>
      <c r="F893" s="169"/>
      <c r="G893" s="170"/>
      <c r="H893" s="171"/>
      <c r="I893" s="172" t="str">
        <f>IF(D893="","",SUMIFS(MOVI_ENTR!I:I,MOVI_ENTR!D:D,D893,MOVI_ENTR!O:O,L893)-SUMIFS(MOVI_SAID!H:H,MOVI_SAID!D:D,D893,MOVI_SAID!L:L,L893))</f>
        <v/>
      </c>
      <c r="J893" s="153" t="str">
        <f>IF(D893="","",VLOOKUP(D893,CADA_PROD!D:G,4,0)*H893)</f>
        <v/>
      </c>
      <c r="K893" s="14"/>
      <c r="L893" s="14"/>
      <c r="M893" s="21"/>
      <c r="N893" s="21"/>
      <c r="O893" s="21"/>
      <c r="P893" s="21"/>
    </row>
    <row r="894" spans="1:16" s="16" customFormat="1" ht="30" customHeight="1">
      <c r="A894" s="21"/>
      <c r="B894" s="21" t="str">
        <f t="shared" si="13"/>
        <v/>
      </c>
      <c r="C894" s="170"/>
      <c r="D894" s="168"/>
      <c r="E894" s="154" t="str">
        <f>IFERROR(VLOOKUP(D894,CADA_PROD!D:H,5,0),"")</f>
        <v/>
      </c>
      <c r="F894" s="169"/>
      <c r="G894" s="170"/>
      <c r="H894" s="171"/>
      <c r="I894" s="172" t="str">
        <f>IF(D894="","",SUMIFS(MOVI_ENTR!I:I,MOVI_ENTR!D:D,D894,MOVI_ENTR!O:O,L894)-SUMIFS(MOVI_SAID!H:H,MOVI_SAID!D:D,D894,MOVI_SAID!L:L,L894))</f>
        <v/>
      </c>
      <c r="J894" s="153" t="str">
        <f>IF(D894="","",VLOOKUP(D894,CADA_PROD!D:G,4,0)*H894)</f>
        <v/>
      </c>
      <c r="K894" s="14"/>
      <c r="L894" s="14"/>
      <c r="M894" s="21"/>
      <c r="N894" s="21"/>
      <c r="O894" s="21"/>
      <c r="P894" s="21"/>
    </row>
    <row r="895" spans="1:16" s="16" customFormat="1" ht="30" customHeight="1">
      <c r="A895" s="21"/>
      <c r="B895" s="21" t="str">
        <f t="shared" si="13"/>
        <v/>
      </c>
      <c r="C895" s="170"/>
      <c r="D895" s="168"/>
      <c r="E895" s="154" t="str">
        <f>IFERROR(VLOOKUP(D895,CADA_PROD!D:H,5,0),"")</f>
        <v/>
      </c>
      <c r="F895" s="169"/>
      <c r="G895" s="170"/>
      <c r="H895" s="171"/>
      <c r="I895" s="172" t="str">
        <f>IF(D895="","",SUMIFS(MOVI_ENTR!I:I,MOVI_ENTR!D:D,D895,MOVI_ENTR!O:O,L895)-SUMIFS(MOVI_SAID!H:H,MOVI_SAID!D:D,D895,MOVI_SAID!L:L,L895))</f>
        <v/>
      </c>
      <c r="J895" s="153" t="str">
        <f>IF(D895="","",VLOOKUP(D895,CADA_PROD!D:G,4,0)*H895)</f>
        <v/>
      </c>
      <c r="K895" s="14"/>
      <c r="L895" s="14"/>
      <c r="M895" s="21"/>
      <c r="N895" s="21"/>
      <c r="O895" s="21"/>
      <c r="P895" s="21"/>
    </row>
    <row r="896" spans="1:16" s="16" customFormat="1" ht="30" customHeight="1">
      <c r="A896" s="21"/>
      <c r="B896" s="21" t="str">
        <f t="shared" si="13"/>
        <v/>
      </c>
      <c r="C896" s="170"/>
      <c r="D896" s="168"/>
      <c r="E896" s="154" t="str">
        <f>IFERROR(VLOOKUP(D896,CADA_PROD!D:H,5,0),"")</f>
        <v/>
      </c>
      <c r="F896" s="169"/>
      <c r="G896" s="170"/>
      <c r="H896" s="171"/>
      <c r="I896" s="172" t="str">
        <f>IF(D896="","",SUMIFS(MOVI_ENTR!I:I,MOVI_ENTR!D:D,D896,MOVI_ENTR!O:O,L896)-SUMIFS(MOVI_SAID!H:H,MOVI_SAID!D:D,D896,MOVI_SAID!L:L,L896))</f>
        <v/>
      </c>
      <c r="J896" s="153" t="str">
        <f>IF(D896="","",VLOOKUP(D896,CADA_PROD!D:G,4,0)*H896)</f>
        <v/>
      </c>
      <c r="K896" s="14"/>
      <c r="L896" s="14"/>
      <c r="M896" s="21"/>
      <c r="N896" s="21"/>
      <c r="O896" s="21"/>
      <c r="P896" s="21"/>
    </row>
    <row r="897" spans="1:16" s="16" customFormat="1" ht="30" customHeight="1">
      <c r="A897" s="21"/>
      <c r="B897" s="21" t="str">
        <f t="shared" si="13"/>
        <v/>
      </c>
      <c r="C897" s="170"/>
      <c r="D897" s="168"/>
      <c r="E897" s="154" t="str">
        <f>IFERROR(VLOOKUP(D897,CADA_PROD!D:H,5,0),"")</f>
        <v/>
      </c>
      <c r="F897" s="169"/>
      <c r="G897" s="170"/>
      <c r="H897" s="171"/>
      <c r="I897" s="172" t="str">
        <f>IF(D897="","",SUMIFS(MOVI_ENTR!I:I,MOVI_ENTR!D:D,D897,MOVI_ENTR!O:O,L897)-SUMIFS(MOVI_SAID!H:H,MOVI_SAID!D:D,D897,MOVI_SAID!L:L,L897))</f>
        <v/>
      </c>
      <c r="J897" s="153" t="str">
        <f>IF(D897="","",VLOOKUP(D897,CADA_PROD!D:G,4,0)*H897)</f>
        <v/>
      </c>
      <c r="K897" s="14"/>
      <c r="L897" s="14"/>
      <c r="M897" s="21"/>
      <c r="N897" s="21"/>
      <c r="O897" s="21"/>
      <c r="P897" s="21"/>
    </row>
    <row r="898" spans="1:16" s="16" customFormat="1" ht="30" customHeight="1">
      <c r="A898" s="21"/>
      <c r="B898" s="21" t="str">
        <f t="shared" si="13"/>
        <v/>
      </c>
      <c r="C898" s="170"/>
      <c r="D898" s="168"/>
      <c r="E898" s="154" t="str">
        <f>IFERROR(VLOOKUP(D898,CADA_PROD!D:H,5,0),"")</f>
        <v/>
      </c>
      <c r="F898" s="169"/>
      <c r="G898" s="170"/>
      <c r="H898" s="171"/>
      <c r="I898" s="172" t="str">
        <f>IF(D898="","",SUMIFS(MOVI_ENTR!I:I,MOVI_ENTR!D:D,D898,MOVI_ENTR!O:O,L898)-SUMIFS(MOVI_SAID!H:H,MOVI_SAID!D:D,D898,MOVI_SAID!L:L,L898))</f>
        <v/>
      </c>
      <c r="J898" s="153" t="str">
        <f>IF(D898="","",VLOOKUP(D898,CADA_PROD!D:G,4,0)*H898)</f>
        <v/>
      </c>
      <c r="K898" s="14"/>
      <c r="L898" s="14"/>
      <c r="M898" s="21"/>
      <c r="N898" s="21"/>
      <c r="O898" s="21"/>
      <c r="P898" s="21"/>
    </row>
    <row r="899" spans="1:16" s="16" customFormat="1" ht="30" customHeight="1">
      <c r="A899" s="21"/>
      <c r="B899" s="21" t="str">
        <f t="shared" si="13"/>
        <v/>
      </c>
      <c r="C899" s="170"/>
      <c r="D899" s="168"/>
      <c r="E899" s="154" t="str">
        <f>IFERROR(VLOOKUP(D899,CADA_PROD!D:H,5,0),"")</f>
        <v/>
      </c>
      <c r="F899" s="169"/>
      <c r="G899" s="170"/>
      <c r="H899" s="171"/>
      <c r="I899" s="172" t="str">
        <f>IF(D899="","",SUMIFS(MOVI_ENTR!I:I,MOVI_ENTR!D:D,D899,MOVI_ENTR!O:O,L899)-SUMIFS(MOVI_SAID!H:H,MOVI_SAID!D:D,D899,MOVI_SAID!L:L,L899))</f>
        <v/>
      </c>
      <c r="J899" s="153" t="str">
        <f>IF(D899="","",VLOOKUP(D899,CADA_PROD!D:G,4,0)*H899)</f>
        <v/>
      </c>
      <c r="K899" s="14"/>
      <c r="L899" s="14"/>
      <c r="M899" s="21"/>
      <c r="N899" s="21"/>
      <c r="O899" s="21"/>
      <c r="P899" s="21"/>
    </row>
    <row r="900" spans="1:16" s="16" customFormat="1" ht="30" customHeight="1">
      <c r="A900" s="21"/>
      <c r="B900" s="21" t="str">
        <f t="shared" si="13"/>
        <v/>
      </c>
      <c r="C900" s="170"/>
      <c r="D900" s="168"/>
      <c r="E900" s="154" t="str">
        <f>IFERROR(VLOOKUP(D900,CADA_PROD!D:H,5,0),"")</f>
        <v/>
      </c>
      <c r="F900" s="169"/>
      <c r="G900" s="170"/>
      <c r="H900" s="171"/>
      <c r="I900" s="172" t="str">
        <f>IF(D900="","",SUMIFS(MOVI_ENTR!I:I,MOVI_ENTR!D:D,D900,MOVI_ENTR!O:O,L900)-SUMIFS(MOVI_SAID!H:H,MOVI_SAID!D:D,D900,MOVI_SAID!L:L,L900))</f>
        <v/>
      </c>
      <c r="J900" s="153" t="str">
        <f>IF(D900="","",VLOOKUP(D900,CADA_PROD!D:G,4,0)*H900)</f>
        <v/>
      </c>
      <c r="K900" s="14"/>
      <c r="L900" s="14"/>
      <c r="M900" s="21"/>
      <c r="N900" s="21"/>
      <c r="O900" s="21"/>
      <c r="P900" s="21"/>
    </row>
    <row r="901" spans="1:16" s="16" customFormat="1" ht="30" customHeight="1">
      <c r="A901" s="21"/>
      <c r="B901" s="21" t="str">
        <f t="shared" si="13"/>
        <v/>
      </c>
      <c r="C901" s="170"/>
      <c r="D901" s="168"/>
      <c r="E901" s="154" t="str">
        <f>IFERROR(VLOOKUP(D901,CADA_PROD!D:H,5,0),"")</f>
        <v/>
      </c>
      <c r="F901" s="169"/>
      <c r="G901" s="170"/>
      <c r="H901" s="171"/>
      <c r="I901" s="172" t="str">
        <f>IF(D901="","",SUMIFS(MOVI_ENTR!I:I,MOVI_ENTR!D:D,D901,MOVI_ENTR!O:O,L901)-SUMIFS(MOVI_SAID!H:H,MOVI_SAID!D:D,D901,MOVI_SAID!L:L,L901))</f>
        <v/>
      </c>
      <c r="J901" s="153" t="str">
        <f>IF(D901="","",VLOOKUP(D901,CADA_PROD!D:G,4,0)*H901)</f>
        <v/>
      </c>
      <c r="K901" s="14"/>
      <c r="L901" s="14"/>
      <c r="M901" s="21"/>
      <c r="N901" s="21"/>
      <c r="O901" s="21"/>
      <c r="P901" s="21"/>
    </row>
    <row r="902" spans="1:16" s="16" customFormat="1" ht="30" customHeight="1">
      <c r="A902" s="21"/>
      <c r="B902" s="21" t="str">
        <f t="shared" si="13"/>
        <v/>
      </c>
      <c r="C902" s="170"/>
      <c r="D902" s="168"/>
      <c r="E902" s="154" t="str">
        <f>IFERROR(VLOOKUP(D902,CADA_PROD!D:H,5,0),"")</f>
        <v/>
      </c>
      <c r="F902" s="169"/>
      <c r="G902" s="170"/>
      <c r="H902" s="171"/>
      <c r="I902" s="172" t="str">
        <f>IF(D902="","",SUMIFS(MOVI_ENTR!I:I,MOVI_ENTR!D:D,D902,MOVI_ENTR!O:O,L902)-SUMIFS(MOVI_SAID!H:H,MOVI_SAID!D:D,D902,MOVI_SAID!L:L,L902))</f>
        <v/>
      </c>
      <c r="J902" s="153" t="str">
        <f>IF(D902="","",VLOOKUP(D902,CADA_PROD!D:G,4,0)*H902)</f>
        <v/>
      </c>
      <c r="K902" s="14"/>
      <c r="L902" s="14"/>
      <c r="M902" s="21"/>
      <c r="N902" s="21"/>
      <c r="O902" s="21"/>
      <c r="P902" s="21"/>
    </row>
    <row r="903" spans="1:16" s="16" customFormat="1" ht="30" customHeight="1">
      <c r="A903" s="21"/>
      <c r="B903" s="21" t="str">
        <f t="shared" ref="B903:B966" si="14">IF(D903="","",MONTH(C903))</f>
        <v/>
      </c>
      <c r="C903" s="170"/>
      <c r="D903" s="168"/>
      <c r="E903" s="154" t="str">
        <f>IFERROR(VLOOKUP(D903,CADA_PROD!D:H,5,0),"")</f>
        <v/>
      </c>
      <c r="F903" s="169"/>
      <c r="G903" s="170"/>
      <c r="H903" s="171"/>
      <c r="I903" s="172" t="str">
        <f>IF(D903="","",SUMIFS(MOVI_ENTR!I:I,MOVI_ENTR!D:D,D903,MOVI_ENTR!O:O,L903)-SUMIFS(MOVI_SAID!H:H,MOVI_SAID!D:D,D903,MOVI_SAID!L:L,L903))</f>
        <v/>
      </c>
      <c r="J903" s="153" t="str">
        <f>IF(D903="","",VLOOKUP(D903,CADA_PROD!D:G,4,0)*H903)</f>
        <v/>
      </c>
      <c r="K903" s="14"/>
      <c r="L903" s="14"/>
      <c r="M903" s="21"/>
      <c r="N903" s="21"/>
      <c r="O903" s="21"/>
      <c r="P903" s="21"/>
    </row>
    <row r="904" spans="1:16" s="16" customFormat="1" ht="30" customHeight="1">
      <c r="A904" s="21"/>
      <c r="B904" s="21" t="str">
        <f t="shared" si="14"/>
        <v/>
      </c>
      <c r="C904" s="170"/>
      <c r="D904" s="168"/>
      <c r="E904" s="154" t="str">
        <f>IFERROR(VLOOKUP(D904,CADA_PROD!D:H,5,0),"")</f>
        <v/>
      </c>
      <c r="F904" s="169"/>
      <c r="G904" s="170"/>
      <c r="H904" s="171"/>
      <c r="I904" s="172" t="str">
        <f>IF(D904="","",SUMIFS(MOVI_ENTR!I:I,MOVI_ENTR!D:D,D904,MOVI_ENTR!O:O,L904)-SUMIFS(MOVI_SAID!H:H,MOVI_SAID!D:D,D904,MOVI_SAID!L:L,L904))</f>
        <v/>
      </c>
      <c r="J904" s="153" t="str">
        <f>IF(D904="","",VLOOKUP(D904,CADA_PROD!D:G,4,0)*H904)</f>
        <v/>
      </c>
      <c r="K904" s="14"/>
      <c r="L904" s="14"/>
      <c r="M904" s="21"/>
      <c r="N904" s="21"/>
      <c r="O904" s="21"/>
      <c r="P904" s="21"/>
    </row>
    <row r="905" spans="1:16" s="16" customFormat="1" ht="30" customHeight="1">
      <c r="A905" s="21"/>
      <c r="B905" s="21" t="str">
        <f t="shared" si="14"/>
        <v/>
      </c>
      <c r="C905" s="170"/>
      <c r="D905" s="168"/>
      <c r="E905" s="154" t="str">
        <f>IFERROR(VLOOKUP(D905,CADA_PROD!D:H,5,0),"")</f>
        <v/>
      </c>
      <c r="F905" s="169"/>
      <c r="G905" s="170"/>
      <c r="H905" s="171"/>
      <c r="I905" s="172" t="str">
        <f>IF(D905="","",SUMIFS(MOVI_ENTR!I:I,MOVI_ENTR!D:D,D905,MOVI_ENTR!O:O,L905)-SUMIFS(MOVI_SAID!H:H,MOVI_SAID!D:D,D905,MOVI_SAID!L:L,L905))</f>
        <v/>
      </c>
      <c r="J905" s="153" t="str">
        <f>IF(D905="","",VLOOKUP(D905,CADA_PROD!D:G,4,0)*H905)</f>
        <v/>
      </c>
      <c r="K905" s="14"/>
      <c r="L905" s="14"/>
      <c r="M905" s="21"/>
      <c r="N905" s="21"/>
      <c r="O905" s="21"/>
      <c r="P905" s="21"/>
    </row>
    <row r="906" spans="1:16" s="16" customFormat="1" ht="30" customHeight="1">
      <c r="A906" s="21"/>
      <c r="B906" s="21" t="str">
        <f t="shared" si="14"/>
        <v/>
      </c>
      <c r="C906" s="170"/>
      <c r="D906" s="168"/>
      <c r="E906" s="154" t="str">
        <f>IFERROR(VLOOKUP(D906,CADA_PROD!D:H,5,0),"")</f>
        <v/>
      </c>
      <c r="F906" s="169"/>
      <c r="G906" s="170"/>
      <c r="H906" s="171"/>
      <c r="I906" s="172" t="str">
        <f>IF(D906="","",SUMIFS(MOVI_ENTR!I:I,MOVI_ENTR!D:D,D906,MOVI_ENTR!O:O,L906)-SUMIFS(MOVI_SAID!H:H,MOVI_SAID!D:D,D906,MOVI_SAID!L:L,L906))</f>
        <v/>
      </c>
      <c r="J906" s="153" t="str">
        <f>IF(D906="","",VLOOKUP(D906,CADA_PROD!D:G,4,0)*H906)</f>
        <v/>
      </c>
      <c r="K906" s="14"/>
      <c r="L906" s="14"/>
      <c r="M906" s="21"/>
      <c r="N906" s="21"/>
      <c r="O906" s="21"/>
      <c r="P906" s="21"/>
    </row>
    <row r="907" spans="1:16" s="16" customFormat="1" ht="30" customHeight="1">
      <c r="A907" s="21"/>
      <c r="B907" s="21" t="str">
        <f t="shared" si="14"/>
        <v/>
      </c>
      <c r="C907" s="170"/>
      <c r="D907" s="168"/>
      <c r="E907" s="154" t="str">
        <f>IFERROR(VLOOKUP(D907,CADA_PROD!D:H,5,0),"")</f>
        <v/>
      </c>
      <c r="F907" s="169"/>
      <c r="G907" s="170"/>
      <c r="H907" s="171"/>
      <c r="I907" s="172" t="str">
        <f>IF(D907="","",SUMIFS(MOVI_ENTR!I:I,MOVI_ENTR!D:D,D907,MOVI_ENTR!O:O,L907)-SUMIFS(MOVI_SAID!H:H,MOVI_SAID!D:D,D907,MOVI_SAID!L:L,L907))</f>
        <v/>
      </c>
      <c r="J907" s="153" t="str">
        <f>IF(D907="","",VLOOKUP(D907,CADA_PROD!D:G,4,0)*H907)</f>
        <v/>
      </c>
      <c r="K907" s="14"/>
      <c r="L907" s="14"/>
      <c r="M907" s="21"/>
      <c r="N907" s="21"/>
      <c r="O907" s="21"/>
      <c r="P907" s="21"/>
    </row>
    <row r="908" spans="1:16" s="16" customFormat="1" ht="30" customHeight="1">
      <c r="A908" s="21"/>
      <c r="B908" s="21" t="str">
        <f t="shared" si="14"/>
        <v/>
      </c>
      <c r="C908" s="170"/>
      <c r="D908" s="168"/>
      <c r="E908" s="154" t="str">
        <f>IFERROR(VLOOKUP(D908,CADA_PROD!D:H,5,0),"")</f>
        <v/>
      </c>
      <c r="F908" s="169"/>
      <c r="G908" s="170"/>
      <c r="H908" s="171"/>
      <c r="I908" s="172" t="str">
        <f>IF(D908="","",SUMIFS(MOVI_ENTR!I:I,MOVI_ENTR!D:D,D908,MOVI_ENTR!O:O,L908)-SUMIFS(MOVI_SAID!H:H,MOVI_SAID!D:D,D908,MOVI_SAID!L:L,L908))</f>
        <v/>
      </c>
      <c r="J908" s="153" t="str">
        <f>IF(D908="","",VLOOKUP(D908,CADA_PROD!D:G,4,0)*H908)</f>
        <v/>
      </c>
      <c r="K908" s="14"/>
      <c r="L908" s="14"/>
      <c r="M908" s="21"/>
      <c r="N908" s="21"/>
      <c r="O908" s="21"/>
      <c r="P908" s="21"/>
    </row>
    <row r="909" spans="1:16" s="16" customFormat="1" ht="30" customHeight="1">
      <c r="A909" s="21"/>
      <c r="B909" s="21" t="str">
        <f t="shared" si="14"/>
        <v/>
      </c>
      <c r="C909" s="170"/>
      <c r="D909" s="168"/>
      <c r="E909" s="154" t="str">
        <f>IFERROR(VLOOKUP(D909,CADA_PROD!D:H,5,0),"")</f>
        <v/>
      </c>
      <c r="F909" s="169"/>
      <c r="G909" s="170"/>
      <c r="H909" s="171"/>
      <c r="I909" s="172" t="str">
        <f>IF(D909="","",SUMIFS(MOVI_ENTR!I:I,MOVI_ENTR!D:D,D909,MOVI_ENTR!O:O,L909)-SUMIFS(MOVI_SAID!H:H,MOVI_SAID!D:D,D909,MOVI_SAID!L:L,L909))</f>
        <v/>
      </c>
      <c r="J909" s="153" t="str">
        <f>IF(D909="","",VLOOKUP(D909,CADA_PROD!D:G,4,0)*H909)</f>
        <v/>
      </c>
      <c r="K909" s="14"/>
      <c r="L909" s="14"/>
      <c r="M909" s="21"/>
      <c r="N909" s="21"/>
      <c r="O909" s="21"/>
      <c r="P909" s="21"/>
    </row>
    <row r="910" spans="1:16" s="16" customFormat="1" ht="30" customHeight="1">
      <c r="A910" s="21"/>
      <c r="B910" s="21" t="str">
        <f t="shared" si="14"/>
        <v/>
      </c>
      <c r="C910" s="170"/>
      <c r="D910" s="168"/>
      <c r="E910" s="154" t="str">
        <f>IFERROR(VLOOKUP(D910,CADA_PROD!D:H,5,0),"")</f>
        <v/>
      </c>
      <c r="F910" s="169"/>
      <c r="G910" s="170"/>
      <c r="H910" s="171"/>
      <c r="I910" s="172" t="str">
        <f>IF(D910="","",SUMIFS(MOVI_ENTR!I:I,MOVI_ENTR!D:D,D910,MOVI_ENTR!O:O,L910)-SUMIFS(MOVI_SAID!H:H,MOVI_SAID!D:D,D910,MOVI_SAID!L:L,L910))</f>
        <v/>
      </c>
      <c r="J910" s="153" t="str">
        <f>IF(D910="","",VLOOKUP(D910,CADA_PROD!D:G,4,0)*H910)</f>
        <v/>
      </c>
      <c r="K910" s="14"/>
      <c r="L910" s="14"/>
      <c r="M910" s="21"/>
      <c r="N910" s="21"/>
      <c r="O910" s="21"/>
      <c r="P910" s="21"/>
    </row>
    <row r="911" spans="1:16" s="16" customFormat="1" ht="30" customHeight="1">
      <c r="A911" s="21"/>
      <c r="B911" s="21" t="str">
        <f t="shared" si="14"/>
        <v/>
      </c>
      <c r="C911" s="170"/>
      <c r="D911" s="168"/>
      <c r="E911" s="154" t="str">
        <f>IFERROR(VLOOKUP(D911,CADA_PROD!D:H,5,0),"")</f>
        <v/>
      </c>
      <c r="F911" s="169"/>
      <c r="G911" s="170"/>
      <c r="H911" s="171"/>
      <c r="I911" s="172" t="str">
        <f>IF(D911="","",SUMIFS(MOVI_ENTR!I:I,MOVI_ENTR!D:D,D911,MOVI_ENTR!O:O,L911)-SUMIFS(MOVI_SAID!H:H,MOVI_SAID!D:D,D911,MOVI_SAID!L:L,L911))</f>
        <v/>
      </c>
      <c r="J911" s="153" t="str">
        <f>IF(D911="","",VLOOKUP(D911,CADA_PROD!D:G,4,0)*H911)</f>
        <v/>
      </c>
      <c r="K911" s="14"/>
      <c r="L911" s="14"/>
      <c r="M911" s="21"/>
      <c r="N911" s="21"/>
      <c r="O911" s="21"/>
      <c r="P911" s="21"/>
    </row>
    <row r="912" spans="1:16" s="16" customFormat="1" ht="30" customHeight="1">
      <c r="A912" s="21"/>
      <c r="B912" s="21" t="str">
        <f t="shared" si="14"/>
        <v/>
      </c>
      <c r="C912" s="170"/>
      <c r="D912" s="168"/>
      <c r="E912" s="154" t="str">
        <f>IFERROR(VLOOKUP(D912,CADA_PROD!D:H,5,0),"")</f>
        <v/>
      </c>
      <c r="F912" s="169"/>
      <c r="G912" s="170"/>
      <c r="H912" s="171"/>
      <c r="I912" s="172" t="str">
        <f>IF(D912="","",SUMIFS(MOVI_ENTR!I:I,MOVI_ENTR!D:D,D912,MOVI_ENTR!O:O,L912)-SUMIFS(MOVI_SAID!H:H,MOVI_SAID!D:D,D912,MOVI_SAID!L:L,L912))</f>
        <v/>
      </c>
      <c r="J912" s="153" t="str">
        <f>IF(D912="","",VLOOKUP(D912,CADA_PROD!D:G,4,0)*H912)</f>
        <v/>
      </c>
      <c r="K912" s="14"/>
      <c r="L912" s="14"/>
      <c r="M912" s="21"/>
      <c r="N912" s="21"/>
      <c r="O912" s="21"/>
      <c r="P912" s="21"/>
    </row>
    <row r="913" spans="1:16" s="16" customFormat="1" ht="30" customHeight="1">
      <c r="A913" s="21"/>
      <c r="B913" s="21" t="str">
        <f t="shared" si="14"/>
        <v/>
      </c>
      <c r="C913" s="170"/>
      <c r="D913" s="168"/>
      <c r="E913" s="154" t="str">
        <f>IFERROR(VLOOKUP(D913,CADA_PROD!D:H,5,0),"")</f>
        <v/>
      </c>
      <c r="F913" s="169"/>
      <c r="G913" s="170"/>
      <c r="H913" s="171"/>
      <c r="I913" s="172" t="str">
        <f>IF(D913="","",SUMIFS(MOVI_ENTR!I:I,MOVI_ENTR!D:D,D913,MOVI_ENTR!O:O,L913)-SUMIFS(MOVI_SAID!H:H,MOVI_SAID!D:D,D913,MOVI_SAID!L:L,L913))</f>
        <v/>
      </c>
      <c r="J913" s="153" t="str">
        <f>IF(D913="","",VLOOKUP(D913,CADA_PROD!D:G,4,0)*H913)</f>
        <v/>
      </c>
      <c r="K913" s="14"/>
      <c r="L913" s="14"/>
      <c r="M913" s="21"/>
      <c r="N913" s="21"/>
      <c r="O913" s="21"/>
      <c r="P913" s="21"/>
    </row>
    <row r="914" spans="1:16" s="16" customFormat="1" ht="30" customHeight="1">
      <c r="A914" s="21"/>
      <c r="B914" s="21" t="str">
        <f t="shared" si="14"/>
        <v/>
      </c>
      <c r="C914" s="170"/>
      <c r="D914" s="168"/>
      <c r="E914" s="154" t="str">
        <f>IFERROR(VLOOKUP(D914,CADA_PROD!D:H,5,0),"")</f>
        <v/>
      </c>
      <c r="F914" s="169"/>
      <c r="G914" s="170"/>
      <c r="H914" s="171"/>
      <c r="I914" s="172" t="str">
        <f>IF(D914="","",SUMIFS(MOVI_ENTR!I:I,MOVI_ENTR!D:D,D914,MOVI_ENTR!O:O,L914)-SUMIFS(MOVI_SAID!H:H,MOVI_SAID!D:D,D914,MOVI_SAID!L:L,L914))</f>
        <v/>
      </c>
      <c r="J914" s="153" t="str">
        <f>IF(D914="","",VLOOKUP(D914,CADA_PROD!D:G,4,0)*H914)</f>
        <v/>
      </c>
      <c r="K914" s="14"/>
      <c r="L914" s="14"/>
      <c r="M914" s="21"/>
      <c r="N914" s="21"/>
      <c r="O914" s="21"/>
      <c r="P914" s="21"/>
    </row>
    <row r="915" spans="1:16" s="16" customFormat="1" ht="30" customHeight="1">
      <c r="A915" s="21"/>
      <c r="B915" s="21" t="str">
        <f t="shared" si="14"/>
        <v/>
      </c>
      <c r="C915" s="170"/>
      <c r="D915" s="168"/>
      <c r="E915" s="154" t="str">
        <f>IFERROR(VLOOKUP(D915,CADA_PROD!D:H,5,0),"")</f>
        <v/>
      </c>
      <c r="F915" s="169"/>
      <c r="G915" s="170"/>
      <c r="H915" s="171"/>
      <c r="I915" s="172" t="str">
        <f>IF(D915="","",SUMIFS(MOVI_ENTR!I:I,MOVI_ENTR!D:D,D915,MOVI_ENTR!O:O,L915)-SUMIFS(MOVI_SAID!H:H,MOVI_SAID!D:D,D915,MOVI_SAID!L:L,L915))</f>
        <v/>
      </c>
      <c r="J915" s="153" t="str">
        <f>IF(D915="","",VLOOKUP(D915,CADA_PROD!D:G,4,0)*H915)</f>
        <v/>
      </c>
      <c r="K915" s="14"/>
      <c r="L915" s="14"/>
      <c r="M915" s="21"/>
      <c r="N915" s="21"/>
      <c r="O915" s="21"/>
      <c r="P915" s="21"/>
    </row>
    <row r="916" spans="1:16" s="16" customFormat="1" ht="30" customHeight="1">
      <c r="A916" s="21"/>
      <c r="B916" s="21" t="str">
        <f t="shared" si="14"/>
        <v/>
      </c>
      <c r="C916" s="170"/>
      <c r="D916" s="168"/>
      <c r="E916" s="154" t="str">
        <f>IFERROR(VLOOKUP(D916,CADA_PROD!D:H,5,0),"")</f>
        <v/>
      </c>
      <c r="F916" s="169"/>
      <c r="G916" s="170"/>
      <c r="H916" s="171"/>
      <c r="I916" s="172" t="str">
        <f>IF(D916="","",SUMIFS(MOVI_ENTR!I:I,MOVI_ENTR!D:D,D916,MOVI_ENTR!O:O,L916)-SUMIFS(MOVI_SAID!H:H,MOVI_SAID!D:D,D916,MOVI_SAID!L:L,L916))</f>
        <v/>
      </c>
      <c r="J916" s="153" t="str">
        <f>IF(D916="","",VLOOKUP(D916,CADA_PROD!D:G,4,0)*H916)</f>
        <v/>
      </c>
      <c r="K916" s="14"/>
      <c r="L916" s="14"/>
      <c r="M916" s="21"/>
      <c r="N916" s="21"/>
      <c r="O916" s="21"/>
      <c r="P916" s="21"/>
    </row>
    <row r="917" spans="1:16" s="16" customFormat="1" ht="30" customHeight="1">
      <c r="A917" s="21"/>
      <c r="B917" s="21" t="str">
        <f t="shared" si="14"/>
        <v/>
      </c>
      <c r="C917" s="170"/>
      <c r="D917" s="168"/>
      <c r="E917" s="154" t="str">
        <f>IFERROR(VLOOKUP(D917,CADA_PROD!D:H,5,0),"")</f>
        <v/>
      </c>
      <c r="F917" s="169"/>
      <c r="G917" s="170"/>
      <c r="H917" s="171"/>
      <c r="I917" s="172" t="str">
        <f>IF(D917="","",SUMIFS(MOVI_ENTR!I:I,MOVI_ENTR!D:D,D917,MOVI_ENTR!O:O,L917)-SUMIFS(MOVI_SAID!H:H,MOVI_SAID!D:D,D917,MOVI_SAID!L:L,L917))</f>
        <v/>
      </c>
      <c r="J917" s="153" t="str">
        <f>IF(D917="","",VLOOKUP(D917,CADA_PROD!D:G,4,0)*H917)</f>
        <v/>
      </c>
      <c r="K917" s="14"/>
      <c r="L917" s="14"/>
      <c r="M917" s="21"/>
      <c r="N917" s="21"/>
      <c r="O917" s="21"/>
      <c r="P917" s="21"/>
    </row>
    <row r="918" spans="1:16" s="16" customFormat="1" ht="30" customHeight="1">
      <c r="A918" s="21"/>
      <c r="B918" s="21" t="str">
        <f t="shared" si="14"/>
        <v/>
      </c>
      <c r="C918" s="170"/>
      <c r="D918" s="168"/>
      <c r="E918" s="154" t="str">
        <f>IFERROR(VLOOKUP(D918,CADA_PROD!D:H,5,0),"")</f>
        <v/>
      </c>
      <c r="F918" s="169"/>
      <c r="G918" s="170"/>
      <c r="H918" s="171"/>
      <c r="I918" s="172" t="str">
        <f>IF(D918="","",SUMIFS(MOVI_ENTR!I:I,MOVI_ENTR!D:D,D918,MOVI_ENTR!O:O,L918)-SUMIFS(MOVI_SAID!H:H,MOVI_SAID!D:D,D918,MOVI_SAID!L:L,L918))</f>
        <v/>
      </c>
      <c r="J918" s="153" t="str">
        <f>IF(D918="","",VLOOKUP(D918,CADA_PROD!D:G,4,0)*H918)</f>
        <v/>
      </c>
      <c r="K918" s="14"/>
      <c r="L918" s="14"/>
      <c r="M918" s="21"/>
      <c r="N918" s="21"/>
      <c r="O918" s="21"/>
      <c r="P918" s="21"/>
    </row>
    <row r="919" spans="1:16" s="16" customFormat="1" ht="30" customHeight="1">
      <c r="A919" s="21"/>
      <c r="B919" s="21" t="str">
        <f t="shared" si="14"/>
        <v/>
      </c>
      <c r="C919" s="170"/>
      <c r="D919" s="168"/>
      <c r="E919" s="154" t="str">
        <f>IFERROR(VLOOKUP(D919,CADA_PROD!D:H,5,0),"")</f>
        <v/>
      </c>
      <c r="F919" s="169"/>
      <c r="G919" s="170"/>
      <c r="H919" s="171"/>
      <c r="I919" s="172" t="str">
        <f>IF(D919="","",SUMIFS(MOVI_ENTR!I:I,MOVI_ENTR!D:D,D919,MOVI_ENTR!O:O,L919)-SUMIFS(MOVI_SAID!H:H,MOVI_SAID!D:D,D919,MOVI_SAID!L:L,L919))</f>
        <v/>
      </c>
      <c r="J919" s="153" t="str">
        <f>IF(D919="","",VLOOKUP(D919,CADA_PROD!D:G,4,0)*H919)</f>
        <v/>
      </c>
      <c r="K919" s="14"/>
      <c r="L919" s="14"/>
      <c r="M919" s="21"/>
      <c r="N919" s="21"/>
      <c r="O919" s="21"/>
      <c r="P919" s="21"/>
    </row>
    <row r="920" spans="1:16" s="16" customFormat="1" ht="30" customHeight="1">
      <c r="A920" s="21"/>
      <c r="B920" s="21" t="str">
        <f t="shared" si="14"/>
        <v/>
      </c>
      <c r="C920" s="170"/>
      <c r="D920" s="168"/>
      <c r="E920" s="154" t="str">
        <f>IFERROR(VLOOKUP(D920,CADA_PROD!D:H,5,0),"")</f>
        <v/>
      </c>
      <c r="F920" s="169"/>
      <c r="G920" s="170"/>
      <c r="H920" s="171"/>
      <c r="I920" s="172" t="str">
        <f>IF(D920="","",SUMIFS(MOVI_ENTR!I:I,MOVI_ENTR!D:D,D920,MOVI_ENTR!O:O,L920)-SUMIFS(MOVI_SAID!H:H,MOVI_SAID!D:D,D920,MOVI_SAID!L:L,L920))</f>
        <v/>
      </c>
      <c r="J920" s="153" t="str">
        <f>IF(D920="","",VLOOKUP(D920,CADA_PROD!D:G,4,0)*H920)</f>
        <v/>
      </c>
      <c r="K920" s="14"/>
      <c r="L920" s="14"/>
      <c r="M920" s="21"/>
      <c r="N920" s="21"/>
      <c r="O920" s="21"/>
      <c r="P920" s="21"/>
    </row>
    <row r="921" spans="1:16" s="16" customFormat="1" ht="30" customHeight="1">
      <c r="A921" s="21"/>
      <c r="B921" s="21" t="str">
        <f t="shared" si="14"/>
        <v/>
      </c>
      <c r="C921" s="170"/>
      <c r="D921" s="168"/>
      <c r="E921" s="154" t="str">
        <f>IFERROR(VLOOKUP(D921,CADA_PROD!D:H,5,0),"")</f>
        <v/>
      </c>
      <c r="F921" s="169"/>
      <c r="G921" s="170"/>
      <c r="H921" s="171"/>
      <c r="I921" s="172" t="str">
        <f>IF(D921="","",SUMIFS(MOVI_ENTR!I:I,MOVI_ENTR!D:D,D921,MOVI_ENTR!O:O,L921)-SUMIFS(MOVI_SAID!H:H,MOVI_SAID!D:D,D921,MOVI_SAID!L:L,L921))</f>
        <v/>
      </c>
      <c r="J921" s="153" t="str">
        <f>IF(D921="","",VLOOKUP(D921,CADA_PROD!D:G,4,0)*H921)</f>
        <v/>
      </c>
      <c r="K921" s="14"/>
      <c r="L921" s="14"/>
      <c r="M921" s="21"/>
      <c r="N921" s="21"/>
      <c r="O921" s="21"/>
      <c r="P921" s="21"/>
    </row>
    <row r="922" spans="1:16" s="16" customFormat="1" ht="30" customHeight="1">
      <c r="A922" s="21"/>
      <c r="B922" s="21" t="str">
        <f t="shared" si="14"/>
        <v/>
      </c>
      <c r="C922" s="170"/>
      <c r="D922" s="168"/>
      <c r="E922" s="154" t="str">
        <f>IFERROR(VLOOKUP(D922,CADA_PROD!D:H,5,0),"")</f>
        <v/>
      </c>
      <c r="F922" s="169"/>
      <c r="G922" s="170"/>
      <c r="H922" s="171"/>
      <c r="I922" s="172" t="str">
        <f>IF(D922="","",SUMIFS(MOVI_ENTR!I:I,MOVI_ENTR!D:D,D922,MOVI_ENTR!O:O,L922)-SUMIFS(MOVI_SAID!H:H,MOVI_SAID!D:D,D922,MOVI_SAID!L:L,L922))</f>
        <v/>
      </c>
      <c r="J922" s="153" t="str">
        <f>IF(D922="","",VLOOKUP(D922,CADA_PROD!D:G,4,0)*H922)</f>
        <v/>
      </c>
      <c r="K922" s="14"/>
      <c r="L922" s="14"/>
      <c r="M922" s="21"/>
      <c r="N922" s="21"/>
      <c r="O922" s="21"/>
      <c r="P922" s="21"/>
    </row>
    <row r="923" spans="1:16" s="16" customFormat="1" ht="30" customHeight="1">
      <c r="A923" s="21"/>
      <c r="B923" s="21" t="str">
        <f t="shared" si="14"/>
        <v/>
      </c>
      <c r="C923" s="170"/>
      <c r="D923" s="168"/>
      <c r="E923" s="154" t="str">
        <f>IFERROR(VLOOKUP(D923,CADA_PROD!D:H,5,0),"")</f>
        <v/>
      </c>
      <c r="F923" s="169"/>
      <c r="G923" s="170"/>
      <c r="H923" s="171"/>
      <c r="I923" s="172" t="str">
        <f>IF(D923="","",SUMIFS(MOVI_ENTR!I:I,MOVI_ENTR!D:D,D923,MOVI_ENTR!O:O,L923)-SUMIFS(MOVI_SAID!H:H,MOVI_SAID!D:D,D923,MOVI_SAID!L:L,L923))</f>
        <v/>
      </c>
      <c r="J923" s="153" t="str">
        <f>IF(D923="","",VLOOKUP(D923,CADA_PROD!D:G,4,0)*H923)</f>
        <v/>
      </c>
      <c r="K923" s="14"/>
      <c r="L923" s="14"/>
      <c r="M923" s="21"/>
      <c r="N923" s="21"/>
      <c r="O923" s="21"/>
      <c r="P923" s="21"/>
    </row>
    <row r="924" spans="1:16" s="16" customFormat="1" ht="30" customHeight="1">
      <c r="A924" s="21"/>
      <c r="B924" s="21" t="str">
        <f t="shared" si="14"/>
        <v/>
      </c>
      <c r="C924" s="170"/>
      <c r="D924" s="168"/>
      <c r="E924" s="154" t="str">
        <f>IFERROR(VLOOKUP(D924,CADA_PROD!D:H,5,0),"")</f>
        <v/>
      </c>
      <c r="F924" s="169"/>
      <c r="G924" s="170"/>
      <c r="H924" s="171"/>
      <c r="I924" s="172" t="str">
        <f>IF(D924="","",SUMIFS(MOVI_ENTR!I:I,MOVI_ENTR!D:D,D924,MOVI_ENTR!O:O,L924)-SUMIFS(MOVI_SAID!H:H,MOVI_SAID!D:D,D924,MOVI_SAID!L:L,L924))</f>
        <v/>
      </c>
      <c r="J924" s="153" t="str">
        <f>IF(D924="","",VLOOKUP(D924,CADA_PROD!D:G,4,0)*H924)</f>
        <v/>
      </c>
      <c r="K924" s="14"/>
      <c r="L924" s="14"/>
      <c r="M924" s="21"/>
      <c r="N924" s="21"/>
      <c r="O924" s="21"/>
      <c r="P924" s="21"/>
    </row>
    <row r="925" spans="1:16" s="16" customFormat="1" ht="30" customHeight="1">
      <c r="A925" s="21"/>
      <c r="B925" s="21" t="str">
        <f t="shared" si="14"/>
        <v/>
      </c>
      <c r="C925" s="170"/>
      <c r="D925" s="168"/>
      <c r="E925" s="154" t="str">
        <f>IFERROR(VLOOKUP(D925,CADA_PROD!D:H,5,0),"")</f>
        <v/>
      </c>
      <c r="F925" s="169"/>
      <c r="G925" s="170"/>
      <c r="H925" s="171"/>
      <c r="I925" s="172" t="str">
        <f>IF(D925="","",SUMIFS(MOVI_ENTR!I:I,MOVI_ENTR!D:D,D925,MOVI_ENTR!O:O,L925)-SUMIFS(MOVI_SAID!H:H,MOVI_SAID!D:D,D925,MOVI_SAID!L:L,L925))</f>
        <v/>
      </c>
      <c r="J925" s="153" t="str">
        <f>IF(D925="","",VLOOKUP(D925,CADA_PROD!D:G,4,0)*H925)</f>
        <v/>
      </c>
      <c r="K925" s="14"/>
      <c r="L925" s="14"/>
      <c r="M925" s="21"/>
      <c r="N925" s="21"/>
      <c r="O925" s="21"/>
      <c r="P925" s="21"/>
    </row>
    <row r="926" spans="1:16" s="16" customFormat="1" ht="30" customHeight="1">
      <c r="A926" s="21"/>
      <c r="B926" s="21" t="str">
        <f t="shared" si="14"/>
        <v/>
      </c>
      <c r="C926" s="170"/>
      <c r="D926" s="168"/>
      <c r="E926" s="154" t="str">
        <f>IFERROR(VLOOKUP(D926,CADA_PROD!D:H,5,0),"")</f>
        <v/>
      </c>
      <c r="F926" s="169"/>
      <c r="G926" s="170"/>
      <c r="H926" s="171"/>
      <c r="I926" s="172" t="str">
        <f>IF(D926="","",SUMIFS(MOVI_ENTR!I:I,MOVI_ENTR!D:D,D926,MOVI_ENTR!O:O,L926)-SUMIFS(MOVI_SAID!H:H,MOVI_SAID!D:D,D926,MOVI_SAID!L:L,L926))</f>
        <v/>
      </c>
      <c r="J926" s="153" t="str">
        <f>IF(D926="","",VLOOKUP(D926,CADA_PROD!D:G,4,0)*H926)</f>
        <v/>
      </c>
      <c r="K926" s="14"/>
      <c r="L926" s="14"/>
      <c r="M926" s="21"/>
      <c r="N926" s="21"/>
      <c r="O926" s="21"/>
      <c r="P926" s="21"/>
    </row>
    <row r="927" spans="1:16" s="16" customFormat="1" ht="30" customHeight="1">
      <c r="A927" s="21"/>
      <c r="B927" s="21" t="str">
        <f t="shared" si="14"/>
        <v/>
      </c>
      <c r="C927" s="170"/>
      <c r="D927" s="168"/>
      <c r="E927" s="154" t="str">
        <f>IFERROR(VLOOKUP(D927,CADA_PROD!D:H,5,0),"")</f>
        <v/>
      </c>
      <c r="F927" s="169"/>
      <c r="G927" s="170"/>
      <c r="H927" s="171"/>
      <c r="I927" s="172" t="str">
        <f>IF(D927="","",SUMIFS(MOVI_ENTR!I:I,MOVI_ENTR!D:D,D927,MOVI_ENTR!O:O,L927)-SUMIFS(MOVI_SAID!H:H,MOVI_SAID!D:D,D927,MOVI_SAID!L:L,L927))</f>
        <v/>
      </c>
      <c r="J927" s="153" t="str">
        <f>IF(D927="","",VLOOKUP(D927,CADA_PROD!D:G,4,0)*H927)</f>
        <v/>
      </c>
      <c r="K927" s="14"/>
      <c r="L927" s="14"/>
      <c r="M927" s="21"/>
      <c r="N927" s="21"/>
      <c r="O927" s="21"/>
      <c r="P927" s="21"/>
    </row>
    <row r="928" spans="1:16" s="16" customFormat="1" ht="30" customHeight="1">
      <c r="A928" s="21"/>
      <c r="B928" s="21" t="str">
        <f t="shared" si="14"/>
        <v/>
      </c>
      <c r="C928" s="170"/>
      <c r="D928" s="168"/>
      <c r="E928" s="154" t="str">
        <f>IFERROR(VLOOKUP(D928,CADA_PROD!D:H,5,0),"")</f>
        <v/>
      </c>
      <c r="F928" s="169"/>
      <c r="G928" s="170"/>
      <c r="H928" s="171"/>
      <c r="I928" s="172" t="str">
        <f>IF(D928="","",SUMIFS(MOVI_ENTR!I:I,MOVI_ENTR!D:D,D928,MOVI_ENTR!O:O,L928)-SUMIFS(MOVI_SAID!H:H,MOVI_SAID!D:D,D928,MOVI_SAID!L:L,L928))</f>
        <v/>
      </c>
      <c r="J928" s="153" t="str">
        <f>IF(D928="","",VLOOKUP(D928,CADA_PROD!D:G,4,0)*H928)</f>
        <v/>
      </c>
      <c r="K928" s="14"/>
      <c r="L928" s="14"/>
      <c r="M928" s="21"/>
      <c r="N928" s="21"/>
      <c r="O928" s="21"/>
      <c r="P928" s="21"/>
    </row>
    <row r="929" spans="1:16" s="16" customFormat="1" ht="30" customHeight="1">
      <c r="A929" s="21"/>
      <c r="B929" s="21" t="str">
        <f t="shared" si="14"/>
        <v/>
      </c>
      <c r="C929" s="170"/>
      <c r="D929" s="168"/>
      <c r="E929" s="154" t="str">
        <f>IFERROR(VLOOKUP(D929,CADA_PROD!D:H,5,0),"")</f>
        <v/>
      </c>
      <c r="F929" s="169"/>
      <c r="G929" s="170"/>
      <c r="H929" s="171"/>
      <c r="I929" s="172" t="str">
        <f>IF(D929="","",SUMIFS(MOVI_ENTR!I:I,MOVI_ENTR!D:D,D929,MOVI_ENTR!O:O,L929)-SUMIFS(MOVI_SAID!H:H,MOVI_SAID!D:D,D929,MOVI_SAID!L:L,L929))</f>
        <v/>
      </c>
      <c r="J929" s="153" t="str">
        <f>IF(D929="","",VLOOKUP(D929,CADA_PROD!D:G,4,0)*H929)</f>
        <v/>
      </c>
      <c r="K929" s="14"/>
      <c r="L929" s="14"/>
      <c r="M929" s="21"/>
      <c r="N929" s="21"/>
      <c r="O929" s="21"/>
      <c r="P929" s="21"/>
    </row>
    <row r="930" spans="1:16" s="16" customFormat="1" ht="30" customHeight="1">
      <c r="A930" s="21"/>
      <c r="B930" s="21" t="str">
        <f t="shared" si="14"/>
        <v/>
      </c>
      <c r="C930" s="170"/>
      <c r="D930" s="168"/>
      <c r="E930" s="154" t="str">
        <f>IFERROR(VLOOKUP(D930,CADA_PROD!D:H,5,0),"")</f>
        <v/>
      </c>
      <c r="F930" s="169"/>
      <c r="G930" s="170"/>
      <c r="H930" s="171"/>
      <c r="I930" s="172" t="str">
        <f>IF(D930="","",SUMIFS(MOVI_ENTR!I:I,MOVI_ENTR!D:D,D930,MOVI_ENTR!O:O,L930)-SUMIFS(MOVI_SAID!H:H,MOVI_SAID!D:D,D930,MOVI_SAID!L:L,L930))</f>
        <v/>
      </c>
      <c r="J930" s="153" t="str">
        <f>IF(D930="","",VLOOKUP(D930,CADA_PROD!D:G,4,0)*H930)</f>
        <v/>
      </c>
      <c r="K930" s="14"/>
      <c r="L930" s="14"/>
      <c r="M930" s="21"/>
      <c r="N930" s="21"/>
      <c r="O930" s="21"/>
      <c r="P930" s="21"/>
    </row>
    <row r="931" spans="1:16" s="16" customFormat="1" ht="30" customHeight="1">
      <c r="A931" s="21"/>
      <c r="B931" s="21" t="str">
        <f t="shared" si="14"/>
        <v/>
      </c>
      <c r="C931" s="170"/>
      <c r="D931" s="168"/>
      <c r="E931" s="154" t="str">
        <f>IFERROR(VLOOKUP(D931,CADA_PROD!D:H,5,0),"")</f>
        <v/>
      </c>
      <c r="F931" s="169"/>
      <c r="G931" s="170"/>
      <c r="H931" s="171"/>
      <c r="I931" s="172" t="str">
        <f>IF(D931="","",SUMIFS(MOVI_ENTR!I:I,MOVI_ENTR!D:D,D931,MOVI_ENTR!O:O,L931)-SUMIFS(MOVI_SAID!H:H,MOVI_SAID!D:D,D931,MOVI_SAID!L:L,L931))</f>
        <v/>
      </c>
      <c r="J931" s="153" t="str">
        <f>IF(D931="","",VLOOKUP(D931,CADA_PROD!D:G,4,0)*H931)</f>
        <v/>
      </c>
      <c r="K931" s="14"/>
      <c r="L931" s="14"/>
      <c r="M931" s="21"/>
      <c r="N931" s="21"/>
      <c r="O931" s="21"/>
      <c r="P931" s="21"/>
    </row>
    <row r="932" spans="1:16" s="16" customFormat="1" ht="30" customHeight="1">
      <c r="A932" s="21"/>
      <c r="B932" s="21" t="str">
        <f t="shared" si="14"/>
        <v/>
      </c>
      <c r="C932" s="170"/>
      <c r="D932" s="168"/>
      <c r="E932" s="154" t="str">
        <f>IFERROR(VLOOKUP(D932,CADA_PROD!D:H,5,0),"")</f>
        <v/>
      </c>
      <c r="F932" s="169"/>
      <c r="G932" s="170"/>
      <c r="H932" s="171"/>
      <c r="I932" s="172" t="str">
        <f>IF(D932="","",SUMIFS(MOVI_ENTR!I:I,MOVI_ENTR!D:D,D932,MOVI_ENTR!O:O,L932)-SUMIFS(MOVI_SAID!H:H,MOVI_SAID!D:D,D932,MOVI_SAID!L:L,L932))</f>
        <v/>
      </c>
      <c r="J932" s="153" t="str">
        <f>IF(D932="","",VLOOKUP(D932,CADA_PROD!D:G,4,0)*H932)</f>
        <v/>
      </c>
      <c r="K932" s="14"/>
      <c r="L932" s="14"/>
      <c r="M932" s="21"/>
      <c r="N932" s="21"/>
      <c r="O932" s="21"/>
      <c r="P932" s="21"/>
    </row>
    <row r="933" spans="1:16" s="16" customFormat="1" ht="30" customHeight="1">
      <c r="A933" s="21"/>
      <c r="B933" s="21" t="str">
        <f t="shared" si="14"/>
        <v/>
      </c>
      <c r="C933" s="170"/>
      <c r="D933" s="168"/>
      <c r="E933" s="154" t="str">
        <f>IFERROR(VLOOKUP(D933,CADA_PROD!D:H,5,0),"")</f>
        <v/>
      </c>
      <c r="F933" s="169"/>
      <c r="G933" s="170"/>
      <c r="H933" s="171"/>
      <c r="I933" s="172" t="str">
        <f>IF(D933="","",SUMIFS(MOVI_ENTR!I:I,MOVI_ENTR!D:D,D933,MOVI_ENTR!O:O,L933)-SUMIFS(MOVI_SAID!H:H,MOVI_SAID!D:D,D933,MOVI_SAID!L:L,L933))</f>
        <v/>
      </c>
      <c r="J933" s="153" t="str">
        <f>IF(D933="","",VLOOKUP(D933,CADA_PROD!D:G,4,0)*H933)</f>
        <v/>
      </c>
      <c r="K933" s="14"/>
      <c r="L933" s="14"/>
      <c r="M933" s="21"/>
      <c r="N933" s="21"/>
      <c r="O933" s="21"/>
      <c r="P933" s="21"/>
    </row>
    <row r="934" spans="1:16" s="16" customFormat="1" ht="30" customHeight="1">
      <c r="A934" s="21"/>
      <c r="B934" s="21" t="str">
        <f t="shared" si="14"/>
        <v/>
      </c>
      <c r="C934" s="170"/>
      <c r="D934" s="168"/>
      <c r="E934" s="154" t="str">
        <f>IFERROR(VLOOKUP(D934,CADA_PROD!D:H,5,0),"")</f>
        <v/>
      </c>
      <c r="F934" s="169"/>
      <c r="G934" s="170"/>
      <c r="H934" s="171"/>
      <c r="I934" s="172" t="str">
        <f>IF(D934="","",SUMIFS(MOVI_ENTR!I:I,MOVI_ENTR!D:D,D934,MOVI_ENTR!O:O,L934)-SUMIFS(MOVI_SAID!H:H,MOVI_SAID!D:D,D934,MOVI_SAID!L:L,L934))</f>
        <v/>
      </c>
      <c r="J934" s="153" t="str">
        <f>IF(D934="","",VLOOKUP(D934,CADA_PROD!D:G,4,0)*H934)</f>
        <v/>
      </c>
      <c r="K934" s="14"/>
      <c r="L934" s="14"/>
      <c r="M934" s="21"/>
      <c r="N934" s="21"/>
      <c r="O934" s="21"/>
      <c r="P934" s="21"/>
    </row>
    <row r="935" spans="1:16" s="16" customFormat="1" ht="30" customHeight="1">
      <c r="A935" s="21"/>
      <c r="B935" s="21" t="str">
        <f t="shared" si="14"/>
        <v/>
      </c>
      <c r="C935" s="170"/>
      <c r="D935" s="168"/>
      <c r="E935" s="154" t="str">
        <f>IFERROR(VLOOKUP(D935,CADA_PROD!D:H,5,0),"")</f>
        <v/>
      </c>
      <c r="F935" s="169"/>
      <c r="G935" s="170"/>
      <c r="H935" s="171"/>
      <c r="I935" s="172" t="str">
        <f>IF(D935="","",SUMIFS(MOVI_ENTR!I:I,MOVI_ENTR!D:D,D935,MOVI_ENTR!O:O,L935)-SUMIFS(MOVI_SAID!H:H,MOVI_SAID!D:D,D935,MOVI_SAID!L:L,L935))</f>
        <v/>
      </c>
      <c r="J935" s="153" t="str">
        <f>IF(D935="","",VLOOKUP(D935,CADA_PROD!D:G,4,0)*H935)</f>
        <v/>
      </c>
      <c r="K935" s="14"/>
      <c r="L935" s="14"/>
      <c r="M935" s="21"/>
      <c r="N935" s="21"/>
      <c r="O935" s="21"/>
      <c r="P935" s="21"/>
    </row>
    <row r="936" spans="1:16" s="16" customFormat="1" ht="30" customHeight="1">
      <c r="A936" s="21"/>
      <c r="B936" s="21" t="str">
        <f t="shared" si="14"/>
        <v/>
      </c>
      <c r="C936" s="170"/>
      <c r="D936" s="168"/>
      <c r="E936" s="154" t="str">
        <f>IFERROR(VLOOKUP(D936,CADA_PROD!D:H,5,0),"")</f>
        <v/>
      </c>
      <c r="F936" s="169"/>
      <c r="G936" s="170"/>
      <c r="H936" s="171"/>
      <c r="I936" s="172" t="str">
        <f>IF(D936="","",SUMIFS(MOVI_ENTR!I:I,MOVI_ENTR!D:D,D936,MOVI_ENTR!O:O,L936)-SUMIFS(MOVI_SAID!H:H,MOVI_SAID!D:D,D936,MOVI_SAID!L:L,L936))</f>
        <v/>
      </c>
      <c r="J936" s="153" t="str">
        <f>IF(D936="","",VLOOKUP(D936,CADA_PROD!D:G,4,0)*H936)</f>
        <v/>
      </c>
      <c r="K936" s="14"/>
      <c r="L936" s="14"/>
      <c r="M936" s="21"/>
      <c r="N936" s="21"/>
      <c r="O936" s="21"/>
      <c r="P936" s="21"/>
    </row>
    <row r="937" spans="1:16" s="16" customFormat="1" ht="30" customHeight="1">
      <c r="A937" s="21"/>
      <c r="B937" s="21" t="str">
        <f t="shared" si="14"/>
        <v/>
      </c>
      <c r="C937" s="170"/>
      <c r="D937" s="168"/>
      <c r="E937" s="154" t="str">
        <f>IFERROR(VLOOKUP(D937,CADA_PROD!D:H,5,0),"")</f>
        <v/>
      </c>
      <c r="F937" s="169"/>
      <c r="G937" s="170"/>
      <c r="H937" s="171"/>
      <c r="I937" s="172" t="str">
        <f>IF(D937="","",SUMIFS(MOVI_ENTR!I:I,MOVI_ENTR!D:D,D937,MOVI_ENTR!O:O,L937)-SUMIFS(MOVI_SAID!H:H,MOVI_SAID!D:D,D937,MOVI_SAID!L:L,L937))</f>
        <v/>
      </c>
      <c r="J937" s="153" t="str">
        <f>IF(D937="","",VLOOKUP(D937,CADA_PROD!D:G,4,0)*H937)</f>
        <v/>
      </c>
      <c r="K937" s="14"/>
      <c r="L937" s="14"/>
      <c r="M937" s="21"/>
      <c r="N937" s="21"/>
      <c r="O937" s="21"/>
      <c r="P937" s="21"/>
    </row>
    <row r="938" spans="1:16" s="16" customFormat="1" ht="30" customHeight="1">
      <c r="A938" s="21"/>
      <c r="B938" s="21" t="str">
        <f t="shared" si="14"/>
        <v/>
      </c>
      <c r="C938" s="170"/>
      <c r="D938" s="168"/>
      <c r="E938" s="154" t="str">
        <f>IFERROR(VLOOKUP(D938,CADA_PROD!D:H,5,0),"")</f>
        <v/>
      </c>
      <c r="F938" s="169"/>
      <c r="G938" s="170"/>
      <c r="H938" s="171"/>
      <c r="I938" s="172" t="str">
        <f>IF(D938="","",SUMIFS(MOVI_ENTR!I:I,MOVI_ENTR!D:D,D938,MOVI_ENTR!O:O,L938)-SUMIFS(MOVI_SAID!H:H,MOVI_SAID!D:D,D938,MOVI_SAID!L:L,L938))</f>
        <v/>
      </c>
      <c r="J938" s="153" t="str">
        <f>IF(D938="","",VLOOKUP(D938,CADA_PROD!D:G,4,0)*H938)</f>
        <v/>
      </c>
      <c r="K938" s="14"/>
      <c r="L938" s="14"/>
      <c r="M938" s="21"/>
      <c r="N938" s="21"/>
      <c r="O938" s="21"/>
      <c r="P938" s="21"/>
    </row>
    <row r="939" spans="1:16" s="16" customFormat="1" ht="30" customHeight="1">
      <c r="A939" s="21"/>
      <c r="B939" s="21" t="str">
        <f t="shared" si="14"/>
        <v/>
      </c>
      <c r="C939" s="170"/>
      <c r="D939" s="168"/>
      <c r="E939" s="154" t="str">
        <f>IFERROR(VLOOKUP(D939,CADA_PROD!D:H,5,0),"")</f>
        <v/>
      </c>
      <c r="F939" s="169"/>
      <c r="G939" s="170"/>
      <c r="H939" s="171"/>
      <c r="I939" s="172" t="str">
        <f>IF(D939="","",SUMIFS(MOVI_ENTR!I:I,MOVI_ENTR!D:D,D939,MOVI_ENTR!O:O,L939)-SUMIFS(MOVI_SAID!H:H,MOVI_SAID!D:D,D939,MOVI_SAID!L:L,L939))</f>
        <v/>
      </c>
      <c r="J939" s="153" t="str">
        <f>IF(D939="","",VLOOKUP(D939,CADA_PROD!D:G,4,0)*H939)</f>
        <v/>
      </c>
      <c r="K939" s="14"/>
      <c r="L939" s="14"/>
      <c r="M939" s="21"/>
      <c r="N939" s="21"/>
      <c r="O939" s="21"/>
      <c r="P939" s="21"/>
    </row>
    <row r="940" spans="1:16" s="16" customFormat="1" ht="30" customHeight="1">
      <c r="A940" s="21"/>
      <c r="B940" s="21" t="str">
        <f t="shared" si="14"/>
        <v/>
      </c>
      <c r="C940" s="170"/>
      <c r="D940" s="168"/>
      <c r="E940" s="154" t="str">
        <f>IFERROR(VLOOKUP(D940,CADA_PROD!D:H,5,0),"")</f>
        <v/>
      </c>
      <c r="F940" s="169"/>
      <c r="G940" s="170"/>
      <c r="H940" s="171"/>
      <c r="I940" s="172" t="str">
        <f>IF(D940="","",SUMIFS(MOVI_ENTR!I:I,MOVI_ENTR!D:D,D940,MOVI_ENTR!O:O,L940)-SUMIFS(MOVI_SAID!H:H,MOVI_SAID!D:D,D940,MOVI_SAID!L:L,L940))</f>
        <v/>
      </c>
      <c r="J940" s="153" t="str">
        <f>IF(D940="","",VLOOKUP(D940,CADA_PROD!D:G,4,0)*H940)</f>
        <v/>
      </c>
      <c r="K940" s="14"/>
      <c r="L940" s="14"/>
      <c r="M940" s="21"/>
      <c r="N940" s="21"/>
      <c r="O940" s="21"/>
      <c r="P940" s="21"/>
    </row>
    <row r="941" spans="1:16" s="16" customFormat="1" ht="30" customHeight="1">
      <c r="A941" s="21"/>
      <c r="B941" s="21" t="str">
        <f t="shared" si="14"/>
        <v/>
      </c>
      <c r="C941" s="170"/>
      <c r="D941" s="168"/>
      <c r="E941" s="154" t="str">
        <f>IFERROR(VLOOKUP(D941,CADA_PROD!D:H,5,0),"")</f>
        <v/>
      </c>
      <c r="F941" s="169"/>
      <c r="G941" s="170"/>
      <c r="H941" s="171"/>
      <c r="I941" s="172" t="str">
        <f>IF(D941="","",SUMIFS(MOVI_ENTR!I:I,MOVI_ENTR!D:D,D941,MOVI_ENTR!O:O,L941)-SUMIFS(MOVI_SAID!H:H,MOVI_SAID!D:D,D941,MOVI_SAID!L:L,L941))</f>
        <v/>
      </c>
      <c r="J941" s="153" t="str">
        <f>IF(D941="","",VLOOKUP(D941,CADA_PROD!D:G,4,0)*H941)</f>
        <v/>
      </c>
      <c r="K941" s="14"/>
      <c r="L941" s="14"/>
      <c r="M941" s="21"/>
      <c r="N941" s="21"/>
      <c r="O941" s="21"/>
      <c r="P941" s="21"/>
    </row>
    <row r="942" spans="1:16" s="16" customFormat="1" ht="30" customHeight="1">
      <c r="A942" s="21"/>
      <c r="B942" s="21" t="str">
        <f t="shared" si="14"/>
        <v/>
      </c>
      <c r="C942" s="170"/>
      <c r="D942" s="168"/>
      <c r="E942" s="154" t="str">
        <f>IFERROR(VLOOKUP(D942,CADA_PROD!D:H,5,0),"")</f>
        <v/>
      </c>
      <c r="F942" s="169"/>
      <c r="G942" s="170"/>
      <c r="H942" s="171"/>
      <c r="I942" s="172" t="str">
        <f>IF(D942="","",SUMIFS(MOVI_ENTR!I:I,MOVI_ENTR!D:D,D942,MOVI_ENTR!O:O,L942)-SUMIFS(MOVI_SAID!H:H,MOVI_SAID!D:D,D942,MOVI_SAID!L:L,L942))</f>
        <v/>
      </c>
      <c r="J942" s="153" t="str">
        <f>IF(D942="","",VLOOKUP(D942,CADA_PROD!D:G,4,0)*H942)</f>
        <v/>
      </c>
      <c r="K942" s="14"/>
      <c r="L942" s="14"/>
      <c r="M942" s="21"/>
      <c r="N942" s="21"/>
      <c r="O942" s="21"/>
      <c r="P942" s="21"/>
    </row>
    <row r="943" spans="1:16" s="16" customFormat="1" ht="30" customHeight="1">
      <c r="A943" s="21"/>
      <c r="B943" s="21" t="str">
        <f t="shared" si="14"/>
        <v/>
      </c>
      <c r="C943" s="170"/>
      <c r="D943" s="168"/>
      <c r="E943" s="154" t="str">
        <f>IFERROR(VLOOKUP(D943,CADA_PROD!D:H,5,0),"")</f>
        <v/>
      </c>
      <c r="F943" s="169"/>
      <c r="G943" s="170"/>
      <c r="H943" s="171"/>
      <c r="I943" s="172" t="str">
        <f>IF(D943="","",SUMIFS(MOVI_ENTR!I:I,MOVI_ENTR!D:D,D943,MOVI_ENTR!O:O,L943)-SUMIFS(MOVI_SAID!H:H,MOVI_SAID!D:D,D943,MOVI_SAID!L:L,L943))</f>
        <v/>
      </c>
      <c r="J943" s="153" t="str">
        <f>IF(D943="","",VLOOKUP(D943,CADA_PROD!D:G,4,0)*H943)</f>
        <v/>
      </c>
      <c r="K943" s="14"/>
      <c r="L943" s="14"/>
      <c r="M943" s="21"/>
      <c r="N943" s="21"/>
      <c r="O943" s="21"/>
      <c r="P943" s="21"/>
    </row>
    <row r="944" spans="1:16" s="16" customFormat="1" ht="30" customHeight="1">
      <c r="A944" s="21"/>
      <c r="B944" s="21" t="str">
        <f t="shared" si="14"/>
        <v/>
      </c>
      <c r="C944" s="170"/>
      <c r="D944" s="168"/>
      <c r="E944" s="154" t="str">
        <f>IFERROR(VLOOKUP(D944,CADA_PROD!D:H,5,0),"")</f>
        <v/>
      </c>
      <c r="F944" s="169"/>
      <c r="G944" s="170"/>
      <c r="H944" s="171"/>
      <c r="I944" s="172" t="str">
        <f>IF(D944="","",SUMIFS(MOVI_ENTR!I:I,MOVI_ENTR!D:D,D944,MOVI_ENTR!O:O,L944)-SUMIFS(MOVI_SAID!H:H,MOVI_SAID!D:D,D944,MOVI_SAID!L:L,L944))</f>
        <v/>
      </c>
      <c r="J944" s="153" t="str">
        <f>IF(D944="","",VLOOKUP(D944,CADA_PROD!D:G,4,0)*H944)</f>
        <v/>
      </c>
      <c r="K944" s="14"/>
      <c r="L944" s="14"/>
      <c r="M944" s="21"/>
      <c r="N944" s="21"/>
      <c r="O944" s="21"/>
      <c r="P944" s="21"/>
    </row>
    <row r="945" spans="1:16" s="16" customFormat="1" ht="30" customHeight="1">
      <c r="A945" s="21"/>
      <c r="B945" s="21" t="str">
        <f t="shared" si="14"/>
        <v/>
      </c>
      <c r="C945" s="170"/>
      <c r="D945" s="168"/>
      <c r="E945" s="154" t="str">
        <f>IFERROR(VLOOKUP(D945,CADA_PROD!D:H,5,0),"")</f>
        <v/>
      </c>
      <c r="F945" s="169"/>
      <c r="G945" s="170"/>
      <c r="H945" s="171"/>
      <c r="I945" s="172" t="str">
        <f>IF(D945="","",SUMIFS(MOVI_ENTR!I:I,MOVI_ENTR!D:D,D945,MOVI_ENTR!O:O,L945)-SUMIFS(MOVI_SAID!H:H,MOVI_SAID!D:D,D945,MOVI_SAID!L:L,L945))</f>
        <v/>
      </c>
      <c r="J945" s="153" t="str">
        <f>IF(D945="","",VLOOKUP(D945,CADA_PROD!D:G,4,0)*H945)</f>
        <v/>
      </c>
      <c r="K945" s="14"/>
      <c r="L945" s="14"/>
      <c r="M945" s="21"/>
      <c r="N945" s="21"/>
      <c r="O945" s="21"/>
      <c r="P945" s="21"/>
    </row>
    <row r="946" spans="1:16" s="16" customFormat="1" ht="30" customHeight="1">
      <c r="A946" s="21"/>
      <c r="B946" s="21" t="str">
        <f t="shared" si="14"/>
        <v/>
      </c>
      <c r="C946" s="170"/>
      <c r="D946" s="168"/>
      <c r="E946" s="154" t="str">
        <f>IFERROR(VLOOKUP(D946,CADA_PROD!D:H,5,0),"")</f>
        <v/>
      </c>
      <c r="F946" s="169"/>
      <c r="G946" s="170"/>
      <c r="H946" s="171"/>
      <c r="I946" s="172" t="str">
        <f>IF(D946="","",SUMIFS(MOVI_ENTR!I:I,MOVI_ENTR!D:D,D946,MOVI_ENTR!O:O,L946)-SUMIFS(MOVI_SAID!H:H,MOVI_SAID!D:D,D946,MOVI_SAID!L:L,L946))</f>
        <v/>
      </c>
      <c r="J946" s="153" t="str">
        <f>IF(D946="","",VLOOKUP(D946,CADA_PROD!D:G,4,0)*H946)</f>
        <v/>
      </c>
      <c r="K946" s="14"/>
      <c r="L946" s="14"/>
      <c r="M946" s="21"/>
      <c r="N946" s="21"/>
      <c r="O946" s="21"/>
      <c r="P946" s="21"/>
    </row>
    <row r="947" spans="1:16" s="16" customFormat="1" ht="30" customHeight="1">
      <c r="A947" s="21"/>
      <c r="B947" s="21" t="str">
        <f t="shared" si="14"/>
        <v/>
      </c>
      <c r="C947" s="170"/>
      <c r="D947" s="168"/>
      <c r="E947" s="154" t="str">
        <f>IFERROR(VLOOKUP(D947,CADA_PROD!D:H,5,0),"")</f>
        <v/>
      </c>
      <c r="F947" s="169"/>
      <c r="G947" s="170"/>
      <c r="H947" s="171"/>
      <c r="I947" s="172" t="str">
        <f>IF(D947="","",SUMIFS(MOVI_ENTR!I:I,MOVI_ENTR!D:D,D947,MOVI_ENTR!O:O,L947)-SUMIFS(MOVI_SAID!H:H,MOVI_SAID!D:D,D947,MOVI_SAID!L:L,L947))</f>
        <v/>
      </c>
      <c r="J947" s="153" t="str">
        <f>IF(D947="","",VLOOKUP(D947,CADA_PROD!D:G,4,0)*H947)</f>
        <v/>
      </c>
      <c r="K947" s="14"/>
      <c r="L947" s="14"/>
      <c r="M947" s="21"/>
      <c r="N947" s="21"/>
      <c r="O947" s="21"/>
      <c r="P947" s="21"/>
    </row>
    <row r="948" spans="1:16" s="16" customFormat="1" ht="30" customHeight="1">
      <c r="A948" s="21"/>
      <c r="B948" s="21" t="str">
        <f t="shared" si="14"/>
        <v/>
      </c>
      <c r="C948" s="170"/>
      <c r="D948" s="168"/>
      <c r="E948" s="154" t="str">
        <f>IFERROR(VLOOKUP(D948,CADA_PROD!D:H,5,0),"")</f>
        <v/>
      </c>
      <c r="F948" s="169"/>
      <c r="G948" s="170"/>
      <c r="H948" s="171"/>
      <c r="I948" s="172" t="str">
        <f>IF(D948="","",SUMIFS(MOVI_ENTR!I:I,MOVI_ENTR!D:D,D948,MOVI_ENTR!O:O,L948)-SUMIFS(MOVI_SAID!H:H,MOVI_SAID!D:D,D948,MOVI_SAID!L:L,L948))</f>
        <v/>
      </c>
      <c r="J948" s="153" t="str">
        <f>IF(D948="","",VLOOKUP(D948,CADA_PROD!D:G,4,0)*H948)</f>
        <v/>
      </c>
      <c r="K948" s="14"/>
      <c r="L948" s="14"/>
      <c r="M948" s="21"/>
      <c r="N948" s="21"/>
      <c r="O948" s="21"/>
      <c r="P948" s="21"/>
    </row>
    <row r="949" spans="1:16" s="16" customFormat="1" ht="30" customHeight="1">
      <c r="A949" s="21"/>
      <c r="B949" s="21" t="str">
        <f t="shared" si="14"/>
        <v/>
      </c>
      <c r="C949" s="170"/>
      <c r="D949" s="168"/>
      <c r="E949" s="154" t="str">
        <f>IFERROR(VLOOKUP(D949,CADA_PROD!D:H,5,0),"")</f>
        <v/>
      </c>
      <c r="F949" s="169"/>
      <c r="G949" s="170"/>
      <c r="H949" s="171"/>
      <c r="I949" s="172" t="str">
        <f>IF(D949="","",SUMIFS(MOVI_ENTR!I:I,MOVI_ENTR!D:D,D949,MOVI_ENTR!O:O,L949)-SUMIFS(MOVI_SAID!H:H,MOVI_SAID!D:D,D949,MOVI_SAID!L:L,L949))</f>
        <v/>
      </c>
      <c r="J949" s="153" t="str">
        <f>IF(D949="","",VLOOKUP(D949,CADA_PROD!D:G,4,0)*H949)</f>
        <v/>
      </c>
      <c r="K949" s="14"/>
      <c r="L949" s="14"/>
      <c r="M949" s="21"/>
      <c r="N949" s="21"/>
      <c r="O949" s="21"/>
      <c r="P949" s="21"/>
    </row>
    <row r="950" spans="1:16" s="16" customFormat="1" ht="30" customHeight="1">
      <c r="A950" s="21"/>
      <c r="B950" s="21" t="str">
        <f t="shared" si="14"/>
        <v/>
      </c>
      <c r="C950" s="170"/>
      <c r="D950" s="168"/>
      <c r="E950" s="154" t="str">
        <f>IFERROR(VLOOKUP(D950,CADA_PROD!D:H,5,0),"")</f>
        <v/>
      </c>
      <c r="F950" s="169"/>
      <c r="G950" s="170"/>
      <c r="H950" s="171"/>
      <c r="I950" s="172" t="str">
        <f>IF(D950="","",SUMIFS(MOVI_ENTR!I:I,MOVI_ENTR!D:D,D950,MOVI_ENTR!O:O,L950)-SUMIFS(MOVI_SAID!H:H,MOVI_SAID!D:D,D950,MOVI_SAID!L:L,L950))</f>
        <v/>
      </c>
      <c r="J950" s="153" t="str">
        <f>IF(D950="","",VLOOKUP(D950,CADA_PROD!D:G,4,0)*H950)</f>
        <v/>
      </c>
      <c r="K950" s="14"/>
      <c r="L950" s="14"/>
      <c r="M950" s="21"/>
      <c r="N950" s="21"/>
      <c r="O950" s="21"/>
      <c r="P950" s="21"/>
    </row>
    <row r="951" spans="1:16" s="16" customFormat="1" ht="30" customHeight="1">
      <c r="A951" s="21"/>
      <c r="B951" s="21" t="str">
        <f t="shared" si="14"/>
        <v/>
      </c>
      <c r="C951" s="170"/>
      <c r="D951" s="168"/>
      <c r="E951" s="154" t="str">
        <f>IFERROR(VLOOKUP(D951,CADA_PROD!D:H,5,0),"")</f>
        <v/>
      </c>
      <c r="F951" s="169"/>
      <c r="G951" s="170"/>
      <c r="H951" s="171"/>
      <c r="I951" s="172" t="str">
        <f>IF(D951="","",SUMIFS(MOVI_ENTR!I:I,MOVI_ENTR!D:D,D951,MOVI_ENTR!O:O,L951)-SUMIFS(MOVI_SAID!H:H,MOVI_SAID!D:D,D951,MOVI_SAID!L:L,L951))</f>
        <v/>
      </c>
      <c r="J951" s="153" t="str">
        <f>IF(D951="","",VLOOKUP(D951,CADA_PROD!D:G,4,0)*H951)</f>
        <v/>
      </c>
      <c r="K951" s="14"/>
      <c r="L951" s="14"/>
      <c r="M951" s="21"/>
      <c r="N951" s="21"/>
      <c r="O951" s="21"/>
      <c r="P951" s="21"/>
    </row>
    <row r="952" spans="1:16" s="16" customFormat="1" ht="30" customHeight="1">
      <c r="A952" s="21"/>
      <c r="B952" s="21" t="str">
        <f t="shared" si="14"/>
        <v/>
      </c>
      <c r="C952" s="170"/>
      <c r="D952" s="168"/>
      <c r="E952" s="154" t="str">
        <f>IFERROR(VLOOKUP(D952,CADA_PROD!D:H,5,0),"")</f>
        <v/>
      </c>
      <c r="F952" s="169"/>
      <c r="G952" s="170"/>
      <c r="H952" s="171"/>
      <c r="I952" s="172" t="str">
        <f>IF(D952="","",SUMIFS(MOVI_ENTR!I:I,MOVI_ENTR!D:D,D952,MOVI_ENTR!O:O,L952)-SUMIFS(MOVI_SAID!H:H,MOVI_SAID!D:D,D952,MOVI_SAID!L:L,L952))</f>
        <v/>
      </c>
      <c r="J952" s="153" t="str">
        <f>IF(D952="","",VLOOKUP(D952,CADA_PROD!D:G,4,0)*H952)</f>
        <v/>
      </c>
      <c r="K952" s="14"/>
      <c r="L952" s="14"/>
      <c r="M952" s="21"/>
      <c r="N952" s="21"/>
      <c r="O952" s="21"/>
      <c r="P952" s="21"/>
    </row>
    <row r="953" spans="1:16" s="16" customFormat="1" ht="30" customHeight="1">
      <c r="A953" s="21"/>
      <c r="B953" s="21" t="str">
        <f t="shared" si="14"/>
        <v/>
      </c>
      <c r="C953" s="170"/>
      <c r="D953" s="168"/>
      <c r="E953" s="154" t="str">
        <f>IFERROR(VLOOKUP(D953,CADA_PROD!D:H,5,0),"")</f>
        <v/>
      </c>
      <c r="F953" s="169"/>
      <c r="G953" s="170"/>
      <c r="H953" s="171"/>
      <c r="I953" s="172" t="str">
        <f>IF(D953="","",SUMIFS(MOVI_ENTR!I:I,MOVI_ENTR!D:D,D953,MOVI_ENTR!O:O,L953)-SUMIFS(MOVI_SAID!H:H,MOVI_SAID!D:D,D953,MOVI_SAID!L:L,L953))</f>
        <v/>
      </c>
      <c r="J953" s="153" t="str">
        <f>IF(D953="","",VLOOKUP(D953,CADA_PROD!D:G,4,0)*H953)</f>
        <v/>
      </c>
      <c r="K953" s="14"/>
      <c r="L953" s="14"/>
      <c r="M953" s="21"/>
      <c r="N953" s="21"/>
      <c r="O953" s="21"/>
      <c r="P953" s="21"/>
    </row>
    <row r="954" spans="1:16" s="16" customFormat="1" ht="30" customHeight="1">
      <c r="A954" s="21"/>
      <c r="B954" s="21" t="str">
        <f t="shared" si="14"/>
        <v/>
      </c>
      <c r="C954" s="170"/>
      <c r="D954" s="168"/>
      <c r="E954" s="154" t="str">
        <f>IFERROR(VLOOKUP(D954,CADA_PROD!D:H,5,0),"")</f>
        <v/>
      </c>
      <c r="F954" s="169"/>
      <c r="G954" s="170"/>
      <c r="H954" s="171"/>
      <c r="I954" s="172" t="str">
        <f>IF(D954="","",SUMIFS(MOVI_ENTR!I:I,MOVI_ENTR!D:D,D954,MOVI_ENTR!O:O,L954)-SUMIFS(MOVI_SAID!H:H,MOVI_SAID!D:D,D954,MOVI_SAID!L:L,L954))</f>
        <v/>
      </c>
      <c r="J954" s="153" t="str">
        <f>IF(D954="","",VLOOKUP(D954,CADA_PROD!D:G,4,0)*H954)</f>
        <v/>
      </c>
      <c r="K954" s="14"/>
      <c r="L954" s="14"/>
      <c r="M954" s="21"/>
      <c r="N954" s="21"/>
      <c r="O954" s="21"/>
      <c r="P954" s="21"/>
    </row>
    <row r="955" spans="1:16" s="16" customFormat="1" ht="30" customHeight="1">
      <c r="A955" s="21"/>
      <c r="B955" s="21" t="str">
        <f t="shared" si="14"/>
        <v/>
      </c>
      <c r="C955" s="170"/>
      <c r="D955" s="168"/>
      <c r="E955" s="154" t="str">
        <f>IFERROR(VLOOKUP(D955,CADA_PROD!D:H,5,0),"")</f>
        <v/>
      </c>
      <c r="F955" s="169"/>
      <c r="G955" s="170"/>
      <c r="H955" s="171"/>
      <c r="I955" s="172" t="str">
        <f>IF(D955="","",SUMIFS(MOVI_ENTR!I:I,MOVI_ENTR!D:D,D955,MOVI_ENTR!O:O,L955)-SUMIFS(MOVI_SAID!H:H,MOVI_SAID!D:D,D955,MOVI_SAID!L:L,L955))</f>
        <v/>
      </c>
      <c r="J955" s="153" t="str">
        <f>IF(D955="","",VLOOKUP(D955,CADA_PROD!D:G,4,0)*H955)</f>
        <v/>
      </c>
      <c r="K955" s="14"/>
      <c r="L955" s="14"/>
      <c r="M955" s="21"/>
      <c r="N955" s="21"/>
      <c r="O955" s="21"/>
      <c r="P955" s="21"/>
    </row>
    <row r="956" spans="1:16" s="16" customFormat="1" ht="30" customHeight="1">
      <c r="A956" s="21"/>
      <c r="B956" s="21" t="str">
        <f t="shared" si="14"/>
        <v/>
      </c>
      <c r="C956" s="170"/>
      <c r="D956" s="168"/>
      <c r="E956" s="154" t="str">
        <f>IFERROR(VLOOKUP(D956,CADA_PROD!D:H,5,0),"")</f>
        <v/>
      </c>
      <c r="F956" s="169"/>
      <c r="G956" s="170"/>
      <c r="H956" s="171"/>
      <c r="I956" s="172" t="str">
        <f>IF(D956="","",SUMIFS(MOVI_ENTR!I:I,MOVI_ENTR!D:D,D956,MOVI_ENTR!O:O,L956)-SUMIFS(MOVI_SAID!H:H,MOVI_SAID!D:D,D956,MOVI_SAID!L:L,L956))</f>
        <v/>
      </c>
      <c r="J956" s="153" t="str">
        <f>IF(D956="","",VLOOKUP(D956,CADA_PROD!D:G,4,0)*H956)</f>
        <v/>
      </c>
      <c r="K956" s="14"/>
      <c r="L956" s="14"/>
      <c r="M956" s="21"/>
      <c r="N956" s="21"/>
      <c r="O956" s="21"/>
      <c r="P956" s="21"/>
    </row>
    <row r="957" spans="1:16" s="16" customFormat="1" ht="30" customHeight="1">
      <c r="A957" s="21"/>
      <c r="B957" s="21" t="str">
        <f t="shared" si="14"/>
        <v/>
      </c>
      <c r="C957" s="170"/>
      <c r="D957" s="168"/>
      <c r="E957" s="154" t="str">
        <f>IFERROR(VLOOKUP(D957,CADA_PROD!D:H,5,0),"")</f>
        <v/>
      </c>
      <c r="F957" s="169"/>
      <c r="G957" s="170"/>
      <c r="H957" s="171"/>
      <c r="I957" s="172" t="str">
        <f>IF(D957="","",SUMIFS(MOVI_ENTR!I:I,MOVI_ENTR!D:D,D957,MOVI_ENTR!O:O,L957)-SUMIFS(MOVI_SAID!H:H,MOVI_SAID!D:D,D957,MOVI_SAID!L:L,L957))</f>
        <v/>
      </c>
      <c r="J957" s="153" t="str">
        <f>IF(D957="","",VLOOKUP(D957,CADA_PROD!D:G,4,0)*H957)</f>
        <v/>
      </c>
      <c r="K957" s="14"/>
      <c r="L957" s="14"/>
      <c r="M957" s="21"/>
      <c r="N957" s="21"/>
      <c r="O957" s="21"/>
      <c r="P957" s="21"/>
    </row>
    <row r="958" spans="1:16" s="16" customFormat="1" ht="30" customHeight="1">
      <c r="A958" s="21"/>
      <c r="B958" s="21" t="str">
        <f t="shared" si="14"/>
        <v/>
      </c>
      <c r="C958" s="170"/>
      <c r="D958" s="168"/>
      <c r="E958" s="154" t="str">
        <f>IFERROR(VLOOKUP(D958,CADA_PROD!D:H,5,0),"")</f>
        <v/>
      </c>
      <c r="F958" s="169"/>
      <c r="G958" s="170"/>
      <c r="H958" s="171"/>
      <c r="I958" s="172" t="str">
        <f>IF(D958="","",SUMIFS(MOVI_ENTR!I:I,MOVI_ENTR!D:D,D958,MOVI_ENTR!O:O,L958)-SUMIFS(MOVI_SAID!H:H,MOVI_SAID!D:D,D958,MOVI_SAID!L:L,L958))</f>
        <v/>
      </c>
      <c r="J958" s="153" t="str">
        <f>IF(D958="","",VLOOKUP(D958,CADA_PROD!D:G,4,0)*H958)</f>
        <v/>
      </c>
      <c r="K958" s="14"/>
      <c r="L958" s="14"/>
      <c r="M958" s="21"/>
      <c r="N958" s="21"/>
      <c r="O958" s="21"/>
      <c r="P958" s="21"/>
    </row>
    <row r="959" spans="1:16" s="16" customFormat="1" ht="30" customHeight="1">
      <c r="A959" s="21"/>
      <c r="B959" s="21" t="str">
        <f t="shared" si="14"/>
        <v/>
      </c>
      <c r="C959" s="170"/>
      <c r="D959" s="168"/>
      <c r="E959" s="154" t="str">
        <f>IFERROR(VLOOKUP(D959,CADA_PROD!D:H,5,0),"")</f>
        <v/>
      </c>
      <c r="F959" s="169"/>
      <c r="G959" s="170"/>
      <c r="H959" s="171"/>
      <c r="I959" s="172" t="str">
        <f>IF(D959="","",SUMIFS(MOVI_ENTR!I:I,MOVI_ENTR!D:D,D959,MOVI_ENTR!O:O,L959)-SUMIFS(MOVI_SAID!H:H,MOVI_SAID!D:D,D959,MOVI_SAID!L:L,L959))</f>
        <v/>
      </c>
      <c r="J959" s="153" t="str">
        <f>IF(D959="","",VLOOKUP(D959,CADA_PROD!D:G,4,0)*H959)</f>
        <v/>
      </c>
      <c r="K959" s="14"/>
      <c r="L959" s="14"/>
      <c r="M959" s="21"/>
      <c r="N959" s="21"/>
      <c r="O959" s="21"/>
      <c r="P959" s="21"/>
    </row>
    <row r="960" spans="1:16" s="16" customFormat="1" ht="30" customHeight="1">
      <c r="A960" s="21"/>
      <c r="B960" s="21" t="str">
        <f t="shared" si="14"/>
        <v/>
      </c>
      <c r="C960" s="170"/>
      <c r="D960" s="168"/>
      <c r="E960" s="154" t="str">
        <f>IFERROR(VLOOKUP(D960,CADA_PROD!D:H,5,0),"")</f>
        <v/>
      </c>
      <c r="F960" s="169"/>
      <c r="G960" s="170"/>
      <c r="H960" s="171"/>
      <c r="I960" s="172" t="str">
        <f>IF(D960="","",SUMIFS(MOVI_ENTR!I:I,MOVI_ENTR!D:D,D960,MOVI_ENTR!O:O,L960)-SUMIFS(MOVI_SAID!H:H,MOVI_SAID!D:D,D960,MOVI_SAID!L:L,L960))</f>
        <v/>
      </c>
      <c r="J960" s="153" t="str">
        <f>IF(D960="","",VLOOKUP(D960,CADA_PROD!D:G,4,0)*H960)</f>
        <v/>
      </c>
      <c r="K960" s="14"/>
      <c r="L960" s="14"/>
      <c r="M960" s="21"/>
      <c r="N960" s="21"/>
      <c r="O960" s="21"/>
      <c r="P960" s="21"/>
    </row>
    <row r="961" spans="1:16" s="16" customFormat="1" ht="30" customHeight="1">
      <c r="A961" s="21"/>
      <c r="B961" s="21" t="str">
        <f t="shared" si="14"/>
        <v/>
      </c>
      <c r="C961" s="170"/>
      <c r="D961" s="168"/>
      <c r="E961" s="154" t="str">
        <f>IFERROR(VLOOKUP(D961,CADA_PROD!D:H,5,0),"")</f>
        <v/>
      </c>
      <c r="F961" s="169"/>
      <c r="G961" s="170"/>
      <c r="H961" s="171"/>
      <c r="I961" s="172" t="str">
        <f>IF(D961="","",SUMIFS(MOVI_ENTR!I:I,MOVI_ENTR!D:D,D961,MOVI_ENTR!O:O,L961)-SUMIFS(MOVI_SAID!H:H,MOVI_SAID!D:D,D961,MOVI_SAID!L:L,L961))</f>
        <v/>
      </c>
      <c r="J961" s="153" t="str">
        <f>IF(D961="","",VLOOKUP(D961,CADA_PROD!D:G,4,0)*H961)</f>
        <v/>
      </c>
      <c r="K961" s="14"/>
      <c r="L961" s="14"/>
      <c r="M961" s="21"/>
      <c r="N961" s="21"/>
      <c r="O961" s="21"/>
      <c r="P961" s="21"/>
    </row>
    <row r="962" spans="1:16" s="16" customFormat="1" ht="30" customHeight="1">
      <c r="A962" s="21"/>
      <c r="B962" s="21" t="str">
        <f t="shared" si="14"/>
        <v/>
      </c>
      <c r="C962" s="170"/>
      <c r="D962" s="168"/>
      <c r="E962" s="154" t="str">
        <f>IFERROR(VLOOKUP(D962,CADA_PROD!D:H,5,0),"")</f>
        <v/>
      </c>
      <c r="F962" s="169"/>
      <c r="G962" s="170"/>
      <c r="H962" s="171"/>
      <c r="I962" s="172" t="str">
        <f>IF(D962="","",SUMIFS(MOVI_ENTR!I:I,MOVI_ENTR!D:D,D962,MOVI_ENTR!O:O,L962)-SUMIFS(MOVI_SAID!H:H,MOVI_SAID!D:D,D962,MOVI_SAID!L:L,L962))</f>
        <v/>
      </c>
      <c r="J962" s="153" t="str">
        <f>IF(D962="","",VLOOKUP(D962,CADA_PROD!D:G,4,0)*H962)</f>
        <v/>
      </c>
      <c r="K962" s="14"/>
      <c r="L962" s="14"/>
      <c r="M962" s="21"/>
      <c r="N962" s="21"/>
      <c r="O962" s="21"/>
      <c r="P962" s="21"/>
    </row>
    <row r="963" spans="1:16" s="16" customFormat="1" ht="30" customHeight="1">
      <c r="A963" s="21"/>
      <c r="B963" s="21" t="str">
        <f t="shared" si="14"/>
        <v/>
      </c>
      <c r="C963" s="170"/>
      <c r="D963" s="168"/>
      <c r="E963" s="154" t="str">
        <f>IFERROR(VLOOKUP(D963,CADA_PROD!D:H,5,0),"")</f>
        <v/>
      </c>
      <c r="F963" s="169"/>
      <c r="G963" s="170"/>
      <c r="H963" s="171"/>
      <c r="I963" s="172" t="str">
        <f>IF(D963="","",SUMIFS(MOVI_ENTR!I:I,MOVI_ENTR!D:D,D963,MOVI_ENTR!O:O,L963)-SUMIFS(MOVI_SAID!H:H,MOVI_SAID!D:D,D963,MOVI_SAID!L:L,L963))</f>
        <v/>
      </c>
      <c r="J963" s="153" t="str">
        <f>IF(D963="","",VLOOKUP(D963,CADA_PROD!D:G,4,0)*H963)</f>
        <v/>
      </c>
      <c r="K963" s="14"/>
      <c r="L963" s="14"/>
      <c r="M963" s="21"/>
      <c r="N963" s="21"/>
      <c r="O963" s="21"/>
      <c r="P963" s="21"/>
    </row>
    <row r="964" spans="1:16" s="16" customFormat="1" ht="30" customHeight="1">
      <c r="A964" s="21"/>
      <c r="B964" s="21" t="str">
        <f t="shared" si="14"/>
        <v/>
      </c>
      <c r="C964" s="170"/>
      <c r="D964" s="168"/>
      <c r="E964" s="154" t="str">
        <f>IFERROR(VLOOKUP(D964,CADA_PROD!D:H,5,0),"")</f>
        <v/>
      </c>
      <c r="F964" s="169"/>
      <c r="G964" s="170"/>
      <c r="H964" s="171"/>
      <c r="I964" s="172" t="str">
        <f>IF(D964="","",SUMIFS(MOVI_ENTR!I:I,MOVI_ENTR!D:D,D964,MOVI_ENTR!O:O,L964)-SUMIFS(MOVI_SAID!H:H,MOVI_SAID!D:D,D964,MOVI_SAID!L:L,L964))</f>
        <v/>
      </c>
      <c r="J964" s="153" t="str">
        <f>IF(D964="","",VLOOKUP(D964,CADA_PROD!D:G,4,0)*H964)</f>
        <v/>
      </c>
      <c r="K964" s="14"/>
      <c r="L964" s="14"/>
      <c r="M964" s="21"/>
      <c r="N964" s="21"/>
      <c r="O964" s="21"/>
      <c r="P964" s="21"/>
    </row>
    <row r="965" spans="1:16" s="16" customFormat="1" ht="30" customHeight="1">
      <c r="A965" s="21"/>
      <c r="B965" s="21" t="str">
        <f t="shared" si="14"/>
        <v/>
      </c>
      <c r="C965" s="170"/>
      <c r="D965" s="168"/>
      <c r="E965" s="154" t="str">
        <f>IFERROR(VLOOKUP(D965,CADA_PROD!D:H,5,0),"")</f>
        <v/>
      </c>
      <c r="F965" s="169"/>
      <c r="G965" s="170"/>
      <c r="H965" s="171"/>
      <c r="I965" s="172" t="str">
        <f>IF(D965="","",SUMIFS(MOVI_ENTR!I:I,MOVI_ENTR!D:D,D965,MOVI_ENTR!O:O,L965)-SUMIFS(MOVI_SAID!H:H,MOVI_SAID!D:D,D965,MOVI_SAID!L:L,L965))</f>
        <v/>
      </c>
      <c r="J965" s="153" t="str">
        <f>IF(D965="","",VLOOKUP(D965,CADA_PROD!D:G,4,0)*H965)</f>
        <v/>
      </c>
      <c r="K965" s="14"/>
      <c r="L965" s="14"/>
      <c r="M965" s="21"/>
      <c r="N965" s="21"/>
      <c r="O965" s="21"/>
      <c r="P965" s="21"/>
    </row>
    <row r="966" spans="1:16" s="16" customFormat="1" ht="30" customHeight="1">
      <c r="A966" s="21"/>
      <c r="B966" s="21" t="str">
        <f t="shared" si="14"/>
        <v/>
      </c>
      <c r="C966" s="170"/>
      <c r="D966" s="168"/>
      <c r="E966" s="154" t="str">
        <f>IFERROR(VLOOKUP(D966,CADA_PROD!D:H,5,0),"")</f>
        <v/>
      </c>
      <c r="F966" s="169"/>
      <c r="G966" s="170"/>
      <c r="H966" s="171"/>
      <c r="I966" s="172" t="str">
        <f>IF(D966="","",SUMIFS(MOVI_ENTR!I:I,MOVI_ENTR!D:D,D966,MOVI_ENTR!O:O,L966)-SUMIFS(MOVI_SAID!H:H,MOVI_SAID!D:D,D966,MOVI_SAID!L:L,L966))</f>
        <v/>
      </c>
      <c r="J966" s="153" t="str">
        <f>IF(D966="","",VLOOKUP(D966,CADA_PROD!D:G,4,0)*H966)</f>
        <v/>
      </c>
      <c r="K966" s="14"/>
      <c r="L966" s="14"/>
      <c r="M966" s="21"/>
      <c r="N966" s="21"/>
      <c r="O966" s="21"/>
      <c r="P966" s="21"/>
    </row>
    <row r="967" spans="1:16" s="16" customFormat="1" ht="30" customHeight="1">
      <c r="A967" s="21"/>
      <c r="B967" s="21" t="str">
        <f t="shared" ref="B967:B1006" si="15">IF(D967="","",MONTH(C967))</f>
        <v/>
      </c>
      <c r="C967" s="170"/>
      <c r="D967" s="168"/>
      <c r="E967" s="154" t="str">
        <f>IFERROR(VLOOKUP(D967,CADA_PROD!D:H,5,0),"")</f>
        <v/>
      </c>
      <c r="F967" s="169"/>
      <c r="G967" s="170"/>
      <c r="H967" s="171"/>
      <c r="I967" s="172" t="str">
        <f>IF(D967="","",SUMIFS(MOVI_ENTR!I:I,MOVI_ENTR!D:D,D967,MOVI_ENTR!O:O,L967)-SUMIFS(MOVI_SAID!H:H,MOVI_SAID!D:D,D967,MOVI_SAID!L:L,L967))</f>
        <v/>
      </c>
      <c r="J967" s="153" t="str">
        <f>IF(D967="","",VLOOKUP(D967,CADA_PROD!D:G,4,0)*H967)</f>
        <v/>
      </c>
      <c r="K967" s="14"/>
      <c r="L967" s="14"/>
      <c r="M967" s="21"/>
      <c r="N967" s="21"/>
      <c r="O967" s="21"/>
      <c r="P967" s="21"/>
    </row>
    <row r="968" spans="1:16" s="16" customFormat="1" ht="30" customHeight="1">
      <c r="A968" s="21"/>
      <c r="B968" s="21" t="str">
        <f t="shared" si="15"/>
        <v/>
      </c>
      <c r="C968" s="170"/>
      <c r="D968" s="168"/>
      <c r="E968" s="154" t="str">
        <f>IFERROR(VLOOKUP(D968,CADA_PROD!D:H,5,0),"")</f>
        <v/>
      </c>
      <c r="F968" s="169"/>
      <c r="G968" s="170"/>
      <c r="H968" s="171"/>
      <c r="I968" s="172" t="str">
        <f>IF(D968="","",SUMIFS(MOVI_ENTR!I:I,MOVI_ENTR!D:D,D968,MOVI_ENTR!O:O,L968)-SUMIFS(MOVI_SAID!H:H,MOVI_SAID!D:D,D968,MOVI_SAID!L:L,L968))</f>
        <v/>
      </c>
      <c r="J968" s="153" t="str">
        <f>IF(D968="","",VLOOKUP(D968,CADA_PROD!D:G,4,0)*H968)</f>
        <v/>
      </c>
      <c r="K968" s="14"/>
      <c r="L968" s="14"/>
      <c r="M968" s="21"/>
      <c r="N968" s="21"/>
      <c r="O968" s="21"/>
      <c r="P968" s="21"/>
    </row>
    <row r="969" spans="1:16" s="16" customFormat="1" ht="30" customHeight="1">
      <c r="A969" s="21"/>
      <c r="B969" s="21" t="str">
        <f t="shared" si="15"/>
        <v/>
      </c>
      <c r="C969" s="170"/>
      <c r="D969" s="168"/>
      <c r="E969" s="154" t="str">
        <f>IFERROR(VLOOKUP(D969,CADA_PROD!D:H,5,0),"")</f>
        <v/>
      </c>
      <c r="F969" s="169"/>
      <c r="G969" s="170"/>
      <c r="H969" s="171"/>
      <c r="I969" s="172" t="str">
        <f>IF(D969="","",SUMIFS(MOVI_ENTR!I:I,MOVI_ENTR!D:D,D969,MOVI_ENTR!O:O,L969)-SUMIFS(MOVI_SAID!H:H,MOVI_SAID!D:D,D969,MOVI_SAID!L:L,L969))</f>
        <v/>
      </c>
      <c r="J969" s="153" t="str">
        <f>IF(D969="","",VLOOKUP(D969,CADA_PROD!D:G,4,0)*H969)</f>
        <v/>
      </c>
      <c r="K969" s="14"/>
      <c r="L969" s="14"/>
      <c r="M969" s="21"/>
      <c r="N969" s="21"/>
      <c r="O969" s="21"/>
      <c r="P969" s="21"/>
    </row>
    <row r="970" spans="1:16" s="16" customFormat="1" ht="30" customHeight="1">
      <c r="A970" s="21"/>
      <c r="B970" s="21" t="str">
        <f t="shared" si="15"/>
        <v/>
      </c>
      <c r="C970" s="170"/>
      <c r="D970" s="168"/>
      <c r="E970" s="154" t="str">
        <f>IFERROR(VLOOKUP(D970,CADA_PROD!D:H,5,0),"")</f>
        <v/>
      </c>
      <c r="F970" s="169"/>
      <c r="G970" s="170"/>
      <c r="H970" s="171"/>
      <c r="I970" s="172" t="str">
        <f>IF(D970="","",SUMIFS(MOVI_ENTR!I:I,MOVI_ENTR!D:D,D970,MOVI_ENTR!O:O,L970)-SUMIFS(MOVI_SAID!H:H,MOVI_SAID!D:D,D970,MOVI_SAID!L:L,L970))</f>
        <v/>
      </c>
      <c r="J970" s="153" t="str">
        <f>IF(D970="","",VLOOKUP(D970,CADA_PROD!D:G,4,0)*H970)</f>
        <v/>
      </c>
      <c r="K970" s="14"/>
      <c r="L970" s="14"/>
      <c r="M970" s="21"/>
      <c r="N970" s="21"/>
      <c r="O970" s="21"/>
      <c r="P970" s="21"/>
    </row>
    <row r="971" spans="1:16" s="16" customFormat="1" ht="30" customHeight="1">
      <c r="A971" s="21"/>
      <c r="B971" s="21" t="str">
        <f t="shared" si="15"/>
        <v/>
      </c>
      <c r="C971" s="170"/>
      <c r="D971" s="168"/>
      <c r="E971" s="154" t="str">
        <f>IFERROR(VLOOKUP(D971,CADA_PROD!D:H,5,0),"")</f>
        <v/>
      </c>
      <c r="F971" s="169"/>
      <c r="G971" s="170"/>
      <c r="H971" s="171"/>
      <c r="I971" s="172" t="str">
        <f>IF(D971="","",SUMIFS(MOVI_ENTR!I:I,MOVI_ENTR!D:D,D971,MOVI_ENTR!O:O,L971)-SUMIFS(MOVI_SAID!H:H,MOVI_SAID!D:D,D971,MOVI_SAID!L:L,L971))</f>
        <v/>
      </c>
      <c r="J971" s="153" t="str">
        <f>IF(D971="","",VLOOKUP(D971,CADA_PROD!D:G,4,0)*H971)</f>
        <v/>
      </c>
      <c r="K971" s="14"/>
      <c r="L971" s="14"/>
      <c r="M971" s="21"/>
      <c r="N971" s="21"/>
      <c r="O971" s="21"/>
      <c r="P971" s="21"/>
    </row>
    <row r="972" spans="1:16" s="16" customFormat="1" ht="30" customHeight="1">
      <c r="A972" s="21"/>
      <c r="B972" s="21" t="str">
        <f t="shared" si="15"/>
        <v/>
      </c>
      <c r="C972" s="170"/>
      <c r="D972" s="168"/>
      <c r="E972" s="154" t="str">
        <f>IFERROR(VLOOKUP(D972,CADA_PROD!D:H,5,0),"")</f>
        <v/>
      </c>
      <c r="F972" s="169"/>
      <c r="G972" s="170"/>
      <c r="H972" s="171"/>
      <c r="I972" s="172" t="str">
        <f>IF(D972="","",SUMIFS(MOVI_ENTR!I:I,MOVI_ENTR!D:D,D972,MOVI_ENTR!O:O,L972)-SUMIFS(MOVI_SAID!H:H,MOVI_SAID!D:D,D972,MOVI_SAID!L:L,L972))</f>
        <v/>
      </c>
      <c r="J972" s="153" t="str">
        <f>IF(D972="","",VLOOKUP(D972,CADA_PROD!D:G,4,0)*H972)</f>
        <v/>
      </c>
      <c r="K972" s="14"/>
      <c r="L972" s="14"/>
      <c r="M972" s="21"/>
      <c r="N972" s="21"/>
      <c r="O972" s="21"/>
      <c r="P972" s="21"/>
    </row>
    <row r="973" spans="1:16" s="16" customFormat="1" ht="30" customHeight="1">
      <c r="A973" s="21"/>
      <c r="B973" s="21" t="str">
        <f t="shared" si="15"/>
        <v/>
      </c>
      <c r="C973" s="170"/>
      <c r="D973" s="168"/>
      <c r="E973" s="154" t="str">
        <f>IFERROR(VLOOKUP(D973,CADA_PROD!D:H,5,0),"")</f>
        <v/>
      </c>
      <c r="F973" s="169"/>
      <c r="G973" s="170"/>
      <c r="H973" s="171"/>
      <c r="I973" s="172" t="str">
        <f>IF(D973="","",SUMIFS(MOVI_ENTR!I:I,MOVI_ENTR!D:D,D973,MOVI_ENTR!O:O,L973)-SUMIFS(MOVI_SAID!H:H,MOVI_SAID!D:D,D973,MOVI_SAID!L:L,L973))</f>
        <v/>
      </c>
      <c r="J973" s="153" t="str">
        <f>IF(D973="","",VLOOKUP(D973,CADA_PROD!D:G,4,0)*H973)</f>
        <v/>
      </c>
      <c r="K973" s="14"/>
      <c r="L973" s="14"/>
      <c r="M973" s="21"/>
      <c r="N973" s="21"/>
      <c r="O973" s="21"/>
      <c r="P973" s="21"/>
    </row>
    <row r="974" spans="1:16" s="16" customFormat="1" ht="30" customHeight="1">
      <c r="A974" s="21"/>
      <c r="B974" s="21" t="str">
        <f t="shared" si="15"/>
        <v/>
      </c>
      <c r="C974" s="170"/>
      <c r="D974" s="168"/>
      <c r="E974" s="154" t="str">
        <f>IFERROR(VLOOKUP(D974,CADA_PROD!D:H,5,0),"")</f>
        <v/>
      </c>
      <c r="F974" s="169"/>
      <c r="G974" s="170"/>
      <c r="H974" s="171"/>
      <c r="I974" s="172" t="str">
        <f>IF(D974="","",SUMIFS(MOVI_ENTR!I:I,MOVI_ENTR!D:D,D974,MOVI_ENTR!O:O,L974)-SUMIFS(MOVI_SAID!H:H,MOVI_SAID!D:D,D974,MOVI_SAID!L:L,L974))</f>
        <v/>
      </c>
      <c r="J974" s="153" t="str">
        <f>IF(D974="","",VLOOKUP(D974,CADA_PROD!D:G,4,0)*H974)</f>
        <v/>
      </c>
      <c r="K974" s="14"/>
      <c r="L974" s="14"/>
      <c r="M974" s="21"/>
      <c r="N974" s="21"/>
      <c r="O974" s="21"/>
      <c r="P974" s="21"/>
    </row>
    <row r="975" spans="1:16" s="16" customFormat="1" ht="30" customHeight="1">
      <c r="A975" s="21"/>
      <c r="B975" s="21" t="str">
        <f t="shared" si="15"/>
        <v/>
      </c>
      <c r="C975" s="170"/>
      <c r="D975" s="168"/>
      <c r="E975" s="154" t="str">
        <f>IFERROR(VLOOKUP(D975,CADA_PROD!D:H,5,0),"")</f>
        <v/>
      </c>
      <c r="F975" s="169"/>
      <c r="G975" s="170"/>
      <c r="H975" s="171"/>
      <c r="I975" s="172" t="str">
        <f>IF(D975="","",SUMIFS(MOVI_ENTR!I:I,MOVI_ENTR!D:D,D975,MOVI_ENTR!O:O,L975)-SUMIFS(MOVI_SAID!H:H,MOVI_SAID!D:D,D975,MOVI_SAID!L:L,L975))</f>
        <v/>
      </c>
      <c r="J975" s="153" t="str">
        <f>IF(D975="","",VLOOKUP(D975,CADA_PROD!D:G,4,0)*H975)</f>
        <v/>
      </c>
      <c r="K975" s="14"/>
      <c r="L975" s="14"/>
      <c r="M975" s="21"/>
      <c r="N975" s="21"/>
      <c r="O975" s="21"/>
      <c r="P975" s="21"/>
    </row>
    <row r="976" spans="1:16" s="16" customFormat="1" ht="30" customHeight="1">
      <c r="A976" s="21"/>
      <c r="B976" s="21" t="str">
        <f t="shared" si="15"/>
        <v/>
      </c>
      <c r="C976" s="170"/>
      <c r="D976" s="168"/>
      <c r="E976" s="154" t="str">
        <f>IFERROR(VLOOKUP(D976,CADA_PROD!D:H,5,0),"")</f>
        <v/>
      </c>
      <c r="F976" s="169"/>
      <c r="G976" s="170"/>
      <c r="H976" s="171"/>
      <c r="I976" s="172" t="str">
        <f>IF(D976="","",SUMIFS(MOVI_ENTR!I:I,MOVI_ENTR!D:D,D976,MOVI_ENTR!O:O,L976)-SUMIFS(MOVI_SAID!H:H,MOVI_SAID!D:D,D976,MOVI_SAID!L:L,L976))</f>
        <v/>
      </c>
      <c r="J976" s="153" t="str">
        <f>IF(D976="","",VLOOKUP(D976,CADA_PROD!D:G,4,0)*H976)</f>
        <v/>
      </c>
      <c r="K976" s="14"/>
      <c r="L976" s="14"/>
      <c r="M976" s="21"/>
      <c r="N976" s="21"/>
      <c r="O976" s="21"/>
      <c r="P976" s="21"/>
    </row>
    <row r="977" spans="1:16" s="16" customFormat="1" ht="30" customHeight="1">
      <c r="A977" s="21"/>
      <c r="B977" s="21" t="str">
        <f t="shared" si="15"/>
        <v/>
      </c>
      <c r="C977" s="170"/>
      <c r="D977" s="168"/>
      <c r="E977" s="154" t="str">
        <f>IFERROR(VLOOKUP(D977,CADA_PROD!D:H,5,0),"")</f>
        <v/>
      </c>
      <c r="F977" s="169"/>
      <c r="G977" s="170"/>
      <c r="H977" s="171"/>
      <c r="I977" s="172" t="str">
        <f>IF(D977="","",SUMIFS(MOVI_ENTR!I:I,MOVI_ENTR!D:D,D977,MOVI_ENTR!O:O,L977)-SUMIFS(MOVI_SAID!H:H,MOVI_SAID!D:D,D977,MOVI_SAID!L:L,L977))</f>
        <v/>
      </c>
      <c r="J977" s="153" t="str">
        <f>IF(D977="","",VLOOKUP(D977,CADA_PROD!D:G,4,0)*H977)</f>
        <v/>
      </c>
      <c r="K977" s="14"/>
      <c r="L977" s="14"/>
      <c r="M977" s="21"/>
      <c r="N977" s="21"/>
      <c r="O977" s="21"/>
      <c r="P977" s="21"/>
    </row>
    <row r="978" spans="1:16" s="16" customFormat="1" ht="30" customHeight="1">
      <c r="A978" s="21"/>
      <c r="B978" s="21" t="str">
        <f t="shared" si="15"/>
        <v/>
      </c>
      <c r="C978" s="170"/>
      <c r="D978" s="168"/>
      <c r="E978" s="154" t="str">
        <f>IFERROR(VLOOKUP(D978,CADA_PROD!D:H,5,0),"")</f>
        <v/>
      </c>
      <c r="F978" s="169"/>
      <c r="G978" s="170"/>
      <c r="H978" s="171"/>
      <c r="I978" s="172" t="str">
        <f>IF(D978="","",SUMIFS(MOVI_ENTR!I:I,MOVI_ENTR!D:D,D978,MOVI_ENTR!O:O,L978)-SUMIFS(MOVI_SAID!H:H,MOVI_SAID!D:D,D978,MOVI_SAID!L:L,L978))</f>
        <v/>
      </c>
      <c r="J978" s="153" t="str">
        <f>IF(D978="","",VLOOKUP(D978,CADA_PROD!D:G,4,0)*H978)</f>
        <v/>
      </c>
      <c r="K978" s="14"/>
      <c r="L978" s="14"/>
      <c r="M978" s="21"/>
      <c r="N978" s="21"/>
      <c r="O978" s="21"/>
      <c r="P978" s="21"/>
    </row>
    <row r="979" spans="1:16" s="16" customFormat="1" ht="30" customHeight="1">
      <c r="A979" s="21"/>
      <c r="B979" s="21" t="str">
        <f t="shared" si="15"/>
        <v/>
      </c>
      <c r="C979" s="170"/>
      <c r="D979" s="168"/>
      <c r="E979" s="154" t="str">
        <f>IFERROR(VLOOKUP(D979,CADA_PROD!D:H,5,0),"")</f>
        <v/>
      </c>
      <c r="F979" s="169"/>
      <c r="G979" s="170"/>
      <c r="H979" s="171"/>
      <c r="I979" s="172" t="str">
        <f>IF(D979="","",SUMIFS(MOVI_ENTR!I:I,MOVI_ENTR!D:D,D979,MOVI_ENTR!O:O,L979)-SUMIFS(MOVI_SAID!H:H,MOVI_SAID!D:D,D979,MOVI_SAID!L:L,L979))</f>
        <v/>
      </c>
      <c r="J979" s="153" t="str">
        <f>IF(D979="","",VLOOKUP(D979,CADA_PROD!D:G,4,0)*H979)</f>
        <v/>
      </c>
      <c r="K979" s="14"/>
      <c r="L979" s="14"/>
      <c r="M979" s="21"/>
      <c r="N979" s="21"/>
      <c r="O979" s="21"/>
      <c r="P979" s="21"/>
    </row>
    <row r="980" spans="1:16" s="16" customFormat="1" ht="30" customHeight="1">
      <c r="A980" s="21"/>
      <c r="B980" s="21" t="str">
        <f t="shared" si="15"/>
        <v/>
      </c>
      <c r="C980" s="170"/>
      <c r="D980" s="168"/>
      <c r="E980" s="154" t="str">
        <f>IFERROR(VLOOKUP(D980,CADA_PROD!D:H,5,0),"")</f>
        <v/>
      </c>
      <c r="F980" s="169"/>
      <c r="G980" s="170"/>
      <c r="H980" s="171"/>
      <c r="I980" s="172" t="str">
        <f>IF(D980="","",SUMIFS(MOVI_ENTR!I:I,MOVI_ENTR!D:D,D980,MOVI_ENTR!O:O,L980)-SUMIFS(MOVI_SAID!H:H,MOVI_SAID!D:D,D980,MOVI_SAID!L:L,L980))</f>
        <v/>
      </c>
      <c r="J980" s="153" t="str">
        <f>IF(D980="","",VLOOKUP(D980,CADA_PROD!D:G,4,0)*H980)</f>
        <v/>
      </c>
      <c r="K980" s="14"/>
      <c r="L980" s="14"/>
      <c r="M980" s="21"/>
      <c r="N980" s="21"/>
      <c r="O980" s="21"/>
      <c r="P980" s="21"/>
    </row>
    <row r="981" spans="1:16" s="16" customFormat="1" ht="30" customHeight="1">
      <c r="A981" s="21"/>
      <c r="B981" s="21" t="str">
        <f t="shared" si="15"/>
        <v/>
      </c>
      <c r="C981" s="170"/>
      <c r="D981" s="168"/>
      <c r="E981" s="154" t="str">
        <f>IFERROR(VLOOKUP(D981,CADA_PROD!D:H,5,0),"")</f>
        <v/>
      </c>
      <c r="F981" s="169"/>
      <c r="G981" s="170"/>
      <c r="H981" s="171"/>
      <c r="I981" s="172" t="str">
        <f>IF(D981="","",SUMIFS(MOVI_ENTR!I:I,MOVI_ENTR!D:D,D981,MOVI_ENTR!O:O,L981)-SUMIFS(MOVI_SAID!H:H,MOVI_SAID!D:D,D981,MOVI_SAID!L:L,L981))</f>
        <v/>
      </c>
      <c r="J981" s="153" t="str">
        <f>IF(D981="","",VLOOKUP(D981,CADA_PROD!D:G,4,0)*H981)</f>
        <v/>
      </c>
      <c r="K981" s="14"/>
      <c r="L981" s="14"/>
      <c r="M981" s="21"/>
      <c r="N981" s="21"/>
      <c r="O981" s="21"/>
      <c r="P981" s="21"/>
    </row>
    <row r="982" spans="1:16" s="16" customFormat="1" ht="30" customHeight="1">
      <c r="A982" s="21"/>
      <c r="B982" s="21" t="str">
        <f t="shared" si="15"/>
        <v/>
      </c>
      <c r="C982" s="170"/>
      <c r="D982" s="168"/>
      <c r="E982" s="154" t="str">
        <f>IFERROR(VLOOKUP(D982,CADA_PROD!D:H,5,0),"")</f>
        <v/>
      </c>
      <c r="F982" s="169"/>
      <c r="G982" s="170"/>
      <c r="H982" s="171"/>
      <c r="I982" s="172" t="str">
        <f>IF(D982="","",SUMIFS(MOVI_ENTR!I:I,MOVI_ENTR!D:D,D982,MOVI_ENTR!O:O,L982)-SUMIFS(MOVI_SAID!H:H,MOVI_SAID!D:D,D982,MOVI_SAID!L:L,L982))</f>
        <v/>
      </c>
      <c r="J982" s="153" t="str">
        <f>IF(D982="","",VLOOKUP(D982,CADA_PROD!D:G,4,0)*H982)</f>
        <v/>
      </c>
      <c r="K982" s="14"/>
      <c r="L982" s="14"/>
      <c r="M982" s="21"/>
      <c r="N982" s="21"/>
      <c r="O982" s="21"/>
      <c r="P982" s="21"/>
    </row>
    <row r="983" spans="1:16" s="16" customFormat="1" ht="30" customHeight="1">
      <c r="A983" s="21"/>
      <c r="B983" s="21" t="str">
        <f t="shared" si="15"/>
        <v/>
      </c>
      <c r="C983" s="170"/>
      <c r="D983" s="168"/>
      <c r="E983" s="154" t="str">
        <f>IFERROR(VLOOKUP(D983,CADA_PROD!D:H,5,0),"")</f>
        <v/>
      </c>
      <c r="F983" s="169"/>
      <c r="G983" s="170"/>
      <c r="H983" s="171"/>
      <c r="I983" s="172" t="str">
        <f>IF(D983="","",SUMIFS(MOVI_ENTR!I:I,MOVI_ENTR!D:D,D983,MOVI_ENTR!O:O,L983)-SUMIFS(MOVI_SAID!H:H,MOVI_SAID!D:D,D983,MOVI_SAID!L:L,L983))</f>
        <v/>
      </c>
      <c r="J983" s="153" t="str">
        <f>IF(D983="","",VLOOKUP(D983,CADA_PROD!D:G,4,0)*H983)</f>
        <v/>
      </c>
      <c r="K983" s="14"/>
      <c r="L983" s="14"/>
      <c r="M983" s="21"/>
      <c r="N983" s="21"/>
      <c r="O983" s="21"/>
      <c r="P983" s="21"/>
    </row>
    <row r="984" spans="1:16" s="16" customFormat="1" ht="30" customHeight="1">
      <c r="A984" s="21"/>
      <c r="B984" s="21" t="str">
        <f t="shared" si="15"/>
        <v/>
      </c>
      <c r="C984" s="170"/>
      <c r="D984" s="168"/>
      <c r="E984" s="154" t="str">
        <f>IFERROR(VLOOKUP(D984,CADA_PROD!D:H,5,0),"")</f>
        <v/>
      </c>
      <c r="F984" s="169"/>
      <c r="G984" s="170"/>
      <c r="H984" s="171"/>
      <c r="I984" s="172" t="str">
        <f>IF(D984="","",SUMIFS(MOVI_ENTR!I:I,MOVI_ENTR!D:D,D984,MOVI_ENTR!O:O,L984)-SUMIFS(MOVI_SAID!H:H,MOVI_SAID!D:D,D984,MOVI_SAID!L:L,L984))</f>
        <v/>
      </c>
      <c r="J984" s="153" t="str">
        <f>IF(D984="","",VLOOKUP(D984,CADA_PROD!D:G,4,0)*H984)</f>
        <v/>
      </c>
      <c r="K984" s="14"/>
      <c r="L984" s="14"/>
      <c r="M984" s="21"/>
      <c r="N984" s="21"/>
      <c r="O984" s="21"/>
      <c r="P984" s="21"/>
    </row>
    <row r="985" spans="1:16" s="16" customFormat="1" ht="30" customHeight="1">
      <c r="A985" s="21"/>
      <c r="B985" s="21" t="str">
        <f t="shared" si="15"/>
        <v/>
      </c>
      <c r="C985" s="170"/>
      <c r="D985" s="168"/>
      <c r="E985" s="154" t="str">
        <f>IFERROR(VLOOKUP(D985,CADA_PROD!D:H,5,0),"")</f>
        <v/>
      </c>
      <c r="F985" s="169"/>
      <c r="G985" s="170"/>
      <c r="H985" s="171"/>
      <c r="I985" s="172" t="str">
        <f>IF(D985="","",SUMIFS(MOVI_ENTR!I:I,MOVI_ENTR!D:D,D985,MOVI_ENTR!O:O,L985)-SUMIFS(MOVI_SAID!H:H,MOVI_SAID!D:D,D985,MOVI_SAID!L:L,L985))</f>
        <v/>
      </c>
      <c r="J985" s="153" t="str">
        <f>IF(D985="","",VLOOKUP(D985,CADA_PROD!D:G,4,0)*H985)</f>
        <v/>
      </c>
      <c r="K985" s="14"/>
      <c r="L985" s="14"/>
      <c r="M985" s="21"/>
      <c r="N985" s="21"/>
      <c r="O985" s="21"/>
      <c r="P985" s="21"/>
    </row>
    <row r="986" spans="1:16" s="16" customFormat="1" ht="30" customHeight="1">
      <c r="A986" s="21"/>
      <c r="B986" s="21" t="str">
        <f t="shared" si="15"/>
        <v/>
      </c>
      <c r="C986" s="170"/>
      <c r="D986" s="168"/>
      <c r="E986" s="154" t="str">
        <f>IFERROR(VLOOKUP(D986,CADA_PROD!D:H,5,0),"")</f>
        <v/>
      </c>
      <c r="F986" s="169"/>
      <c r="G986" s="170"/>
      <c r="H986" s="171"/>
      <c r="I986" s="172" t="str">
        <f>IF(D986="","",SUMIFS(MOVI_ENTR!I:I,MOVI_ENTR!D:D,D986,MOVI_ENTR!O:O,L986)-SUMIFS(MOVI_SAID!H:H,MOVI_SAID!D:D,D986,MOVI_SAID!L:L,L986))</f>
        <v/>
      </c>
      <c r="J986" s="153" t="str">
        <f>IF(D986="","",VLOOKUP(D986,CADA_PROD!D:G,4,0)*H986)</f>
        <v/>
      </c>
      <c r="K986" s="14"/>
      <c r="L986" s="14"/>
      <c r="M986" s="21"/>
      <c r="N986" s="21"/>
      <c r="O986" s="21"/>
      <c r="P986" s="21"/>
    </row>
    <row r="987" spans="1:16" s="16" customFormat="1" ht="30" customHeight="1">
      <c r="A987" s="21"/>
      <c r="B987" s="21" t="str">
        <f t="shared" si="15"/>
        <v/>
      </c>
      <c r="C987" s="170"/>
      <c r="D987" s="168"/>
      <c r="E987" s="154" t="str">
        <f>IFERROR(VLOOKUP(D987,CADA_PROD!D:H,5,0),"")</f>
        <v/>
      </c>
      <c r="F987" s="169"/>
      <c r="G987" s="170"/>
      <c r="H987" s="171"/>
      <c r="I987" s="172" t="str">
        <f>IF(D987="","",SUMIFS(MOVI_ENTR!I:I,MOVI_ENTR!D:D,D987,MOVI_ENTR!O:O,L987)-SUMIFS(MOVI_SAID!H:H,MOVI_SAID!D:D,D987,MOVI_SAID!L:L,L987))</f>
        <v/>
      </c>
      <c r="J987" s="153" t="str">
        <f>IF(D987="","",VLOOKUP(D987,CADA_PROD!D:G,4,0)*H987)</f>
        <v/>
      </c>
      <c r="K987" s="14"/>
      <c r="L987" s="14"/>
      <c r="M987" s="21"/>
      <c r="N987" s="21"/>
      <c r="O987" s="21"/>
      <c r="P987" s="21"/>
    </row>
    <row r="988" spans="1:16" s="16" customFormat="1" ht="30" customHeight="1">
      <c r="A988" s="21"/>
      <c r="B988" s="21" t="str">
        <f t="shared" si="15"/>
        <v/>
      </c>
      <c r="C988" s="170"/>
      <c r="D988" s="168"/>
      <c r="E988" s="154" t="str">
        <f>IFERROR(VLOOKUP(D988,CADA_PROD!D:H,5,0),"")</f>
        <v/>
      </c>
      <c r="F988" s="169"/>
      <c r="G988" s="170"/>
      <c r="H988" s="171"/>
      <c r="I988" s="172" t="str">
        <f>IF(D988="","",SUMIFS(MOVI_ENTR!I:I,MOVI_ENTR!D:D,D988,MOVI_ENTR!O:O,L988)-SUMIFS(MOVI_SAID!H:H,MOVI_SAID!D:D,D988,MOVI_SAID!L:L,L988))</f>
        <v/>
      </c>
      <c r="J988" s="153" t="str">
        <f>IF(D988="","",VLOOKUP(D988,CADA_PROD!D:G,4,0)*H988)</f>
        <v/>
      </c>
      <c r="K988" s="14"/>
      <c r="L988" s="14"/>
      <c r="M988" s="21"/>
      <c r="N988" s="21"/>
      <c r="O988" s="21"/>
      <c r="P988" s="21"/>
    </row>
    <row r="989" spans="1:16" s="16" customFormat="1" ht="30" customHeight="1">
      <c r="A989" s="21"/>
      <c r="B989" s="21" t="str">
        <f t="shared" si="15"/>
        <v/>
      </c>
      <c r="C989" s="170"/>
      <c r="D989" s="168"/>
      <c r="E989" s="154" t="str">
        <f>IFERROR(VLOOKUP(D989,CADA_PROD!D:H,5,0),"")</f>
        <v/>
      </c>
      <c r="F989" s="169"/>
      <c r="G989" s="170"/>
      <c r="H989" s="171"/>
      <c r="I989" s="172" t="str">
        <f>IF(D989="","",SUMIFS(MOVI_ENTR!I:I,MOVI_ENTR!D:D,D989,MOVI_ENTR!O:O,L989)-SUMIFS(MOVI_SAID!H:H,MOVI_SAID!D:D,D989,MOVI_SAID!L:L,L989))</f>
        <v/>
      </c>
      <c r="J989" s="153" t="str">
        <f>IF(D989="","",VLOOKUP(D989,CADA_PROD!D:G,4,0)*H989)</f>
        <v/>
      </c>
      <c r="K989" s="14"/>
      <c r="L989" s="14"/>
      <c r="M989" s="21"/>
      <c r="N989" s="21"/>
      <c r="O989" s="21"/>
      <c r="P989" s="21"/>
    </row>
    <row r="990" spans="1:16" s="16" customFormat="1" ht="30" customHeight="1">
      <c r="A990" s="21"/>
      <c r="B990" s="21" t="str">
        <f t="shared" si="15"/>
        <v/>
      </c>
      <c r="C990" s="170"/>
      <c r="D990" s="168"/>
      <c r="E990" s="154" t="str">
        <f>IFERROR(VLOOKUP(D990,CADA_PROD!D:H,5,0),"")</f>
        <v/>
      </c>
      <c r="F990" s="169"/>
      <c r="G990" s="170"/>
      <c r="H990" s="171"/>
      <c r="I990" s="172" t="str">
        <f>IF(D990="","",SUMIFS(MOVI_ENTR!I:I,MOVI_ENTR!D:D,D990,MOVI_ENTR!O:O,L990)-SUMIFS(MOVI_SAID!H:H,MOVI_SAID!D:D,D990,MOVI_SAID!L:L,L990))</f>
        <v/>
      </c>
      <c r="J990" s="153" t="str">
        <f>IF(D990="","",VLOOKUP(D990,CADA_PROD!D:G,4,0)*H990)</f>
        <v/>
      </c>
      <c r="K990" s="14"/>
      <c r="L990" s="14"/>
      <c r="M990" s="21"/>
      <c r="N990" s="21"/>
      <c r="O990" s="21"/>
      <c r="P990" s="21"/>
    </row>
    <row r="991" spans="1:16" s="16" customFormat="1" ht="30" customHeight="1">
      <c r="A991" s="21"/>
      <c r="B991" s="21" t="str">
        <f t="shared" si="15"/>
        <v/>
      </c>
      <c r="C991" s="170"/>
      <c r="D991" s="168"/>
      <c r="E991" s="154" t="str">
        <f>IFERROR(VLOOKUP(D991,CADA_PROD!D:H,5,0),"")</f>
        <v/>
      </c>
      <c r="F991" s="169"/>
      <c r="G991" s="170"/>
      <c r="H991" s="171"/>
      <c r="I991" s="172" t="str">
        <f>IF(D991="","",SUMIFS(MOVI_ENTR!I:I,MOVI_ENTR!D:D,D991,MOVI_ENTR!O:O,L991)-SUMIFS(MOVI_SAID!H:H,MOVI_SAID!D:D,D991,MOVI_SAID!L:L,L991))</f>
        <v/>
      </c>
      <c r="J991" s="153" t="str">
        <f>IF(D991="","",VLOOKUP(D991,CADA_PROD!D:G,4,0)*H991)</f>
        <v/>
      </c>
      <c r="K991" s="14"/>
      <c r="L991" s="14"/>
      <c r="M991" s="21"/>
      <c r="N991" s="21"/>
      <c r="O991" s="21"/>
      <c r="P991" s="21"/>
    </row>
    <row r="992" spans="1:16" s="16" customFormat="1" ht="30" customHeight="1">
      <c r="A992" s="21"/>
      <c r="B992" s="21" t="str">
        <f t="shared" si="15"/>
        <v/>
      </c>
      <c r="C992" s="170"/>
      <c r="D992" s="168"/>
      <c r="E992" s="154" t="str">
        <f>IFERROR(VLOOKUP(D992,CADA_PROD!D:H,5,0),"")</f>
        <v/>
      </c>
      <c r="F992" s="169"/>
      <c r="G992" s="170"/>
      <c r="H992" s="171"/>
      <c r="I992" s="172" t="str">
        <f>IF(D992="","",SUMIFS(MOVI_ENTR!I:I,MOVI_ENTR!D:D,D992,MOVI_ENTR!O:O,L992)-SUMIFS(MOVI_SAID!H:H,MOVI_SAID!D:D,D992,MOVI_SAID!L:L,L992))</f>
        <v/>
      </c>
      <c r="J992" s="153" t="str">
        <f>IF(D992="","",VLOOKUP(D992,CADA_PROD!D:G,4,0)*H992)</f>
        <v/>
      </c>
      <c r="K992" s="14"/>
      <c r="L992" s="14"/>
      <c r="M992" s="21"/>
      <c r="N992" s="21"/>
      <c r="O992" s="21"/>
      <c r="P992" s="21"/>
    </row>
    <row r="993" spans="1:16" s="16" customFormat="1" ht="30" customHeight="1">
      <c r="A993" s="21"/>
      <c r="B993" s="21" t="str">
        <f t="shared" si="15"/>
        <v/>
      </c>
      <c r="C993" s="170"/>
      <c r="D993" s="168"/>
      <c r="E993" s="154" t="str">
        <f>IFERROR(VLOOKUP(D993,CADA_PROD!D:H,5,0),"")</f>
        <v/>
      </c>
      <c r="F993" s="169"/>
      <c r="G993" s="170"/>
      <c r="H993" s="171"/>
      <c r="I993" s="172" t="str">
        <f>IF(D993="","",SUMIFS(MOVI_ENTR!I:I,MOVI_ENTR!D:D,D993,MOVI_ENTR!O:O,L993)-SUMIFS(MOVI_SAID!H:H,MOVI_SAID!D:D,D993,MOVI_SAID!L:L,L993))</f>
        <v/>
      </c>
      <c r="J993" s="153" t="str">
        <f>IF(D993="","",VLOOKUP(D993,CADA_PROD!D:G,4,0)*H993)</f>
        <v/>
      </c>
      <c r="K993" s="14"/>
      <c r="L993" s="14"/>
      <c r="M993" s="21"/>
      <c r="N993" s="21"/>
      <c r="O993" s="21"/>
      <c r="P993" s="21"/>
    </row>
    <row r="994" spans="1:16" s="16" customFormat="1" ht="30" customHeight="1">
      <c r="A994" s="21"/>
      <c r="B994" s="21" t="str">
        <f t="shared" si="15"/>
        <v/>
      </c>
      <c r="C994" s="170"/>
      <c r="D994" s="168"/>
      <c r="E994" s="154" t="str">
        <f>IFERROR(VLOOKUP(D994,CADA_PROD!D:H,5,0),"")</f>
        <v/>
      </c>
      <c r="F994" s="169"/>
      <c r="G994" s="170"/>
      <c r="H994" s="171"/>
      <c r="I994" s="172" t="str">
        <f>IF(D994="","",SUMIFS(MOVI_ENTR!I:I,MOVI_ENTR!D:D,D994,MOVI_ENTR!O:O,L994)-SUMIFS(MOVI_SAID!H:H,MOVI_SAID!D:D,D994,MOVI_SAID!L:L,L994))</f>
        <v/>
      </c>
      <c r="J994" s="153" t="str">
        <f>IF(D994="","",VLOOKUP(D994,CADA_PROD!D:G,4,0)*H994)</f>
        <v/>
      </c>
      <c r="K994" s="14"/>
      <c r="L994" s="14"/>
      <c r="M994" s="21"/>
      <c r="N994" s="21"/>
      <c r="O994" s="21"/>
      <c r="P994" s="21"/>
    </row>
    <row r="995" spans="1:16" s="16" customFormat="1" ht="30" customHeight="1">
      <c r="A995" s="21"/>
      <c r="B995" s="21" t="str">
        <f t="shared" si="15"/>
        <v/>
      </c>
      <c r="C995" s="170"/>
      <c r="D995" s="168"/>
      <c r="E995" s="154" t="str">
        <f>IFERROR(VLOOKUP(D995,CADA_PROD!D:H,5,0),"")</f>
        <v/>
      </c>
      <c r="F995" s="169"/>
      <c r="G995" s="170"/>
      <c r="H995" s="171"/>
      <c r="I995" s="172" t="str">
        <f>IF(D995="","",SUMIFS(MOVI_ENTR!I:I,MOVI_ENTR!D:D,D995,MOVI_ENTR!O:O,L995)-SUMIFS(MOVI_SAID!H:H,MOVI_SAID!D:D,D995,MOVI_SAID!L:L,L995))</f>
        <v/>
      </c>
      <c r="J995" s="153" t="str">
        <f>IF(D995="","",VLOOKUP(D995,CADA_PROD!D:G,4,0)*H995)</f>
        <v/>
      </c>
      <c r="K995" s="14"/>
      <c r="L995" s="14"/>
      <c r="M995" s="21"/>
      <c r="N995" s="21"/>
      <c r="O995" s="21"/>
      <c r="P995" s="21"/>
    </row>
    <row r="996" spans="1:16" s="16" customFormat="1" ht="30" customHeight="1">
      <c r="A996" s="21"/>
      <c r="B996" s="21" t="str">
        <f t="shared" si="15"/>
        <v/>
      </c>
      <c r="C996" s="170"/>
      <c r="D996" s="168"/>
      <c r="E996" s="154" t="str">
        <f>IFERROR(VLOOKUP(D996,CADA_PROD!D:H,5,0),"")</f>
        <v/>
      </c>
      <c r="F996" s="169"/>
      <c r="G996" s="170"/>
      <c r="H996" s="171"/>
      <c r="I996" s="172" t="str">
        <f>IF(D996="","",SUMIFS(MOVI_ENTR!I:I,MOVI_ENTR!D:D,D996,MOVI_ENTR!O:O,L996)-SUMIFS(MOVI_SAID!H:H,MOVI_SAID!D:D,D996,MOVI_SAID!L:L,L996))</f>
        <v/>
      </c>
      <c r="J996" s="153" t="str">
        <f>IF(D996="","",VLOOKUP(D996,CADA_PROD!D:G,4,0)*H996)</f>
        <v/>
      </c>
      <c r="K996" s="14"/>
      <c r="L996" s="14"/>
      <c r="M996" s="21"/>
      <c r="N996" s="21"/>
      <c r="O996" s="21"/>
      <c r="P996" s="21"/>
    </row>
    <row r="997" spans="1:16" s="16" customFormat="1" ht="30" customHeight="1">
      <c r="A997" s="21"/>
      <c r="B997" s="21" t="str">
        <f t="shared" si="15"/>
        <v/>
      </c>
      <c r="C997" s="170"/>
      <c r="D997" s="168"/>
      <c r="E997" s="154" t="str">
        <f>IFERROR(VLOOKUP(D997,CADA_PROD!D:H,5,0),"")</f>
        <v/>
      </c>
      <c r="F997" s="169"/>
      <c r="G997" s="170"/>
      <c r="H997" s="171"/>
      <c r="I997" s="172" t="str">
        <f>IF(D997="","",SUMIFS(MOVI_ENTR!I:I,MOVI_ENTR!D:D,D997,MOVI_ENTR!O:O,L997)-SUMIFS(MOVI_SAID!H:H,MOVI_SAID!D:D,D997,MOVI_SAID!L:L,L997))</f>
        <v/>
      </c>
      <c r="J997" s="153" t="str">
        <f>IF(D997="","",VLOOKUP(D997,CADA_PROD!D:G,4,0)*H997)</f>
        <v/>
      </c>
      <c r="K997" s="14"/>
      <c r="L997" s="14"/>
      <c r="M997" s="21"/>
      <c r="N997" s="21"/>
      <c r="O997" s="21"/>
      <c r="P997" s="21"/>
    </row>
    <row r="998" spans="1:16" s="16" customFormat="1" ht="30" customHeight="1">
      <c r="A998" s="21"/>
      <c r="B998" s="21" t="str">
        <f t="shared" si="15"/>
        <v/>
      </c>
      <c r="C998" s="170"/>
      <c r="D998" s="168"/>
      <c r="E998" s="154" t="str">
        <f>IFERROR(VLOOKUP(D998,CADA_PROD!D:H,5,0),"")</f>
        <v/>
      </c>
      <c r="F998" s="169"/>
      <c r="G998" s="170"/>
      <c r="H998" s="171"/>
      <c r="I998" s="172" t="str">
        <f>IF(D998="","",SUMIFS(MOVI_ENTR!I:I,MOVI_ENTR!D:D,D998,MOVI_ENTR!O:O,L998)-SUMIFS(MOVI_SAID!H:H,MOVI_SAID!D:D,D998,MOVI_SAID!L:L,L998))</f>
        <v/>
      </c>
      <c r="J998" s="153" t="str">
        <f>IF(D998="","",VLOOKUP(D998,CADA_PROD!D:G,4,0)*H998)</f>
        <v/>
      </c>
      <c r="K998" s="14"/>
      <c r="L998" s="14"/>
      <c r="M998" s="21"/>
      <c r="N998" s="21"/>
      <c r="O998" s="21"/>
      <c r="P998" s="21"/>
    </row>
    <row r="999" spans="1:16" s="16" customFormat="1" ht="30" customHeight="1">
      <c r="A999" s="21"/>
      <c r="B999" s="21" t="str">
        <f t="shared" si="15"/>
        <v/>
      </c>
      <c r="C999" s="170"/>
      <c r="D999" s="168"/>
      <c r="E999" s="154" t="str">
        <f>IFERROR(VLOOKUP(D999,CADA_PROD!D:H,5,0),"")</f>
        <v/>
      </c>
      <c r="F999" s="169"/>
      <c r="G999" s="170"/>
      <c r="H999" s="171"/>
      <c r="I999" s="172" t="str">
        <f>IF(D999="","",SUMIFS(MOVI_ENTR!I:I,MOVI_ENTR!D:D,D999,MOVI_ENTR!O:O,L999)-SUMIFS(MOVI_SAID!H:H,MOVI_SAID!D:D,D999,MOVI_SAID!L:L,L999))</f>
        <v/>
      </c>
      <c r="J999" s="153" t="str">
        <f>IF(D999="","",VLOOKUP(D999,CADA_PROD!D:G,4,0)*H999)</f>
        <v/>
      </c>
      <c r="K999" s="14"/>
      <c r="L999" s="14"/>
      <c r="M999" s="21"/>
      <c r="N999" s="21"/>
      <c r="O999" s="21"/>
      <c r="P999" s="21"/>
    </row>
    <row r="1000" spans="1:16" s="16" customFormat="1" ht="30" customHeight="1">
      <c r="A1000" s="21"/>
      <c r="B1000" s="21" t="str">
        <f t="shared" si="15"/>
        <v/>
      </c>
      <c r="C1000" s="170"/>
      <c r="D1000" s="168"/>
      <c r="E1000" s="154" t="str">
        <f>IFERROR(VLOOKUP(D1000,CADA_PROD!D:H,5,0),"")</f>
        <v/>
      </c>
      <c r="F1000" s="169"/>
      <c r="G1000" s="170"/>
      <c r="H1000" s="171"/>
      <c r="I1000" s="172" t="str">
        <f>IF(D1000="","",SUMIFS(MOVI_ENTR!I:I,MOVI_ENTR!D:D,D1000,MOVI_ENTR!O:O,L1000)-SUMIFS(MOVI_SAID!H:H,MOVI_SAID!D:D,D1000,MOVI_SAID!L:L,L1000))</f>
        <v/>
      </c>
      <c r="J1000" s="153" t="str">
        <f>IF(D1000="","",VLOOKUP(D1000,CADA_PROD!D:G,4,0)*H1000)</f>
        <v/>
      </c>
      <c r="K1000" s="14"/>
      <c r="L1000" s="14"/>
      <c r="M1000" s="21"/>
      <c r="N1000" s="21"/>
      <c r="O1000" s="21"/>
      <c r="P1000" s="21"/>
    </row>
    <row r="1001" spans="1:16" s="16" customFormat="1" ht="30" customHeight="1">
      <c r="A1001" s="21"/>
      <c r="B1001" s="21" t="str">
        <f t="shared" si="15"/>
        <v/>
      </c>
      <c r="C1001" s="170"/>
      <c r="D1001" s="168"/>
      <c r="E1001" s="154" t="str">
        <f>IFERROR(VLOOKUP(D1001,CADA_PROD!D:H,5,0),"")</f>
        <v/>
      </c>
      <c r="F1001" s="169"/>
      <c r="G1001" s="170"/>
      <c r="H1001" s="171"/>
      <c r="I1001" s="172" t="str">
        <f>IF(D1001="","",SUMIFS(MOVI_ENTR!I:I,MOVI_ENTR!D:D,D1001,MOVI_ENTR!O:O,L1001)-SUMIFS(MOVI_SAID!H:H,MOVI_SAID!D:D,D1001,MOVI_SAID!L:L,L1001))</f>
        <v/>
      </c>
      <c r="J1001" s="153" t="str">
        <f>IF(D1001="","",VLOOKUP(D1001,CADA_PROD!D:G,4,0)*H1001)</f>
        <v/>
      </c>
      <c r="K1001" s="14"/>
      <c r="L1001" s="14"/>
      <c r="M1001" s="21"/>
      <c r="N1001" s="21"/>
      <c r="O1001" s="21"/>
      <c r="P1001" s="21"/>
    </row>
    <row r="1002" spans="1:16" s="16" customFormat="1" ht="30" customHeight="1">
      <c r="A1002" s="21"/>
      <c r="B1002" s="21" t="str">
        <f t="shared" si="15"/>
        <v/>
      </c>
      <c r="C1002" s="170"/>
      <c r="D1002" s="168"/>
      <c r="E1002" s="154" t="str">
        <f>IFERROR(VLOOKUP(D1002,CADA_PROD!D:H,5,0),"")</f>
        <v/>
      </c>
      <c r="F1002" s="169"/>
      <c r="G1002" s="170"/>
      <c r="H1002" s="171"/>
      <c r="I1002" s="172" t="str">
        <f>IF(D1002="","",SUMIFS(MOVI_ENTR!I:I,MOVI_ENTR!D:D,D1002,MOVI_ENTR!O:O,L1002)-SUMIFS(MOVI_SAID!H:H,MOVI_SAID!D:D,D1002,MOVI_SAID!L:L,L1002))</f>
        <v/>
      </c>
      <c r="J1002" s="153" t="str">
        <f>IF(D1002="","",VLOOKUP(D1002,CADA_PROD!D:G,4,0)*H1002)</f>
        <v/>
      </c>
      <c r="K1002" s="14"/>
      <c r="L1002" s="14"/>
      <c r="M1002" s="21"/>
      <c r="N1002" s="21"/>
      <c r="O1002" s="21"/>
      <c r="P1002" s="21"/>
    </row>
    <row r="1003" spans="1:16" s="16" customFormat="1" ht="30" customHeight="1">
      <c r="A1003" s="21"/>
      <c r="B1003" s="21" t="str">
        <f t="shared" si="15"/>
        <v/>
      </c>
      <c r="C1003" s="170"/>
      <c r="D1003" s="168"/>
      <c r="E1003" s="154" t="str">
        <f>IFERROR(VLOOKUP(D1003,CADA_PROD!D:H,5,0),"")</f>
        <v/>
      </c>
      <c r="F1003" s="169"/>
      <c r="G1003" s="170"/>
      <c r="H1003" s="171"/>
      <c r="I1003" s="172" t="str">
        <f>IF(D1003="","",SUMIFS(MOVI_ENTR!I:I,MOVI_ENTR!D:D,D1003,MOVI_ENTR!O:O,L1003)-SUMIFS(MOVI_SAID!H:H,MOVI_SAID!D:D,D1003,MOVI_SAID!L:L,L1003))</f>
        <v/>
      </c>
      <c r="J1003" s="153" t="str">
        <f>IF(D1003="","",VLOOKUP(D1003,CADA_PROD!D:G,4,0)*H1003)</f>
        <v/>
      </c>
      <c r="K1003" s="14"/>
      <c r="L1003" s="14"/>
      <c r="M1003" s="21"/>
      <c r="N1003" s="21"/>
      <c r="O1003" s="21"/>
      <c r="P1003" s="21"/>
    </row>
    <row r="1004" spans="1:16" s="16" customFormat="1" ht="30" customHeight="1">
      <c r="A1004" s="21"/>
      <c r="B1004" s="21" t="str">
        <f t="shared" si="15"/>
        <v/>
      </c>
      <c r="C1004" s="170"/>
      <c r="D1004" s="168"/>
      <c r="E1004" s="154" t="str">
        <f>IFERROR(VLOOKUP(D1004,CADA_PROD!D:H,5,0),"")</f>
        <v/>
      </c>
      <c r="F1004" s="169"/>
      <c r="G1004" s="170"/>
      <c r="H1004" s="171"/>
      <c r="I1004" s="172" t="str">
        <f>IF(D1004="","",SUMIFS(MOVI_ENTR!I:I,MOVI_ENTR!D:D,D1004,MOVI_ENTR!O:O,L1004)-SUMIFS(MOVI_SAID!H:H,MOVI_SAID!D:D,D1004,MOVI_SAID!L:L,L1004))</f>
        <v/>
      </c>
      <c r="J1004" s="153" t="str">
        <f>IF(D1004="","",VLOOKUP(D1004,CADA_PROD!D:G,4,0)*H1004)</f>
        <v/>
      </c>
      <c r="K1004" s="14"/>
      <c r="L1004" s="14"/>
      <c r="M1004" s="21"/>
      <c r="N1004" s="21"/>
      <c r="O1004" s="21"/>
      <c r="P1004" s="21"/>
    </row>
    <row r="1005" spans="1:16" s="16" customFormat="1" ht="30" customHeight="1">
      <c r="A1005" s="21"/>
      <c r="B1005" s="21" t="str">
        <f t="shared" si="15"/>
        <v/>
      </c>
      <c r="C1005" s="170"/>
      <c r="D1005" s="168"/>
      <c r="E1005" s="154" t="str">
        <f>IFERROR(VLOOKUP(D1005,CADA_PROD!D:H,5,0),"")</f>
        <v/>
      </c>
      <c r="F1005" s="169"/>
      <c r="G1005" s="170"/>
      <c r="H1005" s="171"/>
      <c r="I1005" s="172" t="str">
        <f>IF(D1005="","",SUMIFS(MOVI_ENTR!I:I,MOVI_ENTR!D:D,D1005,MOVI_ENTR!O:O,L1005)-SUMIFS(MOVI_SAID!H:H,MOVI_SAID!D:D,D1005,MOVI_SAID!L:L,L1005))</f>
        <v/>
      </c>
      <c r="J1005" s="153" t="str">
        <f>IF(D1005="","",VLOOKUP(D1005,CADA_PROD!D:G,4,0)*H1005)</f>
        <v/>
      </c>
      <c r="K1005" s="14"/>
      <c r="L1005" s="14"/>
      <c r="M1005" s="21"/>
      <c r="N1005" s="21"/>
      <c r="O1005" s="21"/>
      <c r="P1005" s="21"/>
    </row>
    <row r="1006" spans="1:16" s="16" customFormat="1" ht="30" customHeight="1">
      <c r="A1006" s="21"/>
      <c r="B1006" s="21" t="str">
        <f t="shared" si="15"/>
        <v/>
      </c>
      <c r="C1006" s="170"/>
      <c r="D1006" s="168"/>
      <c r="E1006" s="154" t="str">
        <f>IFERROR(VLOOKUP(D1006,CADA_PROD!D:H,5,0),"")</f>
        <v/>
      </c>
      <c r="F1006" s="169"/>
      <c r="G1006" s="170"/>
      <c r="H1006" s="171"/>
      <c r="I1006" s="172" t="str">
        <f>IF(D1006="","",SUMIFS(MOVI_ENTR!I:I,MOVI_ENTR!D:D,D1006,MOVI_ENTR!O:O,L1006)-SUMIFS(MOVI_SAID!H:H,MOVI_SAID!D:D,D1006,MOVI_SAID!L:L,L1006))</f>
        <v/>
      </c>
      <c r="J1006" s="153" t="str">
        <f>IF(D1006="","",VLOOKUP(D1006,CADA_PROD!D:G,4,0)*H1006)</f>
        <v/>
      </c>
      <c r="K1006" s="14"/>
      <c r="L1006" s="14"/>
      <c r="M1006" s="21"/>
      <c r="N1006" s="21"/>
      <c r="O1006" s="21"/>
      <c r="P1006" s="21"/>
    </row>
    <row r="1007" spans="1:16" s="16" customFormat="1">
      <c r="A1007" s="21"/>
      <c r="B1007" s="21"/>
      <c r="C1007" s="170"/>
      <c r="D1007" s="168"/>
      <c r="E1007" s="154" t="str">
        <f>IFERROR(VLOOKUP(D1007,CADA_PROD!D:H,5,0),"")</f>
        <v/>
      </c>
      <c r="F1007" s="169"/>
      <c r="G1007" s="170"/>
      <c r="H1007" s="171"/>
      <c r="I1007" s="172" t="str">
        <f>IF(D1007="","",SUMIFS(MOVI_ENTR!I:I,MOVI_ENTR!D:D,D1007,MOVI_ENTR!O:O,L1007)-SUMIFS(MOVI_SAID!H:H,MOVI_SAID!D:D,D1007,MOVI_SAID!L:L,L1007))</f>
        <v/>
      </c>
      <c r="J1007" s="153" t="str">
        <f>IF(D1007="","",VLOOKUP(D1007,CADA_PROD!D:G,4,0)*H1007)</f>
        <v/>
      </c>
      <c r="K1007" s="14"/>
      <c r="L1007" s="14"/>
      <c r="M1007" s="21"/>
      <c r="N1007" s="21"/>
      <c r="O1007" s="21"/>
      <c r="P1007" s="21"/>
    </row>
    <row r="1008" spans="1:16" s="16" customFormat="1">
      <c r="A1008" s="21"/>
      <c r="B1008" s="21"/>
      <c r="C1008" s="170"/>
      <c r="D1008" s="168"/>
      <c r="E1008" s="154" t="str">
        <f>IFERROR(VLOOKUP(D1008,CADA_PROD!D:H,5,0),"")</f>
        <v/>
      </c>
      <c r="F1008" s="169"/>
      <c r="G1008" s="170"/>
      <c r="H1008" s="171"/>
      <c r="I1008" s="172" t="str">
        <f>IF(D1008="","",SUMIFS(MOVI_ENTR!I:I,MOVI_ENTR!D:D,D1008,MOVI_ENTR!O:O,L1008)-SUMIFS(MOVI_SAID!H:H,MOVI_SAID!D:D,D1008,MOVI_SAID!L:L,L1008))</f>
        <v/>
      </c>
      <c r="J1008" s="153" t="str">
        <f>IF(D1008="","",VLOOKUP(D1008,CADA_PROD!D:G,4,0)*H1008)</f>
        <v/>
      </c>
      <c r="K1008" s="14"/>
      <c r="L1008" s="14"/>
      <c r="M1008" s="21"/>
      <c r="N1008" s="21"/>
      <c r="O1008" s="21"/>
      <c r="P1008" s="21"/>
    </row>
    <row r="1009" spans="1:16" s="16" customFormat="1">
      <c r="A1009" s="21"/>
      <c r="B1009" s="21"/>
      <c r="C1009" s="170"/>
      <c r="D1009" s="168"/>
      <c r="E1009" s="154" t="str">
        <f>IFERROR(VLOOKUP(D1009,CADA_PROD!D:H,5,0),"")</f>
        <v/>
      </c>
      <c r="F1009" s="169"/>
      <c r="G1009" s="170"/>
      <c r="H1009" s="171"/>
      <c r="I1009" s="172" t="str">
        <f>IF(D1009="","",SUMIFS(MOVI_ENTR!I:I,MOVI_ENTR!D:D,D1009,MOVI_ENTR!O:O,L1009)-SUMIFS(MOVI_SAID!H:H,MOVI_SAID!D:D,D1009,MOVI_SAID!L:L,L1009))</f>
        <v/>
      </c>
      <c r="J1009" s="153" t="str">
        <f>IF(D1009="","",VLOOKUP(D1009,CADA_PROD!D:G,4,0)*H1009)</f>
        <v/>
      </c>
      <c r="K1009" s="14"/>
      <c r="L1009" s="14"/>
      <c r="M1009" s="21"/>
      <c r="N1009" s="21"/>
      <c r="O1009" s="21"/>
      <c r="P1009" s="21"/>
    </row>
    <row r="1010" spans="1:16" s="16" customFormat="1">
      <c r="A1010" s="21"/>
      <c r="B1010" s="21"/>
      <c r="C1010" s="170"/>
      <c r="D1010" s="168"/>
      <c r="E1010" s="154" t="str">
        <f>IFERROR(VLOOKUP(D1010,CADA_PROD!D:H,5,0),"")</f>
        <v/>
      </c>
      <c r="F1010" s="169"/>
      <c r="G1010" s="170"/>
      <c r="H1010" s="171"/>
      <c r="I1010" s="172" t="str">
        <f>IF(D1010="","",SUMIFS(MOVI_ENTR!I:I,MOVI_ENTR!D:D,D1010,MOVI_ENTR!O:O,L1010)-SUMIFS(MOVI_SAID!H:H,MOVI_SAID!D:D,D1010,MOVI_SAID!L:L,L1010))</f>
        <v/>
      </c>
      <c r="J1010" s="153" t="str">
        <f>IF(D1010="","",VLOOKUP(D1010,CADA_PROD!D:G,4,0)*H1010)</f>
        <v/>
      </c>
      <c r="K1010" s="14"/>
      <c r="L1010" s="14"/>
      <c r="M1010" s="21"/>
      <c r="N1010" s="21"/>
      <c r="O1010" s="21"/>
      <c r="P1010" s="21"/>
    </row>
    <row r="1011" spans="1:16" s="16" customFormat="1">
      <c r="A1011" s="21"/>
      <c r="B1011" s="21"/>
      <c r="C1011" s="170"/>
      <c r="D1011" s="168"/>
      <c r="E1011" s="154" t="str">
        <f>IFERROR(VLOOKUP(D1011,CADA_PROD!D:H,5,0),"")</f>
        <v/>
      </c>
      <c r="F1011" s="169"/>
      <c r="G1011" s="170"/>
      <c r="H1011" s="171"/>
      <c r="I1011" s="172" t="str">
        <f>IF(D1011="","",SUMIFS(MOVI_ENTR!I:I,MOVI_ENTR!D:D,D1011,MOVI_ENTR!O:O,L1011)-SUMIFS(MOVI_SAID!H:H,MOVI_SAID!D:D,D1011,MOVI_SAID!L:L,L1011))</f>
        <v/>
      </c>
      <c r="J1011" s="153" t="str">
        <f>IF(D1011="","",VLOOKUP(D1011,CADA_PROD!D:G,4,0)*H1011)</f>
        <v/>
      </c>
      <c r="K1011" s="14"/>
      <c r="L1011" s="14"/>
      <c r="M1011" s="21"/>
      <c r="N1011" s="21"/>
      <c r="O1011" s="21"/>
      <c r="P1011" s="21"/>
    </row>
    <row r="1012" spans="1:16" s="16" customFormat="1">
      <c r="A1012" s="21"/>
      <c r="B1012" s="21"/>
      <c r="C1012" s="170"/>
      <c r="D1012" s="168"/>
      <c r="E1012" s="154" t="str">
        <f>IFERROR(VLOOKUP(D1012,CADA_PROD!D:H,5,0),"")</f>
        <v/>
      </c>
      <c r="F1012" s="169"/>
      <c r="G1012" s="170"/>
      <c r="H1012" s="171"/>
      <c r="I1012" s="172" t="str">
        <f>IF(D1012="","",SUMIFS(MOVI_ENTR!I:I,MOVI_ENTR!D:D,D1012,MOVI_ENTR!O:O,L1012)-SUMIFS(MOVI_SAID!H:H,MOVI_SAID!D:D,D1012,MOVI_SAID!L:L,L1012))</f>
        <v/>
      </c>
      <c r="J1012" s="153" t="str">
        <f>IF(D1012="","",VLOOKUP(D1012,CADA_PROD!D:G,4,0)*H1012)</f>
        <v/>
      </c>
      <c r="K1012" s="14"/>
      <c r="L1012" s="14"/>
      <c r="M1012" s="21"/>
      <c r="N1012" s="21"/>
      <c r="O1012" s="21"/>
      <c r="P1012" s="21"/>
    </row>
    <row r="1013" spans="1:16" s="16" customFormat="1">
      <c r="A1013" s="21"/>
      <c r="B1013" s="21"/>
      <c r="C1013" s="170"/>
      <c r="D1013" s="168"/>
      <c r="E1013" s="154" t="str">
        <f>IFERROR(VLOOKUP(D1013,CADA_PROD!D:H,5,0),"")</f>
        <v/>
      </c>
      <c r="F1013" s="169"/>
      <c r="G1013" s="170"/>
      <c r="H1013" s="171"/>
      <c r="I1013" s="172" t="str">
        <f>IF(D1013="","",SUMIFS(MOVI_ENTR!I:I,MOVI_ENTR!D:D,D1013,MOVI_ENTR!O:O,L1013)-SUMIFS(MOVI_SAID!H:H,MOVI_SAID!D:D,D1013,MOVI_SAID!L:L,L1013))</f>
        <v/>
      </c>
      <c r="J1013" s="153" t="str">
        <f>IF(D1013="","",VLOOKUP(D1013,CADA_PROD!D:G,4,0)*H1013)</f>
        <v/>
      </c>
      <c r="K1013" s="14"/>
      <c r="L1013" s="14"/>
      <c r="M1013" s="21"/>
      <c r="N1013" s="21"/>
      <c r="O1013" s="21"/>
      <c r="P1013" s="21"/>
    </row>
    <row r="1014" spans="1:16" s="16" customFormat="1">
      <c r="A1014" s="21"/>
      <c r="B1014" s="21"/>
      <c r="C1014" s="170"/>
      <c r="D1014" s="168"/>
      <c r="E1014" s="154" t="str">
        <f>IFERROR(VLOOKUP(D1014,CADA_PROD!D:H,5,0),"")</f>
        <v/>
      </c>
      <c r="F1014" s="169"/>
      <c r="G1014" s="170"/>
      <c r="H1014" s="171"/>
      <c r="I1014" s="172" t="str">
        <f>IF(D1014="","",SUMIFS(MOVI_ENTR!I:I,MOVI_ENTR!D:D,D1014,MOVI_ENTR!O:O,L1014)-SUMIFS(MOVI_SAID!H:H,MOVI_SAID!D:D,D1014,MOVI_SAID!L:L,L1014))</f>
        <v/>
      </c>
      <c r="J1014" s="153" t="str">
        <f>IF(D1014="","",VLOOKUP(D1014,CADA_PROD!D:G,4,0)*H1014)</f>
        <v/>
      </c>
      <c r="K1014" s="14"/>
      <c r="L1014" s="14"/>
      <c r="M1014" s="21"/>
      <c r="N1014" s="21"/>
      <c r="O1014" s="21"/>
      <c r="P1014" s="21"/>
    </row>
    <row r="1015" spans="1:16" s="16" customFormat="1">
      <c r="A1015" s="21"/>
      <c r="B1015" s="21"/>
      <c r="C1015" s="170"/>
      <c r="D1015" s="168"/>
      <c r="E1015" s="154" t="str">
        <f>IFERROR(VLOOKUP(D1015,CADA_PROD!D:H,5,0),"")</f>
        <v/>
      </c>
      <c r="F1015" s="169"/>
      <c r="G1015" s="170"/>
      <c r="H1015" s="171"/>
      <c r="I1015" s="172" t="str">
        <f>IF(D1015="","",SUMIFS(MOVI_ENTR!I:I,MOVI_ENTR!D:D,D1015,MOVI_ENTR!O:O,L1015)-SUMIFS(MOVI_SAID!H:H,MOVI_SAID!D:D,D1015,MOVI_SAID!L:L,L1015))</f>
        <v/>
      </c>
      <c r="J1015" s="153" t="str">
        <f>IF(D1015="","",VLOOKUP(D1015,CADA_PROD!D:G,4,0)*H1015)</f>
        <v/>
      </c>
      <c r="K1015" s="14"/>
      <c r="L1015" s="14"/>
      <c r="M1015" s="21"/>
      <c r="N1015" s="21"/>
      <c r="O1015" s="21"/>
      <c r="P1015" s="21"/>
    </row>
    <row r="1016" spans="1:16" s="16" customFormat="1">
      <c r="A1016" s="21"/>
      <c r="B1016" s="21"/>
      <c r="C1016" s="170"/>
      <c r="D1016" s="168"/>
      <c r="E1016" s="154" t="str">
        <f>IFERROR(VLOOKUP(D1016,CADA_PROD!D:H,5,0),"")</f>
        <v/>
      </c>
      <c r="F1016" s="169"/>
      <c r="G1016" s="170"/>
      <c r="H1016" s="171"/>
      <c r="I1016" s="172" t="str">
        <f>IF(D1016="","",SUMIFS(MOVI_ENTR!I:I,MOVI_ENTR!D:D,D1016,MOVI_ENTR!O:O,L1016)-SUMIFS(MOVI_SAID!H:H,MOVI_SAID!D:D,D1016,MOVI_SAID!L:L,L1016))</f>
        <v/>
      </c>
      <c r="J1016" s="153" t="str">
        <f>IF(D1016="","",VLOOKUP(D1016,CADA_PROD!D:G,4,0)*H1016)</f>
        <v/>
      </c>
      <c r="K1016" s="14"/>
      <c r="L1016" s="14"/>
      <c r="M1016" s="21"/>
      <c r="N1016" s="21"/>
      <c r="O1016" s="21"/>
      <c r="P1016" s="21"/>
    </row>
    <row r="1017" spans="1:16" s="16" customFormat="1">
      <c r="A1017" s="21"/>
      <c r="B1017" s="21"/>
      <c r="C1017" s="170"/>
      <c r="D1017" s="168"/>
      <c r="E1017" s="154" t="str">
        <f>IFERROR(VLOOKUP(D1017,CADA_PROD!D:H,5,0),"")</f>
        <v/>
      </c>
      <c r="F1017" s="169"/>
      <c r="G1017" s="170"/>
      <c r="H1017" s="171"/>
      <c r="I1017" s="172" t="str">
        <f>IF(D1017="","",SUMIFS(MOVI_ENTR!I:I,MOVI_ENTR!D:D,D1017,MOVI_ENTR!O:O,L1017)-SUMIFS(MOVI_SAID!H:H,MOVI_SAID!D:D,D1017,MOVI_SAID!L:L,L1017))</f>
        <v/>
      </c>
      <c r="J1017" s="153" t="str">
        <f>IF(D1017="","",VLOOKUP(D1017,CADA_PROD!D:G,4,0)*H1017)</f>
        <v/>
      </c>
      <c r="K1017" s="14"/>
      <c r="L1017" s="14"/>
      <c r="M1017" s="21"/>
      <c r="N1017" s="21"/>
      <c r="O1017" s="21"/>
      <c r="P1017" s="21"/>
    </row>
    <row r="1018" spans="1:16" s="16" customFormat="1">
      <c r="A1018" s="21"/>
      <c r="B1018" s="21"/>
      <c r="C1018" s="170"/>
      <c r="D1018" s="168"/>
      <c r="E1018" s="154" t="str">
        <f>IFERROR(VLOOKUP(D1018,CADA_PROD!D:H,5,0),"")</f>
        <v/>
      </c>
      <c r="F1018" s="169"/>
      <c r="G1018" s="170"/>
      <c r="H1018" s="171"/>
      <c r="I1018" s="172" t="str">
        <f>IF(D1018="","",SUMIFS(MOVI_ENTR!I:I,MOVI_ENTR!D:D,D1018,MOVI_ENTR!O:O,L1018)-SUMIFS(MOVI_SAID!H:H,MOVI_SAID!D:D,D1018,MOVI_SAID!L:L,L1018))</f>
        <v/>
      </c>
      <c r="J1018" s="153" t="str">
        <f>IF(D1018="","",VLOOKUP(D1018,CADA_PROD!D:G,4,0)*H1018)</f>
        <v/>
      </c>
      <c r="K1018" s="14"/>
      <c r="L1018" s="14"/>
      <c r="M1018" s="21"/>
      <c r="N1018" s="21"/>
      <c r="O1018" s="21"/>
      <c r="P1018" s="21"/>
    </row>
    <row r="1019" spans="1:16" s="16" customFormat="1" ht="30" customHeight="1">
      <c r="A1019" s="21"/>
      <c r="B1019" s="21"/>
      <c r="C1019" s="170"/>
      <c r="D1019" s="168"/>
      <c r="E1019" s="154" t="str">
        <f>IFERROR(VLOOKUP(D1019,CADA_PROD!D:H,5,0),"")</f>
        <v/>
      </c>
      <c r="F1019" s="169"/>
      <c r="G1019" s="170"/>
      <c r="H1019" s="171"/>
      <c r="I1019" s="172" t="str">
        <f>IF(D1019="","",SUMIFS(MOVI_ENTR!I:I,MOVI_ENTR!D:D,D1019,MOVI_ENTR!O:O,L1019)-SUMIFS(MOVI_SAID!H:H,MOVI_SAID!D:D,D1019,MOVI_SAID!L:L,L1019))</f>
        <v/>
      </c>
      <c r="J1019" s="153" t="str">
        <f>IF(D1019="","",VLOOKUP(D1019,CADA_PROD!D:G,4,0)*H1019)</f>
        <v/>
      </c>
      <c r="K1019" s="14"/>
      <c r="L1019" s="14"/>
      <c r="M1019" s="21"/>
      <c r="N1019" s="21"/>
      <c r="O1019" s="21"/>
      <c r="P1019" s="21"/>
    </row>
    <row r="1020" spans="1:16" s="16" customFormat="1" ht="30" customHeight="1">
      <c r="A1020" s="21"/>
      <c r="B1020" s="21"/>
      <c r="C1020" s="170"/>
      <c r="D1020" s="168"/>
      <c r="E1020" s="154" t="str">
        <f>IFERROR(VLOOKUP(D1020,CADA_PROD!D:H,5,0),"")</f>
        <v/>
      </c>
      <c r="F1020" s="169"/>
      <c r="G1020" s="170"/>
      <c r="H1020" s="171"/>
      <c r="I1020" s="172" t="str">
        <f>IF(D1020="","",SUMIFS(MOVI_ENTR!I:I,MOVI_ENTR!D:D,D1020,MOVI_ENTR!O:O,L1020)-SUMIFS(MOVI_SAID!H:H,MOVI_SAID!D:D,D1020,MOVI_SAID!L:L,L1020))</f>
        <v/>
      </c>
      <c r="J1020" s="153" t="str">
        <f>IF(D1020="","",VLOOKUP(D1020,CADA_PROD!D:G,4,0)*H1020)</f>
        <v/>
      </c>
      <c r="K1020" s="14"/>
      <c r="L1020" s="14"/>
      <c r="M1020" s="21"/>
      <c r="N1020" s="21"/>
      <c r="O1020" s="21"/>
      <c r="P1020" s="21"/>
    </row>
    <row r="1021" spans="1:16" s="16" customFormat="1" ht="30" customHeight="1">
      <c r="A1021" s="21"/>
      <c r="B1021" s="21"/>
      <c r="C1021" s="170"/>
      <c r="D1021" s="168"/>
      <c r="E1021" s="154" t="str">
        <f>IFERROR(VLOOKUP(D1021,CADA_PROD!D:H,5,0),"")</f>
        <v/>
      </c>
      <c r="F1021" s="169"/>
      <c r="G1021" s="170"/>
      <c r="H1021" s="171"/>
      <c r="I1021" s="172" t="str">
        <f>IF(D1021="","",SUMIFS(MOVI_ENTR!I:I,MOVI_ENTR!D:D,D1021,MOVI_ENTR!O:O,L1021)-SUMIFS(MOVI_SAID!H:H,MOVI_SAID!D:D,D1021,MOVI_SAID!L:L,L1021))</f>
        <v/>
      </c>
      <c r="J1021" s="153" t="str">
        <f>IF(D1021="","",VLOOKUP(D1021,CADA_PROD!D:G,4,0)*H1021)</f>
        <v/>
      </c>
      <c r="K1021" s="14"/>
      <c r="L1021" s="14"/>
      <c r="M1021" s="21"/>
      <c r="N1021" s="21"/>
      <c r="O1021" s="21"/>
      <c r="P1021" s="21"/>
    </row>
    <row r="1022" spans="1:16" s="16" customFormat="1" ht="30" customHeight="1">
      <c r="A1022" s="21"/>
      <c r="B1022" s="21"/>
      <c r="C1022" s="170"/>
      <c r="D1022" s="168"/>
      <c r="E1022" s="154" t="str">
        <f>IFERROR(VLOOKUP(D1022,CADA_PROD!D:H,5,0),"")</f>
        <v/>
      </c>
      <c r="F1022" s="169"/>
      <c r="G1022" s="170"/>
      <c r="H1022" s="171"/>
      <c r="I1022" s="172" t="str">
        <f>IF(D1022="","",SUMIFS(MOVI_ENTR!I:I,MOVI_ENTR!D:D,D1022,MOVI_ENTR!O:O,L1022)-SUMIFS(MOVI_SAID!H:H,MOVI_SAID!D:D,D1022,MOVI_SAID!L:L,L1022))</f>
        <v/>
      </c>
      <c r="J1022" s="153" t="str">
        <f>IF(D1022="","",VLOOKUP(D1022,CADA_PROD!D:G,4,0)*H1022)</f>
        <v/>
      </c>
      <c r="K1022" s="14"/>
      <c r="L1022" s="14"/>
      <c r="M1022" s="21"/>
      <c r="N1022" s="21"/>
      <c r="O1022" s="21"/>
      <c r="P1022" s="21"/>
    </row>
    <row r="1023" spans="1:16" s="16" customFormat="1" ht="30" customHeight="1">
      <c r="A1023" s="21"/>
      <c r="B1023" s="21"/>
      <c r="C1023" s="170"/>
      <c r="D1023" s="168"/>
      <c r="E1023" s="154" t="str">
        <f>IFERROR(VLOOKUP(D1023,CADA_PROD!D:H,5,0),"")</f>
        <v/>
      </c>
      <c r="F1023" s="169"/>
      <c r="G1023" s="170"/>
      <c r="H1023" s="171"/>
      <c r="I1023" s="172" t="str">
        <f>IF(D1023="","",SUMIFS(MOVI_ENTR!I:I,MOVI_ENTR!D:D,D1023,MOVI_ENTR!O:O,L1023)-SUMIFS(MOVI_SAID!H:H,MOVI_SAID!D:D,D1023,MOVI_SAID!L:L,L1023))</f>
        <v/>
      </c>
      <c r="J1023" s="153" t="str">
        <f>IF(D1023="","",VLOOKUP(D1023,CADA_PROD!D:G,4,0)*H1023)</f>
        <v/>
      </c>
      <c r="K1023" s="14"/>
      <c r="L1023" s="14"/>
      <c r="M1023" s="21"/>
      <c r="N1023" s="21"/>
      <c r="O1023" s="21"/>
      <c r="P1023" s="21"/>
    </row>
    <row r="1024" spans="1:16" s="16" customFormat="1" ht="30" customHeight="1">
      <c r="A1024" s="21"/>
      <c r="B1024" s="21"/>
      <c r="C1024" s="170"/>
      <c r="D1024" s="168"/>
      <c r="E1024" s="154" t="str">
        <f>IFERROR(VLOOKUP(D1024,CADA_PROD!D:H,5,0),"")</f>
        <v/>
      </c>
      <c r="F1024" s="169"/>
      <c r="G1024" s="170"/>
      <c r="H1024" s="171"/>
      <c r="I1024" s="172" t="str">
        <f>IF(D1024="","",SUMIFS(MOVI_ENTR!I:I,MOVI_ENTR!D:D,D1024,MOVI_ENTR!O:O,L1024)-SUMIFS(MOVI_SAID!H:H,MOVI_SAID!D:D,D1024,MOVI_SAID!L:L,L1024))</f>
        <v/>
      </c>
      <c r="J1024" s="153" t="str">
        <f>IF(D1024="","",VLOOKUP(D1024,CADA_PROD!D:G,4,0)*H1024)</f>
        <v/>
      </c>
      <c r="K1024" s="14"/>
      <c r="L1024" s="14"/>
      <c r="M1024" s="21"/>
      <c r="N1024" s="21"/>
      <c r="O1024" s="21"/>
      <c r="P1024" s="21"/>
    </row>
    <row r="1025" spans="1:16" s="16" customFormat="1" ht="30" customHeight="1">
      <c r="A1025" s="21"/>
      <c r="B1025" s="21"/>
      <c r="C1025" s="170"/>
      <c r="D1025" s="168"/>
      <c r="E1025" s="154" t="str">
        <f>IFERROR(VLOOKUP(D1025,CADA_PROD!D:H,5,0),"")</f>
        <v/>
      </c>
      <c r="F1025" s="169"/>
      <c r="G1025" s="170"/>
      <c r="H1025" s="171"/>
      <c r="I1025" s="172" t="str">
        <f>IF(D1025="","",SUMIFS(MOVI_ENTR!I:I,MOVI_ENTR!D:D,D1025,MOVI_ENTR!O:O,L1025)-SUMIFS(MOVI_SAID!H:H,MOVI_SAID!D:D,D1025,MOVI_SAID!L:L,L1025))</f>
        <v/>
      </c>
      <c r="J1025" s="153" t="str">
        <f>IF(D1025="","",VLOOKUP(D1025,CADA_PROD!D:G,4,0)*H1025)</f>
        <v/>
      </c>
      <c r="K1025" s="14"/>
      <c r="L1025" s="14"/>
      <c r="M1025" s="21"/>
      <c r="N1025" s="21"/>
      <c r="O1025" s="21"/>
      <c r="P1025" s="21"/>
    </row>
    <row r="1026" spans="1:16" s="16" customFormat="1" ht="30" customHeight="1">
      <c r="A1026" s="21"/>
      <c r="B1026" s="21"/>
      <c r="C1026" s="170"/>
      <c r="D1026" s="168"/>
      <c r="E1026" s="154" t="str">
        <f>IFERROR(VLOOKUP(D1026,CADA_PROD!D:H,5,0),"")</f>
        <v/>
      </c>
      <c r="F1026" s="169"/>
      <c r="G1026" s="170"/>
      <c r="H1026" s="171"/>
      <c r="I1026" s="172" t="str">
        <f>IF(D1026="","",SUMIFS(MOVI_ENTR!I:I,MOVI_ENTR!D:D,D1026,MOVI_ENTR!O:O,L1026)-SUMIFS(MOVI_SAID!H:H,MOVI_SAID!D:D,D1026,MOVI_SAID!L:L,L1026))</f>
        <v/>
      </c>
      <c r="J1026" s="153" t="str">
        <f>IF(D1026="","",VLOOKUP(D1026,CADA_PROD!D:G,4,0)*H1026)</f>
        <v/>
      </c>
      <c r="K1026" s="14"/>
      <c r="L1026" s="14"/>
      <c r="M1026" s="21"/>
      <c r="N1026" s="21"/>
      <c r="O1026" s="21"/>
      <c r="P1026" s="21"/>
    </row>
    <row r="1027" spans="1:16" s="16" customFormat="1" ht="30" customHeight="1">
      <c r="A1027" s="21"/>
      <c r="B1027" s="21"/>
      <c r="C1027" s="170"/>
      <c r="D1027" s="168"/>
      <c r="E1027" s="154" t="str">
        <f>IFERROR(VLOOKUP(D1027,CADA_PROD!D:H,5,0),"")</f>
        <v/>
      </c>
      <c r="F1027" s="169"/>
      <c r="G1027" s="170"/>
      <c r="H1027" s="171"/>
      <c r="I1027" s="172" t="str">
        <f>IF(D1027="","",SUMIFS(MOVI_ENTR!I:I,MOVI_ENTR!D:D,D1027,MOVI_ENTR!O:O,L1027)-SUMIFS(MOVI_SAID!H:H,MOVI_SAID!D:D,D1027,MOVI_SAID!L:L,L1027))</f>
        <v/>
      </c>
      <c r="J1027" s="153" t="str">
        <f>IF(D1027="","",VLOOKUP(D1027,CADA_PROD!D:G,4,0)*H1027)</f>
        <v/>
      </c>
      <c r="K1027" s="14"/>
      <c r="L1027" s="14"/>
      <c r="M1027" s="21"/>
      <c r="N1027" s="21"/>
      <c r="O1027" s="21"/>
      <c r="P1027" s="21"/>
    </row>
    <row r="1028" spans="1:16" s="16" customFormat="1" ht="30" customHeight="1">
      <c r="A1028" s="21"/>
      <c r="B1028" s="21"/>
      <c r="C1028" s="170"/>
      <c r="D1028" s="168"/>
      <c r="E1028" s="154" t="str">
        <f>IFERROR(VLOOKUP(D1028,CADA_PROD!D:H,5,0),"")</f>
        <v/>
      </c>
      <c r="F1028" s="169"/>
      <c r="G1028" s="170"/>
      <c r="H1028" s="171"/>
      <c r="I1028" s="172" t="str">
        <f>IF(D1028="","",SUMIFS(MOVI_ENTR!I:I,MOVI_ENTR!D:D,D1028,MOVI_ENTR!O:O,L1028)-SUMIFS(MOVI_SAID!H:H,MOVI_SAID!D:D,D1028,MOVI_SAID!L:L,L1028))</f>
        <v/>
      </c>
      <c r="J1028" s="153" t="str">
        <f>IF(D1028="","",VLOOKUP(D1028,CADA_PROD!D:G,4,0)*H1028)</f>
        <v/>
      </c>
      <c r="K1028" s="14"/>
      <c r="L1028" s="14"/>
      <c r="M1028" s="21"/>
      <c r="N1028" s="21"/>
      <c r="O1028" s="21"/>
      <c r="P1028" s="21"/>
    </row>
    <row r="1029" spans="1:16" s="16" customFormat="1" ht="30" customHeight="1">
      <c r="A1029" s="21"/>
      <c r="B1029" s="21"/>
      <c r="C1029" s="170"/>
      <c r="D1029" s="168"/>
      <c r="E1029" s="154" t="str">
        <f>IFERROR(VLOOKUP(D1029,CADA_PROD!D:H,5,0),"")</f>
        <v/>
      </c>
      <c r="F1029" s="169"/>
      <c r="G1029" s="170"/>
      <c r="H1029" s="171"/>
      <c r="I1029" s="172" t="str">
        <f>IF(D1029="","",SUMIFS(MOVI_ENTR!I:I,MOVI_ENTR!D:D,D1029,MOVI_ENTR!O:O,L1029)-SUMIFS(MOVI_SAID!H:H,MOVI_SAID!D:D,D1029,MOVI_SAID!L:L,L1029))</f>
        <v/>
      </c>
      <c r="J1029" s="153" t="str">
        <f>IF(D1029="","",VLOOKUP(D1029,CADA_PROD!D:G,4,0)*H1029)</f>
        <v/>
      </c>
      <c r="K1029" s="14"/>
      <c r="L1029" s="14"/>
      <c r="M1029" s="21"/>
      <c r="N1029" s="21"/>
      <c r="O1029" s="21"/>
      <c r="P1029" s="21"/>
    </row>
    <row r="1030" spans="1:16" s="16" customFormat="1" ht="30" customHeight="1">
      <c r="A1030" s="21"/>
      <c r="B1030" s="21"/>
      <c r="C1030" s="170"/>
      <c r="D1030" s="168"/>
      <c r="E1030" s="154" t="str">
        <f>IFERROR(VLOOKUP(D1030,CADA_PROD!D:H,5,0),"")</f>
        <v/>
      </c>
      <c r="F1030" s="169"/>
      <c r="G1030" s="170"/>
      <c r="H1030" s="171"/>
      <c r="I1030" s="172" t="str">
        <f>IF(D1030="","",SUMIFS(MOVI_ENTR!I:I,MOVI_ENTR!D:D,D1030,MOVI_ENTR!O:O,L1030)-SUMIFS(MOVI_SAID!H:H,MOVI_SAID!D:D,D1030,MOVI_SAID!L:L,L1030))</f>
        <v/>
      </c>
      <c r="J1030" s="153" t="str">
        <f>IF(D1030="","",VLOOKUP(D1030,CADA_PROD!D:G,4,0)*H1030)</f>
        <v/>
      </c>
      <c r="K1030" s="14"/>
      <c r="L1030" s="14"/>
      <c r="M1030" s="21"/>
      <c r="N1030" s="21"/>
      <c r="O1030" s="21"/>
      <c r="P1030" s="21"/>
    </row>
    <row r="1031" spans="1:16" s="16" customFormat="1" ht="30" customHeight="1">
      <c r="A1031" s="21"/>
      <c r="B1031" s="21"/>
      <c r="C1031" s="170"/>
      <c r="D1031" s="168"/>
      <c r="E1031" s="154" t="str">
        <f>IFERROR(VLOOKUP(D1031,CADA_PROD!D:H,5,0),"")</f>
        <v/>
      </c>
      <c r="F1031" s="169"/>
      <c r="G1031" s="170"/>
      <c r="H1031" s="171"/>
      <c r="I1031" s="172" t="str">
        <f>IF(D1031="","",SUMIFS(MOVI_ENTR!I:I,MOVI_ENTR!D:D,D1031,MOVI_ENTR!O:O,L1031)-SUMIFS(MOVI_SAID!H:H,MOVI_SAID!D:D,D1031,MOVI_SAID!L:L,L1031))</f>
        <v/>
      </c>
      <c r="J1031" s="153" t="str">
        <f>IF(D1031="","",VLOOKUP(D1031,CADA_PROD!D:G,4,0)*H1031)</f>
        <v/>
      </c>
      <c r="K1031" s="14"/>
      <c r="L1031" s="14"/>
      <c r="M1031" s="21"/>
      <c r="N1031" s="21"/>
      <c r="O1031" s="21"/>
      <c r="P1031" s="21"/>
    </row>
    <row r="1032" spans="1:16" s="16" customFormat="1" ht="30" customHeight="1">
      <c r="A1032" s="21"/>
      <c r="B1032" s="21"/>
      <c r="C1032" s="170"/>
      <c r="D1032" s="168"/>
      <c r="E1032" s="154" t="str">
        <f>IFERROR(VLOOKUP(D1032,CADA_PROD!D:H,5,0),"")</f>
        <v/>
      </c>
      <c r="F1032" s="169"/>
      <c r="G1032" s="170"/>
      <c r="H1032" s="171"/>
      <c r="I1032" s="172" t="str">
        <f>IF(D1032="","",SUMIFS(MOVI_ENTR!I:I,MOVI_ENTR!D:D,D1032,MOVI_ENTR!O:O,L1032)-SUMIFS(MOVI_SAID!H:H,MOVI_SAID!D:D,D1032,MOVI_SAID!L:L,L1032))</f>
        <v/>
      </c>
      <c r="J1032" s="153" t="str">
        <f>IF(D1032="","",VLOOKUP(D1032,CADA_PROD!D:G,4,0)*H1032)</f>
        <v/>
      </c>
      <c r="K1032" s="14"/>
      <c r="L1032" s="14"/>
      <c r="M1032" s="21"/>
      <c r="N1032" s="21"/>
      <c r="O1032" s="21"/>
      <c r="P1032" s="21"/>
    </row>
    <row r="1033" spans="1:16" s="16" customFormat="1" ht="30" customHeight="1">
      <c r="A1033" s="21"/>
      <c r="B1033" s="21"/>
      <c r="C1033" s="170"/>
      <c r="D1033" s="168"/>
      <c r="E1033" s="154" t="str">
        <f>IFERROR(VLOOKUP(D1033,CADA_PROD!D:H,5,0),"")</f>
        <v/>
      </c>
      <c r="F1033" s="169"/>
      <c r="G1033" s="170"/>
      <c r="H1033" s="171"/>
      <c r="I1033" s="172" t="str">
        <f>IF(D1033="","",SUMIFS(MOVI_ENTR!I:I,MOVI_ENTR!D:D,D1033,MOVI_ENTR!O:O,L1033)-SUMIFS(MOVI_SAID!H:H,MOVI_SAID!D:D,D1033,MOVI_SAID!L:L,L1033))</f>
        <v/>
      </c>
      <c r="J1033" s="153" t="str">
        <f>IF(D1033="","",VLOOKUP(D1033,CADA_PROD!D:G,4,0)*H1033)</f>
        <v/>
      </c>
      <c r="K1033" s="14"/>
      <c r="L1033" s="14"/>
      <c r="M1033" s="21"/>
      <c r="N1033" s="21"/>
      <c r="O1033" s="21"/>
      <c r="P1033" s="21"/>
    </row>
    <row r="1034" spans="1:16" s="16" customFormat="1" ht="30" customHeight="1">
      <c r="A1034" s="21"/>
      <c r="B1034" s="21"/>
      <c r="C1034" s="170"/>
      <c r="D1034" s="168"/>
      <c r="E1034" s="154" t="str">
        <f>IFERROR(VLOOKUP(D1034,CADA_PROD!D:H,5,0),"")</f>
        <v/>
      </c>
      <c r="F1034" s="169"/>
      <c r="G1034" s="170"/>
      <c r="H1034" s="171"/>
      <c r="I1034" s="172" t="str">
        <f>IF(D1034="","",SUMIFS(MOVI_ENTR!I:I,MOVI_ENTR!D:D,D1034,MOVI_ENTR!O:O,L1034)-SUMIFS(MOVI_SAID!H:H,MOVI_SAID!D:D,D1034,MOVI_SAID!L:L,L1034))</f>
        <v/>
      </c>
      <c r="J1034" s="153" t="str">
        <f>IF(D1034="","",VLOOKUP(D1034,CADA_PROD!D:G,4,0)*H1034)</f>
        <v/>
      </c>
      <c r="K1034" s="14"/>
      <c r="L1034" s="14"/>
      <c r="M1034" s="21"/>
      <c r="N1034" s="21"/>
      <c r="O1034" s="21"/>
      <c r="P1034" s="21"/>
    </row>
    <row r="1035" spans="1:16" s="16" customFormat="1" ht="30" customHeight="1">
      <c r="A1035" s="21"/>
      <c r="B1035" s="21"/>
      <c r="C1035" s="170"/>
      <c r="D1035" s="168"/>
      <c r="E1035" s="154" t="str">
        <f>IFERROR(VLOOKUP(D1035,CADA_PROD!D:H,5,0),"")</f>
        <v/>
      </c>
      <c r="F1035" s="169"/>
      <c r="G1035" s="170"/>
      <c r="H1035" s="171"/>
      <c r="I1035" s="172" t="str">
        <f>IF(D1035="","",SUMIFS(MOVI_ENTR!I:I,MOVI_ENTR!D:D,D1035,MOVI_ENTR!O:O,L1035)-SUMIFS(MOVI_SAID!H:H,MOVI_SAID!D:D,D1035,MOVI_SAID!L:L,L1035))</f>
        <v/>
      </c>
      <c r="J1035" s="153" t="str">
        <f>IF(D1035="","",VLOOKUP(D1035,CADA_PROD!D:G,4,0)*H1035)</f>
        <v/>
      </c>
      <c r="K1035" s="14"/>
      <c r="L1035" s="14"/>
      <c r="M1035" s="21"/>
      <c r="N1035" s="21"/>
      <c r="O1035" s="21"/>
      <c r="P1035" s="21"/>
    </row>
    <row r="1036" spans="1:16" s="16" customFormat="1" ht="30" customHeight="1">
      <c r="A1036" s="21"/>
      <c r="B1036" s="21"/>
      <c r="C1036" s="170"/>
      <c r="D1036" s="168"/>
      <c r="E1036" s="154" t="str">
        <f>IFERROR(VLOOKUP(D1036,CADA_PROD!D:H,5,0),"")</f>
        <v/>
      </c>
      <c r="F1036" s="169"/>
      <c r="G1036" s="170"/>
      <c r="H1036" s="171"/>
      <c r="I1036" s="172" t="str">
        <f>IF(D1036="","",SUMIFS(MOVI_ENTR!I:I,MOVI_ENTR!D:D,D1036,MOVI_ENTR!O:O,L1036)-SUMIFS(MOVI_SAID!H:H,MOVI_SAID!D:D,D1036,MOVI_SAID!L:L,L1036))</f>
        <v/>
      </c>
      <c r="J1036" s="153" t="str">
        <f>IF(D1036="","",VLOOKUP(D1036,CADA_PROD!D:G,4,0)*H1036)</f>
        <v/>
      </c>
      <c r="K1036" s="14"/>
      <c r="L1036" s="14"/>
      <c r="M1036" s="21"/>
      <c r="N1036" s="21"/>
      <c r="O1036" s="21"/>
      <c r="P1036" s="21"/>
    </row>
    <row r="1037" spans="1:16" s="16" customFormat="1" ht="30" customHeight="1">
      <c r="A1037" s="21"/>
      <c r="B1037" s="21"/>
      <c r="C1037" s="170"/>
      <c r="D1037" s="168"/>
      <c r="E1037" s="154" t="str">
        <f>IFERROR(VLOOKUP(D1037,CADA_PROD!D:H,5,0),"")</f>
        <v/>
      </c>
      <c r="F1037" s="169"/>
      <c r="G1037" s="170"/>
      <c r="H1037" s="171"/>
      <c r="I1037" s="172" t="str">
        <f>IF(D1037="","",SUMIFS(MOVI_ENTR!I:I,MOVI_ENTR!D:D,D1037,MOVI_ENTR!O:O,L1037)-SUMIFS(MOVI_SAID!H:H,MOVI_SAID!D:D,D1037,MOVI_SAID!L:L,L1037))</f>
        <v/>
      </c>
      <c r="J1037" s="153" t="str">
        <f>IF(D1037="","",VLOOKUP(D1037,CADA_PROD!D:G,4,0)*H1037)</f>
        <v/>
      </c>
      <c r="K1037" s="14"/>
      <c r="L1037" s="14"/>
      <c r="M1037" s="21"/>
      <c r="N1037" s="21"/>
      <c r="O1037" s="21"/>
      <c r="P1037" s="21"/>
    </row>
    <row r="1038" spans="1:16" s="16" customFormat="1" ht="30" customHeight="1">
      <c r="A1038" s="21"/>
      <c r="B1038" s="21"/>
      <c r="C1038" s="170"/>
      <c r="D1038" s="168"/>
      <c r="E1038" s="154" t="str">
        <f>IFERROR(VLOOKUP(D1038,CADA_PROD!D:H,5,0),"")</f>
        <v/>
      </c>
      <c r="F1038" s="169"/>
      <c r="G1038" s="170"/>
      <c r="H1038" s="171"/>
      <c r="I1038" s="172" t="str">
        <f>IF(D1038="","",SUMIFS(MOVI_ENTR!I:I,MOVI_ENTR!D:D,D1038,MOVI_ENTR!O:O,L1038)-SUMIFS(MOVI_SAID!H:H,MOVI_SAID!D:D,D1038,MOVI_SAID!L:L,L1038))</f>
        <v/>
      </c>
      <c r="J1038" s="153" t="str">
        <f>IF(D1038="","",VLOOKUP(D1038,CADA_PROD!D:G,4,0)*H1038)</f>
        <v/>
      </c>
      <c r="K1038" s="14"/>
      <c r="L1038" s="14"/>
      <c r="M1038" s="21"/>
      <c r="N1038" s="21"/>
      <c r="O1038" s="21"/>
      <c r="P1038" s="21"/>
    </row>
    <row r="1039" spans="1:16" s="16" customFormat="1" ht="30" customHeight="1">
      <c r="A1039" s="21"/>
      <c r="B1039" s="21"/>
      <c r="C1039" s="170"/>
      <c r="D1039" s="168"/>
      <c r="E1039" s="154" t="str">
        <f>IFERROR(VLOOKUP(D1039,CADA_PROD!D:H,5,0),"")</f>
        <v/>
      </c>
      <c r="F1039" s="169"/>
      <c r="G1039" s="170"/>
      <c r="H1039" s="171"/>
      <c r="I1039" s="172" t="str">
        <f>IF(D1039="","",SUMIFS(MOVI_ENTR!I:I,MOVI_ENTR!D:D,D1039,MOVI_ENTR!O:O,L1039)-SUMIFS(MOVI_SAID!H:H,MOVI_SAID!D:D,D1039,MOVI_SAID!L:L,L1039))</f>
        <v/>
      </c>
      <c r="J1039" s="153" t="str">
        <f>IF(D1039="","",VLOOKUP(D1039,CADA_PROD!D:G,4,0)*H1039)</f>
        <v/>
      </c>
      <c r="K1039" s="14"/>
      <c r="L1039" s="14"/>
      <c r="M1039" s="21"/>
      <c r="N1039" s="21"/>
      <c r="O1039" s="21"/>
      <c r="P1039" s="21"/>
    </row>
    <row r="1040" spans="1:16" s="16" customFormat="1" ht="30" customHeight="1">
      <c r="A1040" s="21"/>
      <c r="B1040" s="21"/>
      <c r="C1040" s="170"/>
      <c r="D1040" s="168"/>
      <c r="E1040" s="154" t="str">
        <f>IFERROR(VLOOKUP(D1040,CADA_PROD!D:H,5,0),"")</f>
        <v/>
      </c>
      <c r="F1040" s="169"/>
      <c r="G1040" s="170"/>
      <c r="H1040" s="171"/>
      <c r="I1040" s="172" t="str">
        <f>IF(D1040="","",SUMIFS(MOVI_ENTR!I:I,MOVI_ENTR!D:D,D1040,MOVI_ENTR!O:O,L1040)-SUMIFS(MOVI_SAID!H:H,MOVI_SAID!D:D,D1040,MOVI_SAID!L:L,L1040))</f>
        <v/>
      </c>
      <c r="J1040" s="153" t="str">
        <f>IF(D1040="","",VLOOKUP(D1040,CADA_PROD!D:G,4,0)*H1040)</f>
        <v/>
      </c>
      <c r="K1040" s="14"/>
      <c r="L1040" s="14"/>
      <c r="M1040" s="21"/>
      <c r="N1040" s="21"/>
      <c r="O1040" s="21"/>
      <c r="P1040" s="21"/>
    </row>
    <row r="1041" spans="1:16" s="16" customFormat="1" ht="30" customHeight="1">
      <c r="A1041" s="21"/>
      <c r="B1041" s="21"/>
      <c r="C1041" s="170"/>
      <c r="D1041" s="168"/>
      <c r="E1041" s="154" t="str">
        <f>IFERROR(VLOOKUP(D1041,CADA_PROD!D:H,5,0),"")</f>
        <v/>
      </c>
      <c r="F1041" s="169"/>
      <c r="G1041" s="170"/>
      <c r="H1041" s="171"/>
      <c r="I1041" s="172" t="str">
        <f>IF(D1041="","",SUMIFS(MOVI_ENTR!I:I,MOVI_ENTR!D:D,D1041,MOVI_ENTR!O:O,L1041)-SUMIFS(MOVI_SAID!H:H,MOVI_SAID!D:D,D1041,MOVI_SAID!L:L,L1041))</f>
        <v/>
      </c>
      <c r="J1041" s="153" t="str">
        <f>IF(D1041="","",VLOOKUP(D1041,CADA_PROD!D:G,4,0)*H1041)</f>
        <v/>
      </c>
      <c r="K1041" s="14"/>
      <c r="L1041" s="14"/>
      <c r="M1041" s="21"/>
      <c r="N1041" s="21"/>
      <c r="O1041" s="21"/>
      <c r="P1041" s="21"/>
    </row>
    <row r="1042" spans="1:16" s="16" customFormat="1" ht="30" customHeight="1">
      <c r="A1042" s="21"/>
      <c r="B1042" s="21"/>
      <c r="C1042" s="170"/>
      <c r="D1042" s="168"/>
      <c r="E1042" s="154" t="str">
        <f>IFERROR(VLOOKUP(D1042,CADA_PROD!D:H,5,0),"")</f>
        <v/>
      </c>
      <c r="F1042" s="169"/>
      <c r="G1042" s="170"/>
      <c r="H1042" s="171"/>
      <c r="I1042" s="172" t="str">
        <f>IF(D1042="","",SUMIFS(MOVI_ENTR!I:I,MOVI_ENTR!D:D,D1042,MOVI_ENTR!O:O,L1042)-SUMIFS(MOVI_SAID!H:H,MOVI_SAID!D:D,D1042,MOVI_SAID!L:L,L1042))</f>
        <v/>
      </c>
      <c r="J1042" s="153" t="str">
        <f>IF(D1042="","",VLOOKUP(D1042,CADA_PROD!D:G,4,0)*H1042)</f>
        <v/>
      </c>
      <c r="K1042" s="14"/>
      <c r="L1042" s="14"/>
      <c r="M1042" s="21"/>
      <c r="N1042" s="21"/>
      <c r="O1042" s="21"/>
      <c r="P1042" s="21"/>
    </row>
    <row r="1043" spans="1:16" s="16" customFormat="1" ht="30" customHeight="1">
      <c r="A1043" s="21"/>
      <c r="B1043" s="21"/>
      <c r="C1043" s="170"/>
      <c r="D1043" s="168"/>
      <c r="E1043" s="154" t="str">
        <f>IFERROR(VLOOKUP(D1043,CADA_PROD!D:H,5,0),"")</f>
        <v/>
      </c>
      <c r="F1043" s="169"/>
      <c r="G1043" s="170"/>
      <c r="H1043" s="171"/>
      <c r="I1043" s="172" t="str">
        <f>IF(D1043="","",SUMIFS(MOVI_ENTR!I:I,MOVI_ENTR!D:D,D1043,MOVI_ENTR!O:O,L1043)-SUMIFS(MOVI_SAID!H:H,MOVI_SAID!D:D,D1043,MOVI_SAID!L:L,L1043))</f>
        <v/>
      </c>
      <c r="J1043" s="153" t="str">
        <f>IF(D1043="","",VLOOKUP(D1043,CADA_PROD!D:G,4,0)*H1043)</f>
        <v/>
      </c>
      <c r="K1043" s="14"/>
      <c r="L1043" s="14"/>
      <c r="M1043" s="21"/>
      <c r="N1043" s="21"/>
      <c r="O1043" s="21"/>
      <c r="P1043" s="21"/>
    </row>
    <row r="1044" spans="1:16" s="16" customFormat="1" ht="30" customHeight="1">
      <c r="A1044" s="21"/>
      <c r="B1044" s="21"/>
      <c r="C1044" s="170"/>
      <c r="D1044" s="168"/>
      <c r="E1044" s="154" t="str">
        <f>IFERROR(VLOOKUP(D1044,CADA_PROD!D:H,5,0),"")</f>
        <v/>
      </c>
      <c r="F1044" s="169"/>
      <c r="G1044" s="170"/>
      <c r="H1044" s="171"/>
      <c r="I1044" s="172" t="str">
        <f>IF(D1044="","",SUMIFS(MOVI_ENTR!I:I,MOVI_ENTR!D:D,D1044,MOVI_ENTR!O:O,L1044)-SUMIFS(MOVI_SAID!H:H,MOVI_SAID!D:D,D1044,MOVI_SAID!L:L,L1044))</f>
        <v/>
      </c>
      <c r="J1044" s="153" t="str">
        <f>IF(D1044="","",VLOOKUP(D1044,CADA_PROD!D:G,4,0)*H1044)</f>
        <v/>
      </c>
      <c r="K1044" s="14"/>
      <c r="L1044" s="14"/>
      <c r="M1044" s="21"/>
      <c r="N1044" s="21"/>
      <c r="O1044" s="21"/>
      <c r="P1044" s="21"/>
    </row>
    <row r="1045" spans="1:16" s="16" customFormat="1" ht="30" customHeight="1">
      <c r="A1045" s="21"/>
      <c r="B1045" s="21"/>
      <c r="C1045" s="170"/>
      <c r="D1045" s="168"/>
      <c r="E1045" s="154" t="str">
        <f>IFERROR(VLOOKUP(D1045,CADA_PROD!D:H,5,0),"")</f>
        <v/>
      </c>
      <c r="F1045" s="169"/>
      <c r="G1045" s="170"/>
      <c r="H1045" s="171"/>
      <c r="I1045" s="172" t="str">
        <f>IF(D1045="","",SUMIFS(MOVI_ENTR!I:I,MOVI_ENTR!D:D,D1045,MOVI_ENTR!O:O,L1045)-SUMIFS(MOVI_SAID!H:H,MOVI_SAID!D:D,D1045,MOVI_SAID!L:L,L1045))</f>
        <v/>
      </c>
      <c r="J1045" s="153" t="str">
        <f>IF(D1045="","",VLOOKUP(D1045,CADA_PROD!D:G,4,0)*H1045)</f>
        <v/>
      </c>
      <c r="K1045" s="14"/>
      <c r="L1045" s="14"/>
      <c r="M1045" s="21"/>
      <c r="N1045" s="21"/>
      <c r="O1045" s="21"/>
      <c r="P1045" s="21"/>
    </row>
    <row r="1046" spans="1:16" s="16" customFormat="1" ht="30" customHeight="1">
      <c r="A1046" s="21"/>
      <c r="B1046" s="21"/>
      <c r="C1046" s="170"/>
      <c r="D1046" s="168"/>
      <c r="E1046" s="154" t="str">
        <f>IFERROR(VLOOKUP(D1046,CADA_PROD!D:H,5,0),"")</f>
        <v/>
      </c>
      <c r="F1046" s="169"/>
      <c r="G1046" s="170"/>
      <c r="H1046" s="171"/>
      <c r="I1046" s="172" t="str">
        <f>IF(D1046="","",SUMIFS(MOVI_ENTR!I:I,MOVI_ENTR!D:D,D1046,MOVI_ENTR!O:O,L1046)-SUMIFS(MOVI_SAID!H:H,MOVI_SAID!D:D,D1046,MOVI_SAID!L:L,L1046))</f>
        <v/>
      </c>
      <c r="J1046" s="153" t="str">
        <f>IF(D1046="","",VLOOKUP(D1046,CADA_PROD!D:G,4,0)*H1046)</f>
        <v/>
      </c>
      <c r="K1046" s="14"/>
      <c r="L1046" s="14"/>
      <c r="M1046" s="21"/>
      <c r="N1046" s="21"/>
      <c r="O1046" s="21"/>
      <c r="P1046" s="21"/>
    </row>
    <row r="1047" spans="1:16" s="16" customFormat="1" ht="30" customHeight="1">
      <c r="A1047" s="21"/>
      <c r="B1047" s="21"/>
      <c r="C1047" s="170"/>
      <c r="D1047" s="168"/>
      <c r="E1047" s="154" t="str">
        <f>IFERROR(VLOOKUP(D1047,CADA_PROD!D:H,5,0),"")</f>
        <v/>
      </c>
      <c r="F1047" s="169"/>
      <c r="G1047" s="170"/>
      <c r="H1047" s="171"/>
      <c r="I1047" s="172" t="str">
        <f>IF(D1047="","",SUMIFS(MOVI_ENTR!I:I,MOVI_ENTR!D:D,D1047,MOVI_ENTR!O:O,L1047)-SUMIFS(MOVI_SAID!H:H,MOVI_SAID!D:D,D1047,MOVI_SAID!L:L,L1047))</f>
        <v/>
      </c>
      <c r="J1047" s="153" t="str">
        <f>IF(D1047="","",VLOOKUP(D1047,CADA_PROD!D:G,4,0)*H1047)</f>
        <v/>
      </c>
      <c r="K1047" s="14"/>
      <c r="L1047" s="14"/>
      <c r="M1047" s="21"/>
      <c r="N1047" s="21"/>
      <c r="O1047" s="21"/>
      <c r="P1047" s="21"/>
    </row>
    <row r="1048" spans="1:16" s="16" customFormat="1" ht="30" customHeight="1">
      <c r="A1048" s="21"/>
      <c r="B1048" s="21"/>
      <c r="C1048" s="170"/>
      <c r="D1048" s="168"/>
      <c r="E1048" s="154" t="str">
        <f>IFERROR(VLOOKUP(D1048,CADA_PROD!D:H,5,0),"")</f>
        <v/>
      </c>
      <c r="F1048" s="169"/>
      <c r="G1048" s="170"/>
      <c r="H1048" s="171"/>
      <c r="I1048" s="172" t="str">
        <f>IF(D1048="","",SUMIFS(MOVI_ENTR!I:I,MOVI_ENTR!D:D,D1048,MOVI_ENTR!O:O,L1048)-SUMIFS(MOVI_SAID!H:H,MOVI_SAID!D:D,D1048,MOVI_SAID!L:L,L1048))</f>
        <v/>
      </c>
      <c r="J1048" s="153" t="str">
        <f>IF(D1048="","",VLOOKUP(D1048,CADA_PROD!D:G,4,0)*H1048)</f>
        <v/>
      </c>
      <c r="K1048" s="14"/>
      <c r="L1048" s="14"/>
      <c r="M1048" s="21"/>
      <c r="N1048" s="21"/>
      <c r="O1048" s="21"/>
      <c r="P1048" s="21"/>
    </row>
    <row r="1049" spans="1:16" s="16" customFormat="1" ht="30" customHeight="1">
      <c r="A1049" s="21"/>
      <c r="B1049" s="21"/>
      <c r="C1049" s="170"/>
      <c r="D1049" s="168"/>
      <c r="E1049" s="154" t="str">
        <f>IFERROR(VLOOKUP(D1049,CADA_PROD!D:H,5,0),"")</f>
        <v/>
      </c>
      <c r="F1049" s="169"/>
      <c r="G1049" s="170"/>
      <c r="H1049" s="171"/>
      <c r="I1049" s="172" t="str">
        <f>IF(D1049="","",SUMIFS(MOVI_ENTR!I:I,MOVI_ENTR!D:D,D1049,MOVI_ENTR!O:O,L1049)-SUMIFS(MOVI_SAID!H:H,MOVI_SAID!D:D,D1049,MOVI_SAID!L:L,L1049))</f>
        <v/>
      </c>
      <c r="J1049" s="153" t="str">
        <f>IF(D1049="","",VLOOKUP(D1049,CADA_PROD!D:G,4,0)*H1049)</f>
        <v/>
      </c>
      <c r="K1049" s="14"/>
      <c r="L1049" s="14"/>
      <c r="M1049" s="21"/>
      <c r="N1049" s="21"/>
      <c r="O1049" s="21"/>
      <c r="P1049" s="21"/>
    </row>
    <row r="1050" spans="1:16" s="16" customFormat="1" ht="30" customHeight="1">
      <c r="A1050" s="21"/>
      <c r="B1050" s="21"/>
      <c r="C1050" s="170"/>
      <c r="D1050" s="168"/>
      <c r="E1050" s="154" t="str">
        <f>IFERROR(VLOOKUP(D1050,CADA_PROD!D:H,5,0),"")</f>
        <v/>
      </c>
      <c r="F1050" s="169"/>
      <c r="G1050" s="170"/>
      <c r="H1050" s="171"/>
      <c r="I1050" s="172" t="str">
        <f>IF(D1050="","",SUMIFS(MOVI_ENTR!I:I,MOVI_ENTR!D:D,D1050,MOVI_ENTR!O:O,L1050)-SUMIFS(MOVI_SAID!H:H,MOVI_SAID!D:D,D1050,MOVI_SAID!L:L,L1050))</f>
        <v/>
      </c>
      <c r="J1050" s="153" t="str">
        <f>IF(D1050="","",VLOOKUP(D1050,CADA_PROD!D:G,4,0)*H1050)</f>
        <v/>
      </c>
      <c r="K1050" s="14"/>
      <c r="L1050" s="14"/>
      <c r="M1050" s="21"/>
      <c r="N1050" s="21"/>
      <c r="O1050" s="21"/>
      <c r="P1050" s="21"/>
    </row>
    <row r="1051" spans="1:16" s="16" customFormat="1" ht="30" customHeight="1">
      <c r="A1051" s="21"/>
      <c r="B1051" s="21"/>
      <c r="C1051" s="170"/>
      <c r="D1051" s="168"/>
      <c r="E1051" s="154" t="str">
        <f>IFERROR(VLOOKUP(D1051,CADA_PROD!D:H,5,0),"")</f>
        <v/>
      </c>
      <c r="F1051" s="169"/>
      <c r="G1051" s="170"/>
      <c r="H1051" s="171"/>
      <c r="I1051" s="172" t="str">
        <f>IF(D1051="","",SUMIFS(MOVI_ENTR!I:I,MOVI_ENTR!D:D,D1051,MOVI_ENTR!O:O,L1051)-SUMIFS(MOVI_SAID!H:H,MOVI_SAID!D:D,D1051,MOVI_SAID!L:L,L1051))</f>
        <v/>
      </c>
      <c r="J1051" s="153" t="str">
        <f>IF(D1051="","",VLOOKUP(D1051,CADA_PROD!D:G,4,0)*H1051)</f>
        <v/>
      </c>
      <c r="K1051" s="14"/>
      <c r="L1051" s="14"/>
      <c r="M1051" s="21"/>
      <c r="N1051" s="21"/>
      <c r="O1051" s="21"/>
      <c r="P1051" s="21"/>
    </row>
    <row r="1052" spans="1:16" s="16" customFormat="1" ht="30" customHeight="1">
      <c r="A1052" s="21"/>
      <c r="B1052" s="21"/>
      <c r="C1052" s="170"/>
      <c r="D1052" s="168"/>
      <c r="E1052" s="154" t="str">
        <f>IFERROR(VLOOKUP(D1052,CADA_PROD!D:H,5,0),"")</f>
        <v/>
      </c>
      <c r="F1052" s="169"/>
      <c r="G1052" s="170"/>
      <c r="H1052" s="171"/>
      <c r="I1052" s="172" t="str">
        <f>IF(D1052="","",SUMIFS(MOVI_ENTR!I:I,MOVI_ENTR!D:D,D1052,MOVI_ENTR!O:O,L1052)-SUMIFS(MOVI_SAID!H:H,MOVI_SAID!D:D,D1052,MOVI_SAID!L:L,L1052))</f>
        <v/>
      </c>
      <c r="J1052" s="153" t="str">
        <f>IF(D1052="","",VLOOKUP(D1052,CADA_PROD!D:G,4,0)*H1052)</f>
        <v/>
      </c>
      <c r="K1052" s="14"/>
      <c r="L1052" s="14"/>
      <c r="M1052" s="21"/>
      <c r="N1052" s="21"/>
      <c r="O1052" s="21"/>
      <c r="P1052" s="21"/>
    </row>
    <row r="1053" spans="1:16" s="16" customFormat="1" ht="30" customHeight="1">
      <c r="A1053" s="21"/>
      <c r="B1053" s="21"/>
      <c r="C1053" s="170"/>
      <c r="D1053" s="168"/>
      <c r="E1053" s="154" t="str">
        <f>IFERROR(VLOOKUP(D1053,CADA_PROD!D:H,5,0),"")</f>
        <v/>
      </c>
      <c r="F1053" s="169"/>
      <c r="G1053" s="170"/>
      <c r="H1053" s="171"/>
      <c r="I1053" s="172" t="str">
        <f>IF(D1053="","",SUMIFS(MOVI_ENTR!I:I,MOVI_ENTR!D:D,D1053,MOVI_ENTR!O:O,L1053)-SUMIFS(MOVI_SAID!H:H,MOVI_SAID!D:D,D1053,MOVI_SAID!L:L,L1053))</f>
        <v/>
      </c>
      <c r="J1053" s="153" t="str">
        <f>IF(D1053="","",VLOOKUP(D1053,CADA_PROD!D:G,4,0)*H1053)</f>
        <v/>
      </c>
      <c r="K1053" s="14"/>
      <c r="L1053" s="14"/>
      <c r="M1053" s="21"/>
      <c r="N1053" s="21"/>
      <c r="O1053" s="21"/>
      <c r="P1053" s="21"/>
    </row>
    <row r="1054" spans="1:16" s="16" customFormat="1" ht="30" customHeight="1">
      <c r="A1054" s="21"/>
      <c r="B1054" s="21"/>
      <c r="C1054" s="170"/>
      <c r="D1054" s="168"/>
      <c r="E1054" s="154" t="str">
        <f>IFERROR(VLOOKUP(D1054,CADA_PROD!D:H,5,0),"")</f>
        <v/>
      </c>
      <c r="F1054" s="169"/>
      <c r="G1054" s="170"/>
      <c r="H1054" s="171"/>
      <c r="I1054" s="172" t="str">
        <f>IF(D1054="","",SUMIFS(MOVI_ENTR!I:I,MOVI_ENTR!D:D,D1054,MOVI_ENTR!O:O,L1054)-SUMIFS(MOVI_SAID!H:H,MOVI_SAID!D:D,D1054,MOVI_SAID!L:L,L1054))</f>
        <v/>
      </c>
      <c r="J1054" s="153" t="str">
        <f>IF(D1054="","",VLOOKUP(D1054,CADA_PROD!D:G,4,0)*H1054)</f>
        <v/>
      </c>
      <c r="K1054" s="14"/>
      <c r="L1054" s="14"/>
      <c r="M1054" s="21"/>
      <c r="N1054" s="21"/>
      <c r="O1054" s="21"/>
      <c r="P1054" s="21"/>
    </row>
    <row r="1055" spans="1:16" s="16" customFormat="1" ht="30" customHeight="1">
      <c r="A1055" s="21"/>
      <c r="B1055" s="21"/>
      <c r="C1055" s="170"/>
      <c r="D1055" s="168"/>
      <c r="E1055" s="154" t="str">
        <f>IFERROR(VLOOKUP(D1055,CADA_PROD!D:H,5,0),"")</f>
        <v/>
      </c>
      <c r="F1055" s="169"/>
      <c r="G1055" s="170"/>
      <c r="H1055" s="171"/>
      <c r="I1055" s="172" t="str">
        <f>IF(D1055="","",SUMIFS(MOVI_ENTR!I:I,MOVI_ENTR!D:D,D1055,MOVI_ENTR!O:O,L1055)-SUMIFS(MOVI_SAID!H:H,MOVI_SAID!D:D,D1055,MOVI_SAID!L:L,L1055))</f>
        <v/>
      </c>
      <c r="J1055" s="153" t="str">
        <f>IF(D1055="","",VLOOKUP(D1055,CADA_PROD!D:G,4,0)*H1055)</f>
        <v/>
      </c>
      <c r="K1055" s="14"/>
      <c r="L1055" s="14"/>
      <c r="M1055" s="21"/>
      <c r="N1055" s="21"/>
      <c r="O1055" s="21"/>
      <c r="P1055" s="21"/>
    </row>
    <row r="1056" spans="1:16" s="16" customFormat="1" ht="30" customHeight="1">
      <c r="A1056" s="21"/>
      <c r="B1056" s="21"/>
      <c r="C1056" s="170"/>
      <c r="D1056" s="168"/>
      <c r="E1056" s="154" t="str">
        <f>IFERROR(VLOOKUP(D1056,CADA_PROD!D:H,5,0),"")</f>
        <v/>
      </c>
      <c r="F1056" s="169"/>
      <c r="G1056" s="170"/>
      <c r="H1056" s="171"/>
      <c r="I1056" s="172" t="str">
        <f>IF(D1056="","",SUMIFS(MOVI_ENTR!I:I,MOVI_ENTR!D:D,D1056,MOVI_ENTR!O:O,L1056)-SUMIFS(MOVI_SAID!H:H,MOVI_SAID!D:D,D1056,MOVI_SAID!L:L,L1056))</f>
        <v/>
      </c>
      <c r="J1056" s="153" t="str">
        <f>IF(D1056="","",VLOOKUP(D1056,CADA_PROD!D:G,4,0)*H1056)</f>
        <v/>
      </c>
      <c r="K1056" s="14"/>
      <c r="L1056" s="14"/>
      <c r="M1056" s="21"/>
      <c r="N1056" s="21"/>
      <c r="O1056" s="21"/>
      <c r="P1056" s="21"/>
    </row>
    <row r="1057" spans="1:16" s="16" customFormat="1" ht="30" customHeight="1">
      <c r="A1057" s="21"/>
      <c r="B1057" s="21"/>
      <c r="C1057" s="170"/>
      <c r="D1057" s="168"/>
      <c r="E1057" s="154" t="str">
        <f>IFERROR(VLOOKUP(D1057,CADA_PROD!D:H,5,0),"")</f>
        <v/>
      </c>
      <c r="F1057" s="169"/>
      <c r="G1057" s="170"/>
      <c r="H1057" s="171"/>
      <c r="I1057" s="172" t="str">
        <f>IF(D1057="","",SUMIFS(MOVI_ENTR!I:I,MOVI_ENTR!D:D,D1057,MOVI_ENTR!O:O,L1057)-SUMIFS(MOVI_SAID!H:H,MOVI_SAID!D:D,D1057,MOVI_SAID!L:L,L1057))</f>
        <v/>
      </c>
      <c r="J1057" s="153" t="str">
        <f>IF(D1057="","",VLOOKUP(D1057,CADA_PROD!D:G,4,0)*H1057)</f>
        <v/>
      </c>
      <c r="K1057" s="14"/>
      <c r="L1057" s="14"/>
      <c r="M1057" s="21"/>
      <c r="N1057" s="21"/>
      <c r="O1057" s="21"/>
      <c r="P1057" s="21"/>
    </row>
    <row r="1058" spans="1:16" s="16" customFormat="1" ht="30" customHeight="1">
      <c r="A1058" s="21"/>
      <c r="B1058" s="21"/>
      <c r="C1058" s="170"/>
      <c r="D1058" s="168"/>
      <c r="E1058" s="154" t="str">
        <f>IFERROR(VLOOKUP(D1058,CADA_PROD!D:H,5,0),"")</f>
        <v/>
      </c>
      <c r="F1058" s="169"/>
      <c r="G1058" s="170"/>
      <c r="H1058" s="171"/>
      <c r="I1058" s="172" t="str">
        <f>IF(D1058="","",SUMIFS(MOVI_ENTR!I:I,MOVI_ENTR!D:D,D1058,MOVI_ENTR!O:O,L1058)-SUMIFS(MOVI_SAID!H:H,MOVI_SAID!D:D,D1058,MOVI_SAID!L:L,L1058))</f>
        <v/>
      </c>
      <c r="J1058" s="153" t="str">
        <f>IF(D1058="","",VLOOKUP(D1058,CADA_PROD!D:G,4,0)*H1058)</f>
        <v/>
      </c>
      <c r="K1058" s="14"/>
      <c r="L1058" s="14"/>
      <c r="M1058" s="21"/>
      <c r="N1058" s="21"/>
      <c r="O1058" s="21"/>
      <c r="P1058" s="21"/>
    </row>
    <row r="1059" spans="1:16" s="16" customFormat="1" ht="30" customHeight="1">
      <c r="A1059" s="21"/>
      <c r="B1059" s="21"/>
      <c r="C1059" s="170"/>
      <c r="D1059" s="168"/>
      <c r="E1059" s="154" t="str">
        <f>IFERROR(VLOOKUP(D1059,CADA_PROD!D:H,5,0),"")</f>
        <v/>
      </c>
      <c r="F1059" s="169"/>
      <c r="G1059" s="170"/>
      <c r="H1059" s="171"/>
      <c r="I1059" s="172" t="str">
        <f>IF(D1059="","",SUMIFS(MOVI_ENTR!I:I,MOVI_ENTR!D:D,D1059,MOVI_ENTR!O:O,L1059)-SUMIFS(MOVI_SAID!H:H,MOVI_SAID!D:D,D1059,MOVI_SAID!L:L,L1059))</f>
        <v/>
      </c>
      <c r="J1059" s="153" t="str">
        <f>IF(D1059="","",VLOOKUP(D1059,CADA_PROD!D:G,4,0)*H1059)</f>
        <v/>
      </c>
      <c r="K1059" s="14"/>
      <c r="L1059" s="14"/>
      <c r="M1059" s="21"/>
      <c r="N1059" s="21"/>
      <c r="O1059" s="21"/>
      <c r="P1059" s="21"/>
    </row>
    <row r="1060" spans="1:16" s="16" customFormat="1" ht="30" customHeight="1">
      <c r="A1060" s="21"/>
      <c r="B1060" s="21"/>
      <c r="C1060" s="170"/>
      <c r="D1060" s="168"/>
      <c r="E1060" s="154" t="str">
        <f>IFERROR(VLOOKUP(D1060,CADA_PROD!D:H,5,0),"")</f>
        <v/>
      </c>
      <c r="F1060" s="169"/>
      <c r="G1060" s="170"/>
      <c r="H1060" s="171"/>
      <c r="I1060" s="172" t="str">
        <f>IF(D1060="","",SUMIFS(MOVI_ENTR!I:I,MOVI_ENTR!D:D,D1060,MOVI_ENTR!O:O,L1060)-SUMIFS(MOVI_SAID!H:H,MOVI_SAID!D:D,D1060,MOVI_SAID!L:L,L1060))</f>
        <v/>
      </c>
      <c r="J1060" s="153" t="str">
        <f>IF(D1060="","",VLOOKUP(D1060,CADA_PROD!D:G,4,0)*H1060)</f>
        <v/>
      </c>
      <c r="K1060" s="14"/>
      <c r="L1060" s="14"/>
      <c r="M1060" s="21"/>
      <c r="N1060" s="21"/>
      <c r="O1060" s="21"/>
      <c r="P1060" s="21"/>
    </row>
    <row r="1061" spans="1:16" s="16" customFormat="1" ht="30" customHeight="1">
      <c r="A1061" s="21"/>
      <c r="B1061" s="21"/>
      <c r="C1061" s="170"/>
      <c r="D1061" s="168"/>
      <c r="E1061" s="154" t="str">
        <f>IFERROR(VLOOKUP(D1061,CADA_PROD!D:H,5,0),"")</f>
        <v/>
      </c>
      <c r="F1061" s="169"/>
      <c r="G1061" s="170"/>
      <c r="H1061" s="171"/>
      <c r="I1061" s="172" t="str">
        <f>IF(D1061="","",SUMIFS(MOVI_ENTR!I:I,MOVI_ENTR!D:D,D1061,MOVI_ENTR!O:O,L1061)-SUMIFS(MOVI_SAID!H:H,MOVI_SAID!D:D,D1061,MOVI_SAID!L:L,L1061))</f>
        <v/>
      </c>
      <c r="J1061" s="153" t="str">
        <f>IF(D1061="","",VLOOKUP(D1061,CADA_PROD!D:G,4,0)*H1061)</f>
        <v/>
      </c>
      <c r="K1061" s="14"/>
      <c r="L1061" s="14"/>
      <c r="M1061" s="21"/>
      <c r="N1061" s="21"/>
      <c r="O1061" s="21"/>
      <c r="P1061" s="21"/>
    </row>
    <row r="1062" spans="1:16" s="16" customFormat="1" ht="30" customHeight="1">
      <c r="A1062" s="21"/>
      <c r="B1062" s="21"/>
      <c r="C1062" s="170"/>
      <c r="D1062" s="168"/>
      <c r="E1062" s="154" t="str">
        <f>IFERROR(VLOOKUP(D1062,CADA_PROD!D:H,5,0),"")</f>
        <v/>
      </c>
      <c r="F1062" s="169"/>
      <c r="G1062" s="170"/>
      <c r="H1062" s="171"/>
      <c r="I1062" s="172" t="str">
        <f>IF(D1062="","",SUMIFS(MOVI_ENTR!I:I,MOVI_ENTR!D:D,D1062,MOVI_ENTR!O:O,L1062)-SUMIFS(MOVI_SAID!H:H,MOVI_SAID!D:D,D1062,MOVI_SAID!L:L,L1062))</f>
        <v/>
      </c>
      <c r="J1062" s="153" t="str">
        <f>IF(D1062="","",VLOOKUP(D1062,CADA_PROD!D:G,4,0)*H1062)</f>
        <v/>
      </c>
      <c r="K1062" s="14"/>
      <c r="L1062" s="14"/>
      <c r="M1062" s="21"/>
      <c r="N1062" s="21"/>
      <c r="O1062" s="21"/>
      <c r="P1062" s="21"/>
    </row>
    <row r="1063" spans="1:16" s="16" customFormat="1" ht="30" customHeight="1">
      <c r="A1063" s="21"/>
      <c r="B1063" s="21"/>
      <c r="C1063" s="170"/>
      <c r="D1063" s="168"/>
      <c r="E1063" s="154" t="str">
        <f>IFERROR(VLOOKUP(D1063,CADA_PROD!D:H,5,0),"")</f>
        <v/>
      </c>
      <c r="F1063" s="169"/>
      <c r="G1063" s="170"/>
      <c r="H1063" s="171"/>
      <c r="I1063" s="172" t="str">
        <f>IF(D1063="","",SUMIFS(MOVI_ENTR!I:I,MOVI_ENTR!D:D,D1063,MOVI_ENTR!O:O,L1063)-SUMIFS(MOVI_SAID!H:H,MOVI_SAID!D:D,D1063,MOVI_SAID!L:L,L1063))</f>
        <v/>
      </c>
      <c r="J1063" s="153" t="str">
        <f>IF(D1063="","",VLOOKUP(D1063,CADA_PROD!D:G,4,0)*H1063)</f>
        <v/>
      </c>
      <c r="K1063" s="14"/>
      <c r="L1063" s="14"/>
      <c r="M1063" s="21"/>
      <c r="N1063" s="21"/>
      <c r="O1063" s="21"/>
      <c r="P1063" s="21"/>
    </row>
    <row r="1064" spans="1:16" s="16" customFormat="1" ht="30" customHeight="1">
      <c r="A1064" s="21"/>
      <c r="B1064" s="21"/>
      <c r="C1064" s="170"/>
      <c r="D1064" s="168"/>
      <c r="E1064" s="154" t="str">
        <f>IFERROR(VLOOKUP(D1064,CADA_PROD!D:H,5,0),"")</f>
        <v/>
      </c>
      <c r="F1064" s="169"/>
      <c r="G1064" s="170"/>
      <c r="H1064" s="171"/>
      <c r="I1064" s="172" t="str">
        <f>IF(D1064="","",SUMIFS(MOVI_ENTR!I:I,MOVI_ENTR!D:D,D1064,MOVI_ENTR!O:O,L1064)-SUMIFS(MOVI_SAID!H:H,MOVI_SAID!D:D,D1064,MOVI_SAID!L:L,L1064))</f>
        <v/>
      </c>
      <c r="J1064" s="153" t="str">
        <f>IF(D1064="","",VLOOKUP(D1064,CADA_PROD!D:G,4,0)*H1064)</f>
        <v/>
      </c>
      <c r="K1064" s="14"/>
      <c r="L1064" s="14"/>
      <c r="M1064" s="21"/>
      <c r="N1064" s="21"/>
      <c r="O1064" s="21"/>
      <c r="P1064" s="21"/>
    </row>
    <row r="1065" spans="1:16" s="16" customFormat="1" ht="30" customHeight="1">
      <c r="A1065" s="21"/>
      <c r="B1065" s="21"/>
      <c r="C1065" s="170"/>
      <c r="D1065" s="168"/>
      <c r="E1065" s="154" t="str">
        <f>IFERROR(VLOOKUP(D1065,CADA_PROD!D:H,5,0),"")</f>
        <v/>
      </c>
      <c r="F1065" s="169"/>
      <c r="G1065" s="170"/>
      <c r="H1065" s="171"/>
      <c r="I1065" s="172" t="str">
        <f>IF(D1065="","",SUMIFS(MOVI_ENTR!I:I,MOVI_ENTR!D:D,D1065,MOVI_ENTR!O:O,L1065)-SUMIFS(MOVI_SAID!H:H,MOVI_SAID!D:D,D1065,MOVI_SAID!L:L,L1065))</f>
        <v/>
      </c>
      <c r="J1065" s="153" t="str">
        <f>IF(D1065="","",VLOOKUP(D1065,CADA_PROD!D:G,4,0)*H1065)</f>
        <v/>
      </c>
      <c r="K1065" s="14"/>
      <c r="L1065" s="14"/>
      <c r="M1065" s="21"/>
      <c r="N1065" s="21"/>
      <c r="O1065" s="21"/>
      <c r="P1065" s="21"/>
    </row>
    <row r="1066" spans="1:16" s="16" customFormat="1" ht="30" customHeight="1">
      <c r="A1066" s="21"/>
      <c r="B1066" s="21"/>
      <c r="C1066" s="170"/>
      <c r="D1066" s="168"/>
      <c r="E1066" s="154" t="str">
        <f>IFERROR(VLOOKUP(D1066,CADA_PROD!D:H,5,0),"")</f>
        <v/>
      </c>
      <c r="F1066" s="169"/>
      <c r="G1066" s="170"/>
      <c r="H1066" s="171"/>
      <c r="I1066" s="172" t="str">
        <f>IF(D1066="","",SUMIFS(MOVI_ENTR!I:I,MOVI_ENTR!D:D,D1066,MOVI_ENTR!O:O,L1066)-SUMIFS(MOVI_SAID!H:H,MOVI_SAID!D:D,D1066,MOVI_SAID!L:L,L1066))</f>
        <v/>
      </c>
      <c r="J1066" s="153" t="str">
        <f>IF(D1066="","",VLOOKUP(D1066,CADA_PROD!D:G,4,0)*H1066)</f>
        <v/>
      </c>
      <c r="K1066" s="14"/>
      <c r="L1066" s="14"/>
      <c r="M1066" s="21"/>
      <c r="N1066" s="21"/>
      <c r="O1066" s="21"/>
      <c r="P1066" s="21"/>
    </row>
    <row r="1067" spans="1:16" s="16" customFormat="1" ht="30" customHeight="1">
      <c r="A1067" s="21"/>
      <c r="B1067" s="21"/>
      <c r="C1067" s="170"/>
      <c r="D1067" s="168"/>
      <c r="E1067" s="154" t="str">
        <f>IFERROR(VLOOKUP(D1067,CADA_PROD!D:H,5,0),"")</f>
        <v/>
      </c>
      <c r="F1067" s="169"/>
      <c r="G1067" s="170"/>
      <c r="H1067" s="171"/>
      <c r="I1067" s="172" t="str">
        <f>IF(D1067="","",SUMIFS(MOVI_ENTR!I:I,MOVI_ENTR!D:D,D1067,MOVI_ENTR!O:O,L1067)-SUMIFS(MOVI_SAID!H:H,MOVI_SAID!D:D,D1067,MOVI_SAID!L:L,L1067))</f>
        <v/>
      </c>
      <c r="J1067" s="153" t="str">
        <f>IF(D1067="","",VLOOKUP(D1067,CADA_PROD!D:G,4,0)*H1067)</f>
        <v/>
      </c>
      <c r="K1067" s="14"/>
      <c r="L1067" s="14"/>
      <c r="M1067" s="21"/>
      <c r="N1067" s="21"/>
      <c r="O1067" s="21"/>
      <c r="P1067" s="21"/>
    </row>
    <row r="1068" spans="1:16" s="16" customFormat="1" ht="30" customHeight="1">
      <c r="A1068" s="21"/>
      <c r="B1068" s="21"/>
      <c r="C1068" s="170"/>
      <c r="D1068" s="168"/>
      <c r="E1068" s="154" t="str">
        <f>IFERROR(VLOOKUP(D1068,CADA_PROD!D:H,5,0),"")</f>
        <v/>
      </c>
      <c r="F1068" s="169"/>
      <c r="G1068" s="170"/>
      <c r="H1068" s="171"/>
      <c r="I1068" s="172" t="str">
        <f>IF(D1068="","",SUMIFS(MOVI_ENTR!I:I,MOVI_ENTR!D:D,D1068,MOVI_ENTR!O:O,L1068)-SUMIFS(MOVI_SAID!H:H,MOVI_SAID!D:D,D1068,MOVI_SAID!L:L,L1068))</f>
        <v/>
      </c>
      <c r="J1068" s="153" t="str">
        <f>IF(D1068="","",VLOOKUP(D1068,CADA_PROD!D:G,4,0)*H1068)</f>
        <v/>
      </c>
      <c r="K1068" s="14"/>
      <c r="L1068" s="14"/>
      <c r="M1068" s="21"/>
      <c r="N1068" s="21"/>
      <c r="O1068" s="21"/>
      <c r="P1068" s="21"/>
    </row>
    <row r="1069" spans="1:16" s="16" customFormat="1" ht="30" customHeight="1">
      <c r="A1069" s="21"/>
      <c r="B1069" s="21"/>
      <c r="C1069" s="170"/>
      <c r="D1069" s="168"/>
      <c r="E1069" s="154" t="str">
        <f>IFERROR(VLOOKUP(D1069,CADA_PROD!D:H,5,0),"")</f>
        <v/>
      </c>
      <c r="F1069" s="169"/>
      <c r="G1069" s="170"/>
      <c r="H1069" s="171"/>
      <c r="I1069" s="172" t="str">
        <f>IF(D1069="","",SUMIFS(MOVI_ENTR!I:I,MOVI_ENTR!D:D,D1069,MOVI_ENTR!O:O,L1069)-SUMIFS(MOVI_SAID!H:H,MOVI_SAID!D:D,D1069,MOVI_SAID!L:L,L1069))</f>
        <v/>
      </c>
      <c r="J1069" s="153" t="str">
        <f>IF(D1069="","",VLOOKUP(D1069,CADA_PROD!D:G,4,0)*H1069)</f>
        <v/>
      </c>
      <c r="K1069" s="14"/>
      <c r="L1069" s="14"/>
      <c r="M1069" s="21"/>
      <c r="N1069" s="21"/>
      <c r="O1069" s="21"/>
      <c r="P1069" s="21"/>
    </row>
    <row r="1070" spans="1:16" s="16" customFormat="1" ht="30" customHeight="1">
      <c r="A1070" s="21"/>
      <c r="B1070" s="21"/>
      <c r="C1070" s="170"/>
      <c r="D1070" s="168"/>
      <c r="E1070" s="154" t="str">
        <f>IFERROR(VLOOKUP(D1070,CADA_PROD!D:H,5,0),"")</f>
        <v/>
      </c>
      <c r="F1070" s="169"/>
      <c r="G1070" s="170"/>
      <c r="H1070" s="171"/>
      <c r="I1070" s="172" t="str">
        <f>IF(D1070="","",SUMIFS(MOVI_ENTR!I:I,MOVI_ENTR!D:D,D1070,MOVI_ENTR!O:O,L1070)-SUMIFS(MOVI_SAID!H:H,MOVI_SAID!D:D,D1070,MOVI_SAID!L:L,L1070))</f>
        <v/>
      </c>
      <c r="J1070" s="153" t="str">
        <f>IF(D1070="","",VLOOKUP(D1070,CADA_PROD!D:G,4,0)*H1070)</f>
        <v/>
      </c>
      <c r="K1070" s="14"/>
      <c r="L1070" s="14"/>
      <c r="M1070" s="21"/>
      <c r="N1070" s="21"/>
      <c r="O1070" s="21"/>
      <c r="P1070" s="21"/>
    </row>
    <row r="1071" spans="1:16" s="16" customFormat="1" ht="30" customHeight="1">
      <c r="A1071" s="21"/>
      <c r="B1071" s="21"/>
      <c r="C1071" s="170"/>
      <c r="D1071" s="168"/>
      <c r="E1071" s="154" t="str">
        <f>IFERROR(VLOOKUP(D1071,CADA_PROD!D:H,5,0),"")</f>
        <v/>
      </c>
      <c r="F1071" s="169"/>
      <c r="G1071" s="170"/>
      <c r="H1071" s="171"/>
      <c r="I1071" s="172" t="str">
        <f>IF(D1071="","",SUMIFS(MOVI_ENTR!I:I,MOVI_ENTR!D:D,D1071,MOVI_ENTR!O:O,L1071)-SUMIFS(MOVI_SAID!H:H,MOVI_SAID!D:D,D1071,MOVI_SAID!L:L,L1071))</f>
        <v/>
      </c>
      <c r="J1071" s="153" t="str">
        <f>IF(D1071="","",VLOOKUP(D1071,CADA_PROD!D:G,4,0)*H1071)</f>
        <v/>
      </c>
      <c r="K1071" s="14"/>
      <c r="L1071" s="14"/>
      <c r="M1071" s="21"/>
      <c r="N1071" s="21"/>
      <c r="O1071" s="21"/>
      <c r="P1071" s="21"/>
    </row>
    <row r="1072" spans="1:16" s="16" customFormat="1" ht="30" customHeight="1">
      <c r="A1072" s="21"/>
      <c r="B1072" s="21"/>
      <c r="C1072" s="170"/>
      <c r="D1072" s="168"/>
      <c r="E1072" s="154" t="str">
        <f>IFERROR(VLOOKUP(D1072,CADA_PROD!D:H,5,0),"")</f>
        <v/>
      </c>
      <c r="F1072" s="169"/>
      <c r="G1072" s="170"/>
      <c r="H1072" s="171"/>
      <c r="I1072" s="172" t="str">
        <f>IF(D1072="","",SUMIFS(MOVI_ENTR!I:I,MOVI_ENTR!D:D,D1072,MOVI_ENTR!O:O,L1072)-SUMIFS(MOVI_SAID!H:H,MOVI_SAID!D:D,D1072,MOVI_SAID!L:L,L1072))</f>
        <v/>
      </c>
      <c r="J1072" s="153" t="str">
        <f>IF(D1072="","",VLOOKUP(D1072,CADA_PROD!D:G,4,0)*H1072)</f>
        <v/>
      </c>
      <c r="K1072" s="14"/>
      <c r="L1072" s="14"/>
      <c r="M1072" s="21"/>
      <c r="N1072" s="21"/>
      <c r="O1072" s="21"/>
      <c r="P1072" s="21"/>
    </row>
    <row r="1073" spans="1:16" s="16" customFormat="1" ht="30" customHeight="1">
      <c r="A1073" s="21"/>
      <c r="B1073" s="21"/>
      <c r="C1073" s="170"/>
      <c r="D1073" s="168"/>
      <c r="E1073" s="154" t="str">
        <f>IFERROR(VLOOKUP(D1073,CADA_PROD!D:H,5,0),"")</f>
        <v/>
      </c>
      <c r="F1073" s="169"/>
      <c r="G1073" s="170"/>
      <c r="H1073" s="171"/>
      <c r="I1073" s="172" t="str">
        <f>IF(D1073="","",SUMIFS(MOVI_ENTR!I:I,MOVI_ENTR!D:D,D1073,MOVI_ENTR!O:O,L1073)-SUMIFS(MOVI_SAID!H:H,MOVI_SAID!D:D,D1073,MOVI_SAID!L:L,L1073))</f>
        <v/>
      </c>
      <c r="J1073" s="153" t="str">
        <f>IF(D1073="","",VLOOKUP(D1073,CADA_PROD!D:G,4,0)*H1073)</f>
        <v/>
      </c>
      <c r="K1073" s="14"/>
      <c r="L1073" s="14"/>
      <c r="M1073" s="21"/>
      <c r="N1073" s="21"/>
      <c r="O1073" s="21"/>
      <c r="P1073" s="21"/>
    </row>
    <row r="1074" spans="1:16" s="16" customFormat="1" ht="30" customHeight="1">
      <c r="A1074" s="21"/>
      <c r="B1074" s="21"/>
      <c r="C1074" s="170"/>
      <c r="D1074" s="168"/>
      <c r="E1074" s="154" t="str">
        <f>IFERROR(VLOOKUP(D1074,CADA_PROD!D:H,5,0),"")</f>
        <v/>
      </c>
      <c r="F1074" s="169"/>
      <c r="G1074" s="170"/>
      <c r="H1074" s="171"/>
      <c r="I1074" s="172" t="str">
        <f>IF(D1074="","",SUMIFS(MOVI_ENTR!I:I,MOVI_ENTR!D:D,D1074,MOVI_ENTR!O:O,L1074)-SUMIFS(MOVI_SAID!H:H,MOVI_SAID!D:D,D1074,MOVI_SAID!L:L,L1074))</f>
        <v/>
      </c>
      <c r="J1074" s="153" t="str">
        <f>IF(D1074="","",VLOOKUP(D1074,CADA_PROD!D:G,4,0)*H1074)</f>
        <v/>
      </c>
      <c r="K1074" s="14"/>
      <c r="L1074" s="14"/>
      <c r="M1074" s="21"/>
      <c r="N1074" s="21"/>
      <c r="O1074" s="21"/>
      <c r="P1074" s="21"/>
    </row>
    <row r="1075" spans="1:16" s="16" customFormat="1" ht="30" customHeight="1">
      <c r="A1075" s="21"/>
      <c r="B1075" s="21"/>
      <c r="C1075" s="170"/>
      <c r="D1075" s="168"/>
      <c r="E1075" s="154" t="str">
        <f>IFERROR(VLOOKUP(D1075,CADA_PROD!D:H,5,0),"")</f>
        <v/>
      </c>
      <c r="F1075" s="169"/>
      <c r="G1075" s="170"/>
      <c r="H1075" s="171"/>
      <c r="I1075" s="172" t="str">
        <f>IF(D1075="","",SUMIFS(MOVI_ENTR!I:I,MOVI_ENTR!D:D,D1075,MOVI_ENTR!O:O,L1075)-SUMIFS(MOVI_SAID!H:H,MOVI_SAID!D:D,D1075,MOVI_SAID!L:L,L1075))</f>
        <v/>
      </c>
      <c r="J1075" s="153" t="str">
        <f>IF(D1075="","",VLOOKUP(D1075,CADA_PROD!D:G,4,0)*H1075)</f>
        <v/>
      </c>
      <c r="K1075" s="14"/>
      <c r="L1075" s="14"/>
      <c r="M1075" s="21"/>
      <c r="N1075" s="21"/>
      <c r="O1075" s="21"/>
      <c r="P1075" s="21"/>
    </row>
    <row r="1076" spans="1:16" s="16" customFormat="1" ht="30" customHeight="1">
      <c r="A1076" s="21"/>
      <c r="B1076" s="21"/>
      <c r="C1076" s="170"/>
      <c r="D1076" s="168"/>
      <c r="E1076" s="154" t="str">
        <f>IFERROR(VLOOKUP(D1076,CADA_PROD!D:H,5,0),"")</f>
        <v/>
      </c>
      <c r="F1076" s="169"/>
      <c r="G1076" s="170"/>
      <c r="H1076" s="171"/>
      <c r="I1076" s="172" t="str">
        <f>IF(D1076="","",SUMIFS(MOVI_ENTR!I:I,MOVI_ENTR!D:D,D1076,MOVI_ENTR!O:O,L1076)-SUMIFS(MOVI_SAID!H:H,MOVI_SAID!D:D,D1076,MOVI_SAID!L:L,L1076))</f>
        <v/>
      </c>
      <c r="J1076" s="153" t="str">
        <f>IF(D1076="","",VLOOKUP(D1076,CADA_PROD!D:G,4,0)*H1076)</f>
        <v/>
      </c>
      <c r="K1076" s="14"/>
      <c r="L1076" s="14"/>
      <c r="M1076" s="21"/>
      <c r="N1076" s="21"/>
      <c r="O1076" s="21"/>
      <c r="P1076" s="21"/>
    </row>
    <row r="1077" spans="1:16" s="16" customFormat="1" ht="30" customHeight="1">
      <c r="A1077" s="21"/>
      <c r="B1077" s="21"/>
      <c r="C1077" s="170"/>
      <c r="D1077" s="168"/>
      <c r="E1077" s="154" t="str">
        <f>IFERROR(VLOOKUP(D1077,CADA_PROD!D:H,5,0),"")</f>
        <v/>
      </c>
      <c r="F1077" s="169"/>
      <c r="G1077" s="170"/>
      <c r="H1077" s="171"/>
      <c r="I1077" s="172" t="str">
        <f>IF(D1077="","",SUMIFS(MOVI_ENTR!I:I,MOVI_ENTR!D:D,D1077,MOVI_ENTR!O:O,L1077)-SUMIFS(MOVI_SAID!H:H,MOVI_SAID!D:D,D1077,MOVI_SAID!L:L,L1077))</f>
        <v/>
      </c>
      <c r="J1077" s="153" t="str">
        <f>IF(D1077="","",VLOOKUP(D1077,CADA_PROD!D:G,4,0)*H1077)</f>
        <v/>
      </c>
      <c r="K1077" s="14"/>
      <c r="L1077" s="14"/>
      <c r="M1077" s="21"/>
      <c r="N1077" s="21"/>
      <c r="O1077" s="21"/>
      <c r="P1077" s="21"/>
    </row>
    <row r="1078" spans="1:16" s="16" customFormat="1" ht="30" customHeight="1">
      <c r="A1078" s="21"/>
      <c r="B1078" s="21"/>
      <c r="C1078" s="170"/>
      <c r="D1078" s="168"/>
      <c r="E1078" s="154" t="str">
        <f>IFERROR(VLOOKUP(D1078,CADA_PROD!D:H,5,0),"")</f>
        <v/>
      </c>
      <c r="F1078" s="169"/>
      <c r="G1078" s="170"/>
      <c r="H1078" s="171"/>
      <c r="I1078" s="172" t="str">
        <f>IF(D1078="","",SUMIFS(MOVI_ENTR!I:I,MOVI_ENTR!D:D,D1078,MOVI_ENTR!O:O,L1078)-SUMIFS(MOVI_SAID!H:H,MOVI_SAID!D:D,D1078,MOVI_SAID!L:L,L1078))</f>
        <v/>
      </c>
      <c r="J1078" s="153" t="str">
        <f>IF(D1078="","",VLOOKUP(D1078,CADA_PROD!D:G,4,0)*H1078)</f>
        <v/>
      </c>
      <c r="K1078" s="14"/>
      <c r="L1078" s="14"/>
      <c r="M1078" s="21"/>
      <c r="N1078" s="21"/>
      <c r="O1078" s="21"/>
      <c r="P1078" s="21"/>
    </row>
    <row r="1079" spans="1:16" s="16" customFormat="1" ht="30" customHeight="1">
      <c r="A1079" s="21"/>
      <c r="B1079" s="21"/>
      <c r="C1079" s="170"/>
      <c r="D1079" s="168"/>
      <c r="E1079" s="154" t="str">
        <f>IFERROR(VLOOKUP(D1079,CADA_PROD!D:H,5,0),"")</f>
        <v/>
      </c>
      <c r="F1079" s="169"/>
      <c r="G1079" s="170"/>
      <c r="H1079" s="171"/>
      <c r="I1079" s="172" t="str">
        <f>IF(D1079="","",SUMIFS(MOVI_ENTR!I:I,MOVI_ENTR!D:D,D1079,MOVI_ENTR!O:O,L1079)-SUMIFS(MOVI_SAID!H:H,MOVI_SAID!D:D,D1079,MOVI_SAID!L:L,L1079))</f>
        <v/>
      </c>
      <c r="J1079" s="153" t="str">
        <f>IF(D1079="","",VLOOKUP(D1079,CADA_PROD!D:G,4,0)*H1079)</f>
        <v/>
      </c>
      <c r="K1079" s="14"/>
      <c r="L1079" s="14"/>
      <c r="M1079" s="21"/>
      <c r="N1079" s="21"/>
      <c r="O1079" s="21"/>
      <c r="P1079" s="21"/>
    </row>
    <row r="1080" spans="1:16" s="16" customFormat="1" ht="30" customHeight="1">
      <c r="A1080" s="21"/>
      <c r="B1080" s="21"/>
      <c r="C1080" s="170"/>
      <c r="D1080" s="168"/>
      <c r="E1080" s="154" t="str">
        <f>IFERROR(VLOOKUP(D1080,CADA_PROD!D:H,5,0),"")</f>
        <v/>
      </c>
      <c r="F1080" s="169"/>
      <c r="G1080" s="170"/>
      <c r="H1080" s="171"/>
      <c r="I1080" s="172" t="str">
        <f>IF(D1080="","",SUMIFS(MOVI_ENTR!I:I,MOVI_ENTR!D:D,D1080,MOVI_ENTR!O:O,L1080)-SUMIFS(MOVI_SAID!H:H,MOVI_SAID!D:D,D1080,MOVI_SAID!L:L,L1080))</f>
        <v/>
      </c>
      <c r="J1080" s="153" t="str">
        <f>IF(D1080="","",VLOOKUP(D1080,CADA_PROD!D:G,4,0)*H1080)</f>
        <v/>
      </c>
      <c r="K1080" s="14"/>
      <c r="L1080" s="14"/>
      <c r="M1080" s="21"/>
      <c r="N1080" s="21"/>
      <c r="O1080" s="21"/>
      <c r="P1080" s="21"/>
    </row>
    <row r="1081" spans="1:16" s="16" customFormat="1" ht="30" customHeight="1">
      <c r="A1081" s="21"/>
      <c r="B1081" s="21"/>
      <c r="C1081" s="170"/>
      <c r="D1081" s="168"/>
      <c r="E1081" s="154" t="str">
        <f>IFERROR(VLOOKUP(D1081,CADA_PROD!D:H,5,0),"")</f>
        <v/>
      </c>
      <c r="F1081" s="169"/>
      <c r="G1081" s="170"/>
      <c r="H1081" s="171"/>
      <c r="I1081" s="172" t="str">
        <f>IF(D1081="","",SUMIFS(MOVI_ENTR!I:I,MOVI_ENTR!D:D,D1081,MOVI_ENTR!O:O,L1081)-SUMIFS(MOVI_SAID!H:H,MOVI_SAID!D:D,D1081,MOVI_SAID!L:L,L1081))</f>
        <v/>
      </c>
      <c r="J1081" s="153" t="str">
        <f>IF(D1081="","",VLOOKUP(D1081,CADA_PROD!D:G,4,0)*H1081)</f>
        <v/>
      </c>
      <c r="K1081" s="14"/>
      <c r="L1081" s="14"/>
      <c r="M1081" s="21"/>
      <c r="N1081" s="21"/>
      <c r="O1081" s="21"/>
      <c r="P1081" s="21"/>
    </row>
    <row r="1082" spans="1:16" s="16" customFormat="1" ht="30" customHeight="1">
      <c r="A1082" s="21"/>
      <c r="B1082" s="21"/>
      <c r="C1082" s="170"/>
      <c r="D1082" s="168"/>
      <c r="E1082" s="154" t="str">
        <f>IFERROR(VLOOKUP(D1082,CADA_PROD!D:H,5,0),"")</f>
        <v/>
      </c>
      <c r="F1082" s="169"/>
      <c r="G1082" s="170"/>
      <c r="H1082" s="171"/>
      <c r="I1082" s="172" t="str">
        <f>IF(D1082="","",SUMIFS(MOVI_ENTR!I:I,MOVI_ENTR!D:D,D1082,MOVI_ENTR!O:O,L1082)-SUMIFS(MOVI_SAID!H:H,MOVI_SAID!D:D,D1082,MOVI_SAID!L:L,L1082))</f>
        <v/>
      </c>
      <c r="J1082" s="153" t="str">
        <f>IF(D1082="","",VLOOKUP(D1082,CADA_PROD!D:G,4,0)*H1082)</f>
        <v/>
      </c>
      <c r="K1082" s="14"/>
      <c r="L1082" s="14"/>
      <c r="M1082" s="21"/>
      <c r="N1082" s="21"/>
      <c r="O1082" s="21"/>
      <c r="P1082" s="21"/>
    </row>
    <row r="1083" spans="1:16" s="16" customFormat="1" ht="30" customHeight="1">
      <c r="A1083" s="21"/>
      <c r="B1083" s="21"/>
      <c r="C1083" s="170"/>
      <c r="D1083" s="168"/>
      <c r="E1083" s="154" t="str">
        <f>IFERROR(VLOOKUP(D1083,CADA_PROD!D:H,5,0),"")</f>
        <v/>
      </c>
      <c r="F1083" s="169"/>
      <c r="G1083" s="170"/>
      <c r="H1083" s="171"/>
      <c r="I1083" s="172" t="str">
        <f>IF(D1083="","",SUMIFS(MOVI_ENTR!I:I,MOVI_ENTR!D:D,D1083,MOVI_ENTR!O:O,L1083)-SUMIFS(MOVI_SAID!H:H,MOVI_SAID!D:D,D1083,MOVI_SAID!L:L,L1083))</f>
        <v/>
      </c>
      <c r="J1083" s="153" t="str">
        <f>IF(D1083="","",VLOOKUP(D1083,CADA_PROD!D:G,4,0)*H1083)</f>
        <v/>
      </c>
      <c r="K1083" s="14"/>
      <c r="L1083" s="14"/>
      <c r="M1083" s="21"/>
      <c r="N1083" s="21"/>
      <c r="O1083" s="21"/>
      <c r="P1083" s="21"/>
    </row>
    <row r="1084" spans="1:16" s="16" customFormat="1" ht="30" customHeight="1">
      <c r="A1084" s="21"/>
      <c r="B1084" s="21"/>
      <c r="C1084" s="170"/>
      <c r="D1084" s="168"/>
      <c r="E1084" s="154" t="str">
        <f>IFERROR(VLOOKUP(D1084,CADA_PROD!D:H,5,0),"")</f>
        <v/>
      </c>
      <c r="F1084" s="169"/>
      <c r="G1084" s="170"/>
      <c r="H1084" s="171"/>
      <c r="I1084" s="172" t="str">
        <f>IF(D1084="","",SUMIFS(MOVI_ENTR!I:I,MOVI_ENTR!D:D,D1084,MOVI_ENTR!O:O,L1084)-SUMIFS(MOVI_SAID!H:H,MOVI_SAID!D:D,D1084,MOVI_SAID!L:L,L1084))</f>
        <v/>
      </c>
      <c r="J1084" s="153" t="str">
        <f>IF(D1084="","",VLOOKUP(D1084,CADA_PROD!D:G,4,0)*H1084)</f>
        <v/>
      </c>
      <c r="K1084" s="14"/>
      <c r="L1084" s="14"/>
      <c r="M1084" s="21"/>
      <c r="N1084" s="21"/>
      <c r="O1084" s="21"/>
      <c r="P1084" s="21"/>
    </row>
    <row r="1085" spans="1:16" s="16" customFormat="1" ht="30" customHeight="1">
      <c r="A1085" s="21"/>
      <c r="B1085" s="21"/>
      <c r="C1085" s="170"/>
      <c r="D1085" s="168"/>
      <c r="E1085" s="154" t="str">
        <f>IFERROR(VLOOKUP(D1085,CADA_PROD!D:H,5,0),"")</f>
        <v/>
      </c>
      <c r="F1085" s="169"/>
      <c r="G1085" s="170"/>
      <c r="H1085" s="171"/>
      <c r="I1085" s="172" t="str">
        <f>IF(D1085="","",SUMIFS(MOVI_ENTR!I:I,MOVI_ENTR!D:D,D1085,MOVI_ENTR!O:O,L1085)-SUMIFS(MOVI_SAID!H:H,MOVI_SAID!D:D,D1085,MOVI_SAID!L:L,L1085))</f>
        <v/>
      </c>
      <c r="J1085" s="153" t="str">
        <f>IF(D1085="","",VLOOKUP(D1085,CADA_PROD!D:G,4,0)*H1085)</f>
        <v/>
      </c>
      <c r="K1085" s="14"/>
      <c r="L1085" s="14"/>
      <c r="M1085" s="21"/>
      <c r="N1085" s="21"/>
      <c r="O1085" s="21"/>
      <c r="P1085" s="21"/>
    </row>
    <row r="1086" spans="1:16" s="16" customFormat="1" ht="30" customHeight="1">
      <c r="A1086" s="21"/>
      <c r="B1086" s="21"/>
      <c r="C1086" s="170"/>
      <c r="D1086" s="168"/>
      <c r="E1086" s="154" t="str">
        <f>IFERROR(VLOOKUP(D1086,CADA_PROD!D:H,5,0),"")</f>
        <v/>
      </c>
      <c r="F1086" s="169"/>
      <c r="G1086" s="170"/>
      <c r="H1086" s="171"/>
      <c r="I1086" s="172" t="str">
        <f>IF(D1086="","",SUMIFS(MOVI_ENTR!I:I,MOVI_ENTR!D:D,D1086,MOVI_ENTR!O:O,L1086)-SUMIFS(MOVI_SAID!H:H,MOVI_SAID!D:D,D1086,MOVI_SAID!L:L,L1086))</f>
        <v/>
      </c>
      <c r="J1086" s="153" t="str">
        <f>IF(D1086="","",VLOOKUP(D1086,CADA_PROD!D:G,4,0)*H1086)</f>
        <v/>
      </c>
      <c r="K1086" s="14"/>
      <c r="L1086" s="14"/>
      <c r="M1086" s="21"/>
      <c r="N1086" s="21"/>
      <c r="O1086" s="21"/>
      <c r="P1086" s="21"/>
    </row>
    <row r="1087" spans="1:16" s="16" customFormat="1" ht="30" customHeight="1">
      <c r="A1087" s="21"/>
      <c r="B1087" s="21"/>
      <c r="C1087" s="170"/>
      <c r="D1087" s="168"/>
      <c r="E1087" s="154" t="str">
        <f>IFERROR(VLOOKUP(D1087,CADA_PROD!D:H,5,0),"")</f>
        <v/>
      </c>
      <c r="F1087" s="169"/>
      <c r="G1087" s="170"/>
      <c r="H1087" s="171"/>
      <c r="I1087" s="172" t="str">
        <f>IF(D1087="","",SUMIFS(MOVI_ENTR!I:I,MOVI_ENTR!D:D,D1087,MOVI_ENTR!O:O,L1087)-SUMIFS(MOVI_SAID!H:H,MOVI_SAID!D:D,D1087,MOVI_SAID!L:L,L1087))</f>
        <v/>
      </c>
      <c r="J1087" s="153" t="str">
        <f>IF(D1087="","",VLOOKUP(D1087,CADA_PROD!D:G,4,0)*H1087)</f>
        <v/>
      </c>
      <c r="K1087" s="14"/>
      <c r="L1087" s="14"/>
      <c r="M1087" s="21"/>
      <c r="N1087" s="21"/>
      <c r="O1087" s="21"/>
      <c r="P1087" s="21"/>
    </row>
    <row r="1088" spans="1:16" s="16" customFormat="1" ht="30" customHeight="1">
      <c r="A1088" s="21"/>
      <c r="B1088" s="21"/>
      <c r="C1088" s="170"/>
      <c r="D1088" s="168"/>
      <c r="E1088" s="154" t="str">
        <f>IFERROR(VLOOKUP(D1088,CADA_PROD!D:H,5,0),"")</f>
        <v/>
      </c>
      <c r="F1088" s="169"/>
      <c r="G1088" s="170"/>
      <c r="H1088" s="171"/>
      <c r="I1088" s="172" t="str">
        <f>IF(D1088="","",SUMIFS(MOVI_ENTR!I:I,MOVI_ENTR!D:D,D1088,MOVI_ENTR!O:O,L1088)-SUMIFS(MOVI_SAID!H:H,MOVI_SAID!D:D,D1088,MOVI_SAID!L:L,L1088))</f>
        <v/>
      </c>
      <c r="J1088" s="153" t="str">
        <f>IF(D1088="","",VLOOKUP(D1088,CADA_PROD!D:G,4,0)*H1088)</f>
        <v/>
      </c>
      <c r="K1088" s="14"/>
      <c r="L1088" s="14"/>
      <c r="M1088" s="21"/>
      <c r="N1088" s="21"/>
      <c r="O1088" s="21"/>
      <c r="P1088" s="21"/>
    </row>
    <row r="1089" spans="1:16" s="16" customFormat="1" ht="30" customHeight="1">
      <c r="A1089" s="21"/>
      <c r="B1089" s="21"/>
      <c r="C1089" s="170"/>
      <c r="D1089" s="168"/>
      <c r="E1089" s="154" t="str">
        <f>IFERROR(VLOOKUP(D1089,CADA_PROD!D:H,5,0),"")</f>
        <v/>
      </c>
      <c r="F1089" s="169"/>
      <c r="G1089" s="170"/>
      <c r="H1089" s="171"/>
      <c r="I1089" s="172" t="str">
        <f>IF(D1089="","",SUMIFS(MOVI_ENTR!I:I,MOVI_ENTR!D:D,D1089,MOVI_ENTR!O:O,L1089)-SUMIFS(MOVI_SAID!H:H,MOVI_SAID!D:D,D1089,MOVI_SAID!L:L,L1089))</f>
        <v/>
      </c>
      <c r="J1089" s="153" t="str">
        <f>IF(D1089="","",VLOOKUP(D1089,CADA_PROD!D:G,4,0)*H1089)</f>
        <v/>
      </c>
      <c r="K1089" s="14"/>
      <c r="L1089" s="14"/>
      <c r="M1089" s="21"/>
      <c r="N1089" s="21"/>
      <c r="O1089" s="21"/>
      <c r="P1089" s="21"/>
    </row>
    <row r="1090" spans="1:16" s="16" customFormat="1" ht="30" customHeight="1">
      <c r="A1090" s="21"/>
      <c r="B1090" s="21"/>
      <c r="C1090" s="170"/>
      <c r="D1090" s="168"/>
      <c r="E1090" s="154" t="str">
        <f>IFERROR(VLOOKUP(D1090,CADA_PROD!D:H,5,0),"")</f>
        <v/>
      </c>
      <c r="F1090" s="169"/>
      <c r="G1090" s="170"/>
      <c r="H1090" s="171"/>
      <c r="I1090" s="172" t="str">
        <f>IF(D1090="","",SUMIFS(MOVI_ENTR!I:I,MOVI_ENTR!D:D,D1090,MOVI_ENTR!O:O,L1090)-SUMIFS(MOVI_SAID!H:H,MOVI_SAID!D:D,D1090,MOVI_SAID!L:L,L1090))</f>
        <v/>
      </c>
      <c r="J1090" s="153" t="str">
        <f>IF(D1090="","",VLOOKUP(D1090,CADA_PROD!D:G,4,0)*H1090)</f>
        <v/>
      </c>
      <c r="K1090" s="14"/>
      <c r="L1090" s="14"/>
      <c r="M1090" s="21"/>
      <c r="N1090" s="21"/>
      <c r="O1090" s="21"/>
      <c r="P1090" s="21"/>
    </row>
    <row r="1091" spans="1:16" s="16" customFormat="1" ht="30" customHeight="1">
      <c r="A1091" s="21"/>
      <c r="B1091" s="21"/>
      <c r="C1091" s="170"/>
      <c r="D1091" s="168"/>
      <c r="E1091" s="154" t="str">
        <f>IFERROR(VLOOKUP(D1091,CADA_PROD!D:H,5,0),"")</f>
        <v/>
      </c>
      <c r="F1091" s="169"/>
      <c r="G1091" s="170"/>
      <c r="H1091" s="171"/>
      <c r="I1091" s="172" t="str">
        <f>IF(D1091="","",SUMIFS(MOVI_ENTR!I:I,MOVI_ENTR!D:D,D1091,MOVI_ENTR!O:O,L1091)-SUMIFS(MOVI_SAID!H:H,MOVI_SAID!D:D,D1091,MOVI_SAID!L:L,L1091))</f>
        <v/>
      </c>
      <c r="J1091" s="153" t="str">
        <f>IF(D1091="","",VLOOKUP(D1091,CADA_PROD!D:G,4,0)*H1091)</f>
        <v/>
      </c>
      <c r="K1091" s="14"/>
      <c r="L1091" s="14"/>
      <c r="M1091" s="21"/>
      <c r="N1091" s="21"/>
      <c r="O1091" s="21"/>
      <c r="P1091" s="21"/>
    </row>
    <row r="1092" spans="1:16" s="16" customFormat="1" ht="30" customHeight="1">
      <c r="A1092" s="21"/>
      <c r="B1092" s="21"/>
      <c r="C1092" s="170"/>
      <c r="D1092" s="168"/>
      <c r="E1092" s="154" t="str">
        <f>IFERROR(VLOOKUP(D1092,CADA_PROD!D:H,5,0),"")</f>
        <v/>
      </c>
      <c r="F1092" s="169"/>
      <c r="G1092" s="170"/>
      <c r="H1092" s="171"/>
      <c r="I1092" s="172" t="str">
        <f>IF(D1092="","",SUMIFS(MOVI_ENTR!I:I,MOVI_ENTR!D:D,D1092,MOVI_ENTR!O:O,L1092)-SUMIFS(MOVI_SAID!H:H,MOVI_SAID!D:D,D1092,MOVI_SAID!L:L,L1092))</f>
        <v/>
      </c>
      <c r="J1092" s="153" t="str">
        <f>IF(D1092="","",VLOOKUP(D1092,CADA_PROD!D:G,4,0)*H1092)</f>
        <v/>
      </c>
      <c r="K1092" s="14"/>
      <c r="L1092" s="14"/>
      <c r="M1092" s="21"/>
      <c r="N1092" s="21"/>
      <c r="O1092" s="21"/>
      <c r="P1092" s="21"/>
    </row>
    <row r="1093" spans="1:16" s="16" customFormat="1" ht="30" customHeight="1">
      <c r="A1093" s="21"/>
      <c r="B1093" s="21"/>
      <c r="C1093" s="170"/>
      <c r="D1093" s="168"/>
      <c r="E1093" s="154" t="str">
        <f>IFERROR(VLOOKUP(D1093,CADA_PROD!D:H,5,0),"")</f>
        <v/>
      </c>
      <c r="F1093" s="169"/>
      <c r="G1093" s="170"/>
      <c r="H1093" s="171"/>
      <c r="I1093" s="172" t="str">
        <f>IF(D1093="","",SUMIFS(MOVI_ENTR!I:I,MOVI_ENTR!D:D,D1093,MOVI_ENTR!O:O,L1093)-SUMIFS(MOVI_SAID!H:H,MOVI_SAID!D:D,D1093,MOVI_SAID!L:L,L1093))</f>
        <v/>
      </c>
      <c r="J1093" s="153" t="str">
        <f>IF(D1093="","",VLOOKUP(D1093,CADA_PROD!D:G,4,0)*H1093)</f>
        <v/>
      </c>
      <c r="K1093" s="14"/>
      <c r="L1093" s="14"/>
      <c r="M1093" s="21"/>
      <c r="N1093" s="21"/>
      <c r="O1093" s="21"/>
      <c r="P1093" s="21"/>
    </row>
    <row r="1094" spans="1:16" s="16" customFormat="1" ht="30" customHeight="1">
      <c r="A1094" s="21"/>
      <c r="B1094" s="21"/>
      <c r="C1094" s="170"/>
      <c r="D1094" s="168"/>
      <c r="E1094" s="154" t="str">
        <f>IFERROR(VLOOKUP(D1094,CADA_PROD!D:H,5,0),"")</f>
        <v/>
      </c>
      <c r="F1094" s="169"/>
      <c r="G1094" s="170"/>
      <c r="H1094" s="171"/>
      <c r="I1094" s="172" t="str">
        <f>IF(D1094="","",SUMIFS(MOVI_ENTR!I:I,MOVI_ENTR!D:D,D1094,MOVI_ENTR!O:O,L1094)-SUMIFS(MOVI_SAID!H:H,MOVI_SAID!D:D,D1094,MOVI_SAID!L:L,L1094))</f>
        <v/>
      </c>
      <c r="J1094" s="153" t="str">
        <f>IF(D1094="","",VLOOKUP(D1094,CADA_PROD!D:G,4,0)*H1094)</f>
        <v/>
      </c>
      <c r="K1094" s="14"/>
      <c r="L1094" s="14"/>
      <c r="M1094" s="21"/>
      <c r="N1094" s="21"/>
      <c r="O1094" s="21"/>
      <c r="P1094" s="21"/>
    </row>
    <row r="1095" spans="1:16" s="16" customFormat="1" ht="30" customHeight="1">
      <c r="A1095" s="21"/>
      <c r="B1095" s="21"/>
      <c r="C1095" s="170"/>
      <c r="D1095" s="168"/>
      <c r="E1095" s="154" t="str">
        <f>IFERROR(VLOOKUP(D1095,CADA_PROD!D:H,5,0),"")</f>
        <v/>
      </c>
      <c r="F1095" s="169"/>
      <c r="G1095" s="170"/>
      <c r="H1095" s="171"/>
      <c r="I1095" s="172" t="str">
        <f>IF(D1095="","",SUMIFS(MOVI_ENTR!I:I,MOVI_ENTR!D:D,D1095,MOVI_ENTR!O:O,L1095)-SUMIFS(MOVI_SAID!H:H,MOVI_SAID!D:D,D1095,MOVI_SAID!L:L,L1095))</f>
        <v/>
      </c>
      <c r="J1095" s="153" t="str">
        <f>IF(D1095="","",VLOOKUP(D1095,CADA_PROD!D:G,4,0)*H1095)</f>
        <v/>
      </c>
      <c r="K1095" s="14"/>
      <c r="L1095" s="14"/>
      <c r="M1095" s="21"/>
      <c r="N1095" s="21"/>
      <c r="O1095" s="21"/>
      <c r="P1095" s="21"/>
    </row>
    <row r="1096" spans="1:16" s="16" customFormat="1" ht="30" customHeight="1">
      <c r="A1096" s="21"/>
      <c r="B1096" s="21"/>
      <c r="C1096" s="170"/>
      <c r="D1096" s="168"/>
      <c r="E1096" s="154" t="str">
        <f>IFERROR(VLOOKUP(D1096,CADA_PROD!D:H,5,0),"")</f>
        <v/>
      </c>
      <c r="F1096" s="169"/>
      <c r="G1096" s="170"/>
      <c r="H1096" s="171"/>
      <c r="I1096" s="172" t="str">
        <f>IF(D1096="","",SUMIFS(MOVI_ENTR!I:I,MOVI_ENTR!D:D,D1096,MOVI_ENTR!O:O,L1096)-SUMIFS(MOVI_SAID!H:H,MOVI_SAID!D:D,D1096,MOVI_SAID!L:L,L1096))</f>
        <v/>
      </c>
      <c r="J1096" s="153" t="str">
        <f>IF(D1096="","",VLOOKUP(D1096,CADA_PROD!D:G,4,0)*H1096)</f>
        <v/>
      </c>
      <c r="K1096" s="14"/>
      <c r="L1096" s="14"/>
      <c r="M1096" s="21"/>
      <c r="N1096" s="21"/>
      <c r="O1096" s="21"/>
      <c r="P1096" s="21"/>
    </row>
    <row r="1097" spans="1:16" s="16" customFormat="1" ht="30" customHeight="1">
      <c r="A1097" s="21"/>
      <c r="B1097" s="21"/>
      <c r="C1097" s="170"/>
      <c r="D1097" s="168"/>
      <c r="E1097" s="154" t="str">
        <f>IFERROR(VLOOKUP(D1097,CADA_PROD!D:H,5,0),"")</f>
        <v/>
      </c>
      <c r="F1097" s="169"/>
      <c r="G1097" s="170"/>
      <c r="H1097" s="171"/>
      <c r="I1097" s="172" t="str">
        <f>IF(D1097="","",SUMIFS(MOVI_ENTR!I:I,MOVI_ENTR!D:D,D1097,MOVI_ENTR!O:O,L1097)-SUMIFS(MOVI_SAID!H:H,MOVI_SAID!D:D,D1097,MOVI_SAID!L:L,L1097))</f>
        <v/>
      </c>
      <c r="J1097" s="153" t="str">
        <f>IF(D1097="","",VLOOKUP(D1097,CADA_PROD!D:G,4,0)*H1097)</f>
        <v/>
      </c>
      <c r="K1097" s="14"/>
      <c r="L1097" s="14"/>
      <c r="M1097" s="21"/>
      <c r="N1097" s="21"/>
      <c r="O1097" s="21"/>
      <c r="P1097" s="21"/>
    </row>
    <row r="1098" spans="1:16" s="16" customFormat="1" ht="30" customHeight="1">
      <c r="A1098" s="21"/>
      <c r="B1098" s="21"/>
      <c r="C1098" s="170"/>
      <c r="D1098" s="168"/>
      <c r="E1098" s="154" t="str">
        <f>IFERROR(VLOOKUP(D1098,CADA_PROD!D:H,5,0),"")</f>
        <v/>
      </c>
      <c r="F1098" s="169"/>
      <c r="G1098" s="170"/>
      <c r="H1098" s="171"/>
      <c r="I1098" s="172" t="str">
        <f>IF(D1098="","",SUMIFS(MOVI_ENTR!I:I,MOVI_ENTR!D:D,D1098,MOVI_ENTR!O:O,L1098)-SUMIFS(MOVI_SAID!H:H,MOVI_SAID!D:D,D1098,MOVI_SAID!L:L,L1098))</f>
        <v/>
      </c>
      <c r="J1098" s="153" t="str">
        <f>IF(D1098="","",VLOOKUP(D1098,CADA_PROD!D:G,4,0)*H1098)</f>
        <v/>
      </c>
      <c r="K1098" s="14"/>
      <c r="L1098" s="14"/>
      <c r="M1098" s="21"/>
      <c r="N1098" s="21"/>
      <c r="O1098" s="21"/>
      <c r="P1098" s="21"/>
    </row>
    <row r="1099" spans="1:16" s="16" customFormat="1" ht="30" customHeight="1">
      <c r="A1099" s="21"/>
      <c r="B1099" s="21"/>
      <c r="C1099" s="170"/>
      <c r="D1099" s="168"/>
      <c r="E1099" s="154" t="str">
        <f>IFERROR(VLOOKUP(D1099,CADA_PROD!D:H,5,0),"")</f>
        <v/>
      </c>
      <c r="F1099" s="169"/>
      <c r="G1099" s="170"/>
      <c r="H1099" s="171"/>
      <c r="I1099" s="172" t="str">
        <f>IF(D1099="","",SUMIFS(MOVI_ENTR!I:I,MOVI_ENTR!D:D,D1099,MOVI_ENTR!O:O,L1099)-SUMIFS(MOVI_SAID!H:H,MOVI_SAID!D:D,D1099,MOVI_SAID!L:L,L1099))</f>
        <v/>
      </c>
      <c r="J1099" s="153" t="str">
        <f>IF(D1099="","",VLOOKUP(D1099,CADA_PROD!D:G,4,0)*H1099)</f>
        <v/>
      </c>
      <c r="K1099" s="14"/>
      <c r="L1099" s="14"/>
      <c r="M1099" s="21"/>
      <c r="N1099" s="21"/>
      <c r="O1099" s="21"/>
      <c r="P1099" s="21"/>
    </row>
    <row r="1100" spans="1:16" s="16" customFormat="1" ht="30" customHeight="1">
      <c r="A1100" s="21"/>
      <c r="B1100" s="21"/>
      <c r="C1100" s="170"/>
      <c r="D1100" s="168"/>
      <c r="E1100" s="154" t="str">
        <f>IFERROR(VLOOKUP(D1100,CADA_PROD!D:H,5,0),"")</f>
        <v/>
      </c>
      <c r="F1100" s="169"/>
      <c r="G1100" s="170"/>
      <c r="H1100" s="171"/>
      <c r="I1100" s="172" t="str">
        <f>IF(D1100="","",SUMIFS(MOVI_ENTR!I:I,MOVI_ENTR!D:D,D1100,MOVI_ENTR!O:O,L1100)-SUMIFS(MOVI_SAID!H:H,MOVI_SAID!D:D,D1100,MOVI_SAID!L:L,L1100))</f>
        <v/>
      </c>
      <c r="J1100" s="153" t="str">
        <f>IF(D1100="","",VLOOKUP(D1100,CADA_PROD!D:G,4,0)*H1100)</f>
        <v/>
      </c>
      <c r="K1100" s="14"/>
      <c r="L1100" s="14"/>
      <c r="M1100" s="21"/>
      <c r="N1100" s="21"/>
      <c r="O1100" s="21"/>
      <c r="P1100" s="21"/>
    </row>
    <row r="1101" spans="1:16" s="16" customFormat="1" ht="30" customHeight="1">
      <c r="A1101" s="21"/>
      <c r="B1101" s="21"/>
      <c r="C1101" s="170"/>
      <c r="D1101" s="168"/>
      <c r="E1101" s="154" t="str">
        <f>IFERROR(VLOOKUP(D1101,CADA_PROD!D:H,5,0),"")</f>
        <v/>
      </c>
      <c r="F1101" s="169"/>
      <c r="G1101" s="170"/>
      <c r="H1101" s="171"/>
      <c r="I1101" s="172" t="str">
        <f>IF(D1101="","",SUMIFS(MOVI_ENTR!I:I,MOVI_ENTR!D:D,D1101,MOVI_ENTR!O:O,L1101)-SUMIFS(MOVI_SAID!H:H,MOVI_SAID!D:D,D1101,MOVI_SAID!L:L,L1101))</f>
        <v/>
      </c>
      <c r="J1101" s="153" t="str">
        <f>IF(D1101="","",VLOOKUP(D1101,CADA_PROD!D:G,4,0)*H1101)</f>
        <v/>
      </c>
      <c r="K1101" s="14"/>
      <c r="L1101" s="14"/>
      <c r="M1101" s="21"/>
      <c r="N1101" s="21"/>
      <c r="O1101" s="21"/>
      <c r="P1101" s="21"/>
    </row>
    <row r="1102" spans="1:16" s="16" customFormat="1" ht="30" customHeight="1">
      <c r="A1102" s="21"/>
      <c r="B1102" s="21"/>
      <c r="C1102" s="170"/>
      <c r="D1102" s="168"/>
      <c r="E1102" s="154" t="str">
        <f>IFERROR(VLOOKUP(D1102,CADA_PROD!D:H,5,0),"")</f>
        <v/>
      </c>
      <c r="F1102" s="169"/>
      <c r="G1102" s="170"/>
      <c r="H1102" s="171"/>
      <c r="I1102" s="172" t="str">
        <f>IF(D1102="","",SUMIFS(MOVI_ENTR!I:I,MOVI_ENTR!D:D,D1102,MOVI_ENTR!O:O,L1102)-SUMIFS(MOVI_SAID!H:H,MOVI_SAID!D:D,D1102,MOVI_SAID!L:L,L1102))</f>
        <v/>
      </c>
      <c r="J1102" s="153" t="str">
        <f>IF(D1102="","",VLOOKUP(D1102,CADA_PROD!D:G,4,0)*H1102)</f>
        <v/>
      </c>
      <c r="K1102" s="14"/>
      <c r="L1102" s="14"/>
      <c r="M1102" s="21"/>
      <c r="N1102" s="21"/>
      <c r="O1102" s="21"/>
      <c r="P1102" s="21"/>
    </row>
    <row r="1103" spans="1:16" s="16" customFormat="1" ht="30" customHeight="1">
      <c r="A1103" s="21"/>
      <c r="B1103" s="21"/>
      <c r="C1103" s="170"/>
      <c r="D1103" s="168"/>
      <c r="E1103" s="154" t="str">
        <f>IFERROR(VLOOKUP(D1103,CADA_PROD!D:H,5,0),"")</f>
        <v/>
      </c>
      <c r="F1103" s="169"/>
      <c r="G1103" s="170"/>
      <c r="H1103" s="171"/>
      <c r="I1103" s="172" t="str">
        <f>IF(D1103="","",SUMIFS(MOVI_ENTR!I:I,MOVI_ENTR!D:D,D1103,MOVI_ENTR!O:O,L1103)-SUMIFS(MOVI_SAID!H:H,MOVI_SAID!D:D,D1103,MOVI_SAID!L:L,L1103))</f>
        <v/>
      </c>
      <c r="J1103" s="153" t="str">
        <f>IF(D1103="","",VLOOKUP(D1103,CADA_PROD!D:G,4,0)*H1103)</f>
        <v/>
      </c>
      <c r="K1103" s="14"/>
      <c r="L1103" s="14"/>
      <c r="M1103" s="21"/>
      <c r="N1103" s="21"/>
      <c r="O1103" s="21"/>
      <c r="P1103" s="21"/>
    </row>
    <row r="1104" spans="1:16" s="16" customFormat="1" ht="30" customHeight="1">
      <c r="A1104" s="21"/>
      <c r="B1104" s="21"/>
      <c r="C1104" s="170"/>
      <c r="D1104" s="168"/>
      <c r="E1104" s="154" t="str">
        <f>IFERROR(VLOOKUP(D1104,CADA_PROD!D:H,5,0),"")</f>
        <v/>
      </c>
      <c r="F1104" s="169"/>
      <c r="G1104" s="170"/>
      <c r="H1104" s="171"/>
      <c r="I1104" s="172" t="str">
        <f>IF(D1104="","",SUMIFS(MOVI_ENTR!I:I,MOVI_ENTR!D:D,D1104,MOVI_ENTR!O:O,L1104)-SUMIFS(MOVI_SAID!H:H,MOVI_SAID!D:D,D1104,MOVI_SAID!L:L,L1104))</f>
        <v/>
      </c>
      <c r="J1104" s="153" t="str">
        <f>IF(D1104="","",VLOOKUP(D1104,CADA_PROD!D:G,4,0)*H1104)</f>
        <v/>
      </c>
      <c r="K1104" s="14"/>
      <c r="L1104" s="14"/>
      <c r="M1104" s="21"/>
      <c r="N1104" s="21"/>
      <c r="O1104" s="21"/>
      <c r="P1104" s="21"/>
    </row>
    <row r="1105" spans="1:16" s="16" customFormat="1" ht="30" customHeight="1">
      <c r="A1105" s="21"/>
      <c r="B1105" s="21"/>
      <c r="C1105" s="170"/>
      <c r="D1105" s="168"/>
      <c r="E1105" s="154" t="str">
        <f>IFERROR(VLOOKUP(D1105,CADA_PROD!D:H,5,0),"")</f>
        <v/>
      </c>
      <c r="F1105" s="169"/>
      <c r="G1105" s="170"/>
      <c r="H1105" s="171"/>
      <c r="I1105" s="172" t="str">
        <f>IF(D1105="","",SUMIFS(MOVI_ENTR!I:I,MOVI_ENTR!D:D,D1105,MOVI_ENTR!O:O,L1105)-SUMIFS(MOVI_SAID!H:H,MOVI_SAID!D:D,D1105,MOVI_SAID!L:L,L1105))</f>
        <v/>
      </c>
      <c r="J1105" s="153" t="str">
        <f>IF(D1105="","",VLOOKUP(D1105,CADA_PROD!D:G,4,0)*H1105)</f>
        <v/>
      </c>
      <c r="K1105" s="14"/>
      <c r="L1105" s="14"/>
      <c r="M1105" s="21"/>
      <c r="N1105" s="21"/>
      <c r="O1105" s="21"/>
      <c r="P1105" s="21"/>
    </row>
    <row r="1106" spans="1:16" s="16" customFormat="1" ht="30" customHeight="1">
      <c r="A1106" s="21"/>
      <c r="B1106" s="21"/>
      <c r="C1106" s="170"/>
      <c r="D1106" s="168"/>
      <c r="E1106" s="154" t="str">
        <f>IFERROR(VLOOKUP(D1106,CADA_PROD!D:H,5,0),"")</f>
        <v/>
      </c>
      <c r="F1106" s="169"/>
      <c r="G1106" s="170"/>
      <c r="H1106" s="171"/>
      <c r="I1106" s="172" t="str">
        <f>IF(D1106="","",SUMIFS(MOVI_ENTR!I:I,MOVI_ENTR!D:D,D1106,MOVI_ENTR!O:O,L1106)-SUMIFS(MOVI_SAID!H:H,MOVI_SAID!D:D,D1106,MOVI_SAID!L:L,L1106))</f>
        <v/>
      </c>
      <c r="J1106" s="153" t="str">
        <f>IF(D1106="","",VLOOKUP(D1106,CADA_PROD!D:G,4,0)*H1106)</f>
        <v/>
      </c>
      <c r="K1106" s="14"/>
      <c r="L1106" s="14"/>
      <c r="M1106" s="21"/>
      <c r="N1106" s="21"/>
      <c r="O1106" s="21"/>
      <c r="P1106" s="21"/>
    </row>
    <row r="1107" spans="1:16" s="16" customFormat="1" ht="30" customHeight="1">
      <c r="A1107" s="21"/>
      <c r="B1107" s="21"/>
      <c r="C1107" s="170"/>
      <c r="D1107" s="168"/>
      <c r="E1107" s="154" t="str">
        <f>IFERROR(VLOOKUP(D1107,CADA_PROD!D:H,5,0),"")</f>
        <v/>
      </c>
      <c r="F1107" s="169"/>
      <c r="G1107" s="170"/>
      <c r="H1107" s="171"/>
      <c r="I1107" s="172" t="str">
        <f>IF(D1107="","",SUMIFS(MOVI_ENTR!I:I,MOVI_ENTR!D:D,D1107,MOVI_ENTR!O:O,L1107)-SUMIFS(MOVI_SAID!H:H,MOVI_SAID!D:D,D1107,MOVI_SAID!L:L,L1107))</f>
        <v/>
      </c>
      <c r="J1107" s="153" t="str">
        <f>IF(D1107="","",VLOOKUP(D1107,CADA_PROD!D:G,4,0)*H1107)</f>
        <v/>
      </c>
      <c r="K1107" s="14"/>
      <c r="L1107" s="14"/>
      <c r="M1107" s="21"/>
      <c r="N1107" s="21"/>
      <c r="O1107" s="21"/>
      <c r="P1107" s="21"/>
    </row>
    <row r="1108" spans="1:16" s="16" customFormat="1" ht="30" customHeight="1">
      <c r="A1108" s="21"/>
      <c r="B1108" s="21"/>
      <c r="C1108" s="170"/>
      <c r="D1108" s="168"/>
      <c r="E1108" s="154" t="str">
        <f>IFERROR(VLOOKUP(D1108,CADA_PROD!D:H,5,0),"")</f>
        <v/>
      </c>
      <c r="F1108" s="169"/>
      <c r="G1108" s="170"/>
      <c r="H1108" s="171"/>
      <c r="I1108" s="172" t="str">
        <f>IF(D1108="","",SUMIFS(MOVI_ENTR!I:I,MOVI_ENTR!D:D,D1108,MOVI_ENTR!O:O,L1108)-SUMIFS(MOVI_SAID!H:H,MOVI_SAID!D:D,D1108,MOVI_SAID!L:L,L1108))</f>
        <v/>
      </c>
      <c r="J1108" s="153" t="str">
        <f>IF(D1108="","",VLOOKUP(D1108,CADA_PROD!D:G,4,0)*H1108)</f>
        <v/>
      </c>
      <c r="K1108" s="14"/>
      <c r="L1108" s="14"/>
      <c r="M1108" s="21"/>
      <c r="N1108" s="21"/>
      <c r="O1108" s="21"/>
      <c r="P1108" s="21"/>
    </row>
    <row r="1109" spans="1:16" s="16" customFormat="1" ht="30" customHeight="1">
      <c r="A1109" s="21"/>
      <c r="B1109" s="21"/>
      <c r="C1109" s="170"/>
      <c r="D1109" s="168"/>
      <c r="E1109" s="154" t="str">
        <f>IFERROR(VLOOKUP(D1109,CADA_PROD!D:H,5,0),"")</f>
        <v/>
      </c>
      <c r="F1109" s="169"/>
      <c r="G1109" s="170"/>
      <c r="H1109" s="171"/>
      <c r="I1109" s="172" t="str">
        <f>IF(D1109="","",SUMIFS(MOVI_ENTR!I:I,MOVI_ENTR!D:D,D1109,MOVI_ENTR!O:O,L1109)-SUMIFS(MOVI_SAID!H:H,MOVI_SAID!D:D,D1109,MOVI_SAID!L:L,L1109))</f>
        <v/>
      </c>
      <c r="J1109" s="153" t="str">
        <f>IF(D1109="","",VLOOKUP(D1109,CADA_PROD!D:G,4,0)*H1109)</f>
        <v/>
      </c>
      <c r="K1109" s="14"/>
      <c r="L1109" s="14"/>
      <c r="M1109" s="21"/>
      <c r="N1109" s="21"/>
      <c r="O1109" s="21"/>
      <c r="P1109" s="21"/>
    </row>
    <row r="1110" spans="1:16" s="16" customFormat="1" ht="30" customHeight="1">
      <c r="A1110" s="21"/>
      <c r="B1110" s="21"/>
      <c r="C1110" s="170"/>
      <c r="D1110" s="168"/>
      <c r="E1110" s="154" t="str">
        <f>IFERROR(VLOOKUP(D1110,CADA_PROD!D:H,5,0),"")</f>
        <v/>
      </c>
      <c r="F1110" s="169"/>
      <c r="G1110" s="170"/>
      <c r="H1110" s="171"/>
      <c r="I1110" s="172" t="str">
        <f>IF(D1110="","",SUMIFS(MOVI_ENTR!I:I,MOVI_ENTR!D:D,D1110,MOVI_ENTR!O:O,L1110)-SUMIFS(MOVI_SAID!H:H,MOVI_SAID!D:D,D1110,MOVI_SAID!L:L,L1110))</f>
        <v/>
      </c>
      <c r="J1110" s="153" t="str">
        <f>IF(D1110="","",VLOOKUP(D1110,CADA_PROD!D:G,4,0)*H1110)</f>
        <v/>
      </c>
      <c r="K1110" s="14"/>
      <c r="L1110" s="14"/>
      <c r="M1110" s="21"/>
      <c r="N1110" s="21"/>
      <c r="O1110" s="21"/>
      <c r="P1110" s="21"/>
    </row>
    <row r="1111" spans="1:16" s="16" customFormat="1" ht="30" customHeight="1">
      <c r="A1111" s="21"/>
      <c r="B1111" s="21"/>
      <c r="C1111" s="170"/>
      <c r="D1111" s="168"/>
      <c r="E1111" s="154" t="str">
        <f>IFERROR(VLOOKUP(D1111,CADA_PROD!D:H,5,0),"")</f>
        <v/>
      </c>
      <c r="F1111" s="169"/>
      <c r="G1111" s="170"/>
      <c r="H1111" s="171"/>
      <c r="I1111" s="172" t="str">
        <f>IF(D1111="","",SUMIFS(MOVI_ENTR!I:I,MOVI_ENTR!D:D,D1111,MOVI_ENTR!O:O,L1111)-SUMIFS(MOVI_SAID!H:H,MOVI_SAID!D:D,D1111,MOVI_SAID!L:L,L1111))</f>
        <v/>
      </c>
      <c r="J1111" s="153" t="str">
        <f>IF(D1111="","",VLOOKUP(D1111,CADA_PROD!D:G,4,0)*H1111)</f>
        <v/>
      </c>
      <c r="K1111" s="14"/>
      <c r="L1111" s="14"/>
      <c r="M1111" s="21"/>
      <c r="N1111" s="21"/>
      <c r="O1111" s="21"/>
      <c r="P1111" s="21"/>
    </row>
    <row r="1112" spans="1:16" s="16" customFormat="1" ht="30" customHeight="1">
      <c r="A1112" s="21"/>
      <c r="B1112" s="21"/>
      <c r="C1112" s="170"/>
      <c r="D1112" s="168"/>
      <c r="E1112" s="154" t="str">
        <f>IFERROR(VLOOKUP(D1112,CADA_PROD!D:H,5,0),"")</f>
        <v/>
      </c>
      <c r="F1112" s="169"/>
      <c r="G1112" s="170"/>
      <c r="H1112" s="171"/>
      <c r="I1112" s="172" t="str">
        <f>IF(D1112="","",SUMIFS(MOVI_ENTR!I:I,MOVI_ENTR!D:D,D1112,MOVI_ENTR!O:O,L1112)-SUMIFS(MOVI_SAID!H:H,MOVI_SAID!D:D,D1112,MOVI_SAID!L:L,L1112))</f>
        <v/>
      </c>
      <c r="J1112" s="153" t="str">
        <f>IF(D1112="","",VLOOKUP(D1112,CADA_PROD!D:G,4,0)*H1112)</f>
        <v/>
      </c>
      <c r="K1112" s="14"/>
      <c r="L1112" s="14"/>
      <c r="M1112" s="21"/>
      <c r="N1112" s="21"/>
      <c r="O1112" s="21"/>
      <c r="P1112" s="21"/>
    </row>
    <row r="1113" spans="1:16" s="16" customFormat="1" ht="30" customHeight="1">
      <c r="A1113" s="21"/>
      <c r="B1113" s="21"/>
      <c r="C1113" s="170"/>
      <c r="D1113" s="168"/>
      <c r="E1113" s="154" t="str">
        <f>IFERROR(VLOOKUP(D1113,CADA_PROD!D:H,5,0),"")</f>
        <v/>
      </c>
      <c r="F1113" s="169"/>
      <c r="G1113" s="170"/>
      <c r="H1113" s="171"/>
      <c r="I1113" s="172" t="str">
        <f>IF(D1113="","",SUMIFS(MOVI_ENTR!I:I,MOVI_ENTR!D:D,D1113,MOVI_ENTR!O:O,L1113)-SUMIFS(MOVI_SAID!H:H,MOVI_SAID!D:D,D1113,MOVI_SAID!L:L,L1113))</f>
        <v/>
      </c>
      <c r="J1113" s="153" t="str">
        <f>IF(D1113="","",VLOOKUP(D1113,CADA_PROD!D:G,4,0)*H1113)</f>
        <v/>
      </c>
      <c r="K1113" s="14"/>
      <c r="L1113" s="14"/>
      <c r="M1113" s="21"/>
      <c r="N1113" s="21"/>
      <c r="O1113" s="21"/>
      <c r="P1113" s="21"/>
    </row>
    <row r="1114" spans="1:16" s="16" customFormat="1" ht="30" customHeight="1">
      <c r="A1114" s="21"/>
      <c r="B1114" s="21"/>
      <c r="C1114" s="170"/>
      <c r="D1114" s="168"/>
      <c r="E1114" s="154" t="str">
        <f>IFERROR(VLOOKUP(D1114,CADA_PROD!D:H,5,0),"")</f>
        <v/>
      </c>
      <c r="F1114" s="169"/>
      <c r="G1114" s="170"/>
      <c r="H1114" s="171"/>
      <c r="I1114" s="172" t="str">
        <f>IF(D1114="","",SUMIFS(MOVI_ENTR!I:I,MOVI_ENTR!D:D,D1114,MOVI_ENTR!O:O,L1114)-SUMIFS(MOVI_SAID!H:H,MOVI_SAID!D:D,D1114,MOVI_SAID!L:L,L1114))</f>
        <v/>
      </c>
      <c r="J1114" s="153" t="str">
        <f>IF(D1114="","",VLOOKUP(D1114,CADA_PROD!D:G,4,0)*H1114)</f>
        <v/>
      </c>
      <c r="K1114" s="14"/>
      <c r="L1114" s="14"/>
      <c r="M1114" s="21"/>
      <c r="N1114" s="21"/>
      <c r="O1114" s="21"/>
      <c r="P1114" s="21"/>
    </row>
    <row r="1115" spans="1:16" s="16" customFormat="1" ht="30" customHeight="1">
      <c r="A1115" s="21"/>
      <c r="B1115" s="21"/>
      <c r="C1115" s="170"/>
      <c r="D1115" s="168"/>
      <c r="E1115" s="154" t="str">
        <f>IFERROR(VLOOKUP(D1115,CADA_PROD!D:H,5,0),"")</f>
        <v/>
      </c>
      <c r="F1115" s="169"/>
      <c r="G1115" s="170"/>
      <c r="H1115" s="171"/>
      <c r="I1115" s="172" t="str">
        <f>IF(D1115="","",SUMIFS(MOVI_ENTR!I:I,MOVI_ENTR!D:D,D1115,MOVI_ENTR!O:O,L1115)-SUMIFS(MOVI_SAID!H:H,MOVI_SAID!D:D,D1115,MOVI_SAID!L:L,L1115))</f>
        <v/>
      </c>
      <c r="J1115" s="153" t="str">
        <f>IF(D1115="","",VLOOKUP(D1115,CADA_PROD!D:G,4,0)*H1115)</f>
        <v/>
      </c>
      <c r="K1115" s="14"/>
      <c r="L1115" s="14"/>
      <c r="M1115" s="21"/>
      <c r="N1115" s="21"/>
      <c r="O1115" s="21"/>
      <c r="P1115" s="21"/>
    </row>
    <row r="1116" spans="1:16" s="16" customFormat="1" ht="30" customHeight="1">
      <c r="A1116" s="21"/>
      <c r="B1116" s="21"/>
      <c r="C1116" s="170"/>
      <c r="D1116" s="168"/>
      <c r="E1116" s="154" t="str">
        <f>IFERROR(VLOOKUP(D1116,CADA_PROD!D:H,5,0),"")</f>
        <v/>
      </c>
      <c r="F1116" s="169"/>
      <c r="G1116" s="170"/>
      <c r="H1116" s="171"/>
      <c r="I1116" s="172" t="str">
        <f>IF(D1116="","",SUMIFS(MOVI_ENTR!I:I,MOVI_ENTR!D:D,D1116,MOVI_ENTR!O:O,L1116)-SUMIFS(MOVI_SAID!H:H,MOVI_SAID!D:D,D1116,MOVI_SAID!L:L,L1116))</f>
        <v/>
      </c>
      <c r="J1116" s="153" t="str">
        <f>IF(D1116="","",VLOOKUP(D1116,CADA_PROD!D:G,4,0)*H1116)</f>
        <v/>
      </c>
      <c r="K1116" s="14"/>
      <c r="L1116" s="14"/>
      <c r="M1116" s="21"/>
      <c r="N1116" s="21"/>
      <c r="O1116" s="21"/>
      <c r="P1116" s="21"/>
    </row>
    <row r="1117" spans="1:16" s="16" customFormat="1" ht="30" customHeight="1">
      <c r="A1117" s="21"/>
      <c r="B1117" s="21"/>
      <c r="C1117" s="170"/>
      <c r="D1117" s="168"/>
      <c r="E1117" s="154" t="str">
        <f>IFERROR(VLOOKUP(D1117,CADA_PROD!D:H,5,0),"")</f>
        <v/>
      </c>
      <c r="F1117" s="169"/>
      <c r="G1117" s="170"/>
      <c r="H1117" s="171"/>
      <c r="I1117" s="172" t="str">
        <f>IF(D1117="","",SUMIFS(MOVI_ENTR!I:I,MOVI_ENTR!D:D,D1117,MOVI_ENTR!O:O,L1117)-SUMIFS(MOVI_SAID!H:H,MOVI_SAID!D:D,D1117,MOVI_SAID!L:L,L1117))</f>
        <v/>
      </c>
      <c r="J1117" s="153" t="str">
        <f>IF(D1117="","",VLOOKUP(D1117,CADA_PROD!D:G,4,0)*H1117)</f>
        <v/>
      </c>
      <c r="K1117" s="14"/>
      <c r="L1117" s="14"/>
      <c r="M1117" s="21"/>
      <c r="N1117" s="21"/>
      <c r="O1117" s="21"/>
      <c r="P1117" s="21"/>
    </row>
    <row r="1118" spans="1:16" s="16" customFormat="1" ht="30" customHeight="1">
      <c r="A1118" s="21"/>
      <c r="B1118" s="21"/>
      <c r="C1118" s="170"/>
      <c r="D1118" s="168"/>
      <c r="E1118" s="154" t="str">
        <f>IFERROR(VLOOKUP(D1118,CADA_PROD!D:H,5,0),"")</f>
        <v/>
      </c>
      <c r="F1118" s="169"/>
      <c r="G1118" s="170"/>
      <c r="H1118" s="171"/>
      <c r="I1118" s="172" t="str">
        <f>IF(D1118="","",SUMIFS(MOVI_ENTR!I:I,MOVI_ENTR!D:D,D1118,MOVI_ENTR!O:O,L1118)-SUMIFS(MOVI_SAID!H:H,MOVI_SAID!D:D,D1118,MOVI_SAID!L:L,L1118))</f>
        <v/>
      </c>
      <c r="J1118" s="153" t="str">
        <f>IF(D1118="","",VLOOKUP(D1118,CADA_PROD!D:G,4,0)*H1118)</f>
        <v/>
      </c>
      <c r="K1118" s="14"/>
      <c r="L1118" s="14"/>
      <c r="M1118" s="21"/>
      <c r="N1118" s="21"/>
      <c r="O1118" s="21"/>
      <c r="P1118" s="21"/>
    </row>
    <row r="1119" spans="1:16" s="16" customFormat="1" ht="30" customHeight="1">
      <c r="A1119" s="21"/>
      <c r="B1119" s="21"/>
      <c r="C1119" s="170"/>
      <c r="D1119" s="168"/>
      <c r="E1119" s="154" t="str">
        <f>IFERROR(VLOOKUP(D1119,CADA_PROD!D:H,5,0),"")</f>
        <v/>
      </c>
      <c r="F1119" s="169"/>
      <c r="G1119" s="170"/>
      <c r="H1119" s="171"/>
      <c r="I1119" s="172" t="str">
        <f>IF(D1119="","",SUMIFS(MOVI_ENTR!I:I,MOVI_ENTR!D:D,D1119,MOVI_ENTR!O:O,L1119)-SUMIFS(MOVI_SAID!H:H,MOVI_SAID!D:D,D1119,MOVI_SAID!L:L,L1119))</f>
        <v/>
      </c>
      <c r="J1119" s="153" t="str">
        <f>IF(D1119="","",VLOOKUP(D1119,CADA_PROD!D:G,4,0)*H1119)</f>
        <v/>
      </c>
      <c r="K1119" s="14"/>
      <c r="L1119" s="14"/>
      <c r="M1119" s="21"/>
      <c r="N1119" s="21"/>
      <c r="O1119" s="21"/>
      <c r="P1119" s="21"/>
    </row>
    <row r="1120" spans="1:16" s="16" customFormat="1" ht="30" customHeight="1">
      <c r="A1120" s="21"/>
      <c r="B1120" s="21"/>
      <c r="C1120" s="170"/>
      <c r="D1120" s="168"/>
      <c r="E1120" s="154" t="str">
        <f>IFERROR(VLOOKUP(D1120,CADA_PROD!D:H,5,0),"")</f>
        <v/>
      </c>
      <c r="F1120" s="169"/>
      <c r="G1120" s="170"/>
      <c r="H1120" s="171"/>
      <c r="I1120" s="172" t="str">
        <f>IF(D1120="","",SUMIFS(MOVI_ENTR!I:I,MOVI_ENTR!D:D,D1120,MOVI_ENTR!O:O,L1120)-SUMIFS(MOVI_SAID!H:H,MOVI_SAID!D:D,D1120,MOVI_SAID!L:L,L1120))</f>
        <v/>
      </c>
      <c r="J1120" s="153" t="str">
        <f>IF(D1120="","",VLOOKUP(D1120,CADA_PROD!D:G,4,0)*H1120)</f>
        <v/>
      </c>
      <c r="K1120" s="14"/>
      <c r="L1120" s="14"/>
      <c r="M1120" s="21"/>
      <c r="N1120" s="21"/>
      <c r="O1120" s="21"/>
      <c r="P1120" s="21"/>
    </row>
    <row r="1121" spans="1:16" s="16" customFormat="1" ht="30" customHeight="1">
      <c r="A1121" s="21"/>
      <c r="B1121" s="21"/>
      <c r="C1121" s="170"/>
      <c r="D1121" s="168"/>
      <c r="E1121" s="154" t="str">
        <f>IFERROR(VLOOKUP(D1121,CADA_PROD!D:H,5,0),"")</f>
        <v/>
      </c>
      <c r="F1121" s="169"/>
      <c r="G1121" s="170"/>
      <c r="H1121" s="171"/>
      <c r="I1121" s="172" t="str">
        <f>IF(D1121="","",SUMIFS(MOVI_ENTR!I:I,MOVI_ENTR!D:D,D1121,MOVI_ENTR!O:O,L1121)-SUMIFS(MOVI_SAID!H:H,MOVI_SAID!D:D,D1121,MOVI_SAID!L:L,L1121))</f>
        <v/>
      </c>
      <c r="J1121" s="153" t="str">
        <f>IF(D1121="","",VLOOKUP(D1121,CADA_PROD!D:G,4,0)*H1121)</f>
        <v/>
      </c>
      <c r="K1121" s="14"/>
      <c r="L1121" s="14"/>
      <c r="M1121" s="21"/>
      <c r="N1121" s="21"/>
      <c r="O1121" s="21"/>
      <c r="P1121" s="21"/>
    </row>
    <row r="1122" spans="1:16" s="16" customFormat="1" ht="30" customHeight="1">
      <c r="A1122" s="21"/>
      <c r="B1122" s="21"/>
      <c r="C1122" s="170"/>
      <c r="D1122" s="168"/>
      <c r="E1122" s="154" t="str">
        <f>IFERROR(VLOOKUP(D1122,CADA_PROD!D:H,5,0),"")</f>
        <v/>
      </c>
      <c r="F1122" s="169"/>
      <c r="G1122" s="170"/>
      <c r="H1122" s="171"/>
      <c r="I1122" s="172" t="str">
        <f>IF(D1122="","",SUMIFS(MOVI_ENTR!I:I,MOVI_ENTR!D:D,D1122,MOVI_ENTR!O:O,L1122)-SUMIFS(MOVI_SAID!H:H,MOVI_SAID!D:D,D1122,MOVI_SAID!L:L,L1122))</f>
        <v/>
      </c>
      <c r="J1122" s="153" t="str">
        <f>IF(D1122="","",VLOOKUP(D1122,CADA_PROD!D:G,4,0)*H1122)</f>
        <v/>
      </c>
      <c r="K1122" s="14"/>
      <c r="L1122" s="14"/>
      <c r="M1122" s="21"/>
      <c r="N1122" s="21"/>
      <c r="O1122" s="21"/>
      <c r="P1122" s="21"/>
    </row>
    <row r="1123" spans="1:16" s="16" customFormat="1" ht="30" customHeight="1">
      <c r="A1123" s="21"/>
      <c r="B1123" s="21"/>
      <c r="C1123" s="170"/>
      <c r="D1123" s="168"/>
      <c r="E1123" s="154" t="str">
        <f>IFERROR(VLOOKUP(D1123,CADA_PROD!D:H,5,0),"")</f>
        <v/>
      </c>
      <c r="F1123" s="169"/>
      <c r="G1123" s="170"/>
      <c r="H1123" s="171"/>
      <c r="I1123" s="172" t="str">
        <f>IF(D1123="","",SUMIFS(MOVI_ENTR!I:I,MOVI_ENTR!D:D,D1123,MOVI_ENTR!O:O,L1123)-SUMIFS(MOVI_SAID!H:H,MOVI_SAID!D:D,D1123,MOVI_SAID!L:L,L1123))</f>
        <v/>
      </c>
      <c r="J1123" s="153" t="str">
        <f>IF(D1123="","",VLOOKUP(D1123,CADA_PROD!D:G,4,0)*H1123)</f>
        <v/>
      </c>
      <c r="K1123" s="14"/>
      <c r="L1123" s="14"/>
      <c r="M1123" s="21"/>
      <c r="N1123" s="21"/>
      <c r="O1123" s="21"/>
      <c r="P1123" s="21"/>
    </row>
    <row r="1124" spans="1:16" s="16" customFormat="1" ht="30" customHeight="1">
      <c r="A1124" s="21"/>
      <c r="B1124" s="21"/>
      <c r="C1124" s="170"/>
      <c r="D1124" s="168"/>
      <c r="E1124" s="154" t="str">
        <f>IFERROR(VLOOKUP(D1124,CADA_PROD!D:H,5,0),"")</f>
        <v/>
      </c>
      <c r="F1124" s="169"/>
      <c r="G1124" s="170"/>
      <c r="H1124" s="171"/>
      <c r="I1124" s="172" t="str">
        <f>IF(D1124="","",SUMIFS(MOVI_ENTR!I:I,MOVI_ENTR!D:D,D1124,MOVI_ENTR!O:O,L1124)-SUMIFS(MOVI_SAID!H:H,MOVI_SAID!D:D,D1124,MOVI_SAID!L:L,L1124))</f>
        <v/>
      </c>
      <c r="J1124" s="153" t="str">
        <f>IF(D1124="","",VLOOKUP(D1124,CADA_PROD!D:G,4,0)*H1124)</f>
        <v/>
      </c>
      <c r="K1124" s="14"/>
      <c r="L1124" s="14"/>
      <c r="M1124" s="21"/>
      <c r="N1124" s="21"/>
      <c r="O1124" s="21"/>
      <c r="P1124" s="21"/>
    </row>
    <row r="1125" spans="1:16" s="16" customFormat="1" ht="30" customHeight="1">
      <c r="A1125" s="21"/>
      <c r="B1125" s="21"/>
      <c r="C1125" s="170"/>
      <c r="D1125" s="168"/>
      <c r="E1125" s="154" t="str">
        <f>IFERROR(VLOOKUP(D1125,CADA_PROD!D:H,5,0),"")</f>
        <v/>
      </c>
      <c r="F1125" s="169"/>
      <c r="G1125" s="170"/>
      <c r="H1125" s="171"/>
      <c r="I1125" s="172" t="str">
        <f>IF(D1125="","",SUMIFS(MOVI_ENTR!I:I,MOVI_ENTR!D:D,D1125,MOVI_ENTR!O:O,L1125)-SUMIFS(MOVI_SAID!H:H,MOVI_SAID!D:D,D1125,MOVI_SAID!L:L,L1125))</f>
        <v/>
      </c>
      <c r="J1125" s="153" t="str">
        <f>IF(D1125="","",VLOOKUP(D1125,CADA_PROD!D:G,4,0)*H1125)</f>
        <v/>
      </c>
      <c r="K1125" s="14"/>
      <c r="L1125" s="14"/>
      <c r="M1125" s="21"/>
      <c r="N1125" s="21"/>
      <c r="O1125" s="21"/>
      <c r="P1125" s="21"/>
    </row>
    <row r="1126" spans="1:16" s="16" customFormat="1" ht="30" customHeight="1">
      <c r="A1126" s="21"/>
      <c r="B1126" s="21"/>
      <c r="C1126" s="170"/>
      <c r="D1126" s="168"/>
      <c r="E1126" s="154" t="str">
        <f>IFERROR(VLOOKUP(D1126,CADA_PROD!D:H,5,0),"")</f>
        <v/>
      </c>
      <c r="F1126" s="169"/>
      <c r="G1126" s="170"/>
      <c r="H1126" s="171"/>
      <c r="I1126" s="172" t="str">
        <f>IF(D1126="","",SUMIFS(MOVI_ENTR!I:I,MOVI_ENTR!D:D,D1126,MOVI_ENTR!O:O,L1126)-SUMIFS(MOVI_SAID!H:H,MOVI_SAID!D:D,D1126,MOVI_SAID!L:L,L1126))</f>
        <v/>
      </c>
      <c r="J1126" s="153" t="str">
        <f>IF(D1126="","",VLOOKUP(D1126,CADA_PROD!D:G,4,0)*H1126)</f>
        <v/>
      </c>
      <c r="K1126" s="14"/>
      <c r="L1126" s="14"/>
      <c r="M1126" s="21"/>
      <c r="N1126" s="21"/>
      <c r="O1126" s="21"/>
      <c r="P1126" s="21"/>
    </row>
    <row r="1127" spans="1:16" s="16" customFormat="1" ht="30" customHeight="1">
      <c r="A1127" s="21"/>
      <c r="B1127" s="21"/>
      <c r="C1127" s="170"/>
      <c r="D1127" s="168"/>
      <c r="E1127" s="154" t="str">
        <f>IFERROR(VLOOKUP(D1127,CADA_PROD!D:H,5,0),"")</f>
        <v/>
      </c>
      <c r="F1127" s="169"/>
      <c r="G1127" s="170"/>
      <c r="H1127" s="171"/>
      <c r="I1127" s="172" t="str">
        <f>IF(D1127="","",SUMIFS(MOVI_ENTR!I:I,MOVI_ENTR!D:D,D1127,MOVI_ENTR!O:O,L1127)-SUMIFS(MOVI_SAID!H:H,MOVI_SAID!D:D,D1127,MOVI_SAID!L:L,L1127))</f>
        <v/>
      </c>
      <c r="J1127" s="153" t="str">
        <f>IF(D1127="","",VLOOKUP(D1127,CADA_PROD!D:G,4,0)*H1127)</f>
        <v/>
      </c>
      <c r="K1127" s="14"/>
      <c r="L1127" s="14"/>
      <c r="M1127" s="21"/>
      <c r="N1127" s="21"/>
      <c r="O1127" s="21"/>
      <c r="P1127" s="21"/>
    </row>
    <row r="1128" spans="1:16" s="16" customFormat="1" ht="30" customHeight="1">
      <c r="A1128" s="21"/>
      <c r="B1128" s="21"/>
      <c r="C1128" s="170"/>
      <c r="D1128" s="168"/>
      <c r="E1128" s="154" t="str">
        <f>IFERROR(VLOOKUP(D1128,CADA_PROD!D:H,5,0),"")</f>
        <v/>
      </c>
      <c r="F1128" s="169"/>
      <c r="G1128" s="170"/>
      <c r="H1128" s="171"/>
      <c r="I1128" s="172" t="str">
        <f>IF(D1128="","",SUMIFS(MOVI_ENTR!I:I,MOVI_ENTR!D:D,D1128,MOVI_ENTR!O:O,L1128)-SUMIFS(MOVI_SAID!H:H,MOVI_SAID!D:D,D1128,MOVI_SAID!L:L,L1128))</f>
        <v/>
      </c>
      <c r="J1128" s="153" t="str">
        <f>IF(D1128="","",VLOOKUP(D1128,CADA_PROD!D:G,4,0)*H1128)</f>
        <v/>
      </c>
      <c r="K1128" s="14"/>
      <c r="L1128" s="14"/>
      <c r="M1128" s="21"/>
      <c r="N1128" s="21"/>
      <c r="O1128" s="21"/>
      <c r="P1128" s="21"/>
    </row>
    <row r="1129" spans="1:16" s="16" customFormat="1" ht="30" customHeight="1">
      <c r="A1129" s="21"/>
      <c r="B1129" s="21"/>
      <c r="C1129" s="170"/>
      <c r="D1129" s="168"/>
      <c r="E1129" s="154" t="str">
        <f>IFERROR(VLOOKUP(D1129,CADA_PROD!D:H,5,0),"")</f>
        <v/>
      </c>
      <c r="F1129" s="169"/>
      <c r="G1129" s="170"/>
      <c r="H1129" s="171"/>
      <c r="I1129" s="172" t="str">
        <f>IF(D1129="","",SUMIFS(MOVI_ENTR!I:I,MOVI_ENTR!D:D,D1129,MOVI_ENTR!O:O,L1129)-SUMIFS(MOVI_SAID!H:H,MOVI_SAID!D:D,D1129,MOVI_SAID!L:L,L1129))</f>
        <v/>
      </c>
      <c r="J1129" s="153" t="str">
        <f>IF(D1129="","",VLOOKUP(D1129,CADA_PROD!D:G,4,0)*H1129)</f>
        <v/>
      </c>
      <c r="K1129" s="14"/>
      <c r="L1129" s="14"/>
      <c r="M1129" s="21"/>
      <c r="N1129" s="21"/>
      <c r="O1129" s="21"/>
      <c r="P1129" s="21"/>
    </row>
    <row r="1130" spans="1:16" s="16" customFormat="1" ht="30" customHeight="1">
      <c r="A1130" s="21"/>
      <c r="B1130" s="21"/>
      <c r="C1130" s="170"/>
      <c r="D1130" s="168"/>
      <c r="E1130" s="154" t="str">
        <f>IFERROR(VLOOKUP(D1130,CADA_PROD!D:H,5,0),"")</f>
        <v/>
      </c>
      <c r="F1130" s="169"/>
      <c r="G1130" s="170"/>
      <c r="H1130" s="171"/>
      <c r="I1130" s="172" t="str">
        <f>IF(D1130="","",SUMIFS(MOVI_ENTR!I:I,MOVI_ENTR!D:D,D1130,MOVI_ENTR!O:O,L1130)-SUMIFS(MOVI_SAID!H:H,MOVI_SAID!D:D,D1130,MOVI_SAID!L:L,L1130))</f>
        <v/>
      </c>
      <c r="J1130" s="153" t="str">
        <f>IF(D1130="","",VLOOKUP(D1130,CADA_PROD!D:G,4,0)*H1130)</f>
        <v/>
      </c>
      <c r="K1130" s="14"/>
      <c r="L1130" s="14"/>
      <c r="M1130" s="21"/>
      <c r="N1130" s="21"/>
      <c r="O1130" s="21"/>
      <c r="P1130" s="21"/>
    </row>
    <row r="1131" spans="1:16" s="16" customFormat="1" ht="30" customHeight="1">
      <c r="A1131" s="21"/>
      <c r="B1131" s="21"/>
      <c r="C1131" s="170"/>
      <c r="D1131" s="168"/>
      <c r="E1131" s="154" t="str">
        <f>IFERROR(VLOOKUP(D1131,CADA_PROD!D:H,5,0),"")</f>
        <v/>
      </c>
      <c r="F1131" s="169"/>
      <c r="G1131" s="170"/>
      <c r="H1131" s="171"/>
      <c r="I1131" s="172" t="str">
        <f>IF(D1131="","",SUMIFS(MOVI_ENTR!I:I,MOVI_ENTR!D:D,D1131,MOVI_ENTR!O:O,L1131)-SUMIFS(MOVI_SAID!H:H,MOVI_SAID!D:D,D1131,MOVI_SAID!L:L,L1131))</f>
        <v/>
      </c>
      <c r="J1131" s="153" t="str">
        <f>IF(D1131="","",VLOOKUP(D1131,CADA_PROD!D:G,4,0)*H1131)</f>
        <v/>
      </c>
      <c r="K1131" s="14"/>
      <c r="L1131" s="14"/>
      <c r="M1131" s="21"/>
      <c r="N1131" s="21"/>
      <c r="O1131" s="21"/>
      <c r="P1131" s="21"/>
    </row>
    <row r="1132" spans="1:16" s="16" customFormat="1" ht="30" customHeight="1">
      <c r="A1132" s="21"/>
      <c r="B1132" s="21"/>
      <c r="C1132" s="170"/>
      <c r="D1132" s="168"/>
      <c r="E1132" s="154" t="str">
        <f>IFERROR(VLOOKUP(D1132,CADA_PROD!D:H,5,0),"")</f>
        <v/>
      </c>
      <c r="F1132" s="169"/>
      <c r="G1132" s="170"/>
      <c r="H1132" s="171"/>
      <c r="I1132" s="172" t="str">
        <f>IF(D1132="","",SUMIFS(MOVI_ENTR!I:I,MOVI_ENTR!D:D,D1132,MOVI_ENTR!O:O,L1132)-SUMIFS(MOVI_SAID!H:H,MOVI_SAID!D:D,D1132,MOVI_SAID!L:L,L1132))</f>
        <v/>
      </c>
      <c r="J1132" s="153" t="str">
        <f>IF(D1132="","",VLOOKUP(D1132,CADA_PROD!D:G,4,0)*H1132)</f>
        <v/>
      </c>
      <c r="K1132" s="14"/>
      <c r="L1132" s="14"/>
      <c r="M1132" s="21"/>
      <c r="N1132" s="21"/>
      <c r="O1132" s="21"/>
      <c r="P1132" s="21"/>
    </row>
    <row r="1133" spans="1:16" s="16" customFormat="1" ht="30" customHeight="1">
      <c r="A1133" s="21"/>
      <c r="B1133" s="21"/>
      <c r="C1133" s="170"/>
      <c r="D1133" s="168"/>
      <c r="E1133" s="154" t="str">
        <f>IFERROR(VLOOKUP(D1133,CADA_PROD!D:H,5,0),"")</f>
        <v/>
      </c>
      <c r="F1133" s="169"/>
      <c r="G1133" s="170"/>
      <c r="H1133" s="171"/>
      <c r="I1133" s="172" t="str">
        <f>IF(D1133="","",SUMIFS(MOVI_ENTR!I:I,MOVI_ENTR!D:D,D1133,MOVI_ENTR!O:O,L1133)-SUMIFS(MOVI_SAID!H:H,MOVI_SAID!D:D,D1133,MOVI_SAID!L:L,L1133))</f>
        <v/>
      </c>
      <c r="J1133" s="153" t="str">
        <f>IF(D1133="","",VLOOKUP(D1133,CADA_PROD!D:G,4,0)*H1133)</f>
        <v/>
      </c>
      <c r="K1133" s="14"/>
      <c r="L1133" s="14"/>
      <c r="M1133" s="21"/>
      <c r="N1133" s="21"/>
      <c r="O1133" s="21"/>
      <c r="P1133" s="21"/>
    </row>
    <row r="1134" spans="1:16" s="16" customFormat="1" ht="30" customHeight="1">
      <c r="A1134" s="21"/>
      <c r="B1134" s="21"/>
      <c r="C1134" s="170"/>
      <c r="D1134" s="168"/>
      <c r="E1134" s="154" t="str">
        <f>IFERROR(VLOOKUP(D1134,CADA_PROD!D:H,5,0),"")</f>
        <v/>
      </c>
      <c r="F1134" s="169"/>
      <c r="G1134" s="170"/>
      <c r="H1134" s="171"/>
      <c r="I1134" s="172" t="str">
        <f>IF(D1134="","",SUMIFS(MOVI_ENTR!I:I,MOVI_ENTR!D:D,D1134,MOVI_ENTR!O:O,L1134)-SUMIFS(MOVI_SAID!H:H,MOVI_SAID!D:D,D1134,MOVI_SAID!L:L,L1134))</f>
        <v/>
      </c>
      <c r="J1134" s="153" t="str">
        <f>IF(D1134="","",VLOOKUP(D1134,CADA_PROD!D:G,4,0)*H1134)</f>
        <v/>
      </c>
      <c r="K1134" s="14"/>
      <c r="L1134" s="14"/>
      <c r="M1134" s="21"/>
      <c r="N1134" s="21"/>
      <c r="O1134" s="21"/>
      <c r="P1134" s="21"/>
    </row>
    <row r="1135" spans="1:16" s="16" customFormat="1" ht="30" customHeight="1">
      <c r="A1135" s="21"/>
      <c r="B1135" s="21"/>
      <c r="C1135" s="170"/>
      <c r="D1135" s="168"/>
      <c r="E1135" s="154" t="str">
        <f>IFERROR(VLOOKUP(D1135,CADA_PROD!D:H,5,0),"")</f>
        <v/>
      </c>
      <c r="F1135" s="169"/>
      <c r="G1135" s="170"/>
      <c r="H1135" s="171"/>
      <c r="I1135" s="172" t="str">
        <f>IF(D1135="","",SUMIFS(MOVI_ENTR!I:I,MOVI_ENTR!D:D,D1135,MOVI_ENTR!O:O,L1135)-SUMIFS(MOVI_SAID!H:H,MOVI_SAID!D:D,D1135,MOVI_SAID!L:L,L1135))</f>
        <v/>
      </c>
      <c r="J1135" s="153" t="str">
        <f>IF(D1135="","",VLOOKUP(D1135,CADA_PROD!D:G,4,0)*H1135)</f>
        <v/>
      </c>
      <c r="K1135" s="14"/>
      <c r="L1135" s="14"/>
      <c r="M1135" s="21"/>
      <c r="N1135" s="21"/>
      <c r="O1135" s="21"/>
      <c r="P1135" s="21"/>
    </row>
    <row r="1136" spans="1:16" s="16" customFormat="1" ht="30" customHeight="1">
      <c r="A1136" s="21"/>
      <c r="B1136" s="21"/>
      <c r="C1136" s="170"/>
      <c r="D1136" s="168"/>
      <c r="E1136" s="154" t="str">
        <f>IFERROR(VLOOKUP(D1136,CADA_PROD!D:H,5,0),"")</f>
        <v/>
      </c>
      <c r="F1136" s="169"/>
      <c r="G1136" s="170"/>
      <c r="H1136" s="171"/>
      <c r="I1136" s="172" t="str">
        <f>IF(D1136="","",SUMIFS(MOVI_ENTR!I:I,MOVI_ENTR!D:D,D1136,MOVI_ENTR!O:O,L1136)-SUMIFS(MOVI_SAID!H:H,MOVI_SAID!D:D,D1136,MOVI_SAID!L:L,L1136))</f>
        <v/>
      </c>
      <c r="J1136" s="153" t="str">
        <f>IF(D1136="","",VLOOKUP(D1136,CADA_PROD!D:G,4,0)*H1136)</f>
        <v/>
      </c>
      <c r="K1136" s="14"/>
      <c r="L1136" s="14"/>
      <c r="M1136" s="21"/>
      <c r="N1136" s="21"/>
      <c r="O1136" s="21"/>
      <c r="P1136" s="21"/>
    </row>
    <row r="1137" spans="1:16" s="16" customFormat="1" ht="30" customHeight="1">
      <c r="A1137" s="21"/>
      <c r="B1137" s="21"/>
      <c r="C1137" s="170"/>
      <c r="D1137" s="168"/>
      <c r="E1137" s="154" t="str">
        <f>IFERROR(VLOOKUP(D1137,CADA_PROD!D:H,5,0),"")</f>
        <v/>
      </c>
      <c r="F1137" s="169"/>
      <c r="G1137" s="170"/>
      <c r="H1137" s="171"/>
      <c r="I1137" s="172" t="str">
        <f>IF(D1137="","",SUMIFS(MOVI_ENTR!I:I,MOVI_ENTR!D:D,D1137,MOVI_ENTR!O:O,L1137)-SUMIFS(MOVI_SAID!H:H,MOVI_SAID!D:D,D1137,MOVI_SAID!L:L,L1137))</f>
        <v/>
      </c>
      <c r="J1137" s="153" t="str">
        <f>IF(D1137="","",VLOOKUP(D1137,CADA_PROD!D:G,4,0)*H1137)</f>
        <v/>
      </c>
      <c r="K1137" s="14"/>
      <c r="L1137" s="14"/>
      <c r="M1137" s="21"/>
      <c r="N1137" s="21"/>
      <c r="O1137" s="21"/>
      <c r="P1137" s="21"/>
    </row>
    <row r="1138" spans="1:16" s="16" customFormat="1" ht="30" customHeight="1">
      <c r="A1138" s="21"/>
      <c r="B1138" s="21"/>
      <c r="C1138" s="170"/>
      <c r="D1138" s="168"/>
      <c r="E1138" s="154" t="str">
        <f>IFERROR(VLOOKUP(D1138,CADA_PROD!D:H,5,0),"")</f>
        <v/>
      </c>
      <c r="F1138" s="169"/>
      <c r="G1138" s="170"/>
      <c r="H1138" s="171"/>
      <c r="I1138" s="172" t="str">
        <f>IF(D1138="","",SUMIFS(MOVI_ENTR!I:I,MOVI_ENTR!D:D,D1138,MOVI_ENTR!O:O,L1138)-SUMIFS(MOVI_SAID!H:H,MOVI_SAID!D:D,D1138,MOVI_SAID!L:L,L1138))</f>
        <v/>
      </c>
      <c r="J1138" s="153" t="str">
        <f>IF(D1138="","",VLOOKUP(D1138,CADA_PROD!D:G,4,0)*H1138)</f>
        <v/>
      </c>
      <c r="K1138" s="14"/>
      <c r="L1138" s="14"/>
      <c r="M1138" s="21"/>
      <c r="N1138" s="21"/>
      <c r="O1138" s="21"/>
      <c r="P1138" s="21"/>
    </row>
    <row r="1139" spans="1:16" s="16" customFormat="1" ht="30" customHeight="1">
      <c r="A1139" s="21"/>
      <c r="B1139" s="21"/>
      <c r="C1139" s="170"/>
      <c r="D1139" s="168"/>
      <c r="E1139" s="154" t="str">
        <f>IFERROR(VLOOKUP(D1139,CADA_PROD!D:H,5,0),"")</f>
        <v/>
      </c>
      <c r="F1139" s="169"/>
      <c r="G1139" s="170"/>
      <c r="H1139" s="171"/>
      <c r="I1139" s="172" t="str">
        <f>IF(D1139="","",SUMIFS(MOVI_ENTR!I:I,MOVI_ENTR!D:D,D1139,MOVI_ENTR!O:O,L1139)-SUMIFS(MOVI_SAID!H:H,MOVI_SAID!D:D,D1139,MOVI_SAID!L:L,L1139))</f>
        <v/>
      </c>
      <c r="J1139" s="153" t="str">
        <f>IF(D1139="","",VLOOKUP(D1139,CADA_PROD!D:G,4,0)*H1139)</f>
        <v/>
      </c>
      <c r="K1139" s="14"/>
      <c r="L1139" s="14"/>
      <c r="M1139" s="21"/>
      <c r="N1139" s="21"/>
      <c r="O1139" s="21"/>
      <c r="P1139" s="21"/>
    </row>
    <row r="1140" spans="1:16" s="16" customFormat="1" ht="30" customHeight="1">
      <c r="A1140" s="21"/>
      <c r="B1140" s="21"/>
      <c r="C1140" s="170"/>
      <c r="D1140" s="168"/>
      <c r="E1140" s="154" t="str">
        <f>IFERROR(VLOOKUP(D1140,CADA_PROD!D:H,5,0),"")</f>
        <v/>
      </c>
      <c r="F1140" s="169"/>
      <c r="G1140" s="170"/>
      <c r="H1140" s="171"/>
      <c r="I1140" s="172" t="str">
        <f>IF(D1140="","",SUMIFS(MOVI_ENTR!I:I,MOVI_ENTR!D:D,D1140,MOVI_ENTR!O:O,L1140)-SUMIFS(MOVI_SAID!H:H,MOVI_SAID!D:D,D1140,MOVI_SAID!L:L,L1140))</f>
        <v/>
      </c>
      <c r="J1140" s="153" t="str">
        <f>IF(D1140="","",VLOOKUP(D1140,CADA_PROD!D:G,4,0)*H1140)</f>
        <v/>
      </c>
      <c r="K1140" s="14"/>
      <c r="L1140" s="14"/>
      <c r="M1140" s="21"/>
      <c r="N1140" s="21"/>
      <c r="O1140" s="21"/>
      <c r="P1140" s="21"/>
    </row>
    <row r="1141" spans="1:16" s="16" customFormat="1" ht="30" customHeight="1">
      <c r="A1141" s="21"/>
      <c r="B1141" s="21"/>
      <c r="C1141" s="170"/>
      <c r="D1141" s="168"/>
      <c r="E1141" s="154" t="str">
        <f>IFERROR(VLOOKUP(D1141,CADA_PROD!D:H,5,0),"")</f>
        <v/>
      </c>
      <c r="F1141" s="169"/>
      <c r="G1141" s="170"/>
      <c r="H1141" s="171"/>
      <c r="I1141" s="172" t="str">
        <f>IF(D1141="","",SUMIFS(MOVI_ENTR!I:I,MOVI_ENTR!D:D,D1141,MOVI_ENTR!O:O,L1141)-SUMIFS(MOVI_SAID!H:H,MOVI_SAID!D:D,D1141,MOVI_SAID!L:L,L1141))</f>
        <v/>
      </c>
      <c r="J1141" s="153" t="str">
        <f>IF(D1141="","",VLOOKUP(D1141,CADA_PROD!D:G,4,0)*H1141)</f>
        <v/>
      </c>
      <c r="K1141" s="14"/>
      <c r="L1141" s="14"/>
      <c r="M1141" s="21"/>
      <c r="N1141" s="21"/>
      <c r="O1141" s="21"/>
      <c r="P1141" s="21"/>
    </row>
    <row r="1142" spans="1:16" s="16" customFormat="1" ht="30" customHeight="1">
      <c r="A1142" s="21"/>
      <c r="B1142" s="21"/>
      <c r="C1142" s="170"/>
      <c r="D1142" s="168"/>
      <c r="E1142" s="154" t="str">
        <f>IFERROR(VLOOKUP(D1142,CADA_PROD!D:H,5,0),"")</f>
        <v/>
      </c>
      <c r="F1142" s="169"/>
      <c r="G1142" s="170"/>
      <c r="H1142" s="171"/>
      <c r="I1142" s="172" t="str">
        <f>IF(D1142="","",SUMIFS(MOVI_ENTR!I:I,MOVI_ENTR!D:D,D1142,MOVI_ENTR!O:O,L1142)-SUMIFS(MOVI_SAID!H:H,MOVI_SAID!D:D,D1142,MOVI_SAID!L:L,L1142))</f>
        <v/>
      </c>
      <c r="J1142" s="153" t="str">
        <f>IF(D1142="","",VLOOKUP(D1142,CADA_PROD!D:G,4,0)*H1142)</f>
        <v/>
      </c>
      <c r="K1142" s="14"/>
      <c r="L1142" s="14"/>
      <c r="M1142" s="21"/>
      <c r="N1142" s="21"/>
      <c r="O1142" s="21"/>
      <c r="P1142" s="21"/>
    </row>
    <row r="1143" spans="1:16" s="16" customFormat="1" ht="30" customHeight="1">
      <c r="A1143" s="21"/>
      <c r="B1143" s="21"/>
      <c r="C1143" s="170"/>
      <c r="D1143" s="168"/>
      <c r="E1143" s="154" t="str">
        <f>IFERROR(VLOOKUP(D1143,CADA_PROD!D:H,5,0),"")</f>
        <v/>
      </c>
      <c r="F1143" s="169"/>
      <c r="G1143" s="170"/>
      <c r="H1143" s="171"/>
      <c r="I1143" s="172" t="str">
        <f>IF(D1143="","",SUMIFS(MOVI_ENTR!I:I,MOVI_ENTR!D:D,D1143,MOVI_ENTR!O:O,L1143)-SUMIFS(MOVI_SAID!H:H,MOVI_SAID!D:D,D1143,MOVI_SAID!L:L,L1143))</f>
        <v/>
      </c>
      <c r="J1143" s="153" t="str">
        <f>IF(D1143="","",VLOOKUP(D1143,CADA_PROD!D:G,4,0)*H1143)</f>
        <v/>
      </c>
      <c r="K1143" s="14"/>
      <c r="L1143" s="14"/>
      <c r="M1143" s="21"/>
      <c r="N1143" s="21"/>
      <c r="O1143" s="21"/>
      <c r="P1143" s="21"/>
    </row>
    <row r="1144" spans="1:16" s="16" customFormat="1" ht="30" customHeight="1">
      <c r="A1144" s="21"/>
      <c r="B1144" s="21"/>
      <c r="C1144" s="170"/>
      <c r="D1144" s="168"/>
      <c r="E1144" s="154" t="str">
        <f>IFERROR(VLOOKUP(D1144,CADA_PROD!D:H,5,0),"")</f>
        <v/>
      </c>
      <c r="F1144" s="169"/>
      <c r="G1144" s="170"/>
      <c r="H1144" s="171"/>
      <c r="I1144" s="172" t="str">
        <f>IF(D1144="","",SUMIFS(MOVI_ENTR!I:I,MOVI_ENTR!D:D,D1144,MOVI_ENTR!O:O,L1144)-SUMIFS(MOVI_SAID!H:H,MOVI_SAID!D:D,D1144,MOVI_SAID!L:L,L1144))</f>
        <v/>
      </c>
      <c r="J1144" s="153" t="str">
        <f>IF(D1144="","",VLOOKUP(D1144,CADA_PROD!D:G,4,0)*H1144)</f>
        <v/>
      </c>
      <c r="K1144" s="14"/>
      <c r="L1144" s="14"/>
      <c r="M1144" s="21"/>
      <c r="N1144" s="21"/>
      <c r="O1144" s="21"/>
      <c r="P1144" s="21"/>
    </row>
    <row r="1145" spans="1:16" s="16" customFormat="1" ht="30" customHeight="1">
      <c r="A1145" s="21"/>
      <c r="B1145" s="21"/>
      <c r="C1145" s="170"/>
      <c r="D1145" s="168"/>
      <c r="E1145" s="154" t="str">
        <f>IFERROR(VLOOKUP(D1145,CADA_PROD!D:H,5,0),"")</f>
        <v/>
      </c>
      <c r="F1145" s="169"/>
      <c r="G1145" s="170"/>
      <c r="H1145" s="171"/>
      <c r="I1145" s="172" t="str">
        <f>IF(D1145="","",SUMIFS(MOVI_ENTR!I:I,MOVI_ENTR!D:D,D1145,MOVI_ENTR!O:O,L1145)-SUMIFS(MOVI_SAID!H:H,MOVI_SAID!D:D,D1145,MOVI_SAID!L:L,L1145))</f>
        <v/>
      </c>
      <c r="J1145" s="153" t="str">
        <f>IF(D1145="","",VLOOKUP(D1145,CADA_PROD!D:G,4,0)*H1145)</f>
        <v/>
      </c>
      <c r="K1145" s="14"/>
      <c r="L1145" s="14"/>
      <c r="M1145" s="21"/>
      <c r="N1145" s="21"/>
      <c r="O1145" s="21"/>
      <c r="P1145" s="21"/>
    </row>
    <row r="1146" spans="1:16" s="16" customFormat="1" ht="30" customHeight="1">
      <c r="A1146" s="21"/>
      <c r="B1146" s="21"/>
      <c r="C1146" s="170"/>
      <c r="D1146" s="168"/>
      <c r="E1146" s="154" t="str">
        <f>IFERROR(VLOOKUP(D1146,CADA_PROD!D:H,5,0),"")</f>
        <v/>
      </c>
      <c r="F1146" s="169"/>
      <c r="G1146" s="170"/>
      <c r="H1146" s="171"/>
      <c r="I1146" s="172" t="str">
        <f>IF(D1146="","",SUMIFS(MOVI_ENTR!I:I,MOVI_ENTR!D:D,D1146,MOVI_ENTR!O:O,L1146)-SUMIFS(MOVI_SAID!H:H,MOVI_SAID!D:D,D1146,MOVI_SAID!L:L,L1146))</f>
        <v/>
      </c>
      <c r="J1146" s="153" t="str">
        <f>IF(D1146="","",VLOOKUP(D1146,CADA_PROD!D:G,4,0)*H1146)</f>
        <v/>
      </c>
      <c r="K1146" s="14"/>
      <c r="L1146" s="14"/>
      <c r="M1146" s="21"/>
      <c r="N1146" s="21"/>
      <c r="O1146" s="21"/>
      <c r="P1146" s="21"/>
    </row>
    <row r="1147" spans="1:16" s="16" customFormat="1" ht="30" customHeight="1">
      <c r="A1147" s="21"/>
      <c r="B1147" s="21"/>
      <c r="C1147" s="170"/>
      <c r="D1147" s="168"/>
      <c r="E1147" s="154" t="str">
        <f>IFERROR(VLOOKUP(D1147,CADA_PROD!D:H,5,0),"")</f>
        <v/>
      </c>
      <c r="F1147" s="169"/>
      <c r="G1147" s="170"/>
      <c r="H1147" s="171"/>
      <c r="I1147" s="172" t="str">
        <f>IF(D1147="","",SUMIFS(MOVI_ENTR!I:I,MOVI_ENTR!D:D,D1147,MOVI_ENTR!O:O,L1147)-SUMIFS(MOVI_SAID!H:H,MOVI_SAID!D:D,D1147,MOVI_SAID!L:L,L1147))</f>
        <v/>
      </c>
      <c r="J1147" s="153" t="str">
        <f>IF(D1147="","",VLOOKUP(D1147,CADA_PROD!D:G,4,0)*H1147)</f>
        <v/>
      </c>
      <c r="K1147" s="14"/>
      <c r="L1147" s="14"/>
      <c r="M1147" s="21"/>
      <c r="N1147" s="21"/>
      <c r="O1147" s="21"/>
      <c r="P1147" s="21"/>
    </row>
    <row r="1148" spans="1:16" s="16" customFormat="1" ht="30" customHeight="1">
      <c r="A1148" s="21"/>
      <c r="B1148" s="21"/>
      <c r="C1148" s="170"/>
      <c r="D1148" s="168"/>
      <c r="E1148" s="154" t="str">
        <f>IFERROR(VLOOKUP(D1148,CADA_PROD!D:H,5,0),"")</f>
        <v/>
      </c>
      <c r="F1148" s="169"/>
      <c r="G1148" s="170"/>
      <c r="H1148" s="171"/>
      <c r="I1148" s="172" t="str">
        <f>IF(D1148="","",SUMIFS(MOVI_ENTR!I:I,MOVI_ENTR!D:D,D1148,MOVI_ENTR!O:O,L1148)-SUMIFS(MOVI_SAID!H:H,MOVI_SAID!D:D,D1148,MOVI_SAID!L:L,L1148))</f>
        <v/>
      </c>
      <c r="J1148" s="153" t="str">
        <f>IF(D1148="","",VLOOKUP(D1148,CADA_PROD!D:G,4,0)*H1148)</f>
        <v/>
      </c>
      <c r="K1148" s="14"/>
      <c r="L1148" s="14"/>
      <c r="M1148" s="21"/>
      <c r="N1148" s="21"/>
      <c r="O1148" s="21"/>
      <c r="P1148" s="21"/>
    </row>
    <row r="1149" spans="1:16" s="16" customFormat="1" ht="30" customHeight="1">
      <c r="A1149" s="21"/>
      <c r="B1149" s="21"/>
      <c r="C1149" s="170"/>
      <c r="D1149" s="168"/>
      <c r="E1149" s="154" t="str">
        <f>IFERROR(VLOOKUP(D1149,CADA_PROD!D:H,5,0),"")</f>
        <v/>
      </c>
      <c r="F1149" s="169"/>
      <c r="G1149" s="170"/>
      <c r="H1149" s="171"/>
      <c r="I1149" s="172" t="str">
        <f>IF(D1149="","",SUMIFS(MOVI_ENTR!I:I,MOVI_ENTR!D:D,D1149,MOVI_ENTR!O:O,L1149)-SUMIFS(MOVI_SAID!H:H,MOVI_SAID!D:D,D1149,MOVI_SAID!L:L,L1149))</f>
        <v/>
      </c>
      <c r="J1149" s="153" t="str">
        <f>IF(D1149="","",VLOOKUP(D1149,CADA_PROD!D:G,4,0)*H1149)</f>
        <v/>
      </c>
      <c r="K1149" s="14"/>
      <c r="L1149" s="14"/>
      <c r="M1149" s="21"/>
      <c r="N1149" s="21"/>
      <c r="O1149" s="21"/>
      <c r="P1149" s="21"/>
    </row>
    <row r="1150" spans="1:16" s="16" customFormat="1" ht="30" customHeight="1">
      <c r="A1150" s="21"/>
      <c r="B1150" s="21"/>
      <c r="C1150" s="170"/>
      <c r="D1150" s="168"/>
      <c r="E1150" s="154" t="str">
        <f>IFERROR(VLOOKUP(D1150,CADA_PROD!D:H,5,0),"")</f>
        <v/>
      </c>
      <c r="F1150" s="169"/>
      <c r="G1150" s="170"/>
      <c r="H1150" s="171"/>
      <c r="I1150" s="172" t="str">
        <f>IF(D1150="","",SUMIFS(MOVI_ENTR!I:I,MOVI_ENTR!D:D,D1150,MOVI_ENTR!O:O,L1150)-SUMIFS(MOVI_SAID!H:H,MOVI_SAID!D:D,D1150,MOVI_SAID!L:L,L1150))</f>
        <v/>
      </c>
      <c r="J1150" s="153" t="str">
        <f>IF(D1150="","",VLOOKUP(D1150,CADA_PROD!D:G,4,0)*H1150)</f>
        <v/>
      </c>
      <c r="K1150" s="14"/>
      <c r="L1150" s="14"/>
      <c r="M1150" s="21"/>
      <c r="N1150" s="21"/>
      <c r="O1150" s="21"/>
      <c r="P1150" s="21"/>
    </row>
    <row r="1151" spans="1:16" s="16" customFormat="1" ht="30" customHeight="1">
      <c r="A1151" s="21"/>
      <c r="B1151" s="21"/>
      <c r="C1151" s="170"/>
      <c r="D1151" s="168"/>
      <c r="E1151" s="154" t="str">
        <f>IFERROR(VLOOKUP(D1151,CADA_PROD!D:H,5,0),"")</f>
        <v/>
      </c>
      <c r="F1151" s="169"/>
      <c r="G1151" s="170"/>
      <c r="H1151" s="171"/>
      <c r="I1151" s="172" t="str">
        <f>IF(D1151="","",SUMIFS(MOVI_ENTR!I:I,MOVI_ENTR!D:D,D1151,MOVI_ENTR!O:O,L1151)-SUMIFS(MOVI_SAID!H:H,MOVI_SAID!D:D,D1151,MOVI_SAID!L:L,L1151))</f>
        <v/>
      </c>
      <c r="J1151" s="153" t="str">
        <f>IF(D1151="","",VLOOKUP(D1151,CADA_PROD!D:G,4,0)*H1151)</f>
        <v/>
      </c>
      <c r="K1151" s="14"/>
      <c r="L1151" s="14"/>
      <c r="M1151" s="21"/>
      <c r="N1151" s="21"/>
      <c r="O1151" s="21"/>
      <c r="P1151" s="21"/>
    </row>
    <row r="1152" spans="1:16" s="16" customFormat="1" ht="30" customHeight="1">
      <c r="A1152" s="21"/>
      <c r="B1152" s="21"/>
      <c r="C1152" s="170"/>
      <c r="D1152" s="168"/>
      <c r="E1152" s="154" t="str">
        <f>IFERROR(VLOOKUP(D1152,CADA_PROD!D:H,5,0),"")</f>
        <v/>
      </c>
      <c r="F1152" s="169"/>
      <c r="G1152" s="170"/>
      <c r="H1152" s="171"/>
      <c r="I1152" s="172" t="str">
        <f>IF(D1152="","",SUMIFS(MOVI_ENTR!I:I,MOVI_ENTR!D:D,D1152,MOVI_ENTR!O:O,L1152)-SUMIFS(MOVI_SAID!H:H,MOVI_SAID!D:D,D1152,MOVI_SAID!L:L,L1152))</f>
        <v/>
      </c>
      <c r="J1152" s="153" t="str">
        <f>IF(D1152="","",VLOOKUP(D1152,CADA_PROD!D:G,4,0)*H1152)</f>
        <v/>
      </c>
      <c r="K1152" s="14"/>
      <c r="L1152" s="14"/>
      <c r="M1152" s="21"/>
      <c r="N1152" s="21"/>
      <c r="O1152" s="21"/>
      <c r="P1152" s="21"/>
    </row>
    <row r="1153" spans="1:16" s="16" customFormat="1" ht="30" customHeight="1">
      <c r="A1153" s="21"/>
      <c r="B1153" s="21"/>
      <c r="C1153" s="170"/>
      <c r="D1153" s="168"/>
      <c r="E1153" s="154" t="str">
        <f>IFERROR(VLOOKUP(D1153,CADA_PROD!D:H,5,0),"")</f>
        <v/>
      </c>
      <c r="F1153" s="169"/>
      <c r="G1153" s="170"/>
      <c r="H1153" s="171"/>
      <c r="I1153" s="172" t="str">
        <f>IF(D1153="","",SUMIFS(MOVI_ENTR!I:I,MOVI_ENTR!D:D,D1153,MOVI_ENTR!O:O,L1153)-SUMIFS(MOVI_SAID!H:H,MOVI_SAID!D:D,D1153,MOVI_SAID!L:L,L1153))</f>
        <v/>
      </c>
      <c r="J1153" s="153" t="str">
        <f>IF(D1153="","",VLOOKUP(D1153,CADA_PROD!D:G,4,0)*H1153)</f>
        <v/>
      </c>
      <c r="K1153" s="14"/>
      <c r="L1153" s="14"/>
      <c r="M1153" s="21"/>
      <c r="N1153" s="21"/>
      <c r="O1153" s="21"/>
      <c r="P1153" s="21"/>
    </row>
    <row r="1154" spans="1:16" s="16" customFormat="1" ht="30" customHeight="1">
      <c r="A1154" s="21"/>
      <c r="B1154" s="21"/>
      <c r="C1154" s="170"/>
      <c r="D1154" s="168"/>
      <c r="E1154" s="154" t="str">
        <f>IFERROR(VLOOKUP(D1154,CADA_PROD!D:H,5,0),"")</f>
        <v/>
      </c>
      <c r="F1154" s="169"/>
      <c r="G1154" s="170"/>
      <c r="H1154" s="171"/>
      <c r="I1154" s="172" t="str">
        <f>IF(D1154="","",SUMIFS(MOVI_ENTR!I:I,MOVI_ENTR!D:D,D1154,MOVI_ENTR!O:O,L1154)-SUMIFS(MOVI_SAID!H:H,MOVI_SAID!D:D,D1154,MOVI_SAID!L:L,L1154))</f>
        <v/>
      </c>
      <c r="J1154" s="153" t="str">
        <f>IF(D1154="","",VLOOKUP(D1154,CADA_PROD!D:G,4,0)*H1154)</f>
        <v/>
      </c>
      <c r="K1154" s="14"/>
      <c r="L1154" s="14"/>
      <c r="M1154" s="21"/>
      <c r="N1154" s="21"/>
      <c r="O1154" s="21"/>
      <c r="P1154" s="21"/>
    </row>
    <row r="1155" spans="1:16" s="16" customFormat="1" ht="30" customHeight="1">
      <c r="A1155" s="21"/>
      <c r="B1155" s="21"/>
      <c r="C1155" s="170"/>
      <c r="D1155" s="168"/>
      <c r="E1155" s="154" t="str">
        <f>IFERROR(VLOOKUP(D1155,CADA_PROD!D:H,5,0),"")</f>
        <v/>
      </c>
      <c r="F1155" s="169"/>
      <c r="G1155" s="170"/>
      <c r="H1155" s="171"/>
      <c r="I1155" s="172" t="str">
        <f>IF(D1155="","",SUMIFS(MOVI_ENTR!I:I,MOVI_ENTR!D:D,D1155,MOVI_ENTR!O:O,L1155)-SUMIFS(MOVI_SAID!H:H,MOVI_SAID!D:D,D1155,MOVI_SAID!L:L,L1155))</f>
        <v/>
      </c>
      <c r="J1155" s="153" t="str">
        <f>IF(D1155="","",VLOOKUP(D1155,CADA_PROD!D:G,4,0)*H1155)</f>
        <v/>
      </c>
      <c r="K1155" s="14"/>
      <c r="L1155" s="14"/>
      <c r="M1155" s="21"/>
      <c r="N1155" s="21"/>
      <c r="O1155" s="21"/>
      <c r="P1155" s="21"/>
    </row>
    <row r="1156" spans="1:16" s="16" customFormat="1" ht="30" customHeight="1">
      <c r="A1156" s="21"/>
      <c r="B1156" s="21"/>
      <c r="C1156" s="170"/>
      <c r="D1156" s="168"/>
      <c r="E1156" s="154" t="str">
        <f>IFERROR(VLOOKUP(D1156,CADA_PROD!D:H,5,0),"")</f>
        <v/>
      </c>
      <c r="F1156" s="169"/>
      <c r="G1156" s="170"/>
      <c r="H1156" s="171"/>
      <c r="I1156" s="172" t="str">
        <f>IF(D1156="","",SUMIFS(MOVI_ENTR!I:I,MOVI_ENTR!D:D,D1156,MOVI_ENTR!O:O,L1156)-SUMIFS(MOVI_SAID!H:H,MOVI_SAID!D:D,D1156,MOVI_SAID!L:L,L1156))</f>
        <v/>
      </c>
      <c r="J1156" s="153" t="str">
        <f>IF(D1156="","",VLOOKUP(D1156,CADA_PROD!D:G,4,0)*H1156)</f>
        <v/>
      </c>
      <c r="K1156" s="14"/>
      <c r="L1156" s="14"/>
      <c r="M1156" s="21"/>
      <c r="N1156" s="21"/>
      <c r="O1156" s="21"/>
      <c r="P1156" s="21"/>
    </row>
    <row r="1157" spans="1:16" s="16" customFormat="1" ht="30" customHeight="1">
      <c r="A1157" s="21"/>
      <c r="B1157" s="21"/>
      <c r="C1157" s="170"/>
      <c r="D1157" s="168"/>
      <c r="E1157" s="154" t="str">
        <f>IFERROR(VLOOKUP(D1157,CADA_PROD!D:H,5,0),"")</f>
        <v/>
      </c>
      <c r="F1157" s="169"/>
      <c r="G1157" s="170"/>
      <c r="H1157" s="171"/>
      <c r="I1157" s="172" t="str">
        <f>IF(D1157="","",SUMIFS(MOVI_ENTR!I:I,MOVI_ENTR!D:D,D1157,MOVI_ENTR!O:O,L1157)-SUMIFS(MOVI_SAID!H:H,MOVI_SAID!D:D,D1157,MOVI_SAID!L:L,L1157))</f>
        <v/>
      </c>
      <c r="J1157" s="153" t="str">
        <f>IF(D1157="","",VLOOKUP(D1157,CADA_PROD!D:G,4,0)*H1157)</f>
        <v/>
      </c>
      <c r="K1157" s="14"/>
      <c r="L1157" s="14"/>
      <c r="M1157" s="21"/>
      <c r="N1157" s="21"/>
      <c r="O1157" s="21"/>
      <c r="P1157" s="21"/>
    </row>
    <row r="1158" spans="1:16" s="16" customFormat="1" ht="30" customHeight="1">
      <c r="A1158" s="21"/>
      <c r="B1158" s="21"/>
      <c r="C1158" s="170"/>
      <c r="D1158" s="168"/>
      <c r="E1158" s="154" t="str">
        <f>IFERROR(VLOOKUP(D1158,CADA_PROD!D:H,5,0),"")</f>
        <v/>
      </c>
      <c r="F1158" s="169"/>
      <c r="G1158" s="170"/>
      <c r="H1158" s="171"/>
      <c r="I1158" s="172" t="str">
        <f>IF(D1158="","",SUMIFS(MOVI_ENTR!I:I,MOVI_ENTR!D:D,D1158,MOVI_ENTR!O:O,L1158)-SUMIFS(MOVI_SAID!H:H,MOVI_SAID!D:D,D1158,MOVI_SAID!L:L,L1158))</f>
        <v/>
      </c>
      <c r="J1158" s="153" t="str">
        <f>IF(D1158="","",VLOOKUP(D1158,CADA_PROD!D:G,4,0)*H1158)</f>
        <v/>
      </c>
      <c r="K1158" s="14"/>
      <c r="L1158" s="14"/>
      <c r="M1158" s="21"/>
      <c r="N1158" s="21"/>
      <c r="O1158" s="21"/>
      <c r="P1158" s="21"/>
    </row>
    <row r="1159" spans="1:16" s="16" customFormat="1" ht="30" customHeight="1">
      <c r="A1159" s="21"/>
      <c r="B1159" s="21"/>
      <c r="C1159" s="170"/>
      <c r="D1159" s="168"/>
      <c r="E1159" s="154" t="str">
        <f>IFERROR(VLOOKUP(D1159,CADA_PROD!D:H,5,0),"")</f>
        <v/>
      </c>
      <c r="F1159" s="169"/>
      <c r="G1159" s="170"/>
      <c r="H1159" s="171"/>
      <c r="I1159" s="172" t="str">
        <f>IF(D1159="","",SUMIFS(MOVI_ENTR!I:I,MOVI_ENTR!D:D,D1159,MOVI_ENTR!O:O,L1159)-SUMIFS(MOVI_SAID!H:H,MOVI_SAID!D:D,D1159,MOVI_SAID!L:L,L1159))</f>
        <v/>
      </c>
      <c r="J1159" s="153" t="str">
        <f>IF(D1159="","",VLOOKUP(D1159,CADA_PROD!D:G,4,0)*H1159)</f>
        <v/>
      </c>
      <c r="K1159" s="14"/>
      <c r="L1159" s="14"/>
      <c r="M1159" s="21"/>
      <c r="N1159" s="21"/>
      <c r="O1159" s="21"/>
      <c r="P1159" s="21"/>
    </row>
    <row r="1160" spans="1:16" s="16" customFormat="1" ht="30" customHeight="1">
      <c r="A1160" s="21"/>
      <c r="B1160" s="21"/>
      <c r="C1160" s="170"/>
      <c r="D1160" s="168"/>
      <c r="E1160" s="154" t="str">
        <f>IFERROR(VLOOKUP(D1160,CADA_PROD!D:H,5,0),"")</f>
        <v/>
      </c>
      <c r="F1160" s="169"/>
      <c r="G1160" s="170"/>
      <c r="H1160" s="171"/>
      <c r="I1160" s="172" t="str">
        <f>IF(D1160="","",SUMIFS(MOVI_ENTR!I:I,MOVI_ENTR!D:D,D1160,MOVI_ENTR!O:O,L1160)-SUMIFS(MOVI_SAID!H:H,MOVI_SAID!D:D,D1160,MOVI_SAID!L:L,L1160))</f>
        <v/>
      </c>
      <c r="J1160" s="153" t="str">
        <f>IF(D1160="","",VLOOKUP(D1160,CADA_PROD!D:G,4,0)*H1160)</f>
        <v/>
      </c>
      <c r="K1160" s="14"/>
      <c r="L1160" s="14"/>
      <c r="M1160" s="21"/>
      <c r="N1160" s="21"/>
      <c r="O1160" s="21"/>
      <c r="P1160" s="21"/>
    </row>
    <row r="1161" spans="1:16" s="16" customFormat="1" ht="30" customHeight="1">
      <c r="A1161" s="21"/>
      <c r="B1161" s="21"/>
      <c r="C1161" s="170"/>
      <c r="D1161" s="168"/>
      <c r="E1161" s="154" t="str">
        <f>IFERROR(VLOOKUP(D1161,CADA_PROD!D:H,5,0),"")</f>
        <v/>
      </c>
      <c r="F1161" s="169"/>
      <c r="G1161" s="170"/>
      <c r="H1161" s="171"/>
      <c r="I1161" s="172" t="str">
        <f>IF(D1161="","",SUMIFS(MOVI_ENTR!I:I,MOVI_ENTR!D:D,D1161,MOVI_ENTR!O:O,L1161)-SUMIFS(MOVI_SAID!H:H,MOVI_SAID!D:D,D1161,MOVI_SAID!L:L,L1161))</f>
        <v/>
      </c>
      <c r="J1161" s="153" t="str">
        <f>IF(D1161="","",VLOOKUP(D1161,CADA_PROD!D:G,4,0)*H1161)</f>
        <v/>
      </c>
      <c r="K1161" s="14"/>
      <c r="L1161" s="14"/>
      <c r="M1161" s="21"/>
      <c r="N1161" s="21"/>
      <c r="O1161" s="21"/>
      <c r="P1161" s="21"/>
    </row>
    <row r="1162" spans="1:16" s="16" customFormat="1" ht="30" customHeight="1">
      <c r="A1162" s="21"/>
      <c r="B1162" s="21"/>
      <c r="C1162" s="170"/>
      <c r="D1162" s="168"/>
      <c r="E1162" s="154" t="str">
        <f>IFERROR(VLOOKUP(D1162,CADA_PROD!D:H,5,0),"")</f>
        <v/>
      </c>
      <c r="F1162" s="169"/>
      <c r="G1162" s="170"/>
      <c r="H1162" s="171"/>
      <c r="I1162" s="172" t="str">
        <f>IF(D1162="","",SUMIFS(MOVI_ENTR!I:I,MOVI_ENTR!D:D,D1162,MOVI_ENTR!O:O,L1162)-SUMIFS(MOVI_SAID!H:H,MOVI_SAID!D:D,D1162,MOVI_SAID!L:L,L1162))</f>
        <v/>
      </c>
      <c r="J1162" s="153" t="str">
        <f>IF(D1162="","",VLOOKUP(D1162,CADA_PROD!D:G,4,0)*H1162)</f>
        <v/>
      </c>
      <c r="K1162" s="14"/>
      <c r="L1162" s="14"/>
      <c r="M1162" s="21"/>
      <c r="N1162" s="21"/>
      <c r="O1162" s="21"/>
      <c r="P1162" s="21"/>
    </row>
    <row r="1163" spans="1:16" s="16" customFormat="1" ht="30" customHeight="1">
      <c r="A1163" s="21"/>
      <c r="B1163" s="21"/>
      <c r="C1163" s="170"/>
      <c r="D1163" s="168"/>
      <c r="E1163" s="154" t="str">
        <f>IFERROR(VLOOKUP(D1163,CADA_PROD!D:H,5,0),"")</f>
        <v/>
      </c>
      <c r="F1163" s="169"/>
      <c r="G1163" s="170"/>
      <c r="H1163" s="171"/>
      <c r="I1163" s="172" t="str">
        <f>IF(D1163="","",SUMIFS(MOVI_ENTR!I:I,MOVI_ENTR!D:D,D1163,MOVI_ENTR!O:O,L1163)-SUMIFS(MOVI_SAID!H:H,MOVI_SAID!D:D,D1163,MOVI_SAID!L:L,L1163))</f>
        <v/>
      </c>
      <c r="J1163" s="153" t="str">
        <f>IF(D1163="","",VLOOKUP(D1163,CADA_PROD!D:G,4,0)*H1163)</f>
        <v/>
      </c>
      <c r="K1163" s="14"/>
      <c r="L1163" s="14"/>
      <c r="M1163" s="21"/>
      <c r="N1163" s="21"/>
      <c r="O1163" s="21"/>
      <c r="P1163" s="21"/>
    </row>
    <row r="1164" spans="1:16" s="16" customFormat="1" ht="30" customHeight="1">
      <c r="A1164" s="21"/>
      <c r="B1164" s="21"/>
      <c r="C1164" s="170"/>
      <c r="D1164" s="168"/>
      <c r="E1164" s="154" t="str">
        <f>IFERROR(VLOOKUP(D1164,CADA_PROD!D:H,5,0),"")</f>
        <v/>
      </c>
      <c r="F1164" s="169"/>
      <c r="G1164" s="170"/>
      <c r="H1164" s="171"/>
      <c r="I1164" s="172" t="str">
        <f>IF(D1164="","",SUMIFS(MOVI_ENTR!I:I,MOVI_ENTR!D:D,D1164,MOVI_ENTR!O:O,L1164)-SUMIFS(MOVI_SAID!H:H,MOVI_SAID!D:D,D1164,MOVI_SAID!L:L,L1164))</f>
        <v/>
      </c>
      <c r="J1164" s="153" t="str">
        <f>IF(D1164="","",VLOOKUP(D1164,CADA_PROD!D:G,4,0)*H1164)</f>
        <v/>
      </c>
      <c r="K1164" s="14"/>
      <c r="L1164" s="14"/>
      <c r="M1164" s="21"/>
      <c r="N1164" s="21"/>
      <c r="O1164" s="21"/>
      <c r="P1164" s="21"/>
    </row>
    <row r="1165" spans="1:16" s="16" customFormat="1" ht="30" customHeight="1">
      <c r="A1165" s="21"/>
      <c r="B1165" s="21"/>
      <c r="C1165" s="170"/>
      <c r="D1165" s="168"/>
      <c r="E1165" s="154" t="str">
        <f>IFERROR(VLOOKUP(D1165,CADA_PROD!D:H,5,0),"")</f>
        <v/>
      </c>
      <c r="F1165" s="169"/>
      <c r="G1165" s="170"/>
      <c r="H1165" s="171"/>
      <c r="I1165" s="172" t="str">
        <f>IF(D1165="","",SUMIFS(MOVI_ENTR!I:I,MOVI_ENTR!D:D,D1165,MOVI_ENTR!O:O,L1165)-SUMIFS(MOVI_SAID!H:H,MOVI_SAID!D:D,D1165,MOVI_SAID!L:L,L1165))</f>
        <v/>
      </c>
      <c r="J1165" s="153" t="str">
        <f>IF(D1165="","",VLOOKUP(D1165,CADA_PROD!D:G,4,0)*H1165)</f>
        <v/>
      </c>
      <c r="K1165" s="14"/>
      <c r="L1165" s="14"/>
      <c r="M1165" s="21"/>
      <c r="N1165" s="21"/>
      <c r="O1165" s="21"/>
      <c r="P1165" s="21"/>
    </row>
    <row r="1166" spans="1:16" s="16" customFormat="1" ht="30" customHeight="1">
      <c r="A1166" s="21"/>
      <c r="B1166" s="21"/>
      <c r="C1166" s="170"/>
      <c r="D1166" s="168"/>
      <c r="E1166" s="154" t="str">
        <f>IFERROR(VLOOKUP(D1166,CADA_PROD!D:H,5,0),"")</f>
        <v/>
      </c>
      <c r="F1166" s="169"/>
      <c r="G1166" s="170"/>
      <c r="H1166" s="171"/>
      <c r="I1166" s="172" t="str">
        <f>IF(D1166="","",SUMIFS(MOVI_ENTR!I:I,MOVI_ENTR!D:D,D1166,MOVI_ENTR!O:O,L1166)-SUMIFS(MOVI_SAID!H:H,MOVI_SAID!D:D,D1166,MOVI_SAID!L:L,L1166))</f>
        <v/>
      </c>
      <c r="J1166" s="153" t="str">
        <f>IF(D1166="","",VLOOKUP(D1166,CADA_PROD!D:G,4,0)*H1166)</f>
        <v/>
      </c>
      <c r="K1166" s="14"/>
      <c r="L1166" s="14"/>
      <c r="M1166" s="21"/>
      <c r="N1166" s="21"/>
      <c r="O1166" s="21"/>
      <c r="P1166" s="21"/>
    </row>
    <row r="1167" spans="1:16" s="16" customFormat="1" ht="30" customHeight="1">
      <c r="A1167" s="21"/>
      <c r="B1167" s="21"/>
      <c r="C1167" s="170"/>
      <c r="D1167" s="168"/>
      <c r="E1167" s="154" t="str">
        <f>IFERROR(VLOOKUP(D1167,CADA_PROD!D:H,5,0),"")</f>
        <v/>
      </c>
      <c r="F1167" s="169"/>
      <c r="G1167" s="170"/>
      <c r="H1167" s="171"/>
      <c r="I1167" s="172" t="str">
        <f>IF(D1167="","",SUMIFS(MOVI_ENTR!I:I,MOVI_ENTR!D:D,D1167,MOVI_ENTR!O:O,L1167)-SUMIFS(MOVI_SAID!H:H,MOVI_SAID!D:D,D1167,MOVI_SAID!L:L,L1167))</f>
        <v/>
      </c>
      <c r="J1167" s="153" t="str">
        <f>IF(D1167="","",VLOOKUP(D1167,CADA_PROD!D:G,4,0)*H1167)</f>
        <v/>
      </c>
      <c r="K1167" s="14"/>
      <c r="L1167" s="14"/>
      <c r="M1167" s="21"/>
      <c r="N1167" s="21"/>
      <c r="O1167" s="21"/>
      <c r="P1167" s="21"/>
    </row>
    <row r="1168" spans="1:16" s="16" customFormat="1" ht="30" customHeight="1">
      <c r="A1168" s="21"/>
      <c r="B1168" s="21"/>
      <c r="C1168" s="170"/>
      <c r="D1168" s="168"/>
      <c r="E1168" s="154" t="str">
        <f>IFERROR(VLOOKUP(D1168,CADA_PROD!D:H,5,0),"")</f>
        <v/>
      </c>
      <c r="F1168" s="169"/>
      <c r="G1168" s="170"/>
      <c r="H1168" s="171"/>
      <c r="I1168" s="172" t="str">
        <f>IF(D1168="","",SUMIFS(MOVI_ENTR!I:I,MOVI_ENTR!D:D,D1168,MOVI_ENTR!O:O,L1168)-SUMIFS(MOVI_SAID!H:H,MOVI_SAID!D:D,D1168,MOVI_SAID!L:L,L1168))</f>
        <v/>
      </c>
      <c r="J1168" s="153" t="str">
        <f>IF(D1168="","",VLOOKUP(D1168,CADA_PROD!D:G,4,0)*H1168)</f>
        <v/>
      </c>
      <c r="K1168" s="14"/>
      <c r="L1168" s="14"/>
      <c r="M1168" s="21"/>
      <c r="N1168" s="21"/>
      <c r="O1168" s="21"/>
      <c r="P1168" s="21"/>
    </row>
    <row r="1169" spans="1:16" s="16" customFormat="1" ht="30" customHeight="1">
      <c r="A1169" s="21"/>
      <c r="B1169" s="21"/>
      <c r="C1169" s="170"/>
      <c r="D1169" s="168"/>
      <c r="E1169" s="154" t="str">
        <f>IFERROR(VLOOKUP(D1169,CADA_PROD!D:H,5,0),"")</f>
        <v/>
      </c>
      <c r="F1169" s="169"/>
      <c r="G1169" s="170"/>
      <c r="H1169" s="171"/>
      <c r="I1169" s="172" t="str">
        <f>IF(D1169="","",SUMIFS(MOVI_ENTR!I:I,MOVI_ENTR!D:D,D1169,MOVI_ENTR!O:O,L1169)-SUMIFS(MOVI_SAID!H:H,MOVI_SAID!D:D,D1169,MOVI_SAID!L:L,L1169))</f>
        <v/>
      </c>
      <c r="J1169" s="153" t="str">
        <f>IF(D1169="","",VLOOKUP(D1169,CADA_PROD!D:G,4,0)*H1169)</f>
        <v/>
      </c>
      <c r="K1169" s="14"/>
      <c r="L1169" s="14"/>
      <c r="M1169" s="21"/>
      <c r="N1169" s="21"/>
      <c r="O1169" s="21"/>
      <c r="P1169" s="21"/>
    </row>
    <row r="1170" spans="1:16" s="16" customFormat="1" ht="30" customHeight="1">
      <c r="A1170" s="21"/>
      <c r="B1170" s="21"/>
      <c r="C1170" s="170"/>
      <c r="D1170" s="168"/>
      <c r="E1170" s="154" t="str">
        <f>IFERROR(VLOOKUP(D1170,CADA_PROD!D:H,5,0),"")</f>
        <v/>
      </c>
      <c r="F1170" s="169"/>
      <c r="G1170" s="170"/>
      <c r="H1170" s="171"/>
      <c r="I1170" s="172" t="str">
        <f>IF(D1170="","",SUMIFS(MOVI_ENTR!I:I,MOVI_ENTR!D:D,D1170,MOVI_ENTR!O:O,L1170)-SUMIFS(MOVI_SAID!H:H,MOVI_SAID!D:D,D1170,MOVI_SAID!L:L,L1170))</f>
        <v/>
      </c>
      <c r="J1170" s="153" t="str">
        <f>IF(D1170="","",VLOOKUP(D1170,CADA_PROD!D:G,4,0)*H1170)</f>
        <v/>
      </c>
      <c r="K1170" s="14"/>
      <c r="L1170" s="14"/>
      <c r="M1170" s="21"/>
      <c r="N1170" s="21"/>
      <c r="O1170" s="21"/>
      <c r="P1170" s="21"/>
    </row>
    <row r="1171" spans="1:16" s="16" customFormat="1" ht="30" customHeight="1">
      <c r="A1171" s="21"/>
      <c r="B1171" s="21"/>
      <c r="C1171" s="170"/>
      <c r="D1171" s="168"/>
      <c r="E1171" s="154" t="str">
        <f>IFERROR(VLOOKUP(D1171,CADA_PROD!D:H,5,0),"")</f>
        <v/>
      </c>
      <c r="F1171" s="169"/>
      <c r="G1171" s="170"/>
      <c r="H1171" s="171"/>
      <c r="I1171" s="172" t="str">
        <f>IF(D1171="","",SUMIFS(MOVI_ENTR!I:I,MOVI_ENTR!D:D,D1171,MOVI_ENTR!O:O,L1171)-SUMIFS(MOVI_SAID!H:H,MOVI_SAID!D:D,D1171,MOVI_SAID!L:L,L1171))</f>
        <v/>
      </c>
      <c r="J1171" s="153" t="str">
        <f>IF(D1171="","",VLOOKUP(D1171,CADA_PROD!D:G,4,0)*H1171)</f>
        <v/>
      </c>
      <c r="K1171" s="14"/>
      <c r="L1171" s="14"/>
      <c r="M1171" s="21"/>
      <c r="N1171" s="21"/>
      <c r="O1171" s="21"/>
      <c r="P1171" s="21"/>
    </row>
    <row r="1172" spans="1:16" s="16" customFormat="1" ht="30" customHeight="1">
      <c r="A1172" s="21"/>
      <c r="B1172" s="21"/>
      <c r="C1172" s="170"/>
      <c r="D1172" s="168"/>
      <c r="E1172" s="154" t="str">
        <f>IFERROR(VLOOKUP(D1172,CADA_PROD!D:H,5,0),"")</f>
        <v/>
      </c>
      <c r="F1172" s="169"/>
      <c r="G1172" s="170"/>
      <c r="H1172" s="171"/>
      <c r="I1172" s="172" t="str">
        <f>IF(D1172="","",SUMIFS(MOVI_ENTR!I:I,MOVI_ENTR!D:D,D1172,MOVI_ENTR!O:O,L1172)-SUMIFS(MOVI_SAID!H:H,MOVI_SAID!D:D,D1172,MOVI_SAID!L:L,L1172))</f>
        <v/>
      </c>
      <c r="J1172" s="153" t="str">
        <f>IF(D1172="","",VLOOKUP(D1172,CADA_PROD!D:G,4,0)*H1172)</f>
        <v/>
      </c>
      <c r="K1172" s="14"/>
      <c r="L1172" s="14"/>
      <c r="M1172" s="21"/>
      <c r="N1172" s="21"/>
      <c r="O1172" s="21"/>
      <c r="P1172" s="21"/>
    </row>
    <row r="1173" spans="1:16" s="16" customFormat="1" ht="30" customHeight="1">
      <c r="A1173" s="21"/>
      <c r="B1173" s="21"/>
      <c r="C1173" s="170"/>
      <c r="D1173" s="168"/>
      <c r="E1173" s="154" t="str">
        <f>IFERROR(VLOOKUP(D1173,CADA_PROD!D:H,5,0),"")</f>
        <v/>
      </c>
      <c r="F1173" s="169"/>
      <c r="G1173" s="170"/>
      <c r="H1173" s="171"/>
      <c r="I1173" s="172" t="str">
        <f>IF(D1173="","",SUMIFS(MOVI_ENTR!I:I,MOVI_ENTR!D:D,D1173,MOVI_ENTR!O:O,L1173)-SUMIFS(MOVI_SAID!H:H,MOVI_SAID!D:D,D1173,MOVI_SAID!L:L,L1173))</f>
        <v/>
      </c>
      <c r="J1173" s="153" t="str">
        <f>IF(D1173="","",VLOOKUP(D1173,CADA_PROD!D:G,4,0)*H1173)</f>
        <v/>
      </c>
      <c r="K1173" s="14"/>
      <c r="L1173" s="14"/>
      <c r="M1173" s="21"/>
      <c r="N1173" s="21"/>
      <c r="O1173" s="21"/>
      <c r="P1173" s="21"/>
    </row>
    <row r="1174" spans="1:16" s="16" customFormat="1" ht="30" customHeight="1">
      <c r="A1174" s="21"/>
      <c r="B1174" s="21"/>
      <c r="C1174" s="170"/>
      <c r="D1174" s="168"/>
      <c r="E1174" s="154" t="str">
        <f>IFERROR(VLOOKUP(D1174,CADA_PROD!D:H,5,0),"")</f>
        <v/>
      </c>
      <c r="F1174" s="169"/>
      <c r="G1174" s="170"/>
      <c r="H1174" s="171"/>
      <c r="I1174" s="172" t="str">
        <f>IF(D1174="","",SUMIFS(MOVI_ENTR!I:I,MOVI_ENTR!D:D,D1174,MOVI_ENTR!O:O,L1174)-SUMIFS(MOVI_SAID!H:H,MOVI_SAID!D:D,D1174,MOVI_SAID!L:L,L1174))</f>
        <v/>
      </c>
      <c r="J1174" s="153" t="str">
        <f>IF(D1174="","",VLOOKUP(D1174,CADA_PROD!D:G,4,0)*H1174)</f>
        <v/>
      </c>
      <c r="K1174" s="14"/>
      <c r="L1174" s="14"/>
      <c r="M1174" s="21"/>
      <c r="N1174" s="21"/>
      <c r="O1174" s="21"/>
      <c r="P1174" s="21"/>
    </row>
    <row r="1175" spans="1:16" s="16" customFormat="1" ht="30" customHeight="1">
      <c r="A1175" s="21"/>
      <c r="B1175" s="21"/>
      <c r="C1175" s="170"/>
      <c r="D1175" s="168"/>
      <c r="E1175" s="154" t="str">
        <f>IFERROR(VLOOKUP(D1175,CADA_PROD!D:H,5,0),"")</f>
        <v/>
      </c>
      <c r="F1175" s="169"/>
      <c r="G1175" s="170"/>
      <c r="H1175" s="171"/>
      <c r="I1175" s="172" t="str">
        <f>IF(D1175="","",SUMIFS(MOVI_ENTR!I:I,MOVI_ENTR!D:D,D1175,MOVI_ENTR!O:O,L1175)-SUMIFS(MOVI_SAID!H:H,MOVI_SAID!D:D,D1175,MOVI_SAID!L:L,L1175))</f>
        <v/>
      </c>
      <c r="J1175" s="153" t="str">
        <f>IF(D1175="","",VLOOKUP(D1175,CADA_PROD!D:G,4,0)*H1175)</f>
        <v/>
      </c>
      <c r="K1175" s="14"/>
      <c r="L1175" s="14"/>
      <c r="M1175" s="21"/>
      <c r="N1175" s="21"/>
      <c r="O1175" s="21"/>
      <c r="P1175" s="21"/>
    </row>
    <row r="1176" spans="1:16" s="16" customFormat="1" ht="30" customHeight="1">
      <c r="A1176" s="21"/>
      <c r="B1176" s="21"/>
      <c r="C1176" s="170"/>
      <c r="D1176" s="168"/>
      <c r="E1176" s="154" t="str">
        <f>IFERROR(VLOOKUP(D1176,CADA_PROD!D:H,5,0),"")</f>
        <v/>
      </c>
      <c r="F1176" s="169"/>
      <c r="G1176" s="170"/>
      <c r="H1176" s="171"/>
      <c r="I1176" s="172" t="str">
        <f>IF(D1176="","",SUMIFS(MOVI_ENTR!I:I,MOVI_ENTR!D:D,D1176,MOVI_ENTR!O:O,L1176)-SUMIFS(MOVI_SAID!H:H,MOVI_SAID!D:D,D1176,MOVI_SAID!L:L,L1176))</f>
        <v/>
      </c>
      <c r="J1176" s="153" t="str">
        <f>IF(D1176="","",VLOOKUP(D1176,CADA_PROD!D:G,4,0)*H1176)</f>
        <v/>
      </c>
      <c r="K1176" s="14"/>
      <c r="L1176" s="14"/>
      <c r="M1176" s="21"/>
      <c r="N1176" s="21"/>
      <c r="O1176" s="21"/>
      <c r="P1176" s="21"/>
    </row>
    <row r="1177" spans="1:16" s="16" customFormat="1" ht="30" customHeight="1">
      <c r="A1177" s="21"/>
      <c r="B1177" s="21"/>
      <c r="C1177" s="170"/>
      <c r="D1177" s="168"/>
      <c r="E1177" s="154" t="str">
        <f>IFERROR(VLOOKUP(D1177,CADA_PROD!D:H,5,0),"")</f>
        <v/>
      </c>
      <c r="F1177" s="169"/>
      <c r="G1177" s="170"/>
      <c r="H1177" s="171"/>
      <c r="I1177" s="172" t="str">
        <f>IF(D1177="","",SUMIFS(MOVI_ENTR!I:I,MOVI_ENTR!D:D,D1177,MOVI_ENTR!O:O,L1177)-SUMIFS(MOVI_SAID!H:H,MOVI_SAID!D:D,D1177,MOVI_SAID!L:L,L1177))</f>
        <v/>
      </c>
      <c r="J1177" s="153" t="str">
        <f>IF(D1177="","",VLOOKUP(D1177,CADA_PROD!D:G,4,0)*H1177)</f>
        <v/>
      </c>
      <c r="K1177" s="14"/>
      <c r="L1177" s="14"/>
      <c r="M1177" s="21"/>
      <c r="N1177" s="21"/>
      <c r="O1177" s="21"/>
      <c r="P1177" s="21"/>
    </row>
    <row r="1178" spans="1:16" s="16" customFormat="1" ht="30" customHeight="1">
      <c r="A1178" s="21"/>
      <c r="B1178" s="21"/>
      <c r="C1178" s="170"/>
      <c r="D1178" s="168"/>
      <c r="E1178" s="154" t="str">
        <f>IFERROR(VLOOKUP(D1178,CADA_PROD!D:H,5,0),"")</f>
        <v/>
      </c>
      <c r="F1178" s="169"/>
      <c r="G1178" s="170"/>
      <c r="H1178" s="171"/>
      <c r="I1178" s="172" t="str">
        <f>IF(D1178="","",SUMIFS(MOVI_ENTR!I:I,MOVI_ENTR!D:D,D1178,MOVI_ENTR!O:O,L1178)-SUMIFS(MOVI_SAID!H:H,MOVI_SAID!D:D,D1178,MOVI_SAID!L:L,L1178))</f>
        <v/>
      </c>
      <c r="J1178" s="153" t="str">
        <f>IF(D1178="","",VLOOKUP(D1178,CADA_PROD!D:G,4,0)*H1178)</f>
        <v/>
      </c>
      <c r="K1178" s="14"/>
      <c r="L1178" s="14"/>
      <c r="M1178" s="21"/>
      <c r="N1178" s="21"/>
      <c r="O1178" s="21"/>
      <c r="P1178" s="21"/>
    </row>
    <row r="1179" spans="1:16" s="16" customFormat="1" ht="30" customHeight="1">
      <c r="A1179" s="21"/>
      <c r="B1179" s="21"/>
      <c r="C1179" s="170"/>
      <c r="D1179" s="168"/>
      <c r="E1179" s="154" t="str">
        <f>IFERROR(VLOOKUP(D1179,CADA_PROD!D:H,5,0),"")</f>
        <v/>
      </c>
      <c r="F1179" s="169"/>
      <c r="G1179" s="170"/>
      <c r="H1179" s="171"/>
      <c r="I1179" s="172" t="str">
        <f>IF(D1179="","",SUMIFS(MOVI_ENTR!I:I,MOVI_ENTR!D:D,D1179,MOVI_ENTR!O:O,L1179)-SUMIFS(MOVI_SAID!H:H,MOVI_SAID!D:D,D1179,MOVI_SAID!L:L,L1179))</f>
        <v/>
      </c>
      <c r="J1179" s="153" t="str">
        <f>IF(D1179="","",VLOOKUP(D1179,CADA_PROD!D:G,4,0)*H1179)</f>
        <v/>
      </c>
      <c r="K1179" s="14"/>
      <c r="L1179" s="14"/>
      <c r="M1179" s="21"/>
      <c r="N1179" s="21"/>
      <c r="O1179" s="21"/>
      <c r="P1179" s="21"/>
    </row>
    <row r="1180" spans="1:16" s="16" customFormat="1" ht="30" customHeight="1">
      <c r="A1180" s="21"/>
      <c r="B1180" s="21"/>
      <c r="C1180" s="170"/>
      <c r="D1180" s="168"/>
      <c r="E1180" s="154" t="str">
        <f>IFERROR(VLOOKUP(D1180,CADA_PROD!D:H,5,0),"")</f>
        <v/>
      </c>
      <c r="F1180" s="169"/>
      <c r="G1180" s="170"/>
      <c r="H1180" s="171"/>
      <c r="I1180" s="172" t="str">
        <f>IF(D1180="","",SUMIFS(MOVI_ENTR!I:I,MOVI_ENTR!D:D,D1180,MOVI_ENTR!O:O,L1180)-SUMIFS(MOVI_SAID!H:H,MOVI_SAID!D:D,D1180,MOVI_SAID!L:L,L1180))</f>
        <v/>
      </c>
      <c r="J1180" s="153" t="str">
        <f>IF(D1180="","",VLOOKUP(D1180,CADA_PROD!D:G,4,0)*H1180)</f>
        <v/>
      </c>
      <c r="K1180" s="14"/>
      <c r="L1180" s="14"/>
      <c r="M1180" s="21"/>
      <c r="N1180" s="21"/>
      <c r="O1180" s="21"/>
      <c r="P1180" s="21"/>
    </row>
    <row r="1181" spans="1:16" s="16" customFormat="1" ht="30" customHeight="1">
      <c r="A1181" s="21"/>
      <c r="B1181" s="21"/>
      <c r="C1181" s="170"/>
      <c r="D1181" s="168"/>
      <c r="E1181" s="154" t="str">
        <f>IFERROR(VLOOKUP(D1181,CADA_PROD!D:H,5,0),"")</f>
        <v/>
      </c>
      <c r="F1181" s="169"/>
      <c r="G1181" s="170"/>
      <c r="H1181" s="171"/>
      <c r="I1181" s="172" t="str">
        <f>IF(D1181="","",SUMIFS(MOVI_ENTR!I:I,MOVI_ENTR!D:D,D1181,MOVI_ENTR!O:O,L1181)-SUMIFS(MOVI_SAID!H:H,MOVI_SAID!D:D,D1181,MOVI_SAID!L:L,L1181))</f>
        <v/>
      </c>
      <c r="J1181" s="153" t="str">
        <f>IF(D1181="","",VLOOKUP(D1181,CADA_PROD!D:G,4,0)*H1181)</f>
        <v/>
      </c>
      <c r="K1181" s="14"/>
      <c r="L1181" s="14"/>
      <c r="M1181" s="21"/>
      <c r="N1181" s="21"/>
      <c r="O1181" s="21"/>
      <c r="P1181" s="21"/>
    </row>
    <row r="1182" spans="1:16" s="16" customFormat="1" ht="30" customHeight="1">
      <c r="A1182" s="21"/>
      <c r="B1182" s="21"/>
      <c r="C1182" s="170"/>
      <c r="D1182" s="168"/>
      <c r="E1182" s="154" t="str">
        <f>IFERROR(VLOOKUP(D1182,CADA_PROD!D:H,5,0),"")</f>
        <v/>
      </c>
      <c r="F1182" s="169"/>
      <c r="G1182" s="170"/>
      <c r="H1182" s="171"/>
      <c r="I1182" s="172" t="str">
        <f>IF(D1182="","",SUMIFS(MOVI_ENTR!I:I,MOVI_ENTR!D:D,D1182,MOVI_ENTR!O:O,L1182)-SUMIFS(MOVI_SAID!H:H,MOVI_SAID!D:D,D1182,MOVI_SAID!L:L,L1182))</f>
        <v/>
      </c>
      <c r="J1182" s="153" t="str">
        <f>IF(D1182="","",VLOOKUP(D1182,CADA_PROD!D:G,4,0)*H1182)</f>
        <v/>
      </c>
      <c r="K1182" s="14"/>
      <c r="L1182" s="14"/>
      <c r="M1182" s="21"/>
      <c r="N1182" s="21"/>
      <c r="O1182" s="21"/>
      <c r="P1182" s="21"/>
    </row>
    <row r="1183" spans="1:16" s="16" customFormat="1" ht="30" customHeight="1">
      <c r="A1183" s="21"/>
      <c r="B1183" s="21"/>
      <c r="C1183" s="170"/>
      <c r="D1183" s="168"/>
      <c r="E1183" s="154" t="str">
        <f>IFERROR(VLOOKUP(D1183,CADA_PROD!D:H,5,0),"")</f>
        <v/>
      </c>
      <c r="F1183" s="169"/>
      <c r="G1183" s="170"/>
      <c r="H1183" s="171"/>
      <c r="I1183" s="172" t="str">
        <f>IF(D1183="","",SUMIFS(MOVI_ENTR!I:I,MOVI_ENTR!D:D,D1183,MOVI_ENTR!O:O,L1183)-SUMIFS(MOVI_SAID!H:H,MOVI_SAID!D:D,D1183,MOVI_SAID!L:L,L1183))</f>
        <v/>
      </c>
      <c r="J1183" s="153" t="str">
        <f>IF(D1183="","",VLOOKUP(D1183,CADA_PROD!D:G,4,0)*H1183)</f>
        <v/>
      </c>
      <c r="K1183" s="14"/>
      <c r="L1183" s="14"/>
      <c r="M1183" s="21"/>
      <c r="N1183" s="21"/>
      <c r="O1183" s="21"/>
      <c r="P1183" s="21"/>
    </row>
    <row r="1184" spans="1:16" s="16" customFormat="1" ht="30" customHeight="1">
      <c r="A1184" s="21"/>
      <c r="B1184" s="21"/>
      <c r="C1184" s="170"/>
      <c r="D1184" s="168"/>
      <c r="E1184" s="154" t="str">
        <f>IFERROR(VLOOKUP(D1184,CADA_PROD!D:H,5,0),"")</f>
        <v/>
      </c>
      <c r="F1184" s="169"/>
      <c r="G1184" s="170"/>
      <c r="H1184" s="171"/>
      <c r="I1184" s="172" t="str">
        <f>IF(D1184="","",SUMIFS(MOVI_ENTR!I:I,MOVI_ENTR!D:D,D1184,MOVI_ENTR!O:O,L1184)-SUMIFS(MOVI_SAID!H:H,MOVI_SAID!D:D,D1184,MOVI_SAID!L:L,L1184))</f>
        <v/>
      </c>
      <c r="J1184" s="153" t="str">
        <f>IF(D1184="","",VLOOKUP(D1184,CADA_PROD!D:G,4,0)*H1184)</f>
        <v/>
      </c>
      <c r="K1184" s="14"/>
      <c r="L1184" s="14"/>
      <c r="M1184" s="21"/>
      <c r="N1184" s="21"/>
      <c r="O1184" s="21"/>
      <c r="P1184" s="21"/>
    </row>
    <row r="1185" spans="1:16" s="16" customFormat="1" ht="30" customHeight="1">
      <c r="A1185" s="21"/>
      <c r="B1185" s="21"/>
      <c r="C1185" s="170"/>
      <c r="D1185" s="168"/>
      <c r="E1185" s="154" t="str">
        <f>IFERROR(VLOOKUP(D1185,CADA_PROD!D:H,5,0),"")</f>
        <v/>
      </c>
      <c r="F1185" s="169"/>
      <c r="G1185" s="170"/>
      <c r="H1185" s="171"/>
      <c r="I1185" s="172" t="str">
        <f>IF(D1185="","",SUMIFS(MOVI_ENTR!I:I,MOVI_ENTR!D:D,D1185,MOVI_ENTR!O:O,L1185)-SUMIFS(MOVI_SAID!H:H,MOVI_SAID!D:D,D1185,MOVI_SAID!L:L,L1185))</f>
        <v/>
      </c>
      <c r="J1185" s="153" t="str">
        <f>IF(D1185="","",VLOOKUP(D1185,CADA_PROD!D:G,4,0)*H1185)</f>
        <v/>
      </c>
      <c r="K1185" s="14"/>
      <c r="L1185" s="14"/>
      <c r="M1185" s="21"/>
      <c r="N1185" s="21"/>
      <c r="O1185" s="21"/>
      <c r="P1185" s="21"/>
    </row>
    <row r="1186" spans="1:16" s="16" customFormat="1" ht="30" customHeight="1">
      <c r="A1186" s="21"/>
      <c r="B1186" s="21"/>
      <c r="C1186" s="170"/>
      <c r="D1186" s="168"/>
      <c r="E1186" s="154" t="str">
        <f>IFERROR(VLOOKUP(D1186,CADA_PROD!D:H,5,0),"")</f>
        <v/>
      </c>
      <c r="F1186" s="169"/>
      <c r="G1186" s="170"/>
      <c r="H1186" s="171"/>
      <c r="I1186" s="172" t="str">
        <f>IF(D1186="","",SUMIFS(MOVI_ENTR!I:I,MOVI_ENTR!D:D,D1186,MOVI_ENTR!O:O,L1186)-SUMIFS(MOVI_SAID!H:H,MOVI_SAID!D:D,D1186,MOVI_SAID!L:L,L1186))</f>
        <v/>
      </c>
      <c r="J1186" s="153" t="str">
        <f>IF(D1186="","",VLOOKUP(D1186,CADA_PROD!D:G,4,0)*H1186)</f>
        <v/>
      </c>
      <c r="K1186" s="14"/>
      <c r="L1186" s="14"/>
      <c r="M1186" s="21"/>
      <c r="N1186" s="21"/>
      <c r="O1186" s="21"/>
      <c r="P1186" s="21"/>
    </row>
    <row r="1187" spans="1:16" s="16" customFormat="1" ht="30" customHeight="1">
      <c r="A1187" s="21"/>
      <c r="B1187" s="21"/>
      <c r="C1187" s="170"/>
      <c r="D1187" s="168"/>
      <c r="E1187" s="154" t="str">
        <f>IFERROR(VLOOKUP(D1187,CADA_PROD!D:H,5,0),"")</f>
        <v/>
      </c>
      <c r="F1187" s="169"/>
      <c r="G1187" s="170"/>
      <c r="H1187" s="171"/>
      <c r="I1187" s="172" t="str">
        <f>IF(D1187="","",SUMIFS(MOVI_ENTR!I:I,MOVI_ENTR!D:D,D1187,MOVI_ENTR!O:O,L1187)-SUMIFS(MOVI_SAID!H:H,MOVI_SAID!D:D,D1187,MOVI_SAID!L:L,L1187))</f>
        <v/>
      </c>
      <c r="J1187" s="153" t="str">
        <f>IF(D1187="","",VLOOKUP(D1187,CADA_PROD!D:G,4,0)*H1187)</f>
        <v/>
      </c>
      <c r="K1187" s="14"/>
      <c r="L1187" s="14"/>
      <c r="M1187" s="21"/>
      <c r="N1187" s="21"/>
      <c r="O1187" s="21"/>
      <c r="P1187" s="21"/>
    </row>
    <row r="1188" spans="1:16" s="16" customFormat="1" ht="30" customHeight="1">
      <c r="A1188" s="21"/>
      <c r="B1188" s="21"/>
      <c r="C1188" s="170"/>
      <c r="D1188" s="168"/>
      <c r="E1188" s="154" t="str">
        <f>IFERROR(VLOOKUP(D1188,CADA_PROD!D:H,5,0),"")</f>
        <v/>
      </c>
      <c r="F1188" s="169"/>
      <c r="G1188" s="170"/>
      <c r="H1188" s="171"/>
      <c r="I1188" s="172" t="str">
        <f>IF(D1188="","",SUMIFS(MOVI_ENTR!I:I,MOVI_ENTR!D:D,D1188,MOVI_ENTR!O:O,L1188)-SUMIFS(MOVI_SAID!H:H,MOVI_SAID!D:D,D1188,MOVI_SAID!L:L,L1188))</f>
        <v/>
      </c>
      <c r="J1188" s="153" t="str">
        <f>IF(D1188="","",VLOOKUP(D1188,CADA_PROD!D:G,4,0)*H1188)</f>
        <v/>
      </c>
      <c r="K1188" s="14"/>
      <c r="L1188" s="14"/>
      <c r="M1188" s="21"/>
      <c r="N1188" s="21"/>
      <c r="O1188" s="21"/>
      <c r="P1188" s="21"/>
    </row>
    <row r="1189" spans="1:16" s="16" customFormat="1" ht="30" customHeight="1">
      <c r="A1189" s="21"/>
      <c r="B1189" s="21"/>
      <c r="C1189" s="170"/>
      <c r="D1189" s="168"/>
      <c r="E1189" s="154" t="str">
        <f>IFERROR(VLOOKUP(D1189,CADA_PROD!D:H,5,0),"")</f>
        <v/>
      </c>
      <c r="F1189" s="169"/>
      <c r="G1189" s="170"/>
      <c r="H1189" s="171"/>
      <c r="I1189" s="172" t="str">
        <f>IF(D1189="","",SUMIFS(MOVI_ENTR!I:I,MOVI_ENTR!D:D,D1189,MOVI_ENTR!O:O,L1189)-SUMIFS(MOVI_SAID!H:H,MOVI_SAID!D:D,D1189,MOVI_SAID!L:L,L1189))</f>
        <v/>
      </c>
      <c r="J1189" s="153" t="str">
        <f>IF(D1189="","",VLOOKUP(D1189,CADA_PROD!D:G,4,0)*H1189)</f>
        <v/>
      </c>
      <c r="K1189" s="14"/>
      <c r="L1189" s="14"/>
      <c r="M1189" s="21"/>
      <c r="N1189" s="21"/>
      <c r="O1189" s="21"/>
      <c r="P1189" s="21"/>
    </row>
    <row r="1190" spans="1:16" s="16" customFormat="1" ht="30" customHeight="1">
      <c r="A1190" s="21"/>
      <c r="B1190" s="21"/>
      <c r="C1190" s="170"/>
      <c r="D1190" s="168"/>
      <c r="E1190" s="154" t="str">
        <f>IFERROR(VLOOKUP(D1190,CADA_PROD!D:H,5,0),"")</f>
        <v/>
      </c>
      <c r="F1190" s="169"/>
      <c r="G1190" s="170"/>
      <c r="H1190" s="171"/>
      <c r="I1190" s="172" t="str">
        <f>IF(D1190="","",SUMIFS(MOVI_ENTR!I:I,MOVI_ENTR!D:D,D1190,MOVI_ENTR!O:O,L1190)-SUMIFS(MOVI_SAID!H:H,MOVI_SAID!D:D,D1190,MOVI_SAID!L:L,L1190))</f>
        <v/>
      </c>
      <c r="J1190" s="153" t="str">
        <f>IF(D1190="","",VLOOKUP(D1190,CADA_PROD!D:G,4,0)*H1190)</f>
        <v/>
      </c>
      <c r="K1190" s="14"/>
      <c r="L1190" s="14"/>
      <c r="M1190" s="21"/>
      <c r="N1190" s="21"/>
      <c r="O1190" s="21"/>
      <c r="P1190" s="21"/>
    </row>
    <row r="1191" spans="1:16" s="16" customFormat="1" ht="30" customHeight="1">
      <c r="A1191" s="21"/>
      <c r="B1191" s="21"/>
      <c r="C1191" s="170"/>
      <c r="D1191" s="168"/>
      <c r="E1191" s="154" t="str">
        <f>IFERROR(VLOOKUP(D1191,CADA_PROD!D:H,5,0),"")</f>
        <v/>
      </c>
      <c r="F1191" s="169"/>
      <c r="G1191" s="170"/>
      <c r="H1191" s="171"/>
      <c r="I1191" s="172" t="str">
        <f>IF(D1191="","",SUMIFS(MOVI_ENTR!I:I,MOVI_ENTR!D:D,D1191,MOVI_ENTR!O:O,L1191)-SUMIFS(MOVI_SAID!H:H,MOVI_SAID!D:D,D1191,MOVI_SAID!L:L,L1191))</f>
        <v/>
      </c>
      <c r="J1191" s="153" t="str">
        <f>IF(D1191="","",VLOOKUP(D1191,CADA_PROD!D:G,4,0)*H1191)</f>
        <v/>
      </c>
      <c r="K1191" s="14"/>
      <c r="L1191" s="14"/>
      <c r="M1191" s="21"/>
      <c r="N1191" s="21"/>
      <c r="O1191" s="21"/>
      <c r="P1191" s="21"/>
    </row>
    <row r="1192" spans="1:16" s="16" customFormat="1" ht="30" customHeight="1">
      <c r="A1192" s="21"/>
      <c r="B1192" s="21"/>
      <c r="C1192" s="170"/>
      <c r="D1192" s="168"/>
      <c r="E1192" s="154" t="str">
        <f>IFERROR(VLOOKUP(D1192,CADA_PROD!D:H,5,0),"")</f>
        <v/>
      </c>
      <c r="F1192" s="169"/>
      <c r="G1192" s="170"/>
      <c r="H1192" s="171"/>
      <c r="I1192" s="172" t="str">
        <f>IF(D1192="","",SUMIFS(MOVI_ENTR!I:I,MOVI_ENTR!D:D,D1192,MOVI_ENTR!O:O,L1192)-SUMIFS(MOVI_SAID!H:H,MOVI_SAID!D:D,D1192,MOVI_SAID!L:L,L1192))</f>
        <v/>
      </c>
      <c r="J1192" s="153" t="str">
        <f>IF(D1192="","",VLOOKUP(D1192,CADA_PROD!D:G,4,0)*H1192)</f>
        <v/>
      </c>
      <c r="K1192" s="14"/>
      <c r="L1192" s="14"/>
      <c r="M1192" s="21"/>
      <c r="N1192" s="21"/>
      <c r="O1192" s="21"/>
      <c r="P1192" s="21"/>
    </row>
    <row r="1193" spans="1:16" s="16" customFormat="1" ht="30" customHeight="1">
      <c r="A1193" s="21"/>
      <c r="B1193" s="21"/>
      <c r="C1193" s="170"/>
      <c r="D1193" s="168"/>
      <c r="E1193" s="154" t="str">
        <f>IFERROR(VLOOKUP(D1193,CADA_PROD!D:H,5,0),"")</f>
        <v/>
      </c>
      <c r="F1193" s="169"/>
      <c r="G1193" s="170"/>
      <c r="H1193" s="171"/>
      <c r="I1193" s="172" t="str">
        <f>IF(D1193="","",SUMIFS(MOVI_ENTR!I:I,MOVI_ENTR!D:D,D1193,MOVI_ENTR!O:O,L1193)-SUMIFS(MOVI_SAID!H:H,MOVI_SAID!D:D,D1193,MOVI_SAID!L:L,L1193))</f>
        <v/>
      </c>
      <c r="J1193" s="153" t="str">
        <f>IF(D1193="","",VLOOKUP(D1193,CADA_PROD!D:G,4,0)*H1193)</f>
        <v/>
      </c>
      <c r="K1193" s="14"/>
      <c r="L1193" s="14"/>
      <c r="M1193" s="21"/>
      <c r="N1193" s="21"/>
      <c r="O1193" s="21"/>
      <c r="P1193" s="21"/>
    </row>
    <row r="1194" spans="1:16" s="16" customFormat="1" ht="30" customHeight="1">
      <c r="A1194" s="21"/>
      <c r="B1194" s="21"/>
      <c r="C1194" s="170"/>
      <c r="D1194" s="168"/>
      <c r="E1194" s="154" t="str">
        <f>IFERROR(VLOOKUP(D1194,CADA_PROD!D:H,5,0),"")</f>
        <v/>
      </c>
      <c r="F1194" s="169"/>
      <c r="G1194" s="170"/>
      <c r="H1194" s="171"/>
      <c r="I1194" s="172" t="str">
        <f>IF(D1194="","",SUMIFS(MOVI_ENTR!I:I,MOVI_ENTR!D:D,D1194,MOVI_ENTR!O:O,L1194)-SUMIFS(MOVI_SAID!H:H,MOVI_SAID!D:D,D1194,MOVI_SAID!L:L,L1194))</f>
        <v/>
      </c>
      <c r="J1194" s="153" t="str">
        <f>IF(D1194="","",VLOOKUP(D1194,CADA_PROD!D:G,4,0)*H1194)</f>
        <v/>
      </c>
      <c r="K1194" s="14"/>
      <c r="L1194" s="14"/>
      <c r="M1194" s="21"/>
      <c r="N1194" s="21"/>
      <c r="O1194" s="21"/>
      <c r="P1194" s="21"/>
    </row>
    <row r="1195" spans="1:16" s="16" customFormat="1" ht="30" customHeight="1">
      <c r="A1195" s="21"/>
      <c r="B1195" s="21"/>
      <c r="C1195" s="170"/>
      <c r="D1195" s="168"/>
      <c r="E1195" s="154" t="str">
        <f>IFERROR(VLOOKUP(D1195,CADA_PROD!D:H,5,0),"")</f>
        <v/>
      </c>
      <c r="F1195" s="169"/>
      <c r="G1195" s="170"/>
      <c r="H1195" s="171"/>
      <c r="I1195" s="172" t="str">
        <f>IF(D1195="","",SUMIFS(MOVI_ENTR!I:I,MOVI_ENTR!D:D,D1195,MOVI_ENTR!O:O,L1195)-SUMIFS(MOVI_SAID!H:H,MOVI_SAID!D:D,D1195,MOVI_SAID!L:L,L1195))</f>
        <v/>
      </c>
      <c r="J1195" s="153" t="str">
        <f>IF(D1195="","",VLOOKUP(D1195,CADA_PROD!D:G,4,0)*H1195)</f>
        <v/>
      </c>
      <c r="K1195" s="14"/>
      <c r="L1195" s="14"/>
      <c r="M1195" s="21"/>
      <c r="N1195" s="21"/>
      <c r="O1195" s="21"/>
      <c r="P1195" s="21"/>
    </row>
    <row r="1196" spans="1:16" s="16" customFormat="1" ht="30" customHeight="1">
      <c r="A1196" s="21"/>
      <c r="B1196" s="21"/>
      <c r="C1196" s="170"/>
      <c r="D1196" s="168"/>
      <c r="E1196" s="154" t="str">
        <f>IFERROR(VLOOKUP(D1196,CADA_PROD!D:H,5,0),"")</f>
        <v/>
      </c>
      <c r="F1196" s="169"/>
      <c r="G1196" s="170"/>
      <c r="H1196" s="171"/>
      <c r="I1196" s="172" t="str">
        <f>IF(D1196="","",SUMIFS(MOVI_ENTR!I:I,MOVI_ENTR!D:D,D1196,MOVI_ENTR!O:O,L1196)-SUMIFS(MOVI_SAID!H:H,MOVI_SAID!D:D,D1196,MOVI_SAID!L:L,L1196))</f>
        <v/>
      </c>
      <c r="J1196" s="153" t="str">
        <f>IF(D1196="","",VLOOKUP(D1196,CADA_PROD!D:G,4,0)*H1196)</f>
        <v/>
      </c>
      <c r="K1196" s="14"/>
      <c r="L1196" s="14"/>
      <c r="M1196" s="21"/>
      <c r="N1196" s="21"/>
      <c r="O1196" s="21"/>
      <c r="P1196" s="21"/>
    </row>
    <row r="1197" spans="1:16" s="16" customFormat="1" ht="30" customHeight="1">
      <c r="A1197" s="21"/>
      <c r="B1197" s="21"/>
      <c r="C1197" s="170"/>
      <c r="D1197" s="168"/>
      <c r="E1197" s="154" t="str">
        <f>IFERROR(VLOOKUP(D1197,CADA_PROD!D:H,5,0),"")</f>
        <v/>
      </c>
      <c r="F1197" s="169"/>
      <c r="G1197" s="170"/>
      <c r="H1197" s="171"/>
      <c r="I1197" s="172" t="str">
        <f>IF(D1197="","",SUMIFS(MOVI_ENTR!I:I,MOVI_ENTR!D:D,D1197,MOVI_ENTR!O:O,L1197)-SUMIFS(MOVI_SAID!H:H,MOVI_SAID!D:D,D1197,MOVI_SAID!L:L,L1197))</f>
        <v/>
      </c>
      <c r="J1197" s="153" t="str">
        <f>IF(D1197="","",VLOOKUP(D1197,CADA_PROD!D:G,4,0)*H1197)</f>
        <v/>
      </c>
      <c r="K1197" s="14"/>
      <c r="L1197" s="14"/>
      <c r="M1197" s="21"/>
      <c r="N1197" s="21"/>
      <c r="O1197" s="21"/>
      <c r="P1197" s="21"/>
    </row>
    <row r="1198" spans="1:16" s="16" customFormat="1" ht="30" customHeight="1">
      <c r="A1198" s="21"/>
      <c r="B1198" s="21"/>
      <c r="C1198" s="170"/>
      <c r="D1198" s="168"/>
      <c r="E1198" s="154" t="str">
        <f>IFERROR(VLOOKUP(D1198,CADA_PROD!D:H,5,0),"")</f>
        <v/>
      </c>
      <c r="F1198" s="169"/>
      <c r="G1198" s="170"/>
      <c r="H1198" s="171"/>
      <c r="I1198" s="172" t="str">
        <f>IF(D1198="","",SUMIFS(MOVI_ENTR!I:I,MOVI_ENTR!D:D,D1198,MOVI_ENTR!O:O,L1198)-SUMIFS(MOVI_SAID!H:H,MOVI_SAID!D:D,D1198,MOVI_SAID!L:L,L1198))</f>
        <v/>
      </c>
      <c r="J1198" s="153" t="str">
        <f>IF(D1198="","",VLOOKUP(D1198,CADA_PROD!D:G,4,0)*H1198)</f>
        <v/>
      </c>
      <c r="K1198" s="14"/>
      <c r="L1198" s="14"/>
      <c r="M1198" s="21"/>
      <c r="N1198" s="21"/>
      <c r="O1198" s="21"/>
      <c r="P1198" s="21"/>
    </row>
    <row r="1199" spans="1:16" s="16" customFormat="1" ht="30" customHeight="1">
      <c r="A1199" s="21"/>
      <c r="B1199" s="21"/>
      <c r="C1199" s="170"/>
      <c r="D1199" s="168"/>
      <c r="E1199" s="154" t="str">
        <f>IFERROR(VLOOKUP(D1199,CADA_PROD!D:H,5,0),"")</f>
        <v/>
      </c>
      <c r="F1199" s="169"/>
      <c r="G1199" s="170"/>
      <c r="H1199" s="171"/>
      <c r="I1199" s="172" t="str">
        <f>IF(D1199="","",SUMIFS(MOVI_ENTR!I:I,MOVI_ENTR!D:D,D1199,MOVI_ENTR!O:O,L1199)-SUMIFS(MOVI_SAID!H:H,MOVI_SAID!D:D,D1199,MOVI_SAID!L:L,L1199))</f>
        <v/>
      </c>
      <c r="J1199" s="153" t="str">
        <f>IF(D1199="","",VLOOKUP(D1199,CADA_PROD!D:G,4,0)*H1199)</f>
        <v/>
      </c>
      <c r="K1199" s="14"/>
      <c r="L1199" s="14"/>
      <c r="M1199" s="21"/>
      <c r="N1199" s="21"/>
      <c r="O1199" s="21"/>
      <c r="P1199" s="21"/>
    </row>
    <row r="1200" spans="1:16" s="16" customFormat="1" ht="30" customHeight="1">
      <c r="A1200" s="21"/>
      <c r="B1200" s="21"/>
      <c r="C1200" s="170"/>
      <c r="D1200" s="168"/>
      <c r="E1200" s="154" t="str">
        <f>IFERROR(VLOOKUP(D1200,CADA_PROD!D:H,5,0),"")</f>
        <v/>
      </c>
      <c r="F1200" s="169"/>
      <c r="G1200" s="170"/>
      <c r="H1200" s="171"/>
      <c r="I1200" s="172" t="str">
        <f>IF(D1200="","",SUMIFS(MOVI_ENTR!I:I,MOVI_ENTR!D:D,D1200,MOVI_ENTR!O:O,L1200)-SUMIFS(MOVI_SAID!H:H,MOVI_SAID!D:D,D1200,MOVI_SAID!L:L,L1200))</f>
        <v/>
      </c>
      <c r="J1200" s="153" t="str">
        <f>IF(D1200="","",VLOOKUP(D1200,CADA_PROD!D:G,4,0)*H1200)</f>
        <v/>
      </c>
      <c r="K1200" s="14"/>
      <c r="L1200" s="14"/>
      <c r="M1200" s="21"/>
      <c r="N1200" s="21"/>
      <c r="O1200" s="21"/>
      <c r="P1200" s="21"/>
    </row>
    <row r="1201" spans="1:16" s="16" customFormat="1" ht="30" customHeight="1">
      <c r="A1201" s="21"/>
      <c r="B1201" s="21"/>
      <c r="C1201" s="170"/>
      <c r="D1201" s="168"/>
      <c r="E1201" s="154" t="str">
        <f>IFERROR(VLOOKUP(D1201,CADA_PROD!D:H,5,0),"")</f>
        <v/>
      </c>
      <c r="F1201" s="169"/>
      <c r="G1201" s="170"/>
      <c r="H1201" s="171"/>
      <c r="I1201" s="172" t="str">
        <f>IF(D1201="","",SUMIFS(MOVI_ENTR!I:I,MOVI_ENTR!D:D,D1201,MOVI_ENTR!O:O,L1201)-SUMIFS(MOVI_SAID!H:H,MOVI_SAID!D:D,D1201,MOVI_SAID!L:L,L1201))</f>
        <v/>
      </c>
      <c r="J1201" s="153" t="str">
        <f>IF(D1201="","",VLOOKUP(D1201,CADA_PROD!D:G,4,0)*H1201)</f>
        <v/>
      </c>
      <c r="K1201" s="14"/>
      <c r="L1201" s="14"/>
      <c r="M1201" s="21"/>
      <c r="N1201" s="21"/>
      <c r="O1201" s="21"/>
      <c r="P1201" s="21"/>
    </row>
    <row r="1202" spans="1:16" s="16" customFormat="1" ht="30" customHeight="1">
      <c r="A1202" s="21"/>
      <c r="B1202" s="21"/>
      <c r="C1202" s="170"/>
      <c r="D1202" s="168"/>
      <c r="E1202" s="154" t="str">
        <f>IFERROR(VLOOKUP(D1202,CADA_PROD!D:H,5,0),"")</f>
        <v/>
      </c>
      <c r="F1202" s="169"/>
      <c r="G1202" s="170"/>
      <c r="H1202" s="171"/>
      <c r="I1202" s="172" t="str">
        <f>IF(D1202="","",SUMIFS(MOVI_ENTR!I:I,MOVI_ENTR!D:D,D1202,MOVI_ENTR!O:O,L1202)-SUMIFS(MOVI_SAID!H:H,MOVI_SAID!D:D,D1202,MOVI_SAID!L:L,L1202))</f>
        <v/>
      </c>
      <c r="J1202" s="153" t="str">
        <f>IF(D1202="","",VLOOKUP(D1202,CADA_PROD!D:G,4,0)*H1202)</f>
        <v/>
      </c>
      <c r="K1202" s="14"/>
      <c r="L1202" s="14"/>
      <c r="M1202" s="21"/>
      <c r="N1202" s="21"/>
      <c r="O1202" s="21"/>
      <c r="P1202" s="21"/>
    </row>
    <row r="1203" spans="1:16" s="16" customFormat="1" ht="30" customHeight="1">
      <c r="A1203" s="21"/>
      <c r="B1203" s="21"/>
      <c r="C1203" s="170"/>
      <c r="D1203" s="168"/>
      <c r="E1203" s="154" t="str">
        <f>IFERROR(VLOOKUP(D1203,CADA_PROD!D:H,5,0),"")</f>
        <v/>
      </c>
      <c r="F1203" s="169"/>
      <c r="G1203" s="170"/>
      <c r="H1203" s="171"/>
      <c r="I1203" s="172" t="str">
        <f>IF(D1203="","",SUMIFS(MOVI_ENTR!I:I,MOVI_ENTR!D:D,D1203,MOVI_ENTR!O:O,L1203)-SUMIFS(MOVI_SAID!H:H,MOVI_SAID!D:D,D1203,MOVI_SAID!L:L,L1203))</f>
        <v/>
      </c>
      <c r="J1203" s="153" t="str">
        <f>IF(D1203="","",VLOOKUP(D1203,CADA_PROD!D:G,4,0)*H1203)</f>
        <v/>
      </c>
      <c r="K1203" s="14"/>
      <c r="L1203" s="14"/>
      <c r="M1203" s="21"/>
      <c r="N1203" s="21"/>
      <c r="O1203" s="21"/>
      <c r="P1203" s="21"/>
    </row>
    <row r="1204" spans="1:16" s="16" customFormat="1" ht="30" customHeight="1">
      <c r="A1204" s="21"/>
      <c r="B1204" s="21"/>
      <c r="C1204" s="170"/>
      <c r="D1204" s="168"/>
      <c r="E1204" s="154" t="str">
        <f>IFERROR(VLOOKUP(D1204,CADA_PROD!D:H,5,0),"")</f>
        <v/>
      </c>
      <c r="F1204" s="169"/>
      <c r="G1204" s="170"/>
      <c r="H1204" s="171"/>
      <c r="I1204" s="172" t="str">
        <f>IF(D1204="","",SUMIFS(MOVI_ENTR!I:I,MOVI_ENTR!D:D,D1204,MOVI_ENTR!O:O,L1204)-SUMIFS(MOVI_SAID!H:H,MOVI_SAID!D:D,D1204,MOVI_SAID!L:L,L1204))</f>
        <v/>
      </c>
      <c r="J1204" s="153" t="str">
        <f>IF(D1204="","",VLOOKUP(D1204,CADA_PROD!D:G,4,0)*H1204)</f>
        <v/>
      </c>
      <c r="K1204" s="14"/>
      <c r="L1204" s="14"/>
      <c r="M1204" s="21"/>
      <c r="N1204" s="21"/>
      <c r="O1204" s="21"/>
      <c r="P1204" s="21"/>
    </row>
    <row r="1205" spans="1:16" s="16" customFormat="1" ht="30" customHeight="1">
      <c r="A1205" s="21"/>
      <c r="B1205" s="21"/>
      <c r="C1205" s="170"/>
      <c r="D1205" s="168"/>
      <c r="E1205" s="154" t="str">
        <f>IFERROR(VLOOKUP(D1205,CADA_PROD!D:H,5,0),"")</f>
        <v/>
      </c>
      <c r="F1205" s="169"/>
      <c r="G1205" s="170"/>
      <c r="H1205" s="171"/>
      <c r="I1205" s="172" t="str">
        <f>IF(D1205="","",SUMIFS(MOVI_ENTR!I:I,MOVI_ENTR!D:D,D1205,MOVI_ENTR!O:O,L1205)-SUMIFS(MOVI_SAID!H:H,MOVI_SAID!D:D,D1205,MOVI_SAID!L:L,L1205))</f>
        <v/>
      </c>
      <c r="J1205" s="153" t="str">
        <f>IF(D1205="","",VLOOKUP(D1205,CADA_PROD!D:G,4,0)*H1205)</f>
        <v/>
      </c>
      <c r="K1205" s="14"/>
      <c r="L1205" s="14"/>
      <c r="M1205" s="21"/>
      <c r="N1205" s="21"/>
      <c r="O1205" s="21"/>
      <c r="P1205" s="21"/>
    </row>
    <row r="1206" spans="1:16" s="16" customFormat="1" ht="30" customHeight="1">
      <c r="A1206" s="21"/>
      <c r="B1206" s="21"/>
      <c r="C1206" s="170"/>
      <c r="D1206" s="168"/>
      <c r="E1206" s="154" t="str">
        <f>IFERROR(VLOOKUP(D1206,CADA_PROD!D:H,5,0),"")</f>
        <v/>
      </c>
      <c r="F1206" s="169"/>
      <c r="G1206" s="170"/>
      <c r="H1206" s="171"/>
      <c r="I1206" s="172" t="str">
        <f>IF(D1206="","",SUMIFS(MOVI_ENTR!I:I,MOVI_ENTR!D:D,D1206,MOVI_ENTR!O:O,L1206)-SUMIFS(MOVI_SAID!H:H,MOVI_SAID!D:D,D1206,MOVI_SAID!L:L,L1206))</f>
        <v/>
      </c>
      <c r="J1206" s="153" t="str">
        <f>IF(D1206="","",VLOOKUP(D1206,CADA_PROD!D:G,4,0)*H1206)</f>
        <v/>
      </c>
      <c r="K1206" s="14"/>
      <c r="L1206" s="14"/>
      <c r="M1206" s="21"/>
      <c r="N1206" s="21"/>
      <c r="O1206" s="21"/>
      <c r="P1206" s="21"/>
    </row>
    <row r="1207" spans="1:16" s="16" customFormat="1" ht="30" customHeight="1">
      <c r="A1207" s="21"/>
      <c r="B1207" s="21"/>
      <c r="C1207" s="170"/>
      <c r="D1207" s="168"/>
      <c r="E1207" s="154" t="str">
        <f>IFERROR(VLOOKUP(D1207,CADA_PROD!D:H,5,0),"")</f>
        <v/>
      </c>
      <c r="F1207" s="169"/>
      <c r="G1207" s="170"/>
      <c r="H1207" s="171"/>
      <c r="I1207" s="172" t="str">
        <f>IF(D1207="","",SUMIFS(MOVI_ENTR!I:I,MOVI_ENTR!D:D,D1207,MOVI_ENTR!O:O,L1207)-SUMIFS(MOVI_SAID!H:H,MOVI_SAID!D:D,D1207,MOVI_SAID!L:L,L1207))</f>
        <v/>
      </c>
      <c r="J1207" s="153" t="str">
        <f>IF(D1207="","",VLOOKUP(D1207,CADA_PROD!D:G,4,0)*H1207)</f>
        <v/>
      </c>
      <c r="K1207" s="14"/>
      <c r="L1207" s="14"/>
      <c r="M1207" s="21"/>
      <c r="N1207" s="21"/>
      <c r="O1207" s="21"/>
      <c r="P1207" s="21"/>
    </row>
    <row r="1208" spans="1:16" s="16" customFormat="1" ht="30" customHeight="1">
      <c r="A1208" s="21"/>
      <c r="B1208" s="21"/>
      <c r="C1208" s="170"/>
      <c r="D1208" s="168"/>
      <c r="E1208" s="154" t="str">
        <f>IFERROR(VLOOKUP(D1208,CADA_PROD!D:H,5,0),"")</f>
        <v/>
      </c>
      <c r="F1208" s="169"/>
      <c r="G1208" s="170"/>
      <c r="H1208" s="171"/>
      <c r="I1208" s="172" t="str">
        <f>IF(D1208="","",SUMIFS(MOVI_ENTR!I:I,MOVI_ENTR!D:D,D1208,MOVI_ENTR!O:O,L1208)-SUMIFS(MOVI_SAID!H:H,MOVI_SAID!D:D,D1208,MOVI_SAID!L:L,L1208))</f>
        <v/>
      </c>
      <c r="J1208" s="153" t="str">
        <f>IF(D1208="","",VLOOKUP(D1208,CADA_PROD!D:G,4,0)*H1208)</f>
        <v/>
      </c>
      <c r="K1208" s="14"/>
      <c r="L1208" s="14"/>
      <c r="M1208" s="21"/>
      <c r="N1208" s="21"/>
      <c r="O1208" s="21"/>
      <c r="P1208" s="21"/>
    </row>
    <row r="1209" spans="1:16" s="16" customFormat="1" ht="30" customHeight="1">
      <c r="A1209" s="21"/>
      <c r="B1209" s="21"/>
      <c r="C1209" s="170"/>
      <c r="D1209" s="168"/>
      <c r="E1209" s="154" t="str">
        <f>IFERROR(VLOOKUP(D1209,CADA_PROD!D:H,5,0),"")</f>
        <v/>
      </c>
      <c r="F1209" s="169"/>
      <c r="G1209" s="170"/>
      <c r="H1209" s="171"/>
      <c r="I1209" s="172" t="str">
        <f>IF(D1209="","",SUMIFS(MOVI_ENTR!I:I,MOVI_ENTR!D:D,D1209,MOVI_ENTR!O:O,L1209)-SUMIFS(MOVI_SAID!H:H,MOVI_SAID!D:D,D1209,MOVI_SAID!L:L,L1209))</f>
        <v/>
      </c>
      <c r="J1209" s="153" t="str">
        <f>IF(D1209="","",VLOOKUP(D1209,CADA_PROD!D:G,4,0)*H1209)</f>
        <v/>
      </c>
      <c r="K1209" s="14"/>
      <c r="L1209" s="14"/>
      <c r="M1209" s="21"/>
      <c r="N1209" s="21"/>
      <c r="O1209" s="21"/>
      <c r="P1209" s="21"/>
    </row>
    <row r="1210" spans="1:16" s="16" customFormat="1" ht="30" customHeight="1">
      <c r="A1210" s="21"/>
      <c r="B1210" s="21"/>
      <c r="C1210" s="170"/>
      <c r="D1210" s="168"/>
      <c r="E1210" s="154" t="str">
        <f>IFERROR(VLOOKUP(D1210,CADA_PROD!D:H,5,0),"")</f>
        <v/>
      </c>
      <c r="F1210" s="169"/>
      <c r="G1210" s="170"/>
      <c r="H1210" s="171"/>
      <c r="I1210" s="172" t="str">
        <f>IF(D1210="","",SUMIFS(MOVI_ENTR!I:I,MOVI_ENTR!D:D,D1210,MOVI_ENTR!O:O,L1210)-SUMIFS(MOVI_SAID!H:H,MOVI_SAID!D:D,D1210,MOVI_SAID!L:L,L1210))</f>
        <v/>
      </c>
      <c r="J1210" s="153" t="str">
        <f>IF(D1210="","",VLOOKUP(D1210,CADA_PROD!D:G,4,0)*H1210)</f>
        <v/>
      </c>
      <c r="K1210" s="14"/>
      <c r="L1210" s="14"/>
      <c r="M1210" s="21"/>
      <c r="N1210" s="21"/>
      <c r="O1210" s="21"/>
      <c r="P1210" s="21"/>
    </row>
    <row r="1211" spans="1:16" s="16" customFormat="1" ht="30" customHeight="1">
      <c r="A1211" s="21"/>
      <c r="B1211" s="21"/>
      <c r="C1211" s="170"/>
      <c r="D1211" s="168"/>
      <c r="E1211" s="154" t="str">
        <f>IFERROR(VLOOKUP(D1211,CADA_PROD!D:H,5,0),"")</f>
        <v/>
      </c>
      <c r="F1211" s="169"/>
      <c r="G1211" s="170"/>
      <c r="H1211" s="171"/>
      <c r="I1211" s="172" t="str">
        <f>IF(D1211="","",SUMIFS(MOVI_ENTR!I:I,MOVI_ENTR!D:D,D1211,MOVI_ENTR!O:O,L1211)-SUMIFS(MOVI_SAID!H:H,MOVI_SAID!D:D,D1211,MOVI_SAID!L:L,L1211))</f>
        <v/>
      </c>
      <c r="J1211" s="153" t="str">
        <f>IF(D1211="","",VLOOKUP(D1211,CADA_PROD!D:G,4,0)*H1211)</f>
        <v/>
      </c>
      <c r="K1211" s="14"/>
      <c r="L1211" s="14"/>
      <c r="M1211" s="21"/>
      <c r="N1211" s="21"/>
      <c r="O1211" s="21"/>
      <c r="P1211" s="21"/>
    </row>
    <row r="1212" spans="1:16" s="16" customFormat="1" ht="30" customHeight="1">
      <c r="A1212" s="21"/>
      <c r="B1212" s="21"/>
      <c r="C1212" s="170"/>
      <c r="D1212" s="168"/>
      <c r="E1212" s="154" t="str">
        <f>IFERROR(VLOOKUP(D1212,CADA_PROD!D:H,5,0),"")</f>
        <v/>
      </c>
      <c r="F1212" s="169"/>
      <c r="G1212" s="170"/>
      <c r="H1212" s="171"/>
      <c r="I1212" s="172" t="str">
        <f>IF(D1212="","",SUMIFS(MOVI_ENTR!I:I,MOVI_ENTR!D:D,D1212,MOVI_ENTR!O:O,L1212)-SUMIFS(MOVI_SAID!H:H,MOVI_SAID!D:D,D1212,MOVI_SAID!L:L,L1212))</f>
        <v/>
      </c>
      <c r="J1212" s="153" t="str">
        <f>IF(D1212="","",VLOOKUP(D1212,CADA_PROD!D:G,4,0)*H1212)</f>
        <v/>
      </c>
      <c r="K1212" s="14"/>
      <c r="L1212" s="14"/>
      <c r="M1212" s="21"/>
      <c r="N1212" s="21"/>
      <c r="O1212" s="21"/>
      <c r="P1212" s="21"/>
    </row>
    <row r="1213" spans="1:16" s="16" customFormat="1" ht="30" customHeight="1">
      <c r="A1213" s="21"/>
      <c r="B1213" s="21"/>
      <c r="C1213" s="170"/>
      <c r="D1213" s="168"/>
      <c r="E1213" s="154" t="str">
        <f>IFERROR(VLOOKUP(D1213,CADA_PROD!D:H,5,0),"")</f>
        <v/>
      </c>
      <c r="F1213" s="169"/>
      <c r="G1213" s="170"/>
      <c r="H1213" s="171"/>
      <c r="I1213" s="172" t="str">
        <f>IF(D1213="","",SUMIFS(MOVI_ENTR!I:I,MOVI_ENTR!D:D,D1213,MOVI_ENTR!O:O,L1213)-SUMIFS(MOVI_SAID!H:H,MOVI_SAID!D:D,D1213,MOVI_SAID!L:L,L1213))</f>
        <v/>
      </c>
      <c r="J1213" s="153" t="str">
        <f>IF(D1213="","",VLOOKUP(D1213,CADA_PROD!D:G,4,0)*H1213)</f>
        <v/>
      </c>
      <c r="K1213" s="14"/>
      <c r="L1213" s="14"/>
      <c r="M1213" s="21"/>
      <c r="N1213" s="21"/>
      <c r="O1213" s="21"/>
      <c r="P1213" s="21"/>
    </row>
    <row r="1214" spans="1:16" s="16" customFormat="1" ht="30" customHeight="1">
      <c r="A1214" s="21"/>
      <c r="B1214" s="21"/>
      <c r="C1214" s="170"/>
      <c r="D1214" s="168"/>
      <c r="E1214" s="154" t="str">
        <f>IFERROR(VLOOKUP(D1214,CADA_PROD!D:H,5,0),"")</f>
        <v/>
      </c>
      <c r="F1214" s="169"/>
      <c r="G1214" s="170"/>
      <c r="H1214" s="171"/>
      <c r="I1214" s="172" t="str">
        <f>IF(D1214="","",SUMIFS(MOVI_ENTR!I:I,MOVI_ENTR!D:D,D1214,MOVI_ENTR!O:O,L1214)-SUMIFS(MOVI_SAID!H:H,MOVI_SAID!D:D,D1214,MOVI_SAID!L:L,L1214))</f>
        <v/>
      </c>
      <c r="J1214" s="153" t="str">
        <f>IF(D1214="","",VLOOKUP(D1214,CADA_PROD!D:G,4,0)*H1214)</f>
        <v/>
      </c>
      <c r="K1214" s="14"/>
      <c r="L1214" s="14"/>
      <c r="M1214" s="21"/>
      <c r="N1214" s="21"/>
      <c r="O1214" s="21"/>
      <c r="P1214" s="21"/>
    </row>
    <row r="1215" spans="1:16" s="16" customFormat="1" ht="30" customHeight="1">
      <c r="A1215" s="21"/>
      <c r="B1215" s="21"/>
      <c r="C1215" s="170"/>
      <c r="D1215" s="168"/>
      <c r="E1215" s="154" t="str">
        <f>IFERROR(VLOOKUP(D1215,CADA_PROD!D:H,5,0),"")</f>
        <v/>
      </c>
      <c r="F1215" s="169"/>
      <c r="G1215" s="170"/>
      <c r="H1215" s="171"/>
      <c r="I1215" s="172" t="str">
        <f>IF(D1215="","",SUMIFS(MOVI_ENTR!I:I,MOVI_ENTR!D:D,D1215,MOVI_ENTR!O:O,L1215)-SUMIFS(MOVI_SAID!H:H,MOVI_SAID!D:D,D1215,MOVI_SAID!L:L,L1215))</f>
        <v/>
      </c>
      <c r="J1215" s="153" t="str">
        <f>IF(D1215="","",VLOOKUP(D1215,CADA_PROD!D:G,4,0)*H1215)</f>
        <v/>
      </c>
      <c r="K1215" s="14"/>
      <c r="L1215" s="14"/>
      <c r="M1215" s="21"/>
      <c r="N1215" s="21"/>
      <c r="O1215" s="21"/>
      <c r="P1215" s="21"/>
    </row>
    <row r="1216" spans="1:16" s="16" customFormat="1" ht="30" customHeight="1">
      <c r="A1216" s="21"/>
      <c r="B1216" s="21"/>
      <c r="C1216" s="170"/>
      <c r="D1216" s="168"/>
      <c r="E1216" s="154" t="str">
        <f>IFERROR(VLOOKUP(D1216,CADA_PROD!D:H,5,0),"")</f>
        <v/>
      </c>
      <c r="F1216" s="169"/>
      <c r="G1216" s="170"/>
      <c r="H1216" s="171"/>
      <c r="I1216" s="172" t="str">
        <f>IF(D1216="","",SUMIFS(MOVI_ENTR!I:I,MOVI_ENTR!D:D,D1216,MOVI_ENTR!O:O,L1216)-SUMIFS(MOVI_SAID!H:H,MOVI_SAID!D:D,D1216,MOVI_SAID!L:L,L1216))</f>
        <v/>
      </c>
      <c r="J1216" s="153" t="str">
        <f>IF(D1216="","",VLOOKUP(D1216,CADA_PROD!D:G,4,0)*H1216)</f>
        <v/>
      </c>
      <c r="K1216" s="14"/>
      <c r="L1216" s="14"/>
      <c r="M1216" s="21"/>
      <c r="N1216" s="21"/>
      <c r="O1216" s="21"/>
      <c r="P1216" s="21"/>
    </row>
    <row r="1217" spans="1:16" s="16" customFormat="1" ht="30" customHeight="1">
      <c r="A1217" s="21"/>
      <c r="B1217" s="21"/>
      <c r="C1217" s="170"/>
      <c r="D1217" s="168"/>
      <c r="E1217" s="154" t="str">
        <f>IFERROR(VLOOKUP(D1217,CADA_PROD!D:H,5,0),"")</f>
        <v/>
      </c>
      <c r="F1217" s="169"/>
      <c r="G1217" s="170"/>
      <c r="H1217" s="171"/>
      <c r="I1217" s="172" t="str">
        <f>IF(D1217="","",SUMIFS(MOVI_ENTR!I:I,MOVI_ENTR!D:D,D1217,MOVI_ENTR!O:O,L1217)-SUMIFS(MOVI_SAID!H:H,MOVI_SAID!D:D,D1217,MOVI_SAID!L:L,L1217))</f>
        <v/>
      </c>
      <c r="J1217" s="153" t="str">
        <f>IF(D1217="","",VLOOKUP(D1217,CADA_PROD!D:G,4,0)*H1217)</f>
        <v/>
      </c>
      <c r="K1217" s="14"/>
      <c r="L1217" s="14"/>
      <c r="M1217" s="21"/>
      <c r="N1217" s="21"/>
      <c r="O1217" s="21"/>
      <c r="P1217" s="21"/>
    </row>
    <row r="1218" spans="1:16" s="16" customFormat="1" ht="30" customHeight="1">
      <c r="A1218" s="21"/>
      <c r="B1218" s="21"/>
      <c r="C1218" s="170"/>
      <c r="D1218" s="168"/>
      <c r="E1218" s="154" t="str">
        <f>IFERROR(VLOOKUP(D1218,CADA_PROD!D:H,5,0),"")</f>
        <v/>
      </c>
      <c r="F1218" s="169"/>
      <c r="G1218" s="170"/>
      <c r="H1218" s="171"/>
      <c r="I1218" s="172" t="str">
        <f>IF(D1218="","",SUMIFS(MOVI_ENTR!I:I,MOVI_ENTR!D:D,D1218,MOVI_ENTR!O:O,L1218)-SUMIFS(MOVI_SAID!H:H,MOVI_SAID!D:D,D1218,MOVI_SAID!L:L,L1218))</f>
        <v/>
      </c>
      <c r="J1218" s="153" t="str">
        <f>IF(D1218="","",VLOOKUP(D1218,CADA_PROD!D:G,4,0)*H1218)</f>
        <v/>
      </c>
      <c r="K1218" s="14"/>
      <c r="L1218" s="14"/>
      <c r="M1218" s="21"/>
      <c r="N1218" s="21"/>
      <c r="O1218" s="21"/>
      <c r="P1218" s="21"/>
    </row>
    <row r="1219" spans="1:16" s="16" customFormat="1" ht="30" customHeight="1">
      <c r="A1219" s="21"/>
      <c r="B1219" s="21"/>
      <c r="C1219" s="170"/>
      <c r="D1219" s="168"/>
      <c r="E1219" s="154" t="str">
        <f>IFERROR(VLOOKUP(D1219,CADA_PROD!D:H,5,0),"")</f>
        <v/>
      </c>
      <c r="F1219" s="169"/>
      <c r="G1219" s="170"/>
      <c r="H1219" s="171"/>
      <c r="I1219" s="172" t="str">
        <f>IF(D1219="","",SUMIFS(MOVI_ENTR!I:I,MOVI_ENTR!D:D,D1219,MOVI_ENTR!O:O,L1219)-SUMIFS(MOVI_SAID!H:H,MOVI_SAID!D:D,D1219,MOVI_SAID!L:L,L1219))</f>
        <v/>
      </c>
      <c r="J1219" s="153" t="str">
        <f>IF(D1219="","",VLOOKUP(D1219,CADA_PROD!D:G,4,0)*H1219)</f>
        <v/>
      </c>
      <c r="K1219" s="14"/>
      <c r="L1219" s="14"/>
      <c r="M1219" s="21"/>
      <c r="N1219" s="21"/>
      <c r="O1219" s="21"/>
      <c r="P1219" s="21"/>
    </row>
    <row r="1220" spans="1:16" s="16" customFormat="1" ht="30" customHeight="1">
      <c r="A1220" s="21"/>
      <c r="B1220" s="21"/>
      <c r="C1220" s="170"/>
      <c r="D1220" s="168"/>
      <c r="E1220" s="154" t="str">
        <f>IFERROR(VLOOKUP(D1220,CADA_PROD!D:H,5,0),"")</f>
        <v/>
      </c>
      <c r="F1220" s="169"/>
      <c r="G1220" s="170"/>
      <c r="H1220" s="171"/>
      <c r="I1220" s="172" t="str">
        <f>IF(D1220="","",SUMIFS(MOVI_ENTR!I:I,MOVI_ENTR!D:D,D1220,MOVI_ENTR!O:O,L1220)-SUMIFS(MOVI_SAID!H:H,MOVI_SAID!D:D,D1220,MOVI_SAID!L:L,L1220))</f>
        <v/>
      </c>
      <c r="J1220" s="153" t="str">
        <f>IF(D1220="","",VLOOKUP(D1220,CADA_PROD!D:G,4,0)*H1220)</f>
        <v/>
      </c>
      <c r="K1220" s="14"/>
      <c r="L1220" s="14"/>
      <c r="M1220" s="21"/>
      <c r="N1220" s="21"/>
      <c r="O1220" s="21"/>
      <c r="P1220" s="21"/>
    </row>
    <row r="1221" spans="1:16" s="16" customFormat="1" ht="30" customHeight="1">
      <c r="A1221" s="21"/>
      <c r="B1221" s="21"/>
      <c r="C1221" s="170"/>
      <c r="D1221" s="168"/>
      <c r="E1221" s="154" t="str">
        <f>IFERROR(VLOOKUP(D1221,CADA_PROD!D:H,5,0),"")</f>
        <v/>
      </c>
      <c r="F1221" s="169"/>
      <c r="G1221" s="170"/>
      <c r="H1221" s="171"/>
      <c r="I1221" s="172" t="str">
        <f>IF(D1221="","",SUMIFS(MOVI_ENTR!I:I,MOVI_ENTR!D:D,D1221,MOVI_ENTR!O:O,L1221)-SUMIFS(MOVI_SAID!H:H,MOVI_SAID!D:D,D1221,MOVI_SAID!L:L,L1221))</f>
        <v/>
      </c>
      <c r="J1221" s="153" t="str">
        <f>IF(D1221="","",VLOOKUP(D1221,CADA_PROD!D:G,4,0)*H1221)</f>
        <v/>
      </c>
      <c r="K1221" s="14"/>
      <c r="L1221" s="14"/>
      <c r="M1221" s="21"/>
      <c r="N1221" s="21"/>
      <c r="O1221" s="21"/>
      <c r="P1221" s="21"/>
    </row>
    <row r="1222" spans="1:16" s="16" customFormat="1" ht="30" customHeight="1">
      <c r="A1222" s="21"/>
      <c r="B1222" s="21"/>
      <c r="C1222" s="170"/>
      <c r="D1222" s="168"/>
      <c r="E1222" s="154" t="str">
        <f>IFERROR(VLOOKUP(D1222,CADA_PROD!D:H,5,0),"")</f>
        <v/>
      </c>
      <c r="F1222" s="169"/>
      <c r="G1222" s="170"/>
      <c r="H1222" s="171"/>
      <c r="I1222" s="172" t="str">
        <f>IF(D1222="","",SUMIFS(MOVI_ENTR!I:I,MOVI_ENTR!D:D,D1222,MOVI_ENTR!O:O,L1222)-SUMIFS(MOVI_SAID!H:H,MOVI_SAID!D:D,D1222,MOVI_SAID!L:L,L1222))</f>
        <v/>
      </c>
      <c r="J1222" s="153" t="str">
        <f>IF(D1222="","",VLOOKUP(D1222,CADA_PROD!D:G,4,0)*H1222)</f>
        <v/>
      </c>
      <c r="K1222" s="14"/>
      <c r="L1222" s="14"/>
      <c r="M1222" s="21"/>
      <c r="N1222" s="21"/>
      <c r="O1222" s="21"/>
      <c r="P1222" s="21"/>
    </row>
    <row r="1223" spans="1:16" s="16" customFormat="1" ht="30" customHeight="1">
      <c r="A1223" s="21"/>
      <c r="B1223" s="21"/>
      <c r="C1223" s="170"/>
      <c r="D1223" s="168"/>
      <c r="E1223" s="154" t="str">
        <f>IFERROR(VLOOKUP(D1223,CADA_PROD!D:H,5,0),"")</f>
        <v/>
      </c>
      <c r="F1223" s="169"/>
      <c r="G1223" s="170"/>
      <c r="H1223" s="171"/>
      <c r="I1223" s="172" t="str">
        <f>IF(D1223="","",SUMIFS(MOVI_ENTR!I:I,MOVI_ENTR!D:D,D1223,MOVI_ENTR!O:O,L1223)-SUMIFS(MOVI_SAID!H:H,MOVI_SAID!D:D,D1223,MOVI_SAID!L:L,L1223))</f>
        <v/>
      </c>
      <c r="J1223" s="153" t="str">
        <f>IF(D1223="","",VLOOKUP(D1223,CADA_PROD!D:G,4,0)*H1223)</f>
        <v/>
      </c>
      <c r="K1223" s="14"/>
      <c r="L1223" s="14"/>
      <c r="M1223" s="21"/>
      <c r="N1223" s="21"/>
      <c r="O1223" s="21"/>
      <c r="P1223" s="21"/>
    </row>
    <row r="1224" spans="1:16" s="16" customFormat="1" ht="30" customHeight="1">
      <c r="A1224" s="21"/>
      <c r="B1224" s="21"/>
      <c r="C1224" s="170"/>
      <c r="D1224" s="168"/>
      <c r="E1224" s="154" t="str">
        <f>IFERROR(VLOOKUP(D1224,CADA_PROD!D:H,5,0),"")</f>
        <v/>
      </c>
      <c r="F1224" s="169"/>
      <c r="G1224" s="170"/>
      <c r="H1224" s="171"/>
      <c r="I1224" s="172" t="str">
        <f>IF(D1224="","",SUMIFS(MOVI_ENTR!I:I,MOVI_ENTR!D:D,D1224,MOVI_ENTR!O:O,L1224)-SUMIFS(MOVI_SAID!H:H,MOVI_SAID!D:D,D1224,MOVI_SAID!L:L,L1224))</f>
        <v/>
      </c>
      <c r="J1224" s="153" t="str">
        <f>IF(D1224="","",VLOOKUP(D1224,CADA_PROD!D:G,4,0)*H1224)</f>
        <v/>
      </c>
      <c r="K1224" s="14"/>
      <c r="L1224" s="14"/>
      <c r="M1224" s="21"/>
      <c r="N1224" s="21"/>
      <c r="O1224" s="21"/>
      <c r="P1224" s="21"/>
    </row>
    <row r="1225" spans="1:16" s="16" customFormat="1" ht="30" customHeight="1">
      <c r="A1225" s="21"/>
      <c r="B1225" s="21"/>
      <c r="C1225" s="170"/>
      <c r="D1225" s="168"/>
      <c r="E1225" s="154" t="str">
        <f>IFERROR(VLOOKUP(D1225,CADA_PROD!D:H,5,0),"")</f>
        <v/>
      </c>
      <c r="F1225" s="169"/>
      <c r="G1225" s="170"/>
      <c r="H1225" s="171"/>
      <c r="I1225" s="172" t="str">
        <f>IF(D1225="","",SUMIFS(MOVI_ENTR!I:I,MOVI_ENTR!D:D,D1225,MOVI_ENTR!O:O,L1225)-SUMIFS(MOVI_SAID!H:H,MOVI_SAID!D:D,D1225,MOVI_SAID!L:L,L1225))</f>
        <v/>
      </c>
      <c r="J1225" s="153" t="str">
        <f>IF(D1225="","",VLOOKUP(D1225,CADA_PROD!D:G,4,0)*H1225)</f>
        <v/>
      </c>
      <c r="K1225" s="14"/>
      <c r="L1225" s="14"/>
      <c r="M1225" s="21"/>
      <c r="N1225" s="21"/>
      <c r="O1225" s="21"/>
      <c r="P1225" s="21"/>
    </row>
    <row r="1226" spans="1:16" s="16" customFormat="1" ht="30" customHeight="1">
      <c r="A1226" s="21"/>
      <c r="B1226" s="21"/>
      <c r="C1226" s="170"/>
      <c r="D1226" s="168"/>
      <c r="E1226" s="154" t="str">
        <f>IFERROR(VLOOKUP(D1226,CADA_PROD!D:H,5,0),"")</f>
        <v/>
      </c>
      <c r="F1226" s="169"/>
      <c r="G1226" s="170"/>
      <c r="H1226" s="171"/>
      <c r="I1226" s="172" t="str">
        <f>IF(D1226="","",SUMIFS(MOVI_ENTR!I:I,MOVI_ENTR!D:D,D1226,MOVI_ENTR!O:O,L1226)-SUMIFS(MOVI_SAID!H:H,MOVI_SAID!D:D,D1226,MOVI_SAID!L:L,L1226))</f>
        <v/>
      </c>
      <c r="J1226" s="153" t="str">
        <f>IF(D1226="","",VLOOKUP(D1226,CADA_PROD!D:G,4,0)*H1226)</f>
        <v/>
      </c>
      <c r="K1226" s="14"/>
      <c r="L1226" s="14"/>
      <c r="M1226" s="21"/>
      <c r="N1226" s="21"/>
      <c r="O1226" s="21"/>
      <c r="P1226" s="21"/>
    </row>
    <row r="1227" spans="1:16" s="16" customFormat="1" ht="30" customHeight="1">
      <c r="A1227" s="21"/>
      <c r="B1227" s="21"/>
      <c r="C1227" s="170"/>
      <c r="D1227" s="168"/>
      <c r="E1227" s="154" t="str">
        <f>IFERROR(VLOOKUP(D1227,CADA_PROD!D:H,5,0),"")</f>
        <v/>
      </c>
      <c r="F1227" s="169"/>
      <c r="G1227" s="170"/>
      <c r="H1227" s="171"/>
      <c r="I1227" s="172" t="str">
        <f>IF(D1227="","",SUMIFS(MOVI_ENTR!I:I,MOVI_ENTR!D:D,D1227,MOVI_ENTR!O:O,L1227)-SUMIFS(MOVI_SAID!H:H,MOVI_SAID!D:D,D1227,MOVI_SAID!L:L,L1227))</f>
        <v/>
      </c>
      <c r="J1227" s="153" t="str">
        <f>IF(D1227="","",VLOOKUP(D1227,CADA_PROD!D:G,4,0)*H1227)</f>
        <v/>
      </c>
      <c r="K1227" s="14"/>
      <c r="L1227" s="14"/>
      <c r="M1227" s="21"/>
      <c r="N1227" s="21"/>
      <c r="O1227" s="21"/>
      <c r="P1227" s="21"/>
    </row>
    <row r="1228" spans="1:16" s="16" customFormat="1" ht="30" customHeight="1">
      <c r="A1228" s="21"/>
      <c r="B1228" s="21"/>
      <c r="C1228" s="170"/>
      <c r="D1228" s="168"/>
      <c r="E1228" s="154" t="str">
        <f>IFERROR(VLOOKUP(D1228,CADA_PROD!D:H,5,0),"")</f>
        <v/>
      </c>
      <c r="F1228" s="169"/>
      <c r="G1228" s="170"/>
      <c r="H1228" s="171"/>
      <c r="I1228" s="172" t="str">
        <f>IF(D1228="","",SUMIFS(MOVI_ENTR!I:I,MOVI_ENTR!D:D,D1228,MOVI_ENTR!O:O,L1228)-SUMIFS(MOVI_SAID!H:H,MOVI_SAID!D:D,D1228,MOVI_SAID!L:L,L1228))</f>
        <v/>
      </c>
      <c r="J1228" s="153" t="str">
        <f>IF(D1228="","",VLOOKUP(D1228,CADA_PROD!D:G,4,0)*H1228)</f>
        <v/>
      </c>
      <c r="K1228" s="14"/>
      <c r="L1228" s="14"/>
      <c r="M1228" s="21"/>
      <c r="N1228" s="21"/>
      <c r="O1228" s="21"/>
      <c r="P1228" s="21"/>
    </row>
    <row r="1229" spans="1:16" s="16" customFormat="1" ht="30" customHeight="1">
      <c r="A1229" s="21"/>
      <c r="B1229" s="21"/>
      <c r="C1229" s="170"/>
      <c r="D1229" s="168"/>
      <c r="E1229" s="154" t="str">
        <f>IFERROR(VLOOKUP(D1229,CADA_PROD!D:H,5,0),"")</f>
        <v/>
      </c>
      <c r="F1229" s="169"/>
      <c r="G1229" s="170"/>
      <c r="H1229" s="171"/>
      <c r="I1229" s="172" t="str">
        <f>IF(D1229="","",SUMIFS(MOVI_ENTR!I:I,MOVI_ENTR!D:D,D1229,MOVI_ENTR!O:O,L1229)-SUMIFS(MOVI_SAID!H:H,MOVI_SAID!D:D,D1229,MOVI_SAID!L:L,L1229))</f>
        <v/>
      </c>
      <c r="J1229" s="153" t="str">
        <f>IF(D1229="","",VLOOKUP(D1229,CADA_PROD!D:G,4,0)*H1229)</f>
        <v/>
      </c>
      <c r="K1229" s="14"/>
      <c r="L1229" s="14"/>
      <c r="M1229" s="21"/>
      <c r="N1229" s="21"/>
      <c r="O1229" s="21"/>
      <c r="P1229" s="21"/>
    </row>
    <row r="1230" spans="1:16" s="16" customFormat="1" ht="30" customHeight="1">
      <c r="A1230" s="21"/>
      <c r="B1230" s="21"/>
      <c r="C1230" s="170"/>
      <c r="D1230" s="168"/>
      <c r="E1230" s="154" t="str">
        <f>IFERROR(VLOOKUP(D1230,CADA_PROD!D:H,5,0),"")</f>
        <v/>
      </c>
      <c r="F1230" s="169"/>
      <c r="G1230" s="170"/>
      <c r="H1230" s="171"/>
      <c r="I1230" s="172" t="str">
        <f>IF(D1230="","",SUMIFS(MOVI_ENTR!I:I,MOVI_ENTR!D:D,D1230,MOVI_ENTR!O:O,L1230)-SUMIFS(MOVI_SAID!H:H,MOVI_SAID!D:D,D1230,MOVI_SAID!L:L,L1230))</f>
        <v/>
      </c>
      <c r="J1230" s="153" t="str">
        <f>IF(D1230="","",VLOOKUP(D1230,CADA_PROD!D:G,4,0)*H1230)</f>
        <v/>
      </c>
      <c r="K1230" s="14"/>
      <c r="L1230" s="14"/>
      <c r="M1230" s="21"/>
      <c r="N1230" s="21"/>
      <c r="O1230" s="21"/>
      <c r="P1230" s="21"/>
    </row>
    <row r="1231" spans="1:16" s="16" customFormat="1" ht="30" customHeight="1">
      <c r="A1231" s="21"/>
      <c r="B1231" s="21"/>
      <c r="C1231" s="170"/>
      <c r="D1231" s="168"/>
      <c r="E1231" s="154" t="str">
        <f>IFERROR(VLOOKUP(D1231,CADA_PROD!D:H,5,0),"")</f>
        <v/>
      </c>
      <c r="F1231" s="169"/>
      <c r="G1231" s="170"/>
      <c r="H1231" s="171"/>
      <c r="I1231" s="172" t="str">
        <f>IF(D1231="","",SUMIFS(MOVI_ENTR!I:I,MOVI_ENTR!D:D,D1231,MOVI_ENTR!O:O,L1231)-SUMIFS(MOVI_SAID!H:H,MOVI_SAID!D:D,D1231,MOVI_SAID!L:L,L1231))</f>
        <v/>
      </c>
      <c r="J1231" s="153" t="str">
        <f>IF(D1231="","",VLOOKUP(D1231,CADA_PROD!D:G,4,0)*H1231)</f>
        <v/>
      </c>
      <c r="K1231" s="14"/>
      <c r="L1231" s="14"/>
      <c r="M1231" s="21"/>
      <c r="N1231" s="21"/>
      <c r="O1231" s="21"/>
      <c r="P1231" s="21"/>
    </row>
    <row r="1232" spans="1:16" s="16" customFormat="1" ht="30" customHeight="1">
      <c r="A1232" s="21"/>
      <c r="B1232" s="21"/>
      <c r="C1232" s="170"/>
      <c r="D1232" s="168"/>
      <c r="E1232" s="154" t="str">
        <f>IFERROR(VLOOKUP(D1232,CADA_PROD!D:H,5,0),"")</f>
        <v/>
      </c>
      <c r="F1232" s="169"/>
      <c r="G1232" s="170"/>
      <c r="H1232" s="171"/>
      <c r="I1232" s="172" t="str">
        <f>IF(D1232="","",SUMIFS(MOVI_ENTR!I:I,MOVI_ENTR!D:D,D1232,MOVI_ENTR!O:O,L1232)-SUMIFS(MOVI_SAID!H:H,MOVI_SAID!D:D,D1232,MOVI_SAID!L:L,L1232))</f>
        <v/>
      </c>
      <c r="J1232" s="153" t="str">
        <f>IF(D1232="","",VLOOKUP(D1232,CADA_PROD!D:G,4,0)*H1232)</f>
        <v/>
      </c>
      <c r="K1232" s="14"/>
      <c r="L1232" s="14"/>
      <c r="M1232" s="21"/>
      <c r="N1232" s="21"/>
      <c r="O1232" s="21"/>
      <c r="P1232" s="21"/>
    </row>
    <row r="1233" spans="1:16" s="16" customFormat="1" ht="30" customHeight="1">
      <c r="A1233" s="21"/>
      <c r="B1233" s="21"/>
      <c r="C1233" s="170"/>
      <c r="D1233" s="168"/>
      <c r="E1233" s="154" t="str">
        <f>IFERROR(VLOOKUP(D1233,CADA_PROD!D:H,5,0),"")</f>
        <v/>
      </c>
      <c r="F1233" s="169"/>
      <c r="G1233" s="170"/>
      <c r="H1233" s="171"/>
      <c r="I1233" s="172" t="str">
        <f>IF(D1233="","",SUMIFS(MOVI_ENTR!I:I,MOVI_ENTR!D:D,D1233,MOVI_ENTR!O:O,L1233)-SUMIFS(MOVI_SAID!H:H,MOVI_SAID!D:D,D1233,MOVI_SAID!L:L,L1233))</f>
        <v/>
      </c>
      <c r="J1233" s="153" t="str">
        <f>IF(D1233="","",VLOOKUP(D1233,CADA_PROD!D:G,4,0)*H1233)</f>
        <v/>
      </c>
      <c r="K1233" s="14"/>
      <c r="L1233" s="14"/>
      <c r="M1233" s="21"/>
      <c r="N1233" s="21"/>
      <c r="O1233" s="21"/>
      <c r="P1233" s="21"/>
    </row>
    <row r="1234" spans="1:16" s="16" customFormat="1" ht="30" customHeight="1">
      <c r="A1234" s="21"/>
      <c r="B1234" s="21"/>
      <c r="C1234" s="170"/>
      <c r="D1234" s="168"/>
      <c r="E1234" s="154" t="str">
        <f>IFERROR(VLOOKUP(D1234,CADA_PROD!D:H,5,0),"")</f>
        <v/>
      </c>
      <c r="F1234" s="169"/>
      <c r="G1234" s="170"/>
      <c r="H1234" s="171"/>
      <c r="I1234" s="172" t="str">
        <f>IF(D1234="","",SUMIFS(MOVI_ENTR!I:I,MOVI_ENTR!D:D,D1234,MOVI_ENTR!O:O,L1234)-SUMIFS(MOVI_SAID!H:H,MOVI_SAID!D:D,D1234,MOVI_SAID!L:L,L1234))</f>
        <v/>
      </c>
      <c r="J1234" s="153" t="str">
        <f>IF(D1234="","",VLOOKUP(D1234,CADA_PROD!D:G,4,0)*H1234)</f>
        <v/>
      </c>
      <c r="K1234" s="14"/>
      <c r="L1234" s="14"/>
      <c r="M1234" s="21"/>
      <c r="N1234" s="21"/>
      <c r="O1234" s="21"/>
      <c r="P1234" s="21"/>
    </row>
    <row r="1235" spans="1:16" s="16" customFormat="1" ht="30" customHeight="1">
      <c r="A1235" s="21"/>
      <c r="B1235" s="21"/>
      <c r="C1235" s="170"/>
      <c r="D1235" s="168"/>
      <c r="E1235" s="154" t="str">
        <f>IFERROR(VLOOKUP(D1235,CADA_PROD!D:H,5,0),"")</f>
        <v/>
      </c>
      <c r="F1235" s="169"/>
      <c r="G1235" s="170"/>
      <c r="H1235" s="171"/>
      <c r="I1235" s="172" t="str">
        <f>IF(D1235="","",SUMIFS(MOVI_ENTR!I:I,MOVI_ENTR!D:D,D1235,MOVI_ENTR!O:O,L1235)-SUMIFS(MOVI_SAID!H:H,MOVI_SAID!D:D,D1235,MOVI_SAID!L:L,L1235))</f>
        <v/>
      </c>
      <c r="J1235" s="153" t="str">
        <f>IF(D1235="","",VLOOKUP(D1235,CADA_PROD!D:G,4,0)*H1235)</f>
        <v/>
      </c>
      <c r="K1235" s="14"/>
      <c r="L1235" s="14"/>
      <c r="M1235" s="21"/>
      <c r="N1235" s="21"/>
      <c r="O1235" s="21"/>
      <c r="P1235" s="21"/>
    </row>
    <row r="1236" spans="1:16" s="16" customFormat="1" ht="30" customHeight="1">
      <c r="A1236" s="21"/>
      <c r="B1236" s="21"/>
      <c r="C1236" s="170"/>
      <c r="D1236" s="168"/>
      <c r="E1236" s="154" t="str">
        <f>IFERROR(VLOOKUP(D1236,CADA_PROD!D:H,5,0),"")</f>
        <v/>
      </c>
      <c r="F1236" s="169"/>
      <c r="G1236" s="170"/>
      <c r="H1236" s="171"/>
      <c r="I1236" s="172" t="str">
        <f>IF(D1236="","",SUMIFS(MOVI_ENTR!I:I,MOVI_ENTR!D:D,D1236,MOVI_ENTR!O:O,L1236)-SUMIFS(MOVI_SAID!H:H,MOVI_SAID!D:D,D1236,MOVI_SAID!L:L,L1236))</f>
        <v/>
      </c>
      <c r="J1236" s="153" t="str">
        <f>IF(D1236="","",VLOOKUP(D1236,CADA_PROD!D:G,4,0)*H1236)</f>
        <v/>
      </c>
      <c r="K1236" s="14"/>
      <c r="L1236" s="14"/>
      <c r="M1236" s="21"/>
      <c r="N1236" s="21"/>
      <c r="O1236" s="21"/>
      <c r="P1236" s="21"/>
    </row>
    <row r="1237" spans="1:16" s="16" customFormat="1" ht="30" customHeight="1">
      <c r="A1237" s="21"/>
      <c r="B1237" s="21"/>
      <c r="C1237" s="170"/>
      <c r="D1237" s="168"/>
      <c r="E1237" s="154" t="str">
        <f>IFERROR(VLOOKUP(D1237,CADA_PROD!D:H,5,0),"")</f>
        <v/>
      </c>
      <c r="F1237" s="169"/>
      <c r="G1237" s="170"/>
      <c r="H1237" s="171"/>
      <c r="I1237" s="172" t="str">
        <f>IF(D1237="","",SUMIFS(MOVI_ENTR!I:I,MOVI_ENTR!D:D,D1237,MOVI_ENTR!O:O,L1237)-SUMIFS(MOVI_SAID!H:H,MOVI_SAID!D:D,D1237,MOVI_SAID!L:L,L1237))</f>
        <v/>
      </c>
      <c r="J1237" s="153" t="str">
        <f>IF(D1237="","",VLOOKUP(D1237,CADA_PROD!D:G,4,0)*H1237)</f>
        <v/>
      </c>
      <c r="K1237" s="14"/>
      <c r="L1237" s="14"/>
      <c r="M1237" s="21"/>
      <c r="N1237" s="21"/>
      <c r="O1237" s="21"/>
      <c r="P1237" s="21"/>
    </row>
    <row r="1238" spans="1:16" s="16" customFormat="1" ht="30" customHeight="1">
      <c r="A1238" s="21"/>
      <c r="B1238" s="21"/>
      <c r="C1238" s="170"/>
      <c r="D1238" s="168"/>
      <c r="E1238" s="154" t="str">
        <f>IFERROR(VLOOKUP(D1238,CADA_PROD!D:H,5,0),"")</f>
        <v/>
      </c>
      <c r="F1238" s="169"/>
      <c r="G1238" s="170"/>
      <c r="H1238" s="171"/>
      <c r="I1238" s="172" t="str">
        <f>IF(D1238="","",SUMIFS(MOVI_ENTR!I:I,MOVI_ENTR!D:D,D1238,MOVI_ENTR!O:O,L1238)-SUMIFS(MOVI_SAID!H:H,MOVI_SAID!D:D,D1238,MOVI_SAID!L:L,L1238))</f>
        <v/>
      </c>
      <c r="J1238" s="153" t="str">
        <f>IF(D1238="","",VLOOKUP(D1238,CADA_PROD!D:G,4,0)*H1238)</f>
        <v/>
      </c>
      <c r="K1238" s="14"/>
      <c r="L1238" s="14"/>
      <c r="M1238" s="21"/>
      <c r="N1238" s="21"/>
      <c r="O1238" s="21"/>
      <c r="P1238" s="21"/>
    </row>
    <row r="1239" spans="1:16" s="16" customFormat="1" ht="30" customHeight="1">
      <c r="A1239" s="21"/>
      <c r="B1239" s="21"/>
      <c r="C1239" s="170"/>
      <c r="D1239" s="168"/>
      <c r="E1239" s="154" t="str">
        <f>IFERROR(VLOOKUP(D1239,CADA_PROD!D:H,5,0),"")</f>
        <v/>
      </c>
      <c r="F1239" s="169"/>
      <c r="G1239" s="170"/>
      <c r="H1239" s="171"/>
      <c r="I1239" s="172" t="str">
        <f>IF(D1239="","",SUMIFS(MOVI_ENTR!I:I,MOVI_ENTR!D:D,D1239,MOVI_ENTR!O:O,L1239)-SUMIFS(MOVI_SAID!H:H,MOVI_SAID!D:D,D1239,MOVI_SAID!L:L,L1239))</f>
        <v/>
      </c>
      <c r="J1239" s="153" t="str">
        <f>IF(D1239="","",VLOOKUP(D1239,CADA_PROD!D:G,4,0)*H1239)</f>
        <v/>
      </c>
      <c r="K1239" s="14"/>
      <c r="L1239" s="14"/>
      <c r="M1239" s="21"/>
      <c r="N1239" s="21"/>
      <c r="O1239" s="21"/>
      <c r="P1239" s="21"/>
    </row>
    <row r="1240" spans="1:16" s="16" customFormat="1" ht="30" customHeight="1">
      <c r="A1240" s="21"/>
      <c r="B1240" s="21"/>
      <c r="C1240" s="170"/>
      <c r="D1240" s="168"/>
      <c r="E1240" s="154" t="str">
        <f>IFERROR(VLOOKUP(D1240,CADA_PROD!D:H,5,0),"")</f>
        <v/>
      </c>
      <c r="F1240" s="169"/>
      <c r="G1240" s="170"/>
      <c r="H1240" s="171"/>
      <c r="I1240" s="172" t="str">
        <f>IF(D1240="","",SUMIFS(MOVI_ENTR!I:I,MOVI_ENTR!D:D,D1240,MOVI_ENTR!O:O,L1240)-SUMIFS(MOVI_SAID!H:H,MOVI_SAID!D:D,D1240,MOVI_SAID!L:L,L1240))</f>
        <v/>
      </c>
      <c r="J1240" s="153" t="str">
        <f>IF(D1240="","",VLOOKUP(D1240,CADA_PROD!D:G,4,0)*H1240)</f>
        <v/>
      </c>
      <c r="K1240" s="14"/>
      <c r="L1240" s="14"/>
      <c r="M1240" s="21"/>
      <c r="N1240" s="21"/>
      <c r="O1240" s="21"/>
      <c r="P1240" s="21"/>
    </row>
    <row r="1241" spans="1:16" s="16" customFormat="1" ht="30" customHeight="1">
      <c r="A1241" s="21"/>
      <c r="B1241" s="21"/>
      <c r="C1241" s="170"/>
      <c r="D1241" s="168"/>
      <c r="E1241" s="154" t="str">
        <f>IFERROR(VLOOKUP(D1241,CADA_PROD!D:H,5,0),"")</f>
        <v/>
      </c>
      <c r="F1241" s="169"/>
      <c r="G1241" s="170"/>
      <c r="H1241" s="171"/>
      <c r="I1241" s="172" t="str">
        <f>IF(D1241="","",SUMIFS(MOVI_ENTR!I:I,MOVI_ENTR!D:D,D1241,MOVI_ENTR!O:O,L1241)-SUMIFS(MOVI_SAID!H:H,MOVI_SAID!D:D,D1241,MOVI_SAID!L:L,L1241))</f>
        <v/>
      </c>
      <c r="J1241" s="153" t="str">
        <f>IF(D1241="","",VLOOKUP(D1241,CADA_PROD!D:G,4,0)*H1241)</f>
        <v/>
      </c>
      <c r="K1241" s="14"/>
      <c r="L1241" s="14"/>
      <c r="M1241" s="21"/>
      <c r="N1241" s="21"/>
      <c r="O1241" s="21"/>
      <c r="P1241" s="21"/>
    </row>
    <row r="1242" spans="1:16" s="16" customFormat="1" ht="30" customHeight="1">
      <c r="A1242" s="21"/>
      <c r="B1242" s="21"/>
      <c r="C1242" s="170"/>
      <c r="D1242" s="168"/>
      <c r="E1242" s="154" t="str">
        <f>IFERROR(VLOOKUP(D1242,CADA_PROD!D:H,5,0),"")</f>
        <v/>
      </c>
      <c r="F1242" s="169"/>
      <c r="G1242" s="170"/>
      <c r="H1242" s="171"/>
      <c r="I1242" s="172" t="str">
        <f>IF(D1242="","",SUMIFS(MOVI_ENTR!I:I,MOVI_ENTR!D:D,D1242,MOVI_ENTR!O:O,L1242)-SUMIFS(MOVI_SAID!H:H,MOVI_SAID!D:D,D1242,MOVI_SAID!L:L,L1242))</f>
        <v/>
      </c>
      <c r="J1242" s="153" t="str">
        <f>IF(D1242="","",VLOOKUP(D1242,CADA_PROD!D:G,4,0)*H1242)</f>
        <v/>
      </c>
      <c r="K1242" s="14"/>
      <c r="L1242" s="14"/>
      <c r="M1242" s="21"/>
      <c r="N1242" s="21"/>
      <c r="O1242" s="21"/>
      <c r="P1242" s="21"/>
    </row>
    <row r="1243" spans="1:16" s="16" customFormat="1" ht="30" customHeight="1">
      <c r="A1243" s="21"/>
      <c r="B1243" s="21"/>
      <c r="C1243" s="170"/>
      <c r="D1243" s="168"/>
      <c r="E1243" s="154" t="str">
        <f>IFERROR(VLOOKUP(D1243,CADA_PROD!D:H,5,0),"")</f>
        <v/>
      </c>
      <c r="F1243" s="169"/>
      <c r="G1243" s="170"/>
      <c r="H1243" s="171"/>
      <c r="I1243" s="172" t="str">
        <f>IF(D1243="","",SUMIFS(MOVI_ENTR!I:I,MOVI_ENTR!D:D,D1243,MOVI_ENTR!O:O,L1243)-SUMIFS(MOVI_SAID!H:H,MOVI_SAID!D:D,D1243,MOVI_SAID!L:L,L1243))</f>
        <v/>
      </c>
      <c r="J1243" s="153" t="str">
        <f>IF(D1243="","",VLOOKUP(D1243,CADA_PROD!D:G,4,0)*H1243)</f>
        <v/>
      </c>
      <c r="K1243" s="14"/>
      <c r="L1243" s="14"/>
      <c r="M1243" s="21"/>
      <c r="N1243" s="21"/>
      <c r="O1243" s="21"/>
      <c r="P1243" s="21"/>
    </row>
    <row r="1244" spans="1:16" s="16" customFormat="1" ht="30" customHeight="1">
      <c r="A1244" s="21"/>
      <c r="B1244" s="21"/>
      <c r="C1244" s="170"/>
      <c r="D1244" s="168"/>
      <c r="E1244" s="154" t="str">
        <f>IFERROR(VLOOKUP(D1244,CADA_PROD!D:H,5,0),"")</f>
        <v/>
      </c>
      <c r="F1244" s="169"/>
      <c r="G1244" s="170"/>
      <c r="H1244" s="171"/>
      <c r="I1244" s="172" t="str">
        <f>IF(D1244="","",SUMIFS(MOVI_ENTR!I:I,MOVI_ENTR!D:D,D1244,MOVI_ENTR!O:O,L1244)-SUMIFS(MOVI_SAID!H:H,MOVI_SAID!D:D,D1244,MOVI_SAID!L:L,L1244))</f>
        <v/>
      </c>
      <c r="J1244" s="153" t="str">
        <f>IF(D1244="","",VLOOKUP(D1244,CADA_PROD!D:G,4,0)*H1244)</f>
        <v/>
      </c>
      <c r="K1244" s="14"/>
      <c r="L1244" s="14"/>
      <c r="M1244" s="21"/>
      <c r="N1244" s="21"/>
      <c r="O1244" s="21"/>
      <c r="P1244" s="21"/>
    </row>
    <row r="1245" spans="1:16" s="16" customFormat="1" ht="30" customHeight="1">
      <c r="A1245" s="21"/>
      <c r="B1245" s="21"/>
      <c r="C1245" s="170"/>
      <c r="D1245" s="168"/>
      <c r="E1245" s="154" t="str">
        <f>IFERROR(VLOOKUP(D1245,CADA_PROD!D:H,5,0),"")</f>
        <v/>
      </c>
      <c r="F1245" s="169"/>
      <c r="G1245" s="170"/>
      <c r="H1245" s="171"/>
      <c r="I1245" s="172" t="str">
        <f>IF(D1245="","",SUMIFS(MOVI_ENTR!I:I,MOVI_ENTR!D:D,D1245,MOVI_ENTR!O:O,L1245)-SUMIFS(MOVI_SAID!H:H,MOVI_SAID!D:D,D1245,MOVI_SAID!L:L,L1245))</f>
        <v/>
      </c>
      <c r="J1245" s="153" t="str">
        <f>IF(D1245="","",VLOOKUP(D1245,CADA_PROD!D:G,4,0)*H1245)</f>
        <v/>
      </c>
      <c r="K1245" s="14"/>
      <c r="L1245" s="14"/>
      <c r="M1245" s="21"/>
      <c r="N1245" s="21"/>
      <c r="O1245" s="21"/>
      <c r="P1245" s="21"/>
    </row>
    <row r="1246" spans="1:16" s="16" customFormat="1" ht="30" customHeight="1">
      <c r="A1246" s="21"/>
      <c r="B1246" s="21"/>
      <c r="C1246" s="170"/>
      <c r="D1246" s="168"/>
      <c r="E1246" s="154" t="str">
        <f>IFERROR(VLOOKUP(D1246,CADA_PROD!D:H,5,0),"")</f>
        <v/>
      </c>
      <c r="F1246" s="169"/>
      <c r="G1246" s="170"/>
      <c r="H1246" s="171"/>
      <c r="I1246" s="172" t="str">
        <f>IF(D1246="","",SUMIFS(MOVI_ENTR!I:I,MOVI_ENTR!D:D,D1246,MOVI_ENTR!O:O,L1246)-SUMIFS(MOVI_SAID!H:H,MOVI_SAID!D:D,D1246,MOVI_SAID!L:L,L1246))</f>
        <v/>
      </c>
      <c r="J1246" s="153" t="str">
        <f>IF(D1246="","",VLOOKUP(D1246,CADA_PROD!D:G,4,0)*H1246)</f>
        <v/>
      </c>
      <c r="K1246" s="14"/>
      <c r="L1246" s="14"/>
      <c r="M1246" s="21"/>
      <c r="N1246" s="21"/>
      <c r="O1246" s="21"/>
      <c r="P1246" s="21"/>
    </row>
    <row r="1247" spans="1:16" s="16" customFormat="1" ht="30" customHeight="1">
      <c r="A1247" s="21"/>
      <c r="B1247" s="21"/>
      <c r="C1247" s="170"/>
      <c r="D1247" s="168"/>
      <c r="E1247" s="154" t="str">
        <f>IFERROR(VLOOKUP(D1247,CADA_PROD!D:H,5,0),"")</f>
        <v/>
      </c>
      <c r="F1247" s="169"/>
      <c r="G1247" s="170"/>
      <c r="H1247" s="171"/>
      <c r="I1247" s="172" t="str">
        <f>IF(D1247="","",SUMIFS(MOVI_ENTR!I:I,MOVI_ENTR!D:D,D1247,MOVI_ENTR!O:O,L1247)-SUMIFS(MOVI_SAID!H:H,MOVI_SAID!D:D,D1247,MOVI_SAID!L:L,L1247))</f>
        <v/>
      </c>
      <c r="J1247" s="153" t="str">
        <f>IF(D1247="","",VLOOKUP(D1247,CADA_PROD!D:G,4,0)*H1247)</f>
        <v/>
      </c>
      <c r="K1247" s="14"/>
      <c r="L1247" s="14"/>
      <c r="M1247" s="21"/>
      <c r="N1247" s="21"/>
      <c r="O1247" s="21"/>
      <c r="P1247" s="21"/>
    </row>
    <row r="1248" spans="1:16" s="16" customFormat="1" ht="30" customHeight="1">
      <c r="A1248" s="21"/>
      <c r="B1248" s="21"/>
      <c r="C1248" s="170"/>
      <c r="D1248" s="168"/>
      <c r="E1248" s="154" t="str">
        <f>IFERROR(VLOOKUP(D1248,CADA_PROD!D:H,5,0),"")</f>
        <v/>
      </c>
      <c r="F1248" s="169"/>
      <c r="G1248" s="170"/>
      <c r="H1248" s="171"/>
      <c r="I1248" s="172" t="str">
        <f>IF(D1248="","",SUMIFS(MOVI_ENTR!I:I,MOVI_ENTR!D:D,D1248,MOVI_ENTR!O:O,L1248)-SUMIFS(MOVI_SAID!H:H,MOVI_SAID!D:D,D1248,MOVI_SAID!L:L,L1248))</f>
        <v/>
      </c>
      <c r="J1248" s="153" t="str">
        <f>IF(D1248="","",VLOOKUP(D1248,CADA_PROD!D:G,4,0)*H1248)</f>
        <v/>
      </c>
      <c r="K1248" s="14"/>
      <c r="L1248" s="14"/>
      <c r="M1248" s="21"/>
      <c r="N1248" s="21"/>
      <c r="O1248" s="21"/>
      <c r="P1248" s="21"/>
    </row>
    <row r="1249" spans="1:16" s="16" customFormat="1" ht="30" customHeight="1">
      <c r="A1249" s="21"/>
      <c r="B1249" s="21"/>
      <c r="C1249" s="170"/>
      <c r="D1249" s="168"/>
      <c r="E1249" s="154" t="str">
        <f>IFERROR(VLOOKUP(D1249,CADA_PROD!D:H,5,0),"")</f>
        <v/>
      </c>
      <c r="F1249" s="169"/>
      <c r="G1249" s="170"/>
      <c r="H1249" s="171"/>
      <c r="I1249" s="172" t="str">
        <f>IF(D1249="","",SUMIFS(MOVI_ENTR!I:I,MOVI_ENTR!D:D,D1249,MOVI_ENTR!O:O,L1249)-SUMIFS(MOVI_SAID!H:H,MOVI_SAID!D:D,D1249,MOVI_SAID!L:L,L1249))</f>
        <v/>
      </c>
      <c r="J1249" s="153" t="str">
        <f>IF(D1249="","",VLOOKUP(D1249,CADA_PROD!D:G,4,0)*H1249)</f>
        <v/>
      </c>
      <c r="K1249" s="14"/>
      <c r="L1249" s="14"/>
      <c r="M1249" s="21"/>
      <c r="N1249" s="21"/>
      <c r="O1249" s="21"/>
      <c r="P1249" s="21"/>
    </row>
    <row r="1250" spans="1:16" s="16" customFormat="1" ht="30" customHeight="1">
      <c r="A1250" s="21"/>
      <c r="B1250" s="21"/>
      <c r="C1250" s="170"/>
      <c r="D1250" s="168"/>
      <c r="E1250" s="154" t="str">
        <f>IFERROR(VLOOKUP(D1250,CADA_PROD!D:H,5,0),"")</f>
        <v/>
      </c>
      <c r="F1250" s="169"/>
      <c r="G1250" s="170"/>
      <c r="H1250" s="171"/>
      <c r="I1250" s="172" t="str">
        <f>IF(D1250="","",SUMIFS(MOVI_ENTR!I:I,MOVI_ENTR!D:D,D1250,MOVI_ENTR!O:O,L1250)-SUMIFS(MOVI_SAID!H:H,MOVI_SAID!D:D,D1250,MOVI_SAID!L:L,L1250))</f>
        <v/>
      </c>
      <c r="J1250" s="153" t="str">
        <f>IF(D1250="","",VLOOKUP(D1250,CADA_PROD!D:G,4,0)*H1250)</f>
        <v/>
      </c>
      <c r="K1250" s="14"/>
      <c r="L1250" s="14"/>
      <c r="M1250" s="21"/>
      <c r="N1250" s="21"/>
      <c r="O1250" s="21"/>
      <c r="P1250" s="21"/>
    </row>
    <row r="1251" spans="1:16" s="16" customFormat="1" ht="30" customHeight="1">
      <c r="A1251" s="21"/>
      <c r="B1251" s="21"/>
      <c r="C1251" s="170"/>
      <c r="D1251" s="168"/>
      <c r="E1251" s="154" t="str">
        <f>IFERROR(VLOOKUP(D1251,CADA_PROD!D:H,5,0),"")</f>
        <v/>
      </c>
      <c r="F1251" s="169"/>
      <c r="G1251" s="170"/>
      <c r="H1251" s="171"/>
      <c r="I1251" s="172" t="str">
        <f>IF(D1251="","",SUMIFS(MOVI_ENTR!I:I,MOVI_ENTR!D:D,D1251,MOVI_ENTR!O:O,L1251)-SUMIFS(MOVI_SAID!H:H,MOVI_SAID!D:D,D1251,MOVI_SAID!L:L,L1251))</f>
        <v/>
      </c>
      <c r="J1251" s="153" t="str">
        <f>IF(D1251="","",VLOOKUP(D1251,CADA_PROD!D:G,4,0)*H1251)</f>
        <v/>
      </c>
      <c r="K1251" s="14"/>
      <c r="L1251" s="14"/>
      <c r="M1251" s="21"/>
      <c r="N1251" s="21"/>
      <c r="O1251" s="21"/>
      <c r="P1251" s="21"/>
    </row>
    <row r="1252" spans="1:16" s="16" customFormat="1" ht="30" customHeight="1">
      <c r="A1252" s="21"/>
      <c r="B1252" s="21"/>
      <c r="C1252" s="170"/>
      <c r="D1252" s="168"/>
      <c r="E1252" s="154" t="str">
        <f>IFERROR(VLOOKUP(D1252,CADA_PROD!D:H,5,0),"")</f>
        <v/>
      </c>
      <c r="F1252" s="169"/>
      <c r="G1252" s="170"/>
      <c r="H1252" s="171"/>
      <c r="I1252" s="172" t="str">
        <f>IF(D1252="","",SUMIFS(MOVI_ENTR!I:I,MOVI_ENTR!D:D,D1252,MOVI_ENTR!O:O,L1252)-SUMIFS(MOVI_SAID!H:H,MOVI_SAID!D:D,D1252,MOVI_SAID!L:L,L1252))</f>
        <v/>
      </c>
      <c r="J1252" s="153" t="str">
        <f>IF(D1252="","",VLOOKUP(D1252,CADA_PROD!D:G,4,0)*H1252)</f>
        <v/>
      </c>
      <c r="K1252" s="14"/>
      <c r="L1252" s="14"/>
      <c r="M1252" s="21"/>
      <c r="N1252" s="21"/>
      <c r="O1252" s="21"/>
      <c r="P1252" s="21"/>
    </row>
    <row r="1253" spans="1:16" s="16" customFormat="1" ht="30" customHeight="1">
      <c r="A1253" s="21"/>
      <c r="B1253" s="21"/>
      <c r="C1253" s="170"/>
      <c r="D1253" s="168"/>
      <c r="E1253" s="154" t="str">
        <f>IFERROR(VLOOKUP(D1253,CADA_PROD!D:H,5,0),"")</f>
        <v/>
      </c>
      <c r="F1253" s="169"/>
      <c r="G1253" s="170"/>
      <c r="H1253" s="171"/>
      <c r="I1253" s="172" t="str">
        <f>IF(D1253="","",SUMIFS(MOVI_ENTR!I:I,MOVI_ENTR!D:D,D1253,MOVI_ENTR!O:O,L1253)-SUMIFS(MOVI_SAID!H:H,MOVI_SAID!D:D,D1253,MOVI_SAID!L:L,L1253))</f>
        <v/>
      </c>
      <c r="J1253" s="153" t="str">
        <f>IF(D1253="","",VLOOKUP(D1253,CADA_PROD!D:G,4,0)*H1253)</f>
        <v/>
      </c>
      <c r="K1253" s="14"/>
      <c r="L1253" s="14"/>
      <c r="M1253" s="21"/>
      <c r="N1253" s="21"/>
      <c r="O1253" s="21"/>
      <c r="P1253" s="21"/>
    </row>
    <row r="1254" spans="1:16" s="16" customFormat="1" ht="30" customHeight="1">
      <c r="A1254" s="21"/>
      <c r="B1254" s="21"/>
      <c r="C1254" s="170"/>
      <c r="D1254" s="168"/>
      <c r="E1254" s="154" t="str">
        <f>IFERROR(VLOOKUP(D1254,CADA_PROD!D:H,5,0),"")</f>
        <v/>
      </c>
      <c r="F1254" s="169"/>
      <c r="G1254" s="170"/>
      <c r="H1254" s="171"/>
      <c r="I1254" s="172" t="str">
        <f>IF(D1254="","",SUMIFS(MOVI_ENTR!I:I,MOVI_ENTR!D:D,D1254,MOVI_ENTR!O:O,L1254)-SUMIFS(MOVI_SAID!H:H,MOVI_SAID!D:D,D1254,MOVI_SAID!L:L,L1254))</f>
        <v/>
      </c>
      <c r="J1254" s="153" t="str">
        <f>IF(D1254="","",VLOOKUP(D1254,CADA_PROD!D:G,4,0)*H1254)</f>
        <v/>
      </c>
      <c r="K1254" s="14"/>
      <c r="L1254" s="14"/>
      <c r="M1254" s="21"/>
      <c r="N1254" s="21"/>
      <c r="O1254" s="21"/>
      <c r="P1254" s="21"/>
    </row>
    <row r="1255" spans="1:16" s="16" customFormat="1" ht="30" customHeight="1">
      <c r="A1255" s="21"/>
      <c r="B1255" s="21"/>
      <c r="C1255" s="170"/>
      <c r="D1255" s="168"/>
      <c r="E1255" s="154" t="str">
        <f>IFERROR(VLOOKUP(D1255,CADA_PROD!D:H,5,0),"")</f>
        <v/>
      </c>
      <c r="F1255" s="169"/>
      <c r="G1255" s="170"/>
      <c r="H1255" s="171"/>
      <c r="I1255" s="172" t="str">
        <f>IF(D1255="","",SUMIFS(MOVI_ENTR!I:I,MOVI_ENTR!D:D,D1255,MOVI_ENTR!O:O,L1255)-SUMIFS(MOVI_SAID!H:H,MOVI_SAID!D:D,D1255,MOVI_SAID!L:L,L1255))</f>
        <v/>
      </c>
      <c r="J1255" s="153" t="str">
        <f>IF(D1255="","",VLOOKUP(D1255,CADA_PROD!D:G,4,0)*H1255)</f>
        <v/>
      </c>
      <c r="K1255" s="14"/>
      <c r="L1255" s="14"/>
      <c r="M1255" s="21"/>
      <c r="N1255" s="21"/>
      <c r="O1255" s="21"/>
      <c r="P1255" s="21"/>
    </row>
    <row r="1256" spans="1:16" s="16" customFormat="1" ht="30" customHeight="1">
      <c r="A1256" s="21"/>
      <c r="B1256" s="21"/>
      <c r="C1256" s="170"/>
      <c r="D1256" s="168"/>
      <c r="E1256" s="154" t="str">
        <f>IFERROR(VLOOKUP(D1256,CADA_PROD!D:H,5,0),"")</f>
        <v/>
      </c>
      <c r="F1256" s="169"/>
      <c r="G1256" s="170"/>
      <c r="H1256" s="171"/>
      <c r="I1256" s="172" t="str">
        <f>IF(D1256="","",SUMIFS(MOVI_ENTR!I:I,MOVI_ENTR!D:D,D1256,MOVI_ENTR!O:O,L1256)-SUMIFS(MOVI_SAID!H:H,MOVI_SAID!D:D,D1256,MOVI_SAID!L:L,L1256))</f>
        <v/>
      </c>
      <c r="J1256" s="153" t="str">
        <f>IF(D1256="","",VLOOKUP(D1256,CADA_PROD!D:G,4,0)*H1256)</f>
        <v/>
      </c>
      <c r="K1256" s="14"/>
      <c r="L1256" s="14"/>
      <c r="M1256" s="21"/>
      <c r="N1256" s="21"/>
      <c r="O1256" s="21"/>
      <c r="P1256" s="21"/>
    </row>
    <row r="1257" spans="1:16" s="16" customFormat="1" ht="30" customHeight="1">
      <c r="A1257" s="21"/>
      <c r="B1257" s="21"/>
      <c r="C1257" s="170"/>
      <c r="D1257" s="168"/>
      <c r="E1257" s="154" t="str">
        <f>IFERROR(VLOOKUP(D1257,CADA_PROD!D:H,5,0),"")</f>
        <v/>
      </c>
      <c r="F1257" s="169"/>
      <c r="G1257" s="170"/>
      <c r="H1257" s="171"/>
      <c r="I1257" s="172" t="str">
        <f>IF(D1257="","",SUMIFS(MOVI_ENTR!I:I,MOVI_ENTR!D:D,D1257,MOVI_ENTR!O:O,L1257)-SUMIFS(MOVI_SAID!H:H,MOVI_SAID!D:D,D1257,MOVI_SAID!L:L,L1257))</f>
        <v/>
      </c>
      <c r="J1257" s="153" t="str">
        <f>IF(D1257="","",VLOOKUP(D1257,CADA_PROD!D:G,4,0)*H1257)</f>
        <v/>
      </c>
      <c r="K1257" s="14"/>
      <c r="L1257" s="14"/>
      <c r="M1257" s="21"/>
      <c r="N1257" s="21"/>
      <c r="O1257" s="21"/>
      <c r="P1257" s="21"/>
    </row>
    <row r="1258" spans="1:16" s="16" customFormat="1" ht="30" customHeight="1">
      <c r="A1258" s="21"/>
      <c r="B1258" s="21"/>
      <c r="C1258" s="170"/>
      <c r="D1258" s="168"/>
      <c r="E1258" s="154" t="str">
        <f>IFERROR(VLOOKUP(D1258,CADA_PROD!D:H,5,0),"")</f>
        <v/>
      </c>
      <c r="F1258" s="169"/>
      <c r="G1258" s="170"/>
      <c r="H1258" s="171"/>
      <c r="I1258" s="172" t="str">
        <f>IF(D1258="","",SUMIFS(MOVI_ENTR!I:I,MOVI_ENTR!D:D,D1258,MOVI_ENTR!O:O,L1258)-SUMIFS(MOVI_SAID!H:H,MOVI_SAID!D:D,D1258,MOVI_SAID!L:L,L1258))</f>
        <v/>
      </c>
      <c r="J1258" s="153" t="str">
        <f>IF(D1258="","",VLOOKUP(D1258,CADA_PROD!D:G,4,0)*H1258)</f>
        <v/>
      </c>
      <c r="K1258" s="14"/>
      <c r="L1258" s="14"/>
      <c r="M1258" s="21"/>
      <c r="N1258" s="21"/>
      <c r="O1258" s="21"/>
      <c r="P1258" s="21"/>
    </row>
    <row r="1259" spans="1:16" s="16" customFormat="1" ht="30" customHeight="1">
      <c r="A1259" s="21"/>
      <c r="B1259" s="21"/>
      <c r="C1259" s="170"/>
      <c r="D1259" s="168"/>
      <c r="E1259" s="154" t="str">
        <f>IFERROR(VLOOKUP(D1259,CADA_PROD!D:H,5,0),"")</f>
        <v/>
      </c>
      <c r="F1259" s="169"/>
      <c r="G1259" s="170"/>
      <c r="H1259" s="171"/>
      <c r="I1259" s="172" t="str">
        <f>IF(D1259="","",SUMIFS(MOVI_ENTR!I:I,MOVI_ENTR!D:D,D1259,MOVI_ENTR!O:O,L1259)-SUMIFS(MOVI_SAID!H:H,MOVI_SAID!D:D,D1259,MOVI_SAID!L:L,L1259))</f>
        <v/>
      </c>
      <c r="J1259" s="153" t="str">
        <f>IF(D1259="","",VLOOKUP(D1259,CADA_PROD!D:G,4,0)*H1259)</f>
        <v/>
      </c>
      <c r="K1259" s="14"/>
      <c r="L1259" s="14"/>
      <c r="M1259" s="21"/>
      <c r="N1259" s="21"/>
      <c r="O1259" s="21"/>
      <c r="P1259" s="21"/>
    </row>
    <row r="1260" spans="1:16" s="16" customFormat="1" ht="30" customHeight="1">
      <c r="A1260" s="21"/>
      <c r="B1260" s="21"/>
      <c r="C1260" s="170"/>
      <c r="D1260" s="168"/>
      <c r="E1260" s="154" t="str">
        <f>IFERROR(VLOOKUP(D1260,CADA_PROD!D:H,5,0),"")</f>
        <v/>
      </c>
      <c r="F1260" s="169"/>
      <c r="G1260" s="170"/>
      <c r="H1260" s="171"/>
      <c r="I1260" s="172" t="str">
        <f>IF(D1260="","",SUMIFS(MOVI_ENTR!I:I,MOVI_ENTR!D:D,D1260,MOVI_ENTR!O:O,L1260)-SUMIFS(MOVI_SAID!H:H,MOVI_SAID!D:D,D1260,MOVI_SAID!L:L,L1260))</f>
        <v/>
      </c>
      <c r="J1260" s="153" t="str">
        <f>IF(D1260="","",VLOOKUP(D1260,CADA_PROD!D:G,4,0)*H1260)</f>
        <v/>
      </c>
      <c r="K1260" s="14"/>
      <c r="L1260" s="14"/>
      <c r="M1260" s="21"/>
      <c r="N1260" s="21"/>
      <c r="O1260" s="21"/>
      <c r="P1260" s="21"/>
    </row>
    <row r="1261" spans="1:16" s="16" customFormat="1" ht="30" customHeight="1">
      <c r="A1261" s="21"/>
      <c r="B1261" s="21"/>
      <c r="C1261" s="170"/>
      <c r="D1261" s="168"/>
      <c r="E1261" s="154" t="str">
        <f>IFERROR(VLOOKUP(D1261,CADA_PROD!D:H,5,0),"")</f>
        <v/>
      </c>
      <c r="F1261" s="169"/>
      <c r="G1261" s="170"/>
      <c r="H1261" s="171"/>
      <c r="I1261" s="172" t="str">
        <f>IF(D1261="","",SUMIFS(MOVI_ENTR!I:I,MOVI_ENTR!D:D,D1261,MOVI_ENTR!O:O,L1261)-SUMIFS(MOVI_SAID!H:H,MOVI_SAID!D:D,D1261,MOVI_SAID!L:L,L1261))</f>
        <v/>
      </c>
      <c r="J1261" s="153" t="str">
        <f>IF(D1261="","",VLOOKUP(D1261,CADA_PROD!D:G,4,0)*H1261)</f>
        <v/>
      </c>
      <c r="K1261" s="14"/>
      <c r="L1261" s="14"/>
      <c r="M1261" s="21"/>
      <c r="N1261" s="21"/>
      <c r="O1261" s="21"/>
      <c r="P1261" s="21"/>
    </row>
    <row r="1262" spans="1:16" s="16" customFormat="1" ht="30" customHeight="1">
      <c r="A1262" s="21"/>
      <c r="B1262" s="21"/>
      <c r="C1262" s="170"/>
      <c r="D1262" s="168"/>
      <c r="E1262" s="154" t="str">
        <f>IFERROR(VLOOKUP(D1262,CADA_PROD!D:H,5,0),"")</f>
        <v/>
      </c>
      <c r="F1262" s="169"/>
      <c r="G1262" s="170"/>
      <c r="H1262" s="171"/>
      <c r="I1262" s="172" t="str">
        <f>IF(D1262="","",SUMIFS(MOVI_ENTR!I:I,MOVI_ENTR!D:D,D1262,MOVI_ENTR!O:O,L1262)-SUMIFS(MOVI_SAID!H:H,MOVI_SAID!D:D,D1262,MOVI_SAID!L:L,L1262))</f>
        <v/>
      </c>
      <c r="J1262" s="153" t="str">
        <f>IF(D1262="","",VLOOKUP(D1262,CADA_PROD!D:G,4,0)*H1262)</f>
        <v/>
      </c>
      <c r="K1262" s="14"/>
      <c r="L1262" s="14"/>
      <c r="M1262" s="21"/>
      <c r="N1262" s="21"/>
      <c r="O1262" s="21"/>
      <c r="P1262" s="21"/>
    </row>
    <row r="1263" spans="1:16" s="16" customFormat="1" ht="30" customHeight="1">
      <c r="A1263" s="21"/>
      <c r="B1263" s="21"/>
      <c r="C1263" s="170"/>
      <c r="D1263" s="168"/>
      <c r="E1263" s="154" t="str">
        <f>IFERROR(VLOOKUP(D1263,CADA_PROD!D:H,5,0),"")</f>
        <v/>
      </c>
      <c r="F1263" s="169"/>
      <c r="G1263" s="170"/>
      <c r="H1263" s="171"/>
      <c r="I1263" s="172" t="str">
        <f>IF(D1263="","",SUMIFS(MOVI_ENTR!I:I,MOVI_ENTR!D:D,D1263,MOVI_ENTR!O:O,L1263)-SUMIFS(MOVI_SAID!H:H,MOVI_SAID!D:D,D1263,MOVI_SAID!L:L,L1263))</f>
        <v/>
      </c>
      <c r="J1263" s="153" t="str">
        <f>IF(D1263="","",VLOOKUP(D1263,CADA_PROD!D:G,4,0)*H1263)</f>
        <v/>
      </c>
      <c r="K1263" s="14"/>
      <c r="L1263" s="14"/>
      <c r="M1263" s="21"/>
      <c r="N1263" s="21"/>
      <c r="O1263" s="21"/>
      <c r="P1263" s="21"/>
    </row>
    <row r="1264" spans="1:16" s="16" customFormat="1" ht="30" customHeight="1">
      <c r="A1264" s="21"/>
      <c r="B1264" s="21"/>
      <c r="C1264" s="170"/>
      <c r="D1264" s="168"/>
      <c r="E1264" s="154" t="str">
        <f>IFERROR(VLOOKUP(D1264,CADA_PROD!D:H,5,0),"")</f>
        <v/>
      </c>
      <c r="F1264" s="169"/>
      <c r="G1264" s="170"/>
      <c r="H1264" s="171"/>
      <c r="I1264" s="172" t="str">
        <f>IF(D1264="","",SUMIFS(MOVI_ENTR!I:I,MOVI_ENTR!D:D,D1264,MOVI_ENTR!O:O,L1264)-SUMIFS(MOVI_SAID!H:H,MOVI_SAID!D:D,D1264,MOVI_SAID!L:L,L1264))</f>
        <v/>
      </c>
      <c r="J1264" s="153" t="str">
        <f>IF(D1264="","",VLOOKUP(D1264,CADA_PROD!D:G,4,0)*H1264)</f>
        <v/>
      </c>
      <c r="K1264" s="14"/>
      <c r="L1264" s="14"/>
      <c r="M1264" s="21"/>
      <c r="N1264" s="21"/>
      <c r="O1264" s="21"/>
      <c r="P1264" s="21"/>
    </row>
    <row r="1265" spans="1:16" s="16" customFormat="1" ht="30" customHeight="1">
      <c r="A1265" s="21"/>
      <c r="B1265" s="21"/>
      <c r="C1265" s="170"/>
      <c r="D1265" s="168"/>
      <c r="E1265" s="154" t="str">
        <f>IFERROR(VLOOKUP(D1265,CADA_PROD!D:H,5,0),"")</f>
        <v/>
      </c>
      <c r="F1265" s="169"/>
      <c r="G1265" s="170"/>
      <c r="H1265" s="171"/>
      <c r="I1265" s="172" t="str">
        <f>IF(D1265="","",SUMIFS(MOVI_ENTR!I:I,MOVI_ENTR!D:D,D1265,MOVI_ENTR!O:O,L1265)-SUMIFS(MOVI_SAID!H:H,MOVI_SAID!D:D,D1265,MOVI_SAID!L:L,L1265))</f>
        <v/>
      </c>
      <c r="J1265" s="153" t="str">
        <f>IF(D1265="","",VLOOKUP(D1265,CADA_PROD!D:G,4,0)*H1265)</f>
        <v/>
      </c>
      <c r="K1265" s="14"/>
      <c r="L1265" s="14"/>
      <c r="M1265" s="21"/>
      <c r="N1265" s="21"/>
      <c r="O1265" s="21"/>
      <c r="P1265" s="21"/>
    </row>
    <row r="1266" spans="1:16" s="16" customFormat="1" ht="30" customHeight="1">
      <c r="A1266" s="21"/>
      <c r="B1266" s="21"/>
      <c r="C1266" s="170"/>
      <c r="D1266" s="168"/>
      <c r="E1266" s="154" t="str">
        <f>IFERROR(VLOOKUP(D1266,CADA_PROD!D:H,5,0),"")</f>
        <v/>
      </c>
      <c r="F1266" s="169"/>
      <c r="G1266" s="170"/>
      <c r="H1266" s="171"/>
      <c r="I1266" s="172" t="str">
        <f>IF(D1266="","",SUMIFS(MOVI_ENTR!I:I,MOVI_ENTR!D:D,D1266,MOVI_ENTR!O:O,L1266)-SUMIFS(MOVI_SAID!H:H,MOVI_SAID!D:D,D1266,MOVI_SAID!L:L,L1266))</f>
        <v/>
      </c>
      <c r="J1266" s="153" t="str">
        <f>IF(D1266="","",VLOOKUP(D1266,CADA_PROD!D:G,4,0)*H1266)</f>
        <v/>
      </c>
      <c r="K1266" s="14"/>
      <c r="L1266" s="14"/>
      <c r="M1266" s="21"/>
      <c r="N1266" s="21"/>
      <c r="O1266" s="21"/>
      <c r="P1266" s="21"/>
    </row>
    <row r="1267" spans="1:16" s="16" customFormat="1" ht="30" customHeight="1">
      <c r="A1267" s="21"/>
      <c r="B1267" s="21"/>
      <c r="C1267" s="170"/>
      <c r="D1267" s="168"/>
      <c r="E1267" s="154" t="str">
        <f>IFERROR(VLOOKUP(D1267,CADA_PROD!D:H,5,0),"")</f>
        <v/>
      </c>
      <c r="F1267" s="169"/>
      <c r="G1267" s="170"/>
      <c r="H1267" s="171"/>
      <c r="I1267" s="172" t="str">
        <f>IF(D1267="","",SUMIFS(MOVI_ENTR!I:I,MOVI_ENTR!D:D,D1267,MOVI_ENTR!O:O,L1267)-SUMIFS(MOVI_SAID!H:H,MOVI_SAID!D:D,D1267,MOVI_SAID!L:L,L1267))</f>
        <v/>
      </c>
      <c r="J1267" s="153" t="str">
        <f>IF(D1267="","",VLOOKUP(D1267,CADA_PROD!D:G,4,0)*H1267)</f>
        <v/>
      </c>
      <c r="K1267" s="14"/>
      <c r="L1267" s="14"/>
      <c r="M1267" s="21"/>
      <c r="N1267" s="21"/>
      <c r="O1267" s="21"/>
      <c r="P1267" s="21"/>
    </row>
    <row r="1268" spans="1:16" s="16" customFormat="1" ht="30" customHeight="1">
      <c r="A1268" s="21"/>
      <c r="B1268" s="21"/>
      <c r="C1268" s="170"/>
      <c r="D1268" s="168"/>
      <c r="E1268" s="154" t="str">
        <f>IFERROR(VLOOKUP(D1268,CADA_PROD!D:H,5,0),"")</f>
        <v/>
      </c>
      <c r="F1268" s="169"/>
      <c r="G1268" s="170"/>
      <c r="H1268" s="171"/>
      <c r="I1268" s="172" t="str">
        <f>IF(D1268="","",SUMIFS(MOVI_ENTR!I:I,MOVI_ENTR!D:D,D1268,MOVI_ENTR!O:O,L1268)-SUMIFS(MOVI_SAID!H:H,MOVI_SAID!D:D,D1268,MOVI_SAID!L:L,L1268))</f>
        <v/>
      </c>
      <c r="J1268" s="153" t="str">
        <f>IF(D1268="","",VLOOKUP(D1268,CADA_PROD!D:G,4,0)*H1268)</f>
        <v/>
      </c>
      <c r="K1268" s="14"/>
      <c r="L1268" s="14"/>
      <c r="M1268" s="21"/>
      <c r="N1268" s="21"/>
      <c r="O1268" s="21"/>
      <c r="P1268" s="21"/>
    </row>
    <row r="1269" spans="1:16" s="16" customFormat="1" ht="30" customHeight="1">
      <c r="A1269" s="21"/>
      <c r="B1269" s="21"/>
      <c r="C1269" s="170"/>
      <c r="D1269" s="168"/>
      <c r="E1269" s="154" t="str">
        <f>IFERROR(VLOOKUP(D1269,CADA_PROD!D:H,5,0),"")</f>
        <v/>
      </c>
      <c r="F1269" s="169"/>
      <c r="G1269" s="170"/>
      <c r="H1269" s="171"/>
      <c r="I1269" s="172" t="str">
        <f>IF(D1269="","",SUMIFS(MOVI_ENTR!I:I,MOVI_ENTR!D:D,D1269,MOVI_ENTR!O:O,L1269)-SUMIFS(MOVI_SAID!H:H,MOVI_SAID!D:D,D1269,MOVI_SAID!L:L,L1269))</f>
        <v/>
      </c>
      <c r="J1269" s="153" t="str">
        <f>IF(D1269="","",VLOOKUP(D1269,CADA_PROD!D:G,4,0)*H1269)</f>
        <v/>
      </c>
      <c r="K1269" s="14"/>
      <c r="L1269" s="14"/>
      <c r="M1269" s="21"/>
      <c r="N1269" s="21"/>
      <c r="O1269" s="21"/>
      <c r="P1269" s="21"/>
    </row>
    <row r="1270" spans="1:16" s="16" customFormat="1" ht="30" customHeight="1">
      <c r="A1270" s="21"/>
      <c r="B1270" s="21"/>
      <c r="C1270" s="170"/>
      <c r="D1270" s="168"/>
      <c r="E1270" s="154" t="str">
        <f>IFERROR(VLOOKUP(D1270,CADA_PROD!D:H,5,0),"")</f>
        <v/>
      </c>
      <c r="F1270" s="169"/>
      <c r="G1270" s="170"/>
      <c r="H1270" s="171"/>
      <c r="I1270" s="172" t="str">
        <f>IF(D1270="","",SUMIFS(MOVI_ENTR!I:I,MOVI_ENTR!D:D,D1270,MOVI_ENTR!O:O,L1270)-SUMIFS(MOVI_SAID!H:H,MOVI_SAID!D:D,D1270,MOVI_SAID!L:L,L1270))</f>
        <v/>
      </c>
      <c r="J1270" s="153" t="str">
        <f>IF(D1270="","",VLOOKUP(D1270,CADA_PROD!D:G,4,0)*H1270)</f>
        <v/>
      </c>
      <c r="K1270" s="14"/>
      <c r="L1270" s="14"/>
      <c r="M1270" s="21"/>
      <c r="N1270" s="21"/>
      <c r="O1270" s="21"/>
      <c r="P1270" s="21"/>
    </row>
    <row r="1271" spans="1:16" s="16" customFormat="1" ht="30" customHeight="1">
      <c r="A1271" s="21"/>
      <c r="B1271" s="21"/>
      <c r="C1271" s="170"/>
      <c r="D1271" s="168"/>
      <c r="E1271" s="154" t="str">
        <f>IFERROR(VLOOKUP(D1271,CADA_PROD!D:H,5,0),"")</f>
        <v/>
      </c>
      <c r="F1271" s="169"/>
      <c r="G1271" s="170"/>
      <c r="H1271" s="171"/>
      <c r="I1271" s="172" t="str">
        <f>IF(D1271="","",SUMIFS(MOVI_ENTR!I:I,MOVI_ENTR!D:D,D1271,MOVI_ENTR!O:O,L1271)-SUMIFS(MOVI_SAID!H:H,MOVI_SAID!D:D,D1271,MOVI_SAID!L:L,L1271))</f>
        <v/>
      </c>
      <c r="J1271" s="153" t="str">
        <f>IF(D1271="","",VLOOKUP(D1271,CADA_PROD!D:G,4,0)*H1271)</f>
        <v/>
      </c>
      <c r="K1271" s="14"/>
      <c r="L1271" s="14"/>
      <c r="M1271" s="21"/>
      <c r="N1271" s="21"/>
      <c r="O1271" s="21"/>
      <c r="P1271" s="21"/>
    </row>
    <row r="1272" spans="1:16" s="16" customFormat="1" ht="30" customHeight="1">
      <c r="A1272" s="21"/>
      <c r="B1272" s="21"/>
      <c r="C1272" s="170"/>
      <c r="D1272" s="168"/>
      <c r="E1272" s="154" t="str">
        <f>IFERROR(VLOOKUP(D1272,CADA_PROD!D:H,5,0),"")</f>
        <v/>
      </c>
      <c r="F1272" s="169"/>
      <c r="G1272" s="170"/>
      <c r="H1272" s="171"/>
      <c r="I1272" s="172" t="str">
        <f>IF(D1272="","",SUMIFS(MOVI_ENTR!I:I,MOVI_ENTR!D:D,D1272,MOVI_ENTR!O:O,L1272)-SUMIFS(MOVI_SAID!H:H,MOVI_SAID!D:D,D1272,MOVI_SAID!L:L,L1272))</f>
        <v/>
      </c>
      <c r="J1272" s="153" t="str">
        <f>IF(D1272="","",VLOOKUP(D1272,CADA_PROD!D:G,4,0)*H1272)</f>
        <v/>
      </c>
      <c r="K1272" s="14"/>
      <c r="L1272" s="14"/>
      <c r="M1272" s="21"/>
      <c r="N1272" s="21"/>
      <c r="O1272" s="21"/>
      <c r="P1272" s="21"/>
    </row>
    <row r="1273" spans="1:16" s="16" customFormat="1" ht="30" customHeight="1">
      <c r="A1273" s="21"/>
      <c r="B1273" s="21"/>
      <c r="C1273" s="170"/>
      <c r="D1273" s="168"/>
      <c r="E1273" s="154" t="str">
        <f>IFERROR(VLOOKUP(D1273,CADA_PROD!D:H,5,0),"")</f>
        <v/>
      </c>
      <c r="F1273" s="169"/>
      <c r="G1273" s="170"/>
      <c r="H1273" s="171"/>
      <c r="I1273" s="172" t="str">
        <f>IF(D1273="","",SUMIFS(MOVI_ENTR!I:I,MOVI_ENTR!D:D,D1273,MOVI_ENTR!O:O,L1273)-SUMIFS(MOVI_SAID!H:H,MOVI_SAID!D:D,D1273,MOVI_SAID!L:L,L1273))</f>
        <v/>
      </c>
      <c r="J1273" s="153" t="str">
        <f>IF(D1273="","",VLOOKUP(D1273,CADA_PROD!D:G,4,0)*H1273)</f>
        <v/>
      </c>
      <c r="K1273" s="14"/>
      <c r="L1273" s="14"/>
      <c r="M1273" s="21"/>
      <c r="N1273" s="21"/>
      <c r="O1273" s="21"/>
      <c r="P1273" s="21"/>
    </row>
    <row r="1274" spans="1:16" s="16" customFormat="1" ht="30" customHeight="1">
      <c r="A1274" s="21"/>
      <c r="B1274" s="21"/>
      <c r="C1274" s="170"/>
      <c r="D1274" s="168"/>
      <c r="E1274" s="154" t="str">
        <f>IFERROR(VLOOKUP(D1274,CADA_PROD!D:H,5,0),"")</f>
        <v/>
      </c>
      <c r="F1274" s="169"/>
      <c r="G1274" s="170"/>
      <c r="H1274" s="171"/>
      <c r="I1274" s="172" t="str">
        <f>IF(D1274="","",SUMIFS(MOVI_ENTR!I:I,MOVI_ENTR!D:D,D1274,MOVI_ENTR!O:O,L1274)-SUMIFS(MOVI_SAID!H:H,MOVI_SAID!D:D,D1274,MOVI_SAID!L:L,L1274))</f>
        <v/>
      </c>
      <c r="J1274" s="153" t="str">
        <f>IF(D1274="","",VLOOKUP(D1274,CADA_PROD!D:G,4,0)*H1274)</f>
        <v/>
      </c>
      <c r="K1274" s="14"/>
      <c r="L1274" s="14"/>
      <c r="M1274" s="21"/>
      <c r="N1274" s="21"/>
      <c r="O1274" s="21"/>
      <c r="P1274" s="21"/>
    </row>
    <row r="1275" spans="1:16" s="16" customFormat="1" ht="30" customHeight="1">
      <c r="A1275" s="21"/>
      <c r="B1275" s="21"/>
      <c r="C1275" s="170"/>
      <c r="D1275" s="168"/>
      <c r="E1275" s="154" t="str">
        <f>IFERROR(VLOOKUP(D1275,CADA_PROD!D:H,5,0),"")</f>
        <v/>
      </c>
      <c r="F1275" s="169"/>
      <c r="G1275" s="170"/>
      <c r="H1275" s="171"/>
      <c r="I1275" s="172" t="str">
        <f>IF(D1275="","",SUMIFS(MOVI_ENTR!I:I,MOVI_ENTR!D:D,D1275,MOVI_ENTR!O:O,L1275)-SUMIFS(MOVI_SAID!H:H,MOVI_SAID!D:D,D1275,MOVI_SAID!L:L,L1275))</f>
        <v/>
      </c>
      <c r="J1275" s="153" t="str">
        <f>IF(D1275="","",VLOOKUP(D1275,CADA_PROD!D:G,4,0)*H1275)</f>
        <v/>
      </c>
      <c r="K1275" s="14"/>
      <c r="L1275" s="14"/>
      <c r="M1275" s="21"/>
      <c r="N1275" s="21"/>
      <c r="O1275" s="21"/>
      <c r="P1275" s="21"/>
    </row>
    <row r="1276" spans="1:16" s="16" customFormat="1" ht="30" customHeight="1">
      <c r="A1276" s="21"/>
      <c r="B1276" s="21"/>
      <c r="C1276" s="170"/>
      <c r="D1276" s="168"/>
      <c r="E1276" s="154" t="str">
        <f>IFERROR(VLOOKUP(D1276,CADA_PROD!D:H,5,0),"")</f>
        <v/>
      </c>
      <c r="F1276" s="169"/>
      <c r="G1276" s="170"/>
      <c r="H1276" s="171"/>
      <c r="I1276" s="172" t="str">
        <f>IF(D1276="","",SUMIFS(MOVI_ENTR!I:I,MOVI_ENTR!D:D,D1276,MOVI_ENTR!O:O,L1276)-SUMIFS(MOVI_SAID!H:H,MOVI_SAID!D:D,D1276,MOVI_SAID!L:L,L1276))</f>
        <v/>
      </c>
      <c r="J1276" s="153" t="str">
        <f>IF(D1276="","",VLOOKUP(D1276,CADA_PROD!D:G,4,0)*H1276)</f>
        <v/>
      </c>
      <c r="K1276" s="14"/>
      <c r="L1276" s="14"/>
      <c r="M1276" s="21"/>
      <c r="N1276" s="21"/>
      <c r="O1276" s="21"/>
      <c r="P1276" s="21"/>
    </row>
    <row r="1277" spans="1:16" s="16" customFormat="1" ht="30" customHeight="1">
      <c r="A1277" s="21"/>
      <c r="B1277" s="21"/>
      <c r="C1277" s="170"/>
      <c r="D1277" s="168"/>
      <c r="E1277" s="154" t="str">
        <f>IFERROR(VLOOKUP(D1277,CADA_PROD!D:H,5,0),"")</f>
        <v/>
      </c>
      <c r="F1277" s="169"/>
      <c r="G1277" s="170"/>
      <c r="H1277" s="171"/>
      <c r="I1277" s="172" t="str">
        <f>IF(D1277="","",SUMIFS(MOVI_ENTR!I:I,MOVI_ENTR!D:D,D1277,MOVI_ENTR!O:O,L1277)-SUMIFS(MOVI_SAID!H:H,MOVI_SAID!D:D,D1277,MOVI_SAID!L:L,L1277))</f>
        <v/>
      </c>
      <c r="J1277" s="153" t="str">
        <f>IF(D1277="","",VLOOKUP(D1277,CADA_PROD!D:G,4,0)*H1277)</f>
        <v/>
      </c>
      <c r="K1277" s="14"/>
      <c r="L1277" s="14"/>
      <c r="M1277" s="21"/>
      <c r="N1277" s="21"/>
      <c r="O1277" s="21"/>
      <c r="P1277" s="21"/>
    </row>
    <row r="1278" spans="1:16" s="16" customFormat="1" ht="30" customHeight="1">
      <c r="A1278" s="21"/>
      <c r="B1278" s="21"/>
      <c r="C1278" s="170"/>
      <c r="D1278" s="168"/>
      <c r="E1278" s="154" t="str">
        <f>IFERROR(VLOOKUP(D1278,CADA_PROD!D:H,5,0),"")</f>
        <v/>
      </c>
      <c r="F1278" s="169"/>
      <c r="G1278" s="170"/>
      <c r="H1278" s="171"/>
      <c r="I1278" s="172" t="str">
        <f>IF(D1278="","",SUMIFS(MOVI_ENTR!I:I,MOVI_ENTR!D:D,D1278,MOVI_ENTR!O:O,L1278)-SUMIFS(MOVI_SAID!H:H,MOVI_SAID!D:D,D1278,MOVI_SAID!L:L,L1278))</f>
        <v/>
      </c>
      <c r="J1278" s="153" t="str">
        <f>IF(D1278="","",VLOOKUP(D1278,CADA_PROD!D:G,4,0)*H1278)</f>
        <v/>
      </c>
      <c r="K1278" s="14"/>
      <c r="L1278" s="14"/>
      <c r="M1278" s="21"/>
      <c r="N1278" s="21"/>
      <c r="O1278" s="21"/>
      <c r="P1278" s="21"/>
    </row>
    <row r="1279" spans="1:16" s="16" customFormat="1" ht="30" customHeight="1">
      <c r="A1279" s="21"/>
      <c r="B1279" s="21"/>
      <c r="C1279" s="170"/>
      <c r="D1279" s="168"/>
      <c r="E1279" s="154" t="str">
        <f>IFERROR(VLOOKUP(D1279,CADA_PROD!D:H,5,0),"")</f>
        <v/>
      </c>
      <c r="F1279" s="169"/>
      <c r="G1279" s="170"/>
      <c r="H1279" s="171"/>
      <c r="I1279" s="172" t="str">
        <f>IF(D1279="","",SUMIFS(MOVI_ENTR!I:I,MOVI_ENTR!D:D,D1279,MOVI_ENTR!O:O,L1279)-SUMIFS(MOVI_SAID!H:H,MOVI_SAID!D:D,D1279,MOVI_SAID!L:L,L1279))</f>
        <v/>
      </c>
      <c r="J1279" s="153" t="str">
        <f>IF(D1279="","",VLOOKUP(D1279,CADA_PROD!D:G,4,0)*H1279)</f>
        <v/>
      </c>
      <c r="K1279" s="14"/>
      <c r="L1279" s="14"/>
      <c r="M1279" s="21"/>
      <c r="N1279" s="21"/>
      <c r="O1279" s="21"/>
      <c r="P1279" s="21"/>
    </row>
    <row r="1280" spans="1:16" s="16" customFormat="1" ht="30" customHeight="1">
      <c r="A1280" s="21"/>
      <c r="B1280" s="21"/>
      <c r="C1280" s="170"/>
      <c r="D1280" s="168"/>
      <c r="E1280" s="154" t="str">
        <f>IFERROR(VLOOKUP(D1280,CADA_PROD!D:H,5,0),"")</f>
        <v/>
      </c>
      <c r="F1280" s="169"/>
      <c r="G1280" s="170"/>
      <c r="H1280" s="171"/>
      <c r="I1280" s="172" t="str">
        <f>IF(D1280="","",SUMIFS(MOVI_ENTR!I:I,MOVI_ENTR!D:D,D1280,MOVI_ENTR!O:O,L1280)-SUMIFS(MOVI_SAID!H:H,MOVI_SAID!D:D,D1280,MOVI_SAID!L:L,L1280))</f>
        <v/>
      </c>
      <c r="J1280" s="153" t="str">
        <f>IF(D1280="","",VLOOKUP(D1280,CADA_PROD!D:G,4,0)*H1280)</f>
        <v/>
      </c>
      <c r="K1280" s="14"/>
      <c r="L1280" s="14"/>
      <c r="M1280" s="21"/>
      <c r="N1280" s="21"/>
      <c r="O1280" s="21"/>
      <c r="P1280" s="21"/>
    </row>
    <row r="1281" spans="1:16" s="16" customFormat="1" ht="30" customHeight="1">
      <c r="A1281" s="21"/>
      <c r="B1281" s="21"/>
      <c r="C1281" s="170"/>
      <c r="D1281" s="168"/>
      <c r="E1281" s="154" t="str">
        <f>IFERROR(VLOOKUP(D1281,CADA_PROD!D:H,5,0),"")</f>
        <v/>
      </c>
      <c r="F1281" s="169"/>
      <c r="G1281" s="170"/>
      <c r="H1281" s="171"/>
      <c r="I1281" s="172" t="str">
        <f>IF(D1281="","",SUMIFS(MOVI_ENTR!I:I,MOVI_ENTR!D:D,D1281,MOVI_ENTR!O:O,L1281)-SUMIFS(MOVI_SAID!H:H,MOVI_SAID!D:D,D1281,MOVI_SAID!L:L,L1281))</f>
        <v/>
      </c>
      <c r="J1281" s="153" t="str">
        <f>IF(D1281="","",VLOOKUP(D1281,CADA_PROD!D:G,4,0)*H1281)</f>
        <v/>
      </c>
      <c r="K1281" s="14"/>
      <c r="L1281" s="14"/>
      <c r="M1281" s="21"/>
      <c r="N1281" s="21"/>
      <c r="O1281" s="21"/>
      <c r="P1281" s="21"/>
    </row>
    <row r="1282" spans="1:16" s="16" customFormat="1" ht="30" customHeight="1">
      <c r="A1282" s="21"/>
      <c r="B1282" s="21"/>
      <c r="C1282" s="170"/>
      <c r="D1282" s="168"/>
      <c r="E1282" s="154" t="str">
        <f>IFERROR(VLOOKUP(D1282,CADA_PROD!D:H,5,0),"")</f>
        <v/>
      </c>
      <c r="F1282" s="169"/>
      <c r="G1282" s="170"/>
      <c r="H1282" s="171"/>
      <c r="I1282" s="172" t="str">
        <f>IF(D1282="","",SUMIFS(MOVI_ENTR!I:I,MOVI_ENTR!D:D,D1282,MOVI_ENTR!O:O,L1282)-SUMIFS(MOVI_SAID!H:H,MOVI_SAID!D:D,D1282,MOVI_SAID!L:L,L1282))</f>
        <v/>
      </c>
      <c r="J1282" s="153" t="str">
        <f>IF(D1282="","",VLOOKUP(D1282,CADA_PROD!D:G,4,0)*H1282)</f>
        <v/>
      </c>
      <c r="K1282" s="14"/>
      <c r="L1282" s="14"/>
      <c r="M1282" s="21"/>
      <c r="N1282" s="21"/>
      <c r="O1282" s="21"/>
      <c r="P1282" s="21"/>
    </row>
    <row r="1283" spans="1:16" s="16" customFormat="1" ht="30" customHeight="1">
      <c r="A1283" s="21"/>
      <c r="B1283" s="21"/>
      <c r="C1283" s="170"/>
      <c r="D1283" s="168"/>
      <c r="E1283" s="154" t="str">
        <f>IFERROR(VLOOKUP(D1283,CADA_PROD!D:H,5,0),"")</f>
        <v/>
      </c>
      <c r="F1283" s="169"/>
      <c r="G1283" s="170"/>
      <c r="H1283" s="171"/>
      <c r="I1283" s="172" t="str">
        <f>IF(D1283="","",SUMIFS(MOVI_ENTR!I:I,MOVI_ENTR!D:D,D1283,MOVI_ENTR!O:O,L1283)-SUMIFS(MOVI_SAID!H:H,MOVI_SAID!D:D,D1283,MOVI_SAID!L:L,L1283))</f>
        <v/>
      </c>
      <c r="J1283" s="153" t="str">
        <f>IF(D1283="","",VLOOKUP(D1283,CADA_PROD!D:G,4,0)*H1283)</f>
        <v/>
      </c>
      <c r="K1283" s="14"/>
      <c r="L1283" s="14"/>
      <c r="M1283" s="21"/>
      <c r="N1283" s="21"/>
      <c r="O1283" s="21"/>
      <c r="P1283" s="21"/>
    </row>
    <row r="1284" spans="1:16" s="16" customFormat="1" ht="30" customHeight="1">
      <c r="A1284" s="21"/>
      <c r="B1284" s="21"/>
      <c r="C1284" s="170"/>
      <c r="D1284" s="168"/>
      <c r="E1284" s="154" t="str">
        <f>IFERROR(VLOOKUP(D1284,CADA_PROD!D:H,5,0),"")</f>
        <v/>
      </c>
      <c r="F1284" s="169"/>
      <c r="G1284" s="170"/>
      <c r="H1284" s="171"/>
      <c r="I1284" s="172" t="str">
        <f>IF(D1284="","",SUMIFS(MOVI_ENTR!I:I,MOVI_ENTR!D:D,D1284,MOVI_ENTR!O:O,L1284)-SUMIFS(MOVI_SAID!H:H,MOVI_SAID!D:D,D1284,MOVI_SAID!L:L,L1284))</f>
        <v/>
      </c>
      <c r="J1284" s="153" t="str">
        <f>IF(D1284="","",VLOOKUP(D1284,CADA_PROD!D:G,4,0)*H1284)</f>
        <v/>
      </c>
      <c r="K1284" s="14"/>
      <c r="L1284" s="14"/>
      <c r="M1284" s="21"/>
      <c r="N1284" s="21"/>
      <c r="O1284" s="21"/>
      <c r="P1284" s="21"/>
    </row>
    <row r="1285" spans="1:16" s="16" customFormat="1" ht="30" customHeight="1">
      <c r="A1285" s="21"/>
      <c r="B1285" s="21"/>
      <c r="C1285" s="170"/>
      <c r="D1285" s="168"/>
      <c r="E1285" s="154" t="str">
        <f>IFERROR(VLOOKUP(D1285,CADA_PROD!D:H,5,0),"")</f>
        <v/>
      </c>
      <c r="F1285" s="169"/>
      <c r="G1285" s="170"/>
      <c r="H1285" s="171"/>
      <c r="I1285" s="172" t="str">
        <f>IF(D1285="","",SUMIFS(MOVI_ENTR!I:I,MOVI_ENTR!D:D,D1285,MOVI_ENTR!O:O,L1285)-SUMIFS(MOVI_SAID!H:H,MOVI_SAID!D:D,D1285,MOVI_SAID!L:L,L1285))</f>
        <v/>
      </c>
      <c r="J1285" s="153" t="str">
        <f>IF(D1285="","",VLOOKUP(D1285,CADA_PROD!D:G,4,0)*H1285)</f>
        <v/>
      </c>
      <c r="K1285" s="14"/>
      <c r="L1285" s="14"/>
      <c r="M1285" s="21"/>
      <c r="N1285" s="21"/>
      <c r="O1285" s="21"/>
      <c r="P1285" s="21"/>
    </row>
    <row r="1286" spans="1:16" s="16" customFormat="1" ht="30" customHeight="1">
      <c r="A1286" s="21"/>
      <c r="B1286" s="21"/>
      <c r="C1286" s="170"/>
      <c r="D1286" s="168"/>
      <c r="E1286" s="154" t="str">
        <f>IFERROR(VLOOKUP(D1286,CADA_PROD!D:H,5,0),"")</f>
        <v/>
      </c>
      <c r="F1286" s="169"/>
      <c r="G1286" s="170"/>
      <c r="H1286" s="171"/>
      <c r="I1286" s="172" t="str">
        <f>IF(D1286="","",SUMIFS(MOVI_ENTR!I:I,MOVI_ENTR!D:D,D1286,MOVI_ENTR!O:O,L1286)-SUMIFS(MOVI_SAID!H:H,MOVI_SAID!D:D,D1286,MOVI_SAID!L:L,L1286))</f>
        <v/>
      </c>
      <c r="J1286" s="153" t="str">
        <f>IF(D1286="","",VLOOKUP(D1286,CADA_PROD!D:G,4,0)*H1286)</f>
        <v/>
      </c>
      <c r="K1286" s="14"/>
      <c r="L1286" s="14"/>
      <c r="M1286" s="21"/>
      <c r="N1286" s="21"/>
      <c r="O1286" s="21"/>
      <c r="P1286" s="21"/>
    </row>
    <row r="1287" spans="1:16" s="16" customFormat="1" ht="30" customHeight="1">
      <c r="A1287" s="21"/>
      <c r="B1287" s="21"/>
      <c r="C1287" s="170"/>
      <c r="D1287" s="168"/>
      <c r="E1287" s="154" t="str">
        <f>IFERROR(VLOOKUP(D1287,CADA_PROD!D:H,5,0),"")</f>
        <v/>
      </c>
      <c r="F1287" s="169"/>
      <c r="G1287" s="170"/>
      <c r="H1287" s="171"/>
      <c r="I1287" s="172" t="str">
        <f>IF(D1287="","",SUMIFS(MOVI_ENTR!I:I,MOVI_ENTR!D:D,D1287,MOVI_ENTR!O:O,L1287)-SUMIFS(MOVI_SAID!H:H,MOVI_SAID!D:D,D1287,MOVI_SAID!L:L,L1287))</f>
        <v/>
      </c>
      <c r="J1287" s="153" t="str">
        <f>IF(D1287="","",VLOOKUP(D1287,CADA_PROD!D:G,4,0)*H1287)</f>
        <v/>
      </c>
      <c r="K1287" s="14"/>
      <c r="L1287" s="14"/>
      <c r="M1287" s="21"/>
      <c r="N1287" s="21"/>
      <c r="O1287" s="21"/>
      <c r="P1287" s="21"/>
    </row>
    <row r="1288" spans="1:16" s="16" customFormat="1" ht="30" customHeight="1">
      <c r="A1288" s="21"/>
      <c r="B1288" s="21"/>
      <c r="C1288" s="170"/>
      <c r="D1288" s="168"/>
      <c r="E1288" s="154" t="str">
        <f>IFERROR(VLOOKUP(D1288,CADA_PROD!D:H,5,0),"")</f>
        <v/>
      </c>
      <c r="F1288" s="169"/>
      <c r="G1288" s="170"/>
      <c r="H1288" s="171"/>
      <c r="I1288" s="172" t="str">
        <f>IF(D1288="","",SUMIFS(MOVI_ENTR!I:I,MOVI_ENTR!D:D,D1288,MOVI_ENTR!O:O,L1288)-SUMIFS(MOVI_SAID!H:H,MOVI_SAID!D:D,D1288,MOVI_SAID!L:L,L1288))</f>
        <v/>
      </c>
      <c r="J1288" s="153" t="str">
        <f>IF(D1288="","",VLOOKUP(D1288,CADA_PROD!D:G,4,0)*H1288)</f>
        <v/>
      </c>
      <c r="K1288" s="14"/>
      <c r="L1288" s="14"/>
      <c r="M1288" s="21"/>
      <c r="N1288" s="21"/>
      <c r="O1288" s="21"/>
      <c r="P1288" s="21"/>
    </row>
    <row r="1289" spans="1:16" s="16" customFormat="1" ht="30" customHeight="1">
      <c r="A1289" s="21"/>
      <c r="B1289" s="21"/>
      <c r="C1289" s="170"/>
      <c r="D1289" s="168"/>
      <c r="E1289" s="154" t="str">
        <f>IFERROR(VLOOKUP(D1289,CADA_PROD!D:H,5,0),"")</f>
        <v/>
      </c>
      <c r="F1289" s="169"/>
      <c r="G1289" s="170"/>
      <c r="H1289" s="171"/>
      <c r="I1289" s="172" t="str">
        <f>IF(D1289="","",SUMIFS(MOVI_ENTR!I:I,MOVI_ENTR!D:D,D1289,MOVI_ENTR!O:O,L1289)-SUMIFS(MOVI_SAID!H:H,MOVI_SAID!D:D,D1289,MOVI_SAID!L:L,L1289))</f>
        <v/>
      </c>
      <c r="J1289" s="153" t="str">
        <f>IF(D1289="","",VLOOKUP(D1289,CADA_PROD!D:G,4,0)*H1289)</f>
        <v/>
      </c>
      <c r="K1289" s="14"/>
      <c r="L1289" s="14"/>
      <c r="M1289" s="21"/>
      <c r="N1289" s="21"/>
      <c r="O1289" s="21"/>
      <c r="P1289" s="21"/>
    </row>
    <row r="1290" spans="1:16" s="16" customFormat="1" ht="30" customHeight="1">
      <c r="A1290" s="21"/>
      <c r="B1290" s="21"/>
      <c r="C1290" s="170"/>
      <c r="D1290" s="168"/>
      <c r="E1290" s="154" t="str">
        <f>IFERROR(VLOOKUP(D1290,CADA_PROD!D:H,5,0),"")</f>
        <v/>
      </c>
      <c r="F1290" s="169"/>
      <c r="G1290" s="170"/>
      <c r="H1290" s="171"/>
      <c r="I1290" s="172" t="str">
        <f>IF(D1290="","",SUMIFS(MOVI_ENTR!I:I,MOVI_ENTR!D:D,D1290,MOVI_ENTR!O:O,L1290)-SUMIFS(MOVI_SAID!H:H,MOVI_SAID!D:D,D1290,MOVI_SAID!L:L,L1290))</f>
        <v/>
      </c>
      <c r="J1290" s="153" t="str">
        <f>IF(D1290="","",VLOOKUP(D1290,CADA_PROD!D:G,4,0)*H1290)</f>
        <v/>
      </c>
      <c r="K1290" s="14"/>
      <c r="L1290" s="14"/>
      <c r="M1290" s="21"/>
      <c r="N1290" s="21"/>
      <c r="O1290" s="21"/>
      <c r="P1290" s="21"/>
    </row>
    <row r="1291" spans="1:16" s="16" customFormat="1" ht="30" customHeight="1">
      <c r="A1291" s="21"/>
      <c r="B1291" s="21"/>
      <c r="C1291" s="170"/>
      <c r="D1291" s="168"/>
      <c r="E1291" s="154" t="str">
        <f>IFERROR(VLOOKUP(D1291,CADA_PROD!D:H,5,0),"")</f>
        <v/>
      </c>
      <c r="F1291" s="169"/>
      <c r="G1291" s="170"/>
      <c r="H1291" s="171"/>
      <c r="I1291" s="172" t="str">
        <f>IF(D1291="","",SUMIFS(MOVI_ENTR!I:I,MOVI_ENTR!D:D,D1291,MOVI_ENTR!O:O,L1291)-SUMIFS(MOVI_SAID!H:H,MOVI_SAID!D:D,D1291,MOVI_SAID!L:L,L1291))</f>
        <v/>
      </c>
      <c r="J1291" s="153" t="str">
        <f>IF(D1291="","",VLOOKUP(D1291,CADA_PROD!D:G,4,0)*H1291)</f>
        <v/>
      </c>
      <c r="K1291" s="14"/>
      <c r="L1291" s="14"/>
      <c r="M1291" s="21"/>
      <c r="N1291" s="21"/>
      <c r="O1291" s="21"/>
      <c r="P1291" s="21"/>
    </row>
    <row r="1292" spans="1:16" s="16" customFormat="1" ht="30" customHeight="1">
      <c r="A1292" s="21"/>
      <c r="B1292" s="21"/>
      <c r="C1292" s="170"/>
      <c r="D1292" s="168"/>
      <c r="E1292" s="154" t="str">
        <f>IFERROR(VLOOKUP(D1292,CADA_PROD!D:H,5,0),"")</f>
        <v/>
      </c>
      <c r="F1292" s="169"/>
      <c r="G1292" s="170"/>
      <c r="H1292" s="171"/>
      <c r="I1292" s="172" t="str">
        <f>IF(D1292="","",SUMIFS(MOVI_ENTR!I:I,MOVI_ENTR!D:D,D1292,MOVI_ENTR!O:O,L1292)-SUMIFS(MOVI_SAID!H:H,MOVI_SAID!D:D,D1292,MOVI_SAID!L:L,L1292))</f>
        <v/>
      </c>
      <c r="J1292" s="153" t="str">
        <f>IF(D1292="","",VLOOKUP(D1292,CADA_PROD!D:G,4,0)*H1292)</f>
        <v/>
      </c>
      <c r="K1292" s="14"/>
      <c r="L1292" s="14"/>
      <c r="M1292" s="21"/>
      <c r="N1292" s="21"/>
      <c r="O1292" s="21"/>
      <c r="P1292" s="21"/>
    </row>
    <row r="1293" spans="1:16" s="16" customFormat="1" ht="30" customHeight="1">
      <c r="A1293" s="21"/>
      <c r="B1293" s="21"/>
      <c r="C1293" s="170"/>
      <c r="D1293" s="168"/>
      <c r="E1293" s="154" t="str">
        <f>IFERROR(VLOOKUP(D1293,CADA_PROD!D:H,5,0),"")</f>
        <v/>
      </c>
      <c r="F1293" s="169"/>
      <c r="G1293" s="170"/>
      <c r="H1293" s="171"/>
      <c r="I1293" s="172" t="str">
        <f>IF(D1293="","",SUMIFS(MOVI_ENTR!I:I,MOVI_ENTR!D:D,D1293,MOVI_ENTR!O:O,L1293)-SUMIFS(MOVI_SAID!H:H,MOVI_SAID!D:D,D1293,MOVI_SAID!L:L,L1293))</f>
        <v/>
      </c>
      <c r="J1293" s="153" t="str">
        <f>IF(D1293="","",VLOOKUP(D1293,CADA_PROD!D:G,4,0)*H1293)</f>
        <v/>
      </c>
      <c r="K1293" s="14"/>
      <c r="L1293" s="14"/>
      <c r="M1293" s="21"/>
      <c r="N1293" s="21"/>
      <c r="O1293" s="21"/>
      <c r="P1293" s="21"/>
    </row>
    <row r="1294" spans="1:16" s="16" customFormat="1" ht="30" customHeight="1">
      <c r="A1294" s="21"/>
      <c r="B1294" s="21"/>
      <c r="C1294" s="170"/>
      <c r="D1294" s="168"/>
      <c r="E1294" s="154" t="str">
        <f>IFERROR(VLOOKUP(D1294,CADA_PROD!D:H,5,0),"")</f>
        <v/>
      </c>
      <c r="F1294" s="169"/>
      <c r="G1294" s="170"/>
      <c r="H1294" s="171"/>
      <c r="I1294" s="172" t="str">
        <f>IF(D1294="","",SUMIFS(MOVI_ENTR!I:I,MOVI_ENTR!D:D,D1294,MOVI_ENTR!O:O,L1294)-SUMIFS(MOVI_SAID!H:H,MOVI_SAID!D:D,D1294,MOVI_SAID!L:L,L1294))</f>
        <v/>
      </c>
      <c r="J1294" s="153" t="str">
        <f>IF(D1294="","",VLOOKUP(D1294,CADA_PROD!D:G,4,0)*H1294)</f>
        <v/>
      </c>
      <c r="K1294" s="14"/>
      <c r="L1294" s="14"/>
      <c r="M1294" s="21"/>
      <c r="N1294" s="21"/>
      <c r="O1294" s="21"/>
      <c r="P1294" s="21"/>
    </row>
    <row r="1295" spans="1:16" s="16" customFormat="1" ht="30" customHeight="1">
      <c r="A1295" s="21"/>
      <c r="B1295" s="21"/>
      <c r="C1295" s="170"/>
      <c r="D1295" s="168"/>
      <c r="E1295" s="154" t="str">
        <f>IFERROR(VLOOKUP(D1295,CADA_PROD!D:H,5,0),"")</f>
        <v/>
      </c>
      <c r="F1295" s="169"/>
      <c r="G1295" s="170"/>
      <c r="H1295" s="171"/>
      <c r="I1295" s="172" t="str">
        <f>IF(D1295="","",SUMIFS(MOVI_ENTR!I:I,MOVI_ENTR!D:D,D1295,MOVI_ENTR!O:O,L1295)-SUMIFS(MOVI_SAID!H:H,MOVI_SAID!D:D,D1295,MOVI_SAID!L:L,L1295))</f>
        <v/>
      </c>
      <c r="J1295" s="153" t="str">
        <f>IF(D1295="","",VLOOKUP(D1295,CADA_PROD!D:G,4,0)*H1295)</f>
        <v/>
      </c>
      <c r="K1295" s="14"/>
      <c r="L1295" s="14"/>
      <c r="M1295" s="21"/>
      <c r="N1295" s="21"/>
      <c r="O1295" s="21"/>
      <c r="P1295" s="21"/>
    </row>
    <row r="1296" spans="1:16" s="16" customFormat="1" ht="30" customHeight="1">
      <c r="A1296" s="21"/>
      <c r="B1296" s="21"/>
      <c r="C1296" s="170"/>
      <c r="D1296" s="168"/>
      <c r="E1296" s="154" t="str">
        <f>IFERROR(VLOOKUP(D1296,CADA_PROD!D:H,5,0),"")</f>
        <v/>
      </c>
      <c r="F1296" s="169"/>
      <c r="G1296" s="170"/>
      <c r="H1296" s="171"/>
      <c r="I1296" s="172" t="str">
        <f>IF(D1296="","",SUMIFS(MOVI_ENTR!I:I,MOVI_ENTR!D:D,D1296,MOVI_ENTR!O:O,L1296)-SUMIFS(MOVI_SAID!H:H,MOVI_SAID!D:D,D1296,MOVI_SAID!L:L,L1296))</f>
        <v/>
      </c>
      <c r="J1296" s="153" t="str">
        <f>IF(D1296="","",VLOOKUP(D1296,CADA_PROD!D:G,4,0)*H1296)</f>
        <v/>
      </c>
      <c r="K1296" s="14"/>
      <c r="L1296" s="14"/>
      <c r="M1296" s="21"/>
      <c r="N1296" s="21"/>
      <c r="O1296" s="21"/>
      <c r="P1296" s="21"/>
    </row>
    <row r="1297" spans="1:16" s="16" customFormat="1" ht="30" customHeight="1">
      <c r="A1297" s="21"/>
      <c r="B1297" s="21"/>
      <c r="C1297" s="170"/>
      <c r="D1297" s="168"/>
      <c r="E1297" s="154" t="str">
        <f>IFERROR(VLOOKUP(D1297,CADA_PROD!D:H,5,0),"")</f>
        <v/>
      </c>
      <c r="F1297" s="169"/>
      <c r="G1297" s="170"/>
      <c r="H1297" s="171"/>
      <c r="I1297" s="172" t="str">
        <f>IF(D1297="","",SUMIFS(MOVI_ENTR!I:I,MOVI_ENTR!D:D,D1297,MOVI_ENTR!O:O,L1297)-SUMIFS(MOVI_SAID!H:H,MOVI_SAID!D:D,D1297,MOVI_SAID!L:L,L1297))</f>
        <v/>
      </c>
      <c r="J1297" s="153" t="str">
        <f>IF(D1297="","",VLOOKUP(D1297,CADA_PROD!D:G,4,0)*H1297)</f>
        <v/>
      </c>
      <c r="K1297" s="14"/>
      <c r="L1297" s="14"/>
      <c r="M1297" s="21"/>
      <c r="N1297" s="21"/>
      <c r="O1297" s="21"/>
      <c r="P1297" s="21"/>
    </row>
    <row r="1298" spans="1:16" s="16" customFormat="1" ht="30" customHeight="1">
      <c r="A1298" s="21"/>
      <c r="B1298" s="21"/>
      <c r="C1298" s="170"/>
      <c r="D1298" s="168"/>
      <c r="E1298" s="154" t="str">
        <f>IFERROR(VLOOKUP(D1298,CADA_PROD!D:H,5,0),"")</f>
        <v/>
      </c>
      <c r="F1298" s="169"/>
      <c r="G1298" s="170"/>
      <c r="H1298" s="171"/>
      <c r="I1298" s="172" t="str">
        <f>IF(D1298="","",SUMIFS(MOVI_ENTR!I:I,MOVI_ENTR!D:D,D1298,MOVI_ENTR!O:O,L1298)-SUMIFS(MOVI_SAID!H:H,MOVI_SAID!D:D,D1298,MOVI_SAID!L:L,L1298))</f>
        <v/>
      </c>
      <c r="J1298" s="153" t="str">
        <f>IF(D1298="","",VLOOKUP(D1298,CADA_PROD!D:G,4,0)*H1298)</f>
        <v/>
      </c>
      <c r="K1298" s="14"/>
      <c r="L1298" s="14"/>
      <c r="M1298" s="21"/>
      <c r="N1298" s="21"/>
      <c r="O1298" s="21"/>
      <c r="P1298" s="21"/>
    </row>
    <row r="1299" spans="1:16" s="16" customFormat="1" ht="30" customHeight="1">
      <c r="A1299" s="21"/>
      <c r="B1299" s="21"/>
      <c r="C1299" s="170"/>
      <c r="D1299" s="168"/>
      <c r="E1299" s="154" t="str">
        <f>IFERROR(VLOOKUP(D1299,CADA_PROD!D:H,5,0),"")</f>
        <v/>
      </c>
      <c r="F1299" s="169"/>
      <c r="G1299" s="170"/>
      <c r="H1299" s="171"/>
      <c r="I1299" s="172" t="str">
        <f>IF(D1299="","",SUMIFS(MOVI_ENTR!I:I,MOVI_ENTR!D:D,D1299,MOVI_ENTR!O:O,L1299)-SUMIFS(MOVI_SAID!H:H,MOVI_SAID!D:D,D1299,MOVI_SAID!L:L,L1299))</f>
        <v/>
      </c>
      <c r="J1299" s="153" t="str">
        <f>IF(D1299="","",VLOOKUP(D1299,CADA_PROD!D:G,4,0)*H1299)</f>
        <v/>
      </c>
      <c r="K1299" s="14"/>
      <c r="L1299" s="14"/>
      <c r="M1299" s="21"/>
      <c r="N1299" s="21"/>
      <c r="O1299" s="21"/>
      <c r="P1299" s="21"/>
    </row>
    <row r="1300" spans="1:16" s="16" customFormat="1" ht="30" customHeight="1">
      <c r="A1300" s="21"/>
      <c r="B1300" s="21"/>
      <c r="C1300" s="170"/>
      <c r="D1300" s="168"/>
      <c r="E1300" s="154" t="str">
        <f>IFERROR(VLOOKUP(D1300,CADA_PROD!D:H,5,0),"")</f>
        <v/>
      </c>
      <c r="F1300" s="169"/>
      <c r="G1300" s="170"/>
      <c r="H1300" s="171"/>
      <c r="I1300" s="172" t="str">
        <f>IF(D1300="","",SUMIFS(MOVI_ENTR!I:I,MOVI_ENTR!D:D,D1300,MOVI_ENTR!O:O,L1300)-SUMIFS(MOVI_SAID!H:H,MOVI_SAID!D:D,D1300,MOVI_SAID!L:L,L1300))</f>
        <v/>
      </c>
      <c r="J1300" s="153" t="str">
        <f>IF(D1300="","",VLOOKUP(D1300,CADA_PROD!D:G,4,0)*H1300)</f>
        <v/>
      </c>
      <c r="K1300" s="14"/>
      <c r="L1300" s="14"/>
      <c r="M1300" s="21"/>
      <c r="N1300" s="21"/>
      <c r="O1300" s="21"/>
      <c r="P1300" s="21"/>
    </row>
    <row r="1301" spans="1:16" s="16" customFormat="1" ht="30" customHeight="1">
      <c r="A1301" s="21"/>
      <c r="B1301" s="21"/>
      <c r="C1301" s="170"/>
      <c r="D1301" s="168"/>
      <c r="E1301" s="154" t="str">
        <f>IFERROR(VLOOKUP(D1301,CADA_PROD!D:H,5,0),"")</f>
        <v/>
      </c>
      <c r="F1301" s="169"/>
      <c r="G1301" s="170"/>
      <c r="H1301" s="171"/>
      <c r="I1301" s="172" t="str">
        <f>IF(D1301="","",SUMIFS(MOVI_ENTR!I:I,MOVI_ENTR!D:D,D1301,MOVI_ENTR!O:O,L1301)-SUMIFS(MOVI_SAID!H:H,MOVI_SAID!D:D,D1301,MOVI_SAID!L:L,L1301))</f>
        <v/>
      </c>
      <c r="J1301" s="153" t="str">
        <f>IF(D1301="","",VLOOKUP(D1301,CADA_PROD!D:G,4,0)*H1301)</f>
        <v/>
      </c>
      <c r="K1301" s="14"/>
      <c r="L1301" s="14"/>
      <c r="M1301" s="21"/>
      <c r="N1301" s="21"/>
      <c r="O1301" s="21"/>
      <c r="P1301" s="21"/>
    </row>
    <row r="1302" spans="1:16" s="16" customFormat="1" ht="30" customHeight="1">
      <c r="A1302" s="21"/>
      <c r="B1302" s="21"/>
      <c r="C1302" s="170"/>
      <c r="D1302" s="168"/>
      <c r="E1302" s="154" t="str">
        <f>IFERROR(VLOOKUP(D1302,CADA_PROD!D:H,5,0),"")</f>
        <v/>
      </c>
      <c r="F1302" s="169"/>
      <c r="G1302" s="170"/>
      <c r="H1302" s="171"/>
      <c r="I1302" s="172" t="str">
        <f>IF(D1302="","",SUMIFS(MOVI_ENTR!I:I,MOVI_ENTR!D:D,D1302,MOVI_ENTR!O:O,L1302)-SUMIFS(MOVI_SAID!H:H,MOVI_SAID!D:D,D1302,MOVI_SAID!L:L,L1302))</f>
        <v/>
      </c>
      <c r="J1302" s="153" t="str">
        <f>IF(D1302="","",VLOOKUP(D1302,CADA_PROD!D:G,4,0)*H1302)</f>
        <v/>
      </c>
      <c r="K1302" s="14"/>
      <c r="L1302" s="14"/>
      <c r="M1302" s="21"/>
      <c r="N1302" s="21"/>
      <c r="O1302" s="21"/>
      <c r="P1302" s="21"/>
    </row>
    <row r="1303" spans="1:16" s="16" customFormat="1" ht="30" customHeight="1">
      <c r="A1303" s="21"/>
      <c r="B1303" s="21"/>
      <c r="C1303" s="170"/>
      <c r="D1303" s="168"/>
      <c r="E1303" s="154" t="str">
        <f>IFERROR(VLOOKUP(D1303,CADA_PROD!D:H,5,0),"")</f>
        <v/>
      </c>
      <c r="F1303" s="169"/>
      <c r="G1303" s="170"/>
      <c r="H1303" s="171"/>
      <c r="I1303" s="172" t="str">
        <f>IF(D1303="","",SUMIFS(MOVI_ENTR!I:I,MOVI_ENTR!D:D,D1303,MOVI_ENTR!O:O,L1303)-SUMIFS(MOVI_SAID!H:H,MOVI_SAID!D:D,D1303,MOVI_SAID!L:L,L1303))</f>
        <v/>
      </c>
      <c r="J1303" s="153" t="str">
        <f>IF(D1303="","",VLOOKUP(D1303,CADA_PROD!D:G,4,0)*H1303)</f>
        <v/>
      </c>
      <c r="K1303" s="14"/>
      <c r="L1303" s="14"/>
      <c r="M1303" s="21"/>
      <c r="N1303" s="21"/>
      <c r="O1303" s="21"/>
      <c r="P1303" s="21"/>
    </row>
    <row r="1304" spans="1:16" s="16" customFormat="1" ht="30" customHeight="1">
      <c r="A1304" s="21"/>
      <c r="B1304" s="21"/>
      <c r="C1304" s="170"/>
      <c r="D1304" s="168"/>
      <c r="E1304" s="154" t="str">
        <f>IFERROR(VLOOKUP(D1304,CADA_PROD!D:H,5,0),"")</f>
        <v/>
      </c>
      <c r="F1304" s="169"/>
      <c r="G1304" s="170"/>
      <c r="H1304" s="171"/>
      <c r="I1304" s="172" t="str">
        <f>IF(D1304="","",SUMIFS(MOVI_ENTR!I:I,MOVI_ENTR!D:D,D1304,MOVI_ENTR!O:O,L1304)-SUMIFS(MOVI_SAID!H:H,MOVI_SAID!D:D,D1304,MOVI_SAID!L:L,L1304))</f>
        <v/>
      </c>
      <c r="J1304" s="153" t="str">
        <f>IF(D1304="","",VLOOKUP(D1304,CADA_PROD!D:G,4,0)*H1304)</f>
        <v/>
      </c>
      <c r="K1304" s="14"/>
      <c r="L1304" s="14"/>
      <c r="M1304" s="21"/>
      <c r="N1304" s="21"/>
      <c r="O1304" s="21"/>
      <c r="P1304" s="21"/>
    </row>
    <row r="1305" spans="1:16" s="16" customFormat="1" ht="30" customHeight="1">
      <c r="A1305" s="21"/>
      <c r="B1305" s="21"/>
      <c r="C1305" s="170"/>
      <c r="D1305" s="168"/>
      <c r="E1305" s="154" t="str">
        <f>IFERROR(VLOOKUP(D1305,CADA_PROD!D:H,5,0),"")</f>
        <v/>
      </c>
      <c r="F1305" s="169"/>
      <c r="G1305" s="170"/>
      <c r="H1305" s="171"/>
      <c r="I1305" s="172" t="str">
        <f>IF(D1305="","",SUMIFS(MOVI_ENTR!I:I,MOVI_ENTR!D:D,D1305,MOVI_ENTR!O:O,L1305)-SUMIFS(MOVI_SAID!H:H,MOVI_SAID!D:D,D1305,MOVI_SAID!L:L,L1305))</f>
        <v/>
      </c>
      <c r="J1305" s="153" t="str">
        <f>IF(D1305="","",VLOOKUP(D1305,CADA_PROD!D:G,4,0)*H1305)</f>
        <v/>
      </c>
      <c r="K1305" s="14"/>
      <c r="L1305" s="14"/>
      <c r="M1305" s="21"/>
      <c r="N1305" s="21"/>
      <c r="O1305" s="21"/>
      <c r="P1305" s="21"/>
    </row>
    <row r="1306" spans="1:16" s="16" customFormat="1" ht="30" customHeight="1">
      <c r="A1306" s="21"/>
      <c r="B1306" s="21"/>
      <c r="C1306" s="170"/>
      <c r="D1306" s="168"/>
      <c r="E1306" s="154" t="str">
        <f>IFERROR(VLOOKUP(D1306,CADA_PROD!D:H,5,0),"")</f>
        <v/>
      </c>
      <c r="F1306" s="169"/>
      <c r="G1306" s="170"/>
      <c r="H1306" s="171"/>
      <c r="I1306" s="172" t="str">
        <f>IF(D1306="","",SUMIFS(MOVI_ENTR!I:I,MOVI_ENTR!D:D,D1306,MOVI_ENTR!O:O,L1306)-SUMIFS(MOVI_SAID!H:H,MOVI_SAID!D:D,D1306,MOVI_SAID!L:L,L1306))</f>
        <v/>
      </c>
      <c r="J1306" s="153" t="str">
        <f>IF(D1306="","",VLOOKUP(D1306,CADA_PROD!D:G,4,0)*H1306)</f>
        <v/>
      </c>
      <c r="K1306" s="14"/>
      <c r="L1306" s="14"/>
      <c r="M1306" s="21"/>
      <c r="N1306" s="21"/>
      <c r="O1306" s="21"/>
      <c r="P1306" s="21"/>
    </row>
    <row r="1307" spans="1:16" s="16" customFormat="1" ht="30" customHeight="1">
      <c r="A1307" s="21"/>
      <c r="B1307" s="21"/>
      <c r="C1307" s="170"/>
      <c r="D1307" s="168"/>
      <c r="E1307" s="154" t="str">
        <f>IFERROR(VLOOKUP(D1307,CADA_PROD!D:H,5,0),"")</f>
        <v/>
      </c>
      <c r="F1307" s="169"/>
      <c r="G1307" s="170"/>
      <c r="H1307" s="171"/>
      <c r="I1307" s="172" t="str">
        <f>IF(D1307="","",SUMIFS(MOVI_ENTR!I:I,MOVI_ENTR!D:D,D1307,MOVI_ENTR!O:O,L1307)-SUMIFS(MOVI_SAID!H:H,MOVI_SAID!D:D,D1307,MOVI_SAID!L:L,L1307))</f>
        <v/>
      </c>
      <c r="J1307" s="153" t="str">
        <f>IF(D1307="","",VLOOKUP(D1307,CADA_PROD!D:G,4,0)*H1307)</f>
        <v/>
      </c>
      <c r="K1307" s="14"/>
      <c r="L1307" s="14"/>
      <c r="M1307" s="21"/>
      <c r="N1307" s="21"/>
      <c r="O1307" s="21"/>
      <c r="P1307" s="21"/>
    </row>
    <row r="1308" spans="1:16" s="16" customFormat="1" ht="30" customHeight="1">
      <c r="A1308" s="21"/>
      <c r="B1308" s="21"/>
      <c r="C1308" s="170"/>
      <c r="D1308" s="168"/>
      <c r="E1308" s="154" t="str">
        <f>IFERROR(VLOOKUP(D1308,CADA_PROD!D:H,5,0),"")</f>
        <v/>
      </c>
      <c r="F1308" s="169"/>
      <c r="G1308" s="170"/>
      <c r="H1308" s="171"/>
      <c r="I1308" s="172" t="str">
        <f>IF(D1308="","",SUMIFS(MOVI_ENTR!I:I,MOVI_ENTR!D:D,D1308,MOVI_ENTR!O:O,L1308)-SUMIFS(MOVI_SAID!H:H,MOVI_SAID!D:D,D1308,MOVI_SAID!L:L,L1308))</f>
        <v/>
      </c>
      <c r="J1308" s="153" t="str">
        <f>IF(D1308="","",VLOOKUP(D1308,CADA_PROD!D:G,4,0)*H1308)</f>
        <v/>
      </c>
      <c r="K1308" s="14"/>
      <c r="L1308" s="14"/>
      <c r="M1308" s="21"/>
      <c r="N1308" s="21"/>
      <c r="O1308" s="21"/>
      <c r="P1308" s="21"/>
    </row>
    <row r="1309" spans="1:16" s="16" customFormat="1" ht="30" customHeight="1">
      <c r="A1309" s="21"/>
      <c r="B1309" s="21"/>
      <c r="C1309" s="170"/>
      <c r="D1309" s="168"/>
      <c r="E1309" s="154" t="str">
        <f>IFERROR(VLOOKUP(D1309,CADA_PROD!D:H,5,0),"")</f>
        <v/>
      </c>
      <c r="F1309" s="169"/>
      <c r="G1309" s="170"/>
      <c r="H1309" s="171"/>
      <c r="I1309" s="172" t="str">
        <f>IF(D1309="","",SUMIFS(MOVI_ENTR!I:I,MOVI_ENTR!D:D,D1309,MOVI_ENTR!O:O,L1309)-SUMIFS(MOVI_SAID!H:H,MOVI_SAID!D:D,D1309,MOVI_SAID!L:L,L1309))</f>
        <v/>
      </c>
      <c r="J1309" s="153" t="str">
        <f>IF(D1309="","",VLOOKUP(D1309,CADA_PROD!D:G,4,0)*H1309)</f>
        <v/>
      </c>
      <c r="K1309" s="14"/>
      <c r="L1309" s="14"/>
      <c r="M1309" s="21"/>
      <c r="N1309" s="21"/>
      <c r="O1309" s="21"/>
      <c r="P1309" s="21"/>
    </row>
    <row r="1310" spans="1:16" s="16" customFormat="1" ht="30" customHeight="1">
      <c r="A1310" s="21"/>
      <c r="B1310" s="21"/>
      <c r="C1310" s="170"/>
      <c r="D1310" s="168"/>
      <c r="E1310" s="154" t="str">
        <f>IFERROR(VLOOKUP(D1310,CADA_PROD!D:H,5,0),"")</f>
        <v/>
      </c>
      <c r="F1310" s="169"/>
      <c r="G1310" s="170"/>
      <c r="H1310" s="171"/>
      <c r="I1310" s="172" t="str">
        <f>IF(D1310="","",SUMIFS(MOVI_ENTR!I:I,MOVI_ENTR!D:D,D1310,MOVI_ENTR!O:O,L1310)-SUMIFS(MOVI_SAID!H:H,MOVI_SAID!D:D,D1310,MOVI_SAID!L:L,L1310))</f>
        <v/>
      </c>
      <c r="J1310" s="153" t="str">
        <f>IF(D1310="","",VLOOKUP(D1310,CADA_PROD!D:G,4,0)*H1310)</f>
        <v/>
      </c>
      <c r="K1310" s="14"/>
      <c r="L1310" s="14"/>
      <c r="M1310" s="21"/>
      <c r="N1310" s="21"/>
      <c r="O1310" s="21"/>
      <c r="P1310" s="21"/>
    </row>
    <row r="1311" spans="1:16" s="16" customFormat="1" ht="30" customHeight="1">
      <c r="A1311" s="21"/>
      <c r="B1311" s="21"/>
      <c r="C1311" s="170"/>
      <c r="D1311" s="168"/>
      <c r="E1311" s="154" t="str">
        <f>IFERROR(VLOOKUP(D1311,CADA_PROD!D:H,5,0),"")</f>
        <v/>
      </c>
      <c r="F1311" s="169"/>
      <c r="G1311" s="170"/>
      <c r="H1311" s="171"/>
      <c r="I1311" s="172" t="str">
        <f>IF(D1311="","",SUMIFS(MOVI_ENTR!I:I,MOVI_ENTR!D:D,D1311,MOVI_ENTR!O:O,L1311)-SUMIFS(MOVI_SAID!H:H,MOVI_SAID!D:D,D1311,MOVI_SAID!L:L,L1311))</f>
        <v/>
      </c>
      <c r="J1311" s="153" t="str">
        <f>IF(D1311="","",VLOOKUP(D1311,CADA_PROD!D:G,4,0)*H1311)</f>
        <v/>
      </c>
      <c r="K1311" s="14"/>
      <c r="L1311" s="14"/>
      <c r="M1311" s="21"/>
      <c r="N1311" s="21"/>
      <c r="O1311" s="21"/>
      <c r="P1311" s="21"/>
    </row>
    <row r="1312" spans="1:16" s="16" customFormat="1" ht="30" customHeight="1">
      <c r="A1312" s="21"/>
      <c r="B1312" s="21"/>
      <c r="C1312" s="170"/>
      <c r="D1312" s="168"/>
      <c r="E1312" s="154" t="str">
        <f>IFERROR(VLOOKUP(D1312,CADA_PROD!D:H,5,0),"")</f>
        <v/>
      </c>
      <c r="F1312" s="169"/>
      <c r="G1312" s="170"/>
      <c r="H1312" s="171"/>
      <c r="I1312" s="172" t="str">
        <f>IF(D1312="","",SUMIFS(MOVI_ENTR!I:I,MOVI_ENTR!D:D,D1312,MOVI_ENTR!O:O,L1312)-SUMIFS(MOVI_SAID!H:H,MOVI_SAID!D:D,D1312,MOVI_SAID!L:L,L1312))</f>
        <v/>
      </c>
      <c r="J1312" s="153" t="str">
        <f>IF(D1312="","",VLOOKUP(D1312,CADA_PROD!D:G,4,0)*H1312)</f>
        <v/>
      </c>
      <c r="K1312" s="14"/>
      <c r="L1312" s="14"/>
      <c r="M1312" s="21"/>
      <c r="N1312" s="21"/>
      <c r="O1312" s="21"/>
      <c r="P1312" s="21"/>
    </row>
    <row r="1313" spans="1:16" s="16" customFormat="1" ht="30" customHeight="1">
      <c r="A1313" s="21"/>
      <c r="B1313" s="21"/>
      <c r="C1313" s="170"/>
      <c r="D1313" s="168"/>
      <c r="E1313" s="154" t="str">
        <f>IFERROR(VLOOKUP(D1313,CADA_PROD!D:H,5,0),"")</f>
        <v/>
      </c>
      <c r="F1313" s="169"/>
      <c r="G1313" s="170"/>
      <c r="H1313" s="171"/>
      <c r="I1313" s="172" t="str">
        <f>IF(D1313="","",SUMIFS(MOVI_ENTR!I:I,MOVI_ENTR!D:D,D1313,MOVI_ENTR!O:O,L1313)-SUMIFS(MOVI_SAID!H:H,MOVI_SAID!D:D,D1313,MOVI_SAID!L:L,L1313))</f>
        <v/>
      </c>
      <c r="J1313" s="153" t="str">
        <f>IF(D1313="","",VLOOKUP(D1313,CADA_PROD!D:G,4,0)*H1313)</f>
        <v/>
      </c>
      <c r="K1313" s="14"/>
      <c r="L1313" s="14"/>
      <c r="M1313" s="21"/>
      <c r="N1313" s="21"/>
      <c r="O1313" s="21"/>
      <c r="P1313" s="21"/>
    </row>
    <row r="1314" spans="1:16" s="16" customFormat="1" ht="30" customHeight="1">
      <c r="A1314" s="21"/>
      <c r="B1314" s="21"/>
      <c r="C1314" s="170"/>
      <c r="D1314" s="168"/>
      <c r="E1314" s="154" t="str">
        <f>IFERROR(VLOOKUP(D1314,CADA_PROD!D:H,5,0),"")</f>
        <v/>
      </c>
      <c r="F1314" s="169"/>
      <c r="G1314" s="170"/>
      <c r="H1314" s="171"/>
      <c r="I1314" s="172" t="str">
        <f>IF(D1314="","",SUMIFS(MOVI_ENTR!I:I,MOVI_ENTR!D:D,D1314,MOVI_ENTR!O:O,L1314)-SUMIFS(MOVI_SAID!H:H,MOVI_SAID!D:D,D1314,MOVI_SAID!L:L,L1314))</f>
        <v/>
      </c>
      <c r="J1314" s="153" t="str">
        <f>IF(D1314="","",VLOOKUP(D1314,CADA_PROD!D:G,4,0)*H1314)</f>
        <v/>
      </c>
      <c r="K1314" s="14"/>
      <c r="L1314" s="14"/>
      <c r="M1314" s="21"/>
      <c r="N1314" s="21"/>
      <c r="O1314" s="21"/>
      <c r="P1314" s="21"/>
    </row>
    <row r="1315" spans="1:16" s="16" customFormat="1" ht="30" customHeight="1">
      <c r="A1315" s="21"/>
      <c r="B1315" s="21"/>
      <c r="C1315" s="170"/>
      <c r="D1315" s="168"/>
      <c r="E1315" s="154" t="str">
        <f>IFERROR(VLOOKUP(D1315,CADA_PROD!D:H,5,0),"")</f>
        <v/>
      </c>
      <c r="F1315" s="169"/>
      <c r="G1315" s="170"/>
      <c r="H1315" s="171"/>
      <c r="I1315" s="172" t="str">
        <f>IF(D1315="","",SUMIFS(MOVI_ENTR!I:I,MOVI_ENTR!D:D,D1315,MOVI_ENTR!O:O,L1315)-SUMIFS(MOVI_SAID!H:H,MOVI_SAID!D:D,D1315,MOVI_SAID!L:L,L1315))</f>
        <v/>
      </c>
      <c r="J1315" s="153" t="str">
        <f>IF(D1315="","",VLOOKUP(D1315,CADA_PROD!D:G,4,0)*H1315)</f>
        <v/>
      </c>
      <c r="K1315" s="14"/>
      <c r="L1315" s="14"/>
      <c r="M1315" s="21"/>
      <c r="N1315" s="21"/>
      <c r="O1315" s="21"/>
      <c r="P1315" s="21"/>
    </row>
    <row r="1316" spans="1:16" s="16" customFormat="1" ht="30" customHeight="1">
      <c r="A1316" s="21"/>
      <c r="B1316" s="21"/>
      <c r="C1316" s="170"/>
      <c r="D1316" s="168"/>
      <c r="E1316" s="154" t="str">
        <f>IFERROR(VLOOKUP(D1316,CADA_PROD!D:H,5,0),"")</f>
        <v/>
      </c>
      <c r="F1316" s="169"/>
      <c r="G1316" s="170"/>
      <c r="H1316" s="171"/>
      <c r="I1316" s="172" t="str">
        <f>IF(D1316="","",SUMIFS(MOVI_ENTR!I:I,MOVI_ENTR!D:D,D1316,MOVI_ENTR!O:O,L1316)-SUMIFS(MOVI_SAID!H:H,MOVI_SAID!D:D,D1316,MOVI_SAID!L:L,L1316))</f>
        <v/>
      </c>
      <c r="J1316" s="153" t="str">
        <f>IF(D1316="","",VLOOKUP(D1316,CADA_PROD!D:G,4,0)*H1316)</f>
        <v/>
      </c>
      <c r="K1316" s="14"/>
      <c r="L1316" s="14"/>
      <c r="M1316" s="21"/>
      <c r="N1316" s="21"/>
      <c r="O1316" s="21"/>
      <c r="P1316" s="21"/>
    </row>
    <row r="1317" spans="1:16" s="16" customFormat="1" ht="30" customHeight="1">
      <c r="A1317" s="21"/>
      <c r="B1317" s="21"/>
      <c r="C1317" s="170"/>
      <c r="D1317" s="168"/>
      <c r="E1317" s="154" t="str">
        <f>IFERROR(VLOOKUP(D1317,CADA_PROD!D:H,5,0),"")</f>
        <v/>
      </c>
      <c r="F1317" s="169"/>
      <c r="G1317" s="170"/>
      <c r="H1317" s="171"/>
      <c r="I1317" s="172" t="str">
        <f>IF(D1317="","",SUMIFS(MOVI_ENTR!I:I,MOVI_ENTR!D:D,D1317,MOVI_ENTR!O:O,L1317)-SUMIFS(MOVI_SAID!H:H,MOVI_SAID!D:D,D1317,MOVI_SAID!L:L,L1317))</f>
        <v/>
      </c>
      <c r="J1317" s="153" t="str">
        <f>IF(D1317="","",VLOOKUP(D1317,CADA_PROD!D:G,4,0)*H1317)</f>
        <v/>
      </c>
      <c r="K1317" s="14"/>
      <c r="L1317" s="14"/>
      <c r="M1317" s="21"/>
      <c r="N1317" s="21"/>
      <c r="O1317" s="21"/>
      <c r="P1317" s="21"/>
    </row>
    <row r="1318" spans="1:16" s="16" customFormat="1" ht="30" customHeight="1">
      <c r="A1318" s="21"/>
      <c r="B1318" s="21"/>
      <c r="C1318" s="170"/>
      <c r="D1318" s="168"/>
      <c r="E1318" s="154" t="str">
        <f>IFERROR(VLOOKUP(D1318,CADA_PROD!D:H,5,0),"")</f>
        <v/>
      </c>
      <c r="F1318" s="169"/>
      <c r="G1318" s="170"/>
      <c r="H1318" s="171"/>
      <c r="I1318" s="172" t="str">
        <f>IF(D1318="","",SUMIFS(MOVI_ENTR!I:I,MOVI_ENTR!D:D,D1318,MOVI_ENTR!O:O,L1318)-SUMIFS(MOVI_SAID!H:H,MOVI_SAID!D:D,D1318,MOVI_SAID!L:L,L1318))</f>
        <v/>
      </c>
      <c r="J1318" s="153" t="str">
        <f>IF(D1318="","",VLOOKUP(D1318,CADA_PROD!D:G,4,0)*H1318)</f>
        <v/>
      </c>
      <c r="K1318" s="14"/>
      <c r="L1318" s="14"/>
      <c r="M1318" s="21"/>
      <c r="N1318" s="21"/>
      <c r="O1318" s="21"/>
      <c r="P1318" s="21"/>
    </row>
    <row r="1319" spans="1:16" s="16" customFormat="1" ht="30" customHeight="1">
      <c r="A1319" s="21"/>
      <c r="B1319" s="21"/>
      <c r="C1319" s="170"/>
      <c r="D1319" s="168"/>
      <c r="E1319" s="154" t="str">
        <f>IFERROR(VLOOKUP(D1319,CADA_PROD!D:H,5,0),"")</f>
        <v/>
      </c>
      <c r="F1319" s="169"/>
      <c r="G1319" s="170"/>
      <c r="H1319" s="171"/>
      <c r="I1319" s="172" t="str">
        <f>IF(D1319="","",SUMIFS(MOVI_ENTR!I:I,MOVI_ENTR!D:D,D1319,MOVI_ENTR!O:O,L1319)-SUMIFS(MOVI_SAID!H:H,MOVI_SAID!D:D,D1319,MOVI_SAID!L:L,L1319))</f>
        <v/>
      </c>
      <c r="J1319" s="153" t="str">
        <f>IF(D1319="","",VLOOKUP(D1319,CADA_PROD!D:G,4,0)*H1319)</f>
        <v/>
      </c>
      <c r="K1319" s="14"/>
      <c r="L1319" s="14"/>
      <c r="M1319" s="21"/>
      <c r="N1319" s="21"/>
      <c r="O1319" s="21"/>
      <c r="P1319" s="21"/>
    </row>
    <row r="1320" spans="1:16" s="16" customFormat="1" ht="30" customHeight="1">
      <c r="A1320" s="21"/>
      <c r="B1320" s="21"/>
      <c r="C1320" s="170"/>
      <c r="D1320" s="168"/>
      <c r="E1320" s="154" t="str">
        <f>IFERROR(VLOOKUP(D1320,CADA_PROD!D:H,5,0),"")</f>
        <v/>
      </c>
      <c r="F1320" s="169"/>
      <c r="G1320" s="170"/>
      <c r="H1320" s="171"/>
      <c r="I1320" s="172" t="str">
        <f>IF(D1320="","",SUMIFS(MOVI_ENTR!I:I,MOVI_ENTR!D:D,D1320,MOVI_ENTR!O:O,L1320)-SUMIFS(MOVI_SAID!H:H,MOVI_SAID!D:D,D1320,MOVI_SAID!L:L,L1320))</f>
        <v/>
      </c>
      <c r="J1320" s="153" t="str">
        <f>IF(D1320="","",VLOOKUP(D1320,CADA_PROD!D:G,4,0)*H1320)</f>
        <v/>
      </c>
      <c r="K1320" s="14"/>
      <c r="L1320" s="14"/>
      <c r="M1320" s="21"/>
      <c r="N1320" s="21"/>
      <c r="O1320" s="21"/>
      <c r="P1320" s="21"/>
    </row>
    <row r="1321" spans="1:16" s="16" customFormat="1" ht="30" customHeight="1">
      <c r="A1321" s="21"/>
      <c r="B1321" s="21"/>
      <c r="C1321" s="170"/>
      <c r="D1321" s="168"/>
      <c r="E1321" s="154" t="str">
        <f>IFERROR(VLOOKUP(D1321,CADA_PROD!D:H,5,0),"")</f>
        <v/>
      </c>
      <c r="F1321" s="169"/>
      <c r="G1321" s="170"/>
      <c r="H1321" s="171"/>
      <c r="I1321" s="172" t="str">
        <f>IF(D1321="","",SUMIFS(MOVI_ENTR!I:I,MOVI_ENTR!D:D,D1321,MOVI_ENTR!O:O,L1321)-SUMIFS(MOVI_SAID!H:H,MOVI_SAID!D:D,D1321,MOVI_SAID!L:L,L1321))</f>
        <v/>
      </c>
      <c r="J1321" s="153" t="str">
        <f>IF(D1321="","",VLOOKUP(D1321,CADA_PROD!D:G,4,0)*H1321)</f>
        <v/>
      </c>
      <c r="K1321" s="14"/>
      <c r="L1321" s="14"/>
      <c r="M1321" s="21"/>
      <c r="N1321" s="21"/>
      <c r="O1321" s="21"/>
      <c r="P1321" s="21"/>
    </row>
    <row r="1322" spans="1:16" s="16" customFormat="1" ht="30" customHeight="1">
      <c r="A1322" s="21"/>
      <c r="B1322" s="21"/>
      <c r="C1322" s="170"/>
      <c r="D1322" s="168"/>
      <c r="E1322" s="154" t="str">
        <f>IFERROR(VLOOKUP(D1322,CADA_PROD!D:H,5,0),"")</f>
        <v/>
      </c>
      <c r="F1322" s="169"/>
      <c r="G1322" s="170"/>
      <c r="H1322" s="171"/>
      <c r="I1322" s="172" t="str">
        <f>IF(D1322="","",SUMIFS(MOVI_ENTR!I:I,MOVI_ENTR!D:D,D1322,MOVI_ENTR!O:O,L1322)-SUMIFS(MOVI_SAID!H:H,MOVI_SAID!D:D,D1322,MOVI_SAID!L:L,L1322))</f>
        <v/>
      </c>
      <c r="J1322" s="153" t="str">
        <f>IF(D1322="","",VLOOKUP(D1322,CADA_PROD!D:G,4,0)*H1322)</f>
        <v/>
      </c>
      <c r="K1322" s="14"/>
      <c r="L1322" s="14"/>
      <c r="M1322" s="21"/>
      <c r="N1322" s="21"/>
      <c r="O1322" s="21"/>
      <c r="P1322" s="21"/>
    </row>
    <row r="1323" spans="1:16" s="16" customFormat="1" ht="30" customHeight="1">
      <c r="A1323" s="21"/>
      <c r="B1323" s="21"/>
      <c r="C1323" s="170"/>
      <c r="D1323" s="168"/>
      <c r="E1323" s="154" t="str">
        <f>IFERROR(VLOOKUP(D1323,CADA_PROD!D:H,5,0),"")</f>
        <v/>
      </c>
      <c r="F1323" s="169"/>
      <c r="G1323" s="170"/>
      <c r="H1323" s="171"/>
      <c r="I1323" s="172" t="str">
        <f>IF(D1323="","",SUMIFS(MOVI_ENTR!I:I,MOVI_ENTR!D:D,D1323,MOVI_ENTR!O:O,L1323)-SUMIFS(MOVI_SAID!H:H,MOVI_SAID!D:D,D1323,MOVI_SAID!L:L,L1323))</f>
        <v/>
      </c>
      <c r="J1323" s="153" t="str">
        <f>IF(D1323="","",VLOOKUP(D1323,CADA_PROD!D:G,4,0)*H1323)</f>
        <v/>
      </c>
      <c r="K1323" s="14"/>
      <c r="L1323" s="14"/>
      <c r="M1323" s="21"/>
      <c r="N1323" s="21"/>
      <c r="O1323" s="21"/>
      <c r="P1323" s="21"/>
    </row>
    <row r="1324" spans="1:16" s="16" customFormat="1" ht="30" customHeight="1">
      <c r="A1324" s="21"/>
      <c r="B1324" s="21"/>
      <c r="C1324" s="170"/>
      <c r="D1324" s="168"/>
      <c r="E1324" s="154" t="str">
        <f>IFERROR(VLOOKUP(D1324,CADA_PROD!D:H,5,0),"")</f>
        <v/>
      </c>
      <c r="F1324" s="169"/>
      <c r="G1324" s="170"/>
      <c r="H1324" s="171"/>
      <c r="I1324" s="172" t="str">
        <f>IF(D1324="","",SUMIFS(MOVI_ENTR!I:I,MOVI_ENTR!D:D,D1324,MOVI_ENTR!O:O,L1324)-SUMIFS(MOVI_SAID!H:H,MOVI_SAID!D:D,D1324,MOVI_SAID!L:L,L1324))</f>
        <v/>
      </c>
      <c r="J1324" s="153" t="str">
        <f>IF(D1324="","",VLOOKUP(D1324,CADA_PROD!D:G,4,0)*H1324)</f>
        <v/>
      </c>
      <c r="K1324" s="14"/>
      <c r="L1324" s="14"/>
      <c r="M1324" s="21"/>
      <c r="N1324" s="21"/>
      <c r="O1324" s="21"/>
      <c r="P1324" s="21"/>
    </row>
    <row r="1325" spans="1:16" s="16" customFormat="1" ht="30" customHeight="1">
      <c r="A1325" s="21"/>
      <c r="B1325" s="21"/>
      <c r="C1325" s="170"/>
      <c r="D1325" s="168"/>
      <c r="E1325" s="154" t="str">
        <f>IFERROR(VLOOKUP(D1325,CADA_PROD!D:H,5,0),"")</f>
        <v/>
      </c>
      <c r="F1325" s="169"/>
      <c r="G1325" s="170"/>
      <c r="H1325" s="171"/>
      <c r="I1325" s="172" t="str">
        <f>IF(D1325="","",SUMIFS(MOVI_ENTR!I:I,MOVI_ENTR!D:D,D1325,MOVI_ENTR!O:O,L1325)-SUMIFS(MOVI_SAID!H:H,MOVI_SAID!D:D,D1325,MOVI_SAID!L:L,L1325))</f>
        <v/>
      </c>
      <c r="J1325" s="153" t="str">
        <f>IF(D1325="","",VLOOKUP(D1325,CADA_PROD!D:G,4,0)*H1325)</f>
        <v/>
      </c>
      <c r="K1325" s="14"/>
      <c r="L1325" s="14"/>
      <c r="M1325" s="21"/>
      <c r="N1325" s="21"/>
      <c r="O1325" s="21"/>
      <c r="P1325" s="21"/>
    </row>
    <row r="1326" spans="1:16" s="16" customFormat="1" ht="30" customHeight="1">
      <c r="A1326" s="21"/>
      <c r="B1326" s="21"/>
      <c r="C1326" s="170"/>
      <c r="D1326" s="168"/>
      <c r="E1326" s="154" t="str">
        <f>IFERROR(VLOOKUP(D1326,CADA_PROD!D:H,5,0),"")</f>
        <v/>
      </c>
      <c r="F1326" s="169"/>
      <c r="G1326" s="170"/>
      <c r="H1326" s="171"/>
      <c r="I1326" s="172" t="str">
        <f>IF(D1326="","",SUMIFS(MOVI_ENTR!I:I,MOVI_ENTR!D:D,D1326,MOVI_ENTR!O:O,L1326)-SUMIFS(MOVI_SAID!H:H,MOVI_SAID!D:D,D1326,MOVI_SAID!L:L,L1326))</f>
        <v/>
      </c>
      <c r="J1326" s="153" t="str">
        <f>IF(D1326="","",VLOOKUP(D1326,CADA_PROD!D:G,4,0)*H1326)</f>
        <v/>
      </c>
      <c r="K1326" s="14"/>
      <c r="L1326" s="14"/>
      <c r="M1326" s="21"/>
      <c r="N1326" s="21"/>
      <c r="O1326" s="21"/>
      <c r="P1326" s="21"/>
    </row>
    <row r="1327" spans="1:16" s="16" customFormat="1" ht="30" customHeight="1">
      <c r="A1327" s="21"/>
      <c r="B1327" s="21"/>
      <c r="C1327" s="170"/>
      <c r="D1327" s="168"/>
      <c r="E1327" s="154" t="str">
        <f>IFERROR(VLOOKUP(D1327,CADA_PROD!D:H,5,0),"")</f>
        <v/>
      </c>
      <c r="F1327" s="169"/>
      <c r="G1327" s="170"/>
      <c r="H1327" s="171"/>
      <c r="I1327" s="172" t="str">
        <f>IF(D1327="","",SUMIFS(MOVI_ENTR!I:I,MOVI_ENTR!D:D,D1327,MOVI_ENTR!O:O,L1327)-SUMIFS(MOVI_SAID!H:H,MOVI_SAID!D:D,D1327,MOVI_SAID!L:L,L1327))</f>
        <v/>
      </c>
      <c r="J1327" s="153" t="str">
        <f>IF(D1327="","",VLOOKUP(D1327,CADA_PROD!D:G,4,0)*H1327)</f>
        <v/>
      </c>
      <c r="K1327" s="14"/>
      <c r="L1327" s="14"/>
      <c r="M1327" s="21"/>
      <c r="N1327" s="21"/>
      <c r="O1327" s="21"/>
      <c r="P1327" s="21"/>
    </row>
    <row r="1328" spans="1:16" s="16" customFormat="1" ht="30" customHeight="1">
      <c r="A1328" s="21"/>
      <c r="B1328" s="21"/>
      <c r="C1328" s="170"/>
      <c r="D1328" s="168"/>
      <c r="E1328" s="154" t="str">
        <f>IFERROR(VLOOKUP(D1328,CADA_PROD!D:H,5,0),"")</f>
        <v/>
      </c>
      <c r="F1328" s="169"/>
      <c r="G1328" s="170"/>
      <c r="H1328" s="171"/>
      <c r="I1328" s="172" t="str">
        <f>IF(D1328="","",SUMIFS(MOVI_ENTR!I:I,MOVI_ENTR!D:D,D1328,MOVI_ENTR!O:O,L1328)-SUMIFS(MOVI_SAID!H:H,MOVI_SAID!D:D,D1328,MOVI_SAID!L:L,L1328))</f>
        <v/>
      </c>
      <c r="J1328" s="153" t="str">
        <f>IF(D1328="","",VLOOKUP(D1328,CADA_PROD!D:G,4,0)*H1328)</f>
        <v/>
      </c>
      <c r="K1328" s="14"/>
      <c r="L1328" s="14"/>
      <c r="M1328" s="21"/>
      <c r="N1328" s="21"/>
      <c r="O1328" s="21"/>
      <c r="P1328" s="21"/>
    </row>
    <row r="1329" spans="1:16" s="16" customFormat="1" ht="30" customHeight="1">
      <c r="A1329" s="21"/>
      <c r="B1329" s="21"/>
      <c r="C1329" s="170"/>
      <c r="D1329" s="168"/>
      <c r="E1329" s="154" t="str">
        <f>IFERROR(VLOOKUP(D1329,CADA_PROD!D:H,5,0),"")</f>
        <v/>
      </c>
      <c r="F1329" s="169"/>
      <c r="G1329" s="170"/>
      <c r="H1329" s="171"/>
      <c r="I1329" s="172" t="str">
        <f>IF(D1329="","",SUMIFS(MOVI_ENTR!I:I,MOVI_ENTR!D:D,D1329,MOVI_ENTR!O:O,L1329)-SUMIFS(MOVI_SAID!H:H,MOVI_SAID!D:D,D1329,MOVI_SAID!L:L,L1329))</f>
        <v/>
      </c>
      <c r="J1329" s="153" t="str">
        <f>IF(D1329="","",VLOOKUP(D1329,CADA_PROD!D:G,4,0)*H1329)</f>
        <v/>
      </c>
      <c r="K1329" s="14"/>
      <c r="L1329" s="14"/>
      <c r="M1329" s="21"/>
      <c r="N1329" s="21"/>
      <c r="O1329" s="21"/>
      <c r="P1329" s="21"/>
    </row>
    <row r="1330" spans="1:16" s="16" customFormat="1" ht="30" customHeight="1">
      <c r="A1330" s="21"/>
      <c r="B1330" s="21"/>
      <c r="C1330" s="170"/>
      <c r="D1330" s="168"/>
      <c r="E1330" s="154" t="str">
        <f>IFERROR(VLOOKUP(D1330,CADA_PROD!D:H,5,0),"")</f>
        <v/>
      </c>
      <c r="F1330" s="169"/>
      <c r="G1330" s="170"/>
      <c r="H1330" s="171"/>
      <c r="I1330" s="172" t="str">
        <f>IF(D1330="","",SUMIFS(MOVI_ENTR!I:I,MOVI_ENTR!D:D,D1330,MOVI_ENTR!O:O,L1330)-SUMIFS(MOVI_SAID!H:H,MOVI_SAID!D:D,D1330,MOVI_SAID!L:L,L1330))</f>
        <v/>
      </c>
      <c r="J1330" s="153" t="str">
        <f>IF(D1330="","",VLOOKUP(D1330,CADA_PROD!D:G,4,0)*H1330)</f>
        <v/>
      </c>
      <c r="K1330" s="14"/>
      <c r="L1330" s="14"/>
      <c r="M1330" s="21"/>
      <c r="N1330" s="21"/>
      <c r="O1330" s="21"/>
      <c r="P1330" s="21"/>
    </row>
    <row r="1331" spans="1:16" s="16" customFormat="1" ht="30" customHeight="1">
      <c r="A1331" s="21"/>
      <c r="B1331" s="21"/>
      <c r="C1331" s="170"/>
      <c r="D1331" s="168"/>
      <c r="E1331" s="154" t="str">
        <f>IFERROR(VLOOKUP(D1331,CADA_PROD!D:H,5,0),"")</f>
        <v/>
      </c>
      <c r="F1331" s="169"/>
      <c r="G1331" s="170"/>
      <c r="H1331" s="171"/>
      <c r="I1331" s="172" t="str">
        <f>IF(D1331="","",SUMIFS(MOVI_ENTR!I:I,MOVI_ENTR!D:D,D1331,MOVI_ENTR!O:O,L1331)-SUMIFS(MOVI_SAID!H:H,MOVI_SAID!D:D,D1331,MOVI_SAID!L:L,L1331))</f>
        <v/>
      </c>
      <c r="J1331" s="153" t="str">
        <f>IF(D1331="","",VLOOKUP(D1331,CADA_PROD!D:G,4,0)*H1331)</f>
        <v/>
      </c>
      <c r="K1331" s="14"/>
      <c r="L1331" s="14"/>
      <c r="M1331" s="21"/>
      <c r="N1331" s="21"/>
      <c r="O1331" s="21"/>
      <c r="P1331" s="21"/>
    </row>
    <row r="1332" spans="1:16" s="16" customFormat="1" ht="30" customHeight="1">
      <c r="A1332" s="21"/>
      <c r="B1332" s="21"/>
      <c r="C1332" s="170"/>
      <c r="D1332" s="168"/>
      <c r="E1332" s="154" t="str">
        <f>IFERROR(VLOOKUP(D1332,CADA_PROD!D:H,5,0),"")</f>
        <v/>
      </c>
      <c r="F1332" s="169"/>
      <c r="G1332" s="170"/>
      <c r="H1332" s="171"/>
      <c r="I1332" s="172" t="str">
        <f>IF(D1332="","",SUMIFS(MOVI_ENTR!I:I,MOVI_ENTR!D:D,D1332,MOVI_ENTR!O:O,L1332)-SUMIFS(MOVI_SAID!H:H,MOVI_SAID!D:D,D1332,MOVI_SAID!L:L,L1332))</f>
        <v/>
      </c>
      <c r="J1332" s="153" t="str">
        <f>IF(D1332="","",VLOOKUP(D1332,CADA_PROD!D:G,4,0)*H1332)</f>
        <v/>
      </c>
      <c r="K1332" s="14"/>
      <c r="L1332" s="14"/>
      <c r="M1332" s="21"/>
      <c r="N1332" s="21"/>
      <c r="O1332" s="21"/>
      <c r="P1332" s="21"/>
    </row>
    <row r="1333" spans="1:16" s="16" customFormat="1" ht="30" customHeight="1">
      <c r="A1333" s="21"/>
      <c r="B1333" s="21"/>
      <c r="C1333" s="170"/>
      <c r="D1333" s="168"/>
      <c r="E1333" s="154" t="str">
        <f>IFERROR(VLOOKUP(D1333,CADA_PROD!D:H,5,0),"")</f>
        <v/>
      </c>
      <c r="F1333" s="169"/>
      <c r="G1333" s="170"/>
      <c r="H1333" s="171"/>
      <c r="I1333" s="172" t="str">
        <f>IF(D1333="","",SUMIFS(MOVI_ENTR!I:I,MOVI_ENTR!D:D,D1333,MOVI_ENTR!O:O,L1333)-SUMIFS(MOVI_SAID!H:H,MOVI_SAID!D:D,D1333,MOVI_SAID!L:L,L1333))</f>
        <v/>
      </c>
      <c r="J1333" s="153" t="str">
        <f>IF(D1333="","",VLOOKUP(D1333,CADA_PROD!D:G,4,0)*H1333)</f>
        <v/>
      </c>
      <c r="K1333" s="14"/>
      <c r="L1333" s="14"/>
      <c r="M1333" s="21"/>
      <c r="N1333" s="21"/>
      <c r="O1333" s="21"/>
      <c r="P1333" s="21"/>
    </row>
    <row r="1334" spans="1:16" s="16" customFormat="1" ht="30" customHeight="1">
      <c r="A1334" s="21"/>
      <c r="B1334" s="21"/>
      <c r="C1334" s="170"/>
      <c r="D1334" s="168"/>
      <c r="E1334" s="154" t="str">
        <f>IFERROR(VLOOKUP(D1334,CADA_PROD!D:H,5,0),"")</f>
        <v/>
      </c>
      <c r="F1334" s="169"/>
      <c r="G1334" s="170"/>
      <c r="H1334" s="171"/>
      <c r="I1334" s="172" t="str">
        <f>IF(D1334="","",SUMIFS(MOVI_ENTR!I:I,MOVI_ENTR!D:D,D1334,MOVI_ENTR!O:O,L1334)-SUMIFS(MOVI_SAID!H:H,MOVI_SAID!D:D,D1334,MOVI_SAID!L:L,L1334))</f>
        <v/>
      </c>
      <c r="J1334" s="153" t="str">
        <f>IF(D1334="","",VLOOKUP(D1334,CADA_PROD!D:G,4,0)*H1334)</f>
        <v/>
      </c>
      <c r="K1334" s="14"/>
      <c r="L1334" s="14"/>
      <c r="M1334" s="21"/>
      <c r="N1334" s="21"/>
      <c r="O1334" s="21"/>
      <c r="P1334" s="21"/>
    </row>
    <row r="1335" spans="1:16" s="16" customFormat="1" ht="30" customHeight="1">
      <c r="A1335" s="21"/>
      <c r="B1335" s="21"/>
      <c r="C1335" s="170"/>
      <c r="D1335" s="168"/>
      <c r="E1335" s="154" t="str">
        <f>IFERROR(VLOOKUP(D1335,CADA_PROD!D:H,5,0),"")</f>
        <v/>
      </c>
      <c r="F1335" s="169"/>
      <c r="G1335" s="170"/>
      <c r="H1335" s="171"/>
      <c r="I1335" s="172" t="str">
        <f>IF(D1335="","",SUMIFS(MOVI_ENTR!I:I,MOVI_ENTR!D:D,D1335,MOVI_ENTR!O:O,L1335)-SUMIFS(MOVI_SAID!H:H,MOVI_SAID!D:D,D1335,MOVI_SAID!L:L,L1335))</f>
        <v/>
      </c>
      <c r="J1335" s="153" t="str">
        <f>IF(D1335="","",VLOOKUP(D1335,CADA_PROD!D:G,4,0)*H1335)</f>
        <v/>
      </c>
      <c r="K1335" s="14"/>
      <c r="L1335" s="14"/>
      <c r="M1335" s="21"/>
      <c r="N1335" s="21"/>
      <c r="O1335" s="21"/>
      <c r="P1335" s="21"/>
    </row>
    <row r="1336" spans="1:16" s="16" customFormat="1" ht="30" customHeight="1">
      <c r="A1336" s="21"/>
      <c r="B1336" s="21"/>
      <c r="C1336" s="170"/>
      <c r="D1336" s="168"/>
      <c r="E1336" s="154" t="str">
        <f>IFERROR(VLOOKUP(D1336,CADA_PROD!D:H,5,0),"")</f>
        <v/>
      </c>
      <c r="F1336" s="169"/>
      <c r="G1336" s="170"/>
      <c r="H1336" s="171"/>
      <c r="I1336" s="172" t="str">
        <f>IF(D1336="","",SUMIFS(MOVI_ENTR!I:I,MOVI_ENTR!D:D,D1336,MOVI_ENTR!O:O,L1336)-SUMIFS(MOVI_SAID!H:H,MOVI_SAID!D:D,D1336,MOVI_SAID!L:L,L1336))</f>
        <v/>
      </c>
      <c r="J1336" s="153" t="str">
        <f>IF(D1336="","",VLOOKUP(D1336,CADA_PROD!D:G,4,0)*H1336)</f>
        <v/>
      </c>
      <c r="K1336" s="14"/>
      <c r="L1336" s="14"/>
      <c r="M1336" s="21"/>
      <c r="N1336" s="21"/>
      <c r="O1336" s="21"/>
      <c r="P1336" s="21"/>
    </row>
    <row r="1337" spans="1:16" s="16" customFormat="1" ht="30" customHeight="1">
      <c r="A1337" s="21"/>
      <c r="B1337" s="21"/>
      <c r="C1337" s="170"/>
      <c r="D1337" s="168"/>
      <c r="E1337" s="154" t="str">
        <f>IFERROR(VLOOKUP(D1337,CADA_PROD!D:H,5,0),"")</f>
        <v/>
      </c>
      <c r="F1337" s="169"/>
      <c r="G1337" s="170"/>
      <c r="H1337" s="171"/>
      <c r="I1337" s="172" t="str">
        <f>IF(D1337="","",SUMIFS(MOVI_ENTR!I:I,MOVI_ENTR!D:D,D1337,MOVI_ENTR!O:O,L1337)-SUMIFS(MOVI_SAID!H:H,MOVI_SAID!D:D,D1337,MOVI_SAID!L:L,L1337))</f>
        <v/>
      </c>
      <c r="J1337" s="153" t="str">
        <f>IF(D1337="","",VLOOKUP(D1337,CADA_PROD!D:G,4,0)*H1337)</f>
        <v/>
      </c>
      <c r="K1337" s="14"/>
      <c r="L1337" s="14"/>
      <c r="M1337" s="21"/>
      <c r="N1337" s="21"/>
      <c r="O1337" s="21"/>
      <c r="P1337" s="21"/>
    </row>
    <row r="1338" spans="1:16" s="16" customFormat="1" ht="30" customHeight="1">
      <c r="A1338" s="21"/>
      <c r="B1338" s="21"/>
      <c r="C1338" s="170"/>
      <c r="D1338" s="168"/>
      <c r="E1338" s="154" t="str">
        <f>IFERROR(VLOOKUP(D1338,CADA_PROD!D:H,5,0),"")</f>
        <v/>
      </c>
      <c r="F1338" s="169"/>
      <c r="G1338" s="170"/>
      <c r="H1338" s="171"/>
      <c r="I1338" s="172" t="str">
        <f>IF(D1338="","",SUMIFS(MOVI_ENTR!I:I,MOVI_ENTR!D:D,D1338,MOVI_ENTR!O:O,L1338)-SUMIFS(MOVI_SAID!H:H,MOVI_SAID!D:D,D1338,MOVI_SAID!L:L,L1338))</f>
        <v/>
      </c>
      <c r="J1338" s="153" t="str">
        <f>IF(D1338="","",VLOOKUP(D1338,CADA_PROD!D:G,4,0)*H1338)</f>
        <v/>
      </c>
      <c r="K1338" s="14"/>
      <c r="L1338" s="14"/>
      <c r="M1338" s="21"/>
      <c r="N1338" s="21"/>
      <c r="O1338" s="21"/>
      <c r="P1338" s="21"/>
    </row>
    <row r="1339" spans="1:16" s="16" customFormat="1" ht="30" customHeight="1">
      <c r="A1339" s="21"/>
      <c r="B1339" s="21"/>
      <c r="C1339" s="170"/>
      <c r="D1339" s="168"/>
      <c r="E1339" s="154" t="str">
        <f>IFERROR(VLOOKUP(D1339,CADA_PROD!D:H,5,0),"")</f>
        <v/>
      </c>
      <c r="F1339" s="169"/>
      <c r="G1339" s="170"/>
      <c r="H1339" s="171"/>
      <c r="I1339" s="172" t="str">
        <f>IF(D1339="","",SUMIFS(MOVI_ENTR!I:I,MOVI_ENTR!D:D,D1339,MOVI_ENTR!O:O,L1339)-SUMIFS(MOVI_SAID!H:H,MOVI_SAID!D:D,D1339,MOVI_SAID!L:L,L1339))</f>
        <v/>
      </c>
      <c r="J1339" s="153" t="str">
        <f>IF(D1339="","",VLOOKUP(D1339,CADA_PROD!D:G,4,0)*H1339)</f>
        <v/>
      </c>
      <c r="K1339" s="14"/>
      <c r="L1339" s="14"/>
      <c r="M1339" s="21"/>
      <c r="N1339" s="21"/>
      <c r="O1339" s="21"/>
      <c r="P1339" s="21"/>
    </row>
    <row r="1340" spans="1:16" s="16" customFormat="1" ht="30" customHeight="1">
      <c r="A1340" s="21"/>
      <c r="B1340" s="21"/>
      <c r="C1340" s="170"/>
      <c r="D1340" s="168"/>
      <c r="E1340" s="154" t="str">
        <f>IFERROR(VLOOKUP(D1340,CADA_PROD!D:H,5,0),"")</f>
        <v/>
      </c>
      <c r="F1340" s="169"/>
      <c r="G1340" s="170"/>
      <c r="H1340" s="171"/>
      <c r="I1340" s="172" t="str">
        <f>IF(D1340="","",SUMIFS(MOVI_ENTR!I:I,MOVI_ENTR!D:D,D1340,MOVI_ENTR!O:O,L1340)-SUMIFS(MOVI_SAID!H:H,MOVI_SAID!D:D,D1340,MOVI_SAID!L:L,L1340))</f>
        <v/>
      </c>
      <c r="J1340" s="153" t="str">
        <f>IF(D1340="","",VLOOKUP(D1340,CADA_PROD!D:G,4,0)*H1340)</f>
        <v/>
      </c>
      <c r="K1340" s="14"/>
      <c r="L1340" s="14"/>
      <c r="M1340" s="21"/>
      <c r="N1340" s="21"/>
      <c r="O1340" s="21"/>
      <c r="P1340" s="21"/>
    </row>
    <row r="1341" spans="1:16" s="16" customFormat="1" ht="30" customHeight="1">
      <c r="A1341" s="21"/>
      <c r="B1341" s="21"/>
      <c r="C1341" s="170"/>
      <c r="D1341" s="168"/>
      <c r="E1341" s="154" t="str">
        <f>IFERROR(VLOOKUP(D1341,CADA_PROD!D:H,5,0),"")</f>
        <v/>
      </c>
      <c r="F1341" s="169"/>
      <c r="G1341" s="170"/>
      <c r="H1341" s="171"/>
      <c r="I1341" s="172" t="str">
        <f>IF(D1341="","",SUMIFS(MOVI_ENTR!I:I,MOVI_ENTR!D:D,D1341,MOVI_ENTR!O:O,L1341)-SUMIFS(MOVI_SAID!H:H,MOVI_SAID!D:D,D1341,MOVI_SAID!L:L,L1341))</f>
        <v/>
      </c>
      <c r="J1341" s="153" t="str">
        <f>IF(D1341="","",VLOOKUP(D1341,CADA_PROD!D:G,4,0)*H1341)</f>
        <v/>
      </c>
      <c r="K1341" s="14"/>
      <c r="L1341" s="14"/>
      <c r="M1341" s="21"/>
      <c r="N1341" s="21"/>
      <c r="O1341" s="21"/>
      <c r="P1341" s="21"/>
    </row>
    <row r="1342" spans="1:16" s="16" customFormat="1" ht="30" customHeight="1">
      <c r="A1342" s="21"/>
      <c r="B1342" s="21"/>
      <c r="C1342" s="170"/>
      <c r="D1342" s="168"/>
      <c r="E1342" s="154" t="str">
        <f>IFERROR(VLOOKUP(D1342,CADA_PROD!D:H,5,0),"")</f>
        <v/>
      </c>
      <c r="F1342" s="169"/>
      <c r="G1342" s="170"/>
      <c r="H1342" s="171"/>
      <c r="I1342" s="172" t="str">
        <f>IF(D1342="","",SUMIFS(MOVI_ENTR!I:I,MOVI_ENTR!D:D,D1342,MOVI_ENTR!O:O,L1342)-SUMIFS(MOVI_SAID!H:H,MOVI_SAID!D:D,D1342,MOVI_SAID!L:L,L1342))</f>
        <v/>
      </c>
      <c r="J1342" s="153" t="str">
        <f>IF(D1342="","",VLOOKUP(D1342,CADA_PROD!D:G,4,0)*H1342)</f>
        <v/>
      </c>
      <c r="K1342" s="14"/>
      <c r="L1342" s="14"/>
      <c r="M1342" s="21"/>
      <c r="N1342" s="21"/>
      <c r="O1342" s="21"/>
      <c r="P1342" s="21"/>
    </row>
    <row r="1343" spans="1:16" s="16" customFormat="1" ht="30" customHeight="1">
      <c r="A1343" s="21"/>
      <c r="B1343" s="21"/>
      <c r="C1343" s="170"/>
      <c r="D1343" s="168"/>
      <c r="E1343" s="154" t="str">
        <f>IFERROR(VLOOKUP(D1343,CADA_PROD!D:H,5,0),"")</f>
        <v/>
      </c>
      <c r="F1343" s="169"/>
      <c r="G1343" s="170"/>
      <c r="H1343" s="171"/>
      <c r="I1343" s="172" t="str">
        <f>IF(D1343="","",SUMIFS(MOVI_ENTR!I:I,MOVI_ENTR!D:D,D1343,MOVI_ENTR!O:O,L1343)-SUMIFS(MOVI_SAID!H:H,MOVI_SAID!D:D,D1343,MOVI_SAID!L:L,L1343))</f>
        <v/>
      </c>
      <c r="J1343" s="153" t="str">
        <f>IF(D1343="","",VLOOKUP(D1343,CADA_PROD!D:G,4,0)*H1343)</f>
        <v/>
      </c>
      <c r="K1343" s="14"/>
      <c r="L1343" s="14"/>
      <c r="M1343" s="21"/>
      <c r="N1343" s="21"/>
      <c r="O1343" s="21"/>
      <c r="P1343" s="21"/>
    </row>
    <row r="1344" spans="1:16" s="16" customFormat="1" ht="30" customHeight="1">
      <c r="A1344" s="21"/>
      <c r="B1344" s="21"/>
      <c r="C1344" s="170"/>
      <c r="D1344" s="168"/>
      <c r="E1344" s="154" t="str">
        <f>IFERROR(VLOOKUP(D1344,CADA_PROD!D:H,5,0),"")</f>
        <v/>
      </c>
      <c r="F1344" s="169"/>
      <c r="G1344" s="170"/>
      <c r="H1344" s="171"/>
      <c r="I1344" s="172" t="str">
        <f>IF(D1344="","",SUMIFS(MOVI_ENTR!I:I,MOVI_ENTR!D:D,D1344,MOVI_ENTR!O:O,L1344)-SUMIFS(MOVI_SAID!H:H,MOVI_SAID!D:D,D1344,MOVI_SAID!L:L,L1344))</f>
        <v/>
      </c>
      <c r="J1344" s="153" t="str">
        <f>IF(D1344="","",VLOOKUP(D1344,CADA_PROD!D:G,4,0)*H1344)</f>
        <v/>
      </c>
      <c r="K1344" s="14"/>
      <c r="L1344" s="14"/>
      <c r="M1344" s="21"/>
      <c r="N1344" s="21"/>
      <c r="O1344" s="21"/>
      <c r="P1344" s="21"/>
    </row>
    <row r="1345" spans="1:16" s="16" customFormat="1" ht="30" customHeight="1">
      <c r="A1345" s="21"/>
      <c r="B1345" s="21"/>
      <c r="C1345" s="170"/>
      <c r="D1345" s="168"/>
      <c r="E1345" s="154" t="str">
        <f>IFERROR(VLOOKUP(D1345,CADA_PROD!D:H,5,0),"")</f>
        <v/>
      </c>
      <c r="F1345" s="169"/>
      <c r="G1345" s="170"/>
      <c r="H1345" s="171"/>
      <c r="I1345" s="172" t="str">
        <f>IF(D1345="","",SUMIFS(MOVI_ENTR!I:I,MOVI_ENTR!D:D,D1345,MOVI_ENTR!O:O,L1345)-SUMIFS(MOVI_SAID!H:H,MOVI_SAID!D:D,D1345,MOVI_SAID!L:L,L1345))</f>
        <v/>
      </c>
      <c r="J1345" s="153" t="str">
        <f>IF(D1345="","",VLOOKUP(D1345,CADA_PROD!D:G,4,0)*H1345)</f>
        <v/>
      </c>
      <c r="K1345" s="14"/>
      <c r="L1345" s="14"/>
      <c r="M1345" s="21"/>
      <c r="N1345" s="21"/>
      <c r="O1345" s="21"/>
      <c r="P1345" s="21"/>
    </row>
    <row r="1346" spans="1:16" s="16" customFormat="1" ht="30" customHeight="1">
      <c r="A1346" s="21"/>
      <c r="B1346" s="21"/>
      <c r="C1346" s="170"/>
      <c r="D1346" s="168"/>
      <c r="E1346" s="154" t="str">
        <f>IFERROR(VLOOKUP(D1346,CADA_PROD!D:H,5,0),"")</f>
        <v/>
      </c>
      <c r="F1346" s="169"/>
      <c r="G1346" s="170"/>
      <c r="H1346" s="171"/>
      <c r="I1346" s="172" t="str">
        <f>IF(D1346="","",SUMIFS(MOVI_ENTR!I:I,MOVI_ENTR!D:D,D1346,MOVI_ENTR!O:O,L1346)-SUMIFS(MOVI_SAID!H:H,MOVI_SAID!D:D,D1346,MOVI_SAID!L:L,L1346))</f>
        <v/>
      </c>
      <c r="J1346" s="153" t="str">
        <f>IF(D1346="","",VLOOKUP(D1346,CADA_PROD!D:G,4,0)*H1346)</f>
        <v/>
      </c>
      <c r="K1346" s="14"/>
      <c r="L1346" s="14"/>
      <c r="M1346" s="21"/>
      <c r="N1346" s="21"/>
      <c r="O1346" s="21"/>
      <c r="P1346" s="21"/>
    </row>
    <row r="1347" spans="1:16" s="16" customFormat="1" ht="30" customHeight="1">
      <c r="A1347" s="21"/>
      <c r="B1347" s="21"/>
      <c r="C1347" s="170"/>
      <c r="D1347" s="168"/>
      <c r="E1347" s="154" t="str">
        <f>IFERROR(VLOOKUP(D1347,CADA_PROD!D:H,5,0),"")</f>
        <v/>
      </c>
      <c r="F1347" s="169"/>
      <c r="G1347" s="170"/>
      <c r="H1347" s="171"/>
      <c r="I1347" s="172" t="str">
        <f>IF(D1347="","",SUMIFS(MOVI_ENTR!I:I,MOVI_ENTR!D:D,D1347,MOVI_ENTR!O:O,L1347)-SUMIFS(MOVI_SAID!H:H,MOVI_SAID!D:D,D1347,MOVI_SAID!L:L,L1347))</f>
        <v/>
      </c>
      <c r="J1347" s="153" t="str">
        <f>IF(D1347="","",VLOOKUP(D1347,CADA_PROD!D:G,4,0)*H1347)</f>
        <v/>
      </c>
      <c r="K1347" s="14"/>
      <c r="L1347" s="14"/>
      <c r="M1347" s="21"/>
      <c r="N1347" s="21"/>
      <c r="O1347" s="21"/>
      <c r="P1347" s="21"/>
    </row>
    <row r="1348" spans="1:16" s="16" customFormat="1" ht="30" customHeight="1">
      <c r="A1348" s="21"/>
      <c r="B1348" s="21"/>
      <c r="C1348" s="170"/>
      <c r="D1348" s="168"/>
      <c r="E1348" s="154" t="str">
        <f>IFERROR(VLOOKUP(D1348,CADA_PROD!D:H,5,0),"")</f>
        <v/>
      </c>
      <c r="F1348" s="169"/>
      <c r="G1348" s="170"/>
      <c r="H1348" s="171"/>
      <c r="I1348" s="172" t="str">
        <f>IF(D1348="","",SUMIFS(MOVI_ENTR!I:I,MOVI_ENTR!D:D,D1348,MOVI_ENTR!O:O,L1348)-SUMIFS(MOVI_SAID!H:H,MOVI_SAID!D:D,D1348,MOVI_SAID!L:L,L1348))</f>
        <v/>
      </c>
      <c r="J1348" s="153" t="str">
        <f>IF(D1348="","",VLOOKUP(D1348,CADA_PROD!D:G,4,0)*H1348)</f>
        <v/>
      </c>
      <c r="K1348" s="14"/>
      <c r="L1348" s="14"/>
      <c r="M1348" s="21"/>
      <c r="N1348" s="21"/>
      <c r="O1348" s="21"/>
      <c r="P1348" s="21"/>
    </row>
    <row r="1349" spans="1:16" s="16" customFormat="1" ht="30" customHeight="1">
      <c r="A1349" s="21"/>
      <c r="B1349" s="21"/>
      <c r="C1349" s="170"/>
      <c r="D1349" s="168"/>
      <c r="E1349" s="154" t="str">
        <f>IFERROR(VLOOKUP(D1349,CADA_PROD!D:H,5,0),"")</f>
        <v/>
      </c>
      <c r="F1349" s="169"/>
      <c r="G1349" s="170"/>
      <c r="H1349" s="171"/>
      <c r="I1349" s="172" t="str">
        <f>IF(D1349="","",SUMIFS(MOVI_ENTR!I:I,MOVI_ENTR!D:D,D1349,MOVI_ENTR!O:O,L1349)-SUMIFS(MOVI_SAID!H:H,MOVI_SAID!D:D,D1349,MOVI_SAID!L:L,L1349))</f>
        <v/>
      </c>
      <c r="J1349" s="153" t="str">
        <f>IF(D1349="","",VLOOKUP(D1349,CADA_PROD!D:G,4,0)*H1349)</f>
        <v/>
      </c>
      <c r="K1349" s="14"/>
      <c r="L1349" s="14"/>
      <c r="M1349" s="21"/>
      <c r="N1349" s="21"/>
      <c r="O1349" s="21"/>
      <c r="P1349" s="21"/>
    </row>
    <row r="1350" spans="1:16" s="16" customFormat="1" ht="30" customHeight="1">
      <c r="A1350" s="21"/>
      <c r="B1350" s="21"/>
      <c r="C1350" s="170"/>
      <c r="D1350" s="168"/>
      <c r="E1350" s="154" t="str">
        <f>IFERROR(VLOOKUP(D1350,CADA_PROD!D:H,5,0),"")</f>
        <v/>
      </c>
      <c r="F1350" s="169"/>
      <c r="G1350" s="170"/>
      <c r="H1350" s="171"/>
      <c r="I1350" s="172" t="str">
        <f>IF(D1350="","",SUMIFS(MOVI_ENTR!I:I,MOVI_ENTR!D:D,D1350,MOVI_ENTR!O:O,L1350)-SUMIFS(MOVI_SAID!H:H,MOVI_SAID!D:D,D1350,MOVI_SAID!L:L,L1350))</f>
        <v/>
      </c>
      <c r="J1350" s="153" t="str">
        <f>IF(D1350="","",VLOOKUP(D1350,CADA_PROD!D:G,4,0)*H1350)</f>
        <v/>
      </c>
      <c r="K1350" s="14"/>
      <c r="L1350" s="14"/>
      <c r="M1350" s="21"/>
      <c r="N1350" s="21"/>
      <c r="O1350" s="21"/>
      <c r="P1350" s="21"/>
    </row>
    <row r="1351" spans="1:16" s="16" customFormat="1" ht="30" customHeight="1">
      <c r="A1351" s="21"/>
      <c r="B1351" s="21"/>
      <c r="C1351" s="170"/>
      <c r="D1351" s="168"/>
      <c r="E1351" s="154" t="str">
        <f>IFERROR(VLOOKUP(D1351,CADA_PROD!D:H,5,0),"")</f>
        <v/>
      </c>
      <c r="F1351" s="169"/>
      <c r="G1351" s="170"/>
      <c r="H1351" s="171"/>
      <c r="I1351" s="172" t="str">
        <f>IF(D1351="","",SUMIFS(MOVI_ENTR!I:I,MOVI_ENTR!D:D,D1351,MOVI_ENTR!O:O,L1351)-SUMIFS(MOVI_SAID!H:H,MOVI_SAID!D:D,D1351,MOVI_SAID!L:L,L1351))</f>
        <v/>
      </c>
      <c r="J1351" s="153" t="str">
        <f>IF(D1351="","",VLOOKUP(D1351,CADA_PROD!D:G,4,0)*H1351)</f>
        <v/>
      </c>
      <c r="K1351" s="14"/>
      <c r="L1351" s="14"/>
      <c r="M1351" s="21"/>
      <c r="N1351" s="21"/>
      <c r="O1351" s="21"/>
      <c r="P1351" s="21"/>
    </row>
    <row r="1352" spans="1:16" s="16" customFormat="1" ht="30" customHeight="1">
      <c r="A1352" s="21"/>
      <c r="B1352" s="21"/>
      <c r="C1352" s="170"/>
      <c r="D1352" s="168"/>
      <c r="E1352" s="154" t="str">
        <f>IFERROR(VLOOKUP(D1352,CADA_PROD!D:H,5,0),"")</f>
        <v/>
      </c>
      <c r="F1352" s="169"/>
      <c r="G1352" s="170"/>
      <c r="H1352" s="171"/>
      <c r="I1352" s="172" t="str">
        <f>IF(D1352="","",SUMIFS(MOVI_ENTR!I:I,MOVI_ENTR!D:D,D1352,MOVI_ENTR!O:O,L1352)-SUMIFS(MOVI_SAID!H:H,MOVI_SAID!D:D,D1352,MOVI_SAID!L:L,L1352))</f>
        <v/>
      </c>
      <c r="J1352" s="153" t="str">
        <f>IF(D1352="","",VLOOKUP(D1352,CADA_PROD!D:G,4,0)*H1352)</f>
        <v/>
      </c>
      <c r="K1352" s="14"/>
      <c r="L1352" s="14"/>
      <c r="M1352" s="21"/>
      <c r="N1352" s="21"/>
      <c r="O1352" s="21"/>
      <c r="P1352" s="21"/>
    </row>
    <row r="1353" spans="1:16" s="16" customFormat="1" ht="30" customHeight="1">
      <c r="A1353" s="21"/>
      <c r="B1353" s="21"/>
      <c r="C1353" s="170"/>
      <c r="D1353" s="168"/>
      <c r="E1353" s="154" t="str">
        <f>IFERROR(VLOOKUP(D1353,CADA_PROD!D:H,5,0),"")</f>
        <v/>
      </c>
      <c r="F1353" s="169"/>
      <c r="G1353" s="170"/>
      <c r="H1353" s="171"/>
      <c r="I1353" s="172" t="str">
        <f>IF(D1353="","",SUMIFS(MOVI_ENTR!I:I,MOVI_ENTR!D:D,D1353,MOVI_ENTR!O:O,L1353)-SUMIFS(MOVI_SAID!H:H,MOVI_SAID!D:D,D1353,MOVI_SAID!L:L,L1353))</f>
        <v/>
      </c>
      <c r="J1353" s="153" t="str">
        <f>IF(D1353="","",VLOOKUP(D1353,CADA_PROD!D:G,4,0)*H1353)</f>
        <v/>
      </c>
      <c r="K1353" s="14"/>
      <c r="L1353" s="14"/>
      <c r="M1353" s="21"/>
      <c r="N1353" s="21"/>
      <c r="O1353" s="21"/>
      <c r="P1353" s="21"/>
    </row>
    <row r="1354" spans="1:16" s="16" customFormat="1" ht="30" customHeight="1">
      <c r="A1354" s="21"/>
      <c r="B1354" s="21"/>
      <c r="C1354" s="170"/>
      <c r="D1354" s="168"/>
      <c r="E1354" s="154" t="str">
        <f>IFERROR(VLOOKUP(D1354,CADA_PROD!D:H,5,0),"")</f>
        <v/>
      </c>
      <c r="F1354" s="169"/>
      <c r="G1354" s="170"/>
      <c r="H1354" s="171"/>
      <c r="I1354" s="172" t="str">
        <f>IF(D1354="","",SUMIFS(MOVI_ENTR!I:I,MOVI_ENTR!D:D,D1354,MOVI_ENTR!O:O,L1354)-SUMIFS(MOVI_SAID!H:H,MOVI_SAID!D:D,D1354,MOVI_SAID!L:L,L1354))</f>
        <v/>
      </c>
      <c r="J1354" s="153" t="str">
        <f>IF(D1354="","",VLOOKUP(D1354,CADA_PROD!D:G,4,0)*H1354)</f>
        <v/>
      </c>
      <c r="K1354" s="14"/>
      <c r="L1354" s="14"/>
      <c r="M1354" s="21"/>
      <c r="N1354" s="21"/>
      <c r="O1354" s="21"/>
      <c r="P1354" s="21"/>
    </row>
    <row r="1355" spans="1:16" s="16" customFormat="1" ht="30" customHeight="1">
      <c r="A1355" s="21"/>
      <c r="B1355" s="21"/>
      <c r="C1355" s="170"/>
      <c r="D1355" s="168"/>
      <c r="E1355" s="154" t="str">
        <f>IFERROR(VLOOKUP(D1355,CADA_PROD!D:H,5,0),"")</f>
        <v/>
      </c>
      <c r="F1355" s="169"/>
      <c r="G1355" s="170"/>
      <c r="H1355" s="171"/>
      <c r="I1355" s="172" t="str">
        <f>IF(D1355="","",SUMIFS(MOVI_ENTR!I:I,MOVI_ENTR!D:D,D1355,MOVI_ENTR!O:O,L1355)-SUMIFS(MOVI_SAID!H:H,MOVI_SAID!D:D,D1355,MOVI_SAID!L:L,L1355))</f>
        <v/>
      </c>
      <c r="J1355" s="153" t="str">
        <f>IF(D1355="","",VLOOKUP(D1355,CADA_PROD!D:G,4,0)*H1355)</f>
        <v/>
      </c>
      <c r="K1355" s="14"/>
      <c r="L1355" s="14"/>
      <c r="M1355" s="21"/>
      <c r="N1355" s="21"/>
      <c r="O1355" s="21"/>
      <c r="P1355" s="21"/>
    </row>
    <row r="1356" spans="1:16" s="16" customFormat="1" ht="30" customHeight="1">
      <c r="A1356" s="21"/>
      <c r="B1356" s="21"/>
      <c r="C1356" s="170"/>
      <c r="D1356" s="168"/>
      <c r="E1356" s="154" t="str">
        <f>IFERROR(VLOOKUP(D1356,CADA_PROD!D:H,5,0),"")</f>
        <v/>
      </c>
      <c r="F1356" s="169"/>
      <c r="G1356" s="170"/>
      <c r="H1356" s="171"/>
      <c r="I1356" s="172" t="str">
        <f>IF(D1356="","",SUMIFS(MOVI_ENTR!I:I,MOVI_ENTR!D:D,D1356,MOVI_ENTR!O:O,L1356)-SUMIFS(MOVI_SAID!H:H,MOVI_SAID!D:D,D1356,MOVI_SAID!L:L,L1356))</f>
        <v/>
      </c>
      <c r="J1356" s="153" t="str">
        <f>IF(D1356="","",VLOOKUP(D1356,CADA_PROD!D:G,4,0)*H1356)</f>
        <v/>
      </c>
      <c r="K1356" s="14"/>
      <c r="L1356" s="14"/>
      <c r="M1356" s="21"/>
      <c r="N1356" s="21"/>
      <c r="O1356" s="21"/>
      <c r="P1356" s="21"/>
    </row>
    <row r="1357" spans="1:16" s="16" customFormat="1" ht="30" customHeight="1">
      <c r="A1357" s="21"/>
      <c r="B1357" s="21"/>
      <c r="C1357" s="170"/>
      <c r="D1357" s="168"/>
      <c r="E1357" s="154" t="str">
        <f>IFERROR(VLOOKUP(D1357,CADA_PROD!D:H,5,0),"")</f>
        <v/>
      </c>
      <c r="F1357" s="169"/>
      <c r="G1357" s="170"/>
      <c r="H1357" s="171"/>
      <c r="I1357" s="172" t="str">
        <f>IF(D1357="","",SUMIFS(MOVI_ENTR!I:I,MOVI_ENTR!D:D,D1357,MOVI_ENTR!O:O,L1357)-SUMIFS(MOVI_SAID!H:H,MOVI_SAID!D:D,D1357,MOVI_SAID!L:L,L1357))</f>
        <v/>
      </c>
      <c r="J1357" s="153" t="str">
        <f>IF(D1357="","",VLOOKUP(D1357,CADA_PROD!D:G,4,0)*H1357)</f>
        <v/>
      </c>
      <c r="K1357" s="14"/>
      <c r="L1357" s="14"/>
      <c r="M1357" s="21"/>
      <c r="N1357" s="21"/>
      <c r="O1357" s="21"/>
      <c r="P1357" s="21"/>
    </row>
    <row r="1358" spans="1:16" s="16" customFormat="1" ht="30" customHeight="1">
      <c r="A1358" s="21"/>
      <c r="B1358" s="21"/>
      <c r="C1358" s="170"/>
      <c r="D1358" s="168"/>
      <c r="E1358" s="154" t="str">
        <f>IFERROR(VLOOKUP(D1358,CADA_PROD!D:H,5,0),"")</f>
        <v/>
      </c>
      <c r="F1358" s="169"/>
      <c r="G1358" s="170"/>
      <c r="H1358" s="171"/>
      <c r="I1358" s="172" t="str">
        <f>IF(D1358="","",SUMIFS(MOVI_ENTR!I:I,MOVI_ENTR!D:D,D1358,MOVI_ENTR!O:O,L1358)-SUMIFS(MOVI_SAID!H:H,MOVI_SAID!D:D,D1358,MOVI_SAID!L:L,L1358))</f>
        <v/>
      </c>
      <c r="J1358" s="153" t="str">
        <f>IF(D1358="","",VLOOKUP(D1358,CADA_PROD!D:G,4,0)*H1358)</f>
        <v/>
      </c>
      <c r="K1358" s="14"/>
      <c r="L1358" s="14"/>
      <c r="M1358" s="21"/>
      <c r="N1358" s="21"/>
      <c r="O1358" s="21"/>
      <c r="P1358" s="21"/>
    </row>
    <row r="1359" spans="1:16" s="16" customFormat="1" ht="30" customHeight="1">
      <c r="A1359" s="21"/>
      <c r="B1359" s="21"/>
      <c r="C1359" s="170"/>
      <c r="D1359" s="168"/>
      <c r="E1359" s="154" t="str">
        <f>IFERROR(VLOOKUP(D1359,CADA_PROD!D:H,5,0),"")</f>
        <v/>
      </c>
      <c r="F1359" s="169"/>
      <c r="G1359" s="170"/>
      <c r="H1359" s="171"/>
      <c r="I1359" s="172" t="str">
        <f>IF(D1359="","",SUMIFS(MOVI_ENTR!I:I,MOVI_ENTR!D:D,D1359,MOVI_ENTR!O:O,L1359)-SUMIFS(MOVI_SAID!H:H,MOVI_SAID!D:D,D1359,MOVI_SAID!L:L,L1359))</f>
        <v/>
      </c>
      <c r="J1359" s="153" t="str">
        <f>IF(D1359="","",VLOOKUP(D1359,CADA_PROD!D:G,4,0)*H1359)</f>
        <v/>
      </c>
      <c r="K1359" s="14"/>
      <c r="L1359" s="14"/>
      <c r="M1359" s="21"/>
      <c r="N1359" s="21"/>
      <c r="O1359" s="21"/>
      <c r="P1359" s="21"/>
    </row>
    <row r="1360" spans="1:16" s="16" customFormat="1" ht="30" customHeight="1">
      <c r="A1360" s="21"/>
      <c r="B1360" s="21"/>
      <c r="C1360" s="170"/>
      <c r="D1360" s="168"/>
      <c r="E1360" s="154" t="str">
        <f>IFERROR(VLOOKUP(D1360,CADA_PROD!D:H,5,0),"")</f>
        <v/>
      </c>
      <c r="F1360" s="169"/>
      <c r="G1360" s="170"/>
      <c r="H1360" s="171"/>
      <c r="I1360" s="172" t="str">
        <f>IF(D1360="","",SUMIFS(MOVI_ENTR!I:I,MOVI_ENTR!D:D,D1360,MOVI_ENTR!O:O,L1360)-SUMIFS(MOVI_SAID!H:H,MOVI_SAID!D:D,D1360,MOVI_SAID!L:L,L1360))</f>
        <v/>
      </c>
      <c r="J1360" s="153" t="str">
        <f>IF(D1360="","",VLOOKUP(D1360,CADA_PROD!D:G,4,0)*H1360)</f>
        <v/>
      </c>
      <c r="K1360" s="14"/>
      <c r="L1360" s="14"/>
      <c r="M1360" s="21"/>
      <c r="N1360" s="21"/>
      <c r="O1360" s="21"/>
      <c r="P1360" s="21"/>
    </row>
    <row r="1361" spans="1:16" s="16" customFormat="1" ht="30" customHeight="1">
      <c r="A1361" s="21"/>
      <c r="B1361" s="21"/>
      <c r="C1361" s="170"/>
      <c r="D1361" s="168"/>
      <c r="E1361" s="154" t="str">
        <f>IFERROR(VLOOKUP(D1361,CADA_PROD!D:H,5,0),"")</f>
        <v/>
      </c>
      <c r="F1361" s="169"/>
      <c r="G1361" s="170"/>
      <c r="H1361" s="171"/>
      <c r="I1361" s="172" t="str">
        <f>IF(D1361="","",SUMIFS(MOVI_ENTR!I:I,MOVI_ENTR!D:D,D1361,MOVI_ENTR!O:O,L1361)-SUMIFS(MOVI_SAID!H:H,MOVI_SAID!D:D,D1361,MOVI_SAID!L:L,L1361))</f>
        <v/>
      </c>
      <c r="J1361" s="153" t="str">
        <f>IF(D1361="","",VLOOKUP(D1361,CADA_PROD!D:G,4,0)*H1361)</f>
        <v/>
      </c>
      <c r="K1361" s="14"/>
      <c r="L1361" s="14"/>
      <c r="M1361" s="21"/>
      <c r="N1361" s="21"/>
      <c r="O1361" s="21"/>
      <c r="P1361" s="21"/>
    </row>
    <row r="1362" spans="1:16" s="16" customFormat="1" ht="30" customHeight="1">
      <c r="A1362" s="21"/>
      <c r="B1362" s="21"/>
      <c r="C1362" s="170"/>
      <c r="D1362" s="168"/>
      <c r="E1362" s="154" t="str">
        <f>IFERROR(VLOOKUP(D1362,CADA_PROD!D:H,5,0),"")</f>
        <v/>
      </c>
      <c r="F1362" s="169"/>
      <c r="G1362" s="170"/>
      <c r="H1362" s="171"/>
      <c r="I1362" s="172" t="str">
        <f>IF(D1362="","",SUMIFS(MOVI_ENTR!I:I,MOVI_ENTR!D:D,D1362,MOVI_ENTR!O:O,L1362)-SUMIFS(MOVI_SAID!H:H,MOVI_SAID!D:D,D1362,MOVI_SAID!L:L,L1362))</f>
        <v/>
      </c>
      <c r="J1362" s="153" t="str">
        <f>IF(D1362="","",VLOOKUP(D1362,CADA_PROD!D:G,4,0)*H1362)</f>
        <v/>
      </c>
      <c r="K1362" s="14"/>
      <c r="L1362" s="14"/>
      <c r="M1362" s="21"/>
      <c r="N1362" s="21"/>
      <c r="O1362" s="21"/>
      <c r="P1362" s="21"/>
    </row>
    <row r="1363" spans="1:16" s="16" customFormat="1" ht="30" customHeight="1">
      <c r="A1363" s="21"/>
      <c r="B1363" s="21"/>
      <c r="C1363" s="170"/>
      <c r="D1363" s="168"/>
      <c r="E1363" s="154" t="str">
        <f>IFERROR(VLOOKUP(D1363,CADA_PROD!D:H,5,0),"")</f>
        <v/>
      </c>
      <c r="F1363" s="169"/>
      <c r="G1363" s="170"/>
      <c r="H1363" s="171"/>
      <c r="I1363" s="172" t="str">
        <f>IF(D1363="","",SUMIFS(MOVI_ENTR!I:I,MOVI_ENTR!D:D,D1363,MOVI_ENTR!O:O,L1363)-SUMIFS(MOVI_SAID!H:H,MOVI_SAID!D:D,D1363,MOVI_SAID!L:L,L1363))</f>
        <v/>
      </c>
      <c r="J1363" s="153" t="str">
        <f>IF(D1363="","",VLOOKUP(D1363,CADA_PROD!D:G,4,0)*H1363)</f>
        <v/>
      </c>
      <c r="K1363" s="14"/>
      <c r="L1363" s="14"/>
      <c r="M1363" s="21"/>
      <c r="N1363" s="21"/>
      <c r="O1363" s="21"/>
      <c r="P1363" s="21"/>
    </row>
    <row r="1364" spans="1:16" s="16" customFormat="1" ht="30" customHeight="1">
      <c r="A1364" s="21"/>
      <c r="B1364" s="21"/>
      <c r="C1364" s="170"/>
      <c r="D1364" s="168"/>
      <c r="E1364" s="154" t="str">
        <f>IFERROR(VLOOKUP(D1364,CADA_PROD!D:H,5,0),"")</f>
        <v/>
      </c>
      <c r="F1364" s="169"/>
      <c r="G1364" s="170"/>
      <c r="H1364" s="171"/>
      <c r="I1364" s="172" t="str">
        <f>IF(D1364="","",SUMIFS(MOVI_ENTR!I:I,MOVI_ENTR!D:D,D1364,MOVI_ENTR!O:O,L1364)-SUMIFS(MOVI_SAID!H:H,MOVI_SAID!D:D,D1364,MOVI_SAID!L:L,L1364))</f>
        <v/>
      </c>
      <c r="J1364" s="153" t="str">
        <f>IF(D1364="","",VLOOKUP(D1364,CADA_PROD!D:G,4,0)*H1364)</f>
        <v/>
      </c>
      <c r="K1364" s="14"/>
      <c r="L1364" s="14"/>
      <c r="M1364" s="21"/>
      <c r="N1364" s="21"/>
      <c r="O1364" s="21"/>
      <c r="P1364" s="21"/>
    </row>
    <row r="1365" spans="1:16" s="16" customFormat="1" ht="30" customHeight="1">
      <c r="A1365" s="21"/>
      <c r="B1365" s="21"/>
      <c r="C1365" s="170"/>
      <c r="D1365" s="168"/>
      <c r="E1365" s="154" t="str">
        <f>IFERROR(VLOOKUP(D1365,CADA_PROD!D:H,5,0),"")</f>
        <v/>
      </c>
      <c r="F1365" s="169"/>
      <c r="G1365" s="170"/>
      <c r="H1365" s="171"/>
      <c r="I1365" s="172" t="str">
        <f>IF(D1365="","",SUMIFS(MOVI_ENTR!I:I,MOVI_ENTR!D:D,D1365,MOVI_ENTR!O:O,L1365)-SUMIFS(MOVI_SAID!H:H,MOVI_SAID!D:D,D1365,MOVI_SAID!L:L,L1365))</f>
        <v/>
      </c>
      <c r="J1365" s="153" t="str">
        <f>IF(D1365="","",VLOOKUP(D1365,CADA_PROD!D:G,4,0)*H1365)</f>
        <v/>
      </c>
      <c r="K1365" s="14"/>
      <c r="L1365" s="14"/>
      <c r="M1365" s="21"/>
      <c r="N1365" s="21"/>
      <c r="O1365" s="21"/>
      <c r="P1365" s="21"/>
    </row>
    <row r="1366" spans="1:16" s="16" customFormat="1" ht="30" customHeight="1">
      <c r="A1366" s="21"/>
      <c r="B1366" s="21"/>
      <c r="C1366" s="170"/>
      <c r="D1366" s="168"/>
      <c r="E1366" s="154" t="str">
        <f>IFERROR(VLOOKUP(D1366,CADA_PROD!D:H,5,0),"")</f>
        <v/>
      </c>
      <c r="F1366" s="169"/>
      <c r="G1366" s="170"/>
      <c r="H1366" s="171"/>
      <c r="I1366" s="172" t="str">
        <f>IF(D1366="","",SUMIFS(MOVI_ENTR!I:I,MOVI_ENTR!D:D,D1366,MOVI_ENTR!O:O,L1366)-SUMIFS(MOVI_SAID!H:H,MOVI_SAID!D:D,D1366,MOVI_SAID!L:L,L1366))</f>
        <v/>
      </c>
      <c r="J1366" s="153" t="str">
        <f>IF(D1366="","",VLOOKUP(D1366,CADA_PROD!D:G,4,0)*H1366)</f>
        <v/>
      </c>
      <c r="K1366" s="14"/>
      <c r="L1366" s="14"/>
      <c r="M1366" s="21"/>
      <c r="N1366" s="21"/>
      <c r="O1366" s="21"/>
      <c r="P1366" s="21"/>
    </row>
    <row r="1367" spans="1:16" s="16" customFormat="1" ht="30" customHeight="1">
      <c r="A1367" s="21"/>
      <c r="B1367" s="21"/>
      <c r="C1367" s="170"/>
      <c r="D1367" s="168"/>
      <c r="E1367" s="154" t="str">
        <f>IFERROR(VLOOKUP(D1367,CADA_PROD!D:H,5,0),"")</f>
        <v/>
      </c>
      <c r="F1367" s="169"/>
      <c r="G1367" s="170"/>
      <c r="H1367" s="171"/>
      <c r="I1367" s="172" t="str">
        <f>IF(D1367="","",SUMIFS(MOVI_ENTR!I:I,MOVI_ENTR!D:D,D1367,MOVI_ENTR!O:O,L1367)-SUMIFS(MOVI_SAID!H:H,MOVI_SAID!D:D,D1367,MOVI_SAID!L:L,L1367))</f>
        <v/>
      </c>
      <c r="J1367" s="153" t="str">
        <f>IF(D1367="","",VLOOKUP(D1367,CADA_PROD!D:G,4,0)*H1367)</f>
        <v/>
      </c>
      <c r="K1367" s="14"/>
      <c r="L1367" s="14"/>
      <c r="M1367" s="21"/>
      <c r="N1367" s="21"/>
      <c r="O1367" s="21"/>
      <c r="P1367" s="21"/>
    </row>
    <row r="1368" spans="1:16" s="16" customFormat="1" ht="30" customHeight="1">
      <c r="A1368" s="21"/>
      <c r="B1368" s="21"/>
      <c r="C1368" s="170"/>
      <c r="D1368" s="168"/>
      <c r="E1368" s="154" t="str">
        <f>IFERROR(VLOOKUP(D1368,CADA_PROD!D:H,5,0),"")</f>
        <v/>
      </c>
      <c r="F1368" s="169"/>
      <c r="G1368" s="170"/>
      <c r="H1368" s="171"/>
      <c r="I1368" s="172" t="str">
        <f>IF(D1368="","",SUMIFS(MOVI_ENTR!I:I,MOVI_ENTR!D:D,D1368,MOVI_ENTR!O:O,L1368)-SUMIFS(MOVI_SAID!H:H,MOVI_SAID!D:D,D1368,MOVI_SAID!L:L,L1368))</f>
        <v/>
      </c>
      <c r="J1368" s="153" t="str">
        <f>IF(D1368="","",VLOOKUP(D1368,CADA_PROD!D:G,4,0)*H1368)</f>
        <v/>
      </c>
      <c r="K1368" s="14"/>
      <c r="L1368" s="14"/>
      <c r="M1368" s="21"/>
      <c r="N1368" s="21"/>
      <c r="O1368" s="21"/>
      <c r="P1368" s="21"/>
    </row>
    <row r="1369" spans="1:16" s="16" customFormat="1" ht="30" customHeight="1">
      <c r="A1369" s="21"/>
      <c r="B1369" s="21"/>
      <c r="C1369" s="170"/>
      <c r="D1369" s="168"/>
      <c r="E1369" s="154" t="str">
        <f>IFERROR(VLOOKUP(D1369,CADA_PROD!D:H,5,0),"")</f>
        <v/>
      </c>
      <c r="F1369" s="169"/>
      <c r="G1369" s="170"/>
      <c r="H1369" s="171"/>
      <c r="I1369" s="172" t="str">
        <f>IF(D1369="","",SUMIFS(MOVI_ENTR!I:I,MOVI_ENTR!D:D,D1369,MOVI_ENTR!O:O,L1369)-SUMIFS(MOVI_SAID!H:H,MOVI_SAID!D:D,D1369,MOVI_SAID!L:L,L1369))</f>
        <v/>
      </c>
      <c r="J1369" s="153" t="str">
        <f>IF(D1369="","",VLOOKUP(D1369,CADA_PROD!D:G,4,0)*H1369)</f>
        <v/>
      </c>
      <c r="K1369" s="14"/>
      <c r="L1369" s="14"/>
      <c r="M1369" s="21"/>
      <c r="N1369" s="21"/>
      <c r="O1369" s="21"/>
      <c r="P1369" s="21"/>
    </row>
    <row r="1370" spans="1:16" s="16" customFormat="1" ht="30" customHeight="1">
      <c r="A1370" s="21"/>
      <c r="B1370" s="21"/>
      <c r="C1370" s="170"/>
      <c r="D1370" s="168"/>
      <c r="E1370" s="154" t="str">
        <f>IFERROR(VLOOKUP(D1370,CADA_PROD!D:H,5,0),"")</f>
        <v/>
      </c>
      <c r="F1370" s="169"/>
      <c r="G1370" s="170"/>
      <c r="H1370" s="171"/>
      <c r="I1370" s="172" t="str">
        <f>IF(D1370="","",SUMIFS(MOVI_ENTR!I:I,MOVI_ENTR!D:D,D1370,MOVI_ENTR!O:O,L1370)-SUMIFS(MOVI_SAID!H:H,MOVI_SAID!D:D,D1370,MOVI_SAID!L:L,L1370))</f>
        <v/>
      </c>
      <c r="J1370" s="153" t="str">
        <f>IF(D1370="","",VLOOKUP(D1370,CADA_PROD!D:G,4,0)*H1370)</f>
        <v/>
      </c>
      <c r="K1370" s="14"/>
      <c r="L1370" s="14"/>
      <c r="M1370" s="21"/>
      <c r="N1370" s="21"/>
      <c r="O1370" s="21"/>
      <c r="P1370" s="21"/>
    </row>
    <row r="1371" spans="1:16" s="16" customFormat="1" ht="30" customHeight="1">
      <c r="A1371" s="21"/>
      <c r="B1371" s="21"/>
      <c r="C1371" s="170"/>
      <c r="D1371" s="168"/>
      <c r="E1371" s="154" t="str">
        <f>IFERROR(VLOOKUP(D1371,CADA_PROD!D:H,5,0),"")</f>
        <v/>
      </c>
      <c r="F1371" s="169"/>
      <c r="G1371" s="170"/>
      <c r="H1371" s="171"/>
      <c r="I1371" s="172" t="str">
        <f>IF(D1371="","",SUMIFS(MOVI_ENTR!I:I,MOVI_ENTR!D:D,D1371,MOVI_ENTR!O:O,L1371)-SUMIFS(MOVI_SAID!H:H,MOVI_SAID!D:D,D1371,MOVI_SAID!L:L,L1371))</f>
        <v/>
      </c>
      <c r="J1371" s="153" t="str">
        <f>IF(D1371="","",VLOOKUP(D1371,CADA_PROD!D:G,4,0)*H1371)</f>
        <v/>
      </c>
      <c r="K1371" s="14"/>
      <c r="L1371" s="14"/>
      <c r="M1371" s="21"/>
      <c r="N1371" s="21"/>
      <c r="O1371" s="21"/>
      <c r="P1371" s="21"/>
    </row>
    <row r="1372" spans="1:16" s="16" customFormat="1" ht="30" customHeight="1">
      <c r="A1372" s="21"/>
      <c r="B1372" s="21"/>
      <c r="C1372" s="170"/>
      <c r="D1372" s="168"/>
      <c r="E1372" s="154" t="str">
        <f>IFERROR(VLOOKUP(D1372,CADA_PROD!D:H,5,0),"")</f>
        <v/>
      </c>
      <c r="F1372" s="169"/>
      <c r="G1372" s="170"/>
      <c r="H1372" s="171"/>
      <c r="I1372" s="172" t="str">
        <f>IF(D1372="","",SUMIFS(MOVI_ENTR!I:I,MOVI_ENTR!D:D,D1372,MOVI_ENTR!O:O,L1372)-SUMIFS(MOVI_SAID!H:H,MOVI_SAID!D:D,D1372,MOVI_SAID!L:L,L1372))</f>
        <v/>
      </c>
      <c r="J1372" s="153" t="str">
        <f>IF(D1372="","",VLOOKUP(D1372,CADA_PROD!D:G,4,0)*H1372)</f>
        <v/>
      </c>
      <c r="K1372" s="14"/>
      <c r="L1372" s="14"/>
      <c r="M1372" s="21"/>
      <c r="N1372" s="21"/>
      <c r="O1372" s="21"/>
      <c r="P1372" s="21"/>
    </row>
    <row r="1373" spans="1:16" s="16" customFormat="1" ht="30" customHeight="1">
      <c r="A1373" s="21"/>
      <c r="B1373" s="21"/>
      <c r="C1373" s="170"/>
      <c r="D1373" s="168"/>
      <c r="E1373" s="154" t="str">
        <f>IFERROR(VLOOKUP(D1373,CADA_PROD!D:H,5,0),"")</f>
        <v/>
      </c>
      <c r="F1373" s="169"/>
      <c r="G1373" s="170"/>
      <c r="H1373" s="171"/>
      <c r="I1373" s="172" t="str">
        <f>IF(D1373="","",SUMIFS(MOVI_ENTR!I:I,MOVI_ENTR!D:D,D1373,MOVI_ENTR!O:O,L1373)-SUMIFS(MOVI_SAID!H:H,MOVI_SAID!D:D,D1373,MOVI_SAID!L:L,L1373))</f>
        <v/>
      </c>
      <c r="J1373" s="153" t="str">
        <f>IF(D1373="","",VLOOKUP(D1373,CADA_PROD!D:G,4,0)*H1373)</f>
        <v/>
      </c>
      <c r="K1373" s="14"/>
      <c r="L1373" s="14"/>
      <c r="M1373" s="21"/>
      <c r="N1373" s="21"/>
      <c r="O1373" s="21"/>
      <c r="P1373" s="21"/>
    </row>
    <row r="1374" spans="1:16" s="16" customFormat="1" ht="30" customHeight="1">
      <c r="A1374" s="21"/>
      <c r="B1374" s="21"/>
      <c r="C1374" s="170"/>
      <c r="D1374" s="168"/>
      <c r="E1374" s="154" t="str">
        <f>IFERROR(VLOOKUP(D1374,CADA_PROD!D:H,5,0),"")</f>
        <v/>
      </c>
      <c r="F1374" s="169"/>
      <c r="G1374" s="170"/>
      <c r="H1374" s="171"/>
      <c r="I1374" s="172" t="str">
        <f>IF(D1374="","",SUMIFS(MOVI_ENTR!I:I,MOVI_ENTR!D:D,D1374,MOVI_ENTR!O:O,L1374)-SUMIFS(MOVI_SAID!H:H,MOVI_SAID!D:D,D1374,MOVI_SAID!L:L,L1374))</f>
        <v/>
      </c>
      <c r="J1374" s="153" t="str">
        <f>IF(D1374="","",VLOOKUP(D1374,CADA_PROD!D:G,4,0)*H1374)</f>
        <v/>
      </c>
      <c r="K1374" s="14"/>
      <c r="L1374" s="14"/>
      <c r="M1374" s="21"/>
      <c r="N1374" s="21"/>
      <c r="O1374" s="21"/>
      <c r="P1374" s="21"/>
    </row>
    <row r="1375" spans="1:16" s="16" customFormat="1" ht="30" customHeight="1">
      <c r="A1375" s="21"/>
      <c r="B1375" s="21"/>
      <c r="C1375" s="170"/>
      <c r="D1375" s="168"/>
      <c r="E1375" s="154" t="str">
        <f>IFERROR(VLOOKUP(D1375,CADA_PROD!D:H,5,0),"")</f>
        <v/>
      </c>
      <c r="F1375" s="169"/>
      <c r="G1375" s="170"/>
      <c r="H1375" s="171"/>
      <c r="I1375" s="172" t="str">
        <f>IF(D1375="","",SUMIFS(MOVI_ENTR!I:I,MOVI_ENTR!D:D,D1375,MOVI_ENTR!O:O,L1375)-SUMIFS(MOVI_SAID!H:H,MOVI_SAID!D:D,D1375,MOVI_SAID!L:L,L1375))</f>
        <v/>
      </c>
      <c r="J1375" s="153" t="str">
        <f>IF(D1375="","",VLOOKUP(D1375,CADA_PROD!D:G,4,0)*H1375)</f>
        <v/>
      </c>
      <c r="K1375" s="14"/>
      <c r="L1375" s="14"/>
      <c r="M1375" s="21"/>
      <c r="N1375" s="21"/>
      <c r="O1375" s="21"/>
      <c r="P1375" s="21"/>
    </row>
    <row r="1376" spans="1:16" s="16" customFormat="1" ht="30" customHeight="1">
      <c r="A1376" s="21"/>
      <c r="B1376" s="21"/>
      <c r="C1376" s="170"/>
      <c r="D1376" s="168"/>
      <c r="E1376" s="154" t="str">
        <f>IFERROR(VLOOKUP(D1376,CADA_PROD!D:H,5,0),"")</f>
        <v/>
      </c>
      <c r="F1376" s="169"/>
      <c r="G1376" s="170"/>
      <c r="H1376" s="171"/>
      <c r="I1376" s="172" t="str">
        <f>IF(D1376="","",SUMIFS(MOVI_ENTR!I:I,MOVI_ENTR!D:D,D1376,MOVI_ENTR!O:O,L1376)-SUMIFS(MOVI_SAID!H:H,MOVI_SAID!D:D,D1376,MOVI_SAID!L:L,L1376))</f>
        <v/>
      </c>
      <c r="J1376" s="153" t="str">
        <f>IF(D1376="","",VLOOKUP(D1376,CADA_PROD!D:G,4,0)*H1376)</f>
        <v/>
      </c>
      <c r="K1376" s="14"/>
      <c r="L1376" s="14"/>
      <c r="M1376" s="21"/>
      <c r="N1376" s="21"/>
      <c r="O1376" s="21"/>
      <c r="P1376" s="21"/>
    </row>
    <row r="1377" spans="1:16" s="16" customFormat="1" ht="30" customHeight="1">
      <c r="A1377" s="21"/>
      <c r="B1377" s="21"/>
      <c r="C1377" s="170"/>
      <c r="D1377" s="168"/>
      <c r="E1377" s="154" t="str">
        <f>IFERROR(VLOOKUP(D1377,CADA_PROD!D:H,5,0),"")</f>
        <v/>
      </c>
      <c r="F1377" s="169"/>
      <c r="G1377" s="170"/>
      <c r="H1377" s="171"/>
      <c r="I1377" s="172" t="str">
        <f>IF(D1377="","",SUMIFS(MOVI_ENTR!I:I,MOVI_ENTR!D:D,D1377,MOVI_ENTR!O:O,L1377)-SUMIFS(MOVI_SAID!H:H,MOVI_SAID!D:D,D1377,MOVI_SAID!L:L,L1377))</f>
        <v/>
      </c>
      <c r="J1377" s="153" t="str">
        <f>IF(D1377="","",VLOOKUP(D1377,CADA_PROD!D:G,4,0)*H1377)</f>
        <v/>
      </c>
      <c r="K1377" s="14"/>
      <c r="L1377" s="14"/>
      <c r="M1377" s="21"/>
      <c r="N1377" s="21"/>
      <c r="O1377" s="21"/>
      <c r="P1377" s="21"/>
    </row>
    <row r="1378" spans="1:16" s="16" customFormat="1" ht="30" customHeight="1">
      <c r="A1378" s="21"/>
      <c r="B1378" s="21"/>
      <c r="C1378" s="170"/>
      <c r="D1378" s="168"/>
      <c r="E1378" s="154" t="str">
        <f>IFERROR(VLOOKUP(D1378,CADA_PROD!D:H,5,0),"")</f>
        <v/>
      </c>
      <c r="F1378" s="169"/>
      <c r="G1378" s="170"/>
      <c r="H1378" s="171"/>
      <c r="I1378" s="172" t="str">
        <f>IF(D1378="","",SUMIFS(MOVI_ENTR!I:I,MOVI_ENTR!D:D,D1378,MOVI_ENTR!O:O,L1378)-SUMIFS(MOVI_SAID!H:H,MOVI_SAID!D:D,D1378,MOVI_SAID!L:L,L1378))</f>
        <v/>
      </c>
      <c r="J1378" s="153" t="str">
        <f>IF(D1378="","",VLOOKUP(D1378,CADA_PROD!D:G,4,0)*H1378)</f>
        <v/>
      </c>
      <c r="K1378" s="14"/>
      <c r="L1378" s="14"/>
      <c r="M1378" s="21"/>
      <c r="N1378" s="21"/>
      <c r="O1378" s="21"/>
      <c r="P1378" s="21"/>
    </row>
    <row r="1379" spans="1:16" s="16" customFormat="1" ht="30" customHeight="1">
      <c r="A1379" s="21"/>
      <c r="B1379" s="21"/>
      <c r="C1379" s="170"/>
      <c r="D1379" s="168"/>
      <c r="E1379" s="154" t="str">
        <f>IFERROR(VLOOKUP(D1379,CADA_PROD!D:H,5,0),"")</f>
        <v/>
      </c>
      <c r="F1379" s="169"/>
      <c r="G1379" s="170"/>
      <c r="H1379" s="171"/>
      <c r="I1379" s="172" t="str">
        <f>IF(D1379="","",SUMIFS(MOVI_ENTR!I:I,MOVI_ENTR!D:D,D1379,MOVI_ENTR!O:O,L1379)-SUMIFS(MOVI_SAID!H:H,MOVI_SAID!D:D,D1379,MOVI_SAID!L:L,L1379))</f>
        <v/>
      </c>
      <c r="J1379" s="153" t="str">
        <f>IF(D1379="","",VLOOKUP(D1379,CADA_PROD!D:G,4,0)*H1379)</f>
        <v/>
      </c>
      <c r="K1379" s="14"/>
      <c r="L1379" s="14"/>
      <c r="M1379" s="21"/>
      <c r="N1379" s="21"/>
      <c r="O1379" s="21"/>
      <c r="P1379" s="21"/>
    </row>
    <row r="1380" spans="1:16" s="16" customFormat="1" ht="30" customHeight="1">
      <c r="A1380" s="21"/>
      <c r="B1380" s="21"/>
      <c r="C1380" s="170"/>
      <c r="D1380" s="168"/>
      <c r="E1380" s="154" t="str">
        <f>IFERROR(VLOOKUP(D1380,CADA_PROD!D:H,5,0),"")</f>
        <v/>
      </c>
      <c r="F1380" s="169"/>
      <c r="G1380" s="170"/>
      <c r="H1380" s="171"/>
      <c r="I1380" s="172" t="str">
        <f>IF(D1380="","",SUMIFS(MOVI_ENTR!I:I,MOVI_ENTR!D:D,D1380,MOVI_ENTR!O:O,L1380)-SUMIFS(MOVI_SAID!H:H,MOVI_SAID!D:D,D1380,MOVI_SAID!L:L,L1380))</f>
        <v/>
      </c>
      <c r="J1380" s="153" t="str">
        <f>IF(D1380="","",VLOOKUP(D1380,CADA_PROD!D:G,4,0)*H1380)</f>
        <v/>
      </c>
      <c r="K1380" s="14"/>
      <c r="L1380" s="14"/>
      <c r="M1380" s="21"/>
      <c r="N1380" s="21"/>
      <c r="O1380" s="21"/>
      <c r="P1380" s="21"/>
    </row>
    <row r="1381" spans="1:16" s="16" customFormat="1" ht="30" customHeight="1">
      <c r="A1381" s="21"/>
      <c r="B1381" s="21"/>
      <c r="C1381" s="170"/>
      <c r="D1381" s="168"/>
      <c r="E1381" s="154" t="str">
        <f>IFERROR(VLOOKUP(D1381,CADA_PROD!D:H,5,0),"")</f>
        <v/>
      </c>
      <c r="F1381" s="169"/>
      <c r="G1381" s="170"/>
      <c r="H1381" s="171"/>
      <c r="I1381" s="172" t="str">
        <f>IF(D1381="","",SUMIFS(MOVI_ENTR!I:I,MOVI_ENTR!D:D,D1381,MOVI_ENTR!O:O,L1381)-SUMIFS(MOVI_SAID!H:H,MOVI_SAID!D:D,D1381,MOVI_SAID!L:L,L1381))</f>
        <v/>
      </c>
      <c r="J1381" s="153" t="str">
        <f>IF(D1381="","",VLOOKUP(D1381,CADA_PROD!D:G,4,0)*H1381)</f>
        <v/>
      </c>
      <c r="K1381" s="14"/>
      <c r="L1381" s="14"/>
      <c r="M1381" s="21"/>
      <c r="N1381" s="21"/>
      <c r="O1381" s="21"/>
      <c r="P1381" s="21"/>
    </row>
    <row r="1382" spans="1:16" s="16" customFormat="1" ht="30" customHeight="1">
      <c r="A1382" s="21"/>
      <c r="B1382" s="21"/>
      <c r="C1382" s="170"/>
      <c r="D1382" s="168"/>
      <c r="E1382" s="154" t="str">
        <f>IFERROR(VLOOKUP(D1382,CADA_PROD!D:H,5,0),"")</f>
        <v/>
      </c>
      <c r="F1382" s="169"/>
      <c r="G1382" s="170"/>
      <c r="H1382" s="171"/>
      <c r="I1382" s="172" t="str">
        <f>IF(D1382="","",SUMIFS(MOVI_ENTR!I:I,MOVI_ENTR!D:D,D1382,MOVI_ENTR!O:O,L1382)-SUMIFS(MOVI_SAID!H:H,MOVI_SAID!D:D,D1382,MOVI_SAID!L:L,L1382))</f>
        <v/>
      </c>
      <c r="J1382" s="153" t="str">
        <f>IF(D1382="","",VLOOKUP(D1382,CADA_PROD!D:G,4,0)*H1382)</f>
        <v/>
      </c>
      <c r="K1382" s="14"/>
      <c r="L1382" s="14"/>
      <c r="M1382" s="21"/>
      <c r="N1382" s="21"/>
      <c r="O1382" s="21"/>
      <c r="P1382" s="21"/>
    </row>
    <row r="1383" spans="1:16" s="16" customFormat="1" ht="30" customHeight="1">
      <c r="A1383" s="21"/>
      <c r="B1383" s="21"/>
      <c r="C1383" s="170"/>
      <c r="D1383" s="168"/>
      <c r="E1383" s="154" t="str">
        <f>IFERROR(VLOOKUP(D1383,CADA_PROD!D:H,5,0),"")</f>
        <v/>
      </c>
      <c r="F1383" s="169"/>
      <c r="G1383" s="170"/>
      <c r="H1383" s="171"/>
      <c r="I1383" s="172" t="str">
        <f>IF(D1383="","",SUMIFS(MOVI_ENTR!I:I,MOVI_ENTR!D:D,D1383,MOVI_ENTR!O:O,L1383)-SUMIFS(MOVI_SAID!H:H,MOVI_SAID!D:D,D1383,MOVI_SAID!L:L,L1383))</f>
        <v/>
      </c>
      <c r="J1383" s="153" t="str">
        <f>IF(D1383="","",VLOOKUP(D1383,CADA_PROD!D:G,4,0)*H1383)</f>
        <v/>
      </c>
      <c r="K1383" s="14"/>
      <c r="L1383" s="14"/>
      <c r="M1383" s="21"/>
      <c r="N1383" s="21"/>
      <c r="O1383" s="21"/>
      <c r="P1383" s="21"/>
    </row>
    <row r="1384" spans="1:16" s="16" customFormat="1" ht="30" customHeight="1">
      <c r="A1384" s="21"/>
      <c r="B1384" s="21"/>
      <c r="C1384" s="170"/>
      <c r="D1384" s="168"/>
      <c r="E1384" s="154" t="str">
        <f>IFERROR(VLOOKUP(D1384,CADA_PROD!D:H,5,0),"")</f>
        <v/>
      </c>
      <c r="F1384" s="169"/>
      <c r="G1384" s="170"/>
      <c r="H1384" s="171"/>
      <c r="I1384" s="172" t="str">
        <f>IF(D1384="","",SUMIFS(MOVI_ENTR!I:I,MOVI_ENTR!D:D,D1384,MOVI_ENTR!O:O,L1384)-SUMIFS(MOVI_SAID!H:H,MOVI_SAID!D:D,D1384,MOVI_SAID!L:L,L1384))</f>
        <v/>
      </c>
      <c r="J1384" s="153" t="str">
        <f>IF(D1384="","",VLOOKUP(D1384,CADA_PROD!D:G,4,0)*H1384)</f>
        <v/>
      </c>
      <c r="K1384" s="14"/>
      <c r="L1384" s="14"/>
      <c r="M1384" s="21"/>
      <c r="N1384" s="21"/>
      <c r="O1384" s="21"/>
      <c r="P1384" s="21"/>
    </row>
    <row r="1385" spans="1:16" s="16" customFormat="1" ht="30" customHeight="1">
      <c r="A1385" s="21"/>
      <c r="B1385" s="21"/>
      <c r="C1385" s="170"/>
      <c r="D1385" s="168"/>
      <c r="E1385" s="154" t="str">
        <f>IFERROR(VLOOKUP(D1385,CADA_PROD!D:H,5,0),"")</f>
        <v/>
      </c>
      <c r="F1385" s="169"/>
      <c r="G1385" s="170"/>
      <c r="H1385" s="171"/>
      <c r="I1385" s="172" t="str">
        <f>IF(D1385="","",SUMIFS(MOVI_ENTR!I:I,MOVI_ENTR!D:D,D1385,MOVI_ENTR!O:O,L1385)-SUMIFS(MOVI_SAID!H:H,MOVI_SAID!D:D,D1385,MOVI_SAID!L:L,L1385))</f>
        <v/>
      </c>
      <c r="J1385" s="153" t="str">
        <f>IF(D1385="","",VLOOKUP(D1385,CADA_PROD!D:G,4,0)*H1385)</f>
        <v/>
      </c>
      <c r="K1385" s="14"/>
      <c r="L1385" s="14"/>
      <c r="M1385" s="21"/>
      <c r="N1385" s="21"/>
      <c r="O1385" s="21"/>
      <c r="P1385" s="21"/>
    </row>
    <row r="1386" spans="1:16" s="16" customFormat="1" ht="30" customHeight="1">
      <c r="A1386" s="21"/>
      <c r="B1386" s="21"/>
      <c r="C1386" s="170"/>
      <c r="D1386" s="168"/>
      <c r="E1386" s="154" t="str">
        <f>IFERROR(VLOOKUP(D1386,CADA_PROD!D:H,5,0),"")</f>
        <v/>
      </c>
      <c r="F1386" s="169"/>
      <c r="G1386" s="170"/>
      <c r="H1386" s="171"/>
      <c r="I1386" s="172" t="str">
        <f>IF(D1386="","",SUMIFS(MOVI_ENTR!I:I,MOVI_ENTR!D:D,D1386,MOVI_ENTR!O:O,L1386)-SUMIFS(MOVI_SAID!H:H,MOVI_SAID!D:D,D1386,MOVI_SAID!L:L,L1386))</f>
        <v/>
      </c>
      <c r="J1386" s="153" t="str">
        <f>IF(D1386="","",VLOOKUP(D1386,CADA_PROD!D:G,4,0)*H1386)</f>
        <v/>
      </c>
      <c r="K1386" s="14"/>
      <c r="L1386" s="14"/>
      <c r="M1386" s="21"/>
      <c r="N1386" s="21"/>
      <c r="O1386" s="21"/>
      <c r="P1386" s="21"/>
    </row>
    <row r="1387" spans="1:16" s="16" customFormat="1" ht="30" customHeight="1">
      <c r="A1387" s="21"/>
      <c r="B1387" s="21"/>
      <c r="C1387" s="170"/>
      <c r="D1387" s="168"/>
      <c r="E1387" s="154" t="str">
        <f>IFERROR(VLOOKUP(D1387,CADA_PROD!D:H,5,0),"")</f>
        <v/>
      </c>
      <c r="F1387" s="169"/>
      <c r="G1387" s="170"/>
      <c r="H1387" s="171"/>
      <c r="I1387" s="172" t="str">
        <f>IF(D1387="","",SUMIFS(MOVI_ENTR!I:I,MOVI_ENTR!D:D,D1387,MOVI_ENTR!O:O,L1387)-SUMIFS(MOVI_SAID!H:H,MOVI_SAID!D:D,D1387,MOVI_SAID!L:L,L1387))</f>
        <v/>
      </c>
      <c r="J1387" s="153" t="str">
        <f>IF(D1387="","",VLOOKUP(D1387,CADA_PROD!D:G,4,0)*H1387)</f>
        <v/>
      </c>
      <c r="K1387" s="14"/>
      <c r="L1387" s="14"/>
      <c r="M1387" s="21"/>
      <c r="N1387" s="21"/>
      <c r="O1387" s="21"/>
      <c r="P1387" s="21"/>
    </row>
    <row r="1388" spans="1:16" s="16" customFormat="1" ht="30" customHeight="1">
      <c r="A1388" s="21"/>
      <c r="B1388" s="21"/>
      <c r="C1388" s="170"/>
      <c r="D1388" s="168"/>
      <c r="E1388" s="154" t="str">
        <f>IFERROR(VLOOKUP(D1388,CADA_PROD!D:H,5,0),"")</f>
        <v/>
      </c>
      <c r="F1388" s="169"/>
      <c r="G1388" s="170"/>
      <c r="H1388" s="171"/>
      <c r="I1388" s="172" t="str">
        <f>IF(D1388="","",SUMIFS(MOVI_ENTR!I:I,MOVI_ENTR!D:D,D1388,MOVI_ENTR!O:O,L1388)-SUMIFS(MOVI_SAID!H:H,MOVI_SAID!D:D,D1388,MOVI_SAID!L:L,L1388))</f>
        <v/>
      </c>
      <c r="J1388" s="153" t="str">
        <f>IF(D1388="","",VLOOKUP(D1388,CADA_PROD!D:G,4,0)*H1388)</f>
        <v/>
      </c>
      <c r="K1388" s="14"/>
      <c r="L1388" s="14"/>
      <c r="M1388" s="21"/>
      <c r="N1388" s="21"/>
      <c r="O1388" s="21"/>
      <c r="P1388" s="21"/>
    </row>
    <row r="1389" spans="1:16" s="16" customFormat="1" ht="30" customHeight="1">
      <c r="A1389" s="21"/>
      <c r="B1389" s="21"/>
      <c r="C1389" s="170"/>
      <c r="D1389" s="168"/>
      <c r="E1389" s="154" t="str">
        <f>IFERROR(VLOOKUP(D1389,CADA_PROD!D:H,5,0),"")</f>
        <v/>
      </c>
      <c r="F1389" s="169"/>
      <c r="G1389" s="170"/>
      <c r="H1389" s="171"/>
      <c r="I1389" s="172" t="str">
        <f>IF(D1389="","",SUMIFS(MOVI_ENTR!I:I,MOVI_ENTR!D:D,D1389,MOVI_ENTR!O:O,L1389)-SUMIFS(MOVI_SAID!H:H,MOVI_SAID!D:D,D1389,MOVI_SAID!L:L,L1389))</f>
        <v/>
      </c>
      <c r="J1389" s="153" t="str">
        <f>IF(D1389="","",VLOOKUP(D1389,CADA_PROD!D:G,4,0)*H1389)</f>
        <v/>
      </c>
      <c r="K1389" s="14"/>
      <c r="L1389" s="14"/>
      <c r="M1389" s="21"/>
      <c r="N1389" s="21"/>
      <c r="O1389" s="21"/>
      <c r="P1389" s="21"/>
    </row>
    <row r="1390" spans="1:16" s="16" customFormat="1" ht="30" customHeight="1">
      <c r="A1390" s="21"/>
      <c r="B1390" s="21"/>
      <c r="C1390" s="170"/>
      <c r="D1390" s="168"/>
      <c r="E1390" s="154" t="str">
        <f>IFERROR(VLOOKUP(D1390,CADA_PROD!D:H,5,0),"")</f>
        <v/>
      </c>
      <c r="F1390" s="169"/>
      <c r="G1390" s="170"/>
      <c r="H1390" s="171"/>
      <c r="I1390" s="172" t="str">
        <f>IF(D1390="","",SUMIFS(MOVI_ENTR!I:I,MOVI_ENTR!D:D,D1390,MOVI_ENTR!O:O,L1390)-SUMIFS(MOVI_SAID!H:H,MOVI_SAID!D:D,D1390,MOVI_SAID!L:L,L1390))</f>
        <v/>
      </c>
      <c r="J1390" s="153" t="str">
        <f>IF(D1390="","",VLOOKUP(D1390,CADA_PROD!D:G,4,0)*H1390)</f>
        <v/>
      </c>
      <c r="K1390" s="14"/>
      <c r="L1390" s="14"/>
      <c r="M1390" s="21"/>
      <c r="N1390" s="21"/>
      <c r="O1390" s="21"/>
      <c r="P1390" s="21"/>
    </row>
    <row r="1391" spans="1:16" s="16" customFormat="1" ht="30" customHeight="1">
      <c r="A1391" s="21"/>
      <c r="B1391" s="21"/>
      <c r="C1391" s="170"/>
      <c r="D1391" s="168"/>
      <c r="E1391" s="154" t="str">
        <f>IFERROR(VLOOKUP(D1391,CADA_PROD!D:H,5,0),"")</f>
        <v/>
      </c>
      <c r="F1391" s="169"/>
      <c r="G1391" s="170"/>
      <c r="H1391" s="171"/>
      <c r="I1391" s="172" t="str">
        <f>IF(D1391="","",SUMIFS(MOVI_ENTR!I:I,MOVI_ENTR!D:D,D1391,MOVI_ENTR!O:O,L1391)-SUMIFS(MOVI_SAID!H:H,MOVI_SAID!D:D,D1391,MOVI_SAID!L:L,L1391))</f>
        <v/>
      </c>
      <c r="J1391" s="153" t="str">
        <f>IF(D1391="","",VLOOKUP(D1391,CADA_PROD!D:G,4,0)*H1391)</f>
        <v/>
      </c>
      <c r="K1391" s="14"/>
      <c r="L1391" s="14"/>
      <c r="M1391" s="21"/>
      <c r="N1391" s="21"/>
      <c r="O1391" s="21"/>
      <c r="P1391" s="21"/>
    </row>
    <row r="1392" spans="1:16" s="16" customFormat="1" ht="30" customHeight="1">
      <c r="A1392" s="21"/>
      <c r="B1392" s="21"/>
      <c r="C1392" s="170"/>
      <c r="D1392" s="168"/>
      <c r="E1392" s="154" t="str">
        <f>IFERROR(VLOOKUP(D1392,CADA_PROD!D:H,5,0),"")</f>
        <v/>
      </c>
      <c r="F1392" s="169"/>
      <c r="G1392" s="170"/>
      <c r="H1392" s="171"/>
      <c r="I1392" s="172" t="str">
        <f>IF(D1392="","",SUMIFS(MOVI_ENTR!I:I,MOVI_ENTR!D:D,D1392,MOVI_ENTR!O:O,L1392)-SUMIFS(MOVI_SAID!H:H,MOVI_SAID!D:D,D1392,MOVI_SAID!L:L,L1392))</f>
        <v/>
      </c>
      <c r="J1392" s="153" t="str">
        <f>IF(D1392="","",VLOOKUP(D1392,CADA_PROD!D:G,4,0)*H1392)</f>
        <v/>
      </c>
      <c r="K1392" s="14"/>
      <c r="L1392" s="14"/>
      <c r="M1392" s="21"/>
      <c r="N1392" s="21"/>
      <c r="O1392" s="21"/>
      <c r="P1392" s="21"/>
    </row>
    <row r="1393" spans="1:16" s="16" customFormat="1" ht="30" customHeight="1">
      <c r="A1393" s="21"/>
      <c r="B1393" s="21"/>
      <c r="C1393" s="170"/>
      <c r="D1393" s="168"/>
      <c r="E1393" s="154" t="str">
        <f>IFERROR(VLOOKUP(D1393,CADA_PROD!D:H,5,0),"")</f>
        <v/>
      </c>
      <c r="F1393" s="169"/>
      <c r="G1393" s="170"/>
      <c r="H1393" s="171"/>
      <c r="I1393" s="172" t="str">
        <f>IF(D1393="","",SUMIFS(MOVI_ENTR!I:I,MOVI_ENTR!D:D,D1393,MOVI_ENTR!O:O,L1393)-SUMIFS(MOVI_SAID!H:H,MOVI_SAID!D:D,D1393,MOVI_SAID!L:L,L1393))</f>
        <v/>
      </c>
      <c r="J1393" s="153" t="str">
        <f>IF(D1393="","",VLOOKUP(D1393,CADA_PROD!D:G,4,0)*H1393)</f>
        <v/>
      </c>
      <c r="K1393" s="14"/>
      <c r="L1393" s="14"/>
      <c r="M1393" s="21"/>
      <c r="N1393" s="21"/>
      <c r="O1393" s="21"/>
      <c r="P1393" s="21"/>
    </row>
    <row r="1394" spans="1:16" s="16" customFormat="1" ht="30" customHeight="1">
      <c r="A1394" s="21"/>
      <c r="B1394" s="21"/>
      <c r="C1394" s="170"/>
      <c r="D1394" s="168"/>
      <c r="E1394" s="154" t="str">
        <f>IFERROR(VLOOKUP(D1394,CADA_PROD!D:H,5,0),"")</f>
        <v/>
      </c>
      <c r="F1394" s="169"/>
      <c r="G1394" s="170"/>
      <c r="H1394" s="171"/>
      <c r="I1394" s="172" t="str">
        <f>IF(D1394="","",SUMIFS(MOVI_ENTR!I:I,MOVI_ENTR!D:D,D1394,MOVI_ENTR!O:O,L1394)-SUMIFS(MOVI_SAID!H:H,MOVI_SAID!D:D,D1394,MOVI_SAID!L:L,L1394))</f>
        <v/>
      </c>
      <c r="J1394" s="153" t="str">
        <f>IF(D1394="","",VLOOKUP(D1394,CADA_PROD!D:G,4,0)*H1394)</f>
        <v/>
      </c>
      <c r="K1394" s="14"/>
      <c r="L1394" s="14"/>
      <c r="M1394" s="21"/>
      <c r="N1394" s="21"/>
      <c r="O1394" s="21"/>
      <c r="P1394" s="21"/>
    </row>
    <row r="1395" spans="1:16" s="16" customFormat="1" ht="30" customHeight="1">
      <c r="A1395" s="21"/>
      <c r="B1395" s="21"/>
      <c r="C1395" s="170"/>
      <c r="D1395" s="168"/>
      <c r="E1395" s="154" t="str">
        <f>IFERROR(VLOOKUP(D1395,CADA_PROD!D:H,5,0),"")</f>
        <v/>
      </c>
      <c r="F1395" s="169"/>
      <c r="G1395" s="170"/>
      <c r="H1395" s="171"/>
      <c r="I1395" s="172" t="str">
        <f>IF(D1395="","",SUMIFS(MOVI_ENTR!I:I,MOVI_ENTR!D:D,D1395,MOVI_ENTR!O:O,L1395)-SUMIFS(MOVI_SAID!H:H,MOVI_SAID!D:D,D1395,MOVI_SAID!L:L,L1395))</f>
        <v/>
      </c>
      <c r="J1395" s="153" t="str">
        <f>IF(D1395="","",VLOOKUP(D1395,CADA_PROD!D:G,4,0)*H1395)</f>
        <v/>
      </c>
      <c r="K1395" s="14"/>
      <c r="L1395" s="14"/>
      <c r="M1395" s="21"/>
      <c r="N1395" s="21"/>
      <c r="O1395" s="21"/>
      <c r="P1395" s="21"/>
    </row>
    <row r="1396" spans="1:16" s="16" customFormat="1" ht="30" customHeight="1">
      <c r="A1396" s="21"/>
      <c r="B1396" s="21"/>
      <c r="C1396" s="170"/>
      <c r="D1396" s="168"/>
      <c r="E1396" s="154" t="str">
        <f>IFERROR(VLOOKUP(D1396,CADA_PROD!D:H,5,0),"")</f>
        <v/>
      </c>
      <c r="F1396" s="169"/>
      <c r="G1396" s="170"/>
      <c r="H1396" s="171"/>
      <c r="I1396" s="172" t="str">
        <f>IF(D1396="","",SUMIFS(MOVI_ENTR!I:I,MOVI_ENTR!D:D,D1396,MOVI_ENTR!O:O,L1396)-SUMIFS(MOVI_SAID!H:H,MOVI_SAID!D:D,D1396,MOVI_SAID!L:L,L1396))</f>
        <v/>
      </c>
      <c r="J1396" s="153" t="str">
        <f>IF(D1396="","",VLOOKUP(D1396,CADA_PROD!D:G,4,0)*H1396)</f>
        <v/>
      </c>
      <c r="K1396" s="14"/>
      <c r="L1396" s="14"/>
      <c r="M1396" s="21"/>
      <c r="N1396" s="21"/>
      <c r="O1396" s="21"/>
      <c r="P1396" s="21"/>
    </row>
    <row r="1397" spans="1:16" s="16" customFormat="1" ht="30" customHeight="1">
      <c r="A1397" s="21"/>
      <c r="B1397" s="21"/>
      <c r="C1397" s="170"/>
      <c r="D1397" s="168"/>
      <c r="E1397" s="154" t="str">
        <f>IFERROR(VLOOKUP(D1397,CADA_PROD!D:H,5,0),"")</f>
        <v/>
      </c>
      <c r="F1397" s="169"/>
      <c r="G1397" s="170"/>
      <c r="H1397" s="171"/>
      <c r="I1397" s="172" t="str">
        <f>IF(D1397="","",SUMIFS(MOVI_ENTR!I:I,MOVI_ENTR!D:D,D1397,MOVI_ENTR!O:O,L1397)-SUMIFS(MOVI_SAID!H:H,MOVI_SAID!D:D,D1397,MOVI_SAID!L:L,L1397))</f>
        <v/>
      </c>
      <c r="J1397" s="153" t="str">
        <f>IF(D1397="","",VLOOKUP(D1397,CADA_PROD!D:G,4,0)*H1397)</f>
        <v/>
      </c>
      <c r="K1397" s="14"/>
      <c r="L1397" s="14"/>
      <c r="M1397" s="21"/>
      <c r="N1397" s="21"/>
      <c r="O1397" s="21"/>
      <c r="P1397" s="21"/>
    </row>
    <row r="1398" spans="1:16" s="16" customFormat="1" ht="30" customHeight="1">
      <c r="A1398" s="21"/>
      <c r="B1398" s="21"/>
      <c r="C1398" s="170"/>
      <c r="D1398" s="168"/>
      <c r="E1398" s="154" t="str">
        <f>IFERROR(VLOOKUP(D1398,CADA_PROD!D:H,5,0),"")</f>
        <v/>
      </c>
      <c r="F1398" s="169"/>
      <c r="G1398" s="170"/>
      <c r="H1398" s="171"/>
      <c r="I1398" s="172" t="str">
        <f>IF(D1398="","",SUMIFS(MOVI_ENTR!I:I,MOVI_ENTR!D:D,D1398,MOVI_ENTR!O:O,L1398)-SUMIFS(MOVI_SAID!H:H,MOVI_SAID!D:D,D1398,MOVI_SAID!L:L,L1398))</f>
        <v/>
      </c>
      <c r="J1398" s="153" t="str">
        <f>IF(D1398="","",VLOOKUP(D1398,CADA_PROD!D:G,4,0)*H1398)</f>
        <v/>
      </c>
      <c r="K1398" s="14"/>
      <c r="L1398" s="14"/>
      <c r="M1398" s="21"/>
      <c r="N1398" s="21"/>
      <c r="O1398" s="21"/>
      <c r="P1398" s="21"/>
    </row>
    <row r="1399" spans="1:16" s="16" customFormat="1" ht="30" customHeight="1">
      <c r="A1399" s="21"/>
      <c r="B1399" s="21"/>
      <c r="C1399" s="170"/>
      <c r="D1399" s="168"/>
      <c r="E1399" s="154" t="str">
        <f>IFERROR(VLOOKUP(D1399,CADA_PROD!D:H,5,0),"")</f>
        <v/>
      </c>
      <c r="F1399" s="169"/>
      <c r="G1399" s="170"/>
      <c r="H1399" s="171"/>
      <c r="I1399" s="172" t="str">
        <f>IF(D1399="","",SUMIFS(MOVI_ENTR!I:I,MOVI_ENTR!D:D,D1399,MOVI_ENTR!O:O,L1399)-SUMIFS(MOVI_SAID!H:H,MOVI_SAID!D:D,D1399,MOVI_SAID!L:L,L1399))</f>
        <v/>
      </c>
      <c r="J1399" s="153" t="str">
        <f>IF(D1399="","",VLOOKUP(D1399,CADA_PROD!D:G,4,0)*H1399)</f>
        <v/>
      </c>
      <c r="K1399" s="14"/>
      <c r="L1399" s="14"/>
      <c r="M1399" s="21"/>
      <c r="N1399" s="21"/>
      <c r="O1399" s="21"/>
      <c r="P1399" s="21"/>
    </row>
    <row r="1400" spans="1:16" s="16" customFormat="1" ht="30" customHeight="1">
      <c r="A1400" s="21"/>
      <c r="B1400" s="21"/>
      <c r="C1400" s="170"/>
      <c r="D1400" s="168"/>
      <c r="E1400" s="154" t="str">
        <f>IFERROR(VLOOKUP(D1400,CADA_PROD!D:H,5,0),"")</f>
        <v/>
      </c>
      <c r="F1400" s="169"/>
      <c r="G1400" s="170"/>
      <c r="H1400" s="171"/>
      <c r="I1400" s="172" t="str">
        <f>IF(D1400="","",SUMIFS(MOVI_ENTR!I:I,MOVI_ENTR!D:D,D1400,MOVI_ENTR!O:O,L1400)-SUMIFS(MOVI_SAID!H:H,MOVI_SAID!D:D,D1400,MOVI_SAID!L:L,L1400))</f>
        <v/>
      </c>
      <c r="J1400" s="153" t="str">
        <f>IF(D1400="","",VLOOKUP(D1400,CADA_PROD!D:G,4,0)*H1400)</f>
        <v/>
      </c>
      <c r="K1400" s="14"/>
      <c r="L1400" s="14"/>
      <c r="M1400" s="21"/>
      <c r="N1400" s="21"/>
      <c r="O1400" s="21"/>
      <c r="P1400" s="21"/>
    </row>
    <row r="1401" spans="1:16" s="16" customFormat="1" ht="30" customHeight="1">
      <c r="A1401" s="21"/>
      <c r="B1401" s="21"/>
      <c r="C1401" s="170"/>
      <c r="D1401" s="168"/>
      <c r="E1401" s="154" t="str">
        <f>IFERROR(VLOOKUP(D1401,CADA_PROD!D:H,5,0),"")</f>
        <v/>
      </c>
      <c r="F1401" s="169"/>
      <c r="G1401" s="170"/>
      <c r="H1401" s="171"/>
      <c r="I1401" s="172" t="str">
        <f>IF(D1401="","",SUMIFS(MOVI_ENTR!I:I,MOVI_ENTR!D:D,D1401,MOVI_ENTR!O:O,L1401)-SUMIFS(MOVI_SAID!H:H,MOVI_SAID!D:D,D1401,MOVI_SAID!L:L,L1401))</f>
        <v/>
      </c>
      <c r="J1401" s="153" t="str">
        <f>IF(D1401="","",VLOOKUP(D1401,CADA_PROD!D:G,4,0)*H1401)</f>
        <v/>
      </c>
      <c r="K1401" s="14"/>
      <c r="L1401" s="14"/>
      <c r="M1401" s="21"/>
      <c r="N1401" s="21"/>
      <c r="O1401" s="21"/>
      <c r="P1401" s="21"/>
    </row>
    <row r="1402" spans="1:16" s="16" customFormat="1" ht="30" customHeight="1">
      <c r="A1402" s="21"/>
      <c r="B1402" s="21"/>
      <c r="C1402" s="170"/>
      <c r="D1402" s="168"/>
      <c r="E1402" s="154" t="str">
        <f>IFERROR(VLOOKUP(D1402,CADA_PROD!D:H,5,0),"")</f>
        <v/>
      </c>
      <c r="F1402" s="169"/>
      <c r="G1402" s="170"/>
      <c r="H1402" s="171"/>
      <c r="I1402" s="172" t="str">
        <f>IF(D1402="","",SUMIFS(MOVI_ENTR!I:I,MOVI_ENTR!D:D,D1402,MOVI_ENTR!O:O,L1402)-SUMIFS(MOVI_SAID!H:H,MOVI_SAID!D:D,D1402,MOVI_SAID!L:L,L1402))</f>
        <v/>
      </c>
      <c r="J1402" s="153" t="str">
        <f>IF(D1402="","",VLOOKUP(D1402,CADA_PROD!D:G,4,0)*H1402)</f>
        <v/>
      </c>
      <c r="K1402" s="14"/>
      <c r="L1402" s="14"/>
      <c r="M1402" s="21"/>
      <c r="N1402" s="21"/>
      <c r="O1402" s="21"/>
      <c r="P1402" s="21"/>
    </row>
    <row r="1403" spans="1:16" s="16" customFormat="1" ht="30" customHeight="1">
      <c r="A1403" s="21"/>
      <c r="B1403" s="21"/>
      <c r="C1403" s="170"/>
      <c r="D1403" s="168"/>
      <c r="E1403" s="154" t="str">
        <f>IFERROR(VLOOKUP(D1403,CADA_PROD!D:H,5,0),"")</f>
        <v/>
      </c>
      <c r="F1403" s="169"/>
      <c r="G1403" s="170"/>
      <c r="H1403" s="171"/>
      <c r="I1403" s="172" t="str">
        <f>IF(D1403="","",SUMIFS(MOVI_ENTR!I:I,MOVI_ENTR!D:D,D1403,MOVI_ENTR!O:O,L1403)-SUMIFS(MOVI_SAID!H:H,MOVI_SAID!D:D,D1403,MOVI_SAID!L:L,L1403))</f>
        <v/>
      </c>
      <c r="J1403" s="153" t="str">
        <f>IF(D1403="","",VLOOKUP(D1403,CADA_PROD!D:G,4,0)*H1403)</f>
        <v/>
      </c>
      <c r="K1403" s="14"/>
      <c r="L1403" s="14"/>
      <c r="M1403" s="21"/>
      <c r="N1403" s="21"/>
      <c r="O1403" s="21"/>
      <c r="P1403" s="21"/>
    </row>
    <row r="1404" spans="1:16" s="16" customFormat="1" ht="30" customHeight="1">
      <c r="A1404" s="21"/>
      <c r="B1404" s="21"/>
      <c r="C1404" s="170"/>
      <c r="D1404" s="168"/>
      <c r="E1404" s="154" t="str">
        <f>IFERROR(VLOOKUP(D1404,CADA_PROD!D:H,5,0),"")</f>
        <v/>
      </c>
      <c r="F1404" s="169"/>
      <c r="G1404" s="170"/>
      <c r="H1404" s="171"/>
      <c r="I1404" s="172" t="str">
        <f>IF(D1404="","",SUMIFS(MOVI_ENTR!I:I,MOVI_ENTR!D:D,D1404,MOVI_ENTR!O:O,L1404)-SUMIFS(MOVI_SAID!H:H,MOVI_SAID!D:D,D1404,MOVI_SAID!L:L,L1404))</f>
        <v/>
      </c>
      <c r="J1404" s="153" t="str">
        <f>IF(D1404="","",VLOOKUP(D1404,CADA_PROD!D:G,4,0)*H1404)</f>
        <v/>
      </c>
      <c r="K1404" s="14"/>
      <c r="L1404" s="14"/>
      <c r="M1404" s="21"/>
      <c r="N1404" s="21"/>
      <c r="O1404" s="21"/>
      <c r="P1404" s="21"/>
    </row>
    <row r="1405" spans="1:16" s="16" customFormat="1" ht="30" customHeight="1">
      <c r="A1405" s="21"/>
      <c r="B1405" s="21"/>
      <c r="C1405" s="170"/>
      <c r="D1405" s="168"/>
      <c r="E1405" s="154" t="str">
        <f>IFERROR(VLOOKUP(D1405,CADA_PROD!D:H,5,0),"")</f>
        <v/>
      </c>
      <c r="F1405" s="169"/>
      <c r="G1405" s="170"/>
      <c r="H1405" s="171"/>
      <c r="I1405" s="172" t="str">
        <f>IF(D1405="","",SUMIFS(MOVI_ENTR!I:I,MOVI_ENTR!D:D,D1405,MOVI_ENTR!O:O,L1405)-SUMIFS(MOVI_SAID!H:H,MOVI_SAID!D:D,D1405,MOVI_SAID!L:L,L1405))</f>
        <v/>
      </c>
      <c r="J1405" s="153" t="str">
        <f>IF(D1405="","",VLOOKUP(D1405,CADA_PROD!D:G,4,0)*H1405)</f>
        <v/>
      </c>
      <c r="K1405" s="14"/>
      <c r="L1405" s="14"/>
      <c r="M1405" s="21"/>
      <c r="N1405" s="21"/>
      <c r="O1405" s="21"/>
      <c r="P1405" s="21"/>
    </row>
    <row r="1406" spans="1:16" s="16" customFormat="1" ht="30" customHeight="1">
      <c r="A1406" s="21"/>
      <c r="B1406" s="21"/>
      <c r="C1406" s="170"/>
      <c r="D1406" s="168"/>
      <c r="E1406" s="154" t="str">
        <f>IFERROR(VLOOKUP(D1406,CADA_PROD!D:H,5,0),"")</f>
        <v/>
      </c>
      <c r="F1406" s="169"/>
      <c r="G1406" s="170"/>
      <c r="H1406" s="171"/>
      <c r="I1406" s="172" t="str">
        <f>IF(D1406="","",SUMIFS(MOVI_ENTR!I:I,MOVI_ENTR!D:D,D1406,MOVI_ENTR!O:O,L1406)-SUMIFS(MOVI_SAID!H:H,MOVI_SAID!D:D,D1406,MOVI_SAID!L:L,L1406))</f>
        <v/>
      </c>
      <c r="J1406" s="153" t="str">
        <f>IF(D1406="","",VLOOKUP(D1406,CADA_PROD!D:G,4,0)*H1406)</f>
        <v/>
      </c>
      <c r="K1406" s="14"/>
      <c r="L1406" s="14"/>
      <c r="M1406" s="21"/>
      <c r="N1406" s="21"/>
      <c r="O1406" s="21"/>
      <c r="P1406" s="21"/>
    </row>
    <row r="1407" spans="1:16" s="16" customFormat="1" ht="30" customHeight="1">
      <c r="A1407" s="21"/>
      <c r="B1407" s="21"/>
      <c r="C1407" s="170"/>
      <c r="D1407" s="168"/>
      <c r="E1407" s="154" t="str">
        <f>IFERROR(VLOOKUP(D1407,CADA_PROD!D:H,5,0),"")</f>
        <v/>
      </c>
      <c r="F1407" s="169"/>
      <c r="G1407" s="170"/>
      <c r="H1407" s="171"/>
      <c r="I1407" s="172" t="str">
        <f>IF(D1407="","",SUMIFS(MOVI_ENTR!I:I,MOVI_ENTR!D:D,D1407,MOVI_ENTR!O:O,L1407)-SUMIFS(MOVI_SAID!H:H,MOVI_SAID!D:D,D1407,MOVI_SAID!L:L,L1407))</f>
        <v/>
      </c>
      <c r="J1407" s="153" t="str">
        <f>IF(D1407="","",VLOOKUP(D1407,CADA_PROD!D:G,4,0)*H1407)</f>
        <v/>
      </c>
      <c r="K1407" s="14"/>
      <c r="L1407" s="14"/>
      <c r="M1407" s="21"/>
      <c r="N1407" s="21"/>
      <c r="O1407" s="21"/>
      <c r="P1407" s="21"/>
    </row>
    <row r="1408" spans="1:16" s="16" customFormat="1" ht="30" customHeight="1">
      <c r="A1408" s="21"/>
      <c r="B1408" s="21"/>
      <c r="C1408" s="170"/>
      <c r="D1408" s="168"/>
      <c r="E1408" s="154" t="str">
        <f>IFERROR(VLOOKUP(D1408,CADA_PROD!D:H,5,0),"")</f>
        <v/>
      </c>
      <c r="F1408" s="169"/>
      <c r="G1408" s="170"/>
      <c r="H1408" s="171"/>
      <c r="I1408" s="172" t="str">
        <f>IF(D1408="","",SUMIFS(MOVI_ENTR!I:I,MOVI_ENTR!D:D,D1408,MOVI_ENTR!O:O,L1408)-SUMIFS(MOVI_SAID!H:H,MOVI_SAID!D:D,D1408,MOVI_SAID!L:L,L1408))</f>
        <v/>
      </c>
      <c r="J1408" s="153" t="str">
        <f>IF(D1408="","",VLOOKUP(D1408,CADA_PROD!D:G,4,0)*H1408)</f>
        <v/>
      </c>
      <c r="K1408" s="14"/>
      <c r="L1408" s="14"/>
      <c r="M1408" s="21"/>
      <c r="N1408" s="21"/>
      <c r="O1408" s="21"/>
      <c r="P1408" s="21"/>
    </row>
    <row r="1409" spans="1:16" s="16" customFormat="1" ht="30" customHeight="1">
      <c r="A1409" s="21"/>
      <c r="B1409" s="21"/>
      <c r="C1409" s="170"/>
      <c r="D1409" s="168"/>
      <c r="E1409" s="154" t="str">
        <f>IFERROR(VLOOKUP(D1409,CADA_PROD!D:H,5,0),"")</f>
        <v/>
      </c>
      <c r="F1409" s="169"/>
      <c r="G1409" s="170"/>
      <c r="H1409" s="171"/>
      <c r="I1409" s="172" t="str">
        <f>IF(D1409="","",SUMIFS(MOVI_ENTR!I:I,MOVI_ENTR!D:D,D1409,MOVI_ENTR!O:O,L1409)-SUMIFS(MOVI_SAID!H:H,MOVI_SAID!D:D,D1409,MOVI_SAID!L:L,L1409))</f>
        <v/>
      </c>
      <c r="J1409" s="153" t="str">
        <f>IF(D1409="","",VLOOKUP(D1409,CADA_PROD!D:G,4,0)*H1409)</f>
        <v/>
      </c>
      <c r="K1409" s="14"/>
      <c r="L1409" s="14"/>
      <c r="M1409" s="21"/>
      <c r="N1409" s="21"/>
      <c r="O1409" s="21"/>
      <c r="P1409" s="21"/>
    </row>
    <row r="1410" spans="1:16" s="16" customFormat="1" ht="30" customHeight="1">
      <c r="A1410" s="21"/>
      <c r="B1410" s="21"/>
      <c r="C1410" s="170"/>
      <c r="D1410" s="168"/>
      <c r="E1410" s="154" t="str">
        <f>IFERROR(VLOOKUP(D1410,CADA_PROD!D:H,5,0),"")</f>
        <v/>
      </c>
      <c r="F1410" s="169"/>
      <c r="G1410" s="170"/>
      <c r="H1410" s="171"/>
      <c r="I1410" s="172" t="str">
        <f>IF(D1410="","",SUMIFS(MOVI_ENTR!I:I,MOVI_ENTR!D:D,D1410,MOVI_ENTR!O:O,L1410)-SUMIFS(MOVI_SAID!H:H,MOVI_SAID!D:D,D1410,MOVI_SAID!L:L,L1410))</f>
        <v/>
      </c>
      <c r="J1410" s="153" t="str">
        <f>IF(D1410="","",VLOOKUP(D1410,CADA_PROD!D:G,4,0)*H1410)</f>
        <v/>
      </c>
      <c r="K1410" s="14"/>
      <c r="L1410" s="14"/>
      <c r="M1410" s="21"/>
      <c r="N1410" s="21"/>
      <c r="O1410" s="21"/>
      <c r="P1410" s="21"/>
    </row>
    <row r="1411" spans="1:16" s="16" customFormat="1" ht="30" customHeight="1">
      <c r="A1411" s="21"/>
      <c r="B1411" s="21"/>
      <c r="C1411" s="170"/>
      <c r="D1411" s="168"/>
      <c r="E1411" s="154" t="str">
        <f>IFERROR(VLOOKUP(D1411,CADA_PROD!D:H,5,0),"")</f>
        <v/>
      </c>
      <c r="F1411" s="169"/>
      <c r="G1411" s="170"/>
      <c r="H1411" s="171"/>
      <c r="I1411" s="172" t="str">
        <f>IF(D1411="","",SUMIFS(MOVI_ENTR!I:I,MOVI_ENTR!D:D,D1411,MOVI_ENTR!O:O,L1411)-SUMIFS(MOVI_SAID!H:H,MOVI_SAID!D:D,D1411,MOVI_SAID!L:L,L1411))</f>
        <v/>
      </c>
      <c r="J1411" s="153" t="str">
        <f>IF(D1411="","",VLOOKUP(D1411,CADA_PROD!D:G,4,0)*H1411)</f>
        <v/>
      </c>
      <c r="K1411" s="14"/>
      <c r="L1411" s="14"/>
      <c r="M1411" s="21"/>
      <c r="N1411" s="21"/>
      <c r="O1411" s="21"/>
      <c r="P1411" s="21"/>
    </row>
    <row r="1412" spans="1:16" s="16" customFormat="1" ht="30" customHeight="1">
      <c r="A1412" s="21"/>
      <c r="B1412" s="21"/>
      <c r="C1412" s="170"/>
      <c r="D1412" s="168"/>
      <c r="E1412" s="154" t="str">
        <f>IFERROR(VLOOKUP(D1412,CADA_PROD!D:H,5,0),"")</f>
        <v/>
      </c>
      <c r="F1412" s="169"/>
      <c r="G1412" s="170"/>
      <c r="H1412" s="171"/>
      <c r="I1412" s="172" t="str">
        <f>IF(D1412="","",SUMIFS(MOVI_ENTR!I:I,MOVI_ENTR!D:D,D1412,MOVI_ENTR!O:O,L1412)-SUMIFS(MOVI_SAID!H:H,MOVI_SAID!D:D,D1412,MOVI_SAID!L:L,L1412))</f>
        <v/>
      </c>
      <c r="J1412" s="153" t="str">
        <f>IF(D1412="","",VLOOKUP(D1412,CADA_PROD!D:G,4,0)*H1412)</f>
        <v/>
      </c>
      <c r="K1412" s="14"/>
      <c r="L1412" s="14"/>
      <c r="M1412" s="21"/>
      <c r="N1412" s="21"/>
      <c r="O1412" s="21"/>
      <c r="P1412" s="21"/>
    </row>
    <row r="1413" spans="1:16" s="16" customFormat="1" ht="30" customHeight="1">
      <c r="A1413" s="21"/>
      <c r="B1413" s="21"/>
      <c r="C1413" s="170"/>
      <c r="D1413" s="168"/>
      <c r="E1413" s="154" t="str">
        <f>IFERROR(VLOOKUP(D1413,CADA_PROD!D:H,5,0),"")</f>
        <v/>
      </c>
      <c r="F1413" s="169"/>
      <c r="G1413" s="170"/>
      <c r="H1413" s="171"/>
      <c r="I1413" s="172" t="str">
        <f>IF(D1413="","",SUMIFS(MOVI_ENTR!I:I,MOVI_ENTR!D:D,D1413,MOVI_ENTR!O:O,L1413)-SUMIFS(MOVI_SAID!H:H,MOVI_SAID!D:D,D1413,MOVI_SAID!L:L,L1413))</f>
        <v/>
      </c>
      <c r="J1413" s="153" t="str">
        <f>IF(D1413="","",VLOOKUP(D1413,CADA_PROD!D:G,4,0)*H1413)</f>
        <v/>
      </c>
      <c r="K1413" s="14"/>
      <c r="L1413" s="14"/>
      <c r="M1413" s="21"/>
      <c r="N1413" s="21"/>
      <c r="O1413" s="21"/>
      <c r="P1413" s="21"/>
    </row>
    <row r="1414" spans="1:16" s="16" customFormat="1" ht="30" customHeight="1">
      <c r="A1414" s="21"/>
      <c r="B1414" s="21"/>
      <c r="C1414" s="170"/>
      <c r="D1414" s="168"/>
      <c r="E1414" s="154" t="str">
        <f>IFERROR(VLOOKUP(D1414,CADA_PROD!D:H,5,0),"")</f>
        <v/>
      </c>
      <c r="F1414" s="169"/>
      <c r="G1414" s="170"/>
      <c r="H1414" s="171"/>
      <c r="I1414" s="172" t="str">
        <f>IF(D1414="","",SUMIFS(MOVI_ENTR!I:I,MOVI_ENTR!D:D,D1414,MOVI_ENTR!O:O,L1414)-SUMIFS(MOVI_SAID!H:H,MOVI_SAID!D:D,D1414,MOVI_SAID!L:L,L1414))</f>
        <v/>
      </c>
      <c r="J1414" s="153" t="str">
        <f>IF(D1414="","",VLOOKUP(D1414,CADA_PROD!D:G,4,0)*H1414)</f>
        <v/>
      </c>
      <c r="K1414" s="14"/>
      <c r="L1414" s="14"/>
      <c r="M1414" s="21"/>
      <c r="N1414" s="21"/>
      <c r="O1414" s="21"/>
      <c r="P1414" s="21"/>
    </row>
    <row r="1415" spans="1:16" s="16" customFormat="1" ht="30" customHeight="1">
      <c r="A1415" s="21"/>
      <c r="B1415" s="21"/>
      <c r="C1415" s="170"/>
      <c r="D1415" s="168"/>
      <c r="E1415" s="154" t="str">
        <f>IFERROR(VLOOKUP(D1415,CADA_PROD!D:H,5,0),"")</f>
        <v/>
      </c>
      <c r="F1415" s="169"/>
      <c r="G1415" s="170"/>
      <c r="H1415" s="171"/>
      <c r="I1415" s="172" t="str">
        <f>IF(D1415="","",SUMIFS(MOVI_ENTR!I:I,MOVI_ENTR!D:D,D1415,MOVI_ENTR!O:O,L1415)-SUMIFS(MOVI_SAID!H:H,MOVI_SAID!D:D,D1415,MOVI_SAID!L:L,L1415))</f>
        <v/>
      </c>
      <c r="J1415" s="153" t="str">
        <f>IF(D1415="","",VLOOKUP(D1415,CADA_PROD!D:G,4,0)*H1415)</f>
        <v/>
      </c>
      <c r="K1415" s="14"/>
      <c r="L1415" s="14"/>
      <c r="M1415" s="21"/>
      <c r="N1415" s="21"/>
      <c r="O1415" s="21"/>
      <c r="P1415" s="21"/>
    </row>
    <row r="1416" spans="1:16" s="16" customFormat="1" ht="30" customHeight="1">
      <c r="A1416" s="21"/>
      <c r="B1416" s="21"/>
      <c r="C1416" s="170"/>
      <c r="D1416" s="168"/>
      <c r="E1416" s="154" t="str">
        <f>IFERROR(VLOOKUP(D1416,CADA_PROD!D:H,5,0),"")</f>
        <v/>
      </c>
      <c r="F1416" s="169"/>
      <c r="G1416" s="170"/>
      <c r="H1416" s="171"/>
      <c r="I1416" s="172" t="str">
        <f>IF(D1416="","",SUMIFS(MOVI_ENTR!I:I,MOVI_ENTR!D:D,D1416,MOVI_ENTR!O:O,L1416)-SUMIFS(MOVI_SAID!H:H,MOVI_SAID!D:D,D1416,MOVI_SAID!L:L,L1416))</f>
        <v/>
      </c>
      <c r="J1416" s="153" t="str">
        <f>IF(D1416="","",VLOOKUP(D1416,CADA_PROD!D:G,4,0)*H1416)</f>
        <v/>
      </c>
      <c r="K1416" s="14"/>
      <c r="L1416" s="14"/>
      <c r="M1416" s="21"/>
      <c r="N1416" s="21"/>
      <c r="O1416" s="21"/>
      <c r="P1416" s="21"/>
    </row>
    <row r="1417" spans="1:16" s="16" customFormat="1" ht="30" customHeight="1">
      <c r="A1417" s="21"/>
      <c r="B1417" s="21"/>
      <c r="C1417" s="170"/>
      <c r="D1417" s="168"/>
      <c r="E1417" s="154" t="str">
        <f>IFERROR(VLOOKUP(D1417,CADA_PROD!D:H,5,0),"")</f>
        <v/>
      </c>
      <c r="F1417" s="169"/>
      <c r="G1417" s="170"/>
      <c r="H1417" s="171"/>
      <c r="I1417" s="172" t="str">
        <f>IF(D1417="","",SUMIFS(MOVI_ENTR!I:I,MOVI_ENTR!D:D,D1417,MOVI_ENTR!O:O,L1417)-SUMIFS(MOVI_SAID!H:H,MOVI_SAID!D:D,D1417,MOVI_SAID!L:L,L1417))</f>
        <v/>
      </c>
      <c r="J1417" s="153" t="str">
        <f>IF(D1417="","",VLOOKUP(D1417,CADA_PROD!D:G,4,0)*H1417)</f>
        <v/>
      </c>
      <c r="K1417" s="14"/>
      <c r="L1417" s="14"/>
      <c r="M1417" s="21"/>
      <c r="N1417" s="21"/>
      <c r="O1417" s="21"/>
      <c r="P1417" s="21"/>
    </row>
    <row r="1418" spans="1:16" s="16" customFormat="1" ht="30" customHeight="1">
      <c r="A1418" s="21"/>
      <c r="B1418" s="21"/>
      <c r="C1418" s="170"/>
      <c r="D1418" s="168"/>
      <c r="E1418" s="154" t="str">
        <f>IFERROR(VLOOKUP(D1418,CADA_PROD!D:H,5,0),"")</f>
        <v/>
      </c>
      <c r="F1418" s="169"/>
      <c r="G1418" s="170"/>
      <c r="H1418" s="171"/>
      <c r="I1418" s="172" t="str">
        <f>IF(D1418="","",SUMIFS(MOVI_ENTR!I:I,MOVI_ENTR!D:D,D1418,MOVI_ENTR!O:O,L1418)-SUMIFS(MOVI_SAID!H:H,MOVI_SAID!D:D,D1418,MOVI_SAID!L:L,L1418))</f>
        <v/>
      </c>
      <c r="J1418" s="153" t="str">
        <f>IF(D1418="","",VLOOKUP(D1418,CADA_PROD!D:G,4,0)*H1418)</f>
        <v/>
      </c>
      <c r="K1418" s="14"/>
      <c r="L1418" s="14"/>
      <c r="M1418" s="21"/>
      <c r="N1418" s="21"/>
      <c r="O1418" s="21"/>
      <c r="P1418" s="21"/>
    </row>
    <row r="1419" spans="1:16" s="16" customFormat="1" ht="30" customHeight="1">
      <c r="A1419" s="21"/>
      <c r="B1419" s="21"/>
      <c r="C1419" s="170"/>
      <c r="D1419" s="168"/>
      <c r="E1419" s="154" t="str">
        <f>IFERROR(VLOOKUP(D1419,CADA_PROD!D:H,5,0),"")</f>
        <v/>
      </c>
      <c r="F1419" s="169"/>
      <c r="G1419" s="170"/>
      <c r="H1419" s="171"/>
      <c r="I1419" s="172" t="str">
        <f>IF(D1419="","",SUMIFS(MOVI_ENTR!I:I,MOVI_ENTR!D:D,D1419,MOVI_ENTR!O:O,L1419)-SUMIFS(MOVI_SAID!H:H,MOVI_SAID!D:D,D1419,MOVI_SAID!L:L,L1419))</f>
        <v/>
      </c>
      <c r="J1419" s="153" t="str">
        <f>IF(D1419="","",VLOOKUP(D1419,CADA_PROD!D:G,4,0)*H1419)</f>
        <v/>
      </c>
      <c r="K1419" s="14"/>
      <c r="L1419" s="14"/>
      <c r="M1419" s="21"/>
      <c r="N1419" s="21"/>
      <c r="O1419" s="21"/>
      <c r="P1419" s="21"/>
    </row>
    <row r="1420" spans="1:16" s="16" customFormat="1" ht="30" customHeight="1">
      <c r="A1420" s="21"/>
      <c r="B1420" s="21"/>
      <c r="C1420" s="170"/>
      <c r="D1420" s="168"/>
      <c r="E1420" s="154" t="str">
        <f>IFERROR(VLOOKUP(D1420,CADA_PROD!D:H,5,0),"")</f>
        <v/>
      </c>
      <c r="F1420" s="169"/>
      <c r="G1420" s="170"/>
      <c r="H1420" s="171"/>
      <c r="I1420" s="172" t="str">
        <f>IF(D1420="","",SUMIFS(MOVI_ENTR!I:I,MOVI_ENTR!D:D,D1420,MOVI_ENTR!O:O,L1420)-SUMIFS(MOVI_SAID!H:H,MOVI_SAID!D:D,D1420,MOVI_SAID!L:L,L1420))</f>
        <v/>
      </c>
      <c r="J1420" s="153" t="str">
        <f>IF(D1420="","",VLOOKUP(D1420,CADA_PROD!D:G,4,0)*H1420)</f>
        <v/>
      </c>
      <c r="K1420" s="14"/>
      <c r="L1420" s="14"/>
      <c r="M1420" s="21"/>
      <c r="N1420" s="21"/>
      <c r="O1420" s="21"/>
      <c r="P1420" s="21"/>
    </row>
    <row r="1421" spans="1:16" s="16" customFormat="1" ht="30" customHeight="1">
      <c r="A1421" s="21"/>
      <c r="B1421" s="21"/>
      <c r="C1421" s="170"/>
      <c r="D1421" s="168"/>
      <c r="E1421" s="154" t="str">
        <f>IFERROR(VLOOKUP(D1421,CADA_PROD!D:H,5,0),"")</f>
        <v/>
      </c>
      <c r="F1421" s="169"/>
      <c r="G1421" s="170"/>
      <c r="H1421" s="171"/>
      <c r="I1421" s="172" t="str">
        <f>IF(D1421="","",SUMIFS(MOVI_ENTR!I:I,MOVI_ENTR!D:D,D1421,MOVI_ENTR!O:O,L1421)-SUMIFS(MOVI_SAID!H:H,MOVI_SAID!D:D,D1421,MOVI_SAID!L:L,L1421))</f>
        <v/>
      </c>
      <c r="J1421" s="153" t="str">
        <f>IF(D1421="","",VLOOKUP(D1421,CADA_PROD!D:G,4,0)*H1421)</f>
        <v/>
      </c>
      <c r="K1421" s="14"/>
      <c r="L1421" s="14"/>
      <c r="M1421" s="21"/>
      <c r="N1421" s="21"/>
      <c r="O1421" s="21"/>
      <c r="P1421" s="21"/>
    </row>
    <row r="1422" spans="1:16" s="16" customFormat="1" ht="30" customHeight="1">
      <c r="A1422" s="21"/>
      <c r="B1422" s="21"/>
      <c r="C1422" s="170"/>
      <c r="D1422" s="168"/>
      <c r="E1422" s="154" t="str">
        <f>IFERROR(VLOOKUP(D1422,CADA_PROD!D:H,5,0),"")</f>
        <v/>
      </c>
      <c r="F1422" s="169"/>
      <c r="G1422" s="170"/>
      <c r="H1422" s="171"/>
      <c r="I1422" s="172" t="str">
        <f>IF(D1422="","",SUMIFS(MOVI_ENTR!I:I,MOVI_ENTR!D:D,D1422,MOVI_ENTR!O:O,L1422)-SUMIFS(MOVI_SAID!H:H,MOVI_SAID!D:D,D1422,MOVI_SAID!L:L,L1422))</f>
        <v/>
      </c>
      <c r="J1422" s="153" t="str">
        <f>IF(D1422="","",VLOOKUP(D1422,CADA_PROD!D:G,4,0)*H1422)</f>
        <v/>
      </c>
      <c r="K1422" s="14"/>
      <c r="L1422" s="14"/>
      <c r="M1422" s="21"/>
      <c r="N1422" s="21"/>
      <c r="O1422" s="21"/>
      <c r="P1422" s="21"/>
    </row>
    <row r="1423" spans="1:16" s="16" customFormat="1" ht="30" customHeight="1">
      <c r="A1423" s="21"/>
      <c r="B1423" s="21"/>
      <c r="C1423" s="170"/>
      <c r="D1423" s="168"/>
      <c r="E1423" s="154" t="str">
        <f>IFERROR(VLOOKUP(D1423,CADA_PROD!D:H,5,0),"")</f>
        <v/>
      </c>
      <c r="F1423" s="169"/>
      <c r="G1423" s="170"/>
      <c r="H1423" s="171"/>
      <c r="I1423" s="172" t="str">
        <f>IF(D1423="","",SUMIFS(MOVI_ENTR!I:I,MOVI_ENTR!D:D,D1423,MOVI_ENTR!O:O,L1423)-SUMIFS(MOVI_SAID!H:H,MOVI_SAID!D:D,D1423,MOVI_SAID!L:L,L1423))</f>
        <v/>
      </c>
      <c r="J1423" s="153" t="str">
        <f>IF(D1423="","",VLOOKUP(D1423,CADA_PROD!D:G,4,0)*H1423)</f>
        <v/>
      </c>
      <c r="K1423" s="14"/>
      <c r="L1423" s="14"/>
      <c r="M1423" s="21"/>
      <c r="N1423" s="21"/>
      <c r="O1423" s="21"/>
      <c r="P1423" s="21"/>
    </row>
    <row r="1424" spans="1:16" s="16" customFormat="1" ht="30" customHeight="1">
      <c r="A1424" s="21"/>
      <c r="B1424" s="21"/>
      <c r="C1424" s="170"/>
      <c r="D1424" s="168"/>
      <c r="E1424" s="154" t="str">
        <f>IFERROR(VLOOKUP(D1424,CADA_PROD!D:H,5,0),"")</f>
        <v/>
      </c>
      <c r="F1424" s="169"/>
      <c r="G1424" s="170"/>
      <c r="H1424" s="171"/>
      <c r="I1424" s="172" t="str">
        <f>IF(D1424="","",SUMIFS(MOVI_ENTR!I:I,MOVI_ENTR!D:D,D1424,MOVI_ENTR!O:O,L1424)-SUMIFS(MOVI_SAID!H:H,MOVI_SAID!D:D,D1424,MOVI_SAID!L:L,L1424))</f>
        <v/>
      </c>
      <c r="J1424" s="153" t="str">
        <f>IF(D1424="","",VLOOKUP(D1424,CADA_PROD!D:G,4,0)*H1424)</f>
        <v/>
      </c>
      <c r="K1424" s="14"/>
      <c r="L1424" s="14"/>
      <c r="M1424" s="21"/>
      <c r="N1424" s="21"/>
      <c r="O1424" s="21"/>
      <c r="P1424" s="21"/>
    </row>
    <row r="1425" spans="1:16" s="16" customFormat="1" ht="30" customHeight="1">
      <c r="A1425" s="21"/>
      <c r="B1425" s="21"/>
      <c r="C1425" s="170"/>
      <c r="D1425" s="168"/>
      <c r="E1425" s="154" t="str">
        <f>IFERROR(VLOOKUP(D1425,CADA_PROD!D:H,5,0),"")</f>
        <v/>
      </c>
      <c r="F1425" s="169"/>
      <c r="G1425" s="170"/>
      <c r="H1425" s="171"/>
      <c r="I1425" s="172" t="str">
        <f>IF(D1425="","",SUMIFS(MOVI_ENTR!I:I,MOVI_ENTR!D:D,D1425,MOVI_ENTR!O:O,L1425)-SUMIFS(MOVI_SAID!H:H,MOVI_SAID!D:D,D1425,MOVI_SAID!L:L,L1425))</f>
        <v/>
      </c>
      <c r="J1425" s="153" t="str">
        <f>IF(D1425="","",VLOOKUP(D1425,CADA_PROD!D:G,4,0)*H1425)</f>
        <v/>
      </c>
      <c r="K1425" s="14"/>
      <c r="L1425" s="14"/>
      <c r="M1425" s="21"/>
      <c r="N1425" s="21"/>
      <c r="O1425" s="21"/>
      <c r="P1425" s="21"/>
    </row>
    <row r="1426" spans="1:16" s="16" customFormat="1" ht="30" customHeight="1">
      <c r="A1426" s="21"/>
      <c r="B1426" s="21"/>
      <c r="C1426" s="170"/>
      <c r="D1426" s="168"/>
      <c r="E1426" s="154" t="str">
        <f>IFERROR(VLOOKUP(D1426,CADA_PROD!D:H,5,0),"")</f>
        <v/>
      </c>
      <c r="F1426" s="169"/>
      <c r="G1426" s="170"/>
      <c r="H1426" s="171"/>
      <c r="I1426" s="172" t="str">
        <f>IF(D1426="","",SUMIFS(MOVI_ENTR!I:I,MOVI_ENTR!D:D,D1426,MOVI_ENTR!O:O,L1426)-SUMIFS(MOVI_SAID!H:H,MOVI_SAID!D:D,D1426,MOVI_SAID!L:L,L1426))</f>
        <v/>
      </c>
      <c r="J1426" s="153" t="str">
        <f>IF(D1426="","",VLOOKUP(D1426,CADA_PROD!D:G,4,0)*H1426)</f>
        <v/>
      </c>
      <c r="K1426" s="14"/>
      <c r="L1426" s="14"/>
      <c r="M1426" s="21"/>
      <c r="N1426" s="21"/>
      <c r="O1426" s="21"/>
      <c r="P1426" s="21"/>
    </row>
    <row r="1427" spans="1:16" s="16" customFormat="1" ht="30" customHeight="1">
      <c r="A1427" s="21"/>
      <c r="B1427" s="21"/>
      <c r="C1427" s="170"/>
      <c r="D1427" s="168"/>
      <c r="E1427" s="154" t="str">
        <f>IFERROR(VLOOKUP(D1427,CADA_PROD!D:H,5,0),"")</f>
        <v/>
      </c>
      <c r="F1427" s="169"/>
      <c r="G1427" s="170"/>
      <c r="H1427" s="171"/>
      <c r="I1427" s="172" t="str">
        <f>IF(D1427="","",SUMIFS(MOVI_ENTR!I:I,MOVI_ENTR!D:D,D1427,MOVI_ENTR!O:O,L1427)-SUMIFS(MOVI_SAID!H:H,MOVI_SAID!D:D,D1427,MOVI_SAID!L:L,L1427))</f>
        <v/>
      </c>
      <c r="J1427" s="153" t="str">
        <f>IF(D1427="","",VLOOKUP(D1427,CADA_PROD!D:G,4,0)*H1427)</f>
        <v/>
      </c>
      <c r="K1427" s="14"/>
      <c r="L1427" s="14"/>
      <c r="M1427" s="21"/>
      <c r="N1427" s="21"/>
      <c r="O1427" s="21"/>
      <c r="P1427" s="21"/>
    </row>
    <row r="1428" spans="1:16" s="16" customFormat="1" ht="30" customHeight="1">
      <c r="A1428" s="21"/>
      <c r="B1428" s="21"/>
      <c r="C1428" s="170"/>
      <c r="D1428" s="168"/>
      <c r="E1428" s="154" t="str">
        <f>IFERROR(VLOOKUP(D1428,CADA_PROD!D:H,5,0),"")</f>
        <v/>
      </c>
      <c r="F1428" s="169"/>
      <c r="G1428" s="170"/>
      <c r="H1428" s="171"/>
      <c r="I1428" s="172" t="str">
        <f>IF(D1428="","",SUMIFS(MOVI_ENTR!I:I,MOVI_ENTR!D:D,D1428,MOVI_ENTR!O:O,L1428)-SUMIFS(MOVI_SAID!H:H,MOVI_SAID!D:D,D1428,MOVI_SAID!L:L,L1428))</f>
        <v/>
      </c>
      <c r="J1428" s="153" t="str">
        <f>IF(D1428="","",VLOOKUP(D1428,CADA_PROD!D:G,4,0)*H1428)</f>
        <v/>
      </c>
      <c r="K1428" s="14"/>
      <c r="L1428" s="14"/>
      <c r="M1428" s="21"/>
      <c r="N1428" s="21"/>
      <c r="O1428" s="21"/>
      <c r="P1428" s="21"/>
    </row>
    <row r="1429" spans="1:16" s="16" customFormat="1" ht="30" customHeight="1">
      <c r="A1429" s="21"/>
      <c r="B1429" s="21"/>
      <c r="C1429" s="170"/>
      <c r="D1429" s="168"/>
      <c r="E1429" s="154" t="str">
        <f>IFERROR(VLOOKUP(D1429,CADA_PROD!D:H,5,0),"")</f>
        <v/>
      </c>
      <c r="F1429" s="169"/>
      <c r="G1429" s="170"/>
      <c r="H1429" s="171"/>
      <c r="I1429" s="172" t="str">
        <f>IF(D1429="","",SUMIFS(MOVI_ENTR!I:I,MOVI_ENTR!D:D,D1429,MOVI_ENTR!O:O,L1429)-SUMIFS(MOVI_SAID!H:H,MOVI_SAID!D:D,D1429,MOVI_SAID!L:L,L1429))</f>
        <v/>
      </c>
      <c r="J1429" s="153" t="str">
        <f>IF(D1429="","",VLOOKUP(D1429,CADA_PROD!D:G,4,0)*H1429)</f>
        <v/>
      </c>
      <c r="K1429" s="14"/>
      <c r="L1429" s="14"/>
      <c r="M1429" s="21"/>
      <c r="N1429" s="21"/>
      <c r="O1429" s="21"/>
      <c r="P1429" s="21"/>
    </row>
    <row r="1430" spans="1:16" s="16" customFormat="1" ht="30" customHeight="1">
      <c r="A1430" s="21"/>
      <c r="B1430" s="21"/>
      <c r="C1430" s="170"/>
      <c r="D1430" s="168"/>
      <c r="E1430" s="154" t="str">
        <f>IFERROR(VLOOKUP(D1430,CADA_PROD!D:H,5,0),"")</f>
        <v/>
      </c>
      <c r="F1430" s="169"/>
      <c r="G1430" s="170"/>
      <c r="H1430" s="171"/>
      <c r="I1430" s="172" t="str">
        <f>IF(D1430="","",SUMIFS(MOVI_ENTR!I:I,MOVI_ENTR!D:D,D1430,MOVI_ENTR!O:O,L1430)-SUMIFS(MOVI_SAID!H:H,MOVI_SAID!D:D,D1430,MOVI_SAID!L:L,L1430))</f>
        <v/>
      </c>
      <c r="J1430" s="153" t="str">
        <f>IF(D1430="","",VLOOKUP(D1430,CADA_PROD!D:G,4,0)*H1430)</f>
        <v/>
      </c>
      <c r="K1430" s="14"/>
      <c r="L1430" s="14"/>
      <c r="M1430" s="21"/>
      <c r="N1430" s="21"/>
      <c r="O1430" s="21"/>
      <c r="P1430" s="21"/>
    </row>
    <row r="1431" spans="1:16" s="16" customFormat="1" ht="30" customHeight="1">
      <c r="A1431" s="21"/>
      <c r="B1431" s="21"/>
      <c r="C1431" s="170"/>
      <c r="D1431" s="168"/>
      <c r="E1431" s="154" t="str">
        <f>IFERROR(VLOOKUP(D1431,CADA_PROD!D:H,5,0),"")</f>
        <v/>
      </c>
      <c r="F1431" s="169"/>
      <c r="G1431" s="170"/>
      <c r="H1431" s="171"/>
      <c r="I1431" s="172" t="str">
        <f>IF(D1431="","",SUMIFS(MOVI_ENTR!I:I,MOVI_ENTR!D:D,D1431,MOVI_ENTR!O:O,L1431)-SUMIFS(MOVI_SAID!H:H,MOVI_SAID!D:D,D1431,MOVI_SAID!L:L,L1431))</f>
        <v/>
      </c>
      <c r="J1431" s="153" t="str">
        <f>IF(D1431="","",VLOOKUP(D1431,CADA_PROD!D:G,4,0)*H1431)</f>
        <v/>
      </c>
      <c r="K1431" s="14"/>
      <c r="L1431" s="14"/>
      <c r="M1431" s="21"/>
      <c r="N1431" s="21"/>
      <c r="O1431" s="21"/>
      <c r="P1431" s="21"/>
    </row>
    <row r="1432" spans="1:16" s="16" customFormat="1" ht="30" customHeight="1">
      <c r="A1432" s="21"/>
      <c r="B1432" s="21"/>
      <c r="C1432" s="170"/>
      <c r="D1432" s="168"/>
      <c r="E1432" s="154" t="str">
        <f>IFERROR(VLOOKUP(D1432,CADA_PROD!D:H,5,0),"")</f>
        <v/>
      </c>
      <c r="F1432" s="169"/>
      <c r="G1432" s="170"/>
      <c r="H1432" s="171"/>
      <c r="I1432" s="172" t="str">
        <f>IF(D1432="","",SUMIFS(MOVI_ENTR!I:I,MOVI_ENTR!D:D,D1432,MOVI_ENTR!O:O,L1432)-SUMIFS(MOVI_SAID!H:H,MOVI_SAID!D:D,D1432,MOVI_SAID!L:L,L1432))</f>
        <v/>
      </c>
      <c r="J1432" s="153" t="str">
        <f>IF(D1432="","",VLOOKUP(D1432,CADA_PROD!D:G,4,0)*H1432)</f>
        <v/>
      </c>
      <c r="K1432" s="14"/>
      <c r="L1432" s="14"/>
      <c r="M1432" s="21"/>
      <c r="N1432" s="21"/>
      <c r="O1432" s="21"/>
      <c r="P1432" s="21"/>
    </row>
    <row r="1433" spans="1:16" s="16" customFormat="1" ht="30" customHeight="1">
      <c r="A1433" s="21"/>
      <c r="B1433" s="21"/>
      <c r="C1433" s="170"/>
      <c r="D1433" s="168"/>
      <c r="E1433" s="154" t="str">
        <f>IFERROR(VLOOKUP(D1433,CADA_PROD!D:H,5,0),"")</f>
        <v/>
      </c>
      <c r="F1433" s="169"/>
      <c r="G1433" s="170"/>
      <c r="H1433" s="171"/>
      <c r="I1433" s="172" t="str">
        <f>IF(D1433="","",SUMIFS(MOVI_ENTR!I:I,MOVI_ENTR!D:D,D1433,MOVI_ENTR!O:O,L1433)-SUMIFS(MOVI_SAID!H:H,MOVI_SAID!D:D,D1433,MOVI_SAID!L:L,L1433))</f>
        <v/>
      </c>
      <c r="J1433" s="153" t="str">
        <f>IF(D1433="","",VLOOKUP(D1433,CADA_PROD!D:G,4,0)*H1433)</f>
        <v/>
      </c>
      <c r="K1433" s="14"/>
      <c r="L1433" s="14"/>
      <c r="M1433" s="21"/>
      <c r="N1433" s="21"/>
      <c r="O1433" s="21"/>
      <c r="P1433" s="21"/>
    </row>
    <row r="1434" spans="1:16" s="16" customFormat="1" ht="30" customHeight="1">
      <c r="A1434" s="21"/>
      <c r="B1434" s="21"/>
      <c r="C1434" s="170"/>
      <c r="D1434" s="168"/>
      <c r="E1434" s="154" t="str">
        <f>IFERROR(VLOOKUP(D1434,CADA_PROD!D:H,5,0),"")</f>
        <v/>
      </c>
      <c r="F1434" s="169"/>
      <c r="G1434" s="170"/>
      <c r="H1434" s="171"/>
      <c r="I1434" s="172" t="str">
        <f>IF(D1434="","",SUMIFS(MOVI_ENTR!I:I,MOVI_ENTR!D:D,D1434,MOVI_ENTR!O:O,L1434)-SUMIFS(MOVI_SAID!H:H,MOVI_SAID!D:D,D1434,MOVI_SAID!L:L,L1434))</f>
        <v/>
      </c>
      <c r="J1434" s="153" t="str">
        <f>IF(D1434="","",VLOOKUP(D1434,CADA_PROD!D:G,4,0)*H1434)</f>
        <v/>
      </c>
      <c r="K1434" s="14"/>
      <c r="L1434" s="14"/>
      <c r="M1434" s="21"/>
      <c r="N1434" s="21"/>
      <c r="O1434" s="21"/>
      <c r="P1434" s="21"/>
    </row>
    <row r="1435" spans="1:16" s="16" customFormat="1" ht="30" customHeight="1">
      <c r="A1435" s="21"/>
      <c r="B1435" s="21"/>
      <c r="C1435" s="170"/>
      <c r="D1435" s="168"/>
      <c r="E1435" s="154" t="str">
        <f>IFERROR(VLOOKUP(D1435,CADA_PROD!D:H,5,0),"")</f>
        <v/>
      </c>
      <c r="F1435" s="169"/>
      <c r="G1435" s="170"/>
      <c r="H1435" s="171"/>
      <c r="I1435" s="172" t="str">
        <f>IF(D1435="","",SUMIFS(MOVI_ENTR!I:I,MOVI_ENTR!D:D,D1435,MOVI_ENTR!O:O,L1435)-SUMIFS(MOVI_SAID!H:H,MOVI_SAID!D:D,D1435,MOVI_SAID!L:L,L1435))</f>
        <v/>
      </c>
      <c r="J1435" s="153" t="str">
        <f>IF(D1435="","",VLOOKUP(D1435,CADA_PROD!D:G,4,0)*H1435)</f>
        <v/>
      </c>
      <c r="K1435" s="14"/>
      <c r="L1435" s="14"/>
      <c r="M1435" s="21"/>
      <c r="N1435" s="21"/>
      <c r="O1435" s="21"/>
      <c r="P1435" s="21"/>
    </row>
    <row r="1436" spans="1:16" s="16" customFormat="1" ht="30" customHeight="1">
      <c r="A1436" s="21"/>
      <c r="B1436" s="21"/>
      <c r="C1436" s="170"/>
      <c r="D1436" s="168"/>
      <c r="E1436" s="154" t="str">
        <f>IFERROR(VLOOKUP(D1436,CADA_PROD!D:H,5,0),"")</f>
        <v/>
      </c>
      <c r="F1436" s="169"/>
      <c r="G1436" s="170"/>
      <c r="H1436" s="171"/>
      <c r="I1436" s="172" t="str">
        <f>IF(D1436="","",SUMIFS(MOVI_ENTR!I:I,MOVI_ENTR!D:D,D1436,MOVI_ENTR!O:O,L1436)-SUMIFS(MOVI_SAID!H:H,MOVI_SAID!D:D,D1436,MOVI_SAID!L:L,L1436))</f>
        <v/>
      </c>
      <c r="J1436" s="153" t="str">
        <f>IF(D1436="","",VLOOKUP(D1436,CADA_PROD!D:G,4,0)*H1436)</f>
        <v/>
      </c>
      <c r="K1436" s="14"/>
      <c r="L1436" s="14"/>
      <c r="M1436" s="21"/>
      <c r="N1436" s="21"/>
      <c r="O1436" s="21"/>
      <c r="P1436" s="21"/>
    </row>
    <row r="1437" spans="1:16" s="16" customFormat="1" ht="30" customHeight="1">
      <c r="A1437" s="21"/>
      <c r="B1437" s="21"/>
      <c r="C1437" s="170"/>
      <c r="D1437" s="168"/>
      <c r="E1437" s="154" t="str">
        <f>IFERROR(VLOOKUP(D1437,CADA_PROD!D:H,5,0),"")</f>
        <v/>
      </c>
      <c r="F1437" s="169"/>
      <c r="G1437" s="170"/>
      <c r="H1437" s="171"/>
      <c r="I1437" s="172" t="str">
        <f>IF(D1437="","",SUMIFS(MOVI_ENTR!I:I,MOVI_ENTR!D:D,D1437,MOVI_ENTR!O:O,L1437)-SUMIFS(MOVI_SAID!H:H,MOVI_SAID!D:D,D1437,MOVI_SAID!L:L,L1437))</f>
        <v/>
      </c>
      <c r="J1437" s="153" t="str">
        <f>IF(D1437="","",VLOOKUP(D1437,CADA_PROD!D:G,4,0)*H1437)</f>
        <v/>
      </c>
      <c r="K1437" s="14"/>
      <c r="L1437" s="14"/>
      <c r="M1437" s="21"/>
      <c r="N1437" s="21"/>
      <c r="O1437" s="21"/>
      <c r="P1437" s="21"/>
    </row>
    <row r="1438" spans="1:16" s="16" customFormat="1" ht="30" customHeight="1">
      <c r="A1438" s="21"/>
      <c r="B1438" s="21"/>
      <c r="C1438" s="170"/>
      <c r="D1438" s="168"/>
      <c r="E1438" s="154" t="str">
        <f>IFERROR(VLOOKUP(D1438,CADA_PROD!D:H,5,0),"")</f>
        <v/>
      </c>
      <c r="F1438" s="169"/>
      <c r="G1438" s="170"/>
      <c r="H1438" s="171"/>
      <c r="I1438" s="172" t="str">
        <f>IF(D1438="","",SUMIFS(MOVI_ENTR!I:I,MOVI_ENTR!D:D,D1438,MOVI_ENTR!O:O,L1438)-SUMIFS(MOVI_SAID!H:H,MOVI_SAID!D:D,D1438,MOVI_SAID!L:L,L1438))</f>
        <v/>
      </c>
      <c r="J1438" s="153" t="str">
        <f>IF(D1438="","",VLOOKUP(D1438,CADA_PROD!D:G,4,0)*H1438)</f>
        <v/>
      </c>
      <c r="K1438" s="14"/>
      <c r="L1438" s="14"/>
      <c r="M1438" s="21"/>
      <c r="N1438" s="21"/>
      <c r="O1438" s="21"/>
      <c r="P1438" s="21"/>
    </row>
    <row r="1439" spans="1:16" s="16" customFormat="1" ht="30" customHeight="1">
      <c r="A1439" s="21"/>
      <c r="B1439" s="21"/>
      <c r="C1439" s="170"/>
      <c r="D1439" s="168"/>
      <c r="E1439" s="154" t="str">
        <f>IFERROR(VLOOKUP(D1439,CADA_PROD!D:H,5,0),"")</f>
        <v/>
      </c>
      <c r="F1439" s="169"/>
      <c r="G1439" s="170"/>
      <c r="H1439" s="171"/>
      <c r="I1439" s="172" t="str">
        <f>IF(D1439="","",SUMIFS(MOVI_ENTR!I:I,MOVI_ENTR!D:D,D1439,MOVI_ENTR!O:O,L1439)-SUMIFS(MOVI_SAID!H:H,MOVI_SAID!D:D,D1439,MOVI_SAID!L:L,L1439))</f>
        <v/>
      </c>
      <c r="J1439" s="153" t="str">
        <f>IF(D1439="","",VLOOKUP(D1439,CADA_PROD!D:G,4,0)*H1439)</f>
        <v/>
      </c>
      <c r="K1439" s="14"/>
      <c r="L1439" s="14"/>
      <c r="M1439" s="21"/>
      <c r="N1439" s="21"/>
      <c r="O1439" s="21"/>
      <c r="P1439" s="21"/>
    </row>
    <row r="1440" spans="1:16" s="16" customFormat="1" ht="30" customHeight="1">
      <c r="A1440" s="21"/>
      <c r="B1440" s="21"/>
      <c r="C1440" s="170"/>
      <c r="D1440" s="168"/>
      <c r="E1440" s="154" t="str">
        <f>IFERROR(VLOOKUP(D1440,CADA_PROD!D:H,5,0),"")</f>
        <v/>
      </c>
      <c r="F1440" s="169"/>
      <c r="G1440" s="170"/>
      <c r="H1440" s="171"/>
      <c r="I1440" s="172" t="str">
        <f>IF(D1440="","",SUMIFS(MOVI_ENTR!I:I,MOVI_ENTR!D:D,D1440,MOVI_ENTR!O:O,L1440)-SUMIFS(MOVI_SAID!H:H,MOVI_SAID!D:D,D1440,MOVI_SAID!L:L,L1440))</f>
        <v/>
      </c>
      <c r="J1440" s="153" t="str">
        <f>IF(D1440="","",VLOOKUP(D1440,CADA_PROD!D:G,4,0)*H1440)</f>
        <v/>
      </c>
      <c r="K1440" s="14"/>
      <c r="L1440" s="14"/>
      <c r="M1440" s="21"/>
      <c r="N1440" s="21"/>
      <c r="O1440" s="21"/>
      <c r="P1440" s="21"/>
    </row>
    <row r="1441" spans="1:16" s="16" customFormat="1" ht="30" customHeight="1">
      <c r="A1441" s="21"/>
      <c r="B1441" s="21"/>
      <c r="C1441" s="170"/>
      <c r="D1441" s="168"/>
      <c r="E1441" s="154" t="str">
        <f>IFERROR(VLOOKUP(D1441,CADA_PROD!D:H,5,0),"")</f>
        <v/>
      </c>
      <c r="F1441" s="169"/>
      <c r="G1441" s="170"/>
      <c r="H1441" s="171"/>
      <c r="I1441" s="172" t="str">
        <f>IF(D1441="","",SUMIFS(MOVI_ENTR!I:I,MOVI_ENTR!D:D,D1441,MOVI_ENTR!O:O,L1441)-SUMIFS(MOVI_SAID!H:H,MOVI_SAID!D:D,D1441,MOVI_SAID!L:L,L1441))</f>
        <v/>
      </c>
      <c r="J1441" s="153" t="str">
        <f>IF(D1441="","",VLOOKUP(D1441,CADA_PROD!D:G,4,0)*H1441)</f>
        <v/>
      </c>
      <c r="K1441" s="14"/>
      <c r="L1441" s="14"/>
      <c r="M1441" s="21"/>
      <c r="N1441" s="21"/>
      <c r="O1441" s="21"/>
      <c r="P1441" s="21"/>
    </row>
    <row r="1442" spans="1:16" s="16" customFormat="1" ht="30" customHeight="1">
      <c r="A1442" s="21"/>
      <c r="B1442" s="21"/>
      <c r="C1442" s="170"/>
      <c r="D1442" s="168"/>
      <c r="E1442" s="154" t="str">
        <f>IFERROR(VLOOKUP(D1442,CADA_PROD!D:H,5,0),"")</f>
        <v/>
      </c>
      <c r="F1442" s="169"/>
      <c r="G1442" s="170"/>
      <c r="H1442" s="171"/>
      <c r="I1442" s="172" t="str">
        <f>IF(D1442="","",SUMIFS(MOVI_ENTR!I:I,MOVI_ENTR!D:D,D1442,MOVI_ENTR!O:O,L1442)-SUMIFS(MOVI_SAID!H:H,MOVI_SAID!D:D,D1442,MOVI_SAID!L:L,L1442))</f>
        <v/>
      </c>
      <c r="J1442" s="153" t="str">
        <f>IF(D1442="","",VLOOKUP(D1442,CADA_PROD!D:G,4,0)*H1442)</f>
        <v/>
      </c>
      <c r="K1442" s="14"/>
      <c r="L1442" s="14"/>
      <c r="M1442" s="21"/>
      <c r="N1442" s="21"/>
      <c r="O1442" s="21"/>
      <c r="P1442" s="21"/>
    </row>
    <row r="1443" spans="1:16" s="16" customFormat="1" ht="30" customHeight="1">
      <c r="A1443" s="21"/>
      <c r="B1443" s="21"/>
      <c r="C1443" s="170"/>
      <c r="D1443" s="168"/>
      <c r="E1443" s="154" t="str">
        <f>IFERROR(VLOOKUP(D1443,CADA_PROD!D:H,5,0),"")</f>
        <v/>
      </c>
      <c r="F1443" s="169"/>
      <c r="G1443" s="170"/>
      <c r="H1443" s="171"/>
      <c r="I1443" s="172" t="str">
        <f>IF(D1443="","",SUMIFS(MOVI_ENTR!I:I,MOVI_ENTR!D:D,D1443,MOVI_ENTR!O:O,L1443)-SUMIFS(MOVI_SAID!H:H,MOVI_SAID!D:D,D1443,MOVI_SAID!L:L,L1443))</f>
        <v/>
      </c>
      <c r="J1443" s="153" t="str">
        <f>IF(D1443="","",VLOOKUP(D1443,CADA_PROD!D:G,4,0)*H1443)</f>
        <v/>
      </c>
      <c r="K1443" s="14"/>
      <c r="L1443" s="14"/>
      <c r="M1443" s="21"/>
      <c r="N1443" s="21"/>
      <c r="O1443" s="21"/>
      <c r="P1443" s="21"/>
    </row>
    <row r="1444" spans="1:16" s="16" customFormat="1" ht="30" customHeight="1">
      <c r="A1444" s="21"/>
      <c r="B1444" s="21"/>
      <c r="C1444" s="170"/>
      <c r="D1444" s="168"/>
      <c r="E1444" s="154" t="str">
        <f>IFERROR(VLOOKUP(D1444,CADA_PROD!D:H,5,0),"")</f>
        <v/>
      </c>
      <c r="F1444" s="169"/>
      <c r="G1444" s="170"/>
      <c r="H1444" s="171"/>
      <c r="I1444" s="172" t="str">
        <f>IF(D1444="","",SUMIFS(MOVI_ENTR!I:I,MOVI_ENTR!D:D,D1444,MOVI_ENTR!O:O,L1444)-SUMIFS(MOVI_SAID!H:H,MOVI_SAID!D:D,D1444,MOVI_SAID!L:L,L1444))</f>
        <v/>
      </c>
      <c r="J1444" s="153" t="str">
        <f>IF(D1444="","",VLOOKUP(D1444,CADA_PROD!D:G,4,0)*H1444)</f>
        <v/>
      </c>
      <c r="K1444" s="14"/>
      <c r="L1444" s="14"/>
      <c r="M1444" s="21"/>
      <c r="N1444" s="21"/>
      <c r="O1444" s="21"/>
      <c r="P1444" s="21"/>
    </row>
    <row r="1445" spans="1:16" s="16" customFormat="1" ht="30" customHeight="1">
      <c r="A1445" s="21"/>
      <c r="B1445" s="21"/>
      <c r="C1445" s="170"/>
      <c r="D1445" s="168"/>
      <c r="E1445" s="154" t="str">
        <f>IFERROR(VLOOKUP(D1445,CADA_PROD!D:H,5,0),"")</f>
        <v/>
      </c>
      <c r="F1445" s="169"/>
      <c r="G1445" s="170"/>
      <c r="H1445" s="171"/>
      <c r="I1445" s="172" t="str">
        <f>IF(D1445="","",SUMIFS(MOVI_ENTR!I:I,MOVI_ENTR!D:D,D1445,MOVI_ENTR!O:O,L1445)-SUMIFS(MOVI_SAID!H:H,MOVI_SAID!D:D,D1445,MOVI_SAID!L:L,L1445))</f>
        <v/>
      </c>
      <c r="J1445" s="153" t="str">
        <f>IF(D1445="","",VLOOKUP(D1445,CADA_PROD!D:G,4,0)*H1445)</f>
        <v/>
      </c>
      <c r="K1445" s="14"/>
      <c r="L1445" s="14"/>
      <c r="M1445" s="21"/>
      <c r="N1445" s="21"/>
      <c r="O1445" s="21"/>
      <c r="P1445" s="21"/>
    </row>
    <row r="1446" spans="1:16" s="16" customFormat="1" ht="30" customHeight="1">
      <c r="A1446" s="21"/>
      <c r="B1446" s="21"/>
      <c r="C1446" s="170"/>
      <c r="D1446" s="168"/>
      <c r="E1446" s="154" t="str">
        <f>IFERROR(VLOOKUP(D1446,CADA_PROD!D:H,5,0),"")</f>
        <v/>
      </c>
      <c r="F1446" s="169"/>
      <c r="G1446" s="170"/>
      <c r="H1446" s="171"/>
      <c r="I1446" s="172" t="str">
        <f>IF(D1446="","",SUMIFS(MOVI_ENTR!I:I,MOVI_ENTR!D:D,D1446,MOVI_ENTR!O:O,L1446)-SUMIFS(MOVI_SAID!H:H,MOVI_SAID!D:D,D1446,MOVI_SAID!L:L,L1446))</f>
        <v/>
      </c>
      <c r="J1446" s="153" t="str">
        <f>IF(D1446="","",VLOOKUP(D1446,CADA_PROD!D:G,4,0)*H1446)</f>
        <v/>
      </c>
      <c r="K1446" s="14"/>
      <c r="L1446" s="14"/>
      <c r="M1446" s="21"/>
      <c r="N1446" s="21"/>
      <c r="O1446" s="21"/>
      <c r="P1446" s="21"/>
    </row>
    <row r="1447" spans="1:16" s="16" customFormat="1" ht="30" customHeight="1">
      <c r="A1447" s="21"/>
      <c r="B1447" s="21"/>
      <c r="C1447" s="170"/>
      <c r="D1447" s="168"/>
      <c r="E1447" s="154" t="str">
        <f>IFERROR(VLOOKUP(D1447,CADA_PROD!D:H,5,0),"")</f>
        <v/>
      </c>
      <c r="F1447" s="169"/>
      <c r="G1447" s="170"/>
      <c r="H1447" s="171"/>
      <c r="I1447" s="172" t="str">
        <f>IF(D1447="","",SUMIFS(MOVI_ENTR!I:I,MOVI_ENTR!D:D,D1447,MOVI_ENTR!O:O,L1447)-SUMIFS(MOVI_SAID!H:H,MOVI_SAID!D:D,D1447,MOVI_SAID!L:L,L1447))</f>
        <v/>
      </c>
      <c r="J1447" s="153" t="str">
        <f>IF(D1447="","",VLOOKUP(D1447,CADA_PROD!D:G,4,0)*H1447)</f>
        <v/>
      </c>
      <c r="K1447" s="14"/>
      <c r="L1447" s="14"/>
      <c r="M1447" s="21"/>
      <c r="N1447" s="21"/>
      <c r="O1447" s="21"/>
      <c r="P1447" s="21"/>
    </row>
    <row r="1448" spans="1:16" s="16" customFormat="1" ht="30" customHeight="1">
      <c r="A1448" s="21"/>
      <c r="B1448" s="21"/>
      <c r="C1448" s="170"/>
      <c r="D1448" s="168"/>
      <c r="E1448" s="154" t="str">
        <f>IFERROR(VLOOKUP(D1448,CADA_PROD!D:H,5,0),"")</f>
        <v/>
      </c>
      <c r="F1448" s="169"/>
      <c r="G1448" s="170"/>
      <c r="H1448" s="171"/>
      <c r="I1448" s="172" t="str">
        <f>IF(D1448="","",SUMIFS(MOVI_ENTR!I:I,MOVI_ENTR!D:D,D1448,MOVI_ENTR!O:O,L1448)-SUMIFS(MOVI_SAID!H:H,MOVI_SAID!D:D,D1448,MOVI_SAID!L:L,L1448))</f>
        <v/>
      </c>
      <c r="J1448" s="153" t="str">
        <f>IF(D1448="","",VLOOKUP(D1448,CADA_PROD!D:G,4,0)*H1448)</f>
        <v/>
      </c>
      <c r="K1448" s="14"/>
      <c r="L1448" s="14"/>
      <c r="M1448" s="21"/>
      <c r="N1448" s="21"/>
      <c r="O1448" s="21"/>
      <c r="P1448" s="21"/>
    </row>
    <row r="1449" spans="1:16" s="16" customFormat="1" ht="30" customHeight="1">
      <c r="A1449" s="21"/>
      <c r="B1449" s="21"/>
      <c r="C1449" s="170"/>
      <c r="D1449" s="168"/>
      <c r="E1449" s="154" t="str">
        <f>IFERROR(VLOOKUP(D1449,CADA_PROD!D:H,5,0),"")</f>
        <v/>
      </c>
      <c r="F1449" s="169"/>
      <c r="G1449" s="170"/>
      <c r="H1449" s="171"/>
      <c r="I1449" s="172" t="str">
        <f>IF(D1449="","",SUMIFS(MOVI_ENTR!I:I,MOVI_ENTR!D:D,D1449,MOVI_ENTR!O:O,L1449)-SUMIFS(MOVI_SAID!H:H,MOVI_SAID!D:D,D1449,MOVI_SAID!L:L,L1449))</f>
        <v/>
      </c>
      <c r="J1449" s="153" t="str">
        <f>IF(D1449="","",VLOOKUP(D1449,CADA_PROD!D:G,4,0)*H1449)</f>
        <v/>
      </c>
      <c r="K1449" s="14"/>
      <c r="L1449" s="14"/>
      <c r="M1449" s="21"/>
      <c r="N1449" s="21"/>
      <c r="O1449" s="21"/>
      <c r="P1449" s="21"/>
    </row>
    <row r="1450" spans="1:16" s="16" customFormat="1" ht="30" customHeight="1">
      <c r="A1450" s="21"/>
      <c r="B1450" s="21"/>
      <c r="C1450" s="170"/>
      <c r="D1450" s="168"/>
      <c r="E1450" s="154" t="str">
        <f>IFERROR(VLOOKUP(D1450,CADA_PROD!D:H,5,0),"")</f>
        <v/>
      </c>
      <c r="F1450" s="169"/>
      <c r="G1450" s="170"/>
      <c r="H1450" s="171"/>
      <c r="I1450" s="172" t="str">
        <f>IF(D1450="","",SUMIFS(MOVI_ENTR!I:I,MOVI_ENTR!D:D,D1450,MOVI_ENTR!O:O,L1450)-SUMIFS(MOVI_SAID!H:H,MOVI_SAID!D:D,D1450,MOVI_SAID!L:L,L1450))</f>
        <v/>
      </c>
      <c r="J1450" s="153" t="str">
        <f>IF(D1450="","",VLOOKUP(D1450,CADA_PROD!D:G,4,0)*H1450)</f>
        <v/>
      </c>
      <c r="K1450" s="14"/>
      <c r="L1450" s="14"/>
      <c r="M1450" s="21"/>
      <c r="N1450" s="21"/>
      <c r="O1450" s="21"/>
      <c r="P1450" s="21"/>
    </row>
    <row r="1451" spans="1:16" s="16" customFormat="1" ht="30" customHeight="1">
      <c r="A1451" s="21"/>
      <c r="B1451" s="21"/>
      <c r="C1451" s="170"/>
      <c r="D1451" s="168"/>
      <c r="E1451" s="154" t="str">
        <f>IFERROR(VLOOKUP(D1451,CADA_PROD!D:H,5,0),"")</f>
        <v/>
      </c>
      <c r="F1451" s="169"/>
      <c r="G1451" s="170"/>
      <c r="H1451" s="171"/>
      <c r="I1451" s="172" t="str">
        <f>IF(D1451="","",SUMIFS(MOVI_ENTR!I:I,MOVI_ENTR!D:D,D1451,MOVI_ENTR!O:O,L1451)-SUMIFS(MOVI_SAID!H:H,MOVI_SAID!D:D,D1451,MOVI_SAID!L:L,L1451))</f>
        <v/>
      </c>
      <c r="J1451" s="153" t="str">
        <f>IF(D1451="","",VLOOKUP(D1451,CADA_PROD!D:G,4,0)*H1451)</f>
        <v/>
      </c>
      <c r="K1451" s="14"/>
      <c r="L1451" s="14"/>
      <c r="M1451" s="21"/>
      <c r="N1451" s="21"/>
      <c r="O1451" s="21"/>
      <c r="P1451" s="21"/>
    </row>
    <row r="1452" spans="1:16" s="16" customFormat="1" ht="30" customHeight="1">
      <c r="A1452" s="21"/>
      <c r="B1452" s="21"/>
      <c r="C1452" s="170"/>
      <c r="D1452" s="168"/>
      <c r="E1452" s="154" t="str">
        <f>IFERROR(VLOOKUP(D1452,CADA_PROD!D:H,5,0),"")</f>
        <v/>
      </c>
      <c r="F1452" s="169"/>
      <c r="G1452" s="170"/>
      <c r="H1452" s="171"/>
      <c r="I1452" s="172" t="str">
        <f>IF(D1452="","",SUMIFS(MOVI_ENTR!I:I,MOVI_ENTR!D:D,D1452,MOVI_ENTR!O:O,L1452)-SUMIFS(MOVI_SAID!H:H,MOVI_SAID!D:D,D1452,MOVI_SAID!L:L,L1452))</f>
        <v/>
      </c>
      <c r="J1452" s="153" t="str">
        <f>IF(D1452="","",VLOOKUP(D1452,CADA_PROD!D:G,4,0)*H1452)</f>
        <v/>
      </c>
      <c r="K1452" s="14"/>
      <c r="L1452" s="14"/>
      <c r="M1452" s="21"/>
      <c r="N1452" s="21"/>
      <c r="O1452" s="21"/>
      <c r="P1452" s="21"/>
    </row>
    <row r="1453" spans="1:16" s="16" customFormat="1" ht="30" customHeight="1">
      <c r="A1453" s="21"/>
      <c r="B1453" s="21"/>
      <c r="C1453" s="170"/>
      <c r="D1453" s="168"/>
      <c r="E1453" s="154" t="str">
        <f>IFERROR(VLOOKUP(D1453,CADA_PROD!D:H,5,0),"")</f>
        <v/>
      </c>
      <c r="F1453" s="169"/>
      <c r="G1453" s="170"/>
      <c r="H1453" s="171"/>
      <c r="I1453" s="172" t="str">
        <f>IF(D1453="","",SUMIFS(MOVI_ENTR!I:I,MOVI_ENTR!D:D,D1453,MOVI_ENTR!O:O,L1453)-SUMIFS(MOVI_SAID!H:H,MOVI_SAID!D:D,D1453,MOVI_SAID!L:L,L1453))</f>
        <v/>
      </c>
      <c r="J1453" s="153" t="str">
        <f>IF(D1453="","",VLOOKUP(D1453,CADA_PROD!D:G,4,0)*H1453)</f>
        <v/>
      </c>
      <c r="K1453" s="14"/>
      <c r="L1453" s="14"/>
      <c r="M1453" s="21"/>
      <c r="N1453" s="21"/>
      <c r="O1453" s="21"/>
      <c r="P1453" s="21"/>
    </row>
    <row r="1454" spans="1:16" s="16" customFormat="1" ht="30" customHeight="1">
      <c r="A1454" s="21"/>
      <c r="B1454" s="21"/>
      <c r="C1454" s="170"/>
      <c r="D1454" s="168"/>
      <c r="E1454" s="154" t="str">
        <f>IFERROR(VLOOKUP(D1454,CADA_PROD!D:H,5,0),"")</f>
        <v/>
      </c>
      <c r="F1454" s="169"/>
      <c r="G1454" s="170"/>
      <c r="H1454" s="171"/>
      <c r="I1454" s="172" t="str">
        <f>IF(D1454="","",SUMIFS(MOVI_ENTR!I:I,MOVI_ENTR!D:D,D1454,MOVI_ENTR!O:O,L1454)-SUMIFS(MOVI_SAID!H:H,MOVI_SAID!D:D,D1454,MOVI_SAID!L:L,L1454))</f>
        <v/>
      </c>
      <c r="J1454" s="153" t="str">
        <f>IF(D1454="","",VLOOKUP(D1454,CADA_PROD!D:G,4,0)*H1454)</f>
        <v/>
      </c>
      <c r="K1454" s="14"/>
      <c r="L1454" s="14"/>
      <c r="M1454" s="21"/>
      <c r="N1454" s="21"/>
      <c r="O1454" s="21"/>
      <c r="P1454" s="21"/>
    </row>
    <row r="1455" spans="1:16" s="16" customFormat="1" ht="30" customHeight="1">
      <c r="A1455" s="21"/>
      <c r="B1455" s="21"/>
      <c r="C1455" s="170"/>
      <c r="D1455" s="168"/>
      <c r="E1455" s="154" t="str">
        <f>IFERROR(VLOOKUP(D1455,CADA_PROD!D:H,5,0),"")</f>
        <v/>
      </c>
      <c r="F1455" s="169"/>
      <c r="G1455" s="170"/>
      <c r="H1455" s="171"/>
      <c r="I1455" s="172" t="str">
        <f>IF(D1455="","",SUMIFS(MOVI_ENTR!I:I,MOVI_ENTR!D:D,D1455,MOVI_ENTR!O:O,L1455)-SUMIFS(MOVI_SAID!H:H,MOVI_SAID!D:D,D1455,MOVI_SAID!L:L,L1455))</f>
        <v/>
      </c>
      <c r="J1455" s="153" t="str">
        <f>IF(D1455="","",VLOOKUP(D1455,CADA_PROD!D:G,4,0)*H1455)</f>
        <v/>
      </c>
      <c r="K1455" s="14"/>
      <c r="L1455" s="14"/>
      <c r="M1455" s="21"/>
      <c r="N1455" s="21"/>
      <c r="O1455" s="21"/>
      <c r="P1455" s="21"/>
    </row>
    <row r="1456" spans="1:16" s="16" customFormat="1" ht="30" customHeight="1">
      <c r="A1456" s="21"/>
      <c r="B1456" s="21"/>
      <c r="C1456" s="170"/>
      <c r="D1456" s="168"/>
      <c r="E1456" s="154" t="str">
        <f>IFERROR(VLOOKUP(D1456,CADA_PROD!D:H,5,0),"")</f>
        <v/>
      </c>
      <c r="F1456" s="169"/>
      <c r="G1456" s="170"/>
      <c r="H1456" s="171"/>
      <c r="I1456" s="172" t="str">
        <f>IF(D1456="","",SUMIFS(MOVI_ENTR!I:I,MOVI_ENTR!D:D,D1456,MOVI_ENTR!O:O,L1456)-SUMIFS(MOVI_SAID!H:H,MOVI_SAID!D:D,D1456,MOVI_SAID!L:L,L1456))</f>
        <v/>
      </c>
      <c r="J1456" s="153" t="str">
        <f>IF(D1456="","",VLOOKUP(D1456,CADA_PROD!D:G,4,0)*H1456)</f>
        <v/>
      </c>
      <c r="K1456" s="14"/>
      <c r="L1456" s="14"/>
      <c r="M1456" s="21"/>
      <c r="N1456" s="21"/>
      <c r="O1456" s="21"/>
      <c r="P1456" s="21"/>
    </row>
    <row r="1457" spans="1:16" s="16" customFormat="1" ht="30" customHeight="1">
      <c r="A1457" s="21"/>
      <c r="B1457" s="21"/>
      <c r="C1457" s="170"/>
      <c r="D1457" s="168"/>
      <c r="E1457" s="154" t="str">
        <f>IFERROR(VLOOKUP(D1457,CADA_PROD!D:H,5,0),"")</f>
        <v/>
      </c>
      <c r="F1457" s="169"/>
      <c r="G1457" s="170"/>
      <c r="H1457" s="171"/>
      <c r="I1457" s="172" t="str">
        <f>IF(D1457="","",SUMIFS(MOVI_ENTR!I:I,MOVI_ENTR!D:D,D1457,MOVI_ENTR!O:O,L1457)-SUMIFS(MOVI_SAID!H:H,MOVI_SAID!D:D,D1457,MOVI_SAID!L:L,L1457))</f>
        <v/>
      </c>
      <c r="J1457" s="153" t="str">
        <f>IF(D1457="","",VLOOKUP(D1457,CADA_PROD!D:G,4,0)*H1457)</f>
        <v/>
      </c>
      <c r="K1457" s="14"/>
      <c r="L1457" s="14"/>
      <c r="M1457" s="21"/>
      <c r="N1457" s="21"/>
      <c r="O1457" s="21"/>
      <c r="P1457" s="21"/>
    </row>
    <row r="1458" spans="1:16" s="16" customFormat="1" ht="30" customHeight="1">
      <c r="A1458" s="21"/>
      <c r="B1458" s="21"/>
      <c r="C1458" s="170"/>
      <c r="D1458" s="168"/>
      <c r="E1458" s="154" t="str">
        <f>IFERROR(VLOOKUP(D1458,CADA_PROD!D:H,5,0),"")</f>
        <v/>
      </c>
      <c r="F1458" s="169"/>
      <c r="G1458" s="170"/>
      <c r="H1458" s="171"/>
      <c r="I1458" s="172" t="str">
        <f>IF(D1458="","",SUMIFS(MOVI_ENTR!I:I,MOVI_ENTR!D:D,D1458,MOVI_ENTR!O:O,L1458)-SUMIFS(MOVI_SAID!H:H,MOVI_SAID!D:D,D1458,MOVI_SAID!L:L,L1458))</f>
        <v/>
      </c>
      <c r="J1458" s="153" t="str">
        <f>IF(D1458="","",VLOOKUP(D1458,CADA_PROD!D:G,4,0)*H1458)</f>
        <v/>
      </c>
      <c r="K1458" s="14"/>
      <c r="L1458" s="14"/>
      <c r="M1458" s="21"/>
      <c r="N1458" s="21"/>
      <c r="O1458" s="21"/>
      <c r="P1458" s="21"/>
    </row>
    <row r="1459" spans="1:16" s="16" customFormat="1" ht="30" customHeight="1">
      <c r="A1459" s="21"/>
      <c r="B1459" s="21"/>
      <c r="C1459" s="170"/>
      <c r="D1459" s="168"/>
      <c r="E1459" s="154" t="str">
        <f>IFERROR(VLOOKUP(D1459,CADA_PROD!D:H,5,0),"")</f>
        <v/>
      </c>
      <c r="F1459" s="169"/>
      <c r="G1459" s="170"/>
      <c r="H1459" s="171"/>
      <c r="I1459" s="172" t="str">
        <f>IF(D1459="","",SUMIFS(MOVI_ENTR!I:I,MOVI_ENTR!D:D,D1459,MOVI_ENTR!O:O,L1459)-SUMIFS(MOVI_SAID!H:H,MOVI_SAID!D:D,D1459,MOVI_SAID!L:L,L1459))</f>
        <v/>
      </c>
      <c r="J1459" s="153" t="str">
        <f>IF(D1459="","",VLOOKUP(D1459,CADA_PROD!D:G,4,0)*H1459)</f>
        <v/>
      </c>
      <c r="K1459" s="14"/>
      <c r="L1459" s="14"/>
      <c r="M1459" s="21"/>
      <c r="N1459" s="21"/>
      <c r="O1459" s="21"/>
      <c r="P1459" s="21"/>
    </row>
    <row r="1460" spans="1:16" s="16" customFormat="1" ht="30" customHeight="1">
      <c r="A1460" s="21"/>
      <c r="B1460" s="21"/>
      <c r="C1460" s="170"/>
      <c r="D1460" s="168"/>
      <c r="E1460" s="154" t="str">
        <f>IFERROR(VLOOKUP(D1460,CADA_PROD!D:H,5,0),"")</f>
        <v/>
      </c>
      <c r="F1460" s="169"/>
      <c r="G1460" s="170"/>
      <c r="H1460" s="171"/>
      <c r="I1460" s="172" t="str">
        <f>IF(D1460="","",SUMIFS(MOVI_ENTR!I:I,MOVI_ENTR!D:D,D1460,MOVI_ENTR!O:O,L1460)-SUMIFS(MOVI_SAID!H:H,MOVI_SAID!D:D,D1460,MOVI_SAID!L:L,L1460))</f>
        <v/>
      </c>
      <c r="J1460" s="153" t="str">
        <f>IF(D1460="","",VLOOKUP(D1460,CADA_PROD!D:G,4,0)*H1460)</f>
        <v/>
      </c>
      <c r="K1460" s="14"/>
      <c r="L1460" s="14"/>
      <c r="M1460" s="21"/>
      <c r="N1460" s="21"/>
      <c r="O1460" s="21"/>
      <c r="P1460" s="21"/>
    </row>
    <row r="1461" spans="1:16" s="16" customFormat="1" ht="30" customHeight="1">
      <c r="A1461" s="21"/>
      <c r="B1461" s="21"/>
      <c r="C1461" s="170"/>
      <c r="D1461" s="168"/>
      <c r="E1461" s="154" t="str">
        <f>IFERROR(VLOOKUP(D1461,CADA_PROD!D:H,5,0),"")</f>
        <v/>
      </c>
      <c r="F1461" s="169"/>
      <c r="G1461" s="170"/>
      <c r="H1461" s="171"/>
      <c r="I1461" s="172" t="str">
        <f>IF(D1461="","",SUMIFS(MOVI_ENTR!I:I,MOVI_ENTR!D:D,D1461,MOVI_ENTR!O:O,L1461)-SUMIFS(MOVI_SAID!H:H,MOVI_SAID!D:D,D1461,MOVI_SAID!L:L,L1461))</f>
        <v/>
      </c>
      <c r="J1461" s="153" t="str">
        <f>IF(D1461="","",VLOOKUP(D1461,CADA_PROD!D:G,4,0)*H1461)</f>
        <v/>
      </c>
      <c r="K1461" s="14"/>
      <c r="L1461" s="14"/>
      <c r="M1461" s="21"/>
      <c r="N1461" s="21"/>
      <c r="O1461" s="21"/>
      <c r="P1461" s="21"/>
    </row>
    <row r="1462" spans="1:16" s="16" customFormat="1" ht="30" customHeight="1">
      <c r="A1462" s="21"/>
      <c r="B1462" s="21"/>
      <c r="C1462" s="170"/>
      <c r="D1462" s="168"/>
      <c r="E1462" s="154" t="str">
        <f>IFERROR(VLOOKUP(D1462,CADA_PROD!D:H,5,0),"")</f>
        <v/>
      </c>
      <c r="F1462" s="169"/>
      <c r="G1462" s="170"/>
      <c r="H1462" s="171"/>
      <c r="I1462" s="172" t="str">
        <f>IF(D1462="","",SUMIFS(MOVI_ENTR!I:I,MOVI_ENTR!D:D,D1462,MOVI_ENTR!O:O,L1462)-SUMIFS(MOVI_SAID!H:H,MOVI_SAID!D:D,D1462,MOVI_SAID!L:L,L1462))</f>
        <v/>
      </c>
      <c r="J1462" s="153" t="str">
        <f>IF(D1462="","",VLOOKUP(D1462,CADA_PROD!D:G,4,0)*H1462)</f>
        <v/>
      </c>
      <c r="K1462" s="14"/>
      <c r="L1462" s="14"/>
      <c r="M1462" s="21"/>
      <c r="N1462" s="21"/>
      <c r="O1462" s="21"/>
      <c r="P1462" s="21"/>
    </row>
    <row r="1463" spans="1:16" s="16" customFormat="1" ht="30" customHeight="1">
      <c r="A1463" s="21"/>
      <c r="B1463" s="21"/>
      <c r="C1463" s="170"/>
      <c r="D1463" s="168"/>
      <c r="E1463" s="154" t="str">
        <f>IFERROR(VLOOKUP(D1463,CADA_PROD!D:H,5,0),"")</f>
        <v/>
      </c>
      <c r="F1463" s="169"/>
      <c r="G1463" s="170"/>
      <c r="H1463" s="171"/>
      <c r="I1463" s="172" t="str">
        <f>IF(D1463="","",SUMIFS(MOVI_ENTR!I:I,MOVI_ENTR!D:D,D1463,MOVI_ENTR!O:O,L1463)-SUMIFS(MOVI_SAID!H:H,MOVI_SAID!D:D,D1463,MOVI_SAID!L:L,L1463))</f>
        <v/>
      </c>
      <c r="J1463" s="153" t="str">
        <f>IF(D1463="","",VLOOKUP(D1463,CADA_PROD!D:G,4,0)*H1463)</f>
        <v/>
      </c>
      <c r="K1463" s="14"/>
      <c r="L1463" s="14"/>
      <c r="M1463" s="21"/>
      <c r="N1463" s="21"/>
      <c r="O1463" s="21"/>
      <c r="P1463" s="21"/>
    </row>
    <row r="1464" spans="1:16" s="16" customFormat="1" ht="30" customHeight="1">
      <c r="A1464" s="21"/>
      <c r="B1464" s="21"/>
      <c r="C1464" s="170"/>
      <c r="D1464" s="168"/>
      <c r="E1464" s="154" t="str">
        <f>IFERROR(VLOOKUP(D1464,CADA_PROD!D:H,5,0),"")</f>
        <v/>
      </c>
      <c r="F1464" s="169"/>
      <c r="G1464" s="170"/>
      <c r="H1464" s="171"/>
      <c r="I1464" s="172" t="str">
        <f>IF(D1464="","",SUMIFS(MOVI_ENTR!I:I,MOVI_ENTR!D:D,D1464,MOVI_ENTR!O:O,L1464)-SUMIFS(MOVI_SAID!H:H,MOVI_SAID!D:D,D1464,MOVI_SAID!L:L,L1464))</f>
        <v/>
      </c>
      <c r="J1464" s="153" t="str">
        <f>IF(D1464="","",VLOOKUP(D1464,CADA_PROD!D:G,4,0)*H1464)</f>
        <v/>
      </c>
      <c r="K1464" s="14"/>
      <c r="L1464" s="14"/>
      <c r="M1464" s="21"/>
      <c r="N1464" s="21"/>
      <c r="O1464" s="21"/>
      <c r="P1464" s="21"/>
    </row>
    <row r="1465" spans="1:16" s="16" customFormat="1" ht="30" customHeight="1">
      <c r="A1465" s="21"/>
      <c r="B1465" s="21"/>
      <c r="C1465" s="170"/>
      <c r="D1465" s="168"/>
      <c r="E1465" s="154" t="str">
        <f>IFERROR(VLOOKUP(D1465,CADA_PROD!D:H,5,0),"")</f>
        <v/>
      </c>
      <c r="F1465" s="169"/>
      <c r="G1465" s="170"/>
      <c r="H1465" s="171"/>
      <c r="I1465" s="172" t="str">
        <f>IF(D1465="","",SUMIFS(MOVI_ENTR!I:I,MOVI_ENTR!D:D,D1465,MOVI_ENTR!O:O,L1465)-SUMIFS(MOVI_SAID!H:H,MOVI_SAID!D:D,D1465,MOVI_SAID!L:L,L1465))</f>
        <v/>
      </c>
      <c r="J1465" s="153" t="str">
        <f>IF(D1465="","",VLOOKUP(D1465,CADA_PROD!D:G,4,0)*H1465)</f>
        <v/>
      </c>
      <c r="K1465" s="14"/>
      <c r="L1465" s="14"/>
      <c r="M1465" s="21"/>
      <c r="N1465" s="21"/>
      <c r="O1465" s="21"/>
      <c r="P1465" s="21"/>
    </row>
    <row r="1466" spans="1:16" s="16" customFormat="1" ht="30" customHeight="1">
      <c r="A1466" s="21"/>
      <c r="B1466" s="21"/>
      <c r="C1466" s="170"/>
      <c r="D1466" s="168"/>
      <c r="E1466" s="154" t="str">
        <f>IFERROR(VLOOKUP(D1466,CADA_PROD!D:H,5,0),"")</f>
        <v/>
      </c>
      <c r="F1466" s="169"/>
      <c r="G1466" s="170"/>
      <c r="H1466" s="171"/>
      <c r="I1466" s="172" t="str">
        <f>IF(D1466="","",SUMIFS(MOVI_ENTR!I:I,MOVI_ENTR!D:D,D1466,MOVI_ENTR!O:O,L1466)-SUMIFS(MOVI_SAID!H:H,MOVI_SAID!D:D,D1466,MOVI_SAID!L:L,L1466))</f>
        <v/>
      </c>
      <c r="J1466" s="153" t="str">
        <f>IF(D1466="","",VLOOKUP(D1466,CADA_PROD!D:G,4,0)*H1466)</f>
        <v/>
      </c>
      <c r="K1466" s="14"/>
      <c r="L1466" s="14"/>
      <c r="M1466" s="21"/>
      <c r="N1466" s="21"/>
      <c r="O1466" s="21"/>
      <c r="P1466" s="21"/>
    </row>
    <row r="1467" spans="1:16" s="16" customFormat="1" ht="30" customHeight="1">
      <c r="A1467" s="21"/>
      <c r="B1467" s="21"/>
      <c r="C1467" s="170"/>
      <c r="D1467" s="168"/>
      <c r="E1467" s="154" t="str">
        <f>IFERROR(VLOOKUP(D1467,CADA_PROD!D:H,5,0),"")</f>
        <v/>
      </c>
      <c r="F1467" s="169"/>
      <c r="G1467" s="170"/>
      <c r="H1467" s="171"/>
      <c r="I1467" s="172" t="str">
        <f>IF(D1467="","",SUMIFS(MOVI_ENTR!I:I,MOVI_ENTR!D:D,D1467,MOVI_ENTR!O:O,L1467)-SUMIFS(MOVI_SAID!H:H,MOVI_SAID!D:D,D1467,MOVI_SAID!L:L,L1467))</f>
        <v/>
      </c>
      <c r="J1467" s="153" t="str">
        <f>IF(D1467="","",VLOOKUP(D1467,CADA_PROD!D:G,4,0)*H1467)</f>
        <v/>
      </c>
      <c r="K1467" s="14"/>
      <c r="L1467" s="14"/>
      <c r="M1467" s="21"/>
      <c r="N1467" s="21"/>
      <c r="O1467" s="21"/>
      <c r="P1467" s="21"/>
    </row>
    <row r="1468" spans="1:16" s="16" customFormat="1" ht="30" customHeight="1">
      <c r="A1468" s="21"/>
      <c r="B1468" s="21"/>
      <c r="C1468" s="170"/>
      <c r="D1468" s="168"/>
      <c r="E1468" s="154" t="str">
        <f>IFERROR(VLOOKUP(D1468,CADA_PROD!D:H,5,0),"")</f>
        <v/>
      </c>
      <c r="F1468" s="169"/>
      <c r="G1468" s="170"/>
      <c r="H1468" s="171"/>
      <c r="I1468" s="172" t="str">
        <f>IF(D1468="","",SUMIFS(MOVI_ENTR!I:I,MOVI_ENTR!D:D,D1468,MOVI_ENTR!O:O,L1468)-SUMIFS(MOVI_SAID!H:H,MOVI_SAID!D:D,D1468,MOVI_SAID!L:L,L1468))</f>
        <v/>
      </c>
      <c r="J1468" s="153" t="str">
        <f>IF(D1468="","",VLOOKUP(D1468,CADA_PROD!D:G,4,0)*H1468)</f>
        <v/>
      </c>
      <c r="K1468" s="14"/>
      <c r="L1468" s="14"/>
      <c r="M1468" s="21"/>
      <c r="N1468" s="21"/>
      <c r="O1468" s="21"/>
      <c r="P1468" s="21"/>
    </row>
    <row r="1469" spans="1:16" s="16" customFormat="1" ht="30" customHeight="1">
      <c r="A1469" s="21"/>
      <c r="B1469" s="21"/>
      <c r="C1469" s="170"/>
      <c r="D1469" s="168"/>
      <c r="E1469" s="154" t="str">
        <f>IFERROR(VLOOKUP(D1469,CADA_PROD!D:H,5,0),"")</f>
        <v/>
      </c>
      <c r="F1469" s="169"/>
      <c r="G1469" s="170"/>
      <c r="H1469" s="171"/>
      <c r="I1469" s="172" t="str">
        <f>IF(D1469="","",SUMIFS(MOVI_ENTR!I:I,MOVI_ENTR!D:D,D1469,MOVI_ENTR!O:O,L1469)-SUMIFS(MOVI_SAID!H:H,MOVI_SAID!D:D,D1469,MOVI_SAID!L:L,L1469))</f>
        <v/>
      </c>
      <c r="J1469" s="153" t="str">
        <f>IF(D1469="","",VLOOKUP(D1469,CADA_PROD!D:G,4,0)*H1469)</f>
        <v/>
      </c>
      <c r="K1469" s="14"/>
      <c r="L1469" s="14"/>
      <c r="M1469" s="21"/>
      <c r="N1469" s="21"/>
      <c r="O1469" s="21"/>
      <c r="P1469" s="21"/>
    </row>
    <row r="1470" spans="1:16" s="16" customFormat="1" ht="30" customHeight="1">
      <c r="A1470" s="21"/>
      <c r="B1470" s="21"/>
      <c r="C1470" s="170"/>
      <c r="D1470" s="168"/>
      <c r="E1470" s="154" t="str">
        <f>IFERROR(VLOOKUP(D1470,CADA_PROD!D:H,5,0),"")</f>
        <v/>
      </c>
      <c r="F1470" s="169"/>
      <c r="G1470" s="170"/>
      <c r="H1470" s="171"/>
      <c r="I1470" s="172" t="str">
        <f>IF(D1470="","",SUMIFS(MOVI_ENTR!I:I,MOVI_ENTR!D:D,D1470,MOVI_ENTR!O:O,L1470)-SUMIFS(MOVI_SAID!H:H,MOVI_SAID!D:D,D1470,MOVI_SAID!L:L,L1470))</f>
        <v/>
      </c>
      <c r="J1470" s="153" t="str">
        <f>IF(D1470="","",VLOOKUP(D1470,CADA_PROD!D:G,4,0)*H1470)</f>
        <v/>
      </c>
      <c r="K1470" s="14"/>
      <c r="L1470" s="14"/>
      <c r="M1470" s="21"/>
      <c r="N1470" s="21"/>
      <c r="O1470" s="21"/>
      <c r="P1470" s="21"/>
    </row>
    <row r="1471" spans="1:16" s="16" customFormat="1" ht="30" customHeight="1">
      <c r="A1471" s="21"/>
      <c r="B1471" s="21"/>
      <c r="C1471" s="170"/>
      <c r="D1471" s="168"/>
      <c r="E1471" s="154" t="str">
        <f>IFERROR(VLOOKUP(D1471,CADA_PROD!D:H,5,0),"")</f>
        <v/>
      </c>
      <c r="F1471" s="169"/>
      <c r="G1471" s="170"/>
      <c r="H1471" s="171"/>
      <c r="I1471" s="172" t="str">
        <f>IF(D1471="","",SUMIFS(MOVI_ENTR!I:I,MOVI_ENTR!D:D,D1471,MOVI_ENTR!O:O,L1471)-SUMIFS(MOVI_SAID!H:H,MOVI_SAID!D:D,D1471,MOVI_SAID!L:L,L1471))</f>
        <v/>
      </c>
      <c r="J1471" s="153" t="str">
        <f>IF(D1471="","",VLOOKUP(D1471,CADA_PROD!D:G,4,0)*H1471)</f>
        <v/>
      </c>
      <c r="K1471" s="14"/>
      <c r="L1471" s="14"/>
      <c r="M1471" s="21"/>
      <c r="N1471" s="21"/>
      <c r="O1471" s="21"/>
      <c r="P1471" s="21"/>
    </row>
    <row r="1472" spans="1:16" s="16" customFormat="1" ht="30" customHeight="1">
      <c r="A1472" s="21"/>
      <c r="B1472" s="21"/>
      <c r="C1472" s="170"/>
      <c r="D1472" s="168"/>
      <c r="E1472" s="154" t="str">
        <f>IFERROR(VLOOKUP(D1472,CADA_PROD!D:H,5,0),"")</f>
        <v/>
      </c>
      <c r="F1472" s="169"/>
      <c r="G1472" s="170"/>
      <c r="H1472" s="171"/>
      <c r="I1472" s="172" t="str">
        <f>IF(D1472="","",SUMIFS(MOVI_ENTR!I:I,MOVI_ENTR!D:D,D1472,MOVI_ENTR!O:O,L1472)-SUMIFS(MOVI_SAID!H:H,MOVI_SAID!D:D,D1472,MOVI_SAID!L:L,L1472))</f>
        <v/>
      </c>
      <c r="J1472" s="153" t="str">
        <f>IF(D1472="","",VLOOKUP(D1472,CADA_PROD!D:G,4,0)*H1472)</f>
        <v/>
      </c>
      <c r="K1472" s="14"/>
      <c r="L1472" s="14"/>
      <c r="M1472" s="21"/>
      <c r="N1472" s="21"/>
      <c r="O1472" s="21"/>
      <c r="P1472" s="21"/>
    </row>
    <row r="1473" spans="1:16" s="16" customFormat="1" ht="30" customHeight="1">
      <c r="A1473" s="21"/>
      <c r="B1473" s="21"/>
      <c r="C1473" s="170"/>
      <c r="D1473" s="168"/>
      <c r="E1473" s="154" t="str">
        <f>IFERROR(VLOOKUP(D1473,CADA_PROD!D:H,5,0),"")</f>
        <v/>
      </c>
      <c r="F1473" s="169"/>
      <c r="G1473" s="170"/>
      <c r="H1473" s="171"/>
      <c r="I1473" s="172" t="str">
        <f>IF(D1473="","",SUMIFS(MOVI_ENTR!I:I,MOVI_ENTR!D:D,D1473,MOVI_ENTR!O:O,L1473)-SUMIFS(MOVI_SAID!H:H,MOVI_SAID!D:D,D1473,MOVI_SAID!L:L,L1473))</f>
        <v/>
      </c>
      <c r="J1473" s="153" t="str">
        <f>IF(D1473="","",VLOOKUP(D1473,CADA_PROD!D:G,4,0)*H1473)</f>
        <v/>
      </c>
      <c r="K1473" s="14"/>
      <c r="L1473" s="14"/>
      <c r="M1473" s="21"/>
      <c r="N1473" s="21"/>
      <c r="O1473" s="21"/>
      <c r="P1473" s="21"/>
    </row>
    <row r="1474" spans="1:16" s="16" customFormat="1" ht="30" customHeight="1">
      <c r="A1474" s="21"/>
      <c r="B1474" s="21"/>
      <c r="C1474" s="170"/>
      <c r="D1474" s="168"/>
      <c r="E1474" s="154" t="str">
        <f>IFERROR(VLOOKUP(D1474,CADA_PROD!D:H,5,0),"")</f>
        <v/>
      </c>
      <c r="F1474" s="169"/>
      <c r="G1474" s="170"/>
      <c r="H1474" s="171"/>
      <c r="I1474" s="172" t="str">
        <f>IF(D1474="","",SUMIFS(MOVI_ENTR!I:I,MOVI_ENTR!D:D,D1474,MOVI_ENTR!O:O,L1474)-SUMIFS(MOVI_SAID!H:H,MOVI_SAID!D:D,D1474,MOVI_SAID!L:L,L1474))</f>
        <v/>
      </c>
      <c r="J1474" s="153" t="str">
        <f>IF(D1474="","",VLOOKUP(D1474,CADA_PROD!D:G,4,0)*H1474)</f>
        <v/>
      </c>
      <c r="K1474" s="14"/>
      <c r="L1474" s="14"/>
      <c r="M1474" s="21"/>
      <c r="N1474" s="21"/>
      <c r="O1474" s="21"/>
      <c r="P1474" s="21"/>
    </row>
    <row r="1475" spans="1:16" s="16" customFormat="1" ht="30" customHeight="1">
      <c r="A1475" s="21"/>
      <c r="B1475" s="21"/>
      <c r="C1475" s="170"/>
      <c r="D1475" s="168"/>
      <c r="E1475" s="154" t="str">
        <f>IFERROR(VLOOKUP(D1475,CADA_PROD!D:H,5,0),"")</f>
        <v/>
      </c>
      <c r="F1475" s="169"/>
      <c r="G1475" s="170"/>
      <c r="H1475" s="171"/>
      <c r="I1475" s="172" t="str">
        <f>IF(D1475="","",SUMIFS(MOVI_ENTR!I:I,MOVI_ENTR!D:D,D1475,MOVI_ENTR!O:O,L1475)-SUMIFS(MOVI_SAID!H:H,MOVI_SAID!D:D,D1475,MOVI_SAID!L:L,L1475))</f>
        <v/>
      </c>
      <c r="J1475" s="153" t="str">
        <f>IF(D1475="","",VLOOKUP(D1475,CADA_PROD!D:G,4,0)*H1475)</f>
        <v/>
      </c>
      <c r="K1475" s="14"/>
      <c r="L1475" s="14"/>
      <c r="M1475" s="21"/>
      <c r="N1475" s="21"/>
      <c r="O1475" s="21"/>
      <c r="P1475" s="21"/>
    </row>
    <row r="1476" spans="1:16" s="16" customFormat="1" ht="30" customHeight="1">
      <c r="A1476" s="21"/>
      <c r="B1476" s="21"/>
      <c r="C1476" s="170"/>
      <c r="D1476" s="168"/>
      <c r="E1476" s="154" t="str">
        <f>IFERROR(VLOOKUP(D1476,CADA_PROD!D:H,5,0),"")</f>
        <v/>
      </c>
      <c r="F1476" s="169"/>
      <c r="G1476" s="170"/>
      <c r="H1476" s="171"/>
      <c r="I1476" s="172" t="str">
        <f>IF(D1476="","",SUMIFS(MOVI_ENTR!I:I,MOVI_ENTR!D:D,D1476,MOVI_ENTR!O:O,L1476)-SUMIFS(MOVI_SAID!H:H,MOVI_SAID!D:D,D1476,MOVI_SAID!L:L,L1476))</f>
        <v/>
      </c>
      <c r="J1476" s="153" t="str">
        <f>IF(D1476="","",VLOOKUP(D1476,CADA_PROD!D:G,4,0)*H1476)</f>
        <v/>
      </c>
      <c r="K1476" s="14"/>
      <c r="L1476" s="14"/>
      <c r="M1476" s="21"/>
      <c r="N1476" s="21"/>
      <c r="O1476" s="21"/>
      <c r="P1476" s="21"/>
    </row>
    <row r="1477" spans="1:16" s="16" customFormat="1" ht="30" customHeight="1">
      <c r="A1477" s="21"/>
      <c r="B1477" s="21"/>
      <c r="C1477" s="170"/>
      <c r="D1477" s="168"/>
      <c r="E1477" s="154" t="str">
        <f>IFERROR(VLOOKUP(D1477,CADA_PROD!D:H,5,0),"")</f>
        <v/>
      </c>
      <c r="F1477" s="169"/>
      <c r="G1477" s="170"/>
      <c r="H1477" s="171"/>
      <c r="I1477" s="172" t="str">
        <f>IF(D1477="","",SUMIFS(MOVI_ENTR!I:I,MOVI_ENTR!D:D,D1477,MOVI_ENTR!O:O,L1477)-SUMIFS(MOVI_SAID!H:H,MOVI_SAID!D:D,D1477,MOVI_SAID!L:L,L1477))</f>
        <v/>
      </c>
      <c r="J1477" s="153" t="str">
        <f>IF(D1477="","",VLOOKUP(D1477,CADA_PROD!D:G,4,0)*H1477)</f>
        <v/>
      </c>
      <c r="K1477" s="14"/>
      <c r="L1477" s="14"/>
      <c r="M1477" s="21"/>
      <c r="N1477" s="21"/>
      <c r="O1477" s="21"/>
      <c r="P1477" s="21"/>
    </row>
    <row r="1478" spans="1:16" s="16" customFormat="1" ht="30" customHeight="1">
      <c r="A1478" s="21"/>
      <c r="B1478" s="21"/>
      <c r="C1478" s="170"/>
      <c r="D1478" s="168"/>
      <c r="E1478" s="154" t="str">
        <f>IFERROR(VLOOKUP(D1478,CADA_PROD!D:H,5,0),"")</f>
        <v/>
      </c>
      <c r="F1478" s="169"/>
      <c r="G1478" s="170"/>
      <c r="H1478" s="171"/>
      <c r="I1478" s="172" t="str">
        <f>IF(D1478="","",SUMIFS(MOVI_ENTR!I:I,MOVI_ENTR!D:D,D1478,MOVI_ENTR!O:O,L1478)-SUMIFS(MOVI_SAID!H:H,MOVI_SAID!D:D,D1478,MOVI_SAID!L:L,L1478))</f>
        <v/>
      </c>
      <c r="J1478" s="153" t="str">
        <f>IF(D1478="","",VLOOKUP(D1478,CADA_PROD!D:G,4,0)*H1478)</f>
        <v/>
      </c>
      <c r="K1478" s="14"/>
      <c r="L1478" s="14"/>
      <c r="M1478" s="21"/>
      <c r="N1478" s="21"/>
      <c r="O1478" s="21"/>
      <c r="P1478" s="21"/>
    </row>
    <row r="1479" spans="1:16" s="16" customFormat="1" ht="30" customHeight="1">
      <c r="A1479" s="21"/>
      <c r="B1479" s="21"/>
      <c r="C1479" s="170"/>
      <c r="D1479" s="168"/>
      <c r="E1479" s="154" t="str">
        <f>IFERROR(VLOOKUP(D1479,CADA_PROD!D:H,5,0),"")</f>
        <v/>
      </c>
      <c r="F1479" s="169"/>
      <c r="G1479" s="170"/>
      <c r="H1479" s="171"/>
      <c r="I1479" s="172" t="str">
        <f>IF(D1479="","",SUMIFS(MOVI_ENTR!I:I,MOVI_ENTR!D:D,D1479,MOVI_ENTR!O:O,L1479)-SUMIFS(MOVI_SAID!H:H,MOVI_SAID!D:D,D1479,MOVI_SAID!L:L,L1479))</f>
        <v/>
      </c>
      <c r="J1479" s="153" t="str">
        <f>IF(D1479="","",VLOOKUP(D1479,CADA_PROD!D:G,4,0)*H1479)</f>
        <v/>
      </c>
      <c r="K1479" s="14"/>
      <c r="L1479" s="14"/>
      <c r="M1479" s="21"/>
      <c r="N1479" s="21"/>
      <c r="O1479" s="21"/>
      <c r="P1479" s="21"/>
    </row>
    <row r="1480" spans="1:16" s="16" customFormat="1" ht="30" customHeight="1">
      <c r="A1480" s="21"/>
      <c r="B1480" s="21"/>
      <c r="C1480" s="170"/>
      <c r="D1480" s="168"/>
      <c r="E1480" s="154" t="str">
        <f>IFERROR(VLOOKUP(D1480,CADA_PROD!D:H,5,0),"")</f>
        <v/>
      </c>
      <c r="F1480" s="169"/>
      <c r="G1480" s="170"/>
      <c r="H1480" s="171"/>
      <c r="I1480" s="172" t="str">
        <f>IF(D1480="","",SUMIFS(MOVI_ENTR!I:I,MOVI_ENTR!D:D,D1480,MOVI_ENTR!O:O,L1480)-SUMIFS(MOVI_SAID!H:H,MOVI_SAID!D:D,D1480,MOVI_SAID!L:L,L1480))</f>
        <v/>
      </c>
      <c r="J1480" s="153" t="str">
        <f>IF(D1480="","",VLOOKUP(D1480,CADA_PROD!D:G,4,0)*H1480)</f>
        <v/>
      </c>
      <c r="K1480" s="14"/>
      <c r="L1480" s="14"/>
      <c r="M1480" s="21"/>
      <c r="N1480" s="21"/>
      <c r="O1480" s="21"/>
      <c r="P1480" s="21"/>
    </row>
    <row r="1481" spans="1:16" s="16" customFormat="1" ht="30" customHeight="1">
      <c r="A1481" s="21"/>
      <c r="B1481" s="21"/>
      <c r="C1481" s="170"/>
      <c r="D1481" s="168"/>
      <c r="E1481" s="154" t="str">
        <f>IFERROR(VLOOKUP(D1481,CADA_PROD!D:H,5,0),"")</f>
        <v/>
      </c>
      <c r="F1481" s="169"/>
      <c r="G1481" s="170"/>
      <c r="H1481" s="171"/>
      <c r="I1481" s="172" t="str">
        <f>IF(D1481="","",SUMIFS(MOVI_ENTR!I:I,MOVI_ENTR!D:D,D1481,MOVI_ENTR!O:O,L1481)-SUMIFS(MOVI_SAID!H:H,MOVI_SAID!D:D,D1481,MOVI_SAID!L:L,L1481))</f>
        <v/>
      </c>
      <c r="J1481" s="153" t="str">
        <f>IF(D1481="","",VLOOKUP(D1481,CADA_PROD!D:G,4,0)*H1481)</f>
        <v/>
      </c>
      <c r="K1481" s="14"/>
      <c r="L1481" s="14"/>
      <c r="M1481" s="21"/>
      <c r="N1481" s="21"/>
      <c r="O1481" s="21"/>
      <c r="P1481" s="21"/>
    </row>
    <row r="1482" spans="1:16" s="16" customFormat="1" ht="30" customHeight="1">
      <c r="A1482" s="21"/>
      <c r="B1482" s="21"/>
      <c r="C1482" s="170"/>
      <c r="D1482" s="168"/>
      <c r="E1482" s="154" t="str">
        <f>IFERROR(VLOOKUP(D1482,CADA_PROD!D:H,5,0),"")</f>
        <v/>
      </c>
      <c r="F1482" s="169"/>
      <c r="G1482" s="170"/>
      <c r="H1482" s="171"/>
      <c r="I1482" s="172" t="str">
        <f>IF(D1482="","",SUMIFS(MOVI_ENTR!I:I,MOVI_ENTR!D:D,D1482,MOVI_ENTR!O:O,L1482)-SUMIFS(MOVI_SAID!H:H,MOVI_SAID!D:D,D1482,MOVI_SAID!L:L,L1482))</f>
        <v/>
      </c>
      <c r="J1482" s="153" t="str">
        <f>IF(D1482="","",VLOOKUP(D1482,CADA_PROD!D:G,4,0)*H1482)</f>
        <v/>
      </c>
      <c r="K1482" s="14"/>
      <c r="L1482" s="14"/>
      <c r="M1482" s="21"/>
      <c r="N1482" s="21"/>
      <c r="O1482" s="21"/>
      <c r="P1482" s="21"/>
    </row>
    <row r="1483" spans="1:16" s="16" customFormat="1" ht="30" customHeight="1">
      <c r="A1483" s="21"/>
      <c r="B1483" s="21"/>
      <c r="C1483" s="170"/>
      <c r="D1483" s="168"/>
      <c r="E1483" s="154" t="str">
        <f>IFERROR(VLOOKUP(D1483,CADA_PROD!D:H,5,0),"")</f>
        <v/>
      </c>
      <c r="F1483" s="169"/>
      <c r="G1483" s="170"/>
      <c r="H1483" s="171"/>
      <c r="I1483" s="172" t="str">
        <f>IF(D1483="","",SUMIFS(MOVI_ENTR!I:I,MOVI_ENTR!D:D,D1483,MOVI_ENTR!O:O,L1483)-SUMIFS(MOVI_SAID!H:H,MOVI_SAID!D:D,D1483,MOVI_SAID!L:L,L1483))</f>
        <v/>
      </c>
      <c r="J1483" s="153" t="str">
        <f>IF(D1483="","",VLOOKUP(D1483,CADA_PROD!D:G,4,0)*H1483)</f>
        <v/>
      </c>
      <c r="K1483" s="14"/>
      <c r="L1483" s="14"/>
      <c r="M1483" s="21"/>
      <c r="N1483" s="21"/>
      <c r="O1483" s="21"/>
      <c r="P1483" s="21"/>
    </row>
    <row r="1484" spans="1:16" s="16" customFormat="1" ht="30" customHeight="1">
      <c r="A1484" s="21"/>
      <c r="B1484" s="21"/>
      <c r="C1484" s="170"/>
      <c r="D1484" s="168"/>
      <c r="E1484" s="154" t="str">
        <f>IFERROR(VLOOKUP(D1484,CADA_PROD!D:H,5,0),"")</f>
        <v/>
      </c>
      <c r="F1484" s="169"/>
      <c r="G1484" s="170"/>
      <c r="H1484" s="171"/>
      <c r="I1484" s="172" t="str">
        <f>IF(D1484="","",SUMIFS(MOVI_ENTR!I:I,MOVI_ENTR!D:D,D1484,MOVI_ENTR!O:O,L1484)-SUMIFS(MOVI_SAID!H:H,MOVI_SAID!D:D,D1484,MOVI_SAID!L:L,L1484))</f>
        <v/>
      </c>
      <c r="J1484" s="153" t="str">
        <f>IF(D1484="","",VLOOKUP(D1484,CADA_PROD!D:G,4,0)*H1484)</f>
        <v/>
      </c>
      <c r="K1484" s="14"/>
      <c r="L1484" s="14"/>
      <c r="M1484" s="21"/>
      <c r="N1484" s="21"/>
      <c r="O1484" s="21"/>
      <c r="P1484" s="21"/>
    </row>
    <row r="1485" spans="1:16" s="16" customFormat="1" ht="30" customHeight="1">
      <c r="A1485" s="21"/>
      <c r="B1485" s="21"/>
      <c r="C1485" s="170"/>
      <c r="D1485" s="168"/>
      <c r="E1485" s="154" t="str">
        <f>IFERROR(VLOOKUP(D1485,CADA_PROD!D:H,5,0),"")</f>
        <v/>
      </c>
      <c r="F1485" s="169"/>
      <c r="G1485" s="170"/>
      <c r="H1485" s="171"/>
      <c r="I1485" s="172" t="str">
        <f>IF(D1485="","",SUMIFS(MOVI_ENTR!I:I,MOVI_ENTR!D:D,D1485,MOVI_ENTR!O:O,L1485)-SUMIFS(MOVI_SAID!H:H,MOVI_SAID!D:D,D1485,MOVI_SAID!L:L,L1485))</f>
        <v/>
      </c>
      <c r="J1485" s="153" t="str">
        <f>IF(D1485="","",VLOOKUP(D1485,CADA_PROD!D:G,4,0)*H1485)</f>
        <v/>
      </c>
      <c r="K1485" s="14"/>
      <c r="L1485" s="14"/>
      <c r="M1485" s="21"/>
      <c r="N1485" s="21"/>
      <c r="O1485" s="21"/>
      <c r="P1485" s="21"/>
    </row>
    <row r="1486" spans="1:16" s="16" customFormat="1" ht="30" customHeight="1">
      <c r="A1486" s="21"/>
      <c r="B1486" s="21"/>
      <c r="C1486" s="170"/>
      <c r="D1486" s="168"/>
      <c r="E1486" s="154" t="str">
        <f>IFERROR(VLOOKUP(D1486,CADA_PROD!D:H,5,0),"")</f>
        <v/>
      </c>
      <c r="F1486" s="169"/>
      <c r="G1486" s="170"/>
      <c r="H1486" s="171"/>
      <c r="I1486" s="172" t="str">
        <f>IF(D1486="","",SUMIFS(MOVI_ENTR!I:I,MOVI_ENTR!D:D,D1486,MOVI_ENTR!O:O,L1486)-SUMIFS(MOVI_SAID!H:H,MOVI_SAID!D:D,D1486,MOVI_SAID!L:L,L1486))</f>
        <v/>
      </c>
      <c r="J1486" s="153" t="str">
        <f>IF(D1486="","",VLOOKUP(D1486,CADA_PROD!D:G,4,0)*H1486)</f>
        <v/>
      </c>
      <c r="K1486" s="14"/>
      <c r="L1486" s="14"/>
      <c r="M1486" s="21"/>
      <c r="N1486" s="21"/>
      <c r="O1486" s="21"/>
      <c r="P1486" s="21"/>
    </row>
    <row r="1487" spans="1:16" s="16" customFormat="1" ht="30" customHeight="1">
      <c r="A1487" s="21"/>
      <c r="B1487" s="21"/>
      <c r="C1487" s="170"/>
      <c r="D1487" s="168"/>
      <c r="E1487" s="154" t="str">
        <f>IFERROR(VLOOKUP(D1487,CADA_PROD!D:H,5,0),"")</f>
        <v/>
      </c>
      <c r="F1487" s="169"/>
      <c r="G1487" s="170"/>
      <c r="H1487" s="171"/>
      <c r="I1487" s="172" t="str">
        <f>IF(D1487="","",SUMIFS(MOVI_ENTR!I:I,MOVI_ENTR!D:D,D1487,MOVI_ENTR!O:O,L1487)-SUMIFS(MOVI_SAID!H:H,MOVI_SAID!D:D,D1487,MOVI_SAID!L:L,L1487))</f>
        <v/>
      </c>
      <c r="J1487" s="153" t="str">
        <f>IF(D1487="","",VLOOKUP(D1487,CADA_PROD!D:G,4,0)*H1487)</f>
        <v/>
      </c>
      <c r="K1487" s="14"/>
      <c r="L1487" s="14"/>
      <c r="M1487" s="21"/>
      <c r="N1487" s="21"/>
      <c r="O1487" s="21"/>
      <c r="P1487" s="21"/>
    </row>
    <row r="1488" spans="1:16" s="16" customFormat="1" ht="30" customHeight="1">
      <c r="A1488" s="21"/>
      <c r="B1488" s="21"/>
      <c r="C1488" s="170"/>
      <c r="D1488" s="168"/>
      <c r="E1488" s="154" t="str">
        <f>IFERROR(VLOOKUP(D1488,CADA_PROD!D:H,5,0),"")</f>
        <v/>
      </c>
      <c r="F1488" s="169"/>
      <c r="G1488" s="170"/>
      <c r="H1488" s="171"/>
      <c r="I1488" s="172" t="str">
        <f>IF(D1488="","",SUMIFS(MOVI_ENTR!I:I,MOVI_ENTR!D:D,D1488,MOVI_ENTR!O:O,L1488)-SUMIFS(MOVI_SAID!H:H,MOVI_SAID!D:D,D1488,MOVI_SAID!L:L,L1488))</f>
        <v/>
      </c>
      <c r="J1488" s="153" t="str">
        <f>IF(D1488="","",VLOOKUP(D1488,CADA_PROD!D:G,4,0)*H1488)</f>
        <v/>
      </c>
      <c r="K1488" s="14"/>
      <c r="L1488" s="14"/>
      <c r="M1488" s="21"/>
      <c r="N1488" s="21"/>
      <c r="O1488" s="21"/>
      <c r="P1488" s="21"/>
    </row>
    <row r="1489" spans="1:16" s="16" customFormat="1" ht="30" customHeight="1">
      <c r="A1489" s="21"/>
      <c r="B1489" s="21"/>
      <c r="C1489" s="170"/>
      <c r="D1489" s="168"/>
      <c r="E1489" s="154" t="str">
        <f>IFERROR(VLOOKUP(D1489,CADA_PROD!D:H,5,0),"")</f>
        <v/>
      </c>
      <c r="F1489" s="169"/>
      <c r="G1489" s="170"/>
      <c r="H1489" s="171"/>
      <c r="I1489" s="172" t="str">
        <f>IF(D1489="","",SUMIFS(MOVI_ENTR!I:I,MOVI_ENTR!D:D,D1489,MOVI_ENTR!O:O,L1489)-SUMIFS(MOVI_SAID!H:H,MOVI_SAID!D:D,D1489,MOVI_SAID!L:L,L1489))</f>
        <v/>
      </c>
      <c r="J1489" s="153" t="str">
        <f>IF(D1489="","",VLOOKUP(D1489,CADA_PROD!D:G,4,0)*H1489)</f>
        <v/>
      </c>
      <c r="K1489" s="14"/>
      <c r="L1489" s="14"/>
      <c r="M1489" s="21"/>
      <c r="N1489" s="21"/>
      <c r="O1489" s="21"/>
      <c r="P1489" s="21"/>
    </row>
    <row r="1490" spans="1:16" s="16" customFormat="1" ht="30" customHeight="1">
      <c r="A1490" s="21"/>
      <c r="B1490" s="21"/>
      <c r="C1490" s="170"/>
      <c r="D1490" s="168"/>
      <c r="E1490" s="154" t="str">
        <f>IFERROR(VLOOKUP(D1490,CADA_PROD!D:H,5,0),"")</f>
        <v/>
      </c>
      <c r="F1490" s="169"/>
      <c r="G1490" s="170"/>
      <c r="H1490" s="171"/>
      <c r="I1490" s="172" t="str">
        <f>IF(D1490="","",SUMIFS(MOVI_ENTR!I:I,MOVI_ENTR!D:D,D1490,MOVI_ENTR!O:O,L1490)-SUMIFS(MOVI_SAID!H:H,MOVI_SAID!D:D,D1490,MOVI_SAID!L:L,L1490))</f>
        <v/>
      </c>
      <c r="J1490" s="153" t="str">
        <f>IF(D1490="","",VLOOKUP(D1490,CADA_PROD!D:G,4,0)*H1490)</f>
        <v/>
      </c>
      <c r="K1490" s="14"/>
      <c r="L1490" s="14"/>
      <c r="M1490" s="21"/>
      <c r="N1490" s="21"/>
      <c r="O1490" s="21"/>
      <c r="P1490" s="21"/>
    </row>
    <row r="1491" spans="1:16" s="16" customFormat="1" ht="30" customHeight="1">
      <c r="A1491" s="21"/>
      <c r="B1491" s="21"/>
      <c r="C1491" s="170"/>
      <c r="D1491" s="168"/>
      <c r="E1491" s="154" t="str">
        <f>IFERROR(VLOOKUP(D1491,CADA_PROD!D:H,5,0),"")</f>
        <v/>
      </c>
      <c r="F1491" s="169"/>
      <c r="G1491" s="170"/>
      <c r="H1491" s="171"/>
      <c r="I1491" s="172" t="str">
        <f>IF(D1491="","",SUMIFS(MOVI_ENTR!I:I,MOVI_ENTR!D:D,D1491,MOVI_ENTR!O:O,L1491)-SUMIFS(MOVI_SAID!H:H,MOVI_SAID!D:D,D1491,MOVI_SAID!L:L,L1491))</f>
        <v/>
      </c>
      <c r="J1491" s="153" t="str">
        <f>IF(D1491="","",VLOOKUP(D1491,CADA_PROD!D:G,4,0)*H1491)</f>
        <v/>
      </c>
      <c r="K1491" s="14"/>
      <c r="L1491" s="14"/>
      <c r="M1491" s="21"/>
      <c r="N1491" s="21"/>
      <c r="O1491" s="21"/>
      <c r="P1491" s="21"/>
    </row>
    <row r="1492" spans="1:16" s="16" customFormat="1" ht="30" customHeight="1">
      <c r="A1492" s="21"/>
      <c r="B1492" s="21"/>
      <c r="C1492" s="170"/>
      <c r="D1492" s="168"/>
      <c r="E1492" s="154" t="str">
        <f>IFERROR(VLOOKUP(D1492,CADA_PROD!D:H,5,0),"")</f>
        <v/>
      </c>
      <c r="F1492" s="169"/>
      <c r="G1492" s="170"/>
      <c r="H1492" s="171"/>
      <c r="I1492" s="172" t="str">
        <f>IF(D1492="","",SUMIFS(MOVI_ENTR!I:I,MOVI_ENTR!D:D,D1492,MOVI_ENTR!O:O,L1492)-SUMIFS(MOVI_SAID!H:H,MOVI_SAID!D:D,D1492,MOVI_SAID!L:L,L1492))</f>
        <v/>
      </c>
      <c r="J1492" s="153" t="str">
        <f>IF(D1492="","",VLOOKUP(D1492,CADA_PROD!D:G,4,0)*H1492)</f>
        <v/>
      </c>
      <c r="K1492" s="14"/>
      <c r="L1492" s="14"/>
      <c r="M1492" s="21"/>
      <c r="N1492" s="21"/>
      <c r="O1492" s="21"/>
      <c r="P1492" s="21"/>
    </row>
    <row r="1493" spans="1:16" s="16" customFormat="1" ht="30" customHeight="1">
      <c r="A1493" s="21"/>
      <c r="B1493" s="21"/>
      <c r="C1493" s="170"/>
      <c r="D1493" s="168"/>
      <c r="E1493" s="154" t="str">
        <f>IFERROR(VLOOKUP(D1493,CADA_PROD!D:H,5,0),"")</f>
        <v/>
      </c>
      <c r="F1493" s="169"/>
      <c r="G1493" s="170"/>
      <c r="H1493" s="171"/>
      <c r="I1493" s="172" t="str">
        <f>IF(D1493="","",SUMIFS(MOVI_ENTR!I:I,MOVI_ENTR!D:D,D1493,MOVI_ENTR!O:O,L1493)-SUMIFS(MOVI_SAID!H:H,MOVI_SAID!D:D,D1493,MOVI_SAID!L:L,L1493))</f>
        <v/>
      </c>
      <c r="J1493" s="153" t="str">
        <f>IF(D1493="","",VLOOKUP(D1493,CADA_PROD!D:G,4,0)*H1493)</f>
        <v/>
      </c>
      <c r="K1493" s="14"/>
      <c r="L1493" s="14"/>
      <c r="M1493" s="21"/>
      <c r="N1493" s="21"/>
      <c r="O1493" s="21"/>
      <c r="P1493" s="21"/>
    </row>
    <row r="1494" spans="1:16" s="16" customFormat="1" ht="30" customHeight="1">
      <c r="A1494" s="21"/>
      <c r="B1494" s="21"/>
      <c r="C1494" s="170"/>
      <c r="D1494" s="168"/>
      <c r="E1494" s="154" t="str">
        <f>IFERROR(VLOOKUP(D1494,CADA_PROD!D:H,5,0),"")</f>
        <v/>
      </c>
      <c r="F1494" s="169"/>
      <c r="G1494" s="170"/>
      <c r="H1494" s="171"/>
      <c r="I1494" s="172" t="str">
        <f>IF(D1494="","",SUMIFS(MOVI_ENTR!I:I,MOVI_ENTR!D:D,D1494,MOVI_ENTR!O:O,L1494)-SUMIFS(MOVI_SAID!H:H,MOVI_SAID!D:D,D1494,MOVI_SAID!L:L,L1494))</f>
        <v/>
      </c>
      <c r="J1494" s="153" t="str">
        <f>IF(D1494="","",VLOOKUP(D1494,CADA_PROD!D:G,4,0)*H1494)</f>
        <v/>
      </c>
      <c r="K1494" s="14"/>
      <c r="L1494" s="14"/>
      <c r="M1494" s="21"/>
      <c r="N1494" s="21"/>
      <c r="O1494" s="21"/>
      <c r="P1494" s="21"/>
    </row>
    <row r="1495" spans="1:16" s="16" customFormat="1" ht="30" customHeight="1">
      <c r="A1495" s="21"/>
      <c r="B1495" s="21"/>
      <c r="C1495" s="170"/>
      <c r="D1495" s="168"/>
      <c r="E1495" s="154" t="str">
        <f>IFERROR(VLOOKUP(D1495,CADA_PROD!D:H,5,0),"")</f>
        <v/>
      </c>
      <c r="F1495" s="169"/>
      <c r="G1495" s="170"/>
      <c r="H1495" s="171"/>
      <c r="I1495" s="172" t="str">
        <f>IF(D1495="","",SUMIFS(MOVI_ENTR!I:I,MOVI_ENTR!D:D,D1495,MOVI_ENTR!O:O,L1495)-SUMIFS(MOVI_SAID!H:H,MOVI_SAID!D:D,D1495,MOVI_SAID!L:L,L1495))</f>
        <v/>
      </c>
      <c r="J1495" s="153" t="str">
        <f>IF(D1495="","",VLOOKUP(D1495,CADA_PROD!D:G,4,0)*H1495)</f>
        <v/>
      </c>
      <c r="K1495" s="14"/>
      <c r="L1495" s="14"/>
      <c r="M1495" s="21"/>
      <c r="N1495" s="21"/>
      <c r="O1495" s="21"/>
      <c r="P1495" s="21"/>
    </row>
    <row r="1496" spans="1:16" s="16" customFormat="1" ht="30" customHeight="1">
      <c r="A1496" s="21"/>
      <c r="B1496" s="21"/>
      <c r="C1496" s="170"/>
      <c r="D1496" s="168"/>
      <c r="E1496" s="154" t="str">
        <f>IFERROR(VLOOKUP(D1496,CADA_PROD!D:H,5,0),"")</f>
        <v/>
      </c>
      <c r="F1496" s="169"/>
      <c r="G1496" s="170"/>
      <c r="H1496" s="171"/>
      <c r="I1496" s="172" t="str">
        <f>IF(D1496="","",SUMIFS(MOVI_ENTR!I:I,MOVI_ENTR!D:D,D1496,MOVI_ENTR!O:O,L1496)-SUMIFS(MOVI_SAID!H:H,MOVI_SAID!D:D,D1496,MOVI_SAID!L:L,L1496))</f>
        <v/>
      </c>
      <c r="J1496" s="153" t="str">
        <f>IF(D1496="","",VLOOKUP(D1496,CADA_PROD!D:G,4,0)*H1496)</f>
        <v/>
      </c>
      <c r="K1496" s="14"/>
      <c r="L1496" s="14"/>
      <c r="M1496" s="21"/>
      <c r="N1496" s="21"/>
      <c r="O1496" s="21"/>
      <c r="P1496" s="21"/>
    </row>
    <row r="1497" spans="1:16" s="16" customFormat="1" ht="30" customHeight="1">
      <c r="A1497" s="21"/>
      <c r="B1497" s="21"/>
      <c r="C1497" s="170"/>
      <c r="D1497" s="168"/>
      <c r="E1497" s="154" t="str">
        <f>IFERROR(VLOOKUP(D1497,CADA_PROD!D:H,5,0),"")</f>
        <v/>
      </c>
      <c r="F1497" s="169"/>
      <c r="G1497" s="170"/>
      <c r="H1497" s="171"/>
      <c r="I1497" s="172" t="str">
        <f>IF(D1497="","",SUMIFS(MOVI_ENTR!I:I,MOVI_ENTR!D:D,D1497,MOVI_ENTR!O:O,L1497)-SUMIFS(MOVI_SAID!H:H,MOVI_SAID!D:D,D1497,MOVI_SAID!L:L,L1497))</f>
        <v/>
      </c>
      <c r="J1497" s="153" t="str">
        <f>IF(D1497="","",VLOOKUP(D1497,CADA_PROD!D:G,4,0)*H1497)</f>
        <v/>
      </c>
      <c r="K1497" s="14"/>
      <c r="L1497" s="14"/>
      <c r="M1497" s="21"/>
      <c r="N1497" s="21"/>
      <c r="O1497" s="21"/>
      <c r="P1497" s="21"/>
    </row>
    <row r="1498" spans="1:16" s="16" customFormat="1" ht="30" customHeight="1">
      <c r="A1498" s="21"/>
      <c r="B1498" s="21"/>
      <c r="C1498" s="170"/>
      <c r="D1498" s="168"/>
      <c r="E1498" s="154" t="str">
        <f>IFERROR(VLOOKUP(D1498,CADA_PROD!D:H,5,0),"")</f>
        <v/>
      </c>
      <c r="F1498" s="169"/>
      <c r="G1498" s="170"/>
      <c r="H1498" s="171"/>
      <c r="I1498" s="172" t="str">
        <f>IF(D1498="","",SUMIFS(MOVI_ENTR!I:I,MOVI_ENTR!D:D,D1498,MOVI_ENTR!O:O,L1498)-SUMIFS(MOVI_SAID!H:H,MOVI_SAID!D:D,D1498,MOVI_SAID!L:L,L1498))</f>
        <v/>
      </c>
      <c r="J1498" s="153" t="str">
        <f>IF(D1498="","",VLOOKUP(D1498,CADA_PROD!D:G,4,0)*H1498)</f>
        <v/>
      </c>
      <c r="K1498" s="14"/>
      <c r="L1498" s="14"/>
      <c r="M1498" s="21"/>
      <c r="N1498" s="21"/>
      <c r="O1498" s="21"/>
      <c r="P1498" s="21"/>
    </row>
    <row r="1499" spans="1:16" s="16" customFormat="1" ht="30" customHeight="1">
      <c r="A1499" s="21"/>
      <c r="B1499" s="21"/>
      <c r="C1499" s="170"/>
      <c r="D1499" s="168"/>
      <c r="E1499" s="154" t="str">
        <f>IFERROR(VLOOKUP(D1499,CADA_PROD!D:H,5,0),"")</f>
        <v/>
      </c>
      <c r="F1499" s="169"/>
      <c r="G1499" s="170"/>
      <c r="H1499" s="171"/>
      <c r="I1499" s="172" t="str">
        <f>IF(D1499="","",SUMIFS(MOVI_ENTR!I:I,MOVI_ENTR!D:D,D1499,MOVI_ENTR!O:O,L1499)-SUMIFS(MOVI_SAID!H:H,MOVI_SAID!D:D,D1499,MOVI_SAID!L:L,L1499))</f>
        <v/>
      </c>
      <c r="J1499" s="153" t="str">
        <f>IF(D1499="","",VLOOKUP(D1499,CADA_PROD!D:G,4,0)*H1499)</f>
        <v/>
      </c>
      <c r="K1499" s="14"/>
      <c r="L1499" s="14"/>
      <c r="M1499" s="21"/>
      <c r="N1499" s="21"/>
      <c r="O1499" s="21"/>
      <c r="P1499" s="21"/>
    </row>
    <row r="1500" spans="1:16" s="16" customFormat="1" ht="30" customHeight="1">
      <c r="A1500" s="21"/>
      <c r="B1500" s="21"/>
      <c r="C1500" s="170"/>
      <c r="D1500" s="168"/>
      <c r="E1500" s="154" t="str">
        <f>IFERROR(VLOOKUP(D1500,CADA_PROD!D:H,5,0),"")</f>
        <v/>
      </c>
      <c r="F1500" s="169"/>
      <c r="G1500" s="170"/>
      <c r="H1500" s="171"/>
      <c r="I1500" s="172" t="str">
        <f>IF(D1500="","",SUMIFS(MOVI_ENTR!I:I,MOVI_ENTR!D:D,D1500,MOVI_ENTR!O:O,L1500)-SUMIFS(MOVI_SAID!H:H,MOVI_SAID!D:D,D1500,MOVI_SAID!L:L,L1500))</f>
        <v/>
      </c>
      <c r="J1500" s="153" t="str">
        <f>IF(D1500="","",VLOOKUP(D1500,CADA_PROD!D:G,4,0)*H1500)</f>
        <v/>
      </c>
      <c r="K1500" s="14"/>
      <c r="L1500" s="14"/>
      <c r="M1500" s="21"/>
      <c r="N1500" s="21"/>
      <c r="O1500" s="21"/>
      <c r="P1500" s="21"/>
    </row>
    <row r="1501" spans="1:16" s="16" customFormat="1" ht="30" customHeight="1">
      <c r="A1501" s="21"/>
      <c r="B1501" s="21"/>
      <c r="C1501" s="170"/>
      <c r="D1501" s="168"/>
      <c r="E1501" s="154" t="str">
        <f>IFERROR(VLOOKUP(D1501,CADA_PROD!D:H,5,0),"")</f>
        <v/>
      </c>
      <c r="F1501" s="169"/>
      <c r="G1501" s="170"/>
      <c r="H1501" s="171"/>
      <c r="I1501" s="172" t="str">
        <f>IF(D1501="","",SUMIFS(MOVI_ENTR!I:I,MOVI_ENTR!D:D,D1501,MOVI_ENTR!O:O,L1501)-SUMIFS(MOVI_SAID!H:H,MOVI_SAID!D:D,D1501,MOVI_SAID!L:L,L1501))</f>
        <v/>
      </c>
      <c r="J1501" s="153" t="str">
        <f>IF(D1501="","",VLOOKUP(D1501,CADA_PROD!D:G,4,0)*H1501)</f>
        <v/>
      </c>
      <c r="K1501" s="14"/>
      <c r="L1501" s="14"/>
      <c r="M1501" s="21"/>
      <c r="N1501" s="21"/>
      <c r="O1501" s="21"/>
      <c r="P1501" s="21"/>
    </row>
    <row r="1502" spans="1:16" s="16" customFormat="1" ht="30" customHeight="1">
      <c r="A1502" s="21"/>
      <c r="B1502" s="21"/>
      <c r="C1502" s="170"/>
      <c r="D1502" s="168"/>
      <c r="E1502" s="154" t="str">
        <f>IFERROR(VLOOKUP(D1502,CADA_PROD!D:H,5,0),"")</f>
        <v/>
      </c>
      <c r="F1502" s="169"/>
      <c r="G1502" s="170"/>
      <c r="H1502" s="171"/>
      <c r="I1502" s="172" t="str">
        <f>IF(D1502="","",SUMIFS(MOVI_ENTR!I:I,MOVI_ENTR!D:D,D1502,MOVI_ENTR!O:O,L1502)-SUMIFS(MOVI_SAID!H:H,MOVI_SAID!D:D,D1502,MOVI_SAID!L:L,L1502))</f>
        <v/>
      </c>
      <c r="J1502" s="153" t="str">
        <f>IF(D1502="","",VLOOKUP(D1502,CADA_PROD!D:G,4,0)*H1502)</f>
        <v/>
      </c>
      <c r="K1502" s="14"/>
      <c r="L1502" s="14"/>
      <c r="M1502" s="21"/>
      <c r="N1502" s="21"/>
      <c r="O1502" s="21"/>
      <c r="P1502" s="21"/>
    </row>
    <row r="1503" spans="1:16" s="16" customFormat="1" ht="30" customHeight="1">
      <c r="A1503" s="21"/>
      <c r="B1503" s="21"/>
      <c r="C1503" s="170"/>
      <c r="D1503" s="168"/>
      <c r="E1503" s="154" t="str">
        <f>IFERROR(VLOOKUP(D1503,CADA_PROD!D:H,5,0),"")</f>
        <v/>
      </c>
      <c r="F1503" s="169"/>
      <c r="G1503" s="170"/>
      <c r="H1503" s="171"/>
      <c r="I1503" s="172" t="str">
        <f>IF(D1503="","",SUMIFS(MOVI_ENTR!I:I,MOVI_ENTR!D:D,D1503,MOVI_ENTR!O:O,L1503)-SUMIFS(MOVI_SAID!H:H,MOVI_SAID!D:D,D1503,MOVI_SAID!L:L,L1503))</f>
        <v/>
      </c>
      <c r="J1503" s="153" t="str">
        <f>IF(D1503="","",VLOOKUP(D1503,CADA_PROD!D:G,4,0)*H1503)</f>
        <v/>
      </c>
      <c r="K1503" s="14"/>
      <c r="L1503" s="14"/>
      <c r="M1503" s="21"/>
      <c r="N1503" s="21"/>
      <c r="O1503" s="21"/>
      <c r="P1503" s="21"/>
    </row>
    <row r="1504" spans="1:16" s="16" customFormat="1" ht="30" customHeight="1">
      <c r="A1504" s="21"/>
      <c r="B1504" s="21"/>
      <c r="C1504" s="170"/>
      <c r="D1504" s="168"/>
      <c r="E1504" s="154" t="str">
        <f>IFERROR(VLOOKUP(D1504,CADA_PROD!D:H,5,0),"")</f>
        <v/>
      </c>
      <c r="F1504" s="169"/>
      <c r="G1504" s="170"/>
      <c r="H1504" s="171"/>
      <c r="I1504" s="172" t="str">
        <f>IF(D1504="","",SUMIFS(MOVI_ENTR!I:I,MOVI_ENTR!D:D,D1504,MOVI_ENTR!O:O,L1504)-SUMIFS(MOVI_SAID!H:H,MOVI_SAID!D:D,D1504,MOVI_SAID!L:L,L1504))</f>
        <v/>
      </c>
      <c r="J1504" s="153" t="str">
        <f>IF(D1504="","",VLOOKUP(D1504,CADA_PROD!D:G,4,0)*H1504)</f>
        <v/>
      </c>
      <c r="K1504" s="14"/>
      <c r="L1504" s="14"/>
      <c r="M1504" s="21"/>
      <c r="N1504" s="21"/>
      <c r="O1504" s="21"/>
      <c r="P1504" s="21"/>
    </row>
    <row r="1505" spans="1:16" s="16" customFormat="1" ht="30" customHeight="1">
      <c r="A1505" s="21"/>
      <c r="B1505" s="21"/>
      <c r="C1505" s="170"/>
      <c r="D1505" s="168"/>
      <c r="E1505" s="154" t="str">
        <f>IFERROR(VLOOKUP(D1505,CADA_PROD!D:H,5,0),"")</f>
        <v/>
      </c>
      <c r="F1505" s="169"/>
      <c r="G1505" s="170"/>
      <c r="H1505" s="171"/>
      <c r="I1505" s="172" t="str">
        <f>IF(D1505="","",SUMIFS(MOVI_ENTR!I:I,MOVI_ENTR!D:D,D1505,MOVI_ENTR!O:O,L1505)-SUMIFS(MOVI_SAID!H:H,MOVI_SAID!D:D,D1505,MOVI_SAID!L:L,L1505))</f>
        <v/>
      </c>
      <c r="J1505" s="153" t="str">
        <f>IF(D1505="","",VLOOKUP(D1505,CADA_PROD!D:G,4,0)*H1505)</f>
        <v/>
      </c>
      <c r="K1505" s="14"/>
      <c r="L1505" s="14"/>
      <c r="M1505" s="21"/>
      <c r="N1505" s="21"/>
      <c r="O1505" s="21"/>
      <c r="P1505" s="21"/>
    </row>
    <row r="1506" spans="1:16" s="16" customFormat="1" ht="30" customHeight="1">
      <c r="A1506" s="21"/>
      <c r="B1506" s="21"/>
      <c r="C1506" s="170"/>
      <c r="D1506" s="168"/>
      <c r="E1506" s="154" t="str">
        <f>IFERROR(VLOOKUP(D1506,CADA_PROD!D:H,5,0),"")</f>
        <v/>
      </c>
      <c r="F1506" s="169"/>
      <c r="G1506" s="170"/>
      <c r="H1506" s="171"/>
      <c r="I1506" s="172" t="str">
        <f>IF(D1506="","",SUMIFS(MOVI_ENTR!I:I,MOVI_ENTR!D:D,D1506,MOVI_ENTR!O:O,L1506)-SUMIFS(MOVI_SAID!H:H,MOVI_SAID!D:D,D1506,MOVI_SAID!L:L,L1506))</f>
        <v/>
      </c>
      <c r="J1506" s="153" t="str">
        <f>IF(D1506="","",VLOOKUP(D1506,CADA_PROD!D:G,4,0)*H1506)</f>
        <v/>
      </c>
      <c r="K1506" s="14"/>
      <c r="L1506" s="14"/>
      <c r="M1506" s="21"/>
      <c r="N1506" s="21"/>
      <c r="O1506" s="21"/>
      <c r="P1506" s="21"/>
    </row>
    <row r="1507" spans="1:16" s="16" customFormat="1" ht="30" customHeight="1">
      <c r="A1507" s="21"/>
      <c r="B1507" s="21"/>
      <c r="C1507" s="170"/>
      <c r="D1507" s="168"/>
      <c r="E1507" s="154" t="str">
        <f>IFERROR(VLOOKUP(D1507,CADA_PROD!D:H,5,0),"")</f>
        <v/>
      </c>
      <c r="F1507" s="169"/>
      <c r="G1507" s="170"/>
      <c r="H1507" s="171"/>
      <c r="I1507" s="172" t="str">
        <f>IF(D1507="","",SUMIFS(MOVI_ENTR!I:I,MOVI_ENTR!D:D,D1507,MOVI_ENTR!O:O,L1507)-SUMIFS(MOVI_SAID!H:H,MOVI_SAID!D:D,D1507,MOVI_SAID!L:L,L1507))</f>
        <v/>
      </c>
      <c r="J1507" s="153" t="str">
        <f>IF(D1507="","",VLOOKUP(D1507,CADA_PROD!D:G,4,0)*H1507)</f>
        <v/>
      </c>
      <c r="K1507" s="14"/>
      <c r="L1507" s="14"/>
      <c r="M1507" s="21"/>
      <c r="N1507" s="21"/>
      <c r="O1507" s="21"/>
      <c r="P1507" s="21"/>
    </row>
    <row r="1508" spans="1:16" s="16" customFormat="1" ht="30" customHeight="1">
      <c r="A1508" s="21"/>
      <c r="B1508" s="21"/>
      <c r="C1508" s="170"/>
      <c r="D1508" s="168"/>
      <c r="E1508" s="154" t="str">
        <f>IFERROR(VLOOKUP(D1508,CADA_PROD!D:H,5,0),"")</f>
        <v/>
      </c>
      <c r="F1508" s="169"/>
      <c r="G1508" s="170"/>
      <c r="H1508" s="171"/>
      <c r="I1508" s="172" t="str">
        <f>IF(D1508="","",SUMIFS(MOVI_ENTR!I:I,MOVI_ENTR!D:D,D1508,MOVI_ENTR!O:O,L1508)-SUMIFS(MOVI_SAID!H:H,MOVI_SAID!D:D,D1508,MOVI_SAID!L:L,L1508))</f>
        <v/>
      </c>
      <c r="J1508" s="153" t="str">
        <f>IF(D1508="","",VLOOKUP(D1508,CADA_PROD!D:G,4,0)*H1508)</f>
        <v/>
      </c>
      <c r="K1508" s="14"/>
      <c r="L1508" s="14"/>
      <c r="M1508" s="21"/>
      <c r="N1508" s="21"/>
      <c r="O1508" s="21"/>
      <c r="P1508" s="21"/>
    </row>
    <row r="1509" spans="1:16" s="16" customFormat="1" ht="30" customHeight="1">
      <c r="A1509" s="21"/>
      <c r="B1509" s="21"/>
      <c r="C1509" s="170"/>
      <c r="D1509" s="168"/>
      <c r="E1509" s="154" t="str">
        <f>IFERROR(VLOOKUP(D1509,CADA_PROD!D:H,5,0),"")</f>
        <v/>
      </c>
      <c r="F1509" s="169"/>
      <c r="G1509" s="170"/>
      <c r="H1509" s="171"/>
      <c r="I1509" s="172" t="str">
        <f>IF(D1509="","",SUMIFS(MOVI_ENTR!I:I,MOVI_ENTR!D:D,D1509,MOVI_ENTR!O:O,L1509)-SUMIFS(MOVI_SAID!H:H,MOVI_SAID!D:D,D1509,MOVI_SAID!L:L,L1509))</f>
        <v/>
      </c>
      <c r="J1509" s="153" t="str">
        <f>IF(D1509="","",VLOOKUP(D1509,CADA_PROD!D:G,4,0)*H1509)</f>
        <v/>
      </c>
      <c r="K1509" s="14"/>
      <c r="L1509" s="14"/>
      <c r="M1509" s="21"/>
      <c r="N1509" s="21"/>
      <c r="O1509" s="21"/>
      <c r="P1509" s="21"/>
    </row>
    <row r="1510" spans="1:16" s="16" customFormat="1" ht="30" customHeight="1">
      <c r="A1510" s="21"/>
      <c r="B1510" s="21"/>
      <c r="C1510" s="170"/>
      <c r="D1510" s="168"/>
      <c r="E1510" s="154" t="str">
        <f>IFERROR(VLOOKUP(D1510,CADA_PROD!D:H,5,0),"")</f>
        <v/>
      </c>
      <c r="F1510" s="169"/>
      <c r="G1510" s="170"/>
      <c r="H1510" s="171"/>
      <c r="I1510" s="172" t="str">
        <f>IF(D1510="","",SUMIFS(MOVI_ENTR!I:I,MOVI_ENTR!D:D,D1510,MOVI_ENTR!O:O,L1510)-SUMIFS(MOVI_SAID!H:H,MOVI_SAID!D:D,D1510,MOVI_SAID!L:L,L1510))</f>
        <v/>
      </c>
      <c r="J1510" s="153" t="str">
        <f>IF(D1510="","",VLOOKUP(D1510,CADA_PROD!D:G,4,0)*H1510)</f>
        <v/>
      </c>
      <c r="K1510" s="14"/>
      <c r="L1510" s="14"/>
      <c r="M1510" s="21"/>
      <c r="N1510" s="21"/>
      <c r="O1510" s="21"/>
      <c r="P1510" s="21"/>
    </row>
    <row r="1511" spans="1:16" s="16" customFormat="1" ht="30" customHeight="1">
      <c r="A1511" s="21"/>
      <c r="B1511" s="21"/>
      <c r="C1511" s="170"/>
      <c r="D1511" s="168"/>
      <c r="E1511" s="154" t="str">
        <f>IFERROR(VLOOKUP(D1511,CADA_PROD!D:H,5,0),"")</f>
        <v/>
      </c>
      <c r="F1511" s="169"/>
      <c r="G1511" s="170"/>
      <c r="H1511" s="171"/>
      <c r="I1511" s="172" t="str">
        <f>IF(D1511="","",SUMIFS(MOVI_ENTR!I:I,MOVI_ENTR!D:D,D1511,MOVI_ENTR!O:O,L1511)-SUMIFS(MOVI_SAID!H:H,MOVI_SAID!D:D,D1511,MOVI_SAID!L:L,L1511))</f>
        <v/>
      </c>
      <c r="J1511" s="153" t="str">
        <f>IF(D1511="","",VLOOKUP(D1511,CADA_PROD!D:G,4,0)*H1511)</f>
        <v/>
      </c>
      <c r="K1511" s="14"/>
      <c r="L1511" s="14"/>
      <c r="M1511" s="21"/>
      <c r="N1511" s="21"/>
      <c r="O1511" s="21"/>
      <c r="P1511" s="21"/>
    </row>
    <row r="1512" spans="1:16" s="16" customFormat="1" ht="30" customHeight="1">
      <c r="A1512" s="21"/>
      <c r="B1512" s="21"/>
      <c r="C1512" s="170"/>
      <c r="D1512" s="168"/>
      <c r="E1512" s="154" t="str">
        <f>IFERROR(VLOOKUP(D1512,CADA_PROD!D:H,5,0),"")</f>
        <v/>
      </c>
      <c r="F1512" s="169"/>
      <c r="G1512" s="170"/>
      <c r="H1512" s="171"/>
      <c r="I1512" s="172" t="str">
        <f>IF(D1512="","",SUMIFS(MOVI_ENTR!I:I,MOVI_ENTR!D:D,D1512,MOVI_ENTR!O:O,L1512)-SUMIFS(MOVI_SAID!H:H,MOVI_SAID!D:D,D1512,MOVI_SAID!L:L,L1512))</f>
        <v/>
      </c>
      <c r="J1512" s="153" t="str">
        <f>IF(D1512="","",VLOOKUP(D1512,CADA_PROD!D:G,4,0)*H1512)</f>
        <v/>
      </c>
      <c r="K1512" s="14"/>
      <c r="L1512" s="14"/>
      <c r="M1512" s="21"/>
      <c r="N1512" s="21"/>
      <c r="O1512" s="21"/>
      <c r="P1512" s="21"/>
    </row>
    <row r="1513" spans="1:16" s="16" customFormat="1" ht="30" customHeight="1">
      <c r="A1513" s="21"/>
      <c r="B1513" s="21"/>
      <c r="C1513" s="170"/>
      <c r="D1513" s="168"/>
      <c r="E1513" s="154" t="str">
        <f>IFERROR(VLOOKUP(D1513,CADA_PROD!D:H,5,0),"")</f>
        <v/>
      </c>
      <c r="F1513" s="169"/>
      <c r="G1513" s="170"/>
      <c r="H1513" s="171"/>
      <c r="I1513" s="172" t="str">
        <f>IF(D1513="","",SUMIFS(MOVI_ENTR!I:I,MOVI_ENTR!D:D,D1513,MOVI_ENTR!O:O,L1513)-SUMIFS(MOVI_SAID!H:H,MOVI_SAID!D:D,D1513,MOVI_SAID!L:L,L1513))</f>
        <v/>
      </c>
      <c r="J1513" s="153" t="str">
        <f>IF(D1513="","",VLOOKUP(D1513,CADA_PROD!D:G,4,0)*H1513)</f>
        <v/>
      </c>
      <c r="K1513" s="14"/>
      <c r="L1513" s="14"/>
      <c r="M1513" s="21"/>
      <c r="N1513" s="21"/>
      <c r="O1513" s="21"/>
      <c r="P1513" s="21"/>
    </row>
    <row r="1514" spans="1:16" s="16" customFormat="1" ht="30" customHeight="1">
      <c r="A1514" s="21"/>
      <c r="B1514" s="21"/>
      <c r="C1514" s="170"/>
      <c r="D1514" s="168"/>
      <c r="E1514" s="154" t="str">
        <f>IFERROR(VLOOKUP(D1514,CADA_PROD!D:H,5,0),"")</f>
        <v/>
      </c>
      <c r="F1514" s="169"/>
      <c r="G1514" s="170"/>
      <c r="H1514" s="171"/>
      <c r="I1514" s="172" t="str">
        <f>IF(D1514="","",SUMIFS(MOVI_ENTR!I:I,MOVI_ENTR!D:D,D1514,MOVI_ENTR!O:O,L1514)-SUMIFS(MOVI_SAID!H:H,MOVI_SAID!D:D,D1514,MOVI_SAID!L:L,L1514))</f>
        <v/>
      </c>
      <c r="J1514" s="153" t="str">
        <f>IF(D1514="","",VLOOKUP(D1514,CADA_PROD!D:G,4,0)*H1514)</f>
        <v/>
      </c>
      <c r="K1514" s="14"/>
      <c r="L1514" s="14"/>
      <c r="M1514" s="21"/>
      <c r="N1514" s="21"/>
      <c r="O1514" s="21"/>
      <c r="P1514" s="21"/>
    </row>
    <row r="1515" spans="1:16" s="16" customFormat="1" ht="30" customHeight="1">
      <c r="A1515" s="21"/>
      <c r="B1515" s="21"/>
      <c r="C1515" s="170"/>
      <c r="D1515" s="168"/>
      <c r="E1515" s="154" t="str">
        <f>IFERROR(VLOOKUP(D1515,CADA_PROD!D:H,5,0),"")</f>
        <v/>
      </c>
      <c r="F1515" s="169"/>
      <c r="G1515" s="170"/>
      <c r="H1515" s="171"/>
      <c r="I1515" s="172" t="str">
        <f>IF(D1515="","",SUMIFS(MOVI_ENTR!I:I,MOVI_ENTR!D:D,D1515,MOVI_ENTR!O:O,L1515)-SUMIFS(MOVI_SAID!H:H,MOVI_SAID!D:D,D1515,MOVI_SAID!L:L,L1515))</f>
        <v/>
      </c>
      <c r="J1515" s="153" t="str">
        <f>IF(D1515="","",VLOOKUP(D1515,CADA_PROD!D:G,4,0)*H1515)</f>
        <v/>
      </c>
      <c r="K1515" s="14"/>
      <c r="L1515" s="14"/>
      <c r="M1515" s="21"/>
      <c r="N1515" s="21"/>
      <c r="O1515" s="21"/>
      <c r="P1515" s="21"/>
    </row>
    <row r="1516" spans="1:16" s="16" customFormat="1" ht="30" customHeight="1">
      <c r="A1516" s="21"/>
      <c r="B1516" s="21"/>
      <c r="C1516" s="170"/>
      <c r="D1516" s="168"/>
      <c r="E1516" s="154" t="str">
        <f>IFERROR(VLOOKUP(D1516,CADA_PROD!D:H,5,0),"")</f>
        <v/>
      </c>
      <c r="F1516" s="169"/>
      <c r="G1516" s="170"/>
      <c r="H1516" s="171"/>
      <c r="I1516" s="172" t="str">
        <f>IF(D1516="","",SUMIFS(MOVI_ENTR!I:I,MOVI_ENTR!D:D,D1516,MOVI_ENTR!O:O,L1516)-SUMIFS(MOVI_SAID!H:H,MOVI_SAID!D:D,D1516,MOVI_SAID!L:L,L1516))</f>
        <v/>
      </c>
      <c r="J1516" s="153" t="str">
        <f>IF(D1516="","",VLOOKUP(D1516,CADA_PROD!D:G,4,0)*H1516)</f>
        <v/>
      </c>
      <c r="K1516" s="14"/>
      <c r="L1516" s="14"/>
      <c r="M1516" s="21"/>
      <c r="N1516" s="21"/>
      <c r="O1516" s="21"/>
      <c r="P1516" s="21"/>
    </row>
    <row r="1517" spans="1:16" s="16" customFormat="1" ht="30" customHeight="1">
      <c r="A1517" s="21"/>
      <c r="B1517" s="21"/>
      <c r="C1517" s="170"/>
      <c r="D1517" s="168"/>
      <c r="E1517" s="154" t="str">
        <f>IFERROR(VLOOKUP(D1517,CADA_PROD!D:H,5,0),"")</f>
        <v/>
      </c>
      <c r="F1517" s="169"/>
      <c r="G1517" s="170"/>
      <c r="H1517" s="171"/>
      <c r="I1517" s="172" t="str">
        <f>IF(D1517="","",SUMIFS(MOVI_ENTR!I:I,MOVI_ENTR!D:D,D1517,MOVI_ENTR!O:O,L1517)-SUMIFS(MOVI_SAID!H:H,MOVI_SAID!D:D,D1517,MOVI_SAID!L:L,L1517))</f>
        <v/>
      </c>
      <c r="J1517" s="153" t="str">
        <f>IF(D1517="","",VLOOKUP(D1517,CADA_PROD!D:G,4,0)*H1517)</f>
        <v/>
      </c>
      <c r="K1517" s="14"/>
      <c r="L1517" s="14"/>
      <c r="M1517" s="21"/>
      <c r="N1517" s="21"/>
      <c r="O1517" s="21"/>
      <c r="P1517" s="21"/>
    </row>
    <row r="1518" spans="1:16" s="16" customFormat="1" ht="30" customHeight="1">
      <c r="A1518" s="21"/>
      <c r="B1518" s="21"/>
      <c r="C1518" s="170"/>
      <c r="D1518" s="168"/>
      <c r="E1518" s="154" t="str">
        <f>IFERROR(VLOOKUP(D1518,CADA_PROD!D:H,5,0),"")</f>
        <v/>
      </c>
      <c r="F1518" s="169"/>
      <c r="G1518" s="170"/>
      <c r="H1518" s="171"/>
      <c r="I1518" s="172" t="str">
        <f>IF(D1518="","",SUMIFS(MOVI_ENTR!I:I,MOVI_ENTR!D:D,D1518,MOVI_ENTR!O:O,L1518)-SUMIFS(MOVI_SAID!H:H,MOVI_SAID!D:D,D1518,MOVI_SAID!L:L,L1518))</f>
        <v/>
      </c>
      <c r="J1518" s="153" t="str">
        <f>IF(D1518="","",VLOOKUP(D1518,CADA_PROD!D:G,4,0)*H1518)</f>
        <v/>
      </c>
      <c r="K1518" s="14"/>
      <c r="L1518" s="14"/>
      <c r="M1518" s="21"/>
      <c r="N1518" s="21"/>
      <c r="O1518" s="21"/>
      <c r="P1518" s="21"/>
    </row>
    <row r="1519" spans="1:16" s="16" customFormat="1" ht="30" customHeight="1">
      <c r="A1519" s="21"/>
      <c r="B1519" s="21"/>
      <c r="C1519" s="170"/>
      <c r="D1519" s="168"/>
      <c r="E1519" s="154" t="str">
        <f>IFERROR(VLOOKUP(D1519,CADA_PROD!D:H,5,0),"")</f>
        <v/>
      </c>
      <c r="F1519" s="169"/>
      <c r="G1519" s="170"/>
      <c r="H1519" s="171"/>
      <c r="I1519" s="172" t="str">
        <f>IF(D1519="","",SUMIFS(MOVI_ENTR!I:I,MOVI_ENTR!D:D,D1519,MOVI_ENTR!O:O,L1519)-SUMIFS(MOVI_SAID!H:H,MOVI_SAID!D:D,D1519,MOVI_SAID!L:L,L1519))</f>
        <v/>
      </c>
      <c r="J1519" s="153" t="str">
        <f>IF(D1519="","",VLOOKUP(D1519,CADA_PROD!D:G,4,0)*H1519)</f>
        <v/>
      </c>
      <c r="K1519" s="14"/>
      <c r="L1519" s="14"/>
      <c r="M1519" s="21"/>
      <c r="N1519" s="21"/>
      <c r="O1519" s="21"/>
      <c r="P1519" s="21"/>
    </row>
    <row r="1520" spans="1:16" s="16" customFormat="1" ht="30" customHeight="1">
      <c r="A1520" s="21"/>
      <c r="B1520" s="21"/>
      <c r="C1520" s="170"/>
      <c r="D1520" s="168"/>
      <c r="E1520" s="154" t="str">
        <f>IFERROR(VLOOKUP(D1520,CADA_PROD!D:H,5,0),"")</f>
        <v/>
      </c>
      <c r="F1520" s="169"/>
      <c r="G1520" s="170"/>
      <c r="H1520" s="171"/>
      <c r="I1520" s="172" t="str">
        <f>IF(D1520="","",SUMIFS(MOVI_ENTR!I:I,MOVI_ENTR!D:D,D1520,MOVI_ENTR!O:O,L1520)-SUMIFS(MOVI_SAID!H:H,MOVI_SAID!D:D,D1520,MOVI_SAID!L:L,L1520))</f>
        <v/>
      </c>
      <c r="J1520" s="153" t="str">
        <f>IF(D1520="","",VLOOKUP(D1520,CADA_PROD!D:G,4,0)*H1520)</f>
        <v/>
      </c>
      <c r="K1520" s="14"/>
      <c r="L1520" s="14"/>
      <c r="M1520" s="21"/>
      <c r="N1520" s="21"/>
      <c r="O1520" s="21"/>
      <c r="P1520" s="21"/>
    </row>
    <row r="1521" spans="1:16" s="16" customFormat="1" ht="30" customHeight="1">
      <c r="A1521" s="21"/>
      <c r="B1521" s="21"/>
      <c r="C1521" s="170"/>
      <c r="D1521" s="168"/>
      <c r="E1521" s="154" t="str">
        <f>IFERROR(VLOOKUP(D1521,CADA_PROD!D:H,5,0),"")</f>
        <v/>
      </c>
      <c r="F1521" s="169"/>
      <c r="G1521" s="170"/>
      <c r="H1521" s="171"/>
      <c r="I1521" s="172" t="str">
        <f>IF(D1521="","",SUMIFS(MOVI_ENTR!I:I,MOVI_ENTR!D:D,D1521,MOVI_ENTR!O:O,L1521)-SUMIFS(MOVI_SAID!H:H,MOVI_SAID!D:D,D1521,MOVI_SAID!L:L,L1521))</f>
        <v/>
      </c>
      <c r="J1521" s="153" t="str">
        <f>IF(D1521="","",VLOOKUP(D1521,CADA_PROD!D:G,4,0)*H1521)</f>
        <v/>
      </c>
      <c r="K1521" s="14"/>
      <c r="L1521" s="14"/>
      <c r="M1521" s="21"/>
      <c r="N1521" s="21"/>
      <c r="O1521" s="21"/>
      <c r="P1521" s="21"/>
    </row>
    <row r="1522" spans="1:16" s="16" customFormat="1" ht="30" customHeight="1">
      <c r="A1522" s="21"/>
      <c r="B1522" s="21"/>
      <c r="C1522" s="170"/>
      <c r="D1522" s="168"/>
      <c r="E1522" s="154" t="str">
        <f>IFERROR(VLOOKUP(D1522,CADA_PROD!D:H,5,0),"")</f>
        <v/>
      </c>
      <c r="F1522" s="169"/>
      <c r="G1522" s="170"/>
      <c r="H1522" s="171"/>
      <c r="I1522" s="172" t="str">
        <f>IF(D1522="","",SUMIFS(MOVI_ENTR!I:I,MOVI_ENTR!D:D,D1522,MOVI_ENTR!O:O,L1522)-SUMIFS(MOVI_SAID!H:H,MOVI_SAID!D:D,D1522,MOVI_SAID!L:L,L1522))</f>
        <v/>
      </c>
      <c r="J1522" s="153" t="str">
        <f>IF(D1522="","",VLOOKUP(D1522,CADA_PROD!D:G,4,0)*H1522)</f>
        <v/>
      </c>
      <c r="K1522" s="14"/>
      <c r="L1522" s="14"/>
      <c r="M1522" s="21"/>
      <c r="N1522" s="21"/>
      <c r="O1522" s="21"/>
      <c r="P1522" s="21"/>
    </row>
    <row r="1523" spans="1:16" s="16" customFormat="1" ht="30" customHeight="1">
      <c r="A1523" s="21"/>
      <c r="B1523" s="21"/>
      <c r="C1523" s="170"/>
      <c r="D1523" s="168"/>
      <c r="E1523" s="154" t="str">
        <f>IFERROR(VLOOKUP(D1523,CADA_PROD!D:H,5,0),"")</f>
        <v/>
      </c>
      <c r="F1523" s="169"/>
      <c r="G1523" s="170"/>
      <c r="H1523" s="171"/>
      <c r="I1523" s="172" t="str">
        <f>IF(D1523="","",SUMIFS(MOVI_ENTR!I:I,MOVI_ENTR!D:D,D1523,MOVI_ENTR!O:O,L1523)-SUMIFS(MOVI_SAID!H:H,MOVI_SAID!D:D,D1523,MOVI_SAID!L:L,L1523))</f>
        <v/>
      </c>
      <c r="J1523" s="153" t="str">
        <f>IF(D1523="","",VLOOKUP(D1523,CADA_PROD!D:G,4,0)*H1523)</f>
        <v/>
      </c>
      <c r="K1523" s="14"/>
      <c r="L1523" s="14"/>
      <c r="M1523" s="21"/>
      <c r="N1523" s="21"/>
      <c r="O1523" s="21"/>
      <c r="P1523" s="21"/>
    </row>
    <row r="1524" spans="1:16" s="16" customFormat="1" ht="30" customHeight="1">
      <c r="A1524" s="21"/>
      <c r="B1524" s="21"/>
      <c r="C1524" s="170"/>
      <c r="D1524" s="168"/>
      <c r="E1524" s="154" t="str">
        <f>IFERROR(VLOOKUP(D1524,CADA_PROD!D:H,5,0),"")</f>
        <v/>
      </c>
      <c r="F1524" s="169"/>
      <c r="G1524" s="170"/>
      <c r="H1524" s="171"/>
      <c r="I1524" s="172" t="str">
        <f>IF(D1524="","",SUMIFS(MOVI_ENTR!I:I,MOVI_ENTR!D:D,D1524,MOVI_ENTR!O:O,L1524)-SUMIFS(MOVI_SAID!H:H,MOVI_SAID!D:D,D1524,MOVI_SAID!L:L,L1524))</f>
        <v/>
      </c>
      <c r="J1524" s="153" t="str">
        <f>IF(D1524="","",VLOOKUP(D1524,CADA_PROD!D:G,4,0)*H1524)</f>
        <v/>
      </c>
      <c r="K1524" s="14"/>
      <c r="L1524" s="14"/>
      <c r="M1524" s="21"/>
      <c r="N1524" s="21"/>
      <c r="O1524" s="21"/>
      <c r="P1524" s="21"/>
    </row>
    <row r="1525" spans="1:16" s="16" customFormat="1" ht="30" customHeight="1">
      <c r="A1525" s="21"/>
      <c r="B1525" s="21"/>
      <c r="C1525" s="170"/>
      <c r="D1525" s="168"/>
      <c r="E1525" s="154" t="str">
        <f>IFERROR(VLOOKUP(D1525,CADA_PROD!D:H,5,0),"")</f>
        <v/>
      </c>
      <c r="F1525" s="169"/>
      <c r="G1525" s="170"/>
      <c r="H1525" s="171"/>
      <c r="I1525" s="172" t="str">
        <f>IF(D1525="","",SUMIFS(MOVI_ENTR!I:I,MOVI_ENTR!D:D,D1525,MOVI_ENTR!O:O,L1525)-SUMIFS(MOVI_SAID!H:H,MOVI_SAID!D:D,D1525,MOVI_SAID!L:L,L1525))</f>
        <v/>
      </c>
      <c r="J1525" s="153" t="str">
        <f>IF(D1525="","",VLOOKUP(D1525,CADA_PROD!D:G,4,0)*H1525)</f>
        <v/>
      </c>
      <c r="K1525" s="14"/>
      <c r="L1525" s="14"/>
      <c r="M1525" s="21"/>
      <c r="N1525" s="21"/>
      <c r="O1525" s="21"/>
      <c r="P1525" s="21"/>
    </row>
    <row r="1526" spans="1:16" s="16" customFormat="1" ht="30" customHeight="1">
      <c r="A1526" s="21"/>
      <c r="B1526" s="21"/>
      <c r="C1526" s="170"/>
      <c r="D1526" s="168"/>
      <c r="E1526" s="154" t="str">
        <f>IFERROR(VLOOKUP(D1526,CADA_PROD!D:H,5,0),"")</f>
        <v/>
      </c>
      <c r="F1526" s="169"/>
      <c r="G1526" s="170"/>
      <c r="H1526" s="171"/>
      <c r="I1526" s="172" t="str">
        <f>IF(D1526="","",SUMIFS(MOVI_ENTR!I:I,MOVI_ENTR!D:D,D1526,MOVI_ENTR!O:O,L1526)-SUMIFS(MOVI_SAID!H:H,MOVI_SAID!D:D,D1526,MOVI_SAID!L:L,L1526))</f>
        <v/>
      </c>
      <c r="J1526" s="153" t="str">
        <f>IF(D1526="","",VLOOKUP(D1526,CADA_PROD!D:G,4,0)*H1526)</f>
        <v/>
      </c>
      <c r="K1526" s="14"/>
      <c r="L1526" s="14"/>
      <c r="M1526" s="21"/>
      <c r="N1526" s="21"/>
      <c r="O1526" s="21"/>
      <c r="P1526" s="21"/>
    </row>
    <row r="1527" spans="1:16" s="16" customFormat="1" ht="30" customHeight="1">
      <c r="A1527" s="21"/>
      <c r="B1527" s="21"/>
      <c r="C1527" s="170"/>
      <c r="D1527" s="168"/>
      <c r="E1527" s="154" t="str">
        <f>IFERROR(VLOOKUP(D1527,CADA_PROD!D:H,5,0),"")</f>
        <v/>
      </c>
      <c r="F1527" s="169"/>
      <c r="G1527" s="170"/>
      <c r="H1527" s="171"/>
      <c r="I1527" s="172" t="str">
        <f>IF(D1527="","",SUMIFS(MOVI_ENTR!I:I,MOVI_ENTR!D:D,D1527,MOVI_ENTR!O:O,L1527)-SUMIFS(MOVI_SAID!H:H,MOVI_SAID!D:D,D1527,MOVI_SAID!L:L,L1527))</f>
        <v/>
      </c>
      <c r="J1527" s="153" t="str">
        <f>IF(D1527="","",VLOOKUP(D1527,CADA_PROD!D:G,4,0)*H1527)</f>
        <v/>
      </c>
      <c r="K1527" s="14"/>
      <c r="L1527" s="14"/>
      <c r="M1527" s="21"/>
      <c r="N1527" s="21"/>
      <c r="O1527" s="21"/>
      <c r="P1527" s="21"/>
    </row>
    <row r="1528" spans="1:16" s="16" customFormat="1" ht="30" customHeight="1">
      <c r="A1528" s="21"/>
      <c r="B1528" s="21"/>
      <c r="C1528" s="170"/>
      <c r="D1528" s="168"/>
      <c r="E1528" s="154" t="str">
        <f>IFERROR(VLOOKUP(D1528,CADA_PROD!D:H,5,0),"")</f>
        <v/>
      </c>
      <c r="F1528" s="169"/>
      <c r="G1528" s="170"/>
      <c r="H1528" s="171"/>
      <c r="I1528" s="172" t="str">
        <f>IF(D1528="","",SUMIFS(MOVI_ENTR!I:I,MOVI_ENTR!D:D,D1528,MOVI_ENTR!O:O,L1528)-SUMIFS(MOVI_SAID!H:H,MOVI_SAID!D:D,D1528,MOVI_SAID!L:L,L1528))</f>
        <v/>
      </c>
      <c r="J1528" s="153" t="str">
        <f>IF(D1528="","",VLOOKUP(D1528,CADA_PROD!D:G,4,0)*H1528)</f>
        <v/>
      </c>
      <c r="K1528" s="14"/>
      <c r="L1528" s="14"/>
      <c r="M1528" s="21"/>
      <c r="N1528" s="21"/>
      <c r="O1528" s="21"/>
      <c r="P1528" s="21"/>
    </row>
    <row r="1529" spans="1:16" s="16" customFormat="1" ht="30" customHeight="1">
      <c r="A1529" s="21"/>
      <c r="B1529" s="21"/>
      <c r="C1529" s="170"/>
      <c r="D1529" s="168"/>
      <c r="E1529" s="154" t="str">
        <f>IFERROR(VLOOKUP(D1529,CADA_PROD!D:H,5,0),"")</f>
        <v/>
      </c>
      <c r="F1529" s="169"/>
      <c r="G1529" s="170"/>
      <c r="H1529" s="171"/>
      <c r="I1529" s="172" t="str">
        <f>IF(D1529="","",SUMIFS(MOVI_ENTR!I:I,MOVI_ENTR!D:D,D1529,MOVI_ENTR!O:O,L1529)-SUMIFS(MOVI_SAID!H:H,MOVI_SAID!D:D,D1529,MOVI_SAID!L:L,L1529))</f>
        <v/>
      </c>
      <c r="J1529" s="153" t="str">
        <f>IF(D1529="","",VLOOKUP(D1529,CADA_PROD!D:G,4,0)*H1529)</f>
        <v/>
      </c>
      <c r="K1529" s="14"/>
      <c r="L1529" s="14"/>
      <c r="M1529" s="21"/>
      <c r="N1529" s="21"/>
      <c r="O1529" s="21"/>
      <c r="P1529" s="21"/>
    </row>
    <row r="1530" spans="1:16" s="16" customFormat="1" ht="30" customHeight="1">
      <c r="A1530" s="21"/>
      <c r="B1530" s="21"/>
      <c r="C1530" s="170"/>
      <c r="D1530" s="168"/>
      <c r="E1530" s="154" t="str">
        <f>IFERROR(VLOOKUP(D1530,CADA_PROD!D:H,5,0),"")</f>
        <v/>
      </c>
      <c r="F1530" s="169"/>
      <c r="G1530" s="170"/>
      <c r="H1530" s="171"/>
      <c r="I1530" s="172" t="str">
        <f>IF(D1530="","",SUMIFS(MOVI_ENTR!I:I,MOVI_ENTR!D:D,D1530,MOVI_ENTR!O:O,L1530)-SUMIFS(MOVI_SAID!H:H,MOVI_SAID!D:D,D1530,MOVI_SAID!L:L,L1530))</f>
        <v/>
      </c>
      <c r="J1530" s="153" t="str">
        <f>IF(D1530="","",VLOOKUP(D1530,CADA_PROD!D:G,4,0)*H1530)</f>
        <v/>
      </c>
      <c r="K1530" s="14"/>
      <c r="L1530" s="14"/>
      <c r="M1530" s="21"/>
      <c r="N1530" s="21"/>
      <c r="O1530" s="21"/>
      <c r="P1530" s="21"/>
    </row>
    <row r="1531" spans="1:16" s="16" customFormat="1" ht="30" customHeight="1">
      <c r="A1531" s="21"/>
      <c r="B1531" s="21"/>
      <c r="C1531" s="170"/>
      <c r="D1531" s="168"/>
      <c r="E1531" s="154" t="str">
        <f>IFERROR(VLOOKUP(D1531,CADA_PROD!D:H,5,0),"")</f>
        <v/>
      </c>
      <c r="F1531" s="169"/>
      <c r="G1531" s="170"/>
      <c r="H1531" s="171"/>
      <c r="I1531" s="172" t="str">
        <f>IF(D1531="","",SUMIFS(MOVI_ENTR!I:I,MOVI_ENTR!D:D,D1531,MOVI_ENTR!O:O,L1531)-SUMIFS(MOVI_SAID!H:H,MOVI_SAID!D:D,D1531,MOVI_SAID!L:L,L1531))</f>
        <v/>
      </c>
      <c r="J1531" s="153" t="str">
        <f>IF(D1531="","",VLOOKUP(D1531,CADA_PROD!D:G,4,0)*H1531)</f>
        <v/>
      </c>
      <c r="K1531" s="14"/>
      <c r="L1531" s="14"/>
      <c r="M1531" s="21"/>
      <c r="N1531" s="21"/>
      <c r="O1531" s="21"/>
      <c r="P1531" s="21"/>
    </row>
    <row r="1532" spans="1:16" s="16" customFormat="1" ht="30" customHeight="1">
      <c r="A1532" s="21"/>
      <c r="B1532" s="21"/>
      <c r="C1532" s="170"/>
      <c r="D1532" s="168"/>
      <c r="E1532" s="154" t="str">
        <f>IFERROR(VLOOKUP(D1532,CADA_PROD!D:H,5,0),"")</f>
        <v/>
      </c>
      <c r="F1532" s="169"/>
      <c r="G1532" s="170"/>
      <c r="H1532" s="171"/>
      <c r="I1532" s="172" t="str">
        <f>IF(D1532="","",SUMIFS(MOVI_ENTR!I:I,MOVI_ENTR!D:D,D1532,MOVI_ENTR!O:O,L1532)-SUMIFS(MOVI_SAID!H:H,MOVI_SAID!D:D,D1532,MOVI_SAID!L:L,L1532))</f>
        <v/>
      </c>
      <c r="J1532" s="153" t="str">
        <f>IF(D1532="","",VLOOKUP(D1532,CADA_PROD!D:G,4,0)*H1532)</f>
        <v/>
      </c>
      <c r="K1532" s="14"/>
      <c r="L1532" s="14"/>
      <c r="M1532" s="21"/>
      <c r="N1532" s="21"/>
      <c r="O1532" s="21"/>
      <c r="P1532" s="21"/>
    </row>
    <row r="1533" spans="1:16" s="16" customFormat="1" ht="30" customHeight="1">
      <c r="A1533" s="21"/>
      <c r="B1533" s="21"/>
      <c r="C1533" s="170"/>
      <c r="D1533" s="168"/>
      <c r="E1533" s="154" t="str">
        <f>IFERROR(VLOOKUP(D1533,CADA_PROD!D:H,5,0),"")</f>
        <v/>
      </c>
      <c r="F1533" s="169"/>
      <c r="G1533" s="170"/>
      <c r="H1533" s="171"/>
      <c r="I1533" s="172" t="str">
        <f>IF(D1533="","",SUMIFS(MOVI_ENTR!I:I,MOVI_ENTR!D:D,D1533,MOVI_ENTR!O:O,L1533)-SUMIFS(MOVI_SAID!H:H,MOVI_SAID!D:D,D1533,MOVI_SAID!L:L,L1533))</f>
        <v/>
      </c>
      <c r="J1533" s="153" t="str">
        <f>IF(D1533="","",VLOOKUP(D1533,CADA_PROD!D:G,4,0)*H1533)</f>
        <v/>
      </c>
      <c r="K1533" s="14"/>
      <c r="L1533" s="14"/>
      <c r="M1533" s="21"/>
      <c r="N1533" s="21"/>
      <c r="O1533" s="21"/>
      <c r="P1533" s="21"/>
    </row>
    <row r="1534" spans="1:16" s="16" customFormat="1" ht="30" customHeight="1">
      <c r="A1534" s="21"/>
      <c r="B1534" s="21"/>
      <c r="C1534" s="170"/>
      <c r="D1534" s="168"/>
      <c r="E1534" s="154" t="str">
        <f>IFERROR(VLOOKUP(D1534,CADA_PROD!D:H,5,0),"")</f>
        <v/>
      </c>
      <c r="F1534" s="169"/>
      <c r="G1534" s="170"/>
      <c r="H1534" s="171"/>
      <c r="I1534" s="172" t="str">
        <f>IF(D1534="","",SUMIFS(MOVI_ENTR!I:I,MOVI_ENTR!D:D,D1534,MOVI_ENTR!O:O,L1534)-SUMIFS(MOVI_SAID!H:H,MOVI_SAID!D:D,D1534,MOVI_SAID!L:L,L1534))</f>
        <v/>
      </c>
      <c r="J1534" s="153" t="str">
        <f>IF(D1534="","",VLOOKUP(D1534,CADA_PROD!D:G,4,0)*H1534)</f>
        <v/>
      </c>
      <c r="K1534" s="14"/>
      <c r="L1534" s="14"/>
      <c r="M1534" s="21"/>
      <c r="N1534" s="21"/>
      <c r="O1534" s="21"/>
      <c r="P1534" s="21"/>
    </row>
    <row r="1535" spans="1:16" s="16" customFormat="1" ht="30" customHeight="1">
      <c r="A1535" s="21"/>
      <c r="B1535" s="21"/>
      <c r="C1535" s="170"/>
      <c r="D1535" s="168"/>
      <c r="E1535" s="154" t="str">
        <f>IFERROR(VLOOKUP(D1535,CADA_PROD!D:H,5,0),"")</f>
        <v/>
      </c>
      <c r="F1535" s="169"/>
      <c r="G1535" s="170"/>
      <c r="H1535" s="171"/>
      <c r="I1535" s="172" t="str">
        <f>IF(D1535="","",SUMIFS(MOVI_ENTR!I:I,MOVI_ENTR!D:D,D1535,MOVI_ENTR!O:O,L1535)-SUMIFS(MOVI_SAID!H:H,MOVI_SAID!D:D,D1535,MOVI_SAID!L:L,L1535))</f>
        <v/>
      </c>
      <c r="J1535" s="153" t="str">
        <f>IF(D1535="","",VLOOKUP(D1535,CADA_PROD!D:G,4,0)*H1535)</f>
        <v/>
      </c>
      <c r="K1535" s="14"/>
      <c r="L1535" s="14"/>
      <c r="M1535" s="21"/>
      <c r="N1535" s="21"/>
      <c r="O1535" s="21"/>
      <c r="P1535" s="21"/>
    </row>
    <row r="1536" spans="1:16" s="16" customFormat="1" ht="30" customHeight="1">
      <c r="A1536" s="21"/>
      <c r="B1536" s="21"/>
      <c r="C1536" s="170"/>
      <c r="D1536" s="168"/>
      <c r="E1536" s="154" t="str">
        <f>IFERROR(VLOOKUP(D1536,CADA_PROD!D:H,5,0),"")</f>
        <v/>
      </c>
      <c r="F1536" s="169"/>
      <c r="G1536" s="170"/>
      <c r="H1536" s="171"/>
      <c r="I1536" s="172" t="str">
        <f>IF(D1536="","",SUMIFS(MOVI_ENTR!I:I,MOVI_ENTR!D:D,D1536,MOVI_ENTR!O:O,L1536)-SUMIFS(MOVI_SAID!H:H,MOVI_SAID!D:D,D1536,MOVI_SAID!L:L,L1536))</f>
        <v/>
      </c>
      <c r="J1536" s="153" t="str">
        <f>IF(D1536="","",VLOOKUP(D1536,CADA_PROD!D:G,4,0)*H1536)</f>
        <v/>
      </c>
      <c r="K1536" s="14"/>
      <c r="L1536" s="14"/>
      <c r="M1536" s="21"/>
      <c r="N1536" s="21"/>
      <c r="O1536" s="21"/>
      <c r="P1536" s="21"/>
    </row>
    <row r="1537" spans="1:16" s="16" customFormat="1" ht="30" customHeight="1">
      <c r="A1537" s="21"/>
      <c r="B1537" s="21"/>
      <c r="C1537" s="170"/>
      <c r="D1537" s="168"/>
      <c r="E1537" s="154" t="str">
        <f>IFERROR(VLOOKUP(D1537,CADA_PROD!D:H,5,0),"")</f>
        <v/>
      </c>
      <c r="F1537" s="169"/>
      <c r="G1537" s="170"/>
      <c r="H1537" s="171"/>
      <c r="I1537" s="172" t="str">
        <f>IF(D1537="","",SUMIFS(MOVI_ENTR!I:I,MOVI_ENTR!D:D,D1537,MOVI_ENTR!O:O,L1537)-SUMIFS(MOVI_SAID!H:H,MOVI_SAID!D:D,D1537,MOVI_SAID!L:L,L1537))</f>
        <v/>
      </c>
      <c r="J1537" s="153" t="str">
        <f>IF(D1537="","",VLOOKUP(D1537,CADA_PROD!D:G,4,0)*H1537)</f>
        <v/>
      </c>
      <c r="K1537" s="14"/>
      <c r="L1537" s="14"/>
      <c r="M1537" s="21"/>
      <c r="N1537" s="21"/>
      <c r="O1537" s="21"/>
      <c r="P1537" s="21"/>
    </row>
    <row r="1538" spans="1:16" s="16" customFormat="1" ht="30" customHeight="1">
      <c r="A1538" s="21"/>
      <c r="B1538" s="21"/>
      <c r="C1538" s="170"/>
      <c r="D1538" s="168"/>
      <c r="E1538" s="154" t="str">
        <f>IFERROR(VLOOKUP(D1538,CADA_PROD!D:H,5,0),"")</f>
        <v/>
      </c>
      <c r="F1538" s="169"/>
      <c r="G1538" s="170"/>
      <c r="H1538" s="171"/>
      <c r="I1538" s="172" t="str">
        <f>IF(D1538="","",SUMIFS(MOVI_ENTR!I:I,MOVI_ENTR!D:D,D1538,MOVI_ENTR!O:O,L1538)-SUMIFS(MOVI_SAID!H:H,MOVI_SAID!D:D,D1538,MOVI_SAID!L:L,L1538))</f>
        <v/>
      </c>
      <c r="J1538" s="153" t="str">
        <f>IF(D1538="","",VLOOKUP(D1538,CADA_PROD!D:G,4,0)*H1538)</f>
        <v/>
      </c>
      <c r="K1538" s="14"/>
      <c r="L1538" s="14"/>
      <c r="M1538" s="21"/>
      <c r="N1538" s="21"/>
      <c r="O1538" s="21"/>
      <c r="P1538" s="21"/>
    </row>
    <row r="1539" spans="1:16" s="16" customFormat="1" ht="30" customHeight="1">
      <c r="A1539" s="21"/>
      <c r="B1539" s="21"/>
      <c r="C1539" s="170"/>
      <c r="D1539" s="168"/>
      <c r="E1539" s="154" t="str">
        <f>IFERROR(VLOOKUP(D1539,CADA_PROD!D:H,5,0),"")</f>
        <v/>
      </c>
      <c r="F1539" s="169"/>
      <c r="G1539" s="170"/>
      <c r="H1539" s="171"/>
      <c r="I1539" s="172" t="str">
        <f>IF(D1539="","",SUMIFS(MOVI_ENTR!I:I,MOVI_ENTR!D:D,D1539,MOVI_ENTR!O:O,L1539)-SUMIFS(MOVI_SAID!H:H,MOVI_SAID!D:D,D1539,MOVI_SAID!L:L,L1539))</f>
        <v/>
      </c>
      <c r="J1539" s="153" t="str">
        <f>IF(D1539="","",VLOOKUP(D1539,CADA_PROD!D:G,4,0)*H1539)</f>
        <v/>
      </c>
      <c r="K1539" s="14"/>
      <c r="L1539" s="14"/>
      <c r="M1539" s="21"/>
      <c r="N1539" s="21"/>
      <c r="O1539" s="21"/>
      <c r="P1539" s="21"/>
    </row>
    <row r="1540" spans="1:16" s="16" customFormat="1" ht="30" customHeight="1">
      <c r="A1540" s="21"/>
      <c r="B1540" s="21"/>
      <c r="C1540" s="170"/>
      <c r="D1540" s="168"/>
      <c r="E1540" s="154" t="str">
        <f>IFERROR(VLOOKUP(D1540,CADA_PROD!D:H,5,0),"")</f>
        <v/>
      </c>
      <c r="F1540" s="169"/>
      <c r="G1540" s="170"/>
      <c r="H1540" s="171"/>
      <c r="I1540" s="172" t="str">
        <f>IF(D1540="","",SUMIFS(MOVI_ENTR!I:I,MOVI_ENTR!D:D,D1540,MOVI_ENTR!O:O,L1540)-SUMIFS(MOVI_SAID!H:H,MOVI_SAID!D:D,D1540,MOVI_SAID!L:L,L1540))</f>
        <v/>
      </c>
      <c r="J1540" s="153" t="str">
        <f>IF(D1540="","",VLOOKUP(D1540,CADA_PROD!D:G,4,0)*H1540)</f>
        <v/>
      </c>
      <c r="K1540" s="14"/>
      <c r="L1540" s="14"/>
      <c r="M1540" s="21"/>
      <c r="N1540" s="21"/>
      <c r="O1540" s="21"/>
      <c r="P1540" s="21"/>
    </row>
    <row r="1541" spans="1:16" s="16" customFormat="1" ht="30" customHeight="1">
      <c r="A1541" s="21"/>
      <c r="B1541" s="21"/>
      <c r="C1541" s="170"/>
      <c r="D1541" s="168"/>
      <c r="E1541" s="154" t="str">
        <f>IFERROR(VLOOKUP(D1541,CADA_PROD!D:H,5,0),"")</f>
        <v/>
      </c>
      <c r="F1541" s="169"/>
      <c r="G1541" s="170"/>
      <c r="H1541" s="171"/>
      <c r="I1541" s="172" t="str">
        <f>IF(D1541="","",SUMIFS(MOVI_ENTR!I:I,MOVI_ENTR!D:D,D1541,MOVI_ENTR!O:O,L1541)-SUMIFS(MOVI_SAID!H:H,MOVI_SAID!D:D,D1541,MOVI_SAID!L:L,L1541))</f>
        <v/>
      </c>
      <c r="J1541" s="153" t="str">
        <f>IF(D1541="","",VLOOKUP(D1541,CADA_PROD!D:G,4,0)*H1541)</f>
        <v/>
      </c>
      <c r="K1541" s="14"/>
      <c r="L1541" s="14"/>
      <c r="M1541" s="21"/>
      <c r="N1541" s="21"/>
      <c r="O1541" s="21"/>
      <c r="P1541" s="21"/>
    </row>
    <row r="1542" spans="1:16" s="16" customFormat="1" ht="30" customHeight="1">
      <c r="A1542" s="21"/>
      <c r="B1542" s="21"/>
      <c r="C1542" s="170"/>
      <c r="D1542" s="168"/>
      <c r="E1542" s="154" t="str">
        <f>IFERROR(VLOOKUP(D1542,CADA_PROD!D:H,5,0),"")</f>
        <v/>
      </c>
      <c r="F1542" s="169"/>
      <c r="G1542" s="170"/>
      <c r="H1542" s="171"/>
      <c r="I1542" s="172" t="str">
        <f>IF(D1542="","",SUMIFS(MOVI_ENTR!I:I,MOVI_ENTR!D:D,D1542,MOVI_ENTR!O:O,L1542)-SUMIFS(MOVI_SAID!H:H,MOVI_SAID!D:D,D1542,MOVI_SAID!L:L,L1542))</f>
        <v/>
      </c>
      <c r="J1542" s="153" t="str">
        <f>IF(D1542="","",VLOOKUP(D1542,CADA_PROD!D:G,4,0)*H1542)</f>
        <v/>
      </c>
      <c r="K1542" s="14"/>
      <c r="L1542" s="14"/>
      <c r="M1542" s="21"/>
      <c r="N1542" s="21"/>
      <c r="O1542" s="21"/>
      <c r="P1542" s="21"/>
    </row>
    <row r="1543" spans="1:16" s="16" customFormat="1" ht="30" customHeight="1">
      <c r="A1543" s="21"/>
      <c r="B1543" s="21"/>
      <c r="C1543" s="170"/>
      <c r="D1543" s="168"/>
      <c r="E1543" s="154" t="str">
        <f>IFERROR(VLOOKUP(D1543,CADA_PROD!D:H,5,0),"")</f>
        <v/>
      </c>
      <c r="F1543" s="169"/>
      <c r="G1543" s="170"/>
      <c r="H1543" s="171"/>
      <c r="I1543" s="172" t="str">
        <f>IF(D1543="","",SUMIFS(MOVI_ENTR!I:I,MOVI_ENTR!D:D,D1543,MOVI_ENTR!O:O,L1543)-SUMIFS(MOVI_SAID!H:H,MOVI_SAID!D:D,D1543,MOVI_SAID!L:L,L1543))</f>
        <v/>
      </c>
      <c r="J1543" s="153" t="str">
        <f>IF(D1543="","",VLOOKUP(D1543,CADA_PROD!D:G,4,0)*H1543)</f>
        <v/>
      </c>
      <c r="K1543" s="14"/>
      <c r="L1543" s="14"/>
      <c r="M1543" s="21"/>
      <c r="N1543" s="21"/>
      <c r="O1543" s="21"/>
      <c r="P1543" s="21"/>
    </row>
    <row r="1544" spans="1:16" s="16" customFormat="1" ht="30" customHeight="1">
      <c r="A1544" s="21"/>
      <c r="B1544" s="21"/>
      <c r="C1544" s="170"/>
      <c r="D1544" s="168"/>
      <c r="E1544" s="154" t="str">
        <f>IFERROR(VLOOKUP(D1544,CADA_PROD!D:H,5,0),"")</f>
        <v/>
      </c>
      <c r="F1544" s="169"/>
      <c r="G1544" s="170"/>
      <c r="H1544" s="171"/>
      <c r="I1544" s="172" t="str">
        <f>IF(D1544="","",SUMIFS(MOVI_ENTR!I:I,MOVI_ENTR!D:D,D1544,MOVI_ENTR!O:O,L1544)-SUMIFS(MOVI_SAID!H:H,MOVI_SAID!D:D,D1544,MOVI_SAID!L:L,L1544))</f>
        <v/>
      </c>
      <c r="J1544" s="153" t="str">
        <f>IF(D1544="","",VLOOKUP(D1544,CADA_PROD!D:G,4,0)*H1544)</f>
        <v/>
      </c>
      <c r="K1544" s="14"/>
      <c r="L1544" s="14"/>
      <c r="M1544" s="21"/>
      <c r="N1544" s="21"/>
      <c r="O1544" s="21"/>
      <c r="P1544" s="21"/>
    </row>
    <row r="1545" spans="1:16" s="16" customFormat="1" ht="30" customHeight="1">
      <c r="A1545" s="21"/>
      <c r="B1545" s="21"/>
      <c r="C1545" s="170"/>
      <c r="D1545" s="168"/>
      <c r="E1545" s="154" t="str">
        <f>IFERROR(VLOOKUP(D1545,CADA_PROD!D:H,5,0),"")</f>
        <v/>
      </c>
      <c r="F1545" s="169"/>
      <c r="G1545" s="170"/>
      <c r="H1545" s="171"/>
      <c r="I1545" s="172" t="str">
        <f>IF(D1545="","",SUMIFS(MOVI_ENTR!I:I,MOVI_ENTR!D:D,D1545,MOVI_ENTR!O:O,L1545)-SUMIFS(MOVI_SAID!H:H,MOVI_SAID!D:D,D1545,MOVI_SAID!L:L,L1545))</f>
        <v/>
      </c>
      <c r="J1545" s="153" t="str">
        <f>IF(D1545="","",VLOOKUP(D1545,CADA_PROD!D:G,4,0)*H1545)</f>
        <v/>
      </c>
      <c r="K1545" s="14"/>
      <c r="L1545" s="14"/>
      <c r="M1545" s="21"/>
      <c r="N1545" s="21"/>
      <c r="O1545" s="21"/>
      <c r="P1545" s="21"/>
    </row>
    <row r="1546" spans="1:16" s="16" customFormat="1" ht="30" customHeight="1">
      <c r="A1546" s="21"/>
      <c r="B1546" s="21"/>
      <c r="C1546" s="170"/>
      <c r="D1546" s="168"/>
      <c r="E1546" s="154" t="str">
        <f>IFERROR(VLOOKUP(D1546,CADA_PROD!D:H,5,0),"")</f>
        <v/>
      </c>
      <c r="F1546" s="169"/>
      <c r="G1546" s="170"/>
      <c r="H1546" s="171"/>
      <c r="I1546" s="172" t="str">
        <f>IF(D1546="","",SUMIFS(MOVI_ENTR!I:I,MOVI_ENTR!D:D,D1546,MOVI_ENTR!O:O,L1546)-SUMIFS(MOVI_SAID!H:H,MOVI_SAID!D:D,D1546,MOVI_SAID!L:L,L1546))</f>
        <v/>
      </c>
      <c r="J1546" s="153" t="str">
        <f>IF(D1546="","",VLOOKUP(D1546,CADA_PROD!D:G,4,0)*H1546)</f>
        <v/>
      </c>
      <c r="K1546" s="14"/>
      <c r="L1546" s="14"/>
      <c r="M1546" s="21"/>
      <c r="N1546" s="21"/>
      <c r="O1546" s="21"/>
      <c r="P1546" s="21"/>
    </row>
    <row r="1547" spans="1:16" s="16" customFormat="1" ht="30" customHeight="1">
      <c r="A1547" s="21"/>
      <c r="B1547" s="21"/>
      <c r="C1547" s="170"/>
      <c r="D1547" s="168"/>
      <c r="E1547" s="154" t="str">
        <f>IFERROR(VLOOKUP(D1547,CADA_PROD!D:H,5,0),"")</f>
        <v/>
      </c>
      <c r="F1547" s="169"/>
      <c r="G1547" s="170"/>
      <c r="H1547" s="171"/>
      <c r="I1547" s="172" t="str">
        <f>IF(D1547="","",SUMIFS(MOVI_ENTR!I:I,MOVI_ENTR!D:D,D1547,MOVI_ENTR!O:O,L1547)-SUMIFS(MOVI_SAID!H:H,MOVI_SAID!D:D,D1547,MOVI_SAID!L:L,L1547))</f>
        <v/>
      </c>
      <c r="J1547" s="153" t="str">
        <f>IF(D1547="","",VLOOKUP(D1547,CADA_PROD!D:G,4,0)*H1547)</f>
        <v/>
      </c>
      <c r="K1547" s="14"/>
      <c r="L1547" s="14"/>
      <c r="M1547" s="21"/>
      <c r="N1547" s="21"/>
      <c r="O1547" s="21"/>
      <c r="P1547" s="21"/>
    </row>
    <row r="1548" spans="1:16" s="16" customFormat="1" ht="30" customHeight="1">
      <c r="A1548" s="21"/>
      <c r="B1548" s="21"/>
      <c r="C1548" s="170"/>
      <c r="D1548" s="168"/>
      <c r="E1548" s="154" t="str">
        <f>IFERROR(VLOOKUP(D1548,CADA_PROD!D:H,5,0),"")</f>
        <v/>
      </c>
      <c r="F1548" s="169"/>
      <c r="G1548" s="170"/>
      <c r="H1548" s="171"/>
      <c r="I1548" s="172" t="str">
        <f>IF(D1548="","",SUMIFS(MOVI_ENTR!I:I,MOVI_ENTR!D:D,D1548,MOVI_ENTR!O:O,L1548)-SUMIFS(MOVI_SAID!H:H,MOVI_SAID!D:D,D1548,MOVI_SAID!L:L,L1548))</f>
        <v/>
      </c>
      <c r="J1548" s="153" t="str">
        <f>IF(D1548="","",VLOOKUP(D1548,CADA_PROD!D:G,4,0)*H1548)</f>
        <v/>
      </c>
      <c r="K1548" s="14"/>
      <c r="L1548" s="14"/>
      <c r="M1548" s="21"/>
      <c r="N1548" s="21"/>
      <c r="O1548" s="21"/>
      <c r="P1548" s="21"/>
    </row>
    <row r="1549" spans="1:16" s="16" customFormat="1" ht="30" customHeight="1">
      <c r="A1549" s="21"/>
      <c r="B1549" s="21"/>
      <c r="C1549" s="170"/>
      <c r="D1549" s="168"/>
      <c r="E1549" s="154" t="str">
        <f>IFERROR(VLOOKUP(D1549,CADA_PROD!D:H,5,0),"")</f>
        <v/>
      </c>
      <c r="F1549" s="169"/>
      <c r="G1549" s="170"/>
      <c r="H1549" s="171"/>
      <c r="I1549" s="172" t="str">
        <f>IF(D1549="","",SUMIFS(MOVI_ENTR!I:I,MOVI_ENTR!D:D,D1549,MOVI_ENTR!O:O,L1549)-SUMIFS(MOVI_SAID!H:H,MOVI_SAID!D:D,D1549,MOVI_SAID!L:L,L1549))</f>
        <v/>
      </c>
      <c r="J1549" s="153" t="str">
        <f>IF(D1549="","",VLOOKUP(D1549,CADA_PROD!D:G,4,0)*H1549)</f>
        <v/>
      </c>
      <c r="K1549" s="14"/>
      <c r="L1549" s="14"/>
      <c r="M1549" s="21"/>
      <c r="N1549" s="21"/>
      <c r="O1549" s="21"/>
      <c r="P1549" s="21"/>
    </row>
    <row r="1550" spans="1:16" s="16" customFormat="1" ht="30" customHeight="1">
      <c r="A1550" s="21"/>
      <c r="B1550" s="21"/>
      <c r="C1550" s="170"/>
      <c r="D1550" s="168"/>
      <c r="E1550" s="154" t="str">
        <f>IFERROR(VLOOKUP(D1550,CADA_PROD!D:H,5,0),"")</f>
        <v/>
      </c>
      <c r="F1550" s="169"/>
      <c r="G1550" s="170"/>
      <c r="H1550" s="171"/>
      <c r="I1550" s="172" t="str">
        <f>IF(D1550="","",SUMIFS(MOVI_ENTR!I:I,MOVI_ENTR!D:D,D1550,MOVI_ENTR!O:O,L1550)-SUMIFS(MOVI_SAID!H:H,MOVI_SAID!D:D,D1550,MOVI_SAID!L:L,L1550))</f>
        <v/>
      </c>
      <c r="J1550" s="153" t="str">
        <f>IF(D1550="","",VLOOKUP(D1550,CADA_PROD!D:G,4,0)*H1550)</f>
        <v/>
      </c>
      <c r="K1550" s="14"/>
      <c r="L1550" s="14"/>
      <c r="M1550" s="21"/>
      <c r="N1550" s="21"/>
      <c r="O1550" s="21"/>
      <c r="P1550" s="21"/>
    </row>
    <row r="1551" spans="1:16" s="16" customFormat="1" ht="30" customHeight="1">
      <c r="A1551" s="21"/>
      <c r="B1551" s="21"/>
      <c r="C1551" s="170"/>
      <c r="D1551" s="168"/>
      <c r="E1551" s="154" t="str">
        <f>IFERROR(VLOOKUP(D1551,CADA_PROD!D:H,5,0),"")</f>
        <v/>
      </c>
      <c r="F1551" s="169"/>
      <c r="G1551" s="170"/>
      <c r="H1551" s="171"/>
      <c r="I1551" s="172" t="str">
        <f>IF(D1551="","",SUMIFS(MOVI_ENTR!I:I,MOVI_ENTR!D:D,D1551,MOVI_ENTR!O:O,L1551)-SUMIFS(MOVI_SAID!H:H,MOVI_SAID!D:D,D1551,MOVI_SAID!L:L,L1551))</f>
        <v/>
      </c>
      <c r="J1551" s="153" t="str">
        <f>IF(D1551="","",VLOOKUP(D1551,CADA_PROD!D:G,4,0)*H1551)</f>
        <v/>
      </c>
      <c r="K1551" s="14"/>
      <c r="L1551" s="14"/>
      <c r="M1551" s="21"/>
      <c r="N1551" s="21"/>
      <c r="O1551" s="21"/>
      <c r="P1551" s="21"/>
    </row>
    <row r="1552" spans="1:16" s="16" customFormat="1" ht="30" customHeight="1">
      <c r="A1552" s="21"/>
      <c r="B1552" s="21"/>
      <c r="C1552" s="170"/>
      <c r="D1552" s="168"/>
      <c r="E1552" s="154" t="str">
        <f>IFERROR(VLOOKUP(D1552,CADA_PROD!D:H,5,0),"")</f>
        <v/>
      </c>
      <c r="F1552" s="169"/>
      <c r="G1552" s="170"/>
      <c r="H1552" s="171"/>
      <c r="I1552" s="172" t="str">
        <f>IF(D1552="","",SUMIFS(MOVI_ENTR!I:I,MOVI_ENTR!D:D,D1552,MOVI_ENTR!O:O,L1552)-SUMIFS(MOVI_SAID!H:H,MOVI_SAID!D:D,D1552,MOVI_SAID!L:L,L1552))</f>
        <v/>
      </c>
      <c r="J1552" s="153" t="str">
        <f>IF(D1552="","",VLOOKUP(D1552,CADA_PROD!D:G,4,0)*H1552)</f>
        <v/>
      </c>
      <c r="K1552" s="14"/>
      <c r="L1552" s="14"/>
      <c r="M1552" s="21"/>
      <c r="N1552" s="21"/>
      <c r="O1552" s="21"/>
      <c r="P1552" s="21"/>
    </row>
    <row r="1553" spans="1:16" s="16" customFormat="1" ht="30" customHeight="1">
      <c r="A1553" s="21"/>
      <c r="B1553" s="21"/>
      <c r="C1553" s="170"/>
      <c r="D1553" s="168"/>
      <c r="E1553" s="154" t="str">
        <f>IFERROR(VLOOKUP(D1553,CADA_PROD!D:H,5,0),"")</f>
        <v/>
      </c>
      <c r="F1553" s="169"/>
      <c r="G1553" s="170"/>
      <c r="H1553" s="171"/>
      <c r="I1553" s="172" t="str">
        <f>IF(D1553="","",SUMIFS(MOVI_ENTR!I:I,MOVI_ENTR!D:D,D1553,MOVI_ENTR!O:O,L1553)-SUMIFS(MOVI_SAID!H:H,MOVI_SAID!D:D,D1553,MOVI_SAID!L:L,L1553))</f>
        <v/>
      </c>
      <c r="J1553" s="153" t="str">
        <f>IF(D1553="","",VLOOKUP(D1553,CADA_PROD!D:G,4,0)*H1553)</f>
        <v/>
      </c>
      <c r="K1553" s="14"/>
      <c r="L1553" s="14"/>
      <c r="M1553" s="21"/>
      <c r="N1553" s="21"/>
      <c r="O1553" s="21"/>
      <c r="P1553" s="21"/>
    </row>
    <row r="1554" spans="1:16" s="16" customFormat="1" ht="30" customHeight="1">
      <c r="A1554" s="21"/>
      <c r="B1554" s="21"/>
      <c r="C1554" s="170"/>
      <c r="D1554" s="168"/>
      <c r="E1554" s="154" t="str">
        <f>IFERROR(VLOOKUP(D1554,CADA_PROD!D:H,5,0),"")</f>
        <v/>
      </c>
      <c r="F1554" s="169"/>
      <c r="G1554" s="170"/>
      <c r="H1554" s="171"/>
      <c r="I1554" s="172" t="str">
        <f>IF(D1554="","",SUMIFS(MOVI_ENTR!I:I,MOVI_ENTR!D:D,D1554,MOVI_ENTR!O:O,L1554)-SUMIFS(MOVI_SAID!H:H,MOVI_SAID!D:D,D1554,MOVI_SAID!L:L,L1554))</f>
        <v/>
      </c>
      <c r="J1554" s="153" t="str">
        <f>IF(D1554="","",VLOOKUP(D1554,CADA_PROD!D:G,4,0)*H1554)</f>
        <v/>
      </c>
      <c r="K1554" s="14"/>
      <c r="L1554" s="14"/>
      <c r="M1554" s="21"/>
      <c r="N1554" s="21"/>
      <c r="O1554" s="21"/>
      <c r="P1554" s="21"/>
    </row>
    <row r="1555" spans="1:16" s="16" customFormat="1" ht="30" customHeight="1">
      <c r="A1555" s="21"/>
      <c r="B1555" s="21"/>
      <c r="C1555" s="170"/>
      <c r="D1555" s="168"/>
      <c r="E1555" s="154" t="str">
        <f>IFERROR(VLOOKUP(D1555,CADA_PROD!D:H,5,0),"")</f>
        <v/>
      </c>
      <c r="F1555" s="169"/>
      <c r="G1555" s="170"/>
      <c r="H1555" s="171"/>
      <c r="I1555" s="172" t="str">
        <f>IF(D1555="","",SUMIFS(MOVI_ENTR!I:I,MOVI_ENTR!D:D,D1555,MOVI_ENTR!O:O,L1555)-SUMIFS(MOVI_SAID!H:H,MOVI_SAID!D:D,D1555,MOVI_SAID!L:L,L1555))</f>
        <v/>
      </c>
      <c r="J1555" s="153" t="str">
        <f>IF(D1555="","",VLOOKUP(D1555,CADA_PROD!D:G,4,0)*H1555)</f>
        <v/>
      </c>
      <c r="K1555" s="14"/>
      <c r="L1555" s="14"/>
      <c r="M1555" s="21"/>
      <c r="N1555" s="21"/>
      <c r="O1555" s="21"/>
      <c r="P1555" s="21"/>
    </row>
    <row r="1556" spans="1:16" s="16" customFormat="1" ht="30" customHeight="1">
      <c r="A1556" s="21"/>
      <c r="B1556" s="21"/>
      <c r="C1556" s="170"/>
      <c r="D1556" s="168"/>
      <c r="E1556" s="154" t="str">
        <f>IFERROR(VLOOKUP(D1556,CADA_PROD!D:H,5,0),"")</f>
        <v/>
      </c>
      <c r="F1556" s="169"/>
      <c r="G1556" s="170"/>
      <c r="H1556" s="171"/>
      <c r="I1556" s="172" t="str">
        <f>IF(D1556="","",SUMIFS(MOVI_ENTR!I:I,MOVI_ENTR!D:D,D1556,MOVI_ENTR!O:O,L1556)-SUMIFS(MOVI_SAID!H:H,MOVI_SAID!D:D,D1556,MOVI_SAID!L:L,L1556))</f>
        <v/>
      </c>
      <c r="J1556" s="153" t="str">
        <f>IF(D1556="","",VLOOKUP(D1556,CADA_PROD!D:G,4,0)*H1556)</f>
        <v/>
      </c>
      <c r="K1556" s="14"/>
      <c r="L1556" s="14"/>
      <c r="M1556" s="21"/>
      <c r="N1556" s="21"/>
      <c r="O1556" s="21"/>
      <c r="P1556" s="21"/>
    </row>
    <row r="1557" spans="1:16" s="16" customFormat="1" ht="30" customHeight="1">
      <c r="A1557" s="21"/>
      <c r="B1557" s="21"/>
      <c r="C1557" s="170"/>
      <c r="D1557" s="168"/>
      <c r="E1557" s="154" t="str">
        <f>IFERROR(VLOOKUP(D1557,CADA_PROD!D:H,5,0),"")</f>
        <v/>
      </c>
      <c r="F1557" s="169"/>
      <c r="G1557" s="170"/>
      <c r="H1557" s="171"/>
      <c r="I1557" s="172" t="str">
        <f>IF(D1557="","",SUMIFS(MOVI_ENTR!I:I,MOVI_ENTR!D:D,D1557,MOVI_ENTR!O:O,L1557)-SUMIFS(MOVI_SAID!H:H,MOVI_SAID!D:D,D1557,MOVI_SAID!L:L,L1557))</f>
        <v/>
      </c>
      <c r="J1557" s="153" t="str">
        <f>IF(D1557="","",VLOOKUP(D1557,CADA_PROD!D:G,4,0)*H1557)</f>
        <v/>
      </c>
      <c r="K1557" s="14"/>
      <c r="L1557" s="14"/>
      <c r="M1557" s="21"/>
      <c r="N1557" s="21"/>
      <c r="O1557" s="21"/>
      <c r="P1557" s="21"/>
    </row>
    <row r="1558" spans="1:16" s="16" customFormat="1" ht="30" customHeight="1">
      <c r="A1558" s="21"/>
      <c r="B1558" s="21"/>
      <c r="C1558" s="170"/>
      <c r="D1558" s="168"/>
      <c r="E1558" s="154" t="str">
        <f>IFERROR(VLOOKUP(D1558,CADA_PROD!D:H,5,0),"")</f>
        <v/>
      </c>
      <c r="F1558" s="169"/>
      <c r="G1558" s="170"/>
      <c r="H1558" s="171"/>
      <c r="I1558" s="172" t="str">
        <f>IF(D1558="","",SUMIFS(MOVI_ENTR!I:I,MOVI_ENTR!D:D,D1558,MOVI_ENTR!O:O,L1558)-SUMIFS(MOVI_SAID!H:H,MOVI_SAID!D:D,D1558,MOVI_SAID!L:L,L1558))</f>
        <v/>
      </c>
      <c r="J1558" s="153" t="str">
        <f>IF(D1558="","",VLOOKUP(D1558,CADA_PROD!D:G,4,0)*H1558)</f>
        <v/>
      </c>
      <c r="K1558" s="14"/>
      <c r="L1558" s="14"/>
      <c r="M1558" s="21"/>
      <c r="N1558" s="21"/>
      <c r="O1558" s="21"/>
      <c r="P1558" s="21"/>
    </row>
    <row r="1559" spans="1:16" s="16" customFormat="1" ht="30" customHeight="1">
      <c r="A1559" s="21"/>
      <c r="B1559" s="21"/>
      <c r="C1559" s="170"/>
      <c r="D1559" s="168"/>
      <c r="E1559" s="154" t="str">
        <f>IFERROR(VLOOKUP(D1559,CADA_PROD!D:H,5,0),"")</f>
        <v/>
      </c>
      <c r="F1559" s="169"/>
      <c r="G1559" s="170"/>
      <c r="H1559" s="171"/>
      <c r="I1559" s="172" t="str">
        <f>IF(D1559="","",SUMIFS(MOVI_ENTR!I:I,MOVI_ENTR!D:D,D1559,MOVI_ENTR!O:O,L1559)-SUMIFS(MOVI_SAID!H:H,MOVI_SAID!D:D,D1559,MOVI_SAID!L:L,L1559))</f>
        <v/>
      </c>
      <c r="J1559" s="153" t="str">
        <f>IF(D1559="","",VLOOKUP(D1559,CADA_PROD!D:G,4,0)*H1559)</f>
        <v/>
      </c>
      <c r="K1559" s="14"/>
      <c r="L1559" s="14"/>
      <c r="M1559" s="21"/>
      <c r="N1559" s="21"/>
      <c r="O1559" s="21"/>
      <c r="P1559" s="21"/>
    </row>
    <row r="1560" spans="1:16" s="16" customFormat="1" ht="30" customHeight="1">
      <c r="A1560" s="21"/>
      <c r="B1560" s="21"/>
      <c r="C1560" s="170"/>
      <c r="D1560" s="168"/>
      <c r="E1560" s="154" t="str">
        <f>IFERROR(VLOOKUP(D1560,CADA_PROD!D:H,5,0),"")</f>
        <v/>
      </c>
      <c r="F1560" s="169"/>
      <c r="G1560" s="170"/>
      <c r="H1560" s="171"/>
      <c r="I1560" s="172" t="str">
        <f>IF(D1560="","",SUMIFS(MOVI_ENTR!I:I,MOVI_ENTR!D:D,D1560,MOVI_ENTR!O:O,L1560)-SUMIFS(MOVI_SAID!H:H,MOVI_SAID!D:D,D1560,MOVI_SAID!L:L,L1560))</f>
        <v/>
      </c>
      <c r="J1560" s="153" t="str">
        <f>IF(D1560="","",VLOOKUP(D1560,CADA_PROD!D:G,4,0)*H1560)</f>
        <v/>
      </c>
      <c r="K1560" s="14"/>
      <c r="L1560" s="14"/>
      <c r="M1560" s="21"/>
      <c r="N1560" s="21"/>
      <c r="O1560" s="21"/>
      <c r="P1560" s="21"/>
    </row>
    <row r="1561" spans="1:16" s="16" customFormat="1" ht="30" customHeight="1">
      <c r="A1561" s="21"/>
      <c r="B1561" s="21"/>
      <c r="C1561" s="170"/>
      <c r="D1561" s="168"/>
      <c r="E1561" s="154" t="str">
        <f>IFERROR(VLOOKUP(D1561,CADA_PROD!D:H,5,0),"")</f>
        <v/>
      </c>
      <c r="F1561" s="169"/>
      <c r="G1561" s="170"/>
      <c r="H1561" s="171"/>
      <c r="I1561" s="172" t="str">
        <f>IF(D1561="","",SUMIFS(MOVI_ENTR!I:I,MOVI_ENTR!D:D,D1561,MOVI_ENTR!O:O,L1561)-SUMIFS(MOVI_SAID!H:H,MOVI_SAID!D:D,D1561,MOVI_SAID!L:L,L1561))</f>
        <v/>
      </c>
      <c r="J1561" s="153" t="str">
        <f>IF(D1561="","",VLOOKUP(D1561,CADA_PROD!D:G,4,0)*H1561)</f>
        <v/>
      </c>
      <c r="K1561" s="14"/>
      <c r="L1561" s="14"/>
      <c r="M1561" s="21"/>
      <c r="N1561" s="21"/>
      <c r="O1561" s="21"/>
      <c r="P1561" s="21"/>
    </row>
    <row r="1562" spans="1:16" s="16" customFormat="1" ht="30" customHeight="1">
      <c r="A1562" s="21"/>
      <c r="B1562" s="21"/>
      <c r="C1562" s="170"/>
      <c r="D1562" s="168"/>
      <c r="E1562" s="154" t="str">
        <f>IFERROR(VLOOKUP(D1562,CADA_PROD!D:H,5,0),"")</f>
        <v/>
      </c>
      <c r="F1562" s="169"/>
      <c r="G1562" s="170"/>
      <c r="H1562" s="171"/>
      <c r="I1562" s="172" t="str">
        <f>IF(D1562="","",SUMIFS(MOVI_ENTR!I:I,MOVI_ENTR!D:D,D1562,MOVI_ENTR!O:O,L1562)-SUMIFS(MOVI_SAID!H:H,MOVI_SAID!D:D,D1562,MOVI_SAID!L:L,L1562))</f>
        <v/>
      </c>
      <c r="J1562" s="153" t="str">
        <f>IF(D1562="","",VLOOKUP(D1562,CADA_PROD!D:G,4,0)*H1562)</f>
        <v/>
      </c>
      <c r="K1562" s="14"/>
      <c r="L1562" s="14"/>
      <c r="M1562" s="21"/>
      <c r="N1562" s="21"/>
      <c r="O1562" s="21"/>
      <c r="P1562" s="21"/>
    </row>
    <row r="1563" spans="1:16" s="16" customFormat="1" ht="30" customHeight="1">
      <c r="A1563" s="21"/>
      <c r="B1563" s="21"/>
      <c r="C1563" s="170"/>
      <c r="D1563" s="168"/>
      <c r="E1563" s="154" t="str">
        <f>IFERROR(VLOOKUP(D1563,CADA_PROD!D:H,5,0),"")</f>
        <v/>
      </c>
      <c r="F1563" s="169"/>
      <c r="G1563" s="170"/>
      <c r="H1563" s="171"/>
      <c r="I1563" s="172" t="str">
        <f>IF(D1563="","",SUMIFS(MOVI_ENTR!I:I,MOVI_ENTR!D:D,D1563,MOVI_ENTR!O:O,L1563)-SUMIFS(MOVI_SAID!H:H,MOVI_SAID!D:D,D1563,MOVI_SAID!L:L,L1563))</f>
        <v/>
      </c>
      <c r="J1563" s="153" t="str">
        <f>IF(D1563="","",VLOOKUP(D1563,CADA_PROD!D:G,4,0)*H1563)</f>
        <v/>
      </c>
      <c r="K1563" s="14"/>
      <c r="L1563" s="14"/>
      <c r="M1563" s="21"/>
      <c r="N1563" s="21"/>
      <c r="O1563" s="21"/>
      <c r="P1563" s="21"/>
    </row>
    <row r="1564" spans="1:16" s="16" customFormat="1" ht="30" customHeight="1">
      <c r="A1564" s="21"/>
      <c r="B1564" s="21"/>
      <c r="C1564" s="170"/>
      <c r="D1564" s="168"/>
      <c r="E1564" s="154" t="str">
        <f>IFERROR(VLOOKUP(D1564,CADA_PROD!D:H,5,0),"")</f>
        <v/>
      </c>
      <c r="F1564" s="169"/>
      <c r="G1564" s="170"/>
      <c r="H1564" s="171"/>
      <c r="I1564" s="172" t="str">
        <f>IF(D1564="","",SUMIFS(MOVI_ENTR!I:I,MOVI_ENTR!D:D,D1564,MOVI_ENTR!O:O,L1564)-SUMIFS(MOVI_SAID!H:H,MOVI_SAID!D:D,D1564,MOVI_SAID!L:L,L1564))</f>
        <v/>
      </c>
      <c r="J1564" s="153" t="str">
        <f>IF(D1564="","",VLOOKUP(D1564,CADA_PROD!D:G,4,0)*H1564)</f>
        <v/>
      </c>
      <c r="K1564" s="14"/>
      <c r="L1564" s="14"/>
      <c r="M1564" s="21"/>
      <c r="N1564" s="21"/>
      <c r="O1564" s="21"/>
      <c r="P1564" s="21"/>
    </row>
    <row r="1565" spans="1:16" s="16" customFormat="1" ht="30" customHeight="1">
      <c r="A1565" s="21"/>
      <c r="B1565" s="21"/>
      <c r="C1565" s="170"/>
      <c r="D1565" s="168"/>
      <c r="E1565" s="154" t="str">
        <f>IFERROR(VLOOKUP(D1565,CADA_PROD!D:H,5,0),"")</f>
        <v/>
      </c>
      <c r="F1565" s="169"/>
      <c r="G1565" s="170"/>
      <c r="H1565" s="171"/>
      <c r="I1565" s="172" t="str">
        <f>IF(D1565="","",SUMIFS(MOVI_ENTR!I:I,MOVI_ENTR!D:D,D1565,MOVI_ENTR!O:O,L1565)-SUMIFS(MOVI_SAID!H:H,MOVI_SAID!D:D,D1565,MOVI_SAID!L:L,L1565))</f>
        <v/>
      </c>
      <c r="J1565" s="153" t="str">
        <f>IF(D1565="","",VLOOKUP(D1565,CADA_PROD!D:G,4,0)*H1565)</f>
        <v/>
      </c>
      <c r="K1565" s="14"/>
      <c r="L1565" s="14"/>
      <c r="M1565" s="21"/>
      <c r="N1565" s="21"/>
      <c r="O1565" s="21"/>
      <c r="P1565" s="21"/>
    </row>
    <row r="1566" spans="1:16" s="16" customFormat="1" ht="30" customHeight="1">
      <c r="A1566" s="21"/>
      <c r="B1566" s="21"/>
      <c r="C1566" s="170"/>
      <c r="D1566" s="168"/>
      <c r="E1566" s="154" t="str">
        <f>IFERROR(VLOOKUP(D1566,CADA_PROD!D:H,5,0),"")</f>
        <v/>
      </c>
      <c r="F1566" s="169"/>
      <c r="G1566" s="170"/>
      <c r="H1566" s="171"/>
      <c r="I1566" s="172" t="str">
        <f>IF(D1566="","",SUMIFS(MOVI_ENTR!I:I,MOVI_ENTR!D:D,D1566,MOVI_ENTR!O:O,L1566)-SUMIFS(MOVI_SAID!H:H,MOVI_SAID!D:D,D1566,MOVI_SAID!L:L,L1566))</f>
        <v/>
      </c>
      <c r="J1566" s="153" t="str">
        <f>IF(D1566="","",VLOOKUP(D1566,CADA_PROD!D:G,4,0)*H1566)</f>
        <v/>
      </c>
      <c r="K1566" s="14"/>
      <c r="L1566" s="14"/>
      <c r="M1566" s="21"/>
      <c r="N1566" s="21"/>
      <c r="O1566" s="21"/>
      <c r="P1566" s="21"/>
    </row>
    <row r="1567" spans="1:16" s="16" customFormat="1" ht="30" customHeight="1">
      <c r="A1567" s="21"/>
      <c r="B1567" s="21"/>
      <c r="C1567" s="170"/>
      <c r="D1567" s="168"/>
      <c r="E1567" s="154" t="str">
        <f>IFERROR(VLOOKUP(D1567,CADA_PROD!D:H,5,0),"")</f>
        <v/>
      </c>
      <c r="F1567" s="169"/>
      <c r="G1567" s="170"/>
      <c r="H1567" s="171"/>
      <c r="I1567" s="172" t="str">
        <f>IF(D1567="","",SUMIFS(MOVI_ENTR!I:I,MOVI_ENTR!D:D,D1567,MOVI_ENTR!O:O,L1567)-SUMIFS(MOVI_SAID!H:H,MOVI_SAID!D:D,D1567,MOVI_SAID!L:L,L1567))</f>
        <v/>
      </c>
      <c r="J1567" s="153" t="str">
        <f>IF(D1567="","",VLOOKUP(D1567,CADA_PROD!D:G,4,0)*H1567)</f>
        <v/>
      </c>
      <c r="K1567" s="14"/>
      <c r="L1567" s="14"/>
      <c r="M1567" s="21"/>
      <c r="N1567" s="21"/>
      <c r="O1567" s="21"/>
      <c r="P1567" s="21"/>
    </row>
    <row r="1568" spans="1:16" s="16" customFormat="1" ht="30" customHeight="1">
      <c r="A1568" s="21"/>
      <c r="B1568" s="21"/>
      <c r="C1568" s="170"/>
      <c r="D1568" s="168"/>
      <c r="E1568" s="154" t="str">
        <f>IFERROR(VLOOKUP(D1568,CADA_PROD!D:H,5,0),"")</f>
        <v/>
      </c>
      <c r="F1568" s="169"/>
      <c r="G1568" s="170"/>
      <c r="H1568" s="171"/>
      <c r="I1568" s="172" t="str">
        <f>IF(D1568="","",SUMIFS(MOVI_ENTR!I:I,MOVI_ENTR!D:D,D1568,MOVI_ENTR!O:O,L1568)-SUMIFS(MOVI_SAID!H:H,MOVI_SAID!D:D,D1568,MOVI_SAID!L:L,L1568))</f>
        <v/>
      </c>
      <c r="J1568" s="153" t="str">
        <f>IF(D1568="","",VLOOKUP(D1568,CADA_PROD!D:G,4,0)*H1568)</f>
        <v/>
      </c>
      <c r="K1568" s="14"/>
      <c r="L1568" s="14"/>
      <c r="M1568" s="21"/>
      <c r="N1568" s="21"/>
      <c r="O1568" s="21"/>
      <c r="P1568" s="21"/>
    </row>
    <row r="1569" spans="1:16" s="16" customFormat="1" ht="30" customHeight="1">
      <c r="A1569" s="21"/>
      <c r="B1569" s="21"/>
      <c r="C1569" s="170"/>
      <c r="D1569" s="168"/>
      <c r="E1569" s="154" t="str">
        <f>IFERROR(VLOOKUP(D1569,CADA_PROD!D:H,5,0),"")</f>
        <v/>
      </c>
      <c r="F1569" s="169"/>
      <c r="G1569" s="170"/>
      <c r="H1569" s="171"/>
      <c r="I1569" s="172" t="str">
        <f>IF(D1569="","",SUMIFS(MOVI_ENTR!I:I,MOVI_ENTR!D:D,D1569,MOVI_ENTR!O:O,L1569)-SUMIFS(MOVI_SAID!H:H,MOVI_SAID!D:D,D1569,MOVI_SAID!L:L,L1569))</f>
        <v/>
      </c>
      <c r="J1569" s="153" t="str">
        <f>IF(D1569="","",VLOOKUP(D1569,CADA_PROD!D:G,4,0)*H1569)</f>
        <v/>
      </c>
      <c r="K1569" s="14"/>
      <c r="L1569" s="14"/>
      <c r="M1569" s="21"/>
      <c r="N1569" s="21"/>
      <c r="O1569" s="21"/>
      <c r="P1569" s="21"/>
    </row>
    <row r="1570" spans="1:16" s="16" customFormat="1" ht="30" customHeight="1">
      <c r="A1570" s="21"/>
      <c r="B1570" s="21"/>
      <c r="C1570" s="170"/>
      <c r="D1570" s="168"/>
      <c r="E1570" s="154" t="str">
        <f>IFERROR(VLOOKUP(D1570,CADA_PROD!D:H,5,0),"")</f>
        <v/>
      </c>
      <c r="F1570" s="169"/>
      <c r="G1570" s="170"/>
      <c r="H1570" s="171"/>
      <c r="I1570" s="172" t="str">
        <f>IF(D1570="","",SUMIFS(MOVI_ENTR!I:I,MOVI_ENTR!D:D,D1570,MOVI_ENTR!O:O,L1570)-SUMIFS(MOVI_SAID!H:H,MOVI_SAID!D:D,D1570,MOVI_SAID!L:L,L1570))</f>
        <v/>
      </c>
      <c r="J1570" s="153" t="str">
        <f>IF(D1570="","",VLOOKUP(D1570,CADA_PROD!D:G,4,0)*H1570)</f>
        <v/>
      </c>
      <c r="K1570" s="14"/>
      <c r="L1570" s="14"/>
      <c r="M1570" s="21"/>
      <c r="N1570" s="21"/>
      <c r="O1570" s="21"/>
      <c r="P1570" s="21"/>
    </row>
    <row r="1571" spans="1:16" s="16" customFormat="1" ht="30" customHeight="1">
      <c r="A1571" s="21"/>
      <c r="B1571" s="21"/>
      <c r="C1571" s="170"/>
      <c r="D1571" s="168"/>
      <c r="E1571" s="154" t="str">
        <f>IFERROR(VLOOKUP(D1571,CADA_PROD!D:H,5,0),"")</f>
        <v/>
      </c>
      <c r="F1571" s="169"/>
      <c r="G1571" s="170"/>
      <c r="H1571" s="171"/>
      <c r="I1571" s="172" t="str">
        <f>IF(D1571="","",SUMIFS(MOVI_ENTR!I:I,MOVI_ENTR!D:D,D1571,MOVI_ENTR!O:O,L1571)-SUMIFS(MOVI_SAID!H:H,MOVI_SAID!D:D,D1571,MOVI_SAID!L:L,L1571))</f>
        <v/>
      </c>
      <c r="J1571" s="153" t="str">
        <f>IF(D1571="","",VLOOKUP(D1571,CADA_PROD!D:G,4,0)*H1571)</f>
        <v/>
      </c>
      <c r="K1571" s="14"/>
      <c r="L1571" s="14"/>
      <c r="M1571" s="21"/>
      <c r="N1571" s="21"/>
      <c r="O1571" s="21"/>
      <c r="P1571" s="21"/>
    </row>
    <row r="1572" spans="1:16" s="16" customFormat="1" ht="30" customHeight="1">
      <c r="A1572" s="21"/>
      <c r="B1572" s="21"/>
      <c r="C1572" s="170"/>
      <c r="D1572" s="168"/>
      <c r="E1572" s="154" t="str">
        <f>IFERROR(VLOOKUP(D1572,CADA_PROD!D:H,5,0),"")</f>
        <v/>
      </c>
      <c r="F1572" s="169"/>
      <c r="G1572" s="170"/>
      <c r="H1572" s="171"/>
      <c r="I1572" s="172" t="str">
        <f>IF(D1572="","",SUMIFS(MOVI_ENTR!I:I,MOVI_ENTR!D:D,D1572,MOVI_ENTR!O:O,L1572)-SUMIFS(MOVI_SAID!H:H,MOVI_SAID!D:D,D1572,MOVI_SAID!L:L,L1572))</f>
        <v/>
      </c>
      <c r="J1572" s="153" t="str">
        <f>IF(D1572="","",VLOOKUP(D1572,CADA_PROD!D:G,4,0)*H1572)</f>
        <v/>
      </c>
      <c r="K1572" s="14"/>
      <c r="L1572" s="14"/>
      <c r="M1572" s="21"/>
      <c r="N1572" s="21"/>
      <c r="O1572" s="21"/>
      <c r="P1572" s="21"/>
    </row>
    <row r="1573" spans="1:16" s="16" customFormat="1" ht="30" customHeight="1">
      <c r="A1573" s="21"/>
      <c r="B1573" s="21"/>
      <c r="C1573" s="170"/>
      <c r="D1573" s="168"/>
      <c r="E1573" s="154" t="str">
        <f>IFERROR(VLOOKUP(D1573,CADA_PROD!D:H,5,0),"")</f>
        <v/>
      </c>
      <c r="F1573" s="169"/>
      <c r="G1573" s="170"/>
      <c r="H1573" s="171"/>
      <c r="I1573" s="172" t="str">
        <f>IF(D1573="","",SUMIFS(MOVI_ENTR!I:I,MOVI_ENTR!D:D,D1573,MOVI_ENTR!O:O,L1573)-SUMIFS(MOVI_SAID!H:H,MOVI_SAID!D:D,D1573,MOVI_SAID!L:L,L1573))</f>
        <v/>
      </c>
      <c r="J1573" s="153" t="str">
        <f>IF(D1573="","",VLOOKUP(D1573,CADA_PROD!D:G,4,0)*H1573)</f>
        <v/>
      </c>
      <c r="K1573" s="14"/>
      <c r="L1573" s="14"/>
      <c r="M1573" s="21"/>
      <c r="N1573" s="21"/>
      <c r="O1573" s="21"/>
      <c r="P1573" s="21"/>
    </row>
    <row r="1574" spans="1:16" s="16" customFormat="1" ht="30" customHeight="1">
      <c r="A1574" s="21"/>
      <c r="B1574" s="21"/>
      <c r="C1574" s="170"/>
      <c r="D1574" s="168"/>
      <c r="E1574" s="154" t="str">
        <f>IFERROR(VLOOKUP(D1574,CADA_PROD!D:H,5,0),"")</f>
        <v/>
      </c>
      <c r="F1574" s="169"/>
      <c r="G1574" s="170"/>
      <c r="H1574" s="171"/>
      <c r="I1574" s="172" t="str">
        <f>IF(D1574="","",SUMIFS(MOVI_ENTR!I:I,MOVI_ENTR!D:D,D1574,MOVI_ENTR!O:O,L1574)-SUMIFS(MOVI_SAID!H:H,MOVI_SAID!D:D,D1574,MOVI_SAID!L:L,L1574))</f>
        <v/>
      </c>
      <c r="J1574" s="153" t="str">
        <f>IF(D1574="","",VLOOKUP(D1574,CADA_PROD!D:G,4,0)*H1574)</f>
        <v/>
      </c>
      <c r="K1574" s="14"/>
      <c r="L1574" s="14"/>
      <c r="M1574" s="21"/>
      <c r="N1574" s="21"/>
      <c r="O1574" s="21"/>
      <c r="P1574" s="21"/>
    </row>
    <row r="1575" spans="1:16" s="16" customFormat="1" ht="30" customHeight="1">
      <c r="A1575" s="21"/>
      <c r="B1575" s="21"/>
      <c r="C1575" s="170"/>
      <c r="D1575" s="168"/>
      <c r="E1575" s="154" t="str">
        <f>IFERROR(VLOOKUP(D1575,CADA_PROD!D:H,5,0),"")</f>
        <v/>
      </c>
      <c r="F1575" s="169"/>
      <c r="G1575" s="170"/>
      <c r="H1575" s="171"/>
      <c r="I1575" s="172" t="str">
        <f>IF(D1575="","",SUMIFS(MOVI_ENTR!I:I,MOVI_ENTR!D:D,D1575,MOVI_ENTR!O:O,L1575)-SUMIFS(MOVI_SAID!H:H,MOVI_SAID!D:D,D1575,MOVI_SAID!L:L,L1575))</f>
        <v/>
      </c>
      <c r="J1575" s="153" t="str">
        <f>IF(D1575="","",VLOOKUP(D1575,CADA_PROD!D:G,4,0)*H1575)</f>
        <v/>
      </c>
      <c r="K1575" s="14"/>
      <c r="L1575" s="14"/>
      <c r="M1575" s="21"/>
      <c r="N1575" s="21"/>
      <c r="O1575" s="21"/>
      <c r="P1575" s="21"/>
    </row>
    <row r="1576" spans="1:16" s="16" customFormat="1" ht="30" customHeight="1">
      <c r="A1576" s="21"/>
      <c r="B1576" s="21"/>
      <c r="C1576" s="170"/>
      <c r="D1576" s="168"/>
      <c r="E1576" s="154" t="str">
        <f>IFERROR(VLOOKUP(D1576,CADA_PROD!D:H,5,0),"")</f>
        <v/>
      </c>
      <c r="F1576" s="169"/>
      <c r="G1576" s="170"/>
      <c r="H1576" s="171"/>
      <c r="I1576" s="172" t="str">
        <f>IF(D1576="","",SUMIFS(MOVI_ENTR!I:I,MOVI_ENTR!D:D,D1576,MOVI_ENTR!O:O,L1576)-SUMIFS(MOVI_SAID!H:H,MOVI_SAID!D:D,D1576,MOVI_SAID!L:L,L1576))</f>
        <v/>
      </c>
      <c r="J1576" s="153" t="str">
        <f>IF(D1576="","",VLOOKUP(D1576,CADA_PROD!D:G,4,0)*H1576)</f>
        <v/>
      </c>
      <c r="K1576" s="14"/>
      <c r="L1576" s="14"/>
      <c r="M1576" s="21"/>
      <c r="N1576" s="21"/>
      <c r="O1576" s="21"/>
      <c r="P1576" s="21"/>
    </row>
    <row r="1577" spans="1:16" s="16" customFormat="1" ht="30" customHeight="1">
      <c r="A1577" s="21"/>
      <c r="B1577" s="21"/>
      <c r="C1577" s="170"/>
      <c r="D1577" s="168"/>
      <c r="E1577" s="154" t="str">
        <f>IFERROR(VLOOKUP(D1577,CADA_PROD!D:H,5,0),"")</f>
        <v/>
      </c>
      <c r="F1577" s="169"/>
      <c r="G1577" s="170"/>
      <c r="H1577" s="171"/>
      <c r="I1577" s="172" t="str">
        <f>IF(D1577="","",SUMIFS(MOVI_ENTR!I:I,MOVI_ENTR!D:D,D1577,MOVI_ENTR!O:O,L1577)-SUMIFS(MOVI_SAID!H:H,MOVI_SAID!D:D,D1577,MOVI_SAID!L:L,L1577))</f>
        <v/>
      </c>
      <c r="J1577" s="153" t="str">
        <f>IF(D1577="","",VLOOKUP(D1577,CADA_PROD!D:G,4,0)*H1577)</f>
        <v/>
      </c>
      <c r="K1577" s="14"/>
      <c r="L1577" s="14"/>
      <c r="M1577" s="21"/>
      <c r="N1577" s="21"/>
      <c r="O1577" s="21"/>
      <c r="P1577" s="21"/>
    </row>
    <row r="1578" spans="1:16" s="16" customFormat="1" ht="30" customHeight="1">
      <c r="A1578" s="21"/>
      <c r="B1578" s="21"/>
      <c r="C1578" s="170"/>
      <c r="D1578" s="168"/>
      <c r="E1578" s="154" t="str">
        <f>IFERROR(VLOOKUP(D1578,CADA_PROD!D:H,5,0),"")</f>
        <v/>
      </c>
      <c r="F1578" s="169"/>
      <c r="G1578" s="170"/>
      <c r="H1578" s="171"/>
      <c r="I1578" s="172" t="str">
        <f>IF(D1578="","",SUMIFS(MOVI_ENTR!I:I,MOVI_ENTR!D:D,D1578,MOVI_ENTR!O:O,L1578)-SUMIFS(MOVI_SAID!H:H,MOVI_SAID!D:D,D1578,MOVI_SAID!L:L,L1578))</f>
        <v/>
      </c>
      <c r="J1578" s="153" t="str">
        <f>IF(D1578="","",VLOOKUP(D1578,CADA_PROD!D:G,4,0)*H1578)</f>
        <v/>
      </c>
      <c r="K1578" s="14"/>
      <c r="L1578" s="14"/>
      <c r="M1578" s="21"/>
      <c r="N1578" s="21"/>
      <c r="O1578" s="21"/>
      <c r="P1578" s="21"/>
    </row>
    <row r="1579" spans="1:16" s="16" customFormat="1" ht="30" customHeight="1">
      <c r="A1579" s="21"/>
      <c r="B1579" s="21"/>
      <c r="C1579" s="170"/>
      <c r="D1579" s="168"/>
      <c r="E1579" s="154" t="str">
        <f>IFERROR(VLOOKUP(D1579,CADA_PROD!D:H,5,0),"")</f>
        <v/>
      </c>
      <c r="F1579" s="169"/>
      <c r="G1579" s="170"/>
      <c r="H1579" s="171"/>
      <c r="I1579" s="172" t="str">
        <f>IF(D1579="","",SUMIFS(MOVI_ENTR!I:I,MOVI_ENTR!D:D,D1579,MOVI_ENTR!O:O,L1579)-SUMIFS(MOVI_SAID!H:H,MOVI_SAID!D:D,D1579,MOVI_SAID!L:L,L1579))</f>
        <v/>
      </c>
      <c r="J1579" s="153" t="str">
        <f>IF(D1579="","",VLOOKUP(D1579,CADA_PROD!D:G,4,0)*H1579)</f>
        <v/>
      </c>
      <c r="K1579" s="14"/>
      <c r="L1579" s="14"/>
      <c r="M1579" s="21"/>
      <c r="N1579" s="21"/>
      <c r="O1579" s="21"/>
      <c r="P1579" s="21"/>
    </row>
    <row r="1580" spans="1:16" s="16" customFormat="1" ht="30" customHeight="1">
      <c r="A1580" s="21"/>
      <c r="B1580" s="21"/>
      <c r="C1580" s="170"/>
      <c r="D1580" s="168"/>
      <c r="E1580" s="154" t="str">
        <f>IFERROR(VLOOKUP(D1580,CADA_PROD!D:H,5,0),"")</f>
        <v/>
      </c>
      <c r="F1580" s="169"/>
      <c r="G1580" s="170"/>
      <c r="H1580" s="171"/>
      <c r="I1580" s="172" t="str">
        <f>IF(D1580="","",SUMIFS(MOVI_ENTR!I:I,MOVI_ENTR!D:D,D1580,MOVI_ENTR!O:O,L1580)-SUMIFS(MOVI_SAID!H:H,MOVI_SAID!D:D,D1580,MOVI_SAID!L:L,L1580))</f>
        <v/>
      </c>
      <c r="J1580" s="153" t="str">
        <f>IF(D1580="","",VLOOKUP(D1580,CADA_PROD!D:G,4,0)*H1580)</f>
        <v/>
      </c>
      <c r="K1580" s="14"/>
      <c r="L1580" s="14"/>
      <c r="M1580" s="21"/>
      <c r="N1580" s="21"/>
      <c r="O1580" s="21"/>
      <c r="P1580" s="21"/>
    </row>
    <row r="1581" spans="1:16" s="16" customFormat="1" ht="30" customHeight="1">
      <c r="A1581" s="21"/>
      <c r="B1581" s="21"/>
      <c r="C1581" s="170"/>
      <c r="D1581" s="168"/>
      <c r="E1581" s="154" t="str">
        <f>IFERROR(VLOOKUP(D1581,CADA_PROD!D:H,5,0),"")</f>
        <v/>
      </c>
      <c r="F1581" s="169"/>
      <c r="G1581" s="170"/>
      <c r="H1581" s="171"/>
      <c r="I1581" s="172" t="str">
        <f>IF(D1581="","",SUMIFS(MOVI_ENTR!I:I,MOVI_ENTR!D:D,D1581,MOVI_ENTR!O:O,L1581)-SUMIFS(MOVI_SAID!H:H,MOVI_SAID!D:D,D1581,MOVI_SAID!L:L,L1581))</f>
        <v/>
      </c>
      <c r="J1581" s="153" t="str">
        <f>IF(D1581="","",VLOOKUP(D1581,CADA_PROD!D:G,4,0)*H1581)</f>
        <v/>
      </c>
      <c r="K1581" s="14"/>
      <c r="L1581" s="14"/>
      <c r="M1581" s="21"/>
      <c r="N1581" s="21"/>
      <c r="O1581" s="21"/>
      <c r="P1581" s="21"/>
    </row>
    <row r="1582" spans="1:16" s="16" customFormat="1" ht="30" customHeight="1">
      <c r="A1582" s="21"/>
      <c r="B1582" s="21"/>
      <c r="C1582" s="170"/>
      <c r="D1582" s="168"/>
      <c r="E1582" s="154" t="str">
        <f>IFERROR(VLOOKUP(D1582,CADA_PROD!D:H,5,0),"")</f>
        <v/>
      </c>
      <c r="F1582" s="169"/>
      <c r="G1582" s="170"/>
      <c r="H1582" s="171"/>
      <c r="I1582" s="172" t="str">
        <f>IF(D1582="","",SUMIFS(MOVI_ENTR!I:I,MOVI_ENTR!D:D,D1582,MOVI_ENTR!O:O,L1582)-SUMIFS(MOVI_SAID!H:H,MOVI_SAID!D:D,D1582,MOVI_SAID!L:L,L1582))</f>
        <v/>
      </c>
      <c r="J1582" s="153" t="str">
        <f>IF(D1582="","",VLOOKUP(D1582,CADA_PROD!D:G,4,0)*H1582)</f>
        <v/>
      </c>
      <c r="K1582" s="14"/>
      <c r="L1582" s="14"/>
      <c r="M1582" s="21"/>
      <c r="N1582" s="21"/>
      <c r="O1582" s="21"/>
      <c r="P1582" s="21"/>
    </row>
    <row r="1583" spans="1:16" s="16" customFormat="1" ht="30" customHeight="1">
      <c r="A1583" s="21"/>
      <c r="B1583" s="21"/>
      <c r="C1583" s="170"/>
      <c r="D1583" s="168"/>
      <c r="E1583" s="154" t="str">
        <f>IFERROR(VLOOKUP(D1583,CADA_PROD!D:H,5,0),"")</f>
        <v/>
      </c>
      <c r="F1583" s="169"/>
      <c r="G1583" s="170"/>
      <c r="H1583" s="171"/>
      <c r="I1583" s="172" t="str">
        <f>IF(D1583="","",SUMIFS(MOVI_ENTR!I:I,MOVI_ENTR!D:D,D1583,MOVI_ENTR!O:O,L1583)-SUMIFS(MOVI_SAID!H:H,MOVI_SAID!D:D,D1583,MOVI_SAID!L:L,L1583))</f>
        <v/>
      </c>
      <c r="J1583" s="153" t="str">
        <f>IF(D1583="","",VLOOKUP(D1583,CADA_PROD!D:G,4,0)*H1583)</f>
        <v/>
      </c>
      <c r="K1583" s="14"/>
      <c r="L1583" s="14"/>
      <c r="M1583" s="21"/>
      <c r="N1583" s="21"/>
      <c r="O1583" s="21"/>
      <c r="P1583" s="21"/>
    </row>
    <row r="1584" spans="1:16" s="16" customFormat="1" ht="30" customHeight="1">
      <c r="A1584" s="21"/>
      <c r="B1584" s="21"/>
      <c r="C1584" s="170"/>
      <c r="D1584" s="168"/>
      <c r="E1584" s="154" t="str">
        <f>IFERROR(VLOOKUP(D1584,CADA_PROD!D:H,5,0),"")</f>
        <v/>
      </c>
      <c r="F1584" s="169"/>
      <c r="G1584" s="170"/>
      <c r="H1584" s="171"/>
      <c r="I1584" s="172" t="str">
        <f>IF(D1584="","",SUMIFS(MOVI_ENTR!I:I,MOVI_ENTR!D:D,D1584,MOVI_ENTR!O:O,L1584)-SUMIFS(MOVI_SAID!H:H,MOVI_SAID!D:D,D1584,MOVI_SAID!L:L,L1584))</f>
        <v/>
      </c>
      <c r="J1584" s="153" t="str">
        <f>IF(D1584="","",VLOOKUP(D1584,CADA_PROD!D:G,4,0)*H1584)</f>
        <v/>
      </c>
      <c r="K1584" s="14"/>
      <c r="L1584" s="14"/>
      <c r="M1584" s="21"/>
      <c r="N1584" s="21"/>
      <c r="O1584" s="21"/>
      <c r="P1584" s="21"/>
    </row>
    <row r="1585" spans="1:16" s="16" customFormat="1" ht="30" customHeight="1">
      <c r="A1585" s="21"/>
      <c r="B1585" s="21"/>
      <c r="C1585" s="170"/>
      <c r="D1585" s="168"/>
      <c r="E1585" s="154" t="str">
        <f>IFERROR(VLOOKUP(D1585,CADA_PROD!D:H,5,0),"")</f>
        <v/>
      </c>
      <c r="F1585" s="169"/>
      <c r="G1585" s="170"/>
      <c r="H1585" s="171"/>
      <c r="I1585" s="172" t="str">
        <f>IF(D1585="","",SUMIFS(MOVI_ENTR!I:I,MOVI_ENTR!D:D,D1585,MOVI_ENTR!O:O,L1585)-SUMIFS(MOVI_SAID!H:H,MOVI_SAID!D:D,D1585,MOVI_SAID!L:L,L1585))</f>
        <v/>
      </c>
      <c r="J1585" s="153" t="str">
        <f>IF(D1585="","",VLOOKUP(D1585,CADA_PROD!D:G,4,0)*H1585)</f>
        <v/>
      </c>
      <c r="K1585" s="14"/>
      <c r="L1585" s="14"/>
      <c r="M1585" s="21"/>
      <c r="N1585" s="21"/>
      <c r="O1585" s="21"/>
      <c r="P1585" s="21"/>
    </row>
    <row r="1586" spans="1:16" s="16" customFormat="1" ht="30" customHeight="1">
      <c r="A1586" s="21"/>
      <c r="B1586" s="21"/>
      <c r="C1586" s="170"/>
      <c r="D1586" s="168"/>
      <c r="E1586" s="154" t="str">
        <f>IFERROR(VLOOKUP(D1586,CADA_PROD!D:H,5,0),"")</f>
        <v/>
      </c>
      <c r="F1586" s="169"/>
      <c r="G1586" s="170"/>
      <c r="H1586" s="171"/>
      <c r="I1586" s="172" t="str">
        <f>IF(D1586="","",SUMIFS(MOVI_ENTR!I:I,MOVI_ENTR!D:D,D1586,MOVI_ENTR!O:O,L1586)-SUMIFS(MOVI_SAID!H:H,MOVI_SAID!D:D,D1586,MOVI_SAID!L:L,L1586))</f>
        <v/>
      </c>
      <c r="J1586" s="153" t="str">
        <f>IF(D1586="","",VLOOKUP(D1586,CADA_PROD!D:G,4,0)*H1586)</f>
        <v/>
      </c>
      <c r="K1586" s="14"/>
      <c r="L1586" s="14"/>
      <c r="M1586" s="21"/>
      <c r="N1586" s="21"/>
      <c r="O1586" s="21"/>
      <c r="P1586" s="21"/>
    </row>
    <row r="1587" spans="1:16" s="16" customFormat="1" ht="30" customHeight="1">
      <c r="A1587" s="21"/>
      <c r="B1587" s="21"/>
      <c r="C1587" s="170"/>
      <c r="D1587" s="168"/>
      <c r="E1587" s="154" t="str">
        <f>IFERROR(VLOOKUP(D1587,CADA_PROD!D:H,5,0),"")</f>
        <v/>
      </c>
      <c r="F1587" s="169"/>
      <c r="G1587" s="170"/>
      <c r="H1587" s="171"/>
      <c r="I1587" s="172" t="str">
        <f>IF(D1587="","",SUMIFS(MOVI_ENTR!I:I,MOVI_ENTR!D:D,D1587,MOVI_ENTR!O:O,L1587)-SUMIFS(MOVI_SAID!H:H,MOVI_SAID!D:D,D1587,MOVI_SAID!L:L,L1587))</f>
        <v/>
      </c>
      <c r="J1587" s="153" t="str">
        <f>IF(D1587="","",VLOOKUP(D1587,CADA_PROD!D:G,4,0)*H1587)</f>
        <v/>
      </c>
      <c r="K1587" s="14"/>
      <c r="L1587" s="14"/>
      <c r="M1587" s="21"/>
      <c r="N1587" s="21"/>
      <c r="O1587" s="21"/>
      <c r="P1587" s="21"/>
    </row>
    <row r="1588" spans="1:16" s="16" customFormat="1" ht="30" customHeight="1">
      <c r="A1588" s="21"/>
      <c r="B1588" s="21"/>
      <c r="C1588" s="170"/>
      <c r="D1588" s="168"/>
      <c r="E1588" s="154" t="str">
        <f>IFERROR(VLOOKUP(D1588,CADA_PROD!D:H,5,0),"")</f>
        <v/>
      </c>
      <c r="F1588" s="169"/>
      <c r="G1588" s="170"/>
      <c r="H1588" s="171"/>
      <c r="I1588" s="172" t="str">
        <f>IF(D1588="","",SUMIFS(MOVI_ENTR!I:I,MOVI_ENTR!D:D,D1588,MOVI_ENTR!O:O,L1588)-SUMIFS(MOVI_SAID!H:H,MOVI_SAID!D:D,D1588,MOVI_SAID!L:L,L1588))</f>
        <v/>
      </c>
      <c r="J1588" s="153" t="str">
        <f>IF(D1588="","",VLOOKUP(D1588,CADA_PROD!D:G,4,0)*H1588)</f>
        <v/>
      </c>
      <c r="K1588" s="14"/>
      <c r="L1588" s="14"/>
      <c r="M1588" s="21"/>
      <c r="N1588" s="21"/>
      <c r="O1588" s="21"/>
      <c r="P1588" s="21"/>
    </row>
    <row r="1589" spans="1:16" s="16" customFormat="1" ht="30" customHeight="1">
      <c r="A1589" s="21"/>
      <c r="B1589" s="21"/>
      <c r="C1589" s="170"/>
      <c r="D1589" s="168"/>
      <c r="E1589" s="154" t="str">
        <f>IFERROR(VLOOKUP(D1589,CADA_PROD!D:H,5,0),"")</f>
        <v/>
      </c>
      <c r="F1589" s="169"/>
      <c r="G1589" s="170"/>
      <c r="H1589" s="171"/>
      <c r="I1589" s="172" t="str">
        <f>IF(D1589="","",SUMIFS(MOVI_ENTR!I:I,MOVI_ENTR!D:D,D1589,MOVI_ENTR!O:O,L1589)-SUMIFS(MOVI_SAID!H:H,MOVI_SAID!D:D,D1589,MOVI_SAID!L:L,L1589))</f>
        <v/>
      </c>
      <c r="J1589" s="153" t="str">
        <f>IF(D1589="","",VLOOKUP(D1589,CADA_PROD!D:G,4,0)*H1589)</f>
        <v/>
      </c>
      <c r="K1589" s="14"/>
      <c r="L1589" s="14"/>
      <c r="M1589" s="21"/>
      <c r="N1589" s="21"/>
      <c r="O1589" s="21"/>
      <c r="P1589" s="21"/>
    </row>
    <row r="1590" spans="1:16" s="16" customFormat="1" ht="30" customHeight="1">
      <c r="A1590" s="21"/>
      <c r="B1590" s="21"/>
      <c r="C1590" s="170"/>
      <c r="D1590" s="168"/>
      <c r="E1590" s="154" t="str">
        <f>IFERROR(VLOOKUP(D1590,CADA_PROD!D:H,5,0),"")</f>
        <v/>
      </c>
      <c r="F1590" s="169"/>
      <c r="G1590" s="170"/>
      <c r="H1590" s="171"/>
      <c r="I1590" s="172" t="str">
        <f>IF(D1590="","",SUMIFS(MOVI_ENTR!I:I,MOVI_ENTR!D:D,D1590,MOVI_ENTR!O:O,L1590)-SUMIFS(MOVI_SAID!H:H,MOVI_SAID!D:D,D1590,MOVI_SAID!L:L,L1590))</f>
        <v/>
      </c>
      <c r="J1590" s="153" t="str">
        <f>IF(D1590="","",VLOOKUP(D1590,CADA_PROD!D:G,4,0)*H1590)</f>
        <v/>
      </c>
      <c r="K1590" s="14"/>
      <c r="L1590" s="14"/>
      <c r="M1590" s="21"/>
      <c r="N1590" s="21"/>
      <c r="O1590" s="21"/>
      <c r="P1590" s="21"/>
    </row>
    <row r="1591" spans="1:16" s="16" customFormat="1" ht="30" customHeight="1">
      <c r="A1591" s="21"/>
      <c r="B1591" s="21"/>
      <c r="C1591" s="170"/>
      <c r="D1591" s="168"/>
      <c r="E1591" s="154" t="str">
        <f>IFERROR(VLOOKUP(D1591,CADA_PROD!D:H,5,0),"")</f>
        <v/>
      </c>
      <c r="F1591" s="169"/>
      <c r="G1591" s="170"/>
      <c r="H1591" s="171"/>
      <c r="I1591" s="172" t="str">
        <f>IF(D1591="","",SUMIFS(MOVI_ENTR!I:I,MOVI_ENTR!D:D,D1591,MOVI_ENTR!O:O,L1591)-SUMIFS(MOVI_SAID!H:H,MOVI_SAID!D:D,D1591,MOVI_SAID!L:L,L1591))</f>
        <v/>
      </c>
      <c r="J1591" s="153" t="str">
        <f>IF(D1591="","",VLOOKUP(D1591,CADA_PROD!D:G,4,0)*H1591)</f>
        <v/>
      </c>
      <c r="K1591" s="14"/>
      <c r="L1591" s="14"/>
      <c r="M1591" s="21"/>
      <c r="N1591" s="21"/>
      <c r="O1591" s="21"/>
      <c r="P1591" s="21"/>
    </row>
    <row r="1592" spans="1:16" s="16" customFormat="1" ht="30" customHeight="1">
      <c r="A1592" s="21"/>
      <c r="B1592" s="21"/>
      <c r="C1592" s="170"/>
      <c r="D1592" s="168"/>
      <c r="E1592" s="154" t="str">
        <f>IFERROR(VLOOKUP(D1592,CADA_PROD!D:H,5,0),"")</f>
        <v/>
      </c>
      <c r="F1592" s="169"/>
      <c r="G1592" s="170"/>
      <c r="H1592" s="171"/>
      <c r="I1592" s="172" t="str">
        <f>IF(D1592="","",SUMIFS(MOVI_ENTR!I:I,MOVI_ENTR!D:D,D1592,MOVI_ENTR!O:O,L1592)-SUMIFS(MOVI_SAID!H:H,MOVI_SAID!D:D,D1592,MOVI_SAID!L:L,L1592))</f>
        <v/>
      </c>
      <c r="J1592" s="153" t="str">
        <f>IF(D1592="","",VLOOKUP(D1592,CADA_PROD!D:G,4,0)*H1592)</f>
        <v/>
      </c>
      <c r="K1592" s="14"/>
      <c r="L1592" s="14"/>
      <c r="M1592" s="21"/>
      <c r="N1592" s="21"/>
      <c r="O1592" s="21"/>
      <c r="P1592" s="21"/>
    </row>
    <row r="1593" spans="1:16" s="16" customFormat="1" ht="30" customHeight="1">
      <c r="A1593" s="21"/>
      <c r="B1593" s="21"/>
      <c r="C1593" s="170"/>
      <c r="D1593" s="168"/>
      <c r="E1593" s="154" t="str">
        <f>IFERROR(VLOOKUP(D1593,CADA_PROD!D:H,5,0),"")</f>
        <v/>
      </c>
      <c r="F1593" s="169"/>
      <c r="G1593" s="170"/>
      <c r="H1593" s="171"/>
      <c r="I1593" s="172" t="str">
        <f>IF(D1593="","",SUMIFS(MOVI_ENTR!I:I,MOVI_ENTR!D:D,D1593,MOVI_ENTR!O:O,L1593)-SUMIFS(MOVI_SAID!H:H,MOVI_SAID!D:D,D1593,MOVI_SAID!L:L,L1593))</f>
        <v/>
      </c>
      <c r="J1593" s="153" t="str">
        <f>IF(D1593="","",VLOOKUP(D1593,CADA_PROD!D:G,4,0)*H1593)</f>
        <v/>
      </c>
      <c r="K1593" s="14"/>
      <c r="L1593" s="14"/>
      <c r="M1593" s="21"/>
      <c r="N1593" s="21"/>
      <c r="O1593" s="21"/>
      <c r="P1593" s="21"/>
    </row>
    <row r="1594" spans="1:16" s="16" customFormat="1" ht="30" customHeight="1">
      <c r="A1594" s="21"/>
      <c r="B1594" s="21"/>
      <c r="C1594" s="170"/>
      <c r="D1594" s="168"/>
      <c r="E1594" s="154" t="str">
        <f>IFERROR(VLOOKUP(D1594,CADA_PROD!D:H,5,0),"")</f>
        <v/>
      </c>
      <c r="F1594" s="169"/>
      <c r="G1594" s="170"/>
      <c r="H1594" s="171"/>
      <c r="I1594" s="172" t="str">
        <f>IF(D1594="","",SUMIFS(MOVI_ENTR!I:I,MOVI_ENTR!D:D,D1594,MOVI_ENTR!O:O,L1594)-SUMIFS(MOVI_SAID!H:H,MOVI_SAID!D:D,D1594,MOVI_SAID!L:L,L1594))</f>
        <v/>
      </c>
      <c r="J1594" s="153" t="str">
        <f>IF(D1594="","",VLOOKUP(D1594,CADA_PROD!D:G,4,0)*H1594)</f>
        <v/>
      </c>
      <c r="K1594" s="14"/>
      <c r="L1594" s="14"/>
      <c r="M1594" s="21"/>
      <c r="N1594" s="21"/>
      <c r="O1594" s="21"/>
      <c r="P1594" s="21"/>
    </row>
    <row r="1595" spans="1:16" s="16" customFormat="1" ht="30" customHeight="1">
      <c r="A1595" s="21"/>
      <c r="B1595" s="21"/>
      <c r="C1595" s="170"/>
      <c r="D1595" s="168"/>
      <c r="E1595" s="154" t="str">
        <f>IFERROR(VLOOKUP(D1595,CADA_PROD!D:H,5,0),"")</f>
        <v/>
      </c>
      <c r="F1595" s="169"/>
      <c r="G1595" s="170"/>
      <c r="H1595" s="171"/>
      <c r="I1595" s="172" t="str">
        <f>IF(D1595="","",SUMIFS(MOVI_ENTR!I:I,MOVI_ENTR!D:D,D1595,MOVI_ENTR!O:O,L1595)-SUMIFS(MOVI_SAID!H:H,MOVI_SAID!D:D,D1595,MOVI_SAID!L:L,L1595))</f>
        <v/>
      </c>
      <c r="J1595" s="153" t="str">
        <f>IF(D1595="","",VLOOKUP(D1595,CADA_PROD!D:G,4,0)*H1595)</f>
        <v/>
      </c>
      <c r="K1595" s="14"/>
      <c r="L1595" s="14"/>
      <c r="M1595" s="21"/>
      <c r="N1595" s="21"/>
      <c r="O1595" s="21"/>
      <c r="P1595" s="21"/>
    </row>
    <row r="1596" spans="1:16" s="16" customFormat="1" ht="30" customHeight="1">
      <c r="A1596" s="21"/>
      <c r="B1596" s="21"/>
      <c r="C1596" s="170"/>
      <c r="D1596" s="168"/>
      <c r="E1596" s="154" t="str">
        <f>IFERROR(VLOOKUP(D1596,CADA_PROD!D:H,5,0),"")</f>
        <v/>
      </c>
      <c r="F1596" s="169"/>
      <c r="G1596" s="170"/>
      <c r="H1596" s="171"/>
      <c r="I1596" s="172" t="str">
        <f>IF(D1596="","",SUMIFS(MOVI_ENTR!I:I,MOVI_ENTR!D:D,D1596,MOVI_ENTR!O:O,L1596)-SUMIFS(MOVI_SAID!H:H,MOVI_SAID!D:D,D1596,MOVI_SAID!L:L,L1596))</f>
        <v/>
      </c>
      <c r="J1596" s="153" t="str">
        <f>IF(D1596="","",VLOOKUP(D1596,CADA_PROD!D:G,4,0)*H1596)</f>
        <v/>
      </c>
      <c r="K1596" s="14"/>
      <c r="L1596" s="14"/>
      <c r="M1596" s="21"/>
      <c r="N1596" s="21"/>
      <c r="O1596" s="21"/>
      <c r="P1596" s="21"/>
    </row>
    <row r="1597" spans="1:16" s="16" customFormat="1" ht="30" customHeight="1">
      <c r="A1597" s="21"/>
      <c r="B1597" s="21"/>
      <c r="C1597" s="170"/>
      <c r="D1597" s="168"/>
      <c r="E1597" s="154" t="str">
        <f>IFERROR(VLOOKUP(D1597,CADA_PROD!D:H,5,0),"")</f>
        <v/>
      </c>
      <c r="F1597" s="169"/>
      <c r="G1597" s="170"/>
      <c r="H1597" s="171"/>
      <c r="I1597" s="172" t="str">
        <f>IF(D1597="","",SUMIFS(MOVI_ENTR!I:I,MOVI_ENTR!D:D,D1597,MOVI_ENTR!O:O,L1597)-SUMIFS(MOVI_SAID!H:H,MOVI_SAID!D:D,D1597,MOVI_SAID!L:L,L1597))</f>
        <v/>
      </c>
      <c r="J1597" s="153" t="str">
        <f>IF(D1597="","",VLOOKUP(D1597,CADA_PROD!D:G,4,0)*H1597)</f>
        <v/>
      </c>
      <c r="K1597" s="14"/>
      <c r="L1597" s="14"/>
      <c r="M1597" s="21"/>
      <c r="N1597" s="21"/>
      <c r="O1597" s="21"/>
      <c r="P1597" s="21"/>
    </row>
    <row r="1598" spans="1:16" s="16" customFormat="1" ht="30" customHeight="1">
      <c r="A1598" s="21"/>
      <c r="B1598" s="21"/>
      <c r="C1598" s="170"/>
      <c r="D1598" s="168"/>
      <c r="E1598" s="154" t="str">
        <f>IFERROR(VLOOKUP(D1598,CADA_PROD!D:H,5,0),"")</f>
        <v/>
      </c>
      <c r="F1598" s="169"/>
      <c r="G1598" s="170"/>
      <c r="H1598" s="171"/>
      <c r="I1598" s="172" t="str">
        <f>IF(D1598="","",SUMIFS(MOVI_ENTR!I:I,MOVI_ENTR!D:D,D1598,MOVI_ENTR!O:O,L1598)-SUMIFS(MOVI_SAID!H:H,MOVI_SAID!D:D,D1598,MOVI_SAID!L:L,L1598))</f>
        <v/>
      </c>
      <c r="J1598" s="153" t="str">
        <f>IF(D1598="","",VLOOKUP(D1598,CADA_PROD!D:G,4,0)*H1598)</f>
        <v/>
      </c>
      <c r="K1598" s="14"/>
      <c r="L1598" s="14"/>
      <c r="M1598" s="21"/>
      <c r="N1598" s="21"/>
      <c r="O1598" s="21"/>
      <c r="P1598" s="21"/>
    </row>
    <row r="1599" spans="1:16" s="16" customFormat="1" ht="30" customHeight="1">
      <c r="A1599" s="21"/>
      <c r="B1599" s="21"/>
      <c r="C1599" s="170"/>
      <c r="D1599" s="168"/>
      <c r="E1599" s="154" t="str">
        <f>IFERROR(VLOOKUP(D1599,CADA_PROD!D:H,5,0),"")</f>
        <v/>
      </c>
      <c r="F1599" s="169"/>
      <c r="G1599" s="170"/>
      <c r="H1599" s="171"/>
      <c r="I1599" s="172" t="str">
        <f>IF(D1599="","",SUMIFS(MOVI_ENTR!I:I,MOVI_ENTR!D:D,D1599,MOVI_ENTR!O:O,L1599)-SUMIFS(MOVI_SAID!H:H,MOVI_SAID!D:D,D1599,MOVI_SAID!L:L,L1599))</f>
        <v/>
      </c>
      <c r="J1599" s="153" t="str">
        <f>IF(D1599="","",VLOOKUP(D1599,CADA_PROD!D:G,4,0)*H1599)</f>
        <v/>
      </c>
      <c r="K1599" s="14"/>
      <c r="L1599" s="14"/>
      <c r="M1599" s="21"/>
      <c r="N1599" s="21"/>
      <c r="O1599" s="21"/>
      <c r="P1599" s="21"/>
    </row>
    <row r="1600" spans="1:16" s="16" customFormat="1" ht="30" customHeight="1">
      <c r="A1600" s="21"/>
      <c r="B1600" s="21"/>
      <c r="C1600" s="170"/>
      <c r="D1600" s="168"/>
      <c r="E1600" s="154" t="str">
        <f>IFERROR(VLOOKUP(D1600,CADA_PROD!D:H,5,0),"")</f>
        <v/>
      </c>
      <c r="F1600" s="169"/>
      <c r="G1600" s="170"/>
      <c r="H1600" s="171"/>
      <c r="I1600" s="172" t="str">
        <f>IF(D1600="","",SUMIFS(MOVI_ENTR!I:I,MOVI_ENTR!D:D,D1600,MOVI_ENTR!O:O,L1600)-SUMIFS(MOVI_SAID!H:H,MOVI_SAID!D:D,D1600,MOVI_SAID!L:L,L1600))</f>
        <v/>
      </c>
      <c r="J1600" s="153" t="str">
        <f>IF(D1600="","",VLOOKUP(D1600,CADA_PROD!D:G,4,0)*H1600)</f>
        <v/>
      </c>
      <c r="K1600" s="14"/>
      <c r="L1600" s="14"/>
      <c r="M1600" s="21"/>
      <c r="N1600" s="21"/>
      <c r="O1600" s="21"/>
      <c r="P1600" s="21"/>
    </row>
    <row r="1601" spans="1:16" s="16" customFormat="1" ht="30" customHeight="1">
      <c r="A1601" s="21"/>
      <c r="B1601" s="21"/>
      <c r="C1601" s="170"/>
      <c r="D1601" s="168"/>
      <c r="E1601" s="154" t="str">
        <f>IFERROR(VLOOKUP(D1601,CADA_PROD!D:H,5,0),"")</f>
        <v/>
      </c>
      <c r="F1601" s="169"/>
      <c r="G1601" s="170"/>
      <c r="H1601" s="171"/>
      <c r="I1601" s="172" t="str">
        <f>IF(D1601="","",SUMIFS(MOVI_ENTR!I:I,MOVI_ENTR!D:D,D1601,MOVI_ENTR!O:O,L1601)-SUMIFS(MOVI_SAID!H:H,MOVI_SAID!D:D,D1601,MOVI_SAID!L:L,L1601))</f>
        <v/>
      </c>
      <c r="J1601" s="153" t="str">
        <f>IF(D1601="","",VLOOKUP(D1601,CADA_PROD!D:G,4,0)*H1601)</f>
        <v/>
      </c>
      <c r="K1601" s="14"/>
      <c r="L1601" s="14"/>
      <c r="M1601" s="21"/>
      <c r="N1601" s="21"/>
      <c r="O1601" s="21"/>
      <c r="P1601" s="21"/>
    </row>
    <row r="1602" spans="1:16" s="16" customFormat="1" ht="30" customHeight="1">
      <c r="A1602" s="21"/>
      <c r="B1602" s="21"/>
      <c r="C1602" s="170"/>
      <c r="D1602" s="168"/>
      <c r="E1602" s="154" t="str">
        <f>IFERROR(VLOOKUP(D1602,CADA_PROD!D:H,5,0),"")</f>
        <v/>
      </c>
      <c r="F1602" s="169"/>
      <c r="G1602" s="170"/>
      <c r="H1602" s="171"/>
      <c r="I1602" s="172" t="str">
        <f>IF(D1602="","",SUMIFS(MOVI_ENTR!I:I,MOVI_ENTR!D:D,D1602,MOVI_ENTR!O:O,L1602)-SUMIFS(MOVI_SAID!H:H,MOVI_SAID!D:D,D1602,MOVI_SAID!L:L,L1602))</f>
        <v/>
      </c>
      <c r="J1602" s="153" t="str">
        <f>IF(D1602="","",VLOOKUP(D1602,CADA_PROD!D:G,4,0)*H1602)</f>
        <v/>
      </c>
      <c r="K1602" s="14"/>
      <c r="L1602" s="14"/>
      <c r="M1602" s="21"/>
      <c r="N1602" s="21"/>
      <c r="O1602" s="21"/>
      <c r="P1602" s="21"/>
    </row>
    <row r="1603" spans="1:16" s="16" customFormat="1" ht="30" customHeight="1">
      <c r="A1603" s="21"/>
      <c r="B1603" s="21"/>
      <c r="C1603" s="170"/>
      <c r="D1603" s="168"/>
      <c r="E1603" s="154" t="str">
        <f>IFERROR(VLOOKUP(D1603,CADA_PROD!D:H,5,0),"")</f>
        <v/>
      </c>
      <c r="F1603" s="169"/>
      <c r="G1603" s="170"/>
      <c r="H1603" s="171"/>
      <c r="I1603" s="172" t="str">
        <f>IF(D1603="","",SUMIFS(MOVI_ENTR!I:I,MOVI_ENTR!D:D,D1603,MOVI_ENTR!O:O,L1603)-SUMIFS(MOVI_SAID!H:H,MOVI_SAID!D:D,D1603,MOVI_SAID!L:L,L1603))</f>
        <v/>
      </c>
      <c r="J1603" s="153" t="str">
        <f>IF(D1603="","",VLOOKUP(D1603,CADA_PROD!D:G,4,0)*H1603)</f>
        <v/>
      </c>
      <c r="K1603" s="14"/>
      <c r="L1603" s="14"/>
      <c r="M1603" s="21"/>
      <c r="N1603" s="21"/>
      <c r="O1603" s="21"/>
      <c r="P1603" s="21"/>
    </row>
    <row r="1604" spans="1:16" s="16" customFormat="1" ht="30" customHeight="1">
      <c r="A1604" s="21"/>
      <c r="B1604" s="21"/>
      <c r="C1604" s="170"/>
      <c r="D1604" s="168"/>
      <c r="E1604" s="154" t="str">
        <f>IFERROR(VLOOKUP(D1604,CADA_PROD!D:H,5,0),"")</f>
        <v/>
      </c>
      <c r="F1604" s="169"/>
      <c r="G1604" s="170"/>
      <c r="H1604" s="171"/>
      <c r="I1604" s="172" t="str">
        <f>IF(D1604="","",SUMIFS(MOVI_ENTR!I:I,MOVI_ENTR!D:D,D1604,MOVI_ENTR!O:O,L1604)-SUMIFS(MOVI_SAID!H:H,MOVI_SAID!D:D,D1604,MOVI_SAID!L:L,L1604))</f>
        <v/>
      </c>
      <c r="J1604" s="153" t="str">
        <f>IF(D1604="","",VLOOKUP(D1604,CADA_PROD!D:G,4,0)*H1604)</f>
        <v/>
      </c>
      <c r="K1604" s="14"/>
      <c r="L1604" s="14"/>
      <c r="M1604" s="21"/>
      <c r="N1604" s="21"/>
      <c r="O1604" s="21"/>
      <c r="P1604" s="21"/>
    </row>
    <row r="1605" spans="1:16" s="16" customFormat="1" ht="30" customHeight="1">
      <c r="A1605" s="21"/>
      <c r="B1605" s="21"/>
      <c r="C1605" s="170"/>
      <c r="D1605" s="168"/>
      <c r="E1605" s="154" t="str">
        <f>IFERROR(VLOOKUP(D1605,CADA_PROD!D:H,5,0),"")</f>
        <v/>
      </c>
      <c r="F1605" s="169"/>
      <c r="G1605" s="170"/>
      <c r="H1605" s="171"/>
      <c r="I1605" s="172" t="str">
        <f>IF(D1605="","",SUMIFS(MOVI_ENTR!I:I,MOVI_ENTR!D:D,D1605,MOVI_ENTR!O:O,L1605)-SUMIFS(MOVI_SAID!H:H,MOVI_SAID!D:D,D1605,MOVI_SAID!L:L,L1605))</f>
        <v/>
      </c>
      <c r="J1605" s="153" t="str">
        <f>IF(D1605="","",VLOOKUP(D1605,CADA_PROD!D:G,4,0)*H1605)</f>
        <v/>
      </c>
      <c r="K1605" s="14"/>
      <c r="L1605" s="14"/>
      <c r="M1605" s="21"/>
      <c r="N1605" s="21"/>
      <c r="O1605" s="21"/>
      <c r="P1605" s="21"/>
    </row>
    <row r="1606" spans="1:16" s="16" customFormat="1" ht="30" customHeight="1">
      <c r="A1606" s="21"/>
      <c r="B1606" s="21"/>
      <c r="C1606" s="170"/>
      <c r="D1606" s="168"/>
      <c r="E1606" s="154" t="str">
        <f>IFERROR(VLOOKUP(D1606,CADA_PROD!D:H,5,0),"")</f>
        <v/>
      </c>
      <c r="F1606" s="169"/>
      <c r="G1606" s="170"/>
      <c r="H1606" s="171"/>
      <c r="I1606" s="172" t="str">
        <f>IF(D1606="","",SUMIFS(MOVI_ENTR!I:I,MOVI_ENTR!D:D,D1606,MOVI_ENTR!O:O,L1606)-SUMIFS(MOVI_SAID!H:H,MOVI_SAID!D:D,D1606,MOVI_SAID!L:L,L1606))</f>
        <v/>
      </c>
      <c r="J1606" s="153" t="str">
        <f>IF(D1606="","",VLOOKUP(D1606,CADA_PROD!D:G,4,0)*H1606)</f>
        <v/>
      </c>
      <c r="K1606" s="14"/>
      <c r="L1606" s="14"/>
      <c r="M1606" s="21"/>
      <c r="N1606" s="21"/>
      <c r="O1606" s="21"/>
      <c r="P1606" s="21"/>
    </row>
    <row r="1607" spans="1:16" s="16" customFormat="1" ht="30" customHeight="1">
      <c r="A1607" s="21"/>
      <c r="B1607" s="21"/>
      <c r="C1607" s="170"/>
      <c r="D1607" s="168"/>
      <c r="E1607" s="154" t="str">
        <f>IFERROR(VLOOKUP(D1607,CADA_PROD!D:H,5,0),"")</f>
        <v/>
      </c>
      <c r="F1607" s="169"/>
      <c r="G1607" s="170"/>
      <c r="H1607" s="171"/>
      <c r="I1607" s="172" t="str">
        <f>IF(D1607="","",SUMIFS(MOVI_ENTR!I:I,MOVI_ENTR!D:D,D1607,MOVI_ENTR!O:O,L1607)-SUMIFS(MOVI_SAID!H:H,MOVI_SAID!D:D,D1607,MOVI_SAID!L:L,L1607))</f>
        <v/>
      </c>
      <c r="J1607" s="153" t="str">
        <f>IF(D1607="","",VLOOKUP(D1607,CADA_PROD!D:G,4,0)*H1607)</f>
        <v/>
      </c>
      <c r="K1607" s="14"/>
      <c r="L1607" s="14"/>
      <c r="M1607" s="21"/>
      <c r="N1607" s="21"/>
      <c r="O1607" s="21"/>
      <c r="P1607" s="21"/>
    </row>
    <row r="1608" spans="1:16" s="16" customFormat="1" ht="30" customHeight="1">
      <c r="A1608" s="21"/>
      <c r="B1608" s="21"/>
      <c r="C1608" s="170"/>
      <c r="D1608" s="168"/>
      <c r="E1608" s="154" t="str">
        <f>IFERROR(VLOOKUP(D1608,CADA_PROD!D:H,5,0),"")</f>
        <v/>
      </c>
      <c r="F1608" s="169"/>
      <c r="G1608" s="170"/>
      <c r="H1608" s="171"/>
      <c r="I1608" s="172" t="str">
        <f>IF(D1608="","",SUMIFS(MOVI_ENTR!I:I,MOVI_ENTR!D:D,D1608,MOVI_ENTR!O:O,L1608)-SUMIFS(MOVI_SAID!H:H,MOVI_SAID!D:D,D1608,MOVI_SAID!L:L,L1608))</f>
        <v/>
      </c>
      <c r="J1608" s="153" t="str">
        <f>IF(D1608="","",VLOOKUP(D1608,CADA_PROD!D:G,4,0)*H1608)</f>
        <v/>
      </c>
      <c r="K1608" s="14"/>
      <c r="L1608" s="14"/>
      <c r="M1608" s="21"/>
      <c r="N1608" s="21"/>
      <c r="O1608" s="21"/>
      <c r="P1608" s="21"/>
    </row>
    <row r="1609" spans="1:16" s="16" customFormat="1" ht="30" customHeight="1">
      <c r="A1609" s="21"/>
      <c r="B1609" s="21"/>
      <c r="C1609" s="170"/>
      <c r="D1609" s="168"/>
      <c r="E1609" s="154" t="str">
        <f>IFERROR(VLOOKUP(D1609,CADA_PROD!D:H,5,0),"")</f>
        <v/>
      </c>
      <c r="F1609" s="169"/>
      <c r="G1609" s="170"/>
      <c r="H1609" s="171"/>
      <c r="I1609" s="172" t="str">
        <f>IF(D1609="","",SUMIFS(MOVI_ENTR!I:I,MOVI_ENTR!D:D,D1609,MOVI_ENTR!O:O,L1609)-SUMIFS(MOVI_SAID!H:H,MOVI_SAID!D:D,D1609,MOVI_SAID!L:L,L1609))</f>
        <v/>
      </c>
      <c r="J1609" s="153" t="str">
        <f>IF(D1609="","",VLOOKUP(D1609,CADA_PROD!D:G,4,0)*H1609)</f>
        <v/>
      </c>
      <c r="K1609" s="14"/>
      <c r="L1609" s="14"/>
      <c r="M1609" s="21"/>
      <c r="N1609" s="21"/>
      <c r="O1609" s="21"/>
      <c r="P1609" s="21"/>
    </row>
    <row r="1610" spans="1:16" s="16" customFormat="1" ht="30" customHeight="1">
      <c r="A1610" s="21"/>
      <c r="B1610" s="21"/>
      <c r="C1610" s="170"/>
      <c r="D1610" s="168"/>
      <c r="E1610" s="154" t="str">
        <f>IFERROR(VLOOKUP(D1610,CADA_PROD!D:H,5,0),"")</f>
        <v/>
      </c>
      <c r="F1610" s="169"/>
      <c r="G1610" s="170"/>
      <c r="H1610" s="171"/>
      <c r="I1610" s="172" t="str">
        <f>IF(D1610="","",SUMIFS(MOVI_ENTR!I:I,MOVI_ENTR!D:D,D1610,MOVI_ENTR!O:O,L1610)-SUMIFS(MOVI_SAID!H:H,MOVI_SAID!D:D,D1610,MOVI_SAID!L:L,L1610))</f>
        <v/>
      </c>
      <c r="J1610" s="153" t="str">
        <f>IF(D1610="","",VLOOKUP(D1610,CADA_PROD!D:G,4,0)*H1610)</f>
        <v/>
      </c>
      <c r="K1610" s="14"/>
      <c r="L1610" s="14"/>
      <c r="M1610" s="21"/>
      <c r="N1610" s="21"/>
      <c r="O1610" s="21"/>
      <c r="P1610" s="21"/>
    </row>
    <row r="1611" spans="1:16" s="16" customFormat="1" ht="30" customHeight="1">
      <c r="A1611" s="21"/>
      <c r="B1611" s="21"/>
      <c r="C1611" s="170"/>
      <c r="D1611" s="168"/>
      <c r="E1611" s="154" t="str">
        <f>IFERROR(VLOOKUP(D1611,CADA_PROD!D:H,5,0),"")</f>
        <v/>
      </c>
      <c r="F1611" s="169"/>
      <c r="G1611" s="170"/>
      <c r="H1611" s="171"/>
      <c r="I1611" s="172" t="str">
        <f>IF(D1611="","",SUMIFS(MOVI_ENTR!I:I,MOVI_ENTR!D:D,D1611,MOVI_ENTR!O:O,L1611)-SUMIFS(MOVI_SAID!H:H,MOVI_SAID!D:D,D1611,MOVI_SAID!L:L,L1611))</f>
        <v/>
      </c>
      <c r="J1611" s="153" t="str">
        <f>IF(D1611="","",VLOOKUP(D1611,CADA_PROD!D:G,4,0)*H1611)</f>
        <v/>
      </c>
      <c r="K1611" s="14"/>
      <c r="L1611" s="14"/>
      <c r="M1611" s="21"/>
      <c r="N1611" s="21"/>
      <c r="O1611" s="21"/>
      <c r="P1611" s="21"/>
    </row>
    <row r="1612" spans="1:16" s="16" customFormat="1" ht="30" customHeight="1">
      <c r="A1612" s="21"/>
      <c r="B1612" s="21"/>
      <c r="C1612" s="170"/>
      <c r="D1612" s="168"/>
      <c r="E1612" s="154" t="str">
        <f>IFERROR(VLOOKUP(D1612,CADA_PROD!D:H,5,0),"")</f>
        <v/>
      </c>
      <c r="F1612" s="169"/>
      <c r="G1612" s="170"/>
      <c r="H1612" s="171"/>
      <c r="I1612" s="172" t="str">
        <f>IF(D1612="","",SUMIFS(MOVI_ENTR!I:I,MOVI_ENTR!D:D,D1612,MOVI_ENTR!O:O,L1612)-SUMIFS(MOVI_SAID!H:H,MOVI_SAID!D:D,D1612,MOVI_SAID!L:L,L1612))</f>
        <v/>
      </c>
      <c r="J1612" s="153" t="str">
        <f>IF(D1612="","",VLOOKUP(D1612,CADA_PROD!D:G,4,0)*H1612)</f>
        <v/>
      </c>
      <c r="K1612" s="14"/>
      <c r="L1612" s="14"/>
      <c r="M1612" s="21"/>
      <c r="N1612" s="21"/>
      <c r="O1612" s="21"/>
      <c r="P1612" s="21"/>
    </row>
    <row r="1613" spans="1:16" s="16" customFormat="1" ht="30" customHeight="1">
      <c r="A1613" s="21"/>
      <c r="B1613" s="21"/>
      <c r="C1613" s="170"/>
      <c r="D1613" s="168"/>
      <c r="E1613" s="154" t="str">
        <f>IFERROR(VLOOKUP(D1613,CADA_PROD!D:H,5,0),"")</f>
        <v/>
      </c>
      <c r="F1613" s="169"/>
      <c r="G1613" s="170"/>
      <c r="H1613" s="171"/>
      <c r="I1613" s="172" t="str">
        <f>IF(D1613="","",SUMIFS(MOVI_ENTR!I:I,MOVI_ENTR!D:D,D1613,MOVI_ENTR!O:O,L1613)-SUMIFS(MOVI_SAID!H:H,MOVI_SAID!D:D,D1613,MOVI_SAID!L:L,L1613))</f>
        <v/>
      </c>
      <c r="J1613" s="153" t="str">
        <f>IF(D1613="","",VLOOKUP(D1613,CADA_PROD!D:G,4,0)*H1613)</f>
        <v/>
      </c>
      <c r="K1613" s="14"/>
      <c r="L1613" s="14"/>
      <c r="M1613" s="21"/>
      <c r="N1613" s="21"/>
      <c r="O1613" s="21"/>
      <c r="P1613" s="21"/>
    </row>
    <row r="1614" spans="1:16" s="16" customFormat="1" ht="30" customHeight="1">
      <c r="A1614" s="21"/>
      <c r="B1614" s="21"/>
      <c r="C1614" s="170"/>
      <c r="D1614" s="168"/>
      <c r="E1614" s="154" t="str">
        <f>IFERROR(VLOOKUP(D1614,CADA_PROD!D:H,5,0),"")</f>
        <v/>
      </c>
      <c r="F1614" s="169"/>
      <c r="G1614" s="170"/>
      <c r="H1614" s="171"/>
      <c r="I1614" s="172" t="str">
        <f>IF(D1614="","",SUMIFS(MOVI_ENTR!I:I,MOVI_ENTR!D:D,D1614,MOVI_ENTR!O:O,L1614)-SUMIFS(MOVI_SAID!H:H,MOVI_SAID!D:D,D1614,MOVI_SAID!L:L,L1614))</f>
        <v/>
      </c>
      <c r="J1614" s="153" t="str">
        <f>IF(D1614="","",VLOOKUP(D1614,CADA_PROD!D:G,4,0)*H1614)</f>
        <v/>
      </c>
      <c r="K1614" s="14"/>
      <c r="L1614" s="14"/>
      <c r="M1614" s="21"/>
      <c r="N1614" s="21"/>
      <c r="O1614" s="21"/>
      <c r="P1614" s="21"/>
    </row>
    <row r="1615" spans="1:16" s="16" customFormat="1" ht="30" customHeight="1">
      <c r="A1615" s="21"/>
      <c r="B1615" s="21"/>
      <c r="C1615" s="170"/>
      <c r="D1615" s="168"/>
      <c r="E1615" s="154" t="str">
        <f>IFERROR(VLOOKUP(D1615,CADA_PROD!D:H,5,0),"")</f>
        <v/>
      </c>
      <c r="F1615" s="169"/>
      <c r="G1615" s="170"/>
      <c r="H1615" s="171"/>
      <c r="I1615" s="172" t="str">
        <f>IF(D1615="","",SUMIFS(MOVI_ENTR!I:I,MOVI_ENTR!D:D,D1615,MOVI_ENTR!O:O,L1615)-SUMIFS(MOVI_SAID!H:H,MOVI_SAID!D:D,D1615,MOVI_SAID!L:L,L1615))</f>
        <v/>
      </c>
      <c r="J1615" s="153" t="str">
        <f>IF(D1615="","",VLOOKUP(D1615,CADA_PROD!D:G,4,0)*H1615)</f>
        <v/>
      </c>
      <c r="K1615" s="14"/>
      <c r="L1615" s="14"/>
      <c r="M1615" s="21"/>
      <c r="N1615" s="21"/>
      <c r="O1615" s="21"/>
      <c r="P1615" s="21"/>
    </row>
    <row r="1616" spans="1:16" s="16" customFormat="1" ht="30" customHeight="1">
      <c r="A1616" s="21"/>
      <c r="B1616" s="21"/>
      <c r="C1616" s="170"/>
      <c r="D1616" s="168"/>
      <c r="E1616" s="154" t="str">
        <f>IFERROR(VLOOKUP(D1616,CADA_PROD!D:H,5,0),"")</f>
        <v/>
      </c>
      <c r="F1616" s="169"/>
      <c r="G1616" s="170"/>
      <c r="H1616" s="171"/>
      <c r="I1616" s="172" t="str">
        <f>IF(D1616="","",SUMIFS(MOVI_ENTR!I:I,MOVI_ENTR!D:D,D1616,MOVI_ENTR!O:O,L1616)-SUMIFS(MOVI_SAID!H:H,MOVI_SAID!D:D,D1616,MOVI_SAID!L:L,L1616))</f>
        <v/>
      </c>
      <c r="J1616" s="153" t="str">
        <f>IF(D1616="","",VLOOKUP(D1616,CADA_PROD!D:G,4,0)*H1616)</f>
        <v/>
      </c>
      <c r="K1616" s="14"/>
      <c r="L1616" s="14"/>
      <c r="M1616" s="21"/>
      <c r="N1616" s="21"/>
      <c r="O1616" s="21"/>
      <c r="P1616" s="21"/>
    </row>
    <row r="1617" spans="1:16" s="16" customFormat="1" ht="30" customHeight="1">
      <c r="A1617" s="21"/>
      <c r="B1617" s="21"/>
      <c r="C1617" s="170"/>
      <c r="D1617" s="168"/>
      <c r="E1617" s="154" t="str">
        <f>IFERROR(VLOOKUP(D1617,CADA_PROD!D:H,5,0),"")</f>
        <v/>
      </c>
      <c r="F1617" s="169"/>
      <c r="G1617" s="170"/>
      <c r="H1617" s="171"/>
      <c r="I1617" s="172" t="str">
        <f>IF(D1617="","",SUMIFS(MOVI_ENTR!I:I,MOVI_ENTR!D:D,D1617,MOVI_ENTR!O:O,L1617)-SUMIFS(MOVI_SAID!H:H,MOVI_SAID!D:D,D1617,MOVI_SAID!L:L,L1617))</f>
        <v/>
      </c>
      <c r="J1617" s="153" t="str">
        <f>IF(D1617="","",VLOOKUP(D1617,CADA_PROD!D:G,4,0)*H1617)</f>
        <v/>
      </c>
      <c r="K1617" s="14"/>
      <c r="L1617" s="14"/>
      <c r="M1617" s="21"/>
      <c r="N1617" s="21"/>
      <c r="O1617" s="21"/>
      <c r="P1617" s="21"/>
    </row>
    <row r="1618" spans="1:16" s="16" customFormat="1" ht="30" customHeight="1">
      <c r="A1618" s="21"/>
      <c r="B1618" s="21"/>
      <c r="C1618" s="170"/>
      <c r="D1618" s="168"/>
      <c r="E1618" s="154" t="str">
        <f>IFERROR(VLOOKUP(D1618,CADA_PROD!D:H,5,0),"")</f>
        <v/>
      </c>
      <c r="F1618" s="169"/>
      <c r="G1618" s="170"/>
      <c r="H1618" s="171"/>
      <c r="I1618" s="172" t="str">
        <f>IF(D1618="","",SUMIFS(MOVI_ENTR!I:I,MOVI_ENTR!D:D,D1618,MOVI_ENTR!O:O,L1618)-SUMIFS(MOVI_SAID!H:H,MOVI_SAID!D:D,D1618,MOVI_SAID!L:L,L1618))</f>
        <v/>
      </c>
      <c r="J1618" s="153" t="str">
        <f>IF(D1618="","",VLOOKUP(D1618,CADA_PROD!D:G,4,0)*H1618)</f>
        <v/>
      </c>
      <c r="K1618" s="14"/>
      <c r="L1618" s="14"/>
      <c r="M1618" s="21"/>
      <c r="N1618" s="21"/>
      <c r="O1618" s="21"/>
      <c r="P1618" s="21"/>
    </row>
    <row r="1619" spans="1:16" s="16" customFormat="1" ht="30" customHeight="1">
      <c r="A1619" s="21"/>
      <c r="B1619" s="21"/>
      <c r="C1619" s="170"/>
      <c r="D1619" s="168"/>
      <c r="E1619" s="154" t="str">
        <f>IFERROR(VLOOKUP(D1619,CADA_PROD!D:H,5,0),"")</f>
        <v/>
      </c>
      <c r="F1619" s="169"/>
      <c r="G1619" s="170"/>
      <c r="H1619" s="171"/>
      <c r="I1619" s="172" t="str">
        <f>IF(D1619="","",SUMIFS(MOVI_ENTR!I:I,MOVI_ENTR!D:D,D1619,MOVI_ENTR!O:O,L1619)-SUMIFS(MOVI_SAID!H:H,MOVI_SAID!D:D,D1619,MOVI_SAID!L:L,L1619))</f>
        <v/>
      </c>
      <c r="J1619" s="153" t="str">
        <f>IF(D1619="","",VLOOKUP(D1619,CADA_PROD!D:G,4,0)*H1619)</f>
        <v/>
      </c>
      <c r="K1619" s="14"/>
      <c r="L1619" s="14"/>
      <c r="M1619" s="21"/>
      <c r="N1619" s="21"/>
      <c r="O1619" s="21"/>
      <c r="P1619" s="21"/>
    </row>
    <row r="1620" spans="1:16" s="16" customFormat="1" ht="30" customHeight="1">
      <c r="A1620" s="21"/>
      <c r="B1620" s="21"/>
      <c r="C1620" s="170"/>
      <c r="D1620" s="168"/>
      <c r="E1620" s="154" t="str">
        <f>IFERROR(VLOOKUP(D1620,CADA_PROD!D:H,5,0),"")</f>
        <v/>
      </c>
      <c r="F1620" s="169"/>
      <c r="G1620" s="170"/>
      <c r="H1620" s="171"/>
      <c r="I1620" s="172" t="str">
        <f>IF(D1620="","",SUMIFS(MOVI_ENTR!I:I,MOVI_ENTR!D:D,D1620,MOVI_ENTR!O:O,L1620)-SUMIFS(MOVI_SAID!H:H,MOVI_SAID!D:D,D1620,MOVI_SAID!L:L,L1620))</f>
        <v/>
      </c>
      <c r="J1620" s="153" t="str">
        <f>IF(D1620="","",VLOOKUP(D1620,CADA_PROD!D:G,4,0)*H1620)</f>
        <v/>
      </c>
      <c r="K1620" s="14"/>
      <c r="L1620" s="14"/>
      <c r="M1620" s="21"/>
      <c r="N1620" s="21"/>
      <c r="O1620" s="21"/>
      <c r="P1620" s="21"/>
    </row>
    <row r="1621" spans="1:16" s="16" customFormat="1" ht="30" customHeight="1">
      <c r="A1621" s="21"/>
      <c r="B1621" s="21"/>
      <c r="C1621" s="170"/>
      <c r="D1621" s="168"/>
      <c r="E1621" s="154" t="str">
        <f>IFERROR(VLOOKUP(D1621,CADA_PROD!D:H,5,0),"")</f>
        <v/>
      </c>
      <c r="F1621" s="169"/>
      <c r="G1621" s="170"/>
      <c r="H1621" s="171"/>
      <c r="I1621" s="172" t="str">
        <f>IF(D1621="","",SUMIFS(MOVI_ENTR!I:I,MOVI_ENTR!D:D,D1621,MOVI_ENTR!O:O,L1621)-SUMIFS(MOVI_SAID!H:H,MOVI_SAID!D:D,D1621,MOVI_SAID!L:L,L1621))</f>
        <v/>
      </c>
      <c r="J1621" s="153" t="str">
        <f>IF(D1621="","",VLOOKUP(D1621,CADA_PROD!D:G,4,0)*H1621)</f>
        <v/>
      </c>
      <c r="K1621" s="14"/>
      <c r="L1621" s="14"/>
      <c r="M1621" s="21"/>
      <c r="N1621" s="21"/>
      <c r="O1621" s="21"/>
      <c r="P1621" s="21"/>
    </row>
    <row r="1622" spans="1:16" s="16" customFormat="1" ht="30" customHeight="1">
      <c r="A1622" s="21"/>
      <c r="B1622" s="21"/>
      <c r="C1622" s="170"/>
      <c r="D1622" s="168"/>
      <c r="E1622" s="154" t="str">
        <f>IFERROR(VLOOKUP(D1622,CADA_PROD!D:H,5,0),"")</f>
        <v/>
      </c>
      <c r="F1622" s="169"/>
      <c r="G1622" s="170"/>
      <c r="H1622" s="171"/>
      <c r="I1622" s="172" t="str">
        <f>IF(D1622="","",SUMIFS(MOVI_ENTR!I:I,MOVI_ENTR!D:D,D1622,MOVI_ENTR!O:O,L1622)-SUMIFS(MOVI_SAID!H:H,MOVI_SAID!D:D,D1622,MOVI_SAID!L:L,L1622))</f>
        <v/>
      </c>
      <c r="J1622" s="153" t="str">
        <f>IF(D1622="","",VLOOKUP(D1622,CADA_PROD!D:G,4,0)*H1622)</f>
        <v/>
      </c>
      <c r="K1622" s="14"/>
      <c r="L1622" s="14"/>
      <c r="M1622" s="21"/>
      <c r="N1622" s="21"/>
      <c r="O1622" s="21"/>
      <c r="P1622" s="21"/>
    </row>
    <row r="1623" spans="1:16" s="16" customFormat="1" ht="30" customHeight="1">
      <c r="A1623" s="21"/>
      <c r="B1623" s="21"/>
      <c r="C1623" s="170"/>
      <c r="D1623" s="168"/>
      <c r="E1623" s="154" t="str">
        <f>IFERROR(VLOOKUP(D1623,CADA_PROD!D:H,5,0),"")</f>
        <v/>
      </c>
      <c r="F1623" s="169"/>
      <c r="G1623" s="170"/>
      <c r="H1623" s="171"/>
      <c r="I1623" s="172" t="str">
        <f>IF(D1623="","",SUMIFS(MOVI_ENTR!I:I,MOVI_ENTR!D:D,D1623,MOVI_ENTR!O:O,L1623)-SUMIFS(MOVI_SAID!H:H,MOVI_SAID!D:D,D1623,MOVI_SAID!L:L,L1623))</f>
        <v/>
      </c>
      <c r="J1623" s="153" t="str">
        <f>IF(D1623="","",VLOOKUP(D1623,CADA_PROD!D:G,4,0)*H1623)</f>
        <v/>
      </c>
      <c r="K1623" s="14"/>
      <c r="L1623" s="14"/>
      <c r="M1623" s="21"/>
      <c r="N1623" s="21"/>
      <c r="O1623" s="21"/>
      <c r="P1623" s="21"/>
    </row>
    <row r="1624" spans="1:16" s="16" customFormat="1" ht="30" customHeight="1">
      <c r="A1624" s="21"/>
      <c r="B1624" s="21"/>
      <c r="C1624" s="170"/>
      <c r="D1624" s="168"/>
      <c r="E1624" s="154" t="str">
        <f>IFERROR(VLOOKUP(D1624,CADA_PROD!D:H,5,0),"")</f>
        <v/>
      </c>
      <c r="F1624" s="169"/>
      <c r="G1624" s="170"/>
      <c r="H1624" s="171"/>
      <c r="I1624" s="172" t="str">
        <f>IF(D1624="","",SUMIFS(MOVI_ENTR!I:I,MOVI_ENTR!D:D,D1624,MOVI_ENTR!O:O,L1624)-SUMIFS(MOVI_SAID!H:H,MOVI_SAID!D:D,D1624,MOVI_SAID!L:L,L1624))</f>
        <v/>
      </c>
      <c r="J1624" s="153" t="str">
        <f>IF(D1624="","",VLOOKUP(D1624,CADA_PROD!D:G,4,0)*H1624)</f>
        <v/>
      </c>
      <c r="K1624" s="14"/>
      <c r="L1624" s="14"/>
      <c r="M1624" s="21"/>
      <c r="N1624" s="21"/>
      <c r="O1624" s="21"/>
      <c r="P1624" s="21"/>
    </row>
    <row r="1625" spans="1:16" s="16" customFormat="1" ht="30" customHeight="1">
      <c r="A1625" s="21"/>
      <c r="B1625" s="21"/>
      <c r="C1625" s="170"/>
      <c r="D1625" s="168"/>
      <c r="E1625" s="154" t="str">
        <f>IFERROR(VLOOKUP(D1625,CADA_PROD!D:H,5,0),"")</f>
        <v/>
      </c>
      <c r="F1625" s="169"/>
      <c r="G1625" s="170"/>
      <c r="H1625" s="171"/>
      <c r="I1625" s="172" t="str">
        <f>IF(D1625="","",SUMIFS(MOVI_ENTR!I:I,MOVI_ENTR!D:D,D1625,MOVI_ENTR!O:O,L1625)-SUMIFS(MOVI_SAID!H:H,MOVI_SAID!D:D,D1625,MOVI_SAID!L:L,L1625))</f>
        <v/>
      </c>
      <c r="J1625" s="153" t="str">
        <f>IF(D1625="","",VLOOKUP(D1625,CADA_PROD!D:G,4,0)*H1625)</f>
        <v/>
      </c>
      <c r="K1625" s="14"/>
      <c r="L1625" s="14"/>
      <c r="M1625" s="21"/>
      <c r="N1625" s="21"/>
      <c r="O1625" s="21"/>
      <c r="P1625" s="21"/>
    </row>
    <row r="1626" spans="1:16" s="16" customFormat="1" ht="30" customHeight="1">
      <c r="A1626" s="21"/>
      <c r="B1626" s="21"/>
      <c r="C1626" s="170"/>
      <c r="D1626" s="168"/>
      <c r="E1626" s="154" t="str">
        <f>IFERROR(VLOOKUP(D1626,CADA_PROD!D:H,5,0),"")</f>
        <v/>
      </c>
      <c r="F1626" s="169"/>
      <c r="G1626" s="170"/>
      <c r="H1626" s="171"/>
      <c r="I1626" s="172" t="str">
        <f>IF(D1626="","",SUMIFS(MOVI_ENTR!I:I,MOVI_ENTR!D:D,D1626,MOVI_ENTR!O:O,L1626)-SUMIFS(MOVI_SAID!H:H,MOVI_SAID!D:D,D1626,MOVI_SAID!L:L,L1626))</f>
        <v/>
      </c>
      <c r="J1626" s="153" t="str">
        <f>IF(D1626="","",VLOOKUP(D1626,CADA_PROD!D:G,4,0)*H1626)</f>
        <v/>
      </c>
      <c r="K1626" s="14"/>
      <c r="L1626" s="14"/>
      <c r="M1626" s="21"/>
      <c r="N1626" s="21"/>
      <c r="O1626" s="21"/>
      <c r="P1626" s="21"/>
    </row>
    <row r="1627" spans="1:16" s="16" customFormat="1" ht="30" customHeight="1">
      <c r="A1627" s="21"/>
      <c r="B1627" s="21"/>
      <c r="C1627" s="170"/>
      <c r="D1627" s="168"/>
      <c r="E1627" s="154" t="str">
        <f>IFERROR(VLOOKUP(D1627,CADA_PROD!D:H,5,0),"")</f>
        <v/>
      </c>
      <c r="F1627" s="169"/>
      <c r="G1627" s="170"/>
      <c r="H1627" s="171"/>
      <c r="I1627" s="172" t="str">
        <f>IF(D1627="","",SUMIFS(MOVI_ENTR!I:I,MOVI_ENTR!D:D,D1627,MOVI_ENTR!O:O,L1627)-SUMIFS(MOVI_SAID!H:H,MOVI_SAID!D:D,D1627,MOVI_SAID!L:L,L1627))</f>
        <v/>
      </c>
      <c r="J1627" s="153" t="str">
        <f>IF(D1627="","",VLOOKUP(D1627,CADA_PROD!D:G,4,0)*H1627)</f>
        <v/>
      </c>
      <c r="K1627" s="14"/>
      <c r="L1627" s="14"/>
      <c r="M1627" s="21"/>
      <c r="N1627" s="21"/>
      <c r="O1627" s="21"/>
      <c r="P1627" s="21"/>
    </row>
    <row r="1628" spans="1:16" s="16" customFormat="1" ht="30" customHeight="1">
      <c r="A1628" s="21"/>
      <c r="B1628" s="21"/>
      <c r="C1628" s="170"/>
      <c r="D1628" s="168"/>
      <c r="E1628" s="154" t="str">
        <f>IFERROR(VLOOKUP(D1628,CADA_PROD!D:H,5,0),"")</f>
        <v/>
      </c>
      <c r="F1628" s="169"/>
      <c r="G1628" s="170"/>
      <c r="H1628" s="171"/>
      <c r="I1628" s="172" t="str">
        <f>IF(D1628="","",SUMIFS(MOVI_ENTR!I:I,MOVI_ENTR!D:D,D1628,MOVI_ENTR!O:O,L1628)-SUMIFS(MOVI_SAID!H:H,MOVI_SAID!D:D,D1628,MOVI_SAID!L:L,L1628))</f>
        <v/>
      </c>
      <c r="J1628" s="153" t="str">
        <f>IF(D1628="","",VLOOKUP(D1628,CADA_PROD!D:G,4,0)*H1628)</f>
        <v/>
      </c>
      <c r="K1628" s="14"/>
      <c r="L1628" s="14"/>
      <c r="M1628" s="21"/>
      <c r="N1628" s="21"/>
      <c r="O1628" s="21"/>
      <c r="P1628" s="21"/>
    </row>
    <row r="1629" spans="1:16" s="16" customFormat="1" ht="30" customHeight="1">
      <c r="A1629" s="21"/>
      <c r="B1629" s="21"/>
      <c r="C1629" s="170"/>
      <c r="D1629" s="168"/>
      <c r="E1629" s="154" t="str">
        <f>IFERROR(VLOOKUP(D1629,CADA_PROD!D:H,5,0),"")</f>
        <v/>
      </c>
      <c r="F1629" s="169"/>
      <c r="G1629" s="170"/>
      <c r="H1629" s="171"/>
      <c r="I1629" s="172" t="str">
        <f>IF(D1629="","",SUMIFS(MOVI_ENTR!I:I,MOVI_ENTR!D:D,D1629,MOVI_ENTR!O:O,L1629)-SUMIFS(MOVI_SAID!H:H,MOVI_SAID!D:D,D1629,MOVI_SAID!L:L,L1629))</f>
        <v/>
      </c>
      <c r="J1629" s="153" t="str">
        <f>IF(D1629="","",VLOOKUP(D1629,CADA_PROD!D:G,4,0)*H1629)</f>
        <v/>
      </c>
      <c r="K1629" s="14"/>
      <c r="L1629" s="14"/>
      <c r="M1629" s="21"/>
      <c r="N1629" s="21"/>
      <c r="O1629" s="21"/>
      <c r="P1629" s="21"/>
    </row>
    <row r="1630" spans="1:16" s="16" customFormat="1" ht="30" customHeight="1">
      <c r="A1630" s="21"/>
      <c r="B1630" s="21"/>
      <c r="C1630" s="170"/>
      <c r="D1630" s="168"/>
      <c r="E1630" s="154" t="str">
        <f>IFERROR(VLOOKUP(D1630,CADA_PROD!D:H,5,0),"")</f>
        <v/>
      </c>
      <c r="F1630" s="169"/>
      <c r="G1630" s="170"/>
      <c r="H1630" s="171"/>
      <c r="I1630" s="172" t="str">
        <f>IF(D1630="","",SUMIFS(MOVI_ENTR!I:I,MOVI_ENTR!D:D,D1630,MOVI_ENTR!O:O,L1630)-SUMIFS(MOVI_SAID!H:H,MOVI_SAID!D:D,D1630,MOVI_SAID!L:L,L1630))</f>
        <v/>
      </c>
      <c r="J1630" s="153" t="str">
        <f>IF(D1630="","",VLOOKUP(D1630,CADA_PROD!D:G,4,0)*H1630)</f>
        <v/>
      </c>
      <c r="K1630" s="14"/>
      <c r="L1630" s="14"/>
      <c r="M1630" s="21"/>
      <c r="N1630" s="21"/>
      <c r="O1630" s="21"/>
      <c r="P1630" s="21"/>
    </row>
    <row r="1631" spans="1:16" s="16" customFormat="1" ht="30" customHeight="1">
      <c r="A1631" s="21"/>
      <c r="B1631" s="21"/>
      <c r="C1631" s="170"/>
      <c r="D1631" s="168"/>
      <c r="E1631" s="154" t="str">
        <f>IFERROR(VLOOKUP(D1631,CADA_PROD!D:H,5,0),"")</f>
        <v/>
      </c>
      <c r="F1631" s="169"/>
      <c r="G1631" s="170"/>
      <c r="H1631" s="171"/>
      <c r="I1631" s="172" t="str">
        <f>IF(D1631="","",SUMIFS(MOVI_ENTR!I:I,MOVI_ENTR!D:D,D1631,MOVI_ENTR!O:O,L1631)-SUMIFS(MOVI_SAID!H:H,MOVI_SAID!D:D,D1631,MOVI_SAID!L:L,L1631))</f>
        <v/>
      </c>
      <c r="J1631" s="153" t="str">
        <f>IF(D1631="","",VLOOKUP(D1631,CADA_PROD!D:G,4,0)*H1631)</f>
        <v/>
      </c>
      <c r="K1631" s="14"/>
      <c r="L1631" s="14"/>
      <c r="M1631" s="21"/>
      <c r="N1631" s="21"/>
      <c r="O1631" s="21"/>
      <c r="P1631" s="21"/>
    </row>
    <row r="1632" spans="1:16" s="16" customFormat="1" ht="30" customHeight="1">
      <c r="A1632" s="21"/>
      <c r="B1632" s="21"/>
      <c r="C1632" s="170"/>
      <c r="D1632" s="168"/>
      <c r="E1632" s="154" t="str">
        <f>IFERROR(VLOOKUP(D1632,CADA_PROD!D:H,5,0),"")</f>
        <v/>
      </c>
      <c r="F1632" s="169"/>
      <c r="G1632" s="170"/>
      <c r="H1632" s="171"/>
      <c r="I1632" s="172" t="str">
        <f>IF(D1632="","",SUMIFS(MOVI_ENTR!I:I,MOVI_ENTR!D:D,D1632,MOVI_ENTR!O:O,L1632)-SUMIFS(MOVI_SAID!H:H,MOVI_SAID!D:D,D1632,MOVI_SAID!L:L,L1632))</f>
        <v/>
      </c>
      <c r="J1632" s="153" t="str">
        <f>IF(D1632="","",VLOOKUP(D1632,CADA_PROD!D:G,4,0)*H1632)</f>
        <v/>
      </c>
      <c r="K1632" s="14"/>
      <c r="L1632" s="14"/>
      <c r="M1632" s="21"/>
      <c r="N1632" s="21"/>
      <c r="O1632" s="21"/>
      <c r="P1632" s="21"/>
    </row>
    <row r="1633" spans="1:16" s="16" customFormat="1" ht="30" customHeight="1">
      <c r="A1633" s="21"/>
      <c r="B1633" s="21"/>
      <c r="C1633" s="170"/>
      <c r="D1633" s="168"/>
      <c r="E1633" s="154" t="str">
        <f>IFERROR(VLOOKUP(D1633,CADA_PROD!D:H,5,0),"")</f>
        <v/>
      </c>
      <c r="F1633" s="169"/>
      <c r="G1633" s="170"/>
      <c r="H1633" s="171"/>
      <c r="I1633" s="172" t="str">
        <f>IF(D1633="","",SUMIFS(MOVI_ENTR!I:I,MOVI_ENTR!D:D,D1633,MOVI_ENTR!O:O,L1633)-SUMIFS(MOVI_SAID!H:H,MOVI_SAID!D:D,D1633,MOVI_SAID!L:L,L1633))</f>
        <v/>
      </c>
      <c r="J1633" s="153" t="str">
        <f>IF(D1633="","",VLOOKUP(D1633,CADA_PROD!D:G,4,0)*H1633)</f>
        <v/>
      </c>
      <c r="K1633" s="14"/>
      <c r="L1633" s="14"/>
      <c r="M1633" s="21"/>
      <c r="N1633" s="21"/>
      <c r="O1633" s="21"/>
      <c r="P1633" s="21"/>
    </row>
    <row r="1634" spans="1:16" s="16" customFormat="1" ht="30" customHeight="1">
      <c r="A1634" s="21"/>
      <c r="B1634" s="21"/>
      <c r="C1634" s="170"/>
      <c r="D1634" s="168"/>
      <c r="E1634" s="154" t="str">
        <f>IFERROR(VLOOKUP(D1634,CADA_PROD!D:H,5,0),"")</f>
        <v/>
      </c>
      <c r="F1634" s="169"/>
      <c r="G1634" s="170"/>
      <c r="H1634" s="171"/>
      <c r="I1634" s="172" t="str">
        <f>IF(D1634="","",SUMIFS(MOVI_ENTR!I:I,MOVI_ENTR!D:D,D1634,MOVI_ENTR!O:O,L1634)-SUMIFS(MOVI_SAID!H:H,MOVI_SAID!D:D,D1634,MOVI_SAID!L:L,L1634))</f>
        <v/>
      </c>
      <c r="J1634" s="153" t="str">
        <f>IF(D1634="","",VLOOKUP(D1634,CADA_PROD!D:G,4,0)*H1634)</f>
        <v/>
      </c>
      <c r="K1634" s="14"/>
      <c r="L1634" s="14"/>
      <c r="M1634" s="21"/>
      <c r="N1634" s="21"/>
      <c r="O1634" s="21"/>
      <c r="P1634" s="21"/>
    </row>
    <row r="1635" spans="1:16" s="16" customFormat="1" ht="30" customHeight="1">
      <c r="A1635" s="21"/>
      <c r="B1635" s="21"/>
      <c r="C1635" s="170"/>
      <c r="D1635" s="168"/>
      <c r="E1635" s="154" t="str">
        <f>IFERROR(VLOOKUP(D1635,CADA_PROD!D:H,5,0),"")</f>
        <v/>
      </c>
      <c r="F1635" s="169"/>
      <c r="G1635" s="170"/>
      <c r="H1635" s="171"/>
      <c r="I1635" s="172" t="str">
        <f>IF(D1635="","",SUMIFS(MOVI_ENTR!I:I,MOVI_ENTR!D:D,D1635,MOVI_ENTR!O:O,L1635)-SUMIFS(MOVI_SAID!H:H,MOVI_SAID!D:D,D1635,MOVI_SAID!L:L,L1635))</f>
        <v/>
      </c>
      <c r="J1635" s="153" t="str">
        <f>IF(D1635="","",VLOOKUP(D1635,CADA_PROD!D:G,4,0)*H1635)</f>
        <v/>
      </c>
      <c r="K1635" s="14"/>
      <c r="L1635" s="14"/>
      <c r="M1635" s="21"/>
      <c r="N1635" s="21"/>
      <c r="O1635" s="21"/>
      <c r="P1635" s="21"/>
    </row>
    <row r="1636" spans="1:16" s="16" customFormat="1" ht="30" customHeight="1">
      <c r="A1636" s="21"/>
      <c r="B1636" s="21"/>
      <c r="C1636" s="170"/>
      <c r="D1636" s="168"/>
      <c r="E1636" s="154" t="str">
        <f>IFERROR(VLOOKUP(D1636,CADA_PROD!D:H,5,0),"")</f>
        <v/>
      </c>
      <c r="F1636" s="169"/>
      <c r="G1636" s="170"/>
      <c r="H1636" s="171"/>
      <c r="I1636" s="172" t="str">
        <f>IF(D1636="","",SUMIFS(MOVI_ENTR!I:I,MOVI_ENTR!D:D,D1636,MOVI_ENTR!O:O,L1636)-SUMIFS(MOVI_SAID!H:H,MOVI_SAID!D:D,D1636,MOVI_SAID!L:L,L1636))</f>
        <v/>
      </c>
      <c r="J1636" s="153" t="str">
        <f>IF(D1636="","",VLOOKUP(D1636,CADA_PROD!D:G,4,0)*H1636)</f>
        <v/>
      </c>
      <c r="K1636" s="14"/>
      <c r="L1636" s="14"/>
      <c r="M1636" s="21"/>
      <c r="N1636" s="21"/>
      <c r="O1636" s="21"/>
      <c r="P1636" s="21"/>
    </row>
    <row r="1637" spans="1:16" s="16" customFormat="1" ht="30" customHeight="1">
      <c r="A1637" s="21"/>
      <c r="B1637" s="21"/>
      <c r="C1637" s="170"/>
      <c r="D1637" s="168"/>
      <c r="E1637" s="154" t="str">
        <f>IFERROR(VLOOKUP(D1637,CADA_PROD!D:H,5,0),"")</f>
        <v/>
      </c>
      <c r="F1637" s="169"/>
      <c r="G1637" s="170"/>
      <c r="H1637" s="171"/>
      <c r="I1637" s="172" t="str">
        <f>IF(D1637="","",SUMIFS(MOVI_ENTR!I:I,MOVI_ENTR!D:D,D1637,MOVI_ENTR!O:O,L1637)-SUMIFS(MOVI_SAID!H:H,MOVI_SAID!D:D,D1637,MOVI_SAID!L:L,L1637))</f>
        <v/>
      </c>
      <c r="J1637" s="153" t="str">
        <f>IF(D1637="","",VLOOKUP(D1637,CADA_PROD!D:G,4,0)*H1637)</f>
        <v/>
      </c>
      <c r="K1637" s="14"/>
      <c r="L1637" s="14"/>
      <c r="M1637" s="21"/>
      <c r="N1637" s="21"/>
      <c r="O1637" s="21"/>
      <c r="P1637" s="21"/>
    </row>
    <row r="1638" spans="1:16" s="16" customFormat="1" ht="30" customHeight="1">
      <c r="A1638" s="21"/>
      <c r="B1638" s="21"/>
      <c r="C1638" s="170"/>
      <c r="D1638" s="168"/>
      <c r="E1638" s="154" t="str">
        <f>IFERROR(VLOOKUP(D1638,CADA_PROD!D:H,5,0),"")</f>
        <v/>
      </c>
      <c r="F1638" s="169"/>
      <c r="G1638" s="170"/>
      <c r="H1638" s="171"/>
      <c r="I1638" s="172" t="str">
        <f>IF(D1638="","",SUMIFS(MOVI_ENTR!I:I,MOVI_ENTR!D:D,D1638,MOVI_ENTR!O:O,L1638)-SUMIFS(MOVI_SAID!H:H,MOVI_SAID!D:D,D1638,MOVI_SAID!L:L,L1638))</f>
        <v/>
      </c>
      <c r="J1638" s="153" t="str">
        <f>IF(D1638="","",VLOOKUP(D1638,CADA_PROD!D:G,4,0)*H1638)</f>
        <v/>
      </c>
      <c r="K1638" s="14"/>
      <c r="L1638" s="14"/>
      <c r="M1638" s="21"/>
      <c r="N1638" s="21"/>
      <c r="O1638" s="21"/>
      <c r="P1638" s="21"/>
    </row>
    <row r="1639" spans="1:16" s="16" customFormat="1" ht="30" customHeight="1">
      <c r="A1639" s="21"/>
      <c r="B1639" s="21"/>
      <c r="C1639" s="170"/>
      <c r="D1639" s="168"/>
      <c r="E1639" s="154" t="str">
        <f>IFERROR(VLOOKUP(D1639,CADA_PROD!D:H,5,0),"")</f>
        <v/>
      </c>
      <c r="F1639" s="169"/>
      <c r="G1639" s="170"/>
      <c r="H1639" s="171"/>
      <c r="I1639" s="172" t="str">
        <f>IF(D1639="","",SUMIFS(MOVI_ENTR!I:I,MOVI_ENTR!D:D,D1639,MOVI_ENTR!O:O,L1639)-SUMIFS(MOVI_SAID!H:H,MOVI_SAID!D:D,D1639,MOVI_SAID!L:L,L1639))</f>
        <v/>
      </c>
      <c r="J1639" s="153" t="str">
        <f>IF(D1639="","",VLOOKUP(D1639,CADA_PROD!D:G,4,0)*H1639)</f>
        <v/>
      </c>
      <c r="K1639" s="14"/>
      <c r="L1639" s="14"/>
      <c r="M1639" s="21"/>
      <c r="N1639" s="21"/>
      <c r="O1639" s="21"/>
      <c r="P1639" s="21"/>
    </row>
    <row r="1640" spans="1:16" s="16" customFormat="1" ht="30" customHeight="1">
      <c r="A1640" s="21"/>
      <c r="B1640" s="21"/>
      <c r="C1640" s="170"/>
      <c r="D1640" s="168"/>
      <c r="E1640" s="154" t="str">
        <f>IFERROR(VLOOKUP(D1640,CADA_PROD!D:H,5,0),"")</f>
        <v/>
      </c>
      <c r="F1640" s="169"/>
      <c r="G1640" s="170"/>
      <c r="H1640" s="171"/>
      <c r="I1640" s="172" t="str">
        <f>IF(D1640="","",SUMIFS(MOVI_ENTR!I:I,MOVI_ENTR!D:D,D1640,MOVI_ENTR!O:O,L1640)-SUMIFS(MOVI_SAID!H:H,MOVI_SAID!D:D,D1640,MOVI_SAID!L:L,L1640))</f>
        <v/>
      </c>
      <c r="J1640" s="153" t="str">
        <f>IF(D1640="","",VLOOKUP(D1640,CADA_PROD!D:G,4,0)*H1640)</f>
        <v/>
      </c>
      <c r="K1640" s="14"/>
      <c r="L1640" s="14"/>
      <c r="M1640" s="21"/>
      <c r="N1640" s="21"/>
      <c r="O1640" s="21"/>
      <c r="P1640" s="21"/>
    </row>
    <row r="1641" spans="1:16" s="16" customFormat="1" ht="30" customHeight="1">
      <c r="A1641" s="21"/>
      <c r="B1641" s="21"/>
      <c r="C1641" s="170"/>
      <c r="D1641" s="168"/>
      <c r="E1641" s="154" t="str">
        <f>IFERROR(VLOOKUP(D1641,CADA_PROD!D:H,5,0),"")</f>
        <v/>
      </c>
      <c r="F1641" s="169"/>
      <c r="G1641" s="170"/>
      <c r="H1641" s="171"/>
      <c r="I1641" s="172" t="str">
        <f>IF(D1641="","",SUMIFS(MOVI_ENTR!I:I,MOVI_ENTR!D:D,D1641,MOVI_ENTR!O:O,L1641)-SUMIFS(MOVI_SAID!H:H,MOVI_SAID!D:D,D1641,MOVI_SAID!L:L,L1641))</f>
        <v/>
      </c>
      <c r="J1641" s="153" t="str">
        <f>IF(D1641="","",VLOOKUP(D1641,CADA_PROD!D:G,4,0)*H1641)</f>
        <v/>
      </c>
      <c r="K1641" s="14"/>
      <c r="L1641" s="14"/>
      <c r="M1641" s="21"/>
      <c r="N1641" s="21"/>
      <c r="O1641" s="21"/>
      <c r="P1641" s="21"/>
    </row>
    <row r="1642" spans="1:16" s="16" customFormat="1" ht="30" customHeight="1">
      <c r="A1642" s="21"/>
      <c r="B1642" s="21"/>
      <c r="C1642" s="170"/>
      <c r="D1642" s="168"/>
      <c r="E1642" s="154" t="str">
        <f>IFERROR(VLOOKUP(D1642,CADA_PROD!D:H,5,0),"")</f>
        <v/>
      </c>
      <c r="F1642" s="169"/>
      <c r="G1642" s="170"/>
      <c r="H1642" s="171"/>
      <c r="I1642" s="172" t="str">
        <f>IF(D1642="","",SUMIFS(MOVI_ENTR!I:I,MOVI_ENTR!D:D,D1642,MOVI_ENTR!O:O,L1642)-SUMIFS(MOVI_SAID!H:H,MOVI_SAID!D:D,D1642,MOVI_SAID!L:L,L1642))</f>
        <v/>
      </c>
      <c r="J1642" s="153" t="str">
        <f>IF(D1642="","",VLOOKUP(D1642,CADA_PROD!D:G,4,0)*H1642)</f>
        <v/>
      </c>
      <c r="K1642" s="14"/>
      <c r="L1642" s="14"/>
      <c r="M1642" s="21"/>
      <c r="N1642" s="21"/>
      <c r="O1642" s="21"/>
      <c r="P1642" s="21"/>
    </row>
    <row r="1643" spans="1:16" s="16" customFormat="1" ht="30" customHeight="1">
      <c r="A1643" s="21"/>
      <c r="B1643" s="21"/>
      <c r="C1643" s="170"/>
      <c r="D1643" s="168"/>
      <c r="E1643" s="154" t="str">
        <f>IFERROR(VLOOKUP(D1643,CADA_PROD!D:H,5,0),"")</f>
        <v/>
      </c>
      <c r="F1643" s="169"/>
      <c r="G1643" s="170"/>
      <c r="H1643" s="171"/>
      <c r="I1643" s="172" t="str">
        <f>IF(D1643="","",SUMIFS(MOVI_ENTR!I:I,MOVI_ENTR!D:D,D1643,MOVI_ENTR!O:O,L1643)-SUMIFS(MOVI_SAID!H:H,MOVI_SAID!D:D,D1643,MOVI_SAID!L:L,L1643))</f>
        <v/>
      </c>
      <c r="J1643" s="153" t="str">
        <f>IF(D1643="","",VLOOKUP(D1643,CADA_PROD!D:G,4,0)*H1643)</f>
        <v/>
      </c>
      <c r="K1643" s="14"/>
      <c r="L1643" s="14"/>
      <c r="M1643" s="21"/>
      <c r="N1643" s="21"/>
      <c r="O1643" s="21"/>
      <c r="P1643" s="21"/>
    </row>
    <row r="1644" spans="1:16" s="16" customFormat="1" ht="30" customHeight="1">
      <c r="A1644" s="21"/>
      <c r="B1644" s="21"/>
      <c r="C1644" s="170"/>
      <c r="D1644" s="168"/>
      <c r="E1644" s="154" t="str">
        <f>IFERROR(VLOOKUP(D1644,CADA_PROD!D:H,5,0),"")</f>
        <v/>
      </c>
      <c r="F1644" s="169"/>
      <c r="G1644" s="170"/>
      <c r="H1644" s="171"/>
      <c r="I1644" s="172" t="str">
        <f>IF(D1644="","",SUMIFS(MOVI_ENTR!I:I,MOVI_ENTR!D:D,D1644,MOVI_ENTR!O:O,L1644)-SUMIFS(MOVI_SAID!H:H,MOVI_SAID!D:D,D1644,MOVI_SAID!L:L,L1644))</f>
        <v/>
      </c>
      <c r="J1644" s="153" t="str">
        <f>IF(D1644="","",VLOOKUP(D1644,CADA_PROD!D:G,4,0)*H1644)</f>
        <v/>
      </c>
      <c r="K1644" s="14"/>
      <c r="L1644" s="14"/>
      <c r="M1644" s="21"/>
      <c r="N1644" s="21"/>
      <c r="O1644" s="21"/>
      <c r="P1644" s="21"/>
    </row>
    <row r="1645" spans="1:16" s="16" customFormat="1" ht="30" customHeight="1">
      <c r="A1645" s="21"/>
      <c r="B1645" s="21"/>
      <c r="C1645" s="170"/>
      <c r="D1645" s="168"/>
      <c r="E1645" s="154" t="str">
        <f>IFERROR(VLOOKUP(D1645,CADA_PROD!D:H,5,0),"")</f>
        <v/>
      </c>
      <c r="F1645" s="169"/>
      <c r="G1645" s="170"/>
      <c r="H1645" s="171"/>
      <c r="I1645" s="172" t="str">
        <f>IF(D1645="","",SUMIFS(MOVI_ENTR!I:I,MOVI_ENTR!D:D,D1645,MOVI_ENTR!O:O,L1645)-SUMIFS(MOVI_SAID!H:H,MOVI_SAID!D:D,D1645,MOVI_SAID!L:L,L1645))</f>
        <v/>
      </c>
      <c r="J1645" s="153" t="str">
        <f>IF(D1645="","",VLOOKUP(D1645,CADA_PROD!D:G,4,0)*H1645)</f>
        <v/>
      </c>
      <c r="K1645" s="14"/>
      <c r="L1645" s="14"/>
      <c r="M1645" s="21"/>
      <c r="N1645" s="21"/>
      <c r="O1645" s="21"/>
      <c r="P1645" s="21"/>
    </row>
    <row r="1646" spans="1:16" s="16" customFormat="1" ht="30" customHeight="1">
      <c r="A1646" s="21"/>
      <c r="B1646" s="21"/>
      <c r="C1646" s="170"/>
      <c r="D1646" s="168"/>
      <c r="E1646" s="154" t="str">
        <f>IFERROR(VLOOKUP(D1646,CADA_PROD!D:H,5,0),"")</f>
        <v/>
      </c>
      <c r="F1646" s="169"/>
      <c r="G1646" s="170"/>
      <c r="H1646" s="171"/>
      <c r="I1646" s="172" t="str">
        <f>IF(D1646="","",SUMIFS(MOVI_ENTR!I:I,MOVI_ENTR!D:D,D1646,MOVI_ENTR!O:O,L1646)-SUMIFS(MOVI_SAID!H:H,MOVI_SAID!D:D,D1646,MOVI_SAID!L:L,L1646))</f>
        <v/>
      </c>
      <c r="J1646" s="153" t="str">
        <f>IF(D1646="","",VLOOKUP(D1646,CADA_PROD!D:G,4,0)*H1646)</f>
        <v/>
      </c>
      <c r="K1646" s="14"/>
      <c r="L1646" s="14"/>
      <c r="M1646" s="21"/>
      <c r="N1646" s="21"/>
      <c r="O1646" s="21"/>
      <c r="P1646" s="21"/>
    </row>
    <row r="1647" spans="1:16" s="16" customFormat="1" ht="30" customHeight="1">
      <c r="A1647" s="21"/>
      <c r="B1647" s="21"/>
      <c r="C1647" s="170"/>
      <c r="D1647" s="168"/>
      <c r="E1647" s="154" t="str">
        <f>IFERROR(VLOOKUP(D1647,CADA_PROD!D:H,5,0),"")</f>
        <v/>
      </c>
      <c r="F1647" s="169"/>
      <c r="G1647" s="170"/>
      <c r="H1647" s="171"/>
      <c r="I1647" s="172" t="str">
        <f>IF(D1647="","",SUMIFS(MOVI_ENTR!I:I,MOVI_ENTR!D:D,D1647,MOVI_ENTR!O:O,L1647)-SUMIFS(MOVI_SAID!H:H,MOVI_SAID!D:D,D1647,MOVI_SAID!L:L,L1647))</f>
        <v/>
      </c>
      <c r="J1647" s="153" t="str">
        <f>IF(D1647="","",VLOOKUP(D1647,CADA_PROD!D:G,4,0)*H1647)</f>
        <v/>
      </c>
      <c r="K1647" s="14"/>
      <c r="L1647" s="14"/>
      <c r="M1647" s="21"/>
      <c r="N1647" s="21"/>
      <c r="O1647" s="21"/>
      <c r="P1647" s="21"/>
    </row>
    <row r="1648" spans="1:16" s="16" customFormat="1" ht="30" customHeight="1">
      <c r="A1648" s="21"/>
      <c r="B1648" s="21"/>
      <c r="C1648" s="170"/>
      <c r="D1648" s="168"/>
      <c r="E1648" s="154" t="str">
        <f>IFERROR(VLOOKUP(D1648,CADA_PROD!D:H,5,0),"")</f>
        <v/>
      </c>
      <c r="F1648" s="169"/>
      <c r="G1648" s="170"/>
      <c r="H1648" s="171"/>
      <c r="I1648" s="172" t="str">
        <f>IF(D1648="","",SUMIFS(MOVI_ENTR!I:I,MOVI_ENTR!D:D,D1648,MOVI_ENTR!O:O,L1648)-SUMIFS(MOVI_SAID!H:H,MOVI_SAID!D:D,D1648,MOVI_SAID!L:L,L1648))</f>
        <v/>
      </c>
      <c r="J1648" s="153" t="str">
        <f>IF(D1648="","",VLOOKUP(D1648,CADA_PROD!D:G,4,0)*H1648)</f>
        <v/>
      </c>
      <c r="K1648" s="14"/>
      <c r="L1648" s="14"/>
      <c r="M1648" s="21"/>
      <c r="N1648" s="21"/>
      <c r="O1648" s="21"/>
      <c r="P1648" s="21"/>
    </row>
    <row r="1649" spans="1:16" s="16" customFormat="1" ht="30" customHeight="1">
      <c r="A1649" s="21"/>
      <c r="B1649" s="21"/>
      <c r="C1649" s="170"/>
      <c r="D1649" s="168"/>
      <c r="E1649" s="154" t="str">
        <f>IFERROR(VLOOKUP(D1649,CADA_PROD!D:H,5,0),"")</f>
        <v/>
      </c>
      <c r="F1649" s="169"/>
      <c r="G1649" s="170"/>
      <c r="H1649" s="171"/>
      <c r="I1649" s="172" t="str">
        <f>IF(D1649="","",SUMIFS(MOVI_ENTR!I:I,MOVI_ENTR!D:D,D1649,MOVI_ENTR!O:O,L1649)-SUMIFS(MOVI_SAID!H:H,MOVI_SAID!D:D,D1649,MOVI_SAID!L:L,L1649))</f>
        <v/>
      </c>
      <c r="J1649" s="153" t="str">
        <f>IF(D1649="","",VLOOKUP(D1649,CADA_PROD!D:G,4,0)*H1649)</f>
        <v/>
      </c>
      <c r="K1649" s="14"/>
      <c r="L1649" s="14"/>
      <c r="M1649" s="21"/>
      <c r="N1649" s="21"/>
      <c r="O1649" s="21"/>
      <c r="P1649" s="21"/>
    </row>
    <row r="1650" spans="1:16" s="16" customFormat="1" ht="30" customHeight="1">
      <c r="A1650" s="21"/>
      <c r="B1650" s="21"/>
      <c r="C1650" s="170"/>
      <c r="D1650" s="168"/>
      <c r="E1650" s="154" t="str">
        <f>IFERROR(VLOOKUP(D1650,CADA_PROD!D:H,5,0),"")</f>
        <v/>
      </c>
      <c r="F1650" s="169"/>
      <c r="G1650" s="170"/>
      <c r="H1650" s="171"/>
      <c r="I1650" s="172" t="str">
        <f>IF(D1650="","",SUMIFS(MOVI_ENTR!I:I,MOVI_ENTR!D:D,D1650,MOVI_ENTR!O:O,L1650)-SUMIFS(MOVI_SAID!H:H,MOVI_SAID!D:D,D1650,MOVI_SAID!L:L,L1650))</f>
        <v/>
      </c>
      <c r="J1650" s="153" t="str">
        <f>IF(D1650="","",VLOOKUP(D1650,CADA_PROD!D:G,4,0)*H1650)</f>
        <v/>
      </c>
      <c r="K1650" s="14"/>
      <c r="L1650" s="14"/>
      <c r="M1650" s="21"/>
      <c r="N1650" s="21"/>
      <c r="O1650" s="21"/>
      <c r="P1650" s="21"/>
    </row>
    <row r="1651" spans="1:16" s="16" customFormat="1" ht="30" customHeight="1">
      <c r="A1651" s="21"/>
      <c r="B1651" s="21"/>
      <c r="C1651" s="170"/>
      <c r="D1651" s="168"/>
      <c r="E1651" s="154" t="str">
        <f>IFERROR(VLOOKUP(D1651,CADA_PROD!D:H,5,0),"")</f>
        <v/>
      </c>
      <c r="F1651" s="169"/>
      <c r="G1651" s="170"/>
      <c r="H1651" s="171"/>
      <c r="I1651" s="172" t="str">
        <f>IF(D1651="","",SUMIFS(MOVI_ENTR!I:I,MOVI_ENTR!D:D,D1651,MOVI_ENTR!O:O,L1651)-SUMIFS(MOVI_SAID!H:H,MOVI_SAID!D:D,D1651,MOVI_SAID!L:L,L1651))</f>
        <v/>
      </c>
      <c r="J1651" s="153" t="str">
        <f>IF(D1651="","",VLOOKUP(D1651,CADA_PROD!D:G,4,0)*H1651)</f>
        <v/>
      </c>
      <c r="K1651" s="14"/>
      <c r="L1651" s="14"/>
      <c r="M1651" s="21"/>
      <c r="N1651" s="21"/>
      <c r="O1651" s="21"/>
      <c r="P1651" s="21"/>
    </row>
    <row r="1652" spans="1:16" s="16" customFormat="1" ht="30" customHeight="1">
      <c r="A1652" s="21"/>
      <c r="B1652" s="21"/>
      <c r="C1652" s="170"/>
      <c r="D1652" s="168"/>
      <c r="E1652" s="154" t="str">
        <f>IFERROR(VLOOKUP(D1652,CADA_PROD!D:H,5,0),"")</f>
        <v/>
      </c>
      <c r="F1652" s="169"/>
      <c r="G1652" s="170"/>
      <c r="H1652" s="171"/>
      <c r="I1652" s="172" t="str">
        <f>IF(D1652="","",SUMIFS(MOVI_ENTR!I:I,MOVI_ENTR!D:D,D1652,MOVI_ENTR!O:O,L1652)-SUMIFS(MOVI_SAID!H:H,MOVI_SAID!D:D,D1652,MOVI_SAID!L:L,L1652))</f>
        <v/>
      </c>
      <c r="J1652" s="153" t="str">
        <f>IF(D1652="","",VLOOKUP(D1652,CADA_PROD!D:G,4,0)*H1652)</f>
        <v/>
      </c>
      <c r="K1652" s="14"/>
      <c r="L1652" s="14"/>
      <c r="M1652" s="21"/>
      <c r="N1652" s="21"/>
      <c r="O1652" s="21"/>
      <c r="P1652" s="21"/>
    </row>
    <row r="1653" spans="1:16" s="16" customFormat="1" ht="30" customHeight="1">
      <c r="A1653" s="21"/>
      <c r="B1653" s="21"/>
      <c r="C1653" s="170"/>
      <c r="D1653" s="168"/>
      <c r="E1653" s="154" t="str">
        <f>IFERROR(VLOOKUP(D1653,CADA_PROD!D:H,5,0),"")</f>
        <v/>
      </c>
      <c r="F1653" s="169"/>
      <c r="G1653" s="170"/>
      <c r="H1653" s="171"/>
      <c r="I1653" s="172" t="str">
        <f>IF(D1653="","",SUMIFS(MOVI_ENTR!I:I,MOVI_ENTR!D:D,D1653,MOVI_ENTR!O:O,L1653)-SUMIFS(MOVI_SAID!H:H,MOVI_SAID!D:D,D1653,MOVI_SAID!L:L,L1653))</f>
        <v/>
      </c>
      <c r="J1653" s="153" t="str">
        <f>IF(D1653="","",VLOOKUP(D1653,CADA_PROD!D:G,4,0)*H1653)</f>
        <v/>
      </c>
      <c r="K1653" s="14"/>
      <c r="L1653" s="14"/>
      <c r="M1653" s="21"/>
      <c r="N1653" s="21"/>
      <c r="O1653" s="21"/>
      <c r="P1653" s="21"/>
    </row>
    <row r="1654" spans="1:16" s="16" customFormat="1" ht="30" customHeight="1">
      <c r="A1654" s="21"/>
      <c r="B1654" s="21"/>
      <c r="C1654" s="170"/>
      <c r="D1654" s="168"/>
      <c r="E1654" s="154" t="str">
        <f>IFERROR(VLOOKUP(D1654,CADA_PROD!D:H,5,0),"")</f>
        <v/>
      </c>
      <c r="F1654" s="169"/>
      <c r="G1654" s="170"/>
      <c r="H1654" s="171"/>
      <c r="I1654" s="172" t="str">
        <f>IF(D1654="","",SUMIFS(MOVI_ENTR!I:I,MOVI_ENTR!D:D,D1654,MOVI_ENTR!O:O,L1654)-SUMIFS(MOVI_SAID!H:H,MOVI_SAID!D:D,D1654,MOVI_SAID!L:L,L1654))</f>
        <v/>
      </c>
      <c r="J1654" s="153" t="str">
        <f>IF(D1654="","",VLOOKUP(D1654,CADA_PROD!D:G,4,0)*H1654)</f>
        <v/>
      </c>
      <c r="K1654" s="14"/>
      <c r="L1654" s="14"/>
      <c r="M1654" s="21"/>
      <c r="N1654" s="21"/>
      <c r="O1654" s="21"/>
      <c r="P1654" s="21"/>
    </row>
    <row r="1655" spans="1:16" s="16" customFormat="1" ht="30" customHeight="1">
      <c r="A1655" s="21"/>
      <c r="B1655" s="21"/>
      <c r="C1655" s="170"/>
      <c r="D1655" s="168"/>
      <c r="E1655" s="154" t="str">
        <f>IFERROR(VLOOKUP(D1655,CADA_PROD!D:H,5,0),"")</f>
        <v/>
      </c>
      <c r="F1655" s="169"/>
      <c r="G1655" s="170"/>
      <c r="H1655" s="171"/>
      <c r="I1655" s="172" t="str">
        <f>IF(D1655="","",SUMIFS(MOVI_ENTR!I:I,MOVI_ENTR!D:D,D1655,MOVI_ENTR!O:O,L1655)-SUMIFS(MOVI_SAID!H:H,MOVI_SAID!D:D,D1655,MOVI_SAID!L:L,L1655))</f>
        <v/>
      </c>
      <c r="J1655" s="153" t="str">
        <f>IF(D1655="","",VLOOKUP(D1655,CADA_PROD!D:G,4,0)*H1655)</f>
        <v/>
      </c>
      <c r="K1655" s="14"/>
      <c r="L1655" s="14"/>
      <c r="M1655" s="21"/>
      <c r="N1655" s="21"/>
      <c r="O1655" s="21"/>
      <c r="P1655" s="21"/>
    </row>
    <row r="1656" spans="1:16" s="16" customFormat="1" ht="30" customHeight="1">
      <c r="A1656" s="21"/>
      <c r="B1656" s="21"/>
      <c r="C1656" s="170"/>
      <c r="D1656" s="168"/>
      <c r="E1656" s="154" t="str">
        <f>IFERROR(VLOOKUP(D1656,CADA_PROD!D:H,5,0),"")</f>
        <v/>
      </c>
      <c r="F1656" s="169"/>
      <c r="G1656" s="170"/>
      <c r="H1656" s="171"/>
      <c r="I1656" s="172" t="str">
        <f>IF(D1656="","",SUMIFS(MOVI_ENTR!I:I,MOVI_ENTR!D:D,D1656,MOVI_ENTR!O:O,L1656)-SUMIFS(MOVI_SAID!H:H,MOVI_SAID!D:D,D1656,MOVI_SAID!L:L,L1656))</f>
        <v/>
      </c>
      <c r="J1656" s="153" t="str">
        <f>IF(D1656="","",VLOOKUP(D1656,CADA_PROD!D:G,4,0)*H1656)</f>
        <v/>
      </c>
      <c r="K1656" s="14"/>
      <c r="L1656" s="14"/>
      <c r="M1656" s="21"/>
      <c r="N1656" s="21"/>
      <c r="O1656" s="21"/>
      <c r="P1656" s="21"/>
    </row>
    <row r="1657" spans="1:16" s="16" customFormat="1" ht="30" customHeight="1">
      <c r="A1657" s="21"/>
      <c r="B1657" s="21"/>
      <c r="C1657" s="170"/>
      <c r="D1657" s="168"/>
      <c r="E1657" s="154" t="str">
        <f>IFERROR(VLOOKUP(D1657,CADA_PROD!D:H,5,0),"")</f>
        <v/>
      </c>
      <c r="F1657" s="169"/>
      <c r="G1657" s="170"/>
      <c r="H1657" s="171"/>
      <c r="I1657" s="172" t="str">
        <f>IF(D1657="","",SUMIFS(MOVI_ENTR!I:I,MOVI_ENTR!D:D,D1657,MOVI_ENTR!O:O,L1657)-SUMIFS(MOVI_SAID!H:H,MOVI_SAID!D:D,D1657,MOVI_SAID!L:L,L1657))</f>
        <v/>
      </c>
      <c r="J1657" s="153" t="str">
        <f>IF(D1657="","",VLOOKUP(D1657,CADA_PROD!D:G,4,0)*H1657)</f>
        <v/>
      </c>
      <c r="K1657" s="14"/>
      <c r="L1657" s="14"/>
      <c r="M1657" s="21"/>
      <c r="N1657" s="21"/>
      <c r="O1657" s="21"/>
      <c r="P1657" s="21"/>
    </row>
    <row r="1658" spans="1:16" s="16" customFormat="1" ht="30" customHeight="1">
      <c r="A1658" s="21"/>
      <c r="B1658" s="21"/>
      <c r="C1658" s="170"/>
      <c r="D1658" s="168"/>
      <c r="E1658" s="154" t="str">
        <f>IFERROR(VLOOKUP(D1658,CADA_PROD!D:H,5,0),"")</f>
        <v/>
      </c>
      <c r="F1658" s="169"/>
      <c r="G1658" s="170"/>
      <c r="H1658" s="171"/>
      <c r="I1658" s="172" t="str">
        <f>IF(D1658="","",SUMIFS(MOVI_ENTR!I:I,MOVI_ENTR!D:D,D1658,MOVI_ENTR!O:O,L1658)-SUMIFS(MOVI_SAID!H:H,MOVI_SAID!D:D,D1658,MOVI_SAID!L:L,L1658))</f>
        <v/>
      </c>
      <c r="J1658" s="153" t="str">
        <f>IF(D1658="","",VLOOKUP(D1658,CADA_PROD!D:G,4,0)*H1658)</f>
        <v/>
      </c>
      <c r="K1658" s="14"/>
      <c r="L1658" s="14"/>
      <c r="M1658" s="21"/>
      <c r="N1658" s="21"/>
      <c r="O1658" s="21"/>
      <c r="P1658" s="21"/>
    </row>
    <row r="1659" spans="1:16" s="16" customFormat="1" ht="30" customHeight="1">
      <c r="A1659" s="21"/>
      <c r="B1659" s="21"/>
      <c r="C1659" s="170"/>
      <c r="D1659" s="168"/>
      <c r="E1659" s="154" t="str">
        <f>IFERROR(VLOOKUP(D1659,CADA_PROD!D:H,5,0),"")</f>
        <v/>
      </c>
      <c r="F1659" s="169"/>
      <c r="G1659" s="170"/>
      <c r="H1659" s="171"/>
      <c r="I1659" s="172" t="str">
        <f>IF(D1659="","",SUMIFS(MOVI_ENTR!I:I,MOVI_ENTR!D:D,D1659,MOVI_ENTR!O:O,L1659)-SUMIFS(MOVI_SAID!H:H,MOVI_SAID!D:D,D1659,MOVI_SAID!L:L,L1659))</f>
        <v/>
      </c>
      <c r="J1659" s="153" t="str">
        <f>IF(D1659="","",VLOOKUP(D1659,CADA_PROD!D:G,4,0)*H1659)</f>
        <v/>
      </c>
      <c r="K1659" s="14"/>
      <c r="L1659" s="14"/>
      <c r="M1659" s="21"/>
      <c r="N1659" s="21"/>
      <c r="O1659" s="21"/>
      <c r="P1659" s="21"/>
    </row>
    <row r="1660" spans="1:16" s="16" customFormat="1" ht="30" customHeight="1">
      <c r="A1660" s="21"/>
      <c r="B1660" s="21"/>
      <c r="C1660" s="170"/>
      <c r="D1660" s="168"/>
      <c r="E1660" s="154" t="str">
        <f>IFERROR(VLOOKUP(D1660,CADA_PROD!D:H,5,0),"")</f>
        <v/>
      </c>
      <c r="F1660" s="169"/>
      <c r="G1660" s="170"/>
      <c r="H1660" s="171"/>
      <c r="I1660" s="172" t="str">
        <f>IF(D1660="","",SUMIFS(MOVI_ENTR!I:I,MOVI_ENTR!D:D,D1660,MOVI_ENTR!O:O,L1660)-SUMIFS(MOVI_SAID!H:H,MOVI_SAID!D:D,D1660,MOVI_SAID!L:L,L1660))</f>
        <v/>
      </c>
      <c r="J1660" s="153" t="str">
        <f>IF(D1660="","",VLOOKUP(D1660,CADA_PROD!D:G,4,0)*H1660)</f>
        <v/>
      </c>
      <c r="K1660" s="14"/>
      <c r="L1660" s="14"/>
      <c r="M1660" s="21"/>
      <c r="N1660" s="21"/>
      <c r="O1660" s="21"/>
      <c r="P1660" s="21"/>
    </row>
    <row r="1661" spans="1:16" s="16" customFormat="1" ht="30" customHeight="1">
      <c r="A1661" s="21"/>
      <c r="B1661" s="21"/>
      <c r="C1661" s="170"/>
      <c r="D1661" s="168"/>
      <c r="E1661" s="154" t="str">
        <f>IFERROR(VLOOKUP(D1661,CADA_PROD!D:H,5,0),"")</f>
        <v/>
      </c>
      <c r="F1661" s="169"/>
      <c r="G1661" s="170"/>
      <c r="H1661" s="171"/>
      <c r="I1661" s="172" t="str">
        <f>IF(D1661="","",SUMIFS(MOVI_ENTR!I:I,MOVI_ENTR!D:D,D1661,MOVI_ENTR!O:O,L1661)-SUMIFS(MOVI_SAID!H:H,MOVI_SAID!D:D,D1661,MOVI_SAID!L:L,L1661))</f>
        <v/>
      </c>
      <c r="J1661" s="153" t="str">
        <f>IF(D1661="","",VLOOKUP(D1661,CADA_PROD!D:G,4,0)*H1661)</f>
        <v/>
      </c>
      <c r="K1661" s="14"/>
      <c r="L1661" s="14"/>
      <c r="M1661" s="21"/>
      <c r="N1661" s="21"/>
      <c r="O1661" s="21"/>
      <c r="P1661" s="21"/>
    </row>
    <row r="1662" spans="1:16" s="16" customFormat="1" ht="30" customHeight="1">
      <c r="A1662" s="21"/>
      <c r="B1662" s="21"/>
      <c r="C1662" s="170"/>
      <c r="D1662" s="168"/>
      <c r="E1662" s="154" t="str">
        <f>IFERROR(VLOOKUP(D1662,CADA_PROD!D:H,5,0),"")</f>
        <v/>
      </c>
      <c r="F1662" s="169"/>
      <c r="G1662" s="170"/>
      <c r="H1662" s="171"/>
      <c r="I1662" s="172" t="str">
        <f>IF(D1662="","",SUMIFS(MOVI_ENTR!I:I,MOVI_ENTR!D:D,D1662,MOVI_ENTR!O:O,L1662)-SUMIFS(MOVI_SAID!H:H,MOVI_SAID!D:D,D1662,MOVI_SAID!L:L,L1662))</f>
        <v/>
      </c>
      <c r="J1662" s="153" t="str">
        <f>IF(D1662="","",VLOOKUP(D1662,CADA_PROD!D:G,4,0)*H1662)</f>
        <v/>
      </c>
      <c r="K1662" s="14"/>
      <c r="L1662" s="14"/>
      <c r="M1662" s="21"/>
      <c r="N1662" s="21"/>
      <c r="O1662" s="21"/>
      <c r="P1662" s="21"/>
    </row>
    <row r="1663" spans="1:16" s="16" customFormat="1" ht="30" customHeight="1">
      <c r="A1663" s="21"/>
      <c r="B1663" s="21"/>
      <c r="C1663" s="170"/>
      <c r="D1663" s="168"/>
      <c r="E1663" s="154" t="str">
        <f>IFERROR(VLOOKUP(D1663,CADA_PROD!D:H,5,0),"")</f>
        <v/>
      </c>
      <c r="F1663" s="169"/>
      <c r="G1663" s="170"/>
      <c r="H1663" s="171"/>
      <c r="I1663" s="172" t="str">
        <f>IF(D1663="","",SUMIFS(MOVI_ENTR!I:I,MOVI_ENTR!D:D,D1663,MOVI_ENTR!O:O,L1663)-SUMIFS(MOVI_SAID!H:H,MOVI_SAID!D:D,D1663,MOVI_SAID!L:L,L1663))</f>
        <v/>
      </c>
      <c r="J1663" s="153" t="str">
        <f>IF(D1663="","",VLOOKUP(D1663,CADA_PROD!D:G,4,0)*H1663)</f>
        <v/>
      </c>
      <c r="K1663" s="14"/>
      <c r="L1663" s="14"/>
      <c r="M1663" s="21"/>
      <c r="N1663" s="21"/>
      <c r="O1663" s="21"/>
      <c r="P1663" s="21"/>
    </row>
    <row r="1664" spans="1:16" s="16" customFormat="1" ht="30" customHeight="1">
      <c r="A1664" s="21"/>
      <c r="B1664" s="21"/>
      <c r="C1664" s="170"/>
      <c r="D1664" s="168"/>
      <c r="E1664" s="154" t="str">
        <f>IFERROR(VLOOKUP(D1664,CADA_PROD!D:H,5,0),"")</f>
        <v/>
      </c>
      <c r="F1664" s="169"/>
      <c r="G1664" s="170"/>
      <c r="H1664" s="171"/>
      <c r="I1664" s="172" t="str">
        <f>IF(D1664="","",SUMIFS(MOVI_ENTR!I:I,MOVI_ENTR!D:D,D1664,MOVI_ENTR!O:O,L1664)-SUMIFS(MOVI_SAID!H:H,MOVI_SAID!D:D,D1664,MOVI_SAID!L:L,L1664))</f>
        <v/>
      </c>
      <c r="J1664" s="153" t="str">
        <f>IF(D1664="","",VLOOKUP(D1664,CADA_PROD!D:G,4,0)*H1664)</f>
        <v/>
      </c>
      <c r="K1664" s="14"/>
      <c r="L1664" s="14"/>
      <c r="M1664" s="21"/>
      <c r="N1664" s="21"/>
      <c r="O1664" s="21"/>
      <c r="P1664" s="21"/>
    </row>
    <row r="1665" spans="1:16" s="16" customFormat="1" ht="30" customHeight="1">
      <c r="A1665" s="21"/>
      <c r="B1665" s="21"/>
      <c r="C1665" s="170"/>
      <c r="D1665" s="168"/>
      <c r="E1665" s="154" t="str">
        <f>IFERROR(VLOOKUP(D1665,CADA_PROD!D:H,5,0),"")</f>
        <v/>
      </c>
      <c r="F1665" s="169"/>
      <c r="G1665" s="170"/>
      <c r="H1665" s="171"/>
      <c r="I1665" s="172" t="str">
        <f>IF(D1665="","",SUMIFS(MOVI_ENTR!I:I,MOVI_ENTR!D:D,D1665,MOVI_ENTR!O:O,L1665)-SUMIFS(MOVI_SAID!H:H,MOVI_SAID!D:D,D1665,MOVI_SAID!L:L,L1665))</f>
        <v/>
      </c>
      <c r="J1665" s="153" t="str">
        <f>IF(D1665="","",VLOOKUP(D1665,CADA_PROD!D:G,4,0)*H1665)</f>
        <v/>
      </c>
      <c r="K1665" s="14"/>
      <c r="L1665" s="14"/>
      <c r="M1665" s="21"/>
      <c r="N1665" s="21"/>
      <c r="O1665" s="21"/>
      <c r="P1665" s="21"/>
    </row>
    <row r="1666" spans="1:16" s="16" customFormat="1" ht="30" customHeight="1">
      <c r="A1666" s="21"/>
      <c r="B1666" s="21"/>
      <c r="C1666" s="170"/>
      <c r="D1666" s="168"/>
      <c r="E1666" s="154" t="str">
        <f>IFERROR(VLOOKUP(D1666,CADA_PROD!D:H,5,0),"")</f>
        <v/>
      </c>
      <c r="F1666" s="169"/>
      <c r="G1666" s="170"/>
      <c r="H1666" s="171"/>
      <c r="I1666" s="172" t="str">
        <f>IF(D1666="","",SUMIFS(MOVI_ENTR!I:I,MOVI_ENTR!D:D,D1666,MOVI_ENTR!O:O,L1666)-SUMIFS(MOVI_SAID!H:H,MOVI_SAID!D:D,D1666,MOVI_SAID!L:L,L1666))</f>
        <v/>
      </c>
      <c r="J1666" s="153" t="str">
        <f>IF(D1666="","",VLOOKUP(D1666,CADA_PROD!D:G,4,0)*H1666)</f>
        <v/>
      </c>
      <c r="K1666" s="14"/>
      <c r="L1666" s="14"/>
      <c r="M1666" s="21"/>
      <c r="N1666" s="21"/>
      <c r="O1666" s="21"/>
      <c r="P1666" s="21"/>
    </row>
    <row r="1667" spans="1:16" s="16" customFormat="1" ht="30" customHeight="1">
      <c r="A1667" s="21"/>
      <c r="B1667" s="21"/>
      <c r="C1667" s="170"/>
      <c r="D1667" s="168"/>
      <c r="E1667" s="154" t="str">
        <f>IFERROR(VLOOKUP(D1667,CADA_PROD!D:H,5,0),"")</f>
        <v/>
      </c>
      <c r="F1667" s="169"/>
      <c r="G1667" s="170"/>
      <c r="H1667" s="171"/>
      <c r="I1667" s="172" t="str">
        <f>IF(D1667="","",SUMIFS(MOVI_ENTR!I:I,MOVI_ENTR!D:D,D1667,MOVI_ENTR!O:O,L1667)-SUMIFS(MOVI_SAID!H:H,MOVI_SAID!D:D,D1667,MOVI_SAID!L:L,L1667))</f>
        <v/>
      </c>
      <c r="J1667" s="153" t="str">
        <f>IF(D1667="","",VLOOKUP(D1667,CADA_PROD!D:G,4,0)*H1667)</f>
        <v/>
      </c>
      <c r="K1667" s="14"/>
      <c r="L1667" s="14"/>
      <c r="M1667" s="21"/>
      <c r="N1667" s="21"/>
      <c r="O1667" s="21"/>
      <c r="P1667" s="21"/>
    </row>
    <row r="1668" spans="1:16" s="16" customFormat="1" ht="30" customHeight="1">
      <c r="A1668" s="21"/>
      <c r="B1668" s="21"/>
      <c r="C1668" s="170"/>
      <c r="D1668" s="168"/>
      <c r="E1668" s="154" t="str">
        <f>IFERROR(VLOOKUP(D1668,CADA_PROD!D:H,5,0),"")</f>
        <v/>
      </c>
      <c r="F1668" s="169"/>
      <c r="G1668" s="170"/>
      <c r="H1668" s="171"/>
      <c r="I1668" s="172" t="str">
        <f>IF(D1668="","",SUMIFS(MOVI_ENTR!I:I,MOVI_ENTR!D:D,D1668,MOVI_ENTR!O:O,L1668)-SUMIFS(MOVI_SAID!H:H,MOVI_SAID!D:D,D1668,MOVI_SAID!L:L,L1668))</f>
        <v/>
      </c>
      <c r="J1668" s="153" t="str">
        <f>IF(D1668="","",VLOOKUP(D1668,CADA_PROD!D:G,4,0)*H1668)</f>
        <v/>
      </c>
      <c r="K1668" s="14"/>
      <c r="L1668" s="14"/>
      <c r="M1668" s="21"/>
      <c r="N1668" s="21"/>
      <c r="O1668" s="21"/>
      <c r="P1668" s="21"/>
    </row>
    <row r="1669" spans="1:16" s="16" customFormat="1" ht="30" customHeight="1">
      <c r="A1669" s="21"/>
      <c r="B1669" s="21"/>
      <c r="C1669" s="170"/>
      <c r="D1669" s="168"/>
      <c r="E1669" s="154" t="str">
        <f>IFERROR(VLOOKUP(D1669,CADA_PROD!D:H,5,0),"")</f>
        <v/>
      </c>
      <c r="F1669" s="169"/>
      <c r="G1669" s="170"/>
      <c r="H1669" s="171"/>
      <c r="I1669" s="172" t="str">
        <f>IF(D1669="","",SUMIFS(MOVI_ENTR!I:I,MOVI_ENTR!D:D,D1669,MOVI_ENTR!O:O,L1669)-SUMIFS(MOVI_SAID!H:H,MOVI_SAID!D:D,D1669,MOVI_SAID!L:L,L1669))</f>
        <v/>
      </c>
      <c r="J1669" s="153" t="str">
        <f>IF(D1669="","",VLOOKUP(D1669,CADA_PROD!D:G,4,0)*H1669)</f>
        <v/>
      </c>
      <c r="K1669" s="14"/>
      <c r="L1669" s="14"/>
      <c r="M1669" s="21"/>
      <c r="N1669" s="21"/>
      <c r="O1669" s="21"/>
      <c r="P1669" s="21"/>
    </row>
    <row r="1670" spans="1:16" s="16" customFormat="1" ht="30" customHeight="1">
      <c r="A1670" s="21"/>
      <c r="B1670" s="21"/>
      <c r="C1670" s="170"/>
      <c r="D1670" s="168"/>
      <c r="E1670" s="154" t="str">
        <f>IFERROR(VLOOKUP(D1670,CADA_PROD!D:H,5,0),"")</f>
        <v/>
      </c>
      <c r="F1670" s="169"/>
      <c r="G1670" s="170"/>
      <c r="H1670" s="171"/>
      <c r="I1670" s="172" t="str">
        <f>IF(D1670="","",SUMIFS(MOVI_ENTR!I:I,MOVI_ENTR!D:D,D1670,MOVI_ENTR!O:O,L1670)-SUMIFS(MOVI_SAID!H:H,MOVI_SAID!D:D,D1670,MOVI_SAID!L:L,L1670))</f>
        <v/>
      </c>
      <c r="J1670" s="153" t="str">
        <f>IF(D1670="","",VLOOKUP(D1670,CADA_PROD!D:G,4,0)*H1670)</f>
        <v/>
      </c>
      <c r="K1670" s="14"/>
      <c r="L1670" s="14"/>
      <c r="M1670" s="21"/>
      <c r="N1670" s="21"/>
      <c r="O1670" s="21"/>
      <c r="P1670" s="21"/>
    </row>
    <row r="1671" spans="1:16" s="16" customFormat="1" ht="30" customHeight="1">
      <c r="A1671" s="21"/>
      <c r="B1671" s="21"/>
      <c r="C1671" s="170"/>
      <c r="D1671" s="168"/>
      <c r="E1671" s="154" t="str">
        <f>IFERROR(VLOOKUP(D1671,CADA_PROD!D:H,5,0),"")</f>
        <v/>
      </c>
      <c r="F1671" s="169"/>
      <c r="G1671" s="170"/>
      <c r="H1671" s="171"/>
      <c r="I1671" s="172" t="str">
        <f>IF(D1671="","",SUMIFS(MOVI_ENTR!I:I,MOVI_ENTR!D:D,D1671,MOVI_ENTR!O:O,L1671)-SUMIFS(MOVI_SAID!H:H,MOVI_SAID!D:D,D1671,MOVI_SAID!L:L,L1671))</f>
        <v/>
      </c>
      <c r="J1671" s="153" t="str">
        <f>IF(D1671="","",VLOOKUP(D1671,CADA_PROD!D:G,4,0)*H1671)</f>
        <v/>
      </c>
      <c r="K1671" s="14"/>
      <c r="L1671" s="14"/>
      <c r="M1671" s="21"/>
      <c r="N1671" s="21"/>
      <c r="O1671" s="21"/>
      <c r="P1671" s="21"/>
    </row>
    <row r="1672" spans="1:16" s="16" customFormat="1" ht="30" customHeight="1">
      <c r="A1672" s="21"/>
      <c r="B1672" s="21"/>
      <c r="C1672" s="170"/>
      <c r="D1672" s="168"/>
      <c r="E1672" s="154" t="str">
        <f>IFERROR(VLOOKUP(D1672,CADA_PROD!D:H,5,0),"")</f>
        <v/>
      </c>
      <c r="F1672" s="169"/>
      <c r="G1672" s="170"/>
      <c r="H1672" s="171"/>
      <c r="I1672" s="172" t="str">
        <f>IF(D1672="","",SUMIFS(MOVI_ENTR!I:I,MOVI_ENTR!D:D,D1672,MOVI_ENTR!O:O,L1672)-SUMIFS(MOVI_SAID!H:H,MOVI_SAID!D:D,D1672,MOVI_SAID!L:L,L1672))</f>
        <v/>
      </c>
      <c r="J1672" s="153" t="str">
        <f>IF(D1672="","",VLOOKUP(D1672,CADA_PROD!D:G,4,0)*H1672)</f>
        <v/>
      </c>
      <c r="K1672" s="14"/>
      <c r="L1672" s="14"/>
      <c r="M1672" s="21"/>
      <c r="N1672" s="21"/>
      <c r="O1672" s="21"/>
      <c r="P1672" s="21"/>
    </row>
    <row r="1673" spans="1:16" s="16" customFormat="1" ht="30" customHeight="1">
      <c r="A1673" s="21"/>
      <c r="B1673" s="21"/>
      <c r="C1673" s="170"/>
      <c r="D1673" s="168"/>
      <c r="E1673" s="154" t="str">
        <f>IFERROR(VLOOKUP(D1673,CADA_PROD!D:H,5,0),"")</f>
        <v/>
      </c>
      <c r="F1673" s="169"/>
      <c r="G1673" s="170"/>
      <c r="H1673" s="171"/>
      <c r="I1673" s="172" t="str">
        <f>IF(D1673="","",SUMIFS(MOVI_ENTR!I:I,MOVI_ENTR!D:D,D1673,MOVI_ENTR!O:O,L1673)-SUMIFS(MOVI_SAID!H:H,MOVI_SAID!D:D,D1673,MOVI_SAID!L:L,L1673))</f>
        <v/>
      </c>
      <c r="J1673" s="153" t="str">
        <f>IF(D1673="","",VLOOKUP(D1673,CADA_PROD!D:G,4,0)*H1673)</f>
        <v/>
      </c>
      <c r="K1673" s="14"/>
      <c r="L1673" s="14"/>
      <c r="M1673" s="21"/>
      <c r="N1673" s="21"/>
      <c r="O1673" s="21"/>
      <c r="P1673" s="21"/>
    </row>
    <row r="1674" spans="1:16" s="16" customFormat="1" ht="30" customHeight="1">
      <c r="A1674" s="21"/>
      <c r="B1674" s="21"/>
      <c r="C1674" s="170"/>
      <c r="D1674" s="168"/>
      <c r="E1674" s="154" t="str">
        <f>IFERROR(VLOOKUP(D1674,CADA_PROD!D:H,5,0),"")</f>
        <v/>
      </c>
      <c r="F1674" s="169"/>
      <c r="G1674" s="170"/>
      <c r="H1674" s="171"/>
      <c r="I1674" s="172" t="str">
        <f>IF(D1674="","",SUMIFS(MOVI_ENTR!I:I,MOVI_ENTR!D:D,D1674,MOVI_ENTR!O:O,L1674)-SUMIFS(MOVI_SAID!H:H,MOVI_SAID!D:D,D1674,MOVI_SAID!L:L,L1674))</f>
        <v/>
      </c>
      <c r="J1674" s="153" t="str">
        <f>IF(D1674="","",VLOOKUP(D1674,CADA_PROD!D:G,4,0)*H1674)</f>
        <v/>
      </c>
      <c r="K1674" s="14"/>
      <c r="L1674" s="14"/>
      <c r="M1674" s="21"/>
      <c r="N1674" s="21"/>
      <c r="O1674" s="21"/>
      <c r="P1674" s="21"/>
    </row>
    <row r="1675" spans="1:16" s="16" customFormat="1" ht="30" customHeight="1">
      <c r="A1675" s="21"/>
      <c r="B1675" s="21"/>
      <c r="C1675" s="170"/>
      <c r="D1675" s="168"/>
      <c r="E1675" s="154" t="str">
        <f>IFERROR(VLOOKUP(D1675,CADA_PROD!D:H,5,0),"")</f>
        <v/>
      </c>
      <c r="F1675" s="169"/>
      <c r="G1675" s="170"/>
      <c r="H1675" s="171"/>
      <c r="I1675" s="172" t="str">
        <f>IF(D1675="","",SUMIFS(MOVI_ENTR!I:I,MOVI_ENTR!D:D,D1675,MOVI_ENTR!O:O,L1675)-SUMIFS(MOVI_SAID!H:H,MOVI_SAID!D:D,D1675,MOVI_SAID!L:L,L1675))</f>
        <v/>
      </c>
      <c r="J1675" s="153" t="str">
        <f>IF(D1675="","",VLOOKUP(D1675,CADA_PROD!D:G,4,0)*H1675)</f>
        <v/>
      </c>
      <c r="K1675" s="14"/>
      <c r="L1675" s="14"/>
      <c r="M1675" s="21"/>
      <c r="N1675" s="21"/>
      <c r="O1675" s="21"/>
      <c r="P1675" s="21"/>
    </row>
    <row r="1676" spans="1:16" s="16" customFormat="1" ht="30" customHeight="1">
      <c r="A1676" s="21"/>
      <c r="B1676" s="21"/>
      <c r="C1676" s="170"/>
      <c r="D1676" s="168"/>
      <c r="E1676" s="154" t="str">
        <f>IFERROR(VLOOKUP(D1676,CADA_PROD!D:H,5,0),"")</f>
        <v/>
      </c>
      <c r="F1676" s="169"/>
      <c r="G1676" s="170"/>
      <c r="H1676" s="171"/>
      <c r="I1676" s="172" t="str">
        <f>IF(D1676="","",SUMIFS(MOVI_ENTR!I:I,MOVI_ENTR!D:D,D1676,MOVI_ENTR!O:O,L1676)-SUMIFS(MOVI_SAID!H:H,MOVI_SAID!D:D,D1676,MOVI_SAID!L:L,L1676))</f>
        <v/>
      </c>
      <c r="J1676" s="153" t="str">
        <f>IF(D1676="","",VLOOKUP(D1676,CADA_PROD!D:G,4,0)*H1676)</f>
        <v/>
      </c>
      <c r="K1676" s="14"/>
      <c r="L1676" s="14"/>
      <c r="M1676" s="21"/>
      <c r="N1676" s="21"/>
      <c r="O1676" s="21"/>
      <c r="P1676" s="21"/>
    </row>
    <row r="1677" spans="1:16" s="16" customFormat="1" ht="30" customHeight="1">
      <c r="A1677" s="21"/>
      <c r="B1677" s="21"/>
      <c r="C1677" s="170"/>
      <c r="D1677" s="168"/>
      <c r="E1677" s="154" t="str">
        <f>IFERROR(VLOOKUP(D1677,CADA_PROD!D:H,5,0),"")</f>
        <v/>
      </c>
      <c r="F1677" s="169"/>
      <c r="G1677" s="170"/>
      <c r="H1677" s="171"/>
      <c r="I1677" s="172" t="str">
        <f>IF(D1677="","",SUMIFS(MOVI_ENTR!I:I,MOVI_ENTR!D:D,D1677,MOVI_ENTR!O:O,L1677)-SUMIFS(MOVI_SAID!H:H,MOVI_SAID!D:D,D1677,MOVI_SAID!L:L,L1677))</f>
        <v/>
      </c>
      <c r="J1677" s="153" t="str">
        <f>IF(D1677="","",VLOOKUP(D1677,CADA_PROD!D:G,4,0)*H1677)</f>
        <v/>
      </c>
      <c r="K1677" s="14"/>
      <c r="L1677" s="14"/>
      <c r="M1677" s="21"/>
      <c r="N1677" s="21"/>
      <c r="O1677" s="21"/>
      <c r="P1677" s="21"/>
    </row>
    <row r="1678" spans="1:16" s="16" customFormat="1" ht="30" customHeight="1">
      <c r="A1678" s="21"/>
      <c r="B1678" s="21"/>
      <c r="C1678" s="170"/>
      <c r="D1678" s="168"/>
      <c r="E1678" s="154" t="str">
        <f>IFERROR(VLOOKUP(D1678,CADA_PROD!D:H,5,0),"")</f>
        <v/>
      </c>
      <c r="F1678" s="169"/>
      <c r="G1678" s="170"/>
      <c r="H1678" s="171"/>
      <c r="I1678" s="172" t="str">
        <f>IF(D1678="","",SUMIFS(MOVI_ENTR!I:I,MOVI_ENTR!D:D,D1678,MOVI_ENTR!O:O,L1678)-SUMIFS(MOVI_SAID!H:H,MOVI_SAID!D:D,D1678,MOVI_SAID!L:L,L1678))</f>
        <v/>
      </c>
      <c r="J1678" s="153" t="str">
        <f>IF(D1678="","",VLOOKUP(D1678,CADA_PROD!D:G,4,0)*H1678)</f>
        <v/>
      </c>
      <c r="K1678" s="14"/>
      <c r="L1678" s="14"/>
      <c r="M1678" s="21"/>
      <c r="N1678" s="21"/>
      <c r="O1678" s="21"/>
      <c r="P1678" s="21"/>
    </row>
    <row r="1679" spans="1:16" s="16" customFormat="1" ht="30" customHeight="1">
      <c r="A1679" s="21"/>
      <c r="B1679" s="21"/>
      <c r="C1679" s="170"/>
      <c r="D1679" s="168"/>
      <c r="E1679" s="154" t="str">
        <f>IFERROR(VLOOKUP(D1679,CADA_PROD!D:H,5,0),"")</f>
        <v/>
      </c>
      <c r="F1679" s="169"/>
      <c r="G1679" s="170"/>
      <c r="H1679" s="171"/>
      <c r="I1679" s="172" t="str">
        <f>IF(D1679="","",SUMIFS(MOVI_ENTR!I:I,MOVI_ENTR!D:D,D1679,MOVI_ENTR!O:O,L1679)-SUMIFS(MOVI_SAID!H:H,MOVI_SAID!D:D,D1679,MOVI_SAID!L:L,L1679))</f>
        <v/>
      </c>
      <c r="J1679" s="153" t="str">
        <f>IF(D1679="","",VLOOKUP(D1679,CADA_PROD!D:G,4,0)*H1679)</f>
        <v/>
      </c>
      <c r="K1679" s="14"/>
      <c r="L1679" s="14"/>
      <c r="M1679" s="21"/>
      <c r="N1679" s="21"/>
      <c r="O1679" s="21"/>
      <c r="P1679" s="21"/>
    </row>
    <row r="1680" spans="1:16" s="16" customFormat="1" ht="30" customHeight="1">
      <c r="A1680" s="21"/>
      <c r="B1680" s="21"/>
      <c r="C1680" s="170"/>
      <c r="D1680" s="168"/>
      <c r="E1680" s="154" t="str">
        <f>IFERROR(VLOOKUP(D1680,CADA_PROD!D:H,5,0),"")</f>
        <v/>
      </c>
      <c r="F1680" s="169"/>
      <c r="G1680" s="170"/>
      <c r="H1680" s="171"/>
      <c r="I1680" s="172" t="str">
        <f>IF(D1680="","",SUMIFS(MOVI_ENTR!I:I,MOVI_ENTR!D:D,D1680,MOVI_ENTR!O:O,L1680)-SUMIFS(MOVI_SAID!H:H,MOVI_SAID!D:D,D1680,MOVI_SAID!L:L,L1680))</f>
        <v/>
      </c>
      <c r="J1680" s="153" t="str">
        <f>IF(D1680="","",VLOOKUP(D1680,CADA_PROD!D:G,4,0)*H1680)</f>
        <v/>
      </c>
      <c r="K1680" s="14"/>
      <c r="L1680" s="14"/>
      <c r="M1680" s="21"/>
      <c r="N1680" s="21"/>
      <c r="O1680" s="21"/>
      <c r="P1680" s="21"/>
    </row>
    <row r="1681" spans="1:16" s="16" customFormat="1" ht="30" customHeight="1">
      <c r="A1681" s="21"/>
      <c r="B1681" s="21"/>
      <c r="C1681" s="170"/>
      <c r="D1681" s="168"/>
      <c r="E1681" s="154" t="str">
        <f>IFERROR(VLOOKUP(D1681,CADA_PROD!D:H,5,0),"")</f>
        <v/>
      </c>
      <c r="F1681" s="169"/>
      <c r="G1681" s="170"/>
      <c r="H1681" s="171"/>
      <c r="I1681" s="172" t="str">
        <f>IF(D1681="","",SUMIFS(MOVI_ENTR!I:I,MOVI_ENTR!D:D,D1681,MOVI_ENTR!O:O,L1681)-SUMIFS(MOVI_SAID!H:H,MOVI_SAID!D:D,D1681,MOVI_SAID!L:L,L1681))</f>
        <v/>
      </c>
      <c r="J1681" s="153" t="str">
        <f>IF(D1681="","",VLOOKUP(D1681,CADA_PROD!D:G,4,0)*H1681)</f>
        <v/>
      </c>
      <c r="K1681" s="14"/>
      <c r="L1681" s="14"/>
      <c r="M1681" s="21"/>
      <c r="N1681" s="21"/>
      <c r="O1681" s="21"/>
      <c r="P1681" s="21"/>
    </row>
    <row r="1682" spans="1:16" s="16" customFormat="1" ht="30" customHeight="1">
      <c r="A1682" s="21"/>
      <c r="B1682" s="21"/>
      <c r="C1682" s="170"/>
      <c r="D1682" s="168"/>
      <c r="E1682" s="154" t="str">
        <f>IFERROR(VLOOKUP(D1682,CADA_PROD!D:H,5,0),"")</f>
        <v/>
      </c>
      <c r="F1682" s="169"/>
      <c r="G1682" s="170"/>
      <c r="H1682" s="171"/>
      <c r="I1682" s="172" t="str">
        <f>IF(D1682="","",SUMIFS(MOVI_ENTR!I:I,MOVI_ENTR!D:D,D1682,MOVI_ENTR!O:O,L1682)-SUMIFS(MOVI_SAID!H:H,MOVI_SAID!D:D,D1682,MOVI_SAID!L:L,L1682))</f>
        <v/>
      </c>
      <c r="J1682" s="153" t="str">
        <f>IF(D1682="","",VLOOKUP(D1682,CADA_PROD!D:G,4,0)*H1682)</f>
        <v/>
      </c>
      <c r="K1682" s="14"/>
      <c r="L1682" s="14"/>
      <c r="M1682" s="21"/>
      <c r="N1682" s="21"/>
      <c r="O1682" s="21"/>
      <c r="P1682" s="21"/>
    </row>
    <row r="1683" spans="1:16" s="16" customFormat="1" ht="30" customHeight="1">
      <c r="A1683" s="21"/>
      <c r="B1683" s="21"/>
      <c r="C1683" s="170"/>
      <c r="D1683" s="168"/>
      <c r="E1683" s="154" t="str">
        <f>IFERROR(VLOOKUP(D1683,CADA_PROD!D:H,5,0),"")</f>
        <v/>
      </c>
      <c r="F1683" s="169"/>
      <c r="G1683" s="170"/>
      <c r="H1683" s="171"/>
      <c r="I1683" s="172" t="str">
        <f>IF(D1683="","",SUMIFS(MOVI_ENTR!I:I,MOVI_ENTR!D:D,D1683,MOVI_ENTR!O:O,L1683)-SUMIFS(MOVI_SAID!H:H,MOVI_SAID!D:D,D1683,MOVI_SAID!L:L,L1683))</f>
        <v/>
      </c>
      <c r="J1683" s="153" t="str">
        <f>IF(D1683="","",VLOOKUP(D1683,CADA_PROD!D:G,4,0)*H1683)</f>
        <v/>
      </c>
      <c r="K1683" s="14"/>
      <c r="L1683" s="14"/>
      <c r="M1683" s="21"/>
      <c r="N1683" s="21"/>
      <c r="O1683" s="21"/>
      <c r="P1683" s="21"/>
    </row>
    <row r="1684" spans="1:16" s="16" customFormat="1" ht="30" customHeight="1">
      <c r="A1684" s="21"/>
      <c r="B1684" s="21"/>
      <c r="C1684" s="170"/>
      <c r="D1684" s="168"/>
      <c r="E1684" s="154" t="str">
        <f>IFERROR(VLOOKUP(D1684,CADA_PROD!D:H,5,0),"")</f>
        <v/>
      </c>
      <c r="F1684" s="169"/>
      <c r="G1684" s="170"/>
      <c r="H1684" s="171"/>
      <c r="I1684" s="172" t="str">
        <f>IF(D1684="","",SUMIFS(MOVI_ENTR!I:I,MOVI_ENTR!D:D,D1684,MOVI_ENTR!O:O,L1684)-SUMIFS(MOVI_SAID!H:H,MOVI_SAID!D:D,D1684,MOVI_SAID!L:L,L1684))</f>
        <v/>
      </c>
      <c r="J1684" s="153" t="str">
        <f>IF(D1684="","",VLOOKUP(D1684,CADA_PROD!D:G,4,0)*H1684)</f>
        <v/>
      </c>
      <c r="K1684" s="14"/>
      <c r="L1684" s="14"/>
      <c r="M1684" s="21"/>
      <c r="N1684" s="21"/>
      <c r="O1684" s="21"/>
      <c r="P1684" s="21"/>
    </row>
    <row r="1685" spans="1:16" s="16" customFormat="1" ht="30" customHeight="1">
      <c r="A1685" s="21"/>
      <c r="B1685" s="21"/>
      <c r="C1685" s="170"/>
      <c r="D1685" s="168"/>
      <c r="E1685" s="154" t="str">
        <f>IFERROR(VLOOKUP(D1685,CADA_PROD!D:H,5,0),"")</f>
        <v/>
      </c>
      <c r="F1685" s="169"/>
      <c r="G1685" s="170"/>
      <c r="H1685" s="171"/>
      <c r="I1685" s="172" t="str">
        <f>IF(D1685="","",SUMIFS(MOVI_ENTR!I:I,MOVI_ENTR!D:D,D1685,MOVI_ENTR!O:O,L1685)-SUMIFS(MOVI_SAID!H:H,MOVI_SAID!D:D,D1685,MOVI_SAID!L:L,L1685))</f>
        <v/>
      </c>
      <c r="J1685" s="153" t="str">
        <f>IF(D1685="","",VLOOKUP(D1685,CADA_PROD!D:G,4,0)*H1685)</f>
        <v/>
      </c>
      <c r="K1685" s="14"/>
      <c r="L1685" s="14"/>
      <c r="M1685" s="21"/>
      <c r="N1685" s="21"/>
      <c r="O1685" s="21"/>
      <c r="P1685" s="21"/>
    </row>
    <row r="1686" spans="1:16" s="16" customFormat="1" ht="30" customHeight="1">
      <c r="A1686" s="21"/>
      <c r="B1686" s="21"/>
      <c r="C1686" s="170"/>
      <c r="D1686" s="168"/>
      <c r="E1686" s="154" t="str">
        <f>IFERROR(VLOOKUP(D1686,CADA_PROD!D:H,5,0),"")</f>
        <v/>
      </c>
      <c r="F1686" s="169"/>
      <c r="G1686" s="170"/>
      <c r="H1686" s="171"/>
      <c r="I1686" s="172" t="str">
        <f>IF(D1686="","",SUMIFS(MOVI_ENTR!I:I,MOVI_ENTR!D:D,D1686,MOVI_ENTR!O:O,L1686)-SUMIFS(MOVI_SAID!H:H,MOVI_SAID!D:D,D1686,MOVI_SAID!L:L,L1686))</f>
        <v/>
      </c>
      <c r="J1686" s="153" t="str">
        <f>IF(D1686="","",VLOOKUP(D1686,CADA_PROD!D:G,4,0)*H1686)</f>
        <v/>
      </c>
      <c r="K1686" s="14"/>
      <c r="L1686" s="14"/>
      <c r="M1686" s="21"/>
      <c r="N1686" s="21"/>
      <c r="O1686" s="21"/>
      <c r="P1686" s="21"/>
    </row>
    <row r="1687" spans="1:16" s="16" customFormat="1" ht="30" customHeight="1">
      <c r="A1687" s="21"/>
      <c r="B1687" s="21"/>
      <c r="C1687" s="170"/>
      <c r="D1687" s="168"/>
      <c r="E1687" s="154" t="str">
        <f>IFERROR(VLOOKUP(D1687,CADA_PROD!D:H,5,0),"")</f>
        <v/>
      </c>
      <c r="F1687" s="169"/>
      <c r="G1687" s="170"/>
      <c r="H1687" s="171"/>
      <c r="I1687" s="172" t="str">
        <f>IF(D1687="","",SUMIFS(MOVI_ENTR!I:I,MOVI_ENTR!D:D,D1687,MOVI_ENTR!O:O,L1687)-SUMIFS(MOVI_SAID!H:H,MOVI_SAID!D:D,D1687,MOVI_SAID!L:L,L1687))</f>
        <v/>
      </c>
      <c r="J1687" s="153" t="str">
        <f>IF(D1687="","",VLOOKUP(D1687,CADA_PROD!D:G,4,0)*H1687)</f>
        <v/>
      </c>
      <c r="K1687" s="14"/>
      <c r="L1687" s="14"/>
      <c r="M1687" s="21"/>
      <c r="N1687" s="21"/>
      <c r="O1687" s="21"/>
      <c r="P1687" s="21"/>
    </row>
    <row r="1688" spans="1:16" s="16" customFormat="1" ht="30" customHeight="1">
      <c r="A1688" s="21"/>
      <c r="B1688" s="21"/>
      <c r="C1688" s="170"/>
      <c r="D1688" s="168"/>
      <c r="E1688" s="154" t="str">
        <f>IFERROR(VLOOKUP(D1688,CADA_PROD!D:H,5,0),"")</f>
        <v/>
      </c>
      <c r="F1688" s="169"/>
      <c r="G1688" s="170"/>
      <c r="H1688" s="171"/>
      <c r="I1688" s="172" t="str">
        <f>IF(D1688="","",SUMIFS(MOVI_ENTR!I:I,MOVI_ENTR!D:D,D1688,MOVI_ENTR!O:O,L1688)-SUMIFS(MOVI_SAID!H:H,MOVI_SAID!D:D,D1688,MOVI_SAID!L:L,L1688))</f>
        <v/>
      </c>
      <c r="J1688" s="153" t="str">
        <f>IF(D1688="","",VLOOKUP(D1688,CADA_PROD!D:G,4,0)*H1688)</f>
        <v/>
      </c>
      <c r="K1688" s="14"/>
      <c r="L1688" s="14"/>
      <c r="M1688" s="21"/>
      <c r="N1688" s="21"/>
      <c r="O1688" s="21"/>
      <c r="P1688" s="21"/>
    </row>
    <row r="1689" spans="1:16" s="16" customFormat="1" ht="30" customHeight="1">
      <c r="A1689" s="21"/>
      <c r="B1689" s="21"/>
      <c r="C1689" s="170"/>
      <c r="D1689" s="168"/>
      <c r="E1689" s="154" t="str">
        <f>IFERROR(VLOOKUP(D1689,CADA_PROD!D:H,5,0),"")</f>
        <v/>
      </c>
      <c r="F1689" s="169"/>
      <c r="G1689" s="170"/>
      <c r="H1689" s="171"/>
      <c r="I1689" s="172" t="str">
        <f>IF(D1689="","",SUMIFS(MOVI_ENTR!I:I,MOVI_ENTR!D:D,D1689,MOVI_ENTR!O:O,L1689)-SUMIFS(MOVI_SAID!H:H,MOVI_SAID!D:D,D1689,MOVI_SAID!L:L,L1689))</f>
        <v/>
      </c>
      <c r="J1689" s="153" t="str">
        <f>IF(D1689="","",VLOOKUP(D1689,CADA_PROD!D:G,4,0)*H1689)</f>
        <v/>
      </c>
      <c r="K1689" s="14"/>
      <c r="L1689" s="14"/>
      <c r="M1689" s="21"/>
      <c r="N1689" s="21"/>
      <c r="O1689" s="21"/>
      <c r="P1689" s="21"/>
    </row>
    <row r="1690" spans="1:16" s="16" customFormat="1" ht="30" customHeight="1">
      <c r="A1690" s="21"/>
      <c r="B1690" s="21"/>
      <c r="C1690" s="170"/>
      <c r="D1690" s="168"/>
      <c r="E1690" s="154" t="str">
        <f>IFERROR(VLOOKUP(D1690,CADA_PROD!D:H,5,0),"")</f>
        <v/>
      </c>
      <c r="F1690" s="169"/>
      <c r="G1690" s="170"/>
      <c r="H1690" s="171"/>
      <c r="I1690" s="172" t="str">
        <f>IF(D1690="","",SUMIFS(MOVI_ENTR!I:I,MOVI_ENTR!D:D,D1690,MOVI_ENTR!O:O,L1690)-SUMIFS(MOVI_SAID!H:H,MOVI_SAID!D:D,D1690,MOVI_SAID!L:L,L1690))</f>
        <v/>
      </c>
      <c r="J1690" s="153" t="str">
        <f>IF(D1690="","",VLOOKUP(D1690,CADA_PROD!D:G,4,0)*H1690)</f>
        <v/>
      </c>
      <c r="K1690" s="14"/>
      <c r="L1690" s="14"/>
      <c r="M1690" s="21"/>
      <c r="N1690" s="21"/>
      <c r="O1690" s="21"/>
      <c r="P1690" s="21"/>
    </row>
    <row r="1691" spans="1:16" s="16" customFormat="1" ht="30" customHeight="1">
      <c r="A1691" s="21"/>
      <c r="B1691" s="21"/>
      <c r="C1691" s="170"/>
      <c r="D1691" s="168"/>
      <c r="E1691" s="154" t="str">
        <f>IFERROR(VLOOKUP(D1691,CADA_PROD!D:H,5,0),"")</f>
        <v/>
      </c>
      <c r="F1691" s="169"/>
      <c r="G1691" s="170"/>
      <c r="H1691" s="171"/>
      <c r="I1691" s="172" t="str">
        <f>IF(D1691="","",SUMIFS(MOVI_ENTR!I:I,MOVI_ENTR!D:D,D1691,MOVI_ENTR!O:O,L1691)-SUMIFS(MOVI_SAID!H:H,MOVI_SAID!D:D,D1691,MOVI_SAID!L:L,L1691))</f>
        <v/>
      </c>
      <c r="J1691" s="153" t="str">
        <f>IF(D1691="","",VLOOKUP(D1691,CADA_PROD!D:G,4,0)*H1691)</f>
        <v/>
      </c>
      <c r="K1691" s="14"/>
      <c r="L1691" s="14"/>
      <c r="M1691" s="21"/>
      <c r="N1691" s="21"/>
      <c r="O1691" s="21"/>
      <c r="P1691" s="21"/>
    </row>
    <row r="1692" spans="1:16" s="16" customFormat="1" ht="30" customHeight="1">
      <c r="A1692" s="21"/>
      <c r="B1692" s="21"/>
      <c r="C1692" s="170"/>
      <c r="D1692" s="168"/>
      <c r="E1692" s="154" t="str">
        <f>IFERROR(VLOOKUP(D1692,CADA_PROD!D:H,5,0),"")</f>
        <v/>
      </c>
      <c r="F1692" s="169"/>
      <c r="G1692" s="170"/>
      <c r="H1692" s="171"/>
      <c r="I1692" s="172" t="str">
        <f>IF(D1692="","",SUMIFS(MOVI_ENTR!I:I,MOVI_ENTR!D:D,D1692,MOVI_ENTR!O:O,L1692)-SUMIFS(MOVI_SAID!H:H,MOVI_SAID!D:D,D1692,MOVI_SAID!L:L,L1692))</f>
        <v/>
      </c>
      <c r="J1692" s="153" t="str">
        <f>IF(D1692="","",VLOOKUP(D1692,CADA_PROD!D:G,4,0)*H1692)</f>
        <v/>
      </c>
      <c r="K1692" s="14"/>
      <c r="L1692" s="14"/>
      <c r="M1692" s="21"/>
      <c r="N1692" s="21"/>
      <c r="O1692" s="21"/>
      <c r="P1692" s="21"/>
    </row>
    <row r="1693" spans="1:16" s="16" customFormat="1" ht="30" customHeight="1">
      <c r="A1693" s="21"/>
      <c r="B1693" s="21"/>
      <c r="C1693" s="170"/>
      <c r="D1693" s="168"/>
      <c r="E1693" s="154" t="str">
        <f>IFERROR(VLOOKUP(D1693,CADA_PROD!D:H,5,0),"")</f>
        <v/>
      </c>
      <c r="F1693" s="169"/>
      <c r="G1693" s="170"/>
      <c r="H1693" s="171"/>
      <c r="I1693" s="172" t="str">
        <f>IF(D1693="","",SUMIFS(MOVI_ENTR!I:I,MOVI_ENTR!D:D,D1693,MOVI_ENTR!O:O,L1693)-SUMIFS(MOVI_SAID!H:H,MOVI_SAID!D:D,D1693,MOVI_SAID!L:L,L1693))</f>
        <v/>
      </c>
      <c r="J1693" s="153" t="str">
        <f>IF(D1693="","",VLOOKUP(D1693,CADA_PROD!D:G,4,0)*H1693)</f>
        <v/>
      </c>
      <c r="K1693" s="14"/>
      <c r="L1693" s="14"/>
      <c r="M1693" s="21"/>
      <c r="N1693" s="21"/>
      <c r="O1693" s="21"/>
      <c r="P1693" s="21"/>
    </row>
    <row r="1694" spans="1:16" s="16" customFormat="1" ht="30" customHeight="1">
      <c r="A1694" s="21"/>
      <c r="B1694" s="21"/>
      <c r="C1694" s="170"/>
      <c r="D1694" s="168"/>
      <c r="E1694" s="154" t="str">
        <f>IFERROR(VLOOKUP(D1694,CADA_PROD!D:H,5,0),"")</f>
        <v/>
      </c>
      <c r="F1694" s="169"/>
      <c r="G1694" s="170"/>
      <c r="H1694" s="171"/>
      <c r="I1694" s="172" t="str">
        <f>IF(D1694="","",SUMIFS(MOVI_ENTR!I:I,MOVI_ENTR!D:D,D1694,MOVI_ENTR!O:O,L1694)-SUMIFS(MOVI_SAID!H:H,MOVI_SAID!D:D,D1694,MOVI_SAID!L:L,L1694))</f>
        <v/>
      </c>
      <c r="J1694" s="153" t="str">
        <f>IF(D1694="","",VLOOKUP(D1694,CADA_PROD!D:G,4,0)*H1694)</f>
        <v/>
      </c>
      <c r="K1694" s="14"/>
      <c r="L1694" s="14"/>
      <c r="M1694" s="21"/>
      <c r="N1694" s="21"/>
      <c r="O1694" s="21"/>
      <c r="P1694" s="21"/>
    </row>
    <row r="1695" spans="1:16" s="16" customFormat="1" ht="30" customHeight="1">
      <c r="A1695" s="21"/>
      <c r="B1695" s="21"/>
      <c r="C1695" s="170"/>
      <c r="D1695" s="168"/>
      <c r="E1695" s="154" t="str">
        <f>IFERROR(VLOOKUP(D1695,CADA_PROD!D:H,5,0),"")</f>
        <v/>
      </c>
      <c r="F1695" s="169"/>
      <c r="G1695" s="170"/>
      <c r="H1695" s="171"/>
      <c r="I1695" s="172" t="str">
        <f>IF(D1695="","",SUMIFS(MOVI_ENTR!I:I,MOVI_ENTR!D:D,D1695,MOVI_ENTR!O:O,L1695)-SUMIFS(MOVI_SAID!H:H,MOVI_SAID!D:D,D1695,MOVI_SAID!L:L,L1695))</f>
        <v/>
      </c>
      <c r="J1695" s="153" t="str">
        <f>IF(D1695="","",VLOOKUP(D1695,CADA_PROD!D:G,4,0)*H1695)</f>
        <v/>
      </c>
      <c r="K1695" s="14"/>
      <c r="L1695" s="14"/>
      <c r="M1695" s="21"/>
      <c r="N1695" s="21"/>
      <c r="O1695" s="21"/>
      <c r="P1695" s="21"/>
    </row>
    <row r="1696" spans="1:16" s="16" customFormat="1" ht="30" customHeight="1">
      <c r="A1696" s="21"/>
      <c r="B1696" s="21"/>
      <c r="C1696" s="170"/>
      <c r="D1696" s="168"/>
      <c r="E1696" s="154" t="str">
        <f>IFERROR(VLOOKUP(D1696,CADA_PROD!D:H,5,0),"")</f>
        <v/>
      </c>
      <c r="F1696" s="169"/>
      <c r="G1696" s="170"/>
      <c r="H1696" s="171"/>
      <c r="I1696" s="172" t="str">
        <f>IF(D1696="","",SUMIFS(MOVI_ENTR!I:I,MOVI_ENTR!D:D,D1696,MOVI_ENTR!O:O,L1696)-SUMIFS(MOVI_SAID!H:H,MOVI_SAID!D:D,D1696,MOVI_SAID!L:L,L1696))</f>
        <v/>
      </c>
      <c r="J1696" s="153" t="str">
        <f>IF(D1696="","",VLOOKUP(D1696,CADA_PROD!D:G,4,0)*H1696)</f>
        <v/>
      </c>
      <c r="K1696" s="14"/>
      <c r="L1696" s="14"/>
      <c r="M1696" s="21"/>
      <c r="N1696" s="21"/>
      <c r="O1696" s="21"/>
      <c r="P1696" s="21"/>
    </row>
    <row r="1697" spans="1:16" s="16" customFormat="1" ht="30" customHeight="1">
      <c r="A1697" s="21"/>
      <c r="B1697" s="21"/>
      <c r="C1697" s="170"/>
      <c r="D1697" s="168"/>
      <c r="E1697" s="154" t="str">
        <f>IFERROR(VLOOKUP(D1697,CADA_PROD!D:H,5,0),"")</f>
        <v/>
      </c>
      <c r="F1697" s="169"/>
      <c r="G1697" s="170"/>
      <c r="H1697" s="171"/>
      <c r="I1697" s="172" t="str">
        <f>IF(D1697="","",SUMIFS(MOVI_ENTR!I:I,MOVI_ENTR!D:D,D1697,MOVI_ENTR!O:O,L1697)-SUMIFS(MOVI_SAID!H:H,MOVI_SAID!D:D,D1697,MOVI_SAID!L:L,L1697))</f>
        <v/>
      </c>
      <c r="J1697" s="153" t="str">
        <f>IF(D1697="","",VLOOKUP(D1697,CADA_PROD!D:G,4,0)*H1697)</f>
        <v/>
      </c>
      <c r="K1697" s="14"/>
      <c r="L1697" s="14"/>
      <c r="M1697" s="21"/>
      <c r="N1697" s="21"/>
      <c r="O1697" s="21"/>
      <c r="P1697" s="21"/>
    </row>
    <row r="1698" spans="1:16" s="16" customFormat="1" ht="30" customHeight="1">
      <c r="A1698" s="21"/>
      <c r="B1698" s="21"/>
      <c r="C1698" s="170"/>
      <c r="D1698" s="168"/>
      <c r="E1698" s="154" t="str">
        <f>IFERROR(VLOOKUP(D1698,CADA_PROD!D:H,5,0),"")</f>
        <v/>
      </c>
      <c r="F1698" s="169"/>
      <c r="G1698" s="170"/>
      <c r="H1698" s="171"/>
      <c r="I1698" s="172" t="str">
        <f>IF(D1698="","",SUMIFS(MOVI_ENTR!I:I,MOVI_ENTR!D:D,D1698,MOVI_ENTR!O:O,L1698)-SUMIFS(MOVI_SAID!H:H,MOVI_SAID!D:D,D1698,MOVI_SAID!L:L,L1698))</f>
        <v/>
      </c>
      <c r="J1698" s="153" t="str">
        <f>IF(D1698="","",VLOOKUP(D1698,CADA_PROD!D:G,4,0)*H1698)</f>
        <v/>
      </c>
      <c r="K1698" s="14"/>
      <c r="L1698" s="14"/>
      <c r="M1698" s="21"/>
      <c r="N1698" s="21"/>
      <c r="O1698" s="21"/>
      <c r="P1698" s="21"/>
    </row>
    <row r="1699" spans="1:16" s="16" customFormat="1" ht="30" customHeight="1">
      <c r="A1699" s="21"/>
      <c r="B1699" s="21"/>
      <c r="C1699" s="170"/>
      <c r="D1699" s="168"/>
      <c r="E1699" s="154" t="str">
        <f>IFERROR(VLOOKUP(D1699,CADA_PROD!D:H,5,0),"")</f>
        <v/>
      </c>
      <c r="F1699" s="169"/>
      <c r="G1699" s="170"/>
      <c r="H1699" s="171"/>
      <c r="I1699" s="172" t="str">
        <f>IF(D1699="","",SUMIFS(MOVI_ENTR!I:I,MOVI_ENTR!D:D,D1699,MOVI_ENTR!O:O,L1699)-SUMIFS(MOVI_SAID!H:H,MOVI_SAID!D:D,D1699,MOVI_SAID!L:L,L1699))</f>
        <v/>
      </c>
      <c r="J1699" s="153" t="str">
        <f>IF(D1699="","",VLOOKUP(D1699,CADA_PROD!D:G,4,0)*H1699)</f>
        <v/>
      </c>
      <c r="K1699" s="14"/>
      <c r="L1699" s="14"/>
      <c r="M1699" s="21"/>
      <c r="N1699" s="21"/>
      <c r="O1699" s="21"/>
      <c r="P1699" s="21"/>
    </row>
    <row r="1700" spans="1:16" s="16" customFormat="1" ht="30" customHeight="1">
      <c r="A1700" s="21"/>
      <c r="B1700" s="21"/>
      <c r="C1700" s="170"/>
      <c r="D1700" s="168"/>
      <c r="E1700" s="154" t="str">
        <f>IFERROR(VLOOKUP(D1700,CADA_PROD!D:H,5,0),"")</f>
        <v/>
      </c>
      <c r="F1700" s="169"/>
      <c r="G1700" s="170"/>
      <c r="H1700" s="171"/>
      <c r="I1700" s="172" t="str">
        <f>IF(D1700="","",SUMIFS(MOVI_ENTR!I:I,MOVI_ENTR!D:D,D1700,MOVI_ENTR!O:O,L1700)-SUMIFS(MOVI_SAID!H:H,MOVI_SAID!D:D,D1700,MOVI_SAID!L:L,L1700))</f>
        <v/>
      </c>
      <c r="J1700" s="153" t="str">
        <f>IF(D1700="","",VLOOKUP(D1700,CADA_PROD!D:G,4,0)*H1700)</f>
        <v/>
      </c>
      <c r="K1700" s="14"/>
      <c r="L1700" s="14"/>
      <c r="M1700" s="21"/>
      <c r="N1700" s="21"/>
      <c r="O1700" s="21"/>
      <c r="P1700" s="21"/>
    </row>
    <row r="1701" spans="1:16" s="16" customFormat="1" ht="30" customHeight="1">
      <c r="A1701" s="21"/>
      <c r="B1701" s="21"/>
      <c r="C1701" s="170"/>
      <c r="D1701" s="168"/>
      <c r="E1701" s="154" t="str">
        <f>IFERROR(VLOOKUP(D1701,CADA_PROD!D:H,5,0),"")</f>
        <v/>
      </c>
      <c r="F1701" s="169"/>
      <c r="G1701" s="170"/>
      <c r="H1701" s="171"/>
      <c r="I1701" s="172" t="str">
        <f>IF(D1701="","",SUMIFS(MOVI_ENTR!I:I,MOVI_ENTR!D:D,D1701,MOVI_ENTR!O:O,L1701)-SUMIFS(MOVI_SAID!H:H,MOVI_SAID!D:D,D1701,MOVI_SAID!L:L,L1701))</f>
        <v/>
      </c>
      <c r="J1701" s="153" t="str">
        <f>IF(D1701="","",VLOOKUP(D1701,CADA_PROD!D:G,4,0)*H1701)</f>
        <v/>
      </c>
      <c r="K1701" s="14"/>
      <c r="L1701" s="14"/>
      <c r="M1701" s="21"/>
      <c r="N1701" s="21"/>
      <c r="O1701" s="21"/>
      <c r="P1701" s="21"/>
    </row>
    <row r="1702" spans="1:16" s="16" customFormat="1" ht="30" customHeight="1">
      <c r="A1702" s="21"/>
      <c r="B1702" s="21"/>
      <c r="C1702" s="170"/>
      <c r="D1702" s="168"/>
      <c r="E1702" s="154" t="str">
        <f>IFERROR(VLOOKUP(D1702,CADA_PROD!D:H,5,0),"")</f>
        <v/>
      </c>
      <c r="F1702" s="169"/>
      <c r="G1702" s="170"/>
      <c r="H1702" s="171"/>
      <c r="I1702" s="172" t="str">
        <f>IF(D1702="","",SUMIFS(MOVI_ENTR!I:I,MOVI_ENTR!D:D,D1702,MOVI_ENTR!O:O,L1702)-SUMIFS(MOVI_SAID!H:H,MOVI_SAID!D:D,D1702,MOVI_SAID!L:L,L1702))</f>
        <v/>
      </c>
      <c r="J1702" s="153" t="str">
        <f>IF(D1702="","",VLOOKUP(D1702,CADA_PROD!D:G,4,0)*H1702)</f>
        <v/>
      </c>
      <c r="K1702" s="14"/>
      <c r="L1702" s="14"/>
      <c r="M1702" s="21"/>
      <c r="N1702" s="21"/>
      <c r="O1702" s="21"/>
      <c r="P1702" s="21"/>
    </row>
    <row r="1703" spans="1:16" s="16" customFormat="1" ht="30" customHeight="1">
      <c r="A1703" s="21"/>
      <c r="B1703" s="21"/>
      <c r="C1703" s="170"/>
      <c r="D1703" s="168"/>
      <c r="E1703" s="154" t="str">
        <f>IFERROR(VLOOKUP(D1703,CADA_PROD!D:H,5,0),"")</f>
        <v/>
      </c>
      <c r="F1703" s="169"/>
      <c r="G1703" s="170"/>
      <c r="H1703" s="171"/>
      <c r="I1703" s="172" t="str">
        <f>IF(D1703="","",SUMIFS(MOVI_ENTR!I:I,MOVI_ENTR!D:D,D1703,MOVI_ENTR!O:O,L1703)-SUMIFS(MOVI_SAID!H:H,MOVI_SAID!D:D,D1703,MOVI_SAID!L:L,L1703))</f>
        <v/>
      </c>
      <c r="J1703" s="153" t="str">
        <f>IF(D1703="","",VLOOKUP(D1703,CADA_PROD!D:G,4,0)*H1703)</f>
        <v/>
      </c>
      <c r="K1703" s="14"/>
      <c r="L1703" s="14"/>
      <c r="M1703" s="21"/>
      <c r="N1703" s="21"/>
      <c r="O1703" s="21"/>
      <c r="P1703" s="21"/>
    </row>
    <row r="1704" spans="1:16" s="16" customFormat="1" ht="30" customHeight="1">
      <c r="A1704" s="21"/>
      <c r="B1704" s="21"/>
      <c r="C1704" s="170"/>
      <c r="D1704" s="168"/>
      <c r="E1704" s="154" t="str">
        <f>IFERROR(VLOOKUP(D1704,CADA_PROD!D:H,5,0),"")</f>
        <v/>
      </c>
      <c r="F1704" s="169"/>
      <c r="G1704" s="170"/>
      <c r="H1704" s="171"/>
      <c r="I1704" s="172" t="str">
        <f>IF(D1704="","",SUMIFS(MOVI_ENTR!I:I,MOVI_ENTR!D:D,D1704,MOVI_ENTR!O:O,L1704)-SUMIFS(MOVI_SAID!H:H,MOVI_SAID!D:D,D1704,MOVI_SAID!L:L,L1704))</f>
        <v/>
      </c>
      <c r="J1704" s="153" t="str">
        <f>IF(D1704="","",VLOOKUP(D1704,CADA_PROD!D:G,4,0)*H1704)</f>
        <v/>
      </c>
      <c r="K1704" s="14"/>
      <c r="L1704" s="14"/>
      <c r="M1704" s="21"/>
      <c r="N1704" s="21"/>
      <c r="O1704" s="21"/>
      <c r="P1704" s="21"/>
    </row>
    <row r="1705" spans="1:16" s="16" customFormat="1" ht="30" customHeight="1">
      <c r="A1705" s="21"/>
      <c r="B1705" s="21"/>
      <c r="C1705" s="170"/>
      <c r="D1705" s="168"/>
      <c r="E1705" s="154" t="str">
        <f>IFERROR(VLOOKUP(D1705,CADA_PROD!D:H,5,0),"")</f>
        <v/>
      </c>
      <c r="F1705" s="169"/>
      <c r="G1705" s="170"/>
      <c r="H1705" s="171"/>
      <c r="I1705" s="172" t="str">
        <f>IF(D1705="","",SUMIFS(MOVI_ENTR!I:I,MOVI_ENTR!D:D,D1705,MOVI_ENTR!O:O,L1705)-SUMIFS(MOVI_SAID!H:H,MOVI_SAID!D:D,D1705,MOVI_SAID!L:L,L1705))</f>
        <v/>
      </c>
      <c r="J1705" s="153" t="str">
        <f>IF(D1705="","",VLOOKUP(D1705,CADA_PROD!D:G,4,0)*H1705)</f>
        <v/>
      </c>
      <c r="K1705" s="14"/>
      <c r="L1705" s="14"/>
      <c r="M1705" s="21"/>
      <c r="N1705" s="21"/>
      <c r="O1705" s="21"/>
      <c r="P1705" s="21"/>
    </row>
    <row r="1706" spans="1:16" s="16" customFormat="1" ht="30" customHeight="1">
      <c r="A1706" s="21"/>
      <c r="B1706" s="21"/>
      <c r="C1706" s="170"/>
      <c r="D1706" s="168"/>
      <c r="E1706" s="154" t="str">
        <f>IFERROR(VLOOKUP(D1706,CADA_PROD!D:H,5,0),"")</f>
        <v/>
      </c>
      <c r="F1706" s="169"/>
      <c r="G1706" s="170"/>
      <c r="H1706" s="171"/>
      <c r="I1706" s="172" t="str">
        <f>IF(D1706="","",SUMIFS(MOVI_ENTR!I:I,MOVI_ENTR!D:D,D1706,MOVI_ENTR!O:O,L1706)-SUMIFS(MOVI_SAID!H:H,MOVI_SAID!D:D,D1706,MOVI_SAID!L:L,L1706))</f>
        <v/>
      </c>
      <c r="J1706" s="153" t="str">
        <f>IF(D1706="","",VLOOKUP(D1706,CADA_PROD!D:G,4,0)*H1706)</f>
        <v/>
      </c>
      <c r="K1706" s="14"/>
      <c r="L1706" s="14"/>
      <c r="M1706" s="21"/>
      <c r="N1706" s="21"/>
      <c r="O1706" s="21"/>
      <c r="P1706" s="21"/>
    </row>
    <row r="1707" spans="1:16" s="16" customFormat="1" ht="30" customHeight="1">
      <c r="A1707" s="21"/>
      <c r="B1707" s="21"/>
      <c r="C1707" s="170"/>
      <c r="D1707" s="168"/>
      <c r="E1707" s="154" t="str">
        <f>IFERROR(VLOOKUP(D1707,CADA_PROD!D:H,5,0),"")</f>
        <v/>
      </c>
      <c r="F1707" s="169"/>
      <c r="G1707" s="170"/>
      <c r="H1707" s="171"/>
      <c r="I1707" s="172" t="str">
        <f>IF(D1707="","",SUMIFS(MOVI_ENTR!I:I,MOVI_ENTR!D:D,D1707,MOVI_ENTR!O:O,L1707)-SUMIFS(MOVI_SAID!H:H,MOVI_SAID!D:D,D1707,MOVI_SAID!L:L,L1707))</f>
        <v/>
      </c>
      <c r="J1707" s="153" t="str">
        <f>IF(D1707="","",VLOOKUP(D1707,CADA_PROD!D:G,4,0)*H1707)</f>
        <v/>
      </c>
      <c r="K1707" s="14"/>
      <c r="L1707" s="14"/>
      <c r="M1707" s="21"/>
      <c r="N1707" s="21"/>
      <c r="O1707" s="21"/>
      <c r="P1707" s="21"/>
    </row>
    <row r="1708" spans="1:16" s="16" customFormat="1" ht="30" customHeight="1">
      <c r="A1708" s="21"/>
      <c r="B1708" s="21"/>
      <c r="C1708" s="170"/>
      <c r="D1708" s="168"/>
      <c r="E1708" s="154" t="str">
        <f>IFERROR(VLOOKUP(D1708,CADA_PROD!D:H,5,0),"")</f>
        <v/>
      </c>
      <c r="F1708" s="169"/>
      <c r="G1708" s="170"/>
      <c r="H1708" s="171"/>
      <c r="I1708" s="172" t="str">
        <f>IF(D1708="","",SUMIFS(MOVI_ENTR!I:I,MOVI_ENTR!D:D,D1708,MOVI_ENTR!O:O,L1708)-SUMIFS(MOVI_SAID!H:H,MOVI_SAID!D:D,D1708,MOVI_SAID!L:L,L1708))</f>
        <v/>
      </c>
      <c r="J1708" s="153" t="str">
        <f>IF(D1708="","",VLOOKUP(D1708,CADA_PROD!D:G,4,0)*H1708)</f>
        <v/>
      </c>
      <c r="K1708" s="14"/>
      <c r="L1708" s="14"/>
      <c r="M1708" s="21"/>
      <c r="N1708" s="21"/>
      <c r="O1708" s="21"/>
      <c r="P1708" s="21"/>
    </row>
    <row r="1709" spans="1:16" s="16" customFormat="1" ht="30" customHeight="1">
      <c r="A1709" s="21"/>
      <c r="B1709" s="21"/>
      <c r="C1709" s="170"/>
      <c r="D1709" s="168"/>
      <c r="E1709" s="154" t="str">
        <f>IFERROR(VLOOKUP(D1709,CADA_PROD!D:H,5,0),"")</f>
        <v/>
      </c>
      <c r="F1709" s="169"/>
      <c r="G1709" s="170"/>
      <c r="H1709" s="171"/>
      <c r="I1709" s="172" t="str">
        <f>IF(D1709="","",SUMIFS(MOVI_ENTR!I:I,MOVI_ENTR!D:D,D1709,MOVI_ENTR!O:O,L1709)-SUMIFS(MOVI_SAID!H:H,MOVI_SAID!D:D,D1709,MOVI_SAID!L:L,L1709))</f>
        <v/>
      </c>
      <c r="J1709" s="153" t="str">
        <f>IF(D1709="","",VLOOKUP(D1709,CADA_PROD!D:G,4,0)*H1709)</f>
        <v/>
      </c>
      <c r="K1709" s="14"/>
      <c r="L1709" s="14"/>
      <c r="M1709" s="21"/>
      <c r="N1709" s="21"/>
      <c r="O1709" s="21"/>
      <c r="P1709" s="21"/>
    </row>
    <row r="1710" spans="1:16" s="16" customFormat="1" ht="30" customHeight="1">
      <c r="A1710" s="21"/>
      <c r="B1710" s="21"/>
      <c r="C1710" s="170"/>
      <c r="D1710" s="168"/>
      <c r="E1710" s="154" t="str">
        <f>IFERROR(VLOOKUP(D1710,CADA_PROD!D:H,5,0),"")</f>
        <v/>
      </c>
      <c r="F1710" s="169"/>
      <c r="G1710" s="170"/>
      <c r="H1710" s="171"/>
      <c r="I1710" s="172" t="str">
        <f>IF(D1710="","",SUMIFS(MOVI_ENTR!I:I,MOVI_ENTR!D:D,D1710,MOVI_ENTR!O:O,L1710)-SUMIFS(MOVI_SAID!H:H,MOVI_SAID!D:D,D1710,MOVI_SAID!L:L,L1710))</f>
        <v/>
      </c>
      <c r="J1710" s="153" t="str">
        <f>IF(D1710="","",VLOOKUP(D1710,CADA_PROD!D:G,4,0)*H1710)</f>
        <v/>
      </c>
      <c r="K1710" s="14"/>
      <c r="L1710" s="14"/>
      <c r="M1710" s="21"/>
      <c r="N1710" s="21"/>
      <c r="O1710" s="21"/>
      <c r="P1710" s="21"/>
    </row>
    <row r="1711" spans="1:16" s="16" customFormat="1" ht="30" customHeight="1">
      <c r="A1711" s="21"/>
      <c r="B1711" s="21"/>
      <c r="C1711" s="170"/>
      <c r="D1711" s="168"/>
      <c r="E1711" s="154" t="str">
        <f>IFERROR(VLOOKUP(D1711,CADA_PROD!D:H,5,0),"")</f>
        <v/>
      </c>
      <c r="F1711" s="169"/>
      <c r="G1711" s="170"/>
      <c r="H1711" s="171"/>
      <c r="I1711" s="172" t="str">
        <f>IF(D1711="","",SUMIFS(MOVI_ENTR!I:I,MOVI_ENTR!D:D,D1711,MOVI_ENTR!O:O,L1711)-SUMIFS(MOVI_SAID!H:H,MOVI_SAID!D:D,D1711,MOVI_SAID!L:L,L1711))</f>
        <v/>
      </c>
      <c r="J1711" s="153" t="str">
        <f>IF(D1711="","",VLOOKUP(D1711,CADA_PROD!D:G,4,0)*H1711)</f>
        <v/>
      </c>
      <c r="K1711" s="14"/>
      <c r="L1711" s="14"/>
      <c r="M1711" s="21"/>
      <c r="N1711" s="21"/>
      <c r="O1711" s="21"/>
      <c r="P1711" s="21"/>
    </row>
    <row r="1712" spans="1:16" s="16" customFormat="1" ht="30" customHeight="1">
      <c r="A1712" s="21"/>
      <c r="B1712" s="21"/>
      <c r="C1712" s="170"/>
      <c r="D1712" s="168"/>
      <c r="E1712" s="154" t="str">
        <f>IFERROR(VLOOKUP(D1712,CADA_PROD!D:H,5,0),"")</f>
        <v/>
      </c>
      <c r="F1712" s="169"/>
      <c r="G1712" s="170"/>
      <c r="H1712" s="171"/>
      <c r="I1712" s="172" t="str">
        <f>IF(D1712="","",SUMIFS(MOVI_ENTR!I:I,MOVI_ENTR!D:D,D1712,MOVI_ENTR!O:O,L1712)-SUMIFS(MOVI_SAID!H:H,MOVI_SAID!D:D,D1712,MOVI_SAID!L:L,L1712))</f>
        <v/>
      </c>
      <c r="J1712" s="153" t="str">
        <f>IF(D1712="","",VLOOKUP(D1712,CADA_PROD!D:G,4,0)*H1712)</f>
        <v/>
      </c>
      <c r="K1712" s="14"/>
      <c r="L1712" s="14"/>
      <c r="M1712" s="21"/>
      <c r="N1712" s="21"/>
      <c r="O1712" s="21"/>
      <c r="P1712" s="21"/>
    </row>
    <row r="1713" spans="1:16" s="16" customFormat="1" ht="30" customHeight="1">
      <c r="A1713" s="21"/>
      <c r="B1713" s="21"/>
      <c r="C1713" s="170"/>
      <c r="D1713" s="168"/>
      <c r="E1713" s="154" t="str">
        <f>IFERROR(VLOOKUP(D1713,CADA_PROD!D:H,5,0),"")</f>
        <v/>
      </c>
      <c r="F1713" s="169"/>
      <c r="G1713" s="170"/>
      <c r="H1713" s="171"/>
      <c r="I1713" s="172" t="str">
        <f>IF(D1713="","",SUMIFS(MOVI_ENTR!I:I,MOVI_ENTR!D:D,D1713,MOVI_ENTR!O:O,L1713)-SUMIFS(MOVI_SAID!H:H,MOVI_SAID!D:D,D1713,MOVI_SAID!L:L,L1713))</f>
        <v/>
      </c>
      <c r="J1713" s="153" t="str">
        <f>IF(D1713="","",VLOOKUP(D1713,CADA_PROD!D:G,4,0)*H1713)</f>
        <v/>
      </c>
      <c r="K1713" s="14"/>
      <c r="L1713" s="14"/>
      <c r="M1713" s="21"/>
      <c r="N1713" s="21"/>
      <c r="O1713" s="21"/>
      <c r="P1713" s="21"/>
    </row>
    <row r="1714" spans="1:16" s="16" customFormat="1" ht="30" customHeight="1">
      <c r="A1714" s="21"/>
      <c r="B1714" s="21"/>
      <c r="C1714" s="170"/>
      <c r="D1714" s="168"/>
      <c r="E1714" s="154" t="str">
        <f>IFERROR(VLOOKUP(D1714,CADA_PROD!D:H,5,0),"")</f>
        <v/>
      </c>
      <c r="F1714" s="169"/>
      <c r="G1714" s="170"/>
      <c r="H1714" s="171"/>
      <c r="I1714" s="172" t="str">
        <f>IF(D1714="","",SUMIFS(MOVI_ENTR!I:I,MOVI_ENTR!D:D,D1714,MOVI_ENTR!O:O,L1714)-SUMIFS(MOVI_SAID!H:H,MOVI_SAID!D:D,D1714,MOVI_SAID!L:L,L1714))</f>
        <v/>
      </c>
      <c r="J1714" s="153" t="str">
        <f>IF(D1714="","",VLOOKUP(D1714,CADA_PROD!D:G,4,0)*H1714)</f>
        <v/>
      </c>
      <c r="K1714" s="14"/>
      <c r="L1714" s="14"/>
      <c r="M1714" s="21"/>
      <c r="N1714" s="21"/>
      <c r="O1714" s="21"/>
      <c r="P1714" s="21"/>
    </row>
    <row r="1715" spans="1:16" s="16" customFormat="1" ht="30" customHeight="1">
      <c r="A1715" s="21"/>
      <c r="B1715" s="21"/>
      <c r="C1715" s="170"/>
      <c r="D1715" s="168"/>
      <c r="E1715" s="154" t="str">
        <f>IFERROR(VLOOKUP(D1715,CADA_PROD!D:H,5,0),"")</f>
        <v/>
      </c>
      <c r="F1715" s="169"/>
      <c r="G1715" s="170"/>
      <c r="H1715" s="171"/>
      <c r="I1715" s="172" t="str">
        <f>IF(D1715="","",SUMIFS(MOVI_ENTR!I:I,MOVI_ENTR!D:D,D1715,MOVI_ENTR!O:O,L1715)-SUMIFS(MOVI_SAID!H:H,MOVI_SAID!D:D,D1715,MOVI_SAID!L:L,L1715))</f>
        <v/>
      </c>
      <c r="J1715" s="153" t="str">
        <f>IF(D1715="","",VLOOKUP(D1715,CADA_PROD!D:G,4,0)*H1715)</f>
        <v/>
      </c>
      <c r="K1715" s="14"/>
      <c r="L1715" s="14"/>
      <c r="M1715" s="21"/>
      <c r="N1715" s="21"/>
      <c r="O1715" s="21"/>
      <c r="P1715" s="21"/>
    </row>
    <row r="1716" spans="1:16" s="16" customFormat="1" ht="30" customHeight="1">
      <c r="A1716" s="21"/>
      <c r="B1716" s="21"/>
      <c r="C1716" s="170"/>
      <c r="D1716" s="168"/>
      <c r="E1716" s="154" t="str">
        <f>IFERROR(VLOOKUP(D1716,CADA_PROD!D:H,5,0),"")</f>
        <v/>
      </c>
      <c r="F1716" s="169"/>
      <c r="G1716" s="170"/>
      <c r="H1716" s="171"/>
      <c r="I1716" s="172" t="str">
        <f>IF(D1716="","",SUMIFS(MOVI_ENTR!I:I,MOVI_ENTR!D:D,D1716,MOVI_ENTR!O:O,L1716)-SUMIFS(MOVI_SAID!H:H,MOVI_SAID!D:D,D1716,MOVI_SAID!L:L,L1716))</f>
        <v/>
      </c>
      <c r="J1716" s="153" t="str">
        <f>IF(D1716="","",VLOOKUP(D1716,CADA_PROD!D:G,4,0)*H1716)</f>
        <v/>
      </c>
      <c r="K1716" s="14"/>
      <c r="L1716" s="14"/>
      <c r="M1716" s="21"/>
      <c r="N1716" s="21"/>
      <c r="O1716" s="21"/>
      <c r="P1716" s="21"/>
    </row>
    <row r="1717" spans="1:16" s="16" customFormat="1" ht="30" customHeight="1">
      <c r="A1717" s="21"/>
      <c r="B1717" s="21"/>
      <c r="C1717" s="170"/>
      <c r="D1717" s="168"/>
      <c r="E1717" s="154" t="str">
        <f>IFERROR(VLOOKUP(D1717,CADA_PROD!D:H,5,0),"")</f>
        <v/>
      </c>
      <c r="F1717" s="169"/>
      <c r="G1717" s="170"/>
      <c r="H1717" s="171"/>
      <c r="I1717" s="172" t="str">
        <f>IF(D1717="","",SUMIFS(MOVI_ENTR!I:I,MOVI_ENTR!D:D,D1717,MOVI_ENTR!O:O,L1717)-SUMIFS(MOVI_SAID!H:H,MOVI_SAID!D:D,D1717,MOVI_SAID!L:L,L1717))</f>
        <v/>
      </c>
      <c r="J1717" s="153" t="str">
        <f>IF(D1717="","",VLOOKUP(D1717,CADA_PROD!D:G,4,0)*H1717)</f>
        <v/>
      </c>
      <c r="K1717" s="14"/>
      <c r="L1717" s="14"/>
      <c r="M1717" s="21"/>
      <c r="N1717" s="21"/>
      <c r="O1717" s="21"/>
      <c r="P1717" s="21"/>
    </row>
    <row r="1718" spans="1:16" s="16" customFormat="1" ht="30" customHeight="1">
      <c r="A1718" s="21"/>
      <c r="B1718" s="21"/>
      <c r="C1718" s="170"/>
      <c r="D1718" s="168"/>
      <c r="E1718" s="154" t="str">
        <f>IFERROR(VLOOKUP(D1718,CADA_PROD!D:H,5,0),"")</f>
        <v/>
      </c>
      <c r="F1718" s="169"/>
      <c r="G1718" s="170"/>
      <c r="H1718" s="171"/>
      <c r="I1718" s="172" t="str">
        <f>IF(D1718="","",SUMIFS(MOVI_ENTR!I:I,MOVI_ENTR!D:D,D1718,MOVI_ENTR!O:O,L1718)-SUMIFS(MOVI_SAID!H:H,MOVI_SAID!D:D,D1718,MOVI_SAID!L:L,L1718))</f>
        <v/>
      </c>
      <c r="J1718" s="153" t="str">
        <f>IF(D1718="","",VLOOKUP(D1718,CADA_PROD!D:G,4,0)*H1718)</f>
        <v/>
      </c>
      <c r="K1718" s="14"/>
      <c r="L1718" s="14"/>
      <c r="M1718" s="21"/>
      <c r="N1718" s="21"/>
      <c r="O1718" s="21"/>
      <c r="P1718" s="21"/>
    </row>
    <row r="1719" spans="1:16" s="16" customFormat="1" ht="30" customHeight="1">
      <c r="A1719" s="21"/>
      <c r="B1719" s="21"/>
      <c r="C1719" s="170"/>
      <c r="D1719" s="168"/>
      <c r="E1719" s="154" t="str">
        <f>IFERROR(VLOOKUP(D1719,CADA_PROD!D:H,5,0),"")</f>
        <v/>
      </c>
      <c r="F1719" s="169"/>
      <c r="G1719" s="170"/>
      <c r="H1719" s="171"/>
      <c r="I1719" s="172" t="str">
        <f>IF(D1719="","",SUMIFS(MOVI_ENTR!I:I,MOVI_ENTR!D:D,D1719,MOVI_ENTR!O:O,L1719)-SUMIFS(MOVI_SAID!H:H,MOVI_SAID!D:D,D1719,MOVI_SAID!L:L,L1719))</f>
        <v/>
      </c>
      <c r="J1719" s="153" t="str">
        <f>IF(D1719="","",VLOOKUP(D1719,CADA_PROD!D:G,4,0)*H1719)</f>
        <v/>
      </c>
      <c r="K1719" s="14"/>
      <c r="L1719" s="14"/>
      <c r="M1719" s="21"/>
      <c r="N1719" s="21"/>
      <c r="O1719" s="21"/>
      <c r="P1719" s="21"/>
    </row>
    <row r="1720" spans="1:16" s="16" customFormat="1" ht="30" customHeight="1">
      <c r="A1720" s="21"/>
      <c r="B1720" s="21"/>
      <c r="C1720" s="170"/>
      <c r="D1720" s="168"/>
      <c r="E1720" s="154" t="str">
        <f>IFERROR(VLOOKUP(D1720,CADA_PROD!D:H,5,0),"")</f>
        <v/>
      </c>
      <c r="F1720" s="169"/>
      <c r="G1720" s="170"/>
      <c r="H1720" s="171"/>
      <c r="I1720" s="172" t="str">
        <f>IF(D1720="","",SUMIFS(MOVI_ENTR!I:I,MOVI_ENTR!D:D,D1720,MOVI_ENTR!O:O,L1720)-SUMIFS(MOVI_SAID!H:H,MOVI_SAID!D:D,D1720,MOVI_SAID!L:L,L1720))</f>
        <v/>
      </c>
      <c r="J1720" s="153" t="str">
        <f>IF(D1720="","",VLOOKUP(D1720,CADA_PROD!D:G,4,0)*H1720)</f>
        <v/>
      </c>
      <c r="K1720" s="14"/>
      <c r="L1720" s="14"/>
      <c r="M1720" s="21"/>
      <c r="N1720" s="21"/>
      <c r="O1720" s="21"/>
      <c r="P1720" s="21"/>
    </row>
    <row r="1721" spans="1:16" s="16" customFormat="1" ht="30" customHeight="1">
      <c r="A1721" s="21"/>
      <c r="B1721" s="21"/>
      <c r="C1721" s="170"/>
      <c r="D1721" s="168"/>
      <c r="E1721" s="154" t="str">
        <f>IFERROR(VLOOKUP(D1721,CADA_PROD!D:H,5,0),"")</f>
        <v/>
      </c>
      <c r="F1721" s="169"/>
      <c r="G1721" s="170"/>
      <c r="H1721" s="171"/>
      <c r="I1721" s="172" t="str">
        <f>IF(D1721="","",SUMIFS(MOVI_ENTR!I:I,MOVI_ENTR!D:D,D1721,MOVI_ENTR!O:O,L1721)-SUMIFS(MOVI_SAID!H:H,MOVI_SAID!D:D,D1721,MOVI_SAID!L:L,L1721))</f>
        <v/>
      </c>
      <c r="J1721" s="153" t="str">
        <f>IF(D1721="","",VLOOKUP(D1721,CADA_PROD!D:G,4,0)*H1721)</f>
        <v/>
      </c>
      <c r="K1721" s="14"/>
      <c r="L1721" s="14"/>
      <c r="M1721" s="21"/>
      <c r="N1721" s="21"/>
      <c r="O1721" s="21"/>
      <c r="P1721" s="21"/>
    </row>
    <row r="1722" spans="1:16" s="16" customFormat="1" ht="30" customHeight="1">
      <c r="A1722" s="21"/>
      <c r="B1722" s="21"/>
      <c r="C1722" s="170"/>
      <c r="D1722" s="168"/>
      <c r="E1722" s="154" t="str">
        <f>IFERROR(VLOOKUP(D1722,CADA_PROD!D:H,5,0),"")</f>
        <v/>
      </c>
      <c r="F1722" s="169"/>
      <c r="G1722" s="170"/>
      <c r="H1722" s="171"/>
      <c r="I1722" s="172" t="str">
        <f>IF(D1722="","",SUMIFS(MOVI_ENTR!I:I,MOVI_ENTR!D:D,D1722,MOVI_ENTR!O:O,L1722)-SUMIFS(MOVI_SAID!H:H,MOVI_SAID!D:D,D1722,MOVI_SAID!L:L,L1722))</f>
        <v/>
      </c>
      <c r="J1722" s="153" t="str">
        <f>IF(D1722="","",VLOOKUP(D1722,CADA_PROD!D:G,4,0)*H1722)</f>
        <v/>
      </c>
      <c r="K1722" s="14"/>
      <c r="L1722" s="14"/>
      <c r="M1722" s="21"/>
      <c r="N1722" s="21"/>
      <c r="O1722" s="21"/>
      <c r="P1722" s="21"/>
    </row>
    <row r="1723" spans="1:16" s="16" customFormat="1" ht="30" customHeight="1">
      <c r="A1723" s="21"/>
      <c r="B1723" s="21"/>
      <c r="C1723" s="170"/>
      <c r="D1723" s="168"/>
      <c r="E1723" s="154" t="str">
        <f>IFERROR(VLOOKUP(D1723,CADA_PROD!D:H,5,0),"")</f>
        <v/>
      </c>
      <c r="F1723" s="169"/>
      <c r="G1723" s="170"/>
      <c r="H1723" s="171"/>
      <c r="I1723" s="172" t="str">
        <f>IF(D1723="","",SUMIFS(MOVI_ENTR!I:I,MOVI_ENTR!D:D,D1723,MOVI_ENTR!O:O,L1723)-SUMIFS(MOVI_SAID!H:H,MOVI_SAID!D:D,D1723,MOVI_SAID!L:L,L1723))</f>
        <v/>
      </c>
      <c r="J1723" s="153" t="str">
        <f>IF(D1723="","",VLOOKUP(D1723,CADA_PROD!D:G,4,0)*H1723)</f>
        <v/>
      </c>
      <c r="K1723" s="14"/>
      <c r="L1723" s="14"/>
      <c r="M1723" s="21"/>
      <c r="N1723" s="21"/>
      <c r="O1723" s="21"/>
      <c r="P1723" s="21"/>
    </row>
    <row r="1724" spans="1:16" s="16" customFormat="1" ht="30" customHeight="1">
      <c r="A1724" s="21"/>
      <c r="B1724" s="21"/>
      <c r="C1724" s="170"/>
      <c r="D1724" s="168"/>
      <c r="E1724" s="154" t="str">
        <f>IFERROR(VLOOKUP(D1724,CADA_PROD!D:H,5,0),"")</f>
        <v/>
      </c>
      <c r="F1724" s="169"/>
      <c r="G1724" s="170"/>
      <c r="H1724" s="171"/>
      <c r="I1724" s="172" t="str">
        <f>IF(D1724="","",SUMIFS(MOVI_ENTR!I:I,MOVI_ENTR!D:D,D1724,MOVI_ENTR!O:O,L1724)-SUMIFS(MOVI_SAID!H:H,MOVI_SAID!D:D,D1724,MOVI_SAID!L:L,L1724))</f>
        <v/>
      </c>
      <c r="J1724" s="153" t="str">
        <f>IF(D1724="","",VLOOKUP(D1724,CADA_PROD!D:G,4,0)*H1724)</f>
        <v/>
      </c>
      <c r="K1724" s="14"/>
      <c r="L1724" s="14"/>
      <c r="M1724" s="21"/>
      <c r="N1724" s="21"/>
      <c r="O1724" s="21"/>
      <c r="P1724" s="21"/>
    </row>
    <row r="1725" spans="1:16" s="16" customFormat="1" ht="30" customHeight="1">
      <c r="A1725" s="21"/>
      <c r="B1725" s="21"/>
      <c r="C1725" s="170"/>
      <c r="D1725" s="168"/>
      <c r="E1725" s="154" t="str">
        <f>IFERROR(VLOOKUP(D1725,CADA_PROD!D:H,5,0),"")</f>
        <v/>
      </c>
      <c r="F1725" s="169"/>
      <c r="G1725" s="170"/>
      <c r="H1725" s="171"/>
      <c r="I1725" s="172" t="str">
        <f>IF(D1725="","",SUMIFS(MOVI_ENTR!I:I,MOVI_ENTR!D:D,D1725,MOVI_ENTR!O:O,L1725)-SUMIFS(MOVI_SAID!H:H,MOVI_SAID!D:D,D1725,MOVI_SAID!L:L,L1725))</f>
        <v/>
      </c>
      <c r="J1725" s="153" t="str">
        <f>IF(D1725="","",VLOOKUP(D1725,CADA_PROD!D:G,4,0)*H1725)</f>
        <v/>
      </c>
      <c r="K1725" s="14"/>
      <c r="L1725" s="14"/>
      <c r="M1725" s="21"/>
      <c r="N1725" s="21"/>
      <c r="O1725" s="21"/>
      <c r="P1725" s="21"/>
    </row>
    <row r="1726" spans="1:16" s="16" customFormat="1" ht="30" customHeight="1">
      <c r="A1726" s="21"/>
      <c r="B1726" s="21"/>
      <c r="C1726" s="170"/>
      <c r="D1726" s="168"/>
      <c r="E1726" s="154" t="str">
        <f>IFERROR(VLOOKUP(D1726,CADA_PROD!D:H,5,0),"")</f>
        <v/>
      </c>
      <c r="F1726" s="169"/>
      <c r="G1726" s="170"/>
      <c r="H1726" s="171"/>
      <c r="I1726" s="172" t="str">
        <f>IF(D1726="","",SUMIFS(MOVI_ENTR!I:I,MOVI_ENTR!D:D,D1726,MOVI_ENTR!O:O,L1726)-SUMIFS(MOVI_SAID!H:H,MOVI_SAID!D:D,D1726,MOVI_SAID!L:L,L1726))</f>
        <v/>
      </c>
      <c r="J1726" s="153" t="str">
        <f>IF(D1726="","",VLOOKUP(D1726,CADA_PROD!D:G,4,0)*H1726)</f>
        <v/>
      </c>
      <c r="K1726" s="14"/>
      <c r="L1726" s="14"/>
      <c r="M1726" s="21"/>
      <c r="N1726" s="21"/>
      <c r="O1726" s="21"/>
      <c r="P1726" s="21"/>
    </row>
    <row r="1727" spans="1:16" s="16" customFormat="1" ht="30" customHeight="1">
      <c r="A1727" s="21"/>
      <c r="B1727" s="21"/>
      <c r="C1727" s="170"/>
      <c r="D1727" s="168"/>
      <c r="E1727" s="154" t="str">
        <f>IFERROR(VLOOKUP(D1727,CADA_PROD!D:H,5,0),"")</f>
        <v/>
      </c>
      <c r="F1727" s="169"/>
      <c r="G1727" s="170"/>
      <c r="H1727" s="171"/>
      <c r="I1727" s="172" t="str">
        <f>IF(D1727="","",SUMIFS(MOVI_ENTR!I:I,MOVI_ENTR!D:D,D1727,MOVI_ENTR!O:O,L1727)-SUMIFS(MOVI_SAID!H:H,MOVI_SAID!D:D,D1727,MOVI_SAID!L:L,L1727))</f>
        <v/>
      </c>
      <c r="J1727" s="153" t="str">
        <f>IF(D1727="","",VLOOKUP(D1727,CADA_PROD!D:G,4,0)*H1727)</f>
        <v/>
      </c>
      <c r="K1727" s="14"/>
      <c r="L1727" s="14"/>
      <c r="M1727" s="21"/>
      <c r="N1727" s="21"/>
      <c r="O1727" s="21"/>
      <c r="P1727" s="21"/>
    </row>
    <row r="1728" spans="1:16" s="16" customFormat="1" ht="30" customHeight="1">
      <c r="A1728" s="21"/>
      <c r="B1728" s="21"/>
      <c r="C1728" s="170"/>
      <c r="D1728" s="168"/>
      <c r="E1728" s="154" t="str">
        <f>IFERROR(VLOOKUP(D1728,CADA_PROD!D:H,5,0),"")</f>
        <v/>
      </c>
      <c r="F1728" s="169"/>
      <c r="G1728" s="170"/>
      <c r="H1728" s="171"/>
      <c r="I1728" s="172" t="str">
        <f>IF(D1728="","",SUMIFS(MOVI_ENTR!I:I,MOVI_ENTR!D:D,D1728,MOVI_ENTR!O:O,L1728)-SUMIFS(MOVI_SAID!H:H,MOVI_SAID!D:D,D1728,MOVI_SAID!L:L,L1728))</f>
        <v/>
      </c>
      <c r="J1728" s="153" t="str">
        <f>IF(D1728="","",VLOOKUP(D1728,CADA_PROD!D:G,4,0)*H1728)</f>
        <v/>
      </c>
      <c r="K1728" s="14"/>
      <c r="L1728" s="14"/>
      <c r="M1728" s="21"/>
      <c r="N1728" s="21"/>
      <c r="O1728" s="21"/>
      <c r="P1728" s="21"/>
    </row>
    <row r="1729" spans="1:16" s="16" customFormat="1" ht="30" customHeight="1">
      <c r="A1729" s="21"/>
      <c r="B1729" s="21"/>
      <c r="C1729" s="170"/>
      <c r="D1729" s="168"/>
      <c r="E1729" s="154" t="str">
        <f>IFERROR(VLOOKUP(D1729,CADA_PROD!D:H,5,0),"")</f>
        <v/>
      </c>
      <c r="F1729" s="169"/>
      <c r="G1729" s="170"/>
      <c r="H1729" s="171"/>
      <c r="I1729" s="172" t="str">
        <f>IF(D1729="","",SUMIFS(MOVI_ENTR!I:I,MOVI_ENTR!D:D,D1729,MOVI_ENTR!O:O,L1729)-SUMIFS(MOVI_SAID!H:H,MOVI_SAID!D:D,D1729,MOVI_SAID!L:L,L1729))</f>
        <v/>
      </c>
      <c r="J1729" s="153" t="str">
        <f>IF(D1729="","",VLOOKUP(D1729,CADA_PROD!D:G,4,0)*H1729)</f>
        <v/>
      </c>
      <c r="K1729" s="14"/>
      <c r="L1729" s="14"/>
      <c r="M1729" s="21"/>
      <c r="N1729" s="21"/>
      <c r="O1729" s="21"/>
      <c r="P1729" s="21"/>
    </row>
    <row r="1730" spans="1:16" s="16" customFormat="1" ht="30" customHeight="1">
      <c r="A1730" s="21"/>
      <c r="B1730" s="21"/>
      <c r="C1730" s="170"/>
      <c r="D1730" s="168"/>
      <c r="E1730" s="154" t="str">
        <f>IFERROR(VLOOKUP(D1730,CADA_PROD!D:H,5,0),"")</f>
        <v/>
      </c>
      <c r="F1730" s="169"/>
      <c r="G1730" s="170"/>
      <c r="H1730" s="171"/>
      <c r="I1730" s="172" t="str">
        <f>IF(D1730="","",SUMIFS(MOVI_ENTR!I:I,MOVI_ENTR!D:D,D1730,MOVI_ENTR!O:O,L1730)-SUMIFS(MOVI_SAID!H:H,MOVI_SAID!D:D,D1730,MOVI_SAID!L:L,L1730))</f>
        <v/>
      </c>
      <c r="J1730" s="153" t="str">
        <f>IF(D1730="","",VLOOKUP(D1730,CADA_PROD!D:G,4,0)*H1730)</f>
        <v/>
      </c>
      <c r="K1730" s="14"/>
      <c r="L1730" s="14"/>
      <c r="M1730" s="21"/>
      <c r="N1730" s="21"/>
      <c r="O1730" s="21"/>
      <c r="P1730" s="21"/>
    </row>
    <row r="1731" spans="1:16" s="16" customFormat="1" ht="30" customHeight="1">
      <c r="A1731" s="21"/>
      <c r="B1731" s="21"/>
      <c r="C1731" s="170"/>
      <c r="D1731" s="168"/>
      <c r="E1731" s="154" t="str">
        <f>IFERROR(VLOOKUP(D1731,CADA_PROD!D:H,5,0),"")</f>
        <v/>
      </c>
      <c r="F1731" s="169"/>
      <c r="G1731" s="170"/>
      <c r="H1731" s="171"/>
      <c r="I1731" s="172" t="str">
        <f>IF(D1731="","",SUMIFS(MOVI_ENTR!I:I,MOVI_ENTR!D:D,D1731,MOVI_ENTR!O:O,L1731)-SUMIFS(MOVI_SAID!H:H,MOVI_SAID!D:D,D1731,MOVI_SAID!L:L,L1731))</f>
        <v/>
      </c>
      <c r="J1731" s="153" t="str">
        <f>IF(D1731="","",VLOOKUP(D1731,CADA_PROD!D:G,4,0)*H1731)</f>
        <v/>
      </c>
      <c r="K1731" s="14"/>
      <c r="L1731" s="14"/>
      <c r="M1731" s="21"/>
      <c r="N1731" s="21"/>
      <c r="O1731" s="21"/>
      <c r="P1731" s="21"/>
    </row>
    <row r="1732" spans="1:16" s="16" customFormat="1" ht="30" customHeight="1">
      <c r="A1732" s="21"/>
      <c r="B1732" s="21"/>
      <c r="C1732" s="170"/>
      <c r="D1732" s="168"/>
      <c r="E1732" s="154" t="str">
        <f>IFERROR(VLOOKUP(D1732,CADA_PROD!D:H,5,0),"")</f>
        <v/>
      </c>
      <c r="F1732" s="169"/>
      <c r="G1732" s="170"/>
      <c r="H1732" s="171"/>
      <c r="I1732" s="172" t="str">
        <f>IF(D1732="","",SUMIFS(MOVI_ENTR!I:I,MOVI_ENTR!D:D,D1732,MOVI_ENTR!O:O,L1732)-SUMIFS(MOVI_SAID!H:H,MOVI_SAID!D:D,D1732,MOVI_SAID!L:L,L1732))</f>
        <v/>
      </c>
      <c r="J1732" s="153" t="str">
        <f>IF(D1732="","",VLOOKUP(D1732,CADA_PROD!D:G,4,0)*H1732)</f>
        <v/>
      </c>
      <c r="K1732" s="14"/>
      <c r="L1732" s="14"/>
      <c r="M1732" s="21"/>
      <c r="N1732" s="21"/>
      <c r="O1732" s="21"/>
      <c r="P1732" s="21"/>
    </row>
    <row r="1733" spans="1:16" s="16" customFormat="1" ht="30" customHeight="1">
      <c r="A1733" s="21"/>
      <c r="B1733" s="21"/>
      <c r="C1733" s="170"/>
      <c r="D1733" s="168"/>
      <c r="E1733" s="154" t="str">
        <f>IFERROR(VLOOKUP(D1733,CADA_PROD!D:H,5,0),"")</f>
        <v/>
      </c>
      <c r="F1733" s="169"/>
      <c r="G1733" s="170"/>
      <c r="H1733" s="171"/>
      <c r="I1733" s="172" t="str">
        <f>IF(D1733="","",SUMIFS(MOVI_ENTR!I:I,MOVI_ENTR!D:D,D1733,MOVI_ENTR!O:O,L1733)-SUMIFS(MOVI_SAID!H:H,MOVI_SAID!D:D,D1733,MOVI_SAID!L:L,L1733))</f>
        <v/>
      </c>
      <c r="J1733" s="153" t="str">
        <f>IF(D1733="","",VLOOKUP(D1733,CADA_PROD!D:G,4,0)*H1733)</f>
        <v/>
      </c>
      <c r="K1733" s="14"/>
      <c r="L1733" s="14"/>
      <c r="M1733" s="21"/>
      <c r="N1733" s="21"/>
      <c r="O1733" s="21"/>
      <c r="P1733" s="21"/>
    </row>
    <row r="1734" spans="1:16" s="16" customFormat="1" ht="30" customHeight="1">
      <c r="A1734" s="21"/>
      <c r="B1734" s="21"/>
      <c r="C1734" s="170"/>
      <c r="D1734" s="168"/>
      <c r="E1734" s="154" t="str">
        <f>IFERROR(VLOOKUP(D1734,CADA_PROD!D:H,5,0),"")</f>
        <v/>
      </c>
      <c r="F1734" s="169"/>
      <c r="G1734" s="170"/>
      <c r="H1734" s="171"/>
      <c r="I1734" s="172" t="str">
        <f>IF(D1734="","",SUMIFS(MOVI_ENTR!I:I,MOVI_ENTR!D:D,D1734,MOVI_ENTR!O:O,L1734)-SUMIFS(MOVI_SAID!H:H,MOVI_SAID!D:D,D1734,MOVI_SAID!L:L,L1734))</f>
        <v/>
      </c>
      <c r="J1734" s="153" t="str">
        <f>IF(D1734="","",VLOOKUP(D1734,CADA_PROD!D:G,4,0)*H1734)</f>
        <v/>
      </c>
      <c r="K1734" s="14"/>
      <c r="L1734" s="14"/>
      <c r="M1734" s="21"/>
      <c r="N1734" s="21"/>
      <c r="O1734" s="21"/>
      <c r="P1734" s="21"/>
    </row>
    <row r="1735" spans="1:16" s="16" customFormat="1" ht="30" customHeight="1">
      <c r="A1735" s="21"/>
      <c r="B1735" s="21"/>
      <c r="C1735" s="170"/>
      <c r="D1735" s="168"/>
      <c r="E1735" s="154" t="str">
        <f>IFERROR(VLOOKUP(D1735,CADA_PROD!D:H,5,0),"")</f>
        <v/>
      </c>
      <c r="F1735" s="169"/>
      <c r="G1735" s="170"/>
      <c r="H1735" s="171"/>
      <c r="I1735" s="172" t="str">
        <f>IF(D1735="","",SUMIFS(MOVI_ENTR!I:I,MOVI_ENTR!D:D,D1735,MOVI_ENTR!O:O,L1735)-SUMIFS(MOVI_SAID!H:H,MOVI_SAID!D:D,D1735,MOVI_SAID!L:L,L1735))</f>
        <v/>
      </c>
      <c r="J1735" s="153" t="str">
        <f>IF(D1735="","",VLOOKUP(D1735,CADA_PROD!D:G,4,0)*H1735)</f>
        <v/>
      </c>
      <c r="K1735" s="14"/>
      <c r="L1735" s="14"/>
      <c r="M1735" s="21"/>
      <c r="N1735" s="21"/>
      <c r="O1735" s="21"/>
      <c r="P1735" s="21"/>
    </row>
    <row r="1736" spans="1:16" s="16" customFormat="1" ht="30" customHeight="1">
      <c r="A1736" s="21"/>
      <c r="B1736" s="21"/>
      <c r="C1736" s="170"/>
      <c r="D1736" s="168"/>
      <c r="E1736" s="154" t="str">
        <f>IFERROR(VLOOKUP(D1736,CADA_PROD!D:H,5,0),"")</f>
        <v/>
      </c>
      <c r="F1736" s="169"/>
      <c r="G1736" s="170"/>
      <c r="H1736" s="171"/>
      <c r="I1736" s="172" t="str">
        <f>IF(D1736="","",SUMIFS(MOVI_ENTR!I:I,MOVI_ENTR!D:D,D1736,MOVI_ENTR!O:O,L1736)-SUMIFS(MOVI_SAID!H:H,MOVI_SAID!D:D,D1736,MOVI_SAID!L:L,L1736))</f>
        <v/>
      </c>
      <c r="J1736" s="153" t="str">
        <f>IF(D1736="","",VLOOKUP(D1736,CADA_PROD!D:G,4,0)*H1736)</f>
        <v/>
      </c>
      <c r="K1736" s="14"/>
      <c r="L1736" s="14"/>
      <c r="M1736" s="21"/>
      <c r="N1736" s="21"/>
      <c r="O1736" s="21"/>
      <c r="P1736" s="21"/>
    </row>
    <row r="1737" spans="1:16" s="16" customFormat="1" ht="30" customHeight="1">
      <c r="A1737" s="21"/>
      <c r="B1737" s="21"/>
      <c r="C1737" s="170"/>
      <c r="D1737" s="168"/>
      <c r="E1737" s="154" t="str">
        <f>IFERROR(VLOOKUP(D1737,CADA_PROD!D:H,5,0),"")</f>
        <v/>
      </c>
      <c r="F1737" s="169"/>
      <c r="G1737" s="170"/>
      <c r="H1737" s="171"/>
      <c r="I1737" s="172" t="str">
        <f>IF(D1737="","",SUMIFS(MOVI_ENTR!I:I,MOVI_ENTR!D:D,D1737,MOVI_ENTR!O:O,L1737)-SUMIFS(MOVI_SAID!H:H,MOVI_SAID!D:D,D1737,MOVI_SAID!L:L,L1737))</f>
        <v/>
      </c>
      <c r="J1737" s="153" t="str">
        <f>IF(D1737="","",VLOOKUP(D1737,CADA_PROD!D:G,4,0)*H1737)</f>
        <v/>
      </c>
      <c r="K1737" s="14"/>
      <c r="L1737" s="14"/>
      <c r="M1737" s="21"/>
      <c r="N1737" s="21"/>
      <c r="O1737" s="21"/>
      <c r="P1737" s="21"/>
    </row>
    <row r="1738" spans="1:16" s="16" customFormat="1" ht="30" customHeight="1">
      <c r="A1738" s="21"/>
      <c r="B1738" s="21"/>
      <c r="C1738" s="170"/>
      <c r="D1738" s="168"/>
      <c r="E1738" s="154" t="str">
        <f>IFERROR(VLOOKUP(D1738,CADA_PROD!D:H,5,0),"")</f>
        <v/>
      </c>
      <c r="F1738" s="169"/>
      <c r="G1738" s="170"/>
      <c r="H1738" s="171"/>
      <c r="I1738" s="172" t="str">
        <f>IF(D1738="","",SUMIFS(MOVI_ENTR!I:I,MOVI_ENTR!D:D,D1738,MOVI_ENTR!O:O,L1738)-SUMIFS(MOVI_SAID!H:H,MOVI_SAID!D:D,D1738,MOVI_SAID!L:L,L1738))</f>
        <v/>
      </c>
      <c r="J1738" s="153" t="str">
        <f>IF(D1738="","",VLOOKUP(D1738,CADA_PROD!D:G,4,0)*H1738)</f>
        <v/>
      </c>
      <c r="K1738" s="14"/>
      <c r="L1738" s="14"/>
      <c r="M1738" s="21"/>
      <c r="N1738" s="21"/>
      <c r="O1738" s="21"/>
      <c r="P1738" s="21"/>
    </row>
    <row r="1739" spans="1:16" s="16" customFormat="1" ht="30" customHeight="1">
      <c r="A1739" s="21"/>
      <c r="B1739" s="21"/>
      <c r="C1739" s="170"/>
      <c r="D1739" s="168"/>
      <c r="E1739" s="154" t="str">
        <f>IFERROR(VLOOKUP(D1739,CADA_PROD!D:H,5,0),"")</f>
        <v/>
      </c>
      <c r="F1739" s="169"/>
      <c r="G1739" s="170"/>
      <c r="H1739" s="171"/>
      <c r="I1739" s="172" t="str">
        <f>IF(D1739="","",SUMIFS(MOVI_ENTR!I:I,MOVI_ENTR!D:D,D1739,MOVI_ENTR!O:O,L1739)-SUMIFS(MOVI_SAID!H:H,MOVI_SAID!D:D,D1739,MOVI_SAID!L:L,L1739))</f>
        <v/>
      </c>
      <c r="J1739" s="153" t="str">
        <f>IF(D1739="","",VLOOKUP(D1739,CADA_PROD!D:G,4,0)*H1739)</f>
        <v/>
      </c>
      <c r="K1739" s="14"/>
      <c r="L1739" s="14"/>
      <c r="M1739" s="21"/>
      <c r="N1739" s="21"/>
      <c r="O1739" s="21"/>
      <c r="P1739" s="21"/>
    </row>
    <row r="1740" spans="1:16" s="16" customFormat="1" ht="30" customHeight="1">
      <c r="A1740" s="21"/>
      <c r="B1740" s="21"/>
      <c r="C1740" s="170"/>
      <c r="D1740" s="168"/>
      <c r="E1740" s="154" t="str">
        <f>IFERROR(VLOOKUP(D1740,CADA_PROD!D:H,5,0),"")</f>
        <v/>
      </c>
      <c r="F1740" s="169"/>
      <c r="G1740" s="170"/>
      <c r="H1740" s="171"/>
      <c r="I1740" s="172" t="str">
        <f>IF(D1740="","",SUMIFS(MOVI_ENTR!I:I,MOVI_ENTR!D:D,D1740,MOVI_ENTR!O:O,L1740)-SUMIFS(MOVI_SAID!H:H,MOVI_SAID!D:D,D1740,MOVI_SAID!L:L,L1740))</f>
        <v/>
      </c>
      <c r="J1740" s="153" t="str">
        <f>IF(D1740="","",VLOOKUP(D1740,CADA_PROD!D:G,4,0)*H1740)</f>
        <v/>
      </c>
      <c r="K1740" s="14"/>
      <c r="L1740" s="14"/>
      <c r="M1740" s="21"/>
      <c r="N1740" s="21"/>
      <c r="O1740" s="21"/>
      <c r="P1740" s="21"/>
    </row>
    <row r="1741" spans="1:16" s="16" customFormat="1" ht="30" customHeight="1">
      <c r="A1741" s="21"/>
      <c r="B1741" s="21"/>
      <c r="C1741" s="170"/>
      <c r="D1741" s="168"/>
      <c r="E1741" s="154" t="str">
        <f>IFERROR(VLOOKUP(D1741,CADA_PROD!D:H,5,0),"")</f>
        <v/>
      </c>
      <c r="F1741" s="169"/>
      <c r="G1741" s="170"/>
      <c r="H1741" s="171"/>
      <c r="I1741" s="172" t="str">
        <f>IF(D1741="","",SUMIFS(MOVI_ENTR!I:I,MOVI_ENTR!D:D,D1741,MOVI_ENTR!O:O,L1741)-SUMIFS(MOVI_SAID!H:H,MOVI_SAID!D:D,D1741,MOVI_SAID!L:L,L1741))</f>
        <v/>
      </c>
      <c r="J1741" s="153" t="str">
        <f>IF(D1741="","",VLOOKUP(D1741,CADA_PROD!D:G,4,0)*H1741)</f>
        <v/>
      </c>
      <c r="K1741" s="14"/>
      <c r="L1741" s="14"/>
      <c r="M1741" s="21"/>
      <c r="N1741" s="21"/>
      <c r="O1741" s="21"/>
      <c r="P1741" s="21"/>
    </row>
    <row r="1742" spans="1:16" s="16" customFormat="1" ht="30" customHeight="1">
      <c r="A1742" s="21"/>
      <c r="B1742" s="21"/>
      <c r="C1742" s="170"/>
      <c r="D1742" s="168"/>
      <c r="E1742" s="154" t="str">
        <f>IFERROR(VLOOKUP(D1742,CADA_PROD!D:H,5,0),"")</f>
        <v/>
      </c>
      <c r="F1742" s="169"/>
      <c r="G1742" s="170"/>
      <c r="H1742" s="171"/>
      <c r="I1742" s="172" t="str">
        <f>IF(D1742="","",SUMIFS(MOVI_ENTR!I:I,MOVI_ENTR!D:D,D1742,MOVI_ENTR!O:O,L1742)-SUMIFS(MOVI_SAID!H:H,MOVI_SAID!D:D,D1742,MOVI_SAID!L:L,L1742))</f>
        <v/>
      </c>
      <c r="J1742" s="153" t="str">
        <f>IF(D1742="","",VLOOKUP(D1742,CADA_PROD!D:G,4,0)*H1742)</f>
        <v/>
      </c>
      <c r="K1742" s="14"/>
      <c r="L1742" s="14"/>
      <c r="M1742" s="21"/>
      <c r="N1742" s="21"/>
      <c r="O1742" s="21"/>
      <c r="P1742" s="21"/>
    </row>
    <row r="1743" spans="1:16" s="16" customFormat="1" ht="30" customHeight="1">
      <c r="A1743" s="21"/>
      <c r="B1743" s="21"/>
      <c r="C1743" s="170"/>
      <c r="D1743" s="168"/>
      <c r="E1743" s="154" t="str">
        <f>IFERROR(VLOOKUP(D1743,CADA_PROD!D:H,5,0),"")</f>
        <v/>
      </c>
      <c r="F1743" s="169"/>
      <c r="G1743" s="170"/>
      <c r="H1743" s="171"/>
      <c r="I1743" s="172" t="str">
        <f>IF(D1743="","",SUMIFS(MOVI_ENTR!I:I,MOVI_ENTR!D:D,D1743,MOVI_ENTR!O:O,L1743)-SUMIFS(MOVI_SAID!H:H,MOVI_SAID!D:D,D1743,MOVI_SAID!L:L,L1743))</f>
        <v/>
      </c>
      <c r="J1743" s="153" t="str">
        <f>IF(D1743="","",VLOOKUP(D1743,CADA_PROD!D:G,4,0)*H1743)</f>
        <v/>
      </c>
      <c r="K1743" s="14"/>
      <c r="L1743" s="14"/>
      <c r="M1743" s="21"/>
      <c r="N1743" s="21"/>
      <c r="O1743" s="21"/>
      <c r="P1743" s="21"/>
    </row>
    <row r="1744" spans="1:16" s="16" customFormat="1" ht="30" customHeight="1">
      <c r="A1744" s="21"/>
      <c r="B1744" s="21"/>
      <c r="C1744" s="170"/>
      <c r="D1744" s="168"/>
      <c r="E1744" s="154" t="str">
        <f>IFERROR(VLOOKUP(D1744,CADA_PROD!D:H,5,0),"")</f>
        <v/>
      </c>
      <c r="F1744" s="169"/>
      <c r="G1744" s="170"/>
      <c r="H1744" s="171"/>
      <c r="I1744" s="172" t="str">
        <f>IF(D1744="","",SUMIFS(MOVI_ENTR!I:I,MOVI_ENTR!D:D,D1744,MOVI_ENTR!O:O,L1744)-SUMIFS(MOVI_SAID!H:H,MOVI_SAID!D:D,D1744,MOVI_SAID!L:L,L1744))</f>
        <v/>
      </c>
      <c r="J1744" s="153" t="str">
        <f>IF(D1744="","",VLOOKUP(D1744,CADA_PROD!D:G,4,0)*H1744)</f>
        <v/>
      </c>
      <c r="K1744" s="14"/>
      <c r="L1744" s="14"/>
      <c r="M1744" s="21"/>
      <c r="N1744" s="21"/>
      <c r="O1744" s="21"/>
      <c r="P1744" s="21"/>
    </row>
    <row r="1745" spans="1:16" s="16" customFormat="1" ht="30" customHeight="1">
      <c r="A1745" s="21"/>
      <c r="B1745" s="21"/>
      <c r="C1745" s="170"/>
      <c r="D1745" s="168"/>
      <c r="E1745" s="154" t="str">
        <f>IFERROR(VLOOKUP(D1745,CADA_PROD!D:H,5,0),"")</f>
        <v/>
      </c>
      <c r="F1745" s="169"/>
      <c r="G1745" s="170"/>
      <c r="H1745" s="171"/>
      <c r="I1745" s="172" t="str">
        <f>IF(D1745="","",SUMIFS(MOVI_ENTR!I:I,MOVI_ENTR!D:D,D1745,MOVI_ENTR!O:O,L1745)-SUMIFS(MOVI_SAID!H:H,MOVI_SAID!D:D,D1745,MOVI_SAID!L:L,L1745))</f>
        <v/>
      </c>
      <c r="J1745" s="153" t="str">
        <f>IF(D1745="","",VLOOKUP(D1745,CADA_PROD!D:G,4,0)*H1745)</f>
        <v/>
      </c>
      <c r="K1745" s="14"/>
      <c r="L1745" s="14"/>
      <c r="M1745" s="21"/>
      <c r="N1745" s="21"/>
      <c r="O1745" s="21"/>
      <c r="P1745" s="21"/>
    </row>
    <row r="1746" spans="1:16" s="16" customFormat="1" ht="30" customHeight="1">
      <c r="A1746" s="21"/>
      <c r="B1746" s="21"/>
      <c r="C1746" s="170"/>
      <c r="D1746" s="168"/>
      <c r="E1746" s="154" t="str">
        <f>IFERROR(VLOOKUP(D1746,CADA_PROD!D:H,5,0),"")</f>
        <v/>
      </c>
      <c r="F1746" s="169"/>
      <c r="G1746" s="170"/>
      <c r="H1746" s="171"/>
      <c r="I1746" s="172" t="str">
        <f>IF(D1746="","",SUMIFS(MOVI_ENTR!I:I,MOVI_ENTR!D:D,D1746,MOVI_ENTR!O:O,L1746)-SUMIFS(MOVI_SAID!H:H,MOVI_SAID!D:D,D1746,MOVI_SAID!L:L,L1746))</f>
        <v/>
      </c>
      <c r="J1746" s="153" t="str">
        <f>IF(D1746="","",VLOOKUP(D1746,CADA_PROD!D:G,4,0)*H1746)</f>
        <v/>
      </c>
      <c r="K1746" s="14"/>
      <c r="L1746" s="14"/>
      <c r="M1746" s="21"/>
      <c r="N1746" s="21"/>
      <c r="O1746" s="21"/>
      <c r="P1746" s="21"/>
    </row>
    <row r="1747" spans="1:16" s="16" customFormat="1" ht="30" customHeight="1">
      <c r="A1747" s="21"/>
      <c r="B1747" s="21"/>
      <c r="C1747" s="170"/>
      <c r="D1747" s="168"/>
      <c r="E1747" s="154" t="str">
        <f>IFERROR(VLOOKUP(D1747,CADA_PROD!D:H,5,0),"")</f>
        <v/>
      </c>
      <c r="F1747" s="169"/>
      <c r="G1747" s="170"/>
      <c r="H1747" s="171"/>
      <c r="I1747" s="172" t="str">
        <f>IF(D1747="","",SUMIFS(MOVI_ENTR!I:I,MOVI_ENTR!D:D,D1747,MOVI_ENTR!O:O,L1747)-SUMIFS(MOVI_SAID!H:H,MOVI_SAID!D:D,D1747,MOVI_SAID!L:L,L1747))</f>
        <v/>
      </c>
      <c r="J1747" s="153" t="str">
        <f>IF(D1747="","",VLOOKUP(D1747,CADA_PROD!D:G,4,0)*H1747)</f>
        <v/>
      </c>
      <c r="K1747" s="14"/>
      <c r="L1747" s="14"/>
      <c r="M1747" s="21"/>
      <c r="N1747" s="21"/>
      <c r="O1747" s="21"/>
      <c r="P1747" s="21"/>
    </row>
    <row r="1748" spans="1:16" s="16" customFormat="1" ht="30" customHeight="1">
      <c r="A1748" s="21"/>
      <c r="B1748" s="21"/>
      <c r="C1748" s="170"/>
      <c r="D1748" s="168"/>
      <c r="E1748" s="154" t="str">
        <f>IFERROR(VLOOKUP(D1748,CADA_PROD!D:H,5,0),"")</f>
        <v/>
      </c>
      <c r="F1748" s="169"/>
      <c r="G1748" s="170"/>
      <c r="H1748" s="171"/>
      <c r="I1748" s="172" t="str">
        <f>IF(D1748="","",SUMIFS(MOVI_ENTR!I:I,MOVI_ENTR!D:D,D1748,MOVI_ENTR!O:O,L1748)-SUMIFS(MOVI_SAID!H:H,MOVI_SAID!D:D,D1748,MOVI_SAID!L:L,L1748))</f>
        <v/>
      </c>
      <c r="J1748" s="153" t="str">
        <f>IF(D1748="","",VLOOKUP(D1748,CADA_PROD!D:G,4,0)*H1748)</f>
        <v/>
      </c>
      <c r="K1748" s="14"/>
      <c r="L1748" s="14"/>
      <c r="M1748" s="21"/>
      <c r="N1748" s="21"/>
      <c r="O1748" s="21"/>
      <c r="P1748" s="21"/>
    </row>
    <row r="1749" spans="1:16" s="16" customFormat="1" ht="30" customHeight="1">
      <c r="A1749" s="21"/>
      <c r="B1749" s="21"/>
      <c r="C1749" s="170"/>
      <c r="D1749" s="168"/>
      <c r="E1749" s="154" t="str">
        <f>IFERROR(VLOOKUP(D1749,CADA_PROD!D:H,5,0),"")</f>
        <v/>
      </c>
      <c r="F1749" s="169"/>
      <c r="G1749" s="170"/>
      <c r="H1749" s="171"/>
      <c r="I1749" s="172" t="str">
        <f>IF(D1749="","",SUMIFS(MOVI_ENTR!I:I,MOVI_ENTR!D:D,D1749,MOVI_ENTR!O:O,L1749)-SUMIFS(MOVI_SAID!H:H,MOVI_SAID!D:D,D1749,MOVI_SAID!L:L,L1749))</f>
        <v/>
      </c>
      <c r="J1749" s="153" t="str">
        <f>IF(D1749="","",VLOOKUP(D1749,CADA_PROD!D:G,4,0)*H1749)</f>
        <v/>
      </c>
      <c r="K1749" s="14"/>
      <c r="L1749" s="14"/>
      <c r="M1749" s="21"/>
      <c r="N1749" s="21"/>
      <c r="O1749" s="21"/>
      <c r="P1749" s="21"/>
    </row>
    <row r="1750" spans="1:16" s="16" customFormat="1" ht="30" customHeight="1">
      <c r="A1750" s="21"/>
      <c r="B1750" s="21"/>
      <c r="C1750" s="170"/>
      <c r="D1750" s="168"/>
      <c r="E1750" s="154" t="str">
        <f>IFERROR(VLOOKUP(D1750,CADA_PROD!D:H,5,0),"")</f>
        <v/>
      </c>
      <c r="F1750" s="169"/>
      <c r="G1750" s="170"/>
      <c r="H1750" s="171"/>
      <c r="I1750" s="172" t="str">
        <f>IF(D1750="","",SUMIFS(MOVI_ENTR!I:I,MOVI_ENTR!D:D,D1750,MOVI_ENTR!O:O,L1750)-SUMIFS(MOVI_SAID!H:H,MOVI_SAID!D:D,D1750,MOVI_SAID!L:L,L1750))</f>
        <v/>
      </c>
      <c r="J1750" s="153" t="str">
        <f>IF(D1750="","",VLOOKUP(D1750,CADA_PROD!D:G,4,0)*H1750)</f>
        <v/>
      </c>
      <c r="K1750" s="14"/>
      <c r="L1750" s="14"/>
      <c r="M1750" s="21"/>
      <c r="N1750" s="21"/>
      <c r="O1750" s="21"/>
      <c r="P1750" s="21"/>
    </row>
    <row r="1751" spans="1:16" s="16" customFormat="1" ht="30" customHeight="1">
      <c r="A1751" s="21"/>
      <c r="B1751" s="21"/>
      <c r="C1751" s="170"/>
      <c r="D1751" s="168"/>
      <c r="E1751" s="154" t="str">
        <f>IFERROR(VLOOKUP(D1751,CADA_PROD!D:H,5,0),"")</f>
        <v/>
      </c>
      <c r="F1751" s="169"/>
      <c r="G1751" s="170"/>
      <c r="H1751" s="171"/>
      <c r="I1751" s="172" t="str">
        <f>IF(D1751="","",SUMIFS(MOVI_ENTR!I:I,MOVI_ENTR!D:D,D1751,MOVI_ENTR!O:O,L1751)-SUMIFS(MOVI_SAID!H:H,MOVI_SAID!D:D,D1751,MOVI_SAID!L:L,L1751))</f>
        <v/>
      </c>
      <c r="J1751" s="153" t="str">
        <f>IF(D1751="","",VLOOKUP(D1751,CADA_PROD!D:G,4,0)*H1751)</f>
        <v/>
      </c>
      <c r="K1751" s="14"/>
      <c r="L1751" s="14"/>
      <c r="M1751" s="21"/>
      <c r="N1751" s="21"/>
      <c r="O1751" s="21"/>
      <c r="P1751" s="21"/>
    </row>
    <row r="1752" spans="1:16" s="16" customFormat="1" ht="30" customHeight="1">
      <c r="A1752" s="21"/>
      <c r="B1752" s="21"/>
      <c r="C1752" s="170"/>
      <c r="D1752" s="168"/>
      <c r="E1752" s="154" t="str">
        <f>IFERROR(VLOOKUP(D1752,CADA_PROD!D:H,5,0),"")</f>
        <v/>
      </c>
      <c r="F1752" s="169"/>
      <c r="G1752" s="170"/>
      <c r="H1752" s="171"/>
      <c r="I1752" s="172" t="str">
        <f>IF(D1752="","",SUMIFS(MOVI_ENTR!I:I,MOVI_ENTR!D:D,D1752,MOVI_ENTR!O:O,L1752)-SUMIFS(MOVI_SAID!H:H,MOVI_SAID!D:D,D1752,MOVI_SAID!L:L,L1752))</f>
        <v/>
      </c>
      <c r="J1752" s="153" t="str">
        <f>IF(D1752="","",VLOOKUP(D1752,CADA_PROD!D:G,4,0)*H1752)</f>
        <v/>
      </c>
      <c r="K1752" s="14"/>
      <c r="L1752" s="14"/>
      <c r="M1752" s="21"/>
      <c r="N1752" s="21"/>
      <c r="O1752" s="21"/>
      <c r="P1752" s="21"/>
    </row>
    <row r="1753" spans="1:16" s="16" customFormat="1" ht="30" customHeight="1">
      <c r="A1753" s="21"/>
      <c r="B1753" s="21"/>
      <c r="C1753" s="170"/>
      <c r="D1753" s="168"/>
      <c r="E1753" s="154" t="str">
        <f>IFERROR(VLOOKUP(D1753,CADA_PROD!D:H,5,0),"")</f>
        <v/>
      </c>
      <c r="F1753" s="169"/>
      <c r="G1753" s="170"/>
      <c r="H1753" s="171"/>
      <c r="I1753" s="172" t="str">
        <f>IF(D1753="","",SUMIFS(MOVI_ENTR!I:I,MOVI_ENTR!D:D,D1753,MOVI_ENTR!O:O,L1753)-SUMIFS(MOVI_SAID!H:H,MOVI_SAID!D:D,D1753,MOVI_SAID!L:L,L1753))</f>
        <v/>
      </c>
      <c r="J1753" s="153" t="str">
        <f>IF(D1753="","",VLOOKUP(D1753,CADA_PROD!D:G,4,0)*H1753)</f>
        <v/>
      </c>
      <c r="K1753" s="14"/>
      <c r="L1753" s="14"/>
      <c r="M1753" s="21"/>
      <c r="N1753" s="21"/>
      <c r="O1753" s="21"/>
      <c r="P1753" s="21"/>
    </row>
    <row r="1754" spans="1:16" s="16" customFormat="1" ht="30" customHeight="1">
      <c r="A1754" s="21"/>
      <c r="B1754" s="21"/>
      <c r="C1754" s="170"/>
      <c r="D1754" s="168"/>
      <c r="E1754" s="154" t="str">
        <f>IFERROR(VLOOKUP(D1754,CADA_PROD!D:H,5,0),"")</f>
        <v/>
      </c>
      <c r="F1754" s="169"/>
      <c r="G1754" s="170"/>
      <c r="H1754" s="171"/>
      <c r="I1754" s="172" t="str">
        <f>IF(D1754="","",SUMIFS(MOVI_ENTR!I:I,MOVI_ENTR!D:D,D1754,MOVI_ENTR!O:O,L1754)-SUMIFS(MOVI_SAID!H:H,MOVI_SAID!D:D,D1754,MOVI_SAID!L:L,L1754))</f>
        <v/>
      </c>
      <c r="J1754" s="153" t="str">
        <f>IF(D1754="","",VLOOKUP(D1754,CADA_PROD!D:G,4,0)*H1754)</f>
        <v/>
      </c>
      <c r="K1754" s="14"/>
      <c r="L1754" s="14"/>
      <c r="M1754" s="21"/>
      <c r="N1754" s="21"/>
      <c r="O1754" s="21"/>
      <c r="P1754" s="21"/>
    </row>
    <row r="1755" spans="1:16" s="16" customFormat="1" ht="30" customHeight="1">
      <c r="A1755" s="21"/>
      <c r="B1755" s="21"/>
      <c r="C1755" s="170"/>
      <c r="D1755" s="168"/>
      <c r="E1755" s="154" t="str">
        <f>IFERROR(VLOOKUP(D1755,CADA_PROD!D:H,5,0),"")</f>
        <v/>
      </c>
      <c r="F1755" s="169"/>
      <c r="G1755" s="170"/>
      <c r="H1755" s="171"/>
      <c r="I1755" s="172" t="str">
        <f>IF(D1755="","",SUMIFS(MOVI_ENTR!I:I,MOVI_ENTR!D:D,D1755,MOVI_ENTR!O:O,L1755)-SUMIFS(MOVI_SAID!H:H,MOVI_SAID!D:D,D1755,MOVI_SAID!L:L,L1755))</f>
        <v/>
      </c>
      <c r="J1755" s="153" t="str">
        <f>IF(D1755="","",VLOOKUP(D1755,CADA_PROD!D:G,4,0)*H1755)</f>
        <v/>
      </c>
      <c r="K1755" s="14"/>
      <c r="L1755" s="14"/>
      <c r="M1755" s="21"/>
      <c r="N1755" s="21"/>
      <c r="O1755" s="21"/>
      <c r="P1755" s="21"/>
    </row>
    <row r="1756" spans="1:16" s="16" customFormat="1" ht="30" customHeight="1">
      <c r="A1756" s="21"/>
      <c r="B1756" s="21"/>
      <c r="C1756" s="170"/>
      <c r="D1756" s="168"/>
      <c r="E1756" s="154" t="str">
        <f>IFERROR(VLOOKUP(D1756,CADA_PROD!D:H,5,0),"")</f>
        <v/>
      </c>
      <c r="F1756" s="169"/>
      <c r="G1756" s="170"/>
      <c r="H1756" s="171"/>
      <c r="I1756" s="172" t="str">
        <f>IF(D1756="","",SUMIFS(MOVI_ENTR!I:I,MOVI_ENTR!D:D,D1756,MOVI_ENTR!O:O,L1756)-SUMIFS(MOVI_SAID!H:H,MOVI_SAID!D:D,D1756,MOVI_SAID!L:L,L1756))</f>
        <v/>
      </c>
      <c r="J1756" s="153" t="str">
        <f>IF(D1756="","",VLOOKUP(D1756,CADA_PROD!D:G,4,0)*H1756)</f>
        <v/>
      </c>
      <c r="K1756" s="14"/>
      <c r="L1756" s="14"/>
      <c r="M1756" s="21"/>
      <c r="N1756" s="21"/>
      <c r="O1756" s="21"/>
      <c r="P1756" s="21"/>
    </row>
    <row r="1757" spans="1:16" s="16" customFormat="1" ht="30" customHeight="1">
      <c r="A1757" s="21"/>
      <c r="B1757" s="21"/>
      <c r="C1757" s="170"/>
      <c r="D1757" s="168"/>
      <c r="E1757" s="154" t="str">
        <f>IFERROR(VLOOKUP(D1757,CADA_PROD!D:H,5,0),"")</f>
        <v/>
      </c>
      <c r="F1757" s="169"/>
      <c r="G1757" s="170"/>
      <c r="H1757" s="171"/>
      <c r="I1757" s="172" t="str">
        <f>IF(D1757="","",SUMIFS(MOVI_ENTR!I:I,MOVI_ENTR!D:D,D1757,MOVI_ENTR!O:O,L1757)-SUMIFS(MOVI_SAID!H:H,MOVI_SAID!D:D,D1757,MOVI_SAID!L:L,L1757))</f>
        <v/>
      </c>
      <c r="J1757" s="153" t="str">
        <f>IF(D1757="","",VLOOKUP(D1757,CADA_PROD!D:G,4,0)*H1757)</f>
        <v/>
      </c>
      <c r="K1757" s="14"/>
      <c r="L1757" s="14"/>
      <c r="M1757" s="21"/>
      <c r="N1757" s="21"/>
      <c r="O1757" s="21"/>
      <c r="P1757" s="21"/>
    </row>
    <row r="1758" spans="1:16" s="16" customFormat="1" ht="30" customHeight="1">
      <c r="A1758" s="21"/>
      <c r="B1758" s="21"/>
      <c r="C1758" s="170"/>
      <c r="D1758" s="168"/>
      <c r="E1758" s="154" t="str">
        <f>IFERROR(VLOOKUP(D1758,CADA_PROD!D:H,5,0),"")</f>
        <v/>
      </c>
      <c r="F1758" s="169"/>
      <c r="G1758" s="170"/>
      <c r="H1758" s="171"/>
      <c r="I1758" s="172" t="str">
        <f>IF(D1758="","",SUMIFS(MOVI_ENTR!I:I,MOVI_ENTR!D:D,D1758,MOVI_ENTR!O:O,L1758)-SUMIFS(MOVI_SAID!H:H,MOVI_SAID!D:D,D1758,MOVI_SAID!L:L,L1758))</f>
        <v/>
      </c>
      <c r="J1758" s="153" t="str">
        <f>IF(D1758="","",VLOOKUP(D1758,CADA_PROD!D:G,4,0)*H1758)</f>
        <v/>
      </c>
      <c r="K1758" s="14"/>
      <c r="L1758" s="14"/>
      <c r="M1758" s="21"/>
      <c r="N1758" s="21"/>
      <c r="O1758" s="21"/>
      <c r="P1758" s="21"/>
    </row>
    <row r="1759" spans="1:16" s="16" customFormat="1" ht="30" customHeight="1">
      <c r="A1759" s="21"/>
      <c r="B1759" s="21"/>
      <c r="C1759" s="170"/>
      <c r="D1759" s="168"/>
      <c r="E1759" s="154" t="str">
        <f>IFERROR(VLOOKUP(D1759,CADA_PROD!D:H,5,0),"")</f>
        <v/>
      </c>
      <c r="F1759" s="169"/>
      <c r="G1759" s="170"/>
      <c r="H1759" s="171"/>
      <c r="I1759" s="172" t="str">
        <f>IF(D1759="","",SUMIFS(MOVI_ENTR!I:I,MOVI_ENTR!D:D,D1759,MOVI_ENTR!O:O,L1759)-SUMIFS(MOVI_SAID!H:H,MOVI_SAID!D:D,D1759,MOVI_SAID!L:L,L1759))</f>
        <v/>
      </c>
      <c r="J1759" s="153" t="str">
        <f>IF(D1759="","",VLOOKUP(D1759,CADA_PROD!D:G,4,0)*H1759)</f>
        <v/>
      </c>
      <c r="K1759" s="14"/>
      <c r="L1759" s="14"/>
      <c r="M1759" s="21"/>
      <c r="N1759" s="21"/>
      <c r="O1759" s="21"/>
      <c r="P1759" s="21"/>
    </row>
    <row r="1760" spans="1:16" s="16" customFormat="1" ht="30" customHeight="1">
      <c r="A1760" s="21"/>
      <c r="B1760" s="21"/>
      <c r="C1760" s="170"/>
      <c r="D1760" s="168"/>
      <c r="E1760" s="154" t="str">
        <f>IFERROR(VLOOKUP(D1760,CADA_PROD!D:H,5,0),"")</f>
        <v/>
      </c>
      <c r="F1760" s="169"/>
      <c r="G1760" s="170"/>
      <c r="H1760" s="171"/>
      <c r="I1760" s="172" t="str">
        <f>IF(D1760="","",SUMIFS(MOVI_ENTR!I:I,MOVI_ENTR!D:D,D1760,MOVI_ENTR!O:O,L1760)-SUMIFS(MOVI_SAID!H:H,MOVI_SAID!D:D,D1760,MOVI_SAID!L:L,L1760))</f>
        <v/>
      </c>
      <c r="J1760" s="153" t="str">
        <f>IF(D1760="","",VLOOKUP(D1760,CADA_PROD!D:G,4,0)*H1760)</f>
        <v/>
      </c>
      <c r="K1760" s="14"/>
      <c r="L1760" s="14"/>
      <c r="M1760" s="21"/>
      <c r="N1760" s="21"/>
      <c r="O1760" s="21"/>
      <c r="P1760" s="21"/>
    </row>
    <row r="1761" spans="1:16" s="16" customFormat="1" ht="30" customHeight="1">
      <c r="A1761" s="21"/>
      <c r="B1761" s="21"/>
      <c r="C1761" s="170"/>
      <c r="D1761" s="168"/>
      <c r="E1761" s="154" t="str">
        <f>IFERROR(VLOOKUP(D1761,CADA_PROD!D:H,5,0),"")</f>
        <v/>
      </c>
      <c r="F1761" s="169"/>
      <c r="G1761" s="170"/>
      <c r="H1761" s="171"/>
      <c r="I1761" s="172" t="str">
        <f>IF(D1761="","",SUMIFS(MOVI_ENTR!I:I,MOVI_ENTR!D:D,D1761,MOVI_ENTR!O:O,L1761)-SUMIFS(MOVI_SAID!H:H,MOVI_SAID!D:D,D1761,MOVI_SAID!L:L,L1761))</f>
        <v/>
      </c>
      <c r="J1761" s="153" t="str">
        <f>IF(D1761="","",VLOOKUP(D1761,CADA_PROD!D:G,4,0)*H1761)</f>
        <v/>
      </c>
      <c r="K1761" s="14"/>
      <c r="L1761" s="14"/>
      <c r="M1761" s="21"/>
      <c r="N1761" s="21"/>
      <c r="O1761" s="21"/>
      <c r="P1761" s="21"/>
    </row>
    <row r="1762" spans="1:16" s="16" customFormat="1" ht="30" customHeight="1">
      <c r="A1762" s="21"/>
      <c r="B1762" s="21"/>
      <c r="C1762" s="170"/>
      <c r="D1762" s="168"/>
      <c r="E1762" s="154" t="str">
        <f>IFERROR(VLOOKUP(D1762,CADA_PROD!D:H,5,0),"")</f>
        <v/>
      </c>
      <c r="F1762" s="169"/>
      <c r="G1762" s="170"/>
      <c r="H1762" s="171"/>
      <c r="I1762" s="172" t="str">
        <f>IF(D1762="","",SUMIFS(MOVI_ENTR!I:I,MOVI_ENTR!D:D,D1762,MOVI_ENTR!O:O,L1762)-SUMIFS(MOVI_SAID!H:H,MOVI_SAID!D:D,D1762,MOVI_SAID!L:L,L1762))</f>
        <v/>
      </c>
      <c r="J1762" s="153" t="str">
        <f>IF(D1762="","",VLOOKUP(D1762,CADA_PROD!D:G,4,0)*H1762)</f>
        <v/>
      </c>
      <c r="K1762" s="14"/>
      <c r="L1762" s="14"/>
      <c r="M1762" s="21"/>
      <c r="N1762" s="21"/>
      <c r="O1762" s="21"/>
      <c r="P1762" s="21"/>
    </row>
    <row r="1763" spans="1:16" s="16" customFormat="1" ht="30" customHeight="1">
      <c r="A1763" s="21"/>
      <c r="B1763" s="21"/>
      <c r="C1763" s="170"/>
      <c r="D1763" s="168"/>
      <c r="E1763" s="154" t="str">
        <f>IFERROR(VLOOKUP(D1763,CADA_PROD!D:H,5,0),"")</f>
        <v/>
      </c>
      <c r="F1763" s="169"/>
      <c r="G1763" s="170"/>
      <c r="H1763" s="171"/>
      <c r="I1763" s="172" t="str">
        <f>IF(D1763="","",SUMIFS(MOVI_ENTR!I:I,MOVI_ENTR!D:D,D1763,MOVI_ENTR!O:O,L1763)-SUMIFS(MOVI_SAID!H:H,MOVI_SAID!D:D,D1763,MOVI_SAID!L:L,L1763))</f>
        <v/>
      </c>
      <c r="J1763" s="153" t="str">
        <f>IF(D1763="","",VLOOKUP(D1763,CADA_PROD!D:G,4,0)*H1763)</f>
        <v/>
      </c>
      <c r="K1763" s="14"/>
      <c r="L1763" s="14"/>
      <c r="M1763" s="21"/>
      <c r="N1763" s="21"/>
      <c r="O1763" s="21"/>
      <c r="P1763" s="21"/>
    </row>
    <row r="1764" spans="1:16" s="16" customFormat="1" ht="30" customHeight="1">
      <c r="A1764" s="21"/>
      <c r="B1764" s="21"/>
      <c r="C1764" s="170"/>
      <c r="D1764" s="168"/>
      <c r="E1764" s="154" t="str">
        <f>IFERROR(VLOOKUP(D1764,CADA_PROD!D:H,5,0),"")</f>
        <v/>
      </c>
      <c r="F1764" s="169"/>
      <c r="G1764" s="170"/>
      <c r="H1764" s="171"/>
      <c r="I1764" s="172" t="str">
        <f>IF(D1764="","",SUMIFS(MOVI_ENTR!I:I,MOVI_ENTR!D:D,D1764,MOVI_ENTR!O:O,L1764)-SUMIFS(MOVI_SAID!H:H,MOVI_SAID!D:D,D1764,MOVI_SAID!L:L,L1764))</f>
        <v/>
      </c>
      <c r="J1764" s="153" t="str">
        <f>IF(D1764="","",VLOOKUP(D1764,CADA_PROD!D:G,4,0)*H1764)</f>
        <v/>
      </c>
      <c r="K1764" s="14"/>
      <c r="L1764" s="14"/>
      <c r="M1764" s="21"/>
      <c r="N1764" s="21"/>
      <c r="O1764" s="21"/>
      <c r="P1764" s="21"/>
    </row>
    <row r="1765" spans="1:16" s="16" customFormat="1" ht="30" customHeight="1">
      <c r="A1765" s="21"/>
      <c r="B1765" s="21"/>
      <c r="C1765" s="170"/>
      <c r="D1765" s="168"/>
      <c r="E1765" s="154" t="str">
        <f>IFERROR(VLOOKUP(D1765,CADA_PROD!D:H,5,0),"")</f>
        <v/>
      </c>
      <c r="F1765" s="169"/>
      <c r="G1765" s="170"/>
      <c r="H1765" s="171"/>
      <c r="I1765" s="172" t="str">
        <f>IF(D1765="","",SUMIFS(MOVI_ENTR!I:I,MOVI_ENTR!D:D,D1765,MOVI_ENTR!O:O,L1765)-SUMIFS(MOVI_SAID!H:H,MOVI_SAID!D:D,D1765,MOVI_SAID!L:L,L1765))</f>
        <v/>
      </c>
      <c r="J1765" s="153" t="str">
        <f>IF(D1765="","",VLOOKUP(D1765,CADA_PROD!D:G,4,0)*H1765)</f>
        <v/>
      </c>
      <c r="K1765" s="14"/>
      <c r="L1765" s="14"/>
      <c r="M1765" s="21"/>
      <c r="N1765" s="21"/>
      <c r="O1765" s="21"/>
      <c r="P1765" s="21"/>
    </row>
    <row r="1766" spans="1:16" s="16" customFormat="1" ht="30" customHeight="1">
      <c r="A1766" s="21"/>
      <c r="B1766" s="21"/>
      <c r="C1766" s="170"/>
      <c r="D1766" s="168"/>
      <c r="E1766" s="154" t="str">
        <f>IFERROR(VLOOKUP(D1766,CADA_PROD!D:H,5,0),"")</f>
        <v/>
      </c>
      <c r="F1766" s="169"/>
      <c r="G1766" s="170"/>
      <c r="H1766" s="171"/>
      <c r="I1766" s="172" t="str">
        <f>IF(D1766="","",SUMIFS(MOVI_ENTR!I:I,MOVI_ENTR!D:D,D1766,MOVI_ENTR!O:O,L1766)-SUMIFS(MOVI_SAID!H:H,MOVI_SAID!D:D,D1766,MOVI_SAID!L:L,L1766))</f>
        <v/>
      </c>
      <c r="J1766" s="153" t="str">
        <f>IF(D1766="","",VLOOKUP(D1766,CADA_PROD!D:G,4,0)*H1766)</f>
        <v/>
      </c>
      <c r="K1766" s="14"/>
      <c r="L1766" s="14"/>
      <c r="M1766" s="21"/>
      <c r="N1766" s="21"/>
      <c r="O1766" s="21"/>
      <c r="P1766" s="21"/>
    </row>
    <row r="1767" spans="1:16" s="16" customFormat="1" ht="30" customHeight="1">
      <c r="A1767" s="21"/>
      <c r="B1767" s="21"/>
      <c r="C1767" s="170"/>
      <c r="D1767" s="168"/>
      <c r="E1767" s="154" t="str">
        <f>IFERROR(VLOOKUP(D1767,CADA_PROD!D:H,5,0),"")</f>
        <v/>
      </c>
      <c r="F1767" s="169"/>
      <c r="G1767" s="170"/>
      <c r="H1767" s="171"/>
      <c r="I1767" s="172" t="str">
        <f>IF(D1767="","",SUMIFS(MOVI_ENTR!I:I,MOVI_ENTR!D:D,D1767,MOVI_ENTR!O:O,L1767)-SUMIFS(MOVI_SAID!H:H,MOVI_SAID!D:D,D1767,MOVI_SAID!L:L,L1767))</f>
        <v/>
      </c>
      <c r="J1767" s="153" t="str">
        <f>IF(D1767="","",VLOOKUP(D1767,CADA_PROD!D:G,4,0)*H1767)</f>
        <v/>
      </c>
      <c r="K1767" s="14"/>
      <c r="L1767" s="14"/>
      <c r="M1767" s="21"/>
      <c r="N1767" s="21"/>
      <c r="O1767" s="21"/>
      <c r="P1767" s="21"/>
    </row>
    <row r="1768" spans="1:16" s="16" customFormat="1" ht="30" customHeight="1">
      <c r="A1768" s="21"/>
      <c r="B1768" s="21"/>
      <c r="C1768" s="170"/>
      <c r="D1768" s="168"/>
      <c r="E1768" s="154" t="str">
        <f>IFERROR(VLOOKUP(D1768,CADA_PROD!D:H,5,0),"")</f>
        <v/>
      </c>
      <c r="F1768" s="169"/>
      <c r="G1768" s="170"/>
      <c r="H1768" s="171"/>
      <c r="I1768" s="172" t="str">
        <f>IF(D1768="","",SUMIFS(MOVI_ENTR!I:I,MOVI_ENTR!D:D,D1768,MOVI_ENTR!O:O,L1768)-SUMIFS(MOVI_SAID!H:H,MOVI_SAID!D:D,D1768,MOVI_SAID!L:L,L1768))</f>
        <v/>
      </c>
      <c r="J1768" s="153" t="str">
        <f>IF(D1768="","",VLOOKUP(D1768,CADA_PROD!D:G,4,0)*H1768)</f>
        <v/>
      </c>
      <c r="K1768" s="14"/>
      <c r="L1768" s="14"/>
      <c r="M1768" s="21"/>
      <c r="N1768" s="21"/>
      <c r="O1768" s="21"/>
      <c r="P1768" s="21"/>
    </row>
    <row r="1769" spans="1:16" s="16" customFormat="1" ht="30" customHeight="1">
      <c r="A1769" s="21"/>
      <c r="B1769" s="21"/>
      <c r="C1769" s="170"/>
      <c r="D1769" s="168"/>
      <c r="E1769" s="154" t="str">
        <f>IFERROR(VLOOKUP(D1769,CADA_PROD!D:H,5,0),"")</f>
        <v/>
      </c>
      <c r="F1769" s="169"/>
      <c r="G1769" s="170"/>
      <c r="H1769" s="171"/>
      <c r="I1769" s="172" t="str">
        <f>IF(D1769="","",SUMIFS(MOVI_ENTR!I:I,MOVI_ENTR!D:D,D1769,MOVI_ENTR!O:O,L1769)-SUMIFS(MOVI_SAID!H:H,MOVI_SAID!D:D,D1769,MOVI_SAID!L:L,L1769))</f>
        <v/>
      </c>
      <c r="J1769" s="153" t="str">
        <f>IF(D1769="","",VLOOKUP(D1769,CADA_PROD!D:G,4,0)*H1769)</f>
        <v/>
      </c>
      <c r="K1769" s="14"/>
      <c r="L1769" s="14"/>
      <c r="M1769" s="21"/>
      <c r="N1769" s="21"/>
      <c r="O1769" s="21"/>
      <c r="P1769" s="21"/>
    </row>
    <row r="1770" spans="1:16" s="16" customFormat="1" ht="30" customHeight="1">
      <c r="A1770" s="21"/>
      <c r="B1770" s="21"/>
      <c r="C1770" s="170"/>
      <c r="D1770" s="168"/>
      <c r="E1770" s="154" t="str">
        <f>IFERROR(VLOOKUP(D1770,CADA_PROD!D:H,5,0),"")</f>
        <v/>
      </c>
      <c r="F1770" s="169"/>
      <c r="G1770" s="170"/>
      <c r="H1770" s="171"/>
      <c r="I1770" s="172" t="str">
        <f>IF(D1770="","",SUMIFS(MOVI_ENTR!I:I,MOVI_ENTR!D:D,D1770,MOVI_ENTR!O:O,L1770)-SUMIFS(MOVI_SAID!H:H,MOVI_SAID!D:D,D1770,MOVI_SAID!L:L,L1770))</f>
        <v/>
      </c>
      <c r="J1770" s="153" t="str">
        <f>IF(D1770="","",VLOOKUP(D1770,CADA_PROD!D:G,4,0)*H1770)</f>
        <v/>
      </c>
      <c r="K1770" s="14"/>
      <c r="L1770" s="14"/>
      <c r="M1770" s="21"/>
      <c r="N1770" s="21"/>
      <c r="O1770" s="21"/>
      <c r="P1770" s="21"/>
    </row>
    <row r="1771" spans="1:16" s="16" customFormat="1" ht="30" customHeight="1">
      <c r="A1771" s="21"/>
      <c r="B1771" s="21"/>
      <c r="C1771" s="170"/>
      <c r="D1771" s="168"/>
      <c r="E1771" s="154" t="str">
        <f>IFERROR(VLOOKUP(D1771,CADA_PROD!D:H,5,0),"")</f>
        <v/>
      </c>
      <c r="F1771" s="169"/>
      <c r="G1771" s="170"/>
      <c r="H1771" s="171"/>
      <c r="I1771" s="172" t="str">
        <f>IF(D1771="","",SUMIFS(MOVI_ENTR!I:I,MOVI_ENTR!D:D,D1771,MOVI_ENTR!O:O,L1771)-SUMIFS(MOVI_SAID!H:H,MOVI_SAID!D:D,D1771,MOVI_SAID!L:L,L1771))</f>
        <v/>
      </c>
      <c r="J1771" s="153" t="str">
        <f>IF(D1771="","",VLOOKUP(D1771,CADA_PROD!D:G,4,0)*H1771)</f>
        <v/>
      </c>
      <c r="K1771" s="14"/>
      <c r="L1771" s="14"/>
      <c r="M1771" s="21"/>
      <c r="N1771" s="21"/>
      <c r="O1771" s="21"/>
      <c r="P1771" s="21"/>
    </row>
    <row r="1772" spans="1:16" s="16" customFormat="1" ht="30" customHeight="1">
      <c r="A1772" s="21"/>
      <c r="B1772" s="21"/>
      <c r="C1772" s="170"/>
      <c r="D1772" s="168"/>
      <c r="E1772" s="154" t="str">
        <f>IFERROR(VLOOKUP(D1772,CADA_PROD!D:H,5,0),"")</f>
        <v/>
      </c>
      <c r="F1772" s="169"/>
      <c r="G1772" s="170"/>
      <c r="H1772" s="171"/>
      <c r="I1772" s="172" t="str">
        <f>IF(D1772="","",SUMIFS(MOVI_ENTR!I:I,MOVI_ENTR!D:D,D1772,MOVI_ENTR!O:O,L1772)-SUMIFS(MOVI_SAID!H:H,MOVI_SAID!D:D,D1772,MOVI_SAID!L:L,L1772))</f>
        <v/>
      </c>
      <c r="J1772" s="153" t="str">
        <f>IF(D1772="","",VLOOKUP(D1772,CADA_PROD!D:G,4,0)*H1772)</f>
        <v/>
      </c>
      <c r="K1772" s="14"/>
      <c r="L1772" s="14"/>
      <c r="M1772" s="21"/>
      <c r="N1772" s="21"/>
      <c r="O1772" s="21"/>
      <c r="P1772" s="21"/>
    </row>
    <row r="1773" spans="1:16" s="16" customFormat="1" ht="30" customHeight="1">
      <c r="A1773" s="21"/>
      <c r="B1773" s="21"/>
      <c r="C1773" s="170"/>
      <c r="D1773" s="168"/>
      <c r="E1773" s="154" t="str">
        <f>IFERROR(VLOOKUP(D1773,CADA_PROD!D:H,5,0),"")</f>
        <v/>
      </c>
      <c r="F1773" s="169"/>
      <c r="G1773" s="170"/>
      <c r="H1773" s="171"/>
      <c r="I1773" s="172" t="str">
        <f>IF(D1773="","",SUMIFS(MOVI_ENTR!I:I,MOVI_ENTR!D:D,D1773,MOVI_ENTR!O:O,L1773)-SUMIFS(MOVI_SAID!H:H,MOVI_SAID!D:D,D1773,MOVI_SAID!L:L,L1773))</f>
        <v/>
      </c>
      <c r="J1773" s="153" t="str">
        <f>IF(D1773="","",VLOOKUP(D1773,CADA_PROD!D:G,4,0)*H1773)</f>
        <v/>
      </c>
      <c r="K1773" s="14"/>
      <c r="L1773" s="14"/>
      <c r="M1773" s="21"/>
      <c r="N1773" s="21"/>
      <c r="O1773" s="21"/>
      <c r="P1773" s="21"/>
    </row>
    <row r="1774" spans="1:16" s="16" customFormat="1" ht="30" customHeight="1">
      <c r="A1774" s="21"/>
      <c r="B1774" s="21"/>
      <c r="C1774" s="170"/>
      <c r="D1774" s="168"/>
      <c r="E1774" s="154" t="str">
        <f>IFERROR(VLOOKUP(D1774,CADA_PROD!D:H,5,0),"")</f>
        <v/>
      </c>
      <c r="F1774" s="169"/>
      <c r="G1774" s="170"/>
      <c r="H1774" s="171"/>
      <c r="I1774" s="172" t="str">
        <f>IF(D1774="","",SUMIFS(MOVI_ENTR!I:I,MOVI_ENTR!D:D,D1774,MOVI_ENTR!O:O,L1774)-SUMIFS(MOVI_SAID!H:H,MOVI_SAID!D:D,D1774,MOVI_SAID!L:L,L1774))</f>
        <v/>
      </c>
      <c r="J1774" s="153" t="str">
        <f>IF(D1774="","",VLOOKUP(D1774,CADA_PROD!D:G,4,0)*H1774)</f>
        <v/>
      </c>
      <c r="K1774" s="14"/>
      <c r="L1774" s="14"/>
      <c r="M1774" s="21"/>
      <c r="N1774" s="21"/>
      <c r="O1774" s="21"/>
      <c r="P1774" s="21"/>
    </row>
    <row r="1775" spans="1:16" s="16" customFormat="1" ht="30" customHeight="1">
      <c r="A1775" s="21"/>
      <c r="B1775" s="21"/>
      <c r="C1775" s="170"/>
      <c r="D1775" s="168"/>
      <c r="E1775" s="154" t="str">
        <f>IFERROR(VLOOKUP(D1775,CADA_PROD!D:H,5,0),"")</f>
        <v/>
      </c>
      <c r="F1775" s="169"/>
      <c r="G1775" s="170"/>
      <c r="H1775" s="171"/>
      <c r="I1775" s="172" t="str">
        <f>IF(D1775="","",SUMIFS(MOVI_ENTR!I:I,MOVI_ENTR!D:D,D1775,MOVI_ENTR!O:O,L1775)-SUMIFS(MOVI_SAID!H:H,MOVI_SAID!D:D,D1775,MOVI_SAID!L:L,L1775))</f>
        <v/>
      </c>
      <c r="J1775" s="153" t="str">
        <f>IF(D1775="","",VLOOKUP(D1775,CADA_PROD!D:G,4,0)*H1775)</f>
        <v/>
      </c>
      <c r="K1775" s="14"/>
      <c r="L1775" s="14"/>
      <c r="M1775" s="21"/>
      <c r="N1775" s="21"/>
      <c r="O1775" s="21"/>
      <c r="P1775" s="21"/>
    </row>
    <row r="1776" spans="1:16" s="16" customFormat="1" ht="30" customHeight="1">
      <c r="A1776" s="21"/>
      <c r="B1776" s="21"/>
      <c r="C1776" s="170"/>
      <c r="D1776" s="168"/>
      <c r="E1776" s="154" t="str">
        <f>IFERROR(VLOOKUP(D1776,CADA_PROD!D:H,5,0),"")</f>
        <v/>
      </c>
      <c r="F1776" s="169"/>
      <c r="G1776" s="170"/>
      <c r="H1776" s="171"/>
      <c r="I1776" s="172" t="str">
        <f>IF(D1776="","",SUMIFS(MOVI_ENTR!I:I,MOVI_ENTR!D:D,D1776,MOVI_ENTR!O:O,L1776)-SUMIFS(MOVI_SAID!H:H,MOVI_SAID!D:D,D1776,MOVI_SAID!L:L,L1776))</f>
        <v/>
      </c>
      <c r="J1776" s="153" t="str">
        <f>IF(D1776="","",VLOOKUP(D1776,CADA_PROD!D:G,4,0)*H1776)</f>
        <v/>
      </c>
      <c r="K1776" s="14"/>
      <c r="L1776" s="14"/>
      <c r="M1776" s="21"/>
      <c r="N1776" s="21"/>
      <c r="O1776" s="21"/>
      <c r="P1776" s="21"/>
    </row>
    <row r="1777" spans="1:16" s="16" customFormat="1" ht="30" customHeight="1">
      <c r="A1777" s="21"/>
      <c r="B1777" s="21"/>
      <c r="C1777" s="170"/>
      <c r="D1777" s="168"/>
      <c r="E1777" s="154" t="str">
        <f>IFERROR(VLOOKUP(D1777,CADA_PROD!D:H,5,0),"")</f>
        <v/>
      </c>
      <c r="F1777" s="169"/>
      <c r="G1777" s="170"/>
      <c r="H1777" s="171"/>
      <c r="I1777" s="172" t="str">
        <f>IF(D1777="","",SUMIFS(MOVI_ENTR!I:I,MOVI_ENTR!D:D,D1777,MOVI_ENTR!O:O,L1777)-SUMIFS(MOVI_SAID!H:H,MOVI_SAID!D:D,D1777,MOVI_SAID!L:L,L1777))</f>
        <v/>
      </c>
      <c r="J1777" s="153" t="str">
        <f>IF(D1777="","",VLOOKUP(D1777,CADA_PROD!D:G,4,0)*H1777)</f>
        <v/>
      </c>
      <c r="K1777" s="14"/>
      <c r="L1777" s="14"/>
      <c r="M1777" s="21"/>
      <c r="N1777" s="21"/>
      <c r="O1777" s="21"/>
      <c r="P1777" s="21"/>
    </row>
    <row r="1778" spans="1:16" s="16" customFormat="1" ht="30" customHeight="1">
      <c r="A1778" s="21"/>
      <c r="B1778" s="21"/>
      <c r="C1778" s="170"/>
      <c r="D1778" s="168"/>
      <c r="E1778" s="154" t="str">
        <f>IFERROR(VLOOKUP(D1778,CADA_PROD!D:H,5,0),"")</f>
        <v/>
      </c>
      <c r="F1778" s="169"/>
      <c r="G1778" s="170"/>
      <c r="H1778" s="171"/>
      <c r="I1778" s="172" t="str">
        <f>IF(D1778="","",SUMIFS(MOVI_ENTR!I:I,MOVI_ENTR!D:D,D1778,MOVI_ENTR!O:O,L1778)-SUMIFS(MOVI_SAID!H:H,MOVI_SAID!D:D,D1778,MOVI_SAID!L:L,L1778))</f>
        <v/>
      </c>
      <c r="J1778" s="153" t="str">
        <f>IF(D1778="","",VLOOKUP(D1778,CADA_PROD!D:G,4,0)*H1778)</f>
        <v/>
      </c>
      <c r="K1778" s="14"/>
      <c r="L1778" s="14"/>
      <c r="M1778" s="21"/>
      <c r="N1778" s="21"/>
      <c r="O1778" s="21"/>
      <c r="P1778" s="21"/>
    </row>
    <row r="1779" spans="1:16" s="16" customFormat="1" ht="30" customHeight="1">
      <c r="A1779" s="21"/>
      <c r="B1779" s="21"/>
      <c r="C1779" s="170"/>
      <c r="D1779" s="168"/>
      <c r="E1779" s="154" t="str">
        <f>IFERROR(VLOOKUP(D1779,CADA_PROD!D:H,5,0),"")</f>
        <v/>
      </c>
      <c r="F1779" s="169"/>
      <c r="G1779" s="170"/>
      <c r="H1779" s="171"/>
      <c r="I1779" s="172" t="str">
        <f>IF(D1779="","",SUMIFS(MOVI_ENTR!I:I,MOVI_ENTR!D:D,D1779,MOVI_ENTR!O:O,L1779)-SUMIFS(MOVI_SAID!H:H,MOVI_SAID!D:D,D1779,MOVI_SAID!L:L,L1779))</f>
        <v/>
      </c>
      <c r="J1779" s="153" t="str">
        <f>IF(D1779="","",VLOOKUP(D1779,CADA_PROD!D:G,4,0)*H1779)</f>
        <v/>
      </c>
      <c r="K1779" s="14"/>
      <c r="L1779" s="14"/>
      <c r="M1779" s="21"/>
      <c r="N1779" s="21"/>
      <c r="O1779" s="21"/>
      <c r="P1779" s="21"/>
    </row>
    <row r="1780" spans="1:16" s="16" customFormat="1" ht="30" customHeight="1">
      <c r="A1780" s="21"/>
      <c r="B1780" s="21"/>
      <c r="C1780" s="170"/>
      <c r="D1780" s="168"/>
      <c r="E1780" s="154" t="str">
        <f>IFERROR(VLOOKUP(D1780,CADA_PROD!D:H,5,0),"")</f>
        <v/>
      </c>
      <c r="F1780" s="169"/>
      <c r="G1780" s="170"/>
      <c r="H1780" s="171"/>
      <c r="I1780" s="172" t="str">
        <f>IF(D1780="","",SUMIFS(MOVI_ENTR!I:I,MOVI_ENTR!D:D,D1780,MOVI_ENTR!O:O,L1780)-SUMIFS(MOVI_SAID!H:H,MOVI_SAID!D:D,D1780,MOVI_SAID!L:L,L1780))</f>
        <v/>
      </c>
      <c r="J1780" s="153" t="str">
        <f>IF(D1780="","",VLOOKUP(D1780,CADA_PROD!D:G,4,0)*H1780)</f>
        <v/>
      </c>
      <c r="K1780" s="14"/>
      <c r="L1780" s="14"/>
      <c r="M1780" s="21"/>
      <c r="N1780" s="21"/>
      <c r="O1780" s="21"/>
      <c r="P1780" s="21"/>
    </row>
    <row r="1781" spans="1:16" s="16" customFormat="1" ht="30" customHeight="1">
      <c r="A1781" s="21"/>
      <c r="B1781" s="21"/>
      <c r="C1781" s="170"/>
      <c r="D1781" s="168"/>
      <c r="E1781" s="154" t="str">
        <f>IFERROR(VLOOKUP(D1781,CADA_PROD!D:H,5,0),"")</f>
        <v/>
      </c>
      <c r="F1781" s="169"/>
      <c r="G1781" s="170"/>
      <c r="H1781" s="171"/>
      <c r="I1781" s="172" t="str">
        <f>IF(D1781="","",SUMIFS(MOVI_ENTR!I:I,MOVI_ENTR!D:D,D1781,MOVI_ENTR!O:O,L1781)-SUMIFS(MOVI_SAID!H:H,MOVI_SAID!D:D,D1781,MOVI_SAID!L:L,L1781))</f>
        <v/>
      </c>
      <c r="J1781" s="153" t="str">
        <f>IF(D1781="","",VLOOKUP(D1781,CADA_PROD!D:G,4,0)*H1781)</f>
        <v/>
      </c>
      <c r="K1781" s="14"/>
      <c r="L1781" s="14"/>
      <c r="M1781" s="21"/>
      <c r="N1781" s="21"/>
      <c r="O1781" s="21"/>
      <c r="P1781" s="21"/>
    </row>
    <row r="1782" spans="1:16" s="16" customFormat="1" ht="30" customHeight="1">
      <c r="A1782" s="21"/>
      <c r="B1782" s="21"/>
      <c r="C1782" s="170"/>
      <c r="D1782" s="168"/>
      <c r="E1782" s="154" t="str">
        <f>IFERROR(VLOOKUP(D1782,CADA_PROD!D:H,5,0),"")</f>
        <v/>
      </c>
      <c r="F1782" s="169"/>
      <c r="G1782" s="170"/>
      <c r="H1782" s="171"/>
      <c r="I1782" s="172" t="str">
        <f>IF(D1782="","",SUMIFS(MOVI_ENTR!I:I,MOVI_ENTR!D:D,D1782,MOVI_ENTR!O:O,L1782)-SUMIFS(MOVI_SAID!H:H,MOVI_SAID!D:D,D1782,MOVI_SAID!L:L,L1782))</f>
        <v/>
      </c>
      <c r="J1782" s="153" t="str">
        <f>IF(D1782="","",VLOOKUP(D1782,CADA_PROD!D:G,4,0)*H1782)</f>
        <v/>
      </c>
      <c r="K1782" s="14"/>
      <c r="L1782" s="14"/>
      <c r="M1782" s="21"/>
      <c r="N1782" s="21"/>
      <c r="O1782" s="21"/>
      <c r="P1782" s="21"/>
    </row>
    <row r="1783" spans="1:16" s="16" customFormat="1" ht="30" customHeight="1">
      <c r="A1783" s="21"/>
      <c r="B1783" s="21"/>
      <c r="C1783" s="170"/>
      <c r="D1783" s="168"/>
      <c r="E1783" s="154" t="str">
        <f>IFERROR(VLOOKUP(D1783,CADA_PROD!D:H,5,0),"")</f>
        <v/>
      </c>
      <c r="F1783" s="169"/>
      <c r="G1783" s="170"/>
      <c r="H1783" s="171"/>
      <c r="I1783" s="172" t="str">
        <f>IF(D1783="","",SUMIFS(MOVI_ENTR!I:I,MOVI_ENTR!D:D,D1783,MOVI_ENTR!O:O,L1783)-SUMIFS(MOVI_SAID!H:H,MOVI_SAID!D:D,D1783,MOVI_SAID!L:L,L1783))</f>
        <v/>
      </c>
      <c r="J1783" s="153" t="str">
        <f>IF(D1783="","",VLOOKUP(D1783,CADA_PROD!D:G,4,0)*H1783)</f>
        <v/>
      </c>
      <c r="K1783" s="14"/>
      <c r="L1783" s="14"/>
      <c r="M1783" s="21"/>
      <c r="N1783" s="21"/>
      <c r="O1783" s="21"/>
      <c r="P1783" s="21"/>
    </row>
    <row r="1784" spans="1:16" s="16" customFormat="1" ht="30" customHeight="1">
      <c r="A1784" s="21"/>
      <c r="B1784" s="21"/>
      <c r="C1784" s="170"/>
      <c r="D1784" s="168"/>
      <c r="E1784" s="154" t="str">
        <f>IFERROR(VLOOKUP(D1784,CADA_PROD!D:H,5,0),"")</f>
        <v/>
      </c>
      <c r="F1784" s="169"/>
      <c r="G1784" s="170"/>
      <c r="H1784" s="171"/>
      <c r="I1784" s="172" t="str">
        <f>IF(D1784="","",SUMIFS(MOVI_ENTR!I:I,MOVI_ENTR!D:D,D1784,MOVI_ENTR!O:O,L1784)-SUMIFS(MOVI_SAID!H:H,MOVI_SAID!D:D,D1784,MOVI_SAID!L:L,L1784))</f>
        <v/>
      </c>
      <c r="J1784" s="153" t="str">
        <f>IF(D1784="","",VLOOKUP(D1784,CADA_PROD!D:G,4,0)*H1784)</f>
        <v/>
      </c>
      <c r="K1784" s="14"/>
      <c r="L1784" s="14"/>
      <c r="M1784" s="21"/>
      <c r="N1784" s="21"/>
      <c r="O1784" s="21"/>
      <c r="P1784" s="21"/>
    </row>
    <row r="1785" spans="1:16" s="16" customFormat="1" ht="30" customHeight="1">
      <c r="A1785" s="21"/>
      <c r="B1785" s="21"/>
      <c r="C1785" s="170"/>
      <c r="D1785" s="168"/>
      <c r="E1785" s="154" t="str">
        <f>IFERROR(VLOOKUP(D1785,CADA_PROD!D:H,5,0),"")</f>
        <v/>
      </c>
      <c r="F1785" s="169"/>
      <c r="G1785" s="170"/>
      <c r="H1785" s="171"/>
      <c r="I1785" s="172" t="str">
        <f>IF(D1785="","",SUMIFS(MOVI_ENTR!I:I,MOVI_ENTR!D:D,D1785,MOVI_ENTR!O:O,L1785)-SUMIFS(MOVI_SAID!H:H,MOVI_SAID!D:D,D1785,MOVI_SAID!L:L,L1785))</f>
        <v/>
      </c>
      <c r="J1785" s="153" t="str">
        <f>IF(D1785="","",VLOOKUP(D1785,CADA_PROD!D:G,4,0)*H1785)</f>
        <v/>
      </c>
      <c r="K1785" s="14"/>
      <c r="L1785" s="14"/>
      <c r="M1785" s="21"/>
      <c r="N1785" s="21"/>
      <c r="O1785" s="21"/>
      <c r="P1785" s="21"/>
    </row>
    <row r="1786" spans="1:16" s="16" customFormat="1" ht="30" customHeight="1">
      <c r="A1786" s="21"/>
      <c r="B1786" s="21"/>
      <c r="C1786" s="170"/>
      <c r="D1786" s="168"/>
      <c r="E1786" s="154" t="str">
        <f>IFERROR(VLOOKUP(D1786,CADA_PROD!D:H,5,0),"")</f>
        <v/>
      </c>
      <c r="F1786" s="169"/>
      <c r="G1786" s="170"/>
      <c r="H1786" s="171"/>
      <c r="I1786" s="172" t="str">
        <f>IF(D1786="","",SUMIFS(MOVI_ENTR!I:I,MOVI_ENTR!D:D,D1786,MOVI_ENTR!O:O,L1786)-SUMIFS(MOVI_SAID!H:H,MOVI_SAID!D:D,D1786,MOVI_SAID!L:L,L1786))</f>
        <v/>
      </c>
      <c r="J1786" s="153" t="str">
        <f>IF(D1786="","",VLOOKUP(D1786,CADA_PROD!D:G,4,0)*H1786)</f>
        <v/>
      </c>
      <c r="K1786" s="14"/>
      <c r="L1786" s="14"/>
      <c r="M1786" s="21"/>
      <c r="N1786" s="21"/>
      <c r="O1786" s="21"/>
      <c r="P1786" s="21"/>
    </row>
    <row r="1787" spans="1:16" s="16" customFormat="1" ht="30" customHeight="1">
      <c r="A1787" s="21"/>
      <c r="B1787" s="21"/>
      <c r="C1787" s="170"/>
      <c r="D1787" s="168"/>
      <c r="E1787" s="154" t="str">
        <f>IFERROR(VLOOKUP(D1787,CADA_PROD!D:H,5,0),"")</f>
        <v/>
      </c>
      <c r="F1787" s="169"/>
      <c r="G1787" s="170"/>
      <c r="H1787" s="171"/>
      <c r="I1787" s="172" t="str">
        <f>IF(D1787="","",SUMIFS(MOVI_ENTR!I:I,MOVI_ENTR!D:D,D1787,MOVI_ENTR!O:O,L1787)-SUMIFS(MOVI_SAID!H:H,MOVI_SAID!D:D,D1787,MOVI_SAID!L:L,L1787))</f>
        <v/>
      </c>
      <c r="J1787" s="153" t="str">
        <f>IF(D1787="","",VLOOKUP(D1787,CADA_PROD!D:G,4,0)*H1787)</f>
        <v/>
      </c>
      <c r="K1787" s="14"/>
      <c r="L1787" s="14"/>
      <c r="M1787" s="21"/>
      <c r="N1787" s="21"/>
      <c r="O1787" s="21"/>
      <c r="P1787" s="21"/>
    </row>
    <row r="1788" spans="1:16" s="16" customFormat="1" ht="30" customHeight="1">
      <c r="A1788" s="21"/>
      <c r="B1788" s="21"/>
      <c r="C1788" s="170"/>
      <c r="D1788" s="168"/>
      <c r="E1788" s="154" t="str">
        <f>IFERROR(VLOOKUP(D1788,CADA_PROD!D:H,5,0),"")</f>
        <v/>
      </c>
      <c r="F1788" s="169"/>
      <c r="G1788" s="170"/>
      <c r="H1788" s="171"/>
      <c r="I1788" s="172" t="str">
        <f>IF(D1788="","",SUMIFS(MOVI_ENTR!I:I,MOVI_ENTR!D:D,D1788,MOVI_ENTR!O:O,L1788)-SUMIFS(MOVI_SAID!H:H,MOVI_SAID!D:D,D1788,MOVI_SAID!L:L,L1788))</f>
        <v/>
      </c>
      <c r="J1788" s="153" t="str">
        <f>IF(D1788="","",VLOOKUP(D1788,CADA_PROD!D:G,4,0)*H1788)</f>
        <v/>
      </c>
      <c r="K1788" s="14"/>
      <c r="L1788" s="14"/>
      <c r="M1788" s="21"/>
      <c r="N1788" s="21"/>
      <c r="O1788" s="21"/>
      <c r="P1788" s="21"/>
    </row>
    <row r="1789" spans="1:16" s="16" customFormat="1" ht="30" customHeight="1">
      <c r="A1789" s="21"/>
      <c r="B1789" s="21"/>
      <c r="C1789" s="170"/>
      <c r="D1789" s="168"/>
      <c r="E1789" s="154" t="str">
        <f>IFERROR(VLOOKUP(D1789,CADA_PROD!D:H,5,0),"")</f>
        <v/>
      </c>
      <c r="F1789" s="169"/>
      <c r="G1789" s="170"/>
      <c r="H1789" s="171"/>
      <c r="I1789" s="172" t="str">
        <f>IF(D1789="","",SUMIFS(MOVI_ENTR!I:I,MOVI_ENTR!D:D,D1789,MOVI_ENTR!O:O,L1789)-SUMIFS(MOVI_SAID!H:H,MOVI_SAID!D:D,D1789,MOVI_SAID!L:L,L1789))</f>
        <v/>
      </c>
      <c r="J1789" s="153" t="str">
        <f>IF(D1789="","",VLOOKUP(D1789,CADA_PROD!D:G,4,0)*H1789)</f>
        <v/>
      </c>
      <c r="K1789" s="14"/>
      <c r="L1789" s="14"/>
      <c r="M1789" s="21"/>
      <c r="N1789" s="21"/>
      <c r="O1789" s="21"/>
      <c r="P1789" s="21"/>
    </row>
    <row r="1790" spans="1:16" s="16" customFormat="1" ht="30" customHeight="1">
      <c r="A1790" s="21"/>
      <c r="B1790" s="21"/>
      <c r="C1790" s="170"/>
      <c r="D1790" s="168"/>
      <c r="E1790" s="154" t="str">
        <f>IFERROR(VLOOKUP(D1790,CADA_PROD!D:H,5,0),"")</f>
        <v/>
      </c>
      <c r="F1790" s="169"/>
      <c r="G1790" s="170"/>
      <c r="H1790" s="171"/>
      <c r="I1790" s="172" t="str">
        <f>IF(D1790="","",SUMIFS(MOVI_ENTR!I:I,MOVI_ENTR!D:D,D1790,MOVI_ENTR!O:O,L1790)-SUMIFS(MOVI_SAID!H:H,MOVI_SAID!D:D,D1790,MOVI_SAID!L:L,L1790))</f>
        <v/>
      </c>
      <c r="J1790" s="153" t="str">
        <f>IF(D1790="","",VLOOKUP(D1790,CADA_PROD!D:G,4,0)*H1790)</f>
        <v/>
      </c>
      <c r="K1790" s="14"/>
      <c r="L1790" s="14"/>
      <c r="M1790" s="21"/>
      <c r="N1790" s="21"/>
      <c r="O1790" s="21"/>
      <c r="P1790" s="21"/>
    </row>
    <row r="1791" spans="1:16" s="16" customFormat="1" ht="30" customHeight="1">
      <c r="A1791" s="21"/>
      <c r="B1791" s="21"/>
      <c r="C1791" s="170"/>
      <c r="D1791" s="168"/>
      <c r="E1791" s="154" t="str">
        <f>IFERROR(VLOOKUP(D1791,CADA_PROD!D:H,5,0),"")</f>
        <v/>
      </c>
      <c r="F1791" s="169"/>
      <c r="G1791" s="170"/>
      <c r="H1791" s="171"/>
      <c r="I1791" s="172" t="str">
        <f>IF(D1791="","",SUMIFS(MOVI_ENTR!I:I,MOVI_ENTR!D:D,D1791,MOVI_ENTR!O:O,L1791)-SUMIFS(MOVI_SAID!H:H,MOVI_SAID!D:D,D1791,MOVI_SAID!L:L,L1791))</f>
        <v/>
      </c>
      <c r="J1791" s="153" t="str">
        <f>IF(D1791="","",VLOOKUP(D1791,CADA_PROD!D:G,4,0)*H1791)</f>
        <v/>
      </c>
      <c r="K1791" s="14"/>
      <c r="L1791" s="14"/>
      <c r="M1791" s="21"/>
      <c r="N1791" s="21"/>
      <c r="O1791" s="21"/>
      <c r="P1791" s="21"/>
    </row>
    <row r="1792" spans="1:16" s="16" customFormat="1" ht="30" customHeight="1">
      <c r="A1792" s="21"/>
      <c r="B1792" s="21"/>
      <c r="C1792" s="170"/>
      <c r="D1792" s="168"/>
      <c r="E1792" s="154" t="str">
        <f>IFERROR(VLOOKUP(D1792,CADA_PROD!D:H,5,0),"")</f>
        <v/>
      </c>
      <c r="F1792" s="169"/>
      <c r="G1792" s="170"/>
      <c r="H1792" s="171"/>
      <c r="I1792" s="172" t="str">
        <f>IF(D1792="","",SUMIFS(MOVI_ENTR!I:I,MOVI_ENTR!D:D,D1792,MOVI_ENTR!O:O,L1792)-SUMIFS(MOVI_SAID!H:H,MOVI_SAID!D:D,D1792,MOVI_SAID!L:L,L1792))</f>
        <v/>
      </c>
      <c r="J1792" s="153" t="str">
        <f>IF(D1792="","",VLOOKUP(D1792,CADA_PROD!D:G,4,0)*H1792)</f>
        <v/>
      </c>
      <c r="K1792" s="14"/>
      <c r="L1792" s="14"/>
      <c r="M1792" s="21"/>
      <c r="N1792" s="21"/>
      <c r="O1792" s="21"/>
      <c r="P1792" s="21"/>
    </row>
    <row r="1793" spans="1:16" s="16" customFormat="1" ht="30" customHeight="1">
      <c r="A1793" s="21"/>
      <c r="B1793" s="21"/>
      <c r="C1793" s="170"/>
      <c r="D1793" s="168"/>
      <c r="E1793" s="154" t="str">
        <f>IFERROR(VLOOKUP(D1793,CADA_PROD!D:H,5,0),"")</f>
        <v/>
      </c>
      <c r="F1793" s="169"/>
      <c r="G1793" s="170"/>
      <c r="H1793" s="171"/>
      <c r="I1793" s="172" t="str">
        <f>IF(D1793="","",SUMIFS(MOVI_ENTR!I:I,MOVI_ENTR!D:D,D1793,MOVI_ENTR!O:O,L1793)-SUMIFS(MOVI_SAID!H:H,MOVI_SAID!D:D,D1793,MOVI_SAID!L:L,L1793))</f>
        <v/>
      </c>
      <c r="J1793" s="153" t="str">
        <f>IF(D1793="","",VLOOKUP(D1793,CADA_PROD!D:G,4,0)*H1793)</f>
        <v/>
      </c>
      <c r="K1793" s="14"/>
      <c r="L1793" s="14"/>
      <c r="M1793" s="21"/>
      <c r="N1793" s="21"/>
      <c r="O1793" s="21"/>
      <c r="P1793" s="21"/>
    </row>
    <row r="1794" spans="1:16" s="16" customFormat="1" ht="30" customHeight="1">
      <c r="A1794" s="21"/>
      <c r="B1794" s="21"/>
      <c r="C1794" s="170"/>
      <c r="D1794" s="168"/>
      <c r="E1794" s="154" t="str">
        <f>IFERROR(VLOOKUP(D1794,CADA_PROD!D:H,5,0),"")</f>
        <v/>
      </c>
      <c r="F1794" s="169"/>
      <c r="G1794" s="170"/>
      <c r="H1794" s="171"/>
      <c r="I1794" s="172" t="str">
        <f>IF(D1794="","",SUMIFS(MOVI_ENTR!I:I,MOVI_ENTR!D:D,D1794,MOVI_ENTR!O:O,L1794)-SUMIFS(MOVI_SAID!H:H,MOVI_SAID!D:D,D1794,MOVI_SAID!L:L,L1794))</f>
        <v/>
      </c>
      <c r="J1794" s="153" t="str">
        <f>IF(D1794="","",VLOOKUP(D1794,CADA_PROD!D:G,4,0)*H1794)</f>
        <v/>
      </c>
      <c r="K1794" s="14"/>
      <c r="L1794" s="14"/>
      <c r="M1794" s="21"/>
      <c r="N1794" s="21"/>
      <c r="O1794" s="21"/>
      <c r="P1794" s="21"/>
    </row>
    <row r="1795" spans="1:16" s="16" customFormat="1" ht="30" customHeight="1">
      <c r="A1795" s="21"/>
      <c r="B1795" s="21"/>
      <c r="C1795" s="170"/>
      <c r="D1795" s="168"/>
      <c r="E1795" s="154" t="str">
        <f>IFERROR(VLOOKUP(D1795,CADA_PROD!D:H,5,0),"")</f>
        <v/>
      </c>
      <c r="F1795" s="169"/>
      <c r="G1795" s="170"/>
      <c r="H1795" s="171"/>
      <c r="I1795" s="172" t="str">
        <f>IF(D1795="","",SUMIFS(MOVI_ENTR!I:I,MOVI_ENTR!D:D,D1795,MOVI_ENTR!O:O,L1795)-SUMIFS(MOVI_SAID!H:H,MOVI_SAID!D:D,D1795,MOVI_SAID!L:L,L1795))</f>
        <v/>
      </c>
      <c r="J1795" s="153" t="str">
        <f>IF(D1795="","",VLOOKUP(D1795,CADA_PROD!D:G,4,0)*H1795)</f>
        <v/>
      </c>
      <c r="K1795" s="14"/>
      <c r="L1795" s="14"/>
      <c r="M1795" s="21"/>
      <c r="N1795" s="21"/>
      <c r="O1795" s="21"/>
      <c r="P1795" s="21"/>
    </row>
    <row r="1796" spans="1:16" s="16" customFormat="1" ht="30" customHeight="1">
      <c r="A1796" s="21"/>
      <c r="B1796" s="21"/>
      <c r="C1796" s="170"/>
      <c r="D1796" s="168"/>
      <c r="E1796" s="154" t="str">
        <f>IFERROR(VLOOKUP(D1796,CADA_PROD!D:H,5,0),"")</f>
        <v/>
      </c>
      <c r="F1796" s="169"/>
      <c r="G1796" s="170"/>
      <c r="H1796" s="171"/>
      <c r="I1796" s="172" t="str">
        <f>IF(D1796="","",SUMIFS(MOVI_ENTR!I:I,MOVI_ENTR!D:D,D1796,MOVI_ENTR!O:O,L1796)-SUMIFS(MOVI_SAID!H:H,MOVI_SAID!D:D,D1796,MOVI_SAID!L:L,L1796))</f>
        <v/>
      </c>
      <c r="J1796" s="153" t="str">
        <f>IF(D1796="","",VLOOKUP(D1796,CADA_PROD!D:G,4,0)*H1796)</f>
        <v/>
      </c>
      <c r="K1796" s="14"/>
      <c r="L1796" s="14"/>
      <c r="M1796" s="21"/>
      <c r="N1796" s="21"/>
      <c r="O1796" s="21"/>
      <c r="P1796" s="21"/>
    </row>
    <row r="1797" spans="1:16" s="16" customFormat="1" ht="30" customHeight="1">
      <c r="A1797" s="21"/>
      <c r="B1797" s="21"/>
      <c r="C1797" s="170"/>
      <c r="D1797" s="168"/>
      <c r="E1797" s="154" t="str">
        <f>IFERROR(VLOOKUP(D1797,CADA_PROD!D:H,5,0),"")</f>
        <v/>
      </c>
      <c r="F1797" s="169"/>
      <c r="G1797" s="170"/>
      <c r="H1797" s="171"/>
      <c r="I1797" s="172" t="str">
        <f>IF(D1797="","",SUMIFS(MOVI_ENTR!I:I,MOVI_ENTR!D:D,D1797,MOVI_ENTR!O:O,L1797)-SUMIFS(MOVI_SAID!H:H,MOVI_SAID!D:D,D1797,MOVI_SAID!L:L,L1797))</f>
        <v/>
      </c>
      <c r="J1797" s="153" t="str">
        <f>IF(D1797="","",VLOOKUP(D1797,CADA_PROD!D:G,4,0)*H1797)</f>
        <v/>
      </c>
      <c r="K1797" s="14"/>
      <c r="L1797" s="14"/>
      <c r="M1797" s="21"/>
      <c r="N1797" s="21"/>
      <c r="O1797" s="21"/>
      <c r="P1797" s="21"/>
    </row>
    <row r="1798" spans="1:16" s="16" customFormat="1" ht="30" customHeight="1">
      <c r="A1798" s="21"/>
      <c r="B1798" s="21"/>
      <c r="C1798" s="170"/>
      <c r="D1798" s="168"/>
      <c r="E1798" s="154" t="str">
        <f>IFERROR(VLOOKUP(D1798,CADA_PROD!D:H,5,0),"")</f>
        <v/>
      </c>
      <c r="F1798" s="169"/>
      <c r="G1798" s="170"/>
      <c r="H1798" s="171"/>
      <c r="I1798" s="172" t="str">
        <f>IF(D1798="","",SUMIFS(MOVI_ENTR!I:I,MOVI_ENTR!D:D,D1798,MOVI_ENTR!O:O,L1798)-SUMIFS(MOVI_SAID!H:H,MOVI_SAID!D:D,D1798,MOVI_SAID!L:L,L1798))</f>
        <v/>
      </c>
      <c r="J1798" s="153" t="str">
        <f>IF(D1798="","",VLOOKUP(D1798,CADA_PROD!D:G,4,0)*H1798)</f>
        <v/>
      </c>
      <c r="K1798" s="14"/>
      <c r="L1798" s="14"/>
      <c r="M1798" s="21"/>
      <c r="N1798" s="21"/>
      <c r="O1798" s="21"/>
      <c r="P1798" s="21"/>
    </row>
    <row r="1799" spans="1:16" s="16" customFormat="1" ht="30" customHeight="1">
      <c r="A1799" s="21"/>
      <c r="B1799" s="21"/>
      <c r="C1799" s="170"/>
      <c r="D1799" s="168"/>
      <c r="E1799" s="154" t="str">
        <f>IFERROR(VLOOKUP(D1799,CADA_PROD!D:H,5,0),"")</f>
        <v/>
      </c>
      <c r="F1799" s="169"/>
      <c r="G1799" s="170"/>
      <c r="H1799" s="171"/>
      <c r="I1799" s="172" t="str">
        <f>IF(D1799="","",SUMIFS(MOVI_ENTR!I:I,MOVI_ENTR!D:D,D1799,MOVI_ENTR!O:O,L1799)-SUMIFS(MOVI_SAID!H:H,MOVI_SAID!D:D,D1799,MOVI_SAID!L:L,L1799))</f>
        <v/>
      </c>
      <c r="J1799" s="153" t="str">
        <f>IF(D1799="","",VLOOKUP(D1799,CADA_PROD!D:G,4,0)*H1799)</f>
        <v/>
      </c>
      <c r="K1799" s="14"/>
      <c r="L1799" s="14"/>
      <c r="M1799" s="21"/>
      <c r="N1799" s="21"/>
      <c r="O1799" s="21"/>
      <c r="P1799" s="21"/>
    </row>
    <row r="1800" spans="1:16" s="16" customFormat="1" ht="30" customHeight="1">
      <c r="A1800" s="21"/>
      <c r="B1800" s="21"/>
      <c r="C1800" s="170"/>
      <c r="D1800" s="168"/>
      <c r="E1800" s="154" t="str">
        <f>IFERROR(VLOOKUP(D1800,CADA_PROD!D:H,5,0),"")</f>
        <v/>
      </c>
      <c r="F1800" s="169"/>
      <c r="G1800" s="170"/>
      <c r="H1800" s="171"/>
      <c r="I1800" s="172" t="str">
        <f>IF(D1800="","",SUMIFS(MOVI_ENTR!I:I,MOVI_ENTR!D:D,D1800,MOVI_ENTR!O:O,L1800)-SUMIFS(MOVI_SAID!H:H,MOVI_SAID!D:D,D1800,MOVI_SAID!L:L,L1800))</f>
        <v/>
      </c>
      <c r="J1800" s="153" t="str">
        <f>IF(D1800="","",VLOOKUP(D1800,CADA_PROD!D:G,4,0)*H1800)</f>
        <v/>
      </c>
      <c r="K1800" s="14"/>
      <c r="L1800" s="14"/>
      <c r="M1800" s="21"/>
      <c r="N1800" s="21"/>
      <c r="O1800" s="21"/>
      <c r="P1800" s="21"/>
    </row>
    <row r="1801" spans="1:16" s="16" customFormat="1" ht="30" customHeight="1">
      <c r="A1801" s="21"/>
      <c r="B1801" s="21"/>
      <c r="C1801" s="170"/>
      <c r="D1801" s="168"/>
      <c r="E1801" s="154" t="str">
        <f>IFERROR(VLOOKUP(D1801,CADA_PROD!D:H,5,0),"")</f>
        <v/>
      </c>
      <c r="F1801" s="169"/>
      <c r="G1801" s="170"/>
      <c r="H1801" s="171"/>
      <c r="I1801" s="172" t="str">
        <f>IF(D1801="","",SUMIFS(MOVI_ENTR!I:I,MOVI_ENTR!D:D,D1801,MOVI_ENTR!O:O,L1801)-SUMIFS(MOVI_SAID!H:H,MOVI_SAID!D:D,D1801,MOVI_SAID!L:L,L1801))</f>
        <v/>
      </c>
      <c r="J1801" s="153" t="str">
        <f>IF(D1801="","",VLOOKUP(D1801,CADA_PROD!D:G,4,0)*H1801)</f>
        <v/>
      </c>
      <c r="K1801" s="14"/>
      <c r="L1801" s="14"/>
      <c r="M1801" s="21"/>
      <c r="N1801" s="21"/>
      <c r="O1801" s="21"/>
      <c r="P1801" s="21"/>
    </row>
    <row r="1802" spans="1:16" s="16" customFormat="1" ht="30" customHeight="1">
      <c r="A1802" s="21"/>
      <c r="B1802" s="21"/>
      <c r="C1802" s="170"/>
      <c r="D1802" s="168"/>
      <c r="E1802" s="154" t="str">
        <f>IFERROR(VLOOKUP(D1802,CADA_PROD!D:H,5,0),"")</f>
        <v/>
      </c>
      <c r="F1802" s="169"/>
      <c r="G1802" s="170"/>
      <c r="H1802" s="171"/>
      <c r="I1802" s="172" t="str">
        <f>IF(D1802="","",SUMIFS(MOVI_ENTR!I:I,MOVI_ENTR!D:D,D1802,MOVI_ENTR!O:O,L1802)-SUMIFS(MOVI_SAID!H:H,MOVI_SAID!D:D,D1802,MOVI_SAID!L:L,L1802))</f>
        <v/>
      </c>
      <c r="J1802" s="153" t="str">
        <f>IF(D1802="","",VLOOKUP(D1802,CADA_PROD!D:G,4,0)*H1802)</f>
        <v/>
      </c>
      <c r="K1802" s="14"/>
      <c r="L1802" s="14"/>
      <c r="M1802" s="21"/>
      <c r="N1802" s="21"/>
      <c r="O1802" s="21"/>
      <c r="P1802" s="21"/>
    </row>
    <row r="1803" spans="1:16" s="16" customFormat="1" ht="30" customHeight="1">
      <c r="A1803" s="21"/>
      <c r="B1803" s="21"/>
      <c r="C1803" s="170"/>
      <c r="D1803" s="168"/>
      <c r="E1803" s="154" t="str">
        <f>IFERROR(VLOOKUP(D1803,CADA_PROD!D:H,5,0),"")</f>
        <v/>
      </c>
      <c r="F1803" s="169"/>
      <c r="G1803" s="170"/>
      <c r="H1803" s="171"/>
      <c r="I1803" s="172" t="str">
        <f>IF(D1803="","",SUMIFS(MOVI_ENTR!I:I,MOVI_ENTR!D:D,D1803,MOVI_ENTR!O:O,L1803)-SUMIFS(MOVI_SAID!H:H,MOVI_SAID!D:D,D1803,MOVI_SAID!L:L,L1803))</f>
        <v/>
      </c>
      <c r="J1803" s="153" t="str">
        <f>IF(D1803="","",VLOOKUP(D1803,CADA_PROD!D:G,4,0)*H1803)</f>
        <v/>
      </c>
      <c r="K1803" s="14"/>
      <c r="L1803" s="14"/>
      <c r="M1803" s="21"/>
      <c r="N1803" s="21"/>
      <c r="O1803" s="21"/>
      <c r="P1803" s="21"/>
    </row>
    <row r="1804" spans="1:16" s="16" customFormat="1" ht="30" customHeight="1">
      <c r="A1804" s="21"/>
      <c r="B1804" s="21"/>
      <c r="C1804" s="170"/>
      <c r="D1804" s="168"/>
      <c r="E1804" s="154" t="str">
        <f>IFERROR(VLOOKUP(D1804,CADA_PROD!D:H,5,0),"")</f>
        <v/>
      </c>
      <c r="F1804" s="169"/>
      <c r="G1804" s="170"/>
      <c r="H1804" s="171"/>
      <c r="I1804" s="172" t="str">
        <f>IF(D1804="","",SUMIFS(MOVI_ENTR!I:I,MOVI_ENTR!D:D,D1804,MOVI_ENTR!O:O,L1804)-SUMIFS(MOVI_SAID!H:H,MOVI_SAID!D:D,D1804,MOVI_SAID!L:L,L1804))</f>
        <v/>
      </c>
      <c r="J1804" s="153" t="str">
        <f>IF(D1804="","",VLOOKUP(D1804,CADA_PROD!D:G,4,0)*H1804)</f>
        <v/>
      </c>
      <c r="K1804" s="14"/>
      <c r="L1804" s="14"/>
      <c r="M1804" s="21"/>
      <c r="N1804" s="21"/>
      <c r="O1804" s="21"/>
      <c r="P1804" s="21"/>
    </row>
    <row r="1805" spans="1:16" s="16" customFormat="1" ht="30" customHeight="1">
      <c r="A1805" s="21"/>
      <c r="B1805" s="21"/>
      <c r="C1805" s="170"/>
      <c r="D1805" s="168"/>
      <c r="E1805" s="154" t="str">
        <f>IFERROR(VLOOKUP(D1805,CADA_PROD!D:H,5,0),"")</f>
        <v/>
      </c>
      <c r="F1805" s="169"/>
      <c r="G1805" s="170"/>
      <c r="H1805" s="171"/>
      <c r="I1805" s="172" t="str">
        <f>IF(D1805="","",SUMIFS(MOVI_ENTR!I:I,MOVI_ENTR!D:D,D1805,MOVI_ENTR!O:O,L1805)-SUMIFS(MOVI_SAID!H:H,MOVI_SAID!D:D,D1805,MOVI_SAID!L:L,L1805))</f>
        <v/>
      </c>
      <c r="J1805" s="153" t="str">
        <f>IF(D1805="","",VLOOKUP(D1805,CADA_PROD!D:G,4,0)*H1805)</f>
        <v/>
      </c>
      <c r="K1805" s="14"/>
      <c r="L1805" s="14"/>
      <c r="M1805" s="21"/>
      <c r="N1805" s="21"/>
      <c r="O1805" s="21"/>
      <c r="P1805" s="21"/>
    </row>
    <row r="1806" spans="1:16" s="16" customFormat="1" ht="30" customHeight="1">
      <c r="A1806" s="21"/>
      <c r="B1806" s="21"/>
      <c r="C1806" s="170"/>
      <c r="D1806" s="168"/>
      <c r="E1806" s="154" t="str">
        <f>IFERROR(VLOOKUP(D1806,CADA_PROD!D:H,5,0),"")</f>
        <v/>
      </c>
      <c r="F1806" s="169"/>
      <c r="G1806" s="170"/>
      <c r="H1806" s="171"/>
      <c r="I1806" s="172" t="str">
        <f>IF(D1806="","",SUMIFS(MOVI_ENTR!I:I,MOVI_ENTR!D:D,D1806,MOVI_ENTR!O:O,L1806)-SUMIFS(MOVI_SAID!H:H,MOVI_SAID!D:D,D1806,MOVI_SAID!L:L,L1806))</f>
        <v/>
      </c>
      <c r="J1806" s="153" t="str">
        <f>IF(D1806="","",VLOOKUP(D1806,CADA_PROD!D:G,4,0)*H1806)</f>
        <v/>
      </c>
      <c r="K1806" s="14"/>
      <c r="L1806" s="14"/>
      <c r="M1806" s="21"/>
      <c r="N1806" s="21"/>
      <c r="O1806" s="21"/>
      <c r="P1806" s="21"/>
    </row>
    <row r="1807" spans="1:16" s="16" customFormat="1" ht="30" customHeight="1">
      <c r="A1807" s="21"/>
      <c r="B1807" s="21"/>
      <c r="C1807" s="170"/>
      <c r="D1807" s="168"/>
      <c r="E1807" s="154" t="str">
        <f>IFERROR(VLOOKUP(D1807,CADA_PROD!D:H,5,0),"")</f>
        <v/>
      </c>
      <c r="F1807" s="169"/>
      <c r="G1807" s="170"/>
      <c r="H1807" s="171"/>
      <c r="I1807" s="172" t="str">
        <f>IF(D1807="","",SUMIFS(MOVI_ENTR!I:I,MOVI_ENTR!D:D,D1807,MOVI_ENTR!O:O,L1807)-SUMIFS(MOVI_SAID!H:H,MOVI_SAID!D:D,D1807,MOVI_SAID!L:L,L1807))</f>
        <v/>
      </c>
      <c r="J1807" s="153" t="str">
        <f>IF(D1807="","",VLOOKUP(D1807,CADA_PROD!D:G,4,0)*H1807)</f>
        <v/>
      </c>
      <c r="K1807" s="14"/>
      <c r="L1807" s="14"/>
      <c r="M1807" s="21"/>
      <c r="N1807" s="21"/>
      <c r="O1807" s="21"/>
      <c r="P1807" s="21"/>
    </row>
    <row r="1808" spans="1:16" s="16" customFormat="1" ht="30" customHeight="1">
      <c r="A1808" s="21"/>
      <c r="B1808" s="21"/>
      <c r="C1808" s="170"/>
      <c r="D1808" s="168"/>
      <c r="E1808" s="154" t="str">
        <f>IFERROR(VLOOKUP(D1808,CADA_PROD!D:H,5,0),"")</f>
        <v/>
      </c>
      <c r="F1808" s="169"/>
      <c r="G1808" s="170"/>
      <c r="H1808" s="171"/>
      <c r="I1808" s="172" t="str">
        <f>IF(D1808="","",SUMIFS(MOVI_ENTR!I:I,MOVI_ENTR!D:D,D1808,MOVI_ENTR!O:O,L1808)-SUMIFS(MOVI_SAID!H:H,MOVI_SAID!D:D,D1808,MOVI_SAID!L:L,L1808))</f>
        <v/>
      </c>
      <c r="J1808" s="153" t="str">
        <f>IF(D1808="","",VLOOKUP(D1808,CADA_PROD!D:G,4,0)*H1808)</f>
        <v/>
      </c>
      <c r="K1808" s="14"/>
      <c r="L1808" s="14"/>
      <c r="M1808" s="21"/>
      <c r="N1808" s="21"/>
      <c r="O1808" s="21"/>
      <c r="P1808" s="21"/>
    </row>
    <row r="1809" spans="1:16" s="16" customFormat="1" ht="30" customHeight="1">
      <c r="A1809" s="21"/>
      <c r="B1809" s="21"/>
      <c r="C1809" s="170"/>
      <c r="D1809" s="168"/>
      <c r="E1809" s="154" t="str">
        <f>IFERROR(VLOOKUP(D1809,CADA_PROD!D:H,5,0),"")</f>
        <v/>
      </c>
      <c r="F1809" s="169"/>
      <c r="G1809" s="170"/>
      <c r="H1809" s="171"/>
      <c r="I1809" s="172" t="str">
        <f>IF(D1809="","",SUMIFS(MOVI_ENTR!I:I,MOVI_ENTR!D:D,D1809,MOVI_ENTR!O:O,L1809)-SUMIFS(MOVI_SAID!H:H,MOVI_SAID!D:D,D1809,MOVI_SAID!L:L,L1809))</f>
        <v/>
      </c>
      <c r="J1809" s="153" t="str">
        <f>IF(D1809="","",VLOOKUP(D1809,CADA_PROD!D:G,4,0)*H1809)</f>
        <v/>
      </c>
      <c r="K1809" s="14"/>
      <c r="L1809" s="14"/>
      <c r="M1809" s="21"/>
      <c r="N1809" s="21"/>
      <c r="O1809" s="21"/>
      <c r="P1809" s="21"/>
    </row>
    <row r="1810" spans="1:16" s="16" customFormat="1" ht="30" customHeight="1">
      <c r="A1810" s="21"/>
      <c r="B1810" s="21"/>
      <c r="C1810" s="170"/>
      <c r="D1810" s="168"/>
      <c r="E1810" s="154" t="str">
        <f>IFERROR(VLOOKUP(D1810,CADA_PROD!D:H,5,0),"")</f>
        <v/>
      </c>
      <c r="F1810" s="169"/>
      <c r="G1810" s="170"/>
      <c r="H1810" s="171"/>
      <c r="I1810" s="172" t="str">
        <f>IF(D1810="","",SUMIFS(MOVI_ENTR!I:I,MOVI_ENTR!D:D,D1810,MOVI_ENTR!O:O,L1810)-SUMIFS(MOVI_SAID!H:H,MOVI_SAID!D:D,D1810,MOVI_SAID!L:L,L1810))</f>
        <v/>
      </c>
      <c r="J1810" s="153" t="str">
        <f>IF(D1810="","",VLOOKUP(D1810,CADA_PROD!D:G,4,0)*H1810)</f>
        <v/>
      </c>
      <c r="K1810" s="14"/>
      <c r="L1810" s="14"/>
      <c r="M1810" s="21"/>
      <c r="N1810" s="21"/>
      <c r="O1810" s="21"/>
      <c r="P1810" s="21"/>
    </row>
    <row r="1811" spans="1:16" s="16" customFormat="1" ht="30" customHeight="1">
      <c r="A1811" s="21"/>
      <c r="B1811" s="21"/>
      <c r="C1811" s="170"/>
      <c r="D1811" s="168"/>
      <c r="E1811" s="154" t="str">
        <f>IFERROR(VLOOKUP(D1811,CADA_PROD!D:H,5,0),"")</f>
        <v/>
      </c>
      <c r="F1811" s="169"/>
      <c r="G1811" s="170"/>
      <c r="H1811" s="171"/>
      <c r="I1811" s="172" t="str">
        <f>IF(D1811="","",SUMIFS(MOVI_ENTR!I:I,MOVI_ENTR!D:D,D1811,MOVI_ENTR!O:O,L1811)-SUMIFS(MOVI_SAID!H:H,MOVI_SAID!D:D,D1811,MOVI_SAID!L:L,L1811))</f>
        <v/>
      </c>
      <c r="J1811" s="153" t="str">
        <f>IF(D1811="","",VLOOKUP(D1811,CADA_PROD!D:G,4,0)*H1811)</f>
        <v/>
      </c>
      <c r="K1811" s="14"/>
      <c r="L1811" s="14"/>
      <c r="M1811" s="21"/>
      <c r="N1811" s="21"/>
      <c r="O1811" s="21"/>
      <c r="P1811" s="21"/>
    </row>
    <row r="1812" spans="1:16" s="16" customFormat="1" ht="30" customHeight="1">
      <c r="A1812" s="21"/>
      <c r="B1812" s="21"/>
      <c r="C1812" s="170"/>
      <c r="D1812" s="168"/>
      <c r="E1812" s="154" t="str">
        <f>IFERROR(VLOOKUP(D1812,CADA_PROD!D:H,5,0),"")</f>
        <v/>
      </c>
      <c r="F1812" s="169"/>
      <c r="G1812" s="170"/>
      <c r="H1812" s="171"/>
      <c r="I1812" s="172" t="str">
        <f>IF(D1812="","",SUMIFS(MOVI_ENTR!I:I,MOVI_ENTR!D:D,D1812,MOVI_ENTR!O:O,L1812)-SUMIFS(MOVI_SAID!H:H,MOVI_SAID!D:D,D1812,MOVI_SAID!L:L,L1812))</f>
        <v/>
      </c>
      <c r="J1812" s="153" t="str">
        <f>IF(D1812="","",VLOOKUP(D1812,CADA_PROD!D:G,4,0)*H1812)</f>
        <v/>
      </c>
      <c r="K1812" s="14"/>
      <c r="L1812" s="14"/>
      <c r="M1812" s="21"/>
      <c r="N1812" s="21"/>
      <c r="O1812" s="21"/>
      <c r="P1812" s="21"/>
    </row>
    <row r="1813" spans="1:16" s="16" customFormat="1" ht="30" customHeight="1">
      <c r="A1813" s="21"/>
      <c r="B1813" s="21"/>
      <c r="C1813" s="170"/>
      <c r="D1813" s="168"/>
      <c r="E1813" s="154" t="str">
        <f>IFERROR(VLOOKUP(D1813,CADA_PROD!D:H,5,0),"")</f>
        <v/>
      </c>
      <c r="F1813" s="169"/>
      <c r="G1813" s="170"/>
      <c r="H1813" s="171"/>
      <c r="I1813" s="172" t="str">
        <f>IF(D1813="","",SUMIFS(MOVI_ENTR!I:I,MOVI_ENTR!D:D,D1813,MOVI_ENTR!O:O,L1813)-SUMIFS(MOVI_SAID!H:H,MOVI_SAID!D:D,D1813,MOVI_SAID!L:L,L1813))</f>
        <v/>
      </c>
      <c r="J1813" s="153" t="str">
        <f>IF(D1813="","",VLOOKUP(D1813,CADA_PROD!D:G,4,0)*H1813)</f>
        <v/>
      </c>
      <c r="K1813" s="14"/>
      <c r="L1813" s="14"/>
      <c r="M1813" s="21"/>
      <c r="N1813" s="21"/>
      <c r="O1813" s="21"/>
      <c r="P1813" s="21"/>
    </row>
    <row r="1814" spans="1:16" s="16" customFormat="1" ht="30" customHeight="1">
      <c r="A1814" s="21"/>
      <c r="B1814" s="21"/>
      <c r="C1814" s="170"/>
      <c r="D1814" s="168"/>
      <c r="E1814" s="154" t="str">
        <f>IFERROR(VLOOKUP(D1814,CADA_PROD!D:H,5,0),"")</f>
        <v/>
      </c>
      <c r="F1814" s="169"/>
      <c r="G1814" s="170"/>
      <c r="H1814" s="171"/>
      <c r="I1814" s="172" t="str">
        <f>IF(D1814="","",SUMIFS(MOVI_ENTR!I:I,MOVI_ENTR!D:D,D1814,MOVI_ENTR!O:O,L1814)-SUMIFS(MOVI_SAID!H:H,MOVI_SAID!D:D,D1814,MOVI_SAID!L:L,L1814))</f>
        <v/>
      </c>
      <c r="J1814" s="153" t="str">
        <f>IF(D1814="","",VLOOKUP(D1814,CADA_PROD!D:G,4,0)*H1814)</f>
        <v/>
      </c>
      <c r="K1814" s="14"/>
      <c r="L1814" s="14"/>
      <c r="M1814" s="21"/>
      <c r="N1814" s="21"/>
      <c r="O1814" s="21"/>
      <c r="P1814" s="21"/>
    </row>
    <row r="1815" spans="1:16" s="16" customFormat="1" ht="30" customHeight="1">
      <c r="A1815" s="21"/>
      <c r="B1815" s="21"/>
      <c r="C1815" s="170"/>
      <c r="D1815" s="168"/>
      <c r="E1815" s="154" t="str">
        <f>IFERROR(VLOOKUP(D1815,CADA_PROD!D:H,5,0),"")</f>
        <v/>
      </c>
      <c r="F1815" s="169"/>
      <c r="G1815" s="170"/>
      <c r="H1815" s="171"/>
      <c r="I1815" s="172" t="str">
        <f>IF(D1815="","",SUMIFS(MOVI_ENTR!I:I,MOVI_ENTR!D:D,D1815,MOVI_ENTR!O:O,L1815)-SUMIFS(MOVI_SAID!H:H,MOVI_SAID!D:D,D1815,MOVI_SAID!L:L,L1815))</f>
        <v/>
      </c>
      <c r="J1815" s="153" t="str">
        <f>IF(D1815="","",VLOOKUP(D1815,CADA_PROD!D:G,4,0)*H1815)</f>
        <v/>
      </c>
      <c r="K1815" s="14"/>
      <c r="L1815" s="14"/>
      <c r="M1815" s="21"/>
      <c r="N1815" s="21"/>
      <c r="O1815" s="21"/>
      <c r="P1815" s="21"/>
    </row>
    <row r="1816" spans="1:16" s="16" customFormat="1" ht="30" customHeight="1">
      <c r="A1816" s="21"/>
      <c r="B1816" s="21"/>
      <c r="C1816" s="170"/>
      <c r="D1816" s="168"/>
      <c r="E1816" s="154" t="str">
        <f>IFERROR(VLOOKUP(D1816,CADA_PROD!D:H,5,0),"")</f>
        <v/>
      </c>
      <c r="F1816" s="169"/>
      <c r="G1816" s="170"/>
      <c r="H1816" s="171"/>
      <c r="I1816" s="172" t="str">
        <f>IF(D1816="","",SUMIFS(MOVI_ENTR!I:I,MOVI_ENTR!D:D,D1816,MOVI_ENTR!O:O,L1816)-SUMIFS(MOVI_SAID!H:H,MOVI_SAID!D:D,D1816,MOVI_SAID!L:L,L1816))</f>
        <v/>
      </c>
      <c r="J1816" s="153" t="str">
        <f>IF(D1816="","",VLOOKUP(D1816,CADA_PROD!D:G,4,0)*H1816)</f>
        <v/>
      </c>
      <c r="K1816" s="14"/>
      <c r="L1816" s="14"/>
      <c r="M1816" s="21"/>
      <c r="N1816" s="21"/>
      <c r="O1816" s="21"/>
      <c r="P1816" s="21"/>
    </row>
    <row r="1817" spans="1:16" s="16" customFormat="1" ht="30" customHeight="1">
      <c r="A1817" s="21"/>
      <c r="B1817" s="21"/>
      <c r="C1817" s="170"/>
      <c r="D1817" s="168"/>
      <c r="E1817" s="154" t="str">
        <f>IFERROR(VLOOKUP(D1817,CADA_PROD!D:H,5,0),"")</f>
        <v/>
      </c>
      <c r="F1817" s="169"/>
      <c r="G1817" s="170"/>
      <c r="H1817" s="171"/>
      <c r="I1817" s="172" t="str">
        <f>IF(D1817="","",SUMIFS(MOVI_ENTR!I:I,MOVI_ENTR!D:D,D1817,MOVI_ENTR!O:O,L1817)-SUMIFS(MOVI_SAID!H:H,MOVI_SAID!D:D,D1817,MOVI_SAID!L:L,L1817))</f>
        <v/>
      </c>
      <c r="J1817" s="153" t="str">
        <f>IF(D1817="","",VLOOKUP(D1817,CADA_PROD!D:G,4,0)*H1817)</f>
        <v/>
      </c>
      <c r="K1817" s="14"/>
      <c r="L1817" s="14"/>
      <c r="M1817" s="21"/>
      <c r="N1817" s="21"/>
      <c r="O1817" s="21"/>
      <c r="P1817" s="21"/>
    </row>
    <row r="1818" spans="1:16" s="16" customFormat="1" ht="30" customHeight="1">
      <c r="A1818" s="21"/>
      <c r="B1818" s="21"/>
      <c r="C1818" s="170"/>
      <c r="D1818" s="168"/>
      <c r="E1818" s="154" t="str">
        <f>IFERROR(VLOOKUP(D1818,CADA_PROD!D:H,5,0),"")</f>
        <v/>
      </c>
      <c r="F1818" s="169"/>
      <c r="G1818" s="170"/>
      <c r="H1818" s="171"/>
      <c r="I1818" s="172" t="str">
        <f>IF(D1818="","",SUMIFS(MOVI_ENTR!I:I,MOVI_ENTR!D:D,D1818,MOVI_ENTR!O:O,L1818)-SUMIFS(MOVI_SAID!H:H,MOVI_SAID!D:D,D1818,MOVI_SAID!L:L,L1818))</f>
        <v/>
      </c>
      <c r="J1818" s="153" t="str">
        <f>IF(D1818="","",VLOOKUP(D1818,CADA_PROD!D:G,4,0)*H1818)</f>
        <v/>
      </c>
      <c r="K1818" s="14"/>
      <c r="L1818" s="14"/>
      <c r="M1818" s="21"/>
      <c r="N1818" s="21"/>
      <c r="O1818" s="21"/>
      <c r="P1818" s="21"/>
    </row>
    <row r="1819" spans="1:16" s="16" customFormat="1" ht="30" customHeight="1">
      <c r="A1819" s="21"/>
      <c r="B1819" s="21"/>
      <c r="C1819" s="170"/>
      <c r="D1819" s="168"/>
      <c r="E1819" s="154" t="str">
        <f>IFERROR(VLOOKUP(D1819,CADA_PROD!D:H,5,0),"")</f>
        <v/>
      </c>
      <c r="F1819" s="169"/>
      <c r="G1819" s="170"/>
      <c r="H1819" s="171"/>
      <c r="I1819" s="172" t="str">
        <f>IF(D1819="","",SUMIFS(MOVI_ENTR!I:I,MOVI_ENTR!D:D,D1819,MOVI_ENTR!O:O,L1819)-SUMIFS(MOVI_SAID!H:H,MOVI_SAID!D:D,D1819,MOVI_SAID!L:L,L1819))</f>
        <v/>
      </c>
      <c r="J1819" s="153" t="str">
        <f>IF(D1819="","",VLOOKUP(D1819,CADA_PROD!D:G,4,0)*H1819)</f>
        <v/>
      </c>
      <c r="K1819" s="14"/>
      <c r="L1819" s="14"/>
      <c r="M1819" s="21"/>
      <c r="N1819" s="21"/>
      <c r="O1819" s="21"/>
      <c r="P1819" s="21"/>
    </row>
    <row r="1820" spans="1:16" s="16" customFormat="1" ht="30" customHeight="1">
      <c r="A1820" s="21"/>
      <c r="B1820" s="21"/>
      <c r="C1820" s="170"/>
      <c r="D1820" s="168"/>
      <c r="E1820" s="154" t="str">
        <f>IFERROR(VLOOKUP(D1820,CADA_PROD!D:H,5,0),"")</f>
        <v/>
      </c>
      <c r="F1820" s="169"/>
      <c r="G1820" s="170"/>
      <c r="H1820" s="171"/>
      <c r="I1820" s="172" t="str">
        <f>IF(D1820="","",SUMIFS(MOVI_ENTR!I:I,MOVI_ENTR!D:D,D1820,MOVI_ENTR!O:O,L1820)-SUMIFS(MOVI_SAID!H:H,MOVI_SAID!D:D,D1820,MOVI_SAID!L:L,L1820))</f>
        <v/>
      </c>
      <c r="J1820" s="153" t="str">
        <f>IF(D1820="","",VLOOKUP(D1820,CADA_PROD!D:G,4,0)*H1820)</f>
        <v/>
      </c>
      <c r="K1820" s="14"/>
      <c r="L1820" s="14"/>
      <c r="M1820" s="21"/>
      <c r="N1820" s="21"/>
      <c r="O1820" s="21"/>
      <c r="P1820" s="21"/>
    </row>
    <row r="1821" spans="1:16" s="16" customFormat="1" ht="30" customHeight="1">
      <c r="A1821" s="21"/>
      <c r="B1821" s="21"/>
      <c r="C1821" s="170"/>
      <c r="D1821" s="168"/>
      <c r="E1821" s="154" t="str">
        <f>IFERROR(VLOOKUP(D1821,CADA_PROD!D:H,5,0),"")</f>
        <v/>
      </c>
      <c r="F1821" s="169"/>
      <c r="G1821" s="170"/>
      <c r="H1821" s="171"/>
      <c r="I1821" s="172" t="str">
        <f>IF(D1821="","",SUMIFS(MOVI_ENTR!I:I,MOVI_ENTR!D:D,D1821,MOVI_ENTR!O:O,L1821)-SUMIFS(MOVI_SAID!H:H,MOVI_SAID!D:D,D1821,MOVI_SAID!L:L,L1821))</f>
        <v/>
      </c>
      <c r="J1821" s="153" t="str">
        <f>IF(D1821="","",VLOOKUP(D1821,CADA_PROD!D:G,4,0)*H1821)</f>
        <v/>
      </c>
      <c r="K1821" s="14"/>
      <c r="L1821" s="14"/>
      <c r="M1821" s="21"/>
      <c r="N1821" s="21"/>
      <c r="O1821" s="21"/>
      <c r="P1821" s="21"/>
    </row>
    <row r="1822" spans="1:16" s="16" customFormat="1" ht="30" customHeight="1">
      <c r="A1822" s="21"/>
      <c r="B1822" s="21"/>
      <c r="C1822" s="170"/>
      <c r="D1822" s="168"/>
      <c r="E1822" s="154" t="str">
        <f>IFERROR(VLOOKUP(D1822,CADA_PROD!D:H,5,0),"")</f>
        <v/>
      </c>
      <c r="F1822" s="169"/>
      <c r="G1822" s="170"/>
      <c r="H1822" s="171"/>
      <c r="I1822" s="172" t="str">
        <f>IF(D1822="","",SUMIFS(MOVI_ENTR!I:I,MOVI_ENTR!D:D,D1822,MOVI_ENTR!O:O,L1822)-SUMIFS(MOVI_SAID!H:H,MOVI_SAID!D:D,D1822,MOVI_SAID!L:L,L1822))</f>
        <v/>
      </c>
      <c r="J1822" s="153" t="str">
        <f>IF(D1822="","",VLOOKUP(D1822,CADA_PROD!D:G,4,0)*H1822)</f>
        <v/>
      </c>
      <c r="K1822" s="14"/>
      <c r="L1822" s="14"/>
      <c r="M1822" s="21"/>
      <c r="N1822" s="21"/>
      <c r="O1822" s="21"/>
      <c r="P1822" s="21"/>
    </row>
    <row r="1823" spans="1:16" s="16" customFormat="1" ht="30" customHeight="1">
      <c r="A1823" s="21"/>
      <c r="B1823" s="21"/>
      <c r="C1823" s="170"/>
      <c r="D1823" s="168"/>
      <c r="E1823" s="154" t="str">
        <f>IFERROR(VLOOKUP(D1823,CADA_PROD!D:H,5,0),"")</f>
        <v/>
      </c>
      <c r="F1823" s="169"/>
      <c r="G1823" s="170"/>
      <c r="H1823" s="171"/>
      <c r="I1823" s="172" t="str">
        <f>IF(D1823="","",SUMIFS(MOVI_ENTR!I:I,MOVI_ENTR!D:D,D1823,MOVI_ENTR!O:O,L1823)-SUMIFS(MOVI_SAID!H:H,MOVI_SAID!D:D,D1823,MOVI_SAID!L:L,L1823))</f>
        <v/>
      </c>
      <c r="J1823" s="153" t="str">
        <f>IF(D1823="","",VLOOKUP(D1823,CADA_PROD!D:G,4,0)*H1823)</f>
        <v/>
      </c>
      <c r="K1823" s="14"/>
      <c r="L1823" s="14"/>
      <c r="M1823" s="21"/>
      <c r="N1823" s="21"/>
      <c r="O1823" s="21"/>
      <c r="P1823" s="21"/>
    </row>
    <row r="1824" spans="1:16" s="16" customFormat="1" ht="30" customHeight="1">
      <c r="A1824" s="21"/>
      <c r="B1824" s="21"/>
      <c r="C1824" s="170"/>
      <c r="D1824" s="168"/>
      <c r="E1824" s="154" t="str">
        <f>IFERROR(VLOOKUP(D1824,CADA_PROD!D:H,5,0),"")</f>
        <v/>
      </c>
      <c r="F1824" s="169"/>
      <c r="G1824" s="170"/>
      <c r="H1824" s="171"/>
      <c r="I1824" s="172" t="str">
        <f>IF(D1824="","",SUMIFS(MOVI_ENTR!I:I,MOVI_ENTR!D:D,D1824,MOVI_ENTR!O:O,L1824)-SUMIFS(MOVI_SAID!H:H,MOVI_SAID!D:D,D1824,MOVI_SAID!L:L,L1824))</f>
        <v/>
      </c>
      <c r="J1824" s="153" t="str">
        <f>IF(D1824="","",VLOOKUP(D1824,CADA_PROD!D:G,4,0)*H1824)</f>
        <v/>
      </c>
      <c r="K1824" s="14"/>
      <c r="L1824" s="14"/>
      <c r="M1824" s="21"/>
      <c r="N1824" s="21"/>
      <c r="O1824" s="21"/>
      <c r="P1824" s="21"/>
    </row>
    <row r="1825" spans="1:16" s="16" customFormat="1" ht="30" customHeight="1">
      <c r="A1825" s="21"/>
      <c r="B1825" s="21"/>
      <c r="C1825" s="170"/>
      <c r="D1825" s="168"/>
      <c r="E1825" s="154" t="str">
        <f>IFERROR(VLOOKUP(D1825,CADA_PROD!D:H,5,0),"")</f>
        <v/>
      </c>
      <c r="F1825" s="169"/>
      <c r="G1825" s="170"/>
      <c r="H1825" s="171"/>
      <c r="I1825" s="172" t="str">
        <f>IF(D1825="","",SUMIFS(MOVI_ENTR!I:I,MOVI_ENTR!D:D,D1825,MOVI_ENTR!O:O,L1825)-SUMIFS(MOVI_SAID!H:H,MOVI_SAID!D:D,D1825,MOVI_SAID!L:L,L1825))</f>
        <v/>
      </c>
      <c r="J1825" s="153" t="str">
        <f>IF(D1825="","",VLOOKUP(D1825,CADA_PROD!D:G,4,0)*H1825)</f>
        <v/>
      </c>
      <c r="K1825" s="14"/>
      <c r="L1825" s="14"/>
      <c r="M1825" s="21"/>
      <c r="N1825" s="21"/>
      <c r="O1825" s="21"/>
      <c r="P1825" s="21"/>
    </row>
    <row r="1826" spans="1:16" s="16" customFormat="1" ht="30" customHeight="1">
      <c r="A1826" s="21"/>
      <c r="B1826" s="21"/>
      <c r="C1826" s="170"/>
      <c r="D1826" s="168"/>
      <c r="E1826" s="154" t="str">
        <f>IFERROR(VLOOKUP(D1826,CADA_PROD!D:H,5,0),"")</f>
        <v/>
      </c>
      <c r="F1826" s="169"/>
      <c r="G1826" s="170"/>
      <c r="H1826" s="171"/>
      <c r="I1826" s="172" t="str">
        <f>IF(D1826="","",SUMIFS(MOVI_ENTR!I:I,MOVI_ENTR!D:D,D1826,MOVI_ENTR!O:O,L1826)-SUMIFS(MOVI_SAID!H:H,MOVI_SAID!D:D,D1826,MOVI_SAID!L:L,L1826))</f>
        <v/>
      </c>
      <c r="J1826" s="153" t="str">
        <f>IF(D1826="","",VLOOKUP(D1826,CADA_PROD!D:G,4,0)*H1826)</f>
        <v/>
      </c>
      <c r="K1826" s="14"/>
      <c r="L1826" s="14"/>
      <c r="M1826" s="21"/>
      <c r="N1826" s="21"/>
      <c r="O1826" s="21"/>
      <c r="P1826" s="21"/>
    </row>
    <row r="1827" spans="1:16" s="16" customFormat="1" ht="30" customHeight="1">
      <c r="A1827" s="21"/>
      <c r="B1827" s="21"/>
      <c r="C1827" s="170"/>
      <c r="D1827" s="168"/>
      <c r="E1827" s="154" t="str">
        <f>IFERROR(VLOOKUP(D1827,CADA_PROD!D:H,5,0),"")</f>
        <v/>
      </c>
      <c r="F1827" s="169"/>
      <c r="G1827" s="170"/>
      <c r="H1827" s="171"/>
      <c r="I1827" s="172" t="str">
        <f>IF(D1827="","",SUMIFS(MOVI_ENTR!I:I,MOVI_ENTR!D:D,D1827,MOVI_ENTR!O:O,L1827)-SUMIFS(MOVI_SAID!H:H,MOVI_SAID!D:D,D1827,MOVI_SAID!L:L,L1827))</f>
        <v/>
      </c>
      <c r="J1827" s="153" t="str">
        <f>IF(D1827="","",VLOOKUP(D1827,CADA_PROD!D:G,4,0)*H1827)</f>
        <v/>
      </c>
      <c r="K1827" s="14"/>
      <c r="L1827" s="14"/>
      <c r="M1827" s="21"/>
      <c r="N1827" s="21"/>
      <c r="O1827" s="21"/>
      <c r="P1827" s="21"/>
    </row>
    <row r="1828" spans="1:16" s="16" customFormat="1" ht="30" customHeight="1">
      <c r="A1828" s="21"/>
      <c r="B1828" s="21"/>
      <c r="C1828" s="170"/>
      <c r="D1828" s="168"/>
      <c r="E1828" s="154" t="str">
        <f>IFERROR(VLOOKUP(D1828,CADA_PROD!D:H,5,0),"")</f>
        <v/>
      </c>
      <c r="F1828" s="169"/>
      <c r="G1828" s="170"/>
      <c r="H1828" s="171"/>
      <c r="I1828" s="172" t="str">
        <f>IF(D1828="","",SUMIFS(MOVI_ENTR!I:I,MOVI_ENTR!D:D,D1828,MOVI_ENTR!O:O,L1828)-SUMIFS(MOVI_SAID!H:H,MOVI_SAID!D:D,D1828,MOVI_SAID!L:L,L1828))</f>
        <v/>
      </c>
      <c r="J1828" s="153" t="str">
        <f>IF(D1828="","",VLOOKUP(D1828,CADA_PROD!D:G,4,0)*H1828)</f>
        <v/>
      </c>
      <c r="K1828" s="14"/>
      <c r="L1828" s="14"/>
      <c r="M1828" s="21"/>
      <c r="N1828" s="21"/>
      <c r="O1828" s="21"/>
      <c r="P1828" s="21"/>
    </row>
    <row r="1829" spans="1:16" s="16" customFormat="1" ht="30" customHeight="1">
      <c r="A1829" s="21"/>
      <c r="B1829" s="21"/>
      <c r="C1829" s="170"/>
      <c r="D1829" s="168"/>
      <c r="E1829" s="154" t="str">
        <f>IFERROR(VLOOKUP(D1829,CADA_PROD!D:H,5,0),"")</f>
        <v/>
      </c>
      <c r="F1829" s="169"/>
      <c r="G1829" s="170"/>
      <c r="H1829" s="171"/>
      <c r="I1829" s="172" t="str">
        <f>IF(D1829="","",SUMIFS(MOVI_ENTR!I:I,MOVI_ENTR!D:D,D1829,MOVI_ENTR!O:O,L1829)-SUMIFS(MOVI_SAID!H:H,MOVI_SAID!D:D,D1829,MOVI_SAID!L:L,L1829))</f>
        <v/>
      </c>
      <c r="J1829" s="153" t="str">
        <f>IF(D1829="","",VLOOKUP(D1829,CADA_PROD!D:G,4,0)*H1829)</f>
        <v/>
      </c>
      <c r="K1829" s="14"/>
      <c r="L1829" s="14"/>
      <c r="M1829" s="21"/>
      <c r="N1829" s="21"/>
      <c r="O1829" s="21"/>
      <c r="P1829" s="21"/>
    </row>
    <row r="1830" spans="1:16" s="16" customFormat="1" ht="30" customHeight="1">
      <c r="A1830" s="21"/>
      <c r="B1830" s="21"/>
      <c r="C1830" s="170"/>
      <c r="D1830" s="168"/>
      <c r="E1830" s="154" t="str">
        <f>IFERROR(VLOOKUP(D1830,CADA_PROD!D:H,5,0),"")</f>
        <v/>
      </c>
      <c r="F1830" s="169"/>
      <c r="G1830" s="170"/>
      <c r="H1830" s="171"/>
      <c r="I1830" s="172" t="str">
        <f>IF(D1830="","",SUMIFS(MOVI_ENTR!I:I,MOVI_ENTR!D:D,D1830,MOVI_ENTR!O:O,L1830)-SUMIFS(MOVI_SAID!H:H,MOVI_SAID!D:D,D1830,MOVI_SAID!L:L,L1830))</f>
        <v/>
      </c>
      <c r="J1830" s="153" t="str">
        <f>IF(D1830="","",VLOOKUP(D1830,CADA_PROD!D:G,4,0)*H1830)</f>
        <v/>
      </c>
      <c r="K1830" s="14"/>
      <c r="L1830" s="14"/>
      <c r="M1830" s="21"/>
      <c r="N1830" s="21"/>
      <c r="O1830" s="21"/>
      <c r="P1830" s="21"/>
    </row>
    <row r="1831" spans="1:16" s="16" customFormat="1" ht="30" customHeight="1">
      <c r="A1831" s="21"/>
      <c r="B1831" s="21"/>
      <c r="C1831" s="170"/>
      <c r="D1831" s="168"/>
      <c r="E1831" s="154" t="str">
        <f>IFERROR(VLOOKUP(D1831,CADA_PROD!D:H,5,0),"")</f>
        <v/>
      </c>
      <c r="F1831" s="169"/>
      <c r="G1831" s="170"/>
      <c r="H1831" s="171"/>
      <c r="I1831" s="172" t="str">
        <f>IF(D1831="","",SUMIFS(MOVI_ENTR!I:I,MOVI_ENTR!D:D,D1831,MOVI_ENTR!O:O,L1831)-SUMIFS(MOVI_SAID!H:H,MOVI_SAID!D:D,D1831,MOVI_SAID!L:L,L1831))</f>
        <v/>
      </c>
      <c r="J1831" s="153" t="str">
        <f>IF(D1831="","",VLOOKUP(D1831,CADA_PROD!D:G,4,0)*H1831)</f>
        <v/>
      </c>
      <c r="K1831" s="14"/>
      <c r="L1831" s="14"/>
      <c r="M1831" s="21"/>
      <c r="N1831" s="21"/>
      <c r="O1831" s="21"/>
      <c r="P1831" s="21"/>
    </row>
    <row r="1832" spans="1:16" s="16" customFormat="1" ht="30" customHeight="1">
      <c r="A1832" s="21"/>
      <c r="B1832" s="21"/>
      <c r="C1832" s="170"/>
      <c r="D1832" s="168"/>
      <c r="E1832" s="154" t="str">
        <f>IFERROR(VLOOKUP(D1832,CADA_PROD!D:H,5,0),"")</f>
        <v/>
      </c>
      <c r="F1832" s="169"/>
      <c r="G1832" s="170"/>
      <c r="H1832" s="171"/>
      <c r="I1832" s="172" t="str">
        <f>IF(D1832="","",SUMIFS(MOVI_ENTR!I:I,MOVI_ENTR!D:D,D1832,MOVI_ENTR!O:O,L1832)-SUMIFS(MOVI_SAID!H:H,MOVI_SAID!D:D,D1832,MOVI_SAID!L:L,L1832))</f>
        <v/>
      </c>
      <c r="J1832" s="153" t="str">
        <f>IF(D1832="","",VLOOKUP(D1832,CADA_PROD!D:G,4,0)*H1832)</f>
        <v/>
      </c>
      <c r="K1832" s="14"/>
      <c r="L1832" s="14"/>
      <c r="M1832" s="21"/>
      <c r="N1832" s="21"/>
      <c r="O1832" s="21"/>
      <c r="P1832" s="21"/>
    </row>
    <row r="1833" spans="1:16" s="16" customFormat="1" ht="30" customHeight="1">
      <c r="A1833" s="21"/>
      <c r="B1833" s="21"/>
      <c r="C1833" s="170"/>
      <c r="D1833" s="168"/>
      <c r="E1833" s="154" t="str">
        <f>IFERROR(VLOOKUP(D1833,CADA_PROD!D:H,5,0),"")</f>
        <v/>
      </c>
      <c r="F1833" s="169"/>
      <c r="G1833" s="170"/>
      <c r="H1833" s="171"/>
      <c r="I1833" s="172" t="str">
        <f>IF(D1833="","",SUMIFS(MOVI_ENTR!I:I,MOVI_ENTR!D:D,D1833,MOVI_ENTR!O:O,L1833)-SUMIFS(MOVI_SAID!H:H,MOVI_SAID!D:D,D1833,MOVI_SAID!L:L,L1833))</f>
        <v/>
      </c>
      <c r="J1833" s="153" t="str">
        <f>IF(D1833="","",VLOOKUP(D1833,CADA_PROD!D:G,4,0)*H1833)</f>
        <v/>
      </c>
      <c r="K1833" s="14"/>
      <c r="L1833" s="14"/>
      <c r="M1833" s="21"/>
      <c r="N1833" s="21"/>
      <c r="O1833" s="21"/>
      <c r="P1833" s="21"/>
    </row>
    <row r="1834" spans="1:16" s="16" customFormat="1" ht="30" customHeight="1">
      <c r="A1834" s="21"/>
      <c r="B1834" s="21"/>
      <c r="C1834" s="170"/>
      <c r="D1834" s="168"/>
      <c r="E1834" s="154" t="str">
        <f>IFERROR(VLOOKUP(D1834,CADA_PROD!D:H,5,0),"")</f>
        <v/>
      </c>
      <c r="F1834" s="169"/>
      <c r="G1834" s="170"/>
      <c r="H1834" s="171"/>
      <c r="I1834" s="172" t="str">
        <f>IF(D1834="","",SUMIFS(MOVI_ENTR!I:I,MOVI_ENTR!D:D,D1834,MOVI_ENTR!O:O,L1834)-SUMIFS(MOVI_SAID!H:H,MOVI_SAID!D:D,D1834,MOVI_SAID!L:L,L1834))</f>
        <v/>
      </c>
      <c r="J1834" s="153" t="str">
        <f>IF(D1834="","",VLOOKUP(D1834,CADA_PROD!D:G,4,0)*H1834)</f>
        <v/>
      </c>
      <c r="K1834" s="14"/>
      <c r="L1834" s="14"/>
      <c r="M1834" s="21"/>
      <c r="N1834" s="21"/>
      <c r="O1834" s="21"/>
      <c r="P1834" s="21"/>
    </row>
    <row r="1835" spans="1:16" s="16" customFormat="1" ht="30" customHeight="1">
      <c r="A1835" s="21"/>
      <c r="B1835" s="21"/>
      <c r="C1835" s="170"/>
      <c r="D1835" s="168"/>
      <c r="E1835" s="154" t="str">
        <f>IFERROR(VLOOKUP(D1835,CADA_PROD!D:H,5,0),"")</f>
        <v/>
      </c>
      <c r="F1835" s="169"/>
      <c r="G1835" s="170"/>
      <c r="H1835" s="171"/>
      <c r="I1835" s="172" t="str">
        <f>IF(D1835="","",SUMIFS(MOVI_ENTR!I:I,MOVI_ENTR!D:D,D1835,MOVI_ENTR!O:O,L1835)-SUMIFS(MOVI_SAID!H:H,MOVI_SAID!D:D,D1835,MOVI_SAID!L:L,L1835))</f>
        <v/>
      </c>
      <c r="J1835" s="153" t="str">
        <f>IF(D1835="","",VLOOKUP(D1835,CADA_PROD!D:G,4,0)*H1835)</f>
        <v/>
      </c>
      <c r="K1835" s="14"/>
      <c r="L1835" s="14"/>
      <c r="M1835" s="21"/>
      <c r="N1835" s="21"/>
      <c r="O1835" s="21"/>
      <c r="P1835" s="21"/>
    </row>
    <row r="1836" spans="1:16" s="16" customFormat="1" ht="30" customHeight="1">
      <c r="A1836" s="21"/>
      <c r="B1836" s="21"/>
      <c r="C1836" s="170"/>
      <c r="D1836" s="168"/>
      <c r="E1836" s="154" t="str">
        <f>IFERROR(VLOOKUP(D1836,CADA_PROD!D:H,5,0),"")</f>
        <v/>
      </c>
      <c r="F1836" s="169"/>
      <c r="G1836" s="170"/>
      <c r="H1836" s="171"/>
      <c r="I1836" s="172" t="str">
        <f>IF(D1836="","",SUMIFS(MOVI_ENTR!I:I,MOVI_ENTR!D:D,D1836,MOVI_ENTR!O:O,L1836)-SUMIFS(MOVI_SAID!H:H,MOVI_SAID!D:D,D1836,MOVI_SAID!L:L,L1836))</f>
        <v/>
      </c>
      <c r="J1836" s="153" t="str">
        <f>IF(D1836="","",VLOOKUP(D1836,CADA_PROD!D:G,4,0)*H1836)</f>
        <v/>
      </c>
      <c r="K1836" s="14"/>
      <c r="L1836" s="14"/>
      <c r="M1836" s="21"/>
      <c r="N1836" s="21"/>
      <c r="O1836" s="21"/>
      <c r="P1836" s="21"/>
    </row>
    <row r="1837" spans="1:16" s="16" customFormat="1" ht="30" customHeight="1">
      <c r="A1837" s="21"/>
      <c r="B1837" s="21"/>
      <c r="C1837" s="170"/>
      <c r="D1837" s="168"/>
      <c r="E1837" s="154" t="str">
        <f>IFERROR(VLOOKUP(D1837,CADA_PROD!D:H,5,0),"")</f>
        <v/>
      </c>
      <c r="F1837" s="169"/>
      <c r="G1837" s="170"/>
      <c r="H1837" s="171"/>
      <c r="I1837" s="172" t="str">
        <f>IF(D1837="","",SUMIFS(MOVI_ENTR!I:I,MOVI_ENTR!D:D,D1837,MOVI_ENTR!O:O,L1837)-SUMIFS(MOVI_SAID!H:H,MOVI_SAID!D:D,D1837,MOVI_SAID!L:L,L1837))</f>
        <v/>
      </c>
      <c r="J1837" s="153" t="str">
        <f>IF(D1837="","",VLOOKUP(D1837,CADA_PROD!D:G,4,0)*H1837)</f>
        <v/>
      </c>
      <c r="K1837" s="14"/>
      <c r="L1837" s="14"/>
      <c r="M1837" s="21"/>
      <c r="N1837" s="21"/>
      <c r="O1837" s="21"/>
      <c r="P1837" s="21"/>
    </row>
    <row r="1838" spans="1:16" s="16" customFormat="1" ht="30" customHeight="1">
      <c r="A1838" s="21"/>
      <c r="B1838" s="21"/>
      <c r="C1838" s="170"/>
      <c r="D1838" s="168"/>
      <c r="E1838" s="154" t="str">
        <f>IFERROR(VLOOKUP(D1838,CADA_PROD!D:H,5,0),"")</f>
        <v/>
      </c>
      <c r="F1838" s="169"/>
      <c r="G1838" s="170"/>
      <c r="H1838" s="171"/>
      <c r="I1838" s="172" t="str">
        <f>IF(D1838="","",SUMIFS(MOVI_ENTR!I:I,MOVI_ENTR!D:D,D1838,MOVI_ENTR!O:O,L1838)-SUMIFS(MOVI_SAID!H:H,MOVI_SAID!D:D,D1838,MOVI_SAID!L:L,L1838))</f>
        <v/>
      </c>
      <c r="J1838" s="153" t="str">
        <f>IF(D1838="","",VLOOKUP(D1838,CADA_PROD!D:G,4,0)*H1838)</f>
        <v/>
      </c>
      <c r="K1838" s="14"/>
      <c r="L1838" s="14"/>
      <c r="M1838" s="21"/>
      <c r="N1838" s="21"/>
      <c r="O1838" s="21"/>
      <c r="P1838" s="21"/>
    </row>
    <row r="1839" spans="1:16" s="16" customFormat="1" ht="30" customHeight="1">
      <c r="A1839" s="21"/>
      <c r="B1839" s="21"/>
      <c r="C1839" s="170"/>
      <c r="D1839" s="168"/>
      <c r="E1839" s="154" t="str">
        <f>IFERROR(VLOOKUP(D1839,CADA_PROD!D:H,5,0),"")</f>
        <v/>
      </c>
      <c r="F1839" s="169"/>
      <c r="G1839" s="170"/>
      <c r="H1839" s="171"/>
      <c r="I1839" s="172" t="str">
        <f>IF(D1839="","",SUMIFS(MOVI_ENTR!I:I,MOVI_ENTR!D:D,D1839,MOVI_ENTR!O:O,L1839)-SUMIFS(MOVI_SAID!H:H,MOVI_SAID!D:D,D1839,MOVI_SAID!L:L,L1839))</f>
        <v/>
      </c>
      <c r="J1839" s="153" t="str">
        <f>IF(D1839="","",VLOOKUP(D1839,CADA_PROD!D:G,4,0)*H1839)</f>
        <v/>
      </c>
      <c r="K1839" s="14"/>
      <c r="L1839" s="14"/>
      <c r="M1839" s="21"/>
      <c r="N1839" s="21"/>
      <c r="O1839" s="21"/>
      <c r="P1839" s="21"/>
    </row>
    <row r="1840" spans="1:16" s="16" customFormat="1" ht="30" customHeight="1">
      <c r="A1840" s="21"/>
      <c r="B1840" s="21"/>
      <c r="C1840" s="170"/>
      <c r="D1840" s="168"/>
      <c r="E1840" s="154" t="str">
        <f>IFERROR(VLOOKUP(D1840,CADA_PROD!D:H,5,0),"")</f>
        <v/>
      </c>
      <c r="F1840" s="169"/>
      <c r="G1840" s="170"/>
      <c r="H1840" s="171"/>
      <c r="I1840" s="172" t="str">
        <f>IF(D1840="","",SUMIFS(MOVI_ENTR!I:I,MOVI_ENTR!D:D,D1840,MOVI_ENTR!O:O,L1840)-SUMIFS(MOVI_SAID!H:H,MOVI_SAID!D:D,D1840,MOVI_SAID!L:L,L1840))</f>
        <v/>
      </c>
      <c r="J1840" s="153" t="str">
        <f>IF(D1840="","",VLOOKUP(D1840,CADA_PROD!D:G,4,0)*H1840)</f>
        <v/>
      </c>
      <c r="K1840" s="14"/>
      <c r="L1840" s="14"/>
      <c r="M1840" s="21"/>
      <c r="N1840" s="21"/>
      <c r="O1840" s="21"/>
      <c r="P1840" s="21"/>
    </row>
    <row r="1841" spans="1:16" s="16" customFormat="1" ht="30" customHeight="1">
      <c r="A1841" s="21"/>
      <c r="B1841" s="21"/>
      <c r="C1841" s="170"/>
      <c r="D1841" s="168"/>
      <c r="E1841" s="154" t="str">
        <f>IFERROR(VLOOKUP(D1841,CADA_PROD!D:H,5,0),"")</f>
        <v/>
      </c>
      <c r="F1841" s="169"/>
      <c r="G1841" s="170"/>
      <c r="H1841" s="171"/>
      <c r="I1841" s="172" t="str">
        <f>IF(D1841="","",SUMIFS(MOVI_ENTR!I:I,MOVI_ENTR!D:D,D1841,MOVI_ENTR!O:O,L1841)-SUMIFS(MOVI_SAID!H:H,MOVI_SAID!D:D,D1841,MOVI_SAID!L:L,L1841))</f>
        <v/>
      </c>
      <c r="J1841" s="153" t="str">
        <f>IF(D1841="","",VLOOKUP(D1841,CADA_PROD!D:G,4,0)*H1841)</f>
        <v/>
      </c>
      <c r="K1841" s="14"/>
      <c r="L1841" s="14"/>
      <c r="M1841" s="21"/>
      <c r="N1841" s="21"/>
      <c r="O1841" s="21"/>
      <c r="P1841" s="21"/>
    </row>
    <row r="1842" spans="1:16" s="16" customFormat="1" ht="30" customHeight="1">
      <c r="A1842" s="21"/>
      <c r="B1842" s="21"/>
      <c r="C1842" s="170"/>
      <c r="D1842" s="168"/>
      <c r="E1842" s="154" t="str">
        <f>IFERROR(VLOOKUP(D1842,CADA_PROD!D:H,5,0),"")</f>
        <v/>
      </c>
      <c r="F1842" s="169"/>
      <c r="G1842" s="170"/>
      <c r="H1842" s="171"/>
      <c r="I1842" s="172" t="str">
        <f>IF(D1842="","",SUMIFS(MOVI_ENTR!I:I,MOVI_ENTR!D:D,D1842,MOVI_ENTR!O:O,L1842)-SUMIFS(MOVI_SAID!H:H,MOVI_SAID!D:D,D1842,MOVI_SAID!L:L,L1842))</f>
        <v/>
      </c>
      <c r="J1842" s="153" t="str">
        <f>IF(D1842="","",VLOOKUP(D1842,CADA_PROD!D:G,4,0)*H1842)</f>
        <v/>
      </c>
      <c r="K1842" s="14"/>
      <c r="L1842" s="14"/>
      <c r="M1842" s="21"/>
      <c r="N1842" s="21"/>
      <c r="O1842" s="21"/>
      <c r="P1842" s="21"/>
    </row>
    <row r="1843" spans="1:16" s="16" customFormat="1" ht="30" customHeight="1">
      <c r="A1843" s="21"/>
      <c r="B1843" s="21"/>
      <c r="C1843" s="170"/>
      <c r="D1843" s="168"/>
      <c r="E1843" s="154" t="str">
        <f>IFERROR(VLOOKUP(D1843,CADA_PROD!D:H,5,0),"")</f>
        <v/>
      </c>
      <c r="F1843" s="169"/>
      <c r="G1843" s="170"/>
      <c r="H1843" s="171"/>
      <c r="I1843" s="172" t="str">
        <f>IF(D1843="","",SUMIFS(MOVI_ENTR!I:I,MOVI_ENTR!D:D,D1843,MOVI_ENTR!O:O,L1843)-SUMIFS(MOVI_SAID!H:H,MOVI_SAID!D:D,D1843,MOVI_SAID!L:L,L1843))</f>
        <v/>
      </c>
      <c r="J1843" s="153" t="str">
        <f>IF(D1843="","",VLOOKUP(D1843,CADA_PROD!D:G,4,0)*H1843)</f>
        <v/>
      </c>
      <c r="K1843" s="14"/>
      <c r="L1843" s="14"/>
      <c r="M1843" s="21"/>
      <c r="N1843" s="21"/>
      <c r="O1843" s="21"/>
      <c r="P1843" s="21"/>
    </row>
    <row r="1844" spans="1:16" s="16" customFormat="1" ht="30" customHeight="1">
      <c r="A1844" s="21"/>
      <c r="B1844" s="21"/>
      <c r="C1844" s="170"/>
      <c r="D1844" s="168"/>
      <c r="E1844" s="154" t="str">
        <f>IFERROR(VLOOKUP(D1844,CADA_PROD!D:H,5,0),"")</f>
        <v/>
      </c>
      <c r="F1844" s="169"/>
      <c r="G1844" s="170"/>
      <c r="H1844" s="171"/>
      <c r="I1844" s="172" t="str">
        <f>IF(D1844="","",SUMIFS(MOVI_ENTR!I:I,MOVI_ENTR!D:D,D1844,MOVI_ENTR!O:O,L1844)-SUMIFS(MOVI_SAID!H:H,MOVI_SAID!D:D,D1844,MOVI_SAID!L:L,L1844))</f>
        <v/>
      </c>
      <c r="J1844" s="153" t="str">
        <f>IF(D1844="","",VLOOKUP(D1844,CADA_PROD!D:G,4,0)*H1844)</f>
        <v/>
      </c>
      <c r="K1844" s="14"/>
      <c r="L1844" s="14"/>
      <c r="M1844" s="21"/>
      <c r="N1844" s="21"/>
      <c r="O1844" s="21"/>
      <c r="P1844" s="21"/>
    </row>
    <row r="1845" spans="1:16" s="16" customFormat="1" ht="30" customHeight="1">
      <c r="A1845" s="21"/>
      <c r="B1845" s="21"/>
      <c r="C1845" s="170"/>
      <c r="D1845" s="168"/>
      <c r="E1845" s="154" t="str">
        <f>IFERROR(VLOOKUP(D1845,CADA_PROD!D:H,5,0),"")</f>
        <v/>
      </c>
      <c r="F1845" s="169"/>
      <c r="G1845" s="170"/>
      <c r="H1845" s="171"/>
      <c r="I1845" s="172" t="str">
        <f>IF(D1845="","",SUMIFS(MOVI_ENTR!I:I,MOVI_ENTR!D:D,D1845,MOVI_ENTR!O:O,L1845)-SUMIFS(MOVI_SAID!H:H,MOVI_SAID!D:D,D1845,MOVI_SAID!L:L,L1845))</f>
        <v/>
      </c>
      <c r="J1845" s="153" t="str">
        <f>IF(D1845="","",VLOOKUP(D1845,CADA_PROD!D:G,4,0)*H1845)</f>
        <v/>
      </c>
      <c r="K1845" s="14"/>
      <c r="L1845" s="14"/>
      <c r="M1845" s="21"/>
      <c r="N1845" s="21"/>
      <c r="O1845" s="21"/>
      <c r="P1845" s="21"/>
    </row>
    <row r="1846" spans="1:16" s="16" customFormat="1" ht="30" customHeight="1">
      <c r="A1846" s="21"/>
      <c r="B1846" s="21"/>
      <c r="C1846" s="170"/>
      <c r="D1846" s="168"/>
      <c r="E1846" s="154" t="str">
        <f>IFERROR(VLOOKUP(D1846,CADA_PROD!D:H,5,0),"")</f>
        <v/>
      </c>
      <c r="F1846" s="169"/>
      <c r="G1846" s="170"/>
      <c r="H1846" s="171"/>
      <c r="I1846" s="172" t="str">
        <f>IF(D1846="","",SUMIFS(MOVI_ENTR!I:I,MOVI_ENTR!D:D,D1846,MOVI_ENTR!O:O,L1846)-SUMIFS(MOVI_SAID!H:H,MOVI_SAID!D:D,D1846,MOVI_SAID!L:L,L1846))</f>
        <v/>
      </c>
      <c r="J1846" s="153" t="str">
        <f>IF(D1846="","",VLOOKUP(D1846,CADA_PROD!D:G,4,0)*H1846)</f>
        <v/>
      </c>
      <c r="K1846" s="14"/>
      <c r="L1846" s="14"/>
      <c r="M1846" s="21"/>
      <c r="N1846" s="21"/>
      <c r="O1846" s="21"/>
      <c r="P1846" s="21"/>
    </row>
    <row r="1847" spans="1:16" s="16" customFormat="1" ht="30" customHeight="1">
      <c r="A1847" s="21"/>
      <c r="B1847" s="21"/>
      <c r="C1847" s="170"/>
      <c r="D1847" s="168"/>
      <c r="E1847" s="154" t="str">
        <f>IFERROR(VLOOKUP(D1847,CADA_PROD!D:H,5,0),"")</f>
        <v/>
      </c>
      <c r="F1847" s="169"/>
      <c r="G1847" s="170"/>
      <c r="H1847" s="171"/>
      <c r="I1847" s="172" t="str">
        <f>IF(D1847="","",SUMIFS(MOVI_ENTR!I:I,MOVI_ENTR!D:D,D1847,MOVI_ENTR!O:O,L1847)-SUMIFS(MOVI_SAID!H:H,MOVI_SAID!D:D,D1847,MOVI_SAID!L:L,L1847))</f>
        <v/>
      </c>
      <c r="J1847" s="153" t="str">
        <f>IF(D1847="","",VLOOKUP(D1847,CADA_PROD!D:G,4,0)*H1847)</f>
        <v/>
      </c>
      <c r="K1847" s="14"/>
      <c r="L1847" s="14"/>
      <c r="M1847" s="21"/>
      <c r="N1847" s="21"/>
      <c r="O1847" s="21"/>
      <c r="P1847" s="21"/>
    </row>
    <row r="1848" spans="1:16" s="16" customFormat="1" ht="30" customHeight="1">
      <c r="A1848" s="21"/>
      <c r="B1848" s="21"/>
      <c r="C1848" s="170"/>
      <c r="D1848" s="168"/>
      <c r="E1848" s="154" t="str">
        <f>IFERROR(VLOOKUP(D1848,CADA_PROD!D:H,5,0),"")</f>
        <v/>
      </c>
      <c r="F1848" s="169"/>
      <c r="G1848" s="170"/>
      <c r="H1848" s="171"/>
      <c r="I1848" s="172" t="str">
        <f>IF(D1848="","",SUMIFS(MOVI_ENTR!I:I,MOVI_ENTR!D:D,D1848,MOVI_ENTR!O:O,L1848)-SUMIFS(MOVI_SAID!H:H,MOVI_SAID!D:D,D1848,MOVI_SAID!L:L,L1848))</f>
        <v/>
      </c>
      <c r="J1848" s="153" t="str">
        <f>IF(D1848="","",VLOOKUP(D1848,CADA_PROD!D:G,4,0)*H1848)</f>
        <v/>
      </c>
      <c r="K1848" s="14"/>
      <c r="L1848" s="14"/>
      <c r="M1848" s="21"/>
      <c r="N1848" s="21"/>
      <c r="O1848" s="21"/>
      <c r="P1848" s="21"/>
    </row>
    <row r="1849" spans="1:16" s="16" customFormat="1" ht="30" customHeight="1">
      <c r="A1849" s="21"/>
      <c r="B1849" s="21"/>
      <c r="C1849" s="170"/>
      <c r="D1849" s="168"/>
      <c r="E1849" s="154" t="str">
        <f>IFERROR(VLOOKUP(D1849,CADA_PROD!D:H,5,0),"")</f>
        <v/>
      </c>
      <c r="F1849" s="169"/>
      <c r="G1849" s="170"/>
      <c r="H1849" s="171"/>
      <c r="I1849" s="172" t="str">
        <f>IF(D1849="","",SUMIFS(MOVI_ENTR!I:I,MOVI_ENTR!D:D,D1849,MOVI_ENTR!O:O,L1849)-SUMIFS(MOVI_SAID!H:H,MOVI_SAID!D:D,D1849,MOVI_SAID!L:L,L1849))</f>
        <v/>
      </c>
      <c r="J1849" s="153" t="str">
        <f>IF(D1849="","",VLOOKUP(D1849,CADA_PROD!D:G,4,0)*H1849)</f>
        <v/>
      </c>
      <c r="K1849" s="14"/>
      <c r="L1849" s="14"/>
      <c r="M1849" s="21"/>
      <c r="N1849" s="21"/>
      <c r="O1849" s="21"/>
      <c r="P1849" s="21"/>
    </row>
    <row r="1850" spans="1:16" s="16" customFormat="1" ht="30" customHeight="1">
      <c r="A1850" s="21"/>
      <c r="B1850" s="21"/>
      <c r="C1850" s="170"/>
      <c r="D1850" s="168"/>
      <c r="E1850" s="154" t="str">
        <f>IFERROR(VLOOKUP(D1850,CADA_PROD!D:H,5,0),"")</f>
        <v/>
      </c>
      <c r="F1850" s="169"/>
      <c r="G1850" s="170"/>
      <c r="H1850" s="171"/>
      <c r="I1850" s="172" t="str">
        <f>IF(D1850="","",SUMIFS(MOVI_ENTR!I:I,MOVI_ENTR!D:D,D1850,MOVI_ENTR!O:O,L1850)-SUMIFS(MOVI_SAID!H:H,MOVI_SAID!D:D,D1850,MOVI_SAID!L:L,L1850))</f>
        <v/>
      </c>
      <c r="J1850" s="153" t="str">
        <f>IF(D1850="","",VLOOKUP(D1850,CADA_PROD!D:G,4,0)*H1850)</f>
        <v/>
      </c>
      <c r="K1850" s="14"/>
      <c r="L1850" s="14"/>
      <c r="M1850" s="21"/>
      <c r="N1850" s="21"/>
      <c r="O1850" s="21"/>
      <c r="P1850" s="21"/>
    </row>
    <row r="1851" spans="1:16" s="16" customFormat="1" ht="30" customHeight="1">
      <c r="A1851" s="21"/>
      <c r="B1851" s="21"/>
      <c r="C1851" s="170"/>
      <c r="D1851" s="168"/>
      <c r="E1851" s="154" t="str">
        <f>IFERROR(VLOOKUP(D1851,CADA_PROD!D:H,5,0),"")</f>
        <v/>
      </c>
      <c r="F1851" s="169"/>
      <c r="G1851" s="170"/>
      <c r="H1851" s="171"/>
      <c r="I1851" s="172" t="str">
        <f>IF(D1851="","",SUMIFS(MOVI_ENTR!I:I,MOVI_ENTR!D:D,D1851,MOVI_ENTR!O:O,L1851)-SUMIFS(MOVI_SAID!H:H,MOVI_SAID!D:D,D1851,MOVI_SAID!L:L,L1851))</f>
        <v/>
      </c>
      <c r="J1851" s="153" t="str">
        <f>IF(D1851="","",VLOOKUP(D1851,CADA_PROD!D:G,4,0)*H1851)</f>
        <v/>
      </c>
      <c r="K1851" s="14"/>
      <c r="L1851" s="14"/>
      <c r="M1851" s="21"/>
      <c r="N1851" s="21"/>
      <c r="O1851" s="21"/>
      <c r="P1851" s="21"/>
    </row>
    <row r="1852" spans="1:16" s="16" customFormat="1" ht="30" customHeight="1">
      <c r="A1852" s="21"/>
      <c r="B1852" s="21"/>
      <c r="C1852" s="170"/>
      <c r="D1852" s="168"/>
      <c r="E1852" s="154" t="str">
        <f>IFERROR(VLOOKUP(D1852,CADA_PROD!D:H,5,0),"")</f>
        <v/>
      </c>
      <c r="F1852" s="169"/>
      <c r="G1852" s="170"/>
      <c r="H1852" s="171"/>
      <c r="I1852" s="172" t="str">
        <f>IF(D1852="","",SUMIFS(MOVI_ENTR!I:I,MOVI_ENTR!D:D,D1852,MOVI_ENTR!O:O,L1852)-SUMIFS(MOVI_SAID!H:H,MOVI_SAID!D:D,D1852,MOVI_SAID!L:L,L1852))</f>
        <v/>
      </c>
      <c r="J1852" s="153" t="str">
        <f>IF(D1852="","",VLOOKUP(D1852,CADA_PROD!D:G,4,0)*H1852)</f>
        <v/>
      </c>
      <c r="K1852" s="14"/>
      <c r="L1852" s="14"/>
      <c r="M1852" s="21"/>
      <c r="N1852" s="21"/>
      <c r="O1852" s="21"/>
      <c r="P1852" s="21"/>
    </row>
    <row r="1853" spans="1:16" s="16" customFormat="1" ht="30" customHeight="1">
      <c r="A1853" s="21"/>
      <c r="B1853" s="21"/>
      <c r="C1853" s="170"/>
      <c r="D1853" s="168"/>
      <c r="E1853" s="154" t="str">
        <f>IFERROR(VLOOKUP(D1853,CADA_PROD!D:H,5,0),"")</f>
        <v/>
      </c>
      <c r="F1853" s="169"/>
      <c r="G1853" s="170"/>
      <c r="H1853" s="171"/>
      <c r="I1853" s="172" t="str">
        <f>IF(D1853="","",SUMIFS(MOVI_ENTR!I:I,MOVI_ENTR!D:D,D1853,MOVI_ENTR!O:O,L1853)-SUMIFS(MOVI_SAID!H:H,MOVI_SAID!D:D,D1853,MOVI_SAID!L:L,L1853))</f>
        <v/>
      </c>
      <c r="J1853" s="153" t="str">
        <f>IF(D1853="","",VLOOKUP(D1853,CADA_PROD!D:G,4,0)*H1853)</f>
        <v/>
      </c>
      <c r="K1853" s="14"/>
      <c r="L1853" s="14"/>
      <c r="M1853" s="21"/>
      <c r="N1853" s="21"/>
      <c r="O1853" s="21"/>
      <c r="P1853" s="21"/>
    </row>
    <row r="1854" spans="1:16" s="16" customFormat="1" ht="30" customHeight="1">
      <c r="A1854" s="21"/>
      <c r="B1854" s="21"/>
      <c r="C1854" s="170"/>
      <c r="D1854" s="168"/>
      <c r="E1854" s="154" t="str">
        <f>IFERROR(VLOOKUP(D1854,CADA_PROD!D:H,5,0),"")</f>
        <v/>
      </c>
      <c r="F1854" s="169"/>
      <c r="G1854" s="170"/>
      <c r="H1854" s="171"/>
      <c r="I1854" s="172" t="str">
        <f>IF(D1854="","",SUMIFS(MOVI_ENTR!I:I,MOVI_ENTR!D:D,D1854,MOVI_ENTR!O:O,L1854)-SUMIFS(MOVI_SAID!H:H,MOVI_SAID!D:D,D1854,MOVI_SAID!L:L,L1854))</f>
        <v/>
      </c>
      <c r="J1854" s="153" t="str">
        <f>IF(D1854="","",VLOOKUP(D1854,CADA_PROD!D:G,4,0)*H1854)</f>
        <v/>
      </c>
      <c r="K1854" s="14"/>
      <c r="L1854" s="14"/>
      <c r="M1854" s="21"/>
      <c r="N1854" s="21"/>
      <c r="O1854" s="21"/>
      <c r="P1854" s="21"/>
    </row>
    <row r="1855" spans="1:16" s="16" customFormat="1" ht="30" customHeight="1">
      <c r="A1855" s="21"/>
      <c r="B1855" s="21"/>
      <c r="C1855" s="170"/>
      <c r="D1855" s="168"/>
      <c r="E1855" s="154" t="str">
        <f>IFERROR(VLOOKUP(D1855,CADA_PROD!D:H,5,0),"")</f>
        <v/>
      </c>
      <c r="F1855" s="169"/>
      <c r="G1855" s="170"/>
      <c r="H1855" s="171"/>
      <c r="I1855" s="172" t="str">
        <f>IF(D1855="","",SUMIFS(MOVI_ENTR!I:I,MOVI_ENTR!D:D,D1855,MOVI_ENTR!O:O,L1855)-SUMIFS(MOVI_SAID!H:H,MOVI_SAID!D:D,D1855,MOVI_SAID!L:L,L1855))</f>
        <v/>
      </c>
      <c r="J1855" s="153" t="str">
        <f>IF(D1855="","",VLOOKUP(D1855,CADA_PROD!D:G,4,0)*H1855)</f>
        <v/>
      </c>
      <c r="K1855" s="14"/>
      <c r="L1855" s="14"/>
      <c r="M1855" s="21"/>
      <c r="N1855" s="21"/>
      <c r="O1855" s="21"/>
      <c r="P1855" s="21"/>
    </row>
    <row r="1856" spans="1:16" s="16" customFormat="1" ht="30" customHeight="1">
      <c r="A1856" s="21"/>
      <c r="B1856" s="21"/>
      <c r="C1856" s="170"/>
      <c r="D1856" s="168"/>
      <c r="E1856" s="154" t="str">
        <f>IFERROR(VLOOKUP(D1856,CADA_PROD!D:H,5,0),"")</f>
        <v/>
      </c>
      <c r="F1856" s="169"/>
      <c r="G1856" s="170"/>
      <c r="H1856" s="171"/>
      <c r="I1856" s="172" t="str">
        <f>IF(D1856="","",SUMIFS(MOVI_ENTR!I:I,MOVI_ENTR!D:D,D1856,MOVI_ENTR!O:O,L1856)-SUMIFS(MOVI_SAID!H:H,MOVI_SAID!D:D,D1856,MOVI_SAID!L:L,L1856))</f>
        <v/>
      </c>
      <c r="J1856" s="153" t="str">
        <f>IF(D1856="","",VLOOKUP(D1856,CADA_PROD!D:G,4,0)*H1856)</f>
        <v/>
      </c>
      <c r="K1856" s="14"/>
      <c r="L1856" s="14"/>
      <c r="M1856" s="21"/>
      <c r="N1856" s="21"/>
      <c r="O1856" s="21"/>
      <c r="P1856" s="21"/>
    </row>
    <row r="1857" spans="1:16" s="16" customFormat="1" ht="30" customHeight="1">
      <c r="A1857" s="21"/>
      <c r="B1857" s="21"/>
      <c r="C1857" s="170"/>
      <c r="D1857" s="168"/>
      <c r="E1857" s="154" t="str">
        <f>IFERROR(VLOOKUP(D1857,CADA_PROD!D:H,5,0),"")</f>
        <v/>
      </c>
      <c r="F1857" s="169"/>
      <c r="G1857" s="170"/>
      <c r="H1857" s="171"/>
      <c r="I1857" s="172" t="str">
        <f>IF(D1857="","",SUMIFS(MOVI_ENTR!I:I,MOVI_ENTR!D:D,D1857,MOVI_ENTR!O:O,L1857)-SUMIFS(MOVI_SAID!H:H,MOVI_SAID!D:D,D1857,MOVI_SAID!L:L,L1857))</f>
        <v/>
      </c>
      <c r="J1857" s="153" t="str">
        <f>IF(D1857="","",VLOOKUP(D1857,CADA_PROD!D:G,4,0)*H1857)</f>
        <v/>
      </c>
      <c r="K1857" s="14"/>
      <c r="L1857" s="14"/>
      <c r="M1857" s="21"/>
      <c r="N1857" s="21"/>
      <c r="O1857" s="21"/>
      <c r="P1857" s="21"/>
    </row>
    <row r="1858" spans="1:16" s="16" customFormat="1" ht="30" customHeight="1">
      <c r="A1858" s="21"/>
      <c r="B1858" s="21"/>
      <c r="C1858" s="170"/>
      <c r="D1858" s="168"/>
      <c r="E1858" s="154" t="str">
        <f>IFERROR(VLOOKUP(D1858,CADA_PROD!D:H,5,0),"")</f>
        <v/>
      </c>
      <c r="F1858" s="169"/>
      <c r="G1858" s="170"/>
      <c r="H1858" s="171"/>
      <c r="I1858" s="172" t="str">
        <f>IF(D1858="","",SUMIFS(MOVI_ENTR!I:I,MOVI_ENTR!D:D,D1858,MOVI_ENTR!O:O,L1858)-SUMIFS(MOVI_SAID!H:H,MOVI_SAID!D:D,D1858,MOVI_SAID!L:L,L1858))</f>
        <v/>
      </c>
      <c r="J1858" s="153" t="str">
        <f>IF(D1858="","",VLOOKUP(D1858,CADA_PROD!D:G,4,0)*H1858)</f>
        <v/>
      </c>
      <c r="K1858" s="14"/>
      <c r="L1858" s="14"/>
      <c r="M1858" s="21"/>
      <c r="N1858" s="21"/>
      <c r="O1858" s="21"/>
      <c r="P1858" s="21"/>
    </row>
    <row r="1859" spans="1:16" s="16" customFormat="1" ht="30" customHeight="1">
      <c r="A1859" s="21"/>
      <c r="B1859" s="21"/>
      <c r="C1859" s="170"/>
      <c r="D1859" s="168"/>
      <c r="E1859" s="154" t="str">
        <f>IFERROR(VLOOKUP(D1859,CADA_PROD!D:H,5,0),"")</f>
        <v/>
      </c>
      <c r="F1859" s="169"/>
      <c r="G1859" s="170"/>
      <c r="H1859" s="171"/>
      <c r="I1859" s="172" t="str">
        <f>IF(D1859="","",SUMIFS(MOVI_ENTR!I:I,MOVI_ENTR!D:D,D1859,MOVI_ENTR!O:O,L1859)-SUMIFS(MOVI_SAID!H:H,MOVI_SAID!D:D,D1859,MOVI_SAID!L:L,L1859))</f>
        <v/>
      </c>
      <c r="J1859" s="153" t="str">
        <f>IF(D1859="","",VLOOKUP(D1859,CADA_PROD!D:G,4,0)*H1859)</f>
        <v/>
      </c>
      <c r="K1859" s="14"/>
      <c r="L1859" s="14"/>
      <c r="M1859" s="21"/>
      <c r="N1859" s="21"/>
      <c r="O1859" s="21"/>
      <c r="P1859" s="21"/>
    </row>
    <row r="1860" spans="1:16" s="16" customFormat="1" ht="30" customHeight="1">
      <c r="A1860" s="21"/>
      <c r="B1860" s="21"/>
      <c r="C1860" s="170"/>
      <c r="D1860" s="168"/>
      <c r="E1860" s="154" t="str">
        <f>IFERROR(VLOOKUP(D1860,CADA_PROD!D:H,5,0),"")</f>
        <v/>
      </c>
      <c r="F1860" s="169"/>
      <c r="G1860" s="170"/>
      <c r="H1860" s="171"/>
      <c r="I1860" s="172" t="str">
        <f>IF(D1860="","",SUMIFS(MOVI_ENTR!I:I,MOVI_ENTR!D:D,D1860,MOVI_ENTR!O:O,L1860)-SUMIFS(MOVI_SAID!H:H,MOVI_SAID!D:D,D1860,MOVI_SAID!L:L,L1860))</f>
        <v/>
      </c>
      <c r="J1860" s="153" t="str">
        <f>IF(D1860="","",VLOOKUP(D1860,CADA_PROD!D:G,4,0)*H1860)</f>
        <v/>
      </c>
      <c r="K1860" s="14"/>
      <c r="L1860" s="14"/>
      <c r="M1860" s="21"/>
      <c r="N1860" s="21"/>
      <c r="O1860" s="21"/>
      <c r="P1860" s="21"/>
    </row>
    <row r="1861" spans="1:16" s="16" customFormat="1" ht="30" customHeight="1">
      <c r="A1861" s="21"/>
      <c r="B1861" s="21"/>
      <c r="C1861" s="170"/>
      <c r="D1861" s="168"/>
      <c r="E1861" s="154" t="str">
        <f>IFERROR(VLOOKUP(D1861,CADA_PROD!D:H,5,0),"")</f>
        <v/>
      </c>
      <c r="F1861" s="169"/>
      <c r="G1861" s="170"/>
      <c r="H1861" s="171"/>
      <c r="I1861" s="172" t="str">
        <f>IF(D1861="","",SUMIFS(MOVI_ENTR!I:I,MOVI_ENTR!D:D,D1861,MOVI_ENTR!O:O,L1861)-SUMIFS(MOVI_SAID!H:H,MOVI_SAID!D:D,D1861,MOVI_SAID!L:L,L1861))</f>
        <v/>
      </c>
      <c r="J1861" s="153" t="str">
        <f>IF(D1861="","",VLOOKUP(D1861,CADA_PROD!D:G,4,0)*H1861)</f>
        <v/>
      </c>
      <c r="K1861" s="14"/>
      <c r="L1861" s="14"/>
      <c r="M1861" s="21"/>
      <c r="N1861" s="21"/>
      <c r="O1861" s="21"/>
      <c r="P1861" s="21"/>
    </row>
    <row r="1862" spans="1:16" s="16" customFormat="1" ht="30" customHeight="1">
      <c r="A1862" s="21"/>
      <c r="B1862" s="21"/>
      <c r="C1862" s="170"/>
      <c r="D1862" s="168"/>
      <c r="E1862" s="154" t="str">
        <f>IFERROR(VLOOKUP(D1862,CADA_PROD!D:H,5,0),"")</f>
        <v/>
      </c>
      <c r="F1862" s="169"/>
      <c r="G1862" s="170"/>
      <c r="H1862" s="171"/>
      <c r="I1862" s="172" t="str">
        <f>IF(D1862="","",SUMIFS(MOVI_ENTR!I:I,MOVI_ENTR!D:D,D1862,MOVI_ENTR!O:O,L1862)-SUMIFS(MOVI_SAID!H:H,MOVI_SAID!D:D,D1862,MOVI_SAID!L:L,L1862))</f>
        <v/>
      </c>
      <c r="J1862" s="153" t="str">
        <f>IF(D1862="","",VLOOKUP(D1862,CADA_PROD!D:G,4,0)*H1862)</f>
        <v/>
      </c>
      <c r="K1862" s="14"/>
      <c r="L1862" s="14"/>
      <c r="M1862" s="21"/>
      <c r="N1862" s="21"/>
      <c r="O1862" s="21"/>
      <c r="P1862" s="21"/>
    </row>
    <row r="1863" spans="1:16" s="16" customFormat="1" ht="30" customHeight="1">
      <c r="A1863" s="21"/>
      <c r="B1863" s="21"/>
      <c r="C1863" s="170"/>
      <c r="D1863" s="168"/>
      <c r="E1863" s="154" t="str">
        <f>IFERROR(VLOOKUP(D1863,CADA_PROD!D:H,5,0),"")</f>
        <v/>
      </c>
      <c r="F1863" s="169"/>
      <c r="G1863" s="170"/>
      <c r="H1863" s="171"/>
      <c r="I1863" s="172" t="str">
        <f>IF(D1863="","",SUMIFS(MOVI_ENTR!I:I,MOVI_ENTR!D:D,D1863,MOVI_ENTR!O:O,L1863)-SUMIFS(MOVI_SAID!H:H,MOVI_SAID!D:D,D1863,MOVI_SAID!L:L,L1863))</f>
        <v/>
      </c>
      <c r="J1863" s="153" t="str">
        <f>IF(D1863="","",VLOOKUP(D1863,CADA_PROD!D:G,4,0)*H1863)</f>
        <v/>
      </c>
      <c r="K1863" s="14"/>
      <c r="L1863" s="14"/>
      <c r="M1863" s="21"/>
      <c r="N1863" s="21"/>
      <c r="O1863" s="21"/>
      <c r="P1863" s="21"/>
    </row>
    <row r="1864" spans="1:16" s="16" customFormat="1" ht="30" customHeight="1">
      <c r="A1864" s="21"/>
      <c r="B1864" s="21"/>
      <c r="C1864" s="170"/>
      <c r="D1864" s="168"/>
      <c r="E1864" s="154" t="str">
        <f>IFERROR(VLOOKUP(D1864,CADA_PROD!D:H,5,0),"")</f>
        <v/>
      </c>
      <c r="F1864" s="169"/>
      <c r="G1864" s="170"/>
      <c r="H1864" s="171"/>
      <c r="I1864" s="172" t="str">
        <f>IF(D1864="","",SUMIFS(MOVI_ENTR!I:I,MOVI_ENTR!D:D,D1864,MOVI_ENTR!O:O,L1864)-SUMIFS(MOVI_SAID!H:H,MOVI_SAID!D:D,D1864,MOVI_SAID!L:L,L1864))</f>
        <v/>
      </c>
      <c r="J1864" s="153" t="str">
        <f>IF(D1864="","",VLOOKUP(D1864,CADA_PROD!D:G,4,0)*H1864)</f>
        <v/>
      </c>
      <c r="K1864" s="14"/>
      <c r="L1864" s="14"/>
      <c r="M1864" s="21"/>
      <c r="N1864" s="21"/>
      <c r="O1864" s="21"/>
      <c r="P1864" s="21"/>
    </row>
    <row r="1865" spans="1:16" s="16" customFormat="1" ht="30" customHeight="1">
      <c r="A1865" s="21"/>
      <c r="B1865" s="21"/>
      <c r="C1865" s="170"/>
      <c r="D1865" s="168"/>
      <c r="E1865" s="154" t="str">
        <f>IFERROR(VLOOKUP(D1865,CADA_PROD!D:H,5,0),"")</f>
        <v/>
      </c>
      <c r="F1865" s="169"/>
      <c r="G1865" s="170"/>
      <c r="H1865" s="171"/>
      <c r="I1865" s="172" t="str">
        <f>IF(D1865="","",SUMIFS(MOVI_ENTR!I:I,MOVI_ENTR!D:D,D1865,MOVI_ENTR!O:O,L1865)-SUMIFS(MOVI_SAID!H:H,MOVI_SAID!D:D,D1865,MOVI_SAID!L:L,L1865))</f>
        <v/>
      </c>
      <c r="J1865" s="153" t="str">
        <f>IF(D1865="","",VLOOKUP(D1865,CADA_PROD!D:G,4,0)*H1865)</f>
        <v/>
      </c>
      <c r="K1865" s="14"/>
      <c r="L1865" s="14"/>
      <c r="M1865" s="21"/>
      <c r="N1865" s="21"/>
      <c r="O1865" s="21"/>
      <c r="P1865" s="21"/>
    </row>
    <row r="1866" spans="1:16" s="16" customFormat="1" ht="30" customHeight="1">
      <c r="A1866" s="21"/>
      <c r="B1866" s="21"/>
      <c r="C1866" s="170"/>
      <c r="D1866" s="168"/>
      <c r="E1866" s="154" t="str">
        <f>IFERROR(VLOOKUP(D1866,CADA_PROD!D:H,5,0),"")</f>
        <v/>
      </c>
      <c r="F1866" s="169"/>
      <c r="G1866" s="170"/>
      <c r="H1866" s="171"/>
      <c r="I1866" s="172" t="str">
        <f>IF(D1866="","",SUMIFS(MOVI_ENTR!I:I,MOVI_ENTR!D:D,D1866,MOVI_ENTR!O:O,L1866)-SUMIFS(MOVI_SAID!H:H,MOVI_SAID!D:D,D1866,MOVI_SAID!L:L,L1866))</f>
        <v/>
      </c>
      <c r="J1866" s="153" t="str">
        <f>IF(D1866="","",VLOOKUP(D1866,CADA_PROD!D:G,4,0)*H1866)</f>
        <v/>
      </c>
      <c r="K1866" s="14"/>
      <c r="L1866" s="14"/>
      <c r="M1866" s="21"/>
      <c r="N1866" s="21"/>
      <c r="O1866" s="21"/>
      <c r="P1866" s="21"/>
    </row>
    <row r="1867" spans="1:16" s="16" customFormat="1" ht="30" customHeight="1">
      <c r="A1867" s="21"/>
      <c r="B1867" s="21"/>
      <c r="C1867" s="170"/>
      <c r="D1867" s="168"/>
      <c r="E1867" s="154" t="str">
        <f>IFERROR(VLOOKUP(D1867,CADA_PROD!D:H,5,0),"")</f>
        <v/>
      </c>
      <c r="F1867" s="169"/>
      <c r="G1867" s="170"/>
      <c r="H1867" s="171"/>
      <c r="I1867" s="172" t="str">
        <f>IF(D1867="","",SUMIFS(MOVI_ENTR!I:I,MOVI_ENTR!D:D,D1867,MOVI_ENTR!O:O,L1867)-SUMIFS(MOVI_SAID!H:H,MOVI_SAID!D:D,D1867,MOVI_SAID!L:L,L1867))</f>
        <v/>
      </c>
      <c r="J1867" s="153" t="str">
        <f>IF(D1867="","",VLOOKUP(D1867,CADA_PROD!D:G,4,0)*H1867)</f>
        <v/>
      </c>
      <c r="K1867" s="14"/>
      <c r="L1867" s="14"/>
      <c r="M1867" s="21"/>
      <c r="N1867" s="21"/>
      <c r="O1867" s="21"/>
      <c r="P1867" s="21"/>
    </row>
    <row r="1868" spans="1:16" s="16" customFormat="1" ht="30" customHeight="1">
      <c r="A1868" s="21"/>
      <c r="B1868" s="21"/>
      <c r="C1868" s="170"/>
      <c r="D1868" s="168"/>
      <c r="E1868" s="154" t="str">
        <f>IFERROR(VLOOKUP(D1868,CADA_PROD!D:H,5,0),"")</f>
        <v/>
      </c>
      <c r="F1868" s="169"/>
      <c r="G1868" s="170"/>
      <c r="H1868" s="171"/>
      <c r="I1868" s="172" t="str">
        <f>IF(D1868="","",SUMIFS(MOVI_ENTR!I:I,MOVI_ENTR!D:D,D1868,MOVI_ENTR!O:O,L1868)-SUMIFS(MOVI_SAID!H:H,MOVI_SAID!D:D,D1868,MOVI_SAID!L:L,L1868))</f>
        <v/>
      </c>
      <c r="J1868" s="153" t="str">
        <f>IF(D1868="","",VLOOKUP(D1868,CADA_PROD!D:G,4,0)*H1868)</f>
        <v/>
      </c>
      <c r="K1868" s="14"/>
      <c r="L1868" s="14"/>
      <c r="M1868" s="21"/>
      <c r="N1868" s="21"/>
      <c r="O1868" s="21"/>
      <c r="P1868" s="21"/>
    </row>
    <row r="1869" spans="1:16" s="16" customFormat="1" ht="30" customHeight="1">
      <c r="A1869" s="21"/>
      <c r="B1869" s="21"/>
      <c r="C1869" s="170"/>
      <c r="D1869" s="168"/>
      <c r="E1869" s="154" t="str">
        <f>IFERROR(VLOOKUP(D1869,CADA_PROD!D:H,5,0),"")</f>
        <v/>
      </c>
      <c r="F1869" s="169"/>
      <c r="G1869" s="170"/>
      <c r="H1869" s="171"/>
      <c r="I1869" s="172" t="str">
        <f>IF(D1869="","",SUMIFS(MOVI_ENTR!I:I,MOVI_ENTR!D:D,D1869,MOVI_ENTR!O:O,L1869)-SUMIFS(MOVI_SAID!H:H,MOVI_SAID!D:D,D1869,MOVI_SAID!L:L,L1869))</f>
        <v/>
      </c>
      <c r="J1869" s="153" t="str">
        <f>IF(D1869="","",VLOOKUP(D1869,CADA_PROD!D:G,4,0)*H1869)</f>
        <v/>
      </c>
      <c r="K1869" s="14"/>
      <c r="L1869" s="14"/>
      <c r="M1869" s="21"/>
      <c r="N1869" s="21"/>
      <c r="O1869" s="21"/>
      <c r="P1869" s="21"/>
    </row>
    <row r="1870" spans="1:16" s="16" customFormat="1" ht="30" customHeight="1">
      <c r="A1870" s="21"/>
      <c r="B1870" s="21"/>
      <c r="C1870" s="170"/>
      <c r="D1870" s="168"/>
      <c r="E1870" s="154" t="str">
        <f>IFERROR(VLOOKUP(D1870,CADA_PROD!D:H,5,0),"")</f>
        <v/>
      </c>
      <c r="F1870" s="169"/>
      <c r="G1870" s="170"/>
      <c r="H1870" s="171"/>
      <c r="I1870" s="172" t="str">
        <f>IF(D1870="","",SUMIFS(MOVI_ENTR!I:I,MOVI_ENTR!D:D,D1870,MOVI_ENTR!O:O,L1870)-SUMIFS(MOVI_SAID!H:H,MOVI_SAID!D:D,D1870,MOVI_SAID!L:L,L1870))</f>
        <v/>
      </c>
      <c r="J1870" s="153" t="str">
        <f>IF(D1870="","",VLOOKUP(D1870,CADA_PROD!D:G,4,0)*H1870)</f>
        <v/>
      </c>
      <c r="K1870" s="14"/>
      <c r="L1870" s="14"/>
      <c r="M1870" s="21"/>
      <c r="N1870" s="21"/>
      <c r="O1870" s="21"/>
      <c r="P1870" s="21"/>
    </row>
    <row r="1871" spans="1:16" s="16" customFormat="1" ht="30" customHeight="1">
      <c r="A1871" s="21"/>
      <c r="B1871" s="21"/>
      <c r="C1871" s="170"/>
      <c r="D1871" s="168"/>
      <c r="E1871" s="154" t="str">
        <f>IFERROR(VLOOKUP(D1871,CADA_PROD!D:H,5,0),"")</f>
        <v/>
      </c>
      <c r="F1871" s="169"/>
      <c r="G1871" s="170"/>
      <c r="H1871" s="171"/>
      <c r="I1871" s="172" t="str">
        <f>IF(D1871="","",SUMIFS(MOVI_ENTR!I:I,MOVI_ENTR!D:D,D1871,MOVI_ENTR!O:O,L1871)-SUMIFS(MOVI_SAID!H:H,MOVI_SAID!D:D,D1871,MOVI_SAID!L:L,L1871))</f>
        <v/>
      </c>
      <c r="J1871" s="153" t="str">
        <f>IF(D1871="","",VLOOKUP(D1871,CADA_PROD!D:G,4,0)*H1871)</f>
        <v/>
      </c>
      <c r="K1871" s="14"/>
      <c r="L1871" s="14"/>
      <c r="M1871" s="21"/>
      <c r="N1871" s="21"/>
      <c r="O1871" s="21"/>
      <c r="P1871" s="21"/>
    </row>
    <row r="1872" spans="1:16" s="16" customFormat="1" ht="30" customHeight="1">
      <c r="A1872" s="21"/>
      <c r="B1872" s="21"/>
      <c r="C1872" s="170"/>
      <c r="D1872" s="168"/>
      <c r="E1872" s="154" t="str">
        <f>IFERROR(VLOOKUP(D1872,CADA_PROD!D:H,5,0),"")</f>
        <v/>
      </c>
      <c r="F1872" s="169"/>
      <c r="G1872" s="170"/>
      <c r="H1872" s="171"/>
      <c r="I1872" s="172" t="str">
        <f>IF(D1872="","",SUMIFS(MOVI_ENTR!I:I,MOVI_ENTR!D:D,D1872,MOVI_ENTR!O:O,L1872)-SUMIFS(MOVI_SAID!H:H,MOVI_SAID!D:D,D1872,MOVI_SAID!L:L,L1872))</f>
        <v/>
      </c>
      <c r="J1872" s="153" t="str">
        <f>IF(D1872="","",VLOOKUP(D1872,CADA_PROD!D:G,4,0)*H1872)</f>
        <v/>
      </c>
      <c r="K1872" s="14"/>
      <c r="L1872" s="14"/>
      <c r="M1872" s="21"/>
      <c r="N1872" s="21"/>
      <c r="O1872" s="21"/>
      <c r="P1872" s="21"/>
    </row>
    <row r="1873" spans="1:16" s="16" customFormat="1" ht="30" customHeight="1">
      <c r="A1873" s="21"/>
      <c r="B1873" s="21"/>
      <c r="C1873" s="170"/>
      <c r="D1873" s="168"/>
      <c r="E1873" s="154" t="str">
        <f>IFERROR(VLOOKUP(D1873,CADA_PROD!D:H,5,0),"")</f>
        <v/>
      </c>
      <c r="F1873" s="169"/>
      <c r="G1873" s="170"/>
      <c r="H1873" s="171"/>
      <c r="I1873" s="172" t="str">
        <f>IF(D1873="","",SUMIFS(MOVI_ENTR!I:I,MOVI_ENTR!D:D,D1873,MOVI_ENTR!O:O,L1873)-SUMIFS(MOVI_SAID!H:H,MOVI_SAID!D:D,D1873,MOVI_SAID!L:L,L1873))</f>
        <v/>
      </c>
      <c r="J1873" s="153" t="str">
        <f>IF(D1873="","",VLOOKUP(D1873,CADA_PROD!D:G,4,0)*H1873)</f>
        <v/>
      </c>
      <c r="K1873" s="14"/>
      <c r="L1873" s="14"/>
      <c r="M1873" s="21"/>
      <c r="N1873" s="21"/>
      <c r="O1873" s="21"/>
      <c r="P1873" s="21"/>
    </row>
    <row r="1874" spans="1:16" s="16" customFormat="1" ht="30" customHeight="1">
      <c r="A1874" s="21"/>
      <c r="B1874" s="21"/>
      <c r="C1874" s="170"/>
      <c r="D1874" s="168"/>
      <c r="E1874" s="154" t="str">
        <f>IFERROR(VLOOKUP(D1874,CADA_PROD!D:H,5,0),"")</f>
        <v/>
      </c>
      <c r="F1874" s="169"/>
      <c r="G1874" s="170"/>
      <c r="H1874" s="171"/>
      <c r="I1874" s="172" t="str">
        <f>IF(D1874="","",SUMIFS(MOVI_ENTR!I:I,MOVI_ENTR!D:D,D1874,MOVI_ENTR!O:O,L1874)-SUMIFS(MOVI_SAID!H:H,MOVI_SAID!D:D,D1874,MOVI_SAID!L:L,L1874))</f>
        <v/>
      </c>
      <c r="J1874" s="153" t="str">
        <f>IF(D1874="","",VLOOKUP(D1874,CADA_PROD!D:G,4,0)*H1874)</f>
        <v/>
      </c>
      <c r="K1874" s="14"/>
      <c r="L1874" s="14"/>
      <c r="M1874" s="21"/>
      <c r="N1874" s="21"/>
      <c r="O1874" s="21"/>
      <c r="P1874" s="21"/>
    </row>
    <row r="1875" spans="1:16" s="16" customFormat="1" ht="30" customHeight="1">
      <c r="A1875" s="21"/>
      <c r="B1875" s="21"/>
      <c r="C1875" s="170"/>
      <c r="D1875" s="168"/>
      <c r="E1875" s="154" t="str">
        <f>IFERROR(VLOOKUP(D1875,CADA_PROD!D:H,5,0),"")</f>
        <v/>
      </c>
      <c r="F1875" s="169"/>
      <c r="G1875" s="170"/>
      <c r="H1875" s="171"/>
      <c r="I1875" s="172" t="str">
        <f>IF(D1875="","",SUMIFS(MOVI_ENTR!I:I,MOVI_ENTR!D:D,D1875,MOVI_ENTR!O:O,L1875)-SUMIFS(MOVI_SAID!H:H,MOVI_SAID!D:D,D1875,MOVI_SAID!L:L,L1875))</f>
        <v/>
      </c>
      <c r="J1875" s="153" t="str">
        <f>IF(D1875="","",VLOOKUP(D1875,CADA_PROD!D:G,4,0)*H1875)</f>
        <v/>
      </c>
      <c r="K1875" s="14"/>
      <c r="L1875" s="14"/>
      <c r="M1875" s="21"/>
      <c r="N1875" s="21"/>
      <c r="O1875" s="21"/>
      <c r="P1875" s="21"/>
    </row>
    <row r="1876" spans="1:16" s="16" customFormat="1" ht="30" customHeight="1">
      <c r="A1876" s="21"/>
      <c r="B1876" s="21"/>
      <c r="C1876" s="170"/>
      <c r="D1876" s="168"/>
      <c r="E1876" s="154" t="str">
        <f>IFERROR(VLOOKUP(D1876,CADA_PROD!D:H,5,0),"")</f>
        <v/>
      </c>
      <c r="F1876" s="169"/>
      <c r="G1876" s="170"/>
      <c r="H1876" s="171"/>
      <c r="I1876" s="172" t="str">
        <f>IF(D1876="","",SUMIFS(MOVI_ENTR!I:I,MOVI_ENTR!D:D,D1876,MOVI_ENTR!O:O,L1876)-SUMIFS(MOVI_SAID!H:H,MOVI_SAID!D:D,D1876,MOVI_SAID!L:L,L1876))</f>
        <v/>
      </c>
      <c r="J1876" s="153" t="str">
        <f>IF(D1876="","",VLOOKUP(D1876,CADA_PROD!D:G,4,0)*H1876)</f>
        <v/>
      </c>
      <c r="K1876" s="14"/>
      <c r="L1876" s="14"/>
      <c r="M1876" s="21"/>
      <c r="N1876" s="21"/>
      <c r="O1876" s="21"/>
      <c r="P1876" s="21"/>
    </row>
    <row r="1877" spans="1:16" s="16" customFormat="1" ht="30" customHeight="1">
      <c r="A1877" s="21"/>
      <c r="B1877" s="21"/>
      <c r="C1877" s="170"/>
      <c r="D1877" s="168"/>
      <c r="E1877" s="154" t="str">
        <f>IFERROR(VLOOKUP(D1877,CADA_PROD!D:H,5,0),"")</f>
        <v/>
      </c>
      <c r="F1877" s="169"/>
      <c r="G1877" s="170"/>
      <c r="H1877" s="171"/>
      <c r="I1877" s="172" t="str">
        <f>IF(D1877="","",SUMIFS(MOVI_ENTR!I:I,MOVI_ENTR!D:D,D1877,MOVI_ENTR!O:O,L1877)-SUMIFS(MOVI_SAID!H:H,MOVI_SAID!D:D,D1877,MOVI_SAID!L:L,L1877))</f>
        <v/>
      </c>
      <c r="J1877" s="153" t="str">
        <f>IF(D1877="","",VLOOKUP(D1877,CADA_PROD!D:G,4,0)*H1877)</f>
        <v/>
      </c>
      <c r="K1877" s="14"/>
      <c r="L1877" s="14"/>
      <c r="M1877" s="21"/>
      <c r="N1877" s="21"/>
      <c r="O1877" s="21"/>
      <c r="P1877" s="21"/>
    </row>
    <row r="1878" spans="1:16" s="16" customFormat="1" ht="30" customHeight="1">
      <c r="A1878" s="21"/>
      <c r="B1878" s="21"/>
      <c r="C1878" s="170"/>
      <c r="D1878" s="168"/>
      <c r="E1878" s="154" t="str">
        <f>IFERROR(VLOOKUP(D1878,CADA_PROD!D:H,5,0),"")</f>
        <v/>
      </c>
      <c r="F1878" s="169"/>
      <c r="G1878" s="170"/>
      <c r="H1878" s="171"/>
      <c r="I1878" s="172" t="str">
        <f>IF(D1878="","",SUMIFS(MOVI_ENTR!I:I,MOVI_ENTR!D:D,D1878,MOVI_ENTR!O:O,L1878)-SUMIFS(MOVI_SAID!H:H,MOVI_SAID!D:D,D1878,MOVI_SAID!L:L,L1878))</f>
        <v/>
      </c>
      <c r="J1878" s="153" t="str">
        <f>IF(D1878="","",VLOOKUP(D1878,CADA_PROD!D:G,4,0)*H1878)</f>
        <v/>
      </c>
      <c r="K1878" s="14"/>
      <c r="L1878" s="14"/>
      <c r="M1878" s="21"/>
      <c r="N1878" s="21"/>
      <c r="O1878" s="21"/>
      <c r="P1878" s="21"/>
    </row>
    <row r="1879" spans="1:16" s="16" customFormat="1" ht="30" customHeight="1">
      <c r="A1879" s="21"/>
      <c r="B1879" s="21"/>
      <c r="C1879" s="170"/>
      <c r="D1879" s="168"/>
      <c r="E1879" s="154" t="str">
        <f>IFERROR(VLOOKUP(D1879,CADA_PROD!D:H,5,0),"")</f>
        <v/>
      </c>
      <c r="F1879" s="169"/>
      <c r="G1879" s="170"/>
      <c r="H1879" s="171"/>
      <c r="I1879" s="172" t="str">
        <f>IF(D1879="","",SUMIFS(MOVI_ENTR!I:I,MOVI_ENTR!D:D,D1879,MOVI_ENTR!O:O,L1879)-SUMIFS(MOVI_SAID!H:H,MOVI_SAID!D:D,D1879,MOVI_SAID!L:L,L1879))</f>
        <v/>
      </c>
      <c r="J1879" s="153" t="str">
        <f>IF(D1879="","",VLOOKUP(D1879,CADA_PROD!D:G,4,0)*H1879)</f>
        <v/>
      </c>
      <c r="K1879" s="14"/>
      <c r="L1879" s="14"/>
      <c r="M1879" s="21"/>
      <c r="N1879" s="21"/>
      <c r="O1879" s="21"/>
      <c r="P1879" s="21"/>
    </row>
    <row r="1880" spans="1:16" s="16" customFormat="1" ht="30" customHeight="1">
      <c r="A1880" s="21"/>
      <c r="B1880" s="21"/>
      <c r="C1880" s="170"/>
      <c r="D1880" s="168"/>
      <c r="E1880" s="154" t="str">
        <f>IFERROR(VLOOKUP(D1880,CADA_PROD!D:H,5,0),"")</f>
        <v/>
      </c>
      <c r="F1880" s="169"/>
      <c r="G1880" s="170"/>
      <c r="H1880" s="171"/>
      <c r="I1880" s="172" t="str">
        <f>IF(D1880="","",SUMIFS(MOVI_ENTR!I:I,MOVI_ENTR!D:D,D1880,MOVI_ENTR!O:O,L1880)-SUMIFS(MOVI_SAID!H:H,MOVI_SAID!D:D,D1880,MOVI_SAID!L:L,L1880))</f>
        <v/>
      </c>
      <c r="J1880" s="153" t="str">
        <f>IF(D1880="","",VLOOKUP(D1880,CADA_PROD!D:G,4,0)*H1880)</f>
        <v/>
      </c>
      <c r="K1880" s="14"/>
      <c r="L1880" s="14"/>
      <c r="M1880" s="21"/>
      <c r="N1880" s="21"/>
      <c r="O1880" s="21"/>
      <c r="P1880" s="21"/>
    </row>
    <row r="1881" spans="1:16" s="16" customFormat="1" ht="30" customHeight="1">
      <c r="A1881" s="21"/>
      <c r="B1881" s="21"/>
      <c r="C1881" s="170"/>
      <c r="D1881" s="168"/>
      <c r="E1881" s="154" t="str">
        <f>IFERROR(VLOOKUP(D1881,CADA_PROD!D:H,5,0),"")</f>
        <v/>
      </c>
      <c r="F1881" s="169"/>
      <c r="G1881" s="170"/>
      <c r="H1881" s="171"/>
      <c r="I1881" s="172" t="str">
        <f>IF(D1881="","",SUMIFS(MOVI_ENTR!I:I,MOVI_ENTR!D:D,D1881,MOVI_ENTR!O:O,L1881)-SUMIFS(MOVI_SAID!H:H,MOVI_SAID!D:D,D1881,MOVI_SAID!L:L,L1881))</f>
        <v/>
      </c>
      <c r="J1881" s="153" t="str">
        <f>IF(D1881="","",VLOOKUP(D1881,CADA_PROD!D:G,4,0)*H1881)</f>
        <v/>
      </c>
      <c r="K1881" s="14"/>
      <c r="L1881" s="14"/>
      <c r="M1881" s="21"/>
      <c r="N1881" s="21"/>
      <c r="O1881" s="21"/>
      <c r="P1881" s="21"/>
    </row>
    <row r="1882" spans="1:16" s="16" customFormat="1" ht="30" customHeight="1">
      <c r="A1882" s="21"/>
      <c r="B1882" s="21"/>
      <c r="C1882" s="170"/>
      <c r="D1882" s="168"/>
      <c r="E1882" s="154" t="str">
        <f>IFERROR(VLOOKUP(D1882,CADA_PROD!D:H,5,0),"")</f>
        <v/>
      </c>
      <c r="F1882" s="169"/>
      <c r="G1882" s="170"/>
      <c r="H1882" s="171"/>
      <c r="I1882" s="172" t="str">
        <f>IF(D1882="","",SUMIFS(MOVI_ENTR!I:I,MOVI_ENTR!D:D,D1882,MOVI_ENTR!O:O,L1882)-SUMIFS(MOVI_SAID!H:H,MOVI_SAID!D:D,D1882,MOVI_SAID!L:L,L1882))</f>
        <v/>
      </c>
      <c r="J1882" s="153" t="str">
        <f>IF(D1882="","",VLOOKUP(D1882,CADA_PROD!D:G,4,0)*H1882)</f>
        <v/>
      </c>
      <c r="K1882" s="14"/>
      <c r="L1882" s="14"/>
      <c r="M1882" s="21"/>
      <c r="N1882" s="21"/>
      <c r="O1882" s="21"/>
      <c r="P1882" s="21"/>
    </row>
    <row r="1883" spans="1:16" s="16" customFormat="1" ht="30" customHeight="1">
      <c r="A1883" s="21"/>
      <c r="B1883" s="21"/>
      <c r="C1883" s="170"/>
      <c r="D1883" s="168"/>
      <c r="E1883" s="154" t="str">
        <f>IFERROR(VLOOKUP(D1883,CADA_PROD!D:H,5,0),"")</f>
        <v/>
      </c>
      <c r="F1883" s="169"/>
      <c r="G1883" s="170"/>
      <c r="H1883" s="171"/>
      <c r="I1883" s="172" t="str">
        <f>IF(D1883="","",SUMIFS(MOVI_ENTR!I:I,MOVI_ENTR!D:D,D1883,MOVI_ENTR!O:O,L1883)-SUMIFS(MOVI_SAID!H:H,MOVI_SAID!D:D,D1883,MOVI_SAID!L:L,L1883))</f>
        <v/>
      </c>
      <c r="J1883" s="153" t="str">
        <f>IF(D1883="","",VLOOKUP(D1883,CADA_PROD!D:G,4,0)*H1883)</f>
        <v/>
      </c>
      <c r="K1883" s="14"/>
      <c r="L1883" s="14"/>
      <c r="M1883" s="21"/>
      <c r="N1883" s="21"/>
      <c r="O1883" s="21"/>
      <c r="P1883" s="21"/>
    </row>
    <row r="1884" spans="1:16" s="16" customFormat="1" ht="30" customHeight="1">
      <c r="A1884" s="21"/>
      <c r="B1884" s="21"/>
      <c r="C1884" s="170"/>
      <c r="D1884" s="168"/>
      <c r="E1884" s="154" t="str">
        <f>IFERROR(VLOOKUP(D1884,CADA_PROD!D:H,5,0),"")</f>
        <v/>
      </c>
      <c r="F1884" s="169"/>
      <c r="G1884" s="170"/>
      <c r="H1884" s="171"/>
      <c r="I1884" s="172" t="str">
        <f>IF(D1884="","",SUMIFS(MOVI_ENTR!I:I,MOVI_ENTR!D:D,D1884,MOVI_ENTR!O:O,L1884)-SUMIFS(MOVI_SAID!H:H,MOVI_SAID!D:D,D1884,MOVI_SAID!L:L,L1884))</f>
        <v/>
      </c>
      <c r="J1884" s="153" t="str">
        <f>IF(D1884="","",VLOOKUP(D1884,CADA_PROD!D:G,4,0)*H1884)</f>
        <v/>
      </c>
      <c r="K1884" s="14"/>
      <c r="L1884" s="14"/>
      <c r="M1884" s="21"/>
      <c r="N1884" s="21"/>
      <c r="O1884" s="21"/>
      <c r="P1884" s="21"/>
    </row>
    <row r="1885" spans="1:16" s="16" customFormat="1" ht="30" customHeight="1">
      <c r="A1885" s="21"/>
      <c r="B1885" s="21"/>
      <c r="C1885" s="170"/>
      <c r="D1885" s="168"/>
      <c r="E1885" s="154" t="str">
        <f>IFERROR(VLOOKUP(D1885,CADA_PROD!D:H,5,0),"")</f>
        <v/>
      </c>
      <c r="F1885" s="169"/>
      <c r="G1885" s="170"/>
      <c r="H1885" s="171"/>
      <c r="I1885" s="172" t="str">
        <f>IF(D1885="","",SUMIFS(MOVI_ENTR!I:I,MOVI_ENTR!D:D,D1885,MOVI_ENTR!O:O,L1885)-SUMIFS(MOVI_SAID!H:H,MOVI_SAID!D:D,D1885,MOVI_SAID!L:L,L1885))</f>
        <v/>
      </c>
      <c r="J1885" s="153" t="str">
        <f>IF(D1885="","",VLOOKUP(D1885,CADA_PROD!D:G,4,0)*H1885)</f>
        <v/>
      </c>
      <c r="K1885" s="14"/>
      <c r="L1885" s="14"/>
      <c r="M1885" s="21"/>
      <c r="N1885" s="21"/>
      <c r="O1885" s="21"/>
      <c r="P1885" s="21"/>
    </row>
    <row r="1886" spans="1:16" s="16" customFormat="1" ht="30" customHeight="1">
      <c r="A1886" s="21"/>
      <c r="B1886" s="21"/>
      <c r="C1886" s="170"/>
      <c r="D1886" s="168"/>
      <c r="E1886" s="154" t="str">
        <f>IFERROR(VLOOKUP(D1886,CADA_PROD!D:H,5,0),"")</f>
        <v/>
      </c>
      <c r="F1886" s="169"/>
      <c r="G1886" s="170"/>
      <c r="H1886" s="171"/>
      <c r="I1886" s="172" t="str">
        <f>IF(D1886="","",SUMIFS(MOVI_ENTR!I:I,MOVI_ENTR!D:D,D1886,MOVI_ENTR!O:O,L1886)-SUMIFS(MOVI_SAID!H:H,MOVI_SAID!D:D,D1886,MOVI_SAID!L:L,L1886))</f>
        <v/>
      </c>
      <c r="J1886" s="153" t="str">
        <f>IF(D1886="","",VLOOKUP(D1886,CADA_PROD!D:G,4,0)*H1886)</f>
        <v/>
      </c>
      <c r="K1886" s="14"/>
      <c r="L1886" s="14"/>
      <c r="M1886" s="21"/>
      <c r="N1886" s="21"/>
      <c r="O1886" s="21"/>
      <c r="P1886" s="21"/>
    </row>
    <row r="1887" spans="1:16" s="16" customFormat="1" ht="30" customHeight="1">
      <c r="A1887" s="21"/>
      <c r="B1887" s="21"/>
      <c r="C1887" s="170"/>
      <c r="D1887" s="168"/>
      <c r="E1887" s="154" t="str">
        <f>IFERROR(VLOOKUP(D1887,CADA_PROD!D:H,5,0),"")</f>
        <v/>
      </c>
      <c r="F1887" s="169"/>
      <c r="G1887" s="170"/>
      <c r="H1887" s="171"/>
      <c r="I1887" s="172" t="str">
        <f>IF(D1887="","",SUMIFS(MOVI_ENTR!I:I,MOVI_ENTR!D:D,D1887,MOVI_ENTR!O:O,L1887)-SUMIFS(MOVI_SAID!H:H,MOVI_SAID!D:D,D1887,MOVI_SAID!L:L,L1887))</f>
        <v/>
      </c>
      <c r="J1887" s="153" t="str">
        <f>IF(D1887="","",VLOOKUP(D1887,CADA_PROD!D:G,4,0)*H1887)</f>
        <v/>
      </c>
      <c r="K1887" s="14"/>
      <c r="L1887" s="14"/>
      <c r="M1887" s="21"/>
      <c r="N1887" s="21"/>
      <c r="O1887" s="21"/>
      <c r="P1887" s="21"/>
    </row>
    <row r="1888" spans="1:16" s="16" customFormat="1" ht="30" customHeight="1">
      <c r="A1888" s="21"/>
      <c r="B1888" s="21"/>
      <c r="C1888" s="170"/>
      <c r="D1888" s="168"/>
      <c r="E1888" s="154" t="str">
        <f>IFERROR(VLOOKUP(D1888,CADA_PROD!D:H,5,0),"")</f>
        <v/>
      </c>
      <c r="F1888" s="169"/>
      <c r="G1888" s="170"/>
      <c r="H1888" s="171"/>
      <c r="I1888" s="172" t="str">
        <f>IF(D1888="","",SUMIFS(MOVI_ENTR!I:I,MOVI_ENTR!D:D,D1888,MOVI_ENTR!O:O,L1888)-SUMIFS(MOVI_SAID!H:H,MOVI_SAID!D:D,D1888,MOVI_SAID!L:L,L1888))</f>
        <v/>
      </c>
      <c r="J1888" s="153" t="str">
        <f>IF(D1888="","",VLOOKUP(D1888,CADA_PROD!D:G,4,0)*H1888)</f>
        <v/>
      </c>
      <c r="K1888" s="14"/>
      <c r="L1888" s="14"/>
      <c r="M1888" s="21"/>
      <c r="N1888" s="21"/>
      <c r="O1888" s="21"/>
      <c r="P1888" s="21"/>
    </row>
    <row r="1889" spans="1:16" s="16" customFormat="1" ht="30" customHeight="1">
      <c r="A1889" s="21"/>
      <c r="B1889" s="21"/>
      <c r="C1889" s="170"/>
      <c r="D1889" s="168"/>
      <c r="E1889" s="154" t="str">
        <f>IFERROR(VLOOKUP(D1889,CADA_PROD!D:H,5,0),"")</f>
        <v/>
      </c>
      <c r="F1889" s="169"/>
      <c r="G1889" s="170"/>
      <c r="H1889" s="171"/>
      <c r="I1889" s="172" t="str">
        <f>IF(D1889="","",SUMIFS(MOVI_ENTR!I:I,MOVI_ENTR!D:D,D1889,MOVI_ENTR!O:O,L1889)-SUMIFS(MOVI_SAID!H:H,MOVI_SAID!D:D,D1889,MOVI_SAID!L:L,L1889))</f>
        <v/>
      </c>
      <c r="J1889" s="153" t="str">
        <f>IF(D1889="","",VLOOKUP(D1889,CADA_PROD!D:G,4,0)*H1889)</f>
        <v/>
      </c>
      <c r="K1889" s="14"/>
      <c r="L1889" s="14"/>
      <c r="M1889" s="21"/>
      <c r="N1889" s="21"/>
      <c r="O1889" s="21"/>
      <c r="P1889" s="21"/>
    </row>
    <row r="1890" spans="1:16" s="16" customFormat="1" ht="30" customHeight="1">
      <c r="A1890" s="21"/>
      <c r="B1890" s="21"/>
      <c r="C1890" s="170"/>
      <c r="D1890" s="168"/>
      <c r="E1890" s="154" t="str">
        <f>IFERROR(VLOOKUP(D1890,CADA_PROD!D:H,5,0),"")</f>
        <v/>
      </c>
      <c r="F1890" s="169"/>
      <c r="G1890" s="170"/>
      <c r="H1890" s="171"/>
      <c r="I1890" s="172" t="str">
        <f>IF(D1890="","",SUMIFS(MOVI_ENTR!I:I,MOVI_ENTR!D:D,D1890,MOVI_ENTR!O:O,L1890)-SUMIFS(MOVI_SAID!H:H,MOVI_SAID!D:D,D1890,MOVI_SAID!L:L,L1890))</f>
        <v/>
      </c>
      <c r="J1890" s="153" t="str">
        <f>IF(D1890="","",VLOOKUP(D1890,CADA_PROD!D:G,4,0)*H1890)</f>
        <v/>
      </c>
      <c r="K1890" s="14"/>
      <c r="L1890" s="14"/>
      <c r="M1890" s="21"/>
      <c r="N1890" s="21"/>
      <c r="O1890" s="21"/>
      <c r="P1890" s="21"/>
    </row>
    <row r="1891" spans="1:16" s="16" customFormat="1" ht="30" customHeight="1">
      <c r="A1891" s="21"/>
      <c r="B1891" s="21"/>
      <c r="C1891" s="170"/>
      <c r="D1891" s="168"/>
      <c r="E1891" s="154" t="str">
        <f>IFERROR(VLOOKUP(D1891,CADA_PROD!D:H,5,0),"")</f>
        <v/>
      </c>
      <c r="F1891" s="169"/>
      <c r="G1891" s="170"/>
      <c r="H1891" s="171"/>
      <c r="I1891" s="172" t="str">
        <f>IF(D1891="","",SUMIFS(MOVI_ENTR!I:I,MOVI_ENTR!D:D,D1891,MOVI_ENTR!O:O,L1891)-SUMIFS(MOVI_SAID!H:H,MOVI_SAID!D:D,D1891,MOVI_SAID!L:L,L1891))</f>
        <v/>
      </c>
      <c r="J1891" s="153" t="str">
        <f>IF(D1891="","",VLOOKUP(D1891,CADA_PROD!D:G,4,0)*H1891)</f>
        <v/>
      </c>
      <c r="K1891" s="14"/>
      <c r="L1891" s="14"/>
      <c r="M1891" s="21"/>
      <c r="N1891" s="21"/>
      <c r="O1891" s="21"/>
      <c r="P1891" s="21"/>
    </row>
    <row r="1892" spans="1:16" s="16" customFormat="1" ht="30" customHeight="1">
      <c r="A1892" s="21"/>
      <c r="B1892" s="21"/>
      <c r="C1892" s="170"/>
      <c r="D1892" s="168"/>
      <c r="E1892" s="154" t="str">
        <f>IFERROR(VLOOKUP(D1892,CADA_PROD!D:H,5,0),"")</f>
        <v/>
      </c>
      <c r="F1892" s="169"/>
      <c r="G1892" s="170"/>
      <c r="H1892" s="171"/>
      <c r="I1892" s="172" t="str">
        <f>IF(D1892="","",SUMIFS(MOVI_ENTR!I:I,MOVI_ENTR!D:D,D1892,MOVI_ENTR!O:O,L1892)-SUMIFS(MOVI_SAID!H:H,MOVI_SAID!D:D,D1892,MOVI_SAID!L:L,L1892))</f>
        <v/>
      </c>
      <c r="J1892" s="153" t="str">
        <f>IF(D1892="","",VLOOKUP(D1892,CADA_PROD!D:G,4,0)*H1892)</f>
        <v/>
      </c>
      <c r="K1892" s="14"/>
      <c r="L1892" s="14"/>
      <c r="M1892" s="21"/>
      <c r="N1892" s="21"/>
      <c r="O1892" s="21"/>
      <c r="P1892" s="21"/>
    </row>
    <row r="1893" spans="1:16" s="16" customFormat="1" ht="30" customHeight="1">
      <c r="A1893" s="21"/>
      <c r="B1893" s="21"/>
      <c r="C1893" s="170"/>
      <c r="D1893" s="168"/>
      <c r="E1893" s="154" t="str">
        <f>IFERROR(VLOOKUP(D1893,CADA_PROD!D:H,5,0),"")</f>
        <v/>
      </c>
      <c r="F1893" s="169"/>
      <c r="G1893" s="170"/>
      <c r="H1893" s="171"/>
      <c r="I1893" s="172" t="str">
        <f>IF(D1893="","",SUMIFS(MOVI_ENTR!I:I,MOVI_ENTR!D:D,D1893,MOVI_ENTR!O:O,L1893)-SUMIFS(MOVI_SAID!H:H,MOVI_SAID!D:D,D1893,MOVI_SAID!L:L,L1893))</f>
        <v/>
      </c>
      <c r="J1893" s="153" t="str">
        <f>IF(D1893="","",VLOOKUP(D1893,CADA_PROD!D:G,4,0)*H1893)</f>
        <v/>
      </c>
      <c r="K1893" s="14"/>
      <c r="L1893" s="14"/>
      <c r="M1893" s="21"/>
      <c r="N1893" s="21"/>
      <c r="O1893" s="21"/>
      <c r="P1893" s="21"/>
    </row>
    <row r="1894" spans="1:16" s="16" customFormat="1" ht="30" customHeight="1">
      <c r="A1894" s="21"/>
      <c r="B1894" s="21"/>
      <c r="C1894" s="170"/>
      <c r="D1894" s="168"/>
      <c r="E1894" s="154" t="str">
        <f>IFERROR(VLOOKUP(D1894,CADA_PROD!D:H,5,0),"")</f>
        <v/>
      </c>
      <c r="F1894" s="169"/>
      <c r="G1894" s="170"/>
      <c r="H1894" s="171"/>
      <c r="I1894" s="172" t="str">
        <f>IF(D1894="","",SUMIFS(MOVI_ENTR!I:I,MOVI_ENTR!D:D,D1894,MOVI_ENTR!O:O,L1894)-SUMIFS(MOVI_SAID!H:H,MOVI_SAID!D:D,D1894,MOVI_SAID!L:L,L1894))</f>
        <v/>
      </c>
      <c r="J1894" s="153" t="str">
        <f>IF(D1894="","",VLOOKUP(D1894,CADA_PROD!D:G,4,0)*H1894)</f>
        <v/>
      </c>
      <c r="K1894" s="14"/>
      <c r="L1894" s="14"/>
      <c r="M1894" s="21"/>
      <c r="N1894" s="21"/>
      <c r="O1894" s="21"/>
      <c r="P1894" s="21"/>
    </row>
    <row r="1895" spans="1:16" s="16" customFormat="1" ht="30" customHeight="1">
      <c r="A1895" s="21"/>
      <c r="B1895" s="21"/>
      <c r="C1895" s="170"/>
      <c r="D1895" s="168"/>
      <c r="E1895" s="154" t="str">
        <f>IFERROR(VLOOKUP(D1895,CADA_PROD!D:H,5,0),"")</f>
        <v/>
      </c>
      <c r="F1895" s="169"/>
      <c r="G1895" s="170"/>
      <c r="H1895" s="171"/>
      <c r="I1895" s="172" t="str">
        <f>IF(D1895="","",SUMIFS(MOVI_ENTR!I:I,MOVI_ENTR!D:D,D1895,MOVI_ENTR!O:O,L1895)-SUMIFS(MOVI_SAID!H:H,MOVI_SAID!D:D,D1895,MOVI_SAID!L:L,L1895))</f>
        <v/>
      </c>
      <c r="J1895" s="153" t="str">
        <f>IF(D1895="","",VLOOKUP(D1895,CADA_PROD!D:G,4,0)*H1895)</f>
        <v/>
      </c>
      <c r="K1895" s="14"/>
      <c r="L1895" s="14"/>
      <c r="M1895" s="21"/>
      <c r="N1895" s="21"/>
      <c r="O1895" s="21"/>
      <c r="P1895" s="21"/>
    </row>
    <row r="1896" spans="1:16" s="16" customFormat="1" ht="30" customHeight="1">
      <c r="A1896" s="21"/>
      <c r="B1896" s="21"/>
      <c r="C1896" s="170"/>
      <c r="D1896" s="168"/>
      <c r="E1896" s="154" t="str">
        <f>IFERROR(VLOOKUP(D1896,CADA_PROD!D:H,5,0),"")</f>
        <v/>
      </c>
      <c r="F1896" s="169"/>
      <c r="G1896" s="170"/>
      <c r="H1896" s="171"/>
      <c r="I1896" s="172" t="str">
        <f>IF(D1896="","",SUMIFS(MOVI_ENTR!I:I,MOVI_ENTR!D:D,D1896,MOVI_ENTR!O:O,L1896)-SUMIFS(MOVI_SAID!H:H,MOVI_SAID!D:D,D1896,MOVI_SAID!L:L,L1896))</f>
        <v/>
      </c>
      <c r="J1896" s="153" t="str">
        <f>IF(D1896="","",VLOOKUP(D1896,CADA_PROD!D:G,4,0)*H1896)</f>
        <v/>
      </c>
      <c r="K1896" s="14"/>
      <c r="L1896" s="14"/>
      <c r="M1896" s="21"/>
      <c r="N1896" s="21"/>
      <c r="O1896" s="21"/>
      <c r="P1896" s="21"/>
    </row>
    <row r="1897" spans="1:16" s="16" customFormat="1" ht="30" customHeight="1">
      <c r="A1897" s="21"/>
      <c r="B1897" s="21"/>
      <c r="C1897" s="170"/>
      <c r="D1897" s="168"/>
      <c r="E1897" s="154" t="str">
        <f>IFERROR(VLOOKUP(D1897,CADA_PROD!D:H,5,0),"")</f>
        <v/>
      </c>
      <c r="F1897" s="169"/>
      <c r="G1897" s="170"/>
      <c r="H1897" s="171"/>
      <c r="I1897" s="172" t="str">
        <f>IF(D1897="","",SUMIFS(MOVI_ENTR!I:I,MOVI_ENTR!D:D,D1897,MOVI_ENTR!O:O,L1897)-SUMIFS(MOVI_SAID!H:H,MOVI_SAID!D:D,D1897,MOVI_SAID!L:L,L1897))</f>
        <v/>
      </c>
      <c r="J1897" s="153" t="str">
        <f>IF(D1897="","",VLOOKUP(D1897,CADA_PROD!D:G,4,0)*H1897)</f>
        <v/>
      </c>
      <c r="K1897" s="14"/>
      <c r="L1897" s="14"/>
      <c r="M1897" s="21"/>
      <c r="N1897" s="21"/>
      <c r="O1897" s="21"/>
      <c r="P1897" s="21"/>
    </row>
    <row r="1898" spans="1:16" s="16" customFormat="1" ht="30" customHeight="1">
      <c r="A1898" s="21"/>
      <c r="B1898" s="21"/>
      <c r="C1898" s="170"/>
      <c r="D1898" s="168"/>
      <c r="E1898" s="154" t="str">
        <f>IFERROR(VLOOKUP(D1898,CADA_PROD!D:H,5,0),"")</f>
        <v/>
      </c>
      <c r="F1898" s="169"/>
      <c r="G1898" s="170"/>
      <c r="H1898" s="171"/>
      <c r="I1898" s="172" t="str">
        <f>IF(D1898="","",SUMIFS(MOVI_ENTR!I:I,MOVI_ENTR!D:D,D1898,MOVI_ENTR!O:O,L1898)-SUMIFS(MOVI_SAID!H:H,MOVI_SAID!D:D,D1898,MOVI_SAID!L:L,L1898))</f>
        <v/>
      </c>
      <c r="J1898" s="153" t="str">
        <f>IF(D1898="","",VLOOKUP(D1898,CADA_PROD!D:G,4,0)*H1898)</f>
        <v/>
      </c>
      <c r="K1898" s="14"/>
      <c r="L1898" s="14"/>
      <c r="M1898" s="21"/>
      <c r="N1898" s="21"/>
      <c r="O1898" s="21"/>
      <c r="P1898" s="21"/>
    </row>
    <row r="1899" spans="1:16" s="16" customFormat="1" ht="30" customHeight="1">
      <c r="A1899" s="21"/>
      <c r="B1899" s="21"/>
      <c r="C1899" s="170"/>
      <c r="D1899" s="168"/>
      <c r="E1899" s="154" t="str">
        <f>IFERROR(VLOOKUP(D1899,CADA_PROD!D:H,5,0),"")</f>
        <v/>
      </c>
      <c r="F1899" s="169"/>
      <c r="G1899" s="170"/>
      <c r="H1899" s="171"/>
      <c r="I1899" s="172" t="str">
        <f>IF(D1899="","",SUMIFS(MOVI_ENTR!I:I,MOVI_ENTR!D:D,D1899,MOVI_ENTR!O:O,L1899)-SUMIFS(MOVI_SAID!H:H,MOVI_SAID!D:D,D1899,MOVI_SAID!L:L,L1899))</f>
        <v/>
      </c>
      <c r="J1899" s="153" t="str">
        <f>IF(D1899="","",VLOOKUP(D1899,CADA_PROD!D:G,4,0)*H1899)</f>
        <v/>
      </c>
      <c r="K1899" s="14"/>
      <c r="L1899" s="14"/>
      <c r="M1899" s="21"/>
      <c r="N1899" s="21"/>
      <c r="O1899" s="21"/>
      <c r="P1899" s="21"/>
    </row>
    <row r="1900" spans="1:16" s="16" customFormat="1" ht="30" customHeight="1">
      <c r="A1900" s="21"/>
      <c r="B1900" s="21"/>
      <c r="C1900" s="170"/>
      <c r="D1900" s="168"/>
      <c r="E1900" s="154" t="str">
        <f>IFERROR(VLOOKUP(D1900,CADA_PROD!D:H,5,0),"")</f>
        <v/>
      </c>
      <c r="F1900" s="169"/>
      <c r="G1900" s="170"/>
      <c r="H1900" s="171"/>
      <c r="I1900" s="172" t="str">
        <f>IF(D1900="","",SUMIFS(MOVI_ENTR!I:I,MOVI_ENTR!D:D,D1900,MOVI_ENTR!O:O,L1900)-SUMIFS(MOVI_SAID!H:H,MOVI_SAID!D:D,D1900,MOVI_SAID!L:L,L1900))</f>
        <v/>
      </c>
      <c r="J1900" s="153" t="str">
        <f>IF(D1900="","",VLOOKUP(D1900,CADA_PROD!D:G,4,0)*H1900)</f>
        <v/>
      </c>
      <c r="K1900" s="14"/>
      <c r="L1900" s="14"/>
      <c r="M1900" s="21"/>
      <c r="N1900" s="21"/>
      <c r="O1900" s="21"/>
      <c r="P1900" s="21"/>
    </row>
    <row r="1901" spans="1:16" s="16" customFormat="1" ht="30" customHeight="1">
      <c r="A1901" s="21"/>
      <c r="B1901" s="21"/>
      <c r="C1901" s="170"/>
      <c r="D1901" s="168"/>
      <c r="E1901" s="154" t="str">
        <f>IFERROR(VLOOKUP(D1901,CADA_PROD!D:H,5,0),"")</f>
        <v/>
      </c>
      <c r="F1901" s="169"/>
      <c r="G1901" s="170"/>
      <c r="H1901" s="171"/>
      <c r="I1901" s="172" t="str">
        <f>IF(D1901="","",SUMIFS(MOVI_ENTR!I:I,MOVI_ENTR!D:D,D1901,MOVI_ENTR!O:O,L1901)-SUMIFS(MOVI_SAID!H:H,MOVI_SAID!D:D,D1901,MOVI_SAID!L:L,L1901))</f>
        <v/>
      </c>
      <c r="J1901" s="153" t="str">
        <f>IF(D1901="","",VLOOKUP(D1901,CADA_PROD!D:G,4,0)*H1901)</f>
        <v/>
      </c>
      <c r="K1901" s="14"/>
      <c r="L1901" s="14"/>
      <c r="M1901" s="21"/>
      <c r="N1901" s="21"/>
      <c r="O1901" s="21"/>
      <c r="P1901" s="21"/>
    </row>
    <row r="1902" spans="1:16" s="16" customFormat="1" ht="30" customHeight="1">
      <c r="A1902" s="21"/>
      <c r="B1902" s="21"/>
      <c r="C1902" s="170"/>
      <c r="D1902" s="168"/>
      <c r="E1902" s="154" t="str">
        <f>IFERROR(VLOOKUP(D1902,CADA_PROD!D:H,5,0),"")</f>
        <v/>
      </c>
      <c r="F1902" s="169"/>
      <c r="G1902" s="170"/>
      <c r="H1902" s="171"/>
      <c r="I1902" s="172" t="str">
        <f>IF(D1902="","",SUMIFS(MOVI_ENTR!I:I,MOVI_ENTR!D:D,D1902,MOVI_ENTR!O:O,L1902)-SUMIFS(MOVI_SAID!H:H,MOVI_SAID!D:D,D1902,MOVI_SAID!L:L,L1902))</f>
        <v/>
      </c>
      <c r="J1902" s="153" t="str">
        <f>IF(D1902="","",VLOOKUP(D1902,CADA_PROD!D:G,4,0)*H1902)</f>
        <v/>
      </c>
      <c r="K1902" s="14"/>
      <c r="L1902" s="14"/>
      <c r="M1902" s="21"/>
      <c r="N1902" s="21"/>
      <c r="O1902" s="21"/>
      <c r="P1902" s="21"/>
    </row>
    <row r="1903" spans="1:16" s="16" customFormat="1" ht="30" customHeight="1">
      <c r="A1903" s="21"/>
      <c r="B1903" s="21"/>
      <c r="C1903" s="170"/>
      <c r="D1903" s="168"/>
      <c r="E1903" s="154" t="str">
        <f>IFERROR(VLOOKUP(D1903,CADA_PROD!D:H,5,0),"")</f>
        <v/>
      </c>
      <c r="F1903" s="169"/>
      <c r="G1903" s="170"/>
      <c r="H1903" s="171"/>
      <c r="I1903" s="172" t="str">
        <f>IF(D1903="","",SUMIFS(MOVI_ENTR!I:I,MOVI_ENTR!D:D,D1903,MOVI_ENTR!O:O,L1903)-SUMIFS(MOVI_SAID!H:H,MOVI_SAID!D:D,D1903,MOVI_SAID!L:L,L1903))</f>
        <v/>
      </c>
      <c r="J1903" s="153" t="str">
        <f>IF(D1903="","",VLOOKUP(D1903,CADA_PROD!D:G,4,0)*H1903)</f>
        <v/>
      </c>
      <c r="K1903" s="14"/>
      <c r="L1903" s="14"/>
      <c r="M1903" s="21"/>
      <c r="N1903" s="21"/>
      <c r="O1903" s="21"/>
      <c r="P1903" s="21"/>
    </row>
    <row r="1904" spans="1:16" s="16" customFormat="1" ht="30" customHeight="1">
      <c r="A1904" s="21"/>
      <c r="B1904" s="21"/>
      <c r="C1904" s="170"/>
      <c r="D1904" s="168"/>
      <c r="E1904" s="154" t="str">
        <f>IFERROR(VLOOKUP(D1904,CADA_PROD!D:H,5,0),"")</f>
        <v/>
      </c>
      <c r="F1904" s="169"/>
      <c r="G1904" s="170"/>
      <c r="H1904" s="171"/>
      <c r="I1904" s="172" t="str">
        <f>IF(D1904="","",SUMIFS(MOVI_ENTR!I:I,MOVI_ENTR!D:D,D1904,MOVI_ENTR!O:O,L1904)-SUMIFS(MOVI_SAID!H:H,MOVI_SAID!D:D,D1904,MOVI_SAID!L:L,L1904))</f>
        <v/>
      </c>
      <c r="J1904" s="153" t="str">
        <f>IF(D1904="","",VLOOKUP(D1904,CADA_PROD!D:G,4,0)*H1904)</f>
        <v/>
      </c>
      <c r="K1904" s="14"/>
      <c r="L1904" s="14"/>
      <c r="M1904" s="21"/>
      <c r="N1904" s="21"/>
      <c r="O1904" s="21"/>
      <c r="P1904" s="21"/>
    </row>
    <row r="1905" spans="1:16" s="16" customFormat="1" ht="30" customHeight="1">
      <c r="A1905" s="21"/>
      <c r="B1905" s="21"/>
      <c r="C1905" s="170"/>
      <c r="D1905" s="168"/>
      <c r="E1905" s="154" t="str">
        <f>IFERROR(VLOOKUP(D1905,CADA_PROD!D:H,5,0),"")</f>
        <v/>
      </c>
      <c r="F1905" s="169"/>
      <c r="G1905" s="170"/>
      <c r="H1905" s="171"/>
      <c r="I1905" s="172" t="str">
        <f>IF(D1905="","",SUMIFS(MOVI_ENTR!I:I,MOVI_ENTR!D:D,D1905,MOVI_ENTR!O:O,L1905)-SUMIFS(MOVI_SAID!H:H,MOVI_SAID!D:D,D1905,MOVI_SAID!L:L,L1905))</f>
        <v/>
      </c>
      <c r="J1905" s="153" t="str">
        <f>IF(D1905="","",VLOOKUP(D1905,CADA_PROD!D:G,4,0)*H1905)</f>
        <v/>
      </c>
      <c r="K1905" s="14"/>
      <c r="L1905" s="14"/>
      <c r="M1905" s="21"/>
      <c r="N1905" s="21"/>
      <c r="O1905" s="21"/>
      <c r="P1905" s="21"/>
    </row>
    <row r="1906" spans="1:16" s="16" customFormat="1" ht="30" customHeight="1">
      <c r="A1906" s="21"/>
      <c r="B1906" s="21"/>
      <c r="C1906" s="170"/>
      <c r="D1906" s="168"/>
      <c r="E1906" s="154" t="str">
        <f>IFERROR(VLOOKUP(D1906,CADA_PROD!D:H,5,0),"")</f>
        <v/>
      </c>
      <c r="F1906" s="169"/>
      <c r="G1906" s="170"/>
      <c r="H1906" s="171"/>
      <c r="I1906" s="172" t="str">
        <f>IF(D1906="","",SUMIFS(MOVI_ENTR!I:I,MOVI_ENTR!D:D,D1906,MOVI_ENTR!O:O,L1906)-SUMIFS(MOVI_SAID!H:H,MOVI_SAID!D:D,D1906,MOVI_SAID!L:L,L1906))</f>
        <v/>
      </c>
      <c r="J1906" s="153" t="str">
        <f>IF(D1906="","",VLOOKUP(D1906,CADA_PROD!D:G,4,0)*H1906)</f>
        <v/>
      </c>
      <c r="K1906" s="14"/>
      <c r="L1906" s="14"/>
      <c r="M1906" s="21"/>
      <c r="N1906" s="21"/>
      <c r="O1906" s="21"/>
      <c r="P1906" s="21"/>
    </row>
    <row r="1907" spans="1:16" s="16" customFormat="1" ht="30" customHeight="1">
      <c r="A1907" s="21"/>
      <c r="B1907" s="21"/>
      <c r="C1907" s="170"/>
      <c r="D1907" s="168"/>
      <c r="E1907" s="154" t="str">
        <f>IFERROR(VLOOKUP(D1907,CADA_PROD!D:H,5,0),"")</f>
        <v/>
      </c>
      <c r="F1907" s="169"/>
      <c r="G1907" s="170"/>
      <c r="H1907" s="171"/>
      <c r="I1907" s="172" t="str">
        <f>IF(D1907="","",SUMIFS(MOVI_ENTR!I:I,MOVI_ENTR!D:D,D1907,MOVI_ENTR!O:O,L1907)-SUMIFS(MOVI_SAID!H:H,MOVI_SAID!D:D,D1907,MOVI_SAID!L:L,L1907))</f>
        <v/>
      </c>
      <c r="J1907" s="153" t="str">
        <f>IF(D1907="","",VLOOKUP(D1907,CADA_PROD!D:G,4,0)*H1907)</f>
        <v/>
      </c>
      <c r="K1907" s="14"/>
      <c r="L1907" s="14"/>
      <c r="M1907" s="21"/>
      <c r="N1907" s="21"/>
      <c r="O1907" s="21"/>
      <c r="P1907" s="21"/>
    </row>
    <row r="1908" spans="1:16" s="16" customFormat="1" ht="30" customHeight="1">
      <c r="A1908" s="21"/>
      <c r="B1908" s="21"/>
      <c r="C1908" s="170"/>
      <c r="D1908" s="168"/>
      <c r="E1908" s="154" t="str">
        <f>IFERROR(VLOOKUP(D1908,CADA_PROD!D:H,5,0),"")</f>
        <v/>
      </c>
      <c r="F1908" s="169"/>
      <c r="G1908" s="170"/>
      <c r="H1908" s="171"/>
      <c r="I1908" s="172" t="str">
        <f>IF(D1908="","",SUMIFS(MOVI_ENTR!I:I,MOVI_ENTR!D:D,D1908,MOVI_ENTR!O:O,L1908)-SUMIFS(MOVI_SAID!H:H,MOVI_SAID!D:D,D1908,MOVI_SAID!L:L,L1908))</f>
        <v/>
      </c>
      <c r="J1908" s="153" t="str">
        <f>IF(D1908="","",VLOOKUP(D1908,CADA_PROD!D:G,4,0)*H1908)</f>
        <v/>
      </c>
      <c r="K1908" s="14"/>
      <c r="L1908" s="14"/>
      <c r="M1908" s="21"/>
      <c r="N1908" s="21"/>
      <c r="O1908" s="21"/>
      <c r="P1908" s="21"/>
    </row>
    <row r="1909" spans="1:16" s="16" customFormat="1" ht="30" customHeight="1">
      <c r="A1909" s="21"/>
      <c r="B1909" s="21"/>
      <c r="C1909" s="170"/>
      <c r="D1909" s="168"/>
      <c r="E1909" s="154" t="str">
        <f>IFERROR(VLOOKUP(D1909,CADA_PROD!D:H,5,0),"")</f>
        <v/>
      </c>
      <c r="F1909" s="169"/>
      <c r="G1909" s="170"/>
      <c r="H1909" s="171"/>
      <c r="I1909" s="172" t="str">
        <f>IF(D1909="","",SUMIFS(MOVI_ENTR!I:I,MOVI_ENTR!D:D,D1909,MOVI_ENTR!O:O,L1909)-SUMIFS(MOVI_SAID!H:H,MOVI_SAID!D:D,D1909,MOVI_SAID!L:L,L1909))</f>
        <v/>
      </c>
      <c r="J1909" s="153" t="str">
        <f>IF(D1909="","",VLOOKUP(D1909,CADA_PROD!D:G,4,0)*H1909)</f>
        <v/>
      </c>
      <c r="K1909" s="14"/>
      <c r="L1909" s="14"/>
      <c r="M1909" s="21"/>
      <c r="N1909" s="21"/>
      <c r="O1909" s="21"/>
      <c r="P1909" s="21"/>
    </row>
    <row r="1910" spans="1:16" s="16" customFormat="1" ht="30" customHeight="1">
      <c r="A1910" s="21"/>
      <c r="B1910" s="21"/>
      <c r="C1910" s="170"/>
      <c r="D1910" s="168"/>
      <c r="E1910" s="154" t="str">
        <f>IFERROR(VLOOKUP(D1910,CADA_PROD!D:H,5,0),"")</f>
        <v/>
      </c>
      <c r="F1910" s="169"/>
      <c r="G1910" s="170"/>
      <c r="H1910" s="171"/>
      <c r="I1910" s="172" t="str">
        <f>IF(D1910="","",SUMIFS(MOVI_ENTR!I:I,MOVI_ENTR!D:D,D1910,MOVI_ENTR!O:O,L1910)-SUMIFS(MOVI_SAID!H:H,MOVI_SAID!D:D,D1910,MOVI_SAID!L:L,L1910))</f>
        <v/>
      </c>
      <c r="J1910" s="153" t="str">
        <f>IF(D1910="","",VLOOKUP(D1910,CADA_PROD!D:G,4,0)*H1910)</f>
        <v/>
      </c>
      <c r="K1910" s="14"/>
      <c r="L1910" s="14"/>
      <c r="M1910" s="21"/>
      <c r="N1910" s="21"/>
      <c r="O1910" s="21"/>
      <c r="P1910" s="21"/>
    </row>
    <row r="1911" spans="1:16" s="16" customFormat="1" ht="30" customHeight="1">
      <c r="A1911" s="21"/>
      <c r="B1911" s="21"/>
      <c r="C1911" s="170"/>
      <c r="D1911" s="168"/>
      <c r="E1911" s="154" t="str">
        <f>IFERROR(VLOOKUP(D1911,CADA_PROD!D:H,5,0),"")</f>
        <v/>
      </c>
      <c r="F1911" s="169"/>
      <c r="G1911" s="170"/>
      <c r="H1911" s="171"/>
      <c r="I1911" s="172" t="str">
        <f>IF(D1911="","",SUMIFS(MOVI_ENTR!I:I,MOVI_ENTR!D:D,D1911,MOVI_ENTR!O:O,L1911)-SUMIFS(MOVI_SAID!H:H,MOVI_SAID!D:D,D1911,MOVI_SAID!L:L,L1911))</f>
        <v/>
      </c>
      <c r="J1911" s="153" t="str">
        <f>IF(D1911="","",VLOOKUP(D1911,CADA_PROD!D:G,4,0)*H1911)</f>
        <v/>
      </c>
      <c r="K1911" s="14"/>
      <c r="L1911" s="14"/>
      <c r="M1911" s="21"/>
      <c r="N1911" s="21"/>
      <c r="O1911" s="21"/>
      <c r="P1911" s="21"/>
    </row>
    <row r="1912" spans="1:16" s="16" customFormat="1" ht="30" customHeight="1">
      <c r="A1912" s="21"/>
      <c r="B1912" s="21"/>
      <c r="C1912" s="170"/>
      <c r="D1912" s="168"/>
      <c r="E1912" s="154" t="str">
        <f>IFERROR(VLOOKUP(D1912,CADA_PROD!D:H,5,0),"")</f>
        <v/>
      </c>
      <c r="F1912" s="169"/>
      <c r="G1912" s="170"/>
      <c r="H1912" s="171"/>
      <c r="I1912" s="172" t="str">
        <f>IF(D1912="","",SUMIFS(MOVI_ENTR!I:I,MOVI_ENTR!D:D,D1912,MOVI_ENTR!O:O,L1912)-SUMIFS(MOVI_SAID!H:H,MOVI_SAID!D:D,D1912,MOVI_SAID!L:L,L1912))</f>
        <v/>
      </c>
      <c r="J1912" s="153" t="str">
        <f>IF(D1912="","",VLOOKUP(D1912,CADA_PROD!D:G,4,0)*H1912)</f>
        <v/>
      </c>
      <c r="K1912" s="14"/>
      <c r="L1912" s="14"/>
      <c r="M1912" s="21"/>
      <c r="N1912" s="21"/>
      <c r="O1912" s="21"/>
      <c r="P1912" s="21"/>
    </row>
    <row r="1913" spans="1:16" s="16" customFormat="1" ht="30" customHeight="1">
      <c r="A1913" s="21"/>
      <c r="B1913" s="21"/>
      <c r="C1913" s="170"/>
      <c r="D1913" s="168"/>
      <c r="E1913" s="154" t="str">
        <f>IFERROR(VLOOKUP(D1913,CADA_PROD!D:H,5,0),"")</f>
        <v/>
      </c>
      <c r="F1913" s="169"/>
      <c r="G1913" s="170"/>
      <c r="H1913" s="171"/>
      <c r="I1913" s="172" t="str">
        <f>IF(D1913="","",SUMIFS(MOVI_ENTR!I:I,MOVI_ENTR!D:D,D1913,MOVI_ENTR!O:O,L1913)-SUMIFS(MOVI_SAID!H:H,MOVI_SAID!D:D,D1913,MOVI_SAID!L:L,L1913))</f>
        <v/>
      </c>
      <c r="J1913" s="153" t="str">
        <f>IF(D1913="","",VLOOKUP(D1913,CADA_PROD!D:G,4,0)*H1913)</f>
        <v/>
      </c>
      <c r="K1913" s="14"/>
      <c r="L1913" s="14"/>
      <c r="M1913" s="21"/>
      <c r="N1913" s="21"/>
      <c r="O1913" s="21"/>
      <c r="P1913" s="21"/>
    </row>
    <row r="1914" spans="1:16" s="16" customFormat="1" ht="30" customHeight="1">
      <c r="A1914" s="21"/>
      <c r="B1914" s="21"/>
      <c r="C1914" s="170"/>
      <c r="D1914" s="168"/>
      <c r="E1914" s="154" t="str">
        <f>IFERROR(VLOOKUP(D1914,CADA_PROD!D:H,5,0),"")</f>
        <v/>
      </c>
      <c r="F1914" s="169"/>
      <c r="G1914" s="170"/>
      <c r="H1914" s="171"/>
      <c r="I1914" s="172" t="str">
        <f>IF(D1914="","",SUMIFS(MOVI_ENTR!I:I,MOVI_ENTR!D:D,D1914,MOVI_ENTR!O:O,L1914)-SUMIFS(MOVI_SAID!H:H,MOVI_SAID!D:D,D1914,MOVI_SAID!L:L,L1914))</f>
        <v/>
      </c>
      <c r="J1914" s="153" t="str">
        <f>IF(D1914="","",VLOOKUP(D1914,CADA_PROD!D:G,4,0)*H1914)</f>
        <v/>
      </c>
      <c r="K1914" s="14"/>
      <c r="L1914" s="14"/>
      <c r="M1914" s="21"/>
      <c r="N1914" s="21"/>
      <c r="O1914" s="21"/>
      <c r="P1914" s="21"/>
    </row>
    <row r="1915" spans="1:16" s="16" customFormat="1" ht="30" customHeight="1">
      <c r="A1915" s="21"/>
      <c r="B1915" s="21"/>
      <c r="C1915" s="170"/>
      <c r="D1915" s="168"/>
      <c r="E1915" s="154" t="str">
        <f>IFERROR(VLOOKUP(D1915,CADA_PROD!D:H,5,0),"")</f>
        <v/>
      </c>
      <c r="F1915" s="169"/>
      <c r="G1915" s="170"/>
      <c r="H1915" s="171"/>
      <c r="I1915" s="172" t="str">
        <f>IF(D1915="","",SUMIFS(MOVI_ENTR!I:I,MOVI_ENTR!D:D,D1915,MOVI_ENTR!O:O,L1915)-SUMIFS(MOVI_SAID!H:H,MOVI_SAID!D:D,D1915,MOVI_SAID!L:L,L1915))</f>
        <v/>
      </c>
      <c r="J1915" s="153" t="str">
        <f>IF(D1915="","",VLOOKUP(D1915,CADA_PROD!D:G,4,0)*H1915)</f>
        <v/>
      </c>
      <c r="K1915" s="14"/>
      <c r="L1915" s="14"/>
      <c r="M1915" s="21"/>
      <c r="N1915" s="21"/>
      <c r="O1915" s="21"/>
      <c r="P1915" s="21"/>
    </row>
    <row r="1916" spans="1:16" s="16" customFormat="1" ht="30" customHeight="1">
      <c r="A1916" s="21"/>
      <c r="B1916" s="21"/>
      <c r="C1916" s="170"/>
      <c r="D1916" s="168"/>
      <c r="E1916" s="154" t="str">
        <f>IFERROR(VLOOKUP(D1916,CADA_PROD!D:H,5,0),"")</f>
        <v/>
      </c>
      <c r="F1916" s="169"/>
      <c r="G1916" s="170"/>
      <c r="H1916" s="171"/>
      <c r="I1916" s="172" t="str">
        <f>IF(D1916="","",SUMIFS(MOVI_ENTR!I:I,MOVI_ENTR!D:D,D1916,MOVI_ENTR!O:O,L1916)-SUMIFS(MOVI_SAID!H:H,MOVI_SAID!D:D,D1916,MOVI_SAID!L:L,L1916))</f>
        <v/>
      </c>
      <c r="J1916" s="153" t="str">
        <f>IF(D1916="","",VLOOKUP(D1916,CADA_PROD!D:G,4,0)*H1916)</f>
        <v/>
      </c>
      <c r="K1916" s="14"/>
      <c r="L1916" s="14"/>
      <c r="M1916" s="21"/>
      <c r="N1916" s="21"/>
      <c r="O1916" s="21"/>
      <c r="P1916" s="21"/>
    </row>
    <row r="1917" spans="1:16" s="16" customFormat="1" ht="30" customHeight="1">
      <c r="A1917" s="21"/>
      <c r="B1917" s="21"/>
      <c r="C1917" s="170"/>
      <c r="D1917" s="168"/>
      <c r="E1917" s="154" t="str">
        <f>IFERROR(VLOOKUP(D1917,CADA_PROD!D:H,5,0),"")</f>
        <v/>
      </c>
      <c r="F1917" s="169"/>
      <c r="G1917" s="170"/>
      <c r="H1917" s="171"/>
      <c r="I1917" s="172" t="str">
        <f>IF(D1917="","",SUMIFS(MOVI_ENTR!I:I,MOVI_ENTR!D:D,D1917,MOVI_ENTR!O:O,L1917)-SUMIFS(MOVI_SAID!H:H,MOVI_SAID!D:D,D1917,MOVI_SAID!L:L,L1917))</f>
        <v/>
      </c>
      <c r="J1917" s="153" t="str">
        <f>IF(D1917="","",VLOOKUP(D1917,CADA_PROD!D:G,4,0)*H1917)</f>
        <v/>
      </c>
      <c r="K1917" s="14"/>
      <c r="L1917" s="14"/>
      <c r="M1917" s="21"/>
      <c r="N1917" s="21"/>
      <c r="O1917" s="21"/>
      <c r="P1917" s="21"/>
    </row>
    <row r="1918" spans="1:16" s="16" customFormat="1" ht="30" customHeight="1">
      <c r="A1918" s="21"/>
      <c r="B1918" s="21"/>
      <c r="C1918" s="170"/>
      <c r="D1918" s="168"/>
      <c r="E1918" s="154" t="str">
        <f>IFERROR(VLOOKUP(D1918,CADA_PROD!D:H,5,0),"")</f>
        <v/>
      </c>
      <c r="F1918" s="169"/>
      <c r="G1918" s="170"/>
      <c r="H1918" s="171"/>
      <c r="I1918" s="172" t="str">
        <f>IF(D1918="","",SUMIFS(MOVI_ENTR!I:I,MOVI_ENTR!D:D,D1918,MOVI_ENTR!O:O,L1918)-SUMIFS(MOVI_SAID!H:H,MOVI_SAID!D:D,D1918,MOVI_SAID!L:L,L1918))</f>
        <v/>
      </c>
      <c r="J1918" s="153" t="str">
        <f>IF(D1918="","",VLOOKUP(D1918,CADA_PROD!D:G,4,0)*H1918)</f>
        <v/>
      </c>
      <c r="K1918" s="14"/>
      <c r="L1918" s="14"/>
      <c r="M1918" s="21"/>
      <c r="N1918" s="21"/>
      <c r="O1918" s="21"/>
      <c r="P1918" s="21"/>
    </row>
    <row r="1919" spans="1:16" s="16" customFormat="1" ht="30" customHeight="1">
      <c r="A1919" s="21"/>
      <c r="B1919" s="21"/>
      <c r="C1919" s="170"/>
      <c r="D1919" s="168"/>
      <c r="E1919" s="154" t="str">
        <f>IFERROR(VLOOKUP(D1919,CADA_PROD!D:H,5,0),"")</f>
        <v/>
      </c>
      <c r="F1919" s="169"/>
      <c r="G1919" s="170"/>
      <c r="H1919" s="171"/>
      <c r="I1919" s="172" t="str">
        <f>IF(D1919="","",SUMIFS(MOVI_ENTR!I:I,MOVI_ENTR!D:D,D1919,MOVI_ENTR!O:O,L1919)-SUMIFS(MOVI_SAID!H:H,MOVI_SAID!D:D,D1919,MOVI_SAID!L:L,L1919))</f>
        <v/>
      </c>
      <c r="J1919" s="153" t="str">
        <f>IF(D1919="","",VLOOKUP(D1919,CADA_PROD!D:G,4,0)*H1919)</f>
        <v/>
      </c>
      <c r="K1919" s="14"/>
      <c r="L1919" s="14"/>
      <c r="M1919" s="21"/>
      <c r="N1919" s="21"/>
      <c r="O1919" s="21"/>
      <c r="P1919" s="21"/>
    </row>
    <row r="1920" spans="1:16" s="16" customFormat="1" ht="30" customHeight="1">
      <c r="A1920" s="21"/>
      <c r="B1920" s="21"/>
      <c r="C1920" s="170"/>
      <c r="D1920" s="168"/>
      <c r="E1920" s="154" t="str">
        <f>IFERROR(VLOOKUP(D1920,CADA_PROD!D:H,5,0),"")</f>
        <v/>
      </c>
      <c r="F1920" s="169"/>
      <c r="G1920" s="170"/>
      <c r="H1920" s="171"/>
      <c r="I1920" s="172" t="str">
        <f>IF(D1920="","",SUMIFS(MOVI_ENTR!I:I,MOVI_ENTR!D:D,D1920,MOVI_ENTR!O:O,L1920)-SUMIFS(MOVI_SAID!H:H,MOVI_SAID!D:D,D1920,MOVI_SAID!L:L,L1920))</f>
        <v/>
      </c>
      <c r="J1920" s="153" t="str">
        <f>IF(D1920="","",VLOOKUP(D1920,CADA_PROD!D:G,4,0)*H1920)</f>
        <v/>
      </c>
      <c r="K1920" s="14"/>
      <c r="L1920" s="14"/>
      <c r="M1920" s="21"/>
      <c r="N1920" s="21"/>
      <c r="O1920" s="21"/>
      <c r="P1920" s="21"/>
    </row>
    <row r="1921" spans="1:16" s="16" customFormat="1" ht="30" customHeight="1">
      <c r="A1921" s="21"/>
      <c r="B1921" s="21"/>
      <c r="C1921" s="170"/>
      <c r="D1921" s="168"/>
      <c r="E1921" s="154" t="str">
        <f>IFERROR(VLOOKUP(D1921,CADA_PROD!D:H,5,0),"")</f>
        <v/>
      </c>
      <c r="F1921" s="169"/>
      <c r="G1921" s="170"/>
      <c r="H1921" s="171"/>
      <c r="I1921" s="172" t="str">
        <f>IF(D1921="","",SUMIFS(MOVI_ENTR!I:I,MOVI_ENTR!D:D,D1921,MOVI_ENTR!O:O,L1921)-SUMIFS(MOVI_SAID!H:H,MOVI_SAID!D:D,D1921,MOVI_SAID!L:L,L1921))</f>
        <v/>
      </c>
      <c r="J1921" s="153" t="str">
        <f>IF(D1921="","",VLOOKUP(D1921,CADA_PROD!D:G,4,0)*H1921)</f>
        <v/>
      </c>
      <c r="K1921" s="14"/>
      <c r="L1921" s="14"/>
      <c r="M1921" s="21"/>
      <c r="N1921" s="21"/>
      <c r="O1921" s="21"/>
      <c r="P1921" s="21"/>
    </row>
    <row r="1922" spans="1:16" s="16" customFormat="1" ht="30" customHeight="1">
      <c r="A1922" s="21"/>
      <c r="B1922" s="21"/>
      <c r="C1922" s="170"/>
      <c r="D1922" s="168"/>
      <c r="E1922" s="154" t="str">
        <f>IFERROR(VLOOKUP(D1922,CADA_PROD!D:H,5,0),"")</f>
        <v/>
      </c>
      <c r="F1922" s="169"/>
      <c r="G1922" s="170"/>
      <c r="H1922" s="171"/>
      <c r="I1922" s="172" t="str">
        <f>IF(D1922="","",SUMIFS(MOVI_ENTR!I:I,MOVI_ENTR!D:D,D1922,MOVI_ENTR!O:O,L1922)-SUMIFS(MOVI_SAID!H:H,MOVI_SAID!D:D,D1922,MOVI_SAID!L:L,L1922))</f>
        <v/>
      </c>
      <c r="J1922" s="153" t="str">
        <f>IF(D1922="","",VLOOKUP(D1922,CADA_PROD!D:G,4,0)*H1922)</f>
        <v/>
      </c>
      <c r="K1922" s="14"/>
      <c r="L1922" s="14"/>
      <c r="M1922" s="21"/>
      <c r="N1922" s="21"/>
      <c r="O1922" s="21"/>
      <c r="P1922" s="21"/>
    </row>
    <row r="1923" spans="1:16" s="16" customFormat="1" ht="30" customHeight="1">
      <c r="A1923" s="21"/>
      <c r="B1923" s="21"/>
      <c r="C1923" s="170"/>
      <c r="D1923" s="168"/>
      <c r="E1923" s="154" t="str">
        <f>IFERROR(VLOOKUP(D1923,CADA_PROD!D:H,5,0),"")</f>
        <v/>
      </c>
      <c r="F1923" s="169"/>
      <c r="G1923" s="170"/>
      <c r="H1923" s="171"/>
      <c r="I1923" s="172" t="str">
        <f>IF(D1923="","",SUMIFS(MOVI_ENTR!I:I,MOVI_ENTR!D:D,D1923,MOVI_ENTR!O:O,L1923)-SUMIFS(MOVI_SAID!H:H,MOVI_SAID!D:D,D1923,MOVI_SAID!L:L,L1923))</f>
        <v/>
      </c>
      <c r="J1923" s="153" t="str">
        <f>IF(D1923="","",VLOOKUP(D1923,CADA_PROD!D:G,4,0)*H1923)</f>
        <v/>
      </c>
      <c r="K1923" s="14"/>
      <c r="L1923" s="14"/>
      <c r="M1923" s="21"/>
      <c r="N1923" s="21"/>
      <c r="O1923" s="21"/>
      <c r="P1923" s="21"/>
    </row>
    <row r="1924" spans="1:16" s="16" customFormat="1" ht="30" customHeight="1">
      <c r="A1924" s="21"/>
      <c r="B1924" s="21"/>
      <c r="C1924" s="170"/>
      <c r="D1924" s="168"/>
      <c r="E1924" s="154" t="str">
        <f>IFERROR(VLOOKUP(D1924,CADA_PROD!D:H,5,0),"")</f>
        <v/>
      </c>
      <c r="F1924" s="169"/>
      <c r="G1924" s="170"/>
      <c r="H1924" s="171"/>
      <c r="I1924" s="172" t="str">
        <f>IF(D1924="","",SUMIFS(MOVI_ENTR!I:I,MOVI_ENTR!D:D,D1924,MOVI_ENTR!O:O,L1924)-SUMIFS(MOVI_SAID!H:H,MOVI_SAID!D:D,D1924,MOVI_SAID!L:L,L1924))</f>
        <v/>
      </c>
      <c r="J1924" s="153" t="str">
        <f>IF(D1924="","",VLOOKUP(D1924,CADA_PROD!D:G,4,0)*H1924)</f>
        <v/>
      </c>
      <c r="K1924" s="14"/>
      <c r="L1924" s="14"/>
      <c r="M1924" s="21"/>
      <c r="N1924" s="21"/>
      <c r="O1924" s="21"/>
      <c r="P1924" s="21"/>
    </row>
    <row r="1925" spans="1:16" s="16" customFormat="1" ht="30" customHeight="1">
      <c r="A1925" s="21"/>
      <c r="B1925" s="21"/>
      <c r="C1925" s="170"/>
      <c r="D1925" s="168"/>
      <c r="E1925" s="154" t="str">
        <f>IFERROR(VLOOKUP(D1925,CADA_PROD!D:H,5,0),"")</f>
        <v/>
      </c>
      <c r="F1925" s="169"/>
      <c r="G1925" s="170"/>
      <c r="H1925" s="171"/>
      <c r="I1925" s="172" t="str">
        <f>IF(D1925="","",SUMIFS(MOVI_ENTR!I:I,MOVI_ENTR!D:D,D1925,MOVI_ENTR!O:O,L1925)-SUMIFS(MOVI_SAID!H:H,MOVI_SAID!D:D,D1925,MOVI_SAID!L:L,L1925))</f>
        <v/>
      </c>
      <c r="J1925" s="153" t="str">
        <f>IF(D1925="","",VLOOKUP(D1925,CADA_PROD!D:G,4,0)*H1925)</f>
        <v/>
      </c>
      <c r="K1925" s="14"/>
      <c r="L1925" s="14"/>
      <c r="M1925" s="21"/>
      <c r="N1925" s="21"/>
      <c r="O1925" s="21"/>
      <c r="P1925" s="21"/>
    </row>
    <row r="1926" spans="1:16" s="16" customFormat="1" ht="30" customHeight="1">
      <c r="A1926" s="21"/>
      <c r="B1926" s="21"/>
      <c r="C1926" s="170"/>
      <c r="D1926" s="168"/>
      <c r="E1926" s="154" t="str">
        <f>IFERROR(VLOOKUP(D1926,CADA_PROD!D:H,5,0),"")</f>
        <v/>
      </c>
      <c r="F1926" s="169"/>
      <c r="G1926" s="170"/>
      <c r="H1926" s="171"/>
      <c r="I1926" s="172" t="str">
        <f>IF(D1926="","",SUMIFS(MOVI_ENTR!I:I,MOVI_ENTR!D:D,D1926,MOVI_ENTR!O:O,L1926)-SUMIFS(MOVI_SAID!H:H,MOVI_SAID!D:D,D1926,MOVI_SAID!L:L,L1926))</f>
        <v/>
      </c>
      <c r="J1926" s="153" t="str">
        <f>IF(D1926="","",VLOOKUP(D1926,CADA_PROD!D:G,4,0)*H1926)</f>
        <v/>
      </c>
      <c r="K1926" s="14"/>
      <c r="L1926" s="14"/>
      <c r="M1926" s="21"/>
      <c r="N1926" s="21"/>
      <c r="O1926" s="21"/>
      <c r="P1926" s="21"/>
    </row>
    <row r="1927" spans="1:16" s="16" customFormat="1" ht="30" customHeight="1">
      <c r="A1927" s="21"/>
      <c r="B1927" s="21"/>
      <c r="C1927" s="170"/>
      <c r="D1927" s="168"/>
      <c r="E1927" s="154" t="str">
        <f>IFERROR(VLOOKUP(D1927,CADA_PROD!D:H,5,0),"")</f>
        <v/>
      </c>
      <c r="F1927" s="169"/>
      <c r="G1927" s="170"/>
      <c r="H1927" s="171"/>
      <c r="I1927" s="172" t="str">
        <f>IF(D1927="","",SUMIFS(MOVI_ENTR!I:I,MOVI_ENTR!D:D,D1927,MOVI_ENTR!O:O,L1927)-SUMIFS(MOVI_SAID!H:H,MOVI_SAID!D:D,D1927,MOVI_SAID!L:L,L1927))</f>
        <v/>
      </c>
      <c r="J1927" s="153" t="str">
        <f>IF(D1927="","",VLOOKUP(D1927,CADA_PROD!D:G,4,0)*H1927)</f>
        <v/>
      </c>
      <c r="K1927" s="14"/>
      <c r="L1927" s="14"/>
      <c r="M1927" s="21"/>
      <c r="N1927" s="21"/>
      <c r="O1927" s="21"/>
      <c r="P1927" s="21"/>
    </row>
    <row r="1928" spans="1:16" s="16" customFormat="1" ht="30" customHeight="1">
      <c r="A1928" s="21"/>
      <c r="B1928" s="21"/>
      <c r="C1928" s="170"/>
      <c r="D1928" s="168"/>
      <c r="E1928" s="154" t="str">
        <f>IFERROR(VLOOKUP(D1928,CADA_PROD!D:H,5,0),"")</f>
        <v/>
      </c>
      <c r="F1928" s="169"/>
      <c r="G1928" s="170"/>
      <c r="H1928" s="171"/>
      <c r="I1928" s="172" t="str">
        <f>IF(D1928="","",SUMIFS(MOVI_ENTR!I:I,MOVI_ENTR!D:D,D1928,MOVI_ENTR!O:O,L1928)-SUMIFS(MOVI_SAID!H:H,MOVI_SAID!D:D,D1928,MOVI_SAID!L:L,L1928))</f>
        <v/>
      </c>
      <c r="J1928" s="153" t="str">
        <f>IF(D1928="","",VLOOKUP(D1928,CADA_PROD!D:G,4,0)*H1928)</f>
        <v/>
      </c>
      <c r="K1928" s="14"/>
      <c r="L1928" s="14"/>
      <c r="M1928" s="21"/>
      <c r="N1928" s="21"/>
      <c r="O1928" s="21"/>
      <c r="P1928" s="21"/>
    </row>
    <row r="1929" spans="1:16" s="16" customFormat="1" ht="30" customHeight="1">
      <c r="A1929" s="21"/>
      <c r="B1929" s="21"/>
      <c r="C1929" s="170"/>
      <c r="D1929" s="168"/>
      <c r="E1929" s="154" t="str">
        <f>IFERROR(VLOOKUP(D1929,CADA_PROD!D:H,5,0),"")</f>
        <v/>
      </c>
      <c r="F1929" s="169"/>
      <c r="G1929" s="170"/>
      <c r="H1929" s="171"/>
      <c r="I1929" s="172" t="str">
        <f>IF(D1929="","",SUMIFS(MOVI_ENTR!I:I,MOVI_ENTR!D:D,D1929,MOVI_ENTR!O:O,L1929)-SUMIFS(MOVI_SAID!H:H,MOVI_SAID!D:D,D1929,MOVI_SAID!L:L,L1929))</f>
        <v/>
      </c>
      <c r="J1929" s="153" t="str">
        <f>IF(D1929="","",VLOOKUP(D1929,CADA_PROD!D:G,4,0)*H1929)</f>
        <v/>
      </c>
      <c r="K1929" s="14"/>
      <c r="L1929" s="14"/>
      <c r="M1929" s="21"/>
      <c r="N1929" s="21"/>
      <c r="O1929" s="21"/>
      <c r="P1929" s="21"/>
    </row>
    <row r="1930" spans="1:16" s="16" customFormat="1" ht="30" customHeight="1">
      <c r="A1930" s="21"/>
      <c r="B1930" s="21"/>
      <c r="C1930" s="170"/>
      <c r="D1930" s="168"/>
      <c r="E1930" s="154" t="str">
        <f>IFERROR(VLOOKUP(D1930,CADA_PROD!D:H,5,0),"")</f>
        <v/>
      </c>
      <c r="F1930" s="169"/>
      <c r="G1930" s="170"/>
      <c r="H1930" s="171"/>
      <c r="I1930" s="172" t="str">
        <f>IF(D1930="","",SUMIFS(MOVI_ENTR!I:I,MOVI_ENTR!D:D,D1930,MOVI_ENTR!O:O,L1930)-SUMIFS(MOVI_SAID!H:H,MOVI_SAID!D:D,D1930,MOVI_SAID!L:L,L1930))</f>
        <v/>
      </c>
      <c r="J1930" s="153" t="str">
        <f>IF(D1930="","",VLOOKUP(D1930,CADA_PROD!D:G,4,0)*H1930)</f>
        <v/>
      </c>
      <c r="K1930" s="14"/>
      <c r="L1930" s="14"/>
      <c r="M1930" s="21"/>
      <c r="N1930" s="21"/>
      <c r="O1930" s="21"/>
      <c r="P1930" s="21"/>
    </row>
    <row r="1931" spans="1:16" s="16" customFormat="1" ht="30" customHeight="1">
      <c r="A1931" s="21"/>
      <c r="B1931" s="21"/>
      <c r="C1931" s="170"/>
      <c r="D1931" s="168"/>
      <c r="E1931" s="154" t="str">
        <f>IFERROR(VLOOKUP(D1931,CADA_PROD!D:H,5,0),"")</f>
        <v/>
      </c>
      <c r="F1931" s="169"/>
      <c r="G1931" s="170"/>
      <c r="H1931" s="171"/>
      <c r="I1931" s="172" t="str">
        <f>IF(D1931="","",SUMIFS(MOVI_ENTR!I:I,MOVI_ENTR!D:D,D1931,MOVI_ENTR!O:O,L1931)-SUMIFS(MOVI_SAID!H:H,MOVI_SAID!D:D,D1931,MOVI_SAID!L:L,L1931))</f>
        <v/>
      </c>
      <c r="J1931" s="153" t="str">
        <f>IF(D1931="","",VLOOKUP(D1931,CADA_PROD!D:G,4,0)*H1931)</f>
        <v/>
      </c>
      <c r="K1931" s="14"/>
      <c r="L1931" s="14"/>
      <c r="M1931" s="21"/>
      <c r="N1931" s="21"/>
      <c r="O1931" s="21"/>
      <c r="P1931" s="21"/>
    </row>
    <row r="1932" spans="1:16" s="16" customFormat="1" ht="30" customHeight="1">
      <c r="A1932" s="21"/>
      <c r="B1932" s="21"/>
      <c r="C1932" s="170"/>
      <c r="D1932" s="168"/>
      <c r="E1932" s="154" t="str">
        <f>IFERROR(VLOOKUP(D1932,CADA_PROD!D:H,5,0),"")</f>
        <v/>
      </c>
      <c r="F1932" s="169"/>
      <c r="G1932" s="170"/>
      <c r="H1932" s="171"/>
      <c r="I1932" s="172" t="str">
        <f>IF(D1932="","",SUMIFS(MOVI_ENTR!I:I,MOVI_ENTR!D:D,D1932,MOVI_ENTR!O:O,L1932)-SUMIFS(MOVI_SAID!H:H,MOVI_SAID!D:D,D1932,MOVI_SAID!L:L,L1932))</f>
        <v/>
      </c>
      <c r="J1932" s="153" t="str">
        <f>IF(D1932="","",VLOOKUP(D1932,CADA_PROD!D:G,4,0)*H1932)</f>
        <v/>
      </c>
      <c r="K1932" s="14"/>
      <c r="L1932" s="14"/>
      <c r="M1932" s="21"/>
      <c r="N1932" s="21"/>
      <c r="O1932" s="21"/>
      <c r="P1932" s="21"/>
    </row>
    <row r="1933" spans="1:16" s="16" customFormat="1" ht="30" customHeight="1">
      <c r="A1933" s="21"/>
      <c r="B1933" s="21"/>
      <c r="C1933" s="170"/>
      <c r="D1933" s="168"/>
      <c r="E1933" s="154" t="str">
        <f>IFERROR(VLOOKUP(D1933,CADA_PROD!D:H,5,0),"")</f>
        <v/>
      </c>
      <c r="F1933" s="169"/>
      <c r="G1933" s="170"/>
      <c r="H1933" s="171"/>
      <c r="I1933" s="172" t="str">
        <f>IF(D1933="","",SUMIFS(MOVI_ENTR!I:I,MOVI_ENTR!D:D,D1933,MOVI_ENTR!O:O,L1933)-SUMIFS(MOVI_SAID!H:H,MOVI_SAID!D:D,D1933,MOVI_SAID!L:L,L1933))</f>
        <v/>
      </c>
      <c r="J1933" s="153" t="str">
        <f>IF(D1933="","",VLOOKUP(D1933,CADA_PROD!D:G,4,0)*H1933)</f>
        <v/>
      </c>
      <c r="K1933" s="14"/>
      <c r="L1933" s="14"/>
      <c r="M1933" s="21"/>
      <c r="N1933" s="21"/>
      <c r="O1933" s="21"/>
      <c r="P1933" s="21"/>
    </row>
    <row r="1934" spans="1:16" s="16" customFormat="1" ht="30" customHeight="1">
      <c r="A1934" s="21"/>
      <c r="B1934" s="21"/>
      <c r="C1934" s="170"/>
      <c r="D1934" s="168"/>
      <c r="E1934" s="154" t="str">
        <f>IFERROR(VLOOKUP(D1934,CADA_PROD!D:H,5,0),"")</f>
        <v/>
      </c>
      <c r="F1934" s="169"/>
      <c r="G1934" s="170"/>
      <c r="H1934" s="171"/>
      <c r="I1934" s="172" t="str">
        <f>IF(D1934="","",SUMIFS(MOVI_ENTR!I:I,MOVI_ENTR!D:D,D1934,MOVI_ENTR!O:O,L1934)-SUMIFS(MOVI_SAID!H:H,MOVI_SAID!D:D,D1934,MOVI_SAID!L:L,L1934))</f>
        <v/>
      </c>
      <c r="J1934" s="153" t="str">
        <f>IF(D1934="","",VLOOKUP(D1934,CADA_PROD!D:G,4,0)*H1934)</f>
        <v/>
      </c>
      <c r="K1934" s="14"/>
      <c r="L1934" s="14"/>
      <c r="M1934" s="21"/>
      <c r="N1934" s="21"/>
      <c r="O1934" s="21"/>
      <c r="P1934" s="21"/>
    </row>
    <row r="1935" spans="1:16" s="16" customFormat="1" ht="30" customHeight="1">
      <c r="A1935" s="21"/>
      <c r="B1935" s="21"/>
      <c r="C1935" s="170"/>
      <c r="D1935" s="168"/>
      <c r="E1935" s="154" t="str">
        <f>IFERROR(VLOOKUP(D1935,CADA_PROD!D:H,5,0),"")</f>
        <v/>
      </c>
      <c r="F1935" s="169"/>
      <c r="G1935" s="170"/>
      <c r="H1935" s="171"/>
      <c r="I1935" s="172" t="str">
        <f>IF(D1935="","",SUMIFS(MOVI_ENTR!I:I,MOVI_ENTR!D:D,D1935,MOVI_ENTR!O:O,L1935)-SUMIFS(MOVI_SAID!H:H,MOVI_SAID!D:D,D1935,MOVI_SAID!L:L,L1935))</f>
        <v/>
      </c>
      <c r="J1935" s="153" t="str">
        <f>IF(D1935="","",VLOOKUP(D1935,CADA_PROD!D:G,4,0)*H1935)</f>
        <v/>
      </c>
      <c r="K1935" s="14"/>
      <c r="L1935" s="14"/>
      <c r="M1935" s="21"/>
      <c r="N1935" s="21"/>
      <c r="O1935" s="21"/>
      <c r="P1935" s="21"/>
    </row>
    <row r="1936" spans="1:16" s="16" customFormat="1" ht="30" customHeight="1">
      <c r="A1936" s="21"/>
      <c r="B1936" s="21"/>
      <c r="C1936" s="170"/>
      <c r="D1936" s="168"/>
      <c r="E1936" s="154" t="str">
        <f>IFERROR(VLOOKUP(D1936,CADA_PROD!D:H,5,0),"")</f>
        <v/>
      </c>
      <c r="F1936" s="169"/>
      <c r="G1936" s="170"/>
      <c r="H1936" s="171"/>
      <c r="I1936" s="172" t="str">
        <f>IF(D1936="","",SUMIFS(MOVI_ENTR!I:I,MOVI_ENTR!D:D,D1936,MOVI_ENTR!O:O,L1936)-SUMIFS(MOVI_SAID!H:H,MOVI_SAID!D:D,D1936,MOVI_SAID!L:L,L1936))</f>
        <v/>
      </c>
      <c r="J1936" s="153" t="str">
        <f>IF(D1936="","",VLOOKUP(D1936,CADA_PROD!D:G,4,0)*H1936)</f>
        <v/>
      </c>
      <c r="K1936" s="14"/>
      <c r="L1936" s="14"/>
      <c r="M1936" s="21"/>
      <c r="N1936" s="21"/>
      <c r="O1936" s="21"/>
      <c r="P1936" s="21"/>
    </row>
    <row r="1937" spans="1:16" s="16" customFormat="1" ht="30" customHeight="1">
      <c r="A1937" s="21"/>
      <c r="B1937" s="21"/>
      <c r="C1937" s="170"/>
      <c r="D1937" s="168"/>
      <c r="E1937" s="154" t="str">
        <f>IFERROR(VLOOKUP(D1937,CADA_PROD!D:H,5,0),"")</f>
        <v/>
      </c>
      <c r="F1937" s="169"/>
      <c r="G1937" s="170"/>
      <c r="H1937" s="171"/>
      <c r="I1937" s="172" t="str">
        <f>IF(D1937="","",SUMIFS(MOVI_ENTR!I:I,MOVI_ENTR!D:D,D1937,MOVI_ENTR!O:O,L1937)-SUMIFS(MOVI_SAID!H:H,MOVI_SAID!D:D,D1937,MOVI_SAID!L:L,L1937))</f>
        <v/>
      </c>
      <c r="J1937" s="153" t="str">
        <f>IF(D1937="","",VLOOKUP(D1937,CADA_PROD!D:G,4,0)*H1937)</f>
        <v/>
      </c>
      <c r="K1937" s="14"/>
      <c r="L1937" s="14"/>
      <c r="M1937" s="21"/>
      <c r="N1937" s="21"/>
      <c r="O1937" s="21"/>
      <c r="P1937" s="21"/>
    </row>
    <row r="1938" spans="1:16" s="16" customFormat="1" ht="30" customHeight="1">
      <c r="A1938" s="21"/>
      <c r="B1938" s="21"/>
      <c r="C1938" s="170"/>
      <c r="D1938" s="168"/>
      <c r="E1938" s="154" t="str">
        <f>IFERROR(VLOOKUP(D1938,CADA_PROD!D:H,5,0),"")</f>
        <v/>
      </c>
      <c r="F1938" s="169"/>
      <c r="G1938" s="170"/>
      <c r="H1938" s="171"/>
      <c r="I1938" s="172" t="str">
        <f>IF(D1938="","",SUMIFS(MOVI_ENTR!I:I,MOVI_ENTR!D:D,D1938,MOVI_ENTR!O:O,L1938)-SUMIFS(MOVI_SAID!H:H,MOVI_SAID!D:D,D1938,MOVI_SAID!L:L,L1938))</f>
        <v/>
      </c>
      <c r="J1938" s="153" t="str">
        <f>IF(D1938="","",VLOOKUP(D1938,CADA_PROD!D:G,4,0)*H1938)</f>
        <v/>
      </c>
      <c r="K1938" s="14"/>
      <c r="L1938" s="14"/>
      <c r="M1938" s="21"/>
      <c r="N1938" s="21"/>
      <c r="O1938" s="21"/>
      <c r="P1938" s="21"/>
    </row>
    <row r="1939" spans="1:16" s="16" customFormat="1" ht="30" customHeight="1">
      <c r="A1939" s="21"/>
      <c r="B1939" s="21"/>
      <c r="C1939" s="170"/>
      <c r="D1939" s="168"/>
      <c r="E1939" s="154" t="str">
        <f>IFERROR(VLOOKUP(D1939,CADA_PROD!D:H,5,0),"")</f>
        <v/>
      </c>
      <c r="F1939" s="169"/>
      <c r="G1939" s="170"/>
      <c r="H1939" s="171"/>
      <c r="I1939" s="172" t="str">
        <f>IF(D1939="","",SUMIFS(MOVI_ENTR!I:I,MOVI_ENTR!D:D,D1939,MOVI_ENTR!O:O,L1939)-SUMIFS(MOVI_SAID!H:H,MOVI_SAID!D:D,D1939,MOVI_SAID!L:L,L1939))</f>
        <v/>
      </c>
      <c r="J1939" s="153" t="str">
        <f>IF(D1939="","",VLOOKUP(D1939,CADA_PROD!D:G,4,0)*H1939)</f>
        <v/>
      </c>
      <c r="K1939" s="14"/>
      <c r="L1939" s="14"/>
      <c r="M1939" s="21"/>
      <c r="N1939" s="21"/>
      <c r="O1939" s="21"/>
      <c r="P1939" s="21"/>
    </row>
    <row r="1940" spans="1:16" s="16" customFormat="1" ht="30" customHeight="1">
      <c r="A1940" s="21"/>
      <c r="B1940" s="21"/>
      <c r="C1940" s="170"/>
      <c r="D1940" s="168"/>
      <c r="E1940" s="154" t="str">
        <f>IFERROR(VLOOKUP(D1940,CADA_PROD!D:H,5,0),"")</f>
        <v/>
      </c>
      <c r="F1940" s="169"/>
      <c r="G1940" s="170"/>
      <c r="H1940" s="171"/>
      <c r="I1940" s="172" t="str">
        <f>IF(D1940="","",SUMIFS(MOVI_ENTR!I:I,MOVI_ENTR!D:D,D1940,MOVI_ENTR!O:O,L1940)-SUMIFS(MOVI_SAID!H:H,MOVI_SAID!D:D,D1940,MOVI_SAID!L:L,L1940))</f>
        <v/>
      </c>
      <c r="J1940" s="153" t="str">
        <f>IF(D1940="","",VLOOKUP(D1940,CADA_PROD!D:G,4,0)*H1940)</f>
        <v/>
      </c>
      <c r="K1940" s="14"/>
      <c r="L1940" s="14"/>
      <c r="M1940" s="21"/>
      <c r="N1940" s="21"/>
      <c r="O1940" s="21"/>
      <c r="P1940" s="21"/>
    </row>
    <row r="1941" spans="1:16" s="16" customFormat="1" ht="30" customHeight="1">
      <c r="A1941" s="21"/>
      <c r="B1941" s="21"/>
      <c r="C1941" s="170"/>
      <c r="D1941" s="168"/>
      <c r="E1941" s="154" t="str">
        <f>IFERROR(VLOOKUP(D1941,CADA_PROD!D:H,5,0),"")</f>
        <v/>
      </c>
      <c r="F1941" s="169"/>
      <c r="G1941" s="170"/>
      <c r="H1941" s="171"/>
      <c r="I1941" s="172" t="str">
        <f>IF(D1941="","",SUMIFS(MOVI_ENTR!I:I,MOVI_ENTR!D:D,D1941,MOVI_ENTR!O:O,L1941)-SUMIFS(MOVI_SAID!H:H,MOVI_SAID!D:D,D1941,MOVI_SAID!L:L,L1941))</f>
        <v/>
      </c>
      <c r="J1941" s="153" t="str">
        <f>IF(D1941="","",VLOOKUP(D1941,CADA_PROD!D:G,4,0)*H1941)</f>
        <v/>
      </c>
      <c r="K1941" s="14"/>
      <c r="L1941" s="14"/>
      <c r="M1941" s="21"/>
      <c r="N1941" s="21"/>
      <c r="O1941" s="21"/>
      <c r="P1941" s="21"/>
    </row>
    <row r="1942" spans="1:16" s="16" customFormat="1" ht="30" customHeight="1">
      <c r="A1942" s="21"/>
      <c r="B1942" s="21"/>
      <c r="C1942" s="170"/>
      <c r="D1942" s="168"/>
      <c r="E1942" s="154" t="str">
        <f>IFERROR(VLOOKUP(D1942,CADA_PROD!D:H,5,0),"")</f>
        <v/>
      </c>
      <c r="F1942" s="169"/>
      <c r="G1942" s="170"/>
      <c r="H1942" s="171"/>
      <c r="I1942" s="172" t="str">
        <f>IF(D1942="","",SUMIFS(MOVI_ENTR!I:I,MOVI_ENTR!D:D,D1942,MOVI_ENTR!O:O,L1942)-SUMIFS(MOVI_SAID!H:H,MOVI_SAID!D:D,D1942,MOVI_SAID!L:L,L1942))</f>
        <v/>
      </c>
      <c r="J1942" s="153" t="str">
        <f>IF(D1942="","",VLOOKUP(D1942,CADA_PROD!D:G,4,0)*H1942)</f>
        <v/>
      </c>
      <c r="K1942" s="14"/>
      <c r="L1942" s="14"/>
      <c r="M1942" s="21"/>
      <c r="N1942" s="21"/>
      <c r="O1942" s="21"/>
      <c r="P1942" s="21"/>
    </row>
    <row r="1943" spans="1:16" s="16" customFormat="1" ht="30" customHeight="1">
      <c r="A1943" s="21"/>
      <c r="B1943" s="21"/>
      <c r="C1943" s="170"/>
      <c r="D1943" s="168"/>
      <c r="E1943" s="154" t="str">
        <f>IFERROR(VLOOKUP(D1943,CADA_PROD!D:H,5,0),"")</f>
        <v/>
      </c>
      <c r="F1943" s="169"/>
      <c r="G1943" s="170"/>
      <c r="H1943" s="171"/>
      <c r="I1943" s="172" t="str">
        <f>IF(D1943="","",SUMIFS(MOVI_ENTR!I:I,MOVI_ENTR!D:D,D1943,MOVI_ENTR!O:O,L1943)-SUMIFS(MOVI_SAID!H:H,MOVI_SAID!D:D,D1943,MOVI_SAID!L:L,L1943))</f>
        <v/>
      </c>
      <c r="J1943" s="153" t="str">
        <f>IF(D1943="","",VLOOKUP(D1943,CADA_PROD!D:G,4,0)*H1943)</f>
        <v/>
      </c>
      <c r="K1943" s="14"/>
      <c r="L1943" s="14"/>
      <c r="M1943" s="21"/>
      <c r="N1943" s="21"/>
      <c r="O1943" s="21"/>
      <c r="P1943" s="21"/>
    </row>
    <row r="1944" spans="1:16" s="16" customFormat="1" ht="30" customHeight="1">
      <c r="A1944" s="21"/>
      <c r="B1944" s="21"/>
      <c r="C1944" s="170"/>
      <c r="D1944" s="168"/>
      <c r="E1944" s="154" t="str">
        <f>IFERROR(VLOOKUP(D1944,CADA_PROD!D:H,5,0),"")</f>
        <v/>
      </c>
      <c r="F1944" s="169"/>
      <c r="G1944" s="170"/>
      <c r="H1944" s="171"/>
      <c r="I1944" s="172" t="str">
        <f>IF(D1944="","",SUMIFS(MOVI_ENTR!I:I,MOVI_ENTR!D:D,D1944,MOVI_ENTR!O:O,L1944)-SUMIFS(MOVI_SAID!H:H,MOVI_SAID!D:D,D1944,MOVI_SAID!L:L,L1944))</f>
        <v/>
      </c>
      <c r="J1944" s="153" t="str">
        <f>IF(D1944="","",VLOOKUP(D1944,CADA_PROD!D:G,4,0)*H1944)</f>
        <v/>
      </c>
      <c r="K1944" s="14"/>
      <c r="L1944" s="14"/>
      <c r="M1944" s="21"/>
      <c r="N1944" s="21"/>
      <c r="O1944" s="21"/>
      <c r="P1944" s="21"/>
    </row>
    <row r="1945" spans="1:16" s="16" customFormat="1" ht="30" customHeight="1">
      <c r="A1945" s="21"/>
      <c r="B1945" s="21"/>
      <c r="C1945" s="170"/>
      <c r="D1945" s="168"/>
      <c r="E1945" s="154" t="str">
        <f>IFERROR(VLOOKUP(D1945,CADA_PROD!D:H,5,0),"")</f>
        <v/>
      </c>
      <c r="F1945" s="169"/>
      <c r="G1945" s="170"/>
      <c r="H1945" s="171"/>
      <c r="I1945" s="172" t="str">
        <f>IF(D1945="","",SUMIFS(MOVI_ENTR!I:I,MOVI_ENTR!D:D,D1945,MOVI_ENTR!O:O,L1945)-SUMIFS(MOVI_SAID!H:H,MOVI_SAID!D:D,D1945,MOVI_SAID!L:L,L1945))</f>
        <v/>
      </c>
      <c r="J1945" s="153" t="str">
        <f>IF(D1945="","",VLOOKUP(D1945,CADA_PROD!D:G,4,0)*H1945)</f>
        <v/>
      </c>
      <c r="K1945" s="14"/>
      <c r="L1945" s="14"/>
      <c r="M1945" s="21"/>
      <c r="N1945" s="21"/>
      <c r="O1945" s="21"/>
      <c r="P1945" s="21"/>
    </row>
    <row r="1946" spans="1:16" s="16" customFormat="1" ht="30" customHeight="1">
      <c r="A1946" s="21"/>
      <c r="B1946" s="21"/>
      <c r="C1946" s="170"/>
      <c r="D1946" s="168"/>
      <c r="E1946" s="154" t="str">
        <f>IFERROR(VLOOKUP(D1946,CADA_PROD!D:H,5,0),"")</f>
        <v/>
      </c>
      <c r="F1946" s="169"/>
      <c r="G1946" s="170"/>
      <c r="H1946" s="171"/>
      <c r="I1946" s="172" t="str">
        <f>IF(D1946="","",SUMIFS(MOVI_ENTR!I:I,MOVI_ENTR!D:D,D1946,MOVI_ENTR!O:O,L1946)-SUMIFS(MOVI_SAID!H:H,MOVI_SAID!D:D,D1946,MOVI_SAID!L:L,L1946))</f>
        <v/>
      </c>
      <c r="J1946" s="153" t="str">
        <f>IF(D1946="","",VLOOKUP(D1946,CADA_PROD!D:G,4,0)*H1946)</f>
        <v/>
      </c>
      <c r="K1946" s="14"/>
      <c r="L1946" s="14"/>
      <c r="M1946" s="21"/>
      <c r="N1946" s="21"/>
      <c r="O1946" s="21"/>
      <c r="P1946" s="21"/>
    </row>
    <row r="1947" spans="1:16" s="16" customFormat="1" ht="30" customHeight="1">
      <c r="A1947" s="21"/>
      <c r="B1947" s="21"/>
      <c r="C1947" s="170"/>
      <c r="D1947" s="168"/>
      <c r="E1947" s="154" t="str">
        <f>IFERROR(VLOOKUP(D1947,CADA_PROD!D:H,5,0),"")</f>
        <v/>
      </c>
      <c r="F1947" s="169"/>
      <c r="G1947" s="170"/>
      <c r="H1947" s="171"/>
      <c r="I1947" s="172" t="str">
        <f>IF(D1947="","",SUMIFS(MOVI_ENTR!I:I,MOVI_ENTR!D:D,D1947,MOVI_ENTR!O:O,L1947)-SUMIFS(MOVI_SAID!H:H,MOVI_SAID!D:D,D1947,MOVI_SAID!L:L,L1947))</f>
        <v/>
      </c>
      <c r="J1947" s="153" t="str">
        <f>IF(D1947="","",VLOOKUP(D1947,CADA_PROD!D:G,4,0)*H1947)</f>
        <v/>
      </c>
      <c r="K1947" s="14"/>
      <c r="L1947" s="14"/>
      <c r="M1947" s="21"/>
      <c r="N1947" s="21"/>
      <c r="O1947" s="21"/>
      <c r="P1947" s="21"/>
    </row>
    <row r="1948" spans="1:16" s="16" customFormat="1" ht="30" customHeight="1">
      <c r="A1948" s="21"/>
      <c r="B1948" s="21"/>
      <c r="C1948" s="170"/>
      <c r="D1948" s="168"/>
      <c r="E1948" s="154" t="str">
        <f>IFERROR(VLOOKUP(D1948,CADA_PROD!D:H,5,0),"")</f>
        <v/>
      </c>
      <c r="F1948" s="169"/>
      <c r="G1948" s="170"/>
      <c r="H1948" s="171"/>
      <c r="I1948" s="172" t="str">
        <f>IF(D1948="","",SUMIFS(MOVI_ENTR!I:I,MOVI_ENTR!D:D,D1948,MOVI_ENTR!O:O,L1948)-SUMIFS(MOVI_SAID!H:H,MOVI_SAID!D:D,D1948,MOVI_SAID!L:L,L1948))</f>
        <v/>
      </c>
      <c r="J1948" s="153" t="str">
        <f>IF(D1948="","",VLOOKUP(D1948,CADA_PROD!D:G,4,0)*H1948)</f>
        <v/>
      </c>
      <c r="K1948" s="14"/>
      <c r="L1948" s="14"/>
      <c r="M1948" s="21"/>
      <c r="N1948" s="21"/>
      <c r="O1948" s="21"/>
      <c r="P1948" s="21"/>
    </row>
    <row r="1949" spans="1:16" s="16" customFormat="1" ht="30" customHeight="1">
      <c r="A1949" s="21"/>
      <c r="B1949" s="21"/>
      <c r="C1949" s="170"/>
      <c r="D1949" s="168"/>
      <c r="E1949" s="154" t="str">
        <f>IFERROR(VLOOKUP(D1949,CADA_PROD!D:H,5,0),"")</f>
        <v/>
      </c>
      <c r="F1949" s="169"/>
      <c r="G1949" s="170"/>
      <c r="H1949" s="171"/>
      <c r="I1949" s="172" t="str">
        <f>IF(D1949="","",SUMIFS(MOVI_ENTR!I:I,MOVI_ENTR!D:D,D1949,MOVI_ENTR!O:O,L1949)-SUMIFS(MOVI_SAID!H:H,MOVI_SAID!D:D,D1949,MOVI_SAID!L:L,L1949))</f>
        <v/>
      </c>
      <c r="J1949" s="153" t="str">
        <f>IF(D1949="","",VLOOKUP(D1949,CADA_PROD!D:G,4,0)*H1949)</f>
        <v/>
      </c>
      <c r="K1949" s="14"/>
      <c r="L1949" s="14"/>
      <c r="M1949" s="21"/>
      <c r="N1949" s="21"/>
      <c r="O1949" s="21"/>
      <c r="P1949" s="21"/>
    </row>
    <row r="1950" spans="1:16" s="16" customFormat="1" ht="30" customHeight="1">
      <c r="A1950" s="21"/>
      <c r="B1950" s="21"/>
      <c r="C1950" s="170"/>
      <c r="D1950" s="168"/>
      <c r="E1950" s="154" t="str">
        <f>IFERROR(VLOOKUP(D1950,CADA_PROD!D:H,5,0),"")</f>
        <v/>
      </c>
      <c r="F1950" s="169"/>
      <c r="G1950" s="170"/>
      <c r="H1950" s="171"/>
      <c r="I1950" s="172" t="str">
        <f>IF(D1950="","",SUMIFS(MOVI_ENTR!I:I,MOVI_ENTR!D:D,D1950,MOVI_ENTR!O:O,L1950)-SUMIFS(MOVI_SAID!H:H,MOVI_SAID!D:D,D1950,MOVI_SAID!L:L,L1950))</f>
        <v/>
      </c>
      <c r="J1950" s="153" t="str">
        <f>IF(D1950="","",VLOOKUP(D1950,CADA_PROD!D:G,4,0)*H1950)</f>
        <v/>
      </c>
      <c r="K1950" s="14"/>
      <c r="L1950" s="14"/>
      <c r="M1950" s="21"/>
      <c r="N1950" s="21"/>
      <c r="O1950" s="21"/>
      <c r="P1950" s="21"/>
    </row>
    <row r="1951" spans="1:16" s="16" customFormat="1" ht="30" customHeight="1">
      <c r="A1951" s="21"/>
      <c r="B1951" s="21"/>
      <c r="C1951" s="170"/>
      <c r="D1951" s="168"/>
      <c r="E1951" s="154" t="str">
        <f>IFERROR(VLOOKUP(D1951,CADA_PROD!D:H,5,0),"")</f>
        <v/>
      </c>
      <c r="F1951" s="169"/>
      <c r="G1951" s="170"/>
      <c r="H1951" s="171"/>
      <c r="I1951" s="172" t="str">
        <f>IF(D1951="","",SUMIFS(MOVI_ENTR!I:I,MOVI_ENTR!D:D,D1951,MOVI_ENTR!O:O,L1951)-SUMIFS(MOVI_SAID!H:H,MOVI_SAID!D:D,D1951,MOVI_SAID!L:L,L1951))</f>
        <v/>
      </c>
      <c r="J1951" s="153" t="str">
        <f>IF(D1951="","",VLOOKUP(D1951,CADA_PROD!D:G,4,0)*H1951)</f>
        <v/>
      </c>
      <c r="K1951" s="14"/>
      <c r="L1951" s="14"/>
      <c r="M1951" s="21"/>
      <c r="N1951" s="21"/>
      <c r="O1951" s="21"/>
      <c r="P1951" s="21"/>
    </row>
    <row r="1952" spans="1:16" s="16" customFormat="1" ht="30" customHeight="1">
      <c r="A1952" s="21"/>
      <c r="B1952" s="21"/>
      <c r="C1952" s="170"/>
      <c r="D1952" s="168"/>
      <c r="E1952" s="154" t="str">
        <f>IFERROR(VLOOKUP(D1952,CADA_PROD!D:H,5,0),"")</f>
        <v/>
      </c>
      <c r="F1952" s="169"/>
      <c r="G1952" s="170"/>
      <c r="H1952" s="171"/>
      <c r="I1952" s="172" t="str">
        <f>IF(D1952="","",SUMIFS(MOVI_ENTR!I:I,MOVI_ENTR!D:D,D1952,MOVI_ENTR!O:O,L1952)-SUMIFS(MOVI_SAID!H:H,MOVI_SAID!D:D,D1952,MOVI_SAID!L:L,L1952))</f>
        <v/>
      </c>
      <c r="J1952" s="153" t="str">
        <f>IF(D1952="","",VLOOKUP(D1952,CADA_PROD!D:G,4,0)*H1952)</f>
        <v/>
      </c>
      <c r="K1952" s="14"/>
      <c r="L1952" s="14"/>
      <c r="M1952" s="21"/>
      <c r="N1952" s="21"/>
      <c r="O1952" s="21"/>
      <c r="P1952" s="21"/>
    </row>
    <row r="1953" spans="1:16" s="16" customFormat="1" ht="30" customHeight="1">
      <c r="A1953" s="21"/>
      <c r="B1953" s="21"/>
      <c r="C1953" s="170"/>
      <c r="D1953" s="168"/>
      <c r="E1953" s="154" t="str">
        <f>IFERROR(VLOOKUP(D1953,CADA_PROD!D:H,5,0),"")</f>
        <v/>
      </c>
      <c r="F1953" s="169"/>
      <c r="G1953" s="170"/>
      <c r="H1953" s="171"/>
      <c r="I1953" s="172" t="str">
        <f>IF(D1953="","",SUMIFS(MOVI_ENTR!I:I,MOVI_ENTR!D:D,D1953,MOVI_ENTR!O:O,L1953)-SUMIFS(MOVI_SAID!H:H,MOVI_SAID!D:D,D1953,MOVI_SAID!L:L,L1953))</f>
        <v/>
      </c>
      <c r="J1953" s="153" t="str">
        <f>IF(D1953="","",VLOOKUP(D1953,CADA_PROD!D:G,4,0)*H1953)</f>
        <v/>
      </c>
      <c r="K1953" s="14"/>
      <c r="L1953" s="14"/>
      <c r="M1953" s="21"/>
      <c r="N1953" s="21"/>
      <c r="O1953" s="21"/>
      <c r="P1953" s="21"/>
    </row>
    <row r="1954" spans="1:16" s="16" customFormat="1" ht="30" customHeight="1">
      <c r="A1954" s="21"/>
      <c r="B1954" s="21"/>
      <c r="C1954" s="170"/>
      <c r="D1954" s="168"/>
      <c r="E1954" s="154" t="str">
        <f>IFERROR(VLOOKUP(D1954,CADA_PROD!D:H,5,0),"")</f>
        <v/>
      </c>
      <c r="F1954" s="169"/>
      <c r="G1954" s="170"/>
      <c r="H1954" s="171"/>
      <c r="I1954" s="172" t="str">
        <f>IF(D1954="","",SUMIFS(MOVI_ENTR!I:I,MOVI_ENTR!D:D,D1954,MOVI_ENTR!O:O,L1954)-SUMIFS(MOVI_SAID!H:H,MOVI_SAID!D:D,D1954,MOVI_SAID!L:L,L1954))</f>
        <v/>
      </c>
      <c r="J1954" s="153" t="str">
        <f>IF(D1954="","",VLOOKUP(D1954,CADA_PROD!D:G,4,0)*H1954)</f>
        <v/>
      </c>
      <c r="K1954" s="14"/>
      <c r="L1954" s="14"/>
      <c r="M1954" s="21"/>
      <c r="N1954" s="21"/>
      <c r="O1954" s="21"/>
      <c r="P1954" s="21"/>
    </row>
    <row r="1955" spans="1:16" s="16" customFormat="1" ht="30" customHeight="1">
      <c r="A1955" s="21"/>
      <c r="B1955" s="21"/>
      <c r="C1955" s="170"/>
      <c r="D1955" s="168"/>
      <c r="E1955" s="154" t="str">
        <f>IFERROR(VLOOKUP(D1955,CADA_PROD!D:H,5,0),"")</f>
        <v/>
      </c>
      <c r="F1955" s="169"/>
      <c r="G1955" s="170"/>
      <c r="H1955" s="171"/>
      <c r="I1955" s="172" t="str">
        <f>IF(D1955="","",SUMIFS(MOVI_ENTR!I:I,MOVI_ENTR!D:D,D1955,MOVI_ENTR!O:O,L1955)-SUMIFS(MOVI_SAID!H:H,MOVI_SAID!D:D,D1955,MOVI_SAID!L:L,L1955))</f>
        <v/>
      </c>
      <c r="J1955" s="153" t="str">
        <f>IF(D1955="","",VLOOKUP(D1955,CADA_PROD!D:G,4,0)*H1955)</f>
        <v/>
      </c>
      <c r="K1955" s="14"/>
      <c r="L1955" s="14"/>
      <c r="M1955" s="21"/>
      <c r="N1955" s="21"/>
      <c r="O1955" s="21"/>
      <c r="P1955" s="21"/>
    </row>
    <row r="1956" spans="1:16" s="16" customFormat="1" ht="30" customHeight="1">
      <c r="A1956" s="21"/>
      <c r="B1956" s="21"/>
      <c r="C1956" s="170"/>
      <c r="D1956" s="168"/>
      <c r="E1956" s="154" t="str">
        <f>IFERROR(VLOOKUP(D1956,CADA_PROD!D:H,5,0),"")</f>
        <v/>
      </c>
      <c r="F1956" s="169"/>
      <c r="G1956" s="170"/>
      <c r="H1956" s="171"/>
      <c r="I1956" s="172" t="str">
        <f>IF(D1956="","",SUMIFS(MOVI_ENTR!I:I,MOVI_ENTR!D:D,D1956,MOVI_ENTR!O:O,L1956)-SUMIFS(MOVI_SAID!H:H,MOVI_SAID!D:D,D1956,MOVI_SAID!L:L,L1956))</f>
        <v/>
      </c>
      <c r="J1956" s="153" t="str">
        <f>IF(D1956="","",VLOOKUP(D1956,CADA_PROD!D:G,4,0)*H1956)</f>
        <v/>
      </c>
      <c r="K1956" s="14"/>
      <c r="L1956" s="14"/>
      <c r="M1956" s="21"/>
      <c r="N1956" s="21"/>
      <c r="O1956" s="21"/>
      <c r="P1956" s="21"/>
    </row>
    <row r="1957" spans="1:16" s="16" customFormat="1" ht="30" customHeight="1">
      <c r="A1957" s="21"/>
      <c r="B1957" s="21"/>
      <c r="C1957" s="170"/>
      <c r="D1957" s="168"/>
      <c r="E1957" s="154" t="str">
        <f>IFERROR(VLOOKUP(D1957,CADA_PROD!D:H,5,0),"")</f>
        <v/>
      </c>
      <c r="F1957" s="169"/>
      <c r="G1957" s="170"/>
      <c r="H1957" s="171"/>
      <c r="I1957" s="172" t="str">
        <f>IF(D1957="","",SUMIFS(MOVI_ENTR!I:I,MOVI_ENTR!D:D,D1957,MOVI_ENTR!O:O,L1957)-SUMIFS(MOVI_SAID!H:H,MOVI_SAID!D:D,D1957,MOVI_SAID!L:L,L1957))</f>
        <v/>
      </c>
      <c r="J1957" s="153" t="str">
        <f>IF(D1957="","",VLOOKUP(D1957,CADA_PROD!D:G,4,0)*H1957)</f>
        <v/>
      </c>
      <c r="K1957" s="14"/>
      <c r="L1957" s="14"/>
      <c r="M1957" s="21"/>
      <c r="N1957" s="21"/>
      <c r="O1957" s="21"/>
      <c r="P1957" s="21"/>
    </row>
    <row r="1958" spans="1:16" s="16" customFormat="1" ht="30" customHeight="1">
      <c r="A1958" s="21"/>
      <c r="B1958" s="21"/>
      <c r="C1958" s="170"/>
      <c r="D1958" s="168"/>
      <c r="E1958" s="154" t="str">
        <f>IFERROR(VLOOKUP(D1958,CADA_PROD!D:H,5,0),"")</f>
        <v/>
      </c>
      <c r="F1958" s="169"/>
      <c r="G1958" s="170"/>
      <c r="H1958" s="171"/>
      <c r="I1958" s="172" t="str">
        <f>IF(D1958="","",SUMIFS(MOVI_ENTR!I:I,MOVI_ENTR!D:D,D1958,MOVI_ENTR!O:O,L1958)-SUMIFS(MOVI_SAID!H:H,MOVI_SAID!D:D,D1958,MOVI_SAID!L:L,L1958))</f>
        <v/>
      </c>
      <c r="J1958" s="153" t="str">
        <f>IF(D1958="","",VLOOKUP(D1958,CADA_PROD!D:G,4,0)*H1958)</f>
        <v/>
      </c>
      <c r="K1958" s="14"/>
      <c r="L1958" s="14"/>
      <c r="M1958" s="21"/>
      <c r="N1958" s="21"/>
      <c r="O1958" s="21"/>
      <c r="P1958" s="21"/>
    </row>
    <row r="1959" spans="1:16" s="16" customFormat="1" ht="30" customHeight="1">
      <c r="A1959" s="21"/>
      <c r="B1959" s="21"/>
      <c r="C1959" s="170"/>
      <c r="D1959" s="168"/>
      <c r="E1959" s="154" t="str">
        <f>IFERROR(VLOOKUP(D1959,CADA_PROD!D:H,5,0),"")</f>
        <v/>
      </c>
      <c r="F1959" s="169"/>
      <c r="G1959" s="170"/>
      <c r="H1959" s="171"/>
      <c r="I1959" s="172" t="str">
        <f>IF(D1959="","",SUMIFS(MOVI_ENTR!I:I,MOVI_ENTR!D:D,D1959,MOVI_ENTR!O:O,L1959)-SUMIFS(MOVI_SAID!H:H,MOVI_SAID!D:D,D1959,MOVI_SAID!L:L,L1959))</f>
        <v/>
      </c>
      <c r="J1959" s="153" t="str">
        <f>IF(D1959="","",VLOOKUP(D1959,CADA_PROD!D:G,4,0)*H1959)</f>
        <v/>
      </c>
      <c r="K1959" s="14"/>
      <c r="L1959" s="14"/>
      <c r="M1959" s="21"/>
      <c r="N1959" s="21"/>
      <c r="O1959" s="21"/>
      <c r="P1959" s="21"/>
    </row>
    <row r="1960" spans="1:16" s="16" customFormat="1" ht="30" customHeight="1">
      <c r="A1960" s="21"/>
      <c r="B1960" s="21"/>
      <c r="C1960" s="170"/>
      <c r="D1960" s="168"/>
      <c r="E1960" s="154" t="str">
        <f>IFERROR(VLOOKUP(D1960,CADA_PROD!D:H,5,0),"")</f>
        <v/>
      </c>
      <c r="F1960" s="169"/>
      <c r="G1960" s="170"/>
      <c r="H1960" s="171"/>
      <c r="I1960" s="172" t="str">
        <f>IF(D1960="","",SUMIFS(MOVI_ENTR!I:I,MOVI_ENTR!D:D,D1960,MOVI_ENTR!O:O,L1960)-SUMIFS(MOVI_SAID!H:H,MOVI_SAID!D:D,D1960,MOVI_SAID!L:L,L1960))</f>
        <v/>
      </c>
      <c r="J1960" s="153" t="str">
        <f>IF(D1960="","",VLOOKUP(D1960,CADA_PROD!D:G,4,0)*H1960)</f>
        <v/>
      </c>
      <c r="K1960" s="14"/>
      <c r="L1960" s="14"/>
      <c r="M1960" s="21"/>
      <c r="N1960" s="21"/>
      <c r="O1960" s="21"/>
      <c r="P1960" s="21"/>
    </row>
    <row r="1961" spans="1:16" s="16" customFormat="1" ht="30" customHeight="1">
      <c r="A1961" s="21"/>
      <c r="B1961" s="21"/>
      <c r="C1961" s="170"/>
      <c r="D1961" s="168"/>
      <c r="E1961" s="154" t="str">
        <f>IFERROR(VLOOKUP(D1961,CADA_PROD!D:H,5,0),"")</f>
        <v/>
      </c>
      <c r="F1961" s="169"/>
      <c r="G1961" s="170"/>
      <c r="H1961" s="171"/>
      <c r="I1961" s="172" t="str">
        <f>IF(D1961="","",SUMIFS(MOVI_ENTR!I:I,MOVI_ENTR!D:D,D1961,MOVI_ENTR!O:O,L1961)-SUMIFS(MOVI_SAID!H:H,MOVI_SAID!D:D,D1961,MOVI_SAID!L:L,L1961))</f>
        <v/>
      </c>
      <c r="J1961" s="153" t="str">
        <f>IF(D1961="","",VLOOKUP(D1961,CADA_PROD!D:G,4,0)*H1961)</f>
        <v/>
      </c>
      <c r="K1961" s="14"/>
      <c r="L1961" s="14"/>
      <c r="M1961" s="21"/>
      <c r="N1961" s="21"/>
      <c r="O1961" s="21"/>
      <c r="P1961" s="21"/>
    </row>
    <row r="1962" spans="1:16" s="16" customFormat="1" ht="30" customHeight="1">
      <c r="A1962" s="21"/>
      <c r="B1962" s="21"/>
      <c r="C1962" s="170"/>
      <c r="D1962" s="168"/>
      <c r="E1962" s="154" t="str">
        <f>IFERROR(VLOOKUP(D1962,CADA_PROD!D:H,5,0),"")</f>
        <v/>
      </c>
      <c r="F1962" s="169"/>
      <c r="G1962" s="170"/>
      <c r="H1962" s="171"/>
      <c r="I1962" s="172" t="str">
        <f>IF(D1962="","",SUMIFS(MOVI_ENTR!I:I,MOVI_ENTR!D:D,D1962,MOVI_ENTR!O:O,L1962)-SUMIFS(MOVI_SAID!H:H,MOVI_SAID!D:D,D1962,MOVI_SAID!L:L,L1962))</f>
        <v/>
      </c>
      <c r="J1962" s="153" t="str">
        <f>IF(D1962="","",VLOOKUP(D1962,CADA_PROD!D:G,4,0)*H1962)</f>
        <v/>
      </c>
      <c r="K1962" s="14"/>
      <c r="L1962" s="14"/>
      <c r="M1962" s="21"/>
      <c r="N1962" s="21"/>
      <c r="O1962" s="21"/>
      <c r="P1962" s="21"/>
    </row>
    <row r="1963" spans="1:16" s="16" customFormat="1" ht="30" customHeight="1">
      <c r="A1963" s="21"/>
      <c r="B1963" s="21"/>
      <c r="C1963" s="170"/>
      <c r="D1963" s="168"/>
      <c r="E1963" s="154" t="str">
        <f>IFERROR(VLOOKUP(D1963,CADA_PROD!D:H,5,0),"")</f>
        <v/>
      </c>
      <c r="F1963" s="169"/>
      <c r="G1963" s="170"/>
      <c r="H1963" s="171"/>
      <c r="I1963" s="172" t="str">
        <f>IF(D1963="","",SUMIFS(MOVI_ENTR!I:I,MOVI_ENTR!D:D,D1963,MOVI_ENTR!O:O,L1963)-SUMIFS(MOVI_SAID!H:H,MOVI_SAID!D:D,D1963,MOVI_SAID!L:L,L1963))</f>
        <v/>
      </c>
      <c r="J1963" s="153" t="str">
        <f>IF(D1963="","",VLOOKUP(D1963,CADA_PROD!D:G,4,0)*H1963)</f>
        <v/>
      </c>
      <c r="K1963" s="14"/>
      <c r="L1963" s="14"/>
      <c r="M1963" s="21"/>
      <c r="N1963" s="21"/>
      <c r="O1963" s="21"/>
      <c r="P1963" s="21"/>
    </row>
    <row r="1964" spans="1:16" s="16" customFormat="1" ht="30" customHeight="1">
      <c r="A1964" s="21"/>
      <c r="B1964" s="21"/>
      <c r="C1964" s="170"/>
      <c r="D1964" s="168"/>
      <c r="E1964" s="154" t="str">
        <f>IFERROR(VLOOKUP(D1964,CADA_PROD!D:H,5,0),"")</f>
        <v/>
      </c>
      <c r="F1964" s="169"/>
      <c r="G1964" s="170"/>
      <c r="H1964" s="171"/>
      <c r="I1964" s="172" t="str">
        <f>IF(D1964="","",SUMIFS(MOVI_ENTR!I:I,MOVI_ENTR!D:D,D1964,MOVI_ENTR!O:O,L1964)-SUMIFS(MOVI_SAID!H:H,MOVI_SAID!D:D,D1964,MOVI_SAID!L:L,L1964))</f>
        <v/>
      </c>
      <c r="J1964" s="153" t="str">
        <f>IF(D1964="","",VLOOKUP(D1964,CADA_PROD!D:G,4,0)*H1964)</f>
        <v/>
      </c>
      <c r="K1964" s="14"/>
      <c r="L1964" s="14"/>
      <c r="M1964" s="21"/>
      <c r="N1964" s="21"/>
      <c r="O1964" s="21"/>
      <c r="P1964" s="21"/>
    </row>
    <row r="1965" spans="1:16" s="16" customFormat="1" ht="30" customHeight="1">
      <c r="A1965" s="21"/>
      <c r="B1965" s="21"/>
      <c r="C1965" s="170"/>
      <c r="D1965" s="168"/>
      <c r="E1965" s="154" t="str">
        <f>IFERROR(VLOOKUP(D1965,CADA_PROD!D:H,5,0),"")</f>
        <v/>
      </c>
      <c r="F1965" s="169"/>
      <c r="G1965" s="170"/>
      <c r="H1965" s="171"/>
      <c r="I1965" s="172" t="str">
        <f>IF(D1965="","",SUMIFS(MOVI_ENTR!I:I,MOVI_ENTR!D:D,D1965,MOVI_ENTR!O:O,L1965)-SUMIFS(MOVI_SAID!H:H,MOVI_SAID!D:D,D1965,MOVI_SAID!L:L,L1965))</f>
        <v/>
      </c>
      <c r="J1965" s="153" t="str">
        <f>IF(D1965="","",VLOOKUP(D1965,CADA_PROD!D:G,4,0)*H1965)</f>
        <v/>
      </c>
      <c r="K1965" s="14"/>
      <c r="L1965" s="14"/>
      <c r="M1965" s="21"/>
      <c r="N1965" s="21"/>
      <c r="O1965" s="21"/>
      <c r="P1965" s="21"/>
    </row>
    <row r="1966" spans="1:16" s="16" customFormat="1" ht="30" customHeight="1">
      <c r="A1966" s="21"/>
      <c r="B1966" s="21"/>
      <c r="C1966" s="170"/>
      <c r="D1966" s="168"/>
      <c r="E1966" s="154" t="str">
        <f>IFERROR(VLOOKUP(D1966,CADA_PROD!D:H,5,0),"")</f>
        <v/>
      </c>
      <c r="F1966" s="169"/>
      <c r="G1966" s="170"/>
      <c r="H1966" s="171"/>
      <c r="I1966" s="172" t="str">
        <f>IF(D1966="","",SUMIFS(MOVI_ENTR!I:I,MOVI_ENTR!D:D,D1966,MOVI_ENTR!O:O,L1966)-SUMIFS(MOVI_SAID!H:H,MOVI_SAID!D:D,D1966,MOVI_SAID!L:L,L1966))</f>
        <v/>
      </c>
      <c r="J1966" s="153" t="str">
        <f>IF(D1966="","",VLOOKUP(D1966,CADA_PROD!D:G,4,0)*H1966)</f>
        <v/>
      </c>
      <c r="K1966" s="14"/>
      <c r="L1966" s="14"/>
      <c r="M1966" s="21"/>
      <c r="N1966" s="21"/>
      <c r="O1966" s="21"/>
      <c r="P1966" s="21"/>
    </row>
    <row r="1967" spans="1:16" s="16" customFormat="1" ht="30" customHeight="1">
      <c r="A1967" s="21"/>
      <c r="B1967" s="21"/>
      <c r="C1967" s="170"/>
      <c r="D1967" s="168"/>
      <c r="E1967" s="154" t="str">
        <f>IFERROR(VLOOKUP(D1967,CADA_PROD!D:H,5,0),"")</f>
        <v/>
      </c>
      <c r="F1967" s="169"/>
      <c r="G1967" s="170"/>
      <c r="H1967" s="171"/>
      <c r="I1967" s="172" t="str">
        <f>IF(D1967="","",SUMIFS(MOVI_ENTR!I:I,MOVI_ENTR!D:D,D1967,MOVI_ENTR!O:O,L1967)-SUMIFS(MOVI_SAID!H:H,MOVI_SAID!D:D,D1967,MOVI_SAID!L:L,L1967))</f>
        <v/>
      </c>
      <c r="J1967" s="153" t="str">
        <f>IF(D1967="","",VLOOKUP(D1967,CADA_PROD!D:G,4,0)*H1967)</f>
        <v/>
      </c>
      <c r="K1967" s="14"/>
      <c r="L1967" s="14"/>
      <c r="M1967" s="21"/>
      <c r="N1967" s="21"/>
      <c r="O1967" s="21"/>
      <c r="P1967" s="21"/>
    </row>
    <row r="1968" spans="1:16" s="16" customFormat="1" ht="30" customHeight="1">
      <c r="A1968" s="21"/>
      <c r="B1968" s="21"/>
      <c r="C1968" s="170"/>
      <c r="D1968" s="168"/>
      <c r="E1968" s="154" t="str">
        <f>IFERROR(VLOOKUP(D1968,CADA_PROD!D:H,5,0),"")</f>
        <v/>
      </c>
      <c r="F1968" s="169"/>
      <c r="G1968" s="170"/>
      <c r="H1968" s="171"/>
      <c r="I1968" s="172" t="str">
        <f>IF(D1968="","",SUMIFS(MOVI_ENTR!I:I,MOVI_ENTR!D:D,D1968,MOVI_ENTR!O:O,L1968)-SUMIFS(MOVI_SAID!H:H,MOVI_SAID!D:D,D1968,MOVI_SAID!L:L,L1968))</f>
        <v/>
      </c>
      <c r="J1968" s="153" t="str">
        <f>IF(D1968="","",VLOOKUP(D1968,CADA_PROD!D:G,4,0)*H1968)</f>
        <v/>
      </c>
      <c r="K1968" s="14"/>
      <c r="L1968" s="14"/>
      <c r="M1968" s="21"/>
      <c r="N1968" s="21"/>
      <c r="O1968" s="21"/>
      <c r="P1968" s="21"/>
    </row>
    <row r="1969" spans="1:16" s="16" customFormat="1" ht="30" customHeight="1">
      <c r="A1969" s="21"/>
      <c r="B1969" s="21"/>
      <c r="C1969" s="170"/>
      <c r="D1969" s="168"/>
      <c r="E1969" s="154" t="str">
        <f>IFERROR(VLOOKUP(D1969,CADA_PROD!D:H,5,0),"")</f>
        <v/>
      </c>
      <c r="F1969" s="169"/>
      <c r="G1969" s="170"/>
      <c r="H1969" s="171"/>
      <c r="I1969" s="172" t="str">
        <f>IF(D1969="","",SUMIFS(MOVI_ENTR!I:I,MOVI_ENTR!D:D,D1969,MOVI_ENTR!O:O,L1969)-SUMIFS(MOVI_SAID!H:H,MOVI_SAID!D:D,D1969,MOVI_SAID!L:L,L1969))</f>
        <v/>
      </c>
      <c r="J1969" s="153" t="str">
        <f>IF(D1969="","",VLOOKUP(D1969,CADA_PROD!D:G,4,0)*H1969)</f>
        <v/>
      </c>
      <c r="K1969" s="14"/>
      <c r="L1969" s="14"/>
      <c r="M1969" s="21"/>
      <c r="N1969" s="21"/>
      <c r="O1969" s="21"/>
      <c r="P1969" s="21"/>
    </row>
    <row r="1970" spans="1:16" s="16" customFormat="1" ht="30" customHeight="1">
      <c r="A1970" s="21"/>
      <c r="B1970" s="21"/>
      <c r="C1970" s="170"/>
      <c r="D1970" s="168"/>
      <c r="E1970" s="154" t="str">
        <f>IFERROR(VLOOKUP(D1970,CADA_PROD!D:H,5,0),"")</f>
        <v/>
      </c>
      <c r="F1970" s="169"/>
      <c r="G1970" s="170"/>
      <c r="H1970" s="171"/>
      <c r="I1970" s="172" t="str">
        <f>IF(D1970="","",SUMIFS(MOVI_ENTR!I:I,MOVI_ENTR!D:D,D1970,MOVI_ENTR!O:O,L1970)-SUMIFS(MOVI_SAID!H:H,MOVI_SAID!D:D,D1970,MOVI_SAID!L:L,L1970))</f>
        <v/>
      </c>
      <c r="J1970" s="153" t="str">
        <f>IF(D1970="","",VLOOKUP(D1970,CADA_PROD!D:G,4,0)*H1970)</f>
        <v/>
      </c>
      <c r="K1970" s="14"/>
      <c r="L1970" s="14"/>
      <c r="M1970" s="21"/>
      <c r="N1970" s="21"/>
      <c r="O1970" s="21"/>
      <c r="P1970" s="21"/>
    </row>
    <row r="1971" spans="1:16" s="16" customFormat="1" ht="30" customHeight="1">
      <c r="A1971" s="21"/>
      <c r="B1971" s="21"/>
      <c r="C1971" s="170"/>
      <c r="D1971" s="168"/>
      <c r="E1971" s="154" t="str">
        <f>IFERROR(VLOOKUP(D1971,CADA_PROD!D:H,5,0),"")</f>
        <v/>
      </c>
      <c r="F1971" s="169"/>
      <c r="G1971" s="170"/>
      <c r="H1971" s="171"/>
      <c r="I1971" s="172" t="str">
        <f>IF(D1971="","",SUMIFS(MOVI_ENTR!I:I,MOVI_ENTR!D:D,D1971,MOVI_ENTR!O:O,L1971)-SUMIFS(MOVI_SAID!H:H,MOVI_SAID!D:D,D1971,MOVI_SAID!L:L,L1971))</f>
        <v/>
      </c>
      <c r="J1971" s="153" t="str">
        <f>IF(D1971="","",VLOOKUP(D1971,CADA_PROD!D:G,4,0)*H1971)</f>
        <v/>
      </c>
      <c r="K1971" s="14"/>
      <c r="L1971" s="14"/>
      <c r="M1971" s="21"/>
      <c r="N1971" s="21"/>
      <c r="O1971" s="21"/>
      <c r="P1971" s="21"/>
    </row>
    <row r="1972" spans="1:16" s="16" customFormat="1" ht="30" customHeight="1">
      <c r="A1972" s="21"/>
      <c r="B1972" s="21"/>
      <c r="C1972" s="170"/>
      <c r="D1972" s="168"/>
      <c r="E1972" s="154" t="str">
        <f>IFERROR(VLOOKUP(D1972,CADA_PROD!D:H,5,0),"")</f>
        <v/>
      </c>
      <c r="F1972" s="169"/>
      <c r="G1972" s="170"/>
      <c r="H1972" s="171"/>
      <c r="I1972" s="172" t="str">
        <f>IF(D1972="","",SUMIFS(MOVI_ENTR!I:I,MOVI_ENTR!D:D,D1972,MOVI_ENTR!O:O,L1972)-SUMIFS(MOVI_SAID!H:H,MOVI_SAID!D:D,D1972,MOVI_SAID!L:L,L1972))</f>
        <v/>
      </c>
      <c r="J1972" s="153" t="str">
        <f>IF(D1972="","",VLOOKUP(D1972,CADA_PROD!D:G,4,0)*H1972)</f>
        <v/>
      </c>
      <c r="K1972" s="14"/>
      <c r="L1972" s="14"/>
      <c r="M1972" s="21"/>
      <c r="N1972" s="21"/>
      <c r="O1972" s="21"/>
      <c r="P1972" s="21"/>
    </row>
    <row r="1973" spans="1:16" s="16" customFormat="1" ht="30" customHeight="1">
      <c r="A1973" s="21"/>
      <c r="B1973" s="21"/>
      <c r="C1973" s="170"/>
      <c r="D1973" s="168"/>
      <c r="E1973" s="154" t="str">
        <f>IFERROR(VLOOKUP(D1973,CADA_PROD!D:H,5,0),"")</f>
        <v/>
      </c>
      <c r="F1973" s="169"/>
      <c r="G1973" s="170"/>
      <c r="H1973" s="171"/>
      <c r="I1973" s="172" t="str">
        <f>IF(D1973="","",SUMIFS(MOVI_ENTR!I:I,MOVI_ENTR!D:D,D1973,MOVI_ENTR!O:O,L1973)-SUMIFS(MOVI_SAID!H:H,MOVI_SAID!D:D,D1973,MOVI_SAID!L:L,L1973))</f>
        <v/>
      </c>
      <c r="J1973" s="153" t="str">
        <f>IF(D1973="","",VLOOKUP(D1973,CADA_PROD!D:G,4,0)*H1973)</f>
        <v/>
      </c>
      <c r="K1973" s="14"/>
      <c r="L1973" s="14"/>
      <c r="M1973" s="21"/>
      <c r="N1973" s="21"/>
      <c r="O1973" s="21"/>
      <c r="P1973" s="21"/>
    </row>
    <row r="1974" spans="1:16" s="16" customFormat="1" ht="30" customHeight="1">
      <c r="A1974" s="21"/>
      <c r="B1974" s="21"/>
      <c r="C1974" s="170"/>
      <c r="D1974" s="168"/>
      <c r="E1974" s="154" t="str">
        <f>IFERROR(VLOOKUP(D1974,CADA_PROD!D:H,5,0),"")</f>
        <v/>
      </c>
      <c r="F1974" s="169"/>
      <c r="G1974" s="170"/>
      <c r="H1974" s="171"/>
      <c r="I1974" s="172" t="str">
        <f>IF(D1974="","",SUMIFS(MOVI_ENTR!I:I,MOVI_ENTR!D:D,D1974,MOVI_ENTR!O:O,L1974)-SUMIFS(MOVI_SAID!H:H,MOVI_SAID!D:D,D1974,MOVI_SAID!L:L,L1974))</f>
        <v/>
      </c>
      <c r="J1974" s="153" t="str">
        <f>IF(D1974="","",VLOOKUP(D1974,CADA_PROD!D:G,4,0)*H1974)</f>
        <v/>
      </c>
      <c r="K1974" s="14"/>
      <c r="L1974" s="14"/>
      <c r="M1974" s="21"/>
      <c r="N1974" s="21"/>
      <c r="O1974" s="21"/>
      <c r="P1974" s="21"/>
    </row>
    <row r="1975" spans="1:16" s="16" customFormat="1" ht="30" customHeight="1">
      <c r="A1975" s="21"/>
      <c r="B1975" s="21"/>
      <c r="C1975" s="170"/>
      <c r="D1975" s="168"/>
      <c r="E1975" s="154" t="str">
        <f>IFERROR(VLOOKUP(D1975,CADA_PROD!D:H,5,0),"")</f>
        <v/>
      </c>
      <c r="F1975" s="169"/>
      <c r="G1975" s="170"/>
      <c r="H1975" s="171"/>
      <c r="I1975" s="172" t="str">
        <f>IF(D1975="","",SUMIFS(MOVI_ENTR!I:I,MOVI_ENTR!D:D,D1975,MOVI_ENTR!O:O,L1975)-SUMIFS(MOVI_SAID!H:H,MOVI_SAID!D:D,D1975,MOVI_SAID!L:L,L1975))</f>
        <v/>
      </c>
      <c r="J1975" s="153" t="str">
        <f>IF(D1975="","",VLOOKUP(D1975,CADA_PROD!D:G,4,0)*H1975)</f>
        <v/>
      </c>
      <c r="K1975" s="14"/>
      <c r="L1975" s="14"/>
      <c r="M1975" s="21"/>
      <c r="N1975" s="21"/>
      <c r="O1975" s="21"/>
      <c r="P1975" s="21"/>
    </row>
    <row r="1976" spans="1:16" s="16" customFormat="1" ht="30" customHeight="1">
      <c r="A1976" s="21"/>
      <c r="B1976" s="21"/>
      <c r="C1976" s="170"/>
      <c r="D1976" s="168"/>
      <c r="E1976" s="154" t="str">
        <f>IFERROR(VLOOKUP(D1976,CADA_PROD!D:H,5,0),"")</f>
        <v/>
      </c>
      <c r="F1976" s="169"/>
      <c r="G1976" s="170"/>
      <c r="H1976" s="171"/>
      <c r="I1976" s="172" t="str">
        <f>IF(D1976="","",SUMIFS(MOVI_ENTR!I:I,MOVI_ENTR!D:D,D1976,MOVI_ENTR!O:O,L1976)-SUMIFS(MOVI_SAID!H:H,MOVI_SAID!D:D,D1976,MOVI_SAID!L:L,L1976))</f>
        <v/>
      </c>
      <c r="J1976" s="153" t="str">
        <f>IF(D1976="","",VLOOKUP(D1976,CADA_PROD!D:G,4,0)*H1976)</f>
        <v/>
      </c>
      <c r="K1976" s="14"/>
      <c r="L1976" s="14"/>
      <c r="M1976" s="21"/>
      <c r="N1976" s="21"/>
      <c r="O1976" s="21"/>
      <c r="P1976" s="21"/>
    </row>
    <row r="1977" spans="1:16" s="16" customFormat="1" ht="30" customHeight="1">
      <c r="A1977" s="21"/>
      <c r="B1977" s="21"/>
      <c r="C1977" s="170"/>
      <c r="D1977" s="168"/>
      <c r="E1977" s="154" t="str">
        <f>IFERROR(VLOOKUP(D1977,CADA_PROD!D:H,5,0),"")</f>
        <v/>
      </c>
      <c r="F1977" s="169"/>
      <c r="G1977" s="170"/>
      <c r="H1977" s="171"/>
      <c r="I1977" s="172" t="str">
        <f>IF(D1977="","",SUMIFS(MOVI_ENTR!I:I,MOVI_ENTR!D:D,D1977,MOVI_ENTR!O:O,L1977)-SUMIFS(MOVI_SAID!H:H,MOVI_SAID!D:D,D1977,MOVI_SAID!L:L,L1977))</f>
        <v/>
      </c>
      <c r="J1977" s="153" t="str">
        <f>IF(D1977="","",VLOOKUP(D1977,CADA_PROD!D:G,4,0)*H1977)</f>
        <v/>
      </c>
      <c r="K1977" s="14"/>
      <c r="L1977" s="14"/>
      <c r="M1977" s="21"/>
      <c r="N1977" s="21"/>
      <c r="O1977" s="21"/>
      <c r="P1977" s="21"/>
    </row>
    <row r="1978" spans="1:16" s="16" customFormat="1" ht="30" customHeight="1">
      <c r="A1978" s="21"/>
      <c r="B1978" s="21"/>
      <c r="C1978" s="170"/>
      <c r="D1978" s="168"/>
      <c r="E1978" s="154" t="str">
        <f>IFERROR(VLOOKUP(D1978,CADA_PROD!D:H,5,0),"")</f>
        <v/>
      </c>
      <c r="F1978" s="169"/>
      <c r="G1978" s="170"/>
      <c r="H1978" s="171"/>
      <c r="I1978" s="172" t="str">
        <f>IF(D1978="","",SUMIFS(MOVI_ENTR!I:I,MOVI_ENTR!D:D,D1978,MOVI_ENTR!O:O,L1978)-SUMIFS(MOVI_SAID!H:H,MOVI_SAID!D:D,D1978,MOVI_SAID!L:L,L1978))</f>
        <v/>
      </c>
      <c r="J1978" s="153" t="str">
        <f>IF(D1978="","",VLOOKUP(D1978,CADA_PROD!D:G,4,0)*H1978)</f>
        <v/>
      </c>
      <c r="K1978" s="14"/>
      <c r="L1978" s="14"/>
      <c r="M1978" s="21"/>
      <c r="N1978" s="21"/>
      <c r="O1978" s="21"/>
      <c r="P1978" s="21"/>
    </row>
    <row r="1979" spans="1:16" s="16" customFormat="1" ht="30" customHeight="1">
      <c r="A1979" s="21"/>
      <c r="B1979" s="21"/>
      <c r="C1979" s="170"/>
      <c r="D1979" s="168"/>
      <c r="E1979" s="154" t="str">
        <f>IFERROR(VLOOKUP(D1979,CADA_PROD!D:H,5,0),"")</f>
        <v/>
      </c>
      <c r="F1979" s="169"/>
      <c r="G1979" s="170"/>
      <c r="H1979" s="171"/>
      <c r="I1979" s="172" t="str">
        <f>IF(D1979="","",SUMIFS(MOVI_ENTR!I:I,MOVI_ENTR!D:D,D1979,MOVI_ENTR!O:O,L1979)-SUMIFS(MOVI_SAID!H:H,MOVI_SAID!D:D,D1979,MOVI_SAID!L:L,L1979))</f>
        <v/>
      </c>
      <c r="J1979" s="153" t="str">
        <f>IF(D1979="","",VLOOKUP(D1979,CADA_PROD!D:G,4,0)*H1979)</f>
        <v/>
      </c>
      <c r="K1979" s="14"/>
      <c r="L1979" s="14"/>
      <c r="M1979" s="21"/>
      <c r="N1979" s="21"/>
      <c r="O1979" s="21"/>
      <c r="P1979" s="21"/>
    </row>
    <row r="1980" spans="1:16" s="16" customFormat="1" ht="30" customHeight="1">
      <c r="A1980" s="21"/>
      <c r="B1980" s="21"/>
      <c r="C1980" s="170"/>
      <c r="D1980" s="168"/>
      <c r="E1980" s="154" t="str">
        <f>IFERROR(VLOOKUP(D1980,CADA_PROD!D:H,5,0),"")</f>
        <v/>
      </c>
      <c r="F1980" s="169"/>
      <c r="G1980" s="170"/>
      <c r="H1980" s="171"/>
      <c r="I1980" s="172" t="str">
        <f>IF(D1980="","",SUMIFS(MOVI_ENTR!I:I,MOVI_ENTR!D:D,D1980,MOVI_ENTR!O:O,L1980)-SUMIFS(MOVI_SAID!H:H,MOVI_SAID!D:D,D1980,MOVI_SAID!L:L,L1980))</f>
        <v/>
      </c>
      <c r="J1980" s="153" t="str">
        <f>IF(D1980="","",VLOOKUP(D1980,CADA_PROD!D:G,4,0)*H1980)</f>
        <v/>
      </c>
      <c r="K1980" s="14"/>
      <c r="L1980" s="14"/>
      <c r="M1980" s="21"/>
      <c r="N1980" s="21"/>
      <c r="O1980" s="21"/>
      <c r="P1980" s="21"/>
    </row>
    <row r="1981" spans="1:16" s="16" customFormat="1" ht="30" customHeight="1">
      <c r="A1981" s="21"/>
      <c r="B1981" s="21"/>
      <c r="C1981" s="170"/>
      <c r="D1981" s="168"/>
      <c r="E1981" s="154" t="str">
        <f>IFERROR(VLOOKUP(D1981,CADA_PROD!D:H,5,0),"")</f>
        <v/>
      </c>
      <c r="F1981" s="169"/>
      <c r="G1981" s="170"/>
      <c r="H1981" s="171"/>
      <c r="I1981" s="172" t="str">
        <f>IF(D1981="","",SUMIFS(MOVI_ENTR!I:I,MOVI_ENTR!D:D,D1981,MOVI_ENTR!O:O,L1981)-SUMIFS(MOVI_SAID!H:H,MOVI_SAID!D:D,D1981,MOVI_SAID!L:L,L1981))</f>
        <v/>
      </c>
      <c r="J1981" s="153" t="str">
        <f>IF(D1981="","",VLOOKUP(D1981,CADA_PROD!D:G,4,0)*H1981)</f>
        <v/>
      </c>
      <c r="K1981" s="14"/>
      <c r="L1981" s="14"/>
      <c r="M1981" s="21"/>
      <c r="N1981" s="21"/>
      <c r="O1981" s="21"/>
      <c r="P1981" s="21"/>
    </row>
    <row r="1982" spans="1:16" s="16" customFormat="1" ht="30" customHeight="1">
      <c r="A1982" s="21"/>
      <c r="B1982" s="21"/>
      <c r="C1982" s="170"/>
      <c r="D1982" s="168"/>
      <c r="E1982" s="154" t="str">
        <f>IFERROR(VLOOKUP(D1982,CADA_PROD!D:H,5,0),"")</f>
        <v/>
      </c>
      <c r="F1982" s="169"/>
      <c r="G1982" s="170"/>
      <c r="H1982" s="171"/>
      <c r="I1982" s="172" t="str">
        <f>IF(D1982="","",SUMIFS(MOVI_ENTR!I:I,MOVI_ENTR!D:D,D1982,MOVI_ENTR!O:O,L1982)-SUMIFS(MOVI_SAID!H:H,MOVI_SAID!D:D,D1982,MOVI_SAID!L:L,L1982))</f>
        <v/>
      </c>
      <c r="J1982" s="153" t="str">
        <f>IF(D1982="","",VLOOKUP(D1982,CADA_PROD!D:G,4,0)*H1982)</f>
        <v/>
      </c>
      <c r="K1982" s="14"/>
      <c r="L1982" s="14"/>
      <c r="M1982" s="21"/>
      <c r="N1982" s="21"/>
      <c r="O1982" s="21"/>
      <c r="P1982" s="21"/>
    </row>
    <row r="1983" spans="1:16" s="16" customFormat="1" ht="30" customHeight="1">
      <c r="A1983" s="21"/>
      <c r="B1983" s="21"/>
      <c r="C1983" s="170"/>
      <c r="D1983" s="168"/>
      <c r="E1983" s="154" t="str">
        <f>IFERROR(VLOOKUP(D1983,CADA_PROD!D:H,5,0),"")</f>
        <v/>
      </c>
      <c r="F1983" s="169"/>
      <c r="G1983" s="170"/>
      <c r="H1983" s="171"/>
      <c r="I1983" s="172" t="str">
        <f>IF(D1983="","",SUMIFS(MOVI_ENTR!I:I,MOVI_ENTR!D:D,D1983,MOVI_ENTR!O:O,L1983)-SUMIFS(MOVI_SAID!H:H,MOVI_SAID!D:D,D1983,MOVI_SAID!L:L,L1983))</f>
        <v/>
      </c>
      <c r="J1983" s="153" t="str">
        <f>IF(D1983="","",VLOOKUP(D1983,CADA_PROD!D:G,4,0)*H1983)</f>
        <v/>
      </c>
      <c r="K1983" s="14"/>
      <c r="L1983" s="14"/>
      <c r="M1983" s="21"/>
      <c r="N1983" s="21"/>
      <c r="O1983" s="21"/>
      <c r="P1983" s="21"/>
    </row>
    <row r="1984" spans="1:16" s="16" customFormat="1" ht="30" customHeight="1">
      <c r="A1984" s="21"/>
      <c r="B1984" s="21"/>
      <c r="C1984" s="170"/>
      <c r="D1984" s="168"/>
      <c r="E1984" s="154" t="str">
        <f>IFERROR(VLOOKUP(D1984,CADA_PROD!D:H,5,0),"")</f>
        <v/>
      </c>
      <c r="F1984" s="169"/>
      <c r="G1984" s="170"/>
      <c r="H1984" s="171"/>
      <c r="I1984" s="172" t="str">
        <f>IF(D1984="","",SUMIFS(MOVI_ENTR!I:I,MOVI_ENTR!D:D,D1984,MOVI_ENTR!O:O,L1984)-SUMIFS(MOVI_SAID!H:H,MOVI_SAID!D:D,D1984,MOVI_SAID!L:L,L1984))</f>
        <v/>
      </c>
      <c r="J1984" s="153" t="str">
        <f>IF(D1984="","",VLOOKUP(D1984,CADA_PROD!D:G,4,0)*H1984)</f>
        <v/>
      </c>
      <c r="K1984" s="14"/>
      <c r="L1984" s="14"/>
      <c r="M1984" s="21"/>
      <c r="N1984" s="21"/>
      <c r="O1984" s="21"/>
      <c r="P1984" s="21"/>
    </row>
    <row r="1985" spans="1:16" s="16" customFormat="1" ht="30" customHeight="1">
      <c r="A1985" s="21"/>
      <c r="B1985" s="21"/>
      <c r="C1985" s="170"/>
      <c r="D1985" s="168"/>
      <c r="E1985" s="154" t="str">
        <f>IFERROR(VLOOKUP(D1985,CADA_PROD!D:H,5,0),"")</f>
        <v/>
      </c>
      <c r="F1985" s="169"/>
      <c r="G1985" s="170"/>
      <c r="H1985" s="171"/>
      <c r="I1985" s="172" t="str">
        <f>IF(D1985="","",SUMIFS(MOVI_ENTR!I:I,MOVI_ENTR!D:D,D1985,MOVI_ENTR!O:O,L1985)-SUMIFS(MOVI_SAID!H:H,MOVI_SAID!D:D,D1985,MOVI_SAID!L:L,L1985))</f>
        <v/>
      </c>
      <c r="J1985" s="153" t="str">
        <f>IF(D1985="","",VLOOKUP(D1985,CADA_PROD!D:G,4,0)*H1985)</f>
        <v/>
      </c>
      <c r="K1985" s="14"/>
      <c r="L1985" s="14"/>
      <c r="M1985" s="21"/>
      <c r="N1985" s="21"/>
      <c r="O1985" s="21"/>
      <c r="P1985" s="21"/>
    </row>
    <row r="1986" spans="1:16" s="16" customFormat="1" ht="30" customHeight="1">
      <c r="A1986" s="21"/>
      <c r="B1986" s="21"/>
      <c r="C1986" s="170"/>
      <c r="D1986" s="168"/>
      <c r="E1986" s="154" t="str">
        <f>IFERROR(VLOOKUP(D1986,CADA_PROD!D:H,5,0),"")</f>
        <v/>
      </c>
      <c r="F1986" s="169"/>
      <c r="G1986" s="170"/>
      <c r="H1986" s="171"/>
      <c r="I1986" s="172" t="str">
        <f>IF(D1986="","",SUMIFS(MOVI_ENTR!I:I,MOVI_ENTR!D:D,D1986,MOVI_ENTR!O:O,L1986)-SUMIFS(MOVI_SAID!H:H,MOVI_SAID!D:D,D1986,MOVI_SAID!L:L,L1986))</f>
        <v/>
      </c>
      <c r="J1986" s="153" t="str">
        <f>IF(D1986="","",VLOOKUP(D1986,CADA_PROD!D:G,4,0)*H1986)</f>
        <v/>
      </c>
      <c r="K1986" s="14"/>
      <c r="L1986" s="14"/>
      <c r="M1986" s="21"/>
      <c r="N1986" s="21"/>
      <c r="O1986" s="21"/>
      <c r="P1986" s="21"/>
    </row>
    <row r="1987" spans="1:16" s="16" customFormat="1" ht="30" customHeight="1">
      <c r="A1987" s="21"/>
      <c r="B1987" s="21"/>
      <c r="C1987" s="170"/>
      <c r="D1987" s="168"/>
      <c r="E1987" s="154" t="str">
        <f>IFERROR(VLOOKUP(D1987,CADA_PROD!D:H,5,0),"")</f>
        <v/>
      </c>
      <c r="F1987" s="169"/>
      <c r="G1987" s="170"/>
      <c r="H1987" s="171"/>
      <c r="I1987" s="172" t="str">
        <f>IF(D1987="","",SUMIFS(MOVI_ENTR!I:I,MOVI_ENTR!D:D,D1987,MOVI_ENTR!O:O,L1987)-SUMIFS(MOVI_SAID!H:H,MOVI_SAID!D:D,D1987,MOVI_SAID!L:L,L1987))</f>
        <v/>
      </c>
      <c r="J1987" s="153" t="str">
        <f>IF(D1987="","",VLOOKUP(D1987,CADA_PROD!D:G,4,0)*H1987)</f>
        <v/>
      </c>
      <c r="K1987" s="14"/>
      <c r="L1987" s="14"/>
      <c r="M1987" s="21"/>
      <c r="N1987" s="21"/>
      <c r="O1987" s="21"/>
      <c r="P1987" s="21"/>
    </row>
    <row r="1988" spans="1:16" s="16" customFormat="1" ht="30" customHeight="1">
      <c r="A1988" s="21"/>
      <c r="B1988" s="21"/>
      <c r="C1988" s="170"/>
      <c r="D1988" s="168"/>
      <c r="E1988" s="154" t="str">
        <f>IFERROR(VLOOKUP(D1988,CADA_PROD!D:H,5,0),"")</f>
        <v/>
      </c>
      <c r="F1988" s="169"/>
      <c r="G1988" s="170"/>
      <c r="H1988" s="171"/>
      <c r="I1988" s="172" t="str">
        <f>IF(D1988="","",SUMIFS(MOVI_ENTR!I:I,MOVI_ENTR!D:D,D1988,MOVI_ENTR!O:O,L1988)-SUMIFS(MOVI_SAID!H:H,MOVI_SAID!D:D,D1988,MOVI_SAID!L:L,L1988))</f>
        <v/>
      </c>
      <c r="J1988" s="153" t="str">
        <f>IF(D1988="","",VLOOKUP(D1988,CADA_PROD!D:G,4,0)*H1988)</f>
        <v/>
      </c>
      <c r="K1988" s="14"/>
      <c r="L1988" s="14"/>
      <c r="M1988" s="21"/>
      <c r="N1988" s="21"/>
      <c r="O1988" s="21"/>
      <c r="P1988" s="21"/>
    </row>
    <row r="1989" spans="1:16" s="16" customFormat="1" ht="30" customHeight="1">
      <c r="A1989" s="21"/>
      <c r="B1989" s="21"/>
      <c r="C1989" s="170"/>
      <c r="D1989" s="168"/>
      <c r="E1989" s="154" t="str">
        <f>IFERROR(VLOOKUP(D1989,CADA_PROD!D:H,5,0),"")</f>
        <v/>
      </c>
      <c r="F1989" s="169"/>
      <c r="G1989" s="170"/>
      <c r="H1989" s="171"/>
      <c r="I1989" s="172" t="str">
        <f>IF(D1989="","",SUMIFS(MOVI_ENTR!I:I,MOVI_ENTR!D:D,D1989,MOVI_ENTR!O:O,L1989)-SUMIFS(MOVI_SAID!H:H,MOVI_SAID!D:D,D1989,MOVI_SAID!L:L,L1989))</f>
        <v/>
      </c>
      <c r="J1989" s="153" t="str">
        <f>IF(D1989="","",VLOOKUP(D1989,CADA_PROD!D:G,4,0)*H1989)</f>
        <v/>
      </c>
      <c r="K1989" s="14"/>
      <c r="L1989" s="14"/>
      <c r="M1989" s="21"/>
      <c r="N1989" s="21"/>
      <c r="O1989" s="21"/>
      <c r="P1989" s="21"/>
    </row>
    <row r="1990" spans="1:16" s="16" customFormat="1" ht="30" customHeight="1">
      <c r="A1990" s="21"/>
      <c r="B1990" s="21"/>
      <c r="C1990" s="170"/>
      <c r="D1990" s="168"/>
      <c r="E1990" s="154" t="str">
        <f>IFERROR(VLOOKUP(D1990,CADA_PROD!D:H,5,0),"")</f>
        <v/>
      </c>
      <c r="F1990" s="169"/>
      <c r="G1990" s="170"/>
      <c r="H1990" s="171"/>
      <c r="I1990" s="172" t="str">
        <f>IF(D1990="","",SUMIFS(MOVI_ENTR!I:I,MOVI_ENTR!D:D,D1990,MOVI_ENTR!O:O,L1990)-SUMIFS(MOVI_SAID!H:H,MOVI_SAID!D:D,D1990,MOVI_SAID!L:L,L1990))</f>
        <v/>
      </c>
      <c r="J1990" s="153" t="str">
        <f>IF(D1990="","",VLOOKUP(D1990,CADA_PROD!D:G,4,0)*H1990)</f>
        <v/>
      </c>
      <c r="K1990" s="14"/>
      <c r="L1990" s="14"/>
      <c r="M1990" s="21"/>
      <c r="N1990" s="21"/>
      <c r="O1990" s="21"/>
      <c r="P1990" s="21"/>
    </row>
    <row r="1991" spans="1:16" s="16" customFormat="1" ht="30" customHeight="1">
      <c r="A1991" s="21"/>
      <c r="B1991" s="21"/>
      <c r="C1991" s="170"/>
      <c r="D1991" s="168"/>
      <c r="E1991" s="154" t="str">
        <f>IFERROR(VLOOKUP(D1991,CADA_PROD!D:H,5,0),"")</f>
        <v/>
      </c>
      <c r="F1991" s="169"/>
      <c r="G1991" s="170"/>
      <c r="H1991" s="171"/>
      <c r="I1991" s="172" t="str">
        <f>IF(D1991="","",SUMIFS(MOVI_ENTR!I:I,MOVI_ENTR!D:D,D1991,MOVI_ENTR!O:O,L1991)-SUMIFS(MOVI_SAID!H:H,MOVI_SAID!D:D,D1991,MOVI_SAID!L:L,L1991))</f>
        <v/>
      </c>
      <c r="J1991" s="153" t="str">
        <f>IF(D1991="","",VLOOKUP(D1991,CADA_PROD!D:G,4,0)*H1991)</f>
        <v/>
      </c>
      <c r="K1991" s="14"/>
      <c r="L1991" s="14"/>
      <c r="M1991" s="21"/>
      <c r="N1991" s="21"/>
      <c r="O1991" s="21"/>
      <c r="P1991" s="21"/>
    </row>
    <row r="1992" spans="1:16" s="16" customFormat="1" ht="30" customHeight="1">
      <c r="A1992" s="21"/>
      <c r="B1992" s="21"/>
      <c r="C1992" s="170"/>
      <c r="D1992" s="168"/>
      <c r="E1992" s="154" t="str">
        <f>IFERROR(VLOOKUP(D1992,CADA_PROD!D:H,5,0),"")</f>
        <v/>
      </c>
      <c r="F1992" s="169"/>
      <c r="G1992" s="170"/>
      <c r="H1992" s="171"/>
      <c r="I1992" s="172" t="str">
        <f>IF(D1992="","",SUMIFS(MOVI_ENTR!I:I,MOVI_ENTR!D:D,D1992,MOVI_ENTR!O:O,L1992)-SUMIFS(MOVI_SAID!H:H,MOVI_SAID!D:D,D1992,MOVI_SAID!L:L,L1992))</f>
        <v/>
      </c>
      <c r="J1992" s="153" t="str">
        <f>IF(D1992="","",VLOOKUP(D1992,CADA_PROD!D:G,4,0)*H1992)</f>
        <v/>
      </c>
      <c r="K1992" s="14"/>
      <c r="L1992" s="14"/>
      <c r="M1992" s="21"/>
      <c r="N1992" s="21"/>
      <c r="O1992" s="21"/>
      <c r="P1992" s="21"/>
    </row>
    <row r="1993" spans="1:16" s="16" customFormat="1" ht="30" customHeight="1">
      <c r="A1993" s="21"/>
      <c r="B1993" s="21"/>
      <c r="C1993" s="170"/>
      <c r="D1993" s="168"/>
      <c r="E1993" s="154" t="str">
        <f>IFERROR(VLOOKUP(D1993,CADA_PROD!D:H,5,0),"")</f>
        <v/>
      </c>
      <c r="F1993" s="169"/>
      <c r="G1993" s="170"/>
      <c r="H1993" s="171"/>
      <c r="I1993" s="172" t="str">
        <f>IF(D1993="","",SUMIFS(MOVI_ENTR!I:I,MOVI_ENTR!D:D,D1993,MOVI_ENTR!O:O,L1993)-SUMIFS(MOVI_SAID!H:H,MOVI_SAID!D:D,D1993,MOVI_SAID!L:L,L1993))</f>
        <v/>
      </c>
      <c r="J1993" s="153" t="str">
        <f>IF(D1993="","",VLOOKUP(D1993,CADA_PROD!D:G,4,0)*H1993)</f>
        <v/>
      </c>
      <c r="K1993" s="14"/>
      <c r="L1993" s="14"/>
      <c r="M1993" s="21"/>
      <c r="N1993" s="21"/>
      <c r="O1993" s="21"/>
      <c r="P1993" s="21"/>
    </row>
    <row r="1994" spans="1:16" s="16" customFormat="1" ht="30" customHeight="1">
      <c r="A1994" s="21"/>
      <c r="B1994" s="21"/>
      <c r="C1994" s="170"/>
      <c r="D1994" s="168"/>
      <c r="E1994" s="154" t="str">
        <f>IFERROR(VLOOKUP(D1994,CADA_PROD!D:H,5,0),"")</f>
        <v/>
      </c>
      <c r="F1994" s="169"/>
      <c r="G1994" s="170"/>
      <c r="H1994" s="171"/>
      <c r="I1994" s="172" t="str">
        <f>IF(D1994="","",SUMIFS(MOVI_ENTR!I:I,MOVI_ENTR!D:D,D1994,MOVI_ENTR!O:O,L1994)-SUMIFS(MOVI_SAID!H:H,MOVI_SAID!D:D,D1994,MOVI_SAID!L:L,L1994))</f>
        <v/>
      </c>
      <c r="J1994" s="153" t="str">
        <f>IF(D1994="","",VLOOKUP(D1994,CADA_PROD!D:G,4,0)*H1994)</f>
        <v/>
      </c>
      <c r="K1994" s="14"/>
      <c r="L1994" s="14"/>
      <c r="M1994" s="21"/>
      <c r="N1994" s="21"/>
      <c r="O1994" s="21"/>
      <c r="P1994" s="21"/>
    </row>
    <row r="1995" spans="1:16" s="16" customFormat="1" ht="30" customHeight="1">
      <c r="A1995" s="21"/>
      <c r="B1995" s="21"/>
      <c r="C1995" s="170"/>
      <c r="D1995" s="168"/>
      <c r="E1995" s="154" t="str">
        <f>IFERROR(VLOOKUP(D1995,CADA_PROD!D:H,5,0),"")</f>
        <v/>
      </c>
      <c r="F1995" s="169"/>
      <c r="G1995" s="170"/>
      <c r="H1995" s="171"/>
      <c r="I1995" s="172" t="str">
        <f>IF(D1995="","",SUMIFS(MOVI_ENTR!I:I,MOVI_ENTR!D:D,D1995,MOVI_ENTR!O:O,L1995)-SUMIFS(MOVI_SAID!H:H,MOVI_SAID!D:D,D1995,MOVI_SAID!L:L,L1995))</f>
        <v/>
      </c>
      <c r="J1995" s="153" t="str">
        <f>IF(D1995="","",VLOOKUP(D1995,CADA_PROD!D:G,4,0)*H1995)</f>
        <v/>
      </c>
      <c r="K1995" s="14"/>
      <c r="L1995" s="14"/>
      <c r="M1995" s="21"/>
      <c r="N1995" s="21"/>
      <c r="O1995" s="21"/>
      <c r="P1995" s="21"/>
    </row>
    <row r="1996" spans="1:16" s="16" customFormat="1" ht="30" customHeight="1">
      <c r="A1996" s="21"/>
      <c r="B1996" s="21"/>
      <c r="C1996" s="170"/>
      <c r="D1996" s="168"/>
      <c r="E1996" s="154" t="str">
        <f>IFERROR(VLOOKUP(D1996,CADA_PROD!D:H,5,0),"")</f>
        <v/>
      </c>
      <c r="F1996" s="169"/>
      <c r="G1996" s="170"/>
      <c r="H1996" s="171"/>
      <c r="I1996" s="172" t="str">
        <f>IF(D1996="","",SUMIFS(MOVI_ENTR!I:I,MOVI_ENTR!D:D,D1996,MOVI_ENTR!O:O,L1996)-SUMIFS(MOVI_SAID!H:H,MOVI_SAID!D:D,D1996,MOVI_SAID!L:L,L1996))</f>
        <v/>
      </c>
      <c r="J1996" s="153" t="str">
        <f>IF(D1996="","",VLOOKUP(D1996,CADA_PROD!D:G,4,0)*H1996)</f>
        <v/>
      </c>
      <c r="K1996" s="14"/>
      <c r="L1996" s="14"/>
      <c r="M1996" s="21"/>
      <c r="N1996" s="21"/>
      <c r="O1996" s="21"/>
      <c r="P1996" s="21"/>
    </row>
    <row r="1997" spans="1:16" s="16" customFormat="1" ht="30" customHeight="1">
      <c r="A1997" s="21"/>
      <c r="B1997" s="21"/>
      <c r="C1997" s="170"/>
      <c r="D1997" s="168"/>
      <c r="E1997" s="154" t="str">
        <f>IFERROR(VLOOKUP(D1997,CADA_PROD!D:H,5,0),"")</f>
        <v/>
      </c>
      <c r="F1997" s="169"/>
      <c r="G1997" s="170"/>
      <c r="H1997" s="171"/>
      <c r="I1997" s="172" t="str">
        <f>IF(D1997="","",SUMIFS(MOVI_ENTR!I:I,MOVI_ENTR!D:D,D1997,MOVI_ENTR!O:O,L1997)-SUMIFS(MOVI_SAID!H:H,MOVI_SAID!D:D,D1997,MOVI_SAID!L:L,L1997))</f>
        <v/>
      </c>
      <c r="J1997" s="153" t="str">
        <f>IF(D1997="","",VLOOKUP(D1997,CADA_PROD!D:G,4,0)*H1997)</f>
        <v/>
      </c>
      <c r="K1997" s="14"/>
      <c r="L1997" s="14"/>
      <c r="M1997" s="21"/>
      <c r="N1997" s="21"/>
      <c r="O1997" s="21"/>
      <c r="P1997" s="21"/>
    </row>
    <row r="1998" spans="1:16" s="16" customFormat="1" ht="30" customHeight="1">
      <c r="A1998" s="21"/>
      <c r="B1998" s="21"/>
      <c r="C1998" s="170"/>
      <c r="D1998" s="168"/>
      <c r="E1998" s="154" t="str">
        <f>IFERROR(VLOOKUP(D1998,CADA_PROD!D:H,5,0),"")</f>
        <v/>
      </c>
      <c r="F1998" s="169"/>
      <c r="G1998" s="170"/>
      <c r="H1998" s="171"/>
      <c r="I1998" s="172" t="str">
        <f>IF(D1998="","",SUMIFS(MOVI_ENTR!I:I,MOVI_ENTR!D:D,D1998,MOVI_ENTR!O:O,L1998)-SUMIFS(MOVI_SAID!H:H,MOVI_SAID!D:D,D1998,MOVI_SAID!L:L,L1998))</f>
        <v/>
      </c>
      <c r="J1998" s="153" t="str">
        <f>IF(D1998="","",VLOOKUP(D1998,CADA_PROD!D:G,4,0)*H1998)</f>
        <v/>
      </c>
      <c r="K1998" s="14"/>
      <c r="L1998" s="14"/>
      <c r="M1998" s="21"/>
      <c r="N1998" s="21"/>
      <c r="O1998" s="21"/>
      <c r="P1998" s="21"/>
    </row>
    <row r="1999" spans="1:16" s="16" customFormat="1" ht="30" customHeight="1">
      <c r="A1999" s="21"/>
      <c r="B1999" s="21"/>
      <c r="C1999" s="170"/>
      <c r="D1999" s="168"/>
      <c r="E1999" s="154" t="str">
        <f>IFERROR(VLOOKUP(D1999,CADA_PROD!D:H,5,0),"")</f>
        <v/>
      </c>
      <c r="F1999" s="169"/>
      <c r="G1999" s="170"/>
      <c r="H1999" s="171"/>
      <c r="I1999" s="172" t="str">
        <f>IF(D1999="","",SUMIFS(MOVI_ENTR!I:I,MOVI_ENTR!D:D,D1999,MOVI_ENTR!O:O,L1999)-SUMIFS(MOVI_SAID!H:H,MOVI_SAID!D:D,D1999,MOVI_SAID!L:L,L1999))</f>
        <v/>
      </c>
      <c r="J1999" s="153" t="str">
        <f>IF(D1999="","",VLOOKUP(D1999,CADA_PROD!D:G,4,0)*H1999)</f>
        <v/>
      </c>
      <c r="K1999" s="14"/>
      <c r="L1999" s="14"/>
      <c r="M1999" s="21"/>
      <c r="N1999" s="21"/>
      <c r="O1999" s="21"/>
      <c r="P1999" s="21"/>
    </row>
    <row r="2000" spans="1:16" s="16" customFormat="1" ht="30" customHeight="1">
      <c r="A2000" s="21"/>
      <c r="B2000" s="21"/>
      <c r="C2000" s="170"/>
      <c r="D2000" s="168"/>
      <c r="E2000" s="154" t="str">
        <f>IFERROR(VLOOKUP(D2000,CADA_PROD!D:H,5,0),"")</f>
        <v/>
      </c>
      <c r="F2000" s="169"/>
      <c r="G2000" s="170"/>
      <c r="H2000" s="171"/>
      <c r="I2000" s="172" t="str">
        <f>IF(D2000="","",SUMIFS(MOVI_ENTR!I:I,MOVI_ENTR!D:D,D2000,MOVI_ENTR!O:O,L2000)-SUMIFS(MOVI_SAID!H:H,MOVI_SAID!D:D,D2000,MOVI_SAID!L:L,L2000))</f>
        <v/>
      </c>
      <c r="J2000" s="153" t="str">
        <f>IF(D2000="","",VLOOKUP(D2000,CADA_PROD!D:G,4,0)*H2000)</f>
        <v/>
      </c>
      <c r="K2000" s="14"/>
      <c r="L2000" s="14"/>
      <c r="M2000" s="21"/>
      <c r="N2000" s="21"/>
      <c r="O2000" s="21"/>
      <c r="P2000" s="21"/>
    </row>
    <row r="2001" spans="1:16" s="16" customFormat="1" ht="30" customHeight="1">
      <c r="A2001" s="21"/>
      <c r="B2001" s="21"/>
      <c r="C2001" s="170"/>
      <c r="D2001" s="168"/>
      <c r="E2001" s="154" t="str">
        <f>IFERROR(VLOOKUP(D2001,CADA_PROD!D:H,5,0),"")</f>
        <v/>
      </c>
      <c r="F2001" s="169"/>
      <c r="G2001" s="170"/>
      <c r="H2001" s="171"/>
      <c r="I2001" s="172" t="str">
        <f>IF(D2001="","",SUMIFS(MOVI_ENTR!I:I,MOVI_ENTR!D:D,D2001,MOVI_ENTR!O:O,L2001)-SUMIFS(MOVI_SAID!H:H,MOVI_SAID!D:D,D2001,MOVI_SAID!L:L,L2001))</f>
        <v/>
      </c>
      <c r="J2001" s="153" t="str">
        <f>IF(D2001="","",VLOOKUP(D2001,CADA_PROD!D:G,4,0)*H2001)</f>
        <v/>
      </c>
      <c r="K2001" s="14"/>
      <c r="L2001" s="14"/>
      <c r="M2001" s="21"/>
      <c r="N2001" s="21"/>
      <c r="O2001" s="21"/>
      <c r="P2001" s="21"/>
    </row>
    <row r="2002" spans="1:16" s="16" customFormat="1" ht="30" customHeight="1">
      <c r="A2002" s="21"/>
      <c r="B2002" s="21"/>
      <c r="C2002" s="170"/>
      <c r="D2002" s="168"/>
      <c r="E2002" s="154" t="str">
        <f>IFERROR(VLOOKUP(D2002,CADA_PROD!D:H,5,0),"")</f>
        <v/>
      </c>
      <c r="F2002" s="169"/>
      <c r="G2002" s="170"/>
      <c r="H2002" s="171"/>
      <c r="I2002" s="172" t="str">
        <f>IF(D2002="","",SUMIFS(MOVI_ENTR!I:I,MOVI_ENTR!D:D,D2002,MOVI_ENTR!O:O,L2002)-SUMIFS(MOVI_SAID!H:H,MOVI_SAID!D:D,D2002,MOVI_SAID!L:L,L2002))</f>
        <v/>
      </c>
      <c r="J2002" s="153" t="str">
        <f>IF(D2002="","",VLOOKUP(D2002,CADA_PROD!D:G,4,0)*H2002)</f>
        <v/>
      </c>
      <c r="K2002" s="14"/>
      <c r="L2002" s="14"/>
      <c r="M2002" s="21"/>
      <c r="N2002" s="21"/>
      <c r="O2002" s="21"/>
      <c r="P2002" s="21"/>
    </row>
    <row r="2003" spans="1:16" s="16" customFormat="1" ht="30" customHeight="1">
      <c r="A2003" s="21"/>
      <c r="B2003" s="21"/>
      <c r="C2003" s="170"/>
      <c r="D2003" s="168"/>
      <c r="E2003" s="154" t="str">
        <f>IFERROR(VLOOKUP(D2003,CADA_PROD!D:H,5,0),"")</f>
        <v/>
      </c>
      <c r="F2003" s="169"/>
      <c r="G2003" s="170"/>
      <c r="H2003" s="171"/>
      <c r="I2003" s="172" t="str">
        <f>IF(D2003="","",SUMIFS(MOVI_ENTR!I:I,MOVI_ENTR!D:D,D2003,MOVI_ENTR!O:O,L2003)-SUMIFS(MOVI_SAID!H:H,MOVI_SAID!D:D,D2003,MOVI_SAID!L:L,L2003))</f>
        <v/>
      </c>
      <c r="J2003" s="153" t="str">
        <f>IF(D2003="","",VLOOKUP(D2003,CADA_PROD!D:G,4,0)*H2003)</f>
        <v/>
      </c>
      <c r="K2003" s="14"/>
      <c r="L2003" s="14"/>
      <c r="M2003" s="21"/>
      <c r="N2003" s="21"/>
      <c r="O2003" s="21"/>
      <c r="P2003" s="21"/>
    </row>
    <row r="2004" spans="1:16" s="16" customFormat="1" ht="30" customHeight="1">
      <c r="A2004" s="21"/>
      <c r="B2004" s="21"/>
      <c r="C2004" s="170"/>
      <c r="D2004" s="168"/>
      <c r="E2004" s="154" t="str">
        <f>IFERROR(VLOOKUP(D2004,CADA_PROD!D:H,5,0),"")</f>
        <v/>
      </c>
      <c r="F2004" s="169"/>
      <c r="G2004" s="170"/>
      <c r="H2004" s="171"/>
      <c r="I2004" s="172" t="str">
        <f>IF(D2004="","",SUMIFS(MOVI_ENTR!I:I,MOVI_ENTR!D:D,D2004,MOVI_ENTR!O:O,L2004)-SUMIFS(MOVI_SAID!H:H,MOVI_SAID!D:D,D2004,MOVI_SAID!L:L,L2004))</f>
        <v/>
      </c>
      <c r="J2004" s="153" t="str">
        <f>IF(D2004="","",VLOOKUP(D2004,CADA_PROD!D:G,4,0)*H2004)</f>
        <v/>
      </c>
      <c r="K2004" s="14"/>
      <c r="L2004" s="14"/>
      <c r="M2004" s="21"/>
      <c r="N2004" s="21"/>
      <c r="O2004" s="21"/>
      <c r="P2004" s="21"/>
    </row>
    <row r="2005" spans="1:16" s="16" customFormat="1" ht="30" customHeight="1">
      <c r="A2005" s="21"/>
      <c r="B2005" s="21"/>
      <c r="C2005" s="170"/>
      <c r="D2005" s="168"/>
      <c r="E2005" s="154" t="str">
        <f>IFERROR(VLOOKUP(D2005,CADA_PROD!D:H,5,0),"")</f>
        <v/>
      </c>
      <c r="F2005" s="169"/>
      <c r="G2005" s="170"/>
      <c r="H2005" s="171"/>
      <c r="I2005" s="172" t="str">
        <f>IF(D2005="","",SUMIFS(MOVI_ENTR!I:I,MOVI_ENTR!D:D,D2005,MOVI_ENTR!O:O,L2005)-SUMIFS(MOVI_SAID!H:H,MOVI_SAID!D:D,D2005,MOVI_SAID!L:L,L2005))</f>
        <v/>
      </c>
      <c r="J2005" s="153" t="str">
        <f>IF(D2005="","",VLOOKUP(D2005,CADA_PROD!D:G,4,0)*H2005)</f>
        <v/>
      </c>
      <c r="K2005" s="14"/>
      <c r="L2005" s="14"/>
      <c r="M2005" s="21"/>
      <c r="N2005" s="21"/>
      <c r="O2005" s="21"/>
      <c r="P2005" s="21"/>
    </row>
    <row r="2006" spans="1:16" s="16" customFormat="1" ht="30" customHeight="1">
      <c r="A2006" s="21"/>
      <c r="B2006" s="21"/>
      <c r="C2006" s="170"/>
      <c r="D2006" s="168"/>
      <c r="E2006" s="154" t="str">
        <f>IFERROR(VLOOKUP(D2006,CADA_PROD!D:H,5,0),"")</f>
        <v/>
      </c>
      <c r="F2006" s="169"/>
      <c r="G2006" s="170"/>
      <c r="H2006" s="171"/>
      <c r="I2006" s="172" t="str">
        <f>IF(D2006="","",SUMIFS(MOVI_ENTR!I:I,MOVI_ENTR!D:D,D2006,MOVI_ENTR!O:O,L2006)-SUMIFS(MOVI_SAID!H:H,MOVI_SAID!D:D,D2006,MOVI_SAID!L:L,L2006))</f>
        <v/>
      </c>
      <c r="J2006" s="153" t="str">
        <f>IF(D2006="","",VLOOKUP(D2006,CADA_PROD!D:G,4,0)*H2006)</f>
        <v/>
      </c>
      <c r="K2006" s="14"/>
      <c r="L2006" s="14"/>
      <c r="M2006" s="21"/>
      <c r="N2006" s="21"/>
      <c r="O2006" s="21"/>
      <c r="P2006" s="21"/>
    </row>
    <row r="2007" spans="1:16" s="16" customFormat="1" ht="30" customHeight="1">
      <c r="A2007" s="21"/>
      <c r="B2007" s="21"/>
      <c r="C2007" s="170"/>
      <c r="D2007" s="168"/>
      <c r="E2007" s="154" t="str">
        <f>IFERROR(VLOOKUP(D2007,CADA_PROD!D:H,5,0),"")</f>
        <v/>
      </c>
      <c r="F2007" s="169"/>
      <c r="G2007" s="170"/>
      <c r="H2007" s="171"/>
      <c r="I2007" s="172" t="str">
        <f>IF(D2007="","",SUMIFS(MOVI_ENTR!I:I,MOVI_ENTR!D:D,D2007,MOVI_ENTR!O:O,L2007)-SUMIFS(MOVI_SAID!H:H,MOVI_SAID!D:D,D2007,MOVI_SAID!L:L,L2007))</f>
        <v/>
      </c>
      <c r="J2007" s="153" t="str">
        <f>IF(D2007="","",VLOOKUP(D2007,CADA_PROD!D:G,4,0)*H2007)</f>
        <v/>
      </c>
      <c r="K2007" s="14"/>
      <c r="L2007" s="14"/>
      <c r="M2007" s="21"/>
      <c r="N2007" s="21"/>
      <c r="O2007" s="21"/>
      <c r="P2007" s="21"/>
    </row>
    <row r="2008" spans="1:16" s="16" customFormat="1" ht="30" customHeight="1">
      <c r="A2008" s="21"/>
      <c r="B2008" s="21"/>
      <c r="C2008" s="170"/>
      <c r="D2008" s="168"/>
      <c r="E2008" s="154" t="str">
        <f>IFERROR(VLOOKUP(D2008,CADA_PROD!D:H,5,0),"")</f>
        <v/>
      </c>
      <c r="F2008" s="169"/>
      <c r="G2008" s="170"/>
      <c r="H2008" s="171"/>
      <c r="I2008" s="172" t="str">
        <f>IF(D2008="","",SUMIFS(MOVI_ENTR!I:I,MOVI_ENTR!D:D,D2008,MOVI_ENTR!O:O,L2008)-SUMIFS(MOVI_SAID!H:H,MOVI_SAID!D:D,D2008,MOVI_SAID!L:L,L2008))</f>
        <v/>
      </c>
      <c r="J2008" s="153" t="str">
        <f>IF(D2008="","",VLOOKUP(D2008,CADA_PROD!D:G,4,0)*H2008)</f>
        <v/>
      </c>
      <c r="K2008" s="14"/>
      <c r="L2008" s="14"/>
      <c r="M2008" s="21"/>
      <c r="N2008" s="21"/>
      <c r="O2008" s="21"/>
      <c r="P2008" s="21"/>
    </row>
    <row r="2009" spans="1:16" s="16" customFormat="1" ht="30" customHeight="1">
      <c r="A2009" s="21"/>
      <c r="B2009" s="21"/>
      <c r="C2009" s="170"/>
      <c r="D2009" s="168"/>
      <c r="E2009" s="154" t="str">
        <f>IFERROR(VLOOKUP(D2009,CADA_PROD!D:H,5,0),"")</f>
        <v/>
      </c>
      <c r="F2009" s="169"/>
      <c r="G2009" s="170"/>
      <c r="H2009" s="171"/>
      <c r="I2009" s="172" t="str">
        <f>IF(D2009="","",SUMIFS(MOVI_ENTR!I:I,MOVI_ENTR!D:D,D2009,MOVI_ENTR!O:O,L2009)-SUMIFS(MOVI_SAID!H:H,MOVI_SAID!D:D,D2009,MOVI_SAID!L:L,L2009))</f>
        <v/>
      </c>
      <c r="J2009" s="153" t="str">
        <f>IF(D2009="","",VLOOKUP(D2009,CADA_PROD!D:G,4,0)*H2009)</f>
        <v/>
      </c>
      <c r="K2009" s="14"/>
      <c r="L2009" s="14"/>
      <c r="M2009" s="21"/>
      <c r="N2009" s="21"/>
      <c r="O2009" s="21"/>
      <c r="P2009" s="21"/>
    </row>
    <row r="2010" spans="1:16" s="16" customFormat="1" ht="30" customHeight="1">
      <c r="A2010" s="21"/>
      <c r="B2010" s="21"/>
      <c r="C2010" s="170"/>
      <c r="D2010" s="168"/>
      <c r="E2010" s="154" t="str">
        <f>IFERROR(VLOOKUP(D2010,CADA_PROD!D:H,5,0),"")</f>
        <v/>
      </c>
      <c r="F2010" s="169"/>
      <c r="G2010" s="170"/>
      <c r="H2010" s="171"/>
      <c r="I2010" s="172" t="str">
        <f>IF(D2010="","",SUMIFS(MOVI_ENTR!I:I,MOVI_ENTR!D:D,D2010,MOVI_ENTR!O:O,L2010)-SUMIFS(MOVI_SAID!H:H,MOVI_SAID!D:D,D2010,MOVI_SAID!L:L,L2010))</f>
        <v/>
      </c>
      <c r="J2010" s="153" t="str">
        <f>IF(D2010="","",VLOOKUP(D2010,CADA_PROD!D:G,4,0)*H2010)</f>
        <v/>
      </c>
      <c r="K2010" s="14"/>
      <c r="L2010" s="14"/>
      <c r="M2010" s="21"/>
      <c r="N2010" s="21"/>
      <c r="O2010" s="21"/>
      <c r="P2010" s="21"/>
    </row>
    <row r="2011" spans="1:16" s="16" customFormat="1" ht="30" customHeight="1">
      <c r="A2011" s="21"/>
      <c r="B2011" s="21"/>
      <c r="C2011" s="170"/>
      <c r="D2011" s="168"/>
      <c r="E2011" s="154" t="str">
        <f>IFERROR(VLOOKUP(D2011,CADA_PROD!D:H,5,0),"")</f>
        <v/>
      </c>
      <c r="F2011" s="169"/>
      <c r="G2011" s="170"/>
      <c r="H2011" s="171"/>
      <c r="I2011" s="172" t="str">
        <f>IF(D2011="","",SUMIFS(MOVI_ENTR!I:I,MOVI_ENTR!D:D,D2011,MOVI_ENTR!O:O,L2011)-SUMIFS(MOVI_SAID!H:H,MOVI_SAID!D:D,D2011,MOVI_SAID!L:L,L2011))</f>
        <v/>
      </c>
      <c r="J2011" s="153" t="str">
        <f>IF(D2011="","",VLOOKUP(D2011,CADA_PROD!D:G,4,0)*H2011)</f>
        <v/>
      </c>
      <c r="K2011" s="14"/>
      <c r="L2011" s="14"/>
      <c r="M2011" s="21"/>
      <c r="N2011" s="21"/>
      <c r="O2011" s="21"/>
      <c r="P2011" s="21"/>
    </row>
    <row r="2012" spans="1:16" s="16" customFormat="1" ht="30" customHeight="1">
      <c r="A2012" s="21"/>
      <c r="B2012" s="21"/>
      <c r="C2012" s="170"/>
      <c r="D2012" s="168"/>
      <c r="E2012" s="154" t="str">
        <f>IFERROR(VLOOKUP(D2012,CADA_PROD!D:H,5,0),"")</f>
        <v/>
      </c>
      <c r="F2012" s="169"/>
      <c r="G2012" s="170"/>
      <c r="H2012" s="171"/>
      <c r="I2012" s="172" t="str">
        <f>IF(D2012="","",SUMIFS(MOVI_ENTR!I:I,MOVI_ENTR!D:D,D2012,MOVI_ENTR!O:O,L2012)-SUMIFS(MOVI_SAID!H:H,MOVI_SAID!D:D,D2012,MOVI_SAID!L:L,L2012))</f>
        <v/>
      </c>
      <c r="J2012" s="153" t="str">
        <f>IF(D2012="","",VLOOKUP(D2012,CADA_PROD!D:G,4,0)*H2012)</f>
        <v/>
      </c>
      <c r="K2012" s="14"/>
      <c r="L2012" s="14"/>
      <c r="M2012" s="21"/>
      <c r="N2012" s="21"/>
      <c r="O2012" s="21"/>
      <c r="P2012" s="21"/>
    </row>
    <row r="2013" spans="1:16" s="16" customFormat="1" ht="30" customHeight="1">
      <c r="A2013" s="21"/>
      <c r="B2013" s="21"/>
      <c r="C2013" s="170"/>
      <c r="D2013" s="168"/>
      <c r="E2013" s="154" t="str">
        <f>IFERROR(VLOOKUP(D2013,CADA_PROD!D:H,5,0),"")</f>
        <v/>
      </c>
      <c r="F2013" s="169"/>
      <c r="G2013" s="170"/>
      <c r="H2013" s="171"/>
      <c r="I2013" s="172" t="str">
        <f>IF(D2013="","",SUMIFS(MOVI_ENTR!I:I,MOVI_ENTR!D:D,D2013,MOVI_ENTR!O:O,L2013)-SUMIFS(MOVI_SAID!H:H,MOVI_SAID!D:D,D2013,MOVI_SAID!L:L,L2013))</f>
        <v/>
      </c>
      <c r="J2013" s="153" t="str">
        <f>IF(D2013="","",VLOOKUP(D2013,CADA_PROD!D:G,4,0)*H2013)</f>
        <v/>
      </c>
      <c r="K2013" s="14"/>
      <c r="L2013" s="14"/>
      <c r="M2013" s="21"/>
      <c r="N2013" s="21"/>
      <c r="O2013" s="21"/>
      <c r="P2013" s="21"/>
    </row>
    <row r="2014" spans="1:16" s="16" customFormat="1" ht="30" customHeight="1">
      <c r="A2014" s="21"/>
      <c r="B2014" s="21"/>
      <c r="C2014" s="170"/>
      <c r="D2014" s="168"/>
      <c r="E2014" s="154" t="str">
        <f>IFERROR(VLOOKUP(D2014,CADA_PROD!D:H,5,0),"")</f>
        <v/>
      </c>
      <c r="F2014" s="169"/>
      <c r="G2014" s="170"/>
      <c r="H2014" s="171"/>
      <c r="I2014" s="172" t="str">
        <f>IF(D2014="","",SUMIFS(MOVI_ENTR!I:I,MOVI_ENTR!D:D,D2014,MOVI_ENTR!O:O,L2014)-SUMIFS(MOVI_SAID!H:H,MOVI_SAID!D:D,D2014,MOVI_SAID!L:L,L2014))</f>
        <v/>
      </c>
      <c r="J2014" s="153" t="str">
        <f>IF(D2014="","",VLOOKUP(D2014,CADA_PROD!D:G,4,0)*H2014)</f>
        <v/>
      </c>
      <c r="K2014" s="14"/>
      <c r="L2014" s="14"/>
      <c r="M2014" s="21"/>
      <c r="N2014" s="21"/>
      <c r="O2014" s="21"/>
      <c r="P2014" s="21"/>
    </row>
    <row r="2015" spans="1:16" s="16" customFormat="1" ht="30" customHeight="1">
      <c r="A2015" s="21"/>
      <c r="B2015" s="21"/>
      <c r="C2015" s="170"/>
      <c r="D2015" s="168"/>
      <c r="E2015" s="154" t="str">
        <f>IFERROR(VLOOKUP(D2015,CADA_PROD!D:H,5,0),"")</f>
        <v/>
      </c>
      <c r="F2015" s="169"/>
      <c r="G2015" s="170"/>
      <c r="H2015" s="171"/>
      <c r="I2015" s="172" t="str">
        <f>IF(D2015="","",SUMIFS(MOVI_ENTR!I:I,MOVI_ENTR!D:D,D2015,MOVI_ENTR!O:O,L2015)-SUMIFS(MOVI_SAID!H:H,MOVI_SAID!D:D,D2015,MOVI_SAID!L:L,L2015))</f>
        <v/>
      </c>
      <c r="J2015" s="153" t="str">
        <f>IF(D2015="","",VLOOKUP(D2015,CADA_PROD!D:G,4,0)*H2015)</f>
        <v/>
      </c>
      <c r="K2015" s="14"/>
      <c r="L2015" s="14"/>
      <c r="M2015" s="21"/>
      <c r="N2015" s="21"/>
      <c r="O2015" s="21"/>
      <c r="P2015" s="21"/>
    </row>
    <row r="2016" spans="1:16" s="16" customFormat="1" ht="30" customHeight="1">
      <c r="A2016" s="21"/>
      <c r="B2016" s="21"/>
      <c r="C2016" s="170"/>
      <c r="D2016" s="168"/>
      <c r="E2016" s="154" t="str">
        <f>IFERROR(VLOOKUP(D2016,CADA_PROD!D:H,5,0),"")</f>
        <v/>
      </c>
      <c r="F2016" s="169"/>
      <c r="G2016" s="170"/>
      <c r="H2016" s="171"/>
      <c r="I2016" s="172" t="str">
        <f>IF(D2016="","",SUMIFS(MOVI_ENTR!I:I,MOVI_ENTR!D:D,D2016,MOVI_ENTR!O:O,L2016)-SUMIFS(MOVI_SAID!H:H,MOVI_SAID!D:D,D2016,MOVI_SAID!L:L,L2016))</f>
        <v/>
      </c>
      <c r="J2016" s="153" t="str">
        <f>IF(D2016="","",VLOOKUP(D2016,CADA_PROD!D:G,4,0)*H2016)</f>
        <v/>
      </c>
      <c r="K2016" s="14"/>
      <c r="L2016" s="14"/>
      <c r="M2016" s="21"/>
      <c r="N2016" s="21"/>
      <c r="O2016" s="21"/>
      <c r="P2016" s="21"/>
    </row>
    <row r="2017" spans="1:16" s="16" customFormat="1" ht="30" customHeight="1">
      <c r="A2017" s="21"/>
      <c r="B2017" s="21"/>
      <c r="C2017" s="170"/>
      <c r="D2017" s="168"/>
      <c r="E2017" s="154" t="str">
        <f>IFERROR(VLOOKUP(D2017,CADA_PROD!D:H,5,0),"")</f>
        <v/>
      </c>
      <c r="F2017" s="169"/>
      <c r="G2017" s="170"/>
      <c r="H2017" s="171"/>
      <c r="I2017" s="172" t="str">
        <f>IF(D2017="","",SUMIFS(MOVI_ENTR!I:I,MOVI_ENTR!D:D,D2017,MOVI_ENTR!O:O,L2017)-SUMIFS(MOVI_SAID!H:H,MOVI_SAID!D:D,D2017,MOVI_SAID!L:L,L2017))</f>
        <v/>
      </c>
      <c r="J2017" s="153" t="str">
        <f>IF(D2017="","",VLOOKUP(D2017,CADA_PROD!D:G,4,0)*H2017)</f>
        <v/>
      </c>
      <c r="K2017" s="14"/>
      <c r="L2017" s="14"/>
      <c r="M2017" s="21"/>
      <c r="N2017" s="21"/>
      <c r="O2017" s="21"/>
      <c r="P2017" s="21"/>
    </row>
    <row r="2018" spans="1:16" s="16" customFormat="1" ht="30" customHeight="1">
      <c r="A2018" s="21"/>
      <c r="B2018" s="21"/>
      <c r="C2018" s="170"/>
      <c r="D2018" s="168"/>
      <c r="E2018" s="154" t="str">
        <f>IFERROR(VLOOKUP(D2018,CADA_PROD!D:H,5,0),"")</f>
        <v/>
      </c>
      <c r="F2018" s="169"/>
      <c r="G2018" s="170"/>
      <c r="H2018" s="171"/>
      <c r="I2018" s="172" t="str">
        <f>IF(D2018="","",SUMIFS(MOVI_ENTR!I:I,MOVI_ENTR!D:D,D2018,MOVI_ENTR!O:O,L2018)-SUMIFS(MOVI_SAID!H:H,MOVI_SAID!D:D,D2018,MOVI_SAID!L:L,L2018))</f>
        <v/>
      </c>
      <c r="J2018" s="153" t="str">
        <f>IF(D2018="","",VLOOKUP(D2018,CADA_PROD!D:G,4,0)*H2018)</f>
        <v/>
      </c>
      <c r="K2018" s="14"/>
      <c r="L2018" s="14"/>
      <c r="M2018" s="21"/>
      <c r="N2018" s="21"/>
      <c r="O2018" s="21"/>
      <c r="P2018" s="21"/>
    </row>
    <row r="2019" spans="1:16" s="16" customFormat="1" ht="30" customHeight="1">
      <c r="A2019" s="21"/>
      <c r="B2019" s="21"/>
      <c r="C2019" s="170"/>
      <c r="D2019" s="168"/>
      <c r="E2019" s="154" t="str">
        <f>IFERROR(VLOOKUP(D2019,CADA_PROD!D:H,5,0),"")</f>
        <v/>
      </c>
      <c r="F2019" s="169"/>
      <c r="G2019" s="170"/>
      <c r="H2019" s="171"/>
      <c r="I2019" s="172" t="str">
        <f>IF(D2019="","",SUMIFS(MOVI_ENTR!I:I,MOVI_ENTR!D:D,D2019,MOVI_ENTR!O:O,L2019)-SUMIFS(MOVI_SAID!H:H,MOVI_SAID!D:D,D2019,MOVI_SAID!L:L,L2019))</f>
        <v/>
      </c>
      <c r="J2019" s="153" t="str">
        <f>IF(D2019="","",VLOOKUP(D2019,CADA_PROD!D:G,4,0)*H2019)</f>
        <v/>
      </c>
      <c r="K2019" s="14"/>
      <c r="L2019" s="14"/>
      <c r="M2019" s="21"/>
      <c r="N2019" s="21"/>
      <c r="O2019" s="21"/>
      <c r="P2019" s="21"/>
    </row>
    <row r="2020" spans="1:16" s="16" customFormat="1" ht="30" customHeight="1">
      <c r="A2020" s="21"/>
      <c r="B2020" s="21"/>
      <c r="C2020" s="170"/>
      <c r="D2020" s="168"/>
      <c r="E2020" s="154" t="str">
        <f>IFERROR(VLOOKUP(D2020,CADA_PROD!D:H,5,0),"")</f>
        <v/>
      </c>
      <c r="F2020" s="169"/>
      <c r="G2020" s="170"/>
      <c r="H2020" s="171"/>
      <c r="I2020" s="172" t="str">
        <f>IF(D2020="","",SUMIFS(MOVI_ENTR!I:I,MOVI_ENTR!D:D,D2020,MOVI_ENTR!O:O,L2020)-SUMIFS(MOVI_SAID!H:H,MOVI_SAID!D:D,D2020,MOVI_SAID!L:L,L2020))</f>
        <v/>
      </c>
      <c r="J2020" s="153" t="str">
        <f>IF(D2020="","",VLOOKUP(D2020,CADA_PROD!D:G,4,0)*H2020)</f>
        <v/>
      </c>
      <c r="K2020" s="14"/>
      <c r="L2020" s="14"/>
      <c r="M2020" s="21"/>
      <c r="N2020" s="21"/>
      <c r="O2020" s="21"/>
      <c r="P2020" s="21"/>
    </row>
    <row r="2021" spans="1:16" s="16" customFormat="1" ht="30" customHeight="1">
      <c r="A2021" s="21"/>
      <c r="B2021" s="21"/>
      <c r="C2021" s="170"/>
      <c r="D2021" s="168"/>
      <c r="E2021" s="154" t="str">
        <f>IFERROR(VLOOKUP(D2021,CADA_PROD!D:H,5,0),"")</f>
        <v/>
      </c>
      <c r="F2021" s="169"/>
      <c r="G2021" s="170"/>
      <c r="H2021" s="171"/>
      <c r="I2021" s="172" t="str">
        <f>IF(D2021="","",SUMIFS(MOVI_ENTR!I:I,MOVI_ENTR!D:D,D2021,MOVI_ENTR!O:O,L2021)-SUMIFS(MOVI_SAID!H:H,MOVI_SAID!D:D,D2021,MOVI_SAID!L:L,L2021))</f>
        <v/>
      </c>
      <c r="J2021" s="153" t="str">
        <f>IF(D2021="","",VLOOKUP(D2021,CADA_PROD!D:G,4,0)*H2021)</f>
        <v/>
      </c>
      <c r="K2021" s="14"/>
      <c r="L2021" s="14"/>
      <c r="M2021" s="21"/>
      <c r="N2021" s="21"/>
      <c r="O2021" s="21"/>
      <c r="P2021" s="21"/>
    </row>
    <row r="2022" spans="1:16" s="16" customFormat="1" ht="30" customHeight="1">
      <c r="A2022" s="21"/>
      <c r="B2022" s="21"/>
      <c r="C2022" s="170"/>
      <c r="D2022" s="168"/>
      <c r="E2022" s="154" t="str">
        <f>IFERROR(VLOOKUP(D2022,CADA_PROD!D:H,5,0),"")</f>
        <v/>
      </c>
      <c r="F2022" s="169"/>
      <c r="G2022" s="170"/>
      <c r="H2022" s="171"/>
      <c r="I2022" s="172" t="str">
        <f>IF(D2022="","",SUMIFS(MOVI_ENTR!I:I,MOVI_ENTR!D:D,D2022,MOVI_ENTR!O:O,L2022)-SUMIFS(MOVI_SAID!H:H,MOVI_SAID!D:D,D2022,MOVI_SAID!L:L,L2022))</f>
        <v/>
      </c>
      <c r="J2022" s="153" t="str">
        <f>IF(D2022="","",VLOOKUP(D2022,CADA_PROD!D:G,4,0)*H2022)</f>
        <v/>
      </c>
      <c r="K2022" s="14"/>
      <c r="L2022" s="14"/>
      <c r="M2022" s="21"/>
      <c r="N2022" s="21"/>
      <c r="O2022" s="21"/>
      <c r="P2022" s="21"/>
    </row>
    <row r="2023" spans="1:16" s="16" customFormat="1" ht="30" customHeight="1">
      <c r="A2023" s="21"/>
      <c r="B2023" s="21"/>
      <c r="C2023" s="170"/>
      <c r="D2023" s="168"/>
      <c r="E2023" s="154" t="str">
        <f>IFERROR(VLOOKUP(D2023,CADA_PROD!D:H,5,0),"")</f>
        <v/>
      </c>
      <c r="F2023" s="169"/>
      <c r="G2023" s="170"/>
      <c r="H2023" s="171"/>
      <c r="I2023" s="172" t="str">
        <f>IF(D2023="","",SUMIFS(MOVI_ENTR!I:I,MOVI_ENTR!D:D,D2023,MOVI_ENTR!O:O,L2023)-SUMIFS(MOVI_SAID!H:H,MOVI_SAID!D:D,D2023,MOVI_SAID!L:L,L2023))</f>
        <v/>
      </c>
      <c r="J2023" s="153" t="str">
        <f>IF(D2023="","",VLOOKUP(D2023,CADA_PROD!D:G,4,0)*H2023)</f>
        <v/>
      </c>
      <c r="K2023" s="14"/>
      <c r="L2023" s="14"/>
      <c r="M2023" s="21"/>
      <c r="N2023" s="21"/>
      <c r="O2023" s="21"/>
      <c r="P2023" s="21"/>
    </row>
    <row r="2024" spans="1:16" s="16" customFormat="1" ht="30" customHeight="1">
      <c r="A2024" s="21"/>
      <c r="B2024" s="21"/>
      <c r="C2024" s="170"/>
      <c r="D2024" s="168"/>
      <c r="E2024" s="154" t="str">
        <f>IFERROR(VLOOKUP(D2024,CADA_PROD!D:H,5,0),"")</f>
        <v/>
      </c>
      <c r="F2024" s="169"/>
      <c r="G2024" s="170"/>
      <c r="H2024" s="171"/>
      <c r="I2024" s="172" t="str">
        <f>IF(D2024="","",SUMIFS(MOVI_ENTR!I:I,MOVI_ENTR!D:D,D2024,MOVI_ENTR!O:O,L2024)-SUMIFS(MOVI_SAID!H:H,MOVI_SAID!D:D,D2024,MOVI_SAID!L:L,L2024))</f>
        <v/>
      </c>
      <c r="J2024" s="153" t="str">
        <f>IF(D2024="","",VLOOKUP(D2024,CADA_PROD!D:G,4,0)*H2024)</f>
        <v/>
      </c>
      <c r="K2024" s="14"/>
      <c r="L2024" s="14"/>
      <c r="M2024" s="21"/>
      <c r="N2024" s="21"/>
      <c r="O2024" s="21"/>
      <c r="P2024" s="21"/>
    </row>
    <row r="2025" spans="1:16" s="16" customFormat="1" ht="30" customHeight="1">
      <c r="A2025" s="21"/>
      <c r="B2025" s="21"/>
      <c r="C2025" s="170"/>
      <c r="D2025" s="168"/>
      <c r="E2025" s="154" t="str">
        <f>IFERROR(VLOOKUP(D2025,CADA_PROD!D:H,5,0),"")</f>
        <v/>
      </c>
      <c r="F2025" s="169"/>
      <c r="G2025" s="170"/>
      <c r="H2025" s="171"/>
      <c r="I2025" s="172" t="str">
        <f>IF(D2025="","",SUMIFS(MOVI_ENTR!I:I,MOVI_ENTR!D:D,D2025,MOVI_ENTR!O:O,L2025)-SUMIFS(MOVI_SAID!H:H,MOVI_SAID!D:D,D2025,MOVI_SAID!L:L,L2025))</f>
        <v/>
      </c>
      <c r="J2025" s="153" t="str">
        <f>IF(D2025="","",VLOOKUP(D2025,CADA_PROD!D:G,4,0)*H2025)</f>
        <v/>
      </c>
      <c r="K2025" s="14"/>
      <c r="L2025" s="14"/>
      <c r="M2025" s="21"/>
      <c r="N2025" s="21"/>
      <c r="O2025" s="21"/>
      <c r="P2025" s="21"/>
    </row>
    <row r="2026" spans="1:16" s="16" customFormat="1" ht="30" customHeight="1">
      <c r="A2026" s="21"/>
      <c r="B2026" s="21"/>
      <c r="C2026" s="170"/>
      <c r="D2026" s="168"/>
      <c r="E2026" s="154" t="str">
        <f>IFERROR(VLOOKUP(D2026,CADA_PROD!D:H,5,0),"")</f>
        <v/>
      </c>
      <c r="F2026" s="169"/>
      <c r="G2026" s="170"/>
      <c r="H2026" s="171"/>
      <c r="I2026" s="172" t="str">
        <f>IF(D2026="","",SUMIFS(MOVI_ENTR!I:I,MOVI_ENTR!D:D,D2026,MOVI_ENTR!O:O,L2026)-SUMIFS(MOVI_SAID!H:H,MOVI_SAID!D:D,D2026,MOVI_SAID!L:L,L2026))</f>
        <v/>
      </c>
      <c r="J2026" s="153" t="str">
        <f>IF(D2026="","",VLOOKUP(D2026,CADA_PROD!D:G,4,0)*H2026)</f>
        <v/>
      </c>
      <c r="K2026" s="14"/>
      <c r="L2026" s="14"/>
      <c r="M2026" s="21"/>
      <c r="N2026" s="21"/>
      <c r="O2026" s="21"/>
      <c r="P2026" s="21"/>
    </row>
    <row r="2027" spans="1:16" s="16" customFormat="1" ht="30" customHeight="1">
      <c r="A2027" s="21"/>
      <c r="B2027" s="21"/>
      <c r="C2027" s="170"/>
      <c r="D2027" s="168"/>
      <c r="E2027" s="154" t="str">
        <f>IFERROR(VLOOKUP(D2027,CADA_PROD!D:H,5,0),"")</f>
        <v/>
      </c>
      <c r="F2027" s="169"/>
      <c r="G2027" s="170"/>
      <c r="H2027" s="171"/>
      <c r="I2027" s="172" t="str">
        <f>IF(D2027="","",SUMIFS(MOVI_ENTR!I:I,MOVI_ENTR!D:D,D2027,MOVI_ENTR!O:O,L2027)-SUMIFS(MOVI_SAID!H:H,MOVI_SAID!D:D,D2027,MOVI_SAID!L:L,L2027))</f>
        <v/>
      </c>
      <c r="J2027" s="153" t="str">
        <f>IF(D2027="","",VLOOKUP(D2027,CADA_PROD!D:G,4,0)*H2027)</f>
        <v/>
      </c>
      <c r="K2027" s="14"/>
      <c r="L2027" s="14"/>
      <c r="M2027" s="21"/>
      <c r="N2027" s="21"/>
      <c r="O2027" s="21"/>
      <c r="P2027" s="21"/>
    </row>
    <row r="2028" spans="1:16" s="16" customFormat="1" ht="30" customHeight="1">
      <c r="A2028" s="21"/>
      <c r="B2028" s="21"/>
      <c r="C2028" s="170"/>
      <c r="D2028" s="168"/>
      <c r="E2028" s="154" t="str">
        <f>IFERROR(VLOOKUP(D2028,CADA_PROD!D:H,5,0),"")</f>
        <v/>
      </c>
      <c r="F2028" s="169"/>
      <c r="G2028" s="170"/>
      <c r="H2028" s="171"/>
      <c r="I2028" s="172" t="str">
        <f>IF(D2028="","",SUMIFS(MOVI_ENTR!I:I,MOVI_ENTR!D:D,D2028,MOVI_ENTR!O:O,L2028)-SUMIFS(MOVI_SAID!H:H,MOVI_SAID!D:D,D2028,MOVI_SAID!L:L,L2028))</f>
        <v/>
      </c>
      <c r="J2028" s="153" t="str">
        <f>IF(D2028="","",VLOOKUP(D2028,CADA_PROD!D:G,4,0)*H2028)</f>
        <v/>
      </c>
      <c r="K2028" s="14"/>
      <c r="L2028" s="14"/>
      <c r="M2028" s="21"/>
      <c r="N2028" s="21"/>
      <c r="O2028" s="21"/>
      <c r="P2028" s="21"/>
    </row>
    <row r="2029" spans="1:16" s="16" customFormat="1" ht="30" customHeight="1">
      <c r="A2029" s="21"/>
      <c r="B2029" s="21"/>
      <c r="C2029" s="170"/>
      <c r="D2029" s="168"/>
      <c r="E2029" s="154" t="str">
        <f>IFERROR(VLOOKUP(D2029,CADA_PROD!D:H,5,0),"")</f>
        <v/>
      </c>
      <c r="F2029" s="169"/>
      <c r="G2029" s="170"/>
      <c r="H2029" s="171"/>
      <c r="I2029" s="172" t="str">
        <f>IF(D2029="","",SUMIFS(MOVI_ENTR!I:I,MOVI_ENTR!D:D,D2029,MOVI_ENTR!O:O,L2029)-SUMIFS(MOVI_SAID!H:H,MOVI_SAID!D:D,D2029,MOVI_SAID!L:L,L2029))</f>
        <v/>
      </c>
      <c r="J2029" s="153" t="str">
        <f>IF(D2029="","",VLOOKUP(D2029,CADA_PROD!D:G,4,0)*H2029)</f>
        <v/>
      </c>
      <c r="K2029" s="14"/>
      <c r="L2029" s="14"/>
      <c r="M2029" s="21"/>
      <c r="N2029" s="21"/>
      <c r="O2029" s="21"/>
      <c r="P2029" s="21"/>
    </row>
    <row r="2030" spans="1:16" s="16" customFormat="1" ht="30" customHeight="1">
      <c r="A2030" s="21"/>
      <c r="B2030" s="21"/>
      <c r="C2030" s="170"/>
      <c r="D2030" s="168"/>
      <c r="E2030" s="154" t="str">
        <f>IFERROR(VLOOKUP(D2030,CADA_PROD!D:H,5,0),"")</f>
        <v/>
      </c>
      <c r="F2030" s="169"/>
      <c r="G2030" s="170"/>
      <c r="H2030" s="171"/>
      <c r="I2030" s="172" t="str">
        <f>IF(D2030="","",SUMIFS(MOVI_ENTR!I:I,MOVI_ENTR!D:D,D2030,MOVI_ENTR!O:O,L2030)-SUMIFS(MOVI_SAID!H:H,MOVI_SAID!D:D,D2030,MOVI_SAID!L:L,L2030))</f>
        <v/>
      </c>
      <c r="J2030" s="153" t="str">
        <f>IF(D2030="","",VLOOKUP(D2030,CADA_PROD!D:G,4,0)*H2030)</f>
        <v/>
      </c>
      <c r="K2030" s="14"/>
      <c r="L2030" s="14"/>
      <c r="M2030" s="21"/>
      <c r="N2030" s="21"/>
      <c r="O2030" s="21"/>
      <c r="P2030" s="21"/>
    </row>
    <row r="2031" spans="1:16" s="16" customFormat="1" ht="30" customHeight="1">
      <c r="A2031" s="21"/>
      <c r="B2031" s="21"/>
      <c r="C2031" s="170"/>
      <c r="D2031" s="168"/>
      <c r="E2031" s="154" t="str">
        <f>IFERROR(VLOOKUP(D2031,CADA_PROD!D:H,5,0),"")</f>
        <v/>
      </c>
      <c r="F2031" s="169"/>
      <c r="G2031" s="170"/>
      <c r="H2031" s="171"/>
      <c r="I2031" s="172" t="str">
        <f>IF(D2031="","",SUMIFS(MOVI_ENTR!I:I,MOVI_ENTR!D:D,D2031,MOVI_ENTR!O:O,L2031)-SUMIFS(MOVI_SAID!H:H,MOVI_SAID!D:D,D2031,MOVI_SAID!L:L,L2031))</f>
        <v/>
      </c>
      <c r="J2031" s="153" t="str">
        <f>IF(D2031="","",VLOOKUP(D2031,CADA_PROD!D:G,4,0)*H2031)</f>
        <v/>
      </c>
      <c r="K2031" s="14"/>
      <c r="L2031" s="14"/>
      <c r="M2031" s="21"/>
      <c r="N2031" s="21"/>
      <c r="O2031" s="21"/>
      <c r="P2031" s="21"/>
    </row>
    <row r="2032" spans="1:16" s="16" customFormat="1" ht="30" customHeight="1">
      <c r="A2032" s="21"/>
      <c r="B2032" s="21"/>
      <c r="C2032" s="170"/>
      <c r="D2032" s="168"/>
      <c r="E2032" s="154" t="str">
        <f>IFERROR(VLOOKUP(D2032,CADA_PROD!D:H,5,0),"")</f>
        <v/>
      </c>
      <c r="F2032" s="169"/>
      <c r="G2032" s="170"/>
      <c r="H2032" s="171"/>
      <c r="I2032" s="172" t="str">
        <f>IF(D2032="","",SUMIFS(MOVI_ENTR!I:I,MOVI_ENTR!D:D,D2032,MOVI_ENTR!O:O,L2032)-SUMIFS(MOVI_SAID!H:H,MOVI_SAID!D:D,D2032,MOVI_SAID!L:L,L2032))</f>
        <v/>
      </c>
      <c r="J2032" s="153" t="str">
        <f>IF(D2032="","",VLOOKUP(D2032,CADA_PROD!D:G,4,0)*H2032)</f>
        <v/>
      </c>
      <c r="K2032" s="14"/>
      <c r="L2032" s="14"/>
      <c r="M2032" s="21"/>
      <c r="N2032" s="21"/>
      <c r="O2032" s="21"/>
      <c r="P2032" s="21"/>
    </row>
    <row r="2033" spans="1:16" s="16" customFormat="1" ht="30" customHeight="1">
      <c r="A2033" s="21"/>
      <c r="B2033" s="21"/>
      <c r="C2033" s="170"/>
      <c r="D2033" s="168"/>
      <c r="E2033" s="154" t="str">
        <f>IFERROR(VLOOKUP(D2033,CADA_PROD!D:H,5,0),"")</f>
        <v/>
      </c>
      <c r="F2033" s="169"/>
      <c r="G2033" s="170"/>
      <c r="H2033" s="171"/>
      <c r="I2033" s="172" t="str">
        <f>IF(D2033="","",SUMIFS(MOVI_ENTR!I:I,MOVI_ENTR!D:D,D2033,MOVI_ENTR!O:O,L2033)-SUMIFS(MOVI_SAID!H:H,MOVI_SAID!D:D,D2033,MOVI_SAID!L:L,L2033))</f>
        <v/>
      </c>
      <c r="J2033" s="153" t="str">
        <f>IF(D2033="","",VLOOKUP(D2033,CADA_PROD!D:G,4,0)*H2033)</f>
        <v/>
      </c>
      <c r="K2033" s="14"/>
      <c r="L2033" s="14"/>
      <c r="M2033" s="21"/>
      <c r="N2033" s="21"/>
      <c r="O2033" s="21"/>
      <c r="P2033" s="21"/>
    </row>
    <row r="2034" spans="1:16" s="16" customFormat="1" ht="30" customHeight="1">
      <c r="A2034" s="21"/>
      <c r="B2034" s="21"/>
      <c r="C2034" s="170"/>
      <c r="D2034" s="168"/>
      <c r="E2034" s="154" t="str">
        <f>IFERROR(VLOOKUP(D2034,CADA_PROD!D:H,5,0),"")</f>
        <v/>
      </c>
      <c r="F2034" s="169"/>
      <c r="G2034" s="170"/>
      <c r="H2034" s="171"/>
      <c r="I2034" s="172" t="str">
        <f>IF(D2034="","",SUMIFS(MOVI_ENTR!I:I,MOVI_ENTR!D:D,D2034,MOVI_ENTR!O:O,L2034)-SUMIFS(MOVI_SAID!H:H,MOVI_SAID!D:D,D2034,MOVI_SAID!L:L,L2034))</f>
        <v/>
      </c>
      <c r="J2034" s="153" t="str">
        <f>IF(D2034="","",VLOOKUP(D2034,CADA_PROD!D:G,4,0)*H2034)</f>
        <v/>
      </c>
      <c r="K2034" s="14"/>
      <c r="L2034" s="14"/>
      <c r="M2034" s="21"/>
      <c r="N2034" s="21"/>
      <c r="O2034" s="21"/>
      <c r="P2034" s="21"/>
    </row>
    <row r="2035" spans="1:16" s="16" customFormat="1" ht="30" customHeight="1">
      <c r="A2035" s="21"/>
      <c r="B2035" s="21"/>
      <c r="C2035" s="170"/>
      <c r="D2035" s="168"/>
      <c r="E2035" s="154" t="str">
        <f>IFERROR(VLOOKUP(D2035,CADA_PROD!D:H,5,0),"")</f>
        <v/>
      </c>
      <c r="F2035" s="169"/>
      <c r="G2035" s="170"/>
      <c r="H2035" s="171"/>
      <c r="I2035" s="172" t="str">
        <f>IF(D2035="","",SUMIFS(MOVI_ENTR!I:I,MOVI_ENTR!D:D,D2035,MOVI_ENTR!O:O,L2035)-SUMIFS(MOVI_SAID!H:H,MOVI_SAID!D:D,D2035,MOVI_SAID!L:L,L2035))</f>
        <v/>
      </c>
      <c r="J2035" s="153" t="str">
        <f>IF(D2035="","",VLOOKUP(D2035,CADA_PROD!D:G,4,0)*H2035)</f>
        <v/>
      </c>
      <c r="K2035" s="14"/>
      <c r="L2035" s="14"/>
      <c r="M2035" s="21"/>
      <c r="N2035" s="21"/>
      <c r="O2035" s="21"/>
      <c r="P2035" s="21"/>
    </row>
    <row r="2036" spans="1:16" s="16" customFormat="1" ht="30" customHeight="1">
      <c r="A2036" s="21"/>
      <c r="B2036" s="21"/>
      <c r="C2036" s="170"/>
      <c r="D2036" s="168"/>
      <c r="E2036" s="154" t="str">
        <f>IFERROR(VLOOKUP(D2036,CADA_PROD!D:H,5,0),"")</f>
        <v/>
      </c>
      <c r="F2036" s="169"/>
      <c r="G2036" s="170"/>
      <c r="H2036" s="171"/>
      <c r="I2036" s="172" t="str">
        <f>IF(D2036="","",SUMIFS(MOVI_ENTR!I:I,MOVI_ENTR!D:D,D2036,MOVI_ENTR!O:O,L2036)-SUMIFS(MOVI_SAID!H:H,MOVI_SAID!D:D,D2036,MOVI_SAID!L:L,L2036))</f>
        <v/>
      </c>
      <c r="J2036" s="153" t="str">
        <f>IF(D2036="","",VLOOKUP(D2036,CADA_PROD!D:G,4,0)*H2036)</f>
        <v/>
      </c>
      <c r="K2036" s="14"/>
      <c r="L2036" s="14"/>
      <c r="M2036" s="21"/>
      <c r="N2036" s="21"/>
      <c r="O2036" s="21"/>
      <c r="P2036" s="21"/>
    </row>
    <row r="2037" spans="1:16" s="16" customFormat="1" ht="30" customHeight="1">
      <c r="A2037" s="21"/>
      <c r="B2037" s="21"/>
      <c r="C2037" s="170"/>
      <c r="D2037" s="168"/>
      <c r="E2037" s="154" t="str">
        <f>IFERROR(VLOOKUP(D2037,CADA_PROD!D:H,5,0),"")</f>
        <v/>
      </c>
      <c r="F2037" s="169"/>
      <c r="G2037" s="170"/>
      <c r="H2037" s="171"/>
      <c r="I2037" s="172" t="str">
        <f>IF(D2037="","",SUMIFS(MOVI_ENTR!I:I,MOVI_ENTR!D:D,D2037,MOVI_ENTR!O:O,L2037)-SUMIFS(MOVI_SAID!H:H,MOVI_SAID!D:D,D2037,MOVI_SAID!L:L,L2037))</f>
        <v/>
      </c>
      <c r="J2037" s="153" t="str">
        <f>IF(D2037="","",VLOOKUP(D2037,CADA_PROD!D:G,4,0)*H2037)</f>
        <v/>
      </c>
      <c r="K2037" s="14"/>
      <c r="L2037" s="14"/>
      <c r="M2037" s="21"/>
      <c r="N2037" s="21"/>
      <c r="O2037" s="21"/>
      <c r="P2037" s="21"/>
    </row>
    <row r="2038" spans="1:16" s="16" customFormat="1" ht="30" customHeight="1">
      <c r="A2038" s="21"/>
      <c r="B2038" s="21"/>
      <c r="C2038" s="170"/>
      <c r="D2038" s="168"/>
      <c r="E2038" s="154" t="str">
        <f>IFERROR(VLOOKUP(D2038,CADA_PROD!D:H,5,0),"")</f>
        <v/>
      </c>
      <c r="F2038" s="169"/>
      <c r="G2038" s="170"/>
      <c r="H2038" s="171"/>
      <c r="I2038" s="172" t="str">
        <f>IF(D2038="","",SUMIFS(MOVI_ENTR!I:I,MOVI_ENTR!D:D,D2038,MOVI_ENTR!O:O,L2038)-SUMIFS(MOVI_SAID!H:H,MOVI_SAID!D:D,D2038,MOVI_SAID!L:L,L2038))</f>
        <v/>
      </c>
      <c r="J2038" s="153" t="str">
        <f>IF(D2038="","",VLOOKUP(D2038,CADA_PROD!D:G,4,0)*H2038)</f>
        <v/>
      </c>
      <c r="K2038" s="14"/>
      <c r="L2038" s="14"/>
      <c r="M2038" s="21"/>
      <c r="N2038" s="21"/>
      <c r="O2038" s="21"/>
      <c r="P2038" s="21"/>
    </row>
    <row r="2039" spans="1:16" s="16" customFormat="1" ht="30" customHeight="1">
      <c r="A2039" s="21"/>
      <c r="B2039" s="21"/>
      <c r="C2039" s="170"/>
      <c r="D2039" s="168"/>
      <c r="E2039" s="154" t="str">
        <f>IFERROR(VLOOKUP(D2039,CADA_PROD!D:H,5,0),"")</f>
        <v/>
      </c>
      <c r="F2039" s="169"/>
      <c r="G2039" s="170"/>
      <c r="H2039" s="171"/>
      <c r="I2039" s="172" t="str">
        <f>IF(D2039="","",SUMIFS(MOVI_ENTR!I:I,MOVI_ENTR!D:D,D2039,MOVI_ENTR!O:O,L2039)-SUMIFS(MOVI_SAID!H:H,MOVI_SAID!D:D,D2039,MOVI_SAID!L:L,L2039))</f>
        <v/>
      </c>
      <c r="J2039" s="153" t="str">
        <f>IF(D2039="","",VLOOKUP(D2039,CADA_PROD!D:G,4,0)*H2039)</f>
        <v/>
      </c>
      <c r="K2039" s="14"/>
      <c r="L2039" s="14"/>
      <c r="M2039" s="21"/>
      <c r="N2039" s="21"/>
      <c r="O2039" s="21"/>
      <c r="P2039" s="21"/>
    </row>
    <row r="2040" spans="1:16" s="16" customFormat="1" ht="30" customHeight="1">
      <c r="A2040" s="21"/>
      <c r="B2040" s="21"/>
      <c r="C2040" s="170"/>
      <c r="D2040" s="168"/>
      <c r="E2040" s="154" t="str">
        <f>IFERROR(VLOOKUP(D2040,CADA_PROD!D:H,5,0),"")</f>
        <v/>
      </c>
      <c r="F2040" s="169"/>
      <c r="G2040" s="170"/>
      <c r="H2040" s="171"/>
      <c r="I2040" s="172" t="str">
        <f>IF(D2040="","",SUMIFS(MOVI_ENTR!I:I,MOVI_ENTR!D:D,D2040,MOVI_ENTR!O:O,L2040)-SUMIFS(MOVI_SAID!H:H,MOVI_SAID!D:D,D2040,MOVI_SAID!L:L,L2040))</f>
        <v/>
      </c>
      <c r="J2040" s="153" t="str">
        <f>IF(D2040="","",VLOOKUP(D2040,CADA_PROD!D:G,4,0)*H2040)</f>
        <v/>
      </c>
      <c r="K2040" s="14"/>
      <c r="L2040" s="14"/>
      <c r="M2040" s="21"/>
      <c r="N2040" s="21"/>
      <c r="O2040" s="21"/>
      <c r="P2040" s="21"/>
    </row>
    <row r="2041" spans="1:16" s="16" customFormat="1" ht="30" customHeight="1">
      <c r="A2041" s="21"/>
      <c r="B2041" s="21"/>
      <c r="C2041" s="170"/>
      <c r="D2041" s="168"/>
      <c r="E2041" s="154" t="str">
        <f>IFERROR(VLOOKUP(D2041,CADA_PROD!D:H,5,0),"")</f>
        <v/>
      </c>
      <c r="F2041" s="169"/>
      <c r="G2041" s="170"/>
      <c r="H2041" s="171"/>
      <c r="I2041" s="172" t="str">
        <f>IF(D2041="","",SUMIFS(MOVI_ENTR!I:I,MOVI_ENTR!D:D,D2041,MOVI_ENTR!O:O,L2041)-SUMIFS(MOVI_SAID!H:H,MOVI_SAID!D:D,D2041,MOVI_SAID!L:L,L2041))</f>
        <v/>
      </c>
      <c r="J2041" s="153" t="str">
        <f>IF(D2041="","",VLOOKUP(D2041,CADA_PROD!D:G,4,0)*H2041)</f>
        <v/>
      </c>
      <c r="K2041" s="14"/>
      <c r="L2041" s="14"/>
      <c r="M2041" s="21"/>
      <c r="N2041" s="21"/>
      <c r="O2041" s="21"/>
      <c r="P2041" s="21"/>
    </row>
    <row r="2042" spans="1:16" s="16" customFormat="1" ht="30" customHeight="1">
      <c r="A2042" s="21"/>
      <c r="B2042" s="21"/>
      <c r="C2042" s="170"/>
      <c r="D2042" s="168"/>
      <c r="E2042" s="154" t="str">
        <f>IFERROR(VLOOKUP(D2042,CADA_PROD!D:H,5,0),"")</f>
        <v/>
      </c>
      <c r="F2042" s="169"/>
      <c r="G2042" s="170"/>
      <c r="H2042" s="171"/>
      <c r="I2042" s="172" t="str">
        <f>IF(D2042="","",SUMIFS(MOVI_ENTR!I:I,MOVI_ENTR!D:D,D2042,MOVI_ENTR!O:O,L2042)-SUMIFS(MOVI_SAID!H:H,MOVI_SAID!D:D,D2042,MOVI_SAID!L:L,L2042))</f>
        <v/>
      </c>
      <c r="J2042" s="153" t="str">
        <f>IF(D2042="","",VLOOKUP(D2042,CADA_PROD!D:G,4,0)*H2042)</f>
        <v/>
      </c>
      <c r="K2042" s="14"/>
      <c r="L2042" s="14"/>
      <c r="M2042" s="21"/>
      <c r="N2042" s="21"/>
      <c r="O2042" s="21"/>
      <c r="P2042" s="21"/>
    </row>
    <row r="2043" spans="1:16" s="16" customFormat="1" ht="30" customHeight="1">
      <c r="A2043" s="21"/>
      <c r="B2043" s="21"/>
      <c r="C2043" s="170"/>
      <c r="D2043" s="168"/>
      <c r="E2043" s="154" t="str">
        <f>IFERROR(VLOOKUP(D2043,CADA_PROD!D:H,5,0),"")</f>
        <v/>
      </c>
      <c r="F2043" s="169"/>
      <c r="G2043" s="170"/>
      <c r="H2043" s="171"/>
      <c r="I2043" s="172" t="str">
        <f>IF(D2043="","",SUMIFS(MOVI_ENTR!I:I,MOVI_ENTR!D:D,D2043,MOVI_ENTR!O:O,L2043)-SUMIFS(MOVI_SAID!H:H,MOVI_SAID!D:D,D2043,MOVI_SAID!L:L,L2043))</f>
        <v/>
      </c>
      <c r="J2043" s="153" t="str">
        <f>IF(D2043="","",VLOOKUP(D2043,CADA_PROD!D:G,4,0)*H2043)</f>
        <v/>
      </c>
      <c r="K2043" s="14"/>
      <c r="L2043" s="14"/>
      <c r="M2043" s="21"/>
      <c r="N2043" s="21"/>
      <c r="O2043" s="21"/>
      <c r="P2043" s="21"/>
    </row>
    <row r="2044" spans="1:16" s="16" customFormat="1" ht="30" customHeight="1">
      <c r="A2044" s="21"/>
      <c r="B2044" s="21"/>
      <c r="C2044" s="170"/>
      <c r="D2044" s="168"/>
      <c r="E2044" s="154" t="str">
        <f>IFERROR(VLOOKUP(D2044,CADA_PROD!D:H,5,0),"")</f>
        <v/>
      </c>
      <c r="F2044" s="169"/>
      <c r="G2044" s="170"/>
      <c r="H2044" s="171"/>
      <c r="I2044" s="172" t="str">
        <f>IF(D2044="","",SUMIFS(MOVI_ENTR!I:I,MOVI_ENTR!D:D,D2044,MOVI_ENTR!O:O,L2044)-SUMIFS(MOVI_SAID!H:H,MOVI_SAID!D:D,D2044,MOVI_SAID!L:L,L2044))</f>
        <v/>
      </c>
      <c r="J2044" s="153" t="str">
        <f>IF(D2044="","",VLOOKUP(D2044,CADA_PROD!D:G,4,0)*H2044)</f>
        <v/>
      </c>
      <c r="K2044" s="14"/>
      <c r="L2044" s="14"/>
      <c r="M2044" s="21"/>
      <c r="N2044" s="21"/>
      <c r="O2044" s="21"/>
      <c r="P2044" s="21"/>
    </row>
    <row r="2045" spans="1:16" s="16" customFormat="1" ht="30" customHeight="1">
      <c r="A2045" s="21"/>
      <c r="B2045" s="21"/>
      <c r="C2045" s="170"/>
      <c r="D2045" s="168"/>
      <c r="E2045" s="154" t="str">
        <f>IFERROR(VLOOKUP(D2045,CADA_PROD!D:H,5,0),"")</f>
        <v/>
      </c>
      <c r="F2045" s="169"/>
      <c r="G2045" s="170"/>
      <c r="H2045" s="171"/>
      <c r="I2045" s="172" t="str">
        <f>IF(D2045="","",SUMIFS(MOVI_ENTR!I:I,MOVI_ENTR!D:D,D2045,MOVI_ENTR!O:O,L2045)-SUMIFS(MOVI_SAID!H:H,MOVI_SAID!D:D,D2045,MOVI_SAID!L:L,L2045))</f>
        <v/>
      </c>
      <c r="J2045" s="153" t="str">
        <f>IF(D2045="","",VLOOKUP(D2045,CADA_PROD!D:G,4,0)*H2045)</f>
        <v/>
      </c>
      <c r="K2045" s="14"/>
      <c r="L2045" s="14"/>
      <c r="M2045" s="21"/>
      <c r="N2045" s="21"/>
      <c r="O2045" s="21"/>
      <c r="P2045" s="21"/>
    </row>
    <row r="2046" spans="1:16" s="16" customFormat="1" ht="30" customHeight="1">
      <c r="A2046" s="21"/>
      <c r="B2046" s="21"/>
      <c r="C2046" s="170"/>
      <c r="D2046" s="168"/>
      <c r="E2046" s="154" t="str">
        <f>IFERROR(VLOOKUP(D2046,CADA_PROD!D:H,5,0),"")</f>
        <v/>
      </c>
      <c r="F2046" s="169"/>
      <c r="G2046" s="170"/>
      <c r="H2046" s="171"/>
      <c r="I2046" s="172" t="str">
        <f>IF(D2046="","",SUMIFS(MOVI_ENTR!I:I,MOVI_ENTR!D:D,D2046,MOVI_ENTR!O:O,L2046)-SUMIFS(MOVI_SAID!H:H,MOVI_SAID!D:D,D2046,MOVI_SAID!L:L,L2046))</f>
        <v/>
      </c>
      <c r="J2046" s="153" t="str">
        <f>IF(D2046="","",VLOOKUP(D2046,CADA_PROD!D:G,4,0)*H2046)</f>
        <v/>
      </c>
      <c r="K2046" s="14"/>
      <c r="L2046" s="14"/>
      <c r="M2046" s="21"/>
      <c r="N2046" s="21"/>
      <c r="O2046" s="21"/>
      <c r="P2046" s="21"/>
    </row>
    <row r="2047" spans="1:16" s="16" customFormat="1" ht="30" customHeight="1">
      <c r="A2047" s="21"/>
      <c r="B2047" s="21"/>
      <c r="C2047" s="170"/>
      <c r="D2047" s="168"/>
      <c r="E2047" s="154" t="str">
        <f>IFERROR(VLOOKUP(D2047,CADA_PROD!D:H,5,0),"")</f>
        <v/>
      </c>
      <c r="F2047" s="169"/>
      <c r="G2047" s="170"/>
      <c r="H2047" s="171"/>
      <c r="I2047" s="172" t="str">
        <f>IF(D2047="","",SUMIFS(MOVI_ENTR!I:I,MOVI_ENTR!D:D,D2047,MOVI_ENTR!O:O,L2047)-SUMIFS(MOVI_SAID!H:H,MOVI_SAID!D:D,D2047,MOVI_SAID!L:L,L2047))</f>
        <v/>
      </c>
      <c r="J2047" s="153" t="str">
        <f>IF(D2047="","",VLOOKUP(D2047,CADA_PROD!D:G,4,0)*H2047)</f>
        <v/>
      </c>
      <c r="K2047" s="14"/>
      <c r="L2047" s="14"/>
      <c r="M2047" s="21"/>
      <c r="N2047" s="21"/>
      <c r="O2047" s="21"/>
      <c r="P2047" s="21"/>
    </row>
    <row r="2048" spans="1:16" s="16" customFormat="1" ht="30" customHeight="1">
      <c r="A2048" s="21"/>
      <c r="B2048" s="21"/>
      <c r="C2048" s="170"/>
      <c r="D2048" s="168"/>
      <c r="E2048" s="154" t="str">
        <f>IFERROR(VLOOKUP(D2048,CADA_PROD!D:H,5,0),"")</f>
        <v/>
      </c>
      <c r="F2048" s="169"/>
      <c r="G2048" s="170"/>
      <c r="H2048" s="171"/>
      <c r="I2048" s="172" t="str">
        <f>IF(D2048="","",SUMIFS(MOVI_ENTR!I:I,MOVI_ENTR!D:D,D2048,MOVI_ENTR!O:O,L2048)-SUMIFS(MOVI_SAID!H:H,MOVI_SAID!D:D,D2048,MOVI_SAID!L:L,L2048))</f>
        <v/>
      </c>
      <c r="J2048" s="153" t="str">
        <f>IF(D2048="","",VLOOKUP(D2048,CADA_PROD!D:G,4,0)*H2048)</f>
        <v/>
      </c>
      <c r="K2048" s="14"/>
      <c r="L2048" s="14"/>
      <c r="M2048" s="21"/>
      <c r="N2048" s="21"/>
      <c r="O2048" s="21"/>
      <c r="P2048" s="21"/>
    </row>
    <row r="2049" spans="1:16" s="16" customFormat="1" ht="30" customHeight="1">
      <c r="A2049" s="21"/>
      <c r="B2049" s="21"/>
      <c r="C2049" s="170"/>
      <c r="D2049" s="168"/>
      <c r="E2049" s="154" t="str">
        <f>IFERROR(VLOOKUP(D2049,CADA_PROD!D:H,5,0),"")</f>
        <v/>
      </c>
      <c r="F2049" s="169"/>
      <c r="G2049" s="170"/>
      <c r="H2049" s="171"/>
      <c r="I2049" s="172" t="str">
        <f>IF(D2049="","",SUMIFS(MOVI_ENTR!I:I,MOVI_ENTR!D:D,D2049,MOVI_ENTR!O:O,L2049)-SUMIFS(MOVI_SAID!H:H,MOVI_SAID!D:D,D2049,MOVI_SAID!L:L,L2049))</f>
        <v/>
      </c>
      <c r="J2049" s="153" t="str">
        <f>IF(D2049="","",VLOOKUP(D2049,CADA_PROD!D:G,4,0)*H2049)</f>
        <v/>
      </c>
      <c r="K2049" s="14"/>
      <c r="L2049" s="14"/>
      <c r="M2049" s="21"/>
      <c r="N2049" s="21"/>
      <c r="O2049" s="21"/>
      <c r="P2049" s="21"/>
    </row>
    <row r="2050" spans="1:16" s="16" customFormat="1" ht="30" customHeight="1">
      <c r="A2050" s="21"/>
      <c r="B2050" s="21"/>
      <c r="C2050" s="170"/>
      <c r="D2050" s="168"/>
      <c r="E2050" s="154" t="str">
        <f>IFERROR(VLOOKUP(D2050,CADA_PROD!D:H,5,0),"")</f>
        <v/>
      </c>
      <c r="F2050" s="169"/>
      <c r="G2050" s="170"/>
      <c r="H2050" s="171"/>
      <c r="I2050" s="172" t="str">
        <f>IF(D2050="","",SUMIFS(MOVI_ENTR!I:I,MOVI_ENTR!D:D,D2050,MOVI_ENTR!O:O,L2050)-SUMIFS(MOVI_SAID!H:H,MOVI_SAID!D:D,D2050,MOVI_SAID!L:L,L2050))</f>
        <v/>
      </c>
      <c r="J2050" s="153" t="str">
        <f>IF(D2050="","",VLOOKUP(D2050,CADA_PROD!D:G,4,0)*H2050)</f>
        <v/>
      </c>
      <c r="K2050" s="14"/>
      <c r="L2050" s="14"/>
      <c r="M2050" s="21"/>
      <c r="N2050" s="21"/>
      <c r="O2050" s="21"/>
      <c r="P2050" s="21"/>
    </row>
    <row r="2051" spans="1:16" s="16" customFormat="1" ht="30" customHeight="1">
      <c r="A2051" s="21"/>
      <c r="B2051" s="21"/>
      <c r="C2051" s="170"/>
      <c r="D2051" s="168"/>
      <c r="E2051" s="154" t="str">
        <f>IFERROR(VLOOKUP(D2051,CADA_PROD!D:H,5,0),"")</f>
        <v/>
      </c>
      <c r="F2051" s="169"/>
      <c r="G2051" s="170"/>
      <c r="H2051" s="171"/>
      <c r="I2051" s="172" t="str">
        <f>IF(D2051="","",SUMIFS(MOVI_ENTR!I:I,MOVI_ENTR!D:D,D2051,MOVI_ENTR!O:O,L2051)-SUMIFS(MOVI_SAID!H:H,MOVI_SAID!D:D,D2051,MOVI_SAID!L:L,L2051))</f>
        <v/>
      </c>
      <c r="J2051" s="153" t="str">
        <f>IF(D2051="","",VLOOKUP(D2051,CADA_PROD!D:G,4,0)*H2051)</f>
        <v/>
      </c>
      <c r="K2051" s="14"/>
      <c r="L2051" s="14"/>
      <c r="M2051" s="21"/>
      <c r="N2051" s="21"/>
      <c r="O2051" s="21"/>
      <c r="P2051" s="21"/>
    </row>
    <row r="2052" spans="1:16" s="16" customFormat="1" ht="30" customHeight="1">
      <c r="A2052" s="21"/>
      <c r="B2052" s="21"/>
      <c r="C2052" s="170"/>
      <c r="D2052" s="168"/>
      <c r="E2052" s="154" t="str">
        <f>IFERROR(VLOOKUP(D2052,CADA_PROD!D:H,5,0),"")</f>
        <v/>
      </c>
      <c r="F2052" s="169"/>
      <c r="G2052" s="170"/>
      <c r="H2052" s="171"/>
      <c r="I2052" s="172" t="str">
        <f>IF(D2052="","",SUMIFS(MOVI_ENTR!I:I,MOVI_ENTR!D:D,D2052,MOVI_ENTR!O:O,L2052)-SUMIFS(MOVI_SAID!H:H,MOVI_SAID!D:D,D2052,MOVI_SAID!L:L,L2052))</f>
        <v/>
      </c>
      <c r="J2052" s="153" t="str">
        <f>IF(D2052="","",VLOOKUP(D2052,CADA_PROD!D:G,4,0)*H2052)</f>
        <v/>
      </c>
      <c r="K2052" s="14"/>
      <c r="L2052" s="14"/>
      <c r="M2052" s="21"/>
      <c r="N2052" s="21"/>
      <c r="O2052" s="21"/>
      <c r="P2052" s="21"/>
    </row>
    <row r="2053" spans="1:16" s="16" customFormat="1" ht="30" customHeight="1">
      <c r="A2053" s="21"/>
      <c r="B2053" s="21"/>
      <c r="C2053" s="170"/>
      <c r="D2053" s="168"/>
      <c r="E2053" s="154" t="str">
        <f>IFERROR(VLOOKUP(D2053,CADA_PROD!D:H,5,0),"")</f>
        <v/>
      </c>
      <c r="F2053" s="169"/>
      <c r="G2053" s="170"/>
      <c r="H2053" s="171"/>
      <c r="I2053" s="172" t="str">
        <f>IF(D2053="","",SUMIFS(MOVI_ENTR!I:I,MOVI_ENTR!D:D,D2053,MOVI_ENTR!O:O,L2053)-SUMIFS(MOVI_SAID!H:H,MOVI_SAID!D:D,D2053,MOVI_SAID!L:L,L2053))</f>
        <v/>
      </c>
      <c r="J2053" s="153" t="str">
        <f>IF(D2053="","",VLOOKUP(D2053,CADA_PROD!D:G,4,0)*H2053)</f>
        <v/>
      </c>
      <c r="K2053" s="14"/>
      <c r="L2053" s="14"/>
      <c r="M2053" s="21"/>
      <c r="N2053" s="21"/>
      <c r="O2053" s="21"/>
      <c r="P2053" s="21"/>
    </row>
    <row r="2054" spans="1:16" s="16" customFormat="1" ht="30" customHeight="1">
      <c r="A2054" s="21"/>
      <c r="B2054" s="21"/>
      <c r="C2054" s="170"/>
      <c r="D2054" s="168"/>
      <c r="E2054" s="154" t="str">
        <f>IFERROR(VLOOKUP(D2054,CADA_PROD!D:H,5,0),"")</f>
        <v/>
      </c>
      <c r="F2054" s="169"/>
      <c r="G2054" s="170"/>
      <c r="H2054" s="171"/>
      <c r="I2054" s="172" t="str">
        <f>IF(D2054="","",SUMIFS(MOVI_ENTR!I:I,MOVI_ENTR!D:D,D2054,MOVI_ENTR!O:O,L2054)-SUMIFS(MOVI_SAID!H:H,MOVI_SAID!D:D,D2054,MOVI_SAID!L:L,L2054))</f>
        <v/>
      </c>
      <c r="J2054" s="153" t="str">
        <f>IF(D2054="","",VLOOKUP(D2054,CADA_PROD!D:G,4,0)*H2054)</f>
        <v/>
      </c>
      <c r="K2054" s="14"/>
      <c r="L2054" s="14"/>
      <c r="M2054" s="21"/>
      <c r="N2054" s="21"/>
      <c r="O2054" s="21"/>
      <c r="P2054" s="21"/>
    </row>
    <row r="2055" spans="1:16" s="16" customFormat="1" ht="30" customHeight="1">
      <c r="A2055" s="21"/>
      <c r="B2055" s="21"/>
      <c r="C2055" s="170"/>
      <c r="D2055" s="168"/>
      <c r="E2055" s="154" t="str">
        <f>IFERROR(VLOOKUP(D2055,CADA_PROD!D:H,5,0),"")</f>
        <v/>
      </c>
      <c r="F2055" s="169"/>
      <c r="G2055" s="170"/>
      <c r="H2055" s="171"/>
      <c r="I2055" s="172" t="str">
        <f>IF(D2055="","",SUMIFS(MOVI_ENTR!I:I,MOVI_ENTR!D:D,D2055,MOVI_ENTR!O:O,L2055)-SUMIFS(MOVI_SAID!H:H,MOVI_SAID!D:D,D2055,MOVI_SAID!L:L,L2055))</f>
        <v/>
      </c>
      <c r="J2055" s="153" t="str">
        <f>IF(D2055="","",VLOOKUP(D2055,CADA_PROD!D:G,4,0)*H2055)</f>
        <v/>
      </c>
      <c r="K2055" s="14"/>
      <c r="L2055" s="14"/>
      <c r="M2055" s="21"/>
      <c r="N2055" s="21"/>
      <c r="O2055" s="21"/>
      <c r="P2055" s="21"/>
    </row>
    <row r="2056" spans="1:16" s="16" customFormat="1" ht="30" customHeight="1">
      <c r="A2056" s="21"/>
      <c r="B2056" s="21"/>
      <c r="C2056" s="170"/>
      <c r="D2056" s="168"/>
      <c r="E2056" s="154" t="str">
        <f>IFERROR(VLOOKUP(D2056,CADA_PROD!D:H,5,0),"")</f>
        <v/>
      </c>
      <c r="F2056" s="169"/>
      <c r="G2056" s="170"/>
      <c r="H2056" s="171"/>
      <c r="I2056" s="172" t="str">
        <f>IF(D2056="","",SUMIFS(MOVI_ENTR!I:I,MOVI_ENTR!D:D,D2056,MOVI_ENTR!O:O,L2056)-SUMIFS(MOVI_SAID!H:H,MOVI_SAID!D:D,D2056,MOVI_SAID!L:L,L2056))</f>
        <v/>
      </c>
      <c r="J2056" s="153" t="str">
        <f>IF(D2056="","",VLOOKUP(D2056,CADA_PROD!D:G,4,0)*H2056)</f>
        <v/>
      </c>
      <c r="K2056" s="14"/>
      <c r="L2056" s="14"/>
      <c r="M2056" s="21"/>
      <c r="N2056" s="21"/>
      <c r="O2056" s="21"/>
      <c r="P2056" s="21"/>
    </row>
    <row r="2057" spans="1:16" s="16" customFormat="1" ht="30" customHeight="1">
      <c r="A2057" s="21"/>
      <c r="B2057" s="21"/>
      <c r="C2057" s="170"/>
      <c r="D2057" s="168"/>
      <c r="E2057" s="154" t="str">
        <f>IFERROR(VLOOKUP(D2057,CADA_PROD!D:H,5,0),"")</f>
        <v/>
      </c>
      <c r="F2057" s="169"/>
      <c r="G2057" s="170"/>
      <c r="H2057" s="171"/>
      <c r="I2057" s="172" t="str">
        <f>IF(D2057="","",SUMIFS(MOVI_ENTR!I:I,MOVI_ENTR!D:D,D2057,MOVI_ENTR!O:O,L2057)-SUMIFS(MOVI_SAID!H:H,MOVI_SAID!D:D,D2057,MOVI_SAID!L:L,L2057))</f>
        <v/>
      </c>
      <c r="J2057" s="153" t="str">
        <f>IF(D2057="","",VLOOKUP(D2057,CADA_PROD!D:G,4,0)*H2057)</f>
        <v/>
      </c>
      <c r="K2057" s="14"/>
      <c r="L2057" s="14"/>
      <c r="M2057" s="21"/>
      <c r="N2057" s="21"/>
      <c r="O2057" s="21"/>
      <c r="P2057" s="21"/>
    </row>
    <row r="2058" spans="1:16" s="16" customFormat="1" ht="30" customHeight="1">
      <c r="A2058" s="21"/>
      <c r="B2058" s="21"/>
      <c r="C2058" s="170"/>
      <c r="D2058" s="168"/>
      <c r="E2058" s="154" t="str">
        <f>IFERROR(VLOOKUP(D2058,CADA_PROD!D:H,5,0),"")</f>
        <v/>
      </c>
      <c r="F2058" s="169"/>
      <c r="G2058" s="170"/>
      <c r="H2058" s="171"/>
      <c r="I2058" s="172" t="str">
        <f>IF(D2058="","",SUMIFS(MOVI_ENTR!I:I,MOVI_ENTR!D:D,D2058,MOVI_ENTR!O:O,L2058)-SUMIFS(MOVI_SAID!H:H,MOVI_SAID!D:D,D2058,MOVI_SAID!L:L,L2058))</f>
        <v/>
      </c>
      <c r="J2058" s="153" t="str">
        <f>IF(D2058="","",VLOOKUP(D2058,CADA_PROD!D:G,4,0)*H2058)</f>
        <v/>
      </c>
      <c r="K2058" s="14"/>
      <c r="L2058" s="14"/>
      <c r="M2058" s="21"/>
      <c r="N2058" s="21"/>
      <c r="O2058" s="21"/>
      <c r="P2058" s="21"/>
    </row>
    <row r="2059" spans="1:16" s="16" customFormat="1" ht="30" customHeight="1">
      <c r="A2059" s="21"/>
      <c r="B2059" s="21"/>
      <c r="C2059" s="170"/>
      <c r="D2059" s="168"/>
      <c r="E2059" s="154" t="str">
        <f>IFERROR(VLOOKUP(D2059,CADA_PROD!D:H,5,0),"")</f>
        <v/>
      </c>
      <c r="F2059" s="169"/>
      <c r="G2059" s="170"/>
      <c r="H2059" s="171"/>
      <c r="I2059" s="172" t="str">
        <f>IF(D2059="","",SUMIFS(MOVI_ENTR!I:I,MOVI_ENTR!D:D,D2059,MOVI_ENTR!O:O,L2059)-SUMIFS(MOVI_SAID!H:H,MOVI_SAID!D:D,D2059,MOVI_SAID!L:L,L2059))</f>
        <v/>
      </c>
      <c r="J2059" s="153" t="str">
        <f>IF(D2059="","",VLOOKUP(D2059,CADA_PROD!D:G,4,0)*H2059)</f>
        <v/>
      </c>
      <c r="K2059" s="14"/>
      <c r="L2059" s="14"/>
      <c r="M2059" s="21"/>
      <c r="N2059" s="21"/>
      <c r="O2059" s="21"/>
      <c r="P2059" s="21"/>
    </row>
    <row r="2060" spans="1:16" s="16" customFormat="1" ht="30" customHeight="1">
      <c r="A2060" s="21"/>
      <c r="B2060" s="21"/>
      <c r="C2060" s="170"/>
      <c r="D2060" s="168"/>
      <c r="E2060" s="154" t="str">
        <f>IFERROR(VLOOKUP(D2060,CADA_PROD!D:H,5,0),"")</f>
        <v/>
      </c>
      <c r="F2060" s="169"/>
      <c r="G2060" s="170"/>
      <c r="H2060" s="171"/>
      <c r="I2060" s="172" t="str">
        <f>IF(D2060="","",SUMIFS(MOVI_ENTR!I:I,MOVI_ENTR!D:D,D2060,MOVI_ENTR!O:O,L2060)-SUMIFS(MOVI_SAID!H:H,MOVI_SAID!D:D,D2060,MOVI_SAID!L:L,L2060))</f>
        <v/>
      </c>
      <c r="J2060" s="153" t="str">
        <f>IF(D2060="","",VLOOKUP(D2060,CADA_PROD!D:G,4,0)*H2060)</f>
        <v/>
      </c>
      <c r="K2060" s="14"/>
      <c r="L2060" s="14"/>
      <c r="M2060" s="21"/>
      <c r="N2060" s="21"/>
      <c r="O2060" s="21"/>
      <c r="P2060" s="21"/>
    </row>
    <row r="2061" spans="1:16" s="16" customFormat="1" ht="30" customHeight="1">
      <c r="A2061" s="21"/>
      <c r="B2061" s="21"/>
      <c r="C2061" s="170"/>
      <c r="D2061" s="168"/>
      <c r="E2061" s="154" t="str">
        <f>IFERROR(VLOOKUP(D2061,CADA_PROD!D:H,5,0),"")</f>
        <v/>
      </c>
      <c r="F2061" s="169"/>
      <c r="G2061" s="170"/>
      <c r="H2061" s="171"/>
      <c r="I2061" s="172" t="str">
        <f>IF(D2061="","",SUMIFS(MOVI_ENTR!I:I,MOVI_ENTR!D:D,D2061,MOVI_ENTR!O:O,L2061)-SUMIFS(MOVI_SAID!H:H,MOVI_SAID!D:D,D2061,MOVI_SAID!L:L,L2061))</f>
        <v/>
      </c>
      <c r="J2061" s="153" t="str">
        <f>IF(D2061="","",VLOOKUP(D2061,CADA_PROD!D:G,4,0)*H2061)</f>
        <v/>
      </c>
      <c r="K2061" s="14"/>
      <c r="L2061" s="14"/>
      <c r="M2061" s="21"/>
      <c r="N2061" s="21"/>
      <c r="O2061" s="21"/>
      <c r="P2061" s="21"/>
    </row>
    <row r="2062" spans="1:16" s="16" customFormat="1" ht="30" customHeight="1">
      <c r="A2062" s="21"/>
      <c r="B2062" s="21"/>
      <c r="C2062" s="170"/>
      <c r="D2062" s="168"/>
      <c r="E2062" s="154" t="str">
        <f>IFERROR(VLOOKUP(D2062,CADA_PROD!D:H,5,0),"")</f>
        <v/>
      </c>
      <c r="F2062" s="169"/>
      <c r="G2062" s="170"/>
      <c r="H2062" s="171"/>
      <c r="I2062" s="172" t="str">
        <f>IF(D2062="","",SUMIFS(MOVI_ENTR!I:I,MOVI_ENTR!D:D,D2062,MOVI_ENTR!O:O,L2062)-SUMIFS(MOVI_SAID!H:H,MOVI_SAID!D:D,D2062,MOVI_SAID!L:L,L2062))</f>
        <v/>
      </c>
      <c r="J2062" s="153" t="str">
        <f>IF(D2062="","",VLOOKUP(D2062,CADA_PROD!D:G,4,0)*H2062)</f>
        <v/>
      </c>
      <c r="K2062" s="14"/>
      <c r="L2062" s="14"/>
      <c r="M2062" s="21"/>
      <c r="N2062" s="21"/>
      <c r="O2062" s="21"/>
      <c r="P2062" s="21"/>
    </row>
    <row r="2063" spans="1:16" s="16" customFormat="1" ht="30" customHeight="1">
      <c r="A2063" s="21"/>
      <c r="B2063" s="21"/>
      <c r="C2063" s="170"/>
      <c r="D2063" s="168"/>
      <c r="E2063" s="154" t="str">
        <f>IFERROR(VLOOKUP(D2063,CADA_PROD!D:H,5,0),"")</f>
        <v/>
      </c>
      <c r="F2063" s="169"/>
      <c r="G2063" s="170"/>
      <c r="H2063" s="171"/>
      <c r="I2063" s="172" t="str">
        <f>IF(D2063="","",SUMIFS(MOVI_ENTR!I:I,MOVI_ENTR!D:D,D2063,MOVI_ENTR!O:O,L2063)-SUMIFS(MOVI_SAID!H:H,MOVI_SAID!D:D,D2063,MOVI_SAID!L:L,L2063))</f>
        <v/>
      </c>
      <c r="J2063" s="153" t="str">
        <f>IF(D2063="","",VLOOKUP(D2063,CADA_PROD!D:G,4,0)*H2063)</f>
        <v/>
      </c>
      <c r="K2063" s="14"/>
      <c r="L2063" s="14"/>
      <c r="M2063" s="21"/>
      <c r="N2063" s="21"/>
      <c r="O2063" s="21"/>
      <c r="P2063" s="21"/>
    </row>
    <row r="2064" spans="1:16" s="16" customFormat="1" ht="30" customHeight="1">
      <c r="A2064" s="21"/>
      <c r="B2064" s="21"/>
      <c r="C2064" s="170"/>
      <c r="D2064" s="168"/>
      <c r="E2064" s="154" t="str">
        <f>IFERROR(VLOOKUP(D2064,CADA_PROD!D:H,5,0),"")</f>
        <v/>
      </c>
      <c r="F2064" s="169"/>
      <c r="G2064" s="170"/>
      <c r="H2064" s="171"/>
      <c r="I2064" s="172" t="str">
        <f>IF(D2064="","",SUMIFS(MOVI_ENTR!I:I,MOVI_ENTR!D:D,D2064,MOVI_ENTR!O:O,L2064)-SUMIFS(MOVI_SAID!H:H,MOVI_SAID!D:D,D2064,MOVI_SAID!L:L,L2064))</f>
        <v/>
      </c>
      <c r="J2064" s="153" t="str">
        <f>IF(D2064="","",VLOOKUP(D2064,CADA_PROD!D:G,4,0)*H2064)</f>
        <v/>
      </c>
      <c r="K2064" s="14"/>
      <c r="L2064" s="14"/>
      <c r="M2064" s="21"/>
      <c r="N2064" s="21"/>
      <c r="O2064" s="21"/>
      <c r="P2064" s="21"/>
    </row>
    <row r="2065" spans="1:16" s="16" customFormat="1" ht="30" customHeight="1">
      <c r="A2065" s="21"/>
      <c r="B2065" s="21"/>
      <c r="C2065" s="170"/>
      <c r="D2065" s="168"/>
      <c r="E2065" s="154" t="str">
        <f>IFERROR(VLOOKUP(D2065,CADA_PROD!D:H,5,0),"")</f>
        <v/>
      </c>
      <c r="F2065" s="169"/>
      <c r="G2065" s="170"/>
      <c r="H2065" s="171"/>
      <c r="I2065" s="172" t="str">
        <f>IF(D2065="","",SUMIFS(MOVI_ENTR!I:I,MOVI_ENTR!D:D,D2065,MOVI_ENTR!O:O,L2065)-SUMIFS(MOVI_SAID!H:H,MOVI_SAID!D:D,D2065,MOVI_SAID!L:L,L2065))</f>
        <v/>
      </c>
      <c r="J2065" s="153" t="str">
        <f>IF(D2065="","",VLOOKUP(D2065,CADA_PROD!D:G,4,0)*H2065)</f>
        <v/>
      </c>
      <c r="K2065" s="14"/>
      <c r="L2065" s="14"/>
      <c r="M2065" s="21"/>
      <c r="N2065" s="21"/>
      <c r="O2065" s="21"/>
      <c r="P2065" s="21"/>
    </row>
    <row r="2066" spans="1:16" s="16" customFormat="1" ht="30" customHeight="1">
      <c r="A2066" s="21"/>
      <c r="B2066" s="21"/>
      <c r="C2066" s="170"/>
      <c r="D2066" s="168"/>
      <c r="E2066" s="154" t="str">
        <f>IFERROR(VLOOKUP(D2066,CADA_PROD!D:H,5,0),"")</f>
        <v/>
      </c>
      <c r="F2066" s="169"/>
      <c r="G2066" s="170"/>
      <c r="H2066" s="171"/>
      <c r="I2066" s="172" t="str">
        <f>IF(D2066="","",SUMIFS(MOVI_ENTR!I:I,MOVI_ENTR!D:D,D2066,MOVI_ENTR!O:O,L2066)-SUMIFS(MOVI_SAID!H:H,MOVI_SAID!D:D,D2066,MOVI_SAID!L:L,L2066))</f>
        <v/>
      </c>
      <c r="J2066" s="153" t="str">
        <f>IF(D2066="","",VLOOKUP(D2066,CADA_PROD!D:G,4,0)*H2066)</f>
        <v/>
      </c>
      <c r="K2066" s="14"/>
      <c r="L2066" s="14"/>
      <c r="M2066" s="21"/>
      <c r="N2066" s="21"/>
      <c r="O2066" s="21"/>
      <c r="P2066" s="21"/>
    </row>
    <row r="2067" spans="1:16" s="16" customFormat="1" ht="30" customHeight="1">
      <c r="A2067" s="21"/>
      <c r="B2067" s="21"/>
      <c r="C2067" s="170"/>
      <c r="D2067" s="168"/>
      <c r="E2067" s="154" t="str">
        <f>IFERROR(VLOOKUP(D2067,CADA_PROD!D:H,5,0),"")</f>
        <v/>
      </c>
      <c r="F2067" s="169"/>
      <c r="G2067" s="170"/>
      <c r="H2067" s="171"/>
      <c r="I2067" s="172" t="str">
        <f>IF(D2067="","",SUMIFS(MOVI_ENTR!I:I,MOVI_ENTR!D:D,D2067,MOVI_ENTR!O:O,L2067)-SUMIFS(MOVI_SAID!H:H,MOVI_SAID!D:D,D2067,MOVI_SAID!L:L,L2067))</f>
        <v/>
      </c>
      <c r="J2067" s="153" t="str">
        <f>IF(D2067="","",VLOOKUP(D2067,CADA_PROD!D:G,4,0)*H2067)</f>
        <v/>
      </c>
      <c r="K2067" s="14"/>
      <c r="L2067" s="14"/>
      <c r="M2067" s="21"/>
      <c r="N2067" s="21"/>
      <c r="O2067" s="21"/>
      <c r="P2067" s="21"/>
    </row>
    <row r="2068" spans="1:16" s="16" customFormat="1" ht="30" customHeight="1">
      <c r="A2068" s="21"/>
      <c r="B2068" s="21"/>
      <c r="C2068" s="170"/>
      <c r="D2068" s="168"/>
      <c r="E2068" s="154" t="str">
        <f>IFERROR(VLOOKUP(D2068,CADA_PROD!D:H,5,0),"")</f>
        <v/>
      </c>
      <c r="F2068" s="169"/>
      <c r="G2068" s="170"/>
      <c r="H2068" s="171"/>
      <c r="I2068" s="172" t="str">
        <f>IF(D2068="","",SUMIFS(MOVI_ENTR!I:I,MOVI_ENTR!D:D,D2068,MOVI_ENTR!O:O,L2068)-SUMIFS(MOVI_SAID!H:H,MOVI_SAID!D:D,D2068,MOVI_SAID!L:L,L2068))</f>
        <v/>
      </c>
      <c r="J2068" s="153" t="str">
        <f>IF(D2068="","",VLOOKUP(D2068,CADA_PROD!D:G,4,0)*H2068)</f>
        <v/>
      </c>
      <c r="K2068" s="14"/>
      <c r="L2068" s="14"/>
      <c r="M2068" s="21"/>
      <c r="N2068" s="21"/>
      <c r="O2068" s="21"/>
      <c r="P2068" s="21"/>
    </row>
    <row r="2069" spans="1:16" s="16" customFormat="1" ht="30" customHeight="1">
      <c r="A2069" s="21"/>
      <c r="B2069" s="21"/>
      <c r="C2069" s="170"/>
      <c r="D2069" s="168"/>
      <c r="E2069" s="154" t="str">
        <f>IFERROR(VLOOKUP(D2069,CADA_PROD!D:H,5,0),"")</f>
        <v/>
      </c>
      <c r="F2069" s="169"/>
      <c r="G2069" s="170"/>
      <c r="H2069" s="171"/>
      <c r="I2069" s="172" t="str">
        <f>IF(D2069="","",SUMIFS(MOVI_ENTR!I:I,MOVI_ENTR!D:D,D2069,MOVI_ENTR!O:O,L2069)-SUMIFS(MOVI_SAID!H:H,MOVI_SAID!D:D,D2069,MOVI_SAID!L:L,L2069))</f>
        <v/>
      </c>
      <c r="J2069" s="153" t="str">
        <f>IF(D2069="","",VLOOKUP(D2069,CADA_PROD!D:G,4,0)*H2069)</f>
        <v/>
      </c>
      <c r="K2069" s="14"/>
      <c r="L2069" s="14"/>
      <c r="M2069" s="21"/>
      <c r="N2069" s="21"/>
      <c r="O2069" s="21"/>
      <c r="P2069" s="21"/>
    </row>
    <row r="2070" spans="1:16" s="16" customFormat="1" ht="30" customHeight="1">
      <c r="A2070" s="21"/>
      <c r="B2070" s="21"/>
      <c r="C2070" s="170"/>
      <c r="D2070" s="168"/>
      <c r="E2070" s="154" t="str">
        <f>IFERROR(VLOOKUP(D2070,CADA_PROD!D:H,5,0),"")</f>
        <v/>
      </c>
      <c r="F2070" s="169"/>
      <c r="G2070" s="170"/>
      <c r="H2070" s="171"/>
      <c r="I2070" s="172" t="str">
        <f>IF(D2070="","",SUMIFS(MOVI_ENTR!I:I,MOVI_ENTR!D:D,D2070,MOVI_ENTR!O:O,L2070)-SUMIFS(MOVI_SAID!H:H,MOVI_SAID!D:D,D2070,MOVI_SAID!L:L,L2070))</f>
        <v/>
      </c>
      <c r="J2070" s="153" t="str">
        <f>IF(D2070="","",VLOOKUP(D2070,CADA_PROD!D:G,4,0)*H2070)</f>
        <v/>
      </c>
      <c r="K2070" s="14"/>
      <c r="L2070" s="14"/>
      <c r="M2070" s="21"/>
      <c r="N2070" s="21"/>
      <c r="O2070" s="21"/>
      <c r="P2070" s="21"/>
    </row>
    <row r="2071" spans="1:16" s="16" customFormat="1" ht="30" customHeight="1">
      <c r="A2071" s="21"/>
      <c r="B2071" s="21"/>
      <c r="C2071" s="170"/>
      <c r="D2071" s="168"/>
      <c r="E2071" s="154" t="str">
        <f>IFERROR(VLOOKUP(D2071,CADA_PROD!D:H,5,0),"")</f>
        <v/>
      </c>
      <c r="F2071" s="169"/>
      <c r="G2071" s="170"/>
      <c r="H2071" s="171"/>
      <c r="I2071" s="172" t="str">
        <f>IF(D2071="","",SUMIFS(MOVI_ENTR!I:I,MOVI_ENTR!D:D,D2071,MOVI_ENTR!O:O,L2071)-SUMIFS(MOVI_SAID!H:H,MOVI_SAID!D:D,D2071,MOVI_SAID!L:L,L2071))</f>
        <v/>
      </c>
      <c r="J2071" s="153" t="str">
        <f>IF(D2071="","",VLOOKUP(D2071,CADA_PROD!D:G,4,0)*H2071)</f>
        <v/>
      </c>
      <c r="K2071" s="14"/>
      <c r="L2071" s="14"/>
      <c r="M2071" s="21"/>
      <c r="N2071" s="21"/>
      <c r="O2071" s="21"/>
      <c r="P2071" s="21"/>
    </row>
    <row r="2072" spans="1:16" s="16" customFormat="1" ht="30" customHeight="1">
      <c r="A2072" s="21"/>
      <c r="B2072" s="21"/>
      <c r="C2072" s="170"/>
      <c r="D2072" s="168"/>
      <c r="E2072" s="154" t="str">
        <f>IFERROR(VLOOKUP(D2072,CADA_PROD!D:H,5,0),"")</f>
        <v/>
      </c>
      <c r="F2072" s="169"/>
      <c r="G2072" s="170"/>
      <c r="H2072" s="171"/>
      <c r="I2072" s="172" t="str">
        <f>IF(D2072="","",SUMIFS(MOVI_ENTR!I:I,MOVI_ENTR!D:D,D2072,MOVI_ENTR!O:O,L2072)-SUMIFS(MOVI_SAID!H:H,MOVI_SAID!D:D,D2072,MOVI_SAID!L:L,L2072))</f>
        <v/>
      </c>
      <c r="J2072" s="153" t="str">
        <f>IF(D2072="","",VLOOKUP(D2072,CADA_PROD!D:G,4,0)*H2072)</f>
        <v/>
      </c>
      <c r="K2072" s="14"/>
      <c r="L2072" s="14"/>
      <c r="M2072" s="21"/>
      <c r="N2072" s="21"/>
      <c r="O2072" s="21"/>
      <c r="P2072" s="21"/>
    </row>
    <row r="2073" spans="1:16" s="16" customFormat="1" ht="30" customHeight="1">
      <c r="A2073" s="21"/>
      <c r="B2073" s="21"/>
      <c r="C2073" s="170"/>
      <c r="D2073" s="168"/>
      <c r="E2073" s="154" t="str">
        <f>IFERROR(VLOOKUP(D2073,CADA_PROD!D:H,5,0),"")</f>
        <v/>
      </c>
      <c r="F2073" s="169"/>
      <c r="G2073" s="170"/>
      <c r="H2073" s="171"/>
      <c r="I2073" s="172" t="str">
        <f>IF(D2073="","",SUMIFS(MOVI_ENTR!I:I,MOVI_ENTR!D:D,D2073,MOVI_ENTR!O:O,L2073)-SUMIFS(MOVI_SAID!H:H,MOVI_SAID!D:D,D2073,MOVI_SAID!L:L,L2073))</f>
        <v/>
      </c>
      <c r="J2073" s="153" t="str">
        <f>IF(D2073="","",VLOOKUP(D2073,CADA_PROD!D:G,4,0)*H2073)</f>
        <v/>
      </c>
      <c r="K2073" s="14"/>
      <c r="L2073" s="14"/>
      <c r="M2073" s="21"/>
      <c r="N2073" s="21"/>
      <c r="O2073" s="21"/>
      <c r="P2073" s="21"/>
    </row>
    <row r="2074" spans="1:16" s="16" customFormat="1" ht="30" customHeight="1">
      <c r="A2074" s="21"/>
      <c r="B2074" s="21"/>
      <c r="C2074" s="170"/>
      <c r="D2074" s="168"/>
      <c r="E2074" s="154" t="str">
        <f>IFERROR(VLOOKUP(D2074,CADA_PROD!D:H,5,0),"")</f>
        <v/>
      </c>
      <c r="F2074" s="169"/>
      <c r="G2074" s="170"/>
      <c r="H2074" s="171"/>
      <c r="I2074" s="172" t="str">
        <f>IF(D2074="","",SUMIFS(MOVI_ENTR!I:I,MOVI_ENTR!D:D,D2074,MOVI_ENTR!O:O,L2074)-SUMIFS(MOVI_SAID!H:H,MOVI_SAID!D:D,D2074,MOVI_SAID!L:L,L2074))</f>
        <v/>
      </c>
      <c r="J2074" s="153" t="str">
        <f>IF(D2074="","",VLOOKUP(D2074,CADA_PROD!D:G,4,0)*H2074)</f>
        <v/>
      </c>
      <c r="K2074" s="14"/>
      <c r="L2074" s="14"/>
      <c r="M2074" s="21"/>
      <c r="N2074" s="21"/>
      <c r="O2074" s="21"/>
      <c r="P2074" s="21"/>
    </row>
    <row r="2075" spans="1:16" s="16" customFormat="1" ht="30" customHeight="1">
      <c r="A2075" s="21"/>
      <c r="B2075" s="21"/>
      <c r="C2075" s="170"/>
      <c r="D2075" s="168"/>
      <c r="E2075" s="154" t="str">
        <f>IFERROR(VLOOKUP(D2075,CADA_PROD!D:H,5,0),"")</f>
        <v/>
      </c>
      <c r="F2075" s="169"/>
      <c r="G2075" s="170"/>
      <c r="H2075" s="171"/>
      <c r="I2075" s="172" t="str">
        <f>IF(D2075="","",SUMIFS(MOVI_ENTR!I:I,MOVI_ENTR!D:D,D2075,MOVI_ENTR!O:O,L2075)-SUMIFS(MOVI_SAID!H:H,MOVI_SAID!D:D,D2075,MOVI_SAID!L:L,L2075))</f>
        <v/>
      </c>
      <c r="J2075" s="153" t="str">
        <f>IF(D2075="","",VLOOKUP(D2075,CADA_PROD!D:G,4,0)*H2075)</f>
        <v/>
      </c>
      <c r="K2075" s="14"/>
      <c r="L2075" s="14"/>
      <c r="M2075" s="21"/>
      <c r="N2075" s="21"/>
      <c r="O2075" s="21"/>
      <c r="P2075" s="21"/>
    </row>
    <row r="2076" spans="1:16" s="16" customFormat="1" ht="30" customHeight="1">
      <c r="A2076" s="21"/>
      <c r="B2076" s="21"/>
      <c r="C2076" s="170"/>
      <c r="D2076" s="168"/>
      <c r="E2076" s="154" t="str">
        <f>IFERROR(VLOOKUP(D2076,CADA_PROD!D:H,5,0),"")</f>
        <v/>
      </c>
      <c r="F2076" s="169"/>
      <c r="G2076" s="170"/>
      <c r="H2076" s="171"/>
      <c r="I2076" s="172" t="str">
        <f>IF(D2076="","",SUMIFS(MOVI_ENTR!I:I,MOVI_ENTR!D:D,D2076,MOVI_ENTR!O:O,L2076)-SUMIFS(MOVI_SAID!H:H,MOVI_SAID!D:D,D2076,MOVI_SAID!L:L,L2076))</f>
        <v/>
      </c>
      <c r="J2076" s="153" t="str">
        <f>IF(D2076="","",VLOOKUP(D2076,CADA_PROD!D:G,4,0)*H2076)</f>
        <v/>
      </c>
      <c r="K2076" s="14"/>
      <c r="L2076" s="14"/>
      <c r="M2076" s="21"/>
      <c r="N2076" s="21"/>
      <c r="O2076" s="21"/>
      <c r="P2076" s="21"/>
    </row>
    <row r="2077" spans="1:16" s="16" customFormat="1" ht="30" customHeight="1">
      <c r="A2077" s="21"/>
      <c r="B2077" s="21"/>
      <c r="C2077" s="170"/>
      <c r="D2077" s="168"/>
      <c r="E2077" s="154" t="str">
        <f>IFERROR(VLOOKUP(D2077,CADA_PROD!D:H,5,0),"")</f>
        <v/>
      </c>
      <c r="F2077" s="169"/>
      <c r="G2077" s="170"/>
      <c r="H2077" s="171"/>
      <c r="I2077" s="172" t="str">
        <f>IF(D2077="","",SUMIFS(MOVI_ENTR!I:I,MOVI_ENTR!D:D,D2077,MOVI_ENTR!O:O,L2077)-SUMIFS(MOVI_SAID!H:H,MOVI_SAID!D:D,D2077,MOVI_SAID!L:L,L2077))</f>
        <v/>
      </c>
      <c r="J2077" s="153" t="str">
        <f>IF(D2077="","",VLOOKUP(D2077,CADA_PROD!D:G,4,0)*H2077)</f>
        <v/>
      </c>
      <c r="K2077" s="14"/>
      <c r="L2077" s="14"/>
      <c r="M2077" s="21"/>
      <c r="N2077" s="21"/>
      <c r="O2077" s="21"/>
      <c r="P2077" s="21"/>
    </row>
    <row r="2078" spans="1:16" s="16" customFormat="1" ht="30" customHeight="1">
      <c r="A2078" s="21"/>
      <c r="B2078" s="21"/>
      <c r="C2078" s="170"/>
      <c r="D2078" s="168"/>
      <c r="E2078" s="154" t="str">
        <f>IFERROR(VLOOKUP(D2078,CADA_PROD!D:H,5,0),"")</f>
        <v/>
      </c>
      <c r="F2078" s="169"/>
      <c r="G2078" s="170"/>
      <c r="H2078" s="171"/>
      <c r="I2078" s="172" t="str">
        <f>IF(D2078="","",SUMIFS(MOVI_ENTR!I:I,MOVI_ENTR!D:D,D2078,MOVI_ENTR!O:O,L2078)-SUMIFS(MOVI_SAID!H:H,MOVI_SAID!D:D,D2078,MOVI_SAID!L:L,L2078))</f>
        <v/>
      </c>
      <c r="J2078" s="153" t="str">
        <f>IF(D2078="","",VLOOKUP(D2078,CADA_PROD!D:G,4,0)*H2078)</f>
        <v/>
      </c>
      <c r="K2078" s="14"/>
      <c r="L2078" s="14"/>
      <c r="M2078" s="21"/>
      <c r="N2078" s="21"/>
      <c r="O2078" s="21"/>
      <c r="P2078" s="21"/>
    </row>
    <row r="2079" spans="1:16" s="16" customFormat="1" ht="30" customHeight="1">
      <c r="A2079" s="21"/>
      <c r="B2079" s="21"/>
      <c r="C2079" s="170"/>
      <c r="D2079" s="168"/>
      <c r="E2079" s="154" t="str">
        <f>IFERROR(VLOOKUP(D2079,CADA_PROD!D:H,5,0),"")</f>
        <v/>
      </c>
      <c r="F2079" s="169"/>
      <c r="G2079" s="170"/>
      <c r="H2079" s="171"/>
      <c r="I2079" s="172" t="str">
        <f>IF(D2079="","",SUMIFS(MOVI_ENTR!I:I,MOVI_ENTR!D:D,D2079,MOVI_ENTR!O:O,L2079)-SUMIFS(MOVI_SAID!H:H,MOVI_SAID!D:D,D2079,MOVI_SAID!L:L,L2079))</f>
        <v/>
      </c>
      <c r="J2079" s="153" t="str">
        <f>IF(D2079="","",VLOOKUP(D2079,CADA_PROD!D:G,4,0)*H2079)</f>
        <v/>
      </c>
      <c r="K2079" s="14"/>
      <c r="L2079" s="14"/>
      <c r="M2079" s="21"/>
      <c r="N2079" s="21"/>
      <c r="O2079" s="21"/>
      <c r="P2079" s="21"/>
    </row>
    <row r="2080" spans="1:16" s="16" customFormat="1" ht="30" customHeight="1">
      <c r="A2080" s="21"/>
      <c r="B2080" s="21"/>
      <c r="C2080" s="170"/>
      <c r="D2080" s="168"/>
      <c r="E2080" s="154" t="str">
        <f>IFERROR(VLOOKUP(D2080,CADA_PROD!D:H,5,0),"")</f>
        <v/>
      </c>
      <c r="F2080" s="169"/>
      <c r="G2080" s="170"/>
      <c r="H2080" s="171"/>
      <c r="I2080" s="172" t="str">
        <f>IF(D2080="","",SUMIFS(MOVI_ENTR!I:I,MOVI_ENTR!D:D,D2080,MOVI_ENTR!O:O,L2080)-SUMIFS(MOVI_SAID!H:H,MOVI_SAID!D:D,D2080,MOVI_SAID!L:L,L2080))</f>
        <v/>
      </c>
      <c r="J2080" s="153" t="str">
        <f>IF(D2080="","",VLOOKUP(D2080,CADA_PROD!D:G,4,0)*H2080)</f>
        <v/>
      </c>
      <c r="K2080" s="14"/>
      <c r="L2080" s="14"/>
      <c r="M2080" s="21"/>
      <c r="N2080" s="21"/>
      <c r="O2080" s="21"/>
      <c r="P2080" s="21"/>
    </row>
    <row r="2081" spans="1:16" s="16" customFormat="1" ht="30" customHeight="1">
      <c r="A2081" s="21"/>
      <c r="B2081" s="21"/>
      <c r="C2081" s="170"/>
      <c r="D2081" s="168"/>
      <c r="E2081" s="154" t="str">
        <f>IFERROR(VLOOKUP(D2081,CADA_PROD!D:H,5,0),"")</f>
        <v/>
      </c>
      <c r="F2081" s="169"/>
      <c r="G2081" s="170"/>
      <c r="H2081" s="171"/>
      <c r="I2081" s="172" t="str">
        <f>IF(D2081="","",SUMIFS(MOVI_ENTR!I:I,MOVI_ENTR!D:D,D2081,MOVI_ENTR!O:O,L2081)-SUMIFS(MOVI_SAID!H:H,MOVI_SAID!D:D,D2081,MOVI_SAID!L:L,L2081))</f>
        <v/>
      </c>
      <c r="J2081" s="153" t="str">
        <f>IF(D2081="","",VLOOKUP(D2081,CADA_PROD!D:G,4,0)*H2081)</f>
        <v/>
      </c>
      <c r="K2081" s="14"/>
      <c r="L2081" s="14"/>
      <c r="M2081" s="21"/>
      <c r="N2081" s="21"/>
      <c r="O2081" s="21"/>
      <c r="P2081" s="21"/>
    </row>
    <row r="2082" spans="1:16" s="16" customFormat="1" ht="30" customHeight="1">
      <c r="A2082" s="21"/>
      <c r="B2082" s="21"/>
      <c r="C2082" s="170"/>
      <c r="D2082" s="168"/>
      <c r="E2082" s="154" t="str">
        <f>IFERROR(VLOOKUP(D2082,CADA_PROD!D:H,5,0),"")</f>
        <v/>
      </c>
      <c r="F2082" s="169"/>
      <c r="G2082" s="170"/>
      <c r="H2082" s="171"/>
      <c r="I2082" s="172" t="str">
        <f>IF(D2082="","",SUMIFS(MOVI_ENTR!I:I,MOVI_ENTR!D:D,D2082,MOVI_ENTR!O:O,L2082)-SUMIFS(MOVI_SAID!H:H,MOVI_SAID!D:D,D2082,MOVI_SAID!L:L,L2082))</f>
        <v/>
      </c>
      <c r="J2082" s="153" t="str">
        <f>IF(D2082="","",VLOOKUP(D2082,CADA_PROD!D:G,4,0)*H2082)</f>
        <v/>
      </c>
      <c r="K2082" s="14"/>
      <c r="L2082" s="14"/>
      <c r="M2082" s="21"/>
      <c r="N2082" s="21"/>
      <c r="O2082" s="21"/>
      <c r="P2082" s="21"/>
    </row>
    <row r="2083" spans="1:16" s="16" customFormat="1" ht="30" customHeight="1">
      <c r="A2083" s="21"/>
      <c r="B2083" s="21"/>
      <c r="C2083" s="170"/>
      <c r="D2083" s="168"/>
      <c r="E2083" s="154" t="str">
        <f>IFERROR(VLOOKUP(D2083,CADA_PROD!D:H,5,0),"")</f>
        <v/>
      </c>
      <c r="F2083" s="169"/>
      <c r="G2083" s="170"/>
      <c r="H2083" s="171"/>
      <c r="I2083" s="172" t="str">
        <f>IF(D2083="","",SUMIFS(MOVI_ENTR!I:I,MOVI_ENTR!D:D,D2083,MOVI_ENTR!O:O,L2083)-SUMIFS(MOVI_SAID!H:H,MOVI_SAID!D:D,D2083,MOVI_SAID!L:L,L2083))</f>
        <v/>
      </c>
      <c r="J2083" s="153" t="str">
        <f>IF(D2083="","",VLOOKUP(D2083,CADA_PROD!D:G,4,0)*H2083)</f>
        <v/>
      </c>
      <c r="K2083" s="14"/>
      <c r="L2083" s="14"/>
      <c r="M2083" s="21"/>
      <c r="N2083" s="21"/>
      <c r="O2083" s="21"/>
      <c r="P2083" s="21"/>
    </row>
    <row r="2084" spans="1:16" s="16" customFormat="1" ht="30" customHeight="1">
      <c r="A2084" s="21"/>
      <c r="B2084" s="21"/>
      <c r="C2084" s="170"/>
      <c r="D2084" s="168"/>
      <c r="E2084" s="154" t="str">
        <f>IFERROR(VLOOKUP(D2084,CADA_PROD!D:H,5,0),"")</f>
        <v/>
      </c>
      <c r="F2084" s="169"/>
      <c r="G2084" s="170"/>
      <c r="H2084" s="171"/>
      <c r="I2084" s="172" t="str">
        <f>IF(D2084="","",SUMIFS(MOVI_ENTR!I:I,MOVI_ENTR!D:D,D2084,MOVI_ENTR!O:O,L2084)-SUMIFS(MOVI_SAID!H:H,MOVI_SAID!D:D,D2084,MOVI_SAID!L:L,L2084))</f>
        <v/>
      </c>
      <c r="J2084" s="153" t="str">
        <f>IF(D2084="","",VLOOKUP(D2084,CADA_PROD!D:G,4,0)*H2084)</f>
        <v/>
      </c>
      <c r="K2084" s="14"/>
      <c r="L2084" s="14"/>
      <c r="M2084" s="21"/>
      <c r="N2084" s="21"/>
      <c r="O2084" s="21"/>
      <c r="P2084" s="21"/>
    </row>
    <row r="2085" spans="1:16" s="16" customFormat="1" ht="30" customHeight="1">
      <c r="A2085" s="21"/>
      <c r="B2085" s="21"/>
      <c r="C2085" s="170"/>
      <c r="D2085" s="168"/>
      <c r="E2085" s="154" t="str">
        <f>IFERROR(VLOOKUP(D2085,CADA_PROD!D:H,5,0),"")</f>
        <v/>
      </c>
      <c r="F2085" s="169"/>
      <c r="G2085" s="170"/>
      <c r="H2085" s="171"/>
      <c r="I2085" s="172" t="str">
        <f>IF(D2085="","",SUMIFS(MOVI_ENTR!I:I,MOVI_ENTR!D:D,D2085,MOVI_ENTR!O:O,L2085)-SUMIFS(MOVI_SAID!H:H,MOVI_SAID!D:D,D2085,MOVI_SAID!L:L,L2085))</f>
        <v/>
      </c>
      <c r="J2085" s="153" t="str">
        <f>IF(D2085="","",VLOOKUP(D2085,CADA_PROD!D:G,4,0)*H2085)</f>
        <v/>
      </c>
      <c r="K2085" s="14"/>
      <c r="L2085" s="14"/>
      <c r="M2085" s="21"/>
      <c r="N2085" s="21"/>
      <c r="O2085" s="21"/>
      <c r="P2085" s="21"/>
    </row>
    <row r="2086" spans="1:16" s="16" customFormat="1" ht="30" customHeight="1">
      <c r="A2086" s="21"/>
      <c r="B2086" s="21"/>
      <c r="C2086" s="170"/>
      <c r="D2086" s="168"/>
      <c r="E2086" s="154" t="str">
        <f>IFERROR(VLOOKUP(D2086,CADA_PROD!D:H,5,0),"")</f>
        <v/>
      </c>
      <c r="F2086" s="169"/>
      <c r="G2086" s="170"/>
      <c r="H2086" s="171"/>
      <c r="I2086" s="172" t="str">
        <f>IF(D2086="","",SUMIFS(MOVI_ENTR!I:I,MOVI_ENTR!D:D,D2086,MOVI_ENTR!O:O,L2086)-SUMIFS(MOVI_SAID!H:H,MOVI_SAID!D:D,D2086,MOVI_SAID!L:L,L2086))</f>
        <v/>
      </c>
      <c r="J2086" s="153" t="str">
        <f>IF(D2086="","",VLOOKUP(D2086,CADA_PROD!D:G,4,0)*H2086)</f>
        <v/>
      </c>
      <c r="K2086" s="14"/>
      <c r="L2086" s="14"/>
      <c r="M2086" s="21"/>
      <c r="N2086" s="21"/>
      <c r="O2086" s="21"/>
      <c r="P2086" s="21"/>
    </row>
    <row r="2087" spans="1:16" s="16" customFormat="1" ht="30" customHeight="1">
      <c r="A2087" s="21"/>
      <c r="B2087" s="21"/>
      <c r="C2087" s="170"/>
      <c r="D2087" s="168"/>
      <c r="E2087" s="154" t="str">
        <f>IFERROR(VLOOKUP(D2087,CADA_PROD!D:H,5,0),"")</f>
        <v/>
      </c>
      <c r="F2087" s="169"/>
      <c r="G2087" s="170"/>
      <c r="H2087" s="171"/>
      <c r="I2087" s="172" t="str">
        <f>IF(D2087="","",SUMIFS(MOVI_ENTR!I:I,MOVI_ENTR!D:D,D2087,MOVI_ENTR!O:O,L2087)-SUMIFS(MOVI_SAID!H:H,MOVI_SAID!D:D,D2087,MOVI_SAID!L:L,L2087))</f>
        <v/>
      </c>
      <c r="J2087" s="153" t="str">
        <f>IF(D2087="","",VLOOKUP(D2087,CADA_PROD!D:G,4,0)*H2087)</f>
        <v/>
      </c>
      <c r="K2087" s="14"/>
      <c r="L2087" s="14"/>
      <c r="M2087" s="21"/>
      <c r="N2087" s="21"/>
      <c r="O2087" s="21"/>
      <c r="P2087" s="21"/>
    </row>
    <row r="2088" spans="1:16" s="16" customFormat="1" ht="30" customHeight="1">
      <c r="A2088" s="21"/>
      <c r="B2088" s="21"/>
      <c r="C2088" s="170"/>
      <c r="D2088" s="168"/>
      <c r="E2088" s="154" t="str">
        <f>IFERROR(VLOOKUP(D2088,CADA_PROD!D:H,5,0),"")</f>
        <v/>
      </c>
      <c r="F2088" s="169"/>
      <c r="G2088" s="170"/>
      <c r="H2088" s="171"/>
      <c r="I2088" s="172" t="str">
        <f>IF(D2088="","",SUMIFS(MOVI_ENTR!I:I,MOVI_ENTR!D:D,D2088,MOVI_ENTR!O:O,L2088)-SUMIFS(MOVI_SAID!H:H,MOVI_SAID!D:D,D2088,MOVI_SAID!L:L,L2088))</f>
        <v/>
      </c>
      <c r="J2088" s="153" t="str">
        <f>IF(D2088="","",VLOOKUP(D2088,CADA_PROD!D:G,4,0)*H2088)</f>
        <v/>
      </c>
      <c r="K2088" s="14"/>
      <c r="L2088" s="14"/>
      <c r="M2088" s="21"/>
      <c r="N2088" s="21"/>
      <c r="O2088" s="21"/>
      <c r="P2088" s="21"/>
    </row>
    <row r="2089" spans="1:16" s="16" customFormat="1" ht="30" customHeight="1">
      <c r="A2089" s="21"/>
      <c r="B2089" s="21"/>
      <c r="C2089" s="170"/>
      <c r="D2089" s="168"/>
      <c r="E2089" s="154" t="str">
        <f>IFERROR(VLOOKUP(D2089,CADA_PROD!D:H,5,0),"")</f>
        <v/>
      </c>
      <c r="F2089" s="169"/>
      <c r="G2089" s="170"/>
      <c r="H2089" s="171"/>
      <c r="I2089" s="172" t="str">
        <f>IF(D2089="","",SUMIFS(MOVI_ENTR!I:I,MOVI_ENTR!D:D,D2089,MOVI_ENTR!O:O,L2089)-SUMIFS(MOVI_SAID!H:H,MOVI_SAID!D:D,D2089,MOVI_SAID!L:L,L2089))</f>
        <v/>
      </c>
      <c r="J2089" s="153" t="str">
        <f>IF(D2089="","",VLOOKUP(D2089,CADA_PROD!D:G,4,0)*H2089)</f>
        <v/>
      </c>
      <c r="K2089" s="14"/>
      <c r="L2089" s="14"/>
      <c r="M2089" s="21"/>
      <c r="N2089" s="21"/>
      <c r="O2089" s="21"/>
      <c r="P2089" s="21"/>
    </row>
    <row r="2090" spans="1:16" s="16" customFormat="1" ht="30" customHeight="1">
      <c r="A2090" s="21"/>
      <c r="B2090" s="21"/>
      <c r="C2090" s="170"/>
      <c r="D2090" s="168"/>
      <c r="E2090" s="154" t="str">
        <f>IFERROR(VLOOKUP(D2090,CADA_PROD!D:H,5,0),"")</f>
        <v/>
      </c>
      <c r="F2090" s="169"/>
      <c r="G2090" s="170"/>
      <c r="H2090" s="171"/>
      <c r="I2090" s="172" t="str">
        <f>IF(D2090="","",SUMIFS(MOVI_ENTR!I:I,MOVI_ENTR!D:D,D2090,MOVI_ENTR!O:O,L2090)-SUMIFS(MOVI_SAID!H:H,MOVI_SAID!D:D,D2090,MOVI_SAID!L:L,L2090))</f>
        <v/>
      </c>
      <c r="J2090" s="153" t="str">
        <f>IF(D2090="","",VLOOKUP(D2090,CADA_PROD!D:G,4,0)*H2090)</f>
        <v/>
      </c>
      <c r="K2090" s="14"/>
      <c r="L2090" s="14"/>
      <c r="M2090" s="21"/>
      <c r="N2090" s="21"/>
      <c r="O2090" s="21"/>
      <c r="P2090" s="21"/>
    </row>
    <row r="2091" spans="1:16" s="16" customFormat="1" ht="30" customHeight="1">
      <c r="A2091" s="21"/>
      <c r="B2091" s="21"/>
      <c r="C2091" s="170"/>
      <c r="D2091" s="168"/>
      <c r="E2091" s="154" t="str">
        <f>IFERROR(VLOOKUP(D2091,CADA_PROD!D:H,5,0),"")</f>
        <v/>
      </c>
      <c r="F2091" s="169"/>
      <c r="G2091" s="170"/>
      <c r="H2091" s="171"/>
      <c r="I2091" s="172" t="str">
        <f>IF(D2091="","",SUMIFS(MOVI_ENTR!I:I,MOVI_ENTR!D:D,D2091,MOVI_ENTR!O:O,L2091)-SUMIFS(MOVI_SAID!H:H,MOVI_SAID!D:D,D2091,MOVI_SAID!L:L,L2091))</f>
        <v/>
      </c>
      <c r="J2091" s="153" t="str">
        <f>IF(D2091="","",VLOOKUP(D2091,CADA_PROD!D:G,4,0)*H2091)</f>
        <v/>
      </c>
      <c r="K2091" s="14"/>
      <c r="L2091" s="14"/>
      <c r="M2091" s="21"/>
      <c r="N2091" s="21"/>
      <c r="O2091" s="21"/>
      <c r="P2091" s="21"/>
    </row>
    <row r="2092" spans="1:16" s="16" customFormat="1" ht="30" customHeight="1">
      <c r="A2092" s="21"/>
      <c r="B2092" s="21"/>
      <c r="C2092" s="170"/>
      <c r="D2092" s="168"/>
      <c r="E2092" s="154" t="str">
        <f>IFERROR(VLOOKUP(D2092,CADA_PROD!D:H,5,0),"")</f>
        <v/>
      </c>
      <c r="F2092" s="169"/>
      <c r="G2092" s="170"/>
      <c r="H2092" s="171"/>
      <c r="I2092" s="172" t="str">
        <f>IF(D2092="","",SUMIFS(MOVI_ENTR!I:I,MOVI_ENTR!D:D,D2092,MOVI_ENTR!O:O,L2092)-SUMIFS(MOVI_SAID!H:H,MOVI_SAID!D:D,D2092,MOVI_SAID!L:L,L2092))</f>
        <v/>
      </c>
      <c r="J2092" s="153" t="str">
        <f>IF(D2092="","",VLOOKUP(D2092,CADA_PROD!D:G,4,0)*H2092)</f>
        <v/>
      </c>
      <c r="K2092" s="14"/>
      <c r="L2092" s="14"/>
      <c r="M2092" s="21"/>
      <c r="N2092" s="21"/>
      <c r="O2092" s="21"/>
      <c r="P2092" s="21"/>
    </row>
    <row r="2093" spans="1:16" s="16" customFormat="1" ht="30" customHeight="1">
      <c r="A2093" s="21"/>
      <c r="B2093" s="21"/>
      <c r="C2093" s="170"/>
      <c r="D2093" s="168"/>
      <c r="E2093" s="154" t="str">
        <f>IFERROR(VLOOKUP(D2093,CADA_PROD!D:H,5,0),"")</f>
        <v/>
      </c>
      <c r="F2093" s="169"/>
      <c r="G2093" s="170"/>
      <c r="H2093" s="171"/>
      <c r="I2093" s="172" t="str">
        <f>IF(D2093="","",SUMIFS(MOVI_ENTR!I:I,MOVI_ENTR!D:D,D2093,MOVI_ENTR!O:O,L2093)-SUMIFS(MOVI_SAID!H:H,MOVI_SAID!D:D,D2093,MOVI_SAID!L:L,L2093))</f>
        <v/>
      </c>
      <c r="J2093" s="153" t="str">
        <f>IF(D2093="","",VLOOKUP(D2093,CADA_PROD!D:G,4,0)*H2093)</f>
        <v/>
      </c>
      <c r="K2093" s="14"/>
      <c r="L2093" s="14"/>
      <c r="M2093" s="21"/>
      <c r="N2093" s="21"/>
      <c r="O2093" s="21"/>
      <c r="P2093" s="21"/>
    </row>
    <row r="2094" spans="1:16" s="16" customFormat="1" ht="30" customHeight="1">
      <c r="A2094" s="21"/>
      <c r="B2094" s="21"/>
      <c r="C2094" s="170"/>
      <c r="D2094" s="168"/>
      <c r="E2094" s="154" t="str">
        <f>IFERROR(VLOOKUP(D2094,CADA_PROD!D:H,5,0),"")</f>
        <v/>
      </c>
      <c r="F2094" s="169"/>
      <c r="G2094" s="170"/>
      <c r="H2094" s="171"/>
      <c r="I2094" s="172" t="str">
        <f>IF(D2094="","",SUMIFS(MOVI_ENTR!I:I,MOVI_ENTR!D:D,D2094,MOVI_ENTR!O:O,L2094)-SUMIFS(MOVI_SAID!H:H,MOVI_SAID!D:D,D2094,MOVI_SAID!L:L,L2094))</f>
        <v/>
      </c>
      <c r="J2094" s="153" t="str">
        <f>IF(D2094="","",VLOOKUP(D2094,CADA_PROD!D:G,4,0)*H2094)</f>
        <v/>
      </c>
      <c r="K2094" s="14"/>
      <c r="L2094" s="14"/>
      <c r="M2094" s="21"/>
      <c r="N2094" s="21"/>
      <c r="O2094" s="21"/>
      <c r="P2094" s="21"/>
    </row>
    <row r="2095" spans="1:16" s="16" customFormat="1" ht="30" customHeight="1">
      <c r="A2095" s="21"/>
      <c r="B2095" s="21"/>
      <c r="C2095" s="170"/>
      <c r="D2095" s="168"/>
      <c r="E2095" s="154" t="str">
        <f>IFERROR(VLOOKUP(D2095,CADA_PROD!D:H,5,0),"")</f>
        <v/>
      </c>
      <c r="F2095" s="169"/>
      <c r="G2095" s="170"/>
      <c r="H2095" s="171"/>
      <c r="I2095" s="172" t="str">
        <f>IF(D2095="","",SUMIFS(MOVI_ENTR!I:I,MOVI_ENTR!D:D,D2095,MOVI_ENTR!O:O,L2095)-SUMIFS(MOVI_SAID!H:H,MOVI_SAID!D:D,D2095,MOVI_SAID!L:L,L2095))</f>
        <v/>
      </c>
      <c r="J2095" s="153" t="str">
        <f>IF(D2095="","",VLOOKUP(D2095,CADA_PROD!D:G,4,0)*H2095)</f>
        <v/>
      </c>
      <c r="K2095" s="14"/>
      <c r="L2095" s="14"/>
      <c r="M2095" s="21"/>
      <c r="N2095" s="21"/>
      <c r="O2095" s="21"/>
      <c r="P2095" s="21"/>
    </row>
    <row r="2096" spans="1:16" s="16" customFormat="1" ht="30" customHeight="1">
      <c r="A2096" s="21"/>
      <c r="B2096" s="21"/>
      <c r="C2096" s="170"/>
      <c r="D2096" s="168"/>
      <c r="E2096" s="154" t="str">
        <f>IFERROR(VLOOKUP(D2096,CADA_PROD!D:H,5,0),"")</f>
        <v/>
      </c>
      <c r="F2096" s="169"/>
      <c r="G2096" s="170"/>
      <c r="H2096" s="171"/>
      <c r="I2096" s="172" t="str">
        <f>IF(D2096="","",SUMIFS(MOVI_ENTR!I:I,MOVI_ENTR!D:D,D2096,MOVI_ENTR!O:O,L2096)-SUMIFS(MOVI_SAID!H:H,MOVI_SAID!D:D,D2096,MOVI_SAID!L:L,L2096))</f>
        <v/>
      </c>
      <c r="J2096" s="153" t="str">
        <f>IF(D2096="","",VLOOKUP(D2096,CADA_PROD!D:G,4,0)*H2096)</f>
        <v/>
      </c>
      <c r="K2096" s="14"/>
      <c r="L2096" s="14"/>
      <c r="M2096" s="21"/>
      <c r="N2096" s="21"/>
      <c r="O2096" s="21"/>
      <c r="P2096" s="21"/>
    </row>
    <row r="2097" spans="1:16" s="16" customFormat="1" ht="30" customHeight="1">
      <c r="A2097" s="21"/>
      <c r="B2097" s="21"/>
      <c r="C2097" s="170"/>
      <c r="D2097" s="168"/>
      <c r="E2097" s="154" t="str">
        <f>IFERROR(VLOOKUP(D2097,CADA_PROD!D:H,5,0),"")</f>
        <v/>
      </c>
      <c r="F2097" s="169"/>
      <c r="G2097" s="170"/>
      <c r="H2097" s="171"/>
      <c r="I2097" s="172" t="str">
        <f>IF(D2097="","",SUMIFS(MOVI_ENTR!I:I,MOVI_ENTR!D:D,D2097,MOVI_ENTR!O:O,L2097)-SUMIFS(MOVI_SAID!H:H,MOVI_SAID!D:D,D2097,MOVI_SAID!L:L,L2097))</f>
        <v/>
      </c>
      <c r="J2097" s="153" t="str">
        <f>IF(D2097="","",VLOOKUP(D2097,CADA_PROD!D:G,4,0)*H2097)</f>
        <v/>
      </c>
      <c r="K2097" s="14"/>
      <c r="L2097" s="14"/>
      <c r="M2097" s="21"/>
      <c r="N2097" s="21"/>
      <c r="O2097" s="21"/>
      <c r="P2097" s="21"/>
    </row>
    <row r="2098" spans="1:16" s="16" customFormat="1" ht="30" customHeight="1">
      <c r="A2098" s="21"/>
      <c r="B2098" s="21"/>
      <c r="C2098" s="170"/>
      <c r="D2098" s="168"/>
      <c r="E2098" s="154" t="str">
        <f>IFERROR(VLOOKUP(D2098,CADA_PROD!D:H,5,0),"")</f>
        <v/>
      </c>
      <c r="F2098" s="169"/>
      <c r="G2098" s="170"/>
      <c r="H2098" s="171"/>
      <c r="I2098" s="172" t="str">
        <f>IF(D2098="","",SUMIFS(MOVI_ENTR!I:I,MOVI_ENTR!D:D,D2098,MOVI_ENTR!O:O,L2098)-SUMIFS(MOVI_SAID!H:H,MOVI_SAID!D:D,D2098,MOVI_SAID!L:L,L2098))</f>
        <v/>
      </c>
      <c r="J2098" s="153" t="str">
        <f>IF(D2098="","",VLOOKUP(D2098,CADA_PROD!D:G,4,0)*H2098)</f>
        <v/>
      </c>
      <c r="K2098" s="14"/>
      <c r="L2098" s="14"/>
      <c r="M2098" s="21"/>
      <c r="N2098" s="21"/>
      <c r="O2098" s="21"/>
      <c r="P2098" s="21"/>
    </row>
    <row r="2099" spans="1:16" s="16" customFormat="1" ht="30" customHeight="1">
      <c r="A2099" s="21"/>
      <c r="B2099" s="21"/>
      <c r="C2099" s="170"/>
      <c r="D2099" s="168"/>
      <c r="E2099" s="154" t="str">
        <f>IFERROR(VLOOKUP(D2099,CADA_PROD!D:H,5,0),"")</f>
        <v/>
      </c>
      <c r="F2099" s="169"/>
      <c r="G2099" s="170"/>
      <c r="H2099" s="171"/>
      <c r="I2099" s="172" t="str">
        <f>IF(D2099="","",SUMIFS(MOVI_ENTR!I:I,MOVI_ENTR!D:D,D2099,MOVI_ENTR!O:O,L2099)-SUMIFS(MOVI_SAID!H:H,MOVI_SAID!D:D,D2099,MOVI_SAID!L:L,L2099))</f>
        <v/>
      </c>
      <c r="J2099" s="153" t="str">
        <f>IF(D2099="","",VLOOKUP(D2099,CADA_PROD!D:G,4,0)*H2099)</f>
        <v/>
      </c>
      <c r="K2099" s="14"/>
      <c r="L2099" s="14"/>
      <c r="M2099" s="21"/>
      <c r="N2099" s="21"/>
      <c r="O2099" s="21"/>
      <c r="P2099" s="21"/>
    </row>
    <row r="2100" spans="1:16" s="16" customFormat="1" ht="30" customHeight="1">
      <c r="A2100" s="21"/>
      <c r="B2100" s="21"/>
      <c r="C2100" s="170"/>
      <c r="D2100" s="168"/>
      <c r="E2100" s="154" t="str">
        <f>IFERROR(VLOOKUP(D2100,CADA_PROD!D:H,5,0),"")</f>
        <v/>
      </c>
      <c r="F2100" s="169"/>
      <c r="G2100" s="170"/>
      <c r="H2100" s="171"/>
      <c r="I2100" s="172" t="str">
        <f>IF(D2100="","",SUMIFS(MOVI_ENTR!I:I,MOVI_ENTR!D:D,D2100,MOVI_ENTR!O:O,L2100)-SUMIFS(MOVI_SAID!H:H,MOVI_SAID!D:D,D2100,MOVI_SAID!L:L,L2100))</f>
        <v/>
      </c>
      <c r="J2100" s="153" t="str">
        <f>IF(D2100="","",VLOOKUP(D2100,CADA_PROD!D:G,4,0)*H2100)</f>
        <v/>
      </c>
      <c r="K2100" s="14"/>
      <c r="L2100" s="14"/>
      <c r="M2100" s="21"/>
      <c r="N2100" s="21"/>
      <c r="O2100" s="21"/>
      <c r="P2100" s="21"/>
    </row>
    <row r="2101" spans="1:16" s="16" customFormat="1" ht="30" customHeight="1">
      <c r="A2101" s="21"/>
      <c r="B2101" s="21"/>
      <c r="C2101" s="170"/>
      <c r="D2101" s="168"/>
      <c r="E2101" s="154" t="str">
        <f>IFERROR(VLOOKUP(D2101,CADA_PROD!D:H,5,0),"")</f>
        <v/>
      </c>
      <c r="F2101" s="169"/>
      <c r="G2101" s="170"/>
      <c r="H2101" s="171"/>
      <c r="I2101" s="172" t="str">
        <f>IF(D2101="","",SUMIFS(MOVI_ENTR!I:I,MOVI_ENTR!D:D,D2101,MOVI_ENTR!O:O,L2101)-SUMIFS(MOVI_SAID!H:H,MOVI_SAID!D:D,D2101,MOVI_SAID!L:L,L2101))</f>
        <v/>
      </c>
      <c r="J2101" s="153" t="str">
        <f>IF(D2101="","",VLOOKUP(D2101,CADA_PROD!D:G,4,0)*H2101)</f>
        <v/>
      </c>
      <c r="K2101" s="14"/>
      <c r="L2101" s="14"/>
      <c r="M2101" s="21"/>
      <c r="N2101" s="21"/>
      <c r="O2101" s="21"/>
      <c r="P2101" s="21"/>
    </row>
    <row r="2102" spans="1:16" s="16" customFormat="1" ht="30" customHeight="1">
      <c r="A2102" s="21"/>
      <c r="B2102" s="21"/>
      <c r="C2102" s="170"/>
      <c r="D2102" s="168"/>
      <c r="E2102" s="154" t="str">
        <f>IFERROR(VLOOKUP(D2102,CADA_PROD!D:H,5,0),"")</f>
        <v/>
      </c>
      <c r="F2102" s="169"/>
      <c r="G2102" s="170"/>
      <c r="H2102" s="171"/>
      <c r="I2102" s="172" t="str">
        <f>IF(D2102="","",SUMIFS(MOVI_ENTR!I:I,MOVI_ENTR!D:D,D2102,MOVI_ENTR!O:O,L2102)-SUMIFS(MOVI_SAID!H:H,MOVI_SAID!D:D,D2102,MOVI_SAID!L:L,L2102))</f>
        <v/>
      </c>
      <c r="J2102" s="153" t="str">
        <f>IF(D2102="","",VLOOKUP(D2102,CADA_PROD!D:G,4,0)*H2102)</f>
        <v/>
      </c>
      <c r="K2102" s="14"/>
      <c r="L2102" s="14"/>
      <c r="M2102" s="21"/>
      <c r="N2102" s="21"/>
      <c r="O2102" s="21"/>
      <c r="P2102" s="21"/>
    </row>
    <row r="2103" spans="1:16" s="16" customFormat="1" ht="30" customHeight="1">
      <c r="A2103" s="21"/>
      <c r="B2103" s="21"/>
      <c r="C2103" s="170"/>
      <c r="D2103" s="168"/>
      <c r="E2103" s="154" t="str">
        <f>IFERROR(VLOOKUP(D2103,CADA_PROD!D:H,5,0),"")</f>
        <v/>
      </c>
      <c r="F2103" s="169"/>
      <c r="G2103" s="170"/>
      <c r="H2103" s="171"/>
      <c r="I2103" s="172" t="str">
        <f>IF(D2103="","",SUMIFS(MOVI_ENTR!I:I,MOVI_ENTR!D:D,D2103,MOVI_ENTR!O:O,L2103)-SUMIFS(MOVI_SAID!H:H,MOVI_SAID!D:D,D2103,MOVI_SAID!L:L,L2103))</f>
        <v/>
      </c>
      <c r="J2103" s="153" t="str">
        <f>IF(D2103="","",VLOOKUP(D2103,CADA_PROD!D:G,4,0)*H2103)</f>
        <v/>
      </c>
      <c r="K2103" s="14"/>
      <c r="L2103" s="14"/>
      <c r="M2103" s="21"/>
      <c r="N2103" s="21"/>
      <c r="O2103" s="21"/>
      <c r="P2103" s="21"/>
    </row>
    <row r="2104" spans="1:16" s="16" customFormat="1" ht="30" customHeight="1">
      <c r="A2104" s="21"/>
      <c r="B2104" s="21"/>
      <c r="C2104" s="170"/>
      <c r="D2104" s="168"/>
      <c r="E2104" s="154" t="str">
        <f>IFERROR(VLOOKUP(D2104,CADA_PROD!D:H,5,0),"")</f>
        <v/>
      </c>
      <c r="F2104" s="169"/>
      <c r="G2104" s="170"/>
      <c r="H2104" s="171"/>
      <c r="I2104" s="172" t="str">
        <f>IF(D2104="","",SUMIFS(MOVI_ENTR!I:I,MOVI_ENTR!D:D,D2104,MOVI_ENTR!O:O,L2104)-SUMIFS(MOVI_SAID!H:H,MOVI_SAID!D:D,D2104,MOVI_SAID!L:L,L2104))</f>
        <v/>
      </c>
      <c r="J2104" s="153" t="str">
        <f>IF(D2104="","",VLOOKUP(D2104,CADA_PROD!D:G,4,0)*H2104)</f>
        <v/>
      </c>
      <c r="K2104" s="14"/>
      <c r="L2104" s="14"/>
      <c r="M2104" s="21"/>
      <c r="N2104" s="21"/>
      <c r="O2104" s="21"/>
      <c r="P2104" s="21"/>
    </row>
    <row r="2105" spans="1:16" s="16" customFormat="1" ht="30" customHeight="1">
      <c r="A2105" s="21"/>
      <c r="B2105" s="21"/>
      <c r="C2105" s="170"/>
      <c r="D2105" s="168"/>
      <c r="E2105" s="154" t="str">
        <f>IFERROR(VLOOKUP(D2105,CADA_PROD!D:H,5,0),"")</f>
        <v/>
      </c>
      <c r="F2105" s="169"/>
      <c r="G2105" s="170"/>
      <c r="H2105" s="171"/>
      <c r="I2105" s="172" t="str">
        <f>IF(D2105="","",SUMIFS(MOVI_ENTR!I:I,MOVI_ENTR!D:D,D2105,MOVI_ENTR!O:O,L2105)-SUMIFS(MOVI_SAID!H:H,MOVI_SAID!D:D,D2105,MOVI_SAID!L:L,L2105))</f>
        <v/>
      </c>
      <c r="J2105" s="153" t="str">
        <f>IF(D2105="","",VLOOKUP(D2105,CADA_PROD!D:G,4,0)*H2105)</f>
        <v/>
      </c>
      <c r="K2105" s="14"/>
      <c r="L2105" s="14"/>
      <c r="M2105" s="21"/>
      <c r="N2105" s="21"/>
      <c r="O2105" s="21"/>
      <c r="P2105" s="21"/>
    </row>
    <row r="2106" spans="1:16" s="16" customFormat="1" ht="30" customHeight="1">
      <c r="A2106" s="21"/>
      <c r="B2106" s="21"/>
      <c r="C2106" s="170"/>
      <c r="D2106" s="168"/>
      <c r="E2106" s="154" t="str">
        <f>IFERROR(VLOOKUP(D2106,CADA_PROD!D:H,5,0),"")</f>
        <v/>
      </c>
      <c r="F2106" s="169"/>
      <c r="G2106" s="170"/>
      <c r="H2106" s="171"/>
      <c r="I2106" s="172" t="str">
        <f>IF(D2106="","",SUMIFS(MOVI_ENTR!I:I,MOVI_ENTR!D:D,D2106,MOVI_ENTR!O:O,L2106)-SUMIFS(MOVI_SAID!H:H,MOVI_SAID!D:D,D2106,MOVI_SAID!L:L,L2106))</f>
        <v/>
      </c>
      <c r="J2106" s="153" t="str">
        <f>IF(D2106="","",VLOOKUP(D2106,CADA_PROD!D:G,4,0)*H2106)</f>
        <v/>
      </c>
      <c r="K2106" s="14"/>
      <c r="L2106" s="14"/>
      <c r="M2106" s="21"/>
      <c r="N2106" s="21"/>
      <c r="O2106" s="21"/>
      <c r="P2106" s="21"/>
    </row>
    <row r="2107" spans="1:16" s="16" customFormat="1" ht="30" customHeight="1">
      <c r="A2107" s="21"/>
      <c r="B2107" s="21"/>
      <c r="C2107" s="170"/>
      <c r="D2107" s="168"/>
      <c r="E2107" s="154" t="str">
        <f>IFERROR(VLOOKUP(D2107,CADA_PROD!D:H,5,0),"")</f>
        <v/>
      </c>
      <c r="F2107" s="169"/>
      <c r="G2107" s="170"/>
      <c r="H2107" s="171"/>
      <c r="I2107" s="172" t="str">
        <f>IF(D2107="","",SUMIFS(MOVI_ENTR!I:I,MOVI_ENTR!D:D,D2107,MOVI_ENTR!O:O,L2107)-SUMIFS(MOVI_SAID!H:H,MOVI_SAID!D:D,D2107,MOVI_SAID!L:L,L2107))</f>
        <v/>
      </c>
      <c r="J2107" s="153" t="str">
        <f>IF(D2107="","",VLOOKUP(D2107,CADA_PROD!D:G,4,0)*H2107)</f>
        <v/>
      </c>
      <c r="K2107" s="14"/>
      <c r="L2107" s="14"/>
      <c r="M2107" s="21"/>
      <c r="N2107" s="21"/>
      <c r="O2107" s="21"/>
      <c r="P2107" s="21"/>
    </row>
    <row r="2108" spans="1:16" s="16" customFormat="1" ht="30" customHeight="1">
      <c r="A2108" s="21"/>
      <c r="B2108" s="21"/>
      <c r="C2108" s="170"/>
      <c r="D2108" s="168"/>
      <c r="E2108" s="154" t="str">
        <f>IFERROR(VLOOKUP(D2108,CADA_PROD!D:H,5,0),"")</f>
        <v/>
      </c>
      <c r="F2108" s="169"/>
      <c r="G2108" s="170"/>
      <c r="H2108" s="171"/>
      <c r="I2108" s="172" t="str">
        <f>IF(D2108="","",SUMIFS(MOVI_ENTR!I:I,MOVI_ENTR!D:D,D2108,MOVI_ENTR!O:O,L2108)-SUMIFS(MOVI_SAID!H:H,MOVI_SAID!D:D,D2108,MOVI_SAID!L:L,L2108))</f>
        <v/>
      </c>
      <c r="J2108" s="153" t="str">
        <f>IF(D2108="","",VLOOKUP(D2108,CADA_PROD!D:G,4,0)*H2108)</f>
        <v/>
      </c>
      <c r="K2108" s="14"/>
      <c r="L2108" s="14"/>
      <c r="M2108" s="21"/>
      <c r="N2108" s="21"/>
      <c r="O2108" s="21"/>
      <c r="P2108" s="21"/>
    </row>
    <row r="2109" spans="1:16" s="16" customFormat="1" ht="30" customHeight="1">
      <c r="A2109" s="21"/>
      <c r="B2109" s="21"/>
      <c r="C2109" s="170"/>
      <c r="D2109" s="168"/>
      <c r="E2109" s="154" t="str">
        <f>IFERROR(VLOOKUP(D2109,CADA_PROD!D:H,5,0),"")</f>
        <v/>
      </c>
      <c r="F2109" s="169"/>
      <c r="G2109" s="170"/>
      <c r="H2109" s="171"/>
      <c r="I2109" s="172" t="str">
        <f>IF(D2109="","",SUMIFS(MOVI_ENTR!I:I,MOVI_ENTR!D:D,D2109,MOVI_ENTR!O:O,L2109)-SUMIFS(MOVI_SAID!H:H,MOVI_SAID!D:D,D2109,MOVI_SAID!L:L,L2109))</f>
        <v/>
      </c>
      <c r="J2109" s="153" t="str">
        <f>IF(D2109="","",VLOOKUP(D2109,CADA_PROD!D:G,4,0)*H2109)</f>
        <v/>
      </c>
      <c r="K2109" s="14"/>
      <c r="L2109" s="14"/>
      <c r="M2109" s="21"/>
      <c r="N2109" s="21"/>
      <c r="O2109" s="21"/>
      <c r="P2109" s="21"/>
    </row>
    <row r="2110" spans="1:16" s="16" customFormat="1" ht="30" customHeight="1">
      <c r="A2110" s="21"/>
      <c r="B2110" s="21"/>
      <c r="C2110" s="170"/>
      <c r="D2110" s="168"/>
      <c r="E2110" s="154" t="str">
        <f>IFERROR(VLOOKUP(D2110,CADA_PROD!D:H,5,0),"")</f>
        <v/>
      </c>
      <c r="F2110" s="169"/>
      <c r="G2110" s="170"/>
      <c r="H2110" s="171"/>
      <c r="I2110" s="172" t="str">
        <f>IF(D2110="","",SUMIFS(MOVI_ENTR!I:I,MOVI_ENTR!D:D,D2110,MOVI_ENTR!O:O,L2110)-SUMIFS(MOVI_SAID!H:H,MOVI_SAID!D:D,D2110,MOVI_SAID!L:L,L2110))</f>
        <v/>
      </c>
      <c r="J2110" s="153" t="str">
        <f>IF(D2110="","",VLOOKUP(D2110,CADA_PROD!D:G,4,0)*H2110)</f>
        <v/>
      </c>
      <c r="K2110" s="14"/>
      <c r="L2110" s="14"/>
      <c r="M2110" s="21"/>
      <c r="N2110" s="21"/>
      <c r="O2110" s="21"/>
      <c r="P2110" s="21"/>
    </row>
    <row r="2111" spans="1:16" s="16" customFormat="1" ht="30" customHeight="1">
      <c r="A2111" s="21"/>
      <c r="B2111" s="21"/>
      <c r="C2111" s="170"/>
      <c r="D2111" s="168"/>
      <c r="E2111" s="154" t="str">
        <f>IFERROR(VLOOKUP(D2111,CADA_PROD!D:H,5,0),"")</f>
        <v/>
      </c>
      <c r="F2111" s="169"/>
      <c r="G2111" s="170"/>
      <c r="H2111" s="171"/>
      <c r="I2111" s="172" t="str">
        <f>IF(D2111="","",SUMIFS(MOVI_ENTR!I:I,MOVI_ENTR!D:D,D2111,MOVI_ENTR!O:O,L2111)-SUMIFS(MOVI_SAID!H:H,MOVI_SAID!D:D,D2111,MOVI_SAID!L:L,L2111))</f>
        <v/>
      </c>
      <c r="J2111" s="153" t="str">
        <f>IF(D2111="","",VLOOKUP(D2111,CADA_PROD!D:G,4,0)*H2111)</f>
        <v/>
      </c>
      <c r="K2111" s="14"/>
      <c r="L2111" s="14"/>
      <c r="M2111" s="21"/>
      <c r="N2111" s="21"/>
      <c r="O2111" s="21"/>
      <c r="P2111" s="21"/>
    </row>
    <row r="2112" spans="1:16" s="16" customFormat="1" ht="30" customHeight="1">
      <c r="A2112" s="21"/>
      <c r="B2112" s="21"/>
      <c r="C2112" s="170"/>
      <c r="D2112" s="168"/>
      <c r="E2112" s="154" t="str">
        <f>IFERROR(VLOOKUP(D2112,CADA_PROD!D:H,5,0),"")</f>
        <v/>
      </c>
      <c r="F2112" s="169"/>
      <c r="G2112" s="170"/>
      <c r="H2112" s="171"/>
      <c r="I2112" s="172" t="str">
        <f>IF(D2112="","",SUMIFS(MOVI_ENTR!I:I,MOVI_ENTR!D:D,D2112,MOVI_ENTR!O:O,L2112)-SUMIFS(MOVI_SAID!H:H,MOVI_SAID!D:D,D2112,MOVI_SAID!L:L,L2112))</f>
        <v/>
      </c>
      <c r="J2112" s="153" t="str">
        <f>IF(D2112="","",VLOOKUP(D2112,CADA_PROD!D:G,4,0)*H2112)</f>
        <v/>
      </c>
      <c r="K2112" s="14"/>
      <c r="L2112" s="14"/>
      <c r="M2112" s="21"/>
      <c r="N2112" s="21"/>
      <c r="O2112" s="21"/>
      <c r="P2112" s="21"/>
    </row>
    <row r="2113" spans="1:16" s="16" customFormat="1" ht="30" customHeight="1">
      <c r="A2113" s="21"/>
      <c r="B2113" s="21"/>
      <c r="C2113" s="170"/>
      <c r="D2113" s="168"/>
      <c r="E2113" s="154" t="str">
        <f>IFERROR(VLOOKUP(D2113,CADA_PROD!D:H,5,0),"")</f>
        <v/>
      </c>
      <c r="F2113" s="169"/>
      <c r="G2113" s="170"/>
      <c r="H2113" s="171"/>
      <c r="I2113" s="172" t="str">
        <f>IF(D2113="","",SUMIFS(MOVI_ENTR!I:I,MOVI_ENTR!D:D,D2113,MOVI_ENTR!O:O,L2113)-SUMIFS(MOVI_SAID!H:H,MOVI_SAID!D:D,D2113,MOVI_SAID!L:L,L2113))</f>
        <v/>
      </c>
      <c r="J2113" s="153" t="str">
        <f>IF(D2113="","",VLOOKUP(D2113,CADA_PROD!D:G,4,0)*H2113)</f>
        <v/>
      </c>
      <c r="K2113" s="14"/>
      <c r="L2113" s="14"/>
      <c r="M2113" s="21"/>
      <c r="N2113" s="21"/>
      <c r="O2113" s="21"/>
      <c r="P2113" s="21"/>
    </row>
    <row r="2114" spans="1:16" s="16" customFormat="1" ht="30" customHeight="1">
      <c r="A2114" s="21"/>
      <c r="B2114" s="21"/>
      <c r="C2114" s="170"/>
      <c r="D2114" s="168"/>
      <c r="E2114" s="154" t="str">
        <f>IFERROR(VLOOKUP(D2114,CADA_PROD!D:H,5,0),"")</f>
        <v/>
      </c>
      <c r="F2114" s="169"/>
      <c r="G2114" s="170"/>
      <c r="H2114" s="171"/>
      <c r="I2114" s="172" t="str">
        <f>IF(D2114="","",SUMIFS(MOVI_ENTR!I:I,MOVI_ENTR!D:D,D2114,MOVI_ENTR!O:O,L2114)-SUMIFS(MOVI_SAID!H:H,MOVI_SAID!D:D,D2114,MOVI_SAID!L:L,L2114))</f>
        <v/>
      </c>
      <c r="J2114" s="153" t="str">
        <f>IF(D2114="","",VLOOKUP(D2114,CADA_PROD!D:G,4,0)*H2114)</f>
        <v/>
      </c>
      <c r="K2114" s="14"/>
      <c r="L2114" s="14"/>
      <c r="M2114" s="21"/>
      <c r="N2114" s="21"/>
      <c r="O2114" s="21"/>
      <c r="P2114" s="21"/>
    </row>
    <row r="2115" spans="1:16" s="16" customFormat="1" ht="30" customHeight="1">
      <c r="A2115" s="21"/>
      <c r="B2115" s="21"/>
      <c r="C2115" s="170"/>
      <c r="D2115" s="168"/>
      <c r="E2115" s="154" t="str">
        <f>IFERROR(VLOOKUP(D2115,CADA_PROD!D:H,5,0),"")</f>
        <v/>
      </c>
      <c r="F2115" s="169"/>
      <c r="G2115" s="170"/>
      <c r="H2115" s="171"/>
      <c r="I2115" s="172" t="str">
        <f>IF(D2115="","",SUMIFS(MOVI_ENTR!I:I,MOVI_ENTR!D:D,D2115,MOVI_ENTR!O:O,L2115)-SUMIFS(MOVI_SAID!H:H,MOVI_SAID!D:D,D2115,MOVI_SAID!L:L,L2115))</f>
        <v/>
      </c>
      <c r="J2115" s="153" t="str">
        <f>IF(D2115="","",VLOOKUP(D2115,CADA_PROD!D:G,4,0)*H2115)</f>
        <v/>
      </c>
      <c r="K2115" s="14"/>
      <c r="L2115" s="14"/>
      <c r="M2115" s="21"/>
      <c r="N2115" s="21"/>
      <c r="O2115" s="21"/>
      <c r="P2115" s="21"/>
    </row>
    <row r="2116" spans="1:16" s="16" customFormat="1" ht="30" customHeight="1">
      <c r="A2116" s="21"/>
      <c r="B2116" s="21"/>
      <c r="C2116" s="170"/>
      <c r="D2116" s="168"/>
      <c r="E2116" s="154" t="str">
        <f>IFERROR(VLOOKUP(D2116,CADA_PROD!D:H,5,0),"")</f>
        <v/>
      </c>
      <c r="F2116" s="169"/>
      <c r="G2116" s="170"/>
      <c r="H2116" s="171"/>
      <c r="I2116" s="172" t="str">
        <f>IF(D2116="","",SUMIFS(MOVI_ENTR!I:I,MOVI_ENTR!D:D,D2116,MOVI_ENTR!O:O,L2116)-SUMIFS(MOVI_SAID!H:H,MOVI_SAID!D:D,D2116,MOVI_SAID!L:L,L2116))</f>
        <v/>
      </c>
      <c r="J2116" s="153" t="str">
        <f>IF(D2116="","",VLOOKUP(D2116,CADA_PROD!D:G,4,0)*H2116)</f>
        <v/>
      </c>
      <c r="K2116" s="14"/>
      <c r="L2116" s="14"/>
      <c r="M2116" s="21"/>
      <c r="N2116" s="21"/>
      <c r="O2116" s="21"/>
      <c r="P2116" s="21"/>
    </row>
    <row r="2117" spans="1:16" s="16" customFormat="1" ht="30" customHeight="1">
      <c r="A2117" s="21"/>
      <c r="B2117" s="21"/>
      <c r="C2117" s="170"/>
      <c r="D2117" s="168"/>
      <c r="E2117" s="154" t="str">
        <f>IFERROR(VLOOKUP(D2117,CADA_PROD!D:H,5,0),"")</f>
        <v/>
      </c>
      <c r="F2117" s="169"/>
      <c r="G2117" s="170"/>
      <c r="H2117" s="171"/>
      <c r="I2117" s="172" t="str">
        <f>IF(D2117="","",SUMIFS(MOVI_ENTR!I:I,MOVI_ENTR!D:D,D2117,MOVI_ENTR!O:O,L2117)-SUMIFS(MOVI_SAID!H:H,MOVI_SAID!D:D,D2117,MOVI_SAID!L:L,L2117))</f>
        <v/>
      </c>
      <c r="J2117" s="153" t="str">
        <f>IF(D2117="","",VLOOKUP(D2117,CADA_PROD!D:G,4,0)*H2117)</f>
        <v/>
      </c>
      <c r="K2117" s="14"/>
      <c r="L2117" s="14"/>
      <c r="M2117" s="21"/>
      <c r="N2117" s="21"/>
      <c r="O2117" s="21"/>
      <c r="P2117" s="21"/>
    </row>
    <row r="2118" spans="1:16" s="16" customFormat="1" ht="30" customHeight="1">
      <c r="A2118" s="21"/>
      <c r="B2118" s="21"/>
      <c r="C2118" s="170"/>
      <c r="D2118" s="168"/>
      <c r="E2118" s="154" t="str">
        <f>IFERROR(VLOOKUP(D2118,CADA_PROD!D:H,5,0),"")</f>
        <v/>
      </c>
      <c r="F2118" s="169"/>
      <c r="G2118" s="170"/>
      <c r="H2118" s="171"/>
      <c r="I2118" s="172" t="str">
        <f>IF(D2118="","",SUMIFS(MOVI_ENTR!I:I,MOVI_ENTR!D:D,D2118,MOVI_ENTR!O:O,L2118)-SUMIFS(MOVI_SAID!H:H,MOVI_SAID!D:D,D2118,MOVI_SAID!L:L,L2118))</f>
        <v/>
      </c>
      <c r="J2118" s="153" t="str">
        <f>IF(D2118="","",VLOOKUP(D2118,CADA_PROD!D:G,4,0)*H2118)</f>
        <v/>
      </c>
      <c r="K2118" s="14"/>
      <c r="L2118" s="14"/>
      <c r="M2118" s="21"/>
      <c r="N2118" s="21"/>
      <c r="O2118" s="21"/>
      <c r="P2118" s="21"/>
    </row>
    <row r="2119" spans="1:16" s="16" customFormat="1" ht="30" customHeight="1">
      <c r="A2119" s="21"/>
      <c r="B2119" s="21"/>
      <c r="C2119" s="170"/>
      <c r="D2119" s="168"/>
      <c r="E2119" s="154" t="str">
        <f>IFERROR(VLOOKUP(D2119,CADA_PROD!D:H,5,0),"")</f>
        <v/>
      </c>
      <c r="F2119" s="169"/>
      <c r="G2119" s="170"/>
      <c r="H2119" s="171"/>
      <c r="I2119" s="172" t="str">
        <f>IF(D2119="","",SUMIFS(MOVI_ENTR!I:I,MOVI_ENTR!D:D,D2119,MOVI_ENTR!O:O,L2119)-SUMIFS(MOVI_SAID!H:H,MOVI_SAID!D:D,D2119,MOVI_SAID!L:L,L2119))</f>
        <v/>
      </c>
      <c r="J2119" s="153" t="str">
        <f>IF(D2119="","",VLOOKUP(D2119,CADA_PROD!D:G,4,0)*H2119)</f>
        <v/>
      </c>
      <c r="K2119" s="14"/>
      <c r="L2119" s="14"/>
      <c r="M2119" s="21"/>
      <c r="N2119" s="21"/>
      <c r="O2119" s="21"/>
      <c r="P2119" s="21"/>
    </row>
    <row r="2120" spans="1:16" s="16" customFormat="1" ht="30" customHeight="1">
      <c r="A2120" s="21"/>
      <c r="B2120" s="21"/>
      <c r="C2120" s="170"/>
      <c r="D2120" s="168"/>
      <c r="E2120" s="154" t="str">
        <f>IFERROR(VLOOKUP(D2120,CADA_PROD!D:H,5,0),"")</f>
        <v/>
      </c>
      <c r="F2120" s="169"/>
      <c r="G2120" s="170"/>
      <c r="H2120" s="171"/>
      <c r="I2120" s="172" t="str">
        <f>IF(D2120="","",SUMIFS(MOVI_ENTR!I:I,MOVI_ENTR!D:D,D2120,MOVI_ENTR!O:O,L2120)-SUMIFS(MOVI_SAID!H:H,MOVI_SAID!D:D,D2120,MOVI_SAID!L:L,L2120))</f>
        <v/>
      </c>
      <c r="J2120" s="153" t="str">
        <f>IF(D2120="","",VLOOKUP(D2120,CADA_PROD!D:G,4,0)*H2120)</f>
        <v/>
      </c>
      <c r="K2120" s="14"/>
      <c r="L2120" s="14"/>
      <c r="M2120" s="21"/>
      <c r="N2120" s="21"/>
      <c r="O2120" s="21"/>
      <c r="P2120" s="21"/>
    </row>
    <row r="2121" spans="1:16" s="16" customFormat="1" ht="30" customHeight="1">
      <c r="A2121" s="21"/>
      <c r="B2121" s="21"/>
      <c r="C2121" s="170"/>
      <c r="D2121" s="168"/>
      <c r="E2121" s="154" t="str">
        <f>IFERROR(VLOOKUP(D2121,CADA_PROD!D:H,5,0),"")</f>
        <v/>
      </c>
      <c r="F2121" s="169"/>
      <c r="G2121" s="170"/>
      <c r="H2121" s="171"/>
      <c r="I2121" s="172" t="str">
        <f>IF(D2121="","",SUMIFS(MOVI_ENTR!I:I,MOVI_ENTR!D:D,D2121,MOVI_ENTR!O:O,L2121)-SUMIFS(MOVI_SAID!H:H,MOVI_SAID!D:D,D2121,MOVI_SAID!L:L,L2121))</f>
        <v/>
      </c>
      <c r="J2121" s="153" t="str">
        <f>IF(D2121="","",VLOOKUP(D2121,CADA_PROD!D:G,4,0)*H2121)</f>
        <v/>
      </c>
      <c r="K2121" s="14"/>
      <c r="L2121" s="14"/>
      <c r="M2121" s="21"/>
      <c r="N2121" s="21"/>
      <c r="O2121" s="21"/>
      <c r="P2121" s="21"/>
    </row>
    <row r="2122" spans="1:16" s="16" customFormat="1" ht="30" customHeight="1">
      <c r="A2122" s="21"/>
      <c r="B2122" s="21"/>
      <c r="C2122" s="170"/>
      <c r="D2122" s="168"/>
      <c r="E2122" s="154" t="str">
        <f>IFERROR(VLOOKUP(D2122,CADA_PROD!D:H,5,0),"")</f>
        <v/>
      </c>
      <c r="F2122" s="169"/>
      <c r="G2122" s="170"/>
      <c r="H2122" s="171"/>
      <c r="I2122" s="172" t="str">
        <f>IF(D2122="","",SUMIFS(MOVI_ENTR!I:I,MOVI_ENTR!D:D,D2122,MOVI_ENTR!O:O,L2122)-SUMIFS(MOVI_SAID!H:H,MOVI_SAID!D:D,D2122,MOVI_SAID!L:L,L2122))</f>
        <v/>
      </c>
      <c r="J2122" s="153" t="str">
        <f>IF(D2122="","",VLOOKUP(D2122,CADA_PROD!D:G,4,0)*H2122)</f>
        <v/>
      </c>
      <c r="K2122" s="14"/>
      <c r="L2122" s="14"/>
      <c r="M2122" s="21"/>
      <c r="N2122" s="21"/>
      <c r="O2122" s="21"/>
      <c r="P2122" s="21"/>
    </row>
    <row r="2123" spans="1:16" s="16" customFormat="1" ht="30" customHeight="1">
      <c r="A2123" s="21"/>
      <c r="B2123" s="21"/>
      <c r="C2123" s="170"/>
      <c r="D2123" s="168"/>
      <c r="E2123" s="154" t="str">
        <f>IFERROR(VLOOKUP(D2123,CADA_PROD!D:H,5,0),"")</f>
        <v/>
      </c>
      <c r="F2123" s="169"/>
      <c r="G2123" s="170"/>
      <c r="H2123" s="171"/>
      <c r="I2123" s="172" t="str">
        <f>IF(D2123="","",SUMIFS(MOVI_ENTR!I:I,MOVI_ENTR!D:D,D2123,MOVI_ENTR!O:O,L2123)-SUMIFS(MOVI_SAID!H:H,MOVI_SAID!D:D,D2123,MOVI_SAID!L:L,L2123))</f>
        <v/>
      </c>
      <c r="J2123" s="153" t="str">
        <f>IF(D2123="","",VLOOKUP(D2123,CADA_PROD!D:G,4,0)*H2123)</f>
        <v/>
      </c>
      <c r="K2123" s="14"/>
      <c r="L2123" s="14"/>
      <c r="M2123" s="21"/>
      <c r="N2123" s="21"/>
      <c r="O2123" s="21"/>
      <c r="P2123" s="21"/>
    </row>
    <row r="2124" spans="1:16" s="16" customFormat="1" ht="30" customHeight="1">
      <c r="A2124" s="21"/>
      <c r="B2124" s="21"/>
      <c r="C2124" s="170"/>
      <c r="D2124" s="168"/>
      <c r="E2124" s="154" t="str">
        <f>IFERROR(VLOOKUP(D2124,CADA_PROD!D:H,5,0),"")</f>
        <v/>
      </c>
      <c r="F2124" s="169"/>
      <c r="G2124" s="170"/>
      <c r="H2124" s="171"/>
      <c r="I2124" s="172" t="str">
        <f>IF(D2124="","",SUMIFS(MOVI_ENTR!I:I,MOVI_ENTR!D:D,D2124,MOVI_ENTR!O:O,L2124)-SUMIFS(MOVI_SAID!H:H,MOVI_SAID!D:D,D2124,MOVI_SAID!L:L,L2124))</f>
        <v/>
      </c>
      <c r="J2124" s="153" t="str">
        <f>IF(D2124="","",VLOOKUP(D2124,CADA_PROD!D:G,4,0)*H2124)</f>
        <v/>
      </c>
      <c r="K2124" s="14"/>
      <c r="L2124" s="14"/>
      <c r="M2124" s="21"/>
      <c r="N2124" s="21"/>
      <c r="O2124" s="21"/>
      <c r="P2124" s="21"/>
    </row>
    <row r="2125" spans="1:16" s="16" customFormat="1" ht="30" customHeight="1">
      <c r="A2125" s="21"/>
      <c r="B2125" s="21"/>
      <c r="C2125" s="170"/>
      <c r="D2125" s="168"/>
      <c r="E2125" s="154" t="str">
        <f>IFERROR(VLOOKUP(D2125,CADA_PROD!D:H,5,0),"")</f>
        <v/>
      </c>
      <c r="F2125" s="169"/>
      <c r="G2125" s="170"/>
      <c r="H2125" s="171"/>
      <c r="I2125" s="172" t="str">
        <f>IF(D2125="","",SUMIFS(MOVI_ENTR!I:I,MOVI_ENTR!D:D,D2125,MOVI_ENTR!O:O,L2125)-SUMIFS(MOVI_SAID!H:H,MOVI_SAID!D:D,D2125,MOVI_SAID!L:L,L2125))</f>
        <v/>
      </c>
      <c r="J2125" s="153" t="str">
        <f>IF(D2125="","",VLOOKUP(D2125,CADA_PROD!D:G,4,0)*H2125)</f>
        <v/>
      </c>
      <c r="K2125" s="14"/>
      <c r="L2125" s="14"/>
      <c r="M2125" s="21"/>
      <c r="N2125" s="21"/>
      <c r="O2125" s="21"/>
      <c r="P2125" s="21"/>
    </row>
    <row r="2126" spans="1:16" s="16" customFormat="1" ht="30" customHeight="1">
      <c r="A2126" s="21"/>
      <c r="B2126" s="21"/>
      <c r="C2126" s="170"/>
      <c r="D2126" s="168"/>
      <c r="E2126" s="154" t="str">
        <f>IFERROR(VLOOKUP(D2126,CADA_PROD!D:H,5,0),"")</f>
        <v/>
      </c>
      <c r="F2126" s="169"/>
      <c r="G2126" s="170"/>
      <c r="H2126" s="171"/>
      <c r="I2126" s="172" t="str">
        <f>IF(D2126="","",SUMIFS(MOVI_ENTR!I:I,MOVI_ENTR!D:D,D2126,MOVI_ENTR!O:O,L2126)-SUMIFS(MOVI_SAID!H:H,MOVI_SAID!D:D,D2126,MOVI_SAID!L:L,L2126))</f>
        <v/>
      </c>
      <c r="J2126" s="153" t="str">
        <f>IF(D2126="","",VLOOKUP(D2126,CADA_PROD!D:G,4,0)*H2126)</f>
        <v/>
      </c>
      <c r="K2126" s="14"/>
      <c r="L2126" s="14"/>
      <c r="M2126" s="21"/>
      <c r="N2126" s="21"/>
      <c r="O2126" s="21"/>
      <c r="P2126" s="21"/>
    </row>
    <row r="2127" spans="1:16" s="16" customFormat="1" ht="30" customHeight="1">
      <c r="A2127" s="21"/>
      <c r="B2127" s="21"/>
      <c r="C2127" s="170"/>
      <c r="D2127" s="168"/>
      <c r="E2127" s="154" t="str">
        <f>IFERROR(VLOOKUP(D2127,CADA_PROD!D:H,5,0),"")</f>
        <v/>
      </c>
      <c r="F2127" s="169"/>
      <c r="G2127" s="170"/>
      <c r="H2127" s="171"/>
      <c r="I2127" s="172" t="str">
        <f>IF(D2127="","",SUMIFS(MOVI_ENTR!I:I,MOVI_ENTR!D:D,D2127,MOVI_ENTR!O:O,L2127)-SUMIFS(MOVI_SAID!H:H,MOVI_SAID!D:D,D2127,MOVI_SAID!L:L,L2127))</f>
        <v/>
      </c>
      <c r="J2127" s="153" t="str">
        <f>IF(D2127="","",VLOOKUP(D2127,CADA_PROD!D:G,4,0)*H2127)</f>
        <v/>
      </c>
      <c r="K2127" s="14"/>
      <c r="L2127" s="14"/>
      <c r="M2127" s="21"/>
      <c r="N2127" s="21"/>
      <c r="O2127" s="21"/>
      <c r="P2127" s="21"/>
    </row>
    <row r="2128" spans="1:16" s="16" customFormat="1" ht="30" customHeight="1">
      <c r="A2128" s="21"/>
      <c r="B2128" s="21"/>
      <c r="C2128" s="170"/>
      <c r="D2128" s="168"/>
      <c r="E2128" s="154" t="str">
        <f>IFERROR(VLOOKUP(D2128,CADA_PROD!D:H,5,0),"")</f>
        <v/>
      </c>
      <c r="F2128" s="169"/>
      <c r="G2128" s="170"/>
      <c r="H2128" s="171"/>
      <c r="I2128" s="172" t="str">
        <f>IF(D2128="","",SUMIFS(MOVI_ENTR!I:I,MOVI_ENTR!D:D,D2128,MOVI_ENTR!O:O,L2128)-SUMIFS(MOVI_SAID!H:H,MOVI_SAID!D:D,D2128,MOVI_SAID!L:L,L2128))</f>
        <v/>
      </c>
      <c r="J2128" s="153" t="str">
        <f>IF(D2128="","",VLOOKUP(D2128,CADA_PROD!D:G,4,0)*H2128)</f>
        <v/>
      </c>
      <c r="K2128" s="14"/>
      <c r="L2128" s="14"/>
      <c r="M2128" s="21"/>
      <c r="N2128" s="21"/>
      <c r="O2128" s="21"/>
      <c r="P2128" s="21"/>
    </row>
    <row r="2129" spans="1:16" s="16" customFormat="1" ht="30" customHeight="1">
      <c r="A2129" s="21"/>
      <c r="B2129" s="21"/>
      <c r="C2129" s="170"/>
      <c r="D2129" s="168"/>
      <c r="E2129" s="154" t="str">
        <f>IFERROR(VLOOKUP(D2129,CADA_PROD!D:H,5,0),"")</f>
        <v/>
      </c>
      <c r="F2129" s="169"/>
      <c r="G2129" s="170"/>
      <c r="H2129" s="171"/>
      <c r="I2129" s="172" t="str">
        <f>IF(D2129="","",SUMIFS(MOVI_ENTR!I:I,MOVI_ENTR!D:D,D2129,MOVI_ENTR!O:O,L2129)-SUMIFS(MOVI_SAID!H:H,MOVI_SAID!D:D,D2129,MOVI_SAID!L:L,L2129))</f>
        <v/>
      </c>
      <c r="J2129" s="153" t="str">
        <f>IF(D2129="","",VLOOKUP(D2129,CADA_PROD!D:G,4,0)*H2129)</f>
        <v/>
      </c>
      <c r="K2129" s="14"/>
      <c r="L2129" s="14"/>
      <c r="M2129" s="21"/>
      <c r="N2129" s="21"/>
      <c r="O2129" s="21"/>
      <c r="P2129" s="21"/>
    </row>
    <row r="2130" spans="1:16" s="16" customFormat="1" ht="30" customHeight="1">
      <c r="A2130" s="21"/>
      <c r="B2130" s="21"/>
      <c r="C2130" s="170"/>
      <c r="D2130" s="168"/>
      <c r="E2130" s="154" t="str">
        <f>IFERROR(VLOOKUP(D2130,CADA_PROD!D:H,5,0),"")</f>
        <v/>
      </c>
      <c r="F2130" s="169"/>
      <c r="G2130" s="170"/>
      <c r="H2130" s="171"/>
      <c r="I2130" s="172" t="str">
        <f>IF(D2130="","",SUMIFS(MOVI_ENTR!I:I,MOVI_ENTR!D:D,D2130,MOVI_ENTR!O:O,L2130)-SUMIFS(MOVI_SAID!H:H,MOVI_SAID!D:D,D2130,MOVI_SAID!L:L,L2130))</f>
        <v/>
      </c>
      <c r="J2130" s="153" t="str">
        <f>IF(D2130="","",VLOOKUP(D2130,CADA_PROD!D:G,4,0)*H2130)</f>
        <v/>
      </c>
      <c r="K2130" s="14"/>
      <c r="L2130" s="14"/>
      <c r="M2130" s="21"/>
      <c r="N2130" s="21"/>
      <c r="O2130" s="21"/>
      <c r="P2130" s="21"/>
    </row>
    <row r="2131" spans="1:16" s="16" customFormat="1" ht="30" customHeight="1">
      <c r="A2131" s="21"/>
      <c r="B2131" s="21"/>
      <c r="C2131" s="170"/>
      <c r="D2131" s="168"/>
      <c r="E2131" s="154" t="str">
        <f>IFERROR(VLOOKUP(D2131,CADA_PROD!D:H,5,0),"")</f>
        <v/>
      </c>
      <c r="F2131" s="169"/>
      <c r="G2131" s="170"/>
      <c r="H2131" s="171"/>
      <c r="I2131" s="172" t="str">
        <f>IF(D2131="","",SUMIFS(MOVI_ENTR!I:I,MOVI_ENTR!D:D,D2131,MOVI_ENTR!O:O,L2131)-SUMIFS(MOVI_SAID!H:H,MOVI_SAID!D:D,D2131,MOVI_SAID!L:L,L2131))</f>
        <v/>
      </c>
      <c r="J2131" s="153" t="str">
        <f>IF(D2131="","",VLOOKUP(D2131,CADA_PROD!D:G,4,0)*H2131)</f>
        <v/>
      </c>
      <c r="K2131" s="14"/>
      <c r="L2131" s="14"/>
      <c r="M2131" s="21"/>
      <c r="N2131" s="21"/>
      <c r="O2131" s="21"/>
      <c r="P2131" s="21"/>
    </row>
    <row r="2132" spans="1:16" s="16" customFormat="1" ht="30" customHeight="1">
      <c r="A2132" s="21"/>
      <c r="B2132" s="21"/>
      <c r="C2132" s="170"/>
      <c r="D2132" s="168"/>
      <c r="E2132" s="154" t="str">
        <f>IFERROR(VLOOKUP(D2132,CADA_PROD!D:H,5,0),"")</f>
        <v/>
      </c>
      <c r="F2132" s="169"/>
      <c r="G2132" s="170"/>
      <c r="H2132" s="171"/>
      <c r="I2132" s="172" t="str">
        <f>IF(D2132="","",SUMIFS(MOVI_ENTR!I:I,MOVI_ENTR!D:D,D2132,MOVI_ENTR!O:O,L2132)-SUMIFS(MOVI_SAID!H:H,MOVI_SAID!D:D,D2132,MOVI_SAID!L:L,L2132))</f>
        <v/>
      </c>
      <c r="J2132" s="153" t="str">
        <f>IF(D2132="","",VLOOKUP(D2132,CADA_PROD!D:G,4,0)*H2132)</f>
        <v/>
      </c>
      <c r="K2132" s="14"/>
      <c r="L2132" s="14"/>
      <c r="M2132" s="21"/>
      <c r="N2132" s="21"/>
      <c r="O2132" s="21"/>
      <c r="P2132" s="21"/>
    </row>
    <row r="2133" spans="1:16" s="16" customFormat="1" ht="30" customHeight="1">
      <c r="A2133" s="21"/>
      <c r="B2133" s="21"/>
      <c r="C2133" s="170"/>
      <c r="D2133" s="168"/>
      <c r="E2133" s="154" t="str">
        <f>IFERROR(VLOOKUP(D2133,CADA_PROD!D:H,5,0),"")</f>
        <v/>
      </c>
      <c r="F2133" s="169"/>
      <c r="G2133" s="170"/>
      <c r="H2133" s="171"/>
      <c r="I2133" s="172" t="str">
        <f>IF(D2133="","",SUMIFS(MOVI_ENTR!I:I,MOVI_ENTR!D:D,D2133,MOVI_ENTR!O:O,L2133)-SUMIFS(MOVI_SAID!H:H,MOVI_SAID!D:D,D2133,MOVI_SAID!L:L,L2133))</f>
        <v/>
      </c>
      <c r="J2133" s="153" t="str">
        <f>IF(D2133="","",VLOOKUP(D2133,CADA_PROD!D:G,4,0)*H2133)</f>
        <v/>
      </c>
      <c r="K2133" s="14"/>
      <c r="L2133" s="14"/>
      <c r="M2133" s="21"/>
      <c r="N2133" s="21"/>
      <c r="O2133" s="21"/>
      <c r="P2133" s="21"/>
    </row>
    <row r="2134" spans="1:16" s="16" customFormat="1" ht="30" customHeight="1">
      <c r="A2134" s="21"/>
      <c r="B2134" s="21"/>
      <c r="C2134" s="170"/>
      <c r="D2134" s="168"/>
      <c r="E2134" s="154" t="str">
        <f>IFERROR(VLOOKUP(D2134,CADA_PROD!D:H,5,0),"")</f>
        <v/>
      </c>
      <c r="F2134" s="169"/>
      <c r="G2134" s="170"/>
      <c r="H2134" s="171"/>
      <c r="I2134" s="172" t="str">
        <f>IF(D2134="","",SUMIFS(MOVI_ENTR!I:I,MOVI_ENTR!D:D,D2134,MOVI_ENTR!O:O,L2134)-SUMIFS(MOVI_SAID!H:H,MOVI_SAID!D:D,D2134,MOVI_SAID!L:L,L2134))</f>
        <v/>
      </c>
      <c r="J2134" s="153" t="str">
        <f>IF(D2134="","",VLOOKUP(D2134,CADA_PROD!D:G,4,0)*H2134)</f>
        <v/>
      </c>
      <c r="K2134" s="14"/>
      <c r="L2134" s="14"/>
      <c r="M2134" s="21"/>
      <c r="N2134" s="21"/>
      <c r="O2134" s="21"/>
      <c r="P2134" s="21"/>
    </row>
    <row r="2135" spans="1:16" s="16" customFormat="1" ht="30" customHeight="1">
      <c r="A2135" s="21"/>
      <c r="B2135" s="21"/>
      <c r="C2135" s="170"/>
      <c r="D2135" s="168"/>
      <c r="E2135" s="154" t="str">
        <f>IFERROR(VLOOKUP(D2135,CADA_PROD!D:H,5,0),"")</f>
        <v/>
      </c>
      <c r="F2135" s="169"/>
      <c r="G2135" s="170"/>
      <c r="H2135" s="171"/>
      <c r="I2135" s="172" t="str">
        <f>IF(D2135="","",SUMIFS(MOVI_ENTR!I:I,MOVI_ENTR!D:D,D2135,MOVI_ENTR!O:O,L2135)-SUMIFS(MOVI_SAID!H:H,MOVI_SAID!D:D,D2135,MOVI_SAID!L:L,L2135))</f>
        <v/>
      </c>
      <c r="J2135" s="153" t="str">
        <f>IF(D2135="","",VLOOKUP(D2135,CADA_PROD!D:G,4,0)*H2135)</f>
        <v/>
      </c>
      <c r="K2135" s="14"/>
      <c r="L2135" s="14"/>
      <c r="M2135" s="21"/>
      <c r="N2135" s="21"/>
      <c r="O2135" s="21"/>
      <c r="P2135" s="21"/>
    </row>
    <row r="2136" spans="1:16" s="16" customFormat="1" ht="30" customHeight="1">
      <c r="A2136" s="21"/>
      <c r="B2136" s="21"/>
      <c r="C2136" s="170"/>
      <c r="D2136" s="168"/>
      <c r="E2136" s="154" t="str">
        <f>IFERROR(VLOOKUP(D2136,CADA_PROD!D:H,5,0),"")</f>
        <v/>
      </c>
      <c r="F2136" s="169"/>
      <c r="G2136" s="170"/>
      <c r="H2136" s="171"/>
      <c r="I2136" s="172" t="str">
        <f>IF(D2136="","",SUMIFS(MOVI_ENTR!I:I,MOVI_ENTR!D:D,D2136,MOVI_ENTR!O:O,L2136)-SUMIFS(MOVI_SAID!H:H,MOVI_SAID!D:D,D2136,MOVI_SAID!L:L,L2136))</f>
        <v/>
      </c>
      <c r="J2136" s="153" t="str">
        <f>IF(D2136="","",VLOOKUP(D2136,CADA_PROD!D:G,4,0)*H2136)</f>
        <v/>
      </c>
      <c r="K2136" s="14"/>
      <c r="L2136" s="14"/>
      <c r="M2136" s="21"/>
      <c r="N2136" s="21"/>
      <c r="O2136" s="21"/>
      <c r="P2136" s="21"/>
    </row>
    <row r="2137" spans="1:16" s="16" customFormat="1" ht="30" customHeight="1">
      <c r="A2137" s="21"/>
      <c r="B2137" s="21"/>
      <c r="C2137" s="170"/>
      <c r="D2137" s="168"/>
      <c r="E2137" s="154" t="str">
        <f>IFERROR(VLOOKUP(D2137,CADA_PROD!D:H,5,0),"")</f>
        <v/>
      </c>
      <c r="F2137" s="169"/>
      <c r="G2137" s="170"/>
      <c r="H2137" s="171"/>
      <c r="I2137" s="172" t="str">
        <f>IF(D2137="","",SUMIFS(MOVI_ENTR!I:I,MOVI_ENTR!D:D,D2137,MOVI_ENTR!O:O,L2137)-SUMIFS(MOVI_SAID!H:H,MOVI_SAID!D:D,D2137,MOVI_SAID!L:L,L2137))</f>
        <v/>
      </c>
      <c r="J2137" s="153" t="str">
        <f>IF(D2137="","",VLOOKUP(D2137,CADA_PROD!D:G,4,0)*H2137)</f>
        <v/>
      </c>
      <c r="K2137" s="14"/>
      <c r="L2137" s="14"/>
      <c r="M2137" s="21"/>
      <c r="N2137" s="21"/>
      <c r="O2137" s="21"/>
      <c r="P2137" s="21"/>
    </row>
    <row r="2138" spans="1:16" s="16" customFormat="1" ht="30" customHeight="1">
      <c r="A2138" s="21"/>
      <c r="B2138" s="21"/>
      <c r="C2138" s="170"/>
      <c r="D2138" s="168"/>
      <c r="E2138" s="154" t="str">
        <f>IFERROR(VLOOKUP(D2138,CADA_PROD!D:H,5,0),"")</f>
        <v/>
      </c>
      <c r="F2138" s="169"/>
      <c r="G2138" s="170"/>
      <c r="H2138" s="171"/>
      <c r="I2138" s="172" t="str">
        <f>IF(D2138="","",SUMIFS(MOVI_ENTR!I:I,MOVI_ENTR!D:D,D2138,MOVI_ENTR!O:O,L2138)-SUMIFS(MOVI_SAID!H:H,MOVI_SAID!D:D,D2138,MOVI_SAID!L:L,L2138))</f>
        <v/>
      </c>
      <c r="J2138" s="153" t="str">
        <f>IF(D2138="","",VLOOKUP(D2138,CADA_PROD!D:G,4,0)*H2138)</f>
        <v/>
      </c>
      <c r="K2138" s="14"/>
      <c r="L2138" s="14"/>
      <c r="M2138" s="21"/>
      <c r="N2138" s="21"/>
      <c r="O2138" s="21"/>
      <c r="P2138" s="21"/>
    </row>
    <row r="2139" spans="1:16" s="16" customFormat="1" ht="30" customHeight="1">
      <c r="A2139" s="21"/>
      <c r="B2139" s="21"/>
      <c r="C2139" s="170"/>
      <c r="D2139" s="168"/>
      <c r="E2139" s="154" t="str">
        <f>IFERROR(VLOOKUP(D2139,CADA_PROD!D:H,5,0),"")</f>
        <v/>
      </c>
      <c r="F2139" s="169"/>
      <c r="G2139" s="170"/>
      <c r="H2139" s="171"/>
      <c r="I2139" s="172" t="str">
        <f>IF(D2139="","",SUMIFS(MOVI_ENTR!I:I,MOVI_ENTR!D:D,D2139,MOVI_ENTR!O:O,L2139)-SUMIFS(MOVI_SAID!H:H,MOVI_SAID!D:D,D2139,MOVI_SAID!L:L,L2139))</f>
        <v/>
      </c>
      <c r="J2139" s="153" t="str">
        <f>IF(D2139="","",VLOOKUP(D2139,CADA_PROD!D:G,4,0)*H2139)</f>
        <v/>
      </c>
      <c r="K2139" s="14"/>
      <c r="L2139" s="14"/>
      <c r="M2139" s="21"/>
      <c r="N2139" s="21"/>
      <c r="O2139" s="21"/>
      <c r="P2139" s="21"/>
    </row>
    <row r="2140" spans="1:16" s="16" customFormat="1" ht="30" customHeight="1">
      <c r="A2140" s="21"/>
      <c r="B2140" s="21"/>
      <c r="C2140" s="170"/>
      <c r="D2140" s="168"/>
      <c r="E2140" s="154" t="str">
        <f>IFERROR(VLOOKUP(D2140,CADA_PROD!D:H,5,0),"")</f>
        <v/>
      </c>
      <c r="F2140" s="169"/>
      <c r="G2140" s="170"/>
      <c r="H2140" s="171"/>
      <c r="I2140" s="172" t="str">
        <f>IF(D2140="","",SUMIFS(MOVI_ENTR!I:I,MOVI_ENTR!D:D,D2140,MOVI_ENTR!O:O,L2140)-SUMIFS(MOVI_SAID!H:H,MOVI_SAID!D:D,D2140,MOVI_SAID!L:L,L2140))</f>
        <v/>
      </c>
      <c r="J2140" s="153" t="str">
        <f>IF(D2140="","",VLOOKUP(D2140,CADA_PROD!D:G,4,0)*H2140)</f>
        <v/>
      </c>
      <c r="K2140" s="14"/>
      <c r="L2140" s="14"/>
      <c r="M2140" s="21"/>
      <c r="N2140" s="21"/>
      <c r="O2140" s="21"/>
      <c r="P2140" s="21"/>
    </row>
    <row r="2141" spans="1:16" s="16" customFormat="1" ht="30" customHeight="1">
      <c r="A2141" s="21"/>
      <c r="B2141" s="21"/>
      <c r="C2141" s="170"/>
      <c r="D2141" s="168"/>
      <c r="E2141" s="154" t="str">
        <f>IFERROR(VLOOKUP(D2141,CADA_PROD!D:H,5,0),"")</f>
        <v/>
      </c>
      <c r="F2141" s="169"/>
      <c r="G2141" s="170"/>
      <c r="H2141" s="171"/>
      <c r="I2141" s="172" t="str">
        <f>IF(D2141="","",SUMIFS(MOVI_ENTR!I:I,MOVI_ENTR!D:D,D2141,MOVI_ENTR!O:O,L2141)-SUMIFS(MOVI_SAID!H:H,MOVI_SAID!D:D,D2141,MOVI_SAID!L:L,L2141))</f>
        <v/>
      </c>
      <c r="J2141" s="153" t="str">
        <f>IF(D2141="","",VLOOKUP(D2141,CADA_PROD!D:G,4,0)*H2141)</f>
        <v/>
      </c>
      <c r="K2141" s="14"/>
      <c r="L2141" s="14"/>
      <c r="M2141" s="21"/>
      <c r="N2141" s="21"/>
      <c r="O2141" s="21"/>
      <c r="P2141" s="21"/>
    </row>
    <row r="2142" spans="1:16" s="16" customFormat="1" ht="30" customHeight="1">
      <c r="A2142" s="21"/>
      <c r="B2142" s="21"/>
      <c r="C2142" s="170"/>
      <c r="D2142" s="168"/>
      <c r="E2142" s="154" t="str">
        <f>IFERROR(VLOOKUP(D2142,CADA_PROD!D:H,5,0),"")</f>
        <v/>
      </c>
      <c r="F2142" s="169"/>
      <c r="G2142" s="170"/>
      <c r="H2142" s="171"/>
      <c r="I2142" s="172" t="str">
        <f>IF(D2142="","",SUMIFS(MOVI_ENTR!I:I,MOVI_ENTR!D:D,D2142,MOVI_ENTR!O:O,L2142)-SUMIFS(MOVI_SAID!H:H,MOVI_SAID!D:D,D2142,MOVI_SAID!L:L,L2142))</f>
        <v/>
      </c>
      <c r="J2142" s="153" t="str">
        <f>IF(D2142="","",VLOOKUP(D2142,CADA_PROD!D:G,4,0)*H2142)</f>
        <v/>
      </c>
      <c r="K2142" s="14"/>
      <c r="L2142" s="14"/>
      <c r="M2142" s="21"/>
      <c r="N2142" s="21"/>
      <c r="O2142" s="21"/>
      <c r="P2142" s="21"/>
    </row>
    <row r="2143" spans="1:16" s="16" customFormat="1" ht="30" customHeight="1">
      <c r="A2143" s="21"/>
      <c r="B2143" s="21"/>
      <c r="C2143" s="170"/>
      <c r="D2143" s="168"/>
      <c r="E2143" s="154" t="str">
        <f>IFERROR(VLOOKUP(D2143,CADA_PROD!D:H,5,0),"")</f>
        <v/>
      </c>
      <c r="F2143" s="169"/>
      <c r="G2143" s="170"/>
      <c r="H2143" s="171"/>
      <c r="I2143" s="172" t="str">
        <f>IF(D2143="","",SUMIFS(MOVI_ENTR!I:I,MOVI_ENTR!D:D,D2143,MOVI_ENTR!O:O,L2143)-SUMIFS(MOVI_SAID!H:H,MOVI_SAID!D:D,D2143,MOVI_SAID!L:L,L2143))</f>
        <v/>
      </c>
      <c r="J2143" s="153" t="str">
        <f>IF(D2143="","",VLOOKUP(D2143,CADA_PROD!D:G,4,0)*H2143)</f>
        <v/>
      </c>
      <c r="K2143" s="14"/>
      <c r="L2143" s="14"/>
      <c r="M2143" s="21"/>
      <c r="N2143" s="21"/>
      <c r="O2143" s="21"/>
      <c r="P2143" s="21"/>
    </row>
    <row r="2144" spans="1:16" s="16" customFormat="1" ht="30" customHeight="1">
      <c r="A2144" s="21"/>
      <c r="B2144" s="21"/>
      <c r="C2144" s="170"/>
      <c r="D2144" s="168"/>
      <c r="E2144" s="154" t="str">
        <f>IFERROR(VLOOKUP(D2144,CADA_PROD!D:H,5,0),"")</f>
        <v/>
      </c>
      <c r="F2144" s="169"/>
      <c r="G2144" s="170"/>
      <c r="H2144" s="171"/>
      <c r="I2144" s="172" t="str">
        <f>IF(D2144="","",SUMIFS(MOVI_ENTR!I:I,MOVI_ENTR!D:D,D2144,MOVI_ENTR!O:O,L2144)-SUMIFS(MOVI_SAID!H:H,MOVI_SAID!D:D,D2144,MOVI_SAID!L:L,L2144))</f>
        <v/>
      </c>
      <c r="J2144" s="153" t="str">
        <f>IF(D2144="","",VLOOKUP(D2144,CADA_PROD!D:G,4,0)*H2144)</f>
        <v/>
      </c>
      <c r="K2144" s="14"/>
      <c r="L2144" s="14"/>
      <c r="M2144" s="21"/>
      <c r="N2144" s="21"/>
      <c r="O2144" s="21"/>
      <c r="P2144" s="21"/>
    </row>
    <row r="2145" spans="1:16" s="16" customFormat="1" ht="30" customHeight="1">
      <c r="A2145" s="21"/>
      <c r="B2145" s="21"/>
      <c r="C2145" s="170"/>
      <c r="D2145" s="168"/>
      <c r="E2145" s="154" t="str">
        <f>IFERROR(VLOOKUP(D2145,CADA_PROD!D:H,5,0),"")</f>
        <v/>
      </c>
      <c r="F2145" s="169"/>
      <c r="G2145" s="170"/>
      <c r="H2145" s="171"/>
      <c r="I2145" s="172" t="str">
        <f>IF(D2145="","",SUMIFS(MOVI_ENTR!I:I,MOVI_ENTR!D:D,D2145,MOVI_ENTR!O:O,L2145)-SUMIFS(MOVI_SAID!H:H,MOVI_SAID!D:D,D2145,MOVI_SAID!L:L,L2145))</f>
        <v/>
      </c>
      <c r="J2145" s="153" t="str">
        <f>IF(D2145="","",VLOOKUP(D2145,CADA_PROD!D:G,4,0)*H2145)</f>
        <v/>
      </c>
      <c r="K2145" s="14"/>
      <c r="L2145" s="14"/>
      <c r="M2145" s="21"/>
      <c r="N2145" s="21"/>
      <c r="O2145" s="21"/>
      <c r="P2145" s="21"/>
    </row>
    <row r="2146" spans="1:16" s="16" customFormat="1" ht="30" customHeight="1">
      <c r="A2146" s="21"/>
      <c r="B2146" s="21"/>
      <c r="C2146" s="170"/>
      <c r="D2146" s="168"/>
      <c r="E2146" s="154" t="str">
        <f>IFERROR(VLOOKUP(D2146,CADA_PROD!D:H,5,0),"")</f>
        <v/>
      </c>
      <c r="F2146" s="169"/>
      <c r="G2146" s="170"/>
      <c r="H2146" s="171"/>
      <c r="I2146" s="172" t="str">
        <f>IF(D2146="","",SUMIFS(MOVI_ENTR!I:I,MOVI_ENTR!D:D,D2146,MOVI_ENTR!O:O,L2146)-SUMIFS(MOVI_SAID!H:H,MOVI_SAID!D:D,D2146,MOVI_SAID!L:L,L2146))</f>
        <v/>
      </c>
      <c r="J2146" s="153" t="str">
        <f>IF(D2146="","",VLOOKUP(D2146,CADA_PROD!D:G,4,0)*H2146)</f>
        <v/>
      </c>
      <c r="K2146" s="14"/>
      <c r="L2146" s="14"/>
      <c r="M2146" s="21"/>
      <c r="N2146" s="21"/>
      <c r="O2146" s="21"/>
      <c r="P2146" s="21"/>
    </row>
    <row r="2147" spans="1:16" s="16" customFormat="1" ht="30" customHeight="1">
      <c r="A2147" s="21"/>
      <c r="B2147" s="21"/>
      <c r="C2147" s="170"/>
      <c r="D2147" s="168"/>
      <c r="E2147" s="154" t="str">
        <f>IFERROR(VLOOKUP(D2147,CADA_PROD!D:H,5,0),"")</f>
        <v/>
      </c>
      <c r="F2147" s="169"/>
      <c r="G2147" s="170"/>
      <c r="H2147" s="171"/>
      <c r="I2147" s="172" t="str">
        <f>IF(D2147="","",SUMIFS(MOVI_ENTR!I:I,MOVI_ENTR!D:D,D2147,MOVI_ENTR!O:O,L2147)-SUMIFS(MOVI_SAID!H:H,MOVI_SAID!D:D,D2147,MOVI_SAID!L:L,L2147))</f>
        <v/>
      </c>
      <c r="J2147" s="153" t="str">
        <f>IF(D2147="","",VLOOKUP(D2147,CADA_PROD!D:G,4,0)*H2147)</f>
        <v/>
      </c>
      <c r="K2147" s="14"/>
      <c r="L2147" s="14"/>
      <c r="M2147" s="21"/>
      <c r="N2147" s="21"/>
      <c r="O2147" s="21"/>
      <c r="P2147" s="21"/>
    </row>
    <row r="2148" spans="1:16" s="16" customFormat="1" ht="30" customHeight="1">
      <c r="A2148" s="21"/>
      <c r="B2148" s="21"/>
      <c r="C2148" s="170"/>
      <c r="D2148" s="168"/>
      <c r="E2148" s="154" t="str">
        <f>IFERROR(VLOOKUP(D2148,CADA_PROD!D:H,5,0),"")</f>
        <v/>
      </c>
      <c r="F2148" s="169"/>
      <c r="G2148" s="170"/>
      <c r="H2148" s="171"/>
      <c r="I2148" s="172" t="str">
        <f>IF(D2148="","",SUMIFS(MOVI_ENTR!I:I,MOVI_ENTR!D:D,D2148,MOVI_ENTR!O:O,L2148)-SUMIFS(MOVI_SAID!H:H,MOVI_SAID!D:D,D2148,MOVI_SAID!L:L,L2148))</f>
        <v/>
      </c>
      <c r="J2148" s="153" t="str">
        <f>IF(D2148="","",VLOOKUP(D2148,CADA_PROD!D:G,4,0)*H2148)</f>
        <v/>
      </c>
      <c r="K2148" s="14"/>
      <c r="L2148" s="14"/>
      <c r="M2148" s="21"/>
      <c r="N2148" s="21"/>
      <c r="O2148" s="21"/>
      <c r="P2148" s="21"/>
    </row>
    <row r="2149" spans="1:16" s="16" customFormat="1" ht="30" customHeight="1">
      <c r="A2149" s="21"/>
      <c r="B2149" s="21"/>
      <c r="C2149" s="170"/>
      <c r="D2149" s="168"/>
      <c r="E2149" s="154" t="str">
        <f>IFERROR(VLOOKUP(D2149,CADA_PROD!D:H,5,0),"")</f>
        <v/>
      </c>
      <c r="F2149" s="169"/>
      <c r="G2149" s="170"/>
      <c r="H2149" s="171"/>
      <c r="I2149" s="172" t="str">
        <f>IF(D2149="","",SUMIFS(MOVI_ENTR!I:I,MOVI_ENTR!D:D,D2149,MOVI_ENTR!O:O,L2149)-SUMIFS(MOVI_SAID!H:H,MOVI_SAID!D:D,D2149,MOVI_SAID!L:L,L2149))</f>
        <v/>
      </c>
      <c r="J2149" s="153" t="str">
        <f>IF(D2149="","",VLOOKUP(D2149,CADA_PROD!D:G,4,0)*H2149)</f>
        <v/>
      </c>
      <c r="K2149" s="14"/>
      <c r="L2149" s="14"/>
      <c r="M2149" s="21"/>
      <c r="N2149" s="21"/>
      <c r="O2149" s="21"/>
      <c r="P2149" s="21"/>
    </row>
    <row r="2150" spans="1:16" s="16" customFormat="1" ht="30" customHeight="1">
      <c r="A2150" s="21"/>
      <c r="B2150" s="21"/>
      <c r="C2150" s="170"/>
      <c r="D2150" s="168"/>
      <c r="E2150" s="154" t="str">
        <f>IFERROR(VLOOKUP(D2150,CADA_PROD!D:H,5,0),"")</f>
        <v/>
      </c>
      <c r="F2150" s="169"/>
      <c r="G2150" s="170"/>
      <c r="H2150" s="171"/>
      <c r="I2150" s="172" t="str">
        <f>IF(D2150="","",SUMIFS(MOVI_ENTR!I:I,MOVI_ENTR!D:D,D2150,MOVI_ENTR!O:O,L2150)-SUMIFS(MOVI_SAID!H:H,MOVI_SAID!D:D,D2150,MOVI_SAID!L:L,L2150))</f>
        <v/>
      </c>
      <c r="J2150" s="153" t="str">
        <f>IF(D2150="","",VLOOKUP(D2150,CADA_PROD!D:G,4,0)*H2150)</f>
        <v/>
      </c>
      <c r="K2150" s="14"/>
      <c r="L2150" s="14"/>
      <c r="M2150" s="21"/>
      <c r="N2150" s="21"/>
      <c r="O2150" s="21"/>
      <c r="P2150" s="21"/>
    </row>
    <row r="2151" spans="1:16" s="16" customFormat="1" ht="30" customHeight="1">
      <c r="A2151" s="21"/>
      <c r="B2151" s="21"/>
      <c r="C2151" s="170"/>
      <c r="D2151" s="168"/>
      <c r="E2151" s="154" t="str">
        <f>IFERROR(VLOOKUP(D2151,CADA_PROD!D:H,5,0),"")</f>
        <v/>
      </c>
      <c r="F2151" s="169"/>
      <c r="G2151" s="170"/>
      <c r="H2151" s="171"/>
      <c r="I2151" s="172" t="str">
        <f>IF(D2151="","",SUMIFS(MOVI_ENTR!I:I,MOVI_ENTR!D:D,D2151,MOVI_ENTR!O:O,L2151)-SUMIFS(MOVI_SAID!H:H,MOVI_SAID!D:D,D2151,MOVI_SAID!L:L,L2151))</f>
        <v/>
      </c>
      <c r="J2151" s="153" t="str">
        <f>IF(D2151="","",VLOOKUP(D2151,CADA_PROD!D:G,4,0)*H2151)</f>
        <v/>
      </c>
      <c r="K2151" s="14"/>
      <c r="L2151" s="14"/>
      <c r="M2151" s="21"/>
      <c r="N2151" s="21"/>
      <c r="O2151" s="21"/>
      <c r="P2151" s="21"/>
    </row>
    <row r="2152" spans="1:16" s="16" customFormat="1" ht="30" customHeight="1">
      <c r="A2152" s="21"/>
      <c r="B2152" s="21"/>
      <c r="C2152" s="170"/>
      <c r="D2152" s="168"/>
      <c r="E2152" s="154" t="str">
        <f>IFERROR(VLOOKUP(D2152,CADA_PROD!D:H,5,0),"")</f>
        <v/>
      </c>
      <c r="F2152" s="169"/>
      <c r="G2152" s="170"/>
      <c r="H2152" s="171"/>
      <c r="I2152" s="172" t="str">
        <f>IF(D2152="","",SUMIFS(MOVI_ENTR!I:I,MOVI_ENTR!D:D,D2152,MOVI_ENTR!O:O,L2152)-SUMIFS(MOVI_SAID!H:H,MOVI_SAID!D:D,D2152,MOVI_SAID!L:L,L2152))</f>
        <v/>
      </c>
      <c r="J2152" s="153" t="str">
        <f>IF(D2152="","",VLOOKUP(D2152,CADA_PROD!D:G,4,0)*H2152)</f>
        <v/>
      </c>
      <c r="K2152" s="14"/>
      <c r="L2152" s="14"/>
      <c r="M2152" s="21"/>
      <c r="N2152" s="21"/>
      <c r="O2152" s="21"/>
      <c r="P2152" s="21"/>
    </row>
    <row r="2153" spans="1:16" s="16" customFormat="1" ht="30" customHeight="1">
      <c r="A2153" s="21"/>
      <c r="B2153" s="21"/>
      <c r="C2153" s="170"/>
      <c r="D2153" s="168"/>
      <c r="E2153" s="154" t="str">
        <f>IFERROR(VLOOKUP(D2153,CADA_PROD!D:H,5,0),"")</f>
        <v/>
      </c>
      <c r="F2153" s="169"/>
      <c r="G2153" s="170"/>
      <c r="H2153" s="171"/>
      <c r="I2153" s="172" t="str">
        <f>IF(D2153="","",SUMIFS(MOVI_ENTR!I:I,MOVI_ENTR!D:D,D2153,MOVI_ENTR!O:O,L2153)-SUMIFS(MOVI_SAID!H:H,MOVI_SAID!D:D,D2153,MOVI_SAID!L:L,L2153))</f>
        <v/>
      </c>
      <c r="J2153" s="153" t="str">
        <f>IF(D2153="","",VLOOKUP(D2153,CADA_PROD!D:G,4,0)*H2153)</f>
        <v/>
      </c>
      <c r="K2153" s="14"/>
      <c r="L2153" s="14"/>
      <c r="M2153" s="21"/>
      <c r="N2153" s="21"/>
      <c r="O2153" s="21"/>
      <c r="P2153" s="21"/>
    </row>
    <row r="2154" spans="1:16" s="16" customFormat="1" ht="30" customHeight="1">
      <c r="A2154" s="21"/>
      <c r="B2154" s="21"/>
      <c r="C2154" s="170"/>
      <c r="D2154" s="168"/>
      <c r="E2154" s="154" t="str">
        <f>IFERROR(VLOOKUP(D2154,CADA_PROD!D:H,5,0),"")</f>
        <v/>
      </c>
      <c r="F2154" s="169"/>
      <c r="G2154" s="170"/>
      <c r="H2154" s="171"/>
      <c r="I2154" s="172" t="str">
        <f>IF(D2154="","",SUMIFS(MOVI_ENTR!I:I,MOVI_ENTR!D:D,D2154,MOVI_ENTR!O:O,L2154)-SUMIFS(MOVI_SAID!H:H,MOVI_SAID!D:D,D2154,MOVI_SAID!L:L,L2154))</f>
        <v/>
      </c>
      <c r="J2154" s="153" t="str">
        <f>IF(D2154="","",VLOOKUP(D2154,CADA_PROD!D:G,4,0)*H2154)</f>
        <v/>
      </c>
      <c r="K2154" s="14"/>
      <c r="L2154" s="14"/>
      <c r="M2154" s="21"/>
      <c r="N2154" s="21"/>
      <c r="O2154" s="21"/>
      <c r="P2154" s="21"/>
    </row>
    <row r="2155" spans="1:16" s="16" customFormat="1" ht="30" customHeight="1">
      <c r="A2155" s="21"/>
      <c r="B2155" s="21"/>
      <c r="C2155" s="170"/>
      <c r="D2155" s="168"/>
      <c r="E2155" s="154" t="str">
        <f>IFERROR(VLOOKUP(D2155,CADA_PROD!D:H,5,0),"")</f>
        <v/>
      </c>
      <c r="F2155" s="169"/>
      <c r="G2155" s="170"/>
      <c r="H2155" s="171"/>
      <c r="I2155" s="172" t="str">
        <f>IF(D2155="","",SUMIFS(MOVI_ENTR!I:I,MOVI_ENTR!D:D,D2155,MOVI_ENTR!O:O,L2155)-SUMIFS(MOVI_SAID!H:H,MOVI_SAID!D:D,D2155,MOVI_SAID!L:L,L2155))</f>
        <v/>
      </c>
      <c r="J2155" s="153" t="str">
        <f>IF(D2155="","",VLOOKUP(D2155,CADA_PROD!D:G,4,0)*H2155)</f>
        <v/>
      </c>
      <c r="K2155" s="14"/>
      <c r="L2155" s="14"/>
      <c r="M2155" s="21"/>
      <c r="N2155" s="21"/>
      <c r="O2155" s="21"/>
      <c r="P2155" s="21"/>
    </row>
    <row r="2156" spans="1:16" s="16" customFormat="1" ht="30" customHeight="1">
      <c r="A2156" s="21"/>
      <c r="B2156" s="21"/>
      <c r="C2156" s="170"/>
      <c r="D2156" s="168"/>
      <c r="E2156" s="154" t="str">
        <f>IFERROR(VLOOKUP(D2156,CADA_PROD!D:H,5,0),"")</f>
        <v/>
      </c>
      <c r="F2156" s="169"/>
      <c r="G2156" s="170"/>
      <c r="H2156" s="171"/>
      <c r="I2156" s="172" t="str">
        <f>IF(D2156="","",SUMIFS(MOVI_ENTR!I:I,MOVI_ENTR!D:D,D2156,MOVI_ENTR!O:O,L2156)-SUMIFS(MOVI_SAID!H:H,MOVI_SAID!D:D,D2156,MOVI_SAID!L:L,L2156))</f>
        <v/>
      </c>
      <c r="J2156" s="153" t="str">
        <f>IF(D2156="","",VLOOKUP(D2156,CADA_PROD!D:G,4,0)*H2156)</f>
        <v/>
      </c>
      <c r="K2156" s="14"/>
      <c r="L2156" s="14"/>
      <c r="M2156" s="21"/>
      <c r="N2156" s="21"/>
      <c r="O2156" s="21"/>
      <c r="P2156" s="21"/>
    </row>
    <row r="2157" spans="1:16" s="16" customFormat="1" ht="30" customHeight="1">
      <c r="A2157" s="21"/>
      <c r="B2157" s="21"/>
      <c r="C2157" s="170"/>
      <c r="D2157" s="168"/>
      <c r="E2157" s="154" t="str">
        <f>IFERROR(VLOOKUP(D2157,CADA_PROD!D:H,5,0),"")</f>
        <v/>
      </c>
      <c r="F2157" s="169"/>
      <c r="G2157" s="170"/>
      <c r="H2157" s="171"/>
      <c r="I2157" s="172" t="str">
        <f>IF(D2157="","",SUMIFS(MOVI_ENTR!I:I,MOVI_ENTR!D:D,D2157,MOVI_ENTR!O:O,L2157)-SUMIFS(MOVI_SAID!H:H,MOVI_SAID!D:D,D2157,MOVI_SAID!L:L,L2157))</f>
        <v/>
      </c>
      <c r="J2157" s="153" t="str">
        <f>IF(D2157="","",VLOOKUP(D2157,CADA_PROD!D:G,4,0)*H2157)</f>
        <v/>
      </c>
      <c r="K2157" s="14"/>
      <c r="L2157" s="14"/>
      <c r="M2157" s="21"/>
      <c r="N2157" s="21"/>
      <c r="O2157" s="21"/>
      <c r="P2157" s="21"/>
    </row>
    <row r="2158" spans="1:16" s="16" customFormat="1" ht="30" customHeight="1">
      <c r="A2158" s="21"/>
      <c r="B2158" s="21"/>
      <c r="C2158" s="170"/>
      <c r="D2158" s="168"/>
      <c r="E2158" s="154" t="str">
        <f>IFERROR(VLOOKUP(D2158,CADA_PROD!D:H,5,0),"")</f>
        <v/>
      </c>
      <c r="F2158" s="169"/>
      <c r="G2158" s="170"/>
      <c r="H2158" s="171"/>
      <c r="I2158" s="172" t="str">
        <f>IF(D2158="","",SUMIFS(MOVI_ENTR!I:I,MOVI_ENTR!D:D,D2158,MOVI_ENTR!O:O,L2158)-SUMIFS(MOVI_SAID!H:H,MOVI_SAID!D:D,D2158,MOVI_SAID!L:L,L2158))</f>
        <v/>
      </c>
      <c r="J2158" s="153" t="str">
        <f>IF(D2158="","",VLOOKUP(D2158,CADA_PROD!D:G,4,0)*H2158)</f>
        <v/>
      </c>
      <c r="K2158" s="14"/>
      <c r="L2158" s="14"/>
      <c r="M2158" s="21"/>
      <c r="N2158" s="21"/>
      <c r="O2158" s="21"/>
      <c r="P2158" s="21"/>
    </row>
    <row r="2159" spans="1:16" s="16" customFormat="1" ht="30" customHeight="1">
      <c r="A2159" s="21"/>
      <c r="B2159" s="21"/>
      <c r="C2159" s="170"/>
      <c r="D2159" s="168"/>
      <c r="E2159" s="154" t="str">
        <f>IFERROR(VLOOKUP(D2159,CADA_PROD!D:H,5,0),"")</f>
        <v/>
      </c>
      <c r="F2159" s="169"/>
      <c r="G2159" s="170"/>
      <c r="H2159" s="171"/>
      <c r="I2159" s="172" t="str">
        <f>IF(D2159="","",SUMIFS(MOVI_ENTR!I:I,MOVI_ENTR!D:D,D2159,MOVI_ENTR!O:O,L2159)-SUMIFS(MOVI_SAID!H:H,MOVI_SAID!D:D,D2159,MOVI_SAID!L:L,L2159))</f>
        <v/>
      </c>
      <c r="J2159" s="153" t="str">
        <f>IF(D2159="","",VLOOKUP(D2159,CADA_PROD!D:G,4,0)*H2159)</f>
        <v/>
      </c>
      <c r="K2159" s="14"/>
      <c r="L2159" s="14"/>
      <c r="M2159" s="21"/>
      <c r="N2159" s="21"/>
      <c r="O2159" s="21"/>
      <c r="P2159" s="21"/>
    </row>
    <row r="2160" spans="1:16" s="16" customFormat="1" ht="30" customHeight="1">
      <c r="A2160" s="21"/>
      <c r="B2160" s="21"/>
      <c r="C2160" s="170"/>
      <c r="D2160" s="168"/>
      <c r="E2160" s="154" t="str">
        <f>IFERROR(VLOOKUP(D2160,CADA_PROD!D:H,5,0),"")</f>
        <v/>
      </c>
      <c r="F2160" s="169"/>
      <c r="G2160" s="170"/>
      <c r="H2160" s="171"/>
      <c r="I2160" s="172" t="str">
        <f>IF(D2160="","",SUMIFS(MOVI_ENTR!I:I,MOVI_ENTR!D:D,D2160,MOVI_ENTR!O:O,L2160)-SUMIFS(MOVI_SAID!H:H,MOVI_SAID!D:D,D2160,MOVI_SAID!L:L,L2160))</f>
        <v/>
      </c>
      <c r="J2160" s="153" t="str">
        <f>IF(D2160="","",VLOOKUP(D2160,CADA_PROD!D:G,4,0)*H2160)</f>
        <v/>
      </c>
      <c r="K2160" s="14"/>
      <c r="L2160" s="14"/>
      <c r="M2160" s="21"/>
      <c r="N2160" s="21"/>
      <c r="O2160" s="21"/>
      <c r="P2160" s="21"/>
    </row>
    <row r="2161" spans="1:16" s="16" customFormat="1" ht="30" customHeight="1">
      <c r="A2161" s="21"/>
      <c r="B2161" s="21"/>
      <c r="C2161" s="170"/>
      <c r="D2161" s="168"/>
      <c r="E2161" s="154" t="str">
        <f>IFERROR(VLOOKUP(D2161,CADA_PROD!D:H,5,0),"")</f>
        <v/>
      </c>
      <c r="F2161" s="169"/>
      <c r="G2161" s="170"/>
      <c r="H2161" s="171"/>
      <c r="I2161" s="172" t="str">
        <f>IF(D2161="","",SUMIFS(MOVI_ENTR!I:I,MOVI_ENTR!D:D,D2161,MOVI_ENTR!O:O,L2161)-SUMIFS(MOVI_SAID!H:H,MOVI_SAID!D:D,D2161,MOVI_SAID!L:L,L2161))</f>
        <v/>
      </c>
      <c r="J2161" s="153" t="str">
        <f>IF(D2161="","",VLOOKUP(D2161,CADA_PROD!D:G,4,0)*H2161)</f>
        <v/>
      </c>
      <c r="K2161" s="14"/>
      <c r="L2161" s="14"/>
      <c r="M2161" s="21"/>
      <c r="N2161" s="21"/>
      <c r="O2161" s="21"/>
      <c r="P2161" s="21"/>
    </row>
    <row r="2162" spans="1:16" s="16" customFormat="1" ht="30" customHeight="1">
      <c r="A2162" s="21"/>
      <c r="B2162" s="21"/>
      <c r="C2162" s="170"/>
      <c r="D2162" s="168"/>
      <c r="E2162" s="154" t="str">
        <f>IFERROR(VLOOKUP(D2162,CADA_PROD!D:H,5,0),"")</f>
        <v/>
      </c>
      <c r="F2162" s="169"/>
      <c r="G2162" s="170"/>
      <c r="H2162" s="171"/>
      <c r="I2162" s="172" t="str">
        <f>IF(D2162="","",SUMIFS(MOVI_ENTR!I:I,MOVI_ENTR!D:D,D2162,MOVI_ENTR!O:O,L2162)-SUMIFS(MOVI_SAID!H:H,MOVI_SAID!D:D,D2162,MOVI_SAID!L:L,L2162))</f>
        <v/>
      </c>
      <c r="J2162" s="153" t="str">
        <f>IF(D2162="","",VLOOKUP(D2162,CADA_PROD!D:G,4,0)*H2162)</f>
        <v/>
      </c>
      <c r="K2162" s="14"/>
      <c r="L2162" s="14"/>
      <c r="M2162" s="21"/>
      <c r="N2162" s="21"/>
      <c r="O2162" s="21"/>
      <c r="P2162" s="21"/>
    </row>
    <row r="2163" spans="1:16" s="16" customFormat="1" ht="30" customHeight="1">
      <c r="A2163" s="21"/>
      <c r="B2163" s="21"/>
      <c r="C2163" s="170"/>
      <c r="D2163" s="168"/>
      <c r="E2163" s="154" t="str">
        <f>IFERROR(VLOOKUP(D2163,CADA_PROD!D:H,5,0),"")</f>
        <v/>
      </c>
      <c r="F2163" s="169"/>
      <c r="G2163" s="170"/>
      <c r="H2163" s="171"/>
      <c r="I2163" s="172" t="str">
        <f>IF(D2163="","",SUMIFS(MOVI_ENTR!I:I,MOVI_ENTR!D:D,D2163,MOVI_ENTR!O:O,L2163)-SUMIFS(MOVI_SAID!H:H,MOVI_SAID!D:D,D2163,MOVI_SAID!L:L,L2163))</f>
        <v/>
      </c>
      <c r="J2163" s="153" t="str">
        <f>IF(D2163="","",VLOOKUP(D2163,CADA_PROD!D:G,4,0)*H2163)</f>
        <v/>
      </c>
      <c r="K2163" s="14"/>
      <c r="L2163" s="14"/>
      <c r="M2163" s="21"/>
      <c r="N2163" s="21"/>
      <c r="O2163" s="21"/>
      <c r="P2163" s="21"/>
    </row>
    <row r="2164" spans="1:16" s="16" customFormat="1" ht="30" customHeight="1">
      <c r="A2164" s="21"/>
      <c r="B2164" s="21"/>
      <c r="C2164" s="170"/>
      <c r="D2164" s="168"/>
      <c r="E2164" s="154" t="str">
        <f>IFERROR(VLOOKUP(D2164,CADA_PROD!D:H,5,0),"")</f>
        <v/>
      </c>
      <c r="F2164" s="169"/>
      <c r="G2164" s="170"/>
      <c r="H2164" s="171"/>
      <c r="I2164" s="172" t="str">
        <f>IF(D2164="","",SUMIFS(MOVI_ENTR!I:I,MOVI_ENTR!D:D,D2164,MOVI_ENTR!O:O,L2164)-SUMIFS(MOVI_SAID!H:H,MOVI_SAID!D:D,D2164,MOVI_SAID!L:L,L2164))</f>
        <v/>
      </c>
      <c r="J2164" s="153" t="str">
        <f>IF(D2164="","",VLOOKUP(D2164,CADA_PROD!D:G,4,0)*H2164)</f>
        <v/>
      </c>
      <c r="K2164" s="14"/>
      <c r="L2164" s="14"/>
      <c r="M2164" s="21"/>
      <c r="N2164" s="21"/>
      <c r="O2164" s="21"/>
      <c r="P2164" s="21"/>
    </row>
    <row r="2165" spans="1:16" s="16" customFormat="1" ht="30" customHeight="1">
      <c r="A2165" s="21"/>
      <c r="B2165" s="21"/>
      <c r="C2165" s="170"/>
      <c r="D2165" s="168"/>
      <c r="E2165" s="154" t="str">
        <f>IFERROR(VLOOKUP(D2165,CADA_PROD!D:H,5,0),"")</f>
        <v/>
      </c>
      <c r="F2165" s="169"/>
      <c r="G2165" s="170"/>
      <c r="H2165" s="171"/>
      <c r="I2165" s="172" t="str">
        <f>IF(D2165="","",SUMIFS(MOVI_ENTR!I:I,MOVI_ENTR!D:D,D2165,MOVI_ENTR!O:O,L2165)-SUMIFS(MOVI_SAID!H:H,MOVI_SAID!D:D,D2165,MOVI_SAID!L:L,L2165))</f>
        <v/>
      </c>
      <c r="J2165" s="153" t="str">
        <f>IF(D2165="","",VLOOKUP(D2165,CADA_PROD!D:G,4,0)*H2165)</f>
        <v/>
      </c>
      <c r="K2165" s="14"/>
      <c r="L2165" s="14"/>
      <c r="M2165" s="21"/>
      <c r="N2165" s="21"/>
      <c r="O2165" s="21"/>
      <c r="P2165" s="21"/>
    </row>
    <row r="2166" spans="1:16" s="16" customFormat="1" ht="30" customHeight="1">
      <c r="A2166" s="21"/>
      <c r="B2166" s="21"/>
      <c r="C2166" s="170"/>
      <c r="D2166" s="168"/>
      <c r="E2166" s="154" t="str">
        <f>IFERROR(VLOOKUP(D2166,CADA_PROD!D:H,5,0),"")</f>
        <v/>
      </c>
      <c r="F2166" s="169"/>
      <c r="G2166" s="170"/>
      <c r="H2166" s="171"/>
      <c r="I2166" s="172" t="str">
        <f>IF(D2166="","",SUMIFS(MOVI_ENTR!I:I,MOVI_ENTR!D:D,D2166,MOVI_ENTR!O:O,L2166)-SUMIFS(MOVI_SAID!H:H,MOVI_SAID!D:D,D2166,MOVI_SAID!L:L,L2166))</f>
        <v/>
      </c>
      <c r="J2166" s="153" t="str">
        <f>IF(D2166="","",VLOOKUP(D2166,CADA_PROD!D:G,4,0)*H2166)</f>
        <v/>
      </c>
      <c r="K2166" s="14"/>
      <c r="L2166" s="14"/>
      <c r="M2166" s="21"/>
      <c r="N2166" s="21"/>
      <c r="O2166" s="21"/>
      <c r="P2166" s="21"/>
    </row>
    <row r="2167" spans="1:16" s="16" customFormat="1" ht="30" customHeight="1">
      <c r="A2167" s="21"/>
      <c r="B2167" s="21"/>
      <c r="C2167" s="170"/>
      <c r="D2167" s="168"/>
      <c r="E2167" s="154" t="str">
        <f>IFERROR(VLOOKUP(D2167,CADA_PROD!D:H,5,0),"")</f>
        <v/>
      </c>
      <c r="F2167" s="169"/>
      <c r="G2167" s="170"/>
      <c r="H2167" s="171"/>
      <c r="I2167" s="172" t="str">
        <f>IF(D2167="","",SUMIFS(MOVI_ENTR!I:I,MOVI_ENTR!D:D,D2167,MOVI_ENTR!O:O,L2167)-SUMIFS(MOVI_SAID!H:H,MOVI_SAID!D:D,D2167,MOVI_SAID!L:L,L2167))</f>
        <v/>
      </c>
      <c r="J2167" s="153" t="str">
        <f>IF(D2167="","",VLOOKUP(D2167,CADA_PROD!D:G,4,0)*H2167)</f>
        <v/>
      </c>
      <c r="K2167" s="14"/>
      <c r="L2167" s="14"/>
      <c r="M2167" s="21"/>
      <c r="N2167" s="21"/>
      <c r="O2167" s="21"/>
      <c r="P2167" s="21"/>
    </row>
    <row r="2168" spans="1:16" s="16" customFormat="1" ht="30" customHeight="1">
      <c r="A2168" s="21"/>
      <c r="B2168" s="21"/>
      <c r="C2168" s="170"/>
      <c r="D2168" s="168"/>
      <c r="E2168" s="154" t="str">
        <f>IFERROR(VLOOKUP(D2168,CADA_PROD!D:H,5,0),"")</f>
        <v/>
      </c>
      <c r="F2168" s="169"/>
      <c r="G2168" s="170"/>
      <c r="H2168" s="171"/>
      <c r="I2168" s="172" t="str">
        <f>IF(D2168="","",SUMIFS(MOVI_ENTR!I:I,MOVI_ENTR!D:D,D2168,MOVI_ENTR!O:O,L2168)-SUMIFS(MOVI_SAID!H:H,MOVI_SAID!D:D,D2168,MOVI_SAID!L:L,L2168))</f>
        <v/>
      </c>
      <c r="J2168" s="153" t="str">
        <f>IF(D2168="","",VLOOKUP(D2168,CADA_PROD!D:G,4,0)*H2168)</f>
        <v/>
      </c>
      <c r="K2168" s="14"/>
      <c r="L2168" s="14"/>
      <c r="M2168" s="21"/>
      <c r="N2168" s="21"/>
      <c r="O2168" s="21"/>
      <c r="P2168" s="21"/>
    </row>
    <row r="2169" spans="1:16" s="16" customFormat="1" ht="30" customHeight="1">
      <c r="A2169" s="21"/>
      <c r="B2169" s="21"/>
      <c r="C2169" s="170"/>
      <c r="D2169" s="168"/>
      <c r="E2169" s="154" t="str">
        <f>IFERROR(VLOOKUP(D2169,CADA_PROD!D:H,5,0),"")</f>
        <v/>
      </c>
      <c r="F2169" s="169"/>
      <c r="G2169" s="170"/>
      <c r="H2169" s="171"/>
      <c r="I2169" s="172" t="str">
        <f>IF(D2169="","",SUMIFS(MOVI_ENTR!I:I,MOVI_ENTR!D:D,D2169,MOVI_ENTR!O:O,L2169)-SUMIFS(MOVI_SAID!H:H,MOVI_SAID!D:D,D2169,MOVI_SAID!L:L,L2169))</f>
        <v/>
      </c>
      <c r="J2169" s="153" t="str">
        <f>IF(D2169="","",VLOOKUP(D2169,CADA_PROD!D:G,4,0)*H2169)</f>
        <v/>
      </c>
      <c r="K2169" s="14"/>
      <c r="L2169" s="14"/>
      <c r="M2169" s="21"/>
      <c r="N2169" s="21"/>
      <c r="O2169" s="21"/>
      <c r="P2169" s="21"/>
    </row>
    <row r="2170" spans="1:16" s="16" customFormat="1" ht="30" customHeight="1">
      <c r="A2170" s="21"/>
      <c r="B2170" s="21"/>
      <c r="C2170" s="170"/>
      <c r="D2170" s="168"/>
      <c r="E2170" s="154" t="str">
        <f>IFERROR(VLOOKUP(D2170,CADA_PROD!D:H,5,0),"")</f>
        <v/>
      </c>
      <c r="F2170" s="169"/>
      <c r="G2170" s="170"/>
      <c r="H2170" s="171"/>
      <c r="I2170" s="172" t="str">
        <f>IF(D2170="","",SUMIFS(MOVI_ENTR!I:I,MOVI_ENTR!D:D,D2170,MOVI_ENTR!O:O,L2170)-SUMIFS(MOVI_SAID!H:H,MOVI_SAID!D:D,D2170,MOVI_SAID!L:L,L2170))</f>
        <v/>
      </c>
      <c r="J2170" s="153" t="str">
        <f>IF(D2170="","",VLOOKUP(D2170,CADA_PROD!D:G,4,0)*H2170)</f>
        <v/>
      </c>
      <c r="K2170" s="14"/>
      <c r="L2170" s="14"/>
      <c r="M2170" s="21"/>
      <c r="N2170" s="21"/>
      <c r="O2170" s="21"/>
      <c r="P2170" s="21"/>
    </row>
    <row r="2171" spans="1:16" s="16" customFormat="1" ht="30" customHeight="1">
      <c r="A2171" s="21"/>
      <c r="B2171" s="21"/>
      <c r="C2171" s="170"/>
      <c r="D2171" s="168"/>
      <c r="E2171" s="154" t="str">
        <f>IFERROR(VLOOKUP(D2171,CADA_PROD!D:H,5,0),"")</f>
        <v/>
      </c>
      <c r="F2171" s="169"/>
      <c r="G2171" s="170"/>
      <c r="H2171" s="171"/>
      <c r="I2171" s="172" t="str">
        <f>IF(D2171="","",SUMIFS(MOVI_ENTR!I:I,MOVI_ENTR!D:D,D2171,MOVI_ENTR!O:O,L2171)-SUMIFS(MOVI_SAID!H:H,MOVI_SAID!D:D,D2171,MOVI_SAID!L:L,L2171))</f>
        <v/>
      </c>
      <c r="J2171" s="153" t="str">
        <f>IF(D2171="","",VLOOKUP(D2171,CADA_PROD!D:G,4,0)*H2171)</f>
        <v/>
      </c>
      <c r="K2171" s="14"/>
      <c r="L2171" s="14"/>
      <c r="M2171" s="21"/>
      <c r="N2171" s="21"/>
      <c r="O2171" s="21"/>
      <c r="P2171" s="21"/>
    </row>
    <row r="2172" spans="1:16" s="16" customFormat="1" ht="30" customHeight="1">
      <c r="A2172" s="21"/>
      <c r="B2172" s="21"/>
      <c r="C2172" s="170"/>
      <c r="D2172" s="168"/>
      <c r="E2172" s="154" t="str">
        <f>IFERROR(VLOOKUP(D2172,CADA_PROD!D:H,5,0),"")</f>
        <v/>
      </c>
      <c r="F2172" s="169"/>
      <c r="G2172" s="170"/>
      <c r="H2172" s="171"/>
      <c r="I2172" s="172" t="str">
        <f>IF(D2172="","",SUMIFS(MOVI_ENTR!I:I,MOVI_ENTR!D:D,D2172,MOVI_ENTR!O:O,L2172)-SUMIFS(MOVI_SAID!H:H,MOVI_SAID!D:D,D2172,MOVI_SAID!L:L,L2172))</f>
        <v/>
      </c>
      <c r="J2172" s="153" t="str">
        <f>IF(D2172="","",VLOOKUP(D2172,CADA_PROD!D:G,4,0)*H2172)</f>
        <v/>
      </c>
      <c r="K2172" s="14"/>
      <c r="L2172" s="14"/>
      <c r="M2172" s="21"/>
      <c r="N2172" s="21"/>
      <c r="O2172" s="21"/>
      <c r="P2172" s="21"/>
    </row>
    <row r="2173" spans="1:16" s="16" customFormat="1" ht="30" customHeight="1">
      <c r="A2173" s="21"/>
      <c r="B2173" s="21"/>
      <c r="C2173" s="170"/>
      <c r="D2173" s="168"/>
      <c r="E2173" s="154" t="str">
        <f>IFERROR(VLOOKUP(D2173,CADA_PROD!D:H,5,0),"")</f>
        <v/>
      </c>
      <c r="F2173" s="169"/>
      <c r="G2173" s="170"/>
      <c r="H2173" s="171"/>
      <c r="I2173" s="172" t="str">
        <f>IF(D2173="","",SUMIFS(MOVI_ENTR!I:I,MOVI_ENTR!D:D,D2173,MOVI_ENTR!O:O,L2173)-SUMIFS(MOVI_SAID!H:H,MOVI_SAID!D:D,D2173,MOVI_SAID!L:L,L2173))</f>
        <v/>
      </c>
      <c r="J2173" s="153" t="str">
        <f>IF(D2173="","",VLOOKUP(D2173,CADA_PROD!D:G,4,0)*H2173)</f>
        <v/>
      </c>
      <c r="K2173" s="14"/>
      <c r="L2173" s="14"/>
      <c r="M2173" s="21"/>
      <c r="N2173" s="21"/>
      <c r="O2173" s="21"/>
      <c r="P2173" s="21"/>
    </row>
    <row r="2174" spans="1:16" s="16" customFormat="1" ht="30" customHeight="1">
      <c r="A2174" s="21"/>
      <c r="B2174" s="21"/>
      <c r="C2174" s="170"/>
      <c r="D2174" s="168"/>
      <c r="E2174" s="154" t="str">
        <f>IFERROR(VLOOKUP(D2174,CADA_PROD!D:H,5,0),"")</f>
        <v/>
      </c>
      <c r="F2174" s="169"/>
      <c r="G2174" s="170"/>
      <c r="H2174" s="171"/>
      <c r="I2174" s="172" t="str">
        <f>IF(D2174="","",SUMIFS(MOVI_ENTR!I:I,MOVI_ENTR!D:D,D2174,MOVI_ENTR!O:O,L2174)-SUMIFS(MOVI_SAID!H:H,MOVI_SAID!D:D,D2174,MOVI_SAID!L:L,L2174))</f>
        <v/>
      </c>
      <c r="J2174" s="153" t="str">
        <f>IF(D2174="","",VLOOKUP(D2174,CADA_PROD!D:G,4,0)*H2174)</f>
        <v/>
      </c>
      <c r="K2174" s="14"/>
      <c r="L2174" s="14"/>
      <c r="M2174" s="21"/>
      <c r="N2174" s="21"/>
      <c r="O2174" s="21"/>
      <c r="P2174" s="21"/>
    </row>
    <row r="2175" spans="1:16" s="16" customFormat="1" ht="30" customHeight="1">
      <c r="A2175" s="21"/>
      <c r="B2175" s="21"/>
      <c r="C2175" s="170"/>
      <c r="D2175" s="168"/>
      <c r="E2175" s="154" t="str">
        <f>IFERROR(VLOOKUP(D2175,CADA_PROD!D:H,5,0),"")</f>
        <v/>
      </c>
      <c r="F2175" s="169"/>
      <c r="G2175" s="170"/>
      <c r="H2175" s="171"/>
      <c r="I2175" s="172" t="str">
        <f>IF(D2175="","",SUMIFS(MOVI_ENTR!I:I,MOVI_ENTR!D:D,D2175,MOVI_ENTR!O:O,L2175)-SUMIFS(MOVI_SAID!H:H,MOVI_SAID!D:D,D2175,MOVI_SAID!L:L,L2175))</f>
        <v/>
      </c>
      <c r="J2175" s="153" t="str">
        <f>IF(D2175="","",VLOOKUP(D2175,CADA_PROD!D:G,4,0)*H2175)</f>
        <v/>
      </c>
      <c r="K2175" s="14"/>
      <c r="L2175" s="14"/>
      <c r="M2175" s="21"/>
      <c r="N2175" s="21"/>
      <c r="O2175" s="21"/>
      <c r="P2175" s="21"/>
    </row>
    <row r="2176" spans="1:16" s="16" customFormat="1" ht="30" customHeight="1">
      <c r="A2176" s="21"/>
      <c r="B2176" s="21"/>
      <c r="C2176" s="170"/>
      <c r="D2176" s="168"/>
      <c r="E2176" s="154" t="str">
        <f>IFERROR(VLOOKUP(D2176,CADA_PROD!D:H,5,0),"")</f>
        <v/>
      </c>
      <c r="F2176" s="169"/>
      <c r="G2176" s="170"/>
      <c r="H2176" s="171"/>
      <c r="I2176" s="172" t="str">
        <f>IF(D2176="","",SUMIFS(MOVI_ENTR!I:I,MOVI_ENTR!D:D,D2176,MOVI_ENTR!O:O,L2176)-SUMIFS(MOVI_SAID!H:H,MOVI_SAID!D:D,D2176,MOVI_SAID!L:L,L2176))</f>
        <v/>
      </c>
      <c r="J2176" s="153" t="str">
        <f>IF(D2176="","",VLOOKUP(D2176,CADA_PROD!D:G,4,0)*H2176)</f>
        <v/>
      </c>
      <c r="K2176" s="14"/>
      <c r="L2176" s="14"/>
      <c r="M2176" s="21"/>
      <c r="N2176" s="21"/>
      <c r="O2176" s="21"/>
      <c r="P2176" s="21"/>
    </row>
    <row r="2177" spans="1:16" s="16" customFormat="1" ht="30" customHeight="1">
      <c r="A2177" s="21"/>
      <c r="B2177" s="21"/>
      <c r="C2177" s="170"/>
      <c r="D2177" s="168"/>
      <c r="E2177" s="154" t="str">
        <f>IFERROR(VLOOKUP(D2177,CADA_PROD!D:H,5,0),"")</f>
        <v/>
      </c>
      <c r="F2177" s="169"/>
      <c r="G2177" s="170"/>
      <c r="H2177" s="171"/>
      <c r="I2177" s="172" t="str">
        <f>IF(D2177="","",SUMIFS(MOVI_ENTR!I:I,MOVI_ENTR!D:D,D2177,MOVI_ENTR!O:O,L2177)-SUMIFS(MOVI_SAID!H:H,MOVI_SAID!D:D,D2177,MOVI_SAID!L:L,L2177))</f>
        <v/>
      </c>
      <c r="J2177" s="153" t="str">
        <f>IF(D2177="","",VLOOKUP(D2177,CADA_PROD!D:G,4,0)*H2177)</f>
        <v/>
      </c>
      <c r="K2177" s="14"/>
      <c r="L2177" s="14"/>
      <c r="M2177" s="21"/>
      <c r="N2177" s="21"/>
      <c r="O2177" s="21"/>
      <c r="P2177" s="21"/>
    </row>
    <row r="2178" spans="1:16" s="16" customFormat="1" ht="30" customHeight="1">
      <c r="A2178" s="21"/>
      <c r="B2178" s="21"/>
      <c r="C2178" s="170"/>
      <c r="D2178" s="168"/>
      <c r="E2178" s="154" t="str">
        <f>IFERROR(VLOOKUP(D2178,CADA_PROD!D:H,5,0),"")</f>
        <v/>
      </c>
      <c r="F2178" s="169"/>
      <c r="G2178" s="170"/>
      <c r="H2178" s="171"/>
      <c r="I2178" s="172" t="str">
        <f>IF(D2178="","",SUMIFS(MOVI_ENTR!I:I,MOVI_ENTR!D:D,D2178,MOVI_ENTR!O:O,L2178)-SUMIFS(MOVI_SAID!H:H,MOVI_SAID!D:D,D2178,MOVI_SAID!L:L,L2178))</f>
        <v/>
      </c>
      <c r="J2178" s="153" t="str">
        <f>IF(D2178="","",VLOOKUP(D2178,CADA_PROD!D:G,4,0)*H2178)</f>
        <v/>
      </c>
      <c r="K2178" s="14"/>
      <c r="L2178" s="14"/>
      <c r="M2178" s="21"/>
      <c r="N2178" s="21"/>
      <c r="O2178" s="21"/>
      <c r="P2178" s="21"/>
    </row>
    <row r="2179" spans="1:16" s="16" customFormat="1" ht="30" customHeight="1">
      <c r="A2179" s="21"/>
      <c r="B2179" s="21"/>
      <c r="C2179" s="170"/>
      <c r="D2179" s="168"/>
      <c r="E2179" s="154" t="str">
        <f>IFERROR(VLOOKUP(D2179,CADA_PROD!D:H,5,0),"")</f>
        <v/>
      </c>
      <c r="F2179" s="169"/>
      <c r="G2179" s="170"/>
      <c r="H2179" s="171"/>
      <c r="I2179" s="172" t="str">
        <f>IF(D2179="","",SUMIFS(MOVI_ENTR!I:I,MOVI_ENTR!D:D,D2179,MOVI_ENTR!O:O,L2179)-SUMIFS(MOVI_SAID!H:H,MOVI_SAID!D:D,D2179,MOVI_SAID!L:L,L2179))</f>
        <v/>
      </c>
      <c r="J2179" s="153" t="str">
        <f>IF(D2179="","",VLOOKUP(D2179,CADA_PROD!D:G,4,0)*H2179)</f>
        <v/>
      </c>
      <c r="K2179" s="14"/>
      <c r="L2179" s="14"/>
      <c r="M2179" s="21"/>
      <c r="N2179" s="21"/>
      <c r="O2179" s="21"/>
      <c r="P2179" s="21"/>
    </row>
    <row r="2180" spans="1:16" s="16" customFormat="1" ht="30" customHeight="1">
      <c r="A2180" s="21"/>
      <c r="B2180" s="21"/>
      <c r="C2180" s="170"/>
      <c r="D2180" s="168"/>
      <c r="E2180" s="154" t="str">
        <f>IFERROR(VLOOKUP(D2180,CADA_PROD!D:H,5,0),"")</f>
        <v/>
      </c>
      <c r="F2180" s="169"/>
      <c r="G2180" s="170"/>
      <c r="H2180" s="171"/>
      <c r="I2180" s="172" t="str">
        <f>IF(D2180="","",SUMIFS(MOVI_ENTR!I:I,MOVI_ENTR!D:D,D2180,MOVI_ENTR!O:O,L2180)-SUMIFS(MOVI_SAID!H:H,MOVI_SAID!D:D,D2180,MOVI_SAID!L:L,L2180))</f>
        <v/>
      </c>
      <c r="J2180" s="153" t="str">
        <f>IF(D2180="","",VLOOKUP(D2180,CADA_PROD!D:G,4,0)*H2180)</f>
        <v/>
      </c>
      <c r="K2180" s="14"/>
      <c r="L2180" s="14"/>
      <c r="M2180" s="21"/>
      <c r="N2180" s="21"/>
      <c r="O2180" s="21"/>
      <c r="P2180" s="21"/>
    </row>
    <row r="2181" spans="1:16" s="16" customFormat="1" ht="30" customHeight="1">
      <c r="A2181" s="21"/>
      <c r="B2181" s="21"/>
      <c r="C2181" s="170"/>
      <c r="D2181" s="168"/>
      <c r="E2181" s="154" t="str">
        <f>IFERROR(VLOOKUP(D2181,CADA_PROD!D:H,5,0),"")</f>
        <v/>
      </c>
      <c r="F2181" s="169"/>
      <c r="G2181" s="170"/>
      <c r="H2181" s="171"/>
      <c r="I2181" s="172" t="str">
        <f>IF(D2181="","",SUMIFS(MOVI_ENTR!I:I,MOVI_ENTR!D:D,D2181,MOVI_ENTR!O:O,L2181)-SUMIFS(MOVI_SAID!H:H,MOVI_SAID!D:D,D2181,MOVI_SAID!L:L,L2181))</f>
        <v/>
      </c>
      <c r="J2181" s="153" t="str">
        <f>IF(D2181="","",VLOOKUP(D2181,CADA_PROD!D:G,4,0)*H2181)</f>
        <v/>
      </c>
      <c r="K2181" s="14"/>
      <c r="L2181" s="14"/>
      <c r="M2181" s="21"/>
      <c r="N2181" s="21"/>
      <c r="O2181" s="21"/>
      <c r="P2181" s="21"/>
    </row>
    <row r="2182" spans="1:16" s="16" customFormat="1" ht="30" customHeight="1">
      <c r="A2182" s="21"/>
      <c r="B2182" s="21"/>
      <c r="C2182" s="170"/>
      <c r="D2182" s="168"/>
      <c r="E2182" s="154" t="str">
        <f>IFERROR(VLOOKUP(D2182,CADA_PROD!D:H,5,0),"")</f>
        <v/>
      </c>
      <c r="F2182" s="169"/>
      <c r="G2182" s="170"/>
      <c r="H2182" s="171"/>
      <c r="I2182" s="172" t="str">
        <f>IF(D2182="","",SUMIFS(MOVI_ENTR!I:I,MOVI_ENTR!D:D,D2182,MOVI_ENTR!O:O,L2182)-SUMIFS(MOVI_SAID!H:H,MOVI_SAID!D:D,D2182,MOVI_SAID!L:L,L2182))</f>
        <v/>
      </c>
      <c r="J2182" s="153" t="str">
        <f>IF(D2182="","",VLOOKUP(D2182,CADA_PROD!D:G,4,0)*H2182)</f>
        <v/>
      </c>
      <c r="K2182" s="14"/>
      <c r="L2182" s="14"/>
      <c r="M2182" s="21"/>
      <c r="N2182" s="21"/>
      <c r="O2182" s="21"/>
      <c r="P2182" s="21"/>
    </row>
    <row r="2183" spans="1:16" s="16" customFormat="1" ht="30" customHeight="1">
      <c r="A2183" s="21"/>
      <c r="B2183" s="21"/>
      <c r="C2183" s="170"/>
      <c r="D2183" s="168"/>
      <c r="E2183" s="154" t="str">
        <f>IFERROR(VLOOKUP(D2183,CADA_PROD!D:H,5,0),"")</f>
        <v/>
      </c>
      <c r="F2183" s="169"/>
      <c r="G2183" s="170"/>
      <c r="H2183" s="171"/>
      <c r="I2183" s="172" t="str">
        <f>IF(D2183="","",SUMIFS(MOVI_ENTR!I:I,MOVI_ENTR!D:D,D2183,MOVI_ENTR!O:O,L2183)-SUMIFS(MOVI_SAID!H:H,MOVI_SAID!D:D,D2183,MOVI_SAID!L:L,L2183))</f>
        <v/>
      </c>
      <c r="J2183" s="153" t="str">
        <f>IF(D2183="","",VLOOKUP(D2183,CADA_PROD!D:G,4,0)*H2183)</f>
        <v/>
      </c>
      <c r="K2183" s="14"/>
      <c r="L2183" s="14"/>
      <c r="M2183" s="21"/>
      <c r="N2183" s="21"/>
      <c r="O2183" s="21"/>
      <c r="P2183" s="21"/>
    </row>
    <row r="2184" spans="1:16" s="16" customFormat="1" ht="30" customHeight="1">
      <c r="A2184" s="21"/>
      <c r="B2184" s="21"/>
      <c r="C2184" s="170"/>
      <c r="D2184" s="168"/>
      <c r="E2184" s="154" t="str">
        <f>IFERROR(VLOOKUP(D2184,CADA_PROD!D:H,5,0),"")</f>
        <v/>
      </c>
      <c r="F2184" s="169"/>
      <c r="G2184" s="170"/>
      <c r="H2184" s="171"/>
      <c r="I2184" s="172" t="str">
        <f>IF(D2184="","",SUMIFS(MOVI_ENTR!I:I,MOVI_ENTR!D:D,D2184,MOVI_ENTR!O:O,L2184)-SUMIFS(MOVI_SAID!H:H,MOVI_SAID!D:D,D2184,MOVI_SAID!L:L,L2184))</f>
        <v/>
      </c>
      <c r="J2184" s="153" t="str">
        <f>IF(D2184="","",VLOOKUP(D2184,CADA_PROD!D:G,4,0)*H2184)</f>
        <v/>
      </c>
      <c r="K2184" s="14"/>
      <c r="L2184" s="14"/>
      <c r="M2184" s="21"/>
      <c r="N2184" s="21"/>
      <c r="O2184" s="21"/>
      <c r="P2184" s="21"/>
    </row>
    <row r="2185" spans="1:16" s="16" customFormat="1" ht="30" customHeight="1">
      <c r="A2185" s="21"/>
      <c r="B2185" s="21"/>
      <c r="C2185" s="170"/>
      <c r="D2185" s="168"/>
      <c r="E2185" s="154" t="str">
        <f>IFERROR(VLOOKUP(D2185,CADA_PROD!D:H,5,0),"")</f>
        <v/>
      </c>
      <c r="F2185" s="169"/>
      <c r="G2185" s="170"/>
      <c r="H2185" s="171"/>
      <c r="I2185" s="172" t="str">
        <f>IF(D2185="","",SUMIFS(MOVI_ENTR!I:I,MOVI_ENTR!D:D,D2185,MOVI_ENTR!O:O,L2185)-SUMIFS(MOVI_SAID!H:H,MOVI_SAID!D:D,D2185,MOVI_SAID!L:L,L2185))</f>
        <v/>
      </c>
      <c r="J2185" s="153" t="str">
        <f>IF(D2185="","",VLOOKUP(D2185,CADA_PROD!D:G,4,0)*H2185)</f>
        <v/>
      </c>
      <c r="K2185" s="14"/>
      <c r="L2185" s="14"/>
      <c r="M2185" s="21"/>
      <c r="N2185" s="21"/>
      <c r="O2185" s="21"/>
      <c r="P2185" s="21"/>
    </row>
    <row r="2186" spans="1:16" s="16" customFormat="1" ht="30" customHeight="1">
      <c r="A2186" s="21"/>
      <c r="B2186" s="21"/>
      <c r="C2186" s="170"/>
      <c r="D2186" s="168"/>
      <c r="E2186" s="154" t="str">
        <f>IFERROR(VLOOKUP(D2186,CADA_PROD!D:H,5,0),"")</f>
        <v/>
      </c>
      <c r="F2186" s="169"/>
      <c r="G2186" s="170"/>
      <c r="H2186" s="171"/>
      <c r="I2186" s="172" t="str">
        <f>IF(D2186="","",SUMIFS(MOVI_ENTR!I:I,MOVI_ENTR!D:D,D2186,MOVI_ENTR!O:O,L2186)-SUMIFS(MOVI_SAID!H:H,MOVI_SAID!D:D,D2186,MOVI_SAID!L:L,L2186))</f>
        <v/>
      </c>
      <c r="J2186" s="153" t="str">
        <f>IF(D2186="","",VLOOKUP(D2186,CADA_PROD!D:G,4,0)*H2186)</f>
        <v/>
      </c>
      <c r="K2186" s="14"/>
      <c r="L2186" s="14"/>
      <c r="M2186" s="21"/>
      <c r="N2186" s="21"/>
      <c r="O2186" s="21"/>
      <c r="P2186" s="21"/>
    </row>
    <row r="2187" spans="1:16" s="16" customFormat="1" ht="30" customHeight="1">
      <c r="A2187" s="21"/>
      <c r="B2187" s="21"/>
      <c r="C2187" s="170"/>
      <c r="D2187" s="168"/>
      <c r="E2187" s="154" t="str">
        <f>IFERROR(VLOOKUP(D2187,CADA_PROD!D:H,5,0),"")</f>
        <v/>
      </c>
      <c r="F2187" s="169"/>
      <c r="G2187" s="170"/>
      <c r="H2187" s="171"/>
      <c r="I2187" s="172" t="str">
        <f>IF(D2187="","",SUMIFS(MOVI_ENTR!I:I,MOVI_ENTR!D:D,D2187,MOVI_ENTR!O:O,L2187)-SUMIFS(MOVI_SAID!H:H,MOVI_SAID!D:D,D2187,MOVI_SAID!L:L,L2187))</f>
        <v/>
      </c>
      <c r="J2187" s="153" t="str">
        <f>IF(D2187="","",VLOOKUP(D2187,CADA_PROD!D:G,4,0)*H2187)</f>
        <v/>
      </c>
      <c r="K2187" s="14"/>
      <c r="L2187" s="14"/>
      <c r="M2187" s="21"/>
      <c r="N2187" s="21"/>
      <c r="O2187" s="21"/>
      <c r="P2187" s="21"/>
    </row>
    <row r="2188" spans="1:16" s="16" customFormat="1" ht="30" customHeight="1">
      <c r="A2188" s="21"/>
      <c r="B2188" s="21"/>
      <c r="C2188" s="170"/>
      <c r="D2188" s="168"/>
      <c r="E2188" s="154" t="str">
        <f>IFERROR(VLOOKUP(D2188,CADA_PROD!D:H,5,0),"")</f>
        <v/>
      </c>
      <c r="F2188" s="169"/>
      <c r="G2188" s="170"/>
      <c r="H2188" s="171"/>
      <c r="I2188" s="172" t="str">
        <f>IF(D2188="","",SUMIFS(MOVI_ENTR!I:I,MOVI_ENTR!D:D,D2188,MOVI_ENTR!O:O,L2188)-SUMIFS(MOVI_SAID!H:H,MOVI_SAID!D:D,D2188,MOVI_SAID!L:L,L2188))</f>
        <v/>
      </c>
      <c r="J2188" s="153" t="str">
        <f>IF(D2188="","",VLOOKUP(D2188,CADA_PROD!D:G,4,0)*H2188)</f>
        <v/>
      </c>
      <c r="K2188" s="14"/>
      <c r="L2188" s="14"/>
      <c r="M2188" s="21"/>
      <c r="N2188" s="21"/>
      <c r="O2188" s="21"/>
      <c r="P2188" s="21"/>
    </row>
    <row r="2189" spans="1:16" s="16" customFormat="1" ht="30" customHeight="1">
      <c r="A2189" s="21"/>
      <c r="B2189" s="21"/>
      <c r="C2189" s="170"/>
      <c r="D2189" s="168"/>
      <c r="E2189" s="154" t="str">
        <f>IFERROR(VLOOKUP(D2189,CADA_PROD!D:H,5,0),"")</f>
        <v/>
      </c>
      <c r="F2189" s="169"/>
      <c r="G2189" s="170"/>
      <c r="H2189" s="171"/>
      <c r="I2189" s="172" t="str">
        <f>IF(D2189="","",SUMIFS(MOVI_ENTR!I:I,MOVI_ENTR!D:D,D2189,MOVI_ENTR!O:O,L2189)-SUMIFS(MOVI_SAID!H:H,MOVI_SAID!D:D,D2189,MOVI_SAID!L:L,L2189))</f>
        <v/>
      </c>
      <c r="J2189" s="153" t="str">
        <f>IF(D2189="","",VLOOKUP(D2189,CADA_PROD!D:G,4,0)*H2189)</f>
        <v/>
      </c>
      <c r="K2189" s="14"/>
      <c r="L2189" s="14"/>
      <c r="M2189" s="21"/>
      <c r="N2189" s="21"/>
      <c r="O2189" s="21"/>
      <c r="P2189" s="21"/>
    </row>
    <row r="2190" spans="1:16" s="16" customFormat="1" ht="30" customHeight="1">
      <c r="A2190" s="21"/>
      <c r="B2190" s="21"/>
      <c r="C2190" s="170"/>
      <c r="D2190" s="168"/>
      <c r="E2190" s="154" t="str">
        <f>IFERROR(VLOOKUP(D2190,CADA_PROD!D:H,5,0),"")</f>
        <v/>
      </c>
      <c r="F2190" s="169"/>
      <c r="G2190" s="170"/>
      <c r="H2190" s="171"/>
      <c r="I2190" s="172" t="str">
        <f>IF(D2190="","",SUMIFS(MOVI_ENTR!I:I,MOVI_ENTR!D:D,D2190,MOVI_ENTR!O:O,L2190)-SUMIFS(MOVI_SAID!H:H,MOVI_SAID!D:D,D2190,MOVI_SAID!L:L,L2190))</f>
        <v/>
      </c>
      <c r="J2190" s="153" t="str">
        <f>IF(D2190="","",VLOOKUP(D2190,CADA_PROD!D:G,4,0)*H2190)</f>
        <v/>
      </c>
      <c r="K2190" s="14"/>
      <c r="L2190" s="14"/>
      <c r="M2190" s="21"/>
      <c r="N2190" s="21"/>
      <c r="O2190" s="21"/>
      <c r="P2190" s="21"/>
    </row>
    <row r="2191" spans="1:16" s="16" customFormat="1" ht="30" customHeight="1">
      <c r="A2191" s="21"/>
      <c r="B2191" s="21"/>
      <c r="C2191" s="170"/>
      <c r="D2191" s="168"/>
      <c r="E2191" s="154" t="str">
        <f>IFERROR(VLOOKUP(D2191,CADA_PROD!D:H,5,0),"")</f>
        <v/>
      </c>
      <c r="F2191" s="169"/>
      <c r="G2191" s="170"/>
      <c r="H2191" s="171"/>
      <c r="I2191" s="172" t="str">
        <f>IF(D2191="","",SUMIFS(MOVI_ENTR!I:I,MOVI_ENTR!D:D,D2191,MOVI_ENTR!O:O,L2191)-SUMIFS(MOVI_SAID!H:H,MOVI_SAID!D:D,D2191,MOVI_SAID!L:L,L2191))</f>
        <v/>
      </c>
      <c r="J2191" s="153" t="str">
        <f>IF(D2191="","",VLOOKUP(D2191,CADA_PROD!D:G,4,0)*H2191)</f>
        <v/>
      </c>
      <c r="K2191" s="14"/>
      <c r="L2191" s="14"/>
      <c r="M2191" s="21"/>
      <c r="N2191" s="21"/>
      <c r="O2191" s="21"/>
      <c r="P2191" s="21"/>
    </row>
    <row r="2192" spans="1:16" s="16" customFormat="1" ht="30" customHeight="1">
      <c r="A2192" s="21"/>
      <c r="B2192" s="21"/>
      <c r="C2192" s="170"/>
      <c r="D2192" s="168"/>
      <c r="E2192" s="154" t="str">
        <f>IFERROR(VLOOKUP(D2192,CADA_PROD!D:H,5,0),"")</f>
        <v/>
      </c>
      <c r="F2192" s="169"/>
      <c r="G2192" s="170"/>
      <c r="H2192" s="171"/>
      <c r="I2192" s="172" t="str">
        <f>IF(D2192="","",SUMIFS(MOVI_ENTR!I:I,MOVI_ENTR!D:D,D2192,MOVI_ENTR!O:O,L2192)-SUMIFS(MOVI_SAID!H:H,MOVI_SAID!D:D,D2192,MOVI_SAID!L:L,L2192))</f>
        <v/>
      </c>
      <c r="J2192" s="153" t="str">
        <f>IF(D2192="","",VLOOKUP(D2192,CADA_PROD!D:G,4,0)*H2192)</f>
        <v/>
      </c>
      <c r="K2192" s="14"/>
      <c r="L2192" s="14"/>
      <c r="M2192" s="21"/>
      <c r="N2192" s="21"/>
      <c r="O2192" s="21"/>
      <c r="P2192" s="21"/>
    </row>
    <row r="2193" spans="1:16" s="16" customFormat="1" ht="30" customHeight="1">
      <c r="A2193" s="21"/>
      <c r="B2193" s="21"/>
      <c r="C2193" s="170"/>
      <c r="D2193" s="168"/>
      <c r="E2193" s="154" t="str">
        <f>IFERROR(VLOOKUP(D2193,CADA_PROD!D:H,5,0),"")</f>
        <v/>
      </c>
      <c r="F2193" s="169"/>
      <c r="G2193" s="170"/>
      <c r="H2193" s="171"/>
      <c r="I2193" s="172" t="str">
        <f>IF(D2193="","",SUMIFS(MOVI_ENTR!I:I,MOVI_ENTR!D:D,D2193,MOVI_ENTR!O:O,L2193)-SUMIFS(MOVI_SAID!H:H,MOVI_SAID!D:D,D2193,MOVI_SAID!L:L,L2193))</f>
        <v/>
      </c>
      <c r="J2193" s="153" t="str">
        <f>IF(D2193="","",VLOOKUP(D2193,CADA_PROD!D:G,4,0)*H2193)</f>
        <v/>
      </c>
      <c r="K2193" s="14"/>
      <c r="L2193" s="14"/>
      <c r="M2193" s="21"/>
      <c r="N2193" s="21"/>
      <c r="O2193" s="21"/>
      <c r="P2193" s="21"/>
    </row>
    <row r="2194" spans="1:16" s="16" customFormat="1" ht="30" customHeight="1">
      <c r="A2194" s="21"/>
      <c r="B2194" s="21"/>
      <c r="C2194" s="170"/>
      <c r="D2194" s="168"/>
      <c r="E2194" s="154" t="str">
        <f>IFERROR(VLOOKUP(D2194,CADA_PROD!D:H,5,0),"")</f>
        <v/>
      </c>
      <c r="F2194" s="169"/>
      <c r="G2194" s="170"/>
      <c r="H2194" s="171"/>
      <c r="I2194" s="172" t="str">
        <f>IF(D2194="","",SUMIFS(MOVI_ENTR!I:I,MOVI_ENTR!D:D,D2194,MOVI_ENTR!O:O,L2194)-SUMIFS(MOVI_SAID!H:H,MOVI_SAID!D:D,D2194,MOVI_SAID!L:L,L2194))</f>
        <v/>
      </c>
      <c r="J2194" s="153" t="str">
        <f>IF(D2194="","",VLOOKUP(D2194,CADA_PROD!D:G,4,0)*H2194)</f>
        <v/>
      </c>
      <c r="K2194" s="14"/>
      <c r="L2194" s="14"/>
      <c r="M2194" s="21"/>
      <c r="N2194" s="21"/>
      <c r="O2194" s="21"/>
      <c r="P2194" s="21"/>
    </row>
    <row r="2195" spans="1:16" s="16" customFormat="1" ht="30" customHeight="1">
      <c r="A2195" s="21"/>
      <c r="B2195" s="21"/>
      <c r="C2195" s="170"/>
      <c r="D2195" s="168"/>
      <c r="E2195" s="154" t="str">
        <f>IFERROR(VLOOKUP(D2195,CADA_PROD!D:H,5,0),"")</f>
        <v/>
      </c>
      <c r="F2195" s="169"/>
      <c r="G2195" s="170"/>
      <c r="H2195" s="171"/>
      <c r="I2195" s="172" t="str">
        <f>IF(D2195="","",SUMIFS(MOVI_ENTR!I:I,MOVI_ENTR!D:D,D2195,MOVI_ENTR!O:O,L2195)-SUMIFS(MOVI_SAID!H:H,MOVI_SAID!D:D,D2195,MOVI_SAID!L:L,L2195))</f>
        <v/>
      </c>
      <c r="J2195" s="153" t="str">
        <f>IF(D2195="","",VLOOKUP(D2195,CADA_PROD!D:G,4,0)*H2195)</f>
        <v/>
      </c>
      <c r="K2195" s="14"/>
      <c r="L2195" s="14"/>
      <c r="M2195" s="21"/>
      <c r="N2195" s="21"/>
      <c r="O2195" s="21"/>
      <c r="P2195" s="21"/>
    </row>
    <row r="2196" spans="1:16" s="16" customFormat="1" ht="30" customHeight="1">
      <c r="A2196" s="21"/>
      <c r="B2196" s="21"/>
      <c r="C2196" s="170"/>
      <c r="D2196" s="168"/>
      <c r="E2196" s="154" t="str">
        <f>IFERROR(VLOOKUP(D2196,CADA_PROD!D:H,5,0),"")</f>
        <v/>
      </c>
      <c r="F2196" s="169"/>
      <c r="G2196" s="170"/>
      <c r="H2196" s="171"/>
      <c r="I2196" s="172" t="str">
        <f>IF(D2196="","",SUMIFS(MOVI_ENTR!I:I,MOVI_ENTR!D:D,D2196,MOVI_ENTR!O:O,L2196)-SUMIFS(MOVI_SAID!H:H,MOVI_SAID!D:D,D2196,MOVI_SAID!L:L,L2196))</f>
        <v/>
      </c>
      <c r="J2196" s="153" t="str">
        <f>IF(D2196="","",VLOOKUP(D2196,CADA_PROD!D:G,4,0)*H2196)</f>
        <v/>
      </c>
      <c r="K2196" s="14"/>
      <c r="L2196" s="14"/>
      <c r="M2196" s="21"/>
      <c r="N2196" s="21"/>
      <c r="O2196" s="21"/>
      <c r="P2196" s="21"/>
    </row>
    <row r="2197" spans="1:16" s="16" customFormat="1" ht="30" customHeight="1">
      <c r="A2197" s="21"/>
      <c r="B2197" s="21"/>
      <c r="C2197" s="170"/>
      <c r="D2197" s="168"/>
      <c r="E2197" s="154" t="str">
        <f>IFERROR(VLOOKUP(D2197,CADA_PROD!D:H,5,0),"")</f>
        <v/>
      </c>
      <c r="F2197" s="169"/>
      <c r="G2197" s="170"/>
      <c r="H2197" s="171"/>
      <c r="I2197" s="172" t="str">
        <f>IF(D2197="","",SUMIFS(MOVI_ENTR!I:I,MOVI_ENTR!D:D,D2197,MOVI_ENTR!O:O,L2197)-SUMIFS(MOVI_SAID!H:H,MOVI_SAID!D:D,D2197,MOVI_SAID!L:L,L2197))</f>
        <v/>
      </c>
      <c r="J2197" s="153" t="str">
        <f>IF(D2197="","",VLOOKUP(D2197,CADA_PROD!D:G,4,0)*H2197)</f>
        <v/>
      </c>
      <c r="K2197" s="14"/>
      <c r="L2197" s="14"/>
      <c r="M2197" s="21"/>
      <c r="N2197" s="21"/>
      <c r="O2197" s="21"/>
      <c r="P2197" s="21"/>
    </row>
    <row r="2198" spans="1:16" s="16" customFormat="1" ht="30" customHeight="1">
      <c r="A2198" s="21"/>
      <c r="B2198" s="21"/>
      <c r="C2198" s="170"/>
      <c r="D2198" s="168"/>
      <c r="E2198" s="154" t="str">
        <f>IFERROR(VLOOKUP(D2198,CADA_PROD!D:H,5,0),"")</f>
        <v/>
      </c>
      <c r="F2198" s="169"/>
      <c r="G2198" s="170"/>
      <c r="H2198" s="171"/>
      <c r="I2198" s="172" t="str">
        <f>IF(D2198="","",SUMIFS(MOVI_ENTR!I:I,MOVI_ENTR!D:D,D2198,MOVI_ENTR!O:O,L2198)-SUMIFS(MOVI_SAID!H:H,MOVI_SAID!D:D,D2198,MOVI_SAID!L:L,L2198))</f>
        <v/>
      </c>
      <c r="J2198" s="153" t="str">
        <f>IF(D2198="","",VLOOKUP(D2198,CADA_PROD!D:G,4,0)*H2198)</f>
        <v/>
      </c>
      <c r="K2198" s="14"/>
      <c r="L2198" s="14"/>
      <c r="M2198" s="21"/>
      <c r="N2198" s="21"/>
      <c r="O2198" s="21"/>
      <c r="P2198" s="21"/>
    </row>
    <row r="2199" spans="1:16" s="16" customFormat="1" ht="30" customHeight="1">
      <c r="A2199" s="21"/>
      <c r="B2199" s="21"/>
      <c r="C2199" s="170"/>
      <c r="D2199" s="168"/>
      <c r="E2199" s="154" t="str">
        <f>IFERROR(VLOOKUP(D2199,CADA_PROD!D:H,5,0),"")</f>
        <v/>
      </c>
      <c r="F2199" s="169"/>
      <c r="G2199" s="170"/>
      <c r="H2199" s="171"/>
      <c r="I2199" s="172" t="str">
        <f>IF(D2199="","",SUMIFS(MOVI_ENTR!I:I,MOVI_ENTR!D:D,D2199,MOVI_ENTR!O:O,L2199)-SUMIFS(MOVI_SAID!H:H,MOVI_SAID!D:D,D2199,MOVI_SAID!L:L,L2199))</f>
        <v/>
      </c>
      <c r="J2199" s="153" t="str">
        <f>IF(D2199="","",VLOOKUP(D2199,CADA_PROD!D:G,4,0)*H2199)</f>
        <v/>
      </c>
      <c r="K2199" s="14"/>
      <c r="L2199" s="14"/>
      <c r="M2199" s="21"/>
      <c r="N2199" s="21"/>
      <c r="O2199" s="21"/>
      <c r="P2199" s="21"/>
    </row>
    <row r="2200" spans="1:16" s="16" customFormat="1" ht="30" customHeight="1">
      <c r="A2200" s="21"/>
      <c r="B2200" s="21"/>
      <c r="C2200" s="170"/>
      <c r="D2200" s="168"/>
      <c r="E2200" s="154" t="str">
        <f>IFERROR(VLOOKUP(D2200,CADA_PROD!D:H,5,0),"")</f>
        <v/>
      </c>
      <c r="F2200" s="169"/>
      <c r="G2200" s="170"/>
      <c r="H2200" s="171"/>
      <c r="I2200" s="172" t="str">
        <f>IF(D2200="","",SUMIFS(MOVI_ENTR!I:I,MOVI_ENTR!D:D,D2200,MOVI_ENTR!O:O,L2200)-SUMIFS(MOVI_SAID!H:H,MOVI_SAID!D:D,D2200,MOVI_SAID!L:L,L2200))</f>
        <v/>
      </c>
      <c r="J2200" s="153" t="str">
        <f>IF(D2200="","",VLOOKUP(D2200,CADA_PROD!D:G,4,0)*H2200)</f>
        <v/>
      </c>
      <c r="K2200" s="14"/>
      <c r="L2200" s="14"/>
      <c r="M2200" s="21"/>
      <c r="N2200" s="21"/>
      <c r="O2200" s="21"/>
      <c r="P2200" s="21"/>
    </row>
    <row r="2201" spans="1:16" s="16" customFormat="1" ht="30" customHeight="1">
      <c r="A2201" s="21"/>
      <c r="B2201" s="21"/>
      <c r="C2201" s="170"/>
      <c r="D2201" s="168"/>
      <c r="E2201" s="154" t="str">
        <f>IFERROR(VLOOKUP(D2201,CADA_PROD!D:H,5,0),"")</f>
        <v/>
      </c>
      <c r="F2201" s="169"/>
      <c r="G2201" s="170"/>
      <c r="H2201" s="171"/>
      <c r="I2201" s="172" t="str">
        <f>IF(D2201="","",SUMIFS(MOVI_ENTR!I:I,MOVI_ENTR!D:D,D2201,MOVI_ENTR!O:O,L2201)-SUMIFS(MOVI_SAID!H:H,MOVI_SAID!D:D,D2201,MOVI_SAID!L:L,L2201))</f>
        <v/>
      </c>
      <c r="J2201" s="153" t="str">
        <f>IF(D2201="","",VLOOKUP(D2201,CADA_PROD!D:G,4,0)*H2201)</f>
        <v/>
      </c>
      <c r="K2201" s="14"/>
      <c r="L2201" s="14"/>
      <c r="M2201" s="21"/>
      <c r="N2201" s="21"/>
      <c r="O2201" s="21"/>
      <c r="P2201" s="21"/>
    </row>
    <row r="2202" spans="1:16" s="16" customFormat="1" ht="30" customHeight="1">
      <c r="A2202" s="21"/>
      <c r="B2202" s="21"/>
      <c r="C2202" s="170"/>
      <c r="D2202" s="168"/>
      <c r="E2202" s="154" t="str">
        <f>IFERROR(VLOOKUP(D2202,CADA_PROD!D:H,5,0),"")</f>
        <v/>
      </c>
      <c r="F2202" s="169"/>
      <c r="G2202" s="170"/>
      <c r="H2202" s="171"/>
      <c r="I2202" s="172" t="str">
        <f>IF(D2202="","",SUMIFS(MOVI_ENTR!I:I,MOVI_ENTR!D:D,D2202,MOVI_ENTR!O:O,L2202)-SUMIFS(MOVI_SAID!H:H,MOVI_SAID!D:D,D2202,MOVI_SAID!L:L,L2202))</f>
        <v/>
      </c>
      <c r="J2202" s="153" t="str">
        <f>IF(D2202="","",VLOOKUP(D2202,CADA_PROD!D:G,4,0)*H2202)</f>
        <v/>
      </c>
      <c r="K2202" s="14"/>
      <c r="L2202" s="14"/>
      <c r="M2202" s="21"/>
      <c r="N2202" s="21"/>
      <c r="O2202" s="21"/>
      <c r="P2202" s="21"/>
    </row>
    <row r="2203" spans="1:16" s="16" customFormat="1" ht="30" customHeight="1">
      <c r="A2203" s="21"/>
      <c r="B2203" s="21"/>
      <c r="C2203" s="170"/>
      <c r="D2203" s="168"/>
      <c r="E2203" s="154" t="str">
        <f>IFERROR(VLOOKUP(D2203,CADA_PROD!D:H,5,0),"")</f>
        <v/>
      </c>
      <c r="F2203" s="169"/>
      <c r="G2203" s="170"/>
      <c r="H2203" s="171"/>
      <c r="I2203" s="172" t="str">
        <f>IF(D2203="","",SUMIFS(MOVI_ENTR!I:I,MOVI_ENTR!D:D,D2203,MOVI_ENTR!O:O,L2203)-SUMIFS(MOVI_SAID!H:H,MOVI_SAID!D:D,D2203,MOVI_SAID!L:L,L2203))</f>
        <v/>
      </c>
      <c r="J2203" s="153" t="str">
        <f>IF(D2203="","",VLOOKUP(D2203,CADA_PROD!D:G,4,0)*H2203)</f>
        <v/>
      </c>
      <c r="K2203" s="14"/>
      <c r="L2203" s="14"/>
      <c r="M2203" s="21"/>
      <c r="N2203" s="21"/>
      <c r="O2203" s="21"/>
      <c r="P2203" s="21"/>
    </row>
    <row r="2204" spans="1:16" s="16" customFormat="1" ht="30" customHeight="1">
      <c r="A2204" s="21"/>
      <c r="B2204" s="21"/>
      <c r="C2204" s="170"/>
      <c r="D2204" s="168"/>
      <c r="E2204" s="154" t="str">
        <f>IFERROR(VLOOKUP(D2204,CADA_PROD!D:H,5,0),"")</f>
        <v/>
      </c>
      <c r="F2204" s="169"/>
      <c r="G2204" s="170"/>
      <c r="H2204" s="171"/>
      <c r="I2204" s="172" t="str">
        <f>IF(D2204="","",SUMIFS(MOVI_ENTR!I:I,MOVI_ENTR!D:D,D2204,MOVI_ENTR!O:O,L2204)-SUMIFS(MOVI_SAID!H:H,MOVI_SAID!D:D,D2204,MOVI_SAID!L:L,L2204))</f>
        <v/>
      </c>
      <c r="J2204" s="153" t="str">
        <f>IF(D2204="","",VLOOKUP(D2204,CADA_PROD!D:G,4,0)*H2204)</f>
        <v/>
      </c>
      <c r="K2204" s="14"/>
      <c r="L2204" s="14"/>
      <c r="M2204" s="21"/>
      <c r="N2204" s="21"/>
      <c r="O2204" s="21"/>
      <c r="P2204" s="21"/>
    </row>
    <row r="2205" spans="1:16" s="16" customFormat="1" ht="30" customHeight="1">
      <c r="A2205" s="21"/>
      <c r="B2205" s="21"/>
      <c r="C2205" s="170"/>
      <c r="D2205" s="168"/>
      <c r="E2205" s="154" t="str">
        <f>IFERROR(VLOOKUP(D2205,CADA_PROD!D:H,5,0),"")</f>
        <v/>
      </c>
      <c r="F2205" s="169"/>
      <c r="G2205" s="170"/>
      <c r="H2205" s="171"/>
      <c r="I2205" s="172" t="str">
        <f>IF(D2205="","",SUMIFS(MOVI_ENTR!I:I,MOVI_ENTR!D:D,D2205,MOVI_ENTR!O:O,L2205)-SUMIFS(MOVI_SAID!H:H,MOVI_SAID!D:D,D2205,MOVI_SAID!L:L,L2205))</f>
        <v/>
      </c>
      <c r="J2205" s="153" t="str">
        <f>IF(D2205="","",VLOOKUP(D2205,CADA_PROD!D:G,4,0)*H2205)</f>
        <v/>
      </c>
      <c r="K2205" s="14"/>
      <c r="L2205" s="14"/>
      <c r="M2205" s="21"/>
      <c r="N2205" s="21"/>
      <c r="O2205" s="21"/>
      <c r="P2205" s="21"/>
    </row>
    <row r="2206" spans="1:16" s="16" customFormat="1" ht="30" customHeight="1">
      <c r="A2206" s="21"/>
      <c r="B2206" s="21"/>
      <c r="C2206" s="170"/>
      <c r="D2206" s="168"/>
      <c r="E2206" s="154" t="str">
        <f>IFERROR(VLOOKUP(D2206,CADA_PROD!D:H,5,0),"")</f>
        <v/>
      </c>
      <c r="F2206" s="169"/>
      <c r="G2206" s="170"/>
      <c r="H2206" s="171"/>
      <c r="I2206" s="172" t="str">
        <f>IF(D2206="","",SUMIFS(MOVI_ENTR!I:I,MOVI_ENTR!D:D,D2206,MOVI_ENTR!O:O,L2206)-SUMIFS(MOVI_SAID!H:H,MOVI_SAID!D:D,D2206,MOVI_SAID!L:L,L2206))</f>
        <v/>
      </c>
      <c r="J2206" s="153" t="str">
        <f>IF(D2206="","",VLOOKUP(D2206,CADA_PROD!D:G,4,0)*H2206)</f>
        <v/>
      </c>
      <c r="K2206" s="14"/>
      <c r="L2206" s="14"/>
      <c r="M2206" s="21"/>
      <c r="N2206" s="21"/>
      <c r="O2206" s="21"/>
      <c r="P2206" s="21"/>
    </row>
    <row r="2207" spans="1:16" s="16" customFormat="1" ht="30" customHeight="1">
      <c r="A2207" s="21"/>
      <c r="B2207" s="21"/>
      <c r="C2207" s="170"/>
      <c r="D2207" s="168"/>
      <c r="E2207" s="154" t="str">
        <f>IFERROR(VLOOKUP(D2207,CADA_PROD!D:H,5,0),"")</f>
        <v/>
      </c>
      <c r="F2207" s="169"/>
      <c r="G2207" s="170"/>
      <c r="H2207" s="171"/>
      <c r="I2207" s="172" t="str">
        <f>IF(D2207="","",SUMIFS(MOVI_ENTR!I:I,MOVI_ENTR!D:D,D2207,MOVI_ENTR!O:O,L2207)-SUMIFS(MOVI_SAID!H:H,MOVI_SAID!D:D,D2207,MOVI_SAID!L:L,L2207))</f>
        <v/>
      </c>
      <c r="J2207" s="153" t="str">
        <f>IF(D2207="","",VLOOKUP(D2207,CADA_PROD!D:G,4,0)*H2207)</f>
        <v/>
      </c>
      <c r="K2207" s="14"/>
      <c r="L2207" s="14"/>
      <c r="M2207" s="21"/>
      <c r="N2207" s="21"/>
      <c r="O2207" s="21"/>
      <c r="P2207" s="21"/>
    </row>
    <row r="2208" spans="1:16" s="16" customFormat="1" ht="30" customHeight="1">
      <c r="A2208" s="21"/>
      <c r="B2208" s="21"/>
      <c r="C2208" s="170"/>
      <c r="D2208" s="168"/>
      <c r="E2208" s="154" t="str">
        <f>IFERROR(VLOOKUP(D2208,CADA_PROD!D:H,5,0),"")</f>
        <v/>
      </c>
      <c r="F2208" s="169"/>
      <c r="G2208" s="170"/>
      <c r="H2208" s="171"/>
      <c r="I2208" s="172" t="str">
        <f>IF(D2208="","",SUMIFS(MOVI_ENTR!I:I,MOVI_ENTR!D:D,D2208,MOVI_ENTR!O:O,L2208)-SUMIFS(MOVI_SAID!H:H,MOVI_SAID!D:D,D2208,MOVI_SAID!L:L,L2208))</f>
        <v/>
      </c>
      <c r="J2208" s="153" t="str">
        <f>IF(D2208="","",VLOOKUP(D2208,CADA_PROD!D:G,4,0)*H2208)</f>
        <v/>
      </c>
      <c r="K2208" s="14"/>
      <c r="L2208" s="14"/>
      <c r="M2208" s="21"/>
      <c r="N2208" s="21"/>
      <c r="O2208" s="21"/>
      <c r="P2208" s="21"/>
    </row>
    <row r="2209" spans="1:16" s="16" customFormat="1" ht="30" customHeight="1">
      <c r="A2209" s="21"/>
      <c r="B2209" s="21"/>
      <c r="C2209" s="170"/>
      <c r="D2209" s="168"/>
      <c r="E2209" s="154" t="str">
        <f>IFERROR(VLOOKUP(D2209,CADA_PROD!D:H,5,0),"")</f>
        <v/>
      </c>
      <c r="F2209" s="169"/>
      <c r="G2209" s="170"/>
      <c r="H2209" s="171"/>
      <c r="I2209" s="172" t="str">
        <f>IF(D2209="","",SUMIFS(MOVI_ENTR!I:I,MOVI_ENTR!D:D,D2209,MOVI_ENTR!O:O,L2209)-SUMIFS(MOVI_SAID!H:H,MOVI_SAID!D:D,D2209,MOVI_SAID!L:L,L2209))</f>
        <v/>
      </c>
      <c r="J2209" s="153" t="str">
        <f>IF(D2209="","",VLOOKUP(D2209,CADA_PROD!D:G,4,0)*H2209)</f>
        <v/>
      </c>
      <c r="K2209" s="14"/>
      <c r="L2209" s="14"/>
      <c r="M2209" s="21"/>
      <c r="N2209" s="21"/>
      <c r="O2209" s="21"/>
      <c r="P2209" s="21"/>
    </row>
    <row r="2210" spans="1:16" s="16" customFormat="1" ht="30" customHeight="1">
      <c r="A2210" s="21"/>
      <c r="B2210" s="21"/>
      <c r="C2210" s="170"/>
      <c r="D2210" s="168"/>
      <c r="E2210" s="154" t="str">
        <f>IFERROR(VLOOKUP(D2210,CADA_PROD!D:H,5,0),"")</f>
        <v/>
      </c>
      <c r="F2210" s="169"/>
      <c r="G2210" s="170"/>
      <c r="H2210" s="171"/>
      <c r="I2210" s="172" t="str">
        <f>IF(D2210="","",SUMIFS(MOVI_ENTR!I:I,MOVI_ENTR!D:D,D2210,MOVI_ENTR!O:O,L2210)-SUMIFS(MOVI_SAID!H:H,MOVI_SAID!D:D,D2210,MOVI_SAID!L:L,L2210))</f>
        <v/>
      </c>
      <c r="J2210" s="153" t="str">
        <f>IF(D2210="","",VLOOKUP(D2210,CADA_PROD!D:G,4,0)*H2210)</f>
        <v/>
      </c>
      <c r="K2210" s="14"/>
      <c r="L2210" s="14"/>
      <c r="M2210" s="21"/>
      <c r="N2210" s="21"/>
      <c r="O2210" s="21"/>
      <c r="P2210" s="21"/>
    </row>
    <row r="2211" spans="1:16" s="16" customFormat="1" ht="30" customHeight="1">
      <c r="A2211" s="21"/>
      <c r="B2211" s="21"/>
      <c r="C2211" s="170"/>
      <c r="D2211" s="168"/>
      <c r="E2211" s="154" t="str">
        <f>IFERROR(VLOOKUP(D2211,CADA_PROD!D:H,5,0),"")</f>
        <v/>
      </c>
      <c r="F2211" s="169"/>
      <c r="G2211" s="170"/>
      <c r="H2211" s="171"/>
      <c r="I2211" s="172" t="str">
        <f>IF(D2211="","",SUMIFS(MOVI_ENTR!I:I,MOVI_ENTR!D:D,D2211,MOVI_ENTR!O:O,L2211)-SUMIFS(MOVI_SAID!H:H,MOVI_SAID!D:D,D2211,MOVI_SAID!L:L,L2211))</f>
        <v/>
      </c>
      <c r="J2211" s="153" t="str">
        <f>IF(D2211="","",VLOOKUP(D2211,CADA_PROD!D:G,4,0)*H2211)</f>
        <v/>
      </c>
      <c r="K2211" s="14"/>
      <c r="L2211" s="14"/>
      <c r="M2211" s="21"/>
      <c r="N2211" s="21"/>
      <c r="O2211" s="21"/>
      <c r="P2211" s="21"/>
    </row>
    <row r="2212" spans="1:16" s="16" customFormat="1" ht="30" customHeight="1">
      <c r="A2212" s="21"/>
      <c r="B2212" s="21"/>
      <c r="C2212" s="170"/>
      <c r="D2212" s="168"/>
      <c r="E2212" s="154" t="str">
        <f>IFERROR(VLOOKUP(D2212,CADA_PROD!D:H,5,0),"")</f>
        <v/>
      </c>
      <c r="F2212" s="169"/>
      <c r="G2212" s="170"/>
      <c r="H2212" s="171"/>
      <c r="I2212" s="172" t="str">
        <f>IF(D2212="","",SUMIFS(MOVI_ENTR!I:I,MOVI_ENTR!D:D,D2212,MOVI_ENTR!O:O,L2212)-SUMIFS(MOVI_SAID!H:H,MOVI_SAID!D:D,D2212,MOVI_SAID!L:L,L2212))</f>
        <v/>
      </c>
      <c r="J2212" s="153" t="str">
        <f>IF(D2212="","",VLOOKUP(D2212,CADA_PROD!D:G,4,0)*H2212)</f>
        <v/>
      </c>
      <c r="K2212" s="14"/>
      <c r="L2212" s="14"/>
      <c r="M2212" s="21"/>
      <c r="N2212" s="21"/>
      <c r="O2212" s="21"/>
      <c r="P2212" s="21"/>
    </row>
    <row r="2213" spans="1:16" s="16" customFormat="1" ht="30" customHeight="1">
      <c r="A2213" s="21"/>
      <c r="B2213" s="21"/>
      <c r="C2213" s="170"/>
      <c r="D2213" s="168"/>
      <c r="E2213" s="154" t="str">
        <f>IFERROR(VLOOKUP(D2213,CADA_PROD!D:H,5,0),"")</f>
        <v/>
      </c>
      <c r="F2213" s="169"/>
      <c r="G2213" s="170"/>
      <c r="H2213" s="171"/>
      <c r="I2213" s="172" t="str">
        <f>IF(D2213="","",SUMIFS(MOVI_ENTR!I:I,MOVI_ENTR!D:D,D2213,MOVI_ENTR!O:O,L2213)-SUMIFS(MOVI_SAID!H:H,MOVI_SAID!D:D,D2213,MOVI_SAID!L:L,L2213))</f>
        <v/>
      </c>
      <c r="J2213" s="153" t="str">
        <f>IF(D2213="","",VLOOKUP(D2213,CADA_PROD!D:G,4,0)*H2213)</f>
        <v/>
      </c>
      <c r="K2213" s="14"/>
      <c r="L2213" s="14"/>
      <c r="M2213" s="21"/>
      <c r="N2213" s="21"/>
      <c r="O2213" s="21"/>
      <c r="P2213" s="21"/>
    </row>
    <row r="2214" spans="1:16" s="16" customFormat="1" ht="30" customHeight="1">
      <c r="A2214" s="21"/>
      <c r="B2214" s="21"/>
      <c r="C2214" s="170"/>
      <c r="D2214" s="168"/>
      <c r="E2214" s="154" t="str">
        <f>IFERROR(VLOOKUP(D2214,CADA_PROD!D:H,5,0),"")</f>
        <v/>
      </c>
      <c r="F2214" s="169"/>
      <c r="G2214" s="170"/>
      <c r="H2214" s="171"/>
      <c r="I2214" s="172" t="str">
        <f>IF(D2214="","",SUMIFS(MOVI_ENTR!I:I,MOVI_ENTR!D:D,D2214,MOVI_ENTR!O:O,L2214)-SUMIFS(MOVI_SAID!H:H,MOVI_SAID!D:D,D2214,MOVI_SAID!L:L,L2214))</f>
        <v/>
      </c>
      <c r="J2214" s="153" t="str">
        <f>IF(D2214="","",VLOOKUP(D2214,CADA_PROD!D:G,4,0)*H2214)</f>
        <v/>
      </c>
      <c r="K2214" s="14"/>
      <c r="L2214" s="14"/>
      <c r="M2214" s="21"/>
      <c r="N2214" s="21"/>
      <c r="O2214" s="21"/>
      <c r="P2214" s="21"/>
    </row>
    <row r="2215" spans="1:16" s="16" customFormat="1" ht="30" customHeight="1">
      <c r="A2215" s="21"/>
      <c r="B2215" s="21"/>
      <c r="C2215" s="170"/>
      <c r="D2215" s="168"/>
      <c r="E2215" s="154" t="str">
        <f>IFERROR(VLOOKUP(D2215,CADA_PROD!D:H,5,0),"")</f>
        <v/>
      </c>
      <c r="F2215" s="169"/>
      <c r="G2215" s="170"/>
      <c r="H2215" s="171"/>
      <c r="I2215" s="172" t="str">
        <f>IF(D2215="","",SUMIFS(MOVI_ENTR!I:I,MOVI_ENTR!D:D,D2215,MOVI_ENTR!O:O,L2215)-SUMIFS(MOVI_SAID!H:H,MOVI_SAID!D:D,D2215,MOVI_SAID!L:L,L2215))</f>
        <v/>
      </c>
      <c r="J2215" s="153" t="str">
        <f>IF(D2215="","",VLOOKUP(D2215,CADA_PROD!D:G,4,0)*H2215)</f>
        <v/>
      </c>
      <c r="K2215" s="14"/>
      <c r="L2215" s="14"/>
      <c r="M2215" s="21"/>
      <c r="N2215" s="21"/>
      <c r="O2215" s="21"/>
      <c r="P2215" s="21"/>
    </row>
    <row r="2216" spans="1:16" s="16" customFormat="1" ht="30" customHeight="1">
      <c r="A2216" s="21"/>
      <c r="B2216" s="21"/>
      <c r="C2216" s="170"/>
      <c r="D2216" s="168"/>
      <c r="E2216" s="154" t="str">
        <f>IFERROR(VLOOKUP(D2216,CADA_PROD!D:H,5,0),"")</f>
        <v/>
      </c>
      <c r="F2216" s="169"/>
      <c r="G2216" s="170"/>
      <c r="H2216" s="171"/>
      <c r="I2216" s="172" t="str">
        <f>IF(D2216="","",SUMIFS(MOVI_ENTR!I:I,MOVI_ENTR!D:D,D2216,MOVI_ENTR!O:O,L2216)-SUMIFS(MOVI_SAID!H:H,MOVI_SAID!D:D,D2216,MOVI_SAID!L:L,L2216))</f>
        <v/>
      </c>
      <c r="J2216" s="153" t="str">
        <f>IF(D2216="","",VLOOKUP(D2216,CADA_PROD!D:G,4,0)*H2216)</f>
        <v/>
      </c>
      <c r="K2216" s="14"/>
      <c r="L2216" s="14"/>
      <c r="M2216" s="21"/>
      <c r="N2216" s="21"/>
      <c r="O2216" s="21"/>
      <c r="P2216" s="21"/>
    </row>
    <row r="2217" spans="1:16" s="16" customFormat="1" ht="30" customHeight="1">
      <c r="A2217" s="21"/>
      <c r="B2217" s="21"/>
      <c r="C2217" s="170"/>
      <c r="D2217" s="168"/>
      <c r="E2217" s="154" t="str">
        <f>IFERROR(VLOOKUP(D2217,CADA_PROD!D:H,5,0),"")</f>
        <v/>
      </c>
      <c r="F2217" s="169"/>
      <c r="G2217" s="170"/>
      <c r="H2217" s="171"/>
      <c r="I2217" s="172" t="str">
        <f>IF(D2217="","",SUMIFS(MOVI_ENTR!I:I,MOVI_ENTR!D:D,D2217,MOVI_ENTR!O:O,L2217)-SUMIFS(MOVI_SAID!H:H,MOVI_SAID!D:D,D2217,MOVI_SAID!L:L,L2217))</f>
        <v/>
      </c>
      <c r="J2217" s="153" t="str">
        <f>IF(D2217="","",VLOOKUP(D2217,CADA_PROD!D:G,4,0)*H2217)</f>
        <v/>
      </c>
      <c r="K2217" s="14"/>
      <c r="L2217" s="14"/>
      <c r="M2217" s="21"/>
      <c r="N2217" s="21"/>
      <c r="O2217" s="21"/>
      <c r="P2217" s="21"/>
    </row>
    <row r="2218" spans="1:16" s="16" customFormat="1" ht="30" customHeight="1">
      <c r="A2218" s="21"/>
      <c r="B2218" s="21"/>
      <c r="C2218" s="170"/>
      <c r="D2218" s="168"/>
      <c r="E2218" s="154" t="str">
        <f>IFERROR(VLOOKUP(D2218,CADA_PROD!D:H,5,0),"")</f>
        <v/>
      </c>
      <c r="F2218" s="169"/>
      <c r="G2218" s="170"/>
      <c r="H2218" s="171"/>
      <c r="I2218" s="172" t="str">
        <f>IF(D2218="","",SUMIFS(MOVI_ENTR!I:I,MOVI_ENTR!D:D,D2218,MOVI_ENTR!O:O,L2218)-SUMIFS(MOVI_SAID!H:H,MOVI_SAID!D:D,D2218,MOVI_SAID!L:L,L2218))</f>
        <v/>
      </c>
      <c r="J2218" s="153" t="str">
        <f>IF(D2218="","",VLOOKUP(D2218,CADA_PROD!D:G,4,0)*H2218)</f>
        <v/>
      </c>
      <c r="K2218" s="14"/>
      <c r="L2218" s="14"/>
      <c r="M2218" s="21"/>
      <c r="N2218" s="21"/>
      <c r="O2218" s="21"/>
      <c r="P2218" s="21"/>
    </row>
    <row r="2219" spans="1:16" s="16" customFormat="1" ht="30" customHeight="1">
      <c r="A2219" s="21"/>
      <c r="B2219" s="21"/>
      <c r="C2219" s="170"/>
      <c r="D2219" s="168"/>
      <c r="E2219" s="154" t="str">
        <f>IFERROR(VLOOKUP(D2219,CADA_PROD!D:H,5,0),"")</f>
        <v/>
      </c>
      <c r="F2219" s="169"/>
      <c r="G2219" s="170"/>
      <c r="H2219" s="171"/>
      <c r="I2219" s="172" t="str">
        <f>IF(D2219="","",SUMIFS(MOVI_ENTR!I:I,MOVI_ENTR!D:D,D2219,MOVI_ENTR!O:O,L2219)-SUMIFS(MOVI_SAID!H:H,MOVI_SAID!D:D,D2219,MOVI_SAID!L:L,L2219))</f>
        <v/>
      </c>
      <c r="J2219" s="153" t="str">
        <f>IF(D2219="","",VLOOKUP(D2219,CADA_PROD!D:G,4,0)*H2219)</f>
        <v/>
      </c>
      <c r="K2219" s="14"/>
      <c r="L2219" s="14"/>
      <c r="M2219" s="21"/>
      <c r="N2219" s="21"/>
      <c r="O2219" s="21"/>
      <c r="P2219" s="21"/>
    </row>
    <row r="2220" spans="1:16" s="16" customFormat="1" ht="30" customHeight="1">
      <c r="A2220" s="21"/>
      <c r="B2220" s="21"/>
      <c r="C2220" s="170"/>
      <c r="D2220" s="168"/>
      <c r="E2220" s="154" t="str">
        <f>IFERROR(VLOOKUP(D2220,CADA_PROD!D:H,5,0),"")</f>
        <v/>
      </c>
      <c r="F2220" s="169"/>
      <c r="G2220" s="170"/>
      <c r="H2220" s="171"/>
      <c r="I2220" s="172" t="str">
        <f>IF(D2220="","",SUMIFS(MOVI_ENTR!I:I,MOVI_ENTR!D:D,D2220,MOVI_ENTR!O:O,L2220)-SUMIFS(MOVI_SAID!H:H,MOVI_SAID!D:D,D2220,MOVI_SAID!L:L,L2220))</f>
        <v/>
      </c>
      <c r="J2220" s="153" t="str">
        <f>IF(D2220="","",VLOOKUP(D2220,CADA_PROD!D:G,4,0)*H2220)</f>
        <v/>
      </c>
      <c r="K2220" s="14"/>
      <c r="L2220" s="14"/>
      <c r="M2220" s="21"/>
      <c r="N2220" s="21"/>
      <c r="O2220" s="21"/>
      <c r="P2220" s="21"/>
    </row>
    <row r="2221" spans="1:16" s="16" customFormat="1" ht="30" customHeight="1">
      <c r="A2221" s="21"/>
      <c r="B2221" s="21"/>
      <c r="C2221" s="170"/>
      <c r="D2221" s="168"/>
      <c r="E2221" s="154" t="str">
        <f>IFERROR(VLOOKUP(D2221,CADA_PROD!D:H,5,0),"")</f>
        <v/>
      </c>
      <c r="F2221" s="169"/>
      <c r="G2221" s="170"/>
      <c r="H2221" s="171"/>
      <c r="I2221" s="172" t="str">
        <f>IF(D2221="","",SUMIFS(MOVI_ENTR!I:I,MOVI_ENTR!D:D,D2221,MOVI_ENTR!O:O,L2221)-SUMIFS(MOVI_SAID!H:H,MOVI_SAID!D:D,D2221,MOVI_SAID!L:L,L2221))</f>
        <v/>
      </c>
      <c r="J2221" s="153" t="str">
        <f>IF(D2221="","",VLOOKUP(D2221,CADA_PROD!D:G,4,0)*H2221)</f>
        <v/>
      </c>
      <c r="K2221" s="14"/>
      <c r="L2221" s="14"/>
      <c r="M2221" s="21"/>
      <c r="N2221" s="21"/>
      <c r="O2221" s="21"/>
      <c r="P2221" s="21"/>
    </row>
    <row r="2222" spans="1:16" s="16" customFormat="1" ht="30" customHeight="1">
      <c r="A2222" s="21"/>
      <c r="B2222" s="21"/>
      <c r="C2222" s="170"/>
      <c r="D2222" s="168"/>
      <c r="E2222" s="154" t="str">
        <f>IFERROR(VLOOKUP(D2222,CADA_PROD!D:H,5,0),"")</f>
        <v/>
      </c>
      <c r="F2222" s="169"/>
      <c r="G2222" s="170"/>
      <c r="H2222" s="171"/>
      <c r="I2222" s="172" t="str">
        <f>IF(D2222="","",SUMIFS(MOVI_ENTR!I:I,MOVI_ENTR!D:D,D2222,MOVI_ENTR!O:O,L2222)-SUMIFS(MOVI_SAID!H:H,MOVI_SAID!D:D,D2222,MOVI_SAID!L:L,L2222))</f>
        <v/>
      </c>
      <c r="J2222" s="153" t="str">
        <f>IF(D2222="","",VLOOKUP(D2222,CADA_PROD!D:G,4,0)*H2222)</f>
        <v/>
      </c>
      <c r="K2222" s="14"/>
      <c r="L2222" s="14"/>
      <c r="M2222" s="21"/>
      <c r="N2222" s="21"/>
      <c r="O2222" s="21"/>
      <c r="P2222" s="21"/>
    </row>
    <row r="2223" spans="1:16" s="16" customFormat="1" ht="30" customHeight="1">
      <c r="A2223" s="21"/>
      <c r="B2223" s="21"/>
      <c r="C2223" s="170"/>
      <c r="D2223" s="168"/>
      <c r="E2223" s="154" t="str">
        <f>IFERROR(VLOOKUP(D2223,CADA_PROD!D:H,5,0),"")</f>
        <v/>
      </c>
      <c r="F2223" s="169"/>
      <c r="G2223" s="170"/>
      <c r="H2223" s="171"/>
      <c r="I2223" s="172" t="str">
        <f>IF(D2223="","",SUMIFS(MOVI_ENTR!I:I,MOVI_ENTR!D:D,D2223,MOVI_ENTR!O:O,L2223)-SUMIFS(MOVI_SAID!H:H,MOVI_SAID!D:D,D2223,MOVI_SAID!L:L,L2223))</f>
        <v/>
      </c>
      <c r="J2223" s="153" t="str">
        <f>IF(D2223="","",VLOOKUP(D2223,CADA_PROD!D:G,4,0)*H2223)</f>
        <v/>
      </c>
      <c r="K2223" s="14"/>
      <c r="L2223" s="14"/>
      <c r="M2223" s="21"/>
      <c r="N2223" s="21"/>
      <c r="O2223" s="21"/>
      <c r="P2223" s="21"/>
    </row>
    <row r="2224" spans="1:16" s="16" customFormat="1" ht="30" customHeight="1">
      <c r="A2224" s="21"/>
      <c r="B2224" s="21"/>
      <c r="C2224" s="170"/>
      <c r="D2224" s="168"/>
      <c r="E2224" s="154" t="str">
        <f>IFERROR(VLOOKUP(D2224,CADA_PROD!D:H,5,0),"")</f>
        <v/>
      </c>
      <c r="F2224" s="169"/>
      <c r="G2224" s="170"/>
      <c r="H2224" s="171"/>
      <c r="I2224" s="172" t="str">
        <f>IF(D2224="","",SUMIFS(MOVI_ENTR!I:I,MOVI_ENTR!D:D,D2224,MOVI_ENTR!O:O,L2224)-SUMIFS(MOVI_SAID!H:H,MOVI_SAID!D:D,D2224,MOVI_SAID!L:L,L2224))</f>
        <v/>
      </c>
      <c r="J2224" s="153" t="str">
        <f>IF(D2224="","",VLOOKUP(D2224,CADA_PROD!D:G,4,0)*H2224)</f>
        <v/>
      </c>
      <c r="K2224" s="14"/>
      <c r="L2224" s="14"/>
      <c r="M2224" s="21"/>
      <c r="N2224" s="21"/>
      <c r="O2224" s="21"/>
      <c r="P2224" s="21"/>
    </row>
    <row r="2225" spans="1:16" s="16" customFormat="1" ht="30" customHeight="1">
      <c r="A2225" s="21"/>
      <c r="B2225" s="21"/>
      <c r="C2225" s="170"/>
      <c r="D2225" s="168"/>
      <c r="E2225" s="154" t="str">
        <f>IFERROR(VLOOKUP(D2225,CADA_PROD!D:H,5,0),"")</f>
        <v/>
      </c>
      <c r="F2225" s="169"/>
      <c r="G2225" s="170"/>
      <c r="H2225" s="171"/>
      <c r="I2225" s="172" t="str">
        <f>IF(D2225="","",SUMIFS(MOVI_ENTR!I:I,MOVI_ENTR!D:D,D2225,MOVI_ENTR!O:O,L2225)-SUMIFS(MOVI_SAID!H:H,MOVI_SAID!D:D,D2225,MOVI_SAID!L:L,L2225))</f>
        <v/>
      </c>
      <c r="J2225" s="153" t="str">
        <f>IF(D2225="","",VLOOKUP(D2225,CADA_PROD!D:G,4,0)*H2225)</f>
        <v/>
      </c>
      <c r="K2225" s="14"/>
      <c r="L2225" s="14"/>
      <c r="M2225" s="21"/>
      <c r="N2225" s="21"/>
      <c r="O2225" s="21"/>
      <c r="P2225" s="21"/>
    </row>
    <row r="2226" spans="1:16" s="16" customFormat="1" ht="30" customHeight="1">
      <c r="A2226" s="21"/>
      <c r="B2226" s="21"/>
      <c r="C2226" s="170"/>
      <c r="D2226" s="168"/>
      <c r="E2226" s="154" t="str">
        <f>IFERROR(VLOOKUP(D2226,CADA_PROD!D:H,5,0),"")</f>
        <v/>
      </c>
      <c r="F2226" s="169"/>
      <c r="G2226" s="170"/>
      <c r="H2226" s="171"/>
      <c r="I2226" s="172" t="str">
        <f>IF(D2226="","",SUMIFS(MOVI_ENTR!I:I,MOVI_ENTR!D:D,D2226,MOVI_ENTR!O:O,L2226)-SUMIFS(MOVI_SAID!H:H,MOVI_SAID!D:D,D2226,MOVI_SAID!L:L,L2226))</f>
        <v/>
      </c>
      <c r="J2226" s="153" t="str">
        <f>IF(D2226="","",VLOOKUP(D2226,CADA_PROD!D:G,4,0)*H2226)</f>
        <v/>
      </c>
      <c r="K2226" s="14"/>
      <c r="L2226" s="14"/>
      <c r="M2226" s="21"/>
      <c r="N2226" s="21"/>
      <c r="O2226" s="21"/>
      <c r="P2226" s="21"/>
    </row>
    <row r="2227" spans="1:16" s="16" customFormat="1" ht="30" customHeight="1">
      <c r="A2227" s="21"/>
      <c r="B2227" s="21"/>
      <c r="C2227" s="170"/>
      <c r="D2227" s="168"/>
      <c r="E2227" s="154" t="str">
        <f>IFERROR(VLOOKUP(D2227,CADA_PROD!D:H,5,0),"")</f>
        <v/>
      </c>
      <c r="F2227" s="169"/>
      <c r="G2227" s="170"/>
      <c r="H2227" s="171"/>
      <c r="I2227" s="172" t="str">
        <f>IF(D2227="","",SUMIFS(MOVI_ENTR!I:I,MOVI_ENTR!D:D,D2227,MOVI_ENTR!O:O,L2227)-SUMIFS(MOVI_SAID!H:H,MOVI_SAID!D:D,D2227,MOVI_SAID!L:L,L2227))</f>
        <v/>
      </c>
      <c r="J2227" s="153" t="str">
        <f>IF(D2227="","",VLOOKUP(D2227,CADA_PROD!D:G,4,0)*H2227)</f>
        <v/>
      </c>
      <c r="K2227" s="14"/>
      <c r="L2227" s="14"/>
      <c r="M2227" s="21"/>
      <c r="N2227" s="21"/>
      <c r="O2227" s="21"/>
      <c r="P2227" s="21"/>
    </row>
    <row r="2228" spans="1:16" s="16" customFormat="1" ht="30" customHeight="1">
      <c r="A2228" s="21"/>
      <c r="B2228" s="21"/>
      <c r="C2228" s="170"/>
      <c r="D2228" s="168"/>
      <c r="E2228" s="154" t="str">
        <f>IFERROR(VLOOKUP(D2228,CADA_PROD!D:H,5,0),"")</f>
        <v/>
      </c>
      <c r="F2228" s="169"/>
      <c r="G2228" s="170"/>
      <c r="H2228" s="171"/>
      <c r="I2228" s="172" t="str">
        <f>IF(D2228="","",SUMIFS(MOVI_ENTR!I:I,MOVI_ENTR!D:D,D2228,MOVI_ENTR!O:O,L2228)-SUMIFS(MOVI_SAID!H:H,MOVI_SAID!D:D,D2228,MOVI_SAID!L:L,L2228))</f>
        <v/>
      </c>
      <c r="J2228" s="153" t="str">
        <f>IF(D2228="","",VLOOKUP(D2228,CADA_PROD!D:G,4,0)*H2228)</f>
        <v/>
      </c>
      <c r="K2228" s="14"/>
      <c r="L2228" s="14"/>
      <c r="M2228" s="21"/>
      <c r="N2228" s="21"/>
      <c r="O2228" s="21"/>
      <c r="P2228" s="21"/>
    </row>
    <row r="2229" spans="1:16" s="16" customFormat="1" ht="30" customHeight="1">
      <c r="A2229" s="21"/>
      <c r="B2229" s="21"/>
      <c r="C2229" s="170"/>
      <c r="D2229" s="168"/>
      <c r="E2229" s="154" t="str">
        <f>IFERROR(VLOOKUP(D2229,CADA_PROD!D:H,5,0),"")</f>
        <v/>
      </c>
      <c r="F2229" s="169"/>
      <c r="G2229" s="170"/>
      <c r="H2229" s="171"/>
      <c r="I2229" s="172" t="str">
        <f>IF(D2229="","",SUMIFS(MOVI_ENTR!I:I,MOVI_ENTR!D:D,D2229,MOVI_ENTR!O:O,L2229)-SUMIFS(MOVI_SAID!H:H,MOVI_SAID!D:D,D2229,MOVI_SAID!L:L,L2229))</f>
        <v/>
      </c>
      <c r="J2229" s="153" t="str">
        <f>IF(D2229="","",VLOOKUP(D2229,CADA_PROD!D:G,4,0)*H2229)</f>
        <v/>
      </c>
      <c r="K2229" s="14"/>
      <c r="L2229" s="14"/>
      <c r="M2229" s="21"/>
      <c r="N2229" s="21"/>
      <c r="O2229" s="21"/>
      <c r="P2229" s="21"/>
    </row>
    <row r="2230" spans="1:16" s="16" customFormat="1" ht="30" customHeight="1">
      <c r="A2230" s="21"/>
      <c r="B2230" s="21"/>
      <c r="C2230" s="170"/>
      <c r="D2230" s="168"/>
      <c r="E2230" s="154" t="str">
        <f>IFERROR(VLOOKUP(D2230,CADA_PROD!D:H,5,0),"")</f>
        <v/>
      </c>
      <c r="F2230" s="169"/>
      <c r="G2230" s="170"/>
      <c r="H2230" s="171"/>
      <c r="I2230" s="172" t="str">
        <f>IF(D2230="","",SUMIFS(MOVI_ENTR!I:I,MOVI_ENTR!D:D,D2230,MOVI_ENTR!O:O,L2230)-SUMIFS(MOVI_SAID!H:H,MOVI_SAID!D:D,D2230,MOVI_SAID!L:L,L2230))</f>
        <v/>
      </c>
      <c r="J2230" s="153" t="str">
        <f>IF(D2230="","",VLOOKUP(D2230,CADA_PROD!D:G,4,0)*H2230)</f>
        <v/>
      </c>
      <c r="K2230" s="14"/>
      <c r="L2230" s="14"/>
      <c r="M2230" s="21"/>
      <c r="N2230" s="21"/>
      <c r="O2230" s="21"/>
      <c r="P2230" s="21"/>
    </row>
    <row r="2231" spans="1:16" s="16" customFormat="1" ht="30" customHeight="1">
      <c r="A2231" s="21"/>
      <c r="B2231" s="21"/>
      <c r="C2231" s="170"/>
      <c r="D2231" s="168"/>
      <c r="E2231" s="154" t="str">
        <f>IFERROR(VLOOKUP(D2231,CADA_PROD!D:H,5,0),"")</f>
        <v/>
      </c>
      <c r="F2231" s="169"/>
      <c r="G2231" s="170"/>
      <c r="H2231" s="171"/>
      <c r="I2231" s="172" t="str">
        <f>IF(D2231="","",SUMIFS(MOVI_ENTR!I:I,MOVI_ENTR!D:D,D2231,MOVI_ENTR!O:O,L2231)-SUMIFS(MOVI_SAID!H:H,MOVI_SAID!D:D,D2231,MOVI_SAID!L:L,L2231))</f>
        <v/>
      </c>
      <c r="J2231" s="153" t="str">
        <f>IF(D2231="","",VLOOKUP(D2231,CADA_PROD!D:G,4,0)*H2231)</f>
        <v/>
      </c>
      <c r="K2231" s="14"/>
      <c r="L2231" s="14"/>
      <c r="M2231" s="21"/>
      <c r="N2231" s="21"/>
      <c r="O2231" s="21"/>
      <c r="P2231" s="21"/>
    </row>
    <row r="2232" spans="1:16" s="16" customFormat="1" ht="30" customHeight="1">
      <c r="A2232" s="21"/>
      <c r="B2232" s="21"/>
      <c r="C2232" s="170"/>
      <c r="D2232" s="168"/>
      <c r="E2232" s="154" t="str">
        <f>IFERROR(VLOOKUP(D2232,CADA_PROD!D:H,5,0),"")</f>
        <v/>
      </c>
      <c r="F2232" s="169"/>
      <c r="G2232" s="170"/>
      <c r="H2232" s="171"/>
      <c r="I2232" s="172" t="str">
        <f>IF(D2232="","",SUMIFS(MOVI_ENTR!I:I,MOVI_ENTR!D:D,D2232,MOVI_ENTR!O:O,L2232)-SUMIFS(MOVI_SAID!H:H,MOVI_SAID!D:D,D2232,MOVI_SAID!L:L,L2232))</f>
        <v/>
      </c>
      <c r="J2232" s="153" t="str">
        <f>IF(D2232="","",VLOOKUP(D2232,CADA_PROD!D:G,4,0)*H2232)</f>
        <v/>
      </c>
      <c r="K2232" s="14"/>
      <c r="L2232" s="14"/>
      <c r="M2232" s="21"/>
      <c r="N2232" s="21"/>
      <c r="O2232" s="21"/>
      <c r="P2232" s="21"/>
    </row>
    <row r="2233" spans="1:16" s="16" customFormat="1" ht="30" customHeight="1">
      <c r="A2233" s="21"/>
      <c r="B2233" s="21"/>
      <c r="C2233" s="170"/>
      <c r="D2233" s="168"/>
      <c r="E2233" s="154" t="str">
        <f>IFERROR(VLOOKUP(D2233,CADA_PROD!D:H,5,0),"")</f>
        <v/>
      </c>
      <c r="F2233" s="169"/>
      <c r="G2233" s="170"/>
      <c r="H2233" s="171"/>
      <c r="I2233" s="172" t="str">
        <f>IF(D2233="","",SUMIFS(MOVI_ENTR!I:I,MOVI_ENTR!D:D,D2233,MOVI_ENTR!O:O,L2233)-SUMIFS(MOVI_SAID!H:H,MOVI_SAID!D:D,D2233,MOVI_SAID!L:L,L2233))</f>
        <v/>
      </c>
      <c r="J2233" s="153" t="str">
        <f>IF(D2233="","",VLOOKUP(D2233,CADA_PROD!D:G,4,0)*H2233)</f>
        <v/>
      </c>
      <c r="K2233" s="14"/>
      <c r="L2233" s="14"/>
      <c r="M2233" s="21"/>
      <c r="N2233" s="21"/>
      <c r="O2233" s="21"/>
      <c r="P2233" s="21"/>
    </row>
    <row r="2234" spans="1:16" s="16" customFormat="1" ht="30" customHeight="1">
      <c r="A2234" s="21"/>
      <c r="B2234" s="21"/>
      <c r="C2234" s="170"/>
      <c r="D2234" s="168"/>
      <c r="E2234" s="154" t="str">
        <f>IFERROR(VLOOKUP(D2234,CADA_PROD!D:H,5,0),"")</f>
        <v/>
      </c>
      <c r="F2234" s="169"/>
      <c r="G2234" s="170"/>
      <c r="H2234" s="171"/>
      <c r="I2234" s="172" t="str">
        <f>IF(D2234="","",SUMIFS(MOVI_ENTR!I:I,MOVI_ENTR!D:D,D2234,MOVI_ENTR!O:O,L2234)-SUMIFS(MOVI_SAID!H:H,MOVI_SAID!D:D,D2234,MOVI_SAID!L:L,L2234))</f>
        <v/>
      </c>
      <c r="J2234" s="153" t="str">
        <f>IF(D2234="","",VLOOKUP(D2234,CADA_PROD!D:G,4,0)*H2234)</f>
        <v/>
      </c>
      <c r="K2234" s="14"/>
      <c r="L2234" s="14"/>
      <c r="M2234" s="21"/>
      <c r="N2234" s="21"/>
      <c r="O2234" s="21"/>
      <c r="P2234" s="21"/>
    </row>
    <row r="2235" spans="1:16" s="16" customFormat="1" ht="30" customHeight="1">
      <c r="A2235" s="21"/>
      <c r="B2235" s="21"/>
      <c r="C2235" s="170"/>
      <c r="D2235" s="168"/>
      <c r="E2235" s="154" t="str">
        <f>IFERROR(VLOOKUP(D2235,CADA_PROD!D:H,5,0),"")</f>
        <v/>
      </c>
      <c r="F2235" s="169"/>
      <c r="G2235" s="170"/>
      <c r="H2235" s="171"/>
      <c r="I2235" s="172" t="str">
        <f>IF(D2235="","",SUMIFS(MOVI_ENTR!I:I,MOVI_ENTR!D:D,D2235,MOVI_ENTR!O:O,L2235)-SUMIFS(MOVI_SAID!H:H,MOVI_SAID!D:D,D2235,MOVI_SAID!L:L,L2235))</f>
        <v/>
      </c>
      <c r="J2235" s="153" t="str">
        <f>IF(D2235="","",VLOOKUP(D2235,CADA_PROD!D:G,4,0)*H2235)</f>
        <v/>
      </c>
      <c r="K2235" s="14"/>
      <c r="L2235" s="14"/>
      <c r="M2235" s="21"/>
      <c r="N2235" s="21"/>
      <c r="O2235" s="21"/>
      <c r="P2235" s="21"/>
    </row>
    <row r="2236" spans="1:16" s="16" customFormat="1" ht="30" customHeight="1">
      <c r="A2236" s="21"/>
      <c r="B2236" s="21"/>
      <c r="C2236" s="170"/>
      <c r="D2236" s="168"/>
      <c r="E2236" s="154" t="str">
        <f>IFERROR(VLOOKUP(D2236,CADA_PROD!D:H,5,0),"")</f>
        <v/>
      </c>
      <c r="F2236" s="169"/>
      <c r="G2236" s="170"/>
      <c r="H2236" s="171"/>
      <c r="I2236" s="172" t="str">
        <f>IF(D2236="","",SUMIFS(MOVI_ENTR!I:I,MOVI_ENTR!D:D,D2236,MOVI_ENTR!O:O,L2236)-SUMIFS(MOVI_SAID!H:H,MOVI_SAID!D:D,D2236,MOVI_SAID!L:L,L2236))</f>
        <v/>
      </c>
      <c r="J2236" s="153" t="str">
        <f>IF(D2236="","",VLOOKUP(D2236,CADA_PROD!D:G,4,0)*H2236)</f>
        <v/>
      </c>
      <c r="K2236" s="14"/>
      <c r="L2236" s="14"/>
      <c r="M2236" s="21"/>
      <c r="N2236" s="21"/>
      <c r="O2236" s="21"/>
      <c r="P2236" s="21"/>
    </row>
    <row r="2237" spans="1:16" s="16" customFormat="1" ht="30" customHeight="1">
      <c r="A2237" s="21"/>
      <c r="B2237" s="21"/>
      <c r="C2237" s="170"/>
      <c r="D2237" s="168"/>
      <c r="E2237" s="154" t="str">
        <f>IFERROR(VLOOKUP(D2237,CADA_PROD!D:H,5,0),"")</f>
        <v/>
      </c>
      <c r="F2237" s="169"/>
      <c r="G2237" s="170"/>
      <c r="H2237" s="171"/>
      <c r="I2237" s="172" t="str">
        <f>IF(D2237="","",SUMIFS(MOVI_ENTR!I:I,MOVI_ENTR!D:D,D2237,MOVI_ENTR!O:O,L2237)-SUMIFS(MOVI_SAID!H:H,MOVI_SAID!D:D,D2237,MOVI_SAID!L:L,L2237))</f>
        <v/>
      </c>
      <c r="J2237" s="153" t="str">
        <f>IF(D2237="","",VLOOKUP(D2237,CADA_PROD!D:G,4,0)*H2237)</f>
        <v/>
      </c>
      <c r="K2237" s="14"/>
      <c r="L2237" s="14"/>
      <c r="M2237" s="21"/>
      <c r="N2237" s="21"/>
      <c r="O2237" s="21"/>
      <c r="P2237" s="21"/>
    </row>
    <row r="2238" spans="1:16" s="16" customFormat="1" ht="30" customHeight="1">
      <c r="A2238" s="21"/>
      <c r="B2238" s="21"/>
      <c r="C2238" s="170"/>
      <c r="D2238" s="168"/>
      <c r="E2238" s="154" t="str">
        <f>IFERROR(VLOOKUP(D2238,CADA_PROD!D:H,5,0),"")</f>
        <v/>
      </c>
      <c r="F2238" s="169"/>
      <c r="G2238" s="170"/>
      <c r="H2238" s="171"/>
      <c r="I2238" s="172" t="str">
        <f>IF(D2238="","",SUMIFS(MOVI_ENTR!I:I,MOVI_ENTR!D:D,D2238,MOVI_ENTR!O:O,L2238)-SUMIFS(MOVI_SAID!H:H,MOVI_SAID!D:D,D2238,MOVI_SAID!L:L,L2238))</f>
        <v/>
      </c>
      <c r="J2238" s="153" t="str">
        <f>IF(D2238="","",VLOOKUP(D2238,CADA_PROD!D:G,4,0)*H2238)</f>
        <v/>
      </c>
      <c r="K2238" s="14"/>
      <c r="L2238" s="14"/>
      <c r="M2238" s="21"/>
      <c r="N2238" s="21"/>
      <c r="O2238" s="21"/>
      <c r="P2238" s="21"/>
    </row>
    <row r="2239" spans="1:16" s="16" customFormat="1" ht="30" customHeight="1">
      <c r="A2239" s="21"/>
      <c r="B2239" s="21"/>
      <c r="C2239" s="170"/>
      <c r="D2239" s="168"/>
      <c r="E2239" s="154" t="str">
        <f>IFERROR(VLOOKUP(D2239,CADA_PROD!D:H,5,0),"")</f>
        <v/>
      </c>
      <c r="F2239" s="169"/>
      <c r="G2239" s="170"/>
      <c r="H2239" s="171"/>
      <c r="I2239" s="172" t="str">
        <f>IF(D2239="","",SUMIFS(MOVI_ENTR!I:I,MOVI_ENTR!D:D,D2239,MOVI_ENTR!O:O,L2239)-SUMIFS(MOVI_SAID!H:H,MOVI_SAID!D:D,D2239,MOVI_SAID!L:L,L2239))</f>
        <v/>
      </c>
      <c r="J2239" s="153" t="str">
        <f>IF(D2239="","",VLOOKUP(D2239,CADA_PROD!D:G,4,0)*H2239)</f>
        <v/>
      </c>
      <c r="K2239" s="14"/>
      <c r="L2239" s="14"/>
      <c r="M2239" s="21"/>
      <c r="N2239" s="21"/>
      <c r="O2239" s="21"/>
      <c r="P2239" s="21"/>
    </row>
    <row r="2240" spans="1:16" s="16" customFormat="1" ht="30" customHeight="1">
      <c r="A2240" s="21"/>
      <c r="B2240" s="21"/>
      <c r="C2240" s="170"/>
      <c r="D2240" s="168"/>
      <c r="E2240" s="154" t="str">
        <f>IFERROR(VLOOKUP(D2240,CADA_PROD!D:H,5,0),"")</f>
        <v/>
      </c>
      <c r="F2240" s="169"/>
      <c r="G2240" s="170"/>
      <c r="H2240" s="171"/>
      <c r="I2240" s="172" t="str">
        <f>IF(D2240="","",SUMIFS(MOVI_ENTR!I:I,MOVI_ENTR!D:D,D2240,MOVI_ENTR!O:O,L2240)-SUMIFS(MOVI_SAID!H:H,MOVI_SAID!D:D,D2240,MOVI_SAID!L:L,L2240))</f>
        <v/>
      </c>
      <c r="J2240" s="153" t="str">
        <f>IF(D2240="","",VLOOKUP(D2240,CADA_PROD!D:G,4,0)*H2240)</f>
        <v/>
      </c>
      <c r="K2240" s="14"/>
      <c r="L2240" s="14"/>
      <c r="M2240" s="21"/>
      <c r="N2240" s="21"/>
      <c r="O2240" s="21"/>
      <c r="P2240" s="21"/>
    </row>
    <row r="2241" spans="1:16" s="16" customFormat="1" ht="30" customHeight="1">
      <c r="A2241" s="21"/>
      <c r="B2241" s="21"/>
      <c r="C2241" s="170"/>
      <c r="D2241" s="168"/>
      <c r="E2241" s="154" t="str">
        <f>IFERROR(VLOOKUP(D2241,CADA_PROD!D:H,5,0),"")</f>
        <v/>
      </c>
      <c r="F2241" s="169"/>
      <c r="G2241" s="170"/>
      <c r="H2241" s="171"/>
      <c r="I2241" s="172" t="str">
        <f>IF(D2241="","",SUMIFS(MOVI_ENTR!I:I,MOVI_ENTR!D:D,D2241,MOVI_ENTR!O:O,L2241)-SUMIFS(MOVI_SAID!H:H,MOVI_SAID!D:D,D2241,MOVI_SAID!L:L,L2241))</f>
        <v/>
      </c>
      <c r="J2241" s="153" t="str">
        <f>IF(D2241="","",VLOOKUP(D2241,CADA_PROD!D:G,4,0)*H2241)</f>
        <v/>
      </c>
      <c r="K2241" s="14"/>
      <c r="L2241" s="14"/>
      <c r="M2241" s="21"/>
      <c r="N2241" s="21"/>
      <c r="O2241" s="21"/>
      <c r="P2241" s="21"/>
    </row>
    <row r="2242" spans="1:16" s="16" customFormat="1" ht="30" customHeight="1">
      <c r="A2242" s="21"/>
      <c r="B2242" s="21"/>
      <c r="C2242" s="170"/>
      <c r="D2242" s="168"/>
      <c r="E2242" s="154" t="str">
        <f>IFERROR(VLOOKUP(D2242,CADA_PROD!D:H,5,0),"")</f>
        <v/>
      </c>
      <c r="F2242" s="169"/>
      <c r="G2242" s="170"/>
      <c r="H2242" s="171"/>
      <c r="I2242" s="172" t="str">
        <f>IF(D2242="","",SUMIFS(MOVI_ENTR!I:I,MOVI_ENTR!D:D,D2242,MOVI_ENTR!O:O,L2242)-SUMIFS(MOVI_SAID!H:H,MOVI_SAID!D:D,D2242,MOVI_SAID!L:L,L2242))</f>
        <v/>
      </c>
      <c r="J2242" s="153" t="str">
        <f>IF(D2242="","",VLOOKUP(D2242,CADA_PROD!D:G,4,0)*H2242)</f>
        <v/>
      </c>
      <c r="K2242" s="14"/>
      <c r="L2242" s="14"/>
      <c r="M2242" s="21"/>
      <c r="N2242" s="21"/>
      <c r="O2242" s="21"/>
      <c r="P2242" s="21"/>
    </row>
    <row r="2243" spans="1:16" s="16" customFormat="1" ht="30" customHeight="1">
      <c r="A2243" s="21"/>
      <c r="B2243" s="21"/>
      <c r="C2243" s="170"/>
      <c r="D2243" s="168"/>
      <c r="E2243" s="154" t="str">
        <f>IFERROR(VLOOKUP(D2243,CADA_PROD!D:H,5,0),"")</f>
        <v/>
      </c>
      <c r="F2243" s="169"/>
      <c r="G2243" s="170"/>
      <c r="H2243" s="171"/>
      <c r="I2243" s="172" t="str">
        <f>IF(D2243="","",SUMIFS(MOVI_ENTR!I:I,MOVI_ENTR!D:D,D2243,MOVI_ENTR!O:O,L2243)-SUMIFS(MOVI_SAID!H:H,MOVI_SAID!D:D,D2243,MOVI_SAID!L:L,L2243))</f>
        <v/>
      </c>
      <c r="J2243" s="153" t="str">
        <f>IF(D2243="","",VLOOKUP(D2243,CADA_PROD!D:G,4,0)*H2243)</f>
        <v/>
      </c>
      <c r="K2243" s="14"/>
      <c r="L2243" s="14"/>
      <c r="M2243" s="21"/>
      <c r="N2243" s="21"/>
      <c r="O2243" s="21"/>
      <c r="P2243" s="21"/>
    </row>
    <row r="2244" spans="1:16" s="16" customFormat="1" ht="30" customHeight="1">
      <c r="A2244" s="21"/>
      <c r="B2244" s="21"/>
      <c r="C2244" s="170"/>
      <c r="D2244" s="168"/>
      <c r="E2244" s="154" t="str">
        <f>IFERROR(VLOOKUP(D2244,CADA_PROD!D:H,5,0),"")</f>
        <v/>
      </c>
      <c r="F2244" s="169"/>
      <c r="G2244" s="170"/>
      <c r="H2244" s="171"/>
      <c r="I2244" s="172" t="str">
        <f>IF(D2244="","",SUMIFS(MOVI_ENTR!I:I,MOVI_ENTR!D:D,D2244,MOVI_ENTR!O:O,L2244)-SUMIFS(MOVI_SAID!H:H,MOVI_SAID!D:D,D2244,MOVI_SAID!L:L,L2244))</f>
        <v/>
      </c>
      <c r="J2244" s="153" t="str">
        <f>IF(D2244="","",VLOOKUP(D2244,CADA_PROD!D:G,4,0)*H2244)</f>
        <v/>
      </c>
      <c r="K2244" s="14"/>
      <c r="L2244" s="14"/>
      <c r="M2244" s="21"/>
      <c r="N2244" s="21"/>
      <c r="O2244" s="21"/>
      <c r="P2244" s="21"/>
    </row>
    <row r="2245" spans="1:16" s="16" customFormat="1" ht="30" customHeight="1">
      <c r="A2245" s="21"/>
      <c r="B2245" s="21"/>
      <c r="C2245" s="170"/>
      <c r="D2245" s="168"/>
      <c r="E2245" s="154" t="str">
        <f>IFERROR(VLOOKUP(D2245,CADA_PROD!D:H,5,0),"")</f>
        <v/>
      </c>
      <c r="F2245" s="169"/>
      <c r="G2245" s="170"/>
      <c r="H2245" s="171"/>
      <c r="I2245" s="172" t="str">
        <f>IF(D2245="","",SUMIFS(MOVI_ENTR!I:I,MOVI_ENTR!D:D,D2245,MOVI_ENTR!O:O,L2245)-SUMIFS(MOVI_SAID!H:H,MOVI_SAID!D:D,D2245,MOVI_SAID!L:L,L2245))</f>
        <v/>
      </c>
      <c r="J2245" s="153" t="str">
        <f>IF(D2245="","",VLOOKUP(D2245,CADA_PROD!D:G,4,0)*H2245)</f>
        <v/>
      </c>
      <c r="K2245" s="14"/>
      <c r="L2245" s="14"/>
      <c r="M2245" s="21"/>
      <c r="N2245" s="21"/>
      <c r="O2245" s="21"/>
      <c r="P2245" s="21"/>
    </row>
    <row r="2246" spans="1:16" s="16" customFormat="1" ht="30" customHeight="1">
      <c r="A2246" s="21"/>
      <c r="B2246" s="21"/>
      <c r="C2246" s="170"/>
      <c r="D2246" s="168"/>
      <c r="E2246" s="154" t="str">
        <f>IFERROR(VLOOKUP(D2246,CADA_PROD!D:H,5,0),"")</f>
        <v/>
      </c>
      <c r="F2246" s="169"/>
      <c r="G2246" s="170"/>
      <c r="H2246" s="171"/>
      <c r="I2246" s="172" t="str">
        <f>IF(D2246="","",SUMIFS(MOVI_ENTR!I:I,MOVI_ENTR!D:D,D2246,MOVI_ENTR!O:O,L2246)-SUMIFS(MOVI_SAID!H:H,MOVI_SAID!D:D,D2246,MOVI_SAID!L:L,L2246))</f>
        <v/>
      </c>
      <c r="J2246" s="153" t="str">
        <f>IF(D2246="","",VLOOKUP(D2246,CADA_PROD!D:G,4,0)*H2246)</f>
        <v/>
      </c>
      <c r="K2246" s="14"/>
      <c r="L2246" s="14"/>
      <c r="M2246" s="21"/>
      <c r="N2246" s="21"/>
      <c r="O2246" s="21"/>
      <c r="P2246" s="21"/>
    </row>
    <row r="2247" spans="1:16" s="16" customFormat="1" ht="30" customHeight="1">
      <c r="A2247" s="21"/>
      <c r="B2247" s="21"/>
      <c r="C2247" s="170"/>
      <c r="D2247" s="168"/>
      <c r="E2247" s="154" t="str">
        <f>IFERROR(VLOOKUP(D2247,CADA_PROD!D:H,5,0),"")</f>
        <v/>
      </c>
      <c r="F2247" s="169"/>
      <c r="G2247" s="170"/>
      <c r="H2247" s="171"/>
      <c r="I2247" s="172" t="str">
        <f>IF(D2247="","",SUMIFS(MOVI_ENTR!I:I,MOVI_ENTR!D:D,D2247,MOVI_ENTR!O:O,L2247)-SUMIFS(MOVI_SAID!H:H,MOVI_SAID!D:D,D2247,MOVI_SAID!L:L,L2247))</f>
        <v/>
      </c>
      <c r="J2247" s="153" t="str">
        <f>IF(D2247="","",VLOOKUP(D2247,CADA_PROD!D:G,4,0)*H2247)</f>
        <v/>
      </c>
      <c r="K2247" s="14"/>
      <c r="L2247" s="14"/>
      <c r="M2247" s="21"/>
      <c r="N2247" s="21"/>
      <c r="O2247" s="21"/>
      <c r="P2247" s="21"/>
    </row>
    <row r="2248" spans="1:16" s="16" customFormat="1" ht="30" customHeight="1">
      <c r="A2248" s="21"/>
      <c r="B2248" s="21"/>
      <c r="C2248" s="170"/>
      <c r="D2248" s="168"/>
      <c r="E2248" s="154" t="str">
        <f>IFERROR(VLOOKUP(D2248,CADA_PROD!D:H,5,0),"")</f>
        <v/>
      </c>
      <c r="F2248" s="169"/>
      <c r="G2248" s="170"/>
      <c r="H2248" s="171"/>
      <c r="I2248" s="172" t="str">
        <f>IF(D2248="","",SUMIFS(MOVI_ENTR!I:I,MOVI_ENTR!D:D,D2248,MOVI_ENTR!O:O,L2248)-SUMIFS(MOVI_SAID!H:H,MOVI_SAID!D:D,D2248,MOVI_SAID!L:L,L2248))</f>
        <v/>
      </c>
      <c r="J2248" s="153" t="str">
        <f>IF(D2248="","",VLOOKUP(D2248,CADA_PROD!D:G,4,0)*H2248)</f>
        <v/>
      </c>
      <c r="K2248" s="14"/>
      <c r="L2248" s="14"/>
      <c r="M2248" s="21"/>
      <c r="N2248" s="21"/>
      <c r="O2248" s="21"/>
      <c r="P2248" s="21"/>
    </row>
    <row r="2249" spans="1:16" s="16" customFormat="1" ht="30" customHeight="1">
      <c r="A2249" s="21"/>
      <c r="B2249" s="21"/>
      <c r="C2249" s="170"/>
      <c r="D2249" s="168"/>
      <c r="E2249" s="154" t="str">
        <f>IFERROR(VLOOKUP(D2249,CADA_PROD!D:H,5,0),"")</f>
        <v/>
      </c>
      <c r="F2249" s="169"/>
      <c r="G2249" s="170"/>
      <c r="H2249" s="171"/>
      <c r="I2249" s="172" t="str">
        <f>IF(D2249="","",SUMIFS(MOVI_ENTR!I:I,MOVI_ENTR!D:D,D2249,MOVI_ENTR!O:O,L2249)-SUMIFS(MOVI_SAID!H:H,MOVI_SAID!D:D,D2249,MOVI_SAID!L:L,L2249))</f>
        <v/>
      </c>
      <c r="J2249" s="153" t="str">
        <f>IF(D2249="","",VLOOKUP(D2249,CADA_PROD!D:G,4,0)*H2249)</f>
        <v/>
      </c>
      <c r="K2249" s="14"/>
      <c r="L2249" s="14"/>
      <c r="M2249" s="21"/>
      <c r="N2249" s="21"/>
      <c r="O2249" s="21"/>
      <c r="P2249" s="21"/>
    </row>
    <row r="2250" spans="1:16" s="16" customFormat="1" ht="30" customHeight="1">
      <c r="A2250" s="21"/>
      <c r="B2250" s="21"/>
      <c r="C2250" s="170"/>
      <c r="D2250" s="168"/>
      <c r="E2250" s="154" t="str">
        <f>IFERROR(VLOOKUP(D2250,CADA_PROD!D:H,5,0),"")</f>
        <v/>
      </c>
      <c r="F2250" s="169"/>
      <c r="G2250" s="170"/>
      <c r="H2250" s="171"/>
      <c r="I2250" s="172" t="str">
        <f>IF(D2250="","",SUMIFS(MOVI_ENTR!I:I,MOVI_ENTR!D:D,D2250,MOVI_ENTR!O:O,L2250)-SUMIFS(MOVI_SAID!H:H,MOVI_SAID!D:D,D2250,MOVI_SAID!L:L,L2250))</f>
        <v/>
      </c>
      <c r="J2250" s="153" t="str">
        <f>IF(D2250="","",VLOOKUP(D2250,CADA_PROD!D:G,4,0)*H2250)</f>
        <v/>
      </c>
      <c r="K2250" s="14"/>
      <c r="L2250" s="14"/>
      <c r="M2250" s="21"/>
      <c r="N2250" s="21"/>
      <c r="O2250" s="21"/>
      <c r="P2250" s="21"/>
    </row>
    <row r="2251" spans="1:16" s="16" customFormat="1" ht="30" customHeight="1">
      <c r="A2251" s="21"/>
      <c r="B2251" s="21"/>
      <c r="C2251" s="170"/>
      <c r="D2251" s="168"/>
      <c r="E2251" s="154" t="str">
        <f>IFERROR(VLOOKUP(D2251,CADA_PROD!D:H,5,0),"")</f>
        <v/>
      </c>
      <c r="F2251" s="169"/>
      <c r="G2251" s="170"/>
      <c r="H2251" s="171"/>
      <c r="I2251" s="172" t="str">
        <f>IF(D2251="","",SUMIFS(MOVI_ENTR!I:I,MOVI_ENTR!D:D,D2251,MOVI_ENTR!O:O,L2251)-SUMIFS(MOVI_SAID!H:H,MOVI_SAID!D:D,D2251,MOVI_SAID!L:L,L2251))</f>
        <v/>
      </c>
      <c r="J2251" s="153" t="str">
        <f>IF(D2251="","",VLOOKUP(D2251,CADA_PROD!D:G,4,0)*H2251)</f>
        <v/>
      </c>
      <c r="K2251" s="14"/>
      <c r="L2251" s="14"/>
      <c r="M2251" s="21"/>
      <c r="N2251" s="21"/>
      <c r="O2251" s="21"/>
      <c r="P2251" s="21"/>
    </row>
    <row r="2252" spans="1:16" s="16" customFormat="1" ht="30" customHeight="1">
      <c r="A2252" s="21"/>
      <c r="B2252" s="21"/>
      <c r="C2252" s="170"/>
      <c r="D2252" s="168"/>
      <c r="E2252" s="154" t="str">
        <f>IFERROR(VLOOKUP(D2252,CADA_PROD!D:H,5,0),"")</f>
        <v/>
      </c>
      <c r="F2252" s="169"/>
      <c r="G2252" s="170"/>
      <c r="H2252" s="171"/>
      <c r="I2252" s="172" t="str">
        <f>IF(D2252="","",SUMIFS(MOVI_ENTR!I:I,MOVI_ENTR!D:D,D2252,MOVI_ENTR!O:O,L2252)-SUMIFS(MOVI_SAID!H:H,MOVI_SAID!D:D,D2252,MOVI_SAID!L:L,L2252))</f>
        <v/>
      </c>
      <c r="J2252" s="153" t="str">
        <f>IF(D2252="","",VLOOKUP(D2252,CADA_PROD!D:G,4,0)*H2252)</f>
        <v/>
      </c>
      <c r="K2252" s="14"/>
      <c r="L2252" s="14"/>
      <c r="M2252" s="21"/>
      <c r="N2252" s="21"/>
      <c r="O2252" s="21"/>
      <c r="P2252" s="21"/>
    </row>
    <row r="2253" spans="1:16" s="16" customFormat="1" ht="30" customHeight="1">
      <c r="A2253" s="21"/>
      <c r="B2253" s="21"/>
      <c r="C2253" s="170"/>
      <c r="D2253" s="168"/>
      <c r="E2253" s="154" t="str">
        <f>IFERROR(VLOOKUP(D2253,CADA_PROD!D:H,5,0),"")</f>
        <v/>
      </c>
      <c r="F2253" s="169"/>
      <c r="G2253" s="170"/>
      <c r="H2253" s="171"/>
      <c r="I2253" s="172" t="str">
        <f>IF(D2253="","",SUMIFS(MOVI_ENTR!I:I,MOVI_ENTR!D:D,D2253,MOVI_ENTR!O:O,L2253)-SUMIFS(MOVI_SAID!H:H,MOVI_SAID!D:D,D2253,MOVI_SAID!L:L,L2253))</f>
        <v/>
      </c>
      <c r="J2253" s="153" t="str">
        <f>IF(D2253="","",VLOOKUP(D2253,CADA_PROD!D:G,4,0)*H2253)</f>
        <v/>
      </c>
      <c r="K2253" s="14"/>
      <c r="L2253" s="14"/>
      <c r="M2253" s="21"/>
      <c r="N2253" s="21"/>
      <c r="O2253" s="21"/>
      <c r="P2253" s="21"/>
    </row>
    <row r="2254" spans="1:16" s="16" customFormat="1" ht="30" customHeight="1">
      <c r="A2254" s="21"/>
      <c r="B2254" s="21"/>
      <c r="C2254" s="170"/>
      <c r="D2254" s="168"/>
      <c r="E2254" s="154" t="str">
        <f>IFERROR(VLOOKUP(D2254,CADA_PROD!D:H,5,0),"")</f>
        <v/>
      </c>
      <c r="F2254" s="169"/>
      <c r="G2254" s="170"/>
      <c r="H2254" s="171"/>
      <c r="I2254" s="172" t="str">
        <f>IF(D2254="","",SUMIFS(MOVI_ENTR!I:I,MOVI_ENTR!D:D,D2254,MOVI_ENTR!O:O,L2254)-SUMIFS(MOVI_SAID!H:H,MOVI_SAID!D:D,D2254,MOVI_SAID!L:L,L2254))</f>
        <v/>
      </c>
      <c r="J2254" s="153" t="str">
        <f>IF(D2254="","",VLOOKUP(D2254,CADA_PROD!D:G,4,0)*H2254)</f>
        <v/>
      </c>
      <c r="K2254" s="14"/>
      <c r="L2254" s="14"/>
      <c r="M2254" s="21"/>
      <c r="N2254" s="21"/>
      <c r="O2254" s="21"/>
      <c r="P2254" s="21"/>
    </row>
    <row r="2255" spans="1:16" s="16" customFormat="1" ht="30" customHeight="1">
      <c r="A2255" s="21"/>
      <c r="B2255" s="21"/>
      <c r="C2255" s="170"/>
      <c r="D2255" s="168"/>
      <c r="E2255" s="154" t="str">
        <f>IFERROR(VLOOKUP(D2255,CADA_PROD!D:H,5,0),"")</f>
        <v/>
      </c>
      <c r="F2255" s="169"/>
      <c r="G2255" s="170"/>
      <c r="H2255" s="171"/>
      <c r="I2255" s="172" t="str">
        <f>IF(D2255="","",SUMIFS(MOVI_ENTR!I:I,MOVI_ENTR!D:D,D2255,MOVI_ENTR!O:O,L2255)-SUMIFS(MOVI_SAID!H:H,MOVI_SAID!D:D,D2255,MOVI_SAID!L:L,L2255))</f>
        <v/>
      </c>
      <c r="J2255" s="153" t="str">
        <f>IF(D2255="","",VLOOKUP(D2255,CADA_PROD!D:G,4,0)*H2255)</f>
        <v/>
      </c>
      <c r="K2255" s="14"/>
      <c r="L2255" s="14"/>
      <c r="M2255" s="21"/>
      <c r="N2255" s="21"/>
      <c r="O2255" s="21"/>
      <c r="P2255" s="21"/>
    </row>
    <row r="2256" spans="1:16" s="16" customFormat="1" ht="30" customHeight="1">
      <c r="A2256" s="21"/>
      <c r="B2256" s="21"/>
      <c r="C2256" s="170"/>
      <c r="D2256" s="168"/>
      <c r="E2256" s="154" t="str">
        <f>IFERROR(VLOOKUP(D2256,CADA_PROD!D:H,5,0),"")</f>
        <v/>
      </c>
      <c r="F2256" s="169"/>
      <c r="G2256" s="170"/>
      <c r="H2256" s="171"/>
      <c r="I2256" s="172" t="str">
        <f>IF(D2256="","",SUMIFS(MOVI_ENTR!I:I,MOVI_ENTR!D:D,D2256,MOVI_ENTR!O:O,L2256)-SUMIFS(MOVI_SAID!H:H,MOVI_SAID!D:D,D2256,MOVI_SAID!L:L,L2256))</f>
        <v/>
      </c>
      <c r="J2256" s="153" t="str">
        <f>IF(D2256="","",VLOOKUP(D2256,CADA_PROD!D:G,4,0)*H2256)</f>
        <v/>
      </c>
      <c r="K2256" s="14"/>
      <c r="L2256" s="14"/>
      <c r="M2256" s="21"/>
      <c r="N2256" s="21"/>
      <c r="O2256" s="21"/>
      <c r="P2256" s="21"/>
    </row>
    <row r="2257" spans="1:16" s="16" customFormat="1" ht="30" customHeight="1">
      <c r="A2257" s="21"/>
      <c r="B2257" s="21"/>
      <c r="C2257" s="170"/>
      <c r="D2257" s="168"/>
      <c r="E2257" s="154" t="str">
        <f>IFERROR(VLOOKUP(D2257,CADA_PROD!D:H,5,0),"")</f>
        <v/>
      </c>
      <c r="F2257" s="169"/>
      <c r="G2257" s="170"/>
      <c r="H2257" s="171"/>
      <c r="I2257" s="172" t="str">
        <f>IF(D2257="","",SUMIFS(MOVI_ENTR!I:I,MOVI_ENTR!D:D,D2257,MOVI_ENTR!O:O,L2257)-SUMIFS(MOVI_SAID!H:H,MOVI_SAID!D:D,D2257,MOVI_SAID!L:L,L2257))</f>
        <v/>
      </c>
      <c r="J2257" s="153" t="str">
        <f>IF(D2257="","",VLOOKUP(D2257,CADA_PROD!D:G,4,0)*H2257)</f>
        <v/>
      </c>
      <c r="K2257" s="14"/>
      <c r="L2257" s="14"/>
      <c r="M2257" s="21"/>
      <c r="N2257" s="21"/>
      <c r="O2257" s="21"/>
      <c r="P2257" s="21"/>
    </row>
    <row r="2258" spans="1:16" s="16" customFormat="1" ht="30" customHeight="1">
      <c r="A2258" s="21"/>
      <c r="B2258" s="21"/>
      <c r="C2258" s="170"/>
      <c r="D2258" s="168"/>
      <c r="E2258" s="154" t="str">
        <f>IFERROR(VLOOKUP(D2258,CADA_PROD!D:H,5,0),"")</f>
        <v/>
      </c>
      <c r="F2258" s="169"/>
      <c r="G2258" s="170"/>
      <c r="H2258" s="171"/>
      <c r="I2258" s="172" t="str">
        <f>IF(D2258="","",SUMIFS(MOVI_ENTR!I:I,MOVI_ENTR!D:D,D2258,MOVI_ENTR!O:O,L2258)-SUMIFS(MOVI_SAID!H:H,MOVI_SAID!D:D,D2258,MOVI_SAID!L:L,L2258))</f>
        <v/>
      </c>
      <c r="J2258" s="153" t="str">
        <f>IF(D2258="","",VLOOKUP(D2258,CADA_PROD!D:G,4,0)*H2258)</f>
        <v/>
      </c>
      <c r="K2258" s="14"/>
      <c r="L2258" s="14"/>
      <c r="M2258" s="21"/>
      <c r="N2258" s="21"/>
      <c r="O2258" s="21"/>
      <c r="P2258" s="21"/>
    </row>
    <row r="2259" spans="1:16" s="16" customFormat="1" ht="30" customHeight="1">
      <c r="A2259" s="21"/>
      <c r="B2259" s="21"/>
      <c r="C2259" s="170"/>
      <c r="D2259" s="168"/>
      <c r="E2259" s="154" t="str">
        <f>IFERROR(VLOOKUP(D2259,CADA_PROD!D:H,5,0),"")</f>
        <v/>
      </c>
      <c r="F2259" s="169"/>
      <c r="G2259" s="170"/>
      <c r="H2259" s="171"/>
      <c r="I2259" s="172" t="str">
        <f>IF(D2259="","",SUMIFS(MOVI_ENTR!I:I,MOVI_ENTR!D:D,D2259,MOVI_ENTR!O:O,L2259)-SUMIFS(MOVI_SAID!H:H,MOVI_SAID!D:D,D2259,MOVI_SAID!L:L,L2259))</f>
        <v/>
      </c>
      <c r="J2259" s="153" t="str">
        <f>IF(D2259="","",VLOOKUP(D2259,CADA_PROD!D:G,4,0)*H2259)</f>
        <v/>
      </c>
      <c r="K2259" s="14"/>
      <c r="L2259" s="14"/>
      <c r="M2259" s="21"/>
      <c r="N2259" s="21"/>
      <c r="O2259" s="21"/>
      <c r="P2259" s="21"/>
    </row>
    <row r="2260" spans="1:16" s="16" customFormat="1" ht="30" customHeight="1">
      <c r="A2260" s="21"/>
      <c r="B2260" s="21"/>
      <c r="C2260" s="170"/>
      <c r="D2260" s="168"/>
      <c r="E2260" s="154" t="str">
        <f>IFERROR(VLOOKUP(D2260,CADA_PROD!D:H,5,0),"")</f>
        <v/>
      </c>
      <c r="F2260" s="169"/>
      <c r="G2260" s="170"/>
      <c r="H2260" s="171"/>
      <c r="I2260" s="172" t="str">
        <f>IF(D2260="","",SUMIFS(MOVI_ENTR!I:I,MOVI_ENTR!D:D,D2260,MOVI_ENTR!O:O,L2260)-SUMIFS(MOVI_SAID!H:H,MOVI_SAID!D:D,D2260,MOVI_SAID!L:L,L2260))</f>
        <v/>
      </c>
      <c r="J2260" s="153" t="str">
        <f>IF(D2260="","",VLOOKUP(D2260,CADA_PROD!D:G,4,0)*H2260)</f>
        <v/>
      </c>
      <c r="K2260" s="14"/>
      <c r="L2260" s="14"/>
      <c r="M2260" s="21"/>
      <c r="N2260" s="21"/>
      <c r="O2260" s="21"/>
      <c r="P2260" s="21"/>
    </row>
    <row r="2261" spans="1:16" s="16" customFormat="1" ht="30" customHeight="1">
      <c r="A2261" s="21"/>
      <c r="B2261" s="21"/>
      <c r="C2261" s="170"/>
      <c r="D2261" s="168"/>
      <c r="E2261" s="154" t="str">
        <f>IFERROR(VLOOKUP(D2261,CADA_PROD!D:H,5,0),"")</f>
        <v/>
      </c>
      <c r="F2261" s="169"/>
      <c r="G2261" s="170"/>
      <c r="H2261" s="171"/>
      <c r="I2261" s="172" t="str">
        <f>IF(D2261="","",SUMIFS(MOVI_ENTR!I:I,MOVI_ENTR!D:D,D2261,MOVI_ENTR!O:O,L2261)-SUMIFS(MOVI_SAID!H:H,MOVI_SAID!D:D,D2261,MOVI_SAID!L:L,L2261))</f>
        <v/>
      </c>
      <c r="J2261" s="153" t="str">
        <f>IF(D2261="","",VLOOKUP(D2261,CADA_PROD!D:G,4,0)*H2261)</f>
        <v/>
      </c>
      <c r="K2261" s="14"/>
      <c r="L2261" s="14"/>
      <c r="M2261" s="21"/>
      <c r="N2261" s="21"/>
      <c r="O2261" s="21"/>
      <c r="P2261" s="21"/>
    </row>
    <row r="2262" spans="1:16" s="16" customFormat="1" ht="30" customHeight="1">
      <c r="A2262" s="21"/>
      <c r="B2262" s="21"/>
      <c r="C2262" s="170"/>
      <c r="D2262" s="168"/>
      <c r="E2262" s="154" t="str">
        <f>IFERROR(VLOOKUP(D2262,CADA_PROD!D:H,5,0),"")</f>
        <v/>
      </c>
      <c r="F2262" s="169"/>
      <c r="G2262" s="170"/>
      <c r="H2262" s="171"/>
      <c r="I2262" s="172" t="str">
        <f>IF(D2262="","",SUMIFS(MOVI_ENTR!I:I,MOVI_ENTR!D:D,D2262,MOVI_ENTR!O:O,L2262)-SUMIFS(MOVI_SAID!H:H,MOVI_SAID!D:D,D2262,MOVI_SAID!L:L,L2262))</f>
        <v/>
      </c>
      <c r="J2262" s="153" t="str">
        <f>IF(D2262="","",VLOOKUP(D2262,CADA_PROD!D:G,4,0)*H2262)</f>
        <v/>
      </c>
      <c r="K2262" s="14"/>
      <c r="L2262" s="14"/>
      <c r="M2262" s="21"/>
      <c r="N2262" s="21"/>
      <c r="O2262" s="21"/>
      <c r="P2262" s="21"/>
    </row>
    <row r="2263" spans="1:16" s="16" customFormat="1" ht="30" customHeight="1">
      <c r="A2263" s="21"/>
      <c r="B2263" s="21"/>
      <c r="C2263" s="170"/>
      <c r="D2263" s="168"/>
      <c r="E2263" s="154" t="str">
        <f>IFERROR(VLOOKUP(D2263,CADA_PROD!D:H,5,0),"")</f>
        <v/>
      </c>
      <c r="F2263" s="169"/>
      <c r="G2263" s="170"/>
      <c r="H2263" s="171"/>
      <c r="I2263" s="172" t="str">
        <f>IF(D2263="","",SUMIFS(MOVI_ENTR!I:I,MOVI_ENTR!D:D,D2263,MOVI_ENTR!O:O,L2263)-SUMIFS(MOVI_SAID!H:H,MOVI_SAID!D:D,D2263,MOVI_SAID!L:L,L2263))</f>
        <v/>
      </c>
      <c r="J2263" s="153" t="str">
        <f>IF(D2263="","",VLOOKUP(D2263,CADA_PROD!D:G,4,0)*H2263)</f>
        <v/>
      </c>
      <c r="K2263" s="14"/>
      <c r="L2263" s="14"/>
      <c r="M2263" s="21"/>
      <c r="N2263" s="21"/>
      <c r="O2263" s="21"/>
      <c r="P2263" s="21"/>
    </row>
    <row r="2264" spans="1:16" s="16" customFormat="1" ht="30" customHeight="1">
      <c r="A2264" s="21"/>
      <c r="B2264" s="21"/>
      <c r="C2264" s="170"/>
      <c r="D2264" s="168"/>
      <c r="E2264" s="154" t="str">
        <f>IFERROR(VLOOKUP(D2264,CADA_PROD!D:H,5,0),"")</f>
        <v/>
      </c>
      <c r="F2264" s="169"/>
      <c r="G2264" s="170"/>
      <c r="H2264" s="171"/>
      <c r="I2264" s="172" t="str">
        <f>IF(D2264="","",SUMIFS(MOVI_ENTR!I:I,MOVI_ENTR!D:D,D2264,MOVI_ENTR!O:O,L2264)-SUMIFS(MOVI_SAID!H:H,MOVI_SAID!D:D,D2264,MOVI_SAID!L:L,L2264))</f>
        <v/>
      </c>
      <c r="J2264" s="153" t="str">
        <f>IF(D2264="","",VLOOKUP(D2264,CADA_PROD!D:G,4,0)*H2264)</f>
        <v/>
      </c>
      <c r="K2264" s="14"/>
      <c r="L2264" s="14"/>
      <c r="M2264" s="21"/>
      <c r="N2264" s="21"/>
      <c r="O2264" s="21"/>
      <c r="P2264" s="21"/>
    </row>
    <row r="2265" spans="1:16" s="16" customFormat="1" ht="30" customHeight="1">
      <c r="A2265" s="21"/>
      <c r="B2265" s="21"/>
      <c r="C2265" s="170"/>
      <c r="D2265" s="168"/>
      <c r="E2265" s="154" t="str">
        <f>IFERROR(VLOOKUP(D2265,CADA_PROD!D:H,5,0),"")</f>
        <v/>
      </c>
      <c r="F2265" s="169"/>
      <c r="G2265" s="170"/>
      <c r="H2265" s="171"/>
      <c r="I2265" s="172" t="str">
        <f>IF(D2265="","",SUMIFS(MOVI_ENTR!I:I,MOVI_ENTR!D:D,D2265,MOVI_ENTR!O:O,L2265)-SUMIFS(MOVI_SAID!H:H,MOVI_SAID!D:D,D2265,MOVI_SAID!L:L,L2265))</f>
        <v/>
      </c>
      <c r="J2265" s="153" t="str">
        <f>IF(D2265="","",VLOOKUP(D2265,CADA_PROD!D:G,4,0)*H2265)</f>
        <v/>
      </c>
      <c r="K2265" s="14"/>
      <c r="L2265" s="14"/>
      <c r="M2265" s="21"/>
      <c r="N2265" s="21"/>
      <c r="O2265" s="21"/>
      <c r="P2265" s="21"/>
    </row>
    <row r="2266" spans="1:16" s="16" customFormat="1" ht="30" customHeight="1">
      <c r="A2266" s="21"/>
      <c r="B2266" s="21"/>
      <c r="C2266" s="170"/>
      <c r="D2266" s="168"/>
      <c r="E2266" s="154" t="str">
        <f>IFERROR(VLOOKUP(D2266,CADA_PROD!D:H,5,0),"")</f>
        <v/>
      </c>
      <c r="F2266" s="169"/>
      <c r="G2266" s="170"/>
      <c r="H2266" s="171"/>
      <c r="I2266" s="172" t="str">
        <f>IF(D2266="","",SUMIFS(MOVI_ENTR!I:I,MOVI_ENTR!D:D,D2266,MOVI_ENTR!O:O,L2266)-SUMIFS(MOVI_SAID!H:H,MOVI_SAID!D:D,D2266,MOVI_SAID!L:L,L2266))</f>
        <v/>
      </c>
      <c r="J2266" s="153" t="str">
        <f>IF(D2266="","",VLOOKUP(D2266,CADA_PROD!D:G,4,0)*H2266)</f>
        <v/>
      </c>
      <c r="K2266" s="14"/>
      <c r="L2266" s="14"/>
      <c r="M2266" s="21"/>
      <c r="N2266" s="21"/>
      <c r="O2266" s="21"/>
      <c r="P2266" s="21"/>
    </row>
    <row r="2267" spans="1:16" s="16" customFormat="1" ht="30" customHeight="1">
      <c r="A2267" s="21"/>
      <c r="B2267" s="21"/>
      <c r="C2267" s="170"/>
      <c r="D2267" s="168"/>
      <c r="E2267" s="154" t="str">
        <f>IFERROR(VLOOKUP(D2267,CADA_PROD!D:H,5,0),"")</f>
        <v/>
      </c>
      <c r="F2267" s="169"/>
      <c r="G2267" s="170"/>
      <c r="H2267" s="171"/>
      <c r="I2267" s="172" t="str">
        <f>IF(D2267="","",SUMIFS(MOVI_ENTR!I:I,MOVI_ENTR!D:D,D2267,MOVI_ENTR!O:O,L2267)-SUMIFS(MOVI_SAID!H:H,MOVI_SAID!D:D,D2267,MOVI_SAID!L:L,L2267))</f>
        <v/>
      </c>
      <c r="J2267" s="153" t="str">
        <f>IF(D2267="","",VLOOKUP(D2267,CADA_PROD!D:G,4,0)*H2267)</f>
        <v/>
      </c>
      <c r="K2267" s="14"/>
      <c r="L2267" s="14"/>
      <c r="M2267" s="21"/>
      <c r="N2267" s="21"/>
      <c r="O2267" s="21"/>
      <c r="P2267" s="21"/>
    </row>
    <row r="2268" spans="1:16" s="16" customFormat="1" ht="30" customHeight="1">
      <c r="A2268" s="21"/>
      <c r="B2268" s="21"/>
      <c r="C2268" s="170"/>
      <c r="D2268" s="168"/>
      <c r="E2268" s="154" t="str">
        <f>IFERROR(VLOOKUP(D2268,CADA_PROD!D:H,5,0),"")</f>
        <v/>
      </c>
      <c r="F2268" s="169"/>
      <c r="G2268" s="170"/>
      <c r="H2268" s="171"/>
      <c r="I2268" s="172" t="str">
        <f>IF(D2268="","",SUMIFS(MOVI_ENTR!I:I,MOVI_ENTR!D:D,D2268,MOVI_ENTR!O:O,L2268)-SUMIFS(MOVI_SAID!H:H,MOVI_SAID!D:D,D2268,MOVI_SAID!L:L,L2268))</f>
        <v/>
      </c>
      <c r="J2268" s="153" t="str">
        <f>IF(D2268="","",VLOOKUP(D2268,CADA_PROD!D:G,4,0)*H2268)</f>
        <v/>
      </c>
      <c r="K2268" s="14"/>
      <c r="L2268" s="14"/>
      <c r="M2268" s="21"/>
      <c r="N2268" s="21"/>
      <c r="O2268" s="21"/>
      <c r="P2268" s="21"/>
    </row>
    <row r="2269" spans="1:16" s="16" customFormat="1" ht="30" customHeight="1">
      <c r="A2269" s="21"/>
      <c r="B2269" s="21"/>
      <c r="C2269" s="170"/>
      <c r="D2269" s="168"/>
      <c r="E2269" s="154" t="str">
        <f>IFERROR(VLOOKUP(D2269,CADA_PROD!D:H,5,0),"")</f>
        <v/>
      </c>
      <c r="F2269" s="169"/>
      <c r="G2269" s="170"/>
      <c r="H2269" s="171"/>
      <c r="I2269" s="172" t="str">
        <f>IF(D2269="","",SUMIFS(MOVI_ENTR!I:I,MOVI_ENTR!D:D,D2269,MOVI_ENTR!O:O,L2269)-SUMIFS(MOVI_SAID!H:H,MOVI_SAID!D:D,D2269,MOVI_SAID!L:L,L2269))</f>
        <v/>
      </c>
      <c r="J2269" s="153" t="str">
        <f>IF(D2269="","",VLOOKUP(D2269,CADA_PROD!D:G,4,0)*H2269)</f>
        <v/>
      </c>
      <c r="K2269" s="14"/>
      <c r="L2269" s="14"/>
      <c r="M2269" s="21"/>
      <c r="N2269" s="21"/>
      <c r="O2269" s="21"/>
      <c r="P2269" s="21"/>
    </row>
    <row r="2270" spans="1:16" s="16" customFormat="1" ht="30" customHeight="1">
      <c r="A2270" s="21"/>
      <c r="B2270" s="21"/>
      <c r="C2270" s="170"/>
      <c r="D2270" s="168"/>
      <c r="E2270" s="154" t="str">
        <f>IFERROR(VLOOKUP(D2270,CADA_PROD!D:H,5,0),"")</f>
        <v/>
      </c>
      <c r="F2270" s="169"/>
      <c r="G2270" s="170"/>
      <c r="H2270" s="171"/>
      <c r="I2270" s="172" t="str">
        <f>IF(D2270="","",SUMIFS(MOVI_ENTR!I:I,MOVI_ENTR!D:D,D2270,MOVI_ENTR!O:O,L2270)-SUMIFS(MOVI_SAID!H:H,MOVI_SAID!D:D,D2270,MOVI_SAID!L:L,L2270))</f>
        <v/>
      </c>
      <c r="J2270" s="153" t="str">
        <f>IF(D2270="","",VLOOKUP(D2270,CADA_PROD!D:G,4,0)*H2270)</f>
        <v/>
      </c>
      <c r="K2270" s="14"/>
      <c r="L2270" s="14"/>
      <c r="M2270" s="21"/>
      <c r="N2270" s="21"/>
      <c r="O2270" s="21"/>
      <c r="P2270" s="21"/>
    </row>
    <row r="2271" spans="1:16" s="16" customFormat="1" ht="30" customHeight="1">
      <c r="A2271" s="21"/>
      <c r="B2271" s="21"/>
      <c r="C2271" s="170"/>
      <c r="D2271" s="168"/>
      <c r="E2271" s="154" t="str">
        <f>IFERROR(VLOOKUP(D2271,CADA_PROD!D:H,5,0),"")</f>
        <v/>
      </c>
      <c r="F2271" s="169"/>
      <c r="G2271" s="170"/>
      <c r="H2271" s="171"/>
      <c r="I2271" s="172" t="str">
        <f>IF(D2271="","",SUMIFS(MOVI_ENTR!I:I,MOVI_ENTR!D:D,D2271,MOVI_ENTR!O:O,L2271)-SUMIFS(MOVI_SAID!H:H,MOVI_SAID!D:D,D2271,MOVI_SAID!L:L,L2271))</f>
        <v/>
      </c>
      <c r="J2271" s="153" t="str">
        <f>IF(D2271="","",VLOOKUP(D2271,CADA_PROD!D:G,4,0)*H2271)</f>
        <v/>
      </c>
      <c r="K2271" s="14"/>
      <c r="L2271" s="14"/>
      <c r="M2271" s="21"/>
      <c r="N2271" s="21"/>
      <c r="O2271" s="21"/>
      <c r="P2271" s="21"/>
    </row>
    <row r="2272" spans="1:16" s="16" customFormat="1" ht="30" customHeight="1">
      <c r="A2272" s="21"/>
      <c r="B2272" s="21"/>
      <c r="C2272" s="170"/>
      <c r="D2272" s="168"/>
      <c r="E2272" s="154" t="str">
        <f>IFERROR(VLOOKUP(D2272,CADA_PROD!D:H,5,0),"")</f>
        <v/>
      </c>
      <c r="F2272" s="169"/>
      <c r="G2272" s="170"/>
      <c r="H2272" s="171"/>
      <c r="I2272" s="172" t="str">
        <f>IF(D2272="","",SUMIFS(MOVI_ENTR!I:I,MOVI_ENTR!D:D,D2272,MOVI_ENTR!O:O,L2272)-SUMIFS(MOVI_SAID!H:H,MOVI_SAID!D:D,D2272,MOVI_SAID!L:L,L2272))</f>
        <v/>
      </c>
      <c r="J2272" s="153" t="str">
        <f>IF(D2272="","",VLOOKUP(D2272,CADA_PROD!D:G,4,0)*H2272)</f>
        <v/>
      </c>
      <c r="K2272" s="14"/>
      <c r="L2272" s="14"/>
      <c r="M2272" s="21"/>
      <c r="N2272" s="21"/>
      <c r="O2272" s="21"/>
      <c r="P2272" s="21"/>
    </row>
    <row r="2273" spans="1:16" s="16" customFormat="1" ht="30" customHeight="1">
      <c r="A2273" s="21"/>
      <c r="B2273" s="21"/>
      <c r="C2273" s="170"/>
      <c r="D2273" s="168"/>
      <c r="E2273" s="154" t="str">
        <f>IFERROR(VLOOKUP(D2273,CADA_PROD!D:H,5,0),"")</f>
        <v/>
      </c>
      <c r="F2273" s="169"/>
      <c r="G2273" s="170"/>
      <c r="H2273" s="171"/>
      <c r="I2273" s="172" t="str">
        <f>IF(D2273="","",SUMIFS(MOVI_ENTR!I:I,MOVI_ENTR!D:D,D2273,MOVI_ENTR!O:O,L2273)-SUMIFS(MOVI_SAID!H:H,MOVI_SAID!D:D,D2273,MOVI_SAID!L:L,L2273))</f>
        <v/>
      </c>
      <c r="J2273" s="153" t="str">
        <f>IF(D2273="","",VLOOKUP(D2273,CADA_PROD!D:G,4,0)*H2273)</f>
        <v/>
      </c>
      <c r="K2273" s="14"/>
      <c r="L2273" s="14"/>
      <c r="M2273" s="21"/>
      <c r="N2273" s="21"/>
      <c r="O2273" s="21"/>
      <c r="P2273" s="21"/>
    </row>
    <row r="2274" spans="1:16" s="16" customFormat="1" ht="30" customHeight="1">
      <c r="A2274" s="21"/>
      <c r="B2274" s="21"/>
      <c r="C2274" s="170"/>
      <c r="D2274" s="168"/>
      <c r="E2274" s="154" t="str">
        <f>IFERROR(VLOOKUP(D2274,CADA_PROD!D:H,5,0),"")</f>
        <v/>
      </c>
      <c r="F2274" s="169"/>
      <c r="G2274" s="170"/>
      <c r="H2274" s="171"/>
      <c r="I2274" s="172" t="str">
        <f>IF(D2274="","",SUMIFS(MOVI_ENTR!I:I,MOVI_ENTR!D:D,D2274,MOVI_ENTR!O:O,L2274)-SUMIFS(MOVI_SAID!H:H,MOVI_SAID!D:D,D2274,MOVI_SAID!L:L,L2274))</f>
        <v/>
      </c>
      <c r="J2274" s="153" t="str">
        <f>IF(D2274="","",VLOOKUP(D2274,CADA_PROD!D:G,4,0)*H2274)</f>
        <v/>
      </c>
      <c r="K2274" s="14"/>
      <c r="L2274" s="14"/>
      <c r="M2274" s="21"/>
      <c r="N2274" s="21"/>
      <c r="O2274" s="21"/>
      <c r="P2274" s="21"/>
    </row>
    <row r="2275" spans="1:16" s="16" customFormat="1" ht="30" customHeight="1">
      <c r="A2275" s="21"/>
      <c r="B2275" s="21"/>
      <c r="C2275" s="170"/>
      <c r="D2275" s="168"/>
      <c r="E2275" s="154" t="str">
        <f>IFERROR(VLOOKUP(D2275,CADA_PROD!D:H,5,0),"")</f>
        <v/>
      </c>
      <c r="F2275" s="169"/>
      <c r="G2275" s="170"/>
      <c r="H2275" s="171"/>
      <c r="I2275" s="172" t="str">
        <f>IF(D2275="","",SUMIFS(MOVI_ENTR!I:I,MOVI_ENTR!D:D,D2275,MOVI_ENTR!O:O,L2275)-SUMIFS(MOVI_SAID!H:H,MOVI_SAID!D:D,D2275,MOVI_SAID!L:L,L2275))</f>
        <v/>
      </c>
      <c r="J2275" s="153" t="str">
        <f>IF(D2275="","",VLOOKUP(D2275,CADA_PROD!D:G,4,0)*H2275)</f>
        <v/>
      </c>
      <c r="K2275" s="14"/>
      <c r="L2275" s="14"/>
      <c r="M2275" s="21"/>
      <c r="N2275" s="21"/>
      <c r="O2275" s="21"/>
      <c r="P2275" s="21"/>
    </row>
    <row r="2276" spans="1:16" s="16" customFormat="1" ht="30" customHeight="1">
      <c r="A2276" s="21"/>
      <c r="B2276" s="21"/>
      <c r="C2276" s="170"/>
      <c r="D2276" s="168"/>
      <c r="E2276" s="154" t="str">
        <f>IFERROR(VLOOKUP(D2276,CADA_PROD!D:H,5,0),"")</f>
        <v/>
      </c>
      <c r="F2276" s="169"/>
      <c r="G2276" s="170"/>
      <c r="H2276" s="171"/>
      <c r="I2276" s="172" t="str">
        <f>IF(D2276="","",SUMIFS(MOVI_ENTR!I:I,MOVI_ENTR!D:D,D2276,MOVI_ENTR!O:O,L2276)-SUMIFS(MOVI_SAID!H:H,MOVI_SAID!D:D,D2276,MOVI_SAID!L:L,L2276))</f>
        <v/>
      </c>
      <c r="J2276" s="153" t="str">
        <f>IF(D2276="","",VLOOKUP(D2276,CADA_PROD!D:G,4,0)*H2276)</f>
        <v/>
      </c>
      <c r="K2276" s="14"/>
      <c r="L2276" s="14"/>
      <c r="M2276" s="21"/>
      <c r="N2276" s="21"/>
      <c r="O2276" s="21"/>
      <c r="P2276" s="21"/>
    </row>
    <row r="2277" spans="1:16" s="16" customFormat="1" ht="30" customHeight="1">
      <c r="A2277" s="21"/>
      <c r="B2277" s="21"/>
      <c r="C2277" s="170"/>
      <c r="D2277" s="168"/>
      <c r="E2277" s="154" t="str">
        <f>IFERROR(VLOOKUP(D2277,CADA_PROD!D:H,5,0),"")</f>
        <v/>
      </c>
      <c r="F2277" s="169"/>
      <c r="G2277" s="170"/>
      <c r="H2277" s="171"/>
      <c r="I2277" s="172" t="str">
        <f>IF(D2277="","",SUMIFS(MOVI_ENTR!I:I,MOVI_ENTR!D:D,D2277,MOVI_ENTR!O:O,L2277)-SUMIFS(MOVI_SAID!H:H,MOVI_SAID!D:D,D2277,MOVI_SAID!L:L,L2277))</f>
        <v/>
      </c>
      <c r="J2277" s="153" t="str">
        <f>IF(D2277="","",VLOOKUP(D2277,CADA_PROD!D:G,4,0)*H2277)</f>
        <v/>
      </c>
      <c r="K2277" s="14"/>
      <c r="L2277" s="14"/>
      <c r="M2277" s="21"/>
      <c r="N2277" s="21"/>
      <c r="O2277" s="21"/>
      <c r="P2277" s="21"/>
    </row>
    <row r="2278" spans="1:16" s="16" customFormat="1" ht="30" customHeight="1">
      <c r="A2278" s="21"/>
      <c r="B2278" s="21"/>
      <c r="C2278" s="170"/>
      <c r="D2278" s="168"/>
      <c r="E2278" s="154" t="str">
        <f>IFERROR(VLOOKUP(D2278,CADA_PROD!D:H,5,0),"")</f>
        <v/>
      </c>
      <c r="F2278" s="169"/>
      <c r="G2278" s="170"/>
      <c r="H2278" s="171"/>
      <c r="I2278" s="172" t="str">
        <f>IF(D2278="","",SUMIFS(MOVI_ENTR!I:I,MOVI_ENTR!D:D,D2278,MOVI_ENTR!O:O,L2278)-SUMIFS(MOVI_SAID!H:H,MOVI_SAID!D:D,D2278,MOVI_SAID!L:L,L2278))</f>
        <v/>
      </c>
      <c r="J2278" s="153" t="str">
        <f>IF(D2278="","",VLOOKUP(D2278,CADA_PROD!D:G,4,0)*H2278)</f>
        <v/>
      </c>
      <c r="K2278" s="14"/>
      <c r="L2278" s="14"/>
      <c r="M2278" s="21"/>
      <c r="N2278" s="21"/>
      <c r="O2278" s="21"/>
      <c r="P2278" s="21"/>
    </row>
    <row r="2279" spans="1:16" s="16" customFormat="1" ht="30" customHeight="1">
      <c r="A2279" s="21"/>
      <c r="B2279" s="21"/>
      <c r="C2279" s="170"/>
      <c r="D2279" s="168"/>
      <c r="E2279" s="154" t="str">
        <f>IFERROR(VLOOKUP(D2279,CADA_PROD!D:H,5,0),"")</f>
        <v/>
      </c>
      <c r="F2279" s="169"/>
      <c r="G2279" s="170"/>
      <c r="H2279" s="171"/>
      <c r="I2279" s="172" t="str">
        <f>IF(D2279="","",SUMIFS(MOVI_ENTR!I:I,MOVI_ENTR!D:D,D2279,MOVI_ENTR!O:O,L2279)-SUMIFS(MOVI_SAID!H:H,MOVI_SAID!D:D,D2279,MOVI_SAID!L:L,L2279))</f>
        <v/>
      </c>
      <c r="J2279" s="153" t="str">
        <f>IF(D2279="","",VLOOKUP(D2279,CADA_PROD!D:G,4,0)*H2279)</f>
        <v/>
      </c>
      <c r="K2279" s="14"/>
      <c r="L2279" s="14"/>
      <c r="M2279" s="21"/>
      <c r="N2279" s="21"/>
      <c r="O2279" s="21"/>
      <c r="P2279" s="21"/>
    </row>
    <row r="2280" spans="1:16" s="16" customFormat="1" ht="30" customHeight="1">
      <c r="A2280" s="21"/>
      <c r="B2280" s="21"/>
      <c r="C2280" s="170"/>
      <c r="D2280" s="168"/>
      <c r="E2280" s="154" t="str">
        <f>IFERROR(VLOOKUP(D2280,CADA_PROD!D:H,5,0),"")</f>
        <v/>
      </c>
      <c r="F2280" s="169"/>
      <c r="G2280" s="170"/>
      <c r="H2280" s="171"/>
      <c r="I2280" s="172" t="str">
        <f>IF(D2280="","",SUMIFS(MOVI_ENTR!I:I,MOVI_ENTR!D:D,D2280,MOVI_ENTR!O:O,L2280)-SUMIFS(MOVI_SAID!H:H,MOVI_SAID!D:D,D2280,MOVI_SAID!L:L,L2280))</f>
        <v/>
      </c>
      <c r="J2280" s="153" t="str">
        <f>IF(D2280="","",VLOOKUP(D2280,CADA_PROD!D:G,4,0)*H2280)</f>
        <v/>
      </c>
      <c r="K2280" s="14"/>
      <c r="L2280" s="14"/>
      <c r="M2280" s="21"/>
      <c r="N2280" s="21"/>
      <c r="O2280" s="21"/>
      <c r="P2280" s="21"/>
    </row>
    <row r="2281" spans="1:16" s="16" customFormat="1" ht="30" customHeight="1">
      <c r="A2281" s="21"/>
      <c r="B2281" s="21"/>
      <c r="C2281" s="170"/>
      <c r="D2281" s="168"/>
      <c r="E2281" s="154" t="str">
        <f>IFERROR(VLOOKUP(D2281,CADA_PROD!D:H,5,0),"")</f>
        <v/>
      </c>
      <c r="F2281" s="169"/>
      <c r="G2281" s="170"/>
      <c r="H2281" s="171"/>
      <c r="I2281" s="172" t="str">
        <f>IF(D2281="","",SUMIFS(MOVI_ENTR!I:I,MOVI_ENTR!D:D,D2281,MOVI_ENTR!O:O,L2281)-SUMIFS(MOVI_SAID!H:H,MOVI_SAID!D:D,D2281,MOVI_SAID!L:L,L2281))</f>
        <v/>
      </c>
      <c r="J2281" s="153" t="str">
        <f>IF(D2281="","",VLOOKUP(D2281,CADA_PROD!D:G,4,0)*H2281)</f>
        <v/>
      </c>
      <c r="K2281" s="14"/>
      <c r="L2281" s="14"/>
      <c r="M2281" s="21"/>
      <c r="N2281" s="21"/>
      <c r="O2281" s="21"/>
      <c r="P2281" s="21"/>
    </row>
    <row r="2282" spans="1:16" s="16" customFormat="1" ht="30" customHeight="1">
      <c r="A2282" s="21"/>
      <c r="B2282" s="21"/>
      <c r="C2282" s="170"/>
      <c r="D2282" s="168"/>
      <c r="E2282" s="154" t="str">
        <f>IFERROR(VLOOKUP(D2282,CADA_PROD!D:H,5,0),"")</f>
        <v/>
      </c>
      <c r="F2282" s="169"/>
      <c r="G2282" s="170"/>
      <c r="H2282" s="171"/>
      <c r="I2282" s="172" t="str">
        <f>IF(D2282="","",SUMIFS(MOVI_ENTR!I:I,MOVI_ENTR!D:D,D2282,MOVI_ENTR!O:O,L2282)-SUMIFS(MOVI_SAID!H:H,MOVI_SAID!D:D,D2282,MOVI_SAID!L:L,L2282))</f>
        <v/>
      </c>
      <c r="J2282" s="153" t="str">
        <f>IF(D2282="","",VLOOKUP(D2282,CADA_PROD!D:G,4,0)*H2282)</f>
        <v/>
      </c>
      <c r="K2282" s="14"/>
      <c r="L2282" s="14"/>
      <c r="M2282" s="21"/>
      <c r="N2282" s="21"/>
      <c r="O2282" s="21"/>
      <c r="P2282" s="21"/>
    </row>
    <row r="2283" spans="1:16" s="16" customFormat="1" ht="30" customHeight="1">
      <c r="A2283" s="21"/>
      <c r="B2283" s="21"/>
      <c r="C2283" s="170"/>
      <c r="D2283" s="168"/>
      <c r="E2283" s="154" t="str">
        <f>IFERROR(VLOOKUP(D2283,CADA_PROD!D:H,5,0),"")</f>
        <v/>
      </c>
      <c r="F2283" s="169"/>
      <c r="G2283" s="170"/>
      <c r="H2283" s="171"/>
      <c r="I2283" s="172" t="str">
        <f>IF(D2283="","",SUMIFS(MOVI_ENTR!I:I,MOVI_ENTR!D:D,D2283,MOVI_ENTR!O:O,L2283)-SUMIFS(MOVI_SAID!H:H,MOVI_SAID!D:D,D2283,MOVI_SAID!L:L,L2283))</f>
        <v/>
      </c>
      <c r="J2283" s="153" t="str">
        <f>IF(D2283="","",VLOOKUP(D2283,CADA_PROD!D:G,4,0)*H2283)</f>
        <v/>
      </c>
      <c r="K2283" s="14"/>
      <c r="L2283" s="14"/>
      <c r="M2283" s="21"/>
      <c r="N2283" s="21"/>
      <c r="O2283" s="21"/>
      <c r="P2283" s="21"/>
    </row>
    <row r="2284" spans="1:16" s="16" customFormat="1" ht="30" customHeight="1">
      <c r="A2284" s="21"/>
      <c r="B2284" s="21"/>
      <c r="C2284" s="170"/>
      <c r="D2284" s="168"/>
      <c r="E2284" s="154" t="str">
        <f>IFERROR(VLOOKUP(D2284,CADA_PROD!D:H,5,0),"")</f>
        <v/>
      </c>
      <c r="F2284" s="169"/>
      <c r="G2284" s="170"/>
      <c r="H2284" s="171"/>
      <c r="I2284" s="172" t="str">
        <f>IF(D2284="","",SUMIFS(MOVI_ENTR!I:I,MOVI_ENTR!D:D,D2284,MOVI_ENTR!O:O,L2284)-SUMIFS(MOVI_SAID!H:H,MOVI_SAID!D:D,D2284,MOVI_SAID!L:L,L2284))</f>
        <v/>
      </c>
      <c r="J2284" s="153" t="str">
        <f>IF(D2284="","",VLOOKUP(D2284,CADA_PROD!D:G,4,0)*H2284)</f>
        <v/>
      </c>
      <c r="K2284" s="14"/>
      <c r="L2284" s="14"/>
      <c r="M2284" s="21"/>
      <c r="N2284" s="21"/>
      <c r="O2284" s="21"/>
      <c r="P2284" s="21"/>
    </row>
    <row r="2285" spans="1:16" s="16" customFormat="1" ht="30" customHeight="1">
      <c r="A2285" s="21"/>
      <c r="B2285" s="21"/>
      <c r="C2285" s="170"/>
      <c r="D2285" s="168"/>
      <c r="E2285" s="154" t="str">
        <f>IFERROR(VLOOKUP(D2285,CADA_PROD!D:H,5,0),"")</f>
        <v/>
      </c>
      <c r="F2285" s="169"/>
      <c r="G2285" s="170"/>
      <c r="H2285" s="171"/>
      <c r="I2285" s="172" t="str">
        <f>IF(D2285="","",SUMIFS(MOVI_ENTR!I:I,MOVI_ENTR!D:D,D2285,MOVI_ENTR!O:O,L2285)-SUMIFS(MOVI_SAID!H:H,MOVI_SAID!D:D,D2285,MOVI_SAID!L:L,L2285))</f>
        <v/>
      </c>
      <c r="J2285" s="153" t="str">
        <f>IF(D2285="","",VLOOKUP(D2285,CADA_PROD!D:G,4,0)*H2285)</f>
        <v/>
      </c>
      <c r="K2285" s="14"/>
      <c r="L2285" s="14"/>
      <c r="M2285" s="21"/>
      <c r="N2285" s="21"/>
      <c r="O2285" s="21"/>
      <c r="P2285" s="21"/>
    </row>
    <row r="2286" spans="1:16" s="16" customFormat="1" ht="30" customHeight="1">
      <c r="A2286" s="21"/>
      <c r="B2286" s="21"/>
      <c r="C2286" s="170"/>
      <c r="D2286" s="168"/>
      <c r="E2286" s="154" t="str">
        <f>IFERROR(VLOOKUP(D2286,CADA_PROD!D:H,5,0),"")</f>
        <v/>
      </c>
      <c r="F2286" s="169"/>
      <c r="G2286" s="170"/>
      <c r="H2286" s="171"/>
      <c r="I2286" s="172" t="str">
        <f>IF(D2286="","",SUMIFS(MOVI_ENTR!I:I,MOVI_ENTR!D:D,D2286,MOVI_ENTR!O:O,L2286)-SUMIFS(MOVI_SAID!H:H,MOVI_SAID!D:D,D2286,MOVI_SAID!L:L,L2286))</f>
        <v/>
      </c>
      <c r="J2286" s="153" t="str">
        <f>IF(D2286="","",VLOOKUP(D2286,CADA_PROD!D:G,4,0)*H2286)</f>
        <v/>
      </c>
      <c r="K2286" s="14"/>
      <c r="L2286" s="14"/>
      <c r="M2286" s="21"/>
      <c r="N2286" s="21"/>
      <c r="O2286" s="21"/>
      <c r="P2286" s="21"/>
    </row>
    <row r="2287" spans="1:16" s="16" customFormat="1" ht="30" customHeight="1">
      <c r="A2287" s="21"/>
      <c r="B2287" s="21"/>
      <c r="C2287" s="170"/>
      <c r="D2287" s="168"/>
      <c r="E2287" s="154" t="str">
        <f>IFERROR(VLOOKUP(D2287,CADA_PROD!D:H,5,0),"")</f>
        <v/>
      </c>
      <c r="F2287" s="169"/>
      <c r="G2287" s="170"/>
      <c r="H2287" s="171"/>
      <c r="I2287" s="172" t="str">
        <f>IF(D2287="","",SUMIFS(MOVI_ENTR!I:I,MOVI_ENTR!D:D,D2287,MOVI_ENTR!O:O,L2287)-SUMIFS(MOVI_SAID!H:H,MOVI_SAID!D:D,D2287,MOVI_SAID!L:L,L2287))</f>
        <v/>
      </c>
      <c r="J2287" s="153" t="str">
        <f>IF(D2287="","",VLOOKUP(D2287,CADA_PROD!D:G,4,0)*H2287)</f>
        <v/>
      </c>
      <c r="K2287" s="14"/>
      <c r="L2287" s="14"/>
      <c r="M2287" s="21"/>
      <c r="N2287" s="21"/>
      <c r="O2287" s="21"/>
      <c r="P2287" s="21"/>
    </row>
    <row r="2288" spans="1:16" s="16" customFormat="1" ht="30" customHeight="1">
      <c r="A2288" s="21"/>
      <c r="B2288" s="21"/>
      <c r="C2288" s="170"/>
      <c r="D2288" s="168"/>
      <c r="E2288" s="154" t="str">
        <f>IFERROR(VLOOKUP(D2288,CADA_PROD!D:H,5,0),"")</f>
        <v/>
      </c>
      <c r="F2288" s="169"/>
      <c r="G2288" s="170"/>
      <c r="H2288" s="171"/>
      <c r="I2288" s="172" t="str">
        <f>IF(D2288="","",SUMIFS(MOVI_ENTR!I:I,MOVI_ENTR!D:D,D2288,MOVI_ENTR!O:O,L2288)-SUMIFS(MOVI_SAID!H:H,MOVI_SAID!D:D,D2288,MOVI_SAID!L:L,L2288))</f>
        <v/>
      </c>
      <c r="J2288" s="153" t="str">
        <f>IF(D2288="","",VLOOKUP(D2288,CADA_PROD!D:G,4,0)*H2288)</f>
        <v/>
      </c>
      <c r="K2288" s="14"/>
      <c r="L2288" s="14"/>
      <c r="M2288" s="21"/>
      <c r="N2288" s="21"/>
      <c r="O2288" s="21"/>
      <c r="P2288" s="21"/>
    </row>
    <row r="2289" spans="1:16" s="16" customFormat="1" ht="30" customHeight="1">
      <c r="A2289" s="21"/>
      <c r="B2289" s="21"/>
      <c r="C2289" s="170"/>
      <c r="D2289" s="168"/>
      <c r="E2289" s="154" t="str">
        <f>IFERROR(VLOOKUP(D2289,CADA_PROD!D:H,5,0),"")</f>
        <v/>
      </c>
      <c r="F2289" s="169"/>
      <c r="G2289" s="170"/>
      <c r="H2289" s="171"/>
      <c r="I2289" s="172" t="str">
        <f>IF(D2289="","",SUMIFS(MOVI_ENTR!I:I,MOVI_ENTR!D:D,D2289,MOVI_ENTR!O:O,L2289)-SUMIFS(MOVI_SAID!H:H,MOVI_SAID!D:D,D2289,MOVI_SAID!L:L,L2289))</f>
        <v/>
      </c>
      <c r="J2289" s="153" t="str">
        <f>IF(D2289="","",VLOOKUP(D2289,CADA_PROD!D:G,4,0)*H2289)</f>
        <v/>
      </c>
      <c r="K2289" s="14"/>
      <c r="L2289" s="14"/>
      <c r="M2289" s="21"/>
      <c r="N2289" s="21"/>
      <c r="O2289" s="21"/>
      <c r="P2289" s="21"/>
    </row>
    <row r="2290" spans="1:16" s="16" customFormat="1" ht="30" customHeight="1">
      <c r="A2290" s="21"/>
      <c r="B2290" s="21"/>
      <c r="C2290" s="170"/>
      <c r="D2290" s="168"/>
      <c r="E2290" s="154" t="str">
        <f>IFERROR(VLOOKUP(D2290,CADA_PROD!D:H,5,0),"")</f>
        <v/>
      </c>
      <c r="F2290" s="169"/>
      <c r="G2290" s="170"/>
      <c r="H2290" s="171"/>
      <c r="I2290" s="172" t="str">
        <f>IF(D2290="","",SUMIFS(MOVI_ENTR!I:I,MOVI_ENTR!D:D,D2290,MOVI_ENTR!O:O,L2290)-SUMIFS(MOVI_SAID!H:H,MOVI_SAID!D:D,D2290,MOVI_SAID!L:L,L2290))</f>
        <v/>
      </c>
      <c r="J2290" s="153" t="str">
        <f>IF(D2290="","",VLOOKUP(D2290,CADA_PROD!D:G,4,0)*H2290)</f>
        <v/>
      </c>
      <c r="K2290" s="14"/>
      <c r="L2290" s="14"/>
      <c r="M2290" s="21"/>
      <c r="N2290" s="21"/>
      <c r="O2290" s="21"/>
      <c r="P2290" s="21"/>
    </row>
    <row r="2291" spans="1:16" s="16" customFormat="1" ht="30" customHeight="1">
      <c r="A2291" s="21"/>
      <c r="B2291" s="21"/>
      <c r="C2291" s="170"/>
      <c r="D2291" s="168"/>
      <c r="E2291" s="154" t="str">
        <f>IFERROR(VLOOKUP(D2291,CADA_PROD!D:H,5,0),"")</f>
        <v/>
      </c>
      <c r="F2291" s="169"/>
      <c r="G2291" s="170"/>
      <c r="H2291" s="171"/>
      <c r="I2291" s="172" t="str">
        <f>IF(D2291="","",SUMIFS(MOVI_ENTR!I:I,MOVI_ENTR!D:D,D2291,MOVI_ENTR!O:O,L2291)-SUMIFS(MOVI_SAID!H:H,MOVI_SAID!D:D,D2291,MOVI_SAID!L:L,L2291))</f>
        <v/>
      </c>
      <c r="J2291" s="153" t="str">
        <f>IF(D2291="","",VLOOKUP(D2291,CADA_PROD!D:G,4,0)*H2291)</f>
        <v/>
      </c>
      <c r="K2291" s="14"/>
      <c r="L2291" s="14"/>
      <c r="M2291" s="21"/>
      <c r="N2291" s="21"/>
      <c r="O2291" s="21"/>
      <c r="P2291" s="21"/>
    </row>
    <row r="2292" spans="1:16" s="16" customFormat="1" ht="30" customHeight="1">
      <c r="A2292" s="21"/>
      <c r="B2292" s="21"/>
      <c r="C2292" s="170"/>
      <c r="D2292" s="168"/>
      <c r="E2292" s="154" t="str">
        <f>IFERROR(VLOOKUP(D2292,CADA_PROD!D:H,5,0),"")</f>
        <v/>
      </c>
      <c r="F2292" s="169"/>
      <c r="G2292" s="170"/>
      <c r="H2292" s="171"/>
      <c r="I2292" s="172" t="str">
        <f>IF(D2292="","",SUMIFS(MOVI_ENTR!I:I,MOVI_ENTR!D:D,D2292,MOVI_ENTR!O:O,L2292)-SUMIFS(MOVI_SAID!H:H,MOVI_SAID!D:D,D2292,MOVI_SAID!L:L,L2292))</f>
        <v/>
      </c>
      <c r="J2292" s="153" t="str">
        <f>IF(D2292="","",VLOOKUP(D2292,CADA_PROD!D:G,4,0)*H2292)</f>
        <v/>
      </c>
      <c r="K2292" s="14"/>
      <c r="L2292" s="14"/>
      <c r="M2292" s="21"/>
      <c r="N2292" s="21"/>
      <c r="O2292" s="21"/>
      <c r="P2292" s="21"/>
    </row>
    <row r="2293" spans="1:16" s="16" customFormat="1" ht="30" customHeight="1">
      <c r="A2293" s="21"/>
      <c r="B2293" s="21"/>
      <c r="C2293" s="170"/>
      <c r="D2293" s="168"/>
      <c r="E2293" s="154" t="str">
        <f>IFERROR(VLOOKUP(D2293,CADA_PROD!D:H,5,0),"")</f>
        <v/>
      </c>
      <c r="F2293" s="169"/>
      <c r="G2293" s="170"/>
      <c r="H2293" s="171"/>
      <c r="I2293" s="172" t="str">
        <f>IF(D2293="","",SUMIFS(MOVI_ENTR!I:I,MOVI_ENTR!D:D,D2293,MOVI_ENTR!O:O,L2293)-SUMIFS(MOVI_SAID!H:H,MOVI_SAID!D:D,D2293,MOVI_SAID!L:L,L2293))</f>
        <v/>
      </c>
      <c r="J2293" s="153" t="str">
        <f>IF(D2293="","",VLOOKUP(D2293,CADA_PROD!D:G,4,0)*H2293)</f>
        <v/>
      </c>
      <c r="K2293" s="14"/>
      <c r="L2293" s="14"/>
      <c r="M2293" s="21"/>
      <c r="N2293" s="21"/>
      <c r="O2293" s="21"/>
      <c r="P2293" s="21"/>
    </row>
    <row r="2294" spans="1:16" s="16" customFormat="1" ht="30" customHeight="1">
      <c r="A2294" s="21"/>
      <c r="B2294" s="21"/>
      <c r="C2294" s="170"/>
      <c r="D2294" s="168"/>
      <c r="E2294" s="154" t="str">
        <f>IFERROR(VLOOKUP(D2294,CADA_PROD!D:H,5,0),"")</f>
        <v/>
      </c>
      <c r="F2294" s="169"/>
      <c r="G2294" s="170"/>
      <c r="H2294" s="171"/>
      <c r="I2294" s="172" t="str">
        <f>IF(D2294="","",SUMIFS(MOVI_ENTR!I:I,MOVI_ENTR!D:D,D2294,MOVI_ENTR!O:O,L2294)-SUMIFS(MOVI_SAID!H:H,MOVI_SAID!D:D,D2294,MOVI_SAID!L:L,L2294))</f>
        <v/>
      </c>
      <c r="J2294" s="153" t="str">
        <f>IF(D2294="","",VLOOKUP(D2294,CADA_PROD!D:G,4,0)*H2294)</f>
        <v/>
      </c>
      <c r="K2294" s="14"/>
      <c r="L2294" s="14"/>
      <c r="M2294" s="21"/>
      <c r="N2294" s="21"/>
      <c r="O2294" s="21"/>
      <c r="P2294" s="21"/>
    </row>
    <row r="2295" spans="1:16" s="16" customFormat="1" ht="30" customHeight="1">
      <c r="A2295" s="21"/>
      <c r="B2295" s="21"/>
      <c r="C2295" s="170"/>
      <c r="D2295" s="168"/>
      <c r="E2295" s="154" t="str">
        <f>IFERROR(VLOOKUP(D2295,CADA_PROD!D:H,5,0),"")</f>
        <v/>
      </c>
      <c r="F2295" s="169"/>
      <c r="G2295" s="170"/>
      <c r="H2295" s="171"/>
      <c r="I2295" s="172" t="str">
        <f>IF(D2295="","",SUMIFS(MOVI_ENTR!I:I,MOVI_ENTR!D:D,D2295,MOVI_ENTR!O:O,L2295)-SUMIFS(MOVI_SAID!H:H,MOVI_SAID!D:D,D2295,MOVI_SAID!L:L,L2295))</f>
        <v/>
      </c>
      <c r="J2295" s="153" t="str">
        <f>IF(D2295="","",VLOOKUP(D2295,CADA_PROD!D:G,4,0)*H2295)</f>
        <v/>
      </c>
      <c r="K2295" s="14"/>
      <c r="L2295" s="14"/>
      <c r="M2295" s="21"/>
      <c r="N2295" s="21"/>
      <c r="O2295" s="21"/>
      <c r="P2295" s="21"/>
    </row>
    <row r="2296" spans="1:16" s="16" customFormat="1" ht="30" customHeight="1">
      <c r="A2296" s="21"/>
      <c r="B2296" s="21"/>
      <c r="C2296" s="170"/>
      <c r="D2296" s="168"/>
      <c r="E2296" s="154" t="str">
        <f>IFERROR(VLOOKUP(D2296,CADA_PROD!D:H,5,0),"")</f>
        <v/>
      </c>
      <c r="F2296" s="169"/>
      <c r="G2296" s="170"/>
      <c r="H2296" s="171"/>
      <c r="I2296" s="172" t="str">
        <f>IF(D2296="","",SUMIFS(MOVI_ENTR!I:I,MOVI_ENTR!D:D,D2296,MOVI_ENTR!O:O,L2296)-SUMIFS(MOVI_SAID!H:H,MOVI_SAID!D:D,D2296,MOVI_SAID!L:L,L2296))</f>
        <v/>
      </c>
      <c r="J2296" s="153" t="str">
        <f>IF(D2296="","",VLOOKUP(D2296,CADA_PROD!D:G,4,0)*H2296)</f>
        <v/>
      </c>
      <c r="K2296" s="14"/>
      <c r="L2296" s="14"/>
      <c r="M2296" s="21"/>
      <c r="N2296" s="21"/>
      <c r="O2296" s="21"/>
      <c r="P2296" s="21"/>
    </row>
    <row r="2297" spans="1:16" s="16" customFormat="1" ht="30" customHeight="1">
      <c r="A2297" s="21"/>
      <c r="B2297" s="21"/>
      <c r="C2297" s="170"/>
      <c r="D2297" s="168"/>
      <c r="E2297" s="154" t="str">
        <f>IFERROR(VLOOKUP(D2297,CADA_PROD!D:H,5,0),"")</f>
        <v/>
      </c>
      <c r="F2297" s="169"/>
      <c r="G2297" s="170"/>
      <c r="H2297" s="171"/>
      <c r="I2297" s="172" t="str">
        <f>IF(D2297="","",SUMIFS(MOVI_ENTR!I:I,MOVI_ENTR!D:D,D2297,MOVI_ENTR!O:O,L2297)-SUMIFS(MOVI_SAID!H:H,MOVI_SAID!D:D,D2297,MOVI_SAID!L:L,L2297))</f>
        <v/>
      </c>
      <c r="J2297" s="153" t="str">
        <f>IF(D2297="","",VLOOKUP(D2297,CADA_PROD!D:G,4,0)*H2297)</f>
        <v/>
      </c>
      <c r="K2297" s="14"/>
      <c r="L2297" s="14"/>
      <c r="M2297" s="21"/>
      <c r="N2297" s="21"/>
      <c r="O2297" s="21"/>
      <c r="P2297" s="21"/>
    </row>
    <row r="2298" spans="1:16" s="16" customFormat="1" ht="30" customHeight="1">
      <c r="A2298" s="21"/>
      <c r="B2298" s="21"/>
      <c r="C2298" s="170"/>
      <c r="D2298" s="168"/>
      <c r="E2298" s="154" t="str">
        <f>IFERROR(VLOOKUP(D2298,CADA_PROD!D:H,5,0),"")</f>
        <v/>
      </c>
      <c r="F2298" s="169"/>
      <c r="G2298" s="170"/>
      <c r="H2298" s="171"/>
      <c r="I2298" s="172" t="str">
        <f>IF(D2298="","",SUMIFS(MOVI_ENTR!I:I,MOVI_ENTR!D:D,D2298,MOVI_ENTR!O:O,L2298)-SUMIFS(MOVI_SAID!H:H,MOVI_SAID!D:D,D2298,MOVI_SAID!L:L,L2298))</f>
        <v/>
      </c>
      <c r="J2298" s="153" t="str">
        <f>IF(D2298="","",VLOOKUP(D2298,CADA_PROD!D:G,4,0)*H2298)</f>
        <v/>
      </c>
      <c r="K2298" s="14"/>
      <c r="L2298" s="14"/>
      <c r="M2298" s="21"/>
      <c r="N2298" s="21"/>
      <c r="O2298" s="21"/>
      <c r="P2298" s="21"/>
    </row>
    <row r="2299" spans="1:16" s="16" customFormat="1" ht="30" customHeight="1">
      <c r="A2299" s="21"/>
      <c r="B2299" s="21"/>
      <c r="C2299" s="170"/>
      <c r="D2299" s="168"/>
      <c r="E2299" s="154" t="str">
        <f>IFERROR(VLOOKUP(D2299,CADA_PROD!D:H,5,0),"")</f>
        <v/>
      </c>
      <c r="F2299" s="169"/>
      <c r="G2299" s="170"/>
      <c r="H2299" s="171"/>
      <c r="I2299" s="172" t="str">
        <f>IF(D2299="","",SUMIFS(MOVI_ENTR!I:I,MOVI_ENTR!D:D,D2299,MOVI_ENTR!O:O,L2299)-SUMIFS(MOVI_SAID!H:H,MOVI_SAID!D:D,D2299,MOVI_SAID!L:L,L2299))</f>
        <v/>
      </c>
      <c r="J2299" s="153" t="str">
        <f>IF(D2299="","",VLOOKUP(D2299,CADA_PROD!D:G,4,0)*H2299)</f>
        <v/>
      </c>
      <c r="K2299" s="14"/>
      <c r="L2299" s="14"/>
      <c r="M2299" s="21"/>
      <c r="N2299" s="21"/>
      <c r="O2299" s="21"/>
      <c r="P2299" s="21"/>
    </row>
    <row r="2300" spans="1:16" s="16" customFormat="1" ht="30" customHeight="1">
      <c r="A2300" s="21"/>
      <c r="B2300" s="21"/>
      <c r="C2300" s="170"/>
      <c r="D2300" s="168"/>
      <c r="E2300" s="154" t="str">
        <f>IFERROR(VLOOKUP(D2300,CADA_PROD!D:H,5,0),"")</f>
        <v/>
      </c>
      <c r="F2300" s="169"/>
      <c r="G2300" s="170"/>
      <c r="H2300" s="171"/>
      <c r="I2300" s="172" t="str">
        <f>IF(D2300="","",SUMIFS(MOVI_ENTR!I:I,MOVI_ENTR!D:D,D2300,MOVI_ENTR!O:O,L2300)-SUMIFS(MOVI_SAID!H:H,MOVI_SAID!D:D,D2300,MOVI_SAID!L:L,L2300))</f>
        <v/>
      </c>
      <c r="J2300" s="153" t="str">
        <f>IF(D2300="","",VLOOKUP(D2300,CADA_PROD!D:G,4,0)*H2300)</f>
        <v/>
      </c>
      <c r="K2300" s="14"/>
      <c r="L2300" s="14"/>
      <c r="M2300" s="21"/>
      <c r="N2300" s="21"/>
      <c r="O2300" s="21"/>
      <c r="P2300" s="21"/>
    </row>
    <row r="2301" spans="1:16" s="16" customFormat="1" ht="30" customHeight="1">
      <c r="A2301" s="21"/>
      <c r="B2301" s="21"/>
      <c r="C2301" s="170"/>
      <c r="D2301" s="168"/>
      <c r="E2301" s="154" t="str">
        <f>IFERROR(VLOOKUP(D2301,CADA_PROD!D:H,5,0),"")</f>
        <v/>
      </c>
      <c r="F2301" s="169"/>
      <c r="G2301" s="170"/>
      <c r="H2301" s="171"/>
      <c r="I2301" s="172" t="str">
        <f>IF(D2301="","",SUMIFS(MOVI_ENTR!I:I,MOVI_ENTR!D:D,D2301,MOVI_ENTR!O:O,L2301)-SUMIFS(MOVI_SAID!H:H,MOVI_SAID!D:D,D2301,MOVI_SAID!L:L,L2301))</f>
        <v/>
      </c>
      <c r="J2301" s="153" t="str">
        <f>IF(D2301="","",VLOOKUP(D2301,CADA_PROD!D:G,4,0)*H2301)</f>
        <v/>
      </c>
      <c r="K2301" s="14"/>
      <c r="L2301" s="14"/>
      <c r="M2301" s="21"/>
      <c r="N2301" s="21"/>
      <c r="O2301" s="21"/>
      <c r="P2301" s="21"/>
    </row>
    <row r="2302" spans="1:16" s="16" customFormat="1" ht="30" customHeight="1">
      <c r="A2302" s="21"/>
      <c r="B2302" s="21"/>
      <c r="C2302" s="170"/>
      <c r="D2302" s="168"/>
      <c r="E2302" s="154" t="str">
        <f>IFERROR(VLOOKUP(D2302,CADA_PROD!D:H,5,0),"")</f>
        <v/>
      </c>
      <c r="F2302" s="169"/>
      <c r="G2302" s="170"/>
      <c r="H2302" s="171"/>
      <c r="I2302" s="172" t="str">
        <f>IF(D2302="","",SUMIFS(MOVI_ENTR!I:I,MOVI_ENTR!D:D,D2302,MOVI_ENTR!O:O,L2302)-SUMIFS(MOVI_SAID!H:H,MOVI_SAID!D:D,D2302,MOVI_SAID!L:L,L2302))</f>
        <v/>
      </c>
      <c r="J2302" s="153" t="str">
        <f>IF(D2302="","",VLOOKUP(D2302,CADA_PROD!D:G,4,0)*H2302)</f>
        <v/>
      </c>
      <c r="K2302" s="14"/>
      <c r="L2302" s="14"/>
      <c r="M2302" s="21"/>
      <c r="N2302" s="21"/>
      <c r="O2302" s="21"/>
      <c r="P2302" s="21"/>
    </row>
    <row r="2303" spans="1:16" s="16" customFormat="1" ht="30" customHeight="1">
      <c r="A2303" s="21"/>
      <c r="B2303" s="21"/>
      <c r="C2303" s="170"/>
      <c r="D2303" s="168"/>
      <c r="E2303" s="154" t="str">
        <f>IFERROR(VLOOKUP(D2303,CADA_PROD!D:H,5,0),"")</f>
        <v/>
      </c>
      <c r="F2303" s="169"/>
      <c r="G2303" s="170"/>
      <c r="H2303" s="171"/>
      <c r="I2303" s="172" t="str">
        <f>IF(D2303="","",SUMIFS(MOVI_ENTR!I:I,MOVI_ENTR!D:D,D2303,MOVI_ENTR!O:O,L2303)-SUMIFS(MOVI_SAID!H:H,MOVI_SAID!D:D,D2303,MOVI_SAID!L:L,L2303))</f>
        <v/>
      </c>
      <c r="J2303" s="153" t="str">
        <f>IF(D2303="","",VLOOKUP(D2303,CADA_PROD!D:G,4,0)*H2303)</f>
        <v/>
      </c>
      <c r="K2303" s="14"/>
      <c r="L2303" s="14"/>
      <c r="M2303" s="21"/>
      <c r="N2303" s="21"/>
      <c r="O2303" s="21"/>
      <c r="P2303" s="21"/>
    </row>
    <row r="2304" spans="1:16" s="16" customFormat="1" ht="30" customHeight="1">
      <c r="A2304" s="21"/>
      <c r="B2304" s="21"/>
      <c r="C2304" s="170"/>
      <c r="D2304" s="168"/>
      <c r="E2304" s="154" t="str">
        <f>IFERROR(VLOOKUP(D2304,CADA_PROD!D:H,5,0),"")</f>
        <v/>
      </c>
      <c r="F2304" s="169"/>
      <c r="G2304" s="170"/>
      <c r="H2304" s="171"/>
      <c r="I2304" s="172" t="str">
        <f>IF(D2304="","",SUMIFS(MOVI_ENTR!I:I,MOVI_ENTR!D:D,D2304,MOVI_ENTR!O:O,L2304)-SUMIFS(MOVI_SAID!H:H,MOVI_SAID!D:D,D2304,MOVI_SAID!L:L,L2304))</f>
        <v/>
      </c>
      <c r="J2304" s="153" t="str">
        <f>IF(D2304="","",VLOOKUP(D2304,CADA_PROD!D:G,4,0)*H2304)</f>
        <v/>
      </c>
      <c r="K2304" s="14"/>
      <c r="L2304" s="14"/>
      <c r="M2304" s="21"/>
      <c r="N2304" s="21"/>
      <c r="O2304" s="21"/>
      <c r="P2304" s="21"/>
    </row>
    <row r="2305" spans="1:16" s="16" customFormat="1" ht="30" customHeight="1">
      <c r="A2305" s="21"/>
      <c r="B2305" s="21"/>
      <c r="C2305" s="170"/>
      <c r="D2305" s="168"/>
      <c r="E2305" s="154" t="str">
        <f>IFERROR(VLOOKUP(D2305,CADA_PROD!D:H,5,0),"")</f>
        <v/>
      </c>
      <c r="F2305" s="169"/>
      <c r="G2305" s="170"/>
      <c r="H2305" s="171"/>
      <c r="I2305" s="172" t="str">
        <f>IF(D2305="","",SUMIFS(MOVI_ENTR!I:I,MOVI_ENTR!D:D,D2305,MOVI_ENTR!O:O,L2305)-SUMIFS(MOVI_SAID!H:H,MOVI_SAID!D:D,D2305,MOVI_SAID!L:L,L2305))</f>
        <v/>
      </c>
      <c r="J2305" s="153" t="str">
        <f>IF(D2305="","",VLOOKUP(D2305,CADA_PROD!D:G,4,0)*H2305)</f>
        <v/>
      </c>
      <c r="K2305" s="14"/>
      <c r="L2305" s="14"/>
      <c r="M2305" s="21"/>
      <c r="N2305" s="21"/>
      <c r="O2305" s="21"/>
      <c r="P2305" s="21"/>
    </row>
    <row r="2306" spans="1:16" s="16" customFormat="1" ht="30" customHeight="1">
      <c r="A2306" s="21"/>
      <c r="B2306" s="21"/>
      <c r="C2306" s="170"/>
      <c r="D2306" s="168"/>
      <c r="E2306" s="154" t="str">
        <f>IFERROR(VLOOKUP(D2306,CADA_PROD!D:H,5,0),"")</f>
        <v/>
      </c>
      <c r="F2306" s="169"/>
      <c r="G2306" s="170"/>
      <c r="H2306" s="171"/>
      <c r="I2306" s="172" t="str">
        <f>IF(D2306="","",SUMIFS(MOVI_ENTR!I:I,MOVI_ENTR!D:D,D2306,MOVI_ENTR!O:O,L2306)-SUMIFS(MOVI_SAID!H:H,MOVI_SAID!D:D,D2306,MOVI_SAID!L:L,L2306))</f>
        <v/>
      </c>
      <c r="J2306" s="153" t="str">
        <f>IF(D2306="","",VLOOKUP(D2306,CADA_PROD!D:G,4,0)*H2306)</f>
        <v/>
      </c>
      <c r="K2306" s="14"/>
      <c r="L2306" s="14"/>
      <c r="M2306" s="21"/>
      <c r="N2306" s="21"/>
      <c r="O2306" s="21"/>
      <c r="P2306" s="21"/>
    </row>
    <row r="2307" spans="1:16" s="16" customFormat="1" ht="30" customHeight="1">
      <c r="A2307" s="21"/>
      <c r="B2307" s="21"/>
      <c r="C2307" s="170"/>
      <c r="D2307" s="168"/>
      <c r="E2307" s="154" t="str">
        <f>IFERROR(VLOOKUP(D2307,CADA_PROD!D:H,5,0),"")</f>
        <v/>
      </c>
      <c r="F2307" s="169"/>
      <c r="G2307" s="170"/>
      <c r="H2307" s="171"/>
      <c r="I2307" s="172" t="str">
        <f>IF(D2307="","",SUMIFS(MOVI_ENTR!I:I,MOVI_ENTR!D:D,D2307,MOVI_ENTR!O:O,L2307)-SUMIFS(MOVI_SAID!H:H,MOVI_SAID!D:D,D2307,MOVI_SAID!L:L,L2307))</f>
        <v/>
      </c>
      <c r="J2307" s="153" t="str">
        <f>IF(D2307="","",VLOOKUP(D2307,CADA_PROD!D:G,4,0)*H2307)</f>
        <v/>
      </c>
      <c r="K2307" s="14"/>
      <c r="L2307" s="14"/>
      <c r="M2307" s="21"/>
      <c r="N2307" s="21"/>
      <c r="O2307" s="21"/>
      <c r="P2307" s="21"/>
    </row>
    <row r="2308" spans="1:16" s="16" customFormat="1" ht="30" customHeight="1">
      <c r="A2308" s="21"/>
      <c r="B2308" s="21"/>
      <c r="C2308" s="170"/>
      <c r="D2308" s="168"/>
      <c r="E2308" s="154" t="str">
        <f>IFERROR(VLOOKUP(D2308,CADA_PROD!D:H,5,0),"")</f>
        <v/>
      </c>
      <c r="F2308" s="169"/>
      <c r="G2308" s="170"/>
      <c r="H2308" s="171"/>
      <c r="I2308" s="172" t="str">
        <f>IF(D2308="","",SUMIFS(MOVI_ENTR!I:I,MOVI_ENTR!D:D,D2308,MOVI_ENTR!O:O,L2308)-SUMIFS(MOVI_SAID!H:H,MOVI_SAID!D:D,D2308,MOVI_SAID!L:L,L2308))</f>
        <v/>
      </c>
      <c r="J2308" s="153" t="str">
        <f>IF(D2308="","",VLOOKUP(D2308,CADA_PROD!D:G,4,0)*H2308)</f>
        <v/>
      </c>
      <c r="K2308" s="14"/>
      <c r="L2308" s="14"/>
      <c r="M2308" s="21"/>
      <c r="N2308" s="21"/>
      <c r="O2308" s="21"/>
      <c r="P2308" s="21"/>
    </row>
    <row r="2309" spans="1:16" s="16" customFormat="1" ht="30" customHeight="1">
      <c r="A2309" s="21"/>
      <c r="B2309" s="21"/>
      <c r="C2309" s="170"/>
      <c r="D2309" s="168"/>
      <c r="E2309" s="154" t="str">
        <f>IFERROR(VLOOKUP(D2309,CADA_PROD!D:H,5,0),"")</f>
        <v/>
      </c>
      <c r="F2309" s="169"/>
      <c r="G2309" s="170"/>
      <c r="H2309" s="171"/>
      <c r="I2309" s="172" t="str">
        <f>IF(D2309="","",SUMIFS(MOVI_ENTR!I:I,MOVI_ENTR!D:D,D2309,MOVI_ENTR!O:O,L2309)-SUMIFS(MOVI_SAID!H:H,MOVI_SAID!D:D,D2309,MOVI_SAID!L:L,L2309))</f>
        <v/>
      </c>
      <c r="J2309" s="153" t="str">
        <f>IF(D2309="","",VLOOKUP(D2309,CADA_PROD!D:G,4,0)*H2309)</f>
        <v/>
      </c>
      <c r="K2309" s="14"/>
      <c r="L2309" s="14"/>
      <c r="M2309" s="21"/>
      <c r="N2309" s="21"/>
      <c r="O2309" s="21"/>
      <c r="P2309" s="21"/>
    </row>
    <row r="2310" spans="1:16" s="16" customFormat="1" ht="30" customHeight="1">
      <c r="A2310" s="21"/>
      <c r="B2310" s="21"/>
      <c r="C2310" s="170"/>
      <c r="D2310" s="168"/>
      <c r="E2310" s="154" t="str">
        <f>IFERROR(VLOOKUP(D2310,CADA_PROD!D:H,5,0),"")</f>
        <v/>
      </c>
      <c r="F2310" s="169"/>
      <c r="G2310" s="170"/>
      <c r="H2310" s="171"/>
      <c r="I2310" s="172" t="str">
        <f>IF(D2310="","",SUMIFS(MOVI_ENTR!I:I,MOVI_ENTR!D:D,D2310,MOVI_ENTR!O:O,L2310)-SUMIFS(MOVI_SAID!H:H,MOVI_SAID!D:D,D2310,MOVI_SAID!L:L,L2310))</f>
        <v/>
      </c>
      <c r="J2310" s="153" t="str">
        <f>IF(D2310="","",VLOOKUP(D2310,CADA_PROD!D:G,4,0)*H2310)</f>
        <v/>
      </c>
      <c r="K2310" s="14"/>
      <c r="L2310" s="14"/>
      <c r="M2310" s="21"/>
      <c r="N2310" s="21"/>
      <c r="O2310" s="21"/>
      <c r="P2310" s="21"/>
    </row>
    <row r="2311" spans="1:16" s="16" customFormat="1" ht="30" customHeight="1">
      <c r="A2311" s="21"/>
      <c r="B2311" s="21"/>
      <c r="C2311" s="170"/>
      <c r="D2311" s="168"/>
      <c r="E2311" s="154" t="str">
        <f>IFERROR(VLOOKUP(D2311,CADA_PROD!D:H,5,0),"")</f>
        <v/>
      </c>
      <c r="F2311" s="169"/>
      <c r="G2311" s="170"/>
      <c r="H2311" s="171"/>
      <c r="I2311" s="172" t="str">
        <f>IF(D2311="","",SUMIFS(MOVI_ENTR!I:I,MOVI_ENTR!D:D,D2311,MOVI_ENTR!O:O,L2311)-SUMIFS(MOVI_SAID!H:H,MOVI_SAID!D:D,D2311,MOVI_SAID!L:L,L2311))</f>
        <v/>
      </c>
      <c r="J2311" s="153" t="str">
        <f>IF(D2311="","",VLOOKUP(D2311,CADA_PROD!D:G,4,0)*H2311)</f>
        <v/>
      </c>
      <c r="K2311" s="14"/>
      <c r="L2311" s="14"/>
      <c r="M2311" s="21"/>
      <c r="N2311" s="21"/>
      <c r="O2311" s="21"/>
      <c r="P2311" s="21"/>
    </row>
    <row r="2312" spans="1:16" s="16" customFormat="1" ht="30" customHeight="1">
      <c r="A2312" s="21"/>
      <c r="B2312" s="21"/>
      <c r="C2312" s="170"/>
      <c r="D2312" s="168"/>
      <c r="E2312" s="154" t="str">
        <f>IFERROR(VLOOKUP(D2312,CADA_PROD!D:H,5,0),"")</f>
        <v/>
      </c>
      <c r="F2312" s="169"/>
      <c r="G2312" s="170"/>
      <c r="H2312" s="171"/>
      <c r="I2312" s="172" t="str">
        <f>IF(D2312="","",SUMIFS(MOVI_ENTR!I:I,MOVI_ENTR!D:D,D2312,MOVI_ENTR!O:O,L2312)-SUMIFS(MOVI_SAID!H:H,MOVI_SAID!D:D,D2312,MOVI_SAID!L:L,L2312))</f>
        <v/>
      </c>
      <c r="J2312" s="153" t="str">
        <f>IF(D2312="","",VLOOKUP(D2312,CADA_PROD!D:G,4,0)*H2312)</f>
        <v/>
      </c>
      <c r="K2312" s="14"/>
      <c r="L2312" s="14"/>
      <c r="M2312" s="21"/>
      <c r="N2312" s="21"/>
      <c r="O2312" s="21"/>
      <c r="P2312" s="21"/>
    </row>
    <row r="2313" spans="1:16" s="16" customFormat="1" ht="30" customHeight="1">
      <c r="A2313" s="21"/>
      <c r="B2313" s="21"/>
      <c r="C2313" s="170"/>
      <c r="D2313" s="168"/>
      <c r="E2313" s="154" t="str">
        <f>IFERROR(VLOOKUP(D2313,CADA_PROD!D:H,5,0),"")</f>
        <v/>
      </c>
      <c r="F2313" s="169"/>
      <c r="G2313" s="170"/>
      <c r="H2313" s="171"/>
      <c r="I2313" s="172" t="str">
        <f>IF(D2313="","",SUMIFS(MOVI_ENTR!I:I,MOVI_ENTR!D:D,D2313,MOVI_ENTR!O:O,L2313)-SUMIFS(MOVI_SAID!H:H,MOVI_SAID!D:D,D2313,MOVI_SAID!L:L,L2313))</f>
        <v/>
      </c>
      <c r="J2313" s="153" t="str">
        <f>IF(D2313="","",VLOOKUP(D2313,CADA_PROD!D:G,4,0)*H2313)</f>
        <v/>
      </c>
      <c r="K2313" s="14"/>
      <c r="L2313" s="14"/>
      <c r="M2313" s="21"/>
      <c r="N2313" s="21"/>
      <c r="O2313" s="21"/>
      <c r="P2313" s="21"/>
    </row>
    <row r="2314" spans="1:16" s="16" customFormat="1" ht="30" customHeight="1">
      <c r="A2314" s="21"/>
      <c r="B2314" s="21"/>
      <c r="C2314" s="170"/>
      <c r="D2314" s="168"/>
      <c r="E2314" s="154" t="str">
        <f>IFERROR(VLOOKUP(D2314,CADA_PROD!D:H,5,0),"")</f>
        <v/>
      </c>
      <c r="F2314" s="169"/>
      <c r="G2314" s="170"/>
      <c r="H2314" s="171"/>
      <c r="I2314" s="172" t="str">
        <f>IF(D2314="","",SUMIFS(MOVI_ENTR!I:I,MOVI_ENTR!D:D,D2314,MOVI_ENTR!O:O,L2314)-SUMIFS(MOVI_SAID!H:H,MOVI_SAID!D:D,D2314,MOVI_SAID!L:L,L2314))</f>
        <v/>
      </c>
      <c r="J2314" s="153" t="str">
        <f>IF(D2314="","",VLOOKUP(D2314,CADA_PROD!D:G,4,0)*H2314)</f>
        <v/>
      </c>
      <c r="K2314" s="14"/>
      <c r="L2314" s="14"/>
      <c r="M2314" s="21"/>
      <c r="N2314" s="21"/>
      <c r="O2314" s="21"/>
      <c r="P2314" s="21"/>
    </row>
    <row r="2315" spans="1:16" s="16" customFormat="1" ht="30" customHeight="1">
      <c r="A2315" s="21"/>
      <c r="B2315" s="21"/>
      <c r="C2315" s="170"/>
      <c r="D2315" s="168"/>
      <c r="E2315" s="154" t="str">
        <f>IFERROR(VLOOKUP(D2315,CADA_PROD!D:H,5,0),"")</f>
        <v/>
      </c>
      <c r="F2315" s="169"/>
      <c r="G2315" s="170"/>
      <c r="H2315" s="171"/>
      <c r="I2315" s="172" t="str">
        <f>IF(D2315="","",SUMIFS(MOVI_ENTR!I:I,MOVI_ENTR!D:D,D2315,MOVI_ENTR!O:O,L2315)-SUMIFS(MOVI_SAID!H:H,MOVI_SAID!D:D,D2315,MOVI_SAID!L:L,L2315))</f>
        <v/>
      </c>
      <c r="J2315" s="153" t="str">
        <f>IF(D2315="","",VLOOKUP(D2315,CADA_PROD!D:G,4,0)*H2315)</f>
        <v/>
      </c>
      <c r="K2315" s="14"/>
      <c r="L2315" s="14"/>
      <c r="M2315" s="21"/>
      <c r="N2315" s="21"/>
      <c r="O2315" s="21"/>
      <c r="P2315" s="21"/>
    </row>
    <row r="2316" spans="1:16" s="16" customFormat="1" ht="30" customHeight="1">
      <c r="A2316" s="21"/>
      <c r="B2316" s="21"/>
      <c r="C2316" s="170"/>
      <c r="D2316" s="168"/>
      <c r="E2316" s="154" t="str">
        <f>IFERROR(VLOOKUP(D2316,CADA_PROD!D:H,5,0),"")</f>
        <v/>
      </c>
      <c r="F2316" s="169"/>
      <c r="G2316" s="170"/>
      <c r="H2316" s="171"/>
      <c r="I2316" s="172" t="str">
        <f>IF(D2316="","",SUMIFS(MOVI_ENTR!I:I,MOVI_ENTR!D:D,D2316,MOVI_ENTR!O:O,L2316)-SUMIFS(MOVI_SAID!H:H,MOVI_SAID!D:D,D2316,MOVI_SAID!L:L,L2316))</f>
        <v/>
      </c>
      <c r="J2316" s="153" t="str">
        <f>IF(D2316="","",VLOOKUP(D2316,CADA_PROD!D:G,4,0)*H2316)</f>
        <v/>
      </c>
      <c r="K2316" s="14"/>
      <c r="L2316" s="14"/>
      <c r="M2316" s="21"/>
      <c r="N2316" s="21"/>
      <c r="O2316" s="21"/>
      <c r="P2316" s="21"/>
    </row>
    <row r="2317" spans="1:16" s="16" customFormat="1" ht="30" customHeight="1">
      <c r="A2317" s="21"/>
      <c r="B2317" s="21"/>
      <c r="C2317" s="170"/>
      <c r="D2317" s="168"/>
      <c r="E2317" s="154" t="str">
        <f>IFERROR(VLOOKUP(D2317,CADA_PROD!D:H,5,0),"")</f>
        <v/>
      </c>
      <c r="F2317" s="169"/>
      <c r="G2317" s="170"/>
      <c r="H2317" s="171"/>
      <c r="I2317" s="172" t="str">
        <f>IF(D2317="","",SUMIFS(MOVI_ENTR!I:I,MOVI_ENTR!D:D,D2317,MOVI_ENTR!O:O,L2317)-SUMIFS(MOVI_SAID!H:H,MOVI_SAID!D:D,D2317,MOVI_SAID!L:L,L2317))</f>
        <v/>
      </c>
      <c r="J2317" s="153" t="str">
        <f>IF(D2317="","",VLOOKUP(D2317,CADA_PROD!D:G,4,0)*H2317)</f>
        <v/>
      </c>
      <c r="K2317" s="14"/>
      <c r="L2317" s="14"/>
      <c r="M2317" s="21"/>
      <c r="N2317" s="21"/>
      <c r="O2317" s="21"/>
      <c r="P2317" s="21"/>
    </row>
    <row r="2318" spans="1:16" s="16" customFormat="1" ht="30" customHeight="1">
      <c r="A2318" s="21"/>
      <c r="B2318" s="21"/>
      <c r="C2318" s="170"/>
      <c r="D2318" s="168"/>
      <c r="E2318" s="154" t="str">
        <f>IFERROR(VLOOKUP(D2318,CADA_PROD!D:H,5,0),"")</f>
        <v/>
      </c>
      <c r="F2318" s="169"/>
      <c r="G2318" s="170"/>
      <c r="H2318" s="171"/>
      <c r="I2318" s="172" t="str">
        <f>IF(D2318="","",SUMIFS(MOVI_ENTR!I:I,MOVI_ENTR!D:D,D2318,MOVI_ENTR!O:O,L2318)-SUMIFS(MOVI_SAID!H:H,MOVI_SAID!D:D,D2318,MOVI_SAID!L:L,L2318))</f>
        <v/>
      </c>
      <c r="J2318" s="153" t="str">
        <f>IF(D2318="","",VLOOKUP(D2318,CADA_PROD!D:G,4,0)*H2318)</f>
        <v/>
      </c>
      <c r="K2318" s="14"/>
      <c r="L2318" s="14"/>
      <c r="M2318" s="21"/>
      <c r="N2318" s="21"/>
      <c r="O2318" s="21"/>
      <c r="P2318" s="21"/>
    </row>
    <row r="2319" spans="1:16" s="16" customFormat="1" ht="30" customHeight="1">
      <c r="A2319" s="21"/>
      <c r="B2319" s="21"/>
      <c r="C2319" s="170"/>
      <c r="D2319" s="168"/>
      <c r="E2319" s="154" t="str">
        <f>IFERROR(VLOOKUP(D2319,CADA_PROD!D:H,5,0),"")</f>
        <v/>
      </c>
      <c r="F2319" s="169"/>
      <c r="G2319" s="170"/>
      <c r="H2319" s="171"/>
      <c r="I2319" s="172" t="str">
        <f>IF(D2319="","",SUMIFS(MOVI_ENTR!I:I,MOVI_ENTR!D:D,D2319,MOVI_ENTR!O:O,L2319)-SUMIFS(MOVI_SAID!H:H,MOVI_SAID!D:D,D2319,MOVI_SAID!L:L,L2319))</f>
        <v/>
      </c>
      <c r="J2319" s="153" t="str">
        <f>IF(D2319="","",VLOOKUP(D2319,CADA_PROD!D:G,4,0)*H2319)</f>
        <v/>
      </c>
      <c r="K2319" s="14"/>
      <c r="L2319" s="14"/>
      <c r="M2319" s="21"/>
      <c r="N2319" s="21"/>
      <c r="O2319" s="21"/>
      <c r="P2319" s="21"/>
    </row>
    <row r="2320" spans="1:16" s="16" customFormat="1" ht="30" customHeight="1">
      <c r="A2320" s="21"/>
      <c r="B2320" s="21"/>
      <c r="C2320" s="170"/>
      <c r="D2320" s="168"/>
      <c r="E2320" s="154" t="str">
        <f>IFERROR(VLOOKUP(D2320,CADA_PROD!D:H,5,0),"")</f>
        <v/>
      </c>
      <c r="F2320" s="169"/>
      <c r="G2320" s="170"/>
      <c r="H2320" s="171"/>
      <c r="I2320" s="172" t="str">
        <f>IF(D2320="","",SUMIFS(MOVI_ENTR!I:I,MOVI_ENTR!D:D,D2320,MOVI_ENTR!O:O,L2320)-SUMIFS(MOVI_SAID!H:H,MOVI_SAID!D:D,D2320,MOVI_SAID!L:L,L2320))</f>
        <v/>
      </c>
      <c r="J2320" s="153" t="str">
        <f>IF(D2320="","",VLOOKUP(D2320,CADA_PROD!D:G,4,0)*H2320)</f>
        <v/>
      </c>
      <c r="K2320" s="14"/>
      <c r="L2320" s="14"/>
      <c r="M2320" s="21"/>
      <c r="N2320" s="21"/>
      <c r="O2320" s="21"/>
      <c r="P2320" s="21"/>
    </row>
    <row r="2321" spans="1:16" s="16" customFormat="1" ht="30" customHeight="1">
      <c r="A2321" s="21"/>
      <c r="B2321" s="21"/>
      <c r="C2321" s="170"/>
      <c r="D2321" s="168"/>
      <c r="E2321" s="154" t="str">
        <f>IFERROR(VLOOKUP(D2321,CADA_PROD!D:H,5,0),"")</f>
        <v/>
      </c>
      <c r="F2321" s="169"/>
      <c r="G2321" s="170"/>
      <c r="H2321" s="171"/>
      <c r="I2321" s="172" t="str">
        <f>IF(D2321="","",SUMIFS(MOVI_ENTR!I:I,MOVI_ENTR!D:D,D2321,MOVI_ENTR!O:O,L2321)-SUMIFS(MOVI_SAID!H:H,MOVI_SAID!D:D,D2321,MOVI_SAID!L:L,L2321))</f>
        <v/>
      </c>
      <c r="J2321" s="153" t="str">
        <f>IF(D2321="","",VLOOKUP(D2321,CADA_PROD!D:G,4,0)*H2321)</f>
        <v/>
      </c>
      <c r="K2321" s="14"/>
      <c r="L2321" s="14"/>
      <c r="M2321" s="21"/>
      <c r="N2321" s="21"/>
      <c r="O2321" s="21"/>
      <c r="P2321" s="21"/>
    </row>
    <row r="2322" spans="1:16" s="16" customFormat="1" ht="30" customHeight="1">
      <c r="A2322" s="21"/>
      <c r="B2322" s="21"/>
      <c r="C2322" s="170"/>
      <c r="D2322" s="168"/>
      <c r="E2322" s="154" t="str">
        <f>IFERROR(VLOOKUP(D2322,CADA_PROD!D:H,5,0),"")</f>
        <v/>
      </c>
      <c r="F2322" s="169"/>
      <c r="G2322" s="170"/>
      <c r="H2322" s="171"/>
      <c r="I2322" s="172" t="str">
        <f>IF(D2322="","",SUMIFS(MOVI_ENTR!I:I,MOVI_ENTR!D:D,D2322,MOVI_ENTR!O:O,L2322)-SUMIFS(MOVI_SAID!H:H,MOVI_SAID!D:D,D2322,MOVI_SAID!L:L,L2322))</f>
        <v/>
      </c>
      <c r="J2322" s="153" t="str">
        <f>IF(D2322="","",VLOOKUP(D2322,CADA_PROD!D:G,4,0)*H2322)</f>
        <v/>
      </c>
      <c r="K2322" s="14"/>
      <c r="L2322" s="14"/>
      <c r="M2322" s="21"/>
      <c r="N2322" s="21"/>
      <c r="O2322" s="21"/>
      <c r="P2322" s="21"/>
    </row>
    <row r="2323" spans="1:16" s="16" customFormat="1" ht="30" customHeight="1">
      <c r="A2323" s="21"/>
      <c r="B2323" s="21"/>
      <c r="C2323" s="170"/>
      <c r="D2323" s="168"/>
      <c r="E2323" s="154" t="str">
        <f>IFERROR(VLOOKUP(D2323,CADA_PROD!D:H,5,0),"")</f>
        <v/>
      </c>
      <c r="F2323" s="169"/>
      <c r="G2323" s="170"/>
      <c r="H2323" s="171"/>
      <c r="I2323" s="172" t="str">
        <f>IF(D2323="","",SUMIFS(MOVI_ENTR!I:I,MOVI_ENTR!D:D,D2323,MOVI_ENTR!O:O,L2323)-SUMIFS(MOVI_SAID!H:H,MOVI_SAID!D:D,D2323,MOVI_SAID!L:L,L2323))</f>
        <v/>
      </c>
      <c r="J2323" s="153" t="str">
        <f>IF(D2323="","",VLOOKUP(D2323,CADA_PROD!D:G,4,0)*H2323)</f>
        <v/>
      </c>
      <c r="K2323" s="14"/>
      <c r="L2323" s="14"/>
      <c r="M2323" s="21"/>
      <c r="N2323" s="21"/>
      <c r="O2323" s="21"/>
      <c r="P2323" s="21"/>
    </row>
    <row r="2324" spans="1:16" s="16" customFormat="1" ht="30" customHeight="1">
      <c r="A2324" s="21"/>
      <c r="B2324" s="21"/>
      <c r="C2324" s="170"/>
      <c r="D2324" s="168"/>
      <c r="E2324" s="154" t="str">
        <f>IFERROR(VLOOKUP(D2324,CADA_PROD!D:H,5,0),"")</f>
        <v/>
      </c>
      <c r="F2324" s="169"/>
      <c r="G2324" s="170"/>
      <c r="H2324" s="171"/>
      <c r="I2324" s="172" t="str">
        <f>IF(D2324="","",SUMIFS(MOVI_ENTR!I:I,MOVI_ENTR!D:D,D2324,MOVI_ENTR!O:O,L2324)-SUMIFS(MOVI_SAID!H:H,MOVI_SAID!D:D,D2324,MOVI_SAID!L:L,L2324))</f>
        <v/>
      </c>
      <c r="J2324" s="153" t="str">
        <f>IF(D2324="","",VLOOKUP(D2324,CADA_PROD!D:G,4,0)*H2324)</f>
        <v/>
      </c>
      <c r="K2324" s="14"/>
      <c r="L2324" s="14"/>
      <c r="M2324" s="21"/>
      <c r="N2324" s="21"/>
      <c r="O2324" s="21"/>
      <c r="P2324" s="21"/>
    </row>
    <row r="2325" spans="1:16" s="16" customFormat="1" ht="30" customHeight="1">
      <c r="A2325" s="21"/>
      <c r="B2325" s="21"/>
      <c r="C2325" s="170"/>
      <c r="D2325" s="168"/>
      <c r="E2325" s="154" t="str">
        <f>IFERROR(VLOOKUP(D2325,CADA_PROD!D:H,5,0),"")</f>
        <v/>
      </c>
      <c r="F2325" s="169"/>
      <c r="G2325" s="170"/>
      <c r="H2325" s="171"/>
      <c r="I2325" s="172" t="str">
        <f>IF(D2325="","",SUMIFS(MOVI_ENTR!I:I,MOVI_ENTR!D:D,D2325,MOVI_ENTR!O:O,L2325)-SUMIFS(MOVI_SAID!H:H,MOVI_SAID!D:D,D2325,MOVI_SAID!L:L,L2325))</f>
        <v/>
      </c>
      <c r="J2325" s="153" t="str">
        <f>IF(D2325="","",VLOOKUP(D2325,CADA_PROD!D:G,4,0)*H2325)</f>
        <v/>
      </c>
      <c r="K2325" s="14"/>
      <c r="L2325" s="14"/>
      <c r="M2325" s="21"/>
      <c r="N2325" s="21"/>
      <c r="O2325" s="21"/>
      <c r="P2325" s="21"/>
    </row>
    <row r="2326" spans="1:16" s="16" customFormat="1" ht="30" customHeight="1">
      <c r="A2326" s="21"/>
      <c r="B2326" s="21"/>
      <c r="C2326" s="170"/>
      <c r="D2326" s="168"/>
      <c r="E2326" s="154" t="str">
        <f>IFERROR(VLOOKUP(D2326,CADA_PROD!D:H,5,0),"")</f>
        <v/>
      </c>
      <c r="F2326" s="169"/>
      <c r="G2326" s="170"/>
      <c r="H2326" s="171"/>
      <c r="I2326" s="172" t="str">
        <f>IF(D2326="","",SUMIFS(MOVI_ENTR!I:I,MOVI_ENTR!D:D,D2326,MOVI_ENTR!O:O,L2326)-SUMIFS(MOVI_SAID!H:H,MOVI_SAID!D:D,D2326,MOVI_SAID!L:L,L2326))</f>
        <v/>
      </c>
      <c r="J2326" s="153" t="str">
        <f>IF(D2326="","",VLOOKUP(D2326,CADA_PROD!D:G,4,0)*H2326)</f>
        <v/>
      </c>
      <c r="K2326" s="14"/>
      <c r="L2326" s="14"/>
      <c r="M2326" s="21"/>
      <c r="N2326" s="21"/>
      <c r="O2326" s="21"/>
      <c r="P2326" s="21"/>
    </row>
    <row r="2327" spans="1:16" s="16" customFormat="1" ht="30" customHeight="1">
      <c r="A2327" s="21"/>
      <c r="B2327" s="21"/>
      <c r="C2327" s="170"/>
      <c r="D2327" s="168"/>
      <c r="E2327" s="154" t="str">
        <f>IFERROR(VLOOKUP(D2327,CADA_PROD!D:H,5,0),"")</f>
        <v/>
      </c>
      <c r="F2327" s="169"/>
      <c r="G2327" s="170"/>
      <c r="H2327" s="171"/>
      <c r="I2327" s="172" t="str">
        <f>IF(D2327="","",SUMIFS(MOVI_ENTR!I:I,MOVI_ENTR!D:D,D2327,MOVI_ENTR!O:O,L2327)-SUMIFS(MOVI_SAID!H:H,MOVI_SAID!D:D,D2327,MOVI_SAID!L:L,L2327))</f>
        <v/>
      </c>
      <c r="J2327" s="153" t="str">
        <f>IF(D2327="","",VLOOKUP(D2327,CADA_PROD!D:G,4,0)*H2327)</f>
        <v/>
      </c>
      <c r="K2327" s="14"/>
      <c r="L2327" s="14"/>
      <c r="M2327" s="21"/>
      <c r="N2327" s="21"/>
      <c r="O2327" s="21"/>
      <c r="P2327" s="21"/>
    </row>
    <row r="2328" spans="1:16" s="16" customFormat="1" ht="30" customHeight="1">
      <c r="A2328" s="21"/>
      <c r="B2328" s="21"/>
      <c r="C2328" s="170"/>
      <c r="D2328" s="168"/>
      <c r="E2328" s="154" t="str">
        <f>IFERROR(VLOOKUP(D2328,CADA_PROD!D:H,5,0),"")</f>
        <v/>
      </c>
      <c r="F2328" s="169"/>
      <c r="G2328" s="170"/>
      <c r="H2328" s="171"/>
      <c r="I2328" s="172" t="str">
        <f>IF(D2328="","",SUMIFS(MOVI_ENTR!I:I,MOVI_ENTR!D:D,D2328,MOVI_ENTR!O:O,L2328)-SUMIFS(MOVI_SAID!H:H,MOVI_SAID!D:D,D2328,MOVI_SAID!L:L,L2328))</f>
        <v/>
      </c>
      <c r="J2328" s="153" t="str">
        <f>IF(D2328="","",VLOOKUP(D2328,CADA_PROD!D:G,4,0)*H2328)</f>
        <v/>
      </c>
      <c r="K2328" s="14"/>
      <c r="L2328" s="14"/>
      <c r="M2328" s="21"/>
      <c r="N2328" s="21"/>
      <c r="O2328" s="21"/>
      <c r="P2328" s="21"/>
    </row>
    <row r="2329" spans="1:16" s="16" customFormat="1" ht="30" customHeight="1">
      <c r="A2329" s="21"/>
      <c r="B2329" s="21"/>
      <c r="C2329" s="170"/>
      <c r="D2329" s="168"/>
      <c r="E2329" s="154" t="str">
        <f>IFERROR(VLOOKUP(D2329,CADA_PROD!D:H,5,0),"")</f>
        <v/>
      </c>
      <c r="F2329" s="169"/>
      <c r="G2329" s="170"/>
      <c r="H2329" s="171"/>
      <c r="I2329" s="172" t="str">
        <f>IF(D2329="","",SUMIFS(MOVI_ENTR!I:I,MOVI_ENTR!D:D,D2329,MOVI_ENTR!O:O,L2329)-SUMIFS(MOVI_SAID!H:H,MOVI_SAID!D:D,D2329,MOVI_SAID!L:L,L2329))</f>
        <v/>
      </c>
      <c r="J2329" s="153" t="str">
        <f>IF(D2329="","",VLOOKUP(D2329,CADA_PROD!D:G,4,0)*H2329)</f>
        <v/>
      </c>
      <c r="K2329" s="14"/>
      <c r="L2329" s="14"/>
      <c r="M2329" s="21"/>
      <c r="N2329" s="21"/>
      <c r="O2329" s="21"/>
      <c r="P2329" s="21"/>
    </row>
    <row r="2330" spans="1:16" s="16" customFormat="1" ht="30" customHeight="1">
      <c r="A2330" s="21"/>
      <c r="B2330" s="21"/>
      <c r="C2330" s="170"/>
      <c r="D2330" s="168"/>
      <c r="E2330" s="154" t="str">
        <f>IFERROR(VLOOKUP(D2330,CADA_PROD!D:H,5,0),"")</f>
        <v/>
      </c>
      <c r="F2330" s="169"/>
      <c r="G2330" s="170"/>
      <c r="H2330" s="171"/>
      <c r="I2330" s="172" t="str">
        <f>IF(D2330="","",SUMIFS(MOVI_ENTR!I:I,MOVI_ENTR!D:D,D2330,MOVI_ENTR!O:O,L2330)-SUMIFS(MOVI_SAID!H:H,MOVI_SAID!D:D,D2330,MOVI_SAID!L:L,L2330))</f>
        <v/>
      </c>
      <c r="J2330" s="153" t="str">
        <f>IF(D2330="","",VLOOKUP(D2330,CADA_PROD!D:G,4,0)*H2330)</f>
        <v/>
      </c>
      <c r="K2330" s="14"/>
      <c r="L2330" s="14"/>
      <c r="M2330" s="21"/>
      <c r="N2330" s="21"/>
      <c r="O2330" s="21"/>
      <c r="P2330" s="21"/>
    </row>
    <row r="2331" spans="1:16" s="16" customFormat="1" ht="30" customHeight="1">
      <c r="A2331" s="21"/>
      <c r="B2331" s="21"/>
      <c r="C2331" s="170"/>
      <c r="D2331" s="168"/>
      <c r="E2331" s="154" t="str">
        <f>IFERROR(VLOOKUP(D2331,CADA_PROD!D:H,5,0),"")</f>
        <v/>
      </c>
      <c r="F2331" s="169"/>
      <c r="G2331" s="170"/>
      <c r="H2331" s="171"/>
      <c r="I2331" s="172" t="str">
        <f>IF(D2331="","",SUMIFS(MOVI_ENTR!I:I,MOVI_ENTR!D:D,D2331,MOVI_ENTR!O:O,L2331)-SUMIFS(MOVI_SAID!H:H,MOVI_SAID!D:D,D2331,MOVI_SAID!L:L,L2331))</f>
        <v/>
      </c>
      <c r="J2331" s="153" t="str">
        <f>IF(D2331="","",VLOOKUP(D2331,CADA_PROD!D:G,4,0)*H2331)</f>
        <v/>
      </c>
      <c r="K2331" s="14"/>
      <c r="L2331" s="14"/>
      <c r="M2331" s="21"/>
      <c r="N2331" s="21"/>
      <c r="O2331" s="21"/>
      <c r="P2331" s="21"/>
    </row>
    <row r="2332" spans="1:16" s="16" customFormat="1" ht="30" customHeight="1">
      <c r="A2332" s="21"/>
      <c r="B2332" s="21"/>
      <c r="C2332" s="170"/>
      <c r="D2332" s="168"/>
      <c r="E2332" s="154" t="str">
        <f>IFERROR(VLOOKUP(D2332,CADA_PROD!D:H,5,0),"")</f>
        <v/>
      </c>
      <c r="F2332" s="169"/>
      <c r="G2332" s="170"/>
      <c r="H2332" s="171"/>
      <c r="I2332" s="172" t="str">
        <f>IF(D2332="","",SUMIFS(MOVI_ENTR!I:I,MOVI_ENTR!D:D,D2332,MOVI_ENTR!O:O,L2332)-SUMIFS(MOVI_SAID!H:H,MOVI_SAID!D:D,D2332,MOVI_SAID!L:L,L2332))</f>
        <v/>
      </c>
      <c r="J2332" s="153" t="str">
        <f>IF(D2332="","",VLOOKUP(D2332,CADA_PROD!D:G,4,0)*H2332)</f>
        <v/>
      </c>
      <c r="K2332" s="14"/>
      <c r="L2332" s="14"/>
      <c r="M2332" s="21"/>
      <c r="N2332" s="21"/>
      <c r="O2332" s="21"/>
      <c r="P2332" s="21"/>
    </row>
    <row r="2333" spans="1:16" s="16" customFormat="1" ht="30" customHeight="1">
      <c r="A2333" s="21"/>
      <c r="B2333" s="21"/>
      <c r="C2333" s="170"/>
      <c r="D2333" s="168"/>
      <c r="E2333" s="154" t="str">
        <f>IFERROR(VLOOKUP(D2333,CADA_PROD!D:H,5,0),"")</f>
        <v/>
      </c>
      <c r="F2333" s="169"/>
      <c r="G2333" s="170"/>
      <c r="H2333" s="171"/>
      <c r="I2333" s="172" t="str">
        <f>IF(D2333="","",SUMIFS(MOVI_ENTR!I:I,MOVI_ENTR!D:D,D2333,MOVI_ENTR!O:O,L2333)-SUMIFS(MOVI_SAID!H:H,MOVI_SAID!D:D,D2333,MOVI_SAID!L:L,L2333))</f>
        <v/>
      </c>
      <c r="J2333" s="153" t="str">
        <f>IF(D2333="","",VLOOKUP(D2333,CADA_PROD!D:G,4,0)*H2333)</f>
        <v/>
      </c>
      <c r="K2333" s="14"/>
      <c r="L2333" s="14"/>
      <c r="M2333" s="21"/>
      <c r="N2333" s="21"/>
      <c r="O2333" s="21"/>
      <c r="P2333" s="21"/>
    </row>
    <row r="2334" spans="1:16" s="16" customFormat="1" ht="30" customHeight="1">
      <c r="A2334" s="21"/>
      <c r="B2334" s="21"/>
      <c r="C2334" s="170"/>
      <c r="D2334" s="168"/>
      <c r="E2334" s="154" t="str">
        <f>IFERROR(VLOOKUP(D2334,CADA_PROD!D:H,5,0),"")</f>
        <v/>
      </c>
      <c r="F2334" s="169"/>
      <c r="G2334" s="170"/>
      <c r="H2334" s="171"/>
      <c r="I2334" s="172" t="str">
        <f>IF(D2334="","",SUMIFS(MOVI_ENTR!I:I,MOVI_ENTR!D:D,D2334,MOVI_ENTR!O:O,L2334)-SUMIFS(MOVI_SAID!H:H,MOVI_SAID!D:D,D2334,MOVI_SAID!L:L,L2334))</f>
        <v/>
      </c>
      <c r="J2334" s="153" t="str">
        <f>IF(D2334="","",VLOOKUP(D2334,CADA_PROD!D:G,4,0)*H2334)</f>
        <v/>
      </c>
      <c r="K2334" s="14"/>
      <c r="L2334" s="14"/>
      <c r="M2334" s="21"/>
      <c r="N2334" s="21"/>
      <c r="O2334" s="21"/>
      <c r="P2334" s="21"/>
    </row>
    <row r="2335" spans="1:16" s="16" customFormat="1" ht="30" customHeight="1">
      <c r="A2335" s="21"/>
      <c r="B2335" s="21"/>
      <c r="C2335" s="170"/>
      <c r="D2335" s="168"/>
      <c r="E2335" s="154" t="str">
        <f>IFERROR(VLOOKUP(D2335,CADA_PROD!D:H,5,0),"")</f>
        <v/>
      </c>
      <c r="F2335" s="169"/>
      <c r="G2335" s="170"/>
      <c r="H2335" s="171"/>
      <c r="I2335" s="172" t="str">
        <f>IF(D2335="","",SUMIFS(MOVI_ENTR!I:I,MOVI_ENTR!D:D,D2335,MOVI_ENTR!O:O,L2335)-SUMIFS(MOVI_SAID!H:H,MOVI_SAID!D:D,D2335,MOVI_SAID!L:L,L2335))</f>
        <v/>
      </c>
      <c r="J2335" s="153" t="str">
        <f>IF(D2335="","",VLOOKUP(D2335,CADA_PROD!D:G,4,0)*H2335)</f>
        <v/>
      </c>
      <c r="K2335" s="14"/>
      <c r="L2335" s="14"/>
      <c r="M2335" s="21"/>
      <c r="N2335" s="21"/>
      <c r="O2335" s="21"/>
      <c r="P2335" s="21"/>
    </row>
    <row r="2336" spans="1:16" s="16" customFormat="1" ht="30" customHeight="1">
      <c r="A2336" s="21"/>
      <c r="B2336" s="21"/>
      <c r="C2336" s="170"/>
      <c r="D2336" s="168"/>
      <c r="E2336" s="154" t="str">
        <f>IFERROR(VLOOKUP(D2336,CADA_PROD!D:H,5,0),"")</f>
        <v/>
      </c>
      <c r="F2336" s="169"/>
      <c r="G2336" s="170"/>
      <c r="H2336" s="171"/>
      <c r="I2336" s="172" t="str">
        <f>IF(D2336="","",SUMIFS(MOVI_ENTR!I:I,MOVI_ENTR!D:D,D2336,MOVI_ENTR!O:O,L2336)-SUMIFS(MOVI_SAID!H:H,MOVI_SAID!D:D,D2336,MOVI_SAID!L:L,L2336))</f>
        <v/>
      </c>
      <c r="J2336" s="153" t="str">
        <f>IF(D2336="","",VLOOKUP(D2336,CADA_PROD!D:G,4,0)*H2336)</f>
        <v/>
      </c>
      <c r="K2336" s="14"/>
      <c r="L2336" s="14"/>
      <c r="M2336" s="21"/>
      <c r="N2336" s="21"/>
      <c r="O2336" s="21"/>
      <c r="P2336" s="21"/>
    </row>
    <row r="2337" spans="1:16" s="16" customFormat="1" ht="30" customHeight="1">
      <c r="A2337" s="21"/>
      <c r="B2337" s="21"/>
      <c r="C2337" s="170"/>
      <c r="D2337" s="168"/>
      <c r="E2337" s="154" t="str">
        <f>IFERROR(VLOOKUP(D2337,CADA_PROD!D:H,5,0),"")</f>
        <v/>
      </c>
      <c r="F2337" s="169"/>
      <c r="G2337" s="170"/>
      <c r="H2337" s="171"/>
      <c r="I2337" s="172" t="str">
        <f>IF(D2337="","",SUMIFS(MOVI_ENTR!I:I,MOVI_ENTR!D:D,D2337,MOVI_ENTR!O:O,L2337)-SUMIFS(MOVI_SAID!H:H,MOVI_SAID!D:D,D2337,MOVI_SAID!L:L,L2337))</f>
        <v/>
      </c>
      <c r="J2337" s="153" t="str">
        <f>IF(D2337="","",VLOOKUP(D2337,CADA_PROD!D:G,4,0)*H2337)</f>
        <v/>
      </c>
      <c r="K2337" s="14"/>
      <c r="L2337" s="14"/>
      <c r="M2337" s="21"/>
      <c r="N2337" s="21"/>
      <c r="O2337" s="21"/>
      <c r="P2337" s="21"/>
    </row>
    <row r="2338" spans="1:16" s="16" customFormat="1" ht="30" customHeight="1">
      <c r="A2338" s="21"/>
      <c r="B2338" s="21"/>
      <c r="C2338" s="170"/>
      <c r="D2338" s="168"/>
      <c r="E2338" s="154" t="str">
        <f>IFERROR(VLOOKUP(D2338,CADA_PROD!D:H,5,0),"")</f>
        <v/>
      </c>
      <c r="F2338" s="169"/>
      <c r="G2338" s="170"/>
      <c r="H2338" s="171"/>
      <c r="I2338" s="172" t="str">
        <f>IF(D2338="","",SUMIFS(MOVI_ENTR!I:I,MOVI_ENTR!D:D,D2338,MOVI_ENTR!O:O,L2338)-SUMIFS(MOVI_SAID!H:H,MOVI_SAID!D:D,D2338,MOVI_SAID!L:L,L2338))</f>
        <v/>
      </c>
      <c r="J2338" s="153" t="str">
        <f>IF(D2338="","",VLOOKUP(D2338,CADA_PROD!D:G,4,0)*H2338)</f>
        <v/>
      </c>
      <c r="K2338" s="14"/>
      <c r="L2338" s="14"/>
      <c r="M2338" s="21"/>
      <c r="N2338" s="21"/>
      <c r="O2338" s="21"/>
      <c r="P2338" s="21"/>
    </row>
    <row r="2339" spans="1:16" s="16" customFormat="1" ht="30" customHeight="1">
      <c r="A2339" s="21"/>
      <c r="B2339" s="21"/>
      <c r="C2339" s="170"/>
      <c r="D2339" s="168"/>
      <c r="E2339" s="154" t="str">
        <f>IFERROR(VLOOKUP(D2339,CADA_PROD!D:H,5,0),"")</f>
        <v/>
      </c>
      <c r="F2339" s="169"/>
      <c r="G2339" s="170"/>
      <c r="H2339" s="171"/>
      <c r="I2339" s="172" t="str">
        <f>IF(D2339="","",SUMIFS(MOVI_ENTR!I:I,MOVI_ENTR!D:D,D2339,MOVI_ENTR!O:O,L2339)-SUMIFS(MOVI_SAID!H:H,MOVI_SAID!D:D,D2339,MOVI_SAID!L:L,L2339))</f>
        <v/>
      </c>
      <c r="J2339" s="153" t="str">
        <f>IF(D2339="","",VLOOKUP(D2339,CADA_PROD!D:G,4,0)*H2339)</f>
        <v/>
      </c>
      <c r="K2339" s="14"/>
      <c r="L2339" s="14"/>
      <c r="M2339" s="21"/>
      <c r="N2339" s="21"/>
      <c r="O2339" s="21"/>
      <c r="P2339" s="21"/>
    </row>
    <row r="2340" spans="1:16" s="16" customFormat="1" ht="30" customHeight="1">
      <c r="A2340" s="21"/>
      <c r="B2340" s="21"/>
      <c r="C2340" s="170"/>
      <c r="D2340" s="168"/>
      <c r="E2340" s="154" t="str">
        <f>IFERROR(VLOOKUP(D2340,CADA_PROD!D:H,5,0),"")</f>
        <v/>
      </c>
      <c r="F2340" s="169"/>
      <c r="G2340" s="170"/>
      <c r="H2340" s="171"/>
      <c r="I2340" s="172" t="str">
        <f>IF(D2340="","",SUMIFS(MOVI_ENTR!I:I,MOVI_ENTR!D:D,D2340,MOVI_ENTR!O:O,L2340)-SUMIFS(MOVI_SAID!H:H,MOVI_SAID!D:D,D2340,MOVI_SAID!L:L,L2340))</f>
        <v/>
      </c>
      <c r="J2340" s="153" t="str">
        <f>IF(D2340="","",VLOOKUP(D2340,CADA_PROD!D:G,4,0)*H2340)</f>
        <v/>
      </c>
      <c r="K2340" s="14"/>
      <c r="L2340" s="14"/>
      <c r="M2340" s="21"/>
      <c r="N2340" s="21"/>
      <c r="O2340" s="21"/>
      <c r="P2340" s="21"/>
    </row>
    <row r="2341" spans="1:16" s="16" customFormat="1" ht="30" customHeight="1">
      <c r="A2341" s="21"/>
      <c r="B2341" s="21"/>
      <c r="C2341" s="170"/>
      <c r="D2341" s="168"/>
      <c r="E2341" s="154" t="str">
        <f>IFERROR(VLOOKUP(D2341,CADA_PROD!D:H,5,0),"")</f>
        <v/>
      </c>
      <c r="F2341" s="169"/>
      <c r="G2341" s="170"/>
      <c r="H2341" s="171"/>
      <c r="I2341" s="172" t="str">
        <f>IF(D2341="","",SUMIFS(MOVI_ENTR!I:I,MOVI_ENTR!D:D,D2341,MOVI_ENTR!O:O,L2341)-SUMIFS(MOVI_SAID!H:H,MOVI_SAID!D:D,D2341,MOVI_SAID!L:L,L2341))</f>
        <v/>
      </c>
      <c r="J2341" s="153" t="str">
        <f>IF(D2341="","",VLOOKUP(D2341,CADA_PROD!D:G,4,0)*H2341)</f>
        <v/>
      </c>
      <c r="K2341" s="14"/>
      <c r="L2341" s="14"/>
      <c r="M2341" s="21"/>
      <c r="N2341" s="21"/>
      <c r="O2341" s="21"/>
      <c r="P2341" s="21"/>
    </row>
    <row r="2342" spans="1:16" s="16" customFormat="1" ht="30" customHeight="1">
      <c r="A2342" s="21"/>
      <c r="B2342" s="21"/>
      <c r="C2342" s="170"/>
      <c r="D2342" s="168"/>
      <c r="E2342" s="154" t="str">
        <f>IFERROR(VLOOKUP(D2342,CADA_PROD!D:H,5,0),"")</f>
        <v/>
      </c>
      <c r="F2342" s="169"/>
      <c r="G2342" s="170"/>
      <c r="H2342" s="171"/>
      <c r="I2342" s="172" t="str">
        <f>IF(D2342="","",SUMIFS(MOVI_ENTR!I:I,MOVI_ENTR!D:D,D2342,MOVI_ENTR!O:O,L2342)-SUMIFS(MOVI_SAID!H:H,MOVI_SAID!D:D,D2342,MOVI_SAID!L:L,L2342))</f>
        <v/>
      </c>
      <c r="J2342" s="153" t="str">
        <f>IF(D2342="","",VLOOKUP(D2342,CADA_PROD!D:G,4,0)*H2342)</f>
        <v/>
      </c>
      <c r="K2342" s="14"/>
      <c r="L2342" s="14"/>
      <c r="M2342" s="21"/>
      <c r="N2342" s="21"/>
      <c r="O2342" s="21"/>
      <c r="P2342" s="21"/>
    </row>
    <row r="2343" spans="1:16" s="16" customFormat="1" ht="30" customHeight="1">
      <c r="A2343" s="21"/>
      <c r="B2343" s="21"/>
      <c r="C2343" s="170"/>
      <c r="D2343" s="168"/>
      <c r="E2343" s="154" t="str">
        <f>IFERROR(VLOOKUP(D2343,CADA_PROD!D:H,5,0),"")</f>
        <v/>
      </c>
      <c r="F2343" s="169"/>
      <c r="G2343" s="170"/>
      <c r="H2343" s="171"/>
      <c r="I2343" s="172" t="str">
        <f>IF(D2343="","",SUMIFS(MOVI_ENTR!I:I,MOVI_ENTR!D:D,D2343,MOVI_ENTR!O:O,L2343)-SUMIFS(MOVI_SAID!H:H,MOVI_SAID!D:D,D2343,MOVI_SAID!L:L,L2343))</f>
        <v/>
      </c>
      <c r="J2343" s="153" t="str">
        <f>IF(D2343="","",VLOOKUP(D2343,CADA_PROD!D:G,4,0)*H2343)</f>
        <v/>
      </c>
      <c r="K2343" s="14"/>
      <c r="L2343" s="14"/>
      <c r="M2343" s="21"/>
      <c r="N2343" s="21"/>
      <c r="O2343" s="21"/>
      <c r="P2343" s="21"/>
    </row>
    <row r="2344" spans="1:16" s="16" customFormat="1" ht="30" customHeight="1">
      <c r="A2344" s="21"/>
      <c r="B2344" s="21"/>
      <c r="C2344" s="170"/>
      <c r="D2344" s="168"/>
      <c r="E2344" s="154" t="str">
        <f>IFERROR(VLOOKUP(D2344,CADA_PROD!D:H,5,0),"")</f>
        <v/>
      </c>
      <c r="F2344" s="169"/>
      <c r="G2344" s="170"/>
      <c r="H2344" s="171"/>
      <c r="I2344" s="172" t="str">
        <f>IF(D2344="","",SUMIFS(MOVI_ENTR!I:I,MOVI_ENTR!D:D,D2344,MOVI_ENTR!O:O,L2344)-SUMIFS(MOVI_SAID!H:H,MOVI_SAID!D:D,D2344,MOVI_SAID!L:L,L2344))</f>
        <v/>
      </c>
      <c r="J2344" s="153" t="str">
        <f>IF(D2344="","",VLOOKUP(D2344,CADA_PROD!D:G,4,0)*H2344)</f>
        <v/>
      </c>
      <c r="K2344" s="14"/>
      <c r="L2344" s="14"/>
      <c r="M2344" s="21"/>
      <c r="N2344" s="21"/>
      <c r="O2344" s="21"/>
      <c r="P2344" s="21"/>
    </row>
    <row r="2345" spans="1:16" s="16" customFormat="1" ht="30" customHeight="1">
      <c r="A2345" s="21"/>
      <c r="B2345" s="21"/>
      <c r="C2345" s="170"/>
      <c r="D2345" s="168"/>
      <c r="E2345" s="154" t="str">
        <f>IFERROR(VLOOKUP(D2345,CADA_PROD!D:H,5,0),"")</f>
        <v/>
      </c>
      <c r="F2345" s="169"/>
      <c r="G2345" s="170"/>
      <c r="H2345" s="171"/>
      <c r="I2345" s="172" t="str">
        <f>IF(D2345="","",SUMIFS(MOVI_ENTR!I:I,MOVI_ENTR!D:D,D2345,MOVI_ENTR!O:O,L2345)-SUMIFS(MOVI_SAID!H:H,MOVI_SAID!D:D,D2345,MOVI_SAID!L:L,L2345))</f>
        <v/>
      </c>
      <c r="J2345" s="153" t="str">
        <f>IF(D2345="","",VLOOKUP(D2345,CADA_PROD!D:G,4,0)*H2345)</f>
        <v/>
      </c>
      <c r="K2345" s="14"/>
      <c r="L2345" s="14"/>
      <c r="M2345" s="21"/>
      <c r="N2345" s="21"/>
      <c r="O2345" s="21"/>
      <c r="P2345" s="21"/>
    </row>
    <row r="2346" spans="1:16" s="16" customFormat="1" ht="30" customHeight="1">
      <c r="A2346" s="21"/>
      <c r="B2346" s="21"/>
      <c r="C2346" s="170"/>
      <c r="D2346" s="168"/>
      <c r="E2346" s="154" t="str">
        <f>IFERROR(VLOOKUP(D2346,CADA_PROD!D:H,5,0),"")</f>
        <v/>
      </c>
      <c r="F2346" s="169"/>
      <c r="G2346" s="170"/>
      <c r="H2346" s="171"/>
      <c r="I2346" s="172" t="str">
        <f>IF(D2346="","",SUMIFS(MOVI_ENTR!I:I,MOVI_ENTR!D:D,D2346,MOVI_ENTR!O:O,L2346)-SUMIFS(MOVI_SAID!H:H,MOVI_SAID!D:D,D2346,MOVI_SAID!L:L,L2346))</f>
        <v/>
      </c>
      <c r="J2346" s="153" t="str">
        <f>IF(D2346="","",VLOOKUP(D2346,CADA_PROD!D:G,4,0)*H2346)</f>
        <v/>
      </c>
      <c r="K2346" s="14"/>
      <c r="L2346" s="14"/>
      <c r="M2346" s="21"/>
      <c r="N2346" s="21"/>
      <c r="O2346" s="21"/>
      <c r="P2346" s="21"/>
    </row>
    <row r="2347" spans="1:16" s="16" customFormat="1" ht="30" customHeight="1">
      <c r="A2347" s="21"/>
      <c r="B2347" s="21"/>
      <c r="C2347" s="170"/>
      <c r="D2347" s="168"/>
      <c r="E2347" s="154" t="str">
        <f>IFERROR(VLOOKUP(D2347,CADA_PROD!D:H,5,0),"")</f>
        <v/>
      </c>
      <c r="F2347" s="169"/>
      <c r="G2347" s="170"/>
      <c r="H2347" s="171"/>
      <c r="I2347" s="172" t="str">
        <f>IF(D2347="","",SUMIFS(MOVI_ENTR!I:I,MOVI_ENTR!D:D,D2347,MOVI_ENTR!O:O,L2347)-SUMIFS(MOVI_SAID!H:H,MOVI_SAID!D:D,D2347,MOVI_SAID!L:L,L2347))</f>
        <v/>
      </c>
      <c r="J2347" s="153" t="str">
        <f>IF(D2347="","",VLOOKUP(D2347,CADA_PROD!D:G,4,0)*H2347)</f>
        <v/>
      </c>
      <c r="K2347" s="14"/>
      <c r="L2347" s="14"/>
      <c r="M2347" s="21"/>
      <c r="N2347" s="21"/>
      <c r="O2347" s="21"/>
      <c r="P2347" s="21"/>
    </row>
    <row r="2348" spans="1:16" s="16" customFormat="1" ht="30" customHeight="1">
      <c r="A2348" s="21"/>
      <c r="B2348" s="21"/>
      <c r="C2348" s="170"/>
      <c r="D2348" s="168"/>
      <c r="E2348" s="154" t="str">
        <f>IFERROR(VLOOKUP(D2348,CADA_PROD!D:H,5,0),"")</f>
        <v/>
      </c>
      <c r="F2348" s="169"/>
      <c r="G2348" s="170"/>
      <c r="H2348" s="171"/>
      <c r="I2348" s="172" t="str">
        <f>IF(D2348="","",SUMIFS(MOVI_ENTR!I:I,MOVI_ENTR!D:D,D2348,MOVI_ENTR!O:O,L2348)-SUMIFS(MOVI_SAID!H:H,MOVI_SAID!D:D,D2348,MOVI_SAID!L:L,L2348))</f>
        <v/>
      </c>
      <c r="J2348" s="153" t="str">
        <f>IF(D2348="","",VLOOKUP(D2348,CADA_PROD!D:G,4,0)*H2348)</f>
        <v/>
      </c>
      <c r="K2348" s="14"/>
      <c r="L2348" s="14"/>
      <c r="M2348" s="21"/>
      <c r="N2348" s="21"/>
      <c r="O2348" s="21"/>
      <c r="P2348" s="21"/>
    </row>
    <row r="2349" spans="1:16" s="16" customFormat="1" ht="30" customHeight="1">
      <c r="A2349" s="21"/>
      <c r="B2349" s="21"/>
      <c r="C2349" s="170"/>
      <c r="D2349" s="168"/>
      <c r="E2349" s="154" t="str">
        <f>IFERROR(VLOOKUP(D2349,CADA_PROD!D:H,5,0),"")</f>
        <v/>
      </c>
      <c r="F2349" s="169"/>
      <c r="G2349" s="170"/>
      <c r="H2349" s="171"/>
      <c r="I2349" s="172" t="str">
        <f>IF(D2349="","",SUMIFS(MOVI_ENTR!I:I,MOVI_ENTR!D:D,D2349,MOVI_ENTR!O:O,L2349)-SUMIFS(MOVI_SAID!H:H,MOVI_SAID!D:D,D2349,MOVI_SAID!L:L,L2349))</f>
        <v/>
      </c>
      <c r="J2349" s="153" t="str">
        <f>IF(D2349="","",VLOOKUP(D2349,CADA_PROD!D:G,4,0)*H2349)</f>
        <v/>
      </c>
      <c r="K2349" s="14"/>
      <c r="L2349" s="14"/>
      <c r="M2349" s="21"/>
      <c r="N2349" s="21"/>
      <c r="O2349" s="21"/>
      <c r="P2349" s="21"/>
    </row>
    <row r="2350" spans="1:16" s="16" customFormat="1" ht="30" customHeight="1">
      <c r="A2350" s="21"/>
      <c r="B2350" s="21"/>
      <c r="C2350" s="170"/>
      <c r="D2350" s="168"/>
      <c r="E2350" s="154" t="str">
        <f>IFERROR(VLOOKUP(D2350,CADA_PROD!D:H,5,0),"")</f>
        <v/>
      </c>
      <c r="F2350" s="169"/>
      <c r="G2350" s="170"/>
      <c r="H2350" s="171"/>
      <c r="I2350" s="172" t="str">
        <f>IF(D2350="","",SUMIFS(MOVI_ENTR!I:I,MOVI_ENTR!D:D,D2350,MOVI_ENTR!O:O,L2350)-SUMIFS(MOVI_SAID!H:H,MOVI_SAID!D:D,D2350,MOVI_SAID!L:L,L2350))</f>
        <v/>
      </c>
      <c r="J2350" s="153" t="str">
        <f>IF(D2350="","",VLOOKUP(D2350,CADA_PROD!D:G,4,0)*H2350)</f>
        <v/>
      </c>
      <c r="K2350" s="14"/>
      <c r="L2350" s="14"/>
      <c r="M2350" s="21"/>
      <c r="N2350" s="21"/>
      <c r="O2350" s="21"/>
      <c r="P2350" s="21"/>
    </row>
    <row r="2351" spans="1:16" s="16" customFormat="1" ht="30" customHeight="1">
      <c r="A2351" s="21"/>
      <c r="B2351" s="21"/>
      <c r="C2351" s="170"/>
      <c r="D2351" s="168"/>
      <c r="E2351" s="154" t="str">
        <f>IFERROR(VLOOKUP(D2351,CADA_PROD!D:H,5,0),"")</f>
        <v/>
      </c>
      <c r="F2351" s="169"/>
      <c r="G2351" s="170"/>
      <c r="H2351" s="171"/>
      <c r="I2351" s="172" t="str">
        <f>IF(D2351="","",SUMIFS(MOVI_ENTR!I:I,MOVI_ENTR!D:D,D2351,MOVI_ENTR!O:O,L2351)-SUMIFS(MOVI_SAID!H:H,MOVI_SAID!D:D,D2351,MOVI_SAID!L:L,L2351))</f>
        <v/>
      </c>
      <c r="J2351" s="153" t="str">
        <f>IF(D2351="","",VLOOKUP(D2351,CADA_PROD!D:G,4,0)*H2351)</f>
        <v/>
      </c>
      <c r="K2351" s="14"/>
      <c r="L2351" s="14"/>
      <c r="M2351" s="21"/>
      <c r="N2351" s="21"/>
      <c r="O2351" s="21"/>
      <c r="P2351" s="21"/>
    </row>
    <row r="2352" spans="1:16" s="16" customFormat="1" ht="30" customHeight="1">
      <c r="A2352" s="21"/>
      <c r="B2352" s="21"/>
      <c r="C2352" s="170"/>
      <c r="D2352" s="168"/>
      <c r="E2352" s="154" t="str">
        <f>IFERROR(VLOOKUP(D2352,CADA_PROD!D:H,5,0),"")</f>
        <v/>
      </c>
      <c r="F2352" s="169"/>
      <c r="G2352" s="170"/>
      <c r="H2352" s="171"/>
      <c r="I2352" s="172" t="str">
        <f>IF(D2352="","",SUMIFS(MOVI_ENTR!I:I,MOVI_ENTR!D:D,D2352,MOVI_ENTR!O:O,L2352)-SUMIFS(MOVI_SAID!H:H,MOVI_SAID!D:D,D2352,MOVI_SAID!L:L,L2352))</f>
        <v/>
      </c>
      <c r="J2352" s="153" t="str">
        <f>IF(D2352="","",VLOOKUP(D2352,CADA_PROD!D:G,4,0)*H2352)</f>
        <v/>
      </c>
      <c r="K2352" s="14"/>
      <c r="L2352" s="14"/>
      <c r="M2352" s="21"/>
      <c r="N2352" s="21"/>
      <c r="O2352" s="21"/>
      <c r="P2352" s="21"/>
    </row>
    <row r="2353" spans="1:16" s="16" customFormat="1" ht="30" customHeight="1">
      <c r="A2353" s="21"/>
      <c r="B2353" s="21"/>
      <c r="C2353" s="170"/>
      <c r="D2353" s="168"/>
      <c r="E2353" s="154" t="str">
        <f>IFERROR(VLOOKUP(D2353,CADA_PROD!D:H,5,0),"")</f>
        <v/>
      </c>
      <c r="F2353" s="169"/>
      <c r="G2353" s="170"/>
      <c r="H2353" s="171"/>
      <c r="I2353" s="172" t="str">
        <f>IF(D2353="","",SUMIFS(MOVI_ENTR!I:I,MOVI_ENTR!D:D,D2353,MOVI_ENTR!O:O,L2353)-SUMIFS(MOVI_SAID!H:H,MOVI_SAID!D:D,D2353,MOVI_SAID!L:L,L2353))</f>
        <v/>
      </c>
      <c r="J2353" s="153" t="str">
        <f>IF(D2353="","",VLOOKUP(D2353,CADA_PROD!D:G,4,0)*H2353)</f>
        <v/>
      </c>
      <c r="K2353" s="14"/>
      <c r="L2353" s="14"/>
      <c r="M2353" s="21"/>
      <c r="N2353" s="21"/>
      <c r="O2353" s="21"/>
      <c r="P2353" s="21"/>
    </row>
    <row r="2354" spans="1:16" s="16" customFormat="1" ht="30" customHeight="1">
      <c r="A2354" s="21"/>
      <c r="B2354" s="21"/>
      <c r="C2354" s="170"/>
      <c r="D2354" s="168"/>
      <c r="E2354" s="154" t="str">
        <f>IFERROR(VLOOKUP(D2354,CADA_PROD!D:H,5,0),"")</f>
        <v/>
      </c>
      <c r="F2354" s="169"/>
      <c r="G2354" s="170"/>
      <c r="H2354" s="171"/>
      <c r="I2354" s="172" t="str">
        <f>IF(D2354="","",SUMIFS(MOVI_ENTR!I:I,MOVI_ENTR!D:D,D2354,MOVI_ENTR!O:O,L2354)-SUMIFS(MOVI_SAID!H:H,MOVI_SAID!D:D,D2354,MOVI_SAID!L:L,L2354))</f>
        <v/>
      </c>
      <c r="J2354" s="153" t="str">
        <f>IF(D2354="","",VLOOKUP(D2354,CADA_PROD!D:G,4,0)*H2354)</f>
        <v/>
      </c>
      <c r="K2354" s="14"/>
      <c r="L2354" s="14"/>
      <c r="M2354" s="21"/>
      <c r="N2354" s="21"/>
      <c r="O2354" s="21"/>
      <c r="P2354" s="21"/>
    </row>
    <row r="2355" spans="1:16" s="16" customFormat="1" ht="30" customHeight="1">
      <c r="A2355" s="21"/>
      <c r="B2355" s="21"/>
      <c r="C2355" s="170"/>
      <c r="D2355" s="168"/>
      <c r="E2355" s="154" t="str">
        <f>IFERROR(VLOOKUP(D2355,CADA_PROD!D:H,5,0),"")</f>
        <v/>
      </c>
      <c r="F2355" s="169"/>
      <c r="G2355" s="170"/>
      <c r="H2355" s="171"/>
      <c r="I2355" s="172" t="str">
        <f>IF(D2355="","",SUMIFS(MOVI_ENTR!I:I,MOVI_ENTR!D:D,D2355,MOVI_ENTR!O:O,L2355)-SUMIFS(MOVI_SAID!H:H,MOVI_SAID!D:D,D2355,MOVI_SAID!L:L,L2355))</f>
        <v/>
      </c>
      <c r="J2355" s="153" t="str">
        <f>IF(D2355="","",VLOOKUP(D2355,CADA_PROD!D:G,4,0)*H2355)</f>
        <v/>
      </c>
      <c r="K2355" s="14"/>
      <c r="L2355" s="14"/>
      <c r="M2355" s="21"/>
      <c r="N2355" s="21"/>
      <c r="O2355" s="21"/>
      <c r="P2355" s="21"/>
    </row>
    <row r="2356" spans="1:16" s="16" customFormat="1" ht="30" customHeight="1">
      <c r="A2356" s="21"/>
      <c r="B2356" s="21"/>
      <c r="C2356" s="170"/>
      <c r="D2356" s="168"/>
      <c r="E2356" s="154" t="str">
        <f>IFERROR(VLOOKUP(D2356,CADA_PROD!D:H,5,0),"")</f>
        <v/>
      </c>
      <c r="F2356" s="169"/>
      <c r="G2356" s="170"/>
      <c r="H2356" s="171"/>
      <c r="I2356" s="172" t="str">
        <f>IF(D2356="","",SUMIFS(MOVI_ENTR!I:I,MOVI_ENTR!D:D,D2356,MOVI_ENTR!O:O,L2356)-SUMIFS(MOVI_SAID!H:H,MOVI_SAID!D:D,D2356,MOVI_SAID!L:L,L2356))</f>
        <v/>
      </c>
      <c r="J2356" s="153" t="str">
        <f>IF(D2356="","",VLOOKUP(D2356,CADA_PROD!D:G,4,0)*H2356)</f>
        <v/>
      </c>
      <c r="K2356" s="14"/>
      <c r="L2356" s="14"/>
      <c r="M2356" s="21"/>
      <c r="N2356" s="21"/>
      <c r="O2356" s="21"/>
      <c r="P2356" s="21"/>
    </row>
    <row r="2357" spans="1:16" s="16" customFormat="1" ht="30" customHeight="1">
      <c r="A2357" s="21"/>
      <c r="B2357" s="21"/>
      <c r="C2357" s="170"/>
      <c r="D2357" s="168"/>
      <c r="E2357" s="154" t="str">
        <f>IFERROR(VLOOKUP(D2357,CADA_PROD!D:H,5,0),"")</f>
        <v/>
      </c>
      <c r="F2357" s="169"/>
      <c r="G2357" s="170"/>
      <c r="H2357" s="171"/>
      <c r="I2357" s="172" t="str">
        <f>IF(D2357="","",SUMIFS(MOVI_ENTR!I:I,MOVI_ENTR!D:D,D2357,MOVI_ENTR!O:O,L2357)-SUMIFS(MOVI_SAID!H:H,MOVI_SAID!D:D,D2357,MOVI_SAID!L:L,L2357))</f>
        <v/>
      </c>
      <c r="J2357" s="153" t="str">
        <f>IF(D2357="","",VLOOKUP(D2357,CADA_PROD!D:G,4,0)*H2357)</f>
        <v/>
      </c>
      <c r="K2357" s="14"/>
      <c r="L2357" s="14"/>
      <c r="M2357" s="21"/>
      <c r="N2357" s="21"/>
      <c r="O2357" s="21"/>
      <c r="P2357" s="21"/>
    </row>
    <row r="2358" spans="1:16" s="16" customFormat="1" ht="30" customHeight="1">
      <c r="A2358" s="21"/>
      <c r="B2358" s="21"/>
      <c r="C2358" s="170"/>
      <c r="D2358" s="168"/>
      <c r="E2358" s="154" t="str">
        <f>IFERROR(VLOOKUP(D2358,CADA_PROD!D:H,5,0),"")</f>
        <v/>
      </c>
      <c r="F2358" s="169"/>
      <c r="G2358" s="170"/>
      <c r="H2358" s="171"/>
      <c r="I2358" s="172" t="str">
        <f>IF(D2358="","",SUMIFS(MOVI_ENTR!I:I,MOVI_ENTR!D:D,D2358,MOVI_ENTR!O:O,L2358)-SUMIFS(MOVI_SAID!H:H,MOVI_SAID!D:D,D2358,MOVI_SAID!L:L,L2358))</f>
        <v/>
      </c>
      <c r="J2358" s="153" t="str">
        <f>IF(D2358="","",VLOOKUP(D2358,CADA_PROD!D:G,4,0)*H2358)</f>
        <v/>
      </c>
      <c r="K2358" s="14"/>
      <c r="L2358" s="14"/>
      <c r="M2358" s="21"/>
      <c r="N2358" s="21"/>
      <c r="O2358" s="21"/>
      <c r="P2358" s="21"/>
    </row>
    <row r="2359" spans="1:16" s="16" customFormat="1" ht="30" customHeight="1">
      <c r="A2359" s="21"/>
      <c r="B2359" s="21"/>
      <c r="C2359" s="170"/>
      <c r="D2359" s="168"/>
      <c r="E2359" s="154" t="str">
        <f>IFERROR(VLOOKUP(D2359,CADA_PROD!D:H,5,0),"")</f>
        <v/>
      </c>
      <c r="F2359" s="169"/>
      <c r="G2359" s="170"/>
      <c r="H2359" s="171"/>
      <c r="I2359" s="172" t="str">
        <f>IF(D2359="","",SUMIFS(MOVI_ENTR!I:I,MOVI_ENTR!D:D,D2359,MOVI_ENTR!O:O,L2359)-SUMIFS(MOVI_SAID!H:H,MOVI_SAID!D:D,D2359,MOVI_SAID!L:L,L2359))</f>
        <v/>
      </c>
      <c r="J2359" s="153" t="str">
        <f>IF(D2359="","",VLOOKUP(D2359,CADA_PROD!D:G,4,0)*H2359)</f>
        <v/>
      </c>
      <c r="K2359" s="14"/>
      <c r="L2359" s="14"/>
      <c r="M2359" s="21"/>
      <c r="N2359" s="21"/>
      <c r="O2359" s="21"/>
      <c r="P2359" s="21"/>
    </row>
    <row r="2360" spans="1:16" s="16" customFormat="1" ht="30" customHeight="1">
      <c r="A2360" s="21"/>
      <c r="B2360" s="21"/>
      <c r="C2360" s="170"/>
      <c r="D2360" s="168"/>
      <c r="E2360" s="154" t="str">
        <f>IFERROR(VLOOKUP(D2360,CADA_PROD!D:H,5,0),"")</f>
        <v/>
      </c>
      <c r="F2360" s="169"/>
      <c r="G2360" s="170"/>
      <c r="H2360" s="171"/>
      <c r="I2360" s="172" t="str">
        <f>IF(D2360="","",SUMIFS(MOVI_ENTR!I:I,MOVI_ENTR!D:D,D2360,MOVI_ENTR!O:O,L2360)-SUMIFS(MOVI_SAID!H:H,MOVI_SAID!D:D,D2360,MOVI_SAID!L:L,L2360))</f>
        <v/>
      </c>
      <c r="J2360" s="153" t="str">
        <f>IF(D2360="","",VLOOKUP(D2360,CADA_PROD!D:G,4,0)*H2360)</f>
        <v/>
      </c>
      <c r="K2360" s="14"/>
      <c r="L2360" s="14"/>
      <c r="M2360" s="21"/>
      <c r="N2360" s="21"/>
      <c r="O2360" s="21"/>
      <c r="P2360" s="21"/>
    </row>
    <row r="2361" spans="1:16" s="16" customFormat="1" ht="30" customHeight="1">
      <c r="A2361" s="21"/>
      <c r="B2361" s="21"/>
      <c r="C2361" s="170"/>
      <c r="D2361" s="168"/>
      <c r="E2361" s="154" t="str">
        <f>IFERROR(VLOOKUP(D2361,CADA_PROD!D:H,5,0),"")</f>
        <v/>
      </c>
      <c r="F2361" s="169"/>
      <c r="G2361" s="170"/>
      <c r="H2361" s="171"/>
      <c r="I2361" s="172" t="str">
        <f>IF(D2361="","",SUMIFS(MOVI_ENTR!I:I,MOVI_ENTR!D:D,D2361,MOVI_ENTR!O:O,L2361)-SUMIFS(MOVI_SAID!H:H,MOVI_SAID!D:D,D2361,MOVI_SAID!L:L,L2361))</f>
        <v/>
      </c>
      <c r="J2361" s="153" t="str">
        <f>IF(D2361="","",VLOOKUP(D2361,CADA_PROD!D:G,4,0)*H2361)</f>
        <v/>
      </c>
      <c r="K2361" s="14"/>
      <c r="L2361" s="14"/>
      <c r="M2361" s="21"/>
      <c r="N2361" s="21"/>
      <c r="O2361" s="21"/>
      <c r="P2361" s="21"/>
    </row>
    <row r="2362" spans="1:16" s="16" customFormat="1" ht="30" customHeight="1">
      <c r="A2362" s="21"/>
      <c r="B2362" s="21"/>
      <c r="C2362" s="170"/>
      <c r="D2362" s="168"/>
      <c r="E2362" s="154" t="str">
        <f>IFERROR(VLOOKUP(D2362,CADA_PROD!D:H,5,0),"")</f>
        <v/>
      </c>
      <c r="F2362" s="169"/>
      <c r="G2362" s="170"/>
      <c r="H2362" s="171"/>
      <c r="I2362" s="172" t="str">
        <f>IF(D2362="","",SUMIFS(MOVI_ENTR!I:I,MOVI_ENTR!D:D,D2362,MOVI_ENTR!O:O,L2362)-SUMIFS(MOVI_SAID!H:H,MOVI_SAID!D:D,D2362,MOVI_SAID!L:L,L2362))</f>
        <v/>
      </c>
      <c r="J2362" s="153" t="str">
        <f>IF(D2362="","",VLOOKUP(D2362,CADA_PROD!D:G,4,0)*H2362)</f>
        <v/>
      </c>
      <c r="K2362" s="14"/>
      <c r="L2362" s="14"/>
      <c r="M2362" s="21"/>
      <c r="N2362" s="21"/>
      <c r="O2362" s="21"/>
      <c r="P2362" s="21"/>
    </row>
    <row r="2363" spans="1:16" s="16" customFormat="1" ht="30" customHeight="1">
      <c r="A2363" s="21"/>
      <c r="B2363" s="21"/>
      <c r="C2363" s="170"/>
      <c r="D2363" s="168"/>
      <c r="E2363" s="154" t="str">
        <f>IFERROR(VLOOKUP(D2363,CADA_PROD!D:H,5,0),"")</f>
        <v/>
      </c>
      <c r="F2363" s="169"/>
      <c r="G2363" s="170"/>
      <c r="H2363" s="171"/>
      <c r="I2363" s="172" t="str">
        <f>IF(D2363="","",SUMIFS(MOVI_ENTR!I:I,MOVI_ENTR!D:D,D2363,MOVI_ENTR!O:O,L2363)-SUMIFS(MOVI_SAID!H:H,MOVI_SAID!D:D,D2363,MOVI_SAID!L:L,L2363))</f>
        <v/>
      </c>
      <c r="J2363" s="153" t="str">
        <f>IF(D2363="","",VLOOKUP(D2363,CADA_PROD!D:G,4,0)*H2363)</f>
        <v/>
      </c>
      <c r="K2363" s="14"/>
      <c r="L2363" s="14"/>
      <c r="M2363" s="21"/>
      <c r="N2363" s="21"/>
      <c r="O2363" s="21"/>
      <c r="P2363" s="21"/>
    </row>
    <row r="2364" spans="1:16" s="16" customFormat="1" ht="30" customHeight="1">
      <c r="A2364" s="21"/>
      <c r="B2364" s="21"/>
      <c r="C2364" s="170"/>
      <c r="D2364" s="168"/>
      <c r="E2364" s="154" t="str">
        <f>IFERROR(VLOOKUP(D2364,CADA_PROD!D:H,5,0),"")</f>
        <v/>
      </c>
      <c r="F2364" s="169"/>
      <c r="G2364" s="170"/>
      <c r="H2364" s="171"/>
      <c r="I2364" s="172" t="str">
        <f>IF(D2364="","",SUMIFS(MOVI_ENTR!I:I,MOVI_ENTR!D:D,D2364,MOVI_ENTR!O:O,L2364)-SUMIFS(MOVI_SAID!H:H,MOVI_SAID!D:D,D2364,MOVI_SAID!L:L,L2364))</f>
        <v/>
      </c>
      <c r="J2364" s="153" t="str">
        <f>IF(D2364="","",VLOOKUP(D2364,CADA_PROD!D:G,4,0)*H2364)</f>
        <v/>
      </c>
      <c r="K2364" s="14"/>
      <c r="L2364" s="14"/>
      <c r="M2364" s="21"/>
      <c r="N2364" s="21"/>
      <c r="O2364" s="21"/>
      <c r="P2364" s="21"/>
    </row>
    <row r="2365" spans="1:16" s="16" customFormat="1" ht="30" customHeight="1">
      <c r="A2365" s="21"/>
      <c r="B2365" s="21"/>
      <c r="C2365" s="170"/>
      <c r="D2365" s="168"/>
      <c r="E2365" s="154" t="str">
        <f>IFERROR(VLOOKUP(D2365,CADA_PROD!D:H,5,0),"")</f>
        <v/>
      </c>
      <c r="F2365" s="169"/>
      <c r="G2365" s="170"/>
      <c r="H2365" s="171"/>
      <c r="I2365" s="172" t="str">
        <f>IF(D2365="","",SUMIFS(MOVI_ENTR!I:I,MOVI_ENTR!D:D,D2365,MOVI_ENTR!O:O,L2365)-SUMIFS(MOVI_SAID!H:H,MOVI_SAID!D:D,D2365,MOVI_SAID!L:L,L2365))</f>
        <v/>
      </c>
      <c r="J2365" s="153" t="str">
        <f>IF(D2365="","",VLOOKUP(D2365,CADA_PROD!D:G,4,0)*H2365)</f>
        <v/>
      </c>
      <c r="K2365" s="14"/>
      <c r="L2365" s="14"/>
      <c r="M2365" s="21"/>
      <c r="N2365" s="21"/>
      <c r="O2365" s="21"/>
      <c r="P2365" s="21"/>
    </row>
    <row r="2366" spans="1:16" s="16" customFormat="1" ht="30" customHeight="1">
      <c r="A2366" s="21"/>
      <c r="B2366" s="21"/>
      <c r="C2366" s="170"/>
      <c r="D2366" s="168"/>
      <c r="E2366" s="154" t="str">
        <f>IFERROR(VLOOKUP(D2366,CADA_PROD!D:H,5,0),"")</f>
        <v/>
      </c>
      <c r="F2366" s="169"/>
      <c r="G2366" s="170"/>
      <c r="H2366" s="171"/>
      <c r="I2366" s="172" t="str">
        <f>IF(D2366="","",SUMIFS(MOVI_ENTR!I:I,MOVI_ENTR!D:D,D2366,MOVI_ENTR!O:O,L2366)-SUMIFS(MOVI_SAID!H:H,MOVI_SAID!D:D,D2366,MOVI_SAID!L:L,L2366))</f>
        <v/>
      </c>
      <c r="J2366" s="153" t="str">
        <f>IF(D2366="","",VLOOKUP(D2366,CADA_PROD!D:G,4,0)*H2366)</f>
        <v/>
      </c>
      <c r="K2366" s="14"/>
      <c r="L2366" s="14"/>
      <c r="M2366" s="21"/>
      <c r="N2366" s="21"/>
      <c r="O2366" s="21"/>
      <c r="P2366" s="21"/>
    </row>
    <row r="2367" spans="1:16" s="16" customFormat="1" ht="30" customHeight="1">
      <c r="A2367" s="21"/>
      <c r="B2367" s="21"/>
      <c r="C2367" s="170"/>
      <c r="D2367" s="168"/>
      <c r="E2367" s="154" t="str">
        <f>IFERROR(VLOOKUP(D2367,CADA_PROD!D:H,5,0),"")</f>
        <v/>
      </c>
      <c r="F2367" s="169"/>
      <c r="G2367" s="170"/>
      <c r="H2367" s="171"/>
      <c r="I2367" s="172" t="str">
        <f>IF(D2367="","",SUMIFS(MOVI_ENTR!I:I,MOVI_ENTR!D:D,D2367,MOVI_ENTR!O:O,L2367)-SUMIFS(MOVI_SAID!H:H,MOVI_SAID!D:D,D2367,MOVI_SAID!L:L,L2367))</f>
        <v/>
      </c>
      <c r="J2367" s="153" t="str">
        <f>IF(D2367="","",VLOOKUP(D2367,CADA_PROD!D:G,4,0)*H2367)</f>
        <v/>
      </c>
      <c r="K2367" s="14"/>
      <c r="L2367" s="14"/>
      <c r="M2367" s="21"/>
      <c r="N2367" s="21"/>
      <c r="O2367" s="21"/>
      <c r="P2367" s="21"/>
    </row>
    <row r="2368" spans="1:16" s="16" customFormat="1" ht="30" customHeight="1">
      <c r="A2368" s="21"/>
      <c r="B2368" s="21"/>
      <c r="C2368" s="170"/>
      <c r="D2368" s="168"/>
      <c r="E2368" s="154" t="str">
        <f>IFERROR(VLOOKUP(D2368,CADA_PROD!D:H,5,0),"")</f>
        <v/>
      </c>
      <c r="F2368" s="169"/>
      <c r="G2368" s="170"/>
      <c r="H2368" s="171"/>
      <c r="I2368" s="172" t="str">
        <f>IF(D2368="","",SUMIFS(MOVI_ENTR!I:I,MOVI_ENTR!D:D,D2368,MOVI_ENTR!O:O,L2368)-SUMIFS(MOVI_SAID!H:H,MOVI_SAID!D:D,D2368,MOVI_SAID!L:L,L2368))</f>
        <v/>
      </c>
      <c r="J2368" s="153" t="str">
        <f>IF(D2368="","",VLOOKUP(D2368,CADA_PROD!D:G,4,0)*H2368)</f>
        <v/>
      </c>
      <c r="K2368" s="14"/>
      <c r="L2368" s="14"/>
      <c r="M2368" s="21"/>
      <c r="N2368" s="21"/>
      <c r="O2368" s="21"/>
      <c r="P2368" s="21"/>
    </row>
    <row r="2369" spans="1:16" s="16" customFormat="1" ht="30" customHeight="1">
      <c r="A2369" s="21"/>
      <c r="B2369" s="21"/>
      <c r="C2369" s="170"/>
      <c r="D2369" s="168"/>
      <c r="E2369" s="154" t="str">
        <f>IFERROR(VLOOKUP(D2369,CADA_PROD!D:H,5,0),"")</f>
        <v/>
      </c>
      <c r="F2369" s="169"/>
      <c r="G2369" s="170"/>
      <c r="H2369" s="171"/>
      <c r="I2369" s="172" t="str">
        <f>IF(D2369="","",SUMIFS(MOVI_ENTR!I:I,MOVI_ENTR!D:D,D2369,MOVI_ENTR!O:O,L2369)-SUMIFS(MOVI_SAID!H:H,MOVI_SAID!D:D,D2369,MOVI_SAID!L:L,L2369))</f>
        <v/>
      </c>
      <c r="J2369" s="153" t="str">
        <f>IF(D2369="","",VLOOKUP(D2369,CADA_PROD!D:G,4,0)*H2369)</f>
        <v/>
      </c>
      <c r="K2369" s="14"/>
      <c r="L2369" s="14"/>
      <c r="M2369" s="21"/>
      <c r="N2369" s="21"/>
      <c r="O2369" s="21"/>
      <c r="P2369" s="21"/>
    </row>
    <row r="2370" spans="1:16" s="16" customFormat="1" ht="30" customHeight="1">
      <c r="A2370" s="21"/>
      <c r="B2370" s="21"/>
      <c r="C2370" s="170"/>
      <c r="D2370" s="168"/>
      <c r="E2370" s="154" t="str">
        <f>IFERROR(VLOOKUP(D2370,CADA_PROD!D:H,5,0),"")</f>
        <v/>
      </c>
      <c r="F2370" s="169"/>
      <c r="G2370" s="170"/>
      <c r="H2370" s="171"/>
      <c r="I2370" s="172" t="str">
        <f>IF(D2370="","",SUMIFS(MOVI_ENTR!I:I,MOVI_ENTR!D:D,D2370,MOVI_ENTR!O:O,L2370)-SUMIFS(MOVI_SAID!H:H,MOVI_SAID!D:D,D2370,MOVI_SAID!L:L,L2370))</f>
        <v/>
      </c>
      <c r="J2370" s="153" t="str">
        <f>IF(D2370="","",VLOOKUP(D2370,CADA_PROD!D:G,4,0)*H2370)</f>
        <v/>
      </c>
      <c r="K2370" s="14"/>
      <c r="L2370" s="14"/>
      <c r="M2370" s="21"/>
      <c r="N2370" s="21"/>
      <c r="O2370" s="21"/>
      <c r="P2370" s="21"/>
    </row>
    <row r="2371" spans="1:16" s="16" customFormat="1" ht="30" customHeight="1">
      <c r="A2371" s="21"/>
      <c r="B2371" s="21"/>
      <c r="C2371" s="170"/>
      <c r="D2371" s="168"/>
      <c r="E2371" s="154" t="str">
        <f>IFERROR(VLOOKUP(D2371,CADA_PROD!D:H,5,0),"")</f>
        <v/>
      </c>
      <c r="F2371" s="169"/>
      <c r="G2371" s="170"/>
      <c r="H2371" s="171"/>
      <c r="I2371" s="172" t="str">
        <f>IF(D2371="","",SUMIFS(MOVI_ENTR!I:I,MOVI_ENTR!D:D,D2371,MOVI_ENTR!O:O,L2371)-SUMIFS(MOVI_SAID!H:H,MOVI_SAID!D:D,D2371,MOVI_SAID!L:L,L2371))</f>
        <v/>
      </c>
      <c r="J2371" s="153" t="str">
        <f>IF(D2371="","",VLOOKUP(D2371,CADA_PROD!D:G,4,0)*H2371)</f>
        <v/>
      </c>
      <c r="K2371" s="14"/>
      <c r="L2371" s="14"/>
      <c r="M2371" s="21"/>
      <c r="N2371" s="21"/>
      <c r="O2371" s="21"/>
      <c r="P2371" s="21"/>
    </row>
    <row r="2372" spans="1:16" s="16" customFormat="1" ht="30" customHeight="1">
      <c r="A2372" s="21"/>
      <c r="B2372" s="21"/>
      <c r="C2372" s="170"/>
      <c r="D2372" s="168"/>
      <c r="E2372" s="154" t="str">
        <f>IFERROR(VLOOKUP(D2372,CADA_PROD!D:H,5,0),"")</f>
        <v/>
      </c>
      <c r="F2372" s="169"/>
      <c r="G2372" s="170"/>
      <c r="H2372" s="171"/>
      <c r="I2372" s="172" t="str">
        <f>IF(D2372="","",SUMIFS(MOVI_ENTR!I:I,MOVI_ENTR!D:D,D2372,MOVI_ENTR!O:O,L2372)-SUMIFS(MOVI_SAID!H:H,MOVI_SAID!D:D,D2372,MOVI_SAID!L:L,L2372))</f>
        <v/>
      </c>
      <c r="J2372" s="153" t="str">
        <f>IF(D2372="","",VLOOKUP(D2372,CADA_PROD!D:G,4,0)*H2372)</f>
        <v/>
      </c>
      <c r="K2372" s="14"/>
      <c r="L2372" s="14"/>
      <c r="M2372" s="21"/>
      <c r="N2372" s="21"/>
      <c r="O2372" s="21"/>
      <c r="P2372" s="21"/>
    </row>
    <row r="2373" spans="1:16" s="16" customFormat="1" ht="30" customHeight="1">
      <c r="A2373" s="21"/>
      <c r="B2373" s="21"/>
      <c r="C2373" s="170"/>
      <c r="D2373" s="168"/>
      <c r="E2373" s="154" t="str">
        <f>IFERROR(VLOOKUP(D2373,CADA_PROD!D:H,5,0),"")</f>
        <v/>
      </c>
      <c r="F2373" s="169"/>
      <c r="G2373" s="170"/>
      <c r="H2373" s="171"/>
      <c r="I2373" s="172" t="str">
        <f>IF(D2373="","",SUMIFS(MOVI_ENTR!I:I,MOVI_ENTR!D:D,D2373,MOVI_ENTR!O:O,L2373)-SUMIFS(MOVI_SAID!H:H,MOVI_SAID!D:D,D2373,MOVI_SAID!L:L,L2373))</f>
        <v/>
      </c>
      <c r="J2373" s="153" t="str">
        <f>IF(D2373="","",VLOOKUP(D2373,CADA_PROD!D:G,4,0)*H2373)</f>
        <v/>
      </c>
      <c r="K2373" s="14"/>
      <c r="L2373" s="14"/>
      <c r="M2373" s="21"/>
      <c r="N2373" s="21"/>
      <c r="O2373" s="21"/>
      <c r="P2373" s="21"/>
    </row>
    <row r="2374" spans="1:16" s="16" customFormat="1" ht="30" customHeight="1">
      <c r="A2374" s="21"/>
      <c r="B2374" s="21"/>
      <c r="C2374" s="170"/>
      <c r="D2374" s="168"/>
      <c r="E2374" s="154" t="str">
        <f>IFERROR(VLOOKUP(D2374,CADA_PROD!D:H,5,0),"")</f>
        <v/>
      </c>
      <c r="F2374" s="169"/>
      <c r="G2374" s="170"/>
      <c r="H2374" s="171"/>
      <c r="I2374" s="172" t="str">
        <f>IF(D2374="","",SUMIFS(MOVI_ENTR!I:I,MOVI_ENTR!D:D,D2374,MOVI_ENTR!O:O,L2374)-SUMIFS(MOVI_SAID!H:H,MOVI_SAID!D:D,D2374,MOVI_SAID!L:L,L2374))</f>
        <v/>
      </c>
      <c r="J2374" s="153" t="str">
        <f>IF(D2374="","",VLOOKUP(D2374,CADA_PROD!D:G,4,0)*H2374)</f>
        <v/>
      </c>
      <c r="K2374" s="14"/>
      <c r="L2374" s="14"/>
      <c r="M2374" s="21"/>
      <c r="N2374" s="21"/>
      <c r="O2374" s="21"/>
      <c r="P2374" s="21"/>
    </row>
    <row r="2375" spans="1:16" s="16" customFormat="1" ht="30" customHeight="1">
      <c r="A2375" s="21"/>
      <c r="B2375" s="21"/>
      <c r="C2375" s="170"/>
      <c r="D2375" s="168"/>
      <c r="E2375" s="154" t="str">
        <f>IFERROR(VLOOKUP(D2375,CADA_PROD!D:H,5,0),"")</f>
        <v/>
      </c>
      <c r="F2375" s="169"/>
      <c r="G2375" s="170"/>
      <c r="H2375" s="171"/>
      <c r="I2375" s="172" t="str">
        <f>IF(D2375="","",SUMIFS(MOVI_ENTR!I:I,MOVI_ENTR!D:D,D2375,MOVI_ENTR!O:O,L2375)-SUMIFS(MOVI_SAID!H:H,MOVI_SAID!D:D,D2375,MOVI_SAID!L:L,L2375))</f>
        <v/>
      </c>
      <c r="J2375" s="153" t="str">
        <f>IF(D2375="","",VLOOKUP(D2375,CADA_PROD!D:G,4,0)*H2375)</f>
        <v/>
      </c>
      <c r="K2375" s="14"/>
      <c r="L2375" s="14"/>
      <c r="M2375" s="21"/>
      <c r="N2375" s="21"/>
      <c r="O2375" s="21"/>
      <c r="P2375" s="21"/>
    </row>
    <row r="2376" spans="1:16" s="16" customFormat="1" ht="30" customHeight="1">
      <c r="A2376" s="21"/>
      <c r="B2376" s="21"/>
      <c r="C2376" s="170"/>
      <c r="D2376" s="168"/>
      <c r="E2376" s="154" t="str">
        <f>IFERROR(VLOOKUP(D2376,CADA_PROD!D:H,5,0),"")</f>
        <v/>
      </c>
      <c r="F2376" s="169"/>
      <c r="G2376" s="170"/>
      <c r="H2376" s="171"/>
      <c r="I2376" s="172" t="str">
        <f>IF(D2376="","",SUMIFS(MOVI_ENTR!I:I,MOVI_ENTR!D:D,D2376,MOVI_ENTR!O:O,L2376)-SUMIFS(MOVI_SAID!H:H,MOVI_SAID!D:D,D2376,MOVI_SAID!L:L,L2376))</f>
        <v/>
      </c>
      <c r="J2376" s="153" t="str">
        <f>IF(D2376="","",VLOOKUP(D2376,CADA_PROD!D:G,4,0)*H2376)</f>
        <v/>
      </c>
      <c r="K2376" s="14"/>
      <c r="L2376" s="14"/>
      <c r="M2376" s="21"/>
      <c r="N2376" s="21"/>
      <c r="O2376" s="21"/>
      <c r="P2376" s="21"/>
    </row>
    <row r="2377" spans="1:16" s="16" customFormat="1" ht="30" customHeight="1">
      <c r="A2377" s="21"/>
      <c r="B2377" s="21"/>
      <c r="C2377" s="170"/>
      <c r="D2377" s="168"/>
      <c r="E2377" s="154" t="str">
        <f>IFERROR(VLOOKUP(D2377,CADA_PROD!D:H,5,0),"")</f>
        <v/>
      </c>
      <c r="F2377" s="169"/>
      <c r="G2377" s="170"/>
      <c r="H2377" s="171"/>
      <c r="I2377" s="172" t="str">
        <f>IF(D2377="","",SUMIFS(MOVI_ENTR!I:I,MOVI_ENTR!D:D,D2377,MOVI_ENTR!O:O,L2377)-SUMIFS(MOVI_SAID!H:H,MOVI_SAID!D:D,D2377,MOVI_SAID!L:L,L2377))</f>
        <v/>
      </c>
      <c r="J2377" s="153" t="str">
        <f>IF(D2377="","",VLOOKUP(D2377,CADA_PROD!D:G,4,0)*H2377)</f>
        <v/>
      </c>
      <c r="K2377" s="14"/>
      <c r="L2377" s="14"/>
      <c r="M2377" s="21"/>
      <c r="N2377" s="21"/>
      <c r="O2377" s="21"/>
      <c r="P2377" s="21"/>
    </row>
    <row r="2378" spans="1:16" s="16" customFormat="1" ht="30" customHeight="1">
      <c r="A2378" s="21"/>
      <c r="B2378" s="21"/>
      <c r="C2378" s="170"/>
      <c r="D2378" s="168"/>
      <c r="E2378" s="154" t="str">
        <f>IFERROR(VLOOKUP(D2378,CADA_PROD!D:H,5,0),"")</f>
        <v/>
      </c>
      <c r="F2378" s="169"/>
      <c r="G2378" s="170"/>
      <c r="H2378" s="171"/>
      <c r="I2378" s="172" t="str">
        <f>IF(D2378="","",SUMIFS(MOVI_ENTR!I:I,MOVI_ENTR!D:D,D2378,MOVI_ENTR!O:O,L2378)-SUMIFS(MOVI_SAID!H:H,MOVI_SAID!D:D,D2378,MOVI_SAID!L:L,L2378))</f>
        <v/>
      </c>
      <c r="J2378" s="153" t="str">
        <f>IF(D2378="","",VLOOKUP(D2378,CADA_PROD!D:G,4,0)*H2378)</f>
        <v/>
      </c>
      <c r="K2378" s="14"/>
      <c r="L2378" s="14"/>
      <c r="M2378" s="21"/>
      <c r="N2378" s="21"/>
      <c r="O2378" s="21"/>
      <c r="P2378" s="21"/>
    </row>
    <row r="2379" spans="1:16" s="16" customFormat="1" ht="30" customHeight="1">
      <c r="A2379" s="21"/>
      <c r="B2379" s="21"/>
      <c r="C2379" s="170"/>
      <c r="D2379" s="168"/>
      <c r="E2379" s="154" t="str">
        <f>IFERROR(VLOOKUP(D2379,CADA_PROD!D:H,5,0),"")</f>
        <v/>
      </c>
      <c r="F2379" s="169"/>
      <c r="G2379" s="170"/>
      <c r="H2379" s="171"/>
      <c r="I2379" s="172" t="str">
        <f>IF(D2379="","",SUMIFS(MOVI_ENTR!I:I,MOVI_ENTR!D:D,D2379,MOVI_ENTR!O:O,L2379)-SUMIFS(MOVI_SAID!H:H,MOVI_SAID!D:D,D2379,MOVI_SAID!L:L,L2379))</f>
        <v/>
      </c>
      <c r="J2379" s="153" t="str">
        <f>IF(D2379="","",VLOOKUP(D2379,CADA_PROD!D:G,4,0)*H2379)</f>
        <v/>
      </c>
      <c r="K2379" s="14"/>
      <c r="L2379" s="14"/>
      <c r="M2379" s="21"/>
      <c r="N2379" s="21"/>
      <c r="O2379" s="21"/>
      <c r="P2379" s="21"/>
    </row>
    <row r="2380" spans="1:16" s="16" customFormat="1" ht="30" customHeight="1">
      <c r="A2380" s="21"/>
      <c r="B2380" s="21"/>
      <c r="C2380" s="170"/>
      <c r="D2380" s="168"/>
      <c r="E2380" s="154" t="str">
        <f>IFERROR(VLOOKUP(D2380,CADA_PROD!D:H,5,0),"")</f>
        <v/>
      </c>
      <c r="F2380" s="169"/>
      <c r="G2380" s="170"/>
      <c r="H2380" s="171"/>
      <c r="I2380" s="172" t="str">
        <f>IF(D2380="","",SUMIFS(MOVI_ENTR!I:I,MOVI_ENTR!D:D,D2380,MOVI_ENTR!O:O,L2380)-SUMIFS(MOVI_SAID!H:H,MOVI_SAID!D:D,D2380,MOVI_SAID!L:L,L2380))</f>
        <v/>
      </c>
      <c r="J2380" s="153" t="str">
        <f>IF(D2380="","",VLOOKUP(D2380,CADA_PROD!D:G,4,0)*H2380)</f>
        <v/>
      </c>
      <c r="K2380" s="14"/>
      <c r="L2380" s="14"/>
      <c r="M2380" s="21"/>
      <c r="N2380" s="21"/>
      <c r="O2380" s="21"/>
      <c r="P2380" s="21"/>
    </row>
    <row r="2381" spans="1:16" s="16" customFormat="1" ht="30" customHeight="1">
      <c r="A2381" s="21"/>
      <c r="B2381" s="21"/>
      <c r="C2381" s="170"/>
      <c r="D2381" s="168"/>
      <c r="E2381" s="154" t="str">
        <f>IFERROR(VLOOKUP(D2381,CADA_PROD!D:H,5,0),"")</f>
        <v/>
      </c>
      <c r="F2381" s="169"/>
      <c r="G2381" s="170"/>
      <c r="H2381" s="171"/>
      <c r="I2381" s="172" t="str">
        <f>IF(D2381="","",SUMIFS(MOVI_ENTR!I:I,MOVI_ENTR!D:D,D2381,MOVI_ENTR!O:O,L2381)-SUMIFS(MOVI_SAID!H:H,MOVI_SAID!D:D,D2381,MOVI_SAID!L:L,L2381))</f>
        <v/>
      </c>
      <c r="J2381" s="153" t="str">
        <f>IF(D2381="","",VLOOKUP(D2381,CADA_PROD!D:G,4,0)*H2381)</f>
        <v/>
      </c>
      <c r="K2381" s="14"/>
      <c r="L2381" s="14"/>
      <c r="M2381" s="21"/>
      <c r="N2381" s="21"/>
      <c r="O2381" s="21"/>
      <c r="P2381" s="21"/>
    </row>
    <row r="2382" spans="1:16" s="16" customFormat="1" ht="30" customHeight="1">
      <c r="A2382" s="21"/>
      <c r="B2382" s="21"/>
      <c r="C2382" s="170"/>
      <c r="D2382" s="168"/>
      <c r="E2382" s="154" t="str">
        <f>IFERROR(VLOOKUP(D2382,CADA_PROD!D:H,5,0),"")</f>
        <v/>
      </c>
      <c r="F2382" s="169"/>
      <c r="G2382" s="170"/>
      <c r="H2382" s="171"/>
      <c r="I2382" s="172" t="str">
        <f>IF(D2382="","",SUMIFS(MOVI_ENTR!I:I,MOVI_ENTR!D:D,D2382,MOVI_ENTR!O:O,L2382)-SUMIFS(MOVI_SAID!H:H,MOVI_SAID!D:D,D2382,MOVI_SAID!L:L,L2382))</f>
        <v/>
      </c>
      <c r="J2382" s="153" t="str">
        <f>IF(D2382="","",VLOOKUP(D2382,CADA_PROD!D:G,4,0)*H2382)</f>
        <v/>
      </c>
      <c r="K2382" s="14"/>
      <c r="L2382" s="14"/>
      <c r="M2382" s="21"/>
      <c r="N2382" s="21"/>
      <c r="O2382" s="21"/>
      <c r="P2382" s="21"/>
    </row>
    <row r="2383" spans="1:16" s="16" customFormat="1" ht="30" customHeight="1">
      <c r="A2383" s="21"/>
      <c r="B2383" s="21"/>
      <c r="C2383" s="170"/>
      <c r="D2383" s="168"/>
      <c r="E2383" s="154" t="str">
        <f>IFERROR(VLOOKUP(D2383,CADA_PROD!D:H,5,0),"")</f>
        <v/>
      </c>
      <c r="F2383" s="169"/>
      <c r="G2383" s="170"/>
      <c r="H2383" s="171"/>
      <c r="I2383" s="172" t="str">
        <f>IF(D2383="","",SUMIFS(MOVI_ENTR!I:I,MOVI_ENTR!D:D,D2383,MOVI_ENTR!O:O,L2383)-SUMIFS(MOVI_SAID!H:H,MOVI_SAID!D:D,D2383,MOVI_SAID!L:L,L2383))</f>
        <v/>
      </c>
      <c r="J2383" s="153" t="str">
        <f>IF(D2383="","",VLOOKUP(D2383,CADA_PROD!D:G,4,0)*H2383)</f>
        <v/>
      </c>
      <c r="K2383" s="14"/>
      <c r="L2383" s="14"/>
      <c r="M2383" s="21"/>
      <c r="N2383" s="21"/>
      <c r="O2383" s="21"/>
      <c r="P2383" s="21"/>
    </row>
    <row r="2384" spans="1:16" s="16" customFormat="1" ht="30" customHeight="1">
      <c r="A2384" s="21"/>
      <c r="B2384" s="21"/>
      <c r="C2384" s="170"/>
      <c r="D2384" s="168"/>
      <c r="E2384" s="154" t="str">
        <f>IFERROR(VLOOKUP(D2384,CADA_PROD!D:H,5,0),"")</f>
        <v/>
      </c>
      <c r="F2384" s="169"/>
      <c r="G2384" s="170"/>
      <c r="H2384" s="171"/>
      <c r="I2384" s="172" t="str">
        <f>IF(D2384="","",SUMIFS(MOVI_ENTR!I:I,MOVI_ENTR!D:D,D2384,MOVI_ENTR!O:O,L2384)-SUMIFS(MOVI_SAID!H:H,MOVI_SAID!D:D,D2384,MOVI_SAID!L:L,L2384))</f>
        <v/>
      </c>
      <c r="J2384" s="153" t="str">
        <f>IF(D2384="","",VLOOKUP(D2384,CADA_PROD!D:G,4,0)*H2384)</f>
        <v/>
      </c>
      <c r="K2384" s="14"/>
      <c r="L2384" s="14"/>
      <c r="M2384" s="21"/>
      <c r="N2384" s="21"/>
      <c r="O2384" s="21"/>
      <c r="P2384" s="21"/>
    </row>
    <row r="2385" spans="1:16" s="16" customFormat="1" ht="30" customHeight="1">
      <c r="A2385" s="21"/>
      <c r="B2385" s="21"/>
      <c r="C2385" s="170"/>
      <c r="D2385" s="168"/>
      <c r="E2385" s="154" t="str">
        <f>IFERROR(VLOOKUP(D2385,CADA_PROD!D:H,5,0),"")</f>
        <v/>
      </c>
      <c r="F2385" s="169"/>
      <c r="G2385" s="170"/>
      <c r="H2385" s="171"/>
      <c r="I2385" s="172" t="str">
        <f>IF(D2385="","",SUMIFS(MOVI_ENTR!I:I,MOVI_ENTR!D:D,D2385,MOVI_ENTR!O:O,L2385)-SUMIFS(MOVI_SAID!H:H,MOVI_SAID!D:D,D2385,MOVI_SAID!L:L,L2385))</f>
        <v/>
      </c>
      <c r="J2385" s="153" t="str">
        <f>IF(D2385="","",VLOOKUP(D2385,CADA_PROD!D:G,4,0)*H2385)</f>
        <v/>
      </c>
      <c r="K2385" s="14"/>
      <c r="L2385" s="14"/>
      <c r="M2385" s="21"/>
      <c r="N2385" s="21"/>
      <c r="O2385" s="21"/>
      <c r="P2385" s="21"/>
    </row>
    <row r="2386" spans="1:16" s="16" customFormat="1" ht="30" customHeight="1">
      <c r="A2386" s="21"/>
      <c r="B2386" s="21"/>
      <c r="C2386" s="170"/>
      <c r="D2386" s="168"/>
      <c r="E2386" s="154" t="str">
        <f>IFERROR(VLOOKUP(D2386,CADA_PROD!D:H,5,0),"")</f>
        <v/>
      </c>
      <c r="F2386" s="169"/>
      <c r="G2386" s="170"/>
      <c r="H2386" s="171"/>
      <c r="I2386" s="172" t="str">
        <f>IF(D2386="","",SUMIFS(MOVI_ENTR!I:I,MOVI_ENTR!D:D,D2386,MOVI_ENTR!O:O,L2386)-SUMIFS(MOVI_SAID!H:H,MOVI_SAID!D:D,D2386,MOVI_SAID!L:L,L2386))</f>
        <v/>
      </c>
      <c r="J2386" s="153" t="str">
        <f>IF(D2386="","",VLOOKUP(D2386,CADA_PROD!D:G,4,0)*H2386)</f>
        <v/>
      </c>
      <c r="K2386" s="14"/>
      <c r="L2386" s="14"/>
      <c r="M2386" s="21"/>
      <c r="N2386" s="21"/>
      <c r="O2386" s="21"/>
      <c r="P2386" s="21"/>
    </row>
    <row r="2387" spans="1:16" s="16" customFormat="1" ht="30" customHeight="1">
      <c r="A2387" s="21"/>
      <c r="B2387" s="21"/>
      <c r="C2387" s="170"/>
      <c r="D2387" s="168"/>
      <c r="E2387" s="154" t="str">
        <f>IFERROR(VLOOKUP(D2387,CADA_PROD!D:H,5,0),"")</f>
        <v/>
      </c>
      <c r="F2387" s="169"/>
      <c r="G2387" s="170"/>
      <c r="H2387" s="171"/>
      <c r="I2387" s="172" t="str">
        <f>IF(D2387="","",SUMIFS(MOVI_ENTR!I:I,MOVI_ENTR!D:D,D2387,MOVI_ENTR!O:O,L2387)-SUMIFS(MOVI_SAID!H:H,MOVI_SAID!D:D,D2387,MOVI_SAID!L:L,L2387))</f>
        <v/>
      </c>
      <c r="J2387" s="153" t="str">
        <f>IF(D2387="","",VLOOKUP(D2387,CADA_PROD!D:G,4,0)*H2387)</f>
        <v/>
      </c>
      <c r="K2387" s="14"/>
      <c r="L2387" s="14"/>
      <c r="M2387" s="21"/>
      <c r="N2387" s="21"/>
      <c r="O2387" s="21"/>
      <c r="P2387" s="21"/>
    </row>
    <row r="2388" spans="1:16" s="16" customFormat="1" ht="30" customHeight="1">
      <c r="A2388" s="21"/>
      <c r="B2388" s="21"/>
      <c r="C2388" s="170"/>
      <c r="D2388" s="168"/>
      <c r="E2388" s="154" t="str">
        <f>IFERROR(VLOOKUP(D2388,CADA_PROD!D:H,5,0),"")</f>
        <v/>
      </c>
      <c r="F2388" s="169"/>
      <c r="G2388" s="170"/>
      <c r="H2388" s="171"/>
      <c r="I2388" s="172" t="str">
        <f>IF(D2388="","",SUMIFS(MOVI_ENTR!I:I,MOVI_ENTR!D:D,D2388,MOVI_ENTR!O:O,L2388)-SUMIFS(MOVI_SAID!H:H,MOVI_SAID!D:D,D2388,MOVI_SAID!L:L,L2388))</f>
        <v/>
      </c>
      <c r="J2388" s="153" t="str">
        <f>IF(D2388="","",VLOOKUP(D2388,CADA_PROD!D:G,4,0)*H2388)</f>
        <v/>
      </c>
      <c r="K2388" s="14"/>
      <c r="L2388" s="14"/>
      <c r="M2388" s="21"/>
      <c r="N2388" s="21"/>
      <c r="O2388" s="21"/>
      <c r="P2388" s="21"/>
    </row>
    <row r="2389" spans="1:16" s="16" customFormat="1" ht="30" customHeight="1">
      <c r="A2389" s="21"/>
      <c r="B2389" s="21"/>
      <c r="C2389" s="170"/>
      <c r="D2389" s="168"/>
      <c r="E2389" s="154" t="str">
        <f>IFERROR(VLOOKUP(D2389,CADA_PROD!D:H,5,0),"")</f>
        <v/>
      </c>
      <c r="F2389" s="169"/>
      <c r="G2389" s="170"/>
      <c r="H2389" s="171"/>
      <c r="I2389" s="172" t="str">
        <f>IF(D2389="","",SUMIFS(MOVI_ENTR!I:I,MOVI_ENTR!D:D,D2389,MOVI_ENTR!O:O,L2389)-SUMIFS(MOVI_SAID!H:H,MOVI_SAID!D:D,D2389,MOVI_SAID!L:L,L2389))</f>
        <v/>
      </c>
      <c r="J2389" s="153" t="str">
        <f>IF(D2389="","",VLOOKUP(D2389,CADA_PROD!D:G,4,0)*H2389)</f>
        <v/>
      </c>
      <c r="K2389" s="14"/>
      <c r="L2389" s="14"/>
      <c r="M2389" s="21"/>
      <c r="N2389" s="21"/>
      <c r="O2389" s="21"/>
      <c r="P2389" s="21"/>
    </row>
    <row r="2390" spans="1:16" s="16" customFormat="1" ht="30" customHeight="1">
      <c r="A2390" s="21"/>
      <c r="B2390" s="21"/>
      <c r="C2390" s="170"/>
      <c r="D2390" s="168"/>
      <c r="E2390" s="154" t="str">
        <f>IFERROR(VLOOKUP(D2390,CADA_PROD!D:H,5,0),"")</f>
        <v/>
      </c>
      <c r="F2390" s="169"/>
      <c r="G2390" s="170"/>
      <c r="H2390" s="171"/>
      <c r="I2390" s="172" t="str">
        <f>IF(D2390="","",SUMIFS(MOVI_ENTR!I:I,MOVI_ENTR!D:D,D2390,MOVI_ENTR!O:O,L2390)-SUMIFS(MOVI_SAID!H:H,MOVI_SAID!D:D,D2390,MOVI_SAID!L:L,L2390))</f>
        <v/>
      </c>
      <c r="J2390" s="153" t="str">
        <f>IF(D2390="","",VLOOKUP(D2390,CADA_PROD!D:G,4,0)*H2390)</f>
        <v/>
      </c>
      <c r="K2390" s="14"/>
      <c r="L2390" s="14"/>
      <c r="M2390" s="21"/>
      <c r="N2390" s="21"/>
      <c r="O2390" s="21"/>
      <c r="P2390" s="21"/>
    </row>
    <row r="2391" spans="1:16" s="16" customFormat="1" ht="30" customHeight="1">
      <c r="A2391" s="21"/>
      <c r="B2391" s="21"/>
      <c r="C2391" s="170"/>
      <c r="D2391" s="168"/>
      <c r="E2391" s="154" t="str">
        <f>IFERROR(VLOOKUP(D2391,CADA_PROD!D:H,5,0),"")</f>
        <v/>
      </c>
      <c r="F2391" s="169"/>
      <c r="G2391" s="170"/>
      <c r="H2391" s="171"/>
      <c r="I2391" s="172" t="str">
        <f>IF(D2391="","",SUMIFS(MOVI_ENTR!I:I,MOVI_ENTR!D:D,D2391,MOVI_ENTR!O:O,L2391)-SUMIFS(MOVI_SAID!H:H,MOVI_SAID!D:D,D2391,MOVI_SAID!L:L,L2391))</f>
        <v/>
      </c>
      <c r="J2391" s="153" t="str">
        <f>IF(D2391="","",VLOOKUP(D2391,CADA_PROD!D:G,4,0)*H2391)</f>
        <v/>
      </c>
      <c r="K2391" s="14"/>
      <c r="L2391" s="14"/>
      <c r="M2391" s="21"/>
      <c r="N2391" s="21"/>
      <c r="O2391" s="21"/>
      <c r="P2391" s="21"/>
    </row>
    <row r="2392" spans="1:16" s="16" customFormat="1" ht="30" customHeight="1">
      <c r="A2392" s="21"/>
      <c r="B2392" s="21"/>
      <c r="C2392" s="170"/>
      <c r="D2392" s="168"/>
      <c r="E2392" s="154" t="str">
        <f>IFERROR(VLOOKUP(D2392,CADA_PROD!D:H,5,0),"")</f>
        <v/>
      </c>
      <c r="F2392" s="169"/>
      <c r="G2392" s="170"/>
      <c r="H2392" s="171"/>
      <c r="I2392" s="172" t="str">
        <f>IF(D2392="","",SUMIFS(MOVI_ENTR!I:I,MOVI_ENTR!D:D,D2392,MOVI_ENTR!O:O,L2392)-SUMIFS(MOVI_SAID!H:H,MOVI_SAID!D:D,D2392,MOVI_SAID!L:L,L2392))</f>
        <v/>
      </c>
      <c r="J2392" s="153" t="str">
        <f>IF(D2392="","",VLOOKUP(D2392,CADA_PROD!D:G,4,0)*H2392)</f>
        <v/>
      </c>
      <c r="K2392" s="14"/>
      <c r="L2392" s="14"/>
      <c r="M2392" s="21"/>
      <c r="N2392" s="21"/>
      <c r="O2392" s="21"/>
      <c r="P2392" s="21"/>
    </row>
    <row r="2393" spans="1:16" s="16" customFormat="1" ht="30" customHeight="1">
      <c r="A2393" s="21"/>
      <c r="B2393" s="21"/>
      <c r="C2393" s="170"/>
      <c r="D2393" s="168"/>
      <c r="E2393" s="154" t="str">
        <f>IFERROR(VLOOKUP(D2393,CADA_PROD!D:H,5,0),"")</f>
        <v/>
      </c>
      <c r="F2393" s="169"/>
      <c r="G2393" s="170"/>
      <c r="H2393" s="171"/>
      <c r="I2393" s="172" t="str">
        <f>IF(D2393="","",SUMIFS(MOVI_ENTR!I:I,MOVI_ENTR!D:D,D2393,MOVI_ENTR!O:O,L2393)-SUMIFS(MOVI_SAID!H:H,MOVI_SAID!D:D,D2393,MOVI_SAID!L:L,L2393))</f>
        <v/>
      </c>
      <c r="J2393" s="153" t="str">
        <f>IF(D2393="","",VLOOKUP(D2393,CADA_PROD!D:G,4,0)*H2393)</f>
        <v/>
      </c>
      <c r="K2393" s="14"/>
      <c r="L2393" s="14"/>
      <c r="M2393" s="21"/>
      <c r="N2393" s="21"/>
      <c r="O2393" s="21"/>
      <c r="P2393" s="21"/>
    </row>
    <row r="2394" spans="1:16" s="16" customFormat="1" ht="30" customHeight="1">
      <c r="A2394" s="21"/>
      <c r="B2394" s="21"/>
      <c r="C2394" s="170"/>
      <c r="D2394" s="168"/>
      <c r="E2394" s="154" t="str">
        <f>IFERROR(VLOOKUP(D2394,CADA_PROD!D:H,5,0),"")</f>
        <v/>
      </c>
      <c r="F2394" s="169"/>
      <c r="G2394" s="170"/>
      <c r="H2394" s="171"/>
      <c r="I2394" s="172" t="str">
        <f>IF(D2394="","",SUMIFS(MOVI_ENTR!I:I,MOVI_ENTR!D:D,D2394,MOVI_ENTR!O:O,L2394)-SUMIFS(MOVI_SAID!H:H,MOVI_SAID!D:D,D2394,MOVI_SAID!L:L,L2394))</f>
        <v/>
      </c>
      <c r="J2394" s="153" t="str">
        <f>IF(D2394="","",VLOOKUP(D2394,CADA_PROD!D:G,4,0)*H2394)</f>
        <v/>
      </c>
      <c r="K2394" s="14"/>
      <c r="L2394" s="14"/>
      <c r="M2394" s="21"/>
      <c r="N2394" s="21"/>
      <c r="O2394" s="21"/>
      <c r="P2394" s="21"/>
    </row>
    <row r="2395" spans="1:16" s="16" customFormat="1" ht="30" customHeight="1">
      <c r="A2395" s="21"/>
      <c r="B2395" s="21"/>
      <c r="C2395" s="170"/>
      <c r="D2395" s="168"/>
      <c r="E2395" s="154" t="str">
        <f>IFERROR(VLOOKUP(D2395,CADA_PROD!D:H,5,0),"")</f>
        <v/>
      </c>
      <c r="F2395" s="169"/>
      <c r="G2395" s="170"/>
      <c r="H2395" s="171"/>
      <c r="I2395" s="172" t="str">
        <f>IF(D2395="","",SUMIFS(MOVI_ENTR!I:I,MOVI_ENTR!D:D,D2395,MOVI_ENTR!O:O,L2395)-SUMIFS(MOVI_SAID!H:H,MOVI_SAID!D:D,D2395,MOVI_SAID!L:L,L2395))</f>
        <v/>
      </c>
      <c r="J2395" s="153" t="str">
        <f>IF(D2395="","",VLOOKUP(D2395,CADA_PROD!D:G,4,0)*H2395)</f>
        <v/>
      </c>
      <c r="K2395" s="14"/>
      <c r="L2395" s="14"/>
      <c r="M2395" s="21"/>
      <c r="N2395" s="21"/>
      <c r="O2395" s="21"/>
      <c r="P2395" s="21"/>
    </row>
    <row r="2396" spans="1:16" s="16" customFormat="1" ht="30" customHeight="1">
      <c r="A2396" s="21"/>
      <c r="B2396" s="21"/>
      <c r="C2396" s="170"/>
      <c r="D2396" s="168"/>
      <c r="E2396" s="154" t="str">
        <f>IFERROR(VLOOKUP(D2396,CADA_PROD!D:H,5,0),"")</f>
        <v/>
      </c>
      <c r="F2396" s="169"/>
      <c r="G2396" s="170"/>
      <c r="H2396" s="171"/>
      <c r="I2396" s="172" t="str">
        <f>IF(D2396="","",SUMIFS(MOVI_ENTR!I:I,MOVI_ENTR!D:D,D2396,MOVI_ENTR!O:O,L2396)-SUMIFS(MOVI_SAID!H:H,MOVI_SAID!D:D,D2396,MOVI_SAID!L:L,L2396))</f>
        <v/>
      </c>
      <c r="J2396" s="153" t="str">
        <f>IF(D2396="","",VLOOKUP(D2396,CADA_PROD!D:G,4,0)*H2396)</f>
        <v/>
      </c>
      <c r="K2396" s="14"/>
      <c r="L2396" s="14"/>
      <c r="M2396" s="21"/>
      <c r="N2396" s="21"/>
      <c r="O2396" s="21"/>
      <c r="P2396" s="21"/>
    </row>
    <row r="2397" spans="1:16" s="16" customFormat="1" ht="30" customHeight="1">
      <c r="A2397" s="21"/>
      <c r="B2397" s="21"/>
      <c r="C2397" s="170"/>
      <c r="D2397" s="168"/>
      <c r="E2397" s="154" t="str">
        <f>IFERROR(VLOOKUP(D2397,CADA_PROD!D:H,5,0),"")</f>
        <v/>
      </c>
      <c r="F2397" s="169"/>
      <c r="G2397" s="170"/>
      <c r="H2397" s="171"/>
      <c r="I2397" s="172" t="str">
        <f>IF(D2397="","",SUMIFS(MOVI_ENTR!I:I,MOVI_ENTR!D:D,D2397,MOVI_ENTR!O:O,L2397)-SUMIFS(MOVI_SAID!H:H,MOVI_SAID!D:D,D2397,MOVI_SAID!L:L,L2397))</f>
        <v/>
      </c>
      <c r="J2397" s="153" t="str">
        <f>IF(D2397="","",VLOOKUP(D2397,CADA_PROD!D:G,4,0)*H2397)</f>
        <v/>
      </c>
      <c r="K2397" s="14"/>
      <c r="L2397" s="14"/>
      <c r="M2397" s="21"/>
      <c r="N2397" s="21"/>
      <c r="O2397" s="21"/>
      <c r="P2397" s="21"/>
    </row>
    <row r="2398" spans="1:16" s="16" customFormat="1" ht="30" customHeight="1">
      <c r="A2398" s="21"/>
      <c r="B2398" s="21"/>
      <c r="C2398" s="170"/>
      <c r="D2398" s="168"/>
      <c r="E2398" s="154" t="str">
        <f>IFERROR(VLOOKUP(D2398,CADA_PROD!D:H,5,0),"")</f>
        <v/>
      </c>
      <c r="F2398" s="169"/>
      <c r="G2398" s="170"/>
      <c r="H2398" s="171"/>
      <c r="I2398" s="172" t="str">
        <f>IF(D2398="","",SUMIFS(MOVI_ENTR!I:I,MOVI_ENTR!D:D,D2398,MOVI_ENTR!O:O,L2398)-SUMIFS(MOVI_SAID!H:H,MOVI_SAID!D:D,D2398,MOVI_SAID!L:L,L2398))</f>
        <v/>
      </c>
      <c r="J2398" s="153" t="str">
        <f>IF(D2398="","",VLOOKUP(D2398,CADA_PROD!D:G,4,0)*H2398)</f>
        <v/>
      </c>
      <c r="K2398" s="14"/>
      <c r="L2398" s="14"/>
      <c r="M2398" s="21"/>
      <c r="N2398" s="21"/>
      <c r="O2398" s="21"/>
      <c r="P2398" s="21"/>
    </row>
    <row r="2399" spans="1:16" s="16" customFormat="1" ht="30" customHeight="1">
      <c r="A2399" s="21"/>
      <c r="B2399" s="21"/>
      <c r="C2399" s="170"/>
      <c r="D2399" s="168"/>
      <c r="E2399" s="154" t="str">
        <f>IFERROR(VLOOKUP(D2399,CADA_PROD!D:H,5,0),"")</f>
        <v/>
      </c>
      <c r="F2399" s="169"/>
      <c r="G2399" s="170"/>
      <c r="H2399" s="171"/>
      <c r="I2399" s="172" t="str">
        <f>IF(D2399="","",SUMIFS(MOVI_ENTR!I:I,MOVI_ENTR!D:D,D2399,MOVI_ENTR!O:O,L2399)-SUMIFS(MOVI_SAID!H:H,MOVI_SAID!D:D,D2399,MOVI_SAID!L:L,L2399))</f>
        <v/>
      </c>
      <c r="J2399" s="153" t="str">
        <f>IF(D2399="","",VLOOKUP(D2399,CADA_PROD!D:G,4,0)*H2399)</f>
        <v/>
      </c>
      <c r="K2399" s="14"/>
      <c r="L2399" s="14"/>
      <c r="M2399" s="21"/>
      <c r="N2399" s="21"/>
      <c r="O2399" s="21"/>
      <c r="P2399" s="21"/>
    </row>
    <row r="2400" spans="1:16" s="16" customFormat="1" ht="30" customHeight="1">
      <c r="A2400" s="21"/>
      <c r="B2400" s="21"/>
      <c r="C2400" s="170"/>
      <c r="D2400" s="168"/>
      <c r="E2400" s="154" t="str">
        <f>IFERROR(VLOOKUP(D2400,CADA_PROD!D:H,5,0),"")</f>
        <v/>
      </c>
      <c r="F2400" s="169"/>
      <c r="G2400" s="170"/>
      <c r="H2400" s="171"/>
      <c r="I2400" s="172" t="str">
        <f>IF(D2400="","",SUMIFS(MOVI_ENTR!I:I,MOVI_ENTR!D:D,D2400,MOVI_ENTR!O:O,L2400)-SUMIFS(MOVI_SAID!H:H,MOVI_SAID!D:D,D2400,MOVI_SAID!L:L,L2400))</f>
        <v/>
      </c>
      <c r="J2400" s="153" t="str">
        <f>IF(D2400="","",VLOOKUP(D2400,CADA_PROD!D:G,4,0)*H2400)</f>
        <v/>
      </c>
      <c r="K2400" s="14"/>
      <c r="L2400" s="14"/>
      <c r="M2400" s="21"/>
      <c r="N2400" s="21"/>
      <c r="O2400" s="21"/>
      <c r="P2400" s="21"/>
    </row>
    <row r="2401" spans="1:16" s="16" customFormat="1" ht="30" customHeight="1">
      <c r="A2401" s="21"/>
      <c r="B2401" s="21"/>
      <c r="C2401" s="170"/>
      <c r="D2401" s="168"/>
      <c r="E2401" s="154" t="str">
        <f>IFERROR(VLOOKUP(D2401,CADA_PROD!D:H,5,0),"")</f>
        <v/>
      </c>
      <c r="F2401" s="169"/>
      <c r="G2401" s="170"/>
      <c r="H2401" s="171"/>
      <c r="I2401" s="172" t="str">
        <f>IF(D2401="","",SUMIFS(MOVI_ENTR!I:I,MOVI_ENTR!D:D,D2401,MOVI_ENTR!O:O,L2401)-SUMIFS(MOVI_SAID!H:H,MOVI_SAID!D:D,D2401,MOVI_SAID!L:L,L2401))</f>
        <v/>
      </c>
      <c r="J2401" s="153" t="str">
        <f>IF(D2401="","",VLOOKUP(D2401,CADA_PROD!D:G,4,0)*H2401)</f>
        <v/>
      </c>
      <c r="K2401" s="14"/>
      <c r="L2401" s="14"/>
      <c r="M2401" s="21"/>
      <c r="N2401" s="21"/>
      <c r="O2401" s="21"/>
      <c r="P2401" s="21"/>
    </row>
    <row r="2402" spans="1:16" s="16" customFormat="1" ht="30" customHeight="1">
      <c r="A2402" s="21"/>
      <c r="B2402" s="21"/>
      <c r="C2402" s="170"/>
      <c r="D2402" s="168"/>
      <c r="E2402" s="154" t="str">
        <f>IFERROR(VLOOKUP(D2402,CADA_PROD!D:H,5,0),"")</f>
        <v/>
      </c>
      <c r="F2402" s="169"/>
      <c r="G2402" s="170"/>
      <c r="H2402" s="171"/>
      <c r="I2402" s="172" t="str">
        <f>IF(D2402="","",SUMIFS(MOVI_ENTR!I:I,MOVI_ENTR!D:D,D2402,MOVI_ENTR!O:O,L2402)-SUMIFS(MOVI_SAID!H:H,MOVI_SAID!D:D,D2402,MOVI_SAID!L:L,L2402))</f>
        <v/>
      </c>
      <c r="J2402" s="153" t="str">
        <f>IF(D2402="","",VLOOKUP(D2402,CADA_PROD!D:G,4,0)*H2402)</f>
        <v/>
      </c>
      <c r="K2402" s="14"/>
      <c r="L2402" s="14"/>
      <c r="M2402" s="21"/>
      <c r="N2402" s="21"/>
      <c r="O2402" s="21"/>
      <c r="P2402" s="21"/>
    </row>
    <row r="2403" spans="1:16" s="16" customFormat="1" ht="30" customHeight="1">
      <c r="A2403" s="21"/>
      <c r="B2403" s="21"/>
      <c r="C2403" s="170"/>
      <c r="D2403" s="168"/>
      <c r="E2403" s="154" t="str">
        <f>IFERROR(VLOOKUP(D2403,CADA_PROD!D:H,5,0),"")</f>
        <v/>
      </c>
      <c r="F2403" s="169"/>
      <c r="G2403" s="170"/>
      <c r="H2403" s="171"/>
      <c r="I2403" s="172" t="str">
        <f>IF(D2403="","",SUMIFS(MOVI_ENTR!I:I,MOVI_ENTR!D:D,D2403,MOVI_ENTR!O:O,L2403)-SUMIFS(MOVI_SAID!H:H,MOVI_SAID!D:D,D2403,MOVI_SAID!L:L,L2403))</f>
        <v/>
      </c>
      <c r="J2403" s="153" t="str">
        <f>IF(D2403="","",VLOOKUP(D2403,CADA_PROD!D:G,4,0)*H2403)</f>
        <v/>
      </c>
      <c r="K2403" s="14"/>
      <c r="L2403" s="14"/>
      <c r="M2403" s="21"/>
      <c r="N2403" s="21"/>
      <c r="O2403" s="21"/>
      <c r="P2403" s="21"/>
    </row>
    <row r="2404" spans="1:16" s="16" customFormat="1" ht="30" customHeight="1">
      <c r="A2404" s="21"/>
      <c r="B2404" s="21"/>
      <c r="C2404" s="170"/>
      <c r="D2404" s="168"/>
      <c r="E2404" s="154" t="str">
        <f>IFERROR(VLOOKUP(D2404,CADA_PROD!D:H,5,0),"")</f>
        <v/>
      </c>
      <c r="F2404" s="169"/>
      <c r="G2404" s="170"/>
      <c r="H2404" s="171"/>
      <c r="I2404" s="172" t="str">
        <f>IF(D2404="","",SUMIFS(MOVI_ENTR!I:I,MOVI_ENTR!D:D,D2404,MOVI_ENTR!O:O,L2404)-SUMIFS(MOVI_SAID!H:H,MOVI_SAID!D:D,D2404,MOVI_SAID!L:L,L2404))</f>
        <v/>
      </c>
      <c r="J2404" s="153" t="str">
        <f>IF(D2404="","",VLOOKUP(D2404,CADA_PROD!D:G,4,0)*H2404)</f>
        <v/>
      </c>
      <c r="K2404" s="14"/>
      <c r="L2404" s="14"/>
      <c r="M2404" s="21"/>
      <c r="N2404" s="21"/>
      <c r="O2404" s="21"/>
      <c r="P2404" s="21"/>
    </row>
    <row r="2405" spans="1:16" s="16" customFormat="1" ht="30" customHeight="1">
      <c r="A2405" s="21"/>
      <c r="B2405" s="21"/>
      <c r="C2405" s="170"/>
      <c r="D2405" s="168"/>
      <c r="E2405" s="154" t="str">
        <f>IFERROR(VLOOKUP(D2405,CADA_PROD!D:H,5,0),"")</f>
        <v/>
      </c>
      <c r="F2405" s="169"/>
      <c r="G2405" s="170"/>
      <c r="H2405" s="171"/>
      <c r="I2405" s="172" t="str">
        <f>IF(D2405="","",SUMIFS(MOVI_ENTR!I:I,MOVI_ENTR!D:D,D2405,MOVI_ENTR!O:O,L2405)-SUMIFS(MOVI_SAID!H:H,MOVI_SAID!D:D,D2405,MOVI_SAID!L:L,L2405))</f>
        <v/>
      </c>
      <c r="J2405" s="153" t="str">
        <f>IF(D2405="","",VLOOKUP(D2405,CADA_PROD!D:G,4,0)*H2405)</f>
        <v/>
      </c>
      <c r="K2405" s="14"/>
      <c r="L2405" s="14"/>
      <c r="M2405" s="21"/>
      <c r="N2405" s="21"/>
      <c r="O2405" s="21"/>
      <c r="P2405" s="21"/>
    </row>
    <row r="2406" spans="1:16" s="16" customFormat="1" ht="30" customHeight="1">
      <c r="A2406" s="21"/>
      <c r="B2406" s="21"/>
      <c r="C2406" s="170"/>
      <c r="D2406" s="168"/>
      <c r="E2406" s="154" t="str">
        <f>IFERROR(VLOOKUP(D2406,CADA_PROD!D:H,5,0),"")</f>
        <v/>
      </c>
      <c r="F2406" s="169"/>
      <c r="G2406" s="170"/>
      <c r="H2406" s="171"/>
      <c r="I2406" s="172" t="str">
        <f>IF(D2406="","",SUMIFS(MOVI_ENTR!I:I,MOVI_ENTR!D:D,D2406,MOVI_ENTR!O:O,L2406)-SUMIFS(MOVI_SAID!H:H,MOVI_SAID!D:D,D2406,MOVI_SAID!L:L,L2406))</f>
        <v/>
      </c>
      <c r="J2406" s="153" t="str">
        <f>IF(D2406="","",VLOOKUP(D2406,CADA_PROD!D:G,4,0)*H2406)</f>
        <v/>
      </c>
      <c r="K2406" s="14"/>
      <c r="L2406" s="14"/>
      <c r="M2406" s="21"/>
      <c r="N2406" s="21"/>
      <c r="O2406" s="21"/>
      <c r="P2406" s="21"/>
    </row>
    <row r="2407" spans="1:16" s="16" customFormat="1" ht="30" customHeight="1">
      <c r="A2407" s="21"/>
      <c r="B2407" s="21"/>
      <c r="C2407" s="170"/>
      <c r="D2407" s="168"/>
      <c r="E2407" s="154" t="str">
        <f>IFERROR(VLOOKUP(D2407,CADA_PROD!D:H,5,0),"")</f>
        <v/>
      </c>
      <c r="F2407" s="169"/>
      <c r="G2407" s="170"/>
      <c r="H2407" s="171"/>
      <c r="I2407" s="172" t="str">
        <f>IF(D2407="","",SUMIFS(MOVI_ENTR!I:I,MOVI_ENTR!D:D,D2407,MOVI_ENTR!O:O,L2407)-SUMIFS(MOVI_SAID!H:H,MOVI_SAID!D:D,D2407,MOVI_SAID!L:L,L2407))</f>
        <v/>
      </c>
      <c r="J2407" s="153" t="str">
        <f>IF(D2407="","",VLOOKUP(D2407,CADA_PROD!D:G,4,0)*H2407)</f>
        <v/>
      </c>
      <c r="K2407" s="14"/>
      <c r="L2407" s="14"/>
      <c r="M2407" s="21"/>
      <c r="N2407" s="21"/>
      <c r="O2407" s="21"/>
      <c r="P2407" s="21"/>
    </row>
    <row r="2408" spans="1:16" s="16" customFormat="1" ht="30" customHeight="1">
      <c r="A2408" s="21"/>
      <c r="B2408" s="21"/>
      <c r="C2408" s="170"/>
      <c r="D2408" s="168"/>
      <c r="E2408" s="154" t="str">
        <f>IFERROR(VLOOKUP(D2408,CADA_PROD!D:H,5,0),"")</f>
        <v/>
      </c>
      <c r="F2408" s="169"/>
      <c r="G2408" s="170"/>
      <c r="H2408" s="171"/>
      <c r="I2408" s="172" t="str">
        <f>IF(D2408="","",SUMIFS(MOVI_ENTR!I:I,MOVI_ENTR!D:D,D2408,MOVI_ENTR!O:O,L2408)-SUMIFS(MOVI_SAID!H:H,MOVI_SAID!D:D,D2408,MOVI_SAID!L:L,L2408))</f>
        <v/>
      </c>
      <c r="J2408" s="153" t="str">
        <f>IF(D2408="","",VLOOKUP(D2408,CADA_PROD!D:G,4,0)*H2408)</f>
        <v/>
      </c>
      <c r="K2408" s="14"/>
      <c r="L2408" s="14"/>
      <c r="M2408" s="21"/>
      <c r="N2408" s="21"/>
      <c r="O2408" s="21"/>
      <c r="P2408" s="21"/>
    </row>
    <row r="2409" spans="1:16" s="16" customFormat="1" ht="30" customHeight="1">
      <c r="A2409" s="21"/>
      <c r="B2409" s="21"/>
      <c r="C2409" s="170"/>
      <c r="D2409" s="168"/>
      <c r="E2409" s="154" t="str">
        <f>IFERROR(VLOOKUP(D2409,CADA_PROD!D:H,5,0),"")</f>
        <v/>
      </c>
      <c r="F2409" s="169"/>
      <c r="G2409" s="170"/>
      <c r="H2409" s="171"/>
      <c r="I2409" s="172" t="str">
        <f>IF(D2409="","",SUMIFS(MOVI_ENTR!I:I,MOVI_ENTR!D:D,D2409,MOVI_ENTR!O:O,L2409)-SUMIFS(MOVI_SAID!H:H,MOVI_SAID!D:D,D2409,MOVI_SAID!L:L,L2409))</f>
        <v/>
      </c>
      <c r="J2409" s="153" t="str">
        <f>IF(D2409="","",VLOOKUP(D2409,CADA_PROD!D:G,4,0)*H2409)</f>
        <v/>
      </c>
      <c r="K2409" s="14"/>
      <c r="L2409" s="14"/>
      <c r="M2409" s="21"/>
      <c r="N2409" s="21"/>
      <c r="O2409" s="21"/>
      <c r="P2409" s="21"/>
    </row>
    <row r="2410" spans="1:16" s="16" customFormat="1" ht="30" customHeight="1">
      <c r="A2410" s="21"/>
      <c r="B2410" s="21"/>
      <c r="C2410" s="170"/>
      <c r="D2410" s="168"/>
      <c r="E2410" s="154" t="str">
        <f>IFERROR(VLOOKUP(D2410,CADA_PROD!D:H,5,0),"")</f>
        <v/>
      </c>
      <c r="F2410" s="169"/>
      <c r="G2410" s="170"/>
      <c r="H2410" s="171"/>
      <c r="I2410" s="172" t="str">
        <f>IF(D2410="","",SUMIFS(MOVI_ENTR!I:I,MOVI_ENTR!D:D,D2410,MOVI_ENTR!O:O,L2410)-SUMIFS(MOVI_SAID!H:H,MOVI_SAID!D:D,D2410,MOVI_SAID!L:L,L2410))</f>
        <v/>
      </c>
      <c r="J2410" s="153" t="str">
        <f>IF(D2410="","",VLOOKUP(D2410,CADA_PROD!D:G,4,0)*H2410)</f>
        <v/>
      </c>
      <c r="K2410" s="14"/>
      <c r="L2410" s="14"/>
      <c r="M2410" s="21"/>
      <c r="N2410" s="21"/>
      <c r="O2410" s="21"/>
      <c r="P2410" s="21"/>
    </row>
    <row r="2411" spans="1:16" s="16" customFormat="1" ht="30" customHeight="1">
      <c r="A2411" s="21"/>
      <c r="B2411" s="21"/>
      <c r="C2411" s="170"/>
      <c r="D2411" s="168"/>
      <c r="E2411" s="154" t="str">
        <f>IFERROR(VLOOKUP(D2411,CADA_PROD!D:H,5,0),"")</f>
        <v/>
      </c>
      <c r="F2411" s="169"/>
      <c r="G2411" s="170"/>
      <c r="H2411" s="171"/>
      <c r="I2411" s="172" t="str">
        <f>IF(D2411="","",SUMIFS(MOVI_ENTR!I:I,MOVI_ENTR!D:D,D2411,MOVI_ENTR!O:O,L2411)-SUMIFS(MOVI_SAID!H:H,MOVI_SAID!D:D,D2411,MOVI_SAID!L:L,L2411))</f>
        <v/>
      </c>
      <c r="J2411" s="153" t="str">
        <f>IF(D2411="","",VLOOKUP(D2411,CADA_PROD!D:G,4,0)*H2411)</f>
        <v/>
      </c>
      <c r="K2411" s="14"/>
      <c r="L2411" s="14"/>
      <c r="M2411" s="21"/>
      <c r="N2411" s="21"/>
      <c r="O2411" s="21"/>
      <c r="P2411" s="21"/>
    </row>
    <row r="2412" spans="1:16" s="16" customFormat="1" ht="30" customHeight="1">
      <c r="A2412" s="21"/>
      <c r="B2412" s="21"/>
      <c r="C2412" s="170"/>
      <c r="D2412" s="168"/>
      <c r="E2412" s="154" t="str">
        <f>IFERROR(VLOOKUP(D2412,CADA_PROD!D:H,5,0),"")</f>
        <v/>
      </c>
      <c r="F2412" s="169"/>
      <c r="G2412" s="170"/>
      <c r="H2412" s="171"/>
      <c r="I2412" s="172" t="str">
        <f>IF(D2412="","",SUMIFS(MOVI_ENTR!I:I,MOVI_ENTR!D:D,D2412,MOVI_ENTR!O:O,L2412)-SUMIFS(MOVI_SAID!H:H,MOVI_SAID!D:D,D2412,MOVI_SAID!L:L,L2412))</f>
        <v/>
      </c>
      <c r="J2412" s="153" t="str">
        <f>IF(D2412="","",VLOOKUP(D2412,CADA_PROD!D:G,4,0)*H2412)</f>
        <v/>
      </c>
      <c r="K2412" s="14"/>
      <c r="L2412" s="14"/>
      <c r="M2412" s="21"/>
      <c r="N2412" s="21"/>
      <c r="O2412" s="21"/>
      <c r="P2412" s="21"/>
    </row>
    <row r="2413" spans="1:16" s="16" customFormat="1" ht="30" customHeight="1">
      <c r="A2413" s="21"/>
      <c r="B2413" s="21"/>
      <c r="C2413" s="170"/>
      <c r="D2413" s="168"/>
      <c r="E2413" s="154" t="str">
        <f>IFERROR(VLOOKUP(D2413,CADA_PROD!D:H,5,0),"")</f>
        <v/>
      </c>
      <c r="F2413" s="169"/>
      <c r="G2413" s="170"/>
      <c r="H2413" s="171"/>
      <c r="I2413" s="172" t="str">
        <f>IF(D2413="","",SUMIFS(MOVI_ENTR!I:I,MOVI_ENTR!D:D,D2413,MOVI_ENTR!O:O,L2413)-SUMIFS(MOVI_SAID!H:H,MOVI_SAID!D:D,D2413,MOVI_SAID!L:L,L2413))</f>
        <v/>
      </c>
      <c r="J2413" s="153" t="str">
        <f>IF(D2413="","",VLOOKUP(D2413,CADA_PROD!D:G,4,0)*H2413)</f>
        <v/>
      </c>
      <c r="K2413" s="14"/>
      <c r="L2413" s="14"/>
      <c r="M2413" s="21"/>
      <c r="N2413" s="21"/>
      <c r="O2413" s="21"/>
      <c r="P2413" s="21"/>
    </row>
    <row r="2414" spans="1:16" s="16" customFormat="1" ht="30" customHeight="1">
      <c r="A2414" s="21"/>
      <c r="B2414" s="21"/>
      <c r="C2414" s="170"/>
      <c r="D2414" s="168"/>
      <c r="E2414" s="154" t="str">
        <f>IFERROR(VLOOKUP(D2414,CADA_PROD!D:H,5,0),"")</f>
        <v/>
      </c>
      <c r="F2414" s="169"/>
      <c r="G2414" s="170"/>
      <c r="H2414" s="171"/>
      <c r="I2414" s="172" t="str">
        <f>IF(D2414="","",SUMIFS(MOVI_ENTR!I:I,MOVI_ENTR!D:D,D2414,MOVI_ENTR!O:O,L2414)-SUMIFS(MOVI_SAID!H:H,MOVI_SAID!D:D,D2414,MOVI_SAID!L:L,L2414))</f>
        <v/>
      </c>
      <c r="J2414" s="153" t="str">
        <f>IF(D2414="","",VLOOKUP(D2414,CADA_PROD!D:G,4,0)*H2414)</f>
        <v/>
      </c>
      <c r="K2414" s="14"/>
      <c r="L2414" s="14"/>
      <c r="M2414" s="21"/>
      <c r="N2414" s="21"/>
      <c r="O2414" s="21"/>
      <c r="P2414" s="21"/>
    </row>
    <row r="2415" spans="1:16" s="16" customFormat="1" ht="30" customHeight="1">
      <c r="A2415" s="21"/>
      <c r="B2415" s="21"/>
      <c r="C2415" s="170"/>
      <c r="D2415" s="168"/>
      <c r="E2415" s="154" t="str">
        <f>IFERROR(VLOOKUP(D2415,CADA_PROD!D:H,5,0),"")</f>
        <v/>
      </c>
      <c r="F2415" s="169"/>
      <c r="G2415" s="170"/>
      <c r="H2415" s="171"/>
      <c r="I2415" s="172" t="str">
        <f>IF(D2415="","",SUMIFS(MOVI_ENTR!I:I,MOVI_ENTR!D:D,D2415,MOVI_ENTR!O:O,L2415)-SUMIFS(MOVI_SAID!H:H,MOVI_SAID!D:D,D2415,MOVI_SAID!L:L,L2415))</f>
        <v/>
      </c>
      <c r="J2415" s="153" t="str">
        <f>IF(D2415="","",VLOOKUP(D2415,CADA_PROD!D:G,4,0)*H2415)</f>
        <v/>
      </c>
      <c r="K2415" s="14"/>
      <c r="L2415" s="14"/>
      <c r="M2415" s="21"/>
      <c r="N2415" s="21"/>
      <c r="O2415" s="21"/>
      <c r="P2415" s="21"/>
    </row>
    <row r="2416" spans="1:16" s="16" customFormat="1" ht="30" customHeight="1">
      <c r="A2416" s="21"/>
      <c r="B2416" s="21"/>
      <c r="C2416" s="170"/>
      <c r="D2416" s="168"/>
      <c r="E2416" s="154" t="str">
        <f>IFERROR(VLOOKUP(D2416,CADA_PROD!D:H,5,0),"")</f>
        <v/>
      </c>
      <c r="F2416" s="169"/>
      <c r="G2416" s="170"/>
      <c r="H2416" s="171"/>
      <c r="I2416" s="172" t="str">
        <f>IF(D2416="","",SUMIFS(MOVI_ENTR!I:I,MOVI_ENTR!D:D,D2416,MOVI_ENTR!O:O,L2416)-SUMIFS(MOVI_SAID!H:H,MOVI_SAID!D:D,D2416,MOVI_SAID!L:L,L2416))</f>
        <v/>
      </c>
      <c r="J2416" s="153" t="str">
        <f>IF(D2416="","",VLOOKUP(D2416,CADA_PROD!D:G,4,0)*H2416)</f>
        <v/>
      </c>
      <c r="K2416" s="14"/>
      <c r="L2416" s="14"/>
      <c r="M2416" s="21"/>
      <c r="N2416" s="21"/>
      <c r="O2416" s="21"/>
      <c r="P2416" s="21"/>
    </row>
    <row r="2417" spans="1:16" s="16" customFormat="1" ht="30" customHeight="1">
      <c r="A2417" s="21"/>
      <c r="B2417" s="21"/>
      <c r="C2417" s="170"/>
      <c r="D2417" s="168"/>
      <c r="E2417" s="154" t="str">
        <f>IFERROR(VLOOKUP(D2417,CADA_PROD!D:H,5,0),"")</f>
        <v/>
      </c>
      <c r="F2417" s="169"/>
      <c r="G2417" s="170"/>
      <c r="H2417" s="171"/>
      <c r="I2417" s="172" t="str">
        <f>IF(D2417="","",SUMIFS(MOVI_ENTR!I:I,MOVI_ENTR!D:D,D2417,MOVI_ENTR!O:O,L2417)-SUMIFS(MOVI_SAID!H:H,MOVI_SAID!D:D,D2417,MOVI_SAID!L:L,L2417))</f>
        <v/>
      </c>
      <c r="J2417" s="153" t="str">
        <f>IF(D2417="","",VLOOKUP(D2417,CADA_PROD!D:G,4,0)*H2417)</f>
        <v/>
      </c>
      <c r="K2417" s="14"/>
      <c r="L2417" s="14"/>
      <c r="M2417" s="21"/>
      <c r="N2417" s="21"/>
      <c r="O2417" s="21"/>
      <c r="P2417" s="21"/>
    </row>
    <row r="2418" spans="1:16" s="16" customFormat="1" ht="30" customHeight="1">
      <c r="A2418" s="21"/>
      <c r="B2418" s="21"/>
      <c r="C2418" s="170"/>
      <c r="D2418" s="168"/>
      <c r="E2418" s="154" t="str">
        <f>IFERROR(VLOOKUP(D2418,CADA_PROD!D:H,5,0),"")</f>
        <v/>
      </c>
      <c r="F2418" s="169"/>
      <c r="G2418" s="170"/>
      <c r="H2418" s="171"/>
      <c r="I2418" s="172" t="str">
        <f>IF(D2418="","",SUMIFS(MOVI_ENTR!I:I,MOVI_ENTR!D:D,D2418,MOVI_ENTR!O:O,L2418)-SUMIFS(MOVI_SAID!H:H,MOVI_SAID!D:D,D2418,MOVI_SAID!L:L,L2418))</f>
        <v/>
      </c>
      <c r="J2418" s="153" t="str">
        <f>IF(D2418="","",VLOOKUP(D2418,CADA_PROD!D:G,4,0)*H2418)</f>
        <v/>
      </c>
      <c r="K2418" s="14"/>
      <c r="L2418" s="14"/>
      <c r="M2418" s="21"/>
      <c r="N2418" s="21"/>
      <c r="O2418" s="21"/>
      <c r="P2418" s="21"/>
    </row>
    <row r="2419" spans="1:16" s="16" customFormat="1" ht="30" customHeight="1">
      <c r="A2419" s="21"/>
      <c r="B2419" s="21"/>
      <c r="C2419" s="170"/>
      <c r="D2419" s="168"/>
      <c r="E2419" s="154" t="str">
        <f>IFERROR(VLOOKUP(D2419,CADA_PROD!D:H,5,0),"")</f>
        <v/>
      </c>
      <c r="F2419" s="169"/>
      <c r="G2419" s="170"/>
      <c r="H2419" s="171"/>
      <c r="I2419" s="172" t="str">
        <f>IF(D2419="","",SUMIFS(MOVI_ENTR!I:I,MOVI_ENTR!D:D,D2419,MOVI_ENTR!O:O,L2419)-SUMIFS(MOVI_SAID!H:H,MOVI_SAID!D:D,D2419,MOVI_SAID!L:L,L2419))</f>
        <v/>
      </c>
      <c r="J2419" s="153" t="str">
        <f>IF(D2419="","",VLOOKUP(D2419,CADA_PROD!D:G,4,0)*H2419)</f>
        <v/>
      </c>
      <c r="K2419" s="14"/>
      <c r="L2419" s="14"/>
      <c r="M2419" s="21"/>
      <c r="N2419" s="21"/>
      <c r="O2419" s="21"/>
      <c r="P2419" s="21"/>
    </row>
    <row r="2420" spans="1:16" s="16" customFormat="1" ht="30" customHeight="1">
      <c r="A2420" s="21"/>
      <c r="B2420" s="21"/>
      <c r="C2420" s="170"/>
      <c r="D2420" s="168"/>
      <c r="E2420" s="154" t="str">
        <f>IFERROR(VLOOKUP(D2420,CADA_PROD!D:H,5,0),"")</f>
        <v/>
      </c>
      <c r="F2420" s="169"/>
      <c r="G2420" s="170"/>
      <c r="H2420" s="171"/>
      <c r="I2420" s="172" t="str">
        <f>IF(D2420="","",SUMIFS(MOVI_ENTR!I:I,MOVI_ENTR!D:D,D2420,MOVI_ENTR!O:O,L2420)-SUMIFS(MOVI_SAID!H:H,MOVI_SAID!D:D,D2420,MOVI_SAID!L:L,L2420))</f>
        <v/>
      </c>
      <c r="J2420" s="153" t="str">
        <f>IF(D2420="","",VLOOKUP(D2420,CADA_PROD!D:G,4,0)*H2420)</f>
        <v/>
      </c>
      <c r="K2420" s="14"/>
      <c r="L2420" s="14"/>
      <c r="M2420" s="21"/>
      <c r="N2420" s="21"/>
      <c r="O2420" s="21"/>
      <c r="P2420" s="21"/>
    </row>
    <row r="2421" spans="1:16" s="16" customFormat="1" ht="30" customHeight="1">
      <c r="A2421" s="21"/>
      <c r="B2421" s="21"/>
      <c r="C2421" s="170"/>
      <c r="D2421" s="168"/>
      <c r="E2421" s="154" t="str">
        <f>IFERROR(VLOOKUP(D2421,CADA_PROD!D:H,5,0),"")</f>
        <v/>
      </c>
      <c r="F2421" s="169"/>
      <c r="G2421" s="170"/>
      <c r="H2421" s="171"/>
      <c r="I2421" s="172" t="str">
        <f>IF(D2421="","",SUMIFS(MOVI_ENTR!I:I,MOVI_ENTR!D:D,D2421,MOVI_ENTR!O:O,L2421)-SUMIFS(MOVI_SAID!H:H,MOVI_SAID!D:D,D2421,MOVI_SAID!L:L,L2421))</f>
        <v/>
      </c>
      <c r="J2421" s="153" t="str">
        <f>IF(D2421="","",VLOOKUP(D2421,CADA_PROD!D:G,4,0)*H2421)</f>
        <v/>
      </c>
      <c r="K2421" s="14"/>
      <c r="L2421" s="14"/>
      <c r="M2421" s="21"/>
      <c r="N2421" s="21"/>
      <c r="O2421" s="21"/>
      <c r="P2421" s="21"/>
    </row>
    <row r="2422" spans="1:16" s="16" customFormat="1" ht="30" customHeight="1">
      <c r="A2422" s="21"/>
      <c r="B2422" s="21"/>
      <c r="C2422" s="170"/>
      <c r="D2422" s="168"/>
      <c r="E2422" s="154" t="str">
        <f>IFERROR(VLOOKUP(D2422,CADA_PROD!D:H,5,0),"")</f>
        <v/>
      </c>
      <c r="F2422" s="169"/>
      <c r="G2422" s="170"/>
      <c r="H2422" s="171"/>
      <c r="I2422" s="172" t="str">
        <f>IF(D2422="","",SUMIFS(MOVI_ENTR!I:I,MOVI_ENTR!D:D,D2422,MOVI_ENTR!O:O,L2422)-SUMIFS(MOVI_SAID!H:H,MOVI_SAID!D:D,D2422,MOVI_SAID!L:L,L2422))</f>
        <v/>
      </c>
      <c r="J2422" s="153" t="str">
        <f>IF(D2422="","",VLOOKUP(D2422,CADA_PROD!D:G,4,0)*H2422)</f>
        <v/>
      </c>
      <c r="K2422" s="14"/>
      <c r="L2422" s="14"/>
      <c r="M2422" s="21"/>
      <c r="N2422" s="21"/>
      <c r="O2422" s="21"/>
      <c r="P2422" s="21"/>
    </row>
    <row r="2423" spans="1:16" s="16" customFormat="1" ht="30" customHeight="1">
      <c r="A2423" s="21"/>
      <c r="B2423" s="21"/>
      <c r="C2423" s="170"/>
      <c r="D2423" s="168"/>
      <c r="E2423" s="154" t="str">
        <f>IFERROR(VLOOKUP(D2423,CADA_PROD!D:H,5,0),"")</f>
        <v/>
      </c>
      <c r="F2423" s="169"/>
      <c r="G2423" s="170"/>
      <c r="H2423" s="171"/>
      <c r="I2423" s="172" t="str">
        <f>IF(D2423="","",SUMIFS(MOVI_ENTR!I:I,MOVI_ENTR!D:D,D2423,MOVI_ENTR!O:O,L2423)-SUMIFS(MOVI_SAID!H:H,MOVI_SAID!D:D,D2423,MOVI_SAID!L:L,L2423))</f>
        <v/>
      </c>
      <c r="J2423" s="153" t="str">
        <f>IF(D2423="","",VLOOKUP(D2423,CADA_PROD!D:G,4,0)*H2423)</f>
        <v/>
      </c>
      <c r="K2423" s="14"/>
      <c r="L2423" s="14"/>
      <c r="M2423" s="21"/>
      <c r="N2423" s="21"/>
      <c r="O2423" s="21"/>
      <c r="P2423" s="21"/>
    </row>
    <row r="2424" spans="1:16" s="16" customFormat="1" ht="30" customHeight="1">
      <c r="A2424" s="21"/>
      <c r="B2424" s="21"/>
      <c r="C2424" s="170"/>
      <c r="D2424" s="168"/>
      <c r="E2424" s="154" t="str">
        <f>IFERROR(VLOOKUP(D2424,CADA_PROD!D:H,5,0),"")</f>
        <v/>
      </c>
      <c r="F2424" s="169"/>
      <c r="G2424" s="170"/>
      <c r="H2424" s="171"/>
      <c r="I2424" s="172" t="str">
        <f>IF(D2424="","",SUMIFS(MOVI_ENTR!I:I,MOVI_ENTR!D:D,D2424,MOVI_ENTR!O:O,L2424)-SUMIFS(MOVI_SAID!H:H,MOVI_SAID!D:D,D2424,MOVI_SAID!L:L,L2424))</f>
        <v/>
      </c>
      <c r="J2424" s="153" t="str">
        <f>IF(D2424="","",VLOOKUP(D2424,CADA_PROD!D:G,4,0)*H2424)</f>
        <v/>
      </c>
      <c r="K2424" s="14"/>
      <c r="L2424" s="14"/>
      <c r="M2424" s="21"/>
      <c r="N2424" s="21"/>
      <c r="O2424" s="21"/>
      <c r="P2424" s="21"/>
    </row>
    <row r="2425" spans="1:16" s="16" customFormat="1" ht="30" customHeight="1">
      <c r="A2425" s="21"/>
      <c r="B2425" s="21"/>
      <c r="C2425" s="170"/>
      <c r="D2425" s="168"/>
      <c r="E2425" s="154" t="str">
        <f>IFERROR(VLOOKUP(D2425,CADA_PROD!D:H,5,0),"")</f>
        <v/>
      </c>
      <c r="F2425" s="169"/>
      <c r="G2425" s="170"/>
      <c r="H2425" s="171"/>
      <c r="I2425" s="172" t="str">
        <f>IF(D2425="","",SUMIFS(MOVI_ENTR!I:I,MOVI_ENTR!D:D,D2425,MOVI_ENTR!O:O,L2425)-SUMIFS(MOVI_SAID!H:H,MOVI_SAID!D:D,D2425,MOVI_SAID!L:L,L2425))</f>
        <v/>
      </c>
      <c r="J2425" s="153" t="str">
        <f>IF(D2425="","",VLOOKUP(D2425,CADA_PROD!D:G,4,0)*H2425)</f>
        <v/>
      </c>
      <c r="K2425" s="14"/>
      <c r="L2425" s="14"/>
      <c r="M2425" s="21"/>
      <c r="N2425" s="21"/>
      <c r="O2425" s="21"/>
      <c r="P2425" s="21"/>
    </row>
    <row r="2426" spans="1:16" s="16" customFormat="1" ht="30" customHeight="1">
      <c r="A2426" s="21"/>
      <c r="B2426" s="21"/>
      <c r="C2426" s="170"/>
      <c r="D2426" s="168"/>
      <c r="E2426" s="154" t="str">
        <f>IFERROR(VLOOKUP(D2426,CADA_PROD!D:H,5,0),"")</f>
        <v/>
      </c>
      <c r="F2426" s="169"/>
      <c r="G2426" s="170"/>
      <c r="H2426" s="171"/>
      <c r="I2426" s="172" t="str">
        <f>IF(D2426="","",SUMIFS(MOVI_ENTR!I:I,MOVI_ENTR!D:D,D2426,MOVI_ENTR!O:O,L2426)-SUMIFS(MOVI_SAID!H:H,MOVI_SAID!D:D,D2426,MOVI_SAID!L:L,L2426))</f>
        <v/>
      </c>
      <c r="J2426" s="153" t="str">
        <f>IF(D2426="","",VLOOKUP(D2426,CADA_PROD!D:G,4,0)*H2426)</f>
        <v/>
      </c>
      <c r="K2426" s="14"/>
      <c r="L2426" s="14"/>
      <c r="M2426" s="21"/>
      <c r="N2426" s="21"/>
      <c r="O2426" s="21"/>
      <c r="P2426" s="21"/>
    </row>
    <row r="2427" spans="1:16" s="16" customFormat="1" ht="30" customHeight="1">
      <c r="A2427" s="21"/>
      <c r="B2427" s="21"/>
      <c r="C2427" s="170"/>
      <c r="D2427" s="168"/>
      <c r="E2427" s="154" t="str">
        <f>IFERROR(VLOOKUP(D2427,CADA_PROD!D:H,5,0),"")</f>
        <v/>
      </c>
      <c r="F2427" s="169"/>
      <c r="G2427" s="170"/>
      <c r="H2427" s="171"/>
      <c r="I2427" s="172" t="str">
        <f>IF(D2427="","",SUMIFS(MOVI_ENTR!I:I,MOVI_ENTR!D:D,D2427,MOVI_ENTR!O:O,L2427)-SUMIFS(MOVI_SAID!H:H,MOVI_SAID!D:D,D2427,MOVI_SAID!L:L,L2427))</f>
        <v/>
      </c>
      <c r="J2427" s="153" t="str">
        <f>IF(D2427="","",VLOOKUP(D2427,CADA_PROD!D:G,4,0)*H2427)</f>
        <v/>
      </c>
      <c r="K2427" s="14"/>
      <c r="L2427" s="14"/>
      <c r="M2427" s="21"/>
      <c r="N2427" s="21"/>
      <c r="O2427" s="21"/>
      <c r="P2427" s="21"/>
    </row>
    <row r="2428" spans="1:16" s="16" customFormat="1" ht="30" customHeight="1">
      <c r="A2428" s="21"/>
      <c r="B2428" s="21"/>
      <c r="C2428" s="170"/>
      <c r="D2428" s="168"/>
      <c r="E2428" s="154" t="str">
        <f>IFERROR(VLOOKUP(D2428,CADA_PROD!D:H,5,0),"")</f>
        <v/>
      </c>
      <c r="F2428" s="169"/>
      <c r="G2428" s="170"/>
      <c r="H2428" s="171"/>
      <c r="I2428" s="172" t="str">
        <f>IF(D2428="","",SUMIFS(MOVI_ENTR!I:I,MOVI_ENTR!D:D,D2428,MOVI_ENTR!O:O,L2428)-SUMIFS(MOVI_SAID!H:H,MOVI_SAID!D:D,D2428,MOVI_SAID!L:L,L2428))</f>
        <v/>
      </c>
      <c r="J2428" s="153" t="str">
        <f>IF(D2428="","",VLOOKUP(D2428,CADA_PROD!D:G,4,0)*H2428)</f>
        <v/>
      </c>
      <c r="K2428" s="14"/>
      <c r="L2428" s="14"/>
      <c r="M2428" s="21"/>
      <c r="N2428" s="21"/>
      <c r="O2428" s="21"/>
      <c r="P2428" s="21"/>
    </row>
    <row r="2429" spans="1:16" s="16" customFormat="1" ht="30" customHeight="1">
      <c r="A2429" s="21"/>
      <c r="B2429" s="21"/>
      <c r="C2429" s="170"/>
      <c r="D2429" s="168"/>
      <c r="E2429" s="154" t="str">
        <f>IFERROR(VLOOKUP(D2429,CADA_PROD!D:H,5,0),"")</f>
        <v/>
      </c>
      <c r="F2429" s="169"/>
      <c r="G2429" s="170"/>
      <c r="H2429" s="171"/>
      <c r="I2429" s="172" t="str">
        <f>IF(D2429="","",SUMIFS(MOVI_ENTR!I:I,MOVI_ENTR!D:D,D2429,MOVI_ENTR!O:O,L2429)-SUMIFS(MOVI_SAID!H:H,MOVI_SAID!D:D,D2429,MOVI_SAID!L:L,L2429))</f>
        <v/>
      </c>
      <c r="J2429" s="153" t="str">
        <f>IF(D2429="","",VLOOKUP(D2429,CADA_PROD!D:G,4,0)*H2429)</f>
        <v/>
      </c>
      <c r="K2429" s="14"/>
      <c r="L2429" s="14"/>
      <c r="M2429" s="21"/>
      <c r="N2429" s="21"/>
      <c r="O2429" s="21"/>
      <c r="P2429" s="21"/>
    </row>
    <row r="2430" spans="1:16" s="16" customFormat="1" ht="30" customHeight="1">
      <c r="A2430" s="21"/>
      <c r="B2430" s="21"/>
      <c r="C2430" s="170"/>
      <c r="D2430" s="168"/>
      <c r="E2430" s="154" t="str">
        <f>IFERROR(VLOOKUP(D2430,CADA_PROD!D:H,5,0),"")</f>
        <v/>
      </c>
      <c r="F2430" s="169"/>
      <c r="G2430" s="170"/>
      <c r="H2430" s="171"/>
      <c r="I2430" s="172" t="str">
        <f>IF(D2430="","",SUMIFS(MOVI_ENTR!I:I,MOVI_ENTR!D:D,D2430,MOVI_ENTR!O:O,L2430)-SUMIFS(MOVI_SAID!H:H,MOVI_SAID!D:D,D2430,MOVI_SAID!L:L,L2430))</f>
        <v/>
      </c>
      <c r="J2430" s="153" t="str">
        <f>IF(D2430="","",VLOOKUP(D2430,CADA_PROD!D:G,4,0)*H2430)</f>
        <v/>
      </c>
      <c r="K2430" s="14"/>
      <c r="L2430" s="14"/>
      <c r="M2430" s="21"/>
      <c r="N2430" s="21"/>
      <c r="O2430" s="21"/>
      <c r="P2430" s="21"/>
    </row>
    <row r="2431" spans="1:16" s="16" customFormat="1" ht="30" customHeight="1">
      <c r="A2431" s="21"/>
      <c r="B2431" s="21"/>
      <c r="C2431" s="170"/>
      <c r="D2431" s="168"/>
      <c r="E2431" s="154" t="str">
        <f>IFERROR(VLOOKUP(D2431,CADA_PROD!D:H,5,0),"")</f>
        <v/>
      </c>
      <c r="F2431" s="169"/>
      <c r="G2431" s="170"/>
      <c r="H2431" s="171"/>
      <c r="I2431" s="172" t="str">
        <f>IF(D2431="","",SUMIFS(MOVI_ENTR!I:I,MOVI_ENTR!D:D,D2431,MOVI_ENTR!O:O,L2431)-SUMIFS(MOVI_SAID!H:H,MOVI_SAID!D:D,D2431,MOVI_SAID!L:L,L2431))</f>
        <v/>
      </c>
      <c r="J2431" s="153" t="str">
        <f>IF(D2431="","",VLOOKUP(D2431,CADA_PROD!D:G,4,0)*H2431)</f>
        <v/>
      </c>
      <c r="K2431" s="14"/>
      <c r="L2431" s="14"/>
      <c r="M2431" s="21"/>
      <c r="N2431" s="21"/>
      <c r="O2431" s="21"/>
      <c r="P2431" s="21"/>
    </row>
    <row r="2432" spans="1:16" s="16" customFormat="1" ht="30" customHeight="1">
      <c r="A2432" s="21"/>
      <c r="B2432" s="21"/>
      <c r="C2432" s="170"/>
      <c r="D2432" s="168"/>
      <c r="E2432" s="154" t="str">
        <f>IFERROR(VLOOKUP(D2432,CADA_PROD!D:H,5,0),"")</f>
        <v/>
      </c>
      <c r="F2432" s="169"/>
      <c r="G2432" s="170"/>
      <c r="H2432" s="171"/>
      <c r="I2432" s="172" t="str">
        <f>IF(D2432="","",SUMIFS(MOVI_ENTR!I:I,MOVI_ENTR!D:D,D2432,MOVI_ENTR!O:O,L2432)-SUMIFS(MOVI_SAID!H:H,MOVI_SAID!D:D,D2432,MOVI_SAID!L:L,L2432))</f>
        <v/>
      </c>
      <c r="J2432" s="153" t="str">
        <f>IF(D2432="","",VLOOKUP(D2432,CADA_PROD!D:G,4,0)*H2432)</f>
        <v/>
      </c>
      <c r="K2432" s="14"/>
      <c r="L2432" s="14"/>
      <c r="M2432" s="21"/>
      <c r="N2432" s="21"/>
      <c r="O2432" s="21"/>
      <c r="P2432" s="21"/>
    </row>
    <row r="2433" spans="1:16" s="16" customFormat="1" ht="30" customHeight="1">
      <c r="A2433" s="21"/>
      <c r="B2433" s="21"/>
      <c r="C2433" s="170"/>
      <c r="D2433" s="168"/>
      <c r="E2433" s="154" t="str">
        <f>IFERROR(VLOOKUP(D2433,CADA_PROD!D:H,5,0),"")</f>
        <v/>
      </c>
      <c r="F2433" s="169"/>
      <c r="G2433" s="170"/>
      <c r="H2433" s="171"/>
      <c r="I2433" s="172" t="str">
        <f>IF(D2433="","",SUMIFS(MOVI_ENTR!I:I,MOVI_ENTR!D:D,D2433,MOVI_ENTR!O:O,L2433)-SUMIFS(MOVI_SAID!H:H,MOVI_SAID!D:D,D2433,MOVI_SAID!L:L,L2433))</f>
        <v/>
      </c>
      <c r="J2433" s="153" t="str">
        <f>IF(D2433="","",VLOOKUP(D2433,CADA_PROD!D:G,4,0)*H2433)</f>
        <v/>
      </c>
      <c r="K2433" s="14"/>
      <c r="L2433" s="14"/>
      <c r="M2433" s="21"/>
      <c r="N2433" s="21"/>
      <c r="O2433" s="21"/>
      <c r="P2433" s="21"/>
    </row>
    <row r="2434" spans="1:16" s="16" customFormat="1" ht="30" customHeight="1">
      <c r="A2434" s="21"/>
      <c r="B2434" s="21"/>
      <c r="C2434" s="170"/>
      <c r="D2434" s="168"/>
      <c r="E2434" s="154" t="str">
        <f>IFERROR(VLOOKUP(D2434,CADA_PROD!D:H,5,0),"")</f>
        <v/>
      </c>
      <c r="F2434" s="169"/>
      <c r="G2434" s="170"/>
      <c r="H2434" s="171"/>
      <c r="I2434" s="172" t="str">
        <f>IF(D2434="","",SUMIFS(MOVI_ENTR!I:I,MOVI_ENTR!D:D,D2434,MOVI_ENTR!O:O,L2434)-SUMIFS(MOVI_SAID!H:H,MOVI_SAID!D:D,D2434,MOVI_SAID!L:L,L2434))</f>
        <v/>
      </c>
      <c r="J2434" s="153" t="str">
        <f>IF(D2434="","",VLOOKUP(D2434,CADA_PROD!D:G,4,0)*H2434)</f>
        <v/>
      </c>
      <c r="K2434" s="14"/>
      <c r="L2434" s="14"/>
      <c r="M2434" s="21"/>
      <c r="N2434" s="21"/>
      <c r="O2434" s="21"/>
      <c r="P2434" s="21"/>
    </row>
    <row r="2435" spans="1:16" s="16" customFormat="1" ht="30" customHeight="1">
      <c r="A2435" s="21"/>
      <c r="B2435" s="21"/>
      <c r="C2435" s="170"/>
      <c r="D2435" s="168"/>
      <c r="E2435" s="154" t="str">
        <f>IFERROR(VLOOKUP(D2435,CADA_PROD!D:H,5,0),"")</f>
        <v/>
      </c>
      <c r="F2435" s="169"/>
      <c r="G2435" s="170"/>
      <c r="H2435" s="171"/>
      <c r="I2435" s="172" t="str">
        <f>IF(D2435="","",SUMIFS(MOVI_ENTR!I:I,MOVI_ENTR!D:D,D2435,MOVI_ENTR!O:O,L2435)-SUMIFS(MOVI_SAID!H:H,MOVI_SAID!D:D,D2435,MOVI_SAID!L:L,L2435))</f>
        <v/>
      </c>
      <c r="J2435" s="153" t="str">
        <f>IF(D2435="","",VLOOKUP(D2435,CADA_PROD!D:G,4,0)*H2435)</f>
        <v/>
      </c>
      <c r="K2435" s="14"/>
      <c r="L2435" s="14"/>
      <c r="M2435" s="21"/>
      <c r="N2435" s="21"/>
      <c r="O2435" s="21"/>
      <c r="P2435" s="21"/>
    </row>
    <row r="2436" spans="1:16" s="16" customFormat="1" ht="30" customHeight="1">
      <c r="A2436" s="21"/>
      <c r="B2436" s="21"/>
      <c r="C2436" s="170"/>
      <c r="D2436" s="168"/>
      <c r="E2436" s="154" t="str">
        <f>IFERROR(VLOOKUP(D2436,CADA_PROD!D:H,5,0),"")</f>
        <v/>
      </c>
      <c r="F2436" s="169"/>
      <c r="G2436" s="170"/>
      <c r="H2436" s="171"/>
      <c r="I2436" s="172" t="str">
        <f>IF(D2436="","",SUMIFS(MOVI_ENTR!I:I,MOVI_ENTR!D:D,D2436,MOVI_ENTR!O:O,L2436)-SUMIFS(MOVI_SAID!H:H,MOVI_SAID!D:D,D2436,MOVI_SAID!L:L,L2436))</f>
        <v/>
      </c>
      <c r="J2436" s="153" t="str">
        <f>IF(D2436="","",VLOOKUP(D2436,CADA_PROD!D:G,4,0)*H2436)</f>
        <v/>
      </c>
      <c r="K2436" s="14"/>
      <c r="L2436" s="14"/>
      <c r="M2436" s="21"/>
      <c r="N2436" s="21"/>
      <c r="O2436" s="21"/>
      <c r="P2436" s="21"/>
    </row>
    <row r="2437" spans="1:16" s="16" customFormat="1" ht="30" customHeight="1">
      <c r="A2437" s="21"/>
      <c r="B2437" s="21"/>
      <c r="C2437" s="170"/>
      <c r="D2437" s="168"/>
      <c r="E2437" s="154" t="str">
        <f>IFERROR(VLOOKUP(D2437,CADA_PROD!D:H,5,0),"")</f>
        <v/>
      </c>
      <c r="F2437" s="169"/>
      <c r="G2437" s="170"/>
      <c r="H2437" s="171"/>
      <c r="I2437" s="172" t="str">
        <f>IF(D2437="","",SUMIFS(MOVI_ENTR!I:I,MOVI_ENTR!D:D,D2437,MOVI_ENTR!O:O,L2437)-SUMIFS(MOVI_SAID!H:H,MOVI_SAID!D:D,D2437,MOVI_SAID!L:L,L2437))</f>
        <v/>
      </c>
      <c r="J2437" s="153" t="str">
        <f>IF(D2437="","",VLOOKUP(D2437,CADA_PROD!D:G,4,0)*H2437)</f>
        <v/>
      </c>
      <c r="K2437" s="14"/>
      <c r="L2437" s="14"/>
      <c r="M2437" s="21"/>
      <c r="N2437" s="21"/>
      <c r="O2437" s="21"/>
      <c r="P2437" s="21"/>
    </row>
    <row r="2438" spans="1:16" s="16" customFormat="1" ht="30" customHeight="1">
      <c r="A2438" s="21"/>
      <c r="B2438" s="21"/>
      <c r="C2438" s="170"/>
      <c r="D2438" s="168"/>
      <c r="E2438" s="154" t="str">
        <f>IFERROR(VLOOKUP(D2438,CADA_PROD!D:H,5,0),"")</f>
        <v/>
      </c>
      <c r="F2438" s="169"/>
      <c r="G2438" s="170"/>
      <c r="H2438" s="171"/>
      <c r="I2438" s="172" t="str">
        <f>IF(D2438="","",SUMIFS(MOVI_ENTR!I:I,MOVI_ENTR!D:D,D2438,MOVI_ENTR!O:O,L2438)-SUMIFS(MOVI_SAID!H:H,MOVI_SAID!D:D,D2438,MOVI_SAID!L:L,L2438))</f>
        <v/>
      </c>
      <c r="J2438" s="153" t="str">
        <f>IF(D2438="","",VLOOKUP(D2438,CADA_PROD!D:G,4,0)*H2438)</f>
        <v/>
      </c>
      <c r="K2438" s="14"/>
      <c r="L2438" s="14"/>
      <c r="M2438" s="21"/>
      <c r="N2438" s="21"/>
      <c r="O2438" s="21"/>
      <c r="P2438" s="21"/>
    </row>
    <row r="2439" spans="1:16" s="16" customFormat="1" ht="30" customHeight="1">
      <c r="A2439" s="21"/>
      <c r="B2439" s="21"/>
      <c r="C2439" s="170"/>
      <c r="D2439" s="168"/>
      <c r="E2439" s="154" t="str">
        <f>IFERROR(VLOOKUP(D2439,CADA_PROD!D:H,5,0),"")</f>
        <v/>
      </c>
      <c r="F2439" s="169"/>
      <c r="G2439" s="170"/>
      <c r="H2439" s="171"/>
      <c r="I2439" s="172" t="str">
        <f>IF(D2439="","",SUMIFS(MOVI_ENTR!I:I,MOVI_ENTR!D:D,D2439,MOVI_ENTR!O:O,L2439)-SUMIFS(MOVI_SAID!H:H,MOVI_SAID!D:D,D2439,MOVI_SAID!L:L,L2439))</f>
        <v/>
      </c>
      <c r="J2439" s="153" t="str">
        <f>IF(D2439="","",VLOOKUP(D2439,CADA_PROD!D:G,4,0)*H2439)</f>
        <v/>
      </c>
      <c r="K2439" s="14"/>
      <c r="L2439" s="14"/>
      <c r="M2439" s="21"/>
      <c r="N2439" s="21"/>
      <c r="O2439" s="21"/>
      <c r="P2439" s="21"/>
    </row>
    <row r="2440" spans="1:16" s="16" customFormat="1" ht="30" customHeight="1">
      <c r="A2440" s="21"/>
      <c r="B2440" s="21"/>
      <c r="C2440" s="170"/>
      <c r="D2440" s="168"/>
      <c r="E2440" s="154" t="str">
        <f>IFERROR(VLOOKUP(D2440,CADA_PROD!D:H,5,0),"")</f>
        <v/>
      </c>
      <c r="F2440" s="169"/>
      <c r="G2440" s="170"/>
      <c r="H2440" s="171"/>
      <c r="I2440" s="172" t="str">
        <f>IF(D2440="","",SUMIFS(MOVI_ENTR!I:I,MOVI_ENTR!D:D,D2440,MOVI_ENTR!O:O,L2440)-SUMIFS(MOVI_SAID!H:H,MOVI_SAID!D:D,D2440,MOVI_SAID!L:L,L2440))</f>
        <v/>
      </c>
      <c r="J2440" s="153" t="str">
        <f>IF(D2440="","",VLOOKUP(D2440,CADA_PROD!D:G,4,0)*H2440)</f>
        <v/>
      </c>
      <c r="K2440" s="14"/>
      <c r="L2440" s="14"/>
      <c r="M2440" s="21"/>
      <c r="N2440" s="21"/>
      <c r="O2440" s="21"/>
      <c r="P2440" s="21"/>
    </row>
    <row r="2441" spans="1:16" s="16" customFormat="1" ht="30" customHeight="1">
      <c r="A2441" s="21"/>
      <c r="B2441" s="21"/>
      <c r="C2441" s="170"/>
      <c r="D2441" s="168"/>
      <c r="E2441" s="154" t="str">
        <f>IFERROR(VLOOKUP(D2441,CADA_PROD!D:H,5,0),"")</f>
        <v/>
      </c>
      <c r="F2441" s="169"/>
      <c r="G2441" s="170"/>
      <c r="H2441" s="171"/>
      <c r="I2441" s="172" t="str">
        <f>IF(D2441="","",SUMIFS(MOVI_ENTR!I:I,MOVI_ENTR!D:D,D2441,MOVI_ENTR!O:O,L2441)-SUMIFS(MOVI_SAID!H:H,MOVI_SAID!D:D,D2441,MOVI_SAID!L:L,L2441))</f>
        <v/>
      </c>
      <c r="J2441" s="153" t="str">
        <f>IF(D2441="","",VLOOKUP(D2441,CADA_PROD!D:G,4,0)*H2441)</f>
        <v/>
      </c>
      <c r="K2441" s="14"/>
      <c r="L2441" s="14"/>
      <c r="M2441" s="21"/>
      <c r="N2441" s="21"/>
      <c r="O2441" s="21"/>
      <c r="P2441" s="21"/>
    </row>
    <row r="2442" spans="1:16" s="16" customFormat="1" ht="30" customHeight="1">
      <c r="A2442" s="21"/>
      <c r="B2442" s="21"/>
      <c r="C2442" s="170"/>
      <c r="D2442" s="168"/>
      <c r="E2442" s="154" t="str">
        <f>IFERROR(VLOOKUP(D2442,CADA_PROD!D:H,5,0),"")</f>
        <v/>
      </c>
      <c r="F2442" s="169"/>
      <c r="G2442" s="170"/>
      <c r="H2442" s="171"/>
      <c r="I2442" s="172" t="str">
        <f>IF(D2442="","",SUMIFS(MOVI_ENTR!I:I,MOVI_ENTR!D:D,D2442,MOVI_ENTR!O:O,L2442)-SUMIFS(MOVI_SAID!H:H,MOVI_SAID!D:D,D2442,MOVI_SAID!L:L,L2442))</f>
        <v/>
      </c>
      <c r="J2442" s="153" t="str">
        <f>IF(D2442="","",VLOOKUP(D2442,CADA_PROD!D:G,4,0)*H2442)</f>
        <v/>
      </c>
      <c r="K2442" s="14"/>
      <c r="L2442" s="14"/>
      <c r="M2442" s="21"/>
      <c r="N2442" s="21"/>
      <c r="O2442" s="21"/>
      <c r="P2442" s="21"/>
    </row>
    <row r="2443" spans="1:16" s="16" customFormat="1" ht="30" customHeight="1">
      <c r="A2443" s="21"/>
      <c r="B2443" s="21"/>
      <c r="C2443" s="170"/>
      <c r="D2443" s="168"/>
      <c r="E2443" s="154" t="str">
        <f>IFERROR(VLOOKUP(D2443,CADA_PROD!D:H,5,0),"")</f>
        <v/>
      </c>
      <c r="F2443" s="169"/>
      <c r="G2443" s="170"/>
      <c r="H2443" s="171"/>
      <c r="I2443" s="172" t="str">
        <f>IF(D2443="","",SUMIFS(MOVI_ENTR!I:I,MOVI_ENTR!D:D,D2443,MOVI_ENTR!O:O,L2443)-SUMIFS(MOVI_SAID!H:H,MOVI_SAID!D:D,D2443,MOVI_SAID!L:L,L2443))</f>
        <v/>
      </c>
      <c r="J2443" s="153" t="str">
        <f>IF(D2443="","",VLOOKUP(D2443,CADA_PROD!D:G,4,0)*H2443)</f>
        <v/>
      </c>
      <c r="K2443" s="14"/>
      <c r="L2443" s="14"/>
      <c r="M2443" s="21"/>
      <c r="N2443" s="21"/>
      <c r="O2443" s="21"/>
      <c r="P2443" s="21"/>
    </row>
    <row r="2444" spans="1:16" s="16" customFormat="1" ht="30" customHeight="1">
      <c r="A2444" s="21"/>
      <c r="B2444" s="21"/>
      <c r="C2444" s="170"/>
      <c r="D2444" s="168"/>
      <c r="E2444" s="154" t="str">
        <f>IFERROR(VLOOKUP(D2444,CADA_PROD!D:H,5,0),"")</f>
        <v/>
      </c>
      <c r="F2444" s="169"/>
      <c r="G2444" s="170"/>
      <c r="H2444" s="171"/>
      <c r="I2444" s="172" t="str">
        <f>IF(D2444="","",SUMIFS(MOVI_ENTR!I:I,MOVI_ENTR!D:D,D2444,MOVI_ENTR!O:O,L2444)-SUMIFS(MOVI_SAID!H:H,MOVI_SAID!D:D,D2444,MOVI_SAID!L:L,L2444))</f>
        <v/>
      </c>
      <c r="J2444" s="153" t="str">
        <f>IF(D2444="","",VLOOKUP(D2444,CADA_PROD!D:G,4,0)*H2444)</f>
        <v/>
      </c>
      <c r="K2444" s="14"/>
      <c r="L2444" s="14"/>
      <c r="M2444" s="21"/>
      <c r="N2444" s="21"/>
      <c r="O2444" s="21"/>
      <c r="P2444" s="21"/>
    </row>
    <row r="2445" spans="1:16" s="16" customFormat="1" ht="30" customHeight="1">
      <c r="A2445" s="21"/>
      <c r="B2445" s="21"/>
      <c r="C2445" s="170"/>
      <c r="D2445" s="168"/>
      <c r="E2445" s="154" t="str">
        <f>IFERROR(VLOOKUP(D2445,CADA_PROD!D:H,5,0),"")</f>
        <v/>
      </c>
      <c r="F2445" s="169"/>
      <c r="G2445" s="170"/>
      <c r="H2445" s="171"/>
      <c r="I2445" s="172" t="str">
        <f>IF(D2445="","",SUMIFS(MOVI_ENTR!I:I,MOVI_ENTR!D:D,D2445,MOVI_ENTR!O:O,L2445)-SUMIFS(MOVI_SAID!H:H,MOVI_SAID!D:D,D2445,MOVI_SAID!L:L,L2445))</f>
        <v/>
      </c>
      <c r="J2445" s="153" t="str">
        <f>IF(D2445="","",VLOOKUP(D2445,CADA_PROD!D:G,4,0)*H2445)</f>
        <v/>
      </c>
      <c r="K2445" s="14"/>
      <c r="L2445" s="14"/>
      <c r="M2445" s="21"/>
      <c r="N2445" s="21"/>
      <c r="O2445" s="21"/>
      <c r="P2445" s="21"/>
    </row>
    <row r="2446" spans="1:16" s="16" customFormat="1" ht="30" customHeight="1">
      <c r="A2446" s="21"/>
      <c r="B2446" s="21"/>
      <c r="C2446" s="170"/>
      <c r="D2446" s="168"/>
      <c r="E2446" s="154" t="str">
        <f>IFERROR(VLOOKUP(D2446,CADA_PROD!D:H,5,0),"")</f>
        <v/>
      </c>
      <c r="F2446" s="169"/>
      <c r="G2446" s="170"/>
      <c r="H2446" s="171"/>
      <c r="I2446" s="172" t="str">
        <f>IF(D2446="","",SUMIFS(MOVI_ENTR!I:I,MOVI_ENTR!D:D,D2446,MOVI_ENTR!O:O,L2446)-SUMIFS(MOVI_SAID!H:H,MOVI_SAID!D:D,D2446,MOVI_SAID!L:L,L2446))</f>
        <v/>
      </c>
      <c r="J2446" s="153" t="str">
        <f>IF(D2446="","",VLOOKUP(D2446,CADA_PROD!D:G,4,0)*H2446)</f>
        <v/>
      </c>
      <c r="K2446" s="14"/>
      <c r="L2446" s="14"/>
      <c r="M2446" s="21"/>
      <c r="N2446" s="21"/>
      <c r="O2446" s="21"/>
      <c r="P2446" s="21"/>
    </row>
    <row r="2447" spans="1:16" s="16" customFormat="1" ht="30" customHeight="1">
      <c r="A2447" s="21"/>
      <c r="B2447" s="21"/>
      <c r="C2447" s="170"/>
      <c r="D2447" s="168"/>
      <c r="E2447" s="154" t="str">
        <f>IFERROR(VLOOKUP(D2447,CADA_PROD!D:H,5,0),"")</f>
        <v/>
      </c>
      <c r="F2447" s="169"/>
      <c r="G2447" s="170"/>
      <c r="H2447" s="171"/>
      <c r="I2447" s="172" t="str">
        <f>IF(D2447="","",SUMIFS(MOVI_ENTR!I:I,MOVI_ENTR!D:D,D2447,MOVI_ENTR!O:O,L2447)-SUMIFS(MOVI_SAID!H:H,MOVI_SAID!D:D,D2447,MOVI_SAID!L:L,L2447))</f>
        <v/>
      </c>
      <c r="J2447" s="153" t="str">
        <f>IF(D2447="","",VLOOKUP(D2447,CADA_PROD!D:G,4,0)*H2447)</f>
        <v/>
      </c>
      <c r="K2447" s="14"/>
      <c r="L2447" s="14"/>
      <c r="M2447" s="21"/>
      <c r="N2447" s="21"/>
      <c r="O2447" s="21"/>
      <c r="P2447" s="21"/>
    </row>
    <row r="2448" spans="1:16" s="16" customFormat="1" ht="30" customHeight="1">
      <c r="A2448" s="21"/>
      <c r="B2448" s="21"/>
      <c r="C2448" s="170"/>
      <c r="D2448" s="168"/>
      <c r="E2448" s="154" t="str">
        <f>IFERROR(VLOOKUP(D2448,CADA_PROD!D:H,5,0),"")</f>
        <v/>
      </c>
      <c r="F2448" s="169"/>
      <c r="G2448" s="170"/>
      <c r="H2448" s="171"/>
      <c r="I2448" s="172" t="str">
        <f>IF(D2448="","",SUMIFS(MOVI_ENTR!I:I,MOVI_ENTR!D:D,D2448,MOVI_ENTR!O:O,L2448)-SUMIFS(MOVI_SAID!H:H,MOVI_SAID!D:D,D2448,MOVI_SAID!L:L,L2448))</f>
        <v/>
      </c>
      <c r="J2448" s="153" t="str">
        <f>IF(D2448="","",VLOOKUP(D2448,CADA_PROD!D:G,4,0)*H2448)</f>
        <v/>
      </c>
      <c r="K2448" s="14"/>
      <c r="L2448" s="14"/>
      <c r="M2448" s="21"/>
      <c r="N2448" s="21"/>
      <c r="O2448" s="21"/>
      <c r="P2448" s="21"/>
    </row>
    <row r="2449" spans="1:16" s="16" customFormat="1" ht="30" customHeight="1">
      <c r="A2449" s="21"/>
      <c r="B2449" s="21"/>
      <c r="C2449" s="170"/>
      <c r="D2449" s="168"/>
      <c r="E2449" s="154" t="str">
        <f>IFERROR(VLOOKUP(D2449,CADA_PROD!D:H,5,0),"")</f>
        <v/>
      </c>
      <c r="F2449" s="169"/>
      <c r="G2449" s="170"/>
      <c r="H2449" s="171"/>
      <c r="I2449" s="172" t="str">
        <f>IF(D2449="","",SUMIFS(MOVI_ENTR!I:I,MOVI_ENTR!D:D,D2449,MOVI_ENTR!O:O,L2449)-SUMIFS(MOVI_SAID!H:H,MOVI_SAID!D:D,D2449,MOVI_SAID!L:L,L2449))</f>
        <v/>
      </c>
      <c r="J2449" s="153" t="str">
        <f>IF(D2449="","",VLOOKUP(D2449,CADA_PROD!D:G,4,0)*H2449)</f>
        <v/>
      </c>
      <c r="K2449" s="14"/>
      <c r="L2449" s="14"/>
      <c r="M2449" s="21"/>
      <c r="N2449" s="21"/>
      <c r="O2449" s="21"/>
      <c r="P2449" s="21"/>
    </row>
    <row r="2450" spans="1:16" s="16" customFormat="1" ht="30" customHeight="1">
      <c r="A2450" s="21"/>
      <c r="B2450" s="21"/>
      <c r="C2450" s="170"/>
      <c r="D2450" s="168"/>
      <c r="E2450" s="154" t="str">
        <f>IFERROR(VLOOKUP(D2450,CADA_PROD!D:H,5,0),"")</f>
        <v/>
      </c>
      <c r="F2450" s="169"/>
      <c r="G2450" s="170"/>
      <c r="H2450" s="171"/>
      <c r="I2450" s="172" t="str">
        <f>IF(D2450="","",SUMIFS(MOVI_ENTR!I:I,MOVI_ENTR!D:D,D2450,MOVI_ENTR!O:O,L2450)-SUMIFS(MOVI_SAID!H:H,MOVI_SAID!D:D,D2450,MOVI_SAID!L:L,L2450))</f>
        <v/>
      </c>
      <c r="J2450" s="153" t="str">
        <f>IF(D2450="","",VLOOKUP(D2450,CADA_PROD!D:G,4,0)*H2450)</f>
        <v/>
      </c>
      <c r="K2450" s="14"/>
      <c r="L2450" s="14"/>
      <c r="M2450" s="21"/>
      <c r="N2450" s="21"/>
      <c r="O2450" s="21"/>
      <c r="P2450" s="21"/>
    </row>
    <row r="2451" spans="1:16" s="16" customFormat="1" ht="30" customHeight="1">
      <c r="A2451" s="21"/>
      <c r="B2451" s="21"/>
      <c r="C2451" s="170"/>
      <c r="D2451" s="168"/>
      <c r="E2451" s="154" t="str">
        <f>IFERROR(VLOOKUP(D2451,CADA_PROD!D:H,5,0),"")</f>
        <v/>
      </c>
      <c r="F2451" s="169"/>
      <c r="G2451" s="170"/>
      <c r="H2451" s="171"/>
      <c r="I2451" s="172" t="str">
        <f>IF(D2451="","",SUMIFS(MOVI_ENTR!I:I,MOVI_ENTR!D:D,D2451,MOVI_ENTR!O:O,L2451)-SUMIFS(MOVI_SAID!H:H,MOVI_SAID!D:D,D2451,MOVI_SAID!L:L,L2451))</f>
        <v/>
      </c>
      <c r="J2451" s="153" t="str">
        <f>IF(D2451="","",VLOOKUP(D2451,CADA_PROD!D:G,4,0)*H2451)</f>
        <v/>
      </c>
      <c r="K2451" s="14"/>
      <c r="L2451" s="14"/>
      <c r="M2451" s="21"/>
      <c r="N2451" s="21"/>
      <c r="O2451" s="21"/>
      <c r="P2451" s="21"/>
    </row>
    <row r="2452" spans="1:16" s="16" customFormat="1" ht="30" customHeight="1">
      <c r="A2452" s="21"/>
      <c r="B2452" s="21"/>
      <c r="C2452" s="170"/>
      <c r="D2452" s="168"/>
      <c r="E2452" s="154" t="str">
        <f>IFERROR(VLOOKUP(D2452,CADA_PROD!D:H,5,0),"")</f>
        <v/>
      </c>
      <c r="F2452" s="169"/>
      <c r="G2452" s="170"/>
      <c r="H2452" s="171"/>
      <c r="I2452" s="172" t="str">
        <f>IF(D2452="","",SUMIFS(MOVI_ENTR!I:I,MOVI_ENTR!D:D,D2452,MOVI_ENTR!O:O,L2452)-SUMIFS(MOVI_SAID!H:H,MOVI_SAID!D:D,D2452,MOVI_SAID!L:L,L2452))</f>
        <v/>
      </c>
      <c r="J2452" s="153" t="str">
        <f>IF(D2452="","",VLOOKUP(D2452,CADA_PROD!D:G,4,0)*H2452)</f>
        <v/>
      </c>
      <c r="K2452" s="14"/>
      <c r="L2452" s="14"/>
      <c r="M2452" s="21"/>
      <c r="N2452" s="21"/>
      <c r="O2452" s="21"/>
      <c r="P2452" s="21"/>
    </row>
    <row r="2453" spans="1:16" s="16" customFormat="1" ht="30" customHeight="1">
      <c r="A2453" s="21"/>
      <c r="B2453" s="21"/>
      <c r="C2453" s="170"/>
      <c r="D2453" s="168"/>
      <c r="E2453" s="154" t="str">
        <f>IFERROR(VLOOKUP(D2453,CADA_PROD!D:H,5,0),"")</f>
        <v/>
      </c>
      <c r="F2453" s="169"/>
      <c r="G2453" s="170"/>
      <c r="H2453" s="171"/>
      <c r="I2453" s="172" t="str">
        <f>IF(D2453="","",SUMIFS(MOVI_ENTR!I:I,MOVI_ENTR!D:D,D2453,MOVI_ENTR!O:O,L2453)-SUMIFS(MOVI_SAID!H:H,MOVI_SAID!D:D,D2453,MOVI_SAID!L:L,L2453))</f>
        <v/>
      </c>
      <c r="J2453" s="153" t="str">
        <f>IF(D2453="","",VLOOKUP(D2453,CADA_PROD!D:G,4,0)*H2453)</f>
        <v/>
      </c>
      <c r="K2453" s="14"/>
      <c r="L2453" s="14"/>
      <c r="M2453" s="21"/>
      <c r="N2453" s="21"/>
      <c r="O2453" s="21"/>
      <c r="P2453" s="21"/>
    </row>
    <row r="2454" spans="1:16" s="16" customFormat="1" ht="30" customHeight="1">
      <c r="A2454" s="21"/>
      <c r="B2454" s="21"/>
      <c r="C2454" s="170"/>
      <c r="D2454" s="168"/>
      <c r="E2454" s="154" t="str">
        <f>IFERROR(VLOOKUP(D2454,CADA_PROD!D:H,5,0),"")</f>
        <v/>
      </c>
      <c r="F2454" s="169"/>
      <c r="G2454" s="170"/>
      <c r="H2454" s="171"/>
      <c r="I2454" s="172" t="str">
        <f>IF(D2454="","",SUMIFS(MOVI_ENTR!I:I,MOVI_ENTR!D:D,D2454,MOVI_ENTR!O:O,L2454)-SUMIFS(MOVI_SAID!H:H,MOVI_SAID!D:D,D2454,MOVI_SAID!L:L,L2454))</f>
        <v/>
      </c>
      <c r="J2454" s="153" t="str">
        <f>IF(D2454="","",VLOOKUP(D2454,CADA_PROD!D:G,4,0)*H2454)</f>
        <v/>
      </c>
      <c r="K2454" s="14"/>
      <c r="L2454" s="14"/>
      <c r="M2454" s="21"/>
      <c r="N2454" s="21"/>
      <c r="O2454" s="21"/>
      <c r="P2454" s="21"/>
    </row>
    <row r="2455" spans="1:16" s="16" customFormat="1" ht="30" customHeight="1">
      <c r="A2455" s="21"/>
      <c r="B2455" s="21"/>
      <c r="C2455" s="170"/>
      <c r="D2455" s="168"/>
      <c r="E2455" s="154" t="str">
        <f>IFERROR(VLOOKUP(D2455,CADA_PROD!D:H,5,0),"")</f>
        <v/>
      </c>
      <c r="F2455" s="169"/>
      <c r="G2455" s="170"/>
      <c r="H2455" s="171"/>
      <c r="I2455" s="172" t="str">
        <f>IF(D2455="","",SUMIFS(MOVI_ENTR!I:I,MOVI_ENTR!D:D,D2455,MOVI_ENTR!O:O,L2455)-SUMIFS(MOVI_SAID!H:H,MOVI_SAID!D:D,D2455,MOVI_SAID!L:L,L2455))</f>
        <v/>
      </c>
      <c r="J2455" s="153" t="str">
        <f>IF(D2455="","",VLOOKUP(D2455,CADA_PROD!D:G,4,0)*H2455)</f>
        <v/>
      </c>
      <c r="K2455" s="14"/>
      <c r="L2455" s="14"/>
      <c r="M2455" s="21"/>
      <c r="N2455" s="21"/>
      <c r="O2455" s="21"/>
      <c r="P2455" s="21"/>
    </row>
    <row r="2456" spans="1:16" s="16" customFormat="1" ht="30" customHeight="1">
      <c r="A2456" s="21"/>
      <c r="B2456" s="21"/>
      <c r="C2456" s="170"/>
      <c r="D2456" s="168"/>
      <c r="E2456" s="154" t="str">
        <f>IFERROR(VLOOKUP(D2456,CADA_PROD!D:H,5,0),"")</f>
        <v/>
      </c>
      <c r="F2456" s="169"/>
      <c r="G2456" s="170"/>
      <c r="H2456" s="171"/>
      <c r="I2456" s="172" t="str">
        <f>IF(D2456="","",SUMIFS(MOVI_ENTR!I:I,MOVI_ENTR!D:D,D2456,MOVI_ENTR!O:O,L2456)-SUMIFS(MOVI_SAID!H:H,MOVI_SAID!D:D,D2456,MOVI_SAID!L:L,L2456))</f>
        <v/>
      </c>
      <c r="J2456" s="153" t="str">
        <f>IF(D2456="","",VLOOKUP(D2456,CADA_PROD!D:G,4,0)*H2456)</f>
        <v/>
      </c>
      <c r="K2456" s="14"/>
      <c r="L2456" s="14"/>
      <c r="M2456" s="21"/>
      <c r="N2456" s="21"/>
      <c r="O2456" s="21"/>
      <c r="P2456" s="21"/>
    </row>
    <row r="2457" spans="1:16" s="16" customFormat="1" ht="30" customHeight="1">
      <c r="A2457" s="21"/>
      <c r="B2457" s="21"/>
      <c r="C2457" s="170"/>
      <c r="D2457" s="168"/>
      <c r="E2457" s="154" t="str">
        <f>IFERROR(VLOOKUP(D2457,CADA_PROD!D:H,5,0),"")</f>
        <v/>
      </c>
      <c r="F2457" s="169"/>
      <c r="G2457" s="170"/>
      <c r="H2457" s="171"/>
      <c r="I2457" s="172" t="str">
        <f>IF(D2457="","",SUMIFS(MOVI_ENTR!I:I,MOVI_ENTR!D:D,D2457,MOVI_ENTR!O:O,L2457)-SUMIFS(MOVI_SAID!H:H,MOVI_SAID!D:D,D2457,MOVI_SAID!L:L,L2457))</f>
        <v/>
      </c>
      <c r="J2457" s="153" t="str">
        <f>IF(D2457="","",VLOOKUP(D2457,CADA_PROD!D:G,4,0)*H2457)</f>
        <v/>
      </c>
      <c r="K2457" s="14"/>
      <c r="L2457" s="14"/>
      <c r="M2457" s="21"/>
      <c r="N2457" s="21"/>
      <c r="O2457" s="21"/>
      <c r="P2457" s="21"/>
    </row>
    <row r="2458" spans="1:16" s="16" customFormat="1" ht="30" customHeight="1">
      <c r="A2458" s="21"/>
      <c r="B2458" s="21"/>
      <c r="C2458" s="170"/>
      <c r="D2458" s="168"/>
      <c r="E2458" s="154" t="str">
        <f>IFERROR(VLOOKUP(D2458,CADA_PROD!D:H,5,0),"")</f>
        <v/>
      </c>
      <c r="F2458" s="169"/>
      <c r="G2458" s="170"/>
      <c r="H2458" s="171"/>
      <c r="I2458" s="172" t="str">
        <f>IF(D2458="","",SUMIFS(MOVI_ENTR!I:I,MOVI_ENTR!D:D,D2458,MOVI_ENTR!O:O,L2458)-SUMIFS(MOVI_SAID!H:H,MOVI_SAID!D:D,D2458,MOVI_SAID!L:L,L2458))</f>
        <v/>
      </c>
      <c r="J2458" s="153" t="str">
        <f>IF(D2458="","",VLOOKUP(D2458,CADA_PROD!D:G,4,0)*H2458)</f>
        <v/>
      </c>
      <c r="K2458" s="14"/>
      <c r="L2458" s="14"/>
      <c r="M2458" s="21"/>
      <c r="N2458" s="21"/>
      <c r="O2458" s="21"/>
      <c r="P2458" s="21"/>
    </row>
    <row r="2459" spans="1:16" s="16" customFormat="1" ht="30" customHeight="1">
      <c r="A2459" s="21"/>
      <c r="B2459" s="21"/>
      <c r="C2459" s="170"/>
      <c r="D2459" s="168"/>
      <c r="E2459" s="154" t="str">
        <f>IFERROR(VLOOKUP(D2459,CADA_PROD!D:H,5,0),"")</f>
        <v/>
      </c>
      <c r="F2459" s="169"/>
      <c r="G2459" s="170"/>
      <c r="H2459" s="171"/>
      <c r="I2459" s="172" t="str">
        <f>IF(D2459="","",SUMIFS(MOVI_ENTR!I:I,MOVI_ENTR!D:D,D2459,MOVI_ENTR!O:O,L2459)-SUMIFS(MOVI_SAID!H:H,MOVI_SAID!D:D,D2459,MOVI_SAID!L:L,L2459))</f>
        <v/>
      </c>
      <c r="J2459" s="153" t="str">
        <f>IF(D2459="","",VLOOKUP(D2459,CADA_PROD!D:G,4,0)*H2459)</f>
        <v/>
      </c>
      <c r="K2459" s="14"/>
      <c r="L2459" s="14"/>
      <c r="M2459" s="21"/>
      <c r="N2459" s="21"/>
      <c r="O2459" s="21"/>
      <c r="P2459" s="21"/>
    </row>
    <row r="2460" spans="1:16" s="16" customFormat="1" ht="30" customHeight="1">
      <c r="A2460" s="21"/>
      <c r="B2460" s="21"/>
      <c r="C2460" s="170"/>
      <c r="D2460" s="168"/>
      <c r="E2460" s="154" t="str">
        <f>IFERROR(VLOOKUP(D2460,CADA_PROD!D:H,5,0),"")</f>
        <v/>
      </c>
      <c r="F2460" s="169"/>
      <c r="G2460" s="170"/>
      <c r="H2460" s="171"/>
      <c r="I2460" s="172" t="str">
        <f>IF(D2460="","",SUMIFS(MOVI_ENTR!I:I,MOVI_ENTR!D:D,D2460,MOVI_ENTR!O:O,L2460)-SUMIFS(MOVI_SAID!H:H,MOVI_SAID!D:D,D2460,MOVI_SAID!L:L,L2460))</f>
        <v/>
      </c>
      <c r="J2460" s="153" t="str">
        <f>IF(D2460="","",VLOOKUP(D2460,CADA_PROD!D:G,4,0)*H2460)</f>
        <v/>
      </c>
      <c r="K2460" s="14"/>
      <c r="L2460" s="14"/>
      <c r="M2460" s="21"/>
      <c r="N2460" s="21"/>
      <c r="O2460" s="21"/>
      <c r="P2460" s="21"/>
    </row>
    <row r="2461" spans="1:16" s="16" customFormat="1" ht="30" customHeight="1">
      <c r="A2461" s="21"/>
      <c r="B2461" s="21"/>
      <c r="C2461" s="170"/>
      <c r="D2461" s="168"/>
      <c r="E2461" s="154" t="str">
        <f>IFERROR(VLOOKUP(D2461,CADA_PROD!D:H,5,0),"")</f>
        <v/>
      </c>
      <c r="F2461" s="169"/>
      <c r="G2461" s="170"/>
      <c r="H2461" s="171"/>
      <c r="I2461" s="172" t="str">
        <f>IF(D2461="","",SUMIFS(MOVI_ENTR!I:I,MOVI_ENTR!D:D,D2461,MOVI_ENTR!O:O,L2461)-SUMIFS(MOVI_SAID!H:H,MOVI_SAID!D:D,D2461,MOVI_SAID!L:L,L2461))</f>
        <v/>
      </c>
      <c r="J2461" s="153" t="str">
        <f>IF(D2461="","",VLOOKUP(D2461,CADA_PROD!D:G,4,0)*H2461)</f>
        <v/>
      </c>
      <c r="K2461" s="14"/>
      <c r="L2461" s="14"/>
      <c r="M2461" s="21"/>
      <c r="N2461" s="21"/>
      <c r="O2461" s="21"/>
      <c r="P2461" s="21"/>
    </row>
    <row r="2462" spans="1:16" s="16" customFormat="1" ht="30" customHeight="1">
      <c r="A2462" s="21"/>
      <c r="B2462" s="21"/>
      <c r="C2462" s="170"/>
      <c r="D2462" s="168"/>
      <c r="E2462" s="154" t="str">
        <f>IFERROR(VLOOKUP(D2462,CADA_PROD!D:H,5,0),"")</f>
        <v/>
      </c>
      <c r="F2462" s="169"/>
      <c r="G2462" s="170"/>
      <c r="H2462" s="171"/>
      <c r="I2462" s="172" t="str">
        <f>IF(D2462="","",SUMIFS(MOVI_ENTR!I:I,MOVI_ENTR!D:D,D2462,MOVI_ENTR!O:O,L2462)-SUMIFS(MOVI_SAID!H:H,MOVI_SAID!D:D,D2462,MOVI_SAID!L:L,L2462))</f>
        <v/>
      </c>
      <c r="J2462" s="153" t="str">
        <f>IF(D2462="","",VLOOKUP(D2462,CADA_PROD!D:G,4,0)*H2462)</f>
        <v/>
      </c>
      <c r="K2462" s="14"/>
      <c r="L2462" s="14"/>
      <c r="M2462" s="21"/>
      <c r="N2462" s="21"/>
      <c r="O2462" s="21"/>
      <c r="P2462" s="21"/>
    </row>
    <row r="2463" spans="1:16" s="16" customFormat="1" ht="30" customHeight="1">
      <c r="A2463" s="21"/>
      <c r="B2463" s="21"/>
      <c r="C2463" s="170"/>
      <c r="D2463" s="168"/>
      <c r="E2463" s="154" t="str">
        <f>IFERROR(VLOOKUP(D2463,CADA_PROD!D:H,5,0),"")</f>
        <v/>
      </c>
      <c r="F2463" s="169"/>
      <c r="G2463" s="170"/>
      <c r="H2463" s="171"/>
      <c r="I2463" s="172" t="str">
        <f>IF(D2463="","",SUMIFS(MOVI_ENTR!I:I,MOVI_ENTR!D:D,D2463,MOVI_ENTR!O:O,L2463)-SUMIFS(MOVI_SAID!H:H,MOVI_SAID!D:D,D2463,MOVI_SAID!L:L,L2463))</f>
        <v/>
      </c>
      <c r="J2463" s="153" t="str">
        <f>IF(D2463="","",VLOOKUP(D2463,CADA_PROD!D:G,4,0)*H2463)</f>
        <v/>
      </c>
      <c r="K2463" s="14"/>
      <c r="L2463" s="14"/>
      <c r="M2463" s="21"/>
      <c r="N2463" s="21"/>
      <c r="O2463" s="21"/>
      <c r="P2463" s="21"/>
    </row>
    <row r="2464" spans="1:16" s="16" customFormat="1" ht="30" customHeight="1">
      <c r="A2464" s="21"/>
      <c r="B2464" s="21"/>
      <c r="C2464" s="170"/>
      <c r="D2464" s="168"/>
      <c r="E2464" s="154" t="str">
        <f>IFERROR(VLOOKUP(D2464,CADA_PROD!D:H,5,0),"")</f>
        <v/>
      </c>
      <c r="F2464" s="169"/>
      <c r="G2464" s="170"/>
      <c r="H2464" s="171"/>
      <c r="I2464" s="172" t="str">
        <f>IF(D2464="","",SUMIFS(MOVI_ENTR!I:I,MOVI_ENTR!D:D,D2464,MOVI_ENTR!O:O,L2464)-SUMIFS(MOVI_SAID!H:H,MOVI_SAID!D:D,D2464,MOVI_SAID!L:L,L2464))</f>
        <v/>
      </c>
      <c r="J2464" s="153" t="str">
        <f>IF(D2464="","",VLOOKUP(D2464,CADA_PROD!D:G,4,0)*H2464)</f>
        <v/>
      </c>
      <c r="K2464" s="14"/>
      <c r="L2464" s="14"/>
      <c r="M2464" s="21"/>
      <c r="N2464" s="21"/>
      <c r="O2464" s="21"/>
      <c r="P2464" s="21"/>
    </row>
    <row r="2465" spans="1:16" s="16" customFormat="1" ht="30" customHeight="1">
      <c r="A2465" s="21"/>
      <c r="B2465" s="21"/>
      <c r="C2465" s="170"/>
      <c r="D2465" s="168"/>
      <c r="E2465" s="154" t="str">
        <f>IFERROR(VLOOKUP(D2465,CADA_PROD!D:H,5,0),"")</f>
        <v/>
      </c>
      <c r="F2465" s="169"/>
      <c r="G2465" s="170"/>
      <c r="H2465" s="171"/>
      <c r="I2465" s="172" t="str">
        <f>IF(D2465="","",SUMIFS(MOVI_ENTR!I:I,MOVI_ENTR!D:D,D2465,MOVI_ENTR!O:O,L2465)-SUMIFS(MOVI_SAID!H:H,MOVI_SAID!D:D,D2465,MOVI_SAID!L:L,L2465))</f>
        <v/>
      </c>
      <c r="J2465" s="153" t="str">
        <f>IF(D2465="","",VLOOKUP(D2465,CADA_PROD!D:G,4,0)*H2465)</f>
        <v/>
      </c>
      <c r="K2465" s="14"/>
      <c r="L2465" s="14"/>
      <c r="M2465" s="21"/>
      <c r="N2465" s="21"/>
      <c r="O2465" s="21"/>
      <c r="P2465" s="21"/>
    </row>
    <row r="2466" spans="1:16" s="16" customFormat="1" ht="30" customHeight="1">
      <c r="A2466" s="21"/>
      <c r="B2466" s="21"/>
      <c r="C2466" s="170"/>
      <c r="D2466" s="168"/>
      <c r="E2466" s="154" t="str">
        <f>IFERROR(VLOOKUP(D2466,CADA_PROD!D:H,5,0),"")</f>
        <v/>
      </c>
      <c r="F2466" s="169"/>
      <c r="G2466" s="170"/>
      <c r="H2466" s="171"/>
      <c r="I2466" s="172" t="str">
        <f>IF(D2466="","",SUMIFS(MOVI_ENTR!I:I,MOVI_ENTR!D:D,D2466,MOVI_ENTR!O:O,L2466)-SUMIFS(MOVI_SAID!H:H,MOVI_SAID!D:D,D2466,MOVI_SAID!L:L,L2466))</f>
        <v/>
      </c>
      <c r="J2466" s="153" t="str">
        <f>IF(D2466="","",VLOOKUP(D2466,CADA_PROD!D:G,4,0)*H2466)</f>
        <v/>
      </c>
      <c r="K2466" s="14"/>
      <c r="L2466" s="14"/>
      <c r="M2466" s="21"/>
      <c r="N2466" s="21"/>
      <c r="O2466" s="21"/>
      <c r="P2466" s="21"/>
    </row>
    <row r="2467" spans="1:16" s="16" customFormat="1" ht="30" customHeight="1">
      <c r="A2467" s="21"/>
      <c r="B2467" s="21"/>
      <c r="C2467" s="170"/>
      <c r="D2467" s="168"/>
      <c r="E2467" s="154" t="str">
        <f>IFERROR(VLOOKUP(D2467,CADA_PROD!D:H,5,0),"")</f>
        <v/>
      </c>
      <c r="F2467" s="169"/>
      <c r="G2467" s="170"/>
      <c r="H2467" s="171"/>
      <c r="I2467" s="172" t="str">
        <f>IF(D2467="","",SUMIFS(MOVI_ENTR!I:I,MOVI_ENTR!D:D,D2467,MOVI_ENTR!O:O,L2467)-SUMIFS(MOVI_SAID!H:H,MOVI_SAID!D:D,D2467,MOVI_SAID!L:L,L2467))</f>
        <v/>
      </c>
      <c r="J2467" s="153" t="str">
        <f>IF(D2467="","",VLOOKUP(D2467,CADA_PROD!D:G,4,0)*H2467)</f>
        <v/>
      </c>
      <c r="K2467" s="14"/>
      <c r="L2467" s="14"/>
      <c r="M2467" s="21"/>
      <c r="N2467" s="21"/>
      <c r="O2467" s="21"/>
      <c r="P2467" s="21"/>
    </row>
    <row r="2468" spans="1:16" s="16" customFormat="1" ht="30" customHeight="1">
      <c r="A2468" s="21"/>
      <c r="B2468" s="21"/>
      <c r="C2468" s="170"/>
      <c r="D2468" s="168"/>
      <c r="E2468" s="154" t="str">
        <f>IFERROR(VLOOKUP(D2468,CADA_PROD!D:H,5,0),"")</f>
        <v/>
      </c>
      <c r="F2468" s="169"/>
      <c r="G2468" s="170"/>
      <c r="H2468" s="171"/>
      <c r="I2468" s="172" t="str">
        <f>IF(D2468="","",SUMIFS(MOVI_ENTR!I:I,MOVI_ENTR!D:D,D2468,MOVI_ENTR!O:O,L2468)-SUMIFS(MOVI_SAID!H:H,MOVI_SAID!D:D,D2468,MOVI_SAID!L:L,L2468))</f>
        <v/>
      </c>
      <c r="J2468" s="153" t="str">
        <f>IF(D2468="","",VLOOKUP(D2468,CADA_PROD!D:G,4,0)*H2468)</f>
        <v/>
      </c>
      <c r="K2468" s="14"/>
      <c r="L2468" s="14"/>
      <c r="M2468" s="21"/>
      <c r="N2468" s="21"/>
      <c r="O2468" s="21"/>
      <c r="P2468" s="21"/>
    </row>
    <row r="2469" spans="1:16" s="16" customFormat="1" ht="30" customHeight="1">
      <c r="A2469" s="21"/>
      <c r="B2469" s="21"/>
      <c r="C2469" s="170"/>
      <c r="D2469" s="168"/>
      <c r="E2469" s="154" t="str">
        <f>IFERROR(VLOOKUP(D2469,CADA_PROD!D:H,5,0),"")</f>
        <v/>
      </c>
      <c r="F2469" s="169"/>
      <c r="G2469" s="170"/>
      <c r="H2469" s="171"/>
      <c r="I2469" s="172" t="str">
        <f>IF(D2469="","",SUMIFS(MOVI_ENTR!I:I,MOVI_ENTR!D:D,D2469,MOVI_ENTR!O:O,L2469)-SUMIFS(MOVI_SAID!H:H,MOVI_SAID!D:D,D2469,MOVI_SAID!L:L,L2469))</f>
        <v/>
      </c>
      <c r="J2469" s="153" t="str">
        <f>IF(D2469="","",VLOOKUP(D2469,CADA_PROD!D:G,4,0)*H2469)</f>
        <v/>
      </c>
      <c r="K2469" s="14"/>
      <c r="L2469" s="14"/>
      <c r="M2469" s="21"/>
      <c r="N2469" s="21"/>
      <c r="O2469" s="21"/>
      <c r="P2469" s="21"/>
    </row>
    <row r="2470" spans="1:16" s="16" customFormat="1" ht="30" customHeight="1">
      <c r="A2470" s="21"/>
      <c r="B2470" s="21"/>
      <c r="C2470" s="170"/>
      <c r="D2470" s="168"/>
      <c r="E2470" s="154" t="str">
        <f>IFERROR(VLOOKUP(D2470,CADA_PROD!D:H,5,0),"")</f>
        <v/>
      </c>
      <c r="F2470" s="169"/>
      <c r="G2470" s="170"/>
      <c r="H2470" s="171"/>
      <c r="I2470" s="172" t="str">
        <f>IF(D2470="","",SUMIFS(MOVI_ENTR!I:I,MOVI_ENTR!D:D,D2470,MOVI_ENTR!O:O,L2470)-SUMIFS(MOVI_SAID!H:H,MOVI_SAID!D:D,D2470,MOVI_SAID!L:L,L2470))</f>
        <v/>
      </c>
      <c r="J2470" s="153" t="str">
        <f>IF(D2470="","",VLOOKUP(D2470,CADA_PROD!D:G,4,0)*H2470)</f>
        <v/>
      </c>
      <c r="K2470" s="14"/>
      <c r="L2470" s="14"/>
      <c r="M2470" s="21"/>
      <c r="N2470" s="21"/>
      <c r="O2470" s="21"/>
      <c r="P2470" s="21"/>
    </row>
    <row r="2471" spans="1:16" s="16" customFormat="1" ht="30" customHeight="1">
      <c r="A2471" s="21"/>
      <c r="B2471" s="21"/>
      <c r="C2471" s="170"/>
      <c r="D2471" s="168"/>
      <c r="E2471" s="154" t="str">
        <f>IFERROR(VLOOKUP(D2471,CADA_PROD!D:H,5,0),"")</f>
        <v/>
      </c>
      <c r="F2471" s="169"/>
      <c r="G2471" s="170"/>
      <c r="H2471" s="171"/>
      <c r="I2471" s="172" t="str">
        <f>IF(D2471="","",SUMIFS(MOVI_ENTR!I:I,MOVI_ENTR!D:D,D2471,MOVI_ENTR!O:O,L2471)-SUMIFS(MOVI_SAID!H:H,MOVI_SAID!D:D,D2471,MOVI_SAID!L:L,L2471))</f>
        <v/>
      </c>
      <c r="J2471" s="153" t="str">
        <f>IF(D2471="","",VLOOKUP(D2471,CADA_PROD!D:G,4,0)*H2471)</f>
        <v/>
      </c>
      <c r="K2471" s="14"/>
      <c r="L2471" s="14"/>
      <c r="M2471" s="21"/>
      <c r="N2471" s="21"/>
      <c r="O2471" s="21"/>
      <c r="P2471" s="21"/>
    </row>
    <row r="2472" spans="1:16" s="16" customFormat="1" ht="30" customHeight="1">
      <c r="A2472" s="21"/>
      <c r="B2472" s="21"/>
      <c r="C2472" s="170"/>
      <c r="D2472" s="168"/>
      <c r="E2472" s="154" t="str">
        <f>IFERROR(VLOOKUP(D2472,CADA_PROD!D:H,5,0),"")</f>
        <v/>
      </c>
      <c r="F2472" s="169"/>
      <c r="G2472" s="170"/>
      <c r="H2472" s="171"/>
      <c r="I2472" s="172" t="str">
        <f>IF(D2472="","",SUMIFS(MOVI_ENTR!I:I,MOVI_ENTR!D:D,D2472,MOVI_ENTR!O:O,L2472)-SUMIFS(MOVI_SAID!H:H,MOVI_SAID!D:D,D2472,MOVI_SAID!L:L,L2472))</f>
        <v/>
      </c>
      <c r="J2472" s="153" t="str">
        <f>IF(D2472="","",VLOOKUP(D2472,CADA_PROD!D:G,4,0)*H2472)</f>
        <v/>
      </c>
      <c r="K2472" s="14"/>
      <c r="L2472" s="14"/>
      <c r="M2472" s="21"/>
      <c r="N2472" s="21"/>
      <c r="O2472" s="21"/>
      <c r="P2472" s="21"/>
    </row>
    <row r="2473" spans="1:16" s="16" customFormat="1" ht="30" customHeight="1">
      <c r="A2473" s="21"/>
      <c r="B2473" s="21"/>
      <c r="C2473" s="170"/>
      <c r="D2473" s="168"/>
      <c r="E2473" s="154" t="str">
        <f>IFERROR(VLOOKUP(D2473,CADA_PROD!D:H,5,0),"")</f>
        <v/>
      </c>
      <c r="F2473" s="169"/>
      <c r="G2473" s="170"/>
      <c r="H2473" s="171"/>
      <c r="I2473" s="172" t="str">
        <f>IF(D2473="","",SUMIFS(MOVI_ENTR!I:I,MOVI_ENTR!D:D,D2473,MOVI_ENTR!O:O,L2473)-SUMIFS(MOVI_SAID!H:H,MOVI_SAID!D:D,D2473,MOVI_SAID!L:L,L2473))</f>
        <v/>
      </c>
      <c r="J2473" s="153" t="str">
        <f>IF(D2473="","",VLOOKUP(D2473,CADA_PROD!D:G,4,0)*H2473)</f>
        <v/>
      </c>
      <c r="K2473" s="14"/>
      <c r="L2473" s="14"/>
      <c r="M2473" s="21"/>
      <c r="N2473" s="21"/>
      <c r="O2473" s="21"/>
      <c r="P2473" s="21"/>
    </row>
    <row r="2474" spans="1:16" s="16" customFormat="1" ht="30" customHeight="1">
      <c r="A2474" s="21"/>
      <c r="B2474" s="21"/>
      <c r="C2474" s="170"/>
      <c r="D2474" s="168"/>
      <c r="E2474" s="154" t="str">
        <f>IFERROR(VLOOKUP(D2474,CADA_PROD!D:H,5,0),"")</f>
        <v/>
      </c>
      <c r="F2474" s="169"/>
      <c r="G2474" s="170"/>
      <c r="H2474" s="171"/>
      <c r="I2474" s="172" t="str">
        <f>IF(D2474="","",SUMIFS(MOVI_ENTR!I:I,MOVI_ENTR!D:D,D2474,MOVI_ENTR!O:O,L2474)-SUMIFS(MOVI_SAID!H:H,MOVI_SAID!D:D,D2474,MOVI_SAID!L:L,L2474))</f>
        <v/>
      </c>
      <c r="J2474" s="153" t="str">
        <f>IF(D2474="","",VLOOKUP(D2474,CADA_PROD!D:G,4,0)*H2474)</f>
        <v/>
      </c>
      <c r="K2474" s="14"/>
      <c r="L2474" s="14"/>
      <c r="M2474" s="21"/>
      <c r="N2474" s="21"/>
      <c r="O2474" s="21"/>
      <c r="P2474" s="21"/>
    </row>
    <row r="2475" spans="1:16" s="16" customFormat="1" ht="30" customHeight="1">
      <c r="A2475" s="21"/>
      <c r="B2475" s="21"/>
      <c r="C2475" s="170"/>
      <c r="D2475" s="168"/>
      <c r="E2475" s="154" t="str">
        <f>IFERROR(VLOOKUP(D2475,CADA_PROD!D:H,5,0),"")</f>
        <v/>
      </c>
      <c r="F2475" s="169"/>
      <c r="G2475" s="170"/>
      <c r="H2475" s="171"/>
      <c r="I2475" s="172" t="str">
        <f>IF(D2475="","",SUMIFS(MOVI_ENTR!I:I,MOVI_ENTR!D:D,D2475,MOVI_ENTR!O:O,L2475)-SUMIFS(MOVI_SAID!H:H,MOVI_SAID!D:D,D2475,MOVI_SAID!L:L,L2475))</f>
        <v/>
      </c>
      <c r="J2475" s="153" t="str">
        <f>IF(D2475="","",VLOOKUP(D2475,CADA_PROD!D:G,4,0)*H2475)</f>
        <v/>
      </c>
      <c r="K2475" s="14"/>
      <c r="L2475" s="14"/>
      <c r="M2475" s="21"/>
      <c r="N2475" s="21"/>
      <c r="O2475" s="21"/>
      <c r="P2475" s="21"/>
    </row>
    <row r="2476" spans="1:16" s="16" customFormat="1" ht="30" customHeight="1">
      <c r="A2476" s="21"/>
      <c r="B2476" s="21"/>
      <c r="C2476" s="170"/>
      <c r="D2476" s="168"/>
      <c r="E2476" s="154" t="str">
        <f>IFERROR(VLOOKUP(D2476,CADA_PROD!D:H,5,0),"")</f>
        <v/>
      </c>
      <c r="F2476" s="169"/>
      <c r="G2476" s="170"/>
      <c r="H2476" s="171"/>
      <c r="I2476" s="172" t="str">
        <f>IF(D2476="","",SUMIFS(MOVI_ENTR!I:I,MOVI_ENTR!D:D,D2476,MOVI_ENTR!O:O,L2476)-SUMIFS(MOVI_SAID!H:H,MOVI_SAID!D:D,D2476,MOVI_SAID!L:L,L2476))</f>
        <v/>
      </c>
      <c r="J2476" s="153" t="str">
        <f>IF(D2476="","",VLOOKUP(D2476,CADA_PROD!D:G,4,0)*H2476)</f>
        <v/>
      </c>
      <c r="K2476" s="14"/>
      <c r="L2476" s="14"/>
      <c r="M2476" s="21"/>
      <c r="N2476" s="21"/>
      <c r="O2476" s="21"/>
      <c r="P2476" s="21"/>
    </row>
    <row r="2477" spans="1:16" s="16" customFormat="1" ht="30" customHeight="1">
      <c r="A2477" s="21"/>
      <c r="B2477" s="21"/>
      <c r="C2477" s="170"/>
      <c r="D2477" s="168"/>
      <c r="E2477" s="154" t="str">
        <f>IFERROR(VLOOKUP(D2477,CADA_PROD!D:H,5,0),"")</f>
        <v/>
      </c>
      <c r="F2477" s="169"/>
      <c r="G2477" s="170"/>
      <c r="H2477" s="171"/>
      <c r="I2477" s="172" t="str">
        <f>IF(D2477="","",SUMIFS(MOVI_ENTR!I:I,MOVI_ENTR!D:D,D2477,MOVI_ENTR!O:O,L2477)-SUMIFS(MOVI_SAID!H:H,MOVI_SAID!D:D,D2477,MOVI_SAID!L:L,L2477))</f>
        <v/>
      </c>
      <c r="J2477" s="153" t="str">
        <f>IF(D2477="","",VLOOKUP(D2477,CADA_PROD!D:G,4,0)*H2477)</f>
        <v/>
      </c>
      <c r="K2477" s="14"/>
      <c r="L2477" s="14"/>
      <c r="M2477" s="21"/>
      <c r="N2477" s="21"/>
      <c r="O2477" s="21"/>
      <c r="P2477" s="21"/>
    </row>
    <row r="2478" spans="1:16" s="16" customFormat="1" ht="30" customHeight="1">
      <c r="A2478" s="21"/>
      <c r="B2478" s="21"/>
      <c r="C2478" s="170"/>
      <c r="D2478" s="168"/>
      <c r="E2478" s="154" t="str">
        <f>IFERROR(VLOOKUP(D2478,CADA_PROD!D:H,5,0),"")</f>
        <v/>
      </c>
      <c r="F2478" s="169"/>
      <c r="G2478" s="170"/>
      <c r="H2478" s="171"/>
      <c r="I2478" s="172" t="str">
        <f>IF(D2478="","",SUMIFS(MOVI_ENTR!I:I,MOVI_ENTR!D:D,D2478,MOVI_ENTR!O:O,L2478)-SUMIFS(MOVI_SAID!H:H,MOVI_SAID!D:D,D2478,MOVI_SAID!L:L,L2478))</f>
        <v/>
      </c>
      <c r="J2478" s="153" t="str">
        <f>IF(D2478="","",VLOOKUP(D2478,CADA_PROD!D:G,4,0)*H2478)</f>
        <v/>
      </c>
      <c r="K2478" s="14"/>
      <c r="L2478" s="14"/>
      <c r="M2478" s="21"/>
      <c r="N2478" s="21"/>
      <c r="O2478" s="21"/>
      <c r="P2478" s="21"/>
    </row>
    <row r="2479" spans="1:16" s="16" customFormat="1" ht="30" customHeight="1">
      <c r="A2479" s="21"/>
      <c r="B2479" s="21"/>
      <c r="C2479" s="170"/>
      <c r="D2479" s="168"/>
      <c r="E2479" s="154" t="str">
        <f>IFERROR(VLOOKUP(D2479,CADA_PROD!D:H,5,0),"")</f>
        <v/>
      </c>
      <c r="F2479" s="169"/>
      <c r="G2479" s="170"/>
      <c r="H2479" s="171"/>
      <c r="I2479" s="172" t="str">
        <f>IF(D2479="","",SUMIFS(MOVI_ENTR!I:I,MOVI_ENTR!D:D,D2479,MOVI_ENTR!O:O,L2479)-SUMIFS(MOVI_SAID!H:H,MOVI_SAID!D:D,D2479,MOVI_SAID!L:L,L2479))</f>
        <v/>
      </c>
      <c r="J2479" s="153" t="str">
        <f>IF(D2479="","",VLOOKUP(D2479,CADA_PROD!D:G,4,0)*H2479)</f>
        <v/>
      </c>
      <c r="K2479" s="14"/>
      <c r="L2479" s="14"/>
      <c r="M2479" s="21"/>
      <c r="N2479" s="21"/>
      <c r="O2479" s="21"/>
      <c r="P2479" s="21"/>
    </row>
    <row r="2480" spans="1:16" s="16" customFormat="1" ht="30" customHeight="1">
      <c r="A2480" s="21"/>
      <c r="B2480" s="21"/>
      <c r="C2480" s="170"/>
      <c r="D2480" s="168"/>
      <c r="E2480" s="154" t="str">
        <f>IFERROR(VLOOKUP(D2480,CADA_PROD!D:H,5,0),"")</f>
        <v/>
      </c>
      <c r="F2480" s="169"/>
      <c r="G2480" s="170"/>
      <c r="H2480" s="171"/>
      <c r="I2480" s="172" t="str">
        <f>IF(D2480="","",SUMIFS(MOVI_ENTR!I:I,MOVI_ENTR!D:D,D2480,MOVI_ENTR!O:O,L2480)-SUMIFS(MOVI_SAID!H:H,MOVI_SAID!D:D,D2480,MOVI_SAID!L:L,L2480))</f>
        <v/>
      </c>
      <c r="J2480" s="153" t="str">
        <f>IF(D2480="","",VLOOKUP(D2480,CADA_PROD!D:G,4,0)*H2480)</f>
        <v/>
      </c>
      <c r="K2480" s="14"/>
      <c r="L2480" s="14"/>
      <c r="M2480" s="21"/>
      <c r="N2480" s="21"/>
      <c r="O2480" s="21"/>
      <c r="P2480" s="21"/>
    </row>
    <row r="2481" spans="1:16" s="16" customFormat="1" ht="30" customHeight="1">
      <c r="A2481" s="21"/>
      <c r="B2481" s="21"/>
      <c r="C2481" s="170"/>
      <c r="D2481" s="168"/>
      <c r="E2481" s="154" t="str">
        <f>IFERROR(VLOOKUP(D2481,CADA_PROD!D:H,5,0),"")</f>
        <v/>
      </c>
      <c r="F2481" s="169"/>
      <c r="G2481" s="170"/>
      <c r="H2481" s="171"/>
      <c r="I2481" s="172" t="str">
        <f>IF(D2481="","",SUMIFS(MOVI_ENTR!I:I,MOVI_ENTR!D:D,D2481,MOVI_ENTR!O:O,L2481)-SUMIFS(MOVI_SAID!H:H,MOVI_SAID!D:D,D2481,MOVI_SAID!L:L,L2481))</f>
        <v/>
      </c>
      <c r="J2481" s="153" t="str">
        <f>IF(D2481="","",VLOOKUP(D2481,CADA_PROD!D:G,4,0)*H2481)</f>
        <v/>
      </c>
      <c r="K2481" s="14"/>
      <c r="L2481" s="14"/>
      <c r="M2481" s="21"/>
      <c r="N2481" s="21"/>
      <c r="O2481" s="21"/>
      <c r="P2481" s="21"/>
    </row>
    <row r="2482" spans="1:16" s="16" customFormat="1" ht="30" customHeight="1">
      <c r="A2482" s="21"/>
      <c r="B2482" s="21"/>
      <c r="C2482" s="170"/>
      <c r="D2482" s="168"/>
      <c r="E2482" s="154" t="str">
        <f>IFERROR(VLOOKUP(D2482,CADA_PROD!D:H,5,0),"")</f>
        <v/>
      </c>
      <c r="F2482" s="169"/>
      <c r="G2482" s="170"/>
      <c r="H2482" s="171"/>
      <c r="I2482" s="172" t="str">
        <f>IF(D2482="","",SUMIFS(MOVI_ENTR!I:I,MOVI_ENTR!D:D,D2482,MOVI_ENTR!O:O,L2482)-SUMIFS(MOVI_SAID!H:H,MOVI_SAID!D:D,D2482,MOVI_SAID!L:L,L2482))</f>
        <v/>
      </c>
      <c r="J2482" s="153" t="str">
        <f>IF(D2482="","",VLOOKUP(D2482,CADA_PROD!D:G,4,0)*H2482)</f>
        <v/>
      </c>
      <c r="K2482" s="14"/>
      <c r="L2482" s="14"/>
      <c r="M2482" s="21"/>
      <c r="N2482" s="21"/>
      <c r="O2482" s="21"/>
      <c r="P2482" s="21"/>
    </row>
    <row r="2483" spans="1:16" s="16" customFormat="1" ht="30" customHeight="1">
      <c r="A2483" s="21"/>
      <c r="B2483" s="21"/>
      <c r="C2483" s="170"/>
      <c r="D2483" s="168"/>
      <c r="E2483" s="154" t="str">
        <f>IFERROR(VLOOKUP(D2483,CADA_PROD!D:H,5,0),"")</f>
        <v/>
      </c>
      <c r="F2483" s="169"/>
      <c r="G2483" s="170"/>
      <c r="H2483" s="171"/>
      <c r="I2483" s="172" t="str">
        <f>IF(D2483="","",SUMIFS(MOVI_ENTR!I:I,MOVI_ENTR!D:D,D2483,MOVI_ENTR!O:O,L2483)-SUMIFS(MOVI_SAID!H:H,MOVI_SAID!D:D,D2483,MOVI_SAID!L:L,L2483))</f>
        <v/>
      </c>
      <c r="J2483" s="153" t="str">
        <f>IF(D2483="","",VLOOKUP(D2483,CADA_PROD!D:G,4,0)*H2483)</f>
        <v/>
      </c>
      <c r="K2483" s="14"/>
      <c r="L2483" s="14"/>
      <c r="M2483" s="21"/>
      <c r="N2483" s="21"/>
      <c r="O2483" s="21"/>
      <c r="P2483" s="21"/>
    </row>
    <row r="2484" spans="1:16" s="16" customFormat="1" ht="30" customHeight="1">
      <c r="A2484" s="21"/>
      <c r="B2484" s="21"/>
      <c r="C2484" s="170"/>
      <c r="D2484" s="168"/>
      <c r="E2484" s="154" t="str">
        <f>IFERROR(VLOOKUP(D2484,CADA_PROD!D:H,5,0),"")</f>
        <v/>
      </c>
      <c r="F2484" s="169"/>
      <c r="G2484" s="170"/>
      <c r="H2484" s="171"/>
      <c r="I2484" s="172" t="str">
        <f>IF(D2484="","",SUMIFS(MOVI_ENTR!I:I,MOVI_ENTR!D:D,D2484,MOVI_ENTR!O:O,L2484)-SUMIFS(MOVI_SAID!H:H,MOVI_SAID!D:D,D2484,MOVI_SAID!L:L,L2484))</f>
        <v/>
      </c>
      <c r="J2484" s="153" t="str">
        <f>IF(D2484="","",VLOOKUP(D2484,CADA_PROD!D:G,4,0)*H2484)</f>
        <v/>
      </c>
      <c r="K2484" s="14"/>
      <c r="L2484" s="14"/>
      <c r="M2484" s="21"/>
      <c r="N2484" s="21"/>
      <c r="O2484" s="21"/>
      <c r="P2484" s="21"/>
    </row>
    <row r="2485" spans="1:16" s="16" customFormat="1" ht="30" customHeight="1">
      <c r="A2485" s="21"/>
      <c r="B2485" s="21"/>
      <c r="C2485" s="170"/>
      <c r="D2485" s="168"/>
      <c r="E2485" s="154" t="str">
        <f>IFERROR(VLOOKUP(D2485,CADA_PROD!D:H,5,0),"")</f>
        <v/>
      </c>
      <c r="F2485" s="169"/>
      <c r="G2485" s="170"/>
      <c r="H2485" s="171"/>
      <c r="I2485" s="172" t="str">
        <f>IF(D2485="","",SUMIFS(MOVI_ENTR!I:I,MOVI_ENTR!D:D,D2485,MOVI_ENTR!O:O,L2485)-SUMIFS(MOVI_SAID!H:H,MOVI_SAID!D:D,D2485,MOVI_SAID!L:L,L2485))</f>
        <v/>
      </c>
      <c r="J2485" s="153" t="str">
        <f>IF(D2485="","",VLOOKUP(D2485,CADA_PROD!D:G,4,0)*H2485)</f>
        <v/>
      </c>
      <c r="K2485" s="14"/>
      <c r="L2485" s="14"/>
      <c r="M2485" s="21"/>
      <c r="N2485" s="21"/>
      <c r="O2485" s="21"/>
      <c r="P2485" s="21"/>
    </row>
    <row r="2486" spans="1:16" s="16" customFormat="1" ht="30" customHeight="1">
      <c r="A2486" s="21"/>
      <c r="B2486" s="21"/>
      <c r="C2486" s="170"/>
      <c r="D2486" s="168"/>
      <c r="E2486" s="154" t="str">
        <f>IFERROR(VLOOKUP(D2486,CADA_PROD!D:H,5,0),"")</f>
        <v/>
      </c>
      <c r="F2486" s="169"/>
      <c r="G2486" s="170"/>
      <c r="H2486" s="171"/>
      <c r="I2486" s="172" t="str">
        <f>IF(D2486="","",SUMIFS(MOVI_ENTR!I:I,MOVI_ENTR!D:D,D2486,MOVI_ENTR!O:O,L2486)-SUMIFS(MOVI_SAID!H:H,MOVI_SAID!D:D,D2486,MOVI_SAID!L:L,L2486))</f>
        <v/>
      </c>
      <c r="J2486" s="153" t="str">
        <f>IF(D2486="","",VLOOKUP(D2486,CADA_PROD!D:G,4,0)*H2486)</f>
        <v/>
      </c>
      <c r="K2486" s="14"/>
      <c r="L2486" s="14"/>
      <c r="M2486" s="21"/>
      <c r="N2486" s="21"/>
      <c r="O2486" s="21"/>
      <c r="P2486" s="21"/>
    </row>
    <row r="2487" spans="1:16" s="16" customFormat="1" ht="30" customHeight="1">
      <c r="A2487" s="21"/>
      <c r="B2487" s="21"/>
      <c r="C2487" s="170"/>
      <c r="D2487" s="168"/>
      <c r="E2487" s="154" t="str">
        <f>IFERROR(VLOOKUP(D2487,CADA_PROD!D:H,5,0),"")</f>
        <v/>
      </c>
      <c r="F2487" s="169"/>
      <c r="G2487" s="170"/>
      <c r="H2487" s="171"/>
      <c r="I2487" s="172" t="str">
        <f>IF(D2487="","",SUMIFS(MOVI_ENTR!I:I,MOVI_ENTR!D:D,D2487,MOVI_ENTR!O:O,L2487)-SUMIFS(MOVI_SAID!H:H,MOVI_SAID!D:D,D2487,MOVI_SAID!L:L,L2487))</f>
        <v/>
      </c>
      <c r="J2487" s="153" t="str">
        <f>IF(D2487="","",VLOOKUP(D2487,CADA_PROD!D:G,4,0)*H2487)</f>
        <v/>
      </c>
      <c r="K2487" s="14"/>
      <c r="L2487" s="14"/>
      <c r="M2487" s="21"/>
      <c r="N2487" s="21"/>
      <c r="O2487" s="21"/>
      <c r="P2487" s="21"/>
    </row>
    <row r="2488" spans="1:16" s="16" customFormat="1" ht="30" customHeight="1">
      <c r="A2488" s="21"/>
      <c r="B2488" s="21"/>
      <c r="C2488" s="170"/>
      <c r="D2488" s="168"/>
      <c r="E2488" s="154" t="str">
        <f>IFERROR(VLOOKUP(D2488,CADA_PROD!D:H,5,0),"")</f>
        <v/>
      </c>
      <c r="F2488" s="169"/>
      <c r="G2488" s="170"/>
      <c r="H2488" s="171"/>
      <c r="I2488" s="172" t="str">
        <f>IF(D2488="","",SUMIFS(MOVI_ENTR!I:I,MOVI_ENTR!D:D,D2488,MOVI_ENTR!O:O,L2488)-SUMIFS(MOVI_SAID!H:H,MOVI_SAID!D:D,D2488,MOVI_SAID!L:L,L2488))</f>
        <v/>
      </c>
      <c r="J2488" s="153" t="str">
        <f>IF(D2488="","",VLOOKUP(D2488,CADA_PROD!D:G,4,0)*H2488)</f>
        <v/>
      </c>
      <c r="K2488" s="14"/>
      <c r="L2488" s="14"/>
      <c r="M2488" s="21"/>
      <c r="N2488" s="21"/>
      <c r="O2488" s="21"/>
      <c r="P2488" s="21"/>
    </row>
    <row r="2489" spans="1:16" s="16" customFormat="1" ht="30" customHeight="1">
      <c r="A2489" s="21"/>
      <c r="B2489" s="21"/>
      <c r="C2489" s="170"/>
      <c r="D2489" s="168"/>
      <c r="E2489" s="154" t="str">
        <f>IFERROR(VLOOKUP(D2489,CADA_PROD!D:H,5,0),"")</f>
        <v/>
      </c>
      <c r="F2489" s="169"/>
      <c r="G2489" s="170"/>
      <c r="H2489" s="171"/>
      <c r="I2489" s="172" t="str">
        <f>IF(D2489="","",SUMIFS(MOVI_ENTR!I:I,MOVI_ENTR!D:D,D2489,MOVI_ENTR!O:O,L2489)-SUMIFS(MOVI_SAID!H:H,MOVI_SAID!D:D,D2489,MOVI_SAID!L:L,L2489))</f>
        <v/>
      </c>
      <c r="J2489" s="153" t="str">
        <f>IF(D2489="","",VLOOKUP(D2489,CADA_PROD!D:G,4,0)*H2489)</f>
        <v/>
      </c>
      <c r="K2489" s="14"/>
      <c r="L2489" s="14"/>
      <c r="M2489" s="21"/>
      <c r="N2489" s="21"/>
      <c r="O2489" s="21"/>
      <c r="P2489" s="21"/>
    </row>
    <row r="2490" spans="1:16" s="16" customFormat="1" ht="30" customHeight="1">
      <c r="A2490" s="21"/>
      <c r="B2490" s="21"/>
      <c r="C2490" s="170"/>
      <c r="D2490" s="168"/>
      <c r="E2490" s="154" t="str">
        <f>IFERROR(VLOOKUP(D2490,CADA_PROD!D:H,5,0),"")</f>
        <v/>
      </c>
      <c r="F2490" s="169"/>
      <c r="G2490" s="170"/>
      <c r="H2490" s="171"/>
      <c r="I2490" s="172" t="str">
        <f>IF(D2490="","",SUMIFS(MOVI_ENTR!I:I,MOVI_ENTR!D:D,D2490,MOVI_ENTR!O:O,L2490)-SUMIFS(MOVI_SAID!H:H,MOVI_SAID!D:D,D2490,MOVI_SAID!L:L,L2490))</f>
        <v/>
      </c>
      <c r="J2490" s="153" t="str">
        <f>IF(D2490="","",VLOOKUP(D2490,CADA_PROD!D:G,4,0)*H2490)</f>
        <v/>
      </c>
      <c r="K2490" s="14"/>
      <c r="L2490" s="14"/>
      <c r="M2490" s="21"/>
      <c r="N2490" s="21"/>
      <c r="O2490" s="21"/>
      <c r="P2490" s="21"/>
    </row>
    <row r="2491" spans="1:16" s="16" customFormat="1" ht="30" customHeight="1">
      <c r="A2491" s="21"/>
      <c r="B2491" s="21"/>
      <c r="C2491" s="170"/>
      <c r="D2491" s="168"/>
      <c r="E2491" s="154" t="str">
        <f>IFERROR(VLOOKUP(D2491,CADA_PROD!D:H,5,0),"")</f>
        <v/>
      </c>
      <c r="F2491" s="169"/>
      <c r="G2491" s="170"/>
      <c r="H2491" s="171"/>
      <c r="I2491" s="172" t="str">
        <f>IF(D2491="","",SUMIFS(MOVI_ENTR!I:I,MOVI_ENTR!D:D,D2491,MOVI_ENTR!O:O,L2491)-SUMIFS(MOVI_SAID!H:H,MOVI_SAID!D:D,D2491,MOVI_SAID!L:L,L2491))</f>
        <v/>
      </c>
      <c r="J2491" s="153" t="str">
        <f>IF(D2491="","",VLOOKUP(D2491,CADA_PROD!D:G,4,0)*H2491)</f>
        <v/>
      </c>
      <c r="K2491" s="14"/>
      <c r="L2491" s="14"/>
      <c r="M2491" s="21"/>
      <c r="N2491" s="21"/>
      <c r="O2491" s="21"/>
      <c r="P2491" s="21"/>
    </row>
    <row r="2492" spans="1:16" s="16" customFormat="1" ht="30" customHeight="1">
      <c r="A2492" s="21"/>
      <c r="B2492" s="21"/>
      <c r="C2492" s="170"/>
      <c r="D2492" s="168"/>
      <c r="E2492" s="154" t="str">
        <f>IFERROR(VLOOKUP(D2492,CADA_PROD!D:H,5,0),"")</f>
        <v/>
      </c>
      <c r="F2492" s="169"/>
      <c r="G2492" s="170"/>
      <c r="H2492" s="171"/>
      <c r="I2492" s="172" t="str">
        <f>IF(D2492="","",SUMIFS(MOVI_ENTR!I:I,MOVI_ENTR!D:D,D2492,MOVI_ENTR!O:O,L2492)-SUMIFS(MOVI_SAID!H:H,MOVI_SAID!D:D,D2492,MOVI_SAID!L:L,L2492))</f>
        <v/>
      </c>
      <c r="J2492" s="153" t="str">
        <f>IF(D2492="","",VLOOKUP(D2492,CADA_PROD!D:G,4,0)*H2492)</f>
        <v/>
      </c>
      <c r="K2492" s="14"/>
      <c r="L2492" s="14"/>
      <c r="M2492" s="21"/>
      <c r="N2492" s="21"/>
      <c r="O2492" s="21"/>
      <c r="P2492" s="21"/>
    </row>
    <row r="2493" spans="1:16" s="16" customFormat="1" ht="30" customHeight="1">
      <c r="A2493" s="21"/>
      <c r="B2493" s="21"/>
      <c r="C2493" s="170"/>
      <c r="D2493" s="168"/>
      <c r="E2493" s="154" t="str">
        <f>IFERROR(VLOOKUP(D2493,CADA_PROD!D:H,5,0),"")</f>
        <v/>
      </c>
      <c r="F2493" s="169"/>
      <c r="G2493" s="170"/>
      <c r="H2493" s="171"/>
      <c r="I2493" s="172" t="str">
        <f>IF(D2493="","",SUMIFS(MOVI_ENTR!I:I,MOVI_ENTR!D:D,D2493,MOVI_ENTR!O:O,L2493)-SUMIFS(MOVI_SAID!H:H,MOVI_SAID!D:D,D2493,MOVI_SAID!L:L,L2493))</f>
        <v/>
      </c>
      <c r="J2493" s="153" t="str">
        <f>IF(D2493="","",VLOOKUP(D2493,CADA_PROD!D:G,4,0)*H2493)</f>
        <v/>
      </c>
      <c r="K2493" s="14"/>
      <c r="L2493" s="14"/>
      <c r="M2493" s="21"/>
      <c r="N2493" s="21"/>
      <c r="O2493" s="21"/>
      <c r="P2493" s="21"/>
    </row>
    <row r="2494" spans="1:16" s="16" customFormat="1" ht="30" customHeight="1">
      <c r="A2494" s="21"/>
      <c r="B2494" s="21"/>
      <c r="C2494" s="170"/>
      <c r="D2494" s="168"/>
      <c r="E2494" s="154" t="str">
        <f>IFERROR(VLOOKUP(D2494,CADA_PROD!D:H,5,0),"")</f>
        <v/>
      </c>
      <c r="F2494" s="169"/>
      <c r="G2494" s="170"/>
      <c r="H2494" s="171"/>
      <c r="I2494" s="172" t="str">
        <f>IF(D2494="","",SUMIFS(MOVI_ENTR!I:I,MOVI_ENTR!D:D,D2494,MOVI_ENTR!O:O,L2494)-SUMIFS(MOVI_SAID!H:H,MOVI_SAID!D:D,D2494,MOVI_SAID!L:L,L2494))</f>
        <v/>
      </c>
      <c r="J2494" s="153" t="str">
        <f>IF(D2494="","",VLOOKUP(D2494,CADA_PROD!D:G,4,0)*H2494)</f>
        <v/>
      </c>
      <c r="K2494" s="14"/>
      <c r="L2494" s="14"/>
      <c r="M2494" s="21"/>
      <c r="N2494" s="21"/>
      <c r="O2494" s="21"/>
      <c r="P2494" s="21"/>
    </row>
    <row r="2495" spans="1:16" s="16" customFormat="1" ht="30" customHeight="1">
      <c r="A2495" s="21"/>
      <c r="B2495" s="21"/>
      <c r="C2495" s="170"/>
      <c r="D2495" s="168"/>
      <c r="E2495" s="154" t="str">
        <f>IFERROR(VLOOKUP(D2495,CADA_PROD!D:H,5,0),"")</f>
        <v/>
      </c>
      <c r="F2495" s="169"/>
      <c r="G2495" s="170"/>
      <c r="H2495" s="171"/>
      <c r="I2495" s="172" t="str">
        <f>IF(D2495="","",SUMIFS(MOVI_ENTR!I:I,MOVI_ENTR!D:D,D2495,MOVI_ENTR!O:O,L2495)-SUMIFS(MOVI_SAID!H:H,MOVI_SAID!D:D,D2495,MOVI_SAID!L:L,L2495))</f>
        <v/>
      </c>
      <c r="J2495" s="153" t="str">
        <f>IF(D2495="","",VLOOKUP(D2495,CADA_PROD!D:G,4,0)*H2495)</f>
        <v/>
      </c>
      <c r="K2495" s="14"/>
      <c r="L2495" s="14"/>
      <c r="M2495" s="21"/>
      <c r="N2495" s="21"/>
      <c r="O2495" s="21"/>
      <c r="P2495" s="21"/>
    </row>
    <row r="2496" spans="1:16" s="16" customFormat="1" ht="30" customHeight="1">
      <c r="A2496" s="21"/>
      <c r="B2496" s="21"/>
      <c r="C2496" s="170"/>
      <c r="D2496" s="168"/>
      <c r="E2496" s="154" t="str">
        <f>IFERROR(VLOOKUP(D2496,CADA_PROD!D:H,5,0),"")</f>
        <v/>
      </c>
      <c r="F2496" s="169"/>
      <c r="G2496" s="170"/>
      <c r="H2496" s="171"/>
      <c r="I2496" s="172" t="str">
        <f>IF(D2496="","",SUMIFS(MOVI_ENTR!I:I,MOVI_ENTR!D:D,D2496,MOVI_ENTR!O:O,L2496)-SUMIFS(MOVI_SAID!H:H,MOVI_SAID!D:D,D2496,MOVI_SAID!L:L,L2496))</f>
        <v/>
      </c>
      <c r="J2496" s="153" t="str">
        <f>IF(D2496="","",VLOOKUP(D2496,CADA_PROD!D:G,4,0)*H2496)</f>
        <v/>
      </c>
      <c r="K2496" s="14"/>
      <c r="L2496" s="14"/>
      <c r="M2496" s="21"/>
      <c r="N2496" s="21"/>
      <c r="O2496" s="21"/>
      <c r="P2496" s="21"/>
    </row>
    <row r="2497" spans="1:16" s="16" customFormat="1" ht="30" customHeight="1">
      <c r="A2497" s="21"/>
      <c r="B2497" s="21"/>
      <c r="C2497" s="170"/>
      <c r="D2497" s="168"/>
      <c r="E2497" s="154" t="str">
        <f>IFERROR(VLOOKUP(D2497,CADA_PROD!D:H,5,0),"")</f>
        <v/>
      </c>
      <c r="F2497" s="169"/>
      <c r="G2497" s="170"/>
      <c r="H2497" s="171"/>
      <c r="I2497" s="172" t="str">
        <f>IF(D2497="","",SUMIFS(MOVI_ENTR!I:I,MOVI_ENTR!D:D,D2497,MOVI_ENTR!O:O,L2497)-SUMIFS(MOVI_SAID!H:H,MOVI_SAID!D:D,D2497,MOVI_SAID!L:L,L2497))</f>
        <v/>
      </c>
      <c r="J2497" s="153" t="str">
        <f>IF(D2497="","",VLOOKUP(D2497,CADA_PROD!D:G,4,0)*H2497)</f>
        <v/>
      </c>
      <c r="K2497" s="14"/>
      <c r="L2497" s="14"/>
      <c r="M2497" s="21"/>
      <c r="N2497" s="21"/>
      <c r="O2497" s="21"/>
      <c r="P2497" s="21"/>
    </row>
    <row r="2498" spans="1:16" s="16" customFormat="1" ht="30" customHeight="1">
      <c r="A2498" s="21"/>
      <c r="B2498" s="21"/>
      <c r="C2498" s="170"/>
      <c r="D2498" s="168"/>
      <c r="E2498" s="154" t="str">
        <f>IFERROR(VLOOKUP(D2498,CADA_PROD!D:H,5,0),"")</f>
        <v/>
      </c>
      <c r="F2498" s="169"/>
      <c r="G2498" s="170"/>
      <c r="H2498" s="171"/>
      <c r="I2498" s="172" t="str">
        <f>IF(D2498="","",SUMIFS(MOVI_ENTR!I:I,MOVI_ENTR!D:D,D2498,MOVI_ENTR!O:O,L2498)-SUMIFS(MOVI_SAID!H:H,MOVI_SAID!D:D,D2498,MOVI_SAID!L:L,L2498))</f>
        <v/>
      </c>
      <c r="J2498" s="153" t="str">
        <f>IF(D2498="","",VLOOKUP(D2498,CADA_PROD!D:G,4,0)*H2498)</f>
        <v/>
      </c>
      <c r="K2498" s="14"/>
      <c r="L2498" s="14"/>
      <c r="M2498" s="21"/>
      <c r="N2498" s="21"/>
      <c r="O2498" s="21"/>
      <c r="P2498" s="21"/>
    </row>
    <row r="2499" spans="1:16" s="16" customFormat="1" ht="30" customHeight="1">
      <c r="A2499" s="21"/>
      <c r="B2499" s="21"/>
      <c r="C2499" s="170"/>
      <c r="D2499" s="168"/>
      <c r="E2499" s="154" t="str">
        <f>IFERROR(VLOOKUP(D2499,CADA_PROD!D:H,5,0),"")</f>
        <v/>
      </c>
      <c r="F2499" s="169"/>
      <c r="G2499" s="170"/>
      <c r="H2499" s="171"/>
      <c r="I2499" s="172" t="str">
        <f>IF(D2499="","",SUMIFS(MOVI_ENTR!I:I,MOVI_ENTR!D:D,D2499,MOVI_ENTR!O:O,L2499)-SUMIFS(MOVI_SAID!H:H,MOVI_SAID!D:D,D2499,MOVI_SAID!L:L,L2499))</f>
        <v/>
      </c>
      <c r="J2499" s="153" t="str">
        <f>IF(D2499="","",VLOOKUP(D2499,CADA_PROD!D:G,4,0)*H2499)</f>
        <v/>
      </c>
      <c r="K2499" s="14"/>
      <c r="L2499" s="14"/>
      <c r="M2499" s="21"/>
      <c r="N2499" s="21"/>
      <c r="O2499" s="21"/>
      <c r="P2499" s="21"/>
    </row>
    <row r="2500" spans="1:16" s="16" customFormat="1" ht="30" customHeight="1">
      <c r="A2500" s="21"/>
      <c r="B2500" s="21"/>
      <c r="C2500" s="170"/>
      <c r="D2500" s="168"/>
      <c r="E2500" s="154" t="str">
        <f>IFERROR(VLOOKUP(D2500,CADA_PROD!D:H,5,0),"")</f>
        <v/>
      </c>
      <c r="F2500" s="169"/>
      <c r="G2500" s="170"/>
      <c r="H2500" s="171"/>
      <c r="I2500" s="172" t="str">
        <f>IF(D2500="","",SUMIFS(MOVI_ENTR!I:I,MOVI_ENTR!D:D,D2500,MOVI_ENTR!O:O,L2500)-SUMIFS(MOVI_SAID!H:H,MOVI_SAID!D:D,D2500,MOVI_SAID!L:L,L2500))</f>
        <v/>
      </c>
      <c r="J2500" s="153" t="str">
        <f>IF(D2500="","",VLOOKUP(D2500,CADA_PROD!D:G,4,0)*H2500)</f>
        <v/>
      </c>
      <c r="K2500" s="14"/>
      <c r="L2500" s="14"/>
      <c r="M2500" s="21"/>
      <c r="N2500" s="21"/>
      <c r="O2500" s="21"/>
      <c r="P2500" s="21"/>
    </row>
    <row r="2501" spans="1:16" s="16" customFormat="1" ht="30" customHeight="1">
      <c r="A2501" s="21"/>
      <c r="B2501" s="21"/>
      <c r="C2501" s="170"/>
      <c r="D2501" s="168"/>
      <c r="E2501" s="154" t="str">
        <f>IFERROR(VLOOKUP(D2501,CADA_PROD!D:H,5,0),"")</f>
        <v/>
      </c>
      <c r="F2501" s="169"/>
      <c r="G2501" s="170"/>
      <c r="H2501" s="171"/>
      <c r="I2501" s="172" t="str">
        <f>IF(D2501="","",SUMIFS(MOVI_ENTR!I:I,MOVI_ENTR!D:D,D2501,MOVI_ENTR!O:O,L2501)-SUMIFS(MOVI_SAID!H:H,MOVI_SAID!D:D,D2501,MOVI_SAID!L:L,L2501))</f>
        <v/>
      </c>
      <c r="J2501" s="153" t="str">
        <f>IF(D2501="","",VLOOKUP(D2501,CADA_PROD!D:G,4,0)*H2501)</f>
        <v/>
      </c>
      <c r="K2501" s="14"/>
      <c r="L2501" s="14"/>
      <c r="M2501" s="21"/>
      <c r="N2501" s="21"/>
      <c r="O2501" s="21"/>
      <c r="P2501" s="21"/>
    </row>
    <row r="2502" spans="1:16" s="16" customFormat="1" ht="30" customHeight="1">
      <c r="A2502" s="21"/>
      <c r="B2502" s="21"/>
      <c r="C2502" s="170"/>
      <c r="D2502" s="168"/>
      <c r="E2502" s="154" t="str">
        <f>IFERROR(VLOOKUP(D2502,CADA_PROD!D:H,5,0),"")</f>
        <v/>
      </c>
      <c r="F2502" s="169"/>
      <c r="G2502" s="170"/>
      <c r="H2502" s="171"/>
      <c r="I2502" s="172" t="str">
        <f>IF(D2502="","",SUMIFS(MOVI_ENTR!I:I,MOVI_ENTR!D:D,D2502,MOVI_ENTR!O:O,L2502)-SUMIFS(MOVI_SAID!H:H,MOVI_SAID!D:D,D2502,MOVI_SAID!L:L,L2502))</f>
        <v/>
      </c>
      <c r="J2502" s="153" t="str">
        <f>IF(D2502="","",VLOOKUP(D2502,CADA_PROD!D:G,4,0)*H2502)</f>
        <v/>
      </c>
      <c r="K2502" s="14"/>
      <c r="L2502" s="14"/>
      <c r="M2502" s="21"/>
      <c r="N2502" s="21"/>
      <c r="O2502" s="21"/>
      <c r="P2502" s="21"/>
    </row>
    <row r="2503" spans="1:16" s="16" customFormat="1" ht="30" customHeight="1">
      <c r="A2503" s="21"/>
      <c r="B2503" s="21"/>
      <c r="C2503" s="170"/>
      <c r="D2503" s="168"/>
      <c r="E2503" s="154" t="str">
        <f>IFERROR(VLOOKUP(D2503,CADA_PROD!D:H,5,0),"")</f>
        <v/>
      </c>
      <c r="F2503" s="169"/>
      <c r="G2503" s="170"/>
      <c r="H2503" s="171"/>
      <c r="I2503" s="172" t="str">
        <f>IF(D2503="","",SUMIFS(MOVI_ENTR!I:I,MOVI_ENTR!D:D,D2503,MOVI_ENTR!O:O,L2503)-SUMIFS(MOVI_SAID!H:H,MOVI_SAID!D:D,D2503,MOVI_SAID!L:L,L2503))</f>
        <v/>
      </c>
      <c r="J2503" s="153" t="str">
        <f>IF(D2503="","",VLOOKUP(D2503,CADA_PROD!D:G,4,0)*H2503)</f>
        <v/>
      </c>
      <c r="K2503" s="14"/>
      <c r="L2503" s="14"/>
      <c r="M2503" s="21"/>
      <c r="N2503" s="21"/>
      <c r="O2503" s="21"/>
      <c r="P2503" s="21"/>
    </row>
    <row r="2504" spans="1:16" s="16" customFormat="1" ht="30" customHeight="1">
      <c r="A2504" s="21"/>
      <c r="B2504" s="21"/>
      <c r="C2504" s="170"/>
      <c r="D2504" s="168"/>
      <c r="E2504" s="154" t="str">
        <f>IFERROR(VLOOKUP(D2504,CADA_PROD!D:H,5,0),"")</f>
        <v/>
      </c>
      <c r="F2504" s="169"/>
      <c r="G2504" s="170"/>
      <c r="H2504" s="171"/>
      <c r="I2504" s="172" t="str">
        <f>IF(D2504="","",SUMIFS(MOVI_ENTR!I:I,MOVI_ENTR!D:D,D2504,MOVI_ENTR!O:O,L2504)-SUMIFS(MOVI_SAID!H:H,MOVI_SAID!D:D,D2504,MOVI_SAID!L:L,L2504))</f>
        <v/>
      </c>
      <c r="J2504" s="153" t="str">
        <f>IF(D2504="","",VLOOKUP(D2504,CADA_PROD!D:G,4,0)*H2504)</f>
        <v/>
      </c>
      <c r="K2504" s="14"/>
      <c r="L2504" s="14"/>
      <c r="M2504" s="21"/>
      <c r="N2504" s="21"/>
      <c r="O2504" s="21"/>
      <c r="P2504" s="21"/>
    </row>
    <row r="2505" spans="1:16" s="16" customFormat="1" ht="30" customHeight="1">
      <c r="A2505" s="21"/>
      <c r="B2505" s="21"/>
      <c r="C2505" s="170"/>
      <c r="D2505" s="168"/>
      <c r="E2505" s="154" t="str">
        <f>IFERROR(VLOOKUP(D2505,CADA_PROD!D:H,5,0),"")</f>
        <v/>
      </c>
      <c r="F2505" s="169"/>
      <c r="G2505" s="170"/>
      <c r="H2505" s="171"/>
      <c r="I2505" s="172" t="str">
        <f>IF(D2505="","",SUMIFS(MOVI_ENTR!I:I,MOVI_ENTR!D:D,D2505,MOVI_ENTR!O:O,L2505)-SUMIFS(MOVI_SAID!H:H,MOVI_SAID!D:D,D2505,MOVI_SAID!L:L,L2505))</f>
        <v/>
      </c>
      <c r="J2505" s="153" t="str">
        <f>IF(D2505="","",VLOOKUP(D2505,CADA_PROD!D:G,4,0)*H2505)</f>
        <v/>
      </c>
      <c r="K2505" s="14"/>
      <c r="L2505" s="14"/>
      <c r="M2505" s="21"/>
      <c r="N2505" s="21"/>
      <c r="O2505" s="21"/>
      <c r="P2505" s="21"/>
    </row>
    <row r="2506" spans="1:16" s="16" customFormat="1" ht="30" customHeight="1">
      <c r="A2506" s="21"/>
      <c r="B2506" s="21"/>
      <c r="C2506" s="170"/>
      <c r="D2506" s="168"/>
      <c r="E2506" s="154" t="str">
        <f>IFERROR(VLOOKUP(D2506,CADA_PROD!D:H,5,0),"")</f>
        <v/>
      </c>
      <c r="F2506" s="169"/>
      <c r="G2506" s="170"/>
      <c r="H2506" s="171"/>
      <c r="I2506" s="172" t="str">
        <f>IF(D2506="","",SUMIFS(MOVI_ENTR!I:I,MOVI_ENTR!D:D,D2506,MOVI_ENTR!O:O,L2506)-SUMIFS(MOVI_SAID!H:H,MOVI_SAID!D:D,D2506,MOVI_SAID!L:L,L2506))</f>
        <v/>
      </c>
      <c r="J2506" s="153" t="str">
        <f>IF(D2506="","",VLOOKUP(D2506,CADA_PROD!D:G,4,0)*H2506)</f>
        <v/>
      </c>
      <c r="K2506" s="14"/>
      <c r="L2506" s="14"/>
      <c r="M2506" s="21"/>
      <c r="N2506" s="21"/>
      <c r="O2506" s="21"/>
      <c r="P2506" s="21"/>
    </row>
    <row r="2507" spans="1:16" s="16" customFormat="1" ht="30" customHeight="1">
      <c r="A2507" s="21"/>
      <c r="B2507" s="21"/>
      <c r="C2507" s="170"/>
      <c r="D2507" s="168"/>
      <c r="E2507" s="154" t="str">
        <f>IFERROR(VLOOKUP(D2507,CADA_PROD!D:H,5,0),"")</f>
        <v/>
      </c>
      <c r="F2507" s="169"/>
      <c r="G2507" s="170"/>
      <c r="H2507" s="171"/>
      <c r="I2507" s="172" t="str">
        <f>IF(D2507="","",SUMIFS(MOVI_ENTR!I:I,MOVI_ENTR!D:D,D2507,MOVI_ENTR!O:O,L2507)-SUMIFS(MOVI_SAID!H:H,MOVI_SAID!D:D,D2507,MOVI_SAID!L:L,L2507))</f>
        <v/>
      </c>
      <c r="J2507" s="153" t="str">
        <f>IF(D2507="","",VLOOKUP(D2507,CADA_PROD!D:G,4,0)*H2507)</f>
        <v/>
      </c>
      <c r="K2507" s="14"/>
      <c r="L2507" s="14"/>
      <c r="M2507" s="21"/>
      <c r="N2507" s="21"/>
      <c r="O2507" s="21"/>
      <c r="P2507" s="21"/>
    </row>
    <row r="2508" spans="1:16" s="16" customFormat="1" ht="30" customHeight="1">
      <c r="A2508" s="21"/>
      <c r="B2508" s="21"/>
      <c r="C2508" s="170"/>
      <c r="D2508" s="168"/>
      <c r="E2508" s="154" t="str">
        <f>IFERROR(VLOOKUP(D2508,CADA_PROD!D:H,5,0),"")</f>
        <v/>
      </c>
      <c r="F2508" s="169"/>
      <c r="G2508" s="170"/>
      <c r="H2508" s="171"/>
      <c r="I2508" s="172" t="str">
        <f>IF(D2508="","",SUMIFS(MOVI_ENTR!I:I,MOVI_ENTR!D:D,D2508,MOVI_ENTR!O:O,L2508)-SUMIFS(MOVI_SAID!H:H,MOVI_SAID!D:D,D2508,MOVI_SAID!L:L,L2508))</f>
        <v/>
      </c>
      <c r="J2508" s="153" t="str">
        <f>IF(D2508="","",VLOOKUP(D2508,CADA_PROD!D:G,4,0)*H2508)</f>
        <v/>
      </c>
      <c r="K2508" s="14"/>
      <c r="L2508" s="14"/>
      <c r="M2508" s="21"/>
      <c r="N2508" s="21"/>
      <c r="O2508" s="21"/>
      <c r="P2508" s="21"/>
    </row>
    <row r="2509" spans="1:16" s="16" customFormat="1" ht="30" customHeight="1">
      <c r="A2509" s="21"/>
      <c r="B2509" s="21"/>
      <c r="C2509" s="170"/>
      <c r="D2509" s="168"/>
      <c r="E2509" s="154" t="str">
        <f>IFERROR(VLOOKUP(D2509,CADA_PROD!D:H,5,0),"")</f>
        <v/>
      </c>
      <c r="F2509" s="169"/>
      <c r="G2509" s="170"/>
      <c r="H2509" s="171"/>
      <c r="I2509" s="172" t="str">
        <f>IF(D2509="","",SUMIFS(MOVI_ENTR!I:I,MOVI_ENTR!D:D,D2509,MOVI_ENTR!O:O,L2509)-SUMIFS(MOVI_SAID!H:H,MOVI_SAID!D:D,D2509,MOVI_SAID!L:L,L2509))</f>
        <v/>
      </c>
      <c r="J2509" s="153" t="str">
        <f>IF(D2509="","",VLOOKUP(D2509,CADA_PROD!D:G,4,0)*H2509)</f>
        <v/>
      </c>
      <c r="K2509" s="14"/>
      <c r="L2509" s="14"/>
      <c r="M2509" s="21"/>
      <c r="N2509" s="21"/>
      <c r="O2509" s="21"/>
      <c r="P2509" s="21"/>
    </row>
    <row r="2510" spans="1:16" s="16" customFormat="1" ht="30" customHeight="1">
      <c r="A2510" s="21"/>
      <c r="B2510" s="21"/>
      <c r="C2510" s="170"/>
      <c r="D2510" s="168"/>
      <c r="E2510" s="154" t="str">
        <f>IFERROR(VLOOKUP(D2510,CADA_PROD!D:H,5,0),"")</f>
        <v/>
      </c>
      <c r="F2510" s="169"/>
      <c r="G2510" s="170"/>
      <c r="H2510" s="171"/>
      <c r="I2510" s="172" t="str">
        <f>IF(D2510="","",SUMIFS(MOVI_ENTR!I:I,MOVI_ENTR!D:D,D2510,MOVI_ENTR!O:O,L2510)-SUMIFS(MOVI_SAID!H:H,MOVI_SAID!D:D,D2510,MOVI_SAID!L:L,L2510))</f>
        <v/>
      </c>
      <c r="J2510" s="153" t="str">
        <f>IF(D2510="","",VLOOKUP(D2510,CADA_PROD!D:G,4,0)*H2510)</f>
        <v/>
      </c>
      <c r="K2510" s="14"/>
      <c r="L2510" s="14"/>
      <c r="M2510" s="21"/>
      <c r="N2510" s="21"/>
      <c r="O2510" s="21"/>
      <c r="P2510" s="21"/>
    </row>
    <row r="2511" spans="1:16" s="16" customFormat="1" ht="30" customHeight="1">
      <c r="A2511" s="21"/>
      <c r="B2511" s="21"/>
      <c r="C2511" s="170"/>
      <c r="D2511" s="168"/>
      <c r="E2511" s="154" t="str">
        <f>IFERROR(VLOOKUP(D2511,CADA_PROD!D:H,5,0),"")</f>
        <v/>
      </c>
      <c r="F2511" s="169"/>
      <c r="G2511" s="170"/>
      <c r="H2511" s="171"/>
      <c r="I2511" s="172" t="str">
        <f>IF(D2511="","",SUMIFS(MOVI_ENTR!I:I,MOVI_ENTR!D:D,D2511,MOVI_ENTR!O:O,L2511)-SUMIFS(MOVI_SAID!H:H,MOVI_SAID!D:D,D2511,MOVI_SAID!L:L,L2511))</f>
        <v/>
      </c>
      <c r="J2511" s="153" t="str">
        <f>IF(D2511="","",VLOOKUP(D2511,CADA_PROD!D:G,4,0)*H2511)</f>
        <v/>
      </c>
      <c r="K2511" s="14"/>
      <c r="L2511" s="14"/>
      <c r="M2511" s="21"/>
      <c r="N2511" s="21"/>
      <c r="O2511" s="21"/>
      <c r="P2511" s="21"/>
    </row>
    <row r="2512" spans="1:16" s="16" customFormat="1" ht="30" customHeight="1">
      <c r="A2512" s="21"/>
      <c r="B2512" s="21"/>
      <c r="C2512" s="170"/>
      <c r="D2512" s="168"/>
      <c r="E2512" s="154" t="str">
        <f>IFERROR(VLOOKUP(D2512,CADA_PROD!D:H,5,0),"")</f>
        <v/>
      </c>
      <c r="F2512" s="169"/>
      <c r="G2512" s="170"/>
      <c r="H2512" s="171"/>
      <c r="I2512" s="172" t="str">
        <f>IF(D2512="","",SUMIFS(MOVI_ENTR!I:I,MOVI_ENTR!D:D,D2512,MOVI_ENTR!O:O,L2512)-SUMIFS(MOVI_SAID!H:H,MOVI_SAID!D:D,D2512,MOVI_SAID!L:L,L2512))</f>
        <v/>
      </c>
      <c r="J2512" s="153" t="str">
        <f>IF(D2512="","",VLOOKUP(D2512,CADA_PROD!D:G,4,0)*H2512)</f>
        <v/>
      </c>
      <c r="K2512" s="14"/>
      <c r="L2512" s="14"/>
      <c r="M2512" s="21"/>
      <c r="N2512" s="21"/>
      <c r="O2512" s="21"/>
      <c r="P2512" s="21"/>
    </row>
    <row r="2513" spans="1:16" s="16" customFormat="1" ht="30" customHeight="1">
      <c r="A2513" s="21"/>
      <c r="B2513" s="21"/>
      <c r="C2513" s="170"/>
      <c r="D2513" s="168"/>
      <c r="E2513" s="154" t="str">
        <f>IFERROR(VLOOKUP(D2513,CADA_PROD!D:H,5,0),"")</f>
        <v/>
      </c>
      <c r="F2513" s="169"/>
      <c r="G2513" s="170"/>
      <c r="H2513" s="171"/>
      <c r="I2513" s="172" t="str">
        <f>IF(D2513="","",SUMIFS(MOVI_ENTR!I:I,MOVI_ENTR!D:D,D2513,MOVI_ENTR!O:O,L2513)-SUMIFS(MOVI_SAID!H:H,MOVI_SAID!D:D,D2513,MOVI_SAID!L:L,L2513))</f>
        <v/>
      </c>
      <c r="J2513" s="153" t="str">
        <f>IF(D2513="","",VLOOKUP(D2513,CADA_PROD!D:G,4,0)*H2513)</f>
        <v/>
      </c>
      <c r="K2513" s="14"/>
      <c r="L2513" s="14"/>
      <c r="M2513" s="21"/>
      <c r="N2513" s="21"/>
      <c r="O2513" s="21"/>
      <c r="P2513" s="21"/>
    </row>
    <row r="2514" spans="1:16" s="16" customFormat="1" ht="30" customHeight="1">
      <c r="A2514" s="21"/>
      <c r="B2514" s="21"/>
      <c r="C2514" s="170"/>
      <c r="D2514" s="168"/>
      <c r="E2514" s="154" t="str">
        <f>IFERROR(VLOOKUP(D2514,CADA_PROD!D:H,5,0),"")</f>
        <v/>
      </c>
      <c r="F2514" s="169"/>
      <c r="G2514" s="170"/>
      <c r="H2514" s="171"/>
      <c r="I2514" s="172" t="str">
        <f>IF(D2514="","",SUMIFS(MOVI_ENTR!I:I,MOVI_ENTR!D:D,D2514,MOVI_ENTR!O:O,L2514)-SUMIFS(MOVI_SAID!H:H,MOVI_SAID!D:D,D2514,MOVI_SAID!L:L,L2514))</f>
        <v/>
      </c>
      <c r="J2514" s="153" t="str">
        <f>IF(D2514="","",VLOOKUP(D2514,CADA_PROD!D:G,4,0)*H2514)</f>
        <v/>
      </c>
      <c r="K2514" s="14"/>
      <c r="L2514" s="14"/>
      <c r="M2514" s="21"/>
      <c r="N2514" s="21"/>
      <c r="O2514" s="21"/>
      <c r="P2514" s="21"/>
    </row>
    <row r="2515" spans="1:16" s="16" customFormat="1" ht="30" customHeight="1">
      <c r="A2515" s="21"/>
      <c r="B2515" s="21"/>
      <c r="C2515" s="170"/>
      <c r="D2515" s="168"/>
      <c r="E2515" s="154" t="str">
        <f>IFERROR(VLOOKUP(D2515,CADA_PROD!D:H,5,0),"")</f>
        <v/>
      </c>
      <c r="F2515" s="169"/>
      <c r="G2515" s="170"/>
      <c r="H2515" s="171"/>
      <c r="I2515" s="172" t="str">
        <f>IF(D2515="","",SUMIFS(MOVI_ENTR!I:I,MOVI_ENTR!D:D,D2515,MOVI_ENTR!O:O,L2515)-SUMIFS(MOVI_SAID!H:H,MOVI_SAID!D:D,D2515,MOVI_SAID!L:L,L2515))</f>
        <v/>
      </c>
      <c r="J2515" s="153" t="str">
        <f>IF(D2515="","",VLOOKUP(D2515,CADA_PROD!D:G,4,0)*H2515)</f>
        <v/>
      </c>
      <c r="K2515" s="14"/>
      <c r="L2515" s="14"/>
      <c r="M2515" s="21"/>
      <c r="N2515" s="21"/>
      <c r="O2515" s="21"/>
      <c r="P2515" s="21"/>
    </row>
    <row r="2516" spans="1:16" s="16" customFormat="1" ht="30" customHeight="1">
      <c r="A2516" s="21"/>
      <c r="B2516" s="21"/>
      <c r="C2516" s="170"/>
      <c r="D2516" s="168"/>
      <c r="E2516" s="154" t="str">
        <f>IFERROR(VLOOKUP(D2516,CADA_PROD!D:H,5,0),"")</f>
        <v/>
      </c>
      <c r="F2516" s="169"/>
      <c r="G2516" s="170"/>
      <c r="H2516" s="171"/>
      <c r="I2516" s="172" t="str">
        <f>IF(D2516="","",SUMIFS(MOVI_ENTR!I:I,MOVI_ENTR!D:D,D2516,MOVI_ENTR!O:O,L2516)-SUMIFS(MOVI_SAID!H:H,MOVI_SAID!D:D,D2516,MOVI_SAID!L:L,L2516))</f>
        <v/>
      </c>
      <c r="J2516" s="153" t="str">
        <f>IF(D2516="","",VLOOKUP(D2516,CADA_PROD!D:G,4,0)*H2516)</f>
        <v/>
      </c>
      <c r="K2516" s="14"/>
      <c r="L2516" s="14"/>
      <c r="M2516" s="21"/>
      <c r="N2516" s="21"/>
      <c r="O2516" s="21"/>
      <c r="P2516" s="21"/>
    </row>
    <row r="2517" spans="1:16" s="16" customFormat="1" ht="30" customHeight="1">
      <c r="A2517" s="21"/>
      <c r="B2517" s="21"/>
      <c r="C2517" s="170"/>
      <c r="D2517" s="168"/>
      <c r="E2517" s="154" t="str">
        <f>IFERROR(VLOOKUP(D2517,CADA_PROD!D:H,5,0),"")</f>
        <v/>
      </c>
      <c r="F2517" s="169"/>
      <c r="G2517" s="170"/>
      <c r="H2517" s="171"/>
      <c r="I2517" s="172" t="str">
        <f>IF(D2517="","",SUMIFS(MOVI_ENTR!I:I,MOVI_ENTR!D:D,D2517,MOVI_ENTR!O:O,L2517)-SUMIFS(MOVI_SAID!H:H,MOVI_SAID!D:D,D2517,MOVI_SAID!L:L,L2517))</f>
        <v/>
      </c>
      <c r="J2517" s="153" t="str">
        <f>IF(D2517="","",VLOOKUP(D2517,CADA_PROD!D:G,4,0)*H2517)</f>
        <v/>
      </c>
      <c r="K2517" s="14"/>
      <c r="L2517" s="14"/>
      <c r="M2517" s="21"/>
      <c r="N2517" s="21"/>
      <c r="O2517" s="21"/>
      <c r="P2517" s="21"/>
    </row>
    <row r="2518" spans="1:16" s="16" customFormat="1" ht="30" customHeight="1">
      <c r="A2518" s="21"/>
      <c r="B2518" s="21"/>
      <c r="C2518" s="170"/>
      <c r="D2518" s="168"/>
      <c r="E2518" s="154" t="str">
        <f>IFERROR(VLOOKUP(D2518,CADA_PROD!D:H,5,0),"")</f>
        <v/>
      </c>
      <c r="F2518" s="169"/>
      <c r="G2518" s="170"/>
      <c r="H2518" s="171"/>
      <c r="I2518" s="172" t="str">
        <f>IF(D2518="","",SUMIFS(MOVI_ENTR!I:I,MOVI_ENTR!D:D,D2518,MOVI_ENTR!O:O,L2518)-SUMIFS(MOVI_SAID!H:H,MOVI_SAID!D:D,D2518,MOVI_SAID!L:L,L2518))</f>
        <v/>
      </c>
      <c r="J2518" s="153" t="str">
        <f>IF(D2518="","",VLOOKUP(D2518,CADA_PROD!D:G,4,0)*H2518)</f>
        <v/>
      </c>
      <c r="K2518" s="14"/>
      <c r="L2518" s="14"/>
      <c r="M2518" s="21"/>
      <c r="N2518" s="21"/>
      <c r="O2518" s="21"/>
      <c r="P2518" s="21"/>
    </row>
    <row r="2519" spans="1:16" s="16" customFormat="1" ht="30" customHeight="1">
      <c r="A2519" s="21"/>
      <c r="B2519" s="21"/>
      <c r="C2519" s="170"/>
      <c r="D2519" s="168"/>
      <c r="E2519" s="154" t="str">
        <f>IFERROR(VLOOKUP(D2519,CADA_PROD!D:H,5,0),"")</f>
        <v/>
      </c>
      <c r="F2519" s="169"/>
      <c r="G2519" s="170"/>
      <c r="H2519" s="171"/>
      <c r="I2519" s="172" t="str">
        <f>IF(D2519="","",SUMIFS(MOVI_ENTR!I:I,MOVI_ENTR!D:D,D2519,MOVI_ENTR!O:O,L2519)-SUMIFS(MOVI_SAID!H:H,MOVI_SAID!D:D,D2519,MOVI_SAID!L:L,L2519))</f>
        <v/>
      </c>
      <c r="J2519" s="153" t="str">
        <f>IF(D2519="","",VLOOKUP(D2519,CADA_PROD!D:G,4,0)*H2519)</f>
        <v/>
      </c>
      <c r="K2519" s="14"/>
      <c r="L2519" s="14"/>
      <c r="M2519" s="21"/>
      <c r="N2519" s="21"/>
      <c r="O2519" s="21"/>
      <c r="P2519" s="21"/>
    </row>
    <row r="2520" spans="1:16" s="16" customFormat="1" ht="30" customHeight="1">
      <c r="A2520" s="21"/>
      <c r="B2520" s="21"/>
      <c r="C2520" s="170"/>
      <c r="D2520" s="168"/>
      <c r="E2520" s="154" t="str">
        <f>IFERROR(VLOOKUP(D2520,CADA_PROD!D:H,5,0),"")</f>
        <v/>
      </c>
      <c r="F2520" s="169"/>
      <c r="G2520" s="170"/>
      <c r="H2520" s="171"/>
      <c r="I2520" s="172" t="str">
        <f>IF(D2520="","",SUMIFS(MOVI_ENTR!I:I,MOVI_ENTR!D:D,D2520,MOVI_ENTR!O:O,L2520)-SUMIFS(MOVI_SAID!H:H,MOVI_SAID!D:D,D2520,MOVI_SAID!L:L,L2520))</f>
        <v/>
      </c>
      <c r="J2520" s="153" t="str">
        <f>IF(D2520="","",VLOOKUP(D2520,CADA_PROD!D:G,4,0)*H2520)</f>
        <v/>
      </c>
      <c r="K2520" s="14"/>
      <c r="L2520" s="14"/>
      <c r="M2520" s="21"/>
      <c r="N2520" s="21"/>
      <c r="O2520" s="21"/>
      <c r="P2520" s="21"/>
    </row>
    <row r="2521" spans="1:16" s="16" customFormat="1" ht="30" customHeight="1">
      <c r="A2521" s="21"/>
      <c r="B2521" s="21"/>
      <c r="C2521" s="170"/>
      <c r="D2521" s="168"/>
      <c r="E2521" s="154" t="str">
        <f>IFERROR(VLOOKUP(D2521,CADA_PROD!D:H,5,0),"")</f>
        <v/>
      </c>
      <c r="F2521" s="169"/>
      <c r="G2521" s="170"/>
      <c r="H2521" s="171"/>
      <c r="I2521" s="172" t="str">
        <f>IF(D2521="","",SUMIFS(MOVI_ENTR!I:I,MOVI_ENTR!D:D,D2521,MOVI_ENTR!O:O,L2521)-SUMIFS(MOVI_SAID!H:H,MOVI_SAID!D:D,D2521,MOVI_SAID!L:L,L2521))</f>
        <v/>
      </c>
      <c r="J2521" s="153" t="str">
        <f>IF(D2521="","",VLOOKUP(D2521,CADA_PROD!D:G,4,0)*H2521)</f>
        <v/>
      </c>
      <c r="K2521" s="14"/>
      <c r="L2521" s="14"/>
      <c r="M2521" s="21"/>
      <c r="N2521" s="21"/>
      <c r="O2521" s="21"/>
      <c r="P2521" s="21"/>
    </row>
    <row r="2522" spans="1:16" s="16" customFormat="1" ht="30" customHeight="1">
      <c r="A2522" s="21"/>
      <c r="B2522" s="21"/>
      <c r="C2522" s="170"/>
      <c r="D2522" s="168"/>
      <c r="E2522" s="154" t="str">
        <f>IFERROR(VLOOKUP(D2522,CADA_PROD!D:H,5,0),"")</f>
        <v/>
      </c>
      <c r="F2522" s="169"/>
      <c r="G2522" s="170"/>
      <c r="H2522" s="171"/>
      <c r="I2522" s="172" t="str">
        <f>IF(D2522="","",SUMIFS(MOVI_ENTR!I:I,MOVI_ENTR!D:D,D2522,MOVI_ENTR!O:O,L2522)-SUMIFS(MOVI_SAID!H:H,MOVI_SAID!D:D,D2522,MOVI_SAID!L:L,L2522))</f>
        <v/>
      </c>
      <c r="J2522" s="153" t="str">
        <f>IF(D2522="","",VLOOKUP(D2522,CADA_PROD!D:G,4,0)*H2522)</f>
        <v/>
      </c>
      <c r="K2522" s="14"/>
      <c r="L2522" s="14"/>
      <c r="M2522" s="21"/>
      <c r="N2522" s="21"/>
      <c r="O2522" s="21"/>
      <c r="P2522" s="21"/>
    </row>
    <row r="2523" spans="1:16" s="16" customFormat="1" ht="30" customHeight="1">
      <c r="A2523" s="21"/>
      <c r="B2523" s="21"/>
      <c r="C2523" s="170"/>
      <c r="D2523" s="168"/>
      <c r="E2523" s="154" t="str">
        <f>IFERROR(VLOOKUP(D2523,CADA_PROD!D:H,5,0),"")</f>
        <v/>
      </c>
      <c r="F2523" s="169"/>
      <c r="G2523" s="170"/>
      <c r="H2523" s="171"/>
      <c r="I2523" s="172" t="str">
        <f>IF(D2523="","",SUMIFS(MOVI_ENTR!I:I,MOVI_ENTR!D:D,D2523,MOVI_ENTR!O:O,L2523)-SUMIFS(MOVI_SAID!H:H,MOVI_SAID!D:D,D2523,MOVI_SAID!L:L,L2523))</f>
        <v/>
      </c>
      <c r="J2523" s="153" t="str">
        <f>IF(D2523="","",VLOOKUP(D2523,CADA_PROD!D:G,4,0)*H2523)</f>
        <v/>
      </c>
      <c r="K2523" s="14"/>
      <c r="L2523" s="14"/>
      <c r="M2523" s="21"/>
      <c r="N2523" s="21"/>
      <c r="O2523" s="21"/>
      <c r="P2523" s="21"/>
    </row>
    <row r="2524" spans="1:16" s="16" customFormat="1" ht="30" customHeight="1">
      <c r="A2524" s="21"/>
      <c r="B2524" s="21"/>
      <c r="C2524" s="170"/>
      <c r="D2524" s="168"/>
      <c r="E2524" s="154" t="str">
        <f>IFERROR(VLOOKUP(D2524,CADA_PROD!D:H,5,0),"")</f>
        <v/>
      </c>
      <c r="F2524" s="169"/>
      <c r="G2524" s="170"/>
      <c r="H2524" s="171"/>
      <c r="I2524" s="172" t="str">
        <f>IF(D2524="","",SUMIFS(MOVI_ENTR!I:I,MOVI_ENTR!D:D,D2524,MOVI_ENTR!O:O,L2524)-SUMIFS(MOVI_SAID!H:H,MOVI_SAID!D:D,D2524,MOVI_SAID!L:L,L2524))</f>
        <v/>
      </c>
      <c r="J2524" s="153" t="str">
        <f>IF(D2524="","",VLOOKUP(D2524,CADA_PROD!D:G,4,0)*H2524)</f>
        <v/>
      </c>
      <c r="K2524" s="14"/>
      <c r="L2524" s="14"/>
      <c r="M2524" s="21"/>
      <c r="N2524" s="21"/>
      <c r="O2524" s="21"/>
      <c r="P2524" s="21"/>
    </row>
    <row r="2525" spans="1:16" s="16" customFormat="1" ht="30" customHeight="1">
      <c r="A2525" s="21"/>
      <c r="B2525" s="21"/>
      <c r="C2525" s="170"/>
      <c r="D2525" s="168"/>
      <c r="E2525" s="154" t="str">
        <f>IFERROR(VLOOKUP(D2525,CADA_PROD!D:H,5,0),"")</f>
        <v/>
      </c>
      <c r="F2525" s="169"/>
      <c r="G2525" s="170"/>
      <c r="H2525" s="171"/>
      <c r="I2525" s="172" t="str">
        <f>IF(D2525="","",SUMIFS(MOVI_ENTR!I:I,MOVI_ENTR!D:D,D2525,MOVI_ENTR!O:O,L2525)-SUMIFS(MOVI_SAID!H:H,MOVI_SAID!D:D,D2525,MOVI_SAID!L:L,L2525))</f>
        <v/>
      </c>
      <c r="J2525" s="153" t="str">
        <f>IF(D2525="","",VLOOKUP(D2525,CADA_PROD!D:G,4,0)*H2525)</f>
        <v/>
      </c>
      <c r="K2525" s="14"/>
      <c r="L2525" s="14"/>
      <c r="M2525" s="21"/>
      <c r="N2525" s="21"/>
      <c r="O2525" s="21"/>
      <c r="P2525" s="21"/>
    </row>
    <row r="2526" spans="1:16" s="16" customFormat="1" ht="30" customHeight="1">
      <c r="A2526" s="21"/>
      <c r="B2526" s="21"/>
      <c r="C2526" s="170"/>
      <c r="D2526" s="168"/>
      <c r="E2526" s="154" t="str">
        <f>IFERROR(VLOOKUP(D2526,CADA_PROD!D:H,5,0),"")</f>
        <v/>
      </c>
      <c r="F2526" s="169"/>
      <c r="G2526" s="170"/>
      <c r="H2526" s="171"/>
      <c r="I2526" s="172" t="str">
        <f>IF(D2526="","",SUMIFS(MOVI_ENTR!I:I,MOVI_ENTR!D:D,D2526,MOVI_ENTR!O:O,L2526)-SUMIFS(MOVI_SAID!H:H,MOVI_SAID!D:D,D2526,MOVI_SAID!L:L,L2526))</f>
        <v/>
      </c>
      <c r="J2526" s="153" t="str">
        <f>IF(D2526="","",VLOOKUP(D2526,CADA_PROD!D:G,4,0)*H2526)</f>
        <v/>
      </c>
      <c r="K2526" s="14"/>
      <c r="L2526" s="14"/>
      <c r="M2526" s="21"/>
      <c r="N2526" s="21"/>
      <c r="O2526" s="21"/>
      <c r="P2526" s="21"/>
    </row>
    <row r="2527" spans="1:16" s="16" customFormat="1" ht="30" customHeight="1">
      <c r="A2527" s="21"/>
      <c r="B2527" s="21"/>
      <c r="C2527" s="170"/>
      <c r="D2527" s="168"/>
      <c r="E2527" s="154" t="str">
        <f>IFERROR(VLOOKUP(D2527,CADA_PROD!D:H,5,0),"")</f>
        <v/>
      </c>
      <c r="F2527" s="169"/>
      <c r="G2527" s="170"/>
      <c r="H2527" s="171"/>
      <c r="I2527" s="172" t="str">
        <f>IF(D2527="","",SUMIFS(MOVI_ENTR!I:I,MOVI_ENTR!D:D,D2527,MOVI_ENTR!O:O,L2527)-SUMIFS(MOVI_SAID!H:H,MOVI_SAID!D:D,D2527,MOVI_SAID!L:L,L2527))</f>
        <v/>
      </c>
      <c r="J2527" s="153" t="str">
        <f>IF(D2527="","",VLOOKUP(D2527,CADA_PROD!D:G,4,0)*H2527)</f>
        <v/>
      </c>
      <c r="K2527" s="14"/>
      <c r="L2527" s="14"/>
      <c r="M2527" s="21"/>
      <c r="N2527" s="21"/>
      <c r="O2527" s="21"/>
      <c r="P2527" s="21"/>
    </row>
    <row r="2528" spans="1:16" s="16" customFormat="1" ht="30" customHeight="1">
      <c r="A2528" s="21"/>
      <c r="B2528" s="21"/>
      <c r="C2528" s="170"/>
      <c r="D2528" s="168"/>
      <c r="E2528" s="154" t="str">
        <f>IFERROR(VLOOKUP(D2528,CADA_PROD!D:H,5,0),"")</f>
        <v/>
      </c>
      <c r="F2528" s="169"/>
      <c r="G2528" s="170"/>
      <c r="H2528" s="171"/>
      <c r="I2528" s="172" t="str">
        <f>IF(D2528="","",SUMIFS(MOVI_ENTR!I:I,MOVI_ENTR!D:D,D2528,MOVI_ENTR!O:O,L2528)-SUMIFS(MOVI_SAID!H:H,MOVI_SAID!D:D,D2528,MOVI_SAID!L:L,L2528))</f>
        <v/>
      </c>
      <c r="J2528" s="153" t="str">
        <f>IF(D2528="","",VLOOKUP(D2528,CADA_PROD!D:G,4,0)*H2528)</f>
        <v/>
      </c>
      <c r="K2528" s="14"/>
      <c r="L2528" s="14"/>
      <c r="M2528" s="21"/>
      <c r="N2528" s="21"/>
      <c r="O2528" s="21"/>
      <c r="P2528" s="21"/>
    </row>
    <row r="2529" spans="1:16" s="16" customFormat="1" ht="30" customHeight="1">
      <c r="A2529" s="21"/>
      <c r="B2529" s="21"/>
      <c r="C2529" s="170"/>
      <c r="D2529" s="168"/>
      <c r="E2529" s="154" t="str">
        <f>IFERROR(VLOOKUP(D2529,CADA_PROD!D:H,5,0),"")</f>
        <v/>
      </c>
      <c r="F2529" s="169"/>
      <c r="G2529" s="170"/>
      <c r="H2529" s="171"/>
      <c r="I2529" s="172" t="str">
        <f>IF(D2529="","",SUMIFS(MOVI_ENTR!I:I,MOVI_ENTR!D:D,D2529,MOVI_ENTR!O:O,L2529)-SUMIFS(MOVI_SAID!H:H,MOVI_SAID!D:D,D2529,MOVI_SAID!L:L,L2529))</f>
        <v/>
      </c>
      <c r="J2529" s="153" t="str">
        <f>IF(D2529="","",VLOOKUP(D2529,CADA_PROD!D:G,4,0)*H2529)</f>
        <v/>
      </c>
      <c r="K2529" s="14"/>
      <c r="L2529" s="14"/>
      <c r="M2529" s="21"/>
      <c r="N2529" s="21"/>
      <c r="O2529" s="21"/>
      <c r="P2529" s="21"/>
    </row>
    <row r="2530" spans="1:16" s="16" customFormat="1" ht="30" customHeight="1">
      <c r="A2530" s="21"/>
      <c r="B2530" s="21"/>
      <c r="C2530" s="170"/>
      <c r="D2530" s="168"/>
      <c r="E2530" s="154" t="str">
        <f>IFERROR(VLOOKUP(D2530,CADA_PROD!D:H,5,0),"")</f>
        <v/>
      </c>
      <c r="F2530" s="169"/>
      <c r="G2530" s="170"/>
      <c r="H2530" s="171"/>
      <c r="I2530" s="172" t="str">
        <f>IF(D2530="","",SUMIFS(MOVI_ENTR!I:I,MOVI_ENTR!D:D,D2530,MOVI_ENTR!O:O,L2530)-SUMIFS(MOVI_SAID!H:H,MOVI_SAID!D:D,D2530,MOVI_SAID!L:L,L2530))</f>
        <v/>
      </c>
      <c r="J2530" s="153" t="str">
        <f>IF(D2530="","",VLOOKUP(D2530,CADA_PROD!D:G,4,0)*H2530)</f>
        <v/>
      </c>
      <c r="K2530" s="14"/>
      <c r="L2530" s="14"/>
      <c r="M2530" s="21"/>
      <c r="N2530" s="21"/>
      <c r="O2530" s="21"/>
      <c r="P2530" s="21"/>
    </row>
    <row r="2531" spans="1:16" s="16" customFormat="1" ht="30" customHeight="1">
      <c r="A2531" s="21"/>
      <c r="B2531" s="21"/>
      <c r="C2531" s="170"/>
      <c r="D2531" s="168"/>
      <c r="E2531" s="154" t="str">
        <f>IFERROR(VLOOKUP(D2531,CADA_PROD!D:H,5,0),"")</f>
        <v/>
      </c>
      <c r="F2531" s="169"/>
      <c r="G2531" s="170"/>
      <c r="H2531" s="171"/>
      <c r="I2531" s="172" t="str">
        <f>IF(D2531="","",SUMIFS(MOVI_ENTR!I:I,MOVI_ENTR!D:D,D2531,MOVI_ENTR!O:O,L2531)-SUMIFS(MOVI_SAID!H:H,MOVI_SAID!D:D,D2531,MOVI_SAID!L:L,L2531))</f>
        <v/>
      </c>
      <c r="J2531" s="153" t="str">
        <f>IF(D2531="","",VLOOKUP(D2531,CADA_PROD!D:G,4,0)*H2531)</f>
        <v/>
      </c>
      <c r="K2531" s="14"/>
      <c r="L2531" s="14"/>
      <c r="M2531" s="21"/>
      <c r="N2531" s="21"/>
      <c r="O2531" s="21"/>
      <c r="P2531" s="21"/>
    </row>
    <row r="2532" spans="1:16" s="16" customFormat="1" ht="30" customHeight="1">
      <c r="A2532" s="21"/>
      <c r="B2532" s="21"/>
      <c r="C2532" s="170"/>
      <c r="D2532" s="168"/>
      <c r="E2532" s="154" t="str">
        <f>IFERROR(VLOOKUP(D2532,CADA_PROD!D:H,5,0),"")</f>
        <v/>
      </c>
      <c r="F2532" s="169"/>
      <c r="G2532" s="170"/>
      <c r="H2532" s="171"/>
      <c r="I2532" s="172" t="str">
        <f>IF(D2532="","",SUMIFS(MOVI_ENTR!I:I,MOVI_ENTR!D:D,D2532,MOVI_ENTR!O:O,L2532)-SUMIFS(MOVI_SAID!H:H,MOVI_SAID!D:D,D2532,MOVI_SAID!L:L,L2532))</f>
        <v/>
      </c>
      <c r="J2532" s="153" t="str">
        <f>IF(D2532="","",VLOOKUP(D2532,CADA_PROD!D:G,4,0)*H2532)</f>
        <v/>
      </c>
      <c r="K2532" s="14"/>
      <c r="L2532" s="14"/>
      <c r="M2532" s="21"/>
      <c r="N2532" s="21"/>
      <c r="O2532" s="21"/>
      <c r="P2532" s="21"/>
    </row>
    <row r="2533" spans="1:16" s="16" customFormat="1" ht="30" customHeight="1">
      <c r="A2533" s="21"/>
      <c r="B2533" s="21"/>
      <c r="C2533" s="170"/>
      <c r="D2533" s="168"/>
      <c r="E2533" s="154" t="str">
        <f>IFERROR(VLOOKUP(D2533,CADA_PROD!D:H,5,0),"")</f>
        <v/>
      </c>
      <c r="F2533" s="169"/>
      <c r="G2533" s="170"/>
      <c r="H2533" s="171"/>
      <c r="I2533" s="172" t="str">
        <f>IF(D2533="","",SUMIFS(MOVI_ENTR!I:I,MOVI_ENTR!D:D,D2533,MOVI_ENTR!O:O,L2533)-SUMIFS(MOVI_SAID!H:H,MOVI_SAID!D:D,D2533,MOVI_SAID!L:L,L2533))</f>
        <v/>
      </c>
      <c r="J2533" s="153" t="str">
        <f>IF(D2533="","",VLOOKUP(D2533,CADA_PROD!D:G,4,0)*H2533)</f>
        <v/>
      </c>
      <c r="K2533" s="14"/>
      <c r="L2533" s="14"/>
      <c r="M2533" s="21"/>
      <c r="N2533" s="21"/>
      <c r="O2533" s="21"/>
      <c r="P2533" s="21"/>
    </row>
    <row r="2534" spans="1:16" s="16" customFormat="1" ht="30" customHeight="1">
      <c r="A2534" s="21"/>
      <c r="B2534" s="21"/>
      <c r="C2534" s="170"/>
      <c r="D2534" s="168"/>
      <c r="E2534" s="154" t="str">
        <f>IFERROR(VLOOKUP(D2534,CADA_PROD!D:H,5,0),"")</f>
        <v/>
      </c>
      <c r="F2534" s="169"/>
      <c r="G2534" s="170"/>
      <c r="H2534" s="171"/>
      <c r="I2534" s="172" t="str">
        <f>IF(D2534="","",SUMIFS(MOVI_ENTR!I:I,MOVI_ENTR!D:D,D2534,MOVI_ENTR!O:O,L2534)-SUMIFS(MOVI_SAID!H:H,MOVI_SAID!D:D,D2534,MOVI_SAID!L:L,L2534))</f>
        <v/>
      </c>
      <c r="J2534" s="153" t="str">
        <f>IF(D2534="","",VLOOKUP(D2534,CADA_PROD!D:G,4,0)*H2534)</f>
        <v/>
      </c>
      <c r="K2534" s="14"/>
      <c r="L2534" s="14"/>
      <c r="M2534" s="21"/>
      <c r="N2534" s="21"/>
      <c r="O2534" s="21"/>
      <c r="P2534" s="21"/>
    </row>
    <row r="2535" spans="1:16" s="16" customFormat="1" ht="30" customHeight="1">
      <c r="A2535" s="21"/>
      <c r="B2535" s="21"/>
      <c r="C2535" s="170"/>
      <c r="D2535" s="168"/>
      <c r="E2535" s="154" t="str">
        <f>IFERROR(VLOOKUP(D2535,CADA_PROD!D:H,5,0),"")</f>
        <v/>
      </c>
      <c r="F2535" s="169"/>
      <c r="G2535" s="170"/>
      <c r="H2535" s="171"/>
      <c r="I2535" s="172" t="str">
        <f>IF(D2535="","",SUMIFS(MOVI_ENTR!I:I,MOVI_ENTR!D:D,D2535,MOVI_ENTR!O:O,L2535)-SUMIFS(MOVI_SAID!H:H,MOVI_SAID!D:D,D2535,MOVI_SAID!L:L,L2535))</f>
        <v/>
      </c>
      <c r="J2535" s="153" t="str">
        <f>IF(D2535="","",VLOOKUP(D2535,CADA_PROD!D:G,4,0)*H2535)</f>
        <v/>
      </c>
      <c r="K2535" s="14"/>
      <c r="L2535" s="14"/>
      <c r="M2535" s="21"/>
      <c r="N2535" s="21"/>
      <c r="O2535" s="21"/>
      <c r="P2535" s="21"/>
    </row>
    <row r="2536" spans="1:16" s="16" customFormat="1" ht="30" customHeight="1">
      <c r="A2536" s="21"/>
      <c r="B2536" s="21"/>
      <c r="C2536" s="170"/>
      <c r="D2536" s="168"/>
      <c r="E2536" s="154" t="str">
        <f>IFERROR(VLOOKUP(D2536,CADA_PROD!D:H,5,0),"")</f>
        <v/>
      </c>
      <c r="F2536" s="169"/>
      <c r="G2536" s="170"/>
      <c r="H2536" s="171"/>
      <c r="I2536" s="172" t="str">
        <f>IF(D2536="","",SUMIFS(MOVI_ENTR!I:I,MOVI_ENTR!D:D,D2536,MOVI_ENTR!O:O,L2536)-SUMIFS(MOVI_SAID!H:H,MOVI_SAID!D:D,D2536,MOVI_SAID!L:L,L2536))</f>
        <v/>
      </c>
      <c r="J2536" s="153" t="str">
        <f>IF(D2536="","",VLOOKUP(D2536,CADA_PROD!D:G,4,0)*H2536)</f>
        <v/>
      </c>
      <c r="K2536" s="14"/>
      <c r="L2536" s="14"/>
      <c r="M2536" s="21"/>
      <c r="N2536" s="21"/>
      <c r="O2536" s="21"/>
      <c r="P2536" s="21"/>
    </row>
    <row r="2537" spans="1:16" s="16" customFormat="1" ht="30" customHeight="1">
      <c r="A2537" s="21"/>
      <c r="B2537" s="21"/>
      <c r="C2537" s="170"/>
      <c r="D2537" s="168"/>
      <c r="E2537" s="154" t="str">
        <f>IFERROR(VLOOKUP(D2537,CADA_PROD!D:H,5,0),"")</f>
        <v/>
      </c>
      <c r="F2537" s="169"/>
      <c r="G2537" s="170"/>
      <c r="H2537" s="171"/>
      <c r="I2537" s="172" t="str">
        <f>IF(D2537="","",SUMIFS(MOVI_ENTR!I:I,MOVI_ENTR!D:D,D2537,MOVI_ENTR!O:O,L2537)-SUMIFS(MOVI_SAID!H:H,MOVI_SAID!D:D,D2537,MOVI_SAID!L:L,L2537))</f>
        <v/>
      </c>
      <c r="J2537" s="153" t="str">
        <f>IF(D2537="","",VLOOKUP(D2537,CADA_PROD!D:G,4,0)*H2537)</f>
        <v/>
      </c>
      <c r="K2537" s="14"/>
      <c r="L2537" s="14"/>
      <c r="M2537" s="21"/>
      <c r="N2537" s="21"/>
      <c r="O2537" s="21"/>
      <c r="P2537" s="21"/>
    </row>
    <row r="2538" spans="1:16" s="16" customFormat="1" ht="30" customHeight="1">
      <c r="A2538" s="21"/>
      <c r="B2538" s="21"/>
      <c r="C2538" s="170"/>
      <c r="D2538" s="168"/>
      <c r="E2538" s="154" t="str">
        <f>IFERROR(VLOOKUP(D2538,CADA_PROD!D:H,5,0),"")</f>
        <v/>
      </c>
      <c r="F2538" s="169"/>
      <c r="G2538" s="170"/>
      <c r="H2538" s="171"/>
      <c r="I2538" s="172" t="str">
        <f>IF(D2538="","",SUMIFS(MOVI_ENTR!I:I,MOVI_ENTR!D:D,D2538,MOVI_ENTR!O:O,L2538)-SUMIFS(MOVI_SAID!H:H,MOVI_SAID!D:D,D2538,MOVI_SAID!L:L,L2538))</f>
        <v/>
      </c>
      <c r="J2538" s="153" t="str">
        <f>IF(D2538="","",VLOOKUP(D2538,CADA_PROD!D:G,4,0)*H2538)</f>
        <v/>
      </c>
      <c r="K2538" s="14"/>
      <c r="L2538" s="14"/>
      <c r="M2538" s="21"/>
      <c r="N2538" s="21"/>
      <c r="O2538" s="21"/>
      <c r="P2538" s="21"/>
    </row>
    <row r="2539" spans="1:16" s="16" customFormat="1" ht="30" customHeight="1">
      <c r="A2539" s="21"/>
      <c r="B2539" s="21"/>
      <c r="C2539" s="170"/>
      <c r="D2539" s="168"/>
      <c r="E2539" s="154" t="str">
        <f>IFERROR(VLOOKUP(D2539,CADA_PROD!D:H,5,0),"")</f>
        <v/>
      </c>
      <c r="F2539" s="169"/>
      <c r="G2539" s="170"/>
      <c r="H2539" s="171"/>
      <c r="I2539" s="172" t="str">
        <f>IF(D2539="","",SUMIFS(MOVI_ENTR!I:I,MOVI_ENTR!D:D,D2539,MOVI_ENTR!O:O,L2539)-SUMIFS(MOVI_SAID!H:H,MOVI_SAID!D:D,D2539,MOVI_SAID!L:L,L2539))</f>
        <v/>
      </c>
      <c r="J2539" s="153" t="str">
        <f>IF(D2539="","",VLOOKUP(D2539,CADA_PROD!D:G,4,0)*H2539)</f>
        <v/>
      </c>
      <c r="K2539" s="14"/>
      <c r="L2539" s="14"/>
      <c r="M2539" s="21"/>
      <c r="N2539" s="21"/>
      <c r="O2539" s="21"/>
      <c r="P2539" s="21"/>
    </row>
    <row r="2540" spans="1:16" s="16" customFormat="1" ht="30" customHeight="1">
      <c r="A2540" s="21"/>
      <c r="B2540" s="21"/>
      <c r="C2540" s="170"/>
      <c r="D2540" s="168"/>
      <c r="E2540" s="154" t="str">
        <f>IFERROR(VLOOKUP(D2540,CADA_PROD!D:H,5,0),"")</f>
        <v/>
      </c>
      <c r="F2540" s="169"/>
      <c r="G2540" s="170"/>
      <c r="H2540" s="171"/>
      <c r="I2540" s="172" t="str">
        <f>IF(D2540="","",SUMIFS(MOVI_ENTR!I:I,MOVI_ENTR!D:D,D2540,MOVI_ENTR!O:O,L2540)-SUMIFS(MOVI_SAID!H:H,MOVI_SAID!D:D,D2540,MOVI_SAID!L:L,L2540))</f>
        <v/>
      </c>
      <c r="J2540" s="153" t="str">
        <f>IF(D2540="","",VLOOKUP(D2540,CADA_PROD!D:G,4,0)*H2540)</f>
        <v/>
      </c>
      <c r="K2540" s="14"/>
      <c r="L2540" s="14"/>
      <c r="M2540" s="21"/>
      <c r="N2540" s="21"/>
      <c r="O2540" s="21"/>
      <c r="P2540" s="21"/>
    </row>
    <row r="2541" spans="1:16" s="16" customFormat="1" ht="30" customHeight="1">
      <c r="A2541" s="21"/>
      <c r="B2541" s="21"/>
      <c r="C2541" s="170"/>
      <c r="D2541" s="168"/>
      <c r="E2541" s="154" t="str">
        <f>IFERROR(VLOOKUP(D2541,CADA_PROD!D:H,5,0),"")</f>
        <v/>
      </c>
      <c r="F2541" s="169"/>
      <c r="G2541" s="170"/>
      <c r="H2541" s="171"/>
      <c r="I2541" s="172" t="str">
        <f>IF(D2541="","",SUMIFS(MOVI_ENTR!I:I,MOVI_ENTR!D:D,D2541,MOVI_ENTR!O:O,L2541)-SUMIFS(MOVI_SAID!H:H,MOVI_SAID!D:D,D2541,MOVI_SAID!L:L,L2541))</f>
        <v/>
      </c>
      <c r="J2541" s="153" t="str">
        <f>IF(D2541="","",VLOOKUP(D2541,CADA_PROD!D:G,4,0)*H2541)</f>
        <v/>
      </c>
      <c r="K2541" s="14"/>
      <c r="L2541" s="14"/>
      <c r="M2541" s="21"/>
      <c r="N2541" s="21"/>
      <c r="O2541" s="21"/>
      <c r="P2541" s="21"/>
    </row>
    <row r="2542" spans="1:16" s="16" customFormat="1" ht="30" customHeight="1">
      <c r="A2542" s="21"/>
      <c r="B2542" s="21"/>
      <c r="C2542" s="170"/>
      <c r="D2542" s="168"/>
      <c r="E2542" s="154" t="str">
        <f>IFERROR(VLOOKUP(D2542,CADA_PROD!D:H,5,0),"")</f>
        <v/>
      </c>
      <c r="F2542" s="169"/>
      <c r="G2542" s="170"/>
      <c r="H2542" s="171"/>
      <c r="I2542" s="172" t="str">
        <f>IF(D2542="","",SUMIFS(MOVI_ENTR!I:I,MOVI_ENTR!D:D,D2542,MOVI_ENTR!O:O,L2542)-SUMIFS(MOVI_SAID!H:H,MOVI_SAID!D:D,D2542,MOVI_SAID!L:L,L2542))</f>
        <v/>
      </c>
      <c r="J2542" s="153" t="str">
        <f>IF(D2542="","",VLOOKUP(D2542,CADA_PROD!D:G,4,0)*H2542)</f>
        <v/>
      </c>
      <c r="K2542" s="14"/>
      <c r="L2542" s="14"/>
      <c r="M2542" s="21"/>
      <c r="N2542" s="21"/>
      <c r="O2542" s="21"/>
      <c r="P2542" s="21"/>
    </row>
    <row r="2543" spans="1:16" s="16" customFormat="1" ht="30" customHeight="1">
      <c r="A2543" s="21"/>
      <c r="B2543" s="21"/>
      <c r="C2543" s="170"/>
      <c r="D2543" s="168"/>
      <c r="E2543" s="154" t="str">
        <f>IFERROR(VLOOKUP(D2543,CADA_PROD!D:H,5,0),"")</f>
        <v/>
      </c>
      <c r="F2543" s="169"/>
      <c r="G2543" s="170"/>
      <c r="H2543" s="171"/>
      <c r="I2543" s="172" t="str">
        <f>IF(D2543="","",SUMIFS(MOVI_ENTR!I:I,MOVI_ENTR!D:D,D2543,MOVI_ENTR!O:O,L2543)-SUMIFS(MOVI_SAID!H:H,MOVI_SAID!D:D,D2543,MOVI_SAID!L:L,L2543))</f>
        <v/>
      </c>
      <c r="J2543" s="153" t="str">
        <f>IF(D2543="","",VLOOKUP(D2543,CADA_PROD!D:G,4,0)*H2543)</f>
        <v/>
      </c>
      <c r="K2543" s="14"/>
      <c r="L2543" s="14"/>
      <c r="M2543" s="21"/>
      <c r="N2543" s="21"/>
      <c r="O2543" s="21"/>
      <c r="P2543" s="21"/>
    </row>
    <row r="2544" spans="1:16" s="16" customFormat="1" ht="30" customHeight="1">
      <c r="A2544" s="21"/>
      <c r="B2544" s="21"/>
      <c r="C2544" s="170"/>
      <c r="D2544" s="168"/>
      <c r="E2544" s="154" t="str">
        <f>IFERROR(VLOOKUP(D2544,CADA_PROD!D:H,5,0),"")</f>
        <v/>
      </c>
      <c r="F2544" s="169"/>
      <c r="G2544" s="170"/>
      <c r="H2544" s="171"/>
      <c r="I2544" s="172" t="str">
        <f>IF(D2544="","",SUMIFS(MOVI_ENTR!I:I,MOVI_ENTR!D:D,D2544,MOVI_ENTR!O:O,L2544)-SUMIFS(MOVI_SAID!H:H,MOVI_SAID!D:D,D2544,MOVI_SAID!L:L,L2544))</f>
        <v/>
      </c>
      <c r="J2544" s="153" t="str">
        <f>IF(D2544="","",VLOOKUP(D2544,CADA_PROD!D:G,4,0)*H2544)</f>
        <v/>
      </c>
      <c r="K2544" s="14"/>
      <c r="L2544" s="14"/>
      <c r="M2544" s="21"/>
      <c r="N2544" s="21"/>
      <c r="O2544" s="21"/>
      <c r="P2544" s="21"/>
    </row>
    <row r="2545" spans="1:16" s="16" customFormat="1" ht="30" customHeight="1">
      <c r="A2545" s="21"/>
      <c r="B2545" s="21"/>
      <c r="C2545" s="170"/>
      <c r="D2545" s="168"/>
      <c r="E2545" s="154" t="str">
        <f>IFERROR(VLOOKUP(D2545,CADA_PROD!D:H,5,0),"")</f>
        <v/>
      </c>
      <c r="F2545" s="169"/>
      <c r="G2545" s="170"/>
      <c r="H2545" s="171"/>
      <c r="I2545" s="172" t="str">
        <f>IF(D2545="","",SUMIFS(MOVI_ENTR!I:I,MOVI_ENTR!D:D,D2545,MOVI_ENTR!O:O,L2545)-SUMIFS(MOVI_SAID!H:H,MOVI_SAID!D:D,D2545,MOVI_SAID!L:L,L2545))</f>
        <v/>
      </c>
      <c r="J2545" s="153" t="str">
        <f>IF(D2545="","",VLOOKUP(D2545,CADA_PROD!D:G,4,0)*H2545)</f>
        <v/>
      </c>
      <c r="K2545" s="14"/>
      <c r="L2545" s="14"/>
      <c r="M2545" s="21"/>
      <c r="N2545" s="21"/>
      <c r="O2545" s="21"/>
      <c r="P2545" s="21"/>
    </row>
    <row r="2546" spans="1:16" s="16" customFormat="1" ht="30" customHeight="1">
      <c r="A2546" s="21"/>
      <c r="B2546" s="21"/>
      <c r="C2546" s="170"/>
      <c r="D2546" s="168"/>
      <c r="E2546" s="154" t="str">
        <f>IFERROR(VLOOKUP(D2546,CADA_PROD!D:H,5,0),"")</f>
        <v/>
      </c>
      <c r="F2546" s="169"/>
      <c r="G2546" s="170"/>
      <c r="H2546" s="171"/>
      <c r="I2546" s="172" t="str">
        <f>IF(D2546="","",SUMIFS(MOVI_ENTR!I:I,MOVI_ENTR!D:D,D2546,MOVI_ENTR!O:O,L2546)-SUMIFS(MOVI_SAID!H:H,MOVI_SAID!D:D,D2546,MOVI_SAID!L:L,L2546))</f>
        <v/>
      </c>
      <c r="J2546" s="153" t="str">
        <f>IF(D2546="","",VLOOKUP(D2546,CADA_PROD!D:G,4,0)*H2546)</f>
        <v/>
      </c>
      <c r="K2546" s="14"/>
      <c r="L2546" s="14"/>
      <c r="M2546" s="21"/>
      <c r="N2546" s="21"/>
      <c r="O2546" s="21"/>
      <c r="P2546" s="21"/>
    </row>
    <row r="2547" spans="1:16" s="16" customFormat="1" ht="30" customHeight="1">
      <c r="A2547" s="21"/>
      <c r="B2547" s="21"/>
      <c r="C2547" s="170"/>
      <c r="D2547" s="168"/>
      <c r="E2547" s="154" t="str">
        <f>IFERROR(VLOOKUP(D2547,CADA_PROD!D:H,5,0),"")</f>
        <v/>
      </c>
      <c r="F2547" s="169"/>
      <c r="G2547" s="170"/>
      <c r="H2547" s="171"/>
      <c r="I2547" s="172" t="str">
        <f>IF(D2547="","",SUMIFS(MOVI_ENTR!I:I,MOVI_ENTR!D:D,D2547,MOVI_ENTR!O:O,L2547)-SUMIFS(MOVI_SAID!H:H,MOVI_SAID!D:D,D2547,MOVI_SAID!L:L,L2547))</f>
        <v/>
      </c>
      <c r="J2547" s="153" t="str">
        <f>IF(D2547="","",VLOOKUP(D2547,CADA_PROD!D:G,4,0)*H2547)</f>
        <v/>
      </c>
      <c r="K2547" s="14"/>
      <c r="L2547" s="14"/>
      <c r="M2547" s="21"/>
      <c r="N2547" s="21"/>
      <c r="O2547" s="21"/>
      <c r="P2547" s="21"/>
    </row>
    <row r="2548" spans="1:16" s="16" customFormat="1" ht="30" customHeight="1">
      <c r="A2548" s="21"/>
      <c r="B2548" s="21"/>
      <c r="C2548" s="170"/>
      <c r="D2548" s="168"/>
      <c r="E2548" s="154" t="str">
        <f>IFERROR(VLOOKUP(D2548,CADA_PROD!D:H,5,0),"")</f>
        <v/>
      </c>
      <c r="F2548" s="169"/>
      <c r="G2548" s="170"/>
      <c r="H2548" s="171"/>
      <c r="I2548" s="172" t="str">
        <f>IF(D2548="","",SUMIFS(MOVI_ENTR!I:I,MOVI_ENTR!D:D,D2548,MOVI_ENTR!O:O,L2548)-SUMIFS(MOVI_SAID!H:H,MOVI_SAID!D:D,D2548,MOVI_SAID!L:L,L2548))</f>
        <v/>
      </c>
      <c r="J2548" s="153" t="str">
        <f>IF(D2548="","",VLOOKUP(D2548,CADA_PROD!D:G,4,0)*H2548)</f>
        <v/>
      </c>
      <c r="K2548" s="14"/>
      <c r="L2548" s="14"/>
      <c r="M2548" s="21"/>
      <c r="N2548" s="21"/>
      <c r="O2548" s="21"/>
      <c r="P2548" s="21"/>
    </row>
    <row r="2549" spans="1:16" s="16" customFormat="1" ht="30" customHeight="1">
      <c r="A2549" s="21"/>
      <c r="B2549" s="21"/>
      <c r="C2549" s="170"/>
      <c r="D2549" s="168"/>
      <c r="E2549" s="154" t="str">
        <f>IFERROR(VLOOKUP(D2549,CADA_PROD!D:H,5,0),"")</f>
        <v/>
      </c>
      <c r="F2549" s="169"/>
      <c r="G2549" s="170"/>
      <c r="H2549" s="171"/>
      <c r="I2549" s="172" t="str">
        <f>IF(D2549="","",SUMIFS(MOVI_ENTR!I:I,MOVI_ENTR!D:D,D2549,MOVI_ENTR!O:O,L2549)-SUMIFS(MOVI_SAID!H:H,MOVI_SAID!D:D,D2549,MOVI_SAID!L:L,L2549))</f>
        <v/>
      </c>
      <c r="J2549" s="153" t="str">
        <f>IF(D2549="","",VLOOKUP(D2549,CADA_PROD!D:G,4,0)*H2549)</f>
        <v/>
      </c>
      <c r="K2549" s="14"/>
      <c r="L2549" s="14"/>
      <c r="M2549" s="21"/>
      <c r="N2549" s="21"/>
      <c r="O2549" s="21"/>
      <c r="P2549" s="21"/>
    </row>
    <row r="2550" spans="1:16" s="16" customFormat="1" ht="30" customHeight="1">
      <c r="A2550" s="21"/>
      <c r="B2550" s="21"/>
      <c r="C2550" s="170"/>
      <c r="D2550" s="168"/>
      <c r="E2550" s="154" t="str">
        <f>IFERROR(VLOOKUP(D2550,CADA_PROD!D:H,5,0),"")</f>
        <v/>
      </c>
      <c r="F2550" s="169"/>
      <c r="G2550" s="170"/>
      <c r="H2550" s="171"/>
      <c r="I2550" s="172" t="str">
        <f>IF(D2550="","",SUMIFS(MOVI_ENTR!I:I,MOVI_ENTR!D:D,D2550,MOVI_ENTR!O:O,L2550)-SUMIFS(MOVI_SAID!H:H,MOVI_SAID!D:D,D2550,MOVI_SAID!L:L,L2550))</f>
        <v/>
      </c>
      <c r="J2550" s="153" t="str">
        <f>IF(D2550="","",VLOOKUP(D2550,CADA_PROD!D:G,4,0)*H2550)</f>
        <v/>
      </c>
      <c r="K2550" s="14"/>
      <c r="L2550" s="14"/>
      <c r="M2550" s="21"/>
      <c r="N2550" s="21"/>
      <c r="O2550" s="21"/>
      <c r="P2550" s="21"/>
    </row>
    <row r="2551" spans="1:16" s="16" customFormat="1" ht="30" customHeight="1">
      <c r="A2551" s="21"/>
      <c r="B2551" s="21"/>
      <c r="C2551" s="170"/>
      <c r="D2551" s="168"/>
      <c r="E2551" s="154" t="str">
        <f>IFERROR(VLOOKUP(D2551,CADA_PROD!D:H,5,0),"")</f>
        <v/>
      </c>
      <c r="F2551" s="169"/>
      <c r="G2551" s="170"/>
      <c r="H2551" s="171"/>
      <c r="I2551" s="172" t="str">
        <f>IF(D2551="","",SUMIFS(MOVI_ENTR!I:I,MOVI_ENTR!D:D,D2551,MOVI_ENTR!O:O,L2551)-SUMIFS(MOVI_SAID!H:H,MOVI_SAID!D:D,D2551,MOVI_SAID!L:L,L2551))</f>
        <v/>
      </c>
      <c r="J2551" s="153" t="str">
        <f>IF(D2551="","",VLOOKUP(D2551,CADA_PROD!D:G,4,0)*H2551)</f>
        <v/>
      </c>
      <c r="K2551" s="14"/>
      <c r="L2551" s="14"/>
      <c r="M2551" s="21"/>
      <c r="N2551" s="21"/>
      <c r="O2551" s="21"/>
      <c r="P2551" s="21"/>
    </row>
    <row r="2552" spans="1:16" s="16" customFormat="1" ht="30" customHeight="1">
      <c r="A2552" s="21"/>
      <c r="B2552" s="21"/>
      <c r="C2552" s="170"/>
      <c r="D2552" s="168"/>
      <c r="E2552" s="154" t="str">
        <f>IFERROR(VLOOKUP(D2552,CADA_PROD!D:H,5,0),"")</f>
        <v/>
      </c>
      <c r="F2552" s="169"/>
      <c r="G2552" s="170"/>
      <c r="H2552" s="171"/>
      <c r="I2552" s="172" t="str">
        <f>IF(D2552="","",SUMIFS(MOVI_ENTR!I:I,MOVI_ENTR!D:D,D2552,MOVI_ENTR!O:O,L2552)-SUMIFS(MOVI_SAID!H:H,MOVI_SAID!D:D,D2552,MOVI_SAID!L:L,L2552))</f>
        <v/>
      </c>
      <c r="J2552" s="153" t="str">
        <f>IF(D2552="","",VLOOKUP(D2552,CADA_PROD!D:G,4,0)*H2552)</f>
        <v/>
      </c>
      <c r="K2552" s="14"/>
      <c r="L2552" s="14"/>
      <c r="M2552" s="21"/>
      <c r="N2552" s="21"/>
      <c r="O2552" s="21"/>
      <c r="P2552" s="21"/>
    </row>
    <row r="2553" spans="1:16" s="16" customFormat="1" ht="30" customHeight="1">
      <c r="A2553" s="21"/>
      <c r="B2553" s="21"/>
      <c r="C2553" s="170"/>
      <c r="D2553" s="168"/>
      <c r="E2553" s="154" t="str">
        <f>IFERROR(VLOOKUP(D2553,CADA_PROD!D:H,5,0),"")</f>
        <v/>
      </c>
      <c r="F2553" s="169"/>
      <c r="G2553" s="170"/>
      <c r="H2553" s="171"/>
      <c r="I2553" s="172" t="str">
        <f>IF(D2553="","",SUMIFS(MOVI_ENTR!I:I,MOVI_ENTR!D:D,D2553,MOVI_ENTR!O:O,L2553)-SUMIFS(MOVI_SAID!H:H,MOVI_SAID!D:D,D2553,MOVI_SAID!L:L,L2553))</f>
        <v/>
      </c>
      <c r="J2553" s="153" t="str">
        <f>IF(D2553="","",VLOOKUP(D2553,CADA_PROD!D:G,4,0)*H2553)</f>
        <v/>
      </c>
      <c r="K2553" s="14"/>
      <c r="L2553" s="14"/>
      <c r="M2553" s="21"/>
      <c r="N2553" s="21"/>
      <c r="O2553" s="21"/>
      <c r="P2553" s="21"/>
    </row>
    <row r="2554" spans="1:16" s="16" customFormat="1" ht="30" customHeight="1">
      <c r="A2554" s="21"/>
      <c r="B2554" s="21"/>
      <c r="C2554" s="170"/>
      <c r="D2554" s="168"/>
      <c r="E2554" s="154" t="str">
        <f>IFERROR(VLOOKUP(D2554,CADA_PROD!D:H,5,0),"")</f>
        <v/>
      </c>
      <c r="F2554" s="169"/>
      <c r="G2554" s="170"/>
      <c r="H2554" s="171"/>
      <c r="I2554" s="172" t="str">
        <f>IF(D2554="","",SUMIFS(MOVI_ENTR!I:I,MOVI_ENTR!D:D,D2554,MOVI_ENTR!O:O,L2554)-SUMIFS(MOVI_SAID!H:H,MOVI_SAID!D:D,D2554,MOVI_SAID!L:L,L2554))</f>
        <v/>
      </c>
      <c r="J2554" s="153" t="str">
        <f>IF(D2554="","",VLOOKUP(D2554,CADA_PROD!D:G,4,0)*H2554)</f>
        <v/>
      </c>
      <c r="K2554" s="14"/>
      <c r="L2554" s="14"/>
      <c r="M2554" s="21"/>
      <c r="N2554" s="21"/>
      <c r="O2554" s="21"/>
      <c r="P2554" s="21"/>
    </row>
    <row r="2555" spans="1:16" s="16" customFormat="1" ht="30" customHeight="1">
      <c r="A2555" s="21"/>
      <c r="B2555" s="21"/>
      <c r="C2555" s="170"/>
      <c r="D2555" s="168"/>
      <c r="E2555" s="154" t="str">
        <f>IFERROR(VLOOKUP(D2555,CADA_PROD!D:H,5,0),"")</f>
        <v/>
      </c>
      <c r="F2555" s="169"/>
      <c r="G2555" s="170"/>
      <c r="H2555" s="171"/>
      <c r="I2555" s="172" t="str">
        <f>IF(D2555="","",SUMIFS(MOVI_ENTR!I:I,MOVI_ENTR!D:D,D2555,MOVI_ENTR!O:O,L2555)-SUMIFS(MOVI_SAID!H:H,MOVI_SAID!D:D,D2555,MOVI_SAID!L:L,L2555))</f>
        <v/>
      </c>
      <c r="J2555" s="153" t="str">
        <f>IF(D2555="","",VLOOKUP(D2555,CADA_PROD!D:G,4,0)*H2555)</f>
        <v/>
      </c>
      <c r="K2555" s="14"/>
      <c r="L2555" s="14"/>
      <c r="M2555" s="21"/>
      <c r="N2555" s="21"/>
      <c r="O2555" s="21"/>
      <c r="P2555" s="21"/>
    </row>
    <row r="2556" spans="1:16" s="16" customFormat="1" ht="30" customHeight="1">
      <c r="A2556" s="21"/>
      <c r="B2556" s="21"/>
      <c r="C2556" s="170"/>
      <c r="D2556" s="168"/>
      <c r="E2556" s="154" t="str">
        <f>IFERROR(VLOOKUP(D2556,CADA_PROD!D:H,5,0),"")</f>
        <v/>
      </c>
      <c r="F2556" s="169"/>
      <c r="G2556" s="170"/>
      <c r="H2556" s="171"/>
      <c r="I2556" s="172" t="str">
        <f>IF(D2556="","",SUMIFS(MOVI_ENTR!I:I,MOVI_ENTR!D:D,D2556,MOVI_ENTR!O:O,L2556)-SUMIFS(MOVI_SAID!H:H,MOVI_SAID!D:D,D2556,MOVI_SAID!L:L,L2556))</f>
        <v/>
      </c>
      <c r="J2556" s="153" t="str">
        <f>IF(D2556="","",VLOOKUP(D2556,CADA_PROD!D:G,4,0)*H2556)</f>
        <v/>
      </c>
      <c r="K2556" s="14"/>
      <c r="L2556" s="14"/>
      <c r="M2556" s="21"/>
      <c r="N2556" s="21"/>
      <c r="O2556" s="21"/>
      <c r="P2556" s="21"/>
    </row>
    <row r="2557" spans="1:16" s="16" customFormat="1" ht="30" customHeight="1">
      <c r="A2557" s="21"/>
      <c r="B2557" s="21"/>
      <c r="C2557" s="170"/>
      <c r="D2557" s="168"/>
      <c r="E2557" s="154" t="str">
        <f>IFERROR(VLOOKUP(D2557,CADA_PROD!D:H,5,0),"")</f>
        <v/>
      </c>
      <c r="F2557" s="169"/>
      <c r="G2557" s="170"/>
      <c r="H2557" s="171"/>
      <c r="I2557" s="172" t="str">
        <f>IF(D2557="","",SUMIFS(MOVI_ENTR!I:I,MOVI_ENTR!D:D,D2557,MOVI_ENTR!O:O,L2557)-SUMIFS(MOVI_SAID!H:H,MOVI_SAID!D:D,D2557,MOVI_SAID!L:L,L2557))</f>
        <v/>
      </c>
      <c r="J2557" s="153" t="str">
        <f>IF(D2557="","",VLOOKUP(D2557,CADA_PROD!D:G,4,0)*H2557)</f>
        <v/>
      </c>
      <c r="K2557" s="14"/>
      <c r="L2557" s="14"/>
      <c r="M2557" s="21"/>
      <c r="N2557" s="21"/>
      <c r="O2557" s="21"/>
      <c r="P2557" s="21"/>
    </row>
    <row r="2558" spans="1:16" s="16" customFormat="1" ht="30" customHeight="1">
      <c r="A2558" s="21"/>
      <c r="B2558" s="21"/>
      <c r="C2558" s="170"/>
      <c r="D2558" s="168"/>
      <c r="E2558" s="154" t="str">
        <f>IFERROR(VLOOKUP(D2558,CADA_PROD!D:H,5,0),"")</f>
        <v/>
      </c>
      <c r="F2558" s="169"/>
      <c r="G2558" s="170"/>
      <c r="H2558" s="171"/>
      <c r="I2558" s="172" t="str">
        <f>IF(D2558="","",SUMIFS(MOVI_ENTR!I:I,MOVI_ENTR!D:D,D2558,MOVI_ENTR!O:O,L2558)-SUMIFS(MOVI_SAID!H:H,MOVI_SAID!D:D,D2558,MOVI_SAID!L:L,L2558))</f>
        <v/>
      </c>
      <c r="J2558" s="153" t="str">
        <f>IF(D2558="","",VLOOKUP(D2558,CADA_PROD!D:G,4,0)*H2558)</f>
        <v/>
      </c>
      <c r="K2558" s="14"/>
      <c r="L2558" s="14"/>
      <c r="M2558" s="21"/>
      <c r="N2558" s="21"/>
      <c r="O2558" s="21"/>
      <c r="P2558" s="21"/>
    </row>
    <row r="2559" spans="1:16" s="16" customFormat="1" ht="30" customHeight="1">
      <c r="A2559" s="21"/>
      <c r="B2559" s="21"/>
      <c r="C2559" s="170"/>
      <c r="D2559" s="168"/>
      <c r="E2559" s="154" t="str">
        <f>IFERROR(VLOOKUP(D2559,CADA_PROD!D:H,5,0),"")</f>
        <v/>
      </c>
      <c r="F2559" s="169"/>
      <c r="G2559" s="170"/>
      <c r="H2559" s="171"/>
      <c r="I2559" s="172" t="str">
        <f>IF(D2559="","",SUMIFS(MOVI_ENTR!I:I,MOVI_ENTR!D:D,D2559,MOVI_ENTR!O:O,L2559)-SUMIFS(MOVI_SAID!H:H,MOVI_SAID!D:D,D2559,MOVI_SAID!L:L,L2559))</f>
        <v/>
      </c>
      <c r="J2559" s="153" t="str">
        <f>IF(D2559="","",VLOOKUP(D2559,CADA_PROD!D:G,4,0)*H2559)</f>
        <v/>
      </c>
      <c r="K2559" s="14"/>
      <c r="L2559" s="14"/>
      <c r="M2559" s="21"/>
      <c r="N2559" s="21"/>
      <c r="O2559" s="21"/>
      <c r="P2559" s="21"/>
    </row>
    <row r="2560" spans="1:16" s="16" customFormat="1" ht="30" customHeight="1">
      <c r="A2560" s="21"/>
      <c r="B2560" s="21"/>
      <c r="C2560" s="170"/>
      <c r="D2560" s="168"/>
      <c r="E2560" s="154" t="str">
        <f>IFERROR(VLOOKUP(D2560,CADA_PROD!D:H,5,0),"")</f>
        <v/>
      </c>
      <c r="F2560" s="169"/>
      <c r="G2560" s="170"/>
      <c r="H2560" s="171"/>
      <c r="I2560" s="172" t="str">
        <f>IF(D2560="","",SUMIFS(MOVI_ENTR!I:I,MOVI_ENTR!D:D,D2560,MOVI_ENTR!O:O,L2560)-SUMIFS(MOVI_SAID!H:H,MOVI_SAID!D:D,D2560,MOVI_SAID!L:L,L2560))</f>
        <v/>
      </c>
      <c r="J2560" s="153" t="str">
        <f>IF(D2560="","",VLOOKUP(D2560,CADA_PROD!D:G,4,0)*H2560)</f>
        <v/>
      </c>
      <c r="K2560" s="14"/>
      <c r="L2560" s="14"/>
      <c r="M2560" s="21"/>
      <c r="N2560" s="21"/>
      <c r="O2560" s="21"/>
      <c r="P2560" s="21"/>
    </row>
    <row r="2561" spans="1:16" s="16" customFormat="1" ht="30" customHeight="1">
      <c r="A2561" s="21"/>
      <c r="B2561" s="21"/>
      <c r="C2561" s="170"/>
      <c r="D2561" s="168"/>
      <c r="E2561" s="154" t="str">
        <f>IFERROR(VLOOKUP(D2561,CADA_PROD!D:H,5,0),"")</f>
        <v/>
      </c>
      <c r="F2561" s="169"/>
      <c r="G2561" s="170"/>
      <c r="H2561" s="171"/>
      <c r="I2561" s="172" t="str">
        <f>IF(D2561="","",SUMIFS(MOVI_ENTR!I:I,MOVI_ENTR!D:D,D2561,MOVI_ENTR!O:O,L2561)-SUMIFS(MOVI_SAID!H:H,MOVI_SAID!D:D,D2561,MOVI_SAID!L:L,L2561))</f>
        <v/>
      </c>
      <c r="J2561" s="153" t="str">
        <f>IF(D2561="","",VLOOKUP(D2561,CADA_PROD!D:G,4,0)*H2561)</f>
        <v/>
      </c>
      <c r="K2561" s="14"/>
      <c r="L2561" s="14"/>
      <c r="M2561" s="21"/>
      <c r="N2561" s="21"/>
      <c r="O2561" s="21"/>
      <c r="P2561" s="21"/>
    </row>
    <row r="2562" spans="1:16" s="16" customFormat="1" ht="30" customHeight="1">
      <c r="A2562" s="21"/>
      <c r="B2562" s="21"/>
      <c r="C2562" s="170"/>
      <c r="D2562" s="168"/>
      <c r="E2562" s="154" t="str">
        <f>IFERROR(VLOOKUP(D2562,CADA_PROD!D:H,5,0),"")</f>
        <v/>
      </c>
      <c r="F2562" s="169"/>
      <c r="G2562" s="170"/>
      <c r="H2562" s="171"/>
      <c r="I2562" s="172" t="str">
        <f>IF(D2562="","",SUMIFS(MOVI_ENTR!I:I,MOVI_ENTR!D:D,D2562,MOVI_ENTR!O:O,L2562)-SUMIFS(MOVI_SAID!H:H,MOVI_SAID!D:D,D2562,MOVI_SAID!L:L,L2562))</f>
        <v/>
      </c>
      <c r="J2562" s="153" t="str">
        <f>IF(D2562="","",VLOOKUP(D2562,CADA_PROD!D:G,4,0)*H2562)</f>
        <v/>
      </c>
      <c r="K2562" s="14"/>
      <c r="L2562" s="14"/>
      <c r="M2562" s="21"/>
      <c r="N2562" s="21"/>
      <c r="O2562" s="21"/>
      <c r="P2562" s="21"/>
    </row>
    <row r="2563" spans="1:16" s="16" customFormat="1" ht="30" customHeight="1">
      <c r="A2563" s="21"/>
      <c r="B2563" s="21"/>
      <c r="C2563" s="170"/>
      <c r="D2563" s="168"/>
      <c r="E2563" s="154" t="str">
        <f>IFERROR(VLOOKUP(D2563,CADA_PROD!D:H,5,0),"")</f>
        <v/>
      </c>
      <c r="F2563" s="169"/>
      <c r="G2563" s="170"/>
      <c r="H2563" s="171"/>
      <c r="I2563" s="172" t="str">
        <f>IF(D2563="","",SUMIFS(MOVI_ENTR!I:I,MOVI_ENTR!D:D,D2563,MOVI_ENTR!O:O,L2563)-SUMIFS(MOVI_SAID!H:H,MOVI_SAID!D:D,D2563,MOVI_SAID!L:L,L2563))</f>
        <v/>
      </c>
      <c r="J2563" s="153" t="str">
        <f>IF(D2563="","",VLOOKUP(D2563,CADA_PROD!D:G,4,0)*H2563)</f>
        <v/>
      </c>
      <c r="K2563" s="14"/>
      <c r="L2563" s="14"/>
      <c r="M2563" s="21"/>
      <c r="N2563" s="21"/>
      <c r="O2563" s="21"/>
      <c r="P2563" s="21"/>
    </row>
    <row r="2564" spans="1:16" s="16" customFormat="1" ht="30" customHeight="1">
      <c r="A2564" s="21"/>
      <c r="B2564" s="21"/>
      <c r="C2564" s="170"/>
      <c r="D2564" s="168"/>
      <c r="E2564" s="154" t="str">
        <f>IFERROR(VLOOKUP(D2564,CADA_PROD!D:H,5,0),"")</f>
        <v/>
      </c>
      <c r="F2564" s="169"/>
      <c r="G2564" s="170"/>
      <c r="H2564" s="171"/>
      <c r="I2564" s="172" t="str">
        <f>IF(D2564="","",SUMIFS(MOVI_ENTR!I:I,MOVI_ENTR!D:D,D2564,MOVI_ENTR!O:O,L2564)-SUMIFS(MOVI_SAID!H:H,MOVI_SAID!D:D,D2564,MOVI_SAID!L:L,L2564))</f>
        <v/>
      </c>
      <c r="J2564" s="153" t="str">
        <f>IF(D2564="","",VLOOKUP(D2564,CADA_PROD!D:G,4,0)*H2564)</f>
        <v/>
      </c>
      <c r="K2564" s="14"/>
      <c r="L2564" s="14"/>
      <c r="M2564" s="21"/>
      <c r="N2564" s="21"/>
      <c r="O2564" s="21"/>
      <c r="P2564" s="21"/>
    </row>
    <row r="2565" spans="1:16" s="16" customFormat="1" ht="30" customHeight="1">
      <c r="A2565" s="21"/>
      <c r="B2565" s="21"/>
      <c r="C2565" s="170"/>
      <c r="D2565" s="168"/>
      <c r="E2565" s="154" t="str">
        <f>IFERROR(VLOOKUP(D2565,CADA_PROD!D:H,5,0),"")</f>
        <v/>
      </c>
      <c r="F2565" s="169"/>
      <c r="G2565" s="170"/>
      <c r="H2565" s="171"/>
      <c r="I2565" s="172" t="str">
        <f>IF(D2565="","",SUMIFS(MOVI_ENTR!I:I,MOVI_ENTR!D:D,D2565,MOVI_ENTR!O:O,L2565)-SUMIFS(MOVI_SAID!H:H,MOVI_SAID!D:D,D2565,MOVI_SAID!L:L,L2565))</f>
        <v/>
      </c>
      <c r="J2565" s="153" t="str">
        <f>IF(D2565="","",VLOOKUP(D2565,CADA_PROD!D:G,4,0)*H2565)</f>
        <v/>
      </c>
      <c r="K2565" s="14"/>
      <c r="L2565" s="14"/>
      <c r="M2565" s="21"/>
      <c r="N2565" s="21"/>
      <c r="O2565" s="21"/>
      <c r="P2565" s="21"/>
    </row>
    <row r="2566" spans="1:16" s="16" customFormat="1" ht="30" customHeight="1">
      <c r="A2566" s="21"/>
      <c r="B2566" s="21"/>
      <c r="C2566" s="170"/>
      <c r="D2566" s="168"/>
      <c r="E2566" s="154" t="str">
        <f>IFERROR(VLOOKUP(D2566,CADA_PROD!D:H,5,0),"")</f>
        <v/>
      </c>
      <c r="F2566" s="169"/>
      <c r="G2566" s="170"/>
      <c r="H2566" s="171"/>
      <c r="I2566" s="172" t="str">
        <f>IF(D2566="","",SUMIFS(MOVI_ENTR!I:I,MOVI_ENTR!D:D,D2566,MOVI_ENTR!O:O,L2566)-SUMIFS(MOVI_SAID!H:H,MOVI_SAID!D:D,D2566,MOVI_SAID!L:L,L2566))</f>
        <v/>
      </c>
      <c r="J2566" s="153" t="str">
        <f>IF(D2566="","",VLOOKUP(D2566,CADA_PROD!D:G,4,0)*H2566)</f>
        <v/>
      </c>
      <c r="K2566" s="14"/>
      <c r="L2566" s="14"/>
      <c r="M2566" s="21"/>
      <c r="N2566" s="21"/>
      <c r="O2566" s="21"/>
      <c r="P2566" s="21"/>
    </row>
    <row r="2567" spans="1:16" s="16" customFormat="1" ht="30" customHeight="1">
      <c r="A2567" s="21"/>
      <c r="B2567" s="21"/>
      <c r="C2567" s="170"/>
      <c r="D2567" s="168"/>
      <c r="E2567" s="154" t="str">
        <f>IFERROR(VLOOKUP(D2567,CADA_PROD!D:H,5,0),"")</f>
        <v/>
      </c>
      <c r="F2567" s="169"/>
      <c r="G2567" s="170"/>
      <c r="H2567" s="171"/>
      <c r="I2567" s="172" t="str">
        <f>IF(D2567="","",SUMIFS(MOVI_ENTR!I:I,MOVI_ENTR!D:D,D2567,MOVI_ENTR!O:O,L2567)-SUMIFS(MOVI_SAID!H:H,MOVI_SAID!D:D,D2567,MOVI_SAID!L:L,L2567))</f>
        <v/>
      </c>
      <c r="J2567" s="153" t="str">
        <f>IF(D2567="","",VLOOKUP(D2567,CADA_PROD!D:G,4,0)*H2567)</f>
        <v/>
      </c>
      <c r="K2567" s="14"/>
      <c r="L2567" s="14"/>
      <c r="M2567" s="21"/>
      <c r="N2567" s="21"/>
      <c r="O2567" s="21"/>
      <c r="P2567" s="21"/>
    </row>
    <row r="2568" spans="1:16" s="16" customFormat="1" ht="30" customHeight="1">
      <c r="A2568" s="21"/>
      <c r="B2568" s="21"/>
      <c r="C2568" s="170"/>
      <c r="D2568" s="168"/>
      <c r="E2568" s="154" t="str">
        <f>IFERROR(VLOOKUP(D2568,CADA_PROD!D:H,5,0),"")</f>
        <v/>
      </c>
      <c r="F2568" s="169"/>
      <c r="G2568" s="170"/>
      <c r="H2568" s="171"/>
      <c r="I2568" s="172" t="str">
        <f>IF(D2568="","",SUMIFS(MOVI_ENTR!I:I,MOVI_ENTR!D:D,D2568,MOVI_ENTR!O:O,L2568)-SUMIFS(MOVI_SAID!H:H,MOVI_SAID!D:D,D2568,MOVI_SAID!L:L,L2568))</f>
        <v/>
      </c>
      <c r="J2568" s="153" t="str">
        <f>IF(D2568="","",VLOOKUP(D2568,CADA_PROD!D:G,4,0)*H2568)</f>
        <v/>
      </c>
      <c r="K2568" s="14"/>
      <c r="L2568" s="14"/>
      <c r="M2568" s="21"/>
      <c r="N2568" s="21"/>
      <c r="O2568" s="21"/>
      <c r="P2568" s="21"/>
    </row>
    <row r="2569" spans="1:16" s="16" customFormat="1" ht="30" customHeight="1">
      <c r="A2569" s="21"/>
      <c r="B2569" s="21"/>
      <c r="C2569" s="170"/>
      <c r="D2569" s="168"/>
      <c r="E2569" s="154" t="str">
        <f>IFERROR(VLOOKUP(D2569,CADA_PROD!D:H,5,0),"")</f>
        <v/>
      </c>
      <c r="F2569" s="169"/>
      <c r="G2569" s="170"/>
      <c r="H2569" s="171"/>
      <c r="I2569" s="172" t="str">
        <f>IF(D2569="","",SUMIFS(MOVI_ENTR!I:I,MOVI_ENTR!D:D,D2569,MOVI_ENTR!O:O,L2569)-SUMIFS(MOVI_SAID!H:H,MOVI_SAID!D:D,D2569,MOVI_SAID!L:L,L2569))</f>
        <v/>
      </c>
      <c r="J2569" s="153" t="str">
        <f>IF(D2569="","",VLOOKUP(D2569,CADA_PROD!D:G,4,0)*H2569)</f>
        <v/>
      </c>
      <c r="K2569" s="14"/>
      <c r="L2569" s="14"/>
      <c r="M2569" s="21"/>
      <c r="N2569" s="21"/>
      <c r="O2569" s="21"/>
      <c r="P2569" s="21"/>
    </row>
    <row r="2570" spans="1:16" s="16" customFormat="1" ht="30" customHeight="1">
      <c r="A2570" s="21"/>
      <c r="B2570" s="21"/>
      <c r="C2570" s="170"/>
      <c r="D2570" s="168"/>
      <c r="E2570" s="154" t="str">
        <f>IFERROR(VLOOKUP(D2570,CADA_PROD!D:H,5,0),"")</f>
        <v/>
      </c>
      <c r="F2570" s="169"/>
      <c r="G2570" s="170"/>
      <c r="H2570" s="171"/>
      <c r="I2570" s="172" t="str">
        <f>IF(D2570="","",SUMIFS(MOVI_ENTR!I:I,MOVI_ENTR!D:D,D2570,MOVI_ENTR!O:O,L2570)-SUMIFS(MOVI_SAID!H:H,MOVI_SAID!D:D,D2570,MOVI_SAID!L:L,L2570))</f>
        <v/>
      </c>
      <c r="J2570" s="153" t="str">
        <f>IF(D2570="","",VLOOKUP(D2570,CADA_PROD!D:G,4,0)*H2570)</f>
        <v/>
      </c>
      <c r="K2570" s="14"/>
      <c r="L2570" s="14"/>
      <c r="M2570" s="21"/>
      <c r="N2570" s="21"/>
      <c r="O2570" s="21"/>
      <c r="P2570" s="21"/>
    </row>
    <row r="2571" spans="1:16" s="16" customFormat="1" ht="30" customHeight="1">
      <c r="A2571" s="21"/>
      <c r="B2571" s="21"/>
      <c r="C2571" s="170"/>
      <c r="D2571" s="168"/>
      <c r="E2571" s="154" t="str">
        <f>IFERROR(VLOOKUP(D2571,CADA_PROD!D:H,5,0),"")</f>
        <v/>
      </c>
      <c r="F2571" s="169"/>
      <c r="G2571" s="170"/>
      <c r="H2571" s="171"/>
      <c r="I2571" s="172" t="str">
        <f>IF(D2571="","",SUMIFS(MOVI_ENTR!I:I,MOVI_ENTR!D:D,D2571,MOVI_ENTR!O:O,L2571)-SUMIFS(MOVI_SAID!H:H,MOVI_SAID!D:D,D2571,MOVI_SAID!L:L,L2571))</f>
        <v/>
      </c>
      <c r="J2571" s="153" t="str">
        <f>IF(D2571="","",VLOOKUP(D2571,CADA_PROD!D:G,4,0)*H2571)</f>
        <v/>
      </c>
      <c r="K2571" s="14"/>
      <c r="L2571" s="14"/>
      <c r="M2571" s="21"/>
      <c r="N2571" s="21"/>
      <c r="O2571" s="21"/>
      <c r="P2571" s="21"/>
    </row>
    <row r="2572" spans="1:16" s="16" customFormat="1" ht="30" customHeight="1">
      <c r="A2572" s="21"/>
      <c r="B2572" s="21"/>
      <c r="C2572" s="170"/>
      <c r="D2572" s="168"/>
      <c r="E2572" s="154" t="str">
        <f>IFERROR(VLOOKUP(D2572,CADA_PROD!D:H,5,0),"")</f>
        <v/>
      </c>
      <c r="F2572" s="169"/>
      <c r="G2572" s="170"/>
      <c r="H2572" s="171"/>
      <c r="I2572" s="172" t="str">
        <f>IF(D2572="","",SUMIFS(MOVI_ENTR!I:I,MOVI_ENTR!D:D,D2572,MOVI_ENTR!O:O,L2572)-SUMIFS(MOVI_SAID!H:H,MOVI_SAID!D:D,D2572,MOVI_SAID!L:L,L2572))</f>
        <v/>
      </c>
      <c r="J2572" s="153" t="str">
        <f>IF(D2572="","",VLOOKUP(D2572,CADA_PROD!D:G,4,0)*H2572)</f>
        <v/>
      </c>
      <c r="K2572" s="14"/>
      <c r="L2572" s="14"/>
      <c r="M2572" s="21"/>
      <c r="N2572" s="21"/>
      <c r="O2572" s="21"/>
      <c r="P2572" s="21"/>
    </row>
    <row r="2573" spans="1:16" s="16" customFormat="1" ht="30" customHeight="1">
      <c r="A2573" s="21"/>
      <c r="B2573" s="21"/>
      <c r="C2573" s="170"/>
      <c r="D2573" s="168"/>
      <c r="E2573" s="154" t="str">
        <f>IFERROR(VLOOKUP(D2573,CADA_PROD!D:H,5,0),"")</f>
        <v/>
      </c>
      <c r="F2573" s="169"/>
      <c r="G2573" s="170"/>
      <c r="H2573" s="171"/>
      <c r="I2573" s="172" t="str">
        <f>IF(D2573="","",SUMIFS(MOVI_ENTR!I:I,MOVI_ENTR!D:D,D2573,MOVI_ENTR!O:O,L2573)-SUMIFS(MOVI_SAID!H:H,MOVI_SAID!D:D,D2573,MOVI_SAID!L:L,L2573))</f>
        <v/>
      </c>
      <c r="J2573" s="153" t="str">
        <f>IF(D2573="","",VLOOKUP(D2573,CADA_PROD!D:G,4,0)*H2573)</f>
        <v/>
      </c>
      <c r="K2573" s="14"/>
      <c r="L2573" s="14"/>
      <c r="M2573" s="21"/>
      <c r="N2573" s="21"/>
      <c r="O2573" s="21"/>
      <c r="P2573" s="21"/>
    </row>
    <row r="2574" spans="1:16" s="16" customFormat="1" ht="30" customHeight="1">
      <c r="A2574" s="21"/>
      <c r="B2574" s="21"/>
      <c r="C2574" s="170"/>
      <c r="D2574" s="168"/>
      <c r="E2574" s="154" t="str">
        <f>IFERROR(VLOOKUP(D2574,CADA_PROD!D:H,5,0),"")</f>
        <v/>
      </c>
      <c r="F2574" s="169"/>
      <c r="G2574" s="170"/>
      <c r="H2574" s="171"/>
      <c r="I2574" s="172" t="str">
        <f>IF(D2574="","",SUMIFS(MOVI_ENTR!I:I,MOVI_ENTR!D:D,D2574,MOVI_ENTR!O:O,L2574)-SUMIFS(MOVI_SAID!H:H,MOVI_SAID!D:D,D2574,MOVI_SAID!L:L,L2574))</f>
        <v/>
      </c>
      <c r="J2574" s="153" t="str">
        <f>IF(D2574="","",VLOOKUP(D2574,CADA_PROD!D:G,4,0)*H2574)</f>
        <v/>
      </c>
      <c r="K2574" s="14"/>
      <c r="L2574" s="14"/>
      <c r="M2574" s="21"/>
      <c r="N2574" s="21"/>
      <c r="O2574" s="21"/>
      <c r="P2574" s="21"/>
    </row>
    <row r="2575" spans="1:16" s="16" customFormat="1" ht="30" customHeight="1">
      <c r="A2575" s="21"/>
      <c r="B2575" s="21"/>
      <c r="C2575" s="170"/>
      <c r="D2575" s="168"/>
      <c r="E2575" s="154" t="str">
        <f>IFERROR(VLOOKUP(D2575,CADA_PROD!D:H,5,0),"")</f>
        <v/>
      </c>
      <c r="F2575" s="169"/>
      <c r="G2575" s="170"/>
      <c r="H2575" s="171"/>
      <c r="I2575" s="172" t="str">
        <f>IF(D2575="","",SUMIFS(MOVI_ENTR!I:I,MOVI_ENTR!D:D,D2575,MOVI_ENTR!O:O,L2575)-SUMIFS(MOVI_SAID!H:H,MOVI_SAID!D:D,D2575,MOVI_SAID!L:L,L2575))</f>
        <v/>
      </c>
      <c r="J2575" s="153" t="str">
        <f>IF(D2575="","",VLOOKUP(D2575,CADA_PROD!D:G,4,0)*H2575)</f>
        <v/>
      </c>
      <c r="K2575" s="14"/>
      <c r="L2575" s="14"/>
      <c r="M2575" s="21"/>
      <c r="N2575" s="21"/>
      <c r="O2575" s="21"/>
      <c r="P2575" s="21"/>
    </row>
    <row r="2576" spans="1:16" s="16" customFormat="1" ht="30" customHeight="1">
      <c r="A2576" s="21"/>
      <c r="B2576" s="21"/>
      <c r="C2576" s="170"/>
      <c r="D2576" s="168"/>
      <c r="E2576" s="154" t="str">
        <f>IFERROR(VLOOKUP(D2576,CADA_PROD!D:H,5,0),"")</f>
        <v/>
      </c>
      <c r="F2576" s="169"/>
      <c r="G2576" s="170"/>
      <c r="H2576" s="171"/>
      <c r="I2576" s="172" t="str">
        <f>IF(D2576="","",SUMIFS(MOVI_ENTR!I:I,MOVI_ENTR!D:D,D2576,MOVI_ENTR!O:O,L2576)-SUMIFS(MOVI_SAID!H:H,MOVI_SAID!D:D,D2576,MOVI_SAID!L:L,L2576))</f>
        <v/>
      </c>
      <c r="J2576" s="153" t="str">
        <f>IF(D2576="","",VLOOKUP(D2576,CADA_PROD!D:G,4,0)*H2576)</f>
        <v/>
      </c>
      <c r="K2576" s="14"/>
      <c r="L2576" s="14"/>
      <c r="M2576" s="21"/>
      <c r="N2576" s="21"/>
      <c r="O2576" s="21"/>
      <c r="P2576" s="21"/>
    </row>
    <row r="2577" spans="1:16" s="16" customFormat="1" ht="30" customHeight="1">
      <c r="A2577" s="21"/>
      <c r="B2577" s="21"/>
      <c r="C2577" s="170"/>
      <c r="D2577" s="168"/>
      <c r="E2577" s="154" t="str">
        <f>IFERROR(VLOOKUP(D2577,CADA_PROD!D:H,5,0),"")</f>
        <v/>
      </c>
      <c r="F2577" s="169"/>
      <c r="G2577" s="170"/>
      <c r="H2577" s="171"/>
      <c r="I2577" s="172" t="str">
        <f>IF(D2577="","",SUMIFS(MOVI_ENTR!I:I,MOVI_ENTR!D:D,D2577,MOVI_ENTR!O:O,L2577)-SUMIFS(MOVI_SAID!H:H,MOVI_SAID!D:D,D2577,MOVI_SAID!L:L,L2577))</f>
        <v/>
      </c>
      <c r="J2577" s="153" t="str">
        <f>IF(D2577="","",VLOOKUP(D2577,CADA_PROD!D:G,4,0)*H2577)</f>
        <v/>
      </c>
      <c r="K2577" s="14"/>
      <c r="L2577" s="14"/>
      <c r="M2577" s="21"/>
      <c r="N2577" s="21"/>
      <c r="O2577" s="21"/>
      <c r="P2577" s="21"/>
    </row>
    <row r="2578" spans="1:16" s="16" customFormat="1" ht="30" customHeight="1">
      <c r="A2578" s="21"/>
      <c r="B2578" s="21"/>
      <c r="C2578" s="170"/>
      <c r="D2578" s="168"/>
      <c r="E2578" s="154" t="str">
        <f>IFERROR(VLOOKUP(D2578,CADA_PROD!D:H,5,0),"")</f>
        <v/>
      </c>
      <c r="F2578" s="169"/>
      <c r="G2578" s="170"/>
      <c r="H2578" s="171"/>
      <c r="I2578" s="172" t="str">
        <f>IF(D2578="","",SUMIFS(MOVI_ENTR!I:I,MOVI_ENTR!D:D,D2578,MOVI_ENTR!O:O,L2578)-SUMIFS(MOVI_SAID!H:H,MOVI_SAID!D:D,D2578,MOVI_SAID!L:L,L2578))</f>
        <v/>
      </c>
      <c r="J2578" s="153" t="str">
        <f>IF(D2578="","",VLOOKUP(D2578,CADA_PROD!D:G,4,0)*H2578)</f>
        <v/>
      </c>
      <c r="K2578" s="14"/>
      <c r="L2578" s="14"/>
      <c r="M2578" s="21"/>
      <c r="N2578" s="21"/>
      <c r="O2578" s="21"/>
      <c r="P2578" s="21"/>
    </row>
    <row r="2579" spans="1:16" s="16" customFormat="1" ht="30" customHeight="1">
      <c r="A2579" s="21"/>
      <c r="B2579" s="21"/>
      <c r="C2579" s="170"/>
      <c r="D2579" s="168"/>
      <c r="E2579" s="154" t="str">
        <f>IFERROR(VLOOKUP(D2579,CADA_PROD!D:H,5,0),"")</f>
        <v/>
      </c>
      <c r="F2579" s="169"/>
      <c r="G2579" s="170"/>
      <c r="H2579" s="171"/>
      <c r="I2579" s="172" t="str">
        <f>IF(D2579="","",SUMIFS(MOVI_ENTR!I:I,MOVI_ENTR!D:D,D2579,MOVI_ENTR!O:O,L2579)-SUMIFS(MOVI_SAID!H:H,MOVI_SAID!D:D,D2579,MOVI_SAID!L:L,L2579))</f>
        <v/>
      </c>
      <c r="J2579" s="153" t="str">
        <f>IF(D2579="","",VLOOKUP(D2579,CADA_PROD!D:G,4,0)*H2579)</f>
        <v/>
      </c>
      <c r="K2579" s="14"/>
      <c r="L2579" s="14"/>
      <c r="M2579" s="21"/>
      <c r="N2579" s="21"/>
      <c r="O2579" s="21"/>
      <c r="P2579" s="21"/>
    </row>
    <row r="2580" spans="1:16" s="16" customFormat="1" ht="30" customHeight="1">
      <c r="A2580" s="21"/>
      <c r="B2580" s="21"/>
      <c r="C2580" s="170"/>
      <c r="D2580" s="168"/>
      <c r="E2580" s="154" t="str">
        <f>IFERROR(VLOOKUP(D2580,CADA_PROD!D:H,5,0),"")</f>
        <v/>
      </c>
      <c r="F2580" s="169"/>
      <c r="G2580" s="170"/>
      <c r="H2580" s="171"/>
      <c r="I2580" s="172" t="str">
        <f>IF(D2580="","",SUMIFS(MOVI_ENTR!I:I,MOVI_ENTR!D:D,D2580,MOVI_ENTR!O:O,L2580)-SUMIFS(MOVI_SAID!H:H,MOVI_SAID!D:D,D2580,MOVI_SAID!L:L,L2580))</f>
        <v/>
      </c>
      <c r="J2580" s="153" t="str">
        <f>IF(D2580="","",VLOOKUP(D2580,CADA_PROD!D:G,4,0)*H2580)</f>
        <v/>
      </c>
      <c r="K2580" s="14"/>
      <c r="L2580" s="14"/>
      <c r="M2580" s="21"/>
      <c r="N2580" s="21"/>
      <c r="O2580" s="21"/>
      <c r="P2580" s="21"/>
    </row>
    <row r="2581" spans="1:16" s="16" customFormat="1" ht="30" customHeight="1">
      <c r="A2581" s="21"/>
      <c r="B2581" s="21"/>
      <c r="C2581" s="170"/>
      <c r="D2581" s="168"/>
      <c r="E2581" s="154" t="str">
        <f>IFERROR(VLOOKUP(D2581,CADA_PROD!D:H,5,0),"")</f>
        <v/>
      </c>
      <c r="F2581" s="169"/>
      <c r="G2581" s="170"/>
      <c r="H2581" s="171"/>
      <c r="I2581" s="172" t="str">
        <f>IF(D2581="","",SUMIFS(MOVI_ENTR!I:I,MOVI_ENTR!D:D,D2581,MOVI_ENTR!O:O,L2581)-SUMIFS(MOVI_SAID!H:H,MOVI_SAID!D:D,D2581,MOVI_SAID!L:L,L2581))</f>
        <v/>
      </c>
      <c r="J2581" s="153" t="str">
        <f>IF(D2581="","",VLOOKUP(D2581,CADA_PROD!D:G,4,0)*H2581)</f>
        <v/>
      </c>
      <c r="K2581" s="14"/>
      <c r="L2581" s="14"/>
      <c r="M2581" s="21"/>
      <c r="N2581" s="21"/>
      <c r="O2581" s="21"/>
      <c r="P2581" s="21"/>
    </row>
    <row r="2582" spans="1:16" s="16" customFormat="1" ht="30" customHeight="1">
      <c r="A2582" s="21"/>
      <c r="B2582" s="21"/>
      <c r="C2582" s="170"/>
      <c r="D2582" s="168"/>
      <c r="E2582" s="154" t="str">
        <f>IFERROR(VLOOKUP(D2582,CADA_PROD!D:H,5,0),"")</f>
        <v/>
      </c>
      <c r="F2582" s="169"/>
      <c r="G2582" s="170"/>
      <c r="H2582" s="171"/>
      <c r="I2582" s="172" t="str">
        <f>IF(D2582="","",SUMIFS(MOVI_ENTR!I:I,MOVI_ENTR!D:D,D2582,MOVI_ENTR!O:O,L2582)-SUMIFS(MOVI_SAID!H:H,MOVI_SAID!D:D,D2582,MOVI_SAID!L:L,L2582))</f>
        <v/>
      </c>
      <c r="J2582" s="153" t="str">
        <f>IF(D2582="","",VLOOKUP(D2582,CADA_PROD!D:G,4,0)*H2582)</f>
        <v/>
      </c>
      <c r="K2582" s="14"/>
      <c r="L2582" s="14"/>
      <c r="M2582" s="21"/>
      <c r="N2582" s="21"/>
      <c r="O2582" s="21"/>
      <c r="P2582" s="21"/>
    </row>
    <row r="2583" spans="1:16" s="16" customFormat="1" ht="30" customHeight="1">
      <c r="A2583" s="21"/>
      <c r="B2583" s="21"/>
      <c r="C2583" s="170"/>
      <c r="D2583" s="168"/>
      <c r="E2583" s="154" t="str">
        <f>IFERROR(VLOOKUP(D2583,CADA_PROD!D:H,5,0),"")</f>
        <v/>
      </c>
      <c r="F2583" s="169"/>
      <c r="G2583" s="170"/>
      <c r="H2583" s="171"/>
      <c r="I2583" s="172" t="str">
        <f>IF(D2583="","",SUMIFS(MOVI_ENTR!I:I,MOVI_ENTR!D:D,D2583,MOVI_ENTR!O:O,L2583)-SUMIFS(MOVI_SAID!H:H,MOVI_SAID!D:D,D2583,MOVI_SAID!L:L,L2583))</f>
        <v/>
      </c>
      <c r="J2583" s="153" t="str">
        <f>IF(D2583="","",VLOOKUP(D2583,CADA_PROD!D:G,4,0)*H2583)</f>
        <v/>
      </c>
      <c r="K2583" s="14"/>
      <c r="L2583" s="14"/>
      <c r="M2583" s="21"/>
      <c r="N2583" s="21"/>
      <c r="O2583" s="21"/>
      <c r="P2583" s="21"/>
    </row>
    <row r="2584" spans="1:16" s="16" customFormat="1" ht="30" customHeight="1">
      <c r="A2584" s="21"/>
      <c r="B2584" s="21"/>
      <c r="C2584" s="170"/>
      <c r="D2584" s="168"/>
      <c r="E2584" s="154" t="str">
        <f>IFERROR(VLOOKUP(D2584,CADA_PROD!D:H,5,0),"")</f>
        <v/>
      </c>
      <c r="F2584" s="169"/>
      <c r="G2584" s="170"/>
      <c r="H2584" s="171"/>
      <c r="I2584" s="172" t="str">
        <f>IF(D2584="","",SUMIFS(MOVI_ENTR!I:I,MOVI_ENTR!D:D,D2584,MOVI_ENTR!O:O,L2584)-SUMIFS(MOVI_SAID!H:H,MOVI_SAID!D:D,D2584,MOVI_SAID!L:L,L2584))</f>
        <v/>
      </c>
      <c r="J2584" s="153" t="str">
        <f>IF(D2584="","",VLOOKUP(D2584,CADA_PROD!D:G,4,0)*H2584)</f>
        <v/>
      </c>
      <c r="K2584" s="14"/>
      <c r="L2584" s="14"/>
      <c r="M2584" s="21"/>
      <c r="N2584" s="21"/>
      <c r="O2584" s="21"/>
      <c r="P2584" s="21"/>
    </row>
    <row r="2585" spans="1:16" s="16" customFormat="1" ht="30" customHeight="1">
      <c r="A2585" s="21"/>
      <c r="B2585" s="21"/>
      <c r="C2585" s="170"/>
      <c r="D2585" s="168"/>
      <c r="E2585" s="154" t="str">
        <f>IFERROR(VLOOKUP(D2585,CADA_PROD!D:H,5,0),"")</f>
        <v/>
      </c>
      <c r="F2585" s="169"/>
      <c r="G2585" s="170"/>
      <c r="H2585" s="171"/>
      <c r="I2585" s="172" t="str">
        <f>IF(D2585="","",SUMIFS(MOVI_ENTR!I:I,MOVI_ENTR!D:D,D2585,MOVI_ENTR!O:O,L2585)-SUMIFS(MOVI_SAID!H:H,MOVI_SAID!D:D,D2585,MOVI_SAID!L:L,L2585))</f>
        <v/>
      </c>
      <c r="J2585" s="153" t="str">
        <f>IF(D2585="","",VLOOKUP(D2585,CADA_PROD!D:G,4,0)*H2585)</f>
        <v/>
      </c>
      <c r="K2585" s="14"/>
      <c r="L2585" s="14"/>
      <c r="M2585" s="21"/>
      <c r="N2585" s="21"/>
      <c r="O2585" s="21"/>
      <c r="P2585" s="21"/>
    </row>
    <row r="2586" spans="1:16" s="16" customFormat="1" ht="30" customHeight="1">
      <c r="A2586" s="21"/>
      <c r="B2586" s="21"/>
      <c r="C2586" s="170"/>
      <c r="D2586" s="168"/>
      <c r="E2586" s="154" t="str">
        <f>IFERROR(VLOOKUP(D2586,CADA_PROD!D:H,5,0),"")</f>
        <v/>
      </c>
      <c r="F2586" s="169"/>
      <c r="G2586" s="170"/>
      <c r="H2586" s="171"/>
      <c r="I2586" s="172" t="str">
        <f>IF(D2586="","",SUMIFS(MOVI_ENTR!I:I,MOVI_ENTR!D:D,D2586,MOVI_ENTR!O:O,L2586)-SUMIFS(MOVI_SAID!H:H,MOVI_SAID!D:D,D2586,MOVI_SAID!L:L,L2586))</f>
        <v/>
      </c>
      <c r="J2586" s="153" t="str">
        <f>IF(D2586="","",VLOOKUP(D2586,CADA_PROD!D:G,4,0)*H2586)</f>
        <v/>
      </c>
      <c r="K2586" s="14"/>
      <c r="L2586" s="14"/>
      <c r="M2586" s="21"/>
      <c r="N2586" s="21"/>
      <c r="O2586" s="21"/>
      <c r="P2586" s="21"/>
    </row>
    <row r="2587" spans="1:16" s="16" customFormat="1" ht="30" customHeight="1">
      <c r="A2587" s="21"/>
      <c r="B2587" s="21"/>
      <c r="C2587" s="170"/>
      <c r="D2587" s="168"/>
      <c r="E2587" s="154" t="str">
        <f>IFERROR(VLOOKUP(D2587,CADA_PROD!D:H,5,0),"")</f>
        <v/>
      </c>
      <c r="F2587" s="169"/>
      <c r="G2587" s="170"/>
      <c r="H2587" s="171"/>
      <c r="I2587" s="172" t="str">
        <f>IF(D2587="","",SUMIFS(MOVI_ENTR!I:I,MOVI_ENTR!D:D,D2587,MOVI_ENTR!O:O,L2587)-SUMIFS(MOVI_SAID!H:H,MOVI_SAID!D:D,D2587,MOVI_SAID!L:L,L2587))</f>
        <v/>
      </c>
      <c r="J2587" s="153" t="str">
        <f>IF(D2587="","",VLOOKUP(D2587,CADA_PROD!D:G,4,0)*H2587)</f>
        <v/>
      </c>
      <c r="K2587" s="14"/>
      <c r="L2587" s="14"/>
      <c r="M2587" s="21"/>
      <c r="N2587" s="21"/>
      <c r="O2587" s="21"/>
      <c r="P2587" s="21"/>
    </row>
    <row r="2588" spans="1:16" s="16" customFormat="1" ht="30" customHeight="1">
      <c r="A2588" s="21"/>
      <c r="B2588" s="21"/>
      <c r="C2588" s="170"/>
      <c r="D2588" s="168"/>
      <c r="E2588" s="154" t="str">
        <f>IFERROR(VLOOKUP(D2588,CADA_PROD!D:H,5,0),"")</f>
        <v/>
      </c>
      <c r="F2588" s="169"/>
      <c r="G2588" s="170"/>
      <c r="H2588" s="171"/>
      <c r="I2588" s="172" t="str">
        <f>IF(D2588="","",SUMIFS(MOVI_ENTR!I:I,MOVI_ENTR!D:D,D2588,MOVI_ENTR!O:O,L2588)-SUMIFS(MOVI_SAID!H:H,MOVI_SAID!D:D,D2588,MOVI_SAID!L:L,L2588))</f>
        <v/>
      </c>
      <c r="J2588" s="153" t="str">
        <f>IF(D2588="","",VLOOKUP(D2588,CADA_PROD!D:G,4,0)*H2588)</f>
        <v/>
      </c>
      <c r="K2588" s="14"/>
      <c r="L2588" s="14"/>
      <c r="M2588" s="21"/>
      <c r="N2588" s="21"/>
      <c r="O2588" s="21"/>
      <c r="P2588" s="21"/>
    </row>
    <row r="2589" spans="1:16" s="16" customFormat="1" ht="30" customHeight="1">
      <c r="A2589" s="21"/>
      <c r="B2589" s="21"/>
      <c r="C2589" s="170"/>
      <c r="D2589" s="168"/>
      <c r="E2589" s="154" t="str">
        <f>IFERROR(VLOOKUP(D2589,CADA_PROD!D:H,5,0),"")</f>
        <v/>
      </c>
      <c r="F2589" s="169"/>
      <c r="G2589" s="170"/>
      <c r="H2589" s="171"/>
      <c r="I2589" s="172" t="str">
        <f>IF(D2589="","",SUMIFS(MOVI_ENTR!I:I,MOVI_ENTR!D:D,D2589,MOVI_ENTR!O:O,L2589)-SUMIFS(MOVI_SAID!H:H,MOVI_SAID!D:D,D2589,MOVI_SAID!L:L,L2589))</f>
        <v/>
      </c>
      <c r="J2589" s="153" t="str">
        <f>IF(D2589="","",VLOOKUP(D2589,CADA_PROD!D:G,4,0)*H2589)</f>
        <v/>
      </c>
      <c r="K2589" s="14"/>
      <c r="L2589" s="14"/>
      <c r="M2589" s="21"/>
      <c r="N2589" s="21"/>
      <c r="O2589" s="21"/>
      <c r="P2589" s="21"/>
    </row>
    <row r="2590" spans="1:16" s="16" customFormat="1" ht="30" customHeight="1">
      <c r="A2590" s="21"/>
      <c r="B2590" s="21"/>
      <c r="C2590" s="170"/>
      <c r="D2590" s="168"/>
      <c r="E2590" s="154" t="str">
        <f>IFERROR(VLOOKUP(D2590,CADA_PROD!D:H,5,0),"")</f>
        <v/>
      </c>
      <c r="F2590" s="169"/>
      <c r="G2590" s="170"/>
      <c r="H2590" s="171"/>
      <c r="I2590" s="172" t="str">
        <f>IF(D2590="","",SUMIFS(MOVI_ENTR!I:I,MOVI_ENTR!D:D,D2590,MOVI_ENTR!O:O,L2590)-SUMIFS(MOVI_SAID!H:H,MOVI_SAID!D:D,D2590,MOVI_SAID!L:L,L2590))</f>
        <v/>
      </c>
      <c r="J2590" s="153" t="str">
        <f>IF(D2590="","",VLOOKUP(D2590,CADA_PROD!D:G,4,0)*H2590)</f>
        <v/>
      </c>
      <c r="K2590" s="14"/>
      <c r="L2590" s="14"/>
      <c r="M2590" s="21"/>
      <c r="N2590" s="21"/>
      <c r="O2590" s="21"/>
      <c r="P2590" s="21"/>
    </row>
    <row r="2591" spans="1:16" s="16" customFormat="1" ht="30" customHeight="1">
      <c r="A2591" s="21"/>
      <c r="B2591" s="21"/>
      <c r="C2591" s="170"/>
      <c r="D2591" s="168"/>
      <c r="E2591" s="154" t="str">
        <f>IFERROR(VLOOKUP(D2591,CADA_PROD!D:H,5,0),"")</f>
        <v/>
      </c>
      <c r="F2591" s="169"/>
      <c r="G2591" s="170"/>
      <c r="H2591" s="171"/>
      <c r="I2591" s="172" t="str">
        <f>IF(D2591="","",SUMIFS(MOVI_ENTR!I:I,MOVI_ENTR!D:D,D2591,MOVI_ENTR!O:O,L2591)-SUMIFS(MOVI_SAID!H:H,MOVI_SAID!D:D,D2591,MOVI_SAID!L:L,L2591))</f>
        <v/>
      </c>
      <c r="J2591" s="153" t="str">
        <f>IF(D2591="","",VLOOKUP(D2591,CADA_PROD!D:G,4,0)*H2591)</f>
        <v/>
      </c>
      <c r="K2591" s="14"/>
      <c r="L2591" s="14"/>
      <c r="M2591" s="21"/>
      <c r="N2591" s="21"/>
      <c r="O2591" s="21"/>
      <c r="P2591" s="21"/>
    </row>
    <row r="2592" spans="1:16" s="16" customFormat="1" ht="30" customHeight="1">
      <c r="A2592" s="21"/>
      <c r="B2592" s="21"/>
      <c r="C2592" s="170"/>
      <c r="D2592" s="168"/>
      <c r="E2592" s="154" t="str">
        <f>IFERROR(VLOOKUP(D2592,CADA_PROD!D:H,5,0),"")</f>
        <v/>
      </c>
      <c r="F2592" s="169"/>
      <c r="G2592" s="170"/>
      <c r="H2592" s="171"/>
      <c r="I2592" s="172" t="str">
        <f>IF(D2592="","",SUMIFS(MOVI_ENTR!I:I,MOVI_ENTR!D:D,D2592,MOVI_ENTR!O:O,L2592)-SUMIFS(MOVI_SAID!H:H,MOVI_SAID!D:D,D2592,MOVI_SAID!L:L,L2592))</f>
        <v/>
      </c>
      <c r="J2592" s="153" t="str">
        <f>IF(D2592="","",VLOOKUP(D2592,CADA_PROD!D:G,4,0)*H2592)</f>
        <v/>
      </c>
      <c r="K2592" s="14"/>
      <c r="L2592" s="14"/>
      <c r="M2592" s="21"/>
      <c r="N2592" s="21"/>
      <c r="O2592" s="21"/>
      <c r="P2592" s="21"/>
    </row>
    <row r="2593" spans="1:16" s="16" customFormat="1" ht="30" customHeight="1">
      <c r="A2593" s="21"/>
      <c r="B2593" s="21"/>
      <c r="C2593" s="170"/>
      <c r="D2593" s="168"/>
      <c r="E2593" s="154" t="str">
        <f>IFERROR(VLOOKUP(D2593,CADA_PROD!D:H,5,0),"")</f>
        <v/>
      </c>
      <c r="F2593" s="169"/>
      <c r="G2593" s="170"/>
      <c r="H2593" s="171"/>
      <c r="I2593" s="172" t="str">
        <f>IF(D2593="","",SUMIFS(MOVI_ENTR!I:I,MOVI_ENTR!D:D,D2593,MOVI_ENTR!O:O,L2593)-SUMIFS(MOVI_SAID!H:H,MOVI_SAID!D:D,D2593,MOVI_SAID!L:L,L2593))</f>
        <v/>
      </c>
      <c r="J2593" s="153" t="str">
        <f>IF(D2593="","",VLOOKUP(D2593,CADA_PROD!D:G,4,0)*H2593)</f>
        <v/>
      </c>
      <c r="K2593" s="14"/>
      <c r="L2593" s="14"/>
      <c r="M2593" s="21"/>
      <c r="N2593" s="21"/>
      <c r="O2593" s="21"/>
      <c r="P2593" s="21"/>
    </row>
    <row r="2594" spans="1:16" s="16" customFormat="1" ht="30" customHeight="1">
      <c r="A2594" s="21"/>
      <c r="B2594" s="21"/>
      <c r="C2594" s="170"/>
      <c r="D2594" s="168"/>
      <c r="E2594" s="154" t="str">
        <f>IFERROR(VLOOKUP(D2594,CADA_PROD!D:H,5,0),"")</f>
        <v/>
      </c>
      <c r="F2594" s="169"/>
      <c r="G2594" s="170"/>
      <c r="H2594" s="171"/>
      <c r="I2594" s="172" t="str">
        <f>IF(D2594="","",SUMIFS(MOVI_ENTR!I:I,MOVI_ENTR!D:D,D2594,MOVI_ENTR!O:O,L2594)-SUMIFS(MOVI_SAID!H:H,MOVI_SAID!D:D,D2594,MOVI_SAID!L:L,L2594))</f>
        <v/>
      </c>
      <c r="J2594" s="153" t="str">
        <f>IF(D2594="","",VLOOKUP(D2594,CADA_PROD!D:G,4,0)*H2594)</f>
        <v/>
      </c>
      <c r="K2594" s="14"/>
      <c r="L2594" s="14"/>
      <c r="M2594" s="21"/>
      <c r="N2594" s="21"/>
      <c r="O2594" s="21"/>
      <c r="P2594" s="21"/>
    </row>
    <row r="2595" spans="1:16" s="16" customFormat="1" ht="30" customHeight="1">
      <c r="A2595" s="21"/>
      <c r="B2595" s="21"/>
      <c r="C2595" s="170"/>
      <c r="D2595" s="168"/>
      <c r="E2595" s="154" t="str">
        <f>IFERROR(VLOOKUP(D2595,CADA_PROD!D:H,5,0),"")</f>
        <v/>
      </c>
      <c r="F2595" s="169"/>
      <c r="G2595" s="170"/>
      <c r="H2595" s="171"/>
      <c r="I2595" s="172" t="str">
        <f>IF(D2595="","",SUMIFS(MOVI_ENTR!I:I,MOVI_ENTR!D:D,D2595,MOVI_ENTR!O:O,L2595)-SUMIFS(MOVI_SAID!H:H,MOVI_SAID!D:D,D2595,MOVI_SAID!L:L,L2595))</f>
        <v/>
      </c>
      <c r="J2595" s="153" t="str">
        <f>IF(D2595="","",VLOOKUP(D2595,CADA_PROD!D:G,4,0)*H2595)</f>
        <v/>
      </c>
      <c r="K2595" s="14"/>
      <c r="L2595" s="14"/>
      <c r="M2595" s="21"/>
      <c r="N2595" s="21"/>
      <c r="O2595" s="21"/>
      <c r="P2595" s="21"/>
    </row>
    <row r="2596" spans="1:16" s="16" customFormat="1" ht="30" customHeight="1">
      <c r="A2596" s="21"/>
      <c r="B2596" s="21"/>
      <c r="C2596" s="170"/>
      <c r="D2596" s="168"/>
      <c r="E2596" s="154" t="str">
        <f>IFERROR(VLOOKUP(D2596,CADA_PROD!D:H,5,0),"")</f>
        <v/>
      </c>
      <c r="F2596" s="169"/>
      <c r="G2596" s="170"/>
      <c r="H2596" s="171"/>
      <c r="I2596" s="172" t="str">
        <f>IF(D2596="","",SUMIFS(MOVI_ENTR!I:I,MOVI_ENTR!D:D,D2596,MOVI_ENTR!O:O,L2596)-SUMIFS(MOVI_SAID!H:H,MOVI_SAID!D:D,D2596,MOVI_SAID!L:L,L2596))</f>
        <v/>
      </c>
      <c r="J2596" s="153" t="str">
        <f>IF(D2596="","",VLOOKUP(D2596,CADA_PROD!D:G,4,0)*H2596)</f>
        <v/>
      </c>
      <c r="K2596" s="14"/>
      <c r="L2596" s="14"/>
      <c r="M2596" s="21"/>
      <c r="N2596" s="21"/>
      <c r="O2596" s="21"/>
      <c r="P2596" s="21"/>
    </row>
    <row r="2597" spans="1:16" s="16" customFormat="1" ht="30" customHeight="1">
      <c r="A2597" s="21"/>
      <c r="B2597" s="21"/>
      <c r="C2597" s="170"/>
      <c r="D2597" s="168"/>
      <c r="E2597" s="154" t="str">
        <f>IFERROR(VLOOKUP(D2597,CADA_PROD!D:H,5,0),"")</f>
        <v/>
      </c>
      <c r="F2597" s="169"/>
      <c r="G2597" s="170"/>
      <c r="H2597" s="171"/>
      <c r="I2597" s="172" t="str">
        <f>IF(D2597="","",SUMIFS(MOVI_ENTR!I:I,MOVI_ENTR!D:D,D2597,MOVI_ENTR!O:O,L2597)-SUMIFS(MOVI_SAID!H:H,MOVI_SAID!D:D,D2597,MOVI_SAID!L:L,L2597))</f>
        <v/>
      </c>
      <c r="J2597" s="153" t="str">
        <f>IF(D2597="","",VLOOKUP(D2597,CADA_PROD!D:G,4,0)*H2597)</f>
        <v/>
      </c>
      <c r="K2597" s="14"/>
      <c r="L2597" s="14"/>
      <c r="M2597" s="21"/>
      <c r="N2597" s="21"/>
      <c r="O2597" s="21"/>
      <c r="P2597" s="21"/>
    </row>
    <row r="2598" spans="1:16" s="16" customFormat="1" ht="30" customHeight="1">
      <c r="A2598" s="21"/>
      <c r="B2598" s="21"/>
      <c r="C2598" s="170"/>
      <c r="D2598" s="168"/>
      <c r="E2598" s="154" t="str">
        <f>IFERROR(VLOOKUP(D2598,CADA_PROD!D:H,5,0),"")</f>
        <v/>
      </c>
      <c r="F2598" s="169"/>
      <c r="G2598" s="170"/>
      <c r="H2598" s="171"/>
      <c r="I2598" s="172" t="str">
        <f>IF(D2598="","",SUMIFS(MOVI_ENTR!I:I,MOVI_ENTR!D:D,D2598,MOVI_ENTR!O:O,L2598)-SUMIFS(MOVI_SAID!H:H,MOVI_SAID!D:D,D2598,MOVI_SAID!L:L,L2598))</f>
        <v/>
      </c>
      <c r="J2598" s="153" t="str">
        <f>IF(D2598="","",VLOOKUP(D2598,CADA_PROD!D:G,4,0)*H2598)</f>
        <v/>
      </c>
      <c r="K2598" s="14"/>
      <c r="L2598" s="14"/>
      <c r="M2598" s="21"/>
      <c r="N2598" s="21"/>
      <c r="O2598" s="21"/>
      <c r="P2598" s="21"/>
    </row>
    <row r="2599" spans="1:16" s="16" customFormat="1" ht="30" customHeight="1">
      <c r="A2599" s="21"/>
      <c r="B2599" s="21"/>
      <c r="C2599" s="170"/>
      <c r="D2599" s="168"/>
      <c r="E2599" s="154" t="str">
        <f>IFERROR(VLOOKUP(D2599,CADA_PROD!D:H,5,0),"")</f>
        <v/>
      </c>
      <c r="F2599" s="169"/>
      <c r="G2599" s="170"/>
      <c r="H2599" s="171"/>
      <c r="I2599" s="172" t="str">
        <f>IF(D2599="","",SUMIFS(MOVI_ENTR!I:I,MOVI_ENTR!D:D,D2599,MOVI_ENTR!O:O,L2599)-SUMIFS(MOVI_SAID!H:H,MOVI_SAID!D:D,D2599,MOVI_SAID!L:L,L2599))</f>
        <v/>
      </c>
      <c r="J2599" s="153" t="str">
        <f>IF(D2599="","",VLOOKUP(D2599,CADA_PROD!D:G,4,0)*H2599)</f>
        <v/>
      </c>
      <c r="K2599" s="14"/>
      <c r="L2599" s="14"/>
      <c r="M2599" s="21"/>
      <c r="N2599" s="21"/>
      <c r="O2599" s="21"/>
      <c r="P2599" s="21"/>
    </row>
    <row r="2600" spans="1:16" s="16" customFormat="1" ht="30" customHeight="1">
      <c r="A2600" s="21"/>
      <c r="B2600" s="21"/>
      <c r="C2600" s="170"/>
      <c r="D2600" s="168"/>
      <c r="E2600" s="154" t="str">
        <f>IFERROR(VLOOKUP(D2600,CADA_PROD!D:H,5,0),"")</f>
        <v/>
      </c>
      <c r="F2600" s="169"/>
      <c r="G2600" s="170"/>
      <c r="H2600" s="171"/>
      <c r="I2600" s="172" t="str">
        <f>IF(D2600="","",SUMIFS(MOVI_ENTR!I:I,MOVI_ENTR!D:D,D2600,MOVI_ENTR!O:O,L2600)-SUMIFS(MOVI_SAID!H:H,MOVI_SAID!D:D,D2600,MOVI_SAID!L:L,L2600))</f>
        <v/>
      </c>
      <c r="J2600" s="153" t="str">
        <f>IF(D2600="","",VLOOKUP(D2600,CADA_PROD!D:G,4,0)*H2600)</f>
        <v/>
      </c>
      <c r="K2600" s="14"/>
      <c r="L2600" s="14"/>
      <c r="M2600" s="21"/>
      <c r="N2600" s="21"/>
      <c r="O2600" s="21"/>
      <c r="P2600" s="21"/>
    </row>
    <row r="2601" spans="1:16" s="16" customFormat="1" ht="30" customHeight="1">
      <c r="A2601" s="21"/>
      <c r="B2601" s="21"/>
      <c r="C2601" s="170"/>
      <c r="D2601" s="168"/>
      <c r="E2601" s="154" t="str">
        <f>IFERROR(VLOOKUP(D2601,CADA_PROD!D:H,5,0),"")</f>
        <v/>
      </c>
      <c r="F2601" s="169"/>
      <c r="G2601" s="170"/>
      <c r="H2601" s="171"/>
      <c r="I2601" s="172" t="str">
        <f>IF(D2601="","",SUMIFS(MOVI_ENTR!I:I,MOVI_ENTR!D:D,D2601,MOVI_ENTR!O:O,L2601)-SUMIFS(MOVI_SAID!H:H,MOVI_SAID!D:D,D2601,MOVI_SAID!L:L,L2601))</f>
        <v/>
      </c>
      <c r="J2601" s="153" t="str">
        <f>IF(D2601="","",VLOOKUP(D2601,CADA_PROD!D:G,4,0)*H2601)</f>
        <v/>
      </c>
      <c r="K2601" s="14"/>
      <c r="L2601" s="14"/>
      <c r="M2601" s="21"/>
      <c r="N2601" s="21"/>
      <c r="O2601" s="21"/>
      <c r="P2601" s="21"/>
    </row>
    <row r="2602" spans="1:16" s="16" customFormat="1" ht="30" customHeight="1">
      <c r="A2602" s="21"/>
      <c r="B2602" s="21"/>
      <c r="C2602" s="170"/>
      <c r="D2602" s="168"/>
      <c r="E2602" s="154" t="str">
        <f>IFERROR(VLOOKUP(D2602,CADA_PROD!D:H,5,0),"")</f>
        <v/>
      </c>
      <c r="F2602" s="169"/>
      <c r="G2602" s="170"/>
      <c r="H2602" s="171"/>
      <c r="I2602" s="172" t="str">
        <f>IF(D2602="","",SUMIFS(MOVI_ENTR!I:I,MOVI_ENTR!D:D,D2602,MOVI_ENTR!O:O,L2602)-SUMIFS(MOVI_SAID!H:H,MOVI_SAID!D:D,D2602,MOVI_SAID!L:L,L2602))</f>
        <v/>
      </c>
      <c r="J2602" s="153" t="str">
        <f>IF(D2602="","",VLOOKUP(D2602,CADA_PROD!D:G,4,0)*H2602)</f>
        <v/>
      </c>
      <c r="K2602" s="14"/>
      <c r="L2602" s="14"/>
      <c r="M2602" s="21"/>
      <c r="N2602" s="21"/>
      <c r="O2602" s="21"/>
      <c r="P2602" s="21"/>
    </row>
    <row r="2603" spans="1:16" s="16" customFormat="1" ht="30" customHeight="1">
      <c r="A2603" s="21"/>
      <c r="B2603" s="21"/>
      <c r="C2603" s="170"/>
      <c r="D2603" s="168"/>
      <c r="E2603" s="154" t="str">
        <f>IFERROR(VLOOKUP(D2603,CADA_PROD!D:H,5,0),"")</f>
        <v/>
      </c>
      <c r="F2603" s="169"/>
      <c r="G2603" s="170"/>
      <c r="H2603" s="171"/>
      <c r="I2603" s="172" t="str">
        <f>IF(D2603="","",SUMIFS(MOVI_ENTR!I:I,MOVI_ENTR!D:D,D2603,MOVI_ENTR!O:O,L2603)-SUMIFS(MOVI_SAID!H:H,MOVI_SAID!D:D,D2603,MOVI_SAID!L:L,L2603))</f>
        <v/>
      </c>
      <c r="J2603" s="153" t="str">
        <f>IF(D2603="","",VLOOKUP(D2603,CADA_PROD!D:G,4,0)*H2603)</f>
        <v/>
      </c>
      <c r="K2603" s="14"/>
      <c r="L2603" s="14"/>
      <c r="M2603" s="21"/>
      <c r="N2603" s="21"/>
      <c r="O2603" s="21"/>
      <c r="P2603" s="21"/>
    </row>
    <row r="2604" spans="1:16" s="16" customFormat="1" ht="30" customHeight="1">
      <c r="A2604" s="21"/>
      <c r="B2604" s="21"/>
      <c r="C2604" s="170"/>
      <c r="D2604" s="168"/>
      <c r="E2604" s="154" t="str">
        <f>IFERROR(VLOOKUP(D2604,CADA_PROD!D:H,5,0),"")</f>
        <v/>
      </c>
      <c r="F2604" s="169"/>
      <c r="G2604" s="170"/>
      <c r="H2604" s="171"/>
      <c r="I2604" s="172" t="str">
        <f>IF(D2604="","",SUMIFS(MOVI_ENTR!I:I,MOVI_ENTR!D:D,D2604,MOVI_ENTR!O:O,L2604)-SUMIFS(MOVI_SAID!H:H,MOVI_SAID!D:D,D2604,MOVI_SAID!L:L,L2604))</f>
        <v/>
      </c>
      <c r="J2604" s="153" t="str">
        <f>IF(D2604="","",VLOOKUP(D2604,CADA_PROD!D:G,4,0)*H2604)</f>
        <v/>
      </c>
      <c r="K2604" s="14"/>
      <c r="L2604" s="14"/>
      <c r="M2604" s="21"/>
      <c r="N2604" s="21"/>
      <c r="O2604" s="21"/>
      <c r="P2604" s="21"/>
    </row>
    <row r="2605" spans="1:16" s="16" customFormat="1" ht="30" customHeight="1">
      <c r="A2605" s="21"/>
      <c r="B2605" s="21"/>
      <c r="C2605" s="170"/>
      <c r="D2605" s="168"/>
      <c r="E2605" s="154" t="str">
        <f>IFERROR(VLOOKUP(D2605,CADA_PROD!D:H,5,0),"")</f>
        <v/>
      </c>
      <c r="F2605" s="169"/>
      <c r="G2605" s="170"/>
      <c r="H2605" s="171"/>
      <c r="I2605" s="172" t="str">
        <f>IF(D2605="","",SUMIFS(MOVI_ENTR!I:I,MOVI_ENTR!D:D,D2605,MOVI_ENTR!O:O,L2605)-SUMIFS(MOVI_SAID!H:H,MOVI_SAID!D:D,D2605,MOVI_SAID!L:L,L2605))</f>
        <v/>
      </c>
      <c r="J2605" s="153" t="str">
        <f>IF(D2605="","",VLOOKUP(D2605,CADA_PROD!D:G,4,0)*H2605)</f>
        <v/>
      </c>
      <c r="K2605" s="14"/>
      <c r="L2605" s="14"/>
      <c r="M2605" s="21"/>
      <c r="N2605" s="21"/>
      <c r="O2605" s="21"/>
      <c r="P2605" s="21"/>
    </row>
    <row r="2606" spans="1:16" s="16" customFormat="1" ht="30" customHeight="1">
      <c r="A2606" s="21"/>
      <c r="B2606" s="21"/>
      <c r="C2606" s="170"/>
      <c r="D2606" s="168"/>
      <c r="E2606" s="154" t="str">
        <f>IFERROR(VLOOKUP(D2606,CADA_PROD!D:H,5,0),"")</f>
        <v/>
      </c>
      <c r="F2606" s="169"/>
      <c r="G2606" s="170"/>
      <c r="H2606" s="171"/>
      <c r="I2606" s="172" t="str">
        <f>IF(D2606="","",SUMIFS(MOVI_ENTR!I:I,MOVI_ENTR!D:D,D2606,MOVI_ENTR!O:O,L2606)-SUMIFS(MOVI_SAID!H:H,MOVI_SAID!D:D,D2606,MOVI_SAID!L:L,L2606))</f>
        <v/>
      </c>
      <c r="J2606" s="153" t="str">
        <f>IF(D2606="","",VLOOKUP(D2606,CADA_PROD!D:G,4,0)*H2606)</f>
        <v/>
      </c>
      <c r="K2606" s="14"/>
      <c r="L2606" s="14"/>
      <c r="M2606" s="21"/>
      <c r="N2606" s="21"/>
      <c r="O2606" s="21"/>
      <c r="P2606" s="21"/>
    </row>
    <row r="2607" spans="1:16" s="16" customFormat="1" ht="30" customHeight="1">
      <c r="A2607" s="21"/>
      <c r="B2607" s="21"/>
      <c r="C2607" s="170"/>
      <c r="D2607" s="168"/>
      <c r="E2607" s="154" t="str">
        <f>IFERROR(VLOOKUP(D2607,CADA_PROD!D:H,5,0),"")</f>
        <v/>
      </c>
      <c r="F2607" s="169"/>
      <c r="G2607" s="170"/>
      <c r="H2607" s="171"/>
      <c r="I2607" s="172" t="str">
        <f>IF(D2607="","",SUMIFS(MOVI_ENTR!I:I,MOVI_ENTR!D:D,D2607,MOVI_ENTR!O:O,L2607)-SUMIFS(MOVI_SAID!H:H,MOVI_SAID!D:D,D2607,MOVI_SAID!L:L,L2607))</f>
        <v/>
      </c>
      <c r="J2607" s="153" t="str">
        <f>IF(D2607="","",VLOOKUP(D2607,CADA_PROD!D:G,4,0)*H2607)</f>
        <v/>
      </c>
      <c r="K2607" s="14"/>
      <c r="L2607" s="14"/>
      <c r="M2607" s="21"/>
      <c r="N2607" s="21"/>
      <c r="O2607" s="21"/>
      <c r="P2607" s="21"/>
    </row>
    <row r="2608" spans="1:16" s="16" customFormat="1" ht="30" customHeight="1">
      <c r="A2608" s="21"/>
      <c r="B2608" s="21"/>
      <c r="C2608" s="170"/>
      <c r="D2608" s="168"/>
      <c r="E2608" s="154" t="str">
        <f>IFERROR(VLOOKUP(D2608,CADA_PROD!D:H,5,0),"")</f>
        <v/>
      </c>
      <c r="F2608" s="169"/>
      <c r="G2608" s="170"/>
      <c r="H2608" s="171"/>
      <c r="I2608" s="172" t="str">
        <f>IF(D2608="","",SUMIFS(MOVI_ENTR!I:I,MOVI_ENTR!D:D,D2608,MOVI_ENTR!O:O,L2608)-SUMIFS(MOVI_SAID!H:H,MOVI_SAID!D:D,D2608,MOVI_SAID!L:L,L2608))</f>
        <v/>
      </c>
      <c r="J2608" s="153" t="str">
        <f>IF(D2608="","",VLOOKUP(D2608,CADA_PROD!D:G,4,0)*H2608)</f>
        <v/>
      </c>
      <c r="K2608" s="14"/>
      <c r="L2608" s="14"/>
      <c r="M2608" s="21"/>
      <c r="N2608" s="21"/>
      <c r="O2608" s="21"/>
      <c r="P2608" s="21"/>
    </row>
    <row r="2609" spans="1:16" s="16" customFormat="1" ht="30" customHeight="1">
      <c r="A2609" s="21"/>
      <c r="B2609" s="21"/>
      <c r="C2609" s="170"/>
      <c r="D2609" s="168"/>
      <c r="E2609" s="154" t="str">
        <f>IFERROR(VLOOKUP(D2609,CADA_PROD!D:H,5,0),"")</f>
        <v/>
      </c>
      <c r="F2609" s="169"/>
      <c r="G2609" s="170"/>
      <c r="H2609" s="171"/>
      <c r="I2609" s="172" t="str">
        <f>IF(D2609="","",SUMIFS(MOVI_ENTR!I:I,MOVI_ENTR!D:D,D2609,MOVI_ENTR!O:O,L2609)-SUMIFS(MOVI_SAID!H:H,MOVI_SAID!D:D,D2609,MOVI_SAID!L:L,L2609))</f>
        <v/>
      </c>
      <c r="J2609" s="153" t="str">
        <f>IF(D2609="","",VLOOKUP(D2609,CADA_PROD!D:G,4,0)*H2609)</f>
        <v/>
      </c>
      <c r="K2609" s="14"/>
      <c r="L2609" s="14"/>
      <c r="M2609" s="21"/>
      <c r="N2609" s="21"/>
      <c r="O2609" s="21"/>
      <c r="P2609" s="21"/>
    </row>
    <row r="2610" spans="1:16" s="16" customFormat="1" ht="30" customHeight="1">
      <c r="A2610" s="21"/>
      <c r="B2610" s="21"/>
      <c r="C2610" s="170"/>
      <c r="D2610" s="168"/>
      <c r="E2610" s="154" t="str">
        <f>IFERROR(VLOOKUP(D2610,CADA_PROD!D:H,5,0),"")</f>
        <v/>
      </c>
      <c r="F2610" s="169"/>
      <c r="G2610" s="170"/>
      <c r="H2610" s="171"/>
      <c r="I2610" s="172" t="str">
        <f>IF(D2610="","",SUMIFS(MOVI_ENTR!I:I,MOVI_ENTR!D:D,D2610,MOVI_ENTR!O:O,L2610)-SUMIFS(MOVI_SAID!H:H,MOVI_SAID!D:D,D2610,MOVI_SAID!L:L,L2610))</f>
        <v/>
      </c>
      <c r="J2610" s="153" t="str">
        <f>IF(D2610="","",VLOOKUP(D2610,CADA_PROD!D:G,4,0)*H2610)</f>
        <v/>
      </c>
      <c r="K2610" s="14"/>
      <c r="L2610" s="14"/>
      <c r="M2610" s="21"/>
      <c r="N2610" s="21"/>
      <c r="O2610" s="21"/>
      <c r="P2610" s="21"/>
    </row>
    <row r="2611" spans="1:16" s="16" customFormat="1" ht="30" customHeight="1">
      <c r="A2611" s="21"/>
      <c r="B2611" s="21"/>
      <c r="C2611" s="170"/>
      <c r="D2611" s="168"/>
      <c r="E2611" s="154" t="str">
        <f>IFERROR(VLOOKUP(D2611,CADA_PROD!D:H,5,0),"")</f>
        <v/>
      </c>
      <c r="F2611" s="169"/>
      <c r="G2611" s="170"/>
      <c r="H2611" s="171"/>
      <c r="I2611" s="172" t="str">
        <f>IF(D2611="","",SUMIFS(MOVI_ENTR!I:I,MOVI_ENTR!D:D,D2611,MOVI_ENTR!O:O,L2611)-SUMIFS(MOVI_SAID!H:H,MOVI_SAID!D:D,D2611,MOVI_SAID!L:L,L2611))</f>
        <v/>
      </c>
      <c r="J2611" s="153" t="str">
        <f>IF(D2611="","",VLOOKUP(D2611,CADA_PROD!D:G,4,0)*H2611)</f>
        <v/>
      </c>
      <c r="K2611" s="14"/>
      <c r="L2611" s="14"/>
      <c r="M2611" s="21"/>
      <c r="N2611" s="21"/>
      <c r="O2611" s="21"/>
      <c r="P2611" s="21"/>
    </row>
    <row r="2612" spans="1:16" s="16" customFormat="1" ht="30" customHeight="1">
      <c r="A2612" s="21"/>
      <c r="B2612" s="21"/>
      <c r="C2612" s="170"/>
      <c r="D2612" s="168"/>
      <c r="E2612" s="154" t="str">
        <f>IFERROR(VLOOKUP(D2612,CADA_PROD!D:H,5,0),"")</f>
        <v/>
      </c>
      <c r="F2612" s="169"/>
      <c r="G2612" s="170"/>
      <c r="H2612" s="171"/>
      <c r="I2612" s="172" t="str">
        <f>IF(D2612="","",SUMIFS(MOVI_ENTR!I:I,MOVI_ENTR!D:D,D2612,MOVI_ENTR!O:O,L2612)-SUMIFS(MOVI_SAID!H:H,MOVI_SAID!D:D,D2612,MOVI_SAID!L:L,L2612))</f>
        <v/>
      </c>
      <c r="J2612" s="153" t="str">
        <f>IF(D2612="","",VLOOKUP(D2612,CADA_PROD!D:G,4,0)*H2612)</f>
        <v/>
      </c>
      <c r="K2612" s="14"/>
      <c r="L2612" s="14"/>
      <c r="M2612" s="21"/>
      <c r="N2612" s="21"/>
      <c r="O2612" s="21"/>
      <c r="P2612" s="21"/>
    </row>
    <row r="2613" spans="1:16" s="16" customFormat="1" ht="30" customHeight="1">
      <c r="A2613" s="21"/>
      <c r="B2613" s="21"/>
      <c r="C2613" s="170"/>
      <c r="D2613" s="168"/>
      <c r="E2613" s="154" t="str">
        <f>IFERROR(VLOOKUP(D2613,CADA_PROD!D:H,5,0),"")</f>
        <v/>
      </c>
      <c r="F2613" s="169"/>
      <c r="G2613" s="170"/>
      <c r="H2613" s="171"/>
      <c r="I2613" s="172" t="str">
        <f>IF(D2613="","",SUMIFS(MOVI_ENTR!I:I,MOVI_ENTR!D:D,D2613,MOVI_ENTR!O:O,L2613)-SUMIFS(MOVI_SAID!H:H,MOVI_SAID!D:D,D2613,MOVI_SAID!L:L,L2613))</f>
        <v/>
      </c>
      <c r="J2613" s="153" t="str">
        <f>IF(D2613="","",VLOOKUP(D2613,CADA_PROD!D:G,4,0)*H2613)</f>
        <v/>
      </c>
      <c r="K2613" s="14"/>
      <c r="L2613" s="14"/>
      <c r="M2613" s="21"/>
      <c r="N2613" s="21"/>
      <c r="O2613" s="21"/>
      <c r="P2613" s="21"/>
    </row>
    <row r="2614" spans="1:16" s="16" customFormat="1" ht="30" customHeight="1">
      <c r="A2614" s="21"/>
      <c r="B2614" s="21"/>
      <c r="C2614" s="170"/>
      <c r="D2614" s="168"/>
      <c r="E2614" s="154" t="str">
        <f>IFERROR(VLOOKUP(D2614,CADA_PROD!D:H,5,0),"")</f>
        <v/>
      </c>
      <c r="F2614" s="169"/>
      <c r="G2614" s="170"/>
      <c r="H2614" s="171"/>
      <c r="I2614" s="172" t="str">
        <f>IF(D2614="","",SUMIFS(MOVI_ENTR!I:I,MOVI_ENTR!D:D,D2614,MOVI_ENTR!O:O,L2614)-SUMIFS(MOVI_SAID!H:H,MOVI_SAID!D:D,D2614,MOVI_SAID!L:L,L2614))</f>
        <v/>
      </c>
      <c r="J2614" s="153" t="str">
        <f>IF(D2614="","",VLOOKUP(D2614,CADA_PROD!D:G,4,0)*H2614)</f>
        <v/>
      </c>
      <c r="K2614" s="14"/>
      <c r="L2614" s="14"/>
      <c r="M2614" s="21"/>
      <c r="N2614" s="21"/>
      <c r="O2614" s="21"/>
      <c r="P2614" s="21"/>
    </row>
    <row r="2615" spans="1:16" s="16" customFormat="1" ht="30" customHeight="1">
      <c r="A2615" s="21"/>
      <c r="B2615" s="21"/>
      <c r="C2615" s="170"/>
      <c r="D2615" s="168"/>
      <c r="E2615" s="154" t="str">
        <f>IFERROR(VLOOKUP(D2615,CADA_PROD!D:H,5,0),"")</f>
        <v/>
      </c>
      <c r="F2615" s="169"/>
      <c r="G2615" s="170"/>
      <c r="H2615" s="171"/>
      <c r="I2615" s="172" t="str">
        <f>IF(D2615="","",SUMIFS(MOVI_ENTR!I:I,MOVI_ENTR!D:D,D2615,MOVI_ENTR!O:O,L2615)-SUMIFS(MOVI_SAID!H:H,MOVI_SAID!D:D,D2615,MOVI_SAID!L:L,L2615))</f>
        <v/>
      </c>
      <c r="J2615" s="153" t="str">
        <f>IF(D2615="","",VLOOKUP(D2615,CADA_PROD!D:G,4,0)*H2615)</f>
        <v/>
      </c>
      <c r="K2615" s="14"/>
      <c r="L2615" s="14"/>
      <c r="M2615" s="21"/>
      <c r="N2615" s="21"/>
      <c r="O2615" s="21"/>
      <c r="P2615" s="21"/>
    </row>
    <row r="2616" spans="1:16" s="16" customFormat="1" ht="30" customHeight="1">
      <c r="A2616" s="21"/>
      <c r="B2616" s="21"/>
      <c r="C2616" s="170"/>
      <c r="D2616" s="168"/>
      <c r="E2616" s="154" t="str">
        <f>IFERROR(VLOOKUP(D2616,CADA_PROD!D:H,5,0),"")</f>
        <v/>
      </c>
      <c r="F2616" s="169"/>
      <c r="G2616" s="170"/>
      <c r="H2616" s="171"/>
      <c r="I2616" s="172" t="str">
        <f>IF(D2616="","",SUMIFS(MOVI_ENTR!I:I,MOVI_ENTR!D:D,D2616,MOVI_ENTR!O:O,L2616)-SUMIFS(MOVI_SAID!H:H,MOVI_SAID!D:D,D2616,MOVI_SAID!L:L,L2616))</f>
        <v/>
      </c>
      <c r="J2616" s="153" t="str">
        <f>IF(D2616="","",VLOOKUP(D2616,CADA_PROD!D:G,4,0)*H2616)</f>
        <v/>
      </c>
      <c r="K2616" s="14"/>
      <c r="L2616" s="14"/>
      <c r="M2616" s="21"/>
      <c r="N2616" s="21"/>
      <c r="O2616" s="21"/>
      <c r="P2616" s="21"/>
    </row>
    <row r="2617" spans="1:16" s="16" customFormat="1" ht="30" customHeight="1">
      <c r="A2617" s="21"/>
      <c r="B2617" s="21"/>
      <c r="C2617" s="170"/>
      <c r="D2617" s="168"/>
      <c r="E2617" s="154" t="str">
        <f>IFERROR(VLOOKUP(D2617,CADA_PROD!D:H,5,0),"")</f>
        <v/>
      </c>
      <c r="F2617" s="169"/>
      <c r="G2617" s="170"/>
      <c r="H2617" s="171"/>
      <c r="I2617" s="172" t="str">
        <f>IF(D2617="","",SUMIFS(MOVI_ENTR!I:I,MOVI_ENTR!D:D,D2617,MOVI_ENTR!O:O,L2617)-SUMIFS(MOVI_SAID!H:H,MOVI_SAID!D:D,D2617,MOVI_SAID!L:L,L2617))</f>
        <v/>
      </c>
      <c r="J2617" s="153" t="str">
        <f>IF(D2617="","",VLOOKUP(D2617,CADA_PROD!D:G,4,0)*H2617)</f>
        <v/>
      </c>
      <c r="K2617" s="14"/>
      <c r="L2617" s="14"/>
      <c r="M2617" s="21"/>
      <c r="N2617" s="21"/>
      <c r="O2617" s="21"/>
      <c r="P2617" s="21"/>
    </row>
    <row r="2618" spans="1:16" s="16" customFormat="1" ht="30" customHeight="1">
      <c r="A2618" s="21"/>
      <c r="B2618" s="21"/>
      <c r="C2618" s="170"/>
      <c r="D2618" s="168"/>
      <c r="E2618" s="154" t="str">
        <f>IFERROR(VLOOKUP(D2618,CADA_PROD!D:H,5,0),"")</f>
        <v/>
      </c>
      <c r="F2618" s="169"/>
      <c r="G2618" s="170"/>
      <c r="H2618" s="171"/>
      <c r="I2618" s="172" t="str">
        <f>IF(D2618="","",SUMIFS(MOVI_ENTR!I:I,MOVI_ENTR!D:D,D2618,MOVI_ENTR!O:O,L2618)-SUMIFS(MOVI_SAID!H:H,MOVI_SAID!D:D,D2618,MOVI_SAID!L:L,L2618))</f>
        <v/>
      </c>
      <c r="J2618" s="153" t="str">
        <f>IF(D2618="","",VLOOKUP(D2618,CADA_PROD!D:G,4,0)*H2618)</f>
        <v/>
      </c>
      <c r="K2618" s="14"/>
      <c r="L2618" s="14"/>
      <c r="M2618" s="21"/>
      <c r="N2618" s="21"/>
      <c r="O2618" s="21"/>
      <c r="P2618" s="21"/>
    </row>
    <row r="2619" spans="1:16" s="16" customFormat="1" ht="30" customHeight="1">
      <c r="A2619" s="21"/>
      <c r="B2619" s="21"/>
      <c r="C2619" s="170"/>
      <c r="D2619" s="168"/>
      <c r="E2619" s="154" t="str">
        <f>IFERROR(VLOOKUP(D2619,CADA_PROD!D:H,5,0),"")</f>
        <v/>
      </c>
      <c r="F2619" s="169"/>
      <c r="G2619" s="170"/>
      <c r="H2619" s="171"/>
      <c r="I2619" s="172" t="str">
        <f>IF(D2619="","",SUMIFS(MOVI_ENTR!I:I,MOVI_ENTR!D:D,D2619,MOVI_ENTR!O:O,L2619)-SUMIFS(MOVI_SAID!H:H,MOVI_SAID!D:D,D2619,MOVI_SAID!L:L,L2619))</f>
        <v/>
      </c>
      <c r="J2619" s="153" t="str">
        <f>IF(D2619="","",VLOOKUP(D2619,CADA_PROD!D:G,4,0)*H2619)</f>
        <v/>
      </c>
      <c r="K2619" s="14"/>
      <c r="L2619" s="14"/>
      <c r="M2619" s="21"/>
      <c r="N2619" s="21"/>
      <c r="O2619" s="21"/>
      <c r="P2619" s="21"/>
    </row>
    <row r="2620" spans="1:16" s="16" customFormat="1" ht="30" customHeight="1">
      <c r="A2620" s="21"/>
      <c r="B2620" s="21"/>
      <c r="C2620" s="170"/>
      <c r="D2620" s="168"/>
      <c r="E2620" s="154" t="str">
        <f>IFERROR(VLOOKUP(D2620,CADA_PROD!D:H,5,0),"")</f>
        <v/>
      </c>
      <c r="F2620" s="169"/>
      <c r="G2620" s="170"/>
      <c r="H2620" s="171"/>
      <c r="I2620" s="172" t="str">
        <f>IF(D2620="","",SUMIFS(MOVI_ENTR!I:I,MOVI_ENTR!D:D,D2620,MOVI_ENTR!O:O,L2620)-SUMIFS(MOVI_SAID!H:H,MOVI_SAID!D:D,D2620,MOVI_SAID!L:L,L2620))</f>
        <v/>
      </c>
      <c r="J2620" s="153" t="str">
        <f>IF(D2620="","",VLOOKUP(D2620,CADA_PROD!D:G,4,0)*H2620)</f>
        <v/>
      </c>
      <c r="K2620" s="14"/>
      <c r="L2620" s="14"/>
      <c r="M2620" s="21"/>
      <c r="N2620" s="21"/>
      <c r="O2620" s="21"/>
      <c r="P2620" s="21"/>
    </row>
    <row r="2621" spans="1:16" s="16" customFormat="1" ht="30" customHeight="1">
      <c r="A2621" s="21"/>
      <c r="B2621" s="21"/>
      <c r="C2621" s="170"/>
      <c r="D2621" s="168"/>
      <c r="E2621" s="154" t="str">
        <f>IFERROR(VLOOKUP(D2621,CADA_PROD!D:H,5,0),"")</f>
        <v/>
      </c>
      <c r="F2621" s="169"/>
      <c r="G2621" s="170"/>
      <c r="H2621" s="171"/>
      <c r="I2621" s="172" t="str">
        <f>IF(D2621="","",SUMIFS(MOVI_ENTR!I:I,MOVI_ENTR!D:D,D2621,MOVI_ENTR!O:O,L2621)-SUMIFS(MOVI_SAID!H:H,MOVI_SAID!D:D,D2621,MOVI_SAID!L:L,L2621))</f>
        <v/>
      </c>
      <c r="J2621" s="153" t="str">
        <f>IF(D2621="","",VLOOKUP(D2621,CADA_PROD!D:G,4,0)*H2621)</f>
        <v/>
      </c>
      <c r="K2621" s="14"/>
      <c r="L2621" s="14"/>
      <c r="M2621" s="21"/>
      <c r="N2621" s="21"/>
      <c r="O2621" s="21"/>
      <c r="P2621" s="21"/>
    </row>
    <row r="2622" spans="1:16" s="16" customFormat="1" ht="30" customHeight="1">
      <c r="A2622" s="21"/>
      <c r="B2622" s="21"/>
      <c r="C2622" s="170"/>
      <c r="D2622" s="168"/>
      <c r="E2622" s="154" t="str">
        <f>IFERROR(VLOOKUP(D2622,CADA_PROD!D:H,5,0),"")</f>
        <v/>
      </c>
      <c r="F2622" s="169"/>
      <c r="G2622" s="170"/>
      <c r="H2622" s="171"/>
      <c r="I2622" s="172" t="str">
        <f>IF(D2622="","",SUMIFS(MOVI_ENTR!I:I,MOVI_ENTR!D:D,D2622,MOVI_ENTR!O:O,L2622)-SUMIFS(MOVI_SAID!H:H,MOVI_SAID!D:D,D2622,MOVI_SAID!L:L,L2622))</f>
        <v/>
      </c>
      <c r="J2622" s="153" t="str">
        <f>IF(D2622="","",VLOOKUP(D2622,CADA_PROD!D:G,4,0)*H2622)</f>
        <v/>
      </c>
      <c r="K2622" s="14"/>
      <c r="L2622" s="14"/>
      <c r="M2622" s="21"/>
      <c r="N2622" s="21"/>
      <c r="O2622" s="21"/>
      <c r="P2622" s="21"/>
    </row>
    <row r="2623" spans="1:16" s="16" customFormat="1" ht="30" customHeight="1">
      <c r="A2623" s="21"/>
      <c r="B2623" s="21"/>
      <c r="C2623" s="170"/>
      <c r="D2623" s="168"/>
      <c r="E2623" s="154" t="str">
        <f>IFERROR(VLOOKUP(D2623,CADA_PROD!D:H,5,0),"")</f>
        <v/>
      </c>
      <c r="F2623" s="169"/>
      <c r="G2623" s="170"/>
      <c r="H2623" s="171"/>
      <c r="I2623" s="172" t="str">
        <f>IF(D2623="","",SUMIFS(MOVI_ENTR!I:I,MOVI_ENTR!D:D,D2623,MOVI_ENTR!O:O,L2623)-SUMIFS(MOVI_SAID!H:H,MOVI_SAID!D:D,D2623,MOVI_SAID!L:L,L2623))</f>
        <v/>
      </c>
      <c r="J2623" s="153" t="str">
        <f>IF(D2623="","",VLOOKUP(D2623,CADA_PROD!D:G,4,0)*H2623)</f>
        <v/>
      </c>
      <c r="K2623" s="14"/>
      <c r="L2623" s="14"/>
      <c r="M2623" s="21"/>
      <c r="N2623" s="21"/>
      <c r="O2623" s="21"/>
      <c r="P2623" s="21"/>
    </row>
    <row r="2624" spans="1:16" s="16" customFormat="1" ht="30" customHeight="1">
      <c r="A2624" s="21"/>
      <c r="B2624" s="21"/>
      <c r="C2624" s="170"/>
      <c r="D2624" s="168"/>
      <c r="E2624" s="154" t="str">
        <f>IFERROR(VLOOKUP(D2624,CADA_PROD!D:H,5,0),"")</f>
        <v/>
      </c>
      <c r="F2624" s="169"/>
      <c r="G2624" s="170"/>
      <c r="H2624" s="171"/>
      <c r="I2624" s="172" t="str">
        <f>IF(D2624="","",SUMIFS(MOVI_ENTR!I:I,MOVI_ENTR!D:D,D2624,MOVI_ENTR!O:O,L2624)-SUMIFS(MOVI_SAID!H:H,MOVI_SAID!D:D,D2624,MOVI_SAID!L:L,L2624))</f>
        <v/>
      </c>
      <c r="J2624" s="153" t="str">
        <f>IF(D2624="","",VLOOKUP(D2624,CADA_PROD!D:G,4,0)*H2624)</f>
        <v/>
      </c>
      <c r="K2624" s="14"/>
      <c r="L2624" s="14"/>
      <c r="M2624" s="21"/>
      <c r="N2624" s="21"/>
      <c r="O2624" s="21"/>
      <c r="P2624" s="21"/>
    </row>
    <row r="2625" spans="1:16" s="16" customFormat="1" ht="30" customHeight="1">
      <c r="A2625" s="21"/>
      <c r="B2625" s="21"/>
      <c r="C2625" s="170"/>
      <c r="D2625" s="168"/>
      <c r="E2625" s="154" t="str">
        <f>IFERROR(VLOOKUP(D2625,CADA_PROD!D:H,5,0),"")</f>
        <v/>
      </c>
      <c r="F2625" s="169"/>
      <c r="G2625" s="170"/>
      <c r="H2625" s="171"/>
      <c r="I2625" s="172" t="str">
        <f>IF(D2625="","",SUMIFS(MOVI_ENTR!I:I,MOVI_ENTR!D:D,D2625,MOVI_ENTR!O:O,L2625)-SUMIFS(MOVI_SAID!H:H,MOVI_SAID!D:D,D2625,MOVI_SAID!L:L,L2625))</f>
        <v/>
      </c>
      <c r="J2625" s="153" t="str">
        <f>IF(D2625="","",VLOOKUP(D2625,CADA_PROD!D:G,4,0)*H2625)</f>
        <v/>
      </c>
      <c r="K2625" s="14"/>
      <c r="L2625" s="14"/>
      <c r="M2625" s="21"/>
      <c r="N2625" s="21"/>
      <c r="O2625" s="21"/>
      <c r="P2625" s="21"/>
    </row>
    <row r="2626" spans="1:16" s="16" customFormat="1" ht="30" customHeight="1">
      <c r="A2626" s="21"/>
      <c r="B2626" s="21"/>
      <c r="C2626" s="170"/>
      <c r="D2626" s="168"/>
      <c r="E2626" s="154" t="str">
        <f>IFERROR(VLOOKUP(D2626,CADA_PROD!D:H,5,0),"")</f>
        <v/>
      </c>
      <c r="F2626" s="169"/>
      <c r="G2626" s="170"/>
      <c r="H2626" s="171"/>
      <c r="I2626" s="172" t="str">
        <f>IF(D2626="","",SUMIFS(MOVI_ENTR!I:I,MOVI_ENTR!D:D,D2626,MOVI_ENTR!O:O,L2626)-SUMIFS(MOVI_SAID!H:H,MOVI_SAID!D:D,D2626,MOVI_SAID!L:L,L2626))</f>
        <v/>
      </c>
      <c r="J2626" s="153" t="str">
        <f>IF(D2626="","",VLOOKUP(D2626,CADA_PROD!D:G,4,0)*H2626)</f>
        <v/>
      </c>
      <c r="K2626" s="14"/>
      <c r="L2626" s="14"/>
      <c r="M2626" s="21"/>
      <c r="N2626" s="21"/>
      <c r="O2626" s="21"/>
      <c r="P2626" s="21"/>
    </row>
    <row r="2627" spans="1:16" s="16" customFormat="1" ht="30" customHeight="1">
      <c r="A2627" s="21"/>
      <c r="B2627" s="21"/>
      <c r="C2627" s="170"/>
      <c r="D2627" s="168"/>
      <c r="E2627" s="154" t="str">
        <f>IFERROR(VLOOKUP(D2627,CADA_PROD!D:H,5,0),"")</f>
        <v/>
      </c>
      <c r="F2627" s="169"/>
      <c r="G2627" s="170"/>
      <c r="H2627" s="171"/>
      <c r="I2627" s="172" t="str">
        <f>IF(D2627="","",SUMIFS(MOVI_ENTR!I:I,MOVI_ENTR!D:D,D2627,MOVI_ENTR!O:O,L2627)-SUMIFS(MOVI_SAID!H:H,MOVI_SAID!D:D,D2627,MOVI_SAID!L:L,L2627))</f>
        <v/>
      </c>
      <c r="J2627" s="153" t="str">
        <f>IF(D2627="","",VLOOKUP(D2627,CADA_PROD!D:G,4,0)*H2627)</f>
        <v/>
      </c>
      <c r="K2627" s="14"/>
      <c r="L2627" s="14"/>
      <c r="M2627" s="21"/>
      <c r="N2627" s="21"/>
      <c r="O2627" s="21"/>
      <c r="P2627" s="21"/>
    </row>
    <row r="2628" spans="1:16" s="16" customFormat="1" ht="30" customHeight="1">
      <c r="A2628" s="21"/>
      <c r="B2628" s="21"/>
      <c r="C2628" s="170"/>
      <c r="D2628" s="168"/>
      <c r="E2628" s="154" t="str">
        <f>IFERROR(VLOOKUP(D2628,CADA_PROD!D:H,5,0),"")</f>
        <v/>
      </c>
      <c r="F2628" s="169"/>
      <c r="G2628" s="170"/>
      <c r="H2628" s="171"/>
      <c r="I2628" s="172" t="str">
        <f>IF(D2628="","",SUMIFS(MOVI_ENTR!I:I,MOVI_ENTR!D:D,D2628,MOVI_ENTR!O:O,L2628)-SUMIFS(MOVI_SAID!H:H,MOVI_SAID!D:D,D2628,MOVI_SAID!L:L,L2628))</f>
        <v/>
      </c>
      <c r="J2628" s="153" t="str">
        <f>IF(D2628="","",VLOOKUP(D2628,CADA_PROD!D:G,4,0)*H2628)</f>
        <v/>
      </c>
      <c r="K2628" s="14"/>
      <c r="L2628" s="14"/>
      <c r="M2628" s="21"/>
      <c r="N2628" s="21"/>
      <c r="O2628" s="21"/>
      <c r="P2628" s="21"/>
    </row>
    <row r="2629" spans="1:16" s="16" customFormat="1" ht="30" customHeight="1">
      <c r="A2629" s="21"/>
      <c r="B2629" s="21"/>
      <c r="C2629" s="170"/>
      <c r="D2629" s="168"/>
      <c r="E2629" s="154" t="str">
        <f>IFERROR(VLOOKUP(D2629,CADA_PROD!D:H,5,0),"")</f>
        <v/>
      </c>
      <c r="F2629" s="169"/>
      <c r="G2629" s="170"/>
      <c r="H2629" s="171"/>
      <c r="I2629" s="172" t="str">
        <f>IF(D2629="","",SUMIFS(MOVI_ENTR!I:I,MOVI_ENTR!D:D,D2629,MOVI_ENTR!O:O,L2629)-SUMIFS(MOVI_SAID!H:H,MOVI_SAID!D:D,D2629,MOVI_SAID!L:L,L2629))</f>
        <v/>
      </c>
      <c r="J2629" s="153" t="str">
        <f>IF(D2629="","",VLOOKUP(D2629,CADA_PROD!D:G,4,0)*H2629)</f>
        <v/>
      </c>
      <c r="K2629" s="14"/>
      <c r="L2629" s="14"/>
      <c r="M2629" s="21"/>
      <c r="N2629" s="21"/>
      <c r="O2629" s="21"/>
      <c r="P2629" s="21"/>
    </row>
    <row r="2630" spans="1:16" s="16" customFormat="1" ht="30" customHeight="1">
      <c r="A2630" s="21"/>
      <c r="B2630" s="21"/>
      <c r="C2630" s="170"/>
      <c r="D2630" s="168"/>
      <c r="E2630" s="154" t="str">
        <f>IFERROR(VLOOKUP(D2630,CADA_PROD!D:H,5,0),"")</f>
        <v/>
      </c>
      <c r="F2630" s="169"/>
      <c r="G2630" s="170"/>
      <c r="H2630" s="171"/>
      <c r="I2630" s="172" t="str">
        <f>IF(D2630="","",SUMIFS(MOVI_ENTR!I:I,MOVI_ENTR!D:D,D2630,MOVI_ENTR!O:O,L2630)-SUMIFS(MOVI_SAID!H:H,MOVI_SAID!D:D,D2630,MOVI_SAID!L:L,L2630))</f>
        <v/>
      </c>
      <c r="J2630" s="153" t="str">
        <f>IF(D2630="","",VLOOKUP(D2630,CADA_PROD!D:G,4,0)*H2630)</f>
        <v/>
      </c>
      <c r="K2630" s="14"/>
      <c r="L2630" s="14"/>
      <c r="M2630" s="21"/>
      <c r="N2630" s="21"/>
      <c r="O2630" s="21"/>
      <c r="P2630" s="21"/>
    </row>
    <row r="2631" spans="1:16" s="16" customFormat="1" ht="30" customHeight="1">
      <c r="A2631" s="21"/>
      <c r="B2631" s="21"/>
      <c r="C2631" s="170"/>
      <c r="D2631" s="168"/>
      <c r="E2631" s="154" t="str">
        <f>IFERROR(VLOOKUP(D2631,CADA_PROD!D:H,5,0),"")</f>
        <v/>
      </c>
      <c r="F2631" s="169"/>
      <c r="G2631" s="170"/>
      <c r="H2631" s="171"/>
      <c r="I2631" s="172" t="str">
        <f>IF(D2631="","",SUMIFS(MOVI_ENTR!I:I,MOVI_ENTR!D:D,D2631,MOVI_ENTR!O:O,L2631)-SUMIFS(MOVI_SAID!H:H,MOVI_SAID!D:D,D2631,MOVI_SAID!L:L,L2631))</f>
        <v/>
      </c>
      <c r="J2631" s="153" t="str">
        <f>IF(D2631="","",VLOOKUP(D2631,CADA_PROD!D:G,4,0)*H2631)</f>
        <v/>
      </c>
      <c r="K2631" s="14"/>
      <c r="L2631" s="14"/>
      <c r="M2631" s="21"/>
      <c r="N2631" s="21"/>
      <c r="O2631" s="21"/>
      <c r="P2631" s="21"/>
    </row>
    <row r="2632" spans="1:16" s="16" customFormat="1" ht="30" customHeight="1">
      <c r="A2632" s="21"/>
      <c r="B2632" s="21"/>
      <c r="C2632" s="170"/>
      <c r="D2632" s="168"/>
      <c r="E2632" s="154" t="str">
        <f>IFERROR(VLOOKUP(D2632,CADA_PROD!D:H,5,0),"")</f>
        <v/>
      </c>
      <c r="F2632" s="169"/>
      <c r="G2632" s="170"/>
      <c r="H2632" s="171"/>
      <c r="I2632" s="172" t="str">
        <f>IF(D2632="","",SUMIFS(MOVI_ENTR!I:I,MOVI_ENTR!D:D,D2632,MOVI_ENTR!O:O,L2632)-SUMIFS(MOVI_SAID!H:H,MOVI_SAID!D:D,D2632,MOVI_SAID!L:L,L2632))</f>
        <v/>
      </c>
      <c r="J2632" s="153" t="str">
        <f>IF(D2632="","",VLOOKUP(D2632,CADA_PROD!D:G,4,0)*H2632)</f>
        <v/>
      </c>
      <c r="K2632" s="14"/>
      <c r="L2632" s="14"/>
      <c r="M2632" s="21"/>
      <c r="N2632" s="21"/>
      <c r="O2632" s="21"/>
      <c r="P2632" s="21"/>
    </row>
    <row r="2633" spans="1:16" s="16" customFormat="1" ht="30" customHeight="1">
      <c r="A2633" s="21"/>
      <c r="B2633" s="21"/>
      <c r="C2633" s="170"/>
      <c r="D2633" s="168"/>
      <c r="E2633" s="154" t="str">
        <f>IFERROR(VLOOKUP(D2633,CADA_PROD!D:H,5,0),"")</f>
        <v/>
      </c>
      <c r="F2633" s="169"/>
      <c r="G2633" s="170"/>
      <c r="H2633" s="171"/>
      <c r="I2633" s="172" t="str">
        <f>IF(D2633="","",SUMIFS(MOVI_ENTR!I:I,MOVI_ENTR!D:D,D2633,MOVI_ENTR!O:O,L2633)-SUMIFS(MOVI_SAID!H:H,MOVI_SAID!D:D,D2633,MOVI_SAID!L:L,L2633))</f>
        <v/>
      </c>
      <c r="J2633" s="153" t="str">
        <f>IF(D2633="","",VLOOKUP(D2633,CADA_PROD!D:G,4,0)*H2633)</f>
        <v/>
      </c>
      <c r="K2633" s="14"/>
      <c r="L2633" s="14"/>
      <c r="M2633" s="21"/>
      <c r="N2633" s="21"/>
      <c r="O2633" s="21"/>
      <c r="P2633" s="21"/>
    </row>
    <row r="2634" spans="1:16" s="16" customFormat="1" ht="30" customHeight="1">
      <c r="A2634" s="21"/>
      <c r="B2634" s="21"/>
      <c r="C2634" s="170"/>
      <c r="D2634" s="168"/>
      <c r="E2634" s="154" t="str">
        <f>IFERROR(VLOOKUP(D2634,CADA_PROD!D:H,5,0),"")</f>
        <v/>
      </c>
      <c r="F2634" s="169"/>
      <c r="G2634" s="170"/>
      <c r="H2634" s="171"/>
      <c r="I2634" s="172" t="str">
        <f>IF(D2634="","",SUMIFS(MOVI_ENTR!I:I,MOVI_ENTR!D:D,D2634,MOVI_ENTR!O:O,L2634)-SUMIFS(MOVI_SAID!H:H,MOVI_SAID!D:D,D2634,MOVI_SAID!L:L,L2634))</f>
        <v/>
      </c>
      <c r="J2634" s="153" t="str">
        <f>IF(D2634="","",VLOOKUP(D2634,CADA_PROD!D:G,4,0)*H2634)</f>
        <v/>
      </c>
      <c r="K2634" s="14"/>
      <c r="L2634" s="14"/>
      <c r="M2634" s="21"/>
      <c r="N2634" s="21"/>
      <c r="O2634" s="21"/>
      <c r="P2634" s="21"/>
    </row>
    <row r="2635" spans="1:16" s="16" customFormat="1" ht="30" customHeight="1">
      <c r="A2635" s="21"/>
      <c r="B2635" s="21"/>
      <c r="C2635" s="170"/>
      <c r="D2635" s="168"/>
      <c r="E2635" s="154" t="str">
        <f>IFERROR(VLOOKUP(D2635,CADA_PROD!D:H,5,0),"")</f>
        <v/>
      </c>
      <c r="F2635" s="169"/>
      <c r="G2635" s="170"/>
      <c r="H2635" s="171"/>
      <c r="I2635" s="172" t="str">
        <f>IF(D2635="","",SUMIFS(MOVI_ENTR!I:I,MOVI_ENTR!D:D,D2635,MOVI_ENTR!O:O,L2635)-SUMIFS(MOVI_SAID!H:H,MOVI_SAID!D:D,D2635,MOVI_SAID!L:L,L2635))</f>
        <v/>
      </c>
      <c r="J2635" s="153" t="str">
        <f>IF(D2635="","",VLOOKUP(D2635,CADA_PROD!D:G,4,0)*H2635)</f>
        <v/>
      </c>
      <c r="K2635" s="14"/>
      <c r="L2635" s="14"/>
      <c r="M2635" s="21"/>
      <c r="N2635" s="21"/>
      <c r="O2635" s="21"/>
      <c r="P2635" s="21"/>
    </row>
    <row r="2636" spans="1:16" s="16" customFormat="1" ht="30" customHeight="1">
      <c r="A2636" s="21"/>
      <c r="B2636" s="21"/>
      <c r="C2636" s="170"/>
      <c r="D2636" s="168"/>
      <c r="E2636" s="154" t="str">
        <f>IFERROR(VLOOKUP(D2636,CADA_PROD!D:H,5,0),"")</f>
        <v/>
      </c>
      <c r="F2636" s="169"/>
      <c r="G2636" s="170"/>
      <c r="H2636" s="171"/>
      <c r="I2636" s="172" t="str">
        <f>IF(D2636="","",SUMIFS(MOVI_ENTR!I:I,MOVI_ENTR!D:D,D2636,MOVI_ENTR!O:O,L2636)-SUMIFS(MOVI_SAID!H:H,MOVI_SAID!D:D,D2636,MOVI_SAID!L:L,L2636))</f>
        <v/>
      </c>
      <c r="J2636" s="153" t="str">
        <f>IF(D2636="","",VLOOKUP(D2636,CADA_PROD!D:G,4,0)*H2636)</f>
        <v/>
      </c>
      <c r="K2636" s="14"/>
      <c r="L2636" s="14"/>
      <c r="M2636" s="21"/>
      <c r="N2636" s="21"/>
      <c r="O2636" s="21"/>
      <c r="P2636" s="21"/>
    </row>
    <row r="2637" spans="1:16" s="16" customFormat="1" ht="30" customHeight="1">
      <c r="A2637" s="21"/>
      <c r="B2637" s="21"/>
      <c r="C2637" s="170"/>
      <c r="D2637" s="168"/>
      <c r="E2637" s="154" t="str">
        <f>IFERROR(VLOOKUP(D2637,CADA_PROD!D:H,5,0),"")</f>
        <v/>
      </c>
      <c r="F2637" s="169"/>
      <c r="G2637" s="170"/>
      <c r="H2637" s="171"/>
      <c r="I2637" s="172" t="str">
        <f>IF(D2637="","",SUMIFS(MOVI_ENTR!I:I,MOVI_ENTR!D:D,D2637,MOVI_ENTR!O:O,L2637)-SUMIFS(MOVI_SAID!H:H,MOVI_SAID!D:D,D2637,MOVI_SAID!L:L,L2637))</f>
        <v/>
      </c>
      <c r="J2637" s="153" t="str">
        <f>IF(D2637="","",VLOOKUP(D2637,CADA_PROD!D:G,4,0)*H2637)</f>
        <v/>
      </c>
      <c r="K2637" s="14"/>
      <c r="L2637" s="14"/>
      <c r="M2637" s="21"/>
      <c r="N2637" s="21"/>
      <c r="O2637" s="21"/>
      <c r="P2637" s="21"/>
    </row>
    <row r="2638" spans="1:16" s="16" customFormat="1" ht="30" customHeight="1">
      <c r="A2638" s="21"/>
      <c r="B2638" s="21"/>
      <c r="C2638" s="170"/>
      <c r="D2638" s="168"/>
      <c r="E2638" s="154" t="str">
        <f>IFERROR(VLOOKUP(D2638,CADA_PROD!D:H,5,0),"")</f>
        <v/>
      </c>
      <c r="F2638" s="169"/>
      <c r="G2638" s="170"/>
      <c r="H2638" s="171"/>
      <c r="I2638" s="172" t="str">
        <f>IF(D2638="","",SUMIFS(MOVI_ENTR!I:I,MOVI_ENTR!D:D,D2638,MOVI_ENTR!O:O,L2638)-SUMIFS(MOVI_SAID!H:H,MOVI_SAID!D:D,D2638,MOVI_SAID!L:L,L2638))</f>
        <v/>
      </c>
      <c r="J2638" s="153" t="str">
        <f>IF(D2638="","",VLOOKUP(D2638,CADA_PROD!D:G,4,0)*H2638)</f>
        <v/>
      </c>
      <c r="K2638" s="14"/>
      <c r="L2638" s="14"/>
      <c r="M2638" s="21"/>
      <c r="N2638" s="21"/>
      <c r="O2638" s="21"/>
      <c r="P2638" s="21"/>
    </row>
    <row r="2639" spans="1:16" s="16" customFormat="1" ht="30" customHeight="1">
      <c r="A2639" s="21"/>
      <c r="B2639" s="21"/>
      <c r="C2639" s="170"/>
      <c r="D2639" s="168"/>
      <c r="E2639" s="154" t="str">
        <f>IFERROR(VLOOKUP(D2639,CADA_PROD!D:H,5,0),"")</f>
        <v/>
      </c>
      <c r="F2639" s="169"/>
      <c r="G2639" s="170"/>
      <c r="H2639" s="171"/>
      <c r="I2639" s="172" t="str">
        <f>IF(D2639="","",SUMIFS(MOVI_ENTR!I:I,MOVI_ENTR!D:D,D2639,MOVI_ENTR!O:O,L2639)-SUMIFS(MOVI_SAID!H:H,MOVI_SAID!D:D,D2639,MOVI_SAID!L:L,L2639))</f>
        <v/>
      </c>
      <c r="J2639" s="153" t="str">
        <f>IF(D2639="","",VLOOKUP(D2639,CADA_PROD!D:G,4,0)*H2639)</f>
        <v/>
      </c>
      <c r="K2639" s="14"/>
      <c r="L2639" s="14"/>
      <c r="M2639" s="21"/>
      <c r="N2639" s="21"/>
      <c r="O2639" s="21"/>
      <c r="P2639" s="21"/>
    </row>
    <row r="2640" spans="1:16" s="16" customFormat="1" ht="30" customHeight="1">
      <c r="A2640" s="21"/>
      <c r="B2640" s="21"/>
      <c r="C2640" s="170"/>
      <c r="D2640" s="168"/>
      <c r="E2640" s="154" t="str">
        <f>IFERROR(VLOOKUP(D2640,CADA_PROD!D:H,5,0),"")</f>
        <v/>
      </c>
      <c r="F2640" s="169"/>
      <c r="G2640" s="170"/>
      <c r="H2640" s="171"/>
      <c r="I2640" s="172" t="str">
        <f>IF(D2640="","",SUMIFS(MOVI_ENTR!I:I,MOVI_ENTR!D:D,D2640,MOVI_ENTR!O:O,L2640)-SUMIFS(MOVI_SAID!H:H,MOVI_SAID!D:D,D2640,MOVI_SAID!L:L,L2640))</f>
        <v/>
      </c>
      <c r="J2640" s="153" t="str">
        <f>IF(D2640="","",VLOOKUP(D2640,CADA_PROD!D:G,4,0)*H2640)</f>
        <v/>
      </c>
      <c r="K2640" s="14"/>
      <c r="L2640" s="14"/>
      <c r="M2640" s="21"/>
      <c r="N2640" s="21"/>
      <c r="O2640" s="21"/>
      <c r="P2640" s="21"/>
    </row>
    <row r="2641" spans="1:16" s="16" customFormat="1" ht="30" customHeight="1">
      <c r="A2641" s="21"/>
      <c r="B2641" s="21"/>
      <c r="C2641" s="170"/>
      <c r="D2641" s="168"/>
      <c r="E2641" s="154" t="str">
        <f>IFERROR(VLOOKUP(D2641,CADA_PROD!D:H,5,0),"")</f>
        <v/>
      </c>
      <c r="F2641" s="169"/>
      <c r="G2641" s="170"/>
      <c r="H2641" s="171"/>
      <c r="I2641" s="172" t="str">
        <f>IF(D2641="","",SUMIFS(MOVI_ENTR!I:I,MOVI_ENTR!D:D,D2641,MOVI_ENTR!O:O,L2641)-SUMIFS(MOVI_SAID!H:H,MOVI_SAID!D:D,D2641,MOVI_SAID!L:L,L2641))</f>
        <v/>
      </c>
      <c r="J2641" s="153" t="str">
        <f>IF(D2641="","",VLOOKUP(D2641,CADA_PROD!D:G,4,0)*H2641)</f>
        <v/>
      </c>
      <c r="K2641" s="14"/>
      <c r="L2641" s="14"/>
      <c r="M2641" s="21"/>
      <c r="N2641" s="21"/>
      <c r="O2641" s="21"/>
      <c r="P2641" s="21"/>
    </row>
    <row r="2642" spans="1:16" s="16" customFormat="1" ht="30" customHeight="1">
      <c r="A2642" s="21"/>
      <c r="B2642" s="21"/>
      <c r="C2642" s="170"/>
      <c r="D2642" s="168"/>
      <c r="E2642" s="154" t="str">
        <f>IFERROR(VLOOKUP(D2642,CADA_PROD!D:H,5,0),"")</f>
        <v/>
      </c>
      <c r="F2642" s="169"/>
      <c r="G2642" s="170"/>
      <c r="H2642" s="171"/>
      <c r="I2642" s="172" t="str">
        <f>IF(D2642="","",SUMIFS(MOVI_ENTR!I:I,MOVI_ENTR!D:D,D2642,MOVI_ENTR!O:O,L2642)-SUMIFS(MOVI_SAID!H:H,MOVI_SAID!D:D,D2642,MOVI_SAID!L:L,L2642))</f>
        <v/>
      </c>
      <c r="J2642" s="153" t="str">
        <f>IF(D2642="","",VLOOKUP(D2642,CADA_PROD!D:G,4,0)*H2642)</f>
        <v/>
      </c>
      <c r="K2642" s="14"/>
      <c r="L2642" s="14"/>
      <c r="M2642" s="21"/>
      <c r="N2642" s="21"/>
      <c r="O2642" s="21"/>
      <c r="P2642" s="21"/>
    </row>
    <row r="2643" spans="1:16" s="16" customFormat="1" ht="30" customHeight="1">
      <c r="A2643" s="21"/>
      <c r="B2643" s="21"/>
      <c r="C2643" s="170"/>
      <c r="D2643" s="168"/>
      <c r="E2643" s="154" t="str">
        <f>IFERROR(VLOOKUP(D2643,CADA_PROD!D:H,5,0),"")</f>
        <v/>
      </c>
      <c r="F2643" s="169"/>
      <c r="G2643" s="170"/>
      <c r="H2643" s="171"/>
      <c r="I2643" s="172" t="str">
        <f>IF(D2643="","",SUMIFS(MOVI_ENTR!I:I,MOVI_ENTR!D:D,D2643,MOVI_ENTR!O:O,L2643)-SUMIFS(MOVI_SAID!H:H,MOVI_SAID!D:D,D2643,MOVI_SAID!L:L,L2643))</f>
        <v/>
      </c>
      <c r="J2643" s="153" t="str">
        <f>IF(D2643="","",VLOOKUP(D2643,CADA_PROD!D:G,4,0)*H2643)</f>
        <v/>
      </c>
      <c r="K2643" s="14"/>
      <c r="L2643" s="14"/>
      <c r="M2643" s="21"/>
      <c r="N2643" s="21"/>
      <c r="O2643" s="21"/>
      <c r="P2643" s="21"/>
    </row>
    <row r="2644" spans="1:16" s="16" customFormat="1" ht="30" customHeight="1">
      <c r="A2644" s="21"/>
      <c r="B2644" s="21"/>
      <c r="C2644" s="170"/>
      <c r="D2644" s="168"/>
      <c r="E2644" s="154" t="str">
        <f>IFERROR(VLOOKUP(D2644,CADA_PROD!D:H,5,0),"")</f>
        <v/>
      </c>
      <c r="F2644" s="169"/>
      <c r="G2644" s="170"/>
      <c r="H2644" s="171"/>
      <c r="I2644" s="172" t="str">
        <f>IF(D2644="","",SUMIFS(MOVI_ENTR!I:I,MOVI_ENTR!D:D,D2644,MOVI_ENTR!O:O,L2644)-SUMIFS(MOVI_SAID!H:H,MOVI_SAID!D:D,D2644,MOVI_SAID!L:L,L2644))</f>
        <v/>
      </c>
      <c r="J2644" s="153" t="str">
        <f>IF(D2644="","",VLOOKUP(D2644,CADA_PROD!D:G,4,0)*H2644)</f>
        <v/>
      </c>
      <c r="K2644" s="14"/>
      <c r="L2644" s="14"/>
      <c r="M2644" s="21"/>
      <c r="N2644" s="21"/>
      <c r="O2644" s="21"/>
      <c r="P2644" s="21"/>
    </row>
    <row r="2645" spans="1:16" s="16" customFormat="1" ht="30" customHeight="1">
      <c r="A2645" s="21"/>
      <c r="B2645" s="21"/>
      <c r="C2645" s="170"/>
      <c r="D2645" s="168"/>
      <c r="E2645" s="154" t="str">
        <f>IFERROR(VLOOKUP(D2645,CADA_PROD!D:H,5,0),"")</f>
        <v/>
      </c>
      <c r="F2645" s="169"/>
      <c r="G2645" s="170"/>
      <c r="H2645" s="171"/>
      <c r="I2645" s="172" t="str">
        <f>IF(D2645="","",SUMIFS(MOVI_ENTR!I:I,MOVI_ENTR!D:D,D2645,MOVI_ENTR!O:O,L2645)-SUMIFS(MOVI_SAID!H:H,MOVI_SAID!D:D,D2645,MOVI_SAID!L:L,L2645))</f>
        <v/>
      </c>
      <c r="J2645" s="153" t="str">
        <f>IF(D2645="","",VLOOKUP(D2645,CADA_PROD!D:G,4,0)*H2645)</f>
        <v/>
      </c>
      <c r="K2645" s="14"/>
      <c r="L2645" s="14"/>
      <c r="M2645" s="21"/>
      <c r="N2645" s="21"/>
      <c r="O2645" s="21"/>
      <c r="P2645" s="21"/>
    </row>
    <row r="2646" spans="1:16" s="16" customFormat="1" ht="30" customHeight="1">
      <c r="A2646" s="21"/>
      <c r="B2646" s="21"/>
      <c r="C2646" s="170"/>
      <c r="D2646" s="168"/>
      <c r="E2646" s="154" t="str">
        <f>IFERROR(VLOOKUP(D2646,CADA_PROD!D:H,5,0),"")</f>
        <v/>
      </c>
      <c r="F2646" s="169"/>
      <c r="G2646" s="170"/>
      <c r="H2646" s="171"/>
      <c r="I2646" s="172" t="str">
        <f>IF(D2646="","",SUMIFS(MOVI_ENTR!I:I,MOVI_ENTR!D:D,D2646,MOVI_ENTR!O:O,L2646)-SUMIFS(MOVI_SAID!H:H,MOVI_SAID!D:D,D2646,MOVI_SAID!L:L,L2646))</f>
        <v/>
      </c>
      <c r="J2646" s="153" t="str">
        <f>IF(D2646="","",VLOOKUP(D2646,CADA_PROD!D:G,4,0)*H2646)</f>
        <v/>
      </c>
      <c r="K2646" s="14"/>
      <c r="L2646" s="14"/>
      <c r="M2646" s="21"/>
      <c r="N2646" s="21"/>
      <c r="O2646" s="21"/>
      <c r="P2646" s="21"/>
    </row>
    <row r="2647" spans="1:16" s="16" customFormat="1" ht="30" customHeight="1">
      <c r="A2647" s="21"/>
      <c r="B2647" s="21"/>
      <c r="C2647" s="170"/>
      <c r="D2647" s="168"/>
      <c r="E2647" s="154" t="str">
        <f>IFERROR(VLOOKUP(D2647,CADA_PROD!D:H,5,0),"")</f>
        <v/>
      </c>
      <c r="F2647" s="169"/>
      <c r="G2647" s="170"/>
      <c r="H2647" s="171"/>
      <c r="I2647" s="172" t="str">
        <f>IF(D2647="","",SUMIFS(MOVI_ENTR!I:I,MOVI_ENTR!D:D,D2647,MOVI_ENTR!O:O,L2647)-SUMIFS(MOVI_SAID!H:H,MOVI_SAID!D:D,D2647,MOVI_SAID!L:L,L2647))</f>
        <v/>
      </c>
      <c r="J2647" s="153" t="str">
        <f>IF(D2647="","",VLOOKUP(D2647,CADA_PROD!D:G,4,0)*H2647)</f>
        <v/>
      </c>
      <c r="K2647" s="14"/>
      <c r="L2647" s="14"/>
      <c r="M2647" s="21"/>
      <c r="N2647" s="21"/>
      <c r="O2647" s="21"/>
      <c r="P2647" s="21"/>
    </row>
    <row r="2648" spans="1:16" s="16" customFormat="1" ht="30" customHeight="1">
      <c r="A2648" s="21"/>
      <c r="B2648" s="21"/>
      <c r="C2648" s="170"/>
      <c r="D2648" s="168"/>
      <c r="E2648" s="154" t="str">
        <f>IFERROR(VLOOKUP(D2648,CADA_PROD!D:H,5,0),"")</f>
        <v/>
      </c>
      <c r="F2648" s="169"/>
      <c r="G2648" s="170"/>
      <c r="H2648" s="171"/>
      <c r="I2648" s="172" t="str">
        <f>IF(D2648="","",SUMIFS(MOVI_ENTR!I:I,MOVI_ENTR!D:D,D2648,MOVI_ENTR!O:O,L2648)-SUMIFS(MOVI_SAID!H:H,MOVI_SAID!D:D,D2648,MOVI_SAID!L:L,L2648))</f>
        <v/>
      </c>
      <c r="J2648" s="153" t="str">
        <f>IF(D2648="","",VLOOKUP(D2648,CADA_PROD!D:G,4,0)*H2648)</f>
        <v/>
      </c>
      <c r="K2648" s="14"/>
      <c r="L2648" s="14"/>
      <c r="M2648" s="21"/>
      <c r="N2648" s="21"/>
      <c r="O2648" s="21"/>
      <c r="P2648" s="21"/>
    </row>
    <row r="2649" spans="1:16" s="16" customFormat="1" ht="30" customHeight="1">
      <c r="A2649" s="21"/>
      <c r="B2649" s="21"/>
      <c r="C2649" s="170"/>
      <c r="D2649" s="168"/>
      <c r="E2649" s="154" t="str">
        <f>IFERROR(VLOOKUP(D2649,CADA_PROD!D:H,5,0),"")</f>
        <v/>
      </c>
      <c r="F2649" s="169"/>
      <c r="G2649" s="170"/>
      <c r="H2649" s="171"/>
      <c r="I2649" s="172" t="str">
        <f>IF(D2649="","",SUMIFS(MOVI_ENTR!I:I,MOVI_ENTR!D:D,D2649,MOVI_ENTR!O:O,L2649)-SUMIFS(MOVI_SAID!H:H,MOVI_SAID!D:D,D2649,MOVI_SAID!L:L,L2649))</f>
        <v/>
      </c>
      <c r="J2649" s="153" t="str">
        <f>IF(D2649="","",VLOOKUP(D2649,CADA_PROD!D:G,4,0)*H2649)</f>
        <v/>
      </c>
      <c r="K2649" s="14"/>
      <c r="L2649" s="14"/>
      <c r="M2649" s="21"/>
      <c r="N2649" s="21"/>
      <c r="O2649" s="21"/>
      <c r="P2649" s="21"/>
    </row>
    <row r="2650" spans="1:16" s="16" customFormat="1" ht="30" customHeight="1">
      <c r="A2650" s="21"/>
      <c r="B2650" s="21"/>
      <c r="C2650" s="170"/>
      <c r="D2650" s="168"/>
      <c r="E2650" s="154" t="str">
        <f>IFERROR(VLOOKUP(D2650,CADA_PROD!D:H,5,0),"")</f>
        <v/>
      </c>
      <c r="F2650" s="169"/>
      <c r="G2650" s="170"/>
      <c r="H2650" s="171"/>
      <c r="I2650" s="172" t="str">
        <f>IF(D2650="","",SUMIFS(MOVI_ENTR!I:I,MOVI_ENTR!D:D,D2650,MOVI_ENTR!O:O,L2650)-SUMIFS(MOVI_SAID!H:H,MOVI_SAID!D:D,D2650,MOVI_SAID!L:L,L2650))</f>
        <v/>
      </c>
      <c r="J2650" s="153" t="str">
        <f>IF(D2650="","",VLOOKUP(D2650,CADA_PROD!D:G,4,0)*H2650)</f>
        <v/>
      </c>
      <c r="K2650" s="14"/>
      <c r="L2650" s="14"/>
      <c r="M2650" s="21"/>
      <c r="N2650" s="21"/>
      <c r="O2650" s="21"/>
      <c r="P2650" s="21"/>
    </row>
    <row r="2651" spans="1:16" s="16" customFormat="1" ht="30" customHeight="1">
      <c r="A2651" s="21"/>
      <c r="B2651" s="21"/>
      <c r="C2651" s="170"/>
      <c r="D2651" s="168"/>
      <c r="E2651" s="154" t="str">
        <f>IFERROR(VLOOKUP(D2651,CADA_PROD!D:H,5,0),"")</f>
        <v/>
      </c>
      <c r="F2651" s="169"/>
      <c r="G2651" s="170"/>
      <c r="H2651" s="171"/>
      <c r="I2651" s="172" t="str">
        <f>IF(D2651="","",SUMIFS(MOVI_ENTR!I:I,MOVI_ENTR!D:D,D2651,MOVI_ENTR!O:O,L2651)-SUMIFS(MOVI_SAID!H:H,MOVI_SAID!D:D,D2651,MOVI_SAID!L:L,L2651))</f>
        <v/>
      </c>
      <c r="J2651" s="153" t="str">
        <f>IF(D2651="","",VLOOKUP(D2651,CADA_PROD!D:G,4,0)*H2651)</f>
        <v/>
      </c>
      <c r="K2651" s="14"/>
      <c r="L2651" s="14"/>
      <c r="M2651" s="21"/>
      <c r="N2651" s="21"/>
      <c r="O2651" s="21"/>
      <c r="P2651" s="21"/>
    </row>
    <row r="2652" spans="1:16" s="16" customFormat="1" ht="30" customHeight="1">
      <c r="A2652" s="21"/>
      <c r="B2652" s="21"/>
      <c r="C2652" s="170"/>
      <c r="D2652" s="168"/>
      <c r="E2652" s="154" t="str">
        <f>IFERROR(VLOOKUP(D2652,CADA_PROD!D:H,5,0),"")</f>
        <v/>
      </c>
      <c r="F2652" s="169"/>
      <c r="G2652" s="170"/>
      <c r="H2652" s="171"/>
      <c r="I2652" s="172" t="str">
        <f>IF(D2652="","",SUMIFS(MOVI_ENTR!I:I,MOVI_ENTR!D:D,D2652,MOVI_ENTR!O:O,L2652)-SUMIFS(MOVI_SAID!H:H,MOVI_SAID!D:D,D2652,MOVI_SAID!L:L,L2652))</f>
        <v/>
      </c>
      <c r="J2652" s="153" t="str">
        <f>IF(D2652="","",VLOOKUP(D2652,CADA_PROD!D:G,4,0)*H2652)</f>
        <v/>
      </c>
      <c r="K2652" s="14"/>
      <c r="L2652" s="14"/>
      <c r="M2652" s="21"/>
      <c r="N2652" s="21"/>
      <c r="O2652" s="21"/>
      <c r="P2652" s="21"/>
    </row>
    <row r="2653" spans="1:16" s="16" customFormat="1" ht="30" customHeight="1">
      <c r="A2653" s="21"/>
      <c r="B2653" s="21"/>
      <c r="C2653" s="170"/>
      <c r="D2653" s="168"/>
      <c r="E2653" s="154" t="str">
        <f>IFERROR(VLOOKUP(D2653,CADA_PROD!D:H,5,0),"")</f>
        <v/>
      </c>
      <c r="F2653" s="169"/>
      <c r="G2653" s="170"/>
      <c r="H2653" s="171"/>
      <c r="I2653" s="172" t="str">
        <f>IF(D2653="","",SUMIFS(MOVI_ENTR!I:I,MOVI_ENTR!D:D,D2653,MOVI_ENTR!O:O,L2653)-SUMIFS(MOVI_SAID!H:H,MOVI_SAID!D:D,D2653,MOVI_SAID!L:L,L2653))</f>
        <v/>
      </c>
      <c r="J2653" s="153" t="str">
        <f>IF(D2653="","",VLOOKUP(D2653,CADA_PROD!D:G,4,0)*H2653)</f>
        <v/>
      </c>
      <c r="K2653" s="14"/>
      <c r="L2653" s="14"/>
      <c r="M2653" s="21"/>
      <c r="N2653" s="21"/>
      <c r="O2653" s="21"/>
      <c r="P2653" s="21"/>
    </row>
    <row r="2654" spans="1:16" s="16" customFormat="1" ht="30" customHeight="1">
      <c r="A2654" s="21"/>
      <c r="B2654" s="21"/>
      <c r="C2654" s="170"/>
      <c r="D2654" s="168"/>
      <c r="E2654" s="154" t="str">
        <f>IFERROR(VLOOKUP(D2654,CADA_PROD!D:H,5,0),"")</f>
        <v/>
      </c>
      <c r="F2654" s="169"/>
      <c r="G2654" s="170"/>
      <c r="H2654" s="171"/>
      <c r="I2654" s="172" t="str">
        <f>IF(D2654="","",SUMIFS(MOVI_ENTR!I:I,MOVI_ENTR!D:D,D2654,MOVI_ENTR!O:O,L2654)-SUMIFS(MOVI_SAID!H:H,MOVI_SAID!D:D,D2654,MOVI_SAID!L:L,L2654))</f>
        <v/>
      </c>
      <c r="J2654" s="153" t="str">
        <f>IF(D2654="","",VLOOKUP(D2654,CADA_PROD!D:G,4,0)*H2654)</f>
        <v/>
      </c>
      <c r="K2654" s="14"/>
      <c r="L2654" s="14"/>
      <c r="M2654" s="21"/>
      <c r="N2654" s="21"/>
      <c r="O2654" s="21"/>
      <c r="P2654" s="21"/>
    </row>
    <row r="2655" spans="1:16" s="16" customFormat="1" ht="30" customHeight="1">
      <c r="A2655" s="21"/>
      <c r="B2655" s="21"/>
      <c r="C2655" s="170"/>
      <c r="D2655" s="168"/>
      <c r="E2655" s="154" t="str">
        <f>IFERROR(VLOOKUP(D2655,CADA_PROD!D:H,5,0),"")</f>
        <v/>
      </c>
      <c r="F2655" s="169"/>
      <c r="G2655" s="170"/>
      <c r="H2655" s="171"/>
      <c r="I2655" s="172" t="str">
        <f>IF(D2655="","",SUMIFS(MOVI_ENTR!I:I,MOVI_ENTR!D:D,D2655,MOVI_ENTR!O:O,L2655)-SUMIFS(MOVI_SAID!H:H,MOVI_SAID!D:D,D2655,MOVI_SAID!L:L,L2655))</f>
        <v/>
      </c>
      <c r="J2655" s="153" t="str">
        <f>IF(D2655="","",VLOOKUP(D2655,CADA_PROD!D:G,4,0)*H2655)</f>
        <v/>
      </c>
      <c r="K2655" s="14"/>
      <c r="L2655" s="14"/>
      <c r="M2655" s="21"/>
      <c r="N2655" s="21"/>
      <c r="O2655" s="21"/>
      <c r="P2655" s="21"/>
    </row>
    <row r="2656" spans="1:16" s="16" customFormat="1" ht="30" customHeight="1">
      <c r="A2656" s="21"/>
      <c r="B2656" s="21"/>
      <c r="C2656" s="170"/>
      <c r="D2656" s="168"/>
      <c r="E2656" s="154" t="str">
        <f>IFERROR(VLOOKUP(D2656,CADA_PROD!D:H,5,0),"")</f>
        <v/>
      </c>
      <c r="F2656" s="169"/>
      <c r="G2656" s="170"/>
      <c r="H2656" s="171"/>
      <c r="I2656" s="172" t="str">
        <f>IF(D2656="","",SUMIFS(MOVI_ENTR!I:I,MOVI_ENTR!D:D,D2656,MOVI_ENTR!O:O,L2656)-SUMIFS(MOVI_SAID!H:H,MOVI_SAID!D:D,D2656,MOVI_SAID!L:L,L2656))</f>
        <v/>
      </c>
      <c r="J2656" s="153" t="str">
        <f>IF(D2656="","",VLOOKUP(D2656,CADA_PROD!D:G,4,0)*H2656)</f>
        <v/>
      </c>
      <c r="K2656" s="14"/>
      <c r="L2656" s="14"/>
      <c r="M2656" s="21"/>
      <c r="N2656" s="21"/>
      <c r="O2656" s="21"/>
      <c r="P2656" s="21"/>
    </row>
    <row r="2657" spans="1:16" s="16" customFormat="1" ht="30" customHeight="1">
      <c r="A2657" s="21"/>
      <c r="B2657" s="21"/>
      <c r="C2657" s="170"/>
      <c r="D2657" s="168"/>
      <c r="E2657" s="154" t="str">
        <f>IFERROR(VLOOKUP(D2657,CADA_PROD!D:H,5,0),"")</f>
        <v/>
      </c>
      <c r="F2657" s="169"/>
      <c r="G2657" s="170"/>
      <c r="H2657" s="171"/>
      <c r="I2657" s="172" t="str">
        <f>IF(D2657="","",SUMIFS(MOVI_ENTR!I:I,MOVI_ENTR!D:D,D2657,MOVI_ENTR!O:O,L2657)-SUMIFS(MOVI_SAID!H:H,MOVI_SAID!D:D,D2657,MOVI_SAID!L:L,L2657))</f>
        <v/>
      </c>
      <c r="J2657" s="153" t="str">
        <f>IF(D2657="","",VLOOKUP(D2657,CADA_PROD!D:G,4,0)*H2657)</f>
        <v/>
      </c>
      <c r="K2657" s="14"/>
      <c r="L2657" s="14"/>
      <c r="M2657" s="21"/>
      <c r="N2657" s="21"/>
      <c r="O2657" s="21"/>
      <c r="P2657" s="21"/>
    </row>
    <row r="2658" spans="1:16" s="16" customFormat="1" ht="30" customHeight="1">
      <c r="A2658" s="21"/>
      <c r="B2658" s="21"/>
      <c r="C2658" s="170"/>
      <c r="D2658" s="168"/>
      <c r="E2658" s="154" t="str">
        <f>IFERROR(VLOOKUP(D2658,CADA_PROD!D:H,5,0),"")</f>
        <v/>
      </c>
      <c r="F2658" s="169"/>
      <c r="G2658" s="170"/>
      <c r="H2658" s="171"/>
      <c r="I2658" s="172" t="str">
        <f>IF(D2658="","",SUMIFS(MOVI_ENTR!I:I,MOVI_ENTR!D:D,D2658,MOVI_ENTR!O:O,L2658)-SUMIFS(MOVI_SAID!H:H,MOVI_SAID!D:D,D2658,MOVI_SAID!L:L,L2658))</f>
        <v/>
      </c>
      <c r="J2658" s="153" t="str">
        <f>IF(D2658="","",VLOOKUP(D2658,CADA_PROD!D:G,4,0)*H2658)</f>
        <v/>
      </c>
      <c r="K2658" s="14"/>
      <c r="L2658" s="14"/>
      <c r="M2658" s="21"/>
      <c r="N2658" s="21"/>
      <c r="O2658" s="21"/>
      <c r="P2658" s="21"/>
    </row>
    <row r="2659" spans="1:16" s="16" customFormat="1" ht="30" customHeight="1">
      <c r="A2659" s="21"/>
      <c r="B2659" s="21"/>
      <c r="C2659" s="170"/>
      <c r="D2659" s="168"/>
      <c r="E2659" s="154" t="str">
        <f>IFERROR(VLOOKUP(D2659,CADA_PROD!D:H,5,0),"")</f>
        <v/>
      </c>
      <c r="F2659" s="169"/>
      <c r="G2659" s="170"/>
      <c r="H2659" s="171"/>
      <c r="I2659" s="172" t="str">
        <f>IF(D2659="","",SUMIFS(MOVI_ENTR!I:I,MOVI_ENTR!D:D,D2659,MOVI_ENTR!O:O,L2659)-SUMIFS(MOVI_SAID!H:H,MOVI_SAID!D:D,D2659,MOVI_SAID!L:L,L2659))</f>
        <v/>
      </c>
      <c r="J2659" s="153" t="str">
        <f>IF(D2659="","",VLOOKUP(D2659,CADA_PROD!D:G,4,0)*H2659)</f>
        <v/>
      </c>
      <c r="K2659" s="14"/>
      <c r="L2659" s="14"/>
      <c r="M2659" s="21"/>
      <c r="N2659" s="21"/>
      <c r="O2659" s="21"/>
      <c r="P2659" s="21"/>
    </row>
    <row r="2660" spans="1:16" s="16" customFormat="1" ht="30" customHeight="1">
      <c r="A2660" s="21"/>
      <c r="B2660" s="21"/>
      <c r="C2660" s="170"/>
      <c r="D2660" s="168"/>
      <c r="E2660" s="154" t="str">
        <f>IFERROR(VLOOKUP(D2660,CADA_PROD!D:H,5,0),"")</f>
        <v/>
      </c>
      <c r="F2660" s="169"/>
      <c r="G2660" s="170"/>
      <c r="H2660" s="171"/>
      <c r="I2660" s="172" t="str">
        <f>IF(D2660="","",SUMIFS(MOVI_ENTR!I:I,MOVI_ENTR!D:D,D2660,MOVI_ENTR!O:O,L2660)-SUMIFS(MOVI_SAID!H:H,MOVI_SAID!D:D,D2660,MOVI_SAID!L:L,L2660))</f>
        <v/>
      </c>
      <c r="J2660" s="153" t="str">
        <f>IF(D2660="","",VLOOKUP(D2660,CADA_PROD!D:G,4,0)*H2660)</f>
        <v/>
      </c>
      <c r="K2660" s="14"/>
      <c r="L2660" s="14"/>
      <c r="M2660" s="21"/>
      <c r="N2660" s="21"/>
      <c r="O2660" s="21"/>
      <c r="P2660" s="21"/>
    </row>
    <row r="2661" spans="1:16" s="16" customFormat="1" ht="30" customHeight="1">
      <c r="A2661" s="21"/>
      <c r="B2661" s="21"/>
      <c r="C2661" s="170"/>
      <c r="D2661" s="168"/>
      <c r="E2661" s="154" t="str">
        <f>IFERROR(VLOOKUP(D2661,CADA_PROD!D:H,5,0),"")</f>
        <v/>
      </c>
      <c r="F2661" s="169"/>
      <c r="G2661" s="170"/>
      <c r="H2661" s="171"/>
      <c r="I2661" s="172" t="str">
        <f>IF(D2661="","",SUMIFS(MOVI_ENTR!I:I,MOVI_ENTR!D:D,D2661,MOVI_ENTR!O:O,L2661)-SUMIFS(MOVI_SAID!H:H,MOVI_SAID!D:D,D2661,MOVI_SAID!L:L,L2661))</f>
        <v/>
      </c>
      <c r="J2661" s="153" t="str">
        <f>IF(D2661="","",VLOOKUP(D2661,CADA_PROD!D:G,4,0)*H2661)</f>
        <v/>
      </c>
      <c r="K2661" s="14"/>
      <c r="L2661" s="14"/>
      <c r="M2661" s="21"/>
      <c r="N2661" s="21"/>
      <c r="O2661" s="21"/>
      <c r="P2661" s="21"/>
    </row>
    <row r="2662" spans="1:16" s="16" customFormat="1" ht="30" customHeight="1">
      <c r="A2662" s="21"/>
      <c r="B2662" s="21"/>
      <c r="C2662" s="170"/>
      <c r="D2662" s="168"/>
      <c r="E2662" s="154" t="str">
        <f>IFERROR(VLOOKUP(D2662,CADA_PROD!D:H,5,0),"")</f>
        <v/>
      </c>
      <c r="F2662" s="169"/>
      <c r="G2662" s="170"/>
      <c r="H2662" s="171"/>
      <c r="I2662" s="172" t="str">
        <f>IF(D2662="","",SUMIFS(MOVI_ENTR!I:I,MOVI_ENTR!D:D,D2662,MOVI_ENTR!O:O,L2662)-SUMIFS(MOVI_SAID!H:H,MOVI_SAID!D:D,D2662,MOVI_SAID!L:L,L2662))</f>
        <v/>
      </c>
      <c r="J2662" s="153" t="str">
        <f>IF(D2662="","",VLOOKUP(D2662,CADA_PROD!D:G,4,0)*H2662)</f>
        <v/>
      </c>
      <c r="K2662" s="14"/>
      <c r="L2662" s="14"/>
      <c r="M2662" s="21"/>
      <c r="N2662" s="21"/>
      <c r="O2662" s="21"/>
      <c r="P2662" s="21"/>
    </row>
    <row r="2663" spans="1:16" s="16" customFormat="1" ht="30" customHeight="1">
      <c r="A2663" s="21"/>
      <c r="B2663" s="21"/>
      <c r="C2663" s="170"/>
      <c r="D2663" s="168"/>
      <c r="E2663" s="154" t="str">
        <f>IFERROR(VLOOKUP(D2663,CADA_PROD!D:H,5,0),"")</f>
        <v/>
      </c>
      <c r="F2663" s="169"/>
      <c r="G2663" s="170"/>
      <c r="H2663" s="171"/>
      <c r="I2663" s="172" t="str">
        <f>IF(D2663="","",SUMIFS(MOVI_ENTR!I:I,MOVI_ENTR!D:D,D2663,MOVI_ENTR!O:O,L2663)-SUMIFS(MOVI_SAID!H:H,MOVI_SAID!D:D,D2663,MOVI_SAID!L:L,L2663))</f>
        <v/>
      </c>
      <c r="J2663" s="153" t="str">
        <f>IF(D2663="","",VLOOKUP(D2663,CADA_PROD!D:G,4,0)*H2663)</f>
        <v/>
      </c>
      <c r="K2663" s="14"/>
      <c r="L2663" s="14"/>
      <c r="M2663" s="21"/>
      <c r="N2663" s="21"/>
      <c r="O2663" s="21"/>
      <c r="P2663" s="21"/>
    </row>
    <row r="2664" spans="1:16" s="16" customFormat="1" ht="30" customHeight="1">
      <c r="A2664" s="21"/>
      <c r="B2664" s="21"/>
      <c r="C2664" s="170"/>
      <c r="D2664" s="168"/>
      <c r="E2664" s="154" t="str">
        <f>IFERROR(VLOOKUP(D2664,CADA_PROD!D:H,5,0),"")</f>
        <v/>
      </c>
      <c r="F2664" s="169"/>
      <c r="G2664" s="170"/>
      <c r="H2664" s="171"/>
      <c r="I2664" s="172" t="str">
        <f>IF(D2664="","",SUMIFS(MOVI_ENTR!I:I,MOVI_ENTR!D:D,D2664,MOVI_ENTR!O:O,L2664)-SUMIFS(MOVI_SAID!H:H,MOVI_SAID!D:D,D2664,MOVI_SAID!L:L,L2664))</f>
        <v/>
      </c>
      <c r="J2664" s="153" t="str">
        <f>IF(D2664="","",VLOOKUP(D2664,CADA_PROD!D:G,4,0)*H2664)</f>
        <v/>
      </c>
      <c r="K2664" s="14"/>
      <c r="L2664" s="14"/>
      <c r="M2664" s="21"/>
      <c r="N2664" s="21"/>
      <c r="O2664" s="21"/>
      <c r="P2664" s="21"/>
    </row>
    <row r="2665" spans="1:16" s="16" customFormat="1" ht="30" customHeight="1">
      <c r="A2665" s="21"/>
      <c r="B2665" s="21"/>
      <c r="C2665" s="170"/>
      <c r="D2665" s="168"/>
      <c r="E2665" s="154" t="str">
        <f>IFERROR(VLOOKUP(D2665,CADA_PROD!D:H,5,0),"")</f>
        <v/>
      </c>
      <c r="F2665" s="169"/>
      <c r="G2665" s="170"/>
      <c r="H2665" s="171"/>
      <c r="I2665" s="172" t="str">
        <f>IF(D2665="","",SUMIFS(MOVI_ENTR!I:I,MOVI_ENTR!D:D,D2665,MOVI_ENTR!O:O,L2665)-SUMIFS(MOVI_SAID!H:H,MOVI_SAID!D:D,D2665,MOVI_SAID!L:L,L2665))</f>
        <v/>
      </c>
      <c r="J2665" s="153" t="str">
        <f>IF(D2665="","",VLOOKUP(D2665,CADA_PROD!D:G,4,0)*H2665)</f>
        <v/>
      </c>
      <c r="K2665" s="14"/>
      <c r="L2665" s="14"/>
      <c r="M2665" s="21"/>
      <c r="N2665" s="21"/>
      <c r="O2665" s="21"/>
      <c r="P2665" s="21"/>
    </row>
    <row r="2666" spans="1:16" s="16" customFormat="1" ht="30" customHeight="1">
      <c r="A2666" s="21"/>
      <c r="B2666" s="21"/>
      <c r="C2666" s="170"/>
      <c r="D2666" s="168"/>
      <c r="E2666" s="154" t="str">
        <f>IFERROR(VLOOKUP(D2666,CADA_PROD!D:H,5,0),"")</f>
        <v/>
      </c>
      <c r="F2666" s="169"/>
      <c r="G2666" s="170"/>
      <c r="H2666" s="171"/>
      <c r="I2666" s="172" t="str">
        <f>IF(D2666="","",SUMIFS(MOVI_ENTR!I:I,MOVI_ENTR!D:D,D2666,MOVI_ENTR!O:O,L2666)-SUMIFS(MOVI_SAID!H:H,MOVI_SAID!D:D,D2666,MOVI_SAID!L:L,L2666))</f>
        <v/>
      </c>
      <c r="J2666" s="153" t="str">
        <f>IF(D2666="","",VLOOKUP(D2666,CADA_PROD!D:G,4,0)*H2666)</f>
        <v/>
      </c>
      <c r="K2666" s="14"/>
      <c r="L2666" s="14"/>
      <c r="M2666" s="21"/>
      <c r="N2666" s="21"/>
      <c r="O2666" s="21"/>
      <c r="P2666" s="21"/>
    </row>
    <row r="2667" spans="1:16" s="16" customFormat="1" ht="30" customHeight="1">
      <c r="A2667" s="21"/>
      <c r="B2667" s="21"/>
      <c r="C2667" s="170"/>
      <c r="D2667" s="168"/>
      <c r="E2667" s="154" t="str">
        <f>IFERROR(VLOOKUP(D2667,CADA_PROD!D:H,5,0),"")</f>
        <v/>
      </c>
      <c r="F2667" s="169"/>
      <c r="G2667" s="170"/>
      <c r="H2667" s="171"/>
      <c r="I2667" s="172" t="str">
        <f>IF(D2667="","",SUMIFS(MOVI_ENTR!I:I,MOVI_ENTR!D:D,D2667,MOVI_ENTR!O:O,L2667)-SUMIFS(MOVI_SAID!H:H,MOVI_SAID!D:D,D2667,MOVI_SAID!L:L,L2667))</f>
        <v/>
      </c>
      <c r="J2667" s="153" t="str">
        <f>IF(D2667="","",VLOOKUP(D2667,CADA_PROD!D:G,4,0)*H2667)</f>
        <v/>
      </c>
      <c r="K2667" s="14"/>
      <c r="L2667" s="14"/>
      <c r="M2667" s="21"/>
      <c r="N2667" s="21"/>
      <c r="O2667" s="21"/>
      <c r="P2667" s="21"/>
    </row>
    <row r="2668" spans="1:16" s="16" customFormat="1" ht="30" customHeight="1">
      <c r="A2668" s="21"/>
      <c r="B2668" s="21"/>
      <c r="C2668" s="170"/>
      <c r="D2668" s="168"/>
      <c r="E2668" s="154" t="str">
        <f>IFERROR(VLOOKUP(D2668,CADA_PROD!D:H,5,0),"")</f>
        <v/>
      </c>
      <c r="F2668" s="169"/>
      <c r="G2668" s="170"/>
      <c r="H2668" s="171"/>
      <c r="I2668" s="172" t="str">
        <f>IF(D2668="","",SUMIFS(MOVI_ENTR!I:I,MOVI_ENTR!D:D,D2668,MOVI_ENTR!O:O,L2668)-SUMIFS(MOVI_SAID!H:H,MOVI_SAID!D:D,D2668,MOVI_SAID!L:L,L2668))</f>
        <v/>
      </c>
      <c r="J2668" s="153" t="str">
        <f>IF(D2668="","",VLOOKUP(D2668,CADA_PROD!D:G,4,0)*H2668)</f>
        <v/>
      </c>
      <c r="K2668" s="14"/>
      <c r="L2668" s="14"/>
      <c r="M2668" s="21"/>
      <c r="N2668" s="21"/>
      <c r="O2668" s="21"/>
      <c r="P2668" s="21"/>
    </row>
    <row r="2669" spans="1:16" s="16" customFormat="1" ht="30" customHeight="1">
      <c r="A2669" s="21"/>
      <c r="B2669" s="21"/>
      <c r="C2669" s="170"/>
      <c r="D2669" s="168"/>
      <c r="E2669" s="154" t="str">
        <f>IFERROR(VLOOKUP(D2669,CADA_PROD!D:H,5,0),"")</f>
        <v/>
      </c>
      <c r="F2669" s="169"/>
      <c r="G2669" s="170"/>
      <c r="H2669" s="171"/>
      <c r="I2669" s="172" t="str">
        <f>IF(D2669="","",SUMIFS(MOVI_ENTR!I:I,MOVI_ENTR!D:D,D2669,MOVI_ENTR!O:O,L2669)-SUMIFS(MOVI_SAID!H:H,MOVI_SAID!D:D,D2669,MOVI_SAID!L:L,L2669))</f>
        <v/>
      </c>
      <c r="J2669" s="153" t="str">
        <f>IF(D2669="","",VLOOKUP(D2669,CADA_PROD!D:G,4,0)*H2669)</f>
        <v/>
      </c>
      <c r="K2669" s="14"/>
      <c r="L2669" s="14"/>
      <c r="M2669" s="21"/>
      <c r="N2669" s="21"/>
      <c r="O2669" s="21"/>
      <c r="P2669" s="21"/>
    </row>
    <row r="2670" spans="1:16" s="16" customFormat="1" ht="30" customHeight="1">
      <c r="A2670" s="21"/>
      <c r="B2670" s="21"/>
      <c r="C2670" s="170"/>
      <c r="D2670" s="168"/>
      <c r="E2670" s="154" t="str">
        <f>IFERROR(VLOOKUP(D2670,CADA_PROD!D:H,5,0),"")</f>
        <v/>
      </c>
      <c r="F2670" s="169"/>
      <c r="G2670" s="170"/>
      <c r="H2670" s="171"/>
      <c r="I2670" s="172" t="str">
        <f>IF(D2670="","",SUMIFS(MOVI_ENTR!I:I,MOVI_ENTR!D:D,D2670,MOVI_ENTR!O:O,L2670)-SUMIFS(MOVI_SAID!H:H,MOVI_SAID!D:D,D2670,MOVI_SAID!L:L,L2670))</f>
        <v/>
      </c>
      <c r="J2670" s="153" t="str">
        <f>IF(D2670="","",VLOOKUP(D2670,CADA_PROD!D:G,4,0)*H2670)</f>
        <v/>
      </c>
      <c r="K2670" s="14"/>
      <c r="L2670" s="14"/>
      <c r="M2670" s="21"/>
      <c r="N2670" s="21"/>
      <c r="O2670" s="21"/>
      <c r="P2670" s="21"/>
    </row>
    <row r="2671" spans="1:16" s="16" customFormat="1" ht="30" customHeight="1">
      <c r="A2671" s="21"/>
      <c r="B2671" s="21"/>
      <c r="C2671" s="170"/>
      <c r="D2671" s="168"/>
      <c r="E2671" s="154" t="str">
        <f>IFERROR(VLOOKUP(D2671,CADA_PROD!D:H,5,0),"")</f>
        <v/>
      </c>
      <c r="F2671" s="169"/>
      <c r="G2671" s="170"/>
      <c r="H2671" s="171"/>
      <c r="I2671" s="172" t="str">
        <f>IF(D2671="","",SUMIFS(MOVI_ENTR!I:I,MOVI_ENTR!D:D,D2671,MOVI_ENTR!O:O,L2671)-SUMIFS(MOVI_SAID!H:H,MOVI_SAID!D:D,D2671,MOVI_SAID!L:L,L2671))</f>
        <v/>
      </c>
      <c r="J2671" s="153" t="str">
        <f>IF(D2671="","",VLOOKUP(D2671,CADA_PROD!D:G,4,0)*H2671)</f>
        <v/>
      </c>
      <c r="K2671" s="14"/>
      <c r="L2671" s="14"/>
      <c r="M2671" s="21"/>
      <c r="N2671" s="21"/>
      <c r="O2671" s="21"/>
      <c r="P2671" s="21"/>
    </row>
    <row r="2672" spans="1:16" s="16" customFormat="1" ht="30" customHeight="1">
      <c r="A2672" s="21"/>
      <c r="B2672" s="21"/>
      <c r="C2672" s="170"/>
      <c r="D2672" s="168"/>
      <c r="E2672" s="154" t="str">
        <f>IFERROR(VLOOKUP(D2672,CADA_PROD!D:H,5,0),"")</f>
        <v/>
      </c>
      <c r="F2672" s="169"/>
      <c r="G2672" s="170"/>
      <c r="H2672" s="171"/>
      <c r="I2672" s="172" t="str">
        <f>IF(D2672="","",SUMIFS(MOVI_ENTR!I:I,MOVI_ENTR!D:D,D2672,MOVI_ENTR!O:O,L2672)-SUMIFS(MOVI_SAID!H:H,MOVI_SAID!D:D,D2672,MOVI_SAID!L:L,L2672))</f>
        <v/>
      </c>
      <c r="J2672" s="153" t="str">
        <f>IF(D2672="","",VLOOKUP(D2672,CADA_PROD!D:G,4,0)*H2672)</f>
        <v/>
      </c>
      <c r="K2672" s="14"/>
      <c r="L2672" s="14"/>
      <c r="M2672" s="21"/>
      <c r="N2672" s="21"/>
      <c r="O2672" s="21"/>
      <c r="P2672" s="21"/>
    </row>
    <row r="2673" spans="1:16" s="16" customFormat="1" ht="30" customHeight="1">
      <c r="A2673" s="21"/>
      <c r="B2673" s="21"/>
      <c r="C2673" s="170"/>
      <c r="D2673" s="168"/>
      <c r="E2673" s="154" t="str">
        <f>IFERROR(VLOOKUP(D2673,CADA_PROD!D:H,5,0),"")</f>
        <v/>
      </c>
      <c r="F2673" s="169"/>
      <c r="G2673" s="170"/>
      <c r="H2673" s="171"/>
      <c r="I2673" s="172" t="str">
        <f>IF(D2673="","",SUMIFS(MOVI_ENTR!I:I,MOVI_ENTR!D:D,D2673,MOVI_ENTR!O:O,L2673)-SUMIFS(MOVI_SAID!H:H,MOVI_SAID!D:D,D2673,MOVI_SAID!L:L,L2673))</f>
        <v/>
      </c>
      <c r="J2673" s="153" t="str">
        <f>IF(D2673="","",VLOOKUP(D2673,CADA_PROD!D:G,4,0)*H2673)</f>
        <v/>
      </c>
      <c r="K2673" s="14"/>
      <c r="L2673" s="14"/>
      <c r="M2673" s="21"/>
      <c r="N2673" s="21"/>
      <c r="O2673" s="21"/>
      <c r="P2673" s="21"/>
    </row>
    <row r="2674" spans="1:16" s="16" customFormat="1" ht="30" customHeight="1">
      <c r="A2674" s="21"/>
      <c r="B2674" s="21"/>
      <c r="C2674" s="170"/>
      <c r="D2674" s="168"/>
      <c r="E2674" s="154" t="str">
        <f>IFERROR(VLOOKUP(D2674,CADA_PROD!D:H,5,0),"")</f>
        <v/>
      </c>
      <c r="F2674" s="169"/>
      <c r="G2674" s="170"/>
      <c r="H2674" s="171"/>
      <c r="I2674" s="172" t="str">
        <f>IF(D2674="","",SUMIFS(MOVI_ENTR!I:I,MOVI_ENTR!D:D,D2674,MOVI_ENTR!O:O,L2674)-SUMIFS(MOVI_SAID!H:H,MOVI_SAID!D:D,D2674,MOVI_SAID!L:L,L2674))</f>
        <v/>
      </c>
      <c r="J2674" s="153" t="str">
        <f>IF(D2674="","",VLOOKUP(D2674,CADA_PROD!D:G,4,0)*H2674)</f>
        <v/>
      </c>
      <c r="K2674" s="14"/>
      <c r="L2674" s="14"/>
      <c r="M2674" s="21"/>
      <c r="N2674" s="21"/>
      <c r="O2674" s="21"/>
      <c r="P2674" s="21"/>
    </row>
    <row r="2675" spans="1:16" s="16" customFormat="1" ht="30" customHeight="1">
      <c r="A2675" s="21"/>
      <c r="B2675" s="21"/>
      <c r="C2675" s="170"/>
      <c r="D2675" s="168"/>
      <c r="E2675" s="154" t="str">
        <f>IFERROR(VLOOKUP(D2675,CADA_PROD!D:H,5,0),"")</f>
        <v/>
      </c>
      <c r="F2675" s="169"/>
      <c r="G2675" s="170"/>
      <c r="H2675" s="171"/>
      <c r="I2675" s="172" t="str">
        <f>IF(D2675="","",SUMIFS(MOVI_ENTR!I:I,MOVI_ENTR!D:D,D2675,MOVI_ENTR!O:O,L2675)-SUMIFS(MOVI_SAID!H:H,MOVI_SAID!D:D,D2675,MOVI_SAID!L:L,L2675))</f>
        <v/>
      </c>
      <c r="J2675" s="153" t="str">
        <f>IF(D2675="","",VLOOKUP(D2675,CADA_PROD!D:G,4,0)*H2675)</f>
        <v/>
      </c>
      <c r="K2675" s="14"/>
      <c r="L2675" s="14"/>
      <c r="M2675" s="21"/>
      <c r="N2675" s="21"/>
      <c r="O2675" s="21"/>
      <c r="P2675" s="21"/>
    </row>
    <row r="2676" spans="1:16" s="16" customFormat="1" ht="30" customHeight="1">
      <c r="A2676" s="21"/>
      <c r="B2676" s="21"/>
      <c r="C2676" s="170"/>
      <c r="D2676" s="168"/>
      <c r="E2676" s="154" t="str">
        <f>IFERROR(VLOOKUP(D2676,CADA_PROD!D:H,5,0),"")</f>
        <v/>
      </c>
      <c r="F2676" s="169"/>
      <c r="G2676" s="170"/>
      <c r="H2676" s="171"/>
      <c r="I2676" s="172" t="str">
        <f>IF(D2676="","",SUMIFS(MOVI_ENTR!I:I,MOVI_ENTR!D:D,D2676,MOVI_ENTR!O:O,L2676)-SUMIFS(MOVI_SAID!H:H,MOVI_SAID!D:D,D2676,MOVI_SAID!L:L,L2676))</f>
        <v/>
      </c>
      <c r="J2676" s="153" t="str">
        <f>IF(D2676="","",VLOOKUP(D2676,CADA_PROD!D:G,4,0)*H2676)</f>
        <v/>
      </c>
      <c r="K2676" s="14"/>
      <c r="L2676" s="14"/>
      <c r="M2676" s="21"/>
      <c r="N2676" s="21"/>
      <c r="O2676" s="21"/>
      <c r="P2676" s="21"/>
    </row>
    <row r="2677" spans="1:16" s="16" customFormat="1" ht="30" customHeight="1">
      <c r="A2677" s="21"/>
      <c r="B2677" s="21"/>
      <c r="C2677" s="170"/>
      <c r="D2677" s="168"/>
      <c r="E2677" s="154" t="str">
        <f>IFERROR(VLOOKUP(D2677,CADA_PROD!D:H,5,0),"")</f>
        <v/>
      </c>
      <c r="F2677" s="169"/>
      <c r="G2677" s="170"/>
      <c r="H2677" s="171"/>
      <c r="I2677" s="172" t="str">
        <f>IF(D2677="","",SUMIFS(MOVI_ENTR!I:I,MOVI_ENTR!D:D,D2677,MOVI_ENTR!O:O,L2677)-SUMIFS(MOVI_SAID!H:H,MOVI_SAID!D:D,D2677,MOVI_SAID!L:L,L2677))</f>
        <v/>
      </c>
      <c r="J2677" s="153" t="str">
        <f>IF(D2677="","",VLOOKUP(D2677,CADA_PROD!D:G,4,0)*H2677)</f>
        <v/>
      </c>
      <c r="K2677" s="14"/>
      <c r="L2677" s="14"/>
      <c r="M2677" s="21"/>
      <c r="N2677" s="21"/>
      <c r="O2677" s="21"/>
      <c r="P2677" s="21"/>
    </row>
    <row r="2678" spans="1:16" s="16" customFormat="1" ht="30" customHeight="1">
      <c r="A2678" s="21"/>
      <c r="B2678" s="21"/>
      <c r="C2678" s="170"/>
      <c r="D2678" s="168"/>
      <c r="E2678" s="154" t="str">
        <f>IFERROR(VLOOKUP(D2678,CADA_PROD!D:H,5,0),"")</f>
        <v/>
      </c>
      <c r="F2678" s="169"/>
      <c r="G2678" s="170"/>
      <c r="H2678" s="171"/>
      <c r="I2678" s="172" t="str">
        <f>IF(D2678="","",SUMIFS(MOVI_ENTR!I:I,MOVI_ENTR!D:D,D2678,MOVI_ENTR!O:O,L2678)-SUMIFS(MOVI_SAID!H:H,MOVI_SAID!D:D,D2678,MOVI_SAID!L:L,L2678))</f>
        <v/>
      </c>
      <c r="J2678" s="153" t="str">
        <f>IF(D2678="","",VLOOKUP(D2678,CADA_PROD!D:G,4,0)*H2678)</f>
        <v/>
      </c>
      <c r="K2678" s="14"/>
      <c r="L2678" s="14"/>
      <c r="M2678" s="21"/>
      <c r="N2678" s="21"/>
      <c r="O2678" s="21"/>
      <c r="P2678" s="21"/>
    </row>
    <row r="2679" spans="1:16" s="16" customFormat="1" ht="30" customHeight="1">
      <c r="A2679" s="21"/>
      <c r="B2679" s="21"/>
      <c r="C2679" s="170"/>
      <c r="D2679" s="168"/>
      <c r="E2679" s="154" t="str">
        <f>IFERROR(VLOOKUP(D2679,CADA_PROD!D:H,5,0),"")</f>
        <v/>
      </c>
      <c r="F2679" s="169"/>
      <c r="G2679" s="170"/>
      <c r="H2679" s="171"/>
      <c r="I2679" s="172" t="str">
        <f>IF(D2679="","",SUMIFS(MOVI_ENTR!I:I,MOVI_ENTR!D:D,D2679,MOVI_ENTR!O:O,L2679)-SUMIFS(MOVI_SAID!H:H,MOVI_SAID!D:D,D2679,MOVI_SAID!L:L,L2679))</f>
        <v/>
      </c>
      <c r="J2679" s="153" t="str">
        <f>IF(D2679="","",VLOOKUP(D2679,CADA_PROD!D:G,4,0)*H2679)</f>
        <v/>
      </c>
      <c r="K2679" s="14"/>
      <c r="L2679" s="14"/>
      <c r="M2679" s="21"/>
      <c r="N2679" s="21"/>
      <c r="O2679" s="21"/>
      <c r="P2679" s="21"/>
    </row>
    <row r="2680" spans="1:16" s="16" customFormat="1" ht="30" customHeight="1">
      <c r="A2680" s="21"/>
      <c r="B2680" s="21"/>
      <c r="C2680" s="170"/>
      <c r="D2680" s="168"/>
      <c r="E2680" s="154" t="str">
        <f>IFERROR(VLOOKUP(D2680,CADA_PROD!D:H,5,0),"")</f>
        <v/>
      </c>
      <c r="F2680" s="169"/>
      <c r="G2680" s="170"/>
      <c r="H2680" s="171"/>
      <c r="I2680" s="172" t="str">
        <f>IF(D2680="","",SUMIFS(MOVI_ENTR!I:I,MOVI_ENTR!D:D,D2680,MOVI_ENTR!O:O,L2680)-SUMIFS(MOVI_SAID!H:H,MOVI_SAID!D:D,D2680,MOVI_SAID!L:L,L2680))</f>
        <v/>
      </c>
      <c r="J2680" s="153" t="str">
        <f>IF(D2680="","",VLOOKUP(D2680,CADA_PROD!D:G,4,0)*H2680)</f>
        <v/>
      </c>
      <c r="K2680" s="14"/>
      <c r="L2680" s="14"/>
      <c r="M2680" s="21"/>
      <c r="N2680" s="21"/>
      <c r="O2680" s="21"/>
      <c r="P2680" s="21"/>
    </row>
    <row r="2681" spans="1:16" s="16" customFormat="1" ht="30" customHeight="1">
      <c r="A2681" s="21"/>
      <c r="B2681" s="21"/>
      <c r="C2681" s="170"/>
      <c r="D2681" s="168"/>
      <c r="E2681" s="154" t="str">
        <f>IFERROR(VLOOKUP(D2681,CADA_PROD!D:H,5,0),"")</f>
        <v/>
      </c>
      <c r="F2681" s="169"/>
      <c r="G2681" s="170"/>
      <c r="H2681" s="171"/>
      <c r="I2681" s="172" t="str">
        <f>IF(D2681="","",SUMIFS(MOVI_ENTR!I:I,MOVI_ENTR!D:D,D2681,MOVI_ENTR!O:O,L2681)-SUMIFS(MOVI_SAID!H:H,MOVI_SAID!D:D,D2681,MOVI_SAID!L:L,L2681))</f>
        <v/>
      </c>
      <c r="J2681" s="153" t="str">
        <f>IF(D2681="","",VLOOKUP(D2681,CADA_PROD!D:G,4,0)*H2681)</f>
        <v/>
      </c>
      <c r="K2681" s="14"/>
      <c r="L2681" s="14"/>
      <c r="M2681" s="21"/>
      <c r="N2681" s="21"/>
      <c r="O2681" s="21"/>
      <c r="P2681" s="21"/>
    </row>
    <row r="2682" spans="1:16" s="16" customFormat="1" ht="30" customHeight="1">
      <c r="A2682" s="21"/>
      <c r="B2682" s="21"/>
      <c r="C2682" s="170"/>
      <c r="D2682" s="168"/>
      <c r="E2682" s="154" t="str">
        <f>IFERROR(VLOOKUP(D2682,CADA_PROD!D:H,5,0),"")</f>
        <v/>
      </c>
      <c r="F2682" s="169"/>
      <c r="G2682" s="170"/>
      <c r="H2682" s="171"/>
      <c r="I2682" s="172" t="str">
        <f>IF(D2682="","",SUMIFS(MOVI_ENTR!I:I,MOVI_ENTR!D:D,D2682,MOVI_ENTR!O:O,L2682)-SUMIFS(MOVI_SAID!H:H,MOVI_SAID!D:D,D2682,MOVI_SAID!L:L,L2682))</f>
        <v/>
      </c>
      <c r="J2682" s="153" t="str">
        <f>IF(D2682="","",VLOOKUP(D2682,CADA_PROD!D:G,4,0)*H2682)</f>
        <v/>
      </c>
      <c r="K2682" s="14"/>
      <c r="L2682" s="14"/>
      <c r="M2682" s="21"/>
      <c r="N2682" s="21"/>
      <c r="O2682" s="21"/>
      <c r="P2682" s="21"/>
    </row>
    <row r="2683" spans="1:16" s="16" customFormat="1" ht="30" customHeight="1">
      <c r="A2683" s="21"/>
      <c r="B2683" s="21"/>
      <c r="C2683" s="170"/>
      <c r="D2683" s="168"/>
      <c r="E2683" s="154" t="str">
        <f>IFERROR(VLOOKUP(D2683,CADA_PROD!D:H,5,0),"")</f>
        <v/>
      </c>
      <c r="F2683" s="169"/>
      <c r="G2683" s="170"/>
      <c r="H2683" s="171"/>
      <c r="I2683" s="172" t="str">
        <f>IF(D2683="","",SUMIFS(MOVI_ENTR!I:I,MOVI_ENTR!D:D,D2683,MOVI_ENTR!O:O,L2683)-SUMIFS(MOVI_SAID!H:H,MOVI_SAID!D:D,D2683,MOVI_SAID!L:L,L2683))</f>
        <v/>
      </c>
      <c r="J2683" s="153" t="str">
        <f>IF(D2683="","",VLOOKUP(D2683,CADA_PROD!D:G,4,0)*H2683)</f>
        <v/>
      </c>
      <c r="K2683" s="14"/>
      <c r="L2683" s="14"/>
      <c r="M2683" s="21"/>
      <c r="N2683" s="21"/>
      <c r="O2683" s="21"/>
      <c r="P2683" s="21"/>
    </row>
    <row r="2684" spans="1:16" s="16" customFormat="1" ht="30" customHeight="1">
      <c r="A2684" s="21"/>
      <c r="B2684" s="21"/>
      <c r="C2684" s="170"/>
      <c r="D2684" s="168"/>
      <c r="E2684" s="154" t="str">
        <f>IFERROR(VLOOKUP(D2684,CADA_PROD!D:H,5,0),"")</f>
        <v/>
      </c>
      <c r="F2684" s="169"/>
      <c r="G2684" s="170"/>
      <c r="H2684" s="171"/>
      <c r="I2684" s="172" t="str">
        <f>IF(D2684="","",SUMIFS(MOVI_ENTR!I:I,MOVI_ENTR!D:D,D2684,MOVI_ENTR!O:O,L2684)-SUMIFS(MOVI_SAID!H:H,MOVI_SAID!D:D,D2684,MOVI_SAID!L:L,L2684))</f>
        <v/>
      </c>
      <c r="J2684" s="153" t="str">
        <f>IF(D2684="","",VLOOKUP(D2684,CADA_PROD!D:G,4,0)*H2684)</f>
        <v/>
      </c>
      <c r="K2684" s="14"/>
      <c r="L2684" s="14"/>
      <c r="M2684" s="21"/>
      <c r="N2684" s="21"/>
      <c r="O2684" s="21"/>
      <c r="P2684" s="21"/>
    </row>
    <row r="2685" spans="1:16" s="16" customFormat="1" ht="30" customHeight="1">
      <c r="A2685" s="21"/>
      <c r="B2685" s="21"/>
      <c r="C2685" s="170"/>
      <c r="D2685" s="168"/>
      <c r="E2685" s="154" t="str">
        <f>IFERROR(VLOOKUP(D2685,CADA_PROD!D:H,5,0),"")</f>
        <v/>
      </c>
      <c r="F2685" s="169"/>
      <c r="G2685" s="170"/>
      <c r="H2685" s="171"/>
      <c r="I2685" s="172" t="str">
        <f>IF(D2685="","",SUMIFS(MOVI_ENTR!I:I,MOVI_ENTR!D:D,D2685,MOVI_ENTR!O:O,L2685)-SUMIFS(MOVI_SAID!H:H,MOVI_SAID!D:D,D2685,MOVI_SAID!L:L,L2685))</f>
        <v/>
      </c>
      <c r="J2685" s="153" t="str">
        <f>IF(D2685="","",VLOOKUP(D2685,CADA_PROD!D:G,4,0)*H2685)</f>
        <v/>
      </c>
      <c r="K2685" s="14"/>
      <c r="L2685" s="14"/>
      <c r="M2685" s="21"/>
      <c r="N2685" s="21"/>
      <c r="O2685" s="21"/>
      <c r="P2685" s="21"/>
    </row>
    <row r="2686" spans="1:16" s="16" customFormat="1" ht="30" customHeight="1">
      <c r="A2686" s="21"/>
      <c r="B2686" s="21"/>
      <c r="C2686" s="170"/>
      <c r="D2686" s="168"/>
      <c r="E2686" s="154" t="str">
        <f>IFERROR(VLOOKUP(D2686,CADA_PROD!D:H,5,0),"")</f>
        <v/>
      </c>
      <c r="F2686" s="169"/>
      <c r="G2686" s="170"/>
      <c r="H2686" s="171"/>
      <c r="I2686" s="172" t="str">
        <f>IF(D2686="","",SUMIFS(MOVI_ENTR!I:I,MOVI_ENTR!D:D,D2686,MOVI_ENTR!O:O,L2686)-SUMIFS(MOVI_SAID!H:H,MOVI_SAID!D:D,D2686,MOVI_SAID!L:L,L2686))</f>
        <v/>
      </c>
      <c r="J2686" s="153" t="str">
        <f>IF(D2686="","",VLOOKUP(D2686,CADA_PROD!D:G,4,0)*H2686)</f>
        <v/>
      </c>
      <c r="K2686" s="14"/>
      <c r="L2686" s="14"/>
      <c r="M2686" s="21"/>
      <c r="N2686" s="21"/>
      <c r="O2686" s="21"/>
      <c r="P2686" s="21"/>
    </row>
    <row r="2687" spans="1:16" s="16" customFormat="1" ht="30" customHeight="1">
      <c r="A2687" s="21"/>
      <c r="B2687" s="21"/>
      <c r="C2687" s="170"/>
      <c r="D2687" s="168"/>
      <c r="E2687" s="154" t="str">
        <f>IFERROR(VLOOKUP(D2687,CADA_PROD!D:H,5,0),"")</f>
        <v/>
      </c>
      <c r="F2687" s="169"/>
      <c r="G2687" s="170"/>
      <c r="H2687" s="171"/>
      <c r="I2687" s="172" t="str">
        <f>IF(D2687="","",SUMIFS(MOVI_ENTR!I:I,MOVI_ENTR!D:D,D2687,MOVI_ENTR!O:O,L2687)-SUMIFS(MOVI_SAID!H:H,MOVI_SAID!D:D,D2687,MOVI_SAID!L:L,L2687))</f>
        <v/>
      </c>
      <c r="J2687" s="153" t="str">
        <f>IF(D2687="","",VLOOKUP(D2687,CADA_PROD!D:G,4,0)*H2687)</f>
        <v/>
      </c>
      <c r="K2687" s="14"/>
      <c r="L2687" s="14"/>
      <c r="M2687" s="21"/>
      <c r="N2687" s="21"/>
      <c r="O2687" s="21"/>
      <c r="P2687" s="21"/>
    </row>
    <row r="2688" spans="1:16" s="16" customFormat="1" ht="30" customHeight="1">
      <c r="A2688" s="21"/>
      <c r="B2688" s="21"/>
      <c r="C2688" s="170"/>
      <c r="D2688" s="168"/>
      <c r="E2688" s="154" t="str">
        <f>IFERROR(VLOOKUP(D2688,CADA_PROD!D:H,5,0),"")</f>
        <v/>
      </c>
      <c r="F2688" s="169"/>
      <c r="G2688" s="170"/>
      <c r="H2688" s="171"/>
      <c r="I2688" s="172" t="str">
        <f>IF(D2688="","",SUMIFS(MOVI_ENTR!I:I,MOVI_ENTR!D:D,D2688,MOVI_ENTR!O:O,L2688)-SUMIFS(MOVI_SAID!H:H,MOVI_SAID!D:D,D2688,MOVI_SAID!L:L,L2688))</f>
        <v/>
      </c>
      <c r="J2688" s="153" t="str">
        <f>IF(D2688="","",VLOOKUP(D2688,CADA_PROD!D:G,4,0)*H2688)</f>
        <v/>
      </c>
      <c r="K2688" s="14"/>
      <c r="L2688" s="14"/>
      <c r="M2688" s="21"/>
      <c r="N2688" s="21"/>
      <c r="O2688" s="21"/>
      <c r="P2688" s="21"/>
    </row>
    <row r="2689" spans="1:16" s="16" customFormat="1" ht="30" customHeight="1">
      <c r="A2689" s="21"/>
      <c r="B2689" s="21"/>
      <c r="C2689" s="170"/>
      <c r="D2689" s="168"/>
      <c r="E2689" s="154" t="str">
        <f>IFERROR(VLOOKUP(D2689,CADA_PROD!D:H,5,0),"")</f>
        <v/>
      </c>
      <c r="F2689" s="169"/>
      <c r="G2689" s="170"/>
      <c r="H2689" s="171"/>
      <c r="I2689" s="172" t="str">
        <f>IF(D2689="","",SUMIFS(MOVI_ENTR!I:I,MOVI_ENTR!D:D,D2689,MOVI_ENTR!O:O,L2689)-SUMIFS(MOVI_SAID!H:H,MOVI_SAID!D:D,D2689,MOVI_SAID!L:L,L2689))</f>
        <v/>
      </c>
      <c r="J2689" s="153" t="str">
        <f>IF(D2689="","",VLOOKUP(D2689,CADA_PROD!D:G,4,0)*H2689)</f>
        <v/>
      </c>
      <c r="K2689" s="14"/>
      <c r="L2689" s="14"/>
      <c r="M2689" s="21"/>
      <c r="N2689" s="21"/>
      <c r="O2689" s="21"/>
      <c r="P2689" s="21"/>
    </row>
    <row r="2690" spans="1:16" s="16" customFormat="1" ht="30" customHeight="1">
      <c r="A2690" s="21"/>
      <c r="B2690" s="21"/>
      <c r="C2690" s="170"/>
      <c r="D2690" s="168"/>
      <c r="E2690" s="154" t="str">
        <f>IFERROR(VLOOKUP(D2690,CADA_PROD!D:H,5,0),"")</f>
        <v/>
      </c>
      <c r="F2690" s="169"/>
      <c r="G2690" s="170"/>
      <c r="H2690" s="171"/>
      <c r="I2690" s="172" t="str">
        <f>IF(D2690="","",SUMIFS(MOVI_ENTR!I:I,MOVI_ENTR!D:D,D2690,MOVI_ENTR!O:O,L2690)-SUMIFS(MOVI_SAID!H:H,MOVI_SAID!D:D,D2690,MOVI_SAID!L:L,L2690))</f>
        <v/>
      </c>
      <c r="J2690" s="153" t="str">
        <f>IF(D2690="","",VLOOKUP(D2690,CADA_PROD!D:G,4,0)*H2690)</f>
        <v/>
      </c>
      <c r="K2690" s="14"/>
      <c r="L2690" s="14"/>
      <c r="M2690" s="21"/>
      <c r="N2690" s="21"/>
      <c r="O2690" s="21"/>
      <c r="P2690" s="21"/>
    </row>
    <row r="2691" spans="1:16" s="16" customFormat="1" ht="30" customHeight="1">
      <c r="A2691" s="21"/>
      <c r="B2691" s="21"/>
      <c r="C2691" s="170"/>
      <c r="D2691" s="168"/>
      <c r="E2691" s="154" t="str">
        <f>IFERROR(VLOOKUP(D2691,CADA_PROD!D:H,5,0),"")</f>
        <v/>
      </c>
      <c r="F2691" s="169"/>
      <c r="G2691" s="170"/>
      <c r="H2691" s="171"/>
      <c r="I2691" s="172" t="str">
        <f>IF(D2691="","",SUMIFS(MOVI_ENTR!I:I,MOVI_ENTR!D:D,D2691,MOVI_ENTR!O:O,L2691)-SUMIFS(MOVI_SAID!H:H,MOVI_SAID!D:D,D2691,MOVI_SAID!L:L,L2691))</f>
        <v/>
      </c>
      <c r="J2691" s="153" t="str">
        <f>IF(D2691="","",VLOOKUP(D2691,CADA_PROD!D:G,4,0)*H2691)</f>
        <v/>
      </c>
      <c r="K2691" s="14"/>
      <c r="L2691" s="14"/>
      <c r="M2691" s="21"/>
      <c r="N2691" s="21"/>
      <c r="O2691" s="21"/>
      <c r="P2691" s="21"/>
    </row>
    <row r="2692" spans="1:16" s="16" customFormat="1" ht="30" customHeight="1">
      <c r="A2692" s="21"/>
      <c r="B2692" s="21"/>
      <c r="C2692" s="170"/>
      <c r="D2692" s="168"/>
      <c r="E2692" s="154" t="str">
        <f>IFERROR(VLOOKUP(D2692,CADA_PROD!D:H,5,0),"")</f>
        <v/>
      </c>
      <c r="F2692" s="169"/>
      <c r="G2692" s="170"/>
      <c r="H2692" s="171"/>
      <c r="I2692" s="172" t="str">
        <f>IF(D2692="","",SUMIFS(MOVI_ENTR!I:I,MOVI_ENTR!D:D,D2692,MOVI_ENTR!O:O,L2692)-SUMIFS(MOVI_SAID!H:H,MOVI_SAID!D:D,D2692,MOVI_SAID!L:L,L2692))</f>
        <v/>
      </c>
      <c r="J2692" s="153" t="str">
        <f>IF(D2692="","",VLOOKUP(D2692,CADA_PROD!D:G,4,0)*H2692)</f>
        <v/>
      </c>
      <c r="K2692" s="14"/>
      <c r="L2692" s="14"/>
      <c r="M2692" s="21"/>
      <c r="N2692" s="21"/>
      <c r="O2692" s="21"/>
      <c r="P2692" s="21"/>
    </row>
    <row r="2693" spans="1:16" s="16" customFormat="1" ht="30" customHeight="1">
      <c r="A2693" s="21"/>
      <c r="B2693" s="21"/>
      <c r="C2693" s="170"/>
      <c r="D2693" s="168"/>
      <c r="E2693" s="154" t="str">
        <f>IFERROR(VLOOKUP(D2693,CADA_PROD!D:H,5,0),"")</f>
        <v/>
      </c>
      <c r="F2693" s="169"/>
      <c r="G2693" s="170"/>
      <c r="H2693" s="171"/>
      <c r="I2693" s="172" t="str">
        <f>IF(D2693="","",SUMIFS(MOVI_ENTR!I:I,MOVI_ENTR!D:D,D2693,MOVI_ENTR!O:O,L2693)-SUMIFS(MOVI_SAID!H:H,MOVI_SAID!D:D,D2693,MOVI_SAID!L:L,L2693))</f>
        <v/>
      </c>
      <c r="J2693" s="153" t="str">
        <f>IF(D2693="","",VLOOKUP(D2693,CADA_PROD!D:G,4,0)*H2693)</f>
        <v/>
      </c>
      <c r="K2693" s="14"/>
      <c r="L2693" s="14"/>
      <c r="M2693" s="21"/>
      <c r="N2693" s="21"/>
      <c r="O2693" s="21"/>
      <c r="P2693" s="21"/>
    </row>
    <row r="2694" spans="1:16" s="16" customFormat="1" ht="30" customHeight="1">
      <c r="A2694" s="21"/>
      <c r="B2694" s="21"/>
      <c r="C2694" s="170"/>
      <c r="D2694" s="168"/>
      <c r="E2694" s="154" t="str">
        <f>IFERROR(VLOOKUP(D2694,CADA_PROD!D:H,5,0),"")</f>
        <v/>
      </c>
      <c r="F2694" s="169"/>
      <c r="G2694" s="170"/>
      <c r="H2694" s="171"/>
      <c r="I2694" s="172" t="str">
        <f>IF(D2694="","",SUMIFS(MOVI_ENTR!I:I,MOVI_ENTR!D:D,D2694,MOVI_ENTR!O:O,L2694)-SUMIFS(MOVI_SAID!H:H,MOVI_SAID!D:D,D2694,MOVI_SAID!L:L,L2694))</f>
        <v/>
      </c>
      <c r="J2694" s="153" t="str">
        <f>IF(D2694="","",VLOOKUP(D2694,CADA_PROD!D:G,4,0)*H2694)</f>
        <v/>
      </c>
      <c r="K2694" s="14"/>
      <c r="L2694" s="14"/>
      <c r="M2694" s="21"/>
      <c r="N2694" s="21"/>
      <c r="O2694" s="21"/>
      <c r="P2694" s="21"/>
    </row>
    <row r="2695" spans="1:16" s="16" customFormat="1" ht="30" customHeight="1">
      <c r="A2695" s="21"/>
      <c r="B2695" s="21"/>
      <c r="C2695" s="170"/>
      <c r="D2695" s="168"/>
      <c r="E2695" s="154" t="str">
        <f>IFERROR(VLOOKUP(D2695,CADA_PROD!D:H,5,0),"")</f>
        <v/>
      </c>
      <c r="F2695" s="169"/>
      <c r="G2695" s="170"/>
      <c r="H2695" s="171"/>
      <c r="I2695" s="172" t="str">
        <f>IF(D2695="","",SUMIFS(MOVI_ENTR!I:I,MOVI_ENTR!D:D,D2695,MOVI_ENTR!O:O,L2695)-SUMIFS(MOVI_SAID!H:H,MOVI_SAID!D:D,D2695,MOVI_SAID!L:L,L2695))</f>
        <v/>
      </c>
      <c r="J2695" s="153" t="str">
        <f>IF(D2695="","",VLOOKUP(D2695,CADA_PROD!D:G,4,0)*H2695)</f>
        <v/>
      </c>
      <c r="K2695" s="14"/>
      <c r="L2695" s="14"/>
      <c r="M2695" s="21"/>
      <c r="N2695" s="21"/>
      <c r="O2695" s="21"/>
      <c r="P2695" s="21"/>
    </row>
    <row r="2696" spans="1:16" s="16" customFormat="1" ht="30" customHeight="1">
      <c r="A2696" s="21"/>
      <c r="B2696" s="21"/>
      <c r="C2696" s="170"/>
      <c r="D2696" s="168"/>
      <c r="E2696" s="154" t="str">
        <f>IFERROR(VLOOKUP(D2696,CADA_PROD!D:H,5,0),"")</f>
        <v/>
      </c>
      <c r="F2696" s="169"/>
      <c r="G2696" s="170"/>
      <c r="H2696" s="171"/>
      <c r="I2696" s="172" t="str">
        <f>IF(D2696="","",SUMIFS(MOVI_ENTR!I:I,MOVI_ENTR!D:D,D2696,MOVI_ENTR!O:O,L2696)-SUMIFS(MOVI_SAID!H:H,MOVI_SAID!D:D,D2696,MOVI_SAID!L:L,L2696))</f>
        <v/>
      </c>
      <c r="J2696" s="153" t="str">
        <f>IF(D2696="","",VLOOKUP(D2696,CADA_PROD!D:G,4,0)*H2696)</f>
        <v/>
      </c>
      <c r="K2696" s="14"/>
      <c r="L2696" s="14"/>
      <c r="M2696" s="21"/>
      <c r="N2696" s="21"/>
      <c r="O2696" s="21"/>
      <c r="P2696" s="21"/>
    </row>
    <row r="2697" spans="1:16" s="16" customFormat="1" ht="30" customHeight="1">
      <c r="A2697" s="21"/>
      <c r="B2697" s="21"/>
      <c r="C2697" s="170"/>
      <c r="D2697" s="168"/>
      <c r="E2697" s="154" t="str">
        <f>IFERROR(VLOOKUP(D2697,CADA_PROD!D:H,5,0),"")</f>
        <v/>
      </c>
      <c r="F2697" s="169"/>
      <c r="G2697" s="170"/>
      <c r="H2697" s="171"/>
      <c r="I2697" s="172" t="str">
        <f>IF(D2697="","",SUMIFS(MOVI_ENTR!I:I,MOVI_ENTR!D:D,D2697,MOVI_ENTR!O:O,L2697)-SUMIFS(MOVI_SAID!H:H,MOVI_SAID!D:D,D2697,MOVI_SAID!L:L,L2697))</f>
        <v/>
      </c>
      <c r="J2697" s="153" t="str">
        <f>IF(D2697="","",VLOOKUP(D2697,CADA_PROD!D:G,4,0)*H2697)</f>
        <v/>
      </c>
      <c r="K2697" s="14"/>
      <c r="L2697" s="14"/>
      <c r="M2697" s="21"/>
      <c r="N2697" s="21"/>
      <c r="O2697" s="21"/>
      <c r="P2697" s="21"/>
    </row>
    <row r="2698" spans="1:16" s="16" customFormat="1" ht="30" customHeight="1">
      <c r="A2698" s="21"/>
      <c r="B2698" s="21"/>
      <c r="C2698" s="170"/>
      <c r="D2698" s="168"/>
      <c r="E2698" s="154" t="str">
        <f>IFERROR(VLOOKUP(D2698,CADA_PROD!D:H,5,0),"")</f>
        <v/>
      </c>
      <c r="F2698" s="169"/>
      <c r="G2698" s="170"/>
      <c r="H2698" s="171"/>
      <c r="I2698" s="172" t="str">
        <f>IF(D2698="","",SUMIFS(MOVI_ENTR!I:I,MOVI_ENTR!D:D,D2698,MOVI_ENTR!O:O,L2698)-SUMIFS(MOVI_SAID!H:H,MOVI_SAID!D:D,D2698,MOVI_SAID!L:L,L2698))</f>
        <v/>
      </c>
      <c r="J2698" s="153" t="str">
        <f>IF(D2698="","",VLOOKUP(D2698,CADA_PROD!D:G,4,0)*H2698)</f>
        <v/>
      </c>
      <c r="K2698" s="14"/>
      <c r="L2698" s="14"/>
      <c r="M2698" s="21"/>
      <c r="N2698" s="21"/>
      <c r="O2698" s="21"/>
      <c r="P2698" s="21"/>
    </row>
    <row r="2699" spans="1:16" s="16" customFormat="1" ht="30" customHeight="1">
      <c r="A2699" s="21"/>
      <c r="B2699" s="21"/>
      <c r="C2699" s="170"/>
      <c r="D2699" s="168"/>
      <c r="E2699" s="154" t="str">
        <f>IFERROR(VLOOKUP(D2699,CADA_PROD!D:H,5,0),"")</f>
        <v/>
      </c>
      <c r="F2699" s="169"/>
      <c r="G2699" s="170"/>
      <c r="H2699" s="171"/>
      <c r="I2699" s="172" t="str">
        <f>IF(D2699="","",SUMIFS(MOVI_ENTR!I:I,MOVI_ENTR!D:D,D2699,MOVI_ENTR!O:O,L2699)-SUMIFS(MOVI_SAID!H:H,MOVI_SAID!D:D,D2699,MOVI_SAID!L:L,L2699))</f>
        <v/>
      </c>
      <c r="J2699" s="153" t="str">
        <f>IF(D2699="","",VLOOKUP(D2699,CADA_PROD!D:G,4,0)*H2699)</f>
        <v/>
      </c>
      <c r="K2699" s="14"/>
      <c r="L2699" s="14"/>
      <c r="M2699" s="21"/>
      <c r="N2699" s="21"/>
      <c r="O2699" s="21"/>
      <c r="P2699" s="21"/>
    </row>
    <row r="2700" spans="1:16" s="16" customFormat="1" ht="30" customHeight="1">
      <c r="A2700" s="21"/>
      <c r="B2700" s="21"/>
      <c r="C2700" s="170"/>
      <c r="D2700" s="168"/>
      <c r="E2700" s="154" t="str">
        <f>IFERROR(VLOOKUP(D2700,CADA_PROD!D:H,5,0),"")</f>
        <v/>
      </c>
      <c r="F2700" s="169"/>
      <c r="G2700" s="170"/>
      <c r="H2700" s="171"/>
      <c r="I2700" s="172" t="str">
        <f>IF(D2700="","",SUMIFS(MOVI_ENTR!I:I,MOVI_ENTR!D:D,D2700,MOVI_ENTR!O:O,L2700)-SUMIFS(MOVI_SAID!H:H,MOVI_SAID!D:D,D2700,MOVI_SAID!L:L,L2700))</f>
        <v/>
      </c>
      <c r="J2700" s="153" t="str">
        <f>IF(D2700="","",VLOOKUP(D2700,CADA_PROD!D:G,4,0)*H2700)</f>
        <v/>
      </c>
      <c r="K2700" s="14"/>
      <c r="L2700" s="14"/>
      <c r="M2700" s="21"/>
      <c r="N2700" s="21"/>
      <c r="O2700" s="21"/>
      <c r="P2700" s="21"/>
    </row>
    <row r="2701" spans="1:16" s="16" customFormat="1" ht="30" customHeight="1">
      <c r="A2701" s="21"/>
      <c r="B2701" s="21"/>
      <c r="C2701" s="170"/>
      <c r="D2701" s="168"/>
      <c r="E2701" s="154" t="str">
        <f>IFERROR(VLOOKUP(D2701,CADA_PROD!D:H,5,0),"")</f>
        <v/>
      </c>
      <c r="F2701" s="169"/>
      <c r="G2701" s="170"/>
      <c r="H2701" s="171"/>
      <c r="I2701" s="172" t="str">
        <f>IF(D2701="","",SUMIFS(MOVI_ENTR!I:I,MOVI_ENTR!D:D,D2701,MOVI_ENTR!O:O,L2701)-SUMIFS(MOVI_SAID!H:H,MOVI_SAID!D:D,D2701,MOVI_SAID!L:L,L2701))</f>
        <v/>
      </c>
      <c r="J2701" s="153" t="str">
        <f>IF(D2701="","",VLOOKUP(D2701,CADA_PROD!D:G,4,0)*H2701)</f>
        <v/>
      </c>
      <c r="K2701" s="14"/>
      <c r="L2701" s="14"/>
      <c r="M2701" s="21"/>
      <c r="N2701" s="21"/>
      <c r="O2701" s="21"/>
      <c r="P2701" s="21"/>
    </row>
    <row r="2702" spans="1:16" s="16" customFormat="1" ht="30" customHeight="1">
      <c r="A2702" s="21"/>
      <c r="B2702" s="21"/>
      <c r="C2702" s="170"/>
      <c r="D2702" s="168"/>
      <c r="E2702" s="154" t="str">
        <f>IFERROR(VLOOKUP(D2702,CADA_PROD!D:H,5,0),"")</f>
        <v/>
      </c>
      <c r="F2702" s="169"/>
      <c r="G2702" s="170"/>
      <c r="H2702" s="171"/>
      <c r="I2702" s="172" t="str">
        <f>IF(D2702="","",SUMIFS(MOVI_ENTR!I:I,MOVI_ENTR!D:D,D2702,MOVI_ENTR!O:O,L2702)-SUMIFS(MOVI_SAID!H:H,MOVI_SAID!D:D,D2702,MOVI_SAID!L:L,L2702))</f>
        <v/>
      </c>
      <c r="J2702" s="153" t="str">
        <f>IF(D2702="","",VLOOKUP(D2702,CADA_PROD!D:G,4,0)*H2702)</f>
        <v/>
      </c>
      <c r="K2702" s="14"/>
      <c r="L2702" s="14"/>
      <c r="M2702" s="21"/>
      <c r="N2702" s="21"/>
      <c r="O2702" s="21"/>
      <c r="P2702" s="21"/>
    </row>
    <row r="2703" spans="1:16" s="16" customFormat="1" ht="30" customHeight="1">
      <c r="A2703" s="21"/>
      <c r="B2703" s="21"/>
      <c r="C2703" s="170"/>
      <c r="D2703" s="168"/>
      <c r="E2703" s="154" t="str">
        <f>IFERROR(VLOOKUP(D2703,CADA_PROD!D:H,5,0),"")</f>
        <v/>
      </c>
      <c r="F2703" s="169"/>
      <c r="G2703" s="170"/>
      <c r="H2703" s="171"/>
      <c r="I2703" s="172" t="str">
        <f>IF(D2703="","",SUMIFS(MOVI_ENTR!I:I,MOVI_ENTR!D:D,D2703,MOVI_ENTR!O:O,L2703)-SUMIFS(MOVI_SAID!H:H,MOVI_SAID!D:D,D2703,MOVI_SAID!L:L,L2703))</f>
        <v/>
      </c>
      <c r="J2703" s="153" t="str">
        <f>IF(D2703="","",VLOOKUP(D2703,CADA_PROD!D:G,4,0)*H2703)</f>
        <v/>
      </c>
      <c r="K2703" s="14"/>
      <c r="L2703" s="14"/>
      <c r="M2703" s="21"/>
      <c r="N2703" s="21"/>
      <c r="O2703" s="21"/>
      <c r="P2703" s="21"/>
    </row>
    <row r="2704" spans="1:16" s="16" customFormat="1" ht="30" customHeight="1">
      <c r="A2704" s="21"/>
      <c r="B2704" s="21"/>
      <c r="C2704" s="170"/>
      <c r="D2704" s="168"/>
      <c r="E2704" s="154" t="str">
        <f>IFERROR(VLOOKUP(D2704,CADA_PROD!D:H,5,0),"")</f>
        <v/>
      </c>
      <c r="F2704" s="169"/>
      <c r="G2704" s="170"/>
      <c r="H2704" s="171"/>
      <c r="I2704" s="172" t="str">
        <f>IF(D2704="","",SUMIFS(MOVI_ENTR!I:I,MOVI_ENTR!D:D,D2704,MOVI_ENTR!O:O,L2704)-SUMIFS(MOVI_SAID!H:H,MOVI_SAID!D:D,D2704,MOVI_SAID!L:L,L2704))</f>
        <v/>
      </c>
      <c r="J2704" s="153" t="str">
        <f>IF(D2704="","",VLOOKUP(D2704,CADA_PROD!D:G,4,0)*H2704)</f>
        <v/>
      </c>
      <c r="K2704" s="14"/>
      <c r="L2704" s="14"/>
      <c r="M2704" s="21"/>
      <c r="N2704" s="21"/>
      <c r="O2704" s="21"/>
      <c r="P2704" s="21"/>
    </row>
    <row r="2705" spans="1:16" s="16" customFormat="1" ht="30" customHeight="1">
      <c r="A2705" s="21"/>
      <c r="B2705" s="21"/>
      <c r="C2705" s="170"/>
      <c r="D2705" s="168"/>
      <c r="E2705" s="154" t="str">
        <f>IFERROR(VLOOKUP(D2705,CADA_PROD!D:H,5,0),"")</f>
        <v/>
      </c>
      <c r="F2705" s="169"/>
      <c r="G2705" s="170"/>
      <c r="H2705" s="171"/>
      <c r="I2705" s="172" t="str">
        <f>IF(D2705="","",SUMIFS(MOVI_ENTR!I:I,MOVI_ENTR!D:D,D2705,MOVI_ENTR!O:O,L2705)-SUMIFS(MOVI_SAID!H:H,MOVI_SAID!D:D,D2705,MOVI_SAID!L:L,L2705))</f>
        <v/>
      </c>
      <c r="J2705" s="153" t="str">
        <f>IF(D2705="","",VLOOKUP(D2705,CADA_PROD!D:G,4,0)*H2705)</f>
        <v/>
      </c>
      <c r="K2705" s="14"/>
      <c r="L2705" s="14"/>
      <c r="M2705" s="21"/>
      <c r="N2705" s="21"/>
      <c r="O2705" s="21"/>
      <c r="P2705" s="21"/>
    </row>
    <row r="2706" spans="1:16" s="16" customFormat="1" ht="30" customHeight="1">
      <c r="A2706" s="21"/>
      <c r="B2706" s="21"/>
      <c r="C2706" s="170"/>
      <c r="D2706" s="168"/>
      <c r="E2706" s="154" t="str">
        <f>IFERROR(VLOOKUP(D2706,CADA_PROD!D:H,5,0),"")</f>
        <v/>
      </c>
      <c r="F2706" s="169"/>
      <c r="G2706" s="170"/>
      <c r="H2706" s="171"/>
      <c r="I2706" s="172" t="str">
        <f>IF(D2706="","",SUMIFS(MOVI_ENTR!I:I,MOVI_ENTR!D:D,D2706,MOVI_ENTR!O:O,L2706)-SUMIFS(MOVI_SAID!H:H,MOVI_SAID!D:D,D2706,MOVI_SAID!L:L,L2706))</f>
        <v/>
      </c>
      <c r="J2706" s="153" t="str">
        <f>IF(D2706="","",VLOOKUP(D2706,CADA_PROD!D:G,4,0)*H2706)</f>
        <v/>
      </c>
      <c r="K2706" s="14"/>
      <c r="L2706" s="14"/>
      <c r="M2706" s="21"/>
      <c r="N2706" s="21"/>
      <c r="O2706" s="21"/>
      <c r="P2706" s="21"/>
    </row>
    <row r="2707" spans="1:16" s="16" customFormat="1" ht="30" customHeight="1">
      <c r="A2707" s="21"/>
      <c r="B2707" s="21"/>
      <c r="C2707" s="170"/>
      <c r="D2707" s="168"/>
      <c r="E2707" s="154" t="str">
        <f>IFERROR(VLOOKUP(D2707,CADA_PROD!D:H,5,0),"")</f>
        <v/>
      </c>
      <c r="F2707" s="169"/>
      <c r="G2707" s="170"/>
      <c r="H2707" s="171"/>
      <c r="I2707" s="172" t="str">
        <f>IF(D2707="","",SUMIFS(MOVI_ENTR!I:I,MOVI_ENTR!D:D,D2707,MOVI_ENTR!O:O,L2707)-SUMIFS(MOVI_SAID!H:H,MOVI_SAID!D:D,D2707,MOVI_SAID!L:L,L2707))</f>
        <v/>
      </c>
      <c r="J2707" s="153" t="str">
        <f>IF(D2707="","",VLOOKUP(D2707,CADA_PROD!D:G,4,0)*H2707)</f>
        <v/>
      </c>
      <c r="K2707" s="14"/>
      <c r="L2707" s="14"/>
      <c r="M2707" s="21"/>
      <c r="N2707" s="21"/>
      <c r="O2707" s="21"/>
      <c r="P2707" s="21"/>
    </row>
    <row r="2708" spans="1:16" s="16" customFormat="1" ht="30" customHeight="1">
      <c r="A2708" s="21"/>
      <c r="B2708" s="21"/>
      <c r="C2708" s="170"/>
      <c r="D2708" s="168"/>
      <c r="E2708" s="154" t="str">
        <f>IFERROR(VLOOKUP(D2708,CADA_PROD!D:H,5,0),"")</f>
        <v/>
      </c>
      <c r="F2708" s="169"/>
      <c r="G2708" s="170"/>
      <c r="H2708" s="171"/>
      <c r="I2708" s="172" t="str">
        <f>IF(D2708="","",SUMIFS(MOVI_ENTR!I:I,MOVI_ENTR!D:D,D2708,MOVI_ENTR!O:O,L2708)-SUMIFS(MOVI_SAID!H:H,MOVI_SAID!D:D,D2708,MOVI_SAID!L:L,L2708))</f>
        <v/>
      </c>
      <c r="J2708" s="153" t="str">
        <f>IF(D2708="","",VLOOKUP(D2708,CADA_PROD!D:G,4,0)*H2708)</f>
        <v/>
      </c>
      <c r="K2708" s="14"/>
      <c r="L2708" s="14"/>
      <c r="M2708" s="21"/>
      <c r="N2708" s="21"/>
      <c r="O2708" s="21"/>
      <c r="P2708" s="21"/>
    </row>
    <row r="2709" spans="1:16" s="16" customFormat="1" ht="30" customHeight="1">
      <c r="A2709" s="21"/>
      <c r="B2709" s="21"/>
      <c r="C2709" s="170"/>
      <c r="D2709" s="168"/>
      <c r="E2709" s="154" t="str">
        <f>IFERROR(VLOOKUP(D2709,CADA_PROD!D:H,5,0),"")</f>
        <v/>
      </c>
      <c r="F2709" s="169"/>
      <c r="G2709" s="170"/>
      <c r="H2709" s="171"/>
      <c r="I2709" s="172" t="str">
        <f>IF(D2709="","",SUMIFS(MOVI_ENTR!I:I,MOVI_ENTR!D:D,D2709,MOVI_ENTR!O:O,L2709)-SUMIFS(MOVI_SAID!H:H,MOVI_SAID!D:D,D2709,MOVI_SAID!L:L,L2709))</f>
        <v/>
      </c>
      <c r="J2709" s="153" t="str">
        <f>IF(D2709="","",VLOOKUP(D2709,CADA_PROD!D:G,4,0)*H2709)</f>
        <v/>
      </c>
      <c r="K2709" s="14"/>
      <c r="L2709" s="14"/>
      <c r="M2709" s="21"/>
      <c r="N2709" s="21"/>
      <c r="O2709" s="21"/>
      <c r="P2709" s="21"/>
    </row>
    <row r="2710" spans="1:16" s="16" customFormat="1" ht="30" customHeight="1">
      <c r="A2710" s="21"/>
      <c r="B2710" s="21"/>
      <c r="C2710" s="170"/>
      <c r="D2710" s="168"/>
      <c r="E2710" s="154" t="str">
        <f>IFERROR(VLOOKUP(D2710,CADA_PROD!D:H,5,0),"")</f>
        <v/>
      </c>
      <c r="F2710" s="169"/>
      <c r="G2710" s="170"/>
      <c r="H2710" s="171"/>
      <c r="I2710" s="172" t="str">
        <f>IF(D2710="","",SUMIFS(MOVI_ENTR!I:I,MOVI_ENTR!D:D,D2710,MOVI_ENTR!O:O,L2710)-SUMIFS(MOVI_SAID!H:H,MOVI_SAID!D:D,D2710,MOVI_SAID!L:L,L2710))</f>
        <v/>
      </c>
      <c r="J2710" s="153" t="str">
        <f>IF(D2710="","",VLOOKUP(D2710,CADA_PROD!D:G,4,0)*H2710)</f>
        <v/>
      </c>
      <c r="K2710" s="14"/>
      <c r="L2710" s="14"/>
      <c r="M2710" s="21"/>
      <c r="N2710" s="21"/>
      <c r="O2710" s="21"/>
      <c r="P2710" s="21"/>
    </row>
    <row r="2711" spans="1:16" s="16" customFormat="1" ht="30" customHeight="1">
      <c r="A2711" s="21"/>
      <c r="B2711" s="21"/>
      <c r="C2711" s="170"/>
      <c r="D2711" s="168"/>
      <c r="E2711" s="154" t="str">
        <f>IFERROR(VLOOKUP(D2711,CADA_PROD!D:H,5,0),"")</f>
        <v/>
      </c>
      <c r="F2711" s="169"/>
      <c r="G2711" s="170"/>
      <c r="H2711" s="171"/>
      <c r="I2711" s="172" t="str">
        <f>IF(D2711="","",SUMIFS(MOVI_ENTR!I:I,MOVI_ENTR!D:D,D2711,MOVI_ENTR!O:O,L2711)-SUMIFS(MOVI_SAID!H:H,MOVI_SAID!D:D,D2711,MOVI_SAID!L:L,L2711))</f>
        <v/>
      </c>
      <c r="J2711" s="153" t="str">
        <f>IF(D2711="","",VLOOKUP(D2711,CADA_PROD!D:G,4,0)*H2711)</f>
        <v/>
      </c>
      <c r="K2711" s="14"/>
      <c r="L2711" s="14"/>
      <c r="M2711" s="21"/>
      <c r="N2711" s="21"/>
      <c r="O2711" s="21"/>
      <c r="P2711" s="21"/>
    </row>
    <row r="2712" spans="1:16" s="16" customFormat="1" ht="30" customHeight="1">
      <c r="A2712" s="21"/>
      <c r="B2712" s="21"/>
      <c r="C2712" s="170"/>
      <c r="D2712" s="168"/>
      <c r="E2712" s="154" t="str">
        <f>IFERROR(VLOOKUP(D2712,CADA_PROD!D:H,5,0),"")</f>
        <v/>
      </c>
      <c r="F2712" s="169"/>
      <c r="G2712" s="170"/>
      <c r="H2712" s="171"/>
      <c r="I2712" s="172" t="str">
        <f>IF(D2712="","",SUMIFS(MOVI_ENTR!I:I,MOVI_ENTR!D:D,D2712,MOVI_ENTR!O:O,L2712)-SUMIFS(MOVI_SAID!H:H,MOVI_SAID!D:D,D2712,MOVI_SAID!L:L,L2712))</f>
        <v/>
      </c>
      <c r="J2712" s="153" t="str">
        <f>IF(D2712="","",VLOOKUP(D2712,CADA_PROD!D:G,4,0)*H2712)</f>
        <v/>
      </c>
      <c r="K2712" s="14"/>
      <c r="L2712" s="14"/>
      <c r="M2712" s="21"/>
      <c r="N2712" s="21"/>
      <c r="O2712" s="21"/>
      <c r="P2712" s="21"/>
    </row>
    <row r="2713" spans="1:16" s="16" customFormat="1" ht="30" customHeight="1">
      <c r="A2713" s="21"/>
      <c r="B2713" s="21"/>
      <c r="C2713" s="170"/>
      <c r="D2713" s="168"/>
      <c r="E2713" s="154" t="str">
        <f>IFERROR(VLOOKUP(D2713,CADA_PROD!D:H,5,0),"")</f>
        <v/>
      </c>
      <c r="F2713" s="169"/>
      <c r="G2713" s="170"/>
      <c r="H2713" s="171"/>
      <c r="I2713" s="172" t="str">
        <f>IF(D2713="","",SUMIFS(MOVI_ENTR!I:I,MOVI_ENTR!D:D,D2713,MOVI_ENTR!O:O,L2713)-SUMIFS(MOVI_SAID!H:H,MOVI_SAID!D:D,D2713,MOVI_SAID!L:L,L2713))</f>
        <v/>
      </c>
      <c r="J2713" s="153" t="str">
        <f>IF(D2713="","",VLOOKUP(D2713,CADA_PROD!D:G,4,0)*H2713)</f>
        <v/>
      </c>
      <c r="K2713" s="14"/>
      <c r="L2713" s="14"/>
      <c r="M2713" s="21"/>
      <c r="N2713" s="21"/>
      <c r="O2713" s="21"/>
      <c r="P2713" s="21"/>
    </row>
    <row r="2714" spans="1:16" s="16" customFormat="1" ht="30" customHeight="1">
      <c r="A2714" s="21"/>
      <c r="B2714" s="21"/>
      <c r="C2714" s="170"/>
      <c r="D2714" s="168"/>
      <c r="E2714" s="154" t="str">
        <f>IFERROR(VLOOKUP(D2714,CADA_PROD!D:H,5,0),"")</f>
        <v/>
      </c>
      <c r="F2714" s="169"/>
      <c r="G2714" s="170"/>
      <c r="H2714" s="171"/>
      <c r="I2714" s="172" t="str">
        <f>IF(D2714="","",SUMIFS(MOVI_ENTR!I:I,MOVI_ENTR!D:D,D2714,MOVI_ENTR!O:O,L2714)-SUMIFS(MOVI_SAID!H:H,MOVI_SAID!D:D,D2714,MOVI_SAID!L:L,L2714))</f>
        <v/>
      </c>
      <c r="J2714" s="153" t="str">
        <f>IF(D2714="","",VLOOKUP(D2714,CADA_PROD!D:G,4,0)*H2714)</f>
        <v/>
      </c>
      <c r="K2714" s="14"/>
      <c r="L2714" s="14"/>
      <c r="M2714" s="21"/>
      <c r="N2714" s="21"/>
      <c r="O2714" s="21"/>
      <c r="P2714" s="21"/>
    </row>
    <row r="2715" spans="1:16" s="16" customFormat="1" ht="30" customHeight="1">
      <c r="A2715" s="21"/>
      <c r="B2715" s="21"/>
      <c r="C2715" s="170"/>
      <c r="D2715" s="168"/>
      <c r="E2715" s="154" t="str">
        <f>IFERROR(VLOOKUP(D2715,CADA_PROD!D:H,5,0),"")</f>
        <v/>
      </c>
      <c r="F2715" s="169"/>
      <c r="G2715" s="170"/>
      <c r="H2715" s="171"/>
      <c r="I2715" s="172" t="str">
        <f>IF(D2715="","",SUMIFS(MOVI_ENTR!I:I,MOVI_ENTR!D:D,D2715,MOVI_ENTR!O:O,L2715)-SUMIFS(MOVI_SAID!H:H,MOVI_SAID!D:D,D2715,MOVI_SAID!L:L,L2715))</f>
        <v/>
      </c>
      <c r="J2715" s="153" t="str">
        <f>IF(D2715="","",VLOOKUP(D2715,CADA_PROD!D:G,4,0)*H2715)</f>
        <v/>
      </c>
      <c r="K2715" s="14"/>
      <c r="L2715" s="14"/>
      <c r="M2715" s="21"/>
      <c r="N2715" s="21"/>
      <c r="O2715" s="21"/>
      <c r="P2715" s="21"/>
    </row>
    <row r="2716" spans="1:16" s="16" customFormat="1" ht="30" customHeight="1">
      <c r="A2716" s="21"/>
      <c r="B2716" s="21"/>
      <c r="C2716" s="170"/>
      <c r="D2716" s="168"/>
      <c r="E2716" s="154" t="str">
        <f>IFERROR(VLOOKUP(D2716,CADA_PROD!D:H,5,0),"")</f>
        <v/>
      </c>
      <c r="F2716" s="169"/>
      <c r="G2716" s="170"/>
      <c r="H2716" s="171"/>
      <c r="I2716" s="172" t="str">
        <f>IF(D2716="","",SUMIFS(MOVI_ENTR!I:I,MOVI_ENTR!D:D,D2716,MOVI_ENTR!O:O,L2716)-SUMIFS(MOVI_SAID!H:H,MOVI_SAID!D:D,D2716,MOVI_SAID!L:L,L2716))</f>
        <v/>
      </c>
      <c r="J2716" s="153" t="str">
        <f>IF(D2716="","",VLOOKUP(D2716,CADA_PROD!D:G,4,0)*H2716)</f>
        <v/>
      </c>
      <c r="K2716" s="14"/>
      <c r="L2716" s="14"/>
      <c r="M2716" s="21"/>
      <c r="N2716" s="21"/>
      <c r="O2716" s="21"/>
      <c r="P2716" s="21"/>
    </row>
    <row r="2717" spans="1:16" s="16" customFormat="1" ht="30" customHeight="1">
      <c r="A2717" s="21"/>
      <c r="B2717" s="21"/>
      <c r="C2717" s="170"/>
      <c r="D2717" s="168"/>
      <c r="E2717" s="154" t="str">
        <f>IFERROR(VLOOKUP(D2717,CADA_PROD!D:H,5,0),"")</f>
        <v/>
      </c>
      <c r="F2717" s="169"/>
      <c r="G2717" s="170"/>
      <c r="H2717" s="171"/>
      <c r="I2717" s="172" t="str">
        <f>IF(D2717="","",SUMIFS(MOVI_ENTR!I:I,MOVI_ENTR!D:D,D2717,MOVI_ENTR!O:O,L2717)-SUMIFS(MOVI_SAID!H:H,MOVI_SAID!D:D,D2717,MOVI_SAID!L:L,L2717))</f>
        <v/>
      </c>
      <c r="J2717" s="153" t="str">
        <f>IF(D2717="","",VLOOKUP(D2717,CADA_PROD!D:G,4,0)*H2717)</f>
        <v/>
      </c>
      <c r="K2717" s="14"/>
      <c r="L2717" s="14"/>
      <c r="M2717" s="21"/>
      <c r="N2717" s="21"/>
      <c r="O2717" s="21"/>
      <c r="P2717" s="21"/>
    </row>
    <row r="2718" spans="1:16" s="16" customFormat="1" ht="30" customHeight="1">
      <c r="A2718" s="21"/>
      <c r="B2718" s="21"/>
      <c r="C2718" s="170"/>
      <c r="D2718" s="168"/>
      <c r="E2718" s="154" t="str">
        <f>IFERROR(VLOOKUP(D2718,CADA_PROD!D:H,5,0),"")</f>
        <v/>
      </c>
      <c r="F2718" s="169"/>
      <c r="G2718" s="170"/>
      <c r="H2718" s="171"/>
      <c r="I2718" s="172" t="str">
        <f>IF(D2718="","",SUMIFS(MOVI_ENTR!I:I,MOVI_ENTR!D:D,D2718,MOVI_ENTR!O:O,L2718)-SUMIFS(MOVI_SAID!H:H,MOVI_SAID!D:D,D2718,MOVI_SAID!L:L,L2718))</f>
        <v/>
      </c>
      <c r="J2718" s="153" t="str">
        <f>IF(D2718="","",VLOOKUP(D2718,CADA_PROD!D:G,4,0)*H2718)</f>
        <v/>
      </c>
      <c r="K2718" s="14"/>
      <c r="L2718" s="14"/>
      <c r="M2718" s="21"/>
      <c r="N2718" s="21"/>
      <c r="O2718" s="21"/>
      <c r="P2718" s="21"/>
    </row>
    <row r="2719" spans="1:16" s="16" customFormat="1" ht="30" customHeight="1">
      <c r="A2719" s="21"/>
      <c r="B2719" s="21"/>
      <c r="C2719" s="170"/>
      <c r="D2719" s="168"/>
      <c r="E2719" s="154" t="str">
        <f>IFERROR(VLOOKUP(D2719,CADA_PROD!D:H,5,0),"")</f>
        <v/>
      </c>
      <c r="F2719" s="169"/>
      <c r="G2719" s="170"/>
      <c r="H2719" s="171"/>
      <c r="I2719" s="172" t="str">
        <f>IF(D2719="","",SUMIFS(MOVI_ENTR!I:I,MOVI_ENTR!D:D,D2719,MOVI_ENTR!O:O,L2719)-SUMIFS(MOVI_SAID!H:H,MOVI_SAID!D:D,D2719,MOVI_SAID!L:L,L2719))</f>
        <v/>
      </c>
      <c r="J2719" s="153" t="str">
        <f>IF(D2719="","",VLOOKUP(D2719,CADA_PROD!D:G,4,0)*H2719)</f>
        <v/>
      </c>
      <c r="K2719" s="14"/>
      <c r="L2719" s="14"/>
      <c r="M2719" s="21"/>
      <c r="N2719" s="21"/>
      <c r="O2719" s="21"/>
      <c r="P2719" s="21"/>
    </row>
    <row r="2720" spans="1:16" s="16" customFormat="1" ht="30" customHeight="1">
      <c r="A2720" s="21"/>
      <c r="B2720" s="21"/>
      <c r="C2720" s="170"/>
      <c r="D2720" s="168"/>
      <c r="E2720" s="154" t="str">
        <f>IFERROR(VLOOKUP(D2720,CADA_PROD!D:H,5,0),"")</f>
        <v/>
      </c>
      <c r="F2720" s="169"/>
      <c r="G2720" s="170"/>
      <c r="H2720" s="171"/>
      <c r="I2720" s="172" t="str">
        <f>IF(D2720="","",SUMIFS(MOVI_ENTR!I:I,MOVI_ENTR!D:D,D2720,MOVI_ENTR!O:O,L2720)-SUMIFS(MOVI_SAID!H:H,MOVI_SAID!D:D,D2720,MOVI_SAID!L:L,L2720))</f>
        <v/>
      </c>
      <c r="J2720" s="153" t="str">
        <f>IF(D2720="","",VLOOKUP(D2720,CADA_PROD!D:G,4,0)*H2720)</f>
        <v/>
      </c>
      <c r="K2720" s="14"/>
      <c r="L2720" s="14"/>
      <c r="M2720" s="21"/>
      <c r="N2720" s="21"/>
      <c r="O2720" s="21"/>
      <c r="P2720" s="21"/>
    </row>
    <row r="2721" spans="1:16" s="16" customFormat="1" ht="30" customHeight="1">
      <c r="A2721" s="21"/>
      <c r="B2721" s="21"/>
      <c r="C2721" s="170"/>
      <c r="D2721" s="168"/>
      <c r="E2721" s="154" t="str">
        <f>IFERROR(VLOOKUP(D2721,CADA_PROD!D:H,5,0),"")</f>
        <v/>
      </c>
      <c r="F2721" s="169"/>
      <c r="G2721" s="170"/>
      <c r="H2721" s="171"/>
      <c r="I2721" s="172" t="str">
        <f>IF(D2721="","",SUMIFS(MOVI_ENTR!I:I,MOVI_ENTR!D:D,D2721,MOVI_ENTR!O:O,L2721)-SUMIFS(MOVI_SAID!H:H,MOVI_SAID!D:D,D2721,MOVI_SAID!L:L,L2721))</f>
        <v/>
      </c>
      <c r="J2721" s="153" t="str">
        <f>IF(D2721="","",VLOOKUP(D2721,CADA_PROD!D:G,4,0)*H2721)</f>
        <v/>
      </c>
      <c r="K2721" s="14"/>
      <c r="L2721" s="14"/>
      <c r="M2721" s="21"/>
      <c r="N2721" s="21"/>
      <c r="O2721" s="21"/>
      <c r="P2721" s="21"/>
    </row>
    <row r="2722" spans="1:16" s="16" customFormat="1" ht="30" customHeight="1">
      <c r="A2722" s="21"/>
      <c r="B2722" s="21"/>
      <c r="C2722" s="170"/>
      <c r="D2722" s="168"/>
      <c r="E2722" s="154" t="str">
        <f>IFERROR(VLOOKUP(D2722,CADA_PROD!D:H,5,0),"")</f>
        <v/>
      </c>
      <c r="F2722" s="169"/>
      <c r="G2722" s="170"/>
      <c r="H2722" s="171"/>
      <c r="I2722" s="172" t="str">
        <f>IF(D2722="","",SUMIFS(MOVI_ENTR!I:I,MOVI_ENTR!D:D,D2722,MOVI_ENTR!O:O,L2722)-SUMIFS(MOVI_SAID!H:H,MOVI_SAID!D:D,D2722,MOVI_SAID!L:L,L2722))</f>
        <v/>
      </c>
      <c r="J2722" s="153" t="str">
        <f>IF(D2722="","",VLOOKUP(D2722,CADA_PROD!D:G,4,0)*H2722)</f>
        <v/>
      </c>
      <c r="K2722" s="14"/>
      <c r="L2722" s="14"/>
      <c r="M2722" s="21"/>
      <c r="N2722" s="21"/>
      <c r="O2722" s="21"/>
      <c r="P2722" s="21"/>
    </row>
    <row r="2723" spans="1:16" s="16" customFormat="1" ht="30" customHeight="1">
      <c r="A2723" s="21"/>
      <c r="B2723" s="21"/>
      <c r="C2723" s="170"/>
      <c r="D2723" s="168"/>
      <c r="E2723" s="154" t="str">
        <f>IFERROR(VLOOKUP(D2723,CADA_PROD!D:H,5,0),"")</f>
        <v/>
      </c>
      <c r="F2723" s="169"/>
      <c r="G2723" s="170"/>
      <c r="H2723" s="171"/>
      <c r="I2723" s="172" t="str">
        <f>IF(D2723="","",SUMIFS(MOVI_ENTR!I:I,MOVI_ENTR!D:D,D2723,MOVI_ENTR!O:O,L2723)-SUMIFS(MOVI_SAID!H:H,MOVI_SAID!D:D,D2723,MOVI_SAID!L:L,L2723))</f>
        <v/>
      </c>
      <c r="J2723" s="153" t="str">
        <f>IF(D2723="","",VLOOKUP(D2723,CADA_PROD!D:G,4,0)*H2723)</f>
        <v/>
      </c>
      <c r="K2723" s="14"/>
      <c r="L2723" s="14"/>
      <c r="M2723" s="21"/>
      <c r="N2723" s="21"/>
      <c r="O2723" s="21"/>
      <c r="P2723" s="21"/>
    </row>
    <row r="2724" spans="1:16" s="16" customFormat="1" ht="30" customHeight="1">
      <c r="A2724" s="21"/>
      <c r="B2724" s="21"/>
      <c r="C2724" s="170"/>
      <c r="D2724" s="168"/>
      <c r="E2724" s="154" t="str">
        <f>IFERROR(VLOOKUP(D2724,CADA_PROD!D:H,5,0),"")</f>
        <v/>
      </c>
      <c r="F2724" s="169"/>
      <c r="G2724" s="170"/>
      <c r="H2724" s="171"/>
      <c r="I2724" s="172" t="str">
        <f>IF(D2724="","",SUMIFS(MOVI_ENTR!I:I,MOVI_ENTR!D:D,D2724,MOVI_ENTR!O:O,L2724)-SUMIFS(MOVI_SAID!H:H,MOVI_SAID!D:D,D2724,MOVI_SAID!L:L,L2724))</f>
        <v/>
      </c>
      <c r="J2724" s="153" t="str">
        <f>IF(D2724="","",VLOOKUP(D2724,CADA_PROD!D:G,4,0)*H2724)</f>
        <v/>
      </c>
      <c r="K2724" s="14"/>
      <c r="L2724" s="14"/>
      <c r="M2724" s="21"/>
      <c r="N2724" s="21"/>
      <c r="O2724" s="21"/>
      <c r="P2724" s="21"/>
    </row>
    <row r="2725" spans="1:16" s="16" customFormat="1" ht="30" customHeight="1">
      <c r="A2725" s="21"/>
      <c r="B2725" s="21"/>
      <c r="C2725" s="170"/>
      <c r="D2725" s="168"/>
      <c r="E2725" s="154" t="str">
        <f>IFERROR(VLOOKUP(D2725,CADA_PROD!D:H,5,0),"")</f>
        <v/>
      </c>
      <c r="F2725" s="169"/>
      <c r="G2725" s="170"/>
      <c r="H2725" s="171"/>
      <c r="I2725" s="172" t="str">
        <f>IF(D2725="","",SUMIFS(MOVI_ENTR!I:I,MOVI_ENTR!D:D,D2725,MOVI_ENTR!O:O,L2725)-SUMIFS(MOVI_SAID!H:H,MOVI_SAID!D:D,D2725,MOVI_SAID!L:L,L2725))</f>
        <v/>
      </c>
      <c r="J2725" s="153" t="str">
        <f>IF(D2725="","",VLOOKUP(D2725,CADA_PROD!D:G,4,0)*H2725)</f>
        <v/>
      </c>
      <c r="K2725" s="14"/>
      <c r="L2725" s="14"/>
      <c r="M2725" s="21"/>
      <c r="N2725" s="21"/>
      <c r="O2725" s="21"/>
      <c r="P2725" s="21"/>
    </row>
    <row r="2726" spans="1:16" s="16" customFormat="1" ht="30" customHeight="1">
      <c r="A2726" s="21"/>
      <c r="B2726" s="21"/>
      <c r="C2726" s="170"/>
      <c r="D2726" s="168"/>
      <c r="E2726" s="154" t="str">
        <f>IFERROR(VLOOKUP(D2726,CADA_PROD!D:H,5,0),"")</f>
        <v/>
      </c>
      <c r="F2726" s="169"/>
      <c r="G2726" s="170"/>
      <c r="H2726" s="171"/>
      <c r="I2726" s="172" t="str">
        <f>IF(D2726="","",SUMIFS(MOVI_ENTR!I:I,MOVI_ENTR!D:D,D2726,MOVI_ENTR!O:O,L2726)-SUMIFS(MOVI_SAID!H:H,MOVI_SAID!D:D,D2726,MOVI_SAID!L:L,L2726))</f>
        <v/>
      </c>
      <c r="J2726" s="153" t="str">
        <f>IF(D2726="","",VLOOKUP(D2726,CADA_PROD!D:G,4,0)*H2726)</f>
        <v/>
      </c>
      <c r="K2726" s="14"/>
      <c r="L2726" s="14"/>
      <c r="M2726" s="21"/>
      <c r="N2726" s="21"/>
      <c r="O2726" s="21"/>
      <c r="P2726" s="21"/>
    </row>
    <row r="2727" spans="1:16" s="16" customFormat="1" ht="30" customHeight="1">
      <c r="A2727" s="21"/>
      <c r="B2727" s="21"/>
      <c r="C2727" s="170"/>
      <c r="D2727" s="168"/>
      <c r="E2727" s="154" t="str">
        <f>IFERROR(VLOOKUP(D2727,CADA_PROD!D:H,5,0),"")</f>
        <v/>
      </c>
      <c r="F2727" s="169"/>
      <c r="G2727" s="170"/>
      <c r="H2727" s="171"/>
      <c r="I2727" s="172" t="str">
        <f>IF(D2727="","",SUMIFS(MOVI_ENTR!I:I,MOVI_ENTR!D:D,D2727,MOVI_ENTR!O:O,L2727)-SUMIFS(MOVI_SAID!H:H,MOVI_SAID!D:D,D2727,MOVI_SAID!L:L,L2727))</f>
        <v/>
      </c>
      <c r="J2727" s="153" t="str">
        <f>IF(D2727="","",VLOOKUP(D2727,CADA_PROD!D:G,4,0)*H2727)</f>
        <v/>
      </c>
      <c r="K2727" s="14"/>
      <c r="L2727" s="14"/>
      <c r="M2727" s="21"/>
      <c r="N2727" s="21"/>
      <c r="O2727" s="21"/>
      <c r="P2727" s="21"/>
    </row>
    <row r="2728" spans="1:16" s="16" customFormat="1" ht="30" customHeight="1">
      <c r="A2728" s="21"/>
      <c r="B2728" s="21"/>
      <c r="C2728" s="170"/>
      <c r="D2728" s="168"/>
      <c r="E2728" s="154" t="str">
        <f>IFERROR(VLOOKUP(D2728,CADA_PROD!D:H,5,0),"")</f>
        <v/>
      </c>
      <c r="F2728" s="169"/>
      <c r="G2728" s="170"/>
      <c r="H2728" s="171"/>
      <c r="I2728" s="172" t="str">
        <f>IF(D2728="","",SUMIFS(MOVI_ENTR!I:I,MOVI_ENTR!D:D,D2728,MOVI_ENTR!O:O,L2728)-SUMIFS(MOVI_SAID!H:H,MOVI_SAID!D:D,D2728,MOVI_SAID!L:L,L2728))</f>
        <v/>
      </c>
      <c r="J2728" s="153" t="str">
        <f>IF(D2728="","",VLOOKUP(D2728,CADA_PROD!D:G,4,0)*H2728)</f>
        <v/>
      </c>
      <c r="K2728" s="14"/>
      <c r="L2728" s="14"/>
      <c r="M2728" s="21"/>
      <c r="N2728" s="21"/>
      <c r="O2728" s="21"/>
      <c r="P2728" s="21"/>
    </row>
    <row r="2729" spans="1:16" s="16" customFormat="1" ht="30" customHeight="1">
      <c r="A2729" s="21"/>
      <c r="B2729" s="21"/>
      <c r="C2729" s="170"/>
      <c r="D2729" s="168"/>
      <c r="E2729" s="154" t="str">
        <f>IFERROR(VLOOKUP(D2729,CADA_PROD!D:H,5,0),"")</f>
        <v/>
      </c>
      <c r="F2729" s="169"/>
      <c r="G2729" s="170"/>
      <c r="H2729" s="171"/>
      <c r="I2729" s="172" t="str">
        <f>IF(D2729="","",SUMIFS(MOVI_ENTR!I:I,MOVI_ENTR!D:D,D2729,MOVI_ENTR!O:O,L2729)-SUMIFS(MOVI_SAID!H:H,MOVI_SAID!D:D,D2729,MOVI_SAID!L:L,L2729))</f>
        <v/>
      </c>
      <c r="J2729" s="153" t="str">
        <f>IF(D2729="","",VLOOKUP(D2729,CADA_PROD!D:G,4,0)*H2729)</f>
        <v/>
      </c>
      <c r="K2729" s="14"/>
      <c r="L2729" s="14"/>
      <c r="M2729" s="21"/>
      <c r="N2729" s="21"/>
      <c r="O2729" s="21"/>
      <c r="P2729" s="21"/>
    </row>
    <row r="2730" spans="1:16" s="16" customFormat="1" ht="30" customHeight="1">
      <c r="A2730" s="21"/>
      <c r="B2730" s="21"/>
      <c r="C2730" s="170"/>
      <c r="D2730" s="168"/>
      <c r="E2730" s="154" t="str">
        <f>IFERROR(VLOOKUP(D2730,CADA_PROD!D:H,5,0),"")</f>
        <v/>
      </c>
      <c r="F2730" s="169"/>
      <c r="G2730" s="170"/>
      <c r="H2730" s="171"/>
      <c r="I2730" s="172" t="str">
        <f>IF(D2730="","",SUMIFS(MOVI_ENTR!I:I,MOVI_ENTR!D:D,D2730,MOVI_ENTR!O:O,L2730)-SUMIFS(MOVI_SAID!H:H,MOVI_SAID!D:D,D2730,MOVI_SAID!L:L,L2730))</f>
        <v/>
      </c>
      <c r="J2730" s="153" t="str">
        <f>IF(D2730="","",VLOOKUP(D2730,CADA_PROD!D:G,4,0)*H2730)</f>
        <v/>
      </c>
      <c r="K2730" s="14"/>
      <c r="L2730" s="14"/>
      <c r="M2730" s="21"/>
      <c r="N2730" s="21"/>
      <c r="O2730" s="21"/>
      <c r="P2730" s="21"/>
    </row>
    <row r="2731" spans="1:16" s="16" customFormat="1" ht="30" customHeight="1">
      <c r="A2731" s="21"/>
      <c r="B2731" s="21"/>
      <c r="C2731" s="170"/>
      <c r="D2731" s="168"/>
      <c r="E2731" s="154" t="str">
        <f>IFERROR(VLOOKUP(D2731,CADA_PROD!D:H,5,0),"")</f>
        <v/>
      </c>
      <c r="F2731" s="169"/>
      <c r="G2731" s="170"/>
      <c r="H2731" s="171"/>
      <c r="I2731" s="172" t="str">
        <f>IF(D2731="","",SUMIFS(MOVI_ENTR!I:I,MOVI_ENTR!D:D,D2731,MOVI_ENTR!O:O,L2731)-SUMIFS(MOVI_SAID!H:H,MOVI_SAID!D:D,D2731,MOVI_SAID!L:L,L2731))</f>
        <v/>
      </c>
      <c r="J2731" s="153" t="str">
        <f>IF(D2731="","",VLOOKUP(D2731,CADA_PROD!D:G,4,0)*H2731)</f>
        <v/>
      </c>
      <c r="K2731" s="14"/>
      <c r="L2731" s="14"/>
      <c r="M2731" s="21"/>
      <c r="N2731" s="21"/>
      <c r="O2731" s="21"/>
      <c r="P2731" s="21"/>
    </row>
    <row r="2732" spans="1:16" s="16" customFormat="1" ht="30" customHeight="1">
      <c r="A2732" s="21"/>
      <c r="B2732" s="21"/>
      <c r="C2732" s="170"/>
      <c r="D2732" s="168"/>
      <c r="E2732" s="154" t="str">
        <f>IFERROR(VLOOKUP(D2732,CADA_PROD!D:H,5,0),"")</f>
        <v/>
      </c>
      <c r="F2732" s="169"/>
      <c r="G2732" s="170"/>
      <c r="H2732" s="171"/>
      <c r="I2732" s="172" t="str">
        <f>IF(D2732="","",SUMIFS(MOVI_ENTR!I:I,MOVI_ENTR!D:D,D2732,MOVI_ENTR!O:O,L2732)-SUMIFS(MOVI_SAID!H:H,MOVI_SAID!D:D,D2732,MOVI_SAID!L:L,L2732))</f>
        <v/>
      </c>
      <c r="J2732" s="153" t="str">
        <f>IF(D2732="","",VLOOKUP(D2732,CADA_PROD!D:G,4,0)*H2732)</f>
        <v/>
      </c>
      <c r="K2732" s="14"/>
      <c r="L2732" s="14"/>
      <c r="M2732" s="21"/>
      <c r="N2732" s="21"/>
      <c r="O2732" s="21"/>
      <c r="P2732" s="21"/>
    </row>
    <row r="2733" spans="1:16" s="16" customFormat="1" ht="30" customHeight="1">
      <c r="A2733" s="21"/>
      <c r="B2733" s="21"/>
      <c r="C2733" s="170"/>
      <c r="D2733" s="168"/>
      <c r="E2733" s="154" t="str">
        <f>IFERROR(VLOOKUP(D2733,CADA_PROD!D:H,5,0),"")</f>
        <v/>
      </c>
      <c r="F2733" s="169"/>
      <c r="G2733" s="170"/>
      <c r="H2733" s="171"/>
      <c r="I2733" s="172" t="str">
        <f>IF(D2733="","",SUMIFS(MOVI_ENTR!I:I,MOVI_ENTR!D:D,D2733,MOVI_ENTR!O:O,L2733)-SUMIFS(MOVI_SAID!H:H,MOVI_SAID!D:D,D2733,MOVI_SAID!L:L,L2733))</f>
        <v/>
      </c>
      <c r="J2733" s="153" t="str">
        <f>IF(D2733="","",VLOOKUP(D2733,CADA_PROD!D:G,4,0)*H2733)</f>
        <v/>
      </c>
      <c r="K2733" s="14"/>
      <c r="L2733" s="14"/>
      <c r="M2733" s="21"/>
      <c r="N2733" s="21"/>
      <c r="O2733" s="21"/>
      <c r="P2733" s="21"/>
    </row>
    <row r="2734" spans="1:16" s="16" customFormat="1" ht="30" customHeight="1">
      <c r="A2734" s="21"/>
      <c r="B2734" s="21"/>
      <c r="C2734" s="170"/>
      <c r="D2734" s="168"/>
      <c r="E2734" s="154" t="str">
        <f>IFERROR(VLOOKUP(D2734,CADA_PROD!D:H,5,0),"")</f>
        <v/>
      </c>
      <c r="F2734" s="169"/>
      <c r="G2734" s="170"/>
      <c r="H2734" s="171"/>
      <c r="I2734" s="172" t="str">
        <f>IF(D2734="","",SUMIFS(MOVI_ENTR!I:I,MOVI_ENTR!D:D,D2734,MOVI_ENTR!O:O,L2734)-SUMIFS(MOVI_SAID!H:H,MOVI_SAID!D:D,D2734,MOVI_SAID!L:L,L2734))</f>
        <v/>
      </c>
      <c r="J2734" s="153" t="str">
        <f>IF(D2734="","",VLOOKUP(D2734,CADA_PROD!D:G,4,0)*H2734)</f>
        <v/>
      </c>
      <c r="K2734" s="14"/>
      <c r="L2734" s="14"/>
      <c r="M2734" s="21"/>
      <c r="N2734" s="21"/>
      <c r="O2734" s="21"/>
      <c r="P2734" s="21"/>
    </row>
    <row r="2735" spans="1:16" s="16" customFormat="1" ht="30" customHeight="1">
      <c r="A2735" s="21"/>
      <c r="B2735" s="21"/>
      <c r="C2735" s="170"/>
      <c r="D2735" s="168"/>
      <c r="E2735" s="154" t="str">
        <f>IFERROR(VLOOKUP(D2735,CADA_PROD!D:H,5,0),"")</f>
        <v/>
      </c>
      <c r="F2735" s="169"/>
      <c r="G2735" s="170"/>
      <c r="H2735" s="171"/>
      <c r="I2735" s="172" t="str">
        <f>IF(D2735="","",SUMIFS(MOVI_ENTR!I:I,MOVI_ENTR!D:D,D2735,MOVI_ENTR!O:O,L2735)-SUMIFS(MOVI_SAID!H:H,MOVI_SAID!D:D,D2735,MOVI_SAID!L:L,L2735))</f>
        <v/>
      </c>
      <c r="J2735" s="153" t="str">
        <f>IF(D2735="","",VLOOKUP(D2735,CADA_PROD!D:G,4,0)*H2735)</f>
        <v/>
      </c>
      <c r="K2735" s="14"/>
      <c r="L2735" s="14"/>
      <c r="M2735" s="21"/>
      <c r="N2735" s="21"/>
      <c r="O2735" s="21"/>
      <c r="P2735" s="21"/>
    </row>
    <row r="2736" spans="1:16" s="16" customFormat="1" ht="30" customHeight="1">
      <c r="A2736" s="21"/>
      <c r="B2736" s="21"/>
      <c r="C2736" s="170"/>
      <c r="D2736" s="168"/>
      <c r="E2736" s="154" t="str">
        <f>IFERROR(VLOOKUP(D2736,CADA_PROD!D:H,5,0),"")</f>
        <v/>
      </c>
      <c r="F2736" s="169"/>
      <c r="G2736" s="170"/>
      <c r="H2736" s="171"/>
      <c r="I2736" s="172" t="str">
        <f>IF(D2736="","",SUMIFS(MOVI_ENTR!I:I,MOVI_ENTR!D:D,D2736,MOVI_ENTR!O:O,L2736)-SUMIFS(MOVI_SAID!H:H,MOVI_SAID!D:D,D2736,MOVI_SAID!L:L,L2736))</f>
        <v/>
      </c>
      <c r="J2736" s="153" t="str">
        <f>IF(D2736="","",VLOOKUP(D2736,CADA_PROD!D:G,4,0)*H2736)</f>
        <v/>
      </c>
      <c r="K2736" s="14"/>
      <c r="L2736" s="14"/>
      <c r="M2736" s="21"/>
      <c r="N2736" s="21"/>
      <c r="O2736" s="21"/>
      <c r="P2736" s="21"/>
    </row>
    <row r="2737" spans="1:16" s="16" customFormat="1" ht="30" customHeight="1">
      <c r="A2737" s="21"/>
      <c r="B2737" s="21"/>
      <c r="C2737" s="170"/>
      <c r="D2737" s="168"/>
      <c r="E2737" s="154" t="str">
        <f>IFERROR(VLOOKUP(D2737,CADA_PROD!D:H,5,0),"")</f>
        <v/>
      </c>
      <c r="F2737" s="169"/>
      <c r="G2737" s="170"/>
      <c r="H2737" s="171"/>
      <c r="I2737" s="172" t="str">
        <f>IF(D2737="","",SUMIFS(MOVI_ENTR!I:I,MOVI_ENTR!D:D,D2737,MOVI_ENTR!O:O,L2737)-SUMIFS(MOVI_SAID!H:H,MOVI_SAID!D:D,D2737,MOVI_SAID!L:L,L2737))</f>
        <v/>
      </c>
      <c r="J2737" s="153" t="str">
        <f>IF(D2737="","",VLOOKUP(D2737,CADA_PROD!D:G,4,0)*H2737)</f>
        <v/>
      </c>
      <c r="K2737" s="14"/>
      <c r="L2737" s="14"/>
      <c r="M2737" s="21"/>
      <c r="N2737" s="21"/>
      <c r="O2737" s="21"/>
      <c r="P2737" s="21"/>
    </row>
    <row r="2738" spans="1:16" s="16" customFormat="1" ht="30" customHeight="1">
      <c r="A2738" s="21"/>
      <c r="B2738" s="21"/>
      <c r="C2738" s="170"/>
      <c r="D2738" s="168"/>
      <c r="E2738" s="154" t="str">
        <f>IFERROR(VLOOKUP(D2738,CADA_PROD!D:H,5,0),"")</f>
        <v/>
      </c>
      <c r="F2738" s="169"/>
      <c r="G2738" s="170"/>
      <c r="H2738" s="171"/>
      <c r="I2738" s="172" t="str">
        <f>IF(D2738="","",SUMIFS(MOVI_ENTR!I:I,MOVI_ENTR!D:D,D2738,MOVI_ENTR!O:O,L2738)-SUMIFS(MOVI_SAID!H:H,MOVI_SAID!D:D,D2738,MOVI_SAID!L:L,L2738))</f>
        <v/>
      </c>
      <c r="J2738" s="153" t="str">
        <f>IF(D2738="","",VLOOKUP(D2738,CADA_PROD!D:G,4,0)*H2738)</f>
        <v/>
      </c>
      <c r="K2738" s="14"/>
      <c r="L2738" s="14"/>
      <c r="M2738" s="21"/>
      <c r="N2738" s="21"/>
      <c r="O2738" s="21"/>
      <c r="P2738" s="21"/>
    </row>
    <row r="2739" spans="1:16" s="16" customFormat="1" ht="30" customHeight="1">
      <c r="A2739" s="21"/>
      <c r="B2739" s="21"/>
      <c r="C2739" s="170"/>
      <c r="D2739" s="168"/>
      <c r="E2739" s="154" t="str">
        <f>IFERROR(VLOOKUP(D2739,CADA_PROD!D:H,5,0),"")</f>
        <v/>
      </c>
      <c r="F2739" s="169"/>
      <c r="G2739" s="170"/>
      <c r="H2739" s="171"/>
      <c r="I2739" s="172" t="str">
        <f>IF(D2739="","",SUMIFS(MOVI_ENTR!I:I,MOVI_ENTR!D:D,D2739,MOVI_ENTR!O:O,L2739)-SUMIFS(MOVI_SAID!H:H,MOVI_SAID!D:D,D2739,MOVI_SAID!L:L,L2739))</f>
        <v/>
      </c>
      <c r="J2739" s="153" t="str">
        <f>IF(D2739="","",VLOOKUP(D2739,CADA_PROD!D:G,4,0)*H2739)</f>
        <v/>
      </c>
      <c r="K2739" s="14"/>
      <c r="L2739" s="14"/>
      <c r="M2739" s="21"/>
      <c r="N2739" s="21"/>
      <c r="O2739" s="21"/>
      <c r="P2739" s="21"/>
    </row>
    <row r="2740" spans="1:16" s="16" customFormat="1" ht="30" customHeight="1">
      <c r="A2740" s="21"/>
      <c r="B2740" s="21"/>
      <c r="C2740" s="170"/>
      <c r="D2740" s="168"/>
      <c r="E2740" s="154" t="str">
        <f>IFERROR(VLOOKUP(D2740,CADA_PROD!D:H,5,0),"")</f>
        <v/>
      </c>
      <c r="F2740" s="169"/>
      <c r="G2740" s="170"/>
      <c r="H2740" s="171"/>
      <c r="I2740" s="172" t="str">
        <f>IF(D2740="","",SUMIFS(MOVI_ENTR!I:I,MOVI_ENTR!D:D,D2740,MOVI_ENTR!O:O,L2740)-SUMIFS(MOVI_SAID!H:H,MOVI_SAID!D:D,D2740,MOVI_SAID!L:L,L2740))</f>
        <v/>
      </c>
      <c r="J2740" s="153" t="str">
        <f>IF(D2740="","",VLOOKUP(D2740,CADA_PROD!D:G,4,0)*H2740)</f>
        <v/>
      </c>
      <c r="K2740" s="14"/>
      <c r="L2740" s="14"/>
      <c r="M2740" s="21"/>
      <c r="N2740" s="21"/>
      <c r="O2740" s="21"/>
      <c r="P2740" s="21"/>
    </row>
    <row r="2741" spans="1:16" s="16" customFormat="1" ht="30" customHeight="1">
      <c r="A2741" s="21"/>
      <c r="B2741" s="21"/>
      <c r="C2741" s="170"/>
      <c r="D2741" s="168"/>
      <c r="E2741" s="154" t="str">
        <f>IFERROR(VLOOKUP(D2741,CADA_PROD!D:H,5,0),"")</f>
        <v/>
      </c>
      <c r="F2741" s="169"/>
      <c r="G2741" s="170"/>
      <c r="H2741" s="171"/>
      <c r="I2741" s="172" t="str">
        <f>IF(D2741="","",SUMIFS(MOVI_ENTR!I:I,MOVI_ENTR!D:D,D2741,MOVI_ENTR!O:O,L2741)-SUMIFS(MOVI_SAID!H:H,MOVI_SAID!D:D,D2741,MOVI_SAID!L:L,L2741))</f>
        <v/>
      </c>
      <c r="J2741" s="153" t="str">
        <f>IF(D2741="","",VLOOKUP(D2741,CADA_PROD!D:G,4,0)*H2741)</f>
        <v/>
      </c>
      <c r="K2741" s="14"/>
      <c r="L2741" s="14"/>
      <c r="M2741" s="21"/>
      <c r="N2741" s="21"/>
      <c r="O2741" s="21"/>
      <c r="P2741" s="21"/>
    </row>
    <row r="2742" spans="1:16" s="16" customFormat="1" ht="30" customHeight="1">
      <c r="A2742" s="21"/>
      <c r="B2742" s="21"/>
      <c r="C2742" s="170"/>
      <c r="D2742" s="168"/>
      <c r="E2742" s="154" t="str">
        <f>IFERROR(VLOOKUP(D2742,CADA_PROD!D:H,5,0),"")</f>
        <v/>
      </c>
      <c r="F2742" s="169"/>
      <c r="G2742" s="170"/>
      <c r="H2742" s="171"/>
      <c r="I2742" s="172" t="str">
        <f>IF(D2742="","",SUMIFS(MOVI_ENTR!I:I,MOVI_ENTR!D:D,D2742,MOVI_ENTR!O:O,L2742)-SUMIFS(MOVI_SAID!H:H,MOVI_SAID!D:D,D2742,MOVI_SAID!L:L,L2742))</f>
        <v/>
      </c>
      <c r="J2742" s="153" t="str">
        <f>IF(D2742="","",VLOOKUP(D2742,CADA_PROD!D:G,4,0)*H2742)</f>
        <v/>
      </c>
      <c r="K2742" s="14"/>
      <c r="L2742" s="14"/>
      <c r="M2742" s="21"/>
      <c r="N2742" s="21"/>
      <c r="O2742" s="21"/>
      <c r="P2742" s="21"/>
    </row>
    <row r="2743" spans="1:16" s="16" customFormat="1" ht="30" customHeight="1">
      <c r="A2743" s="21"/>
      <c r="B2743" s="21"/>
      <c r="C2743" s="170"/>
      <c r="D2743" s="168"/>
      <c r="E2743" s="154" t="str">
        <f>IFERROR(VLOOKUP(D2743,CADA_PROD!D:H,5,0),"")</f>
        <v/>
      </c>
      <c r="F2743" s="169"/>
      <c r="G2743" s="170"/>
      <c r="H2743" s="171"/>
      <c r="I2743" s="172" t="str">
        <f>IF(D2743="","",SUMIFS(MOVI_ENTR!I:I,MOVI_ENTR!D:D,D2743,MOVI_ENTR!O:O,L2743)-SUMIFS(MOVI_SAID!H:H,MOVI_SAID!D:D,D2743,MOVI_SAID!L:L,L2743))</f>
        <v/>
      </c>
      <c r="J2743" s="153" t="str">
        <f>IF(D2743="","",VLOOKUP(D2743,CADA_PROD!D:G,4,0)*H2743)</f>
        <v/>
      </c>
      <c r="K2743" s="14"/>
      <c r="L2743" s="14"/>
      <c r="M2743" s="21"/>
      <c r="N2743" s="21"/>
      <c r="O2743" s="21"/>
      <c r="P2743" s="21"/>
    </row>
    <row r="2744" spans="1:16" s="16" customFormat="1" ht="30" customHeight="1">
      <c r="A2744" s="21"/>
      <c r="B2744" s="21"/>
      <c r="C2744" s="170"/>
      <c r="D2744" s="168"/>
      <c r="E2744" s="154" t="str">
        <f>IFERROR(VLOOKUP(D2744,CADA_PROD!D:H,5,0),"")</f>
        <v/>
      </c>
      <c r="F2744" s="169"/>
      <c r="G2744" s="170"/>
      <c r="H2744" s="171"/>
      <c r="I2744" s="172" t="str">
        <f>IF(D2744="","",SUMIFS(MOVI_ENTR!I:I,MOVI_ENTR!D:D,D2744,MOVI_ENTR!O:O,L2744)-SUMIFS(MOVI_SAID!H:H,MOVI_SAID!D:D,D2744,MOVI_SAID!L:L,L2744))</f>
        <v/>
      </c>
      <c r="J2744" s="153" t="str">
        <f>IF(D2744="","",VLOOKUP(D2744,CADA_PROD!D:G,4,0)*H2744)</f>
        <v/>
      </c>
      <c r="K2744" s="14"/>
      <c r="L2744" s="14"/>
      <c r="M2744" s="21"/>
      <c r="N2744" s="21"/>
      <c r="O2744" s="21"/>
      <c r="P2744" s="21"/>
    </row>
    <row r="2745" spans="1:16" s="16" customFormat="1" ht="30" customHeight="1">
      <c r="A2745" s="21"/>
      <c r="B2745" s="21"/>
      <c r="C2745" s="170"/>
      <c r="D2745" s="168"/>
      <c r="E2745" s="154" t="str">
        <f>IFERROR(VLOOKUP(D2745,CADA_PROD!D:H,5,0),"")</f>
        <v/>
      </c>
      <c r="F2745" s="169"/>
      <c r="G2745" s="170"/>
      <c r="H2745" s="171"/>
      <c r="I2745" s="172" t="str">
        <f>IF(D2745="","",SUMIFS(MOVI_ENTR!I:I,MOVI_ENTR!D:D,D2745,MOVI_ENTR!O:O,L2745)-SUMIFS(MOVI_SAID!H:H,MOVI_SAID!D:D,D2745,MOVI_SAID!L:L,L2745))</f>
        <v/>
      </c>
      <c r="J2745" s="153" t="str">
        <f>IF(D2745="","",VLOOKUP(D2745,CADA_PROD!D:G,4,0)*H2745)</f>
        <v/>
      </c>
      <c r="K2745" s="14"/>
      <c r="L2745" s="14"/>
      <c r="M2745" s="21"/>
      <c r="N2745" s="21"/>
      <c r="O2745" s="21"/>
      <c r="P2745" s="21"/>
    </row>
    <row r="2746" spans="1:16" s="16" customFormat="1" ht="30" customHeight="1">
      <c r="A2746" s="21"/>
      <c r="B2746" s="21"/>
      <c r="C2746" s="170"/>
      <c r="D2746" s="168"/>
      <c r="E2746" s="154" t="str">
        <f>IFERROR(VLOOKUP(D2746,CADA_PROD!D:H,5,0),"")</f>
        <v/>
      </c>
      <c r="F2746" s="169"/>
      <c r="G2746" s="170"/>
      <c r="H2746" s="171"/>
      <c r="I2746" s="172" t="str">
        <f>IF(D2746="","",SUMIFS(MOVI_ENTR!I:I,MOVI_ENTR!D:D,D2746,MOVI_ENTR!O:O,L2746)-SUMIFS(MOVI_SAID!H:H,MOVI_SAID!D:D,D2746,MOVI_SAID!L:L,L2746))</f>
        <v/>
      </c>
      <c r="J2746" s="153" t="str">
        <f>IF(D2746="","",VLOOKUP(D2746,CADA_PROD!D:G,4,0)*H2746)</f>
        <v/>
      </c>
      <c r="K2746" s="14"/>
      <c r="L2746" s="14"/>
      <c r="M2746" s="21"/>
      <c r="N2746" s="21"/>
      <c r="O2746" s="21"/>
      <c r="P2746" s="21"/>
    </row>
    <row r="2747" spans="1:16" s="16" customFormat="1" ht="30" customHeight="1">
      <c r="A2747" s="21"/>
      <c r="B2747" s="21"/>
      <c r="C2747" s="170"/>
      <c r="D2747" s="168"/>
      <c r="E2747" s="154" t="str">
        <f>IFERROR(VLOOKUP(D2747,CADA_PROD!D:H,5,0),"")</f>
        <v/>
      </c>
      <c r="F2747" s="169"/>
      <c r="G2747" s="170"/>
      <c r="H2747" s="171"/>
      <c r="I2747" s="172" t="str">
        <f>IF(D2747="","",SUMIFS(MOVI_ENTR!I:I,MOVI_ENTR!D:D,D2747,MOVI_ENTR!O:O,L2747)-SUMIFS(MOVI_SAID!H:H,MOVI_SAID!D:D,D2747,MOVI_SAID!L:L,L2747))</f>
        <v/>
      </c>
      <c r="J2747" s="153" t="str">
        <f>IF(D2747="","",VLOOKUP(D2747,CADA_PROD!D:G,4,0)*H2747)</f>
        <v/>
      </c>
      <c r="K2747" s="14"/>
      <c r="L2747" s="14"/>
      <c r="M2747" s="21"/>
      <c r="N2747" s="21"/>
      <c r="O2747" s="21"/>
      <c r="P2747" s="21"/>
    </row>
    <row r="2748" spans="1:16" s="16" customFormat="1" ht="30" customHeight="1">
      <c r="A2748" s="21"/>
      <c r="B2748" s="21"/>
      <c r="C2748" s="170"/>
      <c r="D2748" s="168"/>
      <c r="E2748" s="154" t="str">
        <f>IFERROR(VLOOKUP(D2748,CADA_PROD!D:H,5,0),"")</f>
        <v/>
      </c>
      <c r="F2748" s="169"/>
      <c r="G2748" s="170"/>
      <c r="H2748" s="171"/>
      <c r="I2748" s="172" t="str">
        <f>IF(D2748="","",SUMIFS(MOVI_ENTR!I:I,MOVI_ENTR!D:D,D2748,MOVI_ENTR!O:O,L2748)-SUMIFS(MOVI_SAID!H:H,MOVI_SAID!D:D,D2748,MOVI_SAID!L:L,L2748))</f>
        <v/>
      </c>
      <c r="J2748" s="153" t="str">
        <f>IF(D2748="","",VLOOKUP(D2748,CADA_PROD!D:G,4,0)*H2748)</f>
        <v/>
      </c>
      <c r="K2748" s="14"/>
      <c r="L2748" s="14"/>
      <c r="M2748" s="21"/>
      <c r="N2748" s="21"/>
      <c r="O2748" s="21"/>
      <c r="P2748" s="21"/>
    </row>
    <row r="2749" spans="1:16" s="16" customFormat="1" ht="30" customHeight="1">
      <c r="A2749" s="21"/>
      <c r="B2749" s="21"/>
      <c r="C2749" s="170"/>
      <c r="D2749" s="168"/>
      <c r="E2749" s="154" t="str">
        <f>IFERROR(VLOOKUP(D2749,CADA_PROD!D:H,5,0),"")</f>
        <v/>
      </c>
      <c r="F2749" s="169"/>
      <c r="G2749" s="170"/>
      <c r="H2749" s="171"/>
      <c r="I2749" s="172" t="str">
        <f>IF(D2749="","",SUMIFS(MOVI_ENTR!I:I,MOVI_ENTR!D:D,D2749,MOVI_ENTR!O:O,L2749)-SUMIFS(MOVI_SAID!H:H,MOVI_SAID!D:D,D2749,MOVI_SAID!L:L,L2749))</f>
        <v/>
      </c>
      <c r="J2749" s="153" t="str">
        <f>IF(D2749="","",VLOOKUP(D2749,CADA_PROD!D:G,4,0)*H2749)</f>
        <v/>
      </c>
      <c r="K2749" s="14"/>
      <c r="L2749" s="14"/>
      <c r="M2749" s="21"/>
      <c r="N2749" s="21"/>
      <c r="O2749" s="21"/>
      <c r="P2749" s="21"/>
    </row>
    <row r="2750" spans="1:16" s="16" customFormat="1" ht="30" customHeight="1">
      <c r="A2750" s="21"/>
      <c r="B2750" s="21"/>
      <c r="C2750" s="170"/>
      <c r="D2750" s="168"/>
      <c r="E2750" s="154" t="str">
        <f>IFERROR(VLOOKUP(D2750,CADA_PROD!D:H,5,0),"")</f>
        <v/>
      </c>
      <c r="F2750" s="169"/>
      <c r="G2750" s="170"/>
      <c r="H2750" s="171"/>
      <c r="I2750" s="172" t="str">
        <f>IF(D2750="","",SUMIFS(MOVI_ENTR!I:I,MOVI_ENTR!D:D,D2750,MOVI_ENTR!O:O,L2750)-SUMIFS(MOVI_SAID!H:H,MOVI_SAID!D:D,D2750,MOVI_SAID!L:L,L2750))</f>
        <v/>
      </c>
      <c r="J2750" s="153" t="str">
        <f>IF(D2750="","",VLOOKUP(D2750,CADA_PROD!D:G,4,0)*H2750)</f>
        <v/>
      </c>
      <c r="K2750" s="14"/>
      <c r="L2750" s="14"/>
      <c r="M2750" s="21"/>
      <c r="N2750" s="21"/>
      <c r="O2750" s="21"/>
      <c r="P2750" s="21"/>
    </row>
    <row r="2751" spans="1:16" s="16" customFormat="1" ht="30" customHeight="1">
      <c r="A2751" s="21"/>
      <c r="B2751" s="21"/>
      <c r="C2751" s="170"/>
      <c r="D2751" s="168"/>
      <c r="E2751" s="154" t="str">
        <f>IFERROR(VLOOKUP(D2751,CADA_PROD!D:H,5,0),"")</f>
        <v/>
      </c>
      <c r="F2751" s="169"/>
      <c r="G2751" s="170"/>
      <c r="H2751" s="171"/>
      <c r="I2751" s="172" t="str">
        <f>IF(D2751="","",SUMIFS(MOVI_ENTR!I:I,MOVI_ENTR!D:D,D2751,MOVI_ENTR!O:O,L2751)-SUMIFS(MOVI_SAID!H:H,MOVI_SAID!D:D,D2751,MOVI_SAID!L:L,L2751))</f>
        <v/>
      </c>
      <c r="J2751" s="153" t="str">
        <f>IF(D2751="","",VLOOKUP(D2751,CADA_PROD!D:G,4,0)*H2751)</f>
        <v/>
      </c>
      <c r="K2751" s="14"/>
      <c r="L2751" s="14"/>
      <c r="M2751" s="21"/>
      <c r="N2751" s="21"/>
      <c r="O2751" s="21"/>
      <c r="P2751" s="21"/>
    </row>
    <row r="2752" spans="1:16" s="16" customFormat="1" ht="30" customHeight="1">
      <c r="A2752" s="21"/>
      <c r="B2752" s="21"/>
      <c r="C2752" s="170"/>
      <c r="D2752" s="168"/>
      <c r="E2752" s="154" t="str">
        <f>IFERROR(VLOOKUP(D2752,CADA_PROD!D:H,5,0),"")</f>
        <v/>
      </c>
      <c r="F2752" s="169"/>
      <c r="G2752" s="170"/>
      <c r="H2752" s="171"/>
      <c r="I2752" s="172" t="str">
        <f>IF(D2752="","",SUMIFS(MOVI_ENTR!I:I,MOVI_ENTR!D:D,D2752,MOVI_ENTR!O:O,L2752)-SUMIFS(MOVI_SAID!H:H,MOVI_SAID!D:D,D2752,MOVI_SAID!L:L,L2752))</f>
        <v/>
      </c>
      <c r="J2752" s="153" t="str">
        <f>IF(D2752="","",VLOOKUP(D2752,CADA_PROD!D:G,4,0)*H2752)</f>
        <v/>
      </c>
      <c r="K2752" s="14"/>
      <c r="L2752" s="14"/>
      <c r="M2752" s="21"/>
      <c r="N2752" s="21"/>
      <c r="O2752" s="21"/>
      <c r="P2752" s="21"/>
    </row>
    <row r="2753" spans="1:16" s="16" customFormat="1" ht="30" customHeight="1">
      <c r="A2753" s="21"/>
      <c r="B2753" s="21"/>
      <c r="C2753" s="170"/>
      <c r="D2753" s="168"/>
      <c r="E2753" s="154" t="str">
        <f>IFERROR(VLOOKUP(D2753,CADA_PROD!D:H,5,0),"")</f>
        <v/>
      </c>
      <c r="F2753" s="169"/>
      <c r="G2753" s="170"/>
      <c r="H2753" s="171"/>
      <c r="I2753" s="172" t="str">
        <f>IF(D2753="","",SUMIFS(MOVI_ENTR!I:I,MOVI_ENTR!D:D,D2753,MOVI_ENTR!O:O,L2753)-SUMIFS(MOVI_SAID!H:H,MOVI_SAID!D:D,D2753,MOVI_SAID!L:L,L2753))</f>
        <v/>
      </c>
      <c r="J2753" s="153" t="str">
        <f>IF(D2753="","",VLOOKUP(D2753,CADA_PROD!D:G,4,0)*H2753)</f>
        <v/>
      </c>
      <c r="K2753" s="14"/>
      <c r="L2753" s="14"/>
      <c r="M2753" s="21"/>
      <c r="N2753" s="21"/>
      <c r="O2753" s="21"/>
      <c r="P2753" s="21"/>
    </row>
    <row r="2754" spans="1:16" s="16" customFormat="1" ht="30" customHeight="1">
      <c r="A2754" s="21"/>
      <c r="B2754" s="21"/>
      <c r="C2754" s="170"/>
      <c r="D2754" s="168"/>
      <c r="E2754" s="154" t="str">
        <f>IFERROR(VLOOKUP(D2754,CADA_PROD!D:H,5,0),"")</f>
        <v/>
      </c>
      <c r="F2754" s="169"/>
      <c r="G2754" s="170"/>
      <c r="H2754" s="171"/>
      <c r="I2754" s="172" t="str">
        <f>IF(D2754="","",SUMIFS(MOVI_ENTR!I:I,MOVI_ENTR!D:D,D2754,MOVI_ENTR!O:O,L2754)-SUMIFS(MOVI_SAID!H:H,MOVI_SAID!D:D,D2754,MOVI_SAID!L:L,L2754))</f>
        <v/>
      </c>
      <c r="J2754" s="153" t="str">
        <f>IF(D2754="","",VLOOKUP(D2754,CADA_PROD!D:G,4,0)*H2754)</f>
        <v/>
      </c>
      <c r="K2754" s="14"/>
      <c r="L2754" s="14"/>
      <c r="M2754" s="21"/>
      <c r="N2754" s="21"/>
      <c r="O2754" s="21"/>
      <c r="P2754" s="21"/>
    </row>
    <row r="2755" spans="1:16" s="16" customFormat="1" ht="30" customHeight="1">
      <c r="A2755" s="21"/>
      <c r="B2755" s="21"/>
      <c r="C2755" s="170"/>
      <c r="D2755" s="168"/>
      <c r="E2755" s="154" t="str">
        <f>IFERROR(VLOOKUP(D2755,CADA_PROD!D:H,5,0),"")</f>
        <v/>
      </c>
      <c r="F2755" s="169"/>
      <c r="G2755" s="170"/>
      <c r="H2755" s="171"/>
      <c r="I2755" s="172" t="str">
        <f>IF(D2755="","",SUMIFS(MOVI_ENTR!I:I,MOVI_ENTR!D:D,D2755,MOVI_ENTR!O:O,L2755)-SUMIFS(MOVI_SAID!H:H,MOVI_SAID!D:D,D2755,MOVI_SAID!L:L,L2755))</f>
        <v/>
      </c>
      <c r="J2755" s="153" t="str">
        <f>IF(D2755="","",VLOOKUP(D2755,CADA_PROD!D:G,4,0)*H2755)</f>
        <v/>
      </c>
      <c r="K2755" s="14"/>
      <c r="L2755" s="14"/>
      <c r="M2755" s="21"/>
      <c r="N2755" s="21"/>
      <c r="O2755" s="21"/>
      <c r="P2755" s="21"/>
    </row>
    <row r="2756" spans="1:16" s="16" customFormat="1" ht="30" customHeight="1">
      <c r="A2756" s="21"/>
      <c r="B2756" s="21"/>
      <c r="C2756" s="170"/>
      <c r="D2756" s="168"/>
      <c r="E2756" s="154" t="str">
        <f>IFERROR(VLOOKUP(D2756,CADA_PROD!D:H,5,0),"")</f>
        <v/>
      </c>
      <c r="F2756" s="169"/>
      <c r="G2756" s="170"/>
      <c r="H2756" s="171"/>
      <c r="I2756" s="172" t="str">
        <f>IF(D2756="","",SUMIFS(MOVI_ENTR!I:I,MOVI_ENTR!D:D,D2756,MOVI_ENTR!O:O,L2756)-SUMIFS(MOVI_SAID!H:H,MOVI_SAID!D:D,D2756,MOVI_SAID!L:L,L2756))</f>
        <v/>
      </c>
      <c r="J2756" s="153" t="str">
        <f>IF(D2756="","",VLOOKUP(D2756,CADA_PROD!D:G,4,0)*H2756)</f>
        <v/>
      </c>
      <c r="K2756" s="14"/>
      <c r="L2756" s="14"/>
      <c r="M2756" s="21"/>
      <c r="N2756" s="21"/>
      <c r="O2756" s="21"/>
      <c r="P2756" s="21"/>
    </row>
    <row r="2757" spans="1:16" s="16" customFormat="1" ht="30" customHeight="1">
      <c r="A2757" s="21"/>
      <c r="B2757" s="21"/>
      <c r="C2757" s="170"/>
      <c r="D2757" s="168"/>
      <c r="E2757" s="154" t="str">
        <f>IFERROR(VLOOKUP(D2757,CADA_PROD!D:H,5,0),"")</f>
        <v/>
      </c>
      <c r="F2757" s="169"/>
      <c r="G2757" s="170"/>
      <c r="H2757" s="171"/>
      <c r="I2757" s="172" t="str">
        <f>IF(D2757="","",SUMIFS(MOVI_ENTR!I:I,MOVI_ENTR!D:D,D2757,MOVI_ENTR!O:O,L2757)-SUMIFS(MOVI_SAID!H:H,MOVI_SAID!D:D,D2757,MOVI_SAID!L:L,L2757))</f>
        <v/>
      </c>
      <c r="J2757" s="153" t="str">
        <f>IF(D2757="","",VLOOKUP(D2757,CADA_PROD!D:G,4,0)*H2757)</f>
        <v/>
      </c>
      <c r="K2757" s="14"/>
      <c r="L2757" s="14"/>
      <c r="M2757" s="21"/>
      <c r="N2757" s="21"/>
      <c r="O2757" s="21"/>
      <c r="P2757" s="21"/>
    </row>
    <row r="2758" spans="1:16" s="16" customFormat="1" ht="30" customHeight="1">
      <c r="A2758" s="21"/>
      <c r="B2758" s="21"/>
      <c r="C2758" s="170"/>
      <c r="D2758" s="168"/>
      <c r="E2758" s="154" t="str">
        <f>IFERROR(VLOOKUP(D2758,CADA_PROD!D:H,5,0),"")</f>
        <v/>
      </c>
      <c r="F2758" s="169"/>
      <c r="G2758" s="170"/>
      <c r="H2758" s="171"/>
      <c r="I2758" s="172" t="str">
        <f>IF(D2758="","",SUMIFS(MOVI_ENTR!I:I,MOVI_ENTR!D:D,D2758,MOVI_ENTR!O:O,L2758)-SUMIFS(MOVI_SAID!H:H,MOVI_SAID!D:D,D2758,MOVI_SAID!L:L,L2758))</f>
        <v/>
      </c>
      <c r="J2758" s="153" t="str">
        <f>IF(D2758="","",VLOOKUP(D2758,CADA_PROD!D:G,4,0)*H2758)</f>
        <v/>
      </c>
      <c r="K2758" s="14"/>
      <c r="L2758" s="14"/>
      <c r="M2758" s="21"/>
      <c r="N2758" s="21"/>
      <c r="O2758" s="21"/>
      <c r="P2758" s="21"/>
    </row>
    <row r="2759" spans="1:16" s="16" customFormat="1" ht="30" customHeight="1">
      <c r="A2759" s="21"/>
      <c r="B2759" s="21"/>
      <c r="C2759" s="170"/>
      <c r="D2759" s="168"/>
      <c r="E2759" s="154" t="str">
        <f>IFERROR(VLOOKUP(D2759,CADA_PROD!D:H,5,0),"")</f>
        <v/>
      </c>
      <c r="F2759" s="169"/>
      <c r="G2759" s="170"/>
      <c r="H2759" s="171"/>
      <c r="I2759" s="172" t="str">
        <f>IF(D2759="","",SUMIFS(MOVI_ENTR!I:I,MOVI_ENTR!D:D,D2759,MOVI_ENTR!O:O,L2759)-SUMIFS(MOVI_SAID!H:H,MOVI_SAID!D:D,D2759,MOVI_SAID!L:L,L2759))</f>
        <v/>
      </c>
      <c r="J2759" s="153" t="str">
        <f>IF(D2759="","",VLOOKUP(D2759,CADA_PROD!D:G,4,0)*H2759)</f>
        <v/>
      </c>
      <c r="K2759" s="14"/>
      <c r="L2759" s="14"/>
      <c r="M2759" s="21"/>
      <c r="N2759" s="21"/>
      <c r="O2759" s="21"/>
      <c r="P2759" s="21"/>
    </row>
    <row r="2760" spans="1:16" s="16" customFormat="1" ht="30" customHeight="1">
      <c r="A2760" s="21"/>
      <c r="B2760" s="21"/>
      <c r="C2760" s="170"/>
      <c r="D2760" s="168"/>
      <c r="E2760" s="154" t="str">
        <f>IFERROR(VLOOKUP(D2760,CADA_PROD!D:H,5,0),"")</f>
        <v/>
      </c>
      <c r="F2760" s="169"/>
      <c r="G2760" s="170"/>
      <c r="H2760" s="171"/>
      <c r="I2760" s="172" t="str">
        <f>IF(D2760="","",SUMIFS(MOVI_ENTR!I:I,MOVI_ENTR!D:D,D2760,MOVI_ENTR!O:O,L2760)-SUMIFS(MOVI_SAID!H:H,MOVI_SAID!D:D,D2760,MOVI_SAID!L:L,L2760))</f>
        <v/>
      </c>
      <c r="J2760" s="153" t="str">
        <f>IF(D2760="","",VLOOKUP(D2760,CADA_PROD!D:G,4,0)*H2760)</f>
        <v/>
      </c>
      <c r="K2760" s="14"/>
      <c r="L2760" s="14"/>
      <c r="M2760" s="21"/>
      <c r="N2760" s="21"/>
      <c r="O2760" s="21"/>
      <c r="P2760" s="21"/>
    </row>
    <row r="2761" spans="1:16" s="16" customFormat="1" ht="30" customHeight="1">
      <c r="A2761" s="21"/>
      <c r="B2761" s="21"/>
      <c r="C2761" s="170"/>
      <c r="D2761" s="168"/>
      <c r="E2761" s="154" t="str">
        <f>IFERROR(VLOOKUP(D2761,CADA_PROD!D:H,5,0),"")</f>
        <v/>
      </c>
      <c r="F2761" s="169"/>
      <c r="G2761" s="170"/>
      <c r="H2761" s="171"/>
      <c r="I2761" s="172" t="str">
        <f>IF(D2761="","",SUMIFS(MOVI_ENTR!I:I,MOVI_ENTR!D:D,D2761,MOVI_ENTR!O:O,L2761)-SUMIFS(MOVI_SAID!H:H,MOVI_SAID!D:D,D2761,MOVI_SAID!L:L,L2761))</f>
        <v/>
      </c>
      <c r="J2761" s="153" t="str">
        <f>IF(D2761="","",VLOOKUP(D2761,CADA_PROD!D:G,4,0)*H2761)</f>
        <v/>
      </c>
      <c r="K2761" s="14"/>
      <c r="L2761" s="14"/>
      <c r="M2761" s="21"/>
      <c r="N2761" s="21"/>
      <c r="O2761" s="21"/>
      <c r="P2761" s="21"/>
    </row>
    <row r="2762" spans="1:16" s="16" customFormat="1" ht="30" customHeight="1">
      <c r="A2762" s="21"/>
      <c r="B2762" s="21"/>
      <c r="C2762" s="170"/>
      <c r="D2762" s="168"/>
      <c r="E2762" s="154" t="str">
        <f>IFERROR(VLOOKUP(D2762,CADA_PROD!D:H,5,0),"")</f>
        <v/>
      </c>
      <c r="F2762" s="169"/>
      <c r="G2762" s="170"/>
      <c r="H2762" s="171"/>
      <c r="I2762" s="172" t="str">
        <f>IF(D2762="","",SUMIFS(MOVI_ENTR!I:I,MOVI_ENTR!D:D,D2762,MOVI_ENTR!O:O,L2762)-SUMIFS(MOVI_SAID!H:H,MOVI_SAID!D:D,D2762,MOVI_SAID!L:L,L2762))</f>
        <v/>
      </c>
      <c r="J2762" s="153" t="str">
        <f>IF(D2762="","",VLOOKUP(D2762,CADA_PROD!D:G,4,0)*H2762)</f>
        <v/>
      </c>
      <c r="K2762" s="14"/>
      <c r="L2762" s="14"/>
      <c r="M2762" s="21"/>
      <c r="N2762" s="21"/>
      <c r="O2762" s="21"/>
      <c r="P2762" s="21"/>
    </row>
    <row r="2763" spans="1:16" s="16" customFormat="1" ht="30" customHeight="1">
      <c r="A2763" s="21"/>
      <c r="B2763" s="21"/>
      <c r="C2763" s="170"/>
      <c r="D2763" s="168"/>
      <c r="E2763" s="154" t="str">
        <f>IFERROR(VLOOKUP(D2763,CADA_PROD!D:H,5,0),"")</f>
        <v/>
      </c>
      <c r="F2763" s="169"/>
      <c r="G2763" s="170"/>
      <c r="H2763" s="171"/>
      <c r="I2763" s="172" t="str">
        <f>IF(D2763="","",SUMIFS(MOVI_ENTR!I:I,MOVI_ENTR!D:D,D2763,MOVI_ENTR!O:O,L2763)-SUMIFS(MOVI_SAID!H:H,MOVI_SAID!D:D,D2763,MOVI_SAID!L:L,L2763))</f>
        <v/>
      </c>
      <c r="J2763" s="153" t="str">
        <f>IF(D2763="","",VLOOKUP(D2763,CADA_PROD!D:G,4,0)*H2763)</f>
        <v/>
      </c>
      <c r="K2763" s="14"/>
      <c r="L2763" s="14"/>
      <c r="M2763" s="21"/>
      <c r="N2763" s="21"/>
      <c r="O2763" s="21"/>
      <c r="P2763" s="21"/>
    </row>
    <row r="2764" spans="1:16" s="16" customFormat="1" ht="30" customHeight="1">
      <c r="A2764" s="21"/>
      <c r="B2764" s="21"/>
      <c r="C2764" s="170"/>
      <c r="D2764" s="168"/>
      <c r="E2764" s="154" t="str">
        <f>IFERROR(VLOOKUP(D2764,CADA_PROD!D:H,5,0),"")</f>
        <v/>
      </c>
      <c r="F2764" s="169"/>
      <c r="G2764" s="170"/>
      <c r="H2764" s="171"/>
      <c r="I2764" s="172" t="str">
        <f>IF(D2764="","",SUMIFS(MOVI_ENTR!I:I,MOVI_ENTR!D:D,D2764,MOVI_ENTR!O:O,L2764)-SUMIFS(MOVI_SAID!H:H,MOVI_SAID!D:D,D2764,MOVI_SAID!L:L,L2764))</f>
        <v/>
      </c>
      <c r="J2764" s="153" t="str">
        <f>IF(D2764="","",VLOOKUP(D2764,CADA_PROD!D:G,4,0)*H2764)</f>
        <v/>
      </c>
      <c r="K2764" s="14"/>
      <c r="L2764" s="14"/>
      <c r="M2764" s="21"/>
      <c r="N2764" s="21"/>
      <c r="O2764" s="21"/>
      <c r="P2764" s="21"/>
    </row>
    <row r="2765" spans="1:16" s="16" customFormat="1" ht="30" customHeight="1">
      <c r="A2765" s="21"/>
      <c r="B2765" s="21"/>
      <c r="C2765" s="170"/>
      <c r="D2765" s="168"/>
      <c r="E2765" s="154" t="str">
        <f>IFERROR(VLOOKUP(D2765,CADA_PROD!D:H,5,0),"")</f>
        <v/>
      </c>
      <c r="F2765" s="169"/>
      <c r="G2765" s="170"/>
      <c r="H2765" s="171"/>
      <c r="I2765" s="172" t="str">
        <f>IF(D2765="","",SUMIFS(MOVI_ENTR!I:I,MOVI_ENTR!D:D,D2765,MOVI_ENTR!O:O,L2765)-SUMIFS(MOVI_SAID!H:H,MOVI_SAID!D:D,D2765,MOVI_SAID!L:L,L2765))</f>
        <v/>
      </c>
      <c r="J2765" s="153" t="str">
        <f>IF(D2765="","",VLOOKUP(D2765,CADA_PROD!D:G,4,0)*H2765)</f>
        <v/>
      </c>
      <c r="K2765" s="14"/>
      <c r="L2765" s="14"/>
      <c r="M2765" s="21"/>
      <c r="N2765" s="21"/>
      <c r="O2765" s="21"/>
      <c r="P2765" s="21"/>
    </row>
    <row r="2766" spans="1:16" s="16" customFormat="1" ht="30" customHeight="1">
      <c r="A2766" s="21"/>
      <c r="B2766" s="21"/>
      <c r="C2766" s="170"/>
      <c r="D2766" s="168"/>
      <c r="E2766" s="154" t="str">
        <f>IFERROR(VLOOKUP(D2766,CADA_PROD!D:H,5,0),"")</f>
        <v/>
      </c>
      <c r="F2766" s="169"/>
      <c r="G2766" s="170"/>
      <c r="H2766" s="171"/>
      <c r="I2766" s="172" t="str">
        <f>IF(D2766="","",SUMIFS(MOVI_ENTR!I:I,MOVI_ENTR!D:D,D2766,MOVI_ENTR!O:O,L2766)-SUMIFS(MOVI_SAID!H:H,MOVI_SAID!D:D,D2766,MOVI_SAID!L:L,L2766))</f>
        <v/>
      </c>
      <c r="J2766" s="153" t="str">
        <f>IF(D2766="","",VLOOKUP(D2766,CADA_PROD!D:G,4,0)*H2766)</f>
        <v/>
      </c>
      <c r="K2766" s="14"/>
      <c r="L2766" s="14"/>
      <c r="M2766" s="21"/>
      <c r="N2766" s="21"/>
      <c r="O2766" s="21"/>
      <c r="P2766" s="21"/>
    </row>
    <row r="2767" spans="1:16" s="16" customFormat="1" ht="30" customHeight="1">
      <c r="A2767" s="21"/>
      <c r="B2767" s="21"/>
      <c r="C2767" s="170"/>
      <c r="D2767" s="168"/>
      <c r="E2767" s="154" t="str">
        <f>IFERROR(VLOOKUP(D2767,CADA_PROD!D:H,5,0),"")</f>
        <v/>
      </c>
      <c r="F2767" s="169"/>
      <c r="G2767" s="170"/>
      <c r="H2767" s="171"/>
      <c r="I2767" s="172" t="str">
        <f>IF(D2767="","",SUMIFS(MOVI_ENTR!I:I,MOVI_ENTR!D:D,D2767,MOVI_ENTR!O:O,L2767)-SUMIFS(MOVI_SAID!H:H,MOVI_SAID!D:D,D2767,MOVI_SAID!L:L,L2767))</f>
        <v/>
      </c>
      <c r="J2767" s="153" t="str">
        <f>IF(D2767="","",VLOOKUP(D2767,CADA_PROD!D:G,4,0)*H2767)</f>
        <v/>
      </c>
      <c r="K2767" s="14"/>
      <c r="L2767" s="14"/>
      <c r="M2767" s="21"/>
      <c r="N2767" s="21"/>
      <c r="O2767" s="21"/>
      <c r="P2767" s="21"/>
    </row>
    <row r="2768" spans="1:16" s="16" customFormat="1" ht="30" customHeight="1">
      <c r="A2768" s="21"/>
      <c r="B2768" s="21"/>
      <c r="C2768" s="170"/>
      <c r="D2768" s="168"/>
      <c r="E2768" s="154" t="str">
        <f>IFERROR(VLOOKUP(D2768,CADA_PROD!D:H,5,0),"")</f>
        <v/>
      </c>
      <c r="F2768" s="169"/>
      <c r="G2768" s="170"/>
      <c r="H2768" s="171"/>
      <c r="I2768" s="172" t="str">
        <f>IF(D2768="","",SUMIFS(MOVI_ENTR!I:I,MOVI_ENTR!D:D,D2768,MOVI_ENTR!O:O,L2768)-SUMIFS(MOVI_SAID!H:H,MOVI_SAID!D:D,D2768,MOVI_SAID!L:L,L2768))</f>
        <v/>
      </c>
      <c r="J2768" s="153" t="str">
        <f>IF(D2768="","",VLOOKUP(D2768,CADA_PROD!D:G,4,0)*H2768)</f>
        <v/>
      </c>
      <c r="K2768" s="14"/>
      <c r="L2768" s="14"/>
      <c r="M2768" s="21"/>
      <c r="N2768" s="21"/>
      <c r="O2768" s="21"/>
      <c r="P2768" s="21"/>
    </row>
    <row r="2769" spans="1:16" s="16" customFormat="1" ht="30" customHeight="1">
      <c r="A2769" s="21"/>
      <c r="B2769" s="21"/>
      <c r="C2769" s="170"/>
      <c r="D2769" s="168"/>
      <c r="E2769" s="154" t="str">
        <f>IFERROR(VLOOKUP(D2769,CADA_PROD!D:H,5,0),"")</f>
        <v/>
      </c>
      <c r="F2769" s="169"/>
      <c r="G2769" s="170"/>
      <c r="H2769" s="171"/>
      <c r="I2769" s="172" t="str">
        <f>IF(D2769="","",SUMIFS(MOVI_ENTR!I:I,MOVI_ENTR!D:D,D2769,MOVI_ENTR!O:O,L2769)-SUMIFS(MOVI_SAID!H:H,MOVI_SAID!D:D,D2769,MOVI_SAID!L:L,L2769))</f>
        <v/>
      </c>
      <c r="J2769" s="153" t="str">
        <f>IF(D2769="","",VLOOKUP(D2769,CADA_PROD!D:G,4,0)*H2769)</f>
        <v/>
      </c>
      <c r="K2769" s="14"/>
      <c r="L2769" s="14"/>
      <c r="M2769" s="21"/>
      <c r="N2769" s="21"/>
      <c r="O2769" s="21"/>
      <c r="P2769" s="21"/>
    </row>
    <row r="2770" spans="1:16" s="16" customFormat="1" ht="30" customHeight="1">
      <c r="A2770" s="21"/>
      <c r="B2770" s="21"/>
      <c r="C2770" s="170"/>
      <c r="D2770" s="168"/>
      <c r="E2770" s="154" t="str">
        <f>IFERROR(VLOOKUP(D2770,CADA_PROD!D:H,5,0),"")</f>
        <v/>
      </c>
      <c r="F2770" s="169"/>
      <c r="G2770" s="170"/>
      <c r="H2770" s="171"/>
      <c r="I2770" s="172" t="str">
        <f>IF(D2770="","",SUMIFS(MOVI_ENTR!I:I,MOVI_ENTR!D:D,D2770,MOVI_ENTR!O:O,L2770)-SUMIFS(MOVI_SAID!H:H,MOVI_SAID!D:D,D2770,MOVI_SAID!L:L,L2770))</f>
        <v/>
      </c>
      <c r="J2770" s="153" t="str">
        <f>IF(D2770="","",VLOOKUP(D2770,CADA_PROD!D:G,4,0)*H2770)</f>
        <v/>
      </c>
      <c r="K2770" s="14"/>
      <c r="L2770" s="14"/>
      <c r="M2770" s="21"/>
      <c r="N2770" s="21"/>
      <c r="O2770" s="21"/>
      <c r="P2770" s="21"/>
    </row>
    <row r="2771" spans="1:16" s="16" customFormat="1" ht="30" customHeight="1">
      <c r="A2771" s="21"/>
      <c r="B2771" s="21"/>
      <c r="C2771" s="170"/>
      <c r="D2771" s="168"/>
      <c r="E2771" s="154" t="str">
        <f>IFERROR(VLOOKUP(D2771,CADA_PROD!D:H,5,0),"")</f>
        <v/>
      </c>
      <c r="F2771" s="169"/>
      <c r="G2771" s="170"/>
      <c r="H2771" s="171"/>
      <c r="I2771" s="172" t="str">
        <f>IF(D2771="","",SUMIFS(MOVI_ENTR!I:I,MOVI_ENTR!D:D,D2771,MOVI_ENTR!O:O,L2771)-SUMIFS(MOVI_SAID!H:H,MOVI_SAID!D:D,D2771,MOVI_SAID!L:L,L2771))</f>
        <v/>
      </c>
      <c r="J2771" s="153" t="str">
        <f>IF(D2771="","",VLOOKUP(D2771,CADA_PROD!D:G,4,0)*H2771)</f>
        <v/>
      </c>
      <c r="K2771" s="14"/>
      <c r="L2771" s="14"/>
      <c r="M2771" s="21"/>
      <c r="N2771" s="21"/>
      <c r="O2771" s="21"/>
      <c r="P2771" s="21"/>
    </row>
    <row r="2772" spans="1:16" s="16" customFormat="1" ht="30" customHeight="1">
      <c r="A2772" s="21"/>
      <c r="B2772" s="21"/>
      <c r="C2772" s="170"/>
      <c r="D2772" s="168"/>
      <c r="E2772" s="154" t="str">
        <f>IFERROR(VLOOKUP(D2772,CADA_PROD!D:H,5,0),"")</f>
        <v/>
      </c>
      <c r="F2772" s="169"/>
      <c r="G2772" s="170"/>
      <c r="H2772" s="171"/>
      <c r="I2772" s="172" t="str">
        <f>IF(D2772="","",SUMIFS(MOVI_ENTR!I:I,MOVI_ENTR!D:D,D2772,MOVI_ENTR!O:O,L2772)-SUMIFS(MOVI_SAID!H:H,MOVI_SAID!D:D,D2772,MOVI_SAID!L:L,L2772))</f>
        <v/>
      </c>
      <c r="J2772" s="153" t="str">
        <f>IF(D2772="","",VLOOKUP(D2772,CADA_PROD!D:G,4,0)*H2772)</f>
        <v/>
      </c>
      <c r="K2772" s="14"/>
      <c r="L2772" s="14"/>
      <c r="M2772" s="21"/>
      <c r="N2772" s="21"/>
      <c r="O2772" s="21"/>
      <c r="P2772" s="21"/>
    </row>
    <row r="2773" spans="1:16" s="16" customFormat="1" ht="30" customHeight="1">
      <c r="A2773" s="21"/>
      <c r="B2773" s="21"/>
      <c r="C2773" s="170"/>
      <c r="D2773" s="168"/>
      <c r="E2773" s="154" t="str">
        <f>IFERROR(VLOOKUP(D2773,CADA_PROD!D:H,5,0),"")</f>
        <v/>
      </c>
      <c r="F2773" s="169"/>
      <c r="G2773" s="170"/>
      <c r="H2773" s="171"/>
      <c r="I2773" s="172" t="str">
        <f>IF(D2773="","",SUMIFS(MOVI_ENTR!I:I,MOVI_ENTR!D:D,D2773,MOVI_ENTR!O:O,L2773)-SUMIFS(MOVI_SAID!H:H,MOVI_SAID!D:D,D2773,MOVI_SAID!L:L,L2773))</f>
        <v/>
      </c>
      <c r="J2773" s="153" t="str">
        <f>IF(D2773="","",VLOOKUP(D2773,CADA_PROD!D:G,4,0)*H2773)</f>
        <v/>
      </c>
      <c r="K2773" s="14"/>
      <c r="L2773" s="14"/>
      <c r="M2773" s="21"/>
      <c r="N2773" s="21"/>
      <c r="O2773" s="21"/>
      <c r="P2773" s="21"/>
    </row>
    <row r="2774" spans="1:16" s="16" customFormat="1" ht="30" customHeight="1">
      <c r="A2774" s="21"/>
      <c r="B2774" s="21"/>
      <c r="C2774" s="170"/>
      <c r="D2774" s="168"/>
      <c r="E2774" s="154" t="str">
        <f>IFERROR(VLOOKUP(D2774,CADA_PROD!D:H,5,0),"")</f>
        <v/>
      </c>
      <c r="F2774" s="169"/>
      <c r="G2774" s="170"/>
      <c r="H2774" s="171"/>
      <c r="I2774" s="172" t="str">
        <f>IF(D2774="","",SUMIFS(MOVI_ENTR!I:I,MOVI_ENTR!D:D,D2774,MOVI_ENTR!O:O,L2774)-SUMIFS(MOVI_SAID!H:H,MOVI_SAID!D:D,D2774,MOVI_SAID!L:L,L2774))</f>
        <v/>
      </c>
      <c r="J2774" s="153" t="str">
        <f>IF(D2774="","",VLOOKUP(D2774,CADA_PROD!D:G,4,0)*H2774)</f>
        <v/>
      </c>
      <c r="K2774" s="14"/>
      <c r="L2774" s="14"/>
      <c r="M2774" s="21"/>
      <c r="N2774" s="21"/>
      <c r="O2774" s="21"/>
      <c r="P2774" s="21"/>
    </row>
    <row r="2775" spans="1:16" s="16" customFormat="1" ht="30" customHeight="1">
      <c r="A2775" s="21"/>
      <c r="B2775" s="21"/>
      <c r="C2775" s="170"/>
      <c r="D2775" s="168"/>
      <c r="E2775" s="154" t="str">
        <f>IFERROR(VLOOKUP(D2775,CADA_PROD!D:H,5,0),"")</f>
        <v/>
      </c>
      <c r="F2775" s="169"/>
      <c r="G2775" s="170"/>
      <c r="H2775" s="171"/>
      <c r="I2775" s="172" t="str">
        <f>IF(D2775="","",SUMIFS(MOVI_ENTR!I:I,MOVI_ENTR!D:D,D2775,MOVI_ENTR!O:O,L2775)-SUMIFS(MOVI_SAID!H:H,MOVI_SAID!D:D,D2775,MOVI_SAID!L:L,L2775))</f>
        <v/>
      </c>
      <c r="J2775" s="153" t="str">
        <f>IF(D2775="","",VLOOKUP(D2775,CADA_PROD!D:G,4,0)*H2775)</f>
        <v/>
      </c>
      <c r="K2775" s="14"/>
      <c r="L2775" s="14"/>
      <c r="M2775" s="21"/>
      <c r="N2775" s="21"/>
      <c r="O2775" s="21"/>
      <c r="P2775" s="21"/>
    </row>
    <row r="2776" spans="1:16" s="16" customFormat="1" ht="30" customHeight="1">
      <c r="A2776" s="21"/>
      <c r="B2776" s="21"/>
      <c r="C2776" s="170"/>
      <c r="D2776" s="168"/>
      <c r="E2776" s="154" t="str">
        <f>IFERROR(VLOOKUP(D2776,CADA_PROD!D:H,5,0),"")</f>
        <v/>
      </c>
      <c r="F2776" s="169"/>
      <c r="G2776" s="170"/>
      <c r="H2776" s="171"/>
      <c r="I2776" s="172" t="str">
        <f>IF(D2776="","",SUMIFS(MOVI_ENTR!I:I,MOVI_ENTR!D:D,D2776,MOVI_ENTR!O:O,L2776)-SUMIFS(MOVI_SAID!H:H,MOVI_SAID!D:D,D2776,MOVI_SAID!L:L,L2776))</f>
        <v/>
      </c>
      <c r="J2776" s="153" t="str">
        <f>IF(D2776="","",VLOOKUP(D2776,CADA_PROD!D:G,4,0)*H2776)</f>
        <v/>
      </c>
      <c r="K2776" s="14"/>
      <c r="L2776" s="14"/>
      <c r="M2776" s="21"/>
      <c r="N2776" s="21"/>
      <c r="O2776" s="21"/>
      <c r="P2776" s="21"/>
    </row>
    <row r="2777" spans="1:16" s="16" customFormat="1" ht="30" customHeight="1">
      <c r="A2777" s="21"/>
      <c r="B2777" s="21"/>
      <c r="C2777" s="170"/>
      <c r="D2777" s="168"/>
      <c r="E2777" s="154" t="str">
        <f>IFERROR(VLOOKUP(D2777,CADA_PROD!D:H,5,0),"")</f>
        <v/>
      </c>
      <c r="F2777" s="169"/>
      <c r="G2777" s="170"/>
      <c r="H2777" s="171"/>
      <c r="I2777" s="172" t="str">
        <f>IF(D2777="","",SUMIFS(MOVI_ENTR!I:I,MOVI_ENTR!D:D,D2777,MOVI_ENTR!O:O,L2777)-SUMIFS(MOVI_SAID!H:H,MOVI_SAID!D:D,D2777,MOVI_SAID!L:L,L2777))</f>
        <v/>
      </c>
      <c r="J2777" s="153" t="str">
        <f>IF(D2777="","",VLOOKUP(D2777,CADA_PROD!D:G,4,0)*H2777)</f>
        <v/>
      </c>
      <c r="K2777" s="14"/>
      <c r="L2777" s="14"/>
      <c r="M2777" s="21"/>
      <c r="N2777" s="21"/>
      <c r="O2777" s="21"/>
      <c r="P2777" s="21"/>
    </row>
    <row r="2778" spans="1:16" s="16" customFormat="1" ht="30" customHeight="1">
      <c r="A2778" s="21"/>
      <c r="B2778" s="21"/>
      <c r="C2778" s="170"/>
      <c r="D2778" s="168"/>
      <c r="E2778" s="154" t="str">
        <f>IFERROR(VLOOKUP(D2778,CADA_PROD!D:H,5,0),"")</f>
        <v/>
      </c>
      <c r="F2778" s="169"/>
      <c r="G2778" s="170"/>
      <c r="H2778" s="171"/>
      <c r="I2778" s="172" t="str">
        <f>IF(D2778="","",SUMIFS(MOVI_ENTR!I:I,MOVI_ENTR!D:D,D2778,MOVI_ENTR!O:O,L2778)-SUMIFS(MOVI_SAID!H:H,MOVI_SAID!D:D,D2778,MOVI_SAID!L:L,L2778))</f>
        <v/>
      </c>
      <c r="J2778" s="153" t="str">
        <f>IF(D2778="","",VLOOKUP(D2778,CADA_PROD!D:G,4,0)*H2778)</f>
        <v/>
      </c>
      <c r="K2778" s="14"/>
      <c r="L2778" s="14"/>
      <c r="M2778" s="21"/>
      <c r="N2778" s="21"/>
      <c r="O2778" s="21"/>
      <c r="P2778" s="21"/>
    </row>
    <row r="2779" spans="1:16" s="16" customFormat="1" ht="30" customHeight="1">
      <c r="A2779" s="21"/>
      <c r="B2779" s="21"/>
      <c r="C2779" s="170"/>
      <c r="D2779" s="168"/>
      <c r="E2779" s="154" t="str">
        <f>IFERROR(VLOOKUP(D2779,CADA_PROD!D:H,5,0),"")</f>
        <v/>
      </c>
      <c r="F2779" s="169"/>
      <c r="G2779" s="170"/>
      <c r="H2779" s="171"/>
      <c r="I2779" s="172" t="str">
        <f>IF(D2779="","",SUMIFS(MOVI_ENTR!I:I,MOVI_ENTR!D:D,D2779,MOVI_ENTR!O:O,L2779)-SUMIFS(MOVI_SAID!H:H,MOVI_SAID!D:D,D2779,MOVI_SAID!L:L,L2779))</f>
        <v/>
      </c>
      <c r="J2779" s="153" t="str">
        <f>IF(D2779="","",VLOOKUP(D2779,CADA_PROD!D:G,4,0)*H2779)</f>
        <v/>
      </c>
      <c r="K2779" s="14"/>
      <c r="L2779" s="14"/>
      <c r="M2779" s="21"/>
      <c r="N2779" s="21"/>
      <c r="O2779" s="21"/>
      <c r="P2779" s="21"/>
    </row>
    <row r="2780" spans="1:16" s="16" customFormat="1" ht="30" customHeight="1">
      <c r="A2780" s="21"/>
      <c r="B2780" s="21"/>
      <c r="C2780" s="170"/>
      <c r="D2780" s="168"/>
      <c r="E2780" s="154" t="str">
        <f>IFERROR(VLOOKUP(D2780,CADA_PROD!D:H,5,0),"")</f>
        <v/>
      </c>
      <c r="F2780" s="169"/>
      <c r="G2780" s="170"/>
      <c r="H2780" s="171"/>
      <c r="I2780" s="172" t="str">
        <f>IF(D2780="","",SUMIFS(MOVI_ENTR!I:I,MOVI_ENTR!D:D,D2780,MOVI_ENTR!O:O,L2780)-SUMIFS(MOVI_SAID!H:H,MOVI_SAID!D:D,D2780,MOVI_SAID!L:L,L2780))</f>
        <v/>
      </c>
      <c r="J2780" s="153" t="str">
        <f>IF(D2780="","",VLOOKUP(D2780,CADA_PROD!D:G,4,0)*H2780)</f>
        <v/>
      </c>
      <c r="K2780" s="14"/>
      <c r="L2780" s="14"/>
      <c r="M2780" s="21"/>
      <c r="N2780" s="21"/>
      <c r="O2780" s="21"/>
      <c r="P2780" s="21"/>
    </row>
    <row r="2781" spans="1:16" s="16" customFormat="1" ht="30" customHeight="1">
      <c r="A2781" s="21"/>
      <c r="B2781" s="21"/>
      <c r="C2781" s="170"/>
      <c r="D2781" s="168"/>
      <c r="E2781" s="154" t="str">
        <f>IFERROR(VLOOKUP(D2781,CADA_PROD!D:H,5,0),"")</f>
        <v/>
      </c>
      <c r="F2781" s="169"/>
      <c r="G2781" s="170"/>
      <c r="H2781" s="171"/>
      <c r="I2781" s="172" t="str">
        <f>IF(D2781="","",SUMIFS(MOVI_ENTR!I:I,MOVI_ENTR!D:D,D2781,MOVI_ENTR!O:O,L2781)-SUMIFS(MOVI_SAID!H:H,MOVI_SAID!D:D,D2781,MOVI_SAID!L:L,L2781))</f>
        <v/>
      </c>
      <c r="J2781" s="153" t="str">
        <f>IF(D2781="","",VLOOKUP(D2781,CADA_PROD!D:G,4,0)*H2781)</f>
        <v/>
      </c>
      <c r="K2781" s="14"/>
      <c r="L2781" s="14"/>
      <c r="M2781" s="21"/>
      <c r="N2781" s="21"/>
      <c r="O2781" s="21"/>
      <c r="P2781" s="21"/>
    </row>
    <row r="2782" spans="1:16" s="16" customFormat="1" ht="30" customHeight="1">
      <c r="A2782" s="21"/>
      <c r="B2782" s="21"/>
      <c r="C2782" s="170"/>
      <c r="D2782" s="168"/>
      <c r="E2782" s="154" t="str">
        <f>IFERROR(VLOOKUP(D2782,CADA_PROD!D:H,5,0),"")</f>
        <v/>
      </c>
      <c r="F2782" s="169"/>
      <c r="G2782" s="170"/>
      <c r="H2782" s="171"/>
      <c r="I2782" s="172" t="str">
        <f>IF(D2782="","",SUMIFS(MOVI_ENTR!I:I,MOVI_ENTR!D:D,D2782,MOVI_ENTR!O:O,L2782)-SUMIFS(MOVI_SAID!H:H,MOVI_SAID!D:D,D2782,MOVI_SAID!L:L,L2782))</f>
        <v/>
      </c>
      <c r="J2782" s="153" t="str">
        <f>IF(D2782="","",VLOOKUP(D2782,CADA_PROD!D:G,4,0)*H2782)</f>
        <v/>
      </c>
      <c r="K2782" s="14"/>
      <c r="L2782" s="14"/>
      <c r="M2782" s="21"/>
      <c r="N2782" s="21"/>
      <c r="O2782" s="21"/>
      <c r="P2782" s="21"/>
    </row>
    <row r="2783" spans="1:16" s="16" customFormat="1" ht="30" customHeight="1">
      <c r="A2783" s="21"/>
      <c r="B2783" s="21"/>
      <c r="C2783" s="170"/>
      <c r="D2783" s="168"/>
      <c r="E2783" s="154" t="str">
        <f>IFERROR(VLOOKUP(D2783,CADA_PROD!D:H,5,0),"")</f>
        <v/>
      </c>
      <c r="F2783" s="169"/>
      <c r="G2783" s="170"/>
      <c r="H2783" s="171"/>
      <c r="I2783" s="172" t="str">
        <f>IF(D2783="","",SUMIFS(MOVI_ENTR!I:I,MOVI_ENTR!D:D,D2783,MOVI_ENTR!O:O,L2783)-SUMIFS(MOVI_SAID!H:H,MOVI_SAID!D:D,D2783,MOVI_SAID!L:L,L2783))</f>
        <v/>
      </c>
      <c r="J2783" s="153" t="str">
        <f>IF(D2783="","",VLOOKUP(D2783,CADA_PROD!D:G,4,0)*H2783)</f>
        <v/>
      </c>
      <c r="K2783" s="14"/>
      <c r="L2783" s="14"/>
      <c r="M2783" s="21"/>
      <c r="N2783" s="21"/>
      <c r="O2783" s="21"/>
      <c r="P2783" s="21"/>
    </row>
    <row r="2784" spans="1:16" s="16" customFormat="1" ht="30" customHeight="1">
      <c r="A2784" s="21"/>
      <c r="B2784" s="21"/>
      <c r="C2784" s="170"/>
      <c r="D2784" s="168"/>
      <c r="E2784" s="154" t="str">
        <f>IFERROR(VLOOKUP(D2784,CADA_PROD!D:H,5,0),"")</f>
        <v/>
      </c>
      <c r="F2784" s="169"/>
      <c r="G2784" s="170"/>
      <c r="H2784" s="171"/>
      <c r="I2784" s="172" t="str">
        <f>IF(D2784="","",SUMIFS(MOVI_ENTR!I:I,MOVI_ENTR!D:D,D2784,MOVI_ENTR!O:O,L2784)-SUMIFS(MOVI_SAID!H:H,MOVI_SAID!D:D,D2784,MOVI_SAID!L:L,L2784))</f>
        <v/>
      </c>
      <c r="J2784" s="153" t="str">
        <f>IF(D2784="","",VLOOKUP(D2784,CADA_PROD!D:G,4,0)*H2784)</f>
        <v/>
      </c>
      <c r="K2784" s="14"/>
      <c r="L2784" s="14"/>
      <c r="M2784" s="21"/>
      <c r="N2784" s="21"/>
      <c r="O2784" s="21"/>
      <c r="P2784" s="21"/>
    </row>
    <row r="2785" spans="1:16" s="16" customFormat="1" ht="30" customHeight="1">
      <c r="A2785" s="21"/>
      <c r="B2785" s="21"/>
      <c r="C2785" s="170"/>
      <c r="D2785" s="168"/>
      <c r="E2785" s="154" t="str">
        <f>IFERROR(VLOOKUP(D2785,CADA_PROD!D:H,5,0),"")</f>
        <v/>
      </c>
      <c r="F2785" s="169"/>
      <c r="G2785" s="170"/>
      <c r="H2785" s="171"/>
      <c r="I2785" s="172" t="str">
        <f>IF(D2785="","",SUMIFS(MOVI_ENTR!I:I,MOVI_ENTR!D:D,D2785,MOVI_ENTR!O:O,L2785)-SUMIFS(MOVI_SAID!H:H,MOVI_SAID!D:D,D2785,MOVI_SAID!L:L,L2785))</f>
        <v/>
      </c>
      <c r="J2785" s="153" t="str">
        <f>IF(D2785="","",VLOOKUP(D2785,CADA_PROD!D:G,4,0)*H2785)</f>
        <v/>
      </c>
      <c r="K2785" s="14"/>
      <c r="L2785" s="14"/>
      <c r="M2785" s="21"/>
      <c r="N2785" s="21"/>
      <c r="O2785" s="21"/>
      <c r="P2785" s="21"/>
    </row>
    <row r="2786" spans="1:16" s="16" customFormat="1" ht="30" customHeight="1">
      <c r="A2786" s="21"/>
      <c r="B2786" s="21"/>
      <c r="C2786" s="170"/>
      <c r="D2786" s="168"/>
      <c r="E2786" s="154" t="str">
        <f>IFERROR(VLOOKUP(D2786,CADA_PROD!D:H,5,0),"")</f>
        <v/>
      </c>
      <c r="F2786" s="169"/>
      <c r="G2786" s="170"/>
      <c r="H2786" s="171"/>
      <c r="I2786" s="172" t="str">
        <f>IF(D2786="","",SUMIFS(MOVI_ENTR!I:I,MOVI_ENTR!D:D,D2786,MOVI_ENTR!O:O,L2786)-SUMIFS(MOVI_SAID!H:H,MOVI_SAID!D:D,D2786,MOVI_SAID!L:L,L2786))</f>
        <v/>
      </c>
      <c r="J2786" s="153" t="str">
        <f>IF(D2786="","",VLOOKUP(D2786,CADA_PROD!D:G,4,0)*H2786)</f>
        <v/>
      </c>
      <c r="K2786" s="14"/>
      <c r="L2786" s="14"/>
      <c r="M2786" s="21"/>
      <c r="N2786" s="21"/>
      <c r="O2786" s="21"/>
      <c r="P2786" s="21"/>
    </row>
    <row r="2787" spans="1:16" s="16" customFormat="1" ht="30" customHeight="1">
      <c r="A2787" s="21"/>
      <c r="B2787" s="21"/>
      <c r="C2787" s="170"/>
      <c r="D2787" s="168"/>
      <c r="E2787" s="154" t="str">
        <f>IFERROR(VLOOKUP(D2787,CADA_PROD!D:H,5,0),"")</f>
        <v/>
      </c>
      <c r="F2787" s="169"/>
      <c r="G2787" s="170"/>
      <c r="H2787" s="171"/>
      <c r="I2787" s="172" t="str">
        <f>IF(D2787="","",SUMIFS(MOVI_ENTR!I:I,MOVI_ENTR!D:D,D2787,MOVI_ENTR!O:O,L2787)-SUMIFS(MOVI_SAID!H:H,MOVI_SAID!D:D,D2787,MOVI_SAID!L:L,L2787))</f>
        <v/>
      </c>
      <c r="J2787" s="153" t="str">
        <f>IF(D2787="","",VLOOKUP(D2787,CADA_PROD!D:G,4,0)*H2787)</f>
        <v/>
      </c>
      <c r="K2787" s="14"/>
      <c r="L2787" s="14"/>
      <c r="M2787" s="21"/>
      <c r="N2787" s="21"/>
      <c r="O2787" s="21"/>
      <c r="P2787" s="21"/>
    </row>
    <row r="2788" spans="1:16" s="16" customFormat="1" ht="30" customHeight="1">
      <c r="A2788" s="21"/>
      <c r="B2788" s="21"/>
      <c r="C2788" s="170"/>
      <c r="D2788" s="168"/>
      <c r="E2788" s="154" t="str">
        <f>IFERROR(VLOOKUP(D2788,CADA_PROD!D:H,5,0),"")</f>
        <v/>
      </c>
      <c r="F2788" s="169"/>
      <c r="G2788" s="170"/>
      <c r="H2788" s="171"/>
      <c r="I2788" s="172" t="str">
        <f>IF(D2788="","",SUMIFS(MOVI_ENTR!I:I,MOVI_ENTR!D:D,D2788,MOVI_ENTR!O:O,L2788)-SUMIFS(MOVI_SAID!H:H,MOVI_SAID!D:D,D2788,MOVI_SAID!L:L,L2788))</f>
        <v/>
      </c>
      <c r="J2788" s="153" t="str">
        <f>IF(D2788="","",VLOOKUP(D2788,CADA_PROD!D:G,4,0)*H2788)</f>
        <v/>
      </c>
      <c r="K2788" s="14"/>
      <c r="L2788" s="14"/>
      <c r="M2788" s="21"/>
      <c r="N2788" s="21"/>
      <c r="O2788" s="21"/>
      <c r="P2788" s="21"/>
    </row>
    <row r="2789" spans="1:16" s="16" customFormat="1" ht="30" customHeight="1">
      <c r="A2789" s="21"/>
      <c r="B2789" s="21"/>
      <c r="C2789" s="170"/>
      <c r="D2789" s="168"/>
      <c r="E2789" s="154" t="str">
        <f>IFERROR(VLOOKUP(D2789,CADA_PROD!D:H,5,0),"")</f>
        <v/>
      </c>
      <c r="F2789" s="169"/>
      <c r="G2789" s="170"/>
      <c r="H2789" s="171"/>
      <c r="I2789" s="172" t="str">
        <f>IF(D2789="","",SUMIFS(MOVI_ENTR!I:I,MOVI_ENTR!D:D,D2789,MOVI_ENTR!O:O,L2789)-SUMIFS(MOVI_SAID!H:H,MOVI_SAID!D:D,D2789,MOVI_SAID!L:L,L2789))</f>
        <v/>
      </c>
      <c r="J2789" s="153" t="str">
        <f>IF(D2789="","",VLOOKUP(D2789,CADA_PROD!D:G,4,0)*H2789)</f>
        <v/>
      </c>
      <c r="K2789" s="14"/>
      <c r="L2789" s="14"/>
      <c r="M2789" s="21"/>
      <c r="N2789" s="21"/>
      <c r="O2789" s="21"/>
      <c r="P2789" s="21"/>
    </row>
    <row r="2790" spans="1:16" s="16" customFormat="1" ht="30" customHeight="1">
      <c r="A2790" s="21"/>
      <c r="B2790" s="21"/>
      <c r="C2790" s="170"/>
      <c r="D2790" s="168"/>
      <c r="E2790" s="154" t="str">
        <f>IFERROR(VLOOKUP(D2790,CADA_PROD!D:H,5,0),"")</f>
        <v/>
      </c>
      <c r="F2790" s="169"/>
      <c r="G2790" s="170"/>
      <c r="H2790" s="171"/>
      <c r="I2790" s="172" t="str">
        <f>IF(D2790="","",SUMIFS(MOVI_ENTR!I:I,MOVI_ENTR!D:D,D2790,MOVI_ENTR!O:O,L2790)-SUMIFS(MOVI_SAID!H:H,MOVI_SAID!D:D,D2790,MOVI_SAID!L:L,L2790))</f>
        <v/>
      </c>
      <c r="J2790" s="153" t="str">
        <f>IF(D2790="","",VLOOKUP(D2790,CADA_PROD!D:G,4,0)*H2790)</f>
        <v/>
      </c>
      <c r="K2790" s="14"/>
      <c r="L2790" s="14"/>
      <c r="M2790" s="21"/>
      <c r="N2790" s="21"/>
      <c r="O2790" s="21"/>
      <c r="P2790" s="21"/>
    </row>
    <row r="2791" spans="1:16" s="16" customFormat="1" ht="30" customHeight="1">
      <c r="A2791" s="21"/>
      <c r="B2791" s="21"/>
      <c r="C2791" s="170"/>
      <c r="D2791" s="168"/>
      <c r="E2791" s="154" t="str">
        <f>IFERROR(VLOOKUP(D2791,CADA_PROD!D:H,5,0),"")</f>
        <v/>
      </c>
      <c r="F2791" s="169"/>
      <c r="G2791" s="170"/>
      <c r="H2791" s="171"/>
      <c r="I2791" s="172" t="str">
        <f>IF(D2791="","",SUMIFS(MOVI_ENTR!I:I,MOVI_ENTR!D:D,D2791,MOVI_ENTR!O:O,L2791)-SUMIFS(MOVI_SAID!H:H,MOVI_SAID!D:D,D2791,MOVI_SAID!L:L,L2791))</f>
        <v/>
      </c>
      <c r="J2791" s="153" t="str">
        <f>IF(D2791="","",VLOOKUP(D2791,CADA_PROD!D:G,4,0)*H2791)</f>
        <v/>
      </c>
      <c r="K2791" s="14"/>
      <c r="L2791" s="14"/>
      <c r="M2791" s="21"/>
      <c r="N2791" s="21"/>
      <c r="O2791" s="21"/>
      <c r="P2791" s="21"/>
    </row>
    <row r="2792" spans="1:16" s="16" customFormat="1" ht="30" customHeight="1">
      <c r="A2792" s="21"/>
      <c r="B2792" s="21"/>
      <c r="C2792" s="170"/>
      <c r="D2792" s="168"/>
      <c r="E2792" s="154" t="str">
        <f>IFERROR(VLOOKUP(D2792,CADA_PROD!D:H,5,0),"")</f>
        <v/>
      </c>
      <c r="F2792" s="169"/>
      <c r="G2792" s="170"/>
      <c r="H2792" s="171"/>
      <c r="I2792" s="172" t="str">
        <f>IF(D2792="","",SUMIFS(MOVI_ENTR!I:I,MOVI_ENTR!D:D,D2792,MOVI_ENTR!O:O,L2792)-SUMIFS(MOVI_SAID!H:H,MOVI_SAID!D:D,D2792,MOVI_SAID!L:L,L2792))</f>
        <v/>
      </c>
      <c r="J2792" s="153" t="str">
        <f>IF(D2792="","",VLOOKUP(D2792,CADA_PROD!D:G,4,0)*H2792)</f>
        <v/>
      </c>
      <c r="K2792" s="14"/>
      <c r="L2792" s="14"/>
      <c r="M2792" s="21"/>
      <c r="N2792" s="21"/>
      <c r="O2792" s="21"/>
      <c r="P2792" s="21"/>
    </row>
    <row r="2793" spans="1:16" s="16" customFormat="1" ht="30" customHeight="1">
      <c r="A2793" s="21"/>
      <c r="B2793" s="21"/>
      <c r="C2793" s="170"/>
      <c r="D2793" s="168"/>
      <c r="E2793" s="154" t="str">
        <f>IFERROR(VLOOKUP(D2793,CADA_PROD!D:H,5,0),"")</f>
        <v/>
      </c>
      <c r="F2793" s="169"/>
      <c r="G2793" s="170"/>
      <c r="H2793" s="171"/>
      <c r="I2793" s="172" t="str">
        <f>IF(D2793="","",SUMIFS(MOVI_ENTR!I:I,MOVI_ENTR!D:D,D2793,MOVI_ENTR!O:O,L2793)-SUMIFS(MOVI_SAID!H:H,MOVI_SAID!D:D,D2793,MOVI_SAID!L:L,L2793))</f>
        <v/>
      </c>
      <c r="J2793" s="153" t="str">
        <f>IF(D2793="","",VLOOKUP(D2793,CADA_PROD!D:G,4,0)*H2793)</f>
        <v/>
      </c>
      <c r="K2793" s="14"/>
      <c r="L2793" s="14"/>
      <c r="M2793" s="21"/>
      <c r="N2793" s="21"/>
      <c r="O2793" s="21"/>
      <c r="P2793" s="21"/>
    </row>
    <row r="2794" spans="1:16" s="16" customFormat="1" ht="30" customHeight="1">
      <c r="A2794" s="21"/>
      <c r="B2794" s="21"/>
      <c r="C2794" s="170"/>
      <c r="D2794" s="168"/>
      <c r="E2794" s="154" t="str">
        <f>IFERROR(VLOOKUP(D2794,CADA_PROD!D:H,5,0),"")</f>
        <v/>
      </c>
      <c r="F2794" s="169"/>
      <c r="G2794" s="170"/>
      <c r="H2794" s="171"/>
      <c r="I2794" s="172" t="str">
        <f>IF(D2794="","",SUMIFS(MOVI_ENTR!I:I,MOVI_ENTR!D:D,D2794,MOVI_ENTR!O:O,L2794)-SUMIFS(MOVI_SAID!H:H,MOVI_SAID!D:D,D2794,MOVI_SAID!L:L,L2794))</f>
        <v/>
      </c>
      <c r="J2794" s="153" t="str">
        <f>IF(D2794="","",VLOOKUP(D2794,CADA_PROD!D:G,4,0)*H2794)</f>
        <v/>
      </c>
      <c r="K2794" s="14"/>
      <c r="L2794" s="14"/>
      <c r="M2794" s="21"/>
      <c r="N2794" s="21"/>
      <c r="O2794" s="21"/>
      <c r="P2794" s="21"/>
    </row>
    <row r="2795" spans="1:16" s="16" customFormat="1" ht="30" customHeight="1">
      <c r="A2795" s="21"/>
      <c r="B2795" s="21"/>
      <c r="C2795" s="170"/>
      <c r="D2795" s="168"/>
      <c r="E2795" s="154" t="str">
        <f>IFERROR(VLOOKUP(D2795,CADA_PROD!D:H,5,0),"")</f>
        <v/>
      </c>
      <c r="F2795" s="169"/>
      <c r="G2795" s="170"/>
      <c r="H2795" s="171"/>
      <c r="I2795" s="172" t="str">
        <f>IF(D2795="","",SUMIFS(MOVI_ENTR!I:I,MOVI_ENTR!D:D,D2795,MOVI_ENTR!O:O,L2795)-SUMIFS(MOVI_SAID!H:H,MOVI_SAID!D:D,D2795,MOVI_SAID!L:L,L2795))</f>
        <v/>
      </c>
      <c r="J2795" s="153" t="str">
        <f>IF(D2795="","",VLOOKUP(D2795,CADA_PROD!D:G,4,0)*H2795)</f>
        <v/>
      </c>
      <c r="K2795" s="14"/>
      <c r="L2795" s="14"/>
      <c r="M2795" s="21"/>
      <c r="N2795" s="21"/>
      <c r="O2795" s="21"/>
      <c r="P2795" s="21"/>
    </row>
    <row r="2796" spans="1:16" s="16" customFormat="1" ht="30" customHeight="1">
      <c r="A2796" s="21"/>
      <c r="B2796" s="21"/>
      <c r="C2796" s="170"/>
      <c r="D2796" s="168"/>
      <c r="E2796" s="154" t="str">
        <f>IFERROR(VLOOKUP(D2796,CADA_PROD!D:H,5,0),"")</f>
        <v/>
      </c>
      <c r="F2796" s="169"/>
      <c r="G2796" s="170"/>
      <c r="H2796" s="171"/>
      <c r="I2796" s="172" t="str">
        <f>IF(D2796="","",SUMIFS(MOVI_ENTR!I:I,MOVI_ENTR!D:D,D2796,MOVI_ENTR!O:O,L2796)-SUMIFS(MOVI_SAID!H:H,MOVI_SAID!D:D,D2796,MOVI_SAID!L:L,L2796))</f>
        <v/>
      </c>
      <c r="J2796" s="153" t="str">
        <f>IF(D2796="","",VLOOKUP(D2796,CADA_PROD!D:G,4,0)*H2796)</f>
        <v/>
      </c>
      <c r="K2796" s="14"/>
      <c r="L2796" s="14"/>
      <c r="M2796" s="21"/>
      <c r="N2796" s="21"/>
      <c r="O2796" s="21"/>
      <c r="P2796" s="21"/>
    </row>
    <row r="2797" spans="1:16" s="16" customFormat="1" ht="30" customHeight="1">
      <c r="A2797" s="21"/>
      <c r="B2797" s="21"/>
      <c r="C2797" s="170"/>
      <c r="D2797" s="168"/>
      <c r="E2797" s="154" t="str">
        <f>IFERROR(VLOOKUP(D2797,CADA_PROD!D:H,5,0),"")</f>
        <v/>
      </c>
      <c r="F2797" s="169"/>
      <c r="G2797" s="170"/>
      <c r="H2797" s="171"/>
      <c r="I2797" s="172" t="str">
        <f>IF(D2797="","",SUMIFS(MOVI_ENTR!I:I,MOVI_ENTR!D:D,D2797,MOVI_ENTR!O:O,L2797)-SUMIFS(MOVI_SAID!H:H,MOVI_SAID!D:D,D2797,MOVI_SAID!L:L,L2797))</f>
        <v/>
      </c>
      <c r="J2797" s="153" t="str">
        <f>IF(D2797="","",VLOOKUP(D2797,CADA_PROD!D:G,4,0)*H2797)</f>
        <v/>
      </c>
      <c r="K2797" s="14"/>
      <c r="L2797" s="14"/>
      <c r="M2797" s="21"/>
      <c r="N2797" s="21"/>
      <c r="O2797" s="21"/>
      <c r="P2797" s="21"/>
    </row>
    <row r="2798" spans="1:16" s="16" customFormat="1" ht="30" customHeight="1">
      <c r="A2798" s="21"/>
      <c r="B2798" s="21"/>
      <c r="C2798" s="170"/>
      <c r="D2798" s="168"/>
      <c r="E2798" s="154" t="str">
        <f>IFERROR(VLOOKUP(D2798,CADA_PROD!D:H,5,0),"")</f>
        <v/>
      </c>
      <c r="F2798" s="169"/>
      <c r="G2798" s="170"/>
      <c r="H2798" s="171"/>
      <c r="I2798" s="172" t="str">
        <f>IF(D2798="","",SUMIFS(MOVI_ENTR!I:I,MOVI_ENTR!D:D,D2798,MOVI_ENTR!O:O,L2798)-SUMIFS(MOVI_SAID!H:H,MOVI_SAID!D:D,D2798,MOVI_SAID!L:L,L2798))</f>
        <v/>
      </c>
      <c r="J2798" s="153" t="str">
        <f>IF(D2798="","",VLOOKUP(D2798,CADA_PROD!D:G,4,0)*H2798)</f>
        <v/>
      </c>
      <c r="K2798" s="14"/>
      <c r="L2798" s="14"/>
      <c r="M2798" s="21"/>
      <c r="N2798" s="21"/>
      <c r="O2798" s="21"/>
      <c r="P2798" s="21"/>
    </row>
    <row r="2799" spans="1:16" s="16" customFormat="1" ht="30" customHeight="1">
      <c r="A2799" s="21"/>
      <c r="B2799" s="21"/>
      <c r="C2799" s="170"/>
      <c r="D2799" s="168"/>
      <c r="E2799" s="154" t="str">
        <f>IFERROR(VLOOKUP(D2799,CADA_PROD!D:H,5,0),"")</f>
        <v/>
      </c>
      <c r="F2799" s="169"/>
      <c r="G2799" s="170"/>
      <c r="H2799" s="171"/>
      <c r="I2799" s="172" t="str">
        <f>IF(D2799="","",SUMIFS(MOVI_ENTR!I:I,MOVI_ENTR!D:D,D2799,MOVI_ENTR!O:O,L2799)-SUMIFS(MOVI_SAID!H:H,MOVI_SAID!D:D,D2799,MOVI_SAID!L:L,L2799))</f>
        <v/>
      </c>
      <c r="J2799" s="153" t="str">
        <f>IF(D2799="","",VLOOKUP(D2799,CADA_PROD!D:G,4,0)*H2799)</f>
        <v/>
      </c>
      <c r="K2799" s="14"/>
      <c r="L2799" s="14"/>
      <c r="M2799" s="21"/>
      <c r="N2799" s="21"/>
      <c r="O2799" s="21"/>
      <c r="P2799" s="21"/>
    </row>
    <row r="2800" spans="1:16" s="16" customFormat="1" ht="30" customHeight="1">
      <c r="A2800" s="21"/>
      <c r="B2800" s="21"/>
      <c r="C2800" s="170"/>
      <c r="D2800" s="168"/>
      <c r="E2800" s="154" t="str">
        <f>IFERROR(VLOOKUP(D2800,CADA_PROD!D:H,5,0),"")</f>
        <v/>
      </c>
      <c r="F2800" s="169"/>
      <c r="G2800" s="170"/>
      <c r="H2800" s="171"/>
      <c r="I2800" s="172" t="str">
        <f>IF(D2800="","",SUMIFS(MOVI_ENTR!I:I,MOVI_ENTR!D:D,D2800,MOVI_ENTR!O:O,L2800)-SUMIFS(MOVI_SAID!H:H,MOVI_SAID!D:D,D2800,MOVI_SAID!L:L,L2800))</f>
        <v/>
      </c>
      <c r="J2800" s="153" t="str">
        <f>IF(D2800="","",VLOOKUP(D2800,CADA_PROD!D:G,4,0)*H2800)</f>
        <v/>
      </c>
      <c r="K2800" s="14"/>
      <c r="L2800" s="14"/>
      <c r="M2800" s="21"/>
      <c r="N2800" s="21"/>
      <c r="O2800" s="21"/>
      <c r="P2800" s="21"/>
    </row>
    <row r="2801" spans="1:16" s="16" customFormat="1" ht="30" customHeight="1">
      <c r="A2801" s="21"/>
      <c r="B2801" s="21"/>
      <c r="C2801" s="170"/>
      <c r="D2801" s="168"/>
      <c r="E2801" s="154" t="str">
        <f>IFERROR(VLOOKUP(D2801,CADA_PROD!D:H,5,0),"")</f>
        <v/>
      </c>
      <c r="F2801" s="169"/>
      <c r="G2801" s="170"/>
      <c r="H2801" s="171"/>
      <c r="I2801" s="172" t="str">
        <f>IF(D2801="","",SUMIFS(MOVI_ENTR!I:I,MOVI_ENTR!D:D,D2801,MOVI_ENTR!O:O,L2801)-SUMIFS(MOVI_SAID!H:H,MOVI_SAID!D:D,D2801,MOVI_SAID!L:L,L2801))</f>
        <v/>
      </c>
      <c r="J2801" s="153" t="str">
        <f>IF(D2801="","",VLOOKUP(D2801,CADA_PROD!D:G,4,0)*H2801)</f>
        <v/>
      </c>
      <c r="K2801" s="14"/>
      <c r="L2801" s="14"/>
      <c r="M2801" s="21"/>
      <c r="N2801" s="21"/>
      <c r="O2801" s="21"/>
      <c r="P2801" s="21"/>
    </row>
    <row r="2802" spans="1:16" s="16" customFormat="1" ht="30" customHeight="1">
      <c r="A2802" s="21"/>
      <c r="B2802" s="21"/>
      <c r="C2802" s="170"/>
      <c r="D2802" s="168"/>
      <c r="E2802" s="154" t="str">
        <f>IFERROR(VLOOKUP(D2802,CADA_PROD!D:H,5,0),"")</f>
        <v/>
      </c>
      <c r="F2802" s="169"/>
      <c r="G2802" s="170"/>
      <c r="H2802" s="171"/>
      <c r="I2802" s="172" t="str">
        <f>IF(D2802="","",SUMIFS(MOVI_ENTR!I:I,MOVI_ENTR!D:D,D2802,MOVI_ENTR!O:O,L2802)-SUMIFS(MOVI_SAID!H:H,MOVI_SAID!D:D,D2802,MOVI_SAID!L:L,L2802))</f>
        <v/>
      </c>
      <c r="J2802" s="153" t="str">
        <f>IF(D2802="","",VLOOKUP(D2802,CADA_PROD!D:G,4,0)*H2802)</f>
        <v/>
      </c>
      <c r="K2802" s="14"/>
      <c r="L2802" s="14"/>
      <c r="M2802" s="21"/>
      <c r="N2802" s="21"/>
      <c r="O2802" s="21"/>
      <c r="P2802" s="21"/>
    </row>
    <row r="2803" spans="1:16" s="16" customFormat="1" ht="30" customHeight="1">
      <c r="A2803" s="21"/>
      <c r="B2803" s="21"/>
      <c r="C2803" s="170"/>
      <c r="D2803" s="168"/>
      <c r="E2803" s="154" t="str">
        <f>IFERROR(VLOOKUP(D2803,CADA_PROD!D:H,5,0),"")</f>
        <v/>
      </c>
      <c r="F2803" s="169"/>
      <c r="G2803" s="170"/>
      <c r="H2803" s="171"/>
      <c r="I2803" s="172" t="str">
        <f>IF(D2803="","",SUMIFS(MOVI_ENTR!I:I,MOVI_ENTR!D:D,D2803,MOVI_ENTR!O:O,L2803)-SUMIFS(MOVI_SAID!H:H,MOVI_SAID!D:D,D2803,MOVI_SAID!L:L,L2803))</f>
        <v/>
      </c>
      <c r="J2803" s="153" t="str">
        <f>IF(D2803="","",VLOOKUP(D2803,CADA_PROD!D:G,4,0)*H2803)</f>
        <v/>
      </c>
      <c r="K2803" s="14"/>
      <c r="L2803" s="14"/>
      <c r="M2803" s="21"/>
      <c r="N2803" s="21"/>
      <c r="O2803" s="21"/>
      <c r="P2803" s="21"/>
    </row>
    <row r="2804" spans="1:16" s="16" customFormat="1" ht="30" customHeight="1">
      <c r="A2804" s="21"/>
      <c r="B2804" s="21"/>
      <c r="C2804" s="170"/>
      <c r="D2804" s="168"/>
      <c r="E2804" s="154" t="str">
        <f>IFERROR(VLOOKUP(D2804,CADA_PROD!D:H,5,0),"")</f>
        <v/>
      </c>
      <c r="F2804" s="169"/>
      <c r="G2804" s="170"/>
      <c r="H2804" s="171"/>
      <c r="I2804" s="172" t="str">
        <f>IF(D2804="","",SUMIFS(MOVI_ENTR!I:I,MOVI_ENTR!D:D,D2804,MOVI_ENTR!O:O,L2804)-SUMIFS(MOVI_SAID!H:H,MOVI_SAID!D:D,D2804,MOVI_SAID!L:L,L2804))</f>
        <v/>
      </c>
      <c r="J2804" s="153" t="str">
        <f>IF(D2804="","",VLOOKUP(D2804,CADA_PROD!D:G,4,0)*H2804)</f>
        <v/>
      </c>
      <c r="K2804" s="14"/>
      <c r="L2804" s="14"/>
      <c r="M2804" s="21"/>
      <c r="N2804" s="21"/>
      <c r="O2804" s="21"/>
      <c r="P2804" s="21"/>
    </row>
    <row r="2805" spans="1:16" s="16" customFormat="1" ht="30" customHeight="1">
      <c r="A2805" s="21"/>
      <c r="B2805" s="21"/>
      <c r="C2805" s="170"/>
      <c r="D2805" s="168"/>
      <c r="E2805" s="154" t="str">
        <f>IFERROR(VLOOKUP(D2805,CADA_PROD!D:H,5,0),"")</f>
        <v/>
      </c>
      <c r="F2805" s="169"/>
      <c r="G2805" s="170"/>
      <c r="H2805" s="171"/>
      <c r="I2805" s="172" t="str">
        <f>IF(D2805="","",SUMIFS(MOVI_ENTR!I:I,MOVI_ENTR!D:D,D2805,MOVI_ENTR!O:O,L2805)-SUMIFS(MOVI_SAID!H:H,MOVI_SAID!D:D,D2805,MOVI_SAID!L:L,L2805))</f>
        <v/>
      </c>
      <c r="J2805" s="153" t="str">
        <f>IF(D2805="","",VLOOKUP(D2805,CADA_PROD!D:G,4,0)*H2805)</f>
        <v/>
      </c>
      <c r="K2805" s="14"/>
      <c r="L2805" s="14"/>
      <c r="M2805" s="21"/>
      <c r="N2805" s="21"/>
      <c r="O2805" s="21"/>
      <c r="P2805" s="21"/>
    </row>
    <row r="2806" spans="1:16" s="16" customFormat="1" ht="30" customHeight="1">
      <c r="A2806" s="21"/>
      <c r="B2806" s="21"/>
      <c r="C2806" s="170"/>
      <c r="D2806" s="168"/>
      <c r="E2806" s="154" t="str">
        <f>IFERROR(VLOOKUP(D2806,CADA_PROD!D:H,5,0),"")</f>
        <v/>
      </c>
      <c r="F2806" s="169"/>
      <c r="G2806" s="170"/>
      <c r="H2806" s="171"/>
      <c r="I2806" s="172" t="str">
        <f>IF(D2806="","",SUMIFS(MOVI_ENTR!I:I,MOVI_ENTR!D:D,D2806,MOVI_ENTR!O:O,L2806)-SUMIFS(MOVI_SAID!H:H,MOVI_SAID!D:D,D2806,MOVI_SAID!L:L,L2806))</f>
        <v/>
      </c>
      <c r="J2806" s="153" t="str">
        <f>IF(D2806="","",VLOOKUP(D2806,CADA_PROD!D:G,4,0)*H2806)</f>
        <v/>
      </c>
      <c r="K2806" s="14"/>
      <c r="L2806" s="14"/>
      <c r="M2806" s="21"/>
      <c r="N2806" s="21"/>
      <c r="O2806" s="21"/>
      <c r="P2806" s="21"/>
    </row>
    <row r="2807" spans="1:16" s="16" customFormat="1" ht="30" customHeight="1">
      <c r="A2807" s="21"/>
      <c r="B2807" s="21"/>
      <c r="C2807" s="170"/>
      <c r="D2807" s="168"/>
      <c r="E2807" s="154" t="str">
        <f>IFERROR(VLOOKUP(D2807,CADA_PROD!D:H,5,0),"")</f>
        <v/>
      </c>
      <c r="F2807" s="169"/>
      <c r="G2807" s="170"/>
      <c r="H2807" s="171"/>
      <c r="I2807" s="172" t="str">
        <f>IF(D2807="","",SUMIFS(MOVI_ENTR!I:I,MOVI_ENTR!D:D,D2807,MOVI_ENTR!O:O,L2807)-SUMIFS(MOVI_SAID!H:H,MOVI_SAID!D:D,D2807,MOVI_SAID!L:L,L2807))</f>
        <v/>
      </c>
      <c r="J2807" s="153" t="str">
        <f>IF(D2807="","",VLOOKUP(D2807,CADA_PROD!D:G,4,0)*H2807)</f>
        <v/>
      </c>
      <c r="K2807" s="14"/>
      <c r="L2807" s="14"/>
      <c r="M2807" s="21"/>
      <c r="N2807" s="21"/>
      <c r="O2807" s="21"/>
      <c r="P2807" s="21"/>
    </row>
    <row r="2808" spans="1:16" s="16" customFormat="1" ht="30" customHeight="1">
      <c r="A2808" s="21"/>
      <c r="B2808" s="21"/>
      <c r="C2808" s="170"/>
      <c r="D2808" s="168"/>
      <c r="E2808" s="154" t="str">
        <f>IFERROR(VLOOKUP(D2808,CADA_PROD!D:H,5,0),"")</f>
        <v/>
      </c>
      <c r="F2808" s="169"/>
      <c r="G2808" s="170"/>
      <c r="H2808" s="171"/>
      <c r="I2808" s="172" t="str">
        <f>IF(D2808="","",SUMIFS(MOVI_ENTR!I:I,MOVI_ENTR!D:D,D2808,MOVI_ENTR!O:O,L2808)-SUMIFS(MOVI_SAID!H:H,MOVI_SAID!D:D,D2808,MOVI_SAID!L:L,L2808))</f>
        <v/>
      </c>
      <c r="J2808" s="153" t="str">
        <f>IF(D2808="","",VLOOKUP(D2808,CADA_PROD!D:G,4,0)*H2808)</f>
        <v/>
      </c>
      <c r="K2808" s="14"/>
      <c r="L2808" s="14"/>
      <c r="M2808" s="21"/>
      <c r="N2808" s="21"/>
      <c r="O2808" s="21"/>
      <c r="P2808" s="21"/>
    </row>
    <row r="2809" spans="1:16" s="16" customFormat="1" ht="30" customHeight="1">
      <c r="A2809" s="21"/>
      <c r="B2809" s="21"/>
      <c r="C2809" s="170"/>
      <c r="D2809" s="168"/>
      <c r="E2809" s="154" t="str">
        <f>IFERROR(VLOOKUP(D2809,CADA_PROD!D:H,5,0),"")</f>
        <v/>
      </c>
      <c r="F2809" s="169"/>
      <c r="G2809" s="170"/>
      <c r="H2809" s="171"/>
      <c r="I2809" s="172" t="str">
        <f>IF(D2809="","",SUMIFS(MOVI_ENTR!I:I,MOVI_ENTR!D:D,D2809,MOVI_ENTR!O:O,L2809)-SUMIFS(MOVI_SAID!H:H,MOVI_SAID!D:D,D2809,MOVI_SAID!L:L,L2809))</f>
        <v/>
      </c>
      <c r="J2809" s="153" t="str">
        <f>IF(D2809="","",VLOOKUP(D2809,CADA_PROD!D:G,4,0)*H2809)</f>
        <v/>
      </c>
      <c r="K2809" s="14"/>
      <c r="L2809" s="14"/>
      <c r="M2809" s="21"/>
      <c r="N2809" s="21"/>
      <c r="O2809" s="21"/>
      <c r="P2809" s="21"/>
    </row>
    <row r="2810" spans="1:16" s="16" customFormat="1" ht="30" customHeight="1">
      <c r="A2810" s="21"/>
      <c r="B2810" s="21"/>
      <c r="C2810" s="170"/>
      <c r="D2810" s="168"/>
      <c r="E2810" s="154" t="str">
        <f>IFERROR(VLOOKUP(D2810,CADA_PROD!D:H,5,0),"")</f>
        <v/>
      </c>
      <c r="F2810" s="169"/>
      <c r="G2810" s="170"/>
      <c r="H2810" s="171"/>
      <c r="I2810" s="172" t="str">
        <f>IF(D2810="","",SUMIFS(MOVI_ENTR!I:I,MOVI_ENTR!D:D,D2810,MOVI_ENTR!O:O,L2810)-SUMIFS(MOVI_SAID!H:H,MOVI_SAID!D:D,D2810,MOVI_SAID!L:L,L2810))</f>
        <v/>
      </c>
      <c r="J2810" s="153" t="str">
        <f>IF(D2810="","",VLOOKUP(D2810,CADA_PROD!D:G,4,0)*H2810)</f>
        <v/>
      </c>
      <c r="K2810" s="14"/>
      <c r="L2810" s="14"/>
      <c r="M2810" s="21"/>
      <c r="N2810" s="21"/>
      <c r="O2810" s="21"/>
      <c r="P2810" s="21"/>
    </row>
    <row r="2811" spans="1:16" s="16" customFormat="1" ht="30" customHeight="1">
      <c r="A2811" s="21"/>
      <c r="B2811" s="21"/>
      <c r="C2811" s="170"/>
      <c r="D2811" s="168"/>
      <c r="E2811" s="154" t="str">
        <f>IFERROR(VLOOKUP(D2811,CADA_PROD!D:H,5,0),"")</f>
        <v/>
      </c>
      <c r="F2811" s="169"/>
      <c r="G2811" s="170"/>
      <c r="H2811" s="171"/>
      <c r="I2811" s="172" t="str">
        <f>IF(D2811="","",SUMIFS(MOVI_ENTR!I:I,MOVI_ENTR!D:D,D2811,MOVI_ENTR!O:O,L2811)-SUMIFS(MOVI_SAID!H:H,MOVI_SAID!D:D,D2811,MOVI_SAID!L:L,L2811))</f>
        <v/>
      </c>
      <c r="J2811" s="153" t="str">
        <f>IF(D2811="","",VLOOKUP(D2811,CADA_PROD!D:G,4,0)*H2811)</f>
        <v/>
      </c>
      <c r="K2811" s="14"/>
      <c r="L2811" s="14"/>
      <c r="M2811" s="21"/>
      <c r="N2811" s="21"/>
      <c r="O2811" s="21"/>
      <c r="P2811" s="21"/>
    </row>
    <row r="2812" spans="1:16" s="16" customFormat="1" ht="30" customHeight="1">
      <c r="A2812" s="21"/>
      <c r="B2812" s="21"/>
      <c r="C2812" s="170"/>
      <c r="D2812" s="168"/>
      <c r="E2812" s="154" t="str">
        <f>IFERROR(VLOOKUP(D2812,CADA_PROD!D:H,5,0),"")</f>
        <v/>
      </c>
      <c r="F2812" s="169"/>
      <c r="G2812" s="170"/>
      <c r="H2812" s="171"/>
      <c r="I2812" s="172" t="str">
        <f>IF(D2812="","",SUMIFS(MOVI_ENTR!I:I,MOVI_ENTR!D:D,D2812,MOVI_ENTR!O:O,L2812)-SUMIFS(MOVI_SAID!H:H,MOVI_SAID!D:D,D2812,MOVI_SAID!L:L,L2812))</f>
        <v/>
      </c>
      <c r="J2812" s="153" t="str">
        <f>IF(D2812="","",VLOOKUP(D2812,CADA_PROD!D:G,4,0)*H2812)</f>
        <v/>
      </c>
      <c r="K2812" s="14"/>
      <c r="L2812" s="14"/>
      <c r="M2812" s="21"/>
      <c r="N2812" s="21"/>
      <c r="O2812" s="21"/>
      <c r="P2812" s="21"/>
    </row>
    <row r="2813" spans="1:16" s="16" customFormat="1" ht="30" customHeight="1">
      <c r="A2813" s="21"/>
      <c r="B2813" s="21"/>
      <c r="C2813" s="170"/>
      <c r="D2813" s="168"/>
      <c r="E2813" s="154" t="str">
        <f>IFERROR(VLOOKUP(D2813,CADA_PROD!D:H,5,0),"")</f>
        <v/>
      </c>
      <c r="F2813" s="169"/>
      <c r="G2813" s="170"/>
      <c r="H2813" s="171"/>
      <c r="I2813" s="172" t="str">
        <f>IF(D2813="","",SUMIFS(MOVI_ENTR!I:I,MOVI_ENTR!D:D,D2813,MOVI_ENTR!O:O,L2813)-SUMIFS(MOVI_SAID!H:H,MOVI_SAID!D:D,D2813,MOVI_SAID!L:L,L2813))</f>
        <v/>
      </c>
      <c r="J2813" s="153" t="str">
        <f>IF(D2813="","",VLOOKUP(D2813,CADA_PROD!D:G,4,0)*H2813)</f>
        <v/>
      </c>
      <c r="K2813" s="14"/>
      <c r="L2813" s="14"/>
      <c r="M2813" s="21"/>
      <c r="N2813" s="21"/>
      <c r="O2813" s="21"/>
      <c r="P2813" s="21"/>
    </row>
    <row r="2814" spans="1:16" s="16" customFormat="1" ht="30" customHeight="1">
      <c r="A2814" s="21"/>
      <c r="B2814" s="21"/>
      <c r="C2814" s="170"/>
      <c r="D2814" s="168"/>
      <c r="E2814" s="154" t="str">
        <f>IFERROR(VLOOKUP(D2814,CADA_PROD!D:H,5,0),"")</f>
        <v/>
      </c>
      <c r="F2814" s="169"/>
      <c r="G2814" s="170"/>
      <c r="H2814" s="171"/>
      <c r="I2814" s="172" t="str">
        <f>IF(D2814="","",SUMIFS(MOVI_ENTR!I:I,MOVI_ENTR!D:D,D2814,MOVI_ENTR!O:O,L2814)-SUMIFS(MOVI_SAID!H:H,MOVI_SAID!D:D,D2814,MOVI_SAID!L:L,L2814))</f>
        <v/>
      </c>
      <c r="J2814" s="153" t="str">
        <f>IF(D2814="","",VLOOKUP(D2814,CADA_PROD!D:G,4,0)*H2814)</f>
        <v/>
      </c>
      <c r="K2814" s="14"/>
      <c r="L2814" s="14"/>
      <c r="M2814" s="21"/>
      <c r="N2814" s="21"/>
      <c r="O2814" s="21"/>
      <c r="P2814" s="21"/>
    </row>
    <row r="2815" spans="1:16" s="16" customFormat="1" ht="30" customHeight="1">
      <c r="A2815" s="21"/>
      <c r="B2815" s="21"/>
      <c r="C2815" s="170"/>
      <c r="D2815" s="168"/>
      <c r="E2815" s="154" t="str">
        <f>IFERROR(VLOOKUP(D2815,CADA_PROD!D:H,5,0),"")</f>
        <v/>
      </c>
      <c r="F2815" s="169"/>
      <c r="G2815" s="170"/>
      <c r="H2815" s="171"/>
      <c r="I2815" s="172" t="str">
        <f>IF(D2815="","",SUMIFS(MOVI_ENTR!I:I,MOVI_ENTR!D:D,D2815,MOVI_ENTR!O:O,L2815)-SUMIFS(MOVI_SAID!H:H,MOVI_SAID!D:D,D2815,MOVI_SAID!L:L,L2815))</f>
        <v/>
      </c>
      <c r="J2815" s="153" t="str">
        <f>IF(D2815="","",VLOOKUP(D2815,CADA_PROD!D:G,4,0)*H2815)</f>
        <v/>
      </c>
      <c r="K2815" s="14"/>
      <c r="L2815" s="14"/>
      <c r="M2815" s="21"/>
      <c r="N2815" s="21"/>
      <c r="O2815" s="21"/>
      <c r="P2815" s="21"/>
    </row>
    <row r="2816" spans="1:16" s="16" customFormat="1" ht="30" customHeight="1">
      <c r="A2816" s="21"/>
      <c r="B2816" s="21"/>
      <c r="C2816" s="170"/>
      <c r="D2816" s="168"/>
      <c r="E2816" s="154" t="str">
        <f>IFERROR(VLOOKUP(D2816,CADA_PROD!D:H,5,0),"")</f>
        <v/>
      </c>
      <c r="F2816" s="169"/>
      <c r="G2816" s="170"/>
      <c r="H2816" s="171"/>
      <c r="I2816" s="172" t="str">
        <f>IF(D2816="","",SUMIFS(MOVI_ENTR!I:I,MOVI_ENTR!D:D,D2816,MOVI_ENTR!O:O,L2816)-SUMIFS(MOVI_SAID!H:H,MOVI_SAID!D:D,D2816,MOVI_SAID!L:L,L2816))</f>
        <v/>
      </c>
      <c r="J2816" s="153" t="str">
        <f>IF(D2816="","",VLOOKUP(D2816,CADA_PROD!D:G,4,0)*H2816)</f>
        <v/>
      </c>
      <c r="K2816" s="14"/>
      <c r="L2816" s="14"/>
      <c r="M2816" s="21"/>
      <c r="N2816" s="21"/>
      <c r="O2816" s="21"/>
      <c r="P2816" s="21"/>
    </row>
    <row r="2817" spans="1:16" s="16" customFormat="1" ht="30" customHeight="1">
      <c r="A2817" s="21"/>
      <c r="B2817" s="21"/>
      <c r="C2817" s="170"/>
      <c r="D2817" s="168"/>
      <c r="E2817" s="154" t="str">
        <f>IFERROR(VLOOKUP(D2817,CADA_PROD!D:H,5,0),"")</f>
        <v/>
      </c>
      <c r="F2817" s="169"/>
      <c r="G2817" s="170"/>
      <c r="H2817" s="171"/>
      <c r="I2817" s="172" t="str">
        <f>IF(D2817="","",SUMIFS(MOVI_ENTR!I:I,MOVI_ENTR!D:D,D2817,MOVI_ENTR!O:O,L2817)-SUMIFS(MOVI_SAID!H:H,MOVI_SAID!D:D,D2817,MOVI_SAID!L:L,L2817))</f>
        <v/>
      </c>
      <c r="J2817" s="153" t="str">
        <f>IF(D2817="","",VLOOKUP(D2817,CADA_PROD!D:G,4,0)*H2817)</f>
        <v/>
      </c>
      <c r="K2817" s="14"/>
      <c r="L2817" s="14"/>
      <c r="M2817" s="21"/>
      <c r="N2817" s="21"/>
      <c r="O2817" s="21"/>
      <c r="P2817" s="21"/>
    </row>
    <row r="2818" spans="1:16" s="16" customFormat="1" ht="30" customHeight="1">
      <c r="A2818" s="21"/>
      <c r="B2818" s="21"/>
      <c r="C2818" s="170"/>
      <c r="D2818" s="168"/>
      <c r="E2818" s="154" t="str">
        <f>IFERROR(VLOOKUP(D2818,CADA_PROD!D:H,5,0),"")</f>
        <v/>
      </c>
      <c r="F2818" s="169"/>
      <c r="G2818" s="170"/>
      <c r="H2818" s="171"/>
      <c r="I2818" s="172" t="str">
        <f>IF(D2818="","",SUMIFS(MOVI_ENTR!I:I,MOVI_ENTR!D:D,D2818,MOVI_ENTR!O:O,L2818)-SUMIFS(MOVI_SAID!H:H,MOVI_SAID!D:D,D2818,MOVI_SAID!L:L,L2818))</f>
        <v/>
      </c>
      <c r="J2818" s="153" t="str">
        <f>IF(D2818="","",VLOOKUP(D2818,CADA_PROD!D:G,4,0)*H2818)</f>
        <v/>
      </c>
      <c r="K2818" s="14"/>
      <c r="L2818" s="14"/>
      <c r="M2818" s="21"/>
      <c r="N2818" s="21"/>
      <c r="O2818" s="21"/>
      <c r="P2818" s="21"/>
    </row>
    <row r="2819" spans="1:16" s="16" customFormat="1" ht="30" customHeight="1">
      <c r="A2819" s="21"/>
      <c r="B2819" s="21"/>
      <c r="C2819" s="170"/>
      <c r="D2819" s="168"/>
      <c r="E2819" s="154" t="str">
        <f>IFERROR(VLOOKUP(D2819,CADA_PROD!D:H,5,0),"")</f>
        <v/>
      </c>
      <c r="F2819" s="169"/>
      <c r="G2819" s="170"/>
      <c r="H2819" s="171"/>
      <c r="I2819" s="172" t="str">
        <f>IF(D2819="","",SUMIFS(MOVI_ENTR!I:I,MOVI_ENTR!D:D,D2819,MOVI_ENTR!O:O,L2819)-SUMIFS(MOVI_SAID!H:H,MOVI_SAID!D:D,D2819,MOVI_SAID!L:L,L2819))</f>
        <v/>
      </c>
      <c r="J2819" s="153" t="str">
        <f>IF(D2819="","",VLOOKUP(D2819,CADA_PROD!D:G,4,0)*H2819)</f>
        <v/>
      </c>
      <c r="K2819" s="14"/>
      <c r="L2819" s="14"/>
      <c r="M2819" s="21"/>
      <c r="N2819" s="21"/>
      <c r="O2819" s="21"/>
      <c r="P2819" s="21"/>
    </row>
    <row r="2820" spans="1:16" s="16" customFormat="1" ht="30" customHeight="1">
      <c r="A2820" s="21"/>
      <c r="B2820" s="21"/>
      <c r="C2820" s="170"/>
      <c r="D2820" s="168"/>
      <c r="E2820" s="154" t="str">
        <f>IFERROR(VLOOKUP(D2820,CADA_PROD!D:H,5,0),"")</f>
        <v/>
      </c>
      <c r="F2820" s="169"/>
      <c r="G2820" s="170"/>
      <c r="H2820" s="171"/>
      <c r="I2820" s="172" t="str">
        <f>IF(D2820="","",SUMIFS(MOVI_ENTR!I:I,MOVI_ENTR!D:D,D2820,MOVI_ENTR!O:O,L2820)-SUMIFS(MOVI_SAID!H:H,MOVI_SAID!D:D,D2820,MOVI_SAID!L:L,L2820))</f>
        <v/>
      </c>
      <c r="J2820" s="153" t="str">
        <f>IF(D2820="","",VLOOKUP(D2820,CADA_PROD!D:G,4,0)*H2820)</f>
        <v/>
      </c>
      <c r="K2820" s="14"/>
      <c r="L2820" s="14"/>
      <c r="M2820" s="21"/>
      <c r="N2820" s="21"/>
      <c r="O2820" s="21"/>
      <c r="P2820" s="21"/>
    </row>
    <row r="2821" spans="1:16" s="16" customFormat="1" ht="30" customHeight="1">
      <c r="A2821" s="21"/>
      <c r="B2821" s="21"/>
      <c r="C2821" s="170"/>
      <c r="D2821" s="168"/>
      <c r="E2821" s="154" t="str">
        <f>IFERROR(VLOOKUP(D2821,CADA_PROD!D:H,5,0),"")</f>
        <v/>
      </c>
      <c r="F2821" s="169"/>
      <c r="G2821" s="170"/>
      <c r="H2821" s="171"/>
      <c r="I2821" s="172" t="str">
        <f>IF(D2821="","",SUMIFS(MOVI_ENTR!I:I,MOVI_ENTR!D:D,D2821,MOVI_ENTR!O:O,L2821)-SUMIFS(MOVI_SAID!H:H,MOVI_SAID!D:D,D2821,MOVI_SAID!L:L,L2821))</f>
        <v/>
      </c>
      <c r="J2821" s="153" t="str">
        <f>IF(D2821="","",VLOOKUP(D2821,CADA_PROD!D:G,4,0)*H2821)</f>
        <v/>
      </c>
      <c r="K2821" s="14"/>
      <c r="L2821" s="14"/>
      <c r="M2821" s="21"/>
      <c r="N2821" s="21"/>
      <c r="O2821" s="21"/>
      <c r="P2821" s="21"/>
    </row>
    <row r="2822" spans="1:16" s="16" customFormat="1" ht="30" customHeight="1">
      <c r="A2822" s="21"/>
      <c r="B2822" s="21"/>
      <c r="C2822" s="170"/>
      <c r="D2822" s="168"/>
      <c r="E2822" s="154" t="str">
        <f>IFERROR(VLOOKUP(D2822,CADA_PROD!D:H,5,0),"")</f>
        <v/>
      </c>
      <c r="F2822" s="169"/>
      <c r="G2822" s="170"/>
      <c r="H2822" s="171"/>
      <c r="I2822" s="172" t="str">
        <f>IF(D2822="","",SUMIFS(MOVI_ENTR!I:I,MOVI_ENTR!D:D,D2822,MOVI_ENTR!O:O,L2822)-SUMIFS(MOVI_SAID!H:H,MOVI_SAID!D:D,D2822,MOVI_SAID!L:L,L2822))</f>
        <v/>
      </c>
      <c r="J2822" s="153" t="str">
        <f>IF(D2822="","",VLOOKUP(D2822,CADA_PROD!D:G,4,0)*H2822)</f>
        <v/>
      </c>
      <c r="K2822" s="14"/>
      <c r="L2822" s="14"/>
      <c r="M2822" s="21"/>
      <c r="N2822" s="21"/>
      <c r="O2822" s="21"/>
      <c r="P2822" s="21"/>
    </row>
    <row r="2823" spans="1:16" s="16" customFormat="1" ht="30" customHeight="1">
      <c r="A2823" s="21"/>
      <c r="B2823" s="21"/>
      <c r="C2823" s="170"/>
      <c r="D2823" s="168"/>
      <c r="E2823" s="154" t="str">
        <f>IFERROR(VLOOKUP(D2823,CADA_PROD!D:H,5,0),"")</f>
        <v/>
      </c>
      <c r="F2823" s="169"/>
      <c r="G2823" s="170"/>
      <c r="H2823" s="171"/>
      <c r="I2823" s="172" t="str">
        <f>IF(D2823="","",SUMIFS(MOVI_ENTR!I:I,MOVI_ENTR!D:D,D2823,MOVI_ENTR!O:O,L2823)-SUMIFS(MOVI_SAID!H:H,MOVI_SAID!D:D,D2823,MOVI_SAID!L:L,L2823))</f>
        <v/>
      </c>
      <c r="J2823" s="153" t="str">
        <f>IF(D2823="","",VLOOKUP(D2823,CADA_PROD!D:G,4,0)*H2823)</f>
        <v/>
      </c>
      <c r="K2823" s="14"/>
      <c r="L2823" s="14"/>
      <c r="M2823" s="21"/>
      <c r="N2823" s="21"/>
      <c r="O2823" s="21"/>
      <c r="P2823" s="21"/>
    </row>
    <row r="2824" spans="1:16" s="16" customFormat="1" ht="30" customHeight="1">
      <c r="A2824" s="21"/>
      <c r="B2824" s="21"/>
      <c r="C2824" s="170"/>
      <c r="D2824" s="168"/>
      <c r="E2824" s="154" t="str">
        <f>IFERROR(VLOOKUP(D2824,CADA_PROD!D:H,5,0),"")</f>
        <v/>
      </c>
      <c r="F2824" s="169"/>
      <c r="G2824" s="170"/>
      <c r="H2824" s="171"/>
      <c r="I2824" s="172" t="str">
        <f>IF(D2824="","",SUMIFS(MOVI_ENTR!I:I,MOVI_ENTR!D:D,D2824,MOVI_ENTR!O:O,L2824)-SUMIFS(MOVI_SAID!H:H,MOVI_SAID!D:D,D2824,MOVI_SAID!L:L,L2824))</f>
        <v/>
      </c>
      <c r="J2824" s="153" t="str">
        <f>IF(D2824="","",VLOOKUP(D2824,CADA_PROD!D:G,4,0)*H2824)</f>
        <v/>
      </c>
      <c r="K2824" s="14"/>
      <c r="L2824" s="14"/>
      <c r="M2824" s="21"/>
      <c r="N2824" s="21"/>
      <c r="O2824" s="21"/>
      <c r="P2824" s="21"/>
    </row>
    <row r="2825" spans="1:16" s="16" customFormat="1" ht="30" customHeight="1">
      <c r="A2825" s="21"/>
      <c r="B2825" s="21"/>
      <c r="C2825" s="170"/>
      <c r="D2825" s="168"/>
      <c r="E2825" s="154" t="str">
        <f>IFERROR(VLOOKUP(D2825,CADA_PROD!D:H,5,0),"")</f>
        <v/>
      </c>
      <c r="F2825" s="169"/>
      <c r="G2825" s="170"/>
      <c r="H2825" s="171"/>
      <c r="I2825" s="172" t="str">
        <f>IF(D2825="","",SUMIFS(MOVI_ENTR!I:I,MOVI_ENTR!D:D,D2825,MOVI_ENTR!O:O,L2825)-SUMIFS(MOVI_SAID!H:H,MOVI_SAID!D:D,D2825,MOVI_SAID!L:L,L2825))</f>
        <v/>
      </c>
      <c r="J2825" s="153" t="str">
        <f>IF(D2825="","",VLOOKUP(D2825,CADA_PROD!D:G,4,0)*H2825)</f>
        <v/>
      </c>
      <c r="K2825" s="14"/>
      <c r="L2825" s="14"/>
      <c r="M2825" s="21"/>
      <c r="N2825" s="21"/>
      <c r="O2825" s="21"/>
      <c r="P2825" s="21"/>
    </row>
    <row r="2826" spans="1:16" s="16" customFormat="1" ht="30" customHeight="1">
      <c r="A2826" s="21"/>
      <c r="B2826" s="21"/>
      <c r="C2826" s="170"/>
      <c r="D2826" s="168"/>
      <c r="E2826" s="154" t="str">
        <f>IFERROR(VLOOKUP(D2826,CADA_PROD!D:H,5,0),"")</f>
        <v/>
      </c>
      <c r="F2826" s="169"/>
      <c r="G2826" s="170"/>
      <c r="H2826" s="171"/>
      <c r="I2826" s="172" t="str">
        <f>IF(D2826="","",SUMIFS(MOVI_ENTR!I:I,MOVI_ENTR!D:D,D2826,MOVI_ENTR!O:O,L2826)-SUMIFS(MOVI_SAID!H:H,MOVI_SAID!D:D,D2826,MOVI_SAID!L:L,L2826))</f>
        <v/>
      </c>
      <c r="J2826" s="153" t="str">
        <f>IF(D2826="","",VLOOKUP(D2826,CADA_PROD!D:G,4,0)*H2826)</f>
        <v/>
      </c>
      <c r="K2826" s="14"/>
      <c r="L2826" s="14"/>
      <c r="M2826" s="21"/>
      <c r="N2826" s="21"/>
      <c r="O2826" s="21"/>
      <c r="P2826" s="21"/>
    </row>
    <row r="2827" spans="1:16" s="16" customFormat="1" ht="30" customHeight="1">
      <c r="A2827" s="21"/>
      <c r="B2827" s="21"/>
      <c r="C2827" s="170"/>
      <c r="D2827" s="168"/>
      <c r="E2827" s="154" t="str">
        <f>IFERROR(VLOOKUP(D2827,CADA_PROD!D:H,5,0),"")</f>
        <v/>
      </c>
      <c r="F2827" s="169"/>
      <c r="G2827" s="170"/>
      <c r="H2827" s="171"/>
      <c r="I2827" s="172" t="str">
        <f>IF(D2827="","",SUMIFS(MOVI_ENTR!I:I,MOVI_ENTR!D:D,D2827,MOVI_ENTR!O:O,L2827)-SUMIFS(MOVI_SAID!H:H,MOVI_SAID!D:D,D2827,MOVI_SAID!L:L,L2827))</f>
        <v/>
      </c>
      <c r="J2827" s="153" t="str">
        <f>IF(D2827="","",VLOOKUP(D2827,CADA_PROD!D:G,4,0)*H2827)</f>
        <v/>
      </c>
      <c r="K2827" s="14"/>
      <c r="L2827" s="14"/>
      <c r="M2827" s="21"/>
      <c r="N2827" s="21"/>
      <c r="O2827" s="21"/>
      <c r="P2827" s="21"/>
    </row>
    <row r="2828" spans="1:16" s="16" customFormat="1" ht="30" customHeight="1">
      <c r="A2828" s="21"/>
      <c r="B2828" s="21"/>
      <c r="C2828" s="170"/>
      <c r="D2828" s="168"/>
      <c r="E2828" s="154" t="str">
        <f>IFERROR(VLOOKUP(D2828,CADA_PROD!D:H,5,0),"")</f>
        <v/>
      </c>
      <c r="F2828" s="169"/>
      <c r="G2828" s="170"/>
      <c r="H2828" s="171"/>
      <c r="I2828" s="172" t="str">
        <f>IF(D2828="","",SUMIFS(MOVI_ENTR!I:I,MOVI_ENTR!D:D,D2828,MOVI_ENTR!O:O,L2828)-SUMIFS(MOVI_SAID!H:H,MOVI_SAID!D:D,D2828,MOVI_SAID!L:L,L2828))</f>
        <v/>
      </c>
      <c r="J2828" s="153" t="str">
        <f>IF(D2828="","",VLOOKUP(D2828,CADA_PROD!D:G,4,0)*H2828)</f>
        <v/>
      </c>
      <c r="K2828" s="14"/>
      <c r="L2828" s="14"/>
      <c r="M2828" s="21"/>
      <c r="N2828" s="21"/>
      <c r="O2828" s="21"/>
      <c r="P2828" s="21"/>
    </row>
    <row r="2829" spans="1:16" s="16" customFormat="1" ht="30" customHeight="1">
      <c r="A2829" s="21"/>
      <c r="B2829" s="21"/>
      <c r="C2829" s="170"/>
      <c r="D2829" s="168"/>
      <c r="E2829" s="154" t="str">
        <f>IFERROR(VLOOKUP(D2829,CADA_PROD!D:H,5,0),"")</f>
        <v/>
      </c>
      <c r="F2829" s="169"/>
      <c r="G2829" s="170"/>
      <c r="H2829" s="171"/>
      <c r="I2829" s="172" t="str">
        <f>IF(D2829="","",SUMIFS(MOVI_ENTR!I:I,MOVI_ENTR!D:D,D2829,MOVI_ENTR!O:O,L2829)-SUMIFS(MOVI_SAID!H:H,MOVI_SAID!D:D,D2829,MOVI_SAID!L:L,L2829))</f>
        <v/>
      </c>
      <c r="J2829" s="153" t="str">
        <f>IF(D2829="","",VLOOKUP(D2829,CADA_PROD!D:G,4,0)*H2829)</f>
        <v/>
      </c>
      <c r="K2829" s="14"/>
      <c r="L2829" s="14"/>
      <c r="M2829" s="21"/>
      <c r="N2829" s="21"/>
      <c r="O2829" s="21"/>
      <c r="P2829" s="21"/>
    </row>
    <row r="2830" spans="1:16" s="16" customFormat="1" ht="30" customHeight="1">
      <c r="A2830" s="21"/>
      <c r="B2830" s="21"/>
      <c r="C2830" s="170"/>
      <c r="D2830" s="168"/>
      <c r="E2830" s="154" t="str">
        <f>IFERROR(VLOOKUP(D2830,CADA_PROD!D:H,5,0),"")</f>
        <v/>
      </c>
      <c r="F2830" s="169"/>
      <c r="G2830" s="170"/>
      <c r="H2830" s="171"/>
      <c r="I2830" s="172" t="str">
        <f>IF(D2830="","",SUMIFS(MOVI_ENTR!I:I,MOVI_ENTR!D:D,D2830,MOVI_ENTR!O:O,L2830)-SUMIFS(MOVI_SAID!H:H,MOVI_SAID!D:D,D2830,MOVI_SAID!L:L,L2830))</f>
        <v/>
      </c>
      <c r="J2830" s="153" t="str">
        <f>IF(D2830="","",VLOOKUP(D2830,CADA_PROD!D:G,4,0)*H2830)</f>
        <v/>
      </c>
      <c r="K2830" s="14"/>
      <c r="L2830" s="14"/>
      <c r="M2830" s="21"/>
      <c r="N2830" s="21"/>
      <c r="O2830" s="21"/>
      <c r="P2830" s="21"/>
    </row>
    <row r="2831" spans="1:16" s="16" customFormat="1" ht="30" customHeight="1">
      <c r="A2831" s="21"/>
      <c r="B2831" s="21"/>
      <c r="C2831" s="170"/>
      <c r="D2831" s="168"/>
      <c r="E2831" s="154" t="str">
        <f>IFERROR(VLOOKUP(D2831,CADA_PROD!D:H,5,0),"")</f>
        <v/>
      </c>
      <c r="F2831" s="169"/>
      <c r="G2831" s="170"/>
      <c r="H2831" s="171"/>
      <c r="I2831" s="172" t="str">
        <f>IF(D2831="","",SUMIFS(MOVI_ENTR!I:I,MOVI_ENTR!D:D,D2831,MOVI_ENTR!O:O,L2831)-SUMIFS(MOVI_SAID!H:H,MOVI_SAID!D:D,D2831,MOVI_SAID!L:L,L2831))</f>
        <v/>
      </c>
      <c r="J2831" s="153" t="str">
        <f>IF(D2831="","",VLOOKUP(D2831,CADA_PROD!D:G,4,0)*H2831)</f>
        <v/>
      </c>
      <c r="K2831" s="14"/>
      <c r="L2831" s="14"/>
      <c r="M2831" s="21"/>
      <c r="N2831" s="21"/>
      <c r="O2831" s="21"/>
      <c r="P2831" s="21"/>
    </row>
    <row r="2832" spans="1:16" s="16" customFormat="1" ht="30" customHeight="1">
      <c r="A2832" s="21"/>
      <c r="B2832" s="21"/>
      <c r="C2832" s="170"/>
      <c r="D2832" s="168"/>
      <c r="E2832" s="154" t="str">
        <f>IFERROR(VLOOKUP(D2832,CADA_PROD!D:H,5,0),"")</f>
        <v/>
      </c>
      <c r="F2832" s="169"/>
      <c r="G2832" s="170"/>
      <c r="H2832" s="171"/>
      <c r="I2832" s="172" t="str">
        <f>IF(D2832="","",SUMIFS(MOVI_ENTR!I:I,MOVI_ENTR!D:D,D2832,MOVI_ENTR!O:O,L2832)-SUMIFS(MOVI_SAID!H:H,MOVI_SAID!D:D,D2832,MOVI_SAID!L:L,L2832))</f>
        <v/>
      </c>
      <c r="J2832" s="153" t="str">
        <f>IF(D2832="","",VLOOKUP(D2832,CADA_PROD!D:G,4,0)*H2832)</f>
        <v/>
      </c>
      <c r="K2832" s="14"/>
      <c r="L2832" s="14"/>
      <c r="M2832" s="21"/>
      <c r="N2832" s="21"/>
      <c r="O2832" s="21"/>
      <c r="P2832" s="21"/>
    </row>
    <row r="2833" spans="1:16" s="16" customFormat="1" ht="30" customHeight="1">
      <c r="A2833" s="21"/>
      <c r="B2833" s="21"/>
      <c r="C2833" s="170"/>
      <c r="D2833" s="168"/>
      <c r="E2833" s="154" t="str">
        <f>IFERROR(VLOOKUP(D2833,CADA_PROD!D:H,5,0),"")</f>
        <v/>
      </c>
      <c r="F2833" s="169"/>
      <c r="G2833" s="170"/>
      <c r="H2833" s="171"/>
      <c r="I2833" s="172" t="str">
        <f>IF(D2833="","",SUMIFS(MOVI_ENTR!I:I,MOVI_ENTR!D:D,D2833,MOVI_ENTR!O:O,L2833)-SUMIFS(MOVI_SAID!H:H,MOVI_SAID!D:D,D2833,MOVI_SAID!L:L,L2833))</f>
        <v/>
      </c>
      <c r="J2833" s="153" t="str">
        <f>IF(D2833="","",VLOOKUP(D2833,CADA_PROD!D:G,4,0)*H2833)</f>
        <v/>
      </c>
      <c r="K2833" s="14"/>
      <c r="L2833" s="14"/>
      <c r="M2833" s="21"/>
      <c r="N2833" s="21"/>
      <c r="O2833" s="21"/>
      <c r="P2833" s="21"/>
    </row>
    <row r="2834" spans="1:16" s="16" customFormat="1" ht="30" customHeight="1">
      <c r="A2834" s="21"/>
      <c r="B2834" s="21"/>
      <c r="C2834" s="170"/>
      <c r="D2834" s="168"/>
      <c r="E2834" s="154" t="str">
        <f>IFERROR(VLOOKUP(D2834,CADA_PROD!D:H,5,0),"")</f>
        <v/>
      </c>
      <c r="F2834" s="169"/>
      <c r="G2834" s="170"/>
      <c r="H2834" s="171"/>
      <c r="I2834" s="172" t="str">
        <f>IF(D2834="","",SUMIFS(MOVI_ENTR!I:I,MOVI_ENTR!D:D,D2834,MOVI_ENTR!O:O,L2834)-SUMIFS(MOVI_SAID!H:H,MOVI_SAID!D:D,D2834,MOVI_SAID!L:L,L2834))</f>
        <v/>
      </c>
      <c r="J2834" s="153" t="str">
        <f>IF(D2834="","",VLOOKUP(D2834,CADA_PROD!D:G,4,0)*H2834)</f>
        <v/>
      </c>
      <c r="K2834" s="14"/>
      <c r="L2834" s="14"/>
      <c r="M2834" s="21"/>
      <c r="N2834" s="21"/>
      <c r="O2834" s="21"/>
      <c r="P2834" s="21"/>
    </row>
    <row r="2835" spans="1:16" s="16" customFormat="1" ht="30" customHeight="1">
      <c r="A2835" s="21"/>
      <c r="B2835" s="21"/>
      <c r="C2835" s="170"/>
      <c r="D2835" s="168"/>
      <c r="E2835" s="154" t="str">
        <f>IFERROR(VLOOKUP(D2835,CADA_PROD!D:H,5,0),"")</f>
        <v/>
      </c>
      <c r="F2835" s="169"/>
      <c r="G2835" s="170"/>
      <c r="H2835" s="171"/>
      <c r="I2835" s="172" t="str">
        <f>IF(D2835="","",SUMIFS(MOVI_ENTR!I:I,MOVI_ENTR!D:D,D2835,MOVI_ENTR!O:O,L2835)-SUMIFS(MOVI_SAID!H:H,MOVI_SAID!D:D,D2835,MOVI_SAID!L:L,L2835))</f>
        <v/>
      </c>
      <c r="J2835" s="153" t="str">
        <f>IF(D2835="","",VLOOKUP(D2835,CADA_PROD!D:G,4,0)*H2835)</f>
        <v/>
      </c>
      <c r="K2835" s="14"/>
      <c r="L2835" s="14"/>
      <c r="M2835" s="21"/>
      <c r="N2835" s="21"/>
      <c r="O2835" s="21"/>
      <c r="P2835" s="21"/>
    </row>
    <row r="2836" spans="1:16" s="16" customFormat="1" ht="30" customHeight="1">
      <c r="A2836" s="21"/>
      <c r="B2836" s="21"/>
      <c r="C2836" s="170"/>
      <c r="D2836" s="168"/>
      <c r="E2836" s="154" t="str">
        <f>IFERROR(VLOOKUP(D2836,CADA_PROD!D:H,5,0),"")</f>
        <v/>
      </c>
      <c r="F2836" s="169"/>
      <c r="G2836" s="170"/>
      <c r="H2836" s="171"/>
      <c r="I2836" s="172" t="str">
        <f>IF(D2836="","",SUMIFS(MOVI_ENTR!I:I,MOVI_ENTR!D:D,D2836,MOVI_ENTR!O:O,L2836)-SUMIFS(MOVI_SAID!H:H,MOVI_SAID!D:D,D2836,MOVI_SAID!L:L,L2836))</f>
        <v/>
      </c>
      <c r="J2836" s="153" t="str">
        <f>IF(D2836="","",VLOOKUP(D2836,CADA_PROD!D:G,4,0)*H2836)</f>
        <v/>
      </c>
      <c r="K2836" s="14"/>
      <c r="L2836" s="14"/>
      <c r="M2836" s="21"/>
      <c r="N2836" s="21"/>
      <c r="O2836" s="21"/>
      <c r="P2836" s="21"/>
    </row>
    <row r="2837" spans="1:16" s="16" customFormat="1" ht="30" customHeight="1">
      <c r="A2837" s="21"/>
      <c r="B2837" s="21"/>
      <c r="C2837" s="170"/>
      <c r="D2837" s="168"/>
      <c r="E2837" s="154" t="str">
        <f>IFERROR(VLOOKUP(D2837,CADA_PROD!D:H,5,0),"")</f>
        <v/>
      </c>
      <c r="F2837" s="169"/>
      <c r="G2837" s="170"/>
      <c r="H2837" s="171"/>
      <c r="I2837" s="172" t="str">
        <f>IF(D2837="","",SUMIFS(MOVI_ENTR!I:I,MOVI_ENTR!D:D,D2837,MOVI_ENTR!O:O,L2837)-SUMIFS(MOVI_SAID!H:H,MOVI_SAID!D:D,D2837,MOVI_SAID!L:L,L2837))</f>
        <v/>
      </c>
      <c r="J2837" s="153" t="str">
        <f>IF(D2837="","",VLOOKUP(D2837,CADA_PROD!D:G,4,0)*H2837)</f>
        <v/>
      </c>
      <c r="K2837" s="14"/>
      <c r="L2837" s="14"/>
      <c r="M2837" s="21"/>
      <c r="N2837" s="21"/>
      <c r="O2837" s="21"/>
      <c r="P2837" s="21"/>
    </row>
    <row r="2838" spans="1:16" s="16" customFormat="1" ht="30" customHeight="1">
      <c r="A2838" s="21"/>
      <c r="B2838" s="21"/>
      <c r="C2838" s="170"/>
      <c r="D2838" s="168"/>
      <c r="E2838" s="154" t="str">
        <f>IFERROR(VLOOKUP(D2838,CADA_PROD!D:H,5,0),"")</f>
        <v/>
      </c>
      <c r="F2838" s="169"/>
      <c r="G2838" s="170"/>
      <c r="H2838" s="171"/>
      <c r="I2838" s="172" t="str">
        <f>IF(D2838="","",SUMIFS(MOVI_ENTR!I:I,MOVI_ENTR!D:D,D2838,MOVI_ENTR!O:O,L2838)-SUMIFS(MOVI_SAID!H:H,MOVI_SAID!D:D,D2838,MOVI_SAID!L:L,L2838))</f>
        <v/>
      </c>
      <c r="J2838" s="153" t="str">
        <f>IF(D2838="","",VLOOKUP(D2838,CADA_PROD!D:G,4,0)*H2838)</f>
        <v/>
      </c>
      <c r="K2838" s="14"/>
      <c r="L2838" s="14"/>
      <c r="M2838" s="21"/>
      <c r="N2838" s="21"/>
      <c r="O2838" s="21"/>
      <c r="P2838" s="21"/>
    </row>
    <row r="2839" spans="1:16" s="16" customFormat="1" ht="30" customHeight="1">
      <c r="A2839" s="21"/>
      <c r="B2839" s="21"/>
      <c r="C2839" s="170"/>
      <c r="D2839" s="168"/>
      <c r="E2839" s="154" t="str">
        <f>IFERROR(VLOOKUP(D2839,CADA_PROD!D:H,5,0),"")</f>
        <v/>
      </c>
      <c r="F2839" s="169"/>
      <c r="G2839" s="170"/>
      <c r="H2839" s="171"/>
      <c r="I2839" s="172" t="str">
        <f>IF(D2839="","",SUMIFS(MOVI_ENTR!I:I,MOVI_ENTR!D:D,D2839,MOVI_ENTR!O:O,L2839)-SUMIFS(MOVI_SAID!H:H,MOVI_SAID!D:D,D2839,MOVI_SAID!L:L,L2839))</f>
        <v/>
      </c>
      <c r="J2839" s="153" t="str">
        <f>IF(D2839="","",VLOOKUP(D2839,CADA_PROD!D:G,4,0)*H2839)</f>
        <v/>
      </c>
      <c r="K2839" s="14"/>
      <c r="L2839" s="14"/>
      <c r="M2839" s="21"/>
      <c r="N2839" s="21"/>
      <c r="O2839" s="21"/>
      <c r="P2839" s="21"/>
    </row>
    <row r="2840" spans="1:16" s="16" customFormat="1" ht="30" customHeight="1">
      <c r="A2840" s="21"/>
      <c r="B2840" s="21"/>
      <c r="C2840" s="170"/>
      <c r="D2840" s="168"/>
      <c r="E2840" s="154" t="str">
        <f>IFERROR(VLOOKUP(D2840,CADA_PROD!D:H,5,0),"")</f>
        <v/>
      </c>
      <c r="F2840" s="169"/>
      <c r="G2840" s="170"/>
      <c r="H2840" s="171"/>
      <c r="I2840" s="172" t="str">
        <f>IF(D2840="","",SUMIFS(MOVI_ENTR!I:I,MOVI_ENTR!D:D,D2840,MOVI_ENTR!O:O,L2840)-SUMIFS(MOVI_SAID!H:H,MOVI_SAID!D:D,D2840,MOVI_SAID!L:L,L2840))</f>
        <v/>
      </c>
      <c r="J2840" s="153" t="str">
        <f>IF(D2840="","",VLOOKUP(D2840,CADA_PROD!D:G,4,0)*H2840)</f>
        <v/>
      </c>
      <c r="K2840" s="14"/>
      <c r="L2840" s="14"/>
      <c r="M2840" s="21"/>
      <c r="N2840" s="21"/>
      <c r="O2840" s="21"/>
      <c r="P2840" s="21"/>
    </row>
    <row r="2841" spans="1:16" s="16" customFormat="1" ht="30" customHeight="1">
      <c r="A2841" s="21"/>
      <c r="B2841" s="21"/>
      <c r="C2841" s="170"/>
      <c r="D2841" s="168"/>
      <c r="E2841" s="154" t="str">
        <f>IFERROR(VLOOKUP(D2841,CADA_PROD!D:H,5,0),"")</f>
        <v/>
      </c>
      <c r="F2841" s="169"/>
      <c r="G2841" s="170"/>
      <c r="H2841" s="171"/>
      <c r="I2841" s="172" t="str">
        <f>IF(D2841="","",SUMIFS(MOVI_ENTR!I:I,MOVI_ENTR!D:D,D2841,MOVI_ENTR!O:O,L2841)-SUMIFS(MOVI_SAID!H:H,MOVI_SAID!D:D,D2841,MOVI_SAID!L:L,L2841))</f>
        <v/>
      </c>
      <c r="J2841" s="153" t="str">
        <f>IF(D2841="","",VLOOKUP(D2841,CADA_PROD!D:G,4,0)*H2841)</f>
        <v/>
      </c>
      <c r="K2841" s="14"/>
      <c r="L2841" s="14"/>
      <c r="M2841" s="21"/>
      <c r="N2841" s="21"/>
      <c r="O2841" s="21"/>
      <c r="P2841" s="21"/>
    </row>
    <row r="2842" spans="1:16" s="16" customFormat="1" ht="30" customHeight="1">
      <c r="A2842" s="21"/>
      <c r="B2842" s="21"/>
      <c r="C2842" s="170"/>
      <c r="D2842" s="168"/>
      <c r="E2842" s="154" t="str">
        <f>IFERROR(VLOOKUP(D2842,CADA_PROD!D:H,5,0),"")</f>
        <v/>
      </c>
      <c r="F2842" s="169"/>
      <c r="G2842" s="170"/>
      <c r="H2842" s="171"/>
      <c r="I2842" s="172" t="str">
        <f>IF(D2842="","",SUMIFS(MOVI_ENTR!I:I,MOVI_ENTR!D:D,D2842,MOVI_ENTR!O:O,L2842)-SUMIFS(MOVI_SAID!H:H,MOVI_SAID!D:D,D2842,MOVI_SAID!L:L,L2842))</f>
        <v/>
      </c>
      <c r="J2842" s="153" t="str">
        <f>IF(D2842="","",VLOOKUP(D2842,CADA_PROD!D:G,4,0)*H2842)</f>
        <v/>
      </c>
      <c r="K2842" s="14"/>
      <c r="L2842" s="14"/>
      <c r="M2842" s="21"/>
      <c r="N2842" s="21"/>
      <c r="O2842" s="21"/>
      <c r="P2842" s="21"/>
    </row>
    <row r="2843" spans="1:16" s="16" customFormat="1" ht="30" customHeight="1">
      <c r="A2843" s="21"/>
      <c r="B2843" s="21"/>
      <c r="C2843" s="170"/>
      <c r="D2843" s="168"/>
      <c r="E2843" s="154" t="str">
        <f>IFERROR(VLOOKUP(D2843,CADA_PROD!D:H,5,0),"")</f>
        <v/>
      </c>
      <c r="F2843" s="169"/>
      <c r="G2843" s="170"/>
      <c r="H2843" s="171"/>
      <c r="I2843" s="172" t="str">
        <f>IF(D2843="","",SUMIFS(MOVI_ENTR!I:I,MOVI_ENTR!D:D,D2843,MOVI_ENTR!O:O,L2843)-SUMIFS(MOVI_SAID!H:H,MOVI_SAID!D:D,D2843,MOVI_SAID!L:L,L2843))</f>
        <v/>
      </c>
      <c r="J2843" s="153" t="str">
        <f>IF(D2843="","",VLOOKUP(D2843,CADA_PROD!D:G,4,0)*H2843)</f>
        <v/>
      </c>
      <c r="K2843" s="14"/>
      <c r="L2843" s="14"/>
      <c r="M2843" s="21"/>
      <c r="N2843" s="21"/>
      <c r="O2843" s="21"/>
      <c r="P2843" s="21"/>
    </row>
    <row r="2844" spans="1:16" s="16" customFormat="1" ht="30" customHeight="1">
      <c r="A2844" s="21"/>
      <c r="B2844" s="21"/>
      <c r="C2844" s="170"/>
      <c r="D2844" s="168"/>
      <c r="E2844" s="154" t="str">
        <f>IFERROR(VLOOKUP(D2844,CADA_PROD!D:H,5,0),"")</f>
        <v/>
      </c>
      <c r="F2844" s="169"/>
      <c r="G2844" s="170"/>
      <c r="H2844" s="171"/>
      <c r="I2844" s="172" t="str">
        <f>IF(D2844="","",SUMIFS(MOVI_ENTR!I:I,MOVI_ENTR!D:D,D2844,MOVI_ENTR!O:O,L2844)-SUMIFS(MOVI_SAID!H:H,MOVI_SAID!D:D,D2844,MOVI_SAID!L:L,L2844))</f>
        <v/>
      </c>
      <c r="J2844" s="153" t="str">
        <f>IF(D2844="","",VLOOKUP(D2844,CADA_PROD!D:G,4,0)*H2844)</f>
        <v/>
      </c>
      <c r="K2844" s="14"/>
      <c r="L2844" s="14"/>
      <c r="M2844" s="21"/>
      <c r="N2844" s="21"/>
      <c r="O2844" s="21"/>
      <c r="P2844" s="21"/>
    </row>
    <row r="2845" spans="1:16" s="16" customFormat="1" ht="30" customHeight="1">
      <c r="A2845" s="21"/>
      <c r="B2845" s="21"/>
      <c r="C2845" s="170"/>
      <c r="D2845" s="168"/>
      <c r="E2845" s="154" t="str">
        <f>IFERROR(VLOOKUP(D2845,CADA_PROD!D:H,5,0),"")</f>
        <v/>
      </c>
      <c r="F2845" s="169"/>
      <c r="G2845" s="170"/>
      <c r="H2845" s="171"/>
      <c r="I2845" s="172" t="str">
        <f>IF(D2845="","",SUMIFS(MOVI_ENTR!I:I,MOVI_ENTR!D:D,D2845,MOVI_ENTR!O:O,L2845)-SUMIFS(MOVI_SAID!H:H,MOVI_SAID!D:D,D2845,MOVI_SAID!L:L,L2845))</f>
        <v/>
      </c>
      <c r="J2845" s="153" t="str">
        <f>IF(D2845="","",VLOOKUP(D2845,CADA_PROD!D:G,4,0)*H2845)</f>
        <v/>
      </c>
      <c r="K2845" s="14"/>
      <c r="L2845" s="14"/>
      <c r="M2845" s="21"/>
      <c r="N2845" s="21"/>
      <c r="O2845" s="21"/>
      <c r="P2845" s="21"/>
    </row>
    <row r="2846" spans="1:16" s="16" customFormat="1" ht="30" customHeight="1">
      <c r="A2846" s="21"/>
      <c r="B2846" s="21"/>
      <c r="C2846" s="170"/>
      <c r="D2846" s="168"/>
      <c r="E2846" s="154" t="str">
        <f>IFERROR(VLOOKUP(D2846,CADA_PROD!D:H,5,0),"")</f>
        <v/>
      </c>
      <c r="F2846" s="169"/>
      <c r="G2846" s="170"/>
      <c r="H2846" s="171"/>
      <c r="I2846" s="172" t="str">
        <f>IF(D2846="","",SUMIFS(MOVI_ENTR!I:I,MOVI_ENTR!D:D,D2846,MOVI_ENTR!O:O,L2846)-SUMIFS(MOVI_SAID!H:H,MOVI_SAID!D:D,D2846,MOVI_SAID!L:L,L2846))</f>
        <v/>
      </c>
      <c r="J2846" s="153" t="str">
        <f>IF(D2846="","",VLOOKUP(D2846,CADA_PROD!D:G,4,0)*H2846)</f>
        <v/>
      </c>
      <c r="K2846" s="14"/>
      <c r="L2846" s="14"/>
      <c r="M2846" s="21"/>
      <c r="N2846" s="21"/>
      <c r="O2846" s="21"/>
      <c r="P2846" s="21"/>
    </row>
    <row r="2847" spans="1:16" s="16" customFormat="1" ht="30" customHeight="1">
      <c r="A2847" s="21"/>
      <c r="B2847" s="21"/>
      <c r="C2847" s="170"/>
      <c r="D2847" s="168"/>
      <c r="E2847" s="154" t="str">
        <f>IFERROR(VLOOKUP(D2847,CADA_PROD!D:H,5,0),"")</f>
        <v/>
      </c>
      <c r="F2847" s="169"/>
      <c r="G2847" s="170"/>
      <c r="H2847" s="171"/>
      <c r="I2847" s="172" t="str">
        <f>IF(D2847="","",SUMIFS(MOVI_ENTR!I:I,MOVI_ENTR!D:D,D2847,MOVI_ENTR!O:O,L2847)-SUMIFS(MOVI_SAID!H:H,MOVI_SAID!D:D,D2847,MOVI_SAID!L:L,L2847))</f>
        <v/>
      </c>
      <c r="J2847" s="153" t="str">
        <f>IF(D2847="","",VLOOKUP(D2847,CADA_PROD!D:G,4,0)*H2847)</f>
        <v/>
      </c>
      <c r="K2847" s="14"/>
      <c r="L2847" s="14"/>
      <c r="M2847" s="21"/>
      <c r="N2847" s="21"/>
      <c r="O2847" s="21"/>
      <c r="P2847" s="21"/>
    </row>
    <row r="2848" spans="1:16" s="16" customFormat="1" ht="30" customHeight="1">
      <c r="A2848" s="21"/>
      <c r="B2848" s="21"/>
      <c r="C2848" s="170"/>
      <c r="D2848" s="168"/>
      <c r="E2848" s="154" t="str">
        <f>IFERROR(VLOOKUP(D2848,CADA_PROD!D:H,5,0),"")</f>
        <v/>
      </c>
      <c r="F2848" s="169"/>
      <c r="G2848" s="170"/>
      <c r="H2848" s="171"/>
      <c r="I2848" s="172" t="str">
        <f>IF(D2848="","",SUMIFS(MOVI_ENTR!I:I,MOVI_ENTR!D:D,D2848,MOVI_ENTR!O:O,L2848)-SUMIFS(MOVI_SAID!H:H,MOVI_SAID!D:D,D2848,MOVI_SAID!L:L,L2848))</f>
        <v/>
      </c>
      <c r="J2848" s="153" t="str">
        <f>IF(D2848="","",VLOOKUP(D2848,CADA_PROD!D:G,4,0)*H2848)</f>
        <v/>
      </c>
      <c r="K2848" s="14"/>
      <c r="L2848" s="14"/>
      <c r="M2848" s="21"/>
      <c r="N2848" s="21"/>
      <c r="O2848" s="21"/>
      <c r="P2848" s="21"/>
    </row>
    <row r="2849" spans="1:16" s="16" customFormat="1" ht="30" customHeight="1">
      <c r="A2849" s="21"/>
      <c r="B2849" s="21"/>
      <c r="C2849" s="170"/>
      <c r="D2849" s="168"/>
      <c r="E2849" s="154" t="str">
        <f>IFERROR(VLOOKUP(D2849,CADA_PROD!D:H,5,0),"")</f>
        <v/>
      </c>
      <c r="F2849" s="169"/>
      <c r="G2849" s="170"/>
      <c r="H2849" s="171"/>
      <c r="I2849" s="172" t="str">
        <f>IF(D2849="","",SUMIFS(MOVI_ENTR!I:I,MOVI_ENTR!D:D,D2849,MOVI_ENTR!O:O,L2849)-SUMIFS(MOVI_SAID!H:H,MOVI_SAID!D:D,D2849,MOVI_SAID!L:L,L2849))</f>
        <v/>
      </c>
      <c r="J2849" s="153" t="str">
        <f>IF(D2849="","",VLOOKUP(D2849,CADA_PROD!D:G,4,0)*H2849)</f>
        <v/>
      </c>
      <c r="K2849" s="14"/>
      <c r="L2849" s="14"/>
      <c r="M2849" s="21"/>
      <c r="N2849" s="21"/>
      <c r="O2849" s="21"/>
      <c r="P2849" s="21"/>
    </row>
    <row r="2850" spans="1:16" s="16" customFormat="1" ht="30" customHeight="1">
      <c r="A2850" s="21"/>
      <c r="B2850" s="21"/>
      <c r="C2850" s="170"/>
      <c r="D2850" s="168"/>
      <c r="E2850" s="154" t="str">
        <f>IFERROR(VLOOKUP(D2850,CADA_PROD!D:H,5,0),"")</f>
        <v/>
      </c>
      <c r="F2850" s="169"/>
      <c r="G2850" s="170"/>
      <c r="H2850" s="171"/>
      <c r="I2850" s="172" t="str">
        <f>IF(D2850="","",SUMIFS(MOVI_ENTR!I:I,MOVI_ENTR!D:D,D2850,MOVI_ENTR!O:O,L2850)-SUMIFS(MOVI_SAID!H:H,MOVI_SAID!D:D,D2850,MOVI_SAID!L:L,L2850))</f>
        <v/>
      </c>
      <c r="J2850" s="153" t="str">
        <f>IF(D2850="","",VLOOKUP(D2850,CADA_PROD!D:G,4,0)*H2850)</f>
        <v/>
      </c>
      <c r="K2850" s="14"/>
      <c r="L2850" s="14"/>
      <c r="M2850" s="21"/>
      <c r="N2850" s="21"/>
      <c r="O2850" s="21"/>
      <c r="P2850" s="21"/>
    </row>
    <row r="2851" spans="1:16" s="16" customFormat="1" ht="30" customHeight="1">
      <c r="A2851" s="21"/>
      <c r="B2851" s="21"/>
      <c r="C2851" s="170"/>
      <c r="D2851" s="168"/>
      <c r="E2851" s="154" t="str">
        <f>IFERROR(VLOOKUP(D2851,CADA_PROD!D:H,5,0),"")</f>
        <v/>
      </c>
      <c r="F2851" s="169"/>
      <c r="G2851" s="170"/>
      <c r="H2851" s="171"/>
      <c r="I2851" s="172" t="str">
        <f>IF(D2851="","",SUMIFS(MOVI_ENTR!I:I,MOVI_ENTR!D:D,D2851,MOVI_ENTR!O:O,L2851)-SUMIFS(MOVI_SAID!H:H,MOVI_SAID!D:D,D2851,MOVI_SAID!L:L,L2851))</f>
        <v/>
      </c>
      <c r="J2851" s="153" t="str">
        <f>IF(D2851="","",VLOOKUP(D2851,CADA_PROD!D:G,4,0)*H2851)</f>
        <v/>
      </c>
      <c r="K2851" s="14"/>
      <c r="L2851" s="14"/>
      <c r="M2851" s="21"/>
      <c r="N2851" s="21"/>
      <c r="O2851" s="21"/>
      <c r="P2851" s="21"/>
    </row>
    <row r="2852" spans="1:16" s="16" customFormat="1" ht="30" customHeight="1">
      <c r="A2852" s="21"/>
      <c r="B2852" s="21"/>
      <c r="C2852" s="170"/>
      <c r="D2852" s="168"/>
      <c r="E2852" s="154" t="str">
        <f>IFERROR(VLOOKUP(D2852,CADA_PROD!D:H,5,0),"")</f>
        <v/>
      </c>
      <c r="F2852" s="169"/>
      <c r="G2852" s="170"/>
      <c r="H2852" s="171"/>
      <c r="I2852" s="172" t="str">
        <f>IF(D2852="","",SUMIFS(MOVI_ENTR!I:I,MOVI_ENTR!D:D,D2852,MOVI_ENTR!O:O,L2852)-SUMIFS(MOVI_SAID!H:H,MOVI_SAID!D:D,D2852,MOVI_SAID!L:L,L2852))</f>
        <v/>
      </c>
      <c r="J2852" s="153" t="str">
        <f>IF(D2852="","",VLOOKUP(D2852,CADA_PROD!D:G,4,0)*H2852)</f>
        <v/>
      </c>
      <c r="K2852" s="14"/>
      <c r="L2852" s="14"/>
      <c r="M2852" s="21"/>
      <c r="N2852" s="21"/>
      <c r="O2852" s="21"/>
      <c r="P2852" s="21"/>
    </row>
    <row r="2853" spans="1:16" s="16" customFormat="1" ht="30" customHeight="1">
      <c r="A2853" s="21"/>
      <c r="B2853" s="21"/>
      <c r="C2853" s="170"/>
      <c r="D2853" s="168"/>
      <c r="E2853" s="154" t="str">
        <f>IFERROR(VLOOKUP(D2853,CADA_PROD!D:H,5,0),"")</f>
        <v/>
      </c>
      <c r="F2853" s="169"/>
      <c r="G2853" s="170"/>
      <c r="H2853" s="171"/>
      <c r="I2853" s="172" t="str">
        <f>IF(D2853="","",SUMIFS(MOVI_ENTR!I:I,MOVI_ENTR!D:D,D2853,MOVI_ENTR!O:O,L2853)-SUMIFS(MOVI_SAID!H:H,MOVI_SAID!D:D,D2853,MOVI_SAID!L:L,L2853))</f>
        <v/>
      </c>
      <c r="J2853" s="153" t="str">
        <f>IF(D2853="","",VLOOKUP(D2853,CADA_PROD!D:G,4,0)*H2853)</f>
        <v/>
      </c>
      <c r="K2853" s="14"/>
      <c r="L2853" s="14"/>
      <c r="M2853" s="21"/>
      <c r="N2853" s="21"/>
      <c r="O2853" s="21"/>
      <c r="P2853" s="21"/>
    </row>
    <row r="2854" spans="1:16" s="16" customFormat="1" ht="30" customHeight="1">
      <c r="A2854" s="21"/>
      <c r="B2854" s="21"/>
      <c r="C2854" s="170"/>
      <c r="D2854" s="168"/>
      <c r="E2854" s="154" t="str">
        <f>IFERROR(VLOOKUP(D2854,CADA_PROD!D:H,5,0),"")</f>
        <v/>
      </c>
      <c r="F2854" s="169"/>
      <c r="G2854" s="170"/>
      <c r="H2854" s="171"/>
      <c r="I2854" s="172" t="str">
        <f>IF(D2854="","",SUMIFS(MOVI_ENTR!I:I,MOVI_ENTR!D:D,D2854,MOVI_ENTR!O:O,L2854)-SUMIFS(MOVI_SAID!H:H,MOVI_SAID!D:D,D2854,MOVI_SAID!L:L,L2854))</f>
        <v/>
      </c>
      <c r="J2854" s="153" t="str">
        <f>IF(D2854="","",VLOOKUP(D2854,CADA_PROD!D:G,4,0)*H2854)</f>
        <v/>
      </c>
      <c r="K2854" s="14"/>
      <c r="L2854" s="14"/>
      <c r="M2854" s="21"/>
      <c r="N2854" s="21"/>
      <c r="O2854" s="21"/>
      <c r="P2854" s="21"/>
    </row>
    <row r="2855" spans="1:16" s="16" customFormat="1" ht="30" customHeight="1">
      <c r="A2855" s="21"/>
      <c r="B2855" s="21"/>
      <c r="C2855" s="170"/>
      <c r="D2855" s="168"/>
      <c r="E2855" s="154" t="str">
        <f>IFERROR(VLOOKUP(D2855,CADA_PROD!D:H,5,0),"")</f>
        <v/>
      </c>
      <c r="F2855" s="169"/>
      <c r="G2855" s="170"/>
      <c r="H2855" s="171"/>
      <c r="I2855" s="172" t="str">
        <f>IF(D2855="","",SUMIFS(MOVI_ENTR!I:I,MOVI_ENTR!D:D,D2855,MOVI_ENTR!O:O,L2855)-SUMIFS(MOVI_SAID!H:H,MOVI_SAID!D:D,D2855,MOVI_SAID!L:L,L2855))</f>
        <v/>
      </c>
      <c r="J2855" s="153" t="str">
        <f>IF(D2855="","",VLOOKUP(D2855,CADA_PROD!D:G,4,0)*H2855)</f>
        <v/>
      </c>
      <c r="K2855" s="14"/>
      <c r="L2855" s="14"/>
      <c r="M2855" s="21"/>
      <c r="N2855" s="21"/>
      <c r="O2855" s="21"/>
      <c r="P2855" s="21"/>
    </row>
    <row r="2856" spans="1:16" s="16" customFormat="1" ht="30" customHeight="1">
      <c r="A2856" s="21"/>
      <c r="B2856" s="21"/>
      <c r="C2856" s="170"/>
      <c r="D2856" s="168"/>
      <c r="E2856" s="154" t="str">
        <f>IFERROR(VLOOKUP(D2856,CADA_PROD!D:H,5,0),"")</f>
        <v/>
      </c>
      <c r="F2856" s="169"/>
      <c r="G2856" s="170"/>
      <c r="H2856" s="171"/>
      <c r="I2856" s="172" t="str">
        <f>IF(D2856="","",SUMIFS(MOVI_ENTR!I:I,MOVI_ENTR!D:D,D2856,MOVI_ENTR!O:O,L2856)-SUMIFS(MOVI_SAID!H:H,MOVI_SAID!D:D,D2856,MOVI_SAID!L:L,L2856))</f>
        <v/>
      </c>
      <c r="J2856" s="153" t="str">
        <f>IF(D2856="","",VLOOKUP(D2856,CADA_PROD!D:G,4,0)*H2856)</f>
        <v/>
      </c>
      <c r="K2856" s="14"/>
      <c r="L2856" s="14"/>
      <c r="M2856" s="21"/>
      <c r="N2856" s="21"/>
      <c r="O2856" s="21"/>
      <c r="P2856" s="21"/>
    </row>
    <row r="2857" spans="1:16" s="16" customFormat="1" ht="30" customHeight="1">
      <c r="A2857" s="21"/>
      <c r="B2857" s="21"/>
      <c r="C2857" s="170"/>
      <c r="D2857" s="168"/>
      <c r="E2857" s="154" t="str">
        <f>IFERROR(VLOOKUP(D2857,CADA_PROD!D:H,5,0),"")</f>
        <v/>
      </c>
      <c r="F2857" s="169"/>
      <c r="G2857" s="170"/>
      <c r="H2857" s="171"/>
      <c r="I2857" s="172" t="str">
        <f>IF(D2857="","",SUMIFS(MOVI_ENTR!I:I,MOVI_ENTR!D:D,D2857,MOVI_ENTR!O:O,L2857)-SUMIFS(MOVI_SAID!H:H,MOVI_SAID!D:D,D2857,MOVI_SAID!L:L,L2857))</f>
        <v/>
      </c>
      <c r="J2857" s="153" t="str">
        <f>IF(D2857="","",VLOOKUP(D2857,CADA_PROD!D:G,4,0)*H2857)</f>
        <v/>
      </c>
      <c r="K2857" s="14"/>
      <c r="L2857" s="14"/>
      <c r="M2857" s="21"/>
      <c r="N2857" s="21"/>
      <c r="O2857" s="21"/>
      <c r="P2857" s="21"/>
    </row>
    <row r="2858" spans="1:16" s="16" customFormat="1" ht="30" customHeight="1">
      <c r="A2858" s="21"/>
      <c r="B2858" s="21"/>
      <c r="C2858" s="170"/>
      <c r="D2858" s="168"/>
      <c r="E2858" s="154" t="str">
        <f>IFERROR(VLOOKUP(D2858,CADA_PROD!D:H,5,0),"")</f>
        <v/>
      </c>
      <c r="F2858" s="169"/>
      <c r="G2858" s="170"/>
      <c r="H2858" s="171"/>
      <c r="I2858" s="172" t="str">
        <f>IF(D2858="","",SUMIFS(MOVI_ENTR!I:I,MOVI_ENTR!D:D,D2858,MOVI_ENTR!O:O,L2858)-SUMIFS(MOVI_SAID!H:H,MOVI_SAID!D:D,D2858,MOVI_SAID!L:L,L2858))</f>
        <v/>
      </c>
      <c r="J2858" s="153" t="str">
        <f>IF(D2858="","",VLOOKUP(D2858,CADA_PROD!D:G,4,0)*H2858)</f>
        <v/>
      </c>
      <c r="K2858" s="14"/>
      <c r="L2858" s="14"/>
      <c r="M2858" s="21"/>
      <c r="N2858" s="21"/>
      <c r="O2858" s="21"/>
      <c r="P2858" s="21"/>
    </row>
    <row r="2859" spans="1:16" s="16" customFormat="1" ht="30" customHeight="1">
      <c r="A2859" s="21"/>
      <c r="B2859" s="21"/>
      <c r="C2859" s="170"/>
      <c r="D2859" s="168"/>
      <c r="E2859" s="154" t="str">
        <f>IFERROR(VLOOKUP(D2859,CADA_PROD!D:H,5,0),"")</f>
        <v/>
      </c>
      <c r="F2859" s="169"/>
      <c r="G2859" s="170"/>
      <c r="H2859" s="171"/>
      <c r="I2859" s="172" t="str">
        <f>IF(D2859="","",SUMIFS(MOVI_ENTR!I:I,MOVI_ENTR!D:D,D2859,MOVI_ENTR!O:O,L2859)-SUMIFS(MOVI_SAID!H:H,MOVI_SAID!D:D,D2859,MOVI_SAID!L:L,L2859))</f>
        <v/>
      </c>
      <c r="J2859" s="153" t="str">
        <f>IF(D2859="","",VLOOKUP(D2859,CADA_PROD!D:G,4,0)*H2859)</f>
        <v/>
      </c>
      <c r="K2859" s="14"/>
      <c r="L2859" s="14"/>
      <c r="M2859" s="21"/>
      <c r="N2859" s="21"/>
      <c r="O2859" s="21"/>
      <c r="P2859" s="21"/>
    </row>
    <row r="2860" spans="1:16" s="16" customFormat="1" ht="30" customHeight="1">
      <c r="A2860" s="21"/>
      <c r="B2860" s="21"/>
      <c r="C2860" s="170"/>
      <c r="D2860" s="168"/>
      <c r="E2860" s="154" t="str">
        <f>IFERROR(VLOOKUP(D2860,CADA_PROD!D:H,5,0),"")</f>
        <v/>
      </c>
      <c r="F2860" s="169"/>
      <c r="G2860" s="170"/>
      <c r="H2860" s="171"/>
      <c r="I2860" s="172" t="str">
        <f>IF(D2860="","",SUMIFS(MOVI_ENTR!I:I,MOVI_ENTR!D:D,D2860,MOVI_ENTR!O:O,L2860)-SUMIFS(MOVI_SAID!H:H,MOVI_SAID!D:D,D2860,MOVI_SAID!L:L,L2860))</f>
        <v/>
      </c>
      <c r="J2860" s="153" t="str">
        <f>IF(D2860="","",VLOOKUP(D2860,CADA_PROD!D:G,4,0)*H2860)</f>
        <v/>
      </c>
      <c r="K2860" s="14"/>
      <c r="L2860" s="14"/>
      <c r="M2860" s="21"/>
      <c r="N2860" s="21"/>
      <c r="O2860" s="21"/>
      <c r="P2860" s="21"/>
    </row>
    <row r="2861" spans="1:16" s="16" customFormat="1" ht="30" customHeight="1">
      <c r="A2861" s="21"/>
      <c r="B2861" s="21"/>
      <c r="C2861" s="170"/>
      <c r="D2861" s="168"/>
      <c r="E2861" s="154" t="str">
        <f>IFERROR(VLOOKUP(D2861,CADA_PROD!D:H,5,0),"")</f>
        <v/>
      </c>
      <c r="F2861" s="169"/>
      <c r="G2861" s="170"/>
      <c r="H2861" s="171"/>
      <c r="I2861" s="172" t="str">
        <f>IF(D2861="","",SUMIFS(MOVI_ENTR!I:I,MOVI_ENTR!D:D,D2861,MOVI_ENTR!O:O,L2861)-SUMIFS(MOVI_SAID!H:H,MOVI_SAID!D:D,D2861,MOVI_SAID!L:L,L2861))</f>
        <v/>
      </c>
      <c r="J2861" s="153" t="str">
        <f>IF(D2861="","",VLOOKUP(D2861,CADA_PROD!D:G,4,0)*H2861)</f>
        <v/>
      </c>
      <c r="K2861" s="14"/>
      <c r="L2861" s="14"/>
      <c r="M2861" s="21"/>
      <c r="N2861" s="21"/>
      <c r="O2861" s="21"/>
      <c r="P2861" s="21"/>
    </row>
    <row r="2862" spans="1:16" s="16" customFormat="1" ht="30" customHeight="1">
      <c r="A2862" s="21"/>
      <c r="B2862" s="21"/>
      <c r="C2862" s="170"/>
      <c r="D2862" s="168"/>
      <c r="E2862" s="154" t="str">
        <f>IFERROR(VLOOKUP(D2862,CADA_PROD!D:H,5,0),"")</f>
        <v/>
      </c>
      <c r="F2862" s="169"/>
      <c r="G2862" s="170"/>
      <c r="H2862" s="171"/>
      <c r="I2862" s="172" t="str">
        <f>IF(D2862="","",SUMIFS(MOVI_ENTR!I:I,MOVI_ENTR!D:D,D2862,MOVI_ENTR!O:O,L2862)-SUMIFS(MOVI_SAID!H:H,MOVI_SAID!D:D,D2862,MOVI_SAID!L:L,L2862))</f>
        <v/>
      </c>
      <c r="J2862" s="153" t="str">
        <f>IF(D2862="","",VLOOKUP(D2862,CADA_PROD!D:G,4,0)*H2862)</f>
        <v/>
      </c>
      <c r="K2862" s="14"/>
      <c r="L2862" s="14"/>
      <c r="M2862" s="21"/>
      <c r="N2862" s="21"/>
      <c r="O2862" s="21"/>
      <c r="P2862" s="21"/>
    </row>
    <row r="2863" spans="1:16" s="16" customFormat="1" ht="30" customHeight="1">
      <c r="A2863" s="21"/>
      <c r="B2863" s="21"/>
      <c r="C2863" s="170"/>
      <c r="D2863" s="168"/>
      <c r="E2863" s="154" t="str">
        <f>IFERROR(VLOOKUP(D2863,CADA_PROD!D:H,5,0),"")</f>
        <v/>
      </c>
      <c r="F2863" s="169"/>
      <c r="G2863" s="170"/>
      <c r="H2863" s="171"/>
      <c r="I2863" s="172" t="str">
        <f>IF(D2863="","",SUMIFS(MOVI_ENTR!I:I,MOVI_ENTR!D:D,D2863,MOVI_ENTR!O:O,L2863)-SUMIFS(MOVI_SAID!H:H,MOVI_SAID!D:D,D2863,MOVI_SAID!L:L,L2863))</f>
        <v/>
      </c>
      <c r="J2863" s="153" t="str">
        <f>IF(D2863="","",VLOOKUP(D2863,CADA_PROD!D:G,4,0)*H2863)</f>
        <v/>
      </c>
      <c r="K2863" s="14"/>
      <c r="L2863" s="14"/>
      <c r="M2863" s="21"/>
      <c r="N2863" s="21"/>
      <c r="O2863" s="21"/>
      <c r="P2863" s="21"/>
    </row>
    <row r="2864" spans="1:16" s="16" customFormat="1" ht="30" customHeight="1">
      <c r="A2864" s="21"/>
      <c r="B2864" s="21"/>
      <c r="C2864" s="170"/>
      <c r="D2864" s="168"/>
      <c r="E2864" s="154" t="str">
        <f>IFERROR(VLOOKUP(D2864,CADA_PROD!D:H,5,0),"")</f>
        <v/>
      </c>
      <c r="F2864" s="169"/>
      <c r="G2864" s="170"/>
      <c r="H2864" s="171"/>
      <c r="I2864" s="172" t="str">
        <f>IF(D2864="","",SUMIFS(MOVI_ENTR!I:I,MOVI_ENTR!D:D,D2864,MOVI_ENTR!O:O,L2864)-SUMIFS(MOVI_SAID!H:H,MOVI_SAID!D:D,D2864,MOVI_SAID!L:L,L2864))</f>
        <v/>
      </c>
      <c r="J2864" s="153" t="str">
        <f>IF(D2864="","",VLOOKUP(D2864,CADA_PROD!D:G,4,0)*H2864)</f>
        <v/>
      </c>
      <c r="K2864" s="14"/>
      <c r="L2864" s="14"/>
      <c r="M2864" s="21"/>
      <c r="N2864" s="21"/>
      <c r="O2864" s="21"/>
      <c r="P2864" s="21"/>
    </row>
    <row r="2865" spans="1:16" s="16" customFormat="1" ht="30" customHeight="1">
      <c r="A2865" s="21"/>
      <c r="B2865" s="21"/>
      <c r="C2865" s="170"/>
      <c r="D2865" s="168"/>
      <c r="E2865" s="154" t="str">
        <f>IFERROR(VLOOKUP(D2865,CADA_PROD!D:H,5,0),"")</f>
        <v/>
      </c>
      <c r="F2865" s="169"/>
      <c r="G2865" s="170"/>
      <c r="H2865" s="171"/>
      <c r="I2865" s="172" t="str">
        <f>IF(D2865="","",SUMIFS(MOVI_ENTR!I:I,MOVI_ENTR!D:D,D2865,MOVI_ENTR!O:O,L2865)-SUMIFS(MOVI_SAID!H:H,MOVI_SAID!D:D,D2865,MOVI_SAID!L:L,L2865))</f>
        <v/>
      </c>
      <c r="J2865" s="153" t="str">
        <f>IF(D2865="","",VLOOKUP(D2865,CADA_PROD!D:G,4,0)*H2865)</f>
        <v/>
      </c>
      <c r="K2865" s="14"/>
      <c r="L2865" s="14"/>
      <c r="M2865" s="21"/>
      <c r="N2865" s="21"/>
      <c r="O2865" s="21"/>
      <c r="P2865" s="21"/>
    </row>
    <row r="2866" spans="1:16" s="16" customFormat="1" ht="30" customHeight="1">
      <c r="A2866" s="21"/>
      <c r="B2866" s="21"/>
      <c r="C2866" s="170"/>
      <c r="D2866" s="168"/>
      <c r="E2866" s="154" t="str">
        <f>IFERROR(VLOOKUP(D2866,CADA_PROD!D:H,5,0),"")</f>
        <v/>
      </c>
      <c r="F2866" s="169"/>
      <c r="G2866" s="170"/>
      <c r="H2866" s="171"/>
      <c r="I2866" s="172" t="str">
        <f>IF(D2866="","",SUMIFS(MOVI_ENTR!I:I,MOVI_ENTR!D:D,D2866,MOVI_ENTR!O:O,L2866)-SUMIFS(MOVI_SAID!H:H,MOVI_SAID!D:D,D2866,MOVI_SAID!L:L,L2866))</f>
        <v/>
      </c>
      <c r="J2866" s="153" t="str">
        <f>IF(D2866="","",VLOOKUP(D2866,CADA_PROD!D:G,4,0)*H2866)</f>
        <v/>
      </c>
      <c r="K2866" s="14"/>
      <c r="L2866" s="14"/>
      <c r="M2866" s="21"/>
      <c r="N2866" s="21"/>
      <c r="O2866" s="21"/>
      <c r="P2866" s="21"/>
    </row>
    <row r="2867" spans="1:16" s="16" customFormat="1" ht="30" customHeight="1">
      <c r="A2867" s="21"/>
      <c r="B2867" s="21"/>
      <c r="C2867" s="170"/>
      <c r="D2867" s="168"/>
      <c r="E2867" s="154" t="str">
        <f>IFERROR(VLOOKUP(D2867,CADA_PROD!D:H,5,0),"")</f>
        <v/>
      </c>
      <c r="F2867" s="169"/>
      <c r="G2867" s="170"/>
      <c r="H2867" s="171"/>
      <c r="I2867" s="172" t="str">
        <f>IF(D2867="","",SUMIFS(MOVI_ENTR!I:I,MOVI_ENTR!D:D,D2867,MOVI_ENTR!O:O,L2867)-SUMIFS(MOVI_SAID!H:H,MOVI_SAID!D:D,D2867,MOVI_SAID!L:L,L2867))</f>
        <v/>
      </c>
      <c r="J2867" s="153" t="str">
        <f>IF(D2867="","",VLOOKUP(D2867,CADA_PROD!D:G,4,0)*H2867)</f>
        <v/>
      </c>
      <c r="K2867" s="14"/>
      <c r="L2867" s="14"/>
      <c r="M2867" s="21"/>
      <c r="N2867" s="21"/>
      <c r="O2867" s="21"/>
      <c r="P2867" s="21"/>
    </row>
    <row r="2868" spans="1:16" s="16" customFormat="1" ht="30" customHeight="1">
      <c r="A2868" s="21"/>
      <c r="B2868" s="21"/>
      <c r="C2868" s="170"/>
      <c r="D2868" s="168"/>
      <c r="E2868" s="154" t="str">
        <f>IFERROR(VLOOKUP(D2868,CADA_PROD!D:H,5,0),"")</f>
        <v/>
      </c>
      <c r="F2868" s="169"/>
      <c r="G2868" s="170"/>
      <c r="H2868" s="171"/>
      <c r="I2868" s="172" t="str">
        <f>IF(D2868="","",SUMIFS(MOVI_ENTR!I:I,MOVI_ENTR!D:D,D2868,MOVI_ENTR!O:O,L2868)-SUMIFS(MOVI_SAID!H:H,MOVI_SAID!D:D,D2868,MOVI_SAID!L:L,L2868))</f>
        <v/>
      </c>
      <c r="J2868" s="153" t="str">
        <f>IF(D2868="","",VLOOKUP(D2868,CADA_PROD!D:G,4,0)*H2868)</f>
        <v/>
      </c>
      <c r="K2868" s="14"/>
      <c r="L2868" s="14"/>
      <c r="M2868" s="21"/>
      <c r="N2868" s="21"/>
      <c r="O2868" s="21"/>
      <c r="P2868" s="21"/>
    </row>
    <row r="2869" spans="1:16" s="16" customFormat="1" ht="30" customHeight="1">
      <c r="A2869" s="21"/>
      <c r="B2869" s="21"/>
      <c r="C2869" s="170"/>
      <c r="D2869" s="168"/>
      <c r="E2869" s="154" t="str">
        <f>IFERROR(VLOOKUP(D2869,CADA_PROD!D:H,5,0),"")</f>
        <v/>
      </c>
      <c r="F2869" s="169"/>
      <c r="G2869" s="170"/>
      <c r="H2869" s="171"/>
      <c r="I2869" s="172" t="str">
        <f>IF(D2869="","",SUMIFS(MOVI_ENTR!I:I,MOVI_ENTR!D:D,D2869,MOVI_ENTR!O:O,L2869)-SUMIFS(MOVI_SAID!H:H,MOVI_SAID!D:D,D2869,MOVI_SAID!L:L,L2869))</f>
        <v/>
      </c>
      <c r="J2869" s="153" t="str">
        <f>IF(D2869="","",VLOOKUP(D2869,CADA_PROD!D:G,4,0)*H2869)</f>
        <v/>
      </c>
      <c r="K2869" s="14"/>
      <c r="L2869" s="14"/>
      <c r="M2869" s="21"/>
      <c r="N2869" s="21"/>
      <c r="O2869" s="21"/>
      <c r="P2869" s="21"/>
    </row>
    <row r="2870" spans="1:16" s="16" customFormat="1" ht="30" customHeight="1">
      <c r="A2870" s="21"/>
      <c r="B2870" s="21"/>
      <c r="C2870" s="170"/>
      <c r="D2870" s="168"/>
      <c r="E2870" s="154" t="str">
        <f>IFERROR(VLOOKUP(D2870,CADA_PROD!D:H,5,0),"")</f>
        <v/>
      </c>
      <c r="F2870" s="169"/>
      <c r="G2870" s="170"/>
      <c r="H2870" s="171"/>
      <c r="I2870" s="172" t="str">
        <f>IF(D2870="","",SUMIFS(MOVI_ENTR!I:I,MOVI_ENTR!D:D,D2870,MOVI_ENTR!O:O,L2870)-SUMIFS(MOVI_SAID!H:H,MOVI_SAID!D:D,D2870,MOVI_SAID!L:L,L2870))</f>
        <v/>
      </c>
      <c r="J2870" s="153" t="str">
        <f>IF(D2870="","",VLOOKUP(D2870,CADA_PROD!D:G,4,0)*H2870)</f>
        <v/>
      </c>
      <c r="K2870" s="14"/>
      <c r="L2870" s="14"/>
      <c r="M2870" s="21"/>
      <c r="N2870" s="21"/>
      <c r="O2870" s="21"/>
      <c r="P2870" s="21"/>
    </row>
    <row r="2871" spans="1:16" s="16" customFormat="1" ht="30" customHeight="1">
      <c r="A2871" s="21"/>
      <c r="B2871" s="21"/>
      <c r="C2871" s="170"/>
      <c r="D2871" s="168"/>
      <c r="E2871" s="154" t="str">
        <f>IFERROR(VLOOKUP(D2871,CADA_PROD!D:H,5,0),"")</f>
        <v/>
      </c>
      <c r="F2871" s="169"/>
      <c r="G2871" s="170"/>
      <c r="H2871" s="171"/>
      <c r="I2871" s="172" t="str">
        <f>IF(D2871="","",SUMIFS(MOVI_ENTR!I:I,MOVI_ENTR!D:D,D2871,MOVI_ENTR!O:O,L2871)-SUMIFS(MOVI_SAID!H:H,MOVI_SAID!D:D,D2871,MOVI_SAID!L:L,L2871))</f>
        <v/>
      </c>
      <c r="J2871" s="153" t="str">
        <f>IF(D2871="","",VLOOKUP(D2871,CADA_PROD!D:G,4,0)*H2871)</f>
        <v/>
      </c>
      <c r="K2871" s="14"/>
      <c r="L2871" s="14"/>
      <c r="M2871" s="21"/>
      <c r="N2871" s="21"/>
      <c r="O2871" s="21"/>
      <c r="P2871" s="21"/>
    </row>
    <row r="2872" spans="1:16" s="16" customFormat="1" ht="30" customHeight="1">
      <c r="A2872" s="21"/>
      <c r="B2872" s="21"/>
      <c r="C2872" s="170"/>
      <c r="D2872" s="168"/>
      <c r="E2872" s="154" t="str">
        <f>IFERROR(VLOOKUP(D2872,CADA_PROD!D:H,5,0),"")</f>
        <v/>
      </c>
      <c r="F2872" s="169"/>
      <c r="G2872" s="170"/>
      <c r="H2872" s="171"/>
      <c r="I2872" s="172" t="str">
        <f>IF(D2872="","",SUMIFS(MOVI_ENTR!I:I,MOVI_ENTR!D:D,D2872,MOVI_ENTR!O:O,L2872)-SUMIFS(MOVI_SAID!H:H,MOVI_SAID!D:D,D2872,MOVI_SAID!L:L,L2872))</f>
        <v/>
      </c>
      <c r="J2872" s="153" t="str">
        <f>IF(D2872="","",VLOOKUP(D2872,CADA_PROD!D:G,4,0)*H2872)</f>
        <v/>
      </c>
      <c r="K2872" s="14"/>
      <c r="L2872" s="14"/>
      <c r="M2872" s="21"/>
      <c r="N2872" s="21"/>
      <c r="O2872" s="21"/>
      <c r="P2872" s="21"/>
    </row>
    <row r="2873" spans="1:16" s="16" customFormat="1" ht="30" customHeight="1">
      <c r="A2873" s="21"/>
      <c r="B2873" s="21"/>
      <c r="C2873" s="170"/>
      <c r="D2873" s="168"/>
      <c r="E2873" s="154" t="str">
        <f>IFERROR(VLOOKUP(D2873,CADA_PROD!D:H,5,0),"")</f>
        <v/>
      </c>
      <c r="F2873" s="169"/>
      <c r="G2873" s="170"/>
      <c r="H2873" s="171"/>
      <c r="I2873" s="172" t="str">
        <f>IF(D2873="","",SUMIFS(MOVI_ENTR!I:I,MOVI_ENTR!D:D,D2873,MOVI_ENTR!O:O,L2873)-SUMIFS(MOVI_SAID!H:H,MOVI_SAID!D:D,D2873,MOVI_SAID!L:L,L2873))</f>
        <v/>
      </c>
      <c r="J2873" s="153" t="str">
        <f>IF(D2873="","",VLOOKUP(D2873,CADA_PROD!D:G,4,0)*H2873)</f>
        <v/>
      </c>
      <c r="K2873" s="14"/>
      <c r="L2873" s="14"/>
      <c r="M2873" s="21"/>
      <c r="N2873" s="21"/>
      <c r="O2873" s="21"/>
      <c r="P2873" s="21"/>
    </row>
    <row r="2874" spans="1:16" s="16" customFormat="1" ht="30" customHeight="1">
      <c r="A2874" s="21"/>
      <c r="B2874" s="21"/>
      <c r="C2874" s="170"/>
      <c r="D2874" s="168"/>
      <c r="E2874" s="154" t="str">
        <f>IFERROR(VLOOKUP(D2874,CADA_PROD!D:H,5,0),"")</f>
        <v/>
      </c>
      <c r="F2874" s="169"/>
      <c r="G2874" s="170"/>
      <c r="H2874" s="171"/>
      <c r="I2874" s="172" t="str">
        <f>IF(D2874="","",SUMIFS(MOVI_ENTR!I:I,MOVI_ENTR!D:D,D2874,MOVI_ENTR!O:O,L2874)-SUMIFS(MOVI_SAID!H:H,MOVI_SAID!D:D,D2874,MOVI_SAID!L:L,L2874))</f>
        <v/>
      </c>
      <c r="J2874" s="153" t="str">
        <f>IF(D2874="","",VLOOKUP(D2874,CADA_PROD!D:G,4,0)*H2874)</f>
        <v/>
      </c>
      <c r="K2874" s="14"/>
      <c r="L2874" s="14"/>
      <c r="M2874" s="21"/>
      <c r="N2874" s="21"/>
      <c r="O2874" s="21"/>
      <c r="P2874" s="21"/>
    </row>
    <row r="2875" spans="1:16" s="16" customFormat="1" ht="30" customHeight="1">
      <c r="A2875" s="21"/>
      <c r="B2875" s="21"/>
      <c r="C2875" s="170"/>
      <c r="D2875" s="168"/>
      <c r="E2875" s="154" t="str">
        <f>IFERROR(VLOOKUP(D2875,CADA_PROD!D:H,5,0),"")</f>
        <v/>
      </c>
      <c r="F2875" s="169"/>
      <c r="G2875" s="170"/>
      <c r="H2875" s="171"/>
      <c r="I2875" s="172" t="str">
        <f>IF(D2875="","",SUMIFS(MOVI_ENTR!I:I,MOVI_ENTR!D:D,D2875,MOVI_ENTR!O:O,L2875)-SUMIFS(MOVI_SAID!H:H,MOVI_SAID!D:D,D2875,MOVI_SAID!L:L,L2875))</f>
        <v/>
      </c>
      <c r="J2875" s="153" t="str">
        <f>IF(D2875="","",VLOOKUP(D2875,CADA_PROD!D:G,4,0)*H2875)</f>
        <v/>
      </c>
      <c r="K2875" s="14"/>
      <c r="L2875" s="14"/>
      <c r="M2875" s="21"/>
      <c r="N2875" s="21"/>
      <c r="O2875" s="21"/>
      <c r="P2875" s="21"/>
    </row>
    <row r="2876" spans="1:16" s="16" customFormat="1" ht="30" customHeight="1">
      <c r="A2876" s="21"/>
      <c r="B2876" s="21"/>
      <c r="C2876" s="170"/>
      <c r="D2876" s="168"/>
      <c r="E2876" s="154" t="str">
        <f>IFERROR(VLOOKUP(D2876,CADA_PROD!D:H,5,0),"")</f>
        <v/>
      </c>
      <c r="F2876" s="169"/>
      <c r="G2876" s="170"/>
      <c r="H2876" s="171"/>
      <c r="I2876" s="172" t="str">
        <f>IF(D2876="","",SUMIFS(MOVI_ENTR!I:I,MOVI_ENTR!D:D,D2876,MOVI_ENTR!O:O,L2876)-SUMIFS(MOVI_SAID!H:H,MOVI_SAID!D:D,D2876,MOVI_SAID!L:L,L2876))</f>
        <v/>
      </c>
      <c r="J2876" s="153" t="str">
        <f>IF(D2876="","",VLOOKUP(D2876,CADA_PROD!D:G,4,0)*H2876)</f>
        <v/>
      </c>
      <c r="K2876" s="14"/>
      <c r="L2876" s="14"/>
      <c r="M2876" s="21"/>
      <c r="N2876" s="21"/>
      <c r="O2876" s="21"/>
      <c r="P2876" s="21"/>
    </row>
    <row r="2877" spans="1:16" s="16" customFormat="1" ht="30" customHeight="1">
      <c r="A2877" s="21"/>
      <c r="B2877" s="21"/>
      <c r="C2877" s="170"/>
      <c r="D2877" s="168"/>
      <c r="E2877" s="154" t="str">
        <f>IFERROR(VLOOKUP(D2877,CADA_PROD!D:H,5,0),"")</f>
        <v/>
      </c>
      <c r="F2877" s="169"/>
      <c r="G2877" s="170"/>
      <c r="H2877" s="171"/>
      <c r="I2877" s="172" t="str">
        <f>IF(D2877="","",SUMIFS(MOVI_ENTR!I:I,MOVI_ENTR!D:D,D2877,MOVI_ENTR!O:O,L2877)-SUMIFS(MOVI_SAID!H:H,MOVI_SAID!D:D,D2877,MOVI_SAID!L:L,L2877))</f>
        <v/>
      </c>
      <c r="J2877" s="153" t="str">
        <f>IF(D2877="","",VLOOKUP(D2877,CADA_PROD!D:G,4,0)*H2877)</f>
        <v/>
      </c>
      <c r="K2877" s="14"/>
      <c r="L2877" s="14"/>
      <c r="M2877" s="21"/>
      <c r="N2877" s="21"/>
      <c r="O2877" s="21"/>
      <c r="P2877" s="21"/>
    </row>
    <row r="2878" spans="1:16" s="16" customFormat="1" ht="30" customHeight="1">
      <c r="A2878" s="21"/>
      <c r="B2878" s="21"/>
      <c r="C2878" s="170"/>
      <c r="D2878" s="168"/>
      <c r="E2878" s="154" t="str">
        <f>IFERROR(VLOOKUP(D2878,CADA_PROD!D:H,5,0),"")</f>
        <v/>
      </c>
      <c r="F2878" s="169"/>
      <c r="G2878" s="170"/>
      <c r="H2878" s="171"/>
      <c r="I2878" s="172" t="str">
        <f>IF(D2878="","",SUMIFS(MOVI_ENTR!I:I,MOVI_ENTR!D:D,D2878,MOVI_ENTR!O:O,L2878)-SUMIFS(MOVI_SAID!H:H,MOVI_SAID!D:D,D2878,MOVI_SAID!L:L,L2878))</f>
        <v/>
      </c>
      <c r="J2878" s="153" t="str">
        <f>IF(D2878="","",VLOOKUP(D2878,CADA_PROD!D:G,4,0)*H2878)</f>
        <v/>
      </c>
      <c r="K2878" s="14"/>
      <c r="L2878" s="14"/>
      <c r="M2878" s="21"/>
      <c r="N2878" s="21"/>
      <c r="O2878" s="21"/>
      <c r="P2878" s="21"/>
    </row>
    <row r="2879" spans="1:16" s="16" customFormat="1" ht="30" customHeight="1">
      <c r="A2879" s="21"/>
      <c r="B2879" s="21"/>
      <c r="C2879" s="170"/>
      <c r="D2879" s="168"/>
      <c r="E2879" s="154" t="str">
        <f>IFERROR(VLOOKUP(D2879,CADA_PROD!D:H,5,0),"")</f>
        <v/>
      </c>
      <c r="F2879" s="169"/>
      <c r="G2879" s="170"/>
      <c r="H2879" s="171"/>
      <c r="I2879" s="172" t="str">
        <f>IF(D2879="","",SUMIFS(MOVI_ENTR!I:I,MOVI_ENTR!D:D,D2879,MOVI_ENTR!O:O,L2879)-SUMIFS(MOVI_SAID!H:H,MOVI_SAID!D:D,D2879,MOVI_SAID!L:L,L2879))</f>
        <v/>
      </c>
      <c r="J2879" s="153" t="str">
        <f>IF(D2879="","",VLOOKUP(D2879,CADA_PROD!D:G,4,0)*H2879)</f>
        <v/>
      </c>
      <c r="K2879" s="14"/>
      <c r="L2879" s="14"/>
      <c r="M2879" s="21"/>
      <c r="N2879" s="21"/>
      <c r="O2879" s="21"/>
      <c r="P2879" s="21"/>
    </row>
    <row r="2880" spans="1:16" s="16" customFormat="1" ht="30" customHeight="1">
      <c r="A2880" s="21"/>
      <c r="B2880" s="21"/>
      <c r="C2880" s="170"/>
      <c r="D2880" s="168"/>
      <c r="E2880" s="154" t="str">
        <f>IFERROR(VLOOKUP(D2880,CADA_PROD!D:H,5,0),"")</f>
        <v/>
      </c>
      <c r="F2880" s="169"/>
      <c r="G2880" s="170"/>
      <c r="H2880" s="171"/>
      <c r="I2880" s="172" t="str">
        <f>IF(D2880="","",SUMIFS(MOVI_ENTR!I:I,MOVI_ENTR!D:D,D2880,MOVI_ENTR!O:O,L2880)-SUMIFS(MOVI_SAID!H:H,MOVI_SAID!D:D,D2880,MOVI_SAID!L:L,L2880))</f>
        <v/>
      </c>
      <c r="J2880" s="153" t="str">
        <f>IF(D2880="","",VLOOKUP(D2880,CADA_PROD!D:G,4,0)*H2880)</f>
        <v/>
      </c>
      <c r="K2880" s="14"/>
      <c r="L2880" s="14"/>
      <c r="M2880" s="21"/>
      <c r="N2880" s="21"/>
      <c r="O2880" s="21"/>
      <c r="P2880" s="21"/>
    </row>
    <row r="2881" spans="1:16" s="16" customFormat="1" ht="30" customHeight="1">
      <c r="A2881" s="21"/>
      <c r="B2881" s="21"/>
      <c r="C2881" s="170"/>
      <c r="D2881" s="168"/>
      <c r="E2881" s="154" t="str">
        <f>IFERROR(VLOOKUP(D2881,CADA_PROD!D:H,5,0),"")</f>
        <v/>
      </c>
      <c r="F2881" s="169"/>
      <c r="G2881" s="170"/>
      <c r="H2881" s="171"/>
      <c r="I2881" s="172" t="str">
        <f>IF(D2881="","",SUMIFS(MOVI_ENTR!I:I,MOVI_ENTR!D:D,D2881,MOVI_ENTR!O:O,L2881)-SUMIFS(MOVI_SAID!H:H,MOVI_SAID!D:D,D2881,MOVI_SAID!L:L,L2881))</f>
        <v/>
      </c>
      <c r="J2881" s="153" t="str">
        <f>IF(D2881="","",VLOOKUP(D2881,CADA_PROD!D:G,4,0)*H2881)</f>
        <v/>
      </c>
      <c r="K2881" s="14"/>
      <c r="L2881" s="14"/>
      <c r="M2881" s="21"/>
      <c r="N2881" s="21"/>
      <c r="O2881" s="21"/>
      <c r="P2881" s="21"/>
    </row>
    <row r="2882" spans="1:16" s="16" customFormat="1" ht="30" customHeight="1">
      <c r="A2882" s="21"/>
      <c r="B2882" s="21"/>
      <c r="C2882" s="170"/>
      <c r="D2882" s="168"/>
      <c r="E2882" s="154" t="str">
        <f>IFERROR(VLOOKUP(D2882,CADA_PROD!D:H,5,0),"")</f>
        <v/>
      </c>
      <c r="F2882" s="169"/>
      <c r="G2882" s="170"/>
      <c r="H2882" s="171"/>
      <c r="I2882" s="172" t="str">
        <f>IF(D2882="","",SUMIFS(MOVI_ENTR!I:I,MOVI_ENTR!D:D,D2882,MOVI_ENTR!O:O,L2882)-SUMIFS(MOVI_SAID!H:H,MOVI_SAID!D:D,D2882,MOVI_SAID!L:L,L2882))</f>
        <v/>
      </c>
      <c r="J2882" s="153" t="str">
        <f>IF(D2882="","",VLOOKUP(D2882,CADA_PROD!D:G,4,0)*H2882)</f>
        <v/>
      </c>
      <c r="K2882" s="14"/>
      <c r="L2882" s="14"/>
      <c r="M2882" s="21"/>
      <c r="N2882" s="21"/>
      <c r="O2882" s="21"/>
      <c r="P2882" s="21"/>
    </row>
    <row r="2883" spans="1:16" s="16" customFormat="1" ht="30" customHeight="1">
      <c r="A2883" s="21"/>
      <c r="B2883" s="21"/>
      <c r="C2883" s="170"/>
      <c r="D2883" s="168"/>
      <c r="E2883" s="154" t="str">
        <f>IFERROR(VLOOKUP(D2883,CADA_PROD!D:H,5,0),"")</f>
        <v/>
      </c>
      <c r="F2883" s="169"/>
      <c r="G2883" s="170"/>
      <c r="H2883" s="171"/>
      <c r="I2883" s="172" t="str">
        <f>IF(D2883="","",SUMIFS(MOVI_ENTR!I:I,MOVI_ENTR!D:D,D2883,MOVI_ENTR!O:O,L2883)-SUMIFS(MOVI_SAID!H:H,MOVI_SAID!D:D,D2883,MOVI_SAID!L:L,L2883))</f>
        <v/>
      </c>
      <c r="J2883" s="153" t="str">
        <f>IF(D2883="","",VLOOKUP(D2883,CADA_PROD!D:G,4,0)*H2883)</f>
        <v/>
      </c>
      <c r="K2883" s="14"/>
      <c r="L2883" s="14"/>
      <c r="M2883" s="21"/>
      <c r="N2883" s="21"/>
      <c r="O2883" s="21"/>
      <c r="P2883" s="21"/>
    </row>
    <row r="2884" spans="1:16" s="16" customFormat="1" ht="30" customHeight="1">
      <c r="A2884" s="21"/>
      <c r="B2884" s="21"/>
      <c r="C2884" s="170"/>
      <c r="D2884" s="168"/>
      <c r="E2884" s="154" t="str">
        <f>IFERROR(VLOOKUP(D2884,CADA_PROD!D:H,5,0),"")</f>
        <v/>
      </c>
      <c r="F2884" s="169"/>
      <c r="G2884" s="170"/>
      <c r="H2884" s="171"/>
      <c r="I2884" s="172" t="str">
        <f>IF(D2884="","",SUMIFS(MOVI_ENTR!I:I,MOVI_ENTR!D:D,D2884,MOVI_ENTR!O:O,L2884)-SUMIFS(MOVI_SAID!H:H,MOVI_SAID!D:D,D2884,MOVI_SAID!L:L,L2884))</f>
        <v/>
      </c>
      <c r="J2884" s="153" t="str">
        <f>IF(D2884="","",VLOOKUP(D2884,CADA_PROD!D:G,4,0)*H2884)</f>
        <v/>
      </c>
      <c r="K2884" s="14"/>
      <c r="L2884" s="14"/>
      <c r="M2884" s="21"/>
      <c r="N2884" s="21"/>
      <c r="O2884" s="21"/>
      <c r="P2884" s="21"/>
    </row>
    <row r="2885" spans="1:16" s="16" customFormat="1" ht="30" customHeight="1">
      <c r="A2885" s="21"/>
      <c r="B2885" s="21"/>
      <c r="C2885" s="170"/>
      <c r="D2885" s="168"/>
      <c r="E2885" s="154" t="str">
        <f>IFERROR(VLOOKUP(D2885,CADA_PROD!D:H,5,0),"")</f>
        <v/>
      </c>
      <c r="F2885" s="169"/>
      <c r="G2885" s="170"/>
      <c r="H2885" s="171"/>
      <c r="I2885" s="172" t="str">
        <f>IF(D2885="","",SUMIFS(MOVI_ENTR!I:I,MOVI_ENTR!D:D,D2885,MOVI_ENTR!O:O,L2885)-SUMIFS(MOVI_SAID!H:H,MOVI_SAID!D:D,D2885,MOVI_SAID!L:L,L2885))</f>
        <v/>
      </c>
      <c r="J2885" s="153" t="str">
        <f>IF(D2885="","",VLOOKUP(D2885,CADA_PROD!D:G,4,0)*H2885)</f>
        <v/>
      </c>
      <c r="K2885" s="14"/>
      <c r="L2885" s="14"/>
      <c r="M2885" s="21"/>
      <c r="N2885" s="21"/>
      <c r="O2885" s="21"/>
      <c r="P2885" s="21"/>
    </row>
    <row r="2886" spans="1:16" s="16" customFormat="1" ht="30" customHeight="1">
      <c r="A2886" s="21"/>
      <c r="B2886" s="21"/>
      <c r="C2886" s="170"/>
      <c r="D2886" s="168"/>
      <c r="E2886" s="154" t="str">
        <f>IFERROR(VLOOKUP(D2886,CADA_PROD!D:H,5,0),"")</f>
        <v/>
      </c>
      <c r="F2886" s="169"/>
      <c r="G2886" s="170"/>
      <c r="H2886" s="171"/>
      <c r="I2886" s="172" t="str">
        <f>IF(D2886="","",SUMIFS(MOVI_ENTR!I:I,MOVI_ENTR!D:D,D2886,MOVI_ENTR!O:O,L2886)-SUMIFS(MOVI_SAID!H:H,MOVI_SAID!D:D,D2886,MOVI_SAID!L:L,L2886))</f>
        <v/>
      </c>
      <c r="J2886" s="153" t="str">
        <f>IF(D2886="","",VLOOKUP(D2886,CADA_PROD!D:G,4,0)*H2886)</f>
        <v/>
      </c>
      <c r="K2886" s="14"/>
      <c r="L2886" s="14"/>
      <c r="M2886" s="21"/>
      <c r="N2886" s="21"/>
      <c r="O2886" s="21"/>
      <c r="P2886" s="21"/>
    </row>
    <row r="2887" spans="1:16" s="16" customFormat="1" ht="30" customHeight="1">
      <c r="A2887" s="21"/>
      <c r="B2887" s="21"/>
      <c r="C2887" s="170"/>
      <c r="D2887" s="168"/>
      <c r="E2887" s="154" t="str">
        <f>IFERROR(VLOOKUP(D2887,CADA_PROD!D:H,5,0),"")</f>
        <v/>
      </c>
      <c r="F2887" s="169"/>
      <c r="G2887" s="170"/>
      <c r="H2887" s="171"/>
      <c r="I2887" s="172" t="str">
        <f>IF(D2887="","",SUMIFS(MOVI_ENTR!I:I,MOVI_ENTR!D:D,D2887,MOVI_ENTR!O:O,L2887)-SUMIFS(MOVI_SAID!H:H,MOVI_SAID!D:D,D2887,MOVI_SAID!L:L,L2887))</f>
        <v/>
      </c>
      <c r="J2887" s="153" t="str">
        <f>IF(D2887="","",VLOOKUP(D2887,CADA_PROD!D:G,4,0)*H2887)</f>
        <v/>
      </c>
      <c r="K2887" s="14"/>
      <c r="L2887" s="14"/>
      <c r="M2887" s="21"/>
      <c r="N2887" s="21"/>
      <c r="O2887" s="21"/>
      <c r="P2887" s="21"/>
    </row>
    <row r="2888" spans="1:16" s="16" customFormat="1" ht="30" customHeight="1">
      <c r="A2888" s="21"/>
      <c r="B2888" s="21"/>
      <c r="C2888" s="170"/>
      <c r="D2888" s="168"/>
      <c r="E2888" s="154" t="str">
        <f>IFERROR(VLOOKUP(D2888,CADA_PROD!D:H,5,0),"")</f>
        <v/>
      </c>
      <c r="F2888" s="169"/>
      <c r="G2888" s="170"/>
      <c r="H2888" s="171"/>
      <c r="I2888" s="172" t="str">
        <f>IF(D2888="","",SUMIFS(MOVI_ENTR!I:I,MOVI_ENTR!D:D,D2888,MOVI_ENTR!O:O,L2888)-SUMIFS(MOVI_SAID!H:H,MOVI_SAID!D:D,D2888,MOVI_SAID!L:L,L2888))</f>
        <v/>
      </c>
      <c r="J2888" s="153" t="str">
        <f>IF(D2888="","",VLOOKUP(D2888,CADA_PROD!D:G,4,0)*H2888)</f>
        <v/>
      </c>
      <c r="K2888" s="14"/>
      <c r="L2888" s="14"/>
      <c r="M2888" s="21"/>
      <c r="N2888" s="21"/>
      <c r="O2888" s="21"/>
      <c r="P2888" s="21"/>
    </row>
    <row r="2889" spans="1:16" s="16" customFormat="1" ht="30" customHeight="1">
      <c r="A2889" s="21"/>
      <c r="B2889" s="21"/>
      <c r="C2889" s="170"/>
      <c r="D2889" s="168"/>
      <c r="E2889" s="154" t="str">
        <f>IFERROR(VLOOKUP(D2889,CADA_PROD!D:H,5,0),"")</f>
        <v/>
      </c>
      <c r="F2889" s="169"/>
      <c r="G2889" s="170"/>
      <c r="H2889" s="171"/>
      <c r="I2889" s="172" t="str">
        <f>IF(D2889="","",SUMIFS(MOVI_ENTR!I:I,MOVI_ENTR!D:D,D2889,MOVI_ENTR!O:O,L2889)-SUMIFS(MOVI_SAID!H:H,MOVI_SAID!D:D,D2889,MOVI_SAID!L:L,L2889))</f>
        <v/>
      </c>
      <c r="J2889" s="153" t="str">
        <f>IF(D2889="","",VLOOKUP(D2889,CADA_PROD!D:G,4,0)*H2889)</f>
        <v/>
      </c>
      <c r="K2889" s="14"/>
      <c r="L2889" s="14"/>
      <c r="M2889" s="21"/>
      <c r="N2889" s="21"/>
      <c r="O2889" s="21"/>
      <c r="P2889" s="21"/>
    </row>
    <row r="2890" spans="1:16" s="16" customFormat="1" ht="30" customHeight="1">
      <c r="A2890" s="21"/>
      <c r="B2890" s="21"/>
      <c r="C2890" s="170"/>
      <c r="D2890" s="168"/>
      <c r="E2890" s="154" t="str">
        <f>IFERROR(VLOOKUP(D2890,CADA_PROD!D:H,5,0),"")</f>
        <v/>
      </c>
      <c r="F2890" s="169"/>
      <c r="G2890" s="170"/>
      <c r="H2890" s="171"/>
      <c r="I2890" s="172" t="str">
        <f>IF(D2890="","",SUMIFS(MOVI_ENTR!I:I,MOVI_ENTR!D:D,D2890,MOVI_ENTR!O:O,L2890)-SUMIFS(MOVI_SAID!H:H,MOVI_SAID!D:D,D2890,MOVI_SAID!L:L,L2890))</f>
        <v/>
      </c>
      <c r="J2890" s="153" t="str">
        <f>IF(D2890="","",VLOOKUP(D2890,CADA_PROD!D:G,4,0)*H2890)</f>
        <v/>
      </c>
      <c r="K2890" s="14"/>
      <c r="L2890" s="14"/>
      <c r="M2890" s="21"/>
      <c r="N2890" s="21"/>
      <c r="O2890" s="21"/>
      <c r="P2890" s="21"/>
    </row>
    <row r="2891" spans="1:16" s="16" customFormat="1" ht="30" customHeight="1">
      <c r="A2891" s="21"/>
      <c r="B2891" s="21"/>
      <c r="C2891" s="170"/>
      <c r="D2891" s="168"/>
      <c r="E2891" s="154" t="str">
        <f>IFERROR(VLOOKUP(D2891,CADA_PROD!D:H,5,0),"")</f>
        <v/>
      </c>
      <c r="F2891" s="169"/>
      <c r="G2891" s="170"/>
      <c r="H2891" s="171"/>
      <c r="I2891" s="172" t="str">
        <f>IF(D2891="","",SUMIFS(MOVI_ENTR!I:I,MOVI_ENTR!D:D,D2891,MOVI_ENTR!O:O,L2891)-SUMIFS(MOVI_SAID!H:H,MOVI_SAID!D:D,D2891,MOVI_SAID!L:L,L2891))</f>
        <v/>
      </c>
      <c r="J2891" s="153" t="str">
        <f>IF(D2891="","",VLOOKUP(D2891,CADA_PROD!D:G,4,0)*H2891)</f>
        <v/>
      </c>
      <c r="K2891" s="14"/>
      <c r="L2891" s="14"/>
      <c r="M2891" s="21"/>
      <c r="N2891" s="21"/>
      <c r="O2891" s="21"/>
      <c r="P2891" s="21"/>
    </row>
    <row r="2892" spans="1:16" s="16" customFormat="1" ht="30" customHeight="1">
      <c r="A2892" s="21"/>
      <c r="B2892" s="21"/>
      <c r="C2892" s="170"/>
      <c r="D2892" s="168"/>
      <c r="E2892" s="154" t="str">
        <f>IFERROR(VLOOKUP(D2892,CADA_PROD!D:H,5,0),"")</f>
        <v/>
      </c>
      <c r="F2892" s="169"/>
      <c r="G2892" s="170"/>
      <c r="H2892" s="171"/>
      <c r="I2892" s="172" t="str">
        <f>IF(D2892="","",SUMIFS(MOVI_ENTR!I:I,MOVI_ENTR!D:D,D2892,MOVI_ENTR!O:O,L2892)-SUMIFS(MOVI_SAID!H:H,MOVI_SAID!D:D,D2892,MOVI_SAID!L:L,L2892))</f>
        <v/>
      </c>
      <c r="J2892" s="153" t="str">
        <f>IF(D2892="","",VLOOKUP(D2892,CADA_PROD!D:G,4,0)*H2892)</f>
        <v/>
      </c>
      <c r="K2892" s="14"/>
      <c r="L2892" s="14"/>
      <c r="M2892" s="21"/>
      <c r="N2892" s="21"/>
      <c r="O2892" s="21"/>
      <c r="P2892" s="21"/>
    </row>
    <row r="2893" spans="1:16" s="16" customFormat="1" ht="30" customHeight="1">
      <c r="A2893" s="21"/>
      <c r="B2893" s="21"/>
      <c r="C2893" s="170"/>
      <c r="D2893" s="168"/>
      <c r="E2893" s="154" t="str">
        <f>IFERROR(VLOOKUP(D2893,CADA_PROD!D:H,5,0),"")</f>
        <v/>
      </c>
      <c r="F2893" s="169"/>
      <c r="G2893" s="170"/>
      <c r="H2893" s="171"/>
      <c r="I2893" s="172" t="str">
        <f>IF(D2893="","",SUMIFS(MOVI_ENTR!I:I,MOVI_ENTR!D:D,D2893,MOVI_ENTR!O:O,L2893)-SUMIFS(MOVI_SAID!H:H,MOVI_SAID!D:D,D2893,MOVI_SAID!L:L,L2893))</f>
        <v/>
      </c>
      <c r="J2893" s="153" t="str">
        <f>IF(D2893="","",VLOOKUP(D2893,CADA_PROD!D:G,4,0)*H2893)</f>
        <v/>
      </c>
      <c r="K2893" s="14"/>
      <c r="L2893" s="14"/>
      <c r="M2893" s="21"/>
      <c r="N2893" s="21"/>
      <c r="O2893" s="21"/>
      <c r="P2893" s="21"/>
    </row>
    <row r="2894" spans="1:16" s="16" customFormat="1" ht="30" customHeight="1">
      <c r="A2894" s="21"/>
      <c r="B2894" s="21"/>
      <c r="C2894" s="170"/>
      <c r="D2894" s="168"/>
      <c r="E2894" s="154" t="str">
        <f>IFERROR(VLOOKUP(D2894,CADA_PROD!D:H,5,0),"")</f>
        <v/>
      </c>
      <c r="F2894" s="169"/>
      <c r="G2894" s="170"/>
      <c r="H2894" s="171"/>
      <c r="I2894" s="172" t="str">
        <f>IF(D2894="","",SUMIFS(MOVI_ENTR!I:I,MOVI_ENTR!D:D,D2894,MOVI_ENTR!O:O,L2894)-SUMIFS(MOVI_SAID!H:H,MOVI_SAID!D:D,D2894,MOVI_SAID!L:L,L2894))</f>
        <v/>
      </c>
      <c r="J2894" s="153" t="str">
        <f>IF(D2894="","",VLOOKUP(D2894,CADA_PROD!D:G,4,0)*H2894)</f>
        <v/>
      </c>
      <c r="K2894" s="14"/>
      <c r="L2894" s="14"/>
      <c r="M2894" s="21"/>
      <c r="N2894" s="21"/>
      <c r="O2894" s="21"/>
      <c r="P2894" s="21"/>
    </row>
    <row r="2895" spans="1:16" s="16" customFormat="1" ht="30" customHeight="1">
      <c r="A2895" s="21"/>
      <c r="B2895" s="21"/>
      <c r="C2895" s="170"/>
      <c r="D2895" s="168"/>
      <c r="E2895" s="154" t="str">
        <f>IFERROR(VLOOKUP(D2895,CADA_PROD!D:H,5,0),"")</f>
        <v/>
      </c>
      <c r="F2895" s="169"/>
      <c r="G2895" s="170"/>
      <c r="H2895" s="171"/>
      <c r="I2895" s="172" t="str">
        <f>IF(D2895="","",SUMIFS(MOVI_ENTR!I:I,MOVI_ENTR!D:D,D2895,MOVI_ENTR!O:O,L2895)-SUMIFS(MOVI_SAID!H:H,MOVI_SAID!D:D,D2895,MOVI_SAID!L:L,L2895))</f>
        <v/>
      </c>
      <c r="J2895" s="153" t="str">
        <f>IF(D2895="","",VLOOKUP(D2895,CADA_PROD!D:G,4,0)*H2895)</f>
        <v/>
      </c>
      <c r="K2895" s="14"/>
      <c r="L2895" s="14"/>
      <c r="M2895" s="21"/>
      <c r="N2895" s="21"/>
      <c r="O2895" s="21"/>
      <c r="P2895" s="21"/>
    </row>
    <row r="2896" spans="1:16" s="16" customFormat="1" ht="30" customHeight="1">
      <c r="A2896" s="21"/>
      <c r="B2896" s="21"/>
      <c r="C2896" s="170"/>
      <c r="D2896" s="168"/>
      <c r="E2896" s="154" t="str">
        <f>IFERROR(VLOOKUP(D2896,CADA_PROD!D:H,5,0),"")</f>
        <v/>
      </c>
      <c r="F2896" s="169"/>
      <c r="G2896" s="170"/>
      <c r="H2896" s="171"/>
      <c r="I2896" s="172" t="str">
        <f>IF(D2896="","",SUMIFS(MOVI_ENTR!I:I,MOVI_ENTR!D:D,D2896,MOVI_ENTR!O:O,L2896)-SUMIFS(MOVI_SAID!H:H,MOVI_SAID!D:D,D2896,MOVI_SAID!L:L,L2896))</f>
        <v/>
      </c>
      <c r="J2896" s="153" t="str">
        <f>IF(D2896="","",VLOOKUP(D2896,CADA_PROD!D:G,4,0)*H2896)</f>
        <v/>
      </c>
      <c r="K2896" s="14"/>
      <c r="L2896" s="14"/>
      <c r="M2896" s="21"/>
      <c r="N2896" s="21"/>
      <c r="O2896" s="21"/>
      <c r="P2896" s="21"/>
    </row>
    <row r="2897" spans="1:16" s="16" customFormat="1" ht="30" customHeight="1">
      <c r="A2897" s="21"/>
      <c r="B2897" s="21"/>
      <c r="C2897" s="170"/>
      <c r="D2897" s="168"/>
      <c r="E2897" s="154" t="str">
        <f>IFERROR(VLOOKUP(D2897,CADA_PROD!D:H,5,0),"")</f>
        <v/>
      </c>
      <c r="F2897" s="169"/>
      <c r="G2897" s="170"/>
      <c r="H2897" s="171"/>
      <c r="I2897" s="172" t="str">
        <f>IF(D2897="","",SUMIFS(MOVI_ENTR!I:I,MOVI_ENTR!D:D,D2897,MOVI_ENTR!O:O,L2897)-SUMIFS(MOVI_SAID!H:H,MOVI_SAID!D:D,D2897,MOVI_SAID!L:L,L2897))</f>
        <v/>
      </c>
      <c r="J2897" s="153" t="str">
        <f>IF(D2897="","",VLOOKUP(D2897,CADA_PROD!D:G,4,0)*H2897)</f>
        <v/>
      </c>
      <c r="K2897" s="14"/>
      <c r="L2897" s="14"/>
      <c r="M2897" s="21"/>
      <c r="N2897" s="21"/>
      <c r="O2897" s="21"/>
      <c r="P2897" s="21"/>
    </row>
    <row r="2898" spans="1:16" s="16" customFormat="1" ht="30" customHeight="1">
      <c r="A2898" s="21"/>
      <c r="B2898" s="21"/>
      <c r="C2898" s="170"/>
      <c r="D2898" s="168"/>
      <c r="E2898" s="154" t="str">
        <f>IFERROR(VLOOKUP(D2898,CADA_PROD!D:H,5,0),"")</f>
        <v/>
      </c>
      <c r="F2898" s="169"/>
      <c r="G2898" s="170"/>
      <c r="H2898" s="171"/>
      <c r="I2898" s="172" t="str">
        <f>IF(D2898="","",SUMIFS(MOVI_ENTR!I:I,MOVI_ENTR!D:D,D2898,MOVI_ENTR!O:O,L2898)-SUMIFS(MOVI_SAID!H:H,MOVI_SAID!D:D,D2898,MOVI_SAID!L:L,L2898))</f>
        <v/>
      </c>
      <c r="J2898" s="153" t="str">
        <f>IF(D2898="","",VLOOKUP(D2898,CADA_PROD!D:G,4,0)*H2898)</f>
        <v/>
      </c>
      <c r="K2898" s="14"/>
      <c r="L2898" s="14"/>
      <c r="M2898" s="21"/>
      <c r="N2898" s="21"/>
      <c r="O2898" s="21"/>
      <c r="P2898" s="21"/>
    </row>
    <row r="2899" spans="1:16" s="16" customFormat="1" ht="30" customHeight="1">
      <c r="A2899" s="21"/>
      <c r="B2899" s="21"/>
      <c r="C2899" s="170"/>
      <c r="D2899" s="168"/>
      <c r="E2899" s="154" t="str">
        <f>IFERROR(VLOOKUP(D2899,CADA_PROD!D:H,5,0),"")</f>
        <v/>
      </c>
      <c r="F2899" s="169"/>
      <c r="G2899" s="170"/>
      <c r="H2899" s="171"/>
      <c r="I2899" s="172" t="str">
        <f>IF(D2899="","",SUMIFS(MOVI_ENTR!I:I,MOVI_ENTR!D:D,D2899,MOVI_ENTR!O:O,L2899)-SUMIFS(MOVI_SAID!H:H,MOVI_SAID!D:D,D2899,MOVI_SAID!L:L,L2899))</f>
        <v/>
      </c>
      <c r="J2899" s="153" t="str">
        <f>IF(D2899="","",VLOOKUP(D2899,CADA_PROD!D:G,4,0)*H2899)</f>
        <v/>
      </c>
      <c r="K2899" s="14"/>
      <c r="L2899" s="14"/>
      <c r="M2899" s="21"/>
      <c r="N2899" s="21"/>
      <c r="O2899" s="21"/>
      <c r="P2899" s="21"/>
    </row>
    <row r="2900" spans="1:16" s="16" customFormat="1" ht="30" customHeight="1">
      <c r="A2900" s="21"/>
      <c r="B2900" s="21"/>
      <c r="C2900" s="170"/>
      <c r="D2900" s="168"/>
      <c r="E2900" s="154" t="str">
        <f>IFERROR(VLOOKUP(D2900,CADA_PROD!D:H,5,0),"")</f>
        <v/>
      </c>
      <c r="F2900" s="169"/>
      <c r="G2900" s="170"/>
      <c r="H2900" s="171"/>
      <c r="I2900" s="172" t="str">
        <f>IF(D2900="","",SUMIFS(MOVI_ENTR!I:I,MOVI_ENTR!D:D,D2900,MOVI_ENTR!O:O,L2900)-SUMIFS(MOVI_SAID!H:H,MOVI_SAID!D:D,D2900,MOVI_SAID!L:L,L2900))</f>
        <v/>
      </c>
      <c r="J2900" s="153" t="str">
        <f>IF(D2900="","",VLOOKUP(D2900,CADA_PROD!D:G,4,0)*H2900)</f>
        <v/>
      </c>
      <c r="K2900" s="14"/>
      <c r="L2900" s="14"/>
      <c r="M2900" s="21"/>
      <c r="N2900" s="21"/>
      <c r="O2900" s="21"/>
      <c r="P2900" s="21"/>
    </row>
    <row r="2901" spans="1:16" s="16" customFormat="1" ht="30" customHeight="1">
      <c r="A2901" s="21"/>
      <c r="B2901" s="21"/>
      <c r="C2901" s="170"/>
      <c r="D2901" s="168"/>
      <c r="E2901" s="154" t="str">
        <f>IFERROR(VLOOKUP(D2901,CADA_PROD!D:H,5,0),"")</f>
        <v/>
      </c>
      <c r="F2901" s="169"/>
      <c r="G2901" s="170"/>
      <c r="H2901" s="171"/>
      <c r="I2901" s="172" t="str">
        <f>IF(D2901="","",SUMIFS(MOVI_ENTR!I:I,MOVI_ENTR!D:D,D2901,MOVI_ENTR!O:O,L2901)-SUMIFS(MOVI_SAID!H:H,MOVI_SAID!D:D,D2901,MOVI_SAID!L:L,L2901))</f>
        <v/>
      </c>
      <c r="J2901" s="153" t="str">
        <f>IF(D2901="","",VLOOKUP(D2901,CADA_PROD!D:G,4,0)*H2901)</f>
        <v/>
      </c>
      <c r="K2901" s="14"/>
      <c r="L2901" s="14"/>
      <c r="M2901" s="21"/>
      <c r="N2901" s="21"/>
      <c r="O2901" s="21"/>
      <c r="P2901" s="21"/>
    </row>
    <row r="2902" spans="1:16" s="16" customFormat="1" ht="30" customHeight="1">
      <c r="A2902" s="21"/>
      <c r="B2902" s="21"/>
      <c r="C2902" s="170"/>
      <c r="D2902" s="168"/>
      <c r="E2902" s="154" t="str">
        <f>IFERROR(VLOOKUP(D2902,CADA_PROD!D:H,5,0),"")</f>
        <v/>
      </c>
      <c r="F2902" s="169"/>
      <c r="G2902" s="170"/>
      <c r="H2902" s="171"/>
      <c r="I2902" s="172" t="str">
        <f>IF(D2902="","",SUMIFS(MOVI_ENTR!I:I,MOVI_ENTR!D:D,D2902,MOVI_ENTR!O:O,L2902)-SUMIFS(MOVI_SAID!H:H,MOVI_SAID!D:D,D2902,MOVI_SAID!L:L,L2902))</f>
        <v/>
      </c>
      <c r="J2902" s="153" t="str">
        <f>IF(D2902="","",VLOOKUP(D2902,CADA_PROD!D:G,4,0)*H2902)</f>
        <v/>
      </c>
      <c r="K2902" s="14"/>
      <c r="L2902" s="14"/>
      <c r="M2902" s="21"/>
      <c r="N2902" s="21"/>
      <c r="O2902" s="21"/>
      <c r="P2902" s="21"/>
    </row>
    <row r="2903" spans="1:16" s="16" customFormat="1" ht="30" customHeight="1">
      <c r="A2903" s="21"/>
      <c r="B2903" s="21"/>
      <c r="C2903" s="170"/>
      <c r="D2903" s="168"/>
      <c r="E2903" s="154" t="str">
        <f>IFERROR(VLOOKUP(D2903,CADA_PROD!D:H,5,0),"")</f>
        <v/>
      </c>
      <c r="F2903" s="169"/>
      <c r="G2903" s="170"/>
      <c r="H2903" s="171"/>
      <c r="I2903" s="172" t="str">
        <f>IF(D2903="","",SUMIFS(MOVI_ENTR!I:I,MOVI_ENTR!D:D,D2903,MOVI_ENTR!O:O,L2903)-SUMIFS(MOVI_SAID!H:H,MOVI_SAID!D:D,D2903,MOVI_SAID!L:L,L2903))</f>
        <v/>
      </c>
      <c r="J2903" s="153" t="str">
        <f>IF(D2903="","",VLOOKUP(D2903,CADA_PROD!D:G,4,0)*H2903)</f>
        <v/>
      </c>
      <c r="K2903" s="14"/>
      <c r="L2903" s="14"/>
      <c r="M2903" s="21"/>
      <c r="N2903" s="21"/>
      <c r="O2903" s="21"/>
      <c r="P2903" s="21"/>
    </row>
    <row r="2904" spans="1:16" s="16" customFormat="1" ht="30" customHeight="1">
      <c r="A2904" s="21"/>
      <c r="B2904" s="21"/>
      <c r="C2904" s="170"/>
      <c r="D2904" s="168"/>
      <c r="E2904" s="154" t="str">
        <f>IFERROR(VLOOKUP(D2904,CADA_PROD!D:H,5,0),"")</f>
        <v/>
      </c>
      <c r="F2904" s="169"/>
      <c r="G2904" s="170"/>
      <c r="H2904" s="171"/>
      <c r="I2904" s="172" t="str">
        <f>IF(D2904="","",SUMIFS(MOVI_ENTR!I:I,MOVI_ENTR!D:D,D2904,MOVI_ENTR!O:O,L2904)-SUMIFS(MOVI_SAID!H:H,MOVI_SAID!D:D,D2904,MOVI_SAID!L:L,L2904))</f>
        <v/>
      </c>
      <c r="J2904" s="153" t="str">
        <f>IF(D2904="","",VLOOKUP(D2904,CADA_PROD!D:G,4,0)*H2904)</f>
        <v/>
      </c>
      <c r="K2904" s="14"/>
      <c r="L2904" s="14"/>
      <c r="M2904" s="21"/>
      <c r="N2904" s="21"/>
      <c r="O2904" s="21"/>
      <c r="P2904" s="21"/>
    </row>
    <row r="2905" spans="1:16" s="16" customFormat="1" ht="30" customHeight="1">
      <c r="A2905" s="21"/>
      <c r="B2905" s="21"/>
      <c r="C2905" s="170"/>
      <c r="D2905" s="168"/>
      <c r="E2905" s="154" t="str">
        <f>IFERROR(VLOOKUP(D2905,CADA_PROD!D:H,5,0),"")</f>
        <v/>
      </c>
      <c r="F2905" s="169"/>
      <c r="G2905" s="170"/>
      <c r="H2905" s="171"/>
      <c r="I2905" s="172" t="str">
        <f>IF(D2905="","",SUMIFS(MOVI_ENTR!I:I,MOVI_ENTR!D:D,D2905,MOVI_ENTR!O:O,L2905)-SUMIFS(MOVI_SAID!H:H,MOVI_SAID!D:D,D2905,MOVI_SAID!L:L,L2905))</f>
        <v/>
      </c>
      <c r="J2905" s="153" t="str">
        <f>IF(D2905="","",VLOOKUP(D2905,CADA_PROD!D:G,4,0)*H2905)</f>
        <v/>
      </c>
      <c r="K2905" s="14"/>
      <c r="L2905" s="14"/>
      <c r="M2905" s="21"/>
      <c r="N2905" s="21"/>
      <c r="O2905" s="21"/>
      <c r="P2905" s="21"/>
    </row>
    <row r="2906" spans="1:16" s="16" customFormat="1" ht="30" customHeight="1">
      <c r="A2906" s="21"/>
      <c r="B2906" s="21"/>
      <c r="C2906" s="170"/>
      <c r="D2906" s="168"/>
      <c r="E2906" s="154" t="str">
        <f>IFERROR(VLOOKUP(D2906,CADA_PROD!D:H,5,0),"")</f>
        <v/>
      </c>
      <c r="F2906" s="169"/>
      <c r="G2906" s="170"/>
      <c r="H2906" s="171"/>
      <c r="I2906" s="172" t="str">
        <f>IF(D2906="","",SUMIFS(MOVI_ENTR!I:I,MOVI_ENTR!D:D,D2906,MOVI_ENTR!O:O,L2906)-SUMIFS(MOVI_SAID!H:H,MOVI_SAID!D:D,D2906,MOVI_SAID!L:L,L2906))</f>
        <v/>
      </c>
      <c r="J2906" s="153" t="str">
        <f>IF(D2906="","",VLOOKUP(D2906,CADA_PROD!D:G,4,0)*H2906)</f>
        <v/>
      </c>
      <c r="K2906" s="14"/>
      <c r="L2906" s="14"/>
      <c r="M2906" s="21"/>
      <c r="N2906" s="21"/>
      <c r="O2906" s="21"/>
      <c r="P2906" s="21"/>
    </row>
    <row r="2907" spans="1:16" s="16" customFormat="1" ht="30" customHeight="1">
      <c r="A2907" s="21"/>
      <c r="B2907" s="21"/>
      <c r="C2907" s="170"/>
      <c r="D2907" s="168"/>
      <c r="E2907" s="154" t="str">
        <f>IFERROR(VLOOKUP(D2907,CADA_PROD!D:H,5,0),"")</f>
        <v/>
      </c>
      <c r="F2907" s="169"/>
      <c r="G2907" s="170"/>
      <c r="H2907" s="171"/>
      <c r="I2907" s="172" t="str">
        <f>IF(D2907="","",SUMIFS(MOVI_ENTR!I:I,MOVI_ENTR!D:D,D2907,MOVI_ENTR!O:O,L2907)-SUMIFS(MOVI_SAID!H:H,MOVI_SAID!D:D,D2907,MOVI_SAID!L:L,L2907))</f>
        <v/>
      </c>
      <c r="J2907" s="153" t="str">
        <f>IF(D2907="","",VLOOKUP(D2907,CADA_PROD!D:G,4,0)*H2907)</f>
        <v/>
      </c>
      <c r="K2907" s="14"/>
      <c r="L2907" s="14"/>
      <c r="M2907" s="21"/>
      <c r="N2907" s="21"/>
      <c r="O2907" s="21"/>
      <c r="P2907" s="21"/>
    </row>
    <row r="2908" spans="1:16" s="16" customFormat="1" ht="30" customHeight="1">
      <c r="A2908" s="21"/>
      <c r="B2908" s="21"/>
      <c r="C2908" s="170"/>
      <c r="D2908" s="168"/>
      <c r="E2908" s="154" t="str">
        <f>IFERROR(VLOOKUP(D2908,CADA_PROD!D:H,5,0),"")</f>
        <v/>
      </c>
      <c r="F2908" s="169"/>
      <c r="G2908" s="170"/>
      <c r="H2908" s="171"/>
      <c r="I2908" s="172" t="str">
        <f>IF(D2908="","",SUMIFS(MOVI_ENTR!I:I,MOVI_ENTR!D:D,D2908,MOVI_ENTR!O:O,L2908)-SUMIFS(MOVI_SAID!H:H,MOVI_SAID!D:D,D2908,MOVI_SAID!L:L,L2908))</f>
        <v/>
      </c>
      <c r="J2908" s="153" t="str">
        <f>IF(D2908="","",VLOOKUP(D2908,CADA_PROD!D:G,4,0)*H2908)</f>
        <v/>
      </c>
      <c r="K2908" s="14"/>
      <c r="L2908" s="14"/>
      <c r="M2908" s="21"/>
      <c r="N2908" s="21"/>
      <c r="O2908" s="21"/>
      <c r="P2908" s="21"/>
    </row>
    <row r="2909" spans="1:16" s="16" customFormat="1" ht="30" customHeight="1">
      <c r="A2909" s="21"/>
      <c r="B2909" s="21"/>
      <c r="C2909" s="170"/>
      <c r="D2909" s="168"/>
      <c r="E2909" s="154" t="str">
        <f>IFERROR(VLOOKUP(D2909,CADA_PROD!D:H,5,0),"")</f>
        <v/>
      </c>
      <c r="F2909" s="169"/>
      <c r="G2909" s="170"/>
      <c r="H2909" s="171"/>
      <c r="I2909" s="172" t="str">
        <f>IF(D2909="","",SUMIFS(MOVI_ENTR!I:I,MOVI_ENTR!D:D,D2909,MOVI_ENTR!O:O,L2909)-SUMIFS(MOVI_SAID!H:H,MOVI_SAID!D:D,D2909,MOVI_SAID!L:L,L2909))</f>
        <v/>
      </c>
      <c r="J2909" s="153" t="str">
        <f>IF(D2909="","",VLOOKUP(D2909,CADA_PROD!D:G,4,0)*H2909)</f>
        <v/>
      </c>
      <c r="K2909" s="14"/>
      <c r="L2909" s="14"/>
      <c r="M2909" s="21"/>
      <c r="N2909" s="21"/>
      <c r="O2909" s="21"/>
      <c r="P2909" s="21"/>
    </row>
    <row r="2910" spans="1:16" s="16" customFormat="1" ht="30" customHeight="1">
      <c r="A2910" s="21"/>
      <c r="B2910" s="21"/>
      <c r="C2910" s="170"/>
      <c r="D2910" s="168"/>
      <c r="E2910" s="154" t="str">
        <f>IFERROR(VLOOKUP(D2910,CADA_PROD!D:H,5,0),"")</f>
        <v/>
      </c>
      <c r="F2910" s="169"/>
      <c r="G2910" s="170"/>
      <c r="H2910" s="171"/>
      <c r="I2910" s="172" t="str">
        <f>IF(D2910="","",SUMIFS(MOVI_ENTR!I:I,MOVI_ENTR!D:D,D2910,MOVI_ENTR!O:O,L2910)-SUMIFS(MOVI_SAID!H:H,MOVI_SAID!D:D,D2910,MOVI_SAID!L:L,L2910))</f>
        <v/>
      </c>
      <c r="J2910" s="153" t="str">
        <f>IF(D2910="","",VLOOKUP(D2910,CADA_PROD!D:G,4,0)*H2910)</f>
        <v/>
      </c>
      <c r="K2910" s="14"/>
      <c r="L2910" s="14"/>
      <c r="M2910" s="21"/>
      <c r="N2910" s="21"/>
      <c r="O2910" s="21"/>
      <c r="P2910" s="21"/>
    </row>
    <row r="2911" spans="1:16" s="16" customFormat="1" ht="30" customHeight="1">
      <c r="A2911" s="21"/>
      <c r="B2911" s="21"/>
      <c r="C2911" s="170"/>
      <c r="D2911" s="168"/>
      <c r="E2911" s="154" t="str">
        <f>IFERROR(VLOOKUP(D2911,CADA_PROD!D:H,5,0),"")</f>
        <v/>
      </c>
      <c r="F2911" s="169"/>
      <c r="G2911" s="170"/>
      <c r="H2911" s="171"/>
      <c r="I2911" s="172" t="str">
        <f>IF(D2911="","",SUMIFS(MOVI_ENTR!I:I,MOVI_ENTR!D:D,D2911,MOVI_ENTR!O:O,L2911)-SUMIFS(MOVI_SAID!H:H,MOVI_SAID!D:D,D2911,MOVI_SAID!L:L,L2911))</f>
        <v/>
      </c>
      <c r="J2911" s="153" t="str">
        <f>IF(D2911="","",VLOOKUP(D2911,CADA_PROD!D:G,4,0)*H2911)</f>
        <v/>
      </c>
      <c r="K2911" s="14"/>
      <c r="L2911" s="14"/>
      <c r="M2911" s="21"/>
      <c r="N2911" s="21"/>
      <c r="O2911" s="21"/>
      <c r="P2911" s="21"/>
    </row>
    <row r="2912" spans="1:16" s="16" customFormat="1" ht="30" customHeight="1">
      <c r="A2912" s="21"/>
      <c r="B2912" s="21"/>
      <c r="C2912" s="170"/>
      <c r="D2912" s="168"/>
      <c r="E2912" s="154" t="str">
        <f>IFERROR(VLOOKUP(D2912,CADA_PROD!D:H,5,0),"")</f>
        <v/>
      </c>
      <c r="F2912" s="169"/>
      <c r="G2912" s="170"/>
      <c r="H2912" s="171"/>
      <c r="I2912" s="172" t="str">
        <f>IF(D2912="","",SUMIFS(MOVI_ENTR!I:I,MOVI_ENTR!D:D,D2912,MOVI_ENTR!O:O,L2912)-SUMIFS(MOVI_SAID!H:H,MOVI_SAID!D:D,D2912,MOVI_SAID!L:L,L2912))</f>
        <v/>
      </c>
      <c r="J2912" s="153" t="str">
        <f>IF(D2912="","",VLOOKUP(D2912,CADA_PROD!D:G,4,0)*H2912)</f>
        <v/>
      </c>
      <c r="K2912" s="14"/>
      <c r="L2912" s="14"/>
      <c r="M2912" s="21"/>
      <c r="N2912" s="21"/>
      <c r="O2912" s="21"/>
      <c r="P2912" s="21"/>
    </row>
    <row r="2913" spans="1:16" s="16" customFormat="1" ht="30" customHeight="1">
      <c r="A2913" s="21"/>
      <c r="B2913" s="21"/>
      <c r="C2913" s="170"/>
      <c r="D2913" s="168"/>
      <c r="E2913" s="154" t="str">
        <f>IFERROR(VLOOKUP(D2913,CADA_PROD!D:H,5,0),"")</f>
        <v/>
      </c>
      <c r="F2913" s="169"/>
      <c r="G2913" s="170"/>
      <c r="H2913" s="171"/>
      <c r="I2913" s="172" t="str">
        <f>IF(D2913="","",SUMIFS(MOVI_ENTR!I:I,MOVI_ENTR!D:D,D2913,MOVI_ENTR!O:O,L2913)-SUMIFS(MOVI_SAID!H:H,MOVI_SAID!D:D,D2913,MOVI_SAID!L:L,L2913))</f>
        <v/>
      </c>
      <c r="J2913" s="153" t="str">
        <f>IF(D2913="","",VLOOKUP(D2913,CADA_PROD!D:G,4,0)*H2913)</f>
        <v/>
      </c>
      <c r="K2913" s="14"/>
      <c r="L2913" s="14"/>
      <c r="M2913" s="21"/>
      <c r="N2913" s="21"/>
      <c r="O2913" s="21"/>
      <c r="P2913" s="21"/>
    </row>
    <row r="2914" spans="1:16" s="16" customFormat="1" ht="30" customHeight="1">
      <c r="A2914" s="21"/>
      <c r="B2914" s="21"/>
      <c r="C2914" s="170"/>
      <c r="D2914" s="168"/>
      <c r="E2914" s="154" t="str">
        <f>IFERROR(VLOOKUP(D2914,CADA_PROD!D:H,5,0),"")</f>
        <v/>
      </c>
      <c r="F2914" s="169"/>
      <c r="G2914" s="170"/>
      <c r="H2914" s="171"/>
      <c r="I2914" s="172" t="str">
        <f>IF(D2914="","",SUMIFS(MOVI_ENTR!I:I,MOVI_ENTR!D:D,D2914,MOVI_ENTR!O:O,L2914)-SUMIFS(MOVI_SAID!H:H,MOVI_SAID!D:D,D2914,MOVI_SAID!L:L,L2914))</f>
        <v/>
      </c>
      <c r="J2914" s="153" t="str">
        <f>IF(D2914="","",VLOOKUP(D2914,CADA_PROD!D:G,4,0)*H2914)</f>
        <v/>
      </c>
      <c r="K2914" s="14"/>
      <c r="L2914" s="14"/>
      <c r="M2914" s="21"/>
      <c r="N2914" s="21"/>
      <c r="O2914" s="21"/>
      <c r="P2914" s="21"/>
    </row>
    <row r="2915" spans="1:16" s="16" customFormat="1" ht="30" customHeight="1">
      <c r="A2915" s="21"/>
      <c r="B2915" s="21"/>
      <c r="C2915" s="170"/>
      <c r="D2915" s="168"/>
      <c r="E2915" s="154" t="str">
        <f>IFERROR(VLOOKUP(D2915,CADA_PROD!D:H,5,0),"")</f>
        <v/>
      </c>
      <c r="F2915" s="169"/>
      <c r="G2915" s="170"/>
      <c r="H2915" s="171"/>
      <c r="I2915" s="172" t="str">
        <f>IF(D2915="","",SUMIFS(MOVI_ENTR!I:I,MOVI_ENTR!D:D,D2915,MOVI_ENTR!O:O,L2915)-SUMIFS(MOVI_SAID!H:H,MOVI_SAID!D:D,D2915,MOVI_SAID!L:L,L2915))</f>
        <v/>
      </c>
      <c r="J2915" s="153" t="str">
        <f>IF(D2915="","",VLOOKUP(D2915,CADA_PROD!D:G,4,0)*H2915)</f>
        <v/>
      </c>
      <c r="K2915" s="14"/>
      <c r="L2915" s="14"/>
      <c r="M2915" s="21"/>
      <c r="N2915" s="21"/>
      <c r="O2915" s="21"/>
      <c r="P2915" s="21"/>
    </row>
    <row r="2916" spans="1:16" s="16" customFormat="1" ht="30" customHeight="1">
      <c r="A2916" s="21"/>
      <c r="B2916" s="21"/>
      <c r="C2916" s="170"/>
      <c r="D2916" s="168"/>
      <c r="E2916" s="154" t="str">
        <f>IFERROR(VLOOKUP(D2916,CADA_PROD!D:H,5,0),"")</f>
        <v/>
      </c>
      <c r="F2916" s="169"/>
      <c r="G2916" s="170"/>
      <c r="H2916" s="171"/>
      <c r="I2916" s="172" t="str">
        <f>IF(D2916="","",SUMIFS(MOVI_ENTR!I:I,MOVI_ENTR!D:D,D2916,MOVI_ENTR!O:O,L2916)-SUMIFS(MOVI_SAID!H:H,MOVI_SAID!D:D,D2916,MOVI_SAID!L:L,L2916))</f>
        <v/>
      </c>
      <c r="J2916" s="153" t="str">
        <f>IF(D2916="","",VLOOKUP(D2916,CADA_PROD!D:G,4,0)*H2916)</f>
        <v/>
      </c>
      <c r="K2916" s="14"/>
      <c r="L2916" s="14"/>
      <c r="M2916" s="21"/>
      <c r="N2916" s="21"/>
      <c r="O2916" s="21"/>
      <c r="P2916" s="21"/>
    </row>
    <row r="2917" spans="1:16" s="16" customFormat="1" ht="30" customHeight="1">
      <c r="A2917" s="21"/>
      <c r="B2917" s="21"/>
      <c r="C2917" s="170"/>
      <c r="D2917" s="168"/>
      <c r="E2917" s="154" t="str">
        <f>IFERROR(VLOOKUP(D2917,CADA_PROD!D:H,5,0),"")</f>
        <v/>
      </c>
      <c r="F2917" s="169"/>
      <c r="G2917" s="170"/>
      <c r="H2917" s="171"/>
      <c r="I2917" s="172" t="str">
        <f>IF(D2917="","",SUMIFS(MOVI_ENTR!I:I,MOVI_ENTR!D:D,D2917,MOVI_ENTR!O:O,L2917)-SUMIFS(MOVI_SAID!H:H,MOVI_SAID!D:D,D2917,MOVI_SAID!L:L,L2917))</f>
        <v/>
      </c>
      <c r="J2917" s="153" t="str">
        <f>IF(D2917="","",VLOOKUP(D2917,CADA_PROD!D:G,4,0)*H2917)</f>
        <v/>
      </c>
      <c r="K2917" s="14"/>
      <c r="L2917" s="14"/>
      <c r="M2917" s="21"/>
      <c r="N2917" s="21"/>
      <c r="O2917" s="21"/>
      <c r="P2917" s="21"/>
    </row>
    <row r="2918" spans="1:16" s="16" customFormat="1" ht="30" customHeight="1">
      <c r="A2918" s="21"/>
      <c r="B2918" s="21"/>
      <c r="C2918" s="170"/>
      <c r="D2918" s="168"/>
      <c r="E2918" s="154" t="str">
        <f>IFERROR(VLOOKUP(D2918,CADA_PROD!D:H,5,0),"")</f>
        <v/>
      </c>
      <c r="F2918" s="169"/>
      <c r="G2918" s="170"/>
      <c r="H2918" s="171"/>
      <c r="I2918" s="172" t="str">
        <f>IF(D2918="","",SUMIFS(MOVI_ENTR!I:I,MOVI_ENTR!D:D,D2918,MOVI_ENTR!O:O,L2918)-SUMIFS(MOVI_SAID!H:H,MOVI_SAID!D:D,D2918,MOVI_SAID!L:L,L2918))</f>
        <v/>
      </c>
      <c r="J2918" s="153" t="str">
        <f>IF(D2918="","",VLOOKUP(D2918,CADA_PROD!D:G,4,0)*H2918)</f>
        <v/>
      </c>
      <c r="K2918" s="14"/>
      <c r="L2918" s="14"/>
      <c r="M2918" s="21"/>
      <c r="N2918" s="21"/>
      <c r="O2918" s="21"/>
      <c r="P2918" s="21"/>
    </row>
    <row r="2919" spans="1:16" s="16" customFormat="1" ht="30" customHeight="1">
      <c r="A2919" s="21"/>
      <c r="B2919" s="21"/>
      <c r="C2919" s="170"/>
      <c r="D2919" s="168"/>
      <c r="E2919" s="154" t="str">
        <f>IFERROR(VLOOKUP(D2919,CADA_PROD!D:H,5,0),"")</f>
        <v/>
      </c>
      <c r="F2919" s="169"/>
      <c r="G2919" s="170"/>
      <c r="H2919" s="171"/>
      <c r="I2919" s="172" t="str">
        <f>IF(D2919="","",SUMIFS(MOVI_ENTR!I:I,MOVI_ENTR!D:D,D2919,MOVI_ENTR!O:O,L2919)-SUMIFS(MOVI_SAID!H:H,MOVI_SAID!D:D,D2919,MOVI_SAID!L:L,L2919))</f>
        <v/>
      </c>
      <c r="J2919" s="153" t="str">
        <f>IF(D2919="","",VLOOKUP(D2919,CADA_PROD!D:G,4,0)*H2919)</f>
        <v/>
      </c>
      <c r="K2919" s="14"/>
      <c r="L2919" s="14"/>
      <c r="M2919" s="21"/>
      <c r="N2919" s="21"/>
      <c r="O2919" s="21"/>
      <c r="P2919" s="21"/>
    </row>
    <row r="2920" spans="1:16" s="16" customFormat="1" ht="30" customHeight="1">
      <c r="A2920" s="21"/>
      <c r="B2920" s="21"/>
      <c r="C2920" s="170"/>
      <c r="D2920" s="168"/>
      <c r="E2920" s="154" t="str">
        <f>IFERROR(VLOOKUP(D2920,CADA_PROD!D:H,5,0),"")</f>
        <v/>
      </c>
      <c r="F2920" s="169"/>
      <c r="G2920" s="170"/>
      <c r="H2920" s="171"/>
      <c r="I2920" s="172" t="str">
        <f>IF(D2920="","",SUMIFS(MOVI_ENTR!I:I,MOVI_ENTR!D:D,D2920,MOVI_ENTR!O:O,L2920)-SUMIFS(MOVI_SAID!H:H,MOVI_SAID!D:D,D2920,MOVI_SAID!L:L,L2920))</f>
        <v/>
      </c>
      <c r="J2920" s="153" t="str">
        <f>IF(D2920="","",VLOOKUP(D2920,CADA_PROD!D:G,4,0)*H2920)</f>
        <v/>
      </c>
      <c r="K2920" s="14"/>
      <c r="L2920" s="14"/>
      <c r="M2920" s="21"/>
      <c r="N2920" s="21"/>
      <c r="O2920" s="21"/>
      <c r="P2920" s="21"/>
    </row>
    <row r="2921" spans="1:16" s="16" customFormat="1" ht="30" customHeight="1">
      <c r="A2921" s="21"/>
      <c r="B2921" s="21"/>
      <c r="C2921" s="170"/>
      <c r="D2921" s="168"/>
      <c r="E2921" s="154" t="str">
        <f>IFERROR(VLOOKUP(D2921,CADA_PROD!D:H,5,0),"")</f>
        <v/>
      </c>
      <c r="F2921" s="169"/>
      <c r="G2921" s="170"/>
      <c r="H2921" s="171"/>
      <c r="I2921" s="172" t="str">
        <f>IF(D2921="","",SUMIFS(MOVI_ENTR!I:I,MOVI_ENTR!D:D,D2921,MOVI_ENTR!O:O,L2921)-SUMIFS(MOVI_SAID!H:H,MOVI_SAID!D:D,D2921,MOVI_SAID!L:L,L2921))</f>
        <v/>
      </c>
      <c r="J2921" s="153" t="str">
        <f>IF(D2921="","",VLOOKUP(D2921,CADA_PROD!D:G,4,0)*H2921)</f>
        <v/>
      </c>
      <c r="K2921" s="14"/>
      <c r="L2921" s="14"/>
      <c r="M2921" s="21"/>
      <c r="N2921" s="21"/>
      <c r="O2921" s="21"/>
      <c r="P2921" s="21"/>
    </row>
    <row r="2922" spans="1:16" s="16" customFormat="1" ht="30" customHeight="1">
      <c r="A2922" s="21"/>
      <c r="B2922" s="21"/>
      <c r="C2922" s="170"/>
      <c r="D2922" s="168"/>
      <c r="E2922" s="154" t="str">
        <f>IFERROR(VLOOKUP(D2922,CADA_PROD!D:H,5,0),"")</f>
        <v/>
      </c>
      <c r="F2922" s="169"/>
      <c r="G2922" s="170"/>
      <c r="H2922" s="171"/>
      <c r="I2922" s="172" t="str">
        <f>IF(D2922="","",SUMIFS(MOVI_ENTR!I:I,MOVI_ENTR!D:D,D2922,MOVI_ENTR!O:O,L2922)-SUMIFS(MOVI_SAID!H:H,MOVI_SAID!D:D,D2922,MOVI_SAID!L:L,L2922))</f>
        <v/>
      </c>
      <c r="J2922" s="153" t="str">
        <f>IF(D2922="","",VLOOKUP(D2922,CADA_PROD!D:G,4,0)*H2922)</f>
        <v/>
      </c>
      <c r="K2922" s="14"/>
      <c r="L2922" s="14"/>
      <c r="M2922" s="21"/>
      <c r="N2922" s="21"/>
      <c r="O2922" s="21"/>
      <c r="P2922" s="21"/>
    </row>
    <row r="2923" spans="1:16" s="16" customFormat="1" ht="30" customHeight="1">
      <c r="A2923" s="21"/>
      <c r="B2923" s="21"/>
      <c r="C2923" s="170"/>
      <c r="D2923" s="168"/>
      <c r="E2923" s="154" t="str">
        <f>IFERROR(VLOOKUP(D2923,CADA_PROD!D:H,5,0),"")</f>
        <v/>
      </c>
      <c r="F2923" s="169"/>
      <c r="G2923" s="170"/>
      <c r="H2923" s="171"/>
      <c r="I2923" s="172" t="str">
        <f>IF(D2923="","",SUMIFS(MOVI_ENTR!I:I,MOVI_ENTR!D:D,D2923,MOVI_ENTR!O:O,L2923)-SUMIFS(MOVI_SAID!H:H,MOVI_SAID!D:D,D2923,MOVI_SAID!L:L,L2923))</f>
        <v/>
      </c>
      <c r="J2923" s="153" t="str">
        <f>IF(D2923="","",VLOOKUP(D2923,CADA_PROD!D:G,4,0)*H2923)</f>
        <v/>
      </c>
      <c r="K2923" s="14"/>
      <c r="L2923" s="14"/>
      <c r="M2923" s="21"/>
      <c r="N2923" s="21"/>
      <c r="O2923" s="21"/>
      <c r="P2923" s="21"/>
    </row>
    <row r="2924" spans="1:16" s="16" customFormat="1" ht="30" customHeight="1">
      <c r="A2924" s="21"/>
      <c r="B2924" s="21"/>
      <c r="C2924" s="170"/>
      <c r="D2924" s="168"/>
      <c r="E2924" s="154" t="str">
        <f>IFERROR(VLOOKUP(D2924,CADA_PROD!D:H,5,0),"")</f>
        <v/>
      </c>
      <c r="F2924" s="169"/>
      <c r="G2924" s="170"/>
      <c r="H2924" s="171"/>
      <c r="I2924" s="172" t="str">
        <f>IF(D2924="","",SUMIFS(MOVI_ENTR!I:I,MOVI_ENTR!D:D,D2924,MOVI_ENTR!O:O,L2924)-SUMIFS(MOVI_SAID!H:H,MOVI_SAID!D:D,D2924,MOVI_SAID!L:L,L2924))</f>
        <v/>
      </c>
      <c r="J2924" s="153" t="str">
        <f>IF(D2924="","",VLOOKUP(D2924,CADA_PROD!D:G,4,0)*H2924)</f>
        <v/>
      </c>
      <c r="K2924" s="14"/>
      <c r="L2924" s="14"/>
      <c r="M2924" s="21"/>
      <c r="N2924" s="21"/>
      <c r="O2924" s="21"/>
      <c r="P2924" s="21"/>
    </row>
    <row r="2925" spans="1:16" s="16" customFormat="1" ht="30" customHeight="1">
      <c r="A2925" s="21"/>
      <c r="B2925" s="21"/>
      <c r="C2925" s="170"/>
      <c r="D2925" s="168"/>
      <c r="E2925" s="154" t="str">
        <f>IFERROR(VLOOKUP(D2925,CADA_PROD!D:H,5,0),"")</f>
        <v/>
      </c>
      <c r="F2925" s="169"/>
      <c r="G2925" s="170"/>
      <c r="H2925" s="171"/>
      <c r="I2925" s="172" t="str">
        <f>IF(D2925="","",SUMIFS(MOVI_ENTR!I:I,MOVI_ENTR!D:D,D2925,MOVI_ENTR!O:O,L2925)-SUMIFS(MOVI_SAID!H:H,MOVI_SAID!D:D,D2925,MOVI_SAID!L:L,L2925))</f>
        <v/>
      </c>
      <c r="J2925" s="153" t="str">
        <f>IF(D2925="","",VLOOKUP(D2925,CADA_PROD!D:G,4,0)*H2925)</f>
        <v/>
      </c>
      <c r="K2925" s="14"/>
      <c r="L2925" s="14"/>
      <c r="M2925" s="21"/>
      <c r="N2925" s="21"/>
      <c r="O2925" s="21"/>
      <c r="P2925" s="21"/>
    </row>
    <row r="2926" spans="1:16" s="16" customFormat="1" ht="30" customHeight="1">
      <c r="A2926" s="21"/>
      <c r="B2926" s="21"/>
      <c r="C2926" s="170"/>
      <c r="D2926" s="168"/>
      <c r="E2926" s="154" t="str">
        <f>IFERROR(VLOOKUP(D2926,CADA_PROD!D:H,5,0),"")</f>
        <v/>
      </c>
      <c r="F2926" s="169"/>
      <c r="G2926" s="170"/>
      <c r="H2926" s="171"/>
      <c r="I2926" s="172" t="str">
        <f>IF(D2926="","",SUMIFS(MOVI_ENTR!I:I,MOVI_ENTR!D:D,D2926,MOVI_ENTR!O:O,L2926)-SUMIFS(MOVI_SAID!H:H,MOVI_SAID!D:D,D2926,MOVI_SAID!L:L,L2926))</f>
        <v/>
      </c>
      <c r="J2926" s="153" t="str">
        <f>IF(D2926="","",VLOOKUP(D2926,CADA_PROD!D:G,4,0)*H2926)</f>
        <v/>
      </c>
      <c r="K2926" s="14"/>
      <c r="L2926" s="14"/>
      <c r="M2926" s="21"/>
      <c r="N2926" s="21"/>
      <c r="O2926" s="21"/>
      <c r="P2926" s="21"/>
    </row>
    <row r="2927" spans="1:16" s="16" customFormat="1" ht="30" customHeight="1">
      <c r="A2927" s="21"/>
      <c r="B2927" s="21"/>
      <c r="C2927" s="170"/>
      <c r="D2927" s="168"/>
      <c r="E2927" s="154" t="str">
        <f>IFERROR(VLOOKUP(D2927,CADA_PROD!D:H,5,0),"")</f>
        <v/>
      </c>
      <c r="F2927" s="169"/>
      <c r="G2927" s="170"/>
      <c r="H2927" s="171"/>
      <c r="I2927" s="172" t="str">
        <f>IF(D2927="","",SUMIFS(MOVI_ENTR!I:I,MOVI_ENTR!D:D,D2927,MOVI_ENTR!O:O,L2927)-SUMIFS(MOVI_SAID!H:H,MOVI_SAID!D:D,D2927,MOVI_SAID!L:L,L2927))</f>
        <v/>
      </c>
      <c r="J2927" s="153" t="str">
        <f>IF(D2927="","",VLOOKUP(D2927,CADA_PROD!D:G,4,0)*H2927)</f>
        <v/>
      </c>
      <c r="K2927" s="14"/>
      <c r="L2927" s="14"/>
      <c r="M2927" s="21"/>
      <c r="N2927" s="21"/>
      <c r="O2927" s="21"/>
      <c r="P2927" s="21"/>
    </row>
    <row r="2928" spans="1:16" s="16" customFormat="1" ht="30" customHeight="1">
      <c r="A2928" s="21"/>
      <c r="B2928" s="21"/>
      <c r="C2928" s="170"/>
      <c r="D2928" s="168"/>
      <c r="E2928" s="154" t="str">
        <f>IFERROR(VLOOKUP(D2928,CADA_PROD!D:H,5,0),"")</f>
        <v/>
      </c>
      <c r="F2928" s="169"/>
      <c r="G2928" s="170"/>
      <c r="H2928" s="171"/>
      <c r="I2928" s="172" t="str">
        <f>IF(D2928="","",SUMIFS(MOVI_ENTR!I:I,MOVI_ENTR!D:D,D2928,MOVI_ENTR!O:O,L2928)-SUMIFS(MOVI_SAID!H:H,MOVI_SAID!D:D,D2928,MOVI_SAID!L:L,L2928))</f>
        <v/>
      </c>
      <c r="J2928" s="153" t="str">
        <f>IF(D2928="","",VLOOKUP(D2928,CADA_PROD!D:G,4,0)*H2928)</f>
        <v/>
      </c>
      <c r="K2928" s="14"/>
      <c r="L2928" s="14"/>
      <c r="M2928" s="21"/>
      <c r="N2928" s="21"/>
      <c r="O2928" s="21"/>
      <c r="P2928" s="21"/>
    </row>
    <row r="2929" spans="1:16" s="16" customFormat="1" ht="30" customHeight="1">
      <c r="A2929" s="21"/>
      <c r="B2929" s="21"/>
      <c r="C2929" s="170"/>
      <c r="D2929" s="168"/>
      <c r="E2929" s="154" t="str">
        <f>IFERROR(VLOOKUP(D2929,CADA_PROD!D:H,5,0),"")</f>
        <v/>
      </c>
      <c r="F2929" s="169"/>
      <c r="G2929" s="170"/>
      <c r="H2929" s="171"/>
      <c r="I2929" s="172" t="str">
        <f>IF(D2929="","",SUMIFS(MOVI_ENTR!I:I,MOVI_ENTR!D:D,D2929,MOVI_ENTR!O:O,L2929)-SUMIFS(MOVI_SAID!H:H,MOVI_SAID!D:D,D2929,MOVI_SAID!L:L,L2929))</f>
        <v/>
      </c>
      <c r="J2929" s="153" t="str">
        <f>IF(D2929="","",VLOOKUP(D2929,CADA_PROD!D:G,4,0)*H2929)</f>
        <v/>
      </c>
      <c r="K2929" s="14"/>
      <c r="L2929" s="14"/>
      <c r="M2929" s="21"/>
      <c r="N2929" s="21"/>
      <c r="O2929" s="21"/>
      <c r="P2929" s="21"/>
    </row>
    <row r="2930" spans="1:16" s="16" customFormat="1" ht="30" customHeight="1">
      <c r="A2930" s="21"/>
      <c r="B2930" s="21"/>
      <c r="C2930" s="170"/>
      <c r="D2930" s="168"/>
      <c r="E2930" s="154" t="str">
        <f>IFERROR(VLOOKUP(D2930,CADA_PROD!D:H,5,0),"")</f>
        <v/>
      </c>
      <c r="F2930" s="169"/>
      <c r="G2930" s="170"/>
      <c r="H2930" s="171"/>
      <c r="I2930" s="172" t="str">
        <f>IF(D2930="","",SUMIFS(MOVI_ENTR!I:I,MOVI_ENTR!D:D,D2930,MOVI_ENTR!O:O,L2930)-SUMIFS(MOVI_SAID!H:H,MOVI_SAID!D:D,D2930,MOVI_SAID!L:L,L2930))</f>
        <v/>
      </c>
      <c r="J2930" s="153" t="str">
        <f>IF(D2930="","",VLOOKUP(D2930,CADA_PROD!D:G,4,0)*H2930)</f>
        <v/>
      </c>
      <c r="K2930" s="14"/>
      <c r="L2930" s="14"/>
      <c r="M2930" s="21"/>
      <c r="N2930" s="21"/>
      <c r="O2930" s="21"/>
      <c r="P2930" s="21"/>
    </row>
    <row r="2931" spans="1:16" s="16" customFormat="1" ht="30" customHeight="1">
      <c r="A2931" s="21"/>
      <c r="B2931" s="21"/>
      <c r="C2931" s="170"/>
      <c r="D2931" s="168"/>
      <c r="E2931" s="154" t="str">
        <f>IFERROR(VLOOKUP(D2931,CADA_PROD!D:H,5,0),"")</f>
        <v/>
      </c>
      <c r="F2931" s="169"/>
      <c r="G2931" s="170"/>
      <c r="H2931" s="171"/>
      <c r="I2931" s="172" t="str">
        <f>IF(D2931="","",SUMIFS(MOVI_ENTR!I:I,MOVI_ENTR!D:D,D2931,MOVI_ENTR!O:O,L2931)-SUMIFS(MOVI_SAID!H:H,MOVI_SAID!D:D,D2931,MOVI_SAID!L:L,L2931))</f>
        <v/>
      </c>
      <c r="J2931" s="153" t="str">
        <f>IF(D2931="","",VLOOKUP(D2931,CADA_PROD!D:G,4,0)*H2931)</f>
        <v/>
      </c>
      <c r="K2931" s="14"/>
      <c r="L2931" s="14"/>
      <c r="M2931" s="21"/>
      <c r="N2931" s="21"/>
      <c r="O2931" s="21"/>
      <c r="P2931" s="21"/>
    </row>
    <row r="2932" spans="1:16" s="16" customFormat="1" ht="30" customHeight="1">
      <c r="A2932" s="21"/>
      <c r="B2932" s="21"/>
      <c r="C2932" s="170"/>
      <c r="D2932" s="168"/>
      <c r="E2932" s="154" t="str">
        <f>IFERROR(VLOOKUP(D2932,CADA_PROD!D:H,5,0),"")</f>
        <v/>
      </c>
      <c r="F2932" s="169"/>
      <c r="G2932" s="170"/>
      <c r="H2932" s="171"/>
      <c r="I2932" s="172" t="str">
        <f>IF(D2932="","",SUMIFS(MOVI_ENTR!I:I,MOVI_ENTR!D:D,D2932,MOVI_ENTR!O:O,L2932)-SUMIFS(MOVI_SAID!H:H,MOVI_SAID!D:D,D2932,MOVI_SAID!L:L,L2932))</f>
        <v/>
      </c>
      <c r="J2932" s="153" t="str">
        <f>IF(D2932="","",VLOOKUP(D2932,CADA_PROD!D:G,4,0)*H2932)</f>
        <v/>
      </c>
      <c r="K2932" s="14"/>
      <c r="L2932" s="14"/>
      <c r="M2932" s="21"/>
      <c r="N2932" s="21"/>
      <c r="O2932" s="21"/>
      <c r="P2932" s="21"/>
    </row>
    <row r="2933" spans="1:16" s="16" customFormat="1" ht="30" customHeight="1">
      <c r="A2933" s="21"/>
      <c r="B2933" s="21"/>
      <c r="C2933" s="170"/>
      <c r="D2933" s="168"/>
      <c r="E2933" s="154" t="str">
        <f>IFERROR(VLOOKUP(D2933,CADA_PROD!D:H,5,0),"")</f>
        <v/>
      </c>
      <c r="F2933" s="169"/>
      <c r="G2933" s="170"/>
      <c r="H2933" s="171"/>
      <c r="I2933" s="172" t="str">
        <f>IF(D2933="","",SUMIFS(MOVI_ENTR!I:I,MOVI_ENTR!D:D,D2933,MOVI_ENTR!O:O,L2933)-SUMIFS(MOVI_SAID!H:H,MOVI_SAID!D:D,D2933,MOVI_SAID!L:L,L2933))</f>
        <v/>
      </c>
      <c r="J2933" s="153" t="str">
        <f>IF(D2933="","",VLOOKUP(D2933,CADA_PROD!D:G,4,0)*H2933)</f>
        <v/>
      </c>
      <c r="K2933" s="14"/>
      <c r="L2933" s="14"/>
      <c r="M2933" s="21"/>
      <c r="N2933" s="21"/>
      <c r="O2933" s="21"/>
      <c r="P2933" s="21"/>
    </row>
    <row r="2934" spans="1:16" s="16" customFormat="1" ht="30" customHeight="1">
      <c r="A2934" s="21"/>
      <c r="B2934" s="21"/>
      <c r="C2934" s="170"/>
      <c r="D2934" s="168"/>
      <c r="E2934" s="154" t="str">
        <f>IFERROR(VLOOKUP(D2934,CADA_PROD!D:H,5,0),"")</f>
        <v/>
      </c>
      <c r="F2934" s="169"/>
      <c r="G2934" s="170"/>
      <c r="H2934" s="171"/>
      <c r="I2934" s="172" t="str">
        <f>IF(D2934="","",SUMIFS(MOVI_ENTR!I:I,MOVI_ENTR!D:D,D2934,MOVI_ENTR!O:O,L2934)-SUMIFS(MOVI_SAID!H:H,MOVI_SAID!D:D,D2934,MOVI_SAID!L:L,L2934))</f>
        <v/>
      </c>
      <c r="J2934" s="153" t="str">
        <f>IF(D2934="","",VLOOKUP(D2934,CADA_PROD!D:G,4,0)*H2934)</f>
        <v/>
      </c>
      <c r="K2934" s="14"/>
      <c r="L2934" s="14"/>
      <c r="M2934" s="21"/>
      <c r="N2934" s="21"/>
      <c r="O2934" s="21"/>
      <c r="P2934" s="21"/>
    </row>
    <row r="2935" spans="1:16" s="16" customFormat="1" ht="30" customHeight="1">
      <c r="A2935" s="21"/>
      <c r="B2935" s="21"/>
      <c r="C2935" s="170"/>
      <c r="D2935" s="168"/>
      <c r="E2935" s="154" t="str">
        <f>IFERROR(VLOOKUP(D2935,CADA_PROD!D:H,5,0),"")</f>
        <v/>
      </c>
      <c r="F2935" s="169"/>
      <c r="G2935" s="170"/>
      <c r="H2935" s="171"/>
      <c r="I2935" s="172" t="str">
        <f>IF(D2935="","",SUMIFS(MOVI_ENTR!I:I,MOVI_ENTR!D:D,D2935,MOVI_ENTR!O:O,L2935)-SUMIFS(MOVI_SAID!H:H,MOVI_SAID!D:D,D2935,MOVI_SAID!L:L,L2935))</f>
        <v/>
      </c>
      <c r="J2935" s="153" t="str">
        <f>IF(D2935="","",VLOOKUP(D2935,CADA_PROD!D:G,4,0)*H2935)</f>
        <v/>
      </c>
      <c r="K2935" s="14"/>
      <c r="L2935" s="14"/>
      <c r="M2935" s="21"/>
      <c r="N2935" s="21"/>
      <c r="O2935" s="21"/>
      <c r="P2935" s="21"/>
    </row>
    <row r="2936" spans="1:16" s="16" customFormat="1" ht="30" customHeight="1">
      <c r="A2936" s="21"/>
      <c r="B2936" s="21"/>
      <c r="C2936" s="170"/>
      <c r="D2936" s="168"/>
      <c r="E2936" s="154" t="str">
        <f>IFERROR(VLOOKUP(D2936,CADA_PROD!D:H,5,0),"")</f>
        <v/>
      </c>
      <c r="F2936" s="169"/>
      <c r="G2936" s="170"/>
      <c r="H2936" s="171"/>
      <c r="I2936" s="172" t="str">
        <f>IF(D2936="","",SUMIFS(MOVI_ENTR!I:I,MOVI_ENTR!D:D,D2936,MOVI_ENTR!O:O,L2936)-SUMIFS(MOVI_SAID!H:H,MOVI_SAID!D:D,D2936,MOVI_SAID!L:L,L2936))</f>
        <v/>
      </c>
      <c r="J2936" s="153" t="str">
        <f>IF(D2936="","",VLOOKUP(D2936,CADA_PROD!D:G,4,0)*H2936)</f>
        <v/>
      </c>
      <c r="K2936" s="14"/>
      <c r="L2936" s="14"/>
      <c r="M2936" s="21"/>
      <c r="N2936" s="21"/>
      <c r="O2936" s="21"/>
      <c r="P2936" s="21"/>
    </row>
    <row r="2937" spans="1:16" s="16" customFormat="1" ht="30" customHeight="1">
      <c r="A2937" s="21"/>
      <c r="B2937" s="21"/>
      <c r="C2937" s="170"/>
      <c r="D2937" s="168"/>
      <c r="E2937" s="154" t="str">
        <f>IFERROR(VLOOKUP(D2937,CADA_PROD!D:H,5,0),"")</f>
        <v/>
      </c>
      <c r="F2937" s="169"/>
      <c r="G2937" s="170"/>
      <c r="H2937" s="171"/>
      <c r="I2937" s="172" t="str">
        <f>IF(D2937="","",SUMIFS(MOVI_ENTR!I:I,MOVI_ENTR!D:D,D2937,MOVI_ENTR!O:O,L2937)-SUMIFS(MOVI_SAID!H:H,MOVI_SAID!D:D,D2937,MOVI_SAID!L:L,L2937))</f>
        <v/>
      </c>
      <c r="J2937" s="153" t="str">
        <f>IF(D2937="","",VLOOKUP(D2937,CADA_PROD!D:G,4,0)*H2937)</f>
        <v/>
      </c>
      <c r="K2937" s="14"/>
      <c r="L2937" s="14"/>
      <c r="M2937" s="21"/>
      <c r="N2937" s="21"/>
      <c r="O2937" s="21"/>
      <c r="P2937" s="21"/>
    </row>
    <row r="2938" spans="1:16" s="16" customFormat="1" ht="30" customHeight="1">
      <c r="A2938" s="21"/>
      <c r="B2938" s="21"/>
      <c r="C2938" s="170"/>
      <c r="D2938" s="168"/>
      <c r="E2938" s="154" t="str">
        <f>IFERROR(VLOOKUP(D2938,CADA_PROD!D:H,5,0),"")</f>
        <v/>
      </c>
      <c r="F2938" s="169"/>
      <c r="G2938" s="170"/>
      <c r="H2938" s="171"/>
      <c r="I2938" s="172" t="str">
        <f>IF(D2938="","",SUMIFS(MOVI_ENTR!I:I,MOVI_ENTR!D:D,D2938,MOVI_ENTR!O:O,L2938)-SUMIFS(MOVI_SAID!H:H,MOVI_SAID!D:D,D2938,MOVI_SAID!L:L,L2938))</f>
        <v/>
      </c>
      <c r="J2938" s="153" t="str">
        <f>IF(D2938="","",VLOOKUP(D2938,CADA_PROD!D:G,4,0)*H2938)</f>
        <v/>
      </c>
      <c r="K2938" s="14"/>
      <c r="L2938" s="14"/>
      <c r="M2938" s="21"/>
      <c r="N2938" s="21"/>
      <c r="O2938" s="21"/>
      <c r="P2938" s="21"/>
    </row>
    <row r="2939" spans="1:16" s="16" customFormat="1" ht="30" customHeight="1">
      <c r="A2939" s="21"/>
      <c r="B2939" s="21"/>
      <c r="C2939" s="170"/>
      <c r="D2939" s="168"/>
      <c r="E2939" s="154" t="str">
        <f>IFERROR(VLOOKUP(D2939,CADA_PROD!D:H,5,0),"")</f>
        <v/>
      </c>
      <c r="F2939" s="169"/>
      <c r="G2939" s="170"/>
      <c r="H2939" s="171"/>
      <c r="I2939" s="172" t="str">
        <f>IF(D2939="","",SUMIFS(MOVI_ENTR!I:I,MOVI_ENTR!D:D,D2939,MOVI_ENTR!O:O,L2939)-SUMIFS(MOVI_SAID!H:H,MOVI_SAID!D:D,D2939,MOVI_SAID!L:L,L2939))</f>
        <v/>
      </c>
      <c r="J2939" s="153" t="str">
        <f>IF(D2939="","",VLOOKUP(D2939,CADA_PROD!D:G,4,0)*H2939)</f>
        <v/>
      </c>
      <c r="K2939" s="14"/>
      <c r="L2939" s="14"/>
      <c r="M2939" s="21"/>
      <c r="N2939" s="21"/>
      <c r="O2939" s="21"/>
      <c r="P2939" s="21"/>
    </row>
    <row r="2940" spans="1:16" s="16" customFormat="1" ht="30" customHeight="1">
      <c r="A2940" s="21"/>
      <c r="B2940" s="21"/>
      <c r="C2940" s="170"/>
      <c r="D2940" s="168"/>
      <c r="E2940" s="154" t="str">
        <f>IFERROR(VLOOKUP(D2940,CADA_PROD!D:H,5,0),"")</f>
        <v/>
      </c>
      <c r="F2940" s="169"/>
      <c r="G2940" s="170"/>
      <c r="H2940" s="171"/>
      <c r="I2940" s="172" t="str">
        <f>IF(D2940="","",SUMIFS(MOVI_ENTR!I:I,MOVI_ENTR!D:D,D2940,MOVI_ENTR!O:O,L2940)-SUMIFS(MOVI_SAID!H:H,MOVI_SAID!D:D,D2940,MOVI_SAID!L:L,L2940))</f>
        <v/>
      </c>
      <c r="J2940" s="153" t="str">
        <f>IF(D2940="","",VLOOKUP(D2940,CADA_PROD!D:G,4,0)*H2940)</f>
        <v/>
      </c>
      <c r="K2940" s="14"/>
      <c r="L2940" s="14"/>
      <c r="M2940" s="21"/>
      <c r="N2940" s="21"/>
      <c r="O2940" s="21"/>
      <c r="P2940" s="21"/>
    </row>
    <row r="2941" spans="1:16" s="16" customFormat="1" ht="30" customHeight="1">
      <c r="A2941" s="21"/>
      <c r="B2941" s="21"/>
      <c r="C2941" s="170"/>
      <c r="D2941" s="168"/>
      <c r="E2941" s="154" t="str">
        <f>IFERROR(VLOOKUP(D2941,CADA_PROD!D:H,5,0),"")</f>
        <v/>
      </c>
      <c r="F2941" s="169"/>
      <c r="G2941" s="170"/>
      <c r="H2941" s="171"/>
      <c r="I2941" s="172" t="str">
        <f>IF(D2941="","",SUMIFS(MOVI_ENTR!I:I,MOVI_ENTR!D:D,D2941,MOVI_ENTR!O:O,L2941)-SUMIFS(MOVI_SAID!H:H,MOVI_SAID!D:D,D2941,MOVI_SAID!L:L,L2941))</f>
        <v/>
      </c>
      <c r="J2941" s="153" t="str">
        <f>IF(D2941="","",VLOOKUP(D2941,CADA_PROD!D:G,4,0)*H2941)</f>
        <v/>
      </c>
      <c r="K2941" s="14"/>
      <c r="L2941" s="14"/>
      <c r="M2941" s="21"/>
      <c r="N2941" s="21"/>
      <c r="O2941" s="21"/>
      <c r="P2941" s="21"/>
    </row>
    <row r="2942" spans="1:16" s="16" customFormat="1" ht="30" customHeight="1">
      <c r="A2942" s="21"/>
      <c r="B2942" s="21"/>
      <c r="C2942" s="170"/>
      <c r="D2942" s="168"/>
      <c r="E2942" s="154" t="str">
        <f>IFERROR(VLOOKUP(D2942,CADA_PROD!D:H,5,0),"")</f>
        <v/>
      </c>
      <c r="F2942" s="169"/>
      <c r="G2942" s="170"/>
      <c r="H2942" s="171"/>
      <c r="I2942" s="172" t="str">
        <f>IF(D2942="","",SUMIFS(MOVI_ENTR!I:I,MOVI_ENTR!D:D,D2942,MOVI_ENTR!O:O,L2942)-SUMIFS(MOVI_SAID!H:H,MOVI_SAID!D:D,D2942,MOVI_SAID!L:L,L2942))</f>
        <v/>
      </c>
      <c r="J2942" s="153" t="str">
        <f>IF(D2942="","",VLOOKUP(D2942,CADA_PROD!D:G,4,0)*H2942)</f>
        <v/>
      </c>
      <c r="K2942" s="14"/>
      <c r="L2942" s="14"/>
      <c r="M2942" s="21"/>
      <c r="N2942" s="21"/>
      <c r="O2942" s="21"/>
      <c r="P2942" s="21"/>
    </row>
    <row r="2943" spans="1:16" s="16" customFormat="1" ht="30" customHeight="1">
      <c r="A2943" s="21"/>
      <c r="B2943" s="21"/>
      <c r="C2943" s="170"/>
      <c r="D2943" s="168"/>
      <c r="E2943" s="154" t="str">
        <f>IFERROR(VLOOKUP(D2943,CADA_PROD!D:H,5,0),"")</f>
        <v/>
      </c>
      <c r="F2943" s="169"/>
      <c r="G2943" s="170"/>
      <c r="H2943" s="171"/>
      <c r="I2943" s="172" t="str">
        <f>IF(D2943="","",SUMIFS(MOVI_ENTR!I:I,MOVI_ENTR!D:D,D2943,MOVI_ENTR!O:O,L2943)-SUMIFS(MOVI_SAID!H:H,MOVI_SAID!D:D,D2943,MOVI_SAID!L:L,L2943))</f>
        <v/>
      </c>
      <c r="J2943" s="153" t="str">
        <f>IF(D2943="","",VLOOKUP(D2943,CADA_PROD!D:G,4,0)*H2943)</f>
        <v/>
      </c>
      <c r="K2943" s="14"/>
      <c r="L2943" s="14"/>
      <c r="M2943" s="21"/>
      <c r="N2943" s="21"/>
      <c r="O2943" s="21"/>
      <c r="P2943" s="21"/>
    </row>
    <row r="2944" spans="1:16" s="16" customFormat="1" ht="30" customHeight="1">
      <c r="A2944" s="21"/>
      <c r="B2944" s="21"/>
      <c r="C2944" s="170"/>
      <c r="D2944" s="168"/>
      <c r="E2944" s="154" t="str">
        <f>IFERROR(VLOOKUP(D2944,CADA_PROD!D:H,5,0),"")</f>
        <v/>
      </c>
      <c r="F2944" s="169"/>
      <c r="G2944" s="170"/>
      <c r="H2944" s="171"/>
      <c r="I2944" s="172" t="str">
        <f>IF(D2944="","",SUMIFS(MOVI_ENTR!I:I,MOVI_ENTR!D:D,D2944,MOVI_ENTR!O:O,L2944)-SUMIFS(MOVI_SAID!H:H,MOVI_SAID!D:D,D2944,MOVI_SAID!L:L,L2944))</f>
        <v/>
      </c>
      <c r="J2944" s="153" t="str">
        <f>IF(D2944="","",VLOOKUP(D2944,CADA_PROD!D:G,4,0)*H2944)</f>
        <v/>
      </c>
      <c r="K2944" s="14"/>
      <c r="L2944" s="14"/>
      <c r="M2944" s="21"/>
      <c r="N2944" s="21"/>
      <c r="O2944" s="21"/>
      <c r="P2944" s="21"/>
    </row>
    <row r="2945" spans="1:16" s="16" customFormat="1" ht="30" customHeight="1">
      <c r="A2945" s="21"/>
      <c r="B2945" s="21"/>
      <c r="C2945" s="170"/>
      <c r="D2945" s="168"/>
      <c r="E2945" s="154" t="str">
        <f>IFERROR(VLOOKUP(D2945,CADA_PROD!D:H,5,0),"")</f>
        <v/>
      </c>
      <c r="F2945" s="169"/>
      <c r="G2945" s="170"/>
      <c r="H2945" s="171"/>
      <c r="I2945" s="172" t="str">
        <f>IF(D2945="","",SUMIFS(MOVI_ENTR!I:I,MOVI_ENTR!D:D,D2945,MOVI_ENTR!O:O,L2945)-SUMIFS(MOVI_SAID!H:H,MOVI_SAID!D:D,D2945,MOVI_SAID!L:L,L2945))</f>
        <v/>
      </c>
      <c r="J2945" s="153" t="str">
        <f>IF(D2945="","",VLOOKUP(D2945,CADA_PROD!D:G,4,0)*H2945)</f>
        <v/>
      </c>
      <c r="K2945" s="14"/>
      <c r="L2945" s="14"/>
      <c r="M2945" s="21"/>
      <c r="N2945" s="21"/>
      <c r="O2945" s="21"/>
      <c r="P2945" s="21"/>
    </row>
    <row r="2946" spans="1:16" s="16" customFormat="1" ht="30" customHeight="1">
      <c r="A2946" s="21"/>
      <c r="B2946" s="21"/>
      <c r="C2946" s="170"/>
      <c r="D2946" s="168"/>
      <c r="E2946" s="154" t="str">
        <f>IFERROR(VLOOKUP(D2946,CADA_PROD!D:H,5,0),"")</f>
        <v/>
      </c>
      <c r="F2946" s="169"/>
      <c r="G2946" s="170"/>
      <c r="H2946" s="171"/>
      <c r="I2946" s="172" t="str">
        <f>IF(D2946="","",SUMIFS(MOVI_ENTR!I:I,MOVI_ENTR!D:D,D2946,MOVI_ENTR!O:O,L2946)-SUMIFS(MOVI_SAID!H:H,MOVI_SAID!D:D,D2946,MOVI_SAID!L:L,L2946))</f>
        <v/>
      </c>
      <c r="J2946" s="153" t="str">
        <f>IF(D2946="","",VLOOKUP(D2946,CADA_PROD!D:G,4,0)*H2946)</f>
        <v/>
      </c>
      <c r="K2946" s="14"/>
      <c r="L2946" s="14"/>
      <c r="M2946" s="21"/>
      <c r="N2946" s="21"/>
      <c r="O2946" s="21"/>
      <c r="P2946" s="21"/>
    </row>
    <row r="2947" spans="1:16" s="16" customFormat="1" ht="30" customHeight="1">
      <c r="A2947" s="21"/>
      <c r="B2947" s="21"/>
      <c r="C2947" s="170"/>
      <c r="D2947" s="168"/>
      <c r="E2947" s="154" t="str">
        <f>IFERROR(VLOOKUP(D2947,CADA_PROD!D:H,5,0),"")</f>
        <v/>
      </c>
      <c r="F2947" s="169"/>
      <c r="G2947" s="170"/>
      <c r="H2947" s="171"/>
      <c r="I2947" s="172" t="str">
        <f>IF(D2947="","",SUMIFS(MOVI_ENTR!I:I,MOVI_ENTR!D:D,D2947,MOVI_ENTR!O:O,L2947)-SUMIFS(MOVI_SAID!H:H,MOVI_SAID!D:D,D2947,MOVI_SAID!L:L,L2947))</f>
        <v/>
      </c>
      <c r="J2947" s="153" t="str">
        <f>IF(D2947="","",VLOOKUP(D2947,CADA_PROD!D:G,4,0)*H2947)</f>
        <v/>
      </c>
      <c r="K2947" s="14"/>
      <c r="L2947" s="14"/>
      <c r="M2947" s="21"/>
      <c r="N2947" s="21"/>
      <c r="O2947" s="21"/>
      <c r="P2947" s="21"/>
    </row>
    <row r="2948" spans="1:16" s="16" customFormat="1" ht="30" customHeight="1">
      <c r="A2948" s="21"/>
      <c r="B2948" s="21"/>
      <c r="C2948" s="170"/>
      <c r="D2948" s="168"/>
      <c r="E2948" s="154" t="str">
        <f>IFERROR(VLOOKUP(D2948,CADA_PROD!D:H,5,0),"")</f>
        <v/>
      </c>
      <c r="F2948" s="169"/>
      <c r="G2948" s="170"/>
      <c r="H2948" s="171"/>
      <c r="I2948" s="172" t="str">
        <f>IF(D2948="","",SUMIFS(MOVI_ENTR!I:I,MOVI_ENTR!D:D,D2948,MOVI_ENTR!O:O,L2948)-SUMIFS(MOVI_SAID!H:H,MOVI_SAID!D:D,D2948,MOVI_SAID!L:L,L2948))</f>
        <v/>
      </c>
      <c r="J2948" s="153" t="str">
        <f>IF(D2948="","",VLOOKUP(D2948,CADA_PROD!D:G,4,0)*H2948)</f>
        <v/>
      </c>
      <c r="K2948" s="14"/>
      <c r="L2948" s="14"/>
      <c r="M2948" s="21"/>
      <c r="N2948" s="21"/>
      <c r="O2948" s="21"/>
      <c r="P2948" s="21"/>
    </row>
    <row r="2949" spans="1:16" s="16" customFormat="1" ht="30" customHeight="1">
      <c r="A2949" s="21"/>
      <c r="B2949" s="21"/>
      <c r="C2949" s="170"/>
      <c r="D2949" s="168"/>
      <c r="E2949" s="154" t="str">
        <f>IFERROR(VLOOKUP(D2949,CADA_PROD!D:H,5,0),"")</f>
        <v/>
      </c>
      <c r="F2949" s="169"/>
      <c r="G2949" s="170"/>
      <c r="H2949" s="171"/>
      <c r="I2949" s="172" t="str">
        <f>IF(D2949="","",SUMIFS(MOVI_ENTR!I:I,MOVI_ENTR!D:D,D2949,MOVI_ENTR!O:O,L2949)-SUMIFS(MOVI_SAID!H:H,MOVI_SAID!D:D,D2949,MOVI_SAID!L:L,L2949))</f>
        <v/>
      </c>
      <c r="J2949" s="153" t="str">
        <f>IF(D2949="","",VLOOKUP(D2949,CADA_PROD!D:G,4,0)*H2949)</f>
        <v/>
      </c>
      <c r="K2949" s="14"/>
      <c r="L2949" s="14"/>
      <c r="M2949" s="21"/>
      <c r="N2949" s="21"/>
      <c r="O2949" s="21"/>
      <c r="P2949" s="21"/>
    </row>
    <row r="2950" spans="1:16" s="16" customFormat="1" ht="30" customHeight="1">
      <c r="A2950" s="21"/>
      <c r="B2950" s="21"/>
      <c r="C2950" s="170"/>
      <c r="D2950" s="168"/>
      <c r="E2950" s="154" t="str">
        <f>IFERROR(VLOOKUP(D2950,CADA_PROD!D:H,5,0),"")</f>
        <v/>
      </c>
      <c r="F2950" s="169"/>
      <c r="G2950" s="170"/>
      <c r="H2950" s="171"/>
      <c r="I2950" s="172" t="str">
        <f>IF(D2950="","",SUMIFS(MOVI_ENTR!I:I,MOVI_ENTR!D:D,D2950,MOVI_ENTR!O:O,L2950)-SUMIFS(MOVI_SAID!H:H,MOVI_SAID!D:D,D2950,MOVI_SAID!L:L,L2950))</f>
        <v/>
      </c>
      <c r="J2950" s="153" t="str">
        <f>IF(D2950="","",VLOOKUP(D2950,CADA_PROD!D:G,4,0)*H2950)</f>
        <v/>
      </c>
      <c r="K2950" s="14"/>
      <c r="L2950" s="14"/>
      <c r="M2950" s="21"/>
      <c r="N2950" s="21"/>
      <c r="O2950" s="21"/>
      <c r="P2950" s="21"/>
    </row>
    <row r="2951" spans="1:16" s="16" customFormat="1" ht="30" customHeight="1">
      <c r="A2951" s="21"/>
      <c r="B2951" s="21"/>
      <c r="C2951" s="170"/>
      <c r="D2951" s="168"/>
      <c r="E2951" s="154" t="str">
        <f>IFERROR(VLOOKUP(D2951,CADA_PROD!D:H,5,0),"")</f>
        <v/>
      </c>
      <c r="F2951" s="169"/>
      <c r="G2951" s="170"/>
      <c r="H2951" s="171"/>
      <c r="I2951" s="172" t="str">
        <f>IF(D2951="","",SUMIFS(MOVI_ENTR!I:I,MOVI_ENTR!D:D,D2951,MOVI_ENTR!O:O,L2951)-SUMIFS(MOVI_SAID!H:H,MOVI_SAID!D:D,D2951,MOVI_SAID!L:L,L2951))</f>
        <v/>
      </c>
      <c r="J2951" s="153" t="str">
        <f>IF(D2951="","",VLOOKUP(D2951,CADA_PROD!D:G,4,0)*H2951)</f>
        <v/>
      </c>
      <c r="K2951" s="14"/>
      <c r="L2951" s="14"/>
      <c r="M2951" s="21"/>
      <c r="N2951" s="21"/>
      <c r="O2951" s="21"/>
      <c r="P2951" s="21"/>
    </row>
    <row r="2952" spans="1:16" s="16" customFormat="1" ht="30" customHeight="1">
      <c r="A2952" s="21"/>
      <c r="B2952" s="21"/>
      <c r="C2952" s="170"/>
      <c r="D2952" s="168"/>
      <c r="E2952" s="154" t="str">
        <f>IFERROR(VLOOKUP(D2952,CADA_PROD!D:H,5,0),"")</f>
        <v/>
      </c>
      <c r="F2952" s="169"/>
      <c r="G2952" s="170"/>
      <c r="H2952" s="171"/>
      <c r="I2952" s="172" t="str">
        <f>IF(D2952="","",SUMIFS(MOVI_ENTR!I:I,MOVI_ENTR!D:D,D2952,MOVI_ENTR!O:O,L2952)-SUMIFS(MOVI_SAID!H:H,MOVI_SAID!D:D,D2952,MOVI_SAID!L:L,L2952))</f>
        <v/>
      </c>
      <c r="J2952" s="153" t="str">
        <f>IF(D2952="","",VLOOKUP(D2952,CADA_PROD!D:G,4,0)*H2952)</f>
        <v/>
      </c>
      <c r="K2952" s="14"/>
      <c r="L2952" s="14"/>
      <c r="M2952" s="21"/>
      <c r="N2952" s="21"/>
      <c r="O2952" s="21"/>
      <c r="P2952" s="21"/>
    </row>
    <row r="2953" spans="1:16" s="16" customFormat="1" ht="30" customHeight="1">
      <c r="A2953" s="21"/>
      <c r="B2953" s="21"/>
      <c r="C2953" s="170"/>
      <c r="D2953" s="168"/>
      <c r="E2953" s="154" t="str">
        <f>IFERROR(VLOOKUP(D2953,CADA_PROD!D:H,5,0),"")</f>
        <v/>
      </c>
      <c r="F2953" s="169"/>
      <c r="G2953" s="170"/>
      <c r="H2953" s="171"/>
      <c r="I2953" s="172" t="str">
        <f>IF(D2953="","",SUMIFS(MOVI_ENTR!I:I,MOVI_ENTR!D:D,D2953,MOVI_ENTR!O:O,L2953)-SUMIFS(MOVI_SAID!H:H,MOVI_SAID!D:D,D2953,MOVI_SAID!L:L,L2953))</f>
        <v/>
      </c>
      <c r="J2953" s="153" t="str">
        <f>IF(D2953="","",VLOOKUP(D2953,CADA_PROD!D:G,4,0)*H2953)</f>
        <v/>
      </c>
      <c r="K2953" s="14"/>
      <c r="L2953" s="14"/>
      <c r="M2953" s="21"/>
      <c r="N2953" s="21"/>
      <c r="O2953" s="21"/>
      <c r="P2953" s="21"/>
    </row>
    <row r="2954" spans="1:16" s="16" customFormat="1" ht="30" customHeight="1">
      <c r="A2954" s="21"/>
      <c r="B2954" s="21"/>
      <c r="C2954" s="170"/>
      <c r="D2954" s="168"/>
      <c r="E2954" s="154" t="str">
        <f>IFERROR(VLOOKUP(D2954,CADA_PROD!D:H,5,0),"")</f>
        <v/>
      </c>
      <c r="F2954" s="169"/>
      <c r="G2954" s="170"/>
      <c r="H2954" s="171"/>
      <c r="I2954" s="172" t="str">
        <f>IF(D2954="","",SUMIFS(MOVI_ENTR!I:I,MOVI_ENTR!D:D,D2954,MOVI_ENTR!O:O,L2954)-SUMIFS(MOVI_SAID!H:H,MOVI_SAID!D:D,D2954,MOVI_SAID!L:L,L2954))</f>
        <v/>
      </c>
      <c r="J2954" s="153" t="str">
        <f>IF(D2954="","",VLOOKUP(D2954,CADA_PROD!D:G,4,0)*H2954)</f>
        <v/>
      </c>
      <c r="K2954" s="14"/>
      <c r="L2954" s="14"/>
      <c r="M2954" s="21"/>
      <c r="N2954" s="21"/>
      <c r="O2954" s="21"/>
      <c r="P2954" s="21"/>
    </row>
    <row r="2955" spans="1:16" s="16" customFormat="1" ht="30" customHeight="1">
      <c r="A2955" s="21"/>
      <c r="B2955" s="21"/>
      <c r="C2955" s="170"/>
      <c r="D2955" s="168"/>
      <c r="E2955" s="154" t="str">
        <f>IFERROR(VLOOKUP(D2955,CADA_PROD!D:H,5,0),"")</f>
        <v/>
      </c>
      <c r="F2955" s="169"/>
      <c r="G2955" s="170"/>
      <c r="H2955" s="171"/>
      <c r="I2955" s="172" t="str">
        <f>IF(D2955="","",SUMIFS(MOVI_ENTR!I:I,MOVI_ENTR!D:D,D2955,MOVI_ENTR!O:O,L2955)-SUMIFS(MOVI_SAID!H:H,MOVI_SAID!D:D,D2955,MOVI_SAID!L:L,L2955))</f>
        <v/>
      </c>
      <c r="J2955" s="153" t="str">
        <f>IF(D2955="","",VLOOKUP(D2955,CADA_PROD!D:G,4,0)*H2955)</f>
        <v/>
      </c>
      <c r="K2955" s="14"/>
      <c r="L2955" s="14"/>
      <c r="M2955" s="21"/>
      <c r="N2955" s="21"/>
      <c r="O2955" s="21"/>
      <c r="P2955" s="21"/>
    </row>
    <row r="2956" spans="1:16" s="16" customFormat="1" ht="30" customHeight="1">
      <c r="A2956" s="21"/>
      <c r="B2956" s="21"/>
      <c r="C2956" s="170"/>
      <c r="D2956" s="168"/>
      <c r="E2956" s="154" t="str">
        <f>IFERROR(VLOOKUP(D2956,CADA_PROD!D:H,5,0),"")</f>
        <v/>
      </c>
      <c r="F2956" s="169"/>
      <c r="G2956" s="170"/>
      <c r="H2956" s="171"/>
      <c r="I2956" s="172" t="str">
        <f>IF(D2956="","",SUMIFS(MOVI_ENTR!I:I,MOVI_ENTR!D:D,D2956,MOVI_ENTR!O:O,L2956)-SUMIFS(MOVI_SAID!H:H,MOVI_SAID!D:D,D2956,MOVI_SAID!L:L,L2956))</f>
        <v/>
      </c>
      <c r="J2956" s="153" t="str">
        <f>IF(D2956="","",VLOOKUP(D2956,CADA_PROD!D:G,4,0)*H2956)</f>
        <v/>
      </c>
      <c r="K2956" s="14"/>
      <c r="L2956" s="14"/>
      <c r="M2956" s="21"/>
      <c r="N2956" s="21"/>
      <c r="O2956" s="21"/>
      <c r="P2956" s="21"/>
    </row>
    <row r="2957" spans="1:16" s="16" customFormat="1" ht="30" customHeight="1">
      <c r="A2957" s="21"/>
      <c r="B2957" s="21"/>
      <c r="C2957" s="170"/>
      <c r="D2957" s="168"/>
      <c r="E2957" s="154" t="str">
        <f>IFERROR(VLOOKUP(D2957,CADA_PROD!D:H,5,0),"")</f>
        <v/>
      </c>
      <c r="F2957" s="169"/>
      <c r="G2957" s="170"/>
      <c r="H2957" s="171"/>
      <c r="I2957" s="172" t="str">
        <f>IF(D2957="","",SUMIFS(MOVI_ENTR!I:I,MOVI_ENTR!D:D,D2957,MOVI_ENTR!O:O,L2957)-SUMIFS(MOVI_SAID!H:H,MOVI_SAID!D:D,D2957,MOVI_SAID!L:L,L2957))</f>
        <v/>
      </c>
      <c r="J2957" s="153" t="str">
        <f>IF(D2957="","",VLOOKUP(D2957,CADA_PROD!D:G,4,0)*H2957)</f>
        <v/>
      </c>
      <c r="K2957" s="14"/>
      <c r="L2957" s="14"/>
      <c r="M2957" s="21"/>
      <c r="N2957" s="21"/>
      <c r="O2957" s="21"/>
      <c r="P2957" s="21"/>
    </row>
    <row r="2958" spans="1:16" s="16" customFormat="1" ht="30" customHeight="1">
      <c r="A2958" s="21"/>
      <c r="B2958" s="21"/>
      <c r="C2958" s="170"/>
      <c r="D2958" s="168"/>
      <c r="E2958" s="154" t="str">
        <f>IFERROR(VLOOKUP(D2958,CADA_PROD!D:H,5,0),"")</f>
        <v/>
      </c>
      <c r="F2958" s="169"/>
      <c r="G2958" s="170"/>
      <c r="H2958" s="171"/>
      <c r="I2958" s="172" t="str">
        <f>IF(D2958="","",SUMIFS(MOVI_ENTR!I:I,MOVI_ENTR!D:D,D2958,MOVI_ENTR!O:O,L2958)-SUMIFS(MOVI_SAID!H:H,MOVI_SAID!D:D,D2958,MOVI_SAID!L:L,L2958))</f>
        <v/>
      </c>
      <c r="J2958" s="153" t="str">
        <f>IF(D2958="","",VLOOKUP(D2958,CADA_PROD!D:G,4,0)*H2958)</f>
        <v/>
      </c>
      <c r="K2958" s="14"/>
      <c r="L2958" s="14"/>
      <c r="M2958" s="21"/>
      <c r="N2958" s="21"/>
      <c r="O2958" s="21"/>
      <c r="P2958" s="21"/>
    </row>
    <row r="2959" spans="1:16" s="16" customFormat="1" ht="30" customHeight="1">
      <c r="A2959" s="21"/>
      <c r="B2959" s="21"/>
      <c r="C2959" s="170"/>
      <c r="D2959" s="168"/>
      <c r="E2959" s="154" t="str">
        <f>IFERROR(VLOOKUP(D2959,CADA_PROD!D:H,5,0),"")</f>
        <v/>
      </c>
      <c r="F2959" s="169"/>
      <c r="G2959" s="170"/>
      <c r="H2959" s="171"/>
      <c r="I2959" s="172" t="str">
        <f>IF(D2959="","",SUMIFS(MOVI_ENTR!I:I,MOVI_ENTR!D:D,D2959,MOVI_ENTR!O:O,L2959)-SUMIFS(MOVI_SAID!H:H,MOVI_SAID!D:D,D2959,MOVI_SAID!L:L,L2959))</f>
        <v/>
      </c>
      <c r="J2959" s="153" t="str">
        <f>IF(D2959="","",VLOOKUP(D2959,CADA_PROD!D:G,4,0)*H2959)</f>
        <v/>
      </c>
      <c r="K2959" s="14"/>
      <c r="L2959" s="14"/>
      <c r="M2959" s="21"/>
      <c r="N2959" s="21"/>
      <c r="O2959" s="21"/>
      <c r="P2959" s="21"/>
    </row>
    <row r="2960" spans="1:16" s="16" customFormat="1" ht="30" customHeight="1">
      <c r="A2960" s="21"/>
      <c r="B2960" s="21"/>
      <c r="C2960" s="170"/>
      <c r="D2960" s="168"/>
      <c r="E2960" s="154" t="str">
        <f>IFERROR(VLOOKUP(D2960,CADA_PROD!D:H,5,0),"")</f>
        <v/>
      </c>
      <c r="F2960" s="169"/>
      <c r="G2960" s="170"/>
      <c r="H2960" s="171"/>
      <c r="I2960" s="172" t="str">
        <f>IF(D2960="","",SUMIFS(MOVI_ENTR!I:I,MOVI_ENTR!D:D,D2960,MOVI_ENTR!O:O,L2960)-SUMIFS(MOVI_SAID!H:H,MOVI_SAID!D:D,D2960,MOVI_SAID!L:L,L2960))</f>
        <v/>
      </c>
      <c r="J2960" s="153" t="str">
        <f>IF(D2960="","",VLOOKUP(D2960,CADA_PROD!D:G,4,0)*H2960)</f>
        <v/>
      </c>
      <c r="K2960" s="14"/>
      <c r="L2960" s="14"/>
      <c r="M2960" s="21"/>
      <c r="N2960" s="21"/>
      <c r="O2960" s="21"/>
      <c r="P2960" s="21"/>
    </row>
    <row r="2961" spans="1:16" s="16" customFormat="1" ht="30" customHeight="1">
      <c r="A2961" s="21"/>
      <c r="B2961" s="21"/>
      <c r="C2961" s="170"/>
      <c r="D2961" s="168"/>
      <c r="E2961" s="154" t="str">
        <f>IFERROR(VLOOKUP(D2961,CADA_PROD!D:H,5,0),"")</f>
        <v/>
      </c>
      <c r="F2961" s="169"/>
      <c r="G2961" s="170"/>
      <c r="H2961" s="171"/>
      <c r="I2961" s="172" t="str">
        <f>IF(D2961="","",SUMIFS(MOVI_ENTR!I:I,MOVI_ENTR!D:D,D2961,MOVI_ENTR!O:O,L2961)-SUMIFS(MOVI_SAID!H:H,MOVI_SAID!D:D,D2961,MOVI_SAID!L:L,L2961))</f>
        <v/>
      </c>
      <c r="J2961" s="153" t="str">
        <f>IF(D2961="","",VLOOKUP(D2961,CADA_PROD!D:G,4,0)*H2961)</f>
        <v/>
      </c>
      <c r="K2961" s="14"/>
      <c r="L2961" s="14"/>
      <c r="M2961" s="21"/>
      <c r="N2961" s="21"/>
      <c r="O2961" s="21"/>
      <c r="P2961" s="21"/>
    </row>
    <row r="2962" spans="1:16" s="16" customFormat="1" ht="30" customHeight="1">
      <c r="A2962" s="21"/>
      <c r="B2962" s="21"/>
      <c r="C2962" s="170"/>
      <c r="D2962" s="168"/>
      <c r="E2962" s="154" t="str">
        <f>IFERROR(VLOOKUP(D2962,CADA_PROD!D:H,5,0),"")</f>
        <v/>
      </c>
      <c r="F2962" s="169"/>
      <c r="G2962" s="170"/>
      <c r="H2962" s="171"/>
      <c r="I2962" s="172" t="str">
        <f>IF(D2962="","",SUMIFS(MOVI_ENTR!I:I,MOVI_ENTR!D:D,D2962,MOVI_ENTR!O:O,L2962)-SUMIFS(MOVI_SAID!H:H,MOVI_SAID!D:D,D2962,MOVI_SAID!L:L,L2962))</f>
        <v/>
      </c>
      <c r="J2962" s="153" t="str">
        <f>IF(D2962="","",VLOOKUP(D2962,CADA_PROD!D:G,4,0)*H2962)</f>
        <v/>
      </c>
      <c r="K2962" s="14"/>
      <c r="L2962" s="14"/>
      <c r="M2962" s="21"/>
      <c r="N2962" s="21"/>
      <c r="O2962" s="21"/>
      <c r="P2962" s="21"/>
    </row>
    <row r="2963" spans="1:16" s="16" customFormat="1" ht="30" customHeight="1">
      <c r="A2963" s="21"/>
      <c r="B2963" s="21"/>
      <c r="C2963" s="170"/>
      <c r="D2963" s="168"/>
      <c r="E2963" s="154" t="str">
        <f>IFERROR(VLOOKUP(D2963,CADA_PROD!D:H,5,0),"")</f>
        <v/>
      </c>
      <c r="F2963" s="169"/>
      <c r="G2963" s="170"/>
      <c r="H2963" s="171"/>
      <c r="I2963" s="172" t="str">
        <f>IF(D2963="","",SUMIFS(MOVI_ENTR!I:I,MOVI_ENTR!D:D,D2963,MOVI_ENTR!O:O,L2963)-SUMIFS(MOVI_SAID!H:H,MOVI_SAID!D:D,D2963,MOVI_SAID!L:L,L2963))</f>
        <v/>
      </c>
      <c r="J2963" s="153" t="str">
        <f>IF(D2963="","",VLOOKUP(D2963,CADA_PROD!D:G,4,0)*H2963)</f>
        <v/>
      </c>
      <c r="K2963" s="14"/>
      <c r="L2963" s="14"/>
      <c r="M2963" s="21"/>
      <c r="N2963" s="21"/>
      <c r="O2963" s="21"/>
      <c r="P2963" s="21"/>
    </row>
    <row r="2964" spans="1:16" s="16" customFormat="1" ht="30" customHeight="1">
      <c r="A2964" s="21"/>
      <c r="B2964" s="21"/>
      <c r="C2964" s="170"/>
      <c r="D2964" s="168"/>
      <c r="E2964" s="154" t="str">
        <f>IFERROR(VLOOKUP(D2964,CADA_PROD!D:H,5,0),"")</f>
        <v/>
      </c>
      <c r="F2964" s="169"/>
      <c r="G2964" s="170"/>
      <c r="H2964" s="171"/>
      <c r="I2964" s="172" t="str">
        <f>IF(D2964="","",SUMIFS(MOVI_ENTR!I:I,MOVI_ENTR!D:D,D2964,MOVI_ENTR!O:O,L2964)-SUMIFS(MOVI_SAID!H:H,MOVI_SAID!D:D,D2964,MOVI_SAID!L:L,L2964))</f>
        <v/>
      </c>
      <c r="J2964" s="153" t="str">
        <f>IF(D2964="","",VLOOKUP(D2964,CADA_PROD!D:G,4,0)*H2964)</f>
        <v/>
      </c>
      <c r="K2964" s="14"/>
      <c r="L2964" s="14"/>
      <c r="M2964" s="21"/>
      <c r="N2964" s="21"/>
      <c r="O2964" s="21"/>
      <c r="P2964" s="21"/>
    </row>
    <row r="2965" spans="1:16" s="16" customFormat="1" ht="30" customHeight="1">
      <c r="A2965" s="21"/>
      <c r="B2965" s="21"/>
      <c r="C2965" s="170"/>
      <c r="D2965" s="168"/>
      <c r="E2965" s="154" t="str">
        <f>IFERROR(VLOOKUP(D2965,CADA_PROD!D:H,5,0),"")</f>
        <v/>
      </c>
      <c r="F2965" s="169"/>
      <c r="G2965" s="170"/>
      <c r="H2965" s="171"/>
      <c r="I2965" s="172" t="str">
        <f>IF(D2965="","",SUMIFS(MOVI_ENTR!I:I,MOVI_ENTR!D:D,D2965,MOVI_ENTR!O:O,L2965)-SUMIFS(MOVI_SAID!H:H,MOVI_SAID!D:D,D2965,MOVI_SAID!L:L,L2965))</f>
        <v/>
      </c>
      <c r="J2965" s="153" t="str">
        <f>IF(D2965="","",VLOOKUP(D2965,CADA_PROD!D:G,4,0)*H2965)</f>
        <v/>
      </c>
      <c r="K2965" s="14"/>
      <c r="L2965" s="14"/>
      <c r="M2965" s="21"/>
      <c r="N2965" s="21"/>
      <c r="O2965" s="21"/>
      <c r="P2965" s="21"/>
    </row>
    <row r="2966" spans="1:16" s="16" customFormat="1" ht="30" customHeight="1">
      <c r="A2966" s="21"/>
      <c r="B2966" s="21"/>
      <c r="C2966" s="170"/>
      <c r="D2966" s="168"/>
      <c r="E2966" s="154" t="str">
        <f>IFERROR(VLOOKUP(D2966,CADA_PROD!D:H,5,0),"")</f>
        <v/>
      </c>
      <c r="F2966" s="169"/>
      <c r="G2966" s="170"/>
      <c r="H2966" s="171"/>
      <c r="I2966" s="172" t="str">
        <f>IF(D2966="","",SUMIFS(MOVI_ENTR!I:I,MOVI_ENTR!D:D,D2966,MOVI_ENTR!O:O,L2966)-SUMIFS(MOVI_SAID!H:H,MOVI_SAID!D:D,D2966,MOVI_SAID!L:L,L2966))</f>
        <v/>
      </c>
      <c r="J2966" s="153" t="str">
        <f>IF(D2966="","",VLOOKUP(D2966,CADA_PROD!D:G,4,0)*H2966)</f>
        <v/>
      </c>
      <c r="K2966" s="14"/>
      <c r="L2966" s="14"/>
      <c r="M2966" s="21"/>
      <c r="N2966" s="21"/>
      <c r="O2966" s="21"/>
      <c r="P2966" s="21"/>
    </row>
    <row r="2967" spans="1:16" s="16" customFormat="1" ht="30" customHeight="1">
      <c r="A2967" s="21"/>
      <c r="B2967" s="21"/>
      <c r="C2967" s="170"/>
      <c r="D2967" s="168"/>
      <c r="E2967" s="154" t="str">
        <f>IFERROR(VLOOKUP(D2967,CADA_PROD!D:H,5,0),"")</f>
        <v/>
      </c>
      <c r="F2967" s="169"/>
      <c r="G2967" s="170"/>
      <c r="H2967" s="171"/>
      <c r="I2967" s="172" t="str">
        <f>IF(D2967="","",SUMIFS(MOVI_ENTR!I:I,MOVI_ENTR!D:D,D2967,MOVI_ENTR!O:O,L2967)-SUMIFS(MOVI_SAID!H:H,MOVI_SAID!D:D,D2967,MOVI_SAID!L:L,L2967))</f>
        <v/>
      </c>
      <c r="J2967" s="153" t="str">
        <f>IF(D2967="","",VLOOKUP(D2967,CADA_PROD!D:G,4,0)*H2967)</f>
        <v/>
      </c>
      <c r="K2967" s="14"/>
      <c r="L2967" s="14"/>
      <c r="M2967" s="21"/>
      <c r="N2967" s="21"/>
      <c r="O2967" s="21"/>
      <c r="P2967" s="21"/>
    </row>
    <row r="2968" spans="1:16" s="16" customFormat="1" ht="30" customHeight="1">
      <c r="A2968" s="21"/>
      <c r="B2968" s="21"/>
      <c r="C2968" s="170"/>
      <c r="D2968" s="168"/>
      <c r="E2968" s="154" t="str">
        <f>IFERROR(VLOOKUP(D2968,CADA_PROD!D:H,5,0),"")</f>
        <v/>
      </c>
      <c r="F2968" s="169"/>
      <c r="G2968" s="170"/>
      <c r="H2968" s="171"/>
      <c r="I2968" s="172" t="str">
        <f>IF(D2968="","",SUMIFS(MOVI_ENTR!I:I,MOVI_ENTR!D:D,D2968,MOVI_ENTR!O:O,L2968)-SUMIFS(MOVI_SAID!H:H,MOVI_SAID!D:D,D2968,MOVI_SAID!L:L,L2968))</f>
        <v/>
      </c>
      <c r="J2968" s="153" t="str">
        <f>IF(D2968="","",VLOOKUP(D2968,CADA_PROD!D:G,4,0)*H2968)</f>
        <v/>
      </c>
      <c r="K2968" s="14"/>
      <c r="L2968" s="14"/>
      <c r="M2968" s="21"/>
      <c r="N2968" s="21"/>
      <c r="O2968" s="21"/>
      <c r="P2968" s="21"/>
    </row>
    <row r="2969" spans="1:16" s="16" customFormat="1" ht="30" customHeight="1">
      <c r="A2969" s="21"/>
      <c r="B2969" s="21"/>
      <c r="C2969" s="170"/>
      <c r="D2969" s="168"/>
      <c r="E2969" s="154" t="str">
        <f>IFERROR(VLOOKUP(D2969,CADA_PROD!D:H,5,0),"")</f>
        <v/>
      </c>
      <c r="F2969" s="169"/>
      <c r="G2969" s="170"/>
      <c r="H2969" s="171"/>
      <c r="I2969" s="172" t="str">
        <f>IF(D2969="","",SUMIFS(MOVI_ENTR!I:I,MOVI_ENTR!D:D,D2969,MOVI_ENTR!O:O,L2969)-SUMIFS(MOVI_SAID!H:H,MOVI_SAID!D:D,D2969,MOVI_SAID!L:L,L2969))</f>
        <v/>
      </c>
      <c r="J2969" s="153" t="str">
        <f>IF(D2969="","",VLOOKUP(D2969,CADA_PROD!D:G,4,0)*H2969)</f>
        <v/>
      </c>
      <c r="K2969" s="14"/>
      <c r="L2969" s="14"/>
      <c r="M2969" s="21"/>
      <c r="N2969" s="21"/>
      <c r="O2969" s="21"/>
      <c r="P2969" s="21"/>
    </row>
    <row r="2970" spans="1:16" s="16" customFormat="1" ht="30" customHeight="1">
      <c r="A2970" s="21"/>
      <c r="B2970" s="21"/>
      <c r="C2970" s="170"/>
      <c r="D2970" s="168"/>
      <c r="E2970" s="154" t="str">
        <f>IFERROR(VLOOKUP(D2970,CADA_PROD!D:H,5,0),"")</f>
        <v/>
      </c>
      <c r="F2970" s="169"/>
      <c r="G2970" s="170"/>
      <c r="H2970" s="171"/>
      <c r="I2970" s="172" t="str">
        <f>IF(D2970="","",SUMIFS(MOVI_ENTR!I:I,MOVI_ENTR!D:D,D2970,MOVI_ENTR!O:O,L2970)-SUMIFS(MOVI_SAID!H:H,MOVI_SAID!D:D,D2970,MOVI_SAID!L:L,L2970))</f>
        <v/>
      </c>
      <c r="J2970" s="153" t="str">
        <f>IF(D2970="","",VLOOKUP(D2970,CADA_PROD!D:G,4,0)*H2970)</f>
        <v/>
      </c>
      <c r="K2970" s="14"/>
      <c r="L2970" s="14"/>
      <c r="M2970" s="21"/>
      <c r="N2970" s="21"/>
      <c r="O2970" s="21"/>
      <c r="P2970" s="21"/>
    </row>
    <row r="2971" spans="1:16" s="16" customFormat="1" ht="30" customHeight="1">
      <c r="A2971" s="21"/>
      <c r="B2971" s="21"/>
      <c r="C2971" s="170"/>
      <c r="D2971" s="168"/>
      <c r="E2971" s="154" t="str">
        <f>IFERROR(VLOOKUP(D2971,CADA_PROD!D:H,5,0),"")</f>
        <v/>
      </c>
      <c r="F2971" s="169"/>
      <c r="G2971" s="170"/>
      <c r="H2971" s="171"/>
      <c r="I2971" s="172" t="str">
        <f>IF(D2971="","",SUMIFS(MOVI_ENTR!I:I,MOVI_ENTR!D:D,D2971,MOVI_ENTR!O:O,L2971)-SUMIFS(MOVI_SAID!H:H,MOVI_SAID!D:D,D2971,MOVI_SAID!L:L,L2971))</f>
        <v/>
      </c>
      <c r="J2971" s="153" t="str">
        <f>IF(D2971="","",VLOOKUP(D2971,CADA_PROD!D:G,4,0)*H2971)</f>
        <v/>
      </c>
      <c r="K2971" s="14"/>
      <c r="L2971" s="14"/>
      <c r="M2971" s="21"/>
      <c r="N2971" s="21"/>
      <c r="O2971" s="21"/>
      <c r="P2971" s="21"/>
    </row>
    <row r="2972" spans="1:16" s="16" customFormat="1" ht="30" customHeight="1">
      <c r="A2972" s="21"/>
      <c r="B2972" s="21"/>
      <c r="C2972" s="170"/>
      <c r="D2972" s="168"/>
      <c r="E2972" s="154" t="str">
        <f>IFERROR(VLOOKUP(D2972,CADA_PROD!D:H,5,0),"")</f>
        <v/>
      </c>
      <c r="F2972" s="169"/>
      <c r="G2972" s="170"/>
      <c r="H2972" s="171"/>
      <c r="I2972" s="172" t="str">
        <f>IF(D2972="","",SUMIFS(MOVI_ENTR!I:I,MOVI_ENTR!D:D,D2972,MOVI_ENTR!O:O,L2972)-SUMIFS(MOVI_SAID!H:H,MOVI_SAID!D:D,D2972,MOVI_SAID!L:L,L2972))</f>
        <v/>
      </c>
      <c r="J2972" s="153" t="str">
        <f>IF(D2972="","",VLOOKUP(D2972,CADA_PROD!D:G,4,0)*H2972)</f>
        <v/>
      </c>
      <c r="K2972" s="14"/>
      <c r="L2972" s="14"/>
      <c r="M2972" s="21"/>
      <c r="N2972" s="21"/>
      <c r="O2972" s="21"/>
      <c r="P2972" s="21"/>
    </row>
    <row r="2973" spans="1:16" s="16" customFormat="1" ht="30" customHeight="1">
      <c r="A2973" s="21"/>
      <c r="B2973" s="21"/>
      <c r="C2973" s="170"/>
      <c r="D2973" s="168"/>
      <c r="E2973" s="154" t="str">
        <f>IFERROR(VLOOKUP(D2973,CADA_PROD!D:H,5,0),"")</f>
        <v/>
      </c>
      <c r="F2973" s="169"/>
      <c r="G2973" s="170"/>
      <c r="H2973" s="171"/>
      <c r="I2973" s="172" t="str">
        <f>IF(D2973="","",SUMIFS(MOVI_ENTR!I:I,MOVI_ENTR!D:D,D2973,MOVI_ENTR!O:O,L2973)-SUMIFS(MOVI_SAID!H:H,MOVI_SAID!D:D,D2973,MOVI_SAID!L:L,L2973))</f>
        <v/>
      </c>
      <c r="J2973" s="153" t="str">
        <f>IF(D2973="","",VLOOKUP(D2973,CADA_PROD!D:G,4,0)*H2973)</f>
        <v/>
      </c>
      <c r="K2973" s="14"/>
      <c r="L2973" s="14"/>
      <c r="M2973" s="21"/>
      <c r="N2973" s="21"/>
      <c r="O2973" s="21"/>
      <c r="P2973" s="21"/>
    </row>
    <row r="2974" spans="1:16" s="16" customFormat="1" ht="30" customHeight="1">
      <c r="A2974" s="21"/>
      <c r="B2974" s="21"/>
      <c r="C2974" s="170"/>
      <c r="D2974" s="168"/>
      <c r="E2974" s="154" t="str">
        <f>IFERROR(VLOOKUP(D2974,CADA_PROD!D:H,5,0),"")</f>
        <v/>
      </c>
      <c r="F2974" s="169"/>
      <c r="G2974" s="170"/>
      <c r="H2974" s="171"/>
      <c r="I2974" s="172" t="str">
        <f>IF(D2974="","",SUMIFS(MOVI_ENTR!I:I,MOVI_ENTR!D:D,D2974,MOVI_ENTR!O:O,L2974)-SUMIFS(MOVI_SAID!H:H,MOVI_SAID!D:D,D2974,MOVI_SAID!L:L,L2974))</f>
        <v/>
      </c>
      <c r="J2974" s="153" t="str">
        <f>IF(D2974="","",VLOOKUP(D2974,CADA_PROD!D:G,4,0)*H2974)</f>
        <v/>
      </c>
      <c r="K2974" s="14"/>
      <c r="L2974" s="14"/>
      <c r="M2974" s="21"/>
      <c r="N2974" s="21"/>
      <c r="O2974" s="21"/>
      <c r="P2974" s="21"/>
    </row>
    <row r="2975" spans="1:16" s="16" customFormat="1" ht="30" customHeight="1">
      <c r="A2975" s="21"/>
      <c r="B2975" s="21"/>
      <c r="C2975" s="170"/>
      <c r="D2975" s="168"/>
      <c r="E2975" s="154" t="str">
        <f>IFERROR(VLOOKUP(D2975,CADA_PROD!D:H,5,0),"")</f>
        <v/>
      </c>
      <c r="F2975" s="169"/>
      <c r="G2975" s="170"/>
      <c r="H2975" s="171"/>
      <c r="I2975" s="172" t="str">
        <f>IF(D2975="","",SUMIFS(MOVI_ENTR!I:I,MOVI_ENTR!D:D,D2975,MOVI_ENTR!O:O,L2975)-SUMIFS(MOVI_SAID!H:H,MOVI_SAID!D:D,D2975,MOVI_SAID!L:L,L2975))</f>
        <v/>
      </c>
      <c r="J2975" s="153" t="str">
        <f>IF(D2975="","",VLOOKUP(D2975,CADA_PROD!D:G,4,0)*H2975)</f>
        <v/>
      </c>
      <c r="K2975" s="14"/>
      <c r="L2975" s="14"/>
      <c r="M2975" s="21"/>
      <c r="N2975" s="21"/>
      <c r="O2975" s="21"/>
      <c r="P2975" s="21"/>
    </row>
    <row r="2976" spans="1:16" s="16" customFormat="1" ht="30" customHeight="1">
      <c r="A2976" s="21"/>
      <c r="B2976" s="21"/>
      <c r="C2976" s="170"/>
      <c r="D2976" s="168"/>
      <c r="E2976" s="154" t="str">
        <f>IFERROR(VLOOKUP(D2976,CADA_PROD!D:H,5,0),"")</f>
        <v/>
      </c>
      <c r="F2976" s="169"/>
      <c r="G2976" s="170"/>
      <c r="H2976" s="171"/>
      <c r="I2976" s="172" t="str">
        <f>IF(D2976="","",SUMIFS(MOVI_ENTR!I:I,MOVI_ENTR!D:D,D2976,MOVI_ENTR!O:O,L2976)-SUMIFS(MOVI_SAID!H:H,MOVI_SAID!D:D,D2976,MOVI_SAID!L:L,L2976))</f>
        <v/>
      </c>
      <c r="J2976" s="153" t="str">
        <f>IF(D2976="","",VLOOKUP(D2976,CADA_PROD!D:G,4,0)*H2976)</f>
        <v/>
      </c>
      <c r="K2976" s="14"/>
      <c r="L2976" s="14"/>
      <c r="M2976" s="21"/>
      <c r="N2976" s="21"/>
      <c r="O2976" s="21"/>
      <c r="P2976" s="21"/>
    </row>
    <row r="2977" spans="1:16" s="16" customFormat="1" ht="30" customHeight="1">
      <c r="A2977" s="21"/>
      <c r="B2977" s="21"/>
      <c r="C2977" s="170"/>
      <c r="D2977" s="168"/>
      <c r="E2977" s="154" t="str">
        <f>IFERROR(VLOOKUP(D2977,CADA_PROD!D:H,5,0),"")</f>
        <v/>
      </c>
      <c r="F2977" s="169"/>
      <c r="G2977" s="170"/>
      <c r="H2977" s="171"/>
      <c r="I2977" s="172" t="str">
        <f>IF(D2977="","",SUMIFS(MOVI_ENTR!I:I,MOVI_ENTR!D:D,D2977,MOVI_ENTR!O:O,L2977)-SUMIFS(MOVI_SAID!H:H,MOVI_SAID!D:D,D2977,MOVI_SAID!L:L,L2977))</f>
        <v/>
      </c>
      <c r="J2977" s="153" t="str">
        <f>IF(D2977="","",VLOOKUP(D2977,CADA_PROD!D:G,4,0)*H2977)</f>
        <v/>
      </c>
      <c r="K2977" s="14"/>
      <c r="L2977" s="14"/>
      <c r="M2977" s="21"/>
      <c r="N2977" s="21"/>
      <c r="O2977" s="21"/>
      <c r="P2977" s="21"/>
    </row>
    <row r="2978" spans="1:16" s="16" customFormat="1" ht="30" customHeight="1">
      <c r="A2978" s="21"/>
      <c r="B2978" s="21"/>
      <c r="C2978" s="170"/>
      <c r="D2978" s="168"/>
      <c r="E2978" s="154" t="str">
        <f>IFERROR(VLOOKUP(D2978,CADA_PROD!D:H,5,0),"")</f>
        <v/>
      </c>
      <c r="F2978" s="169"/>
      <c r="G2978" s="170"/>
      <c r="H2978" s="171"/>
      <c r="I2978" s="172" t="str">
        <f>IF(D2978="","",SUMIFS(MOVI_ENTR!I:I,MOVI_ENTR!D:D,D2978,MOVI_ENTR!O:O,L2978)-SUMIFS(MOVI_SAID!H:H,MOVI_SAID!D:D,D2978,MOVI_SAID!L:L,L2978))</f>
        <v/>
      </c>
      <c r="J2978" s="153" t="str">
        <f>IF(D2978="","",VLOOKUP(D2978,CADA_PROD!D:G,4,0)*H2978)</f>
        <v/>
      </c>
      <c r="K2978" s="14"/>
      <c r="L2978" s="14"/>
      <c r="M2978" s="21"/>
      <c r="N2978" s="21"/>
      <c r="O2978" s="21"/>
      <c r="P2978" s="21"/>
    </row>
    <row r="2979" spans="1:16" s="16" customFormat="1" ht="30" customHeight="1">
      <c r="A2979" s="21"/>
      <c r="B2979" s="21"/>
      <c r="C2979" s="170"/>
      <c r="D2979" s="168"/>
      <c r="E2979" s="154" t="str">
        <f>IFERROR(VLOOKUP(D2979,CADA_PROD!D:H,5,0),"")</f>
        <v/>
      </c>
      <c r="F2979" s="169"/>
      <c r="G2979" s="170"/>
      <c r="H2979" s="171"/>
      <c r="I2979" s="172" t="str">
        <f>IF(D2979="","",SUMIFS(MOVI_ENTR!I:I,MOVI_ENTR!D:D,D2979,MOVI_ENTR!O:O,L2979)-SUMIFS(MOVI_SAID!H:H,MOVI_SAID!D:D,D2979,MOVI_SAID!L:L,L2979))</f>
        <v/>
      </c>
      <c r="J2979" s="153" t="str">
        <f>IF(D2979="","",VLOOKUP(D2979,CADA_PROD!D:G,4,0)*H2979)</f>
        <v/>
      </c>
      <c r="K2979" s="14"/>
      <c r="L2979" s="14"/>
      <c r="M2979" s="21"/>
      <c r="N2979" s="21"/>
      <c r="O2979" s="21"/>
      <c r="P2979" s="21"/>
    </row>
    <row r="2980" spans="1:16" s="16" customFormat="1" ht="30" customHeight="1">
      <c r="A2980" s="21"/>
      <c r="B2980" s="21"/>
      <c r="C2980" s="170"/>
      <c r="D2980" s="168"/>
      <c r="E2980" s="154" t="str">
        <f>IFERROR(VLOOKUP(D2980,CADA_PROD!D:H,5,0),"")</f>
        <v/>
      </c>
      <c r="F2980" s="169"/>
      <c r="G2980" s="170"/>
      <c r="H2980" s="171"/>
      <c r="I2980" s="172" t="str">
        <f>IF(D2980="","",SUMIFS(MOVI_ENTR!I:I,MOVI_ENTR!D:D,D2980,MOVI_ENTR!O:O,L2980)-SUMIFS(MOVI_SAID!H:H,MOVI_SAID!D:D,D2980,MOVI_SAID!L:L,L2980))</f>
        <v/>
      </c>
      <c r="J2980" s="153" t="str">
        <f>IF(D2980="","",VLOOKUP(D2980,CADA_PROD!D:G,4,0)*H2980)</f>
        <v/>
      </c>
      <c r="K2980" s="14"/>
      <c r="L2980" s="14"/>
      <c r="M2980" s="21"/>
      <c r="N2980" s="21"/>
      <c r="O2980" s="21"/>
      <c r="P2980" s="21"/>
    </row>
    <row r="2981" spans="1:16" s="16" customFormat="1" ht="30" customHeight="1">
      <c r="A2981" s="21"/>
      <c r="B2981" s="21"/>
      <c r="C2981" s="170"/>
      <c r="D2981" s="168"/>
      <c r="E2981" s="154" t="str">
        <f>IFERROR(VLOOKUP(D2981,CADA_PROD!D:H,5,0),"")</f>
        <v/>
      </c>
      <c r="F2981" s="169"/>
      <c r="G2981" s="170"/>
      <c r="H2981" s="171"/>
      <c r="I2981" s="172" t="str">
        <f>IF(D2981="","",SUMIFS(MOVI_ENTR!I:I,MOVI_ENTR!D:D,D2981,MOVI_ENTR!O:O,L2981)-SUMIFS(MOVI_SAID!H:H,MOVI_SAID!D:D,D2981,MOVI_SAID!L:L,L2981))</f>
        <v/>
      </c>
      <c r="J2981" s="153" t="str">
        <f>IF(D2981="","",VLOOKUP(D2981,CADA_PROD!D:G,4,0)*H2981)</f>
        <v/>
      </c>
      <c r="K2981" s="14"/>
      <c r="L2981" s="14"/>
      <c r="M2981" s="21"/>
      <c r="N2981" s="21"/>
      <c r="O2981" s="21"/>
      <c r="P2981" s="21"/>
    </row>
    <row r="2982" spans="1:16" s="16" customFormat="1" ht="30" customHeight="1">
      <c r="A2982" s="21"/>
      <c r="B2982" s="21"/>
      <c r="C2982" s="170"/>
      <c r="D2982" s="168"/>
      <c r="E2982" s="154" t="str">
        <f>IFERROR(VLOOKUP(D2982,CADA_PROD!D:H,5,0),"")</f>
        <v/>
      </c>
      <c r="F2982" s="169"/>
      <c r="G2982" s="170"/>
      <c r="H2982" s="171"/>
      <c r="I2982" s="172" t="str">
        <f>IF(D2982="","",SUMIFS(MOVI_ENTR!I:I,MOVI_ENTR!D:D,D2982,MOVI_ENTR!O:O,L2982)-SUMIFS(MOVI_SAID!H:H,MOVI_SAID!D:D,D2982,MOVI_SAID!L:L,L2982))</f>
        <v/>
      </c>
      <c r="J2982" s="153" t="str">
        <f>IF(D2982="","",VLOOKUP(D2982,CADA_PROD!D:G,4,0)*H2982)</f>
        <v/>
      </c>
      <c r="K2982" s="14"/>
      <c r="L2982" s="14"/>
      <c r="M2982" s="21"/>
      <c r="N2982" s="21"/>
      <c r="O2982" s="21"/>
      <c r="P2982" s="21"/>
    </row>
    <row r="2983" spans="1:16" s="16" customFormat="1" ht="30" customHeight="1">
      <c r="A2983" s="21"/>
      <c r="B2983" s="21"/>
      <c r="C2983" s="170"/>
      <c r="D2983" s="168"/>
      <c r="E2983" s="154" t="str">
        <f>IFERROR(VLOOKUP(D2983,CADA_PROD!D:H,5,0),"")</f>
        <v/>
      </c>
      <c r="F2983" s="169"/>
      <c r="G2983" s="170"/>
      <c r="H2983" s="171"/>
      <c r="I2983" s="172" t="str">
        <f>IF(D2983="","",SUMIFS(MOVI_ENTR!I:I,MOVI_ENTR!D:D,D2983,MOVI_ENTR!O:O,L2983)-SUMIFS(MOVI_SAID!H:H,MOVI_SAID!D:D,D2983,MOVI_SAID!L:L,L2983))</f>
        <v/>
      </c>
      <c r="J2983" s="153" t="str">
        <f>IF(D2983="","",VLOOKUP(D2983,CADA_PROD!D:G,4,0)*H2983)</f>
        <v/>
      </c>
      <c r="K2983" s="14"/>
      <c r="L2983" s="14"/>
      <c r="M2983" s="21"/>
      <c r="N2983" s="21"/>
      <c r="O2983" s="21"/>
      <c r="P2983" s="21"/>
    </row>
    <row r="2984" spans="1:16" s="16" customFormat="1" ht="30" customHeight="1">
      <c r="A2984" s="21"/>
      <c r="B2984" s="21"/>
      <c r="C2984" s="170"/>
      <c r="D2984" s="168"/>
      <c r="E2984" s="154" t="str">
        <f>IFERROR(VLOOKUP(D2984,CADA_PROD!D:H,5,0),"")</f>
        <v/>
      </c>
      <c r="F2984" s="169"/>
      <c r="G2984" s="170"/>
      <c r="H2984" s="171"/>
      <c r="I2984" s="172" t="str">
        <f>IF(D2984="","",SUMIFS(MOVI_ENTR!I:I,MOVI_ENTR!D:D,D2984,MOVI_ENTR!O:O,L2984)-SUMIFS(MOVI_SAID!H:H,MOVI_SAID!D:D,D2984,MOVI_SAID!L:L,L2984))</f>
        <v/>
      </c>
      <c r="J2984" s="153" t="str">
        <f>IF(D2984="","",VLOOKUP(D2984,CADA_PROD!D:G,4,0)*H2984)</f>
        <v/>
      </c>
      <c r="K2984" s="14"/>
      <c r="L2984" s="14"/>
      <c r="M2984" s="21"/>
      <c r="N2984" s="21"/>
      <c r="O2984" s="21"/>
      <c r="P2984" s="21"/>
    </row>
    <row r="2985" spans="1:16" s="16" customFormat="1" ht="30" customHeight="1">
      <c r="A2985" s="21"/>
      <c r="B2985" s="21"/>
      <c r="C2985" s="170"/>
      <c r="D2985" s="168"/>
      <c r="E2985" s="154" t="str">
        <f>IFERROR(VLOOKUP(D2985,CADA_PROD!D:H,5,0),"")</f>
        <v/>
      </c>
      <c r="F2985" s="169"/>
      <c r="G2985" s="170"/>
      <c r="H2985" s="171"/>
      <c r="I2985" s="172" t="str">
        <f>IF(D2985="","",SUMIFS(MOVI_ENTR!I:I,MOVI_ENTR!D:D,D2985,MOVI_ENTR!O:O,L2985)-SUMIFS(MOVI_SAID!H:H,MOVI_SAID!D:D,D2985,MOVI_SAID!L:L,L2985))</f>
        <v/>
      </c>
      <c r="J2985" s="153" t="str">
        <f>IF(D2985="","",VLOOKUP(D2985,CADA_PROD!D:G,4,0)*H2985)</f>
        <v/>
      </c>
      <c r="K2985" s="14"/>
      <c r="L2985" s="14"/>
      <c r="M2985" s="21"/>
      <c r="N2985" s="21"/>
      <c r="O2985" s="21"/>
      <c r="P2985" s="21"/>
    </row>
    <row r="2986" spans="1:16" s="16" customFormat="1" ht="30" customHeight="1">
      <c r="A2986" s="21"/>
      <c r="B2986" s="21"/>
      <c r="C2986" s="170"/>
      <c r="D2986" s="168"/>
      <c r="E2986" s="154" t="str">
        <f>IFERROR(VLOOKUP(D2986,CADA_PROD!D:H,5,0),"")</f>
        <v/>
      </c>
      <c r="F2986" s="169"/>
      <c r="G2986" s="170"/>
      <c r="H2986" s="171"/>
      <c r="I2986" s="172" t="str">
        <f>IF(D2986="","",SUMIFS(MOVI_ENTR!I:I,MOVI_ENTR!D:D,D2986,MOVI_ENTR!O:O,L2986)-SUMIFS(MOVI_SAID!H:H,MOVI_SAID!D:D,D2986,MOVI_SAID!L:L,L2986))</f>
        <v/>
      </c>
      <c r="J2986" s="153" t="str">
        <f>IF(D2986="","",VLOOKUP(D2986,CADA_PROD!D:G,4,0)*H2986)</f>
        <v/>
      </c>
      <c r="K2986" s="14"/>
      <c r="L2986" s="14"/>
      <c r="M2986" s="21"/>
      <c r="N2986" s="21"/>
      <c r="O2986" s="21"/>
      <c r="P2986" s="21"/>
    </row>
    <row r="2987" spans="1:16" s="16" customFormat="1" ht="30" customHeight="1">
      <c r="A2987" s="21"/>
      <c r="B2987" s="21"/>
      <c r="C2987" s="170"/>
      <c r="D2987" s="168"/>
      <c r="E2987" s="154" t="str">
        <f>IFERROR(VLOOKUP(D2987,CADA_PROD!D:H,5,0),"")</f>
        <v/>
      </c>
      <c r="F2987" s="169"/>
      <c r="G2987" s="170"/>
      <c r="H2987" s="171"/>
      <c r="I2987" s="172" t="str">
        <f>IF(D2987="","",SUMIFS(MOVI_ENTR!I:I,MOVI_ENTR!D:D,D2987,MOVI_ENTR!O:O,L2987)-SUMIFS(MOVI_SAID!H:H,MOVI_SAID!D:D,D2987,MOVI_SAID!L:L,L2987))</f>
        <v/>
      </c>
      <c r="J2987" s="153" t="str">
        <f>IF(D2987="","",VLOOKUP(D2987,CADA_PROD!D:G,4,0)*H2987)</f>
        <v/>
      </c>
      <c r="K2987" s="14"/>
      <c r="L2987" s="14"/>
      <c r="M2987" s="21"/>
      <c r="N2987" s="21"/>
      <c r="O2987" s="21"/>
      <c r="P2987" s="21"/>
    </row>
    <row r="2988" spans="1:16" s="16" customFormat="1" ht="30" customHeight="1">
      <c r="A2988" s="21"/>
      <c r="B2988" s="21"/>
      <c r="C2988" s="170"/>
      <c r="D2988" s="168"/>
      <c r="E2988" s="154" t="str">
        <f>IFERROR(VLOOKUP(D2988,CADA_PROD!D:H,5,0),"")</f>
        <v/>
      </c>
      <c r="F2988" s="169"/>
      <c r="G2988" s="170"/>
      <c r="H2988" s="171"/>
      <c r="I2988" s="172" t="str">
        <f>IF(D2988="","",SUMIFS(MOVI_ENTR!I:I,MOVI_ENTR!D:D,D2988,MOVI_ENTR!O:O,L2988)-SUMIFS(MOVI_SAID!H:H,MOVI_SAID!D:D,D2988,MOVI_SAID!L:L,L2988))</f>
        <v/>
      </c>
      <c r="J2988" s="153" t="str">
        <f>IF(D2988="","",VLOOKUP(D2988,CADA_PROD!D:G,4,0)*H2988)</f>
        <v/>
      </c>
      <c r="K2988" s="14"/>
      <c r="L2988" s="14"/>
      <c r="M2988" s="21"/>
      <c r="N2988" s="21"/>
      <c r="O2988" s="21"/>
      <c r="P2988" s="21"/>
    </row>
    <row r="2989" spans="1:16" s="16" customFormat="1" ht="30" customHeight="1">
      <c r="A2989" s="21"/>
      <c r="B2989" s="21"/>
      <c r="C2989" s="170"/>
      <c r="D2989" s="168"/>
      <c r="E2989" s="154" t="str">
        <f>IFERROR(VLOOKUP(D2989,CADA_PROD!D:H,5,0),"")</f>
        <v/>
      </c>
      <c r="F2989" s="169"/>
      <c r="G2989" s="170"/>
      <c r="H2989" s="171"/>
      <c r="I2989" s="172" t="str">
        <f>IF(D2989="","",SUMIFS(MOVI_ENTR!I:I,MOVI_ENTR!D:D,D2989,MOVI_ENTR!O:O,L2989)-SUMIFS(MOVI_SAID!H:H,MOVI_SAID!D:D,D2989,MOVI_SAID!L:L,L2989))</f>
        <v/>
      </c>
      <c r="J2989" s="153" t="str">
        <f>IF(D2989="","",VLOOKUP(D2989,CADA_PROD!D:G,4,0)*H2989)</f>
        <v/>
      </c>
      <c r="K2989" s="14"/>
      <c r="L2989" s="14"/>
      <c r="M2989" s="21"/>
      <c r="N2989" s="21"/>
      <c r="O2989" s="21"/>
      <c r="P2989" s="21"/>
    </row>
    <row r="2990" spans="1:16" s="16" customFormat="1" ht="30" customHeight="1">
      <c r="A2990" s="21"/>
      <c r="B2990" s="21"/>
      <c r="C2990" s="170"/>
      <c r="D2990" s="168"/>
      <c r="E2990" s="154" t="str">
        <f>IFERROR(VLOOKUP(D2990,CADA_PROD!D:H,5,0),"")</f>
        <v/>
      </c>
      <c r="F2990" s="169"/>
      <c r="G2990" s="170"/>
      <c r="H2990" s="171"/>
      <c r="I2990" s="172" t="str">
        <f>IF(D2990="","",SUMIFS(MOVI_ENTR!I:I,MOVI_ENTR!D:D,D2990,MOVI_ENTR!O:O,L2990)-SUMIFS(MOVI_SAID!H:H,MOVI_SAID!D:D,D2990,MOVI_SAID!L:L,L2990))</f>
        <v/>
      </c>
      <c r="J2990" s="153" t="str">
        <f>IF(D2990="","",VLOOKUP(D2990,CADA_PROD!D:G,4,0)*H2990)</f>
        <v/>
      </c>
      <c r="K2990" s="14"/>
      <c r="L2990" s="14"/>
      <c r="M2990" s="21"/>
      <c r="N2990" s="21"/>
      <c r="O2990" s="21"/>
      <c r="P2990" s="21"/>
    </row>
    <row r="2991" spans="1:16" s="16" customFormat="1" ht="30" customHeight="1">
      <c r="A2991" s="21"/>
      <c r="B2991" s="21"/>
      <c r="C2991" s="170"/>
      <c r="D2991" s="168"/>
      <c r="E2991" s="154" t="str">
        <f>IFERROR(VLOOKUP(D2991,CADA_PROD!D:H,5,0),"")</f>
        <v/>
      </c>
      <c r="F2991" s="169"/>
      <c r="G2991" s="170"/>
      <c r="H2991" s="171"/>
      <c r="I2991" s="172" t="str">
        <f>IF(D2991="","",SUMIFS(MOVI_ENTR!I:I,MOVI_ENTR!D:D,D2991,MOVI_ENTR!O:O,L2991)-SUMIFS(MOVI_SAID!H:H,MOVI_SAID!D:D,D2991,MOVI_SAID!L:L,L2991))</f>
        <v/>
      </c>
      <c r="J2991" s="153" t="str">
        <f>IF(D2991="","",VLOOKUP(D2991,CADA_PROD!D:G,4,0)*H2991)</f>
        <v/>
      </c>
      <c r="K2991" s="14"/>
      <c r="L2991" s="14"/>
      <c r="M2991" s="21"/>
      <c r="N2991" s="21"/>
      <c r="O2991" s="21"/>
      <c r="P2991" s="21"/>
    </row>
    <row r="2992" spans="1:16" s="16" customFormat="1" ht="30" customHeight="1">
      <c r="A2992" s="21"/>
      <c r="B2992" s="21"/>
      <c r="C2992" s="170"/>
      <c r="D2992" s="168"/>
      <c r="E2992" s="154" t="str">
        <f>IFERROR(VLOOKUP(D2992,CADA_PROD!D:H,5,0),"")</f>
        <v/>
      </c>
      <c r="F2992" s="169"/>
      <c r="G2992" s="170"/>
      <c r="H2992" s="171"/>
      <c r="I2992" s="172" t="str">
        <f>IF(D2992="","",SUMIFS(MOVI_ENTR!I:I,MOVI_ENTR!D:D,D2992,MOVI_ENTR!O:O,L2992)-SUMIFS(MOVI_SAID!H:H,MOVI_SAID!D:D,D2992,MOVI_SAID!L:L,L2992))</f>
        <v/>
      </c>
      <c r="J2992" s="153" t="str">
        <f>IF(D2992="","",VLOOKUP(D2992,CADA_PROD!D:G,4,0)*H2992)</f>
        <v/>
      </c>
      <c r="K2992" s="14"/>
      <c r="L2992" s="14"/>
      <c r="M2992" s="21"/>
      <c r="N2992" s="21"/>
      <c r="O2992" s="21"/>
      <c r="P2992" s="21"/>
    </row>
    <row r="2993" spans="1:16" s="16" customFormat="1" ht="30" customHeight="1">
      <c r="A2993" s="21"/>
      <c r="B2993" s="21"/>
      <c r="C2993" s="170"/>
      <c r="D2993" s="168"/>
      <c r="E2993" s="154" t="str">
        <f>IFERROR(VLOOKUP(D2993,CADA_PROD!D:H,5,0),"")</f>
        <v/>
      </c>
      <c r="F2993" s="169"/>
      <c r="G2993" s="170"/>
      <c r="H2993" s="171"/>
      <c r="I2993" s="172" t="str">
        <f>IF(D2993="","",SUMIFS(MOVI_ENTR!I:I,MOVI_ENTR!D:D,D2993,MOVI_ENTR!O:O,L2993)-SUMIFS(MOVI_SAID!H:H,MOVI_SAID!D:D,D2993,MOVI_SAID!L:L,L2993))</f>
        <v/>
      </c>
      <c r="J2993" s="153" t="str">
        <f>IF(D2993="","",VLOOKUP(D2993,CADA_PROD!D:G,4,0)*H2993)</f>
        <v/>
      </c>
      <c r="K2993" s="14"/>
      <c r="L2993" s="14"/>
      <c r="M2993" s="21"/>
      <c r="N2993" s="21"/>
      <c r="O2993" s="21"/>
      <c r="P2993" s="21"/>
    </row>
    <row r="2994" spans="1:16" s="16" customFormat="1" ht="30" customHeight="1">
      <c r="A2994" s="21"/>
      <c r="B2994" s="21"/>
      <c r="C2994" s="170"/>
      <c r="D2994" s="168"/>
      <c r="E2994" s="154" t="str">
        <f>IFERROR(VLOOKUP(D2994,CADA_PROD!D:H,5,0),"")</f>
        <v/>
      </c>
      <c r="F2994" s="169"/>
      <c r="G2994" s="170"/>
      <c r="H2994" s="171"/>
      <c r="I2994" s="172" t="str">
        <f>IF(D2994="","",SUMIFS(MOVI_ENTR!I:I,MOVI_ENTR!D:D,D2994,MOVI_ENTR!O:O,L2994)-SUMIFS(MOVI_SAID!H:H,MOVI_SAID!D:D,D2994,MOVI_SAID!L:L,L2994))</f>
        <v/>
      </c>
      <c r="J2994" s="153" t="str">
        <f>IF(D2994="","",VLOOKUP(D2994,CADA_PROD!D:G,4,0)*H2994)</f>
        <v/>
      </c>
      <c r="K2994" s="14"/>
      <c r="L2994" s="14"/>
      <c r="M2994" s="21"/>
      <c r="N2994" s="21"/>
      <c r="O2994" s="21"/>
      <c r="P2994" s="21"/>
    </row>
    <row r="2995" spans="1:16" s="16" customFormat="1" ht="30" customHeight="1">
      <c r="A2995" s="21"/>
      <c r="B2995" s="21"/>
      <c r="C2995" s="170"/>
      <c r="D2995" s="168"/>
      <c r="E2995" s="154" t="str">
        <f>IFERROR(VLOOKUP(D2995,CADA_PROD!D:H,5,0),"")</f>
        <v/>
      </c>
      <c r="F2995" s="169"/>
      <c r="G2995" s="170"/>
      <c r="H2995" s="171"/>
      <c r="I2995" s="172" t="str">
        <f>IF(D2995="","",SUMIFS(MOVI_ENTR!I:I,MOVI_ENTR!D:D,D2995,MOVI_ENTR!O:O,L2995)-SUMIFS(MOVI_SAID!H:H,MOVI_SAID!D:D,D2995,MOVI_SAID!L:L,L2995))</f>
        <v/>
      </c>
      <c r="J2995" s="153" t="str">
        <f>IF(D2995="","",VLOOKUP(D2995,CADA_PROD!D:G,4,0)*H2995)</f>
        <v/>
      </c>
      <c r="K2995" s="14"/>
      <c r="L2995" s="14"/>
      <c r="M2995" s="21"/>
      <c r="N2995" s="21"/>
      <c r="O2995" s="21"/>
      <c r="P2995" s="21"/>
    </row>
    <row r="2996" spans="1:16" s="16" customFormat="1" ht="30" customHeight="1">
      <c r="A2996" s="21"/>
      <c r="B2996" s="21"/>
      <c r="C2996" s="170"/>
      <c r="D2996" s="168"/>
      <c r="E2996" s="154" t="str">
        <f>IFERROR(VLOOKUP(D2996,CADA_PROD!D:H,5,0),"")</f>
        <v/>
      </c>
      <c r="F2996" s="169"/>
      <c r="G2996" s="170"/>
      <c r="H2996" s="171"/>
      <c r="I2996" s="172" t="str">
        <f>IF(D2996="","",SUMIFS(MOVI_ENTR!I:I,MOVI_ENTR!D:D,D2996,MOVI_ENTR!O:O,L2996)-SUMIFS(MOVI_SAID!H:H,MOVI_SAID!D:D,D2996,MOVI_SAID!L:L,L2996))</f>
        <v/>
      </c>
      <c r="J2996" s="153" t="str">
        <f>IF(D2996="","",VLOOKUP(D2996,CADA_PROD!D:G,4,0)*H2996)</f>
        <v/>
      </c>
      <c r="K2996" s="14"/>
      <c r="L2996" s="14"/>
      <c r="M2996" s="21"/>
      <c r="N2996" s="21"/>
      <c r="O2996" s="21"/>
      <c r="P2996" s="21"/>
    </row>
    <row r="2997" spans="1:16" s="16" customFormat="1" ht="30" customHeight="1">
      <c r="A2997" s="21"/>
      <c r="B2997" s="21"/>
      <c r="C2997" s="170"/>
      <c r="D2997" s="168"/>
      <c r="E2997" s="154" t="str">
        <f>IFERROR(VLOOKUP(D2997,CADA_PROD!D:H,5,0),"")</f>
        <v/>
      </c>
      <c r="F2997" s="169"/>
      <c r="G2997" s="170"/>
      <c r="H2997" s="171"/>
      <c r="I2997" s="172" t="str">
        <f>IF(D2997="","",SUMIFS(MOVI_ENTR!I:I,MOVI_ENTR!D:D,D2997,MOVI_ENTR!O:O,L2997)-SUMIFS(MOVI_SAID!H:H,MOVI_SAID!D:D,D2997,MOVI_SAID!L:L,L2997))</f>
        <v/>
      </c>
      <c r="J2997" s="153" t="str">
        <f>IF(D2997="","",VLOOKUP(D2997,CADA_PROD!D:G,4,0)*H2997)</f>
        <v/>
      </c>
      <c r="K2997" s="14"/>
      <c r="L2997" s="14"/>
      <c r="M2997" s="21"/>
      <c r="N2997" s="21"/>
      <c r="O2997" s="21"/>
      <c r="P2997" s="21"/>
    </row>
    <row r="2998" spans="1:16" s="16" customFormat="1" ht="30" customHeight="1">
      <c r="A2998" s="21"/>
      <c r="B2998" s="21"/>
      <c r="C2998" s="170"/>
      <c r="D2998" s="168"/>
      <c r="E2998" s="154" t="str">
        <f>IFERROR(VLOOKUP(D2998,CADA_PROD!D:H,5,0),"")</f>
        <v/>
      </c>
      <c r="F2998" s="169"/>
      <c r="G2998" s="170"/>
      <c r="H2998" s="171"/>
      <c r="I2998" s="172" t="str">
        <f>IF(D2998="","",SUMIFS(MOVI_ENTR!I:I,MOVI_ENTR!D:D,D2998,MOVI_ENTR!O:O,L2998)-SUMIFS(MOVI_SAID!H:H,MOVI_SAID!D:D,D2998,MOVI_SAID!L:L,L2998))</f>
        <v/>
      </c>
      <c r="J2998" s="153" t="str">
        <f>IF(D2998="","",VLOOKUP(D2998,CADA_PROD!D:G,4,0)*H2998)</f>
        <v/>
      </c>
      <c r="K2998" s="14"/>
      <c r="L2998" s="14"/>
      <c r="M2998" s="21"/>
      <c r="N2998" s="21"/>
      <c r="O2998" s="21"/>
      <c r="P2998" s="21"/>
    </row>
    <row r="2999" spans="1:16" s="16" customFormat="1" ht="30" customHeight="1">
      <c r="A2999" s="21"/>
      <c r="B2999" s="21"/>
      <c r="C2999" s="170"/>
      <c r="D2999" s="168"/>
      <c r="E2999" s="154" t="str">
        <f>IFERROR(VLOOKUP(D2999,CADA_PROD!D:H,5,0),"")</f>
        <v/>
      </c>
      <c r="F2999" s="169"/>
      <c r="G2999" s="170"/>
      <c r="H2999" s="171"/>
      <c r="I2999" s="172" t="str">
        <f>IF(D2999="","",SUMIFS(MOVI_ENTR!I:I,MOVI_ENTR!D:D,D2999,MOVI_ENTR!O:O,L2999)-SUMIFS(MOVI_SAID!H:H,MOVI_SAID!D:D,D2999,MOVI_SAID!L:L,L2999))</f>
        <v/>
      </c>
      <c r="J2999" s="153" t="str">
        <f>IF(D2999="","",VLOOKUP(D2999,CADA_PROD!D:G,4,0)*H2999)</f>
        <v/>
      </c>
      <c r="K2999" s="14"/>
      <c r="L2999" s="14"/>
      <c r="M2999" s="21"/>
      <c r="N2999" s="21"/>
      <c r="O2999" s="21"/>
      <c r="P2999" s="21"/>
    </row>
    <row r="3000" spans="1:16" s="16" customFormat="1" ht="30" customHeight="1">
      <c r="A3000" s="21"/>
      <c r="B3000" s="21"/>
      <c r="C3000" s="170"/>
      <c r="D3000" s="168"/>
      <c r="E3000" s="154" t="str">
        <f>IFERROR(VLOOKUP(D3000,CADA_PROD!D:H,5,0),"")</f>
        <v/>
      </c>
      <c r="F3000" s="169"/>
      <c r="G3000" s="170"/>
      <c r="H3000" s="171"/>
      <c r="I3000" s="172" t="str">
        <f>IF(D3000="","",SUMIFS(MOVI_ENTR!I:I,MOVI_ENTR!D:D,D3000,MOVI_ENTR!O:O,L3000)-SUMIFS(MOVI_SAID!H:H,MOVI_SAID!D:D,D3000,MOVI_SAID!L:L,L3000))</f>
        <v/>
      </c>
      <c r="J3000" s="153" t="str">
        <f>IF(D3000="","",VLOOKUP(D3000,CADA_PROD!D:G,4,0)*H3000)</f>
        <v/>
      </c>
      <c r="K3000" s="14"/>
      <c r="L3000" s="14"/>
      <c r="M3000" s="21"/>
      <c r="N3000" s="21"/>
      <c r="O3000" s="21"/>
      <c r="P3000" s="21"/>
    </row>
    <row r="3001" spans="1:16" s="16" customFormat="1" ht="30" customHeight="1">
      <c r="A3001" s="21"/>
      <c r="B3001" s="21"/>
      <c r="C3001" s="170"/>
      <c r="D3001" s="168"/>
      <c r="E3001" s="154" t="str">
        <f>IFERROR(VLOOKUP(D3001,CADA_PROD!D:H,5,0),"")</f>
        <v/>
      </c>
      <c r="F3001" s="169"/>
      <c r="G3001" s="170"/>
      <c r="H3001" s="171"/>
      <c r="I3001" s="172" t="str">
        <f>IF(D3001="","",SUMIFS(MOVI_ENTR!I:I,MOVI_ENTR!D:D,D3001,MOVI_ENTR!O:O,L3001)-SUMIFS(MOVI_SAID!H:H,MOVI_SAID!D:D,D3001,MOVI_SAID!L:L,L3001))</f>
        <v/>
      </c>
      <c r="J3001" s="153" t="str">
        <f>IF(D3001="","",VLOOKUP(D3001,CADA_PROD!D:G,4,0)*H3001)</f>
        <v/>
      </c>
      <c r="K3001" s="14"/>
      <c r="L3001" s="14"/>
      <c r="M3001" s="21"/>
      <c r="N3001" s="21"/>
      <c r="O3001" s="21"/>
      <c r="P3001" s="21"/>
    </row>
    <row r="3002" spans="1:16" s="16" customFormat="1" ht="30" customHeight="1">
      <c r="A3002" s="21"/>
      <c r="B3002" s="21"/>
      <c r="C3002" s="170"/>
      <c r="D3002" s="168"/>
      <c r="E3002" s="154" t="str">
        <f>IFERROR(VLOOKUP(D3002,CADA_PROD!D:H,5,0),"")</f>
        <v/>
      </c>
      <c r="F3002" s="169"/>
      <c r="G3002" s="170"/>
      <c r="H3002" s="171"/>
      <c r="I3002" s="172" t="str">
        <f>IF(D3002="","",SUMIFS(MOVI_ENTR!I:I,MOVI_ENTR!D:D,D3002,MOVI_ENTR!O:O,L3002)-SUMIFS(MOVI_SAID!H:H,MOVI_SAID!D:D,D3002,MOVI_SAID!L:L,L3002))</f>
        <v/>
      </c>
      <c r="J3002" s="153" t="str">
        <f>IF(D3002="","",VLOOKUP(D3002,CADA_PROD!D:G,4,0)*H3002)</f>
        <v/>
      </c>
      <c r="K3002" s="14"/>
      <c r="L3002" s="14"/>
      <c r="M3002" s="21"/>
      <c r="N3002" s="21"/>
      <c r="O3002" s="21"/>
      <c r="P3002" s="21"/>
    </row>
    <row r="3003" spans="1:16" s="16" customFormat="1" ht="30" customHeight="1">
      <c r="A3003" s="21"/>
      <c r="B3003" s="21"/>
      <c r="C3003" s="170"/>
      <c r="D3003" s="168"/>
      <c r="E3003" s="154" t="str">
        <f>IFERROR(VLOOKUP(D3003,CADA_PROD!D:H,5,0),"")</f>
        <v/>
      </c>
      <c r="F3003" s="169"/>
      <c r="G3003" s="170"/>
      <c r="H3003" s="171"/>
      <c r="I3003" s="172" t="str">
        <f>IF(D3003="","",SUMIFS(MOVI_ENTR!I:I,MOVI_ENTR!D:D,D3003,MOVI_ENTR!O:O,L3003)-SUMIFS(MOVI_SAID!H:H,MOVI_SAID!D:D,D3003,MOVI_SAID!L:L,L3003))</f>
        <v/>
      </c>
      <c r="J3003" s="153" t="str">
        <f>IF(D3003="","",VLOOKUP(D3003,CADA_PROD!D:G,4,0)*H3003)</f>
        <v/>
      </c>
      <c r="K3003" s="14"/>
      <c r="L3003" s="14"/>
      <c r="M3003" s="21"/>
      <c r="N3003" s="21"/>
      <c r="O3003" s="21"/>
      <c r="P3003" s="21"/>
    </row>
    <row r="3004" spans="1:16" s="16" customFormat="1" ht="30" customHeight="1">
      <c r="A3004" s="21"/>
      <c r="B3004" s="21"/>
      <c r="C3004" s="170"/>
      <c r="D3004" s="168"/>
      <c r="E3004" s="154" t="str">
        <f>IFERROR(VLOOKUP(D3004,CADA_PROD!D:H,5,0),"")</f>
        <v/>
      </c>
      <c r="F3004" s="169"/>
      <c r="G3004" s="170"/>
      <c r="H3004" s="171"/>
      <c r="I3004" s="172" t="str">
        <f>IF(D3004="","",SUMIFS(MOVI_ENTR!I:I,MOVI_ENTR!D:D,D3004,MOVI_ENTR!O:O,L3004)-SUMIFS(MOVI_SAID!H:H,MOVI_SAID!D:D,D3004,MOVI_SAID!L:L,L3004))</f>
        <v/>
      </c>
      <c r="J3004" s="153" t="str">
        <f>IF(D3004="","",VLOOKUP(D3004,CADA_PROD!D:G,4,0)*H3004)</f>
        <v/>
      </c>
      <c r="K3004" s="14"/>
      <c r="L3004" s="14"/>
      <c r="M3004" s="21"/>
      <c r="N3004" s="21"/>
      <c r="O3004" s="21"/>
      <c r="P3004" s="21"/>
    </row>
    <row r="3005" spans="1:16" s="16" customFormat="1" ht="30" customHeight="1">
      <c r="A3005" s="21"/>
      <c r="B3005" s="21"/>
      <c r="C3005" s="170"/>
      <c r="D3005" s="168"/>
      <c r="E3005" s="154" t="str">
        <f>IFERROR(VLOOKUP(D3005,CADA_PROD!D:H,5,0),"")</f>
        <v/>
      </c>
      <c r="F3005" s="169"/>
      <c r="G3005" s="170"/>
      <c r="H3005" s="171"/>
      <c r="I3005" s="172" t="str">
        <f>IF(D3005="","",SUMIFS(MOVI_ENTR!I:I,MOVI_ENTR!D:D,D3005,MOVI_ENTR!O:O,L3005)-SUMIFS(MOVI_SAID!H:H,MOVI_SAID!D:D,D3005,MOVI_SAID!L:L,L3005))</f>
        <v/>
      </c>
      <c r="J3005" s="153" t="str">
        <f>IF(D3005="","",VLOOKUP(D3005,CADA_PROD!D:G,4,0)*H3005)</f>
        <v/>
      </c>
      <c r="K3005" s="14"/>
      <c r="L3005" s="14"/>
      <c r="M3005" s="21"/>
      <c r="N3005" s="21"/>
      <c r="O3005" s="21"/>
      <c r="P3005" s="21"/>
    </row>
    <row r="3006" spans="1:16">
      <c r="C3006" s="199"/>
      <c r="D3006" s="200"/>
      <c r="E3006" s="175"/>
      <c r="F3006" s="201"/>
      <c r="G3006" s="202"/>
      <c r="H3006" s="203"/>
      <c r="I3006" s="176"/>
      <c r="J3006" s="177"/>
      <c r="K3006" s="204"/>
      <c r="L3006" s="204"/>
    </row>
    <row r="3007" spans="1:16">
      <c r="C3007" s="199"/>
      <c r="D3007" s="200"/>
      <c r="E3007" s="175"/>
      <c r="F3007" s="201"/>
      <c r="G3007" s="202"/>
      <c r="H3007" s="203"/>
      <c r="I3007" s="176"/>
      <c r="J3007" s="177"/>
      <c r="K3007" s="204"/>
      <c r="L3007" s="204"/>
    </row>
    <row r="3008" spans="1:16">
      <c r="C3008" s="199"/>
      <c r="D3008" s="200"/>
      <c r="E3008" s="175"/>
      <c r="F3008" s="201"/>
      <c r="G3008" s="202"/>
      <c r="H3008" s="203"/>
      <c r="I3008" s="176"/>
      <c r="J3008" s="177"/>
      <c r="K3008" s="204"/>
      <c r="L3008" s="204"/>
    </row>
    <row r="3009" spans="3:12">
      <c r="C3009" s="199"/>
      <c r="D3009" s="200"/>
      <c r="E3009" s="175"/>
      <c r="F3009" s="201"/>
      <c r="G3009" s="202"/>
      <c r="H3009" s="203"/>
      <c r="I3009" s="176"/>
      <c r="J3009" s="177"/>
      <c r="K3009" s="204"/>
      <c r="L3009" s="204"/>
    </row>
    <row r="3010" spans="3:12">
      <c r="C3010" s="199"/>
      <c r="D3010" s="200"/>
      <c r="E3010" s="175"/>
      <c r="F3010" s="201"/>
      <c r="G3010" s="202"/>
      <c r="H3010" s="203"/>
      <c r="I3010" s="176"/>
      <c r="J3010" s="177"/>
      <c r="K3010" s="204"/>
      <c r="L3010" s="204"/>
    </row>
    <row r="3011" spans="3:12">
      <c r="C3011" s="199"/>
      <c r="D3011" s="200"/>
      <c r="E3011" s="175"/>
      <c r="F3011" s="201"/>
      <c r="G3011" s="202"/>
      <c r="H3011" s="203"/>
      <c r="I3011" s="176"/>
      <c r="J3011" s="177"/>
      <c r="K3011" s="204"/>
      <c r="L3011" s="204"/>
    </row>
    <row r="3012" spans="3:12">
      <c r="C3012" s="199"/>
      <c r="D3012" s="200"/>
      <c r="E3012" s="175"/>
      <c r="F3012" s="201"/>
      <c r="G3012" s="202"/>
      <c r="H3012" s="203"/>
      <c r="I3012" s="176"/>
      <c r="J3012" s="177"/>
      <c r="K3012" s="204"/>
      <c r="L3012" s="204"/>
    </row>
    <row r="3013" spans="3:12">
      <c r="C3013" s="199"/>
      <c r="D3013" s="200"/>
      <c r="E3013" s="175"/>
      <c r="F3013" s="201"/>
      <c r="G3013" s="202"/>
      <c r="H3013" s="203"/>
      <c r="I3013" s="176"/>
      <c r="J3013" s="177"/>
      <c r="K3013" s="204"/>
      <c r="L3013" s="204"/>
    </row>
    <row r="3014" spans="3:12">
      <c r="C3014" s="199"/>
      <c r="D3014" s="200"/>
      <c r="E3014" s="175"/>
      <c r="F3014" s="201"/>
      <c r="G3014" s="202"/>
      <c r="H3014" s="203"/>
      <c r="I3014" s="176"/>
      <c r="J3014" s="177"/>
      <c r="K3014" s="204"/>
      <c r="L3014" s="204"/>
    </row>
    <row r="3015" spans="3:12">
      <c r="C3015" s="199"/>
      <c r="D3015" s="200"/>
      <c r="E3015" s="175"/>
      <c r="F3015" s="201"/>
      <c r="G3015" s="202"/>
      <c r="H3015" s="203"/>
      <c r="I3015" s="176"/>
      <c r="J3015" s="177"/>
      <c r="K3015" s="204"/>
      <c r="L3015" s="204"/>
    </row>
    <row r="3016" spans="3:12">
      <c r="C3016" s="199"/>
      <c r="D3016" s="200"/>
      <c r="E3016" s="175"/>
      <c r="F3016" s="201"/>
      <c r="G3016" s="202"/>
      <c r="H3016" s="203"/>
      <c r="I3016" s="176"/>
      <c r="J3016" s="177"/>
      <c r="K3016" s="204"/>
      <c r="L3016" s="204"/>
    </row>
    <row r="3017" spans="3:12">
      <c r="C3017" s="199"/>
      <c r="D3017" s="200"/>
      <c r="E3017" s="175"/>
      <c r="F3017" s="201"/>
      <c r="G3017" s="202"/>
      <c r="H3017" s="203"/>
      <c r="I3017" s="176"/>
      <c r="J3017" s="177"/>
      <c r="K3017" s="204"/>
      <c r="L3017" s="204"/>
    </row>
    <row r="3018" spans="3:12">
      <c r="C3018" s="199"/>
      <c r="D3018" s="200"/>
      <c r="E3018" s="175"/>
      <c r="F3018" s="201"/>
      <c r="G3018" s="202"/>
      <c r="H3018" s="203"/>
      <c r="I3018" s="176"/>
      <c r="J3018" s="177"/>
      <c r="K3018" s="204"/>
      <c r="L3018" s="204"/>
    </row>
    <row r="3019" spans="3:12">
      <c r="C3019" s="199"/>
      <c r="D3019" s="200"/>
      <c r="E3019" s="175"/>
      <c r="F3019" s="201"/>
      <c r="G3019" s="202"/>
      <c r="H3019" s="203"/>
      <c r="I3019" s="176"/>
      <c r="J3019" s="177"/>
      <c r="K3019" s="204"/>
      <c r="L3019" s="204"/>
    </row>
    <row r="3020" spans="3:12">
      <c r="C3020" s="199"/>
      <c r="D3020" s="200"/>
      <c r="E3020" s="175"/>
      <c r="F3020" s="201"/>
      <c r="G3020" s="202"/>
      <c r="H3020" s="203"/>
      <c r="I3020" s="176"/>
      <c r="J3020" s="177"/>
      <c r="K3020" s="204"/>
      <c r="L3020" s="204"/>
    </row>
    <row r="3021" spans="3:12">
      <c r="C3021" s="199"/>
      <c r="D3021" s="200"/>
      <c r="E3021" s="175"/>
      <c r="F3021" s="201"/>
      <c r="G3021" s="202"/>
      <c r="H3021" s="203"/>
      <c r="I3021" s="176"/>
      <c r="J3021" s="177"/>
      <c r="K3021" s="204"/>
      <c r="L3021" s="204"/>
    </row>
    <row r="3022" spans="3:12">
      <c r="C3022" s="199"/>
      <c r="D3022" s="200"/>
      <c r="E3022" s="175"/>
      <c r="F3022" s="201"/>
      <c r="G3022" s="202"/>
      <c r="H3022" s="203"/>
      <c r="I3022" s="176"/>
      <c r="J3022" s="177"/>
      <c r="K3022" s="204"/>
      <c r="L3022" s="204"/>
    </row>
    <row r="3023" spans="3:12">
      <c r="C3023" s="199"/>
      <c r="D3023" s="200"/>
      <c r="E3023" s="175"/>
      <c r="F3023" s="201"/>
      <c r="G3023" s="202"/>
      <c r="H3023" s="203"/>
      <c r="I3023" s="176"/>
      <c r="J3023" s="177"/>
      <c r="K3023" s="204"/>
      <c r="L3023" s="204"/>
    </row>
    <row r="3024" spans="3:12">
      <c r="C3024" s="199"/>
      <c r="D3024" s="200"/>
      <c r="E3024" s="175"/>
      <c r="F3024" s="201"/>
      <c r="G3024" s="202"/>
      <c r="H3024" s="203"/>
      <c r="I3024" s="176"/>
      <c r="J3024" s="177"/>
      <c r="K3024" s="204"/>
      <c r="L3024" s="204"/>
    </row>
    <row r="3025" spans="3:12">
      <c r="C3025" s="199"/>
      <c r="D3025" s="200"/>
      <c r="E3025" s="175"/>
      <c r="F3025" s="201"/>
      <c r="G3025" s="202"/>
      <c r="H3025" s="203"/>
      <c r="I3025" s="176"/>
      <c r="J3025" s="177"/>
      <c r="K3025" s="204"/>
      <c r="L3025" s="204"/>
    </row>
    <row r="3026" spans="3:12">
      <c r="C3026" s="199"/>
      <c r="D3026" s="200"/>
      <c r="E3026" s="175"/>
      <c r="F3026" s="201"/>
      <c r="G3026" s="202"/>
      <c r="H3026" s="203"/>
      <c r="I3026" s="176"/>
      <c r="J3026" s="177"/>
      <c r="K3026" s="204"/>
      <c r="L3026" s="204"/>
    </row>
    <row r="3027" spans="3:12">
      <c r="C3027" s="199"/>
      <c r="D3027" s="200"/>
      <c r="E3027" s="175"/>
      <c r="F3027" s="201"/>
      <c r="G3027" s="202"/>
      <c r="H3027" s="203"/>
      <c r="I3027" s="176"/>
      <c r="J3027" s="177"/>
      <c r="K3027" s="204"/>
      <c r="L3027" s="204"/>
    </row>
    <row r="3028" spans="3:12">
      <c r="C3028" s="199"/>
      <c r="D3028" s="200"/>
      <c r="E3028" s="175"/>
      <c r="F3028" s="201"/>
      <c r="G3028" s="202"/>
      <c r="H3028" s="203"/>
      <c r="I3028" s="176"/>
      <c r="J3028" s="177"/>
      <c r="K3028" s="204"/>
      <c r="L3028" s="204"/>
    </row>
    <row r="3029" spans="3:12">
      <c r="C3029" s="199"/>
      <c r="D3029" s="200"/>
      <c r="E3029" s="175"/>
      <c r="F3029" s="201"/>
      <c r="G3029" s="202"/>
      <c r="H3029" s="203"/>
      <c r="I3029" s="176"/>
      <c r="J3029" s="177"/>
      <c r="K3029" s="204"/>
      <c r="L3029" s="204"/>
    </row>
    <row r="3030" spans="3:12">
      <c r="C3030" s="199"/>
      <c r="D3030" s="200"/>
      <c r="E3030" s="175"/>
      <c r="F3030" s="201"/>
      <c r="G3030" s="202"/>
      <c r="H3030" s="203"/>
      <c r="I3030" s="176"/>
      <c r="J3030" s="177"/>
      <c r="K3030" s="204"/>
      <c r="L3030" s="204"/>
    </row>
    <row r="3031" spans="3:12">
      <c r="C3031" s="199"/>
      <c r="D3031" s="200"/>
      <c r="E3031" s="175"/>
      <c r="F3031" s="201"/>
      <c r="G3031" s="202"/>
      <c r="H3031" s="203"/>
      <c r="I3031" s="176"/>
      <c r="J3031" s="177"/>
      <c r="K3031" s="204"/>
      <c r="L3031" s="204"/>
    </row>
    <row r="3032" spans="3:12">
      <c r="C3032" s="199"/>
      <c r="D3032" s="200"/>
      <c r="E3032" s="175"/>
      <c r="F3032" s="201"/>
      <c r="G3032" s="202"/>
      <c r="H3032" s="203"/>
      <c r="I3032" s="176"/>
      <c r="J3032" s="177"/>
      <c r="K3032" s="204"/>
      <c r="L3032" s="204"/>
    </row>
    <row r="3033" spans="3:12">
      <c r="C3033" s="199"/>
      <c r="D3033" s="200"/>
      <c r="E3033" s="175"/>
      <c r="F3033" s="201"/>
      <c r="G3033" s="202"/>
      <c r="H3033" s="203"/>
      <c r="I3033" s="176"/>
      <c r="J3033" s="177"/>
      <c r="K3033" s="204"/>
      <c r="L3033" s="204"/>
    </row>
    <row r="3034" spans="3:12">
      <c r="C3034" s="199"/>
      <c r="D3034" s="200"/>
      <c r="E3034" s="175"/>
      <c r="F3034" s="201"/>
      <c r="G3034" s="202"/>
      <c r="H3034" s="203"/>
      <c r="I3034" s="176"/>
      <c r="J3034" s="177"/>
      <c r="K3034" s="204"/>
      <c r="L3034" s="204"/>
    </row>
    <row r="3035" spans="3:12">
      <c r="C3035" s="199"/>
      <c r="D3035" s="200"/>
      <c r="E3035" s="175"/>
      <c r="F3035" s="201"/>
      <c r="G3035" s="202"/>
      <c r="H3035" s="203"/>
      <c r="I3035" s="176"/>
      <c r="J3035" s="177"/>
      <c r="K3035" s="204"/>
      <c r="L3035" s="204"/>
    </row>
    <row r="3036" spans="3:12">
      <c r="C3036" s="199"/>
      <c r="D3036" s="200"/>
      <c r="E3036" s="175"/>
      <c r="F3036" s="201"/>
      <c r="G3036" s="202"/>
      <c r="H3036" s="203"/>
      <c r="I3036" s="176"/>
      <c r="J3036" s="177"/>
      <c r="K3036" s="204"/>
      <c r="L3036" s="204"/>
    </row>
    <row r="3037" spans="3:12">
      <c r="C3037" s="199"/>
      <c r="D3037" s="200"/>
      <c r="E3037" s="175"/>
      <c r="F3037" s="201"/>
      <c r="G3037" s="202"/>
      <c r="H3037" s="203"/>
      <c r="I3037" s="176"/>
      <c r="J3037" s="177"/>
      <c r="K3037" s="204"/>
      <c r="L3037" s="204"/>
    </row>
    <row r="3038" spans="3:12">
      <c r="C3038" s="199"/>
      <c r="D3038" s="200"/>
      <c r="E3038" s="175"/>
      <c r="F3038" s="201"/>
      <c r="G3038" s="202"/>
      <c r="H3038" s="203"/>
      <c r="I3038" s="176"/>
      <c r="J3038" s="177"/>
      <c r="K3038" s="204"/>
      <c r="L3038" s="204"/>
    </row>
    <row r="3039" spans="3:12">
      <c r="C3039" s="199"/>
      <c r="D3039" s="200"/>
      <c r="E3039" s="175"/>
      <c r="F3039" s="201"/>
      <c r="G3039" s="202"/>
      <c r="H3039" s="203"/>
      <c r="I3039" s="176"/>
      <c r="J3039" s="177"/>
      <c r="K3039" s="204"/>
      <c r="L3039" s="204"/>
    </row>
    <row r="3040" spans="3:12">
      <c r="C3040" s="199"/>
      <c r="D3040" s="200"/>
      <c r="E3040" s="175"/>
      <c r="F3040" s="201"/>
      <c r="G3040" s="202"/>
      <c r="H3040" s="203"/>
      <c r="I3040" s="176"/>
      <c r="J3040" s="177"/>
      <c r="K3040" s="204"/>
      <c r="L3040" s="204"/>
    </row>
    <row r="3041" spans="3:12">
      <c r="C3041" s="199"/>
      <c r="D3041" s="200"/>
      <c r="E3041" s="175"/>
      <c r="F3041" s="201"/>
      <c r="G3041" s="202"/>
      <c r="H3041" s="203"/>
      <c r="I3041" s="176"/>
      <c r="J3041" s="177"/>
      <c r="K3041" s="204"/>
      <c r="L3041" s="204"/>
    </row>
    <row r="3042" spans="3:12">
      <c r="C3042" s="199"/>
      <c r="D3042" s="200"/>
      <c r="E3042" s="175"/>
      <c r="F3042" s="201"/>
      <c r="G3042" s="202"/>
      <c r="H3042" s="203"/>
      <c r="I3042" s="176"/>
      <c r="J3042" s="177"/>
      <c r="K3042" s="204"/>
      <c r="L3042" s="204"/>
    </row>
    <row r="3043" spans="3:12">
      <c r="C3043" s="199"/>
      <c r="D3043" s="200"/>
      <c r="E3043" s="175"/>
      <c r="F3043" s="201"/>
      <c r="G3043" s="202"/>
      <c r="H3043" s="203"/>
      <c r="I3043" s="176"/>
      <c r="J3043" s="177"/>
      <c r="K3043" s="204"/>
      <c r="L3043" s="204"/>
    </row>
    <row r="3044" spans="3:12">
      <c r="C3044" s="199"/>
      <c r="D3044" s="200"/>
      <c r="E3044" s="175"/>
      <c r="F3044" s="201"/>
      <c r="G3044" s="202"/>
      <c r="H3044" s="203"/>
      <c r="I3044" s="176"/>
      <c r="J3044" s="177"/>
      <c r="K3044" s="204"/>
      <c r="L3044" s="204"/>
    </row>
    <row r="3045" spans="3:12">
      <c r="C3045" s="199"/>
      <c r="D3045" s="200"/>
      <c r="E3045" s="175"/>
      <c r="F3045" s="201"/>
      <c r="G3045" s="202"/>
      <c r="H3045" s="203"/>
      <c r="I3045" s="176"/>
      <c r="J3045" s="177"/>
      <c r="K3045" s="204"/>
      <c r="L3045" s="204"/>
    </row>
    <row r="3046" spans="3:12">
      <c r="C3046" s="199"/>
      <c r="D3046" s="200"/>
      <c r="E3046" s="175"/>
      <c r="F3046" s="201"/>
      <c r="G3046" s="202"/>
      <c r="H3046" s="203"/>
      <c r="I3046" s="176"/>
      <c r="J3046" s="177"/>
      <c r="K3046" s="204"/>
      <c r="L3046" s="204"/>
    </row>
    <row r="3047" spans="3:12">
      <c r="C3047" s="199"/>
      <c r="D3047" s="200"/>
      <c r="E3047" s="175"/>
      <c r="F3047" s="201"/>
      <c r="G3047" s="202"/>
      <c r="H3047" s="203"/>
      <c r="I3047" s="176"/>
      <c r="J3047" s="177"/>
      <c r="K3047" s="204"/>
      <c r="L3047" s="204"/>
    </row>
    <row r="3048" spans="3:12">
      <c r="C3048" s="199"/>
      <c r="D3048" s="200"/>
      <c r="E3048" s="175"/>
      <c r="F3048" s="201"/>
      <c r="G3048" s="202"/>
      <c r="H3048" s="203"/>
      <c r="I3048" s="176"/>
      <c r="J3048" s="177"/>
      <c r="K3048" s="204"/>
      <c r="L3048" s="204"/>
    </row>
    <row r="3049" spans="3:12">
      <c r="C3049" s="199"/>
      <c r="D3049" s="200"/>
      <c r="E3049" s="175"/>
      <c r="F3049" s="201"/>
      <c r="G3049" s="202"/>
      <c r="H3049" s="203"/>
      <c r="I3049" s="176"/>
      <c r="J3049" s="177"/>
      <c r="K3049" s="204"/>
      <c r="L3049" s="204"/>
    </row>
    <row r="3050" spans="3:12">
      <c r="C3050" s="199"/>
      <c r="D3050" s="200"/>
      <c r="E3050" s="175"/>
      <c r="F3050" s="201"/>
      <c r="G3050" s="202"/>
      <c r="H3050" s="203"/>
      <c r="I3050" s="176"/>
      <c r="J3050" s="177"/>
      <c r="K3050" s="204"/>
      <c r="L3050" s="204"/>
    </row>
    <row r="3051" spans="3:12">
      <c r="C3051" s="199"/>
      <c r="D3051" s="200"/>
      <c r="E3051" s="175"/>
      <c r="F3051" s="201"/>
      <c r="G3051" s="202"/>
      <c r="H3051" s="203"/>
      <c r="I3051" s="176"/>
      <c r="J3051" s="177"/>
      <c r="K3051" s="204"/>
      <c r="L3051" s="204"/>
    </row>
    <row r="3052" spans="3:12">
      <c r="C3052" s="199"/>
      <c r="D3052" s="200"/>
      <c r="E3052" s="175"/>
      <c r="F3052" s="201"/>
      <c r="G3052" s="202"/>
      <c r="H3052" s="203"/>
      <c r="I3052" s="176"/>
      <c r="J3052" s="177"/>
      <c r="K3052" s="204"/>
      <c r="L3052" s="204"/>
    </row>
    <row r="3053" spans="3:12">
      <c r="C3053" s="199"/>
      <c r="D3053" s="200"/>
      <c r="E3053" s="175"/>
      <c r="F3053" s="201"/>
      <c r="G3053" s="202"/>
      <c r="H3053" s="203"/>
      <c r="I3053" s="176"/>
      <c r="J3053" s="177"/>
      <c r="K3053" s="204"/>
      <c r="L3053" s="204"/>
    </row>
    <row r="3054" spans="3:12">
      <c r="C3054" s="199"/>
      <c r="D3054" s="200"/>
      <c r="E3054" s="175"/>
      <c r="F3054" s="201"/>
      <c r="G3054" s="202"/>
      <c r="H3054" s="203"/>
      <c r="I3054" s="176"/>
      <c r="J3054" s="177"/>
      <c r="K3054" s="204"/>
      <c r="L3054" s="204"/>
    </row>
    <row r="3055" spans="3:12">
      <c r="C3055" s="199"/>
      <c r="D3055" s="200"/>
      <c r="E3055" s="175"/>
      <c r="F3055" s="201"/>
      <c r="G3055" s="202"/>
      <c r="H3055" s="203"/>
      <c r="I3055" s="176"/>
      <c r="J3055" s="177"/>
      <c r="K3055" s="204"/>
      <c r="L3055" s="204"/>
    </row>
    <row r="3056" spans="3:12">
      <c r="C3056" s="199"/>
      <c r="D3056" s="200"/>
      <c r="E3056" s="175"/>
      <c r="F3056" s="201"/>
      <c r="G3056" s="202"/>
      <c r="H3056" s="203"/>
      <c r="I3056" s="176"/>
      <c r="J3056" s="177"/>
      <c r="K3056" s="204"/>
      <c r="L3056" s="204"/>
    </row>
    <row r="3057" spans="3:12">
      <c r="C3057" s="199"/>
      <c r="D3057" s="200"/>
      <c r="E3057" s="175"/>
      <c r="F3057" s="201"/>
      <c r="G3057" s="202"/>
      <c r="H3057" s="203"/>
      <c r="I3057" s="176"/>
      <c r="J3057" s="177"/>
      <c r="K3057" s="204"/>
      <c r="L3057" s="204"/>
    </row>
    <row r="3058" spans="3:12">
      <c r="C3058" s="199"/>
      <c r="D3058" s="200"/>
      <c r="E3058" s="175"/>
      <c r="F3058" s="201"/>
      <c r="G3058" s="202"/>
      <c r="H3058" s="203"/>
      <c r="I3058" s="176"/>
      <c r="J3058" s="177"/>
      <c r="K3058" s="204"/>
      <c r="L3058" s="204"/>
    </row>
    <row r="3059" spans="3:12">
      <c r="C3059" s="199"/>
      <c r="D3059" s="200"/>
      <c r="E3059" s="175"/>
      <c r="F3059" s="201"/>
      <c r="G3059" s="202"/>
      <c r="H3059" s="203"/>
      <c r="I3059" s="176"/>
      <c r="J3059" s="177"/>
      <c r="K3059" s="204"/>
      <c r="L3059" s="204"/>
    </row>
    <row r="3060" spans="3:12">
      <c r="C3060" s="199"/>
      <c r="D3060" s="200"/>
      <c r="E3060" s="175"/>
      <c r="F3060" s="201"/>
      <c r="G3060" s="202"/>
      <c r="H3060" s="203"/>
      <c r="I3060" s="176"/>
      <c r="J3060" s="177"/>
      <c r="K3060" s="204"/>
      <c r="L3060" s="204"/>
    </row>
    <row r="3061" spans="3:12">
      <c r="C3061" s="199"/>
      <c r="D3061" s="200"/>
      <c r="E3061" s="175"/>
      <c r="F3061" s="201"/>
      <c r="G3061" s="202"/>
      <c r="H3061" s="203"/>
      <c r="I3061" s="176"/>
      <c r="J3061" s="177"/>
      <c r="K3061" s="204"/>
      <c r="L3061" s="204"/>
    </row>
    <row r="3062" spans="3:12">
      <c r="C3062" s="199"/>
      <c r="D3062" s="200"/>
      <c r="E3062" s="175"/>
      <c r="F3062" s="201"/>
      <c r="G3062" s="202"/>
      <c r="H3062" s="203"/>
      <c r="I3062" s="176"/>
      <c r="J3062" s="177"/>
      <c r="K3062" s="204"/>
      <c r="L3062" s="204"/>
    </row>
    <row r="3063" spans="3:12">
      <c r="C3063" s="199"/>
      <c r="D3063" s="200"/>
      <c r="E3063" s="175"/>
      <c r="F3063" s="201"/>
      <c r="G3063" s="202"/>
      <c r="H3063" s="203"/>
      <c r="I3063" s="176"/>
      <c r="J3063" s="177"/>
      <c r="K3063" s="204"/>
      <c r="L3063" s="204"/>
    </row>
    <row r="3064" spans="3:12">
      <c r="C3064" s="199"/>
      <c r="D3064" s="200"/>
      <c r="E3064" s="175"/>
      <c r="F3064" s="201"/>
      <c r="G3064" s="202"/>
      <c r="H3064" s="203"/>
      <c r="I3064" s="176"/>
      <c r="J3064" s="177"/>
      <c r="K3064" s="204"/>
      <c r="L3064" s="204"/>
    </row>
    <row r="3065" spans="3:12">
      <c r="C3065" s="199"/>
      <c r="D3065" s="200"/>
      <c r="E3065" s="175"/>
      <c r="F3065" s="201"/>
      <c r="G3065" s="202"/>
      <c r="H3065" s="203"/>
      <c r="I3065" s="176"/>
      <c r="J3065" s="177"/>
      <c r="K3065" s="204"/>
      <c r="L3065" s="204"/>
    </row>
    <row r="3066" spans="3:12">
      <c r="C3066" s="199"/>
      <c r="D3066" s="200"/>
      <c r="E3066" s="175"/>
      <c r="F3066" s="201"/>
      <c r="G3066" s="202"/>
      <c r="H3066" s="203"/>
      <c r="I3066" s="176"/>
      <c r="J3066" s="177"/>
      <c r="K3066" s="204"/>
      <c r="L3066" s="204"/>
    </row>
    <row r="3067" spans="3:12">
      <c r="C3067" s="199"/>
      <c r="D3067" s="200"/>
      <c r="E3067" s="175"/>
      <c r="F3067" s="201"/>
      <c r="G3067" s="202"/>
      <c r="H3067" s="203"/>
      <c r="I3067" s="176"/>
      <c r="J3067" s="177"/>
      <c r="K3067" s="204"/>
      <c r="L3067" s="204"/>
    </row>
    <row r="3068" spans="3:12">
      <c r="C3068" s="199"/>
      <c r="D3068" s="200"/>
      <c r="E3068" s="175"/>
      <c r="F3068" s="201"/>
      <c r="G3068" s="202"/>
      <c r="H3068" s="203"/>
      <c r="I3068" s="176"/>
      <c r="J3068" s="177"/>
      <c r="K3068" s="204"/>
      <c r="L3068" s="204"/>
    </row>
    <row r="3069" spans="3:12">
      <c r="C3069" s="199"/>
      <c r="D3069" s="200"/>
      <c r="E3069" s="175"/>
      <c r="F3069" s="201"/>
      <c r="G3069" s="202"/>
      <c r="H3069" s="203"/>
      <c r="I3069" s="176"/>
      <c r="J3069" s="177"/>
      <c r="K3069" s="204"/>
      <c r="L3069" s="204"/>
    </row>
    <row r="3070" spans="3:12">
      <c r="C3070" s="199"/>
      <c r="D3070" s="200"/>
      <c r="E3070" s="175"/>
      <c r="F3070" s="201"/>
      <c r="G3070" s="202"/>
      <c r="H3070" s="203"/>
      <c r="I3070" s="176"/>
      <c r="J3070" s="177"/>
      <c r="K3070" s="204"/>
      <c r="L3070" s="204"/>
    </row>
    <row r="3071" spans="3:12">
      <c r="C3071" s="199"/>
      <c r="D3071" s="200"/>
      <c r="E3071" s="175"/>
      <c r="F3071" s="201"/>
      <c r="G3071" s="202"/>
      <c r="H3071" s="203"/>
      <c r="I3071" s="176"/>
      <c r="J3071" s="177"/>
      <c r="K3071" s="204"/>
      <c r="L3071" s="204"/>
    </row>
    <row r="3072" spans="3:12">
      <c r="C3072" s="199"/>
      <c r="D3072" s="200"/>
      <c r="E3072" s="175"/>
      <c r="F3072" s="201"/>
      <c r="G3072" s="202"/>
      <c r="H3072" s="203"/>
      <c r="I3072" s="176"/>
      <c r="J3072" s="177"/>
      <c r="K3072" s="204"/>
      <c r="L3072" s="204"/>
    </row>
    <row r="3073" spans="3:12">
      <c r="C3073" s="199"/>
      <c r="D3073" s="200"/>
      <c r="E3073" s="175"/>
      <c r="F3073" s="201"/>
      <c r="G3073" s="202"/>
      <c r="H3073" s="203"/>
      <c r="I3073" s="176"/>
      <c r="J3073" s="177"/>
      <c r="K3073" s="204"/>
      <c r="L3073" s="204"/>
    </row>
    <row r="3074" spans="3:12">
      <c r="C3074" s="199"/>
      <c r="D3074" s="200"/>
      <c r="E3074" s="175"/>
      <c r="F3074" s="201"/>
      <c r="G3074" s="202"/>
      <c r="H3074" s="203"/>
      <c r="I3074" s="176"/>
      <c r="J3074" s="177"/>
      <c r="K3074" s="204"/>
      <c r="L3074" s="204"/>
    </row>
    <row r="3075" spans="3:12">
      <c r="C3075" s="199"/>
      <c r="D3075" s="200"/>
      <c r="E3075" s="175"/>
      <c r="F3075" s="201"/>
      <c r="G3075" s="202"/>
      <c r="H3075" s="203"/>
      <c r="I3075" s="176"/>
      <c r="J3075" s="177"/>
      <c r="K3075" s="204"/>
      <c r="L3075" s="204"/>
    </row>
    <row r="3076" spans="3:12">
      <c r="C3076" s="199"/>
      <c r="D3076" s="200"/>
      <c r="E3076" s="175"/>
      <c r="F3076" s="201"/>
      <c r="G3076" s="202"/>
      <c r="H3076" s="203"/>
      <c r="I3076" s="176"/>
      <c r="J3076" s="177"/>
      <c r="K3076" s="204"/>
      <c r="L3076" s="204"/>
    </row>
    <row r="3077" spans="3:12">
      <c r="C3077" s="199"/>
      <c r="D3077" s="200"/>
      <c r="E3077" s="175"/>
      <c r="F3077" s="201"/>
      <c r="G3077" s="202"/>
      <c r="H3077" s="203"/>
      <c r="I3077" s="176"/>
      <c r="J3077" s="177"/>
      <c r="K3077" s="204"/>
      <c r="L3077" s="204"/>
    </row>
    <row r="3078" spans="3:12">
      <c r="C3078" s="199"/>
      <c r="D3078" s="200"/>
      <c r="E3078" s="175"/>
      <c r="F3078" s="201"/>
      <c r="G3078" s="202"/>
      <c r="H3078" s="203"/>
      <c r="I3078" s="176"/>
      <c r="J3078" s="177"/>
      <c r="K3078" s="204"/>
      <c r="L3078" s="204"/>
    </row>
    <row r="3079" spans="3:12">
      <c r="C3079" s="199"/>
      <c r="D3079" s="200"/>
      <c r="E3079" s="175"/>
      <c r="F3079" s="201"/>
      <c r="G3079" s="202"/>
      <c r="H3079" s="203"/>
      <c r="I3079" s="176"/>
      <c r="J3079" s="177"/>
      <c r="K3079" s="204"/>
      <c r="L3079" s="204"/>
    </row>
    <row r="3080" spans="3:12">
      <c r="C3080" s="199"/>
      <c r="D3080" s="200"/>
      <c r="E3080" s="175"/>
      <c r="F3080" s="201"/>
      <c r="G3080" s="202"/>
      <c r="H3080" s="203"/>
      <c r="I3080" s="176"/>
      <c r="J3080" s="177"/>
      <c r="K3080" s="204"/>
      <c r="L3080" s="204"/>
    </row>
    <row r="3081" spans="3:12">
      <c r="C3081" s="199"/>
      <c r="D3081" s="200"/>
      <c r="E3081" s="175"/>
      <c r="F3081" s="201"/>
      <c r="G3081" s="202"/>
      <c r="H3081" s="203"/>
      <c r="I3081" s="176"/>
      <c r="J3081" s="177"/>
      <c r="K3081" s="204"/>
      <c r="L3081" s="204"/>
    </row>
    <row r="3082" spans="3:12">
      <c r="C3082" s="199"/>
      <c r="D3082" s="200"/>
      <c r="E3082" s="175"/>
      <c r="F3082" s="201"/>
      <c r="G3082" s="202"/>
      <c r="H3082" s="203"/>
      <c r="I3082" s="176"/>
      <c r="J3082" s="177"/>
      <c r="K3082" s="204"/>
      <c r="L3082" s="204"/>
    </row>
    <row r="3083" spans="3:12">
      <c r="C3083" s="199"/>
      <c r="D3083" s="200"/>
      <c r="E3083" s="175"/>
      <c r="F3083" s="201"/>
      <c r="G3083" s="202"/>
      <c r="H3083" s="203"/>
      <c r="I3083" s="176"/>
      <c r="J3083" s="177"/>
      <c r="K3083" s="204"/>
      <c r="L3083" s="204"/>
    </row>
    <row r="3084" spans="3:12">
      <c r="C3084" s="199"/>
      <c r="D3084" s="200"/>
      <c r="E3084" s="175"/>
      <c r="F3084" s="201"/>
      <c r="G3084" s="202"/>
      <c r="H3084" s="203"/>
      <c r="I3084" s="176"/>
      <c r="J3084" s="177"/>
      <c r="K3084" s="204"/>
      <c r="L3084" s="204"/>
    </row>
    <row r="3085" spans="3:12">
      <c r="C3085" s="199"/>
      <c r="D3085" s="200"/>
      <c r="E3085" s="175"/>
      <c r="F3085" s="201"/>
      <c r="G3085" s="202"/>
      <c r="H3085" s="203"/>
      <c r="I3085" s="176"/>
      <c r="J3085" s="177"/>
      <c r="K3085" s="204"/>
      <c r="L3085" s="204"/>
    </row>
    <row r="3086" spans="3:12">
      <c r="C3086" s="199"/>
      <c r="D3086" s="200"/>
      <c r="E3086" s="175"/>
      <c r="F3086" s="201"/>
      <c r="G3086" s="202"/>
      <c r="H3086" s="203"/>
      <c r="I3086" s="176"/>
      <c r="J3086" s="177"/>
      <c r="K3086" s="204"/>
      <c r="L3086" s="204"/>
    </row>
    <row r="3087" spans="3:12">
      <c r="C3087" s="199"/>
      <c r="D3087" s="200"/>
      <c r="E3087" s="175"/>
      <c r="F3087" s="201"/>
      <c r="G3087" s="202"/>
      <c r="H3087" s="203"/>
      <c r="I3087" s="176"/>
      <c r="J3087" s="177"/>
      <c r="K3087" s="204"/>
      <c r="L3087" s="204"/>
    </row>
    <row r="3088" spans="3:12">
      <c r="C3088" s="199"/>
      <c r="D3088" s="200"/>
      <c r="E3088" s="175"/>
      <c r="F3088" s="201"/>
      <c r="G3088" s="202"/>
      <c r="H3088" s="203"/>
      <c r="I3088" s="176"/>
      <c r="J3088" s="177"/>
      <c r="K3088" s="204"/>
      <c r="L3088" s="204"/>
    </row>
    <row r="3089" spans="3:12">
      <c r="C3089" s="199"/>
      <c r="D3089" s="200"/>
      <c r="E3089" s="175"/>
      <c r="F3089" s="201"/>
      <c r="G3089" s="202"/>
      <c r="H3089" s="203"/>
      <c r="I3089" s="176"/>
      <c r="J3089" s="177"/>
      <c r="K3089" s="204"/>
      <c r="L3089" s="204"/>
    </row>
    <row r="3090" spans="3:12">
      <c r="C3090" s="199"/>
      <c r="D3090" s="200"/>
      <c r="E3090" s="175"/>
      <c r="F3090" s="201"/>
      <c r="G3090" s="202"/>
      <c r="H3090" s="203"/>
      <c r="I3090" s="176"/>
      <c r="J3090" s="177"/>
      <c r="K3090" s="204"/>
      <c r="L3090" s="204"/>
    </row>
    <row r="3091" spans="3:12">
      <c r="C3091" s="199"/>
      <c r="D3091" s="200"/>
      <c r="E3091" s="175"/>
      <c r="F3091" s="201"/>
      <c r="G3091" s="202"/>
      <c r="H3091" s="203"/>
      <c r="I3091" s="176"/>
      <c r="J3091" s="177"/>
      <c r="K3091" s="204"/>
      <c r="L3091" s="204"/>
    </row>
    <row r="3092" spans="3:12">
      <c r="C3092" s="199"/>
      <c r="D3092" s="200"/>
      <c r="E3092" s="175"/>
      <c r="F3092" s="201"/>
      <c r="G3092" s="202"/>
      <c r="H3092" s="203"/>
      <c r="I3092" s="176"/>
      <c r="J3092" s="177"/>
      <c r="K3092" s="204"/>
      <c r="L3092" s="204"/>
    </row>
    <row r="3093" spans="3:12">
      <c r="C3093" s="199"/>
      <c r="D3093" s="200"/>
      <c r="E3093" s="175"/>
      <c r="F3093" s="201"/>
      <c r="G3093" s="202"/>
      <c r="H3093" s="203"/>
      <c r="I3093" s="176"/>
      <c r="J3093" s="177"/>
      <c r="K3093" s="204"/>
      <c r="L3093" s="204"/>
    </row>
    <row r="3094" spans="3:12">
      <c r="C3094" s="199"/>
      <c r="D3094" s="200"/>
      <c r="E3094" s="175"/>
      <c r="F3094" s="201"/>
      <c r="G3094" s="202"/>
      <c r="H3094" s="203"/>
      <c r="I3094" s="176"/>
      <c r="J3094" s="177"/>
      <c r="K3094" s="204"/>
      <c r="L3094" s="204"/>
    </row>
    <row r="3095" spans="3:12">
      <c r="C3095" s="199"/>
      <c r="D3095" s="200"/>
      <c r="E3095" s="175"/>
      <c r="F3095" s="201"/>
      <c r="G3095" s="202"/>
      <c r="H3095" s="203"/>
      <c r="I3095" s="176"/>
      <c r="J3095" s="177"/>
      <c r="K3095" s="204"/>
      <c r="L3095" s="204"/>
    </row>
    <row r="3096" spans="3:12">
      <c r="C3096" s="199"/>
      <c r="D3096" s="200"/>
      <c r="E3096" s="175"/>
      <c r="F3096" s="201"/>
      <c r="G3096" s="202"/>
      <c r="H3096" s="203"/>
      <c r="I3096" s="176"/>
      <c r="J3096" s="177"/>
      <c r="K3096" s="204"/>
      <c r="L3096" s="204"/>
    </row>
    <row r="3097" spans="3:12">
      <c r="C3097" s="199"/>
      <c r="D3097" s="200"/>
      <c r="E3097" s="175"/>
      <c r="F3097" s="201"/>
      <c r="G3097" s="202"/>
      <c r="H3097" s="203"/>
      <c r="I3097" s="176"/>
      <c r="J3097" s="177"/>
      <c r="K3097" s="204"/>
      <c r="L3097" s="204"/>
    </row>
    <row r="3098" spans="3:12">
      <c r="C3098" s="199"/>
      <c r="D3098" s="200"/>
      <c r="E3098" s="175"/>
      <c r="F3098" s="201"/>
      <c r="G3098" s="202"/>
      <c r="H3098" s="203"/>
      <c r="I3098" s="176"/>
      <c r="J3098" s="177"/>
      <c r="K3098" s="204"/>
      <c r="L3098" s="204"/>
    </row>
    <row r="3099" spans="3:12">
      <c r="C3099" s="199"/>
      <c r="D3099" s="200"/>
      <c r="E3099" s="175"/>
      <c r="F3099" s="201"/>
      <c r="G3099" s="202"/>
      <c r="H3099" s="203"/>
      <c r="I3099" s="176"/>
      <c r="J3099" s="177"/>
      <c r="K3099" s="204"/>
      <c r="L3099" s="204"/>
    </row>
    <row r="3100" spans="3:12">
      <c r="C3100" s="199"/>
      <c r="D3100" s="200"/>
      <c r="E3100" s="175"/>
      <c r="F3100" s="201"/>
      <c r="G3100" s="202"/>
      <c r="H3100" s="203"/>
      <c r="I3100" s="176"/>
      <c r="J3100" s="177"/>
      <c r="K3100" s="204"/>
      <c r="L3100" s="204"/>
    </row>
    <row r="3101" spans="3:12">
      <c r="C3101" s="199"/>
      <c r="D3101" s="200"/>
      <c r="E3101" s="175"/>
      <c r="F3101" s="201"/>
      <c r="G3101" s="202"/>
      <c r="H3101" s="203"/>
      <c r="I3101" s="176"/>
      <c r="J3101" s="177"/>
      <c r="K3101" s="204"/>
      <c r="L3101" s="204"/>
    </row>
    <row r="3102" spans="3:12">
      <c r="C3102" s="199"/>
      <c r="D3102" s="200"/>
      <c r="E3102" s="175"/>
      <c r="F3102" s="201"/>
      <c r="G3102" s="202"/>
      <c r="H3102" s="203"/>
      <c r="I3102" s="176"/>
      <c r="J3102" s="177"/>
      <c r="K3102" s="204"/>
      <c r="L3102" s="204"/>
    </row>
    <row r="3103" spans="3:12">
      <c r="C3103" s="199"/>
      <c r="D3103" s="200"/>
      <c r="E3103" s="175"/>
      <c r="F3103" s="201"/>
      <c r="G3103" s="202"/>
      <c r="H3103" s="203"/>
      <c r="I3103" s="176"/>
      <c r="J3103" s="177"/>
      <c r="K3103" s="204"/>
      <c r="L3103" s="204"/>
    </row>
    <row r="3104" spans="3:12">
      <c r="C3104" s="199"/>
      <c r="D3104" s="200"/>
      <c r="E3104" s="175"/>
      <c r="F3104" s="201"/>
      <c r="G3104" s="202"/>
      <c r="H3104" s="203"/>
      <c r="I3104" s="176"/>
      <c r="J3104" s="177"/>
      <c r="K3104" s="204"/>
      <c r="L3104" s="204"/>
    </row>
    <row r="3105" spans="3:12">
      <c r="C3105" s="199"/>
      <c r="D3105" s="200"/>
      <c r="E3105" s="175"/>
      <c r="F3105" s="201"/>
      <c r="G3105" s="202"/>
      <c r="H3105" s="203"/>
      <c r="I3105" s="176"/>
      <c r="J3105" s="177"/>
      <c r="K3105" s="204"/>
      <c r="L3105" s="204"/>
    </row>
    <row r="3106" spans="3:12">
      <c r="C3106" s="199"/>
      <c r="D3106" s="200"/>
      <c r="E3106" s="175"/>
      <c r="F3106" s="201"/>
      <c r="G3106" s="202"/>
      <c r="H3106" s="203"/>
      <c r="I3106" s="176"/>
      <c r="J3106" s="177"/>
      <c r="K3106" s="204"/>
      <c r="L3106" s="204"/>
    </row>
    <row r="3107" spans="3:12">
      <c r="C3107" s="199"/>
      <c r="D3107" s="200"/>
      <c r="E3107" s="175"/>
      <c r="F3107" s="201"/>
      <c r="G3107" s="202"/>
      <c r="H3107" s="203"/>
      <c r="I3107" s="176"/>
      <c r="J3107" s="177"/>
      <c r="K3107" s="204"/>
      <c r="L3107" s="204"/>
    </row>
    <row r="3108" spans="3:12">
      <c r="C3108" s="199"/>
      <c r="D3108" s="200"/>
      <c r="E3108" s="175"/>
      <c r="F3108" s="201"/>
      <c r="G3108" s="202"/>
      <c r="H3108" s="203"/>
      <c r="I3108" s="176"/>
      <c r="J3108" s="177"/>
      <c r="K3108" s="204"/>
      <c r="L3108" s="204"/>
    </row>
    <row r="3109" spans="3:12">
      <c r="C3109" s="199"/>
      <c r="D3109" s="200"/>
      <c r="E3109" s="175"/>
      <c r="F3109" s="201"/>
      <c r="G3109" s="202"/>
      <c r="H3109" s="203"/>
      <c r="I3109" s="176"/>
      <c r="J3109" s="177"/>
      <c r="K3109" s="204"/>
      <c r="L3109" s="204"/>
    </row>
    <row r="3110" spans="3:12">
      <c r="C3110" s="199"/>
      <c r="D3110" s="200"/>
      <c r="E3110" s="175"/>
      <c r="F3110" s="201"/>
      <c r="G3110" s="202"/>
      <c r="H3110" s="203"/>
      <c r="I3110" s="176"/>
      <c r="J3110" s="177"/>
      <c r="K3110" s="204"/>
      <c r="L3110" s="204"/>
    </row>
    <row r="3111" spans="3:12">
      <c r="C3111" s="199"/>
      <c r="D3111" s="200"/>
      <c r="E3111" s="175"/>
      <c r="F3111" s="201"/>
      <c r="G3111" s="202"/>
      <c r="H3111" s="203"/>
      <c r="I3111" s="176"/>
      <c r="J3111" s="177"/>
      <c r="K3111" s="204"/>
      <c r="L3111" s="204"/>
    </row>
    <row r="3112" spans="3:12">
      <c r="C3112" s="199"/>
      <c r="D3112" s="200"/>
      <c r="E3112" s="175"/>
      <c r="F3112" s="201"/>
      <c r="G3112" s="202"/>
      <c r="H3112" s="203"/>
      <c r="I3112" s="176"/>
      <c r="J3112" s="177"/>
      <c r="K3112" s="204"/>
      <c r="L3112" s="204"/>
    </row>
    <row r="3113" spans="3:12">
      <c r="C3113" s="199"/>
      <c r="D3113" s="200"/>
      <c r="E3113" s="175"/>
      <c r="F3113" s="201"/>
      <c r="G3113" s="202"/>
      <c r="H3113" s="203"/>
      <c r="I3113" s="176"/>
      <c r="J3113" s="177"/>
      <c r="K3113" s="204"/>
      <c r="L3113" s="204"/>
    </row>
    <row r="3114" spans="3:12">
      <c r="C3114" s="199"/>
      <c r="D3114" s="200"/>
      <c r="E3114" s="175"/>
      <c r="F3114" s="201"/>
      <c r="G3114" s="202"/>
      <c r="H3114" s="203"/>
      <c r="I3114" s="176"/>
      <c r="J3114" s="177"/>
      <c r="K3114" s="204"/>
      <c r="L3114" s="204"/>
    </row>
    <row r="3115" spans="3:12">
      <c r="C3115" s="199"/>
      <c r="D3115" s="200"/>
      <c r="E3115" s="175"/>
      <c r="F3115" s="201"/>
      <c r="G3115" s="202"/>
      <c r="H3115" s="203"/>
      <c r="I3115" s="176"/>
      <c r="J3115" s="177"/>
      <c r="K3115" s="204"/>
      <c r="L3115" s="204"/>
    </row>
    <row r="3116" spans="3:12">
      <c r="C3116" s="199"/>
      <c r="D3116" s="200"/>
      <c r="E3116" s="175"/>
      <c r="F3116" s="201"/>
      <c r="G3116" s="202"/>
      <c r="H3116" s="203"/>
      <c r="I3116" s="176"/>
      <c r="J3116" s="177"/>
      <c r="K3116" s="204"/>
      <c r="L3116" s="204"/>
    </row>
    <row r="3117" spans="3:12">
      <c r="C3117" s="199"/>
      <c r="D3117" s="200"/>
      <c r="E3117" s="175"/>
      <c r="F3117" s="201"/>
      <c r="G3117" s="202"/>
      <c r="H3117" s="203"/>
      <c r="I3117" s="176"/>
      <c r="J3117" s="177"/>
      <c r="K3117" s="204"/>
      <c r="L3117" s="204"/>
    </row>
    <row r="3118" spans="3:12">
      <c r="C3118" s="199"/>
      <c r="D3118" s="200"/>
      <c r="E3118" s="175"/>
      <c r="F3118" s="201"/>
      <c r="G3118" s="202"/>
      <c r="H3118" s="203"/>
      <c r="I3118" s="176"/>
      <c r="J3118" s="177"/>
      <c r="K3118" s="204"/>
      <c r="L3118" s="204"/>
    </row>
    <row r="3119" spans="3:12">
      <c r="C3119" s="199"/>
      <c r="D3119" s="200"/>
      <c r="E3119" s="175"/>
      <c r="F3119" s="201"/>
      <c r="G3119" s="202"/>
      <c r="H3119" s="203"/>
      <c r="I3119" s="176"/>
      <c r="J3119" s="177"/>
      <c r="K3119" s="204"/>
      <c r="L3119" s="204"/>
    </row>
    <row r="3120" spans="3:12">
      <c r="C3120" s="199"/>
      <c r="D3120" s="200"/>
      <c r="E3120" s="175"/>
      <c r="F3120" s="201"/>
      <c r="G3120" s="202"/>
      <c r="H3120" s="203"/>
      <c r="I3120" s="176"/>
      <c r="J3120" s="177"/>
      <c r="K3120" s="204"/>
      <c r="L3120" s="204"/>
    </row>
    <row r="3121" spans="3:12">
      <c r="C3121" s="199"/>
      <c r="D3121" s="200"/>
      <c r="E3121" s="175"/>
      <c r="F3121" s="201"/>
      <c r="G3121" s="202"/>
      <c r="H3121" s="203"/>
      <c r="I3121" s="176"/>
      <c r="J3121" s="177"/>
      <c r="K3121" s="204"/>
      <c r="L3121" s="204"/>
    </row>
    <row r="3122" spans="3:12">
      <c r="C3122" s="199"/>
      <c r="D3122" s="200"/>
      <c r="E3122" s="175"/>
      <c r="F3122" s="201"/>
      <c r="G3122" s="202"/>
      <c r="H3122" s="203"/>
      <c r="I3122" s="176"/>
      <c r="J3122" s="177"/>
      <c r="K3122" s="204"/>
      <c r="L3122" s="204"/>
    </row>
    <row r="3123" spans="3:12">
      <c r="C3123" s="199"/>
      <c r="D3123" s="200"/>
      <c r="E3123" s="175"/>
      <c r="F3123" s="201"/>
      <c r="G3123" s="202"/>
      <c r="H3123" s="203"/>
      <c r="I3123" s="176"/>
      <c r="J3123" s="177"/>
      <c r="K3123" s="204"/>
      <c r="L3123" s="204"/>
    </row>
    <row r="3124" spans="3:12">
      <c r="C3124" s="199"/>
      <c r="D3124" s="200"/>
      <c r="E3124" s="175"/>
      <c r="F3124" s="201"/>
      <c r="G3124" s="202"/>
      <c r="H3124" s="203"/>
      <c r="I3124" s="176"/>
      <c r="J3124" s="177"/>
      <c r="K3124" s="204"/>
      <c r="L3124" s="204"/>
    </row>
    <row r="3125" spans="3:12">
      <c r="C3125" s="199"/>
      <c r="D3125" s="200"/>
      <c r="E3125" s="175"/>
      <c r="F3125" s="201"/>
      <c r="G3125" s="202"/>
      <c r="H3125" s="203"/>
      <c r="I3125" s="176"/>
      <c r="J3125" s="177"/>
      <c r="K3125" s="204"/>
      <c r="L3125" s="204"/>
    </row>
    <row r="3126" spans="3:12">
      <c r="C3126" s="199"/>
      <c r="D3126" s="200"/>
      <c r="E3126" s="175"/>
      <c r="F3126" s="201"/>
      <c r="G3126" s="202"/>
      <c r="H3126" s="203"/>
      <c r="I3126" s="176"/>
      <c r="J3126" s="177"/>
      <c r="K3126" s="204"/>
      <c r="L3126" s="204"/>
    </row>
    <row r="3127" spans="3:12">
      <c r="C3127" s="199"/>
      <c r="D3127" s="200"/>
      <c r="E3127" s="175"/>
      <c r="F3127" s="201"/>
      <c r="G3127" s="202"/>
      <c r="H3127" s="203"/>
      <c r="I3127" s="176"/>
      <c r="J3127" s="177"/>
      <c r="K3127" s="204"/>
      <c r="L3127" s="204"/>
    </row>
    <row r="3128" spans="3:12">
      <c r="C3128" s="199"/>
      <c r="D3128" s="200"/>
      <c r="E3128" s="175"/>
      <c r="F3128" s="201"/>
      <c r="G3128" s="202"/>
      <c r="H3128" s="203"/>
      <c r="I3128" s="176"/>
      <c r="J3128" s="177"/>
      <c r="K3128" s="204"/>
      <c r="L3128" s="204"/>
    </row>
    <row r="3129" spans="3:12">
      <c r="C3129" s="199"/>
      <c r="D3129" s="200"/>
      <c r="E3129" s="175"/>
      <c r="F3129" s="201"/>
      <c r="G3129" s="202"/>
      <c r="H3129" s="203"/>
      <c r="I3129" s="176"/>
      <c r="J3129" s="177"/>
      <c r="K3129" s="204"/>
      <c r="L3129" s="204"/>
    </row>
    <row r="3130" spans="3:12">
      <c r="C3130" s="199"/>
      <c r="D3130" s="200"/>
      <c r="E3130" s="175"/>
      <c r="F3130" s="201"/>
      <c r="G3130" s="202"/>
      <c r="H3130" s="203"/>
      <c r="I3130" s="176"/>
      <c r="J3130" s="177"/>
      <c r="K3130" s="204"/>
      <c r="L3130" s="204"/>
    </row>
    <row r="3131" spans="3:12">
      <c r="C3131" s="199"/>
      <c r="D3131" s="200"/>
      <c r="E3131" s="175"/>
      <c r="F3131" s="201"/>
      <c r="G3131" s="202"/>
      <c r="H3131" s="203"/>
      <c r="I3131" s="176"/>
      <c r="J3131" s="177"/>
      <c r="K3131" s="204"/>
      <c r="L3131" s="204"/>
    </row>
    <row r="3132" spans="3:12">
      <c r="C3132" s="199"/>
      <c r="D3132" s="200"/>
      <c r="E3132" s="175"/>
      <c r="F3132" s="201"/>
      <c r="G3132" s="202"/>
      <c r="H3132" s="203"/>
      <c r="I3132" s="176"/>
      <c r="J3132" s="177"/>
      <c r="K3132" s="204"/>
      <c r="L3132" s="204"/>
    </row>
    <row r="3133" spans="3:12">
      <c r="C3133" s="199"/>
      <c r="D3133" s="200"/>
      <c r="E3133" s="175"/>
      <c r="F3133" s="201"/>
      <c r="G3133" s="202"/>
      <c r="H3133" s="203"/>
      <c r="I3133" s="176"/>
      <c r="J3133" s="177"/>
      <c r="K3133" s="204"/>
      <c r="L3133" s="204"/>
    </row>
    <row r="3134" spans="3:12">
      <c r="C3134" s="199"/>
      <c r="D3134" s="200"/>
      <c r="E3134" s="175"/>
      <c r="F3134" s="201"/>
      <c r="G3134" s="202"/>
      <c r="H3134" s="203"/>
      <c r="I3134" s="176"/>
      <c r="J3134" s="177"/>
      <c r="K3134" s="204"/>
      <c r="L3134" s="204"/>
    </row>
    <row r="3135" spans="3:12">
      <c r="C3135" s="199"/>
      <c r="D3135" s="200"/>
      <c r="E3135" s="175"/>
      <c r="F3135" s="201"/>
      <c r="G3135" s="202"/>
      <c r="H3135" s="203"/>
      <c r="I3135" s="176"/>
      <c r="J3135" s="177"/>
      <c r="K3135" s="204"/>
      <c r="L3135" s="204"/>
    </row>
    <row r="3136" spans="3:12">
      <c r="C3136" s="199"/>
      <c r="D3136" s="200"/>
      <c r="E3136" s="175"/>
      <c r="F3136" s="201"/>
      <c r="G3136" s="202"/>
      <c r="H3136" s="203"/>
      <c r="I3136" s="176"/>
      <c r="J3136" s="177"/>
      <c r="K3136" s="204"/>
      <c r="L3136" s="204"/>
    </row>
    <row r="3137" spans="3:12">
      <c r="C3137" s="199"/>
      <c r="D3137" s="200"/>
      <c r="E3137" s="175"/>
      <c r="F3137" s="201"/>
      <c r="G3137" s="202"/>
      <c r="H3137" s="203"/>
      <c r="I3137" s="176"/>
      <c r="J3137" s="177"/>
      <c r="K3137" s="204"/>
      <c r="L3137" s="204"/>
    </row>
    <row r="3138" spans="3:12">
      <c r="C3138" s="199"/>
      <c r="D3138" s="200"/>
      <c r="E3138" s="175"/>
      <c r="F3138" s="201"/>
      <c r="G3138" s="202"/>
      <c r="H3138" s="203"/>
      <c r="I3138" s="176"/>
      <c r="J3138" s="177"/>
      <c r="K3138" s="204"/>
      <c r="L3138" s="204"/>
    </row>
    <row r="3139" spans="3:12">
      <c r="C3139" s="199"/>
      <c r="D3139" s="200"/>
      <c r="E3139" s="175"/>
      <c r="F3139" s="201"/>
      <c r="G3139" s="202"/>
      <c r="H3139" s="203"/>
      <c r="I3139" s="176"/>
      <c r="J3139" s="177"/>
      <c r="K3139" s="204"/>
      <c r="L3139" s="204"/>
    </row>
    <row r="3140" spans="3:12">
      <c r="C3140" s="199"/>
      <c r="D3140" s="200"/>
      <c r="E3140" s="175"/>
      <c r="F3140" s="201"/>
      <c r="G3140" s="202"/>
      <c r="H3140" s="203"/>
      <c r="I3140" s="176"/>
      <c r="J3140" s="177"/>
      <c r="K3140" s="204"/>
      <c r="L3140" s="204"/>
    </row>
    <row r="3141" spans="3:12">
      <c r="C3141" s="199"/>
      <c r="D3141" s="200"/>
      <c r="E3141" s="175"/>
      <c r="F3141" s="201"/>
      <c r="G3141" s="202"/>
      <c r="H3141" s="203"/>
      <c r="I3141" s="176"/>
      <c r="J3141" s="177"/>
      <c r="K3141" s="204"/>
      <c r="L3141" s="204"/>
    </row>
    <row r="3142" spans="3:12">
      <c r="C3142" s="199"/>
      <c r="D3142" s="200"/>
      <c r="E3142" s="175"/>
      <c r="F3142" s="201"/>
      <c r="G3142" s="202"/>
      <c r="H3142" s="203"/>
      <c r="I3142" s="176"/>
      <c r="J3142" s="177"/>
      <c r="K3142" s="204"/>
      <c r="L3142" s="204"/>
    </row>
    <row r="3143" spans="3:12">
      <c r="C3143" s="199"/>
      <c r="D3143" s="200"/>
      <c r="E3143" s="175"/>
      <c r="F3143" s="201"/>
      <c r="G3143" s="202"/>
      <c r="H3143" s="203"/>
      <c r="I3143" s="176"/>
      <c r="J3143" s="177"/>
      <c r="K3143" s="204"/>
      <c r="L3143" s="204"/>
    </row>
    <row r="3144" spans="3:12">
      <c r="C3144" s="199"/>
      <c r="D3144" s="200"/>
      <c r="E3144" s="175"/>
      <c r="F3144" s="201"/>
      <c r="G3144" s="202"/>
      <c r="H3144" s="203"/>
      <c r="I3144" s="176"/>
      <c r="J3144" s="177"/>
      <c r="K3144" s="204"/>
      <c r="L3144" s="204"/>
    </row>
    <row r="3145" spans="3:12">
      <c r="C3145" s="199"/>
      <c r="D3145" s="200"/>
      <c r="E3145" s="175"/>
      <c r="F3145" s="201"/>
      <c r="G3145" s="202"/>
      <c r="H3145" s="203"/>
      <c r="I3145" s="176"/>
      <c r="J3145" s="177"/>
      <c r="K3145" s="204"/>
      <c r="L3145" s="204"/>
    </row>
    <row r="3146" spans="3:12">
      <c r="C3146" s="199"/>
      <c r="D3146" s="200"/>
      <c r="E3146" s="175"/>
      <c r="F3146" s="201"/>
      <c r="G3146" s="202"/>
      <c r="H3146" s="203"/>
      <c r="I3146" s="176"/>
      <c r="J3146" s="177"/>
      <c r="K3146" s="204"/>
      <c r="L3146" s="204"/>
    </row>
    <row r="3147" spans="3:12">
      <c r="C3147" s="199"/>
      <c r="D3147" s="200"/>
      <c r="E3147" s="175"/>
      <c r="F3147" s="201"/>
      <c r="G3147" s="202"/>
      <c r="H3147" s="203"/>
      <c r="I3147" s="176"/>
      <c r="J3147" s="177"/>
      <c r="K3147" s="204"/>
      <c r="L3147" s="204"/>
    </row>
    <row r="3148" spans="3:12">
      <c r="C3148" s="199"/>
      <c r="D3148" s="200"/>
      <c r="E3148" s="175"/>
      <c r="F3148" s="201"/>
      <c r="G3148" s="202"/>
      <c r="H3148" s="203"/>
      <c r="I3148" s="176"/>
      <c r="J3148" s="177"/>
      <c r="K3148" s="204"/>
      <c r="L3148" s="204"/>
    </row>
    <row r="3149" spans="3:12">
      <c r="C3149" s="199"/>
      <c r="D3149" s="200"/>
      <c r="E3149" s="175"/>
      <c r="F3149" s="201"/>
      <c r="G3149" s="202"/>
      <c r="H3149" s="203"/>
      <c r="I3149" s="176"/>
      <c r="J3149" s="177"/>
      <c r="K3149" s="204"/>
      <c r="L3149" s="204"/>
    </row>
    <row r="3150" spans="3:12">
      <c r="C3150" s="199"/>
      <c r="D3150" s="200"/>
      <c r="E3150" s="175"/>
      <c r="F3150" s="201"/>
      <c r="G3150" s="202"/>
      <c r="H3150" s="203"/>
      <c r="I3150" s="176"/>
      <c r="J3150" s="177"/>
      <c r="K3150" s="204"/>
      <c r="L3150" s="204"/>
    </row>
    <row r="3151" spans="3:12">
      <c r="C3151" s="199"/>
      <c r="D3151" s="200"/>
      <c r="E3151" s="175"/>
      <c r="F3151" s="201"/>
      <c r="G3151" s="202"/>
      <c r="H3151" s="203"/>
      <c r="I3151" s="176"/>
      <c r="J3151" s="177"/>
      <c r="K3151" s="204"/>
      <c r="L3151" s="204"/>
    </row>
    <row r="3152" spans="3:12">
      <c r="C3152" s="199"/>
      <c r="D3152" s="200"/>
      <c r="E3152" s="175"/>
      <c r="F3152" s="201"/>
      <c r="G3152" s="202"/>
      <c r="H3152" s="203"/>
      <c r="I3152" s="176"/>
      <c r="J3152" s="177"/>
      <c r="K3152" s="204"/>
      <c r="L3152" s="204"/>
    </row>
    <row r="3153" spans="3:12">
      <c r="C3153" s="199"/>
      <c r="D3153" s="200"/>
      <c r="E3153" s="175"/>
      <c r="F3153" s="201"/>
      <c r="G3153" s="202"/>
      <c r="H3153" s="203"/>
      <c r="I3153" s="176"/>
      <c r="J3153" s="177"/>
      <c r="K3153" s="204"/>
      <c r="L3153" s="204"/>
    </row>
    <row r="3154" spans="3:12">
      <c r="C3154" s="199"/>
      <c r="D3154" s="200"/>
      <c r="E3154" s="175"/>
      <c r="F3154" s="201"/>
      <c r="G3154" s="202"/>
      <c r="H3154" s="203"/>
      <c r="I3154" s="176"/>
      <c r="J3154" s="177"/>
      <c r="K3154" s="204"/>
      <c r="L3154" s="204"/>
    </row>
    <row r="3155" spans="3:12">
      <c r="C3155" s="199"/>
      <c r="D3155" s="200"/>
      <c r="E3155" s="175"/>
      <c r="F3155" s="201"/>
      <c r="G3155" s="202"/>
      <c r="H3155" s="203"/>
      <c r="I3155" s="176"/>
      <c r="J3155" s="177"/>
      <c r="K3155" s="204"/>
      <c r="L3155" s="204"/>
    </row>
    <row r="3156" spans="3:12">
      <c r="C3156" s="199"/>
      <c r="D3156" s="200"/>
      <c r="E3156" s="175"/>
      <c r="F3156" s="201"/>
      <c r="G3156" s="202"/>
      <c r="H3156" s="203"/>
      <c r="I3156" s="176"/>
      <c r="J3156" s="177"/>
      <c r="K3156" s="204"/>
      <c r="L3156" s="204"/>
    </row>
    <row r="3157" spans="3:12">
      <c r="C3157" s="199"/>
      <c r="D3157" s="200"/>
      <c r="E3157" s="175"/>
      <c r="F3157" s="201"/>
      <c r="G3157" s="202"/>
      <c r="H3157" s="203"/>
      <c r="I3157" s="176"/>
      <c r="J3157" s="177"/>
      <c r="K3157" s="204"/>
      <c r="L3157" s="204"/>
    </row>
    <row r="3158" spans="3:12">
      <c r="C3158" s="199"/>
      <c r="D3158" s="200"/>
      <c r="E3158" s="175"/>
      <c r="F3158" s="201"/>
      <c r="G3158" s="202"/>
      <c r="H3158" s="203"/>
      <c r="I3158" s="176"/>
      <c r="J3158" s="177"/>
      <c r="K3158" s="204"/>
      <c r="L3158" s="204"/>
    </row>
    <row r="3159" spans="3:12">
      <c r="C3159" s="199"/>
      <c r="D3159" s="200"/>
      <c r="E3159" s="175"/>
      <c r="F3159" s="201"/>
      <c r="G3159" s="202"/>
      <c r="H3159" s="203"/>
      <c r="I3159" s="176"/>
      <c r="J3159" s="177"/>
      <c r="K3159" s="204"/>
      <c r="L3159" s="204"/>
    </row>
    <row r="3160" spans="3:12">
      <c r="C3160" s="199"/>
      <c r="D3160" s="200"/>
      <c r="E3160" s="175"/>
      <c r="F3160" s="201"/>
      <c r="G3160" s="202"/>
      <c r="H3160" s="203"/>
      <c r="I3160" s="176"/>
      <c r="J3160" s="177"/>
      <c r="K3160" s="204"/>
      <c r="L3160" s="204"/>
    </row>
    <row r="3161" spans="3:12">
      <c r="C3161" s="199"/>
      <c r="D3161" s="200"/>
      <c r="E3161" s="175"/>
      <c r="F3161" s="201"/>
      <c r="G3161" s="202"/>
      <c r="H3161" s="203"/>
      <c r="I3161" s="176"/>
      <c r="J3161" s="177"/>
      <c r="K3161" s="204"/>
      <c r="L3161" s="204"/>
    </row>
    <row r="3162" spans="3:12">
      <c r="C3162" s="199"/>
      <c r="D3162" s="200"/>
      <c r="E3162" s="175"/>
      <c r="F3162" s="201"/>
      <c r="G3162" s="202"/>
      <c r="H3162" s="203"/>
      <c r="I3162" s="176"/>
      <c r="J3162" s="177"/>
      <c r="K3162" s="204"/>
      <c r="L3162" s="204"/>
    </row>
    <row r="3163" spans="3:12">
      <c r="C3163" s="199"/>
      <c r="D3163" s="200"/>
      <c r="E3163" s="175"/>
      <c r="F3163" s="201"/>
      <c r="G3163" s="202"/>
      <c r="H3163" s="203"/>
      <c r="I3163" s="176"/>
      <c r="J3163" s="177"/>
      <c r="K3163" s="204"/>
      <c r="L3163" s="204"/>
    </row>
    <row r="3164" spans="3:12">
      <c r="C3164" s="199"/>
      <c r="D3164" s="200"/>
      <c r="E3164" s="175"/>
      <c r="F3164" s="201"/>
      <c r="G3164" s="202"/>
      <c r="H3164" s="203"/>
      <c r="I3164" s="176"/>
      <c r="J3164" s="177"/>
      <c r="K3164" s="204"/>
      <c r="L3164" s="204"/>
    </row>
    <row r="3165" spans="3:12">
      <c r="C3165" s="199"/>
      <c r="D3165" s="200"/>
      <c r="E3165" s="175"/>
      <c r="F3165" s="201"/>
      <c r="G3165" s="202"/>
      <c r="H3165" s="203"/>
      <c r="I3165" s="176"/>
      <c r="J3165" s="177"/>
      <c r="K3165" s="204"/>
      <c r="L3165" s="204"/>
    </row>
    <row r="3166" spans="3:12">
      <c r="C3166" s="199"/>
      <c r="D3166" s="200"/>
      <c r="E3166" s="175"/>
      <c r="F3166" s="201"/>
      <c r="G3166" s="202"/>
      <c r="H3166" s="203"/>
      <c r="I3166" s="176"/>
      <c r="J3166" s="177"/>
      <c r="K3166" s="204"/>
      <c r="L3166" s="204"/>
    </row>
    <row r="3167" spans="3:12">
      <c r="C3167" s="199"/>
      <c r="D3167" s="200"/>
      <c r="E3167" s="175"/>
      <c r="F3167" s="201"/>
      <c r="G3167" s="202"/>
      <c r="H3167" s="203"/>
      <c r="I3167" s="176"/>
      <c r="J3167" s="177"/>
      <c r="K3167" s="204"/>
      <c r="L3167" s="204"/>
    </row>
    <row r="3168" spans="3:12">
      <c r="C3168" s="199"/>
      <c r="D3168" s="200"/>
      <c r="E3168" s="175"/>
      <c r="F3168" s="201"/>
      <c r="G3168" s="202"/>
      <c r="H3168" s="203"/>
      <c r="I3168" s="176"/>
      <c r="J3168" s="177"/>
      <c r="K3168" s="204"/>
      <c r="L3168" s="204"/>
    </row>
    <row r="3169" spans="3:12">
      <c r="C3169" s="199"/>
      <c r="D3169" s="200"/>
      <c r="E3169" s="175"/>
      <c r="F3169" s="201"/>
      <c r="G3169" s="202"/>
      <c r="H3169" s="203"/>
      <c r="I3169" s="176"/>
      <c r="J3169" s="177"/>
      <c r="K3169" s="204"/>
      <c r="L3169" s="204"/>
    </row>
    <row r="3170" spans="3:12">
      <c r="C3170" s="199"/>
      <c r="D3170" s="200"/>
      <c r="E3170" s="175"/>
      <c r="F3170" s="201"/>
      <c r="G3170" s="202"/>
      <c r="H3170" s="203"/>
      <c r="I3170" s="176"/>
      <c r="J3170" s="177"/>
      <c r="K3170" s="204"/>
      <c r="L3170" s="204"/>
    </row>
    <row r="3171" spans="3:12">
      <c r="C3171" s="199"/>
      <c r="D3171" s="200"/>
      <c r="E3171" s="175"/>
      <c r="F3171" s="201"/>
      <c r="G3171" s="202"/>
      <c r="H3171" s="203"/>
      <c r="I3171" s="176"/>
      <c r="J3171" s="177"/>
      <c r="K3171" s="204"/>
      <c r="L3171" s="204"/>
    </row>
    <row r="3172" spans="3:12">
      <c r="C3172" s="199"/>
      <c r="D3172" s="200"/>
      <c r="E3172" s="175"/>
      <c r="F3172" s="201"/>
      <c r="G3172" s="202"/>
      <c r="H3172" s="203"/>
      <c r="I3172" s="176"/>
      <c r="J3172" s="177"/>
      <c r="K3172" s="204"/>
      <c r="L3172" s="204"/>
    </row>
    <row r="3173" spans="3:12">
      <c r="C3173" s="199"/>
      <c r="D3173" s="200"/>
      <c r="E3173" s="175"/>
      <c r="F3173" s="201"/>
      <c r="G3173" s="202"/>
      <c r="H3173" s="203"/>
      <c r="I3173" s="176"/>
      <c r="J3173" s="177"/>
      <c r="K3173" s="204"/>
      <c r="L3173" s="204"/>
    </row>
    <row r="3174" spans="3:12">
      <c r="C3174" s="199"/>
      <c r="D3174" s="200"/>
      <c r="E3174" s="175"/>
      <c r="F3174" s="201"/>
      <c r="G3174" s="202"/>
      <c r="H3174" s="203"/>
      <c r="I3174" s="176"/>
      <c r="J3174" s="177"/>
      <c r="K3174" s="204"/>
      <c r="L3174" s="204"/>
    </row>
    <row r="3175" spans="3:12">
      <c r="C3175" s="199"/>
      <c r="D3175" s="200"/>
      <c r="E3175" s="175"/>
      <c r="F3175" s="201"/>
      <c r="G3175" s="202"/>
      <c r="H3175" s="203"/>
      <c r="I3175" s="176"/>
      <c r="J3175" s="177"/>
      <c r="K3175" s="204"/>
      <c r="L3175" s="204"/>
    </row>
    <row r="3176" spans="3:12">
      <c r="C3176" s="199"/>
      <c r="D3176" s="200"/>
      <c r="E3176" s="175"/>
      <c r="F3176" s="201"/>
      <c r="G3176" s="202"/>
      <c r="H3176" s="203"/>
      <c r="I3176" s="176"/>
      <c r="J3176" s="177"/>
      <c r="K3176" s="204"/>
      <c r="L3176" s="204"/>
    </row>
    <row r="3177" spans="3:12">
      <c r="C3177" s="199"/>
      <c r="D3177" s="200"/>
      <c r="E3177" s="175"/>
      <c r="F3177" s="201"/>
      <c r="G3177" s="202"/>
      <c r="H3177" s="203"/>
      <c r="I3177" s="176"/>
      <c r="J3177" s="177"/>
      <c r="K3177" s="204"/>
      <c r="L3177" s="204"/>
    </row>
    <row r="3178" spans="3:12">
      <c r="C3178" s="199"/>
      <c r="D3178" s="200"/>
      <c r="E3178" s="175"/>
      <c r="F3178" s="201"/>
      <c r="G3178" s="202"/>
      <c r="H3178" s="203"/>
      <c r="I3178" s="176"/>
      <c r="J3178" s="177"/>
      <c r="K3178" s="204"/>
      <c r="L3178" s="204"/>
    </row>
    <row r="3179" spans="3:12">
      <c r="C3179" s="199"/>
      <c r="D3179" s="200"/>
      <c r="E3179" s="175"/>
      <c r="F3179" s="201"/>
      <c r="G3179" s="202"/>
      <c r="H3179" s="203"/>
      <c r="I3179" s="176"/>
      <c r="J3179" s="177"/>
      <c r="K3179" s="204"/>
      <c r="L3179" s="204"/>
    </row>
    <row r="3180" spans="3:12">
      <c r="C3180" s="199"/>
      <c r="D3180" s="200"/>
      <c r="E3180" s="175"/>
      <c r="F3180" s="201"/>
      <c r="G3180" s="202"/>
      <c r="H3180" s="203"/>
      <c r="I3180" s="176"/>
      <c r="J3180" s="177"/>
      <c r="K3180" s="204"/>
      <c r="L3180" s="204"/>
    </row>
    <row r="3181" spans="3:12">
      <c r="C3181" s="199"/>
      <c r="D3181" s="200"/>
      <c r="E3181" s="175"/>
      <c r="F3181" s="201"/>
      <c r="G3181" s="202"/>
      <c r="H3181" s="203"/>
      <c r="I3181" s="176"/>
      <c r="J3181" s="177"/>
      <c r="K3181" s="204"/>
      <c r="L3181" s="204"/>
    </row>
    <row r="3182" spans="3:12">
      <c r="C3182" s="199"/>
      <c r="D3182" s="200"/>
      <c r="E3182" s="175"/>
      <c r="F3182" s="201"/>
      <c r="G3182" s="202"/>
      <c r="H3182" s="203"/>
      <c r="I3182" s="176"/>
      <c r="J3182" s="177"/>
      <c r="K3182" s="204"/>
      <c r="L3182" s="204"/>
    </row>
    <row r="3183" spans="3:12">
      <c r="C3183" s="199"/>
      <c r="D3183" s="200"/>
      <c r="E3183" s="175"/>
      <c r="F3183" s="201"/>
      <c r="G3183" s="202"/>
      <c r="H3183" s="203"/>
      <c r="I3183" s="176"/>
      <c r="J3183" s="177"/>
      <c r="K3183" s="204"/>
      <c r="L3183" s="204"/>
    </row>
    <row r="3184" spans="3:12">
      <c r="C3184" s="199"/>
      <c r="D3184" s="200"/>
      <c r="E3184" s="175"/>
      <c r="F3184" s="201"/>
      <c r="G3184" s="202"/>
      <c r="H3184" s="203"/>
      <c r="I3184" s="176"/>
      <c r="J3184" s="177"/>
      <c r="K3184" s="204"/>
      <c r="L3184" s="204"/>
    </row>
    <row r="3185" spans="3:12">
      <c r="C3185" s="199"/>
      <c r="D3185" s="200"/>
      <c r="E3185" s="175"/>
      <c r="F3185" s="201"/>
      <c r="G3185" s="202"/>
      <c r="H3185" s="203"/>
      <c r="I3185" s="176"/>
      <c r="J3185" s="177"/>
      <c r="K3185" s="204"/>
      <c r="L3185" s="204"/>
    </row>
    <row r="3186" spans="3:12">
      <c r="C3186" s="199"/>
      <c r="D3186" s="200"/>
      <c r="E3186" s="175"/>
      <c r="F3186" s="201"/>
      <c r="G3186" s="202"/>
      <c r="H3186" s="203"/>
      <c r="I3186" s="176"/>
      <c r="J3186" s="177"/>
      <c r="K3186" s="204"/>
      <c r="L3186" s="204"/>
    </row>
    <row r="3187" spans="3:12">
      <c r="C3187" s="199"/>
      <c r="D3187" s="200"/>
      <c r="E3187" s="175"/>
      <c r="F3187" s="201"/>
      <c r="G3187" s="202"/>
      <c r="H3187" s="203"/>
      <c r="I3187" s="176"/>
      <c r="J3187" s="177"/>
      <c r="K3187" s="204"/>
      <c r="L3187" s="204"/>
    </row>
    <row r="3188" spans="3:12">
      <c r="C3188" s="199"/>
      <c r="D3188" s="200"/>
      <c r="E3188" s="175"/>
      <c r="F3188" s="201"/>
      <c r="G3188" s="202"/>
      <c r="H3188" s="203"/>
      <c r="I3188" s="176"/>
      <c r="J3188" s="177"/>
      <c r="K3188" s="204"/>
      <c r="L3188" s="204"/>
    </row>
    <row r="3189" spans="3:12">
      <c r="C3189" s="199"/>
      <c r="D3189" s="200"/>
      <c r="E3189" s="175"/>
      <c r="F3189" s="201"/>
      <c r="G3189" s="202"/>
      <c r="H3189" s="203"/>
      <c r="I3189" s="176"/>
      <c r="J3189" s="177"/>
      <c r="K3189" s="204"/>
      <c r="L3189" s="204"/>
    </row>
    <row r="3190" spans="3:12">
      <c r="C3190" s="199"/>
      <c r="D3190" s="200"/>
      <c r="E3190" s="175"/>
      <c r="F3190" s="201"/>
      <c r="G3190" s="202"/>
      <c r="H3190" s="203"/>
      <c r="I3190" s="176"/>
      <c r="J3190" s="177"/>
      <c r="K3190" s="204"/>
      <c r="L3190" s="204"/>
    </row>
    <row r="3191" spans="3:12">
      <c r="C3191" s="199"/>
      <c r="D3191" s="200"/>
      <c r="E3191" s="175"/>
      <c r="F3191" s="201"/>
      <c r="G3191" s="202"/>
      <c r="H3191" s="203"/>
      <c r="I3191" s="176"/>
      <c r="J3191" s="177"/>
      <c r="K3191" s="204"/>
      <c r="L3191" s="204"/>
    </row>
    <row r="3192" spans="3:12">
      <c r="C3192" s="199"/>
      <c r="D3192" s="200"/>
      <c r="E3192" s="175"/>
      <c r="F3192" s="201"/>
      <c r="G3192" s="202"/>
      <c r="H3192" s="203"/>
      <c r="I3192" s="176"/>
      <c r="J3192" s="177"/>
      <c r="K3192" s="204"/>
      <c r="L3192" s="204"/>
    </row>
    <row r="3193" spans="3:12">
      <c r="C3193" s="199"/>
      <c r="D3193" s="200"/>
      <c r="E3193" s="175"/>
      <c r="F3193" s="201"/>
      <c r="G3193" s="202"/>
      <c r="H3193" s="203"/>
      <c r="I3193" s="176"/>
      <c r="J3193" s="177"/>
      <c r="K3193" s="204"/>
      <c r="L3193" s="204"/>
    </row>
    <row r="3194" spans="3:12">
      <c r="C3194" s="199"/>
      <c r="D3194" s="200"/>
      <c r="E3194" s="175"/>
      <c r="F3194" s="201"/>
      <c r="G3194" s="202"/>
      <c r="H3194" s="203"/>
      <c r="I3194" s="176"/>
      <c r="J3194" s="177"/>
      <c r="K3194" s="204"/>
      <c r="L3194" s="204"/>
    </row>
    <row r="3195" spans="3:12">
      <c r="C3195" s="199"/>
      <c r="D3195" s="200"/>
      <c r="E3195" s="175"/>
      <c r="F3195" s="201"/>
      <c r="G3195" s="202"/>
      <c r="H3195" s="203"/>
      <c r="I3195" s="176"/>
      <c r="J3195" s="177"/>
      <c r="K3195" s="204"/>
      <c r="L3195" s="204"/>
    </row>
    <row r="3196" spans="3:12">
      <c r="C3196" s="199"/>
      <c r="D3196" s="200"/>
      <c r="E3196" s="175"/>
      <c r="F3196" s="201"/>
      <c r="G3196" s="202"/>
      <c r="H3196" s="203"/>
      <c r="I3196" s="176"/>
      <c r="J3196" s="177"/>
      <c r="K3196" s="204"/>
      <c r="L3196" s="204"/>
    </row>
    <row r="3197" spans="3:12">
      <c r="C3197" s="199"/>
      <c r="D3197" s="200"/>
      <c r="E3197" s="175"/>
      <c r="F3197" s="201"/>
      <c r="G3197" s="202"/>
      <c r="H3197" s="203"/>
      <c r="I3197" s="176"/>
      <c r="J3197" s="177"/>
      <c r="K3197" s="204"/>
      <c r="L3197" s="204"/>
    </row>
    <row r="3198" spans="3:12">
      <c r="C3198" s="199"/>
      <c r="D3198" s="200"/>
      <c r="E3198" s="175"/>
      <c r="F3198" s="201"/>
      <c r="G3198" s="202"/>
      <c r="H3198" s="203"/>
      <c r="I3198" s="176"/>
      <c r="J3198" s="177"/>
      <c r="K3198" s="204"/>
      <c r="L3198" s="204"/>
    </row>
    <row r="3199" spans="3:12">
      <c r="C3199" s="199"/>
      <c r="D3199" s="200"/>
      <c r="E3199" s="175"/>
      <c r="F3199" s="201"/>
      <c r="G3199" s="202"/>
      <c r="H3199" s="203"/>
      <c r="I3199" s="176"/>
      <c r="J3199" s="177"/>
      <c r="K3199" s="204"/>
      <c r="L3199" s="204"/>
    </row>
    <row r="3200" spans="3:12">
      <c r="C3200" s="199"/>
      <c r="D3200" s="200"/>
      <c r="E3200" s="175"/>
      <c r="F3200" s="201"/>
      <c r="G3200" s="202"/>
      <c r="H3200" s="203"/>
      <c r="I3200" s="176"/>
      <c r="J3200" s="177"/>
      <c r="K3200" s="204"/>
      <c r="L3200" s="204"/>
    </row>
    <row r="3201" spans="3:12">
      <c r="C3201" s="199"/>
      <c r="D3201" s="200"/>
      <c r="E3201" s="175"/>
      <c r="F3201" s="201"/>
      <c r="G3201" s="202"/>
      <c r="H3201" s="203"/>
      <c r="I3201" s="176"/>
      <c r="J3201" s="177"/>
      <c r="K3201" s="204"/>
      <c r="L3201" s="204"/>
    </row>
    <row r="3202" spans="3:12">
      <c r="C3202" s="199"/>
      <c r="D3202" s="200"/>
      <c r="E3202" s="175"/>
      <c r="F3202" s="201"/>
      <c r="G3202" s="202"/>
      <c r="H3202" s="203"/>
      <c r="I3202" s="176"/>
      <c r="J3202" s="177"/>
      <c r="K3202" s="204"/>
      <c r="L3202" s="204"/>
    </row>
    <row r="3203" spans="3:12">
      <c r="C3203" s="199"/>
      <c r="D3203" s="200"/>
      <c r="E3203" s="175"/>
      <c r="F3203" s="201"/>
      <c r="G3203" s="202"/>
      <c r="H3203" s="203"/>
      <c r="I3203" s="176"/>
      <c r="J3203" s="177"/>
      <c r="K3203" s="204"/>
      <c r="L3203" s="204"/>
    </row>
    <row r="3204" spans="3:12">
      <c r="C3204" s="199"/>
      <c r="D3204" s="200"/>
      <c r="E3204" s="175"/>
      <c r="F3204" s="201"/>
      <c r="G3204" s="202"/>
      <c r="H3204" s="203"/>
      <c r="I3204" s="176"/>
      <c r="J3204" s="177"/>
      <c r="K3204" s="204"/>
      <c r="L3204" s="204"/>
    </row>
    <row r="3205" spans="3:12">
      <c r="C3205" s="199"/>
      <c r="D3205" s="200"/>
      <c r="E3205" s="175"/>
      <c r="F3205" s="201"/>
      <c r="G3205" s="202"/>
      <c r="H3205" s="203"/>
      <c r="I3205" s="176"/>
      <c r="J3205" s="177"/>
      <c r="K3205" s="204"/>
      <c r="L3205" s="204"/>
    </row>
    <row r="3206" spans="3:12">
      <c r="C3206" s="199"/>
      <c r="D3206" s="200"/>
      <c r="E3206" s="175"/>
      <c r="F3206" s="201"/>
      <c r="G3206" s="202"/>
      <c r="H3206" s="203"/>
      <c r="I3206" s="176"/>
      <c r="J3206" s="177"/>
      <c r="K3206" s="204"/>
      <c r="L3206" s="204"/>
    </row>
    <row r="3207" spans="3:12">
      <c r="C3207" s="199"/>
      <c r="D3207" s="200"/>
      <c r="E3207" s="175"/>
      <c r="F3207" s="201"/>
      <c r="G3207" s="202"/>
      <c r="H3207" s="203"/>
      <c r="I3207" s="176"/>
      <c r="J3207" s="177"/>
      <c r="K3207" s="204"/>
      <c r="L3207" s="204"/>
    </row>
    <row r="3208" spans="3:12">
      <c r="C3208" s="199"/>
      <c r="D3208" s="200"/>
      <c r="E3208" s="175"/>
      <c r="F3208" s="201"/>
      <c r="G3208" s="202"/>
      <c r="H3208" s="203"/>
      <c r="I3208" s="176"/>
      <c r="J3208" s="177"/>
      <c r="K3208" s="204"/>
      <c r="L3208" s="204"/>
    </row>
    <row r="3209" spans="3:12">
      <c r="C3209" s="199"/>
      <c r="D3209" s="200"/>
      <c r="E3209" s="175"/>
      <c r="F3209" s="201"/>
      <c r="G3209" s="202"/>
      <c r="H3209" s="203"/>
      <c r="I3209" s="176"/>
      <c r="J3209" s="177"/>
      <c r="K3209" s="204"/>
      <c r="L3209" s="204"/>
    </row>
    <row r="3210" spans="3:12">
      <c r="C3210" s="199"/>
      <c r="D3210" s="200"/>
      <c r="E3210" s="175"/>
      <c r="F3210" s="201"/>
      <c r="G3210" s="202"/>
      <c r="H3210" s="203"/>
      <c r="I3210" s="176"/>
      <c r="J3210" s="177"/>
      <c r="K3210" s="204"/>
      <c r="L3210" s="204"/>
    </row>
    <row r="3211" spans="3:12">
      <c r="C3211" s="199"/>
      <c r="D3211" s="200"/>
      <c r="E3211" s="175"/>
      <c r="F3211" s="201"/>
      <c r="G3211" s="202"/>
      <c r="H3211" s="203"/>
      <c r="I3211" s="176"/>
      <c r="J3211" s="177"/>
      <c r="K3211" s="204"/>
      <c r="L3211" s="204"/>
    </row>
    <row r="3212" spans="3:12">
      <c r="C3212" s="199"/>
      <c r="D3212" s="200"/>
      <c r="E3212" s="175"/>
      <c r="F3212" s="201"/>
      <c r="G3212" s="202"/>
      <c r="H3212" s="203"/>
      <c r="I3212" s="176"/>
      <c r="J3212" s="177"/>
      <c r="K3212" s="204"/>
      <c r="L3212" s="204"/>
    </row>
    <row r="3213" spans="3:12">
      <c r="C3213" s="199"/>
      <c r="D3213" s="200"/>
      <c r="E3213" s="175"/>
      <c r="F3213" s="201"/>
      <c r="G3213" s="202"/>
      <c r="H3213" s="203"/>
      <c r="I3213" s="176"/>
      <c r="J3213" s="177"/>
      <c r="K3213" s="204"/>
      <c r="L3213" s="204"/>
    </row>
    <row r="3214" spans="3:12">
      <c r="C3214" s="199"/>
      <c r="D3214" s="200"/>
      <c r="E3214" s="175"/>
      <c r="F3214" s="201"/>
      <c r="G3214" s="202"/>
      <c r="H3214" s="203"/>
      <c r="I3214" s="176"/>
      <c r="J3214" s="177"/>
      <c r="K3214" s="204"/>
      <c r="L3214" s="204"/>
    </row>
    <row r="3215" spans="3:12">
      <c r="C3215" s="199"/>
      <c r="D3215" s="200"/>
      <c r="E3215" s="175"/>
      <c r="F3215" s="201"/>
      <c r="G3215" s="202"/>
      <c r="H3215" s="203"/>
      <c r="I3215" s="176"/>
      <c r="J3215" s="177"/>
      <c r="K3215" s="204"/>
      <c r="L3215" s="204"/>
    </row>
    <row r="3216" spans="3:12">
      <c r="C3216" s="199"/>
      <c r="D3216" s="200"/>
      <c r="E3216" s="175"/>
      <c r="F3216" s="201"/>
      <c r="G3216" s="202"/>
      <c r="H3216" s="203"/>
      <c r="I3216" s="176"/>
      <c r="J3216" s="177"/>
      <c r="K3216" s="204"/>
      <c r="L3216" s="204"/>
    </row>
    <row r="3217" spans="3:12">
      <c r="C3217" s="199"/>
      <c r="D3217" s="200"/>
      <c r="E3217" s="175"/>
      <c r="F3217" s="201"/>
      <c r="G3217" s="202"/>
      <c r="H3217" s="203"/>
      <c r="I3217" s="176"/>
      <c r="J3217" s="177"/>
      <c r="K3217" s="204"/>
      <c r="L3217" s="204"/>
    </row>
    <row r="3218" spans="3:12">
      <c r="C3218" s="199"/>
      <c r="D3218" s="200"/>
      <c r="E3218" s="175"/>
      <c r="F3218" s="201"/>
      <c r="G3218" s="202"/>
      <c r="H3218" s="203"/>
      <c r="I3218" s="176"/>
      <c r="J3218" s="177"/>
      <c r="K3218" s="204"/>
      <c r="L3218" s="204"/>
    </row>
    <row r="3219" spans="3:12">
      <c r="C3219" s="199"/>
      <c r="D3219" s="200"/>
      <c r="E3219" s="175"/>
      <c r="F3219" s="201"/>
      <c r="G3219" s="202"/>
      <c r="H3219" s="203"/>
      <c r="I3219" s="176"/>
      <c r="J3219" s="177"/>
      <c r="K3219" s="204"/>
      <c r="L3219" s="204"/>
    </row>
    <row r="3220" spans="3:12">
      <c r="C3220" s="199"/>
      <c r="D3220" s="200"/>
      <c r="E3220" s="175"/>
      <c r="F3220" s="201"/>
      <c r="G3220" s="202"/>
      <c r="H3220" s="203"/>
      <c r="I3220" s="176"/>
      <c r="J3220" s="177"/>
      <c r="K3220" s="204"/>
      <c r="L3220" s="204"/>
    </row>
    <row r="3221" spans="3:12">
      <c r="C3221" s="199"/>
      <c r="D3221" s="200"/>
      <c r="E3221" s="175"/>
      <c r="F3221" s="201"/>
      <c r="G3221" s="202"/>
      <c r="H3221" s="203"/>
      <c r="I3221" s="176"/>
      <c r="J3221" s="177"/>
      <c r="K3221" s="204"/>
      <c r="L3221" s="204"/>
    </row>
    <row r="3222" spans="3:12">
      <c r="C3222" s="199"/>
      <c r="D3222" s="200"/>
      <c r="E3222" s="175"/>
      <c r="F3222" s="201"/>
      <c r="G3222" s="202"/>
      <c r="H3222" s="203"/>
      <c r="I3222" s="176"/>
      <c r="J3222" s="177"/>
      <c r="K3222" s="204"/>
      <c r="L3222" s="204"/>
    </row>
    <row r="3223" spans="3:12">
      <c r="C3223" s="199"/>
      <c r="D3223" s="200"/>
      <c r="E3223" s="175"/>
      <c r="F3223" s="201"/>
      <c r="G3223" s="202"/>
      <c r="H3223" s="203"/>
      <c r="I3223" s="176"/>
      <c r="J3223" s="177"/>
      <c r="K3223" s="204"/>
      <c r="L3223" s="204"/>
    </row>
    <row r="3224" spans="3:12">
      <c r="C3224" s="199"/>
      <c r="D3224" s="200"/>
      <c r="E3224" s="175"/>
      <c r="F3224" s="201"/>
      <c r="G3224" s="202"/>
      <c r="H3224" s="203"/>
      <c r="I3224" s="176"/>
      <c r="J3224" s="177"/>
      <c r="K3224" s="204"/>
      <c r="L3224" s="204"/>
    </row>
    <row r="3225" spans="3:12">
      <c r="C3225" s="199"/>
      <c r="D3225" s="200"/>
      <c r="E3225" s="175"/>
      <c r="F3225" s="201"/>
      <c r="G3225" s="202"/>
      <c r="H3225" s="203"/>
      <c r="I3225" s="176"/>
      <c r="J3225" s="177"/>
      <c r="K3225" s="204"/>
      <c r="L3225" s="204"/>
    </row>
    <row r="3226" spans="3:12">
      <c r="C3226" s="199"/>
      <c r="D3226" s="200"/>
      <c r="E3226" s="175"/>
      <c r="F3226" s="201"/>
      <c r="G3226" s="202"/>
      <c r="H3226" s="203"/>
      <c r="I3226" s="176"/>
      <c r="J3226" s="177"/>
      <c r="K3226" s="204"/>
      <c r="L3226" s="204"/>
    </row>
    <row r="3227" spans="3:12">
      <c r="C3227" s="199"/>
      <c r="D3227" s="200"/>
      <c r="E3227" s="175"/>
      <c r="F3227" s="201"/>
      <c r="G3227" s="202"/>
      <c r="H3227" s="203"/>
      <c r="I3227" s="176"/>
      <c r="J3227" s="177"/>
      <c r="K3227" s="204"/>
      <c r="L3227" s="204"/>
    </row>
    <row r="3228" spans="3:12">
      <c r="C3228" s="199"/>
      <c r="D3228" s="200"/>
      <c r="E3228" s="175"/>
      <c r="F3228" s="201"/>
      <c r="G3228" s="202"/>
      <c r="H3228" s="203"/>
      <c r="I3228" s="176"/>
      <c r="J3228" s="177"/>
      <c r="K3228" s="204"/>
      <c r="L3228" s="204"/>
    </row>
    <row r="3229" spans="3:12">
      <c r="C3229" s="199"/>
      <c r="D3229" s="200"/>
      <c r="E3229" s="175"/>
      <c r="F3229" s="201"/>
      <c r="G3229" s="202"/>
      <c r="H3229" s="203"/>
      <c r="I3229" s="176"/>
      <c r="J3229" s="177"/>
      <c r="K3229" s="204"/>
      <c r="L3229" s="204"/>
    </row>
    <row r="3230" spans="3:12">
      <c r="C3230" s="199"/>
      <c r="D3230" s="200"/>
      <c r="E3230" s="175"/>
      <c r="F3230" s="201"/>
      <c r="G3230" s="202"/>
      <c r="H3230" s="203"/>
      <c r="I3230" s="176"/>
      <c r="J3230" s="177"/>
      <c r="K3230" s="204"/>
      <c r="L3230" s="204"/>
    </row>
    <row r="3231" spans="3:12">
      <c r="C3231" s="199"/>
      <c r="D3231" s="200"/>
      <c r="E3231" s="175"/>
      <c r="F3231" s="201"/>
      <c r="G3231" s="202"/>
      <c r="H3231" s="203"/>
      <c r="I3231" s="176"/>
      <c r="J3231" s="177"/>
      <c r="K3231" s="204"/>
      <c r="L3231" s="204"/>
    </row>
    <row r="3232" spans="3:12">
      <c r="C3232" s="199"/>
      <c r="D3232" s="200"/>
      <c r="E3232" s="175"/>
      <c r="F3232" s="201"/>
      <c r="G3232" s="202"/>
      <c r="H3232" s="203"/>
      <c r="I3232" s="176"/>
      <c r="J3232" s="177"/>
      <c r="K3232" s="204"/>
      <c r="L3232" s="204"/>
    </row>
    <row r="3233" spans="3:12">
      <c r="C3233" s="199"/>
      <c r="D3233" s="200"/>
      <c r="E3233" s="175"/>
      <c r="F3233" s="201"/>
      <c r="G3233" s="202"/>
      <c r="H3233" s="203"/>
      <c r="I3233" s="176"/>
      <c r="J3233" s="177"/>
      <c r="K3233" s="204"/>
      <c r="L3233" s="204"/>
    </row>
    <row r="3234" spans="3:12">
      <c r="C3234" s="199"/>
      <c r="D3234" s="200"/>
      <c r="E3234" s="175"/>
      <c r="F3234" s="201"/>
      <c r="G3234" s="202"/>
      <c r="H3234" s="203"/>
      <c r="I3234" s="176"/>
      <c r="J3234" s="177"/>
      <c r="K3234" s="204"/>
      <c r="L3234" s="204"/>
    </row>
    <row r="3235" spans="3:12">
      <c r="C3235" s="199"/>
      <c r="D3235" s="200"/>
      <c r="E3235" s="175"/>
      <c r="F3235" s="201"/>
      <c r="G3235" s="202"/>
      <c r="H3235" s="203"/>
      <c r="I3235" s="176"/>
      <c r="J3235" s="177"/>
      <c r="K3235" s="204"/>
      <c r="L3235" s="204"/>
    </row>
    <row r="3236" spans="3:12">
      <c r="C3236" s="199"/>
      <c r="D3236" s="200"/>
      <c r="E3236" s="175"/>
      <c r="F3236" s="201"/>
      <c r="G3236" s="202"/>
      <c r="H3236" s="203"/>
      <c r="I3236" s="176"/>
      <c r="J3236" s="177"/>
      <c r="K3236" s="204"/>
      <c r="L3236" s="204"/>
    </row>
    <row r="3237" spans="3:12">
      <c r="C3237" s="199"/>
      <c r="D3237" s="200"/>
      <c r="E3237" s="175"/>
      <c r="F3237" s="201"/>
      <c r="G3237" s="202"/>
      <c r="H3237" s="203"/>
      <c r="I3237" s="176"/>
      <c r="J3237" s="177"/>
      <c r="K3237" s="204"/>
      <c r="L3237" s="204"/>
    </row>
    <row r="3238" spans="3:12">
      <c r="C3238" s="199"/>
      <c r="D3238" s="200"/>
      <c r="E3238" s="175"/>
      <c r="F3238" s="201"/>
      <c r="G3238" s="202"/>
      <c r="H3238" s="203"/>
      <c r="I3238" s="176"/>
      <c r="J3238" s="177"/>
      <c r="K3238" s="204"/>
      <c r="L3238" s="204"/>
    </row>
    <row r="3239" spans="3:12">
      <c r="C3239" s="199"/>
      <c r="D3239" s="200"/>
      <c r="E3239" s="175"/>
      <c r="F3239" s="201"/>
      <c r="G3239" s="202"/>
      <c r="H3239" s="203"/>
      <c r="I3239" s="176"/>
      <c r="J3239" s="177"/>
      <c r="K3239" s="204"/>
      <c r="L3239" s="204"/>
    </row>
    <row r="3240" spans="3:12">
      <c r="C3240" s="199"/>
      <c r="D3240" s="200"/>
      <c r="E3240" s="175"/>
      <c r="F3240" s="201"/>
      <c r="G3240" s="202"/>
      <c r="H3240" s="203"/>
      <c r="I3240" s="176"/>
      <c r="J3240" s="177"/>
      <c r="K3240" s="204"/>
      <c r="L3240" s="204"/>
    </row>
    <row r="3241" spans="3:12">
      <c r="C3241" s="199"/>
      <c r="D3241" s="200"/>
      <c r="E3241" s="175"/>
      <c r="F3241" s="201"/>
      <c r="G3241" s="202"/>
      <c r="H3241" s="203"/>
      <c r="I3241" s="176"/>
      <c r="J3241" s="177"/>
      <c r="K3241" s="204"/>
      <c r="L3241" s="204"/>
    </row>
    <row r="3242" spans="3:12">
      <c r="C3242" s="199"/>
      <c r="D3242" s="200"/>
      <c r="E3242" s="175"/>
      <c r="F3242" s="201"/>
      <c r="G3242" s="202"/>
      <c r="H3242" s="203"/>
      <c r="I3242" s="176"/>
      <c r="J3242" s="177"/>
      <c r="K3242" s="204"/>
      <c r="L3242" s="204"/>
    </row>
    <row r="3243" spans="3:12">
      <c r="C3243" s="199"/>
      <c r="D3243" s="200"/>
      <c r="E3243" s="175"/>
      <c r="F3243" s="201"/>
      <c r="G3243" s="202"/>
      <c r="H3243" s="203"/>
      <c r="I3243" s="176"/>
      <c r="J3243" s="177"/>
      <c r="K3243" s="204"/>
      <c r="L3243" s="204"/>
    </row>
    <row r="3244" spans="3:12">
      <c r="C3244" s="199"/>
      <c r="D3244" s="200"/>
      <c r="E3244" s="175"/>
      <c r="F3244" s="201"/>
      <c r="G3244" s="202"/>
      <c r="H3244" s="203"/>
      <c r="I3244" s="176"/>
      <c r="J3244" s="177"/>
      <c r="K3244" s="204"/>
      <c r="L3244" s="204"/>
    </row>
    <row r="3245" spans="3:12">
      <c r="C3245" s="199"/>
      <c r="D3245" s="200"/>
      <c r="E3245" s="175"/>
      <c r="F3245" s="201"/>
      <c r="G3245" s="202"/>
      <c r="H3245" s="203"/>
      <c r="I3245" s="176"/>
      <c r="J3245" s="177"/>
      <c r="K3245" s="204"/>
      <c r="L3245" s="204"/>
    </row>
    <row r="3246" spans="3:12">
      <c r="C3246" s="199"/>
      <c r="D3246" s="200"/>
      <c r="E3246" s="175"/>
      <c r="F3246" s="201"/>
      <c r="G3246" s="202"/>
      <c r="H3246" s="203"/>
      <c r="I3246" s="176"/>
      <c r="J3246" s="177"/>
      <c r="K3246" s="204"/>
      <c r="L3246" s="204"/>
    </row>
    <row r="3247" spans="3:12">
      <c r="C3247" s="199"/>
      <c r="D3247" s="200"/>
      <c r="E3247" s="175"/>
      <c r="F3247" s="201"/>
      <c r="G3247" s="202"/>
      <c r="H3247" s="203"/>
      <c r="I3247" s="176"/>
      <c r="J3247" s="177"/>
      <c r="K3247" s="204"/>
      <c r="L3247" s="204"/>
    </row>
    <row r="3248" spans="3:12">
      <c r="C3248" s="199"/>
      <c r="D3248" s="200"/>
      <c r="E3248" s="175"/>
      <c r="F3248" s="201"/>
      <c r="G3248" s="202"/>
      <c r="H3248" s="203"/>
      <c r="I3248" s="176"/>
      <c r="J3248" s="177"/>
      <c r="K3248" s="204"/>
      <c r="L3248" s="204"/>
    </row>
    <row r="3249" spans="3:12">
      <c r="C3249" s="199"/>
      <c r="D3249" s="200"/>
      <c r="E3249" s="175"/>
      <c r="F3249" s="201"/>
      <c r="G3249" s="202"/>
      <c r="H3249" s="203"/>
      <c r="I3249" s="176"/>
      <c r="J3249" s="177"/>
      <c r="K3249" s="204"/>
      <c r="L3249" s="204"/>
    </row>
    <row r="3250" spans="3:12">
      <c r="C3250" s="199"/>
      <c r="D3250" s="200"/>
      <c r="E3250" s="175"/>
      <c r="F3250" s="201"/>
      <c r="G3250" s="202"/>
      <c r="H3250" s="203"/>
      <c r="I3250" s="176"/>
      <c r="J3250" s="177"/>
      <c r="K3250" s="204"/>
      <c r="L3250" s="204"/>
    </row>
    <row r="3251" spans="3:12">
      <c r="C3251" s="199"/>
      <c r="D3251" s="200"/>
      <c r="E3251" s="175"/>
      <c r="F3251" s="201"/>
      <c r="G3251" s="202"/>
      <c r="H3251" s="203"/>
      <c r="I3251" s="176"/>
      <c r="J3251" s="177"/>
      <c r="K3251" s="204"/>
      <c r="L3251" s="204"/>
    </row>
    <row r="3252" spans="3:12">
      <c r="C3252" s="199"/>
      <c r="D3252" s="200"/>
      <c r="E3252" s="175"/>
      <c r="F3252" s="201"/>
      <c r="G3252" s="202"/>
      <c r="H3252" s="203"/>
      <c r="I3252" s="176"/>
      <c r="J3252" s="177"/>
      <c r="K3252" s="204"/>
      <c r="L3252" s="204"/>
    </row>
    <row r="3253" spans="3:12">
      <c r="C3253" s="199"/>
      <c r="D3253" s="200"/>
      <c r="E3253" s="175"/>
      <c r="F3253" s="201"/>
      <c r="G3253" s="202"/>
      <c r="H3253" s="203"/>
      <c r="I3253" s="176"/>
      <c r="J3253" s="177"/>
      <c r="K3253" s="204"/>
      <c r="L3253" s="204"/>
    </row>
    <row r="3254" spans="3:12">
      <c r="C3254" s="199"/>
      <c r="D3254" s="200"/>
      <c r="E3254" s="175"/>
      <c r="F3254" s="201"/>
      <c r="G3254" s="202"/>
      <c r="H3254" s="203"/>
      <c r="I3254" s="176"/>
      <c r="J3254" s="177"/>
      <c r="K3254" s="204"/>
      <c r="L3254" s="204"/>
    </row>
    <row r="3255" spans="3:12">
      <c r="C3255" s="199"/>
      <c r="D3255" s="200"/>
      <c r="E3255" s="175"/>
      <c r="F3255" s="201"/>
      <c r="G3255" s="202"/>
      <c r="H3255" s="203"/>
      <c r="I3255" s="176"/>
      <c r="J3255" s="177"/>
      <c r="K3255" s="204"/>
      <c r="L3255" s="204"/>
    </row>
    <row r="3256" spans="3:12">
      <c r="C3256" s="199"/>
      <c r="D3256" s="200"/>
      <c r="E3256" s="175"/>
      <c r="F3256" s="201"/>
      <c r="G3256" s="202"/>
      <c r="H3256" s="203"/>
      <c r="I3256" s="176"/>
      <c r="J3256" s="177"/>
      <c r="K3256" s="204"/>
      <c r="L3256" s="204"/>
    </row>
    <row r="3257" spans="3:12">
      <c r="C3257" s="199"/>
      <c r="D3257" s="200"/>
      <c r="E3257" s="175"/>
      <c r="F3257" s="201"/>
      <c r="G3257" s="202"/>
      <c r="H3257" s="203"/>
      <c r="I3257" s="176"/>
      <c r="J3257" s="177"/>
      <c r="K3257" s="204"/>
      <c r="L3257" s="204"/>
    </row>
    <row r="3258" spans="3:12">
      <c r="C3258" s="199"/>
      <c r="D3258" s="200"/>
      <c r="E3258" s="175"/>
      <c r="F3258" s="201"/>
      <c r="G3258" s="202"/>
      <c r="H3258" s="203"/>
      <c r="I3258" s="176"/>
      <c r="J3258" s="177"/>
      <c r="K3258" s="204"/>
      <c r="L3258" s="204"/>
    </row>
    <row r="3259" spans="3:12">
      <c r="C3259" s="199"/>
      <c r="D3259" s="200"/>
      <c r="E3259" s="175"/>
      <c r="F3259" s="201"/>
      <c r="G3259" s="202"/>
      <c r="H3259" s="203"/>
      <c r="I3259" s="176"/>
      <c r="J3259" s="177"/>
      <c r="K3259" s="204"/>
      <c r="L3259" s="204"/>
    </row>
    <row r="3260" spans="3:12">
      <c r="C3260" s="199"/>
      <c r="D3260" s="200"/>
      <c r="E3260" s="175"/>
      <c r="F3260" s="201"/>
      <c r="G3260" s="202"/>
      <c r="H3260" s="203"/>
      <c r="I3260" s="176"/>
      <c r="J3260" s="177"/>
      <c r="K3260" s="204"/>
      <c r="L3260" s="204"/>
    </row>
    <row r="3261" spans="3:12">
      <c r="C3261" s="199"/>
      <c r="D3261" s="200"/>
      <c r="E3261" s="175"/>
      <c r="F3261" s="201"/>
      <c r="G3261" s="202"/>
      <c r="H3261" s="203"/>
      <c r="I3261" s="176"/>
      <c r="J3261" s="177"/>
      <c r="K3261" s="204"/>
      <c r="L3261" s="204"/>
    </row>
    <row r="3262" spans="3:12">
      <c r="C3262" s="199"/>
      <c r="D3262" s="200"/>
      <c r="E3262" s="175"/>
      <c r="F3262" s="201"/>
      <c r="G3262" s="202"/>
      <c r="H3262" s="203"/>
      <c r="I3262" s="176"/>
      <c r="J3262" s="177"/>
      <c r="K3262" s="204"/>
      <c r="L3262" s="204"/>
    </row>
    <row r="3263" spans="3:12">
      <c r="C3263" s="199"/>
      <c r="D3263" s="200"/>
      <c r="E3263" s="175"/>
      <c r="F3263" s="201"/>
      <c r="G3263" s="202"/>
      <c r="H3263" s="203"/>
      <c r="I3263" s="176"/>
      <c r="J3263" s="177"/>
      <c r="K3263" s="204"/>
      <c r="L3263" s="204"/>
    </row>
    <row r="3264" spans="3:12">
      <c r="C3264" s="199"/>
      <c r="D3264" s="200"/>
      <c r="E3264" s="175"/>
      <c r="F3264" s="201"/>
      <c r="G3264" s="202"/>
      <c r="H3264" s="203"/>
      <c r="I3264" s="176"/>
      <c r="J3264" s="177"/>
      <c r="K3264" s="204"/>
      <c r="L3264" s="204"/>
    </row>
    <row r="3265" spans="3:12">
      <c r="C3265" s="199"/>
      <c r="D3265" s="200"/>
      <c r="E3265" s="175"/>
      <c r="F3265" s="201"/>
      <c r="G3265" s="202"/>
      <c r="H3265" s="203"/>
      <c r="I3265" s="176"/>
      <c r="J3265" s="177"/>
      <c r="K3265" s="204"/>
      <c r="L3265" s="204"/>
    </row>
    <row r="3266" spans="3:12">
      <c r="C3266" s="199"/>
      <c r="D3266" s="200"/>
      <c r="E3266" s="175"/>
      <c r="F3266" s="201"/>
      <c r="G3266" s="202"/>
      <c r="H3266" s="203"/>
      <c r="I3266" s="176"/>
      <c r="J3266" s="177"/>
      <c r="K3266" s="204"/>
      <c r="L3266" s="204"/>
    </row>
    <row r="3267" spans="3:12">
      <c r="C3267" s="199"/>
      <c r="D3267" s="200"/>
      <c r="E3267" s="175"/>
      <c r="F3267" s="201"/>
      <c r="G3267" s="202"/>
      <c r="H3267" s="203"/>
      <c r="I3267" s="176"/>
      <c r="J3267" s="177"/>
      <c r="K3267" s="204"/>
      <c r="L3267" s="204"/>
    </row>
    <row r="3268" spans="3:12">
      <c r="C3268" s="199"/>
      <c r="D3268" s="200"/>
      <c r="E3268" s="175"/>
      <c r="F3268" s="201"/>
      <c r="G3268" s="202"/>
      <c r="H3268" s="203"/>
      <c r="I3268" s="176"/>
      <c r="J3268" s="177"/>
      <c r="K3268" s="204"/>
      <c r="L3268" s="204"/>
    </row>
    <row r="3269" spans="3:12">
      <c r="C3269" s="199"/>
      <c r="D3269" s="200"/>
      <c r="E3269" s="175"/>
      <c r="F3269" s="201"/>
      <c r="G3269" s="202"/>
      <c r="H3269" s="203"/>
      <c r="I3269" s="176"/>
      <c r="J3269" s="177"/>
      <c r="K3269" s="204"/>
      <c r="L3269" s="204"/>
    </row>
    <row r="3270" spans="3:12">
      <c r="C3270" s="199"/>
      <c r="D3270" s="200"/>
      <c r="E3270" s="175"/>
      <c r="F3270" s="201"/>
      <c r="G3270" s="202"/>
      <c r="H3270" s="203"/>
      <c r="I3270" s="176"/>
      <c r="J3270" s="177"/>
      <c r="K3270" s="204"/>
      <c r="L3270" s="204"/>
    </row>
    <row r="3271" spans="3:12">
      <c r="C3271" s="199"/>
      <c r="D3271" s="200"/>
      <c r="E3271" s="175"/>
      <c r="F3271" s="201"/>
      <c r="G3271" s="202"/>
      <c r="H3271" s="203"/>
      <c r="I3271" s="176"/>
      <c r="J3271" s="177"/>
      <c r="K3271" s="204"/>
      <c r="L3271" s="204"/>
    </row>
    <row r="3272" spans="3:12">
      <c r="C3272" s="199"/>
      <c r="D3272" s="200"/>
      <c r="E3272" s="175"/>
      <c r="F3272" s="201"/>
      <c r="G3272" s="202"/>
      <c r="H3272" s="203"/>
      <c r="I3272" s="176"/>
      <c r="J3272" s="177"/>
      <c r="K3272" s="204"/>
      <c r="L3272" s="204"/>
    </row>
    <row r="3273" spans="3:12">
      <c r="C3273" s="199"/>
      <c r="D3273" s="200"/>
      <c r="E3273" s="175"/>
      <c r="F3273" s="201"/>
      <c r="G3273" s="202"/>
      <c r="H3273" s="203"/>
      <c r="I3273" s="176"/>
      <c r="J3273" s="177"/>
      <c r="K3273" s="204"/>
      <c r="L3273" s="204"/>
    </row>
    <row r="3274" spans="3:12">
      <c r="C3274" s="199"/>
      <c r="D3274" s="200"/>
      <c r="E3274" s="175"/>
      <c r="F3274" s="201"/>
      <c r="G3274" s="202"/>
      <c r="H3274" s="203"/>
      <c r="I3274" s="176"/>
      <c r="J3274" s="177"/>
      <c r="K3274" s="204"/>
      <c r="L3274" s="204"/>
    </row>
    <row r="3275" spans="3:12">
      <c r="C3275" s="199"/>
      <c r="D3275" s="200"/>
      <c r="E3275" s="175"/>
      <c r="F3275" s="201"/>
      <c r="G3275" s="202"/>
      <c r="H3275" s="203"/>
      <c r="I3275" s="176"/>
      <c r="J3275" s="177"/>
      <c r="K3275" s="204"/>
      <c r="L3275" s="204"/>
    </row>
    <row r="3276" spans="3:12">
      <c r="C3276" s="199"/>
      <c r="D3276" s="200"/>
      <c r="E3276" s="175"/>
      <c r="F3276" s="201"/>
      <c r="G3276" s="202"/>
      <c r="H3276" s="203"/>
      <c r="I3276" s="176"/>
      <c r="J3276" s="177"/>
      <c r="K3276" s="204"/>
      <c r="L3276" s="204"/>
    </row>
    <row r="3277" spans="3:12">
      <c r="C3277" s="199"/>
      <c r="D3277" s="200"/>
      <c r="E3277" s="175"/>
      <c r="F3277" s="201"/>
      <c r="G3277" s="202"/>
      <c r="H3277" s="203"/>
      <c r="I3277" s="176"/>
      <c r="J3277" s="177"/>
      <c r="K3277" s="204"/>
      <c r="L3277" s="204"/>
    </row>
    <row r="3278" spans="3:12">
      <c r="C3278" s="199"/>
      <c r="D3278" s="200"/>
      <c r="E3278" s="175"/>
      <c r="F3278" s="201"/>
      <c r="G3278" s="202"/>
      <c r="H3278" s="203"/>
      <c r="I3278" s="176"/>
      <c r="J3278" s="177"/>
      <c r="K3278" s="204"/>
      <c r="L3278" s="204"/>
    </row>
    <row r="3279" spans="3:12">
      <c r="C3279" s="199"/>
      <c r="D3279" s="200"/>
      <c r="E3279" s="175"/>
      <c r="F3279" s="201"/>
      <c r="G3279" s="202"/>
      <c r="H3279" s="203"/>
      <c r="I3279" s="176"/>
      <c r="J3279" s="177"/>
      <c r="K3279" s="204"/>
      <c r="L3279" s="204"/>
    </row>
    <row r="3280" spans="3:12">
      <c r="C3280" s="199"/>
      <c r="D3280" s="200"/>
      <c r="E3280" s="175"/>
      <c r="F3280" s="201"/>
      <c r="G3280" s="202"/>
      <c r="H3280" s="203"/>
      <c r="I3280" s="176"/>
      <c r="J3280" s="177"/>
      <c r="K3280" s="204"/>
      <c r="L3280" s="204"/>
    </row>
    <row r="3281" spans="3:12">
      <c r="C3281" s="199"/>
      <c r="D3281" s="200"/>
      <c r="E3281" s="175"/>
      <c r="F3281" s="201"/>
      <c r="G3281" s="202"/>
      <c r="H3281" s="203"/>
      <c r="I3281" s="176"/>
      <c r="J3281" s="177"/>
      <c r="K3281" s="204"/>
      <c r="L3281" s="204"/>
    </row>
    <row r="3282" spans="3:12">
      <c r="C3282" s="199"/>
      <c r="D3282" s="200"/>
      <c r="E3282" s="175"/>
      <c r="F3282" s="201"/>
      <c r="G3282" s="202"/>
      <c r="H3282" s="203"/>
      <c r="I3282" s="176"/>
      <c r="J3282" s="177"/>
      <c r="K3282" s="204"/>
      <c r="L3282" s="204"/>
    </row>
    <row r="3283" spans="3:12">
      <c r="C3283" s="199"/>
      <c r="D3283" s="200"/>
      <c r="E3283" s="175"/>
      <c r="F3283" s="201"/>
      <c r="G3283" s="202"/>
      <c r="H3283" s="203"/>
      <c r="I3283" s="176"/>
      <c r="J3283" s="177"/>
      <c r="K3283" s="204"/>
      <c r="L3283" s="204"/>
    </row>
    <row r="3284" spans="3:12">
      <c r="C3284" s="199"/>
      <c r="D3284" s="200"/>
      <c r="E3284" s="175"/>
      <c r="F3284" s="201"/>
      <c r="G3284" s="202"/>
      <c r="H3284" s="203"/>
      <c r="I3284" s="176"/>
      <c r="J3284" s="177"/>
      <c r="K3284" s="204"/>
      <c r="L3284" s="204"/>
    </row>
    <row r="3285" spans="3:12">
      <c r="C3285" s="199"/>
      <c r="D3285" s="200"/>
      <c r="E3285" s="175"/>
      <c r="F3285" s="201"/>
      <c r="G3285" s="202"/>
      <c r="H3285" s="203"/>
      <c r="I3285" s="176"/>
      <c r="J3285" s="177"/>
      <c r="K3285" s="204"/>
      <c r="L3285" s="204"/>
    </row>
    <row r="3286" spans="3:12">
      <c r="C3286" s="199"/>
      <c r="D3286" s="200"/>
      <c r="E3286" s="175"/>
      <c r="F3286" s="201"/>
      <c r="G3286" s="202"/>
      <c r="H3286" s="203"/>
      <c r="I3286" s="176"/>
      <c r="J3286" s="177"/>
      <c r="K3286" s="204"/>
      <c r="L3286" s="204"/>
    </row>
    <row r="3287" spans="3:12">
      <c r="C3287" s="199"/>
      <c r="D3287" s="200"/>
      <c r="E3287" s="175"/>
      <c r="F3287" s="201"/>
      <c r="G3287" s="202"/>
      <c r="H3287" s="203"/>
      <c r="I3287" s="176"/>
      <c r="J3287" s="177"/>
      <c r="K3287" s="204"/>
      <c r="L3287" s="204"/>
    </row>
    <row r="3288" spans="3:12">
      <c r="C3288" s="199"/>
      <c r="D3288" s="200"/>
      <c r="E3288" s="175"/>
      <c r="F3288" s="201"/>
      <c r="G3288" s="202"/>
      <c r="H3288" s="203"/>
      <c r="I3288" s="176"/>
      <c r="J3288" s="177"/>
      <c r="K3288" s="204"/>
      <c r="L3288" s="204"/>
    </row>
    <row r="3289" spans="3:12">
      <c r="C3289" s="199"/>
      <c r="D3289" s="200"/>
      <c r="E3289" s="175"/>
      <c r="F3289" s="201"/>
      <c r="G3289" s="202"/>
      <c r="H3289" s="203"/>
      <c r="I3289" s="176"/>
      <c r="J3289" s="177"/>
      <c r="K3289" s="204"/>
      <c r="L3289" s="204"/>
    </row>
    <row r="3290" spans="3:12">
      <c r="C3290" s="199"/>
      <c r="D3290" s="200"/>
      <c r="E3290" s="175"/>
      <c r="F3290" s="201"/>
      <c r="G3290" s="202"/>
      <c r="H3290" s="203"/>
      <c r="I3290" s="176"/>
      <c r="J3290" s="177"/>
      <c r="K3290" s="204"/>
      <c r="L3290" s="204"/>
    </row>
    <row r="3291" spans="3:12">
      <c r="C3291" s="199"/>
      <c r="D3291" s="200"/>
      <c r="E3291" s="175"/>
      <c r="F3291" s="201"/>
      <c r="G3291" s="202"/>
      <c r="H3291" s="203"/>
      <c r="I3291" s="176"/>
      <c r="J3291" s="177"/>
      <c r="K3291" s="204"/>
      <c r="L3291" s="204"/>
    </row>
    <row r="3292" spans="3:12">
      <c r="C3292" s="199"/>
      <c r="D3292" s="200"/>
      <c r="E3292" s="175"/>
      <c r="F3292" s="201"/>
      <c r="G3292" s="202"/>
      <c r="H3292" s="203"/>
      <c r="I3292" s="176"/>
      <c r="J3292" s="177"/>
      <c r="K3292" s="204"/>
      <c r="L3292" s="204"/>
    </row>
    <row r="3293" spans="3:12">
      <c r="C3293" s="199"/>
      <c r="D3293" s="200"/>
      <c r="E3293" s="175"/>
      <c r="F3293" s="201"/>
      <c r="G3293" s="202"/>
      <c r="H3293" s="203"/>
      <c r="I3293" s="176"/>
      <c r="J3293" s="177"/>
      <c r="K3293" s="204"/>
      <c r="L3293" s="204"/>
    </row>
    <row r="3294" spans="3:12">
      <c r="C3294" s="199"/>
      <c r="D3294" s="200"/>
      <c r="E3294" s="175"/>
      <c r="F3294" s="201"/>
      <c r="G3294" s="202"/>
      <c r="H3294" s="203"/>
      <c r="I3294" s="176"/>
      <c r="J3294" s="177"/>
      <c r="K3294" s="204"/>
      <c r="L3294" s="204"/>
    </row>
    <row r="3295" spans="3:12">
      <c r="C3295" s="199"/>
      <c r="D3295" s="200"/>
      <c r="E3295" s="175"/>
      <c r="F3295" s="201"/>
      <c r="G3295" s="202"/>
      <c r="H3295" s="203"/>
      <c r="I3295" s="176"/>
      <c r="J3295" s="177"/>
      <c r="K3295" s="204"/>
      <c r="L3295" s="204"/>
    </row>
    <row r="3296" spans="3:12">
      <c r="C3296" s="199"/>
      <c r="D3296" s="200"/>
      <c r="E3296" s="175"/>
      <c r="F3296" s="201"/>
      <c r="G3296" s="202"/>
      <c r="H3296" s="203"/>
      <c r="I3296" s="176"/>
      <c r="J3296" s="177"/>
      <c r="K3296" s="204"/>
      <c r="L3296" s="204"/>
    </row>
    <row r="3297" spans="3:12">
      <c r="C3297" s="199"/>
      <c r="D3297" s="200"/>
      <c r="E3297" s="175"/>
      <c r="F3297" s="201"/>
      <c r="G3297" s="202"/>
      <c r="H3297" s="203"/>
      <c r="I3297" s="176"/>
      <c r="J3297" s="177"/>
      <c r="K3297" s="204"/>
      <c r="L3297" s="204"/>
    </row>
    <row r="3298" spans="3:12">
      <c r="C3298" s="199"/>
      <c r="D3298" s="200"/>
      <c r="E3298" s="175"/>
      <c r="F3298" s="201"/>
      <c r="G3298" s="202"/>
      <c r="H3298" s="203"/>
      <c r="I3298" s="176"/>
      <c r="J3298" s="177"/>
      <c r="K3298" s="204"/>
      <c r="L3298" s="204"/>
    </row>
    <row r="3299" spans="3:12">
      <c r="C3299" s="199"/>
      <c r="D3299" s="200"/>
      <c r="E3299" s="175"/>
      <c r="F3299" s="201"/>
      <c r="G3299" s="202"/>
      <c r="H3299" s="203"/>
      <c r="I3299" s="176"/>
      <c r="J3299" s="177"/>
      <c r="K3299" s="204"/>
      <c r="L3299" s="204"/>
    </row>
    <row r="3300" spans="3:12">
      <c r="C3300" s="199"/>
      <c r="D3300" s="200"/>
      <c r="E3300" s="175"/>
      <c r="F3300" s="201"/>
      <c r="G3300" s="202"/>
      <c r="H3300" s="203"/>
      <c r="I3300" s="176"/>
      <c r="J3300" s="177"/>
      <c r="K3300" s="204"/>
      <c r="L3300" s="204"/>
    </row>
    <row r="3301" spans="3:12">
      <c r="C3301" s="199"/>
      <c r="D3301" s="200"/>
      <c r="E3301" s="175"/>
      <c r="F3301" s="201"/>
      <c r="G3301" s="202"/>
      <c r="H3301" s="203"/>
      <c r="I3301" s="176"/>
      <c r="J3301" s="177"/>
      <c r="K3301" s="204"/>
      <c r="L3301" s="204"/>
    </row>
    <row r="3302" spans="3:12">
      <c r="C3302" s="199"/>
      <c r="D3302" s="200"/>
      <c r="E3302" s="175"/>
      <c r="F3302" s="201"/>
      <c r="G3302" s="202"/>
      <c r="H3302" s="203"/>
      <c r="I3302" s="176"/>
      <c r="J3302" s="177"/>
      <c r="K3302" s="204"/>
      <c r="L3302" s="204"/>
    </row>
    <row r="3303" spans="3:12">
      <c r="C3303" s="199"/>
      <c r="D3303" s="200"/>
      <c r="E3303" s="175"/>
      <c r="F3303" s="201"/>
      <c r="G3303" s="202"/>
      <c r="H3303" s="203"/>
      <c r="I3303" s="176"/>
      <c r="J3303" s="177"/>
      <c r="K3303" s="204"/>
      <c r="L3303" s="204"/>
    </row>
    <row r="3304" spans="3:12">
      <c r="C3304" s="199"/>
      <c r="D3304" s="200"/>
      <c r="E3304" s="175"/>
      <c r="F3304" s="201"/>
      <c r="G3304" s="202"/>
      <c r="H3304" s="203"/>
      <c r="I3304" s="176"/>
      <c r="J3304" s="177"/>
      <c r="K3304" s="204"/>
      <c r="L3304" s="204"/>
    </row>
    <row r="3305" spans="3:12">
      <c r="C3305" s="199"/>
      <c r="D3305" s="200"/>
      <c r="E3305" s="175"/>
      <c r="F3305" s="201"/>
      <c r="G3305" s="202"/>
      <c r="H3305" s="203"/>
      <c r="I3305" s="176"/>
      <c r="J3305" s="177"/>
      <c r="K3305" s="204"/>
      <c r="L3305" s="204"/>
    </row>
    <row r="3306" spans="3:12">
      <c r="C3306" s="199"/>
      <c r="D3306" s="200"/>
      <c r="E3306" s="175"/>
      <c r="F3306" s="201"/>
      <c r="G3306" s="202"/>
      <c r="H3306" s="203"/>
      <c r="I3306" s="176"/>
      <c r="J3306" s="177"/>
      <c r="K3306" s="204"/>
      <c r="L3306" s="204"/>
    </row>
    <row r="3307" spans="3:12">
      <c r="C3307" s="199"/>
      <c r="D3307" s="200"/>
      <c r="E3307" s="175"/>
      <c r="F3307" s="201"/>
      <c r="G3307" s="202"/>
      <c r="H3307" s="203"/>
      <c r="I3307" s="176"/>
      <c r="J3307" s="177"/>
      <c r="K3307" s="204"/>
      <c r="L3307" s="204"/>
    </row>
    <row r="3308" spans="3:12">
      <c r="C3308" s="199"/>
      <c r="D3308" s="200"/>
      <c r="E3308" s="175"/>
      <c r="F3308" s="201"/>
      <c r="G3308" s="202"/>
      <c r="H3308" s="203"/>
      <c r="I3308" s="176"/>
      <c r="J3308" s="177"/>
      <c r="K3308" s="204"/>
      <c r="L3308" s="204"/>
    </row>
    <row r="3309" spans="3:12">
      <c r="C3309" s="199"/>
      <c r="D3309" s="200"/>
      <c r="E3309" s="175"/>
      <c r="F3309" s="201"/>
      <c r="G3309" s="202"/>
      <c r="H3309" s="203"/>
      <c r="I3309" s="176"/>
      <c r="J3309" s="177"/>
      <c r="K3309" s="204"/>
      <c r="L3309" s="204"/>
    </row>
    <row r="3310" spans="3:12">
      <c r="C3310" s="199"/>
      <c r="D3310" s="200"/>
      <c r="E3310" s="175"/>
      <c r="F3310" s="201"/>
      <c r="G3310" s="202"/>
      <c r="H3310" s="203"/>
      <c r="I3310" s="176"/>
      <c r="J3310" s="177"/>
      <c r="K3310" s="204"/>
      <c r="L3310" s="204"/>
    </row>
    <row r="3311" spans="3:12">
      <c r="C3311" s="199"/>
      <c r="D3311" s="200"/>
      <c r="E3311" s="175"/>
      <c r="F3311" s="201"/>
      <c r="G3311" s="202"/>
      <c r="H3311" s="203"/>
      <c r="I3311" s="176"/>
      <c r="J3311" s="177"/>
      <c r="K3311" s="204"/>
      <c r="L3311" s="204"/>
    </row>
    <row r="3312" spans="3:12">
      <c r="C3312" s="199"/>
      <c r="D3312" s="200"/>
      <c r="E3312" s="175"/>
      <c r="F3312" s="201"/>
      <c r="G3312" s="202"/>
      <c r="H3312" s="203"/>
      <c r="I3312" s="176"/>
      <c r="J3312" s="177"/>
      <c r="K3312" s="204"/>
      <c r="L3312" s="204"/>
    </row>
    <row r="3313" spans="3:12">
      <c r="C3313" s="199"/>
      <c r="D3313" s="200"/>
      <c r="E3313" s="175"/>
      <c r="F3313" s="201"/>
      <c r="G3313" s="202"/>
      <c r="H3313" s="203"/>
      <c r="I3313" s="176"/>
      <c r="J3313" s="177"/>
      <c r="K3313" s="204"/>
      <c r="L3313" s="204"/>
    </row>
    <row r="3314" spans="3:12">
      <c r="C3314" s="199"/>
      <c r="D3314" s="200"/>
      <c r="E3314" s="175"/>
      <c r="F3314" s="201"/>
      <c r="G3314" s="202"/>
      <c r="H3314" s="203"/>
      <c r="I3314" s="176"/>
      <c r="J3314" s="177"/>
      <c r="K3314" s="204"/>
      <c r="L3314" s="204"/>
    </row>
    <row r="3315" spans="3:12">
      <c r="C3315" s="199"/>
      <c r="D3315" s="200"/>
      <c r="E3315" s="175"/>
      <c r="F3315" s="201"/>
      <c r="G3315" s="202"/>
      <c r="H3315" s="203"/>
      <c r="I3315" s="176"/>
      <c r="J3315" s="177"/>
      <c r="K3315" s="204"/>
      <c r="L3315" s="204"/>
    </row>
    <row r="3316" spans="3:12">
      <c r="C3316" s="199"/>
      <c r="D3316" s="200"/>
      <c r="E3316" s="175"/>
      <c r="F3316" s="201"/>
      <c r="G3316" s="202"/>
      <c r="H3316" s="203"/>
      <c r="I3316" s="176"/>
      <c r="J3316" s="177"/>
      <c r="K3316" s="204"/>
      <c r="L3316" s="204"/>
    </row>
    <row r="3317" spans="3:12">
      <c r="C3317" s="199"/>
      <c r="D3317" s="200"/>
      <c r="E3317" s="175"/>
      <c r="F3317" s="201"/>
      <c r="G3317" s="202"/>
      <c r="H3317" s="203"/>
      <c r="I3317" s="176"/>
      <c r="J3317" s="177"/>
      <c r="K3317" s="204"/>
      <c r="L3317" s="204"/>
    </row>
    <row r="3318" spans="3:12">
      <c r="C3318" s="199"/>
      <c r="D3318" s="200"/>
      <c r="E3318" s="175"/>
      <c r="F3318" s="201"/>
      <c r="G3318" s="202"/>
      <c r="H3318" s="203"/>
      <c r="I3318" s="176"/>
      <c r="J3318" s="177"/>
      <c r="K3318" s="204"/>
      <c r="L3318" s="204"/>
    </row>
    <row r="3319" spans="3:12">
      <c r="C3319" s="199"/>
      <c r="D3319" s="200"/>
      <c r="E3319" s="175"/>
      <c r="F3319" s="201"/>
      <c r="G3319" s="202"/>
      <c r="H3319" s="203"/>
      <c r="I3319" s="176"/>
      <c r="J3319" s="177"/>
      <c r="K3319" s="204"/>
      <c r="L3319" s="204"/>
    </row>
    <row r="3320" spans="3:12">
      <c r="C3320" s="199"/>
      <c r="D3320" s="200"/>
      <c r="E3320" s="175"/>
      <c r="F3320" s="201"/>
      <c r="G3320" s="202"/>
      <c r="H3320" s="203"/>
      <c r="I3320" s="176"/>
      <c r="J3320" s="177"/>
      <c r="K3320" s="204"/>
      <c r="L3320" s="204"/>
    </row>
    <row r="3321" spans="3:12">
      <c r="C3321" s="199"/>
      <c r="D3321" s="200"/>
      <c r="E3321" s="175"/>
      <c r="F3321" s="201"/>
      <c r="G3321" s="202"/>
      <c r="H3321" s="203"/>
      <c r="I3321" s="176"/>
      <c r="J3321" s="177"/>
      <c r="K3321" s="204"/>
      <c r="L3321" s="204"/>
    </row>
    <row r="3322" spans="3:12">
      <c r="C3322" s="199"/>
      <c r="D3322" s="200"/>
      <c r="E3322" s="175"/>
      <c r="F3322" s="201"/>
      <c r="G3322" s="202"/>
      <c r="H3322" s="203"/>
      <c r="I3322" s="176"/>
      <c r="J3322" s="177"/>
      <c r="K3322" s="204"/>
      <c r="L3322" s="204"/>
    </row>
    <row r="3323" spans="3:12">
      <c r="C3323" s="199"/>
      <c r="D3323" s="200"/>
      <c r="E3323" s="175"/>
      <c r="F3323" s="201"/>
      <c r="G3323" s="202"/>
      <c r="H3323" s="203"/>
      <c r="I3323" s="176"/>
      <c r="J3323" s="177"/>
      <c r="K3323" s="204"/>
      <c r="L3323" s="204"/>
    </row>
    <row r="3324" spans="3:12">
      <c r="C3324" s="199"/>
      <c r="D3324" s="200"/>
      <c r="E3324" s="175"/>
      <c r="F3324" s="201"/>
      <c r="G3324" s="202"/>
      <c r="H3324" s="203"/>
      <c r="I3324" s="176"/>
      <c r="J3324" s="177"/>
      <c r="K3324" s="204"/>
      <c r="L3324" s="204"/>
    </row>
    <row r="3325" spans="3:12">
      <c r="C3325" s="199"/>
      <c r="D3325" s="200"/>
      <c r="E3325" s="175"/>
      <c r="F3325" s="201"/>
      <c r="G3325" s="202"/>
      <c r="H3325" s="203"/>
      <c r="I3325" s="176"/>
      <c r="J3325" s="177"/>
      <c r="K3325" s="204"/>
      <c r="L3325" s="204"/>
    </row>
    <row r="3326" spans="3:12">
      <c r="C3326" s="199"/>
      <c r="D3326" s="200"/>
      <c r="E3326" s="175"/>
      <c r="F3326" s="201"/>
      <c r="G3326" s="202"/>
      <c r="H3326" s="203"/>
      <c r="I3326" s="176"/>
      <c r="J3326" s="177"/>
      <c r="K3326" s="204"/>
      <c r="L3326" s="204"/>
    </row>
    <row r="3327" spans="3:12">
      <c r="C3327" s="199"/>
      <c r="D3327" s="200"/>
      <c r="E3327" s="175"/>
      <c r="F3327" s="201"/>
      <c r="G3327" s="202"/>
      <c r="H3327" s="203"/>
      <c r="I3327" s="176"/>
      <c r="J3327" s="177"/>
      <c r="K3327" s="204"/>
      <c r="L3327" s="204"/>
    </row>
    <row r="3328" spans="3:12">
      <c r="C3328" s="199"/>
      <c r="D3328" s="200"/>
      <c r="E3328" s="175"/>
      <c r="F3328" s="201"/>
      <c r="G3328" s="202"/>
      <c r="H3328" s="203"/>
      <c r="I3328" s="176"/>
      <c r="J3328" s="177"/>
      <c r="K3328" s="204"/>
      <c r="L3328" s="204"/>
    </row>
    <row r="3329" spans="3:12">
      <c r="C3329" s="199"/>
      <c r="D3329" s="200"/>
      <c r="E3329" s="175"/>
      <c r="F3329" s="201"/>
      <c r="G3329" s="202"/>
      <c r="H3329" s="203"/>
      <c r="I3329" s="176"/>
      <c r="J3329" s="177"/>
      <c r="K3329" s="204"/>
      <c r="L3329" s="204"/>
    </row>
    <row r="3330" spans="3:12">
      <c r="C3330" s="199"/>
      <c r="D3330" s="200"/>
      <c r="E3330" s="175"/>
      <c r="F3330" s="201"/>
      <c r="G3330" s="202"/>
      <c r="H3330" s="203"/>
      <c r="I3330" s="176"/>
      <c r="J3330" s="177"/>
      <c r="K3330" s="204"/>
      <c r="L3330" s="204"/>
    </row>
    <row r="3331" spans="3:12">
      <c r="C3331" s="199"/>
      <c r="D3331" s="200"/>
      <c r="E3331" s="175"/>
      <c r="F3331" s="201"/>
      <c r="G3331" s="202"/>
      <c r="H3331" s="203"/>
      <c r="I3331" s="176"/>
      <c r="J3331" s="177"/>
      <c r="K3331" s="204"/>
      <c r="L3331" s="204"/>
    </row>
    <row r="3332" spans="3:12">
      <c r="C3332" s="199"/>
      <c r="D3332" s="200"/>
      <c r="E3332" s="175"/>
      <c r="F3332" s="201"/>
      <c r="G3332" s="202"/>
      <c r="H3332" s="203"/>
      <c r="I3332" s="176"/>
      <c r="J3332" s="177"/>
      <c r="K3332" s="204"/>
      <c r="L3332" s="204"/>
    </row>
    <row r="3333" spans="3:12">
      <c r="C3333" s="199"/>
      <c r="D3333" s="200"/>
      <c r="E3333" s="175"/>
      <c r="F3333" s="201"/>
      <c r="G3333" s="202"/>
      <c r="H3333" s="203"/>
      <c r="I3333" s="176"/>
      <c r="J3333" s="177"/>
      <c r="K3333" s="204"/>
      <c r="L3333" s="204"/>
    </row>
    <row r="3334" spans="3:12">
      <c r="C3334" s="199"/>
      <c r="D3334" s="200"/>
      <c r="E3334" s="175"/>
      <c r="F3334" s="201"/>
      <c r="G3334" s="202"/>
      <c r="H3334" s="203"/>
      <c r="I3334" s="176"/>
      <c r="J3334" s="177"/>
      <c r="K3334" s="204"/>
      <c r="L3334" s="204"/>
    </row>
    <row r="3335" spans="3:12">
      <c r="C3335" s="199"/>
      <c r="D3335" s="200"/>
      <c r="E3335" s="175"/>
      <c r="F3335" s="201"/>
      <c r="G3335" s="202"/>
      <c r="H3335" s="203"/>
      <c r="I3335" s="176"/>
      <c r="J3335" s="177"/>
      <c r="K3335" s="204"/>
      <c r="L3335" s="204"/>
    </row>
    <row r="3336" spans="3:12">
      <c r="C3336" s="199"/>
      <c r="D3336" s="200"/>
      <c r="E3336" s="175"/>
      <c r="F3336" s="201"/>
      <c r="G3336" s="202"/>
      <c r="H3336" s="203"/>
      <c r="I3336" s="176"/>
      <c r="J3336" s="177"/>
      <c r="K3336" s="204"/>
      <c r="L3336" s="204"/>
    </row>
    <row r="3337" spans="3:12">
      <c r="C3337" s="199"/>
      <c r="D3337" s="200"/>
      <c r="E3337" s="175"/>
      <c r="F3337" s="201"/>
      <c r="G3337" s="202"/>
      <c r="H3337" s="203"/>
      <c r="I3337" s="176"/>
      <c r="J3337" s="177"/>
      <c r="K3337" s="204"/>
      <c r="L3337" s="204"/>
    </row>
    <row r="3338" spans="3:12">
      <c r="C3338" s="199"/>
      <c r="D3338" s="200"/>
      <c r="E3338" s="175"/>
      <c r="F3338" s="201"/>
      <c r="G3338" s="202"/>
      <c r="H3338" s="203"/>
      <c r="I3338" s="176"/>
      <c r="J3338" s="177"/>
      <c r="K3338" s="204"/>
      <c r="L3338" s="204"/>
    </row>
    <row r="3339" spans="3:12">
      <c r="C3339" s="199"/>
      <c r="D3339" s="200"/>
      <c r="E3339" s="175"/>
      <c r="F3339" s="201"/>
      <c r="G3339" s="202"/>
      <c r="H3339" s="203"/>
      <c r="I3339" s="176"/>
      <c r="J3339" s="177"/>
      <c r="K3339" s="204"/>
      <c r="L3339" s="204"/>
    </row>
    <row r="3340" spans="3:12">
      <c r="C3340" s="199"/>
      <c r="D3340" s="200"/>
      <c r="E3340" s="175"/>
      <c r="F3340" s="201"/>
      <c r="G3340" s="202"/>
      <c r="H3340" s="203"/>
      <c r="I3340" s="176"/>
      <c r="J3340" s="177"/>
      <c r="K3340" s="204"/>
      <c r="L3340" s="204"/>
    </row>
    <row r="3341" spans="3:12">
      <c r="C3341" s="199"/>
      <c r="D3341" s="200"/>
      <c r="E3341" s="175"/>
      <c r="F3341" s="201"/>
      <c r="G3341" s="202"/>
      <c r="H3341" s="203"/>
      <c r="I3341" s="176"/>
      <c r="J3341" s="177"/>
      <c r="K3341" s="204"/>
      <c r="L3341" s="204"/>
    </row>
    <row r="3342" spans="3:12">
      <c r="C3342" s="199"/>
      <c r="D3342" s="200"/>
      <c r="E3342" s="175"/>
      <c r="F3342" s="201"/>
      <c r="G3342" s="202"/>
      <c r="H3342" s="203"/>
      <c r="I3342" s="176"/>
      <c r="J3342" s="177"/>
      <c r="K3342" s="204"/>
      <c r="L3342" s="204"/>
    </row>
    <row r="3343" spans="3:12">
      <c r="C3343" s="199"/>
      <c r="D3343" s="200"/>
      <c r="E3343" s="175"/>
      <c r="F3343" s="201"/>
      <c r="G3343" s="202"/>
      <c r="H3343" s="203"/>
      <c r="I3343" s="176"/>
      <c r="J3343" s="177"/>
      <c r="K3343" s="204"/>
      <c r="L3343" s="204"/>
    </row>
    <row r="3344" spans="3:12">
      <c r="C3344" s="199"/>
      <c r="D3344" s="200"/>
      <c r="E3344" s="175"/>
      <c r="F3344" s="201"/>
      <c r="G3344" s="202"/>
      <c r="H3344" s="203"/>
      <c r="I3344" s="176"/>
      <c r="J3344" s="177"/>
      <c r="K3344" s="204"/>
      <c r="L3344" s="204"/>
    </row>
    <row r="3345" spans="3:12">
      <c r="C3345" s="199"/>
      <c r="D3345" s="200"/>
      <c r="E3345" s="175"/>
      <c r="F3345" s="201"/>
      <c r="G3345" s="202"/>
      <c r="H3345" s="203"/>
      <c r="I3345" s="176"/>
      <c r="J3345" s="177"/>
      <c r="K3345" s="204"/>
      <c r="L3345" s="204"/>
    </row>
    <row r="3346" spans="3:12">
      <c r="C3346" s="199"/>
      <c r="D3346" s="200"/>
      <c r="E3346" s="175"/>
      <c r="F3346" s="201"/>
      <c r="G3346" s="202"/>
      <c r="H3346" s="203"/>
      <c r="I3346" s="176"/>
      <c r="J3346" s="177"/>
      <c r="K3346" s="204"/>
      <c r="L3346" s="204"/>
    </row>
    <row r="3347" spans="3:12">
      <c r="C3347" s="199"/>
      <c r="D3347" s="200"/>
      <c r="E3347" s="175"/>
      <c r="F3347" s="201"/>
      <c r="G3347" s="202"/>
      <c r="H3347" s="203"/>
      <c r="I3347" s="176"/>
      <c r="J3347" s="177"/>
      <c r="K3347" s="204"/>
      <c r="L3347" s="204"/>
    </row>
    <row r="3348" spans="3:12">
      <c r="C3348" s="199"/>
      <c r="D3348" s="200"/>
      <c r="E3348" s="175"/>
      <c r="F3348" s="201"/>
      <c r="G3348" s="202"/>
      <c r="H3348" s="203"/>
      <c r="I3348" s="176"/>
      <c r="J3348" s="177"/>
      <c r="K3348" s="204"/>
      <c r="L3348" s="204"/>
    </row>
    <row r="3349" spans="3:12">
      <c r="C3349" s="199"/>
      <c r="D3349" s="200"/>
      <c r="E3349" s="175"/>
      <c r="F3349" s="201"/>
      <c r="G3349" s="202"/>
      <c r="H3349" s="203"/>
      <c r="I3349" s="176"/>
      <c r="J3349" s="177"/>
      <c r="K3349" s="204"/>
      <c r="L3349" s="204"/>
    </row>
    <row r="3350" spans="3:12">
      <c r="C3350" s="199"/>
      <c r="D3350" s="200"/>
      <c r="E3350" s="175"/>
      <c r="F3350" s="201"/>
      <c r="G3350" s="202"/>
      <c r="H3350" s="203"/>
      <c r="I3350" s="176"/>
      <c r="J3350" s="177"/>
      <c r="K3350" s="204"/>
      <c r="L3350" s="204"/>
    </row>
    <row r="3351" spans="3:12">
      <c r="C3351" s="199"/>
      <c r="D3351" s="200"/>
      <c r="E3351" s="175"/>
      <c r="F3351" s="201"/>
      <c r="G3351" s="202"/>
      <c r="H3351" s="203"/>
      <c r="I3351" s="176"/>
      <c r="J3351" s="177"/>
      <c r="K3351" s="204"/>
      <c r="L3351" s="204"/>
    </row>
    <row r="3352" spans="3:12">
      <c r="C3352" s="199"/>
      <c r="D3352" s="200"/>
      <c r="E3352" s="175"/>
      <c r="F3352" s="201"/>
      <c r="G3352" s="202"/>
      <c r="H3352" s="203"/>
      <c r="I3352" s="176"/>
      <c r="J3352" s="177"/>
      <c r="K3352" s="204"/>
      <c r="L3352" s="204"/>
    </row>
    <row r="3353" spans="3:12">
      <c r="C3353" s="199"/>
      <c r="D3353" s="200"/>
      <c r="E3353" s="175"/>
      <c r="F3353" s="201"/>
      <c r="G3353" s="202"/>
      <c r="H3353" s="203"/>
      <c r="I3353" s="176"/>
      <c r="J3353" s="177"/>
      <c r="K3353" s="204"/>
      <c r="L3353" s="204"/>
    </row>
    <row r="3354" spans="3:12">
      <c r="C3354" s="199"/>
      <c r="D3354" s="200"/>
      <c r="E3354" s="175"/>
      <c r="F3354" s="201"/>
      <c r="G3354" s="202"/>
      <c r="H3354" s="203"/>
      <c r="I3354" s="176"/>
      <c r="J3354" s="177"/>
      <c r="K3354" s="204"/>
      <c r="L3354" s="204"/>
    </row>
    <row r="3355" spans="3:12">
      <c r="C3355" s="199"/>
      <c r="D3355" s="200"/>
      <c r="E3355" s="175"/>
      <c r="F3355" s="201"/>
      <c r="G3355" s="202"/>
      <c r="H3355" s="203"/>
      <c r="I3355" s="176"/>
      <c r="J3355" s="177"/>
      <c r="K3355" s="204"/>
      <c r="L3355" s="204"/>
    </row>
    <row r="3356" spans="3:12">
      <c r="C3356" s="199"/>
      <c r="D3356" s="200"/>
      <c r="E3356" s="175"/>
      <c r="F3356" s="201"/>
      <c r="G3356" s="202"/>
      <c r="H3356" s="203"/>
      <c r="I3356" s="176"/>
      <c r="J3356" s="177"/>
      <c r="K3356" s="204"/>
      <c r="L3356" s="204"/>
    </row>
    <row r="3357" spans="3:12">
      <c r="C3357" s="199"/>
      <c r="D3357" s="200"/>
      <c r="E3357" s="175"/>
      <c r="F3357" s="201"/>
      <c r="G3357" s="202"/>
      <c r="H3357" s="203"/>
      <c r="I3357" s="176"/>
      <c r="J3357" s="177"/>
      <c r="K3357" s="204"/>
      <c r="L3357" s="204"/>
    </row>
    <row r="3358" spans="3:12">
      <c r="C3358" s="199"/>
      <c r="D3358" s="200"/>
      <c r="E3358" s="175"/>
      <c r="F3358" s="201"/>
      <c r="G3358" s="202"/>
      <c r="H3358" s="203"/>
      <c r="I3358" s="176"/>
      <c r="J3358" s="177"/>
      <c r="K3358" s="204"/>
      <c r="L3358" s="204"/>
    </row>
    <row r="3359" spans="3:12">
      <c r="C3359" s="199"/>
      <c r="D3359" s="200"/>
      <c r="E3359" s="175"/>
      <c r="F3359" s="201"/>
      <c r="G3359" s="202"/>
      <c r="H3359" s="203"/>
      <c r="I3359" s="176"/>
      <c r="J3359" s="177"/>
      <c r="K3359" s="204"/>
      <c r="L3359" s="204"/>
    </row>
    <row r="3360" spans="3:12">
      <c r="C3360" s="199"/>
      <c r="D3360" s="200"/>
      <c r="E3360" s="175"/>
      <c r="F3360" s="201"/>
      <c r="G3360" s="202"/>
      <c r="H3360" s="203"/>
      <c r="I3360" s="176"/>
      <c r="J3360" s="177"/>
      <c r="K3360" s="204"/>
      <c r="L3360" s="204"/>
    </row>
    <row r="3361" spans="3:12">
      <c r="C3361" s="199"/>
      <c r="D3361" s="200"/>
      <c r="E3361" s="175"/>
      <c r="F3361" s="201"/>
      <c r="G3361" s="202"/>
      <c r="H3361" s="203"/>
      <c r="I3361" s="176"/>
      <c r="J3361" s="177"/>
      <c r="K3361" s="204"/>
      <c r="L3361" s="204"/>
    </row>
    <row r="3362" spans="3:12">
      <c r="C3362" s="199"/>
      <c r="D3362" s="200"/>
      <c r="E3362" s="175"/>
      <c r="F3362" s="201"/>
      <c r="G3362" s="202"/>
      <c r="H3362" s="203"/>
      <c r="I3362" s="176"/>
      <c r="J3362" s="177"/>
      <c r="K3362" s="204"/>
      <c r="L3362" s="204"/>
    </row>
    <row r="3363" spans="3:12">
      <c r="C3363" s="199"/>
      <c r="D3363" s="200"/>
      <c r="E3363" s="175"/>
      <c r="F3363" s="201"/>
      <c r="G3363" s="202"/>
      <c r="H3363" s="203"/>
      <c r="I3363" s="176"/>
      <c r="J3363" s="177"/>
      <c r="K3363" s="204"/>
      <c r="L3363" s="204"/>
    </row>
    <row r="3364" spans="3:12">
      <c r="C3364" s="199"/>
      <c r="D3364" s="200"/>
      <c r="E3364" s="175"/>
      <c r="F3364" s="201"/>
      <c r="G3364" s="202"/>
      <c r="H3364" s="203"/>
      <c r="I3364" s="176"/>
      <c r="J3364" s="177"/>
      <c r="K3364" s="204"/>
      <c r="L3364" s="204"/>
    </row>
    <row r="3365" spans="3:12">
      <c r="C3365" s="199"/>
      <c r="D3365" s="200"/>
      <c r="E3365" s="175"/>
      <c r="F3365" s="201"/>
      <c r="G3365" s="202"/>
      <c r="H3365" s="203"/>
      <c r="I3365" s="176"/>
      <c r="J3365" s="177"/>
      <c r="K3365" s="204"/>
      <c r="L3365" s="204"/>
    </row>
    <row r="3366" spans="3:12">
      <c r="C3366" s="199"/>
      <c r="D3366" s="200"/>
      <c r="E3366" s="175"/>
      <c r="F3366" s="201"/>
      <c r="G3366" s="202"/>
      <c r="H3366" s="203"/>
      <c r="I3366" s="176"/>
      <c r="J3366" s="177"/>
      <c r="K3366" s="204"/>
      <c r="L3366" s="204"/>
    </row>
    <row r="3367" spans="3:12">
      <c r="C3367" s="199"/>
      <c r="D3367" s="200"/>
      <c r="E3367" s="175"/>
      <c r="F3367" s="201"/>
      <c r="G3367" s="202"/>
      <c r="H3367" s="203"/>
      <c r="I3367" s="176"/>
      <c r="J3367" s="177"/>
      <c r="K3367" s="204"/>
      <c r="L3367" s="204"/>
    </row>
    <row r="3368" spans="3:12">
      <c r="C3368" s="199"/>
      <c r="D3368" s="200"/>
      <c r="E3368" s="175"/>
      <c r="F3368" s="201"/>
      <c r="G3368" s="202"/>
      <c r="H3368" s="203"/>
      <c r="I3368" s="176"/>
      <c r="J3368" s="177"/>
      <c r="K3368" s="204"/>
      <c r="L3368" s="204"/>
    </row>
    <row r="3369" spans="3:12">
      <c r="C3369" s="199"/>
      <c r="D3369" s="200"/>
      <c r="E3369" s="175"/>
      <c r="F3369" s="201"/>
      <c r="G3369" s="202"/>
      <c r="H3369" s="203"/>
      <c r="I3369" s="176"/>
      <c r="J3369" s="177"/>
      <c r="K3369" s="204"/>
      <c r="L3369" s="204"/>
    </row>
    <row r="3370" spans="3:12">
      <c r="C3370" s="199"/>
      <c r="D3370" s="200"/>
      <c r="E3370" s="175"/>
      <c r="F3370" s="201"/>
      <c r="G3370" s="202"/>
      <c r="H3370" s="203"/>
      <c r="I3370" s="176"/>
      <c r="J3370" s="177"/>
      <c r="K3370" s="204"/>
      <c r="L3370" s="204"/>
    </row>
    <row r="3371" spans="3:12">
      <c r="C3371" s="199"/>
      <c r="D3371" s="200"/>
      <c r="E3371" s="175"/>
      <c r="F3371" s="201"/>
      <c r="G3371" s="202"/>
      <c r="H3371" s="203"/>
      <c r="I3371" s="176"/>
      <c r="J3371" s="177"/>
      <c r="K3371" s="204"/>
      <c r="L3371" s="204"/>
    </row>
    <row r="3372" spans="3:12">
      <c r="C3372" s="199"/>
      <c r="D3372" s="200"/>
      <c r="E3372" s="175"/>
      <c r="F3372" s="201"/>
      <c r="G3372" s="202"/>
      <c r="H3372" s="203"/>
      <c r="I3372" s="176"/>
      <c r="J3372" s="177"/>
      <c r="K3372" s="204"/>
      <c r="L3372" s="204"/>
    </row>
    <row r="3373" spans="3:12">
      <c r="C3373" s="199"/>
      <c r="D3373" s="200"/>
      <c r="E3373" s="175"/>
      <c r="F3373" s="201"/>
      <c r="G3373" s="202"/>
      <c r="H3373" s="203"/>
      <c r="I3373" s="176"/>
      <c r="J3373" s="177"/>
      <c r="K3373" s="204"/>
      <c r="L3373" s="204"/>
    </row>
    <row r="3374" spans="3:12">
      <c r="C3374" s="199"/>
      <c r="D3374" s="200"/>
      <c r="E3374" s="175"/>
      <c r="F3374" s="201"/>
      <c r="G3374" s="202"/>
      <c r="H3374" s="203"/>
      <c r="I3374" s="176"/>
      <c r="J3374" s="177"/>
      <c r="K3374" s="204"/>
      <c r="L3374" s="204"/>
    </row>
    <row r="3375" spans="3:12">
      <c r="C3375" s="199"/>
      <c r="D3375" s="200"/>
      <c r="E3375" s="175"/>
      <c r="F3375" s="201"/>
      <c r="G3375" s="202"/>
      <c r="H3375" s="203"/>
      <c r="I3375" s="176"/>
      <c r="J3375" s="177"/>
      <c r="K3375" s="204"/>
      <c r="L3375" s="204"/>
    </row>
    <row r="3376" spans="3:12">
      <c r="C3376" s="199"/>
      <c r="D3376" s="200"/>
      <c r="E3376" s="175"/>
      <c r="F3376" s="201"/>
      <c r="G3376" s="202"/>
      <c r="H3376" s="203"/>
      <c r="I3376" s="176"/>
      <c r="J3376" s="177"/>
      <c r="K3376" s="204"/>
      <c r="L3376" s="204"/>
    </row>
    <row r="3377" spans="3:12">
      <c r="C3377" s="199"/>
      <c r="D3377" s="200"/>
      <c r="E3377" s="175"/>
      <c r="F3377" s="201"/>
      <c r="G3377" s="202"/>
      <c r="H3377" s="203"/>
      <c r="I3377" s="176"/>
      <c r="J3377" s="177"/>
      <c r="K3377" s="204"/>
      <c r="L3377" s="204"/>
    </row>
    <row r="3378" spans="3:12">
      <c r="C3378" s="199"/>
      <c r="D3378" s="200"/>
      <c r="E3378" s="175"/>
      <c r="F3378" s="201"/>
      <c r="G3378" s="202"/>
      <c r="H3378" s="203"/>
      <c r="I3378" s="176"/>
      <c r="J3378" s="177"/>
      <c r="K3378" s="204"/>
      <c r="L3378" s="204"/>
    </row>
    <row r="3379" spans="3:12">
      <c r="C3379" s="199"/>
      <c r="D3379" s="200"/>
      <c r="E3379" s="175"/>
      <c r="F3379" s="201"/>
      <c r="G3379" s="202"/>
      <c r="H3379" s="203"/>
      <c r="I3379" s="176"/>
      <c r="J3379" s="177"/>
      <c r="K3379" s="204"/>
      <c r="L3379" s="204"/>
    </row>
    <row r="3380" spans="3:12">
      <c r="C3380" s="199"/>
      <c r="D3380" s="200"/>
      <c r="E3380" s="175"/>
      <c r="F3380" s="201"/>
      <c r="G3380" s="202"/>
      <c r="H3380" s="203"/>
      <c r="I3380" s="176"/>
      <c r="J3380" s="177"/>
      <c r="K3380" s="204"/>
      <c r="L3380" s="204"/>
    </row>
    <row r="3381" spans="3:12">
      <c r="C3381" s="199"/>
      <c r="D3381" s="200"/>
      <c r="E3381" s="175"/>
      <c r="F3381" s="201"/>
      <c r="G3381" s="202"/>
      <c r="H3381" s="203"/>
      <c r="I3381" s="176"/>
      <c r="J3381" s="177"/>
      <c r="K3381" s="204"/>
      <c r="L3381" s="204"/>
    </row>
    <row r="3382" spans="3:12">
      <c r="C3382" s="199"/>
      <c r="D3382" s="200"/>
      <c r="E3382" s="175"/>
      <c r="F3382" s="201"/>
      <c r="G3382" s="202"/>
      <c r="H3382" s="203"/>
      <c r="I3382" s="176"/>
      <c r="J3382" s="177"/>
      <c r="K3382" s="204"/>
      <c r="L3382" s="204"/>
    </row>
    <row r="3383" spans="3:12">
      <c r="C3383" s="199"/>
      <c r="D3383" s="200"/>
      <c r="E3383" s="175"/>
      <c r="F3383" s="201"/>
      <c r="G3383" s="202"/>
      <c r="H3383" s="203"/>
      <c r="I3383" s="176"/>
      <c r="J3383" s="177"/>
      <c r="K3383" s="204"/>
      <c r="L3383" s="204"/>
    </row>
    <row r="3384" spans="3:12">
      <c r="C3384" s="199"/>
      <c r="D3384" s="200"/>
      <c r="E3384" s="175"/>
      <c r="F3384" s="201"/>
      <c r="G3384" s="202"/>
      <c r="H3384" s="203"/>
      <c r="I3384" s="176"/>
      <c r="J3384" s="177"/>
      <c r="K3384" s="204"/>
      <c r="L3384" s="204"/>
    </row>
    <row r="3385" spans="3:12">
      <c r="C3385" s="199"/>
      <c r="D3385" s="200"/>
      <c r="E3385" s="175"/>
      <c r="F3385" s="201"/>
      <c r="G3385" s="202"/>
      <c r="H3385" s="203"/>
      <c r="I3385" s="176"/>
      <c r="J3385" s="177"/>
      <c r="K3385" s="204"/>
      <c r="L3385" s="204"/>
    </row>
    <row r="3386" spans="3:12">
      <c r="C3386" s="199"/>
      <c r="D3386" s="200"/>
      <c r="E3386" s="175"/>
      <c r="F3386" s="201"/>
      <c r="G3386" s="202"/>
      <c r="H3386" s="203"/>
      <c r="I3386" s="176"/>
      <c r="J3386" s="177"/>
      <c r="K3386" s="204"/>
      <c r="L3386" s="204"/>
    </row>
    <row r="3387" spans="3:12">
      <c r="C3387" s="199"/>
      <c r="D3387" s="200"/>
      <c r="E3387" s="175"/>
      <c r="F3387" s="201"/>
      <c r="G3387" s="202"/>
      <c r="H3387" s="203"/>
      <c r="I3387" s="176"/>
      <c r="J3387" s="177"/>
      <c r="K3387" s="204"/>
      <c r="L3387" s="204"/>
    </row>
    <row r="3388" spans="3:12">
      <c r="C3388" s="199"/>
      <c r="D3388" s="200"/>
      <c r="E3388" s="175"/>
      <c r="F3388" s="201"/>
      <c r="G3388" s="202"/>
      <c r="H3388" s="203"/>
      <c r="I3388" s="176"/>
      <c r="J3388" s="177"/>
      <c r="K3388" s="204"/>
      <c r="L3388" s="204"/>
    </row>
    <row r="3389" spans="3:12">
      <c r="C3389" s="199"/>
      <c r="D3389" s="200"/>
      <c r="E3389" s="175"/>
      <c r="F3389" s="201"/>
      <c r="G3389" s="202"/>
      <c r="H3389" s="203"/>
      <c r="I3389" s="176"/>
      <c r="J3389" s="177"/>
      <c r="K3389" s="204"/>
      <c r="L3389" s="204"/>
    </row>
    <row r="3390" spans="3:12">
      <c r="C3390" s="199"/>
      <c r="D3390" s="200"/>
      <c r="E3390" s="175"/>
      <c r="F3390" s="201"/>
      <c r="G3390" s="202"/>
      <c r="H3390" s="203"/>
      <c r="I3390" s="176"/>
      <c r="J3390" s="177"/>
      <c r="K3390" s="204"/>
      <c r="L3390" s="204"/>
    </row>
    <row r="3391" spans="3:12">
      <c r="C3391" s="199"/>
      <c r="D3391" s="200"/>
      <c r="E3391" s="175"/>
      <c r="F3391" s="201"/>
      <c r="G3391" s="202"/>
      <c r="H3391" s="203"/>
      <c r="I3391" s="176"/>
      <c r="J3391" s="177"/>
      <c r="K3391" s="204"/>
      <c r="L3391" s="204"/>
    </row>
    <row r="3392" spans="3:12">
      <c r="C3392" s="199"/>
      <c r="D3392" s="200"/>
      <c r="E3392" s="175"/>
      <c r="F3392" s="201"/>
      <c r="G3392" s="202"/>
      <c r="H3392" s="203"/>
      <c r="I3392" s="176"/>
      <c r="J3392" s="177"/>
      <c r="K3392" s="204"/>
      <c r="L3392" s="204"/>
    </row>
    <row r="3393" spans="3:12">
      <c r="C3393" s="199"/>
      <c r="D3393" s="200"/>
      <c r="E3393" s="175"/>
      <c r="F3393" s="201"/>
      <c r="G3393" s="202"/>
      <c r="H3393" s="203"/>
      <c r="I3393" s="176"/>
      <c r="J3393" s="177"/>
      <c r="K3393" s="204"/>
      <c r="L3393" s="204"/>
    </row>
    <row r="3394" spans="3:12">
      <c r="C3394" s="199"/>
      <c r="D3394" s="200"/>
      <c r="E3394" s="175"/>
      <c r="F3394" s="201"/>
      <c r="G3394" s="202"/>
      <c r="H3394" s="203"/>
      <c r="I3394" s="176"/>
      <c r="J3394" s="177"/>
      <c r="K3394" s="204"/>
      <c r="L3394" s="204"/>
    </row>
    <row r="3395" spans="3:12">
      <c r="C3395" s="199"/>
      <c r="D3395" s="200"/>
      <c r="E3395" s="175"/>
      <c r="F3395" s="201"/>
      <c r="G3395" s="202"/>
      <c r="H3395" s="203"/>
      <c r="I3395" s="176"/>
      <c r="J3395" s="177"/>
      <c r="K3395" s="204"/>
      <c r="L3395" s="204"/>
    </row>
    <row r="3396" spans="3:12">
      <c r="C3396" s="199"/>
      <c r="D3396" s="200"/>
      <c r="E3396" s="175"/>
      <c r="F3396" s="201"/>
      <c r="G3396" s="202"/>
      <c r="H3396" s="203"/>
      <c r="I3396" s="176"/>
      <c r="J3396" s="177"/>
      <c r="K3396" s="204"/>
      <c r="L3396" s="204"/>
    </row>
    <row r="3397" spans="3:12">
      <c r="C3397" s="199"/>
      <c r="D3397" s="200"/>
      <c r="E3397" s="175"/>
      <c r="F3397" s="201"/>
      <c r="G3397" s="202"/>
      <c r="H3397" s="203"/>
      <c r="I3397" s="176"/>
      <c r="J3397" s="177"/>
      <c r="K3397" s="204"/>
      <c r="L3397" s="204"/>
    </row>
    <row r="3398" spans="3:12">
      <c r="C3398" s="199"/>
      <c r="D3398" s="200"/>
      <c r="E3398" s="175"/>
      <c r="F3398" s="201"/>
      <c r="G3398" s="202"/>
      <c r="H3398" s="203"/>
      <c r="I3398" s="176"/>
      <c r="J3398" s="177"/>
      <c r="K3398" s="204"/>
      <c r="L3398" s="204"/>
    </row>
    <row r="3399" spans="3:12">
      <c r="C3399" s="199"/>
      <c r="D3399" s="200"/>
      <c r="E3399" s="175"/>
      <c r="F3399" s="201"/>
      <c r="G3399" s="202"/>
      <c r="H3399" s="203"/>
      <c r="I3399" s="176"/>
      <c r="J3399" s="177"/>
      <c r="K3399" s="204"/>
      <c r="L3399" s="204"/>
    </row>
    <row r="3400" spans="3:12">
      <c r="C3400" s="199"/>
      <c r="D3400" s="200"/>
      <c r="E3400" s="175"/>
      <c r="F3400" s="201"/>
      <c r="G3400" s="202"/>
      <c r="H3400" s="203"/>
      <c r="I3400" s="176"/>
      <c r="J3400" s="177"/>
      <c r="K3400" s="204"/>
      <c r="L3400" s="204"/>
    </row>
    <row r="3401" spans="3:12">
      <c r="C3401" s="199"/>
      <c r="D3401" s="200"/>
      <c r="E3401" s="175"/>
      <c r="F3401" s="201"/>
      <c r="G3401" s="202"/>
      <c r="H3401" s="203"/>
      <c r="I3401" s="176"/>
      <c r="J3401" s="177"/>
      <c r="K3401" s="204"/>
      <c r="L3401" s="204"/>
    </row>
    <row r="3402" spans="3:12">
      <c r="C3402" s="199"/>
      <c r="D3402" s="200"/>
      <c r="E3402" s="175"/>
      <c r="F3402" s="201"/>
      <c r="G3402" s="202"/>
      <c r="H3402" s="203"/>
      <c r="I3402" s="176"/>
      <c r="J3402" s="177"/>
      <c r="K3402" s="204"/>
      <c r="L3402" s="204"/>
    </row>
    <row r="3403" spans="3:12">
      <c r="C3403" s="199"/>
      <c r="D3403" s="200"/>
      <c r="E3403" s="175"/>
      <c r="F3403" s="201"/>
      <c r="G3403" s="202"/>
      <c r="H3403" s="203"/>
      <c r="I3403" s="176"/>
      <c r="J3403" s="177"/>
      <c r="K3403" s="204"/>
      <c r="L3403" s="204"/>
    </row>
    <row r="3404" spans="3:12">
      <c r="C3404" s="199"/>
      <c r="D3404" s="200"/>
      <c r="E3404" s="175"/>
      <c r="F3404" s="201"/>
      <c r="G3404" s="202"/>
      <c r="H3404" s="203"/>
      <c r="I3404" s="176"/>
      <c r="J3404" s="177"/>
      <c r="K3404" s="204"/>
      <c r="L3404" s="204"/>
    </row>
    <row r="3405" spans="3:12">
      <c r="C3405" s="199"/>
      <c r="D3405" s="200"/>
      <c r="E3405" s="175"/>
      <c r="F3405" s="201"/>
      <c r="G3405" s="202"/>
      <c r="H3405" s="203"/>
      <c r="I3405" s="176"/>
      <c r="J3405" s="177"/>
      <c r="K3405" s="204"/>
      <c r="L3405" s="204"/>
    </row>
    <row r="3406" spans="3:12">
      <c r="C3406" s="199"/>
      <c r="D3406" s="200"/>
      <c r="E3406" s="175"/>
      <c r="F3406" s="201"/>
      <c r="G3406" s="202"/>
      <c r="H3406" s="203"/>
      <c r="I3406" s="176"/>
      <c r="J3406" s="177"/>
      <c r="K3406" s="204"/>
      <c r="L3406" s="204"/>
    </row>
    <row r="3407" spans="3:12">
      <c r="C3407" s="199"/>
      <c r="D3407" s="200"/>
      <c r="E3407" s="175"/>
      <c r="F3407" s="201"/>
      <c r="G3407" s="202"/>
      <c r="H3407" s="203"/>
      <c r="I3407" s="176"/>
      <c r="J3407" s="177"/>
      <c r="K3407" s="204"/>
      <c r="L3407" s="204"/>
    </row>
    <row r="3408" spans="3:12">
      <c r="C3408" s="199"/>
      <c r="D3408" s="200"/>
      <c r="E3408" s="175"/>
      <c r="F3408" s="201"/>
      <c r="G3408" s="202"/>
      <c r="H3408" s="203"/>
      <c r="I3408" s="176"/>
      <c r="J3408" s="177"/>
      <c r="K3408" s="204"/>
      <c r="L3408" s="204"/>
    </row>
    <row r="3409" spans="3:12">
      <c r="C3409" s="199"/>
      <c r="D3409" s="200"/>
      <c r="E3409" s="175"/>
      <c r="F3409" s="201"/>
      <c r="G3409" s="202"/>
      <c r="H3409" s="203"/>
      <c r="I3409" s="176"/>
      <c r="J3409" s="177"/>
      <c r="K3409" s="204"/>
      <c r="L3409" s="204"/>
    </row>
    <row r="3410" spans="3:12">
      <c r="C3410" s="199"/>
      <c r="D3410" s="200"/>
      <c r="E3410" s="175"/>
      <c r="F3410" s="201"/>
      <c r="G3410" s="202"/>
      <c r="H3410" s="203"/>
      <c r="I3410" s="176"/>
      <c r="J3410" s="177"/>
      <c r="K3410" s="204"/>
      <c r="L3410" s="204"/>
    </row>
    <row r="3411" spans="3:12">
      <c r="C3411" s="199"/>
      <c r="D3411" s="200"/>
      <c r="E3411" s="175"/>
      <c r="F3411" s="201"/>
      <c r="G3411" s="202"/>
      <c r="H3411" s="203"/>
      <c r="I3411" s="176"/>
      <c r="J3411" s="177"/>
      <c r="K3411" s="204"/>
      <c r="L3411" s="204"/>
    </row>
    <row r="3412" spans="3:12">
      <c r="C3412" s="199"/>
      <c r="D3412" s="200"/>
      <c r="E3412" s="175"/>
      <c r="F3412" s="201"/>
      <c r="G3412" s="202"/>
      <c r="H3412" s="203"/>
      <c r="I3412" s="176"/>
      <c r="J3412" s="177"/>
      <c r="K3412" s="204"/>
      <c r="L3412" s="204"/>
    </row>
    <row r="3413" spans="3:12">
      <c r="C3413" s="199"/>
      <c r="D3413" s="200"/>
      <c r="E3413" s="175"/>
      <c r="F3413" s="201"/>
      <c r="G3413" s="202"/>
      <c r="H3413" s="203"/>
      <c r="I3413" s="176"/>
      <c r="J3413" s="177"/>
      <c r="K3413" s="204"/>
      <c r="L3413" s="204"/>
    </row>
    <row r="3414" spans="3:12">
      <c r="C3414" s="199"/>
      <c r="D3414" s="200"/>
      <c r="E3414" s="175"/>
      <c r="F3414" s="201"/>
      <c r="G3414" s="202"/>
      <c r="H3414" s="203"/>
      <c r="I3414" s="176"/>
      <c r="J3414" s="177"/>
      <c r="K3414" s="204"/>
      <c r="L3414" s="204"/>
    </row>
    <row r="3415" spans="3:12">
      <c r="C3415" s="199"/>
      <c r="D3415" s="200"/>
      <c r="E3415" s="175"/>
      <c r="F3415" s="201"/>
      <c r="G3415" s="202"/>
      <c r="H3415" s="203"/>
      <c r="I3415" s="176"/>
      <c r="J3415" s="177"/>
      <c r="K3415" s="204"/>
      <c r="L3415" s="204"/>
    </row>
    <row r="3416" spans="3:12">
      <c r="C3416" s="199"/>
      <c r="D3416" s="200"/>
      <c r="E3416" s="175"/>
      <c r="F3416" s="201"/>
      <c r="G3416" s="202"/>
      <c r="H3416" s="203"/>
      <c r="I3416" s="176"/>
      <c r="J3416" s="177"/>
      <c r="K3416" s="204"/>
      <c r="L3416" s="204"/>
    </row>
    <row r="3417" spans="3:12">
      <c r="C3417" s="199"/>
      <c r="D3417" s="200"/>
      <c r="E3417" s="175"/>
      <c r="F3417" s="201"/>
      <c r="G3417" s="202"/>
      <c r="H3417" s="203"/>
      <c r="I3417" s="176"/>
      <c r="J3417" s="177"/>
      <c r="K3417" s="204"/>
      <c r="L3417" s="204"/>
    </row>
    <row r="3418" spans="3:12">
      <c r="C3418" s="199"/>
      <c r="D3418" s="200"/>
      <c r="E3418" s="175"/>
      <c r="F3418" s="201"/>
      <c r="G3418" s="202"/>
      <c r="H3418" s="203"/>
      <c r="I3418" s="176"/>
      <c r="J3418" s="177"/>
      <c r="K3418" s="204"/>
      <c r="L3418" s="204"/>
    </row>
    <row r="3419" spans="3:12">
      <c r="C3419" s="199"/>
      <c r="D3419" s="200"/>
      <c r="E3419" s="175"/>
      <c r="F3419" s="201"/>
      <c r="G3419" s="202"/>
      <c r="H3419" s="203"/>
      <c r="I3419" s="176"/>
      <c r="J3419" s="177"/>
      <c r="K3419" s="204"/>
      <c r="L3419" s="204"/>
    </row>
    <row r="3420" spans="3:12">
      <c r="C3420" s="199"/>
      <c r="D3420" s="200"/>
      <c r="E3420" s="175"/>
      <c r="F3420" s="201"/>
      <c r="G3420" s="202"/>
      <c r="H3420" s="203"/>
      <c r="I3420" s="176"/>
      <c r="J3420" s="177"/>
      <c r="K3420" s="204"/>
      <c r="L3420" s="204"/>
    </row>
    <row r="3421" spans="3:12">
      <c r="C3421" s="199"/>
      <c r="D3421" s="200"/>
      <c r="E3421" s="175"/>
      <c r="F3421" s="201"/>
      <c r="G3421" s="202"/>
      <c r="H3421" s="203"/>
      <c r="I3421" s="176"/>
      <c r="J3421" s="177"/>
      <c r="K3421" s="204"/>
      <c r="L3421" s="204"/>
    </row>
    <row r="3422" spans="3:12">
      <c r="C3422" s="199"/>
      <c r="D3422" s="200"/>
      <c r="E3422" s="175"/>
      <c r="F3422" s="201"/>
      <c r="G3422" s="202"/>
      <c r="H3422" s="203"/>
      <c r="I3422" s="176"/>
      <c r="J3422" s="177"/>
      <c r="K3422" s="204"/>
      <c r="L3422" s="204"/>
    </row>
    <row r="3423" spans="3:12">
      <c r="C3423" s="199"/>
      <c r="D3423" s="200"/>
      <c r="E3423" s="175"/>
      <c r="F3423" s="201"/>
      <c r="G3423" s="202"/>
      <c r="H3423" s="203"/>
      <c r="I3423" s="176"/>
      <c r="J3423" s="177"/>
      <c r="K3423" s="204"/>
      <c r="L3423" s="204"/>
    </row>
    <row r="3424" spans="3:12">
      <c r="C3424" s="199"/>
      <c r="D3424" s="200"/>
      <c r="E3424" s="175"/>
      <c r="F3424" s="201"/>
      <c r="G3424" s="202"/>
      <c r="H3424" s="203"/>
      <c r="I3424" s="176"/>
      <c r="J3424" s="177"/>
      <c r="K3424" s="204"/>
      <c r="L3424" s="204"/>
    </row>
    <row r="3425" spans="3:12">
      <c r="C3425" s="199"/>
      <c r="D3425" s="200"/>
      <c r="E3425" s="175"/>
      <c r="F3425" s="201"/>
      <c r="G3425" s="202"/>
      <c r="H3425" s="203"/>
      <c r="I3425" s="176"/>
      <c r="J3425" s="177"/>
      <c r="K3425" s="204"/>
      <c r="L3425" s="204"/>
    </row>
    <row r="3426" spans="3:12">
      <c r="C3426" s="199"/>
      <c r="D3426" s="200"/>
      <c r="E3426" s="175"/>
      <c r="F3426" s="201"/>
      <c r="G3426" s="202"/>
      <c r="H3426" s="203"/>
      <c r="I3426" s="176"/>
      <c r="J3426" s="177"/>
      <c r="K3426" s="204"/>
      <c r="L3426" s="204"/>
    </row>
    <row r="3427" spans="3:12">
      <c r="C3427" s="199"/>
      <c r="D3427" s="200"/>
      <c r="E3427" s="175"/>
      <c r="F3427" s="201"/>
      <c r="G3427" s="202"/>
      <c r="H3427" s="203"/>
      <c r="I3427" s="176"/>
      <c r="J3427" s="177"/>
      <c r="K3427" s="204"/>
      <c r="L3427" s="204"/>
    </row>
    <row r="3428" spans="3:12">
      <c r="C3428" s="199"/>
      <c r="D3428" s="200"/>
      <c r="E3428" s="175"/>
      <c r="F3428" s="201"/>
      <c r="G3428" s="202"/>
      <c r="H3428" s="203"/>
      <c r="I3428" s="176"/>
      <c r="J3428" s="177"/>
      <c r="K3428" s="204"/>
      <c r="L3428" s="204"/>
    </row>
    <row r="3429" spans="3:12">
      <c r="C3429" s="199"/>
      <c r="D3429" s="200"/>
      <c r="E3429" s="175"/>
      <c r="F3429" s="201"/>
      <c r="G3429" s="202"/>
      <c r="H3429" s="203"/>
      <c r="I3429" s="176"/>
      <c r="J3429" s="177"/>
      <c r="K3429" s="204"/>
      <c r="L3429" s="204"/>
    </row>
    <row r="3430" spans="3:12">
      <c r="C3430" s="199"/>
      <c r="D3430" s="200"/>
      <c r="E3430" s="175"/>
      <c r="F3430" s="201"/>
      <c r="G3430" s="202"/>
      <c r="H3430" s="203"/>
      <c r="I3430" s="176"/>
      <c r="J3430" s="177"/>
      <c r="K3430" s="204"/>
      <c r="L3430" s="204"/>
    </row>
    <row r="3431" spans="3:12">
      <c r="C3431" s="199"/>
      <c r="D3431" s="200"/>
      <c r="E3431" s="175"/>
      <c r="F3431" s="201"/>
      <c r="G3431" s="202"/>
      <c r="H3431" s="203"/>
      <c r="I3431" s="176"/>
      <c r="J3431" s="177"/>
      <c r="K3431" s="204"/>
      <c r="L3431" s="204"/>
    </row>
    <row r="3432" spans="3:12">
      <c r="C3432" s="199"/>
      <c r="D3432" s="200"/>
      <c r="E3432" s="175"/>
      <c r="F3432" s="201"/>
      <c r="G3432" s="202"/>
      <c r="H3432" s="203"/>
      <c r="I3432" s="176"/>
      <c r="J3432" s="177"/>
      <c r="K3432" s="204"/>
      <c r="L3432" s="204"/>
    </row>
    <row r="3433" spans="3:12">
      <c r="C3433" s="199"/>
      <c r="D3433" s="200"/>
      <c r="E3433" s="175"/>
      <c r="F3433" s="201"/>
      <c r="G3433" s="202"/>
      <c r="H3433" s="203"/>
      <c r="I3433" s="176"/>
      <c r="J3433" s="177"/>
      <c r="K3433" s="204"/>
      <c r="L3433" s="204"/>
    </row>
    <row r="3434" spans="3:12">
      <c r="C3434" s="199"/>
      <c r="D3434" s="200"/>
      <c r="E3434" s="175"/>
      <c r="F3434" s="201"/>
      <c r="G3434" s="202"/>
      <c r="H3434" s="203"/>
      <c r="I3434" s="176"/>
      <c r="J3434" s="177"/>
      <c r="K3434" s="204"/>
      <c r="L3434" s="204"/>
    </row>
    <row r="3435" spans="3:12">
      <c r="C3435" s="199"/>
      <c r="D3435" s="200"/>
      <c r="E3435" s="175"/>
      <c r="F3435" s="201"/>
      <c r="G3435" s="202"/>
      <c r="H3435" s="203"/>
      <c r="I3435" s="176"/>
      <c r="J3435" s="177"/>
      <c r="K3435" s="204"/>
      <c r="L3435" s="204"/>
    </row>
    <row r="3436" spans="3:12">
      <c r="C3436" s="199"/>
      <c r="D3436" s="200"/>
      <c r="E3436" s="175"/>
      <c r="F3436" s="201"/>
      <c r="G3436" s="202"/>
      <c r="H3436" s="203"/>
      <c r="I3436" s="176"/>
      <c r="J3436" s="177"/>
      <c r="K3436" s="204"/>
      <c r="L3436" s="204"/>
    </row>
    <row r="3437" spans="3:12">
      <c r="C3437" s="199"/>
      <c r="D3437" s="200"/>
      <c r="E3437" s="175"/>
      <c r="F3437" s="201"/>
      <c r="G3437" s="202"/>
      <c r="H3437" s="203"/>
      <c r="I3437" s="176"/>
      <c r="J3437" s="177"/>
      <c r="K3437" s="204"/>
      <c r="L3437" s="204"/>
    </row>
    <row r="3438" spans="3:12">
      <c r="C3438" s="199"/>
      <c r="D3438" s="200"/>
      <c r="E3438" s="175"/>
      <c r="F3438" s="201"/>
      <c r="G3438" s="202"/>
      <c r="H3438" s="203"/>
      <c r="I3438" s="176"/>
      <c r="J3438" s="177"/>
      <c r="K3438" s="204"/>
      <c r="L3438" s="204"/>
    </row>
    <row r="3439" spans="3:12">
      <c r="C3439" s="199"/>
      <c r="D3439" s="200"/>
      <c r="E3439" s="175"/>
      <c r="F3439" s="201"/>
      <c r="G3439" s="202"/>
      <c r="H3439" s="203"/>
      <c r="I3439" s="176"/>
      <c r="J3439" s="177"/>
      <c r="K3439" s="204"/>
      <c r="L3439" s="204"/>
    </row>
    <row r="3440" spans="3:12">
      <c r="C3440" s="199"/>
      <c r="D3440" s="200"/>
      <c r="E3440" s="175"/>
      <c r="F3440" s="201"/>
      <c r="G3440" s="202"/>
      <c r="H3440" s="203"/>
      <c r="I3440" s="176"/>
      <c r="J3440" s="177"/>
      <c r="K3440" s="204"/>
      <c r="L3440" s="204"/>
    </row>
    <row r="3441" spans="3:12">
      <c r="C3441" s="199"/>
      <c r="D3441" s="200"/>
      <c r="E3441" s="175"/>
      <c r="F3441" s="201"/>
      <c r="G3441" s="202"/>
      <c r="H3441" s="203"/>
      <c r="I3441" s="176"/>
      <c r="J3441" s="177"/>
      <c r="K3441" s="204"/>
      <c r="L3441" s="204"/>
    </row>
    <row r="3442" spans="3:12">
      <c r="C3442" s="199"/>
      <c r="D3442" s="200"/>
      <c r="E3442" s="175"/>
      <c r="F3442" s="201"/>
      <c r="G3442" s="202"/>
      <c r="H3442" s="203"/>
      <c r="I3442" s="176"/>
      <c r="J3442" s="177"/>
      <c r="K3442" s="204"/>
      <c r="L3442" s="204"/>
    </row>
    <row r="3443" spans="3:12">
      <c r="C3443" s="199"/>
      <c r="D3443" s="200"/>
      <c r="E3443" s="175"/>
      <c r="F3443" s="201"/>
      <c r="G3443" s="202"/>
      <c r="H3443" s="203"/>
      <c r="I3443" s="176"/>
      <c r="J3443" s="177"/>
      <c r="K3443" s="204"/>
      <c r="L3443" s="204"/>
    </row>
    <row r="3444" spans="3:12">
      <c r="C3444" s="199"/>
      <c r="D3444" s="200"/>
      <c r="E3444" s="175"/>
      <c r="F3444" s="201"/>
      <c r="G3444" s="202"/>
      <c r="H3444" s="203"/>
      <c r="I3444" s="176"/>
      <c r="J3444" s="177"/>
      <c r="K3444" s="204"/>
      <c r="L3444" s="204"/>
    </row>
    <row r="3445" spans="3:12">
      <c r="C3445" s="199"/>
      <c r="D3445" s="200"/>
      <c r="E3445" s="175"/>
      <c r="F3445" s="201"/>
      <c r="G3445" s="202"/>
      <c r="H3445" s="203"/>
      <c r="I3445" s="176"/>
      <c r="J3445" s="177"/>
      <c r="K3445" s="204"/>
      <c r="L3445" s="204"/>
    </row>
    <row r="3446" spans="3:12">
      <c r="C3446" s="199"/>
      <c r="D3446" s="200"/>
      <c r="E3446" s="175"/>
      <c r="F3446" s="201"/>
      <c r="G3446" s="202"/>
      <c r="H3446" s="203"/>
      <c r="I3446" s="176"/>
      <c r="J3446" s="177"/>
      <c r="K3446" s="204"/>
      <c r="L3446" s="204"/>
    </row>
    <row r="3447" spans="3:12">
      <c r="C3447" s="199"/>
      <c r="D3447" s="200"/>
      <c r="E3447" s="175"/>
      <c r="F3447" s="201"/>
      <c r="G3447" s="202"/>
      <c r="H3447" s="203"/>
      <c r="I3447" s="176"/>
      <c r="J3447" s="177"/>
      <c r="K3447" s="204"/>
      <c r="L3447" s="204"/>
    </row>
    <row r="3448" spans="3:12">
      <c r="C3448" s="199"/>
      <c r="D3448" s="200"/>
      <c r="E3448" s="175"/>
      <c r="F3448" s="201"/>
      <c r="G3448" s="202"/>
      <c r="H3448" s="203"/>
      <c r="I3448" s="176"/>
      <c r="J3448" s="177"/>
      <c r="K3448" s="204"/>
      <c r="L3448" s="204"/>
    </row>
    <row r="3449" spans="3:12">
      <c r="C3449" s="199"/>
      <c r="D3449" s="200"/>
      <c r="E3449" s="175"/>
      <c r="F3449" s="201"/>
      <c r="G3449" s="202"/>
      <c r="H3449" s="203"/>
      <c r="I3449" s="176"/>
      <c r="J3449" s="177"/>
      <c r="K3449" s="204"/>
      <c r="L3449" s="204"/>
    </row>
    <row r="3450" spans="3:12">
      <c r="C3450" s="199"/>
      <c r="D3450" s="200"/>
      <c r="E3450" s="175"/>
      <c r="F3450" s="201"/>
      <c r="G3450" s="202"/>
      <c r="H3450" s="203"/>
      <c r="I3450" s="176"/>
      <c r="J3450" s="177"/>
      <c r="K3450" s="204"/>
      <c r="L3450" s="204"/>
    </row>
    <row r="3451" spans="3:12">
      <c r="C3451" s="199"/>
      <c r="D3451" s="200"/>
      <c r="E3451" s="175"/>
      <c r="F3451" s="201"/>
      <c r="G3451" s="202"/>
      <c r="H3451" s="203"/>
      <c r="I3451" s="176"/>
      <c r="J3451" s="177"/>
      <c r="K3451" s="204"/>
      <c r="L3451" s="204"/>
    </row>
    <row r="3452" spans="3:12">
      <c r="C3452" s="199"/>
      <c r="D3452" s="200"/>
      <c r="E3452" s="175"/>
      <c r="F3452" s="201"/>
      <c r="G3452" s="202"/>
      <c r="H3452" s="203"/>
      <c r="I3452" s="176"/>
      <c r="J3452" s="177"/>
      <c r="K3452" s="204"/>
      <c r="L3452" s="204"/>
    </row>
    <row r="3453" spans="3:12">
      <c r="C3453" s="199"/>
      <c r="D3453" s="200"/>
      <c r="E3453" s="175"/>
      <c r="F3453" s="201"/>
      <c r="G3453" s="202"/>
      <c r="H3453" s="203"/>
      <c r="I3453" s="176"/>
      <c r="J3453" s="177"/>
      <c r="K3453" s="204"/>
      <c r="L3453" s="204"/>
    </row>
    <row r="3454" spans="3:12">
      <c r="C3454" s="199"/>
      <c r="D3454" s="200"/>
      <c r="E3454" s="175"/>
      <c r="F3454" s="201"/>
      <c r="G3454" s="202"/>
      <c r="H3454" s="203"/>
      <c r="I3454" s="176"/>
      <c r="J3454" s="177"/>
      <c r="K3454" s="204"/>
      <c r="L3454" s="204"/>
    </row>
    <row r="3455" spans="3:12">
      <c r="C3455" s="199"/>
      <c r="D3455" s="200"/>
      <c r="E3455" s="175"/>
      <c r="F3455" s="201"/>
      <c r="G3455" s="202"/>
      <c r="H3455" s="203"/>
      <c r="I3455" s="176"/>
      <c r="J3455" s="177"/>
      <c r="K3455" s="204"/>
      <c r="L3455" s="204"/>
    </row>
    <row r="3456" spans="3:12">
      <c r="C3456" s="199"/>
      <c r="D3456" s="200"/>
      <c r="E3456" s="175"/>
      <c r="F3456" s="201"/>
      <c r="G3456" s="202"/>
      <c r="H3456" s="203"/>
      <c r="I3456" s="176"/>
      <c r="J3456" s="177"/>
      <c r="K3456" s="204"/>
      <c r="L3456" s="204"/>
    </row>
    <row r="3457" spans="3:12">
      <c r="C3457" s="199"/>
      <c r="D3457" s="200"/>
      <c r="E3457" s="175"/>
      <c r="F3457" s="201"/>
      <c r="G3457" s="202"/>
      <c r="H3457" s="203"/>
      <c r="I3457" s="176"/>
      <c r="J3457" s="177"/>
      <c r="K3457" s="204"/>
      <c r="L3457" s="204"/>
    </row>
    <row r="3458" spans="3:12">
      <c r="C3458" s="199"/>
      <c r="D3458" s="200"/>
      <c r="E3458" s="175"/>
      <c r="F3458" s="201"/>
      <c r="G3458" s="202"/>
      <c r="H3458" s="203"/>
      <c r="I3458" s="176"/>
      <c r="J3458" s="177"/>
      <c r="K3458" s="204"/>
      <c r="L3458" s="204"/>
    </row>
    <row r="3459" spans="3:12">
      <c r="C3459" s="199"/>
      <c r="D3459" s="200"/>
      <c r="E3459" s="175"/>
      <c r="F3459" s="201"/>
      <c r="G3459" s="202"/>
      <c r="H3459" s="203"/>
      <c r="I3459" s="176"/>
      <c r="J3459" s="177"/>
      <c r="K3459" s="204"/>
      <c r="L3459" s="204"/>
    </row>
    <row r="3460" spans="3:12">
      <c r="C3460" s="199"/>
      <c r="D3460" s="200"/>
      <c r="E3460" s="175"/>
      <c r="F3460" s="201"/>
      <c r="G3460" s="202"/>
      <c r="H3460" s="203"/>
      <c r="I3460" s="176"/>
      <c r="J3460" s="177"/>
      <c r="K3460" s="204"/>
      <c r="L3460" s="204"/>
    </row>
    <row r="3461" spans="3:12">
      <c r="C3461" s="199"/>
      <c r="D3461" s="200"/>
      <c r="E3461" s="175"/>
      <c r="F3461" s="201"/>
      <c r="G3461" s="202"/>
      <c r="H3461" s="203"/>
      <c r="I3461" s="176"/>
      <c r="J3461" s="177"/>
      <c r="K3461" s="204"/>
      <c r="L3461" s="204"/>
    </row>
    <row r="3462" spans="3:12">
      <c r="C3462" s="199"/>
      <c r="D3462" s="200"/>
      <c r="E3462" s="175"/>
      <c r="F3462" s="201"/>
      <c r="G3462" s="202"/>
      <c r="H3462" s="203"/>
      <c r="I3462" s="176"/>
      <c r="J3462" s="177"/>
      <c r="K3462" s="204"/>
      <c r="L3462" s="204"/>
    </row>
    <row r="3463" spans="3:12">
      <c r="C3463" s="199"/>
      <c r="D3463" s="200"/>
      <c r="E3463" s="175"/>
      <c r="F3463" s="201"/>
      <c r="G3463" s="202"/>
      <c r="H3463" s="203"/>
      <c r="I3463" s="176"/>
      <c r="J3463" s="177"/>
      <c r="K3463" s="204"/>
      <c r="L3463" s="204"/>
    </row>
    <row r="3464" spans="3:12">
      <c r="C3464" s="199"/>
      <c r="D3464" s="200"/>
      <c r="E3464" s="175"/>
      <c r="F3464" s="201"/>
      <c r="G3464" s="202"/>
      <c r="H3464" s="203"/>
      <c r="I3464" s="176"/>
      <c r="J3464" s="177"/>
      <c r="K3464" s="204"/>
      <c r="L3464" s="204"/>
    </row>
    <row r="3465" spans="3:12">
      <c r="C3465" s="199"/>
      <c r="D3465" s="200"/>
      <c r="E3465" s="175"/>
      <c r="F3465" s="201"/>
      <c r="G3465" s="202"/>
      <c r="H3465" s="203"/>
      <c r="I3465" s="176"/>
      <c r="J3465" s="177"/>
      <c r="K3465" s="204"/>
      <c r="L3465" s="204"/>
    </row>
    <row r="3466" spans="3:12">
      <c r="C3466" s="199"/>
      <c r="D3466" s="200"/>
      <c r="E3466" s="175"/>
      <c r="F3466" s="201"/>
      <c r="G3466" s="202"/>
      <c r="H3466" s="203"/>
      <c r="I3466" s="176"/>
      <c r="J3466" s="177"/>
      <c r="K3466" s="204"/>
      <c r="L3466" s="204"/>
    </row>
    <row r="3467" spans="3:12">
      <c r="C3467" s="199"/>
      <c r="D3467" s="200"/>
      <c r="E3467" s="175"/>
      <c r="F3467" s="201"/>
      <c r="G3467" s="202"/>
      <c r="H3467" s="203"/>
      <c r="I3467" s="176"/>
      <c r="J3467" s="177"/>
      <c r="K3467" s="204"/>
      <c r="L3467" s="204"/>
    </row>
    <row r="3468" spans="3:12">
      <c r="C3468" s="199"/>
      <c r="D3468" s="200"/>
      <c r="E3468" s="175"/>
      <c r="F3468" s="201"/>
      <c r="G3468" s="202"/>
      <c r="H3468" s="203"/>
      <c r="I3468" s="176"/>
      <c r="J3468" s="177"/>
      <c r="K3468" s="204"/>
      <c r="L3468" s="204"/>
    </row>
    <row r="3469" spans="3:12">
      <c r="C3469" s="199"/>
      <c r="D3469" s="200"/>
      <c r="E3469" s="175"/>
      <c r="F3469" s="201"/>
      <c r="G3469" s="202"/>
      <c r="H3469" s="203"/>
      <c r="I3469" s="176"/>
      <c r="J3469" s="177"/>
      <c r="K3469" s="204"/>
      <c r="L3469" s="204"/>
    </row>
    <row r="3470" spans="3:12">
      <c r="C3470" s="199"/>
      <c r="D3470" s="200"/>
      <c r="E3470" s="175"/>
      <c r="F3470" s="201"/>
      <c r="G3470" s="202"/>
      <c r="H3470" s="203"/>
      <c r="I3470" s="176"/>
      <c r="J3470" s="177"/>
      <c r="K3470" s="204"/>
      <c r="L3470" s="204"/>
    </row>
    <row r="3471" spans="3:12">
      <c r="C3471" s="199"/>
      <c r="D3471" s="200"/>
      <c r="E3471" s="175"/>
      <c r="F3471" s="201"/>
      <c r="G3471" s="202"/>
      <c r="H3471" s="203"/>
      <c r="I3471" s="176"/>
      <c r="J3471" s="177"/>
      <c r="K3471" s="204"/>
      <c r="L3471" s="204"/>
    </row>
    <row r="3472" spans="3:12">
      <c r="C3472" s="199"/>
      <c r="D3472" s="200"/>
      <c r="E3472" s="175"/>
      <c r="F3472" s="201"/>
      <c r="G3472" s="202"/>
      <c r="H3472" s="203"/>
      <c r="I3472" s="176"/>
      <c r="J3472" s="177"/>
      <c r="K3472" s="204"/>
      <c r="L3472" s="204"/>
    </row>
    <row r="3473" spans="3:12">
      <c r="C3473" s="199"/>
      <c r="D3473" s="200"/>
      <c r="E3473" s="175"/>
      <c r="F3473" s="201"/>
      <c r="G3473" s="202"/>
      <c r="H3473" s="203"/>
      <c r="I3473" s="176"/>
      <c r="J3473" s="177"/>
      <c r="K3473" s="204"/>
      <c r="L3473" s="204"/>
    </row>
    <row r="3474" spans="3:12">
      <c r="C3474" s="199"/>
      <c r="D3474" s="200"/>
      <c r="E3474" s="175"/>
      <c r="F3474" s="201"/>
      <c r="G3474" s="202"/>
      <c r="H3474" s="203"/>
      <c r="I3474" s="176"/>
      <c r="J3474" s="177"/>
      <c r="K3474" s="204"/>
      <c r="L3474" s="204"/>
    </row>
    <row r="3475" spans="3:12">
      <c r="C3475" s="199"/>
      <c r="D3475" s="200"/>
      <c r="E3475" s="175"/>
      <c r="F3475" s="201"/>
      <c r="G3475" s="202"/>
      <c r="H3475" s="203"/>
      <c r="I3475" s="176"/>
      <c r="J3475" s="177"/>
      <c r="K3475" s="204"/>
      <c r="L3475" s="204"/>
    </row>
    <row r="3476" spans="3:12">
      <c r="C3476" s="199"/>
      <c r="D3476" s="200"/>
      <c r="E3476" s="175"/>
      <c r="F3476" s="201"/>
      <c r="G3476" s="202"/>
      <c r="H3476" s="203"/>
      <c r="I3476" s="176"/>
      <c r="J3476" s="177"/>
      <c r="K3476" s="204"/>
      <c r="L3476" s="204"/>
    </row>
    <row r="3477" spans="3:12">
      <c r="C3477" s="199"/>
      <c r="D3477" s="200"/>
      <c r="E3477" s="175"/>
      <c r="F3477" s="201"/>
      <c r="G3477" s="202"/>
      <c r="H3477" s="203"/>
      <c r="I3477" s="176"/>
      <c r="J3477" s="177"/>
      <c r="K3477" s="204"/>
      <c r="L3477" s="204"/>
    </row>
    <row r="3478" spans="3:12">
      <c r="C3478" s="199"/>
      <c r="D3478" s="200"/>
      <c r="E3478" s="175"/>
      <c r="F3478" s="201"/>
      <c r="G3478" s="202"/>
      <c r="H3478" s="203"/>
      <c r="I3478" s="176"/>
      <c r="J3478" s="177"/>
      <c r="K3478" s="204"/>
      <c r="L3478" s="204"/>
    </row>
    <row r="3479" spans="3:12">
      <c r="C3479" s="199"/>
      <c r="D3479" s="200"/>
      <c r="E3479" s="175"/>
      <c r="F3479" s="201"/>
      <c r="G3479" s="202"/>
      <c r="H3479" s="203"/>
      <c r="I3479" s="176"/>
      <c r="J3479" s="177"/>
      <c r="K3479" s="204"/>
      <c r="L3479" s="204"/>
    </row>
    <row r="3480" spans="3:12">
      <c r="C3480" s="199"/>
      <c r="D3480" s="200"/>
      <c r="E3480" s="175"/>
      <c r="F3480" s="201"/>
      <c r="G3480" s="202"/>
      <c r="H3480" s="203"/>
      <c r="I3480" s="176"/>
      <c r="J3480" s="177"/>
      <c r="K3480" s="204"/>
      <c r="L3480" s="204"/>
    </row>
    <row r="3481" spans="3:12">
      <c r="C3481" s="199"/>
      <c r="D3481" s="200"/>
      <c r="E3481" s="175"/>
      <c r="F3481" s="201"/>
      <c r="G3481" s="202"/>
      <c r="H3481" s="203"/>
      <c r="I3481" s="176"/>
      <c r="J3481" s="177"/>
      <c r="K3481" s="204"/>
      <c r="L3481" s="204"/>
    </row>
    <row r="3482" spans="3:12">
      <c r="C3482" s="199"/>
      <c r="D3482" s="200"/>
      <c r="E3482" s="175"/>
      <c r="F3482" s="201"/>
      <c r="G3482" s="202"/>
      <c r="H3482" s="203"/>
      <c r="I3482" s="176"/>
      <c r="J3482" s="177"/>
      <c r="K3482" s="204"/>
      <c r="L3482" s="204"/>
    </row>
    <row r="3483" spans="3:12">
      <c r="C3483" s="199"/>
      <c r="D3483" s="200"/>
      <c r="E3483" s="175"/>
      <c r="F3483" s="201"/>
      <c r="G3483" s="202"/>
      <c r="H3483" s="203"/>
      <c r="I3483" s="176"/>
      <c r="J3483" s="177"/>
      <c r="K3483" s="204"/>
      <c r="L3483" s="204"/>
    </row>
    <row r="3484" spans="3:12">
      <c r="C3484" s="199"/>
      <c r="D3484" s="200"/>
      <c r="E3484" s="175"/>
      <c r="F3484" s="201"/>
      <c r="G3484" s="202"/>
      <c r="H3484" s="203"/>
      <c r="I3484" s="176"/>
      <c r="J3484" s="177"/>
      <c r="K3484" s="204"/>
      <c r="L3484" s="204"/>
    </row>
    <row r="3485" spans="3:12">
      <c r="C3485" s="199"/>
      <c r="D3485" s="200"/>
      <c r="E3485" s="175"/>
      <c r="F3485" s="201"/>
      <c r="G3485" s="202"/>
      <c r="H3485" s="203"/>
      <c r="I3485" s="176"/>
      <c r="J3485" s="177"/>
      <c r="K3485" s="204"/>
      <c r="L3485" s="204"/>
    </row>
    <row r="3486" spans="3:12">
      <c r="C3486" s="199"/>
      <c r="D3486" s="200"/>
      <c r="E3486" s="175"/>
      <c r="F3486" s="201"/>
      <c r="G3486" s="202"/>
      <c r="H3486" s="203"/>
      <c r="I3486" s="176"/>
      <c r="J3486" s="177"/>
      <c r="K3486" s="204"/>
      <c r="L3486" s="204"/>
    </row>
    <row r="3487" spans="3:12">
      <c r="C3487" s="199"/>
      <c r="D3487" s="200"/>
      <c r="E3487" s="175"/>
      <c r="F3487" s="201"/>
      <c r="G3487" s="202"/>
      <c r="H3487" s="203"/>
      <c r="I3487" s="176"/>
      <c r="J3487" s="177"/>
      <c r="K3487" s="204"/>
      <c r="L3487" s="204"/>
    </row>
    <row r="3488" spans="3:12">
      <c r="C3488" s="199"/>
      <c r="D3488" s="200"/>
      <c r="E3488" s="175"/>
      <c r="F3488" s="201"/>
      <c r="G3488" s="202"/>
      <c r="H3488" s="203"/>
      <c r="I3488" s="176"/>
      <c r="J3488" s="177"/>
      <c r="K3488" s="204"/>
      <c r="L3488" s="204"/>
    </row>
    <row r="3489" spans="3:12">
      <c r="C3489" s="199"/>
      <c r="D3489" s="200"/>
      <c r="E3489" s="175"/>
      <c r="F3489" s="201"/>
      <c r="G3489" s="202"/>
      <c r="H3489" s="203"/>
      <c r="I3489" s="176"/>
      <c r="J3489" s="177"/>
      <c r="K3489" s="204"/>
      <c r="L3489" s="204"/>
    </row>
    <row r="3490" spans="3:12">
      <c r="C3490" s="199"/>
      <c r="D3490" s="200"/>
      <c r="E3490" s="175"/>
      <c r="F3490" s="201"/>
      <c r="G3490" s="202"/>
      <c r="H3490" s="203"/>
      <c r="I3490" s="176"/>
      <c r="J3490" s="177"/>
      <c r="K3490" s="204"/>
      <c r="L3490" s="204"/>
    </row>
    <row r="3491" spans="3:12">
      <c r="C3491" s="199"/>
      <c r="D3491" s="200"/>
      <c r="E3491" s="175"/>
      <c r="F3491" s="201"/>
      <c r="G3491" s="202"/>
      <c r="H3491" s="203"/>
      <c r="I3491" s="176"/>
      <c r="J3491" s="177"/>
      <c r="K3491" s="204"/>
      <c r="L3491" s="204"/>
    </row>
    <row r="3492" spans="3:12">
      <c r="C3492" s="199"/>
      <c r="D3492" s="200"/>
      <c r="E3492" s="175"/>
      <c r="F3492" s="201"/>
      <c r="G3492" s="202"/>
      <c r="H3492" s="203"/>
      <c r="I3492" s="176"/>
      <c r="J3492" s="177"/>
      <c r="K3492" s="204"/>
      <c r="L3492" s="204"/>
    </row>
    <row r="3493" spans="3:12">
      <c r="C3493" s="199"/>
      <c r="D3493" s="200"/>
      <c r="E3493" s="175"/>
      <c r="F3493" s="201"/>
      <c r="G3493" s="202"/>
      <c r="H3493" s="203"/>
      <c r="I3493" s="176"/>
      <c r="J3493" s="177"/>
      <c r="K3493" s="204"/>
      <c r="L3493" s="204"/>
    </row>
    <row r="3494" spans="3:12">
      <c r="C3494" s="199"/>
      <c r="D3494" s="200"/>
      <c r="E3494" s="175"/>
      <c r="F3494" s="201"/>
      <c r="G3494" s="202"/>
      <c r="H3494" s="203"/>
      <c r="I3494" s="176"/>
      <c r="J3494" s="177"/>
      <c r="K3494" s="204"/>
      <c r="L3494" s="204"/>
    </row>
    <row r="3495" spans="3:12">
      <c r="C3495" s="199"/>
      <c r="D3495" s="200"/>
      <c r="E3495" s="175"/>
      <c r="F3495" s="201"/>
      <c r="G3495" s="202"/>
      <c r="H3495" s="203"/>
      <c r="I3495" s="176"/>
      <c r="J3495" s="177"/>
      <c r="K3495" s="204"/>
      <c r="L3495" s="204"/>
    </row>
    <row r="3496" spans="3:12">
      <c r="C3496" s="199"/>
      <c r="D3496" s="200"/>
      <c r="E3496" s="175"/>
      <c r="F3496" s="201"/>
      <c r="G3496" s="202"/>
      <c r="H3496" s="203"/>
      <c r="I3496" s="176"/>
      <c r="J3496" s="177"/>
      <c r="K3496" s="204"/>
      <c r="L3496" s="204"/>
    </row>
    <row r="3497" spans="3:12">
      <c r="C3497" s="199"/>
      <c r="D3497" s="200"/>
      <c r="E3497" s="175"/>
      <c r="F3497" s="201"/>
      <c r="G3497" s="202"/>
      <c r="H3497" s="203"/>
      <c r="I3497" s="176"/>
      <c r="J3497" s="177"/>
      <c r="K3497" s="204"/>
      <c r="L3497" s="204"/>
    </row>
    <row r="3498" spans="3:12">
      <c r="C3498" s="199"/>
      <c r="D3498" s="200"/>
      <c r="E3498" s="175"/>
      <c r="F3498" s="201"/>
      <c r="G3498" s="202"/>
      <c r="H3498" s="203"/>
      <c r="I3498" s="176"/>
      <c r="J3498" s="177"/>
      <c r="K3498" s="204"/>
      <c r="L3498" s="204"/>
    </row>
    <row r="3499" spans="3:12">
      <c r="C3499" s="199"/>
      <c r="D3499" s="200"/>
      <c r="E3499" s="175"/>
      <c r="F3499" s="201"/>
      <c r="G3499" s="202"/>
      <c r="H3499" s="203"/>
      <c r="I3499" s="176"/>
      <c r="J3499" s="177"/>
      <c r="K3499" s="204"/>
      <c r="L3499" s="204"/>
    </row>
    <row r="3500" spans="3:12">
      <c r="C3500" s="199"/>
      <c r="D3500" s="200"/>
      <c r="E3500" s="175"/>
      <c r="F3500" s="201"/>
      <c r="G3500" s="202"/>
      <c r="H3500" s="203"/>
      <c r="I3500" s="176"/>
      <c r="J3500" s="177"/>
      <c r="K3500" s="204"/>
      <c r="L3500" s="204"/>
    </row>
    <row r="3501" spans="3:12">
      <c r="C3501" s="199"/>
      <c r="D3501" s="200"/>
      <c r="E3501" s="175"/>
      <c r="F3501" s="201"/>
      <c r="G3501" s="202"/>
      <c r="H3501" s="203"/>
      <c r="I3501" s="176"/>
      <c r="J3501" s="177"/>
      <c r="K3501" s="204"/>
      <c r="L3501" s="204"/>
    </row>
    <row r="3502" spans="3:12">
      <c r="C3502" s="199"/>
      <c r="D3502" s="200"/>
      <c r="E3502" s="175"/>
      <c r="F3502" s="201"/>
      <c r="G3502" s="202"/>
      <c r="H3502" s="203"/>
      <c r="I3502" s="176"/>
      <c r="J3502" s="177"/>
      <c r="K3502" s="204"/>
      <c r="L3502" s="204"/>
    </row>
    <row r="3503" spans="3:12">
      <c r="C3503" s="199"/>
      <c r="D3503" s="200"/>
      <c r="E3503" s="175"/>
      <c r="F3503" s="201"/>
      <c r="G3503" s="202"/>
      <c r="H3503" s="203"/>
      <c r="I3503" s="176"/>
      <c r="J3503" s="177"/>
      <c r="K3503" s="204"/>
      <c r="L3503" s="204"/>
    </row>
    <row r="3504" spans="3:12">
      <c r="C3504" s="199"/>
      <c r="D3504" s="200"/>
      <c r="E3504" s="175"/>
      <c r="F3504" s="201"/>
      <c r="G3504" s="202"/>
      <c r="H3504" s="203"/>
      <c r="I3504" s="176"/>
      <c r="J3504" s="177"/>
      <c r="K3504" s="204"/>
      <c r="L3504" s="204"/>
    </row>
    <row r="3505" spans="3:12">
      <c r="C3505" s="199"/>
      <c r="D3505" s="200"/>
      <c r="E3505" s="175"/>
      <c r="F3505" s="201"/>
      <c r="G3505" s="202"/>
      <c r="H3505" s="203"/>
      <c r="I3505" s="176"/>
      <c r="J3505" s="177"/>
      <c r="K3505" s="204"/>
      <c r="L3505" s="204"/>
    </row>
    <row r="3506" spans="3:12">
      <c r="C3506" s="199"/>
      <c r="D3506" s="200"/>
      <c r="E3506" s="175"/>
      <c r="F3506" s="201"/>
      <c r="G3506" s="202"/>
      <c r="H3506" s="203"/>
      <c r="I3506" s="176"/>
      <c r="J3506" s="177"/>
      <c r="K3506" s="204"/>
      <c r="L3506" s="204"/>
    </row>
    <row r="3507" spans="3:12">
      <c r="C3507" s="199"/>
      <c r="D3507" s="200"/>
      <c r="E3507" s="175"/>
      <c r="F3507" s="201"/>
      <c r="G3507" s="202"/>
      <c r="H3507" s="203"/>
      <c r="I3507" s="176"/>
      <c r="J3507" s="177"/>
      <c r="K3507" s="204"/>
      <c r="L3507" s="204"/>
    </row>
    <row r="3508" spans="3:12">
      <c r="C3508" s="199"/>
      <c r="D3508" s="200"/>
      <c r="E3508" s="175"/>
      <c r="F3508" s="201"/>
      <c r="G3508" s="202"/>
      <c r="H3508" s="203"/>
      <c r="I3508" s="176"/>
      <c r="J3508" s="177"/>
      <c r="K3508" s="204"/>
      <c r="L3508" s="204"/>
    </row>
    <row r="3509" spans="3:12">
      <c r="C3509" s="199"/>
      <c r="D3509" s="200"/>
      <c r="E3509" s="175"/>
      <c r="F3509" s="201"/>
      <c r="G3509" s="202"/>
      <c r="H3509" s="203"/>
      <c r="I3509" s="176"/>
      <c r="J3509" s="177"/>
      <c r="K3509" s="204"/>
      <c r="L3509" s="204"/>
    </row>
    <row r="3510" spans="3:12">
      <c r="C3510" s="199"/>
      <c r="D3510" s="200"/>
      <c r="E3510" s="175"/>
      <c r="F3510" s="201"/>
      <c r="G3510" s="202"/>
      <c r="H3510" s="203"/>
      <c r="I3510" s="176"/>
      <c r="J3510" s="177"/>
      <c r="K3510" s="204"/>
      <c r="L3510" s="204"/>
    </row>
    <row r="3511" spans="3:12">
      <c r="C3511" s="199"/>
      <c r="D3511" s="200"/>
      <c r="E3511" s="175"/>
      <c r="F3511" s="201"/>
      <c r="G3511" s="202"/>
      <c r="H3511" s="203"/>
      <c r="I3511" s="176"/>
      <c r="J3511" s="177"/>
      <c r="K3511" s="204"/>
      <c r="L3511" s="204"/>
    </row>
    <row r="3512" spans="3:12">
      <c r="C3512" s="199"/>
      <c r="D3512" s="200"/>
      <c r="E3512" s="175"/>
      <c r="F3512" s="201"/>
      <c r="G3512" s="202"/>
      <c r="H3512" s="203"/>
      <c r="I3512" s="176"/>
      <c r="J3512" s="177"/>
      <c r="K3512" s="204"/>
      <c r="L3512" s="204"/>
    </row>
    <row r="3513" spans="3:12">
      <c r="C3513" s="199"/>
      <c r="D3513" s="200"/>
      <c r="E3513" s="175"/>
      <c r="F3513" s="201"/>
      <c r="G3513" s="202"/>
      <c r="H3513" s="203"/>
      <c r="I3513" s="176"/>
      <c r="J3513" s="177"/>
      <c r="K3513" s="204"/>
      <c r="L3513" s="204"/>
    </row>
    <row r="3514" spans="3:12">
      <c r="C3514" s="199"/>
      <c r="D3514" s="200"/>
      <c r="E3514" s="175"/>
      <c r="F3514" s="201"/>
      <c r="G3514" s="202"/>
      <c r="H3514" s="203"/>
      <c r="I3514" s="176"/>
      <c r="J3514" s="177"/>
      <c r="K3514" s="204"/>
      <c r="L3514" s="204"/>
    </row>
    <row r="3515" spans="3:12">
      <c r="C3515" s="199"/>
      <c r="D3515" s="200"/>
      <c r="E3515" s="175"/>
      <c r="F3515" s="201"/>
      <c r="G3515" s="202"/>
      <c r="H3515" s="203"/>
      <c r="I3515" s="176"/>
      <c r="J3515" s="177"/>
      <c r="K3515" s="204"/>
      <c r="L3515" s="204"/>
    </row>
    <row r="3516" spans="3:12">
      <c r="C3516" s="199"/>
      <c r="D3516" s="200"/>
      <c r="E3516" s="175"/>
      <c r="F3516" s="201"/>
      <c r="G3516" s="202"/>
      <c r="H3516" s="203"/>
      <c r="I3516" s="176"/>
      <c r="J3516" s="177"/>
      <c r="K3516" s="204"/>
      <c r="L3516" s="204"/>
    </row>
    <row r="3517" spans="3:12">
      <c r="C3517" s="199"/>
      <c r="D3517" s="200"/>
      <c r="E3517" s="175"/>
      <c r="F3517" s="201"/>
      <c r="G3517" s="202"/>
      <c r="H3517" s="203"/>
      <c r="I3517" s="176"/>
      <c r="J3517" s="177"/>
      <c r="K3517" s="204"/>
      <c r="L3517" s="204"/>
    </row>
    <row r="3518" spans="3:12">
      <c r="C3518" s="199"/>
      <c r="D3518" s="200"/>
      <c r="E3518" s="175"/>
      <c r="F3518" s="201"/>
      <c r="G3518" s="202"/>
      <c r="H3518" s="203"/>
      <c r="I3518" s="176"/>
      <c r="J3518" s="177"/>
      <c r="K3518" s="204"/>
      <c r="L3518" s="204"/>
    </row>
    <row r="3519" spans="3:12">
      <c r="C3519" s="199"/>
      <c r="D3519" s="200"/>
      <c r="E3519" s="175"/>
      <c r="F3519" s="201"/>
      <c r="G3519" s="202"/>
      <c r="H3519" s="203"/>
      <c r="I3519" s="176"/>
      <c r="J3519" s="177"/>
      <c r="K3519" s="204"/>
      <c r="L3519" s="204"/>
    </row>
    <row r="3520" spans="3:12">
      <c r="C3520" s="199"/>
      <c r="D3520" s="200"/>
      <c r="E3520" s="175"/>
      <c r="F3520" s="201"/>
      <c r="G3520" s="202"/>
      <c r="H3520" s="203"/>
      <c r="I3520" s="176"/>
      <c r="J3520" s="177"/>
      <c r="K3520" s="204"/>
      <c r="L3520" s="204"/>
    </row>
    <row r="3521" spans="3:12">
      <c r="C3521" s="199"/>
      <c r="D3521" s="200"/>
      <c r="E3521" s="175"/>
      <c r="F3521" s="201"/>
      <c r="G3521" s="202"/>
      <c r="H3521" s="203"/>
      <c r="I3521" s="176"/>
      <c r="J3521" s="177"/>
      <c r="K3521" s="204"/>
      <c r="L3521" s="204"/>
    </row>
    <row r="3522" spans="3:12">
      <c r="C3522" s="199"/>
      <c r="D3522" s="200"/>
      <c r="E3522" s="175"/>
      <c r="F3522" s="201"/>
      <c r="G3522" s="202"/>
      <c r="H3522" s="203"/>
      <c r="I3522" s="176"/>
      <c r="J3522" s="177"/>
      <c r="K3522" s="204"/>
      <c r="L3522" s="204"/>
    </row>
    <row r="3523" spans="3:12">
      <c r="C3523" s="199"/>
      <c r="D3523" s="200"/>
      <c r="E3523" s="175"/>
      <c r="F3523" s="201"/>
      <c r="G3523" s="202"/>
      <c r="H3523" s="203"/>
      <c r="I3523" s="176"/>
      <c r="J3523" s="177"/>
      <c r="K3523" s="204"/>
      <c r="L3523" s="204"/>
    </row>
    <row r="3524" spans="3:12">
      <c r="C3524" s="199"/>
      <c r="D3524" s="200"/>
      <c r="E3524" s="175"/>
      <c r="F3524" s="201"/>
      <c r="G3524" s="202"/>
      <c r="H3524" s="203"/>
      <c r="I3524" s="176"/>
      <c r="J3524" s="177"/>
      <c r="K3524" s="204"/>
      <c r="L3524" s="204"/>
    </row>
    <row r="3525" spans="3:12">
      <c r="C3525" s="199"/>
      <c r="D3525" s="200"/>
      <c r="E3525" s="175"/>
      <c r="F3525" s="201"/>
      <c r="G3525" s="202"/>
      <c r="H3525" s="203"/>
      <c r="I3525" s="176"/>
      <c r="J3525" s="177"/>
      <c r="K3525" s="204"/>
      <c r="L3525" s="204"/>
    </row>
    <row r="3526" spans="3:12">
      <c r="C3526" s="199"/>
      <c r="D3526" s="200"/>
      <c r="E3526" s="175"/>
      <c r="F3526" s="201"/>
      <c r="G3526" s="202"/>
      <c r="H3526" s="203"/>
      <c r="I3526" s="176"/>
      <c r="J3526" s="177"/>
      <c r="K3526" s="204"/>
      <c r="L3526" s="204"/>
    </row>
    <row r="3527" spans="3:12">
      <c r="C3527" s="199"/>
      <c r="D3527" s="200"/>
      <c r="E3527" s="175"/>
      <c r="F3527" s="201"/>
      <c r="G3527" s="202"/>
      <c r="H3527" s="203"/>
      <c r="I3527" s="176"/>
      <c r="J3527" s="177"/>
      <c r="K3527" s="204"/>
      <c r="L3527" s="204"/>
    </row>
    <row r="3528" spans="3:12">
      <c r="C3528" s="199"/>
      <c r="D3528" s="200"/>
      <c r="E3528" s="175"/>
      <c r="F3528" s="201"/>
      <c r="G3528" s="202"/>
      <c r="H3528" s="203"/>
      <c r="I3528" s="176"/>
      <c r="J3528" s="177"/>
      <c r="K3528" s="204"/>
      <c r="L3528" s="204"/>
    </row>
    <row r="3529" spans="3:12">
      <c r="C3529" s="199"/>
      <c r="D3529" s="200"/>
      <c r="E3529" s="175"/>
      <c r="F3529" s="201"/>
      <c r="G3529" s="202"/>
      <c r="H3529" s="203"/>
      <c r="I3529" s="176"/>
      <c r="J3529" s="177"/>
      <c r="K3529" s="204"/>
      <c r="L3529" s="204"/>
    </row>
    <row r="3530" spans="3:12">
      <c r="C3530" s="199"/>
      <c r="D3530" s="200"/>
      <c r="E3530" s="175"/>
      <c r="F3530" s="201"/>
      <c r="G3530" s="202"/>
      <c r="H3530" s="203"/>
      <c r="I3530" s="176"/>
      <c r="J3530" s="177"/>
      <c r="K3530" s="204"/>
      <c r="L3530" s="204"/>
    </row>
    <row r="3531" spans="3:12">
      <c r="C3531" s="199"/>
      <c r="D3531" s="200"/>
      <c r="E3531" s="175"/>
      <c r="F3531" s="201"/>
      <c r="G3531" s="202"/>
      <c r="H3531" s="203"/>
      <c r="I3531" s="176"/>
      <c r="J3531" s="177"/>
      <c r="K3531" s="204"/>
      <c r="L3531" s="204"/>
    </row>
    <row r="3532" spans="3:12">
      <c r="C3532" s="199"/>
      <c r="D3532" s="200"/>
      <c r="E3532" s="175"/>
      <c r="F3532" s="201"/>
      <c r="G3532" s="202"/>
      <c r="H3532" s="203"/>
      <c r="I3532" s="176"/>
      <c r="J3532" s="177"/>
      <c r="K3532" s="204"/>
      <c r="L3532" s="204"/>
    </row>
    <row r="3533" spans="3:12">
      <c r="C3533" s="199"/>
      <c r="D3533" s="200"/>
      <c r="E3533" s="175"/>
      <c r="F3533" s="201"/>
      <c r="G3533" s="202"/>
      <c r="H3533" s="203"/>
      <c r="I3533" s="176"/>
      <c r="J3533" s="177"/>
      <c r="K3533" s="204"/>
      <c r="L3533" s="204"/>
    </row>
    <row r="3534" spans="3:12">
      <c r="C3534" s="199"/>
      <c r="D3534" s="200"/>
      <c r="E3534" s="175"/>
      <c r="F3534" s="201"/>
      <c r="G3534" s="202"/>
      <c r="H3534" s="203"/>
      <c r="I3534" s="176"/>
      <c r="J3534" s="177"/>
      <c r="K3534" s="204"/>
      <c r="L3534" s="204"/>
    </row>
    <row r="3535" spans="3:12">
      <c r="C3535" s="199"/>
      <c r="D3535" s="200"/>
      <c r="E3535" s="175"/>
      <c r="F3535" s="201"/>
      <c r="G3535" s="202"/>
      <c r="H3535" s="203"/>
      <c r="I3535" s="176"/>
      <c r="J3535" s="177"/>
      <c r="K3535" s="204"/>
      <c r="L3535" s="204"/>
    </row>
    <row r="3536" spans="3:12">
      <c r="C3536" s="199"/>
      <c r="D3536" s="200"/>
      <c r="E3536" s="175"/>
      <c r="F3536" s="201"/>
      <c r="G3536" s="202"/>
      <c r="H3536" s="203"/>
      <c r="I3536" s="176"/>
      <c r="J3536" s="177"/>
      <c r="K3536" s="204"/>
      <c r="L3536" s="204"/>
    </row>
    <row r="3537" spans="3:12">
      <c r="C3537" s="199"/>
      <c r="D3537" s="200"/>
      <c r="E3537" s="175"/>
      <c r="F3537" s="201"/>
      <c r="G3537" s="202"/>
      <c r="H3537" s="203"/>
      <c r="I3537" s="176"/>
      <c r="J3537" s="177"/>
      <c r="K3537" s="204"/>
      <c r="L3537" s="204"/>
    </row>
    <row r="3538" spans="3:12">
      <c r="C3538" s="199"/>
      <c r="D3538" s="200"/>
      <c r="E3538" s="175"/>
      <c r="F3538" s="201"/>
      <c r="G3538" s="202"/>
      <c r="H3538" s="203"/>
      <c r="I3538" s="176"/>
      <c r="J3538" s="177"/>
      <c r="K3538" s="204"/>
      <c r="L3538" s="204"/>
    </row>
    <row r="3539" spans="3:12">
      <c r="C3539" s="199"/>
      <c r="D3539" s="200"/>
      <c r="E3539" s="175"/>
      <c r="F3539" s="201"/>
      <c r="G3539" s="202"/>
      <c r="H3539" s="203"/>
      <c r="I3539" s="176"/>
      <c r="J3539" s="177"/>
      <c r="K3539" s="204"/>
      <c r="L3539" s="204"/>
    </row>
    <row r="3540" spans="3:12">
      <c r="C3540" s="199"/>
      <c r="D3540" s="200"/>
      <c r="E3540" s="175"/>
      <c r="F3540" s="201"/>
      <c r="G3540" s="202"/>
      <c r="H3540" s="203"/>
      <c r="I3540" s="176"/>
      <c r="J3540" s="177"/>
      <c r="K3540" s="204"/>
      <c r="L3540" s="204"/>
    </row>
    <row r="3541" spans="3:12">
      <c r="C3541" s="199"/>
      <c r="D3541" s="200"/>
      <c r="E3541" s="175"/>
      <c r="F3541" s="201"/>
      <c r="G3541" s="202"/>
      <c r="H3541" s="203"/>
      <c r="I3541" s="176"/>
      <c r="J3541" s="177"/>
      <c r="K3541" s="204"/>
      <c r="L3541" s="204"/>
    </row>
    <row r="3542" spans="3:12">
      <c r="C3542" s="199"/>
      <c r="D3542" s="200"/>
      <c r="E3542" s="175"/>
      <c r="F3542" s="201"/>
      <c r="G3542" s="202"/>
      <c r="H3542" s="203"/>
      <c r="I3542" s="176"/>
      <c r="J3542" s="177"/>
      <c r="K3542" s="204"/>
      <c r="L3542" s="204"/>
    </row>
    <row r="3543" spans="3:12">
      <c r="C3543" s="199"/>
      <c r="D3543" s="200"/>
      <c r="E3543" s="175"/>
      <c r="F3543" s="201"/>
      <c r="G3543" s="202"/>
      <c r="H3543" s="203"/>
      <c r="I3543" s="176"/>
      <c r="J3543" s="177"/>
      <c r="K3543" s="204"/>
      <c r="L3543" s="204"/>
    </row>
    <row r="3544" spans="3:12">
      <c r="C3544" s="199"/>
      <c r="D3544" s="200"/>
      <c r="E3544" s="175"/>
      <c r="F3544" s="201"/>
      <c r="G3544" s="202"/>
      <c r="H3544" s="203"/>
      <c r="I3544" s="176"/>
      <c r="J3544" s="177"/>
      <c r="K3544" s="204"/>
      <c r="L3544" s="204"/>
    </row>
    <row r="3545" spans="3:12">
      <c r="C3545" s="199"/>
      <c r="D3545" s="200"/>
      <c r="E3545" s="175"/>
      <c r="F3545" s="201"/>
      <c r="G3545" s="202"/>
      <c r="H3545" s="203"/>
      <c r="I3545" s="176"/>
      <c r="J3545" s="177"/>
      <c r="K3545" s="204"/>
      <c r="L3545" s="204"/>
    </row>
    <row r="3546" spans="3:12">
      <c r="C3546" s="199"/>
      <c r="D3546" s="200"/>
      <c r="E3546" s="175"/>
      <c r="F3546" s="201"/>
      <c r="G3546" s="202"/>
      <c r="H3546" s="203"/>
      <c r="I3546" s="176"/>
      <c r="J3546" s="177"/>
      <c r="K3546" s="204"/>
      <c r="L3546" s="204"/>
    </row>
    <row r="3547" spans="3:12">
      <c r="C3547" s="199"/>
      <c r="D3547" s="200"/>
      <c r="E3547" s="175"/>
      <c r="F3547" s="201"/>
      <c r="G3547" s="202"/>
      <c r="H3547" s="203"/>
      <c r="I3547" s="176"/>
      <c r="J3547" s="177"/>
      <c r="K3547" s="204"/>
      <c r="L3547" s="204"/>
    </row>
    <row r="3548" spans="3:12">
      <c r="C3548" s="199"/>
      <c r="D3548" s="200"/>
      <c r="E3548" s="175"/>
      <c r="F3548" s="201"/>
      <c r="G3548" s="202"/>
      <c r="H3548" s="203"/>
      <c r="I3548" s="176"/>
      <c r="J3548" s="177"/>
      <c r="K3548" s="204"/>
      <c r="L3548" s="204"/>
    </row>
    <row r="3549" spans="3:12">
      <c r="C3549" s="199"/>
      <c r="D3549" s="200"/>
      <c r="E3549" s="175"/>
      <c r="F3549" s="201"/>
      <c r="G3549" s="202"/>
      <c r="H3549" s="203"/>
      <c r="I3549" s="176"/>
      <c r="J3549" s="177"/>
      <c r="K3549" s="204"/>
      <c r="L3549" s="204"/>
    </row>
    <row r="3550" spans="3:12">
      <c r="C3550" s="199"/>
      <c r="D3550" s="200"/>
      <c r="E3550" s="175"/>
      <c r="F3550" s="201"/>
      <c r="G3550" s="202"/>
      <c r="H3550" s="203"/>
      <c r="I3550" s="176"/>
      <c r="J3550" s="177"/>
      <c r="K3550" s="204"/>
      <c r="L3550" s="204"/>
    </row>
    <row r="3551" spans="3:12">
      <c r="C3551" s="199"/>
      <c r="D3551" s="200"/>
      <c r="E3551" s="175"/>
      <c r="F3551" s="201"/>
      <c r="G3551" s="202"/>
      <c r="H3551" s="203"/>
      <c r="I3551" s="176"/>
      <c r="J3551" s="177"/>
      <c r="K3551" s="204"/>
      <c r="L3551" s="204"/>
    </row>
    <row r="3552" spans="3:12">
      <c r="C3552" s="199"/>
      <c r="D3552" s="200"/>
      <c r="E3552" s="175"/>
      <c r="F3552" s="201"/>
      <c r="G3552" s="202"/>
      <c r="H3552" s="203"/>
      <c r="I3552" s="176"/>
      <c r="J3552" s="177"/>
      <c r="K3552" s="204"/>
      <c r="L3552" s="204"/>
    </row>
    <row r="3553" spans="3:12">
      <c r="C3553" s="199"/>
      <c r="D3553" s="200"/>
      <c r="E3553" s="175"/>
      <c r="F3553" s="201"/>
      <c r="G3553" s="202"/>
      <c r="H3553" s="203"/>
      <c r="I3553" s="176"/>
      <c r="J3553" s="177"/>
      <c r="K3553" s="204"/>
      <c r="L3553" s="204"/>
    </row>
    <row r="3554" spans="3:12">
      <c r="C3554" s="199"/>
      <c r="D3554" s="200"/>
      <c r="E3554" s="175"/>
      <c r="F3554" s="201"/>
      <c r="G3554" s="202"/>
      <c r="H3554" s="203"/>
      <c r="I3554" s="176"/>
      <c r="J3554" s="177"/>
      <c r="K3554" s="204"/>
      <c r="L3554" s="204"/>
    </row>
    <row r="3555" spans="3:12">
      <c r="C3555" s="199"/>
      <c r="D3555" s="200"/>
      <c r="E3555" s="175"/>
      <c r="F3555" s="201"/>
      <c r="G3555" s="202"/>
      <c r="H3555" s="203"/>
      <c r="I3555" s="176"/>
      <c r="J3555" s="177"/>
      <c r="K3555" s="204"/>
      <c r="L3555" s="204"/>
    </row>
    <row r="3556" spans="3:12">
      <c r="C3556" s="199"/>
      <c r="D3556" s="200"/>
      <c r="E3556" s="175"/>
      <c r="F3556" s="201"/>
      <c r="G3556" s="202"/>
      <c r="H3556" s="203"/>
      <c r="I3556" s="176"/>
      <c r="J3556" s="177"/>
      <c r="K3556" s="204"/>
      <c r="L3556" s="204"/>
    </row>
    <row r="3557" spans="3:12">
      <c r="C3557" s="199"/>
      <c r="D3557" s="200"/>
      <c r="E3557" s="175"/>
      <c r="F3557" s="201"/>
      <c r="G3557" s="202"/>
      <c r="H3557" s="203"/>
      <c r="I3557" s="176"/>
      <c r="J3557" s="177"/>
      <c r="K3557" s="204"/>
      <c r="L3557" s="204"/>
    </row>
    <row r="3558" spans="3:12">
      <c r="C3558" s="199"/>
      <c r="D3558" s="200"/>
      <c r="E3558" s="175"/>
      <c r="F3558" s="201"/>
      <c r="G3558" s="202"/>
      <c r="H3558" s="203"/>
      <c r="I3558" s="176"/>
      <c r="J3558" s="177"/>
      <c r="K3558" s="204"/>
      <c r="L3558" s="204"/>
    </row>
    <row r="3559" spans="3:12">
      <c r="C3559" s="199"/>
      <c r="D3559" s="200"/>
      <c r="E3559" s="175"/>
      <c r="F3559" s="201"/>
      <c r="G3559" s="202"/>
      <c r="H3559" s="203"/>
      <c r="I3559" s="176"/>
      <c r="J3559" s="177"/>
      <c r="K3559" s="204"/>
      <c r="L3559" s="204"/>
    </row>
    <row r="3560" spans="3:12">
      <c r="C3560" s="199"/>
      <c r="D3560" s="200"/>
      <c r="E3560" s="175"/>
      <c r="F3560" s="201"/>
      <c r="G3560" s="202"/>
      <c r="H3560" s="203"/>
      <c r="I3560" s="176"/>
      <c r="J3560" s="177"/>
      <c r="K3560" s="204"/>
      <c r="L3560" s="204"/>
    </row>
    <row r="3561" spans="3:12">
      <c r="C3561" s="199"/>
      <c r="D3561" s="200"/>
      <c r="E3561" s="175"/>
      <c r="F3561" s="201"/>
      <c r="G3561" s="202"/>
      <c r="H3561" s="203"/>
      <c r="I3561" s="176"/>
      <c r="J3561" s="177"/>
      <c r="K3561" s="204"/>
      <c r="L3561" s="204"/>
    </row>
    <row r="3562" spans="3:12">
      <c r="C3562" s="199"/>
      <c r="D3562" s="200"/>
      <c r="E3562" s="175"/>
      <c r="F3562" s="201"/>
      <c r="G3562" s="202"/>
      <c r="H3562" s="203"/>
      <c r="I3562" s="176"/>
      <c r="J3562" s="177"/>
      <c r="K3562" s="204"/>
      <c r="L3562" s="204"/>
    </row>
    <row r="3563" spans="3:12">
      <c r="C3563" s="199"/>
      <c r="D3563" s="200"/>
      <c r="E3563" s="175"/>
      <c r="F3563" s="201"/>
      <c r="G3563" s="202"/>
      <c r="H3563" s="203"/>
      <c r="I3563" s="176"/>
      <c r="J3563" s="177"/>
      <c r="K3563" s="204"/>
      <c r="L3563" s="204"/>
    </row>
    <row r="3564" spans="3:12">
      <c r="C3564" s="199"/>
      <c r="D3564" s="200"/>
      <c r="E3564" s="175"/>
      <c r="F3564" s="201"/>
      <c r="G3564" s="202"/>
      <c r="H3564" s="203"/>
      <c r="I3564" s="176"/>
      <c r="J3564" s="177"/>
      <c r="K3564" s="204"/>
      <c r="L3564" s="204"/>
    </row>
    <row r="3565" spans="3:12">
      <c r="C3565" s="199"/>
      <c r="D3565" s="200"/>
      <c r="E3565" s="175"/>
      <c r="F3565" s="201"/>
      <c r="G3565" s="202"/>
      <c r="H3565" s="203"/>
      <c r="I3565" s="176"/>
      <c r="J3565" s="177"/>
      <c r="K3565" s="204"/>
      <c r="L3565" s="204"/>
    </row>
    <row r="3566" spans="3:12">
      <c r="C3566" s="199"/>
      <c r="D3566" s="200"/>
      <c r="E3566" s="175"/>
      <c r="F3566" s="201"/>
      <c r="G3566" s="202"/>
      <c r="H3566" s="203"/>
      <c r="I3566" s="176"/>
      <c r="J3566" s="177"/>
      <c r="K3566" s="204"/>
      <c r="L3566" s="204"/>
    </row>
    <row r="3567" spans="3:12">
      <c r="C3567" s="199"/>
      <c r="D3567" s="200"/>
      <c r="E3567" s="175"/>
      <c r="F3567" s="201"/>
      <c r="G3567" s="202"/>
      <c r="H3567" s="203"/>
      <c r="I3567" s="176"/>
      <c r="J3567" s="177"/>
      <c r="K3567" s="204"/>
      <c r="L3567" s="204"/>
    </row>
    <row r="3568" spans="3:12">
      <c r="C3568" s="199"/>
      <c r="D3568" s="200"/>
      <c r="E3568" s="175"/>
      <c r="F3568" s="201"/>
      <c r="G3568" s="202"/>
      <c r="H3568" s="203"/>
      <c r="I3568" s="176"/>
      <c r="J3568" s="177"/>
      <c r="K3568" s="204"/>
      <c r="L3568" s="204"/>
    </row>
    <row r="3569" spans="3:12">
      <c r="C3569" s="199"/>
      <c r="D3569" s="200"/>
      <c r="E3569" s="175"/>
      <c r="F3569" s="201"/>
      <c r="G3569" s="202"/>
      <c r="H3569" s="203"/>
      <c r="I3569" s="176"/>
      <c r="J3569" s="177"/>
      <c r="K3569" s="204"/>
      <c r="L3569" s="204"/>
    </row>
    <row r="3570" spans="3:12">
      <c r="C3570" s="199"/>
      <c r="D3570" s="200"/>
      <c r="E3570" s="175"/>
      <c r="F3570" s="201"/>
      <c r="G3570" s="202"/>
      <c r="H3570" s="203"/>
      <c r="I3570" s="176"/>
      <c r="J3570" s="177"/>
      <c r="K3570" s="204"/>
      <c r="L3570" s="204"/>
    </row>
    <row r="3571" spans="3:12">
      <c r="C3571" s="199"/>
      <c r="D3571" s="200"/>
      <c r="E3571" s="175"/>
      <c r="F3571" s="201"/>
      <c r="G3571" s="202"/>
      <c r="H3571" s="203"/>
      <c r="I3571" s="176"/>
      <c r="J3571" s="177"/>
      <c r="K3571" s="204"/>
      <c r="L3571" s="204"/>
    </row>
    <row r="3572" spans="3:12">
      <c r="C3572" s="199"/>
      <c r="D3572" s="200"/>
      <c r="E3572" s="175"/>
      <c r="F3572" s="201"/>
      <c r="G3572" s="202"/>
      <c r="H3572" s="203"/>
      <c r="I3572" s="176"/>
      <c r="J3572" s="177"/>
      <c r="K3572" s="204"/>
      <c r="L3572" s="204"/>
    </row>
    <row r="3573" spans="3:12">
      <c r="C3573" s="199"/>
      <c r="D3573" s="200"/>
      <c r="E3573" s="175"/>
      <c r="F3573" s="201"/>
      <c r="G3573" s="202"/>
      <c r="H3573" s="203"/>
      <c r="I3573" s="176"/>
      <c r="J3573" s="177"/>
      <c r="K3573" s="204"/>
      <c r="L3573" s="204"/>
    </row>
    <row r="3574" spans="3:12">
      <c r="C3574" s="199"/>
      <c r="D3574" s="200"/>
      <c r="E3574" s="175"/>
      <c r="F3574" s="201"/>
      <c r="G3574" s="202"/>
      <c r="H3574" s="203"/>
      <c r="I3574" s="176"/>
      <c r="J3574" s="177"/>
      <c r="K3574" s="204"/>
      <c r="L3574" s="204"/>
    </row>
    <row r="3575" spans="3:12">
      <c r="C3575" s="199"/>
      <c r="D3575" s="200"/>
      <c r="E3575" s="175"/>
      <c r="F3575" s="201"/>
      <c r="G3575" s="202"/>
      <c r="H3575" s="203"/>
      <c r="I3575" s="176"/>
      <c r="J3575" s="177"/>
      <c r="K3575" s="204"/>
      <c r="L3575" s="204"/>
    </row>
    <row r="3576" spans="3:12">
      <c r="C3576" s="199"/>
      <c r="D3576" s="200"/>
      <c r="E3576" s="175"/>
      <c r="F3576" s="201"/>
      <c r="G3576" s="202"/>
      <c r="H3576" s="203"/>
      <c r="I3576" s="176"/>
      <c r="J3576" s="177"/>
      <c r="K3576" s="204"/>
      <c r="L3576" s="204"/>
    </row>
    <row r="3577" spans="3:12">
      <c r="C3577" s="199"/>
      <c r="D3577" s="200"/>
      <c r="E3577" s="175"/>
      <c r="F3577" s="201"/>
      <c r="G3577" s="202"/>
      <c r="H3577" s="203"/>
      <c r="I3577" s="176"/>
      <c r="J3577" s="177"/>
      <c r="K3577" s="204"/>
      <c r="L3577" s="204"/>
    </row>
    <row r="3578" spans="3:12">
      <c r="C3578" s="199"/>
      <c r="D3578" s="200"/>
      <c r="E3578" s="175"/>
      <c r="F3578" s="201"/>
      <c r="G3578" s="202"/>
      <c r="H3578" s="203"/>
      <c r="I3578" s="176"/>
      <c r="J3578" s="177"/>
      <c r="K3578" s="204"/>
      <c r="L3578" s="204"/>
    </row>
    <row r="3579" spans="3:12">
      <c r="C3579" s="199"/>
      <c r="D3579" s="200"/>
      <c r="E3579" s="175"/>
      <c r="F3579" s="201"/>
      <c r="G3579" s="202"/>
      <c r="H3579" s="203"/>
      <c r="I3579" s="176"/>
      <c r="J3579" s="177"/>
      <c r="K3579" s="204"/>
      <c r="L3579" s="204"/>
    </row>
    <row r="3580" spans="3:12">
      <c r="C3580" s="199"/>
      <c r="D3580" s="200"/>
      <c r="E3580" s="175"/>
      <c r="F3580" s="201"/>
      <c r="G3580" s="202"/>
      <c r="H3580" s="203"/>
      <c r="I3580" s="176"/>
      <c r="J3580" s="177"/>
      <c r="K3580" s="204"/>
      <c r="L3580" s="204"/>
    </row>
    <row r="3581" spans="3:12">
      <c r="C3581" s="199"/>
      <c r="D3581" s="200"/>
      <c r="E3581" s="175"/>
      <c r="F3581" s="201"/>
      <c r="G3581" s="202"/>
      <c r="H3581" s="203"/>
      <c r="I3581" s="176"/>
      <c r="J3581" s="177"/>
      <c r="K3581" s="204"/>
      <c r="L3581" s="204"/>
    </row>
    <row r="3582" spans="3:12">
      <c r="C3582" s="199"/>
      <c r="D3582" s="200"/>
      <c r="E3582" s="175"/>
      <c r="F3582" s="201"/>
      <c r="G3582" s="202"/>
      <c r="H3582" s="203"/>
      <c r="I3582" s="176"/>
      <c r="J3582" s="177"/>
      <c r="K3582" s="204"/>
      <c r="L3582" s="204"/>
    </row>
    <row r="3583" spans="3:12">
      <c r="C3583" s="199"/>
      <c r="D3583" s="200"/>
      <c r="E3583" s="175"/>
      <c r="F3583" s="201"/>
      <c r="G3583" s="202"/>
      <c r="H3583" s="203"/>
      <c r="I3583" s="176"/>
      <c r="J3583" s="177"/>
      <c r="K3583" s="204"/>
      <c r="L3583" s="204"/>
    </row>
    <row r="3584" spans="3:12">
      <c r="C3584" s="199"/>
      <c r="D3584" s="200"/>
      <c r="E3584" s="175"/>
      <c r="F3584" s="201"/>
      <c r="G3584" s="202"/>
      <c r="H3584" s="203"/>
      <c r="I3584" s="176"/>
      <c r="J3584" s="177"/>
      <c r="K3584" s="204"/>
      <c r="L3584" s="204"/>
    </row>
    <row r="3585" spans="3:12">
      <c r="C3585" s="199"/>
      <c r="D3585" s="200"/>
      <c r="E3585" s="175"/>
      <c r="F3585" s="201"/>
      <c r="G3585" s="202"/>
      <c r="H3585" s="203"/>
      <c r="I3585" s="176"/>
      <c r="J3585" s="177"/>
      <c r="K3585" s="204"/>
      <c r="L3585" s="204"/>
    </row>
    <row r="3586" spans="3:12">
      <c r="C3586" s="199"/>
      <c r="D3586" s="200"/>
      <c r="E3586" s="175"/>
      <c r="F3586" s="201"/>
      <c r="G3586" s="202"/>
      <c r="H3586" s="203"/>
      <c r="I3586" s="176"/>
      <c r="J3586" s="177"/>
      <c r="K3586" s="204"/>
      <c r="L3586" s="204"/>
    </row>
    <row r="3587" spans="3:12">
      <c r="C3587" s="199"/>
      <c r="D3587" s="200"/>
      <c r="E3587" s="175"/>
      <c r="F3587" s="201"/>
      <c r="G3587" s="202"/>
      <c r="H3587" s="203"/>
      <c r="I3587" s="176"/>
      <c r="J3587" s="177"/>
      <c r="K3587" s="204"/>
      <c r="L3587" s="204"/>
    </row>
    <row r="3588" spans="3:12">
      <c r="C3588" s="199"/>
      <c r="D3588" s="200"/>
      <c r="E3588" s="175"/>
      <c r="F3588" s="201"/>
      <c r="G3588" s="202"/>
      <c r="H3588" s="203"/>
      <c r="I3588" s="176"/>
      <c r="J3588" s="177"/>
      <c r="K3588" s="204"/>
      <c r="L3588" s="204"/>
    </row>
    <row r="3589" spans="3:12">
      <c r="C3589" s="199"/>
      <c r="D3589" s="200"/>
      <c r="E3589" s="175"/>
      <c r="F3589" s="201"/>
      <c r="G3589" s="202"/>
      <c r="H3589" s="203"/>
      <c r="I3589" s="176"/>
      <c r="J3589" s="177"/>
      <c r="K3589" s="204"/>
      <c r="L3589" s="204"/>
    </row>
    <row r="3590" spans="3:12">
      <c r="C3590" s="199"/>
      <c r="D3590" s="200"/>
      <c r="E3590" s="175"/>
      <c r="F3590" s="201"/>
      <c r="G3590" s="202"/>
      <c r="H3590" s="203"/>
      <c r="I3590" s="176"/>
      <c r="J3590" s="177"/>
      <c r="K3590" s="204"/>
      <c r="L3590" s="204"/>
    </row>
    <row r="3591" spans="3:12">
      <c r="C3591" s="199"/>
      <c r="D3591" s="200"/>
      <c r="E3591" s="175"/>
      <c r="F3591" s="201"/>
      <c r="G3591" s="202"/>
      <c r="H3591" s="203"/>
      <c r="I3591" s="176"/>
      <c r="J3591" s="177"/>
      <c r="K3591" s="204"/>
      <c r="L3591" s="204"/>
    </row>
    <row r="3592" spans="3:12">
      <c r="C3592" s="199"/>
      <c r="D3592" s="200"/>
      <c r="E3592" s="175"/>
      <c r="F3592" s="201"/>
      <c r="G3592" s="202"/>
      <c r="H3592" s="203"/>
      <c r="I3592" s="176"/>
      <c r="J3592" s="177"/>
      <c r="K3592" s="204"/>
      <c r="L3592" s="204"/>
    </row>
    <row r="3593" spans="3:12">
      <c r="C3593" s="199"/>
      <c r="D3593" s="200"/>
      <c r="E3593" s="175"/>
      <c r="F3593" s="201"/>
      <c r="G3593" s="202"/>
      <c r="H3593" s="203"/>
      <c r="I3593" s="176"/>
      <c r="J3593" s="177"/>
      <c r="K3593" s="204"/>
      <c r="L3593" s="204"/>
    </row>
    <row r="3594" spans="3:12">
      <c r="C3594" s="199"/>
      <c r="D3594" s="200"/>
      <c r="E3594" s="175"/>
      <c r="F3594" s="201"/>
      <c r="G3594" s="202"/>
      <c r="H3594" s="203"/>
      <c r="I3594" s="176"/>
      <c r="J3594" s="177"/>
      <c r="K3594" s="204"/>
      <c r="L3594" s="204"/>
    </row>
    <row r="3595" spans="3:12">
      <c r="C3595" s="199"/>
      <c r="D3595" s="200"/>
      <c r="E3595" s="175"/>
      <c r="F3595" s="201"/>
      <c r="G3595" s="202"/>
      <c r="H3595" s="203"/>
      <c r="I3595" s="176"/>
      <c r="J3595" s="177"/>
      <c r="K3595" s="204"/>
      <c r="L3595" s="204"/>
    </row>
    <row r="3596" spans="3:12">
      <c r="C3596" s="199"/>
      <c r="D3596" s="200"/>
      <c r="E3596" s="175"/>
      <c r="F3596" s="201"/>
      <c r="G3596" s="202"/>
      <c r="H3596" s="203"/>
      <c r="I3596" s="176"/>
      <c r="J3596" s="177"/>
      <c r="K3596" s="204"/>
      <c r="L3596" s="204"/>
    </row>
    <row r="3597" spans="3:12">
      <c r="C3597" s="199"/>
      <c r="D3597" s="200"/>
      <c r="E3597" s="175"/>
      <c r="F3597" s="201"/>
      <c r="G3597" s="202"/>
      <c r="H3597" s="203"/>
      <c r="I3597" s="176"/>
      <c r="J3597" s="177"/>
      <c r="K3597" s="204"/>
      <c r="L3597" s="204"/>
    </row>
    <row r="3598" spans="3:12">
      <c r="C3598" s="199"/>
      <c r="D3598" s="200"/>
      <c r="E3598" s="175"/>
      <c r="F3598" s="201"/>
      <c r="G3598" s="202"/>
      <c r="H3598" s="203"/>
      <c r="I3598" s="176"/>
      <c r="J3598" s="177"/>
      <c r="K3598" s="204"/>
      <c r="L3598" s="204"/>
    </row>
    <row r="3599" spans="3:12">
      <c r="C3599" s="199"/>
      <c r="D3599" s="200"/>
      <c r="E3599" s="175"/>
      <c r="F3599" s="201"/>
      <c r="G3599" s="202"/>
      <c r="H3599" s="203"/>
      <c r="I3599" s="176"/>
      <c r="J3599" s="177"/>
      <c r="K3599" s="204"/>
      <c r="L3599" s="204"/>
    </row>
    <row r="3600" spans="3:12">
      <c r="C3600" s="199"/>
      <c r="D3600" s="200"/>
      <c r="E3600" s="175"/>
      <c r="F3600" s="201"/>
      <c r="G3600" s="202"/>
      <c r="H3600" s="203"/>
      <c r="I3600" s="176"/>
      <c r="J3600" s="177"/>
      <c r="K3600" s="204"/>
      <c r="L3600" s="204"/>
    </row>
    <row r="3601" spans="3:12">
      <c r="C3601" s="199"/>
      <c r="D3601" s="200"/>
      <c r="E3601" s="175"/>
      <c r="F3601" s="201"/>
      <c r="G3601" s="202"/>
      <c r="H3601" s="203"/>
      <c r="I3601" s="176"/>
      <c r="J3601" s="177"/>
      <c r="K3601" s="204"/>
      <c r="L3601" s="204"/>
    </row>
    <row r="3602" spans="3:12">
      <c r="C3602" s="199"/>
      <c r="D3602" s="200"/>
      <c r="E3602" s="175"/>
      <c r="F3602" s="201"/>
      <c r="G3602" s="202"/>
      <c r="H3602" s="203"/>
      <c r="I3602" s="176"/>
      <c r="J3602" s="177"/>
      <c r="K3602" s="204"/>
      <c r="L3602" s="204"/>
    </row>
    <row r="3603" spans="3:12">
      <c r="C3603" s="199"/>
      <c r="D3603" s="200"/>
      <c r="E3603" s="175"/>
      <c r="F3603" s="201"/>
      <c r="G3603" s="202"/>
      <c r="H3603" s="203"/>
      <c r="I3603" s="176"/>
      <c r="J3603" s="177"/>
      <c r="K3603" s="204"/>
      <c r="L3603" s="204"/>
    </row>
    <row r="3604" spans="3:12">
      <c r="C3604" s="199"/>
      <c r="D3604" s="200"/>
      <c r="E3604" s="175"/>
      <c r="F3604" s="201"/>
      <c r="G3604" s="202"/>
      <c r="H3604" s="203"/>
      <c r="I3604" s="176"/>
      <c r="J3604" s="177"/>
      <c r="K3604" s="204"/>
      <c r="L3604" s="204"/>
    </row>
    <row r="3605" spans="3:12">
      <c r="C3605" s="199"/>
      <c r="D3605" s="200"/>
      <c r="E3605" s="175"/>
      <c r="F3605" s="201"/>
      <c r="G3605" s="202"/>
      <c r="H3605" s="203"/>
      <c r="I3605" s="176"/>
      <c r="J3605" s="177"/>
      <c r="K3605" s="204"/>
      <c r="L3605" s="204"/>
    </row>
    <row r="3606" spans="3:12">
      <c r="C3606" s="199"/>
      <c r="D3606" s="200"/>
      <c r="E3606" s="175"/>
      <c r="F3606" s="201"/>
      <c r="G3606" s="202"/>
      <c r="H3606" s="203"/>
      <c r="I3606" s="176"/>
      <c r="J3606" s="177"/>
      <c r="K3606" s="204"/>
      <c r="L3606" s="204"/>
    </row>
    <row r="3607" spans="3:12">
      <c r="C3607" s="199"/>
      <c r="D3607" s="200"/>
      <c r="E3607" s="175"/>
      <c r="F3607" s="201"/>
      <c r="G3607" s="202"/>
      <c r="H3607" s="203"/>
      <c r="I3607" s="176"/>
      <c r="J3607" s="177"/>
      <c r="K3607" s="204"/>
      <c r="L3607" s="204"/>
    </row>
    <row r="3608" spans="3:12">
      <c r="C3608" s="199"/>
      <c r="D3608" s="200"/>
      <c r="E3608" s="175"/>
      <c r="F3608" s="201"/>
      <c r="G3608" s="202"/>
      <c r="H3608" s="203"/>
      <c r="I3608" s="176"/>
      <c r="J3608" s="177"/>
      <c r="K3608" s="204"/>
      <c r="L3608" s="204"/>
    </row>
    <row r="3609" spans="3:12">
      <c r="C3609" s="199"/>
      <c r="D3609" s="200"/>
      <c r="E3609" s="175"/>
      <c r="F3609" s="201"/>
      <c r="G3609" s="202"/>
      <c r="H3609" s="203"/>
      <c r="I3609" s="176"/>
      <c r="J3609" s="177"/>
      <c r="K3609" s="204"/>
      <c r="L3609" s="204"/>
    </row>
    <row r="3610" spans="3:12">
      <c r="C3610" s="199"/>
      <c r="D3610" s="200"/>
      <c r="E3610" s="175"/>
      <c r="F3610" s="201"/>
      <c r="G3610" s="202"/>
      <c r="H3610" s="203"/>
      <c r="I3610" s="176"/>
      <c r="J3610" s="177"/>
      <c r="K3610" s="204"/>
      <c r="L3610" s="204"/>
    </row>
    <row r="3611" spans="3:12">
      <c r="C3611" s="199"/>
      <c r="D3611" s="200"/>
      <c r="E3611" s="175"/>
      <c r="F3611" s="201"/>
      <c r="G3611" s="202"/>
      <c r="H3611" s="203"/>
      <c r="I3611" s="176"/>
      <c r="J3611" s="177"/>
      <c r="K3611" s="204"/>
      <c r="L3611" s="204"/>
    </row>
    <row r="3612" spans="3:12">
      <c r="C3612" s="199"/>
      <c r="D3612" s="200"/>
      <c r="E3612" s="175"/>
      <c r="F3612" s="201"/>
      <c r="G3612" s="202"/>
      <c r="H3612" s="203"/>
      <c r="I3612" s="176"/>
      <c r="J3612" s="177"/>
      <c r="K3612" s="204"/>
      <c r="L3612" s="204"/>
    </row>
    <row r="3613" spans="3:12">
      <c r="C3613" s="199"/>
      <c r="D3613" s="200"/>
      <c r="E3613" s="175"/>
      <c r="F3613" s="201"/>
      <c r="G3613" s="202"/>
      <c r="H3613" s="203"/>
      <c r="I3613" s="176"/>
      <c r="J3613" s="177"/>
      <c r="K3613" s="204"/>
      <c r="L3613" s="204"/>
    </row>
    <row r="3614" spans="3:12">
      <c r="C3614" s="199"/>
      <c r="D3614" s="200"/>
      <c r="E3614" s="175"/>
      <c r="F3614" s="201"/>
      <c r="G3614" s="202"/>
      <c r="H3614" s="203"/>
      <c r="I3614" s="176"/>
      <c r="J3614" s="177"/>
      <c r="K3614" s="204"/>
      <c r="L3614" s="204"/>
    </row>
    <row r="3615" spans="3:12">
      <c r="C3615" s="199"/>
      <c r="D3615" s="200"/>
      <c r="E3615" s="175"/>
      <c r="F3615" s="201"/>
      <c r="G3615" s="202"/>
      <c r="H3615" s="203"/>
      <c r="I3615" s="176"/>
      <c r="J3615" s="177"/>
      <c r="K3615" s="204"/>
      <c r="L3615" s="204"/>
    </row>
    <row r="3616" spans="3:12">
      <c r="C3616" s="199"/>
      <c r="D3616" s="200"/>
      <c r="E3616" s="175"/>
      <c r="F3616" s="201"/>
      <c r="G3616" s="202"/>
      <c r="H3616" s="203"/>
      <c r="I3616" s="176"/>
      <c r="J3616" s="177"/>
      <c r="K3616" s="204"/>
      <c r="L3616" s="204"/>
    </row>
    <row r="3617" spans="3:12">
      <c r="C3617" s="199"/>
      <c r="D3617" s="200"/>
      <c r="E3617" s="175"/>
      <c r="F3617" s="201"/>
      <c r="G3617" s="202"/>
      <c r="H3617" s="203"/>
      <c r="I3617" s="176"/>
      <c r="J3617" s="177"/>
      <c r="K3617" s="204"/>
      <c r="L3617" s="204"/>
    </row>
    <row r="3618" spans="3:12">
      <c r="C3618" s="199"/>
      <c r="D3618" s="200"/>
      <c r="E3618" s="175"/>
      <c r="F3618" s="201"/>
      <c r="G3618" s="202"/>
      <c r="H3618" s="203"/>
      <c r="I3618" s="176"/>
      <c r="J3618" s="177"/>
      <c r="K3618" s="204"/>
      <c r="L3618" s="204"/>
    </row>
    <row r="3619" spans="3:12">
      <c r="C3619" s="199"/>
      <c r="D3619" s="200"/>
      <c r="E3619" s="175"/>
      <c r="F3619" s="201"/>
      <c r="G3619" s="202"/>
      <c r="H3619" s="203"/>
      <c r="I3619" s="176"/>
      <c r="J3619" s="177"/>
      <c r="K3619" s="204"/>
      <c r="L3619" s="204"/>
    </row>
    <row r="3620" spans="3:12">
      <c r="C3620" s="199"/>
      <c r="D3620" s="200"/>
      <c r="E3620" s="175"/>
      <c r="F3620" s="201"/>
      <c r="G3620" s="202"/>
      <c r="H3620" s="203"/>
      <c r="I3620" s="176"/>
      <c r="J3620" s="177"/>
      <c r="K3620" s="204"/>
      <c r="L3620" s="204"/>
    </row>
    <row r="3621" spans="3:12">
      <c r="C3621" s="199"/>
      <c r="D3621" s="200"/>
      <c r="E3621" s="175"/>
      <c r="F3621" s="201"/>
      <c r="G3621" s="202"/>
      <c r="H3621" s="203"/>
      <c r="I3621" s="176"/>
      <c r="J3621" s="177"/>
      <c r="K3621" s="204"/>
      <c r="L3621" s="204"/>
    </row>
    <row r="3622" spans="3:12">
      <c r="C3622" s="199"/>
      <c r="D3622" s="200"/>
      <c r="E3622" s="175"/>
      <c r="F3622" s="201"/>
      <c r="G3622" s="202"/>
      <c r="H3622" s="203"/>
      <c r="I3622" s="176"/>
      <c r="J3622" s="177"/>
      <c r="K3622" s="204"/>
      <c r="L3622" s="204"/>
    </row>
    <row r="3623" spans="3:12">
      <c r="C3623" s="199"/>
      <c r="D3623" s="200"/>
      <c r="E3623" s="175"/>
      <c r="F3623" s="201"/>
      <c r="G3623" s="202"/>
      <c r="H3623" s="203"/>
      <c r="I3623" s="176"/>
      <c r="J3623" s="177"/>
      <c r="K3623" s="204"/>
      <c r="L3623" s="204"/>
    </row>
    <row r="3624" spans="3:12">
      <c r="C3624" s="199"/>
      <c r="D3624" s="200"/>
      <c r="E3624" s="175"/>
      <c r="F3624" s="201"/>
      <c r="G3624" s="202"/>
      <c r="H3624" s="203"/>
      <c r="I3624" s="176"/>
      <c r="J3624" s="177"/>
      <c r="K3624" s="204"/>
      <c r="L3624" s="204"/>
    </row>
    <row r="3625" spans="3:12">
      <c r="C3625" s="199"/>
      <c r="D3625" s="200"/>
      <c r="E3625" s="175"/>
      <c r="F3625" s="201"/>
      <c r="G3625" s="202"/>
      <c r="H3625" s="203"/>
      <c r="I3625" s="176"/>
      <c r="J3625" s="177"/>
      <c r="K3625" s="204"/>
      <c r="L3625" s="204"/>
    </row>
    <row r="3626" spans="3:12">
      <c r="C3626" s="199"/>
      <c r="D3626" s="200"/>
      <c r="E3626" s="175"/>
      <c r="F3626" s="201"/>
      <c r="G3626" s="202"/>
      <c r="H3626" s="203"/>
      <c r="I3626" s="176"/>
      <c r="J3626" s="177"/>
      <c r="K3626" s="204"/>
      <c r="L3626" s="204"/>
    </row>
    <row r="3627" spans="3:12">
      <c r="C3627" s="199"/>
      <c r="D3627" s="200"/>
      <c r="E3627" s="175"/>
      <c r="F3627" s="201"/>
      <c r="G3627" s="202"/>
      <c r="H3627" s="203"/>
      <c r="I3627" s="176"/>
      <c r="J3627" s="177"/>
      <c r="K3627" s="204"/>
      <c r="L3627" s="204"/>
    </row>
    <row r="3628" spans="3:12">
      <c r="C3628" s="199"/>
      <c r="D3628" s="200"/>
      <c r="E3628" s="175"/>
      <c r="F3628" s="201"/>
      <c r="G3628" s="202"/>
      <c r="H3628" s="203"/>
      <c r="I3628" s="176"/>
      <c r="J3628" s="177"/>
      <c r="K3628" s="204"/>
      <c r="L3628" s="204"/>
    </row>
    <row r="3629" spans="3:12">
      <c r="C3629" s="199"/>
      <c r="D3629" s="200"/>
      <c r="E3629" s="175"/>
      <c r="F3629" s="201"/>
      <c r="G3629" s="202"/>
      <c r="H3629" s="203"/>
      <c r="I3629" s="176"/>
      <c r="J3629" s="177"/>
      <c r="K3629" s="204"/>
      <c r="L3629" s="204"/>
    </row>
    <row r="3630" spans="3:12">
      <c r="C3630" s="199"/>
      <c r="D3630" s="200"/>
      <c r="E3630" s="175"/>
      <c r="F3630" s="201"/>
      <c r="G3630" s="202"/>
      <c r="H3630" s="203"/>
      <c r="I3630" s="176"/>
      <c r="J3630" s="177"/>
      <c r="K3630" s="204"/>
      <c r="L3630" s="204"/>
    </row>
    <row r="3631" spans="3:12">
      <c r="C3631" s="199"/>
      <c r="D3631" s="200"/>
      <c r="E3631" s="175"/>
      <c r="F3631" s="201"/>
      <c r="G3631" s="202"/>
      <c r="H3631" s="203"/>
      <c r="I3631" s="176"/>
      <c r="J3631" s="177"/>
      <c r="K3631" s="204"/>
      <c r="L3631" s="204"/>
    </row>
    <row r="3632" spans="3:12">
      <c r="C3632" s="199"/>
      <c r="D3632" s="200"/>
      <c r="E3632" s="175"/>
      <c r="F3632" s="201"/>
      <c r="G3632" s="202"/>
      <c r="H3632" s="203"/>
      <c r="I3632" s="176"/>
      <c r="J3632" s="177"/>
      <c r="K3632" s="204"/>
      <c r="L3632" s="204"/>
    </row>
    <row r="3633" spans="3:12">
      <c r="C3633" s="199"/>
      <c r="D3633" s="200"/>
      <c r="E3633" s="175"/>
      <c r="F3633" s="201"/>
      <c r="G3633" s="202"/>
      <c r="H3633" s="203"/>
      <c r="I3633" s="176"/>
      <c r="J3633" s="177"/>
      <c r="K3633" s="204"/>
      <c r="L3633" s="204"/>
    </row>
    <row r="3634" spans="3:12">
      <c r="C3634" s="199"/>
      <c r="D3634" s="200"/>
      <c r="E3634" s="175"/>
      <c r="F3634" s="201"/>
      <c r="G3634" s="202"/>
      <c r="H3634" s="203"/>
      <c r="I3634" s="176"/>
      <c r="J3634" s="177"/>
      <c r="K3634" s="204"/>
      <c r="L3634" s="204"/>
    </row>
    <row r="3635" spans="3:12">
      <c r="C3635" s="199"/>
      <c r="D3635" s="200"/>
      <c r="E3635" s="175"/>
      <c r="F3635" s="201"/>
      <c r="G3635" s="202"/>
      <c r="H3635" s="203"/>
      <c r="I3635" s="176"/>
      <c r="J3635" s="177"/>
      <c r="K3635" s="204"/>
      <c r="L3635" s="204"/>
    </row>
    <row r="3636" spans="3:12">
      <c r="C3636" s="199"/>
      <c r="D3636" s="200"/>
      <c r="E3636" s="175"/>
      <c r="F3636" s="201"/>
      <c r="G3636" s="202"/>
      <c r="H3636" s="203"/>
      <c r="I3636" s="176"/>
      <c r="J3636" s="177"/>
      <c r="K3636" s="204"/>
      <c r="L3636" s="204"/>
    </row>
    <row r="3637" spans="3:12">
      <c r="C3637" s="199"/>
      <c r="D3637" s="200"/>
      <c r="E3637" s="175"/>
      <c r="F3637" s="201"/>
      <c r="G3637" s="202"/>
      <c r="H3637" s="203"/>
      <c r="I3637" s="176"/>
      <c r="J3637" s="177"/>
      <c r="K3637" s="204"/>
      <c r="L3637" s="204"/>
    </row>
    <row r="3638" spans="3:12">
      <c r="C3638" s="199"/>
      <c r="D3638" s="200"/>
      <c r="E3638" s="175"/>
      <c r="F3638" s="201"/>
      <c r="G3638" s="202"/>
      <c r="H3638" s="203"/>
      <c r="I3638" s="176"/>
      <c r="J3638" s="177"/>
      <c r="K3638" s="204"/>
      <c r="L3638" s="204"/>
    </row>
    <row r="3639" spans="3:12">
      <c r="C3639" s="199"/>
      <c r="D3639" s="200"/>
      <c r="E3639" s="175"/>
      <c r="F3639" s="201"/>
      <c r="G3639" s="202"/>
      <c r="H3639" s="203"/>
      <c r="I3639" s="176"/>
      <c r="J3639" s="177"/>
      <c r="K3639" s="204"/>
      <c r="L3639" s="204"/>
    </row>
    <row r="3640" spans="3:12">
      <c r="C3640" s="199"/>
      <c r="D3640" s="200"/>
      <c r="E3640" s="175"/>
      <c r="F3640" s="201"/>
      <c r="G3640" s="202"/>
      <c r="H3640" s="203"/>
      <c r="I3640" s="176"/>
      <c r="J3640" s="177"/>
      <c r="K3640" s="204"/>
      <c r="L3640" s="204"/>
    </row>
    <row r="3641" spans="3:12">
      <c r="C3641" s="199"/>
      <c r="D3641" s="200"/>
      <c r="E3641" s="175"/>
      <c r="F3641" s="201"/>
      <c r="G3641" s="202"/>
      <c r="H3641" s="203"/>
      <c r="I3641" s="176"/>
      <c r="J3641" s="177"/>
      <c r="K3641" s="204"/>
      <c r="L3641" s="204"/>
    </row>
    <row r="3642" spans="3:12">
      <c r="C3642" s="199"/>
      <c r="D3642" s="200"/>
      <c r="E3642" s="175"/>
      <c r="F3642" s="201"/>
      <c r="G3642" s="202"/>
      <c r="H3642" s="203"/>
      <c r="I3642" s="176"/>
      <c r="J3642" s="177"/>
      <c r="K3642" s="204"/>
      <c r="L3642" s="204"/>
    </row>
    <row r="3643" spans="3:12">
      <c r="C3643" s="199"/>
      <c r="D3643" s="200"/>
      <c r="E3643" s="175"/>
      <c r="F3643" s="201"/>
      <c r="G3643" s="202"/>
      <c r="H3643" s="203"/>
      <c r="I3643" s="176"/>
      <c r="J3643" s="177"/>
      <c r="K3643" s="204"/>
      <c r="L3643" s="204"/>
    </row>
    <row r="3644" spans="3:12">
      <c r="C3644" s="199"/>
      <c r="D3644" s="200"/>
      <c r="E3644" s="175"/>
      <c r="F3644" s="201"/>
      <c r="G3644" s="202"/>
      <c r="H3644" s="203"/>
      <c r="I3644" s="176"/>
      <c r="J3644" s="177"/>
      <c r="K3644" s="204"/>
      <c r="L3644" s="204"/>
    </row>
    <row r="3645" spans="3:12">
      <c r="C3645" s="199"/>
      <c r="D3645" s="200"/>
      <c r="E3645" s="175"/>
      <c r="F3645" s="201"/>
      <c r="G3645" s="202"/>
      <c r="H3645" s="203"/>
      <c r="I3645" s="176"/>
      <c r="J3645" s="177"/>
      <c r="K3645" s="204"/>
      <c r="L3645" s="204"/>
    </row>
    <row r="3646" spans="3:12">
      <c r="C3646" s="199"/>
      <c r="D3646" s="200"/>
      <c r="E3646" s="175"/>
      <c r="F3646" s="201"/>
      <c r="G3646" s="202"/>
      <c r="H3646" s="203"/>
      <c r="I3646" s="176"/>
      <c r="J3646" s="177"/>
      <c r="K3646" s="204"/>
      <c r="L3646" s="204"/>
    </row>
    <row r="3647" spans="3:12">
      <c r="C3647" s="199"/>
      <c r="D3647" s="200"/>
      <c r="E3647" s="175"/>
      <c r="F3647" s="201"/>
      <c r="G3647" s="202"/>
      <c r="H3647" s="203"/>
      <c r="I3647" s="176"/>
      <c r="J3647" s="177"/>
      <c r="K3647" s="204"/>
      <c r="L3647" s="204"/>
    </row>
    <row r="3648" spans="3:12">
      <c r="C3648" s="199"/>
      <c r="D3648" s="200"/>
      <c r="E3648" s="175"/>
      <c r="F3648" s="201"/>
      <c r="G3648" s="202"/>
      <c r="H3648" s="203"/>
      <c r="I3648" s="176"/>
      <c r="J3648" s="177"/>
      <c r="K3648" s="204"/>
      <c r="L3648" s="204"/>
    </row>
    <row r="3649" spans="3:12">
      <c r="C3649" s="199"/>
      <c r="D3649" s="200"/>
      <c r="E3649" s="175"/>
      <c r="F3649" s="201"/>
      <c r="G3649" s="202"/>
      <c r="H3649" s="203"/>
      <c r="I3649" s="176"/>
      <c r="J3649" s="177"/>
      <c r="K3649" s="204"/>
      <c r="L3649" s="204"/>
    </row>
    <row r="3650" spans="3:12">
      <c r="C3650" s="199"/>
      <c r="D3650" s="200"/>
      <c r="E3650" s="175"/>
      <c r="F3650" s="201"/>
      <c r="G3650" s="202"/>
      <c r="H3650" s="203"/>
      <c r="I3650" s="176"/>
      <c r="J3650" s="177"/>
      <c r="K3650" s="204"/>
      <c r="L3650" s="204"/>
    </row>
    <row r="3651" spans="3:12">
      <c r="C3651" s="199"/>
      <c r="D3651" s="200"/>
      <c r="E3651" s="175"/>
      <c r="F3651" s="201"/>
      <c r="G3651" s="202"/>
      <c r="H3651" s="203"/>
      <c r="I3651" s="176"/>
      <c r="J3651" s="177"/>
      <c r="K3651" s="204"/>
      <c r="L3651" s="204"/>
    </row>
    <row r="3652" spans="3:12">
      <c r="C3652" s="199"/>
      <c r="D3652" s="200"/>
      <c r="E3652" s="175"/>
      <c r="F3652" s="201"/>
      <c r="G3652" s="202"/>
      <c r="H3652" s="203"/>
      <c r="I3652" s="176"/>
      <c r="J3652" s="177"/>
      <c r="K3652" s="204"/>
      <c r="L3652" s="204"/>
    </row>
    <row r="3653" spans="3:12">
      <c r="C3653" s="199"/>
      <c r="D3653" s="200"/>
      <c r="E3653" s="175"/>
      <c r="F3653" s="201"/>
      <c r="G3653" s="202"/>
      <c r="H3653" s="203"/>
      <c r="I3653" s="176"/>
      <c r="J3653" s="177"/>
      <c r="K3653" s="204"/>
      <c r="L3653" s="204"/>
    </row>
    <row r="3654" spans="3:12">
      <c r="C3654" s="199"/>
      <c r="D3654" s="200"/>
      <c r="E3654" s="175"/>
      <c r="F3654" s="201"/>
      <c r="G3654" s="202"/>
      <c r="H3654" s="203"/>
      <c r="I3654" s="176"/>
      <c r="J3654" s="177"/>
      <c r="K3654" s="204"/>
      <c r="L3654" s="204"/>
    </row>
    <row r="3655" spans="3:12">
      <c r="C3655" s="199"/>
      <c r="D3655" s="200"/>
      <c r="E3655" s="175"/>
      <c r="F3655" s="201"/>
      <c r="G3655" s="202"/>
      <c r="H3655" s="203"/>
      <c r="I3655" s="176"/>
      <c r="J3655" s="177"/>
      <c r="K3655" s="204"/>
      <c r="L3655" s="204"/>
    </row>
    <row r="3656" spans="3:12">
      <c r="C3656" s="199"/>
      <c r="D3656" s="200"/>
      <c r="E3656" s="175"/>
      <c r="F3656" s="201"/>
      <c r="G3656" s="202"/>
      <c r="H3656" s="203"/>
      <c r="I3656" s="176"/>
      <c r="J3656" s="177"/>
      <c r="K3656" s="204"/>
      <c r="L3656" s="204"/>
    </row>
    <row r="3657" spans="3:12">
      <c r="C3657" s="199"/>
      <c r="D3657" s="200"/>
      <c r="E3657" s="175"/>
      <c r="F3657" s="201"/>
      <c r="G3657" s="202"/>
      <c r="H3657" s="203"/>
      <c r="I3657" s="176"/>
      <c r="J3657" s="177"/>
      <c r="K3657" s="204"/>
      <c r="L3657" s="204"/>
    </row>
    <row r="3658" spans="3:12">
      <c r="C3658" s="199"/>
      <c r="D3658" s="200"/>
      <c r="E3658" s="175"/>
      <c r="F3658" s="201"/>
      <c r="G3658" s="202"/>
      <c r="H3658" s="203"/>
      <c r="I3658" s="176"/>
      <c r="J3658" s="177"/>
      <c r="K3658" s="204"/>
      <c r="L3658" s="204"/>
    </row>
    <row r="3659" spans="3:12">
      <c r="C3659" s="199"/>
      <c r="D3659" s="200"/>
      <c r="E3659" s="175"/>
      <c r="F3659" s="201"/>
      <c r="G3659" s="202"/>
      <c r="H3659" s="203"/>
      <c r="I3659" s="176"/>
      <c r="J3659" s="177"/>
      <c r="K3659" s="204"/>
      <c r="L3659" s="204"/>
    </row>
    <row r="3660" spans="3:12">
      <c r="C3660" s="199"/>
      <c r="D3660" s="200"/>
      <c r="E3660" s="175"/>
      <c r="F3660" s="201"/>
      <c r="G3660" s="202"/>
      <c r="H3660" s="203"/>
      <c r="I3660" s="176"/>
      <c r="J3660" s="177"/>
      <c r="K3660" s="204"/>
      <c r="L3660" s="204"/>
    </row>
    <row r="3661" spans="3:12">
      <c r="C3661" s="199"/>
      <c r="D3661" s="200"/>
      <c r="E3661" s="175"/>
      <c r="F3661" s="201"/>
      <c r="G3661" s="202"/>
      <c r="H3661" s="203"/>
      <c r="I3661" s="176"/>
      <c r="J3661" s="177"/>
      <c r="K3661" s="204"/>
      <c r="L3661" s="204"/>
    </row>
    <row r="3662" spans="3:12">
      <c r="C3662" s="199"/>
      <c r="D3662" s="200"/>
      <c r="E3662" s="175"/>
      <c r="F3662" s="201"/>
      <c r="G3662" s="202"/>
      <c r="H3662" s="203"/>
      <c r="I3662" s="176"/>
      <c r="J3662" s="177"/>
      <c r="K3662" s="204"/>
      <c r="L3662" s="204"/>
    </row>
    <row r="3663" spans="3:12">
      <c r="C3663" s="199"/>
      <c r="D3663" s="200"/>
      <c r="E3663" s="175"/>
      <c r="F3663" s="201"/>
      <c r="G3663" s="202"/>
      <c r="H3663" s="203"/>
      <c r="I3663" s="176"/>
      <c r="J3663" s="177"/>
      <c r="K3663" s="204"/>
      <c r="L3663" s="204"/>
    </row>
    <row r="3664" spans="3:12">
      <c r="C3664" s="199"/>
      <c r="D3664" s="200"/>
      <c r="E3664" s="175"/>
      <c r="F3664" s="201"/>
      <c r="G3664" s="202"/>
      <c r="H3664" s="203"/>
      <c r="I3664" s="176"/>
      <c r="J3664" s="177"/>
      <c r="K3664" s="204"/>
      <c r="L3664" s="204"/>
    </row>
    <row r="3665" spans="3:12">
      <c r="C3665" s="199"/>
      <c r="D3665" s="200"/>
      <c r="E3665" s="175"/>
      <c r="F3665" s="201"/>
      <c r="G3665" s="202"/>
      <c r="H3665" s="203"/>
      <c r="I3665" s="176"/>
      <c r="J3665" s="177"/>
      <c r="K3665" s="204"/>
      <c r="L3665" s="204"/>
    </row>
    <row r="3666" spans="3:12">
      <c r="C3666" s="199"/>
      <c r="D3666" s="200"/>
      <c r="E3666" s="175"/>
      <c r="F3666" s="201"/>
      <c r="G3666" s="202"/>
      <c r="H3666" s="203"/>
      <c r="I3666" s="176"/>
      <c r="J3666" s="177"/>
      <c r="K3666" s="204"/>
      <c r="L3666" s="204"/>
    </row>
    <row r="3667" spans="3:12">
      <c r="C3667" s="199"/>
      <c r="D3667" s="200"/>
      <c r="E3667" s="175"/>
      <c r="F3667" s="201"/>
      <c r="G3667" s="202"/>
      <c r="H3667" s="203"/>
      <c r="I3667" s="176"/>
      <c r="J3667" s="177"/>
      <c r="K3667" s="204"/>
      <c r="L3667" s="204"/>
    </row>
    <row r="3668" spans="3:12">
      <c r="C3668" s="199"/>
      <c r="D3668" s="200"/>
      <c r="E3668" s="175"/>
      <c r="F3668" s="201"/>
      <c r="G3668" s="202"/>
      <c r="H3668" s="203"/>
      <c r="I3668" s="176"/>
      <c r="J3668" s="177"/>
      <c r="K3668" s="204"/>
      <c r="L3668" s="204"/>
    </row>
    <row r="3669" spans="3:12">
      <c r="C3669" s="199"/>
      <c r="D3669" s="200"/>
      <c r="E3669" s="175"/>
      <c r="F3669" s="201"/>
      <c r="G3669" s="202"/>
      <c r="H3669" s="203"/>
      <c r="I3669" s="176"/>
      <c r="J3669" s="177"/>
      <c r="K3669" s="204"/>
      <c r="L3669" s="204"/>
    </row>
    <row r="3670" spans="3:12">
      <c r="C3670" s="199"/>
      <c r="D3670" s="200"/>
      <c r="E3670" s="175"/>
      <c r="F3670" s="201"/>
      <c r="G3670" s="202"/>
      <c r="H3670" s="203"/>
      <c r="I3670" s="176"/>
      <c r="J3670" s="177"/>
      <c r="K3670" s="204"/>
      <c r="L3670" s="204"/>
    </row>
    <row r="3671" spans="3:12">
      <c r="C3671" s="199"/>
      <c r="D3671" s="200"/>
      <c r="E3671" s="175"/>
      <c r="F3671" s="201"/>
      <c r="G3671" s="202"/>
      <c r="H3671" s="203"/>
      <c r="I3671" s="176"/>
      <c r="J3671" s="177"/>
      <c r="K3671" s="204"/>
      <c r="L3671" s="204"/>
    </row>
    <row r="3672" spans="3:12">
      <c r="C3672" s="199"/>
      <c r="D3672" s="200"/>
      <c r="E3672" s="175"/>
      <c r="F3672" s="201"/>
      <c r="G3672" s="202"/>
      <c r="H3672" s="203"/>
      <c r="I3672" s="176"/>
      <c r="J3672" s="177"/>
      <c r="K3672" s="204"/>
      <c r="L3672" s="204"/>
    </row>
    <row r="3673" spans="3:12">
      <c r="C3673" s="199"/>
      <c r="D3673" s="200"/>
      <c r="E3673" s="175"/>
      <c r="F3673" s="201"/>
      <c r="G3673" s="202"/>
      <c r="H3673" s="203"/>
      <c r="I3673" s="176"/>
      <c r="J3673" s="177"/>
      <c r="K3673" s="204"/>
      <c r="L3673" s="204"/>
    </row>
    <row r="3674" spans="3:12">
      <c r="C3674" s="199"/>
      <c r="D3674" s="200"/>
      <c r="E3674" s="175"/>
      <c r="F3674" s="201"/>
      <c r="G3674" s="202"/>
      <c r="H3674" s="203"/>
      <c r="I3674" s="176"/>
      <c r="J3674" s="177"/>
      <c r="K3674" s="204"/>
      <c r="L3674" s="204"/>
    </row>
    <row r="3675" spans="3:12">
      <c r="C3675" s="199"/>
      <c r="D3675" s="200"/>
      <c r="E3675" s="175"/>
      <c r="F3675" s="201"/>
      <c r="G3675" s="202"/>
      <c r="H3675" s="203"/>
      <c r="I3675" s="176"/>
      <c r="J3675" s="177"/>
      <c r="K3675" s="204"/>
      <c r="L3675" s="204"/>
    </row>
    <row r="3676" spans="3:12">
      <c r="C3676" s="199"/>
      <c r="D3676" s="200"/>
      <c r="E3676" s="175"/>
      <c r="F3676" s="201"/>
      <c r="G3676" s="202"/>
      <c r="H3676" s="203"/>
      <c r="I3676" s="176"/>
      <c r="J3676" s="177"/>
      <c r="K3676" s="204"/>
      <c r="L3676" s="204"/>
    </row>
    <row r="3677" spans="3:12">
      <c r="C3677" s="199"/>
      <c r="D3677" s="200"/>
      <c r="E3677" s="175"/>
      <c r="F3677" s="201"/>
      <c r="G3677" s="202"/>
      <c r="H3677" s="203"/>
      <c r="I3677" s="176"/>
      <c r="J3677" s="177"/>
      <c r="K3677" s="204"/>
      <c r="L3677" s="204"/>
    </row>
    <row r="3678" spans="3:12">
      <c r="C3678" s="199"/>
      <c r="D3678" s="200"/>
      <c r="E3678" s="175"/>
      <c r="F3678" s="201"/>
      <c r="G3678" s="202"/>
      <c r="H3678" s="203"/>
      <c r="I3678" s="176"/>
      <c r="J3678" s="177"/>
      <c r="K3678" s="204"/>
      <c r="L3678" s="204"/>
    </row>
    <row r="3679" spans="3:12">
      <c r="C3679" s="199"/>
      <c r="D3679" s="200"/>
      <c r="E3679" s="175"/>
      <c r="F3679" s="201"/>
      <c r="G3679" s="202"/>
      <c r="H3679" s="203"/>
      <c r="I3679" s="176"/>
      <c r="J3679" s="177"/>
      <c r="K3679" s="204"/>
      <c r="L3679" s="204"/>
    </row>
    <row r="3680" spans="3:12">
      <c r="C3680" s="199"/>
      <c r="D3680" s="200"/>
      <c r="E3680" s="175"/>
      <c r="F3680" s="201"/>
      <c r="G3680" s="202"/>
      <c r="H3680" s="203"/>
      <c r="I3680" s="176"/>
      <c r="J3680" s="177"/>
      <c r="K3680" s="204"/>
      <c r="L3680" s="204"/>
    </row>
    <row r="3681" spans="3:12">
      <c r="C3681" s="199"/>
      <c r="D3681" s="200"/>
      <c r="E3681" s="175"/>
      <c r="F3681" s="201"/>
      <c r="G3681" s="202"/>
      <c r="H3681" s="203"/>
      <c r="I3681" s="176"/>
      <c r="J3681" s="177"/>
      <c r="K3681" s="204"/>
      <c r="L3681" s="204"/>
    </row>
    <row r="3682" spans="3:12">
      <c r="C3682" s="199"/>
      <c r="D3682" s="200"/>
      <c r="E3682" s="175"/>
      <c r="F3682" s="201"/>
      <c r="G3682" s="202"/>
      <c r="H3682" s="203"/>
      <c r="I3682" s="176"/>
      <c r="J3682" s="177"/>
      <c r="K3682" s="204"/>
      <c r="L3682" s="204"/>
    </row>
    <row r="3683" spans="3:12">
      <c r="C3683" s="199"/>
      <c r="D3683" s="200"/>
      <c r="E3683" s="175"/>
      <c r="F3683" s="201"/>
      <c r="G3683" s="202"/>
      <c r="H3683" s="203"/>
      <c r="I3683" s="176"/>
      <c r="J3683" s="177"/>
      <c r="K3683" s="204"/>
      <c r="L3683" s="204"/>
    </row>
    <row r="3684" spans="3:12">
      <c r="C3684" s="199"/>
      <c r="D3684" s="200"/>
      <c r="E3684" s="175"/>
      <c r="F3684" s="201"/>
      <c r="G3684" s="202"/>
      <c r="H3684" s="203"/>
      <c r="I3684" s="176"/>
      <c r="J3684" s="177"/>
      <c r="K3684" s="204"/>
      <c r="L3684" s="204"/>
    </row>
    <row r="3685" spans="3:12">
      <c r="C3685" s="199"/>
      <c r="D3685" s="200"/>
      <c r="E3685" s="175"/>
      <c r="F3685" s="201"/>
      <c r="G3685" s="202"/>
      <c r="H3685" s="203"/>
      <c r="I3685" s="176"/>
      <c r="J3685" s="177"/>
      <c r="K3685" s="204"/>
      <c r="L3685" s="204"/>
    </row>
    <row r="3686" spans="3:12">
      <c r="C3686" s="199"/>
      <c r="D3686" s="200"/>
      <c r="E3686" s="175"/>
      <c r="F3686" s="201"/>
      <c r="G3686" s="202"/>
      <c r="H3686" s="203"/>
      <c r="I3686" s="176"/>
      <c r="J3686" s="177"/>
      <c r="K3686" s="204"/>
      <c r="L3686" s="204"/>
    </row>
    <row r="3687" spans="3:12">
      <c r="C3687" s="199"/>
      <c r="D3687" s="200"/>
      <c r="E3687" s="175"/>
      <c r="F3687" s="201"/>
      <c r="G3687" s="202"/>
      <c r="H3687" s="203"/>
      <c r="I3687" s="176"/>
      <c r="J3687" s="177"/>
      <c r="K3687" s="204"/>
      <c r="L3687" s="204"/>
    </row>
    <row r="3688" spans="3:12">
      <c r="C3688" s="199"/>
      <c r="D3688" s="200"/>
      <c r="E3688" s="175"/>
      <c r="F3688" s="201"/>
      <c r="G3688" s="202"/>
      <c r="H3688" s="203"/>
      <c r="I3688" s="176"/>
      <c r="J3688" s="177"/>
      <c r="K3688" s="204"/>
      <c r="L3688" s="204"/>
    </row>
    <row r="3689" spans="3:12">
      <c r="C3689" s="199"/>
      <c r="D3689" s="200"/>
      <c r="E3689" s="175"/>
      <c r="F3689" s="201"/>
      <c r="G3689" s="202"/>
      <c r="H3689" s="203"/>
      <c r="I3689" s="176"/>
      <c r="J3689" s="177"/>
      <c r="K3689" s="204"/>
      <c r="L3689" s="204"/>
    </row>
    <row r="3690" spans="3:12">
      <c r="C3690" s="199"/>
      <c r="D3690" s="200"/>
      <c r="E3690" s="175"/>
      <c r="F3690" s="201"/>
      <c r="G3690" s="202"/>
      <c r="H3690" s="203"/>
      <c r="I3690" s="176"/>
      <c r="J3690" s="177"/>
      <c r="K3690" s="204"/>
      <c r="L3690" s="204"/>
    </row>
    <row r="3691" spans="3:12">
      <c r="C3691" s="199"/>
      <c r="D3691" s="200"/>
      <c r="E3691" s="175"/>
      <c r="F3691" s="201"/>
      <c r="G3691" s="202"/>
      <c r="H3691" s="203"/>
      <c r="I3691" s="176"/>
      <c r="J3691" s="177"/>
      <c r="K3691" s="204"/>
      <c r="L3691" s="204"/>
    </row>
    <row r="3692" spans="3:12">
      <c r="C3692" s="199"/>
      <c r="D3692" s="200"/>
      <c r="E3692" s="175"/>
      <c r="F3692" s="201"/>
      <c r="G3692" s="202"/>
      <c r="H3692" s="203"/>
      <c r="I3692" s="176"/>
      <c r="J3692" s="177"/>
      <c r="K3692" s="204"/>
      <c r="L3692" s="204"/>
    </row>
    <row r="3693" spans="3:12">
      <c r="C3693" s="199"/>
      <c r="D3693" s="200"/>
      <c r="E3693" s="175"/>
      <c r="F3693" s="201"/>
      <c r="G3693" s="202"/>
      <c r="H3693" s="203"/>
      <c r="I3693" s="176"/>
      <c r="J3693" s="177"/>
      <c r="K3693" s="204"/>
      <c r="L3693" s="204"/>
    </row>
    <row r="3694" spans="3:12">
      <c r="C3694" s="199"/>
      <c r="D3694" s="200"/>
      <c r="E3694" s="175"/>
      <c r="F3694" s="201"/>
      <c r="G3694" s="202"/>
      <c r="H3694" s="203"/>
      <c r="I3694" s="176"/>
      <c r="J3694" s="177"/>
      <c r="K3694" s="204"/>
      <c r="L3694" s="204"/>
    </row>
    <row r="3695" spans="3:12">
      <c r="C3695" s="199"/>
      <c r="D3695" s="200"/>
      <c r="E3695" s="175"/>
      <c r="F3695" s="201"/>
      <c r="G3695" s="202"/>
      <c r="H3695" s="203"/>
      <c r="I3695" s="176"/>
      <c r="J3695" s="177"/>
      <c r="K3695" s="204"/>
      <c r="L3695" s="204"/>
    </row>
    <row r="3696" spans="3:12">
      <c r="C3696" s="199"/>
      <c r="D3696" s="200"/>
      <c r="E3696" s="175"/>
      <c r="F3696" s="201"/>
      <c r="G3696" s="202"/>
      <c r="H3696" s="203"/>
      <c r="I3696" s="176"/>
      <c r="J3696" s="177"/>
      <c r="K3696" s="204"/>
      <c r="L3696" s="204"/>
    </row>
    <row r="3697" spans="3:12">
      <c r="C3697" s="199"/>
      <c r="D3697" s="200"/>
      <c r="E3697" s="175"/>
      <c r="F3697" s="201"/>
      <c r="G3697" s="202"/>
      <c r="H3697" s="203"/>
      <c r="I3697" s="176"/>
      <c r="J3697" s="177"/>
      <c r="K3697" s="204"/>
      <c r="L3697" s="204"/>
    </row>
    <row r="3698" spans="3:12">
      <c r="C3698" s="199"/>
      <c r="D3698" s="200"/>
      <c r="E3698" s="175"/>
      <c r="F3698" s="201"/>
      <c r="G3698" s="202"/>
      <c r="H3698" s="203"/>
      <c r="I3698" s="176"/>
      <c r="J3698" s="177"/>
      <c r="K3698" s="204"/>
      <c r="L3698" s="204"/>
    </row>
    <row r="3699" spans="3:12">
      <c r="C3699" s="199"/>
      <c r="D3699" s="200"/>
      <c r="E3699" s="175"/>
      <c r="F3699" s="201"/>
      <c r="G3699" s="202"/>
      <c r="H3699" s="203"/>
      <c r="I3699" s="176"/>
      <c r="J3699" s="177"/>
      <c r="K3699" s="204"/>
      <c r="L3699" s="204"/>
    </row>
    <row r="3700" spans="3:12">
      <c r="C3700" s="199"/>
      <c r="D3700" s="200"/>
      <c r="E3700" s="175"/>
      <c r="F3700" s="201"/>
      <c r="G3700" s="202"/>
      <c r="H3700" s="203"/>
      <c r="I3700" s="176"/>
      <c r="J3700" s="177"/>
      <c r="K3700" s="204"/>
      <c r="L3700" s="204"/>
    </row>
    <row r="3701" spans="3:12">
      <c r="C3701" s="199"/>
      <c r="D3701" s="200"/>
      <c r="E3701" s="175"/>
      <c r="F3701" s="201"/>
      <c r="G3701" s="202"/>
      <c r="H3701" s="203"/>
      <c r="I3701" s="176"/>
      <c r="J3701" s="177"/>
      <c r="K3701" s="204"/>
      <c r="L3701" s="204"/>
    </row>
    <row r="3702" spans="3:12">
      <c r="C3702" s="199"/>
      <c r="D3702" s="200"/>
      <c r="E3702" s="175"/>
      <c r="F3702" s="201"/>
      <c r="G3702" s="202"/>
      <c r="H3702" s="203"/>
      <c r="I3702" s="176"/>
      <c r="J3702" s="177"/>
      <c r="K3702" s="204"/>
      <c r="L3702" s="204"/>
    </row>
    <row r="3703" spans="3:12">
      <c r="C3703" s="199"/>
      <c r="D3703" s="200"/>
      <c r="E3703" s="175"/>
      <c r="F3703" s="201"/>
      <c r="G3703" s="202"/>
      <c r="H3703" s="203"/>
      <c r="I3703" s="176"/>
      <c r="J3703" s="177"/>
      <c r="K3703" s="204"/>
      <c r="L3703" s="204"/>
    </row>
    <row r="3704" spans="3:12">
      <c r="C3704" s="199"/>
      <c r="D3704" s="200"/>
      <c r="E3704" s="175"/>
      <c r="F3704" s="201"/>
      <c r="G3704" s="202"/>
      <c r="H3704" s="203"/>
      <c r="I3704" s="176"/>
      <c r="J3704" s="177"/>
      <c r="K3704" s="204"/>
      <c r="L3704" s="204"/>
    </row>
    <row r="3705" spans="3:12">
      <c r="C3705" s="199"/>
      <c r="D3705" s="200"/>
      <c r="E3705" s="175"/>
      <c r="F3705" s="201"/>
      <c r="G3705" s="202"/>
      <c r="H3705" s="203"/>
      <c r="I3705" s="176"/>
      <c r="J3705" s="177"/>
      <c r="K3705" s="204"/>
      <c r="L3705" s="204"/>
    </row>
    <row r="3706" spans="3:12">
      <c r="C3706" s="199"/>
      <c r="D3706" s="200"/>
      <c r="E3706" s="175"/>
      <c r="F3706" s="201"/>
      <c r="G3706" s="202"/>
      <c r="H3706" s="203"/>
      <c r="I3706" s="176"/>
      <c r="J3706" s="177"/>
      <c r="K3706" s="204"/>
      <c r="L3706" s="204"/>
    </row>
    <row r="3707" spans="3:12">
      <c r="C3707" s="199"/>
      <c r="D3707" s="200"/>
      <c r="E3707" s="175"/>
      <c r="F3707" s="201"/>
      <c r="G3707" s="202"/>
      <c r="H3707" s="203"/>
      <c r="I3707" s="176"/>
      <c r="J3707" s="177"/>
      <c r="K3707" s="204"/>
      <c r="L3707" s="204"/>
    </row>
    <row r="3708" spans="3:12">
      <c r="C3708" s="199"/>
      <c r="D3708" s="200"/>
      <c r="E3708" s="175"/>
      <c r="F3708" s="201"/>
      <c r="G3708" s="202"/>
      <c r="H3708" s="203"/>
      <c r="I3708" s="176"/>
      <c r="J3708" s="177"/>
      <c r="K3708" s="204"/>
      <c r="L3708" s="204"/>
    </row>
    <row r="3709" spans="3:12">
      <c r="C3709" s="199"/>
      <c r="D3709" s="200"/>
      <c r="E3709" s="175"/>
      <c r="F3709" s="201"/>
      <c r="G3709" s="202"/>
      <c r="H3709" s="203"/>
      <c r="I3709" s="176"/>
      <c r="J3709" s="177"/>
      <c r="K3709" s="204"/>
      <c r="L3709" s="204"/>
    </row>
    <row r="3710" spans="3:12">
      <c r="C3710" s="199"/>
      <c r="D3710" s="200"/>
      <c r="E3710" s="175"/>
      <c r="F3710" s="201"/>
      <c r="G3710" s="202"/>
      <c r="H3710" s="203"/>
      <c r="I3710" s="176"/>
      <c r="J3710" s="177"/>
      <c r="K3710" s="204"/>
      <c r="L3710" s="204"/>
    </row>
    <row r="3711" spans="3:12">
      <c r="C3711" s="199"/>
      <c r="D3711" s="200"/>
      <c r="E3711" s="175"/>
      <c r="F3711" s="201"/>
      <c r="G3711" s="202"/>
      <c r="H3711" s="203"/>
      <c r="I3711" s="176"/>
      <c r="J3711" s="177"/>
      <c r="K3711" s="204"/>
      <c r="L3711" s="204"/>
    </row>
    <row r="3712" spans="3:12">
      <c r="C3712" s="199"/>
      <c r="D3712" s="200"/>
      <c r="E3712" s="175"/>
      <c r="F3712" s="201"/>
      <c r="G3712" s="202"/>
      <c r="H3712" s="203"/>
      <c r="I3712" s="176"/>
      <c r="J3712" s="177"/>
      <c r="K3712" s="204"/>
      <c r="L3712" s="204"/>
    </row>
    <row r="3713" spans="3:12">
      <c r="C3713" s="199"/>
      <c r="D3713" s="200"/>
      <c r="E3713" s="175"/>
      <c r="F3713" s="201"/>
      <c r="G3713" s="202"/>
      <c r="H3713" s="203"/>
      <c r="I3713" s="176"/>
      <c r="J3713" s="177"/>
      <c r="K3713" s="204"/>
      <c r="L3713" s="204"/>
    </row>
    <row r="3714" spans="3:12">
      <c r="C3714" s="199"/>
      <c r="D3714" s="200"/>
      <c r="E3714" s="175"/>
      <c r="F3714" s="201"/>
      <c r="G3714" s="202"/>
      <c r="H3714" s="203"/>
      <c r="I3714" s="176"/>
      <c r="J3714" s="177"/>
      <c r="K3714" s="204"/>
      <c r="L3714" s="204"/>
    </row>
    <row r="3715" spans="3:12">
      <c r="C3715" s="199"/>
      <c r="D3715" s="200"/>
      <c r="E3715" s="175"/>
      <c r="F3715" s="201"/>
      <c r="G3715" s="202"/>
      <c r="H3715" s="203"/>
      <c r="I3715" s="176"/>
      <c r="J3715" s="177"/>
      <c r="K3715" s="204"/>
      <c r="L3715" s="204"/>
    </row>
    <row r="3716" spans="3:12">
      <c r="C3716" s="199"/>
      <c r="D3716" s="200"/>
      <c r="E3716" s="175"/>
      <c r="F3716" s="201"/>
      <c r="G3716" s="202"/>
      <c r="H3716" s="203"/>
      <c r="I3716" s="176"/>
      <c r="J3716" s="177"/>
      <c r="K3716" s="204"/>
      <c r="L3716" s="204"/>
    </row>
    <row r="3717" spans="3:12">
      <c r="C3717" s="199"/>
      <c r="D3717" s="200"/>
      <c r="E3717" s="175"/>
      <c r="F3717" s="201"/>
      <c r="G3717" s="202"/>
      <c r="H3717" s="203"/>
      <c r="I3717" s="176"/>
      <c r="J3717" s="177"/>
      <c r="K3717" s="204"/>
      <c r="L3717" s="204"/>
    </row>
    <row r="3718" spans="3:12">
      <c r="C3718" s="199"/>
      <c r="D3718" s="200"/>
      <c r="E3718" s="175"/>
      <c r="F3718" s="201"/>
      <c r="G3718" s="202"/>
      <c r="H3718" s="203"/>
      <c r="I3718" s="176"/>
      <c r="J3718" s="177"/>
      <c r="K3718" s="204"/>
      <c r="L3718" s="204"/>
    </row>
    <row r="3719" spans="3:12">
      <c r="C3719" s="199"/>
      <c r="D3719" s="200"/>
      <c r="E3719" s="175"/>
      <c r="F3719" s="201"/>
      <c r="G3719" s="202"/>
      <c r="H3719" s="203"/>
      <c r="I3719" s="176"/>
      <c r="J3719" s="177"/>
      <c r="K3719" s="204"/>
      <c r="L3719" s="204"/>
    </row>
    <row r="3720" spans="3:12">
      <c r="C3720" s="199"/>
      <c r="D3720" s="200"/>
      <c r="E3720" s="175"/>
      <c r="F3720" s="201"/>
      <c r="G3720" s="202"/>
      <c r="H3720" s="203"/>
      <c r="I3720" s="176"/>
      <c r="J3720" s="177"/>
      <c r="K3720" s="204"/>
      <c r="L3720" s="204"/>
    </row>
    <row r="3721" spans="3:12">
      <c r="C3721" s="199"/>
      <c r="D3721" s="200"/>
      <c r="E3721" s="175"/>
      <c r="F3721" s="201"/>
      <c r="G3721" s="202"/>
      <c r="H3721" s="203"/>
      <c r="I3721" s="176"/>
      <c r="J3721" s="177"/>
      <c r="K3721" s="204"/>
      <c r="L3721" s="204"/>
    </row>
    <row r="3722" spans="3:12">
      <c r="C3722" s="199"/>
      <c r="D3722" s="200"/>
      <c r="E3722" s="175"/>
      <c r="F3722" s="201"/>
      <c r="G3722" s="202"/>
      <c r="H3722" s="203"/>
      <c r="I3722" s="176"/>
      <c r="J3722" s="177"/>
      <c r="K3722" s="204"/>
      <c r="L3722" s="204"/>
    </row>
    <row r="3723" spans="3:12">
      <c r="C3723" s="199"/>
      <c r="D3723" s="200"/>
      <c r="E3723" s="175"/>
      <c r="F3723" s="201"/>
      <c r="G3723" s="202"/>
      <c r="H3723" s="203"/>
      <c r="I3723" s="176"/>
      <c r="J3723" s="177"/>
      <c r="K3723" s="204"/>
      <c r="L3723" s="204"/>
    </row>
    <row r="3724" spans="3:12">
      <c r="C3724" s="199"/>
      <c r="D3724" s="200"/>
      <c r="E3724" s="175"/>
      <c r="F3724" s="201"/>
      <c r="G3724" s="202"/>
      <c r="H3724" s="203"/>
      <c r="I3724" s="176"/>
      <c r="J3724" s="177"/>
      <c r="K3724" s="204"/>
      <c r="L3724" s="204"/>
    </row>
    <row r="3725" spans="3:12">
      <c r="C3725" s="199"/>
      <c r="D3725" s="200"/>
      <c r="E3725" s="175"/>
      <c r="F3725" s="201"/>
      <c r="G3725" s="202"/>
      <c r="H3725" s="203"/>
      <c r="I3725" s="176"/>
      <c r="J3725" s="177"/>
      <c r="K3725" s="204"/>
      <c r="L3725" s="204"/>
    </row>
    <row r="3726" spans="3:12">
      <c r="C3726" s="199"/>
      <c r="D3726" s="200"/>
      <c r="E3726" s="175"/>
      <c r="F3726" s="201"/>
      <c r="G3726" s="202"/>
      <c r="H3726" s="203"/>
      <c r="I3726" s="176"/>
      <c r="J3726" s="177"/>
      <c r="K3726" s="204"/>
      <c r="L3726" s="204"/>
    </row>
    <row r="3727" spans="3:12">
      <c r="C3727" s="199"/>
      <c r="D3727" s="200"/>
      <c r="E3727" s="175"/>
      <c r="F3727" s="201"/>
      <c r="G3727" s="202"/>
      <c r="H3727" s="203"/>
      <c r="I3727" s="176"/>
      <c r="J3727" s="177"/>
      <c r="K3727" s="204"/>
      <c r="L3727" s="204"/>
    </row>
    <row r="3728" spans="3:12">
      <c r="C3728" s="199"/>
      <c r="D3728" s="200"/>
      <c r="E3728" s="175"/>
      <c r="F3728" s="201"/>
      <c r="G3728" s="202"/>
      <c r="H3728" s="203"/>
      <c r="I3728" s="176"/>
      <c r="J3728" s="177"/>
      <c r="K3728" s="204"/>
      <c r="L3728" s="204"/>
    </row>
    <row r="3729" spans="3:12">
      <c r="C3729" s="199"/>
      <c r="D3729" s="200"/>
      <c r="E3729" s="175"/>
      <c r="F3729" s="201"/>
      <c r="G3729" s="202"/>
      <c r="H3729" s="203"/>
      <c r="I3729" s="176"/>
      <c r="J3729" s="177"/>
      <c r="K3729" s="204"/>
      <c r="L3729" s="204"/>
    </row>
    <row r="3730" spans="3:12">
      <c r="C3730" s="199"/>
      <c r="D3730" s="200"/>
      <c r="E3730" s="175"/>
      <c r="F3730" s="201"/>
      <c r="G3730" s="202"/>
      <c r="H3730" s="203"/>
      <c r="I3730" s="176"/>
      <c r="J3730" s="177"/>
      <c r="K3730" s="204"/>
      <c r="L3730" s="204"/>
    </row>
    <row r="3731" spans="3:12">
      <c r="C3731" s="199"/>
      <c r="D3731" s="200"/>
      <c r="E3731" s="175"/>
      <c r="F3731" s="201"/>
      <c r="G3731" s="202"/>
      <c r="H3731" s="203"/>
      <c r="I3731" s="176"/>
      <c r="J3731" s="177"/>
      <c r="K3731" s="204"/>
      <c r="L3731" s="204"/>
    </row>
    <row r="3732" spans="3:12">
      <c r="C3732" s="199"/>
      <c r="D3732" s="200"/>
      <c r="E3732" s="175"/>
      <c r="F3732" s="201"/>
      <c r="G3732" s="202"/>
      <c r="H3732" s="203"/>
      <c r="I3732" s="176"/>
      <c r="J3732" s="177"/>
      <c r="K3732" s="204"/>
      <c r="L3732" s="204"/>
    </row>
    <row r="3733" spans="3:12">
      <c r="C3733" s="199"/>
      <c r="D3733" s="200"/>
      <c r="E3733" s="175"/>
      <c r="F3733" s="201"/>
      <c r="G3733" s="202"/>
      <c r="H3733" s="203"/>
      <c r="I3733" s="176"/>
      <c r="J3733" s="177"/>
      <c r="K3733" s="204"/>
      <c r="L3733" s="204"/>
    </row>
    <row r="3734" spans="3:12">
      <c r="C3734" s="199"/>
      <c r="D3734" s="200"/>
      <c r="E3734" s="175"/>
      <c r="F3734" s="201"/>
      <c r="G3734" s="202"/>
      <c r="H3734" s="203"/>
      <c r="I3734" s="176"/>
      <c r="J3734" s="177"/>
      <c r="K3734" s="204"/>
      <c r="L3734" s="204"/>
    </row>
    <row r="3735" spans="3:12">
      <c r="C3735" s="199"/>
      <c r="D3735" s="200"/>
      <c r="E3735" s="175"/>
      <c r="F3735" s="201"/>
      <c r="G3735" s="202"/>
      <c r="H3735" s="203"/>
      <c r="I3735" s="176"/>
      <c r="J3735" s="177"/>
      <c r="K3735" s="204"/>
      <c r="L3735" s="204"/>
    </row>
    <row r="3736" spans="3:12">
      <c r="C3736" s="199"/>
      <c r="D3736" s="200"/>
      <c r="E3736" s="175"/>
      <c r="F3736" s="201"/>
      <c r="G3736" s="202"/>
      <c r="H3736" s="203"/>
      <c r="I3736" s="176"/>
      <c r="J3736" s="177"/>
      <c r="K3736" s="204"/>
      <c r="L3736" s="204"/>
    </row>
    <row r="3737" spans="3:12">
      <c r="C3737" s="199"/>
      <c r="D3737" s="200"/>
      <c r="E3737" s="175"/>
      <c r="F3737" s="201"/>
      <c r="G3737" s="202"/>
      <c r="H3737" s="203"/>
      <c r="I3737" s="176"/>
      <c r="J3737" s="177"/>
      <c r="K3737" s="204"/>
      <c r="L3737" s="204"/>
    </row>
    <row r="3738" spans="3:12">
      <c r="C3738" s="199"/>
      <c r="D3738" s="200"/>
      <c r="E3738" s="175"/>
      <c r="F3738" s="201"/>
      <c r="G3738" s="202"/>
      <c r="H3738" s="203"/>
      <c r="I3738" s="176"/>
      <c r="J3738" s="177"/>
      <c r="K3738" s="204"/>
      <c r="L3738" s="204"/>
    </row>
    <row r="3739" spans="3:12">
      <c r="C3739" s="199"/>
      <c r="D3739" s="200"/>
      <c r="E3739" s="175"/>
      <c r="F3739" s="201"/>
      <c r="G3739" s="202"/>
      <c r="H3739" s="203"/>
      <c r="I3739" s="176"/>
      <c r="J3739" s="177"/>
      <c r="K3739" s="204"/>
      <c r="L3739" s="204"/>
    </row>
    <row r="3740" spans="3:12">
      <c r="C3740" s="199"/>
      <c r="D3740" s="200"/>
      <c r="E3740" s="175"/>
      <c r="F3740" s="201"/>
      <c r="G3740" s="202"/>
      <c r="H3740" s="203"/>
      <c r="I3740" s="176"/>
      <c r="J3740" s="177"/>
      <c r="K3740" s="204"/>
      <c r="L3740" s="204"/>
    </row>
    <row r="3741" spans="3:12">
      <c r="C3741" s="199"/>
      <c r="D3741" s="200"/>
      <c r="E3741" s="175"/>
      <c r="F3741" s="201"/>
      <c r="G3741" s="202"/>
      <c r="H3741" s="203"/>
      <c r="I3741" s="176"/>
      <c r="J3741" s="177"/>
      <c r="K3741" s="204"/>
      <c r="L3741" s="204"/>
    </row>
    <row r="3742" spans="3:12">
      <c r="C3742" s="199"/>
      <c r="D3742" s="200"/>
      <c r="E3742" s="175"/>
      <c r="F3742" s="201"/>
      <c r="G3742" s="202"/>
      <c r="H3742" s="203"/>
      <c r="I3742" s="176"/>
      <c r="J3742" s="177"/>
      <c r="K3742" s="204"/>
      <c r="L3742" s="204"/>
    </row>
    <row r="3743" spans="3:12">
      <c r="C3743" s="199"/>
      <c r="D3743" s="200"/>
      <c r="E3743" s="175"/>
      <c r="F3743" s="201"/>
      <c r="G3743" s="202"/>
      <c r="H3743" s="203"/>
      <c r="I3743" s="176"/>
      <c r="J3743" s="177"/>
      <c r="K3743" s="204"/>
      <c r="L3743" s="204"/>
    </row>
    <row r="3744" spans="3:12">
      <c r="C3744" s="199"/>
      <c r="D3744" s="200"/>
      <c r="E3744" s="175"/>
      <c r="F3744" s="201"/>
      <c r="G3744" s="202"/>
      <c r="H3744" s="203"/>
      <c r="I3744" s="176"/>
      <c r="J3744" s="177"/>
      <c r="K3744" s="204"/>
      <c r="L3744" s="204"/>
    </row>
    <row r="3745" spans="3:12">
      <c r="C3745" s="199"/>
      <c r="D3745" s="200"/>
      <c r="E3745" s="175"/>
      <c r="F3745" s="201"/>
      <c r="G3745" s="202"/>
      <c r="H3745" s="203"/>
      <c r="I3745" s="176"/>
      <c r="J3745" s="177"/>
      <c r="K3745" s="204"/>
      <c r="L3745" s="204"/>
    </row>
    <row r="3746" spans="3:12">
      <c r="C3746" s="199"/>
      <c r="D3746" s="200"/>
      <c r="E3746" s="175"/>
      <c r="F3746" s="201"/>
      <c r="G3746" s="202"/>
      <c r="H3746" s="203"/>
      <c r="I3746" s="176"/>
      <c r="J3746" s="177"/>
      <c r="K3746" s="204"/>
      <c r="L3746" s="204"/>
    </row>
    <row r="3747" spans="3:12">
      <c r="C3747" s="199"/>
      <c r="D3747" s="200"/>
      <c r="E3747" s="175"/>
      <c r="F3747" s="201"/>
      <c r="G3747" s="202"/>
      <c r="H3747" s="203"/>
      <c r="I3747" s="176"/>
      <c r="J3747" s="177"/>
      <c r="K3747" s="204"/>
      <c r="L3747" s="204"/>
    </row>
    <row r="3748" spans="3:12">
      <c r="C3748" s="199"/>
      <c r="D3748" s="200"/>
      <c r="E3748" s="175"/>
      <c r="F3748" s="201"/>
      <c r="G3748" s="202"/>
      <c r="H3748" s="203"/>
      <c r="I3748" s="176"/>
      <c r="J3748" s="177"/>
      <c r="K3748" s="204"/>
      <c r="L3748" s="204"/>
    </row>
    <row r="3749" spans="3:12">
      <c r="C3749" s="199"/>
      <c r="D3749" s="200"/>
      <c r="E3749" s="175"/>
      <c r="F3749" s="201"/>
      <c r="G3749" s="202"/>
      <c r="H3749" s="203"/>
      <c r="I3749" s="176"/>
      <c r="J3749" s="177"/>
      <c r="K3749" s="204"/>
      <c r="L3749" s="204"/>
    </row>
    <row r="3750" spans="3:12">
      <c r="C3750" s="199"/>
      <c r="D3750" s="200"/>
      <c r="E3750" s="175"/>
      <c r="F3750" s="201"/>
      <c r="G3750" s="202"/>
      <c r="H3750" s="203"/>
      <c r="I3750" s="176"/>
      <c r="J3750" s="177"/>
      <c r="K3750" s="204"/>
      <c r="L3750" s="204"/>
    </row>
    <row r="3751" spans="3:12">
      <c r="C3751" s="199"/>
      <c r="D3751" s="200"/>
      <c r="E3751" s="175"/>
      <c r="F3751" s="201"/>
      <c r="G3751" s="202"/>
      <c r="H3751" s="203"/>
      <c r="I3751" s="176"/>
      <c r="J3751" s="177"/>
      <c r="K3751" s="204"/>
      <c r="L3751" s="204"/>
    </row>
    <row r="3752" spans="3:12">
      <c r="C3752" s="199"/>
      <c r="D3752" s="200"/>
      <c r="E3752" s="175"/>
      <c r="F3752" s="201"/>
      <c r="G3752" s="202"/>
      <c r="H3752" s="203"/>
      <c r="I3752" s="176"/>
      <c r="J3752" s="177"/>
      <c r="K3752" s="204"/>
      <c r="L3752" s="204"/>
    </row>
    <row r="3753" spans="3:12">
      <c r="C3753" s="199"/>
      <c r="D3753" s="200"/>
      <c r="E3753" s="175"/>
      <c r="F3753" s="201"/>
      <c r="G3753" s="202"/>
      <c r="H3753" s="203"/>
      <c r="I3753" s="176"/>
      <c r="J3753" s="177"/>
      <c r="K3753" s="204"/>
      <c r="L3753" s="204"/>
    </row>
    <row r="3754" spans="3:12">
      <c r="C3754" s="199"/>
      <c r="D3754" s="200"/>
      <c r="E3754" s="175"/>
      <c r="F3754" s="201"/>
      <c r="G3754" s="202"/>
      <c r="H3754" s="203"/>
      <c r="I3754" s="176"/>
      <c r="J3754" s="177"/>
      <c r="K3754" s="204"/>
      <c r="L3754" s="204"/>
    </row>
    <row r="3755" spans="3:12">
      <c r="C3755" s="199"/>
      <c r="D3755" s="200"/>
      <c r="E3755" s="175"/>
      <c r="F3755" s="201"/>
      <c r="G3755" s="202"/>
      <c r="H3755" s="203"/>
      <c r="I3755" s="176"/>
      <c r="J3755" s="177"/>
      <c r="K3755" s="204"/>
      <c r="L3755" s="204"/>
    </row>
    <row r="3756" spans="3:12">
      <c r="C3756" s="199"/>
      <c r="D3756" s="200"/>
      <c r="E3756" s="175"/>
      <c r="F3756" s="201"/>
      <c r="G3756" s="202"/>
      <c r="H3756" s="203"/>
      <c r="I3756" s="176"/>
      <c r="J3756" s="177"/>
      <c r="K3756" s="204"/>
      <c r="L3756" s="204"/>
    </row>
    <row r="3757" spans="3:12">
      <c r="C3757" s="199"/>
      <c r="D3757" s="200"/>
      <c r="E3757" s="175"/>
      <c r="F3757" s="201"/>
      <c r="G3757" s="202"/>
      <c r="H3757" s="203"/>
      <c r="I3757" s="176"/>
      <c r="J3757" s="177"/>
      <c r="K3757" s="204"/>
      <c r="L3757" s="204"/>
    </row>
    <row r="3758" spans="3:12">
      <c r="C3758" s="199"/>
      <c r="D3758" s="200"/>
      <c r="E3758" s="175"/>
      <c r="F3758" s="201"/>
      <c r="G3758" s="202"/>
      <c r="H3758" s="203"/>
      <c r="I3758" s="176"/>
      <c r="J3758" s="177"/>
      <c r="K3758" s="204"/>
      <c r="L3758" s="204"/>
    </row>
    <row r="3759" spans="3:12">
      <c r="C3759" s="199"/>
      <c r="D3759" s="200"/>
      <c r="E3759" s="175"/>
      <c r="F3759" s="201"/>
      <c r="G3759" s="202"/>
      <c r="H3759" s="203"/>
      <c r="I3759" s="176"/>
      <c r="J3759" s="177"/>
      <c r="K3759" s="204"/>
      <c r="L3759" s="204"/>
    </row>
    <row r="3760" spans="3:12">
      <c r="C3760" s="199"/>
      <c r="D3760" s="200"/>
      <c r="E3760" s="175"/>
      <c r="F3760" s="201"/>
      <c r="G3760" s="202"/>
      <c r="H3760" s="203"/>
      <c r="I3760" s="176"/>
      <c r="J3760" s="177"/>
      <c r="K3760" s="204"/>
      <c r="L3760" s="204"/>
    </row>
    <row r="3761" spans="3:12">
      <c r="C3761" s="199"/>
      <c r="D3761" s="200"/>
      <c r="E3761" s="175"/>
      <c r="F3761" s="201"/>
      <c r="G3761" s="202"/>
      <c r="H3761" s="203"/>
      <c r="I3761" s="176"/>
      <c r="J3761" s="177"/>
      <c r="K3761" s="204"/>
      <c r="L3761" s="204"/>
    </row>
    <row r="3762" spans="3:12">
      <c r="C3762" s="199"/>
      <c r="D3762" s="200"/>
      <c r="E3762" s="175"/>
      <c r="F3762" s="201"/>
      <c r="G3762" s="202"/>
      <c r="H3762" s="203"/>
      <c r="I3762" s="176"/>
      <c r="J3762" s="177"/>
      <c r="K3762" s="204"/>
      <c r="L3762" s="204"/>
    </row>
    <row r="3763" spans="3:12">
      <c r="C3763" s="199"/>
      <c r="D3763" s="200"/>
      <c r="E3763" s="175"/>
      <c r="F3763" s="201"/>
      <c r="G3763" s="202"/>
      <c r="H3763" s="203"/>
      <c r="I3763" s="176"/>
      <c r="J3763" s="177"/>
      <c r="K3763" s="204"/>
      <c r="L3763" s="204"/>
    </row>
    <row r="3764" spans="3:12">
      <c r="C3764" s="199"/>
      <c r="D3764" s="200"/>
      <c r="E3764" s="175"/>
      <c r="F3764" s="201"/>
      <c r="G3764" s="202"/>
      <c r="H3764" s="203"/>
      <c r="I3764" s="176"/>
      <c r="J3764" s="177"/>
      <c r="K3764" s="204"/>
      <c r="L3764" s="204"/>
    </row>
    <row r="3765" spans="3:12">
      <c r="C3765" s="199"/>
      <c r="D3765" s="200"/>
      <c r="E3765" s="175"/>
      <c r="F3765" s="201"/>
      <c r="G3765" s="202"/>
      <c r="H3765" s="203"/>
      <c r="I3765" s="176"/>
      <c r="J3765" s="177"/>
      <c r="K3765" s="204"/>
      <c r="L3765" s="204"/>
    </row>
    <row r="3766" spans="3:12">
      <c r="C3766" s="199"/>
      <c r="D3766" s="200"/>
      <c r="E3766" s="175"/>
      <c r="F3766" s="201"/>
      <c r="G3766" s="202"/>
      <c r="H3766" s="203"/>
      <c r="I3766" s="176"/>
      <c r="J3766" s="177"/>
      <c r="K3766" s="204"/>
      <c r="L3766" s="204"/>
    </row>
    <row r="3767" spans="3:12">
      <c r="C3767" s="199"/>
      <c r="D3767" s="200"/>
      <c r="E3767" s="175"/>
      <c r="F3767" s="201"/>
      <c r="G3767" s="202"/>
      <c r="H3767" s="203"/>
      <c r="I3767" s="176"/>
      <c r="J3767" s="177"/>
      <c r="K3767" s="204"/>
      <c r="L3767" s="204"/>
    </row>
    <row r="3768" spans="3:12">
      <c r="C3768" s="199"/>
      <c r="D3768" s="200"/>
      <c r="E3768" s="175"/>
      <c r="F3768" s="201"/>
      <c r="G3768" s="202"/>
      <c r="H3768" s="203"/>
      <c r="I3768" s="176"/>
      <c r="J3768" s="177"/>
      <c r="K3768" s="204"/>
      <c r="L3768" s="204"/>
    </row>
    <row r="3769" spans="3:12">
      <c r="C3769" s="199"/>
      <c r="D3769" s="200"/>
      <c r="E3769" s="175"/>
      <c r="F3769" s="201"/>
      <c r="G3769" s="202"/>
      <c r="H3769" s="203"/>
      <c r="I3769" s="176"/>
      <c r="J3769" s="177"/>
      <c r="K3769" s="204"/>
      <c r="L3769" s="204"/>
    </row>
    <row r="3770" spans="3:12">
      <c r="C3770" s="199"/>
      <c r="D3770" s="200"/>
      <c r="E3770" s="175"/>
      <c r="F3770" s="201"/>
      <c r="G3770" s="202"/>
      <c r="H3770" s="203"/>
      <c r="I3770" s="176"/>
      <c r="J3770" s="177"/>
      <c r="K3770" s="204"/>
      <c r="L3770" s="204"/>
    </row>
    <row r="3771" spans="3:12">
      <c r="C3771" s="199"/>
      <c r="D3771" s="200"/>
      <c r="E3771" s="175"/>
      <c r="F3771" s="201"/>
      <c r="G3771" s="202"/>
      <c r="H3771" s="203"/>
      <c r="I3771" s="176"/>
      <c r="J3771" s="177"/>
      <c r="K3771" s="204"/>
      <c r="L3771" s="204"/>
    </row>
    <row r="3772" spans="3:12">
      <c r="C3772" s="199"/>
      <c r="D3772" s="200"/>
      <c r="E3772" s="175"/>
      <c r="F3772" s="201"/>
      <c r="G3772" s="202"/>
      <c r="H3772" s="203"/>
      <c r="I3772" s="176"/>
      <c r="J3772" s="177"/>
      <c r="K3772" s="204"/>
      <c r="L3772" s="204"/>
    </row>
    <row r="3773" spans="3:12">
      <c r="C3773" s="199"/>
      <c r="D3773" s="200"/>
      <c r="E3773" s="175"/>
      <c r="F3773" s="201"/>
      <c r="G3773" s="202"/>
      <c r="H3773" s="203"/>
      <c r="I3773" s="176"/>
      <c r="J3773" s="177"/>
      <c r="K3773" s="204"/>
      <c r="L3773" s="204"/>
    </row>
    <row r="3774" spans="3:12">
      <c r="C3774" s="199"/>
      <c r="D3774" s="200"/>
      <c r="E3774" s="175"/>
      <c r="F3774" s="201"/>
      <c r="G3774" s="202"/>
      <c r="H3774" s="203"/>
      <c r="I3774" s="176"/>
      <c r="J3774" s="177"/>
      <c r="K3774" s="204"/>
      <c r="L3774" s="204"/>
    </row>
    <row r="3775" spans="3:12">
      <c r="C3775" s="199"/>
      <c r="D3775" s="200"/>
      <c r="E3775" s="175"/>
      <c r="F3775" s="201"/>
      <c r="G3775" s="202"/>
      <c r="H3775" s="203"/>
      <c r="I3775" s="176"/>
      <c r="J3775" s="177"/>
      <c r="K3775" s="204"/>
      <c r="L3775" s="204"/>
    </row>
    <row r="3776" spans="3:12">
      <c r="C3776" s="199"/>
      <c r="D3776" s="200"/>
      <c r="E3776" s="175"/>
      <c r="F3776" s="201"/>
      <c r="G3776" s="202"/>
      <c r="H3776" s="203"/>
      <c r="I3776" s="176"/>
      <c r="J3776" s="177"/>
      <c r="K3776" s="204"/>
      <c r="L3776" s="204"/>
    </row>
    <row r="3777" spans="3:12">
      <c r="C3777" s="199"/>
      <c r="D3777" s="200"/>
      <c r="E3777" s="175"/>
      <c r="F3777" s="201"/>
      <c r="G3777" s="202"/>
      <c r="H3777" s="203"/>
      <c r="I3777" s="176"/>
      <c r="J3777" s="177"/>
      <c r="K3777" s="204"/>
      <c r="L3777" s="204"/>
    </row>
    <row r="3778" spans="3:12">
      <c r="C3778" s="199"/>
      <c r="D3778" s="200"/>
      <c r="E3778" s="175"/>
      <c r="F3778" s="201"/>
      <c r="G3778" s="202"/>
      <c r="H3778" s="203"/>
      <c r="I3778" s="176"/>
      <c r="J3778" s="177"/>
      <c r="K3778" s="204"/>
      <c r="L3778" s="204"/>
    </row>
    <row r="3779" spans="3:12">
      <c r="C3779" s="199"/>
      <c r="D3779" s="200"/>
      <c r="E3779" s="175"/>
      <c r="F3779" s="201"/>
      <c r="G3779" s="202"/>
      <c r="H3779" s="203"/>
      <c r="I3779" s="176"/>
      <c r="J3779" s="177"/>
      <c r="K3779" s="204"/>
      <c r="L3779" s="204"/>
    </row>
    <row r="3780" spans="3:12">
      <c r="C3780" s="199"/>
      <c r="D3780" s="200"/>
      <c r="E3780" s="175"/>
      <c r="F3780" s="201"/>
      <c r="G3780" s="202"/>
      <c r="H3780" s="203"/>
      <c r="I3780" s="176"/>
      <c r="J3780" s="177"/>
      <c r="K3780" s="204"/>
      <c r="L3780" s="204"/>
    </row>
    <row r="3781" spans="3:12">
      <c r="C3781" s="199"/>
      <c r="D3781" s="200"/>
      <c r="E3781" s="175"/>
      <c r="F3781" s="201"/>
      <c r="G3781" s="202"/>
      <c r="H3781" s="203"/>
      <c r="I3781" s="176"/>
      <c r="J3781" s="177"/>
      <c r="K3781" s="204"/>
      <c r="L3781" s="204"/>
    </row>
    <row r="3782" spans="3:12">
      <c r="C3782" s="199"/>
      <c r="D3782" s="200"/>
      <c r="E3782" s="175"/>
      <c r="F3782" s="201"/>
      <c r="G3782" s="202"/>
      <c r="H3782" s="203"/>
      <c r="I3782" s="176"/>
      <c r="J3782" s="177"/>
      <c r="K3782" s="204"/>
      <c r="L3782" s="204"/>
    </row>
    <row r="3783" spans="3:12">
      <c r="C3783" s="199"/>
      <c r="D3783" s="200"/>
      <c r="E3783" s="175"/>
      <c r="F3783" s="201"/>
      <c r="G3783" s="202"/>
      <c r="H3783" s="203"/>
      <c r="I3783" s="176"/>
      <c r="J3783" s="177"/>
      <c r="K3783" s="204"/>
      <c r="L3783" s="204"/>
    </row>
    <row r="3784" spans="3:12">
      <c r="C3784" s="199"/>
      <c r="D3784" s="200"/>
      <c r="E3784" s="175"/>
      <c r="F3784" s="201"/>
      <c r="G3784" s="202"/>
      <c r="H3784" s="203"/>
      <c r="I3784" s="176"/>
      <c r="J3784" s="177"/>
      <c r="K3784" s="204"/>
      <c r="L3784" s="204"/>
    </row>
    <row r="3785" spans="3:12">
      <c r="C3785" s="199"/>
      <c r="D3785" s="200"/>
      <c r="E3785" s="175"/>
      <c r="F3785" s="201"/>
      <c r="G3785" s="202"/>
      <c r="H3785" s="203"/>
      <c r="I3785" s="176"/>
      <c r="J3785" s="177"/>
      <c r="K3785" s="204"/>
      <c r="L3785" s="204"/>
    </row>
    <row r="3786" spans="3:12">
      <c r="C3786" s="199"/>
      <c r="D3786" s="200"/>
      <c r="E3786" s="175"/>
      <c r="F3786" s="201"/>
      <c r="G3786" s="202"/>
      <c r="H3786" s="203"/>
      <c r="I3786" s="176"/>
      <c r="J3786" s="177"/>
      <c r="K3786" s="204"/>
      <c r="L3786" s="204"/>
    </row>
    <row r="3787" spans="3:12">
      <c r="C3787" s="199"/>
      <c r="D3787" s="200"/>
      <c r="E3787" s="175"/>
      <c r="F3787" s="201"/>
      <c r="G3787" s="202"/>
      <c r="H3787" s="203"/>
      <c r="I3787" s="176"/>
      <c r="J3787" s="177"/>
      <c r="K3787" s="204"/>
      <c r="L3787" s="204"/>
    </row>
    <row r="3788" spans="3:12">
      <c r="C3788" s="199"/>
      <c r="D3788" s="200"/>
      <c r="E3788" s="175"/>
      <c r="F3788" s="201"/>
      <c r="G3788" s="202"/>
      <c r="H3788" s="203"/>
      <c r="I3788" s="176"/>
      <c r="J3788" s="177"/>
      <c r="K3788" s="204"/>
      <c r="L3788" s="204"/>
    </row>
    <row r="3789" spans="3:12">
      <c r="C3789" s="199"/>
      <c r="D3789" s="200"/>
      <c r="E3789" s="175"/>
      <c r="F3789" s="201"/>
      <c r="G3789" s="202"/>
      <c r="H3789" s="203"/>
      <c r="I3789" s="176"/>
      <c r="J3789" s="177"/>
      <c r="K3789" s="204"/>
      <c r="L3789" s="204"/>
    </row>
    <row r="3790" spans="3:12">
      <c r="C3790" s="199"/>
      <c r="D3790" s="200"/>
      <c r="E3790" s="175"/>
      <c r="F3790" s="201"/>
      <c r="G3790" s="202"/>
      <c r="H3790" s="203"/>
      <c r="I3790" s="176"/>
      <c r="J3790" s="177"/>
      <c r="K3790" s="204"/>
      <c r="L3790" s="204"/>
    </row>
    <row r="3791" spans="3:12">
      <c r="C3791" s="199"/>
      <c r="D3791" s="200"/>
      <c r="E3791" s="175"/>
      <c r="F3791" s="201"/>
      <c r="G3791" s="202"/>
      <c r="H3791" s="203"/>
      <c r="I3791" s="176"/>
      <c r="J3791" s="177"/>
      <c r="K3791" s="204"/>
      <c r="L3791" s="204"/>
    </row>
    <row r="3792" spans="3:12">
      <c r="C3792" s="199"/>
      <c r="D3792" s="200"/>
      <c r="E3792" s="175"/>
      <c r="F3792" s="201"/>
      <c r="G3792" s="202"/>
      <c r="H3792" s="203"/>
      <c r="I3792" s="176"/>
      <c r="J3792" s="177"/>
      <c r="K3792" s="204"/>
      <c r="L3792" s="204"/>
    </row>
    <row r="3793" spans="3:12">
      <c r="C3793" s="199"/>
      <c r="D3793" s="200"/>
      <c r="E3793" s="175"/>
      <c r="F3793" s="201"/>
      <c r="G3793" s="202"/>
      <c r="H3793" s="203"/>
      <c r="I3793" s="176"/>
      <c r="J3793" s="177"/>
      <c r="K3793" s="204"/>
      <c r="L3793" s="204"/>
    </row>
    <row r="3794" spans="3:12">
      <c r="C3794" s="199"/>
      <c r="D3794" s="200"/>
      <c r="E3794" s="175"/>
      <c r="F3794" s="201"/>
      <c r="G3794" s="202"/>
      <c r="H3794" s="203"/>
      <c r="I3794" s="176"/>
      <c r="J3794" s="177"/>
      <c r="K3794" s="204"/>
      <c r="L3794" s="204"/>
    </row>
    <row r="3795" spans="3:12">
      <c r="C3795" s="199"/>
      <c r="D3795" s="200"/>
      <c r="E3795" s="175"/>
      <c r="F3795" s="201"/>
      <c r="G3795" s="202"/>
      <c r="H3795" s="203"/>
      <c r="I3795" s="176"/>
      <c r="J3795" s="177"/>
      <c r="K3795" s="204"/>
      <c r="L3795" s="204"/>
    </row>
    <row r="3796" spans="3:12">
      <c r="C3796" s="199"/>
      <c r="D3796" s="200"/>
      <c r="E3796" s="175"/>
      <c r="F3796" s="201"/>
      <c r="G3796" s="202"/>
      <c r="H3796" s="203"/>
      <c r="I3796" s="176"/>
      <c r="J3796" s="177"/>
      <c r="K3796" s="204"/>
      <c r="L3796" s="204"/>
    </row>
    <row r="3797" spans="3:12">
      <c r="C3797" s="199"/>
      <c r="D3797" s="200"/>
      <c r="E3797" s="175"/>
      <c r="F3797" s="201"/>
      <c r="G3797" s="202"/>
      <c r="H3797" s="203"/>
      <c r="I3797" s="176"/>
      <c r="J3797" s="177"/>
      <c r="K3797" s="204"/>
      <c r="L3797" s="204"/>
    </row>
    <row r="3798" spans="3:12">
      <c r="C3798" s="199"/>
      <c r="D3798" s="200"/>
      <c r="E3798" s="175"/>
      <c r="F3798" s="201"/>
      <c r="G3798" s="202"/>
      <c r="H3798" s="203"/>
      <c r="I3798" s="176"/>
      <c r="J3798" s="177"/>
      <c r="K3798" s="204"/>
      <c r="L3798" s="204"/>
    </row>
    <row r="3799" spans="3:12">
      <c r="C3799" s="199"/>
      <c r="D3799" s="200"/>
      <c r="E3799" s="175"/>
      <c r="F3799" s="201"/>
      <c r="G3799" s="202"/>
      <c r="H3799" s="203"/>
      <c r="I3799" s="176"/>
      <c r="J3799" s="177"/>
      <c r="K3799" s="204"/>
      <c r="L3799" s="204"/>
    </row>
    <row r="3800" spans="3:12">
      <c r="C3800" s="199"/>
      <c r="D3800" s="200"/>
      <c r="E3800" s="175"/>
      <c r="F3800" s="201"/>
      <c r="G3800" s="202"/>
      <c r="H3800" s="203"/>
      <c r="I3800" s="176"/>
      <c r="J3800" s="177"/>
      <c r="K3800" s="204"/>
      <c r="L3800" s="204"/>
    </row>
    <row r="3801" spans="3:12">
      <c r="C3801" s="199"/>
      <c r="D3801" s="200"/>
      <c r="E3801" s="175"/>
      <c r="F3801" s="201"/>
      <c r="G3801" s="202"/>
      <c r="H3801" s="203"/>
      <c r="I3801" s="176"/>
      <c r="J3801" s="177"/>
      <c r="K3801" s="204"/>
      <c r="L3801" s="204"/>
    </row>
    <row r="3802" spans="3:12">
      <c r="C3802" s="199"/>
      <c r="D3802" s="200"/>
      <c r="E3802" s="175"/>
      <c r="F3802" s="201"/>
      <c r="G3802" s="202"/>
      <c r="H3802" s="203"/>
      <c r="I3802" s="176"/>
      <c r="J3802" s="177"/>
      <c r="K3802" s="204"/>
      <c r="L3802" s="204"/>
    </row>
    <row r="3803" spans="3:12">
      <c r="C3803" s="199"/>
      <c r="D3803" s="200"/>
      <c r="E3803" s="175"/>
      <c r="F3803" s="201"/>
      <c r="G3803" s="202"/>
      <c r="H3803" s="203"/>
      <c r="I3803" s="176"/>
      <c r="J3803" s="177"/>
      <c r="K3803" s="204"/>
      <c r="L3803" s="204"/>
    </row>
    <row r="3804" spans="3:12">
      <c r="C3804" s="199"/>
      <c r="D3804" s="200"/>
      <c r="E3804" s="175"/>
      <c r="F3804" s="201"/>
      <c r="G3804" s="202"/>
      <c r="H3804" s="203"/>
      <c r="I3804" s="176"/>
      <c r="J3804" s="177"/>
      <c r="K3804" s="204"/>
      <c r="L3804" s="204"/>
    </row>
    <row r="3805" spans="3:12">
      <c r="C3805" s="199"/>
      <c r="D3805" s="200"/>
      <c r="E3805" s="175"/>
      <c r="F3805" s="201"/>
      <c r="G3805" s="202"/>
      <c r="H3805" s="203"/>
      <c r="I3805" s="176"/>
      <c r="J3805" s="177"/>
      <c r="K3805" s="204"/>
      <c r="L3805" s="204"/>
    </row>
    <row r="3806" spans="3:12">
      <c r="C3806" s="199"/>
      <c r="D3806" s="200"/>
      <c r="E3806" s="175"/>
      <c r="F3806" s="201"/>
      <c r="G3806" s="202"/>
      <c r="H3806" s="203"/>
      <c r="I3806" s="176"/>
      <c r="J3806" s="177"/>
      <c r="K3806" s="204"/>
      <c r="L3806" s="204"/>
    </row>
    <row r="3807" spans="3:12">
      <c r="C3807" s="199"/>
      <c r="D3807" s="200"/>
      <c r="E3807" s="175"/>
      <c r="F3807" s="201"/>
      <c r="G3807" s="202"/>
      <c r="H3807" s="203"/>
      <c r="I3807" s="176"/>
      <c r="J3807" s="177"/>
      <c r="K3807" s="204"/>
      <c r="L3807" s="204"/>
    </row>
    <row r="3808" spans="3:12">
      <c r="C3808" s="199"/>
      <c r="D3808" s="200"/>
      <c r="E3808" s="175"/>
      <c r="F3808" s="201"/>
      <c r="G3808" s="202"/>
      <c r="H3808" s="203"/>
      <c r="I3808" s="176"/>
      <c r="J3808" s="177"/>
      <c r="K3808" s="204"/>
      <c r="L3808" s="204"/>
    </row>
    <row r="3809" spans="3:12">
      <c r="C3809" s="199"/>
      <c r="D3809" s="200"/>
      <c r="E3809" s="175"/>
      <c r="F3809" s="201"/>
      <c r="G3809" s="202"/>
      <c r="H3809" s="203"/>
      <c r="I3809" s="176"/>
      <c r="J3809" s="177"/>
      <c r="K3809" s="204"/>
      <c r="L3809" s="204"/>
    </row>
    <row r="3810" spans="3:12">
      <c r="C3810" s="199"/>
      <c r="D3810" s="200"/>
      <c r="E3810" s="175"/>
      <c r="F3810" s="201"/>
      <c r="G3810" s="202"/>
      <c r="H3810" s="203"/>
      <c r="I3810" s="176"/>
      <c r="J3810" s="177"/>
      <c r="K3810" s="204"/>
      <c r="L3810" s="204"/>
    </row>
    <row r="3811" spans="3:12">
      <c r="C3811" s="199"/>
      <c r="D3811" s="200"/>
      <c r="E3811" s="175"/>
      <c r="F3811" s="201"/>
      <c r="G3811" s="202"/>
      <c r="H3811" s="203"/>
      <c r="I3811" s="176"/>
      <c r="J3811" s="177"/>
      <c r="K3811" s="204"/>
      <c r="L3811" s="204"/>
    </row>
    <row r="3812" spans="3:12">
      <c r="C3812" s="199"/>
      <c r="D3812" s="200"/>
      <c r="E3812" s="175"/>
      <c r="F3812" s="201"/>
      <c r="G3812" s="202"/>
      <c r="H3812" s="203"/>
      <c r="I3812" s="176"/>
      <c r="J3812" s="177"/>
      <c r="K3812" s="204"/>
      <c r="L3812" s="204"/>
    </row>
    <row r="3813" spans="3:12">
      <c r="C3813" s="199"/>
      <c r="D3813" s="200"/>
      <c r="E3813" s="175"/>
      <c r="F3813" s="201"/>
      <c r="G3813" s="202"/>
      <c r="H3813" s="203"/>
      <c r="I3813" s="176"/>
      <c r="J3813" s="177"/>
      <c r="K3813" s="204"/>
      <c r="L3813" s="204"/>
    </row>
    <row r="3814" spans="3:12">
      <c r="C3814" s="199"/>
      <c r="D3814" s="200"/>
      <c r="E3814" s="175"/>
      <c r="F3814" s="201"/>
      <c r="G3814" s="202"/>
      <c r="H3814" s="203"/>
      <c r="I3814" s="176"/>
      <c r="J3814" s="177"/>
      <c r="K3814" s="204"/>
      <c r="L3814" s="204"/>
    </row>
    <row r="3815" spans="3:12">
      <c r="C3815" s="199"/>
      <c r="D3815" s="200"/>
      <c r="E3815" s="175"/>
      <c r="F3815" s="201"/>
      <c r="G3815" s="202"/>
      <c r="H3815" s="203"/>
      <c r="I3815" s="176"/>
      <c r="J3815" s="177"/>
      <c r="K3815" s="204"/>
      <c r="L3815" s="204"/>
    </row>
    <row r="3816" spans="3:12">
      <c r="C3816" s="199"/>
      <c r="D3816" s="200"/>
      <c r="E3816" s="175"/>
      <c r="F3816" s="201"/>
      <c r="G3816" s="202"/>
      <c r="H3816" s="203"/>
      <c r="I3816" s="176"/>
      <c r="J3816" s="177"/>
      <c r="K3816" s="204"/>
      <c r="L3816" s="204"/>
    </row>
    <row r="3817" spans="3:12">
      <c r="C3817" s="199"/>
      <c r="D3817" s="200"/>
      <c r="E3817" s="175"/>
      <c r="F3817" s="201"/>
      <c r="G3817" s="202"/>
      <c r="H3817" s="203"/>
      <c r="I3817" s="176"/>
      <c r="J3817" s="177"/>
      <c r="K3817" s="204"/>
      <c r="L3817" s="204"/>
    </row>
    <row r="3818" spans="3:12">
      <c r="C3818" s="199"/>
      <c r="D3818" s="200"/>
      <c r="E3818" s="175"/>
      <c r="F3818" s="201"/>
      <c r="G3818" s="202"/>
      <c r="H3818" s="203"/>
      <c r="I3818" s="176"/>
      <c r="J3818" s="177"/>
      <c r="K3818" s="204"/>
      <c r="L3818" s="204"/>
    </row>
    <row r="3819" spans="3:12">
      <c r="C3819" s="199"/>
      <c r="D3819" s="200"/>
      <c r="E3819" s="175"/>
      <c r="F3819" s="201"/>
      <c r="G3819" s="202"/>
      <c r="H3819" s="203"/>
      <c r="I3819" s="176"/>
      <c r="J3819" s="177"/>
      <c r="K3819" s="204"/>
      <c r="L3819" s="204"/>
    </row>
    <row r="3820" spans="3:12">
      <c r="C3820" s="199"/>
      <c r="D3820" s="200"/>
      <c r="E3820" s="175"/>
      <c r="F3820" s="201"/>
      <c r="G3820" s="202"/>
      <c r="H3820" s="203"/>
      <c r="I3820" s="176"/>
      <c r="J3820" s="177"/>
      <c r="K3820" s="204"/>
      <c r="L3820" s="204"/>
    </row>
    <row r="3821" spans="3:12">
      <c r="C3821" s="199"/>
      <c r="D3821" s="200"/>
      <c r="E3821" s="175"/>
      <c r="F3821" s="201"/>
      <c r="G3821" s="202"/>
      <c r="H3821" s="203"/>
      <c r="I3821" s="176"/>
      <c r="J3821" s="177"/>
      <c r="K3821" s="204"/>
      <c r="L3821" s="204"/>
    </row>
    <row r="3822" spans="3:12">
      <c r="C3822" s="199"/>
      <c r="D3822" s="200"/>
      <c r="E3822" s="175"/>
      <c r="F3822" s="201"/>
      <c r="G3822" s="202"/>
      <c r="H3822" s="203"/>
      <c r="I3822" s="176"/>
      <c r="J3822" s="177"/>
      <c r="K3822" s="204"/>
      <c r="L3822" s="204"/>
    </row>
    <row r="3823" spans="3:12">
      <c r="C3823" s="199"/>
      <c r="D3823" s="200"/>
      <c r="E3823" s="175"/>
      <c r="F3823" s="201"/>
      <c r="G3823" s="202"/>
      <c r="H3823" s="203"/>
      <c r="I3823" s="176"/>
      <c r="J3823" s="177"/>
      <c r="K3823" s="204"/>
      <c r="L3823" s="204"/>
    </row>
    <row r="3824" spans="3:12">
      <c r="C3824" s="199"/>
      <c r="D3824" s="200"/>
      <c r="E3824" s="175"/>
      <c r="F3824" s="201"/>
      <c r="G3824" s="202"/>
      <c r="H3824" s="203"/>
      <c r="I3824" s="176"/>
      <c r="J3824" s="177"/>
      <c r="K3824" s="204"/>
      <c r="L3824" s="204"/>
    </row>
    <row r="3825" spans="3:12">
      <c r="C3825" s="199"/>
      <c r="D3825" s="200"/>
      <c r="E3825" s="175"/>
      <c r="F3825" s="201"/>
      <c r="G3825" s="202"/>
      <c r="H3825" s="203"/>
      <c r="I3825" s="176"/>
      <c r="J3825" s="177"/>
      <c r="K3825" s="204"/>
      <c r="L3825" s="204"/>
    </row>
    <row r="3826" spans="3:12">
      <c r="C3826" s="199"/>
      <c r="D3826" s="200"/>
      <c r="E3826" s="175"/>
      <c r="F3826" s="201"/>
      <c r="G3826" s="202"/>
      <c r="H3826" s="203"/>
      <c r="I3826" s="176"/>
      <c r="J3826" s="177"/>
      <c r="K3826" s="204"/>
      <c r="L3826" s="204"/>
    </row>
    <row r="3827" spans="3:12">
      <c r="C3827" s="199"/>
      <c r="D3827" s="200"/>
      <c r="E3827" s="175"/>
      <c r="F3827" s="201"/>
      <c r="G3827" s="202"/>
      <c r="H3827" s="203"/>
      <c r="I3827" s="176"/>
      <c r="J3827" s="177"/>
      <c r="K3827" s="204"/>
      <c r="L3827" s="204"/>
    </row>
    <row r="3828" spans="3:12">
      <c r="C3828" s="199"/>
      <c r="D3828" s="200"/>
      <c r="E3828" s="175"/>
      <c r="F3828" s="201"/>
      <c r="G3828" s="202"/>
      <c r="H3828" s="203"/>
      <c r="I3828" s="176"/>
      <c r="J3828" s="177"/>
      <c r="K3828" s="204"/>
      <c r="L3828" s="204"/>
    </row>
    <row r="3829" spans="3:12">
      <c r="C3829" s="199"/>
      <c r="D3829" s="200"/>
      <c r="E3829" s="175"/>
      <c r="F3829" s="201"/>
      <c r="G3829" s="202"/>
      <c r="H3829" s="203"/>
      <c r="I3829" s="176"/>
      <c r="J3829" s="177"/>
      <c r="K3829" s="204"/>
      <c r="L3829" s="204"/>
    </row>
    <row r="3830" spans="3:12">
      <c r="C3830" s="199"/>
      <c r="D3830" s="200"/>
      <c r="E3830" s="175"/>
      <c r="F3830" s="201"/>
      <c r="G3830" s="202"/>
      <c r="H3830" s="203"/>
      <c r="I3830" s="176"/>
      <c r="J3830" s="177"/>
      <c r="K3830" s="204"/>
      <c r="L3830" s="204"/>
    </row>
    <row r="3831" spans="3:12">
      <c r="C3831" s="199"/>
      <c r="D3831" s="200"/>
      <c r="E3831" s="175"/>
      <c r="F3831" s="201"/>
      <c r="G3831" s="202"/>
      <c r="H3831" s="203"/>
      <c r="I3831" s="176"/>
      <c r="J3831" s="177"/>
      <c r="K3831" s="204"/>
      <c r="L3831" s="204"/>
    </row>
    <row r="3832" spans="3:12">
      <c r="C3832" s="199"/>
      <c r="D3832" s="200"/>
      <c r="E3832" s="175"/>
      <c r="F3832" s="201"/>
      <c r="G3832" s="202"/>
      <c r="H3832" s="203"/>
      <c r="I3832" s="176"/>
      <c r="J3832" s="177"/>
      <c r="K3832" s="204"/>
      <c r="L3832" s="204"/>
    </row>
    <row r="3833" spans="3:12">
      <c r="C3833" s="199"/>
      <c r="D3833" s="200"/>
      <c r="E3833" s="175"/>
      <c r="F3833" s="201"/>
      <c r="G3833" s="202"/>
      <c r="H3833" s="203"/>
      <c r="I3833" s="176"/>
      <c r="J3833" s="177"/>
      <c r="K3833" s="204"/>
      <c r="L3833" s="204"/>
    </row>
    <row r="3834" spans="3:12">
      <c r="C3834" s="199"/>
      <c r="D3834" s="200"/>
      <c r="E3834" s="175"/>
      <c r="F3834" s="201"/>
      <c r="G3834" s="202"/>
      <c r="H3834" s="203"/>
      <c r="I3834" s="176"/>
      <c r="J3834" s="177"/>
      <c r="K3834" s="204"/>
      <c r="L3834" s="204"/>
    </row>
    <row r="3835" spans="3:12">
      <c r="C3835" s="199"/>
      <c r="D3835" s="200"/>
      <c r="E3835" s="175"/>
      <c r="F3835" s="201"/>
      <c r="G3835" s="202"/>
      <c r="H3835" s="203"/>
      <c r="I3835" s="176"/>
      <c r="J3835" s="177"/>
      <c r="K3835" s="204"/>
      <c r="L3835" s="204"/>
    </row>
    <row r="3836" spans="3:12">
      <c r="C3836" s="199"/>
      <c r="D3836" s="200"/>
      <c r="E3836" s="175"/>
      <c r="F3836" s="201"/>
      <c r="G3836" s="202"/>
      <c r="H3836" s="203"/>
      <c r="I3836" s="176"/>
      <c r="J3836" s="177"/>
      <c r="K3836" s="204"/>
      <c r="L3836" s="204"/>
    </row>
    <row r="3837" spans="3:12">
      <c r="C3837" s="199"/>
      <c r="D3837" s="200"/>
      <c r="E3837" s="175"/>
      <c r="F3837" s="201"/>
      <c r="G3837" s="202"/>
      <c r="H3837" s="203"/>
      <c r="I3837" s="176"/>
      <c r="J3837" s="177"/>
      <c r="K3837" s="204"/>
      <c r="L3837" s="204"/>
    </row>
    <row r="3838" spans="3:12">
      <c r="C3838" s="199"/>
      <c r="D3838" s="200"/>
      <c r="E3838" s="175"/>
      <c r="F3838" s="201"/>
      <c r="G3838" s="202"/>
      <c r="H3838" s="203"/>
      <c r="I3838" s="176"/>
      <c r="J3838" s="177"/>
      <c r="K3838" s="204"/>
      <c r="L3838" s="204"/>
    </row>
    <row r="3839" spans="3:12">
      <c r="C3839" s="199"/>
      <c r="D3839" s="200"/>
      <c r="E3839" s="175"/>
      <c r="F3839" s="201"/>
      <c r="G3839" s="202"/>
      <c r="H3839" s="203"/>
      <c r="I3839" s="176"/>
      <c r="J3839" s="177"/>
      <c r="K3839" s="204"/>
      <c r="L3839" s="204"/>
    </row>
    <row r="3840" spans="3:12">
      <c r="C3840" s="199"/>
      <c r="D3840" s="200"/>
      <c r="E3840" s="175"/>
      <c r="F3840" s="201"/>
      <c r="G3840" s="202"/>
      <c r="H3840" s="203"/>
      <c r="I3840" s="176"/>
      <c r="J3840" s="177"/>
      <c r="K3840" s="204"/>
      <c r="L3840" s="204"/>
    </row>
    <row r="3841" spans="3:12">
      <c r="C3841" s="199"/>
      <c r="D3841" s="200"/>
      <c r="E3841" s="175"/>
      <c r="F3841" s="201"/>
      <c r="G3841" s="202"/>
      <c r="H3841" s="203"/>
      <c r="I3841" s="176"/>
      <c r="J3841" s="177"/>
      <c r="K3841" s="204"/>
      <c r="L3841" s="204"/>
    </row>
    <row r="3842" spans="3:12">
      <c r="C3842" s="199"/>
      <c r="D3842" s="200"/>
      <c r="E3842" s="175"/>
      <c r="F3842" s="201"/>
      <c r="G3842" s="202"/>
      <c r="H3842" s="203"/>
      <c r="I3842" s="176"/>
      <c r="J3842" s="177"/>
      <c r="K3842" s="204"/>
      <c r="L3842" s="204"/>
    </row>
    <row r="3843" spans="3:12">
      <c r="C3843" s="199"/>
      <c r="D3843" s="200"/>
      <c r="E3843" s="175"/>
      <c r="F3843" s="201"/>
      <c r="G3843" s="202"/>
      <c r="H3843" s="203"/>
      <c r="I3843" s="176"/>
      <c r="J3843" s="177"/>
      <c r="K3843" s="204"/>
      <c r="L3843" s="204"/>
    </row>
    <row r="3844" spans="3:12">
      <c r="C3844" s="199"/>
      <c r="D3844" s="200"/>
      <c r="E3844" s="175"/>
      <c r="F3844" s="201"/>
      <c r="G3844" s="202"/>
      <c r="H3844" s="203"/>
      <c r="I3844" s="176"/>
      <c r="J3844" s="177"/>
      <c r="K3844" s="204"/>
      <c r="L3844" s="204"/>
    </row>
    <row r="3845" spans="3:12">
      <c r="C3845" s="199"/>
      <c r="D3845" s="200"/>
      <c r="E3845" s="175"/>
      <c r="F3845" s="201"/>
      <c r="G3845" s="202"/>
      <c r="H3845" s="203"/>
      <c r="I3845" s="176"/>
      <c r="J3845" s="177"/>
      <c r="K3845" s="204"/>
      <c r="L3845" s="204"/>
    </row>
    <row r="3846" spans="3:12">
      <c r="C3846" s="199"/>
      <c r="D3846" s="200"/>
      <c r="E3846" s="175"/>
      <c r="F3846" s="201"/>
      <c r="G3846" s="202"/>
      <c r="H3846" s="203"/>
      <c r="I3846" s="176"/>
      <c r="J3846" s="177"/>
      <c r="K3846" s="204"/>
      <c r="L3846" s="204"/>
    </row>
    <row r="3847" spans="3:12">
      <c r="C3847" s="199"/>
      <c r="D3847" s="200"/>
      <c r="E3847" s="175"/>
      <c r="F3847" s="201"/>
      <c r="G3847" s="202"/>
      <c r="H3847" s="203"/>
      <c r="I3847" s="176"/>
      <c r="J3847" s="177"/>
      <c r="K3847" s="204"/>
      <c r="L3847" s="204"/>
    </row>
    <row r="3848" spans="3:12">
      <c r="C3848" s="199"/>
      <c r="D3848" s="200"/>
      <c r="E3848" s="175"/>
      <c r="F3848" s="201"/>
      <c r="G3848" s="202"/>
      <c r="H3848" s="203"/>
      <c r="I3848" s="176"/>
      <c r="J3848" s="177"/>
      <c r="K3848" s="204"/>
      <c r="L3848" s="204"/>
    </row>
    <row r="3849" spans="3:12">
      <c r="C3849" s="199"/>
      <c r="D3849" s="200"/>
      <c r="E3849" s="175"/>
      <c r="F3849" s="201"/>
      <c r="G3849" s="202"/>
      <c r="H3849" s="203"/>
      <c r="I3849" s="176"/>
      <c r="J3849" s="177"/>
      <c r="K3849" s="204"/>
      <c r="L3849" s="204"/>
    </row>
    <row r="3850" spans="3:12">
      <c r="C3850" s="199"/>
      <c r="D3850" s="200"/>
      <c r="E3850" s="175"/>
      <c r="F3850" s="201"/>
      <c r="G3850" s="202"/>
      <c r="H3850" s="203"/>
      <c r="I3850" s="176"/>
      <c r="J3850" s="177"/>
      <c r="K3850" s="204"/>
      <c r="L3850" s="204"/>
    </row>
    <row r="3851" spans="3:12">
      <c r="C3851" s="199"/>
      <c r="D3851" s="200"/>
      <c r="E3851" s="175"/>
      <c r="F3851" s="201"/>
      <c r="G3851" s="202"/>
      <c r="H3851" s="203"/>
      <c r="I3851" s="176"/>
      <c r="J3851" s="177"/>
      <c r="K3851" s="204"/>
      <c r="L3851" s="204"/>
    </row>
    <row r="3852" spans="3:12">
      <c r="C3852" s="199"/>
      <c r="D3852" s="200"/>
      <c r="E3852" s="175"/>
      <c r="F3852" s="201"/>
      <c r="G3852" s="202"/>
      <c r="H3852" s="203"/>
      <c r="I3852" s="176"/>
      <c r="J3852" s="177"/>
      <c r="K3852" s="204"/>
      <c r="L3852" s="204"/>
    </row>
    <row r="3853" spans="3:12">
      <c r="C3853" s="199"/>
      <c r="D3853" s="200"/>
      <c r="E3853" s="175"/>
      <c r="F3853" s="201"/>
      <c r="G3853" s="202"/>
      <c r="H3853" s="203"/>
      <c r="I3853" s="176"/>
      <c r="J3853" s="177"/>
      <c r="K3853" s="204"/>
      <c r="L3853" s="204"/>
    </row>
    <row r="3854" spans="3:12">
      <c r="C3854" s="199"/>
      <c r="D3854" s="200"/>
      <c r="E3854" s="175"/>
      <c r="F3854" s="201"/>
      <c r="G3854" s="202"/>
      <c r="H3854" s="203"/>
      <c r="I3854" s="176"/>
      <c r="J3854" s="177"/>
      <c r="K3854" s="204"/>
      <c r="L3854" s="204"/>
    </row>
    <row r="3855" spans="3:12">
      <c r="C3855" s="199"/>
      <c r="D3855" s="200"/>
      <c r="E3855" s="175"/>
      <c r="F3855" s="201"/>
      <c r="G3855" s="202"/>
      <c r="H3855" s="203"/>
      <c r="I3855" s="176"/>
      <c r="J3855" s="177"/>
      <c r="K3855" s="204"/>
      <c r="L3855" s="204"/>
    </row>
    <row r="3856" spans="3:12">
      <c r="C3856" s="199"/>
      <c r="D3856" s="200"/>
      <c r="E3856" s="175"/>
      <c r="F3856" s="201"/>
      <c r="G3856" s="202"/>
      <c r="H3856" s="203"/>
      <c r="I3856" s="176"/>
      <c r="J3856" s="177"/>
      <c r="K3856" s="204"/>
      <c r="L3856" s="204"/>
    </row>
    <row r="3857" spans="3:12">
      <c r="C3857" s="199"/>
      <c r="D3857" s="200"/>
      <c r="E3857" s="175"/>
      <c r="F3857" s="201"/>
      <c r="G3857" s="202"/>
      <c r="H3857" s="203"/>
      <c r="I3857" s="176"/>
      <c r="J3857" s="177"/>
      <c r="K3857" s="204"/>
      <c r="L3857" s="204"/>
    </row>
    <row r="3858" spans="3:12">
      <c r="C3858" s="199"/>
      <c r="D3858" s="200"/>
      <c r="E3858" s="175"/>
      <c r="F3858" s="201"/>
      <c r="G3858" s="202"/>
      <c r="H3858" s="203"/>
      <c r="I3858" s="176"/>
      <c r="J3858" s="177"/>
      <c r="K3858" s="204"/>
      <c r="L3858" s="204"/>
    </row>
    <row r="3859" spans="3:12">
      <c r="C3859" s="199"/>
      <c r="D3859" s="200"/>
      <c r="E3859" s="175"/>
      <c r="F3859" s="201"/>
      <c r="G3859" s="202"/>
      <c r="H3859" s="203"/>
      <c r="I3859" s="176"/>
      <c r="J3859" s="177"/>
      <c r="K3859" s="204"/>
      <c r="L3859" s="204"/>
    </row>
    <row r="3860" spans="3:12">
      <c r="C3860" s="199"/>
      <c r="D3860" s="200"/>
      <c r="E3860" s="175"/>
      <c r="F3860" s="201"/>
      <c r="G3860" s="202"/>
      <c r="H3860" s="203"/>
      <c r="I3860" s="176"/>
      <c r="J3860" s="177"/>
      <c r="K3860" s="204"/>
      <c r="L3860" s="204"/>
    </row>
    <row r="3861" spans="3:12">
      <c r="C3861" s="199"/>
      <c r="D3861" s="200"/>
      <c r="E3861" s="175"/>
      <c r="F3861" s="201"/>
      <c r="G3861" s="202"/>
      <c r="H3861" s="203"/>
      <c r="I3861" s="176"/>
      <c r="J3861" s="177"/>
      <c r="K3861" s="204"/>
      <c r="L3861" s="204"/>
    </row>
    <row r="3862" spans="3:12">
      <c r="C3862" s="199"/>
      <c r="D3862" s="200"/>
      <c r="E3862" s="175"/>
      <c r="F3862" s="201"/>
      <c r="G3862" s="202"/>
      <c r="H3862" s="203"/>
      <c r="I3862" s="176"/>
      <c r="J3862" s="177"/>
      <c r="K3862" s="204"/>
      <c r="L3862" s="204"/>
    </row>
    <row r="3863" spans="3:12">
      <c r="C3863" s="199"/>
      <c r="D3863" s="200"/>
      <c r="E3863" s="175"/>
      <c r="F3863" s="201"/>
      <c r="G3863" s="202"/>
      <c r="H3863" s="203"/>
      <c r="I3863" s="176"/>
      <c r="J3863" s="177"/>
      <c r="K3863" s="204"/>
      <c r="L3863" s="204"/>
    </row>
    <row r="3864" spans="3:12">
      <c r="C3864" s="199"/>
      <c r="D3864" s="200"/>
      <c r="E3864" s="175"/>
      <c r="F3864" s="201"/>
      <c r="G3864" s="202"/>
      <c r="H3864" s="203"/>
      <c r="I3864" s="176"/>
      <c r="J3864" s="177"/>
      <c r="K3864" s="204"/>
      <c r="L3864" s="204"/>
    </row>
    <row r="3865" spans="3:12">
      <c r="C3865" s="199"/>
      <c r="D3865" s="200"/>
      <c r="E3865" s="175"/>
      <c r="F3865" s="201"/>
      <c r="G3865" s="202"/>
      <c r="H3865" s="203"/>
      <c r="I3865" s="176"/>
      <c r="J3865" s="177"/>
      <c r="K3865" s="204"/>
      <c r="L3865" s="204"/>
    </row>
    <row r="3866" spans="3:12">
      <c r="C3866" s="199"/>
      <c r="D3866" s="200"/>
      <c r="E3866" s="175"/>
      <c r="F3866" s="201"/>
      <c r="G3866" s="202"/>
      <c r="H3866" s="203"/>
      <c r="I3866" s="176"/>
      <c r="J3866" s="177"/>
      <c r="K3866" s="204"/>
      <c r="L3866" s="204"/>
    </row>
    <row r="3867" spans="3:12">
      <c r="C3867" s="199"/>
      <c r="D3867" s="200"/>
      <c r="E3867" s="175"/>
      <c r="F3867" s="201"/>
      <c r="G3867" s="202"/>
      <c r="H3867" s="203"/>
      <c r="I3867" s="176"/>
      <c r="J3867" s="177"/>
      <c r="K3867" s="204"/>
      <c r="L3867" s="204"/>
    </row>
    <row r="3868" spans="3:12">
      <c r="C3868" s="199"/>
      <c r="D3868" s="200"/>
      <c r="E3868" s="175"/>
      <c r="F3868" s="201"/>
      <c r="G3868" s="202"/>
      <c r="H3868" s="203"/>
      <c r="I3868" s="176"/>
      <c r="J3868" s="177"/>
      <c r="K3868" s="204"/>
      <c r="L3868" s="204"/>
    </row>
    <row r="3869" spans="3:12">
      <c r="C3869" s="199"/>
      <c r="D3869" s="200"/>
      <c r="E3869" s="175"/>
      <c r="F3869" s="201"/>
      <c r="G3869" s="202"/>
      <c r="H3869" s="203"/>
      <c r="I3869" s="176"/>
      <c r="J3869" s="177"/>
      <c r="K3869" s="204"/>
      <c r="L3869" s="204"/>
    </row>
    <row r="3870" spans="3:12">
      <c r="C3870" s="199"/>
      <c r="D3870" s="200"/>
      <c r="E3870" s="175"/>
      <c r="F3870" s="201"/>
      <c r="G3870" s="202"/>
      <c r="H3870" s="203"/>
      <c r="I3870" s="176"/>
      <c r="J3870" s="177"/>
      <c r="K3870" s="204"/>
      <c r="L3870" s="204"/>
    </row>
    <row r="3871" spans="3:12">
      <c r="C3871" s="199"/>
      <c r="D3871" s="200"/>
      <c r="E3871" s="175"/>
      <c r="F3871" s="201"/>
      <c r="G3871" s="202"/>
      <c r="H3871" s="203"/>
      <c r="I3871" s="176"/>
      <c r="J3871" s="177"/>
      <c r="K3871" s="204"/>
      <c r="L3871" s="204"/>
    </row>
    <row r="3872" spans="3:12">
      <c r="C3872" s="199"/>
      <c r="D3872" s="200"/>
      <c r="E3872" s="175"/>
      <c r="F3872" s="201"/>
      <c r="G3872" s="202"/>
      <c r="H3872" s="203"/>
      <c r="I3872" s="176"/>
      <c r="J3872" s="177"/>
      <c r="K3872" s="204"/>
      <c r="L3872" s="204"/>
    </row>
    <row r="3873" spans="3:12">
      <c r="C3873" s="199"/>
      <c r="D3873" s="200"/>
      <c r="E3873" s="175"/>
      <c r="F3873" s="201"/>
      <c r="G3873" s="202"/>
      <c r="H3873" s="203"/>
      <c r="I3873" s="176"/>
      <c r="J3873" s="177"/>
      <c r="K3873" s="204"/>
      <c r="L3873" s="204"/>
    </row>
    <row r="3874" spans="3:12">
      <c r="C3874" s="199"/>
      <c r="D3874" s="200"/>
      <c r="E3874" s="175"/>
      <c r="F3874" s="201"/>
      <c r="G3874" s="202"/>
      <c r="H3874" s="203"/>
      <c r="I3874" s="176"/>
      <c r="J3874" s="177"/>
      <c r="K3874" s="204"/>
      <c r="L3874" s="204"/>
    </row>
    <row r="3875" spans="3:12">
      <c r="C3875" s="199"/>
      <c r="D3875" s="200"/>
      <c r="E3875" s="175"/>
      <c r="F3875" s="201"/>
      <c r="G3875" s="202"/>
      <c r="H3875" s="203"/>
      <c r="I3875" s="176"/>
      <c r="J3875" s="177"/>
      <c r="K3875" s="204"/>
      <c r="L3875" s="204"/>
    </row>
    <row r="3876" spans="3:12">
      <c r="C3876" s="199"/>
      <c r="D3876" s="200"/>
      <c r="E3876" s="175"/>
      <c r="F3876" s="201"/>
      <c r="G3876" s="202"/>
      <c r="H3876" s="203"/>
      <c r="I3876" s="176"/>
      <c r="J3876" s="177"/>
      <c r="K3876" s="204"/>
      <c r="L3876" s="204"/>
    </row>
    <row r="3877" spans="3:12">
      <c r="C3877" s="199"/>
      <c r="D3877" s="200"/>
      <c r="E3877" s="175"/>
      <c r="F3877" s="201"/>
      <c r="G3877" s="202"/>
      <c r="H3877" s="203"/>
      <c r="I3877" s="176"/>
      <c r="J3877" s="177"/>
      <c r="K3877" s="204"/>
      <c r="L3877" s="204"/>
    </row>
    <row r="3878" spans="3:12">
      <c r="C3878" s="199"/>
      <c r="D3878" s="200"/>
      <c r="E3878" s="175"/>
      <c r="F3878" s="201"/>
      <c r="G3878" s="202"/>
      <c r="H3878" s="203"/>
      <c r="I3878" s="176"/>
      <c r="J3878" s="177"/>
      <c r="K3878" s="204"/>
      <c r="L3878" s="204"/>
    </row>
    <row r="3879" spans="3:12">
      <c r="C3879" s="199"/>
      <c r="D3879" s="200"/>
      <c r="E3879" s="175"/>
      <c r="F3879" s="201"/>
      <c r="G3879" s="202"/>
      <c r="H3879" s="203"/>
      <c r="I3879" s="176"/>
      <c r="J3879" s="177"/>
      <c r="K3879" s="204"/>
      <c r="L3879" s="204"/>
    </row>
    <row r="3880" spans="3:12">
      <c r="C3880" s="199"/>
      <c r="D3880" s="200"/>
      <c r="E3880" s="175"/>
      <c r="F3880" s="201"/>
      <c r="G3880" s="202"/>
      <c r="H3880" s="203"/>
      <c r="I3880" s="176"/>
      <c r="J3880" s="177"/>
      <c r="K3880" s="204"/>
      <c r="L3880" s="204"/>
    </row>
    <row r="3881" spans="3:12">
      <c r="C3881" s="199"/>
      <c r="D3881" s="200"/>
      <c r="E3881" s="175"/>
      <c r="F3881" s="201"/>
      <c r="G3881" s="202"/>
      <c r="H3881" s="203"/>
      <c r="I3881" s="176"/>
      <c r="J3881" s="177"/>
      <c r="K3881" s="204"/>
      <c r="L3881" s="204"/>
    </row>
    <row r="3882" spans="3:12">
      <c r="C3882" s="199"/>
      <c r="D3882" s="200"/>
      <c r="E3882" s="175"/>
      <c r="F3882" s="201"/>
      <c r="G3882" s="202"/>
      <c r="H3882" s="203"/>
      <c r="I3882" s="176"/>
      <c r="J3882" s="177"/>
      <c r="K3882" s="204"/>
      <c r="L3882" s="204"/>
    </row>
    <row r="3883" spans="3:12">
      <c r="C3883" s="199"/>
      <c r="D3883" s="200"/>
      <c r="E3883" s="175"/>
      <c r="F3883" s="201"/>
      <c r="G3883" s="202"/>
      <c r="H3883" s="203"/>
      <c r="I3883" s="176"/>
      <c r="J3883" s="177"/>
      <c r="K3883" s="204"/>
      <c r="L3883" s="204"/>
    </row>
    <row r="3884" spans="3:12">
      <c r="C3884" s="199"/>
      <c r="D3884" s="200"/>
      <c r="E3884" s="175"/>
      <c r="F3884" s="201"/>
      <c r="G3884" s="202"/>
      <c r="H3884" s="203"/>
      <c r="I3884" s="176"/>
      <c r="J3884" s="177"/>
      <c r="K3884" s="204"/>
      <c r="L3884" s="204"/>
    </row>
    <row r="3885" spans="3:12">
      <c r="C3885" s="199"/>
      <c r="D3885" s="200"/>
      <c r="E3885" s="175"/>
      <c r="F3885" s="201"/>
      <c r="G3885" s="202"/>
      <c r="H3885" s="203"/>
      <c r="I3885" s="176"/>
      <c r="J3885" s="177"/>
      <c r="K3885" s="204"/>
      <c r="L3885" s="204"/>
    </row>
    <row r="3886" spans="3:12">
      <c r="C3886" s="199"/>
      <c r="D3886" s="200"/>
      <c r="E3886" s="175"/>
      <c r="F3886" s="201"/>
      <c r="G3886" s="202"/>
      <c r="H3886" s="203"/>
      <c r="I3886" s="176"/>
      <c r="J3886" s="177"/>
      <c r="K3886" s="204"/>
      <c r="L3886" s="204"/>
    </row>
    <row r="3887" spans="3:12">
      <c r="C3887" s="199"/>
      <c r="D3887" s="200"/>
      <c r="E3887" s="175"/>
      <c r="F3887" s="201"/>
      <c r="G3887" s="202"/>
      <c r="H3887" s="203"/>
      <c r="I3887" s="176"/>
      <c r="J3887" s="177"/>
      <c r="K3887" s="204"/>
      <c r="L3887" s="204"/>
    </row>
    <row r="3888" spans="3:12">
      <c r="C3888" s="199"/>
      <c r="D3888" s="200"/>
      <c r="E3888" s="175"/>
      <c r="F3888" s="201"/>
      <c r="G3888" s="202"/>
      <c r="H3888" s="203"/>
      <c r="I3888" s="176"/>
      <c r="J3888" s="177"/>
      <c r="K3888" s="204"/>
      <c r="L3888" s="204"/>
    </row>
    <row r="3889" spans="3:12">
      <c r="C3889" s="199"/>
      <c r="D3889" s="200"/>
      <c r="E3889" s="175"/>
      <c r="F3889" s="201"/>
      <c r="G3889" s="202"/>
      <c r="H3889" s="203"/>
      <c r="I3889" s="176"/>
      <c r="J3889" s="177"/>
      <c r="K3889" s="204"/>
      <c r="L3889" s="204"/>
    </row>
    <row r="3890" spans="3:12">
      <c r="C3890" s="199"/>
      <c r="D3890" s="200"/>
      <c r="E3890" s="175"/>
      <c r="F3890" s="201"/>
      <c r="G3890" s="202"/>
      <c r="H3890" s="203"/>
      <c r="I3890" s="176"/>
      <c r="J3890" s="177"/>
      <c r="K3890" s="204"/>
      <c r="L3890" s="204"/>
    </row>
    <row r="3891" spans="3:12">
      <c r="C3891" s="199"/>
      <c r="D3891" s="200"/>
      <c r="E3891" s="175"/>
      <c r="F3891" s="201"/>
      <c r="G3891" s="202"/>
      <c r="H3891" s="203"/>
      <c r="I3891" s="176"/>
      <c r="J3891" s="177"/>
      <c r="K3891" s="204"/>
      <c r="L3891" s="204"/>
    </row>
    <row r="3892" spans="3:12">
      <c r="C3892" s="199"/>
      <c r="D3892" s="200"/>
      <c r="E3892" s="175"/>
      <c r="F3892" s="201"/>
      <c r="G3892" s="202"/>
      <c r="H3892" s="203"/>
      <c r="I3892" s="176"/>
      <c r="J3892" s="177"/>
      <c r="K3892" s="204"/>
      <c r="L3892" s="204"/>
    </row>
    <row r="3893" spans="3:12">
      <c r="C3893" s="199"/>
      <c r="D3893" s="200"/>
      <c r="E3893" s="175"/>
      <c r="F3893" s="201"/>
      <c r="G3893" s="202"/>
      <c r="H3893" s="203"/>
      <c r="I3893" s="176"/>
      <c r="J3893" s="177"/>
      <c r="K3893" s="204"/>
      <c r="L3893" s="204"/>
    </row>
    <row r="3894" spans="3:12">
      <c r="C3894" s="199"/>
      <c r="D3894" s="200"/>
      <c r="E3894" s="175"/>
      <c r="F3894" s="201"/>
      <c r="G3894" s="202"/>
      <c r="H3894" s="203"/>
      <c r="I3894" s="176"/>
      <c r="J3894" s="177"/>
      <c r="K3894" s="204"/>
      <c r="L3894" s="204"/>
    </row>
    <row r="3895" spans="3:12">
      <c r="C3895" s="199"/>
      <c r="D3895" s="200"/>
      <c r="E3895" s="175"/>
      <c r="F3895" s="201"/>
      <c r="G3895" s="202"/>
      <c r="H3895" s="203"/>
      <c r="I3895" s="176"/>
      <c r="J3895" s="177"/>
      <c r="K3895" s="204"/>
      <c r="L3895" s="204"/>
    </row>
    <row r="3896" spans="3:12">
      <c r="C3896" s="199"/>
      <c r="D3896" s="200"/>
      <c r="E3896" s="175"/>
      <c r="F3896" s="201"/>
      <c r="G3896" s="202"/>
      <c r="H3896" s="203"/>
      <c r="I3896" s="176"/>
      <c r="J3896" s="177"/>
      <c r="K3896" s="204"/>
      <c r="L3896" s="204"/>
    </row>
    <row r="3897" spans="3:12">
      <c r="C3897" s="199"/>
      <c r="D3897" s="200"/>
      <c r="E3897" s="175"/>
      <c r="F3897" s="201"/>
      <c r="G3897" s="202"/>
      <c r="H3897" s="203"/>
      <c r="I3897" s="176"/>
      <c r="J3897" s="177"/>
      <c r="K3897" s="204"/>
      <c r="L3897" s="204"/>
    </row>
    <row r="3898" spans="3:12">
      <c r="C3898" s="199"/>
      <c r="D3898" s="200"/>
      <c r="E3898" s="175"/>
      <c r="F3898" s="201"/>
      <c r="G3898" s="202"/>
      <c r="H3898" s="203"/>
      <c r="I3898" s="176"/>
      <c r="J3898" s="177"/>
      <c r="K3898" s="204"/>
      <c r="L3898" s="204"/>
    </row>
    <row r="3899" spans="3:12">
      <c r="C3899" s="199"/>
      <c r="D3899" s="200"/>
      <c r="E3899" s="175"/>
      <c r="F3899" s="201"/>
      <c r="G3899" s="202"/>
      <c r="H3899" s="203"/>
      <c r="I3899" s="176"/>
      <c r="J3899" s="177"/>
      <c r="K3899" s="204"/>
      <c r="L3899" s="204"/>
    </row>
    <row r="3900" spans="3:12">
      <c r="C3900" s="199"/>
      <c r="D3900" s="200"/>
      <c r="E3900" s="175"/>
      <c r="F3900" s="201"/>
      <c r="G3900" s="202"/>
      <c r="H3900" s="203"/>
      <c r="I3900" s="176"/>
      <c r="J3900" s="177"/>
      <c r="K3900" s="204"/>
      <c r="L3900" s="204"/>
    </row>
    <row r="3901" spans="3:12">
      <c r="C3901" s="199"/>
      <c r="D3901" s="200"/>
      <c r="E3901" s="175"/>
      <c r="F3901" s="201"/>
      <c r="G3901" s="202"/>
      <c r="H3901" s="203"/>
      <c r="I3901" s="176"/>
      <c r="J3901" s="177"/>
      <c r="K3901" s="204"/>
      <c r="L3901" s="204"/>
    </row>
    <row r="3902" spans="3:12">
      <c r="C3902" s="199"/>
      <c r="D3902" s="200"/>
      <c r="E3902" s="175"/>
      <c r="F3902" s="201"/>
      <c r="G3902" s="202"/>
      <c r="H3902" s="203"/>
      <c r="I3902" s="176"/>
      <c r="J3902" s="177"/>
      <c r="K3902" s="204"/>
      <c r="L3902" s="204"/>
    </row>
    <row r="3903" spans="3:12">
      <c r="C3903" s="199"/>
      <c r="D3903" s="200"/>
      <c r="E3903" s="175"/>
      <c r="F3903" s="201"/>
      <c r="G3903" s="202"/>
      <c r="H3903" s="203"/>
      <c r="I3903" s="176"/>
      <c r="J3903" s="177"/>
      <c r="K3903" s="204"/>
      <c r="L3903" s="204"/>
    </row>
    <row r="3904" spans="3:12">
      <c r="C3904" s="199"/>
      <c r="D3904" s="200"/>
      <c r="E3904" s="175"/>
      <c r="F3904" s="201"/>
      <c r="G3904" s="202"/>
      <c r="H3904" s="203"/>
      <c r="I3904" s="176"/>
      <c r="J3904" s="177"/>
      <c r="K3904" s="204"/>
      <c r="L3904" s="204"/>
    </row>
    <row r="3905" spans="3:12">
      <c r="C3905" s="199"/>
      <c r="D3905" s="200"/>
      <c r="E3905" s="175"/>
      <c r="F3905" s="201"/>
      <c r="G3905" s="202"/>
      <c r="H3905" s="203"/>
      <c r="I3905" s="176"/>
      <c r="J3905" s="177"/>
      <c r="K3905" s="204"/>
      <c r="L3905" s="204"/>
    </row>
    <row r="3906" spans="3:12">
      <c r="C3906" s="199"/>
      <c r="D3906" s="200"/>
      <c r="E3906" s="175"/>
      <c r="F3906" s="201"/>
      <c r="G3906" s="202"/>
      <c r="H3906" s="203"/>
      <c r="I3906" s="176"/>
      <c r="J3906" s="177"/>
      <c r="K3906" s="204"/>
      <c r="L3906" s="204"/>
    </row>
    <row r="3907" spans="3:12">
      <c r="C3907" s="199"/>
      <c r="D3907" s="200"/>
      <c r="E3907" s="175"/>
      <c r="F3907" s="201"/>
      <c r="G3907" s="202"/>
      <c r="H3907" s="203"/>
      <c r="I3907" s="176"/>
      <c r="J3907" s="177"/>
      <c r="K3907" s="204"/>
      <c r="L3907" s="204"/>
    </row>
    <row r="3908" spans="3:12">
      <c r="C3908" s="199"/>
      <c r="D3908" s="200"/>
      <c r="E3908" s="175"/>
      <c r="F3908" s="201"/>
      <c r="G3908" s="202"/>
      <c r="H3908" s="203"/>
      <c r="I3908" s="176"/>
      <c r="J3908" s="177"/>
      <c r="K3908" s="204"/>
      <c r="L3908" s="204"/>
    </row>
    <row r="3909" spans="3:12">
      <c r="C3909" s="199"/>
      <c r="D3909" s="200"/>
      <c r="E3909" s="175"/>
      <c r="F3909" s="201"/>
      <c r="G3909" s="202"/>
      <c r="H3909" s="203"/>
      <c r="I3909" s="176"/>
      <c r="J3909" s="177"/>
      <c r="K3909" s="204"/>
      <c r="L3909" s="204"/>
    </row>
    <row r="3910" spans="3:12">
      <c r="C3910" s="199"/>
      <c r="D3910" s="200"/>
      <c r="E3910" s="175"/>
      <c r="F3910" s="201"/>
      <c r="G3910" s="202"/>
      <c r="H3910" s="203"/>
      <c r="I3910" s="176"/>
      <c r="J3910" s="177"/>
      <c r="K3910" s="204"/>
      <c r="L3910" s="204"/>
    </row>
    <row r="3911" spans="3:12">
      <c r="C3911" s="199"/>
      <c r="D3911" s="200"/>
      <c r="E3911" s="175"/>
      <c r="F3911" s="201"/>
      <c r="G3911" s="202"/>
      <c r="H3911" s="203"/>
      <c r="I3911" s="176"/>
      <c r="J3911" s="177"/>
      <c r="K3911" s="204"/>
      <c r="L3911" s="204"/>
    </row>
    <row r="3912" spans="3:12">
      <c r="C3912" s="199"/>
      <c r="D3912" s="200"/>
      <c r="E3912" s="175"/>
      <c r="F3912" s="201"/>
      <c r="G3912" s="202"/>
      <c r="H3912" s="203"/>
      <c r="I3912" s="176"/>
      <c r="J3912" s="177"/>
      <c r="K3912" s="204"/>
      <c r="L3912" s="204"/>
    </row>
    <row r="3913" spans="3:12">
      <c r="C3913" s="199"/>
      <c r="D3913" s="200"/>
      <c r="E3913" s="175"/>
      <c r="F3913" s="201"/>
      <c r="G3913" s="202"/>
      <c r="H3913" s="203"/>
      <c r="I3913" s="176"/>
      <c r="J3913" s="177"/>
      <c r="K3913" s="204"/>
      <c r="L3913" s="204"/>
    </row>
    <row r="3914" spans="3:12">
      <c r="C3914" s="199"/>
      <c r="D3914" s="200"/>
      <c r="E3914" s="175"/>
      <c r="F3914" s="201"/>
      <c r="G3914" s="202"/>
      <c r="H3914" s="203"/>
      <c r="I3914" s="176"/>
      <c r="J3914" s="177"/>
      <c r="K3914" s="204"/>
      <c r="L3914" s="204"/>
    </row>
    <row r="3915" spans="3:12">
      <c r="C3915" s="199"/>
      <c r="D3915" s="200"/>
      <c r="E3915" s="175"/>
      <c r="F3915" s="201"/>
      <c r="G3915" s="202"/>
      <c r="H3915" s="203"/>
      <c r="I3915" s="176"/>
      <c r="J3915" s="177"/>
      <c r="K3915" s="204"/>
      <c r="L3915" s="204"/>
    </row>
    <row r="3916" spans="3:12">
      <c r="C3916" s="199"/>
      <c r="D3916" s="200"/>
      <c r="E3916" s="175"/>
      <c r="F3916" s="201"/>
      <c r="G3916" s="202"/>
      <c r="H3916" s="203"/>
      <c r="I3916" s="176"/>
      <c r="J3916" s="177"/>
      <c r="K3916" s="204"/>
      <c r="L3916" s="204"/>
    </row>
    <row r="3917" spans="3:12">
      <c r="C3917" s="199"/>
      <c r="D3917" s="200"/>
      <c r="E3917" s="175"/>
      <c r="F3917" s="201"/>
      <c r="G3917" s="202"/>
      <c r="H3917" s="203"/>
      <c r="I3917" s="176"/>
      <c r="J3917" s="177"/>
      <c r="K3917" s="204"/>
      <c r="L3917" s="204"/>
    </row>
    <row r="3918" spans="3:12">
      <c r="C3918" s="199"/>
      <c r="D3918" s="200"/>
      <c r="E3918" s="175"/>
      <c r="F3918" s="201"/>
      <c r="G3918" s="202"/>
      <c r="H3918" s="203"/>
      <c r="I3918" s="176"/>
      <c r="J3918" s="177"/>
      <c r="K3918" s="204"/>
      <c r="L3918" s="204"/>
    </row>
    <row r="3919" spans="3:12">
      <c r="C3919" s="199"/>
      <c r="D3919" s="200"/>
      <c r="E3919" s="175"/>
      <c r="F3919" s="201"/>
      <c r="G3919" s="202"/>
      <c r="H3919" s="203"/>
      <c r="I3919" s="176"/>
      <c r="J3919" s="177"/>
      <c r="K3919" s="204"/>
      <c r="L3919" s="204"/>
    </row>
    <row r="3920" spans="3:12">
      <c r="C3920" s="199"/>
      <c r="D3920" s="200"/>
      <c r="E3920" s="175"/>
      <c r="F3920" s="201"/>
      <c r="G3920" s="202"/>
      <c r="H3920" s="203"/>
      <c r="I3920" s="176"/>
      <c r="J3920" s="177"/>
      <c r="K3920" s="204"/>
      <c r="L3920" s="204"/>
    </row>
    <row r="3921" spans="3:12">
      <c r="C3921" s="199"/>
      <c r="D3921" s="200"/>
      <c r="E3921" s="175"/>
      <c r="F3921" s="201"/>
      <c r="G3921" s="202"/>
      <c r="H3921" s="203"/>
      <c r="I3921" s="176"/>
      <c r="J3921" s="177"/>
      <c r="K3921" s="204"/>
      <c r="L3921" s="204"/>
    </row>
    <row r="3922" spans="3:12">
      <c r="C3922" s="199"/>
      <c r="D3922" s="200"/>
      <c r="E3922" s="175"/>
      <c r="F3922" s="201"/>
      <c r="G3922" s="202"/>
      <c r="H3922" s="203"/>
      <c r="I3922" s="176"/>
      <c r="J3922" s="177"/>
      <c r="K3922" s="204"/>
      <c r="L3922" s="204"/>
    </row>
    <row r="3923" spans="3:12">
      <c r="C3923" s="199"/>
      <c r="D3923" s="200"/>
      <c r="E3923" s="175"/>
      <c r="F3923" s="201"/>
      <c r="G3923" s="202"/>
      <c r="H3923" s="203"/>
      <c r="I3923" s="176"/>
      <c r="J3923" s="177"/>
      <c r="K3923" s="204"/>
      <c r="L3923" s="204"/>
    </row>
    <row r="3924" spans="3:12">
      <c r="C3924" s="199"/>
      <c r="D3924" s="200"/>
      <c r="E3924" s="175"/>
      <c r="F3924" s="201"/>
      <c r="G3924" s="202"/>
      <c r="H3924" s="203"/>
      <c r="I3924" s="176"/>
      <c r="J3924" s="177"/>
      <c r="K3924" s="204"/>
      <c r="L3924" s="204"/>
    </row>
    <row r="3925" spans="3:12">
      <c r="C3925" s="199"/>
      <c r="D3925" s="200"/>
      <c r="E3925" s="175"/>
      <c r="F3925" s="201"/>
      <c r="G3925" s="202"/>
      <c r="H3925" s="203"/>
      <c r="I3925" s="176"/>
      <c r="J3925" s="177"/>
      <c r="K3925" s="204"/>
      <c r="L3925" s="204"/>
    </row>
    <row r="3926" spans="3:12">
      <c r="C3926" s="199"/>
      <c r="D3926" s="200"/>
      <c r="E3926" s="175"/>
      <c r="F3926" s="201"/>
      <c r="G3926" s="202"/>
      <c r="H3926" s="203"/>
      <c r="I3926" s="176"/>
      <c r="J3926" s="177"/>
      <c r="K3926" s="204"/>
      <c r="L3926" s="204"/>
    </row>
    <row r="3927" spans="3:12">
      <c r="C3927" s="199"/>
      <c r="D3927" s="200"/>
      <c r="E3927" s="175"/>
      <c r="F3927" s="201"/>
      <c r="G3927" s="202"/>
      <c r="H3927" s="203"/>
      <c r="I3927" s="176"/>
      <c r="J3927" s="177"/>
      <c r="K3927" s="204"/>
      <c r="L3927" s="204"/>
    </row>
    <row r="3928" spans="3:12">
      <c r="C3928" s="199"/>
      <c r="D3928" s="200"/>
      <c r="E3928" s="175"/>
      <c r="F3928" s="201"/>
      <c r="G3928" s="202"/>
      <c r="H3928" s="203"/>
      <c r="I3928" s="176"/>
      <c r="J3928" s="177"/>
      <c r="K3928" s="204"/>
      <c r="L3928" s="204"/>
    </row>
    <row r="3929" spans="3:12">
      <c r="C3929" s="199"/>
      <c r="D3929" s="200"/>
      <c r="E3929" s="175"/>
      <c r="F3929" s="201"/>
      <c r="G3929" s="202"/>
      <c r="H3929" s="203"/>
      <c r="I3929" s="176"/>
      <c r="J3929" s="177"/>
      <c r="K3929" s="204"/>
      <c r="L3929" s="204"/>
    </row>
    <row r="3930" spans="3:12">
      <c r="C3930" s="199"/>
      <c r="D3930" s="200"/>
      <c r="E3930" s="175"/>
      <c r="F3930" s="201"/>
      <c r="G3930" s="202"/>
      <c r="H3930" s="203"/>
      <c r="I3930" s="176"/>
      <c r="J3930" s="177"/>
      <c r="K3930" s="204"/>
      <c r="L3930" s="204"/>
    </row>
    <row r="3931" spans="3:12">
      <c r="C3931" s="199"/>
      <c r="D3931" s="200"/>
      <c r="E3931" s="175"/>
      <c r="F3931" s="201"/>
      <c r="G3931" s="202"/>
      <c r="H3931" s="203"/>
      <c r="I3931" s="176"/>
      <c r="J3931" s="177"/>
      <c r="K3931" s="204"/>
      <c r="L3931" s="204"/>
    </row>
    <row r="3932" spans="3:12">
      <c r="C3932" s="199"/>
      <c r="D3932" s="200"/>
      <c r="E3932" s="175"/>
      <c r="F3932" s="201"/>
      <c r="G3932" s="202"/>
      <c r="H3932" s="203"/>
      <c r="I3932" s="176"/>
      <c r="J3932" s="177"/>
      <c r="K3932" s="204"/>
      <c r="L3932" s="204"/>
    </row>
    <row r="3933" spans="3:12">
      <c r="C3933" s="199"/>
      <c r="D3933" s="200"/>
      <c r="E3933" s="175"/>
      <c r="F3933" s="201"/>
      <c r="G3933" s="202"/>
      <c r="H3933" s="203"/>
      <c r="I3933" s="176"/>
      <c r="J3933" s="177"/>
      <c r="K3933" s="204"/>
      <c r="L3933" s="204"/>
    </row>
    <row r="3934" spans="3:12">
      <c r="C3934" s="199"/>
      <c r="D3934" s="200"/>
      <c r="E3934" s="175"/>
      <c r="F3934" s="201"/>
      <c r="G3934" s="202"/>
      <c r="H3934" s="203"/>
      <c r="I3934" s="176"/>
      <c r="J3934" s="177"/>
      <c r="K3934" s="204"/>
      <c r="L3934" s="204"/>
    </row>
    <row r="3935" spans="3:12">
      <c r="C3935" s="199"/>
      <c r="D3935" s="200"/>
      <c r="E3935" s="175"/>
      <c r="F3935" s="201"/>
      <c r="G3935" s="202"/>
      <c r="H3935" s="203"/>
      <c r="I3935" s="176"/>
      <c r="J3935" s="177"/>
      <c r="K3935" s="204"/>
      <c r="L3935" s="204"/>
    </row>
    <row r="3936" spans="3:12">
      <c r="C3936" s="199"/>
      <c r="D3936" s="200"/>
      <c r="E3936" s="175"/>
      <c r="F3936" s="201"/>
      <c r="G3936" s="202"/>
      <c r="H3936" s="203"/>
      <c r="I3936" s="176"/>
      <c r="J3936" s="177"/>
      <c r="K3936" s="204"/>
      <c r="L3936" s="204"/>
    </row>
    <row r="3937" spans="3:12">
      <c r="C3937" s="199"/>
      <c r="D3937" s="200"/>
      <c r="E3937" s="175"/>
      <c r="F3937" s="201"/>
      <c r="G3937" s="202"/>
      <c r="H3937" s="203"/>
      <c r="I3937" s="176"/>
      <c r="J3937" s="177"/>
      <c r="K3937" s="204"/>
      <c r="L3937" s="204"/>
    </row>
    <row r="3938" spans="3:12">
      <c r="C3938" s="199"/>
      <c r="D3938" s="200"/>
      <c r="E3938" s="175"/>
      <c r="F3938" s="201"/>
      <c r="G3938" s="202"/>
      <c r="H3938" s="203"/>
      <c r="I3938" s="176"/>
      <c r="J3938" s="177"/>
      <c r="K3938" s="204"/>
      <c r="L3938" s="204"/>
    </row>
    <row r="3939" spans="3:12">
      <c r="C3939" s="199"/>
      <c r="D3939" s="200"/>
      <c r="E3939" s="175"/>
      <c r="F3939" s="201"/>
      <c r="G3939" s="202"/>
      <c r="H3939" s="203"/>
      <c r="I3939" s="176"/>
      <c r="J3939" s="177"/>
      <c r="K3939" s="204"/>
      <c r="L3939" s="204"/>
    </row>
    <row r="3940" spans="3:12">
      <c r="C3940" s="199"/>
      <c r="D3940" s="200"/>
      <c r="E3940" s="175"/>
      <c r="F3940" s="201"/>
      <c r="G3940" s="202"/>
      <c r="H3940" s="203"/>
      <c r="I3940" s="176"/>
      <c r="J3940" s="177"/>
      <c r="K3940" s="204"/>
      <c r="L3940" s="204"/>
    </row>
    <row r="3941" spans="3:12">
      <c r="C3941" s="199"/>
      <c r="D3941" s="200"/>
      <c r="E3941" s="175"/>
      <c r="F3941" s="201"/>
      <c r="G3941" s="202"/>
      <c r="H3941" s="203"/>
      <c r="I3941" s="176"/>
      <c r="J3941" s="177"/>
      <c r="K3941" s="204"/>
      <c r="L3941" s="204"/>
    </row>
    <row r="3942" spans="3:12">
      <c r="C3942" s="199"/>
      <c r="D3942" s="200"/>
      <c r="E3942" s="175"/>
      <c r="F3942" s="201"/>
      <c r="G3942" s="202"/>
      <c r="H3942" s="203"/>
      <c r="I3942" s="176"/>
      <c r="J3942" s="177"/>
      <c r="K3942" s="204"/>
      <c r="L3942" s="204"/>
    </row>
    <row r="3943" spans="3:12">
      <c r="C3943" s="199"/>
      <c r="D3943" s="200"/>
      <c r="E3943" s="175"/>
      <c r="F3943" s="201"/>
      <c r="G3943" s="202"/>
      <c r="H3943" s="203"/>
      <c r="I3943" s="176"/>
      <c r="J3943" s="177"/>
      <c r="K3943" s="204"/>
      <c r="L3943" s="204"/>
    </row>
    <row r="3944" spans="3:12">
      <c r="C3944" s="199"/>
      <c r="D3944" s="200"/>
      <c r="E3944" s="175"/>
      <c r="F3944" s="201"/>
      <c r="G3944" s="202"/>
      <c r="H3944" s="203"/>
      <c r="I3944" s="176"/>
      <c r="J3944" s="177"/>
      <c r="K3944" s="204"/>
      <c r="L3944" s="204"/>
    </row>
    <row r="3945" spans="3:12">
      <c r="C3945" s="199"/>
      <c r="D3945" s="200"/>
      <c r="E3945" s="175"/>
      <c r="F3945" s="201"/>
      <c r="G3945" s="202"/>
      <c r="H3945" s="203"/>
      <c r="I3945" s="176"/>
      <c r="J3945" s="177"/>
      <c r="K3945" s="204"/>
      <c r="L3945" s="204"/>
    </row>
    <row r="3946" spans="3:12">
      <c r="C3946" s="199"/>
      <c r="D3946" s="200"/>
      <c r="E3946" s="175"/>
      <c r="F3946" s="201"/>
      <c r="G3946" s="202"/>
      <c r="H3946" s="203"/>
      <c r="I3946" s="176"/>
      <c r="J3946" s="177"/>
      <c r="K3946" s="204"/>
      <c r="L3946" s="204"/>
    </row>
    <row r="3947" spans="3:12">
      <c r="C3947" s="199"/>
      <c r="D3947" s="200"/>
      <c r="E3947" s="175"/>
      <c r="F3947" s="201"/>
      <c r="G3947" s="202"/>
      <c r="H3947" s="203"/>
      <c r="I3947" s="176"/>
      <c r="J3947" s="177"/>
      <c r="K3947" s="204"/>
      <c r="L3947" s="204"/>
    </row>
    <row r="3948" spans="3:12">
      <c r="C3948" s="199"/>
      <c r="D3948" s="200"/>
      <c r="E3948" s="175"/>
      <c r="F3948" s="201"/>
      <c r="G3948" s="202"/>
      <c r="H3948" s="203"/>
      <c r="I3948" s="176"/>
      <c r="J3948" s="177"/>
      <c r="K3948" s="204"/>
      <c r="L3948" s="204"/>
    </row>
    <row r="3949" spans="3:12">
      <c r="C3949" s="199"/>
      <c r="D3949" s="200"/>
      <c r="E3949" s="175"/>
      <c r="F3949" s="201"/>
      <c r="G3949" s="202"/>
      <c r="H3949" s="203"/>
      <c r="I3949" s="176"/>
      <c r="J3949" s="177"/>
      <c r="K3949" s="204"/>
      <c r="L3949" s="204"/>
    </row>
    <row r="3950" spans="3:12">
      <c r="C3950" s="199"/>
      <c r="D3950" s="200"/>
      <c r="E3950" s="175"/>
      <c r="F3950" s="201"/>
      <c r="G3950" s="202"/>
      <c r="H3950" s="203"/>
      <c r="I3950" s="176"/>
      <c r="J3950" s="177"/>
      <c r="K3950" s="204"/>
      <c r="L3950" s="204"/>
    </row>
    <row r="3951" spans="3:12">
      <c r="C3951" s="199"/>
      <c r="D3951" s="200"/>
      <c r="E3951" s="175"/>
      <c r="F3951" s="201"/>
      <c r="G3951" s="202"/>
      <c r="H3951" s="203"/>
      <c r="I3951" s="176"/>
      <c r="J3951" s="177"/>
      <c r="K3951" s="204"/>
      <c r="L3951" s="204"/>
    </row>
    <row r="3952" spans="3:12">
      <c r="C3952" s="199"/>
      <c r="D3952" s="200"/>
      <c r="E3952" s="175"/>
      <c r="F3952" s="201"/>
      <c r="G3952" s="202"/>
      <c r="H3952" s="203"/>
      <c r="I3952" s="176"/>
      <c r="J3952" s="177"/>
      <c r="K3952" s="204"/>
      <c r="L3952" s="204"/>
    </row>
    <row r="3953" spans="3:12">
      <c r="C3953" s="199"/>
      <c r="D3953" s="200"/>
      <c r="E3953" s="175"/>
      <c r="F3953" s="201"/>
      <c r="G3953" s="202"/>
      <c r="H3953" s="203"/>
      <c r="I3953" s="176"/>
      <c r="J3953" s="177"/>
      <c r="K3953" s="204"/>
      <c r="L3953" s="204"/>
    </row>
    <row r="3954" spans="3:12">
      <c r="C3954" s="199"/>
      <c r="D3954" s="200"/>
      <c r="E3954" s="175"/>
      <c r="F3954" s="201"/>
      <c r="G3954" s="202"/>
      <c r="H3954" s="203"/>
      <c r="I3954" s="176"/>
      <c r="J3954" s="177"/>
      <c r="K3954" s="204"/>
      <c r="L3954" s="204"/>
    </row>
    <row r="3955" spans="3:12">
      <c r="C3955" s="199"/>
      <c r="D3955" s="200"/>
      <c r="E3955" s="175"/>
      <c r="F3955" s="201"/>
      <c r="G3955" s="202"/>
      <c r="H3955" s="203"/>
      <c r="I3955" s="176"/>
      <c r="J3955" s="177"/>
      <c r="K3955" s="204"/>
      <c r="L3955" s="204"/>
    </row>
    <row r="3956" spans="3:12">
      <c r="C3956" s="199"/>
      <c r="D3956" s="200"/>
      <c r="E3956" s="175"/>
      <c r="F3956" s="201"/>
      <c r="G3956" s="202"/>
      <c r="H3956" s="203"/>
      <c r="I3956" s="176"/>
      <c r="J3956" s="177"/>
      <c r="K3956" s="204"/>
      <c r="L3956" s="204"/>
    </row>
    <row r="3957" spans="3:12">
      <c r="C3957" s="199"/>
      <c r="D3957" s="200"/>
      <c r="E3957" s="175"/>
      <c r="F3957" s="201"/>
      <c r="G3957" s="202"/>
      <c r="H3957" s="203"/>
      <c r="I3957" s="176"/>
      <c r="J3957" s="177"/>
      <c r="K3957" s="204"/>
      <c r="L3957" s="204"/>
    </row>
    <row r="3958" spans="3:12">
      <c r="C3958" s="199"/>
      <c r="D3958" s="200"/>
      <c r="E3958" s="175"/>
      <c r="F3958" s="201"/>
      <c r="G3958" s="202"/>
      <c r="H3958" s="203"/>
      <c r="I3958" s="176"/>
      <c r="J3958" s="177"/>
      <c r="K3958" s="204"/>
      <c r="L3958" s="204"/>
    </row>
    <row r="3959" spans="3:12">
      <c r="C3959" s="199"/>
      <c r="D3959" s="200"/>
      <c r="E3959" s="175"/>
      <c r="F3959" s="201"/>
      <c r="G3959" s="202"/>
      <c r="H3959" s="203"/>
      <c r="I3959" s="176"/>
      <c r="J3959" s="177"/>
      <c r="K3959" s="204"/>
      <c r="L3959" s="204"/>
    </row>
    <row r="3960" spans="3:12">
      <c r="C3960" s="199"/>
      <c r="D3960" s="200"/>
      <c r="E3960" s="175"/>
      <c r="F3960" s="201"/>
      <c r="G3960" s="202"/>
      <c r="H3960" s="203"/>
      <c r="I3960" s="176"/>
      <c r="J3960" s="177"/>
      <c r="K3960" s="204"/>
      <c r="L3960" s="204"/>
    </row>
    <row r="3961" spans="3:12">
      <c r="C3961" s="199"/>
      <c r="D3961" s="200"/>
      <c r="E3961" s="175"/>
      <c r="F3961" s="201"/>
      <c r="G3961" s="202"/>
      <c r="H3961" s="203"/>
      <c r="I3961" s="176"/>
      <c r="J3961" s="177"/>
      <c r="K3961" s="204"/>
      <c r="L3961" s="204"/>
    </row>
    <row r="3962" spans="3:12">
      <c r="C3962" s="199"/>
      <c r="D3962" s="200"/>
      <c r="E3962" s="175"/>
      <c r="F3962" s="201"/>
      <c r="G3962" s="202"/>
      <c r="H3962" s="203"/>
      <c r="I3962" s="176"/>
      <c r="J3962" s="177"/>
      <c r="K3962" s="204"/>
      <c r="L3962" s="204"/>
    </row>
    <row r="3963" spans="3:12">
      <c r="C3963" s="199"/>
      <c r="D3963" s="200"/>
      <c r="E3963" s="175"/>
      <c r="F3963" s="201"/>
      <c r="G3963" s="202"/>
      <c r="H3963" s="203"/>
      <c r="I3963" s="176"/>
      <c r="J3963" s="177"/>
      <c r="K3963" s="204"/>
      <c r="L3963" s="204"/>
    </row>
    <row r="3964" spans="3:12">
      <c r="C3964" s="199"/>
      <c r="D3964" s="200"/>
      <c r="E3964" s="175"/>
      <c r="F3964" s="201"/>
      <c r="G3964" s="202"/>
      <c r="H3964" s="203"/>
      <c r="I3964" s="176"/>
      <c r="J3964" s="177"/>
      <c r="K3964" s="204"/>
      <c r="L3964" s="204"/>
    </row>
    <row r="3965" spans="3:12">
      <c r="C3965" s="199"/>
      <c r="D3965" s="200"/>
      <c r="E3965" s="175"/>
      <c r="F3965" s="201"/>
      <c r="G3965" s="202"/>
      <c r="H3965" s="203"/>
      <c r="I3965" s="176"/>
      <c r="J3965" s="177"/>
      <c r="K3965" s="204"/>
      <c r="L3965" s="204"/>
    </row>
    <row r="3966" spans="3:12">
      <c r="C3966" s="199"/>
      <c r="D3966" s="200"/>
      <c r="E3966" s="175"/>
      <c r="F3966" s="201"/>
      <c r="G3966" s="202"/>
      <c r="H3966" s="203"/>
      <c r="I3966" s="176"/>
      <c r="J3966" s="177"/>
      <c r="K3966" s="204"/>
      <c r="L3966" s="204"/>
    </row>
    <row r="3967" spans="3:12">
      <c r="C3967" s="199"/>
      <c r="D3967" s="200"/>
      <c r="E3967" s="175"/>
      <c r="F3967" s="201"/>
      <c r="G3967" s="202"/>
      <c r="H3967" s="203"/>
      <c r="I3967" s="176"/>
      <c r="J3967" s="177"/>
      <c r="K3967" s="204"/>
      <c r="L3967" s="204"/>
    </row>
    <row r="3968" spans="3:12">
      <c r="C3968" s="199"/>
      <c r="D3968" s="200"/>
      <c r="E3968" s="175"/>
      <c r="F3968" s="201"/>
      <c r="G3968" s="202"/>
      <c r="H3968" s="203"/>
      <c r="I3968" s="176"/>
      <c r="J3968" s="177"/>
      <c r="K3968" s="204"/>
      <c r="L3968" s="204"/>
    </row>
    <row r="3969" spans="3:12">
      <c r="C3969" s="199"/>
      <c r="D3969" s="200"/>
      <c r="E3969" s="175"/>
      <c r="F3969" s="201"/>
      <c r="G3969" s="202"/>
      <c r="H3969" s="203"/>
      <c r="I3969" s="176"/>
      <c r="J3969" s="177"/>
      <c r="K3969" s="204"/>
      <c r="L3969" s="204"/>
    </row>
    <row r="3970" spans="3:12">
      <c r="C3970" s="199"/>
      <c r="D3970" s="200"/>
      <c r="E3970" s="175"/>
      <c r="F3970" s="201"/>
      <c r="G3970" s="202"/>
      <c r="H3970" s="203"/>
      <c r="I3970" s="176"/>
      <c r="J3970" s="177"/>
      <c r="K3970" s="204"/>
      <c r="L3970" s="204"/>
    </row>
    <row r="3971" spans="3:12">
      <c r="C3971" s="199"/>
      <c r="D3971" s="200"/>
      <c r="E3971" s="175"/>
      <c r="F3971" s="201"/>
      <c r="G3971" s="202"/>
      <c r="H3971" s="203"/>
      <c r="I3971" s="176"/>
      <c r="J3971" s="177"/>
      <c r="K3971" s="204"/>
      <c r="L3971" s="204"/>
    </row>
    <row r="3972" spans="3:12">
      <c r="C3972" s="199"/>
      <c r="D3972" s="200"/>
      <c r="E3972" s="175"/>
      <c r="F3972" s="201"/>
      <c r="G3972" s="202"/>
      <c r="H3972" s="203"/>
      <c r="I3972" s="176"/>
      <c r="J3972" s="177"/>
      <c r="K3972" s="204"/>
      <c r="L3972" s="204"/>
    </row>
    <row r="3973" spans="3:12">
      <c r="C3973" s="199"/>
      <c r="D3973" s="200"/>
      <c r="E3973" s="175"/>
      <c r="F3973" s="201"/>
      <c r="G3973" s="202"/>
      <c r="H3973" s="203"/>
      <c r="I3973" s="176"/>
      <c r="J3973" s="177"/>
      <c r="K3973" s="204"/>
      <c r="L3973" s="204"/>
    </row>
    <row r="3974" spans="3:12">
      <c r="C3974" s="199"/>
      <c r="D3974" s="200"/>
      <c r="E3974" s="175"/>
      <c r="F3974" s="201"/>
      <c r="G3974" s="202"/>
      <c r="H3974" s="203"/>
      <c r="I3974" s="176"/>
      <c r="J3974" s="177"/>
      <c r="K3974" s="204"/>
      <c r="L3974" s="204"/>
    </row>
    <row r="3975" spans="3:12">
      <c r="C3975" s="199"/>
      <c r="D3975" s="200"/>
      <c r="E3975" s="175"/>
      <c r="F3975" s="201"/>
      <c r="G3975" s="202"/>
      <c r="H3975" s="203"/>
      <c r="I3975" s="176"/>
      <c r="J3975" s="177"/>
      <c r="K3975" s="204"/>
      <c r="L3975" s="204"/>
    </row>
    <row r="3976" spans="3:12">
      <c r="C3976" s="199"/>
      <c r="D3976" s="200"/>
      <c r="E3976" s="175"/>
      <c r="F3976" s="201"/>
      <c r="G3976" s="202"/>
      <c r="H3976" s="203"/>
      <c r="I3976" s="176"/>
      <c r="J3976" s="177"/>
      <c r="K3976" s="204"/>
      <c r="L3976" s="204"/>
    </row>
    <row r="3977" spans="3:12">
      <c r="C3977" s="199"/>
      <c r="D3977" s="200"/>
      <c r="E3977" s="175"/>
      <c r="F3977" s="201"/>
      <c r="G3977" s="202"/>
      <c r="H3977" s="203"/>
      <c r="I3977" s="176"/>
      <c r="J3977" s="177"/>
      <c r="K3977" s="204"/>
      <c r="L3977" s="204"/>
    </row>
    <row r="3978" spans="3:12">
      <c r="C3978" s="199"/>
      <c r="D3978" s="200"/>
      <c r="E3978" s="175"/>
      <c r="F3978" s="201"/>
      <c r="G3978" s="202"/>
      <c r="H3978" s="203"/>
      <c r="I3978" s="176"/>
      <c r="J3978" s="177"/>
      <c r="K3978" s="204"/>
      <c r="L3978" s="204"/>
    </row>
    <row r="3979" spans="3:12">
      <c r="C3979" s="199"/>
      <c r="D3979" s="200"/>
      <c r="E3979" s="175"/>
      <c r="F3979" s="201"/>
      <c r="G3979" s="202"/>
      <c r="H3979" s="203"/>
      <c r="I3979" s="176"/>
      <c r="J3979" s="177"/>
      <c r="K3979" s="204"/>
      <c r="L3979" s="204"/>
    </row>
    <row r="3980" spans="3:12">
      <c r="C3980" s="199"/>
      <c r="D3980" s="200"/>
      <c r="E3980" s="175"/>
      <c r="F3980" s="201"/>
      <c r="G3980" s="202"/>
      <c r="H3980" s="203"/>
      <c r="I3980" s="176"/>
      <c r="J3980" s="177"/>
      <c r="K3980" s="204"/>
      <c r="L3980" s="204"/>
    </row>
    <row r="3981" spans="3:12">
      <c r="C3981" s="199"/>
      <c r="D3981" s="200"/>
      <c r="E3981" s="175"/>
      <c r="F3981" s="201"/>
      <c r="G3981" s="202"/>
      <c r="H3981" s="203"/>
      <c r="I3981" s="176"/>
      <c r="J3981" s="177"/>
      <c r="K3981" s="204"/>
      <c r="L3981" s="204"/>
    </row>
    <row r="3982" spans="3:12">
      <c r="C3982" s="199"/>
      <c r="D3982" s="200"/>
      <c r="E3982" s="175"/>
      <c r="F3982" s="201"/>
      <c r="G3982" s="202"/>
      <c r="H3982" s="203"/>
      <c r="I3982" s="176"/>
      <c r="J3982" s="177"/>
      <c r="K3982" s="204"/>
      <c r="L3982" s="204"/>
    </row>
    <row r="3983" spans="3:12">
      <c r="C3983" s="199"/>
      <c r="D3983" s="200"/>
      <c r="E3983" s="175"/>
      <c r="F3983" s="201"/>
      <c r="G3983" s="202"/>
      <c r="H3983" s="203"/>
      <c r="I3983" s="176"/>
      <c r="J3983" s="177"/>
      <c r="K3983" s="204"/>
      <c r="L3983" s="204"/>
    </row>
    <row r="3984" spans="3:12">
      <c r="C3984" s="199"/>
      <c r="D3984" s="200"/>
      <c r="E3984" s="175"/>
      <c r="F3984" s="201"/>
      <c r="G3984" s="202"/>
      <c r="H3984" s="203"/>
      <c r="I3984" s="176"/>
      <c r="J3984" s="177"/>
      <c r="K3984" s="204"/>
      <c r="L3984" s="204"/>
    </row>
    <row r="3985" spans="3:12">
      <c r="C3985" s="199"/>
      <c r="D3985" s="200"/>
      <c r="E3985" s="175"/>
      <c r="F3985" s="201"/>
      <c r="G3985" s="202"/>
      <c r="H3985" s="203"/>
      <c r="I3985" s="176"/>
      <c r="J3985" s="177"/>
      <c r="K3985" s="204"/>
      <c r="L3985" s="204"/>
    </row>
    <row r="3986" spans="3:12">
      <c r="C3986" s="199"/>
      <c r="D3986" s="200"/>
      <c r="E3986" s="175"/>
      <c r="F3986" s="201"/>
      <c r="G3986" s="202"/>
      <c r="H3986" s="203"/>
      <c r="I3986" s="176"/>
      <c r="J3986" s="177"/>
      <c r="K3986" s="204"/>
      <c r="L3986" s="204"/>
    </row>
    <row r="3987" spans="3:12">
      <c r="C3987" s="199"/>
      <c r="D3987" s="200"/>
      <c r="E3987" s="175"/>
      <c r="F3987" s="201"/>
      <c r="G3987" s="202"/>
      <c r="H3987" s="203"/>
      <c r="I3987" s="176"/>
      <c r="J3987" s="177"/>
      <c r="K3987" s="204"/>
      <c r="L3987" s="204"/>
    </row>
    <row r="3988" spans="3:12">
      <c r="C3988" s="199"/>
      <c r="D3988" s="200"/>
      <c r="E3988" s="175"/>
      <c r="F3988" s="201"/>
      <c r="G3988" s="202"/>
      <c r="H3988" s="203"/>
      <c r="I3988" s="176"/>
      <c r="J3988" s="177"/>
      <c r="K3988" s="204"/>
      <c r="L3988" s="204"/>
    </row>
    <row r="3989" spans="3:12">
      <c r="C3989" s="199"/>
      <c r="D3989" s="200"/>
      <c r="E3989" s="175"/>
      <c r="F3989" s="201"/>
      <c r="G3989" s="202"/>
      <c r="H3989" s="203"/>
      <c r="I3989" s="176"/>
      <c r="J3989" s="177"/>
      <c r="K3989" s="204"/>
      <c r="L3989" s="204"/>
    </row>
    <row r="3990" spans="3:12">
      <c r="C3990" s="199"/>
      <c r="D3990" s="200"/>
      <c r="E3990" s="175"/>
      <c r="F3990" s="201"/>
      <c r="G3990" s="202"/>
      <c r="H3990" s="203"/>
      <c r="I3990" s="176"/>
      <c r="J3990" s="177"/>
      <c r="K3990" s="204"/>
      <c r="L3990" s="204"/>
    </row>
    <row r="3991" spans="3:12">
      <c r="C3991" s="199"/>
      <c r="D3991" s="200"/>
      <c r="E3991" s="175"/>
      <c r="F3991" s="201"/>
      <c r="G3991" s="202"/>
      <c r="H3991" s="203"/>
      <c r="I3991" s="176"/>
      <c r="J3991" s="177"/>
      <c r="K3991" s="204"/>
      <c r="L3991" s="204"/>
    </row>
    <row r="3992" spans="3:12">
      <c r="C3992" s="199"/>
      <c r="D3992" s="200"/>
      <c r="E3992" s="175"/>
      <c r="F3992" s="201"/>
      <c r="G3992" s="202"/>
      <c r="H3992" s="203"/>
      <c r="I3992" s="176"/>
      <c r="J3992" s="177"/>
      <c r="K3992" s="204"/>
      <c r="L3992" s="204"/>
    </row>
    <row r="3993" spans="3:12">
      <c r="C3993" s="199"/>
      <c r="D3993" s="200"/>
      <c r="E3993" s="175"/>
      <c r="F3993" s="201"/>
      <c r="G3993" s="202"/>
      <c r="H3993" s="203"/>
      <c r="I3993" s="176"/>
      <c r="J3993" s="177"/>
      <c r="K3993" s="204"/>
      <c r="L3993" s="204"/>
    </row>
    <row r="3994" spans="3:12">
      <c r="C3994" s="199"/>
      <c r="D3994" s="200"/>
      <c r="E3994" s="175"/>
      <c r="F3994" s="201"/>
      <c r="G3994" s="202"/>
      <c r="H3994" s="203"/>
      <c r="I3994" s="176"/>
      <c r="J3994" s="177"/>
      <c r="K3994" s="204"/>
      <c r="L3994" s="204"/>
    </row>
    <row r="3995" spans="3:12">
      <c r="C3995" s="199"/>
      <c r="D3995" s="200"/>
      <c r="E3995" s="175"/>
      <c r="F3995" s="201"/>
      <c r="G3995" s="202"/>
      <c r="H3995" s="203"/>
      <c r="I3995" s="176"/>
      <c r="J3995" s="177"/>
      <c r="K3995" s="204"/>
      <c r="L3995" s="204"/>
    </row>
    <row r="3996" spans="3:12">
      <c r="C3996" s="199"/>
      <c r="D3996" s="200"/>
      <c r="E3996" s="175"/>
      <c r="F3996" s="201"/>
      <c r="G3996" s="202"/>
      <c r="H3996" s="203"/>
      <c r="I3996" s="176"/>
      <c r="J3996" s="177"/>
      <c r="K3996" s="204"/>
      <c r="L3996" s="204"/>
    </row>
    <row r="3997" spans="3:12">
      <c r="C3997" s="199"/>
      <c r="D3997" s="200"/>
      <c r="E3997" s="175"/>
      <c r="F3997" s="201"/>
      <c r="G3997" s="202"/>
      <c r="H3997" s="203"/>
      <c r="I3997" s="176"/>
      <c r="J3997" s="177"/>
      <c r="K3997" s="204"/>
      <c r="L3997" s="204"/>
    </row>
    <row r="3998" spans="3:12">
      <c r="C3998" s="199"/>
      <c r="D3998" s="200"/>
      <c r="E3998" s="175"/>
      <c r="F3998" s="201"/>
      <c r="G3998" s="202"/>
      <c r="H3998" s="203"/>
      <c r="I3998" s="176"/>
      <c r="J3998" s="177"/>
      <c r="K3998" s="204"/>
      <c r="L3998" s="204"/>
    </row>
    <row r="3999" spans="3:12">
      <c r="C3999" s="199"/>
      <c r="D3999" s="200"/>
      <c r="E3999" s="175"/>
      <c r="F3999" s="201"/>
      <c r="G3999" s="202"/>
      <c r="H3999" s="203"/>
      <c r="I3999" s="176"/>
      <c r="J3999" s="177"/>
      <c r="K3999" s="204"/>
      <c r="L3999" s="204"/>
    </row>
    <row r="4000" spans="3:12">
      <c r="C4000" s="199"/>
      <c r="D4000" s="200"/>
      <c r="E4000" s="175"/>
      <c r="F4000" s="201"/>
      <c r="G4000" s="202"/>
      <c r="H4000" s="203"/>
      <c r="I4000" s="176"/>
      <c r="J4000" s="177"/>
      <c r="K4000" s="204"/>
      <c r="L4000" s="204"/>
    </row>
    <row r="4001" spans="3:12">
      <c r="C4001" s="199"/>
      <c r="D4001" s="200"/>
      <c r="E4001" s="175"/>
      <c r="F4001" s="201"/>
      <c r="G4001" s="202"/>
      <c r="H4001" s="203"/>
      <c r="I4001" s="176"/>
      <c r="J4001" s="177"/>
      <c r="K4001" s="204"/>
      <c r="L4001" s="204"/>
    </row>
    <row r="4002" spans="3:12">
      <c r="C4002" s="199"/>
      <c r="D4002" s="200"/>
      <c r="E4002" s="175"/>
      <c r="F4002" s="201"/>
      <c r="G4002" s="202"/>
      <c r="H4002" s="203"/>
      <c r="I4002" s="176"/>
      <c r="J4002" s="177"/>
      <c r="K4002" s="204"/>
      <c r="L4002" s="204"/>
    </row>
    <row r="4003" spans="3:12">
      <c r="C4003" s="199"/>
      <c r="D4003" s="200"/>
      <c r="E4003" s="175"/>
      <c r="F4003" s="201"/>
      <c r="G4003" s="202"/>
      <c r="H4003" s="203"/>
      <c r="I4003" s="176"/>
      <c r="J4003" s="177"/>
      <c r="K4003" s="204"/>
      <c r="L4003" s="204"/>
    </row>
    <row r="4004" spans="3:12">
      <c r="C4004" s="199"/>
      <c r="D4004" s="200"/>
      <c r="E4004" s="175"/>
      <c r="F4004" s="201"/>
      <c r="G4004" s="202"/>
      <c r="H4004" s="203"/>
      <c r="I4004" s="176"/>
      <c r="J4004" s="177"/>
      <c r="K4004" s="204"/>
      <c r="L4004" s="204"/>
    </row>
    <row r="4005" spans="3:12">
      <c r="C4005" s="199"/>
      <c r="D4005" s="200"/>
      <c r="E4005" s="175"/>
      <c r="F4005" s="201"/>
      <c r="G4005" s="202"/>
      <c r="H4005" s="203"/>
      <c r="I4005" s="176"/>
      <c r="J4005" s="177"/>
      <c r="K4005" s="204"/>
      <c r="L4005" s="204"/>
    </row>
    <row r="4006" spans="3:12">
      <c r="C4006" s="199"/>
      <c r="D4006" s="200"/>
      <c r="E4006" s="175"/>
      <c r="F4006" s="201"/>
      <c r="G4006" s="202"/>
      <c r="H4006" s="203"/>
      <c r="I4006" s="176"/>
      <c r="J4006" s="177"/>
      <c r="K4006" s="204"/>
      <c r="L4006" s="204"/>
    </row>
    <row r="4007" spans="3:12">
      <c r="C4007" s="199"/>
      <c r="D4007" s="200"/>
      <c r="E4007" s="175"/>
      <c r="F4007" s="201"/>
      <c r="G4007" s="202"/>
      <c r="H4007" s="203"/>
      <c r="I4007" s="176"/>
      <c r="J4007" s="177"/>
      <c r="K4007" s="204"/>
      <c r="L4007" s="204"/>
    </row>
    <row r="4008" spans="3:12">
      <c r="C4008" s="199"/>
      <c r="D4008" s="200"/>
      <c r="E4008" s="175"/>
      <c r="F4008" s="201"/>
      <c r="G4008" s="202"/>
      <c r="H4008" s="203"/>
      <c r="I4008" s="176"/>
      <c r="J4008" s="177"/>
      <c r="K4008" s="204"/>
      <c r="L4008" s="204"/>
    </row>
    <row r="4009" spans="3:12">
      <c r="C4009" s="199"/>
      <c r="D4009" s="200"/>
      <c r="E4009" s="175"/>
      <c r="F4009" s="201"/>
      <c r="G4009" s="202"/>
      <c r="H4009" s="203"/>
      <c r="I4009" s="176"/>
      <c r="J4009" s="177"/>
      <c r="K4009" s="204"/>
      <c r="L4009" s="204"/>
    </row>
    <row r="4010" spans="3:12">
      <c r="C4010" s="199"/>
      <c r="D4010" s="200"/>
      <c r="E4010" s="175"/>
      <c r="F4010" s="201"/>
      <c r="G4010" s="202"/>
      <c r="H4010" s="203"/>
      <c r="I4010" s="176"/>
      <c r="J4010" s="177"/>
      <c r="K4010" s="204"/>
      <c r="L4010" s="204"/>
    </row>
    <row r="4011" spans="3:12">
      <c r="C4011" s="199"/>
      <c r="D4011" s="200"/>
      <c r="E4011" s="175"/>
      <c r="F4011" s="201"/>
      <c r="G4011" s="202"/>
      <c r="H4011" s="203"/>
      <c r="I4011" s="176"/>
      <c r="J4011" s="177"/>
      <c r="K4011" s="204"/>
      <c r="L4011" s="204"/>
    </row>
    <row r="4012" spans="3:12">
      <c r="C4012" s="199"/>
      <c r="D4012" s="200"/>
      <c r="E4012" s="175"/>
      <c r="F4012" s="201"/>
      <c r="G4012" s="202"/>
      <c r="H4012" s="203"/>
      <c r="I4012" s="176"/>
      <c r="J4012" s="177"/>
      <c r="K4012" s="204"/>
      <c r="L4012" s="204"/>
    </row>
    <row r="4013" spans="3:12">
      <c r="C4013" s="199"/>
      <c r="D4013" s="200"/>
      <c r="E4013" s="175"/>
      <c r="F4013" s="201"/>
      <c r="G4013" s="202"/>
      <c r="H4013" s="203"/>
      <c r="I4013" s="176"/>
      <c r="J4013" s="177"/>
      <c r="K4013" s="204"/>
      <c r="L4013" s="204"/>
    </row>
    <row r="4014" spans="3:12">
      <c r="C4014" s="199"/>
      <c r="D4014" s="200"/>
      <c r="E4014" s="175"/>
      <c r="F4014" s="201"/>
      <c r="G4014" s="202"/>
      <c r="H4014" s="203"/>
      <c r="I4014" s="176"/>
      <c r="J4014" s="177"/>
      <c r="K4014" s="204"/>
      <c r="L4014" s="204"/>
    </row>
    <row r="4015" spans="3:12">
      <c r="C4015" s="199"/>
      <c r="D4015" s="200"/>
      <c r="E4015" s="175"/>
      <c r="F4015" s="201"/>
      <c r="G4015" s="202"/>
      <c r="H4015" s="203"/>
      <c r="I4015" s="176"/>
      <c r="J4015" s="177"/>
      <c r="K4015" s="204"/>
      <c r="L4015" s="204"/>
    </row>
    <row r="4016" spans="3:12">
      <c r="C4016" s="199"/>
      <c r="D4016" s="200"/>
      <c r="E4016" s="175"/>
      <c r="F4016" s="201"/>
      <c r="G4016" s="202"/>
      <c r="H4016" s="203"/>
      <c r="I4016" s="176"/>
      <c r="J4016" s="177"/>
      <c r="K4016" s="204"/>
      <c r="L4016" s="204"/>
    </row>
    <row r="4017" spans="3:12">
      <c r="C4017" s="199"/>
      <c r="D4017" s="200"/>
      <c r="E4017" s="175"/>
      <c r="F4017" s="201"/>
      <c r="G4017" s="202"/>
      <c r="H4017" s="203"/>
      <c r="I4017" s="176"/>
      <c r="J4017" s="177"/>
      <c r="K4017" s="204"/>
      <c r="L4017" s="204"/>
    </row>
    <row r="4018" spans="3:12">
      <c r="C4018" s="199"/>
      <c r="D4018" s="200"/>
      <c r="E4018" s="175"/>
      <c r="F4018" s="201"/>
      <c r="G4018" s="202"/>
      <c r="H4018" s="203"/>
      <c r="I4018" s="176"/>
      <c r="J4018" s="177"/>
      <c r="K4018" s="204"/>
      <c r="L4018" s="204"/>
    </row>
    <row r="4019" spans="3:12">
      <c r="C4019" s="199"/>
      <c r="D4019" s="200"/>
      <c r="E4019" s="175"/>
      <c r="F4019" s="201"/>
      <c r="G4019" s="202"/>
      <c r="H4019" s="203"/>
      <c r="I4019" s="176"/>
      <c r="J4019" s="177"/>
      <c r="K4019" s="204"/>
      <c r="L4019" s="204"/>
    </row>
    <row r="4020" spans="3:12">
      <c r="C4020" s="199"/>
      <c r="D4020" s="200"/>
      <c r="E4020" s="175"/>
      <c r="F4020" s="201"/>
      <c r="G4020" s="202"/>
      <c r="H4020" s="203"/>
      <c r="I4020" s="176"/>
      <c r="J4020" s="177"/>
      <c r="K4020" s="204"/>
      <c r="L4020" s="204"/>
    </row>
    <row r="4021" spans="3:12">
      <c r="C4021" s="199"/>
      <c r="D4021" s="200"/>
      <c r="E4021" s="175"/>
      <c r="F4021" s="201"/>
      <c r="G4021" s="202"/>
      <c r="H4021" s="203"/>
      <c r="I4021" s="176"/>
      <c r="J4021" s="177"/>
      <c r="K4021" s="204"/>
      <c r="L4021" s="204"/>
    </row>
    <row r="4022" spans="3:12">
      <c r="C4022" s="199"/>
      <c r="D4022" s="200"/>
      <c r="E4022" s="175"/>
      <c r="F4022" s="201"/>
      <c r="G4022" s="202"/>
      <c r="H4022" s="203"/>
      <c r="I4022" s="176"/>
      <c r="J4022" s="177"/>
      <c r="K4022" s="204"/>
      <c r="L4022" s="204"/>
    </row>
    <row r="4023" spans="3:12">
      <c r="C4023" s="199"/>
      <c r="D4023" s="200"/>
      <c r="E4023" s="175"/>
      <c r="F4023" s="201"/>
      <c r="G4023" s="202"/>
      <c r="H4023" s="203"/>
      <c r="I4023" s="176"/>
      <c r="J4023" s="177"/>
      <c r="K4023" s="204"/>
      <c r="L4023" s="204"/>
    </row>
    <row r="4024" spans="3:12">
      <c r="C4024" s="199"/>
      <c r="D4024" s="200"/>
      <c r="E4024" s="175"/>
      <c r="F4024" s="201"/>
      <c r="G4024" s="202"/>
      <c r="H4024" s="203"/>
      <c r="I4024" s="176"/>
      <c r="J4024" s="177"/>
      <c r="K4024" s="204"/>
      <c r="L4024" s="204"/>
    </row>
    <row r="4025" spans="3:12">
      <c r="C4025" s="199"/>
      <c r="D4025" s="200"/>
      <c r="E4025" s="175"/>
      <c r="F4025" s="201"/>
      <c r="G4025" s="202"/>
      <c r="H4025" s="203"/>
      <c r="I4025" s="176"/>
      <c r="J4025" s="177"/>
      <c r="K4025" s="204"/>
      <c r="L4025" s="204"/>
    </row>
    <row r="4026" spans="3:12">
      <c r="C4026" s="199"/>
      <c r="D4026" s="200"/>
      <c r="E4026" s="175"/>
      <c r="F4026" s="201"/>
      <c r="G4026" s="202"/>
      <c r="H4026" s="203"/>
      <c r="I4026" s="176"/>
      <c r="J4026" s="177"/>
      <c r="K4026" s="204"/>
      <c r="L4026" s="204"/>
    </row>
    <row r="4027" spans="3:12">
      <c r="C4027" s="199"/>
      <c r="D4027" s="200"/>
      <c r="E4027" s="175"/>
      <c r="F4027" s="201"/>
      <c r="G4027" s="202"/>
      <c r="H4027" s="203"/>
      <c r="I4027" s="176"/>
      <c r="J4027" s="177"/>
      <c r="K4027" s="204"/>
      <c r="L4027" s="204"/>
    </row>
    <row r="4028" spans="3:12">
      <c r="C4028" s="199"/>
      <c r="D4028" s="200"/>
      <c r="E4028" s="175"/>
      <c r="F4028" s="201"/>
      <c r="G4028" s="202"/>
      <c r="H4028" s="203"/>
      <c r="I4028" s="176"/>
      <c r="J4028" s="177"/>
      <c r="K4028" s="204"/>
      <c r="L4028" s="204"/>
    </row>
    <row r="4029" spans="3:12">
      <c r="C4029" s="199"/>
      <c r="D4029" s="200"/>
      <c r="E4029" s="175"/>
      <c r="F4029" s="201"/>
      <c r="G4029" s="202"/>
      <c r="H4029" s="203"/>
      <c r="I4029" s="176"/>
      <c r="J4029" s="177"/>
      <c r="K4029" s="204"/>
      <c r="L4029" s="204"/>
    </row>
    <row r="4030" spans="3:12">
      <c r="C4030" s="199"/>
      <c r="D4030" s="200"/>
      <c r="E4030" s="175"/>
      <c r="F4030" s="201"/>
      <c r="G4030" s="202"/>
      <c r="H4030" s="203"/>
      <c r="I4030" s="176"/>
      <c r="J4030" s="177"/>
      <c r="K4030" s="204"/>
      <c r="L4030" s="204"/>
    </row>
    <row r="4031" spans="3:12">
      <c r="C4031" s="199"/>
      <c r="D4031" s="200"/>
      <c r="E4031" s="175"/>
      <c r="F4031" s="201"/>
      <c r="G4031" s="202"/>
      <c r="H4031" s="203"/>
      <c r="I4031" s="176"/>
      <c r="J4031" s="177"/>
      <c r="K4031" s="204"/>
      <c r="L4031" s="204"/>
    </row>
    <row r="4032" spans="3:12">
      <c r="C4032" s="199"/>
      <c r="D4032" s="200"/>
      <c r="E4032" s="175"/>
      <c r="F4032" s="201"/>
      <c r="G4032" s="202"/>
      <c r="H4032" s="203"/>
      <c r="I4032" s="176"/>
      <c r="J4032" s="177"/>
      <c r="K4032" s="204"/>
      <c r="L4032" s="204"/>
    </row>
    <row r="4033" spans="3:12">
      <c r="C4033" s="199"/>
      <c r="D4033" s="200"/>
      <c r="E4033" s="175"/>
      <c r="F4033" s="201"/>
      <c r="G4033" s="202"/>
      <c r="H4033" s="203"/>
      <c r="I4033" s="176"/>
      <c r="J4033" s="177"/>
      <c r="K4033" s="204"/>
      <c r="L4033" s="204"/>
    </row>
    <row r="4034" spans="3:12">
      <c r="C4034" s="199"/>
      <c r="D4034" s="200"/>
      <c r="E4034" s="175"/>
      <c r="F4034" s="201"/>
      <c r="G4034" s="202"/>
      <c r="H4034" s="203"/>
      <c r="I4034" s="176"/>
      <c r="J4034" s="177"/>
      <c r="K4034" s="204"/>
      <c r="L4034" s="204"/>
    </row>
    <row r="4035" spans="3:12">
      <c r="C4035" s="199"/>
      <c r="D4035" s="200"/>
      <c r="E4035" s="175"/>
      <c r="F4035" s="201"/>
      <c r="G4035" s="202"/>
      <c r="H4035" s="203"/>
      <c r="I4035" s="176"/>
      <c r="J4035" s="177"/>
      <c r="K4035" s="204"/>
      <c r="L4035" s="204"/>
    </row>
    <row r="4036" spans="3:12">
      <c r="C4036" s="199"/>
      <c r="D4036" s="200"/>
      <c r="E4036" s="175"/>
      <c r="F4036" s="201"/>
      <c r="G4036" s="202"/>
      <c r="H4036" s="203"/>
      <c r="I4036" s="176"/>
      <c r="J4036" s="177"/>
      <c r="K4036" s="204"/>
      <c r="L4036" s="204"/>
    </row>
    <row r="4037" spans="3:12">
      <c r="C4037" s="199"/>
      <c r="D4037" s="200"/>
      <c r="E4037" s="175"/>
      <c r="F4037" s="201"/>
      <c r="G4037" s="202"/>
      <c r="H4037" s="203"/>
      <c r="I4037" s="176"/>
      <c r="J4037" s="177"/>
      <c r="K4037" s="204"/>
      <c r="L4037" s="204"/>
    </row>
    <row r="4038" spans="3:12">
      <c r="C4038" s="199"/>
      <c r="D4038" s="200"/>
      <c r="E4038" s="175"/>
      <c r="F4038" s="201"/>
      <c r="G4038" s="202"/>
      <c r="H4038" s="203"/>
      <c r="I4038" s="176"/>
      <c r="J4038" s="177"/>
      <c r="K4038" s="204"/>
      <c r="L4038" s="204"/>
    </row>
    <row r="4039" spans="3:12">
      <c r="C4039" s="199"/>
      <c r="D4039" s="200"/>
      <c r="E4039" s="175"/>
      <c r="F4039" s="201"/>
      <c r="G4039" s="202"/>
      <c r="H4039" s="203"/>
      <c r="I4039" s="176"/>
      <c r="J4039" s="177"/>
      <c r="K4039" s="204"/>
      <c r="L4039" s="204"/>
    </row>
    <row r="4040" spans="3:12">
      <c r="C4040" s="199"/>
      <c r="D4040" s="200"/>
      <c r="E4040" s="175"/>
      <c r="F4040" s="201"/>
      <c r="G4040" s="202"/>
      <c r="H4040" s="203"/>
      <c r="I4040" s="176"/>
      <c r="J4040" s="177"/>
      <c r="K4040" s="204"/>
      <c r="L4040" s="204"/>
    </row>
    <row r="4041" spans="3:12">
      <c r="C4041" s="199"/>
      <c r="D4041" s="200"/>
      <c r="E4041" s="175"/>
      <c r="F4041" s="201"/>
      <c r="G4041" s="202"/>
      <c r="H4041" s="203"/>
      <c r="I4041" s="176"/>
      <c r="J4041" s="177"/>
      <c r="K4041" s="204"/>
      <c r="L4041" s="204"/>
    </row>
    <row r="4042" spans="3:12">
      <c r="C4042" s="199"/>
      <c r="D4042" s="200"/>
      <c r="E4042" s="175"/>
      <c r="F4042" s="201"/>
      <c r="G4042" s="202"/>
      <c r="H4042" s="203"/>
      <c r="I4042" s="176"/>
      <c r="J4042" s="177"/>
      <c r="K4042" s="204"/>
      <c r="L4042" s="204"/>
    </row>
    <row r="4043" spans="3:12">
      <c r="C4043" s="199"/>
      <c r="D4043" s="200"/>
      <c r="E4043" s="175"/>
      <c r="F4043" s="201"/>
      <c r="G4043" s="202"/>
      <c r="H4043" s="203"/>
      <c r="I4043" s="176"/>
      <c r="J4043" s="177"/>
      <c r="K4043" s="204"/>
      <c r="L4043" s="204"/>
    </row>
    <row r="4044" spans="3:12">
      <c r="C4044" s="199"/>
      <c r="D4044" s="200"/>
      <c r="E4044" s="175"/>
      <c r="F4044" s="201"/>
      <c r="G4044" s="202"/>
      <c r="H4044" s="203"/>
      <c r="I4044" s="176"/>
      <c r="J4044" s="177"/>
      <c r="K4044" s="204"/>
      <c r="L4044" s="204"/>
    </row>
    <row r="4045" spans="3:12">
      <c r="C4045" s="199"/>
      <c r="D4045" s="200"/>
      <c r="E4045" s="175"/>
      <c r="F4045" s="201"/>
      <c r="G4045" s="202"/>
      <c r="H4045" s="203"/>
      <c r="I4045" s="176"/>
      <c r="J4045" s="177"/>
      <c r="K4045" s="204"/>
      <c r="L4045" s="204"/>
    </row>
    <row r="4046" spans="3:12">
      <c r="C4046" s="199"/>
      <c r="D4046" s="200"/>
      <c r="E4046" s="175"/>
      <c r="F4046" s="201"/>
      <c r="G4046" s="202"/>
      <c r="H4046" s="203"/>
      <c r="I4046" s="176"/>
      <c r="J4046" s="177"/>
      <c r="K4046" s="204"/>
      <c r="L4046" s="204"/>
    </row>
    <row r="4047" spans="3:12">
      <c r="C4047" s="199"/>
      <c r="D4047" s="200"/>
      <c r="E4047" s="175"/>
      <c r="F4047" s="201"/>
      <c r="G4047" s="202"/>
      <c r="H4047" s="203"/>
      <c r="I4047" s="176"/>
      <c r="J4047" s="177"/>
      <c r="K4047" s="204"/>
      <c r="L4047" s="204"/>
    </row>
    <row r="4048" spans="3:12">
      <c r="C4048" s="199"/>
      <c r="D4048" s="200"/>
      <c r="E4048" s="175"/>
      <c r="F4048" s="201"/>
      <c r="G4048" s="202"/>
      <c r="H4048" s="203"/>
      <c r="I4048" s="176"/>
      <c r="J4048" s="177"/>
      <c r="K4048" s="204"/>
      <c r="L4048" s="204"/>
    </row>
    <row r="4049" spans="3:12">
      <c r="C4049" s="199"/>
      <c r="D4049" s="200"/>
      <c r="E4049" s="175"/>
      <c r="F4049" s="201"/>
      <c r="G4049" s="202"/>
      <c r="H4049" s="203"/>
      <c r="I4049" s="176"/>
      <c r="J4049" s="177"/>
      <c r="K4049" s="204"/>
      <c r="L4049" s="204"/>
    </row>
    <row r="4050" spans="3:12">
      <c r="C4050" s="199"/>
      <c r="D4050" s="200"/>
      <c r="E4050" s="175"/>
      <c r="F4050" s="201"/>
      <c r="G4050" s="202"/>
      <c r="H4050" s="203"/>
      <c r="I4050" s="176"/>
      <c r="J4050" s="177"/>
      <c r="K4050" s="204"/>
      <c r="L4050" s="204"/>
    </row>
    <row r="4051" spans="3:12">
      <c r="C4051" s="199"/>
      <c r="D4051" s="200"/>
      <c r="E4051" s="175"/>
      <c r="F4051" s="201"/>
      <c r="G4051" s="202"/>
      <c r="H4051" s="203"/>
      <c r="I4051" s="176"/>
      <c r="J4051" s="177"/>
      <c r="K4051" s="204"/>
      <c r="L4051" s="204"/>
    </row>
    <row r="4052" spans="3:12">
      <c r="C4052" s="199"/>
      <c r="D4052" s="200"/>
      <c r="E4052" s="175"/>
      <c r="F4052" s="201"/>
      <c r="G4052" s="202"/>
      <c r="H4052" s="203"/>
      <c r="I4052" s="176"/>
      <c r="J4052" s="177"/>
      <c r="K4052" s="204"/>
      <c r="L4052" s="204"/>
    </row>
    <row r="4053" spans="3:12">
      <c r="C4053" s="199"/>
      <c r="D4053" s="200"/>
      <c r="E4053" s="175"/>
      <c r="F4053" s="201"/>
      <c r="G4053" s="202"/>
      <c r="H4053" s="203"/>
      <c r="I4053" s="176"/>
      <c r="J4053" s="177"/>
      <c r="K4053" s="204"/>
      <c r="L4053" s="204"/>
    </row>
    <row r="4054" spans="3:12">
      <c r="C4054" s="199"/>
      <c r="D4054" s="200"/>
      <c r="E4054" s="175"/>
      <c r="F4054" s="201"/>
      <c r="G4054" s="202"/>
      <c r="H4054" s="203"/>
      <c r="I4054" s="176"/>
      <c r="J4054" s="177"/>
      <c r="K4054" s="204"/>
      <c r="L4054" s="204"/>
    </row>
    <row r="4055" spans="3:12">
      <c r="C4055" s="199"/>
      <c r="D4055" s="200"/>
      <c r="E4055" s="175"/>
      <c r="F4055" s="201"/>
      <c r="G4055" s="202"/>
      <c r="H4055" s="203"/>
      <c r="I4055" s="176"/>
      <c r="J4055" s="177"/>
      <c r="K4055" s="204"/>
      <c r="L4055" s="204"/>
    </row>
    <row r="4056" spans="3:12">
      <c r="C4056" s="199"/>
      <c r="D4056" s="200"/>
      <c r="E4056" s="175"/>
      <c r="F4056" s="201"/>
      <c r="G4056" s="202"/>
      <c r="H4056" s="203"/>
      <c r="I4056" s="176"/>
      <c r="J4056" s="177"/>
      <c r="K4056" s="204"/>
      <c r="L4056" s="204"/>
    </row>
    <row r="4057" spans="3:12">
      <c r="C4057" s="199"/>
      <c r="D4057" s="200"/>
      <c r="E4057" s="175"/>
      <c r="F4057" s="201"/>
      <c r="G4057" s="202"/>
      <c r="H4057" s="203"/>
      <c r="I4057" s="176"/>
      <c r="J4057" s="177"/>
      <c r="K4057" s="204"/>
      <c r="L4057" s="204"/>
    </row>
    <row r="4058" spans="3:12">
      <c r="C4058" s="199"/>
      <c r="D4058" s="200"/>
      <c r="E4058" s="175"/>
      <c r="F4058" s="201"/>
      <c r="G4058" s="202"/>
      <c r="H4058" s="203"/>
      <c r="I4058" s="176"/>
      <c r="J4058" s="177"/>
      <c r="K4058" s="204"/>
      <c r="L4058" s="204"/>
    </row>
    <row r="4059" spans="3:12">
      <c r="C4059" s="199"/>
      <c r="D4059" s="200"/>
      <c r="E4059" s="175"/>
      <c r="F4059" s="201"/>
      <c r="G4059" s="202"/>
      <c r="H4059" s="203"/>
      <c r="I4059" s="176"/>
      <c r="J4059" s="177"/>
      <c r="K4059" s="204"/>
      <c r="L4059" s="204"/>
    </row>
    <row r="4060" spans="3:12">
      <c r="C4060" s="199"/>
      <c r="D4060" s="200"/>
      <c r="E4060" s="175"/>
      <c r="F4060" s="201"/>
      <c r="G4060" s="202"/>
      <c r="H4060" s="203"/>
      <c r="I4060" s="176"/>
      <c r="J4060" s="177"/>
      <c r="K4060" s="204"/>
      <c r="L4060" s="204"/>
    </row>
    <row r="4061" spans="3:12">
      <c r="C4061" s="199"/>
      <c r="D4061" s="200"/>
      <c r="E4061" s="175"/>
      <c r="F4061" s="201"/>
      <c r="G4061" s="202"/>
      <c r="H4061" s="203"/>
      <c r="I4061" s="176"/>
      <c r="J4061" s="177"/>
      <c r="K4061" s="204"/>
      <c r="L4061" s="204"/>
    </row>
    <row r="4062" spans="3:12">
      <c r="C4062" s="199"/>
      <c r="D4062" s="200"/>
      <c r="E4062" s="175"/>
      <c r="F4062" s="201"/>
      <c r="G4062" s="202"/>
      <c r="H4062" s="203"/>
      <c r="I4062" s="176"/>
      <c r="J4062" s="177"/>
      <c r="K4062" s="204"/>
      <c r="L4062" s="204"/>
    </row>
    <row r="4063" spans="3:12">
      <c r="C4063" s="199"/>
      <c r="D4063" s="200"/>
      <c r="E4063" s="175"/>
      <c r="F4063" s="201"/>
      <c r="G4063" s="202"/>
      <c r="H4063" s="203"/>
      <c r="I4063" s="176"/>
      <c r="J4063" s="177"/>
      <c r="K4063" s="204"/>
      <c r="L4063" s="204"/>
    </row>
    <row r="4064" spans="3:12">
      <c r="C4064" s="199"/>
      <c r="D4064" s="200"/>
      <c r="E4064" s="175"/>
      <c r="F4064" s="201"/>
      <c r="G4064" s="202"/>
      <c r="H4064" s="203"/>
      <c r="I4064" s="176"/>
      <c r="J4064" s="177"/>
      <c r="K4064" s="204"/>
      <c r="L4064" s="204"/>
    </row>
    <row r="4065" spans="3:12">
      <c r="C4065" s="199"/>
      <c r="D4065" s="200"/>
      <c r="E4065" s="175"/>
      <c r="F4065" s="201"/>
      <c r="G4065" s="202"/>
      <c r="H4065" s="203"/>
      <c r="I4065" s="176"/>
      <c r="J4065" s="177"/>
      <c r="K4065" s="204"/>
      <c r="L4065" s="204"/>
    </row>
    <row r="4066" spans="3:12">
      <c r="C4066" s="199"/>
      <c r="D4066" s="200"/>
      <c r="E4066" s="175"/>
      <c r="F4066" s="201"/>
      <c r="G4066" s="202"/>
      <c r="H4066" s="203"/>
      <c r="I4066" s="176"/>
      <c r="J4066" s="177"/>
      <c r="K4066" s="204"/>
      <c r="L4066" s="204"/>
    </row>
    <row r="4067" spans="3:12">
      <c r="C4067" s="199"/>
      <c r="D4067" s="200"/>
      <c r="E4067" s="175"/>
      <c r="F4067" s="201"/>
      <c r="G4067" s="202"/>
      <c r="H4067" s="203"/>
      <c r="I4067" s="176"/>
      <c r="J4067" s="177"/>
      <c r="K4067" s="204"/>
      <c r="L4067" s="204"/>
    </row>
    <row r="4068" spans="3:12">
      <c r="C4068" s="199"/>
      <c r="D4068" s="200"/>
      <c r="E4068" s="175"/>
      <c r="F4068" s="201"/>
      <c r="G4068" s="202"/>
      <c r="H4068" s="203"/>
      <c r="I4068" s="176"/>
      <c r="J4068" s="177"/>
      <c r="K4068" s="204"/>
      <c r="L4068" s="204"/>
    </row>
    <row r="4069" spans="3:12">
      <c r="C4069" s="199"/>
      <c r="D4069" s="200"/>
      <c r="E4069" s="175"/>
      <c r="F4069" s="201"/>
      <c r="G4069" s="202"/>
      <c r="H4069" s="203"/>
      <c r="I4069" s="176"/>
      <c r="J4069" s="177"/>
      <c r="K4069" s="204"/>
      <c r="L4069" s="204"/>
    </row>
    <row r="4070" spans="3:12">
      <c r="C4070" s="199"/>
      <c r="D4070" s="200"/>
      <c r="E4070" s="175"/>
      <c r="F4070" s="201"/>
      <c r="G4070" s="202"/>
      <c r="H4070" s="203"/>
      <c r="I4070" s="176"/>
      <c r="J4070" s="177"/>
      <c r="K4070" s="204"/>
      <c r="L4070" s="204"/>
    </row>
    <row r="4071" spans="3:12">
      <c r="C4071" s="199"/>
      <c r="D4071" s="200"/>
      <c r="E4071" s="175"/>
      <c r="F4071" s="201"/>
      <c r="G4071" s="202"/>
      <c r="H4071" s="203"/>
      <c r="I4071" s="176"/>
      <c r="J4071" s="177"/>
      <c r="K4071" s="204"/>
      <c r="L4071" s="204"/>
    </row>
    <row r="4072" spans="3:12">
      <c r="C4072" s="199"/>
      <c r="D4072" s="200"/>
      <c r="E4072" s="175"/>
      <c r="F4072" s="201"/>
      <c r="G4072" s="202"/>
      <c r="H4072" s="203"/>
      <c r="I4072" s="176"/>
      <c r="J4072" s="177"/>
      <c r="K4072" s="204"/>
      <c r="L4072" s="204"/>
    </row>
    <row r="4073" spans="3:12">
      <c r="C4073" s="199"/>
      <c r="D4073" s="200"/>
      <c r="E4073" s="175"/>
      <c r="F4073" s="201"/>
      <c r="G4073" s="202"/>
      <c r="H4073" s="203"/>
      <c r="I4073" s="176"/>
      <c r="J4073" s="177"/>
      <c r="K4073" s="204"/>
      <c r="L4073" s="204"/>
    </row>
    <row r="4074" spans="3:12">
      <c r="C4074" s="199"/>
      <c r="D4074" s="200"/>
      <c r="E4074" s="175"/>
      <c r="F4074" s="201"/>
      <c r="G4074" s="202"/>
      <c r="H4074" s="203"/>
      <c r="I4074" s="176"/>
      <c r="J4074" s="177"/>
      <c r="K4074" s="204"/>
      <c r="L4074" s="204"/>
    </row>
    <row r="4075" spans="3:12">
      <c r="C4075" s="199"/>
      <c r="D4075" s="200"/>
      <c r="E4075" s="175"/>
      <c r="F4075" s="201"/>
      <c r="G4075" s="202"/>
      <c r="H4075" s="203"/>
      <c r="I4075" s="176"/>
      <c r="J4075" s="177"/>
      <c r="K4075" s="204"/>
      <c r="L4075" s="204"/>
    </row>
    <row r="4076" spans="3:12">
      <c r="C4076" s="199"/>
      <c r="D4076" s="200"/>
      <c r="E4076" s="175"/>
      <c r="F4076" s="201"/>
      <c r="G4076" s="202"/>
      <c r="H4076" s="203"/>
      <c r="I4076" s="176"/>
      <c r="J4076" s="177"/>
      <c r="K4076" s="204"/>
      <c r="L4076" s="204"/>
    </row>
    <row r="4077" spans="3:12">
      <c r="C4077" s="199"/>
      <c r="D4077" s="200"/>
      <c r="E4077" s="175"/>
      <c r="F4077" s="201"/>
      <c r="G4077" s="202"/>
      <c r="H4077" s="203"/>
      <c r="I4077" s="176"/>
      <c r="J4077" s="177"/>
      <c r="K4077" s="204"/>
      <c r="L4077" s="204"/>
    </row>
    <row r="4078" spans="3:12">
      <c r="C4078" s="199"/>
      <c r="D4078" s="200"/>
      <c r="E4078" s="175"/>
      <c r="F4078" s="201"/>
      <c r="G4078" s="202"/>
      <c r="H4078" s="203"/>
      <c r="I4078" s="176"/>
      <c r="J4078" s="177"/>
      <c r="K4078" s="204"/>
      <c r="L4078" s="204"/>
    </row>
    <row r="4079" spans="3:12">
      <c r="C4079" s="199"/>
      <c r="D4079" s="200"/>
      <c r="E4079" s="175"/>
      <c r="F4079" s="201"/>
      <c r="G4079" s="202"/>
      <c r="H4079" s="203"/>
      <c r="I4079" s="176"/>
      <c r="J4079" s="177"/>
      <c r="K4079" s="204"/>
      <c r="L4079" s="204"/>
    </row>
    <row r="4080" spans="3:12">
      <c r="C4080" s="199"/>
      <c r="D4080" s="200"/>
      <c r="E4080" s="175"/>
      <c r="F4080" s="201"/>
      <c r="G4080" s="202"/>
      <c r="H4080" s="203"/>
      <c r="I4080" s="176"/>
      <c r="J4080" s="177"/>
      <c r="K4080" s="204"/>
      <c r="L4080" s="204"/>
    </row>
    <row r="4081" spans="3:12">
      <c r="C4081" s="199"/>
      <c r="D4081" s="200"/>
      <c r="E4081" s="175"/>
      <c r="F4081" s="201"/>
      <c r="G4081" s="202"/>
      <c r="H4081" s="203"/>
      <c r="I4081" s="176"/>
      <c r="J4081" s="177"/>
      <c r="K4081" s="204"/>
      <c r="L4081" s="204"/>
    </row>
    <row r="4082" spans="3:12">
      <c r="C4082" s="199"/>
      <c r="D4082" s="200"/>
      <c r="E4082" s="175"/>
      <c r="F4082" s="201"/>
      <c r="G4082" s="202"/>
      <c r="H4082" s="203"/>
      <c r="I4082" s="176"/>
      <c r="J4082" s="177"/>
      <c r="K4082" s="204"/>
      <c r="L4082" s="204"/>
    </row>
    <row r="4083" spans="3:12">
      <c r="C4083" s="199"/>
      <c r="D4083" s="200"/>
      <c r="E4083" s="175"/>
      <c r="F4083" s="201"/>
      <c r="G4083" s="202"/>
      <c r="H4083" s="203"/>
      <c r="I4083" s="176"/>
      <c r="J4083" s="177"/>
      <c r="K4083" s="204"/>
      <c r="L4083" s="204"/>
    </row>
    <row r="4084" spans="3:12">
      <c r="C4084" s="199"/>
      <c r="D4084" s="200"/>
      <c r="E4084" s="175"/>
      <c r="F4084" s="201"/>
      <c r="G4084" s="202"/>
      <c r="H4084" s="203"/>
      <c r="I4084" s="176"/>
      <c r="J4084" s="177"/>
      <c r="K4084" s="204"/>
      <c r="L4084" s="204"/>
    </row>
    <row r="4085" spans="3:12">
      <c r="C4085" s="199"/>
      <c r="D4085" s="200"/>
      <c r="E4085" s="175"/>
      <c r="F4085" s="201"/>
      <c r="G4085" s="202"/>
      <c r="H4085" s="203"/>
      <c r="I4085" s="176"/>
      <c r="J4085" s="177"/>
      <c r="K4085" s="204"/>
      <c r="L4085" s="204"/>
    </row>
    <row r="4086" spans="3:12">
      <c r="C4086" s="199"/>
      <c r="D4086" s="200"/>
      <c r="E4086" s="175"/>
      <c r="F4086" s="201"/>
      <c r="G4086" s="202"/>
      <c r="H4086" s="203"/>
      <c r="I4086" s="176"/>
      <c r="J4086" s="177"/>
      <c r="K4086" s="204"/>
      <c r="L4086" s="204"/>
    </row>
    <row r="4087" spans="3:12">
      <c r="C4087" s="199"/>
      <c r="D4087" s="200"/>
      <c r="E4087" s="175"/>
      <c r="F4087" s="201"/>
      <c r="G4087" s="202"/>
      <c r="H4087" s="203"/>
      <c r="I4087" s="176"/>
      <c r="J4087" s="177"/>
      <c r="K4087" s="204"/>
      <c r="L4087" s="204"/>
    </row>
    <row r="4088" spans="3:12">
      <c r="C4088" s="199"/>
      <c r="D4088" s="200"/>
      <c r="E4088" s="175"/>
      <c r="F4088" s="201"/>
      <c r="G4088" s="202"/>
      <c r="H4088" s="203"/>
      <c r="I4088" s="176"/>
      <c r="J4088" s="177"/>
      <c r="K4088" s="204"/>
      <c r="L4088" s="204"/>
    </row>
    <row r="4089" spans="3:12">
      <c r="C4089" s="199"/>
      <c r="D4089" s="200"/>
      <c r="E4089" s="175"/>
      <c r="F4089" s="201"/>
      <c r="G4089" s="202"/>
      <c r="H4089" s="203"/>
      <c r="I4089" s="176"/>
      <c r="J4089" s="177"/>
      <c r="K4089" s="204"/>
      <c r="L4089" s="204"/>
    </row>
    <row r="4090" spans="3:12">
      <c r="C4090" s="199"/>
      <c r="D4090" s="200"/>
      <c r="E4090" s="175"/>
      <c r="F4090" s="201"/>
      <c r="G4090" s="202"/>
      <c r="H4090" s="203"/>
      <c r="I4090" s="176"/>
      <c r="J4090" s="177"/>
      <c r="K4090" s="204"/>
      <c r="L4090" s="204"/>
    </row>
    <row r="4091" spans="3:12">
      <c r="C4091" s="199"/>
      <c r="D4091" s="200"/>
      <c r="E4091" s="175"/>
      <c r="F4091" s="201"/>
      <c r="G4091" s="202"/>
      <c r="H4091" s="203"/>
      <c r="I4091" s="176"/>
      <c r="J4091" s="177"/>
      <c r="K4091" s="204"/>
      <c r="L4091" s="204"/>
    </row>
    <row r="4092" spans="3:12">
      <c r="C4092" s="199"/>
      <c r="D4092" s="200"/>
      <c r="E4092" s="175"/>
      <c r="F4092" s="201"/>
      <c r="G4092" s="202"/>
      <c r="H4092" s="203"/>
      <c r="I4092" s="176"/>
      <c r="J4092" s="177"/>
      <c r="K4092" s="204"/>
      <c r="L4092" s="204"/>
    </row>
    <row r="4093" spans="3:12">
      <c r="C4093" s="199"/>
      <c r="D4093" s="200"/>
      <c r="E4093" s="175"/>
      <c r="F4093" s="201"/>
      <c r="G4093" s="202"/>
      <c r="H4093" s="203"/>
      <c r="I4093" s="176"/>
      <c r="J4093" s="177"/>
      <c r="K4093" s="204"/>
      <c r="L4093" s="204"/>
    </row>
    <row r="4094" spans="3:12">
      <c r="C4094" s="199"/>
      <c r="D4094" s="200"/>
      <c r="E4094" s="175"/>
      <c r="F4094" s="201"/>
      <c r="G4094" s="202"/>
      <c r="H4094" s="203"/>
      <c r="I4094" s="176"/>
      <c r="J4094" s="177"/>
      <c r="K4094" s="204"/>
      <c r="L4094" s="204"/>
    </row>
    <row r="4095" spans="3:12">
      <c r="C4095" s="199"/>
      <c r="D4095" s="200"/>
      <c r="E4095" s="175"/>
      <c r="F4095" s="201"/>
      <c r="G4095" s="202"/>
      <c r="H4095" s="203"/>
      <c r="I4095" s="176"/>
      <c r="J4095" s="177"/>
      <c r="K4095" s="204"/>
      <c r="L4095" s="204"/>
    </row>
    <row r="4096" spans="3:12">
      <c r="C4096" s="199"/>
      <c r="D4096" s="200"/>
      <c r="E4096" s="175"/>
      <c r="F4096" s="201"/>
      <c r="G4096" s="202"/>
      <c r="H4096" s="203"/>
      <c r="I4096" s="176"/>
      <c r="J4096" s="177"/>
      <c r="K4096" s="204"/>
      <c r="L4096" s="204"/>
    </row>
    <row r="4097" spans="3:12">
      <c r="C4097" s="199"/>
      <c r="D4097" s="200"/>
      <c r="E4097" s="175"/>
      <c r="F4097" s="201"/>
      <c r="G4097" s="202"/>
      <c r="H4097" s="203"/>
      <c r="I4097" s="176"/>
      <c r="J4097" s="177"/>
      <c r="K4097" s="204"/>
      <c r="L4097" s="204"/>
    </row>
    <row r="4098" spans="3:12">
      <c r="C4098" s="199"/>
      <c r="D4098" s="200"/>
      <c r="E4098" s="175"/>
      <c r="F4098" s="201"/>
      <c r="G4098" s="202"/>
      <c r="H4098" s="203"/>
      <c r="I4098" s="176"/>
      <c r="J4098" s="177"/>
      <c r="K4098" s="204"/>
      <c r="L4098" s="204"/>
    </row>
    <row r="4099" spans="3:12">
      <c r="C4099" s="199"/>
      <c r="D4099" s="200"/>
      <c r="E4099" s="175"/>
      <c r="F4099" s="201"/>
      <c r="G4099" s="202"/>
      <c r="H4099" s="203"/>
      <c r="I4099" s="176"/>
      <c r="J4099" s="177"/>
      <c r="K4099" s="204"/>
      <c r="L4099" s="204"/>
    </row>
    <row r="4100" spans="3:12">
      <c r="C4100" s="199"/>
      <c r="D4100" s="200"/>
      <c r="E4100" s="175"/>
      <c r="F4100" s="201"/>
      <c r="G4100" s="202"/>
      <c r="H4100" s="203"/>
      <c r="I4100" s="176"/>
      <c r="J4100" s="177"/>
      <c r="K4100" s="204"/>
      <c r="L4100" s="204"/>
    </row>
    <row r="4101" spans="3:12">
      <c r="C4101" s="199"/>
      <c r="D4101" s="200"/>
      <c r="E4101" s="175"/>
      <c r="F4101" s="201"/>
      <c r="G4101" s="202"/>
      <c r="H4101" s="203"/>
      <c r="I4101" s="176"/>
      <c r="J4101" s="177"/>
      <c r="K4101" s="204"/>
      <c r="L4101" s="204"/>
    </row>
    <row r="4102" spans="3:12">
      <c r="C4102" s="199"/>
      <c r="D4102" s="200"/>
      <c r="E4102" s="175"/>
      <c r="F4102" s="201"/>
      <c r="G4102" s="202"/>
      <c r="H4102" s="203"/>
      <c r="I4102" s="176"/>
      <c r="J4102" s="177"/>
      <c r="K4102" s="204"/>
      <c r="L4102" s="204"/>
    </row>
    <row r="4103" spans="3:12">
      <c r="C4103" s="199"/>
      <c r="D4103" s="200"/>
      <c r="E4103" s="175"/>
      <c r="F4103" s="201"/>
      <c r="G4103" s="202"/>
      <c r="H4103" s="203"/>
      <c r="I4103" s="176"/>
      <c r="J4103" s="177"/>
      <c r="K4103" s="204"/>
      <c r="L4103" s="204"/>
    </row>
    <row r="4104" spans="3:12">
      <c r="C4104" s="199"/>
      <c r="D4104" s="200"/>
      <c r="E4104" s="175"/>
      <c r="F4104" s="201"/>
      <c r="G4104" s="202"/>
      <c r="H4104" s="203"/>
      <c r="I4104" s="176"/>
      <c r="J4104" s="177"/>
      <c r="K4104" s="204"/>
      <c r="L4104" s="204"/>
    </row>
    <row r="4105" spans="3:12">
      <c r="C4105" s="199"/>
      <c r="D4105" s="200"/>
      <c r="E4105" s="175"/>
      <c r="F4105" s="201"/>
      <c r="G4105" s="202"/>
      <c r="H4105" s="203"/>
      <c r="I4105" s="176"/>
      <c r="J4105" s="177"/>
      <c r="K4105" s="204"/>
      <c r="L4105" s="204"/>
    </row>
    <row r="4106" spans="3:12">
      <c r="C4106" s="199"/>
      <c r="D4106" s="200"/>
      <c r="E4106" s="175"/>
      <c r="F4106" s="201"/>
      <c r="G4106" s="202"/>
      <c r="H4106" s="203"/>
      <c r="I4106" s="176"/>
      <c r="J4106" s="177"/>
      <c r="K4106" s="204"/>
      <c r="L4106" s="204"/>
    </row>
    <row r="4107" spans="3:12">
      <c r="C4107" s="199"/>
      <c r="D4107" s="200"/>
      <c r="E4107" s="175"/>
      <c r="F4107" s="201"/>
      <c r="G4107" s="202"/>
      <c r="H4107" s="203"/>
      <c r="I4107" s="176"/>
      <c r="J4107" s="177"/>
      <c r="K4107" s="204"/>
      <c r="L4107" s="204"/>
    </row>
    <row r="4108" spans="3:12">
      <c r="C4108" s="199"/>
      <c r="D4108" s="200"/>
      <c r="E4108" s="175"/>
      <c r="F4108" s="201"/>
      <c r="G4108" s="202"/>
      <c r="H4108" s="203"/>
      <c r="I4108" s="176"/>
      <c r="J4108" s="177"/>
      <c r="K4108" s="204"/>
      <c r="L4108" s="204"/>
    </row>
    <row r="4109" spans="3:12">
      <c r="C4109" s="199"/>
      <c r="D4109" s="200"/>
      <c r="E4109" s="175"/>
      <c r="F4109" s="201"/>
      <c r="G4109" s="202"/>
      <c r="H4109" s="203"/>
      <c r="I4109" s="176"/>
      <c r="J4109" s="177"/>
      <c r="K4109" s="204"/>
      <c r="L4109" s="204"/>
    </row>
    <row r="4110" spans="3:12">
      <c r="C4110" s="199"/>
      <c r="D4110" s="200"/>
      <c r="E4110" s="175"/>
      <c r="F4110" s="201"/>
      <c r="G4110" s="202"/>
      <c r="H4110" s="203"/>
      <c r="I4110" s="176"/>
      <c r="J4110" s="177"/>
      <c r="K4110" s="204"/>
      <c r="L4110" s="204"/>
    </row>
    <row r="4111" spans="3:12">
      <c r="C4111" s="199"/>
      <c r="D4111" s="200"/>
      <c r="E4111" s="175"/>
      <c r="F4111" s="201"/>
      <c r="G4111" s="202"/>
      <c r="H4111" s="203"/>
      <c r="I4111" s="176"/>
      <c r="J4111" s="177"/>
      <c r="K4111" s="204"/>
      <c r="L4111" s="204"/>
    </row>
    <row r="4112" spans="3:12">
      <c r="C4112" s="199"/>
      <c r="D4112" s="200"/>
      <c r="E4112" s="175"/>
      <c r="F4112" s="201"/>
      <c r="G4112" s="202"/>
      <c r="H4112" s="203"/>
      <c r="I4112" s="176"/>
      <c r="J4112" s="177"/>
      <c r="K4112" s="204"/>
      <c r="L4112" s="204"/>
    </row>
    <row r="4113" spans="3:12">
      <c r="C4113" s="199"/>
      <c r="D4113" s="200"/>
      <c r="E4113" s="175"/>
      <c r="F4113" s="201"/>
      <c r="G4113" s="202"/>
      <c r="H4113" s="203"/>
      <c r="I4113" s="176"/>
      <c r="J4113" s="177"/>
      <c r="K4113" s="204"/>
      <c r="L4113" s="204"/>
    </row>
    <row r="4114" spans="3:12">
      <c r="C4114" s="199"/>
      <c r="D4114" s="200"/>
      <c r="E4114" s="175"/>
      <c r="F4114" s="201"/>
      <c r="G4114" s="202"/>
      <c r="H4114" s="203"/>
      <c r="I4114" s="176"/>
      <c r="J4114" s="177"/>
      <c r="K4114" s="204"/>
      <c r="L4114" s="204"/>
    </row>
    <row r="4115" spans="3:12">
      <c r="C4115" s="199"/>
      <c r="D4115" s="200"/>
      <c r="E4115" s="175"/>
      <c r="F4115" s="201"/>
      <c r="G4115" s="202"/>
      <c r="H4115" s="203"/>
      <c r="I4115" s="176"/>
      <c r="J4115" s="177"/>
      <c r="K4115" s="204"/>
      <c r="L4115" s="204"/>
    </row>
    <row r="4116" spans="3:12">
      <c r="C4116" s="199"/>
      <c r="D4116" s="200"/>
      <c r="E4116" s="175"/>
      <c r="F4116" s="201"/>
      <c r="G4116" s="202"/>
      <c r="H4116" s="203"/>
      <c r="I4116" s="176"/>
      <c r="J4116" s="177"/>
      <c r="K4116" s="204"/>
      <c r="L4116" s="204"/>
    </row>
    <row r="4117" spans="3:12">
      <c r="C4117" s="199"/>
      <c r="D4117" s="200"/>
      <c r="E4117" s="175"/>
      <c r="F4117" s="201"/>
      <c r="G4117" s="202"/>
      <c r="H4117" s="203"/>
      <c r="I4117" s="176"/>
      <c r="J4117" s="177"/>
      <c r="K4117" s="204"/>
      <c r="L4117" s="204"/>
    </row>
    <row r="4118" spans="3:12">
      <c r="C4118" s="199"/>
      <c r="D4118" s="200"/>
      <c r="E4118" s="175"/>
      <c r="F4118" s="201"/>
      <c r="G4118" s="202"/>
      <c r="H4118" s="203"/>
      <c r="I4118" s="176"/>
      <c r="J4118" s="177"/>
      <c r="K4118" s="204"/>
      <c r="L4118" s="204"/>
    </row>
    <row r="4119" spans="3:12">
      <c r="C4119" s="199"/>
      <c r="D4119" s="200"/>
      <c r="E4119" s="175"/>
      <c r="F4119" s="201"/>
      <c r="G4119" s="202"/>
      <c r="H4119" s="203"/>
      <c r="I4119" s="176"/>
      <c r="J4119" s="177"/>
      <c r="K4119" s="204"/>
      <c r="L4119" s="204"/>
    </row>
    <row r="4120" spans="3:12">
      <c r="C4120" s="199"/>
      <c r="D4120" s="200"/>
      <c r="E4120" s="175"/>
      <c r="F4120" s="201"/>
      <c r="G4120" s="202"/>
      <c r="H4120" s="203"/>
      <c r="I4120" s="176"/>
      <c r="J4120" s="177"/>
      <c r="K4120" s="204"/>
      <c r="L4120" s="204"/>
    </row>
    <row r="4121" spans="3:12">
      <c r="C4121" s="199"/>
      <c r="D4121" s="200"/>
      <c r="E4121" s="175"/>
      <c r="F4121" s="201"/>
      <c r="G4121" s="202"/>
      <c r="H4121" s="203"/>
      <c r="I4121" s="176"/>
      <c r="J4121" s="177"/>
      <c r="K4121" s="204"/>
      <c r="L4121" s="204"/>
    </row>
    <row r="4122" spans="3:12">
      <c r="C4122" s="199"/>
      <c r="D4122" s="200"/>
      <c r="E4122" s="175"/>
      <c r="F4122" s="201"/>
      <c r="G4122" s="202"/>
      <c r="H4122" s="203"/>
      <c r="I4122" s="176"/>
      <c r="J4122" s="177"/>
      <c r="K4122" s="204"/>
      <c r="L4122" s="204"/>
    </row>
    <row r="4123" spans="3:12">
      <c r="C4123" s="199"/>
      <c r="D4123" s="200"/>
      <c r="E4123" s="175"/>
      <c r="F4123" s="201"/>
      <c r="G4123" s="202"/>
      <c r="H4123" s="203"/>
      <c r="I4123" s="176"/>
      <c r="J4123" s="177"/>
      <c r="K4123" s="204"/>
      <c r="L4123" s="204"/>
    </row>
    <row r="4124" spans="3:12">
      <c r="C4124" s="199"/>
      <c r="D4124" s="200"/>
      <c r="E4124" s="175"/>
      <c r="F4124" s="201"/>
      <c r="G4124" s="202"/>
      <c r="H4124" s="203"/>
      <c r="I4124" s="176"/>
      <c r="J4124" s="177"/>
      <c r="K4124" s="204"/>
      <c r="L4124" s="204"/>
    </row>
    <row r="4125" spans="3:12">
      <c r="C4125" s="199"/>
      <c r="D4125" s="200"/>
      <c r="E4125" s="175"/>
      <c r="F4125" s="201"/>
      <c r="G4125" s="202"/>
      <c r="H4125" s="203"/>
      <c r="I4125" s="176"/>
      <c r="J4125" s="177"/>
      <c r="K4125" s="204"/>
      <c r="L4125" s="204"/>
    </row>
    <row r="4126" spans="3:12">
      <c r="C4126" s="199"/>
      <c r="D4126" s="200"/>
      <c r="E4126" s="175"/>
      <c r="F4126" s="201"/>
      <c r="G4126" s="202"/>
      <c r="H4126" s="203"/>
      <c r="I4126" s="176"/>
      <c r="J4126" s="177"/>
      <c r="K4126" s="204"/>
      <c r="L4126" s="204"/>
    </row>
    <row r="4127" spans="3:12">
      <c r="C4127" s="199"/>
      <c r="D4127" s="200"/>
      <c r="E4127" s="175"/>
      <c r="F4127" s="201"/>
      <c r="G4127" s="202"/>
      <c r="H4127" s="203"/>
      <c r="I4127" s="176"/>
      <c r="J4127" s="177"/>
      <c r="K4127" s="204"/>
      <c r="L4127" s="204"/>
    </row>
    <row r="4128" spans="3:12">
      <c r="C4128" s="199"/>
      <c r="D4128" s="200"/>
      <c r="E4128" s="175"/>
      <c r="F4128" s="201"/>
      <c r="G4128" s="202"/>
      <c r="H4128" s="203"/>
      <c r="I4128" s="176"/>
      <c r="J4128" s="177"/>
      <c r="K4128" s="204"/>
      <c r="L4128" s="204"/>
    </row>
    <row r="4129" spans="3:12">
      <c r="C4129" s="199"/>
      <c r="D4129" s="200"/>
      <c r="E4129" s="175"/>
      <c r="F4129" s="201"/>
      <c r="G4129" s="202"/>
      <c r="H4129" s="203"/>
      <c r="I4129" s="176"/>
      <c r="J4129" s="177"/>
      <c r="K4129" s="204"/>
      <c r="L4129" s="204"/>
    </row>
    <row r="4130" spans="3:12">
      <c r="C4130" s="199"/>
      <c r="D4130" s="200"/>
      <c r="E4130" s="175"/>
      <c r="F4130" s="201"/>
      <c r="G4130" s="202"/>
      <c r="H4130" s="203"/>
      <c r="I4130" s="176"/>
      <c r="J4130" s="177"/>
      <c r="K4130" s="204"/>
      <c r="L4130" s="204"/>
    </row>
    <row r="4131" spans="3:12">
      <c r="C4131" s="199"/>
      <c r="D4131" s="200"/>
      <c r="E4131" s="175"/>
      <c r="F4131" s="201"/>
      <c r="G4131" s="202"/>
      <c r="H4131" s="203"/>
      <c r="I4131" s="176"/>
      <c r="J4131" s="177"/>
      <c r="K4131" s="204"/>
      <c r="L4131" s="204"/>
    </row>
    <row r="4132" spans="3:12">
      <c r="C4132" s="199"/>
      <c r="D4132" s="200"/>
      <c r="E4132" s="175"/>
      <c r="F4132" s="201"/>
      <c r="G4132" s="202"/>
      <c r="H4132" s="203"/>
      <c r="I4132" s="176"/>
      <c r="J4132" s="177"/>
      <c r="K4132" s="204"/>
      <c r="L4132" s="204"/>
    </row>
    <row r="4133" spans="3:12">
      <c r="C4133" s="199"/>
      <c r="D4133" s="200"/>
      <c r="E4133" s="175"/>
      <c r="F4133" s="201"/>
      <c r="G4133" s="202"/>
      <c r="H4133" s="203"/>
      <c r="I4133" s="176"/>
      <c r="J4133" s="177"/>
      <c r="K4133" s="204"/>
      <c r="L4133" s="204"/>
    </row>
    <row r="4134" spans="3:12">
      <c r="C4134" s="199"/>
      <c r="D4134" s="200"/>
      <c r="E4134" s="175"/>
      <c r="F4134" s="201"/>
      <c r="G4134" s="202"/>
      <c r="H4134" s="203"/>
      <c r="I4134" s="176"/>
      <c r="J4134" s="177"/>
      <c r="K4134" s="204"/>
      <c r="L4134" s="204"/>
    </row>
    <row r="4135" spans="3:12">
      <c r="C4135" s="199"/>
      <c r="D4135" s="200"/>
      <c r="E4135" s="175"/>
      <c r="F4135" s="201"/>
      <c r="G4135" s="202"/>
      <c r="H4135" s="203"/>
      <c r="I4135" s="176"/>
      <c r="J4135" s="177"/>
      <c r="K4135" s="204"/>
      <c r="L4135" s="204"/>
    </row>
    <row r="4136" spans="3:12">
      <c r="C4136" s="199"/>
      <c r="D4136" s="200"/>
      <c r="E4136" s="175"/>
      <c r="F4136" s="201"/>
      <c r="G4136" s="202"/>
      <c r="H4136" s="203"/>
      <c r="I4136" s="176"/>
      <c r="J4136" s="177"/>
      <c r="K4136" s="204"/>
      <c r="L4136" s="204"/>
    </row>
    <row r="4137" spans="3:12">
      <c r="C4137" s="199"/>
      <c r="D4137" s="200"/>
      <c r="E4137" s="175"/>
      <c r="F4137" s="201"/>
      <c r="G4137" s="202"/>
      <c r="H4137" s="203"/>
      <c r="I4137" s="176"/>
      <c r="J4137" s="177"/>
      <c r="K4137" s="204"/>
      <c r="L4137" s="204"/>
    </row>
    <row r="4138" spans="3:12">
      <c r="C4138" s="199"/>
      <c r="D4138" s="200"/>
      <c r="E4138" s="175"/>
      <c r="F4138" s="201"/>
      <c r="G4138" s="202"/>
      <c r="H4138" s="203"/>
      <c r="I4138" s="176"/>
      <c r="J4138" s="177"/>
      <c r="K4138" s="204"/>
      <c r="L4138" s="204"/>
    </row>
    <row r="4139" spans="3:12">
      <c r="C4139" s="199"/>
      <c r="D4139" s="200"/>
      <c r="E4139" s="175"/>
      <c r="F4139" s="201"/>
      <c r="G4139" s="202"/>
      <c r="H4139" s="203"/>
      <c r="I4139" s="176"/>
      <c r="J4139" s="177"/>
      <c r="K4139" s="204"/>
      <c r="L4139" s="204"/>
    </row>
    <row r="4140" spans="3:12">
      <c r="C4140" s="199"/>
      <c r="D4140" s="200"/>
      <c r="E4140" s="175"/>
      <c r="F4140" s="201"/>
      <c r="G4140" s="202"/>
      <c r="H4140" s="203"/>
      <c r="I4140" s="176"/>
      <c r="J4140" s="177"/>
      <c r="K4140" s="204"/>
      <c r="L4140" s="204"/>
    </row>
    <row r="4141" spans="3:12">
      <c r="C4141" s="199"/>
      <c r="D4141" s="200"/>
      <c r="E4141" s="175"/>
      <c r="F4141" s="201"/>
      <c r="G4141" s="202"/>
      <c r="H4141" s="203"/>
      <c r="I4141" s="176"/>
      <c r="J4141" s="177"/>
      <c r="K4141" s="204"/>
      <c r="L4141" s="204"/>
    </row>
    <row r="4142" spans="3:12">
      <c r="C4142" s="199"/>
      <c r="D4142" s="200"/>
      <c r="E4142" s="175"/>
      <c r="F4142" s="201"/>
      <c r="G4142" s="202"/>
      <c r="H4142" s="203"/>
      <c r="I4142" s="176"/>
      <c r="J4142" s="177"/>
      <c r="K4142" s="204"/>
      <c r="L4142" s="204"/>
    </row>
    <row r="4143" spans="3:12">
      <c r="C4143" s="199"/>
      <c r="D4143" s="200"/>
      <c r="E4143" s="175"/>
      <c r="F4143" s="201"/>
      <c r="G4143" s="202"/>
      <c r="H4143" s="203"/>
      <c r="I4143" s="176"/>
      <c r="J4143" s="177"/>
      <c r="K4143" s="204"/>
      <c r="L4143" s="204"/>
    </row>
    <row r="4144" spans="3:12">
      <c r="C4144" s="199"/>
      <c r="D4144" s="200"/>
      <c r="E4144" s="175"/>
      <c r="F4144" s="201"/>
      <c r="G4144" s="202"/>
      <c r="H4144" s="203"/>
      <c r="I4144" s="176"/>
      <c r="J4144" s="177"/>
      <c r="K4144" s="204"/>
      <c r="L4144" s="204"/>
    </row>
    <row r="4145" spans="3:12">
      <c r="C4145" s="199"/>
      <c r="D4145" s="200"/>
      <c r="E4145" s="175"/>
      <c r="F4145" s="201"/>
      <c r="G4145" s="202"/>
      <c r="H4145" s="203"/>
      <c r="I4145" s="176"/>
      <c r="J4145" s="177"/>
      <c r="K4145" s="204"/>
      <c r="L4145" s="204"/>
    </row>
    <row r="4146" spans="3:12">
      <c r="C4146" s="199"/>
      <c r="D4146" s="200"/>
      <c r="E4146" s="175"/>
      <c r="F4146" s="201"/>
      <c r="G4146" s="202"/>
      <c r="H4146" s="203"/>
      <c r="I4146" s="176"/>
      <c r="J4146" s="177"/>
      <c r="K4146" s="204"/>
      <c r="L4146" s="204"/>
    </row>
    <row r="4147" spans="3:12">
      <c r="C4147" s="199"/>
      <c r="D4147" s="200"/>
      <c r="E4147" s="175"/>
      <c r="F4147" s="201"/>
      <c r="G4147" s="202"/>
      <c r="H4147" s="203"/>
      <c r="I4147" s="176"/>
      <c r="J4147" s="177"/>
      <c r="K4147" s="204"/>
      <c r="L4147" s="204"/>
    </row>
    <row r="4148" spans="3:12">
      <c r="C4148" s="199"/>
      <c r="D4148" s="200"/>
      <c r="E4148" s="175"/>
      <c r="F4148" s="201"/>
      <c r="G4148" s="202"/>
      <c r="H4148" s="203"/>
      <c r="I4148" s="176"/>
      <c r="J4148" s="177"/>
      <c r="K4148" s="204"/>
      <c r="L4148" s="204"/>
    </row>
    <row r="4149" spans="3:12">
      <c r="C4149" s="199"/>
      <c r="D4149" s="200"/>
      <c r="E4149" s="175"/>
      <c r="F4149" s="201"/>
      <c r="G4149" s="202"/>
      <c r="H4149" s="203"/>
      <c r="I4149" s="176"/>
      <c r="J4149" s="177"/>
      <c r="K4149" s="204"/>
      <c r="L4149" s="204"/>
    </row>
    <row r="4150" spans="3:12">
      <c r="C4150" s="199"/>
      <c r="D4150" s="200"/>
      <c r="E4150" s="175"/>
      <c r="F4150" s="201"/>
      <c r="G4150" s="202"/>
      <c r="H4150" s="203"/>
      <c r="I4150" s="176"/>
      <c r="J4150" s="177"/>
      <c r="K4150" s="204"/>
      <c r="L4150" s="204"/>
    </row>
    <row r="4151" spans="3:12">
      <c r="C4151" s="199"/>
      <c r="D4151" s="200"/>
      <c r="E4151" s="175"/>
      <c r="F4151" s="201"/>
      <c r="G4151" s="202"/>
      <c r="H4151" s="203"/>
      <c r="I4151" s="176"/>
      <c r="J4151" s="177"/>
      <c r="K4151" s="204"/>
      <c r="L4151" s="204"/>
    </row>
    <row r="4152" spans="3:12">
      <c r="C4152" s="199"/>
      <c r="D4152" s="200"/>
      <c r="E4152" s="175"/>
      <c r="F4152" s="201"/>
      <c r="G4152" s="202"/>
      <c r="H4152" s="203"/>
      <c r="I4152" s="176"/>
      <c r="J4152" s="177"/>
      <c r="K4152" s="204"/>
      <c r="L4152" s="204"/>
    </row>
    <row r="4153" spans="3:12">
      <c r="C4153" s="199"/>
      <c r="D4153" s="200"/>
      <c r="E4153" s="175"/>
      <c r="F4153" s="201"/>
      <c r="G4153" s="202"/>
      <c r="H4153" s="203"/>
      <c r="I4153" s="176"/>
      <c r="J4153" s="177"/>
      <c r="K4153" s="204"/>
      <c r="L4153" s="204"/>
    </row>
    <row r="4154" spans="3:12">
      <c r="C4154" s="199"/>
      <c r="D4154" s="200"/>
      <c r="E4154" s="175"/>
      <c r="F4154" s="201"/>
      <c r="G4154" s="202"/>
      <c r="H4154" s="203"/>
      <c r="I4154" s="176"/>
      <c r="J4154" s="177"/>
      <c r="K4154" s="204"/>
      <c r="L4154" s="204"/>
    </row>
    <row r="4155" spans="3:12">
      <c r="C4155" s="199"/>
      <c r="D4155" s="200"/>
      <c r="E4155" s="175"/>
      <c r="F4155" s="201"/>
      <c r="G4155" s="202"/>
      <c r="H4155" s="203"/>
      <c r="I4155" s="176"/>
      <c r="J4155" s="177"/>
      <c r="K4155" s="204"/>
      <c r="L4155" s="204"/>
    </row>
    <row r="4156" spans="3:12">
      <c r="C4156" s="199"/>
      <c r="D4156" s="200"/>
      <c r="E4156" s="175"/>
      <c r="F4156" s="201"/>
      <c r="G4156" s="202"/>
      <c r="H4156" s="203"/>
      <c r="I4156" s="176"/>
      <c r="J4156" s="177"/>
      <c r="K4156" s="204"/>
      <c r="L4156" s="204"/>
    </row>
    <row r="4157" spans="3:12">
      <c r="C4157" s="199"/>
      <c r="D4157" s="200"/>
      <c r="E4157" s="175"/>
      <c r="F4157" s="201"/>
      <c r="G4157" s="202"/>
      <c r="H4157" s="203"/>
      <c r="I4157" s="176"/>
      <c r="J4157" s="177"/>
      <c r="K4157" s="204"/>
      <c r="L4157" s="204"/>
    </row>
    <row r="4158" spans="3:12">
      <c r="C4158" s="199"/>
      <c r="D4158" s="200"/>
      <c r="E4158" s="175"/>
      <c r="F4158" s="201"/>
      <c r="G4158" s="202"/>
      <c r="H4158" s="203"/>
      <c r="I4158" s="176"/>
      <c r="J4158" s="177"/>
      <c r="K4158" s="204"/>
      <c r="L4158" s="204"/>
    </row>
    <row r="4159" spans="3:12">
      <c r="C4159" s="199"/>
      <c r="D4159" s="200"/>
      <c r="E4159" s="175"/>
      <c r="F4159" s="201"/>
      <c r="G4159" s="202"/>
      <c r="H4159" s="203"/>
      <c r="I4159" s="176"/>
      <c r="J4159" s="177"/>
      <c r="K4159" s="204"/>
      <c r="L4159" s="204"/>
    </row>
    <row r="4160" spans="3:12">
      <c r="C4160" s="199"/>
      <c r="D4160" s="200"/>
      <c r="E4160" s="175"/>
      <c r="F4160" s="201"/>
      <c r="G4160" s="202"/>
      <c r="H4160" s="203"/>
      <c r="I4160" s="176"/>
      <c r="J4160" s="177"/>
      <c r="K4160" s="204"/>
      <c r="L4160" s="204"/>
    </row>
    <row r="4161" spans="3:12">
      <c r="C4161" s="199"/>
      <c r="D4161" s="200"/>
      <c r="E4161" s="175"/>
      <c r="F4161" s="201"/>
      <c r="G4161" s="202"/>
      <c r="H4161" s="203"/>
      <c r="I4161" s="176"/>
      <c r="J4161" s="177"/>
      <c r="K4161" s="204"/>
      <c r="L4161" s="204"/>
    </row>
    <row r="4162" spans="3:12">
      <c r="C4162" s="199"/>
      <c r="D4162" s="200"/>
      <c r="E4162" s="175"/>
      <c r="F4162" s="201"/>
      <c r="G4162" s="202"/>
      <c r="H4162" s="203"/>
      <c r="I4162" s="176"/>
      <c r="J4162" s="177"/>
      <c r="K4162" s="204"/>
      <c r="L4162" s="204"/>
    </row>
    <row r="4163" spans="3:12">
      <c r="C4163" s="199"/>
      <c r="D4163" s="200"/>
      <c r="E4163" s="175"/>
      <c r="F4163" s="201"/>
      <c r="G4163" s="202"/>
      <c r="H4163" s="203"/>
      <c r="I4163" s="176"/>
      <c r="J4163" s="177"/>
      <c r="K4163" s="204"/>
      <c r="L4163" s="204"/>
    </row>
    <row r="4164" spans="3:12">
      <c r="C4164" s="199"/>
      <c r="D4164" s="200"/>
      <c r="E4164" s="175"/>
      <c r="F4164" s="201"/>
      <c r="G4164" s="202"/>
      <c r="H4164" s="203"/>
      <c r="I4164" s="176"/>
      <c r="J4164" s="177"/>
      <c r="K4164" s="204"/>
      <c r="L4164" s="204"/>
    </row>
    <row r="4165" spans="3:12">
      <c r="C4165" s="199"/>
      <c r="D4165" s="200"/>
      <c r="E4165" s="175"/>
      <c r="F4165" s="201"/>
      <c r="G4165" s="202"/>
      <c r="H4165" s="203"/>
      <c r="I4165" s="176"/>
      <c r="J4165" s="177"/>
      <c r="K4165" s="204"/>
      <c r="L4165" s="204"/>
    </row>
    <row r="4166" spans="3:12">
      <c r="C4166" s="199"/>
      <c r="D4166" s="200"/>
      <c r="E4166" s="175"/>
      <c r="F4166" s="201"/>
      <c r="G4166" s="202"/>
      <c r="H4166" s="203"/>
      <c r="I4166" s="176"/>
      <c r="J4166" s="177"/>
      <c r="K4166" s="204"/>
      <c r="L4166" s="204"/>
    </row>
    <row r="4167" spans="3:12">
      <c r="C4167" s="199"/>
      <c r="D4167" s="200"/>
      <c r="E4167" s="175"/>
      <c r="F4167" s="201"/>
      <c r="G4167" s="202"/>
      <c r="H4167" s="203"/>
      <c r="I4167" s="176"/>
      <c r="J4167" s="177"/>
      <c r="K4167" s="204"/>
      <c r="L4167" s="204"/>
    </row>
    <row r="4168" spans="3:12">
      <c r="C4168" s="199"/>
      <c r="D4168" s="200"/>
      <c r="E4168" s="175"/>
      <c r="F4168" s="201"/>
      <c r="G4168" s="202"/>
      <c r="H4168" s="203"/>
      <c r="I4168" s="176"/>
      <c r="J4168" s="177"/>
      <c r="K4168" s="204"/>
      <c r="L4168" s="204"/>
    </row>
    <row r="4169" spans="3:12">
      <c r="C4169" s="199"/>
      <c r="D4169" s="200"/>
      <c r="E4169" s="175"/>
      <c r="F4169" s="201"/>
      <c r="G4169" s="202"/>
      <c r="H4169" s="203"/>
      <c r="I4169" s="176"/>
      <c r="J4169" s="177"/>
      <c r="K4169" s="204"/>
      <c r="L4169" s="204"/>
    </row>
    <row r="4170" spans="3:12">
      <c r="C4170" s="199"/>
      <c r="D4170" s="200"/>
      <c r="E4170" s="175"/>
      <c r="F4170" s="201"/>
      <c r="G4170" s="202"/>
      <c r="H4170" s="203"/>
      <c r="I4170" s="176"/>
      <c r="J4170" s="177"/>
      <c r="K4170" s="204"/>
      <c r="L4170" s="204"/>
    </row>
    <row r="4171" spans="3:12">
      <c r="C4171" s="199"/>
      <c r="D4171" s="200"/>
      <c r="E4171" s="175"/>
      <c r="F4171" s="201"/>
      <c r="G4171" s="202"/>
      <c r="H4171" s="203"/>
      <c r="I4171" s="176"/>
      <c r="J4171" s="177"/>
      <c r="K4171" s="204"/>
      <c r="L4171" s="204"/>
    </row>
    <row r="4172" spans="3:12">
      <c r="C4172" s="199"/>
      <c r="D4172" s="200"/>
      <c r="E4172" s="175"/>
      <c r="F4172" s="201"/>
      <c r="G4172" s="202"/>
      <c r="H4172" s="203"/>
      <c r="I4172" s="176"/>
      <c r="J4172" s="177"/>
      <c r="K4172" s="204"/>
      <c r="L4172" s="204"/>
    </row>
    <row r="4173" spans="3:12">
      <c r="C4173" s="199"/>
      <c r="D4173" s="200"/>
      <c r="E4173" s="175"/>
      <c r="F4173" s="201"/>
      <c r="G4173" s="202"/>
      <c r="H4173" s="203"/>
      <c r="I4173" s="176"/>
      <c r="J4173" s="177"/>
      <c r="K4173" s="204"/>
      <c r="L4173" s="204"/>
    </row>
    <row r="4174" spans="3:12">
      <c r="C4174" s="199"/>
      <c r="D4174" s="200"/>
      <c r="E4174" s="175"/>
      <c r="F4174" s="201"/>
      <c r="G4174" s="202"/>
      <c r="H4174" s="203"/>
      <c r="I4174" s="176"/>
      <c r="J4174" s="177"/>
      <c r="K4174" s="204"/>
      <c r="L4174" s="204"/>
    </row>
    <row r="4175" spans="3:12">
      <c r="C4175" s="199"/>
      <c r="D4175" s="200"/>
      <c r="E4175" s="175"/>
      <c r="F4175" s="201"/>
      <c r="G4175" s="202"/>
      <c r="H4175" s="203"/>
      <c r="I4175" s="176"/>
      <c r="J4175" s="177"/>
      <c r="K4175" s="204"/>
      <c r="L4175" s="204"/>
    </row>
    <row r="4176" spans="3:12">
      <c r="C4176" s="199"/>
      <c r="D4176" s="200"/>
      <c r="E4176" s="175"/>
      <c r="F4176" s="201"/>
      <c r="G4176" s="202"/>
      <c r="H4176" s="203"/>
      <c r="I4176" s="176"/>
      <c r="J4176" s="177"/>
      <c r="K4176" s="204"/>
      <c r="L4176" s="204"/>
    </row>
    <row r="4177" spans="3:12">
      <c r="C4177" s="199"/>
      <c r="D4177" s="200"/>
      <c r="E4177" s="175"/>
      <c r="F4177" s="201"/>
      <c r="G4177" s="202"/>
      <c r="H4177" s="203"/>
      <c r="I4177" s="176"/>
      <c r="J4177" s="177"/>
      <c r="K4177" s="204"/>
      <c r="L4177" s="204"/>
    </row>
    <row r="4178" spans="3:12">
      <c r="C4178" s="199"/>
      <c r="D4178" s="200"/>
      <c r="E4178" s="175"/>
      <c r="F4178" s="201"/>
      <c r="G4178" s="202"/>
      <c r="H4178" s="203"/>
      <c r="I4178" s="176"/>
      <c r="J4178" s="177"/>
      <c r="K4178" s="204"/>
      <c r="L4178" s="204"/>
    </row>
    <row r="4179" spans="3:12">
      <c r="C4179" s="199"/>
      <c r="D4179" s="200"/>
      <c r="E4179" s="175"/>
      <c r="F4179" s="201"/>
      <c r="G4179" s="202"/>
      <c r="H4179" s="203"/>
      <c r="I4179" s="176"/>
      <c r="J4179" s="177"/>
      <c r="K4179" s="204"/>
      <c r="L4179" s="204"/>
    </row>
    <row r="4180" spans="3:12">
      <c r="C4180" s="199"/>
      <c r="D4180" s="200"/>
      <c r="E4180" s="175"/>
      <c r="F4180" s="201"/>
      <c r="G4180" s="202"/>
      <c r="H4180" s="203"/>
      <c r="I4180" s="176"/>
      <c r="J4180" s="177"/>
      <c r="K4180" s="204"/>
      <c r="L4180" s="204"/>
    </row>
    <row r="4181" spans="3:12">
      <c r="C4181" s="199"/>
      <c r="D4181" s="200"/>
      <c r="E4181" s="175"/>
      <c r="F4181" s="201"/>
      <c r="G4181" s="202"/>
      <c r="H4181" s="203"/>
      <c r="I4181" s="176"/>
      <c r="J4181" s="177"/>
      <c r="K4181" s="204"/>
      <c r="L4181" s="204"/>
    </row>
    <row r="4182" spans="3:12">
      <c r="C4182" s="199"/>
      <c r="D4182" s="200"/>
      <c r="E4182" s="175"/>
      <c r="F4182" s="201"/>
      <c r="G4182" s="202"/>
      <c r="H4182" s="203"/>
      <c r="I4182" s="176"/>
      <c r="J4182" s="177"/>
      <c r="K4182" s="204"/>
      <c r="L4182" s="204"/>
    </row>
    <row r="4183" spans="3:12">
      <c r="C4183" s="199"/>
      <c r="D4183" s="200"/>
      <c r="E4183" s="175"/>
      <c r="F4183" s="201"/>
      <c r="G4183" s="202"/>
      <c r="H4183" s="203"/>
      <c r="I4183" s="176"/>
      <c r="J4183" s="177"/>
      <c r="K4183" s="204"/>
      <c r="L4183" s="204"/>
    </row>
    <row r="4184" spans="3:12">
      <c r="C4184" s="199"/>
      <c r="D4184" s="200"/>
      <c r="E4184" s="175"/>
      <c r="F4184" s="201"/>
      <c r="G4184" s="202"/>
      <c r="H4184" s="203"/>
      <c r="I4184" s="176"/>
      <c r="J4184" s="177"/>
      <c r="K4184" s="204"/>
      <c r="L4184" s="204"/>
    </row>
    <row r="4185" spans="3:12">
      <c r="C4185" s="199"/>
      <c r="D4185" s="200"/>
      <c r="E4185" s="175"/>
      <c r="F4185" s="201"/>
      <c r="G4185" s="202"/>
      <c r="H4185" s="203"/>
      <c r="I4185" s="176"/>
      <c r="J4185" s="177"/>
      <c r="K4185" s="204"/>
      <c r="L4185" s="204"/>
    </row>
    <row r="4186" spans="3:12">
      <c r="C4186" s="199"/>
      <c r="D4186" s="200"/>
      <c r="E4186" s="175"/>
      <c r="F4186" s="201"/>
      <c r="G4186" s="202"/>
      <c r="H4186" s="203"/>
      <c r="I4186" s="176"/>
      <c r="J4186" s="177"/>
      <c r="K4186" s="204"/>
      <c r="L4186" s="204"/>
    </row>
    <row r="4187" spans="3:12">
      <c r="C4187" s="199"/>
      <c r="D4187" s="200"/>
      <c r="E4187" s="175"/>
      <c r="F4187" s="201"/>
      <c r="G4187" s="202"/>
      <c r="H4187" s="203"/>
      <c r="I4187" s="176"/>
      <c r="J4187" s="177"/>
      <c r="K4187" s="204"/>
      <c r="L4187" s="204"/>
    </row>
    <row r="4188" spans="3:12">
      <c r="C4188" s="199"/>
      <c r="D4188" s="200"/>
      <c r="E4188" s="175"/>
      <c r="F4188" s="201"/>
      <c r="G4188" s="202"/>
      <c r="H4188" s="203"/>
      <c r="I4188" s="176"/>
      <c r="J4188" s="177"/>
      <c r="K4188" s="204"/>
      <c r="L4188" s="204"/>
    </row>
    <row r="4189" spans="3:12">
      <c r="C4189" s="199"/>
      <c r="D4189" s="200"/>
      <c r="E4189" s="175"/>
      <c r="F4189" s="201"/>
      <c r="G4189" s="202"/>
      <c r="H4189" s="203"/>
      <c r="I4189" s="176"/>
      <c r="J4189" s="177"/>
      <c r="K4189" s="204"/>
      <c r="L4189" s="204"/>
    </row>
    <row r="4190" spans="3:12">
      <c r="C4190" s="199"/>
      <c r="D4190" s="200"/>
      <c r="E4190" s="175"/>
      <c r="F4190" s="201"/>
      <c r="G4190" s="202"/>
      <c r="H4190" s="203"/>
      <c r="I4190" s="176"/>
      <c r="J4190" s="177"/>
      <c r="K4190" s="204"/>
      <c r="L4190" s="204"/>
    </row>
    <row r="4191" spans="3:12">
      <c r="C4191" s="199"/>
      <c r="D4191" s="200"/>
      <c r="E4191" s="175"/>
      <c r="F4191" s="201"/>
      <c r="G4191" s="202"/>
      <c r="H4191" s="203"/>
      <c r="I4191" s="176"/>
      <c r="J4191" s="177"/>
      <c r="K4191" s="204"/>
      <c r="L4191" s="204"/>
    </row>
    <row r="4192" spans="3:12">
      <c r="C4192" s="199"/>
      <c r="D4192" s="200"/>
      <c r="E4192" s="175"/>
      <c r="F4192" s="201"/>
      <c r="G4192" s="202"/>
      <c r="H4192" s="203"/>
      <c r="I4192" s="176"/>
      <c r="J4192" s="177"/>
      <c r="K4192" s="204"/>
      <c r="L4192" s="204"/>
    </row>
    <row r="4193" spans="3:12">
      <c r="C4193" s="199"/>
      <c r="D4193" s="200"/>
      <c r="E4193" s="175"/>
      <c r="F4193" s="201"/>
      <c r="G4193" s="202"/>
      <c r="H4193" s="203"/>
      <c r="I4193" s="176"/>
      <c r="J4193" s="177"/>
      <c r="K4193" s="204"/>
      <c r="L4193" s="204"/>
    </row>
    <row r="4194" spans="3:12">
      <c r="C4194" s="199"/>
      <c r="D4194" s="200"/>
      <c r="E4194" s="175"/>
      <c r="F4194" s="201"/>
      <c r="G4194" s="202"/>
      <c r="H4194" s="203"/>
      <c r="I4194" s="176"/>
      <c r="J4194" s="177"/>
      <c r="K4194" s="204"/>
      <c r="L4194" s="204"/>
    </row>
    <row r="4195" spans="3:12">
      <c r="C4195" s="199"/>
      <c r="D4195" s="200"/>
      <c r="E4195" s="175"/>
      <c r="F4195" s="201"/>
      <c r="G4195" s="202"/>
      <c r="H4195" s="203"/>
      <c r="I4195" s="176"/>
      <c r="J4195" s="177"/>
      <c r="K4195" s="204"/>
      <c r="L4195" s="204"/>
    </row>
    <row r="4196" spans="3:12">
      <c r="C4196" s="199"/>
      <c r="D4196" s="200"/>
      <c r="E4196" s="175"/>
      <c r="F4196" s="201"/>
      <c r="G4196" s="202"/>
      <c r="H4196" s="203"/>
      <c r="I4196" s="176"/>
      <c r="J4196" s="177"/>
      <c r="K4196" s="204"/>
      <c r="L4196" s="204"/>
    </row>
    <row r="4197" spans="3:12">
      <c r="C4197" s="199"/>
      <c r="D4197" s="200"/>
      <c r="E4197" s="175"/>
      <c r="F4197" s="201"/>
      <c r="G4197" s="202"/>
      <c r="H4197" s="203"/>
      <c r="I4197" s="176"/>
      <c r="J4197" s="177"/>
      <c r="K4197" s="204"/>
      <c r="L4197" s="204"/>
    </row>
    <row r="4198" spans="3:12">
      <c r="C4198" s="199"/>
      <c r="D4198" s="200"/>
      <c r="E4198" s="175"/>
      <c r="F4198" s="201"/>
      <c r="G4198" s="202"/>
      <c r="H4198" s="203"/>
      <c r="I4198" s="176"/>
      <c r="J4198" s="177"/>
      <c r="K4198" s="204"/>
      <c r="L4198" s="204"/>
    </row>
    <row r="4199" spans="3:12">
      <c r="C4199" s="199"/>
      <c r="D4199" s="200"/>
      <c r="E4199" s="175"/>
      <c r="F4199" s="201"/>
      <c r="G4199" s="202"/>
      <c r="H4199" s="203"/>
      <c r="I4199" s="176"/>
      <c r="J4199" s="177"/>
      <c r="K4199" s="204"/>
      <c r="L4199" s="204"/>
    </row>
    <row r="4200" spans="3:12">
      <c r="C4200" s="199"/>
      <c r="D4200" s="200"/>
      <c r="E4200" s="175"/>
      <c r="F4200" s="201"/>
      <c r="G4200" s="202"/>
      <c r="H4200" s="203"/>
      <c r="I4200" s="176"/>
      <c r="J4200" s="177"/>
      <c r="K4200" s="204"/>
      <c r="L4200" s="204"/>
    </row>
    <row r="4201" spans="3:12">
      <c r="C4201" s="199"/>
      <c r="D4201" s="200"/>
      <c r="E4201" s="175"/>
      <c r="F4201" s="201"/>
      <c r="G4201" s="202"/>
      <c r="H4201" s="203"/>
      <c r="I4201" s="176"/>
      <c r="J4201" s="177"/>
      <c r="K4201" s="204"/>
      <c r="L4201" s="204"/>
    </row>
    <row r="4202" spans="3:12">
      <c r="C4202" s="199"/>
      <c r="D4202" s="200"/>
      <c r="E4202" s="175"/>
      <c r="F4202" s="201"/>
      <c r="G4202" s="202"/>
      <c r="H4202" s="203"/>
      <c r="I4202" s="176"/>
      <c r="J4202" s="177"/>
      <c r="K4202" s="204"/>
      <c r="L4202" s="204"/>
    </row>
    <row r="4203" spans="3:12">
      <c r="C4203" s="199"/>
      <c r="D4203" s="200"/>
      <c r="E4203" s="175"/>
      <c r="F4203" s="201"/>
      <c r="G4203" s="202"/>
      <c r="H4203" s="203"/>
      <c r="I4203" s="176"/>
      <c r="J4203" s="177"/>
      <c r="K4203" s="204"/>
      <c r="L4203" s="204"/>
    </row>
    <row r="4204" spans="3:12">
      <c r="C4204" s="199"/>
      <c r="D4204" s="200"/>
      <c r="E4204" s="175"/>
      <c r="F4204" s="201"/>
      <c r="G4204" s="202"/>
      <c r="H4204" s="203"/>
      <c r="I4204" s="176"/>
      <c r="J4204" s="177"/>
      <c r="K4204" s="204"/>
      <c r="L4204" s="204"/>
    </row>
    <row r="4205" spans="3:12">
      <c r="C4205" s="199"/>
      <c r="D4205" s="200"/>
      <c r="E4205" s="175"/>
      <c r="F4205" s="201"/>
      <c r="G4205" s="202"/>
      <c r="H4205" s="203"/>
      <c r="I4205" s="176"/>
      <c r="J4205" s="177"/>
      <c r="K4205" s="204"/>
      <c r="L4205" s="204"/>
    </row>
    <row r="4206" spans="3:12">
      <c r="C4206" s="199"/>
      <c r="D4206" s="200"/>
      <c r="E4206" s="175"/>
      <c r="F4206" s="201"/>
      <c r="G4206" s="202"/>
      <c r="H4206" s="203"/>
      <c r="I4206" s="176"/>
      <c r="J4206" s="177"/>
      <c r="K4206" s="204"/>
      <c r="L4206" s="204"/>
    </row>
    <row r="4207" spans="3:12">
      <c r="C4207" s="199"/>
      <c r="D4207" s="200"/>
      <c r="E4207" s="175"/>
      <c r="F4207" s="201"/>
      <c r="G4207" s="202"/>
      <c r="H4207" s="203"/>
      <c r="I4207" s="176"/>
      <c r="J4207" s="177"/>
      <c r="K4207" s="204"/>
      <c r="L4207" s="204"/>
    </row>
    <row r="4208" spans="3:12">
      <c r="C4208" s="199"/>
      <c r="D4208" s="200"/>
      <c r="E4208" s="175"/>
      <c r="F4208" s="201"/>
      <c r="G4208" s="202"/>
      <c r="H4208" s="203"/>
      <c r="I4208" s="176"/>
      <c r="J4208" s="177"/>
      <c r="K4208" s="204"/>
      <c r="L4208" s="204"/>
    </row>
    <row r="4209" spans="3:12">
      <c r="C4209" s="199"/>
      <c r="D4209" s="200"/>
      <c r="E4209" s="175"/>
      <c r="F4209" s="201"/>
      <c r="G4209" s="202"/>
      <c r="H4209" s="203"/>
      <c r="I4209" s="176"/>
      <c r="J4209" s="177"/>
      <c r="K4209" s="204"/>
      <c r="L4209" s="204"/>
    </row>
    <row r="4210" spans="3:12">
      <c r="C4210" s="199"/>
      <c r="D4210" s="200"/>
      <c r="E4210" s="175"/>
      <c r="F4210" s="201"/>
      <c r="G4210" s="202"/>
      <c r="H4210" s="203"/>
      <c r="I4210" s="176"/>
      <c r="J4210" s="177"/>
      <c r="K4210" s="204"/>
      <c r="L4210" s="204"/>
    </row>
    <row r="4211" spans="3:12">
      <c r="C4211" s="199"/>
      <c r="D4211" s="200"/>
      <c r="E4211" s="175"/>
      <c r="F4211" s="201"/>
      <c r="G4211" s="202"/>
      <c r="H4211" s="203"/>
      <c r="I4211" s="176"/>
      <c r="J4211" s="177"/>
      <c r="K4211" s="204"/>
      <c r="L4211" s="204"/>
    </row>
    <row r="4212" spans="3:12">
      <c r="C4212" s="199"/>
      <c r="D4212" s="200"/>
      <c r="E4212" s="175"/>
      <c r="F4212" s="201"/>
      <c r="G4212" s="202"/>
      <c r="H4212" s="203"/>
      <c r="I4212" s="176"/>
      <c r="J4212" s="177"/>
      <c r="K4212" s="204"/>
      <c r="L4212" s="204"/>
    </row>
    <row r="4213" spans="3:12">
      <c r="C4213" s="199"/>
      <c r="D4213" s="200"/>
      <c r="E4213" s="175"/>
      <c r="F4213" s="201"/>
      <c r="G4213" s="202"/>
      <c r="H4213" s="203"/>
      <c r="I4213" s="176"/>
      <c r="J4213" s="177"/>
      <c r="K4213" s="204"/>
      <c r="L4213" s="204"/>
    </row>
    <row r="4214" spans="3:12">
      <c r="C4214" s="199"/>
      <c r="D4214" s="200"/>
      <c r="E4214" s="175"/>
      <c r="F4214" s="201"/>
      <c r="G4214" s="202"/>
      <c r="H4214" s="203"/>
      <c r="I4214" s="176"/>
      <c r="J4214" s="177"/>
      <c r="K4214" s="204"/>
      <c r="L4214" s="204"/>
    </row>
    <row r="4215" spans="3:12">
      <c r="C4215" s="199"/>
      <c r="D4215" s="200"/>
      <c r="E4215" s="175"/>
      <c r="F4215" s="201"/>
      <c r="G4215" s="202"/>
      <c r="H4215" s="203"/>
      <c r="I4215" s="176"/>
      <c r="J4215" s="177"/>
      <c r="K4215" s="204"/>
      <c r="L4215" s="204"/>
    </row>
    <row r="4216" spans="3:12">
      <c r="C4216" s="199"/>
      <c r="D4216" s="200"/>
      <c r="E4216" s="175"/>
      <c r="F4216" s="201"/>
      <c r="G4216" s="202"/>
      <c r="H4216" s="203"/>
      <c r="I4216" s="176"/>
      <c r="J4216" s="177"/>
      <c r="K4216" s="204"/>
      <c r="L4216" s="204"/>
    </row>
    <row r="4217" spans="3:12">
      <c r="C4217" s="199"/>
      <c r="D4217" s="200"/>
      <c r="E4217" s="175"/>
      <c r="F4217" s="201"/>
      <c r="G4217" s="202"/>
      <c r="H4217" s="203"/>
      <c r="I4217" s="176"/>
      <c r="J4217" s="177"/>
      <c r="K4217" s="204"/>
      <c r="L4217" s="204"/>
    </row>
    <row r="4218" spans="3:12">
      <c r="C4218" s="199"/>
      <c r="D4218" s="200"/>
      <c r="E4218" s="175"/>
      <c r="F4218" s="201"/>
      <c r="G4218" s="202"/>
      <c r="H4218" s="203"/>
      <c r="I4218" s="176"/>
      <c r="J4218" s="177"/>
      <c r="K4218" s="204"/>
      <c r="L4218" s="204"/>
    </row>
    <row r="4219" spans="3:12">
      <c r="C4219" s="199"/>
      <c r="D4219" s="200"/>
      <c r="E4219" s="175"/>
      <c r="F4219" s="201"/>
      <c r="G4219" s="202"/>
      <c r="H4219" s="203"/>
      <c r="I4219" s="176"/>
      <c r="J4219" s="177"/>
      <c r="K4219" s="204"/>
      <c r="L4219" s="204"/>
    </row>
    <row r="4220" spans="3:12">
      <c r="C4220" s="199"/>
      <c r="D4220" s="200"/>
      <c r="E4220" s="175"/>
      <c r="F4220" s="201"/>
      <c r="G4220" s="202"/>
      <c r="H4220" s="203"/>
      <c r="I4220" s="176"/>
      <c r="J4220" s="177"/>
      <c r="K4220" s="204"/>
      <c r="L4220" s="204"/>
    </row>
    <row r="4221" spans="3:12">
      <c r="C4221" s="199"/>
      <c r="D4221" s="200"/>
      <c r="E4221" s="175"/>
      <c r="F4221" s="201"/>
      <c r="G4221" s="202"/>
      <c r="H4221" s="203"/>
      <c r="I4221" s="176"/>
      <c r="J4221" s="177"/>
      <c r="K4221" s="204"/>
      <c r="L4221" s="204"/>
    </row>
    <row r="4222" spans="3:12">
      <c r="C4222" s="199"/>
      <c r="D4222" s="200"/>
      <c r="E4222" s="175"/>
      <c r="F4222" s="201"/>
      <c r="G4222" s="202"/>
      <c r="H4222" s="203"/>
      <c r="I4222" s="176"/>
      <c r="J4222" s="177"/>
      <c r="K4222" s="204"/>
      <c r="L4222" s="204"/>
    </row>
    <row r="4223" spans="3:12">
      <c r="C4223" s="199"/>
      <c r="D4223" s="200"/>
      <c r="E4223" s="175"/>
      <c r="F4223" s="201"/>
      <c r="G4223" s="202"/>
      <c r="H4223" s="203"/>
      <c r="I4223" s="176"/>
      <c r="J4223" s="177"/>
      <c r="K4223" s="204"/>
      <c r="L4223" s="204"/>
    </row>
    <row r="4224" spans="3:12">
      <c r="C4224" s="199"/>
      <c r="D4224" s="200"/>
      <c r="E4224" s="175"/>
      <c r="F4224" s="201"/>
      <c r="G4224" s="202"/>
      <c r="H4224" s="203"/>
      <c r="I4224" s="176"/>
      <c r="J4224" s="177"/>
      <c r="K4224" s="204"/>
      <c r="L4224" s="204"/>
    </row>
    <row r="4225" spans="3:12">
      <c r="C4225" s="199"/>
      <c r="D4225" s="200"/>
      <c r="E4225" s="175"/>
      <c r="F4225" s="201"/>
      <c r="G4225" s="202"/>
      <c r="H4225" s="203"/>
      <c r="I4225" s="176"/>
      <c r="J4225" s="177"/>
      <c r="K4225" s="204"/>
      <c r="L4225" s="204"/>
    </row>
    <row r="4226" spans="3:12">
      <c r="C4226" s="199"/>
      <c r="D4226" s="200"/>
      <c r="E4226" s="175"/>
      <c r="F4226" s="201"/>
      <c r="G4226" s="202"/>
      <c r="H4226" s="203"/>
      <c r="I4226" s="176"/>
      <c r="J4226" s="177"/>
      <c r="K4226" s="204"/>
      <c r="L4226" s="204"/>
    </row>
    <row r="4227" spans="3:12">
      <c r="C4227" s="199"/>
      <c r="D4227" s="200"/>
      <c r="E4227" s="175"/>
      <c r="F4227" s="201"/>
      <c r="G4227" s="202"/>
      <c r="H4227" s="203"/>
      <c r="I4227" s="176"/>
      <c r="J4227" s="177"/>
      <c r="K4227" s="204"/>
      <c r="L4227" s="204"/>
    </row>
    <row r="4228" spans="3:12">
      <c r="C4228" s="199"/>
      <c r="D4228" s="200"/>
      <c r="E4228" s="175"/>
      <c r="F4228" s="201"/>
      <c r="G4228" s="202"/>
      <c r="H4228" s="203"/>
      <c r="I4228" s="176"/>
      <c r="J4228" s="177"/>
      <c r="K4228" s="204"/>
      <c r="L4228" s="204"/>
    </row>
    <row r="4229" spans="3:12">
      <c r="C4229" s="199"/>
      <c r="D4229" s="200"/>
      <c r="E4229" s="175"/>
      <c r="F4229" s="201"/>
      <c r="G4229" s="202"/>
      <c r="H4229" s="203"/>
      <c r="I4229" s="176"/>
      <c r="J4229" s="177"/>
      <c r="K4229" s="204"/>
      <c r="L4229" s="204"/>
    </row>
    <row r="4230" spans="3:12">
      <c r="C4230" s="199"/>
      <c r="D4230" s="200"/>
      <c r="E4230" s="175"/>
      <c r="F4230" s="201"/>
      <c r="G4230" s="202"/>
      <c r="H4230" s="203"/>
      <c r="I4230" s="176"/>
      <c r="J4230" s="177"/>
      <c r="K4230" s="204"/>
      <c r="L4230" s="204"/>
    </row>
    <row r="4231" spans="3:12">
      <c r="C4231" s="199"/>
      <c r="D4231" s="200"/>
      <c r="E4231" s="175"/>
      <c r="F4231" s="201"/>
      <c r="G4231" s="202"/>
      <c r="H4231" s="203"/>
      <c r="I4231" s="176"/>
      <c r="J4231" s="177"/>
      <c r="K4231" s="204"/>
      <c r="L4231" s="204"/>
    </row>
    <row r="4232" spans="3:12">
      <c r="C4232" s="199"/>
      <c r="D4232" s="200"/>
      <c r="E4232" s="175"/>
      <c r="F4232" s="201"/>
      <c r="G4232" s="202"/>
      <c r="H4232" s="203"/>
      <c r="I4232" s="176"/>
      <c r="J4232" s="177"/>
      <c r="K4232" s="204"/>
      <c r="L4232" s="204"/>
    </row>
    <row r="4233" spans="3:12">
      <c r="C4233" s="199"/>
      <c r="D4233" s="200"/>
      <c r="E4233" s="175"/>
      <c r="F4233" s="201"/>
      <c r="G4233" s="202"/>
      <c r="H4233" s="203"/>
      <c r="I4233" s="176"/>
      <c r="J4233" s="177"/>
      <c r="K4233" s="204"/>
      <c r="L4233" s="204"/>
    </row>
    <row r="4234" spans="3:12">
      <c r="C4234" s="199"/>
      <c r="D4234" s="200"/>
      <c r="E4234" s="175"/>
      <c r="F4234" s="201"/>
      <c r="G4234" s="202"/>
      <c r="H4234" s="203"/>
      <c r="I4234" s="176"/>
      <c r="J4234" s="177"/>
      <c r="K4234" s="204"/>
      <c r="L4234" s="204"/>
    </row>
    <row r="4235" spans="3:12">
      <c r="C4235" s="199"/>
      <c r="D4235" s="200"/>
      <c r="E4235" s="175"/>
      <c r="F4235" s="201"/>
      <c r="G4235" s="202"/>
      <c r="H4235" s="203"/>
      <c r="I4235" s="176"/>
      <c r="J4235" s="177"/>
      <c r="K4235" s="204"/>
      <c r="L4235" s="204"/>
    </row>
    <row r="4236" spans="3:12">
      <c r="C4236" s="199"/>
      <c r="D4236" s="200"/>
      <c r="E4236" s="175"/>
      <c r="F4236" s="201"/>
      <c r="G4236" s="202"/>
      <c r="H4236" s="203"/>
      <c r="I4236" s="176"/>
      <c r="J4236" s="177"/>
      <c r="K4236" s="204"/>
      <c r="L4236" s="204"/>
    </row>
    <row r="4237" spans="3:12">
      <c r="C4237" s="199"/>
      <c r="D4237" s="200"/>
      <c r="E4237" s="175"/>
      <c r="F4237" s="201"/>
      <c r="G4237" s="202"/>
      <c r="H4237" s="203"/>
      <c r="I4237" s="176"/>
      <c r="J4237" s="177"/>
      <c r="K4237" s="204"/>
      <c r="L4237" s="204"/>
    </row>
    <row r="4238" spans="3:12">
      <c r="C4238" s="199"/>
      <c r="D4238" s="200"/>
      <c r="E4238" s="175"/>
      <c r="F4238" s="201"/>
      <c r="G4238" s="202"/>
      <c r="H4238" s="203"/>
      <c r="I4238" s="176"/>
      <c r="J4238" s="177"/>
      <c r="K4238" s="204"/>
      <c r="L4238" s="204"/>
    </row>
    <row r="4239" spans="3:12">
      <c r="C4239" s="199"/>
      <c r="D4239" s="200"/>
      <c r="E4239" s="175"/>
      <c r="F4239" s="201"/>
      <c r="G4239" s="202"/>
      <c r="H4239" s="203"/>
      <c r="I4239" s="176"/>
      <c r="J4239" s="177"/>
      <c r="K4239" s="204"/>
      <c r="L4239" s="204"/>
    </row>
    <row r="4240" spans="3:12">
      <c r="C4240" s="199"/>
      <c r="D4240" s="200"/>
      <c r="E4240" s="175"/>
      <c r="F4240" s="201"/>
      <c r="G4240" s="202"/>
      <c r="H4240" s="203"/>
      <c r="I4240" s="176"/>
      <c r="J4240" s="177"/>
      <c r="K4240" s="204"/>
      <c r="L4240" s="204"/>
    </row>
    <row r="4241" spans="3:12">
      <c r="C4241" s="199"/>
      <c r="D4241" s="200"/>
      <c r="E4241" s="175"/>
      <c r="F4241" s="201"/>
      <c r="G4241" s="202"/>
      <c r="H4241" s="203"/>
      <c r="I4241" s="176"/>
      <c r="J4241" s="177"/>
      <c r="K4241" s="204"/>
      <c r="L4241" s="204"/>
    </row>
    <row r="4242" spans="3:12">
      <c r="C4242" s="199"/>
      <c r="D4242" s="200"/>
      <c r="E4242" s="175"/>
      <c r="F4242" s="201"/>
      <c r="G4242" s="202"/>
      <c r="H4242" s="203"/>
      <c r="I4242" s="176"/>
      <c r="J4242" s="177"/>
      <c r="K4242" s="204"/>
      <c r="L4242" s="204"/>
    </row>
    <row r="4243" spans="3:12">
      <c r="C4243" s="199"/>
      <c r="D4243" s="200"/>
      <c r="E4243" s="175"/>
      <c r="F4243" s="201"/>
      <c r="G4243" s="202"/>
      <c r="H4243" s="203"/>
      <c r="I4243" s="176"/>
      <c r="J4243" s="177"/>
      <c r="K4243" s="204"/>
      <c r="L4243" s="204"/>
    </row>
    <row r="4244" spans="3:12">
      <c r="C4244" s="199"/>
      <c r="D4244" s="200"/>
      <c r="E4244" s="175"/>
      <c r="F4244" s="201"/>
      <c r="G4244" s="202"/>
      <c r="H4244" s="203"/>
      <c r="I4244" s="176"/>
      <c r="J4244" s="177"/>
      <c r="K4244" s="204"/>
      <c r="L4244" s="204"/>
    </row>
    <row r="4245" spans="3:12">
      <c r="C4245" s="199"/>
      <c r="D4245" s="200"/>
      <c r="E4245" s="175"/>
      <c r="F4245" s="201"/>
      <c r="G4245" s="202"/>
      <c r="H4245" s="203"/>
      <c r="I4245" s="176"/>
      <c r="J4245" s="177"/>
      <c r="K4245" s="204"/>
      <c r="L4245" s="204"/>
    </row>
    <row r="4246" spans="3:12">
      <c r="C4246" s="199"/>
      <c r="D4246" s="200"/>
      <c r="E4246" s="175"/>
      <c r="F4246" s="201"/>
      <c r="G4246" s="202"/>
      <c r="H4246" s="203"/>
      <c r="I4246" s="176"/>
      <c r="J4246" s="177"/>
      <c r="K4246" s="204"/>
      <c r="L4246" s="204"/>
    </row>
    <row r="4247" spans="3:12">
      <c r="C4247" s="199"/>
      <c r="D4247" s="200"/>
      <c r="E4247" s="175"/>
      <c r="F4247" s="201"/>
      <c r="G4247" s="202"/>
      <c r="H4247" s="203"/>
      <c r="I4247" s="176"/>
      <c r="J4247" s="177"/>
      <c r="K4247" s="204"/>
      <c r="L4247" s="204"/>
    </row>
    <row r="4248" spans="3:12">
      <c r="C4248" s="199"/>
      <c r="D4248" s="200"/>
      <c r="E4248" s="175"/>
      <c r="F4248" s="201"/>
      <c r="G4248" s="202"/>
      <c r="H4248" s="203"/>
      <c r="I4248" s="176"/>
      <c r="J4248" s="177"/>
      <c r="K4248" s="204"/>
      <c r="L4248" s="204"/>
    </row>
    <row r="4249" spans="3:12">
      <c r="C4249" s="199"/>
      <c r="D4249" s="200"/>
      <c r="E4249" s="175"/>
      <c r="F4249" s="201"/>
      <c r="G4249" s="202"/>
      <c r="H4249" s="203"/>
      <c r="I4249" s="176"/>
      <c r="J4249" s="177"/>
      <c r="K4249" s="204"/>
      <c r="L4249" s="204"/>
    </row>
    <row r="4250" spans="3:12">
      <c r="C4250" s="199"/>
      <c r="D4250" s="200"/>
      <c r="E4250" s="175"/>
      <c r="F4250" s="201"/>
      <c r="G4250" s="202"/>
      <c r="H4250" s="203"/>
      <c r="I4250" s="176"/>
      <c r="J4250" s="177"/>
      <c r="K4250" s="204"/>
      <c r="L4250" s="204"/>
    </row>
    <row r="4251" spans="3:12">
      <c r="C4251" s="199"/>
      <c r="D4251" s="200"/>
      <c r="E4251" s="175"/>
      <c r="F4251" s="201"/>
      <c r="G4251" s="202"/>
      <c r="H4251" s="203"/>
      <c r="I4251" s="176"/>
      <c r="J4251" s="177"/>
      <c r="K4251" s="204"/>
      <c r="L4251" s="204"/>
    </row>
    <row r="4252" spans="3:12">
      <c r="C4252" s="199"/>
      <c r="D4252" s="200"/>
      <c r="E4252" s="175"/>
      <c r="F4252" s="201"/>
      <c r="G4252" s="202"/>
      <c r="H4252" s="203"/>
      <c r="I4252" s="176"/>
      <c r="J4252" s="177"/>
      <c r="K4252" s="204"/>
      <c r="L4252" s="204"/>
    </row>
    <row r="4253" spans="3:12">
      <c r="C4253" s="199"/>
      <c r="D4253" s="200"/>
      <c r="E4253" s="175"/>
      <c r="F4253" s="201"/>
      <c r="G4253" s="202"/>
      <c r="H4253" s="203"/>
      <c r="I4253" s="176"/>
      <c r="J4253" s="177"/>
      <c r="K4253" s="204"/>
      <c r="L4253" s="204"/>
    </row>
    <row r="4254" spans="3:12">
      <c r="C4254" s="199"/>
      <c r="D4254" s="200"/>
      <c r="E4254" s="175"/>
      <c r="F4254" s="201"/>
      <c r="G4254" s="202"/>
      <c r="H4254" s="203"/>
      <c r="I4254" s="176"/>
      <c r="J4254" s="177"/>
      <c r="K4254" s="204"/>
      <c r="L4254" s="204"/>
    </row>
    <row r="4255" spans="3:12">
      <c r="C4255" s="199"/>
      <c r="D4255" s="200"/>
      <c r="E4255" s="175"/>
      <c r="F4255" s="201"/>
      <c r="G4255" s="202"/>
      <c r="H4255" s="203"/>
      <c r="I4255" s="176"/>
      <c r="J4255" s="177"/>
      <c r="K4255" s="204"/>
      <c r="L4255" s="204"/>
    </row>
    <row r="4256" spans="3:12">
      <c r="C4256" s="199"/>
      <c r="D4256" s="200"/>
      <c r="E4256" s="175"/>
      <c r="F4256" s="201"/>
      <c r="G4256" s="202"/>
      <c r="H4256" s="203"/>
      <c r="I4256" s="176"/>
      <c r="J4256" s="177"/>
      <c r="K4256" s="204"/>
      <c r="L4256" s="204"/>
    </row>
    <row r="4257" spans="3:12">
      <c r="C4257" s="199"/>
      <c r="D4257" s="200"/>
      <c r="E4257" s="175"/>
      <c r="F4257" s="201"/>
      <c r="G4257" s="202"/>
      <c r="H4257" s="203"/>
      <c r="I4257" s="176"/>
      <c r="J4257" s="177"/>
      <c r="K4257" s="204"/>
      <c r="L4257" s="204"/>
    </row>
    <row r="4258" spans="3:12">
      <c r="C4258" s="199"/>
      <c r="D4258" s="200"/>
      <c r="E4258" s="175"/>
      <c r="F4258" s="201"/>
      <c r="G4258" s="202"/>
      <c r="H4258" s="203"/>
      <c r="I4258" s="176"/>
      <c r="J4258" s="177"/>
      <c r="K4258" s="204"/>
      <c r="L4258" s="204"/>
    </row>
    <row r="4259" spans="3:12">
      <c r="C4259" s="199"/>
      <c r="D4259" s="200"/>
      <c r="E4259" s="175"/>
      <c r="F4259" s="201"/>
      <c r="G4259" s="202"/>
      <c r="H4259" s="203"/>
      <c r="I4259" s="176"/>
      <c r="J4259" s="177"/>
      <c r="K4259" s="204"/>
      <c r="L4259" s="204"/>
    </row>
    <row r="4260" spans="3:12">
      <c r="C4260" s="199"/>
      <c r="D4260" s="200"/>
      <c r="E4260" s="175"/>
      <c r="F4260" s="201"/>
      <c r="G4260" s="202"/>
      <c r="H4260" s="203"/>
      <c r="I4260" s="176"/>
      <c r="J4260" s="177"/>
      <c r="K4260" s="204"/>
      <c r="L4260" s="204"/>
    </row>
    <row r="4261" spans="3:12">
      <c r="C4261" s="199"/>
      <c r="D4261" s="200"/>
      <c r="E4261" s="175"/>
      <c r="F4261" s="201"/>
      <c r="G4261" s="202"/>
      <c r="H4261" s="203"/>
      <c r="I4261" s="176"/>
      <c r="J4261" s="177"/>
      <c r="K4261" s="204"/>
      <c r="L4261" s="204"/>
    </row>
    <row r="4262" spans="3:12">
      <c r="C4262" s="199"/>
      <c r="D4262" s="200"/>
      <c r="E4262" s="175"/>
      <c r="F4262" s="201"/>
      <c r="G4262" s="202"/>
      <c r="H4262" s="203"/>
      <c r="I4262" s="176"/>
      <c r="J4262" s="177"/>
      <c r="K4262" s="204"/>
      <c r="L4262" s="204"/>
    </row>
    <row r="4263" spans="3:12">
      <c r="C4263" s="199"/>
      <c r="D4263" s="200"/>
      <c r="E4263" s="175"/>
      <c r="F4263" s="201"/>
      <c r="G4263" s="202"/>
      <c r="H4263" s="203"/>
      <c r="I4263" s="176"/>
      <c r="J4263" s="177"/>
      <c r="K4263" s="204"/>
      <c r="L4263" s="204"/>
    </row>
    <row r="4264" spans="3:12">
      <c r="C4264" s="199"/>
      <c r="D4264" s="200"/>
      <c r="E4264" s="175"/>
      <c r="F4264" s="201"/>
      <c r="G4264" s="202"/>
      <c r="H4264" s="203"/>
      <c r="I4264" s="176"/>
      <c r="J4264" s="177"/>
      <c r="K4264" s="204"/>
      <c r="L4264" s="204"/>
    </row>
    <row r="4265" spans="3:12">
      <c r="C4265" s="199"/>
      <c r="D4265" s="200"/>
      <c r="E4265" s="175"/>
      <c r="F4265" s="201"/>
      <c r="G4265" s="202"/>
      <c r="H4265" s="203"/>
      <c r="I4265" s="176"/>
      <c r="J4265" s="177"/>
      <c r="K4265" s="204"/>
      <c r="L4265" s="204"/>
    </row>
    <row r="4266" spans="3:12">
      <c r="C4266" s="199"/>
      <c r="D4266" s="200"/>
      <c r="E4266" s="175"/>
      <c r="F4266" s="201"/>
      <c r="G4266" s="202"/>
      <c r="H4266" s="203"/>
      <c r="I4266" s="176"/>
      <c r="J4266" s="177"/>
      <c r="K4266" s="204"/>
      <c r="L4266" s="204"/>
    </row>
    <row r="4267" spans="3:12">
      <c r="C4267" s="199"/>
      <c r="D4267" s="200"/>
      <c r="E4267" s="175"/>
      <c r="F4267" s="201"/>
      <c r="G4267" s="202"/>
      <c r="H4267" s="203"/>
      <c r="I4267" s="176"/>
      <c r="J4267" s="177"/>
      <c r="K4267" s="204"/>
      <c r="L4267" s="204"/>
    </row>
    <row r="4268" spans="3:12">
      <c r="C4268" s="199"/>
      <c r="D4268" s="200"/>
      <c r="E4268" s="175"/>
      <c r="F4268" s="201"/>
      <c r="G4268" s="202"/>
      <c r="H4268" s="203"/>
      <c r="I4268" s="176"/>
      <c r="J4268" s="177"/>
      <c r="K4268" s="204"/>
      <c r="L4268" s="204"/>
    </row>
    <row r="4269" spans="3:12">
      <c r="C4269" s="199"/>
      <c r="D4269" s="200"/>
      <c r="E4269" s="175"/>
      <c r="F4269" s="201"/>
      <c r="G4269" s="202"/>
      <c r="H4269" s="203"/>
      <c r="I4269" s="176"/>
      <c r="J4269" s="177"/>
      <c r="K4269" s="204"/>
      <c r="L4269" s="204"/>
    </row>
    <row r="4270" spans="3:12">
      <c r="C4270" s="199"/>
      <c r="D4270" s="200"/>
      <c r="E4270" s="175"/>
      <c r="F4270" s="201"/>
      <c r="G4270" s="202"/>
      <c r="H4270" s="203"/>
      <c r="I4270" s="176"/>
      <c r="J4270" s="177"/>
      <c r="K4270" s="204"/>
      <c r="L4270" s="204"/>
    </row>
    <row r="4271" spans="3:12">
      <c r="C4271" s="199"/>
      <c r="D4271" s="200"/>
      <c r="E4271" s="175"/>
      <c r="F4271" s="201"/>
      <c r="G4271" s="202"/>
      <c r="H4271" s="203"/>
      <c r="I4271" s="176"/>
      <c r="J4271" s="177"/>
      <c r="K4271" s="204"/>
      <c r="L4271" s="204"/>
    </row>
    <row r="4272" spans="3:12">
      <c r="C4272" s="199"/>
      <c r="D4272" s="200"/>
      <c r="E4272" s="175"/>
      <c r="F4272" s="201"/>
      <c r="G4272" s="202"/>
      <c r="H4272" s="203"/>
      <c r="I4272" s="176"/>
      <c r="J4272" s="177"/>
      <c r="K4272" s="204"/>
      <c r="L4272" s="204"/>
    </row>
    <row r="4273" spans="3:12">
      <c r="C4273" s="199"/>
      <c r="D4273" s="200"/>
      <c r="E4273" s="175"/>
      <c r="F4273" s="201"/>
      <c r="G4273" s="202"/>
      <c r="H4273" s="203"/>
      <c r="I4273" s="176"/>
      <c r="J4273" s="177"/>
      <c r="K4273" s="204"/>
      <c r="L4273" s="204"/>
    </row>
    <row r="4274" spans="3:12">
      <c r="C4274" s="199"/>
      <c r="D4274" s="200"/>
      <c r="E4274" s="175"/>
      <c r="F4274" s="201"/>
      <c r="G4274" s="202"/>
      <c r="H4274" s="203"/>
      <c r="I4274" s="176"/>
      <c r="J4274" s="177"/>
      <c r="K4274" s="204"/>
      <c r="L4274" s="204"/>
    </row>
    <row r="4275" spans="3:12">
      <c r="C4275" s="199"/>
      <c r="D4275" s="200"/>
      <c r="E4275" s="175"/>
      <c r="F4275" s="201"/>
      <c r="G4275" s="202"/>
      <c r="H4275" s="203"/>
      <c r="I4275" s="176"/>
      <c r="J4275" s="177"/>
      <c r="K4275" s="204"/>
      <c r="L4275" s="204"/>
    </row>
    <row r="4276" spans="3:12">
      <c r="C4276" s="199"/>
      <c r="D4276" s="200"/>
      <c r="E4276" s="175"/>
      <c r="F4276" s="201"/>
      <c r="G4276" s="202"/>
      <c r="H4276" s="203"/>
      <c r="I4276" s="176"/>
      <c r="J4276" s="177"/>
      <c r="K4276" s="204"/>
      <c r="L4276" s="204"/>
    </row>
    <row r="4277" spans="3:12">
      <c r="C4277" s="199"/>
      <c r="D4277" s="200"/>
      <c r="E4277" s="175"/>
      <c r="F4277" s="201"/>
      <c r="G4277" s="202"/>
      <c r="H4277" s="203"/>
      <c r="I4277" s="176"/>
      <c r="J4277" s="177"/>
      <c r="K4277" s="204"/>
      <c r="L4277" s="204"/>
    </row>
    <row r="4278" spans="3:12">
      <c r="C4278" s="199"/>
      <c r="D4278" s="200"/>
      <c r="E4278" s="175"/>
      <c r="F4278" s="201"/>
      <c r="G4278" s="202"/>
      <c r="H4278" s="203"/>
      <c r="I4278" s="176"/>
      <c r="J4278" s="177"/>
      <c r="K4278" s="204"/>
      <c r="L4278" s="204"/>
    </row>
    <row r="4279" spans="3:12">
      <c r="C4279" s="199"/>
      <c r="D4279" s="200"/>
      <c r="E4279" s="175"/>
      <c r="F4279" s="201"/>
      <c r="G4279" s="202"/>
      <c r="H4279" s="203"/>
      <c r="I4279" s="176"/>
      <c r="J4279" s="177"/>
      <c r="K4279" s="204"/>
      <c r="L4279" s="204"/>
    </row>
    <row r="4280" spans="3:12">
      <c r="C4280" s="199"/>
      <c r="D4280" s="200"/>
      <c r="E4280" s="175"/>
      <c r="F4280" s="201"/>
      <c r="G4280" s="202"/>
      <c r="H4280" s="203"/>
      <c r="I4280" s="176"/>
      <c r="J4280" s="177"/>
      <c r="K4280" s="204"/>
      <c r="L4280" s="204"/>
    </row>
    <row r="4281" spans="3:12">
      <c r="C4281" s="199"/>
      <c r="D4281" s="200"/>
      <c r="E4281" s="175"/>
      <c r="F4281" s="201"/>
      <c r="G4281" s="202"/>
      <c r="H4281" s="203"/>
      <c r="I4281" s="176"/>
      <c r="J4281" s="177"/>
      <c r="K4281" s="204"/>
      <c r="L4281" s="204"/>
    </row>
    <row r="4282" spans="3:12">
      <c r="C4282" s="199"/>
      <c r="D4282" s="200"/>
      <c r="E4282" s="175"/>
      <c r="F4282" s="201"/>
      <c r="G4282" s="202"/>
      <c r="H4282" s="203"/>
      <c r="I4282" s="176"/>
      <c r="J4282" s="177"/>
      <c r="K4282" s="204"/>
      <c r="L4282" s="204"/>
    </row>
    <row r="4283" spans="3:12">
      <c r="C4283" s="199"/>
      <c r="D4283" s="200"/>
      <c r="E4283" s="175"/>
      <c r="F4283" s="201"/>
      <c r="G4283" s="202"/>
      <c r="H4283" s="203"/>
      <c r="I4283" s="176"/>
      <c r="J4283" s="177"/>
      <c r="K4283" s="204"/>
      <c r="L4283" s="204"/>
    </row>
    <row r="4284" spans="3:12">
      <c r="C4284" s="199"/>
      <c r="D4284" s="200"/>
      <c r="E4284" s="175"/>
      <c r="F4284" s="201"/>
      <c r="G4284" s="202"/>
      <c r="H4284" s="203"/>
      <c r="I4284" s="176"/>
      <c r="J4284" s="177"/>
      <c r="K4284" s="204"/>
      <c r="L4284" s="204"/>
    </row>
    <row r="4285" spans="3:12">
      <c r="C4285" s="199"/>
      <c r="D4285" s="200"/>
      <c r="E4285" s="175"/>
      <c r="F4285" s="201"/>
      <c r="G4285" s="202"/>
      <c r="H4285" s="203"/>
      <c r="I4285" s="176"/>
      <c r="J4285" s="177"/>
      <c r="K4285" s="204"/>
      <c r="L4285" s="204"/>
    </row>
    <row r="4286" spans="3:12">
      <c r="C4286" s="199"/>
      <c r="D4286" s="200"/>
      <c r="E4286" s="175"/>
      <c r="F4286" s="201"/>
      <c r="G4286" s="202"/>
      <c r="H4286" s="203"/>
      <c r="I4286" s="176"/>
      <c r="J4286" s="177"/>
      <c r="K4286" s="204"/>
      <c r="L4286" s="204"/>
    </row>
    <row r="4287" spans="3:12">
      <c r="C4287" s="199"/>
      <c r="D4287" s="200"/>
      <c r="E4287" s="175"/>
      <c r="F4287" s="201"/>
      <c r="G4287" s="202"/>
      <c r="H4287" s="203"/>
      <c r="I4287" s="176"/>
      <c r="J4287" s="177"/>
      <c r="K4287" s="204"/>
      <c r="L4287" s="204"/>
    </row>
    <row r="4288" spans="3:12">
      <c r="C4288" s="199"/>
      <c r="D4288" s="200"/>
      <c r="E4288" s="175"/>
      <c r="F4288" s="201"/>
      <c r="G4288" s="202"/>
      <c r="H4288" s="203"/>
      <c r="I4288" s="176"/>
      <c r="J4288" s="177"/>
      <c r="K4288" s="204"/>
      <c r="L4288" s="204"/>
    </row>
    <row r="4289" spans="3:12">
      <c r="C4289" s="199"/>
      <c r="D4289" s="200"/>
      <c r="E4289" s="175"/>
      <c r="F4289" s="201"/>
      <c r="G4289" s="202"/>
      <c r="H4289" s="203"/>
      <c r="I4289" s="176"/>
      <c r="J4289" s="177"/>
      <c r="K4289" s="204"/>
      <c r="L4289" s="204"/>
    </row>
    <row r="4290" spans="3:12">
      <c r="C4290" s="199"/>
      <c r="D4290" s="200"/>
      <c r="E4290" s="175"/>
      <c r="F4290" s="201"/>
      <c r="G4290" s="202"/>
      <c r="H4290" s="203"/>
      <c r="I4290" s="176"/>
      <c r="J4290" s="177"/>
      <c r="K4290" s="204"/>
      <c r="L4290" s="204"/>
    </row>
    <row r="4291" spans="3:12">
      <c r="C4291" s="199"/>
      <c r="D4291" s="200"/>
      <c r="E4291" s="175"/>
      <c r="F4291" s="201"/>
      <c r="G4291" s="202"/>
      <c r="H4291" s="203"/>
      <c r="I4291" s="176"/>
      <c r="J4291" s="177"/>
      <c r="K4291" s="204"/>
      <c r="L4291" s="204"/>
    </row>
    <row r="4292" spans="3:12">
      <c r="C4292" s="199"/>
      <c r="D4292" s="200"/>
      <c r="E4292" s="175"/>
      <c r="F4292" s="201"/>
      <c r="G4292" s="202"/>
      <c r="H4292" s="203"/>
      <c r="I4292" s="176"/>
      <c r="J4292" s="177"/>
      <c r="K4292" s="204"/>
      <c r="L4292" s="204"/>
    </row>
    <row r="4293" spans="3:12">
      <c r="C4293" s="199"/>
      <c r="D4293" s="200"/>
      <c r="E4293" s="175"/>
      <c r="F4293" s="201"/>
      <c r="G4293" s="202"/>
      <c r="H4293" s="203"/>
      <c r="I4293" s="176"/>
      <c r="J4293" s="177"/>
      <c r="K4293" s="204"/>
      <c r="L4293" s="204"/>
    </row>
    <row r="4294" spans="3:12">
      <c r="C4294" s="199"/>
      <c r="D4294" s="200"/>
      <c r="E4294" s="175"/>
      <c r="F4294" s="201"/>
      <c r="G4294" s="202"/>
      <c r="H4294" s="203"/>
      <c r="I4294" s="176"/>
      <c r="J4294" s="177"/>
      <c r="K4294" s="204"/>
      <c r="L4294" s="204"/>
    </row>
    <row r="4295" spans="3:12">
      <c r="C4295" s="199"/>
      <c r="D4295" s="200"/>
      <c r="E4295" s="175"/>
      <c r="F4295" s="201"/>
      <c r="G4295" s="202"/>
      <c r="H4295" s="203"/>
      <c r="I4295" s="176"/>
      <c r="J4295" s="177"/>
      <c r="K4295" s="204"/>
      <c r="L4295" s="204"/>
    </row>
    <row r="4296" spans="3:12">
      <c r="C4296" s="199"/>
      <c r="D4296" s="200"/>
      <c r="E4296" s="175"/>
      <c r="F4296" s="201"/>
      <c r="G4296" s="202"/>
      <c r="H4296" s="203"/>
      <c r="I4296" s="176"/>
      <c r="J4296" s="177"/>
      <c r="K4296" s="204"/>
      <c r="L4296" s="204"/>
    </row>
    <row r="4297" spans="3:12">
      <c r="C4297" s="199"/>
      <c r="D4297" s="200"/>
      <c r="E4297" s="175"/>
      <c r="F4297" s="201"/>
      <c r="G4297" s="202"/>
      <c r="H4297" s="203"/>
      <c r="I4297" s="176"/>
      <c r="J4297" s="177"/>
      <c r="K4297" s="204"/>
      <c r="L4297" s="204"/>
    </row>
    <row r="4298" spans="3:12">
      <c r="C4298" s="199"/>
      <c r="D4298" s="200"/>
      <c r="E4298" s="175"/>
      <c r="F4298" s="201"/>
      <c r="G4298" s="202"/>
      <c r="H4298" s="203"/>
      <c r="I4298" s="176"/>
      <c r="J4298" s="177"/>
      <c r="K4298" s="204"/>
      <c r="L4298" s="204"/>
    </row>
    <row r="4299" spans="3:12">
      <c r="C4299" s="199"/>
      <c r="D4299" s="200"/>
      <c r="E4299" s="175"/>
      <c r="F4299" s="201"/>
      <c r="G4299" s="202"/>
      <c r="H4299" s="203"/>
      <c r="I4299" s="176"/>
      <c r="J4299" s="177"/>
      <c r="K4299" s="204"/>
      <c r="L4299" s="204"/>
    </row>
    <row r="4300" spans="3:12">
      <c r="C4300" s="199"/>
      <c r="D4300" s="200"/>
      <c r="E4300" s="175"/>
      <c r="F4300" s="201"/>
      <c r="G4300" s="202"/>
      <c r="H4300" s="203"/>
      <c r="I4300" s="176"/>
      <c r="J4300" s="177"/>
      <c r="K4300" s="204"/>
      <c r="L4300" s="204"/>
    </row>
    <row r="4301" spans="3:12">
      <c r="C4301" s="199"/>
      <c r="D4301" s="200"/>
      <c r="E4301" s="175"/>
      <c r="F4301" s="201"/>
      <c r="G4301" s="202"/>
      <c r="H4301" s="203"/>
      <c r="I4301" s="176"/>
      <c r="J4301" s="177"/>
      <c r="K4301" s="204"/>
      <c r="L4301" s="204"/>
    </row>
    <row r="4302" spans="3:12">
      <c r="C4302" s="199"/>
      <c r="D4302" s="200"/>
      <c r="E4302" s="175"/>
      <c r="F4302" s="201"/>
      <c r="G4302" s="202"/>
      <c r="H4302" s="203"/>
      <c r="I4302" s="176"/>
      <c r="J4302" s="177"/>
      <c r="K4302" s="204"/>
      <c r="L4302" s="204"/>
    </row>
    <row r="4303" spans="3:12">
      <c r="C4303" s="199"/>
      <c r="D4303" s="200"/>
      <c r="E4303" s="175"/>
      <c r="F4303" s="201"/>
      <c r="G4303" s="202"/>
      <c r="H4303" s="203"/>
      <c r="I4303" s="176"/>
      <c r="J4303" s="177"/>
      <c r="K4303" s="204"/>
      <c r="L4303" s="204"/>
    </row>
    <row r="4304" spans="3:12">
      <c r="C4304" s="199"/>
      <c r="D4304" s="200"/>
      <c r="E4304" s="175"/>
      <c r="F4304" s="201"/>
      <c r="G4304" s="202"/>
      <c r="H4304" s="203"/>
      <c r="I4304" s="176"/>
      <c r="J4304" s="177"/>
      <c r="K4304" s="204"/>
      <c r="L4304" s="204"/>
    </row>
    <row r="4305" spans="3:12">
      <c r="C4305" s="199"/>
      <c r="D4305" s="200"/>
      <c r="E4305" s="175"/>
      <c r="F4305" s="201"/>
      <c r="G4305" s="202"/>
      <c r="H4305" s="203"/>
      <c r="I4305" s="176"/>
      <c r="J4305" s="177"/>
      <c r="K4305" s="204"/>
      <c r="L4305" s="204"/>
    </row>
    <row r="4306" spans="3:12">
      <c r="C4306" s="199"/>
      <c r="D4306" s="200"/>
      <c r="E4306" s="175"/>
      <c r="F4306" s="201"/>
      <c r="G4306" s="202"/>
      <c r="H4306" s="203"/>
      <c r="I4306" s="176"/>
      <c r="J4306" s="177"/>
      <c r="K4306" s="204"/>
      <c r="L4306" s="204"/>
    </row>
    <row r="4307" spans="3:12">
      <c r="C4307" s="199"/>
      <c r="D4307" s="200"/>
      <c r="E4307" s="175"/>
      <c r="F4307" s="201"/>
      <c r="G4307" s="202"/>
      <c r="H4307" s="203"/>
      <c r="I4307" s="176"/>
      <c r="J4307" s="177"/>
      <c r="K4307" s="204"/>
      <c r="L4307" s="204"/>
    </row>
    <row r="4308" spans="3:12">
      <c r="C4308" s="199"/>
      <c r="D4308" s="200"/>
      <c r="E4308" s="175"/>
      <c r="F4308" s="201"/>
      <c r="G4308" s="202"/>
      <c r="H4308" s="203"/>
      <c r="I4308" s="176"/>
      <c r="J4308" s="177"/>
      <c r="K4308" s="204"/>
      <c r="L4308" s="204"/>
    </row>
    <row r="4309" spans="3:12">
      <c r="C4309" s="199"/>
      <c r="D4309" s="200"/>
      <c r="E4309" s="175"/>
      <c r="F4309" s="201"/>
      <c r="G4309" s="202"/>
      <c r="H4309" s="203"/>
      <c r="I4309" s="176"/>
      <c r="J4309" s="177"/>
      <c r="K4309" s="204"/>
      <c r="L4309" s="204"/>
    </row>
    <row r="4310" spans="3:12">
      <c r="C4310" s="199"/>
      <c r="D4310" s="200"/>
      <c r="E4310" s="175"/>
      <c r="F4310" s="201"/>
      <c r="G4310" s="202"/>
      <c r="H4310" s="203"/>
      <c r="I4310" s="176"/>
      <c r="J4310" s="177"/>
      <c r="K4310" s="204"/>
      <c r="L4310" s="204"/>
    </row>
    <row r="4311" spans="3:12">
      <c r="C4311" s="199"/>
      <c r="D4311" s="200"/>
      <c r="E4311" s="175"/>
      <c r="F4311" s="201"/>
      <c r="G4311" s="202"/>
      <c r="H4311" s="203"/>
      <c r="I4311" s="176"/>
      <c r="J4311" s="177"/>
      <c r="K4311" s="204"/>
      <c r="L4311" s="204"/>
    </row>
    <row r="4312" spans="3:12">
      <c r="C4312" s="199"/>
      <c r="D4312" s="200"/>
      <c r="E4312" s="175"/>
      <c r="F4312" s="201"/>
      <c r="G4312" s="202"/>
      <c r="H4312" s="203"/>
      <c r="I4312" s="176"/>
      <c r="J4312" s="177"/>
      <c r="K4312" s="204"/>
      <c r="L4312" s="204"/>
    </row>
    <row r="4313" spans="3:12">
      <c r="C4313" s="199"/>
      <c r="D4313" s="200"/>
      <c r="E4313" s="175"/>
      <c r="F4313" s="201"/>
      <c r="G4313" s="202"/>
      <c r="H4313" s="203"/>
      <c r="I4313" s="176"/>
      <c r="J4313" s="177"/>
      <c r="K4313" s="204"/>
      <c r="L4313" s="204"/>
    </row>
    <row r="4314" spans="3:12">
      <c r="C4314" s="199"/>
      <c r="D4314" s="200"/>
      <c r="E4314" s="175"/>
      <c r="F4314" s="201"/>
      <c r="G4314" s="202"/>
      <c r="H4314" s="203"/>
      <c r="I4314" s="176"/>
      <c r="J4314" s="177"/>
      <c r="K4314" s="204"/>
      <c r="L4314" s="204"/>
    </row>
    <row r="4315" spans="3:12">
      <c r="C4315" s="199"/>
      <c r="D4315" s="200"/>
      <c r="E4315" s="175"/>
      <c r="F4315" s="201"/>
      <c r="G4315" s="202"/>
      <c r="H4315" s="203"/>
      <c r="I4315" s="176"/>
      <c r="J4315" s="177"/>
      <c r="K4315" s="204"/>
      <c r="L4315" s="204"/>
    </row>
    <row r="4316" spans="3:12">
      <c r="C4316" s="199"/>
      <c r="D4316" s="200"/>
      <c r="E4316" s="175"/>
      <c r="F4316" s="201"/>
      <c r="G4316" s="202"/>
      <c r="H4316" s="203"/>
      <c r="I4316" s="176"/>
      <c r="J4316" s="177"/>
      <c r="K4316" s="204"/>
      <c r="L4316" s="204"/>
    </row>
    <row r="4317" spans="3:12">
      <c r="C4317" s="199"/>
      <c r="D4317" s="200"/>
      <c r="E4317" s="175"/>
      <c r="F4317" s="201"/>
      <c r="G4317" s="202"/>
      <c r="H4317" s="203"/>
      <c r="I4317" s="176"/>
      <c r="J4317" s="177"/>
      <c r="K4317" s="204"/>
      <c r="L4317" s="204"/>
    </row>
    <row r="4318" spans="3:12">
      <c r="C4318" s="199"/>
      <c r="D4318" s="200"/>
      <c r="E4318" s="175"/>
      <c r="F4318" s="201"/>
      <c r="G4318" s="202"/>
      <c r="H4318" s="203"/>
      <c r="I4318" s="176"/>
      <c r="J4318" s="177"/>
      <c r="K4318" s="204"/>
      <c r="L4318" s="204"/>
    </row>
    <row r="4319" spans="3:12">
      <c r="C4319" s="199"/>
      <c r="D4319" s="200"/>
      <c r="E4319" s="175"/>
      <c r="F4319" s="201"/>
      <c r="G4319" s="202"/>
      <c r="H4319" s="203"/>
      <c r="I4319" s="176"/>
      <c r="J4319" s="177"/>
      <c r="K4319" s="204"/>
      <c r="L4319" s="204"/>
    </row>
    <row r="4320" spans="3:12">
      <c r="C4320" s="199"/>
      <c r="D4320" s="200"/>
      <c r="E4320" s="175"/>
      <c r="F4320" s="201"/>
      <c r="G4320" s="202"/>
      <c r="H4320" s="203"/>
      <c r="I4320" s="176"/>
      <c r="J4320" s="177"/>
      <c r="K4320" s="204"/>
      <c r="L4320" s="204"/>
    </row>
    <row r="4321" spans="3:12">
      <c r="C4321" s="199"/>
      <c r="D4321" s="200"/>
      <c r="E4321" s="175"/>
      <c r="F4321" s="201"/>
      <c r="G4321" s="202"/>
      <c r="H4321" s="203"/>
      <c r="I4321" s="176"/>
      <c r="J4321" s="177"/>
      <c r="K4321" s="204"/>
      <c r="L4321" s="204"/>
    </row>
    <row r="4322" spans="3:12">
      <c r="C4322" s="199"/>
      <c r="D4322" s="200"/>
      <c r="E4322" s="175"/>
      <c r="F4322" s="201"/>
      <c r="G4322" s="202"/>
      <c r="H4322" s="203"/>
      <c r="I4322" s="176"/>
      <c r="J4322" s="177"/>
      <c r="K4322" s="204"/>
      <c r="L4322" s="204"/>
    </row>
    <row r="4323" spans="3:12">
      <c r="C4323" s="199"/>
      <c r="D4323" s="200"/>
      <c r="E4323" s="175"/>
      <c r="F4323" s="201"/>
      <c r="G4323" s="202"/>
      <c r="H4323" s="203"/>
      <c r="I4323" s="176"/>
      <c r="J4323" s="177"/>
      <c r="K4323" s="204"/>
      <c r="L4323" s="204"/>
    </row>
    <row r="4324" spans="3:12">
      <c r="C4324" s="199"/>
      <c r="D4324" s="200"/>
      <c r="E4324" s="175"/>
      <c r="F4324" s="201"/>
      <c r="G4324" s="202"/>
      <c r="H4324" s="203"/>
      <c r="I4324" s="176"/>
      <c r="J4324" s="177"/>
      <c r="K4324" s="204"/>
      <c r="L4324" s="204"/>
    </row>
    <row r="4325" spans="3:12">
      <c r="C4325" s="199"/>
      <c r="D4325" s="200"/>
      <c r="E4325" s="175"/>
      <c r="F4325" s="201"/>
      <c r="G4325" s="202"/>
      <c r="H4325" s="203"/>
      <c r="I4325" s="176"/>
      <c r="J4325" s="177"/>
      <c r="K4325" s="204"/>
      <c r="L4325" s="204"/>
    </row>
    <row r="4326" spans="3:12">
      <c r="C4326" s="199"/>
      <c r="D4326" s="200"/>
      <c r="E4326" s="175"/>
      <c r="F4326" s="201"/>
      <c r="G4326" s="202"/>
      <c r="H4326" s="203"/>
      <c r="I4326" s="176"/>
      <c r="J4326" s="177"/>
      <c r="K4326" s="204"/>
      <c r="L4326" s="204"/>
    </row>
    <row r="4327" spans="3:12">
      <c r="C4327" s="199"/>
      <c r="D4327" s="200"/>
      <c r="E4327" s="175"/>
      <c r="F4327" s="201"/>
      <c r="G4327" s="202"/>
      <c r="H4327" s="203"/>
      <c r="I4327" s="176"/>
      <c r="J4327" s="177"/>
      <c r="K4327" s="204"/>
      <c r="L4327" s="204"/>
    </row>
    <row r="4328" spans="3:12">
      <c r="C4328" s="199"/>
      <c r="D4328" s="200"/>
      <c r="E4328" s="175"/>
      <c r="F4328" s="201"/>
      <c r="G4328" s="202"/>
      <c r="H4328" s="203"/>
      <c r="I4328" s="176"/>
      <c r="J4328" s="177"/>
      <c r="K4328" s="204"/>
      <c r="L4328" s="204"/>
    </row>
    <row r="4329" spans="3:12">
      <c r="C4329" s="199"/>
      <c r="D4329" s="200"/>
      <c r="E4329" s="175"/>
      <c r="F4329" s="201"/>
      <c r="G4329" s="202"/>
      <c r="H4329" s="203"/>
      <c r="I4329" s="176"/>
      <c r="J4329" s="177"/>
      <c r="K4329" s="204"/>
      <c r="L4329" s="204"/>
    </row>
    <row r="4330" spans="3:12">
      <c r="C4330" s="199"/>
      <c r="D4330" s="200"/>
      <c r="E4330" s="175"/>
      <c r="F4330" s="201"/>
      <c r="G4330" s="202"/>
      <c r="H4330" s="203"/>
      <c r="I4330" s="176"/>
      <c r="J4330" s="177"/>
      <c r="K4330" s="204"/>
      <c r="L4330" s="204"/>
    </row>
    <row r="4331" spans="3:12">
      <c r="C4331" s="199"/>
      <c r="D4331" s="200"/>
      <c r="E4331" s="175"/>
      <c r="F4331" s="201"/>
      <c r="G4331" s="202"/>
      <c r="H4331" s="203"/>
      <c r="I4331" s="176"/>
      <c r="J4331" s="177"/>
      <c r="K4331" s="204"/>
      <c r="L4331" s="204"/>
    </row>
    <row r="4332" spans="3:12">
      <c r="C4332" s="199"/>
      <c r="D4332" s="200"/>
      <c r="E4332" s="175"/>
      <c r="F4332" s="201"/>
      <c r="G4332" s="202"/>
      <c r="H4332" s="203"/>
      <c r="I4332" s="176"/>
      <c r="J4332" s="177"/>
      <c r="K4332" s="204"/>
      <c r="L4332" s="204"/>
    </row>
    <row r="4333" spans="3:12">
      <c r="C4333" s="199"/>
      <c r="D4333" s="200"/>
      <c r="E4333" s="175"/>
      <c r="F4333" s="201"/>
      <c r="G4333" s="202"/>
      <c r="H4333" s="203"/>
      <c r="I4333" s="176"/>
      <c r="J4333" s="177"/>
      <c r="K4333" s="204"/>
      <c r="L4333" s="204"/>
    </row>
    <row r="4334" spans="3:12">
      <c r="C4334" s="199"/>
      <c r="D4334" s="200"/>
      <c r="E4334" s="175"/>
      <c r="F4334" s="201"/>
      <c r="G4334" s="202"/>
      <c r="H4334" s="203"/>
      <c r="I4334" s="176"/>
      <c r="J4334" s="177"/>
      <c r="K4334" s="204"/>
      <c r="L4334" s="204"/>
    </row>
    <row r="4335" spans="3:12">
      <c r="C4335" s="199"/>
      <c r="D4335" s="200"/>
      <c r="E4335" s="175"/>
      <c r="F4335" s="201"/>
      <c r="G4335" s="202"/>
      <c r="H4335" s="203"/>
      <c r="I4335" s="176"/>
      <c r="J4335" s="177"/>
      <c r="K4335" s="204"/>
      <c r="L4335" s="204"/>
    </row>
    <row r="4336" spans="3:12">
      <c r="C4336" s="199"/>
      <c r="D4336" s="200"/>
      <c r="E4336" s="175"/>
      <c r="F4336" s="201"/>
      <c r="G4336" s="202"/>
      <c r="H4336" s="203"/>
      <c r="I4336" s="176"/>
      <c r="J4336" s="177"/>
      <c r="K4336" s="204"/>
      <c r="L4336" s="204"/>
    </row>
    <row r="4337" spans="3:12">
      <c r="C4337" s="199"/>
      <c r="D4337" s="200"/>
      <c r="E4337" s="175"/>
      <c r="F4337" s="201"/>
      <c r="G4337" s="202"/>
      <c r="H4337" s="203"/>
      <c r="I4337" s="176"/>
      <c r="J4337" s="177"/>
      <c r="K4337" s="204"/>
      <c r="L4337" s="204"/>
    </row>
    <row r="4338" spans="3:12">
      <c r="C4338" s="199"/>
      <c r="D4338" s="200"/>
      <c r="E4338" s="175"/>
      <c r="F4338" s="201"/>
      <c r="G4338" s="202"/>
      <c r="H4338" s="203"/>
      <c r="I4338" s="176"/>
      <c r="J4338" s="177"/>
      <c r="K4338" s="204"/>
      <c r="L4338" s="204"/>
    </row>
    <row r="4339" spans="3:12">
      <c r="C4339" s="199"/>
      <c r="D4339" s="200"/>
      <c r="E4339" s="175"/>
      <c r="F4339" s="201"/>
      <c r="G4339" s="202"/>
      <c r="H4339" s="203"/>
      <c r="I4339" s="176"/>
      <c r="J4339" s="177"/>
      <c r="K4339" s="204"/>
      <c r="L4339" s="204"/>
    </row>
    <row r="4340" spans="3:12">
      <c r="C4340" s="199"/>
      <c r="D4340" s="200"/>
      <c r="E4340" s="175"/>
      <c r="F4340" s="201"/>
      <c r="G4340" s="202"/>
      <c r="H4340" s="203"/>
      <c r="I4340" s="176"/>
      <c r="J4340" s="177"/>
      <c r="K4340" s="204"/>
      <c r="L4340" s="204"/>
    </row>
    <row r="4341" spans="3:12">
      <c r="C4341" s="199"/>
      <c r="D4341" s="200"/>
      <c r="E4341" s="175"/>
      <c r="F4341" s="201"/>
      <c r="G4341" s="202"/>
      <c r="H4341" s="203"/>
      <c r="I4341" s="176"/>
      <c r="J4341" s="177"/>
      <c r="K4341" s="204"/>
      <c r="L4341" s="204"/>
    </row>
    <row r="4342" spans="3:12">
      <c r="C4342" s="199"/>
      <c r="D4342" s="200"/>
      <c r="E4342" s="175"/>
      <c r="F4342" s="201"/>
      <c r="G4342" s="202"/>
      <c r="H4342" s="203"/>
      <c r="I4342" s="176"/>
      <c r="J4342" s="177"/>
      <c r="K4342" s="204"/>
      <c r="L4342" s="204"/>
    </row>
    <row r="4343" spans="3:12">
      <c r="C4343" s="199"/>
      <c r="D4343" s="200"/>
      <c r="E4343" s="175"/>
      <c r="F4343" s="201"/>
      <c r="G4343" s="202"/>
      <c r="H4343" s="203"/>
      <c r="I4343" s="176"/>
      <c r="J4343" s="177"/>
      <c r="K4343" s="204"/>
      <c r="L4343" s="204"/>
    </row>
    <row r="4344" spans="3:12">
      <c r="C4344" s="199"/>
      <c r="D4344" s="200"/>
      <c r="E4344" s="175"/>
      <c r="F4344" s="201"/>
      <c r="G4344" s="202"/>
      <c r="H4344" s="203"/>
      <c r="I4344" s="176"/>
      <c r="J4344" s="177"/>
      <c r="K4344" s="204"/>
      <c r="L4344" s="204"/>
    </row>
    <row r="4345" spans="3:12">
      <c r="C4345" s="199"/>
      <c r="D4345" s="200"/>
      <c r="E4345" s="175"/>
      <c r="F4345" s="201"/>
      <c r="G4345" s="202"/>
      <c r="H4345" s="203"/>
      <c r="I4345" s="176"/>
      <c r="J4345" s="177"/>
      <c r="K4345" s="204"/>
      <c r="L4345" s="204"/>
    </row>
    <row r="4346" spans="3:12">
      <c r="C4346" s="199"/>
      <c r="D4346" s="200"/>
      <c r="E4346" s="175"/>
      <c r="F4346" s="201"/>
      <c r="G4346" s="202"/>
      <c r="H4346" s="203"/>
      <c r="I4346" s="176"/>
      <c r="J4346" s="177"/>
      <c r="K4346" s="204"/>
      <c r="L4346" s="204"/>
    </row>
    <row r="4347" spans="3:12">
      <c r="C4347" s="199"/>
      <c r="D4347" s="200"/>
      <c r="E4347" s="175"/>
      <c r="F4347" s="201"/>
      <c r="G4347" s="202"/>
      <c r="H4347" s="203"/>
      <c r="I4347" s="176"/>
      <c r="J4347" s="177"/>
      <c r="K4347" s="204"/>
      <c r="L4347" s="204"/>
    </row>
    <row r="4348" spans="3:12">
      <c r="C4348" s="199"/>
      <c r="D4348" s="200"/>
      <c r="E4348" s="175"/>
      <c r="F4348" s="201"/>
      <c r="G4348" s="202"/>
      <c r="H4348" s="203"/>
      <c r="I4348" s="176"/>
      <c r="J4348" s="177"/>
      <c r="K4348" s="204"/>
      <c r="L4348" s="204"/>
    </row>
    <row r="4349" spans="3:12">
      <c r="C4349" s="199"/>
      <c r="D4349" s="200"/>
      <c r="E4349" s="175"/>
      <c r="F4349" s="201"/>
      <c r="G4349" s="202"/>
      <c r="H4349" s="203"/>
      <c r="I4349" s="176"/>
      <c r="J4349" s="177"/>
      <c r="K4349" s="204"/>
      <c r="L4349" s="204"/>
    </row>
    <row r="4350" spans="3:12">
      <c r="C4350" s="199"/>
      <c r="D4350" s="200"/>
      <c r="E4350" s="175"/>
      <c r="F4350" s="201"/>
      <c r="G4350" s="202"/>
      <c r="H4350" s="203"/>
      <c r="I4350" s="176"/>
      <c r="J4350" s="177"/>
      <c r="K4350" s="204"/>
      <c r="L4350" s="204"/>
    </row>
    <row r="4351" spans="3:12">
      <c r="C4351" s="199"/>
      <c r="D4351" s="200"/>
      <c r="E4351" s="175"/>
      <c r="F4351" s="201"/>
      <c r="G4351" s="202"/>
      <c r="H4351" s="203"/>
      <c r="I4351" s="176"/>
      <c r="J4351" s="177"/>
      <c r="K4351" s="204"/>
      <c r="L4351" s="204"/>
    </row>
    <row r="4352" spans="3:12">
      <c r="C4352" s="199"/>
      <c r="D4352" s="200"/>
      <c r="E4352" s="175"/>
      <c r="F4352" s="201"/>
      <c r="G4352" s="202"/>
      <c r="H4352" s="203"/>
      <c r="I4352" s="176"/>
      <c r="J4352" s="177"/>
      <c r="K4352" s="204"/>
      <c r="L4352" s="204"/>
    </row>
    <row r="4353" spans="3:12">
      <c r="C4353" s="199"/>
      <c r="D4353" s="200"/>
      <c r="E4353" s="175"/>
      <c r="F4353" s="201"/>
      <c r="G4353" s="202"/>
      <c r="H4353" s="203"/>
      <c r="I4353" s="176"/>
      <c r="J4353" s="177"/>
      <c r="K4353" s="204"/>
      <c r="L4353" s="204"/>
    </row>
    <row r="4354" spans="3:12">
      <c r="C4354" s="199"/>
      <c r="D4354" s="200"/>
      <c r="E4354" s="175"/>
      <c r="F4354" s="201"/>
      <c r="G4354" s="202"/>
      <c r="H4354" s="203"/>
      <c r="I4354" s="176"/>
      <c r="J4354" s="177"/>
      <c r="K4354" s="204"/>
      <c r="L4354" s="204"/>
    </row>
    <row r="4355" spans="3:12">
      <c r="C4355" s="199"/>
      <c r="D4355" s="200"/>
      <c r="E4355" s="175"/>
      <c r="F4355" s="201"/>
      <c r="G4355" s="202"/>
      <c r="H4355" s="203"/>
      <c r="I4355" s="176"/>
      <c r="J4355" s="177"/>
      <c r="K4355" s="204"/>
      <c r="L4355" s="204"/>
    </row>
    <row r="4356" spans="3:12">
      <c r="C4356" s="199"/>
      <c r="D4356" s="200"/>
      <c r="E4356" s="175"/>
      <c r="F4356" s="201"/>
      <c r="G4356" s="202"/>
      <c r="H4356" s="203"/>
      <c r="I4356" s="176"/>
      <c r="J4356" s="177"/>
      <c r="K4356" s="204"/>
      <c r="L4356" s="204"/>
    </row>
    <row r="4357" spans="3:12">
      <c r="C4357" s="199"/>
      <c r="D4357" s="200"/>
      <c r="E4357" s="175"/>
      <c r="F4357" s="201"/>
      <c r="G4357" s="202"/>
      <c r="H4357" s="203"/>
      <c r="I4357" s="176"/>
      <c r="J4357" s="177"/>
      <c r="K4357" s="204"/>
      <c r="L4357" s="204"/>
    </row>
    <row r="4358" spans="3:12">
      <c r="C4358" s="199"/>
      <c r="D4358" s="200"/>
      <c r="E4358" s="175"/>
      <c r="F4358" s="201"/>
      <c r="G4358" s="202"/>
      <c r="H4358" s="203"/>
      <c r="I4358" s="176"/>
      <c r="J4358" s="177"/>
      <c r="K4358" s="204"/>
      <c r="L4358" s="204"/>
    </row>
    <row r="4359" spans="3:12">
      <c r="C4359" s="199"/>
      <c r="D4359" s="200"/>
      <c r="E4359" s="175"/>
      <c r="F4359" s="201"/>
      <c r="G4359" s="202"/>
      <c r="H4359" s="203"/>
      <c r="I4359" s="176"/>
      <c r="J4359" s="177"/>
      <c r="K4359" s="204"/>
      <c r="L4359" s="204"/>
    </row>
    <row r="4360" spans="3:12">
      <c r="C4360" s="199"/>
      <c r="D4360" s="200"/>
      <c r="E4360" s="175"/>
      <c r="F4360" s="201"/>
      <c r="G4360" s="202"/>
      <c r="H4360" s="203"/>
      <c r="I4360" s="176"/>
      <c r="J4360" s="177"/>
      <c r="K4360" s="204"/>
      <c r="L4360" s="204"/>
    </row>
    <row r="4361" spans="3:12">
      <c r="C4361" s="199"/>
      <c r="D4361" s="200"/>
      <c r="E4361" s="175"/>
      <c r="F4361" s="201"/>
      <c r="G4361" s="202"/>
      <c r="H4361" s="203"/>
      <c r="I4361" s="176"/>
      <c r="J4361" s="177"/>
      <c r="K4361" s="204"/>
      <c r="L4361" s="204"/>
    </row>
    <row r="4362" spans="3:12">
      <c r="C4362" s="199"/>
      <c r="D4362" s="200"/>
      <c r="E4362" s="175"/>
      <c r="F4362" s="201"/>
      <c r="G4362" s="202"/>
      <c r="H4362" s="203"/>
      <c r="I4362" s="176"/>
      <c r="J4362" s="177"/>
      <c r="K4362" s="204"/>
      <c r="L4362" s="204"/>
    </row>
    <row r="4363" spans="3:12">
      <c r="C4363" s="199"/>
      <c r="D4363" s="200"/>
      <c r="E4363" s="175"/>
      <c r="F4363" s="201"/>
      <c r="G4363" s="202"/>
      <c r="H4363" s="203"/>
      <c r="I4363" s="176"/>
      <c r="J4363" s="177"/>
      <c r="K4363" s="204"/>
      <c r="L4363" s="204"/>
    </row>
    <row r="4364" spans="3:12">
      <c r="C4364" s="199"/>
      <c r="D4364" s="200"/>
      <c r="E4364" s="175"/>
      <c r="F4364" s="201"/>
      <c r="G4364" s="202"/>
      <c r="H4364" s="203"/>
      <c r="I4364" s="176"/>
      <c r="J4364" s="177"/>
      <c r="K4364" s="204"/>
      <c r="L4364" s="204"/>
    </row>
    <row r="4365" spans="3:12">
      <c r="C4365" s="199"/>
      <c r="D4365" s="200"/>
      <c r="E4365" s="175"/>
      <c r="F4365" s="201"/>
      <c r="G4365" s="202"/>
      <c r="H4365" s="203"/>
      <c r="I4365" s="176"/>
      <c r="J4365" s="177"/>
      <c r="K4365" s="204"/>
      <c r="L4365" s="204"/>
    </row>
    <row r="4366" spans="3:12">
      <c r="C4366" s="199"/>
      <c r="D4366" s="200"/>
      <c r="E4366" s="175"/>
      <c r="F4366" s="201"/>
      <c r="G4366" s="202"/>
      <c r="H4366" s="203"/>
      <c r="I4366" s="176"/>
      <c r="J4366" s="177"/>
      <c r="K4366" s="204"/>
      <c r="L4366" s="204"/>
    </row>
    <row r="4367" spans="3:12">
      <c r="C4367" s="199"/>
      <c r="D4367" s="200"/>
      <c r="E4367" s="175"/>
      <c r="F4367" s="201"/>
      <c r="G4367" s="202"/>
      <c r="H4367" s="203"/>
      <c r="I4367" s="176"/>
      <c r="J4367" s="177"/>
      <c r="K4367" s="204"/>
      <c r="L4367" s="204"/>
    </row>
    <row r="4368" spans="3:12">
      <c r="C4368" s="199"/>
      <c r="D4368" s="200"/>
      <c r="E4368" s="175"/>
      <c r="F4368" s="201"/>
      <c r="G4368" s="202"/>
      <c r="H4368" s="203"/>
      <c r="I4368" s="176"/>
      <c r="J4368" s="177"/>
      <c r="K4368" s="204"/>
      <c r="L4368" s="204"/>
    </row>
    <row r="4369" spans="3:12">
      <c r="C4369" s="199"/>
      <c r="D4369" s="200"/>
      <c r="E4369" s="175"/>
      <c r="F4369" s="201"/>
      <c r="G4369" s="202"/>
      <c r="H4369" s="203"/>
      <c r="I4369" s="176"/>
      <c r="J4369" s="177"/>
      <c r="K4369" s="204"/>
      <c r="L4369" s="204"/>
    </row>
    <row r="4370" spans="3:12">
      <c r="C4370" s="199"/>
      <c r="D4370" s="200"/>
      <c r="E4370" s="175"/>
      <c r="F4370" s="201"/>
      <c r="G4370" s="202"/>
      <c r="H4370" s="203"/>
      <c r="I4370" s="176"/>
      <c r="J4370" s="177"/>
      <c r="K4370" s="204"/>
      <c r="L4370" s="204"/>
    </row>
    <row r="4371" spans="3:12">
      <c r="C4371" s="199"/>
      <c r="D4371" s="200"/>
      <c r="E4371" s="175"/>
      <c r="F4371" s="201"/>
      <c r="G4371" s="202"/>
      <c r="H4371" s="203"/>
      <c r="I4371" s="176"/>
      <c r="J4371" s="177"/>
      <c r="K4371" s="204"/>
      <c r="L4371" s="204"/>
    </row>
    <row r="4372" spans="3:12">
      <c r="C4372" s="199"/>
      <c r="D4372" s="200"/>
      <c r="E4372" s="175"/>
      <c r="F4372" s="201"/>
      <c r="G4372" s="202"/>
      <c r="H4372" s="203"/>
      <c r="I4372" s="176"/>
      <c r="J4372" s="177"/>
      <c r="K4372" s="204"/>
      <c r="L4372" s="204"/>
    </row>
    <row r="4373" spans="3:12">
      <c r="C4373" s="199"/>
      <c r="D4373" s="200"/>
      <c r="E4373" s="175"/>
      <c r="F4373" s="201"/>
      <c r="G4373" s="202"/>
      <c r="H4373" s="203"/>
      <c r="I4373" s="176"/>
      <c r="J4373" s="177"/>
      <c r="K4373" s="204"/>
      <c r="L4373" s="204"/>
    </row>
    <row r="4374" spans="3:12">
      <c r="C4374" s="199"/>
      <c r="D4374" s="200"/>
      <c r="E4374" s="175"/>
      <c r="F4374" s="201"/>
      <c r="G4374" s="202"/>
      <c r="H4374" s="203"/>
      <c r="I4374" s="176"/>
      <c r="J4374" s="177"/>
      <c r="K4374" s="204"/>
      <c r="L4374" s="204"/>
    </row>
    <row r="4375" spans="3:12">
      <c r="C4375" s="199"/>
      <c r="D4375" s="200"/>
      <c r="E4375" s="175"/>
      <c r="F4375" s="201"/>
      <c r="G4375" s="202"/>
      <c r="H4375" s="203"/>
      <c r="I4375" s="176"/>
      <c r="J4375" s="177"/>
      <c r="K4375" s="204"/>
      <c r="L4375" s="204"/>
    </row>
    <row r="4376" spans="3:12">
      <c r="C4376" s="199"/>
      <c r="D4376" s="200"/>
      <c r="E4376" s="175"/>
      <c r="F4376" s="201"/>
      <c r="G4376" s="202"/>
      <c r="H4376" s="203"/>
      <c r="I4376" s="176"/>
      <c r="J4376" s="177"/>
      <c r="K4376" s="204"/>
      <c r="L4376" s="204"/>
    </row>
    <row r="4377" spans="3:12">
      <c r="C4377" s="199"/>
      <c r="D4377" s="200"/>
      <c r="E4377" s="175"/>
      <c r="F4377" s="201"/>
      <c r="G4377" s="202"/>
      <c r="H4377" s="203"/>
      <c r="I4377" s="176"/>
      <c r="J4377" s="177"/>
      <c r="K4377" s="204"/>
      <c r="L4377" s="204"/>
    </row>
    <row r="4378" spans="3:12">
      <c r="C4378" s="199"/>
      <c r="D4378" s="200"/>
      <c r="E4378" s="175"/>
      <c r="F4378" s="201"/>
      <c r="G4378" s="202"/>
      <c r="H4378" s="203"/>
      <c r="I4378" s="176"/>
      <c r="J4378" s="177"/>
      <c r="K4378" s="204"/>
      <c r="L4378" s="204"/>
    </row>
    <row r="4379" spans="3:12">
      <c r="C4379" s="199"/>
      <c r="D4379" s="200"/>
      <c r="E4379" s="175"/>
      <c r="F4379" s="201"/>
      <c r="G4379" s="202"/>
      <c r="H4379" s="203"/>
      <c r="I4379" s="176"/>
      <c r="J4379" s="177"/>
      <c r="K4379" s="204"/>
      <c r="L4379" s="204"/>
    </row>
    <row r="4380" spans="3:12">
      <c r="C4380" s="199"/>
      <c r="D4380" s="200"/>
      <c r="E4380" s="175"/>
      <c r="F4380" s="201"/>
      <c r="G4380" s="202"/>
      <c r="H4380" s="203"/>
      <c r="I4380" s="176"/>
      <c r="J4380" s="177"/>
      <c r="K4380" s="204"/>
      <c r="L4380" s="204"/>
    </row>
    <row r="4381" spans="3:12">
      <c r="C4381" s="199"/>
      <c r="D4381" s="200"/>
      <c r="E4381" s="175"/>
      <c r="F4381" s="201"/>
      <c r="G4381" s="202"/>
      <c r="H4381" s="203"/>
      <c r="I4381" s="176"/>
      <c r="J4381" s="177"/>
      <c r="K4381" s="204"/>
      <c r="L4381" s="204"/>
    </row>
    <row r="4382" spans="3:12">
      <c r="C4382" s="199"/>
      <c r="D4382" s="200"/>
      <c r="E4382" s="175"/>
      <c r="F4382" s="201"/>
      <c r="G4382" s="202"/>
      <c r="H4382" s="203"/>
      <c r="I4382" s="176"/>
      <c r="J4382" s="177"/>
      <c r="K4382" s="204"/>
      <c r="L4382" s="204"/>
    </row>
    <row r="4383" spans="3:12">
      <c r="C4383" s="199"/>
      <c r="D4383" s="200"/>
      <c r="E4383" s="175"/>
      <c r="F4383" s="201"/>
      <c r="G4383" s="202"/>
      <c r="H4383" s="203"/>
      <c r="I4383" s="176"/>
      <c r="J4383" s="177"/>
      <c r="K4383" s="204"/>
      <c r="L4383" s="204"/>
    </row>
    <row r="4384" spans="3:12">
      <c r="C4384" s="199"/>
      <c r="D4384" s="200"/>
      <c r="E4384" s="175"/>
      <c r="F4384" s="201"/>
      <c r="G4384" s="202"/>
      <c r="H4384" s="203"/>
      <c r="I4384" s="176"/>
      <c r="J4384" s="177"/>
      <c r="K4384" s="204"/>
      <c r="L4384" s="204"/>
    </row>
    <row r="4385" spans="3:12">
      <c r="C4385" s="199"/>
      <c r="D4385" s="200"/>
      <c r="E4385" s="175"/>
      <c r="F4385" s="201"/>
      <c r="G4385" s="202"/>
      <c r="H4385" s="203"/>
      <c r="I4385" s="176"/>
      <c r="J4385" s="177"/>
      <c r="K4385" s="204"/>
      <c r="L4385" s="204"/>
    </row>
    <row r="4386" spans="3:12">
      <c r="C4386" s="199"/>
      <c r="D4386" s="200"/>
      <c r="E4386" s="175"/>
      <c r="F4386" s="201"/>
      <c r="G4386" s="202"/>
      <c r="H4386" s="203"/>
      <c r="I4386" s="176"/>
      <c r="J4386" s="177"/>
      <c r="K4386" s="204"/>
      <c r="L4386" s="204"/>
    </row>
    <row r="4387" spans="3:12">
      <c r="C4387" s="199"/>
      <c r="D4387" s="200"/>
      <c r="E4387" s="175"/>
      <c r="F4387" s="201"/>
      <c r="G4387" s="202"/>
      <c r="H4387" s="203"/>
      <c r="I4387" s="176"/>
      <c r="J4387" s="177"/>
      <c r="K4387" s="204"/>
      <c r="L4387" s="204"/>
    </row>
    <row r="4388" spans="3:12">
      <c r="C4388" s="199"/>
      <c r="D4388" s="200"/>
      <c r="E4388" s="175"/>
      <c r="F4388" s="201"/>
      <c r="G4388" s="202"/>
      <c r="H4388" s="203"/>
      <c r="I4388" s="176"/>
      <c r="J4388" s="177"/>
      <c r="K4388" s="204"/>
      <c r="L4388" s="204"/>
    </row>
    <row r="4389" spans="3:12">
      <c r="C4389" s="199"/>
      <c r="D4389" s="200"/>
      <c r="E4389" s="175"/>
      <c r="F4389" s="201"/>
      <c r="G4389" s="202"/>
      <c r="H4389" s="203"/>
      <c r="I4389" s="176"/>
      <c r="J4389" s="177"/>
      <c r="K4389" s="204"/>
      <c r="L4389" s="204"/>
    </row>
    <row r="4390" spans="3:12">
      <c r="C4390" s="199"/>
      <c r="D4390" s="200"/>
      <c r="E4390" s="175"/>
      <c r="F4390" s="201"/>
      <c r="G4390" s="202"/>
      <c r="H4390" s="203"/>
      <c r="I4390" s="176"/>
      <c r="J4390" s="177"/>
      <c r="K4390" s="204"/>
      <c r="L4390" s="204"/>
    </row>
    <row r="4391" spans="3:12">
      <c r="C4391" s="199"/>
      <c r="D4391" s="200"/>
      <c r="E4391" s="175"/>
      <c r="F4391" s="201"/>
      <c r="G4391" s="202"/>
      <c r="H4391" s="203"/>
      <c r="I4391" s="176"/>
      <c r="J4391" s="177"/>
      <c r="K4391" s="204"/>
      <c r="L4391" s="204"/>
    </row>
    <row r="4392" spans="3:12">
      <c r="C4392" s="199"/>
      <c r="D4392" s="200"/>
      <c r="E4392" s="175"/>
      <c r="F4392" s="201"/>
      <c r="G4392" s="202"/>
      <c r="H4392" s="203"/>
      <c r="I4392" s="176"/>
      <c r="J4392" s="177"/>
      <c r="K4392" s="204"/>
      <c r="L4392" s="204"/>
    </row>
    <row r="4393" spans="3:12">
      <c r="C4393" s="199"/>
      <c r="D4393" s="200"/>
      <c r="E4393" s="175"/>
      <c r="F4393" s="201"/>
      <c r="G4393" s="202"/>
      <c r="H4393" s="203"/>
      <c r="I4393" s="176"/>
      <c r="J4393" s="177"/>
      <c r="K4393" s="204"/>
      <c r="L4393" s="204"/>
    </row>
    <row r="4394" spans="3:12">
      <c r="C4394" s="199"/>
      <c r="D4394" s="200"/>
      <c r="E4394" s="175"/>
      <c r="F4394" s="201"/>
      <c r="G4394" s="202"/>
      <c r="H4394" s="203"/>
      <c r="I4394" s="176"/>
      <c r="J4394" s="177"/>
      <c r="K4394" s="204"/>
      <c r="L4394" s="204"/>
    </row>
    <row r="4395" spans="3:12">
      <c r="C4395" s="199"/>
      <c r="D4395" s="200"/>
      <c r="E4395" s="175"/>
      <c r="F4395" s="201"/>
      <c r="G4395" s="202"/>
      <c r="H4395" s="203"/>
      <c r="I4395" s="176"/>
      <c r="J4395" s="177"/>
      <c r="K4395" s="204"/>
      <c r="L4395" s="204"/>
    </row>
    <row r="4396" spans="3:12">
      <c r="C4396" s="199"/>
      <c r="D4396" s="200"/>
      <c r="E4396" s="175"/>
      <c r="F4396" s="201"/>
      <c r="G4396" s="202"/>
      <c r="H4396" s="203"/>
      <c r="I4396" s="176"/>
      <c r="J4396" s="177"/>
      <c r="K4396" s="204"/>
      <c r="L4396" s="204"/>
    </row>
    <row r="4397" spans="3:12">
      <c r="C4397" s="199"/>
      <c r="D4397" s="200"/>
      <c r="E4397" s="175"/>
      <c r="F4397" s="201"/>
      <c r="G4397" s="202"/>
      <c r="H4397" s="203"/>
      <c r="I4397" s="176"/>
      <c r="J4397" s="177"/>
      <c r="K4397" s="204"/>
      <c r="L4397" s="204"/>
    </row>
    <row r="4398" spans="3:12">
      <c r="C4398" s="199"/>
      <c r="D4398" s="200"/>
      <c r="E4398" s="175"/>
      <c r="F4398" s="201"/>
      <c r="G4398" s="202"/>
      <c r="H4398" s="203"/>
      <c r="I4398" s="176"/>
      <c r="J4398" s="177"/>
      <c r="K4398" s="204"/>
      <c r="L4398" s="204"/>
    </row>
    <row r="4399" spans="3:12">
      <c r="C4399" s="199"/>
      <c r="D4399" s="200"/>
      <c r="E4399" s="175"/>
      <c r="F4399" s="201"/>
      <c r="G4399" s="202"/>
      <c r="H4399" s="203"/>
      <c r="I4399" s="176"/>
      <c r="J4399" s="177"/>
      <c r="K4399" s="204"/>
      <c r="L4399" s="204"/>
    </row>
    <row r="4400" spans="3:12">
      <c r="C4400" s="199"/>
      <c r="D4400" s="200"/>
      <c r="E4400" s="175"/>
      <c r="F4400" s="201"/>
      <c r="G4400" s="202"/>
      <c r="H4400" s="203"/>
      <c r="I4400" s="176"/>
      <c r="J4400" s="177"/>
      <c r="K4400" s="204"/>
      <c r="L4400" s="204"/>
    </row>
    <row r="4401" spans="3:12">
      <c r="C4401" s="199"/>
      <c r="D4401" s="200"/>
      <c r="E4401" s="175"/>
      <c r="F4401" s="201"/>
      <c r="G4401" s="202"/>
      <c r="H4401" s="203"/>
      <c r="I4401" s="176"/>
      <c r="J4401" s="177"/>
      <c r="K4401" s="204"/>
      <c r="L4401" s="204"/>
    </row>
    <row r="4402" spans="3:12">
      <c r="C4402" s="199"/>
      <c r="D4402" s="200"/>
      <c r="E4402" s="175"/>
      <c r="F4402" s="201"/>
      <c r="G4402" s="202"/>
      <c r="H4402" s="203"/>
      <c r="I4402" s="176"/>
      <c r="J4402" s="177"/>
      <c r="K4402" s="204"/>
      <c r="L4402" s="204"/>
    </row>
    <row r="4403" spans="3:12">
      <c r="C4403" s="199"/>
      <c r="D4403" s="200"/>
      <c r="E4403" s="175"/>
      <c r="F4403" s="201"/>
      <c r="G4403" s="202"/>
      <c r="H4403" s="203"/>
      <c r="I4403" s="176"/>
      <c r="J4403" s="177"/>
      <c r="K4403" s="204"/>
      <c r="L4403" s="204"/>
    </row>
    <row r="4404" spans="3:12">
      <c r="C4404" s="199"/>
      <c r="D4404" s="200"/>
      <c r="E4404" s="175"/>
      <c r="F4404" s="201"/>
      <c r="G4404" s="202"/>
      <c r="H4404" s="203"/>
      <c r="I4404" s="176"/>
      <c r="J4404" s="177"/>
      <c r="K4404" s="204"/>
      <c r="L4404" s="204"/>
    </row>
    <row r="4405" spans="3:12">
      <c r="C4405" s="199"/>
      <c r="D4405" s="200"/>
      <c r="E4405" s="175"/>
      <c r="F4405" s="201"/>
      <c r="G4405" s="202"/>
      <c r="H4405" s="203"/>
      <c r="I4405" s="176"/>
      <c r="J4405" s="177"/>
      <c r="K4405" s="204"/>
      <c r="L4405" s="204"/>
    </row>
    <row r="4406" spans="3:12">
      <c r="C4406" s="199"/>
      <c r="D4406" s="200"/>
      <c r="E4406" s="175"/>
      <c r="F4406" s="201"/>
      <c r="G4406" s="202"/>
      <c r="H4406" s="203"/>
      <c r="I4406" s="176"/>
      <c r="J4406" s="177"/>
      <c r="K4406" s="204"/>
      <c r="L4406" s="204"/>
    </row>
    <row r="4407" spans="3:12">
      <c r="C4407" s="199"/>
      <c r="D4407" s="200"/>
      <c r="E4407" s="175"/>
      <c r="F4407" s="201"/>
      <c r="G4407" s="202"/>
      <c r="H4407" s="203"/>
      <c r="I4407" s="176"/>
      <c r="J4407" s="177"/>
      <c r="K4407" s="204"/>
      <c r="L4407" s="204"/>
    </row>
    <row r="4408" spans="3:12">
      <c r="C4408" s="199"/>
      <c r="D4408" s="200"/>
      <c r="E4408" s="175"/>
      <c r="F4408" s="201"/>
      <c r="G4408" s="202"/>
      <c r="H4408" s="203"/>
      <c r="I4408" s="176"/>
      <c r="J4408" s="177"/>
      <c r="K4408" s="204"/>
      <c r="L4408" s="204"/>
    </row>
    <row r="4409" spans="3:12">
      <c r="C4409" s="199"/>
      <c r="D4409" s="200"/>
      <c r="E4409" s="175"/>
      <c r="F4409" s="201"/>
      <c r="G4409" s="202"/>
      <c r="H4409" s="203"/>
      <c r="I4409" s="176"/>
      <c r="J4409" s="177"/>
      <c r="K4409" s="204"/>
      <c r="L4409" s="204"/>
    </row>
    <row r="4410" spans="3:12">
      <c r="C4410" s="199"/>
      <c r="D4410" s="200"/>
      <c r="E4410" s="175"/>
      <c r="F4410" s="201"/>
      <c r="G4410" s="202"/>
      <c r="H4410" s="203"/>
      <c r="I4410" s="176"/>
      <c r="J4410" s="177"/>
      <c r="K4410" s="204"/>
      <c r="L4410" s="204"/>
    </row>
    <row r="4411" spans="3:12">
      <c r="C4411" s="199"/>
      <c r="D4411" s="200"/>
      <c r="E4411" s="175"/>
      <c r="F4411" s="201"/>
      <c r="G4411" s="202"/>
      <c r="H4411" s="203"/>
      <c r="I4411" s="176"/>
      <c r="J4411" s="177"/>
      <c r="K4411" s="204"/>
      <c r="L4411" s="204"/>
    </row>
    <row r="4412" spans="3:12">
      <c r="C4412" s="199"/>
      <c r="D4412" s="200"/>
      <c r="E4412" s="175"/>
      <c r="F4412" s="201"/>
      <c r="G4412" s="202"/>
      <c r="H4412" s="203"/>
      <c r="I4412" s="176"/>
      <c r="J4412" s="177"/>
      <c r="K4412" s="204"/>
      <c r="L4412" s="204"/>
    </row>
    <row r="4413" spans="3:12">
      <c r="C4413" s="199"/>
      <c r="D4413" s="200"/>
      <c r="E4413" s="175"/>
      <c r="F4413" s="201"/>
      <c r="G4413" s="202"/>
      <c r="H4413" s="203"/>
      <c r="I4413" s="176"/>
      <c r="J4413" s="177"/>
      <c r="K4413" s="204"/>
      <c r="L4413" s="204"/>
    </row>
    <row r="4414" spans="3:12">
      <c r="C4414" s="199"/>
      <c r="D4414" s="200"/>
      <c r="E4414" s="175"/>
      <c r="F4414" s="201"/>
      <c r="G4414" s="202"/>
      <c r="H4414" s="203"/>
      <c r="I4414" s="176"/>
      <c r="J4414" s="177"/>
      <c r="K4414" s="204"/>
      <c r="L4414" s="204"/>
    </row>
    <row r="4415" spans="3:12">
      <c r="C4415" s="199"/>
      <c r="D4415" s="200"/>
      <c r="E4415" s="175"/>
      <c r="F4415" s="201"/>
      <c r="G4415" s="202"/>
      <c r="H4415" s="203"/>
      <c r="I4415" s="176"/>
      <c r="J4415" s="177"/>
      <c r="K4415" s="204"/>
      <c r="L4415" s="204"/>
    </row>
    <row r="4416" spans="3:12">
      <c r="C4416" s="199"/>
      <c r="D4416" s="200"/>
      <c r="E4416" s="175"/>
      <c r="F4416" s="201"/>
      <c r="G4416" s="202"/>
      <c r="H4416" s="203"/>
      <c r="I4416" s="176"/>
      <c r="J4416" s="177"/>
      <c r="K4416" s="204"/>
      <c r="L4416" s="204"/>
    </row>
    <row r="4417" spans="3:12">
      <c r="C4417" s="199"/>
      <c r="D4417" s="200"/>
      <c r="E4417" s="175"/>
      <c r="F4417" s="201"/>
      <c r="G4417" s="202"/>
      <c r="H4417" s="203"/>
      <c r="I4417" s="176"/>
      <c r="J4417" s="177"/>
      <c r="K4417" s="204"/>
      <c r="L4417" s="204"/>
    </row>
    <row r="4418" spans="3:12">
      <c r="C4418" s="199"/>
      <c r="D4418" s="200"/>
      <c r="E4418" s="175"/>
      <c r="F4418" s="201"/>
      <c r="G4418" s="202"/>
      <c r="H4418" s="203"/>
      <c r="I4418" s="176"/>
      <c r="J4418" s="177"/>
      <c r="K4418" s="204"/>
      <c r="L4418" s="204"/>
    </row>
    <row r="4419" spans="3:12">
      <c r="C4419" s="199"/>
      <c r="D4419" s="200"/>
      <c r="E4419" s="175"/>
      <c r="F4419" s="201"/>
      <c r="G4419" s="202"/>
      <c r="H4419" s="203"/>
      <c r="I4419" s="176"/>
      <c r="J4419" s="177"/>
      <c r="K4419" s="204"/>
      <c r="L4419" s="204"/>
    </row>
    <row r="4420" spans="3:12">
      <c r="C4420" s="199"/>
      <c r="D4420" s="200"/>
      <c r="E4420" s="175"/>
      <c r="F4420" s="201"/>
      <c r="G4420" s="202"/>
      <c r="H4420" s="203"/>
      <c r="I4420" s="176"/>
      <c r="J4420" s="177"/>
      <c r="K4420" s="204"/>
      <c r="L4420" s="204"/>
    </row>
    <row r="4421" spans="3:12">
      <c r="C4421" s="199"/>
      <c r="D4421" s="200"/>
      <c r="E4421" s="175"/>
      <c r="F4421" s="201"/>
      <c r="G4421" s="202"/>
      <c r="H4421" s="203"/>
      <c r="I4421" s="176"/>
      <c r="J4421" s="177"/>
      <c r="K4421" s="204"/>
      <c r="L4421" s="204"/>
    </row>
    <row r="4422" spans="3:12">
      <c r="C4422" s="199"/>
      <c r="D4422" s="200"/>
      <c r="E4422" s="175"/>
      <c r="F4422" s="201"/>
      <c r="G4422" s="202"/>
      <c r="H4422" s="203"/>
      <c r="I4422" s="176"/>
      <c r="J4422" s="177"/>
      <c r="K4422" s="204"/>
      <c r="L4422" s="204"/>
    </row>
    <row r="4423" spans="3:12">
      <c r="C4423" s="199"/>
      <c r="D4423" s="200"/>
      <c r="E4423" s="175"/>
      <c r="F4423" s="201"/>
      <c r="G4423" s="202"/>
      <c r="H4423" s="203"/>
      <c r="I4423" s="176"/>
      <c r="J4423" s="177"/>
      <c r="K4423" s="204"/>
      <c r="L4423" s="204"/>
    </row>
    <row r="4424" spans="3:12">
      <c r="C4424" s="199"/>
      <c r="D4424" s="200"/>
      <c r="E4424" s="175"/>
      <c r="F4424" s="201"/>
      <c r="G4424" s="202"/>
      <c r="H4424" s="203"/>
      <c r="I4424" s="176"/>
      <c r="J4424" s="177"/>
      <c r="K4424" s="204"/>
      <c r="L4424" s="204"/>
    </row>
    <row r="4425" spans="3:12">
      <c r="C4425" s="199"/>
      <c r="D4425" s="200"/>
      <c r="E4425" s="175"/>
      <c r="F4425" s="201"/>
      <c r="G4425" s="202"/>
      <c r="H4425" s="203"/>
      <c r="I4425" s="176"/>
      <c r="J4425" s="177"/>
      <c r="K4425" s="204"/>
      <c r="L4425" s="204"/>
    </row>
    <row r="4426" spans="3:12">
      <c r="C4426" s="199"/>
      <c r="D4426" s="200"/>
      <c r="E4426" s="175"/>
      <c r="F4426" s="201"/>
      <c r="G4426" s="202"/>
      <c r="H4426" s="203"/>
      <c r="I4426" s="176"/>
      <c r="J4426" s="177"/>
      <c r="K4426" s="204"/>
      <c r="L4426" s="204"/>
    </row>
    <row r="4427" spans="3:12">
      <c r="C4427" s="199"/>
      <c r="D4427" s="200"/>
      <c r="E4427" s="175"/>
      <c r="F4427" s="201"/>
      <c r="G4427" s="202"/>
      <c r="H4427" s="203"/>
      <c r="I4427" s="176"/>
      <c r="J4427" s="177"/>
      <c r="K4427" s="204"/>
      <c r="L4427" s="204"/>
    </row>
    <row r="4428" spans="3:12">
      <c r="C4428" s="199"/>
      <c r="D4428" s="200"/>
      <c r="E4428" s="175"/>
      <c r="F4428" s="201"/>
      <c r="G4428" s="202"/>
      <c r="H4428" s="203"/>
      <c r="I4428" s="176"/>
      <c r="J4428" s="177"/>
      <c r="K4428" s="204"/>
      <c r="L4428" s="204"/>
    </row>
    <row r="4429" spans="3:12">
      <c r="C4429" s="199"/>
      <c r="D4429" s="200"/>
      <c r="E4429" s="175"/>
      <c r="F4429" s="201"/>
      <c r="G4429" s="202"/>
      <c r="H4429" s="203"/>
      <c r="I4429" s="176"/>
      <c r="J4429" s="177"/>
      <c r="K4429" s="204"/>
      <c r="L4429" s="204"/>
    </row>
    <row r="4430" spans="3:12">
      <c r="C4430" s="199"/>
      <c r="D4430" s="200"/>
      <c r="E4430" s="175"/>
      <c r="F4430" s="201"/>
      <c r="G4430" s="202"/>
      <c r="H4430" s="203"/>
      <c r="I4430" s="176"/>
      <c r="J4430" s="177"/>
      <c r="K4430" s="204"/>
      <c r="L4430" s="204"/>
    </row>
    <row r="4431" spans="3:12">
      <c r="C4431" s="199"/>
      <c r="D4431" s="200"/>
      <c r="E4431" s="175"/>
      <c r="F4431" s="201"/>
      <c r="G4431" s="202"/>
      <c r="H4431" s="203"/>
      <c r="I4431" s="176"/>
      <c r="J4431" s="177"/>
      <c r="K4431" s="204"/>
      <c r="L4431" s="204"/>
    </row>
    <row r="4432" spans="3:12">
      <c r="C4432" s="199"/>
      <c r="D4432" s="200"/>
      <c r="E4432" s="175"/>
      <c r="F4432" s="201"/>
      <c r="G4432" s="202"/>
      <c r="H4432" s="203"/>
      <c r="I4432" s="176"/>
      <c r="J4432" s="177"/>
      <c r="K4432" s="204"/>
      <c r="L4432" s="204"/>
    </row>
    <row r="4433" spans="3:12">
      <c r="C4433" s="199"/>
      <c r="D4433" s="200"/>
      <c r="E4433" s="175"/>
      <c r="F4433" s="201"/>
      <c r="G4433" s="202"/>
      <c r="H4433" s="203"/>
      <c r="I4433" s="176"/>
      <c r="J4433" s="177"/>
      <c r="K4433" s="204"/>
      <c r="L4433" s="204"/>
    </row>
    <row r="4434" spans="3:12">
      <c r="C4434" s="199"/>
      <c r="D4434" s="200"/>
      <c r="E4434" s="175"/>
      <c r="F4434" s="201"/>
      <c r="G4434" s="202"/>
      <c r="H4434" s="203"/>
      <c r="I4434" s="176"/>
      <c r="J4434" s="177"/>
      <c r="K4434" s="204"/>
      <c r="L4434" s="204"/>
    </row>
    <row r="4435" spans="3:12">
      <c r="C4435" s="199"/>
      <c r="D4435" s="200"/>
      <c r="E4435" s="175"/>
      <c r="F4435" s="201"/>
      <c r="G4435" s="202"/>
      <c r="H4435" s="203"/>
      <c r="I4435" s="176"/>
      <c r="J4435" s="177"/>
      <c r="K4435" s="204"/>
      <c r="L4435" s="204"/>
    </row>
    <row r="4436" spans="3:12">
      <c r="C4436" s="199"/>
      <c r="D4436" s="200"/>
      <c r="E4436" s="175"/>
      <c r="F4436" s="201"/>
      <c r="G4436" s="202"/>
      <c r="H4436" s="203"/>
      <c r="I4436" s="176"/>
      <c r="J4436" s="177"/>
      <c r="K4436" s="204"/>
      <c r="L4436" s="204"/>
    </row>
    <row r="4437" spans="3:12">
      <c r="C4437" s="199"/>
      <c r="D4437" s="200"/>
      <c r="E4437" s="175"/>
      <c r="F4437" s="201"/>
      <c r="G4437" s="202"/>
      <c r="H4437" s="203"/>
      <c r="I4437" s="176"/>
      <c r="J4437" s="177"/>
      <c r="K4437" s="204"/>
      <c r="L4437" s="204"/>
    </row>
    <row r="4438" spans="3:12">
      <c r="C4438" s="199"/>
      <c r="D4438" s="200"/>
      <c r="E4438" s="175"/>
      <c r="F4438" s="201"/>
      <c r="G4438" s="202"/>
      <c r="H4438" s="203"/>
      <c r="I4438" s="176"/>
      <c r="J4438" s="177"/>
      <c r="K4438" s="204"/>
      <c r="L4438" s="204"/>
    </row>
    <row r="4439" spans="3:12">
      <c r="C4439" s="199"/>
      <c r="D4439" s="200"/>
      <c r="E4439" s="175"/>
      <c r="F4439" s="201"/>
      <c r="G4439" s="202"/>
      <c r="H4439" s="203"/>
      <c r="I4439" s="176"/>
      <c r="J4439" s="177"/>
      <c r="K4439" s="204"/>
      <c r="L4439" s="204"/>
    </row>
    <row r="4440" spans="3:12">
      <c r="C4440" s="199"/>
      <c r="D4440" s="200"/>
      <c r="E4440" s="175"/>
      <c r="F4440" s="201"/>
      <c r="G4440" s="202"/>
      <c r="H4440" s="203"/>
      <c r="I4440" s="176"/>
      <c r="J4440" s="177"/>
      <c r="K4440" s="204"/>
      <c r="L4440" s="204"/>
    </row>
    <row r="4441" spans="3:12">
      <c r="C4441" s="199"/>
      <c r="D4441" s="200"/>
      <c r="E4441" s="175"/>
      <c r="F4441" s="201"/>
      <c r="G4441" s="202"/>
      <c r="H4441" s="203"/>
      <c r="I4441" s="176"/>
      <c r="J4441" s="177"/>
      <c r="K4441" s="204"/>
      <c r="L4441" s="204"/>
    </row>
    <row r="4442" spans="3:12">
      <c r="C4442" s="199"/>
      <c r="D4442" s="200"/>
      <c r="E4442" s="175"/>
      <c r="F4442" s="201"/>
      <c r="G4442" s="202"/>
      <c r="H4442" s="203"/>
      <c r="I4442" s="176"/>
      <c r="J4442" s="177"/>
      <c r="K4442" s="204"/>
      <c r="L4442" s="204"/>
    </row>
    <row r="4443" spans="3:12">
      <c r="C4443" s="199"/>
      <c r="D4443" s="200"/>
      <c r="E4443" s="175"/>
      <c r="F4443" s="201"/>
      <c r="G4443" s="202"/>
      <c r="H4443" s="203"/>
      <c r="I4443" s="176"/>
      <c r="J4443" s="177"/>
      <c r="K4443" s="204"/>
      <c r="L4443" s="204"/>
    </row>
    <row r="4444" spans="3:12">
      <c r="C4444" s="199"/>
      <c r="D4444" s="200"/>
      <c r="E4444" s="175"/>
      <c r="F4444" s="201"/>
      <c r="G4444" s="202"/>
      <c r="H4444" s="203"/>
      <c r="I4444" s="176"/>
      <c r="J4444" s="177"/>
      <c r="K4444" s="204"/>
      <c r="L4444" s="204"/>
    </row>
    <row r="4445" spans="3:12">
      <c r="C4445" s="199"/>
      <c r="D4445" s="200"/>
      <c r="E4445" s="175"/>
      <c r="F4445" s="201"/>
      <c r="G4445" s="202"/>
      <c r="H4445" s="203"/>
      <c r="I4445" s="176"/>
      <c r="J4445" s="177"/>
      <c r="K4445" s="204"/>
      <c r="L4445" s="204"/>
    </row>
    <row r="4446" spans="3:12">
      <c r="C4446" s="199"/>
      <c r="D4446" s="200"/>
      <c r="E4446" s="175"/>
      <c r="F4446" s="201"/>
      <c r="G4446" s="202"/>
      <c r="H4446" s="203"/>
      <c r="I4446" s="176"/>
      <c r="J4446" s="177"/>
      <c r="K4446" s="204"/>
      <c r="L4446" s="204"/>
    </row>
    <row r="4447" spans="3:12">
      <c r="C4447" s="199"/>
      <c r="D4447" s="200"/>
      <c r="E4447" s="175"/>
      <c r="F4447" s="201"/>
      <c r="G4447" s="202"/>
      <c r="H4447" s="203"/>
      <c r="I4447" s="176"/>
      <c r="J4447" s="177"/>
      <c r="K4447" s="204"/>
      <c r="L4447" s="204"/>
    </row>
    <row r="4448" spans="3:12">
      <c r="C4448" s="199"/>
      <c r="D4448" s="200"/>
      <c r="E4448" s="175"/>
      <c r="F4448" s="201"/>
      <c r="G4448" s="202"/>
      <c r="H4448" s="203"/>
      <c r="I4448" s="176"/>
      <c r="J4448" s="177"/>
      <c r="K4448" s="204"/>
      <c r="L4448" s="204"/>
    </row>
    <row r="4449" spans="3:12">
      <c r="C4449" s="199"/>
      <c r="D4449" s="200"/>
      <c r="E4449" s="175"/>
      <c r="F4449" s="201"/>
      <c r="G4449" s="202"/>
      <c r="H4449" s="203"/>
      <c r="I4449" s="176"/>
      <c r="J4449" s="177"/>
      <c r="K4449" s="204"/>
      <c r="L4449" s="204"/>
    </row>
    <row r="4450" spans="3:12">
      <c r="C4450" s="199"/>
      <c r="D4450" s="200"/>
      <c r="E4450" s="175"/>
      <c r="F4450" s="201"/>
      <c r="G4450" s="202"/>
      <c r="H4450" s="203"/>
      <c r="I4450" s="176"/>
      <c r="J4450" s="177"/>
      <c r="K4450" s="204"/>
      <c r="L4450" s="204"/>
    </row>
    <row r="4451" spans="3:12">
      <c r="C4451" s="199"/>
      <c r="D4451" s="200"/>
      <c r="E4451" s="175"/>
      <c r="F4451" s="201"/>
      <c r="G4451" s="202"/>
      <c r="H4451" s="203"/>
      <c r="I4451" s="176"/>
      <c r="J4451" s="177"/>
      <c r="K4451" s="204"/>
      <c r="L4451" s="204"/>
    </row>
    <row r="4452" spans="3:12">
      <c r="C4452" s="199"/>
      <c r="D4452" s="200"/>
      <c r="E4452" s="175"/>
      <c r="F4452" s="201"/>
      <c r="G4452" s="202"/>
      <c r="H4452" s="203"/>
      <c r="I4452" s="176"/>
      <c r="J4452" s="177"/>
      <c r="K4452" s="204"/>
      <c r="L4452" s="204"/>
    </row>
    <row r="4453" spans="3:12">
      <c r="C4453" s="199"/>
      <c r="D4453" s="200"/>
      <c r="E4453" s="175"/>
      <c r="F4453" s="201"/>
      <c r="G4453" s="202"/>
      <c r="H4453" s="203"/>
      <c r="I4453" s="176"/>
      <c r="J4453" s="177"/>
      <c r="K4453" s="204"/>
      <c r="L4453" s="204"/>
    </row>
    <row r="4454" spans="3:12">
      <c r="C4454" s="199"/>
      <c r="D4454" s="200"/>
      <c r="E4454" s="175"/>
      <c r="F4454" s="201"/>
      <c r="G4454" s="202"/>
      <c r="H4454" s="203"/>
      <c r="I4454" s="176"/>
      <c r="J4454" s="177"/>
      <c r="K4454" s="204"/>
      <c r="L4454" s="204"/>
    </row>
    <row r="4455" spans="3:12">
      <c r="C4455" s="199"/>
      <c r="D4455" s="200"/>
      <c r="E4455" s="175"/>
      <c r="F4455" s="201"/>
      <c r="G4455" s="202"/>
      <c r="H4455" s="203"/>
      <c r="I4455" s="176"/>
      <c r="J4455" s="177"/>
      <c r="K4455" s="204"/>
      <c r="L4455" s="204"/>
    </row>
    <row r="4456" spans="3:12">
      <c r="C4456" s="199"/>
      <c r="D4456" s="200"/>
      <c r="E4456" s="175"/>
      <c r="F4456" s="201"/>
      <c r="G4456" s="202"/>
      <c r="H4456" s="203"/>
      <c r="I4456" s="176"/>
      <c r="J4456" s="177"/>
      <c r="K4456" s="204"/>
      <c r="L4456" s="204"/>
    </row>
    <row r="4457" spans="3:12">
      <c r="C4457" s="199"/>
      <c r="D4457" s="200"/>
      <c r="E4457" s="175"/>
      <c r="F4457" s="201"/>
      <c r="G4457" s="202"/>
      <c r="H4457" s="203"/>
      <c r="I4457" s="176"/>
      <c r="J4457" s="177"/>
      <c r="K4457" s="204"/>
      <c r="L4457" s="204"/>
    </row>
    <row r="4458" spans="3:12">
      <c r="C4458" s="199"/>
      <c r="D4458" s="200"/>
      <c r="E4458" s="175"/>
      <c r="F4458" s="201"/>
      <c r="G4458" s="202"/>
      <c r="H4458" s="203"/>
      <c r="I4458" s="176"/>
      <c r="J4458" s="177"/>
      <c r="K4458" s="204"/>
      <c r="L4458" s="204"/>
    </row>
    <row r="4459" spans="3:12">
      <c r="C4459" s="199"/>
      <c r="D4459" s="200"/>
      <c r="E4459" s="175"/>
      <c r="F4459" s="201"/>
      <c r="G4459" s="202"/>
      <c r="H4459" s="203"/>
      <c r="I4459" s="176"/>
      <c r="J4459" s="177"/>
      <c r="K4459" s="204"/>
      <c r="L4459" s="204"/>
    </row>
    <row r="4460" spans="3:12">
      <c r="C4460" s="199"/>
      <c r="D4460" s="200"/>
      <c r="E4460" s="175"/>
      <c r="F4460" s="201"/>
      <c r="G4460" s="202"/>
      <c r="H4460" s="203"/>
      <c r="I4460" s="176"/>
      <c r="J4460" s="177"/>
      <c r="K4460" s="204"/>
      <c r="L4460" s="204"/>
    </row>
    <row r="4461" spans="3:12">
      <c r="C4461" s="199"/>
      <c r="D4461" s="200"/>
      <c r="E4461" s="175"/>
      <c r="F4461" s="201"/>
      <c r="G4461" s="202"/>
      <c r="H4461" s="203"/>
      <c r="I4461" s="176"/>
      <c r="J4461" s="177"/>
      <c r="K4461" s="204"/>
      <c r="L4461" s="204"/>
    </row>
    <row r="4462" spans="3:12">
      <c r="C4462" s="199"/>
      <c r="D4462" s="200"/>
      <c r="E4462" s="175"/>
      <c r="F4462" s="201"/>
      <c r="G4462" s="202"/>
      <c r="H4462" s="203"/>
      <c r="I4462" s="176"/>
      <c r="J4462" s="177"/>
      <c r="K4462" s="204"/>
      <c r="L4462" s="204"/>
    </row>
    <row r="4463" spans="3:12">
      <c r="C4463" s="199"/>
      <c r="D4463" s="200"/>
      <c r="E4463" s="175"/>
      <c r="F4463" s="201"/>
      <c r="G4463" s="202"/>
      <c r="H4463" s="203"/>
      <c r="I4463" s="176"/>
      <c r="J4463" s="177"/>
      <c r="K4463" s="204"/>
      <c r="L4463" s="204"/>
    </row>
    <row r="4464" spans="3:12">
      <c r="C4464" s="199"/>
      <c r="D4464" s="200"/>
      <c r="E4464" s="175"/>
      <c r="F4464" s="201"/>
      <c r="G4464" s="202"/>
      <c r="H4464" s="203"/>
      <c r="I4464" s="176"/>
      <c r="J4464" s="177"/>
      <c r="K4464" s="204"/>
      <c r="L4464" s="204"/>
    </row>
    <row r="4465" spans="3:12">
      <c r="C4465" s="199"/>
      <c r="D4465" s="200"/>
      <c r="E4465" s="175"/>
      <c r="F4465" s="201"/>
      <c r="G4465" s="202"/>
      <c r="H4465" s="203"/>
      <c r="I4465" s="176"/>
      <c r="J4465" s="177"/>
      <c r="K4465" s="204"/>
      <c r="L4465" s="204"/>
    </row>
    <row r="4466" spans="3:12">
      <c r="C4466" s="199"/>
      <c r="D4466" s="200"/>
      <c r="E4466" s="175"/>
      <c r="F4466" s="201"/>
      <c r="G4466" s="202"/>
      <c r="H4466" s="203"/>
      <c r="I4466" s="176"/>
      <c r="J4466" s="177"/>
      <c r="K4466" s="204"/>
      <c r="L4466" s="204"/>
    </row>
    <row r="4467" spans="3:12">
      <c r="C4467" s="199"/>
      <c r="D4467" s="200"/>
      <c r="E4467" s="175"/>
      <c r="F4467" s="201"/>
      <c r="G4467" s="202"/>
      <c r="H4467" s="203"/>
      <c r="I4467" s="176"/>
      <c r="J4467" s="177"/>
      <c r="K4467" s="204"/>
      <c r="L4467" s="204"/>
    </row>
    <row r="4468" spans="3:12">
      <c r="C4468" s="199"/>
      <c r="D4468" s="200"/>
      <c r="E4468" s="175"/>
      <c r="F4468" s="201"/>
      <c r="G4468" s="202"/>
      <c r="H4468" s="203"/>
      <c r="I4468" s="176"/>
      <c r="J4468" s="177"/>
      <c r="K4468" s="204"/>
      <c r="L4468" s="204"/>
    </row>
    <row r="4469" spans="3:12">
      <c r="C4469" s="199"/>
      <c r="D4469" s="200"/>
      <c r="E4469" s="175"/>
      <c r="F4469" s="201"/>
      <c r="G4469" s="202"/>
      <c r="H4469" s="203"/>
      <c r="I4469" s="176"/>
      <c r="J4469" s="177"/>
      <c r="K4469" s="204"/>
      <c r="L4469" s="204"/>
    </row>
    <row r="4470" spans="3:12">
      <c r="C4470" s="199"/>
      <c r="D4470" s="200"/>
      <c r="E4470" s="175"/>
      <c r="F4470" s="201"/>
      <c r="G4470" s="202"/>
      <c r="H4470" s="203"/>
      <c r="I4470" s="176"/>
      <c r="J4470" s="177"/>
      <c r="K4470" s="204"/>
      <c r="L4470" s="204"/>
    </row>
    <row r="4471" spans="3:12">
      <c r="C4471" s="199"/>
      <c r="D4471" s="200"/>
      <c r="E4471" s="175"/>
      <c r="F4471" s="201"/>
      <c r="G4471" s="202"/>
      <c r="H4471" s="203"/>
      <c r="I4471" s="176"/>
      <c r="J4471" s="177"/>
      <c r="K4471" s="204"/>
      <c r="L4471" s="204"/>
    </row>
    <row r="4472" spans="3:12">
      <c r="C4472" s="199"/>
      <c r="D4472" s="200"/>
      <c r="E4472" s="175"/>
      <c r="F4472" s="201"/>
      <c r="G4472" s="202"/>
      <c r="H4472" s="203"/>
      <c r="I4472" s="176"/>
      <c r="J4472" s="177"/>
      <c r="K4472" s="204"/>
      <c r="L4472" s="204"/>
    </row>
    <row r="4473" spans="3:12">
      <c r="C4473" s="199"/>
      <c r="D4473" s="200"/>
      <c r="E4473" s="175"/>
      <c r="F4473" s="201"/>
      <c r="G4473" s="202"/>
      <c r="H4473" s="203"/>
      <c r="I4473" s="176"/>
      <c r="J4473" s="177"/>
      <c r="K4473" s="204"/>
      <c r="L4473" s="204"/>
    </row>
    <row r="4474" spans="3:12">
      <c r="C4474" s="199"/>
      <c r="D4474" s="200"/>
      <c r="E4474" s="175"/>
      <c r="F4474" s="201"/>
      <c r="G4474" s="202"/>
      <c r="H4474" s="203"/>
      <c r="I4474" s="176"/>
      <c r="J4474" s="177"/>
      <c r="K4474" s="204"/>
      <c r="L4474" s="204"/>
    </row>
    <row r="4475" spans="3:12">
      <c r="C4475" s="199"/>
      <c r="D4475" s="200"/>
      <c r="E4475" s="175"/>
      <c r="F4475" s="201"/>
      <c r="G4475" s="202"/>
      <c r="H4475" s="203"/>
      <c r="I4475" s="176"/>
      <c r="J4475" s="177"/>
      <c r="K4475" s="204"/>
      <c r="L4475" s="204"/>
    </row>
    <row r="4476" spans="3:12">
      <c r="C4476" s="199"/>
      <c r="D4476" s="200"/>
      <c r="E4476" s="175"/>
      <c r="F4476" s="201"/>
      <c r="G4476" s="202"/>
      <c r="H4476" s="203"/>
      <c r="I4476" s="176"/>
      <c r="J4476" s="177"/>
      <c r="K4476" s="204"/>
      <c r="L4476" s="204"/>
    </row>
    <row r="4477" spans="3:12">
      <c r="C4477" s="199"/>
      <c r="D4477" s="200"/>
      <c r="E4477" s="175"/>
      <c r="F4477" s="201"/>
      <c r="G4477" s="202"/>
      <c r="H4477" s="203"/>
      <c r="I4477" s="176"/>
      <c r="J4477" s="177"/>
      <c r="K4477" s="204"/>
      <c r="L4477" s="204"/>
    </row>
    <row r="4478" spans="3:12">
      <c r="C4478" s="199"/>
      <c r="D4478" s="200"/>
      <c r="E4478" s="175"/>
      <c r="F4478" s="201"/>
      <c r="G4478" s="202"/>
      <c r="H4478" s="203"/>
      <c r="I4478" s="176"/>
      <c r="J4478" s="177"/>
      <c r="K4478" s="204"/>
      <c r="L4478" s="204"/>
    </row>
    <row r="4479" spans="3:12">
      <c r="C4479" s="199"/>
      <c r="D4479" s="200"/>
      <c r="E4479" s="175"/>
      <c r="F4479" s="201"/>
      <c r="G4479" s="202"/>
      <c r="H4479" s="203"/>
      <c r="I4479" s="176"/>
      <c r="J4479" s="177"/>
      <c r="K4479" s="204"/>
      <c r="L4479" s="204"/>
    </row>
    <row r="4480" spans="3:12">
      <c r="C4480" s="199"/>
      <c r="D4480" s="200"/>
      <c r="E4480" s="175"/>
      <c r="F4480" s="201"/>
      <c r="G4480" s="202"/>
      <c r="H4480" s="203"/>
      <c r="I4480" s="176"/>
      <c r="J4480" s="177"/>
      <c r="K4480" s="204"/>
      <c r="L4480" s="204"/>
    </row>
    <row r="4481" spans="3:12">
      <c r="C4481" s="199"/>
      <c r="D4481" s="200"/>
      <c r="E4481" s="175"/>
      <c r="F4481" s="201"/>
      <c r="G4481" s="202"/>
      <c r="H4481" s="203"/>
      <c r="I4481" s="176"/>
      <c r="J4481" s="177"/>
      <c r="K4481" s="204"/>
      <c r="L4481" s="204"/>
    </row>
    <row r="4482" spans="3:12">
      <c r="C4482" s="199"/>
      <c r="D4482" s="200"/>
      <c r="E4482" s="175"/>
      <c r="F4482" s="201"/>
      <c r="G4482" s="202"/>
      <c r="H4482" s="203"/>
      <c r="I4482" s="176"/>
      <c r="J4482" s="177"/>
      <c r="K4482" s="204"/>
      <c r="L4482" s="204"/>
    </row>
    <row r="4483" spans="3:12">
      <c r="C4483" s="199"/>
      <c r="D4483" s="200"/>
      <c r="E4483" s="175"/>
      <c r="F4483" s="201"/>
      <c r="G4483" s="202"/>
      <c r="H4483" s="203"/>
      <c r="I4483" s="176"/>
      <c r="J4483" s="177"/>
      <c r="K4483" s="204"/>
      <c r="L4483" s="204"/>
    </row>
    <row r="4484" spans="3:12">
      <c r="C4484" s="199"/>
      <c r="D4484" s="200"/>
      <c r="E4484" s="175"/>
      <c r="F4484" s="201"/>
      <c r="G4484" s="202"/>
      <c r="H4484" s="203"/>
      <c r="I4484" s="176"/>
      <c r="J4484" s="177"/>
      <c r="K4484" s="204"/>
      <c r="L4484" s="204"/>
    </row>
    <row r="4485" spans="3:12">
      <c r="C4485" s="199"/>
      <c r="D4485" s="200"/>
      <c r="E4485" s="175"/>
      <c r="F4485" s="201"/>
      <c r="G4485" s="202"/>
      <c r="H4485" s="203"/>
      <c r="I4485" s="176"/>
      <c r="J4485" s="177"/>
      <c r="K4485" s="204"/>
      <c r="L4485" s="204"/>
    </row>
    <row r="4486" spans="3:12">
      <c r="C4486" s="199"/>
      <c r="D4486" s="200"/>
      <c r="E4486" s="175"/>
      <c r="F4486" s="201"/>
      <c r="G4486" s="202"/>
      <c r="H4486" s="203"/>
      <c r="I4486" s="176"/>
      <c r="J4486" s="177"/>
      <c r="K4486" s="204"/>
      <c r="L4486" s="204"/>
    </row>
    <row r="4487" spans="3:12">
      <c r="C4487" s="199"/>
      <c r="D4487" s="200"/>
      <c r="E4487" s="175"/>
      <c r="F4487" s="201"/>
      <c r="G4487" s="202"/>
      <c r="H4487" s="203"/>
      <c r="I4487" s="176"/>
      <c r="J4487" s="177"/>
      <c r="K4487" s="204"/>
      <c r="L4487" s="204"/>
    </row>
    <row r="4488" spans="3:12">
      <c r="C4488" s="199"/>
      <c r="D4488" s="200"/>
      <c r="E4488" s="175"/>
      <c r="F4488" s="201"/>
      <c r="G4488" s="202"/>
      <c r="H4488" s="203"/>
      <c r="I4488" s="176"/>
      <c r="J4488" s="177"/>
      <c r="K4488" s="204"/>
      <c r="L4488" s="204"/>
    </row>
    <row r="4489" spans="3:12">
      <c r="C4489" s="199"/>
      <c r="D4489" s="200"/>
      <c r="E4489" s="175"/>
      <c r="F4489" s="201"/>
      <c r="G4489" s="202"/>
      <c r="H4489" s="203"/>
      <c r="I4489" s="176"/>
      <c r="J4489" s="177"/>
      <c r="K4489" s="204"/>
      <c r="L4489" s="204"/>
    </row>
    <row r="4490" spans="3:12">
      <c r="C4490" s="199"/>
      <c r="D4490" s="200"/>
      <c r="E4490" s="175"/>
      <c r="F4490" s="201"/>
      <c r="G4490" s="202"/>
      <c r="H4490" s="203"/>
      <c r="I4490" s="176"/>
      <c r="J4490" s="177"/>
      <c r="K4490" s="204"/>
      <c r="L4490" s="204"/>
    </row>
    <row r="4491" spans="3:12">
      <c r="C4491" s="199"/>
      <c r="D4491" s="200"/>
      <c r="E4491" s="175"/>
      <c r="F4491" s="201"/>
      <c r="G4491" s="202"/>
      <c r="H4491" s="203"/>
      <c r="I4491" s="176"/>
      <c r="J4491" s="177"/>
      <c r="K4491" s="204"/>
      <c r="L4491" s="204"/>
    </row>
    <row r="4492" spans="3:12">
      <c r="C4492" s="199"/>
      <c r="D4492" s="200"/>
      <c r="E4492" s="175"/>
      <c r="F4492" s="201"/>
      <c r="G4492" s="202"/>
      <c r="H4492" s="203"/>
      <c r="I4492" s="176"/>
      <c r="J4492" s="177"/>
      <c r="K4492" s="204"/>
      <c r="L4492" s="204"/>
    </row>
    <row r="4493" spans="3:12">
      <c r="C4493" s="199"/>
      <c r="D4493" s="200"/>
      <c r="E4493" s="175"/>
      <c r="F4493" s="201"/>
      <c r="G4493" s="202"/>
      <c r="H4493" s="203"/>
      <c r="I4493" s="176"/>
      <c r="J4493" s="177"/>
      <c r="K4493" s="204"/>
      <c r="L4493" s="204"/>
    </row>
    <row r="4494" spans="3:12">
      <c r="C4494" s="199"/>
      <c r="D4494" s="200"/>
      <c r="E4494" s="175"/>
      <c r="F4494" s="201"/>
      <c r="G4494" s="202"/>
      <c r="H4494" s="203"/>
      <c r="I4494" s="176"/>
      <c r="J4494" s="177"/>
      <c r="K4494" s="204"/>
      <c r="L4494" s="204"/>
    </row>
    <row r="4495" spans="3:12">
      <c r="C4495" s="199"/>
      <c r="D4495" s="200"/>
      <c r="E4495" s="175"/>
      <c r="F4495" s="201"/>
      <c r="G4495" s="202"/>
      <c r="H4495" s="203"/>
      <c r="I4495" s="176"/>
      <c r="J4495" s="177"/>
      <c r="K4495" s="204"/>
      <c r="L4495" s="204"/>
    </row>
    <row r="4496" spans="3:12">
      <c r="C4496" s="199"/>
      <c r="D4496" s="200"/>
      <c r="E4496" s="175"/>
      <c r="F4496" s="201"/>
      <c r="G4496" s="202"/>
      <c r="H4496" s="203"/>
      <c r="I4496" s="176"/>
      <c r="J4496" s="177"/>
      <c r="K4496" s="204"/>
      <c r="L4496" s="204"/>
    </row>
    <row r="4497" spans="3:12">
      <c r="C4497" s="199"/>
      <c r="D4497" s="200"/>
      <c r="E4497" s="175"/>
      <c r="F4497" s="201"/>
      <c r="G4497" s="202"/>
      <c r="H4497" s="203"/>
      <c r="I4497" s="176"/>
      <c r="J4497" s="177"/>
      <c r="K4497" s="204"/>
      <c r="L4497" s="204"/>
    </row>
    <row r="4498" spans="3:12">
      <c r="C4498" s="199"/>
      <c r="D4498" s="200"/>
      <c r="E4498" s="175"/>
      <c r="F4498" s="201"/>
      <c r="G4498" s="202"/>
      <c r="H4498" s="203"/>
      <c r="I4498" s="176"/>
      <c r="J4498" s="177"/>
      <c r="K4498" s="204"/>
      <c r="L4498" s="204"/>
    </row>
    <row r="4499" spans="3:12">
      <c r="C4499" s="199"/>
      <c r="D4499" s="200"/>
      <c r="E4499" s="175"/>
      <c r="F4499" s="201"/>
      <c r="G4499" s="202"/>
      <c r="H4499" s="203"/>
      <c r="I4499" s="176"/>
      <c r="J4499" s="177"/>
      <c r="K4499" s="204"/>
      <c r="L4499" s="204"/>
    </row>
    <row r="4500" spans="3:12">
      <c r="C4500" s="199"/>
      <c r="D4500" s="200"/>
      <c r="E4500" s="175"/>
      <c r="F4500" s="201"/>
      <c r="G4500" s="202"/>
      <c r="H4500" s="203"/>
      <c r="I4500" s="176"/>
      <c r="J4500" s="177"/>
      <c r="K4500" s="204"/>
      <c r="L4500" s="204"/>
    </row>
    <row r="4501" spans="3:12">
      <c r="C4501" s="199"/>
      <c r="D4501" s="200"/>
      <c r="E4501" s="175"/>
      <c r="F4501" s="201"/>
      <c r="G4501" s="202"/>
      <c r="H4501" s="203"/>
      <c r="I4501" s="176"/>
      <c r="J4501" s="177"/>
      <c r="K4501" s="204"/>
      <c r="L4501" s="204"/>
    </row>
    <row r="4502" spans="3:12">
      <c r="C4502" s="199"/>
      <c r="D4502" s="200"/>
      <c r="E4502" s="175"/>
      <c r="F4502" s="201"/>
      <c r="G4502" s="202"/>
      <c r="H4502" s="203"/>
      <c r="I4502" s="176"/>
      <c r="J4502" s="177"/>
      <c r="K4502" s="204"/>
      <c r="L4502" s="204"/>
    </row>
    <row r="4503" spans="3:12">
      <c r="C4503" s="199"/>
      <c r="D4503" s="200"/>
      <c r="E4503" s="175"/>
      <c r="F4503" s="201"/>
      <c r="G4503" s="202"/>
      <c r="H4503" s="203"/>
      <c r="I4503" s="176"/>
      <c r="J4503" s="177"/>
      <c r="K4503" s="204"/>
      <c r="L4503" s="204"/>
    </row>
    <row r="4504" spans="3:12">
      <c r="C4504" s="199"/>
      <c r="D4504" s="200"/>
      <c r="E4504" s="175"/>
      <c r="F4504" s="201"/>
      <c r="G4504" s="202"/>
      <c r="H4504" s="203"/>
      <c r="I4504" s="176"/>
      <c r="J4504" s="177"/>
      <c r="K4504" s="204"/>
      <c r="L4504" s="204"/>
    </row>
    <row r="4505" spans="3:12">
      <c r="C4505" s="199"/>
      <c r="D4505" s="200"/>
      <c r="E4505" s="175"/>
      <c r="F4505" s="201"/>
      <c r="G4505" s="202"/>
      <c r="H4505" s="203"/>
      <c r="I4505" s="176"/>
      <c r="J4505" s="177"/>
      <c r="K4505" s="204"/>
      <c r="L4505" s="204"/>
    </row>
    <row r="4506" spans="3:12">
      <c r="C4506" s="199"/>
      <c r="D4506" s="200"/>
      <c r="E4506" s="175"/>
      <c r="F4506" s="201"/>
      <c r="G4506" s="202"/>
      <c r="H4506" s="203"/>
      <c r="I4506" s="176"/>
      <c r="J4506" s="177"/>
      <c r="K4506" s="204"/>
      <c r="L4506" s="204"/>
    </row>
    <row r="4507" spans="3:12">
      <c r="C4507" s="199"/>
      <c r="D4507" s="200"/>
      <c r="E4507" s="175"/>
      <c r="F4507" s="201"/>
      <c r="G4507" s="202"/>
      <c r="H4507" s="203"/>
      <c r="I4507" s="176"/>
      <c r="J4507" s="177"/>
      <c r="K4507" s="204"/>
      <c r="L4507" s="204"/>
    </row>
    <row r="4508" spans="3:12">
      <c r="C4508" s="199"/>
      <c r="D4508" s="200"/>
      <c r="E4508" s="175"/>
      <c r="F4508" s="201"/>
      <c r="G4508" s="202"/>
      <c r="H4508" s="203"/>
      <c r="I4508" s="176"/>
      <c r="J4508" s="177"/>
      <c r="K4508" s="204"/>
      <c r="L4508" s="204"/>
    </row>
    <row r="4509" spans="3:12">
      <c r="C4509" s="199"/>
      <c r="D4509" s="200"/>
      <c r="E4509" s="175"/>
      <c r="F4509" s="201"/>
      <c r="G4509" s="202"/>
      <c r="H4509" s="203"/>
      <c r="I4509" s="176"/>
      <c r="J4509" s="177"/>
      <c r="K4509" s="204"/>
      <c r="L4509" s="204"/>
    </row>
    <row r="4510" spans="3:12">
      <c r="C4510" s="199"/>
      <c r="D4510" s="200"/>
      <c r="E4510" s="175"/>
      <c r="F4510" s="201"/>
      <c r="G4510" s="202"/>
      <c r="H4510" s="203"/>
      <c r="I4510" s="176"/>
      <c r="J4510" s="177"/>
      <c r="K4510" s="204"/>
      <c r="L4510" s="204"/>
    </row>
    <row r="4511" spans="3:12">
      <c r="C4511" s="199"/>
      <c r="D4511" s="200"/>
      <c r="E4511" s="175"/>
      <c r="F4511" s="201"/>
      <c r="G4511" s="202"/>
      <c r="H4511" s="203"/>
      <c r="I4511" s="176"/>
      <c r="J4511" s="177"/>
      <c r="K4511" s="204"/>
      <c r="L4511" s="204"/>
    </row>
    <row r="4512" spans="3:12">
      <c r="C4512" s="199"/>
      <c r="D4512" s="200"/>
      <c r="E4512" s="175"/>
      <c r="F4512" s="201"/>
      <c r="G4512" s="202"/>
      <c r="H4512" s="203"/>
      <c r="I4512" s="176"/>
      <c r="J4512" s="177"/>
      <c r="K4512" s="204"/>
      <c r="L4512" s="204"/>
    </row>
    <row r="4513" spans="3:12">
      <c r="C4513" s="199"/>
      <c r="D4513" s="200"/>
      <c r="E4513" s="175"/>
      <c r="F4513" s="201"/>
      <c r="G4513" s="202"/>
      <c r="H4513" s="203"/>
      <c r="I4513" s="176"/>
      <c r="J4513" s="177"/>
      <c r="K4513" s="204"/>
      <c r="L4513" s="204"/>
    </row>
    <row r="4514" spans="3:12">
      <c r="C4514" s="199"/>
      <c r="D4514" s="200"/>
      <c r="E4514" s="175"/>
      <c r="F4514" s="201"/>
      <c r="G4514" s="202"/>
      <c r="H4514" s="203"/>
      <c r="I4514" s="176"/>
      <c r="J4514" s="177"/>
      <c r="K4514" s="204"/>
      <c r="L4514" s="204"/>
    </row>
    <row r="4515" spans="3:12">
      <c r="C4515" s="199"/>
      <c r="D4515" s="200"/>
      <c r="E4515" s="175"/>
      <c r="F4515" s="201"/>
      <c r="G4515" s="202"/>
      <c r="H4515" s="203"/>
      <c r="I4515" s="176"/>
      <c r="J4515" s="177"/>
      <c r="K4515" s="204"/>
      <c r="L4515" s="204"/>
    </row>
    <row r="4516" spans="3:12">
      <c r="C4516" s="199"/>
      <c r="D4516" s="200"/>
      <c r="E4516" s="175"/>
      <c r="F4516" s="201"/>
      <c r="G4516" s="202"/>
      <c r="H4516" s="203"/>
      <c r="I4516" s="176"/>
      <c r="J4516" s="177"/>
      <c r="K4516" s="204"/>
      <c r="L4516" s="204"/>
    </row>
    <row r="4517" spans="3:12">
      <c r="C4517" s="199"/>
      <c r="D4517" s="200"/>
      <c r="E4517" s="175"/>
      <c r="F4517" s="201"/>
      <c r="G4517" s="202"/>
      <c r="H4517" s="203"/>
      <c r="I4517" s="176"/>
      <c r="J4517" s="177"/>
      <c r="K4517" s="204"/>
      <c r="L4517" s="204"/>
    </row>
    <row r="4518" spans="3:12">
      <c r="C4518" s="199"/>
      <c r="D4518" s="200"/>
      <c r="E4518" s="175"/>
      <c r="F4518" s="201"/>
      <c r="G4518" s="202"/>
      <c r="H4518" s="203"/>
      <c r="I4518" s="176"/>
      <c r="J4518" s="177"/>
      <c r="K4518" s="204"/>
      <c r="L4518" s="204"/>
    </row>
    <row r="4519" spans="3:12">
      <c r="C4519" s="199"/>
      <c r="D4519" s="200"/>
      <c r="E4519" s="175"/>
      <c r="F4519" s="201"/>
      <c r="G4519" s="202"/>
      <c r="H4519" s="203"/>
      <c r="I4519" s="176"/>
      <c r="J4519" s="177"/>
      <c r="K4519" s="204"/>
      <c r="L4519" s="204"/>
    </row>
    <row r="4520" spans="3:12">
      <c r="C4520" s="199"/>
      <c r="D4520" s="200"/>
      <c r="E4520" s="175"/>
      <c r="F4520" s="201"/>
      <c r="G4520" s="202"/>
      <c r="H4520" s="203"/>
      <c r="I4520" s="176"/>
      <c r="J4520" s="177"/>
      <c r="K4520" s="204"/>
      <c r="L4520" s="204"/>
    </row>
    <row r="4521" spans="3:12">
      <c r="C4521" s="199"/>
      <c r="D4521" s="200"/>
      <c r="E4521" s="175"/>
      <c r="F4521" s="201"/>
      <c r="G4521" s="202"/>
      <c r="H4521" s="203"/>
      <c r="I4521" s="176"/>
      <c r="J4521" s="177"/>
      <c r="K4521" s="204"/>
      <c r="L4521" s="204"/>
    </row>
    <row r="4522" spans="3:12">
      <c r="C4522" s="199"/>
      <c r="D4522" s="200"/>
      <c r="E4522" s="175"/>
      <c r="F4522" s="201"/>
      <c r="G4522" s="202"/>
      <c r="H4522" s="203"/>
      <c r="I4522" s="176"/>
      <c r="J4522" s="177"/>
      <c r="K4522" s="204"/>
      <c r="L4522" s="204"/>
    </row>
    <row r="4523" spans="3:12">
      <c r="C4523" s="199"/>
      <c r="D4523" s="200"/>
      <c r="E4523" s="175"/>
      <c r="F4523" s="201"/>
      <c r="G4523" s="202"/>
      <c r="H4523" s="203"/>
      <c r="I4523" s="176"/>
      <c r="J4523" s="177"/>
      <c r="K4523" s="204"/>
      <c r="L4523" s="204"/>
    </row>
    <row r="4524" spans="3:12">
      <c r="C4524" s="199"/>
      <c r="D4524" s="200"/>
      <c r="E4524" s="175"/>
      <c r="F4524" s="201"/>
      <c r="G4524" s="202"/>
      <c r="H4524" s="203"/>
      <c r="I4524" s="176"/>
      <c r="J4524" s="177"/>
      <c r="K4524" s="204"/>
      <c r="L4524" s="204"/>
    </row>
    <row r="4525" spans="3:12">
      <c r="C4525" s="199"/>
      <c r="D4525" s="200"/>
      <c r="E4525" s="175"/>
      <c r="F4525" s="201"/>
      <c r="G4525" s="202"/>
      <c r="H4525" s="203"/>
      <c r="I4525" s="176"/>
      <c r="J4525" s="177"/>
      <c r="K4525" s="204"/>
      <c r="L4525" s="204"/>
    </row>
    <row r="4526" spans="3:12">
      <c r="C4526" s="199"/>
      <c r="D4526" s="200"/>
      <c r="E4526" s="175"/>
      <c r="F4526" s="201"/>
      <c r="G4526" s="202"/>
      <c r="H4526" s="203"/>
      <c r="I4526" s="176"/>
      <c r="J4526" s="177"/>
      <c r="K4526" s="204"/>
      <c r="L4526" s="204"/>
    </row>
    <row r="4527" spans="3:12">
      <c r="C4527" s="199"/>
      <c r="D4527" s="200"/>
      <c r="E4527" s="175"/>
      <c r="F4527" s="201"/>
      <c r="G4527" s="202"/>
      <c r="H4527" s="203"/>
      <c r="I4527" s="176"/>
      <c r="J4527" s="177"/>
      <c r="K4527" s="204"/>
      <c r="L4527" s="204"/>
    </row>
    <row r="4528" spans="3:12">
      <c r="C4528" s="199"/>
      <c r="D4528" s="200"/>
      <c r="E4528" s="175"/>
      <c r="F4528" s="201"/>
      <c r="G4528" s="202"/>
      <c r="H4528" s="203"/>
      <c r="I4528" s="176"/>
      <c r="J4528" s="177"/>
      <c r="K4528" s="204"/>
      <c r="L4528" s="204"/>
    </row>
    <row r="4529" spans="3:12">
      <c r="C4529" s="199"/>
      <c r="D4529" s="200"/>
      <c r="E4529" s="175"/>
      <c r="F4529" s="201"/>
      <c r="G4529" s="202"/>
      <c r="H4529" s="203"/>
      <c r="I4529" s="176"/>
      <c r="J4529" s="177"/>
      <c r="K4529" s="204"/>
      <c r="L4529" s="204"/>
    </row>
    <row r="4530" spans="3:12">
      <c r="C4530" s="199"/>
      <c r="D4530" s="200"/>
      <c r="E4530" s="175"/>
      <c r="F4530" s="201"/>
      <c r="G4530" s="202"/>
      <c r="H4530" s="203"/>
      <c r="I4530" s="176"/>
      <c r="J4530" s="177"/>
      <c r="K4530" s="204"/>
      <c r="L4530" s="204"/>
    </row>
    <row r="4531" spans="3:12">
      <c r="C4531" s="199"/>
      <c r="D4531" s="200"/>
      <c r="E4531" s="175"/>
      <c r="F4531" s="201"/>
      <c r="G4531" s="202"/>
      <c r="H4531" s="203"/>
      <c r="I4531" s="176"/>
      <c r="J4531" s="177"/>
      <c r="K4531" s="204"/>
      <c r="L4531" s="204"/>
    </row>
    <row r="4532" spans="3:12">
      <c r="C4532" s="199"/>
      <c r="D4532" s="200"/>
      <c r="E4532" s="175"/>
      <c r="F4532" s="201"/>
      <c r="G4532" s="202"/>
      <c r="H4532" s="203"/>
      <c r="I4532" s="176"/>
      <c r="J4532" s="177"/>
      <c r="K4532" s="204"/>
      <c r="L4532" s="204"/>
    </row>
    <row r="4533" spans="3:12">
      <c r="C4533" s="199"/>
      <c r="D4533" s="200"/>
      <c r="E4533" s="175"/>
      <c r="F4533" s="201"/>
      <c r="G4533" s="202"/>
      <c r="H4533" s="203"/>
      <c r="I4533" s="176"/>
      <c r="J4533" s="177"/>
      <c r="K4533" s="204"/>
      <c r="L4533" s="204"/>
    </row>
    <row r="4534" spans="3:12">
      <c r="C4534" s="199"/>
      <c r="D4534" s="200"/>
      <c r="E4534" s="175"/>
      <c r="F4534" s="201"/>
      <c r="G4534" s="202"/>
      <c r="H4534" s="203"/>
      <c r="I4534" s="176"/>
      <c r="J4534" s="177"/>
      <c r="K4534" s="204"/>
      <c r="L4534" s="204"/>
    </row>
    <row r="4535" spans="3:12">
      <c r="C4535" s="199"/>
      <c r="D4535" s="200"/>
      <c r="E4535" s="175"/>
      <c r="F4535" s="201"/>
      <c r="G4535" s="202"/>
      <c r="H4535" s="203"/>
      <c r="I4535" s="176"/>
      <c r="J4535" s="177"/>
      <c r="K4535" s="204"/>
      <c r="L4535" s="204"/>
    </row>
    <row r="4536" spans="3:12">
      <c r="C4536" s="199"/>
      <c r="D4536" s="200"/>
      <c r="E4536" s="175"/>
      <c r="F4536" s="201"/>
      <c r="G4536" s="202"/>
      <c r="H4536" s="203"/>
      <c r="I4536" s="176"/>
      <c r="J4536" s="177"/>
      <c r="K4536" s="204"/>
      <c r="L4536" s="204"/>
    </row>
    <row r="4537" spans="3:12">
      <c r="C4537" s="199"/>
      <c r="D4537" s="200"/>
      <c r="E4537" s="175"/>
      <c r="F4537" s="201"/>
      <c r="G4537" s="202"/>
      <c r="H4537" s="203"/>
      <c r="I4537" s="176"/>
      <c r="J4537" s="177"/>
      <c r="K4537" s="204"/>
      <c r="L4537" s="204"/>
    </row>
    <row r="4538" spans="3:12">
      <c r="C4538" s="199"/>
      <c r="D4538" s="200"/>
      <c r="E4538" s="175"/>
      <c r="F4538" s="201"/>
      <c r="G4538" s="202"/>
      <c r="H4538" s="203"/>
      <c r="I4538" s="176"/>
      <c r="J4538" s="177"/>
      <c r="K4538" s="204"/>
      <c r="L4538" s="204"/>
    </row>
    <row r="4539" spans="3:12">
      <c r="C4539" s="199"/>
      <c r="D4539" s="200"/>
      <c r="E4539" s="175"/>
      <c r="F4539" s="201"/>
      <c r="G4539" s="202"/>
      <c r="H4539" s="203"/>
      <c r="I4539" s="176"/>
      <c r="J4539" s="177"/>
      <c r="K4539" s="204"/>
      <c r="L4539" s="204"/>
    </row>
    <row r="4540" spans="3:12">
      <c r="C4540" s="199"/>
      <c r="D4540" s="200"/>
      <c r="E4540" s="175"/>
      <c r="F4540" s="201"/>
      <c r="G4540" s="202"/>
      <c r="H4540" s="203"/>
      <c r="I4540" s="176"/>
      <c r="J4540" s="177"/>
      <c r="K4540" s="204"/>
      <c r="L4540" s="204"/>
    </row>
    <row r="4541" spans="3:12">
      <c r="C4541" s="199"/>
      <c r="D4541" s="200"/>
      <c r="E4541" s="175"/>
      <c r="F4541" s="201"/>
      <c r="G4541" s="202"/>
      <c r="H4541" s="203"/>
      <c r="I4541" s="176"/>
      <c r="J4541" s="177"/>
      <c r="K4541" s="204"/>
      <c r="L4541" s="204"/>
    </row>
    <row r="4542" spans="3:12">
      <c r="C4542" s="199"/>
      <c r="D4542" s="200"/>
      <c r="E4542" s="175"/>
      <c r="F4542" s="201"/>
      <c r="G4542" s="202"/>
      <c r="H4542" s="203"/>
      <c r="I4542" s="176"/>
      <c r="J4542" s="177"/>
      <c r="K4542" s="204"/>
      <c r="L4542" s="204"/>
    </row>
    <row r="4543" spans="3:12">
      <c r="C4543" s="199"/>
      <c r="D4543" s="200"/>
      <c r="E4543" s="175"/>
      <c r="F4543" s="201"/>
      <c r="G4543" s="202"/>
      <c r="H4543" s="203"/>
      <c r="I4543" s="176"/>
      <c r="J4543" s="177"/>
      <c r="K4543" s="204"/>
      <c r="L4543" s="204"/>
    </row>
    <row r="4544" spans="3:12">
      <c r="C4544" s="199"/>
      <c r="D4544" s="200"/>
      <c r="E4544" s="175"/>
      <c r="F4544" s="201"/>
      <c r="G4544" s="202"/>
      <c r="H4544" s="203"/>
      <c r="I4544" s="176"/>
      <c r="J4544" s="177"/>
      <c r="K4544" s="204"/>
      <c r="L4544" s="204"/>
    </row>
    <row r="4545" spans="3:12">
      <c r="C4545" s="199"/>
      <c r="D4545" s="200"/>
      <c r="E4545" s="175"/>
      <c r="F4545" s="201"/>
      <c r="G4545" s="202"/>
      <c r="H4545" s="203"/>
      <c r="I4545" s="176"/>
      <c r="J4545" s="177"/>
      <c r="K4545" s="204"/>
      <c r="L4545" s="204"/>
    </row>
    <row r="4546" spans="3:12">
      <c r="C4546" s="199"/>
      <c r="D4546" s="200"/>
      <c r="E4546" s="175"/>
      <c r="F4546" s="201"/>
      <c r="G4546" s="202"/>
      <c r="H4546" s="203"/>
      <c r="I4546" s="176"/>
      <c r="J4546" s="177"/>
      <c r="K4546" s="204"/>
      <c r="L4546" s="204"/>
    </row>
    <row r="4547" spans="3:12">
      <c r="C4547" s="199"/>
      <c r="D4547" s="200"/>
      <c r="E4547" s="175"/>
      <c r="F4547" s="201"/>
      <c r="G4547" s="202"/>
      <c r="H4547" s="203"/>
      <c r="I4547" s="176"/>
      <c r="J4547" s="177"/>
      <c r="K4547" s="204"/>
      <c r="L4547" s="204"/>
    </row>
    <row r="4548" spans="3:12">
      <c r="C4548" s="199"/>
      <c r="D4548" s="200"/>
      <c r="E4548" s="175"/>
      <c r="F4548" s="201"/>
      <c r="G4548" s="202"/>
      <c r="H4548" s="203"/>
      <c r="I4548" s="176"/>
      <c r="J4548" s="177"/>
      <c r="K4548" s="204"/>
      <c r="L4548" s="204"/>
    </row>
    <row r="4549" spans="3:12">
      <c r="C4549" s="199"/>
      <c r="D4549" s="200"/>
      <c r="E4549" s="175"/>
      <c r="F4549" s="201"/>
      <c r="G4549" s="202"/>
      <c r="H4549" s="203"/>
      <c r="I4549" s="176"/>
      <c r="J4549" s="177"/>
      <c r="K4549" s="204"/>
      <c r="L4549" s="204"/>
    </row>
    <row r="4550" spans="3:12">
      <c r="C4550" s="199"/>
      <c r="D4550" s="200"/>
      <c r="E4550" s="175"/>
      <c r="F4550" s="201"/>
      <c r="G4550" s="202"/>
      <c r="H4550" s="203"/>
      <c r="I4550" s="176"/>
      <c r="J4550" s="177"/>
      <c r="K4550" s="204"/>
      <c r="L4550" s="204"/>
    </row>
    <row r="4551" spans="3:12">
      <c r="C4551" s="199"/>
      <c r="D4551" s="200"/>
      <c r="E4551" s="175"/>
      <c r="F4551" s="201"/>
      <c r="G4551" s="202"/>
      <c r="H4551" s="203"/>
      <c r="I4551" s="176"/>
      <c r="J4551" s="177"/>
      <c r="K4551" s="204"/>
      <c r="L4551" s="204"/>
    </row>
    <row r="4552" spans="3:12">
      <c r="C4552" s="199"/>
      <c r="D4552" s="200"/>
      <c r="E4552" s="175"/>
      <c r="F4552" s="201"/>
      <c r="G4552" s="202"/>
      <c r="H4552" s="203"/>
      <c r="I4552" s="176"/>
      <c r="J4552" s="177"/>
      <c r="K4552" s="204"/>
      <c r="L4552" s="204"/>
    </row>
    <row r="4553" spans="3:12">
      <c r="C4553" s="199"/>
      <c r="D4553" s="200"/>
      <c r="E4553" s="175"/>
      <c r="F4553" s="201"/>
      <c r="G4553" s="202"/>
      <c r="H4553" s="203"/>
      <c r="I4553" s="176"/>
      <c r="J4553" s="177"/>
      <c r="K4553" s="204"/>
      <c r="L4553" s="204"/>
    </row>
    <row r="4554" spans="3:12">
      <c r="C4554" s="199"/>
      <c r="D4554" s="200"/>
      <c r="E4554" s="175"/>
      <c r="F4554" s="201"/>
      <c r="G4554" s="202"/>
      <c r="H4554" s="203"/>
      <c r="I4554" s="176"/>
      <c r="J4554" s="177"/>
      <c r="K4554" s="204"/>
      <c r="L4554" s="204"/>
    </row>
    <row r="4555" spans="3:12">
      <c r="C4555" s="199"/>
      <c r="D4555" s="200"/>
      <c r="E4555" s="175"/>
      <c r="F4555" s="201"/>
      <c r="G4555" s="202"/>
      <c r="H4555" s="203"/>
      <c r="I4555" s="176"/>
      <c r="J4555" s="177"/>
      <c r="K4555" s="204"/>
      <c r="L4555" s="204"/>
    </row>
    <row r="4556" spans="3:12">
      <c r="C4556" s="199"/>
      <c r="D4556" s="200"/>
      <c r="E4556" s="175"/>
      <c r="F4556" s="201"/>
      <c r="G4556" s="202"/>
      <c r="H4556" s="203"/>
      <c r="I4556" s="176"/>
      <c r="J4556" s="177"/>
      <c r="K4556" s="204"/>
      <c r="L4556" s="204"/>
    </row>
    <row r="4557" spans="3:12">
      <c r="C4557" s="199"/>
      <c r="D4557" s="200"/>
      <c r="E4557" s="175"/>
      <c r="F4557" s="201"/>
      <c r="G4557" s="202"/>
      <c r="H4557" s="203"/>
      <c r="I4557" s="176"/>
      <c r="J4557" s="177"/>
      <c r="K4557" s="204"/>
      <c r="L4557" s="204"/>
    </row>
    <row r="4558" spans="3:12">
      <c r="C4558" s="199"/>
      <c r="D4558" s="200"/>
      <c r="E4558" s="175"/>
      <c r="F4558" s="201"/>
      <c r="G4558" s="202"/>
      <c r="H4558" s="203"/>
      <c r="I4558" s="176"/>
      <c r="J4558" s="177"/>
      <c r="K4558" s="204"/>
      <c r="L4558" s="204"/>
    </row>
    <row r="4559" spans="3:12">
      <c r="C4559" s="199"/>
      <c r="D4559" s="200"/>
      <c r="E4559" s="175"/>
      <c r="F4559" s="201"/>
      <c r="G4559" s="202"/>
      <c r="H4559" s="203"/>
      <c r="I4559" s="176"/>
      <c r="J4559" s="177"/>
      <c r="K4559" s="204"/>
      <c r="L4559" s="204"/>
    </row>
    <row r="4560" spans="3:12">
      <c r="C4560" s="199"/>
      <c r="D4560" s="200"/>
      <c r="E4560" s="175"/>
      <c r="F4560" s="201"/>
      <c r="G4560" s="202"/>
      <c r="H4560" s="203"/>
      <c r="I4560" s="176"/>
      <c r="J4560" s="177"/>
      <c r="K4560" s="204"/>
      <c r="L4560" s="204"/>
    </row>
    <row r="4561" spans="3:12">
      <c r="C4561" s="199"/>
      <c r="D4561" s="200"/>
      <c r="E4561" s="175"/>
      <c r="F4561" s="201"/>
      <c r="G4561" s="202"/>
      <c r="H4561" s="203"/>
      <c r="I4561" s="176"/>
      <c r="J4561" s="177"/>
      <c r="K4561" s="204"/>
      <c r="L4561" s="204"/>
    </row>
    <row r="4562" spans="3:12">
      <c r="C4562" s="199"/>
      <c r="D4562" s="200"/>
      <c r="E4562" s="175"/>
      <c r="F4562" s="201"/>
      <c r="G4562" s="202"/>
      <c r="H4562" s="203"/>
      <c r="I4562" s="176"/>
      <c r="J4562" s="177"/>
      <c r="K4562" s="204"/>
      <c r="L4562" s="204"/>
    </row>
    <row r="4563" spans="3:12">
      <c r="C4563" s="199"/>
      <c r="D4563" s="200"/>
      <c r="E4563" s="175"/>
      <c r="F4563" s="201"/>
      <c r="G4563" s="202"/>
      <c r="H4563" s="203"/>
      <c r="I4563" s="176"/>
      <c r="J4563" s="177"/>
      <c r="K4563" s="204"/>
      <c r="L4563" s="204"/>
    </row>
    <row r="4564" spans="3:12">
      <c r="C4564" s="199"/>
      <c r="D4564" s="200"/>
      <c r="E4564" s="175"/>
      <c r="F4564" s="201"/>
      <c r="G4564" s="202"/>
      <c r="H4564" s="203"/>
      <c r="I4564" s="176"/>
      <c r="J4564" s="177"/>
      <c r="K4564" s="204"/>
      <c r="L4564" s="204"/>
    </row>
    <row r="4565" spans="3:12">
      <c r="C4565" s="199"/>
      <c r="D4565" s="200"/>
      <c r="E4565" s="175"/>
      <c r="F4565" s="201"/>
      <c r="G4565" s="202"/>
      <c r="H4565" s="203"/>
      <c r="I4565" s="176"/>
      <c r="J4565" s="177"/>
      <c r="K4565" s="204"/>
      <c r="L4565" s="204"/>
    </row>
    <row r="4566" spans="3:12">
      <c r="C4566" s="199"/>
      <c r="D4566" s="200"/>
      <c r="E4566" s="175"/>
      <c r="F4566" s="201"/>
      <c r="G4566" s="202"/>
      <c r="H4566" s="203"/>
      <c r="I4566" s="176"/>
      <c r="J4566" s="177"/>
      <c r="K4566" s="204"/>
      <c r="L4566" s="204"/>
    </row>
    <row r="4567" spans="3:12">
      <c r="C4567" s="199"/>
      <c r="D4567" s="200"/>
      <c r="E4567" s="175"/>
      <c r="F4567" s="201"/>
      <c r="G4567" s="202"/>
      <c r="H4567" s="203"/>
      <c r="I4567" s="176"/>
      <c r="J4567" s="177"/>
      <c r="K4567" s="204"/>
      <c r="L4567" s="204"/>
    </row>
    <row r="4568" spans="3:12">
      <c r="C4568" s="199"/>
      <c r="D4568" s="200"/>
      <c r="E4568" s="175"/>
      <c r="F4568" s="201"/>
      <c r="G4568" s="202"/>
      <c r="H4568" s="203"/>
      <c r="I4568" s="176"/>
      <c r="J4568" s="177"/>
      <c r="K4568" s="204"/>
      <c r="L4568" s="204"/>
    </row>
    <row r="4569" spans="3:12">
      <c r="C4569" s="199"/>
      <c r="D4569" s="200"/>
      <c r="E4569" s="175"/>
      <c r="F4569" s="201"/>
      <c r="G4569" s="202"/>
      <c r="H4569" s="203"/>
      <c r="I4569" s="176"/>
      <c r="J4569" s="177"/>
      <c r="K4569" s="204"/>
      <c r="L4569" s="204"/>
    </row>
    <row r="4570" spans="3:12">
      <c r="C4570" s="199"/>
      <c r="D4570" s="200"/>
      <c r="E4570" s="175"/>
      <c r="F4570" s="201"/>
      <c r="G4570" s="202"/>
      <c r="H4570" s="203"/>
      <c r="I4570" s="176"/>
      <c r="J4570" s="177"/>
      <c r="K4570" s="204"/>
      <c r="L4570" s="204"/>
    </row>
    <row r="4571" spans="3:12">
      <c r="C4571" s="199"/>
      <c r="D4571" s="200"/>
      <c r="E4571" s="175"/>
      <c r="F4571" s="201"/>
      <c r="G4571" s="202"/>
      <c r="H4571" s="203"/>
      <c r="I4571" s="176"/>
      <c r="J4571" s="177"/>
      <c r="K4571" s="204"/>
      <c r="L4571" s="204"/>
    </row>
    <row r="4572" spans="3:12">
      <c r="C4572" s="199"/>
      <c r="D4572" s="200"/>
      <c r="E4572" s="175"/>
      <c r="F4572" s="201"/>
      <c r="G4572" s="202"/>
      <c r="H4572" s="203"/>
      <c r="I4572" s="176"/>
      <c r="J4572" s="177"/>
      <c r="K4572" s="204"/>
      <c r="L4572" s="204"/>
    </row>
    <row r="4573" spans="3:12">
      <c r="C4573" s="199"/>
      <c r="D4573" s="200"/>
      <c r="E4573" s="175"/>
      <c r="F4573" s="201"/>
      <c r="G4573" s="202"/>
      <c r="H4573" s="203"/>
      <c r="I4573" s="176"/>
      <c r="J4573" s="177"/>
      <c r="K4573" s="204"/>
      <c r="L4573" s="204"/>
    </row>
    <row r="4574" spans="3:12">
      <c r="C4574" s="199"/>
      <c r="D4574" s="200"/>
      <c r="E4574" s="175"/>
      <c r="F4574" s="201"/>
      <c r="G4574" s="202"/>
      <c r="H4574" s="203"/>
      <c r="I4574" s="176"/>
      <c r="J4574" s="177"/>
      <c r="K4574" s="204"/>
      <c r="L4574" s="204"/>
    </row>
    <row r="4575" spans="3:12">
      <c r="C4575" s="199"/>
      <c r="D4575" s="200"/>
      <c r="E4575" s="175"/>
      <c r="F4575" s="201"/>
      <c r="G4575" s="202"/>
      <c r="H4575" s="203"/>
      <c r="I4575" s="176"/>
      <c r="J4575" s="177"/>
      <c r="K4575" s="204"/>
      <c r="L4575" s="204"/>
    </row>
    <row r="4576" spans="3:12">
      <c r="C4576" s="199"/>
      <c r="D4576" s="200"/>
      <c r="E4576" s="175"/>
      <c r="F4576" s="201"/>
      <c r="G4576" s="202"/>
      <c r="H4576" s="203"/>
      <c r="I4576" s="176"/>
      <c r="J4576" s="177"/>
      <c r="K4576" s="204"/>
      <c r="L4576" s="204"/>
    </row>
    <row r="4577" spans="3:12">
      <c r="C4577" s="199"/>
      <c r="D4577" s="200"/>
      <c r="E4577" s="175"/>
      <c r="F4577" s="201"/>
      <c r="G4577" s="202"/>
      <c r="H4577" s="203"/>
      <c r="I4577" s="176"/>
      <c r="J4577" s="177"/>
      <c r="K4577" s="204"/>
      <c r="L4577" s="204"/>
    </row>
    <row r="4578" spans="3:12">
      <c r="C4578" s="199"/>
      <c r="D4578" s="200"/>
      <c r="E4578" s="175"/>
      <c r="F4578" s="201"/>
      <c r="G4578" s="202"/>
      <c r="H4578" s="203"/>
      <c r="I4578" s="176"/>
      <c r="J4578" s="177"/>
      <c r="K4578" s="204"/>
      <c r="L4578" s="204"/>
    </row>
    <row r="4579" spans="3:12">
      <c r="C4579" s="199"/>
      <c r="D4579" s="200"/>
      <c r="E4579" s="175"/>
      <c r="F4579" s="201"/>
      <c r="G4579" s="202"/>
      <c r="H4579" s="203"/>
      <c r="I4579" s="176"/>
      <c r="J4579" s="177"/>
      <c r="K4579" s="204"/>
      <c r="L4579" s="204"/>
    </row>
    <row r="4580" spans="3:12">
      <c r="C4580" s="199"/>
      <c r="D4580" s="200"/>
      <c r="E4580" s="175"/>
      <c r="F4580" s="201"/>
      <c r="G4580" s="202"/>
      <c r="H4580" s="203"/>
      <c r="I4580" s="176"/>
      <c r="J4580" s="177"/>
      <c r="K4580" s="204"/>
      <c r="L4580" s="204"/>
    </row>
    <row r="4581" spans="3:12">
      <c r="C4581" s="199"/>
      <c r="D4581" s="200"/>
      <c r="E4581" s="175"/>
      <c r="F4581" s="201"/>
      <c r="G4581" s="202"/>
      <c r="H4581" s="203"/>
      <c r="I4581" s="176"/>
      <c r="J4581" s="177"/>
      <c r="K4581" s="204"/>
      <c r="L4581" s="204"/>
    </row>
    <row r="4582" spans="3:12">
      <c r="C4582" s="199"/>
      <c r="D4582" s="200"/>
      <c r="E4582" s="175"/>
      <c r="F4582" s="201"/>
      <c r="G4582" s="202"/>
      <c r="H4582" s="203"/>
      <c r="I4582" s="176"/>
      <c r="J4582" s="177"/>
      <c r="K4582" s="204"/>
      <c r="L4582" s="204"/>
    </row>
    <row r="4583" spans="3:12">
      <c r="C4583" s="199"/>
      <c r="D4583" s="200"/>
      <c r="E4583" s="175"/>
      <c r="F4583" s="201"/>
      <c r="G4583" s="202"/>
      <c r="H4583" s="203"/>
      <c r="I4583" s="176"/>
      <c r="J4583" s="177"/>
      <c r="K4583" s="204"/>
      <c r="L4583" s="204"/>
    </row>
    <row r="4584" spans="3:12">
      <c r="C4584" s="199"/>
      <c r="D4584" s="200"/>
      <c r="E4584" s="175"/>
      <c r="F4584" s="201"/>
      <c r="G4584" s="202"/>
      <c r="H4584" s="203"/>
      <c r="I4584" s="176"/>
      <c r="J4584" s="177"/>
      <c r="K4584" s="204"/>
      <c r="L4584" s="204"/>
    </row>
    <row r="4585" spans="3:12">
      <c r="C4585" s="199"/>
      <c r="D4585" s="200"/>
      <c r="E4585" s="175"/>
      <c r="F4585" s="201"/>
      <c r="G4585" s="202"/>
      <c r="H4585" s="203"/>
      <c r="I4585" s="176"/>
      <c r="J4585" s="177"/>
      <c r="K4585" s="204"/>
      <c r="L4585" s="204"/>
    </row>
    <row r="4586" spans="3:12">
      <c r="C4586" s="199"/>
      <c r="D4586" s="200"/>
      <c r="E4586" s="175"/>
      <c r="F4586" s="201"/>
      <c r="G4586" s="202"/>
      <c r="H4586" s="203"/>
      <c r="I4586" s="176"/>
      <c r="J4586" s="177"/>
      <c r="K4586" s="204"/>
      <c r="L4586" s="204"/>
    </row>
    <row r="4587" spans="3:12">
      <c r="C4587" s="199"/>
      <c r="D4587" s="200"/>
      <c r="E4587" s="175"/>
      <c r="F4587" s="201"/>
      <c r="G4587" s="202"/>
      <c r="H4587" s="203"/>
      <c r="I4587" s="176"/>
      <c r="J4587" s="177"/>
      <c r="K4587" s="204"/>
      <c r="L4587" s="204"/>
    </row>
    <row r="4588" spans="3:12">
      <c r="C4588" s="199"/>
      <c r="D4588" s="200"/>
      <c r="E4588" s="175"/>
      <c r="F4588" s="201"/>
      <c r="G4588" s="202"/>
      <c r="H4588" s="203"/>
      <c r="I4588" s="176"/>
      <c r="J4588" s="177"/>
      <c r="K4588" s="204"/>
      <c r="L4588" s="204"/>
    </row>
    <row r="4589" spans="3:12">
      <c r="C4589" s="199"/>
      <c r="D4589" s="200"/>
      <c r="E4589" s="175"/>
      <c r="F4589" s="201"/>
      <c r="G4589" s="202"/>
      <c r="H4589" s="203"/>
      <c r="I4589" s="176"/>
      <c r="J4589" s="177"/>
      <c r="K4589" s="204"/>
      <c r="L4589" s="204"/>
    </row>
    <row r="4590" spans="3:12">
      <c r="C4590" s="199"/>
      <c r="D4590" s="200"/>
      <c r="E4590" s="175"/>
      <c r="F4590" s="201"/>
      <c r="G4590" s="202"/>
      <c r="H4590" s="203"/>
      <c r="I4590" s="176"/>
      <c r="J4590" s="177"/>
      <c r="K4590" s="204"/>
      <c r="L4590" s="204"/>
    </row>
    <row r="4591" spans="3:12">
      <c r="C4591" s="199"/>
      <c r="D4591" s="200"/>
      <c r="E4591" s="175"/>
      <c r="F4591" s="201"/>
      <c r="G4591" s="202"/>
      <c r="H4591" s="203"/>
      <c r="I4591" s="176"/>
      <c r="J4591" s="177"/>
      <c r="K4591" s="204"/>
      <c r="L4591" s="204"/>
    </row>
    <row r="4592" spans="3:12">
      <c r="C4592" s="199"/>
      <c r="D4592" s="200"/>
      <c r="E4592" s="175"/>
      <c r="F4592" s="201"/>
      <c r="G4592" s="202"/>
      <c r="H4592" s="203"/>
      <c r="I4592" s="176"/>
      <c r="J4592" s="177"/>
      <c r="K4592" s="204"/>
      <c r="L4592" s="204"/>
    </row>
    <row r="4593" spans="3:12">
      <c r="C4593" s="199"/>
      <c r="D4593" s="200"/>
      <c r="E4593" s="175"/>
      <c r="F4593" s="201"/>
      <c r="G4593" s="202"/>
      <c r="H4593" s="203"/>
      <c r="I4593" s="176"/>
      <c r="J4593" s="177"/>
      <c r="K4593" s="204"/>
      <c r="L4593" s="204"/>
    </row>
    <row r="4594" spans="3:12">
      <c r="C4594" s="199"/>
      <c r="D4594" s="200"/>
      <c r="E4594" s="175"/>
      <c r="F4594" s="201"/>
      <c r="G4594" s="202"/>
      <c r="H4594" s="203"/>
      <c r="I4594" s="176"/>
      <c r="J4594" s="177"/>
      <c r="K4594" s="204"/>
      <c r="L4594" s="204"/>
    </row>
    <row r="4595" spans="3:12">
      <c r="C4595" s="199"/>
      <c r="D4595" s="200"/>
      <c r="E4595" s="175"/>
      <c r="F4595" s="201"/>
      <c r="G4595" s="202"/>
      <c r="H4595" s="203"/>
      <c r="I4595" s="176"/>
      <c r="J4595" s="177"/>
      <c r="K4595" s="204"/>
      <c r="L4595" s="204"/>
    </row>
    <row r="4596" spans="3:12">
      <c r="C4596" s="199"/>
      <c r="D4596" s="200"/>
      <c r="E4596" s="175"/>
      <c r="F4596" s="201"/>
      <c r="G4596" s="202"/>
      <c r="H4596" s="203"/>
      <c r="I4596" s="176"/>
      <c r="J4596" s="177"/>
      <c r="K4596" s="204"/>
      <c r="L4596" s="204"/>
    </row>
    <row r="4597" spans="3:12">
      <c r="C4597" s="199"/>
      <c r="D4597" s="200"/>
      <c r="E4597" s="175"/>
      <c r="F4597" s="201"/>
      <c r="G4597" s="202"/>
      <c r="H4597" s="203"/>
      <c r="I4597" s="176"/>
      <c r="J4597" s="177"/>
      <c r="K4597" s="204"/>
      <c r="L4597" s="204"/>
    </row>
    <row r="4598" spans="3:12">
      <c r="C4598" s="199"/>
      <c r="D4598" s="200"/>
      <c r="E4598" s="175"/>
      <c r="F4598" s="201"/>
      <c r="G4598" s="202"/>
      <c r="H4598" s="203"/>
      <c r="I4598" s="176"/>
      <c r="J4598" s="177"/>
      <c r="K4598" s="204"/>
      <c r="L4598" s="204"/>
    </row>
    <row r="4599" spans="3:12">
      <c r="C4599" s="199"/>
      <c r="D4599" s="200"/>
      <c r="E4599" s="175"/>
      <c r="F4599" s="201"/>
      <c r="G4599" s="202"/>
      <c r="H4599" s="203"/>
      <c r="I4599" s="176"/>
      <c r="J4599" s="177"/>
      <c r="K4599" s="204"/>
      <c r="L4599" s="204"/>
    </row>
    <row r="4600" spans="3:12">
      <c r="C4600" s="199"/>
      <c r="D4600" s="200"/>
      <c r="E4600" s="175"/>
      <c r="F4600" s="201"/>
      <c r="G4600" s="202"/>
      <c r="H4600" s="203"/>
      <c r="I4600" s="176"/>
      <c r="J4600" s="177"/>
      <c r="K4600" s="204"/>
      <c r="L4600" s="204"/>
    </row>
    <row r="4601" spans="3:12">
      <c r="C4601" s="199"/>
      <c r="D4601" s="200"/>
      <c r="E4601" s="175"/>
      <c r="F4601" s="201"/>
      <c r="G4601" s="202"/>
      <c r="H4601" s="203"/>
      <c r="I4601" s="176"/>
      <c r="J4601" s="177"/>
      <c r="K4601" s="204"/>
      <c r="L4601" s="204"/>
    </row>
    <row r="4602" spans="3:12">
      <c r="C4602" s="199"/>
      <c r="D4602" s="200"/>
      <c r="E4602" s="175"/>
      <c r="F4602" s="201"/>
      <c r="G4602" s="202"/>
      <c r="H4602" s="203"/>
      <c r="I4602" s="176"/>
      <c r="J4602" s="177"/>
      <c r="K4602" s="204"/>
      <c r="L4602" s="204"/>
    </row>
    <row r="4603" spans="3:12">
      <c r="C4603" s="199"/>
      <c r="D4603" s="200"/>
      <c r="E4603" s="175"/>
      <c r="F4603" s="201"/>
      <c r="G4603" s="202"/>
      <c r="H4603" s="203"/>
      <c r="I4603" s="176"/>
      <c r="J4603" s="177"/>
      <c r="K4603" s="204"/>
      <c r="L4603" s="204"/>
    </row>
    <row r="4604" spans="3:12">
      <c r="C4604" s="199"/>
      <c r="D4604" s="200"/>
      <c r="E4604" s="175"/>
      <c r="F4604" s="201"/>
      <c r="G4604" s="202"/>
      <c r="H4604" s="203"/>
      <c r="I4604" s="176"/>
      <c r="J4604" s="177"/>
      <c r="K4604" s="204"/>
      <c r="L4604" s="204"/>
    </row>
    <row r="4605" spans="3:12">
      <c r="C4605" s="199"/>
      <c r="D4605" s="200"/>
      <c r="E4605" s="175"/>
      <c r="F4605" s="201"/>
      <c r="G4605" s="202"/>
      <c r="H4605" s="203"/>
      <c r="I4605" s="176"/>
      <c r="J4605" s="177"/>
      <c r="K4605" s="204"/>
      <c r="L4605" s="204"/>
    </row>
    <row r="4606" spans="3:12">
      <c r="C4606" s="199"/>
      <c r="D4606" s="200"/>
      <c r="E4606" s="175"/>
      <c r="F4606" s="201"/>
      <c r="G4606" s="202"/>
      <c r="H4606" s="203"/>
      <c r="I4606" s="176"/>
      <c r="J4606" s="177"/>
      <c r="K4606" s="204"/>
      <c r="L4606" s="204"/>
    </row>
    <row r="4607" spans="3:12">
      <c r="C4607" s="199"/>
      <c r="D4607" s="200"/>
      <c r="E4607" s="175"/>
      <c r="F4607" s="201"/>
      <c r="G4607" s="202"/>
      <c r="H4607" s="203"/>
      <c r="I4607" s="176"/>
      <c r="J4607" s="177"/>
      <c r="K4607" s="204"/>
      <c r="L4607" s="204"/>
    </row>
    <row r="4608" spans="3:12">
      <c r="C4608" s="199"/>
      <c r="D4608" s="200"/>
      <c r="E4608" s="175"/>
      <c r="F4608" s="201"/>
      <c r="G4608" s="202"/>
      <c r="H4608" s="203"/>
      <c r="I4608" s="176"/>
      <c r="J4608" s="177"/>
      <c r="K4608" s="204"/>
      <c r="L4608" s="204"/>
    </row>
    <row r="4609" spans="3:12">
      <c r="C4609" s="199"/>
      <c r="D4609" s="200"/>
      <c r="E4609" s="175"/>
      <c r="F4609" s="201"/>
      <c r="G4609" s="202"/>
      <c r="H4609" s="203"/>
      <c r="I4609" s="176"/>
      <c r="J4609" s="177"/>
      <c r="K4609" s="204"/>
      <c r="L4609" s="204"/>
    </row>
    <row r="4610" spans="3:12">
      <c r="C4610" s="199"/>
      <c r="D4610" s="200"/>
      <c r="E4610" s="175"/>
      <c r="F4610" s="201"/>
      <c r="G4610" s="202"/>
      <c r="H4610" s="203"/>
      <c r="I4610" s="176"/>
      <c r="J4610" s="177"/>
      <c r="K4610" s="204"/>
      <c r="L4610" s="204"/>
    </row>
    <row r="4611" spans="3:12">
      <c r="C4611" s="199"/>
      <c r="D4611" s="200"/>
      <c r="E4611" s="175"/>
      <c r="F4611" s="201"/>
      <c r="G4611" s="202"/>
      <c r="H4611" s="203"/>
      <c r="I4611" s="176"/>
      <c r="J4611" s="177"/>
      <c r="K4611" s="204"/>
      <c r="L4611" s="204"/>
    </row>
    <row r="4612" spans="3:12">
      <c r="C4612" s="199"/>
      <c r="D4612" s="200"/>
      <c r="E4612" s="175"/>
      <c r="F4612" s="201"/>
      <c r="G4612" s="202"/>
      <c r="H4612" s="203"/>
      <c r="I4612" s="176"/>
      <c r="J4612" s="177"/>
      <c r="K4612" s="204"/>
      <c r="L4612" s="204"/>
    </row>
    <row r="4613" spans="3:12">
      <c r="C4613" s="199"/>
      <c r="D4613" s="200"/>
      <c r="E4613" s="175"/>
      <c r="F4613" s="201"/>
      <c r="G4613" s="202"/>
      <c r="H4613" s="203"/>
      <c r="I4613" s="176"/>
      <c r="J4613" s="177"/>
      <c r="K4613" s="204"/>
      <c r="L4613" s="204"/>
    </row>
    <row r="4614" spans="3:12">
      <c r="C4614" s="199"/>
      <c r="D4614" s="200"/>
      <c r="E4614" s="175"/>
      <c r="F4614" s="201"/>
      <c r="G4614" s="202"/>
      <c r="H4614" s="203"/>
      <c r="I4614" s="176"/>
      <c r="J4614" s="177"/>
      <c r="K4614" s="204"/>
      <c r="L4614" s="204"/>
    </row>
    <row r="4615" spans="3:12">
      <c r="C4615" s="199"/>
      <c r="D4615" s="200"/>
      <c r="E4615" s="175"/>
      <c r="F4615" s="201"/>
      <c r="G4615" s="202"/>
      <c r="H4615" s="203"/>
      <c r="I4615" s="176"/>
      <c r="J4615" s="177"/>
      <c r="K4615" s="204"/>
      <c r="L4615" s="204"/>
    </row>
    <row r="4616" spans="3:12">
      <c r="C4616" s="199"/>
      <c r="D4616" s="200"/>
      <c r="E4616" s="175"/>
      <c r="F4616" s="201"/>
      <c r="G4616" s="202"/>
      <c r="H4616" s="203"/>
      <c r="I4616" s="176"/>
      <c r="J4616" s="177"/>
      <c r="K4616" s="204"/>
      <c r="L4616" s="204"/>
    </row>
    <row r="4617" spans="3:12">
      <c r="C4617" s="199"/>
      <c r="D4617" s="200"/>
      <c r="E4617" s="175"/>
      <c r="F4617" s="201"/>
      <c r="G4617" s="202"/>
      <c r="H4617" s="203"/>
      <c r="I4617" s="176"/>
      <c r="J4617" s="177"/>
      <c r="K4617" s="204"/>
      <c r="L4617" s="204"/>
    </row>
    <row r="4618" spans="3:12">
      <c r="C4618" s="199"/>
      <c r="D4618" s="200"/>
      <c r="E4618" s="175"/>
      <c r="F4618" s="201"/>
      <c r="G4618" s="202"/>
      <c r="H4618" s="203"/>
      <c r="I4618" s="176"/>
      <c r="J4618" s="177"/>
      <c r="K4618" s="204"/>
      <c r="L4618" s="204"/>
    </row>
    <row r="4619" spans="3:12">
      <c r="C4619" s="199"/>
      <c r="D4619" s="200"/>
      <c r="E4619" s="175"/>
      <c r="F4619" s="201"/>
      <c r="G4619" s="202"/>
      <c r="H4619" s="203"/>
      <c r="I4619" s="176"/>
      <c r="J4619" s="177"/>
      <c r="K4619" s="204"/>
      <c r="L4619" s="204"/>
    </row>
    <row r="4620" spans="3:12">
      <c r="C4620" s="199"/>
      <c r="D4620" s="200"/>
      <c r="E4620" s="175"/>
      <c r="F4620" s="201"/>
      <c r="G4620" s="202"/>
      <c r="H4620" s="203"/>
      <c r="I4620" s="176"/>
      <c r="J4620" s="177"/>
      <c r="K4620" s="204"/>
      <c r="L4620" s="204"/>
    </row>
    <row r="4621" spans="3:12">
      <c r="C4621" s="199"/>
      <c r="D4621" s="200"/>
      <c r="E4621" s="175"/>
      <c r="F4621" s="201"/>
      <c r="G4621" s="202"/>
      <c r="H4621" s="203"/>
      <c r="I4621" s="176"/>
      <c r="J4621" s="177"/>
      <c r="K4621" s="204"/>
      <c r="L4621" s="204"/>
    </row>
    <row r="4622" spans="3:12">
      <c r="C4622" s="199"/>
      <c r="D4622" s="200"/>
      <c r="E4622" s="175"/>
      <c r="F4622" s="201"/>
      <c r="G4622" s="202"/>
      <c r="H4622" s="203"/>
      <c r="I4622" s="176"/>
      <c r="J4622" s="177"/>
      <c r="K4622" s="204"/>
      <c r="L4622" s="204"/>
    </row>
    <row r="4623" spans="3:12">
      <c r="C4623" s="199"/>
      <c r="D4623" s="200"/>
      <c r="E4623" s="175"/>
      <c r="F4623" s="201"/>
      <c r="G4623" s="202"/>
      <c r="H4623" s="203"/>
      <c r="I4623" s="176"/>
      <c r="J4623" s="177"/>
      <c r="K4623" s="204"/>
      <c r="L4623" s="204"/>
    </row>
    <row r="4624" spans="3:12">
      <c r="C4624" s="199"/>
      <c r="D4624" s="200"/>
      <c r="E4624" s="175"/>
      <c r="F4624" s="201"/>
      <c r="G4624" s="202"/>
      <c r="H4624" s="203"/>
      <c r="I4624" s="176"/>
      <c r="J4624" s="177"/>
      <c r="K4624" s="204"/>
      <c r="L4624" s="204"/>
    </row>
    <row r="4625" spans="3:12">
      <c r="C4625" s="199"/>
      <c r="D4625" s="200"/>
      <c r="E4625" s="175"/>
      <c r="F4625" s="201"/>
      <c r="G4625" s="202"/>
      <c r="H4625" s="203"/>
      <c r="I4625" s="176"/>
      <c r="J4625" s="177"/>
      <c r="K4625" s="204"/>
      <c r="L4625" s="204"/>
    </row>
    <row r="4626" spans="3:12">
      <c r="C4626" s="199"/>
      <c r="D4626" s="200"/>
      <c r="E4626" s="175"/>
      <c r="F4626" s="201"/>
      <c r="G4626" s="202"/>
      <c r="H4626" s="203"/>
      <c r="I4626" s="176"/>
      <c r="J4626" s="177"/>
      <c r="K4626" s="204"/>
      <c r="L4626" s="204"/>
    </row>
    <row r="4627" spans="3:12">
      <c r="C4627" s="199"/>
      <c r="D4627" s="200"/>
      <c r="E4627" s="175"/>
      <c r="F4627" s="201"/>
      <c r="G4627" s="202"/>
      <c r="H4627" s="203"/>
      <c r="I4627" s="176"/>
      <c r="J4627" s="177"/>
      <c r="K4627" s="204"/>
      <c r="L4627" s="204"/>
    </row>
    <row r="4628" spans="3:12">
      <c r="C4628" s="199"/>
      <c r="D4628" s="200"/>
      <c r="E4628" s="175"/>
      <c r="F4628" s="201"/>
      <c r="G4628" s="202"/>
      <c r="H4628" s="203"/>
      <c r="I4628" s="176"/>
      <c r="J4628" s="177"/>
      <c r="K4628" s="204"/>
      <c r="L4628" s="204"/>
    </row>
    <row r="4629" spans="3:12">
      <c r="C4629" s="199"/>
      <c r="D4629" s="200"/>
      <c r="E4629" s="175"/>
      <c r="F4629" s="201"/>
      <c r="G4629" s="202"/>
      <c r="H4629" s="203"/>
      <c r="I4629" s="176"/>
      <c r="J4629" s="177"/>
      <c r="K4629" s="204"/>
      <c r="L4629" s="204"/>
    </row>
    <row r="4630" spans="3:12">
      <c r="C4630" s="199"/>
      <c r="D4630" s="200"/>
      <c r="E4630" s="175"/>
      <c r="F4630" s="201"/>
      <c r="G4630" s="202"/>
      <c r="H4630" s="203"/>
      <c r="I4630" s="176"/>
      <c r="J4630" s="177"/>
      <c r="K4630" s="204"/>
      <c r="L4630" s="204"/>
    </row>
    <row r="4631" spans="3:12">
      <c r="C4631" s="199"/>
      <c r="D4631" s="200"/>
      <c r="E4631" s="175"/>
      <c r="F4631" s="201"/>
      <c r="G4631" s="202"/>
      <c r="H4631" s="203"/>
      <c r="I4631" s="176"/>
      <c r="J4631" s="177"/>
      <c r="K4631" s="204"/>
      <c r="L4631" s="204"/>
    </row>
    <row r="4632" spans="3:12">
      <c r="C4632" s="199"/>
      <c r="D4632" s="200"/>
      <c r="E4632" s="175"/>
      <c r="F4632" s="201"/>
      <c r="G4632" s="202"/>
      <c r="H4632" s="203"/>
      <c r="I4632" s="176"/>
      <c r="J4632" s="177"/>
      <c r="K4632" s="204"/>
      <c r="L4632" s="204"/>
    </row>
    <row r="4633" spans="3:12">
      <c r="C4633" s="199"/>
      <c r="D4633" s="200"/>
      <c r="E4633" s="175"/>
      <c r="F4633" s="201"/>
      <c r="G4633" s="202"/>
      <c r="H4633" s="203"/>
      <c r="I4633" s="176"/>
      <c r="J4633" s="177"/>
      <c r="K4633" s="204"/>
      <c r="L4633" s="204"/>
    </row>
    <row r="4634" spans="3:12">
      <c r="C4634" s="199"/>
      <c r="D4634" s="200"/>
      <c r="E4634" s="175"/>
      <c r="F4634" s="201"/>
      <c r="G4634" s="202"/>
      <c r="H4634" s="203"/>
      <c r="I4634" s="176"/>
      <c r="J4634" s="177"/>
      <c r="K4634" s="204"/>
      <c r="L4634" s="204"/>
    </row>
    <row r="4635" spans="3:12">
      <c r="C4635" s="199"/>
      <c r="D4635" s="200"/>
      <c r="E4635" s="175"/>
      <c r="F4635" s="201"/>
      <c r="G4635" s="202"/>
      <c r="H4635" s="203"/>
      <c r="I4635" s="176"/>
      <c r="J4635" s="177"/>
      <c r="K4635" s="204"/>
      <c r="L4635" s="204"/>
    </row>
    <row r="4636" spans="3:12">
      <c r="C4636" s="199"/>
      <c r="D4636" s="200"/>
      <c r="E4636" s="175"/>
      <c r="F4636" s="201"/>
      <c r="G4636" s="202"/>
      <c r="H4636" s="203"/>
      <c r="I4636" s="176"/>
      <c r="J4636" s="177"/>
      <c r="K4636" s="204"/>
      <c r="L4636" s="204"/>
    </row>
    <row r="4637" spans="3:12">
      <c r="C4637" s="199"/>
      <c r="D4637" s="200"/>
      <c r="E4637" s="175"/>
      <c r="F4637" s="201"/>
      <c r="G4637" s="202"/>
      <c r="H4637" s="203"/>
      <c r="I4637" s="176"/>
      <c r="J4637" s="177"/>
      <c r="K4637" s="204"/>
      <c r="L4637" s="204"/>
    </row>
    <row r="4638" spans="3:12">
      <c r="C4638" s="199"/>
      <c r="D4638" s="200"/>
      <c r="E4638" s="175"/>
      <c r="F4638" s="201"/>
      <c r="G4638" s="202"/>
      <c r="H4638" s="203"/>
      <c r="I4638" s="176"/>
      <c r="J4638" s="177"/>
      <c r="K4638" s="204"/>
      <c r="L4638" s="204"/>
    </row>
    <row r="4639" spans="3:12">
      <c r="C4639" s="199"/>
      <c r="D4639" s="200"/>
      <c r="E4639" s="175"/>
      <c r="F4639" s="201"/>
      <c r="G4639" s="202"/>
      <c r="H4639" s="203"/>
      <c r="I4639" s="176"/>
      <c r="J4639" s="177"/>
      <c r="K4639" s="204"/>
      <c r="L4639" s="204"/>
    </row>
    <row r="4640" spans="3:12">
      <c r="C4640" s="199"/>
      <c r="D4640" s="200"/>
      <c r="E4640" s="175"/>
      <c r="F4640" s="201"/>
      <c r="G4640" s="202"/>
      <c r="H4640" s="203"/>
      <c r="I4640" s="176"/>
      <c r="J4640" s="177"/>
      <c r="K4640" s="204"/>
      <c r="L4640" s="204"/>
    </row>
    <row r="4641" spans="3:12">
      <c r="C4641" s="199"/>
      <c r="D4641" s="200"/>
      <c r="E4641" s="175"/>
      <c r="F4641" s="201"/>
      <c r="G4641" s="202"/>
      <c r="H4641" s="203"/>
      <c r="I4641" s="176"/>
      <c r="J4641" s="177"/>
      <c r="K4641" s="204"/>
      <c r="L4641" s="204"/>
    </row>
    <row r="4642" spans="3:12">
      <c r="C4642" s="199"/>
      <c r="D4642" s="200"/>
      <c r="E4642" s="175"/>
      <c r="F4642" s="201"/>
      <c r="G4642" s="202"/>
      <c r="H4642" s="203"/>
      <c r="I4642" s="176"/>
      <c r="J4642" s="177"/>
      <c r="K4642" s="204"/>
      <c r="L4642" s="204"/>
    </row>
    <row r="4643" spans="3:12">
      <c r="C4643" s="199"/>
      <c r="D4643" s="200"/>
      <c r="E4643" s="175"/>
      <c r="F4643" s="201"/>
      <c r="G4643" s="202"/>
      <c r="H4643" s="203"/>
      <c r="I4643" s="176"/>
      <c r="J4643" s="177"/>
      <c r="K4643" s="204"/>
      <c r="L4643" s="204"/>
    </row>
    <row r="4644" spans="3:12">
      <c r="C4644" s="199"/>
      <c r="D4644" s="200"/>
      <c r="E4644" s="175"/>
      <c r="F4644" s="201"/>
      <c r="G4644" s="202"/>
      <c r="H4644" s="203"/>
      <c r="I4644" s="176"/>
      <c r="J4644" s="177"/>
      <c r="K4644" s="204"/>
      <c r="L4644" s="204"/>
    </row>
    <row r="4645" spans="3:12">
      <c r="C4645" s="199"/>
      <c r="D4645" s="200"/>
      <c r="E4645" s="175"/>
      <c r="F4645" s="201"/>
      <c r="G4645" s="202"/>
      <c r="H4645" s="203"/>
      <c r="I4645" s="176"/>
      <c r="J4645" s="177"/>
      <c r="K4645" s="204"/>
      <c r="L4645" s="204"/>
    </row>
    <row r="4646" spans="3:12">
      <c r="C4646" s="199"/>
      <c r="D4646" s="200"/>
      <c r="E4646" s="175"/>
      <c r="F4646" s="201"/>
      <c r="G4646" s="202"/>
      <c r="H4646" s="203"/>
      <c r="I4646" s="176"/>
      <c r="J4646" s="177"/>
      <c r="K4646" s="204"/>
      <c r="L4646" s="204"/>
    </row>
    <row r="4647" spans="3:12">
      <c r="C4647" s="199"/>
      <c r="D4647" s="200"/>
      <c r="E4647" s="175"/>
      <c r="F4647" s="201"/>
      <c r="G4647" s="202"/>
      <c r="H4647" s="203"/>
      <c r="I4647" s="176"/>
      <c r="J4647" s="177"/>
      <c r="K4647" s="204"/>
      <c r="L4647" s="204"/>
    </row>
    <row r="4648" spans="3:12">
      <c r="C4648" s="199"/>
      <c r="D4648" s="200"/>
      <c r="E4648" s="175"/>
      <c r="F4648" s="201"/>
      <c r="G4648" s="202"/>
      <c r="H4648" s="203"/>
      <c r="I4648" s="176"/>
      <c r="J4648" s="177"/>
      <c r="K4648" s="204"/>
      <c r="L4648" s="204"/>
    </row>
    <row r="4649" spans="3:12">
      <c r="C4649" s="199"/>
      <c r="D4649" s="200"/>
      <c r="E4649" s="175"/>
      <c r="F4649" s="201"/>
      <c r="G4649" s="202"/>
      <c r="H4649" s="203"/>
      <c r="I4649" s="176"/>
      <c r="J4649" s="177"/>
      <c r="K4649" s="204"/>
      <c r="L4649" s="204"/>
    </row>
    <row r="4650" spans="3:12">
      <c r="C4650" s="199"/>
      <c r="D4650" s="200"/>
      <c r="E4650" s="175"/>
      <c r="F4650" s="201"/>
      <c r="G4650" s="202"/>
      <c r="H4650" s="203"/>
      <c r="I4650" s="176"/>
      <c r="J4650" s="177"/>
      <c r="K4650" s="204"/>
      <c r="L4650" s="204"/>
    </row>
    <row r="4651" spans="3:12">
      <c r="C4651" s="199"/>
      <c r="D4651" s="200"/>
      <c r="E4651" s="175"/>
      <c r="F4651" s="201"/>
      <c r="G4651" s="202"/>
      <c r="H4651" s="203"/>
      <c r="I4651" s="176"/>
      <c r="J4651" s="177"/>
      <c r="K4651" s="204"/>
      <c r="L4651" s="204"/>
    </row>
    <row r="4652" spans="3:12">
      <c r="C4652" s="199"/>
      <c r="D4652" s="200"/>
      <c r="E4652" s="175"/>
      <c r="F4652" s="201"/>
      <c r="G4652" s="202"/>
      <c r="H4652" s="203"/>
      <c r="I4652" s="176"/>
      <c r="J4652" s="177"/>
      <c r="K4652" s="204"/>
      <c r="L4652" s="204"/>
    </row>
    <row r="4653" spans="3:12">
      <c r="C4653" s="199"/>
      <c r="D4653" s="200"/>
      <c r="E4653" s="175"/>
      <c r="F4653" s="201"/>
      <c r="G4653" s="202"/>
      <c r="H4653" s="203"/>
      <c r="I4653" s="176"/>
      <c r="J4653" s="177"/>
      <c r="K4653" s="204"/>
      <c r="L4653" s="204"/>
    </row>
    <row r="4654" spans="3:12">
      <c r="C4654" s="199"/>
      <c r="D4654" s="200"/>
      <c r="E4654" s="175"/>
      <c r="F4654" s="201"/>
      <c r="G4654" s="202"/>
      <c r="H4654" s="203"/>
      <c r="I4654" s="176"/>
      <c r="J4654" s="177"/>
      <c r="K4654" s="204"/>
      <c r="L4654" s="204"/>
    </row>
    <row r="4655" spans="3:12">
      <c r="C4655" s="199"/>
      <c r="D4655" s="200"/>
      <c r="E4655" s="175"/>
      <c r="F4655" s="201"/>
      <c r="G4655" s="202"/>
      <c r="H4655" s="203"/>
      <c r="I4655" s="176"/>
      <c r="J4655" s="177"/>
      <c r="K4655" s="204"/>
      <c r="L4655" s="204"/>
    </row>
    <row r="4656" spans="3:12">
      <c r="C4656" s="199"/>
      <c r="D4656" s="200"/>
      <c r="E4656" s="175"/>
      <c r="F4656" s="201"/>
      <c r="G4656" s="202"/>
      <c r="H4656" s="203"/>
      <c r="I4656" s="176"/>
      <c r="J4656" s="177"/>
      <c r="K4656" s="204"/>
      <c r="L4656" s="204"/>
    </row>
    <row r="4657" spans="3:12">
      <c r="C4657" s="199"/>
      <c r="D4657" s="200"/>
      <c r="E4657" s="175"/>
      <c r="F4657" s="201"/>
      <c r="G4657" s="202"/>
      <c r="H4657" s="203"/>
      <c r="I4657" s="176"/>
      <c r="J4657" s="177"/>
      <c r="K4657" s="204"/>
      <c r="L4657" s="204"/>
    </row>
    <row r="4658" spans="3:12">
      <c r="C4658" s="199"/>
      <c r="D4658" s="200"/>
      <c r="E4658" s="175"/>
      <c r="F4658" s="201"/>
      <c r="G4658" s="202"/>
      <c r="H4658" s="203"/>
      <c r="I4658" s="176"/>
      <c r="J4658" s="177"/>
      <c r="K4658" s="204"/>
      <c r="L4658" s="204"/>
    </row>
    <row r="4659" spans="3:12">
      <c r="C4659" s="199"/>
      <c r="D4659" s="200"/>
      <c r="E4659" s="175"/>
      <c r="F4659" s="201"/>
      <c r="G4659" s="202"/>
      <c r="H4659" s="203"/>
      <c r="I4659" s="176"/>
      <c r="J4659" s="177"/>
      <c r="K4659" s="204"/>
      <c r="L4659" s="204"/>
    </row>
    <row r="4660" spans="3:12">
      <c r="C4660" s="199"/>
      <c r="D4660" s="200"/>
      <c r="E4660" s="175"/>
      <c r="F4660" s="201"/>
      <c r="G4660" s="202"/>
      <c r="H4660" s="203"/>
      <c r="I4660" s="176"/>
      <c r="J4660" s="177"/>
      <c r="K4660" s="204"/>
      <c r="L4660" s="204"/>
    </row>
    <row r="4661" spans="3:12">
      <c r="C4661" s="199"/>
      <c r="D4661" s="200"/>
      <c r="E4661" s="175"/>
      <c r="F4661" s="201"/>
      <c r="G4661" s="202"/>
      <c r="H4661" s="203"/>
      <c r="I4661" s="176"/>
      <c r="J4661" s="177"/>
      <c r="K4661" s="204"/>
      <c r="L4661" s="204"/>
    </row>
    <row r="4662" spans="3:12">
      <c r="C4662" s="199"/>
      <c r="D4662" s="200"/>
      <c r="E4662" s="175"/>
      <c r="F4662" s="201"/>
      <c r="G4662" s="202"/>
      <c r="H4662" s="203"/>
      <c r="I4662" s="176"/>
      <c r="J4662" s="177"/>
      <c r="K4662" s="204"/>
      <c r="L4662" s="204"/>
    </row>
    <row r="4663" spans="3:12">
      <c r="C4663" s="199"/>
      <c r="D4663" s="200"/>
      <c r="E4663" s="175"/>
      <c r="F4663" s="201"/>
      <c r="G4663" s="202"/>
      <c r="H4663" s="203"/>
      <c r="I4663" s="176"/>
      <c r="J4663" s="177"/>
      <c r="K4663" s="204"/>
      <c r="L4663" s="204"/>
    </row>
    <row r="4664" spans="3:12">
      <c r="C4664" s="199"/>
      <c r="D4664" s="200"/>
      <c r="E4664" s="175"/>
      <c r="F4664" s="201"/>
      <c r="G4664" s="202"/>
      <c r="H4664" s="203"/>
      <c r="I4664" s="176"/>
      <c r="J4664" s="177"/>
      <c r="K4664" s="204"/>
      <c r="L4664" s="204"/>
    </row>
    <row r="4665" spans="3:12">
      <c r="C4665" s="199"/>
      <c r="D4665" s="200"/>
      <c r="E4665" s="175"/>
      <c r="F4665" s="201"/>
      <c r="G4665" s="202"/>
      <c r="H4665" s="203"/>
      <c r="I4665" s="176"/>
      <c r="J4665" s="177"/>
      <c r="K4665" s="204"/>
      <c r="L4665" s="204"/>
    </row>
    <row r="4666" spans="3:12">
      <c r="C4666" s="199"/>
      <c r="D4666" s="200"/>
      <c r="E4666" s="175"/>
      <c r="F4666" s="201"/>
      <c r="G4666" s="202"/>
      <c r="H4666" s="203"/>
      <c r="I4666" s="176"/>
      <c r="J4666" s="177"/>
      <c r="K4666" s="204"/>
      <c r="L4666" s="204"/>
    </row>
    <row r="4667" spans="3:12">
      <c r="C4667" s="199"/>
      <c r="D4667" s="200"/>
      <c r="E4667" s="175"/>
      <c r="F4667" s="201"/>
      <c r="G4667" s="202"/>
      <c r="H4667" s="203"/>
      <c r="I4667" s="176"/>
      <c r="J4667" s="177"/>
      <c r="K4667" s="204"/>
      <c r="L4667" s="204"/>
    </row>
    <row r="4668" spans="3:12">
      <c r="C4668" s="199"/>
      <c r="D4668" s="200"/>
      <c r="E4668" s="175"/>
      <c r="F4668" s="201"/>
      <c r="G4668" s="202"/>
      <c r="H4668" s="203"/>
      <c r="I4668" s="176"/>
      <c r="J4668" s="177"/>
      <c r="K4668" s="204"/>
      <c r="L4668" s="204"/>
    </row>
    <row r="4669" spans="3:12">
      <c r="C4669" s="199"/>
      <c r="D4669" s="200"/>
      <c r="E4669" s="175"/>
      <c r="F4669" s="201"/>
      <c r="G4669" s="202"/>
      <c r="H4669" s="203"/>
      <c r="I4669" s="176"/>
      <c r="J4669" s="177"/>
      <c r="K4669" s="204"/>
      <c r="L4669" s="204"/>
    </row>
    <row r="4670" spans="3:12">
      <c r="C4670" s="199"/>
      <c r="D4670" s="200"/>
      <c r="E4670" s="175"/>
      <c r="F4670" s="201"/>
      <c r="G4670" s="202"/>
      <c r="H4670" s="203"/>
      <c r="I4670" s="176"/>
      <c r="J4670" s="177"/>
      <c r="K4670" s="204"/>
      <c r="L4670" s="204"/>
    </row>
    <row r="4671" spans="3:12">
      <c r="C4671" s="199"/>
      <c r="D4671" s="200"/>
      <c r="E4671" s="175"/>
      <c r="F4671" s="201"/>
      <c r="G4671" s="202"/>
      <c r="H4671" s="203"/>
      <c r="I4671" s="176"/>
      <c r="J4671" s="177"/>
      <c r="K4671" s="204"/>
      <c r="L4671" s="204"/>
    </row>
    <row r="4672" spans="3:12">
      <c r="C4672" s="199"/>
      <c r="D4672" s="200"/>
      <c r="E4672" s="175"/>
      <c r="F4672" s="201"/>
      <c r="G4672" s="202"/>
      <c r="H4672" s="203"/>
      <c r="I4672" s="176"/>
      <c r="J4672" s="177"/>
      <c r="K4672" s="204"/>
      <c r="L4672" s="204"/>
    </row>
    <row r="4673" spans="3:12">
      <c r="C4673" s="199"/>
      <c r="D4673" s="200"/>
      <c r="E4673" s="175"/>
      <c r="F4673" s="201"/>
      <c r="G4673" s="202"/>
      <c r="H4673" s="203"/>
      <c r="I4673" s="176"/>
      <c r="J4673" s="177"/>
      <c r="K4673" s="204"/>
      <c r="L4673" s="204"/>
    </row>
    <row r="4674" spans="3:12">
      <c r="C4674" s="199"/>
      <c r="D4674" s="200"/>
      <c r="E4674" s="175"/>
      <c r="F4674" s="201"/>
      <c r="G4674" s="202"/>
      <c r="H4674" s="203"/>
      <c r="I4674" s="176"/>
      <c r="J4674" s="177"/>
      <c r="K4674" s="204"/>
      <c r="L4674" s="204"/>
    </row>
    <row r="4675" spans="3:12">
      <c r="C4675" s="199"/>
      <c r="D4675" s="200"/>
      <c r="E4675" s="175"/>
      <c r="F4675" s="201"/>
      <c r="G4675" s="202"/>
      <c r="H4675" s="203"/>
      <c r="I4675" s="176"/>
      <c r="J4675" s="177"/>
      <c r="K4675" s="204"/>
      <c r="L4675" s="204"/>
    </row>
    <row r="4676" spans="3:12">
      <c r="C4676" s="199"/>
      <c r="D4676" s="200"/>
      <c r="E4676" s="175"/>
      <c r="F4676" s="201"/>
      <c r="G4676" s="202"/>
      <c r="H4676" s="203"/>
      <c r="I4676" s="176"/>
      <c r="J4676" s="177"/>
      <c r="K4676" s="204"/>
      <c r="L4676" s="204"/>
    </row>
    <row r="4677" spans="3:12">
      <c r="C4677" s="199"/>
      <c r="D4677" s="200"/>
      <c r="E4677" s="175"/>
      <c r="F4677" s="201"/>
      <c r="G4677" s="202"/>
      <c r="H4677" s="203"/>
      <c r="I4677" s="176"/>
      <c r="J4677" s="177"/>
      <c r="K4677" s="204"/>
      <c r="L4677" s="204"/>
    </row>
    <row r="4678" spans="3:12">
      <c r="C4678" s="199"/>
      <c r="D4678" s="200"/>
      <c r="E4678" s="175"/>
      <c r="F4678" s="201"/>
      <c r="G4678" s="202"/>
      <c r="H4678" s="203"/>
      <c r="I4678" s="176"/>
      <c r="J4678" s="177"/>
      <c r="K4678" s="204"/>
      <c r="L4678" s="204"/>
    </row>
    <row r="4679" spans="3:12">
      <c r="C4679" s="199"/>
      <c r="D4679" s="200"/>
      <c r="E4679" s="175"/>
      <c r="F4679" s="201"/>
      <c r="G4679" s="202"/>
      <c r="H4679" s="203"/>
      <c r="I4679" s="176"/>
      <c r="J4679" s="177"/>
      <c r="K4679" s="204"/>
      <c r="L4679" s="204"/>
    </row>
    <row r="4680" spans="3:12">
      <c r="C4680" s="199"/>
      <c r="D4680" s="200"/>
      <c r="E4680" s="175"/>
      <c r="F4680" s="201"/>
      <c r="G4680" s="202"/>
      <c r="H4680" s="203"/>
      <c r="I4680" s="176"/>
      <c r="J4680" s="177"/>
      <c r="K4680" s="204"/>
      <c r="L4680" s="204"/>
    </row>
    <row r="4681" spans="3:12">
      <c r="C4681" s="199"/>
      <c r="D4681" s="200"/>
      <c r="E4681" s="175"/>
      <c r="F4681" s="201"/>
      <c r="G4681" s="202"/>
      <c r="H4681" s="203"/>
      <c r="I4681" s="176"/>
      <c r="J4681" s="177"/>
      <c r="K4681" s="204"/>
      <c r="L4681" s="204"/>
    </row>
    <row r="4682" spans="3:12">
      <c r="C4682" s="199"/>
      <c r="D4682" s="200"/>
      <c r="E4682" s="175"/>
      <c r="F4682" s="201"/>
      <c r="G4682" s="202"/>
      <c r="H4682" s="203"/>
      <c r="I4682" s="176"/>
      <c r="J4682" s="177"/>
      <c r="K4682" s="204"/>
      <c r="L4682" s="204"/>
    </row>
    <row r="4683" spans="3:12">
      <c r="C4683" s="199"/>
      <c r="D4683" s="200"/>
      <c r="E4683" s="175"/>
      <c r="F4683" s="201"/>
      <c r="G4683" s="202"/>
      <c r="H4683" s="203"/>
      <c r="I4683" s="176"/>
      <c r="J4683" s="177"/>
      <c r="K4683" s="204"/>
      <c r="L4683" s="204"/>
    </row>
    <row r="4684" spans="3:12">
      <c r="C4684" s="199"/>
      <c r="D4684" s="200"/>
      <c r="E4684" s="175"/>
      <c r="F4684" s="201"/>
      <c r="G4684" s="202"/>
      <c r="H4684" s="203"/>
      <c r="I4684" s="176"/>
      <c r="J4684" s="177"/>
      <c r="K4684" s="204"/>
      <c r="L4684" s="204"/>
    </row>
    <row r="4685" spans="3:12">
      <c r="C4685" s="199"/>
      <c r="D4685" s="200"/>
      <c r="E4685" s="175"/>
      <c r="F4685" s="201"/>
      <c r="G4685" s="202"/>
      <c r="H4685" s="203"/>
      <c r="I4685" s="176"/>
      <c r="J4685" s="177"/>
      <c r="K4685" s="204"/>
      <c r="L4685" s="204"/>
    </row>
    <row r="4686" spans="3:12">
      <c r="C4686" s="199"/>
      <c r="D4686" s="200"/>
      <c r="E4686" s="175"/>
      <c r="F4686" s="201"/>
      <c r="G4686" s="202"/>
      <c r="H4686" s="203"/>
      <c r="I4686" s="176"/>
      <c r="J4686" s="177"/>
      <c r="K4686" s="204"/>
      <c r="L4686" s="204"/>
    </row>
    <row r="4687" spans="3:12">
      <c r="C4687" s="199"/>
      <c r="D4687" s="200"/>
      <c r="E4687" s="175"/>
      <c r="F4687" s="201"/>
      <c r="G4687" s="202"/>
      <c r="H4687" s="203"/>
      <c r="I4687" s="176"/>
      <c r="J4687" s="177"/>
      <c r="K4687" s="204"/>
      <c r="L4687" s="204"/>
    </row>
    <row r="4688" spans="3:12">
      <c r="C4688" s="199"/>
      <c r="D4688" s="200"/>
      <c r="E4688" s="175"/>
      <c r="F4688" s="201"/>
      <c r="G4688" s="202"/>
      <c r="H4688" s="203"/>
      <c r="I4688" s="176"/>
      <c r="J4688" s="177"/>
      <c r="K4688" s="204"/>
      <c r="L4688" s="204"/>
    </row>
    <row r="4689" spans="3:12">
      <c r="C4689" s="199"/>
      <c r="D4689" s="200"/>
      <c r="E4689" s="175"/>
      <c r="F4689" s="201"/>
      <c r="G4689" s="202"/>
      <c r="H4689" s="203"/>
      <c r="I4689" s="176"/>
      <c r="J4689" s="177"/>
      <c r="K4689" s="204"/>
      <c r="L4689" s="204"/>
    </row>
    <row r="4690" spans="3:12">
      <c r="C4690" s="199"/>
      <c r="D4690" s="200"/>
      <c r="E4690" s="175"/>
      <c r="F4690" s="201"/>
      <c r="G4690" s="202"/>
      <c r="H4690" s="203"/>
      <c r="I4690" s="176"/>
      <c r="J4690" s="177"/>
      <c r="K4690" s="204"/>
      <c r="L4690" s="204"/>
    </row>
    <row r="4691" spans="3:12">
      <c r="C4691" s="199"/>
      <c r="D4691" s="200"/>
      <c r="E4691" s="175"/>
      <c r="F4691" s="201"/>
      <c r="G4691" s="202"/>
      <c r="H4691" s="203"/>
      <c r="I4691" s="176"/>
      <c r="J4691" s="177"/>
      <c r="K4691" s="204"/>
      <c r="L4691" s="204"/>
    </row>
    <row r="4692" spans="3:12">
      <c r="C4692" s="199"/>
      <c r="D4692" s="200"/>
      <c r="E4692" s="175"/>
      <c r="F4692" s="201"/>
      <c r="G4692" s="202"/>
      <c r="H4692" s="203"/>
      <c r="I4692" s="176"/>
      <c r="J4692" s="177"/>
      <c r="K4692" s="204"/>
      <c r="L4692" s="204"/>
    </row>
    <row r="4693" spans="3:12">
      <c r="C4693" s="199"/>
      <c r="D4693" s="200"/>
      <c r="E4693" s="175"/>
      <c r="F4693" s="201"/>
      <c r="G4693" s="202"/>
      <c r="H4693" s="203"/>
      <c r="I4693" s="176"/>
      <c r="J4693" s="177"/>
      <c r="K4693" s="204"/>
      <c r="L4693" s="204"/>
    </row>
    <row r="4694" spans="3:12">
      <c r="C4694" s="199"/>
      <c r="D4694" s="200"/>
      <c r="E4694" s="175"/>
      <c r="F4694" s="201"/>
      <c r="G4694" s="202"/>
      <c r="H4694" s="203"/>
      <c r="I4694" s="176"/>
      <c r="J4694" s="177"/>
      <c r="K4694" s="204"/>
      <c r="L4694" s="204"/>
    </row>
    <row r="4695" spans="3:12">
      <c r="C4695" s="199"/>
      <c r="D4695" s="200"/>
      <c r="E4695" s="175"/>
      <c r="F4695" s="201"/>
      <c r="G4695" s="202"/>
      <c r="H4695" s="203"/>
      <c r="I4695" s="176"/>
      <c r="J4695" s="177"/>
      <c r="K4695" s="204"/>
      <c r="L4695" s="204"/>
    </row>
    <row r="4696" spans="3:12">
      <c r="C4696" s="199"/>
      <c r="D4696" s="200"/>
      <c r="E4696" s="175"/>
      <c r="F4696" s="201"/>
      <c r="G4696" s="202"/>
      <c r="H4696" s="203"/>
      <c r="I4696" s="176"/>
      <c r="J4696" s="177"/>
      <c r="K4696" s="204"/>
      <c r="L4696" s="204"/>
    </row>
    <row r="4697" spans="3:12">
      <c r="C4697" s="199"/>
      <c r="D4697" s="200"/>
      <c r="E4697" s="175"/>
      <c r="F4697" s="201"/>
      <c r="G4697" s="202"/>
      <c r="H4697" s="203"/>
      <c r="I4697" s="176"/>
      <c r="J4697" s="177"/>
      <c r="K4697" s="204"/>
      <c r="L4697" s="204"/>
    </row>
    <row r="4698" spans="3:12">
      <c r="C4698" s="199"/>
      <c r="D4698" s="200"/>
      <c r="E4698" s="175"/>
      <c r="F4698" s="201"/>
      <c r="G4698" s="202"/>
      <c r="H4698" s="203"/>
      <c r="I4698" s="176"/>
      <c r="J4698" s="177"/>
      <c r="K4698" s="204"/>
      <c r="L4698" s="204"/>
    </row>
    <row r="4699" spans="3:12">
      <c r="C4699" s="199"/>
      <c r="D4699" s="200"/>
      <c r="E4699" s="175"/>
      <c r="F4699" s="201"/>
      <c r="G4699" s="202"/>
      <c r="H4699" s="203"/>
      <c r="I4699" s="176"/>
      <c r="J4699" s="177"/>
      <c r="K4699" s="204"/>
      <c r="L4699" s="204"/>
    </row>
    <row r="4700" spans="3:12">
      <c r="C4700" s="199"/>
      <c r="D4700" s="200"/>
      <c r="E4700" s="175"/>
      <c r="F4700" s="201"/>
      <c r="G4700" s="202"/>
      <c r="H4700" s="203"/>
      <c r="I4700" s="176"/>
      <c r="J4700" s="177"/>
      <c r="K4700" s="204"/>
      <c r="L4700" s="204"/>
    </row>
    <row r="4701" spans="3:12">
      <c r="C4701" s="199"/>
      <c r="D4701" s="200"/>
      <c r="E4701" s="175"/>
      <c r="F4701" s="201"/>
      <c r="G4701" s="202"/>
      <c r="H4701" s="203"/>
      <c r="I4701" s="176"/>
      <c r="J4701" s="177"/>
      <c r="K4701" s="204"/>
      <c r="L4701" s="204"/>
    </row>
    <row r="4702" spans="3:12">
      <c r="C4702" s="199"/>
      <c r="D4702" s="200"/>
      <c r="E4702" s="175"/>
      <c r="F4702" s="201"/>
      <c r="G4702" s="202"/>
      <c r="H4702" s="203"/>
      <c r="I4702" s="176"/>
      <c r="J4702" s="177"/>
      <c r="K4702" s="204"/>
      <c r="L4702" s="204"/>
    </row>
    <row r="4703" spans="3:12">
      <c r="C4703" s="199"/>
      <c r="D4703" s="200"/>
      <c r="E4703" s="175"/>
      <c r="F4703" s="201"/>
      <c r="G4703" s="202"/>
      <c r="H4703" s="203"/>
      <c r="I4703" s="176"/>
      <c r="J4703" s="177"/>
      <c r="K4703" s="204"/>
      <c r="L4703" s="204"/>
    </row>
    <row r="4704" spans="3:12">
      <c r="C4704" s="199"/>
      <c r="D4704" s="200"/>
      <c r="E4704" s="175"/>
      <c r="F4704" s="201"/>
      <c r="G4704" s="202"/>
      <c r="H4704" s="203"/>
      <c r="I4704" s="176"/>
      <c r="J4704" s="177"/>
      <c r="K4704" s="204"/>
      <c r="L4704" s="204"/>
    </row>
    <row r="4705" spans="3:12">
      <c r="C4705" s="199"/>
      <c r="D4705" s="200"/>
      <c r="E4705" s="175"/>
      <c r="F4705" s="201"/>
      <c r="G4705" s="202"/>
      <c r="H4705" s="203"/>
      <c r="I4705" s="176"/>
      <c r="J4705" s="177"/>
      <c r="K4705" s="204"/>
      <c r="L4705" s="204"/>
    </row>
    <row r="4706" spans="3:12">
      <c r="C4706" s="199"/>
      <c r="D4706" s="200"/>
      <c r="E4706" s="175"/>
      <c r="F4706" s="201"/>
      <c r="G4706" s="202"/>
      <c r="H4706" s="203"/>
      <c r="I4706" s="176"/>
      <c r="J4706" s="177"/>
      <c r="K4706" s="204"/>
      <c r="L4706" s="204"/>
    </row>
    <row r="4707" spans="3:12">
      <c r="C4707" s="199"/>
      <c r="D4707" s="200"/>
      <c r="E4707" s="175"/>
      <c r="F4707" s="201"/>
      <c r="G4707" s="202"/>
      <c r="H4707" s="203"/>
      <c r="I4707" s="176"/>
      <c r="J4707" s="177"/>
      <c r="K4707" s="204"/>
      <c r="L4707" s="204"/>
    </row>
    <row r="4708" spans="3:12">
      <c r="C4708" s="199"/>
      <c r="D4708" s="200"/>
      <c r="E4708" s="175"/>
      <c r="F4708" s="201"/>
      <c r="G4708" s="202"/>
      <c r="H4708" s="203"/>
      <c r="I4708" s="176"/>
      <c r="J4708" s="177"/>
      <c r="K4708" s="204"/>
      <c r="L4708" s="204"/>
    </row>
    <row r="4709" spans="3:12">
      <c r="C4709" s="199"/>
      <c r="D4709" s="200"/>
      <c r="E4709" s="175"/>
      <c r="F4709" s="201"/>
      <c r="G4709" s="202"/>
      <c r="H4709" s="203"/>
      <c r="I4709" s="176"/>
      <c r="J4709" s="177"/>
      <c r="K4709" s="204"/>
      <c r="L4709" s="204"/>
    </row>
    <row r="4710" spans="3:12">
      <c r="C4710" s="199"/>
      <c r="D4710" s="200"/>
      <c r="E4710" s="175"/>
      <c r="F4710" s="201"/>
      <c r="G4710" s="202"/>
      <c r="H4710" s="203"/>
      <c r="I4710" s="176"/>
      <c r="J4710" s="177"/>
      <c r="K4710" s="204"/>
      <c r="L4710" s="204"/>
    </row>
    <row r="4711" spans="3:12">
      <c r="C4711" s="199"/>
      <c r="D4711" s="200"/>
      <c r="E4711" s="175"/>
      <c r="F4711" s="201"/>
      <c r="G4711" s="202"/>
      <c r="H4711" s="203"/>
      <c r="I4711" s="176"/>
      <c r="J4711" s="177"/>
      <c r="K4711" s="204"/>
      <c r="L4711" s="204"/>
    </row>
    <row r="4712" spans="3:12">
      <c r="C4712" s="199"/>
      <c r="D4712" s="200"/>
      <c r="E4712" s="175"/>
      <c r="F4712" s="201"/>
      <c r="G4712" s="202"/>
      <c r="H4712" s="203"/>
      <c r="I4712" s="176"/>
      <c r="J4712" s="177"/>
      <c r="K4712" s="204"/>
      <c r="L4712" s="204"/>
    </row>
    <row r="4713" spans="3:12">
      <c r="C4713" s="199"/>
      <c r="D4713" s="200"/>
      <c r="E4713" s="175"/>
      <c r="F4713" s="201"/>
      <c r="G4713" s="202"/>
      <c r="H4713" s="203"/>
      <c r="I4713" s="176"/>
      <c r="J4713" s="177"/>
      <c r="K4713" s="204"/>
      <c r="L4713" s="204"/>
    </row>
    <row r="4714" spans="3:12">
      <c r="C4714" s="199"/>
      <c r="D4714" s="200"/>
      <c r="E4714" s="175"/>
      <c r="F4714" s="201"/>
      <c r="G4714" s="202"/>
      <c r="H4714" s="203"/>
      <c r="I4714" s="176"/>
      <c r="J4714" s="177"/>
      <c r="K4714" s="204"/>
      <c r="L4714" s="204"/>
    </row>
    <row r="4715" spans="3:12">
      <c r="C4715" s="199"/>
      <c r="D4715" s="200"/>
      <c r="E4715" s="175"/>
      <c r="F4715" s="201"/>
      <c r="G4715" s="202"/>
      <c r="H4715" s="203"/>
      <c r="I4715" s="176"/>
      <c r="J4715" s="177"/>
      <c r="K4715" s="204"/>
      <c r="L4715" s="204"/>
    </row>
    <row r="4716" spans="3:12">
      <c r="C4716" s="199"/>
      <c r="D4716" s="200"/>
      <c r="E4716" s="175"/>
      <c r="F4716" s="201"/>
      <c r="G4716" s="202"/>
      <c r="H4716" s="203"/>
      <c r="I4716" s="176"/>
      <c r="J4716" s="177"/>
      <c r="K4716" s="204"/>
      <c r="L4716" s="204"/>
    </row>
    <row r="4717" spans="3:12">
      <c r="C4717" s="199"/>
      <c r="D4717" s="200"/>
      <c r="E4717" s="175"/>
      <c r="F4717" s="201"/>
      <c r="G4717" s="202"/>
      <c r="H4717" s="203"/>
      <c r="I4717" s="176"/>
      <c r="J4717" s="177"/>
      <c r="K4717" s="204"/>
      <c r="L4717" s="204"/>
    </row>
    <row r="4718" spans="3:12">
      <c r="C4718" s="199"/>
      <c r="D4718" s="200"/>
      <c r="E4718" s="175"/>
      <c r="F4718" s="201"/>
      <c r="G4718" s="202"/>
      <c r="H4718" s="203"/>
      <c r="I4718" s="176"/>
      <c r="J4718" s="177"/>
      <c r="K4718" s="204"/>
      <c r="L4718" s="204"/>
    </row>
    <row r="4719" spans="3:12">
      <c r="C4719" s="199"/>
      <c r="D4719" s="200"/>
      <c r="E4719" s="175"/>
      <c r="F4719" s="201"/>
      <c r="G4719" s="202"/>
      <c r="H4719" s="203"/>
      <c r="I4719" s="176"/>
      <c r="J4719" s="177"/>
      <c r="K4719" s="204"/>
      <c r="L4719" s="204"/>
    </row>
    <row r="4720" spans="3:12">
      <c r="C4720" s="199"/>
      <c r="D4720" s="200"/>
      <c r="E4720" s="175"/>
      <c r="F4720" s="201"/>
      <c r="G4720" s="202"/>
      <c r="H4720" s="203"/>
      <c r="I4720" s="176"/>
      <c r="J4720" s="177"/>
      <c r="K4720" s="204"/>
      <c r="L4720" s="204"/>
    </row>
    <row r="4721" spans="3:12">
      <c r="C4721" s="199"/>
      <c r="D4721" s="200"/>
      <c r="E4721" s="175"/>
      <c r="F4721" s="201"/>
      <c r="G4721" s="202"/>
      <c r="H4721" s="203"/>
      <c r="I4721" s="176"/>
      <c r="J4721" s="177"/>
      <c r="K4721" s="204"/>
      <c r="L4721" s="204"/>
    </row>
    <row r="4722" spans="3:12">
      <c r="C4722" s="199"/>
      <c r="D4722" s="200"/>
      <c r="E4722" s="175"/>
      <c r="F4722" s="201"/>
      <c r="G4722" s="202"/>
      <c r="H4722" s="203"/>
      <c r="I4722" s="176"/>
      <c r="J4722" s="177"/>
      <c r="K4722" s="204"/>
      <c r="L4722" s="204"/>
    </row>
    <row r="4723" spans="3:12">
      <c r="C4723" s="199"/>
      <c r="D4723" s="200"/>
      <c r="E4723" s="175"/>
      <c r="F4723" s="201"/>
      <c r="G4723" s="202"/>
      <c r="H4723" s="203"/>
      <c r="I4723" s="176"/>
      <c r="J4723" s="177"/>
      <c r="K4723" s="204"/>
      <c r="L4723" s="204"/>
    </row>
    <row r="4724" spans="3:12">
      <c r="C4724" s="199"/>
      <c r="D4724" s="200"/>
      <c r="E4724" s="175"/>
      <c r="F4724" s="201"/>
      <c r="G4724" s="202"/>
      <c r="H4724" s="203"/>
      <c r="I4724" s="176"/>
      <c r="J4724" s="177"/>
      <c r="K4724" s="204"/>
      <c r="L4724" s="204"/>
    </row>
    <row r="4725" spans="3:12">
      <c r="C4725" s="199"/>
      <c r="D4725" s="200"/>
      <c r="E4725" s="175"/>
      <c r="F4725" s="201"/>
      <c r="G4725" s="202"/>
      <c r="H4725" s="203"/>
      <c r="I4725" s="176"/>
      <c r="J4725" s="177"/>
      <c r="K4725" s="204"/>
      <c r="L4725" s="204"/>
    </row>
    <row r="4726" spans="3:12">
      <c r="C4726" s="199"/>
      <c r="D4726" s="200"/>
      <c r="E4726" s="175"/>
      <c r="F4726" s="201"/>
      <c r="G4726" s="202"/>
      <c r="H4726" s="203"/>
      <c r="I4726" s="176"/>
      <c r="J4726" s="177"/>
      <c r="K4726" s="204"/>
      <c r="L4726" s="204"/>
    </row>
    <row r="4727" spans="3:12">
      <c r="C4727" s="199"/>
      <c r="D4727" s="200"/>
      <c r="E4727" s="175"/>
      <c r="F4727" s="201"/>
      <c r="G4727" s="202"/>
      <c r="H4727" s="203"/>
      <c r="I4727" s="176"/>
      <c r="J4727" s="177"/>
      <c r="K4727" s="204"/>
      <c r="L4727" s="204"/>
    </row>
    <row r="4728" spans="3:12">
      <c r="C4728" s="199"/>
      <c r="D4728" s="200"/>
      <c r="E4728" s="175"/>
      <c r="F4728" s="201"/>
      <c r="G4728" s="202"/>
      <c r="H4728" s="203"/>
      <c r="I4728" s="176"/>
      <c r="J4728" s="177"/>
      <c r="K4728" s="204"/>
      <c r="L4728" s="204"/>
    </row>
    <row r="4729" spans="3:12">
      <c r="C4729" s="199"/>
      <c r="D4729" s="200"/>
      <c r="E4729" s="175"/>
      <c r="F4729" s="201"/>
      <c r="G4729" s="202"/>
      <c r="H4729" s="203"/>
      <c r="I4729" s="176"/>
      <c r="J4729" s="177"/>
      <c r="K4729" s="204"/>
      <c r="L4729" s="204"/>
    </row>
    <row r="4730" spans="3:12">
      <c r="C4730" s="199"/>
      <c r="D4730" s="200"/>
      <c r="E4730" s="175"/>
      <c r="F4730" s="201"/>
      <c r="G4730" s="202"/>
      <c r="H4730" s="203"/>
      <c r="I4730" s="176"/>
      <c r="J4730" s="177"/>
      <c r="K4730" s="204"/>
      <c r="L4730" s="204"/>
    </row>
    <row r="4731" spans="3:12">
      <c r="C4731" s="199"/>
      <c r="D4731" s="200"/>
      <c r="E4731" s="175"/>
      <c r="F4731" s="201"/>
      <c r="G4731" s="202"/>
      <c r="H4731" s="203"/>
      <c r="I4731" s="176"/>
      <c r="J4731" s="177"/>
      <c r="K4731" s="204"/>
      <c r="L4731" s="204"/>
    </row>
    <row r="4732" spans="3:12">
      <c r="C4732" s="199"/>
      <c r="D4732" s="200"/>
      <c r="E4732" s="175"/>
      <c r="F4732" s="201"/>
      <c r="G4732" s="202"/>
      <c r="H4732" s="203"/>
      <c r="I4732" s="176"/>
      <c r="J4732" s="177"/>
      <c r="K4732" s="204"/>
      <c r="L4732" s="204"/>
    </row>
    <row r="4733" spans="3:12">
      <c r="C4733" s="199"/>
      <c r="D4733" s="200"/>
      <c r="E4733" s="175"/>
      <c r="F4733" s="201"/>
      <c r="G4733" s="202"/>
      <c r="H4733" s="203"/>
      <c r="I4733" s="176"/>
      <c r="J4733" s="177"/>
      <c r="K4733" s="204"/>
      <c r="L4733" s="204"/>
    </row>
    <row r="4734" spans="3:12">
      <c r="C4734" s="199"/>
      <c r="D4734" s="200"/>
      <c r="E4734" s="175"/>
      <c r="F4734" s="201"/>
      <c r="G4734" s="202"/>
      <c r="H4734" s="203"/>
      <c r="I4734" s="176"/>
      <c r="J4734" s="177"/>
      <c r="K4734" s="204"/>
      <c r="L4734" s="204"/>
    </row>
    <row r="4735" spans="3:12">
      <c r="C4735" s="199"/>
      <c r="D4735" s="200"/>
      <c r="E4735" s="175"/>
      <c r="F4735" s="201"/>
      <c r="G4735" s="202"/>
      <c r="H4735" s="203"/>
      <c r="I4735" s="176"/>
      <c r="J4735" s="177"/>
      <c r="K4735" s="204"/>
      <c r="L4735" s="204"/>
    </row>
    <row r="4736" spans="3:12">
      <c r="C4736" s="199"/>
      <c r="D4736" s="200"/>
      <c r="E4736" s="175"/>
      <c r="F4736" s="201"/>
      <c r="G4736" s="202"/>
      <c r="H4736" s="203"/>
      <c r="I4736" s="176"/>
      <c r="J4736" s="177"/>
      <c r="K4736" s="204"/>
      <c r="L4736" s="204"/>
    </row>
    <row r="4737" spans="3:12">
      <c r="C4737" s="199"/>
      <c r="D4737" s="200"/>
      <c r="E4737" s="175"/>
      <c r="F4737" s="201"/>
      <c r="G4737" s="202"/>
      <c r="H4737" s="203"/>
      <c r="I4737" s="176"/>
      <c r="J4737" s="177"/>
      <c r="K4737" s="204"/>
      <c r="L4737" s="204"/>
    </row>
    <row r="4738" spans="3:12">
      <c r="C4738" s="199"/>
      <c r="D4738" s="200"/>
      <c r="E4738" s="175"/>
      <c r="F4738" s="201"/>
      <c r="G4738" s="202"/>
      <c r="H4738" s="203"/>
      <c r="I4738" s="176"/>
      <c r="J4738" s="177"/>
      <c r="K4738" s="204"/>
      <c r="L4738" s="204"/>
    </row>
    <row r="4739" spans="3:12">
      <c r="C4739" s="199"/>
      <c r="D4739" s="200"/>
      <c r="E4739" s="175"/>
      <c r="F4739" s="201"/>
      <c r="G4739" s="202"/>
      <c r="H4739" s="203"/>
      <c r="I4739" s="176"/>
      <c r="J4739" s="177"/>
      <c r="K4739" s="204"/>
      <c r="L4739" s="204"/>
    </row>
    <row r="4740" spans="3:12">
      <c r="C4740" s="199"/>
      <c r="D4740" s="200"/>
      <c r="E4740" s="175"/>
      <c r="F4740" s="201"/>
      <c r="G4740" s="202"/>
      <c r="H4740" s="203"/>
      <c r="I4740" s="176"/>
      <c r="J4740" s="177"/>
      <c r="K4740" s="204"/>
      <c r="L4740" s="204"/>
    </row>
    <row r="4741" spans="3:12">
      <c r="C4741" s="199"/>
      <c r="D4741" s="200"/>
      <c r="E4741" s="175"/>
      <c r="F4741" s="201"/>
      <c r="G4741" s="202"/>
      <c r="H4741" s="203"/>
      <c r="I4741" s="176"/>
      <c r="J4741" s="177"/>
      <c r="K4741" s="204"/>
      <c r="L4741" s="204"/>
    </row>
    <row r="4742" spans="3:12">
      <c r="C4742" s="199"/>
      <c r="D4742" s="200"/>
      <c r="E4742" s="175"/>
      <c r="F4742" s="201"/>
      <c r="G4742" s="202"/>
      <c r="H4742" s="203"/>
      <c r="I4742" s="176"/>
      <c r="J4742" s="177"/>
      <c r="K4742" s="204"/>
      <c r="L4742" s="204"/>
    </row>
    <row r="4743" spans="3:12">
      <c r="C4743" s="199"/>
      <c r="D4743" s="200"/>
      <c r="E4743" s="175"/>
      <c r="F4743" s="201"/>
      <c r="G4743" s="202"/>
      <c r="H4743" s="203"/>
      <c r="I4743" s="176"/>
      <c r="J4743" s="177"/>
      <c r="K4743" s="204"/>
      <c r="L4743" s="204"/>
    </row>
    <row r="4744" spans="3:12">
      <c r="C4744" s="199"/>
      <c r="D4744" s="200"/>
      <c r="E4744" s="175"/>
      <c r="F4744" s="201"/>
      <c r="G4744" s="202"/>
      <c r="H4744" s="203"/>
      <c r="I4744" s="176"/>
      <c r="J4744" s="177"/>
      <c r="K4744" s="204"/>
      <c r="L4744" s="204"/>
    </row>
    <row r="4745" spans="3:12">
      <c r="C4745" s="199"/>
      <c r="D4745" s="200"/>
      <c r="E4745" s="175"/>
      <c r="F4745" s="201"/>
      <c r="G4745" s="202"/>
      <c r="H4745" s="203"/>
      <c r="I4745" s="176"/>
      <c r="J4745" s="177"/>
      <c r="K4745" s="204"/>
      <c r="L4745" s="204"/>
    </row>
    <row r="4746" spans="3:12">
      <c r="C4746" s="199"/>
      <c r="D4746" s="200"/>
      <c r="E4746" s="175"/>
      <c r="F4746" s="201"/>
      <c r="G4746" s="202"/>
      <c r="H4746" s="203"/>
      <c r="I4746" s="176"/>
      <c r="J4746" s="177"/>
      <c r="K4746" s="204"/>
      <c r="L4746" s="204"/>
    </row>
    <row r="4747" spans="3:12">
      <c r="C4747" s="199"/>
      <c r="D4747" s="200"/>
      <c r="E4747" s="175"/>
      <c r="F4747" s="201"/>
      <c r="G4747" s="202"/>
      <c r="H4747" s="203"/>
      <c r="I4747" s="176"/>
      <c r="J4747" s="177"/>
      <c r="K4747" s="204"/>
      <c r="L4747" s="204"/>
    </row>
    <row r="4748" spans="3:12">
      <c r="C4748" s="199"/>
      <c r="D4748" s="200"/>
      <c r="E4748" s="175"/>
      <c r="F4748" s="201"/>
      <c r="G4748" s="202"/>
      <c r="H4748" s="203"/>
      <c r="I4748" s="176"/>
      <c r="J4748" s="177"/>
      <c r="K4748" s="204"/>
      <c r="L4748" s="204"/>
    </row>
    <row r="4749" spans="3:12">
      <c r="C4749" s="199"/>
      <c r="D4749" s="200"/>
      <c r="E4749" s="175"/>
      <c r="F4749" s="201"/>
      <c r="G4749" s="202"/>
      <c r="H4749" s="203"/>
      <c r="I4749" s="176"/>
      <c r="J4749" s="177"/>
      <c r="K4749" s="204"/>
      <c r="L4749" s="204"/>
    </row>
    <row r="4750" spans="3:12">
      <c r="C4750" s="199"/>
      <c r="D4750" s="200"/>
      <c r="E4750" s="175"/>
      <c r="F4750" s="201"/>
      <c r="G4750" s="202"/>
      <c r="H4750" s="203"/>
      <c r="I4750" s="176"/>
      <c r="J4750" s="177"/>
      <c r="K4750" s="204"/>
      <c r="L4750" s="204"/>
    </row>
    <row r="4751" spans="3:12">
      <c r="C4751" s="199"/>
      <c r="D4751" s="200"/>
      <c r="E4751" s="175"/>
      <c r="F4751" s="201"/>
      <c r="G4751" s="202"/>
      <c r="H4751" s="203"/>
      <c r="I4751" s="176"/>
      <c r="J4751" s="177"/>
      <c r="K4751" s="204"/>
      <c r="L4751" s="204"/>
    </row>
    <row r="4752" spans="3:12">
      <c r="C4752" s="199"/>
      <c r="D4752" s="200"/>
      <c r="E4752" s="175"/>
      <c r="F4752" s="201"/>
      <c r="G4752" s="202"/>
      <c r="H4752" s="203"/>
      <c r="I4752" s="176"/>
      <c r="J4752" s="177"/>
      <c r="K4752" s="204"/>
      <c r="L4752" s="204"/>
    </row>
    <row r="4753" spans="3:12">
      <c r="C4753" s="199"/>
      <c r="D4753" s="200"/>
      <c r="E4753" s="175"/>
      <c r="F4753" s="201"/>
      <c r="G4753" s="202"/>
      <c r="H4753" s="203"/>
      <c r="I4753" s="176"/>
      <c r="J4753" s="177"/>
      <c r="K4753" s="204"/>
      <c r="L4753" s="204"/>
    </row>
    <row r="4754" spans="3:12">
      <c r="C4754" s="199"/>
      <c r="D4754" s="200"/>
      <c r="E4754" s="175"/>
      <c r="F4754" s="201"/>
      <c r="G4754" s="202"/>
      <c r="H4754" s="203"/>
      <c r="I4754" s="176"/>
      <c r="J4754" s="177"/>
      <c r="K4754" s="204"/>
      <c r="L4754" s="204"/>
    </row>
    <row r="4755" spans="3:12">
      <c r="C4755" s="199"/>
      <c r="D4755" s="200"/>
      <c r="E4755" s="175"/>
      <c r="F4755" s="201"/>
      <c r="G4755" s="202"/>
      <c r="H4755" s="203"/>
      <c r="I4755" s="176"/>
      <c r="J4755" s="177"/>
      <c r="K4755" s="204"/>
      <c r="L4755" s="204"/>
    </row>
    <row r="4756" spans="3:12">
      <c r="C4756" s="199"/>
      <c r="D4756" s="200"/>
      <c r="E4756" s="175"/>
      <c r="F4756" s="201"/>
      <c r="G4756" s="202"/>
      <c r="H4756" s="203"/>
      <c r="I4756" s="176"/>
      <c r="J4756" s="177"/>
      <c r="K4756" s="204"/>
      <c r="L4756" s="204"/>
    </row>
    <row r="4757" spans="3:12">
      <c r="C4757" s="199"/>
      <c r="D4757" s="200"/>
      <c r="E4757" s="175"/>
      <c r="F4757" s="201"/>
      <c r="G4757" s="202"/>
      <c r="H4757" s="203"/>
      <c r="I4757" s="176"/>
      <c r="J4757" s="177"/>
      <c r="K4757" s="204"/>
      <c r="L4757" s="204"/>
    </row>
    <row r="4758" spans="3:12">
      <c r="C4758" s="199"/>
      <c r="D4758" s="200"/>
      <c r="E4758" s="175"/>
      <c r="F4758" s="201"/>
      <c r="G4758" s="202"/>
      <c r="H4758" s="203"/>
      <c r="I4758" s="176"/>
      <c r="J4758" s="177"/>
      <c r="K4758" s="204"/>
      <c r="L4758" s="204"/>
    </row>
    <row r="4759" spans="3:12">
      <c r="C4759" s="199"/>
      <c r="D4759" s="200"/>
      <c r="E4759" s="175"/>
      <c r="F4759" s="201"/>
      <c r="G4759" s="202"/>
      <c r="H4759" s="203"/>
      <c r="I4759" s="176"/>
      <c r="J4759" s="177"/>
      <c r="K4759" s="204"/>
      <c r="L4759" s="204"/>
    </row>
    <row r="4760" spans="3:12">
      <c r="C4760" s="199"/>
      <c r="D4760" s="200"/>
      <c r="E4760" s="175"/>
      <c r="F4760" s="201"/>
      <c r="G4760" s="202"/>
      <c r="H4760" s="203"/>
      <c r="I4760" s="176"/>
      <c r="J4760" s="177"/>
      <c r="K4760" s="204"/>
      <c r="L4760" s="204"/>
    </row>
    <row r="4761" spans="3:12">
      <c r="C4761" s="199"/>
      <c r="D4761" s="200"/>
      <c r="E4761" s="175"/>
      <c r="F4761" s="201"/>
      <c r="G4761" s="202"/>
      <c r="H4761" s="203"/>
      <c r="I4761" s="176"/>
      <c r="J4761" s="177"/>
      <c r="K4761" s="204"/>
      <c r="L4761" s="204"/>
    </row>
    <row r="4762" spans="3:12">
      <c r="C4762" s="199"/>
      <c r="D4762" s="200"/>
      <c r="E4762" s="175"/>
      <c r="F4762" s="201"/>
      <c r="G4762" s="202"/>
      <c r="H4762" s="203"/>
      <c r="I4762" s="176"/>
      <c r="J4762" s="177"/>
      <c r="K4762" s="204"/>
      <c r="L4762" s="204"/>
    </row>
    <row r="4763" spans="3:12">
      <c r="C4763" s="199"/>
      <c r="D4763" s="200"/>
      <c r="E4763" s="175"/>
      <c r="F4763" s="201"/>
      <c r="G4763" s="202"/>
      <c r="H4763" s="203"/>
      <c r="I4763" s="176"/>
      <c r="J4763" s="177"/>
      <c r="K4763" s="204"/>
      <c r="L4763" s="204"/>
    </row>
    <row r="4764" spans="3:12">
      <c r="C4764" s="199"/>
      <c r="D4764" s="200"/>
      <c r="E4764" s="175"/>
      <c r="F4764" s="201"/>
      <c r="G4764" s="202"/>
      <c r="H4764" s="203"/>
      <c r="I4764" s="176"/>
      <c r="J4764" s="177"/>
      <c r="K4764" s="204"/>
      <c r="L4764" s="204"/>
    </row>
    <row r="4765" spans="3:12">
      <c r="C4765" s="199"/>
      <c r="D4765" s="200"/>
      <c r="E4765" s="175"/>
      <c r="F4765" s="201"/>
      <c r="G4765" s="202"/>
      <c r="H4765" s="203"/>
      <c r="I4765" s="176"/>
      <c r="J4765" s="177"/>
      <c r="K4765" s="204"/>
      <c r="L4765" s="204"/>
    </row>
    <row r="4766" spans="3:12">
      <c r="C4766" s="199"/>
      <c r="D4766" s="200"/>
      <c r="E4766" s="175"/>
      <c r="F4766" s="201"/>
      <c r="G4766" s="202"/>
      <c r="H4766" s="203"/>
      <c r="I4766" s="176"/>
      <c r="J4766" s="177"/>
      <c r="K4766" s="204"/>
      <c r="L4766" s="204"/>
    </row>
    <row r="4767" spans="3:12">
      <c r="C4767" s="199"/>
      <c r="D4767" s="200"/>
      <c r="E4767" s="175"/>
      <c r="F4767" s="201"/>
      <c r="G4767" s="202"/>
      <c r="H4767" s="203"/>
      <c r="I4767" s="176"/>
      <c r="J4767" s="177"/>
      <c r="K4767" s="204"/>
      <c r="L4767" s="204"/>
    </row>
    <row r="4768" spans="3:12">
      <c r="C4768" s="199"/>
      <c r="D4768" s="200"/>
      <c r="E4768" s="175"/>
      <c r="F4768" s="201"/>
      <c r="G4768" s="202"/>
      <c r="H4768" s="203"/>
      <c r="I4768" s="176"/>
      <c r="J4768" s="177"/>
      <c r="K4768" s="204"/>
      <c r="L4768" s="204"/>
    </row>
    <row r="4769" spans="3:12">
      <c r="C4769" s="199"/>
      <c r="D4769" s="200"/>
      <c r="E4769" s="175"/>
      <c r="F4769" s="201"/>
      <c r="G4769" s="202"/>
      <c r="H4769" s="203"/>
      <c r="I4769" s="176"/>
      <c r="J4769" s="177"/>
      <c r="K4769" s="204"/>
      <c r="L4769" s="204"/>
    </row>
    <row r="4770" spans="3:12">
      <c r="C4770" s="199"/>
      <c r="D4770" s="200"/>
      <c r="E4770" s="175"/>
      <c r="F4770" s="201"/>
      <c r="G4770" s="202"/>
      <c r="H4770" s="203"/>
      <c r="I4770" s="176"/>
      <c r="J4770" s="177"/>
      <c r="K4770" s="204"/>
      <c r="L4770" s="204"/>
    </row>
    <row r="4771" spans="3:12">
      <c r="C4771" s="199"/>
      <c r="D4771" s="200"/>
      <c r="E4771" s="175"/>
      <c r="F4771" s="201"/>
      <c r="G4771" s="202"/>
      <c r="H4771" s="203"/>
      <c r="I4771" s="176"/>
      <c r="J4771" s="177"/>
      <c r="K4771" s="204"/>
      <c r="L4771" s="204"/>
    </row>
    <row r="4772" spans="3:12">
      <c r="C4772" s="199"/>
      <c r="D4772" s="200"/>
      <c r="E4772" s="175"/>
      <c r="F4772" s="201"/>
      <c r="G4772" s="202"/>
      <c r="H4772" s="203"/>
      <c r="I4772" s="176"/>
      <c r="J4772" s="177"/>
      <c r="K4772" s="204"/>
      <c r="L4772" s="204"/>
    </row>
    <row r="4773" spans="3:12">
      <c r="C4773" s="199"/>
      <c r="D4773" s="200"/>
      <c r="E4773" s="175"/>
      <c r="F4773" s="201"/>
      <c r="G4773" s="202"/>
      <c r="H4773" s="203"/>
      <c r="I4773" s="176"/>
      <c r="J4773" s="177"/>
      <c r="K4773" s="204"/>
      <c r="L4773" s="204"/>
    </row>
    <row r="4774" spans="3:12">
      <c r="C4774" s="199"/>
      <c r="D4774" s="200"/>
      <c r="E4774" s="175"/>
      <c r="F4774" s="201"/>
      <c r="G4774" s="202"/>
      <c r="H4774" s="203"/>
      <c r="I4774" s="176"/>
      <c r="J4774" s="177"/>
      <c r="K4774" s="204"/>
      <c r="L4774" s="204"/>
    </row>
    <row r="4775" spans="3:12">
      <c r="C4775" s="199"/>
      <c r="D4775" s="200"/>
      <c r="E4775" s="175"/>
      <c r="F4775" s="201"/>
      <c r="G4775" s="202"/>
      <c r="H4775" s="203"/>
      <c r="I4775" s="176"/>
      <c r="J4775" s="177"/>
      <c r="K4775" s="204"/>
      <c r="L4775" s="204"/>
    </row>
    <row r="4776" spans="3:12">
      <c r="C4776" s="199"/>
      <c r="D4776" s="200"/>
      <c r="E4776" s="175"/>
      <c r="F4776" s="201"/>
      <c r="G4776" s="202"/>
      <c r="H4776" s="203"/>
      <c r="I4776" s="176"/>
      <c r="J4776" s="177"/>
      <c r="K4776" s="204"/>
      <c r="L4776" s="204"/>
    </row>
    <row r="4777" spans="3:12">
      <c r="C4777" s="199"/>
      <c r="D4777" s="200"/>
      <c r="E4777" s="175"/>
      <c r="F4777" s="201"/>
      <c r="G4777" s="202"/>
      <c r="H4777" s="203"/>
      <c r="I4777" s="176"/>
      <c r="J4777" s="177"/>
      <c r="K4777" s="204"/>
      <c r="L4777" s="204"/>
    </row>
    <row r="4778" spans="3:12">
      <c r="C4778" s="199"/>
      <c r="D4778" s="200"/>
      <c r="E4778" s="175"/>
      <c r="F4778" s="201"/>
      <c r="G4778" s="202"/>
      <c r="H4778" s="203"/>
      <c r="I4778" s="176"/>
      <c r="J4778" s="177"/>
      <c r="K4778" s="204"/>
      <c r="L4778" s="204"/>
    </row>
    <row r="4779" spans="3:12">
      <c r="C4779" s="199"/>
      <c r="D4779" s="200"/>
      <c r="E4779" s="175"/>
      <c r="F4779" s="201"/>
      <c r="G4779" s="202"/>
      <c r="H4779" s="203"/>
      <c r="I4779" s="176"/>
      <c r="J4779" s="177"/>
      <c r="K4779" s="204"/>
      <c r="L4779" s="204"/>
    </row>
    <row r="4780" spans="3:12">
      <c r="C4780" s="199"/>
      <c r="D4780" s="200"/>
      <c r="E4780" s="175"/>
      <c r="F4780" s="201"/>
      <c r="G4780" s="202"/>
      <c r="H4780" s="203"/>
      <c r="I4780" s="176"/>
      <c r="J4780" s="177"/>
      <c r="K4780" s="204"/>
      <c r="L4780" s="204"/>
    </row>
    <row r="4781" spans="3:12">
      <c r="C4781" s="199"/>
      <c r="D4781" s="200"/>
      <c r="E4781" s="175"/>
      <c r="F4781" s="201"/>
      <c r="G4781" s="202"/>
      <c r="H4781" s="203"/>
      <c r="I4781" s="176"/>
      <c r="J4781" s="177"/>
      <c r="K4781" s="204"/>
      <c r="L4781" s="204"/>
    </row>
    <row r="4782" spans="3:12">
      <c r="C4782" s="199"/>
      <c r="D4782" s="200"/>
      <c r="E4782" s="175"/>
      <c r="F4782" s="201"/>
      <c r="G4782" s="202"/>
      <c r="H4782" s="203"/>
      <c r="I4782" s="176"/>
      <c r="J4782" s="177"/>
      <c r="K4782" s="204"/>
      <c r="L4782" s="204"/>
    </row>
    <row r="4783" spans="3:12">
      <c r="C4783" s="199"/>
      <c r="D4783" s="200"/>
      <c r="E4783" s="175"/>
      <c r="F4783" s="201"/>
      <c r="G4783" s="202"/>
      <c r="H4783" s="203"/>
      <c r="I4783" s="176"/>
      <c r="J4783" s="177"/>
      <c r="K4783" s="204"/>
      <c r="L4783" s="204"/>
    </row>
    <row r="4784" spans="3:12">
      <c r="C4784" s="199"/>
      <c r="D4784" s="200"/>
      <c r="E4784" s="175"/>
      <c r="F4784" s="201"/>
      <c r="G4784" s="202"/>
      <c r="H4784" s="203"/>
      <c r="I4784" s="176"/>
      <c r="J4784" s="177"/>
      <c r="K4784" s="204"/>
      <c r="L4784" s="204"/>
    </row>
    <row r="4785" spans="3:12">
      <c r="C4785" s="199"/>
      <c r="D4785" s="200"/>
      <c r="E4785" s="175"/>
      <c r="F4785" s="201"/>
      <c r="G4785" s="202"/>
      <c r="H4785" s="203"/>
      <c r="I4785" s="176"/>
      <c r="J4785" s="177"/>
      <c r="K4785" s="204"/>
      <c r="L4785" s="204"/>
    </row>
    <row r="4786" spans="3:12">
      <c r="C4786" s="199"/>
      <c r="D4786" s="200"/>
      <c r="E4786" s="175"/>
      <c r="F4786" s="201"/>
      <c r="G4786" s="202"/>
      <c r="H4786" s="203"/>
      <c r="I4786" s="176"/>
      <c r="J4786" s="177"/>
      <c r="K4786" s="204"/>
      <c r="L4786" s="204"/>
    </row>
    <row r="4787" spans="3:12">
      <c r="C4787" s="199"/>
      <c r="D4787" s="200"/>
      <c r="E4787" s="175"/>
      <c r="F4787" s="201"/>
      <c r="G4787" s="202"/>
      <c r="H4787" s="203"/>
      <c r="I4787" s="176"/>
      <c r="J4787" s="177"/>
      <c r="K4787" s="204"/>
      <c r="L4787" s="204"/>
    </row>
    <row r="4788" spans="3:12">
      <c r="C4788" s="199"/>
      <c r="D4788" s="200"/>
      <c r="E4788" s="175"/>
      <c r="F4788" s="201"/>
      <c r="G4788" s="202"/>
      <c r="H4788" s="203"/>
      <c r="I4788" s="176"/>
      <c r="J4788" s="177"/>
      <c r="K4788" s="204"/>
      <c r="L4788" s="204"/>
    </row>
    <row r="4789" spans="3:12">
      <c r="C4789" s="199"/>
      <c r="D4789" s="200"/>
      <c r="E4789" s="175"/>
      <c r="F4789" s="201"/>
      <c r="G4789" s="202"/>
      <c r="H4789" s="203"/>
      <c r="I4789" s="176"/>
      <c r="J4789" s="177"/>
      <c r="K4789" s="204"/>
      <c r="L4789" s="204"/>
    </row>
    <row r="4790" spans="3:12">
      <c r="C4790" s="199"/>
      <c r="D4790" s="200"/>
      <c r="E4790" s="175"/>
      <c r="F4790" s="201"/>
      <c r="G4790" s="202"/>
      <c r="H4790" s="203"/>
      <c r="I4790" s="176"/>
      <c r="J4790" s="177"/>
      <c r="K4790" s="204"/>
      <c r="L4790" s="204"/>
    </row>
    <row r="4791" spans="3:12">
      <c r="C4791" s="199"/>
      <c r="D4791" s="200"/>
      <c r="E4791" s="175"/>
      <c r="F4791" s="201"/>
      <c r="G4791" s="202"/>
      <c r="H4791" s="203"/>
      <c r="I4791" s="176"/>
      <c r="J4791" s="177"/>
      <c r="K4791" s="204"/>
      <c r="L4791" s="204"/>
    </row>
    <row r="4792" spans="3:12">
      <c r="C4792" s="199"/>
      <c r="D4792" s="200"/>
      <c r="E4792" s="175"/>
      <c r="F4792" s="201"/>
      <c r="G4792" s="202"/>
      <c r="H4792" s="203"/>
      <c r="I4792" s="176"/>
      <c r="J4792" s="177"/>
      <c r="K4792" s="204"/>
      <c r="L4792" s="204"/>
    </row>
    <row r="4793" spans="3:12">
      <c r="C4793" s="199"/>
      <c r="D4793" s="200"/>
      <c r="E4793" s="175"/>
      <c r="F4793" s="201"/>
      <c r="G4793" s="202"/>
      <c r="H4793" s="203"/>
      <c r="I4793" s="176"/>
      <c r="J4793" s="177"/>
      <c r="K4793" s="204"/>
      <c r="L4793" s="204"/>
    </row>
    <row r="4794" spans="3:12">
      <c r="C4794" s="199"/>
      <c r="D4794" s="200"/>
      <c r="E4794" s="175"/>
      <c r="F4794" s="201"/>
      <c r="G4794" s="202"/>
      <c r="H4794" s="203"/>
      <c r="I4794" s="176"/>
      <c r="J4794" s="177"/>
      <c r="K4794" s="204"/>
      <c r="L4794" s="204"/>
    </row>
    <row r="4795" spans="3:12">
      <c r="C4795" s="199"/>
      <c r="D4795" s="200"/>
      <c r="E4795" s="175"/>
      <c r="F4795" s="201"/>
      <c r="G4795" s="202"/>
      <c r="H4795" s="203"/>
      <c r="I4795" s="176"/>
      <c r="J4795" s="177"/>
      <c r="K4795" s="204"/>
      <c r="L4795" s="204"/>
    </row>
    <row r="4796" spans="3:12">
      <c r="C4796" s="199"/>
      <c r="D4796" s="200"/>
      <c r="E4796" s="175"/>
      <c r="F4796" s="201"/>
      <c r="G4796" s="202"/>
      <c r="H4796" s="203"/>
      <c r="I4796" s="176"/>
      <c r="J4796" s="177"/>
      <c r="K4796" s="204"/>
      <c r="L4796" s="204"/>
    </row>
    <row r="4797" spans="3:12">
      <c r="C4797" s="199"/>
      <c r="D4797" s="200"/>
      <c r="E4797" s="175"/>
      <c r="F4797" s="201"/>
      <c r="G4797" s="202"/>
      <c r="H4797" s="203"/>
      <c r="I4797" s="176"/>
      <c r="J4797" s="177"/>
      <c r="K4797" s="204"/>
      <c r="L4797" s="204"/>
    </row>
    <row r="4798" spans="3:12">
      <c r="C4798" s="199"/>
      <c r="D4798" s="200"/>
      <c r="E4798" s="175"/>
      <c r="F4798" s="201"/>
      <c r="G4798" s="202"/>
      <c r="H4798" s="203"/>
      <c r="I4798" s="176"/>
      <c r="J4798" s="177"/>
      <c r="K4798" s="204"/>
      <c r="L4798" s="204"/>
    </row>
    <row r="4799" spans="3:12">
      <c r="C4799" s="199"/>
      <c r="D4799" s="200"/>
      <c r="E4799" s="175"/>
      <c r="F4799" s="201"/>
      <c r="G4799" s="202"/>
      <c r="H4799" s="203"/>
      <c r="I4799" s="176"/>
      <c r="J4799" s="177"/>
      <c r="K4799" s="204"/>
      <c r="L4799" s="204"/>
    </row>
    <row r="4800" spans="3:12">
      <c r="C4800" s="199"/>
      <c r="D4800" s="200"/>
      <c r="E4800" s="175"/>
      <c r="F4800" s="201"/>
      <c r="G4800" s="202"/>
      <c r="H4800" s="203"/>
      <c r="I4800" s="176"/>
      <c r="J4800" s="177"/>
      <c r="K4800" s="204"/>
      <c r="L4800" s="204"/>
    </row>
    <row r="4801" spans="3:12">
      <c r="C4801" s="199"/>
      <c r="D4801" s="200"/>
      <c r="E4801" s="175"/>
      <c r="F4801" s="201"/>
      <c r="G4801" s="202"/>
      <c r="H4801" s="203"/>
      <c r="I4801" s="176"/>
      <c r="J4801" s="177"/>
      <c r="K4801" s="204"/>
      <c r="L4801" s="204"/>
    </row>
    <row r="4802" spans="3:12">
      <c r="C4802" s="199"/>
      <c r="D4802" s="200"/>
      <c r="E4802" s="175"/>
      <c r="F4802" s="201"/>
      <c r="G4802" s="202"/>
      <c r="H4802" s="203"/>
      <c r="I4802" s="176"/>
      <c r="J4802" s="177"/>
      <c r="K4802" s="204"/>
      <c r="L4802" s="204"/>
    </row>
    <row r="4803" spans="3:12">
      <c r="C4803" s="199"/>
      <c r="D4803" s="200"/>
      <c r="E4803" s="175"/>
      <c r="F4803" s="201"/>
      <c r="G4803" s="202"/>
      <c r="H4803" s="203"/>
      <c r="I4803" s="176"/>
      <c r="J4803" s="177"/>
      <c r="K4803" s="204"/>
      <c r="L4803" s="204"/>
    </row>
    <row r="4804" spans="3:12">
      <c r="C4804" s="199"/>
      <c r="D4804" s="200"/>
      <c r="E4804" s="175"/>
      <c r="F4804" s="201"/>
      <c r="G4804" s="202"/>
      <c r="H4804" s="203"/>
      <c r="I4804" s="176"/>
      <c r="J4804" s="177"/>
      <c r="K4804" s="204"/>
      <c r="L4804" s="204"/>
    </row>
    <row r="4805" spans="3:12">
      <c r="C4805" s="199"/>
      <c r="D4805" s="200"/>
      <c r="E4805" s="175"/>
      <c r="F4805" s="201"/>
      <c r="G4805" s="202"/>
      <c r="H4805" s="203"/>
      <c r="I4805" s="176"/>
      <c r="J4805" s="177"/>
      <c r="K4805" s="204"/>
      <c r="L4805" s="204"/>
    </row>
    <row r="4806" spans="3:12">
      <c r="C4806" s="199"/>
      <c r="D4806" s="200"/>
      <c r="E4806" s="175"/>
      <c r="F4806" s="201"/>
      <c r="G4806" s="202"/>
      <c r="H4806" s="203"/>
      <c r="I4806" s="176"/>
      <c r="J4806" s="177"/>
      <c r="K4806" s="204"/>
      <c r="L4806" s="204"/>
    </row>
    <row r="4807" spans="3:12">
      <c r="C4807" s="199"/>
      <c r="D4807" s="200"/>
      <c r="E4807" s="175"/>
      <c r="F4807" s="201"/>
      <c r="G4807" s="202"/>
      <c r="H4807" s="203"/>
      <c r="I4807" s="176"/>
      <c r="J4807" s="177"/>
      <c r="K4807" s="204"/>
      <c r="L4807" s="204"/>
    </row>
    <row r="4808" spans="3:12">
      <c r="C4808" s="199"/>
      <c r="D4808" s="200"/>
      <c r="E4808" s="175"/>
      <c r="F4808" s="201"/>
      <c r="G4808" s="202"/>
      <c r="H4808" s="203"/>
      <c r="I4808" s="176"/>
      <c r="J4808" s="177"/>
      <c r="K4808" s="204"/>
      <c r="L4808" s="204"/>
    </row>
    <row r="4809" spans="3:12">
      <c r="C4809" s="199"/>
      <c r="D4809" s="200"/>
      <c r="E4809" s="175"/>
      <c r="F4809" s="201"/>
      <c r="G4809" s="202"/>
      <c r="H4809" s="203"/>
      <c r="I4809" s="176"/>
      <c r="J4809" s="177"/>
      <c r="K4809" s="204"/>
      <c r="L4809" s="204"/>
    </row>
    <row r="4810" spans="3:12">
      <c r="C4810" s="199"/>
      <c r="D4810" s="200"/>
      <c r="E4810" s="175"/>
      <c r="F4810" s="201"/>
      <c r="G4810" s="202"/>
      <c r="H4810" s="203"/>
      <c r="I4810" s="176"/>
      <c r="J4810" s="177"/>
      <c r="K4810" s="204"/>
      <c r="L4810" s="204"/>
    </row>
    <row r="4811" spans="3:12">
      <c r="C4811" s="199"/>
      <c r="D4811" s="200"/>
      <c r="E4811" s="175"/>
      <c r="F4811" s="201"/>
      <c r="G4811" s="202"/>
      <c r="H4811" s="203"/>
      <c r="I4811" s="176"/>
      <c r="J4811" s="177"/>
      <c r="K4811" s="204"/>
      <c r="L4811" s="204"/>
    </row>
    <row r="4812" spans="3:12">
      <c r="C4812" s="199"/>
      <c r="D4812" s="200"/>
      <c r="E4812" s="175"/>
      <c r="F4812" s="201"/>
      <c r="G4812" s="202"/>
      <c r="H4812" s="203"/>
      <c r="I4812" s="176"/>
      <c r="J4812" s="177"/>
      <c r="K4812" s="204"/>
      <c r="L4812" s="204"/>
    </row>
    <row r="4813" spans="3:12">
      <c r="C4813" s="199"/>
      <c r="D4813" s="200"/>
      <c r="E4813" s="175"/>
      <c r="F4813" s="201"/>
      <c r="G4813" s="202"/>
      <c r="H4813" s="203"/>
      <c r="I4813" s="176"/>
      <c r="J4813" s="177"/>
      <c r="K4813" s="204"/>
      <c r="L4813" s="204"/>
    </row>
    <row r="4814" spans="3:12">
      <c r="C4814" s="199"/>
      <c r="D4814" s="200"/>
      <c r="E4814" s="175"/>
      <c r="F4814" s="201"/>
      <c r="G4814" s="202"/>
      <c r="H4814" s="203"/>
      <c r="I4814" s="176"/>
      <c r="J4814" s="177"/>
      <c r="K4814" s="204"/>
      <c r="L4814" s="204"/>
    </row>
    <row r="4815" spans="3:12">
      <c r="C4815" s="199"/>
      <c r="D4815" s="200"/>
      <c r="E4815" s="175"/>
      <c r="F4815" s="201"/>
      <c r="G4815" s="202"/>
      <c r="H4815" s="203"/>
      <c r="I4815" s="176"/>
      <c r="J4815" s="177"/>
      <c r="K4815" s="204"/>
      <c r="L4815" s="204"/>
    </row>
    <row r="4816" spans="3:12">
      <c r="C4816" s="199"/>
      <c r="D4816" s="200"/>
      <c r="E4816" s="175"/>
      <c r="F4816" s="201"/>
      <c r="G4816" s="202"/>
      <c r="H4816" s="203"/>
      <c r="I4816" s="176"/>
      <c r="J4816" s="177"/>
      <c r="K4816" s="204"/>
      <c r="L4816" s="204"/>
    </row>
    <row r="4817" spans="3:12">
      <c r="C4817" s="199"/>
      <c r="D4817" s="200"/>
      <c r="E4817" s="175"/>
      <c r="F4817" s="201"/>
      <c r="G4817" s="202"/>
      <c r="H4817" s="203"/>
      <c r="I4817" s="176"/>
      <c r="J4817" s="177"/>
      <c r="K4817" s="204"/>
      <c r="L4817" s="204"/>
    </row>
    <row r="4818" spans="3:12">
      <c r="C4818" s="199"/>
      <c r="D4818" s="200"/>
      <c r="E4818" s="175"/>
      <c r="F4818" s="201"/>
      <c r="G4818" s="202"/>
      <c r="H4818" s="203"/>
      <c r="I4818" s="176"/>
      <c r="J4818" s="177"/>
      <c r="K4818" s="204"/>
      <c r="L4818" s="204"/>
    </row>
    <row r="4819" spans="3:12">
      <c r="C4819" s="199"/>
      <c r="D4819" s="200"/>
      <c r="E4819" s="175"/>
      <c r="F4819" s="201"/>
      <c r="G4819" s="202"/>
      <c r="H4819" s="203"/>
      <c r="I4819" s="176"/>
      <c r="J4819" s="177"/>
      <c r="K4819" s="204"/>
      <c r="L4819" s="204"/>
    </row>
    <row r="4820" spans="3:12">
      <c r="C4820" s="199"/>
      <c r="D4820" s="200"/>
      <c r="E4820" s="175"/>
      <c r="F4820" s="201"/>
      <c r="G4820" s="202"/>
      <c r="H4820" s="203"/>
      <c r="I4820" s="176"/>
      <c r="J4820" s="177"/>
      <c r="K4820" s="204"/>
      <c r="L4820" s="204"/>
    </row>
    <row r="4821" spans="3:12">
      <c r="C4821" s="199"/>
      <c r="D4821" s="200"/>
      <c r="E4821" s="175"/>
      <c r="F4821" s="201"/>
      <c r="G4821" s="202"/>
      <c r="H4821" s="203"/>
      <c r="I4821" s="176"/>
      <c r="J4821" s="177"/>
      <c r="K4821" s="204"/>
      <c r="L4821" s="204"/>
    </row>
    <row r="4822" spans="3:12">
      <c r="C4822" s="199"/>
      <c r="D4822" s="200"/>
      <c r="E4822" s="175"/>
      <c r="F4822" s="201"/>
      <c r="G4822" s="202"/>
      <c r="H4822" s="203"/>
      <c r="I4822" s="176"/>
      <c r="J4822" s="177"/>
      <c r="K4822" s="204"/>
      <c r="L4822" s="204"/>
    </row>
    <row r="4823" spans="3:12">
      <c r="C4823" s="199"/>
      <c r="D4823" s="200"/>
      <c r="E4823" s="175"/>
      <c r="F4823" s="201"/>
      <c r="G4823" s="202"/>
      <c r="H4823" s="203"/>
      <c r="I4823" s="176"/>
      <c r="J4823" s="177"/>
      <c r="K4823" s="204"/>
      <c r="L4823" s="204"/>
    </row>
    <row r="4824" spans="3:12">
      <c r="C4824" s="199"/>
      <c r="D4824" s="200"/>
      <c r="E4824" s="175"/>
      <c r="F4824" s="201"/>
      <c r="G4824" s="202"/>
      <c r="H4824" s="203"/>
      <c r="I4824" s="176"/>
      <c r="J4824" s="177"/>
      <c r="K4824" s="204"/>
      <c r="L4824" s="204"/>
    </row>
    <row r="4825" spans="3:12">
      <c r="C4825" s="199"/>
      <c r="D4825" s="200"/>
      <c r="E4825" s="175"/>
      <c r="F4825" s="201"/>
      <c r="G4825" s="202"/>
      <c r="H4825" s="203"/>
      <c r="I4825" s="176"/>
      <c r="J4825" s="177"/>
      <c r="K4825" s="204"/>
      <c r="L4825" s="204"/>
    </row>
    <row r="4826" spans="3:12">
      <c r="C4826" s="199"/>
      <c r="D4826" s="200"/>
      <c r="E4826" s="175"/>
      <c r="F4826" s="201"/>
      <c r="G4826" s="202"/>
      <c r="H4826" s="203"/>
      <c r="I4826" s="176"/>
      <c r="J4826" s="177"/>
      <c r="K4826" s="204"/>
      <c r="L4826" s="204"/>
    </row>
    <row r="4827" spans="3:12">
      <c r="C4827" s="199"/>
      <c r="D4827" s="200"/>
      <c r="E4827" s="175"/>
      <c r="F4827" s="201"/>
      <c r="G4827" s="202"/>
      <c r="H4827" s="203"/>
      <c r="I4827" s="176"/>
      <c r="J4827" s="177"/>
      <c r="K4827" s="204"/>
      <c r="L4827" s="204"/>
    </row>
    <row r="4828" spans="3:12">
      <c r="C4828" s="199"/>
      <c r="D4828" s="200"/>
      <c r="E4828" s="175"/>
      <c r="F4828" s="201"/>
      <c r="G4828" s="202"/>
      <c r="H4828" s="203"/>
      <c r="I4828" s="176"/>
      <c r="J4828" s="177"/>
      <c r="K4828" s="204"/>
      <c r="L4828" s="204"/>
    </row>
    <row r="4829" spans="3:12">
      <c r="C4829" s="199"/>
      <c r="D4829" s="200"/>
      <c r="E4829" s="175"/>
      <c r="F4829" s="201"/>
      <c r="G4829" s="202"/>
      <c r="H4829" s="203"/>
      <c r="I4829" s="176"/>
      <c r="J4829" s="177"/>
      <c r="K4829" s="204"/>
      <c r="L4829" s="204"/>
    </row>
    <row r="4830" spans="3:12">
      <c r="C4830" s="199"/>
      <c r="D4830" s="200"/>
      <c r="E4830" s="175"/>
      <c r="F4830" s="201"/>
      <c r="G4830" s="202"/>
      <c r="H4830" s="203"/>
      <c r="I4830" s="176"/>
      <c r="J4830" s="177"/>
      <c r="K4830" s="204"/>
      <c r="L4830" s="204"/>
    </row>
    <row r="4831" spans="3:12">
      <c r="C4831" s="199"/>
      <c r="D4831" s="200"/>
      <c r="E4831" s="175"/>
      <c r="F4831" s="201"/>
      <c r="G4831" s="202"/>
      <c r="H4831" s="203"/>
      <c r="I4831" s="176"/>
      <c r="J4831" s="177"/>
      <c r="K4831" s="204"/>
      <c r="L4831" s="204"/>
    </row>
    <row r="4832" spans="3:12">
      <c r="C4832" s="199"/>
      <c r="D4832" s="200"/>
      <c r="E4832" s="175"/>
      <c r="F4832" s="201"/>
      <c r="G4832" s="202"/>
      <c r="H4832" s="203"/>
      <c r="I4832" s="176"/>
      <c r="J4832" s="177"/>
      <c r="K4832" s="204"/>
      <c r="L4832" s="204"/>
    </row>
    <row r="4833" spans="3:12">
      <c r="C4833" s="199"/>
      <c r="D4833" s="200"/>
      <c r="E4833" s="175"/>
      <c r="F4833" s="201"/>
      <c r="G4833" s="202"/>
      <c r="H4833" s="203"/>
      <c r="I4833" s="176"/>
      <c r="J4833" s="177"/>
      <c r="K4833" s="204"/>
      <c r="L4833" s="204"/>
    </row>
    <row r="4834" spans="3:12">
      <c r="C4834" s="199"/>
      <c r="D4834" s="200"/>
      <c r="E4834" s="175"/>
      <c r="F4834" s="201"/>
      <c r="G4834" s="202"/>
      <c r="H4834" s="203"/>
      <c r="I4834" s="176"/>
      <c r="J4834" s="177"/>
      <c r="K4834" s="204"/>
      <c r="L4834" s="204"/>
    </row>
    <row r="4835" spans="3:12">
      <c r="C4835" s="199"/>
      <c r="D4835" s="200"/>
      <c r="E4835" s="175"/>
      <c r="F4835" s="201"/>
      <c r="G4835" s="202"/>
      <c r="H4835" s="203"/>
      <c r="I4835" s="176"/>
      <c r="J4835" s="177"/>
      <c r="K4835" s="204"/>
      <c r="L4835" s="204"/>
    </row>
    <row r="4836" spans="3:12">
      <c r="C4836" s="199"/>
      <c r="D4836" s="200"/>
      <c r="E4836" s="175"/>
      <c r="F4836" s="201"/>
      <c r="G4836" s="202"/>
      <c r="H4836" s="203"/>
      <c r="I4836" s="176"/>
      <c r="J4836" s="177"/>
      <c r="K4836" s="204"/>
      <c r="L4836" s="204"/>
    </row>
    <row r="4837" spans="3:12">
      <c r="C4837" s="199"/>
      <c r="D4837" s="200"/>
      <c r="E4837" s="175"/>
      <c r="F4837" s="201"/>
      <c r="G4837" s="202"/>
      <c r="H4837" s="203"/>
      <c r="I4837" s="176"/>
      <c r="J4837" s="177"/>
      <c r="K4837" s="204"/>
      <c r="L4837" s="204"/>
    </row>
    <row r="4838" spans="3:12">
      <c r="C4838" s="199"/>
      <c r="D4838" s="200"/>
      <c r="E4838" s="175"/>
      <c r="F4838" s="201"/>
      <c r="G4838" s="202"/>
      <c r="H4838" s="203"/>
      <c r="I4838" s="176"/>
      <c r="J4838" s="177"/>
      <c r="K4838" s="204"/>
      <c r="L4838" s="204"/>
    </row>
    <row r="4839" spans="3:12">
      <c r="C4839" s="199"/>
      <c r="D4839" s="200"/>
      <c r="E4839" s="175"/>
      <c r="F4839" s="201"/>
      <c r="G4839" s="202"/>
      <c r="H4839" s="203"/>
      <c r="I4839" s="176"/>
      <c r="J4839" s="177"/>
      <c r="K4839" s="204"/>
      <c r="L4839" s="204"/>
    </row>
    <row r="4840" spans="3:12">
      <c r="C4840" s="199"/>
      <c r="D4840" s="200"/>
      <c r="E4840" s="175"/>
      <c r="F4840" s="201"/>
      <c r="G4840" s="202"/>
      <c r="H4840" s="203"/>
      <c r="I4840" s="176"/>
      <c r="J4840" s="177"/>
      <c r="K4840" s="204"/>
      <c r="L4840" s="204"/>
    </row>
    <row r="4841" spans="3:12">
      <c r="C4841" s="199"/>
      <c r="D4841" s="200"/>
      <c r="E4841" s="175"/>
      <c r="F4841" s="201"/>
      <c r="G4841" s="202"/>
      <c r="H4841" s="203"/>
      <c r="I4841" s="176"/>
      <c r="J4841" s="177"/>
      <c r="K4841" s="204"/>
      <c r="L4841" s="204"/>
    </row>
    <row r="4842" spans="3:12">
      <c r="C4842" s="199"/>
      <c r="D4842" s="200"/>
      <c r="E4842" s="175"/>
      <c r="F4842" s="201"/>
      <c r="G4842" s="202"/>
      <c r="H4842" s="203"/>
      <c r="I4842" s="176"/>
      <c r="J4842" s="177"/>
      <c r="K4842" s="204"/>
      <c r="L4842" s="204"/>
    </row>
    <row r="4843" spans="3:12">
      <c r="C4843" s="199"/>
      <c r="D4843" s="200"/>
      <c r="E4843" s="175"/>
      <c r="F4843" s="201"/>
      <c r="G4843" s="202"/>
      <c r="H4843" s="203"/>
      <c r="I4843" s="176"/>
      <c r="J4843" s="177"/>
      <c r="K4843" s="204"/>
      <c r="L4843" s="204"/>
    </row>
    <row r="4844" spans="3:12">
      <c r="C4844" s="199"/>
      <c r="D4844" s="200"/>
      <c r="E4844" s="175"/>
      <c r="F4844" s="201"/>
      <c r="G4844" s="202"/>
      <c r="H4844" s="203"/>
      <c r="I4844" s="176"/>
      <c r="J4844" s="177"/>
      <c r="K4844" s="204"/>
      <c r="L4844" s="204"/>
    </row>
    <row r="4845" spans="3:12">
      <c r="C4845" s="199"/>
      <c r="D4845" s="200"/>
      <c r="E4845" s="175"/>
      <c r="F4845" s="201"/>
      <c r="G4845" s="202"/>
      <c r="H4845" s="203"/>
      <c r="I4845" s="176"/>
      <c r="J4845" s="177"/>
      <c r="K4845" s="204"/>
      <c r="L4845" s="204"/>
    </row>
    <row r="4846" spans="3:12">
      <c r="C4846" s="199"/>
      <c r="D4846" s="200"/>
      <c r="E4846" s="175"/>
      <c r="F4846" s="201"/>
      <c r="G4846" s="202"/>
      <c r="H4846" s="203"/>
      <c r="I4846" s="176"/>
      <c r="J4846" s="177"/>
      <c r="K4846" s="204"/>
      <c r="L4846" s="204"/>
    </row>
    <row r="4847" spans="3:12">
      <c r="C4847" s="199"/>
      <c r="D4847" s="200"/>
      <c r="E4847" s="175"/>
      <c r="F4847" s="201"/>
      <c r="G4847" s="202"/>
      <c r="H4847" s="203"/>
      <c r="I4847" s="176"/>
      <c r="J4847" s="177"/>
      <c r="K4847" s="204"/>
      <c r="L4847" s="204"/>
    </row>
    <row r="4848" spans="3:12">
      <c r="C4848" s="199"/>
      <c r="D4848" s="200"/>
      <c r="E4848" s="175"/>
      <c r="F4848" s="201"/>
      <c r="G4848" s="202"/>
      <c r="H4848" s="203"/>
      <c r="I4848" s="176"/>
      <c r="J4848" s="177"/>
      <c r="K4848" s="204"/>
      <c r="L4848" s="204"/>
    </row>
    <row r="4849" spans="3:12">
      <c r="C4849" s="199"/>
      <c r="D4849" s="200"/>
      <c r="E4849" s="175"/>
      <c r="F4849" s="201"/>
      <c r="G4849" s="202"/>
      <c r="H4849" s="203"/>
      <c r="I4849" s="176"/>
      <c r="J4849" s="177"/>
      <c r="K4849" s="204"/>
      <c r="L4849" s="204"/>
    </row>
    <row r="4850" spans="3:12">
      <c r="C4850" s="199"/>
      <c r="D4850" s="200"/>
      <c r="E4850" s="175"/>
      <c r="F4850" s="201"/>
      <c r="G4850" s="202"/>
      <c r="H4850" s="203"/>
      <c r="I4850" s="176"/>
      <c r="J4850" s="177"/>
      <c r="K4850" s="204"/>
      <c r="L4850" s="204"/>
    </row>
    <row r="4851" spans="3:12">
      <c r="C4851" s="199"/>
      <c r="D4851" s="200"/>
      <c r="E4851" s="175"/>
      <c r="F4851" s="201"/>
      <c r="G4851" s="202"/>
      <c r="H4851" s="203"/>
      <c r="I4851" s="176"/>
      <c r="J4851" s="177"/>
      <c r="K4851" s="204"/>
      <c r="L4851" s="204"/>
    </row>
    <row r="4852" spans="3:12">
      <c r="C4852" s="199"/>
      <c r="D4852" s="200"/>
      <c r="E4852" s="175"/>
      <c r="F4852" s="201"/>
      <c r="G4852" s="202"/>
      <c r="H4852" s="203"/>
      <c r="I4852" s="176"/>
      <c r="J4852" s="177"/>
      <c r="K4852" s="204"/>
      <c r="L4852" s="204"/>
    </row>
    <row r="4853" spans="3:12">
      <c r="C4853" s="199"/>
      <c r="D4853" s="200"/>
      <c r="E4853" s="175"/>
      <c r="F4853" s="201"/>
      <c r="G4853" s="202"/>
      <c r="H4853" s="203"/>
      <c r="I4853" s="176"/>
      <c r="J4853" s="177"/>
      <c r="K4853" s="204"/>
      <c r="L4853" s="204"/>
    </row>
    <row r="4854" spans="3:12">
      <c r="C4854" s="199"/>
      <c r="D4854" s="200"/>
      <c r="E4854" s="175"/>
      <c r="F4854" s="201"/>
      <c r="G4854" s="202"/>
      <c r="H4854" s="203"/>
      <c r="I4854" s="176"/>
      <c r="J4854" s="177"/>
      <c r="K4854" s="204"/>
      <c r="L4854" s="204"/>
    </row>
    <row r="4855" spans="3:12">
      <c r="C4855" s="199"/>
      <c r="D4855" s="200"/>
      <c r="E4855" s="175"/>
      <c r="F4855" s="201"/>
      <c r="G4855" s="202"/>
      <c r="H4855" s="203"/>
      <c r="I4855" s="176"/>
      <c r="J4855" s="177"/>
      <c r="K4855" s="204"/>
      <c r="L4855" s="204"/>
    </row>
    <row r="4856" spans="3:12">
      <c r="C4856" s="199"/>
      <c r="D4856" s="200"/>
      <c r="E4856" s="175"/>
      <c r="F4856" s="201"/>
      <c r="G4856" s="202"/>
      <c r="H4856" s="203"/>
      <c r="I4856" s="176"/>
      <c r="J4856" s="177"/>
      <c r="K4856" s="204"/>
      <c r="L4856" s="204"/>
    </row>
    <row r="4857" spans="3:12">
      <c r="C4857" s="199"/>
      <c r="D4857" s="200"/>
      <c r="E4857" s="175"/>
      <c r="F4857" s="201"/>
      <c r="G4857" s="202"/>
      <c r="H4857" s="203"/>
      <c r="I4857" s="176"/>
      <c r="J4857" s="177"/>
      <c r="K4857" s="204"/>
      <c r="L4857" s="204"/>
    </row>
    <row r="4858" spans="3:12">
      <c r="C4858" s="199"/>
      <c r="D4858" s="200"/>
      <c r="E4858" s="175"/>
      <c r="F4858" s="201"/>
      <c r="G4858" s="202"/>
      <c r="H4858" s="203"/>
      <c r="I4858" s="176"/>
      <c r="J4858" s="177"/>
      <c r="K4858" s="204"/>
      <c r="L4858" s="204"/>
    </row>
    <row r="4859" spans="3:12">
      <c r="C4859" s="199"/>
      <c r="D4859" s="200"/>
      <c r="E4859" s="175"/>
      <c r="F4859" s="201"/>
      <c r="G4859" s="202"/>
      <c r="H4859" s="203"/>
      <c r="I4859" s="176"/>
      <c r="J4859" s="177"/>
      <c r="K4859" s="204"/>
      <c r="L4859" s="204"/>
    </row>
    <row r="4860" spans="3:12">
      <c r="C4860" s="199"/>
      <c r="D4860" s="200"/>
      <c r="E4860" s="175"/>
      <c r="F4860" s="201"/>
      <c r="G4860" s="202"/>
      <c r="H4860" s="203"/>
      <c r="I4860" s="176"/>
      <c r="J4860" s="177"/>
      <c r="K4860" s="204"/>
      <c r="L4860" s="204"/>
    </row>
    <row r="4861" spans="3:12">
      <c r="C4861" s="199"/>
      <c r="D4861" s="200"/>
      <c r="E4861" s="175"/>
      <c r="F4861" s="201"/>
      <c r="G4861" s="202"/>
      <c r="H4861" s="203"/>
      <c r="I4861" s="176"/>
      <c r="J4861" s="177"/>
      <c r="K4861" s="204"/>
      <c r="L4861" s="204"/>
    </row>
    <row r="4862" spans="3:12">
      <c r="C4862" s="199"/>
      <c r="D4862" s="200"/>
      <c r="E4862" s="175"/>
      <c r="F4862" s="201"/>
      <c r="G4862" s="202"/>
      <c r="H4862" s="203"/>
      <c r="I4862" s="176"/>
      <c r="J4862" s="177"/>
      <c r="K4862" s="204"/>
      <c r="L4862" s="204"/>
    </row>
    <row r="4863" spans="3:12">
      <c r="C4863" s="199"/>
      <c r="D4863" s="200"/>
      <c r="E4863" s="175"/>
      <c r="F4863" s="201"/>
      <c r="G4863" s="202"/>
      <c r="H4863" s="203"/>
      <c r="I4863" s="176"/>
      <c r="J4863" s="177"/>
      <c r="K4863" s="204"/>
      <c r="L4863" s="204"/>
    </row>
    <row r="4864" spans="3:12">
      <c r="C4864" s="199"/>
      <c r="D4864" s="200"/>
      <c r="E4864" s="175"/>
      <c r="F4864" s="201"/>
      <c r="G4864" s="202"/>
      <c r="H4864" s="203"/>
      <c r="I4864" s="176"/>
      <c r="J4864" s="177"/>
      <c r="K4864" s="204"/>
      <c r="L4864" s="204"/>
    </row>
    <row r="4865" spans="3:12">
      <c r="C4865" s="199"/>
      <c r="D4865" s="200"/>
      <c r="E4865" s="175"/>
      <c r="F4865" s="201"/>
      <c r="G4865" s="202"/>
      <c r="H4865" s="203"/>
      <c r="I4865" s="176"/>
      <c r="J4865" s="177"/>
      <c r="K4865" s="204"/>
      <c r="L4865" s="204"/>
    </row>
    <row r="4866" spans="3:12">
      <c r="C4866" s="199"/>
      <c r="D4866" s="200"/>
      <c r="E4866" s="175"/>
      <c r="F4866" s="201"/>
      <c r="G4866" s="202"/>
      <c r="H4866" s="203"/>
      <c r="I4866" s="176"/>
      <c r="J4866" s="177"/>
      <c r="K4866" s="204"/>
      <c r="L4866" s="204"/>
    </row>
    <row r="4867" spans="3:12">
      <c r="C4867" s="199"/>
      <c r="D4867" s="200"/>
      <c r="E4867" s="175"/>
      <c r="F4867" s="201"/>
      <c r="G4867" s="202"/>
      <c r="H4867" s="203"/>
      <c r="I4867" s="176"/>
      <c r="J4867" s="177"/>
      <c r="K4867" s="204"/>
      <c r="L4867" s="204"/>
    </row>
    <row r="4868" spans="3:12">
      <c r="C4868" s="199"/>
      <c r="D4868" s="200"/>
      <c r="E4868" s="175"/>
      <c r="F4868" s="201"/>
      <c r="G4868" s="202"/>
      <c r="H4868" s="203"/>
      <c r="I4868" s="176"/>
      <c r="J4868" s="177"/>
      <c r="K4868" s="204"/>
      <c r="L4868" s="204"/>
    </row>
    <row r="4869" spans="3:12">
      <c r="C4869" s="199"/>
      <c r="D4869" s="200"/>
      <c r="E4869" s="175"/>
      <c r="F4869" s="201"/>
      <c r="G4869" s="202"/>
      <c r="H4869" s="203"/>
      <c r="I4869" s="176"/>
      <c r="J4869" s="177"/>
      <c r="K4869" s="204"/>
      <c r="L4869" s="204"/>
    </row>
    <row r="4870" spans="3:12">
      <c r="C4870" s="199"/>
      <c r="D4870" s="200"/>
      <c r="E4870" s="175"/>
      <c r="F4870" s="201"/>
      <c r="G4870" s="202"/>
      <c r="H4870" s="203"/>
      <c r="I4870" s="176"/>
      <c r="J4870" s="177"/>
      <c r="K4870" s="204"/>
      <c r="L4870" s="204"/>
    </row>
    <row r="4871" spans="3:12">
      <c r="C4871" s="199"/>
      <c r="D4871" s="200"/>
      <c r="E4871" s="175"/>
      <c r="F4871" s="201"/>
      <c r="G4871" s="202"/>
      <c r="H4871" s="203"/>
      <c r="I4871" s="176"/>
      <c r="J4871" s="177"/>
      <c r="K4871" s="204"/>
      <c r="L4871" s="204"/>
    </row>
    <row r="4872" spans="3:12">
      <c r="C4872" s="199"/>
      <c r="D4872" s="200"/>
      <c r="E4872" s="175"/>
      <c r="F4872" s="201"/>
      <c r="G4872" s="202"/>
      <c r="H4872" s="203"/>
      <c r="I4872" s="176"/>
      <c r="J4872" s="177"/>
      <c r="K4872" s="204"/>
      <c r="L4872" s="204"/>
    </row>
    <row r="4873" spans="3:12">
      <c r="C4873" s="199"/>
      <c r="D4873" s="200"/>
      <c r="E4873" s="175"/>
      <c r="F4873" s="201"/>
      <c r="G4873" s="202"/>
      <c r="H4873" s="203"/>
      <c r="I4873" s="176"/>
      <c r="J4873" s="177"/>
      <c r="K4873" s="204"/>
      <c r="L4873" s="204"/>
    </row>
    <row r="4874" spans="3:12">
      <c r="C4874" s="199"/>
      <c r="D4874" s="200"/>
      <c r="E4874" s="175"/>
      <c r="F4874" s="201"/>
      <c r="G4874" s="202"/>
      <c r="H4874" s="203"/>
      <c r="I4874" s="176"/>
      <c r="J4874" s="177"/>
      <c r="K4874" s="204"/>
      <c r="L4874" s="204"/>
    </row>
    <row r="4875" spans="3:12">
      <c r="C4875" s="199"/>
      <c r="D4875" s="200"/>
      <c r="E4875" s="175"/>
      <c r="F4875" s="201"/>
      <c r="G4875" s="202"/>
      <c r="H4875" s="203"/>
      <c r="I4875" s="176"/>
      <c r="J4875" s="177"/>
      <c r="K4875" s="204"/>
      <c r="L4875" s="204"/>
    </row>
    <row r="4876" spans="3:12">
      <c r="C4876" s="199"/>
      <c r="D4876" s="200"/>
      <c r="E4876" s="175"/>
      <c r="F4876" s="201"/>
      <c r="G4876" s="202"/>
      <c r="H4876" s="203"/>
      <c r="I4876" s="176"/>
      <c r="J4876" s="177"/>
      <c r="K4876" s="204"/>
      <c r="L4876" s="204"/>
    </row>
    <row r="4877" spans="3:12">
      <c r="C4877" s="199"/>
      <c r="D4877" s="200"/>
      <c r="E4877" s="175"/>
      <c r="F4877" s="201"/>
      <c r="G4877" s="202"/>
      <c r="H4877" s="203"/>
      <c r="I4877" s="176"/>
      <c r="J4877" s="177"/>
      <c r="K4877" s="204"/>
      <c r="L4877" s="204"/>
    </row>
    <row r="4878" spans="3:12">
      <c r="C4878" s="199"/>
      <c r="D4878" s="200"/>
      <c r="E4878" s="175"/>
      <c r="F4878" s="201"/>
      <c r="G4878" s="202"/>
      <c r="H4878" s="203"/>
      <c r="I4878" s="176"/>
      <c r="J4878" s="177"/>
      <c r="K4878" s="204"/>
      <c r="L4878" s="204"/>
    </row>
    <row r="4879" spans="3:12">
      <c r="C4879" s="199"/>
      <c r="D4879" s="200"/>
      <c r="E4879" s="175"/>
      <c r="F4879" s="201"/>
      <c r="G4879" s="202"/>
      <c r="H4879" s="203"/>
      <c r="I4879" s="176"/>
      <c r="J4879" s="177"/>
      <c r="K4879" s="204"/>
      <c r="L4879" s="204"/>
    </row>
    <row r="4880" spans="3:12">
      <c r="C4880" s="199"/>
      <c r="D4880" s="200"/>
      <c r="E4880" s="175"/>
      <c r="F4880" s="201"/>
      <c r="G4880" s="202"/>
      <c r="H4880" s="203"/>
      <c r="I4880" s="176"/>
      <c r="J4880" s="177"/>
      <c r="K4880" s="204"/>
      <c r="L4880" s="204"/>
    </row>
    <row r="4881" spans="3:12">
      <c r="C4881" s="199"/>
      <c r="D4881" s="200"/>
      <c r="E4881" s="175"/>
      <c r="F4881" s="201"/>
      <c r="G4881" s="202"/>
      <c r="H4881" s="203"/>
      <c r="I4881" s="176"/>
      <c r="J4881" s="177"/>
      <c r="K4881" s="204"/>
      <c r="L4881" s="204"/>
    </row>
    <row r="4882" spans="3:12">
      <c r="C4882" s="199"/>
      <c r="D4882" s="200"/>
      <c r="E4882" s="175"/>
      <c r="F4882" s="201"/>
      <c r="G4882" s="202"/>
      <c r="H4882" s="203"/>
      <c r="I4882" s="176"/>
      <c r="J4882" s="177"/>
      <c r="K4882" s="204"/>
      <c r="L4882" s="204"/>
    </row>
    <row r="4883" spans="3:12">
      <c r="C4883" s="199"/>
      <c r="D4883" s="200"/>
      <c r="E4883" s="175"/>
      <c r="F4883" s="201"/>
      <c r="G4883" s="202"/>
      <c r="H4883" s="203"/>
      <c r="I4883" s="176"/>
      <c r="J4883" s="177"/>
      <c r="K4883" s="204"/>
      <c r="L4883" s="204"/>
    </row>
    <row r="4884" spans="3:12">
      <c r="C4884" s="199"/>
      <c r="D4884" s="200"/>
      <c r="E4884" s="175"/>
      <c r="F4884" s="201"/>
      <c r="G4884" s="202"/>
      <c r="H4884" s="203"/>
      <c r="I4884" s="176"/>
      <c r="J4884" s="177"/>
      <c r="K4884" s="204"/>
      <c r="L4884" s="204"/>
    </row>
    <row r="4885" spans="3:12">
      <c r="C4885" s="199"/>
      <c r="D4885" s="200"/>
      <c r="E4885" s="175"/>
      <c r="F4885" s="201"/>
      <c r="G4885" s="202"/>
      <c r="H4885" s="203"/>
      <c r="I4885" s="176"/>
      <c r="J4885" s="177"/>
      <c r="K4885" s="204"/>
      <c r="L4885" s="204"/>
    </row>
    <row r="4886" spans="3:12">
      <c r="C4886" s="199"/>
      <c r="D4886" s="200"/>
      <c r="E4886" s="175"/>
      <c r="F4886" s="201"/>
      <c r="G4886" s="202"/>
      <c r="H4886" s="203"/>
      <c r="I4886" s="176"/>
      <c r="J4886" s="177"/>
      <c r="K4886" s="204"/>
      <c r="L4886" s="204"/>
    </row>
    <row r="4887" spans="3:12">
      <c r="C4887" s="199"/>
      <c r="D4887" s="200"/>
      <c r="E4887" s="175"/>
      <c r="F4887" s="201"/>
      <c r="G4887" s="202"/>
      <c r="H4887" s="203"/>
      <c r="I4887" s="176"/>
      <c r="J4887" s="177"/>
      <c r="K4887" s="204"/>
      <c r="L4887" s="204"/>
    </row>
    <row r="4888" spans="3:12">
      <c r="C4888" s="199"/>
      <c r="D4888" s="200"/>
      <c r="E4888" s="175"/>
      <c r="F4888" s="201"/>
      <c r="G4888" s="202"/>
      <c r="H4888" s="203"/>
      <c r="I4888" s="176"/>
      <c r="J4888" s="177"/>
      <c r="K4888" s="204"/>
      <c r="L4888" s="204"/>
    </row>
    <row r="4889" spans="3:12">
      <c r="C4889" s="199"/>
      <c r="D4889" s="200"/>
      <c r="E4889" s="175"/>
      <c r="F4889" s="201"/>
      <c r="G4889" s="202"/>
      <c r="H4889" s="203"/>
      <c r="I4889" s="176"/>
      <c r="J4889" s="177"/>
      <c r="K4889" s="204"/>
      <c r="L4889" s="204"/>
    </row>
    <row r="4890" spans="3:12">
      <c r="C4890" s="199"/>
      <c r="D4890" s="200"/>
      <c r="E4890" s="175"/>
      <c r="F4890" s="201"/>
      <c r="G4890" s="202"/>
      <c r="H4890" s="203"/>
      <c r="I4890" s="176"/>
      <c r="J4890" s="177"/>
      <c r="K4890" s="204"/>
      <c r="L4890" s="204"/>
    </row>
    <row r="4891" spans="3:12">
      <c r="C4891" s="199"/>
      <c r="D4891" s="200"/>
      <c r="E4891" s="175"/>
      <c r="F4891" s="201"/>
      <c r="G4891" s="202"/>
      <c r="H4891" s="203"/>
      <c r="I4891" s="176"/>
      <c r="J4891" s="177"/>
      <c r="K4891" s="204"/>
      <c r="L4891" s="204"/>
    </row>
    <row r="4892" spans="3:12">
      <c r="C4892" s="199"/>
      <c r="D4892" s="200"/>
      <c r="E4892" s="175"/>
      <c r="F4892" s="201"/>
      <c r="G4892" s="202"/>
      <c r="H4892" s="203"/>
      <c r="I4892" s="176"/>
      <c r="J4892" s="177"/>
      <c r="K4892" s="204"/>
      <c r="L4892" s="204"/>
    </row>
    <row r="4893" spans="3:12">
      <c r="C4893" s="199"/>
      <c r="D4893" s="200"/>
      <c r="E4893" s="175"/>
      <c r="F4893" s="201"/>
      <c r="G4893" s="202"/>
      <c r="H4893" s="203"/>
      <c r="I4893" s="176"/>
      <c r="J4893" s="177"/>
      <c r="K4893" s="204"/>
      <c r="L4893" s="204"/>
    </row>
    <row r="4894" spans="3:12">
      <c r="C4894" s="199"/>
      <c r="D4894" s="200"/>
      <c r="E4894" s="175"/>
      <c r="F4894" s="201"/>
      <c r="G4894" s="202"/>
      <c r="H4894" s="203"/>
      <c r="I4894" s="176"/>
      <c r="J4894" s="177"/>
      <c r="K4894" s="204"/>
      <c r="L4894" s="204"/>
    </row>
    <row r="4895" spans="3:12">
      <c r="C4895" s="199"/>
      <c r="D4895" s="200"/>
      <c r="E4895" s="175"/>
      <c r="F4895" s="201"/>
      <c r="G4895" s="202"/>
      <c r="H4895" s="203"/>
      <c r="I4895" s="176"/>
      <c r="J4895" s="177"/>
      <c r="K4895" s="204"/>
      <c r="L4895" s="204"/>
    </row>
    <row r="4896" spans="3:12">
      <c r="C4896" s="199"/>
      <c r="D4896" s="200"/>
      <c r="E4896" s="175"/>
      <c r="F4896" s="201"/>
      <c r="G4896" s="202"/>
      <c r="H4896" s="203"/>
      <c r="I4896" s="176"/>
      <c r="J4896" s="177"/>
      <c r="K4896" s="204"/>
      <c r="L4896" s="204"/>
    </row>
    <row r="4897" spans="3:12">
      <c r="C4897" s="199"/>
      <c r="D4897" s="200"/>
      <c r="E4897" s="175"/>
      <c r="F4897" s="201"/>
      <c r="G4897" s="202"/>
      <c r="H4897" s="203"/>
      <c r="I4897" s="176"/>
      <c r="J4897" s="177"/>
      <c r="K4897" s="204"/>
      <c r="L4897" s="204"/>
    </row>
    <row r="4898" spans="3:12">
      <c r="C4898" s="199"/>
      <c r="D4898" s="200"/>
      <c r="E4898" s="175"/>
      <c r="F4898" s="201"/>
      <c r="G4898" s="202"/>
      <c r="H4898" s="203"/>
      <c r="I4898" s="176"/>
      <c r="J4898" s="177"/>
      <c r="K4898" s="204"/>
      <c r="L4898" s="204"/>
    </row>
    <row r="4899" spans="3:12">
      <c r="C4899" s="199"/>
      <c r="D4899" s="200"/>
      <c r="E4899" s="175"/>
      <c r="F4899" s="201"/>
      <c r="G4899" s="202"/>
      <c r="H4899" s="203"/>
      <c r="I4899" s="176"/>
      <c r="J4899" s="177"/>
      <c r="K4899" s="204"/>
      <c r="L4899" s="204"/>
    </row>
    <row r="4900" spans="3:12">
      <c r="C4900" s="199"/>
      <c r="D4900" s="200"/>
      <c r="E4900" s="175"/>
      <c r="F4900" s="201"/>
      <c r="G4900" s="202"/>
      <c r="H4900" s="203"/>
      <c r="I4900" s="176"/>
      <c r="J4900" s="177"/>
      <c r="K4900" s="204"/>
      <c r="L4900" s="204"/>
    </row>
    <row r="4901" spans="3:12">
      <c r="C4901" s="199"/>
      <c r="D4901" s="200"/>
      <c r="E4901" s="175"/>
      <c r="F4901" s="201"/>
      <c r="G4901" s="202"/>
      <c r="H4901" s="203"/>
      <c r="I4901" s="176"/>
      <c r="J4901" s="177"/>
      <c r="K4901" s="204"/>
      <c r="L4901" s="204"/>
    </row>
    <row r="4902" spans="3:12">
      <c r="C4902" s="199"/>
      <c r="D4902" s="200"/>
      <c r="E4902" s="175"/>
      <c r="F4902" s="201"/>
      <c r="G4902" s="202"/>
      <c r="H4902" s="203"/>
      <c r="I4902" s="176"/>
      <c r="J4902" s="177"/>
      <c r="K4902" s="204"/>
      <c r="L4902" s="204"/>
    </row>
    <row r="4903" spans="3:12">
      <c r="C4903" s="199"/>
      <c r="D4903" s="200"/>
      <c r="E4903" s="175"/>
      <c r="F4903" s="201"/>
      <c r="G4903" s="202"/>
      <c r="H4903" s="203"/>
      <c r="I4903" s="176"/>
      <c r="J4903" s="177"/>
      <c r="K4903" s="204"/>
      <c r="L4903" s="204"/>
    </row>
    <row r="4904" spans="3:12">
      <c r="C4904" s="199"/>
      <c r="D4904" s="200"/>
      <c r="E4904" s="175"/>
      <c r="F4904" s="201"/>
      <c r="G4904" s="202"/>
      <c r="H4904" s="203"/>
      <c r="I4904" s="176"/>
      <c r="J4904" s="177"/>
      <c r="K4904" s="204"/>
      <c r="L4904" s="204"/>
    </row>
    <row r="4905" spans="3:12">
      <c r="C4905" s="199"/>
      <c r="D4905" s="200"/>
      <c r="E4905" s="175"/>
      <c r="F4905" s="201"/>
      <c r="G4905" s="202"/>
      <c r="H4905" s="203"/>
      <c r="I4905" s="176"/>
      <c r="J4905" s="177"/>
      <c r="K4905" s="204"/>
      <c r="L4905" s="204"/>
    </row>
    <row r="4906" spans="3:12">
      <c r="C4906" s="199"/>
      <c r="D4906" s="200"/>
      <c r="E4906" s="175"/>
      <c r="F4906" s="201"/>
      <c r="G4906" s="202"/>
      <c r="H4906" s="203"/>
      <c r="I4906" s="176"/>
      <c r="J4906" s="177"/>
      <c r="K4906" s="204"/>
      <c r="L4906" s="204"/>
    </row>
    <row r="4907" spans="3:12">
      <c r="C4907" s="199"/>
      <c r="D4907" s="200"/>
      <c r="E4907" s="175"/>
      <c r="F4907" s="201"/>
      <c r="G4907" s="202"/>
      <c r="H4907" s="203"/>
      <c r="I4907" s="176"/>
      <c r="J4907" s="177"/>
      <c r="K4907" s="204"/>
      <c r="L4907" s="204"/>
    </row>
    <row r="4908" spans="3:12">
      <c r="C4908" s="199"/>
      <c r="D4908" s="200"/>
      <c r="E4908" s="175"/>
      <c r="F4908" s="201"/>
      <c r="G4908" s="202"/>
      <c r="H4908" s="203"/>
      <c r="I4908" s="176"/>
      <c r="J4908" s="177"/>
      <c r="K4908" s="204"/>
      <c r="L4908" s="204"/>
    </row>
    <row r="4909" spans="3:12">
      <c r="C4909" s="199"/>
      <c r="D4909" s="200"/>
      <c r="E4909" s="175"/>
      <c r="F4909" s="201"/>
      <c r="G4909" s="202"/>
      <c r="H4909" s="203"/>
      <c r="I4909" s="176"/>
      <c r="J4909" s="177"/>
      <c r="K4909" s="204"/>
      <c r="L4909" s="204"/>
    </row>
    <row r="4910" spans="3:12">
      <c r="C4910" s="199"/>
      <c r="D4910" s="200"/>
      <c r="E4910" s="175"/>
      <c r="F4910" s="201"/>
      <c r="G4910" s="202"/>
      <c r="H4910" s="203"/>
      <c r="I4910" s="176"/>
      <c r="J4910" s="177"/>
      <c r="K4910" s="204"/>
      <c r="L4910" s="204"/>
    </row>
    <row r="4911" spans="3:12">
      <c r="C4911" s="199"/>
      <c r="D4911" s="200"/>
      <c r="E4911" s="175"/>
      <c r="F4911" s="201"/>
      <c r="G4911" s="202"/>
      <c r="H4911" s="203"/>
      <c r="I4911" s="176"/>
      <c r="J4911" s="177"/>
      <c r="K4911" s="204"/>
      <c r="L4911" s="204"/>
    </row>
    <row r="4912" spans="3:12">
      <c r="C4912" s="199"/>
      <c r="D4912" s="200"/>
      <c r="E4912" s="175"/>
      <c r="F4912" s="201"/>
      <c r="G4912" s="202"/>
      <c r="H4912" s="203"/>
      <c r="I4912" s="176"/>
      <c r="J4912" s="177"/>
      <c r="K4912" s="204"/>
      <c r="L4912" s="204"/>
    </row>
    <row r="4913" spans="3:12">
      <c r="C4913" s="199"/>
      <c r="D4913" s="200"/>
      <c r="E4913" s="175"/>
      <c r="F4913" s="201"/>
      <c r="G4913" s="202"/>
      <c r="H4913" s="203"/>
      <c r="I4913" s="176"/>
      <c r="J4913" s="177"/>
      <c r="K4913" s="204"/>
      <c r="L4913" s="204"/>
    </row>
    <row r="4914" spans="3:12">
      <c r="C4914" s="199"/>
      <c r="D4914" s="200"/>
      <c r="E4914" s="175"/>
      <c r="F4914" s="201"/>
      <c r="G4914" s="202"/>
      <c r="H4914" s="203"/>
      <c r="I4914" s="176"/>
      <c r="J4914" s="177"/>
      <c r="K4914" s="204"/>
      <c r="L4914" s="204"/>
    </row>
    <row r="4915" spans="3:12">
      <c r="C4915" s="199"/>
      <c r="D4915" s="200"/>
      <c r="E4915" s="175"/>
      <c r="F4915" s="201"/>
      <c r="G4915" s="202"/>
      <c r="H4915" s="203"/>
      <c r="I4915" s="176"/>
      <c r="J4915" s="177"/>
      <c r="K4915" s="204"/>
      <c r="L4915" s="204"/>
    </row>
    <row r="4916" spans="3:12">
      <c r="C4916" s="199"/>
      <c r="D4916" s="200"/>
      <c r="E4916" s="175"/>
      <c r="F4916" s="201"/>
      <c r="G4916" s="202"/>
      <c r="H4916" s="203"/>
      <c r="I4916" s="176"/>
      <c r="J4916" s="177"/>
      <c r="K4916" s="204"/>
      <c r="L4916" s="204"/>
    </row>
    <row r="4917" spans="3:12">
      <c r="C4917" s="199"/>
      <c r="D4917" s="200"/>
      <c r="E4917" s="175"/>
      <c r="F4917" s="201"/>
      <c r="G4917" s="202"/>
      <c r="H4917" s="203"/>
      <c r="I4917" s="176"/>
      <c r="J4917" s="177"/>
      <c r="K4917" s="204"/>
      <c r="L4917" s="204"/>
    </row>
    <row r="4918" spans="3:12">
      <c r="C4918" s="199"/>
      <c r="D4918" s="200"/>
      <c r="E4918" s="175"/>
      <c r="F4918" s="201"/>
      <c r="G4918" s="202"/>
      <c r="H4918" s="203"/>
      <c r="I4918" s="176"/>
      <c r="J4918" s="177"/>
      <c r="K4918" s="204"/>
      <c r="L4918" s="204"/>
    </row>
    <row r="4919" spans="3:12">
      <c r="C4919" s="199"/>
      <c r="D4919" s="200"/>
      <c r="E4919" s="175"/>
      <c r="F4919" s="201"/>
      <c r="G4919" s="202"/>
      <c r="H4919" s="203"/>
      <c r="I4919" s="176"/>
      <c r="J4919" s="177"/>
      <c r="K4919" s="204"/>
      <c r="L4919" s="204"/>
    </row>
    <row r="4920" spans="3:12">
      <c r="C4920" s="199"/>
      <c r="D4920" s="200"/>
      <c r="E4920" s="175"/>
      <c r="F4920" s="201"/>
      <c r="G4920" s="202"/>
      <c r="H4920" s="203"/>
      <c r="I4920" s="176"/>
      <c r="J4920" s="177"/>
      <c r="K4920" s="204"/>
      <c r="L4920" s="204"/>
    </row>
    <row r="4921" spans="3:12">
      <c r="C4921" s="199"/>
      <c r="D4921" s="200"/>
      <c r="E4921" s="175"/>
      <c r="F4921" s="201"/>
      <c r="G4921" s="202"/>
      <c r="H4921" s="203"/>
      <c r="I4921" s="176"/>
      <c r="J4921" s="177"/>
      <c r="K4921" s="204"/>
      <c r="L4921" s="204"/>
    </row>
    <row r="4922" spans="3:12">
      <c r="C4922" s="199"/>
      <c r="D4922" s="200"/>
      <c r="E4922" s="175"/>
      <c r="F4922" s="201"/>
      <c r="G4922" s="202"/>
      <c r="H4922" s="203"/>
      <c r="I4922" s="176"/>
      <c r="J4922" s="177"/>
      <c r="K4922" s="204"/>
      <c r="L4922" s="204"/>
    </row>
    <row r="4923" spans="3:12">
      <c r="C4923" s="199"/>
      <c r="D4923" s="200"/>
      <c r="E4923" s="175"/>
      <c r="F4923" s="201"/>
      <c r="G4923" s="202"/>
      <c r="H4923" s="203"/>
      <c r="I4923" s="176"/>
      <c r="J4923" s="177"/>
      <c r="K4923" s="204"/>
      <c r="L4923" s="204"/>
    </row>
    <row r="4924" spans="3:12">
      <c r="C4924" s="199"/>
      <c r="D4924" s="200"/>
      <c r="E4924" s="175"/>
      <c r="F4924" s="201"/>
      <c r="G4924" s="202"/>
      <c r="H4924" s="203"/>
      <c r="I4924" s="176"/>
      <c r="J4924" s="177"/>
      <c r="K4924" s="204"/>
      <c r="L4924" s="204"/>
    </row>
    <row r="4925" spans="3:12">
      <c r="C4925" s="199"/>
      <c r="D4925" s="200"/>
      <c r="E4925" s="175"/>
      <c r="F4925" s="201"/>
      <c r="G4925" s="202"/>
      <c r="H4925" s="203"/>
      <c r="I4925" s="176"/>
      <c r="J4925" s="177"/>
      <c r="K4925" s="204"/>
      <c r="L4925" s="204"/>
    </row>
    <row r="4926" spans="3:12">
      <c r="C4926" s="199"/>
      <c r="D4926" s="200"/>
      <c r="E4926" s="175"/>
      <c r="F4926" s="201"/>
      <c r="G4926" s="202"/>
      <c r="H4926" s="203"/>
      <c r="I4926" s="176"/>
      <c r="J4926" s="177"/>
      <c r="K4926" s="204"/>
      <c r="L4926" s="204"/>
    </row>
    <row r="4927" spans="3:12">
      <c r="C4927" s="199"/>
      <c r="D4927" s="200"/>
      <c r="E4927" s="175"/>
      <c r="F4927" s="201"/>
      <c r="G4927" s="202"/>
      <c r="H4927" s="203"/>
      <c r="I4927" s="176"/>
      <c r="J4927" s="177"/>
      <c r="K4927" s="204"/>
      <c r="L4927" s="204"/>
    </row>
    <row r="4928" spans="3:12">
      <c r="C4928" s="199"/>
      <c r="D4928" s="200"/>
      <c r="E4928" s="175"/>
      <c r="F4928" s="201"/>
      <c r="G4928" s="202"/>
      <c r="H4928" s="203"/>
      <c r="I4928" s="176"/>
      <c r="J4928" s="177"/>
      <c r="K4928" s="204"/>
      <c r="L4928" s="204"/>
    </row>
    <row r="4929" spans="3:12">
      <c r="C4929" s="199"/>
      <c r="D4929" s="200"/>
      <c r="E4929" s="175"/>
      <c r="F4929" s="201"/>
      <c r="G4929" s="202"/>
      <c r="H4929" s="203"/>
      <c r="I4929" s="176"/>
      <c r="J4929" s="177"/>
      <c r="K4929" s="204"/>
      <c r="L4929" s="204"/>
    </row>
    <row r="4930" spans="3:12">
      <c r="C4930" s="199"/>
      <c r="D4930" s="200"/>
      <c r="E4930" s="175"/>
      <c r="F4930" s="201"/>
      <c r="G4930" s="202"/>
      <c r="H4930" s="203"/>
      <c r="I4930" s="176"/>
      <c r="J4930" s="177"/>
      <c r="K4930" s="204"/>
      <c r="L4930" s="204"/>
    </row>
    <row r="4931" spans="3:12">
      <c r="C4931" s="199"/>
      <c r="D4931" s="200"/>
      <c r="E4931" s="175"/>
      <c r="F4931" s="201"/>
      <c r="G4931" s="202"/>
      <c r="H4931" s="203"/>
      <c r="I4931" s="176"/>
      <c r="J4931" s="177"/>
      <c r="K4931" s="204"/>
      <c r="L4931" s="204"/>
    </row>
    <row r="4932" spans="3:12">
      <c r="C4932" s="199"/>
      <c r="D4932" s="200"/>
      <c r="E4932" s="175"/>
      <c r="F4932" s="201"/>
      <c r="G4932" s="202"/>
      <c r="H4932" s="203"/>
      <c r="I4932" s="176"/>
      <c r="J4932" s="177"/>
      <c r="K4932" s="204"/>
      <c r="L4932" s="204"/>
    </row>
    <row r="4933" spans="3:12">
      <c r="C4933" s="199"/>
      <c r="D4933" s="200"/>
      <c r="E4933" s="175"/>
      <c r="F4933" s="201"/>
      <c r="G4933" s="202"/>
      <c r="H4933" s="203"/>
      <c r="I4933" s="176"/>
      <c r="J4933" s="177"/>
      <c r="K4933" s="204"/>
      <c r="L4933" s="204"/>
    </row>
    <row r="4934" spans="3:12">
      <c r="C4934" s="199"/>
      <c r="D4934" s="200"/>
      <c r="E4934" s="175"/>
      <c r="F4934" s="201"/>
      <c r="G4934" s="202"/>
      <c r="H4934" s="203"/>
      <c r="I4934" s="176"/>
      <c r="J4934" s="177"/>
      <c r="K4934" s="204"/>
      <c r="L4934" s="204"/>
    </row>
    <row r="4935" spans="3:12">
      <c r="C4935" s="199"/>
      <c r="D4935" s="200"/>
      <c r="E4935" s="175"/>
      <c r="F4935" s="201"/>
      <c r="G4935" s="202"/>
      <c r="H4935" s="203"/>
      <c r="I4935" s="176"/>
      <c r="J4935" s="177"/>
      <c r="K4935" s="204"/>
      <c r="L4935" s="204"/>
    </row>
    <row r="4936" spans="3:12">
      <c r="C4936" s="199"/>
      <c r="D4936" s="200"/>
      <c r="E4936" s="175"/>
      <c r="F4936" s="201"/>
      <c r="G4936" s="202"/>
      <c r="H4936" s="203"/>
      <c r="I4936" s="176"/>
      <c r="J4936" s="177"/>
      <c r="K4936" s="204"/>
      <c r="L4936" s="204"/>
    </row>
    <row r="4937" spans="3:12">
      <c r="C4937" s="199"/>
      <c r="D4937" s="200"/>
      <c r="E4937" s="175"/>
      <c r="F4937" s="201"/>
      <c r="G4937" s="202"/>
      <c r="H4937" s="203"/>
      <c r="I4937" s="176"/>
      <c r="J4937" s="177"/>
      <c r="K4937" s="204"/>
      <c r="L4937" s="204"/>
    </row>
    <row r="4938" spans="3:12">
      <c r="C4938" s="199"/>
      <c r="D4938" s="200"/>
      <c r="E4938" s="175"/>
      <c r="F4938" s="201"/>
      <c r="G4938" s="202"/>
      <c r="H4938" s="203"/>
      <c r="I4938" s="176"/>
      <c r="J4938" s="177"/>
      <c r="K4938" s="204"/>
      <c r="L4938" s="204"/>
    </row>
    <row r="4939" spans="3:12">
      <c r="C4939" s="199"/>
      <c r="D4939" s="200"/>
      <c r="E4939" s="175"/>
      <c r="F4939" s="201"/>
      <c r="G4939" s="202"/>
      <c r="H4939" s="203"/>
      <c r="I4939" s="176"/>
      <c r="J4939" s="177"/>
      <c r="K4939" s="204"/>
      <c r="L4939" s="204"/>
    </row>
    <row r="4940" spans="3:12">
      <c r="C4940" s="199"/>
      <c r="D4940" s="200"/>
      <c r="E4940" s="175"/>
      <c r="F4940" s="201"/>
      <c r="G4940" s="202"/>
      <c r="H4940" s="203"/>
      <c r="I4940" s="176"/>
      <c r="J4940" s="177"/>
      <c r="K4940" s="204"/>
      <c r="L4940" s="204"/>
    </row>
    <row r="4941" spans="3:12">
      <c r="C4941" s="199"/>
      <c r="D4941" s="200"/>
      <c r="E4941" s="175"/>
      <c r="F4941" s="201"/>
      <c r="G4941" s="202"/>
      <c r="H4941" s="203"/>
      <c r="I4941" s="176"/>
      <c r="J4941" s="177"/>
      <c r="K4941" s="204"/>
      <c r="L4941" s="204"/>
    </row>
    <row r="4942" spans="3:12">
      <c r="C4942" s="199"/>
      <c r="D4942" s="200"/>
      <c r="E4942" s="175"/>
      <c r="F4942" s="201"/>
      <c r="G4942" s="202"/>
      <c r="H4942" s="203"/>
      <c r="I4942" s="176"/>
      <c r="J4942" s="177"/>
      <c r="K4942" s="204"/>
      <c r="L4942" s="204"/>
    </row>
    <row r="4943" spans="3:12">
      <c r="C4943" s="199"/>
      <c r="D4943" s="200"/>
      <c r="E4943" s="175"/>
      <c r="F4943" s="201"/>
      <c r="G4943" s="202"/>
      <c r="H4943" s="203"/>
      <c r="I4943" s="176"/>
      <c r="J4943" s="177"/>
      <c r="K4943" s="204"/>
      <c r="L4943" s="204"/>
    </row>
    <row r="4944" spans="3:12">
      <c r="C4944" s="199"/>
      <c r="D4944" s="200"/>
      <c r="E4944" s="175"/>
      <c r="F4944" s="201"/>
      <c r="G4944" s="202"/>
      <c r="H4944" s="203"/>
      <c r="I4944" s="176"/>
      <c r="J4944" s="177"/>
      <c r="K4944" s="204"/>
      <c r="L4944" s="204"/>
    </row>
    <row r="4945" spans="3:12">
      <c r="C4945" s="199"/>
      <c r="D4945" s="200"/>
      <c r="E4945" s="175"/>
      <c r="F4945" s="201"/>
      <c r="G4945" s="202"/>
      <c r="H4945" s="203"/>
      <c r="I4945" s="176"/>
      <c r="J4945" s="177"/>
      <c r="K4945" s="204"/>
      <c r="L4945" s="204"/>
    </row>
    <row r="4946" spans="3:12">
      <c r="C4946" s="199"/>
      <c r="D4946" s="200"/>
      <c r="E4946" s="175"/>
      <c r="F4946" s="201"/>
      <c r="G4946" s="202"/>
      <c r="H4946" s="203"/>
      <c r="I4946" s="176"/>
      <c r="J4946" s="177"/>
      <c r="K4946" s="204"/>
      <c r="L4946" s="204"/>
    </row>
    <row r="4947" spans="3:12">
      <c r="C4947" s="199"/>
      <c r="D4947" s="200"/>
      <c r="E4947" s="175"/>
      <c r="F4947" s="201"/>
      <c r="G4947" s="202"/>
      <c r="H4947" s="203"/>
      <c r="I4947" s="176"/>
      <c r="J4947" s="177"/>
      <c r="K4947" s="204"/>
      <c r="L4947" s="204"/>
    </row>
    <row r="4948" spans="3:12">
      <c r="C4948" s="199"/>
      <c r="D4948" s="200"/>
      <c r="E4948" s="175"/>
      <c r="F4948" s="201"/>
      <c r="G4948" s="202"/>
      <c r="H4948" s="203"/>
      <c r="I4948" s="176"/>
      <c r="J4948" s="177"/>
      <c r="K4948" s="204"/>
      <c r="L4948" s="204"/>
    </row>
    <row r="4949" spans="3:12">
      <c r="C4949" s="199"/>
      <c r="D4949" s="200"/>
      <c r="E4949" s="175"/>
      <c r="F4949" s="201"/>
      <c r="G4949" s="202"/>
      <c r="H4949" s="203"/>
      <c r="I4949" s="176"/>
      <c r="J4949" s="177"/>
      <c r="K4949" s="204"/>
      <c r="L4949" s="204"/>
    </row>
    <row r="4950" spans="3:12">
      <c r="C4950" s="199"/>
      <c r="D4950" s="200"/>
      <c r="E4950" s="175"/>
      <c r="F4950" s="201"/>
      <c r="G4950" s="202"/>
      <c r="H4950" s="203"/>
      <c r="I4950" s="176"/>
      <c r="J4950" s="177"/>
      <c r="K4950" s="204"/>
      <c r="L4950" s="204"/>
    </row>
    <row r="4951" spans="3:12">
      <c r="C4951" s="199"/>
      <c r="D4951" s="200"/>
      <c r="E4951" s="175"/>
      <c r="F4951" s="201"/>
      <c r="G4951" s="202"/>
      <c r="H4951" s="203"/>
      <c r="I4951" s="176"/>
      <c r="J4951" s="177"/>
      <c r="K4951" s="204"/>
      <c r="L4951" s="204"/>
    </row>
    <row r="4952" spans="3:12">
      <c r="C4952" s="199"/>
      <c r="D4952" s="200"/>
      <c r="E4952" s="175"/>
      <c r="F4952" s="201"/>
      <c r="G4952" s="202"/>
      <c r="H4952" s="203"/>
      <c r="I4952" s="176"/>
      <c r="J4952" s="177"/>
      <c r="K4952" s="204"/>
      <c r="L4952" s="204"/>
    </row>
    <row r="4953" spans="3:12">
      <c r="C4953" s="199"/>
      <c r="D4953" s="200"/>
      <c r="E4953" s="175"/>
      <c r="F4953" s="201"/>
      <c r="G4953" s="202"/>
      <c r="H4953" s="203"/>
      <c r="I4953" s="176"/>
      <c r="J4953" s="177"/>
      <c r="K4953" s="204"/>
      <c r="L4953" s="204"/>
    </row>
    <row r="4954" spans="3:12">
      <c r="C4954" s="199"/>
      <c r="D4954" s="200"/>
      <c r="E4954" s="175"/>
      <c r="F4954" s="201"/>
      <c r="G4954" s="202"/>
      <c r="H4954" s="203"/>
      <c r="I4954" s="176"/>
      <c r="J4954" s="177"/>
      <c r="K4954" s="204"/>
      <c r="L4954" s="204"/>
    </row>
    <row r="4955" spans="3:12">
      <c r="C4955" s="199"/>
      <c r="D4955" s="200"/>
      <c r="E4955" s="175"/>
      <c r="F4955" s="201"/>
      <c r="G4955" s="202"/>
      <c r="H4955" s="203"/>
      <c r="I4955" s="176"/>
      <c r="J4955" s="177"/>
      <c r="K4955" s="204"/>
      <c r="L4955" s="204"/>
    </row>
    <row r="4956" spans="3:12">
      <c r="C4956" s="199"/>
      <c r="D4956" s="200"/>
      <c r="E4956" s="175"/>
      <c r="F4956" s="201"/>
      <c r="G4956" s="202"/>
      <c r="H4956" s="203"/>
      <c r="I4956" s="176"/>
      <c r="J4956" s="177"/>
      <c r="K4956" s="204"/>
      <c r="L4956" s="204"/>
    </row>
    <row r="4957" spans="3:12">
      <c r="C4957" s="199"/>
      <c r="D4957" s="200"/>
      <c r="E4957" s="175"/>
      <c r="F4957" s="201"/>
      <c r="G4957" s="202"/>
      <c r="H4957" s="203"/>
      <c r="I4957" s="176"/>
      <c r="J4957" s="177"/>
      <c r="K4957" s="204"/>
      <c r="L4957" s="204"/>
    </row>
    <row r="4958" spans="3:12">
      <c r="C4958" s="199"/>
      <c r="D4958" s="200"/>
      <c r="E4958" s="175"/>
      <c r="F4958" s="201"/>
      <c r="G4958" s="202"/>
      <c r="H4958" s="203"/>
      <c r="I4958" s="176"/>
      <c r="J4958" s="177"/>
      <c r="K4958" s="204"/>
      <c r="L4958" s="204"/>
    </row>
    <row r="4959" spans="3:12">
      <c r="C4959" s="199"/>
      <c r="D4959" s="200"/>
      <c r="E4959" s="175"/>
      <c r="F4959" s="201"/>
      <c r="G4959" s="202"/>
      <c r="H4959" s="203"/>
      <c r="I4959" s="176"/>
      <c r="J4959" s="177"/>
      <c r="K4959" s="204"/>
      <c r="L4959" s="204"/>
    </row>
    <row r="4960" spans="3:12">
      <c r="C4960" s="199"/>
      <c r="D4960" s="200"/>
      <c r="E4960" s="175"/>
      <c r="F4960" s="201"/>
      <c r="G4960" s="202"/>
      <c r="H4960" s="203"/>
      <c r="I4960" s="176"/>
      <c r="J4960" s="177"/>
      <c r="K4960" s="204"/>
      <c r="L4960" s="204"/>
    </row>
    <row r="4961" spans="3:12">
      <c r="C4961" s="199"/>
      <c r="D4961" s="200"/>
      <c r="E4961" s="175"/>
      <c r="F4961" s="201"/>
      <c r="G4961" s="202"/>
      <c r="H4961" s="203"/>
      <c r="I4961" s="176"/>
      <c r="J4961" s="177"/>
      <c r="K4961" s="204"/>
      <c r="L4961" s="204"/>
    </row>
    <row r="4962" spans="3:12">
      <c r="C4962" s="199"/>
      <c r="D4962" s="200"/>
      <c r="E4962" s="175"/>
      <c r="F4962" s="201"/>
      <c r="G4962" s="202"/>
      <c r="H4962" s="203"/>
      <c r="I4962" s="176"/>
      <c r="J4962" s="177"/>
      <c r="K4962" s="204"/>
      <c r="L4962" s="204"/>
    </row>
    <row r="4963" spans="3:12">
      <c r="C4963" s="199"/>
      <c r="D4963" s="200"/>
      <c r="E4963" s="175"/>
      <c r="F4963" s="201"/>
      <c r="G4963" s="202"/>
      <c r="H4963" s="203"/>
      <c r="I4963" s="176"/>
      <c r="J4963" s="177"/>
      <c r="K4963" s="204"/>
      <c r="L4963" s="204"/>
    </row>
    <row r="4964" spans="3:12">
      <c r="C4964" s="199"/>
      <c r="D4964" s="200"/>
      <c r="E4964" s="175"/>
      <c r="F4964" s="201"/>
      <c r="G4964" s="202"/>
      <c r="H4964" s="203"/>
      <c r="I4964" s="176"/>
      <c r="J4964" s="177"/>
      <c r="K4964" s="204"/>
      <c r="L4964" s="204"/>
    </row>
    <row r="4965" spans="3:12">
      <c r="C4965" s="199"/>
      <c r="D4965" s="200"/>
      <c r="E4965" s="175"/>
      <c r="F4965" s="201"/>
      <c r="G4965" s="202"/>
      <c r="H4965" s="203"/>
      <c r="I4965" s="176"/>
      <c r="J4965" s="177"/>
      <c r="K4965" s="204"/>
      <c r="L4965" s="204"/>
    </row>
    <row r="4966" spans="3:12">
      <c r="C4966" s="199"/>
      <c r="D4966" s="200"/>
      <c r="E4966" s="175"/>
      <c r="F4966" s="201"/>
      <c r="G4966" s="202"/>
      <c r="H4966" s="203"/>
      <c r="I4966" s="176"/>
      <c r="J4966" s="177"/>
      <c r="K4966" s="204"/>
      <c r="L4966" s="204"/>
    </row>
    <row r="4967" spans="3:12">
      <c r="C4967" s="199"/>
      <c r="D4967" s="200"/>
      <c r="E4967" s="175"/>
      <c r="F4967" s="201"/>
      <c r="G4967" s="202"/>
      <c r="H4967" s="203"/>
      <c r="I4967" s="176"/>
      <c r="J4967" s="177"/>
      <c r="K4967" s="204"/>
      <c r="L4967" s="204"/>
    </row>
    <row r="4968" spans="3:12">
      <c r="C4968" s="199"/>
      <c r="D4968" s="200"/>
      <c r="E4968" s="175"/>
      <c r="F4968" s="201"/>
      <c r="G4968" s="202"/>
      <c r="H4968" s="203"/>
      <c r="I4968" s="176"/>
      <c r="J4968" s="177"/>
      <c r="K4968" s="204"/>
      <c r="L4968" s="204"/>
    </row>
    <row r="4969" spans="3:12">
      <c r="C4969" s="199"/>
      <c r="D4969" s="200"/>
      <c r="E4969" s="175"/>
      <c r="F4969" s="201"/>
      <c r="G4969" s="202"/>
      <c r="H4969" s="203"/>
      <c r="I4969" s="176"/>
      <c r="J4969" s="177"/>
      <c r="K4969" s="204"/>
      <c r="L4969" s="204"/>
    </row>
    <row r="4970" spans="3:12">
      <c r="C4970" s="199"/>
      <c r="D4970" s="200"/>
      <c r="E4970" s="175"/>
      <c r="F4970" s="201"/>
      <c r="G4970" s="202"/>
      <c r="H4970" s="203"/>
      <c r="I4970" s="176"/>
      <c r="J4970" s="177"/>
      <c r="K4970" s="204"/>
      <c r="L4970" s="204"/>
    </row>
    <row r="4971" spans="3:12">
      <c r="C4971" s="199"/>
      <c r="D4971" s="200"/>
      <c r="E4971" s="175"/>
      <c r="F4971" s="201"/>
      <c r="G4971" s="202"/>
      <c r="H4971" s="203"/>
      <c r="I4971" s="176"/>
      <c r="J4971" s="177"/>
      <c r="K4971" s="204"/>
      <c r="L4971" s="204"/>
    </row>
    <row r="4972" spans="3:12">
      <c r="C4972" s="199"/>
      <c r="D4972" s="200"/>
      <c r="E4972" s="175"/>
      <c r="F4972" s="201"/>
      <c r="G4972" s="202"/>
      <c r="H4972" s="203"/>
      <c r="I4972" s="176"/>
      <c r="J4972" s="177"/>
      <c r="K4972" s="204"/>
      <c r="L4972" s="204"/>
    </row>
    <row r="4973" spans="3:12">
      <c r="C4973" s="199"/>
      <c r="D4973" s="200"/>
      <c r="E4973" s="175"/>
      <c r="F4973" s="201"/>
      <c r="G4973" s="202"/>
      <c r="H4973" s="203"/>
      <c r="I4973" s="176"/>
      <c r="J4973" s="177"/>
      <c r="K4973" s="204"/>
      <c r="L4973" s="204"/>
    </row>
    <row r="4974" spans="3:12">
      <c r="C4974" s="199"/>
      <c r="D4974" s="200"/>
      <c r="E4974" s="175"/>
      <c r="F4974" s="201"/>
      <c r="G4974" s="202"/>
      <c r="H4974" s="203"/>
      <c r="I4974" s="176"/>
      <c r="J4974" s="177"/>
      <c r="K4974" s="204"/>
      <c r="L4974" s="204"/>
    </row>
    <row r="4975" spans="3:12">
      <c r="C4975" s="199"/>
      <c r="D4975" s="200"/>
      <c r="E4975" s="175"/>
      <c r="F4975" s="201"/>
      <c r="G4975" s="202"/>
      <c r="H4975" s="203"/>
      <c r="I4975" s="176"/>
      <c r="J4975" s="177"/>
      <c r="K4975" s="204"/>
      <c r="L4975" s="204"/>
    </row>
    <row r="4976" spans="3:12">
      <c r="C4976" s="199"/>
      <c r="D4976" s="200"/>
      <c r="E4976" s="175"/>
      <c r="F4976" s="201"/>
      <c r="G4976" s="202"/>
      <c r="H4976" s="203"/>
      <c r="I4976" s="176"/>
      <c r="J4976" s="177"/>
      <c r="K4976" s="204"/>
      <c r="L4976" s="204"/>
    </row>
    <row r="4977" spans="3:12">
      <c r="C4977" s="199"/>
      <c r="D4977" s="200"/>
      <c r="E4977" s="175"/>
      <c r="F4977" s="201"/>
      <c r="G4977" s="202"/>
      <c r="H4977" s="203"/>
      <c r="I4977" s="176"/>
      <c r="J4977" s="177"/>
      <c r="K4977" s="204"/>
      <c r="L4977" s="204"/>
    </row>
    <row r="4978" spans="3:12">
      <c r="C4978" s="199"/>
      <c r="D4978" s="200"/>
      <c r="E4978" s="175"/>
      <c r="F4978" s="201"/>
      <c r="G4978" s="202"/>
      <c r="H4978" s="203"/>
      <c r="I4978" s="176"/>
      <c r="J4978" s="177"/>
      <c r="K4978" s="204"/>
      <c r="L4978" s="204"/>
    </row>
    <row r="4979" spans="3:12">
      <c r="C4979" s="199"/>
      <c r="D4979" s="200"/>
      <c r="E4979" s="175"/>
      <c r="F4979" s="201"/>
      <c r="G4979" s="202"/>
      <c r="H4979" s="203"/>
      <c r="I4979" s="176"/>
      <c r="J4979" s="177"/>
      <c r="K4979" s="204"/>
      <c r="L4979" s="204"/>
    </row>
    <row r="4980" spans="3:12">
      <c r="C4980" s="199"/>
      <c r="D4980" s="200"/>
      <c r="E4980" s="175"/>
      <c r="F4980" s="201"/>
      <c r="G4980" s="202"/>
      <c r="H4980" s="203"/>
      <c r="I4980" s="176"/>
      <c r="J4980" s="177"/>
      <c r="K4980" s="204"/>
      <c r="L4980" s="204"/>
    </row>
    <row r="4981" spans="3:12">
      <c r="C4981" s="199"/>
      <c r="D4981" s="200"/>
      <c r="E4981" s="175"/>
      <c r="F4981" s="201"/>
      <c r="G4981" s="202"/>
      <c r="H4981" s="203"/>
      <c r="I4981" s="176"/>
      <c r="J4981" s="177"/>
      <c r="K4981" s="204"/>
      <c r="L4981" s="204"/>
    </row>
    <row r="4982" spans="3:12">
      <c r="C4982" s="199"/>
      <c r="D4982" s="200"/>
      <c r="E4982" s="175"/>
      <c r="F4982" s="201"/>
      <c r="G4982" s="202"/>
      <c r="H4982" s="203"/>
      <c r="I4982" s="176"/>
      <c r="J4982" s="177"/>
      <c r="K4982" s="204"/>
      <c r="L4982" s="204"/>
    </row>
    <row r="4983" spans="3:12">
      <c r="C4983" s="199"/>
      <c r="D4983" s="200"/>
      <c r="E4983" s="175"/>
      <c r="F4983" s="201"/>
      <c r="G4983" s="202"/>
      <c r="H4983" s="203"/>
      <c r="I4983" s="176"/>
      <c r="J4983" s="177"/>
      <c r="K4983" s="204"/>
      <c r="L4983" s="204"/>
    </row>
    <row r="4984" spans="3:12">
      <c r="C4984" s="199"/>
      <c r="D4984" s="200"/>
      <c r="E4984" s="175"/>
      <c r="F4984" s="201"/>
      <c r="G4984" s="202"/>
      <c r="H4984" s="203"/>
      <c r="I4984" s="176"/>
      <c r="J4984" s="177"/>
      <c r="K4984" s="204"/>
      <c r="L4984" s="204"/>
    </row>
    <row r="4985" spans="3:12">
      <c r="C4985" s="199"/>
      <c r="D4985" s="200"/>
      <c r="E4985" s="175"/>
      <c r="F4985" s="201"/>
      <c r="G4985" s="202"/>
      <c r="H4985" s="203"/>
      <c r="I4985" s="176"/>
      <c r="J4985" s="177"/>
      <c r="K4985" s="204"/>
      <c r="L4985" s="204"/>
    </row>
    <row r="4986" spans="3:12">
      <c r="C4986" s="199"/>
      <c r="D4986" s="200"/>
      <c r="E4986" s="175"/>
      <c r="F4986" s="201"/>
      <c r="G4986" s="202"/>
      <c r="H4986" s="203"/>
      <c r="I4986" s="176"/>
      <c r="J4986" s="177"/>
      <c r="K4986" s="204"/>
      <c r="L4986" s="204"/>
    </row>
    <row r="4987" spans="3:12">
      <c r="C4987" s="199"/>
      <c r="D4987" s="200"/>
      <c r="E4987" s="175"/>
      <c r="F4987" s="201"/>
      <c r="G4987" s="202"/>
      <c r="H4987" s="203"/>
      <c r="I4987" s="176"/>
      <c r="J4987" s="177"/>
      <c r="K4987" s="204"/>
      <c r="L4987" s="204"/>
    </row>
    <row r="4988" spans="3:12">
      <c r="C4988" s="199"/>
      <c r="D4988" s="200"/>
      <c r="E4988" s="175"/>
      <c r="F4988" s="201"/>
      <c r="G4988" s="202"/>
      <c r="H4988" s="203"/>
      <c r="I4988" s="176"/>
      <c r="J4988" s="177"/>
      <c r="K4988" s="204"/>
      <c r="L4988" s="204"/>
    </row>
    <row r="4989" spans="3:12">
      <c r="C4989" s="199"/>
      <c r="D4989" s="200"/>
      <c r="E4989" s="175"/>
      <c r="F4989" s="201"/>
      <c r="G4989" s="202"/>
      <c r="H4989" s="203"/>
      <c r="I4989" s="176"/>
      <c r="J4989" s="177"/>
      <c r="K4989" s="204"/>
      <c r="L4989" s="204"/>
    </row>
    <row r="4990" spans="3:12">
      <c r="C4990" s="199"/>
      <c r="D4990" s="200"/>
      <c r="E4990" s="175"/>
      <c r="F4990" s="201"/>
      <c r="G4990" s="202"/>
      <c r="H4990" s="203"/>
      <c r="I4990" s="176"/>
      <c r="J4990" s="177"/>
      <c r="K4990" s="204"/>
      <c r="L4990" s="204"/>
    </row>
    <row r="4991" spans="3:12">
      <c r="C4991" s="199"/>
      <c r="D4991" s="200"/>
      <c r="E4991" s="175"/>
      <c r="F4991" s="201"/>
      <c r="G4991" s="202"/>
      <c r="H4991" s="203"/>
      <c r="I4991" s="176"/>
      <c r="J4991" s="177"/>
      <c r="K4991" s="204"/>
      <c r="L4991" s="204"/>
    </row>
    <row r="4992" spans="3:12">
      <c r="C4992" s="199"/>
      <c r="D4992" s="200"/>
      <c r="E4992" s="175"/>
      <c r="F4992" s="201"/>
      <c r="G4992" s="202"/>
      <c r="H4992" s="203"/>
      <c r="I4992" s="176"/>
      <c r="J4992" s="177"/>
      <c r="K4992" s="204"/>
      <c r="L4992" s="204"/>
    </row>
    <row r="4993" spans="3:12">
      <c r="C4993" s="199"/>
      <c r="D4993" s="200"/>
      <c r="E4993" s="175"/>
      <c r="F4993" s="201"/>
      <c r="G4993" s="202"/>
      <c r="H4993" s="203"/>
      <c r="I4993" s="176"/>
      <c r="J4993" s="177"/>
      <c r="K4993" s="204"/>
      <c r="L4993" s="204"/>
    </row>
    <row r="4994" spans="3:12">
      <c r="C4994" s="199"/>
      <c r="D4994" s="200"/>
      <c r="E4994" s="175"/>
      <c r="F4994" s="201"/>
      <c r="G4994" s="202"/>
      <c r="H4994" s="203"/>
      <c r="I4994" s="176"/>
      <c r="J4994" s="177"/>
      <c r="K4994" s="204"/>
      <c r="L4994" s="204"/>
    </row>
    <row r="4995" spans="3:12">
      <c r="C4995" s="199"/>
      <c r="D4995" s="200"/>
      <c r="E4995" s="175"/>
      <c r="F4995" s="201"/>
      <c r="G4995" s="202"/>
      <c r="H4995" s="203"/>
      <c r="I4995" s="176"/>
      <c r="J4995" s="177"/>
      <c r="K4995" s="204"/>
      <c r="L4995" s="204"/>
    </row>
    <row r="4996" spans="3:12">
      <c r="C4996" s="199"/>
      <c r="D4996" s="200"/>
      <c r="E4996" s="175"/>
      <c r="F4996" s="201"/>
      <c r="G4996" s="202"/>
      <c r="H4996" s="203"/>
      <c r="I4996" s="176"/>
      <c r="J4996" s="177"/>
      <c r="K4996" s="204"/>
      <c r="L4996" s="204"/>
    </row>
    <row r="4997" spans="3:12">
      <c r="C4997" s="199"/>
      <c r="D4997" s="200"/>
      <c r="E4997" s="175"/>
      <c r="F4997" s="201"/>
      <c r="G4997" s="202"/>
      <c r="H4997" s="203"/>
      <c r="I4997" s="176"/>
      <c r="J4997" s="177"/>
      <c r="K4997" s="204"/>
      <c r="L4997" s="204"/>
    </row>
    <row r="4998" spans="3:12">
      <c r="C4998" s="199"/>
      <c r="D4998" s="200"/>
      <c r="E4998" s="175"/>
      <c r="F4998" s="201"/>
      <c r="G4998" s="202"/>
      <c r="H4998" s="203"/>
      <c r="I4998" s="176"/>
      <c r="J4998" s="177"/>
      <c r="K4998" s="204"/>
      <c r="L4998" s="204"/>
    </row>
    <row r="4999" spans="3:12">
      <c r="C4999" s="199"/>
      <c r="D4999" s="200"/>
      <c r="E4999" s="175"/>
      <c r="F4999" s="201"/>
      <c r="G4999" s="202"/>
      <c r="H4999" s="203"/>
      <c r="I4999" s="176"/>
      <c r="J4999" s="177"/>
      <c r="K4999" s="204"/>
      <c r="L4999" s="204"/>
    </row>
    <row r="5000" spans="3:12">
      <c r="C5000" s="199"/>
      <c r="D5000" s="200"/>
      <c r="E5000" s="175"/>
      <c r="F5000" s="201"/>
      <c r="G5000" s="202"/>
      <c r="H5000" s="203"/>
      <c r="I5000" s="176"/>
      <c r="J5000" s="177"/>
      <c r="K5000" s="204"/>
      <c r="L5000" s="204"/>
    </row>
    <row r="5001" spans="3:12">
      <c r="C5001" s="199"/>
      <c r="D5001" s="200"/>
      <c r="E5001" s="175"/>
      <c r="F5001" s="201"/>
      <c r="G5001" s="202"/>
      <c r="H5001" s="203"/>
      <c r="I5001" s="176"/>
      <c r="J5001" s="177"/>
      <c r="K5001" s="204"/>
      <c r="L5001" s="204"/>
    </row>
    <row r="5002" spans="3:12">
      <c r="C5002" s="199"/>
      <c r="D5002" s="200"/>
      <c r="E5002" s="175"/>
      <c r="F5002" s="201"/>
      <c r="G5002" s="202"/>
      <c r="H5002" s="203"/>
      <c r="I5002" s="176"/>
      <c r="J5002" s="177"/>
      <c r="K5002" s="204"/>
      <c r="L5002" s="204"/>
    </row>
    <row r="5003" spans="3:12">
      <c r="C5003" s="199"/>
      <c r="D5003" s="200"/>
      <c r="E5003" s="175"/>
      <c r="F5003" s="201"/>
      <c r="G5003" s="202"/>
      <c r="H5003" s="203"/>
      <c r="I5003" s="176"/>
      <c r="J5003" s="177"/>
      <c r="K5003" s="204"/>
      <c r="L5003" s="204"/>
    </row>
    <row r="5004" spans="3:12">
      <c r="C5004" s="199"/>
      <c r="D5004" s="200"/>
      <c r="E5004" s="175"/>
      <c r="F5004" s="201"/>
      <c r="G5004" s="202"/>
      <c r="H5004" s="203"/>
      <c r="I5004" s="176"/>
      <c r="J5004" s="177"/>
      <c r="K5004" s="204"/>
      <c r="L5004" s="204"/>
    </row>
    <row r="5005" spans="3:12">
      <c r="C5005" s="199"/>
      <c r="D5005" s="200"/>
      <c r="E5005" s="175"/>
      <c r="F5005" s="201"/>
      <c r="G5005" s="202"/>
      <c r="H5005" s="203"/>
      <c r="I5005" s="176"/>
      <c r="J5005" s="177"/>
      <c r="K5005" s="204"/>
      <c r="L5005" s="204"/>
    </row>
    <row r="5006" spans="3:12">
      <c r="C5006" s="199"/>
      <c r="D5006" s="200"/>
      <c r="E5006" s="175"/>
      <c r="F5006" s="201"/>
      <c r="G5006" s="202"/>
      <c r="H5006" s="203"/>
      <c r="I5006" s="176"/>
      <c r="J5006" s="177"/>
      <c r="K5006" s="204"/>
      <c r="L5006" s="204"/>
    </row>
    <row r="5007" spans="3:12">
      <c r="C5007" s="199"/>
      <c r="D5007" s="200"/>
      <c r="E5007" s="175"/>
      <c r="F5007" s="201"/>
      <c r="G5007" s="202"/>
      <c r="H5007" s="203"/>
      <c r="I5007" s="176"/>
      <c r="J5007" s="177"/>
      <c r="K5007" s="204"/>
      <c r="L5007" s="204"/>
    </row>
    <row r="5008" spans="3:12">
      <c r="C5008" s="199"/>
      <c r="D5008" s="200"/>
      <c r="E5008" s="175"/>
      <c r="F5008" s="201"/>
      <c r="G5008" s="202"/>
      <c r="H5008" s="203"/>
      <c r="I5008" s="176"/>
      <c r="J5008" s="177"/>
      <c r="K5008" s="204"/>
      <c r="L5008" s="204"/>
    </row>
    <row r="5009" spans="3:12">
      <c r="C5009" s="199"/>
      <c r="D5009" s="200"/>
      <c r="E5009" s="175"/>
      <c r="F5009" s="201"/>
      <c r="G5009" s="202"/>
      <c r="H5009" s="203"/>
      <c r="I5009" s="176"/>
      <c r="J5009" s="177"/>
      <c r="K5009" s="204"/>
      <c r="L5009" s="204"/>
    </row>
    <row r="5010" spans="3:12">
      <c r="C5010" s="199"/>
      <c r="D5010" s="200"/>
      <c r="E5010" s="175"/>
      <c r="F5010" s="201"/>
      <c r="G5010" s="202"/>
      <c r="H5010" s="203"/>
      <c r="I5010" s="176"/>
      <c r="J5010" s="177"/>
      <c r="K5010" s="204"/>
      <c r="L5010" s="204"/>
    </row>
    <row r="5011" spans="3:12">
      <c r="C5011" s="199"/>
      <c r="D5011" s="200"/>
      <c r="E5011" s="175"/>
      <c r="F5011" s="201"/>
      <c r="G5011" s="202"/>
      <c r="H5011" s="203"/>
      <c r="I5011" s="176"/>
      <c r="J5011" s="177"/>
      <c r="K5011" s="204"/>
      <c r="L5011" s="204"/>
    </row>
    <row r="5012" spans="3:12">
      <c r="C5012" s="199"/>
      <c r="D5012" s="200"/>
      <c r="E5012" s="175"/>
      <c r="F5012" s="201"/>
      <c r="G5012" s="202"/>
      <c r="H5012" s="203"/>
      <c r="I5012" s="176"/>
      <c r="J5012" s="177"/>
      <c r="K5012" s="204"/>
      <c r="L5012" s="204"/>
    </row>
    <row r="5013" spans="3:12">
      <c r="C5013" s="199"/>
      <c r="D5013" s="200"/>
      <c r="E5013" s="175"/>
      <c r="F5013" s="201"/>
      <c r="G5013" s="202"/>
      <c r="H5013" s="203"/>
      <c r="I5013" s="176"/>
      <c r="J5013" s="177"/>
      <c r="K5013" s="204"/>
      <c r="L5013" s="204"/>
    </row>
    <row r="5014" spans="3:12">
      <c r="C5014" s="199"/>
      <c r="D5014" s="200"/>
      <c r="E5014" s="175"/>
      <c r="F5014" s="201"/>
      <c r="G5014" s="202"/>
      <c r="H5014" s="203"/>
      <c r="I5014" s="176"/>
      <c r="J5014" s="177"/>
      <c r="K5014" s="204"/>
      <c r="L5014" s="204"/>
    </row>
    <row r="5015" spans="3:12">
      <c r="C5015" s="199"/>
      <c r="D5015" s="200"/>
      <c r="E5015" s="175"/>
      <c r="F5015" s="201"/>
      <c r="G5015" s="202"/>
      <c r="H5015" s="203"/>
      <c r="I5015" s="176"/>
      <c r="J5015" s="177"/>
      <c r="K5015" s="204"/>
      <c r="L5015" s="204"/>
    </row>
    <row r="5016" spans="3:12">
      <c r="C5016" s="199"/>
      <c r="D5016" s="200"/>
      <c r="E5016" s="175"/>
      <c r="F5016" s="201"/>
      <c r="G5016" s="202"/>
      <c r="H5016" s="203"/>
      <c r="I5016" s="176"/>
      <c r="J5016" s="177"/>
      <c r="K5016" s="204"/>
      <c r="L5016" s="204"/>
    </row>
    <row r="5017" spans="3:12">
      <c r="C5017" s="199"/>
      <c r="D5017" s="200"/>
      <c r="E5017" s="175"/>
      <c r="F5017" s="201"/>
      <c r="G5017" s="202"/>
      <c r="H5017" s="203"/>
      <c r="I5017" s="176"/>
      <c r="J5017" s="177"/>
      <c r="K5017" s="204"/>
      <c r="L5017" s="204"/>
    </row>
    <row r="5018" spans="3:12">
      <c r="C5018" s="199"/>
      <c r="D5018" s="200"/>
      <c r="E5018" s="175"/>
      <c r="F5018" s="201"/>
      <c r="G5018" s="202"/>
      <c r="H5018" s="203"/>
      <c r="I5018" s="176"/>
      <c r="J5018" s="177"/>
      <c r="K5018" s="204"/>
      <c r="L5018" s="204"/>
    </row>
    <row r="5019" spans="3:12">
      <c r="C5019" s="199"/>
      <c r="D5019" s="200"/>
      <c r="E5019" s="175"/>
      <c r="F5019" s="201"/>
      <c r="G5019" s="202"/>
      <c r="H5019" s="203"/>
      <c r="I5019" s="176"/>
      <c r="J5019" s="177"/>
      <c r="K5019" s="204"/>
      <c r="L5019" s="204"/>
    </row>
    <row r="5020" spans="3:12">
      <c r="C5020" s="199"/>
      <c r="D5020" s="200"/>
      <c r="E5020" s="175"/>
      <c r="F5020" s="201"/>
      <c r="G5020" s="202"/>
      <c r="H5020" s="203"/>
      <c r="I5020" s="176"/>
      <c r="J5020" s="177"/>
      <c r="K5020" s="204"/>
      <c r="L5020" s="204"/>
    </row>
    <row r="5021" spans="3:12">
      <c r="C5021" s="199"/>
      <c r="D5021" s="200"/>
      <c r="E5021" s="175"/>
      <c r="F5021" s="201"/>
      <c r="G5021" s="202"/>
      <c r="H5021" s="203"/>
      <c r="I5021" s="176"/>
      <c r="J5021" s="177"/>
      <c r="K5021" s="204"/>
      <c r="L5021" s="204"/>
    </row>
    <row r="5022" spans="3:12">
      <c r="C5022" s="199"/>
      <c r="D5022" s="200"/>
      <c r="E5022" s="175"/>
      <c r="F5022" s="201"/>
      <c r="G5022" s="202"/>
      <c r="H5022" s="203"/>
      <c r="I5022" s="176"/>
      <c r="J5022" s="177"/>
      <c r="K5022" s="204"/>
      <c r="L5022" s="204"/>
    </row>
    <row r="5023" spans="3:12">
      <c r="C5023" s="199"/>
      <c r="D5023" s="200"/>
      <c r="E5023" s="175"/>
      <c r="F5023" s="201"/>
      <c r="G5023" s="202"/>
      <c r="H5023" s="203"/>
      <c r="I5023" s="176"/>
      <c r="J5023" s="177"/>
      <c r="K5023" s="204"/>
      <c r="L5023" s="204"/>
    </row>
    <row r="5024" spans="3:12">
      <c r="C5024" s="199"/>
      <c r="D5024" s="200"/>
      <c r="E5024" s="175"/>
      <c r="F5024" s="201"/>
      <c r="G5024" s="202"/>
      <c r="H5024" s="203"/>
      <c r="I5024" s="176"/>
      <c r="J5024" s="177"/>
      <c r="K5024" s="204"/>
      <c r="L5024" s="204"/>
    </row>
    <row r="5025" spans="3:12">
      <c r="C5025" s="199"/>
      <c r="D5025" s="200"/>
      <c r="E5025" s="175"/>
      <c r="F5025" s="201"/>
      <c r="G5025" s="202"/>
      <c r="H5025" s="203"/>
      <c r="I5025" s="176"/>
      <c r="J5025" s="177"/>
      <c r="K5025" s="204"/>
      <c r="L5025" s="204"/>
    </row>
    <row r="5026" spans="3:12">
      <c r="C5026" s="199"/>
      <c r="D5026" s="200"/>
      <c r="E5026" s="175"/>
      <c r="F5026" s="201"/>
      <c r="G5026" s="202"/>
      <c r="H5026" s="203"/>
      <c r="I5026" s="176"/>
      <c r="J5026" s="177"/>
      <c r="K5026" s="204"/>
      <c r="L5026" s="204"/>
    </row>
    <row r="5027" spans="3:12">
      <c r="C5027" s="199"/>
      <c r="D5027" s="200"/>
      <c r="E5027" s="175"/>
      <c r="F5027" s="201"/>
      <c r="G5027" s="202"/>
      <c r="H5027" s="203"/>
      <c r="I5027" s="176"/>
      <c r="J5027" s="177"/>
      <c r="K5027" s="204"/>
      <c r="L5027" s="204"/>
    </row>
    <row r="5028" spans="3:12">
      <c r="C5028" s="199"/>
      <c r="D5028" s="200"/>
      <c r="E5028" s="175"/>
      <c r="F5028" s="201"/>
      <c r="G5028" s="202"/>
      <c r="H5028" s="203"/>
      <c r="I5028" s="176"/>
      <c r="J5028" s="177"/>
      <c r="K5028" s="204"/>
      <c r="L5028" s="204"/>
    </row>
    <row r="5029" spans="3:12">
      <c r="C5029" s="199"/>
      <c r="D5029" s="200"/>
      <c r="E5029" s="175"/>
      <c r="F5029" s="201"/>
      <c r="G5029" s="202"/>
      <c r="H5029" s="203"/>
      <c r="I5029" s="176"/>
      <c r="J5029" s="177"/>
      <c r="K5029" s="204"/>
      <c r="L5029" s="204"/>
    </row>
    <row r="5030" spans="3:12">
      <c r="C5030" s="199"/>
      <c r="D5030" s="200"/>
      <c r="E5030" s="175"/>
      <c r="F5030" s="201"/>
      <c r="G5030" s="202"/>
      <c r="H5030" s="203"/>
      <c r="I5030" s="176"/>
      <c r="J5030" s="177"/>
      <c r="K5030" s="204"/>
      <c r="L5030" s="204"/>
    </row>
    <row r="5031" spans="3:12">
      <c r="C5031" s="199"/>
      <c r="D5031" s="200"/>
      <c r="E5031" s="175"/>
      <c r="F5031" s="201"/>
      <c r="G5031" s="202"/>
      <c r="H5031" s="203"/>
      <c r="I5031" s="176"/>
      <c r="J5031" s="177"/>
      <c r="K5031" s="204"/>
      <c r="L5031" s="204"/>
    </row>
    <row r="5032" spans="3:12">
      <c r="C5032" s="199"/>
      <c r="D5032" s="200"/>
      <c r="E5032" s="175"/>
      <c r="F5032" s="201"/>
      <c r="G5032" s="202"/>
      <c r="H5032" s="203"/>
      <c r="I5032" s="176"/>
      <c r="J5032" s="177"/>
      <c r="K5032" s="204"/>
      <c r="L5032" s="204"/>
    </row>
    <row r="5033" spans="3:12">
      <c r="C5033" s="199"/>
      <c r="D5033" s="200"/>
      <c r="E5033" s="175"/>
      <c r="F5033" s="201"/>
      <c r="G5033" s="202"/>
      <c r="H5033" s="203"/>
      <c r="I5033" s="176"/>
      <c r="J5033" s="177"/>
      <c r="K5033" s="204"/>
      <c r="L5033" s="204"/>
    </row>
    <row r="5034" spans="3:12">
      <c r="C5034" s="199"/>
      <c r="D5034" s="200"/>
      <c r="E5034" s="175"/>
      <c r="F5034" s="201"/>
      <c r="G5034" s="202"/>
      <c r="H5034" s="203"/>
      <c r="I5034" s="176"/>
      <c r="J5034" s="177"/>
      <c r="K5034" s="204"/>
      <c r="L5034" s="204"/>
    </row>
    <row r="5035" spans="3:12">
      <c r="C5035" s="199"/>
      <c r="D5035" s="200"/>
      <c r="E5035" s="175"/>
      <c r="F5035" s="201"/>
      <c r="G5035" s="202"/>
      <c r="H5035" s="203"/>
      <c r="I5035" s="176"/>
      <c r="J5035" s="177"/>
      <c r="K5035" s="204"/>
      <c r="L5035" s="204"/>
    </row>
    <row r="5036" spans="3:12">
      <c r="C5036" s="199"/>
      <c r="D5036" s="200"/>
      <c r="E5036" s="175"/>
      <c r="F5036" s="201"/>
      <c r="G5036" s="202"/>
      <c r="H5036" s="203"/>
      <c r="I5036" s="176"/>
      <c r="J5036" s="177"/>
      <c r="K5036" s="204"/>
      <c r="L5036" s="204"/>
    </row>
    <row r="5037" spans="3:12">
      <c r="C5037" s="199"/>
      <c r="D5037" s="200"/>
      <c r="E5037" s="175"/>
      <c r="F5037" s="201"/>
      <c r="G5037" s="202"/>
      <c r="H5037" s="203"/>
      <c r="I5037" s="176"/>
      <c r="J5037" s="177"/>
      <c r="K5037" s="204"/>
      <c r="L5037" s="204"/>
    </row>
    <row r="5038" spans="3:12">
      <c r="C5038" s="199"/>
      <c r="D5038" s="200"/>
      <c r="E5038" s="175"/>
      <c r="F5038" s="201"/>
      <c r="G5038" s="202"/>
      <c r="H5038" s="203"/>
      <c r="I5038" s="176"/>
      <c r="J5038" s="177"/>
      <c r="K5038" s="204"/>
      <c r="L5038" s="204"/>
    </row>
    <row r="5039" spans="3:12">
      <c r="C5039" s="199"/>
      <c r="D5039" s="200"/>
      <c r="E5039" s="175"/>
      <c r="F5039" s="201"/>
      <c r="G5039" s="202"/>
      <c r="H5039" s="203"/>
      <c r="I5039" s="176"/>
      <c r="J5039" s="177"/>
      <c r="K5039" s="204"/>
      <c r="L5039" s="204"/>
    </row>
    <row r="5040" spans="3:12">
      <c r="C5040" s="199"/>
      <c r="D5040" s="200"/>
      <c r="E5040" s="175"/>
      <c r="F5040" s="201"/>
      <c r="G5040" s="202"/>
      <c r="H5040" s="203"/>
      <c r="I5040" s="176"/>
      <c r="J5040" s="177"/>
      <c r="K5040" s="204"/>
      <c r="L5040" s="204"/>
    </row>
    <row r="5041" spans="3:12">
      <c r="C5041" s="199"/>
      <c r="D5041" s="200"/>
      <c r="E5041" s="175"/>
      <c r="F5041" s="201"/>
      <c r="G5041" s="202"/>
      <c r="H5041" s="203"/>
      <c r="I5041" s="176"/>
      <c r="J5041" s="177"/>
      <c r="K5041" s="204"/>
      <c r="L5041" s="204"/>
    </row>
    <row r="5042" spans="3:12">
      <c r="C5042" s="199"/>
      <c r="D5042" s="200"/>
      <c r="E5042" s="175"/>
      <c r="F5042" s="201"/>
      <c r="G5042" s="202"/>
      <c r="H5042" s="203"/>
      <c r="I5042" s="176"/>
      <c r="J5042" s="177"/>
      <c r="K5042" s="204"/>
      <c r="L5042" s="204"/>
    </row>
    <row r="5043" spans="3:12">
      <c r="C5043" s="199"/>
      <c r="D5043" s="200"/>
      <c r="E5043" s="175"/>
      <c r="F5043" s="201"/>
      <c r="G5043" s="202"/>
      <c r="H5043" s="203"/>
      <c r="I5043" s="176"/>
      <c r="J5043" s="177"/>
      <c r="K5043" s="204"/>
      <c r="L5043" s="204"/>
    </row>
    <row r="5044" spans="3:12">
      <c r="C5044" s="199"/>
      <c r="D5044" s="200"/>
      <c r="E5044" s="175"/>
      <c r="F5044" s="201"/>
      <c r="G5044" s="202"/>
      <c r="H5044" s="203"/>
      <c r="I5044" s="176"/>
      <c r="J5044" s="177"/>
      <c r="K5044" s="204"/>
      <c r="L5044" s="204"/>
    </row>
    <row r="5045" spans="3:12">
      <c r="C5045" s="199"/>
      <c r="D5045" s="200"/>
      <c r="E5045" s="175"/>
      <c r="F5045" s="201"/>
      <c r="G5045" s="202"/>
      <c r="H5045" s="203"/>
      <c r="I5045" s="176"/>
      <c r="J5045" s="177"/>
      <c r="K5045" s="204"/>
      <c r="L5045" s="204"/>
    </row>
    <row r="5046" spans="3:12">
      <c r="C5046" s="199"/>
      <c r="D5046" s="200"/>
      <c r="E5046" s="175"/>
      <c r="F5046" s="201"/>
      <c r="G5046" s="202"/>
      <c r="H5046" s="203"/>
      <c r="I5046" s="176"/>
      <c r="J5046" s="177"/>
      <c r="K5046" s="204"/>
      <c r="L5046" s="204"/>
    </row>
    <row r="5047" spans="3:12">
      <c r="C5047" s="199"/>
      <c r="D5047" s="200"/>
      <c r="E5047" s="175"/>
      <c r="F5047" s="201"/>
      <c r="G5047" s="202"/>
      <c r="H5047" s="203"/>
      <c r="I5047" s="176"/>
      <c r="J5047" s="177"/>
      <c r="K5047" s="204"/>
      <c r="L5047" s="204"/>
    </row>
    <row r="5048" spans="3:12">
      <c r="C5048" s="199"/>
      <c r="D5048" s="200"/>
      <c r="E5048" s="175"/>
      <c r="F5048" s="201"/>
      <c r="G5048" s="202"/>
      <c r="H5048" s="203"/>
      <c r="I5048" s="176"/>
      <c r="J5048" s="177"/>
      <c r="K5048" s="204"/>
      <c r="L5048" s="204"/>
    </row>
    <row r="5049" spans="3:12">
      <c r="C5049" s="199"/>
      <c r="D5049" s="200"/>
      <c r="E5049" s="175"/>
      <c r="F5049" s="201"/>
      <c r="G5049" s="202"/>
      <c r="H5049" s="203"/>
      <c r="I5049" s="176"/>
      <c r="J5049" s="177"/>
      <c r="K5049" s="204"/>
      <c r="L5049" s="204"/>
    </row>
    <row r="5050" spans="3:12">
      <c r="C5050" s="199"/>
      <c r="D5050" s="200"/>
      <c r="E5050" s="175"/>
      <c r="F5050" s="201"/>
      <c r="G5050" s="202"/>
      <c r="H5050" s="203"/>
      <c r="I5050" s="176"/>
      <c r="J5050" s="177"/>
      <c r="K5050" s="204"/>
      <c r="L5050" s="204"/>
    </row>
    <row r="5051" spans="3:12">
      <c r="C5051" s="199"/>
      <c r="D5051" s="200"/>
      <c r="E5051" s="175"/>
      <c r="F5051" s="201"/>
      <c r="G5051" s="202"/>
      <c r="H5051" s="203"/>
      <c r="I5051" s="176"/>
      <c r="J5051" s="177"/>
      <c r="K5051" s="204"/>
      <c r="L5051" s="204"/>
    </row>
    <row r="5052" spans="3:12">
      <c r="C5052" s="199"/>
      <c r="D5052" s="200"/>
      <c r="E5052" s="175"/>
      <c r="F5052" s="201"/>
      <c r="G5052" s="202"/>
      <c r="H5052" s="203"/>
      <c r="I5052" s="176"/>
      <c r="J5052" s="177"/>
      <c r="K5052" s="204"/>
      <c r="L5052" s="204"/>
    </row>
    <row r="5053" spans="3:12">
      <c r="C5053" s="199"/>
      <c r="D5053" s="200"/>
      <c r="E5053" s="175"/>
      <c r="F5053" s="201"/>
      <c r="G5053" s="202"/>
      <c r="H5053" s="203"/>
      <c r="I5053" s="176"/>
      <c r="J5053" s="177"/>
      <c r="K5053" s="204"/>
      <c r="L5053" s="204"/>
    </row>
    <row r="5054" spans="3:12">
      <c r="C5054" s="199"/>
      <c r="D5054" s="200"/>
      <c r="E5054" s="175"/>
      <c r="F5054" s="201"/>
      <c r="G5054" s="202"/>
      <c r="H5054" s="203"/>
      <c r="I5054" s="176"/>
      <c r="J5054" s="177"/>
      <c r="K5054" s="204"/>
      <c r="L5054" s="204"/>
    </row>
    <row r="5055" spans="3:12">
      <c r="C5055" s="199"/>
      <c r="D5055" s="200"/>
      <c r="E5055" s="175"/>
      <c r="F5055" s="201"/>
      <c r="G5055" s="202"/>
      <c r="H5055" s="203"/>
      <c r="I5055" s="176"/>
      <c r="J5055" s="177"/>
      <c r="K5055" s="204"/>
      <c r="L5055" s="204"/>
    </row>
    <row r="5056" spans="3:12">
      <c r="C5056" s="199"/>
      <c r="D5056" s="200"/>
      <c r="E5056" s="175"/>
      <c r="F5056" s="201"/>
      <c r="G5056" s="202"/>
      <c r="H5056" s="203"/>
      <c r="I5056" s="176"/>
      <c r="J5056" s="177"/>
      <c r="K5056" s="204"/>
      <c r="L5056" s="204"/>
    </row>
    <row r="5057" spans="3:12">
      <c r="C5057" s="199"/>
      <c r="D5057" s="200"/>
      <c r="E5057" s="175"/>
      <c r="F5057" s="201"/>
      <c r="G5057" s="202"/>
      <c r="H5057" s="203"/>
      <c r="I5057" s="176"/>
      <c r="J5057" s="177"/>
      <c r="K5057" s="204"/>
      <c r="L5057" s="204"/>
    </row>
    <row r="5058" spans="3:12">
      <c r="C5058" s="199"/>
      <c r="D5058" s="200"/>
      <c r="E5058" s="175"/>
      <c r="F5058" s="201"/>
      <c r="G5058" s="202"/>
      <c r="H5058" s="203"/>
      <c r="I5058" s="176"/>
      <c r="J5058" s="177"/>
      <c r="K5058" s="204"/>
      <c r="L5058" s="204"/>
    </row>
    <row r="5059" spans="3:12">
      <c r="C5059" s="199"/>
      <c r="D5059" s="200"/>
      <c r="E5059" s="175"/>
      <c r="F5059" s="201"/>
      <c r="G5059" s="202"/>
      <c r="H5059" s="203"/>
      <c r="I5059" s="176"/>
      <c r="J5059" s="177"/>
      <c r="K5059" s="204"/>
      <c r="L5059" s="204"/>
    </row>
    <row r="5060" spans="3:12">
      <c r="C5060" s="199"/>
      <c r="D5060" s="200"/>
      <c r="E5060" s="175"/>
      <c r="F5060" s="201"/>
      <c r="G5060" s="202"/>
      <c r="H5060" s="203"/>
      <c r="I5060" s="176"/>
      <c r="J5060" s="177"/>
      <c r="K5060" s="204"/>
      <c r="L5060" s="204"/>
    </row>
    <row r="5061" spans="3:12">
      <c r="C5061" s="199"/>
      <c r="D5061" s="200"/>
      <c r="E5061" s="175"/>
      <c r="F5061" s="201"/>
      <c r="G5061" s="202"/>
      <c r="H5061" s="203"/>
      <c r="I5061" s="176"/>
      <c r="J5061" s="177"/>
      <c r="K5061" s="204"/>
      <c r="L5061" s="204"/>
    </row>
    <row r="5062" spans="3:12">
      <c r="C5062" s="199"/>
      <c r="D5062" s="200"/>
      <c r="E5062" s="175"/>
      <c r="F5062" s="201"/>
      <c r="G5062" s="202"/>
      <c r="H5062" s="203"/>
      <c r="I5062" s="176"/>
      <c r="J5062" s="177"/>
      <c r="K5062" s="204"/>
      <c r="L5062" s="204"/>
    </row>
    <row r="5063" spans="3:12">
      <c r="C5063" s="199"/>
      <c r="D5063" s="200"/>
      <c r="E5063" s="175"/>
      <c r="F5063" s="201"/>
      <c r="G5063" s="202"/>
      <c r="H5063" s="203"/>
      <c r="I5063" s="176"/>
      <c r="J5063" s="177"/>
      <c r="K5063" s="204"/>
      <c r="L5063" s="204"/>
    </row>
    <row r="5064" spans="3:12">
      <c r="C5064" s="199"/>
      <c r="D5064" s="200"/>
      <c r="E5064" s="175"/>
      <c r="F5064" s="201"/>
      <c r="G5064" s="202"/>
      <c r="H5064" s="203"/>
      <c r="I5064" s="176"/>
      <c r="J5064" s="177"/>
      <c r="K5064" s="204"/>
      <c r="L5064" s="204"/>
    </row>
    <row r="5065" spans="3:12">
      <c r="C5065" s="199"/>
      <c r="D5065" s="200"/>
      <c r="E5065" s="175"/>
      <c r="F5065" s="201"/>
      <c r="G5065" s="202"/>
      <c r="H5065" s="203"/>
      <c r="I5065" s="176"/>
      <c r="J5065" s="177"/>
      <c r="K5065" s="204"/>
      <c r="L5065" s="204"/>
    </row>
    <row r="5066" spans="3:12">
      <c r="C5066" s="199"/>
      <c r="D5066" s="200"/>
      <c r="E5066" s="175"/>
      <c r="F5066" s="201"/>
      <c r="G5066" s="202"/>
      <c r="H5066" s="203"/>
      <c r="I5066" s="176"/>
      <c r="J5066" s="177"/>
      <c r="K5066" s="204"/>
      <c r="L5066" s="204"/>
    </row>
    <row r="5067" spans="3:12">
      <c r="C5067" s="199"/>
      <c r="D5067" s="200"/>
      <c r="E5067" s="175"/>
      <c r="F5067" s="201"/>
      <c r="G5067" s="202"/>
      <c r="H5067" s="203"/>
      <c r="I5067" s="176"/>
      <c r="J5067" s="177"/>
      <c r="K5067" s="204"/>
      <c r="L5067" s="204"/>
    </row>
    <row r="5068" spans="3:12">
      <c r="C5068" s="199"/>
      <c r="D5068" s="200"/>
      <c r="E5068" s="175"/>
      <c r="F5068" s="201"/>
      <c r="G5068" s="202"/>
      <c r="H5068" s="203"/>
      <c r="I5068" s="176"/>
      <c r="J5068" s="177"/>
      <c r="K5068" s="204"/>
      <c r="L5068" s="204"/>
    </row>
    <row r="5069" spans="3:12">
      <c r="C5069" s="199"/>
      <c r="D5069" s="200"/>
      <c r="E5069" s="175"/>
      <c r="F5069" s="201"/>
      <c r="G5069" s="202"/>
      <c r="H5069" s="203"/>
      <c r="I5069" s="176"/>
      <c r="J5069" s="177"/>
      <c r="K5069" s="204"/>
      <c r="L5069" s="204"/>
    </row>
    <row r="5070" spans="3:12">
      <c r="C5070" s="199"/>
      <c r="D5070" s="200"/>
      <c r="E5070" s="175"/>
      <c r="F5070" s="201"/>
      <c r="G5070" s="202"/>
      <c r="H5070" s="203"/>
      <c r="I5070" s="176"/>
      <c r="J5070" s="177"/>
      <c r="K5070" s="204"/>
      <c r="L5070" s="204"/>
    </row>
    <row r="5071" spans="3:12">
      <c r="C5071" s="199"/>
      <c r="D5071" s="200"/>
      <c r="E5071" s="175"/>
      <c r="F5071" s="201"/>
      <c r="G5071" s="202"/>
      <c r="H5071" s="203"/>
      <c r="I5071" s="176"/>
      <c r="J5071" s="177"/>
      <c r="K5071" s="204"/>
      <c r="L5071" s="204"/>
    </row>
    <row r="5072" spans="3:12">
      <c r="C5072" s="199"/>
      <c r="D5072" s="200"/>
      <c r="E5072" s="175"/>
      <c r="F5072" s="201"/>
      <c r="G5072" s="202"/>
      <c r="H5072" s="203"/>
      <c r="I5072" s="176"/>
      <c r="J5072" s="177"/>
      <c r="K5072" s="204"/>
      <c r="L5072" s="204"/>
    </row>
    <row r="5073" spans="3:12">
      <c r="C5073" s="199"/>
      <c r="D5073" s="200"/>
      <c r="E5073" s="175"/>
      <c r="F5073" s="201"/>
      <c r="G5073" s="202"/>
      <c r="H5073" s="203"/>
      <c r="I5073" s="176"/>
      <c r="J5073" s="177"/>
      <c r="K5073" s="204"/>
      <c r="L5073" s="204"/>
    </row>
    <row r="5074" spans="3:12">
      <c r="C5074" s="199"/>
      <c r="D5074" s="200"/>
      <c r="E5074" s="175"/>
      <c r="F5074" s="201"/>
      <c r="G5074" s="202"/>
      <c r="H5074" s="203"/>
      <c r="I5074" s="176"/>
      <c r="J5074" s="177"/>
      <c r="K5074" s="204"/>
      <c r="L5074" s="204"/>
    </row>
    <row r="5075" spans="3:12">
      <c r="C5075" s="199"/>
      <c r="D5075" s="200"/>
      <c r="E5075" s="175"/>
      <c r="F5075" s="201"/>
      <c r="G5075" s="202"/>
      <c r="H5075" s="203"/>
      <c r="I5075" s="176"/>
      <c r="J5075" s="177"/>
      <c r="K5075" s="204"/>
      <c r="L5075" s="204"/>
    </row>
    <row r="5076" spans="3:12">
      <c r="C5076" s="199"/>
      <c r="D5076" s="200"/>
      <c r="E5076" s="175"/>
      <c r="F5076" s="201"/>
      <c r="G5076" s="202"/>
      <c r="H5076" s="203"/>
      <c r="I5076" s="176"/>
      <c r="J5076" s="177"/>
      <c r="K5076" s="204"/>
      <c r="L5076" s="204"/>
    </row>
    <row r="5077" spans="3:12">
      <c r="C5077" s="199"/>
      <c r="D5077" s="200"/>
      <c r="E5077" s="175"/>
      <c r="F5077" s="201"/>
      <c r="G5077" s="202"/>
      <c r="H5077" s="203"/>
      <c r="I5077" s="176"/>
      <c r="J5077" s="177"/>
      <c r="K5077" s="204"/>
      <c r="L5077" s="204"/>
    </row>
    <row r="5078" spans="3:12">
      <c r="C5078" s="199"/>
      <c r="D5078" s="200"/>
      <c r="E5078" s="175"/>
      <c r="F5078" s="201"/>
      <c r="G5078" s="202"/>
      <c r="H5078" s="203"/>
      <c r="I5078" s="176"/>
      <c r="J5078" s="177"/>
      <c r="K5078" s="204"/>
      <c r="L5078" s="204"/>
    </row>
    <row r="5079" spans="3:12">
      <c r="C5079" s="199"/>
      <c r="D5079" s="200"/>
      <c r="E5079" s="175"/>
      <c r="F5079" s="201"/>
      <c r="G5079" s="202"/>
      <c r="H5079" s="203"/>
      <c r="I5079" s="176"/>
      <c r="J5079" s="177"/>
      <c r="K5079" s="204"/>
      <c r="L5079" s="204"/>
    </row>
    <row r="5080" spans="3:12">
      <c r="C5080" s="199"/>
      <c r="D5080" s="200"/>
      <c r="E5080" s="175"/>
      <c r="F5080" s="201"/>
      <c r="G5080" s="202"/>
      <c r="H5080" s="203"/>
      <c r="I5080" s="176"/>
      <c r="J5080" s="177"/>
      <c r="K5080" s="204"/>
      <c r="L5080" s="204"/>
    </row>
    <row r="5081" spans="3:12">
      <c r="C5081" s="199"/>
      <c r="D5081" s="200"/>
      <c r="E5081" s="175"/>
      <c r="F5081" s="201"/>
      <c r="G5081" s="202"/>
      <c r="H5081" s="203"/>
      <c r="I5081" s="176"/>
      <c r="J5081" s="177"/>
      <c r="K5081" s="204"/>
      <c r="L5081" s="204"/>
    </row>
    <row r="5082" spans="3:12">
      <c r="C5082" s="199"/>
      <c r="D5082" s="200"/>
      <c r="E5082" s="175"/>
      <c r="F5082" s="201"/>
      <c r="G5082" s="202"/>
      <c r="H5082" s="203"/>
      <c r="I5082" s="176"/>
      <c r="J5082" s="177"/>
      <c r="K5082" s="204"/>
      <c r="L5082" s="204"/>
    </row>
    <row r="5083" spans="3:12">
      <c r="C5083" s="199"/>
      <c r="D5083" s="200"/>
      <c r="E5083" s="175"/>
      <c r="F5083" s="201"/>
      <c r="G5083" s="202"/>
      <c r="H5083" s="203"/>
      <c r="I5083" s="176"/>
      <c r="J5083" s="177"/>
      <c r="K5083" s="204"/>
      <c r="L5083" s="204"/>
    </row>
    <row r="5084" spans="3:12">
      <c r="C5084" s="199"/>
      <c r="D5084" s="200"/>
      <c r="E5084" s="175"/>
      <c r="F5084" s="201"/>
      <c r="G5084" s="202"/>
      <c r="H5084" s="203"/>
      <c r="I5084" s="176"/>
      <c r="J5084" s="177"/>
      <c r="K5084" s="204"/>
      <c r="L5084" s="204"/>
    </row>
    <row r="5085" spans="3:12">
      <c r="C5085" s="199"/>
      <c r="D5085" s="200"/>
      <c r="E5085" s="175"/>
      <c r="F5085" s="201"/>
      <c r="G5085" s="202"/>
      <c r="H5085" s="203"/>
      <c r="I5085" s="176"/>
      <c r="J5085" s="177"/>
      <c r="K5085" s="204"/>
      <c r="L5085" s="204"/>
    </row>
    <row r="5086" spans="3:12">
      <c r="C5086" s="199"/>
      <c r="D5086" s="200"/>
      <c r="E5086" s="175"/>
      <c r="F5086" s="201"/>
      <c r="G5086" s="202"/>
      <c r="H5086" s="203"/>
      <c r="I5086" s="176"/>
      <c r="J5086" s="177"/>
      <c r="K5086" s="204"/>
      <c r="L5086" s="204"/>
    </row>
    <row r="5087" spans="3:12">
      <c r="C5087" s="199"/>
      <c r="D5087" s="200"/>
      <c r="E5087" s="175"/>
      <c r="F5087" s="201"/>
      <c r="G5087" s="202"/>
      <c r="H5087" s="203"/>
      <c r="I5087" s="176"/>
      <c r="J5087" s="177"/>
      <c r="K5087" s="204"/>
      <c r="L5087" s="204"/>
    </row>
    <row r="5088" spans="3:12">
      <c r="C5088" s="199"/>
      <c r="D5088" s="200"/>
      <c r="E5088" s="175"/>
      <c r="F5088" s="201"/>
      <c r="G5088" s="202"/>
      <c r="H5088" s="203"/>
      <c r="I5088" s="176"/>
      <c r="J5088" s="177"/>
      <c r="K5088" s="204"/>
      <c r="L5088" s="204"/>
    </row>
    <row r="5089" spans="3:12">
      <c r="C5089" s="199"/>
      <c r="D5089" s="200"/>
      <c r="E5089" s="175"/>
      <c r="F5089" s="201"/>
      <c r="G5089" s="202"/>
      <c r="H5089" s="203"/>
      <c r="I5089" s="176"/>
      <c r="J5089" s="177"/>
      <c r="K5089" s="204"/>
      <c r="L5089" s="204"/>
    </row>
    <row r="5090" spans="3:12">
      <c r="C5090" s="199"/>
      <c r="D5090" s="200"/>
      <c r="E5090" s="175"/>
      <c r="F5090" s="201"/>
      <c r="G5090" s="202"/>
      <c r="H5090" s="203"/>
      <c r="I5090" s="176"/>
      <c r="J5090" s="177"/>
      <c r="K5090" s="204"/>
      <c r="L5090" s="204"/>
    </row>
    <row r="5091" spans="3:12">
      <c r="C5091" s="199"/>
      <c r="D5091" s="200"/>
      <c r="E5091" s="175"/>
      <c r="F5091" s="201"/>
      <c r="G5091" s="202"/>
      <c r="H5091" s="203"/>
      <c r="I5091" s="176"/>
      <c r="J5091" s="177"/>
      <c r="K5091" s="204"/>
      <c r="L5091" s="204"/>
    </row>
    <row r="5092" spans="3:12">
      <c r="C5092" s="199"/>
      <c r="D5092" s="200"/>
      <c r="E5092" s="175"/>
      <c r="F5092" s="201"/>
      <c r="G5092" s="202"/>
      <c r="H5092" s="203"/>
      <c r="I5092" s="176"/>
      <c r="J5092" s="177"/>
      <c r="K5092" s="204"/>
      <c r="L5092" s="204"/>
    </row>
    <row r="5093" spans="3:12">
      <c r="C5093" s="199"/>
      <c r="D5093" s="200"/>
      <c r="E5093" s="175"/>
      <c r="F5093" s="201"/>
      <c r="G5093" s="202"/>
      <c r="H5093" s="203"/>
      <c r="I5093" s="176"/>
      <c r="J5093" s="177"/>
      <c r="K5093" s="204"/>
      <c r="L5093" s="204"/>
    </row>
    <row r="5094" spans="3:12">
      <c r="C5094" s="199"/>
      <c r="D5094" s="200"/>
      <c r="E5094" s="175"/>
      <c r="F5094" s="201"/>
      <c r="G5094" s="202"/>
      <c r="H5094" s="203"/>
      <c r="I5094" s="176"/>
      <c r="J5094" s="177"/>
      <c r="K5094" s="204"/>
      <c r="L5094" s="204"/>
    </row>
    <row r="5095" spans="3:12">
      <c r="C5095" s="199"/>
      <c r="D5095" s="200"/>
      <c r="E5095" s="175"/>
      <c r="F5095" s="201"/>
      <c r="G5095" s="202"/>
      <c r="H5095" s="203"/>
      <c r="I5095" s="176"/>
      <c r="J5095" s="177"/>
      <c r="K5095" s="204"/>
      <c r="L5095" s="204"/>
    </row>
    <row r="5096" spans="3:12">
      <c r="C5096" s="199"/>
      <c r="D5096" s="200"/>
      <c r="E5096" s="175"/>
      <c r="F5096" s="201"/>
      <c r="G5096" s="202"/>
      <c r="H5096" s="203"/>
      <c r="I5096" s="176"/>
      <c r="J5096" s="177"/>
      <c r="K5096" s="204"/>
      <c r="L5096" s="204"/>
    </row>
    <row r="5097" spans="3:12">
      <c r="C5097" s="199"/>
      <c r="D5097" s="200"/>
      <c r="E5097" s="175"/>
      <c r="F5097" s="201"/>
      <c r="G5097" s="202"/>
      <c r="H5097" s="203"/>
      <c r="I5097" s="176"/>
      <c r="J5097" s="177"/>
      <c r="K5097" s="204"/>
      <c r="L5097" s="204"/>
    </row>
    <row r="5098" spans="3:12">
      <c r="C5098" s="199"/>
      <c r="D5098" s="200"/>
      <c r="E5098" s="175"/>
      <c r="F5098" s="201"/>
      <c r="G5098" s="202"/>
      <c r="H5098" s="203"/>
      <c r="I5098" s="176"/>
      <c r="J5098" s="177"/>
      <c r="K5098" s="204"/>
      <c r="L5098" s="204"/>
    </row>
    <row r="5099" spans="3:12">
      <c r="C5099" s="199"/>
      <c r="D5099" s="200"/>
      <c r="E5099" s="175"/>
      <c r="F5099" s="201"/>
      <c r="G5099" s="202"/>
      <c r="H5099" s="203"/>
      <c r="I5099" s="176"/>
      <c r="J5099" s="177"/>
      <c r="K5099" s="204"/>
      <c r="L5099" s="204"/>
    </row>
    <row r="5100" spans="3:12">
      <c r="C5100" s="199"/>
      <c r="D5100" s="200"/>
      <c r="E5100" s="175"/>
      <c r="F5100" s="201"/>
      <c r="G5100" s="202"/>
      <c r="H5100" s="203"/>
      <c r="I5100" s="176"/>
      <c r="J5100" s="177"/>
      <c r="K5100" s="204"/>
      <c r="L5100" s="204"/>
    </row>
    <row r="5101" spans="3:12">
      <c r="C5101" s="199"/>
      <c r="D5101" s="200"/>
      <c r="E5101" s="175"/>
      <c r="F5101" s="201"/>
      <c r="G5101" s="202"/>
      <c r="H5101" s="203"/>
      <c r="I5101" s="176"/>
      <c r="J5101" s="177"/>
      <c r="K5101" s="204"/>
      <c r="L5101" s="204"/>
    </row>
    <row r="5102" spans="3:12">
      <c r="C5102" s="199"/>
      <c r="D5102" s="200"/>
      <c r="E5102" s="175"/>
      <c r="F5102" s="201"/>
      <c r="G5102" s="202"/>
      <c r="H5102" s="203"/>
      <c r="I5102" s="176"/>
      <c r="J5102" s="177"/>
      <c r="K5102" s="204"/>
      <c r="L5102" s="204"/>
    </row>
    <row r="5103" spans="3:12">
      <c r="C5103" s="199"/>
      <c r="D5103" s="200"/>
      <c r="E5103" s="175"/>
      <c r="F5103" s="201"/>
      <c r="G5103" s="202"/>
      <c r="H5103" s="203"/>
      <c r="I5103" s="176"/>
      <c r="J5103" s="177"/>
      <c r="K5103" s="204"/>
      <c r="L5103" s="204"/>
    </row>
    <row r="5104" spans="3:12">
      <c r="C5104" s="199"/>
      <c r="D5104" s="200"/>
      <c r="E5104" s="175"/>
      <c r="F5104" s="201"/>
      <c r="G5104" s="202"/>
      <c r="H5104" s="203"/>
      <c r="I5104" s="176"/>
      <c r="J5104" s="177"/>
      <c r="K5104" s="204"/>
      <c r="L5104" s="204"/>
    </row>
    <row r="5105" spans="3:12">
      <c r="C5105" s="199"/>
      <c r="D5105" s="200"/>
      <c r="E5105" s="175"/>
      <c r="F5105" s="201"/>
      <c r="G5105" s="202"/>
      <c r="H5105" s="203"/>
      <c r="I5105" s="176"/>
      <c r="J5105" s="177"/>
      <c r="K5105" s="204"/>
      <c r="L5105" s="204"/>
    </row>
    <row r="5106" spans="3:12">
      <c r="C5106" s="199"/>
      <c r="D5106" s="200"/>
      <c r="E5106" s="175"/>
      <c r="F5106" s="201"/>
      <c r="G5106" s="202"/>
      <c r="H5106" s="203"/>
      <c r="I5106" s="176"/>
      <c r="J5106" s="177"/>
      <c r="K5106" s="204"/>
      <c r="L5106" s="204"/>
    </row>
    <row r="5107" spans="3:12">
      <c r="C5107" s="199"/>
      <c r="D5107" s="200"/>
      <c r="E5107" s="175"/>
      <c r="F5107" s="201"/>
      <c r="G5107" s="202"/>
      <c r="H5107" s="203"/>
      <c r="I5107" s="176"/>
      <c r="J5107" s="177"/>
      <c r="K5107" s="204"/>
      <c r="L5107" s="204"/>
    </row>
    <row r="5108" spans="3:12">
      <c r="C5108" s="199"/>
      <c r="D5108" s="200"/>
      <c r="E5108" s="175"/>
      <c r="F5108" s="201"/>
      <c r="G5108" s="202"/>
      <c r="H5108" s="203"/>
      <c r="I5108" s="176"/>
      <c r="J5108" s="177"/>
      <c r="K5108" s="204"/>
      <c r="L5108" s="204"/>
    </row>
    <row r="5109" spans="3:12">
      <c r="C5109" s="199"/>
      <c r="D5109" s="200"/>
      <c r="E5109" s="175"/>
      <c r="F5109" s="201"/>
      <c r="G5109" s="202"/>
      <c r="H5109" s="203"/>
      <c r="I5109" s="176"/>
      <c r="J5109" s="177"/>
      <c r="K5109" s="204"/>
      <c r="L5109" s="204"/>
    </row>
    <row r="5110" spans="3:12">
      <c r="C5110" s="199"/>
      <c r="D5110" s="200"/>
      <c r="E5110" s="175"/>
      <c r="F5110" s="201"/>
      <c r="G5110" s="202"/>
      <c r="H5110" s="203"/>
      <c r="I5110" s="176"/>
      <c r="J5110" s="177"/>
      <c r="K5110" s="204"/>
      <c r="L5110" s="204"/>
    </row>
    <row r="5111" spans="3:12">
      <c r="C5111" s="199"/>
      <c r="D5111" s="200"/>
      <c r="E5111" s="175"/>
      <c r="F5111" s="201"/>
      <c r="G5111" s="202"/>
      <c r="H5111" s="203"/>
      <c r="I5111" s="176"/>
      <c r="J5111" s="177"/>
      <c r="K5111" s="204"/>
      <c r="L5111" s="204"/>
    </row>
    <row r="5112" spans="3:12">
      <c r="C5112" s="199"/>
      <c r="D5112" s="200"/>
      <c r="E5112" s="175"/>
      <c r="F5112" s="201"/>
      <c r="G5112" s="202"/>
      <c r="H5112" s="203"/>
      <c r="I5112" s="176"/>
      <c r="J5112" s="177"/>
      <c r="K5112" s="204"/>
      <c r="L5112" s="204"/>
    </row>
    <row r="5113" spans="3:12">
      <c r="C5113" s="199"/>
      <c r="D5113" s="200"/>
      <c r="E5113" s="175"/>
      <c r="F5113" s="201"/>
      <c r="G5113" s="202"/>
      <c r="H5113" s="203"/>
      <c r="I5113" s="176"/>
      <c r="J5113" s="177"/>
      <c r="K5113" s="204"/>
      <c r="L5113" s="204"/>
    </row>
    <row r="5114" spans="3:12">
      <c r="C5114" s="199"/>
      <c r="D5114" s="200"/>
      <c r="E5114" s="175"/>
      <c r="F5114" s="201"/>
      <c r="G5114" s="202"/>
      <c r="H5114" s="203"/>
      <c r="I5114" s="176"/>
      <c r="J5114" s="177"/>
      <c r="K5114" s="204"/>
      <c r="L5114" s="204"/>
    </row>
    <row r="5115" spans="3:12">
      <c r="C5115" s="199"/>
      <c r="D5115" s="200"/>
      <c r="E5115" s="175"/>
      <c r="F5115" s="201"/>
      <c r="G5115" s="202"/>
      <c r="H5115" s="203"/>
      <c r="I5115" s="176"/>
      <c r="J5115" s="177"/>
      <c r="K5115" s="204"/>
      <c r="L5115" s="204"/>
    </row>
    <row r="5116" spans="3:12">
      <c r="C5116" s="199"/>
      <c r="D5116" s="200"/>
      <c r="E5116" s="175"/>
      <c r="F5116" s="201"/>
      <c r="G5116" s="202"/>
      <c r="H5116" s="203"/>
      <c r="I5116" s="176"/>
      <c r="J5116" s="177"/>
      <c r="K5116" s="204"/>
      <c r="L5116" s="204"/>
    </row>
    <row r="5117" spans="3:12">
      <c r="C5117" s="199"/>
      <c r="D5117" s="200"/>
      <c r="E5117" s="175"/>
      <c r="F5117" s="201"/>
      <c r="G5117" s="202"/>
      <c r="H5117" s="203"/>
      <c r="I5117" s="176"/>
      <c r="J5117" s="177"/>
      <c r="K5117" s="204"/>
      <c r="L5117" s="204"/>
    </row>
    <row r="5118" spans="3:12">
      <c r="C5118" s="199"/>
      <c r="D5118" s="200"/>
      <c r="E5118" s="175"/>
      <c r="F5118" s="201"/>
      <c r="G5118" s="202"/>
      <c r="H5118" s="203"/>
      <c r="I5118" s="176"/>
      <c r="J5118" s="177"/>
      <c r="K5118" s="204"/>
      <c r="L5118" s="204"/>
    </row>
    <row r="5119" spans="3:12">
      <c r="C5119" s="199"/>
      <c r="D5119" s="200"/>
      <c r="E5119" s="175"/>
      <c r="F5119" s="201"/>
      <c r="G5119" s="202"/>
      <c r="H5119" s="203"/>
      <c r="I5119" s="176"/>
      <c r="J5119" s="177"/>
      <c r="K5119" s="204"/>
      <c r="L5119" s="204"/>
    </row>
    <row r="5120" spans="3:12">
      <c r="C5120" s="199"/>
      <c r="D5120" s="200"/>
      <c r="E5120" s="175"/>
      <c r="F5120" s="201"/>
      <c r="G5120" s="202"/>
      <c r="H5120" s="203"/>
      <c r="I5120" s="176"/>
      <c r="J5120" s="177"/>
      <c r="K5120" s="204"/>
      <c r="L5120" s="204"/>
    </row>
    <row r="5121" spans="3:12">
      <c r="C5121" s="199"/>
      <c r="D5121" s="200"/>
      <c r="E5121" s="175"/>
      <c r="F5121" s="201"/>
      <c r="G5121" s="202"/>
      <c r="H5121" s="203"/>
      <c r="I5121" s="176"/>
      <c r="J5121" s="177"/>
      <c r="K5121" s="204"/>
      <c r="L5121" s="204"/>
    </row>
    <row r="5122" spans="3:12">
      <c r="C5122" s="199"/>
      <c r="D5122" s="200"/>
      <c r="E5122" s="175"/>
      <c r="F5122" s="201"/>
      <c r="G5122" s="202"/>
      <c r="H5122" s="203"/>
      <c r="I5122" s="176"/>
      <c r="J5122" s="177"/>
      <c r="K5122" s="204"/>
      <c r="L5122" s="204"/>
    </row>
    <row r="5123" spans="3:12">
      <c r="C5123" s="199"/>
      <c r="D5123" s="200"/>
      <c r="E5123" s="175"/>
      <c r="F5123" s="201"/>
      <c r="G5123" s="202"/>
      <c r="H5123" s="203"/>
      <c r="I5123" s="176"/>
      <c r="J5123" s="177"/>
      <c r="K5123" s="204"/>
      <c r="L5123" s="204"/>
    </row>
    <row r="5124" spans="3:12">
      <c r="C5124" s="199"/>
      <c r="D5124" s="200"/>
      <c r="E5124" s="175"/>
      <c r="F5124" s="201"/>
      <c r="G5124" s="202"/>
      <c r="H5124" s="203"/>
      <c r="I5124" s="176"/>
      <c r="J5124" s="177"/>
      <c r="K5124" s="204"/>
      <c r="L5124" s="204"/>
    </row>
    <row r="5125" spans="3:12">
      <c r="C5125" s="199"/>
      <c r="D5125" s="200"/>
      <c r="E5125" s="175"/>
      <c r="F5125" s="201"/>
      <c r="G5125" s="202"/>
      <c r="H5125" s="203"/>
      <c r="I5125" s="176"/>
      <c r="J5125" s="177"/>
      <c r="K5125" s="204"/>
      <c r="L5125" s="204"/>
    </row>
    <row r="5126" spans="3:12">
      <c r="C5126" s="199"/>
      <c r="D5126" s="200"/>
      <c r="E5126" s="175"/>
      <c r="F5126" s="201"/>
      <c r="G5126" s="202"/>
      <c r="H5126" s="203"/>
      <c r="I5126" s="176"/>
      <c r="J5126" s="177"/>
      <c r="K5126" s="204"/>
      <c r="L5126" s="204"/>
    </row>
    <row r="5127" spans="3:12">
      <c r="C5127" s="199"/>
      <c r="D5127" s="200"/>
      <c r="E5127" s="175"/>
      <c r="F5127" s="201"/>
      <c r="G5127" s="202"/>
      <c r="H5127" s="203"/>
      <c r="I5127" s="176"/>
      <c r="J5127" s="177"/>
      <c r="K5127" s="204"/>
      <c r="L5127" s="204"/>
    </row>
    <row r="5128" spans="3:12">
      <c r="C5128" s="199"/>
      <c r="D5128" s="200"/>
      <c r="E5128" s="175"/>
      <c r="F5128" s="201"/>
      <c r="G5128" s="202"/>
      <c r="H5128" s="203"/>
      <c r="I5128" s="176"/>
      <c r="J5128" s="177"/>
      <c r="K5128" s="204"/>
      <c r="L5128" s="204"/>
    </row>
    <row r="5129" spans="3:12">
      <c r="C5129" s="199"/>
      <c r="D5129" s="200"/>
      <c r="E5129" s="175"/>
      <c r="F5129" s="201"/>
      <c r="G5129" s="202"/>
      <c r="H5129" s="203"/>
      <c r="I5129" s="176"/>
      <c r="J5129" s="177"/>
      <c r="K5129" s="204"/>
      <c r="L5129" s="204"/>
    </row>
    <row r="5130" spans="3:12">
      <c r="C5130" s="199"/>
      <c r="D5130" s="200"/>
      <c r="E5130" s="175"/>
      <c r="F5130" s="201"/>
      <c r="G5130" s="202"/>
      <c r="H5130" s="203"/>
      <c r="I5130" s="176"/>
      <c r="J5130" s="177"/>
      <c r="K5130" s="204"/>
      <c r="L5130" s="204"/>
    </row>
    <row r="5131" spans="3:12">
      <c r="C5131" s="199"/>
      <c r="D5131" s="200"/>
      <c r="E5131" s="175"/>
      <c r="F5131" s="201"/>
      <c r="G5131" s="202"/>
      <c r="H5131" s="203"/>
      <c r="I5131" s="176"/>
      <c r="J5131" s="177"/>
      <c r="K5131" s="204"/>
      <c r="L5131" s="204"/>
    </row>
    <row r="5132" spans="3:12">
      <c r="C5132" s="199"/>
      <c r="D5132" s="200"/>
      <c r="E5132" s="175"/>
      <c r="F5132" s="201"/>
      <c r="G5132" s="202"/>
      <c r="H5132" s="203"/>
      <c r="I5132" s="176"/>
      <c r="J5132" s="177"/>
      <c r="K5132" s="204"/>
      <c r="L5132" s="204"/>
    </row>
    <row r="5133" spans="3:12">
      <c r="C5133" s="199"/>
      <c r="D5133" s="200"/>
      <c r="E5133" s="175"/>
      <c r="F5133" s="201"/>
      <c r="G5133" s="202"/>
      <c r="H5133" s="203"/>
      <c r="I5133" s="176"/>
      <c r="J5133" s="177"/>
      <c r="K5133" s="204"/>
      <c r="L5133" s="204"/>
    </row>
    <row r="5134" spans="3:12">
      <c r="C5134" s="199"/>
      <c r="D5134" s="200"/>
      <c r="E5134" s="175"/>
      <c r="F5134" s="201"/>
      <c r="G5134" s="202"/>
      <c r="H5134" s="203"/>
      <c r="I5134" s="176"/>
      <c r="J5134" s="177"/>
      <c r="K5134" s="204"/>
      <c r="L5134" s="204"/>
    </row>
    <row r="5135" spans="3:12">
      <c r="C5135" s="199"/>
      <c r="D5135" s="200"/>
      <c r="E5135" s="175"/>
      <c r="F5135" s="201"/>
      <c r="G5135" s="202"/>
      <c r="H5135" s="203"/>
      <c r="I5135" s="176"/>
      <c r="J5135" s="177"/>
      <c r="K5135" s="204"/>
      <c r="L5135" s="204"/>
    </row>
    <row r="5136" spans="3:12">
      <c r="C5136" s="199"/>
      <c r="D5136" s="200"/>
      <c r="E5136" s="175"/>
      <c r="F5136" s="201"/>
      <c r="G5136" s="202"/>
      <c r="H5136" s="203"/>
      <c r="I5136" s="176"/>
      <c r="J5136" s="177"/>
      <c r="K5136" s="204"/>
      <c r="L5136" s="204"/>
    </row>
    <row r="5137" spans="3:12">
      <c r="C5137" s="199"/>
      <c r="D5137" s="200"/>
      <c r="E5137" s="175"/>
      <c r="F5137" s="201"/>
      <c r="G5137" s="202"/>
      <c r="H5137" s="203"/>
      <c r="I5137" s="176"/>
      <c r="J5137" s="177"/>
      <c r="K5137" s="204"/>
      <c r="L5137" s="204"/>
    </row>
    <row r="5138" spans="3:12">
      <c r="C5138" s="199"/>
      <c r="D5138" s="200"/>
      <c r="E5138" s="175"/>
      <c r="F5138" s="201"/>
      <c r="G5138" s="202"/>
      <c r="H5138" s="203"/>
      <c r="I5138" s="176"/>
      <c r="J5138" s="177"/>
      <c r="K5138" s="204"/>
      <c r="L5138" s="204"/>
    </row>
    <row r="5139" spans="3:12">
      <c r="C5139" s="199"/>
      <c r="D5139" s="200"/>
      <c r="E5139" s="175"/>
      <c r="F5139" s="201"/>
      <c r="G5139" s="202"/>
      <c r="H5139" s="203"/>
      <c r="I5139" s="176"/>
      <c r="J5139" s="177"/>
      <c r="K5139" s="204"/>
      <c r="L5139" s="204"/>
    </row>
    <row r="5140" spans="3:12">
      <c r="C5140" s="199"/>
      <c r="D5140" s="200"/>
      <c r="E5140" s="175"/>
      <c r="F5140" s="201"/>
      <c r="G5140" s="202"/>
      <c r="H5140" s="203"/>
      <c r="I5140" s="176"/>
      <c r="J5140" s="177"/>
      <c r="K5140" s="204"/>
      <c r="L5140" s="204"/>
    </row>
    <row r="5141" spans="3:12">
      <c r="C5141" s="199"/>
      <c r="D5141" s="200"/>
      <c r="E5141" s="175"/>
      <c r="F5141" s="201"/>
      <c r="G5141" s="202"/>
      <c r="H5141" s="203"/>
      <c r="I5141" s="176"/>
      <c r="J5141" s="177"/>
      <c r="K5141" s="204"/>
      <c r="L5141" s="204"/>
    </row>
    <row r="5142" spans="3:12">
      <c r="C5142" s="199"/>
      <c r="D5142" s="200"/>
      <c r="E5142" s="175"/>
      <c r="F5142" s="201"/>
      <c r="G5142" s="202"/>
      <c r="H5142" s="203"/>
      <c r="I5142" s="176"/>
      <c r="J5142" s="177"/>
      <c r="K5142" s="204"/>
      <c r="L5142" s="204"/>
    </row>
    <row r="5143" spans="3:12">
      <c r="C5143" s="199"/>
      <c r="D5143" s="200"/>
      <c r="E5143" s="175"/>
      <c r="F5143" s="201"/>
      <c r="G5143" s="202"/>
      <c r="H5143" s="203"/>
      <c r="I5143" s="176"/>
      <c r="J5143" s="177"/>
      <c r="K5143" s="204"/>
      <c r="L5143" s="204"/>
    </row>
    <row r="5144" spans="3:12">
      <c r="C5144" s="199"/>
      <c r="D5144" s="200"/>
      <c r="E5144" s="175"/>
      <c r="F5144" s="201"/>
      <c r="G5144" s="202"/>
      <c r="H5144" s="203"/>
      <c r="I5144" s="176"/>
      <c r="J5144" s="177"/>
      <c r="K5144" s="204"/>
      <c r="L5144" s="204"/>
    </row>
    <row r="5145" spans="3:12">
      <c r="C5145" s="199"/>
      <c r="D5145" s="200"/>
      <c r="E5145" s="175"/>
      <c r="F5145" s="201"/>
      <c r="G5145" s="202"/>
      <c r="H5145" s="203"/>
      <c r="I5145" s="176"/>
      <c r="J5145" s="177"/>
      <c r="K5145" s="204"/>
      <c r="L5145" s="204"/>
    </row>
    <row r="5146" spans="3:12">
      <c r="C5146" s="199"/>
      <c r="D5146" s="200"/>
      <c r="E5146" s="175"/>
      <c r="F5146" s="201"/>
      <c r="G5146" s="202"/>
      <c r="H5146" s="203"/>
      <c r="I5146" s="176"/>
      <c r="J5146" s="177"/>
      <c r="K5146" s="204"/>
      <c r="L5146" s="204"/>
    </row>
    <row r="5147" spans="3:12">
      <c r="C5147" s="199"/>
      <c r="D5147" s="200"/>
      <c r="E5147" s="175"/>
      <c r="F5147" s="201"/>
      <c r="G5147" s="202"/>
      <c r="H5147" s="203"/>
      <c r="I5147" s="176"/>
      <c r="J5147" s="177"/>
      <c r="K5147" s="204"/>
      <c r="L5147" s="204"/>
    </row>
    <row r="5148" spans="3:12">
      <c r="C5148" s="199"/>
      <c r="D5148" s="200"/>
      <c r="E5148" s="175"/>
      <c r="F5148" s="201"/>
      <c r="G5148" s="202"/>
      <c r="H5148" s="203"/>
      <c r="I5148" s="176"/>
      <c r="J5148" s="177"/>
      <c r="K5148" s="204"/>
      <c r="L5148" s="204"/>
    </row>
    <row r="5149" spans="3:12">
      <c r="C5149" s="199"/>
      <c r="D5149" s="200"/>
      <c r="E5149" s="175"/>
      <c r="F5149" s="201"/>
      <c r="G5149" s="202"/>
      <c r="H5149" s="203"/>
      <c r="I5149" s="176"/>
      <c r="J5149" s="177"/>
      <c r="K5149" s="204"/>
      <c r="L5149" s="204"/>
    </row>
    <row r="5150" spans="3:12">
      <c r="C5150" s="199"/>
      <c r="D5150" s="200"/>
      <c r="E5150" s="175"/>
      <c r="F5150" s="201"/>
      <c r="G5150" s="202"/>
      <c r="H5150" s="203"/>
      <c r="I5150" s="176"/>
      <c r="J5150" s="177"/>
      <c r="K5150" s="204"/>
      <c r="L5150" s="204"/>
    </row>
    <row r="5151" spans="3:12">
      <c r="C5151" s="199"/>
      <c r="D5151" s="200"/>
      <c r="E5151" s="175"/>
      <c r="F5151" s="201"/>
      <c r="G5151" s="202"/>
      <c r="H5151" s="203"/>
      <c r="I5151" s="176"/>
      <c r="J5151" s="177"/>
      <c r="K5151" s="204"/>
      <c r="L5151" s="204"/>
    </row>
    <row r="5152" spans="3:12">
      <c r="C5152" s="199"/>
      <c r="D5152" s="200"/>
      <c r="E5152" s="175"/>
      <c r="F5152" s="201"/>
      <c r="G5152" s="202"/>
      <c r="H5152" s="203"/>
      <c r="I5152" s="176"/>
      <c r="J5152" s="177"/>
      <c r="K5152" s="204"/>
      <c r="L5152" s="204"/>
    </row>
    <row r="5153" spans="3:12">
      <c r="C5153" s="199"/>
      <c r="D5153" s="200"/>
      <c r="E5153" s="175"/>
      <c r="F5153" s="201"/>
      <c r="G5153" s="202"/>
      <c r="H5153" s="203"/>
      <c r="I5153" s="176"/>
      <c r="J5153" s="177"/>
      <c r="K5153" s="204"/>
      <c r="L5153" s="204"/>
    </row>
    <row r="5154" spans="3:12">
      <c r="C5154" s="199"/>
      <c r="D5154" s="200"/>
      <c r="E5154" s="175"/>
      <c r="F5154" s="201"/>
      <c r="G5154" s="202"/>
      <c r="H5154" s="203"/>
      <c r="I5154" s="176"/>
      <c r="J5154" s="177"/>
      <c r="K5154" s="204"/>
      <c r="L5154" s="204"/>
    </row>
    <row r="5155" spans="3:12">
      <c r="C5155" s="199"/>
      <c r="D5155" s="200"/>
      <c r="E5155" s="175"/>
      <c r="F5155" s="201"/>
      <c r="G5155" s="202"/>
      <c r="H5155" s="203"/>
      <c r="I5155" s="176"/>
      <c r="J5155" s="177"/>
      <c r="K5155" s="204"/>
      <c r="L5155" s="204"/>
    </row>
    <row r="5156" spans="3:12">
      <c r="C5156" s="199"/>
      <c r="D5156" s="200"/>
      <c r="E5156" s="175"/>
      <c r="F5156" s="201"/>
      <c r="G5156" s="202"/>
      <c r="H5156" s="203"/>
      <c r="I5156" s="176"/>
      <c r="J5156" s="177"/>
      <c r="K5156" s="204"/>
      <c r="L5156" s="204"/>
    </row>
    <row r="5157" spans="3:12">
      <c r="C5157" s="199"/>
      <c r="D5157" s="200"/>
      <c r="E5157" s="175"/>
      <c r="F5157" s="201"/>
      <c r="G5157" s="202"/>
      <c r="H5157" s="203"/>
      <c r="I5157" s="176"/>
      <c r="J5157" s="177"/>
      <c r="K5157" s="204"/>
      <c r="L5157" s="204"/>
    </row>
    <row r="5158" spans="3:12">
      <c r="C5158" s="199"/>
      <c r="D5158" s="200"/>
      <c r="E5158" s="175"/>
      <c r="F5158" s="201"/>
      <c r="G5158" s="202"/>
      <c r="H5158" s="203"/>
      <c r="I5158" s="176"/>
      <c r="J5158" s="177"/>
      <c r="K5158" s="204"/>
      <c r="L5158" s="204"/>
    </row>
    <row r="5159" spans="3:12">
      <c r="C5159" s="199"/>
      <c r="D5159" s="200"/>
      <c r="E5159" s="175"/>
      <c r="F5159" s="201"/>
      <c r="G5159" s="202"/>
      <c r="H5159" s="203"/>
      <c r="I5159" s="176"/>
      <c r="J5159" s="177"/>
      <c r="K5159" s="204"/>
      <c r="L5159" s="204"/>
    </row>
    <row r="5160" spans="3:12">
      <c r="C5160" s="199"/>
      <c r="D5160" s="200"/>
      <c r="E5160" s="175"/>
      <c r="F5160" s="201"/>
      <c r="G5160" s="202"/>
      <c r="H5160" s="203"/>
      <c r="I5160" s="176"/>
      <c r="J5160" s="177"/>
      <c r="K5160" s="204"/>
      <c r="L5160" s="204"/>
    </row>
    <row r="5161" spans="3:12">
      <c r="C5161" s="199"/>
      <c r="D5161" s="200"/>
      <c r="E5161" s="175"/>
      <c r="F5161" s="201"/>
      <c r="G5161" s="202"/>
      <c r="H5161" s="203"/>
      <c r="I5161" s="176"/>
      <c r="J5161" s="177"/>
      <c r="K5161" s="204"/>
      <c r="L5161" s="204"/>
    </row>
    <row r="5162" spans="3:12">
      <c r="C5162" s="199"/>
      <c r="D5162" s="200"/>
      <c r="E5162" s="175"/>
      <c r="F5162" s="201"/>
      <c r="G5162" s="202"/>
      <c r="H5162" s="203"/>
      <c r="I5162" s="176"/>
      <c r="J5162" s="177"/>
      <c r="K5162" s="204"/>
      <c r="L5162" s="204"/>
    </row>
    <row r="5163" spans="3:12">
      <c r="C5163" s="199"/>
      <c r="D5163" s="200"/>
      <c r="E5163" s="175"/>
      <c r="F5163" s="201"/>
      <c r="G5163" s="202"/>
      <c r="H5163" s="203"/>
      <c r="I5163" s="176"/>
      <c r="J5163" s="177"/>
      <c r="K5163" s="204"/>
      <c r="L5163" s="204"/>
    </row>
    <row r="5164" spans="3:12">
      <c r="C5164" s="199"/>
      <c r="D5164" s="200"/>
      <c r="E5164" s="175"/>
      <c r="F5164" s="201"/>
      <c r="G5164" s="202"/>
      <c r="H5164" s="203"/>
      <c r="I5164" s="176"/>
      <c r="J5164" s="177"/>
      <c r="K5164" s="204"/>
      <c r="L5164" s="204"/>
    </row>
    <row r="5165" spans="3:12">
      <c r="C5165" s="199"/>
      <c r="D5165" s="200"/>
      <c r="E5165" s="175"/>
      <c r="F5165" s="201"/>
      <c r="G5165" s="202"/>
      <c r="H5165" s="203"/>
      <c r="I5165" s="176"/>
      <c r="J5165" s="177"/>
      <c r="K5165" s="204"/>
      <c r="L5165" s="204"/>
    </row>
    <row r="5166" spans="3:12">
      <c r="C5166" s="199"/>
      <c r="D5166" s="200"/>
      <c r="E5166" s="175"/>
      <c r="F5166" s="201"/>
      <c r="G5166" s="202"/>
      <c r="H5166" s="203"/>
      <c r="I5166" s="176"/>
      <c r="J5166" s="177"/>
      <c r="K5166" s="204"/>
      <c r="L5166" s="204"/>
    </row>
    <row r="5167" spans="3:12">
      <c r="C5167" s="199"/>
      <c r="D5167" s="200"/>
      <c r="E5167" s="175"/>
      <c r="F5167" s="201"/>
      <c r="G5167" s="202"/>
      <c r="H5167" s="203"/>
      <c r="I5167" s="176"/>
      <c r="J5167" s="177"/>
      <c r="K5167" s="204"/>
      <c r="L5167" s="204"/>
    </row>
    <row r="5168" spans="3:12">
      <c r="C5168" s="199"/>
      <c r="D5168" s="200"/>
      <c r="E5168" s="175"/>
      <c r="F5168" s="201"/>
      <c r="G5168" s="202"/>
      <c r="H5168" s="203"/>
      <c r="I5168" s="176"/>
      <c r="J5168" s="177"/>
      <c r="K5168" s="204"/>
      <c r="L5168" s="204"/>
    </row>
    <row r="5169" spans="3:12">
      <c r="C5169" s="199"/>
      <c r="D5169" s="200"/>
      <c r="E5169" s="175"/>
      <c r="F5169" s="201"/>
      <c r="G5169" s="202"/>
      <c r="H5169" s="203"/>
      <c r="I5169" s="176"/>
      <c r="J5169" s="177"/>
      <c r="K5169" s="204"/>
      <c r="L5169" s="204"/>
    </row>
    <row r="5170" spans="3:12">
      <c r="C5170" s="199"/>
      <c r="D5170" s="200"/>
      <c r="E5170" s="175"/>
      <c r="F5170" s="201"/>
      <c r="G5170" s="202"/>
      <c r="H5170" s="203"/>
      <c r="I5170" s="176"/>
      <c r="J5170" s="177"/>
      <c r="K5170" s="204"/>
      <c r="L5170" s="204"/>
    </row>
    <row r="5171" spans="3:12">
      <c r="C5171" s="199"/>
      <c r="D5171" s="200"/>
      <c r="E5171" s="175"/>
      <c r="F5171" s="201"/>
      <c r="G5171" s="202"/>
      <c r="H5171" s="203"/>
      <c r="I5171" s="176"/>
      <c r="J5171" s="177"/>
      <c r="K5171" s="204"/>
      <c r="L5171" s="204"/>
    </row>
    <row r="5172" spans="3:12">
      <c r="C5172" s="199"/>
      <c r="D5172" s="200"/>
      <c r="E5172" s="175"/>
      <c r="F5172" s="201"/>
      <c r="G5172" s="202"/>
      <c r="H5172" s="203"/>
      <c r="I5172" s="176"/>
      <c r="J5172" s="177"/>
      <c r="K5172" s="204"/>
      <c r="L5172" s="204"/>
    </row>
    <row r="5173" spans="3:12">
      <c r="C5173" s="199"/>
      <c r="D5173" s="200"/>
      <c r="E5173" s="175"/>
      <c r="F5173" s="201"/>
      <c r="G5173" s="202"/>
      <c r="H5173" s="203"/>
      <c r="I5173" s="176"/>
      <c r="J5173" s="177"/>
      <c r="K5173" s="204"/>
      <c r="L5173" s="204"/>
    </row>
    <row r="5174" spans="3:12">
      <c r="C5174" s="199"/>
      <c r="D5174" s="200"/>
      <c r="E5174" s="175"/>
      <c r="F5174" s="201"/>
      <c r="G5174" s="202"/>
      <c r="H5174" s="203"/>
      <c r="I5174" s="176"/>
      <c r="J5174" s="177"/>
      <c r="K5174" s="204"/>
      <c r="L5174" s="204"/>
    </row>
    <row r="5175" spans="3:12">
      <c r="C5175" s="199"/>
      <c r="D5175" s="200"/>
      <c r="E5175" s="175"/>
      <c r="F5175" s="201"/>
      <c r="G5175" s="202"/>
      <c r="H5175" s="203"/>
      <c r="I5175" s="176"/>
      <c r="J5175" s="177"/>
      <c r="K5175" s="204"/>
      <c r="L5175" s="204"/>
    </row>
    <row r="5176" spans="3:12">
      <c r="C5176" s="199"/>
      <c r="D5176" s="200"/>
      <c r="E5176" s="175"/>
      <c r="F5176" s="201"/>
      <c r="G5176" s="202"/>
      <c r="H5176" s="203"/>
      <c r="I5176" s="176"/>
      <c r="J5176" s="177"/>
      <c r="K5176" s="204"/>
      <c r="L5176" s="204"/>
    </row>
    <row r="5177" spans="3:12">
      <c r="C5177" s="199"/>
      <c r="D5177" s="200"/>
      <c r="E5177" s="175"/>
      <c r="F5177" s="201"/>
      <c r="G5177" s="202"/>
      <c r="H5177" s="203"/>
      <c r="I5177" s="176"/>
      <c r="J5177" s="177"/>
      <c r="K5177" s="204"/>
      <c r="L5177" s="204"/>
    </row>
    <row r="5178" spans="3:12">
      <c r="C5178" s="199"/>
      <c r="D5178" s="200"/>
      <c r="E5178" s="175"/>
      <c r="F5178" s="201"/>
      <c r="G5178" s="202"/>
      <c r="H5178" s="203"/>
      <c r="I5178" s="176"/>
      <c r="J5178" s="177"/>
      <c r="K5178" s="204"/>
      <c r="L5178" s="204"/>
    </row>
    <row r="5179" spans="3:12">
      <c r="C5179" s="199"/>
      <c r="D5179" s="200"/>
      <c r="E5179" s="175"/>
      <c r="F5179" s="201"/>
      <c r="G5179" s="202"/>
      <c r="H5179" s="203"/>
      <c r="I5179" s="176"/>
      <c r="J5179" s="177"/>
      <c r="K5179" s="204"/>
      <c r="L5179" s="204"/>
    </row>
    <row r="5180" spans="3:12">
      <c r="C5180" s="199"/>
      <c r="D5180" s="200"/>
      <c r="E5180" s="175"/>
      <c r="F5180" s="201"/>
      <c r="G5180" s="202"/>
      <c r="H5180" s="203"/>
      <c r="I5180" s="176"/>
      <c r="J5180" s="177"/>
      <c r="K5180" s="204"/>
      <c r="L5180" s="204"/>
    </row>
    <row r="5181" spans="3:12">
      <c r="C5181" s="199"/>
      <c r="D5181" s="200"/>
      <c r="E5181" s="175"/>
      <c r="F5181" s="201"/>
      <c r="G5181" s="202"/>
      <c r="H5181" s="203"/>
      <c r="I5181" s="176"/>
      <c r="J5181" s="177"/>
      <c r="K5181" s="204"/>
      <c r="L5181" s="204"/>
    </row>
    <row r="5182" spans="3:12">
      <c r="C5182" s="199"/>
      <c r="D5182" s="200"/>
      <c r="E5182" s="175"/>
      <c r="F5182" s="201"/>
      <c r="G5182" s="202"/>
      <c r="H5182" s="203"/>
      <c r="I5182" s="176"/>
      <c r="J5182" s="177"/>
      <c r="K5182" s="204"/>
      <c r="L5182" s="204"/>
    </row>
    <row r="5183" spans="3:12">
      <c r="C5183" s="199"/>
      <c r="D5183" s="200"/>
      <c r="E5183" s="175"/>
      <c r="F5183" s="201"/>
      <c r="G5183" s="202"/>
      <c r="H5183" s="203"/>
      <c r="I5183" s="176"/>
      <c r="J5183" s="177"/>
      <c r="K5183" s="204"/>
      <c r="L5183" s="204"/>
    </row>
    <row r="5184" spans="3:12">
      <c r="C5184" s="199"/>
      <c r="D5184" s="200"/>
      <c r="E5184" s="175"/>
      <c r="F5184" s="201"/>
      <c r="G5184" s="202"/>
      <c r="H5184" s="203"/>
      <c r="I5184" s="176"/>
      <c r="J5184" s="177"/>
      <c r="K5184" s="204"/>
      <c r="L5184" s="204"/>
    </row>
    <row r="5185" spans="3:12">
      <c r="C5185" s="199"/>
      <c r="D5185" s="200"/>
      <c r="E5185" s="175"/>
      <c r="F5185" s="201"/>
      <c r="G5185" s="202"/>
      <c r="H5185" s="203"/>
      <c r="I5185" s="176"/>
      <c r="J5185" s="177"/>
      <c r="K5185" s="204"/>
      <c r="L5185" s="204"/>
    </row>
    <row r="5186" spans="3:12">
      <c r="C5186" s="199"/>
      <c r="D5186" s="200"/>
      <c r="E5186" s="175"/>
      <c r="F5186" s="201"/>
      <c r="G5186" s="202"/>
      <c r="H5186" s="203"/>
      <c r="I5186" s="176"/>
      <c r="J5186" s="177"/>
      <c r="K5186" s="204"/>
      <c r="L5186" s="204"/>
    </row>
    <row r="5187" spans="3:12">
      <c r="C5187" s="199"/>
      <c r="D5187" s="200"/>
      <c r="E5187" s="175"/>
      <c r="F5187" s="201"/>
      <c r="G5187" s="202"/>
      <c r="H5187" s="203"/>
      <c r="I5187" s="176"/>
      <c r="J5187" s="177"/>
      <c r="K5187" s="204"/>
      <c r="L5187" s="204"/>
    </row>
    <row r="5188" spans="3:12">
      <c r="C5188" s="199"/>
      <c r="D5188" s="200"/>
      <c r="E5188" s="175"/>
      <c r="F5188" s="201"/>
      <c r="G5188" s="202"/>
      <c r="H5188" s="203"/>
      <c r="I5188" s="176"/>
      <c r="J5188" s="177"/>
      <c r="K5188" s="204"/>
      <c r="L5188" s="204"/>
    </row>
    <row r="5189" spans="3:12">
      <c r="C5189" s="199"/>
      <c r="D5189" s="200"/>
      <c r="E5189" s="175"/>
      <c r="F5189" s="201"/>
      <c r="G5189" s="202"/>
      <c r="H5189" s="203"/>
      <c r="I5189" s="176"/>
      <c r="J5189" s="177"/>
      <c r="K5189" s="204"/>
      <c r="L5189" s="204"/>
    </row>
    <row r="5190" spans="3:12">
      <c r="C5190" s="199"/>
      <c r="D5190" s="200"/>
      <c r="E5190" s="175"/>
      <c r="F5190" s="201"/>
      <c r="G5190" s="202"/>
      <c r="H5190" s="203"/>
      <c r="I5190" s="176"/>
      <c r="J5190" s="177"/>
      <c r="K5190" s="204"/>
      <c r="L5190" s="204"/>
    </row>
    <row r="5191" spans="3:12">
      <c r="C5191" s="199"/>
      <c r="D5191" s="200"/>
      <c r="E5191" s="175"/>
      <c r="F5191" s="201"/>
      <c r="G5191" s="202"/>
      <c r="H5191" s="203"/>
      <c r="I5191" s="176"/>
      <c r="J5191" s="177"/>
      <c r="K5191" s="204"/>
      <c r="L5191" s="204"/>
    </row>
    <row r="5192" spans="3:12">
      <c r="C5192" s="199"/>
      <c r="D5192" s="200"/>
      <c r="E5192" s="175"/>
      <c r="F5192" s="201"/>
      <c r="G5192" s="202"/>
      <c r="H5192" s="203"/>
      <c r="I5192" s="176"/>
      <c r="J5192" s="177"/>
      <c r="K5192" s="204"/>
      <c r="L5192" s="204"/>
    </row>
    <row r="5193" spans="3:12">
      <c r="C5193" s="199"/>
      <c r="D5193" s="200"/>
      <c r="E5193" s="175"/>
      <c r="F5193" s="201"/>
      <c r="G5193" s="202"/>
      <c r="H5193" s="203"/>
      <c r="I5193" s="176"/>
      <c r="J5193" s="177"/>
      <c r="K5193" s="204"/>
      <c r="L5193" s="204"/>
    </row>
    <row r="5194" spans="3:12">
      <c r="C5194" s="199"/>
      <c r="D5194" s="200"/>
      <c r="E5194" s="175"/>
      <c r="F5194" s="201"/>
      <c r="G5194" s="202"/>
      <c r="H5194" s="203"/>
      <c r="I5194" s="176"/>
      <c r="J5194" s="177"/>
      <c r="K5194" s="204"/>
      <c r="L5194" s="204"/>
    </row>
    <row r="5195" spans="3:12">
      <c r="C5195" s="199"/>
      <c r="D5195" s="200"/>
      <c r="E5195" s="175"/>
      <c r="F5195" s="201"/>
      <c r="G5195" s="202"/>
      <c r="H5195" s="203"/>
      <c r="I5195" s="176"/>
      <c r="J5195" s="177"/>
      <c r="K5195" s="204"/>
      <c r="L5195" s="204"/>
    </row>
    <row r="5196" spans="3:12">
      <c r="C5196" s="199"/>
      <c r="D5196" s="200"/>
      <c r="E5196" s="175"/>
      <c r="F5196" s="201"/>
      <c r="G5196" s="202"/>
      <c r="H5196" s="203"/>
      <c r="I5196" s="176"/>
      <c r="J5196" s="177"/>
      <c r="K5196" s="204"/>
      <c r="L5196" s="204"/>
    </row>
    <row r="5197" spans="3:12">
      <c r="C5197" s="199"/>
      <c r="D5197" s="200"/>
      <c r="E5197" s="175"/>
      <c r="F5197" s="201"/>
      <c r="G5197" s="202"/>
      <c r="H5197" s="203"/>
      <c r="I5197" s="176"/>
      <c r="J5197" s="177"/>
      <c r="K5197" s="204"/>
      <c r="L5197" s="204"/>
    </row>
    <row r="5198" spans="3:12">
      <c r="C5198" s="199"/>
      <c r="D5198" s="200"/>
      <c r="E5198" s="175"/>
      <c r="F5198" s="201"/>
      <c r="G5198" s="202"/>
      <c r="H5198" s="203"/>
      <c r="I5198" s="176"/>
      <c r="J5198" s="177"/>
      <c r="K5198" s="204"/>
      <c r="L5198" s="204"/>
    </row>
    <row r="5199" spans="3:12">
      <c r="C5199" s="199"/>
      <c r="D5199" s="200"/>
      <c r="E5199" s="175"/>
      <c r="F5199" s="201"/>
      <c r="G5199" s="202"/>
      <c r="H5199" s="203"/>
      <c r="I5199" s="176"/>
      <c r="J5199" s="177"/>
      <c r="K5199" s="204"/>
      <c r="L5199" s="204"/>
    </row>
    <row r="5200" spans="3:12">
      <c r="C5200" s="199"/>
      <c r="D5200" s="200"/>
      <c r="E5200" s="175"/>
      <c r="F5200" s="201"/>
      <c r="G5200" s="202"/>
      <c r="H5200" s="203"/>
      <c r="I5200" s="176"/>
      <c r="J5200" s="177"/>
      <c r="K5200" s="204"/>
      <c r="L5200" s="204"/>
    </row>
    <row r="5201" spans="3:12">
      <c r="C5201" s="199"/>
      <c r="D5201" s="200"/>
      <c r="E5201" s="175"/>
      <c r="F5201" s="201"/>
      <c r="G5201" s="202"/>
      <c r="H5201" s="203"/>
      <c r="I5201" s="176"/>
      <c r="J5201" s="177"/>
      <c r="K5201" s="204"/>
      <c r="L5201" s="204"/>
    </row>
    <row r="5202" spans="3:12">
      <c r="C5202" s="199"/>
      <c r="D5202" s="200"/>
      <c r="E5202" s="175"/>
      <c r="F5202" s="201"/>
      <c r="G5202" s="202"/>
      <c r="H5202" s="203"/>
      <c r="I5202" s="176"/>
      <c r="J5202" s="177"/>
      <c r="K5202" s="204"/>
      <c r="L5202" s="204"/>
    </row>
    <row r="5203" spans="3:12">
      <c r="C5203" s="199"/>
      <c r="D5203" s="200"/>
      <c r="E5203" s="175"/>
      <c r="F5203" s="201"/>
      <c r="G5203" s="202"/>
      <c r="H5203" s="203"/>
      <c r="I5203" s="176"/>
      <c r="J5203" s="177"/>
      <c r="K5203" s="204"/>
      <c r="L5203" s="204"/>
    </row>
    <row r="5204" spans="3:12">
      <c r="C5204" s="199"/>
      <c r="D5204" s="200"/>
      <c r="E5204" s="175"/>
      <c r="F5204" s="201"/>
      <c r="G5204" s="202"/>
      <c r="H5204" s="203"/>
      <c r="I5204" s="176"/>
      <c r="J5204" s="177"/>
      <c r="K5204" s="204"/>
      <c r="L5204" s="204"/>
    </row>
    <row r="5205" spans="3:12">
      <c r="C5205" s="199"/>
      <c r="D5205" s="200"/>
      <c r="E5205" s="175"/>
      <c r="F5205" s="201"/>
      <c r="G5205" s="202"/>
      <c r="H5205" s="203"/>
      <c r="I5205" s="176"/>
      <c r="J5205" s="177"/>
      <c r="K5205" s="204"/>
      <c r="L5205" s="204"/>
    </row>
    <row r="5206" spans="3:12">
      <c r="C5206" s="199"/>
      <c r="D5206" s="200"/>
      <c r="E5206" s="175"/>
      <c r="F5206" s="201"/>
      <c r="G5206" s="202"/>
      <c r="H5206" s="203"/>
      <c r="I5206" s="176"/>
      <c r="J5206" s="177"/>
      <c r="K5206" s="204"/>
      <c r="L5206" s="204"/>
    </row>
    <row r="5207" spans="3:12">
      <c r="C5207" s="199"/>
      <c r="D5207" s="200"/>
      <c r="E5207" s="175"/>
      <c r="F5207" s="201"/>
      <c r="G5207" s="202"/>
      <c r="H5207" s="203"/>
      <c r="I5207" s="176"/>
      <c r="J5207" s="177"/>
      <c r="K5207" s="204"/>
      <c r="L5207" s="204"/>
    </row>
    <row r="5208" spans="3:12">
      <c r="C5208" s="199"/>
      <c r="D5208" s="200"/>
      <c r="E5208" s="175"/>
      <c r="F5208" s="201"/>
      <c r="G5208" s="202"/>
      <c r="H5208" s="203"/>
      <c r="I5208" s="176"/>
      <c r="J5208" s="177"/>
      <c r="K5208" s="204"/>
      <c r="L5208" s="204"/>
    </row>
    <row r="5209" spans="3:12">
      <c r="C5209" s="199"/>
      <c r="D5209" s="200"/>
      <c r="E5209" s="175"/>
      <c r="F5209" s="201"/>
      <c r="G5209" s="202"/>
      <c r="H5209" s="203"/>
      <c r="I5209" s="176"/>
      <c r="J5209" s="177"/>
      <c r="K5209" s="204"/>
      <c r="L5209" s="204"/>
    </row>
    <row r="5210" spans="3:12">
      <c r="C5210" s="199"/>
      <c r="D5210" s="200"/>
      <c r="E5210" s="175"/>
      <c r="F5210" s="201"/>
      <c r="G5210" s="202"/>
      <c r="H5210" s="203"/>
      <c r="I5210" s="176"/>
      <c r="J5210" s="177"/>
      <c r="K5210" s="204"/>
      <c r="L5210" s="204"/>
    </row>
    <row r="5211" spans="3:12">
      <c r="C5211" s="199"/>
      <c r="D5211" s="200"/>
      <c r="E5211" s="175"/>
      <c r="F5211" s="201"/>
      <c r="G5211" s="202"/>
      <c r="H5211" s="203"/>
      <c r="I5211" s="176"/>
      <c r="J5211" s="177"/>
      <c r="K5211" s="204"/>
      <c r="L5211" s="204"/>
    </row>
    <row r="5212" spans="3:12">
      <c r="C5212" s="199"/>
      <c r="D5212" s="200"/>
      <c r="E5212" s="175"/>
      <c r="F5212" s="201"/>
      <c r="G5212" s="202"/>
      <c r="H5212" s="203"/>
      <c r="I5212" s="176"/>
      <c r="J5212" s="177"/>
      <c r="K5212" s="204"/>
      <c r="L5212" s="204"/>
    </row>
    <row r="5213" spans="3:12">
      <c r="C5213" s="199"/>
      <c r="D5213" s="200"/>
      <c r="E5213" s="175"/>
      <c r="F5213" s="201"/>
      <c r="G5213" s="202"/>
      <c r="H5213" s="203"/>
      <c r="I5213" s="176"/>
      <c r="J5213" s="177"/>
      <c r="K5213" s="204"/>
      <c r="L5213" s="204"/>
    </row>
    <row r="5214" spans="3:12">
      <c r="C5214" s="199"/>
      <c r="D5214" s="200"/>
      <c r="E5214" s="175"/>
      <c r="F5214" s="201"/>
      <c r="G5214" s="202"/>
      <c r="H5214" s="203"/>
      <c r="I5214" s="176"/>
      <c r="J5214" s="177"/>
      <c r="K5214" s="204"/>
      <c r="L5214" s="204"/>
    </row>
    <row r="5215" spans="3:12">
      <c r="C5215" s="199"/>
      <c r="D5215" s="200"/>
      <c r="E5215" s="175"/>
      <c r="F5215" s="201"/>
      <c r="G5215" s="202"/>
      <c r="H5215" s="203"/>
      <c r="I5215" s="176"/>
      <c r="J5215" s="177"/>
      <c r="K5215" s="204"/>
      <c r="L5215" s="204"/>
    </row>
    <row r="5216" spans="3:12">
      <c r="C5216" s="199"/>
      <c r="D5216" s="200"/>
      <c r="E5216" s="175"/>
      <c r="F5216" s="201"/>
      <c r="G5216" s="202"/>
      <c r="H5216" s="203"/>
      <c r="I5216" s="176"/>
      <c r="J5216" s="177"/>
      <c r="K5216" s="204"/>
      <c r="L5216" s="204"/>
    </row>
    <row r="5217" spans="3:12">
      <c r="C5217" s="199"/>
      <c r="D5217" s="200"/>
      <c r="E5217" s="175"/>
      <c r="F5217" s="201"/>
      <c r="G5217" s="202"/>
      <c r="H5217" s="203"/>
      <c r="I5217" s="176"/>
      <c r="J5217" s="177"/>
      <c r="K5217" s="204"/>
      <c r="L5217" s="204"/>
    </row>
    <row r="5218" spans="3:12">
      <c r="C5218" s="199"/>
      <c r="D5218" s="200"/>
      <c r="E5218" s="175"/>
      <c r="F5218" s="201"/>
      <c r="G5218" s="202"/>
      <c r="H5218" s="203"/>
      <c r="I5218" s="176"/>
      <c r="J5218" s="177"/>
      <c r="K5218" s="204"/>
      <c r="L5218" s="204"/>
    </row>
    <row r="5219" spans="3:12">
      <c r="C5219" s="199"/>
      <c r="D5219" s="200"/>
      <c r="E5219" s="175"/>
      <c r="F5219" s="201"/>
      <c r="G5219" s="202"/>
      <c r="H5219" s="203"/>
      <c r="I5219" s="176"/>
      <c r="J5219" s="177"/>
      <c r="K5219" s="204"/>
      <c r="L5219" s="204"/>
    </row>
    <row r="5220" spans="3:12">
      <c r="C5220" s="199"/>
      <c r="D5220" s="200"/>
      <c r="E5220" s="175"/>
      <c r="F5220" s="201"/>
      <c r="G5220" s="202"/>
      <c r="H5220" s="203"/>
      <c r="I5220" s="176"/>
      <c r="J5220" s="177"/>
      <c r="K5220" s="204"/>
      <c r="L5220" s="204"/>
    </row>
    <row r="5221" spans="3:12">
      <c r="C5221" s="199"/>
      <c r="D5221" s="200"/>
      <c r="E5221" s="175"/>
      <c r="F5221" s="201"/>
      <c r="G5221" s="202"/>
      <c r="H5221" s="203"/>
      <c r="I5221" s="176"/>
      <c r="J5221" s="177"/>
      <c r="K5221" s="204"/>
      <c r="L5221" s="204"/>
    </row>
    <row r="5222" spans="3:12">
      <c r="C5222" s="199"/>
      <c r="D5222" s="200"/>
      <c r="E5222" s="175"/>
      <c r="F5222" s="201"/>
      <c r="G5222" s="202"/>
      <c r="H5222" s="203"/>
      <c r="I5222" s="176"/>
      <c r="J5222" s="177"/>
      <c r="K5222" s="204"/>
      <c r="L5222" s="204"/>
    </row>
    <row r="5223" spans="3:12">
      <c r="C5223" s="199"/>
      <c r="D5223" s="200"/>
      <c r="E5223" s="175"/>
      <c r="F5223" s="201"/>
      <c r="G5223" s="202"/>
      <c r="H5223" s="203"/>
      <c r="I5223" s="176"/>
      <c r="J5223" s="177"/>
      <c r="K5223" s="204"/>
      <c r="L5223" s="204"/>
    </row>
    <row r="5224" spans="3:12">
      <c r="C5224" s="199"/>
      <c r="D5224" s="200"/>
      <c r="E5224" s="175"/>
      <c r="F5224" s="201"/>
      <c r="G5224" s="202"/>
      <c r="H5224" s="203"/>
      <c r="I5224" s="176"/>
      <c r="J5224" s="177"/>
      <c r="K5224" s="204"/>
      <c r="L5224" s="204"/>
    </row>
    <row r="5225" spans="3:12">
      <c r="C5225" s="199"/>
      <c r="D5225" s="200"/>
      <c r="E5225" s="175"/>
      <c r="F5225" s="201"/>
      <c r="G5225" s="202"/>
      <c r="H5225" s="203"/>
      <c r="I5225" s="176"/>
      <c r="J5225" s="177"/>
      <c r="K5225" s="204"/>
      <c r="L5225" s="204"/>
    </row>
    <row r="5226" spans="3:12">
      <c r="C5226" s="199"/>
      <c r="D5226" s="200"/>
      <c r="E5226" s="175"/>
      <c r="F5226" s="201"/>
      <c r="G5226" s="202"/>
      <c r="H5226" s="203"/>
      <c r="I5226" s="176"/>
      <c r="J5226" s="177"/>
      <c r="K5226" s="204"/>
      <c r="L5226" s="204"/>
    </row>
    <row r="5227" spans="3:12">
      <c r="C5227" s="199"/>
      <c r="D5227" s="200"/>
      <c r="E5227" s="175"/>
      <c r="F5227" s="201"/>
      <c r="G5227" s="202"/>
      <c r="H5227" s="203"/>
      <c r="I5227" s="176"/>
      <c r="J5227" s="177"/>
      <c r="K5227" s="204"/>
      <c r="L5227" s="204"/>
    </row>
    <row r="5228" spans="3:12">
      <c r="C5228" s="199"/>
      <c r="D5228" s="200"/>
      <c r="E5228" s="175"/>
      <c r="F5228" s="201"/>
      <c r="G5228" s="202"/>
      <c r="H5228" s="203"/>
      <c r="I5228" s="176"/>
      <c r="J5228" s="177"/>
      <c r="K5228" s="204"/>
      <c r="L5228" s="204"/>
    </row>
    <row r="5229" spans="3:12">
      <c r="C5229" s="199"/>
      <c r="D5229" s="200"/>
      <c r="E5229" s="175"/>
      <c r="F5229" s="201"/>
      <c r="G5229" s="202"/>
      <c r="H5229" s="203"/>
      <c r="I5229" s="176"/>
      <c r="J5229" s="177"/>
      <c r="K5229" s="204"/>
      <c r="L5229" s="204"/>
    </row>
    <row r="5230" spans="3:12">
      <c r="C5230" s="199"/>
      <c r="D5230" s="200"/>
      <c r="E5230" s="175"/>
      <c r="F5230" s="201"/>
      <c r="G5230" s="202"/>
      <c r="H5230" s="203"/>
      <c r="I5230" s="176"/>
      <c r="J5230" s="177"/>
      <c r="K5230" s="204"/>
      <c r="L5230" s="204"/>
    </row>
    <row r="5231" spans="3:12">
      <c r="C5231" s="199"/>
      <c r="D5231" s="200"/>
      <c r="E5231" s="175"/>
      <c r="F5231" s="201"/>
      <c r="G5231" s="202"/>
      <c r="H5231" s="203"/>
      <c r="I5231" s="176"/>
      <c r="J5231" s="177"/>
      <c r="K5231" s="204"/>
      <c r="L5231" s="204"/>
    </row>
    <row r="5232" spans="3:12">
      <c r="C5232" s="199"/>
      <c r="D5232" s="200"/>
      <c r="E5232" s="175"/>
      <c r="F5232" s="201"/>
      <c r="G5232" s="202"/>
      <c r="H5232" s="203"/>
      <c r="I5232" s="176"/>
      <c r="J5232" s="177"/>
      <c r="K5232" s="204"/>
      <c r="L5232" s="204"/>
    </row>
    <row r="5233" spans="3:12">
      <c r="C5233" s="199"/>
      <c r="D5233" s="200"/>
      <c r="E5233" s="175"/>
      <c r="F5233" s="201"/>
      <c r="G5233" s="202"/>
      <c r="H5233" s="203"/>
      <c r="I5233" s="176"/>
      <c r="J5233" s="177"/>
      <c r="K5233" s="204"/>
      <c r="L5233" s="204"/>
    </row>
    <row r="5234" spans="3:12">
      <c r="C5234" s="199"/>
      <c r="D5234" s="200"/>
      <c r="E5234" s="175"/>
      <c r="F5234" s="201"/>
      <c r="G5234" s="202"/>
      <c r="H5234" s="203"/>
      <c r="I5234" s="176"/>
      <c r="J5234" s="177"/>
      <c r="K5234" s="204"/>
      <c r="L5234" s="204"/>
    </row>
    <row r="5235" spans="3:12">
      <c r="C5235" s="199"/>
      <c r="D5235" s="200"/>
      <c r="E5235" s="175"/>
      <c r="F5235" s="201"/>
      <c r="G5235" s="202"/>
      <c r="H5235" s="203"/>
      <c r="I5235" s="176"/>
      <c r="J5235" s="177"/>
      <c r="K5235" s="204"/>
      <c r="L5235" s="204"/>
    </row>
    <row r="5236" spans="3:12">
      <c r="C5236" s="199"/>
      <c r="D5236" s="200"/>
      <c r="E5236" s="175"/>
      <c r="F5236" s="201"/>
      <c r="G5236" s="202"/>
      <c r="H5236" s="203"/>
      <c r="I5236" s="176"/>
      <c r="J5236" s="177"/>
      <c r="K5236" s="204"/>
      <c r="L5236" s="204"/>
    </row>
    <row r="5237" spans="3:12">
      <c r="C5237" s="199"/>
      <c r="D5237" s="200"/>
      <c r="E5237" s="175"/>
      <c r="F5237" s="201"/>
      <c r="G5237" s="202"/>
      <c r="H5237" s="203"/>
      <c r="I5237" s="176"/>
      <c r="J5237" s="177"/>
      <c r="K5237" s="204"/>
      <c r="L5237" s="204"/>
    </row>
    <row r="5238" spans="3:12">
      <c r="C5238" s="199"/>
      <c r="D5238" s="200"/>
      <c r="E5238" s="175"/>
      <c r="F5238" s="201"/>
      <c r="G5238" s="202"/>
      <c r="H5238" s="203"/>
      <c r="I5238" s="176"/>
      <c r="J5238" s="177"/>
      <c r="K5238" s="204"/>
      <c r="L5238" s="204"/>
    </row>
    <row r="5239" spans="3:12">
      <c r="C5239" s="199"/>
      <c r="D5239" s="200"/>
      <c r="E5239" s="175"/>
      <c r="F5239" s="201"/>
      <c r="G5239" s="202"/>
      <c r="H5239" s="203"/>
      <c r="I5239" s="176"/>
      <c r="J5239" s="177"/>
      <c r="K5239" s="204"/>
      <c r="L5239" s="204"/>
    </row>
    <row r="5240" spans="3:12">
      <c r="C5240" s="199"/>
      <c r="D5240" s="200"/>
      <c r="E5240" s="175"/>
      <c r="F5240" s="201"/>
      <c r="G5240" s="202"/>
      <c r="H5240" s="203"/>
      <c r="I5240" s="176"/>
      <c r="J5240" s="177"/>
      <c r="K5240" s="204"/>
      <c r="L5240" s="204"/>
    </row>
    <row r="5241" spans="3:12">
      <c r="C5241" s="199"/>
      <c r="D5241" s="200"/>
      <c r="E5241" s="175"/>
      <c r="F5241" s="201"/>
      <c r="G5241" s="202"/>
      <c r="H5241" s="203"/>
      <c r="I5241" s="176"/>
      <c r="J5241" s="177"/>
      <c r="K5241" s="204"/>
      <c r="L5241" s="204"/>
    </row>
    <row r="5242" spans="3:12">
      <c r="C5242" s="199"/>
      <c r="D5242" s="200"/>
      <c r="E5242" s="175"/>
      <c r="F5242" s="201"/>
      <c r="G5242" s="202"/>
      <c r="H5242" s="203"/>
      <c r="I5242" s="176"/>
      <c r="J5242" s="177"/>
      <c r="K5242" s="204"/>
      <c r="L5242" s="204"/>
    </row>
    <row r="5243" spans="3:12">
      <c r="C5243" s="199"/>
      <c r="D5243" s="200"/>
      <c r="E5243" s="175"/>
      <c r="F5243" s="201"/>
      <c r="G5243" s="202"/>
      <c r="H5243" s="203"/>
      <c r="I5243" s="176"/>
      <c r="J5243" s="177"/>
      <c r="K5243" s="204"/>
      <c r="L5243" s="204"/>
    </row>
    <row r="5244" spans="3:12">
      <c r="C5244" s="199"/>
      <c r="D5244" s="200"/>
      <c r="E5244" s="175"/>
      <c r="F5244" s="201"/>
      <c r="G5244" s="202"/>
      <c r="H5244" s="203"/>
      <c r="I5244" s="176"/>
      <c r="J5244" s="177"/>
      <c r="K5244" s="204"/>
      <c r="L5244" s="204"/>
    </row>
    <row r="5245" spans="3:12">
      <c r="C5245" s="199"/>
      <c r="D5245" s="200"/>
      <c r="E5245" s="175"/>
      <c r="F5245" s="201"/>
      <c r="G5245" s="202"/>
      <c r="H5245" s="203"/>
      <c r="I5245" s="176"/>
      <c r="J5245" s="177"/>
      <c r="K5245" s="204"/>
      <c r="L5245" s="204"/>
    </row>
    <row r="5246" spans="3:12">
      <c r="C5246" s="199"/>
      <c r="D5246" s="200"/>
      <c r="E5246" s="175"/>
      <c r="F5246" s="201"/>
      <c r="G5246" s="202"/>
      <c r="H5246" s="203"/>
      <c r="I5246" s="176"/>
      <c r="J5246" s="177"/>
      <c r="K5246" s="204"/>
      <c r="L5246" s="204"/>
    </row>
    <row r="5247" spans="3:12">
      <c r="C5247" s="199"/>
      <c r="D5247" s="200"/>
      <c r="E5247" s="175"/>
      <c r="F5247" s="201"/>
      <c r="G5247" s="202"/>
      <c r="H5247" s="203"/>
      <c r="I5247" s="176"/>
      <c r="J5247" s="177"/>
      <c r="K5247" s="204"/>
      <c r="L5247" s="204"/>
    </row>
    <row r="5248" spans="3:12">
      <c r="C5248" s="199"/>
      <c r="D5248" s="200"/>
      <c r="E5248" s="175"/>
      <c r="F5248" s="201"/>
      <c r="G5248" s="202"/>
      <c r="H5248" s="203"/>
      <c r="I5248" s="176"/>
      <c r="J5248" s="177"/>
      <c r="K5248" s="204"/>
      <c r="L5248" s="204"/>
    </row>
    <row r="5249" spans="3:12">
      <c r="C5249" s="199"/>
      <c r="D5249" s="200"/>
      <c r="E5249" s="175"/>
      <c r="F5249" s="201"/>
      <c r="G5249" s="202"/>
      <c r="H5249" s="203"/>
      <c r="I5249" s="176"/>
      <c r="J5249" s="177"/>
      <c r="K5249" s="204"/>
      <c r="L5249" s="204"/>
    </row>
    <row r="5250" spans="3:12">
      <c r="C5250" s="199"/>
      <c r="D5250" s="200"/>
      <c r="E5250" s="175"/>
      <c r="F5250" s="201"/>
      <c r="G5250" s="202"/>
      <c r="H5250" s="203"/>
      <c r="I5250" s="176"/>
      <c r="J5250" s="177"/>
      <c r="K5250" s="204"/>
      <c r="L5250" s="204"/>
    </row>
    <row r="5251" spans="3:12">
      <c r="C5251" s="199"/>
      <c r="D5251" s="200"/>
      <c r="E5251" s="175"/>
      <c r="F5251" s="201"/>
      <c r="G5251" s="202"/>
      <c r="H5251" s="203"/>
      <c r="I5251" s="176"/>
      <c r="J5251" s="177"/>
      <c r="K5251" s="204"/>
      <c r="L5251" s="204"/>
    </row>
    <row r="5252" spans="3:12">
      <c r="C5252" s="199"/>
      <c r="D5252" s="200"/>
      <c r="E5252" s="175"/>
      <c r="F5252" s="201"/>
      <c r="G5252" s="202"/>
      <c r="H5252" s="203"/>
      <c r="I5252" s="176"/>
      <c r="J5252" s="177"/>
      <c r="K5252" s="204"/>
      <c r="L5252" s="204"/>
    </row>
    <row r="5253" spans="3:12">
      <c r="C5253" s="199"/>
      <c r="D5253" s="200"/>
      <c r="E5253" s="175"/>
      <c r="F5253" s="201"/>
      <c r="G5253" s="202"/>
      <c r="H5253" s="203"/>
      <c r="I5253" s="176"/>
      <c r="J5253" s="177"/>
      <c r="K5253" s="204"/>
      <c r="L5253" s="204"/>
    </row>
    <row r="5254" spans="3:12">
      <c r="C5254" s="199"/>
      <c r="D5254" s="200"/>
      <c r="E5254" s="175"/>
      <c r="F5254" s="201"/>
      <c r="G5254" s="202"/>
      <c r="H5254" s="203"/>
      <c r="I5254" s="176"/>
      <c r="J5254" s="177"/>
      <c r="K5254" s="204"/>
      <c r="L5254" s="204"/>
    </row>
    <row r="5255" spans="3:12">
      <c r="C5255" s="199"/>
      <c r="D5255" s="200"/>
      <c r="E5255" s="175"/>
      <c r="F5255" s="201"/>
      <c r="G5255" s="202"/>
      <c r="H5255" s="203"/>
      <c r="I5255" s="176"/>
      <c r="J5255" s="177"/>
      <c r="K5255" s="204"/>
      <c r="L5255" s="204"/>
    </row>
    <row r="5256" spans="3:12">
      <c r="C5256" s="199"/>
      <c r="D5256" s="200"/>
      <c r="E5256" s="175"/>
      <c r="F5256" s="201"/>
      <c r="G5256" s="202"/>
      <c r="H5256" s="203"/>
      <c r="I5256" s="176"/>
      <c r="J5256" s="177"/>
      <c r="K5256" s="204"/>
      <c r="L5256" s="204"/>
    </row>
    <row r="5257" spans="3:12">
      <c r="C5257" s="199"/>
      <c r="D5257" s="200"/>
      <c r="E5257" s="175"/>
      <c r="F5257" s="201"/>
      <c r="G5257" s="202"/>
      <c r="H5257" s="203"/>
      <c r="I5257" s="176"/>
      <c r="J5257" s="177"/>
      <c r="K5257" s="204"/>
      <c r="L5257" s="204"/>
    </row>
    <row r="5258" spans="3:12">
      <c r="C5258" s="199"/>
      <c r="D5258" s="200"/>
      <c r="E5258" s="175"/>
      <c r="F5258" s="201"/>
      <c r="G5258" s="202"/>
      <c r="H5258" s="203"/>
      <c r="I5258" s="176"/>
      <c r="J5258" s="177"/>
      <c r="K5258" s="204"/>
      <c r="L5258" s="204"/>
    </row>
    <row r="5259" spans="3:12">
      <c r="C5259" s="199"/>
      <c r="D5259" s="200"/>
      <c r="E5259" s="175"/>
      <c r="F5259" s="201"/>
      <c r="G5259" s="202"/>
      <c r="H5259" s="203"/>
      <c r="I5259" s="176"/>
      <c r="J5259" s="177"/>
      <c r="K5259" s="204"/>
      <c r="L5259" s="204"/>
    </row>
    <row r="5260" spans="3:12">
      <c r="C5260" s="199"/>
      <c r="D5260" s="200"/>
      <c r="E5260" s="175"/>
      <c r="F5260" s="201"/>
      <c r="G5260" s="202"/>
      <c r="H5260" s="203"/>
      <c r="I5260" s="176"/>
      <c r="J5260" s="177"/>
      <c r="K5260" s="204"/>
      <c r="L5260" s="204"/>
    </row>
    <row r="5261" spans="3:12">
      <c r="C5261" s="199"/>
      <c r="D5261" s="200"/>
      <c r="E5261" s="175"/>
      <c r="F5261" s="201"/>
      <c r="G5261" s="202"/>
      <c r="H5261" s="203"/>
      <c r="I5261" s="176"/>
      <c r="J5261" s="177"/>
      <c r="K5261" s="204"/>
      <c r="L5261" s="204"/>
    </row>
    <row r="5262" spans="3:12">
      <c r="C5262" s="199"/>
      <c r="D5262" s="200"/>
      <c r="E5262" s="175"/>
      <c r="F5262" s="201"/>
      <c r="G5262" s="202"/>
      <c r="H5262" s="203"/>
      <c r="I5262" s="176"/>
      <c r="J5262" s="177"/>
      <c r="K5262" s="204"/>
      <c r="L5262" s="204"/>
    </row>
    <row r="5263" spans="3:12">
      <c r="C5263" s="199"/>
      <c r="D5263" s="200"/>
      <c r="E5263" s="175"/>
      <c r="F5263" s="201"/>
      <c r="G5263" s="202"/>
      <c r="H5263" s="203"/>
      <c r="I5263" s="176"/>
      <c r="J5263" s="177"/>
      <c r="K5263" s="204"/>
      <c r="L5263" s="204"/>
    </row>
    <row r="5264" spans="3:12">
      <c r="C5264" s="199"/>
      <c r="D5264" s="200"/>
      <c r="E5264" s="175"/>
      <c r="F5264" s="201"/>
      <c r="G5264" s="202"/>
      <c r="H5264" s="203"/>
      <c r="I5264" s="176"/>
      <c r="J5264" s="177"/>
      <c r="K5264" s="204"/>
      <c r="L5264" s="204"/>
    </row>
    <row r="5265" spans="3:12">
      <c r="C5265" s="199"/>
      <c r="D5265" s="200"/>
      <c r="E5265" s="175"/>
      <c r="F5265" s="201"/>
      <c r="G5265" s="202"/>
      <c r="H5265" s="203"/>
      <c r="I5265" s="176"/>
      <c r="J5265" s="177"/>
      <c r="K5265" s="204"/>
      <c r="L5265" s="204"/>
    </row>
    <row r="5266" spans="3:12">
      <c r="C5266" s="199"/>
      <c r="D5266" s="200"/>
      <c r="E5266" s="175"/>
      <c r="F5266" s="201"/>
      <c r="G5266" s="202"/>
      <c r="H5266" s="203"/>
      <c r="I5266" s="176"/>
      <c r="J5266" s="177"/>
      <c r="K5266" s="204"/>
      <c r="L5266" s="204"/>
    </row>
    <row r="5267" spans="3:12">
      <c r="C5267" s="199"/>
      <c r="D5267" s="200"/>
      <c r="E5267" s="175"/>
      <c r="F5267" s="201"/>
      <c r="G5267" s="202"/>
      <c r="H5267" s="203"/>
      <c r="I5267" s="176"/>
      <c r="J5267" s="177"/>
      <c r="K5267" s="204"/>
      <c r="L5267" s="204"/>
    </row>
    <row r="5268" spans="3:12">
      <c r="C5268" s="199"/>
      <c r="D5268" s="200"/>
      <c r="E5268" s="175"/>
      <c r="F5268" s="201"/>
      <c r="G5268" s="202"/>
      <c r="H5268" s="203"/>
      <c r="I5268" s="176"/>
      <c r="J5268" s="177"/>
      <c r="K5268" s="204"/>
      <c r="L5268" s="204"/>
    </row>
    <row r="5269" spans="3:12">
      <c r="C5269" s="199"/>
      <c r="D5269" s="200"/>
      <c r="E5269" s="175"/>
      <c r="F5269" s="201"/>
      <c r="G5269" s="202"/>
      <c r="H5269" s="203"/>
      <c r="I5269" s="176"/>
      <c r="J5269" s="177"/>
      <c r="K5269" s="204"/>
      <c r="L5269" s="204"/>
    </row>
    <row r="5270" spans="3:12">
      <c r="C5270" s="199"/>
      <c r="D5270" s="200"/>
      <c r="E5270" s="175"/>
      <c r="F5270" s="201"/>
      <c r="G5270" s="202"/>
      <c r="H5270" s="203"/>
      <c r="I5270" s="176"/>
      <c r="J5270" s="177"/>
      <c r="K5270" s="204"/>
      <c r="L5270" s="204"/>
    </row>
    <row r="5271" spans="3:12">
      <c r="C5271" s="199"/>
      <c r="D5271" s="200"/>
      <c r="E5271" s="175"/>
      <c r="F5271" s="201"/>
      <c r="G5271" s="202"/>
      <c r="H5271" s="203"/>
      <c r="I5271" s="176"/>
      <c r="J5271" s="177"/>
      <c r="K5271" s="204"/>
      <c r="L5271" s="204"/>
    </row>
    <row r="5272" spans="3:12">
      <c r="C5272" s="199"/>
      <c r="D5272" s="200"/>
      <c r="E5272" s="175"/>
      <c r="F5272" s="201"/>
      <c r="G5272" s="202"/>
      <c r="H5272" s="203"/>
      <c r="I5272" s="176"/>
      <c r="J5272" s="177"/>
      <c r="K5272" s="204"/>
      <c r="L5272" s="204"/>
    </row>
    <row r="5273" spans="3:12">
      <c r="C5273" s="199"/>
      <c r="D5273" s="200"/>
      <c r="E5273" s="175"/>
      <c r="F5273" s="201"/>
      <c r="G5273" s="202"/>
      <c r="H5273" s="203"/>
      <c r="I5273" s="176"/>
      <c r="J5273" s="177"/>
      <c r="K5273" s="204"/>
      <c r="L5273" s="204"/>
    </row>
    <row r="5274" spans="3:12">
      <c r="C5274" s="199"/>
      <c r="D5274" s="200"/>
      <c r="E5274" s="175"/>
      <c r="F5274" s="201"/>
      <c r="G5274" s="202"/>
      <c r="H5274" s="203"/>
      <c r="I5274" s="176"/>
      <c r="J5274" s="177"/>
      <c r="K5274" s="204"/>
      <c r="L5274" s="204"/>
    </row>
    <row r="5275" spans="3:12">
      <c r="C5275" s="199"/>
      <c r="D5275" s="200"/>
      <c r="E5275" s="175"/>
      <c r="F5275" s="201"/>
      <c r="G5275" s="202"/>
      <c r="H5275" s="203"/>
      <c r="I5275" s="176"/>
      <c r="J5275" s="177"/>
      <c r="K5275" s="204"/>
      <c r="L5275" s="204"/>
    </row>
    <row r="5276" spans="3:12">
      <c r="C5276" s="199"/>
      <c r="D5276" s="200"/>
      <c r="E5276" s="175"/>
      <c r="F5276" s="201"/>
      <c r="G5276" s="202"/>
      <c r="H5276" s="203"/>
      <c r="I5276" s="176"/>
      <c r="J5276" s="177"/>
      <c r="K5276" s="204"/>
      <c r="L5276" s="204"/>
    </row>
    <row r="5277" spans="3:12">
      <c r="C5277" s="199"/>
      <c r="D5277" s="200"/>
      <c r="E5277" s="175"/>
      <c r="F5277" s="201"/>
      <c r="G5277" s="202"/>
      <c r="H5277" s="203"/>
      <c r="I5277" s="176"/>
      <c r="J5277" s="177"/>
      <c r="K5277" s="204"/>
      <c r="L5277" s="204"/>
    </row>
    <row r="5278" spans="3:12">
      <c r="C5278" s="199"/>
      <c r="D5278" s="200"/>
      <c r="E5278" s="175"/>
      <c r="F5278" s="201"/>
      <c r="G5278" s="202"/>
      <c r="H5278" s="203"/>
      <c r="I5278" s="176"/>
      <c r="J5278" s="177"/>
      <c r="K5278" s="204"/>
      <c r="L5278" s="204"/>
    </row>
    <row r="5279" spans="3:12">
      <c r="C5279" s="199"/>
      <c r="D5279" s="200"/>
      <c r="E5279" s="175"/>
      <c r="F5279" s="201"/>
      <c r="G5279" s="202"/>
      <c r="H5279" s="203"/>
      <c r="I5279" s="176"/>
      <c r="J5279" s="177"/>
      <c r="K5279" s="204"/>
      <c r="L5279" s="204"/>
    </row>
    <row r="5280" spans="3:12">
      <c r="C5280" s="199"/>
      <c r="D5280" s="200"/>
      <c r="E5280" s="175"/>
      <c r="F5280" s="201"/>
      <c r="G5280" s="202"/>
      <c r="H5280" s="203"/>
      <c r="I5280" s="176"/>
      <c r="J5280" s="177"/>
      <c r="K5280" s="204"/>
      <c r="L5280" s="204"/>
    </row>
    <row r="5281" spans="3:12">
      <c r="C5281" s="199"/>
      <c r="D5281" s="200"/>
      <c r="E5281" s="175"/>
      <c r="F5281" s="201"/>
      <c r="G5281" s="202"/>
      <c r="H5281" s="203"/>
      <c r="I5281" s="176"/>
      <c r="J5281" s="177"/>
      <c r="K5281" s="204"/>
      <c r="L5281" s="204"/>
    </row>
    <row r="5282" spans="3:12">
      <c r="C5282" s="199"/>
      <c r="D5282" s="200"/>
      <c r="E5282" s="175"/>
      <c r="F5282" s="201"/>
      <c r="G5282" s="202"/>
      <c r="H5282" s="203"/>
      <c r="I5282" s="176"/>
      <c r="J5282" s="177"/>
      <c r="K5282" s="204"/>
      <c r="L5282" s="204"/>
    </row>
    <row r="5283" spans="3:12">
      <c r="C5283" s="199"/>
      <c r="D5283" s="200"/>
      <c r="E5283" s="175"/>
      <c r="F5283" s="201"/>
      <c r="G5283" s="202"/>
      <c r="H5283" s="203"/>
      <c r="I5283" s="176"/>
      <c r="J5283" s="177"/>
      <c r="K5283" s="204"/>
      <c r="L5283" s="204"/>
    </row>
    <row r="5284" spans="3:12">
      <c r="C5284" s="199"/>
      <c r="D5284" s="200"/>
      <c r="E5284" s="175"/>
      <c r="F5284" s="201"/>
      <c r="G5284" s="202"/>
      <c r="H5284" s="203"/>
      <c r="I5284" s="176"/>
      <c r="J5284" s="177"/>
      <c r="K5284" s="204"/>
      <c r="L5284" s="204"/>
    </row>
    <row r="5285" spans="3:12">
      <c r="C5285" s="199"/>
      <c r="D5285" s="200"/>
      <c r="E5285" s="175"/>
      <c r="F5285" s="201"/>
      <c r="G5285" s="202"/>
      <c r="H5285" s="203"/>
      <c r="I5285" s="176"/>
      <c r="J5285" s="177"/>
      <c r="K5285" s="204"/>
      <c r="L5285" s="204"/>
    </row>
    <row r="5286" spans="3:12">
      <c r="C5286" s="199"/>
      <c r="D5286" s="200"/>
      <c r="E5286" s="175"/>
      <c r="F5286" s="201"/>
      <c r="G5286" s="202"/>
      <c r="H5286" s="203"/>
      <c r="I5286" s="176"/>
      <c r="J5286" s="177"/>
      <c r="K5286" s="204"/>
      <c r="L5286" s="204"/>
    </row>
    <row r="5287" spans="3:12">
      <c r="C5287" s="199"/>
      <c r="D5287" s="200"/>
      <c r="E5287" s="175"/>
      <c r="F5287" s="201"/>
      <c r="G5287" s="202"/>
      <c r="H5287" s="203"/>
      <c r="I5287" s="176"/>
      <c r="J5287" s="177"/>
      <c r="K5287" s="204"/>
      <c r="L5287" s="204"/>
    </row>
    <row r="5288" spans="3:12">
      <c r="C5288" s="199"/>
      <c r="D5288" s="200"/>
      <c r="E5288" s="175"/>
      <c r="F5288" s="201"/>
      <c r="G5288" s="202"/>
      <c r="H5288" s="203"/>
      <c r="I5288" s="176"/>
      <c r="J5288" s="177"/>
      <c r="K5288" s="204"/>
      <c r="L5288" s="204"/>
    </row>
    <row r="5289" spans="3:12">
      <c r="C5289" s="199"/>
      <c r="D5289" s="200"/>
      <c r="E5289" s="175"/>
      <c r="F5289" s="201"/>
      <c r="G5289" s="202"/>
      <c r="H5289" s="203"/>
      <c r="I5289" s="176"/>
      <c r="J5289" s="177"/>
      <c r="K5289" s="204"/>
      <c r="L5289" s="204"/>
    </row>
    <row r="5290" spans="3:12">
      <c r="C5290" s="199"/>
      <c r="D5290" s="200"/>
      <c r="E5290" s="175"/>
      <c r="F5290" s="201"/>
      <c r="G5290" s="202"/>
      <c r="H5290" s="203"/>
      <c r="I5290" s="176"/>
      <c r="J5290" s="177"/>
      <c r="K5290" s="204"/>
      <c r="L5290" s="204"/>
    </row>
    <row r="5291" spans="3:12">
      <c r="C5291" s="199"/>
      <c r="D5291" s="200"/>
      <c r="E5291" s="175"/>
      <c r="F5291" s="201"/>
      <c r="G5291" s="202"/>
      <c r="H5291" s="203"/>
      <c r="I5291" s="176"/>
      <c r="J5291" s="177"/>
      <c r="K5291" s="204"/>
      <c r="L5291" s="204"/>
    </row>
    <row r="5292" spans="3:12">
      <c r="C5292" s="199"/>
      <c r="D5292" s="200"/>
      <c r="E5292" s="175"/>
      <c r="F5292" s="201"/>
      <c r="G5292" s="202"/>
      <c r="H5292" s="203"/>
      <c r="I5292" s="176"/>
      <c r="J5292" s="177"/>
      <c r="K5292" s="204"/>
      <c r="L5292" s="204"/>
    </row>
    <row r="5293" spans="3:12">
      <c r="C5293" s="199"/>
      <c r="D5293" s="200"/>
      <c r="E5293" s="175"/>
      <c r="F5293" s="201"/>
      <c r="G5293" s="202"/>
      <c r="H5293" s="203"/>
      <c r="I5293" s="176"/>
      <c r="J5293" s="177"/>
      <c r="K5293" s="204"/>
      <c r="L5293" s="204"/>
    </row>
    <row r="5294" spans="3:12">
      <c r="C5294" s="199"/>
      <c r="D5294" s="200"/>
      <c r="E5294" s="175"/>
      <c r="F5294" s="201"/>
      <c r="G5294" s="202"/>
      <c r="H5294" s="203"/>
      <c r="I5294" s="176"/>
      <c r="J5294" s="177"/>
      <c r="K5294" s="204"/>
      <c r="L5294" s="204"/>
    </row>
    <row r="5295" spans="3:12">
      <c r="C5295" s="199"/>
      <c r="D5295" s="200"/>
      <c r="E5295" s="175"/>
      <c r="F5295" s="201"/>
      <c r="G5295" s="202"/>
      <c r="H5295" s="203"/>
      <c r="I5295" s="176"/>
      <c r="J5295" s="177"/>
      <c r="K5295" s="204"/>
      <c r="L5295" s="204"/>
    </row>
    <row r="5296" spans="3:12">
      <c r="C5296" s="199"/>
      <c r="D5296" s="200"/>
      <c r="E5296" s="175"/>
      <c r="F5296" s="201"/>
      <c r="G5296" s="202"/>
      <c r="H5296" s="203"/>
      <c r="I5296" s="176"/>
      <c r="J5296" s="177"/>
      <c r="K5296" s="204"/>
      <c r="L5296" s="204"/>
    </row>
    <row r="5297" spans="3:12">
      <c r="C5297" s="199"/>
      <c r="D5297" s="200"/>
      <c r="E5297" s="175"/>
      <c r="F5297" s="201"/>
      <c r="G5297" s="202"/>
      <c r="H5297" s="203"/>
      <c r="I5297" s="176"/>
      <c r="J5297" s="177"/>
      <c r="K5297" s="204"/>
      <c r="L5297" s="204"/>
    </row>
    <row r="5298" spans="3:12">
      <c r="C5298" s="199"/>
      <c r="D5298" s="200"/>
      <c r="E5298" s="175"/>
      <c r="F5298" s="201"/>
      <c r="G5298" s="202"/>
      <c r="H5298" s="203"/>
      <c r="I5298" s="176"/>
      <c r="J5298" s="177"/>
      <c r="K5298" s="204"/>
      <c r="L5298" s="204"/>
    </row>
    <row r="5299" spans="3:12">
      <c r="C5299" s="199"/>
      <c r="D5299" s="200"/>
      <c r="E5299" s="175"/>
      <c r="F5299" s="201"/>
      <c r="G5299" s="202"/>
      <c r="H5299" s="203"/>
      <c r="I5299" s="176"/>
      <c r="J5299" s="177"/>
      <c r="K5299" s="204"/>
      <c r="L5299" s="204"/>
    </row>
    <row r="5300" spans="3:12">
      <c r="C5300" s="199"/>
      <c r="D5300" s="200"/>
      <c r="E5300" s="175"/>
      <c r="F5300" s="201"/>
      <c r="G5300" s="202"/>
      <c r="H5300" s="203"/>
      <c r="I5300" s="176"/>
      <c r="J5300" s="177"/>
      <c r="K5300" s="204"/>
      <c r="L5300" s="204"/>
    </row>
    <row r="5301" spans="3:12">
      <c r="C5301" s="199"/>
      <c r="D5301" s="200"/>
      <c r="E5301" s="175"/>
      <c r="F5301" s="201"/>
      <c r="G5301" s="202"/>
      <c r="H5301" s="203"/>
      <c r="I5301" s="176"/>
      <c r="J5301" s="177"/>
      <c r="K5301" s="204"/>
      <c r="L5301" s="204"/>
    </row>
    <row r="5302" spans="3:12">
      <c r="C5302" s="199"/>
      <c r="D5302" s="200"/>
      <c r="E5302" s="175"/>
      <c r="F5302" s="201"/>
      <c r="G5302" s="202"/>
      <c r="H5302" s="203"/>
      <c r="I5302" s="176"/>
      <c r="J5302" s="177"/>
      <c r="K5302" s="204"/>
      <c r="L5302" s="204"/>
    </row>
    <row r="5303" spans="3:12">
      <c r="C5303" s="199"/>
      <c r="D5303" s="200"/>
      <c r="E5303" s="175"/>
      <c r="F5303" s="201"/>
      <c r="G5303" s="202"/>
      <c r="H5303" s="203"/>
      <c r="I5303" s="176"/>
      <c r="J5303" s="177"/>
      <c r="K5303" s="204"/>
      <c r="L5303" s="204"/>
    </row>
    <row r="5304" spans="3:12">
      <c r="C5304" s="199"/>
      <c r="D5304" s="200"/>
      <c r="E5304" s="175"/>
      <c r="F5304" s="201"/>
      <c r="G5304" s="202"/>
      <c r="H5304" s="203"/>
      <c r="I5304" s="176"/>
      <c r="J5304" s="177"/>
      <c r="K5304" s="204"/>
      <c r="L5304" s="204"/>
    </row>
    <row r="5305" spans="3:12">
      <c r="C5305" s="199"/>
      <c r="D5305" s="200"/>
      <c r="E5305" s="175"/>
      <c r="F5305" s="201"/>
      <c r="G5305" s="202"/>
      <c r="H5305" s="203"/>
      <c r="I5305" s="176"/>
      <c r="J5305" s="177"/>
      <c r="K5305" s="204"/>
      <c r="L5305" s="204"/>
    </row>
    <row r="5306" spans="3:12">
      <c r="C5306" s="199"/>
      <c r="D5306" s="200"/>
      <c r="E5306" s="175"/>
      <c r="F5306" s="201"/>
      <c r="G5306" s="202"/>
      <c r="H5306" s="203"/>
      <c r="I5306" s="176"/>
      <c r="J5306" s="177"/>
      <c r="K5306" s="204"/>
      <c r="L5306" s="204"/>
    </row>
    <row r="5307" spans="3:12">
      <c r="C5307" s="199"/>
      <c r="D5307" s="200"/>
      <c r="E5307" s="175"/>
      <c r="F5307" s="201"/>
      <c r="G5307" s="202"/>
      <c r="H5307" s="203"/>
      <c r="I5307" s="176"/>
      <c r="J5307" s="177"/>
      <c r="K5307" s="204"/>
      <c r="L5307" s="204"/>
    </row>
    <row r="5308" spans="3:12">
      <c r="C5308" s="199"/>
      <c r="D5308" s="200"/>
      <c r="E5308" s="175"/>
      <c r="F5308" s="201"/>
      <c r="G5308" s="202"/>
      <c r="H5308" s="203"/>
      <c r="I5308" s="176"/>
      <c r="J5308" s="177"/>
      <c r="K5308" s="204"/>
      <c r="L5308" s="204"/>
    </row>
    <row r="5309" spans="3:12">
      <c r="C5309" s="199"/>
      <c r="D5309" s="200"/>
      <c r="E5309" s="175"/>
      <c r="F5309" s="201"/>
      <c r="G5309" s="202"/>
      <c r="H5309" s="203"/>
      <c r="I5309" s="176"/>
      <c r="J5309" s="177"/>
      <c r="K5309" s="204"/>
      <c r="L5309" s="204"/>
    </row>
    <row r="5310" spans="3:12">
      <c r="C5310" s="199"/>
      <c r="D5310" s="200"/>
      <c r="E5310" s="175"/>
      <c r="F5310" s="201"/>
      <c r="G5310" s="202"/>
      <c r="H5310" s="203"/>
      <c r="I5310" s="176"/>
      <c r="J5310" s="177"/>
      <c r="K5310" s="204"/>
      <c r="L5310" s="204"/>
    </row>
    <row r="5311" spans="3:12">
      <c r="C5311" s="199"/>
      <c r="D5311" s="200"/>
      <c r="E5311" s="175"/>
      <c r="F5311" s="201"/>
      <c r="G5311" s="202"/>
      <c r="H5311" s="203"/>
      <c r="I5311" s="176"/>
      <c r="J5311" s="177"/>
      <c r="K5311" s="204"/>
      <c r="L5311" s="204"/>
    </row>
    <row r="5312" spans="3:12">
      <c r="C5312" s="199"/>
      <c r="D5312" s="200"/>
      <c r="E5312" s="175"/>
      <c r="F5312" s="201"/>
      <c r="G5312" s="202"/>
      <c r="H5312" s="203"/>
      <c r="I5312" s="176"/>
      <c r="J5312" s="177"/>
      <c r="K5312" s="204"/>
      <c r="L5312" s="204"/>
    </row>
    <row r="5313" spans="3:12">
      <c r="C5313" s="199"/>
      <c r="D5313" s="200"/>
      <c r="E5313" s="175"/>
      <c r="F5313" s="201"/>
      <c r="G5313" s="202"/>
      <c r="H5313" s="203"/>
      <c r="I5313" s="176"/>
      <c r="J5313" s="177"/>
      <c r="K5313" s="204"/>
      <c r="L5313" s="204"/>
    </row>
    <row r="5314" spans="3:12">
      <c r="C5314" s="199"/>
      <c r="D5314" s="200"/>
      <c r="E5314" s="175"/>
      <c r="F5314" s="201"/>
      <c r="G5314" s="202"/>
      <c r="H5314" s="203"/>
      <c r="I5314" s="176"/>
      <c r="J5314" s="177"/>
      <c r="K5314" s="204"/>
      <c r="L5314" s="204"/>
    </row>
    <row r="5315" spans="3:12">
      <c r="C5315" s="199"/>
      <c r="D5315" s="200"/>
      <c r="E5315" s="175"/>
      <c r="F5315" s="201"/>
      <c r="G5315" s="202"/>
      <c r="H5315" s="203"/>
      <c r="I5315" s="176"/>
      <c r="J5315" s="177"/>
      <c r="K5315" s="204"/>
      <c r="L5315" s="204"/>
    </row>
    <row r="5316" spans="3:12">
      <c r="C5316" s="199"/>
      <c r="D5316" s="200"/>
      <c r="E5316" s="175"/>
      <c r="F5316" s="201"/>
      <c r="G5316" s="202"/>
      <c r="H5316" s="203"/>
      <c r="I5316" s="176"/>
      <c r="J5316" s="177"/>
      <c r="K5316" s="204"/>
      <c r="L5316" s="204"/>
    </row>
    <row r="5317" spans="3:12">
      <c r="C5317" s="199"/>
      <c r="D5317" s="200"/>
      <c r="E5317" s="175"/>
      <c r="F5317" s="201"/>
      <c r="G5317" s="202"/>
      <c r="H5317" s="203"/>
      <c r="I5317" s="176"/>
      <c r="J5317" s="177"/>
      <c r="K5317" s="204"/>
      <c r="L5317" s="204"/>
    </row>
    <row r="5318" spans="3:12">
      <c r="C5318" s="199"/>
      <c r="D5318" s="200"/>
      <c r="E5318" s="175"/>
      <c r="F5318" s="201"/>
      <c r="G5318" s="202"/>
      <c r="H5318" s="203"/>
      <c r="I5318" s="176"/>
      <c r="J5318" s="177"/>
      <c r="K5318" s="204"/>
      <c r="L5318" s="204"/>
    </row>
    <row r="5319" spans="3:12">
      <c r="C5319" s="199"/>
      <c r="D5319" s="200"/>
      <c r="E5319" s="175"/>
      <c r="F5319" s="201"/>
      <c r="G5319" s="202"/>
      <c r="H5319" s="203"/>
      <c r="I5319" s="176"/>
      <c r="J5319" s="177"/>
      <c r="K5319" s="204"/>
      <c r="L5319" s="204"/>
    </row>
    <row r="5320" spans="3:12">
      <c r="C5320" s="199"/>
      <c r="D5320" s="200"/>
      <c r="E5320" s="175"/>
      <c r="F5320" s="201"/>
      <c r="G5320" s="202"/>
      <c r="H5320" s="203"/>
      <c r="I5320" s="176"/>
      <c r="J5320" s="177"/>
      <c r="K5320" s="204"/>
      <c r="L5320" s="204"/>
    </row>
    <row r="5321" spans="3:12">
      <c r="C5321" s="199"/>
      <c r="D5321" s="200"/>
      <c r="E5321" s="175"/>
      <c r="F5321" s="201"/>
      <c r="G5321" s="202"/>
      <c r="H5321" s="203"/>
      <c r="I5321" s="176"/>
      <c r="J5321" s="177"/>
      <c r="K5321" s="204"/>
      <c r="L5321" s="204"/>
    </row>
    <row r="5322" spans="3:12">
      <c r="C5322" s="199"/>
      <c r="D5322" s="200"/>
      <c r="E5322" s="175"/>
      <c r="F5322" s="201"/>
      <c r="G5322" s="202"/>
      <c r="H5322" s="203"/>
      <c r="I5322" s="176"/>
      <c r="J5322" s="177"/>
      <c r="K5322" s="204"/>
      <c r="L5322" s="204"/>
    </row>
    <row r="5323" spans="3:12">
      <c r="C5323" s="199"/>
      <c r="D5323" s="200"/>
      <c r="E5323" s="175"/>
      <c r="F5323" s="201"/>
      <c r="G5323" s="202"/>
      <c r="H5323" s="203"/>
      <c r="I5323" s="176"/>
      <c r="J5323" s="177"/>
      <c r="K5323" s="204"/>
      <c r="L5323" s="204"/>
    </row>
    <row r="5324" spans="3:12">
      <c r="C5324" s="199"/>
      <c r="D5324" s="200"/>
      <c r="E5324" s="175"/>
      <c r="F5324" s="201"/>
      <c r="G5324" s="202"/>
      <c r="H5324" s="203"/>
      <c r="I5324" s="176"/>
      <c r="J5324" s="177"/>
      <c r="K5324" s="204"/>
      <c r="L5324" s="204"/>
    </row>
    <row r="5325" spans="3:12">
      <c r="C5325" s="199"/>
      <c r="D5325" s="200"/>
      <c r="E5325" s="175"/>
      <c r="F5325" s="201"/>
      <c r="G5325" s="202"/>
      <c r="H5325" s="203"/>
      <c r="I5325" s="176"/>
      <c r="J5325" s="177"/>
      <c r="K5325" s="204"/>
      <c r="L5325" s="204"/>
    </row>
    <row r="5326" spans="3:12">
      <c r="C5326" s="199"/>
      <c r="D5326" s="200"/>
      <c r="E5326" s="175"/>
      <c r="F5326" s="201"/>
      <c r="G5326" s="202"/>
      <c r="H5326" s="203"/>
      <c r="I5326" s="176"/>
      <c r="J5326" s="177"/>
      <c r="K5326" s="204"/>
      <c r="L5326" s="204"/>
    </row>
    <row r="5327" spans="3:12">
      <c r="C5327" s="199"/>
      <c r="D5327" s="200"/>
      <c r="E5327" s="175"/>
      <c r="F5327" s="201"/>
      <c r="G5327" s="202"/>
      <c r="H5327" s="203"/>
      <c r="I5327" s="176"/>
      <c r="J5327" s="177"/>
      <c r="K5327" s="204"/>
      <c r="L5327" s="204"/>
    </row>
    <row r="5328" spans="3:12">
      <c r="C5328" s="199"/>
      <c r="D5328" s="200"/>
      <c r="E5328" s="175"/>
      <c r="F5328" s="201"/>
      <c r="G5328" s="202"/>
      <c r="H5328" s="203"/>
      <c r="I5328" s="176"/>
      <c r="J5328" s="177"/>
      <c r="K5328" s="204"/>
      <c r="L5328" s="204"/>
    </row>
    <row r="5329" spans="3:12">
      <c r="C5329" s="199"/>
      <c r="D5329" s="200"/>
      <c r="E5329" s="175"/>
      <c r="F5329" s="201"/>
      <c r="G5329" s="202"/>
      <c r="H5329" s="203"/>
      <c r="I5329" s="176"/>
      <c r="J5329" s="177"/>
      <c r="K5329" s="204"/>
      <c r="L5329" s="204"/>
    </row>
    <row r="5330" spans="3:12">
      <c r="C5330" s="199"/>
      <c r="D5330" s="200"/>
      <c r="E5330" s="175"/>
      <c r="F5330" s="201"/>
      <c r="G5330" s="202"/>
      <c r="H5330" s="203"/>
      <c r="I5330" s="176"/>
      <c r="J5330" s="177"/>
      <c r="K5330" s="204"/>
      <c r="L5330" s="204"/>
    </row>
    <row r="5331" spans="3:12">
      <c r="C5331" s="199"/>
      <c r="D5331" s="200"/>
      <c r="E5331" s="175"/>
      <c r="F5331" s="201"/>
      <c r="G5331" s="202"/>
      <c r="H5331" s="203"/>
      <c r="I5331" s="176"/>
      <c r="J5331" s="177"/>
      <c r="K5331" s="204"/>
      <c r="L5331" s="204"/>
    </row>
    <row r="5332" spans="3:12">
      <c r="C5332" s="199"/>
      <c r="D5332" s="200"/>
      <c r="E5332" s="175"/>
      <c r="F5332" s="201"/>
      <c r="G5332" s="202"/>
      <c r="H5332" s="203"/>
      <c r="I5332" s="176"/>
      <c r="J5332" s="177"/>
      <c r="K5332" s="204"/>
      <c r="L5332" s="204"/>
    </row>
    <row r="5333" spans="3:12">
      <c r="C5333" s="199"/>
      <c r="D5333" s="200"/>
      <c r="E5333" s="175"/>
      <c r="F5333" s="201"/>
      <c r="G5333" s="202"/>
      <c r="H5333" s="203"/>
      <c r="I5333" s="176"/>
      <c r="J5333" s="177"/>
      <c r="K5333" s="204"/>
      <c r="L5333" s="204"/>
    </row>
    <row r="5334" spans="3:12">
      <c r="C5334" s="199"/>
      <c r="D5334" s="200"/>
      <c r="E5334" s="175"/>
      <c r="F5334" s="201"/>
      <c r="G5334" s="202"/>
      <c r="H5334" s="203"/>
      <c r="I5334" s="176"/>
      <c r="J5334" s="177"/>
      <c r="K5334" s="204"/>
      <c r="L5334" s="204"/>
    </row>
    <row r="5335" spans="3:12">
      <c r="C5335" s="199"/>
      <c r="D5335" s="200"/>
      <c r="E5335" s="175"/>
      <c r="F5335" s="201"/>
      <c r="G5335" s="202"/>
      <c r="H5335" s="203"/>
      <c r="I5335" s="176"/>
      <c r="J5335" s="177"/>
      <c r="K5335" s="204"/>
      <c r="L5335" s="204"/>
    </row>
    <row r="5336" spans="3:12">
      <c r="C5336" s="199"/>
      <c r="D5336" s="200"/>
      <c r="E5336" s="175"/>
      <c r="F5336" s="201"/>
      <c r="G5336" s="202"/>
      <c r="H5336" s="203"/>
      <c r="I5336" s="176"/>
      <c r="J5336" s="177"/>
      <c r="K5336" s="204"/>
      <c r="L5336" s="204"/>
    </row>
    <row r="5337" spans="3:12">
      <c r="C5337" s="199"/>
      <c r="D5337" s="200"/>
      <c r="E5337" s="175"/>
      <c r="F5337" s="201"/>
      <c r="G5337" s="202"/>
      <c r="H5337" s="203"/>
      <c r="I5337" s="176"/>
      <c r="J5337" s="177"/>
      <c r="K5337" s="204"/>
      <c r="L5337" s="204"/>
    </row>
    <row r="5338" spans="3:12">
      <c r="C5338" s="199"/>
      <c r="D5338" s="200"/>
      <c r="E5338" s="175"/>
      <c r="F5338" s="201"/>
      <c r="G5338" s="202"/>
      <c r="H5338" s="203"/>
      <c r="I5338" s="176"/>
      <c r="J5338" s="177"/>
      <c r="K5338" s="204"/>
      <c r="L5338" s="204"/>
    </row>
    <row r="5339" spans="3:12">
      <c r="C5339" s="199"/>
      <c r="D5339" s="200"/>
      <c r="E5339" s="175"/>
      <c r="F5339" s="201"/>
      <c r="G5339" s="202"/>
      <c r="H5339" s="203"/>
      <c r="I5339" s="176"/>
      <c r="J5339" s="177"/>
      <c r="K5339" s="204"/>
      <c r="L5339" s="204"/>
    </row>
    <row r="5340" spans="3:12">
      <c r="C5340" s="199"/>
      <c r="D5340" s="200"/>
      <c r="E5340" s="175"/>
      <c r="F5340" s="201"/>
      <c r="G5340" s="202"/>
      <c r="H5340" s="203"/>
      <c r="I5340" s="176"/>
      <c r="J5340" s="177"/>
      <c r="K5340" s="204"/>
      <c r="L5340" s="204"/>
    </row>
    <row r="5341" spans="3:12">
      <c r="C5341" s="199"/>
      <c r="D5341" s="200"/>
      <c r="E5341" s="175"/>
      <c r="F5341" s="201"/>
      <c r="G5341" s="202"/>
      <c r="H5341" s="203"/>
      <c r="I5341" s="176"/>
      <c r="J5341" s="177"/>
      <c r="K5341" s="204"/>
      <c r="L5341" s="204"/>
    </row>
    <row r="5342" spans="3:12">
      <c r="C5342" s="199"/>
      <c r="D5342" s="200"/>
      <c r="E5342" s="175"/>
      <c r="F5342" s="201"/>
      <c r="G5342" s="202"/>
      <c r="H5342" s="203"/>
      <c r="I5342" s="176"/>
      <c r="J5342" s="177"/>
      <c r="K5342" s="204"/>
      <c r="L5342" s="204"/>
    </row>
    <row r="5343" spans="3:12">
      <c r="C5343" s="199"/>
      <c r="D5343" s="200"/>
      <c r="E5343" s="175"/>
      <c r="F5343" s="201"/>
      <c r="G5343" s="202"/>
      <c r="H5343" s="203"/>
      <c r="I5343" s="176"/>
      <c r="J5343" s="177"/>
      <c r="K5343" s="204"/>
      <c r="L5343" s="204"/>
    </row>
    <row r="5344" spans="3:12">
      <c r="C5344" s="199"/>
      <c r="D5344" s="200"/>
      <c r="E5344" s="175"/>
      <c r="F5344" s="201"/>
      <c r="G5344" s="202"/>
      <c r="H5344" s="203"/>
      <c r="I5344" s="176"/>
      <c r="J5344" s="177"/>
      <c r="K5344" s="204"/>
      <c r="L5344" s="204"/>
    </row>
    <row r="5345" spans="3:12">
      <c r="C5345" s="199"/>
      <c r="D5345" s="200"/>
      <c r="E5345" s="175"/>
      <c r="F5345" s="201"/>
      <c r="G5345" s="202"/>
      <c r="H5345" s="203"/>
      <c r="I5345" s="176"/>
      <c r="J5345" s="177"/>
      <c r="K5345" s="204"/>
      <c r="L5345" s="204"/>
    </row>
    <row r="5346" spans="3:12">
      <c r="C5346" s="199"/>
      <c r="D5346" s="200"/>
      <c r="E5346" s="175"/>
      <c r="F5346" s="201"/>
      <c r="G5346" s="202"/>
      <c r="H5346" s="203"/>
      <c r="I5346" s="176"/>
      <c r="J5346" s="177"/>
      <c r="K5346" s="204"/>
      <c r="L5346" s="204"/>
    </row>
    <row r="5347" spans="3:12">
      <c r="C5347" s="199"/>
      <c r="D5347" s="200"/>
      <c r="E5347" s="175"/>
      <c r="F5347" s="201"/>
      <c r="G5347" s="202"/>
      <c r="H5347" s="203"/>
      <c r="I5347" s="176"/>
      <c r="J5347" s="177"/>
      <c r="K5347" s="204"/>
      <c r="L5347" s="204"/>
    </row>
    <row r="5348" spans="3:12">
      <c r="C5348" s="199"/>
      <c r="D5348" s="200"/>
      <c r="E5348" s="175"/>
      <c r="F5348" s="201"/>
      <c r="G5348" s="202"/>
      <c r="H5348" s="203"/>
      <c r="I5348" s="176"/>
      <c r="J5348" s="177"/>
      <c r="K5348" s="204"/>
      <c r="L5348" s="204"/>
    </row>
    <row r="5349" spans="3:12">
      <c r="C5349" s="199"/>
      <c r="D5349" s="200"/>
      <c r="E5349" s="175"/>
      <c r="F5349" s="201"/>
      <c r="G5349" s="202"/>
      <c r="H5349" s="203"/>
      <c r="I5349" s="176"/>
      <c r="J5349" s="177"/>
      <c r="K5349" s="204"/>
      <c r="L5349" s="204"/>
    </row>
    <row r="5350" spans="3:12">
      <c r="C5350" s="199"/>
      <c r="D5350" s="200"/>
      <c r="E5350" s="175"/>
      <c r="F5350" s="201"/>
      <c r="G5350" s="202"/>
      <c r="H5350" s="203"/>
      <c r="I5350" s="176"/>
      <c r="J5350" s="177"/>
      <c r="K5350" s="204"/>
      <c r="L5350" s="204"/>
    </row>
    <row r="5351" spans="3:12">
      <c r="C5351" s="199"/>
      <c r="D5351" s="200"/>
      <c r="E5351" s="175"/>
      <c r="F5351" s="201"/>
      <c r="G5351" s="202"/>
      <c r="H5351" s="203"/>
      <c r="I5351" s="176"/>
      <c r="J5351" s="177"/>
      <c r="K5351" s="204"/>
      <c r="L5351" s="204"/>
    </row>
    <row r="5352" spans="3:12">
      <c r="C5352" s="199"/>
      <c r="D5352" s="200"/>
      <c r="E5352" s="175"/>
      <c r="F5352" s="201"/>
      <c r="G5352" s="202"/>
      <c r="H5352" s="203"/>
      <c r="I5352" s="176"/>
      <c r="J5352" s="177"/>
      <c r="K5352" s="204"/>
      <c r="L5352" s="204"/>
    </row>
    <row r="5353" spans="3:12">
      <c r="C5353" s="199"/>
      <c r="D5353" s="200"/>
      <c r="E5353" s="175"/>
      <c r="F5353" s="201"/>
      <c r="G5353" s="202"/>
      <c r="H5353" s="203"/>
      <c r="I5353" s="176"/>
      <c r="J5353" s="177"/>
      <c r="K5353" s="204"/>
      <c r="L5353" s="204"/>
    </row>
    <row r="5354" spans="3:12">
      <c r="C5354" s="199"/>
      <c r="D5354" s="200"/>
      <c r="E5354" s="175"/>
      <c r="F5354" s="201"/>
      <c r="G5354" s="202"/>
      <c r="H5354" s="203"/>
      <c r="I5354" s="176"/>
      <c r="J5354" s="177"/>
      <c r="K5354" s="204"/>
      <c r="L5354" s="204"/>
    </row>
    <row r="5355" spans="3:12">
      <c r="C5355" s="199"/>
      <c r="D5355" s="200"/>
      <c r="E5355" s="175"/>
      <c r="F5355" s="201"/>
      <c r="G5355" s="202"/>
      <c r="H5355" s="203"/>
      <c r="I5355" s="176"/>
      <c r="J5355" s="177"/>
      <c r="K5355" s="204"/>
      <c r="L5355" s="204"/>
    </row>
    <row r="5356" spans="3:12">
      <c r="C5356" s="199"/>
      <c r="D5356" s="200"/>
      <c r="E5356" s="175"/>
      <c r="F5356" s="201"/>
      <c r="G5356" s="202"/>
      <c r="H5356" s="203"/>
      <c r="I5356" s="176"/>
      <c r="J5356" s="177"/>
      <c r="K5356" s="204"/>
      <c r="L5356" s="204"/>
    </row>
    <row r="5357" spans="3:12">
      <c r="C5357" s="199"/>
      <c r="D5357" s="200"/>
      <c r="E5357" s="175"/>
      <c r="F5357" s="201"/>
      <c r="G5357" s="202"/>
      <c r="H5357" s="203"/>
      <c r="I5357" s="176"/>
      <c r="J5357" s="177"/>
      <c r="K5357" s="204"/>
      <c r="L5357" s="204"/>
    </row>
    <row r="5358" spans="3:12">
      <c r="C5358" s="199"/>
      <c r="D5358" s="200"/>
      <c r="E5358" s="175"/>
      <c r="F5358" s="201"/>
      <c r="G5358" s="202"/>
      <c r="H5358" s="203"/>
      <c r="I5358" s="176"/>
      <c r="J5358" s="177"/>
      <c r="K5358" s="204"/>
      <c r="L5358" s="204"/>
    </row>
    <row r="5359" spans="3:12">
      <c r="C5359" s="199"/>
      <c r="D5359" s="200"/>
      <c r="E5359" s="175"/>
      <c r="F5359" s="201"/>
      <c r="G5359" s="202"/>
      <c r="H5359" s="203"/>
      <c r="I5359" s="176"/>
      <c r="J5359" s="177"/>
      <c r="K5359" s="204"/>
      <c r="L5359" s="204"/>
    </row>
    <row r="5360" spans="3:12">
      <c r="C5360" s="199"/>
      <c r="D5360" s="200"/>
      <c r="E5360" s="175"/>
      <c r="F5360" s="201"/>
      <c r="G5360" s="202"/>
      <c r="H5360" s="203"/>
      <c r="I5360" s="176"/>
      <c r="J5360" s="177"/>
      <c r="K5360" s="204"/>
      <c r="L5360" s="204"/>
    </row>
    <row r="5361" spans="3:12">
      <c r="C5361" s="199"/>
      <c r="D5361" s="200"/>
      <c r="E5361" s="175"/>
      <c r="F5361" s="201"/>
      <c r="G5361" s="202"/>
      <c r="H5361" s="203"/>
      <c r="I5361" s="176"/>
      <c r="J5361" s="177"/>
      <c r="K5361" s="204"/>
      <c r="L5361" s="204"/>
    </row>
    <row r="5362" spans="3:12">
      <c r="C5362" s="199"/>
      <c r="D5362" s="200"/>
      <c r="E5362" s="175"/>
      <c r="F5362" s="201"/>
      <c r="G5362" s="202"/>
      <c r="H5362" s="203"/>
      <c r="I5362" s="176"/>
      <c r="J5362" s="177"/>
      <c r="K5362" s="204"/>
      <c r="L5362" s="204"/>
    </row>
    <row r="5363" spans="3:12">
      <c r="C5363" s="199"/>
      <c r="D5363" s="200"/>
      <c r="E5363" s="175"/>
      <c r="F5363" s="201"/>
      <c r="G5363" s="202"/>
      <c r="H5363" s="203"/>
      <c r="I5363" s="176"/>
      <c r="J5363" s="177"/>
      <c r="K5363" s="204"/>
      <c r="L5363" s="204"/>
    </row>
    <row r="5364" spans="3:12">
      <c r="C5364" s="199"/>
      <c r="D5364" s="200"/>
      <c r="E5364" s="175"/>
      <c r="F5364" s="201"/>
      <c r="G5364" s="202"/>
      <c r="H5364" s="203"/>
      <c r="I5364" s="176"/>
      <c r="J5364" s="177"/>
      <c r="K5364" s="204"/>
      <c r="L5364" s="204"/>
    </row>
    <row r="5365" spans="3:12">
      <c r="C5365" s="199"/>
      <c r="D5365" s="200"/>
      <c r="E5365" s="175"/>
      <c r="F5365" s="201"/>
      <c r="G5365" s="202"/>
      <c r="H5365" s="203"/>
      <c r="I5365" s="176"/>
      <c r="J5365" s="177"/>
      <c r="K5365" s="204"/>
      <c r="L5365" s="204"/>
    </row>
    <row r="5366" spans="3:12">
      <c r="C5366" s="199"/>
      <c r="D5366" s="200"/>
      <c r="E5366" s="175"/>
      <c r="F5366" s="201"/>
      <c r="G5366" s="202"/>
      <c r="H5366" s="203"/>
      <c r="I5366" s="176"/>
      <c r="J5366" s="177"/>
      <c r="K5366" s="204"/>
      <c r="L5366" s="204"/>
    </row>
    <row r="5367" spans="3:12">
      <c r="C5367" s="199"/>
      <c r="D5367" s="200"/>
      <c r="E5367" s="175"/>
      <c r="F5367" s="201"/>
      <c r="G5367" s="202"/>
      <c r="H5367" s="203"/>
      <c r="I5367" s="176"/>
      <c r="J5367" s="177"/>
      <c r="K5367" s="204"/>
      <c r="L5367" s="204"/>
    </row>
    <row r="5368" spans="3:12">
      <c r="C5368" s="199"/>
      <c r="D5368" s="200"/>
      <c r="E5368" s="175"/>
      <c r="F5368" s="201"/>
      <c r="G5368" s="202"/>
      <c r="H5368" s="203"/>
      <c r="I5368" s="176"/>
      <c r="J5368" s="177"/>
      <c r="K5368" s="204"/>
      <c r="L5368" s="204"/>
    </row>
    <row r="5369" spans="3:12">
      <c r="C5369" s="199"/>
      <c r="D5369" s="200"/>
      <c r="E5369" s="175"/>
      <c r="F5369" s="201"/>
      <c r="G5369" s="202"/>
      <c r="H5369" s="203"/>
      <c r="I5369" s="176"/>
      <c r="J5369" s="177"/>
      <c r="K5369" s="204"/>
      <c r="L5369" s="204"/>
    </row>
    <row r="5370" spans="3:12">
      <c r="C5370" s="199"/>
      <c r="D5370" s="200"/>
      <c r="E5370" s="175"/>
      <c r="F5370" s="201"/>
      <c r="G5370" s="202"/>
      <c r="H5370" s="203"/>
      <c r="I5370" s="176"/>
      <c r="J5370" s="177"/>
      <c r="K5370" s="204"/>
      <c r="L5370" s="204"/>
    </row>
    <row r="5371" spans="3:12">
      <c r="C5371" s="199"/>
      <c r="D5371" s="200"/>
      <c r="E5371" s="175"/>
      <c r="F5371" s="201"/>
      <c r="G5371" s="202"/>
      <c r="H5371" s="203"/>
      <c r="I5371" s="176"/>
      <c r="J5371" s="177"/>
      <c r="K5371" s="204"/>
      <c r="L5371" s="204"/>
    </row>
    <row r="5372" spans="3:12">
      <c r="C5372" s="199"/>
      <c r="D5372" s="200"/>
      <c r="E5372" s="175"/>
      <c r="F5372" s="201"/>
      <c r="G5372" s="202"/>
      <c r="H5372" s="203"/>
      <c r="I5372" s="176"/>
      <c r="J5372" s="177"/>
      <c r="K5372" s="204"/>
      <c r="L5372" s="204"/>
    </row>
    <row r="5373" spans="3:12">
      <c r="C5373" s="199"/>
      <c r="D5373" s="200"/>
      <c r="E5373" s="175"/>
      <c r="F5373" s="201"/>
      <c r="G5373" s="202"/>
      <c r="H5373" s="203"/>
      <c r="I5373" s="176"/>
      <c r="J5373" s="177"/>
      <c r="K5373" s="204"/>
      <c r="L5373" s="204"/>
    </row>
    <row r="5374" spans="3:12">
      <c r="C5374" s="199"/>
      <c r="D5374" s="200"/>
      <c r="E5374" s="175"/>
      <c r="F5374" s="201"/>
      <c r="G5374" s="202"/>
      <c r="H5374" s="203"/>
      <c r="I5374" s="176"/>
      <c r="J5374" s="177"/>
      <c r="K5374" s="204"/>
      <c r="L5374" s="204"/>
    </row>
    <row r="5375" spans="3:12">
      <c r="C5375" s="199"/>
      <c r="D5375" s="200"/>
      <c r="E5375" s="175"/>
      <c r="F5375" s="201"/>
      <c r="G5375" s="202"/>
      <c r="H5375" s="203"/>
      <c r="I5375" s="176"/>
      <c r="J5375" s="177"/>
      <c r="K5375" s="204"/>
      <c r="L5375" s="204"/>
    </row>
    <row r="5376" spans="3:12">
      <c r="C5376" s="199"/>
      <c r="D5376" s="200"/>
      <c r="E5376" s="175"/>
      <c r="F5376" s="201"/>
      <c r="G5376" s="202"/>
      <c r="H5376" s="203"/>
      <c r="I5376" s="176"/>
      <c r="J5376" s="177"/>
      <c r="K5376" s="204"/>
      <c r="L5376" s="204"/>
    </row>
    <row r="5377" spans="3:12">
      <c r="C5377" s="199"/>
      <c r="D5377" s="200"/>
      <c r="E5377" s="175"/>
      <c r="F5377" s="201"/>
      <c r="G5377" s="202"/>
      <c r="H5377" s="203"/>
      <c r="I5377" s="176"/>
      <c r="J5377" s="177"/>
      <c r="K5377" s="204"/>
      <c r="L5377" s="204"/>
    </row>
    <row r="5378" spans="3:12">
      <c r="C5378" s="199"/>
      <c r="D5378" s="200"/>
      <c r="E5378" s="175"/>
      <c r="F5378" s="201"/>
      <c r="G5378" s="202"/>
      <c r="H5378" s="203"/>
      <c r="I5378" s="176"/>
      <c r="J5378" s="177"/>
      <c r="K5378" s="204"/>
      <c r="L5378" s="204"/>
    </row>
    <row r="5379" spans="3:12">
      <c r="C5379" s="199"/>
      <c r="D5379" s="200"/>
      <c r="E5379" s="175"/>
      <c r="F5379" s="201"/>
      <c r="G5379" s="202"/>
      <c r="H5379" s="203"/>
      <c r="I5379" s="176"/>
      <c r="J5379" s="177"/>
      <c r="K5379" s="204"/>
      <c r="L5379" s="204"/>
    </row>
    <row r="5380" spans="3:12">
      <c r="C5380" s="199"/>
      <c r="D5380" s="200"/>
      <c r="E5380" s="175"/>
      <c r="F5380" s="201"/>
      <c r="G5380" s="202"/>
      <c r="H5380" s="203"/>
      <c r="I5380" s="176"/>
      <c r="J5380" s="177"/>
      <c r="K5380" s="204"/>
      <c r="L5380" s="204"/>
    </row>
    <row r="5381" spans="3:12">
      <c r="C5381" s="199"/>
      <c r="D5381" s="200"/>
      <c r="E5381" s="175"/>
      <c r="F5381" s="201"/>
      <c r="G5381" s="202"/>
      <c r="H5381" s="203"/>
      <c r="I5381" s="176"/>
      <c r="J5381" s="177"/>
      <c r="K5381" s="204"/>
      <c r="L5381" s="204"/>
    </row>
    <row r="5382" spans="3:12">
      <c r="C5382" s="199"/>
      <c r="D5382" s="200"/>
      <c r="E5382" s="175"/>
      <c r="F5382" s="201"/>
      <c r="G5382" s="202"/>
      <c r="H5382" s="203"/>
      <c r="I5382" s="176"/>
      <c r="J5382" s="177"/>
      <c r="K5382" s="204"/>
      <c r="L5382" s="204"/>
    </row>
    <row r="5383" spans="3:12">
      <c r="C5383" s="199"/>
      <c r="D5383" s="200"/>
      <c r="E5383" s="175"/>
      <c r="F5383" s="201"/>
      <c r="G5383" s="202"/>
      <c r="H5383" s="203"/>
      <c r="I5383" s="176"/>
      <c r="J5383" s="177"/>
      <c r="K5383" s="204"/>
      <c r="L5383" s="204"/>
    </row>
    <row r="5384" spans="3:12">
      <c r="C5384" s="199"/>
      <c r="D5384" s="200"/>
      <c r="E5384" s="175"/>
      <c r="F5384" s="201"/>
      <c r="G5384" s="202"/>
      <c r="H5384" s="203"/>
      <c r="I5384" s="176"/>
      <c r="J5384" s="177"/>
      <c r="K5384" s="204"/>
      <c r="L5384" s="204"/>
    </row>
    <row r="5385" spans="3:12">
      <c r="C5385" s="199"/>
      <c r="D5385" s="200"/>
      <c r="E5385" s="175"/>
      <c r="F5385" s="201"/>
      <c r="G5385" s="202"/>
      <c r="H5385" s="203"/>
      <c r="I5385" s="176"/>
      <c r="J5385" s="177"/>
      <c r="K5385" s="204"/>
      <c r="L5385" s="204"/>
    </row>
    <row r="5386" spans="3:12">
      <c r="C5386" s="199"/>
      <c r="D5386" s="200"/>
      <c r="E5386" s="175"/>
      <c r="F5386" s="201"/>
      <c r="G5386" s="202"/>
      <c r="H5386" s="203"/>
      <c r="I5386" s="176"/>
      <c r="J5386" s="177"/>
      <c r="K5386" s="204"/>
      <c r="L5386" s="204"/>
    </row>
    <row r="5387" spans="3:12">
      <c r="C5387" s="199"/>
      <c r="D5387" s="200"/>
      <c r="E5387" s="175"/>
      <c r="F5387" s="201"/>
      <c r="G5387" s="202"/>
      <c r="H5387" s="203"/>
      <c r="I5387" s="176"/>
      <c r="J5387" s="177"/>
      <c r="K5387" s="204"/>
      <c r="L5387" s="204"/>
    </row>
    <row r="5388" spans="3:12">
      <c r="C5388" s="199"/>
      <c r="D5388" s="200"/>
      <c r="E5388" s="175"/>
      <c r="F5388" s="201"/>
      <c r="G5388" s="202"/>
      <c r="H5388" s="203"/>
      <c r="I5388" s="176"/>
      <c r="J5388" s="177"/>
      <c r="K5388" s="204"/>
      <c r="L5388" s="204"/>
    </row>
    <row r="5389" spans="3:12">
      <c r="C5389" s="199"/>
      <c r="D5389" s="200"/>
      <c r="E5389" s="175"/>
      <c r="F5389" s="201"/>
      <c r="G5389" s="202"/>
      <c r="H5389" s="203"/>
      <c r="I5389" s="176"/>
      <c r="J5389" s="177"/>
      <c r="K5389" s="204"/>
      <c r="L5389" s="204"/>
    </row>
    <row r="5390" spans="3:12">
      <c r="C5390" s="199"/>
      <c r="D5390" s="200"/>
      <c r="E5390" s="175"/>
      <c r="F5390" s="201"/>
      <c r="G5390" s="202"/>
      <c r="H5390" s="203"/>
      <c r="I5390" s="176"/>
      <c r="J5390" s="177"/>
      <c r="K5390" s="204"/>
      <c r="L5390" s="204"/>
    </row>
    <row r="5391" spans="3:12">
      <c r="C5391" s="199"/>
      <c r="D5391" s="200"/>
      <c r="E5391" s="175"/>
      <c r="F5391" s="201"/>
      <c r="G5391" s="202"/>
      <c r="H5391" s="203"/>
      <c r="I5391" s="176"/>
      <c r="J5391" s="177"/>
      <c r="K5391" s="204"/>
      <c r="L5391" s="204"/>
    </row>
    <row r="5392" spans="3:12">
      <c r="C5392" s="199"/>
      <c r="D5392" s="200"/>
      <c r="E5392" s="175"/>
      <c r="F5392" s="201"/>
      <c r="G5392" s="202"/>
      <c r="H5392" s="203"/>
      <c r="I5392" s="176"/>
      <c r="J5392" s="177"/>
      <c r="K5392" s="204"/>
      <c r="L5392" s="204"/>
    </row>
    <row r="5393" spans="3:12">
      <c r="C5393" s="199"/>
      <c r="D5393" s="200"/>
      <c r="E5393" s="175"/>
      <c r="F5393" s="201"/>
      <c r="G5393" s="202"/>
      <c r="H5393" s="203"/>
      <c r="I5393" s="176"/>
      <c r="J5393" s="177"/>
      <c r="K5393" s="204"/>
      <c r="L5393" s="204"/>
    </row>
    <row r="5394" spans="3:12">
      <c r="C5394" s="199"/>
      <c r="D5394" s="200"/>
      <c r="E5394" s="175"/>
      <c r="F5394" s="201"/>
      <c r="G5394" s="202"/>
      <c r="H5394" s="203"/>
      <c r="I5394" s="176"/>
      <c r="J5394" s="177"/>
      <c r="K5394" s="204"/>
      <c r="L5394" s="204"/>
    </row>
    <row r="5395" spans="3:12">
      <c r="C5395" s="199"/>
      <c r="D5395" s="200"/>
      <c r="E5395" s="175"/>
      <c r="F5395" s="201"/>
      <c r="G5395" s="202"/>
      <c r="H5395" s="203"/>
      <c r="I5395" s="176"/>
      <c r="J5395" s="177"/>
      <c r="K5395" s="204"/>
      <c r="L5395" s="204"/>
    </row>
    <row r="5396" spans="3:12">
      <c r="C5396" s="199"/>
      <c r="D5396" s="200"/>
      <c r="E5396" s="175"/>
      <c r="F5396" s="201"/>
      <c r="G5396" s="202"/>
      <c r="H5396" s="203"/>
      <c r="I5396" s="176"/>
      <c r="J5396" s="177"/>
      <c r="K5396" s="204"/>
      <c r="L5396" s="204"/>
    </row>
    <row r="5397" spans="3:12">
      <c r="C5397" s="199"/>
      <c r="D5397" s="200"/>
      <c r="E5397" s="175"/>
      <c r="F5397" s="201"/>
      <c r="G5397" s="202"/>
      <c r="H5397" s="203"/>
      <c r="I5397" s="176"/>
      <c r="J5397" s="177"/>
      <c r="K5397" s="204"/>
      <c r="L5397" s="204"/>
    </row>
    <row r="5398" spans="3:12">
      <c r="C5398" s="199"/>
      <c r="D5398" s="200"/>
      <c r="E5398" s="175"/>
      <c r="F5398" s="201"/>
      <c r="G5398" s="202"/>
      <c r="H5398" s="203"/>
      <c r="I5398" s="176"/>
      <c r="J5398" s="177"/>
      <c r="K5398" s="204"/>
      <c r="L5398" s="204"/>
    </row>
    <row r="5399" spans="3:12">
      <c r="C5399" s="199"/>
      <c r="D5399" s="200"/>
      <c r="E5399" s="175"/>
      <c r="F5399" s="201"/>
      <c r="G5399" s="202"/>
      <c r="H5399" s="203"/>
      <c r="I5399" s="176"/>
      <c r="J5399" s="177"/>
      <c r="K5399" s="204"/>
      <c r="L5399" s="204"/>
    </row>
    <row r="5400" spans="3:12">
      <c r="C5400" s="199"/>
      <c r="D5400" s="200"/>
      <c r="E5400" s="175"/>
      <c r="F5400" s="201"/>
      <c r="G5400" s="202"/>
      <c r="H5400" s="203"/>
      <c r="I5400" s="176"/>
      <c r="J5400" s="177"/>
      <c r="K5400" s="204"/>
      <c r="L5400" s="204"/>
    </row>
    <row r="5401" spans="3:12">
      <c r="C5401" s="199"/>
      <c r="D5401" s="200"/>
      <c r="E5401" s="175"/>
      <c r="F5401" s="201"/>
      <c r="G5401" s="202"/>
      <c r="H5401" s="203"/>
      <c r="I5401" s="176"/>
      <c r="J5401" s="177"/>
      <c r="K5401" s="204"/>
      <c r="L5401" s="204"/>
    </row>
    <row r="5402" spans="3:12">
      <c r="C5402" s="199"/>
      <c r="D5402" s="200"/>
      <c r="E5402" s="175"/>
      <c r="F5402" s="201"/>
      <c r="G5402" s="202"/>
      <c r="H5402" s="203"/>
      <c r="I5402" s="176"/>
      <c r="J5402" s="177"/>
      <c r="K5402" s="204"/>
      <c r="L5402" s="204"/>
    </row>
    <row r="5403" spans="3:12">
      <c r="C5403" s="199"/>
      <c r="D5403" s="200"/>
      <c r="E5403" s="175"/>
      <c r="F5403" s="201"/>
      <c r="G5403" s="202"/>
      <c r="H5403" s="203"/>
      <c r="I5403" s="176"/>
      <c r="J5403" s="177"/>
      <c r="K5403" s="204"/>
      <c r="L5403" s="204"/>
    </row>
    <row r="5404" spans="3:12">
      <c r="C5404" s="199"/>
      <c r="D5404" s="200"/>
      <c r="E5404" s="175"/>
      <c r="F5404" s="201"/>
      <c r="G5404" s="202"/>
      <c r="H5404" s="203"/>
      <c r="I5404" s="176"/>
      <c r="J5404" s="177"/>
      <c r="K5404" s="204"/>
      <c r="L5404" s="204"/>
    </row>
    <row r="5405" spans="3:12">
      <c r="C5405" s="199"/>
      <c r="D5405" s="200"/>
      <c r="E5405" s="175"/>
      <c r="F5405" s="201"/>
      <c r="G5405" s="202"/>
      <c r="H5405" s="203"/>
      <c r="I5405" s="176"/>
      <c r="J5405" s="177"/>
      <c r="K5405" s="204"/>
      <c r="L5405" s="204"/>
    </row>
    <row r="5406" spans="3:12">
      <c r="C5406" s="199"/>
      <c r="D5406" s="200"/>
      <c r="E5406" s="175"/>
      <c r="F5406" s="201"/>
      <c r="G5406" s="202"/>
      <c r="H5406" s="203"/>
      <c r="I5406" s="176"/>
      <c r="J5406" s="177"/>
      <c r="K5406" s="204"/>
      <c r="L5406" s="204"/>
    </row>
    <row r="5407" spans="3:12">
      <c r="C5407" s="199"/>
      <c r="D5407" s="200"/>
      <c r="E5407" s="175"/>
      <c r="F5407" s="201"/>
      <c r="G5407" s="202"/>
      <c r="H5407" s="203"/>
      <c r="I5407" s="176"/>
      <c r="J5407" s="177"/>
      <c r="K5407" s="204"/>
      <c r="L5407" s="204"/>
    </row>
    <row r="5408" spans="3:12">
      <c r="C5408" s="199"/>
      <c r="D5408" s="200"/>
      <c r="E5408" s="175"/>
      <c r="F5408" s="201"/>
      <c r="G5408" s="202"/>
      <c r="H5408" s="203"/>
      <c r="I5408" s="176"/>
      <c r="J5408" s="177"/>
      <c r="K5408" s="204"/>
      <c r="L5408" s="204"/>
    </row>
    <row r="5409" spans="3:12">
      <c r="C5409" s="199"/>
      <c r="D5409" s="200"/>
      <c r="E5409" s="175"/>
      <c r="F5409" s="201"/>
      <c r="G5409" s="202"/>
      <c r="H5409" s="203"/>
      <c r="I5409" s="176"/>
      <c r="J5409" s="177"/>
      <c r="K5409" s="204"/>
      <c r="L5409" s="204"/>
    </row>
    <row r="5410" spans="3:12">
      <c r="C5410" s="199"/>
      <c r="D5410" s="200"/>
      <c r="E5410" s="175"/>
      <c r="F5410" s="201"/>
      <c r="G5410" s="202"/>
      <c r="H5410" s="203"/>
      <c r="I5410" s="176"/>
      <c r="J5410" s="177"/>
      <c r="K5410" s="204"/>
      <c r="L5410" s="204"/>
    </row>
    <row r="5411" spans="3:12">
      <c r="C5411" s="199"/>
      <c r="D5411" s="200"/>
      <c r="E5411" s="175"/>
      <c r="F5411" s="201"/>
      <c r="G5411" s="202"/>
      <c r="H5411" s="203"/>
      <c r="I5411" s="176"/>
      <c r="J5411" s="177"/>
      <c r="K5411" s="204"/>
      <c r="L5411" s="204"/>
    </row>
    <row r="5412" spans="3:12">
      <c r="C5412" s="199"/>
      <c r="D5412" s="200"/>
      <c r="E5412" s="175"/>
      <c r="F5412" s="201"/>
      <c r="G5412" s="202"/>
      <c r="H5412" s="203"/>
      <c r="I5412" s="176"/>
      <c r="J5412" s="177"/>
      <c r="K5412" s="204"/>
      <c r="L5412" s="204"/>
    </row>
    <row r="5413" spans="3:12">
      <c r="C5413" s="199"/>
      <c r="D5413" s="200"/>
      <c r="E5413" s="175"/>
      <c r="F5413" s="201"/>
      <c r="G5413" s="202"/>
      <c r="H5413" s="203"/>
      <c r="I5413" s="176"/>
      <c r="J5413" s="177"/>
      <c r="K5413" s="204"/>
      <c r="L5413" s="204"/>
    </row>
    <row r="5414" spans="3:12">
      <c r="C5414" s="199"/>
      <c r="D5414" s="200"/>
      <c r="E5414" s="175"/>
      <c r="F5414" s="201"/>
      <c r="G5414" s="202"/>
      <c r="H5414" s="203"/>
      <c r="I5414" s="176"/>
      <c r="J5414" s="177"/>
      <c r="K5414" s="204"/>
      <c r="L5414" s="204"/>
    </row>
    <row r="5415" spans="3:12">
      <c r="C5415" s="199"/>
      <c r="D5415" s="200"/>
      <c r="E5415" s="175"/>
      <c r="F5415" s="201"/>
      <c r="G5415" s="202"/>
      <c r="H5415" s="203"/>
      <c r="I5415" s="176"/>
      <c r="J5415" s="177"/>
      <c r="K5415" s="204"/>
      <c r="L5415" s="204"/>
    </row>
    <row r="5416" spans="3:12">
      <c r="C5416" s="199"/>
      <c r="D5416" s="200"/>
      <c r="E5416" s="175"/>
      <c r="F5416" s="201"/>
      <c r="G5416" s="202"/>
      <c r="H5416" s="203"/>
      <c r="I5416" s="176"/>
      <c r="J5416" s="177"/>
      <c r="K5416" s="204"/>
      <c r="L5416" s="204"/>
    </row>
    <row r="5417" spans="3:12">
      <c r="C5417" s="199"/>
      <c r="D5417" s="200"/>
      <c r="E5417" s="175"/>
      <c r="F5417" s="201"/>
      <c r="G5417" s="202"/>
      <c r="H5417" s="203"/>
      <c r="I5417" s="176"/>
      <c r="J5417" s="177"/>
      <c r="K5417" s="204"/>
      <c r="L5417" s="204"/>
    </row>
    <row r="5418" spans="3:12">
      <c r="C5418" s="199"/>
      <c r="D5418" s="200"/>
      <c r="E5418" s="175"/>
      <c r="F5418" s="201"/>
      <c r="G5418" s="202"/>
      <c r="H5418" s="203"/>
      <c r="I5418" s="176"/>
      <c r="J5418" s="177"/>
      <c r="K5418" s="204"/>
      <c r="L5418" s="204"/>
    </row>
    <row r="5419" spans="3:12">
      <c r="C5419" s="199"/>
      <c r="D5419" s="200"/>
      <c r="E5419" s="175"/>
      <c r="F5419" s="201"/>
      <c r="G5419" s="202"/>
      <c r="H5419" s="203"/>
      <c r="I5419" s="176"/>
      <c r="J5419" s="177"/>
      <c r="K5419" s="204"/>
      <c r="L5419" s="204"/>
    </row>
    <row r="5420" spans="3:12">
      <c r="C5420" s="199"/>
      <c r="D5420" s="200"/>
      <c r="E5420" s="175"/>
      <c r="F5420" s="201"/>
      <c r="G5420" s="202"/>
      <c r="H5420" s="203"/>
      <c r="I5420" s="176"/>
      <c r="J5420" s="177"/>
      <c r="K5420" s="204"/>
      <c r="L5420" s="204"/>
    </row>
    <row r="5421" spans="3:12">
      <c r="C5421" s="199"/>
      <c r="D5421" s="200"/>
      <c r="E5421" s="175"/>
      <c r="F5421" s="201"/>
      <c r="G5421" s="202"/>
      <c r="H5421" s="203"/>
      <c r="I5421" s="176"/>
      <c r="J5421" s="177"/>
      <c r="K5421" s="204"/>
      <c r="L5421" s="204"/>
    </row>
    <row r="5422" spans="3:12">
      <c r="C5422" s="199"/>
      <c r="D5422" s="200"/>
      <c r="E5422" s="175"/>
      <c r="F5422" s="201"/>
      <c r="G5422" s="202"/>
      <c r="H5422" s="203"/>
      <c r="I5422" s="176"/>
      <c r="J5422" s="177"/>
      <c r="K5422" s="204"/>
      <c r="L5422" s="204"/>
    </row>
    <row r="5423" spans="3:12">
      <c r="C5423" s="199"/>
      <c r="D5423" s="200"/>
      <c r="E5423" s="175"/>
      <c r="F5423" s="201"/>
      <c r="G5423" s="202"/>
      <c r="H5423" s="203"/>
      <c r="I5423" s="176"/>
      <c r="J5423" s="177"/>
      <c r="K5423" s="204"/>
      <c r="L5423" s="204"/>
    </row>
    <row r="5424" spans="3:12">
      <c r="C5424" s="199"/>
      <c r="D5424" s="200"/>
      <c r="E5424" s="175"/>
      <c r="F5424" s="201"/>
      <c r="G5424" s="202"/>
      <c r="H5424" s="203"/>
      <c r="I5424" s="176"/>
      <c r="J5424" s="177"/>
      <c r="K5424" s="204"/>
      <c r="L5424" s="204"/>
    </row>
    <row r="5425" spans="3:12">
      <c r="C5425" s="199"/>
      <c r="D5425" s="200"/>
      <c r="E5425" s="175"/>
      <c r="F5425" s="201"/>
      <c r="G5425" s="202"/>
      <c r="H5425" s="203"/>
      <c r="I5425" s="176"/>
      <c r="J5425" s="177"/>
      <c r="K5425" s="204"/>
      <c r="L5425" s="204"/>
    </row>
    <row r="5426" spans="3:12">
      <c r="C5426" s="199"/>
      <c r="D5426" s="200"/>
      <c r="E5426" s="175"/>
      <c r="F5426" s="201"/>
      <c r="G5426" s="202"/>
      <c r="H5426" s="203"/>
      <c r="I5426" s="176"/>
      <c r="J5426" s="177"/>
      <c r="K5426" s="204"/>
      <c r="L5426" s="204"/>
    </row>
    <row r="5427" spans="3:12">
      <c r="C5427" s="199"/>
      <c r="D5427" s="200"/>
      <c r="E5427" s="175"/>
      <c r="F5427" s="201"/>
      <c r="G5427" s="202"/>
      <c r="H5427" s="203"/>
      <c r="I5427" s="176"/>
      <c r="J5427" s="177"/>
      <c r="K5427" s="204"/>
      <c r="L5427" s="204"/>
    </row>
    <row r="5428" spans="3:12">
      <c r="C5428" s="199"/>
      <c r="D5428" s="200"/>
      <c r="E5428" s="175"/>
      <c r="F5428" s="201"/>
      <c r="G5428" s="202"/>
      <c r="H5428" s="203"/>
      <c r="I5428" s="176"/>
      <c r="J5428" s="177"/>
      <c r="K5428" s="204"/>
      <c r="L5428" s="204"/>
    </row>
    <row r="5429" spans="3:12">
      <c r="C5429" s="199"/>
      <c r="D5429" s="200"/>
      <c r="E5429" s="175"/>
      <c r="F5429" s="201"/>
      <c r="G5429" s="202"/>
      <c r="H5429" s="203"/>
      <c r="I5429" s="176"/>
      <c r="J5429" s="177"/>
      <c r="K5429" s="204"/>
      <c r="L5429" s="204"/>
    </row>
    <row r="5430" spans="3:12">
      <c r="C5430" s="199"/>
      <c r="D5430" s="200"/>
      <c r="E5430" s="175"/>
      <c r="F5430" s="201"/>
      <c r="G5430" s="202"/>
      <c r="H5430" s="203"/>
      <c r="I5430" s="176"/>
      <c r="J5430" s="177"/>
      <c r="K5430" s="204"/>
      <c r="L5430" s="204"/>
    </row>
    <row r="5431" spans="3:12">
      <c r="C5431" s="199"/>
      <c r="D5431" s="200"/>
      <c r="E5431" s="175"/>
      <c r="F5431" s="201"/>
      <c r="G5431" s="202"/>
      <c r="H5431" s="203"/>
      <c r="I5431" s="176"/>
      <c r="J5431" s="177"/>
      <c r="K5431" s="204"/>
      <c r="L5431" s="204"/>
    </row>
    <row r="5432" spans="3:12">
      <c r="C5432" s="199"/>
      <c r="D5432" s="200"/>
      <c r="E5432" s="175"/>
      <c r="F5432" s="201"/>
      <c r="G5432" s="202"/>
      <c r="H5432" s="203"/>
      <c r="I5432" s="176"/>
      <c r="J5432" s="177"/>
      <c r="K5432" s="204"/>
      <c r="L5432" s="204"/>
    </row>
    <row r="5433" spans="3:12">
      <c r="C5433" s="199"/>
      <c r="D5433" s="200"/>
      <c r="E5433" s="175"/>
      <c r="F5433" s="201"/>
      <c r="G5433" s="202"/>
      <c r="H5433" s="203"/>
      <c r="I5433" s="176"/>
      <c r="J5433" s="177"/>
      <c r="K5433" s="204"/>
      <c r="L5433" s="204"/>
    </row>
    <row r="5434" spans="3:12">
      <c r="C5434" s="199"/>
      <c r="D5434" s="200"/>
      <c r="E5434" s="175"/>
      <c r="F5434" s="201"/>
      <c r="G5434" s="202"/>
      <c r="H5434" s="203"/>
      <c r="I5434" s="176"/>
      <c r="J5434" s="177"/>
      <c r="K5434" s="204"/>
      <c r="L5434" s="204"/>
    </row>
    <row r="5435" spans="3:12">
      <c r="C5435" s="199"/>
      <c r="D5435" s="200"/>
      <c r="E5435" s="175"/>
      <c r="F5435" s="201"/>
      <c r="G5435" s="202"/>
      <c r="H5435" s="203"/>
      <c r="I5435" s="176"/>
      <c r="J5435" s="177"/>
      <c r="K5435" s="204"/>
      <c r="L5435" s="204"/>
    </row>
    <row r="5436" spans="3:12">
      <c r="C5436" s="199"/>
      <c r="D5436" s="200"/>
      <c r="E5436" s="175"/>
      <c r="F5436" s="201"/>
      <c r="G5436" s="202"/>
      <c r="H5436" s="203"/>
      <c r="I5436" s="176"/>
      <c r="J5436" s="177"/>
      <c r="K5436" s="204"/>
      <c r="L5436" s="204"/>
    </row>
    <row r="5437" spans="3:12">
      <c r="C5437" s="199"/>
      <c r="D5437" s="200"/>
      <c r="E5437" s="175"/>
      <c r="F5437" s="201"/>
      <c r="G5437" s="202"/>
      <c r="H5437" s="203"/>
      <c r="I5437" s="176"/>
      <c r="J5437" s="177"/>
      <c r="K5437" s="204"/>
      <c r="L5437" s="204"/>
    </row>
    <row r="5438" spans="3:12">
      <c r="C5438" s="199"/>
      <c r="D5438" s="200"/>
      <c r="E5438" s="175"/>
      <c r="F5438" s="201"/>
      <c r="G5438" s="202"/>
      <c r="H5438" s="203"/>
      <c r="I5438" s="176"/>
      <c r="J5438" s="177"/>
      <c r="K5438" s="204"/>
      <c r="L5438" s="204"/>
    </row>
    <row r="5439" spans="3:12">
      <c r="C5439" s="199"/>
      <c r="D5439" s="200"/>
      <c r="E5439" s="175"/>
      <c r="F5439" s="201"/>
      <c r="G5439" s="202"/>
      <c r="H5439" s="203"/>
      <c r="I5439" s="176"/>
      <c r="J5439" s="177"/>
      <c r="K5439" s="204"/>
      <c r="L5439" s="204"/>
    </row>
    <row r="5440" spans="3:12">
      <c r="C5440" s="199"/>
      <c r="D5440" s="200"/>
      <c r="E5440" s="175"/>
      <c r="F5440" s="201"/>
      <c r="G5440" s="202"/>
      <c r="H5440" s="203"/>
      <c r="I5440" s="176"/>
      <c r="J5440" s="177"/>
      <c r="K5440" s="204"/>
      <c r="L5440" s="204"/>
    </row>
    <row r="5441" spans="3:12">
      <c r="C5441" s="199"/>
      <c r="D5441" s="200"/>
      <c r="E5441" s="175"/>
      <c r="F5441" s="201"/>
      <c r="G5441" s="202"/>
      <c r="H5441" s="203"/>
      <c r="I5441" s="176"/>
      <c r="J5441" s="177"/>
      <c r="K5441" s="204"/>
      <c r="L5441" s="204"/>
    </row>
    <row r="5442" spans="3:12">
      <c r="C5442" s="199"/>
      <c r="D5442" s="200"/>
      <c r="E5442" s="175"/>
      <c r="F5442" s="201"/>
      <c r="G5442" s="202"/>
      <c r="H5442" s="203"/>
      <c r="I5442" s="176"/>
      <c r="J5442" s="177"/>
      <c r="K5442" s="204"/>
      <c r="L5442" s="204"/>
    </row>
    <row r="5443" spans="3:12">
      <c r="C5443" s="199"/>
      <c r="D5443" s="200"/>
      <c r="E5443" s="175"/>
      <c r="F5443" s="201"/>
      <c r="G5443" s="202"/>
      <c r="H5443" s="203"/>
      <c r="I5443" s="176"/>
      <c r="J5443" s="177"/>
      <c r="K5443" s="204"/>
      <c r="L5443" s="204"/>
    </row>
    <row r="5444" spans="3:12">
      <c r="C5444" s="199"/>
      <c r="D5444" s="200"/>
      <c r="E5444" s="175"/>
      <c r="F5444" s="201"/>
      <c r="G5444" s="202"/>
      <c r="H5444" s="203"/>
      <c r="I5444" s="176"/>
      <c r="J5444" s="177"/>
      <c r="K5444" s="204"/>
      <c r="L5444" s="204"/>
    </row>
    <row r="5445" spans="3:12">
      <c r="C5445" s="199"/>
      <c r="D5445" s="200"/>
      <c r="E5445" s="175"/>
      <c r="F5445" s="201"/>
      <c r="G5445" s="202"/>
      <c r="H5445" s="203"/>
      <c r="I5445" s="176"/>
      <c r="J5445" s="177"/>
      <c r="K5445" s="204"/>
      <c r="L5445" s="204"/>
    </row>
    <row r="5446" spans="3:12">
      <c r="C5446" s="199"/>
      <c r="D5446" s="200"/>
      <c r="E5446" s="175"/>
      <c r="F5446" s="201"/>
      <c r="G5446" s="202"/>
      <c r="H5446" s="203"/>
      <c r="I5446" s="176"/>
      <c r="J5446" s="177"/>
      <c r="K5446" s="204"/>
      <c r="L5446" s="204"/>
    </row>
    <row r="5447" spans="3:12">
      <c r="C5447" s="199"/>
      <c r="D5447" s="200"/>
      <c r="E5447" s="175"/>
      <c r="F5447" s="201"/>
      <c r="G5447" s="202"/>
      <c r="H5447" s="203"/>
      <c r="I5447" s="176"/>
      <c r="J5447" s="177"/>
      <c r="K5447" s="204"/>
      <c r="L5447" s="204"/>
    </row>
    <row r="5448" spans="3:12">
      <c r="C5448" s="199"/>
      <c r="D5448" s="200"/>
      <c r="E5448" s="175"/>
      <c r="F5448" s="201"/>
      <c r="G5448" s="202"/>
      <c r="H5448" s="203"/>
      <c r="I5448" s="176"/>
      <c r="J5448" s="177"/>
      <c r="K5448" s="204"/>
      <c r="L5448" s="204"/>
    </row>
    <row r="5449" spans="3:12">
      <c r="C5449" s="199"/>
      <c r="D5449" s="200"/>
      <c r="E5449" s="175"/>
      <c r="F5449" s="201"/>
      <c r="G5449" s="202"/>
      <c r="H5449" s="203"/>
      <c r="I5449" s="176"/>
      <c r="J5449" s="177"/>
      <c r="K5449" s="204"/>
      <c r="L5449" s="204"/>
    </row>
    <row r="5450" spans="3:12">
      <c r="C5450" s="199"/>
      <c r="D5450" s="200"/>
      <c r="E5450" s="175"/>
      <c r="F5450" s="201"/>
      <c r="G5450" s="202"/>
      <c r="H5450" s="203"/>
      <c r="I5450" s="176"/>
      <c r="J5450" s="177"/>
      <c r="K5450" s="204"/>
      <c r="L5450" s="204"/>
    </row>
    <row r="5451" spans="3:12">
      <c r="C5451" s="199"/>
      <c r="D5451" s="200"/>
      <c r="E5451" s="175"/>
      <c r="F5451" s="201"/>
      <c r="G5451" s="202"/>
      <c r="H5451" s="203"/>
      <c r="I5451" s="176"/>
      <c r="J5451" s="177"/>
      <c r="K5451" s="204"/>
      <c r="L5451" s="204"/>
    </row>
    <row r="5452" spans="3:12">
      <c r="C5452" s="199"/>
      <c r="D5452" s="200"/>
      <c r="E5452" s="175"/>
      <c r="F5452" s="201"/>
      <c r="G5452" s="202"/>
      <c r="H5452" s="203"/>
      <c r="I5452" s="176"/>
      <c r="J5452" s="177"/>
      <c r="K5452" s="204"/>
      <c r="L5452" s="204"/>
    </row>
    <row r="5453" spans="3:12">
      <c r="C5453" s="199"/>
      <c r="D5453" s="200"/>
      <c r="E5453" s="175"/>
      <c r="F5453" s="201"/>
      <c r="G5453" s="202"/>
      <c r="H5453" s="203"/>
      <c r="I5453" s="176"/>
      <c r="J5453" s="177"/>
      <c r="K5453" s="204"/>
      <c r="L5453" s="204"/>
    </row>
    <row r="5454" spans="3:12">
      <c r="C5454" s="199"/>
      <c r="D5454" s="200"/>
      <c r="E5454" s="175"/>
      <c r="F5454" s="201"/>
      <c r="G5454" s="202"/>
      <c r="H5454" s="203"/>
      <c r="I5454" s="176"/>
      <c r="J5454" s="177"/>
      <c r="K5454" s="204"/>
      <c r="L5454" s="204"/>
    </row>
    <row r="5455" spans="3:12">
      <c r="C5455" s="199"/>
      <c r="D5455" s="200"/>
      <c r="E5455" s="175"/>
      <c r="F5455" s="201"/>
      <c r="G5455" s="202"/>
      <c r="H5455" s="203"/>
      <c r="I5455" s="176"/>
      <c r="J5455" s="177"/>
      <c r="K5455" s="204"/>
      <c r="L5455" s="204"/>
    </row>
    <row r="5456" spans="3:12">
      <c r="C5456" s="199"/>
      <c r="D5456" s="200"/>
      <c r="E5456" s="175"/>
      <c r="F5456" s="201"/>
      <c r="G5456" s="202"/>
      <c r="H5456" s="203"/>
      <c r="I5456" s="176"/>
      <c r="J5456" s="177"/>
      <c r="K5456" s="204"/>
      <c r="L5456" s="204"/>
    </row>
    <row r="5457" spans="3:12">
      <c r="C5457" s="199"/>
      <c r="D5457" s="200"/>
      <c r="E5457" s="175"/>
      <c r="F5457" s="201"/>
      <c r="G5457" s="202"/>
      <c r="H5457" s="203"/>
      <c r="I5457" s="176"/>
      <c r="J5457" s="177"/>
      <c r="K5457" s="204"/>
      <c r="L5457" s="204"/>
    </row>
    <row r="5458" spans="3:12">
      <c r="C5458" s="199"/>
      <c r="D5458" s="200"/>
      <c r="E5458" s="175"/>
      <c r="F5458" s="201"/>
      <c r="G5458" s="202"/>
      <c r="H5458" s="203"/>
      <c r="I5458" s="176"/>
      <c r="J5458" s="177"/>
      <c r="K5458" s="204"/>
      <c r="L5458" s="204"/>
    </row>
    <row r="5459" spans="3:12">
      <c r="C5459" s="199"/>
      <c r="D5459" s="200"/>
      <c r="E5459" s="175"/>
      <c r="F5459" s="201"/>
      <c r="G5459" s="202"/>
      <c r="H5459" s="203"/>
      <c r="I5459" s="176"/>
      <c r="J5459" s="177"/>
      <c r="K5459" s="204"/>
      <c r="L5459" s="204"/>
    </row>
    <row r="5460" spans="3:12">
      <c r="C5460" s="199"/>
      <c r="D5460" s="200"/>
      <c r="E5460" s="175"/>
      <c r="F5460" s="201"/>
      <c r="G5460" s="202"/>
      <c r="H5460" s="203"/>
      <c r="I5460" s="176"/>
      <c r="J5460" s="177"/>
      <c r="K5460" s="204"/>
      <c r="L5460" s="204"/>
    </row>
    <row r="5461" spans="3:12">
      <c r="C5461" s="199"/>
      <c r="D5461" s="200"/>
      <c r="E5461" s="175"/>
      <c r="F5461" s="201"/>
      <c r="G5461" s="202"/>
      <c r="H5461" s="203"/>
      <c r="I5461" s="176"/>
      <c r="J5461" s="177"/>
      <c r="K5461" s="204"/>
      <c r="L5461" s="204"/>
    </row>
    <row r="5462" spans="3:12">
      <c r="C5462" s="199"/>
      <c r="D5462" s="200"/>
      <c r="E5462" s="175"/>
      <c r="F5462" s="201"/>
      <c r="G5462" s="202"/>
      <c r="H5462" s="203"/>
      <c r="I5462" s="176"/>
      <c r="J5462" s="177"/>
      <c r="K5462" s="204"/>
      <c r="L5462" s="204"/>
    </row>
    <row r="5463" spans="3:12">
      <c r="C5463" s="199"/>
      <c r="D5463" s="200"/>
      <c r="E5463" s="175"/>
      <c r="F5463" s="201"/>
      <c r="G5463" s="202"/>
      <c r="H5463" s="203"/>
      <c r="I5463" s="176"/>
      <c r="J5463" s="177"/>
      <c r="K5463" s="204"/>
      <c r="L5463" s="204"/>
    </row>
    <row r="5464" spans="3:12">
      <c r="C5464" s="199"/>
      <c r="D5464" s="200"/>
      <c r="E5464" s="175"/>
      <c r="F5464" s="201"/>
      <c r="G5464" s="202"/>
      <c r="H5464" s="203"/>
      <c r="I5464" s="176"/>
      <c r="J5464" s="177"/>
      <c r="K5464" s="204"/>
      <c r="L5464" s="204"/>
    </row>
    <row r="5465" spans="3:12">
      <c r="C5465" s="199"/>
      <c r="D5465" s="200"/>
      <c r="E5465" s="175"/>
      <c r="F5465" s="201"/>
      <c r="G5465" s="202"/>
      <c r="H5465" s="203"/>
      <c r="I5465" s="176"/>
      <c r="J5465" s="177"/>
      <c r="K5465" s="204"/>
      <c r="L5465" s="204"/>
    </row>
    <row r="5466" spans="3:12">
      <c r="C5466" s="199"/>
      <c r="D5466" s="200"/>
      <c r="E5466" s="175"/>
      <c r="F5466" s="201"/>
      <c r="G5466" s="202"/>
      <c r="H5466" s="203"/>
      <c r="I5466" s="176"/>
      <c r="J5466" s="177"/>
      <c r="K5466" s="204"/>
      <c r="L5466" s="204"/>
    </row>
    <row r="5467" spans="3:12">
      <c r="C5467" s="199"/>
      <c r="D5467" s="200"/>
      <c r="E5467" s="175"/>
      <c r="F5467" s="201"/>
      <c r="G5467" s="202"/>
      <c r="H5467" s="203"/>
      <c r="I5467" s="176"/>
      <c r="J5467" s="177"/>
      <c r="K5467" s="204"/>
      <c r="L5467" s="204"/>
    </row>
    <row r="5468" spans="3:12">
      <c r="C5468" s="199"/>
      <c r="D5468" s="200"/>
      <c r="E5468" s="175"/>
      <c r="F5468" s="201"/>
      <c r="G5468" s="202"/>
      <c r="H5468" s="203"/>
      <c r="I5468" s="176"/>
      <c r="J5468" s="177"/>
      <c r="K5468" s="204"/>
      <c r="L5468" s="204"/>
    </row>
    <row r="5469" spans="3:12">
      <c r="C5469" s="199"/>
      <c r="D5469" s="200"/>
      <c r="E5469" s="175"/>
      <c r="F5469" s="201"/>
      <c r="G5469" s="202"/>
      <c r="H5469" s="203"/>
      <c r="I5469" s="176"/>
      <c r="J5469" s="177"/>
      <c r="K5469" s="204"/>
      <c r="L5469" s="204"/>
    </row>
    <row r="5470" spans="3:12">
      <c r="C5470" s="199"/>
      <c r="D5470" s="200"/>
      <c r="E5470" s="175"/>
      <c r="F5470" s="201"/>
      <c r="G5470" s="202"/>
      <c r="H5470" s="203"/>
      <c r="I5470" s="176"/>
      <c r="J5470" s="177"/>
      <c r="K5470" s="204"/>
      <c r="L5470" s="204"/>
    </row>
    <row r="5471" spans="3:12">
      <c r="C5471" s="199"/>
      <c r="D5471" s="200"/>
      <c r="E5471" s="175"/>
      <c r="F5471" s="201"/>
      <c r="G5471" s="202"/>
      <c r="H5471" s="203"/>
      <c r="I5471" s="176"/>
      <c r="J5471" s="177"/>
      <c r="K5471" s="204"/>
      <c r="L5471" s="204"/>
    </row>
    <row r="5472" spans="3:12">
      <c r="C5472" s="199"/>
      <c r="D5472" s="200"/>
      <c r="E5472" s="175"/>
      <c r="F5472" s="201"/>
      <c r="G5472" s="202"/>
      <c r="H5472" s="203"/>
      <c r="I5472" s="176"/>
      <c r="J5472" s="177"/>
      <c r="K5472" s="204"/>
      <c r="L5472" s="204"/>
    </row>
    <row r="5473" spans="3:12">
      <c r="C5473" s="199"/>
      <c r="D5473" s="200"/>
      <c r="E5473" s="175"/>
      <c r="F5473" s="201"/>
      <c r="G5473" s="202"/>
      <c r="H5473" s="203"/>
      <c r="I5473" s="176"/>
      <c r="J5473" s="177"/>
      <c r="K5473" s="204"/>
      <c r="L5473" s="204"/>
    </row>
    <row r="5474" spans="3:12">
      <c r="C5474" s="199"/>
      <c r="D5474" s="200"/>
      <c r="E5474" s="175"/>
      <c r="F5474" s="201"/>
      <c r="G5474" s="202"/>
      <c r="H5474" s="203"/>
      <c r="I5474" s="176"/>
      <c r="J5474" s="177"/>
      <c r="K5474" s="204"/>
      <c r="L5474" s="204"/>
    </row>
    <row r="5475" spans="3:12">
      <c r="C5475" s="199"/>
      <c r="D5475" s="200"/>
      <c r="E5475" s="175"/>
      <c r="F5475" s="201"/>
      <c r="G5475" s="202"/>
      <c r="H5475" s="203"/>
      <c r="I5475" s="176"/>
      <c r="J5475" s="177"/>
      <c r="K5475" s="204"/>
      <c r="L5475" s="204"/>
    </row>
    <row r="5476" spans="3:12">
      <c r="C5476" s="199"/>
      <c r="D5476" s="200"/>
      <c r="E5476" s="175"/>
      <c r="F5476" s="201"/>
      <c r="G5476" s="202"/>
      <c r="H5476" s="203"/>
      <c r="I5476" s="176"/>
      <c r="J5476" s="177"/>
      <c r="K5476" s="204"/>
      <c r="L5476" s="204"/>
    </row>
    <row r="5477" spans="3:12">
      <c r="C5477" s="199"/>
      <c r="D5477" s="200"/>
      <c r="E5477" s="175"/>
      <c r="F5477" s="201"/>
      <c r="G5477" s="202"/>
      <c r="H5477" s="203"/>
      <c r="I5477" s="176"/>
      <c r="J5477" s="177"/>
      <c r="K5477" s="204"/>
      <c r="L5477" s="204"/>
    </row>
    <row r="5478" spans="3:12">
      <c r="C5478" s="199"/>
      <c r="D5478" s="200"/>
      <c r="E5478" s="175"/>
      <c r="F5478" s="201"/>
      <c r="G5478" s="202"/>
      <c r="H5478" s="203"/>
      <c r="I5478" s="176"/>
      <c r="J5478" s="177"/>
      <c r="K5478" s="204"/>
      <c r="L5478" s="204"/>
    </row>
    <row r="5479" spans="3:12">
      <c r="C5479" s="199"/>
      <c r="D5479" s="200"/>
      <c r="E5479" s="175"/>
      <c r="F5479" s="201"/>
      <c r="G5479" s="202"/>
      <c r="H5479" s="203"/>
      <c r="I5479" s="176"/>
      <c r="J5479" s="177"/>
      <c r="K5479" s="204"/>
      <c r="L5479" s="204"/>
    </row>
    <row r="5480" spans="3:12">
      <c r="C5480" s="199"/>
      <c r="D5480" s="200"/>
      <c r="E5480" s="175"/>
      <c r="F5480" s="201"/>
      <c r="G5480" s="202"/>
      <c r="H5480" s="203"/>
      <c r="I5480" s="176"/>
      <c r="J5480" s="177"/>
      <c r="K5480" s="204"/>
      <c r="L5480" s="204"/>
    </row>
    <row r="5481" spans="3:12">
      <c r="C5481" s="199"/>
      <c r="D5481" s="200"/>
      <c r="E5481" s="175"/>
      <c r="F5481" s="201"/>
      <c r="G5481" s="202"/>
      <c r="H5481" s="203"/>
      <c r="I5481" s="176"/>
      <c r="J5481" s="177"/>
      <c r="K5481" s="204"/>
      <c r="L5481" s="204"/>
    </row>
    <row r="5482" spans="3:12">
      <c r="C5482" s="199"/>
      <c r="D5482" s="200"/>
      <c r="E5482" s="175"/>
      <c r="F5482" s="201"/>
      <c r="G5482" s="202"/>
      <c r="H5482" s="203"/>
      <c r="I5482" s="176"/>
      <c r="J5482" s="177"/>
      <c r="K5482" s="204"/>
      <c r="L5482" s="204"/>
    </row>
    <row r="5483" spans="3:12">
      <c r="C5483" s="199"/>
      <c r="D5483" s="200"/>
      <c r="E5483" s="175"/>
      <c r="F5483" s="201"/>
      <c r="G5483" s="202"/>
      <c r="H5483" s="203"/>
      <c r="I5483" s="176"/>
      <c r="J5483" s="177"/>
      <c r="K5483" s="204"/>
      <c r="L5483" s="204"/>
    </row>
    <row r="5484" spans="3:12">
      <c r="C5484" s="199"/>
      <c r="D5484" s="200"/>
      <c r="E5484" s="175"/>
      <c r="F5484" s="201"/>
      <c r="G5484" s="202"/>
      <c r="H5484" s="203"/>
      <c r="I5484" s="176"/>
      <c r="J5484" s="177"/>
      <c r="K5484" s="204"/>
      <c r="L5484" s="204"/>
    </row>
    <row r="5485" spans="3:12">
      <c r="C5485" s="199"/>
      <c r="D5485" s="200"/>
      <c r="E5485" s="175"/>
      <c r="F5485" s="201"/>
      <c r="G5485" s="202"/>
      <c r="H5485" s="203"/>
      <c r="I5485" s="176"/>
      <c r="J5485" s="177"/>
      <c r="K5485" s="204"/>
      <c r="L5485" s="204"/>
    </row>
    <row r="5486" spans="3:12">
      <c r="C5486" s="199"/>
      <c r="D5486" s="200"/>
      <c r="E5486" s="175"/>
      <c r="F5486" s="201"/>
      <c r="G5486" s="202"/>
      <c r="H5486" s="203"/>
      <c r="I5486" s="176"/>
      <c r="J5486" s="177"/>
      <c r="K5486" s="204"/>
      <c r="L5486" s="204"/>
    </row>
    <row r="5487" spans="3:12">
      <c r="C5487" s="199"/>
      <c r="D5487" s="200"/>
      <c r="E5487" s="175"/>
      <c r="F5487" s="201"/>
      <c r="G5487" s="202"/>
      <c r="H5487" s="203"/>
      <c r="I5487" s="176"/>
      <c r="J5487" s="177"/>
      <c r="K5487" s="204"/>
      <c r="L5487" s="204"/>
    </row>
    <row r="5488" spans="3:12">
      <c r="C5488" s="199"/>
      <c r="D5488" s="200"/>
      <c r="E5488" s="175"/>
      <c r="F5488" s="201"/>
      <c r="G5488" s="202"/>
      <c r="H5488" s="203"/>
      <c r="I5488" s="176"/>
      <c r="J5488" s="177"/>
      <c r="K5488" s="204"/>
      <c r="L5488" s="204"/>
    </row>
    <row r="5489" spans="3:12">
      <c r="C5489" s="199"/>
      <c r="D5489" s="200"/>
      <c r="E5489" s="175"/>
      <c r="F5489" s="201"/>
      <c r="G5489" s="202"/>
      <c r="H5489" s="203"/>
      <c r="I5489" s="176"/>
      <c r="J5489" s="177"/>
      <c r="K5489" s="204"/>
      <c r="L5489" s="204"/>
    </row>
    <row r="5490" spans="3:12">
      <c r="C5490" s="199"/>
      <c r="D5490" s="200"/>
      <c r="E5490" s="175"/>
      <c r="F5490" s="201"/>
      <c r="G5490" s="202"/>
      <c r="H5490" s="203"/>
      <c r="I5490" s="176"/>
      <c r="J5490" s="177"/>
      <c r="K5490" s="204"/>
      <c r="L5490" s="204"/>
    </row>
    <row r="5491" spans="3:12">
      <c r="C5491" s="199"/>
      <c r="D5491" s="200"/>
      <c r="E5491" s="175"/>
      <c r="F5491" s="201"/>
      <c r="G5491" s="202"/>
      <c r="H5491" s="203"/>
      <c r="I5491" s="176"/>
      <c r="J5491" s="177"/>
      <c r="K5491" s="204"/>
      <c r="L5491" s="204"/>
    </row>
    <row r="5492" spans="3:12">
      <c r="C5492" s="199"/>
      <c r="D5492" s="200"/>
      <c r="E5492" s="175"/>
      <c r="F5492" s="201"/>
      <c r="G5492" s="202"/>
      <c r="H5492" s="203"/>
      <c r="I5492" s="176"/>
      <c r="J5492" s="177"/>
      <c r="K5492" s="204"/>
      <c r="L5492" s="204"/>
    </row>
    <row r="5493" spans="3:12">
      <c r="C5493" s="199"/>
      <c r="D5493" s="200"/>
      <c r="E5493" s="175"/>
      <c r="F5493" s="201"/>
      <c r="G5493" s="202"/>
      <c r="H5493" s="203"/>
      <c r="I5493" s="176"/>
      <c r="J5493" s="177"/>
      <c r="K5493" s="204"/>
      <c r="L5493" s="204"/>
    </row>
    <row r="5494" spans="3:12">
      <c r="C5494" s="199"/>
      <c r="D5494" s="200"/>
      <c r="E5494" s="175"/>
      <c r="F5494" s="201"/>
      <c r="G5494" s="202"/>
      <c r="H5494" s="203"/>
      <c r="I5494" s="176"/>
      <c r="J5494" s="177"/>
      <c r="K5494" s="204"/>
      <c r="L5494" s="204"/>
    </row>
    <row r="5495" spans="3:12">
      <c r="C5495" s="199"/>
      <c r="D5495" s="200"/>
      <c r="E5495" s="175"/>
      <c r="F5495" s="201"/>
      <c r="G5495" s="202"/>
      <c r="H5495" s="203"/>
      <c r="I5495" s="176"/>
      <c r="J5495" s="177"/>
      <c r="K5495" s="204"/>
      <c r="L5495" s="204"/>
    </row>
    <row r="5496" spans="3:12">
      <c r="C5496" s="199"/>
      <c r="D5496" s="200"/>
      <c r="E5496" s="175"/>
      <c r="F5496" s="201"/>
      <c r="G5496" s="202"/>
      <c r="H5496" s="203"/>
      <c r="I5496" s="176"/>
      <c r="J5496" s="177"/>
      <c r="K5496" s="204"/>
      <c r="L5496" s="204"/>
    </row>
    <row r="5497" spans="3:12">
      <c r="C5497" s="199"/>
      <c r="D5497" s="200"/>
      <c r="E5497" s="175"/>
      <c r="F5497" s="201"/>
      <c r="G5497" s="202"/>
      <c r="H5497" s="203"/>
      <c r="I5497" s="176"/>
      <c r="J5497" s="177"/>
      <c r="K5497" s="204"/>
      <c r="L5497" s="204"/>
    </row>
    <row r="5498" spans="3:12">
      <c r="C5498" s="199"/>
      <c r="D5498" s="200"/>
      <c r="E5498" s="175"/>
      <c r="F5498" s="201"/>
      <c r="G5498" s="202"/>
      <c r="H5498" s="203"/>
      <c r="I5498" s="176"/>
      <c r="J5498" s="177"/>
      <c r="K5498" s="204"/>
      <c r="L5498" s="204"/>
    </row>
    <row r="5499" spans="3:12">
      <c r="C5499" s="199"/>
      <c r="D5499" s="200"/>
      <c r="E5499" s="175"/>
      <c r="F5499" s="201"/>
      <c r="G5499" s="202"/>
      <c r="H5499" s="203"/>
      <c r="I5499" s="176"/>
      <c r="J5499" s="177"/>
      <c r="K5499" s="204"/>
      <c r="L5499" s="204"/>
    </row>
    <row r="5500" spans="3:12">
      <c r="C5500" s="199"/>
      <c r="D5500" s="200"/>
      <c r="E5500" s="175"/>
      <c r="F5500" s="201"/>
      <c r="G5500" s="202"/>
      <c r="H5500" s="203"/>
      <c r="I5500" s="176"/>
      <c r="J5500" s="177"/>
      <c r="K5500" s="204"/>
      <c r="L5500" s="204"/>
    </row>
    <row r="5501" spans="3:12">
      <c r="C5501" s="199"/>
      <c r="D5501" s="200"/>
      <c r="E5501" s="175"/>
      <c r="F5501" s="201"/>
      <c r="G5501" s="202"/>
      <c r="H5501" s="203"/>
      <c r="I5501" s="176"/>
      <c r="J5501" s="177"/>
      <c r="K5501" s="204"/>
      <c r="L5501" s="204"/>
    </row>
    <row r="5502" spans="3:12">
      <c r="C5502" s="199"/>
      <c r="D5502" s="200"/>
      <c r="E5502" s="175"/>
      <c r="F5502" s="201"/>
      <c r="G5502" s="202"/>
      <c r="H5502" s="203"/>
      <c r="I5502" s="176"/>
      <c r="J5502" s="177"/>
      <c r="K5502" s="204"/>
      <c r="L5502" s="204"/>
    </row>
    <row r="5503" spans="3:12">
      <c r="C5503" s="199"/>
      <c r="D5503" s="200"/>
      <c r="E5503" s="175"/>
      <c r="F5503" s="201"/>
      <c r="G5503" s="202"/>
      <c r="H5503" s="203"/>
      <c r="I5503" s="176"/>
      <c r="J5503" s="177"/>
      <c r="K5503" s="204"/>
      <c r="L5503" s="204"/>
    </row>
    <row r="5504" spans="3:12">
      <c r="C5504" s="199"/>
      <c r="D5504" s="200"/>
      <c r="E5504" s="175"/>
      <c r="F5504" s="201"/>
      <c r="G5504" s="202"/>
      <c r="H5504" s="203"/>
      <c r="I5504" s="176"/>
      <c r="J5504" s="177"/>
      <c r="K5504" s="204"/>
      <c r="L5504" s="204"/>
    </row>
    <row r="5505" spans="3:12">
      <c r="C5505" s="199"/>
      <c r="D5505" s="200"/>
      <c r="E5505" s="175"/>
      <c r="F5505" s="201"/>
      <c r="G5505" s="202"/>
      <c r="H5505" s="203"/>
      <c r="I5505" s="176"/>
      <c r="J5505" s="177"/>
      <c r="K5505" s="204"/>
      <c r="L5505" s="204"/>
    </row>
    <row r="5506" spans="3:12">
      <c r="C5506" s="199"/>
      <c r="D5506" s="200"/>
      <c r="E5506" s="175"/>
      <c r="F5506" s="201"/>
      <c r="G5506" s="202"/>
      <c r="H5506" s="203"/>
      <c r="I5506" s="176"/>
      <c r="J5506" s="177"/>
      <c r="K5506" s="204"/>
      <c r="L5506" s="204"/>
    </row>
    <row r="5507" spans="3:12">
      <c r="C5507" s="199"/>
      <c r="D5507" s="200"/>
      <c r="E5507" s="175"/>
      <c r="F5507" s="201"/>
      <c r="G5507" s="202"/>
      <c r="H5507" s="203"/>
      <c r="I5507" s="176"/>
      <c r="J5507" s="177"/>
      <c r="K5507" s="204"/>
      <c r="L5507" s="204"/>
    </row>
    <row r="5508" spans="3:12">
      <c r="C5508" s="199"/>
      <c r="D5508" s="200"/>
      <c r="E5508" s="175"/>
      <c r="F5508" s="201"/>
      <c r="G5508" s="202"/>
      <c r="H5508" s="203"/>
      <c r="I5508" s="176"/>
      <c r="J5508" s="177"/>
      <c r="K5508" s="204"/>
      <c r="L5508" s="204"/>
    </row>
    <row r="5509" spans="3:12">
      <c r="C5509" s="199"/>
      <c r="D5509" s="200"/>
      <c r="E5509" s="175"/>
      <c r="F5509" s="201"/>
      <c r="G5509" s="202"/>
      <c r="H5509" s="203"/>
      <c r="I5509" s="176"/>
      <c r="J5509" s="177"/>
      <c r="K5509" s="204"/>
      <c r="L5509" s="204"/>
    </row>
    <row r="5510" spans="3:12">
      <c r="C5510" s="199"/>
      <c r="D5510" s="200"/>
      <c r="E5510" s="175"/>
      <c r="F5510" s="201"/>
      <c r="G5510" s="202"/>
      <c r="H5510" s="203"/>
      <c r="I5510" s="176"/>
      <c r="J5510" s="177"/>
      <c r="K5510" s="204"/>
      <c r="L5510" s="204"/>
    </row>
    <row r="5511" spans="3:12">
      <c r="C5511" s="199"/>
      <c r="D5511" s="200"/>
      <c r="E5511" s="175"/>
      <c r="F5511" s="201"/>
      <c r="G5511" s="202"/>
      <c r="H5511" s="203"/>
      <c r="I5511" s="176"/>
      <c r="J5511" s="177"/>
      <c r="K5511" s="204"/>
      <c r="L5511" s="204"/>
    </row>
    <row r="5512" spans="3:12">
      <c r="C5512" s="199"/>
      <c r="D5512" s="200"/>
      <c r="E5512" s="175"/>
      <c r="F5512" s="201"/>
      <c r="G5512" s="202"/>
      <c r="H5512" s="203"/>
      <c r="I5512" s="176"/>
      <c r="J5512" s="177"/>
      <c r="K5512" s="204"/>
      <c r="L5512" s="204"/>
    </row>
    <row r="5513" spans="3:12">
      <c r="C5513" s="199"/>
      <c r="D5513" s="200"/>
      <c r="E5513" s="175"/>
      <c r="F5513" s="201"/>
      <c r="G5513" s="202"/>
      <c r="H5513" s="203"/>
      <c r="I5513" s="176"/>
      <c r="J5513" s="177"/>
      <c r="K5513" s="204"/>
      <c r="L5513" s="204"/>
    </row>
    <row r="5514" spans="3:12">
      <c r="C5514" s="199"/>
      <c r="D5514" s="200"/>
      <c r="E5514" s="175"/>
      <c r="F5514" s="201"/>
      <c r="G5514" s="202"/>
      <c r="H5514" s="203"/>
      <c r="I5514" s="176"/>
      <c r="J5514" s="177"/>
      <c r="K5514" s="204"/>
      <c r="L5514" s="204"/>
    </row>
    <row r="5515" spans="3:12">
      <c r="C5515" s="199"/>
      <c r="D5515" s="200"/>
      <c r="E5515" s="175"/>
      <c r="F5515" s="201"/>
      <c r="G5515" s="202"/>
      <c r="H5515" s="203"/>
      <c r="I5515" s="176"/>
      <c r="J5515" s="177"/>
      <c r="K5515" s="204"/>
      <c r="L5515" s="204"/>
    </row>
    <row r="5516" spans="3:12">
      <c r="C5516" s="199"/>
      <c r="D5516" s="200"/>
      <c r="E5516" s="175"/>
      <c r="F5516" s="201"/>
      <c r="G5516" s="202"/>
      <c r="H5516" s="203"/>
      <c r="I5516" s="176"/>
      <c r="J5516" s="177"/>
      <c r="K5516" s="204"/>
      <c r="L5516" s="204"/>
    </row>
    <row r="5517" spans="3:12">
      <c r="C5517" s="199"/>
      <c r="D5517" s="200"/>
      <c r="E5517" s="175"/>
      <c r="F5517" s="201"/>
      <c r="G5517" s="202"/>
      <c r="H5517" s="203"/>
      <c r="I5517" s="176"/>
      <c r="J5517" s="177"/>
      <c r="K5517" s="204"/>
      <c r="L5517" s="204"/>
    </row>
    <row r="5518" spans="3:12">
      <c r="C5518" s="199"/>
      <c r="D5518" s="200"/>
      <c r="E5518" s="175"/>
      <c r="F5518" s="201"/>
      <c r="G5518" s="202"/>
      <c r="H5518" s="203"/>
      <c r="I5518" s="176"/>
      <c r="J5518" s="177"/>
      <c r="K5518" s="204"/>
      <c r="L5518" s="204"/>
    </row>
    <row r="5519" spans="3:12">
      <c r="C5519" s="199"/>
      <c r="D5519" s="200"/>
      <c r="E5519" s="175"/>
      <c r="F5519" s="201"/>
      <c r="G5519" s="202"/>
      <c r="H5519" s="203"/>
      <c r="I5519" s="176"/>
      <c r="J5519" s="177"/>
      <c r="K5519" s="204"/>
      <c r="L5519" s="204"/>
    </row>
    <row r="5520" spans="3:12">
      <c r="C5520" s="199"/>
      <c r="D5520" s="200"/>
      <c r="E5520" s="175"/>
      <c r="F5520" s="201"/>
      <c r="G5520" s="202"/>
      <c r="H5520" s="203"/>
      <c r="I5520" s="176"/>
      <c r="J5520" s="177"/>
      <c r="K5520" s="204"/>
      <c r="L5520" s="204"/>
    </row>
    <row r="5521" spans="3:12">
      <c r="C5521" s="199"/>
      <c r="D5521" s="200"/>
      <c r="E5521" s="175"/>
      <c r="F5521" s="201"/>
      <c r="G5521" s="202"/>
      <c r="H5521" s="203"/>
      <c r="I5521" s="176"/>
      <c r="J5521" s="177"/>
      <c r="K5521" s="204"/>
      <c r="L5521" s="204"/>
    </row>
    <row r="5522" spans="3:12">
      <c r="C5522" s="199"/>
      <c r="D5522" s="200"/>
      <c r="E5522" s="175"/>
      <c r="F5522" s="201"/>
      <c r="G5522" s="202"/>
      <c r="H5522" s="203"/>
      <c r="I5522" s="176"/>
      <c r="J5522" s="177"/>
      <c r="K5522" s="204"/>
      <c r="L5522" s="204"/>
    </row>
    <row r="5523" spans="3:12">
      <c r="C5523" s="199"/>
      <c r="D5523" s="200"/>
      <c r="E5523" s="175"/>
      <c r="F5523" s="201"/>
      <c r="G5523" s="202"/>
      <c r="H5523" s="203"/>
      <c r="I5523" s="176"/>
      <c r="J5523" s="177"/>
      <c r="K5523" s="204"/>
      <c r="L5523" s="204"/>
    </row>
    <row r="5524" spans="3:12">
      <c r="C5524" s="199"/>
      <c r="D5524" s="200"/>
      <c r="E5524" s="175"/>
      <c r="F5524" s="201"/>
      <c r="G5524" s="202"/>
      <c r="H5524" s="203"/>
      <c r="I5524" s="176"/>
      <c r="J5524" s="177"/>
      <c r="K5524" s="204"/>
      <c r="L5524" s="204"/>
    </row>
    <row r="5525" spans="3:12">
      <c r="C5525" s="199"/>
      <c r="D5525" s="200"/>
      <c r="E5525" s="175"/>
      <c r="F5525" s="201"/>
      <c r="G5525" s="202"/>
      <c r="H5525" s="203"/>
      <c r="I5525" s="176"/>
      <c r="J5525" s="177"/>
      <c r="K5525" s="204"/>
      <c r="L5525" s="204"/>
    </row>
    <row r="5526" spans="3:12">
      <c r="C5526" s="199"/>
      <c r="D5526" s="200"/>
      <c r="E5526" s="175"/>
      <c r="F5526" s="201"/>
      <c r="G5526" s="202"/>
      <c r="H5526" s="203"/>
      <c r="I5526" s="176"/>
      <c r="J5526" s="177"/>
      <c r="K5526" s="204"/>
      <c r="L5526" s="204"/>
    </row>
    <row r="5527" spans="3:12">
      <c r="C5527" s="199"/>
      <c r="D5527" s="200"/>
      <c r="E5527" s="175"/>
      <c r="F5527" s="201"/>
      <c r="G5527" s="202"/>
      <c r="H5527" s="203"/>
      <c r="I5527" s="176"/>
      <c r="J5527" s="177"/>
      <c r="K5527" s="204"/>
      <c r="L5527" s="204"/>
    </row>
    <row r="5528" spans="3:12">
      <c r="C5528" s="199"/>
      <c r="D5528" s="200"/>
      <c r="E5528" s="175"/>
      <c r="F5528" s="201"/>
      <c r="G5528" s="202"/>
      <c r="H5528" s="203"/>
      <c r="I5528" s="176"/>
      <c r="J5528" s="177"/>
      <c r="K5528" s="204"/>
      <c r="L5528" s="204"/>
    </row>
    <row r="5529" spans="3:12">
      <c r="C5529" s="199"/>
      <c r="D5529" s="200"/>
      <c r="E5529" s="175"/>
      <c r="F5529" s="201"/>
      <c r="G5529" s="202"/>
      <c r="H5529" s="203"/>
      <c r="I5529" s="176"/>
      <c r="J5529" s="177"/>
      <c r="K5529" s="204"/>
      <c r="L5529" s="204"/>
    </row>
    <row r="5530" spans="3:12">
      <c r="C5530" s="199"/>
      <c r="D5530" s="200"/>
      <c r="E5530" s="175"/>
      <c r="F5530" s="201"/>
      <c r="G5530" s="202"/>
      <c r="H5530" s="203"/>
      <c r="I5530" s="176"/>
      <c r="J5530" s="177"/>
      <c r="K5530" s="204"/>
      <c r="L5530" s="204"/>
    </row>
    <row r="5531" spans="3:12">
      <c r="C5531" s="199"/>
      <c r="D5531" s="200"/>
      <c r="E5531" s="175"/>
      <c r="F5531" s="201"/>
      <c r="G5531" s="202"/>
      <c r="H5531" s="203"/>
      <c r="I5531" s="176"/>
      <c r="J5531" s="177"/>
      <c r="K5531" s="204"/>
      <c r="L5531" s="204"/>
    </row>
    <row r="5532" spans="3:12">
      <c r="C5532" s="199"/>
      <c r="D5532" s="200"/>
      <c r="E5532" s="175"/>
      <c r="F5532" s="201"/>
      <c r="G5532" s="202"/>
      <c r="H5532" s="203"/>
      <c r="I5532" s="176"/>
      <c r="J5532" s="177"/>
      <c r="K5532" s="204"/>
      <c r="L5532" s="204"/>
    </row>
    <row r="5533" spans="3:12">
      <c r="C5533" s="199"/>
      <c r="D5533" s="200"/>
      <c r="E5533" s="175"/>
      <c r="F5533" s="201"/>
      <c r="G5533" s="202"/>
      <c r="H5533" s="203"/>
      <c r="I5533" s="176"/>
      <c r="J5533" s="177"/>
      <c r="K5533" s="204"/>
      <c r="L5533" s="204"/>
    </row>
    <row r="5534" spans="3:12">
      <c r="C5534" s="199"/>
      <c r="D5534" s="200"/>
      <c r="E5534" s="175"/>
      <c r="F5534" s="201"/>
      <c r="G5534" s="202"/>
      <c r="H5534" s="203"/>
      <c r="I5534" s="176"/>
      <c r="J5534" s="177"/>
      <c r="K5534" s="204"/>
      <c r="L5534" s="204"/>
    </row>
    <row r="5535" spans="3:12">
      <c r="C5535" s="199"/>
      <c r="D5535" s="200"/>
      <c r="E5535" s="175"/>
      <c r="F5535" s="201"/>
      <c r="G5535" s="202"/>
      <c r="H5535" s="203"/>
      <c r="I5535" s="176"/>
      <c r="J5535" s="177"/>
      <c r="K5535" s="204"/>
      <c r="L5535" s="204"/>
    </row>
    <row r="5536" spans="3:12">
      <c r="C5536" s="199"/>
      <c r="D5536" s="200"/>
      <c r="E5536" s="175"/>
      <c r="F5536" s="201"/>
      <c r="G5536" s="202"/>
      <c r="H5536" s="203"/>
      <c r="I5536" s="176"/>
      <c r="J5536" s="177"/>
      <c r="K5536" s="204"/>
      <c r="L5536" s="204"/>
    </row>
    <row r="5537" spans="3:12">
      <c r="C5537" s="199"/>
      <c r="D5537" s="200"/>
      <c r="E5537" s="175"/>
      <c r="F5537" s="201"/>
      <c r="G5537" s="202"/>
      <c r="H5537" s="203"/>
      <c r="I5537" s="176"/>
      <c r="J5537" s="177"/>
      <c r="K5537" s="204"/>
      <c r="L5537" s="204"/>
    </row>
    <row r="5538" spans="3:12">
      <c r="C5538" s="199"/>
      <c r="D5538" s="200"/>
      <c r="E5538" s="175"/>
      <c r="F5538" s="201"/>
      <c r="G5538" s="202"/>
      <c r="H5538" s="203"/>
      <c r="I5538" s="176"/>
      <c r="J5538" s="177"/>
      <c r="K5538" s="204"/>
      <c r="L5538" s="204"/>
    </row>
    <row r="5539" spans="3:12">
      <c r="C5539" s="199"/>
      <c r="D5539" s="200"/>
      <c r="E5539" s="175"/>
      <c r="F5539" s="201"/>
      <c r="G5539" s="202"/>
      <c r="H5539" s="203"/>
      <c r="I5539" s="176"/>
      <c r="J5539" s="177"/>
      <c r="K5539" s="204"/>
      <c r="L5539" s="204"/>
    </row>
    <row r="5540" spans="3:12">
      <c r="C5540" s="199"/>
      <c r="D5540" s="200"/>
      <c r="E5540" s="175"/>
      <c r="F5540" s="201"/>
      <c r="G5540" s="202"/>
      <c r="H5540" s="203"/>
      <c r="I5540" s="176"/>
      <c r="J5540" s="177"/>
      <c r="K5540" s="204"/>
      <c r="L5540" s="204"/>
    </row>
    <row r="5541" spans="3:12">
      <c r="C5541" s="199"/>
      <c r="D5541" s="200"/>
      <c r="E5541" s="175"/>
      <c r="F5541" s="201"/>
      <c r="G5541" s="202"/>
      <c r="H5541" s="203"/>
      <c r="I5541" s="176"/>
      <c r="J5541" s="177"/>
      <c r="K5541" s="204"/>
      <c r="L5541" s="204"/>
    </row>
    <row r="5542" spans="3:12">
      <c r="C5542" s="199"/>
      <c r="D5542" s="200"/>
      <c r="E5542" s="175"/>
      <c r="F5542" s="201"/>
      <c r="G5542" s="202"/>
      <c r="H5542" s="203"/>
      <c r="I5542" s="176"/>
      <c r="J5542" s="177"/>
      <c r="K5542" s="204"/>
      <c r="L5542" s="204"/>
    </row>
    <row r="5543" spans="3:12">
      <c r="C5543" s="199"/>
      <c r="D5543" s="200"/>
      <c r="E5543" s="175"/>
      <c r="F5543" s="201"/>
      <c r="G5543" s="202"/>
      <c r="H5543" s="203"/>
      <c r="I5543" s="176"/>
      <c r="J5543" s="177"/>
      <c r="K5543" s="204"/>
      <c r="L5543" s="204"/>
    </row>
    <row r="5544" spans="3:12">
      <c r="C5544" s="199"/>
      <c r="D5544" s="200"/>
      <c r="E5544" s="175"/>
      <c r="F5544" s="201"/>
      <c r="G5544" s="202"/>
      <c r="H5544" s="203"/>
      <c r="I5544" s="176"/>
      <c r="J5544" s="177"/>
      <c r="K5544" s="204"/>
      <c r="L5544" s="204"/>
    </row>
    <row r="5545" spans="3:12">
      <c r="C5545" s="199"/>
      <c r="D5545" s="200"/>
      <c r="E5545" s="175"/>
      <c r="F5545" s="201"/>
      <c r="G5545" s="202"/>
      <c r="H5545" s="203"/>
      <c r="I5545" s="176"/>
      <c r="J5545" s="177"/>
      <c r="K5545" s="204"/>
      <c r="L5545" s="204"/>
    </row>
    <row r="5546" spans="3:12">
      <c r="C5546" s="199"/>
      <c r="D5546" s="200"/>
      <c r="E5546" s="175"/>
      <c r="F5546" s="201"/>
      <c r="G5546" s="202"/>
      <c r="H5546" s="203"/>
      <c r="I5546" s="176"/>
      <c r="J5546" s="177"/>
      <c r="K5546" s="204"/>
      <c r="L5546" s="204"/>
    </row>
    <row r="5547" spans="3:12">
      <c r="C5547" s="199"/>
      <c r="D5547" s="200"/>
      <c r="E5547" s="175"/>
      <c r="F5547" s="201"/>
      <c r="G5547" s="202"/>
      <c r="H5547" s="203"/>
      <c r="I5547" s="176"/>
      <c r="J5547" s="177"/>
      <c r="K5547" s="204"/>
      <c r="L5547" s="204"/>
    </row>
    <row r="5548" spans="3:12">
      <c r="C5548" s="199"/>
      <c r="D5548" s="200"/>
      <c r="E5548" s="175"/>
      <c r="F5548" s="201"/>
      <c r="G5548" s="202"/>
      <c r="H5548" s="203"/>
      <c r="I5548" s="176"/>
      <c r="J5548" s="177"/>
      <c r="K5548" s="204"/>
      <c r="L5548" s="204"/>
    </row>
    <row r="5549" spans="3:12">
      <c r="C5549" s="199"/>
      <c r="D5549" s="200"/>
      <c r="E5549" s="175"/>
      <c r="F5549" s="201"/>
      <c r="G5549" s="202"/>
      <c r="H5549" s="203"/>
      <c r="I5549" s="176"/>
      <c r="J5549" s="177"/>
      <c r="K5549" s="204"/>
      <c r="L5549" s="204"/>
    </row>
    <row r="5550" spans="3:12">
      <c r="C5550" s="199"/>
      <c r="D5550" s="200"/>
      <c r="E5550" s="175"/>
      <c r="F5550" s="201"/>
      <c r="G5550" s="202"/>
      <c r="H5550" s="203"/>
      <c r="I5550" s="176"/>
      <c r="J5550" s="177"/>
      <c r="K5550" s="204"/>
      <c r="L5550" s="204"/>
    </row>
    <row r="5551" spans="3:12">
      <c r="C5551" s="199"/>
      <c r="D5551" s="200"/>
      <c r="E5551" s="175"/>
      <c r="F5551" s="201"/>
      <c r="G5551" s="202"/>
      <c r="H5551" s="203"/>
      <c r="I5551" s="176"/>
      <c r="J5551" s="177"/>
      <c r="K5551" s="204"/>
      <c r="L5551" s="204"/>
    </row>
    <row r="5552" spans="3:12">
      <c r="C5552" s="199"/>
      <c r="D5552" s="200"/>
      <c r="E5552" s="175"/>
      <c r="F5552" s="201"/>
      <c r="G5552" s="202"/>
      <c r="H5552" s="203"/>
      <c r="I5552" s="176"/>
      <c r="J5552" s="177"/>
      <c r="K5552" s="204"/>
      <c r="L5552" s="204"/>
    </row>
    <row r="5553" spans="3:12">
      <c r="C5553" s="199"/>
      <c r="D5553" s="200"/>
      <c r="E5553" s="175"/>
      <c r="F5553" s="201"/>
      <c r="G5553" s="202"/>
      <c r="H5553" s="203"/>
      <c r="I5553" s="176"/>
      <c r="J5553" s="177"/>
      <c r="K5553" s="204"/>
      <c r="L5553" s="204"/>
    </row>
    <row r="5554" spans="3:12">
      <c r="C5554" s="199"/>
      <c r="D5554" s="200"/>
      <c r="E5554" s="175"/>
      <c r="F5554" s="201"/>
      <c r="G5554" s="202"/>
      <c r="H5554" s="203"/>
      <c r="I5554" s="176"/>
      <c r="J5554" s="177"/>
      <c r="K5554" s="204"/>
      <c r="L5554" s="204"/>
    </row>
    <row r="5555" spans="3:12">
      <c r="C5555" s="199"/>
      <c r="D5555" s="200"/>
      <c r="E5555" s="175"/>
      <c r="F5555" s="201"/>
      <c r="G5555" s="202"/>
      <c r="H5555" s="203"/>
      <c r="I5555" s="176"/>
      <c r="J5555" s="177"/>
      <c r="K5555" s="204"/>
      <c r="L5555" s="204"/>
    </row>
    <row r="5556" spans="3:12">
      <c r="C5556" s="199"/>
      <c r="D5556" s="200"/>
      <c r="E5556" s="175"/>
      <c r="F5556" s="201"/>
      <c r="G5556" s="202"/>
      <c r="H5556" s="203"/>
      <c r="I5556" s="176"/>
      <c r="J5556" s="177"/>
      <c r="K5556" s="204"/>
      <c r="L5556" s="204"/>
    </row>
    <row r="5557" spans="3:12">
      <c r="C5557" s="199"/>
      <c r="D5557" s="200"/>
      <c r="E5557" s="175"/>
      <c r="F5557" s="201"/>
      <c r="G5557" s="202"/>
      <c r="H5557" s="203"/>
      <c r="I5557" s="176"/>
      <c r="J5557" s="177"/>
      <c r="K5557" s="204"/>
      <c r="L5557" s="204"/>
    </row>
    <row r="5558" spans="3:12">
      <c r="C5558" s="199"/>
      <c r="D5558" s="200"/>
      <c r="E5558" s="175"/>
      <c r="F5558" s="201"/>
      <c r="G5558" s="202"/>
      <c r="H5558" s="203"/>
      <c r="I5558" s="176"/>
      <c r="J5558" s="177"/>
      <c r="K5558" s="204"/>
      <c r="L5558" s="204"/>
    </row>
    <row r="5559" spans="3:12">
      <c r="C5559" s="199"/>
      <c r="D5559" s="200"/>
      <c r="E5559" s="175"/>
      <c r="F5559" s="201"/>
      <c r="G5559" s="202"/>
      <c r="H5559" s="203"/>
      <c r="I5559" s="176"/>
      <c r="J5559" s="177"/>
      <c r="K5559" s="204"/>
      <c r="L5559" s="204"/>
    </row>
    <row r="5560" spans="3:12">
      <c r="C5560" s="199"/>
      <c r="D5560" s="200"/>
      <c r="E5560" s="175"/>
      <c r="F5560" s="201"/>
      <c r="G5560" s="202"/>
      <c r="H5560" s="203"/>
      <c r="I5560" s="176"/>
      <c r="J5560" s="177"/>
      <c r="K5560" s="204"/>
      <c r="L5560" s="204"/>
    </row>
    <row r="5561" spans="3:12">
      <c r="C5561" s="199"/>
      <c r="D5561" s="200"/>
      <c r="E5561" s="175"/>
      <c r="F5561" s="201"/>
      <c r="G5561" s="202"/>
      <c r="H5561" s="203"/>
      <c r="I5561" s="176"/>
      <c r="J5561" s="177"/>
      <c r="K5561" s="204"/>
      <c r="L5561" s="204"/>
    </row>
    <row r="5562" spans="3:12">
      <c r="C5562" s="199"/>
      <c r="D5562" s="200"/>
      <c r="E5562" s="175"/>
      <c r="F5562" s="201"/>
      <c r="G5562" s="202"/>
      <c r="H5562" s="203"/>
      <c r="I5562" s="176"/>
      <c r="J5562" s="177"/>
      <c r="K5562" s="204"/>
      <c r="L5562" s="204"/>
    </row>
    <row r="5563" spans="3:12">
      <c r="C5563" s="199"/>
      <c r="D5563" s="200"/>
      <c r="E5563" s="175"/>
      <c r="F5563" s="201"/>
      <c r="G5563" s="202"/>
      <c r="H5563" s="203"/>
      <c r="I5563" s="176"/>
      <c r="J5563" s="177"/>
      <c r="K5563" s="204"/>
      <c r="L5563" s="204"/>
    </row>
    <row r="5564" spans="3:12">
      <c r="C5564" s="199"/>
      <c r="D5564" s="200"/>
      <c r="E5564" s="175"/>
      <c r="F5564" s="201"/>
      <c r="G5564" s="202"/>
      <c r="H5564" s="203"/>
      <c r="I5564" s="176"/>
      <c r="J5564" s="177"/>
      <c r="K5564" s="204"/>
      <c r="L5564" s="204"/>
    </row>
    <row r="5565" spans="3:12">
      <c r="C5565" s="199"/>
      <c r="D5565" s="200"/>
      <c r="E5565" s="175"/>
      <c r="F5565" s="201"/>
      <c r="G5565" s="202"/>
      <c r="H5565" s="203"/>
      <c r="I5565" s="176"/>
      <c r="J5565" s="177"/>
      <c r="K5565" s="204"/>
      <c r="L5565" s="204"/>
    </row>
    <row r="5566" spans="3:12">
      <c r="C5566" s="199"/>
      <c r="D5566" s="200"/>
      <c r="E5566" s="175"/>
      <c r="F5566" s="201"/>
      <c r="G5566" s="202"/>
      <c r="H5566" s="203"/>
      <c r="I5566" s="176"/>
      <c r="J5566" s="177"/>
      <c r="K5566" s="204"/>
      <c r="L5566" s="204"/>
    </row>
    <row r="5567" spans="3:12">
      <c r="C5567" s="199"/>
      <c r="D5567" s="200"/>
      <c r="E5567" s="175"/>
      <c r="F5567" s="201"/>
      <c r="G5567" s="202"/>
      <c r="H5567" s="203"/>
      <c r="I5567" s="176"/>
      <c r="J5567" s="177"/>
      <c r="K5567" s="204"/>
      <c r="L5567" s="204"/>
    </row>
    <row r="5568" spans="3:12">
      <c r="C5568" s="199"/>
      <c r="D5568" s="200"/>
      <c r="E5568" s="175"/>
      <c r="F5568" s="201"/>
      <c r="G5568" s="202"/>
      <c r="H5568" s="203"/>
      <c r="I5568" s="176"/>
      <c r="J5568" s="177"/>
      <c r="K5568" s="204"/>
      <c r="L5568" s="204"/>
    </row>
    <row r="5569" spans="3:12">
      <c r="C5569" s="199"/>
      <c r="D5569" s="200"/>
      <c r="E5569" s="175"/>
      <c r="F5569" s="201"/>
      <c r="G5569" s="202"/>
      <c r="H5569" s="203"/>
      <c r="I5569" s="176"/>
      <c r="J5569" s="177"/>
      <c r="K5569" s="204"/>
      <c r="L5569" s="204"/>
    </row>
    <row r="5570" spans="3:12">
      <c r="C5570" s="199"/>
      <c r="D5570" s="200"/>
      <c r="E5570" s="175"/>
      <c r="F5570" s="201"/>
      <c r="G5570" s="202"/>
      <c r="H5570" s="203"/>
      <c r="I5570" s="176"/>
      <c r="J5570" s="177"/>
      <c r="K5570" s="204"/>
      <c r="L5570" s="204"/>
    </row>
    <row r="5571" spans="3:12">
      <c r="C5571" s="199"/>
      <c r="D5571" s="200"/>
      <c r="E5571" s="175"/>
      <c r="F5571" s="201"/>
      <c r="G5571" s="202"/>
      <c r="H5571" s="203"/>
      <c r="I5571" s="176"/>
      <c r="J5571" s="177"/>
      <c r="K5571" s="204"/>
      <c r="L5571" s="204"/>
    </row>
    <row r="5572" spans="3:12">
      <c r="C5572" s="199"/>
      <c r="D5572" s="200"/>
      <c r="E5572" s="175"/>
      <c r="F5572" s="201"/>
      <c r="G5572" s="202"/>
      <c r="H5572" s="203"/>
      <c r="I5572" s="176"/>
      <c r="J5572" s="177"/>
      <c r="K5572" s="204"/>
      <c r="L5572" s="204"/>
    </row>
    <row r="5573" spans="3:12">
      <c r="C5573" s="199"/>
      <c r="D5573" s="200"/>
      <c r="E5573" s="175"/>
      <c r="F5573" s="201"/>
      <c r="G5573" s="202"/>
      <c r="H5573" s="203"/>
      <c r="I5573" s="176"/>
      <c r="J5573" s="177"/>
      <c r="K5573" s="204"/>
      <c r="L5573" s="204"/>
    </row>
    <row r="5574" spans="3:12">
      <c r="C5574" s="199"/>
      <c r="D5574" s="200"/>
      <c r="E5574" s="175"/>
      <c r="F5574" s="201"/>
      <c r="G5574" s="202"/>
      <c r="H5574" s="203"/>
      <c r="I5574" s="176"/>
      <c r="J5574" s="177"/>
      <c r="K5574" s="204"/>
      <c r="L5574" s="204"/>
    </row>
    <row r="5575" spans="3:12">
      <c r="C5575" s="199"/>
      <c r="D5575" s="200"/>
      <c r="E5575" s="175"/>
      <c r="F5575" s="201"/>
      <c r="G5575" s="202"/>
      <c r="H5575" s="203"/>
      <c r="I5575" s="176"/>
      <c r="J5575" s="177"/>
      <c r="K5575" s="204"/>
      <c r="L5575" s="204"/>
    </row>
    <row r="5576" spans="3:12">
      <c r="C5576" s="199"/>
      <c r="D5576" s="200"/>
      <c r="E5576" s="175"/>
      <c r="F5576" s="201"/>
      <c r="G5576" s="202"/>
      <c r="H5576" s="203"/>
      <c r="I5576" s="176"/>
      <c r="J5576" s="177"/>
      <c r="K5576" s="204"/>
      <c r="L5576" s="204"/>
    </row>
    <row r="5577" spans="3:12">
      <c r="C5577" s="199"/>
      <c r="D5577" s="200"/>
      <c r="E5577" s="175"/>
      <c r="F5577" s="201"/>
      <c r="G5577" s="202"/>
      <c r="H5577" s="203"/>
      <c r="I5577" s="176"/>
      <c r="J5577" s="177"/>
      <c r="K5577" s="204"/>
      <c r="L5577" s="204"/>
    </row>
    <row r="5578" spans="3:12">
      <c r="C5578" s="199"/>
      <c r="D5578" s="200"/>
      <c r="E5578" s="175"/>
      <c r="F5578" s="201"/>
      <c r="G5578" s="202"/>
      <c r="H5578" s="203"/>
      <c r="I5578" s="176"/>
      <c r="J5578" s="177"/>
      <c r="K5578" s="204"/>
      <c r="L5578" s="204"/>
    </row>
    <row r="5579" spans="3:12">
      <c r="C5579" s="199"/>
      <c r="D5579" s="200"/>
      <c r="E5579" s="175"/>
      <c r="F5579" s="201"/>
      <c r="G5579" s="202"/>
      <c r="H5579" s="203"/>
      <c r="I5579" s="176"/>
      <c r="J5579" s="177"/>
      <c r="K5579" s="204"/>
      <c r="L5579" s="204"/>
    </row>
    <row r="5580" spans="3:12">
      <c r="C5580" s="199"/>
      <c r="D5580" s="200"/>
      <c r="E5580" s="175"/>
      <c r="F5580" s="201"/>
      <c r="G5580" s="202"/>
      <c r="H5580" s="203"/>
      <c r="I5580" s="176"/>
      <c r="J5580" s="177"/>
      <c r="K5580" s="204"/>
      <c r="L5580" s="204"/>
    </row>
    <row r="5581" spans="3:12">
      <c r="C5581" s="199"/>
      <c r="D5581" s="200"/>
      <c r="E5581" s="175"/>
      <c r="F5581" s="201"/>
      <c r="G5581" s="202"/>
      <c r="H5581" s="203"/>
      <c r="I5581" s="176"/>
      <c r="J5581" s="177"/>
      <c r="K5581" s="204"/>
      <c r="L5581" s="204"/>
    </row>
    <row r="5582" spans="3:12">
      <c r="C5582" s="199"/>
      <c r="D5582" s="200"/>
      <c r="E5582" s="175"/>
      <c r="F5582" s="201"/>
      <c r="G5582" s="202"/>
      <c r="H5582" s="203"/>
      <c r="I5582" s="176"/>
      <c r="J5582" s="177"/>
      <c r="K5582" s="204"/>
      <c r="L5582" s="204"/>
    </row>
    <row r="5583" spans="3:12">
      <c r="C5583" s="199"/>
      <c r="D5583" s="200"/>
      <c r="E5583" s="175"/>
      <c r="F5583" s="201"/>
      <c r="G5583" s="202"/>
      <c r="H5583" s="203"/>
      <c r="I5583" s="176"/>
      <c r="J5583" s="177"/>
      <c r="K5583" s="204"/>
      <c r="L5583" s="204"/>
    </row>
    <row r="5584" spans="3:12">
      <c r="C5584" s="199"/>
      <c r="D5584" s="200"/>
      <c r="E5584" s="175"/>
      <c r="F5584" s="201"/>
      <c r="G5584" s="202"/>
      <c r="H5584" s="203"/>
      <c r="I5584" s="176"/>
      <c r="J5584" s="177"/>
      <c r="K5584" s="204"/>
      <c r="L5584" s="204"/>
    </row>
    <row r="5585" spans="3:12">
      <c r="C5585" s="199"/>
      <c r="D5585" s="200"/>
      <c r="E5585" s="175"/>
      <c r="F5585" s="201"/>
      <c r="G5585" s="202"/>
      <c r="H5585" s="203"/>
      <c r="I5585" s="176"/>
      <c r="J5585" s="177"/>
      <c r="K5585" s="204"/>
      <c r="L5585" s="204"/>
    </row>
    <row r="5586" spans="3:12">
      <c r="C5586" s="199"/>
      <c r="D5586" s="200"/>
      <c r="E5586" s="175"/>
      <c r="F5586" s="201"/>
      <c r="G5586" s="202"/>
      <c r="H5586" s="203"/>
      <c r="I5586" s="176"/>
      <c r="J5586" s="177"/>
      <c r="K5586" s="204"/>
      <c r="L5586" s="204"/>
    </row>
    <row r="5587" spans="3:12">
      <c r="C5587" s="199"/>
      <c r="D5587" s="200"/>
      <c r="E5587" s="175"/>
      <c r="F5587" s="201"/>
      <c r="G5587" s="202"/>
      <c r="H5587" s="203"/>
      <c r="I5587" s="176"/>
      <c r="J5587" s="177"/>
      <c r="K5587" s="204"/>
      <c r="L5587" s="204"/>
    </row>
    <row r="5588" spans="3:12">
      <c r="C5588" s="199"/>
      <c r="D5588" s="200"/>
      <c r="E5588" s="175"/>
      <c r="F5588" s="201"/>
      <c r="G5588" s="202"/>
      <c r="H5588" s="203"/>
      <c r="I5588" s="176"/>
      <c r="J5588" s="177"/>
      <c r="K5588" s="204"/>
      <c r="L5588" s="204"/>
    </row>
    <row r="5589" spans="3:12">
      <c r="C5589" s="199"/>
      <c r="D5589" s="200"/>
      <c r="E5589" s="175"/>
      <c r="F5589" s="201"/>
      <c r="G5589" s="202"/>
      <c r="H5589" s="203"/>
      <c r="I5589" s="176"/>
      <c r="J5589" s="177"/>
      <c r="K5589" s="204"/>
      <c r="L5589" s="204"/>
    </row>
    <row r="5590" spans="3:12">
      <c r="C5590" s="199"/>
      <c r="D5590" s="200"/>
      <c r="E5590" s="175"/>
      <c r="F5590" s="201"/>
      <c r="G5590" s="202"/>
      <c r="H5590" s="203"/>
      <c r="I5590" s="176"/>
      <c r="J5590" s="177"/>
      <c r="K5590" s="204"/>
      <c r="L5590" s="204"/>
    </row>
    <row r="5591" spans="3:12">
      <c r="C5591" s="199"/>
      <c r="D5591" s="200"/>
      <c r="E5591" s="175"/>
      <c r="F5591" s="201"/>
      <c r="G5591" s="202"/>
      <c r="H5591" s="203"/>
      <c r="I5591" s="176"/>
      <c r="J5591" s="177"/>
      <c r="K5591" s="204"/>
      <c r="L5591" s="204"/>
    </row>
    <row r="5592" spans="3:12">
      <c r="C5592" s="199"/>
      <c r="D5592" s="200"/>
      <c r="E5592" s="175"/>
      <c r="F5592" s="201"/>
      <c r="G5592" s="202"/>
      <c r="H5592" s="203"/>
      <c r="I5592" s="176"/>
      <c r="J5592" s="177"/>
      <c r="K5592" s="204"/>
      <c r="L5592" s="204"/>
    </row>
    <row r="5593" spans="3:12">
      <c r="C5593" s="199"/>
      <c r="D5593" s="200"/>
      <c r="E5593" s="175"/>
      <c r="F5593" s="201"/>
      <c r="G5593" s="202"/>
      <c r="H5593" s="203"/>
      <c r="I5593" s="176"/>
      <c r="J5593" s="177"/>
      <c r="K5593" s="204"/>
      <c r="L5593" s="204"/>
    </row>
    <row r="5594" spans="3:12">
      <c r="C5594" s="199"/>
      <c r="D5594" s="200"/>
      <c r="E5594" s="175"/>
      <c r="F5594" s="201"/>
      <c r="G5594" s="202"/>
      <c r="H5594" s="203"/>
      <c r="I5594" s="176"/>
      <c r="J5594" s="177"/>
      <c r="K5594" s="204"/>
      <c r="L5594" s="204"/>
    </row>
    <row r="5595" spans="3:12">
      <c r="C5595" s="199"/>
      <c r="D5595" s="200"/>
      <c r="E5595" s="175"/>
      <c r="F5595" s="201"/>
      <c r="G5595" s="202"/>
      <c r="H5595" s="203"/>
      <c r="I5595" s="176"/>
      <c r="J5595" s="177"/>
      <c r="K5595" s="204"/>
      <c r="L5595" s="204"/>
    </row>
    <row r="5596" spans="3:12">
      <c r="C5596" s="199"/>
      <c r="D5596" s="200"/>
      <c r="E5596" s="175"/>
      <c r="F5596" s="201"/>
      <c r="G5596" s="202"/>
      <c r="H5596" s="203"/>
      <c r="I5596" s="176"/>
      <c r="J5596" s="177"/>
      <c r="K5596" s="204"/>
      <c r="L5596" s="204"/>
    </row>
    <row r="5597" spans="3:12">
      <c r="C5597" s="199"/>
      <c r="D5597" s="200"/>
      <c r="E5597" s="175"/>
      <c r="F5597" s="201"/>
      <c r="G5597" s="202"/>
      <c r="H5597" s="203"/>
      <c r="I5597" s="176"/>
      <c r="J5597" s="177"/>
      <c r="K5597" s="204"/>
      <c r="L5597" s="204"/>
    </row>
    <row r="5598" spans="3:12">
      <c r="C5598" s="199"/>
      <c r="D5598" s="200"/>
      <c r="E5598" s="175"/>
      <c r="F5598" s="201"/>
      <c r="G5598" s="202"/>
      <c r="H5598" s="203"/>
      <c r="I5598" s="176"/>
      <c r="J5598" s="177"/>
      <c r="K5598" s="204"/>
      <c r="L5598" s="204"/>
    </row>
    <row r="5599" spans="3:12">
      <c r="C5599" s="199"/>
      <c r="D5599" s="200"/>
      <c r="E5599" s="175"/>
      <c r="F5599" s="201"/>
      <c r="G5599" s="202"/>
      <c r="H5599" s="203"/>
      <c r="I5599" s="176"/>
      <c r="J5599" s="177"/>
      <c r="K5599" s="204"/>
      <c r="L5599" s="204"/>
    </row>
    <row r="5600" spans="3:12">
      <c r="C5600" s="199"/>
      <c r="D5600" s="200"/>
      <c r="E5600" s="175"/>
      <c r="F5600" s="201"/>
      <c r="G5600" s="202"/>
      <c r="H5600" s="203"/>
      <c r="I5600" s="176"/>
      <c r="J5600" s="177"/>
      <c r="K5600" s="204"/>
      <c r="L5600" s="204"/>
    </row>
    <row r="5601" spans="3:12">
      <c r="C5601" s="199"/>
      <c r="D5601" s="200"/>
      <c r="E5601" s="175"/>
      <c r="F5601" s="201"/>
      <c r="G5601" s="202"/>
      <c r="H5601" s="203"/>
      <c r="I5601" s="176"/>
      <c r="J5601" s="177"/>
      <c r="K5601" s="204"/>
      <c r="L5601" s="204"/>
    </row>
    <row r="5602" spans="3:12">
      <c r="C5602" s="199"/>
      <c r="D5602" s="200"/>
      <c r="E5602" s="175"/>
      <c r="F5602" s="201"/>
      <c r="G5602" s="202"/>
      <c r="H5602" s="203"/>
      <c r="I5602" s="176"/>
      <c r="J5602" s="177"/>
      <c r="K5602" s="204"/>
      <c r="L5602" s="204"/>
    </row>
    <row r="5603" spans="3:12">
      <c r="C5603" s="199"/>
      <c r="D5603" s="200"/>
      <c r="E5603" s="175"/>
      <c r="F5603" s="201"/>
      <c r="G5603" s="202"/>
      <c r="H5603" s="203"/>
      <c r="I5603" s="176"/>
      <c r="J5603" s="177"/>
      <c r="K5603" s="204"/>
      <c r="L5603" s="204"/>
    </row>
    <row r="5604" spans="3:12">
      <c r="C5604" s="199"/>
      <c r="D5604" s="200"/>
      <c r="E5604" s="175"/>
      <c r="F5604" s="201"/>
      <c r="G5604" s="202"/>
      <c r="H5604" s="203"/>
      <c r="I5604" s="176"/>
      <c r="J5604" s="177"/>
      <c r="K5604" s="204"/>
      <c r="L5604" s="204"/>
    </row>
    <row r="5605" spans="3:12">
      <c r="C5605" s="199"/>
      <c r="D5605" s="200"/>
      <c r="E5605" s="175"/>
      <c r="F5605" s="201"/>
      <c r="G5605" s="202"/>
      <c r="H5605" s="203"/>
      <c r="I5605" s="176"/>
      <c r="J5605" s="177"/>
      <c r="K5605" s="204"/>
      <c r="L5605" s="204"/>
    </row>
    <row r="5606" spans="3:12">
      <c r="C5606" s="199"/>
      <c r="D5606" s="200"/>
      <c r="E5606" s="175"/>
      <c r="F5606" s="201"/>
      <c r="G5606" s="202"/>
      <c r="H5606" s="203"/>
      <c r="I5606" s="176"/>
      <c r="J5606" s="177"/>
      <c r="K5606" s="204"/>
      <c r="L5606" s="204"/>
    </row>
    <row r="5607" spans="3:12">
      <c r="C5607" s="199"/>
      <c r="D5607" s="200"/>
      <c r="E5607" s="175"/>
      <c r="F5607" s="201"/>
      <c r="G5607" s="202"/>
      <c r="H5607" s="203"/>
      <c r="I5607" s="176"/>
      <c r="J5607" s="177"/>
      <c r="K5607" s="204"/>
      <c r="L5607" s="204"/>
    </row>
    <row r="5608" spans="3:12">
      <c r="C5608" s="199"/>
      <c r="D5608" s="200"/>
      <c r="E5608" s="175"/>
      <c r="F5608" s="201"/>
      <c r="G5608" s="202"/>
      <c r="H5608" s="203"/>
      <c r="I5608" s="176"/>
      <c r="J5608" s="177"/>
      <c r="K5608" s="204"/>
      <c r="L5608" s="204"/>
    </row>
    <row r="5609" spans="3:12">
      <c r="C5609" s="199"/>
      <c r="D5609" s="200"/>
      <c r="E5609" s="175"/>
      <c r="F5609" s="201"/>
      <c r="G5609" s="202"/>
      <c r="H5609" s="203"/>
      <c r="I5609" s="176"/>
      <c r="J5609" s="177"/>
      <c r="K5609" s="204"/>
      <c r="L5609" s="204"/>
    </row>
    <row r="5610" spans="3:12">
      <c r="C5610" s="199"/>
      <c r="D5610" s="200"/>
      <c r="E5610" s="175"/>
      <c r="F5610" s="201"/>
      <c r="G5610" s="202"/>
      <c r="H5610" s="203"/>
      <c r="I5610" s="176"/>
      <c r="J5610" s="177"/>
      <c r="K5610" s="204"/>
      <c r="L5610" s="204"/>
    </row>
    <row r="5611" spans="3:12">
      <c r="C5611" s="199"/>
      <c r="D5611" s="200"/>
      <c r="E5611" s="175"/>
      <c r="F5611" s="201"/>
      <c r="G5611" s="202"/>
      <c r="H5611" s="203"/>
      <c r="I5611" s="176"/>
      <c r="J5611" s="177"/>
      <c r="K5611" s="204"/>
      <c r="L5611" s="204"/>
    </row>
    <row r="5612" spans="3:12">
      <c r="C5612" s="199"/>
      <c r="D5612" s="200"/>
      <c r="E5612" s="175"/>
      <c r="F5612" s="201"/>
      <c r="G5612" s="202"/>
      <c r="H5612" s="203"/>
      <c r="I5612" s="176"/>
      <c r="J5612" s="177"/>
      <c r="K5612" s="204"/>
      <c r="L5612" s="204"/>
    </row>
    <row r="5613" spans="3:12">
      <c r="C5613" s="199"/>
      <c r="D5613" s="200"/>
      <c r="E5613" s="175"/>
      <c r="F5613" s="201"/>
      <c r="G5613" s="202"/>
      <c r="H5613" s="203"/>
      <c r="I5613" s="176"/>
      <c r="J5613" s="177"/>
      <c r="K5613" s="204"/>
      <c r="L5613" s="204"/>
    </row>
    <row r="5614" spans="3:12">
      <c r="C5614" s="199"/>
      <c r="D5614" s="200"/>
      <c r="E5614" s="175"/>
      <c r="F5614" s="201"/>
      <c r="G5614" s="202"/>
      <c r="H5614" s="203"/>
      <c r="I5614" s="176"/>
      <c r="J5614" s="177"/>
      <c r="K5614" s="204"/>
      <c r="L5614" s="204"/>
    </row>
    <row r="5615" spans="3:12">
      <c r="C5615" s="199"/>
      <c r="D5615" s="200"/>
      <c r="E5615" s="175"/>
      <c r="F5615" s="201"/>
      <c r="G5615" s="202"/>
      <c r="H5615" s="203"/>
      <c r="I5615" s="176"/>
      <c r="J5615" s="177"/>
      <c r="K5615" s="204"/>
      <c r="L5615" s="204"/>
    </row>
    <row r="5616" spans="3:12">
      <c r="C5616" s="199"/>
      <c r="D5616" s="200"/>
      <c r="E5616" s="175"/>
      <c r="F5616" s="201"/>
      <c r="G5616" s="202"/>
      <c r="H5616" s="203"/>
      <c r="I5616" s="176"/>
      <c r="J5616" s="177"/>
      <c r="K5616" s="204"/>
      <c r="L5616" s="204"/>
    </row>
    <row r="5617" spans="3:12">
      <c r="C5617" s="199"/>
      <c r="D5617" s="200"/>
      <c r="E5617" s="175"/>
      <c r="F5617" s="201"/>
      <c r="G5617" s="202"/>
      <c r="H5617" s="203"/>
      <c r="I5617" s="176"/>
      <c r="J5617" s="177"/>
      <c r="K5617" s="204"/>
      <c r="L5617" s="204"/>
    </row>
    <row r="5618" spans="3:12">
      <c r="C5618" s="199"/>
      <c r="D5618" s="200"/>
      <c r="E5618" s="175"/>
      <c r="F5618" s="201"/>
      <c r="G5618" s="202"/>
      <c r="H5618" s="203"/>
      <c r="I5618" s="176"/>
      <c r="J5618" s="177"/>
      <c r="K5618" s="204"/>
      <c r="L5618" s="204"/>
    </row>
    <row r="5619" spans="3:12">
      <c r="C5619" s="199"/>
      <c r="D5619" s="200"/>
      <c r="E5619" s="175"/>
      <c r="F5619" s="201"/>
      <c r="G5619" s="202"/>
      <c r="H5619" s="203"/>
      <c r="I5619" s="176"/>
      <c r="J5619" s="177"/>
      <c r="K5619" s="204"/>
      <c r="L5619" s="204"/>
    </row>
    <row r="5620" spans="3:12">
      <c r="C5620" s="199"/>
      <c r="D5620" s="200"/>
      <c r="E5620" s="175"/>
      <c r="F5620" s="201"/>
      <c r="G5620" s="202"/>
      <c r="H5620" s="203"/>
      <c r="I5620" s="176"/>
      <c r="J5620" s="177"/>
      <c r="K5620" s="204"/>
      <c r="L5620" s="204"/>
    </row>
    <row r="5621" spans="3:12">
      <c r="C5621" s="199"/>
      <c r="D5621" s="200"/>
      <c r="E5621" s="175"/>
      <c r="F5621" s="201"/>
      <c r="G5621" s="202"/>
      <c r="H5621" s="203"/>
      <c r="I5621" s="176"/>
      <c r="J5621" s="177"/>
      <c r="K5621" s="204"/>
      <c r="L5621" s="204"/>
    </row>
    <row r="5622" spans="3:12">
      <c r="C5622" s="199"/>
      <c r="D5622" s="200"/>
      <c r="E5622" s="175"/>
      <c r="F5622" s="201"/>
      <c r="G5622" s="202"/>
      <c r="H5622" s="203"/>
      <c r="I5622" s="176"/>
      <c r="J5622" s="177"/>
      <c r="K5622" s="204"/>
      <c r="L5622" s="204"/>
    </row>
    <row r="5623" spans="3:12">
      <c r="C5623" s="199"/>
      <c r="D5623" s="200"/>
      <c r="E5623" s="175"/>
      <c r="F5623" s="201"/>
      <c r="G5623" s="202"/>
      <c r="H5623" s="203"/>
      <c r="I5623" s="176"/>
      <c r="J5623" s="177"/>
      <c r="K5623" s="204"/>
      <c r="L5623" s="204"/>
    </row>
    <row r="5624" spans="3:12">
      <c r="C5624" s="199"/>
      <c r="D5624" s="200"/>
      <c r="E5624" s="175"/>
      <c r="F5624" s="201"/>
      <c r="G5624" s="202"/>
      <c r="H5624" s="203"/>
      <c r="I5624" s="176"/>
      <c r="J5624" s="177"/>
      <c r="K5624" s="204"/>
      <c r="L5624" s="204"/>
    </row>
    <row r="5625" spans="3:12">
      <c r="C5625" s="199"/>
      <c r="D5625" s="200"/>
      <c r="E5625" s="175"/>
      <c r="F5625" s="201"/>
      <c r="G5625" s="202"/>
      <c r="H5625" s="203"/>
      <c r="I5625" s="176"/>
      <c r="J5625" s="177"/>
      <c r="K5625" s="204"/>
      <c r="L5625" s="204"/>
    </row>
    <row r="5626" spans="3:12">
      <c r="C5626" s="199"/>
      <c r="D5626" s="200"/>
      <c r="E5626" s="175"/>
      <c r="F5626" s="201"/>
      <c r="G5626" s="202"/>
      <c r="H5626" s="203"/>
      <c r="I5626" s="176"/>
      <c r="J5626" s="177"/>
      <c r="K5626" s="204"/>
      <c r="L5626" s="204"/>
    </row>
    <row r="5627" spans="3:12">
      <c r="C5627" s="199"/>
      <c r="D5627" s="200"/>
      <c r="E5627" s="175"/>
      <c r="F5627" s="201"/>
      <c r="G5627" s="202"/>
      <c r="H5627" s="203"/>
      <c r="I5627" s="176"/>
      <c r="J5627" s="177"/>
      <c r="K5627" s="204"/>
      <c r="L5627" s="204"/>
    </row>
    <row r="5628" spans="3:12">
      <c r="C5628" s="199"/>
      <c r="D5628" s="200"/>
      <c r="E5628" s="175"/>
      <c r="F5628" s="201"/>
      <c r="G5628" s="202"/>
      <c r="H5628" s="203"/>
      <c r="I5628" s="176"/>
      <c r="J5628" s="177"/>
      <c r="K5628" s="204"/>
      <c r="L5628" s="204"/>
    </row>
    <row r="5629" spans="3:12">
      <c r="C5629" s="199"/>
      <c r="D5629" s="200"/>
      <c r="E5629" s="175"/>
      <c r="F5629" s="201"/>
      <c r="G5629" s="202"/>
      <c r="H5629" s="203"/>
      <c r="I5629" s="176"/>
      <c r="J5629" s="177"/>
      <c r="K5629" s="204"/>
      <c r="L5629" s="204"/>
    </row>
    <row r="5630" spans="3:12">
      <c r="C5630" s="199"/>
      <c r="D5630" s="200"/>
      <c r="E5630" s="175"/>
      <c r="F5630" s="201"/>
      <c r="G5630" s="202"/>
      <c r="H5630" s="203"/>
      <c r="I5630" s="176"/>
      <c r="J5630" s="177"/>
      <c r="K5630" s="204"/>
      <c r="L5630" s="204"/>
    </row>
    <row r="5631" spans="3:12">
      <c r="C5631" s="199"/>
      <c r="D5631" s="200"/>
      <c r="E5631" s="175"/>
      <c r="F5631" s="201"/>
      <c r="G5631" s="202"/>
      <c r="H5631" s="203"/>
      <c r="I5631" s="176"/>
      <c r="J5631" s="177"/>
      <c r="K5631" s="204"/>
      <c r="L5631" s="204"/>
    </row>
    <row r="5632" spans="3:12">
      <c r="C5632" s="199"/>
      <c r="D5632" s="200"/>
      <c r="E5632" s="175"/>
      <c r="F5632" s="201"/>
      <c r="G5632" s="202"/>
      <c r="H5632" s="203"/>
      <c r="I5632" s="176"/>
      <c r="J5632" s="177"/>
      <c r="K5632" s="204"/>
      <c r="L5632" s="204"/>
    </row>
    <row r="5633" spans="3:12">
      <c r="C5633" s="199"/>
      <c r="D5633" s="200"/>
      <c r="E5633" s="175"/>
      <c r="F5633" s="201"/>
      <c r="G5633" s="202"/>
      <c r="H5633" s="203"/>
      <c r="I5633" s="176"/>
      <c r="J5633" s="177"/>
      <c r="K5633" s="204"/>
      <c r="L5633" s="204"/>
    </row>
    <row r="5634" spans="3:12">
      <c r="C5634" s="199"/>
      <c r="D5634" s="200"/>
      <c r="E5634" s="175"/>
      <c r="F5634" s="201"/>
      <c r="G5634" s="202"/>
      <c r="H5634" s="203"/>
      <c r="I5634" s="176"/>
      <c r="J5634" s="177"/>
      <c r="K5634" s="204"/>
      <c r="L5634" s="204"/>
    </row>
    <row r="5635" spans="3:12">
      <c r="C5635" s="199"/>
      <c r="D5635" s="200"/>
      <c r="E5635" s="175"/>
      <c r="F5635" s="201"/>
      <c r="G5635" s="202"/>
      <c r="H5635" s="203"/>
      <c r="I5635" s="176"/>
      <c r="J5635" s="177"/>
      <c r="K5635" s="204"/>
      <c r="L5635" s="204"/>
    </row>
    <row r="5636" spans="3:12">
      <c r="C5636" s="199"/>
      <c r="D5636" s="200"/>
      <c r="E5636" s="175"/>
      <c r="F5636" s="201"/>
      <c r="G5636" s="202"/>
      <c r="H5636" s="203"/>
      <c r="I5636" s="176"/>
      <c r="J5636" s="177"/>
      <c r="K5636" s="204"/>
      <c r="L5636" s="204"/>
    </row>
    <row r="5637" spans="3:12">
      <c r="C5637" s="199"/>
      <c r="D5637" s="200"/>
      <c r="E5637" s="175"/>
      <c r="F5637" s="201"/>
      <c r="G5637" s="202"/>
      <c r="H5637" s="203"/>
      <c r="I5637" s="176"/>
      <c r="J5637" s="177"/>
      <c r="K5637" s="204"/>
      <c r="L5637" s="204"/>
    </row>
    <row r="5638" spans="3:12">
      <c r="C5638" s="199"/>
      <c r="D5638" s="200"/>
      <c r="E5638" s="175"/>
      <c r="F5638" s="201"/>
      <c r="G5638" s="202"/>
      <c r="H5638" s="203"/>
      <c r="I5638" s="176"/>
      <c r="J5638" s="177"/>
      <c r="K5638" s="204"/>
      <c r="L5638" s="204"/>
    </row>
    <row r="5639" spans="3:12">
      <c r="C5639" s="199"/>
      <c r="D5639" s="200"/>
      <c r="E5639" s="175"/>
      <c r="F5639" s="201"/>
      <c r="G5639" s="202"/>
      <c r="H5639" s="203"/>
      <c r="I5639" s="176"/>
      <c r="J5639" s="177"/>
      <c r="K5639" s="204"/>
      <c r="L5639" s="204"/>
    </row>
    <row r="5640" spans="3:12">
      <c r="C5640" s="199"/>
      <c r="D5640" s="200"/>
      <c r="E5640" s="175"/>
      <c r="F5640" s="201"/>
      <c r="G5640" s="202"/>
      <c r="H5640" s="203"/>
      <c r="I5640" s="176"/>
      <c r="J5640" s="177"/>
      <c r="K5640" s="204"/>
      <c r="L5640" s="204"/>
    </row>
    <row r="5641" spans="3:12">
      <c r="C5641" s="199"/>
      <c r="D5641" s="200"/>
      <c r="E5641" s="175"/>
      <c r="F5641" s="201"/>
      <c r="G5641" s="202"/>
      <c r="H5641" s="203"/>
      <c r="I5641" s="176"/>
      <c r="J5641" s="177"/>
      <c r="K5641" s="204"/>
      <c r="L5641" s="204"/>
    </row>
    <row r="5642" spans="3:12">
      <c r="C5642" s="199"/>
      <c r="D5642" s="200"/>
      <c r="E5642" s="175"/>
      <c r="F5642" s="201"/>
      <c r="G5642" s="202"/>
      <c r="H5642" s="203"/>
      <c r="I5642" s="176"/>
      <c r="J5642" s="177"/>
      <c r="K5642" s="204"/>
      <c r="L5642" s="204"/>
    </row>
    <row r="5643" spans="3:12">
      <c r="C5643" s="199"/>
      <c r="D5643" s="200"/>
      <c r="E5643" s="175"/>
      <c r="F5643" s="201"/>
      <c r="G5643" s="202"/>
      <c r="H5643" s="203"/>
      <c r="I5643" s="176"/>
      <c r="J5643" s="177"/>
      <c r="K5643" s="204"/>
      <c r="L5643" s="204"/>
    </row>
    <row r="5644" spans="3:12">
      <c r="C5644" s="199"/>
      <c r="D5644" s="200"/>
      <c r="E5644" s="175"/>
      <c r="F5644" s="201"/>
      <c r="G5644" s="202"/>
      <c r="H5644" s="203"/>
      <c r="I5644" s="176"/>
      <c r="J5644" s="177"/>
      <c r="K5644" s="204"/>
      <c r="L5644" s="204"/>
    </row>
    <row r="5645" spans="3:12">
      <c r="C5645" s="199"/>
      <c r="D5645" s="200"/>
      <c r="E5645" s="175"/>
      <c r="F5645" s="201"/>
      <c r="G5645" s="202"/>
      <c r="H5645" s="203"/>
      <c r="I5645" s="176"/>
      <c r="J5645" s="177"/>
      <c r="K5645" s="204"/>
      <c r="L5645" s="204"/>
    </row>
    <row r="5646" spans="3:12">
      <c r="C5646" s="199"/>
      <c r="D5646" s="200"/>
      <c r="E5646" s="175"/>
      <c r="F5646" s="201"/>
      <c r="G5646" s="202"/>
      <c r="H5646" s="203"/>
      <c r="I5646" s="176"/>
      <c r="J5646" s="177"/>
      <c r="K5646" s="204"/>
      <c r="L5646" s="204"/>
    </row>
    <row r="5647" spans="3:12">
      <c r="C5647" s="199"/>
      <c r="D5647" s="200"/>
      <c r="E5647" s="175"/>
      <c r="F5647" s="201"/>
      <c r="G5647" s="202"/>
      <c r="H5647" s="203"/>
      <c r="I5647" s="176"/>
      <c r="J5647" s="177"/>
      <c r="K5647" s="204"/>
      <c r="L5647" s="204"/>
    </row>
    <row r="5648" spans="3:12">
      <c r="C5648" s="199"/>
      <c r="D5648" s="200"/>
      <c r="E5648" s="175"/>
      <c r="F5648" s="201"/>
      <c r="G5648" s="202"/>
      <c r="H5648" s="203"/>
      <c r="I5648" s="176"/>
      <c r="J5648" s="177"/>
      <c r="K5648" s="204"/>
      <c r="L5648" s="204"/>
    </row>
    <row r="5649" spans="3:12">
      <c r="C5649" s="199"/>
      <c r="D5649" s="200"/>
      <c r="E5649" s="175"/>
      <c r="F5649" s="201"/>
      <c r="G5649" s="202"/>
      <c r="H5649" s="203"/>
      <c r="I5649" s="176"/>
      <c r="J5649" s="177"/>
      <c r="K5649" s="204"/>
      <c r="L5649" s="204"/>
    </row>
    <row r="5650" spans="3:12">
      <c r="C5650" s="199"/>
      <c r="D5650" s="200"/>
      <c r="E5650" s="175"/>
      <c r="F5650" s="201"/>
      <c r="G5650" s="202"/>
      <c r="H5650" s="203"/>
      <c r="I5650" s="176"/>
      <c r="J5650" s="177"/>
      <c r="K5650" s="204"/>
      <c r="L5650" s="204"/>
    </row>
    <row r="5651" spans="3:12">
      <c r="C5651" s="199"/>
      <c r="D5651" s="200"/>
      <c r="E5651" s="175"/>
      <c r="F5651" s="201"/>
      <c r="G5651" s="202"/>
      <c r="H5651" s="203"/>
      <c r="I5651" s="176"/>
      <c r="J5651" s="177"/>
      <c r="K5651" s="204"/>
      <c r="L5651" s="204"/>
    </row>
    <row r="5652" spans="3:12">
      <c r="C5652" s="199"/>
      <c r="D5652" s="200"/>
      <c r="E5652" s="175"/>
      <c r="F5652" s="201"/>
      <c r="G5652" s="202"/>
      <c r="H5652" s="203"/>
      <c r="I5652" s="176"/>
      <c r="J5652" s="177"/>
      <c r="K5652" s="204"/>
      <c r="L5652" s="204"/>
    </row>
    <row r="5653" spans="3:12">
      <c r="C5653" s="199"/>
      <c r="D5653" s="200"/>
      <c r="E5653" s="175"/>
      <c r="F5653" s="201"/>
      <c r="G5653" s="202"/>
      <c r="H5653" s="203"/>
      <c r="I5653" s="176"/>
      <c r="J5653" s="177"/>
      <c r="K5653" s="204"/>
      <c r="L5653" s="204"/>
    </row>
    <row r="5654" spans="3:12">
      <c r="C5654" s="199"/>
      <c r="D5654" s="200"/>
      <c r="E5654" s="175"/>
      <c r="F5654" s="201"/>
      <c r="G5654" s="202"/>
      <c r="H5654" s="203"/>
      <c r="I5654" s="176"/>
      <c r="J5654" s="177"/>
      <c r="K5654" s="204"/>
      <c r="L5654" s="204"/>
    </row>
    <row r="5655" spans="3:12">
      <c r="C5655" s="199"/>
      <c r="D5655" s="200"/>
      <c r="E5655" s="175"/>
      <c r="F5655" s="201"/>
      <c r="G5655" s="202"/>
      <c r="H5655" s="203"/>
      <c r="I5655" s="176"/>
      <c r="J5655" s="177"/>
      <c r="K5655" s="204"/>
      <c r="L5655" s="204"/>
    </row>
    <row r="5656" spans="3:12">
      <c r="C5656" s="199"/>
      <c r="D5656" s="200"/>
      <c r="E5656" s="175"/>
      <c r="F5656" s="201"/>
      <c r="G5656" s="202"/>
      <c r="H5656" s="203"/>
      <c r="I5656" s="176"/>
      <c r="J5656" s="177"/>
      <c r="K5656" s="204"/>
      <c r="L5656" s="204"/>
    </row>
    <row r="5657" spans="3:12">
      <c r="C5657" s="199"/>
      <c r="D5657" s="200"/>
      <c r="E5657" s="175"/>
      <c r="F5657" s="201"/>
      <c r="G5657" s="202"/>
      <c r="H5657" s="203"/>
      <c r="I5657" s="176"/>
      <c r="J5657" s="177"/>
      <c r="K5657" s="204"/>
      <c r="L5657" s="204"/>
    </row>
    <row r="5658" spans="3:12">
      <c r="C5658" s="199"/>
      <c r="D5658" s="200"/>
      <c r="E5658" s="175"/>
      <c r="F5658" s="201"/>
      <c r="G5658" s="202"/>
      <c r="H5658" s="203"/>
      <c r="I5658" s="176"/>
      <c r="J5658" s="177"/>
      <c r="K5658" s="204"/>
      <c r="L5658" s="204"/>
    </row>
    <row r="5659" spans="3:12">
      <c r="C5659" s="199"/>
      <c r="D5659" s="200"/>
      <c r="E5659" s="175"/>
      <c r="F5659" s="201"/>
      <c r="G5659" s="202"/>
      <c r="H5659" s="203"/>
      <c r="I5659" s="176"/>
      <c r="J5659" s="177"/>
      <c r="K5659" s="204"/>
      <c r="L5659" s="204"/>
    </row>
    <row r="5660" spans="3:12">
      <c r="C5660" s="199"/>
      <c r="D5660" s="200"/>
      <c r="E5660" s="175"/>
      <c r="F5660" s="201"/>
      <c r="G5660" s="202"/>
      <c r="H5660" s="203"/>
      <c r="I5660" s="176"/>
      <c r="J5660" s="177"/>
      <c r="K5660" s="204"/>
      <c r="L5660" s="204"/>
    </row>
    <row r="5661" spans="3:12">
      <c r="C5661" s="199"/>
      <c r="D5661" s="200"/>
      <c r="E5661" s="175"/>
      <c r="F5661" s="201"/>
      <c r="G5661" s="202"/>
      <c r="H5661" s="203"/>
      <c r="I5661" s="176"/>
      <c r="J5661" s="177"/>
      <c r="K5661" s="204"/>
      <c r="L5661" s="204"/>
    </row>
    <row r="5662" spans="3:12">
      <c r="C5662" s="199"/>
      <c r="D5662" s="200"/>
      <c r="E5662" s="175"/>
      <c r="F5662" s="201"/>
      <c r="G5662" s="202"/>
      <c r="H5662" s="203"/>
      <c r="I5662" s="176"/>
      <c r="J5662" s="177"/>
      <c r="K5662" s="204"/>
      <c r="L5662" s="204"/>
    </row>
    <row r="5663" spans="3:12">
      <c r="C5663" s="199"/>
      <c r="D5663" s="200"/>
      <c r="E5663" s="175"/>
      <c r="F5663" s="201"/>
      <c r="G5663" s="202"/>
      <c r="H5663" s="203"/>
      <c r="I5663" s="176"/>
      <c r="J5663" s="177"/>
      <c r="K5663" s="204"/>
      <c r="L5663" s="204"/>
    </row>
    <row r="5664" spans="3:12">
      <c r="C5664" s="199"/>
      <c r="D5664" s="200"/>
      <c r="E5664" s="175"/>
      <c r="F5664" s="201"/>
      <c r="G5664" s="202"/>
      <c r="H5664" s="203"/>
      <c r="I5664" s="176"/>
      <c r="J5664" s="177"/>
      <c r="K5664" s="204"/>
      <c r="L5664" s="204"/>
    </row>
    <row r="5665" spans="3:12">
      <c r="C5665" s="199"/>
      <c r="D5665" s="200"/>
      <c r="E5665" s="175"/>
      <c r="F5665" s="201"/>
      <c r="G5665" s="202"/>
      <c r="H5665" s="203"/>
      <c r="I5665" s="176"/>
      <c r="J5665" s="177"/>
      <c r="K5665" s="204"/>
      <c r="L5665" s="204"/>
    </row>
    <row r="5666" spans="3:12">
      <c r="C5666" s="199"/>
      <c r="D5666" s="200"/>
      <c r="E5666" s="175"/>
      <c r="F5666" s="201"/>
      <c r="G5666" s="202"/>
      <c r="H5666" s="203"/>
      <c r="I5666" s="176"/>
      <c r="J5666" s="177"/>
      <c r="K5666" s="204"/>
      <c r="L5666" s="204"/>
    </row>
    <row r="5667" spans="3:12">
      <c r="C5667" s="199"/>
      <c r="D5667" s="200"/>
      <c r="E5667" s="175"/>
      <c r="F5667" s="201"/>
      <c r="G5667" s="202"/>
      <c r="H5667" s="203"/>
      <c r="I5667" s="176"/>
      <c r="J5667" s="177"/>
      <c r="K5667" s="204"/>
      <c r="L5667" s="204"/>
    </row>
    <row r="5668" spans="3:12">
      <c r="C5668" s="199"/>
      <c r="D5668" s="200"/>
      <c r="E5668" s="175"/>
      <c r="F5668" s="201"/>
      <c r="G5668" s="202"/>
      <c r="H5668" s="203"/>
      <c r="I5668" s="176"/>
      <c r="J5668" s="177"/>
      <c r="K5668" s="204"/>
      <c r="L5668" s="204"/>
    </row>
    <row r="5669" spans="3:12">
      <c r="C5669" s="199"/>
      <c r="D5669" s="200"/>
      <c r="E5669" s="175"/>
      <c r="F5669" s="201"/>
      <c r="G5669" s="202"/>
      <c r="H5669" s="203"/>
      <c r="I5669" s="176"/>
      <c r="J5669" s="177"/>
      <c r="K5669" s="204"/>
      <c r="L5669" s="204"/>
    </row>
    <row r="5670" spans="3:12">
      <c r="C5670" s="199"/>
      <c r="D5670" s="200"/>
      <c r="E5670" s="175"/>
      <c r="F5670" s="201"/>
      <c r="G5670" s="202"/>
      <c r="H5670" s="203"/>
      <c r="I5670" s="176"/>
      <c r="J5670" s="177"/>
      <c r="K5670" s="204"/>
      <c r="L5670" s="204"/>
    </row>
    <row r="5671" spans="3:12">
      <c r="C5671" s="199"/>
      <c r="D5671" s="200"/>
      <c r="E5671" s="175"/>
      <c r="F5671" s="201"/>
      <c r="G5671" s="202"/>
      <c r="H5671" s="203"/>
      <c r="I5671" s="176"/>
      <c r="J5671" s="177"/>
      <c r="K5671" s="204"/>
      <c r="L5671" s="204"/>
    </row>
    <row r="5672" spans="3:12">
      <c r="C5672" s="199"/>
      <c r="D5672" s="200"/>
      <c r="E5672" s="175"/>
      <c r="F5672" s="201"/>
      <c r="G5672" s="202"/>
      <c r="H5672" s="203"/>
      <c r="I5672" s="176"/>
      <c r="J5672" s="177"/>
      <c r="K5672" s="204"/>
      <c r="L5672" s="204"/>
    </row>
    <row r="5673" spans="3:12">
      <c r="C5673" s="199"/>
      <c r="D5673" s="200"/>
      <c r="E5673" s="175"/>
      <c r="F5673" s="201"/>
      <c r="G5673" s="202"/>
      <c r="H5673" s="203"/>
      <c r="I5673" s="176"/>
      <c r="J5673" s="177"/>
      <c r="K5673" s="204"/>
      <c r="L5673" s="204"/>
    </row>
    <row r="5674" spans="3:12">
      <c r="C5674" s="199"/>
      <c r="D5674" s="200"/>
      <c r="E5674" s="175"/>
      <c r="F5674" s="201"/>
      <c r="G5674" s="202"/>
      <c r="H5674" s="203"/>
      <c r="I5674" s="176"/>
      <c r="J5674" s="177"/>
      <c r="K5674" s="204"/>
      <c r="L5674" s="204"/>
    </row>
    <row r="5675" spans="3:12">
      <c r="C5675" s="199"/>
      <c r="D5675" s="200"/>
      <c r="E5675" s="175"/>
      <c r="F5675" s="201"/>
      <c r="G5675" s="202"/>
      <c r="H5675" s="203"/>
      <c r="I5675" s="176"/>
      <c r="J5675" s="177"/>
      <c r="K5675" s="204"/>
      <c r="L5675" s="204"/>
    </row>
    <row r="5676" spans="3:12">
      <c r="C5676" s="199"/>
      <c r="D5676" s="200"/>
      <c r="E5676" s="175"/>
      <c r="F5676" s="201"/>
      <c r="G5676" s="202"/>
      <c r="H5676" s="203"/>
      <c r="I5676" s="176"/>
      <c r="J5676" s="177"/>
      <c r="K5676" s="204"/>
      <c r="L5676" s="204"/>
    </row>
    <row r="5677" spans="3:12">
      <c r="C5677" s="199"/>
      <c r="D5677" s="200"/>
      <c r="E5677" s="175"/>
      <c r="F5677" s="201"/>
      <c r="G5677" s="202"/>
      <c r="H5677" s="203"/>
      <c r="I5677" s="176"/>
      <c r="J5677" s="177"/>
      <c r="K5677" s="204"/>
      <c r="L5677" s="204"/>
    </row>
    <row r="5678" spans="3:12">
      <c r="C5678" s="199"/>
      <c r="D5678" s="200"/>
      <c r="E5678" s="175"/>
      <c r="F5678" s="201"/>
      <c r="G5678" s="202"/>
      <c r="H5678" s="203"/>
      <c r="I5678" s="176"/>
      <c r="J5678" s="177"/>
      <c r="K5678" s="204"/>
      <c r="L5678" s="204"/>
    </row>
    <row r="5679" spans="3:12">
      <c r="C5679" s="199"/>
      <c r="D5679" s="200"/>
      <c r="E5679" s="175"/>
      <c r="F5679" s="201"/>
      <c r="G5679" s="202"/>
      <c r="H5679" s="203"/>
      <c r="I5679" s="176"/>
      <c r="J5679" s="177"/>
      <c r="K5679" s="204"/>
      <c r="L5679" s="204"/>
    </row>
    <row r="5680" spans="3:12">
      <c r="C5680" s="199"/>
      <c r="D5680" s="200"/>
      <c r="E5680" s="175"/>
      <c r="F5680" s="201"/>
      <c r="G5680" s="202"/>
      <c r="H5680" s="203"/>
      <c r="I5680" s="176"/>
      <c r="J5680" s="177"/>
      <c r="K5680" s="204"/>
      <c r="L5680" s="204"/>
    </row>
    <row r="5681" spans="3:12">
      <c r="C5681" s="199"/>
      <c r="D5681" s="200"/>
      <c r="E5681" s="175"/>
      <c r="F5681" s="201"/>
      <c r="G5681" s="202"/>
      <c r="H5681" s="203"/>
      <c r="I5681" s="176"/>
      <c r="J5681" s="177"/>
      <c r="K5681" s="204"/>
      <c r="L5681" s="204"/>
    </row>
    <row r="5682" spans="3:12">
      <c r="C5682" s="199"/>
      <c r="D5682" s="200"/>
      <c r="E5682" s="175"/>
      <c r="F5682" s="201"/>
      <c r="G5682" s="202"/>
      <c r="H5682" s="203"/>
      <c r="I5682" s="176"/>
      <c r="J5682" s="177"/>
      <c r="K5682" s="204"/>
      <c r="L5682" s="204"/>
    </row>
    <row r="5683" spans="3:12">
      <c r="C5683" s="199"/>
      <c r="D5683" s="200"/>
      <c r="E5683" s="175"/>
      <c r="F5683" s="201"/>
      <c r="G5683" s="202"/>
      <c r="H5683" s="203"/>
      <c r="I5683" s="176"/>
      <c r="J5683" s="177"/>
      <c r="K5683" s="204"/>
      <c r="L5683" s="204"/>
    </row>
    <row r="5684" spans="3:12">
      <c r="C5684" s="199"/>
      <c r="D5684" s="200"/>
      <c r="E5684" s="175"/>
      <c r="F5684" s="201"/>
      <c r="G5684" s="202"/>
      <c r="H5684" s="203"/>
      <c r="I5684" s="176"/>
      <c r="J5684" s="177"/>
      <c r="K5684" s="204"/>
      <c r="L5684" s="204"/>
    </row>
    <row r="5685" spans="3:12">
      <c r="C5685" s="199"/>
      <c r="D5685" s="200"/>
      <c r="E5685" s="175"/>
      <c r="F5685" s="201"/>
      <c r="G5685" s="202"/>
      <c r="H5685" s="203"/>
      <c r="I5685" s="176"/>
      <c r="J5685" s="177"/>
      <c r="K5685" s="204"/>
      <c r="L5685" s="204"/>
    </row>
    <row r="5686" spans="3:12">
      <c r="C5686" s="199"/>
      <c r="D5686" s="200"/>
      <c r="E5686" s="175"/>
      <c r="F5686" s="201"/>
      <c r="G5686" s="202"/>
      <c r="H5686" s="203"/>
      <c r="I5686" s="176"/>
      <c r="J5686" s="177"/>
      <c r="K5686" s="204"/>
      <c r="L5686" s="204"/>
    </row>
    <row r="5687" spans="3:12">
      <c r="C5687" s="199"/>
      <c r="D5687" s="200"/>
      <c r="E5687" s="175"/>
      <c r="F5687" s="201"/>
      <c r="G5687" s="202"/>
      <c r="H5687" s="203"/>
      <c r="I5687" s="176"/>
      <c r="J5687" s="177"/>
      <c r="K5687" s="204"/>
      <c r="L5687" s="204"/>
    </row>
    <row r="5688" spans="3:12">
      <c r="C5688" s="199"/>
      <c r="D5688" s="200"/>
      <c r="E5688" s="175"/>
      <c r="F5688" s="201"/>
      <c r="G5688" s="202"/>
      <c r="H5688" s="203"/>
      <c r="I5688" s="176"/>
      <c r="J5688" s="177"/>
      <c r="K5688" s="204"/>
      <c r="L5688" s="204"/>
    </row>
    <row r="5689" spans="3:12">
      <c r="C5689" s="199"/>
      <c r="D5689" s="200"/>
      <c r="E5689" s="175"/>
      <c r="F5689" s="201"/>
      <c r="G5689" s="202"/>
      <c r="H5689" s="203"/>
      <c r="I5689" s="176"/>
      <c r="J5689" s="177"/>
      <c r="K5689" s="204"/>
      <c r="L5689" s="204"/>
    </row>
    <row r="5690" spans="3:12">
      <c r="C5690" s="199"/>
      <c r="D5690" s="200"/>
      <c r="E5690" s="175"/>
      <c r="F5690" s="201"/>
      <c r="G5690" s="202"/>
      <c r="H5690" s="203"/>
      <c r="I5690" s="176"/>
      <c r="J5690" s="177"/>
      <c r="K5690" s="204"/>
      <c r="L5690" s="204"/>
    </row>
    <row r="5691" spans="3:12">
      <c r="C5691" s="199"/>
      <c r="D5691" s="200"/>
      <c r="E5691" s="175"/>
      <c r="F5691" s="201"/>
      <c r="G5691" s="202"/>
      <c r="H5691" s="203"/>
      <c r="I5691" s="176"/>
      <c r="J5691" s="177"/>
      <c r="K5691" s="204"/>
      <c r="L5691" s="204"/>
    </row>
    <row r="5692" spans="3:12">
      <c r="C5692" s="199"/>
      <c r="D5692" s="200"/>
      <c r="E5692" s="175"/>
      <c r="F5692" s="201"/>
      <c r="G5692" s="202"/>
      <c r="H5692" s="203"/>
      <c r="I5692" s="176"/>
      <c r="J5692" s="177"/>
      <c r="K5692" s="204"/>
      <c r="L5692" s="204"/>
    </row>
    <row r="5693" spans="3:12">
      <c r="C5693" s="199"/>
      <c r="D5693" s="200"/>
      <c r="E5693" s="175"/>
      <c r="F5693" s="201"/>
      <c r="G5693" s="202"/>
      <c r="H5693" s="203"/>
      <c r="I5693" s="176"/>
      <c r="J5693" s="177"/>
      <c r="K5693" s="204"/>
      <c r="L5693" s="204"/>
    </row>
    <row r="5694" spans="3:12">
      <c r="C5694" s="199"/>
      <c r="D5694" s="200"/>
      <c r="E5694" s="175"/>
      <c r="F5694" s="201"/>
      <c r="G5694" s="202"/>
      <c r="H5694" s="203"/>
      <c r="I5694" s="176"/>
      <c r="J5694" s="177"/>
      <c r="K5694" s="204"/>
      <c r="L5694" s="204"/>
    </row>
    <row r="5695" spans="3:12">
      <c r="C5695" s="199"/>
      <c r="D5695" s="200"/>
      <c r="E5695" s="175"/>
      <c r="F5695" s="201"/>
      <c r="G5695" s="202"/>
      <c r="H5695" s="203"/>
      <c r="I5695" s="176"/>
      <c r="J5695" s="177"/>
      <c r="K5695" s="204"/>
      <c r="L5695" s="204"/>
    </row>
    <row r="5696" spans="3:12">
      <c r="C5696" s="199"/>
      <c r="D5696" s="200"/>
      <c r="E5696" s="175"/>
      <c r="F5696" s="201"/>
      <c r="G5696" s="202"/>
      <c r="H5696" s="203"/>
      <c r="I5696" s="176"/>
      <c r="J5696" s="177"/>
      <c r="K5696" s="204"/>
      <c r="L5696" s="204"/>
    </row>
    <row r="5697" spans="3:12">
      <c r="C5697" s="199"/>
      <c r="D5697" s="200"/>
      <c r="E5697" s="175"/>
      <c r="F5697" s="201"/>
      <c r="G5697" s="202"/>
      <c r="H5697" s="203"/>
      <c r="I5697" s="176"/>
      <c r="J5697" s="177"/>
      <c r="K5697" s="204"/>
      <c r="L5697" s="204"/>
    </row>
    <row r="5698" spans="3:12">
      <c r="C5698" s="199"/>
      <c r="D5698" s="200"/>
      <c r="E5698" s="175"/>
      <c r="F5698" s="201"/>
      <c r="G5698" s="202"/>
      <c r="H5698" s="203"/>
      <c r="I5698" s="176"/>
      <c r="J5698" s="177"/>
      <c r="K5698" s="204"/>
      <c r="L5698" s="204"/>
    </row>
    <row r="5699" spans="3:12">
      <c r="C5699" s="199"/>
      <c r="D5699" s="200"/>
      <c r="E5699" s="175"/>
      <c r="F5699" s="201"/>
      <c r="G5699" s="202"/>
      <c r="H5699" s="203"/>
      <c r="I5699" s="176"/>
      <c r="J5699" s="177"/>
      <c r="K5699" s="204"/>
      <c r="L5699" s="204"/>
    </row>
    <row r="5700" spans="3:12">
      <c r="C5700" s="199"/>
      <c r="D5700" s="200"/>
      <c r="E5700" s="175"/>
      <c r="F5700" s="201"/>
      <c r="G5700" s="202"/>
      <c r="H5700" s="203"/>
      <c r="I5700" s="176"/>
      <c r="J5700" s="177"/>
      <c r="K5700" s="204"/>
      <c r="L5700" s="204"/>
    </row>
    <row r="5701" spans="3:12">
      <c r="C5701" s="199"/>
      <c r="D5701" s="200"/>
      <c r="E5701" s="175"/>
      <c r="F5701" s="201"/>
      <c r="G5701" s="202"/>
      <c r="H5701" s="203"/>
      <c r="I5701" s="176"/>
      <c r="J5701" s="177"/>
      <c r="K5701" s="204"/>
      <c r="L5701" s="204"/>
    </row>
    <row r="5702" spans="3:12">
      <c r="C5702" s="199"/>
      <c r="D5702" s="200"/>
      <c r="E5702" s="175"/>
      <c r="F5702" s="201"/>
      <c r="G5702" s="202"/>
      <c r="H5702" s="203"/>
      <c r="I5702" s="176"/>
      <c r="J5702" s="177"/>
      <c r="K5702" s="204"/>
      <c r="L5702" s="204"/>
    </row>
    <row r="5703" spans="3:12">
      <c r="C5703" s="199"/>
      <c r="D5703" s="200"/>
      <c r="E5703" s="175"/>
      <c r="F5703" s="201"/>
      <c r="G5703" s="202"/>
      <c r="H5703" s="203"/>
      <c r="I5703" s="176"/>
      <c r="J5703" s="177"/>
      <c r="K5703" s="204"/>
      <c r="L5703" s="204"/>
    </row>
    <row r="5704" spans="3:12">
      <c r="C5704" s="199"/>
      <c r="D5704" s="200"/>
      <c r="E5704" s="175"/>
      <c r="F5704" s="201"/>
      <c r="G5704" s="202"/>
      <c r="H5704" s="203"/>
      <c r="I5704" s="176"/>
      <c r="J5704" s="177"/>
      <c r="K5704" s="204"/>
      <c r="L5704" s="204"/>
    </row>
    <row r="5705" spans="3:12">
      <c r="C5705" s="199"/>
      <c r="D5705" s="200"/>
      <c r="E5705" s="175"/>
      <c r="F5705" s="201"/>
      <c r="G5705" s="202"/>
      <c r="H5705" s="203"/>
      <c r="I5705" s="176"/>
      <c r="J5705" s="177"/>
      <c r="K5705" s="204"/>
      <c r="L5705" s="204"/>
    </row>
    <row r="5706" spans="3:12">
      <c r="C5706" s="199"/>
      <c r="D5706" s="200"/>
      <c r="E5706" s="175"/>
      <c r="F5706" s="201"/>
      <c r="G5706" s="202"/>
      <c r="H5706" s="203"/>
      <c r="I5706" s="176"/>
      <c r="J5706" s="177"/>
      <c r="K5706" s="204"/>
      <c r="L5706" s="204"/>
    </row>
    <row r="5707" spans="3:12">
      <c r="C5707" s="199"/>
      <c r="D5707" s="200"/>
      <c r="E5707" s="175"/>
      <c r="F5707" s="201"/>
      <c r="G5707" s="202"/>
      <c r="H5707" s="203"/>
      <c r="I5707" s="176"/>
      <c r="J5707" s="177"/>
      <c r="K5707" s="204"/>
      <c r="L5707" s="204"/>
    </row>
    <row r="5708" spans="3:12">
      <c r="C5708" s="199"/>
      <c r="D5708" s="200"/>
      <c r="E5708" s="175"/>
      <c r="F5708" s="201"/>
      <c r="G5708" s="202"/>
      <c r="H5708" s="203"/>
      <c r="I5708" s="176"/>
      <c r="J5708" s="177"/>
      <c r="K5708" s="204"/>
      <c r="L5708" s="204"/>
    </row>
    <row r="5709" spans="3:12">
      <c r="C5709" s="199"/>
      <c r="D5709" s="200"/>
      <c r="E5709" s="175"/>
      <c r="F5709" s="201"/>
      <c r="G5709" s="202"/>
      <c r="H5709" s="203"/>
      <c r="I5709" s="176"/>
      <c r="J5709" s="177"/>
      <c r="K5709" s="204"/>
      <c r="L5709" s="204"/>
    </row>
    <row r="5710" spans="3:12">
      <c r="C5710" s="199"/>
      <c r="D5710" s="200"/>
      <c r="E5710" s="175"/>
      <c r="F5710" s="201"/>
      <c r="G5710" s="202"/>
      <c r="H5710" s="203"/>
      <c r="I5710" s="176"/>
      <c r="J5710" s="177"/>
      <c r="K5710" s="204"/>
      <c r="L5710" s="204"/>
    </row>
    <row r="5711" spans="3:12">
      <c r="C5711" s="199"/>
      <c r="D5711" s="200"/>
      <c r="E5711" s="175"/>
      <c r="F5711" s="201"/>
      <c r="G5711" s="202"/>
      <c r="H5711" s="203"/>
      <c r="I5711" s="176"/>
      <c r="J5711" s="177"/>
      <c r="K5711" s="204"/>
      <c r="L5711" s="204"/>
    </row>
    <row r="5712" spans="3:12">
      <c r="C5712" s="199"/>
      <c r="D5712" s="200"/>
      <c r="E5712" s="175"/>
      <c r="F5712" s="201"/>
      <c r="G5712" s="202"/>
      <c r="H5712" s="203"/>
      <c r="I5712" s="176"/>
      <c r="J5712" s="177"/>
      <c r="K5712" s="204"/>
      <c r="L5712" s="204"/>
    </row>
    <row r="5713" spans="3:12">
      <c r="C5713" s="199"/>
      <c r="D5713" s="200"/>
      <c r="E5713" s="175"/>
      <c r="F5713" s="201"/>
      <c r="G5713" s="202"/>
      <c r="H5713" s="203"/>
      <c r="I5713" s="176"/>
      <c r="J5713" s="177"/>
      <c r="K5713" s="204"/>
      <c r="L5713" s="204"/>
    </row>
    <row r="5714" spans="3:12">
      <c r="C5714" s="199"/>
      <c r="D5714" s="200"/>
      <c r="E5714" s="175"/>
      <c r="F5714" s="201"/>
      <c r="G5714" s="202"/>
      <c r="H5714" s="203"/>
      <c r="I5714" s="176"/>
      <c r="J5714" s="177"/>
      <c r="K5714" s="204"/>
      <c r="L5714" s="204"/>
    </row>
    <row r="5715" spans="3:12">
      <c r="C5715" s="199"/>
      <c r="D5715" s="200"/>
      <c r="E5715" s="175"/>
      <c r="F5715" s="201"/>
      <c r="G5715" s="202"/>
      <c r="H5715" s="203"/>
      <c r="I5715" s="176"/>
      <c r="J5715" s="177"/>
      <c r="K5715" s="204"/>
      <c r="L5715" s="204"/>
    </row>
    <row r="5716" spans="3:12">
      <c r="C5716" s="199"/>
      <c r="D5716" s="200"/>
      <c r="E5716" s="175"/>
      <c r="F5716" s="201"/>
      <c r="G5716" s="202"/>
      <c r="H5716" s="203"/>
      <c r="I5716" s="176"/>
      <c r="J5716" s="177"/>
      <c r="K5716" s="204"/>
      <c r="L5716" s="204"/>
    </row>
    <row r="5717" spans="3:12">
      <c r="C5717" s="199"/>
      <c r="D5717" s="200"/>
      <c r="E5717" s="175"/>
      <c r="F5717" s="201"/>
      <c r="G5717" s="202"/>
      <c r="H5717" s="203"/>
      <c r="I5717" s="176"/>
      <c r="J5717" s="177"/>
      <c r="K5717" s="204"/>
      <c r="L5717" s="204"/>
    </row>
    <row r="5718" spans="3:12">
      <c r="C5718" s="199"/>
      <c r="D5718" s="200"/>
      <c r="E5718" s="175"/>
      <c r="F5718" s="201"/>
      <c r="G5718" s="202"/>
      <c r="H5718" s="203"/>
      <c r="I5718" s="176"/>
      <c r="J5718" s="177"/>
      <c r="K5718" s="204"/>
      <c r="L5718" s="204"/>
    </row>
    <row r="5719" spans="3:12">
      <c r="C5719" s="199"/>
      <c r="D5719" s="200"/>
      <c r="E5719" s="175"/>
      <c r="F5719" s="201"/>
      <c r="G5719" s="202"/>
      <c r="H5719" s="203"/>
      <c r="I5719" s="176"/>
      <c r="J5719" s="177"/>
      <c r="K5719" s="204"/>
      <c r="L5719" s="204"/>
    </row>
    <row r="5720" spans="3:12">
      <c r="C5720" s="199"/>
      <c r="D5720" s="200"/>
      <c r="E5720" s="175"/>
      <c r="F5720" s="201"/>
      <c r="G5720" s="202"/>
      <c r="H5720" s="203"/>
      <c r="I5720" s="176"/>
      <c r="J5720" s="177"/>
      <c r="K5720" s="204"/>
      <c r="L5720" s="204"/>
    </row>
    <row r="5721" spans="3:12">
      <c r="C5721" s="199"/>
      <c r="D5721" s="200"/>
      <c r="E5721" s="175"/>
      <c r="F5721" s="201"/>
      <c r="G5721" s="202"/>
      <c r="H5721" s="203"/>
      <c r="I5721" s="176"/>
      <c r="J5721" s="177"/>
      <c r="K5721" s="204"/>
      <c r="L5721" s="204"/>
    </row>
    <row r="5722" spans="3:12">
      <c r="C5722" s="199"/>
      <c r="D5722" s="200"/>
      <c r="E5722" s="175"/>
      <c r="F5722" s="201"/>
      <c r="G5722" s="202"/>
      <c r="H5722" s="203"/>
      <c r="I5722" s="176"/>
      <c r="J5722" s="177"/>
      <c r="K5722" s="204"/>
      <c r="L5722" s="204"/>
    </row>
    <row r="5723" spans="3:12">
      <c r="C5723" s="199"/>
      <c r="D5723" s="200"/>
      <c r="E5723" s="175"/>
      <c r="F5723" s="201"/>
      <c r="G5723" s="202"/>
      <c r="H5723" s="203"/>
      <c r="I5723" s="176"/>
      <c r="J5723" s="177"/>
      <c r="K5723" s="204"/>
      <c r="L5723" s="204"/>
    </row>
    <row r="5724" spans="3:12">
      <c r="C5724" s="199"/>
      <c r="D5724" s="200"/>
      <c r="E5724" s="175"/>
      <c r="F5724" s="201"/>
      <c r="G5724" s="202"/>
      <c r="H5724" s="203"/>
      <c r="I5724" s="176"/>
      <c r="J5724" s="177"/>
      <c r="K5724" s="204"/>
      <c r="L5724" s="204"/>
    </row>
    <row r="5725" spans="3:12">
      <c r="C5725" s="199"/>
      <c r="D5725" s="200"/>
      <c r="E5725" s="175"/>
      <c r="F5725" s="201"/>
      <c r="G5725" s="202"/>
      <c r="H5725" s="203"/>
      <c r="I5725" s="176"/>
      <c r="J5725" s="177"/>
      <c r="K5725" s="204"/>
      <c r="L5725" s="204"/>
    </row>
    <row r="5726" spans="3:12">
      <c r="C5726" s="199"/>
      <c r="D5726" s="200"/>
      <c r="E5726" s="175"/>
      <c r="F5726" s="201"/>
      <c r="G5726" s="202"/>
      <c r="H5726" s="203"/>
      <c r="I5726" s="176"/>
      <c r="J5726" s="177"/>
      <c r="K5726" s="204"/>
      <c r="L5726" s="204"/>
    </row>
    <row r="5727" spans="3:12">
      <c r="C5727" s="199"/>
      <c r="D5727" s="200"/>
      <c r="E5727" s="175"/>
      <c r="F5727" s="201"/>
      <c r="G5727" s="202"/>
      <c r="H5727" s="203"/>
      <c r="I5727" s="176"/>
      <c r="J5727" s="177"/>
      <c r="K5727" s="204"/>
      <c r="L5727" s="204"/>
    </row>
    <row r="5728" spans="3:12">
      <c r="C5728" s="199"/>
      <c r="D5728" s="200"/>
      <c r="E5728" s="175"/>
      <c r="F5728" s="201"/>
      <c r="G5728" s="202"/>
      <c r="H5728" s="203"/>
      <c r="I5728" s="176"/>
      <c r="J5728" s="177"/>
      <c r="K5728" s="204"/>
      <c r="L5728" s="204"/>
    </row>
    <row r="5729" spans="3:12">
      <c r="C5729" s="199"/>
      <c r="D5729" s="200"/>
      <c r="E5729" s="175"/>
      <c r="F5729" s="201"/>
      <c r="G5729" s="202"/>
      <c r="H5729" s="203"/>
      <c r="I5729" s="176"/>
      <c r="J5729" s="177"/>
      <c r="K5729" s="204"/>
      <c r="L5729" s="204"/>
    </row>
    <row r="5730" spans="3:12">
      <c r="C5730" s="199"/>
      <c r="D5730" s="200"/>
      <c r="E5730" s="175"/>
      <c r="F5730" s="201"/>
      <c r="G5730" s="202"/>
      <c r="H5730" s="203"/>
      <c r="I5730" s="176"/>
      <c r="J5730" s="177"/>
      <c r="K5730" s="204"/>
      <c r="L5730" s="204"/>
    </row>
    <row r="5731" spans="3:12">
      <c r="C5731" s="199"/>
      <c r="D5731" s="200"/>
      <c r="E5731" s="175"/>
      <c r="F5731" s="201"/>
      <c r="G5731" s="202"/>
      <c r="H5731" s="203"/>
      <c r="I5731" s="176"/>
      <c r="J5731" s="177"/>
      <c r="K5731" s="204"/>
      <c r="L5731" s="204"/>
    </row>
    <row r="5732" spans="3:12">
      <c r="C5732" s="199"/>
      <c r="D5732" s="200"/>
      <c r="E5732" s="175"/>
      <c r="F5732" s="201"/>
      <c r="G5732" s="202"/>
      <c r="H5732" s="203"/>
      <c r="I5732" s="176"/>
      <c r="J5732" s="177"/>
      <c r="K5732" s="204"/>
      <c r="L5732" s="204"/>
    </row>
    <row r="5733" spans="3:12">
      <c r="C5733" s="199"/>
      <c r="D5733" s="200"/>
      <c r="E5733" s="175"/>
      <c r="F5733" s="201"/>
      <c r="G5733" s="202"/>
      <c r="H5733" s="203"/>
      <c r="I5733" s="176"/>
      <c r="J5733" s="177"/>
      <c r="K5733" s="204"/>
      <c r="L5733" s="204"/>
    </row>
    <row r="5734" spans="3:12">
      <c r="C5734" s="199"/>
      <c r="D5734" s="200"/>
      <c r="E5734" s="175"/>
      <c r="F5734" s="201"/>
      <c r="G5734" s="202"/>
      <c r="H5734" s="203"/>
      <c r="I5734" s="176"/>
      <c r="J5734" s="177"/>
      <c r="K5734" s="204"/>
      <c r="L5734" s="204"/>
    </row>
    <row r="5735" spans="3:12">
      <c r="C5735" s="199"/>
      <c r="D5735" s="200"/>
      <c r="E5735" s="175"/>
      <c r="F5735" s="201"/>
      <c r="G5735" s="202"/>
      <c r="H5735" s="203"/>
      <c r="I5735" s="176"/>
      <c r="J5735" s="177"/>
      <c r="K5735" s="204"/>
      <c r="L5735" s="204"/>
    </row>
    <row r="5736" spans="3:12">
      <c r="C5736" s="199"/>
      <c r="D5736" s="200"/>
      <c r="E5736" s="175"/>
      <c r="F5736" s="201"/>
      <c r="G5736" s="202"/>
      <c r="H5736" s="203"/>
      <c r="I5736" s="176"/>
      <c r="J5736" s="177"/>
      <c r="K5736" s="204"/>
      <c r="L5736" s="204"/>
    </row>
    <row r="5737" spans="3:12">
      <c r="C5737" s="199"/>
      <c r="D5737" s="200"/>
      <c r="E5737" s="175"/>
      <c r="F5737" s="201"/>
      <c r="G5737" s="202"/>
      <c r="H5737" s="203"/>
      <c r="I5737" s="176"/>
      <c r="J5737" s="177"/>
      <c r="K5737" s="204"/>
      <c r="L5737" s="204"/>
    </row>
    <row r="5738" spans="3:12">
      <c r="C5738" s="199"/>
      <c r="D5738" s="200"/>
      <c r="E5738" s="175"/>
      <c r="F5738" s="201"/>
      <c r="G5738" s="202"/>
      <c r="H5738" s="203"/>
      <c r="I5738" s="176"/>
      <c r="J5738" s="177"/>
      <c r="K5738" s="204"/>
      <c r="L5738" s="204"/>
    </row>
    <row r="5739" spans="3:12">
      <c r="C5739" s="199"/>
      <c r="D5739" s="200"/>
      <c r="E5739" s="175"/>
      <c r="F5739" s="201"/>
      <c r="G5739" s="202"/>
      <c r="H5739" s="203"/>
      <c r="I5739" s="176"/>
      <c r="J5739" s="177"/>
      <c r="K5739" s="204"/>
      <c r="L5739" s="204"/>
    </row>
    <row r="5740" spans="3:12">
      <c r="C5740" s="199"/>
      <c r="D5740" s="200"/>
      <c r="E5740" s="175"/>
      <c r="F5740" s="201"/>
      <c r="G5740" s="202"/>
      <c r="H5740" s="203"/>
      <c r="I5740" s="176"/>
      <c r="J5740" s="177"/>
      <c r="K5740" s="204"/>
      <c r="L5740" s="204"/>
    </row>
    <row r="5741" spans="3:12">
      <c r="C5741" s="199"/>
      <c r="D5741" s="200"/>
      <c r="E5741" s="175"/>
      <c r="F5741" s="201"/>
      <c r="G5741" s="202"/>
      <c r="H5741" s="203"/>
      <c r="I5741" s="176"/>
      <c r="J5741" s="177"/>
      <c r="K5741" s="204"/>
      <c r="L5741" s="204"/>
    </row>
    <row r="5742" spans="3:12">
      <c r="C5742" s="199"/>
      <c r="D5742" s="200"/>
      <c r="E5742" s="175"/>
      <c r="F5742" s="201"/>
      <c r="G5742" s="202"/>
      <c r="H5742" s="203"/>
      <c r="I5742" s="176"/>
      <c r="J5742" s="177"/>
      <c r="K5742" s="204"/>
      <c r="L5742" s="204"/>
    </row>
    <row r="5743" spans="3:12">
      <c r="C5743" s="199"/>
      <c r="D5743" s="200"/>
      <c r="E5743" s="175"/>
      <c r="F5743" s="201"/>
      <c r="G5743" s="202"/>
      <c r="H5743" s="203"/>
      <c r="I5743" s="176"/>
      <c r="J5743" s="177"/>
      <c r="K5743" s="204"/>
      <c r="L5743" s="204"/>
    </row>
    <row r="5744" spans="3:12">
      <c r="C5744" s="199"/>
      <c r="D5744" s="200"/>
      <c r="E5744" s="175"/>
      <c r="F5744" s="201"/>
      <c r="G5744" s="202"/>
      <c r="H5744" s="203"/>
      <c r="I5744" s="176"/>
      <c r="J5744" s="177"/>
      <c r="K5744" s="204"/>
      <c r="L5744" s="204"/>
    </row>
    <row r="5745" spans="3:12">
      <c r="C5745" s="199"/>
      <c r="D5745" s="200"/>
      <c r="E5745" s="175"/>
      <c r="F5745" s="201"/>
      <c r="G5745" s="202"/>
      <c r="H5745" s="203"/>
      <c r="I5745" s="176"/>
      <c r="J5745" s="177"/>
      <c r="K5745" s="204"/>
      <c r="L5745" s="204"/>
    </row>
    <row r="5746" spans="3:12">
      <c r="C5746" s="199"/>
      <c r="D5746" s="200"/>
      <c r="E5746" s="175"/>
      <c r="F5746" s="201"/>
      <c r="G5746" s="202"/>
      <c r="H5746" s="203"/>
      <c r="I5746" s="176"/>
      <c r="J5746" s="177"/>
      <c r="K5746" s="204"/>
      <c r="L5746" s="204"/>
    </row>
    <row r="5747" spans="3:12">
      <c r="C5747" s="199"/>
      <c r="D5747" s="200"/>
      <c r="E5747" s="175"/>
      <c r="F5747" s="201"/>
      <c r="G5747" s="202"/>
      <c r="H5747" s="203"/>
      <c r="I5747" s="176"/>
      <c r="J5747" s="177"/>
      <c r="K5747" s="204"/>
      <c r="L5747" s="204"/>
    </row>
    <row r="5748" spans="3:12">
      <c r="C5748" s="199"/>
      <c r="D5748" s="200"/>
      <c r="E5748" s="175"/>
      <c r="F5748" s="201"/>
      <c r="G5748" s="202"/>
      <c r="H5748" s="203"/>
      <c r="I5748" s="176"/>
      <c r="J5748" s="177"/>
      <c r="K5748" s="204"/>
      <c r="L5748" s="204"/>
    </row>
    <row r="5749" spans="3:12">
      <c r="C5749" s="199"/>
      <c r="D5749" s="200"/>
      <c r="E5749" s="175"/>
      <c r="F5749" s="201"/>
      <c r="G5749" s="202"/>
      <c r="H5749" s="203"/>
      <c r="I5749" s="176"/>
      <c r="J5749" s="177"/>
      <c r="K5749" s="204"/>
      <c r="L5749" s="204"/>
    </row>
    <row r="5750" spans="3:12">
      <c r="C5750" s="199"/>
      <c r="D5750" s="200"/>
      <c r="E5750" s="175"/>
      <c r="F5750" s="201"/>
      <c r="G5750" s="202"/>
      <c r="H5750" s="203"/>
      <c r="I5750" s="176"/>
      <c r="J5750" s="177"/>
      <c r="K5750" s="204"/>
      <c r="L5750" s="204"/>
    </row>
    <row r="5751" spans="3:12">
      <c r="C5751" s="199"/>
      <c r="D5751" s="200"/>
      <c r="E5751" s="175"/>
      <c r="F5751" s="201"/>
      <c r="G5751" s="202"/>
      <c r="H5751" s="203"/>
      <c r="I5751" s="176"/>
      <c r="J5751" s="177"/>
      <c r="K5751" s="204"/>
      <c r="L5751" s="204"/>
    </row>
    <row r="5752" spans="3:12">
      <c r="C5752" s="199"/>
      <c r="D5752" s="200"/>
      <c r="E5752" s="175"/>
      <c r="F5752" s="201"/>
      <c r="G5752" s="202"/>
      <c r="H5752" s="203"/>
      <c r="I5752" s="176"/>
      <c r="J5752" s="177"/>
      <c r="K5752" s="204"/>
      <c r="L5752" s="204"/>
    </row>
    <row r="5753" spans="3:12">
      <c r="C5753" s="199"/>
      <c r="D5753" s="200"/>
      <c r="E5753" s="175"/>
      <c r="F5753" s="201"/>
      <c r="G5753" s="202"/>
      <c r="H5753" s="203"/>
      <c r="I5753" s="176"/>
      <c r="J5753" s="177"/>
      <c r="K5753" s="204"/>
      <c r="L5753" s="204"/>
    </row>
    <row r="5754" spans="3:12">
      <c r="C5754" s="199"/>
      <c r="D5754" s="200"/>
      <c r="E5754" s="175"/>
      <c r="F5754" s="201"/>
      <c r="G5754" s="202"/>
      <c r="H5754" s="203"/>
      <c r="I5754" s="176"/>
      <c r="J5754" s="177"/>
      <c r="K5754" s="204"/>
      <c r="L5754" s="204"/>
    </row>
    <row r="5755" spans="3:12">
      <c r="C5755" s="199"/>
      <c r="D5755" s="200"/>
      <c r="E5755" s="175"/>
      <c r="F5755" s="201"/>
      <c r="G5755" s="202"/>
      <c r="H5755" s="203"/>
      <c r="I5755" s="176"/>
      <c r="J5755" s="177"/>
      <c r="K5755" s="204"/>
      <c r="L5755" s="204"/>
    </row>
    <row r="5756" spans="3:12">
      <c r="C5756" s="199"/>
      <c r="D5756" s="200"/>
      <c r="E5756" s="175"/>
      <c r="F5756" s="201"/>
      <c r="G5756" s="202"/>
      <c r="H5756" s="203"/>
      <c r="I5756" s="176"/>
      <c r="J5756" s="177"/>
      <c r="K5756" s="204"/>
      <c r="L5756" s="204"/>
    </row>
    <row r="5757" spans="3:12">
      <c r="C5757" s="199"/>
      <c r="D5757" s="200"/>
      <c r="E5757" s="175"/>
      <c r="F5757" s="201"/>
      <c r="G5757" s="202"/>
      <c r="H5757" s="203"/>
      <c r="I5757" s="176"/>
      <c r="J5757" s="177"/>
      <c r="K5757" s="204"/>
      <c r="L5757" s="204"/>
    </row>
    <row r="5758" spans="3:12">
      <c r="C5758" s="199"/>
      <c r="D5758" s="200"/>
      <c r="E5758" s="175"/>
      <c r="F5758" s="201"/>
      <c r="G5758" s="202"/>
      <c r="H5758" s="203"/>
      <c r="I5758" s="176"/>
      <c r="J5758" s="177"/>
      <c r="K5758" s="204"/>
      <c r="L5758" s="204"/>
    </row>
    <row r="5759" spans="3:12">
      <c r="C5759" s="199"/>
      <c r="D5759" s="200"/>
      <c r="E5759" s="175"/>
      <c r="F5759" s="201"/>
      <c r="G5759" s="202"/>
      <c r="H5759" s="203"/>
      <c r="I5759" s="176"/>
      <c r="J5759" s="177"/>
      <c r="K5759" s="204"/>
      <c r="L5759" s="204"/>
    </row>
    <row r="5760" spans="3:12">
      <c r="C5760" s="199"/>
      <c r="D5760" s="200"/>
      <c r="E5760" s="175"/>
      <c r="F5760" s="201"/>
      <c r="G5760" s="202"/>
      <c r="H5760" s="203"/>
      <c r="I5760" s="176"/>
      <c r="J5760" s="177"/>
      <c r="K5760" s="204"/>
      <c r="L5760" s="204"/>
    </row>
    <row r="5761" spans="3:12">
      <c r="C5761" s="199"/>
      <c r="D5761" s="200"/>
      <c r="E5761" s="175"/>
      <c r="F5761" s="201"/>
      <c r="G5761" s="202"/>
      <c r="H5761" s="203"/>
      <c r="I5761" s="176"/>
      <c r="J5761" s="177"/>
      <c r="K5761" s="204"/>
      <c r="L5761" s="204"/>
    </row>
    <row r="5762" spans="3:12">
      <c r="C5762" s="199"/>
      <c r="D5762" s="200"/>
      <c r="E5762" s="175"/>
      <c r="F5762" s="201"/>
      <c r="G5762" s="202"/>
      <c r="H5762" s="203"/>
      <c r="I5762" s="176"/>
      <c r="J5762" s="177"/>
      <c r="K5762" s="204"/>
      <c r="L5762" s="204"/>
    </row>
    <row r="5763" spans="3:12">
      <c r="C5763" s="199"/>
      <c r="D5763" s="200"/>
      <c r="E5763" s="175"/>
      <c r="F5763" s="201"/>
      <c r="G5763" s="202"/>
      <c r="H5763" s="203"/>
      <c r="I5763" s="176"/>
      <c r="J5763" s="177"/>
      <c r="K5763" s="204"/>
      <c r="L5763" s="204"/>
    </row>
    <row r="5764" spans="3:12">
      <c r="C5764" s="199"/>
      <c r="D5764" s="200"/>
      <c r="E5764" s="175"/>
      <c r="F5764" s="201"/>
      <c r="G5764" s="202"/>
      <c r="H5764" s="203"/>
      <c r="I5764" s="176"/>
      <c r="J5764" s="177"/>
      <c r="K5764" s="204"/>
      <c r="L5764" s="204"/>
    </row>
    <row r="5765" spans="3:12">
      <c r="C5765" s="199"/>
      <c r="D5765" s="200"/>
      <c r="E5765" s="175"/>
      <c r="F5765" s="201"/>
      <c r="G5765" s="202"/>
      <c r="H5765" s="203"/>
      <c r="I5765" s="176"/>
      <c r="J5765" s="177"/>
      <c r="K5765" s="204"/>
      <c r="L5765" s="204"/>
    </row>
    <row r="5766" spans="3:12">
      <c r="C5766" s="199"/>
      <c r="D5766" s="200"/>
      <c r="E5766" s="175"/>
      <c r="F5766" s="201"/>
      <c r="G5766" s="202"/>
      <c r="H5766" s="203"/>
      <c r="I5766" s="176"/>
      <c r="J5766" s="177"/>
      <c r="K5766" s="204"/>
      <c r="L5766" s="204"/>
    </row>
    <row r="5767" spans="3:12">
      <c r="C5767" s="199"/>
      <c r="D5767" s="200"/>
      <c r="E5767" s="175"/>
      <c r="F5767" s="201"/>
      <c r="G5767" s="202"/>
      <c r="H5767" s="203"/>
      <c r="I5767" s="176"/>
      <c r="J5767" s="177"/>
      <c r="K5767" s="204"/>
      <c r="L5767" s="204"/>
    </row>
    <row r="5768" spans="3:12">
      <c r="C5768" s="199"/>
      <c r="D5768" s="200"/>
      <c r="E5768" s="175"/>
      <c r="F5768" s="201"/>
      <c r="G5768" s="202"/>
      <c r="H5768" s="203"/>
      <c r="I5768" s="176"/>
      <c r="J5768" s="177"/>
      <c r="K5768" s="204"/>
      <c r="L5768" s="204"/>
    </row>
    <row r="5769" spans="3:12">
      <c r="C5769" s="199"/>
      <c r="D5769" s="200"/>
      <c r="E5769" s="175"/>
      <c r="F5769" s="201"/>
      <c r="G5769" s="202"/>
      <c r="H5769" s="203"/>
      <c r="I5769" s="176"/>
      <c r="J5769" s="177"/>
      <c r="K5769" s="204"/>
      <c r="L5769" s="204"/>
    </row>
    <row r="5770" spans="3:12">
      <c r="C5770" s="199"/>
      <c r="D5770" s="200"/>
      <c r="E5770" s="175"/>
      <c r="F5770" s="201"/>
      <c r="G5770" s="202"/>
      <c r="H5770" s="203"/>
      <c r="I5770" s="176"/>
      <c r="J5770" s="177"/>
      <c r="K5770" s="204"/>
      <c r="L5770" s="204"/>
    </row>
    <row r="5771" spans="3:12">
      <c r="C5771" s="199"/>
      <c r="D5771" s="200"/>
      <c r="E5771" s="175"/>
      <c r="F5771" s="201"/>
      <c r="G5771" s="202"/>
      <c r="H5771" s="203"/>
      <c r="I5771" s="176"/>
      <c r="J5771" s="177"/>
      <c r="K5771" s="204"/>
      <c r="L5771" s="204"/>
    </row>
    <row r="5772" spans="3:12">
      <c r="C5772" s="199"/>
      <c r="D5772" s="200"/>
      <c r="E5772" s="175"/>
      <c r="F5772" s="201"/>
      <c r="G5772" s="202"/>
      <c r="H5772" s="203"/>
      <c r="I5772" s="176"/>
      <c r="J5772" s="177"/>
      <c r="K5772" s="204"/>
      <c r="L5772" s="204"/>
    </row>
    <row r="5773" spans="3:12">
      <c r="C5773" s="199"/>
      <c r="D5773" s="200"/>
      <c r="E5773" s="175"/>
      <c r="F5773" s="201"/>
      <c r="G5773" s="202"/>
      <c r="H5773" s="203"/>
      <c r="I5773" s="176"/>
      <c r="J5773" s="177"/>
      <c r="K5773" s="204"/>
      <c r="L5773" s="204"/>
    </row>
    <row r="5774" spans="3:12">
      <c r="C5774" s="199"/>
      <c r="D5774" s="200"/>
      <c r="E5774" s="175"/>
      <c r="F5774" s="201"/>
      <c r="G5774" s="202"/>
      <c r="H5774" s="203"/>
      <c r="I5774" s="176"/>
      <c r="J5774" s="177"/>
      <c r="K5774" s="204"/>
      <c r="L5774" s="204"/>
    </row>
    <row r="5775" spans="3:12">
      <c r="C5775" s="199"/>
      <c r="D5775" s="200"/>
      <c r="E5775" s="175"/>
      <c r="F5775" s="201"/>
      <c r="G5775" s="202"/>
      <c r="H5775" s="203"/>
      <c r="I5775" s="176"/>
      <c r="J5775" s="177"/>
      <c r="K5775" s="204"/>
      <c r="L5775" s="204"/>
    </row>
    <row r="5776" spans="3:12">
      <c r="C5776" s="199"/>
      <c r="D5776" s="200"/>
      <c r="E5776" s="175"/>
      <c r="F5776" s="201"/>
      <c r="G5776" s="202"/>
      <c r="H5776" s="203"/>
      <c r="I5776" s="176"/>
      <c r="J5776" s="177"/>
      <c r="K5776" s="204"/>
      <c r="L5776" s="204"/>
    </row>
    <row r="5777" spans="3:12">
      <c r="C5777" s="199"/>
      <c r="D5777" s="200"/>
      <c r="E5777" s="175"/>
      <c r="F5777" s="201"/>
      <c r="G5777" s="202"/>
      <c r="H5777" s="203"/>
      <c r="I5777" s="176"/>
      <c r="J5777" s="177"/>
      <c r="K5777" s="204"/>
      <c r="L5777" s="204"/>
    </row>
    <row r="5778" spans="3:12">
      <c r="C5778" s="199"/>
      <c r="D5778" s="200"/>
      <c r="E5778" s="175"/>
      <c r="F5778" s="201"/>
      <c r="G5778" s="202"/>
      <c r="H5778" s="203"/>
      <c r="I5778" s="176"/>
      <c r="J5778" s="177"/>
      <c r="K5778" s="204"/>
      <c r="L5778" s="204"/>
    </row>
    <row r="5779" spans="3:12">
      <c r="C5779" s="199"/>
      <c r="D5779" s="200"/>
      <c r="E5779" s="175"/>
      <c r="F5779" s="201"/>
      <c r="G5779" s="202"/>
      <c r="H5779" s="203"/>
      <c r="I5779" s="176"/>
      <c r="J5779" s="177"/>
      <c r="K5779" s="204"/>
      <c r="L5779" s="204"/>
    </row>
    <row r="5780" spans="3:12">
      <c r="C5780" s="199"/>
      <c r="D5780" s="200"/>
      <c r="E5780" s="175"/>
      <c r="F5780" s="201"/>
      <c r="G5780" s="202"/>
      <c r="H5780" s="203"/>
      <c r="I5780" s="176"/>
      <c r="J5780" s="177"/>
      <c r="K5780" s="204"/>
      <c r="L5780" s="204"/>
    </row>
    <row r="5781" spans="3:12">
      <c r="C5781" s="199"/>
      <c r="D5781" s="200"/>
      <c r="E5781" s="175"/>
      <c r="F5781" s="201"/>
      <c r="G5781" s="202"/>
      <c r="H5781" s="203"/>
      <c r="I5781" s="176"/>
      <c r="J5781" s="177"/>
      <c r="K5781" s="204"/>
      <c r="L5781" s="204"/>
    </row>
    <row r="5782" spans="3:12">
      <c r="C5782" s="199"/>
      <c r="D5782" s="200"/>
      <c r="E5782" s="175"/>
      <c r="F5782" s="201"/>
      <c r="G5782" s="202"/>
      <c r="H5782" s="203"/>
      <c r="I5782" s="176"/>
      <c r="J5782" s="177"/>
      <c r="K5782" s="204"/>
      <c r="L5782" s="204"/>
    </row>
    <row r="5783" spans="3:12">
      <c r="C5783" s="199"/>
      <c r="D5783" s="200"/>
      <c r="E5783" s="175"/>
      <c r="F5783" s="201"/>
      <c r="G5783" s="202"/>
      <c r="H5783" s="203"/>
      <c r="I5783" s="176"/>
      <c r="J5783" s="177"/>
      <c r="K5783" s="204"/>
      <c r="L5783" s="204"/>
    </row>
    <row r="5784" spans="3:12">
      <c r="C5784" s="199"/>
      <c r="D5784" s="200"/>
      <c r="E5784" s="175"/>
      <c r="F5784" s="201"/>
      <c r="G5784" s="202"/>
      <c r="H5784" s="203"/>
      <c r="I5784" s="176"/>
      <c r="J5784" s="177"/>
      <c r="K5784" s="204"/>
      <c r="L5784" s="204"/>
    </row>
    <row r="5785" spans="3:12">
      <c r="C5785" s="199"/>
      <c r="D5785" s="200"/>
      <c r="E5785" s="175"/>
      <c r="F5785" s="201"/>
      <c r="G5785" s="202"/>
      <c r="H5785" s="203"/>
      <c r="I5785" s="176"/>
      <c r="J5785" s="177"/>
      <c r="K5785" s="204"/>
      <c r="L5785" s="204"/>
    </row>
    <row r="5786" spans="3:12">
      <c r="C5786" s="199"/>
      <c r="D5786" s="200"/>
      <c r="E5786" s="175"/>
      <c r="F5786" s="201"/>
      <c r="G5786" s="202"/>
      <c r="H5786" s="203"/>
      <c r="I5786" s="176"/>
      <c r="J5786" s="177"/>
      <c r="K5786" s="204"/>
      <c r="L5786" s="204"/>
    </row>
    <row r="5787" spans="3:12">
      <c r="C5787" s="199"/>
      <c r="D5787" s="200"/>
      <c r="E5787" s="175"/>
      <c r="F5787" s="201"/>
      <c r="G5787" s="202"/>
      <c r="H5787" s="203"/>
      <c r="I5787" s="176"/>
      <c r="J5787" s="177"/>
      <c r="K5787" s="204"/>
      <c r="L5787" s="204"/>
    </row>
    <row r="5788" spans="3:12">
      <c r="C5788" s="199"/>
      <c r="D5788" s="200"/>
      <c r="E5788" s="175"/>
      <c r="F5788" s="201"/>
      <c r="G5788" s="202"/>
      <c r="H5788" s="203"/>
      <c r="I5788" s="176"/>
      <c r="J5788" s="177"/>
      <c r="K5788" s="204"/>
      <c r="L5788" s="204"/>
    </row>
    <row r="5789" spans="3:12">
      <c r="C5789" s="199"/>
      <c r="D5789" s="200"/>
      <c r="E5789" s="175"/>
      <c r="F5789" s="201"/>
      <c r="G5789" s="202"/>
      <c r="H5789" s="203"/>
      <c r="I5789" s="176"/>
      <c r="J5789" s="177"/>
      <c r="K5789" s="204"/>
      <c r="L5789" s="204"/>
    </row>
    <row r="5790" spans="3:12">
      <c r="C5790" s="199"/>
      <c r="D5790" s="200"/>
      <c r="E5790" s="175"/>
      <c r="F5790" s="201"/>
      <c r="G5790" s="202"/>
      <c r="H5790" s="203"/>
      <c r="I5790" s="176"/>
      <c r="J5790" s="177"/>
      <c r="K5790" s="204"/>
      <c r="L5790" s="204"/>
    </row>
    <row r="5791" spans="3:12">
      <c r="C5791" s="199"/>
      <c r="D5791" s="200"/>
      <c r="E5791" s="175"/>
      <c r="F5791" s="201"/>
      <c r="G5791" s="202"/>
      <c r="H5791" s="203"/>
      <c r="I5791" s="176"/>
      <c r="J5791" s="177"/>
      <c r="K5791" s="204"/>
      <c r="L5791" s="204"/>
    </row>
    <row r="5792" spans="3:12">
      <c r="C5792" s="199"/>
      <c r="D5792" s="200"/>
      <c r="E5792" s="175"/>
      <c r="F5792" s="201"/>
      <c r="G5792" s="202"/>
      <c r="H5792" s="203"/>
      <c r="I5792" s="176"/>
      <c r="J5792" s="177"/>
      <c r="K5792" s="204"/>
      <c r="L5792" s="204"/>
    </row>
    <row r="5793" spans="3:12">
      <c r="C5793" s="199"/>
      <c r="D5793" s="200"/>
      <c r="E5793" s="175"/>
      <c r="F5793" s="201"/>
      <c r="G5793" s="202"/>
      <c r="H5793" s="203"/>
      <c r="I5793" s="176"/>
      <c r="J5793" s="177"/>
      <c r="K5793" s="204"/>
      <c r="L5793" s="204"/>
    </row>
    <row r="5794" spans="3:12">
      <c r="C5794" s="199"/>
      <c r="D5794" s="200"/>
      <c r="E5794" s="175"/>
      <c r="F5794" s="201"/>
      <c r="G5794" s="202"/>
      <c r="H5794" s="203"/>
      <c r="I5794" s="176"/>
      <c r="J5794" s="177"/>
      <c r="K5794" s="204"/>
      <c r="L5794" s="204"/>
    </row>
    <row r="5795" spans="3:12">
      <c r="C5795" s="199"/>
      <c r="D5795" s="200"/>
      <c r="E5795" s="175"/>
      <c r="F5795" s="201"/>
      <c r="G5795" s="202"/>
      <c r="H5795" s="203"/>
      <c r="I5795" s="176"/>
      <c r="J5795" s="177"/>
      <c r="K5795" s="204"/>
      <c r="L5795" s="204"/>
    </row>
    <row r="5796" spans="3:12">
      <c r="C5796" s="199"/>
      <c r="D5796" s="200"/>
      <c r="E5796" s="175"/>
      <c r="F5796" s="201"/>
      <c r="G5796" s="202"/>
      <c r="H5796" s="203"/>
      <c r="I5796" s="176"/>
      <c r="J5796" s="177"/>
      <c r="K5796" s="204"/>
      <c r="L5796" s="204"/>
    </row>
    <row r="5797" spans="3:12">
      <c r="C5797" s="199"/>
      <c r="D5797" s="200"/>
      <c r="E5797" s="175"/>
      <c r="F5797" s="201"/>
      <c r="G5797" s="202"/>
      <c r="H5797" s="203"/>
      <c r="I5797" s="176"/>
      <c r="J5797" s="177"/>
      <c r="K5797" s="204"/>
      <c r="L5797" s="204"/>
    </row>
    <row r="5798" spans="3:12">
      <c r="C5798" s="199"/>
      <c r="D5798" s="200"/>
      <c r="E5798" s="175"/>
      <c r="F5798" s="201"/>
      <c r="G5798" s="202"/>
      <c r="H5798" s="203"/>
      <c r="I5798" s="176"/>
      <c r="J5798" s="177"/>
      <c r="K5798" s="204"/>
      <c r="L5798" s="204"/>
    </row>
    <row r="5799" spans="3:12">
      <c r="C5799" s="199"/>
      <c r="D5799" s="200"/>
      <c r="E5799" s="175"/>
      <c r="F5799" s="201"/>
      <c r="G5799" s="202"/>
      <c r="H5799" s="203"/>
      <c r="I5799" s="176"/>
      <c r="J5799" s="177"/>
      <c r="K5799" s="204"/>
      <c r="L5799" s="204"/>
    </row>
    <row r="5800" spans="3:12">
      <c r="C5800" s="199"/>
      <c r="D5800" s="200"/>
      <c r="E5800" s="175"/>
      <c r="F5800" s="201"/>
      <c r="G5800" s="202"/>
      <c r="H5800" s="203"/>
      <c r="I5800" s="176"/>
      <c r="J5800" s="177"/>
      <c r="K5800" s="204"/>
      <c r="L5800" s="204"/>
    </row>
    <row r="5801" spans="3:12">
      <c r="C5801" s="199"/>
      <c r="D5801" s="200"/>
      <c r="E5801" s="175"/>
      <c r="F5801" s="201"/>
      <c r="G5801" s="202"/>
      <c r="H5801" s="203"/>
      <c r="I5801" s="176"/>
      <c r="J5801" s="177"/>
      <c r="K5801" s="204"/>
      <c r="L5801" s="204"/>
    </row>
    <row r="5802" spans="3:12">
      <c r="C5802" s="199"/>
      <c r="D5802" s="200"/>
      <c r="E5802" s="175"/>
      <c r="F5802" s="201"/>
      <c r="G5802" s="202"/>
      <c r="H5802" s="203"/>
      <c r="I5802" s="176"/>
      <c r="J5802" s="177"/>
      <c r="K5802" s="204"/>
      <c r="L5802" s="204"/>
    </row>
    <row r="5803" spans="3:12">
      <c r="C5803" s="199"/>
      <c r="D5803" s="200"/>
      <c r="E5803" s="175"/>
      <c r="F5803" s="201"/>
      <c r="G5803" s="202"/>
      <c r="H5803" s="203"/>
      <c r="I5803" s="176"/>
      <c r="J5803" s="177"/>
      <c r="K5803" s="204"/>
      <c r="L5803" s="204"/>
    </row>
    <row r="5804" spans="3:12">
      <c r="C5804" s="199"/>
      <c r="D5804" s="200"/>
      <c r="E5804" s="175"/>
      <c r="F5804" s="201"/>
      <c r="G5804" s="202"/>
      <c r="H5804" s="203"/>
      <c r="I5804" s="176"/>
      <c r="J5804" s="177"/>
      <c r="K5804" s="204"/>
      <c r="L5804" s="204"/>
    </row>
    <row r="5805" spans="3:12">
      <c r="C5805" s="199"/>
      <c r="D5805" s="200"/>
      <c r="E5805" s="175"/>
      <c r="F5805" s="201"/>
      <c r="G5805" s="202"/>
      <c r="H5805" s="203"/>
      <c r="I5805" s="176"/>
      <c r="J5805" s="177"/>
      <c r="K5805" s="204"/>
      <c r="L5805" s="204"/>
    </row>
    <row r="5806" spans="3:12">
      <c r="C5806" s="199"/>
      <c r="D5806" s="200"/>
      <c r="E5806" s="175"/>
      <c r="F5806" s="201"/>
      <c r="G5806" s="202"/>
      <c r="H5806" s="203"/>
      <c r="I5806" s="176"/>
      <c r="J5806" s="177"/>
      <c r="K5806" s="204"/>
      <c r="L5806" s="204"/>
    </row>
    <row r="5807" spans="3:12">
      <c r="C5807" s="199"/>
      <c r="D5807" s="200"/>
      <c r="E5807" s="175"/>
      <c r="F5807" s="201"/>
      <c r="G5807" s="202"/>
      <c r="H5807" s="203"/>
      <c r="I5807" s="176"/>
      <c r="J5807" s="177"/>
      <c r="K5807" s="204"/>
      <c r="L5807" s="204"/>
    </row>
    <row r="5808" spans="3:12">
      <c r="C5808" s="199"/>
      <c r="D5808" s="200"/>
      <c r="E5808" s="175"/>
      <c r="F5808" s="201"/>
      <c r="G5808" s="202"/>
      <c r="H5808" s="203"/>
      <c r="I5808" s="176"/>
      <c r="J5808" s="177"/>
      <c r="K5808" s="204"/>
      <c r="L5808" s="204"/>
    </row>
    <row r="5809" spans="3:12">
      <c r="C5809" s="199"/>
      <c r="D5809" s="200"/>
      <c r="E5809" s="175"/>
      <c r="F5809" s="201"/>
      <c r="G5809" s="202"/>
      <c r="H5809" s="203"/>
      <c r="I5809" s="176"/>
      <c r="J5809" s="177"/>
      <c r="K5809" s="204"/>
      <c r="L5809" s="204"/>
    </row>
    <row r="5810" spans="3:12">
      <c r="C5810" s="199"/>
      <c r="D5810" s="200"/>
      <c r="E5810" s="175"/>
      <c r="F5810" s="201"/>
      <c r="G5810" s="202"/>
      <c r="H5810" s="203"/>
      <c r="I5810" s="176"/>
      <c r="J5810" s="177"/>
      <c r="K5810" s="204"/>
      <c r="L5810" s="204"/>
    </row>
    <row r="5811" spans="3:12">
      <c r="C5811" s="199"/>
      <c r="D5811" s="200"/>
      <c r="E5811" s="175"/>
      <c r="F5811" s="201"/>
      <c r="G5811" s="202"/>
      <c r="H5811" s="203"/>
      <c r="I5811" s="176"/>
      <c r="J5811" s="177"/>
      <c r="K5811" s="204"/>
      <c r="L5811" s="204"/>
    </row>
    <row r="5812" spans="3:12">
      <c r="C5812" s="199"/>
      <c r="D5812" s="200"/>
      <c r="E5812" s="175"/>
      <c r="F5812" s="201"/>
      <c r="G5812" s="202"/>
      <c r="H5812" s="203"/>
      <c r="I5812" s="176"/>
      <c r="J5812" s="177"/>
      <c r="K5812" s="204"/>
      <c r="L5812" s="204"/>
    </row>
    <row r="5813" spans="3:12">
      <c r="C5813" s="199"/>
      <c r="D5813" s="200"/>
      <c r="E5813" s="175"/>
      <c r="F5813" s="201"/>
      <c r="G5813" s="202"/>
      <c r="H5813" s="203"/>
      <c r="I5813" s="176"/>
      <c r="J5813" s="177"/>
      <c r="K5813" s="204"/>
      <c r="L5813" s="204"/>
    </row>
    <row r="5814" spans="3:12">
      <c r="C5814" s="199"/>
      <c r="D5814" s="200"/>
      <c r="E5814" s="175"/>
      <c r="F5814" s="201"/>
      <c r="G5814" s="202"/>
      <c r="H5814" s="203"/>
      <c r="I5814" s="176"/>
      <c r="J5814" s="177"/>
      <c r="K5814" s="204"/>
      <c r="L5814" s="204"/>
    </row>
    <row r="5815" spans="3:12">
      <c r="C5815" s="199"/>
      <c r="D5815" s="200"/>
      <c r="E5815" s="175"/>
      <c r="F5815" s="201"/>
      <c r="G5815" s="202"/>
      <c r="H5815" s="203"/>
      <c r="I5815" s="176"/>
      <c r="J5815" s="177"/>
      <c r="K5815" s="204"/>
      <c r="L5815" s="204"/>
    </row>
    <row r="5816" spans="3:12">
      <c r="C5816" s="199"/>
      <c r="D5816" s="200"/>
      <c r="E5816" s="175"/>
      <c r="F5816" s="201"/>
      <c r="G5816" s="202"/>
      <c r="H5816" s="203"/>
      <c r="I5816" s="176"/>
      <c r="J5816" s="177"/>
      <c r="K5816" s="204"/>
      <c r="L5816" s="204"/>
    </row>
    <row r="5817" spans="3:12">
      <c r="C5817" s="199"/>
      <c r="D5817" s="200"/>
      <c r="E5817" s="175"/>
      <c r="F5817" s="201"/>
      <c r="G5817" s="202"/>
      <c r="H5817" s="203"/>
      <c r="I5817" s="176"/>
      <c r="J5817" s="177"/>
      <c r="K5817" s="204"/>
      <c r="L5817" s="204"/>
    </row>
    <row r="5818" spans="3:12">
      <c r="C5818" s="199"/>
      <c r="D5818" s="200"/>
      <c r="E5818" s="175"/>
      <c r="F5818" s="201"/>
      <c r="G5818" s="202"/>
      <c r="H5818" s="203"/>
      <c r="I5818" s="176"/>
      <c r="J5818" s="177"/>
      <c r="K5818" s="204"/>
      <c r="L5818" s="204"/>
    </row>
    <row r="5819" spans="3:12">
      <c r="C5819" s="199"/>
      <c r="D5819" s="200"/>
      <c r="E5819" s="175"/>
      <c r="F5819" s="201"/>
      <c r="G5819" s="202"/>
      <c r="H5819" s="203"/>
      <c r="I5819" s="176"/>
      <c r="J5819" s="177"/>
      <c r="K5819" s="204"/>
      <c r="L5819" s="204"/>
    </row>
    <row r="5820" spans="3:12">
      <c r="C5820" s="199"/>
      <c r="D5820" s="200"/>
      <c r="E5820" s="175"/>
      <c r="F5820" s="201"/>
      <c r="G5820" s="202"/>
      <c r="H5820" s="203"/>
      <c r="I5820" s="176"/>
      <c r="J5820" s="177"/>
      <c r="K5820" s="204"/>
      <c r="L5820" s="204"/>
    </row>
    <row r="5821" spans="3:12">
      <c r="C5821" s="199"/>
      <c r="D5821" s="200"/>
      <c r="E5821" s="175"/>
      <c r="F5821" s="201"/>
      <c r="G5821" s="202"/>
      <c r="H5821" s="203"/>
      <c r="I5821" s="176"/>
      <c r="J5821" s="177"/>
      <c r="K5821" s="204"/>
      <c r="L5821" s="204"/>
    </row>
    <row r="5822" spans="3:12">
      <c r="C5822" s="199"/>
      <c r="D5822" s="200"/>
      <c r="E5822" s="175"/>
      <c r="F5822" s="201"/>
      <c r="G5822" s="202"/>
      <c r="H5822" s="203"/>
      <c r="I5822" s="176"/>
      <c r="J5822" s="177"/>
      <c r="K5822" s="204"/>
      <c r="L5822" s="204"/>
    </row>
    <row r="5823" spans="3:12">
      <c r="C5823" s="199"/>
      <c r="D5823" s="200"/>
      <c r="E5823" s="175"/>
      <c r="F5823" s="201"/>
      <c r="G5823" s="202"/>
      <c r="H5823" s="203"/>
      <c r="I5823" s="176"/>
      <c r="J5823" s="177"/>
      <c r="K5823" s="204"/>
      <c r="L5823" s="204"/>
    </row>
    <row r="5824" spans="3:12">
      <c r="C5824" s="199"/>
      <c r="D5824" s="200"/>
      <c r="E5824" s="175"/>
      <c r="F5824" s="201"/>
      <c r="G5824" s="202"/>
      <c r="H5824" s="203"/>
      <c r="I5824" s="176"/>
      <c r="J5824" s="177"/>
      <c r="K5824" s="204"/>
      <c r="L5824" s="204"/>
    </row>
    <row r="5825" spans="3:12">
      <c r="C5825" s="199"/>
      <c r="D5825" s="200"/>
      <c r="E5825" s="175"/>
      <c r="F5825" s="201"/>
      <c r="G5825" s="202"/>
      <c r="H5825" s="203"/>
      <c r="I5825" s="176"/>
      <c r="J5825" s="177"/>
      <c r="K5825" s="204"/>
      <c r="L5825" s="204"/>
    </row>
    <row r="5826" spans="3:12">
      <c r="C5826" s="199"/>
      <c r="D5826" s="200"/>
      <c r="E5826" s="175"/>
      <c r="F5826" s="201"/>
      <c r="G5826" s="202"/>
      <c r="H5826" s="203"/>
      <c r="I5826" s="176"/>
      <c r="J5826" s="177"/>
      <c r="K5826" s="204"/>
      <c r="L5826" s="204"/>
    </row>
    <row r="5827" spans="3:12">
      <c r="C5827" s="199"/>
      <c r="D5827" s="200"/>
      <c r="E5827" s="175"/>
      <c r="F5827" s="201"/>
      <c r="G5827" s="202"/>
      <c r="H5827" s="203"/>
      <c r="I5827" s="176"/>
      <c r="J5827" s="177"/>
      <c r="K5827" s="204"/>
      <c r="L5827" s="204"/>
    </row>
    <row r="5828" spans="3:12">
      <c r="C5828" s="199"/>
      <c r="D5828" s="200"/>
      <c r="E5828" s="175"/>
      <c r="F5828" s="201"/>
      <c r="G5828" s="202"/>
      <c r="H5828" s="203"/>
      <c r="I5828" s="176"/>
      <c r="J5828" s="177"/>
      <c r="K5828" s="204"/>
      <c r="L5828" s="204"/>
    </row>
    <row r="5829" spans="3:12">
      <c r="C5829" s="199"/>
      <c r="D5829" s="200"/>
      <c r="E5829" s="175"/>
      <c r="F5829" s="201"/>
      <c r="G5829" s="202"/>
      <c r="H5829" s="203"/>
      <c r="I5829" s="176"/>
      <c r="J5829" s="177"/>
      <c r="K5829" s="204"/>
      <c r="L5829" s="204"/>
    </row>
    <row r="5830" spans="3:12">
      <c r="C5830" s="199"/>
      <c r="D5830" s="200"/>
      <c r="E5830" s="175"/>
      <c r="F5830" s="201"/>
      <c r="G5830" s="202"/>
      <c r="H5830" s="203"/>
      <c r="I5830" s="176"/>
      <c r="J5830" s="177"/>
      <c r="K5830" s="204"/>
      <c r="L5830" s="204"/>
    </row>
    <row r="5831" spans="3:12">
      <c r="C5831" s="199"/>
      <c r="D5831" s="200"/>
      <c r="E5831" s="175"/>
      <c r="F5831" s="201"/>
      <c r="G5831" s="202"/>
      <c r="H5831" s="203"/>
      <c r="I5831" s="176"/>
      <c r="J5831" s="177"/>
      <c r="K5831" s="204"/>
      <c r="L5831" s="204"/>
    </row>
    <row r="5832" spans="3:12">
      <c r="C5832" s="199"/>
      <c r="D5832" s="200"/>
      <c r="E5832" s="175"/>
      <c r="F5832" s="201"/>
      <c r="G5832" s="202"/>
      <c r="H5832" s="203"/>
      <c r="I5832" s="176"/>
      <c r="J5832" s="177"/>
      <c r="K5832" s="204"/>
      <c r="L5832" s="204"/>
    </row>
    <row r="5833" spans="3:12">
      <c r="C5833" s="199"/>
      <c r="D5833" s="200"/>
      <c r="E5833" s="175"/>
      <c r="F5833" s="201"/>
      <c r="G5833" s="202"/>
      <c r="H5833" s="203"/>
      <c r="I5833" s="176"/>
      <c r="J5833" s="177"/>
      <c r="K5833" s="204"/>
      <c r="L5833" s="204"/>
    </row>
    <row r="5834" spans="3:12">
      <c r="C5834" s="199"/>
      <c r="D5834" s="200"/>
      <c r="E5834" s="175"/>
      <c r="F5834" s="201"/>
      <c r="G5834" s="202"/>
      <c r="H5834" s="203"/>
      <c r="I5834" s="176"/>
      <c r="J5834" s="177"/>
      <c r="K5834" s="204"/>
      <c r="L5834" s="204"/>
    </row>
    <row r="5835" spans="3:12">
      <c r="C5835" s="199"/>
      <c r="D5835" s="200"/>
      <c r="E5835" s="175"/>
      <c r="F5835" s="201"/>
      <c r="G5835" s="202"/>
      <c r="H5835" s="203"/>
      <c r="I5835" s="176"/>
      <c r="J5835" s="177"/>
      <c r="K5835" s="204"/>
      <c r="L5835" s="204"/>
    </row>
    <row r="5836" spans="3:12">
      <c r="C5836" s="199"/>
      <c r="D5836" s="200"/>
      <c r="E5836" s="175"/>
      <c r="F5836" s="201"/>
      <c r="G5836" s="202"/>
      <c r="H5836" s="203"/>
      <c r="I5836" s="176"/>
      <c r="J5836" s="177"/>
      <c r="K5836" s="204"/>
      <c r="L5836" s="204"/>
    </row>
    <row r="5837" spans="3:12">
      <c r="C5837" s="199"/>
      <c r="D5837" s="200"/>
      <c r="E5837" s="175"/>
      <c r="F5837" s="201"/>
      <c r="G5837" s="202"/>
      <c r="H5837" s="203"/>
      <c r="I5837" s="176"/>
      <c r="J5837" s="177"/>
      <c r="K5837" s="204"/>
      <c r="L5837" s="204"/>
    </row>
    <row r="5838" spans="3:12">
      <c r="C5838" s="199"/>
      <c r="D5838" s="200"/>
      <c r="E5838" s="175"/>
      <c r="F5838" s="201"/>
      <c r="G5838" s="202"/>
      <c r="H5838" s="203"/>
      <c r="I5838" s="176"/>
      <c r="J5838" s="177"/>
      <c r="K5838" s="204"/>
      <c r="L5838" s="204"/>
    </row>
    <row r="5839" spans="3:12">
      <c r="C5839" s="199"/>
      <c r="D5839" s="200"/>
      <c r="E5839" s="175"/>
      <c r="F5839" s="201"/>
      <c r="G5839" s="202"/>
      <c r="H5839" s="203"/>
      <c r="I5839" s="176"/>
      <c r="J5839" s="177"/>
      <c r="K5839" s="204"/>
      <c r="L5839" s="204"/>
    </row>
    <row r="5840" spans="3:12">
      <c r="C5840" s="199"/>
      <c r="D5840" s="200"/>
      <c r="E5840" s="175"/>
      <c r="F5840" s="201"/>
      <c r="G5840" s="202"/>
      <c r="H5840" s="203"/>
      <c r="I5840" s="176"/>
      <c r="J5840" s="177"/>
      <c r="K5840" s="204"/>
      <c r="L5840" s="204"/>
    </row>
    <row r="5841" spans="3:12">
      <c r="C5841" s="199"/>
      <c r="D5841" s="200"/>
      <c r="E5841" s="175"/>
      <c r="F5841" s="201"/>
      <c r="G5841" s="202"/>
      <c r="H5841" s="203"/>
      <c r="I5841" s="176"/>
      <c r="J5841" s="177"/>
      <c r="K5841" s="204"/>
      <c r="L5841" s="204"/>
    </row>
    <row r="5842" spans="3:12">
      <c r="C5842" s="199"/>
      <c r="D5842" s="200"/>
      <c r="E5842" s="175"/>
      <c r="F5842" s="201"/>
      <c r="G5842" s="202"/>
      <c r="H5842" s="203"/>
      <c r="I5842" s="176"/>
      <c r="J5842" s="177"/>
      <c r="K5842" s="204"/>
      <c r="L5842" s="204"/>
    </row>
    <row r="5843" spans="3:12">
      <c r="C5843" s="199"/>
      <c r="D5843" s="200"/>
      <c r="E5843" s="175"/>
      <c r="F5843" s="201"/>
      <c r="G5843" s="202"/>
      <c r="H5843" s="203"/>
      <c r="I5843" s="176"/>
      <c r="J5843" s="177"/>
      <c r="K5843" s="204"/>
      <c r="L5843" s="204"/>
    </row>
    <row r="5844" spans="3:12">
      <c r="C5844" s="199"/>
      <c r="D5844" s="200"/>
      <c r="E5844" s="175"/>
      <c r="F5844" s="201"/>
      <c r="G5844" s="202"/>
      <c r="H5844" s="203"/>
      <c r="I5844" s="176"/>
      <c r="J5844" s="177"/>
      <c r="K5844" s="204"/>
      <c r="L5844" s="204"/>
    </row>
    <row r="5845" spans="3:12">
      <c r="C5845" s="199"/>
      <c r="D5845" s="200"/>
      <c r="E5845" s="175"/>
      <c r="F5845" s="201"/>
      <c r="G5845" s="202"/>
      <c r="H5845" s="203"/>
      <c r="I5845" s="176"/>
      <c r="J5845" s="177"/>
      <c r="K5845" s="204"/>
      <c r="L5845" s="204"/>
    </row>
    <row r="5846" spans="3:12">
      <c r="C5846" s="199"/>
      <c r="D5846" s="200"/>
      <c r="E5846" s="175"/>
      <c r="F5846" s="201"/>
      <c r="G5846" s="202"/>
      <c r="H5846" s="203"/>
      <c r="I5846" s="176"/>
      <c r="J5846" s="177"/>
      <c r="K5846" s="204"/>
      <c r="L5846" s="204"/>
    </row>
    <row r="5847" spans="3:12">
      <c r="C5847" s="199"/>
      <c r="D5847" s="200"/>
      <c r="E5847" s="175"/>
      <c r="F5847" s="201"/>
      <c r="G5847" s="202"/>
      <c r="H5847" s="203"/>
      <c r="I5847" s="176"/>
      <c r="J5847" s="177"/>
      <c r="K5847" s="204"/>
      <c r="L5847" s="204"/>
    </row>
    <row r="5848" spans="3:12">
      <c r="C5848" s="199"/>
      <c r="D5848" s="200"/>
      <c r="E5848" s="175"/>
      <c r="F5848" s="201"/>
      <c r="G5848" s="202"/>
      <c r="H5848" s="203"/>
      <c r="I5848" s="176"/>
      <c r="J5848" s="177"/>
      <c r="K5848" s="204"/>
      <c r="L5848" s="204"/>
    </row>
    <row r="5849" spans="3:12">
      <c r="C5849" s="199"/>
      <c r="D5849" s="200"/>
      <c r="E5849" s="175"/>
      <c r="F5849" s="201"/>
      <c r="G5849" s="202"/>
      <c r="H5849" s="203"/>
      <c r="I5849" s="176"/>
      <c r="J5849" s="177"/>
      <c r="K5849" s="204"/>
      <c r="L5849" s="204"/>
    </row>
    <row r="5850" spans="3:12">
      <c r="C5850" s="199"/>
      <c r="D5850" s="200"/>
      <c r="E5850" s="175"/>
      <c r="F5850" s="201"/>
      <c r="G5850" s="202"/>
      <c r="H5850" s="203"/>
      <c r="I5850" s="176"/>
      <c r="J5850" s="177"/>
      <c r="K5850" s="204"/>
      <c r="L5850" s="204"/>
    </row>
    <row r="5851" spans="3:12">
      <c r="C5851" s="199"/>
      <c r="D5851" s="200"/>
      <c r="E5851" s="175"/>
      <c r="F5851" s="201"/>
      <c r="G5851" s="202"/>
      <c r="H5851" s="203"/>
      <c r="I5851" s="176"/>
      <c r="J5851" s="177"/>
      <c r="K5851" s="204"/>
      <c r="L5851" s="204"/>
    </row>
    <row r="5852" spans="3:12">
      <c r="C5852" s="199"/>
      <c r="D5852" s="200"/>
      <c r="E5852" s="175"/>
      <c r="F5852" s="201"/>
      <c r="G5852" s="202"/>
      <c r="H5852" s="203"/>
      <c r="I5852" s="176"/>
      <c r="J5852" s="177"/>
      <c r="K5852" s="204"/>
      <c r="L5852" s="204"/>
    </row>
    <row r="5853" spans="3:12">
      <c r="C5853" s="199"/>
      <c r="D5853" s="200"/>
      <c r="E5853" s="175"/>
      <c r="F5853" s="201"/>
      <c r="G5853" s="202"/>
      <c r="H5853" s="203"/>
      <c r="I5853" s="176"/>
      <c r="J5853" s="177"/>
      <c r="K5853" s="204"/>
      <c r="L5853" s="204"/>
    </row>
    <row r="5854" spans="3:12">
      <c r="C5854" s="199"/>
      <c r="D5854" s="200"/>
      <c r="E5854" s="175"/>
      <c r="F5854" s="201"/>
      <c r="G5854" s="202"/>
      <c r="H5854" s="203"/>
      <c r="I5854" s="176"/>
      <c r="J5854" s="177"/>
      <c r="K5854" s="204"/>
      <c r="L5854" s="204"/>
    </row>
    <row r="5855" spans="3:12">
      <c r="C5855" s="199"/>
      <c r="D5855" s="200"/>
      <c r="E5855" s="175"/>
      <c r="F5855" s="201"/>
      <c r="G5855" s="202"/>
      <c r="H5855" s="203"/>
      <c r="I5855" s="176"/>
      <c r="J5855" s="177"/>
      <c r="K5855" s="204"/>
      <c r="L5855" s="204"/>
    </row>
    <row r="5856" spans="3:12">
      <c r="C5856" s="199"/>
      <c r="D5856" s="200"/>
      <c r="E5856" s="175"/>
      <c r="F5856" s="201"/>
      <c r="G5856" s="202"/>
      <c r="H5856" s="203"/>
      <c r="I5856" s="176"/>
      <c r="J5856" s="177"/>
      <c r="K5856" s="204"/>
      <c r="L5856" s="204"/>
    </row>
    <row r="5857" spans="3:12">
      <c r="C5857" s="199"/>
      <c r="D5857" s="200"/>
      <c r="E5857" s="175"/>
      <c r="F5857" s="201"/>
      <c r="G5857" s="202"/>
      <c r="H5857" s="203"/>
      <c r="I5857" s="176"/>
      <c r="J5857" s="177"/>
      <c r="K5857" s="204"/>
      <c r="L5857" s="204"/>
    </row>
    <row r="5858" spans="3:12">
      <c r="C5858" s="199"/>
      <c r="D5858" s="200"/>
      <c r="E5858" s="175"/>
      <c r="F5858" s="201"/>
      <c r="G5858" s="202"/>
      <c r="H5858" s="203"/>
      <c r="I5858" s="176"/>
      <c r="J5858" s="177"/>
      <c r="K5858" s="204"/>
      <c r="L5858" s="204"/>
    </row>
    <row r="5859" spans="3:12">
      <c r="C5859" s="199"/>
      <c r="D5859" s="200"/>
      <c r="E5859" s="175"/>
      <c r="F5859" s="201"/>
      <c r="G5859" s="202"/>
      <c r="H5859" s="203"/>
      <c r="I5859" s="176"/>
      <c r="J5859" s="177"/>
      <c r="K5859" s="204"/>
      <c r="L5859" s="204"/>
    </row>
    <row r="5860" spans="3:12">
      <c r="C5860" s="199"/>
      <c r="D5860" s="200"/>
      <c r="E5860" s="175"/>
      <c r="F5860" s="201"/>
      <c r="G5860" s="202"/>
      <c r="H5860" s="203"/>
      <c r="I5860" s="176"/>
      <c r="J5860" s="177"/>
      <c r="K5860" s="204"/>
      <c r="L5860" s="204"/>
    </row>
    <row r="5861" spans="3:12">
      <c r="C5861" s="199"/>
      <c r="D5861" s="200"/>
      <c r="E5861" s="175"/>
      <c r="F5861" s="201"/>
      <c r="G5861" s="202"/>
      <c r="H5861" s="203"/>
      <c r="I5861" s="176"/>
      <c r="J5861" s="177"/>
      <c r="K5861" s="204"/>
      <c r="L5861" s="204"/>
    </row>
    <row r="5862" spans="3:12">
      <c r="C5862" s="199"/>
      <c r="D5862" s="200"/>
      <c r="E5862" s="175"/>
      <c r="F5862" s="201"/>
      <c r="G5862" s="202"/>
      <c r="H5862" s="203"/>
      <c r="I5862" s="176"/>
      <c r="J5862" s="177"/>
      <c r="K5862" s="204"/>
      <c r="L5862" s="204"/>
    </row>
    <row r="5863" spans="3:12">
      <c r="C5863" s="199"/>
      <c r="D5863" s="200"/>
      <c r="E5863" s="175"/>
      <c r="F5863" s="201"/>
      <c r="G5863" s="202"/>
      <c r="H5863" s="203"/>
      <c r="I5863" s="176"/>
      <c r="J5863" s="177"/>
      <c r="K5863" s="204"/>
      <c r="L5863" s="204"/>
    </row>
    <row r="5864" spans="3:12">
      <c r="C5864" s="199"/>
      <c r="D5864" s="200"/>
      <c r="E5864" s="175"/>
      <c r="F5864" s="201"/>
      <c r="G5864" s="202"/>
      <c r="H5864" s="203"/>
      <c r="I5864" s="176"/>
      <c r="J5864" s="177"/>
      <c r="K5864" s="204"/>
      <c r="L5864" s="204"/>
    </row>
    <row r="5865" spans="3:12">
      <c r="C5865" s="199"/>
      <c r="D5865" s="200"/>
      <c r="E5865" s="175"/>
      <c r="F5865" s="201"/>
      <c r="G5865" s="202"/>
      <c r="H5865" s="203"/>
      <c r="I5865" s="176"/>
      <c r="J5865" s="177"/>
      <c r="K5865" s="204"/>
      <c r="L5865" s="204"/>
    </row>
    <row r="5866" spans="3:12">
      <c r="C5866" s="199"/>
      <c r="D5866" s="200"/>
      <c r="E5866" s="175"/>
      <c r="F5866" s="201"/>
      <c r="G5866" s="202"/>
      <c r="H5866" s="203"/>
      <c r="I5866" s="176"/>
      <c r="J5866" s="177"/>
      <c r="K5866" s="204"/>
      <c r="L5866" s="204"/>
    </row>
    <row r="5867" spans="3:12">
      <c r="C5867" s="199"/>
      <c r="D5867" s="200"/>
      <c r="E5867" s="175"/>
      <c r="F5867" s="201"/>
      <c r="G5867" s="202"/>
      <c r="H5867" s="203"/>
      <c r="I5867" s="176"/>
      <c r="J5867" s="177"/>
      <c r="K5867" s="204"/>
      <c r="L5867" s="204"/>
    </row>
    <row r="5868" spans="3:12">
      <c r="C5868" s="199"/>
      <c r="D5868" s="200"/>
      <c r="E5868" s="175"/>
      <c r="F5868" s="201"/>
      <c r="G5868" s="202"/>
      <c r="H5868" s="203"/>
      <c r="I5868" s="176"/>
      <c r="J5868" s="177"/>
      <c r="K5868" s="204"/>
      <c r="L5868" s="204"/>
    </row>
    <row r="5869" spans="3:12">
      <c r="C5869" s="199"/>
      <c r="D5869" s="200"/>
      <c r="E5869" s="175"/>
      <c r="F5869" s="201"/>
      <c r="G5869" s="202"/>
      <c r="H5869" s="203"/>
      <c r="I5869" s="176"/>
      <c r="J5869" s="177"/>
      <c r="K5869" s="204"/>
      <c r="L5869" s="204"/>
    </row>
    <row r="5870" spans="3:12">
      <c r="C5870" s="199"/>
      <c r="D5870" s="200"/>
      <c r="E5870" s="175"/>
      <c r="F5870" s="201"/>
      <c r="G5870" s="202"/>
      <c r="H5870" s="203"/>
      <c r="I5870" s="176"/>
      <c r="J5870" s="177"/>
      <c r="K5870" s="204"/>
      <c r="L5870" s="204"/>
    </row>
    <row r="5871" spans="3:12">
      <c r="C5871" s="199"/>
      <c r="D5871" s="200"/>
      <c r="E5871" s="175"/>
      <c r="F5871" s="201"/>
      <c r="G5871" s="202"/>
      <c r="H5871" s="203"/>
      <c r="I5871" s="176"/>
      <c r="J5871" s="177"/>
      <c r="K5871" s="204"/>
      <c r="L5871" s="204"/>
    </row>
    <row r="5872" spans="3:12">
      <c r="C5872" s="199"/>
      <c r="D5872" s="200"/>
      <c r="E5872" s="175"/>
      <c r="F5872" s="201"/>
      <c r="G5872" s="202"/>
      <c r="H5872" s="203"/>
      <c r="I5872" s="176"/>
      <c r="J5872" s="177"/>
      <c r="K5872" s="204"/>
      <c r="L5872" s="204"/>
    </row>
    <row r="5873" spans="3:12">
      <c r="C5873" s="199"/>
      <c r="D5873" s="200"/>
      <c r="E5873" s="175"/>
      <c r="F5873" s="201"/>
      <c r="G5873" s="202"/>
      <c r="H5873" s="203"/>
      <c r="I5873" s="176"/>
      <c r="J5873" s="177"/>
      <c r="K5873" s="204"/>
      <c r="L5873" s="204"/>
    </row>
    <row r="5874" spans="3:12">
      <c r="C5874" s="199"/>
      <c r="D5874" s="200"/>
      <c r="E5874" s="175"/>
      <c r="F5874" s="201"/>
      <c r="G5874" s="202"/>
      <c r="H5874" s="203"/>
      <c r="I5874" s="176"/>
      <c r="J5874" s="177"/>
      <c r="K5874" s="204"/>
      <c r="L5874" s="204"/>
    </row>
    <row r="5875" spans="3:12">
      <c r="C5875" s="199"/>
      <c r="D5875" s="200"/>
      <c r="E5875" s="175"/>
      <c r="F5875" s="201"/>
      <c r="G5875" s="202"/>
      <c r="H5875" s="203"/>
      <c r="I5875" s="176"/>
      <c r="J5875" s="177"/>
      <c r="K5875" s="204"/>
      <c r="L5875" s="204"/>
    </row>
    <row r="5876" spans="3:12">
      <c r="C5876" s="199"/>
      <c r="D5876" s="200"/>
      <c r="E5876" s="175"/>
      <c r="F5876" s="201"/>
      <c r="G5876" s="202"/>
      <c r="H5876" s="203"/>
      <c r="I5876" s="176"/>
      <c r="J5876" s="177"/>
      <c r="K5876" s="204"/>
      <c r="L5876" s="204"/>
    </row>
    <row r="5877" spans="3:12">
      <c r="C5877" s="199"/>
      <c r="D5877" s="200"/>
      <c r="E5877" s="175"/>
      <c r="F5877" s="201"/>
      <c r="G5877" s="202"/>
      <c r="H5877" s="203"/>
      <c r="I5877" s="176"/>
      <c r="J5877" s="177"/>
      <c r="K5877" s="204"/>
      <c r="L5877" s="204"/>
    </row>
    <row r="5878" spans="3:12">
      <c r="C5878" s="199"/>
      <c r="D5878" s="200"/>
      <c r="E5878" s="175"/>
      <c r="F5878" s="201"/>
      <c r="G5878" s="202"/>
      <c r="H5878" s="203"/>
      <c r="I5878" s="176"/>
      <c r="J5878" s="177"/>
      <c r="K5878" s="204"/>
      <c r="L5878" s="204"/>
    </row>
    <row r="5879" spans="3:12">
      <c r="C5879" s="199"/>
      <c r="D5879" s="200"/>
      <c r="E5879" s="175"/>
      <c r="F5879" s="201"/>
      <c r="G5879" s="202"/>
      <c r="H5879" s="203"/>
      <c r="I5879" s="176"/>
      <c r="J5879" s="177"/>
      <c r="K5879" s="204"/>
      <c r="L5879" s="204"/>
    </row>
    <row r="5880" spans="3:12">
      <c r="C5880" s="199"/>
      <c r="D5880" s="200"/>
      <c r="E5880" s="175"/>
      <c r="F5880" s="201"/>
      <c r="G5880" s="202"/>
      <c r="H5880" s="203"/>
      <c r="I5880" s="176"/>
      <c r="J5880" s="177"/>
      <c r="K5880" s="204"/>
      <c r="L5880" s="204"/>
    </row>
    <row r="5881" spans="3:12">
      <c r="C5881" s="199"/>
      <c r="D5881" s="200"/>
      <c r="E5881" s="175"/>
      <c r="F5881" s="201"/>
      <c r="G5881" s="202"/>
      <c r="H5881" s="203"/>
      <c r="I5881" s="176"/>
      <c r="J5881" s="177"/>
      <c r="K5881" s="204"/>
      <c r="L5881" s="204"/>
    </row>
    <row r="5882" spans="3:12">
      <c r="C5882" s="199"/>
      <c r="D5882" s="200"/>
      <c r="E5882" s="175"/>
      <c r="F5882" s="201"/>
      <c r="G5882" s="202"/>
      <c r="H5882" s="203"/>
      <c r="I5882" s="176"/>
      <c r="J5882" s="177"/>
      <c r="K5882" s="204"/>
      <c r="L5882" s="204"/>
    </row>
    <row r="5883" spans="3:12">
      <c r="C5883" s="199"/>
      <c r="D5883" s="200"/>
      <c r="E5883" s="175"/>
      <c r="F5883" s="201"/>
      <c r="G5883" s="202"/>
      <c r="H5883" s="203"/>
      <c r="I5883" s="176"/>
      <c r="J5883" s="177"/>
      <c r="K5883" s="204"/>
      <c r="L5883" s="204"/>
    </row>
    <row r="5884" spans="3:12">
      <c r="C5884" s="199"/>
      <c r="D5884" s="200"/>
      <c r="E5884" s="175"/>
      <c r="F5884" s="201"/>
      <c r="G5884" s="202"/>
      <c r="H5884" s="203"/>
      <c r="I5884" s="176"/>
      <c r="J5884" s="177"/>
      <c r="K5884" s="204"/>
      <c r="L5884" s="204"/>
    </row>
    <row r="5885" spans="3:12">
      <c r="C5885" s="199"/>
      <c r="D5885" s="200"/>
      <c r="E5885" s="175"/>
      <c r="F5885" s="201"/>
      <c r="G5885" s="202"/>
      <c r="H5885" s="203"/>
      <c r="I5885" s="176"/>
      <c r="J5885" s="177"/>
      <c r="K5885" s="204"/>
      <c r="L5885" s="204"/>
    </row>
    <row r="5886" spans="3:12">
      <c r="C5886" s="199"/>
      <c r="D5886" s="200"/>
      <c r="E5886" s="175"/>
      <c r="F5886" s="201"/>
      <c r="G5886" s="202"/>
      <c r="H5886" s="203"/>
      <c r="I5886" s="176"/>
      <c r="J5886" s="177"/>
      <c r="K5886" s="204"/>
      <c r="L5886" s="204"/>
    </row>
    <row r="5887" spans="3:12">
      <c r="C5887" s="199"/>
      <c r="D5887" s="200"/>
      <c r="E5887" s="175"/>
      <c r="F5887" s="201"/>
      <c r="G5887" s="202"/>
      <c r="H5887" s="203"/>
      <c r="I5887" s="176"/>
      <c r="J5887" s="177"/>
      <c r="K5887" s="204"/>
      <c r="L5887" s="204"/>
    </row>
    <row r="5888" spans="3:12">
      <c r="C5888" s="199"/>
      <c r="D5888" s="200"/>
      <c r="E5888" s="175"/>
      <c r="F5888" s="201"/>
      <c r="G5888" s="202"/>
      <c r="H5888" s="203"/>
      <c r="I5888" s="176"/>
      <c r="J5888" s="177"/>
      <c r="K5888" s="204"/>
      <c r="L5888" s="204"/>
    </row>
    <row r="5889" spans="3:12">
      <c r="C5889" s="199"/>
      <c r="D5889" s="200"/>
      <c r="E5889" s="175"/>
      <c r="F5889" s="201"/>
      <c r="G5889" s="202"/>
      <c r="H5889" s="203"/>
      <c r="I5889" s="176"/>
      <c r="J5889" s="177"/>
      <c r="K5889" s="204"/>
      <c r="L5889" s="204"/>
    </row>
    <row r="5890" spans="3:12">
      <c r="C5890" s="199"/>
      <c r="D5890" s="200"/>
      <c r="E5890" s="175"/>
      <c r="F5890" s="201"/>
      <c r="G5890" s="202"/>
      <c r="H5890" s="203"/>
      <c r="I5890" s="176"/>
      <c r="J5890" s="177"/>
      <c r="K5890" s="204"/>
      <c r="L5890" s="204"/>
    </row>
    <row r="5891" spans="3:12">
      <c r="C5891" s="199"/>
      <c r="D5891" s="200"/>
      <c r="E5891" s="175"/>
      <c r="F5891" s="201"/>
      <c r="G5891" s="202"/>
      <c r="H5891" s="203"/>
      <c r="I5891" s="176"/>
      <c r="J5891" s="177"/>
      <c r="K5891" s="204"/>
      <c r="L5891" s="204"/>
    </row>
    <row r="5892" spans="3:12">
      <c r="C5892" s="199"/>
      <c r="D5892" s="200"/>
      <c r="E5892" s="175"/>
      <c r="F5892" s="201"/>
      <c r="G5892" s="202"/>
      <c r="H5892" s="203"/>
      <c r="I5892" s="176"/>
      <c r="J5892" s="177"/>
      <c r="K5892" s="204"/>
      <c r="L5892" s="204"/>
    </row>
    <row r="5893" spans="3:12">
      <c r="C5893" s="199"/>
      <c r="D5893" s="200"/>
      <c r="E5893" s="175"/>
      <c r="F5893" s="201"/>
      <c r="G5893" s="202"/>
      <c r="H5893" s="203"/>
      <c r="I5893" s="176"/>
      <c r="J5893" s="177"/>
      <c r="K5893" s="204"/>
      <c r="L5893" s="204"/>
    </row>
    <row r="5894" spans="3:12">
      <c r="C5894" s="199"/>
      <c r="D5894" s="200"/>
      <c r="E5894" s="175"/>
      <c r="F5894" s="201"/>
      <c r="G5894" s="202"/>
      <c r="H5894" s="203"/>
      <c r="I5894" s="176"/>
      <c r="J5894" s="177"/>
      <c r="K5894" s="204"/>
      <c r="L5894" s="204"/>
    </row>
    <row r="5895" spans="3:12">
      <c r="C5895" s="199"/>
      <c r="D5895" s="200"/>
      <c r="E5895" s="175"/>
      <c r="F5895" s="201"/>
      <c r="G5895" s="202"/>
      <c r="H5895" s="203"/>
      <c r="I5895" s="176"/>
      <c r="J5895" s="177"/>
      <c r="K5895" s="204"/>
      <c r="L5895" s="204"/>
    </row>
    <row r="5896" spans="3:12">
      <c r="C5896" s="199"/>
      <c r="D5896" s="200"/>
      <c r="E5896" s="175"/>
      <c r="F5896" s="201"/>
      <c r="G5896" s="202"/>
      <c r="H5896" s="203"/>
      <c r="I5896" s="176"/>
      <c r="J5896" s="177"/>
      <c r="K5896" s="204"/>
      <c r="L5896" s="204"/>
    </row>
    <row r="5897" spans="3:12">
      <c r="C5897" s="199"/>
      <c r="D5897" s="200"/>
      <c r="E5897" s="175"/>
      <c r="F5897" s="201"/>
      <c r="G5897" s="202"/>
      <c r="H5897" s="203"/>
      <c r="I5897" s="176"/>
      <c r="J5897" s="177"/>
      <c r="K5897" s="204"/>
      <c r="L5897" s="204"/>
    </row>
    <row r="5898" spans="3:12">
      <c r="C5898" s="199"/>
      <c r="D5898" s="200"/>
      <c r="E5898" s="175"/>
      <c r="F5898" s="201"/>
      <c r="G5898" s="202"/>
      <c r="H5898" s="203"/>
      <c r="I5898" s="176"/>
      <c r="J5898" s="177"/>
      <c r="K5898" s="204"/>
      <c r="L5898" s="204"/>
    </row>
    <row r="5899" spans="3:12">
      <c r="C5899" s="199"/>
      <c r="D5899" s="200"/>
      <c r="E5899" s="175"/>
      <c r="F5899" s="201"/>
      <c r="G5899" s="202"/>
      <c r="H5899" s="203"/>
      <c r="I5899" s="176"/>
      <c r="J5899" s="177"/>
      <c r="K5899" s="204"/>
      <c r="L5899" s="204"/>
    </row>
    <row r="5900" spans="3:12">
      <c r="C5900" s="199"/>
      <c r="D5900" s="200"/>
      <c r="E5900" s="175"/>
      <c r="F5900" s="201"/>
      <c r="G5900" s="202"/>
      <c r="H5900" s="203"/>
      <c r="I5900" s="176"/>
      <c r="J5900" s="177"/>
      <c r="K5900" s="204"/>
      <c r="L5900" s="204"/>
    </row>
    <row r="5901" spans="3:12">
      <c r="C5901" s="199"/>
      <c r="D5901" s="200"/>
      <c r="E5901" s="175"/>
      <c r="F5901" s="201"/>
      <c r="G5901" s="202"/>
      <c r="H5901" s="203"/>
      <c r="I5901" s="176"/>
      <c r="J5901" s="177"/>
      <c r="K5901" s="204"/>
      <c r="L5901" s="204"/>
    </row>
    <row r="5902" spans="3:12">
      <c r="C5902" s="199"/>
      <c r="D5902" s="200"/>
      <c r="E5902" s="175"/>
      <c r="F5902" s="201"/>
      <c r="G5902" s="202"/>
      <c r="H5902" s="203"/>
      <c r="I5902" s="176"/>
      <c r="J5902" s="177"/>
      <c r="K5902" s="204"/>
      <c r="L5902" s="204"/>
    </row>
    <row r="5903" spans="3:12">
      <c r="C5903" s="199"/>
      <c r="D5903" s="200"/>
      <c r="E5903" s="175"/>
      <c r="F5903" s="201"/>
      <c r="G5903" s="202"/>
      <c r="H5903" s="203"/>
      <c r="I5903" s="176"/>
      <c r="J5903" s="177"/>
      <c r="K5903" s="204"/>
      <c r="L5903" s="204"/>
    </row>
    <row r="5904" spans="3:12">
      <c r="C5904" s="199"/>
      <c r="D5904" s="200"/>
      <c r="E5904" s="175"/>
      <c r="F5904" s="201"/>
      <c r="G5904" s="202"/>
      <c r="H5904" s="203"/>
      <c r="I5904" s="176"/>
      <c r="J5904" s="177"/>
      <c r="K5904" s="204"/>
      <c r="L5904" s="204"/>
    </row>
    <row r="5905" spans="3:12">
      <c r="C5905" s="199"/>
      <c r="D5905" s="200"/>
      <c r="E5905" s="175"/>
      <c r="F5905" s="201"/>
      <c r="G5905" s="202"/>
      <c r="H5905" s="203"/>
      <c r="I5905" s="176"/>
      <c r="J5905" s="177"/>
      <c r="K5905" s="204"/>
      <c r="L5905" s="204"/>
    </row>
    <row r="5906" spans="3:12">
      <c r="C5906" s="199"/>
      <c r="D5906" s="200"/>
      <c r="E5906" s="175"/>
      <c r="F5906" s="201"/>
      <c r="G5906" s="202"/>
      <c r="H5906" s="203"/>
      <c r="I5906" s="176"/>
      <c r="J5906" s="177"/>
      <c r="K5906" s="204"/>
      <c r="L5906" s="204"/>
    </row>
    <row r="5907" spans="3:12">
      <c r="C5907" s="199"/>
      <c r="D5907" s="200"/>
      <c r="E5907" s="175"/>
      <c r="F5907" s="201"/>
      <c r="G5907" s="202"/>
      <c r="H5907" s="203"/>
      <c r="I5907" s="176"/>
      <c r="J5907" s="177"/>
      <c r="K5907" s="204"/>
      <c r="L5907" s="204"/>
    </row>
    <row r="5908" spans="3:12">
      <c r="C5908" s="199"/>
      <c r="D5908" s="200"/>
      <c r="E5908" s="175"/>
      <c r="F5908" s="201"/>
      <c r="G5908" s="202"/>
      <c r="H5908" s="203"/>
      <c r="I5908" s="176"/>
      <c r="J5908" s="177"/>
      <c r="K5908" s="204"/>
      <c r="L5908" s="204"/>
    </row>
    <row r="5909" spans="3:12">
      <c r="C5909" s="199"/>
      <c r="D5909" s="200"/>
      <c r="E5909" s="175"/>
      <c r="F5909" s="201"/>
      <c r="G5909" s="202"/>
      <c r="H5909" s="203"/>
      <c r="I5909" s="176"/>
      <c r="J5909" s="177"/>
      <c r="K5909" s="204"/>
      <c r="L5909" s="204"/>
    </row>
    <row r="5910" spans="3:12">
      <c r="C5910" s="199"/>
      <c r="D5910" s="200"/>
      <c r="E5910" s="175"/>
      <c r="F5910" s="201"/>
      <c r="G5910" s="202"/>
      <c r="H5910" s="203"/>
      <c r="I5910" s="176"/>
      <c r="J5910" s="177"/>
      <c r="K5910" s="204"/>
      <c r="L5910" s="204"/>
    </row>
    <row r="5911" spans="3:12">
      <c r="C5911" s="199"/>
      <c r="D5911" s="200"/>
      <c r="E5911" s="175"/>
      <c r="F5911" s="201"/>
      <c r="G5911" s="202"/>
      <c r="H5911" s="203"/>
      <c r="I5911" s="176"/>
      <c r="J5911" s="177"/>
      <c r="K5911" s="204"/>
      <c r="L5911" s="204"/>
    </row>
    <row r="5912" spans="3:12">
      <c r="C5912" s="199"/>
      <c r="D5912" s="200"/>
      <c r="E5912" s="175"/>
      <c r="F5912" s="201"/>
      <c r="G5912" s="202"/>
      <c r="H5912" s="203"/>
      <c r="I5912" s="176"/>
      <c r="J5912" s="177"/>
      <c r="K5912" s="204"/>
      <c r="L5912" s="204"/>
    </row>
    <row r="5913" spans="3:12">
      <c r="C5913" s="199"/>
      <c r="D5913" s="200"/>
      <c r="E5913" s="175"/>
      <c r="F5913" s="201"/>
      <c r="G5913" s="202"/>
      <c r="H5913" s="203"/>
      <c r="I5913" s="176"/>
      <c r="J5913" s="177"/>
      <c r="K5913" s="204"/>
      <c r="L5913" s="204"/>
    </row>
    <row r="5914" spans="3:12">
      <c r="C5914" s="199"/>
      <c r="D5914" s="200"/>
      <c r="E5914" s="175"/>
      <c r="F5914" s="201"/>
      <c r="G5914" s="202"/>
      <c r="H5914" s="203"/>
      <c r="I5914" s="176"/>
      <c r="J5914" s="177"/>
      <c r="K5914" s="204"/>
      <c r="L5914" s="204"/>
    </row>
    <row r="5915" spans="3:12">
      <c r="C5915" s="199"/>
      <c r="D5915" s="200"/>
      <c r="E5915" s="175"/>
      <c r="F5915" s="201"/>
      <c r="G5915" s="202"/>
      <c r="H5915" s="203"/>
      <c r="I5915" s="176"/>
      <c r="J5915" s="177"/>
      <c r="K5915" s="204"/>
      <c r="L5915" s="204"/>
    </row>
    <row r="5916" spans="3:12">
      <c r="C5916" s="199"/>
      <c r="D5916" s="200"/>
      <c r="E5916" s="175"/>
      <c r="F5916" s="201"/>
      <c r="G5916" s="202"/>
      <c r="H5916" s="203"/>
      <c r="I5916" s="176"/>
      <c r="J5916" s="177"/>
      <c r="K5916" s="204"/>
      <c r="L5916" s="204"/>
    </row>
    <row r="5917" spans="3:12">
      <c r="C5917" s="199"/>
      <c r="D5917" s="200"/>
      <c r="E5917" s="175"/>
      <c r="F5917" s="201"/>
      <c r="G5917" s="202"/>
      <c r="H5917" s="203"/>
      <c r="I5917" s="176"/>
      <c r="J5917" s="177"/>
      <c r="K5917" s="204"/>
      <c r="L5917" s="204"/>
    </row>
    <row r="5918" spans="3:12">
      <c r="C5918" s="199"/>
      <c r="D5918" s="200"/>
      <c r="E5918" s="175"/>
      <c r="F5918" s="201"/>
      <c r="G5918" s="202"/>
      <c r="H5918" s="203"/>
      <c r="I5918" s="176"/>
      <c r="J5918" s="177"/>
      <c r="K5918" s="204"/>
      <c r="L5918" s="204"/>
    </row>
    <row r="5919" spans="3:12">
      <c r="C5919" s="199"/>
      <c r="D5919" s="200"/>
      <c r="E5919" s="175"/>
      <c r="F5919" s="201"/>
      <c r="G5919" s="202"/>
      <c r="H5919" s="203"/>
      <c r="I5919" s="176"/>
      <c r="J5919" s="177"/>
      <c r="K5919" s="204"/>
      <c r="L5919" s="204"/>
    </row>
    <row r="5920" spans="3:12">
      <c r="C5920" s="199"/>
      <c r="D5920" s="200"/>
      <c r="E5920" s="175"/>
      <c r="F5920" s="201"/>
      <c r="G5920" s="202"/>
      <c r="H5920" s="203"/>
      <c r="I5920" s="176"/>
      <c r="J5920" s="177"/>
      <c r="K5920" s="204"/>
      <c r="L5920" s="204"/>
    </row>
    <row r="5921" spans="3:12">
      <c r="C5921" s="199"/>
      <c r="D5921" s="200"/>
      <c r="E5921" s="175"/>
      <c r="F5921" s="201"/>
      <c r="G5921" s="202"/>
      <c r="H5921" s="203"/>
      <c r="I5921" s="176"/>
      <c r="J5921" s="177"/>
      <c r="K5921" s="204"/>
      <c r="L5921" s="204"/>
    </row>
    <row r="5922" spans="3:12">
      <c r="C5922" s="199"/>
      <c r="D5922" s="200"/>
      <c r="E5922" s="175"/>
      <c r="F5922" s="201"/>
      <c r="G5922" s="202"/>
      <c r="H5922" s="203"/>
      <c r="I5922" s="176"/>
      <c r="J5922" s="177"/>
      <c r="K5922" s="204"/>
      <c r="L5922" s="204"/>
    </row>
    <row r="5923" spans="3:12">
      <c r="C5923" s="199"/>
      <c r="D5923" s="200"/>
      <c r="E5923" s="175"/>
      <c r="F5923" s="201"/>
      <c r="G5923" s="202"/>
      <c r="H5923" s="203"/>
      <c r="I5923" s="176"/>
      <c r="J5923" s="177"/>
      <c r="K5923" s="204"/>
      <c r="L5923" s="204"/>
    </row>
    <row r="5924" spans="3:12">
      <c r="C5924" s="199"/>
      <c r="D5924" s="200"/>
      <c r="E5924" s="175"/>
      <c r="F5924" s="201"/>
      <c r="G5924" s="202"/>
      <c r="H5924" s="203"/>
      <c r="I5924" s="176"/>
      <c r="J5924" s="177"/>
      <c r="K5924" s="204"/>
      <c r="L5924" s="204"/>
    </row>
    <row r="5925" spans="3:12">
      <c r="C5925" s="199"/>
      <c r="D5925" s="200"/>
      <c r="E5925" s="175"/>
      <c r="F5925" s="201"/>
      <c r="G5925" s="202"/>
      <c r="H5925" s="203"/>
      <c r="I5925" s="176"/>
      <c r="J5925" s="177"/>
      <c r="K5925" s="204"/>
      <c r="L5925" s="204"/>
    </row>
    <row r="5926" spans="3:12">
      <c r="C5926" s="199"/>
      <c r="D5926" s="200"/>
      <c r="E5926" s="175"/>
      <c r="F5926" s="201"/>
      <c r="G5926" s="202"/>
      <c r="H5926" s="203"/>
      <c r="I5926" s="176"/>
      <c r="J5926" s="177"/>
      <c r="K5926" s="204"/>
      <c r="L5926" s="204"/>
    </row>
    <row r="5927" spans="3:12">
      <c r="C5927" s="199"/>
      <c r="D5927" s="200"/>
      <c r="E5927" s="175"/>
      <c r="F5927" s="201"/>
      <c r="G5927" s="202"/>
      <c r="H5927" s="203"/>
      <c r="I5927" s="176"/>
      <c r="J5927" s="177"/>
      <c r="K5927" s="204"/>
      <c r="L5927" s="204"/>
    </row>
    <row r="5928" spans="3:12">
      <c r="C5928" s="199"/>
      <c r="D5928" s="200"/>
      <c r="E5928" s="175"/>
      <c r="F5928" s="201"/>
      <c r="G5928" s="202"/>
      <c r="H5928" s="203"/>
      <c r="I5928" s="176"/>
      <c r="J5928" s="177"/>
      <c r="K5928" s="204"/>
      <c r="L5928" s="204"/>
    </row>
    <row r="5929" spans="3:12">
      <c r="C5929" s="199"/>
      <c r="D5929" s="200"/>
      <c r="E5929" s="175"/>
      <c r="F5929" s="201"/>
      <c r="G5929" s="202"/>
      <c r="H5929" s="203"/>
      <c r="I5929" s="176"/>
      <c r="J5929" s="177"/>
      <c r="K5929" s="204"/>
      <c r="L5929" s="204"/>
    </row>
    <row r="5930" spans="3:12">
      <c r="C5930" s="199"/>
      <c r="D5930" s="200"/>
      <c r="E5930" s="175"/>
      <c r="F5930" s="201"/>
      <c r="G5930" s="202"/>
      <c r="H5930" s="203"/>
      <c r="I5930" s="176"/>
      <c r="J5930" s="177"/>
      <c r="K5930" s="204"/>
      <c r="L5930" s="204"/>
    </row>
    <row r="5931" spans="3:12">
      <c r="C5931" s="199"/>
      <c r="D5931" s="200"/>
      <c r="E5931" s="175"/>
      <c r="F5931" s="201"/>
      <c r="G5931" s="202"/>
      <c r="H5931" s="203"/>
      <c r="I5931" s="176"/>
      <c r="J5931" s="177"/>
      <c r="K5931" s="204"/>
      <c r="L5931" s="204"/>
    </row>
    <row r="5932" spans="3:12">
      <c r="C5932" s="199"/>
      <c r="D5932" s="200"/>
      <c r="E5932" s="175"/>
      <c r="F5932" s="201"/>
      <c r="G5932" s="202"/>
      <c r="H5932" s="203"/>
      <c r="I5932" s="176"/>
      <c r="J5932" s="177"/>
      <c r="K5932" s="204"/>
      <c r="L5932" s="204"/>
    </row>
    <row r="5933" spans="3:12">
      <c r="C5933" s="199"/>
      <c r="D5933" s="200"/>
      <c r="E5933" s="175"/>
      <c r="F5933" s="201"/>
      <c r="G5933" s="202"/>
      <c r="H5933" s="203"/>
      <c r="I5933" s="176"/>
      <c r="J5933" s="177"/>
      <c r="K5933" s="204"/>
      <c r="L5933" s="204"/>
    </row>
    <row r="5934" spans="3:12">
      <c r="C5934" s="199"/>
      <c r="D5934" s="200"/>
      <c r="E5934" s="175"/>
      <c r="F5934" s="201"/>
      <c r="G5934" s="202"/>
      <c r="H5934" s="203"/>
      <c r="I5934" s="176"/>
      <c r="J5934" s="177"/>
      <c r="K5934" s="204"/>
      <c r="L5934" s="204"/>
    </row>
    <row r="5935" spans="3:12">
      <c r="C5935" s="199"/>
      <c r="D5935" s="200"/>
      <c r="E5935" s="175"/>
      <c r="F5935" s="201"/>
      <c r="G5935" s="202"/>
      <c r="H5935" s="203"/>
      <c r="I5935" s="176"/>
      <c r="J5935" s="177"/>
      <c r="K5935" s="204"/>
      <c r="L5935" s="204"/>
    </row>
    <row r="5936" spans="3:12">
      <c r="C5936" s="199"/>
      <c r="D5936" s="200"/>
      <c r="E5936" s="175"/>
      <c r="F5936" s="201"/>
      <c r="G5936" s="202"/>
      <c r="H5936" s="203"/>
      <c r="I5936" s="176"/>
      <c r="J5936" s="177"/>
      <c r="K5936" s="204"/>
      <c r="L5936" s="204"/>
    </row>
    <row r="5937" spans="3:12">
      <c r="C5937" s="199"/>
      <c r="D5937" s="200"/>
      <c r="E5937" s="175"/>
      <c r="F5937" s="201"/>
      <c r="G5937" s="202"/>
      <c r="H5937" s="203"/>
      <c r="I5937" s="176"/>
      <c r="J5937" s="177"/>
      <c r="K5937" s="204"/>
      <c r="L5937" s="204"/>
    </row>
    <row r="5938" spans="3:12">
      <c r="C5938" s="199"/>
      <c r="D5938" s="200"/>
      <c r="E5938" s="175"/>
      <c r="F5938" s="201"/>
      <c r="G5938" s="202"/>
      <c r="H5938" s="203"/>
      <c r="I5938" s="176"/>
      <c r="J5938" s="177"/>
      <c r="K5938" s="204"/>
      <c r="L5938" s="204"/>
    </row>
    <row r="5939" spans="3:12">
      <c r="C5939" s="199"/>
      <c r="D5939" s="200"/>
      <c r="E5939" s="175"/>
      <c r="F5939" s="201"/>
      <c r="G5939" s="202"/>
      <c r="H5939" s="203"/>
      <c r="I5939" s="176"/>
      <c r="J5939" s="177"/>
      <c r="K5939" s="204"/>
      <c r="L5939" s="204"/>
    </row>
    <row r="5940" spans="3:12">
      <c r="C5940" s="199"/>
      <c r="D5940" s="200"/>
      <c r="E5940" s="175"/>
      <c r="F5940" s="201"/>
      <c r="G5940" s="202"/>
      <c r="H5940" s="203"/>
      <c r="I5940" s="176"/>
      <c r="J5940" s="177"/>
      <c r="K5940" s="204"/>
      <c r="L5940" s="204"/>
    </row>
    <row r="5941" spans="3:12">
      <c r="C5941" s="199"/>
      <c r="D5941" s="200"/>
      <c r="E5941" s="175"/>
      <c r="F5941" s="201"/>
      <c r="G5941" s="202"/>
      <c r="H5941" s="203"/>
      <c r="I5941" s="176"/>
      <c r="J5941" s="177"/>
      <c r="K5941" s="204"/>
      <c r="L5941" s="204"/>
    </row>
    <row r="5942" spans="3:12">
      <c r="C5942" s="199"/>
      <c r="D5942" s="200"/>
      <c r="E5942" s="175"/>
      <c r="F5942" s="201"/>
      <c r="G5942" s="202"/>
      <c r="H5942" s="203"/>
      <c r="I5942" s="176"/>
      <c r="J5942" s="177"/>
      <c r="K5942" s="204"/>
      <c r="L5942" s="204"/>
    </row>
    <row r="5943" spans="3:12">
      <c r="C5943" s="199"/>
      <c r="D5943" s="200"/>
      <c r="E5943" s="175"/>
      <c r="F5943" s="201"/>
      <c r="G5943" s="202"/>
      <c r="H5943" s="203"/>
      <c r="I5943" s="176"/>
      <c r="J5943" s="177"/>
      <c r="K5943" s="204"/>
      <c r="L5943" s="204"/>
    </row>
    <row r="5944" spans="3:12">
      <c r="C5944" s="199"/>
      <c r="D5944" s="200"/>
      <c r="E5944" s="175"/>
      <c r="F5944" s="201"/>
      <c r="G5944" s="202"/>
      <c r="H5944" s="203"/>
      <c r="I5944" s="176"/>
      <c r="J5944" s="177"/>
      <c r="K5944" s="204"/>
      <c r="L5944" s="204"/>
    </row>
    <row r="5945" spans="3:12">
      <c r="C5945" s="199"/>
      <c r="D5945" s="200"/>
      <c r="E5945" s="175"/>
      <c r="F5945" s="201"/>
      <c r="G5945" s="202"/>
      <c r="H5945" s="203"/>
      <c r="I5945" s="176"/>
      <c r="J5945" s="177"/>
      <c r="K5945" s="204"/>
      <c r="L5945" s="204"/>
    </row>
    <row r="5946" spans="3:12">
      <c r="C5946" s="199"/>
      <c r="D5946" s="200"/>
      <c r="E5946" s="175"/>
      <c r="F5946" s="201"/>
      <c r="G5946" s="202"/>
      <c r="H5946" s="203"/>
      <c r="I5946" s="176"/>
      <c r="J5946" s="177"/>
      <c r="K5946" s="204"/>
      <c r="L5946" s="204"/>
    </row>
    <row r="5947" spans="3:12">
      <c r="C5947" s="199"/>
      <c r="D5947" s="200"/>
      <c r="E5947" s="175"/>
      <c r="F5947" s="201"/>
      <c r="G5947" s="202"/>
      <c r="H5947" s="203"/>
      <c r="I5947" s="176"/>
      <c r="J5947" s="177"/>
      <c r="K5947" s="204"/>
      <c r="L5947" s="204"/>
    </row>
    <row r="5948" spans="3:12">
      <c r="C5948" s="199"/>
      <c r="D5948" s="200"/>
      <c r="E5948" s="175"/>
      <c r="F5948" s="201"/>
      <c r="G5948" s="202"/>
      <c r="H5948" s="203"/>
      <c r="I5948" s="176"/>
      <c r="J5948" s="177"/>
      <c r="K5948" s="204"/>
      <c r="L5948" s="204"/>
    </row>
    <row r="5949" spans="3:12">
      <c r="C5949" s="199"/>
      <c r="D5949" s="200"/>
      <c r="E5949" s="175"/>
      <c r="F5949" s="201"/>
      <c r="G5949" s="202"/>
      <c r="H5949" s="203"/>
      <c r="I5949" s="176"/>
      <c r="J5949" s="177"/>
      <c r="K5949" s="204"/>
      <c r="L5949" s="204"/>
    </row>
    <row r="5950" spans="3:12">
      <c r="C5950" s="199"/>
      <c r="D5950" s="200"/>
      <c r="E5950" s="175"/>
      <c r="F5950" s="201"/>
      <c r="G5950" s="202"/>
      <c r="H5950" s="203"/>
      <c r="I5950" s="176"/>
      <c r="J5950" s="177"/>
      <c r="K5950" s="204"/>
      <c r="L5950" s="204"/>
    </row>
    <row r="5951" spans="3:12">
      <c r="C5951" s="199"/>
      <c r="D5951" s="200"/>
      <c r="E5951" s="175"/>
      <c r="F5951" s="201"/>
      <c r="G5951" s="202"/>
      <c r="H5951" s="203"/>
      <c r="I5951" s="176"/>
      <c r="J5951" s="177"/>
      <c r="K5951" s="204"/>
      <c r="L5951" s="204"/>
    </row>
    <row r="5952" spans="3:12">
      <c r="C5952" s="199"/>
      <c r="D5952" s="200"/>
      <c r="E5952" s="175"/>
      <c r="F5952" s="201"/>
      <c r="G5952" s="202"/>
      <c r="H5952" s="203"/>
      <c r="I5952" s="176"/>
      <c r="J5952" s="177"/>
      <c r="K5952" s="204"/>
      <c r="L5952" s="204"/>
    </row>
    <row r="5953" spans="3:12">
      <c r="C5953" s="199"/>
      <c r="D5953" s="200"/>
      <c r="E5953" s="175"/>
      <c r="F5953" s="201"/>
      <c r="G5953" s="202"/>
      <c r="H5953" s="203"/>
      <c r="I5953" s="176"/>
      <c r="J5953" s="177"/>
      <c r="K5953" s="204"/>
      <c r="L5953" s="204"/>
    </row>
    <row r="5954" spans="3:12">
      <c r="C5954" s="199"/>
      <c r="D5954" s="200"/>
      <c r="E5954" s="175"/>
      <c r="F5954" s="201"/>
      <c r="G5954" s="202"/>
      <c r="H5954" s="203"/>
      <c r="I5954" s="176"/>
      <c r="J5954" s="177"/>
      <c r="K5954" s="204"/>
      <c r="L5954" s="204"/>
    </row>
    <row r="5955" spans="3:12">
      <c r="C5955" s="199"/>
      <c r="D5955" s="200"/>
      <c r="E5955" s="175"/>
      <c r="F5955" s="201"/>
      <c r="G5955" s="202"/>
      <c r="H5955" s="203"/>
      <c r="I5955" s="176"/>
      <c r="J5955" s="177"/>
      <c r="K5955" s="204"/>
      <c r="L5955" s="204"/>
    </row>
    <row r="5956" spans="3:12">
      <c r="C5956" s="199"/>
      <c r="D5956" s="200"/>
      <c r="E5956" s="175"/>
      <c r="F5956" s="201"/>
      <c r="G5956" s="202"/>
      <c r="H5956" s="203"/>
      <c r="I5956" s="176"/>
      <c r="J5956" s="177"/>
      <c r="K5956" s="204"/>
      <c r="L5956" s="204"/>
    </row>
    <row r="5957" spans="3:12">
      <c r="C5957" s="199"/>
      <c r="D5957" s="200"/>
      <c r="E5957" s="175"/>
      <c r="F5957" s="201"/>
      <c r="G5957" s="202"/>
      <c r="H5957" s="203"/>
      <c r="I5957" s="176"/>
      <c r="J5957" s="177"/>
      <c r="K5957" s="204"/>
      <c r="L5957" s="204"/>
    </row>
    <row r="5958" spans="3:12">
      <c r="C5958" s="199"/>
      <c r="D5958" s="200"/>
      <c r="E5958" s="175"/>
      <c r="F5958" s="201"/>
      <c r="G5958" s="202"/>
      <c r="H5958" s="203"/>
      <c r="I5958" s="176"/>
      <c r="J5958" s="177"/>
      <c r="K5958" s="204"/>
      <c r="L5958" s="204"/>
    </row>
    <row r="5959" spans="3:12">
      <c r="C5959" s="199"/>
      <c r="D5959" s="200"/>
      <c r="E5959" s="175"/>
      <c r="F5959" s="201"/>
      <c r="G5959" s="202"/>
      <c r="H5959" s="203"/>
      <c r="I5959" s="176"/>
      <c r="J5959" s="177"/>
      <c r="K5959" s="204"/>
      <c r="L5959" s="204"/>
    </row>
    <row r="5960" spans="3:12">
      <c r="C5960" s="199"/>
      <c r="D5960" s="200"/>
      <c r="E5960" s="175"/>
      <c r="F5960" s="201"/>
      <c r="G5960" s="202"/>
      <c r="H5960" s="203"/>
      <c r="I5960" s="176"/>
      <c r="J5960" s="177"/>
      <c r="K5960" s="204"/>
      <c r="L5960" s="204"/>
    </row>
    <row r="5961" spans="3:12">
      <c r="C5961" s="199"/>
      <c r="D5961" s="200"/>
      <c r="E5961" s="175"/>
      <c r="F5961" s="201"/>
      <c r="G5961" s="202"/>
      <c r="H5961" s="203"/>
      <c r="I5961" s="176"/>
      <c r="J5961" s="177"/>
      <c r="K5961" s="204"/>
      <c r="L5961" s="204"/>
    </row>
    <row r="5962" spans="3:12">
      <c r="C5962" s="199"/>
      <c r="D5962" s="200"/>
      <c r="E5962" s="175"/>
      <c r="F5962" s="201"/>
      <c r="G5962" s="202"/>
      <c r="H5962" s="203"/>
      <c r="I5962" s="176"/>
      <c r="J5962" s="177"/>
      <c r="K5962" s="204"/>
      <c r="L5962" s="204"/>
    </row>
    <row r="5963" spans="3:12">
      <c r="C5963" s="199"/>
      <c r="D5963" s="200"/>
      <c r="E5963" s="175"/>
      <c r="F5963" s="201"/>
      <c r="G5963" s="202"/>
      <c r="H5963" s="203"/>
      <c r="I5963" s="176"/>
      <c r="J5963" s="177"/>
      <c r="K5963" s="204"/>
      <c r="L5963" s="204"/>
    </row>
    <row r="5964" spans="3:12">
      <c r="C5964" s="199"/>
      <c r="D5964" s="200"/>
      <c r="E5964" s="175"/>
      <c r="F5964" s="201"/>
      <c r="G5964" s="202"/>
      <c r="H5964" s="203"/>
      <c r="I5964" s="176"/>
      <c r="J5964" s="177"/>
      <c r="K5964" s="204"/>
      <c r="L5964" s="204"/>
    </row>
    <row r="5965" spans="3:12">
      <c r="C5965" s="199"/>
      <c r="D5965" s="200"/>
      <c r="E5965" s="175"/>
      <c r="F5965" s="201"/>
      <c r="G5965" s="202"/>
      <c r="H5965" s="203"/>
      <c r="I5965" s="176"/>
      <c r="J5965" s="177"/>
      <c r="K5965" s="204"/>
      <c r="L5965" s="204"/>
    </row>
    <row r="5966" spans="3:12">
      <c r="C5966" s="199"/>
      <c r="D5966" s="200"/>
      <c r="E5966" s="175"/>
      <c r="F5966" s="201"/>
      <c r="G5966" s="202"/>
      <c r="H5966" s="203"/>
      <c r="I5966" s="176"/>
      <c r="J5966" s="177"/>
      <c r="K5966" s="204"/>
      <c r="L5966" s="204"/>
    </row>
    <row r="5967" spans="3:12">
      <c r="C5967" s="199"/>
      <c r="D5967" s="200"/>
      <c r="E5967" s="175"/>
      <c r="F5967" s="201"/>
      <c r="G5967" s="202"/>
      <c r="H5967" s="203"/>
      <c r="I5967" s="176"/>
      <c r="J5967" s="177"/>
      <c r="K5967" s="204"/>
      <c r="L5967" s="204"/>
    </row>
    <row r="5968" spans="3:12">
      <c r="C5968" s="199"/>
      <c r="D5968" s="200"/>
      <c r="E5968" s="175"/>
      <c r="F5968" s="201"/>
      <c r="G5968" s="202"/>
      <c r="H5968" s="203"/>
      <c r="I5968" s="176"/>
      <c r="J5968" s="177"/>
      <c r="K5968" s="204"/>
      <c r="L5968" s="204"/>
    </row>
    <row r="5969" spans="3:12">
      <c r="C5969" s="199"/>
      <c r="D5969" s="200"/>
      <c r="E5969" s="175"/>
      <c r="F5969" s="201"/>
      <c r="G5969" s="202"/>
      <c r="H5969" s="203"/>
      <c r="I5969" s="176"/>
      <c r="J5969" s="177"/>
      <c r="K5969" s="204"/>
      <c r="L5969" s="204"/>
    </row>
    <row r="5970" spans="3:12">
      <c r="C5970" s="199"/>
      <c r="D5970" s="200"/>
      <c r="E5970" s="175"/>
      <c r="F5970" s="201"/>
      <c r="G5970" s="202"/>
      <c r="H5970" s="203"/>
      <c r="I5970" s="176"/>
      <c r="J5970" s="177"/>
      <c r="K5970" s="204"/>
      <c r="L5970" s="204"/>
    </row>
    <row r="5971" spans="3:12">
      <c r="C5971" s="199"/>
      <c r="D5971" s="200"/>
      <c r="E5971" s="175"/>
      <c r="F5971" s="201"/>
      <c r="G5971" s="202"/>
      <c r="H5971" s="203"/>
      <c r="I5971" s="176"/>
      <c r="J5971" s="177"/>
      <c r="K5971" s="204"/>
      <c r="L5971" s="204"/>
    </row>
    <row r="5972" spans="3:12">
      <c r="C5972" s="199"/>
      <c r="D5972" s="200"/>
      <c r="E5972" s="175"/>
      <c r="F5972" s="201"/>
      <c r="G5972" s="202"/>
      <c r="H5972" s="203"/>
      <c r="I5972" s="176"/>
      <c r="J5972" s="177"/>
      <c r="K5972" s="204"/>
      <c r="L5972" s="204"/>
    </row>
    <row r="5973" spans="3:12">
      <c r="C5973" s="199"/>
      <c r="D5973" s="200"/>
      <c r="E5973" s="175"/>
      <c r="F5973" s="201"/>
      <c r="G5973" s="202"/>
      <c r="H5973" s="203"/>
      <c r="I5973" s="176"/>
      <c r="J5973" s="177"/>
      <c r="K5973" s="204"/>
      <c r="L5973" s="204"/>
    </row>
    <row r="5974" spans="3:12">
      <c r="C5974" s="199"/>
      <c r="D5974" s="200"/>
      <c r="E5974" s="175"/>
      <c r="F5974" s="201"/>
      <c r="G5974" s="202"/>
      <c r="H5974" s="203"/>
      <c r="I5974" s="176"/>
      <c r="J5974" s="177"/>
      <c r="K5974" s="204"/>
      <c r="L5974" s="204"/>
    </row>
    <row r="5975" spans="3:12">
      <c r="C5975" s="199"/>
      <c r="D5975" s="200"/>
      <c r="E5975" s="175"/>
      <c r="F5975" s="201"/>
      <c r="G5975" s="202"/>
      <c r="H5975" s="203"/>
      <c r="I5975" s="176"/>
      <c r="J5975" s="177"/>
      <c r="K5975" s="204"/>
      <c r="L5975" s="204"/>
    </row>
    <row r="5976" spans="3:12">
      <c r="C5976" s="199"/>
      <c r="D5976" s="200"/>
      <c r="E5976" s="175"/>
      <c r="F5976" s="201"/>
      <c r="G5976" s="202"/>
      <c r="H5976" s="203"/>
      <c r="I5976" s="176"/>
      <c r="J5976" s="177"/>
      <c r="K5976" s="204"/>
      <c r="L5976" s="204"/>
    </row>
    <row r="5977" spans="3:12">
      <c r="C5977" s="199"/>
      <c r="D5977" s="200"/>
      <c r="E5977" s="175"/>
      <c r="F5977" s="201"/>
      <c r="G5977" s="202"/>
      <c r="H5977" s="203"/>
      <c r="I5977" s="176"/>
      <c r="J5977" s="177"/>
      <c r="K5977" s="204"/>
      <c r="L5977" s="204"/>
    </row>
    <row r="5978" spans="3:12">
      <c r="C5978" s="199"/>
      <c r="D5978" s="200"/>
      <c r="E5978" s="175"/>
      <c r="F5978" s="201"/>
      <c r="G5978" s="202"/>
      <c r="H5978" s="203"/>
      <c r="I5978" s="176"/>
      <c r="J5978" s="177"/>
      <c r="K5978" s="204"/>
      <c r="L5978" s="204"/>
    </row>
    <row r="5979" spans="3:12">
      <c r="C5979" s="199"/>
      <c r="D5979" s="200"/>
      <c r="E5979" s="175"/>
      <c r="F5979" s="201"/>
      <c r="G5979" s="202"/>
      <c r="H5979" s="203"/>
      <c r="I5979" s="176"/>
      <c r="J5979" s="177"/>
      <c r="K5979" s="204"/>
      <c r="L5979" s="204"/>
    </row>
    <row r="5980" spans="3:12">
      <c r="C5980" s="199"/>
      <c r="D5980" s="200"/>
      <c r="E5980" s="175"/>
      <c r="F5980" s="201"/>
      <c r="G5980" s="202"/>
      <c r="H5980" s="203"/>
      <c r="I5980" s="176"/>
      <c r="J5980" s="177"/>
      <c r="K5980" s="204"/>
      <c r="L5980" s="204"/>
    </row>
    <row r="5981" spans="3:12">
      <c r="C5981" s="199"/>
      <c r="D5981" s="200"/>
      <c r="E5981" s="175"/>
      <c r="F5981" s="201"/>
      <c r="G5981" s="202"/>
      <c r="H5981" s="203"/>
      <c r="I5981" s="176"/>
      <c r="J5981" s="177"/>
      <c r="K5981" s="204"/>
      <c r="L5981" s="204"/>
    </row>
    <row r="5982" spans="3:12">
      <c r="C5982" s="199"/>
      <c r="D5982" s="200"/>
      <c r="E5982" s="175"/>
      <c r="F5982" s="201"/>
      <c r="G5982" s="202"/>
      <c r="H5982" s="203"/>
      <c r="I5982" s="176"/>
      <c r="J5982" s="177"/>
      <c r="K5982" s="204"/>
      <c r="L5982" s="204"/>
    </row>
    <row r="5983" spans="3:12">
      <c r="C5983" s="199"/>
      <c r="D5983" s="200"/>
      <c r="E5983" s="175"/>
      <c r="F5983" s="201"/>
      <c r="G5983" s="202"/>
      <c r="H5983" s="203"/>
      <c r="I5983" s="176"/>
      <c r="J5983" s="177"/>
      <c r="K5983" s="204"/>
      <c r="L5983" s="204"/>
    </row>
    <row r="5984" spans="3:12">
      <c r="C5984" s="199"/>
      <c r="D5984" s="200"/>
      <c r="E5984" s="175"/>
      <c r="F5984" s="201"/>
      <c r="G5984" s="202"/>
      <c r="H5984" s="203"/>
      <c r="I5984" s="176"/>
      <c r="J5984" s="177"/>
      <c r="K5984" s="204"/>
      <c r="L5984" s="204"/>
    </row>
    <row r="5985" spans="3:12">
      <c r="C5985" s="199"/>
      <c r="D5985" s="200"/>
      <c r="E5985" s="175"/>
      <c r="F5985" s="201"/>
      <c r="G5985" s="202"/>
      <c r="H5985" s="203"/>
      <c r="I5985" s="176"/>
      <c r="J5985" s="177"/>
      <c r="K5985" s="204"/>
      <c r="L5985" s="204"/>
    </row>
    <row r="5986" spans="3:12">
      <c r="C5986" s="199"/>
      <c r="D5986" s="200"/>
      <c r="E5986" s="175"/>
      <c r="F5986" s="201"/>
      <c r="G5986" s="202"/>
      <c r="H5986" s="203"/>
      <c r="I5986" s="176"/>
      <c r="J5986" s="177"/>
      <c r="K5986" s="204"/>
      <c r="L5986" s="204"/>
    </row>
    <row r="5987" spans="3:12">
      <c r="C5987" s="199"/>
      <c r="D5987" s="200"/>
      <c r="E5987" s="175"/>
      <c r="F5987" s="201"/>
      <c r="G5987" s="202"/>
      <c r="H5987" s="203"/>
      <c r="I5987" s="176"/>
      <c r="J5987" s="177"/>
      <c r="K5987" s="204"/>
      <c r="L5987" s="204"/>
    </row>
    <row r="5988" spans="3:12">
      <c r="C5988" s="199"/>
      <c r="D5988" s="200"/>
      <c r="E5988" s="175"/>
      <c r="F5988" s="201"/>
      <c r="G5988" s="202"/>
      <c r="H5988" s="203"/>
      <c r="I5988" s="176"/>
      <c r="J5988" s="177"/>
      <c r="K5988" s="204"/>
      <c r="L5988" s="204"/>
    </row>
    <row r="5989" spans="3:12">
      <c r="C5989" s="199"/>
      <c r="D5989" s="200"/>
      <c r="E5989" s="175"/>
      <c r="F5989" s="201"/>
      <c r="G5989" s="202"/>
      <c r="H5989" s="203"/>
      <c r="I5989" s="176"/>
      <c r="J5989" s="177"/>
      <c r="K5989" s="204"/>
      <c r="L5989" s="204"/>
    </row>
    <row r="5990" spans="3:12">
      <c r="C5990" s="199"/>
      <c r="D5990" s="200"/>
      <c r="E5990" s="175"/>
      <c r="F5990" s="201"/>
      <c r="G5990" s="202"/>
      <c r="H5990" s="203"/>
      <c r="I5990" s="176"/>
      <c r="J5990" s="177"/>
      <c r="K5990" s="204"/>
      <c r="L5990" s="204"/>
    </row>
    <row r="5991" spans="3:12">
      <c r="C5991" s="199"/>
      <c r="D5991" s="200"/>
      <c r="E5991" s="175"/>
      <c r="F5991" s="201"/>
      <c r="G5991" s="202"/>
      <c r="H5991" s="203"/>
      <c r="I5991" s="176"/>
      <c r="J5991" s="177"/>
      <c r="K5991" s="204"/>
      <c r="L5991" s="204"/>
    </row>
    <row r="5992" spans="3:12">
      <c r="C5992" s="199"/>
      <c r="D5992" s="200"/>
      <c r="E5992" s="175"/>
      <c r="F5992" s="201"/>
      <c r="G5992" s="202"/>
      <c r="H5992" s="203"/>
      <c r="I5992" s="176"/>
      <c r="J5992" s="177"/>
      <c r="K5992" s="204"/>
      <c r="L5992" s="204"/>
    </row>
    <row r="5993" spans="3:12">
      <c r="C5993" s="199"/>
      <c r="D5993" s="200"/>
      <c r="E5993" s="175"/>
      <c r="F5993" s="201"/>
      <c r="G5993" s="202"/>
      <c r="H5993" s="203"/>
      <c r="I5993" s="176"/>
      <c r="J5993" s="177"/>
      <c r="K5993" s="204"/>
      <c r="L5993" s="204"/>
    </row>
    <row r="5994" spans="3:12">
      <c r="C5994" s="199"/>
      <c r="D5994" s="200"/>
      <c r="E5994" s="175"/>
      <c r="F5994" s="201"/>
      <c r="G5994" s="202"/>
      <c r="H5994" s="203"/>
      <c r="I5994" s="176"/>
      <c r="J5994" s="177"/>
      <c r="K5994" s="204"/>
      <c r="L5994" s="204"/>
    </row>
    <row r="5995" spans="3:12">
      <c r="C5995" s="199"/>
      <c r="D5995" s="200"/>
      <c r="E5995" s="175"/>
      <c r="F5995" s="201"/>
      <c r="G5995" s="202"/>
      <c r="H5995" s="203"/>
      <c r="I5995" s="176"/>
      <c r="J5995" s="177"/>
      <c r="K5995" s="204"/>
      <c r="L5995" s="204"/>
    </row>
    <row r="5996" spans="3:12">
      <c r="C5996" s="199"/>
      <c r="D5996" s="200"/>
      <c r="E5996" s="175"/>
      <c r="F5996" s="201"/>
      <c r="G5996" s="202"/>
      <c r="H5996" s="203"/>
      <c r="I5996" s="176"/>
      <c r="J5996" s="177"/>
      <c r="K5996" s="204"/>
      <c r="L5996" s="204"/>
    </row>
    <row r="5997" spans="3:12">
      <c r="C5997" s="199"/>
      <c r="D5997" s="200"/>
      <c r="E5997" s="175"/>
      <c r="F5997" s="201"/>
      <c r="G5997" s="202"/>
      <c r="H5997" s="203"/>
      <c r="I5997" s="176"/>
      <c r="J5997" s="177"/>
      <c r="K5997" s="204"/>
      <c r="L5997" s="204"/>
    </row>
    <row r="5998" spans="3:12">
      <c r="C5998" s="199"/>
      <c r="D5998" s="200"/>
      <c r="E5998" s="175"/>
      <c r="F5998" s="201"/>
      <c r="G5998" s="202"/>
      <c r="H5998" s="203"/>
      <c r="I5998" s="176"/>
      <c r="J5998" s="177"/>
      <c r="K5998" s="204"/>
      <c r="L5998" s="204"/>
    </row>
    <row r="5999" spans="3:12">
      <c r="C5999" s="199"/>
      <c r="D5999" s="200"/>
      <c r="E5999" s="175"/>
      <c r="F5999" s="201"/>
      <c r="G5999" s="202"/>
      <c r="H5999" s="203"/>
      <c r="I5999" s="176"/>
      <c r="J5999" s="177"/>
      <c r="K5999" s="204"/>
      <c r="L5999" s="204"/>
    </row>
    <row r="6000" spans="3:12">
      <c r="C6000" s="199"/>
      <c r="D6000" s="200"/>
      <c r="E6000" s="175"/>
      <c r="F6000" s="201"/>
      <c r="G6000" s="202"/>
      <c r="H6000" s="203"/>
      <c r="I6000" s="176"/>
      <c r="J6000" s="177"/>
      <c r="K6000" s="204"/>
      <c r="L6000" s="204"/>
    </row>
    <row r="6001" spans="3:12">
      <c r="C6001" s="199"/>
      <c r="D6001" s="200"/>
      <c r="E6001" s="175"/>
      <c r="F6001" s="201"/>
      <c r="G6001" s="202"/>
      <c r="H6001" s="203"/>
      <c r="I6001" s="176"/>
      <c r="J6001" s="177"/>
      <c r="K6001" s="204"/>
      <c r="L6001" s="204"/>
    </row>
    <row r="6002" spans="3:12">
      <c r="C6002" s="199"/>
      <c r="D6002" s="200"/>
      <c r="E6002" s="175"/>
      <c r="F6002" s="201"/>
      <c r="G6002" s="202"/>
      <c r="H6002" s="203"/>
      <c r="I6002" s="176"/>
      <c r="J6002" s="177"/>
      <c r="K6002" s="204"/>
      <c r="L6002" s="204"/>
    </row>
    <row r="6003" spans="3:12">
      <c r="C6003" s="199"/>
      <c r="D6003" s="200"/>
      <c r="E6003" s="175"/>
      <c r="F6003" s="201"/>
      <c r="G6003" s="202"/>
      <c r="H6003" s="203"/>
      <c r="I6003" s="176"/>
      <c r="J6003" s="177"/>
      <c r="K6003" s="204"/>
      <c r="L6003" s="204"/>
    </row>
    <row r="6004" spans="3:12">
      <c r="C6004" s="199"/>
      <c r="D6004" s="200"/>
      <c r="E6004" s="175"/>
      <c r="F6004" s="201"/>
      <c r="G6004" s="202"/>
      <c r="H6004" s="203"/>
      <c r="I6004" s="176"/>
      <c r="J6004" s="177"/>
      <c r="K6004" s="204"/>
      <c r="L6004" s="204"/>
    </row>
    <row r="6005" spans="3:12">
      <c r="C6005" s="199"/>
      <c r="D6005" s="200"/>
      <c r="E6005" s="175"/>
      <c r="F6005" s="201"/>
      <c r="G6005" s="202"/>
      <c r="H6005" s="203"/>
      <c r="I6005" s="176"/>
      <c r="J6005" s="177"/>
      <c r="K6005" s="204"/>
      <c r="L6005" s="204"/>
    </row>
    <row r="6006" spans="3:12">
      <c r="C6006" s="199"/>
      <c r="D6006" s="200"/>
      <c r="E6006" s="175"/>
      <c r="F6006" s="201"/>
      <c r="G6006" s="202"/>
      <c r="H6006" s="203"/>
      <c r="I6006" s="176"/>
      <c r="J6006" s="177"/>
      <c r="K6006" s="204"/>
      <c r="L6006" s="204"/>
    </row>
    <row r="6007" spans="3:12">
      <c r="C6007" s="199"/>
      <c r="D6007" s="200"/>
      <c r="E6007" s="175"/>
      <c r="F6007" s="201"/>
      <c r="G6007" s="202"/>
      <c r="H6007" s="203"/>
      <c r="I6007" s="176"/>
      <c r="J6007" s="177"/>
      <c r="K6007" s="204"/>
      <c r="L6007" s="204"/>
    </row>
    <row r="6008" spans="3:12">
      <c r="C6008" s="199"/>
      <c r="D6008" s="200"/>
      <c r="E6008" s="175"/>
      <c r="F6008" s="201"/>
      <c r="G6008" s="202"/>
      <c r="H6008" s="203"/>
      <c r="I6008" s="176"/>
      <c r="J6008" s="177"/>
      <c r="K6008" s="204"/>
      <c r="L6008" s="204"/>
    </row>
    <row r="6009" spans="3:12">
      <c r="C6009" s="199"/>
      <c r="D6009" s="200"/>
      <c r="E6009" s="175"/>
      <c r="F6009" s="201"/>
      <c r="G6009" s="202"/>
      <c r="H6009" s="203"/>
      <c r="I6009" s="176"/>
      <c r="J6009" s="177"/>
      <c r="K6009" s="204"/>
      <c r="L6009" s="204"/>
    </row>
    <row r="6010" spans="3:12">
      <c r="C6010" s="199"/>
      <c r="D6010" s="200"/>
      <c r="E6010" s="175"/>
      <c r="F6010" s="201"/>
      <c r="G6010" s="202"/>
      <c r="H6010" s="203"/>
      <c r="I6010" s="176"/>
      <c r="J6010" s="177"/>
      <c r="K6010" s="204"/>
      <c r="L6010" s="204"/>
    </row>
    <row r="6011" spans="3:12">
      <c r="C6011" s="199"/>
      <c r="D6011" s="200"/>
      <c r="E6011" s="175"/>
      <c r="F6011" s="201"/>
      <c r="G6011" s="202"/>
      <c r="H6011" s="203"/>
      <c r="I6011" s="176"/>
      <c r="J6011" s="177"/>
      <c r="K6011" s="204"/>
      <c r="L6011" s="204"/>
    </row>
    <row r="6012" spans="3:12">
      <c r="C6012" s="199"/>
      <c r="D6012" s="200"/>
      <c r="E6012" s="175"/>
      <c r="F6012" s="201"/>
      <c r="G6012" s="202"/>
      <c r="H6012" s="203"/>
      <c r="I6012" s="176"/>
      <c r="J6012" s="177"/>
      <c r="K6012" s="204"/>
      <c r="L6012" s="204"/>
    </row>
    <row r="6013" spans="3:12">
      <c r="C6013" s="199"/>
      <c r="D6013" s="200"/>
      <c r="E6013" s="175"/>
      <c r="F6013" s="201"/>
      <c r="G6013" s="202"/>
      <c r="H6013" s="203"/>
      <c r="I6013" s="176"/>
      <c r="J6013" s="177"/>
      <c r="K6013" s="204"/>
      <c r="L6013" s="204"/>
    </row>
    <row r="6014" spans="3:12">
      <c r="C6014" s="199"/>
      <c r="D6014" s="200"/>
      <c r="E6014" s="175"/>
      <c r="F6014" s="201"/>
      <c r="G6014" s="202"/>
      <c r="H6014" s="203"/>
      <c r="I6014" s="176"/>
      <c r="J6014" s="177"/>
      <c r="K6014" s="204"/>
      <c r="L6014" s="204"/>
    </row>
    <row r="6015" spans="3:12">
      <c r="C6015" s="199"/>
      <c r="D6015" s="200"/>
      <c r="E6015" s="175"/>
      <c r="F6015" s="201"/>
      <c r="G6015" s="202"/>
      <c r="H6015" s="203"/>
      <c r="I6015" s="176"/>
      <c r="J6015" s="177"/>
      <c r="K6015" s="204"/>
      <c r="L6015" s="204"/>
    </row>
    <row r="6016" spans="3:12">
      <c r="C6016" s="199"/>
      <c r="D6016" s="200"/>
      <c r="E6016" s="175"/>
      <c r="F6016" s="201"/>
      <c r="G6016" s="202"/>
      <c r="H6016" s="203"/>
      <c r="I6016" s="176"/>
      <c r="J6016" s="177"/>
      <c r="K6016" s="204"/>
      <c r="L6016" s="204"/>
    </row>
    <row r="6017" spans="3:12">
      <c r="C6017" s="199"/>
      <c r="D6017" s="200"/>
      <c r="E6017" s="175"/>
      <c r="F6017" s="201"/>
      <c r="G6017" s="202"/>
      <c r="H6017" s="203"/>
      <c r="I6017" s="176"/>
      <c r="J6017" s="177"/>
      <c r="K6017" s="204"/>
      <c r="L6017" s="204"/>
    </row>
    <row r="6018" spans="3:12">
      <c r="C6018" s="199"/>
      <c r="D6018" s="200"/>
      <c r="E6018" s="175"/>
      <c r="F6018" s="201"/>
      <c r="G6018" s="202"/>
      <c r="H6018" s="203"/>
      <c r="I6018" s="176"/>
      <c r="J6018" s="177"/>
      <c r="K6018" s="204"/>
      <c r="L6018" s="204"/>
    </row>
    <row r="6019" spans="3:12">
      <c r="C6019" s="199"/>
      <c r="D6019" s="200"/>
      <c r="E6019" s="175"/>
      <c r="F6019" s="201"/>
      <c r="G6019" s="202"/>
      <c r="H6019" s="203"/>
      <c r="I6019" s="176"/>
      <c r="J6019" s="177"/>
      <c r="K6019" s="204"/>
      <c r="L6019" s="204"/>
    </row>
    <row r="6020" spans="3:12">
      <c r="C6020" s="199"/>
      <c r="D6020" s="200"/>
      <c r="E6020" s="175"/>
      <c r="F6020" s="201"/>
      <c r="G6020" s="202"/>
      <c r="H6020" s="203"/>
      <c r="I6020" s="176"/>
      <c r="J6020" s="177"/>
      <c r="K6020" s="204"/>
      <c r="L6020" s="204"/>
    </row>
    <row r="6021" spans="3:12">
      <c r="C6021" s="199"/>
      <c r="D6021" s="200"/>
      <c r="E6021" s="175"/>
      <c r="F6021" s="201"/>
      <c r="G6021" s="202"/>
      <c r="H6021" s="203"/>
      <c r="I6021" s="176"/>
      <c r="J6021" s="177"/>
      <c r="K6021" s="204"/>
      <c r="L6021" s="204"/>
    </row>
    <row r="6022" spans="3:12">
      <c r="C6022" s="199"/>
      <c r="D6022" s="200"/>
      <c r="E6022" s="175"/>
      <c r="F6022" s="201"/>
      <c r="G6022" s="202"/>
      <c r="H6022" s="203"/>
      <c r="I6022" s="176"/>
      <c r="J6022" s="177"/>
      <c r="K6022" s="204"/>
      <c r="L6022" s="204"/>
    </row>
    <row r="6023" spans="3:12">
      <c r="C6023" s="199"/>
      <c r="D6023" s="200"/>
      <c r="E6023" s="175"/>
      <c r="F6023" s="201"/>
      <c r="G6023" s="202"/>
      <c r="H6023" s="203"/>
      <c r="I6023" s="176"/>
      <c r="J6023" s="177"/>
      <c r="K6023" s="204"/>
      <c r="L6023" s="204"/>
    </row>
    <row r="6024" spans="3:12">
      <c r="C6024" s="199"/>
      <c r="D6024" s="200"/>
      <c r="E6024" s="175"/>
      <c r="F6024" s="201"/>
      <c r="G6024" s="202"/>
      <c r="H6024" s="203"/>
      <c r="I6024" s="176"/>
      <c r="J6024" s="177"/>
      <c r="K6024" s="204"/>
      <c r="L6024" s="204"/>
    </row>
    <row r="6025" spans="3:12">
      <c r="C6025" s="199"/>
      <c r="D6025" s="200"/>
      <c r="E6025" s="175"/>
      <c r="F6025" s="201"/>
      <c r="G6025" s="202"/>
      <c r="H6025" s="203"/>
      <c r="I6025" s="176"/>
      <c r="J6025" s="177"/>
      <c r="K6025" s="204"/>
      <c r="L6025" s="204"/>
    </row>
    <row r="6026" spans="3:12">
      <c r="C6026" s="199"/>
      <c r="D6026" s="200"/>
      <c r="E6026" s="175"/>
      <c r="F6026" s="201"/>
      <c r="G6026" s="202"/>
      <c r="H6026" s="203"/>
      <c r="I6026" s="176"/>
      <c r="J6026" s="177"/>
      <c r="K6026" s="204"/>
      <c r="L6026" s="204"/>
    </row>
    <row r="6027" spans="3:12">
      <c r="C6027" s="199"/>
      <c r="D6027" s="200"/>
      <c r="E6027" s="175"/>
      <c r="F6027" s="201"/>
      <c r="G6027" s="202"/>
      <c r="H6027" s="203"/>
      <c r="I6027" s="176"/>
      <c r="J6027" s="177"/>
      <c r="K6027" s="204"/>
      <c r="L6027" s="204"/>
    </row>
    <row r="6028" spans="3:12">
      <c r="C6028" s="199"/>
      <c r="D6028" s="200"/>
      <c r="E6028" s="175"/>
      <c r="F6028" s="201"/>
      <c r="G6028" s="202"/>
      <c r="H6028" s="203"/>
      <c r="I6028" s="176"/>
      <c r="J6028" s="177"/>
      <c r="K6028" s="204"/>
      <c r="L6028" s="204"/>
    </row>
    <row r="6029" spans="3:12">
      <c r="C6029" s="199"/>
      <c r="D6029" s="200"/>
      <c r="E6029" s="175"/>
      <c r="F6029" s="201"/>
      <c r="G6029" s="202"/>
      <c r="H6029" s="203"/>
      <c r="I6029" s="176"/>
      <c r="J6029" s="177"/>
      <c r="K6029" s="204"/>
      <c r="L6029" s="204"/>
    </row>
    <row r="6030" spans="3:12">
      <c r="C6030" s="199"/>
      <c r="D6030" s="200"/>
      <c r="E6030" s="175"/>
      <c r="F6030" s="201"/>
      <c r="G6030" s="202"/>
      <c r="H6030" s="203"/>
      <c r="I6030" s="176"/>
      <c r="J6030" s="177"/>
      <c r="K6030" s="204"/>
      <c r="L6030" s="204"/>
    </row>
    <row r="6031" spans="3:12">
      <c r="C6031" s="199"/>
      <c r="D6031" s="200"/>
      <c r="E6031" s="175"/>
      <c r="F6031" s="201"/>
      <c r="G6031" s="202"/>
      <c r="H6031" s="203"/>
      <c r="I6031" s="176"/>
      <c r="J6031" s="177"/>
      <c r="K6031" s="204"/>
      <c r="L6031" s="204"/>
    </row>
    <row r="6032" spans="3:12">
      <c r="C6032" s="199"/>
      <c r="D6032" s="200"/>
      <c r="E6032" s="175"/>
      <c r="F6032" s="201"/>
      <c r="G6032" s="202"/>
      <c r="H6032" s="203"/>
      <c r="I6032" s="176"/>
      <c r="J6032" s="177"/>
      <c r="K6032" s="204"/>
      <c r="L6032" s="204"/>
    </row>
    <row r="6033" spans="3:12">
      <c r="C6033" s="199"/>
      <c r="D6033" s="200"/>
      <c r="E6033" s="175"/>
      <c r="F6033" s="201"/>
      <c r="G6033" s="202"/>
      <c r="H6033" s="203"/>
      <c r="I6033" s="176"/>
      <c r="J6033" s="177"/>
      <c r="K6033" s="204"/>
      <c r="L6033" s="204"/>
    </row>
    <row r="6034" spans="3:12">
      <c r="C6034" s="199"/>
      <c r="D6034" s="200"/>
      <c r="E6034" s="175"/>
      <c r="F6034" s="201"/>
      <c r="G6034" s="202"/>
      <c r="H6034" s="203"/>
      <c r="I6034" s="176"/>
      <c r="J6034" s="177"/>
      <c r="K6034" s="204"/>
      <c r="L6034" s="204"/>
    </row>
    <row r="6035" spans="3:12">
      <c r="C6035" s="199"/>
      <c r="D6035" s="200"/>
      <c r="E6035" s="175"/>
      <c r="F6035" s="201"/>
      <c r="G6035" s="202"/>
      <c r="H6035" s="203"/>
      <c r="I6035" s="176"/>
      <c r="J6035" s="177"/>
      <c r="K6035" s="204"/>
      <c r="L6035" s="204"/>
    </row>
    <row r="6036" spans="3:12">
      <c r="C6036" s="199"/>
      <c r="D6036" s="200"/>
      <c r="E6036" s="175"/>
      <c r="F6036" s="201"/>
      <c r="G6036" s="202"/>
      <c r="H6036" s="203"/>
      <c r="I6036" s="176"/>
      <c r="J6036" s="177"/>
      <c r="K6036" s="204"/>
      <c r="L6036" s="204"/>
    </row>
    <row r="6037" spans="3:12">
      <c r="C6037" s="199"/>
      <c r="D6037" s="200"/>
      <c r="E6037" s="175"/>
      <c r="F6037" s="201"/>
      <c r="G6037" s="202"/>
      <c r="H6037" s="203"/>
      <c r="I6037" s="176"/>
      <c r="J6037" s="177"/>
      <c r="K6037" s="204"/>
      <c r="L6037" s="204"/>
    </row>
    <row r="6038" spans="3:12">
      <c r="C6038" s="199"/>
      <c r="D6038" s="200"/>
      <c r="E6038" s="175"/>
      <c r="F6038" s="201"/>
      <c r="G6038" s="202"/>
      <c r="H6038" s="203"/>
      <c r="I6038" s="176"/>
      <c r="J6038" s="177"/>
      <c r="K6038" s="204"/>
      <c r="L6038" s="204"/>
    </row>
    <row r="6039" spans="3:12">
      <c r="C6039" s="199"/>
      <c r="D6039" s="200"/>
      <c r="E6039" s="175"/>
      <c r="F6039" s="201"/>
      <c r="G6039" s="202"/>
      <c r="H6039" s="203"/>
      <c r="I6039" s="176"/>
      <c r="J6039" s="177"/>
      <c r="K6039" s="204"/>
      <c r="L6039" s="204"/>
    </row>
    <row r="6040" spans="3:12">
      <c r="C6040" s="199"/>
      <c r="D6040" s="200"/>
      <c r="E6040" s="175"/>
      <c r="F6040" s="201"/>
      <c r="G6040" s="202"/>
      <c r="H6040" s="203"/>
      <c r="I6040" s="176"/>
      <c r="J6040" s="177"/>
      <c r="K6040" s="204"/>
      <c r="L6040" s="204"/>
    </row>
    <row r="6041" spans="3:12">
      <c r="C6041" s="199"/>
      <c r="D6041" s="200"/>
      <c r="E6041" s="175"/>
      <c r="F6041" s="201"/>
      <c r="G6041" s="202"/>
      <c r="H6041" s="203"/>
      <c r="I6041" s="176"/>
      <c r="J6041" s="177"/>
      <c r="K6041" s="204"/>
      <c r="L6041" s="204"/>
    </row>
    <row r="6042" spans="3:12">
      <c r="C6042" s="199"/>
      <c r="D6042" s="200"/>
      <c r="E6042" s="175"/>
      <c r="F6042" s="201"/>
      <c r="G6042" s="202"/>
      <c r="H6042" s="203"/>
      <c r="I6042" s="176"/>
      <c r="J6042" s="177"/>
      <c r="K6042" s="204"/>
      <c r="L6042" s="204"/>
    </row>
    <row r="6043" spans="3:12">
      <c r="C6043" s="199"/>
      <c r="D6043" s="200"/>
      <c r="E6043" s="175"/>
      <c r="F6043" s="201"/>
      <c r="G6043" s="202"/>
      <c r="H6043" s="203"/>
      <c r="I6043" s="176"/>
      <c r="J6043" s="177"/>
      <c r="K6043" s="204"/>
      <c r="L6043" s="204"/>
    </row>
    <row r="6044" spans="3:12">
      <c r="C6044" s="199"/>
      <c r="D6044" s="200"/>
      <c r="E6044" s="175"/>
      <c r="F6044" s="201"/>
      <c r="G6044" s="202"/>
      <c r="H6044" s="203"/>
      <c r="I6044" s="176"/>
      <c r="J6044" s="177"/>
      <c r="K6044" s="204"/>
      <c r="L6044" s="204"/>
    </row>
    <row r="6045" spans="3:12">
      <c r="C6045" s="199"/>
      <c r="D6045" s="200"/>
      <c r="E6045" s="175"/>
      <c r="F6045" s="201"/>
      <c r="G6045" s="202"/>
      <c r="H6045" s="203"/>
      <c r="I6045" s="176"/>
      <c r="J6045" s="177"/>
      <c r="K6045" s="204"/>
      <c r="L6045" s="204"/>
    </row>
    <row r="6046" spans="3:12">
      <c r="C6046" s="199"/>
      <c r="D6046" s="200"/>
      <c r="E6046" s="175"/>
      <c r="F6046" s="201"/>
      <c r="G6046" s="202"/>
      <c r="H6046" s="203"/>
      <c r="I6046" s="176"/>
      <c r="J6046" s="177"/>
      <c r="K6046" s="204"/>
      <c r="L6046" s="204"/>
    </row>
    <row r="6047" spans="3:12">
      <c r="C6047" s="199"/>
      <c r="D6047" s="200"/>
      <c r="E6047" s="175"/>
      <c r="F6047" s="201"/>
      <c r="G6047" s="202"/>
      <c r="H6047" s="203"/>
      <c r="I6047" s="176"/>
      <c r="J6047" s="177"/>
      <c r="K6047" s="204"/>
      <c r="L6047" s="204"/>
    </row>
    <row r="6048" spans="3:12">
      <c r="C6048" s="199"/>
      <c r="D6048" s="200"/>
      <c r="E6048" s="175"/>
      <c r="F6048" s="201"/>
      <c r="G6048" s="202"/>
      <c r="H6048" s="203"/>
      <c r="I6048" s="176"/>
      <c r="J6048" s="177"/>
      <c r="K6048" s="204"/>
      <c r="L6048" s="204"/>
    </row>
    <row r="6049" spans="3:12">
      <c r="C6049" s="199"/>
      <c r="D6049" s="200"/>
      <c r="E6049" s="175"/>
      <c r="F6049" s="201"/>
      <c r="G6049" s="202"/>
      <c r="H6049" s="203"/>
      <c r="I6049" s="176"/>
      <c r="J6049" s="177"/>
      <c r="K6049" s="204"/>
      <c r="L6049" s="204"/>
    </row>
    <row r="6050" spans="3:12">
      <c r="C6050" s="199"/>
      <c r="D6050" s="200"/>
      <c r="E6050" s="175"/>
      <c r="F6050" s="201"/>
      <c r="G6050" s="202"/>
      <c r="H6050" s="203"/>
      <c r="I6050" s="176"/>
      <c r="J6050" s="177"/>
      <c r="K6050" s="204"/>
      <c r="L6050" s="204"/>
    </row>
    <row r="6051" spans="3:12">
      <c r="C6051" s="199"/>
      <c r="D6051" s="200"/>
      <c r="E6051" s="175"/>
      <c r="F6051" s="201"/>
      <c r="G6051" s="202"/>
      <c r="H6051" s="203"/>
      <c r="I6051" s="176"/>
      <c r="J6051" s="177"/>
      <c r="K6051" s="204"/>
      <c r="L6051" s="204"/>
    </row>
    <row r="6052" spans="3:12">
      <c r="C6052" s="199"/>
      <c r="D6052" s="200"/>
      <c r="E6052" s="175"/>
      <c r="F6052" s="201"/>
      <c r="G6052" s="202"/>
      <c r="H6052" s="203"/>
      <c r="I6052" s="176"/>
      <c r="J6052" s="177"/>
      <c r="K6052" s="204"/>
      <c r="L6052" s="204"/>
    </row>
    <row r="6053" spans="3:12">
      <c r="C6053" s="199"/>
      <c r="D6053" s="200"/>
      <c r="E6053" s="175"/>
      <c r="F6053" s="201"/>
      <c r="G6053" s="202"/>
      <c r="H6053" s="203"/>
      <c r="I6053" s="176"/>
      <c r="J6053" s="177"/>
      <c r="K6053" s="204"/>
      <c r="L6053" s="204"/>
    </row>
    <row r="6054" spans="3:12">
      <c r="C6054" s="199"/>
      <c r="D6054" s="200"/>
      <c r="E6054" s="175"/>
      <c r="F6054" s="201"/>
      <c r="G6054" s="202"/>
      <c r="H6054" s="203"/>
      <c r="I6054" s="176"/>
      <c r="J6054" s="177"/>
      <c r="K6054" s="204"/>
      <c r="L6054" s="204"/>
    </row>
    <row r="6055" spans="3:12">
      <c r="C6055" s="199"/>
      <c r="D6055" s="200"/>
      <c r="E6055" s="175"/>
      <c r="F6055" s="201"/>
      <c r="G6055" s="202"/>
      <c r="H6055" s="203"/>
      <c r="I6055" s="176"/>
      <c r="J6055" s="177"/>
      <c r="K6055" s="204"/>
      <c r="L6055" s="204"/>
    </row>
    <row r="6056" spans="3:12">
      <c r="C6056" s="199"/>
      <c r="D6056" s="200"/>
      <c r="E6056" s="175"/>
      <c r="F6056" s="201"/>
      <c r="G6056" s="202"/>
      <c r="H6056" s="203"/>
      <c r="I6056" s="176"/>
      <c r="J6056" s="177"/>
      <c r="K6056" s="204"/>
      <c r="L6056" s="204"/>
    </row>
    <row r="6057" spans="3:12">
      <c r="C6057" s="199"/>
      <c r="D6057" s="200"/>
      <c r="E6057" s="175"/>
      <c r="F6057" s="201"/>
      <c r="G6057" s="202"/>
      <c r="H6057" s="203"/>
      <c r="I6057" s="176"/>
      <c r="J6057" s="177"/>
      <c r="K6057" s="204"/>
      <c r="L6057" s="204"/>
    </row>
    <row r="6058" spans="3:12">
      <c r="C6058" s="199"/>
      <c r="D6058" s="200"/>
      <c r="E6058" s="175"/>
      <c r="F6058" s="201"/>
      <c r="G6058" s="202"/>
      <c r="H6058" s="203"/>
      <c r="I6058" s="176"/>
      <c r="J6058" s="177"/>
      <c r="K6058" s="204"/>
      <c r="L6058" s="204"/>
    </row>
    <row r="6059" spans="3:12">
      <c r="C6059" s="199"/>
      <c r="D6059" s="200"/>
      <c r="E6059" s="175"/>
      <c r="F6059" s="201"/>
      <c r="G6059" s="202"/>
      <c r="H6059" s="203"/>
      <c r="I6059" s="176"/>
      <c r="J6059" s="177"/>
      <c r="K6059" s="204"/>
      <c r="L6059" s="204"/>
    </row>
    <row r="6060" spans="3:12">
      <c r="C6060" s="199"/>
      <c r="D6060" s="200"/>
      <c r="E6060" s="175"/>
      <c r="F6060" s="201"/>
      <c r="G6060" s="202"/>
      <c r="H6060" s="203"/>
      <c r="I6060" s="176"/>
      <c r="J6060" s="177"/>
      <c r="K6060" s="204"/>
      <c r="L6060" s="204"/>
    </row>
    <row r="6061" spans="3:12">
      <c r="C6061" s="199"/>
      <c r="D6061" s="200"/>
      <c r="E6061" s="175"/>
      <c r="F6061" s="201"/>
      <c r="G6061" s="202"/>
      <c r="H6061" s="203"/>
      <c r="I6061" s="176"/>
      <c r="J6061" s="177"/>
      <c r="K6061" s="204"/>
      <c r="L6061" s="204"/>
    </row>
    <row r="6062" spans="3:12">
      <c r="C6062" s="199"/>
      <c r="D6062" s="200"/>
      <c r="E6062" s="175"/>
      <c r="F6062" s="201"/>
      <c r="G6062" s="202"/>
      <c r="H6062" s="203"/>
      <c r="I6062" s="176"/>
      <c r="J6062" s="177"/>
      <c r="K6062" s="204"/>
      <c r="L6062" s="204"/>
    </row>
    <row r="6063" spans="3:12">
      <c r="C6063" s="199"/>
      <c r="D6063" s="200"/>
      <c r="E6063" s="175"/>
      <c r="F6063" s="201"/>
      <c r="G6063" s="202"/>
      <c r="H6063" s="203"/>
      <c r="I6063" s="176"/>
      <c r="J6063" s="177"/>
      <c r="K6063" s="204"/>
      <c r="L6063" s="204"/>
    </row>
    <row r="6064" spans="3:12">
      <c r="C6064" s="199"/>
      <c r="D6064" s="200"/>
      <c r="E6064" s="175"/>
      <c r="F6064" s="201"/>
      <c r="G6064" s="202"/>
      <c r="H6064" s="203"/>
      <c r="I6064" s="176"/>
      <c r="J6064" s="177"/>
      <c r="K6064" s="204"/>
      <c r="L6064" s="204"/>
    </row>
    <row r="6065" spans="3:12">
      <c r="C6065" s="199"/>
      <c r="D6065" s="200"/>
      <c r="E6065" s="175"/>
      <c r="F6065" s="201"/>
      <c r="G6065" s="202"/>
      <c r="H6065" s="203"/>
      <c r="I6065" s="176"/>
      <c r="J6065" s="177"/>
      <c r="K6065" s="204"/>
      <c r="L6065" s="204"/>
    </row>
    <row r="6066" spans="3:12">
      <c r="C6066" s="199"/>
      <c r="D6066" s="200"/>
      <c r="E6066" s="175"/>
      <c r="F6066" s="201"/>
      <c r="G6066" s="202"/>
      <c r="H6066" s="203"/>
      <c r="I6066" s="176"/>
      <c r="J6066" s="177"/>
      <c r="K6066" s="204"/>
      <c r="L6066" s="204"/>
    </row>
    <row r="6067" spans="3:12">
      <c r="C6067" s="199"/>
      <c r="D6067" s="200"/>
      <c r="E6067" s="175"/>
      <c r="F6067" s="201"/>
      <c r="G6067" s="202"/>
      <c r="H6067" s="203"/>
      <c r="I6067" s="176"/>
      <c r="J6067" s="177"/>
      <c r="K6067" s="204"/>
      <c r="L6067" s="204"/>
    </row>
    <row r="6068" spans="3:12">
      <c r="C6068" s="199"/>
      <c r="D6068" s="200"/>
      <c r="E6068" s="175"/>
      <c r="F6068" s="201"/>
      <c r="G6068" s="202"/>
      <c r="H6068" s="203"/>
      <c r="I6068" s="176"/>
      <c r="J6068" s="177"/>
      <c r="K6068" s="204"/>
      <c r="L6068" s="204"/>
    </row>
    <row r="6069" spans="3:12">
      <c r="C6069" s="199"/>
      <c r="D6069" s="200"/>
      <c r="E6069" s="175"/>
      <c r="F6069" s="201"/>
      <c r="G6069" s="202"/>
      <c r="H6069" s="203"/>
      <c r="I6069" s="176"/>
      <c r="J6069" s="177"/>
      <c r="K6069" s="204"/>
      <c r="L6069" s="204"/>
    </row>
    <row r="6070" spans="3:12">
      <c r="C6070" s="199"/>
      <c r="D6070" s="200"/>
      <c r="E6070" s="175"/>
      <c r="F6070" s="201"/>
      <c r="G6070" s="202"/>
      <c r="H6070" s="203"/>
      <c r="I6070" s="176"/>
      <c r="J6070" s="177"/>
      <c r="K6070" s="204"/>
      <c r="L6070" s="204"/>
    </row>
    <row r="6071" spans="3:12">
      <c r="C6071" s="199"/>
      <c r="D6071" s="200"/>
      <c r="E6071" s="175"/>
      <c r="F6071" s="201"/>
      <c r="G6071" s="202"/>
      <c r="H6071" s="203"/>
      <c r="I6071" s="176"/>
      <c r="J6071" s="177"/>
      <c r="K6071" s="204"/>
      <c r="L6071" s="204"/>
    </row>
    <row r="6072" spans="3:12">
      <c r="C6072" s="199"/>
      <c r="D6072" s="200"/>
      <c r="E6072" s="175"/>
      <c r="F6072" s="201"/>
      <c r="G6072" s="202"/>
      <c r="H6072" s="203"/>
      <c r="I6072" s="176"/>
      <c r="J6072" s="177"/>
      <c r="K6072" s="204"/>
      <c r="L6072" s="204"/>
    </row>
    <row r="6073" spans="3:12">
      <c r="C6073" s="199"/>
      <c r="D6073" s="200"/>
      <c r="E6073" s="175"/>
      <c r="F6073" s="201"/>
      <c r="G6073" s="202"/>
      <c r="H6073" s="203"/>
      <c r="I6073" s="176"/>
      <c r="J6073" s="177"/>
      <c r="K6073" s="204"/>
      <c r="L6073" s="204"/>
    </row>
    <row r="6074" spans="3:12">
      <c r="C6074" s="199"/>
      <c r="D6074" s="200"/>
      <c r="E6074" s="175"/>
      <c r="F6074" s="201"/>
      <c r="G6074" s="202"/>
      <c r="H6074" s="203"/>
      <c r="I6074" s="176"/>
      <c r="J6074" s="177"/>
      <c r="K6074" s="204"/>
      <c r="L6074" s="204"/>
    </row>
    <row r="6075" spans="3:12">
      <c r="C6075" s="199"/>
      <c r="D6075" s="200"/>
      <c r="E6075" s="175"/>
      <c r="F6075" s="201"/>
      <c r="G6075" s="202"/>
      <c r="H6075" s="203"/>
      <c r="I6075" s="176"/>
      <c r="J6075" s="177"/>
      <c r="K6075" s="204"/>
      <c r="L6075" s="204"/>
    </row>
    <row r="6076" spans="3:12">
      <c r="C6076" s="199"/>
      <c r="D6076" s="200"/>
      <c r="E6076" s="175"/>
      <c r="F6076" s="201"/>
      <c r="G6076" s="202"/>
      <c r="H6076" s="203"/>
      <c r="I6076" s="176"/>
      <c r="J6076" s="177"/>
      <c r="K6076" s="204"/>
      <c r="L6076" s="204"/>
    </row>
    <row r="6077" spans="3:12">
      <c r="C6077" s="199"/>
      <c r="D6077" s="200"/>
      <c r="E6077" s="175"/>
      <c r="F6077" s="201"/>
      <c r="G6077" s="202"/>
      <c r="H6077" s="203"/>
      <c r="I6077" s="176"/>
      <c r="J6077" s="177"/>
      <c r="K6077" s="204"/>
      <c r="L6077" s="204"/>
    </row>
    <row r="6078" spans="3:12">
      <c r="C6078" s="199"/>
      <c r="D6078" s="200"/>
      <c r="E6078" s="175"/>
      <c r="F6078" s="201"/>
      <c r="G6078" s="202"/>
      <c r="H6078" s="203"/>
      <c r="I6078" s="176"/>
      <c r="J6078" s="177"/>
      <c r="K6078" s="204"/>
      <c r="L6078" s="204"/>
    </row>
    <row r="6079" spans="3:12">
      <c r="C6079" s="199"/>
      <c r="D6079" s="200"/>
      <c r="E6079" s="175"/>
      <c r="F6079" s="201"/>
      <c r="G6079" s="202"/>
      <c r="H6079" s="203"/>
      <c r="I6079" s="176"/>
      <c r="J6079" s="177"/>
      <c r="K6079" s="204"/>
      <c r="L6079" s="204"/>
    </row>
    <row r="6080" spans="3:12">
      <c r="C6080" s="199"/>
      <c r="D6080" s="200"/>
      <c r="E6080" s="175"/>
      <c r="F6080" s="201"/>
      <c r="G6080" s="202"/>
      <c r="H6080" s="203"/>
      <c r="I6080" s="176"/>
      <c r="J6080" s="177"/>
      <c r="K6080" s="204"/>
      <c r="L6080" s="204"/>
    </row>
    <row r="6081" spans="3:12">
      <c r="C6081" s="199"/>
      <c r="D6081" s="200"/>
      <c r="E6081" s="175"/>
      <c r="F6081" s="201"/>
      <c r="G6081" s="202"/>
      <c r="H6081" s="203"/>
      <c r="I6081" s="176"/>
      <c r="J6081" s="177"/>
      <c r="K6081" s="204"/>
      <c r="L6081" s="204"/>
    </row>
    <row r="6082" spans="3:12">
      <c r="C6082" s="199"/>
      <c r="D6082" s="200"/>
      <c r="E6082" s="175"/>
      <c r="F6082" s="201"/>
      <c r="G6082" s="202"/>
      <c r="H6082" s="203"/>
      <c r="I6082" s="176"/>
      <c r="J6082" s="177"/>
      <c r="K6082" s="204"/>
      <c r="L6082" s="204"/>
    </row>
    <row r="6083" spans="3:12">
      <c r="C6083" s="199"/>
      <c r="D6083" s="200"/>
      <c r="E6083" s="175"/>
      <c r="F6083" s="201"/>
      <c r="G6083" s="202"/>
      <c r="H6083" s="203"/>
      <c r="I6083" s="176"/>
      <c r="J6083" s="177"/>
      <c r="K6083" s="204"/>
      <c r="L6083" s="204"/>
    </row>
    <row r="6084" spans="3:12">
      <c r="C6084" s="199"/>
      <c r="D6084" s="200"/>
      <c r="E6084" s="175"/>
      <c r="F6084" s="201"/>
      <c r="G6084" s="202"/>
      <c r="H6084" s="203"/>
      <c r="I6084" s="176"/>
      <c r="J6084" s="177"/>
      <c r="K6084" s="204"/>
      <c r="L6084" s="204"/>
    </row>
    <row r="6085" spans="3:12">
      <c r="C6085" s="199"/>
      <c r="D6085" s="200"/>
      <c r="E6085" s="175"/>
      <c r="F6085" s="201"/>
      <c r="G6085" s="202"/>
      <c r="H6085" s="203"/>
      <c r="I6085" s="176"/>
      <c r="J6085" s="177"/>
      <c r="K6085" s="204"/>
      <c r="L6085" s="204"/>
    </row>
    <row r="6086" spans="3:12">
      <c r="C6086" s="199"/>
      <c r="D6086" s="200"/>
      <c r="E6086" s="175"/>
      <c r="F6086" s="201"/>
      <c r="G6086" s="202"/>
      <c r="H6086" s="203"/>
      <c r="I6086" s="176"/>
      <c r="J6086" s="177"/>
      <c r="K6086" s="204"/>
      <c r="L6086" s="204"/>
    </row>
    <row r="6087" spans="3:12">
      <c r="C6087" s="199"/>
      <c r="D6087" s="200"/>
      <c r="E6087" s="175"/>
      <c r="F6087" s="201"/>
      <c r="G6087" s="202"/>
      <c r="H6087" s="203"/>
      <c r="I6087" s="176"/>
      <c r="J6087" s="177"/>
      <c r="K6087" s="204"/>
      <c r="L6087" s="204"/>
    </row>
    <row r="6088" spans="3:12">
      <c r="C6088" s="199"/>
      <c r="D6088" s="200"/>
      <c r="E6088" s="175"/>
      <c r="F6088" s="201"/>
      <c r="G6088" s="202"/>
      <c r="H6088" s="203"/>
      <c r="I6088" s="176"/>
      <c r="J6088" s="177"/>
      <c r="K6088" s="204"/>
      <c r="L6088" s="204"/>
    </row>
    <row r="6089" spans="3:12">
      <c r="C6089" s="199"/>
      <c r="D6089" s="200"/>
      <c r="E6089" s="175"/>
      <c r="F6089" s="201"/>
      <c r="G6089" s="202"/>
      <c r="H6089" s="203"/>
      <c r="I6089" s="176"/>
      <c r="J6089" s="177"/>
      <c r="K6089" s="204"/>
      <c r="L6089" s="204"/>
    </row>
    <row r="6090" spans="3:12">
      <c r="C6090" s="199"/>
      <c r="D6090" s="200"/>
      <c r="E6090" s="175"/>
      <c r="F6090" s="201"/>
      <c r="G6090" s="202"/>
      <c r="H6090" s="203"/>
      <c r="I6090" s="176"/>
      <c r="J6090" s="177"/>
      <c r="K6090" s="204"/>
      <c r="L6090" s="204"/>
    </row>
    <row r="6091" spans="3:12">
      <c r="C6091" s="199"/>
      <c r="D6091" s="200"/>
      <c r="E6091" s="175"/>
      <c r="F6091" s="201"/>
      <c r="G6091" s="202"/>
      <c r="H6091" s="203"/>
      <c r="I6091" s="176"/>
      <c r="J6091" s="177"/>
      <c r="K6091" s="204"/>
      <c r="L6091" s="204"/>
    </row>
    <row r="6092" spans="3:12">
      <c r="C6092" s="199"/>
      <c r="D6092" s="200"/>
      <c r="E6092" s="175"/>
      <c r="F6092" s="201"/>
      <c r="G6092" s="202"/>
      <c r="H6092" s="203"/>
      <c r="I6092" s="176"/>
      <c r="J6092" s="177"/>
      <c r="K6092" s="204"/>
      <c r="L6092" s="204"/>
    </row>
    <row r="6093" spans="3:12">
      <c r="C6093" s="199"/>
      <c r="D6093" s="200"/>
      <c r="E6093" s="175"/>
      <c r="F6093" s="201"/>
      <c r="G6093" s="202"/>
      <c r="H6093" s="203"/>
      <c r="I6093" s="176"/>
      <c r="J6093" s="177"/>
      <c r="K6093" s="204"/>
      <c r="L6093" s="204"/>
    </row>
    <row r="6094" spans="3:12">
      <c r="C6094" s="199"/>
      <c r="D6094" s="200"/>
      <c r="E6094" s="175"/>
      <c r="F6094" s="201"/>
      <c r="G6094" s="202"/>
      <c r="H6094" s="203"/>
      <c r="I6094" s="176"/>
      <c r="J6094" s="177"/>
      <c r="K6094" s="204"/>
      <c r="L6094" s="204"/>
    </row>
    <row r="6095" spans="3:12">
      <c r="C6095" s="199"/>
      <c r="D6095" s="200"/>
      <c r="E6095" s="175"/>
      <c r="F6095" s="201"/>
      <c r="G6095" s="202"/>
      <c r="H6095" s="203"/>
      <c r="I6095" s="176"/>
      <c r="J6095" s="177"/>
      <c r="K6095" s="204"/>
      <c r="L6095" s="204"/>
    </row>
    <row r="6096" spans="3:12">
      <c r="C6096" s="199"/>
      <c r="D6096" s="200"/>
      <c r="E6096" s="175"/>
      <c r="F6096" s="201"/>
      <c r="G6096" s="202"/>
      <c r="H6096" s="203"/>
      <c r="I6096" s="176"/>
      <c r="J6096" s="177"/>
      <c r="K6096" s="204"/>
      <c r="L6096" s="204"/>
    </row>
    <row r="6097" spans="3:12">
      <c r="C6097" s="199"/>
      <c r="D6097" s="200"/>
      <c r="E6097" s="175"/>
      <c r="F6097" s="201"/>
      <c r="G6097" s="202"/>
      <c r="H6097" s="203"/>
      <c r="I6097" s="176"/>
      <c r="J6097" s="177"/>
      <c r="K6097" s="204"/>
      <c r="L6097" s="204"/>
    </row>
    <row r="6098" spans="3:12">
      <c r="C6098" s="199"/>
      <c r="D6098" s="200"/>
      <c r="E6098" s="175"/>
      <c r="F6098" s="201"/>
      <c r="G6098" s="202"/>
      <c r="H6098" s="203"/>
      <c r="I6098" s="176"/>
      <c r="J6098" s="177"/>
      <c r="K6098" s="204"/>
      <c r="L6098" s="204"/>
    </row>
    <row r="6099" spans="3:12">
      <c r="C6099" s="199"/>
      <c r="D6099" s="200"/>
      <c r="E6099" s="175"/>
      <c r="F6099" s="201"/>
      <c r="G6099" s="202"/>
      <c r="H6099" s="203"/>
      <c r="I6099" s="176"/>
      <c r="J6099" s="177"/>
      <c r="K6099" s="204"/>
      <c r="L6099" s="204"/>
    </row>
    <row r="6100" spans="3:12">
      <c r="C6100" s="199"/>
      <c r="D6100" s="200"/>
      <c r="E6100" s="175"/>
      <c r="F6100" s="201"/>
      <c r="G6100" s="202"/>
      <c r="H6100" s="203"/>
      <c r="I6100" s="176"/>
      <c r="J6100" s="177"/>
      <c r="K6100" s="204"/>
      <c r="L6100" s="204"/>
    </row>
    <row r="6101" spans="3:12">
      <c r="C6101" s="199"/>
      <c r="D6101" s="200"/>
      <c r="E6101" s="175"/>
      <c r="F6101" s="201"/>
      <c r="G6101" s="202"/>
      <c r="H6101" s="203"/>
      <c r="I6101" s="176"/>
      <c r="J6101" s="177"/>
      <c r="K6101" s="204"/>
      <c r="L6101" s="204"/>
    </row>
    <row r="6102" spans="3:12">
      <c r="C6102" s="199"/>
      <c r="D6102" s="200"/>
      <c r="E6102" s="175"/>
      <c r="F6102" s="201"/>
      <c r="G6102" s="202"/>
      <c r="H6102" s="203"/>
      <c r="I6102" s="176"/>
      <c r="J6102" s="177"/>
      <c r="K6102" s="204"/>
      <c r="L6102" s="204"/>
    </row>
    <row r="6103" spans="3:12">
      <c r="C6103" s="199"/>
      <c r="D6103" s="200"/>
      <c r="E6103" s="175"/>
      <c r="F6103" s="201"/>
      <c r="G6103" s="202"/>
      <c r="H6103" s="203"/>
      <c r="I6103" s="176"/>
      <c r="J6103" s="177"/>
      <c r="K6103" s="204"/>
      <c r="L6103" s="204"/>
    </row>
    <row r="6104" spans="3:12">
      <c r="C6104" s="199"/>
      <c r="D6104" s="200"/>
      <c r="E6104" s="175"/>
      <c r="F6104" s="201"/>
      <c r="G6104" s="202"/>
      <c r="H6104" s="203"/>
      <c r="I6104" s="176"/>
      <c r="J6104" s="177"/>
      <c r="K6104" s="204"/>
      <c r="L6104" s="204"/>
    </row>
    <row r="6105" spans="3:12">
      <c r="C6105" s="199"/>
      <c r="D6105" s="200"/>
      <c r="E6105" s="175"/>
      <c r="F6105" s="201"/>
      <c r="G6105" s="202"/>
      <c r="H6105" s="203"/>
      <c r="I6105" s="176"/>
      <c r="J6105" s="177"/>
      <c r="K6105" s="204"/>
      <c r="L6105" s="204"/>
    </row>
    <row r="6106" spans="3:12">
      <c r="C6106" s="199"/>
      <c r="D6106" s="200"/>
      <c r="E6106" s="175"/>
      <c r="F6106" s="201"/>
      <c r="G6106" s="202"/>
      <c r="H6106" s="203"/>
      <c r="I6106" s="176"/>
      <c r="J6106" s="177"/>
      <c r="K6106" s="204"/>
      <c r="L6106" s="204"/>
    </row>
    <row r="6107" spans="3:12">
      <c r="C6107" s="199"/>
      <c r="D6107" s="200"/>
      <c r="E6107" s="175"/>
      <c r="F6107" s="201"/>
      <c r="G6107" s="202"/>
      <c r="H6107" s="203"/>
      <c r="I6107" s="176"/>
      <c r="J6107" s="177"/>
      <c r="K6107" s="204"/>
      <c r="L6107" s="204"/>
    </row>
    <row r="6108" spans="3:12">
      <c r="C6108" s="199"/>
      <c r="D6108" s="200"/>
      <c r="E6108" s="175"/>
      <c r="F6108" s="201"/>
      <c r="G6108" s="202"/>
      <c r="H6108" s="203"/>
      <c r="I6108" s="176"/>
      <c r="J6108" s="177"/>
      <c r="K6108" s="204"/>
      <c r="L6108" s="204"/>
    </row>
    <row r="6109" spans="3:12">
      <c r="C6109" s="199"/>
      <c r="D6109" s="200"/>
      <c r="E6109" s="175"/>
      <c r="F6109" s="201"/>
      <c r="G6109" s="202"/>
      <c r="H6109" s="203"/>
      <c r="I6109" s="176"/>
      <c r="J6109" s="177"/>
      <c r="K6109" s="204"/>
      <c r="L6109" s="204"/>
    </row>
    <row r="6110" spans="3:12">
      <c r="C6110" s="199"/>
      <c r="D6110" s="200"/>
      <c r="E6110" s="175"/>
      <c r="F6110" s="201"/>
      <c r="G6110" s="202"/>
      <c r="H6110" s="203"/>
      <c r="I6110" s="176"/>
      <c r="J6110" s="177"/>
      <c r="K6110" s="204"/>
      <c r="L6110" s="204"/>
    </row>
    <row r="6111" spans="3:12">
      <c r="C6111" s="199"/>
      <c r="D6111" s="200"/>
      <c r="E6111" s="175"/>
      <c r="F6111" s="201"/>
      <c r="G6111" s="202"/>
      <c r="H6111" s="203"/>
      <c r="I6111" s="176"/>
      <c r="J6111" s="177"/>
      <c r="K6111" s="204"/>
      <c r="L6111" s="204"/>
    </row>
    <row r="6112" spans="3:12">
      <c r="C6112" s="199"/>
      <c r="D6112" s="200"/>
      <c r="E6112" s="175"/>
      <c r="F6112" s="201"/>
      <c r="G6112" s="202"/>
      <c r="H6112" s="203"/>
      <c r="I6112" s="176"/>
      <c r="J6112" s="177"/>
      <c r="K6112" s="204"/>
      <c r="L6112" s="204"/>
    </row>
    <row r="6113" spans="3:12">
      <c r="C6113" s="199"/>
      <c r="D6113" s="200"/>
      <c r="E6113" s="175"/>
      <c r="F6113" s="201"/>
      <c r="G6113" s="202"/>
      <c r="H6113" s="203"/>
      <c r="I6113" s="176"/>
      <c r="J6113" s="177"/>
      <c r="K6113" s="204"/>
      <c r="L6113" s="204"/>
    </row>
    <row r="6114" spans="3:12">
      <c r="C6114" s="199"/>
      <c r="D6114" s="200"/>
      <c r="E6114" s="175"/>
      <c r="F6114" s="201"/>
      <c r="G6114" s="202"/>
      <c r="H6114" s="203"/>
      <c r="I6114" s="176"/>
      <c r="J6114" s="177"/>
      <c r="K6114" s="204"/>
      <c r="L6114" s="204"/>
    </row>
    <row r="6115" spans="3:12">
      <c r="C6115" s="199"/>
      <c r="D6115" s="200"/>
      <c r="E6115" s="175"/>
      <c r="F6115" s="201"/>
      <c r="G6115" s="202"/>
      <c r="H6115" s="203"/>
      <c r="I6115" s="176"/>
      <c r="J6115" s="177"/>
      <c r="K6115" s="204"/>
      <c r="L6115" s="204"/>
    </row>
    <row r="6116" spans="3:12">
      <c r="C6116" s="199"/>
      <c r="D6116" s="200"/>
      <c r="E6116" s="175"/>
      <c r="F6116" s="201"/>
      <c r="G6116" s="202"/>
      <c r="H6116" s="203"/>
      <c r="I6116" s="176"/>
      <c r="J6116" s="177"/>
      <c r="K6116" s="204"/>
      <c r="L6116" s="204"/>
    </row>
    <row r="6117" spans="3:12">
      <c r="C6117" s="199"/>
      <c r="D6117" s="200"/>
      <c r="E6117" s="175"/>
      <c r="F6117" s="201"/>
      <c r="G6117" s="202"/>
      <c r="H6117" s="203"/>
      <c r="I6117" s="176"/>
      <c r="J6117" s="177"/>
      <c r="K6117" s="204"/>
      <c r="L6117" s="204"/>
    </row>
    <row r="6118" spans="3:12">
      <c r="C6118" s="199"/>
      <c r="D6118" s="200"/>
      <c r="E6118" s="175"/>
      <c r="F6118" s="201"/>
      <c r="G6118" s="202"/>
      <c r="H6118" s="203"/>
      <c r="I6118" s="176"/>
      <c r="J6118" s="177"/>
      <c r="K6118" s="204"/>
      <c r="L6118" s="204"/>
    </row>
    <row r="6119" spans="3:12">
      <c r="C6119" s="199"/>
      <c r="D6119" s="200"/>
      <c r="E6119" s="175"/>
      <c r="F6119" s="201"/>
      <c r="G6119" s="202"/>
      <c r="H6119" s="203"/>
      <c r="I6119" s="176"/>
      <c r="J6119" s="177"/>
      <c r="K6119" s="204"/>
      <c r="L6119" s="204"/>
    </row>
    <row r="6120" spans="3:12">
      <c r="C6120" s="199"/>
      <c r="D6120" s="200"/>
      <c r="E6120" s="175"/>
      <c r="F6120" s="201"/>
      <c r="G6120" s="202"/>
      <c r="H6120" s="203"/>
      <c r="I6120" s="176"/>
      <c r="J6120" s="177"/>
      <c r="K6120" s="204"/>
      <c r="L6120" s="204"/>
    </row>
    <row r="6121" spans="3:12">
      <c r="C6121" s="199"/>
      <c r="D6121" s="200"/>
      <c r="E6121" s="175"/>
      <c r="F6121" s="201"/>
      <c r="G6121" s="202"/>
      <c r="H6121" s="203"/>
      <c r="I6121" s="176"/>
      <c r="J6121" s="177"/>
      <c r="K6121" s="204"/>
      <c r="L6121" s="204"/>
    </row>
    <row r="6122" spans="3:12">
      <c r="C6122" s="199"/>
      <c r="D6122" s="200"/>
      <c r="E6122" s="175"/>
      <c r="F6122" s="201"/>
      <c r="G6122" s="202"/>
      <c r="H6122" s="203"/>
      <c r="I6122" s="176"/>
      <c r="J6122" s="177"/>
      <c r="K6122" s="204"/>
      <c r="L6122" s="204"/>
    </row>
    <row r="6123" spans="3:12">
      <c r="C6123" s="199"/>
      <c r="D6123" s="200"/>
      <c r="E6123" s="175"/>
      <c r="F6123" s="201"/>
      <c r="G6123" s="202"/>
      <c r="H6123" s="203"/>
      <c r="I6123" s="176"/>
      <c r="J6123" s="177"/>
      <c r="K6123" s="204"/>
      <c r="L6123" s="204"/>
    </row>
    <row r="6124" spans="3:12">
      <c r="C6124" s="199"/>
      <c r="D6124" s="200"/>
      <c r="E6124" s="175"/>
      <c r="F6124" s="201"/>
      <c r="G6124" s="202"/>
      <c r="H6124" s="203"/>
      <c r="I6124" s="176"/>
      <c r="J6124" s="177"/>
      <c r="K6124" s="204"/>
      <c r="L6124" s="204"/>
    </row>
    <row r="6125" spans="3:12">
      <c r="C6125" s="199"/>
      <c r="D6125" s="200"/>
      <c r="E6125" s="175"/>
      <c r="F6125" s="201"/>
      <c r="G6125" s="202"/>
      <c r="H6125" s="203"/>
      <c r="I6125" s="176"/>
      <c r="J6125" s="177"/>
      <c r="K6125" s="204"/>
      <c r="L6125" s="204"/>
    </row>
    <row r="6126" spans="3:12">
      <c r="C6126" s="199"/>
      <c r="D6126" s="200"/>
      <c r="E6126" s="175"/>
      <c r="F6126" s="201"/>
      <c r="G6126" s="202"/>
      <c r="H6126" s="203"/>
      <c r="I6126" s="176"/>
      <c r="J6126" s="177"/>
      <c r="K6126" s="204"/>
      <c r="L6126" s="204"/>
    </row>
    <row r="6127" spans="3:12">
      <c r="C6127" s="199"/>
      <c r="D6127" s="200"/>
      <c r="E6127" s="175"/>
      <c r="F6127" s="201"/>
      <c r="G6127" s="202"/>
      <c r="H6127" s="203"/>
      <c r="I6127" s="176"/>
      <c r="J6127" s="177"/>
      <c r="K6127" s="204"/>
      <c r="L6127" s="204"/>
    </row>
    <row r="6128" spans="3:12">
      <c r="C6128" s="199"/>
      <c r="D6128" s="200"/>
      <c r="E6128" s="175"/>
      <c r="F6128" s="201"/>
      <c r="G6128" s="202"/>
      <c r="H6128" s="203"/>
      <c r="I6128" s="176"/>
      <c r="J6128" s="177"/>
      <c r="K6128" s="204"/>
      <c r="L6128" s="204"/>
    </row>
    <row r="6129" spans="3:12">
      <c r="C6129" s="199"/>
      <c r="D6129" s="200"/>
      <c r="E6129" s="175"/>
      <c r="F6129" s="201"/>
      <c r="G6129" s="202"/>
      <c r="H6129" s="203"/>
      <c r="I6129" s="176"/>
      <c r="J6129" s="177"/>
      <c r="K6129" s="204"/>
      <c r="L6129" s="204"/>
    </row>
    <row r="6130" spans="3:12">
      <c r="C6130" s="199"/>
      <c r="D6130" s="200"/>
      <c r="E6130" s="175"/>
      <c r="F6130" s="201"/>
      <c r="G6130" s="202"/>
      <c r="H6130" s="203"/>
      <c r="I6130" s="176"/>
      <c r="J6130" s="177"/>
      <c r="K6130" s="204"/>
      <c r="L6130" s="204"/>
    </row>
    <row r="6131" spans="3:12">
      <c r="C6131" s="199"/>
      <c r="D6131" s="200"/>
      <c r="E6131" s="175"/>
      <c r="F6131" s="201"/>
      <c r="G6131" s="202"/>
      <c r="H6131" s="203"/>
      <c r="I6131" s="176"/>
      <c r="J6131" s="177"/>
      <c r="K6131" s="204"/>
      <c r="L6131" s="204"/>
    </row>
    <row r="6132" spans="3:12">
      <c r="C6132" s="199"/>
      <c r="D6132" s="200"/>
      <c r="E6132" s="175"/>
      <c r="F6132" s="201"/>
      <c r="G6132" s="202"/>
      <c r="H6132" s="203"/>
      <c r="I6132" s="176"/>
      <c r="J6132" s="177"/>
      <c r="K6132" s="204"/>
      <c r="L6132" s="204"/>
    </row>
    <row r="6133" spans="3:12">
      <c r="C6133" s="199"/>
      <c r="D6133" s="200"/>
      <c r="E6133" s="175"/>
      <c r="F6133" s="201"/>
      <c r="G6133" s="202"/>
      <c r="H6133" s="203"/>
      <c r="I6133" s="176"/>
      <c r="J6133" s="177"/>
      <c r="K6133" s="204"/>
      <c r="L6133" s="204"/>
    </row>
    <row r="6134" spans="3:12">
      <c r="C6134" s="199"/>
      <c r="D6134" s="200"/>
      <c r="E6134" s="175"/>
      <c r="F6134" s="201"/>
      <c r="G6134" s="202"/>
      <c r="H6134" s="203"/>
      <c r="I6134" s="176"/>
      <c r="J6134" s="177"/>
      <c r="K6134" s="204"/>
      <c r="L6134" s="204"/>
    </row>
    <row r="6135" spans="3:12">
      <c r="C6135" s="199"/>
      <c r="D6135" s="200"/>
      <c r="E6135" s="175"/>
      <c r="F6135" s="201"/>
      <c r="G6135" s="202"/>
      <c r="H6135" s="203"/>
      <c r="I6135" s="176"/>
      <c r="J6135" s="177"/>
      <c r="K6135" s="204"/>
      <c r="L6135" s="204"/>
    </row>
    <row r="6136" spans="3:12">
      <c r="C6136" s="199"/>
      <c r="D6136" s="200"/>
      <c r="E6136" s="175"/>
      <c r="F6136" s="201"/>
      <c r="G6136" s="202"/>
      <c r="H6136" s="203"/>
      <c r="I6136" s="176"/>
      <c r="J6136" s="177"/>
      <c r="K6136" s="204"/>
      <c r="L6136" s="204"/>
    </row>
    <row r="6137" spans="3:12">
      <c r="C6137" s="199"/>
      <c r="D6137" s="200"/>
      <c r="E6137" s="175"/>
      <c r="F6137" s="201"/>
      <c r="G6137" s="202"/>
      <c r="H6137" s="203"/>
      <c r="I6137" s="176"/>
      <c r="J6137" s="177"/>
      <c r="K6137" s="204"/>
      <c r="L6137" s="204"/>
    </row>
    <row r="6138" spans="3:12">
      <c r="C6138" s="199"/>
      <c r="D6138" s="200"/>
      <c r="E6138" s="175"/>
      <c r="F6138" s="201"/>
      <c r="G6138" s="202"/>
      <c r="H6138" s="203"/>
      <c r="I6138" s="176"/>
      <c r="J6138" s="177"/>
      <c r="K6138" s="204"/>
      <c r="L6138" s="204"/>
    </row>
    <row r="6139" spans="3:12">
      <c r="C6139" s="199"/>
      <c r="D6139" s="200"/>
      <c r="E6139" s="175"/>
      <c r="F6139" s="201"/>
      <c r="G6139" s="202"/>
      <c r="H6139" s="203"/>
      <c r="I6139" s="176"/>
      <c r="J6139" s="177"/>
      <c r="K6139" s="204"/>
      <c r="L6139" s="204"/>
    </row>
    <row r="6140" spans="3:12">
      <c r="C6140" s="199"/>
      <c r="D6140" s="200"/>
      <c r="E6140" s="175"/>
      <c r="F6140" s="201"/>
      <c r="G6140" s="202"/>
      <c r="H6140" s="203"/>
      <c r="I6140" s="176"/>
      <c r="J6140" s="177"/>
      <c r="K6140" s="204"/>
      <c r="L6140" s="204"/>
    </row>
    <row r="6141" spans="3:12">
      <c r="C6141" s="199"/>
      <c r="D6141" s="200"/>
      <c r="E6141" s="175"/>
      <c r="F6141" s="201"/>
      <c r="G6141" s="202"/>
      <c r="H6141" s="203"/>
      <c r="I6141" s="176"/>
      <c r="J6141" s="177"/>
      <c r="K6141" s="204"/>
      <c r="L6141" s="204"/>
    </row>
  </sheetData>
  <sheetProtection autoFilter="0"/>
  <autoFilter ref="C5:L2088" xr:uid="{A8130EC2-5352-436F-B072-29E58C4E38CB}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600-000000000000}">
          <x14:formula1>
            <xm:f>OFFSET(CADA_PROF!$C$6,,,COUNTA(CADA_PROF!$C$6:$C$206),1)</xm:f>
          </x14:formula1>
          <xm:sqref>G6:G3005</xm:sqref>
        </x14:dataValidation>
        <x14:dataValidation type="list" allowBlank="1" showInputMessage="1" showErrorMessage="1" xr:uid="{00000000-0002-0000-0600-000001000000}">
          <x14:formula1>
            <xm:f>OFFSET(CADA_PROD!$D$6,,,COUNTA(CADA_PROD!$D$6:$D$1006),1)</xm:f>
          </x14:formula1>
          <xm:sqref>D6:D3005</xm:sqref>
        </x14:dataValidation>
        <x14:dataValidation type="list" allowBlank="1" showInputMessage="1" showErrorMessage="1" xr:uid="{00000000-0002-0000-0600-000002000000}">
          <x14:formula1>
            <xm:f>OFFSET(CADA_CENT!$C$6,,,COUNTA(CADA_CENT!$C$6:$C$51),1)</xm:f>
          </x14:formula1>
          <xm:sqref>L6:L3005</xm:sqref>
        </x14:dataValidation>
        <x14:dataValidation type="list" allowBlank="1" showInputMessage="1" showErrorMessage="1" xr:uid="{00000000-0002-0000-0600-000003000000}">
          <x14:formula1>
            <xm:f>OFFSET(CADA_LOCA!$C$6,,,COUNTA(CADA_LOCA!$C$6:$C$51),1)</xm:f>
          </x14:formula1>
          <xm:sqref>K6:K3005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XFC3821"/>
  <sheetViews>
    <sheetView showGridLines="0" showRowColHeaders="0" zoomScale="90" zoomScaleNormal="90" zoomScalePageLayoutView="80" workbookViewId="0">
      <pane ySplit="5" topLeftCell="A6" activePane="bottomLeft" state="frozen"/>
      <selection activeCell="D15" sqref="D15"/>
      <selection pane="bottomLeft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7.796875" style="117" customWidth="1"/>
    <col min="4" max="4" width="22.19921875" style="118" customWidth="1"/>
    <col min="5" max="8" width="9" style="118" customWidth="1"/>
    <col min="9" max="9" width="18" style="118" customWidth="1"/>
    <col min="10" max="10" width="14.69921875" style="118" customWidth="1"/>
    <col min="11" max="12" width="8.796875" style="118" customWidth="1"/>
    <col min="13" max="13" width="12.69921875" style="118" customWidth="1"/>
    <col min="14" max="14" width="9.69921875" style="118" customWidth="1"/>
    <col min="15" max="16" width="10.69921875" style="21" hidden="1" customWidth="1"/>
    <col min="17" max="20" width="10.69921875" style="21" customWidth="1"/>
    <col min="21" max="21" width="10.69921875" style="125" customWidth="1"/>
    <col min="22" max="22" width="10.69921875" style="129" hidden="1"/>
    <col min="23" max="16382" width="11" style="129" hidden="1"/>
    <col min="16383" max="16383" width="2.296875" style="129" hidden="1"/>
    <col min="16384" max="16384" width="4.59765625" style="129" hidden="1"/>
  </cols>
  <sheetData>
    <row r="1" spans="1:21" ht="64.5" customHeight="1">
      <c r="C1" s="105"/>
      <c r="D1" s="98"/>
      <c r="E1" s="98"/>
      <c r="F1" s="98"/>
      <c r="G1" s="98"/>
      <c r="H1" s="106"/>
      <c r="I1" s="98"/>
      <c r="J1" s="98"/>
      <c r="K1" s="98"/>
      <c r="L1" s="98"/>
      <c r="M1" s="98"/>
      <c r="N1" s="98"/>
    </row>
    <row r="2" spans="1:21" ht="50.25" customHeight="1">
      <c r="A2" s="76"/>
      <c r="B2" s="76"/>
      <c r="C2" s="107"/>
      <c r="D2" s="108"/>
      <c r="E2" s="108"/>
      <c r="F2" s="108"/>
      <c r="G2" s="109"/>
      <c r="H2" s="108"/>
      <c r="I2" s="108"/>
      <c r="J2" s="109"/>
      <c r="K2" s="109"/>
      <c r="L2" s="109"/>
      <c r="M2" s="109"/>
      <c r="N2" s="109"/>
      <c r="O2" s="76"/>
      <c r="P2" s="76"/>
      <c r="Q2" s="76"/>
      <c r="R2" s="76"/>
      <c r="S2" s="76"/>
      <c r="T2" s="76"/>
      <c r="U2" s="151"/>
    </row>
    <row r="3" spans="1:21" ht="44.25" customHeight="1">
      <c r="C3" s="110"/>
      <c r="D3" s="98"/>
      <c r="E3" s="111"/>
      <c r="F3" s="111"/>
      <c r="G3" s="98"/>
      <c r="H3" s="98"/>
      <c r="I3" s="98"/>
      <c r="J3" s="98"/>
      <c r="K3" s="98"/>
      <c r="L3" s="98"/>
      <c r="M3" s="98"/>
      <c r="N3" s="98"/>
    </row>
    <row r="4" spans="1:21" ht="15" customHeight="1" thickBot="1">
      <c r="C4" s="112"/>
      <c r="D4" s="113"/>
      <c r="E4" s="113"/>
      <c r="F4" s="113"/>
      <c r="G4" s="98"/>
      <c r="H4" s="113"/>
      <c r="I4" s="113"/>
      <c r="J4" s="98"/>
      <c r="K4" s="98"/>
      <c r="L4" s="98"/>
      <c r="M4" s="98"/>
      <c r="N4" s="98"/>
    </row>
    <row r="5" spans="1:21" ht="37.5" customHeight="1" thickTop="1" thickBot="1">
      <c r="C5" s="114" t="s">
        <v>13</v>
      </c>
      <c r="D5" s="115" t="s">
        <v>14</v>
      </c>
      <c r="E5" s="115" t="s">
        <v>15</v>
      </c>
      <c r="F5" s="115" t="s">
        <v>42</v>
      </c>
      <c r="G5" s="115" t="s">
        <v>43</v>
      </c>
      <c r="H5" s="115" t="s">
        <v>40</v>
      </c>
      <c r="I5" s="116" t="s">
        <v>41</v>
      </c>
      <c r="J5" s="115" t="s">
        <v>48</v>
      </c>
      <c r="K5" s="115" t="s">
        <v>82</v>
      </c>
      <c r="L5" s="115" t="s">
        <v>83</v>
      </c>
      <c r="M5" s="115" t="s">
        <v>45</v>
      </c>
      <c r="N5" s="115" t="s">
        <v>47</v>
      </c>
    </row>
    <row r="6" spans="1:21" ht="30" customHeight="1" thickTop="1">
      <c r="C6" s="178" t="str">
        <f>IF(CADA_PROD!C6="","",CADA_PROD!C6)</f>
        <v/>
      </c>
      <c r="D6" s="179" t="str">
        <f>IF(CADA_PROD!D6="","",CADA_PROD!D6)</f>
        <v/>
      </c>
      <c r="E6" s="180" t="str">
        <f>IF(CADA_PROD!E6="","",CADA_PROD!E6)</f>
        <v/>
      </c>
      <c r="F6" s="180" t="str">
        <f>IF(CADA_PROD!D6="","",SUMIFS(MOVI_ENTR!I:I,MOVI_ENTR!D:D,D6))</f>
        <v/>
      </c>
      <c r="G6" s="180" t="str">
        <f>IF(CADA_PROD!C6="","",SUMIFS(MOVI_SAID!H:H,MOVI_SAID!D:D,D6))</f>
        <v/>
      </c>
      <c r="H6" s="180" t="str">
        <f>IFERROR(F6-G6,"")</f>
        <v/>
      </c>
      <c r="I6" s="181" t="str">
        <f>IF(CADA_PROD!C6="","",IFERROR(IF(H6&lt;=0,"Sem estoque",IF(H6/E6&lt;0.25,"Quase sem estoque",IF(H6/E6&lt;1.2,"Estoque baixo",IF(H6/E6&lt;2,"Estoque moderado","Estoque confortável")))),""))</f>
        <v/>
      </c>
      <c r="J6" s="182" t="str">
        <f>IF(CADA_PROD!C6="","",SUMIFS(MOVI_ENTR!M:M,MOVI_ENTR!D:D,D6))</f>
        <v/>
      </c>
      <c r="K6" s="183" t="str">
        <f>IF(CADA_PROD!C6="","",IFERROR($J6/SUM($J$6:$J$1006),""))</f>
        <v/>
      </c>
      <c r="L6" s="183" t="str">
        <f>IF(CADA_PROD!C6="","",IFERROR(H6/SUM($H$6:$H$1006)+P6,""))</f>
        <v/>
      </c>
      <c r="M6" s="182" t="str">
        <f>IF(CADA_PROD!$C6="","",IFERROR(SUMIFS(MOVI_ENTR!M:M,MOVI_ENTR!D:D,D6)/SUMIFS(MOVI_ENTR!I:I,MOVI_ENTR!D:D,D6),0))</f>
        <v/>
      </c>
      <c r="N6" s="184" t="str">
        <f>IF(CADA_PROD!C6="","",G6/E6)</f>
        <v/>
      </c>
      <c r="O6" s="21" t="str">
        <f t="shared" ref="O6:O69" si="0">IF(D6="","",H6&lt;E6)</f>
        <v/>
      </c>
      <c r="P6" s="21">
        <v>9.9999999999999995E-7</v>
      </c>
    </row>
    <row r="7" spans="1:21" ht="30" customHeight="1">
      <c r="C7" s="178" t="str">
        <f>IF(CADA_PROD!C7="","",CADA_PROD!C7)</f>
        <v/>
      </c>
      <c r="D7" s="179" t="str">
        <f>IF(CADA_PROD!D7="","",CADA_PROD!D7)</f>
        <v/>
      </c>
      <c r="E7" s="180" t="str">
        <f>IF(CADA_PROD!E7="","",CADA_PROD!E7)</f>
        <v/>
      </c>
      <c r="F7" s="180" t="str">
        <f>IF(CADA_PROD!D7="","",SUMIFS(MOVI_ENTR!I:I,MOVI_ENTR!D:D,D7))</f>
        <v/>
      </c>
      <c r="G7" s="180" t="str">
        <f>IF(CADA_PROD!C7="","",SUMIFS(MOVI_SAID!H:H,MOVI_SAID!D:D,D7))</f>
        <v/>
      </c>
      <c r="H7" s="180" t="str">
        <f t="shared" ref="H7:H70" si="1">IFERROR(F7-G7,"")</f>
        <v/>
      </c>
      <c r="I7" s="181" t="str">
        <f>IF(CADA_PROD!C7="","",IFERROR(IF(H7&lt;=0,"Sem estoque",IF(H7/E7&lt;0.25,"Quase sem estoque",IF(H7/E7&lt;1.2,"Estoque baixo",IF(H7/E7&lt;2,"Estoque moderado","Estoque confortável")))),""))</f>
        <v/>
      </c>
      <c r="J7" s="182" t="str">
        <f>IF(CADA_PROD!C7="","",SUMIFS(MOVI_ENTR!M:M,MOVI_ENTR!D:D,D7))</f>
        <v/>
      </c>
      <c r="K7" s="183" t="str">
        <f>IF(CADA_PROD!C7="","",IFERROR($J7/SUM($J$6:$J$1006),""))</f>
        <v/>
      </c>
      <c r="L7" s="183" t="str">
        <f>IF(CADA_PROD!C7="","",IFERROR(H7/SUM($H$6:$H$1006)+P7,""))</f>
        <v/>
      </c>
      <c r="M7" s="182" t="str">
        <f>IF(CADA_PROD!$C7="","",IFERROR(SUMIFS(MOVI_ENTR!M:M,MOVI_ENTR!D:D,D7)/SUMIFS(MOVI_ENTR!I:I,MOVI_ENTR!D:D,D7),0))</f>
        <v/>
      </c>
      <c r="N7" s="184" t="str">
        <f>IF(CADA_PROD!C7="","",G7/E7)</f>
        <v/>
      </c>
      <c r="O7" s="21" t="str">
        <f t="shared" si="0"/>
        <v/>
      </c>
      <c r="P7" s="21">
        <v>1.9999999999999999E-6</v>
      </c>
    </row>
    <row r="8" spans="1:21" ht="30" customHeight="1">
      <c r="C8" s="178" t="str">
        <f>IF(CADA_PROD!C8="","",CADA_PROD!C8)</f>
        <v/>
      </c>
      <c r="D8" s="179" t="str">
        <f>IF(CADA_PROD!D8="","",CADA_PROD!D8)</f>
        <v/>
      </c>
      <c r="E8" s="180" t="str">
        <f>IF(CADA_PROD!E8="","",CADA_PROD!E8)</f>
        <v/>
      </c>
      <c r="F8" s="180" t="str">
        <f>IF(CADA_PROD!D8="","",SUMIFS(MOVI_ENTR!I:I,MOVI_ENTR!D:D,D8))</f>
        <v/>
      </c>
      <c r="G8" s="180" t="str">
        <f>IF(CADA_PROD!C8="","",SUMIFS(MOVI_SAID!H:H,MOVI_SAID!D:D,D8))</f>
        <v/>
      </c>
      <c r="H8" s="180" t="str">
        <f t="shared" si="1"/>
        <v/>
      </c>
      <c r="I8" s="181" t="str">
        <f>IF(CADA_PROD!C8="","",IFERROR(IF(H8&lt;=0,"Sem estoque",IF(H8/E8&lt;0.25,"Quase sem estoque",IF(H8/E8&lt;1.2,"Estoque baixo",IF(H8/E8&lt;2,"Estoque moderado","Estoque confortável")))),""))</f>
        <v/>
      </c>
      <c r="J8" s="182" t="str">
        <f>IF(CADA_PROD!C8="","",SUMIFS(MOVI_ENTR!M:M,MOVI_ENTR!D:D,D8))</f>
        <v/>
      </c>
      <c r="K8" s="183" t="str">
        <f>IF(CADA_PROD!C8="","",IFERROR($J8/SUM($J$6:$J$1006),""))</f>
        <v/>
      </c>
      <c r="L8" s="183" t="str">
        <f>IF(CADA_PROD!C8="","",IFERROR(H8/SUM($H$6:$H$1006)+P8,""))</f>
        <v/>
      </c>
      <c r="M8" s="182" t="str">
        <f>IF(CADA_PROD!$C8="","",IFERROR(SUMIFS(MOVI_ENTR!M:M,MOVI_ENTR!D:D,D8)/SUMIFS(MOVI_ENTR!I:I,MOVI_ENTR!D:D,D8),0))</f>
        <v/>
      </c>
      <c r="N8" s="184" t="str">
        <f>IF(CADA_PROD!C8="","",G8/E8)</f>
        <v/>
      </c>
      <c r="O8" s="21" t="str">
        <f t="shared" si="0"/>
        <v/>
      </c>
      <c r="P8" s="21">
        <v>3.0000000000000001E-6</v>
      </c>
    </row>
    <row r="9" spans="1:21" ht="30" customHeight="1">
      <c r="C9" s="178" t="str">
        <f>IF(CADA_PROD!C9="","",CADA_PROD!C9)</f>
        <v/>
      </c>
      <c r="D9" s="179" t="str">
        <f>IF(CADA_PROD!D9="","",CADA_PROD!D9)</f>
        <v/>
      </c>
      <c r="E9" s="180" t="str">
        <f>IF(CADA_PROD!E9="","",CADA_PROD!E9)</f>
        <v/>
      </c>
      <c r="F9" s="180" t="str">
        <f>IF(CADA_PROD!D9="","",SUMIFS(MOVI_ENTR!I:I,MOVI_ENTR!D:D,D9))</f>
        <v/>
      </c>
      <c r="G9" s="180" t="str">
        <f>IF(CADA_PROD!C9="","",SUMIFS(MOVI_SAID!H:H,MOVI_SAID!D:D,D9))</f>
        <v/>
      </c>
      <c r="H9" s="180" t="str">
        <f t="shared" si="1"/>
        <v/>
      </c>
      <c r="I9" s="181" t="str">
        <f>IF(CADA_PROD!C9="","",IFERROR(IF(H9&lt;=0,"Sem estoque",IF(H9/E9&lt;0.25,"Quase sem estoque",IF(H9/E9&lt;1.2,"Estoque baixo",IF(H9/E9&lt;2,"Estoque moderado","Estoque confortável")))),""))</f>
        <v/>
      </c>
      <c r="J9" s="182" t="str">
        <f>IF(CADA_PROD!C9="","",SUMIFS(MOVI_ENTR!M:M,MOVI_ENTR!D:D,D9))</f>
        <v/>
      </c>
      <c r="K9" s="183" t="str">
        <f>IF(CADA_PROD!C9="","",IFERROR($J9/SUM($J$6:$J$1006),""))</f>
        <v/>
      </c>
      <c r="L9" s="183" t="str">
        <f>IF(CADA_PROD!C9="","",IFERROR(H9/SUM($H$6:$H$1006)+P9,""))</f>
        <v/>
      </c>
      <c r="M9" s="182" t="str">
        <f>IF(CADA_PROD!$C9="","",IFERROR(SUMIFS(MOVI_ENTR!M:M,MOVI_ENTR!D:D,D9)/SUMIFS(MOVI_ENTR!I:I,MOVI_ENTR!D:D,D9),0))</f>
        <v/>
      </c>
      <c r="N9" s="184" t="str">
        <f>IF(CADA_PROD!C9="","",G9/E9)</f>
        <v/>
      </c>
      <c r="O9" s="21" t="str">
        <f t="shared" si="0"/>
        <v/>
      </c>
      <c r="P9" s="21">
        <v>3.9999999999999998E-6</v>
      </c>
    </row>
    <row r="10" spans="1:21" ht="30" customHeight="1">
      <c r="C10" s="178" t="str">
        <f>IF(CADA_PROD!C10="","",CADA_PROD!C10)</f>
        <v/>
      </c>
      <c r="D10" s="179" t="str">
        <f>IF(CADA_PROD!D10="","",CADA_PROD!D10)</f>
        <v/>
      </c>
      <c r="E10" s="180" t="str">
        <f>IF(CADA_PROD!E10="","",CADA_PROD!E10)</f>
        <v/>
      </c>
      <c r="F10" s="180" t="str">
        <f>IF(CADA_PROD!D10="","",SUMIFS(MOVI_ENTR!I:I,MOVI_ENTR!D:D,D10))</f>
        <v/>
      </c>
      <c r="G10" s="180" t="str">
        <f>IF(CADA_PROD!C10="","",SUMIFS(MOVI_SAID!H:H,MOVI_SAID!D:D,D10))</f>
        <v/>
      </c>
      <c r="H10" s="180" t="str">
        <f t="shared" si="1"/>
        <v/>
      </c>
      <c r="I10" s="181" t="str">
        <f>IF(CADA_PROD!C10="","",IFERROR(IF(H10&lt;=0,"Sem estoque",IF(H10/E10&lt;0.25,"Quase sem estoque",IF(H10/E10&lt;1.2,"Estoque baixo",IF(H10/E10&lt;2,"Estoque moderado","Estoque confortável")))),""))</f>
        <v/>
      </c>
      <c r="J10" s="182" t="str">
        <f>IF(CADA_PROD!C10="","",SUMIFS(MOVI_ENTR!M:M,MOVI_ENTR!D:D,D10))</f>
        <v/>
      </c>
      <c r="K10" s="183" t="str">
        <f>IF(CADA_PROD!C10="","",IFERROR($J10/SUM($J$6:$J$1006),""))</f>
        <v/>
      </c>
      <c r="L10" s="183" t="str">
        <f>IF(CADA_PROD!C10="","",IFERROR(H10/SUM($H$6:$H$1006)+P10,""))</f>
        <v/>
      </c>
      <c r="M10" s="182" t="str">
        <f>IF(CADA_PROD!$C10="","",IFERROR(SUMIFS(MOVI_ENTR!M:M,MOVI_ENTR!D:D,D10)/SUMIFS(MOVI_ENTR!I:I,MOVI_ENTR!D:D,D10),0))</f>
        <v/>
      </c>
      <c r="N10" s="184" t="str">
        <f>IF(CADA_PROD!C10="","",G10/E10)</f>
        <v/>
      </c>
      <c r="O10" s="21" t="str">
        <f t="shared" si="0"/>
        <v/>
      </c>
      <c r="P10" s="21">
        <v>5.0000000000000004E-6</v>
      </c>
    </row>
    <row r="11" spans="1:21" ht="30" customHeight="1">
      <c r="A11" s="98"/>
      <c r="B11" s="98"/>
      <c r="C11" s="178" t="str">
        <f>IF(CADA_PROD!C11="","",CADA_PROD!C11)</f>
        <v/>
      </c>
      <c r="D11" s="179" t="str">
        <f>IF(CADA_PROD!D11="","",CADA_PROD!D11)</f>
        <v/>
      </c>
      <c r="E11" s="180" t="str">
        <f>IF(CADA_PROD!E11="","",CADA_PROD!E11)</f>
        <v/>
      </c>
      <c r="F11" s="180" t="str">
        <f>IF(CADA_PROD!D11="","",SUMIFS(MOVI_ENTR!I:I,MOVI_ENTR!D:D,D11))</f>
        <v/>
      </c>
      <c r="G11" s="180" t="str">
        <f>IF(CADA_PROD!C11="","",SUMIFS(MOVI_SAID!H:H,MOVI_SAID!D:D,D11))</f>
        <v/>
      </c>
      <c r="H11" s="180" t="str">
        <f t="shared" si="1"/>
        <v/>
      </c>
      <c r="I11" s="181" t="str">
        <f>IF(CADA_PROD!C11="","",IFERROR(IF(H11&lt;=0,"Sem estoque",IF(H11/E11&lt;0.25,"Quase sem estoque",IF(H11/E11&lt;1.2,"Estoque baixo",IF(H11/E11&lt;2,"Estoque moderado","Estoque confortável")))),""))</f>
        <v/>
      </c>
      <c r="J11" s="182" t="str">
        <f>IF(CADA_PROD!C11="","",SUMIFS(MOVI_ENTR!M:M,MOVI_ENTR!D:D,D11))</f>
        <v/>
      </c>
      <c r="K11" s="183" t="str">
        <f>IF(CADA_PROD!C11="","",IFERROR($J11/SUM($J$6:$J$1006),""))</f>
        <v/>
      </c>
      <c r="L11" s="183" t="str">
        <f>IF(CADA_PROD!C11="","",IFERROR(H11/SUM($H$6:$H$1006)+P11,""))</f>
        <v/>
      </c>
      <c r="M11" s="182" t="str">
        <f>IF(CADA_PROD!$C11="","",IFERROR(SUMIFS(MOVI_ENTR!M:M,MOVI_ENTR!D:D,D11)/SUMIFS(MOVI_ENTR!I:I,MOVI_ENTR!D:D,D11),0))</f>
        <v/>
      </c>
      <c r="N11" s="184" t="str">
        <f>IF(CADA_PROD!C11="","",G11/E11)</f>
        <v/>
      </c>
      <c r="O11" s="98" t="str">
        <f t="shared" si="0"/>
        <v/>
      </c>
      <c r="P11" s="98">
        <v>6.0000000000000002E-6</v>
      </c>
      <c r="Q11" s="98"/>
      <c r="R11" s="98"/>
      <c r="S11" s="98"/>
      <c r="T11" s="98"/>
    </row>
    <row r="12" spans="1:21" ht="30" customHeight="1">
      <c r="A12" s="98"/>
      <c r="B12" s="98"/>
      <c r="C12" s="178" t="str">
        <f>IF(CADA_PROD!C12="","",CADA_PROD!C12)</f>
        <v/>
      </c>
      <c r="D12" s="179" t="str">
        <f>IF(CADA_PROD!D12="","",CADA_PROD!D12)</f>
        <v/>
      </c>
      <c r="E12" s="180" t="str">
        <f>IF(CADA_PROD!E12="","",CADA_PROD!E12)</f>
        <v/>
      </c>
      <c r="F12" s="180" t="str">
        <f>IF(CADA_PROD!D12="","",SUMIFS(MOVI_ENTR!I:I,MOVI_ENTR!D:D,D12))</f>
        <v/>
      </c>
      <c r="G12" s="180" t="str">
        <f>IF(CADA_PROD!C12="","",SUMIFS(MOVI_SAID!H:H,MOVI_SAID!D:D,D12))</f>
        <v/>
      </c>
      <c r="H12" s="180" t="str">
        <f t="shared" si="1"/>
        <v/>
      </c>
      <c r="I12" s="181" t="str">
        <f>IF(CADA_PROD!C12="","",IFERROR(IF(H12&lt;=0,"Sem estoque",IF(H12/E12&lt;0.25,"Quase sem estoque",IF(H12/E12&lt;1.2,"Estoque baixo",IF(H12/E12&lt;2,"Estoque moderado","Estoque confortável")))),""))</f>
        <v/>
      </c>
      <c r="J12" s="182" t="str">
        <f>IF(CADA_PROD!C12="","",SUMIFS(MOVI_ENTR!M:M,MOVI_ENTR!D:D,D12))</f>
        <v/>
      </c>
      <c r="K12" s="183" t="str">
        <f>IF(CADA_PROD!C12="","",IFERROR($J12/SUM($J$6:$J$1006),""))</f>
        <v/>
      </c>
      <c r="L12" s="183" t="str">
        <f>IF(CADA_PROD!C12="","",IFERROR(H12/SUM($H$6:$H$1006)+P12,""))</f>
        <v/>
      </c>
      <c r="M12" s="182" t="str">
        <f>IF(CADA_PROD!$C12="","",IFERROR(SUMIFS(MOVI_ENTR!M:M,MOVI_ENTR!D:D,D12)/SUMIFS(MOVI_ENTR!I:I,MOVI_ENTR!D:D,D12),0))</f>
        <v/>
      </c>
      <c r="N12" s="184" t="str">
        <f>IF(CADA_PROD!C12="","",G12/E12)</f>
        <v/>
      </c>
      <c r="O12" s="98" t="str">
        <f t="shared" si="0"/>
        <v/>
      </c>
      <c r="P12" s="98">
        <v>6.9999999999999999E-6</v>
      </c>
      <c r="Q12" s="98"/>
      <c r="R12" s="98"/>
      <c r="S12" s="98"/>
      <c r="T12" s="98"/>
    </row>
    <row r="13" spans="1:21" ht="30" customHeight="1">
      <c r="A13" s="98"/>
      <c r="B13" s="98"/>
      <c r="C13" s="178" t="str">
        <f>IF(CADA_PROD!C13="","",CADA_PROD!C13)</f>
        <v/>
      </c>
      <c r="D13" s="179" t="str">
        <f>IF(CADA_PROD!D13="","",CADA_PROD!D13)</f>
        <v/>
      </c>
      <c r="E13" s="180" t="str">
        <f>IF(CADA_PROD!E13="","",CADA_PROD!E13)</f>
        <v/>
      </c>
      <c r="F13" s="180" t="str">
        <f>IF(CADA_PROD!D13="","",SUMIFS(MOVI_ENTR!I:I,MOVI_ENTR!D:D,D13))</f>
        <v/>
      </c>
      <c r="G13" s="180" t="str">
        <f>IF(CADA_PROD!C13="","",SUMIFS(MOVI_SAID!H:H,MOVI_SAID!D:D,D13))</f>
        <v/>
      </c>
      <c r="H13" s="180" t="str">
        <f t="shared" si="1"/>
        <v/>
      </c>
      <c r="I13" s="181" t="str">
        <f>IF(CADA_PROD!C13="","",IFERROR(IF(H13&lt;=0,"Sem estoque",IF(H13/E13&lt;0.25,"Quase sem estoque",IF(H13/E13&lt;1.2,"Estoque baixo",IF(H13/E13&lt;2,"Estoque moderado","Estoque confortável")))),""))</f>
        <v/>
      </c>
      <c r="J13" s="182" t="str">
        <f>IF(CADA_PROD!C13="","",SUMIFS(MOVI_ENTR!M:M,MOVI_ENTR!D:D,D13))</f>
        <v/>
      </c>
      <c r="K13" s="183" t="str">
        <f>IF(CADA_PROD!C13="","",IFERROR($J13/SUM($J$6:$J$1006),""))</f>
        <v/>
      </c>
      <c r="L13" s="183" t="str">
        <f>IF(CADA_PROD!C13="","",IFERROR(H13/SUM($H$6:$H$1006)+P13,""))</f>
        <v/>
      </c>
      <c r="M13" s="182" t="str">
        <f>IF(CADA_PROD!$C13="","",IFERROR(SUMIFS(MOVI_ENTR!M:M,MOVI_ENTR!D:D,D13)/SUMIFS(MOVI_ENTR!I:I,MOVI_ENTR!D:D,D13),0))</f>
        <v/>
      </c>
      <c r="N13" s="184" t="str">
        <f>IF(CADA_PROD!C13="","",G13/E13)</f>
        <v/>
      </c>
      <c r="O13" s="98" t="str">
        <f t="shared" si="0"/>
        <v/>
      </c>
      <c r="P13" s="98">
        <v>7.9999999999999996E-6</v>
      </c>
      <c r="Q13" s="98"/>
      <c r="R13" s="98"/>
      <c r="S13" s="98"/>
      <c r="T13" s="98"/>
    </row>
    <row r="14" spans="1:21" ht="30" customHeight="1">
      <c r="A14" s="98"/>
      <c r="B14" s="98"/>
      <c r="C14" s="178" t="str">
        <f>IF(CADA_PROD!C14="","",CADA_PROD!C14)</f>
        <v/>
      </c>
      <c r="D14" s="179" t="str">
        <f>IF(CADA_PROD!D14="","",CADA_PROD!D14)</f>
        <v/>
      </c>
      <c r="E14" s="180" t="str">
        <f>IF(CADA_PROD!E14="","",CADA_PROD!E14)</f>
        <v/>
      </c>
      <c r="F14" s="180" t="str">
        <f>IF(CADA_PROD!D14="","",SUMIFS(MOVI_ENTR!I:I,MOVI_ENTR!D:D,D14))</f>
        <v/>
      </c>
      <c r="G14" s="180" t="str">
        <f>IF(CADA_PROD!C14="","",SUMIFS(MOVI_SAID!H:H,MOVI_SAID!D:D,D14))</f>
        <v/>
      </c>
      <c r="H14" s="180" t="str">
        <f t="shared" si="1"/>
        <v/>
      </c>
      <c r="I14" s="181" t="str">
        <f>IF(CADA_PROD!C14="","",IFERROR(IF(H14&lt;=0,"Sem estoque",IF(H14/E14&lt;0.25,"Quase sem estoque",IF(H14/E14&lt;1.2,"Estoque baixo",IF(H14/E14&lt;2,"Estoque moderado","Estoque confortável")))),""))</f>
        <v/>
      </c>
      <c r="J14" s="182" t="str">
        <f>IF(CADA_PROD!C14="","",SUMIFS(MOVI_ENTR!M:M,MOVI_ENTR!D:D,D14))</f>
        <v/>
      </c>
      <c r="K14" s="183" t="str">
        <f>IF(CADA_PROD!C14="","",IFERROR($J14/SUM($J$6:$J$1006),""))</f>
        <v/>
      </c>
      <c r="L14" s="183" t="str">
        <f>IF(CADA_PROD!C14="","",IFERROR(H14/SUM($H$6:$H$1006)+P14,""))</f>
        <v/>
      </c>
      <c r="M14" s="182" t="str">
        <f>IF(CADA_PROD!$C14="","",IFERROR(SUMIFS(MOVI_ENTR!M:M,MOVI_ENTR!D:D,D14)/SUMIFS(MOVI_ENTR!I:I,MOVI_ENTR!D:D,D14),0))</f>
        <v/>
      </c>
      <c r="N14" s="184" t="str">
        <f>IF(CADA_PROD!C14="","",G14/E14)</f>
        <v/>
      </c>
      <c r="O14" s="98" t="str">
        <f t="shared" si="0"/>
        <v/>
      </c>
      <c r="P14" s="98">
        <v>9.0000000000000002E-6</v>
      </c>
      <c r="Q14" s="98"/>
      <c r="R14" s="98"/>
      <c r="S14" s="98"/>
      <c r="T14" s="98"/>
    </row>
    <row r="15" spans="1:21" ht="30" customHeight="1">
      <c r="A15" s="98"/>
      <c r="B15" s="98"/>
      <c r="C15" s="178" t="str">
        <f>IF(CADA_PROD!C15="","",CADA_PROD!C15)</f>
        <v/>
      </c>
      <c r="D15" s="179" t="str">
        <f>IF(CADA_PROD!D15="","",CADA_PROD!D15)</f>
        <v/>
      </c>
      <c r="E15" s="180" t="str">
        <f>IF(CADA_PROD!E15="","",CADA_PROD!E15)</f>
        <v/>
      </c>
      <c r="F15" s="180" t="str">
        <f>IF(CADA_PROD!D15="","",SUMIFS(MOVI_ENTR!I:I,MOVI_ENTR!D:D,D15))</f>
        <v/>
      </c>
      <c r="G15" s="180" t="str">
        <f>IF(CADA_PROD!C15="","",SUMIFS(MOVI_SAID!H:H,MOVI_SAID!D:D,D15))</f>
        <v/>
      </c>
      <c r="H15" s="180" t="str">
        <f t="shared" si="1"/>
        <v/>
      </c>
      <c r="I15" s="181" t="str">
        <f>IF(CADA_PROD!C15="","",IFERROR(IF(H15&lt;=0,"Sem estoque",IF(H15/E15&lt;0.25,"Quase sem estoque",IF(H15/E15&lt;1.2,"Estoque baixo",IF(H15/E15&lt;2,"Estoque moderado","Estoque confortável")))),""))</f>
        <v/>
      </c>
      <c r="J15" s="182" t="str">
        <f>IF(CADA_PROD!C15="","",SUMIFS(MOVI_ENTR!M:M,MOVI_ENTR!D:D,D15))</f>
        <v/>
      </c>
      <c r="K15" s="183" t="str">
        <f>IF(CADA_PROD!C15="","",IFERROR($J15/SUM($J$6:$J$1006),""))</f>
        <v/>
      </c>
      <c r="L15" s="183" t="str">
        <f>IF(CADA_PROD!C15="","",IFERROR(H15/SUM($H$6:$H$1006)+P15,""))</f>
        <v/>
      </c>
      <c r="M15" s="182" t="str">
        <f>IF(CADA_PROD!$C15="","",IFERROR(SUMIFS(MOVI_ENTR!M:M,MOVI_ENTR!D:D,D15)/SUMIFS(MOVI_ENTR!I:I,MOVI_ENTR!D:D,D15),0))</f>
        <v/>
      </c>
      <c r="N15" s="184" t="str">
        <f>IF(CADA_PROD!C15="","",G15/E15)</f>
        <v/>
      </c>
      <c r="O15" s="98" t="str">
        <f t="shared" si="0"/>
        <v/>
      </c>
      <c r="P15" s="98">
        <v>1.0000000000000001E-5</v>
      </c>
      <c r="Q15" s="98"/>
      <c r="R15" s="98"/>
      <c r="S15" s="98"/>
      <c r="T15" s="98"/>
    </row>
    <row r="16" spans="1:21" ht="30" customHeight="1">
      <c r="C16" s="178" t="str">
        <f>IF(CADA_PROD!C16="","",CADA_PROD!C16)</f>
        <v/>
      </c>
      <c r="D16" s="179" t="str">
        <f>IF(CADA_PROD!D16="","",CADA_PROD!D16)</f>
        <v/>
      </c>
      <c r="E16" s="180" t="str">
        <f>IF(CADA_PROD!E16="","",CADA_PROD!E16)</f>
        <v/>
      </c>
      <c r="F16" s="180" t="str">
        <f>IF(CADA_PROD!D16="","",SUMIFS(MOVI_ENTR!I:I,MOVI_ENTR!D:D,D16))</f>
        <v/>
      </c>
      <c r="G16" s="180" t="str">
        <f>IF(CADA_PROD!C16="","",SUMIFS(MOVI_SAID!H:H,MOVI_SAID!D:D,D16))</f>
        <v/>
      </c>
      <c r="H16" s="180" t="str">
        <f t="shared" si="1"/>
        <v/>
      </c>
      <c r="I16" s="181" t="str">
        <f>IF(CADA_PROD!C16="","",IFERROR(IF(H16&lt;=0,"Sem estoque",IF(H16/E16&lt;0.25,"Quase sem estoque",IF(H16/E16&lt;1.2,"Estoque baixo",IF(H16/E16&lt;2,"Estoque moderado","Estoque confortável")))),""))</f>
        <v/>
      </c>
      <c r="J16" s="182" t="str">
        <f>IF(CADA_PROD!C16="","",SUMIFS(MOVI_ENTR!M:M,MOVI_ENTR!D:D,D16))</f>
        <v/>
      </c>
      <c r="K16" s="183" t="str">
        <f>IF(CADA_PROD!C16="","",IFERROR($J16/SUM($J$6:$J$1006),""))</f>
        <v/>
      </c>
      <c r="L16" s="183" t="str">
        <f>IF(CADA_PROD!C16="","",IFERROR(H16/SUM($H$6:$H$1006)+P16,""))</f>
        <v/>
      </c>
      <c r="M16" s="182" t="str">
        <f>IF(CADA_PROD!$C16="","",IFERROR(SUMIFS(MOVI_ENTR!M:M,MOVI_ENTR!D:D,D16)/SUMIFS(MOVI_ENTR!I:I,MOVI_ENTR!D:D,D16),0))</f>
        <v/>
      </c>
      <c r="N16" s="184" t="str">
        <f>IF(CADA_PROD!C16="","",G16/E16)</f>
        <v/>
      </c>
      <c r="O16" s="21" t="str">
        <f t="shared" si="0"/>
        <v/>
      </c>
      <c r="P16" s="21">
        <v>1.1E-5</v>
      </c>
    </row>
    <row r="17" spans="3:16" ht="30" customHeight="1">
      <c r="C17" s="178" t="str">
        <f>IF(CADA_PROD!C17="","",CADA_PROD!C17)</f>
        <v/>
      </c>
      <c r="D17" s="179" t="str">
        <f>IF(CADA_PROD!D17="","",CADA_PROD!D17)</f>
        <v/>
      </c>
      <c r="E17" s="180" t="str">
        <f>IF(CADA_PROD!E17="","",CADA_PROD!E17)</f>
        <v/>
      </c>
      <c r="F17" s="180" t="str">
        <f>IF(CADA_PROD!D17="","",SUMIFS(MOVI_ENTR!I:I,MOVI_ENTR!D:D,D17))</f>
        <v/>
      </c>
      <c r="G17" s="180" t="str">
        <f>IF(CADA_PROD!C17="","",SUMIFS(MOVI_SAID!H:H,MOVI_SAID!D:D,D17))</f>
        <v/>
      </c>
      <c r="H17" s="180" t="str">
        <f t="shared" si="1"/>
        <v/>
      </c>
      <c r="I17" s="181" t="str">
        <f>IF(CADA_PROD!C17="","",IFERROR(IF(H17&lt;=0,"Sem estoque",IF(H17/E17&lt;0.25,"Quase sem estoque",IF(H17/E17&lt;1.2,"Estoque baixo",IF(H17/E17&lt;2,"Estoque moderado","Estoque confortável")))),""))</f>
        <v/>
      </c>
      <c r="J17" s="182" t="str">
        <f>IF(CADA_PROD!C17="","",SUMIFS(MOVI_ENTR!M:M,MOVI_ENTR!D:D,D17))</f>
        <v/>
      </c>
      <c r="K17" s="183" t="str">
        <f>IF(CADA_PROD!C17="","",IFERROR($J17/SUM($J$6:$J$1006),""))</f>
        <v/>
      </c>
      <c r="L17" s="183" t="str">
        <f>IF(CADA_PROD!C17="","",IFERROR(H17/SUM($H$6:$H$1006)+P17,""))</f>
        <v/>
      </c>
      <c r="M17" s="182" t="str">
        <f>IF(CADA_PROD!$C17="","",IFERROR(SUMIFS(MOVI_ENTR!M:M,MOVI_ENTR!D:D,D17)/SUMIFS(MOVI_ENTR!I:I,MOVI_ENTR!D:D,D17),0))</f>
        <v/>
      </c>
      <c r="N17" s="184" t="str">
        <f>IF(CADA_PROD!C17="","",G17/E17)</f>
        <v/>
      </c>
      <c r="O17" s="21" t="str">
        <f t="shared" si="0"/>
        <v/>
      </c>
      <c r="P17" s="21">
        <v>1.2E-5</v>
      </c>
    </row>
    <row r="18" spans="3:16" ht="30" customHeight="1">
      <c r="C18" s="178" t="str">
        <f>IF(CADA_PROD!C18="","",CADA_PROD!C18)</f>
        <v/>
      </c>
      <c r="D18" s="179" t="str">
        <f>IF(CADA_PROD!D18="","",CADA_PROD!D18)</f>
        <v/>
      </c>
      <c r="E18" s="180" t="str">
        <f>IF(CADA_PROD!E18="","",CADA_PROD!E18)</f>
        <v/>
      </c>
      <c r="F18" s="180" t="str">
        <f>IF(CADA_PROD!D18="","",SUMIFS(MOVI_ENTR!I:I,MOVI_ENTR!D:D,D18))</f>
        <v/>
      </c>
      <c r="G18" s="180" t="str">
        <f>IF(CADA_PROD!C18="","",SUMIFS(MOVI_SAID!H:H,MOVI_SAID!D:D,D18))</f>
        <v/>
      </c>
      <c r="H18" s="180" t="str">
        <f t="shared" si="1"/>
        <v/>
      </c>
      <c r="I18" s="181" t="str">
        <f>IF(CADA_PROD!C18="","",IFERROR(IF(H18&lt;=0,"Sem estoque",IF(H18/E18&lt;0.25,"Quase sem estoque",IF(H18/E18&lt;1.2,"Estoque baixo",IF(H18/E18&lt;2,"Estoque moderado","Estoque confortável")))),""))</f>
        <v/>
      </c>
      <c r="J18" s="182" t="str">
        <f>IF(CADA_PROD!C18="","",SUMIFS(MOVI_ENTR!M:M,MOVI_ENTR!D:D,D18))</f>
        <v/>
      </c>
      <c r="K18" s="183" t="str">
        <f>IF(CADA_PROD!C18="","",IFERROR($J18/SUM($J$6:$J$1006),""))</f>
        <v/>
      </c>
      <c r="L18" s="183" t="str">
        <f>IF(CADA_PROD!C18="","",IFERROR(H18/SUM($H$6:$H$1006)+P18,""))</f>
        <v/>
      </c>
      <c r="M18" s="182" t="str">
        <f>IF(CADA_PROD!$C18="","",IFERROR(SUMIFS(MOVI_ENTR!M:M,MOVI_ENTR!D:D,D18)/SUMIFS(MOVI_ENTR!I:I,MOVI_ENTR!D:D,D18),0))</f>
        <v/>
      </c>
      <c r="N18" s="184" t="str">
        <f>IF(CADA_PROD!C18="","",G18/E18)</f>
        <v/>
      </c>
      <c r="O18" s="21" t="str">
        <f t="shared" si="0"/>
        <v/>
      </c>
      <c r="P18" s="21">
        <v>1.2999999999999999E-5</v>
      </c>
    </row>
    <row r="19" spans="3:16" ht="30" customHeight="1">
      <c r="C19" s="178" t="str">
        <f>IF(CADA_PROD!C19="","",CADA_PROD!C19)</f>
        <v/>
      </c>
      <c r="D19" s="179" t="str">
        <f>IF(CADA_PROD!D19="","",CADA_PROD!D19)</f>
        <v/>
      </c>
      <c r="E19" s="180" t="str">
        <f>IF(CADA_PROD!E19="","",CADA_PROD!E19)</f>
        <v/>
      </c>
      <c r="F19" s="180" t="str">
        <f>IF(CADA_PROD!D19="","",SUMIFS(MOVI_ENTR!I:I,MOVI_ENTR!D:D,D19))</f>
        <v/>
      </c>
      <c r="G19" s="180" t="str">
        <f>IF(CADA_PROD!C19="","",SUMIFS(MOVI_SAID!H:H,MOVI_SAID!D:D,D19))</f>
        <v/>
      </c>
      <c r="H19" s="180" t="str">
        <f t="shared" si="1"/>
        <v/>
      </c>
      <c r="I19" s="181" t="str">
        <f>IF(CADA_PROD!C19="","",IFERROR(IF(H19&lt;=0,"Sem estoque",IF(H19/E19&lt;0.25,"Quase sem estoque",IF(H19/E19&lt;1.2,"Estoque baixo",IF(H19/E19&lt;2,"Estoque moderado","Estoque confortável")))),""))</f>
        <v/>
      </c>
      <c r="J19" s="182" t="str">
        <f>IF(CADA_PROD!C19="","",SUMIFS(MOVI_ENTR!M:M,MOVI_ENTR!D:D,D19))</f>
        <v/>
      </c>
      <c r="K19" s="183" t="str">
        <f>IF(CADA_PROD!C19="","",IFERROR($J19/SUM($J$6:$J$1006),""))</f>
        <v/>
      </c>
      <c r="L19" s="183" t="str">
        <f>IF(CADA_PROD!C19="","",IFERROR(H19/SUM($H$6:$H$1006)+P19,""))</f>
        <v/>
      </c>
      <c r="M19" s="182" t="str">
        <f>IF(CADA_PROD!$C19="","",IFERROR(SUMIFS(MOVI_ENTR!M:M,MOVI_ENTR!D:D,D19)/SUMIFS(MOVI_ENTR!I:I,MOVI_ENTR!D:D,D19),0))</f>
        <v/>
      </c>
      <c r="N19" s="184" t="str">
        <f>IF(CADA_PROD!C19="","",G19/E19)</f>
        <v/>
      </c>
      <c r="O19" s="21" t="str">
        <f t="shared" si="0"/>
        <v/>
      </c>
      <c r="P19" s="21">
        <v>1.4E-5</v>
      </c>
    </row>
    <row r="20" spans="3:16" ht="30" customHeight="1">
      <c r="C20" s="178" t="str">
        <f>IF(CADA_PROD!C20="","",CADA_PROD!C20)</f>
        <v/>
      </c>
      <c r="D20" s="179" t="str">
        <f>IF(CADA_PROD!D20="","",CADA_PROD!D20)</f>
        <v/>
      </c>
      <c r="E20" s="180" t="str">
        <f>IF(CADA_PROD!E20="","",CADA_PROD!E20)</f>
        <v/>
      </c>
      <c r="F20" s="180" t="str">
        <f>IF(CADA_PROD!D20="","",SUMIFS(MOVI_ENTR!I:I,MOVI_ENTR!D:D,D20))</f>
        <v/>
      </c>
      <c r="G20" s="180" t="str">
        <f>IF(CADA_PROD!C20="","",SUMIFS(MOVI_SAID!H:H,MOVI_SAID!D:D,D20))</f>
        <v/>
      </c>
      <c r="H20" s="180" t="str">
        <f t="shared" si="1"/>
        <v/>
      </c>
      <c r="I20" s="181" t="str">
        <f>IF(CADA_PROD!C20="","",IFERROR(IF(H20&lt;=0,"Sem estoque",IF(H20/E20&lt;0.25,"Quase sem estoque",IF(H20/E20&lt;1.2,"Estoque baixo",IF(H20/E20&lt;2,"Estoque moderado","Estoque confortável")))),""))</f>
        <v/>
      </c>
      <c r="J20" s="182" t="str">
        <f>IF(CADA_PROD!C20="","",SUMIFS(MOVI_ENTR!M:M,MOVI_ENTR!D:D,D20))</f>
        <v/>
      </c>
      <c r="K20" s="183" t="str">
        <f>IF(CADA_PROD!C20="","",IFERROR($J20/SUM($J$6:$J$1006),""))</f>
        <v/>
      </c>
      <c r="L20" s="183" t="str">
        <f>IF(CADA_PROD!C20="","",IFERROR(H20/SUM($H$6:$H$1006)+P20,""))</f>
        <v/>
      </c>
      <c r="M20" s="182" t="str">
        <f>IF(CADA_PROD!$C20="","",IFERROR(SUMIFS(MOVI_ENTR!M:M,MOVI_ENTR!D:D,D20)/SUMIFS(MOVI_ENTR!I:I,MOVI_ENTR!D:D,D20),0))</f>
        <v/>
      </c>
      <c r="N20" s="184" t="str">
        <f>IF(CADA_PROD!C20="","",G20/E20)</f>
        <v/>
      </c>
      <c r="O20" s="21" t="str">
        <f t="shared" si="0"/>
        <v/>
      </c>
      <c r="P20" s="21">
        <v>1.5E-5</v>
      </c>
    </row>
    <row r="21" spans="3:16" ht="30" customHeight="1">
      <c r="C21" s="178" t="str">
        <f>IF(CADA_PROD!C21="","",CADA_PROD!C21)</f>
        <v/>
      </c>
      <c r="D21" s="179" t="str">
        <f>IF(CADA_PROD!D21="","",CADA_PROD!D21)</f>
        <v/>
      </c>
      <c r="E21" s="180" t="str">
        <f>IF(CADA_PROD!E21="","",CADA_PROD!E21)</f>
        <v/>
      </c>
      <c r="F21" s="180" t="str">
        <f>IF(CADA_PROD!D21="","",SUMIFS(MOVI_ENTR!I:I,MOVI_ENTR!D:D,D21))</f>
        <v/>
      </c>
      <c r="G21" s="180" t="str">
        <f>IF(CADA_PROD!C21="","",SUMIFS(MOVI_SAID!H:H,MOVI_SAID!D:D,D21))</f>
        <v/>
      </c>
      <c r="H21" s="180" t="str">
        <f t="shared" si="1"/>
        <v/>
      </c>
      <c r="I21" s="181" t="str">
        <f>IF(CADA_PROD!C21="","",IFERROR(IF(H21&lt;=0,"Sem estoque",IF(H21/E21&lt;0.25,"Quase sem estoque",IF(H21/E21&lt;1.2,"Estoque baixo",IF(H21/E21&lt;2,"Estoque moderado","Estoque confortável")))),""))</f>
        <v/>
      </c>
      <c r="J21" s="182" t="str">
        <f>IF(CADA_PROD!C21="","",SUMIFS(MOVI_ENTR!M:M,MOVI_ENTR!D:D,D21))</f>
        <v/>
      </c>
      <c r="K21" s="183" t="str">
        <f>IF(CADA_PROD!C21="","",IFERROR($J21/SUM($J$6:$J$1006),""))</f>
        <v/>
      </c>
      <c r="L21" s="183" t="str">
        <f>IF(CADA_PROD!C21="","",IFERROR(H21/SUM($H$6:$H$1006)+P21,""))</f>
        <v/>
      </c>
      <c r="M21" s="182" t="str">
        <f>IF(CADA_PROD!$C21="","",IFERROR(SUMIFS(MOVI_ENTR!M:M,MOVI_ENTR!D:D,D21)/SUMIFS(MOVI_ENTR!I:I,MOVI_ENTR!D:D,D21),0))</f>
        <v/>
      </c>
      <c r="N21" s="184" t="str">
        <f>IF(CADA_PROD!C21="","",G21/E21)</f>
        <v/>
      </c>
      <c r="O21" s="21" t="str">
        <f t="shared" si="0"/>
        <v/>
      </c>
      <c r="P21" s="21">
        <v>1.5999999999999999E-5</v>
      </c>
    </row>
    <row r="22" spans="3:16" ht="30" customHeight="1">
      <c r="C22" s="178" t="str">
        <f>IF(CADA_PROD!C22="","",CADA_PROD!C22)</f>
        <v/>
      </c>
      <c r="D22" s="179" t="str">
        <f>IF(CADA_PROD!D22="","",CADA_PROD!D22)</f>
        <v/>
      </c>
      <c r="E22" s="180" t="str">
        <f>IF(CADA_PROD!E22="","",CADA_PROD!E22)</f>
        <v/>
      </c>
      <c r="F22" s="180" t="str">
        <f>IF(CADA_PROD!D22="","",SUMIFS(MOVI_ENTR!I:I,MOVI_ENTR!D:D,D22))</f>
        <v/>
      </c>
      <c r="G22" s="180" t="str">
        <f>IF(CADA_PROD!C22="","",SUMIFS(MOVI_SAID!H:H,MOVI_SAID!D:D,D22))</f>
        <v/>
      </c>
      <c r="H22" s="180" t="str">
        <f t="shared" si="1"/>
        <v/>
      </c>
      <c r="I22" s="181" t="str">
        <f>IF(CADA_PROD!C22="","",IFERROR(IF(H22&lt;=0,"Sem estoque",IF(H22/E22&lt;0.25,"Quase sem estoque",IF(H22/E22&lt;1.2,"Estoque baixo",IF(H22/E22&lt;2,"Estoque moderado","Estoque confortável")))),""))</f>
        <v/>
      </c>
      <c r="J22" s="182" t="str">
        <f>IF(CADA_PROD!C22="","",SUMIFS(MOVI_ENTR!M:M,MOVI_ENTR!D:D,D22))</f>
        <v/>
      </c>
      <c r="K22" s="183" t="str">
        <f>IF(CADA_PROD!C22="","",IFERROR($J22/SUM($J$6:$J$1006),""))</f>
        <v/>
      </c>
      <c r="L22" s="183" t="str">
        <f>IF(CADA_PROD!C22="","",IFERROR(H22/SUM($H$6:$H$1006)+P22,""))</f>
        <v/>
      </c>
      <c r="M22" s="182" t="str">
        <f>IF(CADA_PROD!$C22="","",IFERROR(SUMIFS(MOVI_ENTR!M:M,MOVI_ENTR!D:D,D22)/SUMIFS(MOVI_ENTR!I:I,MOVI_ENTR!D:D,D22),0))</f>
        <v/>
      </c>
      <c r="N22" s="184" t="str">
        <f>IF(CADA_PROD!C22="","",G22/E22)</f>
        <v/>
      </c>
      <c r="O22" s="21" t="str">
        <f t="shared" si="0"/>
        <v/>
      </c>
      <c r="P22" s="21">
        <v>1.7E-5</v>
      </c>
    </row>
    <row r="23" spans="3:16" ht="30" customHeight="1">
      <c r="C23" s="178" t="str">
        <f>IF(CADA_PROD!C23="","",CADA_PROD!C23)</f>
        <v/>
      </c>
      <c r="D23" s="179" t="str">
        <f>IF(CADA_PROD!D23="","",CADA_PROD!D23)</f>
        <v/>
      </c>
      <c r="E23" s="180" t="str">
        <f>IF(CADA_PROD!E23="","",CADA_PROD!E23)</f>
        <v/>
      </c>
      <c r="F23" s="180" t="str">
        <f>IF(CADA_PROD!D23="","",SUMIFS(MOVI_ENTR!I:I,MOVI_ENTR!D:D,D23))</f>
        <v/>
      </c>
      <c r="G23" s="180" t="str">
        <f>IF(CADA_PROD!C23="","",SUMIFS(MOVI_SAID!H:H,MOVI_SAID!D:D,D23))</f>
        <v/>
      </c>
      <c r="H23" s="180" t="str">
        <f t="shared" si="1"/>
        <v/>
      </c>
      <c r="I23" s="181" t="str">
        <f>IF(CADA_PROD!C23="","",IFERROR(IF(H23&lt;=0,"Sem estoque",IF(H23/E23&lt;0.25,"Quase sem estoque",IF(H23/E23&lt;1.2,"Estoque baixo",IF(H23/E23&lt;2,"Estoque moderado","Estoque confortável")))),""))</f>
        <v/>
      </c>
      <c r="J23" s="182" t="str">
        <f>IF(CADA_PROD!C23="","",SUMIFS(MOVI_ENTR!M:M,MOVI_ENTR!D:D,D23))</f>
        <v/>
      </c>
      <c r="K23" s="183" t="str">
        <f>IF(CADA_PROD!C23="","",IFERROR($J23/SUM($J$6:$J$1006),""))</f>
        <v/>
      </c>
      <c r="L23" s="183" t="str">
        <f>IF(CADA_PROD!C23="","",IFERROR(H23/SUM($H$6:$H$1006)+P23,""))</f>
        <v/>
      </c>
      <c r="M23" s="182" t="str">
        <f>IF(CADA_PROD!$C23="","",IFERROR(SUMIFS(MOVI_ENTR!M:M,MOVI_ENTR!D:D,D23)/SUMIFS(MOVI_ENTR!I:I,MOVI_ENTR!D:D,D23),0))</f>
        <v/>
      </c>
      <c r="N23" s="184" t="str">
        <f>IF(CADA_PROD!C23="","",G23/E23)</f>
        <v/>
      </c>
      <c r="O23" s="21" t="str">
        <f t="shared" si="0"/>
        <v/>
      </c>
      <c r="P23" s="21">
        <v>1.8E-5</v>
      </c>
    </row>
    <row r="24" spans="3:16" ht="30" customHeight="1">
      <c r="C24" s="178" t="str">
        <f>IF(CADA_PROD!C24="","",CADA_PROD!C24)</f>
        <v/>
      </c>
      <c r="D24" s="179" t="str">
        <f>IF(CADA_PROD!D24="","",CADA_PROD!D24)</f>
        <v/>
      </c>
      <c r="E24" s="180" t="str">
        <f>IF(CADA_PROD!E24="","",CADA_PROD!E24)</f>
        <v/>
      </c>
      <c r="F24" s="180" t="str">
        <f>IF(CADA_PROD!D24="","",SUMIFS(MOVI_ENTR!I:I,MOVI_ENTR!D:D,D24))</f>
        <v/>
      </c>
      <c r="G24" s="180" t="str">
        <f>IF(CADA_PROD!C24="","",SUMIFS(MOVI_SAID!H:H,MOVI_SAID!D:D,D24))</f>
        <v/>
      </c>
      <c r="H24" s="180" t="str">
        <f t="shared" si="1"/>
        <v/>
      </c>
      <c r="I24" s="181" t="str">
        <f>IF(CADA_PROD!C24="","",IFERROR(IF(H24&lt;=0,"Sem estoque",IF(H24/E24&lt;0.25,"Quase sem estoque",IF(H24/E24&lt;1.2,"Estoque baixo",IF(H24/E24&lt;2,"Estoque moderado","Estoque confortável")))),""))</f>
        <v/>
      </c>
      <c r="J24" s="182" t="str">
        <f>IF(CADA_PROD!C24="","",SUMIFS(MOVI_ENTR!M:M,MOVI_ENTR!D:D,D24))</f>
        <v/>
      </c>
      <c r="K24" s="183" t="str">
        <f>IF(CADA_PROD!C24="","",IFERROR($J24/SUM($J$6:$J$1006),""))</f>
        <v/>
      </c>
      <c r="L24" s="183" t="str">
        <f>IF(CADA_PROD!C24="","",IFERROR(H24/SUM($H$6:$H$1006)+P24,""))</f>
        <v/>
      </c>
      <c r="M24" s="182" t="str">
        <f>IF(CADA_PROD!$C24="","",IFERROR(SUMIFS(MOVI_ENTR!M:M,MOVI_ENTR!D:D,D24)/SUMIFS(MOVI_ENTR!I:I,MOVI_ENTR!D:D,D24),0))</f>
        <v/>
      </c>
      <c r="N24" s="184" t="str">
        <f>IF(CADA_PROD!C24="","",G24/E24)</f>
        <v/>
      </c>
      <c r="O24" s="21" t="str">
        <f t="shared" si="0"/>
        <v/>
      </c>
      <c r="P24" s="21">
        <v>1.9000000000000001E-5</v>
      </c>
    </row>
    <row r="25" spans="3:16" ht="30" customHeight="1">
      <c r="C25" s="178" t="str">
        <f>IF(CADA_PROD!C25="","",CADA_PROD!C25)</f>
        <v/>
      </c>
      <c r="D25" s="179" t="str">
        <f>IF(CADA_PROD!D25="","",CADA_PROD!D25)</f>
        <v/>
      </c>
      <c r="E25" s="180" t="str">
        <f>IF(CADA_PROD!E25="","",CADA_PROD!E25)</f>
        <v/>
      </c>
      <c r="F25" s="180" t="str">
        <f>IF(CADA_PROD!D25="","",SUMIFS(MOVI_ENTR!I:I,MOVI_ENTR!D:D,D25))</f>
        <v/>
      </c>
      <c r="G25" s="180" t="str">
        <f>IF(CADA_PROD!C25="","",SUMIFS(MOVI_SAID!H:H,MOVI_SAID!D:D,D25))</f>
        <v/>
      </c>
      <c r="H25" s="180" t="str">
        <f t="shared" si="1"/>
        <v/>
      </c>
      <c r="I25" s="181" t="str">
        <f>IF(CADA_PROD!C25="","",IFERROR(IF(H25&lt;=0,"Sem estoque",IF(H25/E25&lt;0.25,"Quase sem estoque",IF(H25/E25&lt;1.2,"Estoque baixo",IF(H25/E25&lt;2,"Estoque moderado","Estoque confortável")))),""))</f>
        <v/>
      </c>
      <c r="J25" s="182" t="str">
        <f>IF(CADA_PROD!C25="","",SUMIFS(MOVI_ENTR!M:M,MOVI_ENTR!D:D,D25))</f>
        <v/>
      </c>
      <c r="K25" s="183" t="str">
        <f>IF(CADA_PROD!C25="","",IFERROR($J25/SUM($J$6:$J$1006),""))</f>
        <v/>
      </c>
      <c r="L25" s="183" t="str">
        <f>IF(CADA_PROD!C25="","",IFERROR(H25/SUM($H$6:$H$1006)+P25,""))</f>
        <v/>
      </c>
      <c r="M25" s="182" t="str">
        <f>IF(CADA_PROD!$C25="","",IFERROR(SUMIFS(MOVI_ENTR!M:M,MOVI_ENTR!D:D,D25)/SUMIFS(MOVI_ENTR!I:I,MOVI_ENTR!D:D,D25),0))</f>
        <v/>
      </c>
      <c r="N25" s="184" t="str">
        <f>IF(CADA_PROD!C25="","",G25/E25)</f>
        <v/>
      </c>
      <c r="O25" s="21" t="str">
        <f t="shared" si="0"/>
        <v/>
      </c>
      <c r="P25" s="21">
        <v>2.0000000000000002E-5</v>
      </c>
    </row>
    <row r="26" spans="3:16" ht="30" customHeight="1">
      <c r="C26" s="178" t="str">
        <f>IF(CADA_PROD!C26="","",CADA_PROD!C26)</f>
        <v/>
      </c>
      <c r="D26" s="179" t="str">
        <f>IF(CADA_PROD!D26="","",CADA_PROD!D26)</f>
        <v/>
      </c>
      <c r="E26" s="180" t="str">
        <f>IF(CADA_PROD!E26="","",CADA_PROD!E26)</f>
        <v/>
      </c>
      <c r="F26" s="180" t="str">
        <f>IF(CADA_PROD!D26="","",SUMIFS(MOVI_ENTR!I:I,MOVI_ENTR!D:D,D26))</f>
        <v/>
      </c>
      <c r="G26" s="180" t="str">
        <f>IF(CADA_PROD!C26="","",SUMIFS(MOVI_SAID!H:H,MOVI_SAID!D:D,D26))</f>
        <v/>
      </c>
      <c r="H26" s="180" t="str">
        <f t="shared" si="1"/>
        <v/>
      </c>
      <c r="I26" s="181" t="str">
        <f>IF(CADA_PROD!C26="","",IFERROR(IF(H26&lt;=0,"Sem estoque",IF(H26/E26&lt;0.25,"Quase sem estoque",IF(H26/E26&lt;1.2,"Estoque baixo",IF(H26/E26&lt;2,"Estoque moderado","Estoque confortável")))),""))</f>
        <v/>
      </c>
      <c r="J26" s="182" t="str">
        <f>IF(CADA_PROD!C26="","",SUMIFS(MOVI_ENTR!M:M,MOVI_ENTR!D:D,D26))</f>
        <v/>
      </c>
      <c r="K26" s="183" t="str">
        <f>IF(CADA_PROD!C26="","",IFERROR($J26/SUM($J$6:$J$1006),""))</f>
        <v/>
      </c>
      <c r="L26" s="183" t="str">
        <f>IF(CADA_PROD!C26="","",IFERROR(H26/SUM($H$6:$H$1006)+P26,""))</f>
        <v/>
      </c>
      <c r="M26" s="182" t="str">
        <f>IF(CADA_PROD!$C26="","",IFERROR(SUMIFS(MOVI_ENTR!M:M,MOVI_ENTR!D:D,D26)/SUMIFS(MOVI_ENTR!I:I,MOVI_ENTR!D:D,D26),0))</f>
        <v/>
      </c>
      <c r="N26" s="184" t="str">
        <f>IF(CADA_PROD!C26="","",G26/E26)</f>
        <v/>
      </c>
      <c r="O26" s="21" t="str">
        <f t="shared" si="0"/>
        <v/>
      </c>
      <c r="P26" s="21">
        <v>2.0999999999999999E-5</v>
      </c>
    </row>
    <row r="27" spans="3:16" ht="30" customHeight="1">
      <c r="C27" s="178" t="str">
        <f>IF(CADA_PROD!C27="","",CADA_PROD!C27)</f>
        <v/>
      </c>
      <c r="D27" s="179" t="str">
        <f>IF(CADA_PROD!D27="","",CADA_PROD!D27)</f>
        <v/>
      </c>
      <c r="E27" s="180" t="str">
        <f>IF(CADA_PROD!E27="","",CADA_PROD!E27)</f>
        <v/>
      </c>
      <c r="F27" s="180" t="str">
        <f>IF(CADA_PROD!D27="","",SUMIFS(MOVI_ENTR!I:I,MOVI_ENTR!D:D,D27))</f>
        <v/>
      </c>
      <c r="G27" s="180" t="str">
        <f>IF(CADA_PROD!C27="","",SUMIFS(MOVI_SAID!H:H,MOVI_SAID!D:D,D27))</f>
        <v/>
      </c>
      <c r="H27" s="180" t="str">
        <f t="shared" si="1"/>
        <v/>
      </c>
      <c r="I27" s="181" t="str">
        <f>IF(CADA_PROD!C27="","",IFERROR(IF(H27&lt;=0,"Sem estoque",IF(H27/E27&lt;0.25,"Quase sem estoque",IF(H27/E27&lt;1.2,"Estoque baixo",IF(H27/E27&lt;2,"Estoque moderado","Estoque confortável")))),""))</f>
        <v/>
      </c>
      <c r="J27" s="182" t="str">
        <f>IF(CADA_PROD!C27="","",SUMIFS(MOVI_ENTR!M:M,MOVI_ENTR!D:D,D27))</f>
        <v/>
      </c>
      <c r="K27" s="183" t="str">
        <f>IF(CADA_PROD!C27="","",IFERROR($J27/SUM($J$6:$J$1006),""))</f>
        <v/>
      </c>
      <c r="L27" s="183" t="str">
        <f>IF(CADA_PROD!C27="","",IFERROR(H27/SUM($H$6:$H$1006)+P27,""))</f>
        <v/>
      </c>
      <c r="M27" s="182" t="str">
        <f>IF(CADA_PROD!$C27="","",IFERROR(SUMIFS(MOVI_ENTR!M:M,MOVI_ENTR!D:D,D27)/SUMIFS(MOVI_ENTR!I:I,MOVI_ENTR!D:D,D27),0))</f>
        <v/>
      </c>
      <c r="N27" s="184" t="str">
        <f>IF(CADA_PROD!C27="","",G27/E27)</f>
        <v/>
      </c>
      <c r="O27" s="21" t="str">
        <f t="shared" si="0"/>
        <v/>
      </c>
      <c r="P27" s="21">
        <v>2.1999999999999999E-5</v>
      </c>
    </row>
    <row r="28" spans="3:16" ht="30" customHeight="1">
      <c r="C28" s="178" t="str">
        <f>IF(CADA_PROD!C28="","",CADA_PROD!C28)</f>
        <v/>
      </c>
      <c r="D28" s="179" t="str">
        <f>IF(CADA_PROD!D28="","",CADA_PROD!D28)</f>
        <v/>
      </c>
      <c r="E28" s="180" t="str">
        <f>IF(CADA_PROD!E28="","",CADA_PROD!E28)</f>
        <v/>
      </c>
      <c r="F28" s="180" t="str">
        <f>IF(CADA_PROD!D28="","",SUMIFS(MOVI_ENTR!I:I,MOVI_ENTR!D:D,D28))</f>
        <v/>
      </c>
      <c r="G28" s="180" t="str">
        <f>IF(CADA_PROD!C28="","",SUMIFS(MOVI_SAID!H:H,MOVI_SAID!D:D,D28))</f>
        <v/>
      </c>
      <c r="H28" s="180" t="str">
        <f t="shared" si="1"/>
        <v/>
      </c>
      <c r="I28" s="181" t="str">
        <f>IF(CADA_PROD!C28="","",IFERROR(IF(H28&lt;=0,"Sem estoque",IF(H28/E28&lt;0.25,"Quase sem estoque",IF(H28/E28&lt;1.2,"Estoque baixo",IF(H28/E28&lt;2,"Estoque moderado","Estoque confortável")))),""))</f>
        <v/>
      </c>
      <c r="J28" s="182" t="str">
        <f>IF(CADA_PROD!C28="","",SUMIFS(MOVI_ENTR!M:M,MOVI_ENTR!D:D,D28))</f>
        <v/>
      </c>
      <c r="K28" s="183" t="str">
        <f>IF(CADA_PROD!C28="","",IFERROR($J28/SUM($J$6:$J$1006),""))</f>
        <v/>
      </c>
      <c r="L28" s="183" t="str">
        <f>IF(CADA_PROD!C28="","",IFERROR(H28/SUM($H$6:$H$1006)+P28,""))</f>
        <v/>
      </c>
      <c r="M28" s="182" t="str">
        <f>IF(CADA_PROD!$C28="","",IFERROR(SUMIFS(MOVI_ENTR!M:M,MOVI_ENTR!D:D,D28)/SUMIFS(MOVI_ENTR!I:I,MOVI_ENTR!D:D,D28),0))</f>
        <v/>
      </c>
      <c r="N28" s="184" t="str">
        <f>IF(CADA_PROD!C28="","",G28/E28)</f>
        <v/>
      </c>
      <c r="O28" s="21" t="str">
        <f t="shared" si="0"/>
        <v/>
      </c>
      <c r="P28" s="21">
        <v>2.3E-5</v>
      </c>
    </row>
    <row r="29" spans="3:16" ht="30" customHeight="1">
      <c r="C29" s="178" t="str">
        <f>IF(CADA_PROD!C29="","",CADA_PROD!C29)</f>
        <v/>
      </c>
      <c r="D29" s="179" t="str">
        <f>IF(CADA_PROD!D29="","",CADA_PROD!D29)</f>
        <v/>
      </c>
      <c r="E29" s="180" t="str">
        <f>IF(CADA_PROD!E29="","",CADA_PROD!E29)</f>
        <v/>
      </c>
      <c r="F29" s="180" t="str">
        <f>IF(CADA_PROD!D29="","",SUMIFS(MOVI_ENTR!I:I,MOVI_ENTR!D:D,D29))</f>
        <v/>
      </c>
      <c r="G29" s="180" t="str">
        <f>IF(CADA_PROD!C29="","",SUMIFS(MOVI_SAID!H:H,MOVI_SAID!D:D,D29))</f>
        <v/>
      </c>
      <c r="H29" s="180" t="str">
        <f t="shared" si="1"/>
        <v/>
      </c>
      <c r="I29" s="181" t="str">
        <f>IF(CADA_PROD!C29="","",IFERROR(IF(H29&lt;=0,"Sem estoque",IF(H29/E29&lt;0.25,"Quase sem estoque",IF(H29/E29&lt;1.2,"Estoque baixo",IF(H29/E29&lt;2,"Estoque moderado","Estoque confortável")))),""))</f>
        <v/>
      </c>
      <c r="J29" s="182" t="str">
        <f>IF(CADA_PROD!C29="","",SUMIFS(MOVI_ENTR!M:M,MOVI_ENTR!D:D,D29))</f>
        <v/>
      </c>
      <c r="K29" s="183" t="str">
        <f>IF(CADA_PROD!C29="","",IFERROR($J29/SUM($J$6:$J$1006),""))</f>
        <v/>
      </c>
      <c r="L29" s="183" t="str">
        <f>IF(CADA_PROD!C29="","",IFERROR(H29/SUM($H$6:$H$1006)+P29,""))</f>
        <v/>
      </c>
      <c r="M29" s="182" t="str">
        <f>IF(CADA_PROD!$C29="","",IFERROR(SUMIFS(MOVI_ENTR!M:M,MOVI_ENTR!D:D,D29)/SUMIFS(MOVI_ENTR!I:I,MOVI_ENTR!D:D,D29),0))</f>
        <v/>
      </c>
      <c r="N29" s="184" t="str">
        <f>IF(CADA_PROD!C29="","",G29/E29)</f>
        <v/>
      </c>
      <c r="O29" s="21" t="str">
        <f t="shared" si="0"/>
        <v/>
      </c>
      <c r="P29" s="21">
        <v>2.4000000000000001E-5</v>
      </c>
    </row>
    <row r="30" spans="3:16" ht="30" customHeight="1">
      <c r="C30" s="178" t="str">
        <f>IF(CADA_PROD!C30="","",CADA_PROD!C30)</f>
        <v/>
      </c>
      <c r="D30" s="179" t="str">
        <f>IF(CADA_PROD!D30="","",CADA_PROD!D30)</f>
        <v/>
      </c>
      <c r="E30" s="180" t="str">
        <f>IF(CADA_PROD!E30="","",CADA_PROD!E30)</f>
        <v/>
      </c>
      <c r="F30" s="180" t="str">
        <f>IF(CADA_PROD!D30="","",SUMIFS(MOVI_ENTR!I:I,MOVI_ENTR!D:D,D30))</f>
        <v/>
      </c>
      <c r="G30" s="180" t="str">
        <f>IF(CADA_PROD!C30="","",SUMIFS(MOVI_SAID!H:H,MOVI_SAID!D:D,D30))</f>
        <v/>
      </c>
      <c r="H30" s="180" t="str">
        <f t="shared" si="1"/>
        <v/>
      </c>
      <c r="I30" s="181" t="str">
        <f>IF(CADA_PROD!C30="","",IFERROR(IF(H30&lt;=0,"Sem estoque",IF(H30/E30&lt;0.25,"Quase sem estoque",IF(H30/E30&lt;1.2,"Estoque baixo",IF(H30/E30&lt;2,"Estoque moderado","Estoque confortável")))),""))</f>
        <v/>
      </c>
      <c r="J30" s="182" t="str">
        <f>IF(CADA_PROD!C30="","",SUMIFS(MOVI_ENTR!M:M,MOVI_ENTR!D:D,D30))</f>
        <v/>
      </c>
      <c r="K30" s="183" t="str">
        <f>IF(CADA_PROD!C30="","",IFERROR($J30/SUM($J$6:$J$1006),""))</f>
        <v/>
      </c>
      <c r="L30" s="183" t="str">
        <f>IF(CADA_PROD!C30="","",IFERROR(H30/SUM($H$6:$H$1006)+P30,""))</f>
        <v/>
      </c>
      <c r="M30" s="182" t="str">
        <f>IF(CADA_PROD!$C30="","",IFERROR(SUMIFS(MOVI_ENTR!M:M,MOVI_ENTR!D:D,D30)/SUMIFS(MOVI_ENTR!I:I,MOVI_ENTR!D:D,D30),0))</f>
        <v/>
      </c>
      <c r="N30" s="184" t="str">
        <f>IF(CADA_PROD!C30="","",G30/E30)</f>
        <v/>
      </c>
      <c r="O30" s="21" t="str">
        <f t="shared" si="0"/>
        <v/>
      </c>
      <c r="P30" s="21">
        <v>2.5000000000000001E-5</v>
      </c>
    </row>
    <row r="31" spans="3:16" ht="30" customHeight="1">
      <c r="C31" s="178" t="str">
        <f>IF(CADA_PROD!C31="","",CADA_PROD!C31)</f>
        <v/>
      </c>
      <c r="D31" s="179" t="str">
        <f>IF(CADA_PROD!D31="","",CADA_PROD!D31)</f>
        <v/>
      </c>
      <c r="E31" s="180" t="str">
        <f>IF(CADA_PROD!E31="","",CADA_PROD!E31)</f>
        <v/>
      </c>
      <c r="F31" s="180" t="str">
        <f>IF(CADA_PROD!D31="","",SUMIFS(MOVI_ENTR!I:I,MOVI_ENTR!D:D,D31))</f>
        <v/>
      </c>
      <c r="G31" s="180" t="str">
        <f>IF(CADA_PROD!C31="","",SUMIFS(MOVI_SAID!H:H,MOVI_SAID!D:D,D31))</f>
        <v/>
      </c>
      <c r="H31" s="180" t="str">
        <f t="shared" si="1"/>
        <v/>
      </c>
      <c r="I31" s="181" t="str">
        <f>IF(CADA_PROD!C31="","",IFERROR(IF(H31&lt;=0,"Sem estoque",IF(H31/E31&lt;0.25,"Quase sem estoque",IF(H31/E31&lt;1.2,"Estoque baixo",IF(H31/E31&lt;2,"Estoque moderado","Estoque confortável")))),""))</f>
        <v/>
      </c>
      <c r="J31" s="182" t="str">
        <f>IF(CADA_PROD!C31="","",SUMIFS(MOVI_ENTR!M:M,MOVI_ENTR!D:D,D31))</f>
        <v/>
      </c>
      <c r="K31" s="183" t="str">
        <f>IF(CADA_PROD!C31="","",IFERROR($J31/SUM($J$6:$J$1006),""))</f>
        <v/>
      </c>
      <c r="L31" s="183" t="str">
        <f>IF(CADA_PROD!C31="","",IFERROR(H31/SUM($H$6:$H$1006)+P31,""))</f>
        <v/>
      </c>
      <c r="M31" s="182" t="str">
        <f>IF(CADA_PROD!$C31="","",IFERROR(SUMIFS(MOVI_ENTR!M:M,MOVI_ENTR!D:D,D31)/SUMIFS(MOVI_ENTR!I:I,MOVI_ENTR!D:D,D31),0))</f>
        <v/>
      </c>
      <c r="N31" s="184" t="str">
        <f>IF(CADA_PROD!C31="","",G31/E31)</f>
        <v/>
      </c>
      <c r="O31" s="21" t="str">
        <f t="shared" si="0"/>
        <v/>
      </c>
      <c r="P31" s="21">
        <v>2.5999999999999998E-5</v>
      </c>
    </row>
    <row r="32" spans="3:16" ht="30" customHeight="1">
      <c r="C32" s="178" t="str">
        <f>IF(CADA_PROD!C32="","",CADA_PROD!C32)</f>
        <v/>
      </c>
      <c r="D32" s="179" t="str">
        <f>IF(CADA_PROD!D32="","",CADA_PROD!D32)</f>
        <v/>
      </c>
      <c r="E32" s="180" t="str">
        <f>IF(CADA_PROD!E32="","",CADA_PROD!E32)</f>
        <v/>
      </c>
      <c r="F32" s="180" t="str">
        <f>IF(CADA_PROD!D32="","",SUMIFS(MOVI_ENTR!I:I,MOVI_ENTR!D:D,D32))</f>
        <v/>
      </c>
      <c r="G32" s="180" t="str">
        <f>IF(CADA_PROD!C32="","",SUMIFS(MOVI_SAID!H:H,MOVI_SAID!D:D,D32))</f>
        <v/>
      </c>
      <c r="H32" s="180" t="str">
        <f t="shared" si="1"/>
        <v/>
      </c>
      <c r="I32" s="181" t="str">
        <f>IF(CADA_PROD!C32="","",IFERROR(IF(H32&lt;=0,"Sem estoque",IF(H32/E32&lt;0.25,"Quase sem estoque",IF(H32/E32&lt;1.2,"Estoque baixo",IF(H32/E32&lt;2,"Estoque moderado","Estoque confortável")))),""))</f>
        <v/>
      </c>
      <c r="J32" s="182" t="str">
        <f>IF(CADA_PROD!C32="","",SUMIFS(MOVI_ENTR!M:M,MOVI_ENTR!D:D,D32))</f>
        <v/>
      </c>
      <c r="K32" s="183" t="str">
        <f>IF(CADA_PROD!C32="","",IFERROR($J32/SUM($J$6:$J$1006),""))</f>
        <v/>
      </c>
      <c r="L32" s="183" t="str">
        <f>IF(CADA_PROD!C32="","",IFERROR(H32/SUM($H$6:$H$1006)+P32,""))</f>
        <v/>
      </c>
      <c r="M32" s="182" t="str">
        <f>IF(CADA_PROD!$C32="","",IFERROR(SUMIFS(MOVI_ENTR!M:M,MOVI_ENTR!D:D,D32)/SUMIFS(MOVI_ENTR!I:I,MOVI_ENTR!D:D,D32),0))</f>
        <v/>
      </c>
      <c r="N32" s="184" t="str">
        <f>IF(CADA_PROD!C32="","",G32/E32)</f>
        <v/>
      </c>
      <c r="O32" s="21" t="str">
        <f t="shared" si="0"/>
        <v/>
      </c>
      <c r="P32" s="21">
        <v>2.6999999999999999E-5</v>
      </c>
    </row>
    <row r="33" spans="3:16" ht="30" customHeight="1">
      <c r="C33" s="178" t="str">
        <f>IF(CADA_PROD!C33="","",CADA_PROD!C33)</f>
        <v/>
      </c>
      <c r="D33" s="179" t="str">
        <f>IF(CADA_PROD!D33="","",CADA_PROD!D33)</f>
        <v/>
      </c>
      <c r="E33" s="180" t="str">
        <f>IF(CADA_PROD!E33="","",CADA_PROD!E33)</f>
        <v/>
      </c>
      <c r="F33" s="180" t="str">
        <f>IF(CADA_PROD!D33="","",SUMIFS(MOVI_ENTR!I:I,MOVI_ENTR!D:D,D33))</f>
        <v/>
      </c>
      <c r="G33" s="180" t="str">
        <f>IF(CADA_PROD!C33="","",SUMIFS(MOVI_SAID!H:H,MOVI_SAID!D:D,D33))</f>
        <v/>
      </c>
      <c r="H33" s="180" t="str">
        <f t="shared" si="1"/>
        <v/>
      </c>
      <c r="I33" s="181" t="str">
        <f>IF(CADA_PROD!C33="","",IFERROR(IF(H33&lt;=0,"Sem estoque",IF(H33/E33&lt;0.25,"Quase sem estoque",IF(H33/E33&lt;1.2,"Estoque baixo",IF(H33/E33&lt;2,"Estoque moderado","Estoque confortável")))),""))</f>
        <v/>
      </c>
      <c r="J33" s="182" t="str">
        <f>IF(CADA_PROD!C33="","",SUMIFS(MOVI_ENTR!M:M,MOVI_ENTR!D:D,D33))</f>
        <v/>
      </c>
      <c r="K33" s="183" t="str">
        <f>IF(CADA_PROD!C33="","",IFERROR($J33/SUM($J$6:$J$1006),""))</f>
        <v/>
      </c>
      <c r="L33" s="183" t="str">
        <f>IF(CADA_PROD!C33="","",IFERROR(H33/SUM($H$6:$H$1006)+P33,""))</f>
        <v/>
      </c>
      <c r="M33" s="182" t="str">
        <f>IF(CADA_PROD!$C33="","",IFERROR(SUMIFS(MOVI_ENTR!M:M,MOVI_ENTR!D:D,D33)/SUMIFS(MOVI_ENTR!I:I,MOVI_ENTR!D:D,D33),0))</f>
        <v/>
      </c>
      <c r="N33" s="184" t="str">
        <f>IF(CADA_PROD!C33="","",G33/E33)</f>
        <v/>
      </c>
      <c r="O33" s="21" t="str">
        <f t="shared" si="0"/>
        <v/>
      </c>
      <c r="P33" s="21">
        <v>2.8E-5</v>
      </c>
    </row>
    <row r="34" spans="3:16" ht="30" customHeight="1">
      <c r="C34" s="178" t="str">
        <f>IF(CADA_PROD!C34="","",CADA_PROD!C34)</f>
        <v/>
      </c>
      <c r="D34" s="179" t="str">
        <f>IF(CADA_PROD!D34="","",CADA_PROD!D34)</f>
        <v/>
      </c>
      <c r="E34" s="180" t="str">
        <f>IF(CADA_PROD!E34="","",CADA_PROD!E34)</f>
        <v/>
      </c>
      <c r="F34" s="180" t="str">
        <f>IF(CADA_PROD!D34="","",SUMIFS(MOVI_ENTR!I:I,MOVI_ENTR!D:D,D34))</f>
        <v/>
      </c>
      <c r="G34" s="180" t="str">
        <f>IF(CADA_PROD!C34="","",SUMIFS(MOVI_SAID!H:H,MOVI_SAID!D:D,D34))</f>
        <v/>
      </c>
      <c r="H34" s="180" t="str">
        <f t="shared" si="1"/>
        <v/>
      </c>
      <c r="I34" s="181" t="str">
        <f>IF(CADA_PROD!C34="","",IFERROR(IF(H34&lt;=0,"Sem estoque",IF(H34/E34&lt;0.25,"Quase sem estoque",IF(H34/E34&lt;1.2,"Estoque baixo",IF(H34/E34&lt;2,"Estoque moderado","Estoque confortável")))),""))</f>
        <v/>
      </c>
      <c r="J34" s="182" t="str">
        <f>IF(CADA_PROD!C34="","",SUMIFS(MOVI_ENTR!M:M,MOVI_ENTR!D:D,D34))</f>
        <v/>
      </c>
      <c r="K34" s="183" t="str">
        <f>IF(CADA_PROD!C34="","",IFERROR($J34/SUM($J$6:$J$1006),""))</f>
        <v/>
      </c>
      <c r="L34" s="183" t="str">
        <f>IF(CADA_PROD!C34="","",IFERROR(H34/SUM($H$6:$H$1006)+P34,""))</f>
        <v/>
      </c>
      <c r="M34" s="182" t="str">
        <f>IF(CADA_PROD!$C34="","",IFERROR(SUMIFS(MOVI_ENTR!M:M,MOVI_ENTR!D:D,D34)/SUMIFS(MOVI_ENTR!I:I,MOVI_ENTR!D:D,D34),0))</f>
        <v/>
      </c>
      <c r="N34" s="184" t="str">
        <f>IF(CADA_PROD!C34="","",G34/E34)</f>
        <v/>
      </c>
      <c r="O34" s="21" t="str">
        <f t="shared" si="0"/>
        <v/>
      </c>
      <c r="P34" s="21">
        <v>2.9E-5</v>
      </c>
    </row>
    <row r="35" spans="3:16" ht="30" customHeight="1">
      <c r="C35" s="178" t="str">
        <f>IF(CADA_PROD!C35="","",CADA_PROD!C35)</f>
        <v/>
      </c>
      <c r="D35" s="179" t="str">
        <f>IF(CADA_PROD!D35="","",CADA_PROD!D35)</f>
        <v/>
      </c>
      <c r="E35" s="180" t="str">
        <f>IF(CADA_PROD!E35="","",CADA_PROD!E35)</f>
        <v/>
      </c>
      <c r="F35" s="180" t="str">
        <f>IF(CADA_PROD!D35="","",SUMIFS(MOVI_ENTR!I:I,MOVI_ENTR!D:D,D35))</f>
        <v/>
      </c>
      <c r="G35" s="180" t="str">
        <f>IF(CADA_PROD!C35="","",SUMIFS(MOVI_SAID!H:H,MOVI_SAID!D:D,D35))</f>
        <v/>
      </c>
      <c r="H35" s="180" t="str">
        <f t="shared" si="1"/>
        <v/>
      </c>
      <c r="I35" s="181" t="str">
        <f>IF(CADA_PROD!C35="","",IFERROR(IF(H35&lt;=0,"Sem estoque",IF(H35/E35&lt;0.25,"Quase sem estoque",IF(H35/E35&lt;1.2,"Estoque baixo",IF(H35/E35&lt;2,"Estoque moderado","Estoque confortável")))),""))</f>
        <v/>
      </c>
      <c r="J35" s="182" t="str">
        <f>IF(CADA_PROD!C35="","",SUMIFS(MOVI_ENTR!M:M,MOVI_ENTR!D:D,D35))</f>
        <v/>
      </c>
      <c r="K35" s="183" t="str">
        <f>IF(CADA_PROD!C35="","",IFERROR($J35/SUM($J$6:$J$1006),""))</f>
        <v/>
      </c>
      <c r="L35" s="183" t="str">
        <f>IF(CADA_PROD!C35="","",IFERROR(H35/SUM($H$6:$H$1006)+P35,""))</f>
        <v/>
      </c>
      <c r="M35" s="182" t="str">
        <f>IF(CADA_PROD!$C35="","",IFERROR(SUMIFS(MOVI_ENTR!M:M,MOVI_ENTR!D:D,D35)/SUMIFS(MOVI_ENTR!I:I,MOVI_ENTR!D:D,D35),0))</f>
        <v/>
      </c>
      <c r="N35" s="184" t="str">
        <f>IF(CADA_PROD!C35="","",G35/E35)</f>
        <v/>
      </c>
      <c r="O35" s="21" t="str">
        <f t="shared" si="0"/>
        <v/>
      </c>
      <c r="P35" s="21">
        <v>3.0000000000000001E-5</v>
      </c>
    </row>
    <row r="36" spans="3:16" ht="30" customHeight="1">
      <c r="C36" s="178" t="str">
        <f>IF(CADA_PROD!C36="","",CADA_PROD!C36)</f>
        <v/>
      </c>
      <c r="D36" s="179" t="str">
        <f>IF(CADA_PROD!D36="","",CADA_PROD!D36)</f>
        <v/>
      </c>
      <c r="E36" s="180" t="str">
        <f>IF(CADA_PROD!E36="","",CADA_PROD!E36)</f>
        <v/>
      </c>
      <c r="F36" s="180" t="str">
        <f>IF(CADA_PROD!D36="","",SUMIFS(MOVI_ENTR!I:I,MOVI_ENTR!D:D,D36))</f>
        <v/>
      </c>
      <c r="G36" s="180" t="str">
        <f>IF(CADA_PROD!C36="","",SUMIFS(MOVI_SAID!H:H,MOVI_SAID!D:D,D36))</f>
        <v/>
      </c>
      <c r="H36" s="180" t="str">
        <f t="shared" si="1"/>
        <v/>
      </c>
      <c r="I36" s="181" t="str">
        <f>IF(CADA_PROD!C36="","",IFERROR(IF(H36&lt;=0,"Sem estoque",IF(H36/E36&lt;0.25,"Quase sem estoque",IF(H36/E36&lt;1.2,"Estoque baixo",IF(H36/E36&lt;2,"Estoque moderado","Estoque confortável")))),""))</f>
        <v/>
      </c>
      <c r="J36" s="182" t="str">
        <f>IF(CADA_PROD!C36="","",SUMIFS(MOVI_ENTR!M:M,MOVI_ENTR!D:D,D36))</f>
        <v/>
      </c>
      <c r="K36" s="183" t="str">
        <f>IF(CADA_PROD!C36="","",IFERROR($J36/SUM($J$6:$J$1006),""))</f>
        <v/>
      </c>
      <c r="L36" s="183" t="str">
        <f>IF(CADA_PROD!C36="","",IFERROR(H36/SUM($H$6:$H$1006)+P36,""))</f>
        <v/>
      </c>
      <c r="M36" s="182" t="str">
        <f>IF(CADA_PROD!$C36="","",IFERROR(SUMIFS(MOVI_ENTR!M:M,MOVI_ENTR!D:D,D36)/SUMIFS(MOVI_ENTR!I:I,MOVI_ENTR!D:D,D36),0))</f>
        <v/>
      </c>
      <c r="N36" s="184" t="str">
        <f>IF(CADA_PROD!C36="","",G36/E36)</f>
        <v/>
      </c>
      <c r="O36" s="21" t="str">
        <f t="shared" si="0"/>
        <v/>
      </c>
      <c r="P36" s="21">
        <v>3.1000000000000001E-5</v>
      </c>
    </row>
    <row r="37" spans="3:16" ht="30" customHeight="1">
      <c r="C37" s="178" t="str">
        <f>IF(CADA_PROD!C37="","",CADA_PROD!C37)</f>
        <v/>
      </c>
      <c r="D37" s="179" t="str">
        <f>IF(CADA_PROD!D37="","",CADA_PROD!D37)</f>
        <v/>
      </c>
      <c r="E37" s="180" t="str">
        <f>IF(CADA_PROD!E37="","",CADA_PROD!E37)</f>
        <v/>
      </c>
      <c r="F37" s="180" t="str">
        <f>IF(CADA_PROD!D37="","",SUMIFS(MOVI_ENTR!I:I,MOVI_ENTR!D:D,D37))</f>
        <v/>
      </c>
      <c r="G37" s="180" t="str">
        <f>IF(CADA_PROD!C37="","",SUMIFS(MOVI_SAID!H:H,MOVI_SAID!D:D,D37))</f>
        <v/>
      </c>
      <c r="H37" s="180" t="str">
        <f t="shared" si="1"/>
        <v/>
      </c>
      <c r="I37" s="181" t="str">
        <f>IF(CADA_PROD!C37="","",IFERROR(IF(H37&lt;=0,"Sem estoque",IF(H37/E37&lt;0.25,"Quase sem estoque",IF(H37/E37&lt;1.2,"Estoque baixo",IF(H37/E37&lt;2,"Estoque moderado","Estoque confortável")))),""))</f>
        <v/>
      </c>
      <c r="J37" s="182" t="str">
        <f>IF(CADA_PROD!C37="","",SUMIFS(MOVI_ENTR!M:M,MOVI_ENTR!D:D,D37))</f>
        <v/>
      </c>
      <c r="K37" s="183" t="str">
        <f>IF(CADA_PROD!C37="","",IFERROR($J37/SUM($J$6:$J$1006),""))</f>
        <v/>
      </c>
      <c r="L37" s="183" t="str">
        <f>IF(CADA_PROD!C37="","",IFERROR(H37/SUM($H$6:$H$1006)+P37,""))</f>
        <v/>
      </c>
      <c r="M37" s="182" t="str">
        <f>IF(CADA_PROD!$C37="","",IFERROR(SUMIFS(MOVI_ENTR!M:M,MOVI_ENTR!D:D,D37)/SUMIFS(MOVI_ENTR!I:I,MOVI_ENTR!D:D,D37),0))</f>
        <v/>
      </c>
      <c r="N37" s="184" t="str">
        <f>IF(CADA_PROD!C37="","",G37/E37)</f>
        <v/>
      </c>
      <c r="O37" s="21" t="str">
        <f t="shared" si="0"/>
        <v/>
      </c>
      <c r="P37" s="21">
        <v>3.1999999999999999E-5</v>
      </c>
    </row>
    <row r="38" spans="3:16" ht="30" customHeight="1">
      <c r="C38" s="178" t="str">
        <f>IF(CADA_PROD!C38="","",CADA_PROD!C38)</f>
        <v/>
      </c>
      <c r="D38" s="179" t="str">
        <f>IF(CADA_PROD!D38="","",CADA_PROD!D38)</f>
        <v/>
      </c>
      <c r="E38" s="180" t="str">
        <f>IF(CADA_PROD!E38="","",CADA_PROD!E38)</f>
        <v/>
      </c>
      <c r="F38" s="180" t="str">
        <f>IF(CADA_PROD!D38="","",SUMIFS(MOVI_ENTR!I:I,MOVI_ENTR!D:D,D38))</f>
        <v/>
      </c>
      <c r="G38" s="180" t="str">
        <f>IF(CADA_PROD!C38="","",SUMIFS(MOVI_SAID!H:H,MOVI_SAID!D:D,D38))</f>
        <v/>
      </c>
      <c r="H38" s="180" t="str">
        <f t="shared" si="1"/>
        <v/>
      </c>
      <c r="I38" s="181" t="str">
        <f>IF(CADA_PROD!C38="","",IFERROR(IF(H38&lt;=0,"Sem estoque",IF(H38/E38&lt;0.25,"Quase sem estoque",IF(H38/E38&lt;1.2,"Estoque baixo",IF(H38/E38&lt;2,"Estoque moderado","Estoque confortável")))),""))</f>
        <v/>
      </c>
      <c r="J38" s="182" t="str">
        <f>IF(CADA_PROD!C38="","",SUMIFS(MOVI_ENTR!M:M,MOVI_ENTR!D:D,D38))</f>
        <v/>
      </c>
      <c r="K38" s="183" t="str">
        <f>IF(CADA_PROD!C38="","",IFERROR($J38/SUM($J$6:$J$1006),""))</f>
        <v/>
      </c>
      <c r="L38" s="183" t="str">
        <f>IF(CADA_PROD!C38="","",IFERROR(H38/SUM($H$6:$H$1006)+P38,""))</f>
        <v/>
      </c>
      <c r="M38" s="182" t="str">
        <f>IF(CADA_PROD!$C38="","",IFERROR(SUMIFS(MOVI_ENTR!M:M,MOVI_ENTR!D:D,D38)/SUMIFS(MOVI_ENTR!I:I,MOVI_ENTR!D:D,D38),0))</f>
        <v/>
      </c>
      <c r="N38" s="184" t="str">
        <f>IF(CADA_PROD!C38="","",G38/E38)</f>
        <v/>
      </c>
      <c r="O38" s="21" t="str">
        <f t="shared" si="0"/>
        <v/>
      </c>
      <c r="P38" s="21">
        <v>3.3000000000000003E-5</v>
      </c>
    </row>
    <row r="39" spans="3:16" ht="30" customHeight="1">
      <c r="C39" s="178" t="str">
        <f>IF(CADA_PROD!C39="","",CADA_PROD!C39)</f>
        <v/>
      </c>
      <c r="D39" s="179" t="str">
        <f>IF(CADA_PROD!D39="","",CADA_PROD!D39)</f>
        <v/>
      </c>
      <c r="E39" s="180" t="str">
        <f>IF(CADA_PROD!E39="","",CADA_PROD!E39)</f>
        <v/>
      </c>
      <c r="F39" s="180" t="str">
        <f>IF(CADA_PROD!D39="","",SUMIFS(MOVI_ENTR!I:I,MOVI_ENTR!D:D,D39))</f>
        <v/>
      </c>
      <c r="G39" s="180" t="str">
        <f>IF(CADA_PROD!C39="","",SUMIFS(MOVI_SAID!H:H,MOVI_SAID!D:D,D39))</f>
        <v/>
      </c>
      <c r="H39" s="180" t="str">
        <f t="shared" si="1"/>
        <v/>
      </c>
      <c r="I39" s="181" t="str">
        <f>IF(CADA_PROD!C39="","",IFERROR(IF(H39&lt;=0,"Sem estoque",IF(H39/E39&lt;0.25,"Quase sem estoque",IF(H39/E39&lt;1.2,"Estoque baixo",IF(H39/E39&lt;2,"Estoque moderado","Estoque confortável")))),""))</f>
        <v/>
      </c>
      <c r="J39" s="182" t="str">
        <f>IF(CADA_PROD!C39="","",SUMIFS(MOVI_ENTR!M:M,MOVI_ENTR!D:D,D39))</f>
        <v/>
      </c>
      <c r="K39" s="183" t="str">
        <f>IF(CADA_PROD!C39="","",IFERROR($J39/SUM($J$6:$J$1006),""))</f>
        <v/>
      </c>
      <c r="L39" s="183" t="str">
        <f>IF(CADA_PROD!C39="","",IFERROR(H39/SUM($H$6:$H$1006)+P39,""))</f>
        <v/>
      </c>
      <c r="M39" s="182" t="str">
        <f>IF(CADA_PROD!$C39="","",IFERROR(SUMIFS(MOVI_ENTR!M:M,MOVI_ENTR!D:D,D39)/SUMIFS(MOVI_ENTR!I:I,MOVI_ENTR!D:D,D39),0))</f>
        <v/>
      </c>
      <c r="N39" s="184" t="str">
        <f>IF(CADA_PROD!C39="","",G39/E39)</f>
        <v/>
      </c>
      <c r="O39" s="21" t="str">
        <f t="shared" si="0"/>
        <v/>
      </c>
      <c r="P39" s="21">
        <v>3.4E-5</v>
      </c>
    </row>
    <row r="40" spans="3:16" ht="30" customHeight="1">
      <c r="C40" s="178" t="str">
        <f>IF(CADA_PROD!C40="","",CADA_PROD!C40)</f>
        <v/>
      </c>
      <c r="D40" s="179" t="str">
        <f>IF(CADA_PROD!D40="","",CADA_PROD!D40)</f>
        <v/>
      </c>
      <c r="E40" s="180" t="str">
        <f>IF(CADA_PROD!E40="","",CADA_PROD!E40)</f>
        <v/>
      </c>
      <c r="F40" s="180" t="str">
        <f>IF(CADA_PROD!D40="","",SUMIFS(MOVI_ENTR!I:I,MOVI_ENTR!D:D,D40))</f>
        <v/>
      </c>
      <c r="G40" s="180" t="str">
        <f>IF(CADA_PROD!C40="","",SUMIFS(MOVI_SAID!H:H,MOVI_SAID!D:D,D40))</f>
        <v/>
      </c>
      <c r="H40" s="180" t="str">
        <f t="shared" si="1"/>
        <v/>
      </c>
      <c r="I40" s="181" t="str">
        <f>IF(CADA_PROD!C40="","",IFERROR(IF(H40&lt;=0,"Sem estoque",IF(H40/E40&lt;0.25,"Quase sem estoque",IF(H40/E40&lt;1.2,"Estoque baixo",IF(H40/E40&lt;2,"Estoque moderado","Estoque confortável")))),""))</f>
        <v/>
      </c>
      <c r="J40" s="182" t="str">
        <f>IF(CADA_PROD!C40="","",SUMIFS(MOVI_ENTR!M:M,MOVI_ENTR!D:D,D40))</f>
        <v/>
      </c>
      <c r="K40" s="183" t="str">
        <f>IF(CADA_PROD!C40="","",IFERROR($J40/SUM($J$6:$J$1006),""))</f>
        <v/>
      </c>
      <c r="L40" s="183" t="str">
        <f>IF(CADA_PROD!C40="","",IFERROR(H40/SUM($H$6:$H$1006)+P40,""))</f>
        <v/>
      </c>
      <c r="M40" s="182" t="str">
        <f>IF(CADA_PROD!$C40="","",IFERROR(SUMIFS(MOVI_ENTR!M:M,MOVI_ENTR!D:D,D40)/SUMIFS(MOVI_ENTR!I:I,MOVI_ENTR!D:D,D40),0))</f>
        <v/>
      </c>
      <c r="N40" s="184" t="str">
        <f>IF(CADA_PROD!C40="","",G40/E40)</f>
        <v/>
      </c>
      <c r="O40" s="21" t="str">
        <f t="shared" si="0"/>
        <v/>
      </c>
      <c r="P40" s="21">
        <v>3.4999999999999997E-5</v>
      </c>
    </row>
    <row r="41" spans="3:16" ht="30" customHeight="1">
      <c r="C41" s="178" t="str">
        <f>IF(CADA_PROD!C41="","",CADA_PROD!C41)</f>
        <v/>
      </c>
      <c r="D41" s="179" t="str">
        <f>IF(CADA_PROD!D41="","",CADA_PROD!D41)</f>
        <v/>
      </c>
      <c r="E41" s="180" t="str">
        <f>IF(CADA_PROD!E41="","",CADA_PROD!E41)</f>
        <v/>
      </c>
      <c r="F41" s="180" t="str">
        <f>IF(CADA_PROD!D41="","",SUMIFS(MOVI_ENTR!I:I,MOVI_ENTR!D:D,D41))</f>
        <v/>
      </c>
      <c r="G41" s="180" t="str">
        <f>IF(CADA_PROD!C41="","",SUMIFS(MOVI_SAID!H:H,MOVI_SAID!D:D,D41))</f>
        <v/>
      </c>
      <c r="H41" s="180" t="str">
        <f t="shared" si="1"/>
        <v/>
      </c>
      <c r="I41" s="181" t="str">
        <f>IF(CADA_PROD!C41="","",IFERROR(IF(H41&lt;=0,"Sem estoque",IF(H41/E41&lt;0.25,"Quase sem estoque",IF(H41/E41&lt;1.2,"Estoque baixo",IF(H41/E41&lt;2,"Estoque moderado","Estoque confortável")))),""))</f>
        <v/>
      </c>
      <c r="J41" s="182" t="str">
        <f>IF(CADA_PROD!C41="","",SUMIFS(MOVI_ENTR!M:M,MOVI_ENTR!D:D,D41))</f>
        <v/>
      </c>
      <c r="K41" s="183" t="str">
        <f>IF(CADA_PROD!C41="","",IFERROR($J41/SUM($J$6:$J$1006),""))</f>
        <v/>
      </c>
      <c r="L41" s="183" t="str">
        <f>IF(CADA_PROD!C41="","",IFERROR(H41/SUM($H$6:$H$1006)+P41,""))</f>
        <v/>
      </c>
      <c r="M41" s="182" t="str">
        <f>IF(CADA_PROD!$C41="","",IFERROR(SUMIFS(MOVI_ENTR!M:M,MOVI_ENTR!D:D,D41)/SUMIFS(MOVI_ENTR!I:I,MOVI_ENTR!D:D,D41),0))</f>
        <v/>
      </c>
      <c r="N41" s="184" t="str">
        <f>IF(CADA_PROD!C41="","",G41/E41)</f>
        <v/>
      </c>
      <c r="O41" s="21" t="str">
        <f t="shared" si="0"/>
        <v/>
      </c>
      <c r="P41" s="21">
        <v>3.6000000000000001E-5</v>
      </c>
    </row>
    <row r="42" spans="3:16" ht="30" customHeight="1">
      <c r="C42" s="178" t="str">
        <f>IF(CADA_PROD!C42="","",CADA_PROD!C42)</f>
        <v/>
      </c>
      <c r="D42" s="179" t="str">
        <f>IF(CADA_PROD!D42="","",CADA_PROD!D42)</f>
        <v/>
      </c>
      <c r="E42" s="180" t="str">
        <f>IF(CADA_PROD!E42="","",CADA_PROD!E42)</f>
        <v/>
      </c>
      <c r="F42" s="180" t="str">
        <f>IF(CADA_PROD!D42="","",SUMIFS(MOVI_ENTR!I:I,MOVI_ENTR!D:D,D42))</f>
        <v/>
      </c>
      <c r="G42" s="180" t="str">
        <f>IF(CADA_PROD!C42="","",SUMIFS(MOVI_SAID!H:H,MOVI_SAID!D:D,D42))</f>
        <v/>
      </c>
      <c r="H42" s="180" t="str">
        <f t="shared" si="1"/>
        <v/>
      </c>
      <c r="I42" s="181" t="str">
        <f>IF(CADA_PROD!C42="","",IFERROR(IF(H42&lt;=0,"Sem estoque",IF(H42/E42&lt;0.25,"Quase sem estoque",IF(H42/E42&lt;1.2,"Estoque baixo",IF(H42/E42&lt;2,"Estoque moderado","Estoque confortável")))),""))</f>
        <v/>
      </c>
      <c r="J42" s="182" t="str">
        <f>IF(CADA_PROD!C42="","",SUMIFS(MOVI_ENTR!M:M,MOVI_ENTR!D:D,D42))</f>
        <v/>
      </c>
      <c r="K42" s="183" t="str">
        <f>IF(CADA_PROD!C42="","",IFERROR($J42/SUM($J$6:$J$1006),""))</f>
        <v/>
      </c>
      <c r="L42" s="183" t="str">
        <f>IF(CADA_PROD!C42="","",IFERROR(H42/SUM($H$6:$H$1006)+P42,""))</f>
        <v/>
      </c>
      <c r="M42" s="182" t="str">
        <f>IF(CADA_PROD!$C42="","",IFERROR(SUMIFS(MOVI_ENTR!M:M,MOVI_ENTR!D:D,D42)/SUMIFS(MOVI_ENTR!I:I,MOVI_ENTR!D:D,D42),0))</f>
        <v/>
      </c>
      <c r="N42" s="184" t="str">
        <f>IF(CADA_PROD!C42="","",G42/E42)</f>
        <v/>
      </c>
      <c r="O42" s="21" t="str">
        <f t="shared" si="0"/>
        <v/>
      </c>
      <c r="P42" s="21">
        <v>3.6999999999999998E-5</v>
      </c>
    </row>
    <row r="43" spans="3:16" ht="30" customHeight="1">
      <c r="C43" s="178" t="str">
        <f>IF(CADA_PROD!C43="","",CADA_PROD!C43)</f>
        <v/>
      </c>
      <c r="D43" s="179" t="str">
        <f>IF(CADA_PROD!D43="","",CADA_PROD!D43)</f>
        <v/>
      </c>
      <c r="E43" s="180" t="str">
        <f>IF(CADA_PROD!E43="","",CADA_PROD!E43)</f>
        <v/>
      </c>
      <c r="F43" s="180" t="str">
        <f>IF(CADA_PROD!D43="","",SUMIFS(MOVI_ENTR!I:I,MOVI_ENTR!D:D,D43))</f>
        <v/>
      </c>
      <c r="G43" s="180" t="str">
        <f>IF(CADA_PROD!C43="","",SUMIFS(MOVI_SAID!H:H,MOVI_SAID!D:D,D43))</f>
        <v/>
      </c>
      <c r="H43" s="180" t="str">
        <f t="shared" si="1"/>
        <v/>
      </c>
      <c r="I43" s="181" t="str">
        <f>IF(CADA_PROD!C43="","",IFERROR(IF(H43&lt;=0,"Sem estoque",IF(H43/E43&lt;0.25,"Quase sem estoque",IF(H43/E43&lt;1.2,"Estoque baixo",IF(H43/E43&lt;2,"Estoque moderado","Estoque confortável")))),""))</f>
        <v/>
      </c>
      <c r="J43" s="182" t="str">
        <f>IF(CADA_PROD!C43="","",SUMIFS(MOVI_ENTR!M:M,MOVI_ENTR!D:D,D43))</f>
        <v/>
      </c>
      <c r="K43" s="183" t="str">
        <f>IF(CADA_PROD!C43="","",IFERROR($J43/SUM($J$6:$J$1006),""))</f>
        <v/>
      </c>
      <c r="L43" s="183" t="str">
        <f>IF(CADA_PROD!C43="","",IFERROR(H43/SUM($H$6:$H$1006)+P43,""))</f>
        <v/>
      </c>
      <c r="M43" s="182" t="str">
        <f>IF(CADA_PROD!$C43="","",IFERROR(SUMIFS(MOVI_ENTR!M:M,MOVI_ENTR!D:D,D43)/SUMIFS(MOVI_ENTR!I:I,MOVI_ENTR!D:D,D43),0))</f>
        <v/>
      </c>
      <c r="N43" s="184" t="str">
        <f>IF(CADA_PROD!C43="","",G43/E43)</f>
        <v/>
      </c>
      <c r="O43" s="21" t="str">
        <f t="shared" si="0"/>
        <v/>
      </c>
      <c r="P43" s="21">
        <v>3.8000000000000002E-5</v>
      </c>
    </row>
    <row r="44" spans="3:16" ht="30" customHeight="1">
      <c r="C44" s="178" t="str">
        <f>IF(CADA_PROD!C44="","",CADA_PROD!C44)</f>
        <v/>
      </c>
      <c r="D44" s="179" t="str">
        <f>IF(CADA_PROD!D44="","",CADA_PROD!D44)</f>
        <v/>
      </c>
      <c r="E44" s="180" t="str">
        <f>IF(CADA_PROD!E44="","",CADA_PROD!E44)</f>
        <v/>
      </c>
      <c r="F44" s="180" t="str">
        <f>IF(CADA_PROD!D44="","",SUMIFS(MOVI_ENTR!I:I,MOVI_ENTR!D:D,D44))</f>
        <v/>
      </c>
      <c r="G44" s="180" t="str">
        <f>IF(CADA_PROD!C44="","",SUMIFS(MOVI_SAID!H:H,MOVI_SAID!D:D,D44))</f>
        <v/>
      </c>
      <c r="H44" s="180" t="str">
        <f t="shared" si="1"/>
        <v/>
      </c>
      <c r="I44" s="181" t="str">
        <f>IF(CADA_PROD!C44="","",IFERROR(IF(H44&lt;=0,"Sem estoque",IF(H44/E44&lt;0.25,"Quase sem estoque",IF(H44/E44&lt;1.2,"Estoque baixo",IF(H44/E44&lt;2,"Estoque moderado","Estoque confortável")))),""))</f>
        <v/>
      </c>
      <c r="J44" s="182" t="str">
        <f>IF(CADA_PROD!C44="","",SUMIFS(MOVI_ENTR!M:M,MOVI_ENTR!D:D,D44))</f>
        <v/>
      </c>
      <c r="K44" s="183" t="str">
        <f>IF(CADA_PROD!C44="","",IFERROR($J44/SUM($J$6:$J$1006),""))</f>
        <v/>
      </c>
      <c r="L44" s="183" t="str">
        <f>IF(CADA_PROD!C44="","",IFERROR(H44/SUM($H$6:$H$1006)+P44,""))</f>
        <v/>
      </c>
      <c r="M44" s="182" t="str">
        <f>IF(CADA_PROD!$C44="","",IFERROR(SUMIFS(MOVI_ENTR!M:M,MOVI_ENTR!D:D,D44)/SUMIFS(MOVI_ENTR!I:I,MOVI_ENTR!D:D,D44),0))</f>
        <v/>
      </c>
      <c r="N44" s="184" t="str">
        <f>IF(CADA_PROD!C44="","",G44/E44)</f>
        <v/>
      </c>
      <c r="O44" s="21" t="str">
        <f t="shared" si="0"/>
        <v/>
      </c>
      <c r="P44" s="21">
        <v>3.8999999999999999E-5</v>
      </c>
    </row>
    <row r="45" spans="3:16" ht="30" customHeight="1">
      <c r="C45" s="178" t="str">
        <f>IF(CADA_PROD!C45="","",CADA_PROD!C45)</f>
        <v/>
      </c>
      <c r="D45" s="179" t="str">
        <f>IF(CADA_PROD!D45="","",CADA_PROD!D45)</f>
        <v/>
      </c>
      <c r="E45" s="180" t="str">
        <f>IF(CADA_PROD!E45="","",CADA_PROD!E45)</f>
        <v/>
      </c>
      <c r="F45" s="180" t="str">
        <f>IF(CADA_PROD!D45="","",SUMIFS(MOVI_ENTR!I:I,MOVI_ENTR!D:D,D45))</f>
        <v/>
      </c>
      <c r="G45" s="180" t="str">
        <f>IF(CADA_PROD!C45="","",SUMIFS(MOVI_SAID!H:H,MOVI_SAID!D:D,D45))</f>
        <v/>
      </c>
      <c r="H45" s="180" t="str">
        <f t="shared" si="1"/>
        <v/>
      </c>
      <c r="I45" s="181" t="str">
        <f>IF(CADA_PROD!C45="","",IFERROR(IF(H45&lt;=0,"Sem estoque",IF(H45/E45&lt;0.25,"Quase sem estoque",IF(H45/E45&lt;1.2,"Estoque baixo",IF(H45/E45&lt;2,"Estoque moderado","Estoque confortável")))),""))</f>
        <v/>
      </c>
      <c r="J45" s="182" t="str">
        <f>IF(CADA_PROD!C45="","",SUMIFS(MOVI_ENTR!M:M,MOVI_ENTR!D:D,D45))</f>
        <v/>
      </c>
      <c r="K45" s="183" t="str">
        <f>IF(CADA_PROD!C45="","",IFERROR($J45/SUM($J$6:$J$1006),""))</f>
        <v/>
      </c>
      <c r="L45" s="183" t="str">
        <f>IF(CADA_PROD!C45="","",IFERROR(H45/SUM($H$6:$H$1006)+P45,""))</f>
        <v/>
      </c>
      <c r="M45" s="182" t="str">
        <f>IF(CADA_PROD!$C45="","",IFERROR(SUMIFS(MOVI_ENTR!M:M,MOVI_ENTR!D:D,D45)/SUMIFS(MOVI_ENTR!I:I,MOVI_ENTR!D:D,D45),0))</f>
        <v/>
      </c>
      <c r="N45" s="184" t="str">
        <f>IF(CADA_PROD!C45="","",G45/E45)</f>
        <v/>
      </c>
      <c r="O45" s="21" t="str">
        <f t="shared" si="0"/>
        <v/>
      </c>
      <c r="P45" s="21">
        <v>4.0000000000000003E-5</v>
      </c>
    </row>
    <row r="46" spans="3:16" ht="30" customHeight="1">
      <c r="C46" s="178" t="str">
        <f>IF(CADA_PROD!C46="","",CADA_PROD!C46)</f>
        <v/>
      </c>
      <c r="D46" s="179" t="str">
        <f>IF(CADA_PROD!D46="","",CADA_PROD!D46)</f>
        <v/>
      </c>
      <c r="E46" s="180" t="str">
        <f>IF(CADA_PROD!E46="","",CADA_PROD!E46)</f>
        <v/>
      </c>
      <c r="F46" s="180" t="str">
        <f>IF(CADA_PROD!D46="","",SUMIFS(MOVI_ENTR!I:I,MOVI_ENTR!D:D,D46))</f>
        <v/>
      </c>
      <c r="G46" s="180" t="str">
        <f>IF(CADA_PROD!C46="","",SUMIFS(MOVI_SAID!H:H,MOVI_SAID!D:D,D46))</f>
        <v/>
      </c>
      <c r="H46" s="180" t="str">
        <f t="shared" si="1"/>
        <v/>
      </c>
      <c r="I46" s="181" t="str">
        <f>IF(CADA_PROD!C46="","",IFERROR(IF(H46&lt;=0,"Sem estoque",IF(H46/E46&lt;0.25,"Quase sem estoque",IF(H46/E46&lt;1.2,"Estoque baixo",IF(H46/E46&lt;2,"Estoque moderado","Estoque confortável")))),""))</f>
        <v/>
      </c>
      <c r="J46" s="182" t="str">
        <f>IF(CADA_PROD!C46="","",SUMIFS(MOVI_ENTR!M:M,MOVI_ENTR!D:D,D46))</f>
        <v/>
      </c>
      <c r="K46" s="183" t="str">
        <f>IF(CADA_PROD!C46="","",IFERROR($J46/SUM($J$6:$J$1006),""))</f>
        <v/>
      </c>
      <c r="L46" s="183" t="str">
        <f>IF(CADA_PROD!C46="","",IFERROR(H46/SUM($H$6:$H$1006)+P46,""))</f>
        <v/>
      </c>
      <c r="M46" s="182" t="str">
        <f>IF(CADA_PROD!$C46="","",IFERROR(SUMIFS(MOVI_ENTR!M:M,MOVI_ENTR!D:D,D46)/SUMIFS(MOVI_ENTR!I:I,MOVI_ENTR!D:D,D46),0))</f>
        <v/>
      </c>
      <c r="N46" s="184" t="str">
        <f>IF(CADA_PROD!C46="","",G46/E46)</f>
        <v/>
      </c>
      <c r="O46" s="21" t="str">
        <f t="shared" si="0"/>
        <v/>
      </c>
      <c r="P46" s="21">
        <v>4.1E-5</v>
      </c>
    </row>
    <row r="47" spans="3:16" ht="30" customHeight="1">
      <c r="C47" s="178" t="str">
        <f>IF(CADA_PROD!C47="","",CADA_PROD!C47)</f>
        <v/>
      </c>
      <c r="D47" s="179" t="str">
        <f>IF(CADA_PROD!D47="","",CADA_PROD!D47)</f>
        <v/>
      </c>
      <c r="E47" s="180" t="str">
        <f>IF(CADA_PROD!E47="","",CADA_PROD!E47)</f>
        <v/>
      </c>
      <c r="F47" s="180" t="str">
        <f>IF(CADA_PROD!D47="","",SUMIFS(MOVI_ENTR!I:I,MOVI_ENTR!D:D,D47))</f>
        <v/>
      </c>
      <c r="G47" s="180" t="str">
        <f>IF(CADA_PROD!C47="","",SUMIFS(MOVI_SAID!H:H,MOVI_SAID!D:D,D47))</f>
        <v/>
      </c>
      <c r="H47" s="180" t="str">
        <f t="shared" si="1"/>
        <v/>
      </c>
      <c r="I47" s="181" t="str">
        <f>IF(CADA_PROD!C47="","",IFERROR(IF(H47&lt;=0,"Sem estoque",IF(H47/E47&lt;0.25,"Quase sem estoque",IF(H47/E47&lt;1.2,"Estoque baixo",IF(H47/E47&lt;2,"Estoque moderado","Estoque confortável")))),""))</f>
        <v/>
      </c>
      <c r="J47" s="182" t="str">
        <f>IF(CADA_PROD!C47="","",SUMIFS(MOVI_ENTR!M:M,MOVI_ENTR!D:D,D47))</f>
        <v/>
      </c>
      <c r="K47" s="183" t="str">
        <f>IF(CADA_PROD!C47="","",IFERROR($J47/SUM($J$6:$J$1006),""))</f>
        <v/>
      </c>
      <c r="L47" s="183" t="str">
        <f>IF(CADA_PROD!C47="","",IFERROR(H47/SUM($H$6:$H$1006)+P47,""))</f>
        <v/>
      </c>
      <c r="M47" s="182" t="str">
        <f>IF(CADA_PROD!$C47="","",IFERROR(SUMIFS(MOVI_ENTR!M:M,MOVI_ENTR!D:D,D47)/SUMIFS(MOVI_ENTR!I:I,MOVI_ENTR!D:D,D47),0))</f>
        <v/>
      </c>
      <c r="N47" s="184" t="str">
        <f>IF(CADA_PROD!C47="","",G47/E47)</f>
        <v/>
      </c>
      <c r="O47" s="21" t="str">
        <f t="shared" si="0"/>
        <v/>
      </c>
      <c r="P47" s="21">
        <v>4.1999999999999998E-5</v>
      </c>
    </row>
    <row r="48" spans="3:16" ht="30" customHeight="1">
      <c r="C48" s="178" t="str">
        <f>IF(CADA_PROD!C48="","",CADA_PROD!C48)</f>
        <v/>
      </c>
      <c r="D48" s="179" t="str">
        <f>IF(CADA_PROD!D48="","",CADA_PROD!D48)</f>
        <v/>
      </c>
      <c r="E48" s="180" t="str">
        <f>IF(CADA_PROD!E48="","",CADA_PROD!E48)</f>
        <v/>
      </c>
      <c r="F48" s="180" t="str">
        <f>IF(CADA_PROD!D48="","",SUMIFS(MOVI_ENTR!I:I,MOVI_ENTR!D:D,D48))</f>
        <v/>
      </c>
      <c r="G48" s="180" t="str">
        <f>IF(CADA_PROD!C48="","",SUMIFS(MOVI_SAID!H:H,MOVI_SAID!D:D,D48))</f>
        <v/>
      </c>
      <c r="H48" s="180" t="str">
        <f t="shared" si="1"/>
        <v/>
      </c>
      <c r="I48" s="181" t="str">
        <f>IF(CADA_PROD!C48="","",IFERROR(IF(H48&lt;=0,"Sem estoque",IF(H48/E48&lt;0.25,"Quase sem estoque",IF(H48/E48&lt;1.2,"Estoque baixo",IF(H48/E48&lt;2,"Estoque moderado","Estoque confortável")))),""))</f>
        <v/>
      </c>
      <c r="J48" s="182" t="str">
        <f>IF(CADA_PROD!C48="","",SUMIFS(MOVI_ENTR!M:M,MOVI_ENTR!D:D,D48))</f>
        <v/>
      </c>
      <c r="K48" s="183" t="str">
        <f>IF(CADA_PROD!C48="","",IFERROR($J48/SUM($J$6:$J$1006),""))</f>
        <v/>
      </c>
      <c r="L48" s="183" t="str">
        <f>IF(CADA_PROD!C48="","",IFERROR(H48/SUM($H$6:$H$1006)+P48,""))</f>
        <v/>
      </c>
      <c r="M48" s="182" t="str">
        <f>IF(CADA_PROD!$C48="","",IFERROR(SUMIFS(MOVI_ENTR!M:M,MOVI_ENTR!D:D,D48)/SUMIFS(MOVI_ENTR!I:I,MOVI_ENTR!D:D,D48),0))</f>
        <v/>
      </c>
      <c r="N48" s="184" t="str">
        <f>IF(CADA_PROD!C48="","",G48/E48)</f>
        <v/>
      </c>
      <c r="O48" s="21" t="str">
        <f t="shared" si="0"/>
        <v/>
      </c>
      <c r="P48" s="21">
        <v>4.3000000000000002E-5</v>
      </c>
    </row>
    <row r="49" spans="3:16" ht="30" customHeight="1">
      <c r="C49" s="178" t="str">
        <f>IF(CADA_PROD!C49="","",CADA_PROD!C49)</f>
        <v/>
      </c>
      <c r="D49" s="179" t="str">
        <f>IF(CADA_PROD!D49="","",CADA_PROD!D49)</f>
        <v/>
      </c>
      <c r="E49" s="180" t="str">
        <f>IF(CADA_PROD!E49="","",CADA_PROD!E49)</f>
        <v/>
      </c>
      <c r="F49" s="180" t="str">
        <f>IF(CADA_PROD!D49="","",SUMIFS(MOVI_ENTR!I:I,MOVI_ENTR!D:D,D49))</f>
        <v/>
      </c>
      <c r="G49" s="180" t="str">
        <f>IF(CADA_PROD!C49="","",SUMIFS(MOVI_SAID!H:H,MOVI_SAID!D:D,D49))</f>
        <v/>
      </c>
      <c r="H49" s="180" t="str">
        <f t="shared" si="1"/>
        <v/>
      </c>
      <c r="I49" s="181" t="str">
        <f>IF(CADA_PROD!C49="","",IFERROR(IF(H49&lt;=0,"Sem estoque",IF(H49/E49&lt;0.25,"Quase sem estoque",IF(H49/E49&lt;1.2,"Estoque baixo",IF(H49/E49&lt;2,"Estoque moderado","Estoque confortável")))),""))</f>
        <v/>
      </c>
      <c r="J49" s="182" t="str">
        <f>IF(CADA_PROD!C49="","",SUMIFS(MOVI_ENTR!M:M,MOVI_ENTR!D:D,D49))</f>
        <v/>
      </c>
      <c r="K49" s="183" t="str">
        <f>IF(CADA_PROD!C49="","",IFERROR($J49/SUM($J$6:$J$1006),""))</f>
        <v/>
      </c>
      <c r="L49" s="183" t="str">
        <f>IF(CADA_PROD!C49="","",IFERROR(H49/SUM($H$6:$H$1006)+P49,""))</f>
        <v/>
      </c>
      <c r="M49" s="182" t="str">
        <f>IF(CADA_PROD!$C49="","",IFERROR(SUMIFS(MOVI_ENTR!M:M,MOVI_ENTR!D:D,D49)/SUMIFS(MOVI_ENTR!I:I,MOVI_ENTR!D:D,D49),0))</f>
        <v/>
      </c>
      <c r="N49" s="184" t="str">
        <f>IF(CADA_PROD!C49="","",G49/E49)</f>
        <v/>
      </c>
      <c r="O49" s="21" t="str">
        <f t="shared" si="0"/>
        <v/>
      </c>
      <c r="P49" s="21">
        <v>4.3999999999999999E-5</v>
      </c>
    </row>
    <row r="50" spans="3:16" ht="30" customHeight="1">
      <c r="C50" s="178" t="str">
        <f>IF(CADA_PROD!C50="","",CADA_PROD!C50)</f>
        <v/>
      </c>
      <c r="D50" s="179" t="str">
        <f>IF(CADA_PROD!D50="","",CADA_PROD!D50)</f>
        <v/>
      </c>
      <c r="E50" s="180" t="str">
        <f>IF(CADA_PROD!E50="","",CADA_PROD!E50)</f>
        <v/>
      </c>
      <c r="F50" s="180" t="str">
        <f>IF(CADA_PROD!D50="","",SUMIFS(MOVI_ENTR!I:I,MOVI_ENTR!D:D,D50))</f>
        <v/>
      </c>
      <c r="G50" s="180" t="str">
        <f>IF(CADA_PROD!C50="","",SUMIFS(MOVI_SAID!H:H,MOVI_SAID!D:D,D50))</f>
        <v/>
      </c>
      <c r="H50" s="180" t="str">
        <f t="shared" si="1"/>
        <v/>
      </c>
      <c r="I50" s="181" t="str">
        <f>IF(CADA_PROD!C50="","",IFERROR(IF(H50&lt;=0,"Sem estoque",IF(H50/E50&lt;0.25,"Quase sem estoque",IF(H50/E50&lt;1.2,"Estoque baixo",IF(H50/E50&lt;2,"Estoque moderado","Estoque confortável")))),""))</f>
        <v/>
      </c>
      <c r="J50" s="182" t="str">
        <f>IF(CADA_PROD!C50="","",SUMIFS(MOVI_ENTR!M:M,MOVI_ENTR!D:D,D50))</f>
        <v/>
      </c>
      <c r="K50" s="183" t="str">
        <f>IF(CADA_PROD!C50="","",IFERROR($J50/SUM($J$6:$J$1006),""))</f>
        <v/>
      </c>
      <c r="L50" s="183" t="str">
        <f>IF(CADA_PROD!C50="","",IFERROR(H50/SUM($H$6:$H$1006)+P50,""))</f>
        <v/>
      </c>
      <c r="M50" s="182" t="str">
        <f>IF(CADA_PROD!$C50="","",IFERROR(SUMIFS(MOVI_ENTR!M:M,MOVI_ENTR!D:D,D50)/SUMIFS(MOVI_ENTR!I:I,MOVI_ENTR!D:D,D50),0))</f>
        <v/>
      </c>
      <c r="N50" s="184" t="str">
        <f>IF(CADA_PROD!C50="","",G50/E50)</f>
        <v/>
      </c>
      <c r="O50" s="21" t="str">
        <f t="shared" si="0"/>
        <v/>
      </c>
      <c r="P50" s="21">
        <v>4.5000000000000003E-5</v>
      </c>
    </row>
    <row r="51" spans="3:16" ht="30" customHeight="1">
      <c r="C51" s="178" t="str">
        <f>IF(CADA_PROD!C51="","",CADA_PROD!C51)</f>
        <v/>
      </c>
      <c r="D51" s="179" t="str">
        <f>IF(CADA_PROD!D51="","",CADA_PROD!D51)</f>
        <v/>
      </c>
      <c r="E51" s="180" t="str">
        <f>IF(CADA_PROD!E51="","",CADA_PROD!E51)</f>
        <v/>
      </c>
      <c r="F51" s="180" t="str">
        <f>IF(CADA_PROD!D51="","",SUMIFS(MOVI_ENTR!I:I,MOVI_ENTR!D:D,D51))</f>
        <v/>
      </c>
      <c r="G51" s="180" t="str">
        <f>IF(CADA_PROD!C51="","",SUMIFS(MOVI_SAID!H:H,MOVI_SAID!D:D,D51))</f>
        <v/>
      </c>
      <c r="H51" s="180" t="str">
        <f t="shared" si="1"/>
        <v/>
      </c>
      <c r="I51" s="181" t="str">
        <f>IF(CADA_PROD!C51="","",IFERROR(IF(H51&lt;=0,"Sem estoque",IF(H51/E51&lt;0.25,"Quase sem estoque",IF(H51/E51&lt;1.2,"Estoque baixo",IF(H51/E51&lt;2,"Estoque moderado","Estoque confortável")))),""))</f>
        <v/>
      </c>
      <c r="J51" s="182" t="str">
        <f>IF(CADA_PROD!C51="","",SUMIFS(MOVI_ENTR!M:M,MOVI_ENTR!D:D,D51))</f>
        <v/>
      </c>
      <c r="K51" s="183" t="str">
        <f>IF(CADA_PROD!C51="","",IFERROR($J51/SUM($J$6:$J$1006),""))</f>
        <v/>
      </c>
      <c r="L51" s="183" t="str">
        <f>IF(CADA_PROD!C51="","",IFERROR(H51/SUM($H$6:$H$1006)+P51,""))</f>
        <v/>
      </c>
      <c r="M51" s="182" t="str">
        <f>IF(CADA_PROD!$C51="","",IFERROR(SUMIFS(MOVI_ENTR!M:M,MOVI_ENTR!D:D,D51)/SUMIFS(MOVI_ENTR!I:I,MOVI_ENTR!D:D,D51),0))</f>
        <v/>
      </c>
      <c r="N51" s="184" t="str">
        <f>IF(CADA_PROD!C51="","",G51/E51)</f>
        <v/>
      </c>
      <c r="O51" s="21" t="str">
        <f t="shared" si="0"/>
        <v/>
      </c>
      <c r="P51" s="21">
        <v>4.6E-5</v>
      </c>
    </row>
    <row r="52" spans="3:16" ht="30" customHeight="1">
      <c r="C52" s="178" t="str">
        <f>IF(CADA_PROD!C52="","",CADA_PROD!C52)</f>
        <v/>
      </c>
      <c r="D52" s="179" t="str">
        <f>IF(CADA_PROD!D52="","",CADA_PROD!D52)</f>
        <v/>
      </c>
      <c r="E52" s="180" t="str">
        <f>IF(CADA_PROD!E52="","",CADA_PROD!E52)</f>
        <v/>
      </c>
      <c r="F52" s="180" t="str">
        <f>IF(CADA_PROD!D52="","",SUMIFS(MOVI_ENTR!I:I,MOVI_ENTR!D:D,D52))</f>
        <v/>
      </c>
      <c r="G52" s="180" t="str">
        <f>IF(CADA_PROD!C52="","",SUMIFS(MOVI_SAID!H:H,MOVI_SAID!D:D,D52))</f>
        <v/>
      </c>
      <c r="H52" s="180" t="str">
        <f t="shared" si="1"/>
        <v/>
      </c>
      <c r="I52" s="181" t="str">
        <f>IF(CADA_PROD!C52="","",IFERROR(IF(H52&lt;=0,"Sem estoque",IF(H52/E52&lt;0.25,"Quase sem estoque",IF(H52/E52&lt;1.2,"Estoque baixo",IF(H52/E52&lt;2,"Estoque moderado","Estoque confortável")))),""))</f>
        <v/>
      </c>
      <c r="J52" s="182" t="str">
        <f>IF(CADA_PROD!C52="","",SUMIFS(MOVI_ENTR!M:M,MOVI_ENTR!D:D,D52))</f>
        <v/>
      </c>
      <c r="K52" s="183" t="str">
        <f>IF(CADA_PROD!C52="","",IFERROR($J52/SUM($J$6:$J$1006),""))</f>
        <v/>
      </c>
      <c r="L52" s="183" t="str">
        <f>IF(CADA_PROD!C52="","",IFERROR(H52/SUM($H$6:$H$1006)+P52,""))</f>
        <v/>
      </c>
      <c r="M52" s="182" t="str">
        <f>IF(CADA_PROD!$C52="","",IFERROR(SUMIFS(MOVI_ENTR!M:M,MOVI_ENTR!D:D,D52)/SUMIFS(MOVI_ENTR!I:I,MOVI_ENTR!D:D,D52),0))</f>
        <v/>
      </c>
      <c r="N52" s="184" t="str">
        <f>IF(CADA_PROD!C52="","",G52/E52)</f>
        <v/>
      </c>
      <c r="O52" s="21" t="str">
        <f t="shared" si="0"/>
        <v/>
      </c>
      <c r="P52" s="21">
        <v>4.6999999999999997E-5</v>
      </c>
    </row>
    <row r="53" spans="3:16" ht="30" customHeight="1">
      <c r="C53" s="178" t="str">
        <f>IF(CADA_PROD!C53="","",CADA_PROD!C53)</f>
        <v/>
      </c>
      <c r="D53" s="179" t="str">
        <f>IF(CADA_PROD!D53="","",CADA_PROD!D53)</f>
        <v/>
      </c>
      <c r="E53" s="180" t="str">
        <f>IF(CADA_PROD!E53="","",CADA_PROD!E53)</f>
        <v/>
      </c>
      <c r="F53" s="180" t="str">
        <f>IF(CADA_PROD!D53="","",SUMIFS(MOVI_ENTR!I:I,MOVI_ENTR!D:D,D53))</f>
        <v/>
      </c>
      <c r="G53" s="180" t="str">
        <f>IF(CADA_PROD!C53="","",SUMIFS(MOVI_SAID!H:H,MOVI_SAID!D:D,D53))</f>
        <v/>
      </c>
      <c r="H53" s="180" t="str">
        <f t="shared" si="1"/>
        <v/>
      </c>
      <c r="I53" s="181" t="str">
        <f>IF(CADA_PROD!C53="","",IFERROR(IF(H53&lt;=0,"Sem estoque",IF(H53/E53&lt;0.25,"Quase sem estoque",IF(H53/E53&lt;1.2,"Estoque baixo",IF(H53/E53&lt;2,"Estoque moderado","Estoque confortável")))),""))</f>
        <v/>
      </c>
      <c r="J53" s="182" t="str">
        <f>IF(CADA_PROD!C53="","",SUMIFS(MOVI_ENTR!M:M,MOVI_ENTR!D:D,D53))</f>
        <v/>
      </c>
      <c r="K53" s="183" t="str">
        <f>IF(CADA_PROD!C53="","",IFERROR($J53/SUM($J$6:$J$1006),""))</f>
        <v/>
      </c>
      <c r="L53" s="183" t="str">
        <f>IF(CADA_PROD!C53="","",IFERROR(H53/SUM($H$6:$H$1006)+P53,""))</f>
        <v/>
      </c>
      <c r="M53" s="182" t="str">
        <f>IF(CADA_PROD!$C53="","",IFERROR(SUMIFS(MOVI_ENTR!M:M,MOVI_ENTR!D:D,D53)/SUMIFS(MOVI_ENTR!I:I,MOVI_ENTR!D:D,D53),0))</f>
        <v/>
      </c>
      <c r="N53" s="184" t="str">
        <f>IF(CADA_PROD!C53="","",G53/E53)</f>
        <v/>
      </c>
      <c r="O53" s="21" t="str">
        <f t="shared" si="0"/>
        <v/>
      </c>
      <c r="P53" s="21">
        <v>4.8000000000000001E-5</v>
      </c>
    </row>
    <row r="54" spans="3:16" ht="30" customHeight="1">
      <c r="C54" s="178" t="str">
        <f>IF(CADA_PROD!C54="","",CADA_PROD!C54)</f>
        <v/>
      </c>
      <c r="D54" s="179" t="str">
        <f>IF(CADA_PROD!D54="","",CADA_PROD!D54)</f>
        <v/>
      </c>
      <c r="E54" s="180" t="str">
        <f>IF(CADA_PROD!E54="","",CADA_PROD!E54)</f>
        <v/>
      </c>
      <c r="F54" s="180" t="str">
        <f>IF(CADA_PROD!D54="","",SUMIFS(MOVI_ENTR!I:I,MOVI_ENTR!D:D,D54))</f>
        <v/>
      </c>
      <c r="G54" s="180" t="str">
        <f>IF(CADA_PROD!C54="","",SUMIFS(MOVI_SAID!H:H,MOVI_SAID!D:D,D54))</f>
        <v/>
      </c>
      <c r="H54" s="180" t="str">
        <f t="shared" si="1"/>
        <v/>
      </c>
      <c r="I54" s="181" t="str">
        <f>IF(CADA_PROD!C54="","",IFERROR(IF(H54&lt;=0,"Sem estoque",IF(H54/E54&lt;0.25,"Quase sem estoque",IF(H54/E54&lt;1.2,"Estoque baixo",IF(H54/E54&lt;2,"Estoque moderado","Estoque confortável")))),""))</f>
        <v/>
      </c>
      <c r="J54" s="182" t="str">
        <f>IF(CADA_PROD!C54="","",SUMIFS(MOVI_ENTR!M:M,MOVI_ENTR!D:D,D54))</f>
        <v/>
      </c>
      <c r="K54" s="183" t="str">
        <f>IF(CADA_PROD!C54="","",IFERROR($J54/SUM($J$6:$J$1006),""))</f>
        <v/>
      </c>
      <c r="L54" s="183" t="str">
        <f>IF(CADA_PROD!C54="","",IFERROR(H54/SUM($H$6:$H$1006)+P54,""))</f>
        <v/>
      </c>
      <c r="M54" s="182" t="str">
        <f>IF(CADA_PROD!$C54="","",IFERROR(SUMIFS(MOVI_ENTR!M:M,MOVI_ENTR!D:D,D54)/SUMIFS(MOVI_ENTR!I:I,MOVI_ENTR!D:D,D54),0))</f>
        <v/>
      </c>
      <c r="N54" s="184" t="str">
        <f>IF(CADA_PROD!C54="","",G54/E54)</f>
        <v/>
      </c>
      <c r="O54" s="21" t="str">
        <f t="shared" si="0"/>
        <v/>
      </c>
      <c r="P54" s="21">
        <v>4.8999999999999998E-5</v>
      </c>
    </row>
    <row r="55" spans="3:16" ht="30" customHeight="1">
      <c r="C55" s="178" t="str">
        <f>IF(CADA_PROD!C55="","",CADA_PROD!C55)</f>
        <v/>
      </c>
      <c r="D55" s="179" t="str">
        <f>IF(CADA_PROD!D55="","",CADA_PROD!D55)</f>
        <v/>
      </c>
      <c r="E55" s="180" t="str">
        <f>IF(CADA_PROD!E55="","",CADA_PROD!E55)</f>
        <v/>
      </c>
      <c r="F55" s="180" t="str">
        <f>IF(CADA_PROD!D55="","",SUMIFS(MOVI_ENTR!I:I,MOVI_ENTR!D:D,D55))</f>
        <v/>
      </c>
      <c r="G55" s="180" t="str">
        <f>IF(CADA_PROD!C55="","",SUMIFS(MOVI_SAID!H:H,MOVI_SAID!D:D,D55))</f>
        <v/>
      </c>
      <c r="H55" s="180" t="str">
        <f t="shared" si="1"/>
        <v/>
      </c>
      <c r="I55" s="181" t="str">
        <f>IF(CADA_PROD!C55="","",IFERROR(IF(H55&lt;=0,"Sem estoque",IF(H55/E55&lt;0.25,"Quase sem estoque",IF(H55/E55&lt;1.2,"Estoque baixo",IF(H55/E55&lt;2,"Estoque moderado","Estoque confortável")))),""))</f>
        <v/>
      </c>
      <c r="J55" s="182" t="str">
        <f>IF(CADA_PROD!C55="","",SUMIFS(MOVI_ENTR!M:M,MOVI_ENTR!D:D,D55))</f>
        <v/>
      </c>
      <c r="K55" s="183" t="str">
        <f>IF(CADA_PROD!C55="","",IFERROR($J55/SUM($J$6:$J$1006),""))</f>
        <v/>
      </c>
      <c r="L55" s="183" t="str">
        <f>IF(CADA_PROD!C55="","",IFERROR(H55/SUM($H$6:$H$1006)+P55,""))</f>
        <v/>
      </c>
      <c r="M55" s="182" t="str">
        <f>IF(CADA_PROD!$C55="","",IFERROR(SUMIFS(MOVI_ENTR!M:M,MOVI_ENTR!D:D,D55)/SUMIFS(MOVI_ENTR!I:I,MOVI_ENTR!D:D,D55),0))</f>
        <v/>
      </c>
      <c r="N55" s="184" t="str">
        <f>IF(CADA_PROD!C55="","",G55/E55)</f>
        <v/>
      </c>
      <c r="O55" s="21" t="str">
        <f t="shared" si="0"/>
        <v/>
      </c>
      <c r="P55" s="21">
        <v>5.0000000000000002E-5</v>
      </c>
    </row>
    <row r="56" spans="3:16" ht="30" customHeight="1">
      <c r="C56" s="178" t="str">
        <f>IF(CADA_PROD!C56="","",CADA_PROD!C56)</f>
        <v/>
      </c>
      <c r="D56" s="179" t="str">
        <f>IF(CADA_PROD!D56="","",CADA_PROD!D56)</f>
        <v/>
      </c>
      <c r="E56" s="180" t="str">
        <f>IF(CADA_PROD!E56="","",CADA_PROD!E56)</f>
        <v/>
      </c>
      <c r="F56" s="180" t="str">
        <f>IF(CADA_PROD!D56="","",SUMIFS(MOVI_ENTR!I:I,MOVI_ENTR!D:D,D56))</f>
        <v/>
      </c>
      <c r="G56" s="180" t="str">
        <f>IF(CADA_PROD!C56="","",SUMIFS(MOVI_SAID!H:H,MOVI_SAID!D:D,D56))</f>
        <v/>
      </c>
      <c r="H56" s="180" t="str">
        <f t="shared" si="1"/>
        <v/>
      </c>
      <c r="I56" s="181" t="str">
        <f>IF(CADA_PROD!C56="","",IFERROR(IF(H56&lt;=0,"Sem estoque",IF(H56/E56&lt;0.25,"Quase sem estoque",IF(H56/E56&lt;1.2,"Estoque baixo",IF(H56/E56&lt;2,"Estoque moderado","Estoque confortável")))),""))</f>
        <v/>
      </c>
      <c r="J56" s="182" t="str">
        <f>IF(CADA_PROD!C56="","",SUMIFS(MOVI_ENTR!M:M,MOVI_ENTR!D:D,D56))</f>
        <v/>
      </c>
      <c r="K56" s="183" t="str">
        <f>IF(CADA_PROD!C56="","",IFERROR($J56/SUM($J$6:$J$1006),""))</f>
        <v/>
      </c>
      <c r="L56" s="183" t="str">
        <f>IF(CADA_PROD!C56="","",IFERROR(H56/SUM($H$6:$H$1006)+P56,""))</f>
        <v/>
      </c>
      <c r="M56" s="182" t="str">
        <f>IF(CADA_PROD!$C56="","",IFERROR(SUMIFS(MOVI_ENTR!M:M,MOVI_ENTR!D:D,D56)/SUMIFS(MOVI_ENTR!I:I,MOVI_ENTR!D:D,D56),0))</f>
        <v/>
      </c>
      <c r="N56" s="184" t="str">
        <f>IF(CADA_PROD!C56="","",G56/E56)</f>
        <v/>
      </c>
      <c r="O56" s="21" t="str">
        <f t="shared" si="0"/>
        <v/>
      </c>
      <c r="P56" s="21">
        <v>5.1E-5</v>
      </c>
    </row>
    <row r="57" spans="3:16" ht="30" customHeight="1">
      <c r="C57" s="178" t="str">
        <f>IF(CADA_PROD!C57="","",CADA_PROD!C57)</f>
        <v/>
      </c>
      <c r="D57" s="179" t="str">
        <f>IF(CADA_PROD!D57="","",CADA_PROD!D57)</f>
        <v/>
      </c>
      <c r="E57" s="180" t="str">
        <f>IF(CADA_PROD!E57="","",CADA_PROD!E57)</f>
        <v/>
      </c>
      <c r="F57" s="180" t="str">
        <f>IF(CADA_PROD!D57="","",SUMIFS(MOVI_ENTR!I:I,MOVI_ENTR!D:D,D57))</f>
        <v/>
      </c>
      <c r="G57" s="180" t="str">
        <f>IF(CADA_PROD!C57="","",SUMIFS(MOVI_SAID!H:H,MOVI_SAID!D:D,D57))</f>
        <v/>
      </c>
      <c r="H57" s="180" t="str">
        <f t="shared" si="1"/>
        <v/>
      </c>
      <c r="I57" s="181" t="str">
        <f>IF(CADA_PROD!C57="","",IFERROR(IF(H57&lt;=0,"Sem estoque",IF(H57/E57&lt;0.25,"Quase sem estoque",IF(H57/E57&lt;1.2,"Estoque baixo",IF(H57/E57&lt;2,"Estoque moderado","Estoque confortável")))),""))</f>
        <v/>
      </c>
      <c r="J57" s="182" t="str">
        <f>IF(CADA_PROD!C57="","",SUMIFS(MOVI_ENTR!M:M,MOVI_ENTR!D:D,D57))</f>
        <v/>
      </c>
      <c r="K57" s="183" t="str">
        <f>IF(CADA_PROD!C57="","",IFERROR($J57/SUM($J$6:$J$1006),""))</f>
        <v/>
      </c>
      <c r="L57" s="183" t="str">
        <f>IF(CADA_PROD!C57="","",IFERROR(H57/SUM($H$6:$H$1006)+P57,""))</f>
        <v/>
      </c>
      <c r="M57" s="182" t="str">
        <f>IF(CADA_PROD!$C57="","",IFERROR(SUMIFS(MOVI_ENTR!M:M,MOVI_ENTR!D:D,D57)/SUMIFS(MOVI_ENTR!I:I,MOVI_ENTR!D:D,D57),0))</f>
        <v/>
      </c>
      <c r="N57" s="184" t="str">
        <f>IF(CADA_PROD!C57="","",G57/E57)</f>
        <v/>
      </c>
      <c r="O57" s="21" t="str">
        <f t="shared" si="0"/>
        <v/>
      </c>
      <c r="P57" s="21">
        <v>5.1999999999999997E-5</v>
      </c>
    </row>
    <row r="58" spans="3:16" ht="30" customHeight="1">
      <c r="C58" s="178" t="str">
        <f>IF(CADA_PROD!C58="","",CADA_PROD!C58)</f>
        <v/>
      </c>
      <c r="D58" s="179" t="str">
        <f>IF(CADA_PROD!D58="","",CADA_PROD!D58)</f>
        <v/>
      </c>
      <c r="E58" s="180" t="str">
        <f>IF(CADA_PROD!E58="","",CADA_PROD!E58)</f>
        <v/>
      </c>
      <c r="F58" s="180" t="str">
        <f>IF(CADA_PROD!D58="","",SUMIFS(MOVI_ENTR!I:I,MOVI_ENTR!D:D,D58))</f>
        <v/>
      </c>
      <c r="G58" s="180" t="str">
        <f>IF(CADA_PROD!C58="","",SUMIFS(MOVI_SAID!H:H,MOVI_SAID!D:D,D58))</f>
        <v/>
      </c>
      <c r="H58" s="180" t="str">
        <f t="shared" si="1"/>
        <v/>
      </c>
      <c r="I58" s="181" t="str">
        <f>IF(CADA_PROD!C58="","",IFERROR(IF(H58&lt;=0,"Sem estoque",IF(H58/E58&lt;0.25,"Quase sem estoque",IF(H58/E58&lt;1.2,"Estoque baixo",IF(H58/E58&lt;2,"Estoque moderado","Estoque confortável")))),""))</f>
        <v/>
      </c>
      <c r="J58" s="182" t="str">
        <f>IF(CADA_PROD!C58="","",SUMIFS(MOVI_ENTR!M:M,MOVI_ENTR!D:D,D58))</f>
        <v/>
      </c>
      <c r="K58" s="183" t="str">
        <f>IF(CADA_PROD!C58="","",IFERROR($J58/SUM($J$6:$J$1006),""))</f>
        <v/>
      </c>
      <c r="L58" s="183" t="str">
        <f>IF(CADA_PROD!C58="","",IFERROR(H58/SUM($H$6:$H$1006)+P58,""))</f>
        <v/>
      </c>
      <c r="M58" s="182" t="str">
        <f>IF(CADA_PROD!$C58="","",IFERROR(SUMIFS(MOVI_ENTR!M:M,MOVI_ENTR!D:D,D58)/SUMIFS(MOVI_ENTR!I:I,MOVI_ENTR!D:D,D58),0))</f>
        <v/>
      </c>
      <c r="N58" s="184" t="str">
        <f>IF(CADA_PROD!C58="","",G58/E58)</f>
        <v/>
      </c>
      <c r="O58" s="21" t="str">
        <f t="shared" si="0"/>
        <v/>
      </c>
      <c r="P58" s="21">
        <v>5.3000000000000001E-5</v>
      </c>
    </row>
    <row r="59" spans="3:16" ht="30" customHeight="1">
      <c r="C59" s="178" t="str">
        <f>IF(CADA_PROD!C59="","",CADA_PROD!C59)</f>
        <v/>
      </c>
      <c r="D59" s="179" t="str">
        <f>IF(CADA_PROD!D59="","",CADA_PROD!D59)</f>
        <v/>
      </c>
      <c r="E59" s="180" t="str">
        <f>IF(CADA_PROD!E59="","",CADA_PROD!E59)</f>
        <v/>
      </c>
      <c r="F59" s="180" t="str">
        <f>IF(CADA_PROD!D59="","",SUMIFS(MOVI_ENTR!I:I,MOVI_ENTR!D:D,D59))</f>
        <v/>
      </c>
      <c r="G59" s="180" t="str">
        <f>IF(CADA_PROD!C59="","",SUMIFS(MOVI_SAID!H:H,MOVI_SAID!D:D,D59))</f>
        <v/>
      </c>
      <c r="H59" s="180" t="str">
        <f t="shared" si="1"/>
        <v/>
      </c>
      <c r="I59" s="181" t="str">
        <f>IF(CADA_PROD!C59="","",IFERROR(IF(H59&lt;=0,"Sem estoque",IF(H59/E59&lt;0.25,"Quase sem estoque",IF(H59/E59&lt;1.2,"Estoque baixo",IF(H59/E59&lt;2,"Estoque moderado","Estoque confortável")))),""))</f>
        <v/>
      </c>
      <c r="J59" s="182" t="str">
        <f>IF(CADA_PROD!C59="","",SUMIFS(MOVI_ENTR!M:M,MOVI_ENTR!D:D,D59))</f>
        <v/>
      </c>
      <c r="K59" s="183" t="str">
        <f>IF(CADA_PROD!C59="","",IFERROR($J59/SUM($J$6:$J$1006),""))</f>
        <v/>
      </c>
      <c r="L59" s="183" t="str">
        <f>IF(CADA_PROD!C59="","",IFERROR(H59/SUM($H$6:$H$1006)+P59,""))</f>
        <v/>
      </c>
      <c r="M59" s="182" t="str">
        <f>IF(CADA_PROD!$C59="","",IFERROR(SUMIFS(MOVI_ENTR!M:M,MOVI_ENTR!D:D,D59)/SUMIFS(MOVI_ENTR!I:I,MOVI_ENTR!D:D,D59),0))</f>
        <v/>
      </c>
      <c r="N59" s="184" t="str">
        <f>IF(CADA_PROD!C59="","",G59/E59)</f>
        <v/>
      </c>
      <c r="O59" s="21" t="str">
        <f t="shared" si="0"/>
        <v/>
      </c>
      <c r="P59" s="21">
        <v>5.3999999999999998E-5</v>
      </c>
    </row>
    <row r="60" spans="3:16" ht="30" customHeight="1">
      <c r="C60" s="178" t="str">
        <f>IF(CADA_PROD!C60="","",CADA_PROD!C60)</f>
        <v/>
      </c>
      <c r="D60" s="179" t="str">
        <f>IF(CADA_PROD!D60="","",CADA_PROD!D60)</f>
        <v/>
      </c>
      <c r="E60" s="180" t="str">
        <f>IF(CADA_PROD!E60="","",CADA_PROD!E60)</f>
        <v/>
      </c>
      <c r="F60" s="180" t="str">
        <f>IF(CADA_PROD!D60="","",SUMIFS(MOVI_ENTR!I:I,MOVI_ENTR!D:D,D60))</f>
        <v/>
      </c>
      <c r="G60" s="180" t="str">
        <f>IF(CADA_PROD!C60="","",SUMIFS(MOVI_SAID!H:H,MOVI_SAID!D:D,D60))</f>
        <v/>
      </c>
      <c r="H60" s="180" t="str">
        <f t="shared" si="1"/>
        <v/>
      </c>
      <c r="I60" s="181" t="str">
        <f>IF(CADA_PROD!C60="","",IFERROR(IF(H60&lt;=0,"Sem estoque",IF(H60/E60&lt;0.25,"Quase sem estoque",IF(H60/E60&lt;1.2,"Estoque baixo",IF(H60/E60&lt;2,"Estoque moderado","Estoque confortável")))),""))</f>
        <v/>
      </c>
      <c r="J60" s="182" t="str">
        <f>IF(CADA_PROD!C60="","",SUMIFS(MOVI_ENTR!M:M,MOVI_ENTR!D:D,D60))</f>
        <v/>
      </c>
      <c r="K60" s="183" t="str">
        <f>IF(CADA_PROD!C60="","",IFERROR($J60/SUM($J$6:$J$1006),""))</f>
        <v/>
      </c>
      <c r="L60" s="183" t="str">
        <f>IF(CADA_PROD!C60="","",IFERROR(H60/SUM($H$6:$H$1006)+P60,""))</f>
        <v/>
      </c>
      <c r="M60" s="182" t="str">
        <f>IF(CADA_PROD!$C60="","",IFERROR(SUMIFS(MOVI_ENTR!M:M,MOVI_ENTR!D:D,D60)/SUMIFS(MOVI_ENTR!I:I,MOVI_ENTR!D:D,D60),0))</f>
        <v/>
      </c>
      <c r="N60" s="184" t="str">
        <f>IF(CADA_PROD!C60="","",G60/E60)</f>
        <v/>
      </c>
      <c r="O60" s="21" t="str">
        <f t="shared" si="0"/>
        <v/>
      </c>
      <c r="P60" s="21">
        <v>5.5000000000000002E-5</v>
      </c>
    </row>
    <row r="61" spans="3:16" ht="30" customHeight="1">
      <c r="C61" s="178" t="str">
        <f>IF(CADA_PROD!C61="","",CADA_PROD!C61)</f>
        <v/>
      </c>
      <c r="D61" s="179" t="str">
        <f>IF(CADA_PROD!D61="","",CADA_PROD!D61)</f>
        <v/>
      </c>
      <c r="E61" s="180" t="str">
        <f>IF(CADA_PROD!E61="","",CADA_PROD!E61)</f>
        <v/>
      </c>
      <c r="F61" s="180" t="str">
        <f>IF(CADA_PROD!D61="","",SUMIFS(MOVI_ENTR!I:I,MOVI_ENTR!D:D,D61))</f>
        <v/>
      </c>
      <c r="G61" s="180" t="str">
        <f>IF(CADA_PROD!C61="","",SUMIFS(MOVI_SAID!H:H,MOVI_SAID!D:D,D61))</f>
        <v/>
      </c>
      <c r="H61" s="180" t="str">
        <f t="shared" si="1"/>
        <v/>
      </c>
      <c r="I61" s="181" t="str">
        <f>IF(CADA_PROD!C61="","",IFERROR(IF(H61&lt;=0,"Sem estoque",IF(H61/E61&lt;0.25,"Quase sem estoque",IF(H61/E61&lt;1.2,"Estoque baixo",IF(H61/E61&lt;2,"Estoque moderado","Estoque confortável")))),""))</f>
        <v/>
      </c>
      <c r="J61" s="182" t="str">
        <f>IF(CADA_PROD!C61="","",SUMIFS(MOVI_ENTR!M:M,MOVI_ENTR!D:D,D61))</f>
        <v/>
      </c>
      <c r="K61" s="183" t="str">
        <f>IF(CADA_PROD!C61="","",IFERROR($J61/SUM($J$6:$J$1006),""))</f>
        <v/>
      </c>
      <c r="L61" s="183" t="str">
        <f>IF(CADA_PROD!C61="","",IFERROR(H61/SUM($H$6:$H$1006)+P61,""))</f>
        <v/>
      </c>
      <c r="M61" s="182" t="str">
        <f>IF(CADA_PROD!$C61="","",IFERROR(SUMIFS(MOVI_ENTR!M:M,MOVI_ENTR!D:D,D61)/SUMIFS(MOVI_ENTR!I:I,MOVI_ENTR!D:D,D61),0))</f>
        <v/>
      </c>
      <c r="N61" s="184" t="str">
        <f>IF(CADA_PROD!C61="","",G61/E61)</f>
        <v/>
      </c>
      <c r="O61" s="21" t="str">
        <f t="shared" si="0"/>
        <v/>
      </c>
      <c r="P61" s="21">
        <v>5.5999999999999999E-5</v>
      </c>
    </row>
    <row r="62" spans="3:16" ht="30" customHeight="1">
      <c r="C62" s="178" t="str">
        <f>IF(CADA_PROD!C62="","",CADA_PROD!C62)</f>
        <v/>
      </c>
      <c r="D62" s="179" t="str">
        <f>IF(CADA_PROD!D62="","",CADA_PROD!D62)</f>
        <v/>
      </c>
      <c r="E62" s="180" t="str">
        <f>IF(CADA_PROD!E62="","",CADA_PROD!E62)</f>
        <v/>
      </c>
      <c r="F62" s="180" t="str">
        <f>IF(CADA_PROD!D62="","",SUMIFS(MOVI_ENTR!I:I,MOVI_ENTR!D:D,D62))</f>
        <v/>
      </c>
      <c r="G62" s="180" t="str">
        <f>IF(CADA_PROD!C62="","",SUMIFS(MOVI_SAID!H:H,MOVI_SAID!D:D,D62))</f>
        <v/>
      </c>
      <c r="H62" s="180" t="str">
        <f t="shared" si="1"/>
        <v/>
      </c>
      <c r="I62" s="181" t="str">
        <f>IF(CADA_PROD!C62="","",IFERROR(IF(H62&lt;=0,"Sem estoque",IF(H62/E62&lt;0.25,"Quase sem estoque",IF(H62/E62&lt;1.2,"Estoque baixo",IF(H62/E62&lt;2,"Estoque moderado","Estoque confortável")))),""))</f>
        <v/>
      </c>
      <c r="J62" s="182" t="str">
        <f>IF(CADA_PROD!C62="","",SUMIFS(MOVI_ENTR!M:M,MOVI_ENTR!D:D,D62))</f>
        <v/>
      </c>
      <c r="K62" s="183" t="str">
        <f>IF(CADA_PROD!C62="","",IFERROR($J62/SUM($J$6:$J$1006),""))</f>
        <v/>
      </c>
      <c r="L62" s="183" t="str">
        <f>IF(CADA_PROD!C62="","",IFERROR(H62/SUM($H$6:$H$1006)+P62,""))</f>
        <v/>
      </c>
      <c r="M62" s="182" t="str">
        <f>IF(CADA_PROD!$C62="","",IFERROR(SUMIFS(MOVI_ENTR!M:M,MOVI_ENTR!D:D,D62)/SUMIFS(MOVI_ENTR!I:I,MOVI_ENTR!D:D,D62),0))</f>
        <v/>
      </c>
      <c r="N62" s="184" t="str">
        <f>IF(CADA_PROD!C62="","",G62/E62)</f>
        <v/>
      </c>
      <c r="O62" s="21" t="str">
        <f t="shared" si="0"/>
        <v/>
      </c>
      <c r="P62" s="21">
        <v>5.7000000000000003E-5</v>
      </c>
    </row>
    <row r="63" spans="3:16" ht="30" customHeight="1">
      <c r="C63" s="178" t="str">
        <f>IF(CADA_PROD!C63="","",CADA_PROD!C63)</f>
        <v/>
      </c>
      <c r="D63" s="179" t="str">
        <f>IF(CADA_PROD!D63="","",CADA_PROD!D63)</f>
        <v/>
      </c>
      <c r="E63" s="180" t="str">
        <f>IF(CADA_PROD!E63="","",CADA_PROD!E63)</f>
        <v/>
      </c>
      <c r="F63" s="180" t="str">
        <f>IF(CADA_PROD!D63="","",SUMIFS(MOVI_ENTR!I:I,MOVI_ENTR!D:D,D63))</f>
        <v/>
      </c>
      <c r="G63" s="180" t="str">
        <f>IF(CADA_PROD!C63="","",SUMIFS(MOVI_SAID!H:H,MOVI_SAID!D:D,D63))</f>
        <v/>
      </c>
      <c r="H63" s="180" t="str">
        <f t="shared" si="1"/>
        <v/>
      </c>
      <c r="I63" s="181" t="str">
        <f>IF(CADA_PROD!C63="","",IFERROR(IF(H63&lt;=0,"Sem estoque",IF(H63/E63&lt;0.25,"Quase sem estoque",IF(H63/E63&lt;1.2,"Estoque baixo",IF(H63/E63&lt;2,"Estoque moderado","Estoque confortável")))),""))</f>
        <v/>
      </c>
      <c r="J63" s="182" t="str">
        <f>IF(CADA_PROD!C63="","",SUMIFS(MOVI_ENTR!M:M,MOVI_ENTR!D:D,D63))</f>
        <v/>
      </c>
      <c r="K63" s="183" t="str">
        <f>IF(CADA_PROD!C63="","",IFERROR($J63/SUM($J$6:$J$1006),""))</f>
        <v/>
      </c>
      <c r="L63" s="183" t="str">
        <f>IF(CADA_PROD!C63="","",IFERROR(H63/SUM($H$6:$H$1006)+P63,""))</f>
        <v/>
      </c>
      <c r="M63" s="182" t="str">
        <f>IF(CADA_PROD!$C63="","",IFERROR(SUMIFS(MOVI_ENTR!M:M,MOVI_ENTR!D:D,D63)/SUMIFS(MOVI_ENTR!I:I,MOVI_ENTR!D:D,D63),0))</f>
        <v/>
      </c>
      <c r="N63" s="184" t="str">
        <f>IF(CADA_PROD!C63="","",G63/E63)</f>
        <v/>
      </c>
      <c r="O63" s="21" t="str">
        <f t="shared" si="0"/>
        <v/>
      </c>
      <c r="P63" s="21">
        <v>5.8E-5</v>
      </c>
    </row>
    <row r="64" spans="3:16" ht="30" customHeight="1">
      <c r="C64" s="178" t="str">
        <f>IF(CADA_PROD!C64="","",CADA_PROD!C64)</f>
        <v/>
      </c>
      <c r="D64" s="179" t="str">
        <f>IF(CADA_PROD!D64="","",CADA_PROD!D64)</f>
        <v/>
      </c>
      <c r="E64" s="180" t="str">
        <f>IF(CADA_PROD!E64="","",CADA_PROD!E64)</f>
        <v/>
      </c>
      <c r="F64" s="180" t="str">
        <f>IF(CADA_PROD!D64="","",SUMIFS(MOVI_ENTR!I:I,MOVI_ENTR!D:D,D64))</f>
        <v/>
      </c>
      <c r="G64" s="180" t="str">
        <f>IF(CADA_PROD!C64="","",SUMIFS(MOVI_SAID!H:H,MOVI_SAID!D:D,D64))</f>
        <v/>
      </c>
      <c r="H64" s="180" t="str">
        <f t="shared" si="1"/>
        <v/>
      </c>
      <c r="I64" s="181" t="str">
        <f>IF(CADA_PROD!C64="","",IFERROR(IF(H64&lt;=0,"Sem estoque",IF(H64/E64&lt;0.25,"Quase sem estoque",IF(H64/E64&lt;1.2,"Estoque baixo",IF(H64/E64&lt;2,"Estoque moderado","Estoque confortável")))),""))</f>
        <v/>
      </c>
      <c r="J64" s="182" t="str">
        <f>IF(CADA_PROD!C64="","",SUMIFS(MOVI_ENTR!M:M,MOVI_ENTR!D:D,D64))</f>
        <v/>
      </c>
      <c r="K64" s="183" t="str">
        <f>IF(CADA_PROD!C64="","",IFERROR($J64/SUM($J$6:$J$1006),""))</f>
        <v/>
      </c>
      <c r="L64" s="183" t="str">
        <f>IF(CADA_PROD!C64="","",IFERROR(H64/SUM($H$6:$H$1006)+P64,""))</f>
        <v/>
      </c>
      <c r="M64" s="182" t="str">
        <f>IF(CADA_PROD!$C64="","",IFERROR(SUMIFS(MOVI_ENTR!M:M,MOVI_ENTR!D:D,D64)/SUMIFS(MOVI_ENTR!I:I,MOVI_ENTR!D:D,D64),0))</f>
        <v/>
      </c>
      <c r="N64" s="184" t="str">
        <f>IF(CADA_PROD!C64="","",G64/E64)</f>
        <v/>
      </c>
      <c r="O64" s="21" t="str">
        <f t="shared" si="0"/>
        <v/>
      </c>
      <c r="P64" s="21">
        <v>5.8999999999999998E-5</v>
      </c>
    </row>
    <row r="65" spans="3:16" ht="30" customHeight="1">
      <c r="C65" s="178" t="str">
        <f>IF(CADA_PROD!C65="","",CADA_PROD!C65)</f>
        <v/>
      </c>
      <c r="D65" s="179" t="str">
        <f>IF(CADA_PROD!D65="","",CADA_PROD!D65)</f>
        <v/>
      </c>
      <c r="E65" s="180" t="str">
        <f>IF(CADA_PROD!E65="","",CADA_PROD!E65)</f>
        <v/>
      </c>
      <c r="F65" s="180" t="str">
        <f>IF(CADA_PROD!D65="","",SUMIFS(MOVI_ENTR!I:I,MOVI_ENTR!D:D,D65))</f>
        <v/>
      </c>
      <c r="G65" s="180" t="str">
        <f>IF(CADA_PROD!C65="","",SUMIFS(MOVI_SAID!H:H,MOVI_SAID!D:D,D65))</f>
        <v/>
      </c>
      <c r="H65" s="180" t="str">
        <f t="shared" si="1"/>
        <v/>
      </c>
      <c r="I65" s="181" t="str">
        <f>IF(CADA_PROD!C65="","",IFERROR(IF(H65&lt;=0,"Sem estoque",IF(H65/E65&lt;0.25,"Quase sem estoque",IF(H65/E65&lt;1.2,"Estoque baixo",IF(H65/E65&lt;2,"Estoque moderado","Estoque confortável")))),""))</f>
        <v/>
      </c>
      <c r="J65" s="182" t="str">
        <f>IF(CADA_PROD!C65="","",SUMIFS(MOVI_ENTR!M:M,MOVI_ENTR!D:D,D65))</f>
        <v/>
      </c>
      <c r="K65" s="183" t="str">
        <f>IF(CADA_PROD!C65="","",IFERROR($J65/SUM($J$6:$J$1006),""))</f>
        <v/>
      </c>
      <c r="L65" s="183" t="str">
        <f>IF(CADA_PROD!C65="","",IFERROR(H65/SUM($H$6:$H$1006)+P65,""))</f>
        <v/>
      </c>
      <c r="M65" s="182" t="str">
        <f>IF(CADA_PROD!$C65="","",IFERROR(SUMIFS(MOVI_ENTR!M:M,MOVI_ENTR!D:D,D65)/SUMIFS(MOVI_ENTR!I:I,MOVI_ENTR!D:D,D65),0))</f>
        <v/>
      </c>
      <c r="N65" s="184" t="str">
        <f>IF(CADA_PROD!C65="","",G65/E65)</f>
        <v/>
      </c>
      <c r="O65" s="21" t="str">
        <f t="shared" si="0"/>
        <v/>
      </c>
      <c r="P65" s="21">
        <v>6.0000000000000002E-5</v>
      </c>
    </row>
    <row r="66" spans="3:16" ht="30" customHeight="1">
      <c r="C66" s="178" t="str">
        <f>IF(CADA_PROD!C66="","",CADA_PROD!C66)</f>
        <v/>
      </c>
      <c r="D66" s="179" t="str">
        <f>IF(CADA_PROD!D66="","",CADA_PROD!D66)</f>
        <v/>
      </c>
      <c r="E66" s="180" t="str">
        <f>IF(CADA_PROD!E66="","",CADA_PROD!E66)</f>
        <v/>
      </c>
      <c r="F66" s="180" t="str">
        <f>IF(CADA_PROD!D66="","",SUMIFS(MOVI_ENTR!I:I,MOVI_ENTR!D:D,D66))</f>
        <v/>
      </c>
      <c r="G66" s="180" t="str">
        <f>IF(CADA_PROD!C66="","",SUMIFS(MOVI_SAID!H:H,MOVI_SAID!D:D,D66))</f>
        <v/>
      </c>
      <c r="H66" s="180" t="str">
        <f t="shared" si="1"/>
        <v/>
      </c>
      <c r="I66" s="181" t="str">
        <f>IF(CADA_PROD!C66="","",IFERROR(IF(H66&lt;=0,"Sem estoque",IF(H66/E66&lt;0.25,"Quase sem estoque",IF(H66/E66&lt;1.2,"Estoque baixo",IF(H66/E66&lt;2,"Estoque moderado","Estoque confortável")))),""))</f>
        <v/>
      </c>
      <c r="J66" s="182" t="str">
        <f>IF(CADA_PROD!C66="","",SUMIFS(MOVI_ENTR!M:M,MOVI_ENTR!D:D,D66))</f>
        <v/>
      </c>
      <c r="K66" s="183" t="str">
        <f>IF(CADA_PROD!C66="","",IFERROR($J66/SUM($J$6:$J$1006),""))</f>
        <v/>
      </c>
      <c r="L66" s="183" t="str">
        <f>IF(CADA_PROD!C66="","",IFERROR(H66/SUM($H$6:$H$1006)+P66,""))</f>
        <v/>
      </c>
      <c r="M66" s="182" t="str">
        <f>IF(CADA_PROD!$C66="","",IFERROR(SUMIFS(MOVI_ENTR!M:M,MOVI_ENTR!D:D,D66)/SUMIFS(MOVI_ENTR!I:I,MOVI_ENTR!D:D,D66),0))</f>
        <v/>
      </c>
      <c r="N66" s="184" t="str">
        <f>IF(CADA_PROD!C66="","",G66/E66)</f>
        <v/>
      </c>
      <c r="O66" s="21" t="str">
        <f t="shared" si="0"/>
        <v/>
      </c>
      <c r="P66" s="21">
        <v>6.0999999999999999E-5</v>
      </c>
    </row>
    <row r="67" spans="3:16" ht="30" customHeight="1">
      <c r="C67" s="178" t="str">
        <f>IF(CADA_PROD!C67="","",CADA_PROD!C67)</f>
        <v/>
      </c>
      <c r="D67" s="179" t="str">
        <f>IF(CADA_PROD!D67="","",CADA_PROD!D67)</f>
        <v/>
      </c>
      <c r="E67" s="180" t="str">
        <f>IF(CADA_PROD!E67="","",CADA_PROD!E67)</f>
        <v/>
      </c>
      <c r="F67" s="180" t="str">
        <f>IF(CADA_PROD!D67="","",SUMIFS(MOVI_ENTR!I:I,MOVI_ENTR!D:D,D67))</f>
        <v/>
      </c>
      <c r="G67" s="180" t="str">
        <f>IF(CADA_PROD!C67="","",SUMIFS(MOVI_SAID!H:H,MOVI_SAID!D:D,D67))</f>
        <v/>
      </c>
      <c r="H67" s="180" t="str">
        <f t="shared" si="1"/>
        <v/>
      </c>
      <c r="I67" s="181" t="str">
        <f>IF(CADA_PROD!C67="","",IFERROR(IF(H67&lt;=0,"Sem estoque",IF(H67/E67&lt;0.25,"Quase sem estoque",IF(H67/E67&lt;1.2,"Estoque baixo",IF(H67/E67&lt;2,"Estoque moderado","Estoque confortável")))),""))</f>
        <v/>
      </c>
      <c r="J67" s="182" t="str">
        <f>IF(CADA_PROD!C67="","",SUMIFS(MOVI_ENTR!M:M,MOVI_ENTR!D:D,D67))</f>
        <v/>
      </c>
      <c r="K67" s="183" t="str">
        <f>IF(CADA_PROD!C67="","",IFERROR($J67/SUM($J$6:$J$1006),""))</f>
        <v/>
      </c>
      <c r="L67" s="183" t="str">
        <f>IF(CADA_PROD!C67="","",IFERROR(H67/SUM($H$6:$H$1006)+P67,""))</f>
        <v/>
      </c>
      <c r="M67" s="182" t="str">
        <f>IF(CADA_PROD!$C67="","",IFERROR(SUMIFS(MOVI_ENTR!M:M,MOVI_ENTR!D:D,D67)/SUMIFS(MOVI_ENTR!I:I,MOVI_ENTR!D:D,D67),0))</f>
        <v/>
      </c>
      <c r="N67" s="184" t="str">
        <f>IF(CADA_PROD!C67="","",G67/E67)</f>
        <v/>
      </c>
      <c r="O67" s="21" t="str">
        <f t="shared" si="0"/>
        <v/>
      </c>
      <c r="P67" s="21">
        <v>6.2000000000000003E-5</v>
      </c>
    </row>
    <row r="68" spans="3:16" ht="30" customHeight="1">
      <c r="C68" s="178" t="str">
        <f>IF(CADA_PROD!C68="","",CADA_PROD!C68)</f>
        <v/>
      </c>
      <c r="D68" s="179" t="str">
        <f>IF(CADA_PROD!D68="","",CADA_PROD!D68)</f>
        <v/>
      </c>
      <c r="E68" s="180" t="str">
        <f>IF(CADA_PROD!E68="","",CADA_PROD!E68)</f>
        <v/>
      </c>
      <c r="F68" s="180" t="str">
        <f>IF(CADA_PROD!D68="","",SUMIFS(MOVI_ENTR!I:I,MOVI_ENTR!D:D,D68))</f>
        <v/>
      </c>
      <c r="G68" s="180" t="str">
        <f>IF(CADA_PROD!C68="","",SUMIFS(MOVI_SAID!H:H,MOVI_SAID!D:D,D68))</f>
        <v/>
      </c>
      <c r="H68" s="180" t="str">
        <f t="shared" si="1"/>
        <v/>
      </c>
      <c r="I68" s="181" t="str">
        <f>IF(CADA_PROD!C68="","",IFERROR(IF(H68&lt;=0,"Sem estoque",IF(H68/E68&lt;0.25,"Quase sem estoque",IF(H68/E68&lt;1.2,"Estoque baixo",IF(H68/E68&lt;2,"Estoque moderado","Estoque confortável")))),""))</f>
        <v/>
      </c>
      <c r="J68" s="182" t="str">
        <f>IF(CADA_PROD!C68="","",SUMIFS(MOVI_ENTR!M:M,MOVI_ENTR!D:D,D68))</f>
        <v/>
      </c>
      <c r="K68" s="183" t="str">
        <f>IF(CADA_PROD!C68="","",IFERROR($J68/SUM($J$6:$J$1006),""))</f>
        <v/>
      </c>
      <c r="L68" s="183" t="str">
        <f>IF(CADA_PROD!C68="","",IFERROR(H68/SUM($H$6:$H$1006)+P68,""))</f>
        <v/>
      </c>
      <c r="M68" s="182" t="str">
        <f>IF(CADA_PROD!$C68="","",IFERROR(SUMIFS(MOVI_ENTR!M:M,MOVI_ENTR!D:D,D68)/SUMIFS(MOVI_ENTR!I:I,MOVI_ENTR!D:D,D68),0))</f>
        <v/>
      </c>
      <c r="N68" s="184" t="str">
        <f>IF(CADA_PROD!C68="","",G68/E68)</f>
        <v/>
      </c>
      <c r="O68" s="21" t="str">
        <f t="shared" si="0"/>
        <v/>
      </c>
      <c r="P68" s="21">
        <v>6.3E-5</v>
      </c>
    </row>
    <row r="69" spans="3:16" ht="30" customHeight="1">
      <c r="C69" s="178" t="str">
        <f>IF(CADA_PROD!C69="","",CADA_PROD!C69)</f>
        <v/>
      </c>
      <c r="D69" s="179" t="str">
        <f>IF(CADA_PROD!D69="","",CADA_PROD!D69)</f>
        <v/>
      </c>
      <c r="E69" s="180" t="str">
        <f>IF(CADA_PROD!E69="","",CADA_PROD!E69)</f>
        <v/>
      </c>
      <c r="F69" s="180" t="str">
        <f>IF(CADA_PROD!D69="","",SUMIFS(MOVI_ENTR!I:I,MOVI_ENTR!D:D,D69))</f>
        <v/>
      </c>
      <c r="G69" s="180" t="str">
        <f>IF(CADA_PROD!C69="","",SUMIFS(MOVI_SAID!H:H,MOVI_SAID!D:D,D69))</f>
        <v/>
      </c>
      <c r="H69" s="180" t="str">
        <f t="shared" si="1"/>
        <v/>
      </c>
      <c r="I69" s="181" t="str">
        <f>IF(CADA_PROD!C69="","",IFERROR(IF(H69&lt;=0,"Sem estoque",IF(H69/E69&lt;0.25,"Quase sem estoque",IF(H69/E69&lt;1.2,"Estoque baixo",IF(H69/E69&lt;2,"Estoque moderado","Estoque confortável")))),""))</f>
        <v/>
      </c>
      <c r="J69" s="182" t="str">
        <f>IF(CADA_PROD!C69="","",SUMIFS(MOVI_ENTR!M:M,MOVI_ENTR!D:D,D69))</f>
        <v/>
      </c>
      <c r="K69" s="183" t="str">
        <f>IF(CADA_PROD!C69="","",IFERROR($J69/SUM($J$6:$J$1006),""))</f>
        <v/>
      </c>
      <c r="L69" s="183" t="str">
        <f>IF(CADA_PROD!C69="","",IFERROR(H69/SUM($H$6:$H$1006)+P69,""))</f>
        <v/>
      </c>
      <c r="M69" s="182" t="str">
        <f>IF(CADA_PROD!$C69="","",IFERROR(SUMIFS(MOVI_ENTR!M:M,MOVI_ENTR!D:D,D69)/SUMIFS(MOVI_ENTR!I:I,MOVI_ENTR!D:D,D69),0))</f>
        <v/>
      </c>
      <c r="N69" s="184" t="str">
        <f>IF(CADA_PROD!C69="","",G69/E69)</f>
        <v/>
      </c>
      <c r="O69" s="21" t="str">
        <f t="shared" si="0"/>
        <v/>
      </c>
      <c r="P69" s="21">
        <v>6.3999999999999997E-5</v>
      </c>
    </row>
    <row r="70" spans="3:16" ht="30" customHeight="1">
      <c r="C70" s="178" t="str">
        <f>IF(CADA_PROD!C70="","",CADA_PROD!C70)</f>
        <v/>
      </c>
      <c r="D70" s="179" t="str">
        <f>IF(CADA_PROD!D70="","",CADA_PROD!D70)</f>
        <v/>
      </c>
      <c r="E70" s="180" t="str">
        <f>IF(CADA_PROD!E70="","",CADA_PROD!E70)</f>
        <v/>
      </c>
      <c r="F70" s="180" t="str">
        <f>IF(CADA_PROD!D70="","",SUMIFS(MOVI_ENTR!I:I,MOVI_ENTR!D:D,D70))</f>
        <v/>
      </c>
      <c r="G70" s="180" t="str">
        <f>IF(CADA_PROD!C70="","",SUMIFS(MOVI_SAID!H:H,MOVI_SAID!D:D,D70))</f>
        <v/>
      </c>
      <c r="H70" s="180" t="str">
        <f t="shared" si="1"/>
        <v/>
      </c>
      <c r="I70" s="181" t="str">
        <f>IF(CADA_PROD!C70="","",IFERROR(IF(H70&lt;=0,"Sem estoque",IF(H70/E70&lt;0.25,"Quase sem estoque",IF(H70/E70&lt;1.2,"Estoque baixo",IF(H70/E70&lt;2,"Estoque moderado","Estoque confortável")))),""))</f>
        <v/>
      </c>
      <c r="J70" s="182" t="str">
        <f>IF(CADA_PROD!C70="","",SUMIFS(MOVI_ENTR!M:M,MOVI_ENTR!D:D,D70))</f>
        <v/>
      </c>
      <c r="K70" s="183" t="str">
        <f>IF(CADA_PROD!C70="","",IFERROR($J70/SUM($J$6:$J$1006),""))</f>
        <v/>
      </c>
      <c r="L70" s="183" t="str">
        <f>IF(CADA_PROD!C70="","",IFERROR(H70/SUM($H$6:$H$1006)+P70,""))</f>
        <v/>
      </c>
      <c r="M70" s="182" t="str">
        <f>IF(CADA_PROD!$C70="","",IFERROR(SUMIFS(MOVI_ENTR!M:M,MOVI_ENTR!D:D,D70)/SUMIFS(MOVI_ENTR!I:I,MOVI_ENTR!D:D,D70),0))</f>
        <v/>
      </c>
      <c r="N70" s="184" t="str">
        <f>IF(CADA_PROD!C70="","",G70/E70)</f>
        <v/>
      </c>
      <c r="O70" s="21" t="str">
        <f t="shared" ref="O70:O133" si="2">IF(D70="","",H70&lt;E70)</f>
        <v/>
      </c>
      <c r="P70" s="21">
        <v>6.4999999999999994E-5</v>
      </c>
    </row>
    <row r="71" spans="3:16" ht="30" customHeight="1">
      <c r="C71" s="178" t="str">
        <f>IF(CADA_PROD!C71="","",CADA_PROD!C71)</f>
        <v/>
      </c>
      <c r="D71" s="179" t="str">
        <f>IF(CADA_PROD!D71="","",CADA_PROD!D71)</f>
        <v/>
      </c>
      <c r="E71" s="180" t="str">
        <f>IF(CADA_PROD!E71="","",CADA_PROD!E71)</f>
        <v/>
      </c>
      <c r="F71" s="180" t="str">
        <f>IF(CADA_PROD!D71="","",SUMIFS(MOVI_ENTR!I:I,MOVI_ENTR!D:D,D71))</f>
        <v/>
      </c>
      <c r="G71" s="180" t="str">
        <f>IF(CADA_PROD!C71="","",SUMIFS(MOVI_SAID!H:H,MOVI_SAID!D:D,D71))</f>
        <v/>
      </c>
      <c r="H71" s="180" t="str">
        <f t="shared" ref="H71:H78" si="3">IFERROR(F71-G71,"")</f>
        <v/>
      </c>
      <c r="I71" s="181" t="str">
        <f>IF(CADA_PROD!C71="","",IFERROR(IF(H71&lt;=0,"Sem estoque",IF(H71/E71&lt;0.25,"Quase sem estoque",IF(H71/E71&lt;1.2,"Estoque baixo",IF(H71/E71&lt;2,"Estoque moderado","Estoque confortável")))),""))</f>
        <v/>
      </c>
      <c r="J71" s="182" t="str">
        <f>IF(CADA_PROD!C71="","",SUMIFS(MOVI_ENTR!M:M,MOVI_ENTR!D:D,D71))</f>
        <v/>
      </c>
      <c r="K71" s="183" t="str">
        <f>IF(CADA_PROD!C71="","",IFERROR($J71/SUM($J$6:$J$1006),""))</f>
        <v/>
      </c>
      <c r="L71" s="183" t="str">
        <f>IF(CADA_PROD!C71="","",IFERROR(H71/SUM($H$6:$H$1006)+P71,""))</f>
        <v/>
      </c>
      <c r="M71" s="182" t="str">
        <f>IF(CADA_PROD!$C71="","",IFERROR(SUMIFS(MOVI_ENTR!M:M,MOVI_ENTR!D:D,D71)/SUMIFS(MOVI_ENTR!I:I,MOVI_ENTR!D:D,D71),0))</f>
        <v/>
      </c>
      <c r="N71" s="184" t="str">
        <f>IF(CADA_PROD!C71="","",G71/E71)</f>
        <v/>
      </c>
      <c r="O71" s="21" t="str">
        <f t="shared" si="2"/>
        <v/>
      </c>
      <c r="P71" s="21">
        <v>6.6000000000000005E-5</v>
      </c>
    </row>
    <row r="72" spans="3:16" ht="30" customHeight="1">
      <c r="C72" s="178" t="str">
        <f>IF(CADA_PROD!C72="","",CADA_PROD!C72)</f>
        <v/>
      </c>
      <c r="D72" s="179" t="str">
        <f>IF(CADA_PROD!D72="","",CADA_PROD!D72)</f>
        <v/>
      </c>
      <c r="E72" s="180" t="str">
        <f>IF(CADA_PROD!E72="","",CADA_PROD!E72)</f>
        <v/>
      </c>
      <c r="F72" s="180" t="str">
        <f>IF(CADA_PROD!D72="","",SUMIFS(MOVI_ENTR!I:I,MOVI_ENTR!D:D,D72))</f>
        <v/>
      </c>
      <c r="G72" s="180" t="str">
        <f>IF(CADA_PROD!C72="","",SUMIFS(MOVI_SAID!H:H,MOVI_SAID!D:D,D72))</f>
        <v/>
      </c>
      <c r="H72" s="180" t="str">
        <f t="shared" si="3"/>
        <v/>
      </c>
      <c r="I72" s="181" t="str">
        <f>IF(CADA_PROD!C72="","",IFERROR(IF(H72&lt;=0,"Sem estoque",IF(H72/E72&lt;0.25,"Quase sem estoque",IF(H72/E72&lt;1.2,"Estoque baixo",IF(H72/E72&lt;2,"Estoque moderado","Estoque confortável")))),""))</f>
        <v/>
      </c>
      <c r="J72" s="182" t="str">
        <f>IF(CADA_PROD!C72="","",SUMIFS(MOVI_ENTR!M:M,MOVI_ENTR!D:D,D72))</f>
        <v/>
      </c>
      <c r="K72" s="183" t="str">
        <f>IF(CADA_PROD!C72="","",IFERROR($J72/SUM($J$6:$J$1006),""))</f>
        <v/>
      </c>
      <c r="L72" s="183" t="str">
        <f>IF(CADA_PROD!C72="","",IFERROR(H72/SUM($H$6:$H$1006)+P72,""))</f>
        <v/>
      </c>
      <c r="M72" s="182" t="str">
        <f>IF(CADA_PROD!$C72="","",IFERROR(SUMIFS(MOVI_ENTR!M:M,MOVI_ENTR!D:D,D72)/SUMIFS(MOVI_ENTR!I:I,MOVI_ENTR!D:D,D72),0))</f>
        <v/>
      </c>
      <c r="N72" s="184" t="str">
        <f>IF(CADA_PROD!C72="","",G72/E72)</f>
        <v/>
      </c>
      <c r="O72" s="21" t="str">
        <f t="shared" si="2"/>
        <v/>
      </c>
      <c r="P72" s="21">
        <v>6.7000000000000002E-5</v>
      </c>
    </row>
    <row r="73" spans="3:16" ht="30" customHeight="1">
      <c r="C73" s="178" t="str">
        <f>IF(CADA_PROD!C73="","",CADA_PROD!C73)</f>
        <v/>
      </c>
      <c r="D73" s="179" t="str">
        <f>IF(CADA_PROD!D73="","",CADA_PROD!D73)</f>
        <v/>
      </c>
      <c r="E73" s="180" t="str">
        <f>IF(CADA_PROD!E73="","",CADA_PROD!E73)</f>
        <v/>
      </c>
      <c r="F73" s="180" t="str">
        <f>IF(CADA_PROD!D73="","",SUMIFS(MOVI_ENTR!I:I,MOVI_ENTR!D:D,D73))</f>
        <v/>
      </c>
      <c r="G73" s="180" t="str">
        <f>IF(CADA_PROD!C73="","",SUMIFS(MOVI_SAID!H:H,MOVI_SAID!D:D,D73))</f>
        <v/>
      </c>
      <c r="H73" s="180" t="str">
        <f t="shared" si="3"/>
        <v/>
      </c>
      <c r="I73" s="181" t="str">
        <f>IF(CADA_PROD!C73="","",IFERROR(IF(H73&lt;=0,"Sem estoque",IF(H73/E73&lt;0.25,"Quase sem estoque",IF(H73/E73&lt;1.2,"Estoque baixo",IF(H73/E73&lt;2,"Estoque moderado","Estoque confortável")))),""))</f>
        <v/>
      </c>
      <c r="J73" s="182" t="str">
        <f>IF(CADA_PROD!C73="","",SUMIFS(MOVI_ENTR!M:M,MOVI_ENTR!D:D,D73))</f>
        <v/>
      </c>
      <c r="K73" s="183" t="str">
        <f>IF(CADA_PROD!C73="","",IFERROR($J73/SUM($J$6:$J$1006),""))</f>
        <v/>
      </c>
      <c r="L73" s="183" t="str">
        <f>IF(CADA_PROD!C73="","",IFERROR(H73/SUM($H$6:$H$1006)+P73,""))</f>
        <v/>
      </c>
      <c r="M73" s="182" t="str">
        <f>IF(CADA_PROD!$C73="","",IFERROR(SUMIFS(MOVI_ENTR!M:M,MOVI_ENTR!D:D,D73)/SUMIFS(MOVI_ENTR!I:I,MOVI_ENTR!D:D,D73),0))</f>
        <v/>
      </c>
      <c r="N73" s="184" t="str">
        <f>IF(CADA_PROD!C73="","",G73/E73)</f>
        <v/>
      </c>
      <c r="O73" s="21" t="str">
        <f t="shared" si="2"/>
        <v/>
      </c>
      <c r="P73" s="21">
        <v>6.7999999999999999E-5</v>
      </c>
    </row>
    <row r="74" spans="3:16" ht="30" customHeight="1">
      <c r="C74" s="178" t="str">
        <f>IF(CADA_PROD!C74="","",CADA_PROD!C74)</f>
        <v/>
      </c>
      <c r="D74" s="179" t="str">
        <f>IF(CADA_PROD!D74="","",CADA_PROD!D74)</f>
        <v/>
      </c>
      <c r="E74" s="180" t="str">
        <f>IF(CADA_PROD!E74="","",CADA_PROD!E74)</f>
        <v/>
      </c>
      <c r="F74" s="180" t="str">
        <f>IF(CADA_PROD!D74="","",SUMIFS(MOVI_ENTR!I:I,MOVI_ENTR!D:D,D74))</f>
        <v/>
      </c>
      <c r="G74" s="180" t="str">
        <f>IF(CADA_PROD!C74="","",SUMIFS(MOVI_SAID!H:H,MOVI_SAID!D:D,D74))</f>
        <v/>
      </c>
      <c r="H74" s="180" t="str">
        <f t="shared" si="3"/>
        <v/>
      </c>
      <c r="I74" s="181" t="str">
        <f>IF(CADA_PROD!C74="","",IFERROR(IF(H74&lt;=0,"Sem estoque",IF(H74/E74&lt;0.25,"Quase sem estoque",IF(H74/E74&lt;1.2,"Estoque baixo",IF(H74/E74&lt;2,"Estoque moderado","Estoque confortável")))),""))</f>
        <v/>
      </c>
      <c r="J74" s="182" t="str">
        <f>IF(CADA_PROD!C74="","",SUMIFS(MOVI_ENTR!M:M,MOVI_ENTR!D:D,D74))</f>
        <v/>
      </c>
      <c r="K74" s="183" t="str">
        <f>IF(CADA_PROD!C74="","",IFERROR($J74/SUM($J$6:$J$1006),""))</f>
        <v/>
      </c>
      <c r="L74" s="183" t="str">
        <f>IF(CADA_PROD!C74="","",IFERROR(H74/SUM($H$6:$H$1006)+P74,""))</f>
        <v/>
      </c>
      <c r="M74" s="182" t="str">
        <f>IF(CADA_PROD!$C74="","",IFERROR(SUMIFS(MOVI_ENTR!M:M,MOVI_ENTR!D:D,D74)/SUMIFS(MOVI_ENTR!I:I,MOVI_ENTR!D:D,D74),0))</f>
        <v/>
      </c>
      <c r="N74" s="184" t="str">
        <f>IF(CADA_PROD!C74="","",G74/E74)</f>
        <v/>
      </c>
      <c r="O74" s="21" t="str">
        <f t="shared" si="2"/>
        <v/>
      </c>
      <c r="P74" s="21">
        <v>6.8999999999999997E-5</v>
      </c>
    </row>
    <row r="75" spans="3:16" ht="30" customHeight="1">
      <c r="C75" s="178" t="str">
        <f>IF(CADA_PROD!C75="","",CADA_PROD!C75)</f>
        <v/>
      </c>
      <c r="D75" s="179" t="str">
        <f>IF(CADA_PROD!D75="","",CADA_PROD!D75)</f>
        <v/>
      </c>
      <c r="E75" s="180" t="str">
        <f>IF(CADA_PROD!E75="","",CADA_PROD!E75)</f>
        <v/>
      </c>
      <c r="F75" s="180" t="str">
        <f>IF(CADA_PROD!D75="","",SUMIFS(MOVI_ENTR!I:I,MOVI_ENTR!D:D,D75))</f>
        <v/>
      </c>
      <c r="G75" s="180" t="str">
        <f>IF(CADA_PROD!C75="","",SUMIFS(MOVI_SAID!H:H,MOVI_SAID!D:D,D75))</f>
        <v/>
      </c>
      <c r="H75" s="180" t="str">
        <f t="shared" si="3"/>
        <v/>
      </c>
      <c r="I75" s="181" t="str">
        <f>IF(CADA_PROD!C75="","",IFERROR(IF(H75&lt;=0,"Sem estoque",IF(H75/E75&lt;0.25,"Quase sem estoque",IF(H75/E75&lt;1.2,"Estoque baixo",IF(H75/E75&lt;2,"Estoque moderado","Estoque confortável")))),""))</f>
        <v/>
      </c>
      <c r="J75" s="182" t="str">
        <f>IF(CADA_PROD!C75="","",SUMIFS(MOVI_ENTR!M:M,MOVI_ENTR!D:D,D75))</f>
        <v/>
      </c>
      <c r="K75" s="183" t="str">
        <f>IF(CADA_PROD!C75="","",IFERROR($J75/SUM($J$6:$J$1006),""))</f>
        <v/>
      </c>
      <c r="L75" s="183" t="str">
        <f>IF(CADA_PROD!C75="","",IFERROR(H75/SUM($H$6:$H$1006)+P75,""))</f>
        <v/>
      </c>
      <c r="M75" s="182" t="str">
        <f>IF(CADA_PROD!$C75="","",IFERROR(SUMIFS(MOVI_ENTR!M:M,MOVI_ENTR!D:D,D75)/SUMIFS(MOVI_ENTR!I:I,MOVI_ENTR!D:D,D75),0))</f>
        <v/>
      </c>
      <c r="N75" s="184" t="str">
        <f>IF(CADA_PROD!C75="","",G75/E75)</f>
        <v/>
      </c>
      <c r="O75" s="21" t="str">
        <f t="shared" si="2"/>
        <v/>
      </c>
      <c r="P75" s="21">
        <v>6.9999999999999994E-5</v>
      </c>
    </row>
    <row r="76" spans="3:16" ht="30" customHeight="1">
      <c r="C76" s="178" t="str">
        <f>IF(CADA_PROD!C76="","",CADA_PROD!C76)</f>
        <v/>
      </c>
      <c r="D76" s="179" t="str">
        <f>IF(CADA_PROD!D76="","",CADA_PROD!D76)</f>
        <v/>
      </c>
      <c r="E76" s="180" t="str">
        <f>IF(CADA_PROD!E76="","",CADA_PROD!E76)</f>
        <v/>
      </c>
      <c r="F76" s="180" t="str">
        <f>IF(CADA_PROD!D76="","",SUMIFS(MOVI_ENTR!I:I,MOVI_ENTR!D:D,D76))</f>
        <v/>
      </c>
      <c r="G76" s="180" t="str">
        <f>IF(CADA_PROD!C76="","",SUMIFS(MOVI_SAID!H:H,MOVI_SAID!D:D,D76))</f>
        <v/>
      </c>
      <c r="H76" s="180" t="str">
        <f t="shared" si="3"/>
        <v/>
      </c>
      <c r="I76" s="181" t="str">
        <f>IF(CADA_PROD!C76="","",IFERROR(IF(H76&lt;=0,"Sem estoque",IF(H76/E76&lt;0.25,"Quase sem estoque",IF(H76/E76&lt;1.2,"Estoque baixo",IF(H76/E76&lt;2,"Estoque moderado","Estoque confortável")))),""))</f>
        <v/>
      </c>
      <c r="J76" s="182" t="str">
        <f>IF(CADA_PROD!C76="","",SUMIFS(MOVI_ENTR!M:M,MOVI_ENTR!D:D,D76))</f>
        <v/>
      </c>
      <c r="K76" s="183" t="str">
        <f>IF(CADA_PROD!C76="","",IFERROR($J76/SUM($J$6:$J$1006),""))</f>
        <v/>
      </c>
      <c r="L76" s="183" t="str">
        <f>IF(CADA_PROD!C76="","",IFERROR(H76/SUM($H$6:$H$1006)+P76,""))</f>
        <v/>
      </c>
      <c r="M76" s="182" t="str">
        <f>IF(CADA_PROD!$C76="","",IFERROR(SUMIFS(MOVI_ENTR!M:M,MOVI_ENTR!D:D,D76)/SUMIFS(MOVI_ENTR!I:I,MOVI_ENTR!D:D,D76),0))</f>
        <v/>
      </c>
      <c r="N76" s="184" t="str">
        <f>IF(CADA_PROD!C76="","",G76/E76)</f>
        <v/>
      </c>
      <c r="O76" s="21" t="str">
        <f t="shared" si="2"/>
        <v/>
      </c>
      <c r="P76" s="21">
        <v>7.1000000000000005E-5</v>
      </c>
    </row>
    <row r="77" spans="3:16" ht="30" customHeight="1">
      <c r="C77" s="178" t="str">
        <f>IF(CADA_PROD!C77="","",CADA_PROD!C77)</f>
        <v/>
      </c>
      <c r="D77" s="179" t="str">
        <f>IF(CADA_PROD!D77="","",CADA_PROD!D77)</f>
        <v/>
      </c>
      <c r="E77" s="180" t="str">
        <f>IF(CADA_PROD!E77="","",CADA_PROD!E77)</f>
        <v/>
      </c>
      <c r="F77" s="180" t="str">
        <f>IF(CADA_PROD!D77="","",SUMIFS(MOVI_ENTR!I:I,MOVI_ENTR!D:D,D77))</f>
        <v/>
      </c>
      <c r="G77" s="180" t="str">
        <f>IF(CADA_PROD!C77="","",SUMIFS(MOVI_SAID!H:H,MOVI_SAID!D:D,D77))</f>
        <v/>
      </c>
      <c r="H77" s="180" t="str">
        <f t="shared" si="3"/>
        <v/>
      </c>
      <c r="I77" s="181" t="str">
        <f>IF(CADA_PROD!C77="","",IFERROR(IF(H77&lt;=0,"Sem estoque",IF(H77/E77&lt;0.25,"Quase sem estoque",IF(H77/E77&lt;1.2,"Estoque baixo",IF(H77/E77&lt;2,"Estoque moderado","Estoque confortável")))),""))</f>
        <v/>
      </c>
      <c r="J77" s="182" t="str">
        <f>IF(CADA_PROD!C77="","",SUMIFS(MOVI_ENTR!M:M,MOVI_ENTR!D:D,D77))</f>
        <v/>
      </c>
      <c r="K77" s="183" t="str">
        <f>IF(CADA_PROD!C77="","",IFERROR($J77/SUM($J$6:$J$1006),""))</f>
        <v/>
      </c>
      <c r="L77" s="183" t="str">
        <f>IF(CADA_PROD!C77="","",IFERROR(H77/SUM($H$6:$H$1006)+P77,""))</f>
        <v/>
      </c>
      <c r="M77" s="182" t="str">
        <f>IF(CADA_PROD!$C77="","",IFERROR(SUMIFS(MOVI_ENTR!M:M,MOVI_ENTR!D:D,D77)/SUMIFS(MOVI_ENTR!I:I,MOVI_ENTR!D:D,D77),0))</f>
        <v/>
      </c>
      <c r="N77" s="184" t="str">
        <f>IF(CADA_PROD!C77="","",G77/E77)</f>
        <v/>
      </c>
      <c r="O77" s="21" t="str">
        <f t="shared" si="2"/>
        <v/>
      </c>
      <c r="P77" s="21">
        <v>7.2000000000000002E-5</v>
      </c>
    </row>
    <row r="78" spans="3:16" ht="30" customHeight="1">
      <c r="C78" s="178" t="str">
        <f>IF(CADA_PROD!C78="","",CADA_PROD!C78)</f>
        <v/>
      </c>
      <c r="D78" s="179" t="str">
        <f>IF(CADA_PROD!D78="","",CADA_PROD!D78)</f>
        <v/>
      </c>
      <c r="E78" s="180" t="str">
        <f>IF(CADA_PROD!E78="","",CADA_PROD!E78)</f>
        <v/>
      </c>
      <c r="F78" s="180" t="str">
        <f>IF(CADA_PROD!D78="","",SUMIFS(MOVI_ENTR!I:I,MOVI_ENTR!D:D,D78))</f>
        <v/>
      </c>
      <c r="G78" s="180" t="str">
        <f>IF(CADA_PROD!C78="","",SUMIFS(MOVI_SAID!H:H,MOVI_SAID!D:D,D78))</f>
        <v/>
      </c>
      <c r="H78" s="180" t="str">
        <f t="shared" si="3"/>
        <v/>
      </c>
      <c r="I78" s="181" t="str">
        <f>IF(CADA_PROD!C78="","",IFERROR(IF(H78&lt;=0,"Sem estoque",IF(H78/E78&lt;0.25,"Quase sem estoque",IF(H78/E78&lt;1.2,"Estoque baixo",IF(H78/E78&lt;2,"Estoque moderado","Estoque confortável")))),""))</f>
        <v/>
      </c>
      <c r="J78" s="182" t="str">
        <f>IF(CADA_PROD!C78="","",SUMIFS(MOVI_ENTR!M:M,MOVI_ENTR!D:D,D78))</f>
        <v/>
      </c>
      <c r="K78" s="183" t="str">
        <f>IF(CADA_PROD!C78="","",IFERROR($J78/SUM($J$6:$J$1006),""))</f>
        <v/>
      </c>
      <c r="L78" s="183" t="str">
        <f>IF(CADA_PROD!C78="","",IFERROR(H78/SUM($H$6:$H$1006)+P78,""))</f>
        <v/>
      </c>
      <c r="M78" s="182" t="str">
        <f>IF(CADA_PROD!$C78="","",IFERROR(SUMIFS(MOVI_ENTR!M:M,MOVI_ENTR!D:D,D78)/SUMIFS(MOVI_ENTR!I:I,MOVI_ENTR!D:D,D78),0))</f>
        <v/>
      </c>
      <c r="N78" s="184" t="str">
        <f>IF(CADA_PROD!C78="","",G78/E78)</f>
        <v/>
      </c>
      <c r="O78" s="21" t="str">
        <f t="shared" si="2"/>
        <v/>
      </c>
      <c r="P78" s="21">
        <v>7.2999999999999999E-5</v>
      </c>
    </row>
    <row r="79" spans="3:16" ht="30" customHeight="1">
      <c r="C79" s="178" t="str">
        <f>IF(CADA_PROD!C79="","",CADA_PROD!C79)</f>
        <v/>
      </c>
      <c r="D79" s="179" t="str">
        <f>IF(CADA_PROD!D79="","",CADA_PROD!D79)</f>
        <v/>
      </c>
      <c r="E79" s="180" t="str">
        <f>IF(CADA_PROD!E79="","",CADA_PROD!E79)</f>
        <v/>
      </c>
      <c r="F79" s="180" t="str">
        <f>IF(CADA_PROD!D79="","",SUMIFS(MOVI_ENTR!I:I,MOVI_ENTR!D:D,D79))</f>
        <v/>
      </c>
      <c r="G79" s="180" t="str">
        <f>IF(CADA_PROD!C79="","",SUMIFS(MOVI_SAID!H:H,MOVI_SAID!D:D,D79))</f>
        <v/>
      </c>
      <c r="H79" s="180" t="str">
        <f t="shared" ref="H79:H134" si="4">IFERROR(F79-G79,"")</f>
        <v/>
      </c>
      <c r="I79" s="179" t="str">
        <f>IF(CADA_PROD!C79="","",IFERROR(IF(H79&lt;=0,"Sem estoque",IF(H79/E79&lt;0.25,"Quase sem estoque",IF(H79/E79&lt;1.2,"Estoque baixo",IF(H79/E79&lt;2,"Estoque moderado","Estoque confortável")))),""))</f>
        <v/>
      </c>
      <c r="J79" s="182" t="str">
        <f>IF(CADA_PROD!C79="","",SUMIFS(MOVI_ENTR!M:M,MOVI_ENTR!D:D,D79))</f>
        <v/>
      </c>
      <c r="K79" s="183" t="str">
        <f>IF(CADA_PROD!C79="","",IFERROR($J79/SUM($J$6:$J$1006),""))</f>
        <v/>
      </c>
      <c r="L79" s="183" t="str">
        <f>IF(CADA_PROD!C79="","",IFERROR(H79/SUM($H$6:$H$1006)+P79,""))</f>
        <v/>
      </c>
      <c r="M79" s="182" t="str">
        <f>IF(CADA_PROD!$C79="","",IFERROR(SUMIFS(MOVI_ENTR!M:M,MOVI_ENTR!D:D,D79)/SUMIFS(MOVI_ENTR!I:I,MOVI_ENTR!D:D,D79),0))</f>
        <v/>
      </c>
      <c r="N79" s="184" t="str">
        <f>IF(CADA_PROD!C79="","",G79/E79)</f>
        <v/>
      </c>
      <c r="O79" s="21" t="str">
        <f t="shared" si="2"/>
        <v/>
      </c>
      <c r="P79" s="21">
        <v>7.3999999999999996E-5</v>
      </c>
    </row>
    <row r="80" spans="3:16" ht="30" customHeight="1">
      <c r="C80" s="178" t="str">
        <f>IF(CADA_PROD!C80="","",CADA_PROD!C80)</f>
        <v/>
      </c>
      <c r="D80" s="179" t="str">
        <f>IF(CADA_PROD!D80="","",CADA_PROD!D80)</f>
        <v/>
      </c>
      <c r="E80" s="180" t="str">
        <f>IF(CADA_PROD!E80="","",CADA_PROD!E80)</f>
        <v/>
      </c>
      <c r="F80" s="180" t="str">
        <f>IF(CADA_PROD!D80="","",SUMIFS(MOVI_ENTR!I:I,MOVI_ENTR!D:D,D80))</f>
        <v/>
      </c>
      <c r="G80" s="180" t="str">
        <f>IF(CADA_PROD!C80="","",SUMIFS(MOVI_SAID!H:H,MOVI_SAID!D:D,D80))</f>
        <v/>
      </c>
      <c r="H80" s="180" t="str">
        <f t="shared" si="4"/>
        <v/>
      </c>
      <c r="I80" s="179" t="str">
        <f>IF(CADA_PROD!C80="","",IFERROR(IF(H80&lt;=0,"Sem estoque",IF(H80/E80&lt;0.25,"Quase sem estoque",IF(H80/E80&lt;1.2,"Estoque baixo",IF(H80/E80&lt;2,"Estoque moderado","Estoque confortável")))),""))</f>
        <v/>
      </c>
      <c r="J80" s="182" t="str">
        <f>IF(CADA_PROD!C80="","",SUMIFS(MOVI_ENTR!M:M,MOVI_ENTR!D:D,D80))</f>
        <v/>
      </c>
      <c r="K80" s="183" t="str">
        <f>IF(CADA_PROD!C80="","",IFERROR($J80/SUM($J$6:$J$1006),""))</f>
        <v/>
      </c>
      <c r="L80" s="183" t="str">
        <f>IF(CADA_PROD!C80="","",IFERROR(H80/SUM($H$6:$H$1006)+P80,""))</f>
        <v/>
      </c>
      <c r="M80" s="182" t="str">
        <f>IF(CADA_PROD!$C80="","",IFERROR(SUMIFS(MOVI_ENTR!M:M,MOVI_ENTR!D:D,D80)/SUMIFS(MOVI_ENTR!I:I,MOVI_ENTR!D:D,D80),0))</f>
        <v/>
      </c>
      <c r="N80" s="184" t="str">
        <f>IF(CADA_PROD!C80="","",G80/E80)</f>
        <v/>
      </c>
      <c r="O80" s="21" t="str">
        <f t="shared" si="2"/>
        <v/>
      </c>
      <c r="P80" s="21">
        <v>7.4999999999999993E-5</v>
      </c>
    </row>
    <row r="81" spans="3:16" ht="30" customHeight="1">
      <c r="C81" s="178" t="str">
        <f>IF(CADA_PROD!C81="","",CADA_PROD!C81)</f>
        <v/>
      </c>
      <c r="D81" s="179" t="str">
        <f>IF(CADA_PROD!D81="","",CADA_PROD!D81)</f>
        <v/>
      </c>
      <c r="E81" s="180" t="str">
        <f>IF(CADA_PROD!E81="","",CADA_PROD!E81)</f>
        <v/>
      </c>
      <c r="F81" s="180" t="str">
        <f>IF(CADA_PROD!D81="","",SUMIFS(MOVI_ENTR!I:I,MOVI_ENTR!D:D,D81))</f>
        <v/>
      </c>
      <c r="G81" s="180" t="str">
        <f>IF(CADA_PROD!C81="","",SUMIFS(MOVI_SAID!H:H,MOVI_SAID!D:D,D81))</f>
        <v/>
      </c>
      <c r="H81" s="180" t="str">
        <f t="shared" si="4"/>
        <v/>
      </c>
      <c r="I81" s="179" t="str">
        <f>IF(CADA_PROD!C81="","",IFERROR(IF(H81&lt;=0,"Sem estoque",IF(H81/E81&lt;0.25,"Quase sem estoque",IF(H81/E81&lt;1.2,"Estoque baixo",IF(H81/E81&lt;2,"Estoque moderado","Estoque confortável")))),""))</f>
        <v/>
      </c>
      <c r="J81" s="182" t="str">
        <f>IF(CADA_PROD!C81="","",SUMIFS(MOVI_ENTR!M:M,MOVI_ENTR!D:D,D81))</f>
        <v/>
      </c>
      <c r="K81" s="183" t="str">
        <f>IF(CADA_PROD!C81="","",IFERROR($J81/SUM($J$6:$J$1006),""))</f>
        <v/>
      </c>
      <c r="L81" s="183" t="str">
        <f>IF(CADA_PROD!C81="","",IFERROR(H81/SUM($H$6:$H$1006)+P81,""))</f>
        <v/>
      </c>
      <c r="M81" s="182" t="str">
        <f>IF(CADA_PROD!$C81="","",IFERROR(SUMIFS(MOVI_ENTR!M:M,MOVI_ENTR!D:D,D81)/SUMIFS(MOVI_ENTR!I:I,MOVI_ENTR!D:D,D81),0))</f>
        <v/>
      </c>
      <c r="N81" s="184" t="str">
        <f>IF(CADA_PROD!C81="","",G81/E81)</f>
        <v/>
      </c>
      <c r="O81" s="21" t="str">
        <f t="shared" si="2"/>
        <v/>
      </c>
      <c r="P81" s="21">
        <v>7.6000000000000004E-5</v>
      </c>
    </row>
    <row r="82" spans="3:16" ht="30" customHeight="1">
      <c r="C82" s="178" t="str">
        <f>IF(CADA_PROD!C82="","",CADA_PROD!C82)</f>
        <v/>
      </c>
      <c r="D82" s="179" t="str">
        <f>IF(CADA_PROD!D82="","",CADA_PROD!D82)</f>
        <v/>
      </c>
      <c r="E82" s="180" t="str">
        <f>IF(CADA_PROD!E82="","",CADA_PROD!E82)</f>
        <v/>
      </c>
      <c r="F82" s="180" t="str">
        <f>IF(CADA_PROD!D82="","",SUMIFS(MOVI_ENTR!I:I,MOVI_ENTR!D:D,D82))</f>
        <v/>
      </c>
      <c r="G82" s="180" t="str">
        <f>IF(CADA_PROD!C82="","",SUMIFS(MOVI_SAID!H:H,MOVI_SAID!D:D,D82))</f>
        <v/>
      </c>
      <c r="H82" s="180" t="str">
        <f t="shared" si="4"/>
        <v/>
      </c>
      <c r="I82" s="179" t="str">
        <f>IF(CADA_PROD!C82="","",IFERROR(IF(H82&lt;=0,"Sem estoque",IF(H82/E82&lt;0.25,"Quase sem estoque",IF(H82/E82&lt;1.2,"Estoque baixo",IF(H82/E82&lt;2,"Estoque moderado","Estoque confortável")))),""))</f>
        <v/>
      </c>
      <c r="J82" s="182" t="str">
        <f>IF(CADA_PROD!C82="","",SUMIFS(MOVI_ENTR!M:M,MOVI_ENTR!D:D,D82))</f>
        <v/>
      </c>
      <c r="K82" s="183" t="str">
        <f>IF(CADA_PROD!C82="","",IFERROR($J82/SUM($J$6:$J$1006),""))</f>
        <v/>
      </c>
      <c r="L82" s="183" t="str">
        <f>IF(CADA_PROD!C82="","",IFERROR(H82/SUM($H$6:$H$1006)+P82,""))</f>
        <v/>
      </c>
      <c r="M82" s="182" t="str">
        <f>IF(CADA_PROD!$C82="","",IFERROR(SUMIFS(MOVI_ENTR!M:M,MOVI_ENTR!D:D,D82)/SUMIFS(MOVI_ENTR!I:I,MOVI_ENTR!D:D,D82),0))</f>
        <v/>
      </c>
      <c r="N82" s="184" t="str">
        <f>IF(CADA_PROD!C82="","",G82/E82)</f>
        <v/>
      </c>
      <c r="O82" s="21" t="str">
        <f t="shared" si="2"/>
        <v/>
      </c>
      <c r="P82" s="21">
        <v>7.7000000000000001E-5</v>
      </c>
    </row>
    <row r="83" spans="3:16" ht="30" customHeight="1">
      <c r="C83" s="178" t="str">
        <f>IF(CADA_PROD!C83="","",CADA_PROD!C83)</f>
        <v/>
      </c>
      <c r="D83" s="179" t="str">
        <f>IF(CADA_PROD!D83="","",CADA_PROD!D83)</f>
        <v/>
      </c>
      <c r="E83" s="180" t="str">
        <f>IF(CADA_PROD!E83="","",CADA_PROD!E83)</f>
        <v/>
      </c>
      <c r="F83" s="180" t="str">
        <f>IF(CADA_PROD!D83="","",SUMIFS(MOVI_ENTR!I:I,MOVI_ENTR!D:D,D83))</f>
        <v/>
      </c>
      <c r="G83" s="180" t="str">
        <f>IF(CADA_PROD!C83="","",SUMIFS(MOVI_SAID!H:H,MOVI_SAID!D:D,D83))</f>
        <v/>
      </c>
      <c r="H83" s="180" t="str">
        <f t="shared" si="4"/>
        <v/>
      </c>
      <c r="I83" s="179" t="str">
        <f>IF(CADA_PROD!C83="","",IFERROR(IF(H83&lt;=0,"Sem estoque",IF(H83/E83&lt;0.25,"Quase sem estoque",IF(H83/E83&lt;1.2,"Estoque baixo",IF(H83/E83&lt;2,"Estoque moderado","Estoque confortável")))),""))</f>
        <v/>
      </c>
      <c r="J83" s="182" t="str">
        <f>IF(CADA_PROD!C83="","",SUMIFS(MOVI_ENTR!M:M,MOVI_ENTR!D:D,D83))</f>
        <v/>
      </c>
      <c r="K83" s="183" t="str">
        <f>IF(CADA_PROD!C83="","",IFERROR($J83/SUM($J$6:$J$1006),""))</f>
        <v/>
      </c>
      <c r="L83" s="183" t="str">
        <f>IF(CADA_PROD!C83="","",IFERROR(H83/SUM($H$6:$H$1006)+P83,""))</f>
        <v/>
      </c>
      <c r="M83" s="182" t="str">
        <f>IF(CADA_PROD!$C83="","",IFERROR(SUMIFS(MOVI_ENTR!M:M,MOVI_ENTR!D:D,D83)/SUMIFS(MOVI_ENTR!I:I,MOVI_ENTR!D:D,D83),0))</f>
        <v/>
      </c>
      <c r="N83" s="184" t="str">
        <f>IF(CADA_PROD!C83="","",G83/E83)</f>
        <v/>
      </c>
      <c r="O83" s="21" t="str">
        <f t="shared" si="2"/>
        <v/>
      </c>
      <c r="P83" s="21">
        <v>7.7999999999999999E-5</v>
      </c>
    </row>
    <row r="84" spans="3:16" ht="30" customHeight="1">
      <c r="C84" s="178" t="str">
        <f>IF(CADA_PROD!C84="","",CADA_PROD!C84)</f>
        <v/>
      </c>
      <c r="D84" s="179" t="str">
        <f>IF(CADA_PROD!D84="","",CADA_PROD!D84)</f>
        <v/>
      </c>
      <c r="E84" s="180" t="str">
        <f>IF(CADA_PROD!E84="","",CADA_PROD!E84)</f>
        <v/>
      </c>
      <c r="F84" s="180" t="str">
        <f>IF(CADA_PROD!D84="","",SUMIFS(MOVI_ENTR!I:I,MOVI_ENTR!D:D,D84))</f>
        <v/>
      </c>
      <c r="G84" s="180" t="str">
        <f>IF(CADA_PROD!C84="","",SUMIFS(MOVI_SAID!H:H,MOVI_SAID!D:D,D84))</f>
        <v/>
      </c>
      <c r="H84" s="180" t="str">
        <f t="shared" si="4"/>
        <v/>
      </c>
      <c r="I84" s="179" t="str">
        <f>IF(CADA_PROD!C84="","",IFERROR(IF(H84&lt;=0,"Sem estoque",IF(H84/E84&lt;0.25,"Quase sem estoque",IF(H84/E84&lt;1.2,"Estoque baixo",IF(H84/E84&lt;2,"Estoque moderado","Estoque confortável")))),""))</f>
        <v/>
      </c>
      <c r="J84" s="182" t="str">
        <f>IF(CADA_PROD!C84="","",SUMIFS(MOVI_ENTR!M:M,MOVI_ENTR!D:D,D84))</f>
        <v/>
      </c>
      <c r="K84" s="183" t="str">
        <f>IF(CADA_PROD!C84="","",IFERROR($J84/SUM($J$6:$J$1006),""))</f>
        <v/>
      </c>
      <c r="L84" s="183" t="str">
        <f>IF(CADA_PROD!C84="","",IFERROR(H84/SUM($H$6:$H$1006)+P84,""))</f>
        <v/>
      </c>
      <c r="M84" s="182" t="str">
        <f>IF(CADA_PROD!$C84="","",IFERROR(SUMIFS(MOVI_ENTR!M:M,MOVI_ENTR!D:D,D84)/SUMIFS(MOVI_ENTR!I:I,MOVI_ENTR!D:D,D84),0))</f>
        <v/>
      </c>
      <c r="N84" s="184" t="str">
        <f>IF(CADA_PROD!C84="","",G84/E84)</f>
        <v/>
      </c>
      <c r="O84" s="21" t="str">
        <f t="shared" si="2"/>
        <v/>
      </c>
      <c r="P84" s="21">
        <v>7.8999999999999996E-5</v>
      </c>
    </row>
    <row r="85" spans="3:16" ht="30" customHeight="1">
      <c r="C85" s="178" t="str">
        <f>IF(CADA_PROD!C85="","",CADA_PROD!C85)</f>
        <v/>
      </c>
      <c r="D85" s="179" t="str">
        <f>IF(CADA_PROD!D85="","",CADA_PROD!D85)</f>
        <v/>
      </c>
      <c r="E85" s="180" t="str">
        <f>IF(CADA_PROD!E85="","",CADA_PROD!E85)</f>
        <v/>
      </c>
      <c r="F85" s="180" t="str">
        <f>IF(CADA_PROD!D85="","",SUMIFS(MOVI_ENTR!I:I,MOVI_ENTR!D:D,D85))</f>
        <v/>
      </c>
      <c r="G85" s="180" t="str">
        <f>IF(CADA_PROD!C85="","",SUMIFS(MOVI_SAID!H:H,MOVI_SAID!D:D,D85))</f>
        <v/>
      </c>
      <c r="H85" s="180" t="str">
        <f t="shared" si="4"/>
        <v/>
      </c>
      <c r="I85" s="179" t="str">
        <f>IF(CADA_PROD!C85="","",IFERROR(IF(H85&lt;=0,"Sem estoque",IF(H85/E85&lt;0.25,"Quase sem estoque",IF(H85/E85&lt;1.2,"Estoque baixo",IF(H85/E85&lt;2,"Estoque moderado","Estoque confortável")))),""))</f>
        <v/>
      </c>
      <c r="J85" s="182" t="str">
        <f>IF(CADA_PROD!C85="","",SUMIFS(MOVI_ENTR!M:M,MOVI_ENTR!D:D,D85))</f>
        <v/>
      </c>
      <c r="K85" s="183" t="str">
        <f>IF(CADA_PROD!C85="","",IFERROR($J85/SUM($J$6:$J$1006),""))</f>
        <v/>
      </c>
      <c r="L85" s="183" t="str">
        <f>IF(CADA_PROD!C85="","",IFERROR(H85/SUM($H$6:$H$1006)+P85,""))</f>
        <v/>
      </c>
      <c r="M85" s="182" t="str">
        <f>IF(CADA_PROD!$C85="","",IFERROR(SUMIFS(MOVI_ENTR!M:M,MOVI_ENTR!D:D,D85)/SUMIFS(MOVI_ENTR!I:I,MOVI_ENTR!D:D,D85),0))</f>
        <v/>
      </c>
      <c r="N85" s="184" t="str">
        <f>IF(CADA_PROD!C85="","",G85/E85)</f>
        <v/>
      </c>
      <c r="O85" s="21" t="str">
        <f t="shared" si="2"/>
        <v/>
      </c>
      <c r="P85" s="21">
        <v>8.0000000000000007E-5</v>
      </c>
    </row>
    <row r="86" spans="3:16" ht="30" customHeight="1">
      <c r="C86" s="178" t="str">
        <f>IF(CADA_PROD!C86="","",CADA_PROD!C86)</f>
        <v/>
      </c>
      <c r="D86" s="179" t="str">
        <f>IF(CADA_PROD!D86="","",CADA_PROD!D86)</f>
        <v/>
      </c>
      <c r="E86" s="180" t="str">
        <f>IF(CADA_PROD!E86="","",CADA_PROD!E86)</f>
        <v/>
      </c>
      <c r="F86" s="180" t="str">
        <f>IF(CADA_PROD!D86="","",SUMIFS(MOVI_ENTR!I:I,MOVI_ENTR!D:D,D86))</f>
        <v/>
      </c>
      <c r="G86" s="180" t="str">
        <f>IF(CADA_PROD!C86="","",SUMIFS(MOVI_SAID!H:H,MOVI_SAID!D:D,D86))</f>
        <v/>
      </c>
      <c r="H86" s="180" t="str">
        <f t="shared" si="4"/>
        <v/>
      </c>
      <c r="I86" s="179" t="str">
        <f>IF(CADA_PROD!C86="","",IFERROR(IF(H86&lt;=0,"Sem estoque",IF(H86/E86&lt;0.25,"Quase sem estoque",IF(H86/E86&lt;1.2,"Estoque baixo",IF(H86/E86&lt;2,"Estoque moderado","Estoque confortável")))),""))</f>
        <v/>
      </c>
      <c r="J86" s="182" t="str">
        <f>IF(CADA_PROD!C86="","",SUMIFS(MOVI_ENTR!M:M,MOVI_ENTR!D:D,D86))</f>
        <v/>
      </c>
      <c r="K86" s="183" t="str">
        <f>IF(CADA_PROD!C86="","",IFERROR($J86/SUM($J$6:$J$1006),""))</f>
        <v/>
      </c>
      <c r="L86" s="183" t="str">
        <f>IF(CADA_PROD!C86="","",IFERROR(H86/SUM($H$6:$H$1006)+P86,""))</f>
        <v/>
      </c>
      <c r="M86" s="182" t="str">
        <f>IF(CADA_PROD!$C86="","",IFERROR(SUMIFS(MOVI_ENTR!M:M,MOVI_ENTR!D:D,D86)/SUMIFS(MOVI_ENTR!I:I,MOVI_ENTR!D:D,D86),0))</f>
        <v/>
      </c>
      <c r="N86" s="184" t="str">
        <f>IF(CADA_PROD!C86="","",G86/E86)</f>
        <v/>
      </c>
      <c r="O86" s="21" t="str">
        <f t="shared" si="2"/>
        <v/>
      </c>
      <c r="P86" s="21">
        <v>8.1000000000000004E-5</v>
      </c>
    </row>
    <row r="87" spans="3:16" ht="30" customHeight="1">
      <c r="C87" s="178" t="str">
        <f>IF(CADA_PROD!C87="","",CADA_PROD!C87)</f>
        <v/>
      </c>
      <c r="D87" s="179" t="str">
        <f>IF(CADA_PROD!D87="","",CADA_PROD!D87)</f>
        <v/>
      </c>
      <c r="E87" s="180" t="str">
        <f>IF(CADA_PROD!E87="","",CADA_PROD!E87)</f>
        <v/>
      </c>
      <c r="F87" s="180" t="str">
        <f>IF(CADA_PROD!D87="","",SUMIFS(MOVI_ENTR!I:I,MOVI_ENTR!D:D,D87))</f>
        <v/>
      </c>
      <c r="G87" s="180" t="str">
        <f>IF(CADA_PROD!C87="","",SUMIFS(MOVI_SAID!H:H,MOVI_SAID!D:D,D87))</f>
        <v/>
      </c>
      <c r="H87" s="180" t="str">
        <f t="shared" si="4"/>
        <v/>
      </c>
      <c r="I87" s="179" t="str">
        <f>IF(CADA_PROD!C87="","",IFERROR(IF(H87&lt;=0,"Sem estoque",IF(H87/E87&lt;0.25,"Quase sem estoque",IF(H87/E87&lt;1.2,"Estoque baixo",IF(H87/E87&lt;2,"Estoque moderado","Estoque confortável")))),""))</f>
        <v/>
      </c>
      <c r="J87" s="182" t="str">
        <f>IF(CADA_PROD!C87="","",SUMIFS(MOVI_ENTR!M:M,MOVI_ENTR!D:D,D87))</f>
        <v/>
      </c>
      <c r="K87" s="183" t="str">
        <f>IF(CADA_PROD!C87="","",IFERROR($J87/SUM($J$6:$J$1006),""))</f>
        <v/>
      </c>
      <c r="L87" s="183" t="str">
        <f>IF(CADA_PROD!C87="","",IFERROR(H87/SUM($H$6:$H$1006)+P87,""))</f>
        <v/>
      </c>
      <c r="M87" s="182" t="str">
        <f>IF(CADA_PROD!$C87="","",IFERROR(SUMIFS(MOVI_ENTR!M:M,MOVI_ENTR!D:D,D87)/SUMIFS(MOVI_ENTR!I:I,MOVI_ENTR!D:D,D87),0))</f>
        <v/>
      </c>
      <c r="N87" s="184" t="str">
        <f>IF(CADA_PROD!C87="","",G87/E87)</f>
        <v/>
      </c>
      <c r="O87" s="21" t="str">
        <f t="shared" si="2"/>
        <v/>
      </c>
      <c r="P87" s="21">
        <v>8.2000000000000001E-5</v>
      </c>
    </row>
    <row r="88" spans="3:16" ht="30" customHeight="1">
      <c r="C88" s="178" t="str">
        <f>IF(CADA_PROD!C88="","",CADA_PROD!C88)</f>
        <v/>
      </c>
      <c r="D88" s="179" t="str">
        <f>IF(CADA_PROD!D88="","",CADA_PROD!D88)</f>
        <v/>
      </c>
      <c r="E88" s="180" t="str">
        <f>IF(CADA_PROD!E88="","",CADA_PROD!E88)</f>
        <v/>
      </c>
      <c r="F88" s="180" t="str">
        <f>IF(CADA_PROD!D88="","",SUMIFS(MOVI_ENTR!I:I,MOVI_ENTR!D:D,D88))</f>
        <v/>
      </c>
      <c r="G88" s="180" t="str">
        <f>IF(CADA_PROD!C88="","",SUMIFS(MOVI_SAID!H:H,MOVI_SAID!D:D,D88))</f>
        <v/>
      </c>
      <c r="H88" s="180" t="str">
        <f t="shared" si="4"/>
        <v/>
      </c>
      <c r="I88" s="179" t="str">
        <f>IF(CADA_PROD!C88="","",IFERROR(IF(H88&lt;=0,"Sem estoque",IF(H88/E88&lt;0.25,"Quase sem estoque",IF(H88/E88&lt;1.2,"Estoque baixo",IF(H88/E88&lt;2,"Estoque moderado","Estoque confortável")))),""))</f>
        <v/>
      </c>
      <c r="J88" s="182" t="str">
        <f>IF(CADA_PROD!C88="","",SUMIFS(MOVI_ENTR!M:M,MOVI_ENTR!D:D,D88))</f>
        <v/>
      </c>
      <c r="K88" s="183" t="str">
        <f>IF(CADA_PROD!C88="","",IFERROR($J88/SUM($J$6:$J$1006),""))</f>
        <v/>
      </c>
      <c r="L88" s="183" t="str">
        <f>IF(CADA_PROD!C88="","",IFERROR(H88/SUM($H$6:$H$1006)+P88,""))</f>
        <v/>
      </c>
      <c r="M88" s="182" t="str">
        <f>IF(CADA_PROD!$C88="","",IFERROR(SUMIFS(MOVI_ENTR!M:M,MOVI_ENTR!D:D,D88)/SUMIFS(MOVI_ENTR!I:I,MOVI_ENTR!D:D,D88),0))</f>
        <v/>
      </c>
      <c r="N88" s="184" t="str">
        <f>IF(CADA_PROD!C88="","",G88/E88)</f>
        <v/>
      </c>
      <c r="O88" s="21" t="str">
        <f t="shared" si="2"/>
        <v/>
      </c>
      <c r="P88" s="21">
        <v>8.2999999999999998E-5</v>
      </c>
    </row>
    <row r="89" spans="3:16" ht="30" customHeight="1">
      <c r="C89" s="178" t="str">
        <f>IF(CADA_PROD!C89="","",CADA_PROD!C89)</f>
        <v/>
      </c>
      <c r="D89" s="179" t="str">
        <f>IF(CADA_PROD!D89="","",CADA_PROD!D89)</f>
        <v/>
      </c>
      <c r="E89" s="180" t="str">
        <f>IF(CADA_PROD!E89="","",CADA_PROD!E89)</f>
        <v/>
      </c>
      <c r="F89" s="180" t="str">
        <f>IF(CADA_PROD!D89="","",SUMIFS(MOVI_ENTR!I:I,MOVI_ENTR!D:D,D89))</f>
        <v/>
      </c>
      <c r="G89" s="180" t="str">
        <f>IF(CADA_PROD!C89="","",SUMIFS(MOVI_SAID!H:H,MOVI_SAID!D:D,D89))</f>
        <v/>
      </c>
      <c r="H89" s="180" t="str">
        <f t="shared" si="4"/>
        <v/>
      </c>
      <c r="I89" s="179" t="str">
        <f>IF(CADA_PROD!C89="","",IFERROR(IF(H89&lt;=0,"Sem estoque",IF(H89/E89&lt;0.25,"Quase sem estoque",IF(H89/E89&lt;1.2,"Estoque baixo",IF(H89/E89&lt;2,"Estoque moderado","Estoque confortável")))),""))</f>
        <v/>
      </c>
      <c r="J89" s="182" t="str">
        <f>IF(CADA_PROD!C89="","",SUMIFS(MOVI_ENTR!M:M,MOVI_ENTR!D:D,D89))</f>
        <v/>
      </c>
      <c r="K89" s="183" t="str">
        <f>IF(CADA_PROD!C89="","",IFERROR($J89/SUM($J$6:$J$1006),""))</f>
        <v/>
      </c>
      <c r="L89" s="183" t="str">
        <f>IF(CADA_PROD!C89="","",IFERROR(H89/SUM($H$6:$H$1006)+P89,""))</f>
        <v/>
      </c>
      <c r="M89" s="182" t="str">
        <f>IF(CADA_PROD!$C89="","",IFERROR(SUMIFS(MOVI_ENTR!M:M,MOVI_ENTR!D:D,D89)/SUMIFS(MOVI_ENTR!I:I,MOVI_ENTR!D:D,D89),0))</f>
        <v/>
      </c>
      <c r="N89" s="184" t="str">
        <f>IF(CADA_PROD!C89="","",G89/E89)</f>
        <v/>
      </c>
      <c r="O89" s="21" t="str">
        <f t="shared" si="2"/>
        <v/>
      </c>
      <c r="P89" s="21">
        <v>8.3999999999999995E-5</v>
      </c>
    </row>
    <row r="90" spans="3:16" ht="30" customHeight="1">
      <c r="C90" s="178" t="str">
        <f>IF(CADA_PROD!C90="","",CADA_PROD!C90)</f>
        <v/>
      </c>
      <c r="D90" s="179" t="str">
        <f>IF(CADA_PROD!D90="","",CADA_PROD!D90)</f>
        <v/>
      </c>
      <c r="E90" s="180" t="str">
        <f>IF(CADA_PROD!E90="","",CADA_PROD!E90)</f>
        <v/>
      </c>
      <c r="F90" s="180" t="str">
        <f>IF(CADA_PROD!D90="","",SUMIFS(MOVI_ENTR!I:I,MOVI_ENTR!D:D,D90))</f>
        <v/>
      </c>
      <c r="G90" s="180" t="str">
        <f>IF(CADA_PROD!C90="","",SUMIFS(MOVI_SAID!H:H,MOVI_SAID!D:D,D90))</f>
        <v/>
      </c>
      <c r="H90" s="180" t="str">
        <f t="shared" si="4"/>
        <v/>
      </c>
      <c r="I90" s="179" t="str">
        <f>IF(CADA_PROD!C90="","",IFERROR(IF(H90&lt;=0,"Sem estoque",IF(H90/E90&lt;0.25,"Quase sem estoque",IF(H90/E90&lt;1.2,"Estoque baixo",IF(H90/E90&lt;2,"Estoque moderado","Estoque confortável")))),""))</f>
        <v/>
      </c>
      <c r="J90" s="182" t="str">
        <f>IF(CADA_PROD!C90="","",SUMIFS(MOVI_ENTR!M:M,MOVI_ENTR!D:D,D90))</f>
        <v/>
      </c>
      <c r="K90" s="183" t="str">
        <f>IF(CADA_PROD!C90="","",IFERROR($J90/SUM($J$6:$J$1006),""))</f>
        <v/>
      </c>
      <c r="L90" s="183" t="str">
        <f>IF(CADA_PROD!C90="","",IFERROR(H90/SUM($H$6:$H$1006)+P90,""))</f>
        <v/>
      </c>
      <c r="M90" s="182" t="str">
        <f>IF(CADA_PROD!$C90="","",IFERROR(SUMIFS(MOVI_ENTR!M:M,MOVI_ENTR!D:D,D90)/SUMIFS(MOVI_ENTR!I:I,MOVI_ENTR!D:D,D90),0))</f>
        <v/>
      </c>
      <c r="N90" s="184" t="str">
        <f>IF(CADA_PROD!C90="","",G90/E90)</f>
        <v/>
      </c>
      <c r="O90" s="21" t="str">
        <f t="shared" si="2"/>
        <v/>
      </c>
      <c r="P90" s="21">
        <v>8.5000000000000006E-5</v>
      </c>
    </row>
    <row r="91" spans="3:16" ht="30" customHeight="1">
      <c r="C91" s="178" t="str">
        <f>IF(CADA_PROD!C91="","",CADA_PROD!C91)</f>
        <v/>
      </c>
      <c r="D91" s="179" t="str">
        <f>IF(CADA_PROD!D91="","",CADA_PROD!D91)</f>
        <v/>
      </c>
      <c r="E91" s="180" t="str">
        <f>IF(CADA_PROD!E91="","",CADA_PROD!E91)</f>
        <v/>
      </c>
      <c r="F91" s="180" t="str">
        <f>IF(CADA_PROD!D91="","",SUMIFS(MOVI_ENTR!I:I,MOVI_ENTR!D:D,D91))</f>
        <v/>
      </c>
      <c r="G91" s="180" t="str">
        <f>IF(CADA_PROD!C91="","",SUMIFS(MOVI_SAID!H:H,MOVI_SAID!D:D,D91))</f>
        <v/>
      </c>
      <c r="H91" s="180" t="str">
        <f t="shared" si="4"/>
        <v/>
      </c>
      <c r="I91" s="179" t="str">
        <f>IF(CADA_PROD!C91="","",IFERROR(IF(H91&lt;=0,"Sem estoque",IF(H91/E91&lt;0.25,"Quase sem estoque",IF(H91/E91&lt;1.2,"Estoque baixo",IF(H91/E91&lt;2,"Estoque moderado","Estoque confortável")))),""))</f>
        <v/>
      </c>
      <c r="J91" s="182" t="str">
        <f>IF(CADA_PROD!C91="","",SUMIFS(MOVI_ENTR!M:M,MOVI_ENTR!D:D,D91))</f>
        <v/>
      </c>
      <c r="K91" s="183" t="str">
        <f>IF(CADA_PROD!C91="","",IFERROR($J91/SUM($J$6:$J$1006),""))</f>
        <v/>
      </c>
      <c r="L91" s="183" t="str">
        <f>IF(CADA_PROD!C91="","",IFERROR(H91/SUM($H$6:$H$1006)+P91,""))</f>
        <v/>
      </c>
      <c r="M91" s="182" t="str">
        <f>IF(CADA_PROD!$C91="","",IFERROR(SUMIFS(MOVI_ENTR!M:M,MOVI_ENTR!D:D,D91)/SUMIFS(MOVI_ENTR!I:I,MOVI_ENTR!D:D,D91),0))</f>
        <v/>
      </c>
      <c r="N91" s="184" t="str">
        <f>IF(CADA_PROD!C91="","",G91/E91)</f>
        <v/>
      </c>
      <c r="O91" s="21" t="str">
        <f t="shared" si="2"/>
        <v/>
      </c>
      <c r="P91" s="21">
        <v>8.6000000000000003E-5</v>
      </c>
    </row>
    <row r="92" spans="3:16" ht="30" customHeight="1">
      <c r="C92" s="178" t="str">
        <f>IF(CADA_PROD!C92="","",CADA_PROD!C92)</f>
        <v/>
      </c>
      <c r="D92" s="179" t="str">
        <f>IF(CADA_PROD!D92="","",CADA_PROD!D92)</f>
        <v/>
      </c>
      <c r="E92" s="180" t="str">
        <f>IF(CADA_PROD!E92="","",CADA_PROD!E92)</f>
        <v/>
      </c>
      <c r="F92" s="180" t="str">
        <f>IF(CADA_PROD!D92="","",SUMIFS(MOVI_ENTR!I:I,MOVI_ENTR!D:D,D92))</f>
        <v/>
      </c>
      <c r="G92" s="180" t="str">
        <f>IF(CADA_PROD!C92="","",SUMIFS(MOVI_SAID!H:H,MOVI_SAID!D:D,D92))</f>
        <v/>
      </c>
      <c r="H92" s="180" t="str">
        <f t="shared" si="4"/>
        <v/>
      </c>
      <c r="I92" s="179" t="str">
        <f>IF(CADA_PROD!C92="","",IFERROR(IF(H92&lt;=0,"Sem estoque",IF(H92/E92&lt;0.25,"Quase sem estoque",IF(H92/E92&lt;1.2,"Estoque baixo",IF(H92/E92&lt;2,"Estoque moderado","Estoque confortável")))),""))</f>
        <v/>
      </c>
      <c r="J92" s="182" t="str">
        <f>IF(CADA_PROD!C92="","",SUMIFS(MOVI_ENTR!M:M,MOVI_ENTR!D:D,D92))</f>
        <v/>
      </c>
      <c r="K92" s="183" t="str">
        <f>IF(CADA_PROD!C92="","",IFERROR($J92/SUM($J$6:$J$1006),""))</f>
        <v/>
      </c>
      <c r="L92" s="183" t="str">
        <f>IF(CADA_PROD!C92="","",IFERROR(H92/SUM($H$6:$H$1006)+P92,""))</f>
        <v/>
      </c>
      <c r="M92" s="182" t="str">
        <f>IF(CADA_PROD!$C92="","",IFERROR(SUMIFS(MOVI_ENTR!M:M,MOVI_ENTR!D:D,D92)/SUMIFS(MOVI_ENTR!I:I,MOVI_ENTR!D:D,D92),0))</f>
        <v/>
      </c>
      <c r="N92" s="184" t="str">
        <f>IF(CADA_PROD!C92="","",G92/E92)</f>
        <v/>
      </c>
      <c r="O92" s="21" t="str">
        <f t="shared" si="2"/>
        <v/>
      </c>
      <c r="P92" s="21">
        <v>8.7000000000000001E-5</v>
      </c>
    </row>
    <row r="93" spans="3:16" ht="30" customHeight="1">
      <c r="C93" s="178" t="str">
        <f>IF(CADA_PROD!C93="","",CADA_PROD!C93)</f>
        <v/>
      </c>
      <c r="D93" s="179" t="str">
        <f>IF(CADA_PROD!D93="","",CADA_PROD!D93)</f>
        <v/>
      </c>
      <c r="E93" s="180" t="str">
        <f>IF(CADA_PROD!E93="","",CADA_PROD!E93)</f>
        <v/>
      </c>
      <c r="F93" s="180" t="str">
        <f>IF(CADA_PROD!D93="","",SUMIFS(MOVI_ENTR!I:I,MOVI_ENTR!D:D,D93))</f>
        <v/>
      </c>
      <c r="G93" s="180" t="str">
        <f>IF(CADA_PROD!C93="","",SUMIFS(MOVI_SAID!H:H,MOVI_SAID!D:D,D93))</f>
        <v/>
      </c>
      <c r="H93" s="180" t="str">
        <f t="shared" si="4"/>
        <v/>
      </c>
      <c r="I93" s="179" t="str">
        <f>IF(CADA_PROD!C93="","",IFERROR(IF(H93&lt;=0,"Sem estoque",IF(H93/E93&lt;0.25,"Quase sem estoque",IF(H93/E93&lt;1.2,"Estoque baixo",IF(H93/E93&lt;2,"Estoque moderado","Estoque confortável")))),""))</f>
        <v/>
      </c>
      <c r="J93" s="182" t="str">
        <f>IF(CADA_PROD!C93="","",SUMIFS(MOVI_ENTR!M:M,MOVI_ENTR!D:D,D93))</f>
        <v/>
      </c>
      <c r="K93" s="183" t="str">
        <f>IF(CADA_PROD!C93="","",IFERROR($J93/SUM($J$6:$J$1006),""))</f>
        <v/>
      </c>
      <c r="L93" s="183" t="str">
        <f>IF(CADA_PROD!C93="","",IFERROR(H93/SUM($H$6:$H$1006)+P93,""))</f>
        <v/>
      </c>
      <c r="M93" s="182" t="str">
        <f>IF(CADA_PROD!$C93="","",IFERROR(SUMIFS(MOVI_ENTR!M:M,MOVI_ENTR!D:D,D93)/SUMIFS(MOVI_ENTR!I:I,MOVI_ENTR!D:D,D93),0))</f>
        <v/>
      </c>
      <c r="N93" s="184" t="str">
        <f>IF(CADA_PROD!C93="","",G93/E93)</f>
        <v/>
      </c>
      <c r="O93" s="21" t="str">
        <f t="shared" si="2"/>
        <v/>
      </c>
      <c r="P93" s="21">
        <v>8.7999999999999998E-5</v>
      </c>
    </row>
    <row r="94" spans="3:16" ht="30" customHeight="1">
      <c r="C94" s="178" t="str">
        <f>IF(CADA_PROD!C94="","",CADA_PROD!C94)</f>
        <v/>
      </c>
      <c r="D94" s="179" t="str">
        <f>IF(CADA_PROD!D94="","",CADA_PROD!D94)</f>
        <v/>
      </c>
      <c r="E94" s="180" t="str">
        <f>IF(CADA_PROD!E94="","",CADA_PROD!E94)</f>
        <v/>
      </c>
      <c r="F94" s="180" t="str">
        <f>IF(CADA_PROD!D94="","",SUMIFS(MOVI_ENTR!I:I,MOVI_ENTR!D:D,D94))</f>
        <v/>
      </c>
      <c r="G94" s="180" t="str">
        <f>IF(CADA_PROD!C94="","",SUMIFS(MOVI_SAID!H:H,MOVI_SAID!D:D,D94))</f>
        <v/>
      </c>
      <c r="H94" s="180" t="str">
        <f t="shared" si="4"/>
        <v/>
      </c>
      <c r="I94" s="179" t="str">
        <f>IF(CADA_PROD!C94="","",IFERROR(IF(H94&lt;=0,"Sem estoque",IF(H94/E94&lt;0.25,"Quase sem estoque",IF(H94/E94&lt;1.2,"Estoque baixo",IF(H94/E94&lt;2,"Estoque moderado","Estoque confortável")))),""))</f>
        <v/>
      </c>
      <c r="J94" s="182" t="str">
        <f>IF(CADA_PROD!C94="","",SUMIFS(MOVI_ENTR!M:M,MOVI_ENTR!D:D,D94))</f>
        <v/>
      </c>
      <c r="K94" s="183" t="str">
        <f>IF(CADA_PROD!C94="","",IFERROR($J94/SUM($J$6:$J$1006),""))</f>
        <v/>
      </c>
      <c r="L94" s="183" t="str">
        <f>IF(CADA_PROD!C94="","",IFERROR(H94/SUM($H$6:$H$1006)+P94,""))</f>
        <v/>
      </c>
      <c r="M94" s="182" t="str">
        <f>IF(CADA_PROD!$C94="","",IFERROR(SUMIFS(MOVI_ENTR!M:M,MOVI_ENTR!D:D,D94)/SUMIFS(MOVI_ENTR!I:I,MOVI_ENTR!D:D,D94),0))</f>
        <v/>
      </c>
      <c r="N94" s="184" t="str">
        <f>IF(CADA_PROD!C94="","",G94/E94)</f>
        <v/>
      </c>
      <c r="O94" s="21" t="str">
        <f t="shared" si="2"/>
        <v/>
      </c>
      <c r="P94" s="21">
        <v>8.8999999999999995E-5</v>
      </c>
    </row>
    <row r="95" spans="3:16" ht="30" customHeight="1">
      <c r="C95" s="178" t="str">
        <f>IF(CADA_PROD!C95="","",CADA_PROD!C95)</f>
        <v/>
      </c>
      <c r="D95" s="179" t="str">
        <f>IF(CADA_PROD!D95="","",CADA_PROD!D95)</f>
        <v/>
      </c>
      <c r="E95" s="180" t="str">
        <f>IF(CADA_PROD!E95="","",CADA_PROD!E95)</f>
        <v/>
      </c>
      <c r="F95" s="180" t="str">
        <f>IF(CADA_PROD!D95="","",SUMIFS(MOVI_ENTR!I:I,MOVI_ENTR!D:D,D95))</f>
        <v/>
      </c>
      <c r="G95" s="180" t="str">
        <f>IF(CADA_PROD!C95="","",SUMIFS(MOVI_SAID!H:H,MOVI_SAID!D:D,D95))</f>
        <v/>
      </c>
      <c r="H95" s="180" t="str">
        <f t="shared" si="4"/>
        <v/>
      </c>
      <c r="I95" s="179" t="str">
        <f>IF(CADA_PROD!C95="","",IFERROR(IF(H95&lt;=0,"Sem estoque",IF(H95/E95&lt;0.25,"Quase sem estoque",IF(H95/E95&lt;1.2,"Estoque baixo",IF(H95/E95&lt;2,"Estoque moderado","Estoque confortável")))),""))</f>
        <v/>
      </c>
      <c r="J95" s="182" t="str">
        <f>IF(CADA_PROD!C95="","",SUMIFS(MOVI_ENTR!M:M,MOVI_ENTR!D:D,D95))</f>
        <v/>
      </c>
      <c r="K95" s="183" t="str">
        <f>IF(CADA_PROD!C95="","",IFERROR($J95/SUM($J$6:$J$1006),""))</f>
        <v/>
      </c>
      <c r="L95" s="183" t="str">
        <f>IF(CADA_PROD!C95="","",IFERROR(H95/SUM($H$6:$H$1006)+P95,""))</f>
        <v/>
      </c>
      <c r="M95" s="182" t="str">
        <f>IF(CADA_PROD!$C95="","",IFERROR(SUMIFS(MOVI_ENTR!M:M,MOVI_ENTR!D:D,D95)/SUMIFS(MOVI_ENTR!I:I,MOVI_ENTR!D:D,D95),0))</f>
        <v/>
      </c>
      <c r="N95" s="184" t="str">
        <f>IF(CADA_PROD!C95="","",G95/E95)</f>
        <v/>
      </c>
      <c r="O95" s="21" t="str">
        <f t="shared" si="2"/>
        <v/>
      </c>
      <c r="P95" s="21">
        <v>9.0000000000000006E-5</v>
      </c>
    </row>
    <row r="96" spans="3:16" ht="30" customHeight="1">
      <c r="C96" s="178" t="str">
        <f>IF(CADA_PROD!C96="","",CADA_PROD!C96)</f>
        <v/>
      </c>
      <c r="D96" s="179" t="str">
        <f>IF(CADA_PROD!D96="","",CADA_PROD!D96)</f>
        <v/>
      </c>
      <c r="E96" s="180" t="str">
        <f>IF(CADA_PROD!E96="","",CADA_PROD!E96)</f>
        <v/>
      </c>
      <c r="F96" s="180" t="str">
        <f>IF(CADA_PROD!D96="","",SUMIFS(MOVI_ENTR!I:I,MOVI_ENTR!D:D,D96))</f>
        <v/>
      </c>
      <c r="G96" s="180" t="str">
        <f>IF(CADA_PROD!C96="","",SUMIFS(MOVI_SAID!H:H,MOVI_SAID!D:D,D96))</f>
        <v/>
      </c>
      <c r="H96" s="180" t="str">
        <f t="shared" si="4"/>
        <v/>
      </c>
      <c r="I96" s="179" t="str">
        <f>IF(CADA_PROD!C96="","",IFERROR(IF(H96&lt;=0,"Sem estoque",IF(H96/E96&lt;0.25,"Quase sem estoque",IF(H96/E96&lt;1.2,"Estoque baixo",IF(H96/E96&lt;2,"Estoque moderado","Estoque confortável")))),""))</f>
        <v/>
      </c>
      <c r="J96" s="182" t="str">
        <f>IF(CADA_PROD!C96="","",SUMIFS(MOVI_ENTR!M:M,MOVI_ENTR!D:D,D96))</f>
        <v/>
      </c>
      <c r="K96" s="183" t="str">
        <f>IF(CADA_PROD!C96="","",IFERROR($J96/SUM($J$6:$J$1006),""))</f>
        <v/>
      </c>
      <c r="L96" s="183" t="str">
        <f>IF(CADA_PROD!C96="","",IFERROR(H96/SUM($H$6:$H$1006)+P96,""))</f>
        <v/>
      </c>
      <c r="M96" s="182" t="str">
        <f>IF(CADA_PROD!$C96="","",IFERROR(SUMIFS(MOVI_ENTR!M:M,MOVI_ENTR!D:D,D96)/SUMIFS(MOVI_ENTR!I:I,MOVI_ENTR!D:D,D96),0))</f>
        <v/>
      </c>
      <c r="N96" s="184" t="str">
        <f>IF(CADA_PROD!C96="","",G96/E96)</f>
        <v/>
      </c>
      <c r="O96" s="21" t="str">
        <f t="shared" si="2"/>
        <v/>
      </c>
      <c r="P96" s="21">
        <v>9.1000000000000003E-5</v>
      </c>
    </row>
    <row r="97" spans="3:16" ht="30" customHeight="1">
      <c r="C97" s="178" t="str">
        <f>IF(CADA_PROD!C97="","",CADA_PROD!C97)</f>
        <v/>
      </c>
      <c r="D97" s="179" t="str">
        <f>IF(CADA_PROD!D97="","",CADA_PROD!D97)</f>
        <v/>
      </c>
      <c r="E97" s="180" t="str">
        <f>IF(CADA_PROD!E97="","",CADA_PROD!E97)</f>
        <v/>
      </c>
      <c r="F97" s="180" t="str">
        <f>IF(CADA_PROD!D97="","",SUMIFS(MOVI_ENTR!I:I,MOVI_ENTR!D:D,D97))</f>
        <v/>
      </c>
      <c r="G97" s="180" t="str">
        <f>IF(CADA_PROD!C97="","",SUMIFS(MOVI_SAID!H:H,MOVI_SAID!D:D,D97))</f>
        <v/>
      </c>
      <c r="H97" s="180" t="str">
        <f t="shared" si="4"/>
        <v/>
      </c>
      <c r="I97" s="179" t="str">
        <f>IF(CADA_PROD!C97="","",IFERROR(IF(H97&lt;=0,"Sem estoque",IF(H97/E97&lt;0.25,"Quase sem estoque",IF(H97/E97&lt;1.2,"Estoque baixo",IF(H97/E97&lt;2,"Estoque moderado","Estoque confortável")))),""))</f>
        <v/>
      </c>
      <c r="J97" s="182" t="str">
        <f>IF(CADA_PROD!C97="","",SUMIFS(MOVI_ENTR!M:M,MOVI_ENTR!D:D,D97))</f>
        <v/>
      </c>
      <c r="K97" s="183" t="str">
        <f>IF(CADA_PROD!C97="","",IFERROR($J97/SUM($J$6:$J$1006),""))</f>
        <v/>
      </c>
      <c r="L97" s="183" t="str">
        <f>IF(CADA_PROD!C97="","",IFERROR(H97/SUM($H$6:$H$1006)+P97,""))</f>
        <v/>
      </c>
      <c r="M97" s="182" t="str">
        <f>IF(CADA_PROD!$C97="","",IFERROR(SUMIFS(MOVI_ENTR!M:M,MOVI_ENTR!D:D,D97)/SUMIFS(MOVI_ENTR!I:I,MOVI_ENTR!D:D,D97),0))</f>
        <v/>
      </c>
      <c r="N97" s="184" t="str">
        <f>IF(CADA_PROD!C97="","",G97/E97)</f>
        <v/>
      </c>
      <c r="O97" s="21" t="str">
        <f t="shared" si="2"/>
        <v/>
      </c>
      <c r="P97" s="21">
        <v>9.2E-5</v>
      </c>
    </row>
    <row r="98" spans="3:16" ht="30" customHeight="1">
      <c r="C98" s="178" t="str">
        <f>IF(CADA_PROD!C98="","",CADA_PROD!C98)</f>
        <v/>
      </c>
      <c r="D98" s="179" t="str">
        <f>IF(CADA_PROD!D98="","",CADA_PROD!D98)</f>
        <v/>
      </c>
      <c r="E98" s="180" t="str">
        <f>IF(CADA_PROD!E98="","",CADA_PROD!E98)</f>
        <v/>
      </c>
      <c r="F98" s="180" t="str">
        <f>IF(CADA_PROD!D98="","",SUMIFS(MOVI_ENTR!I:I,MOVI_ENTR!D:D,D98))</f>
        <v/>
      </c>
      <c r="G98" s="180" t="str">
        <f>IF(CADA_PROD!C98="","",SUMIFS(MOVI_SAID!H:H,MOVI_SAID!D:D,D98))</f>
        <v/>
      </c>
      <c r="H98" s="180" t="str">
        <f t="shared" si="4"/>
        <v/>
      </c>
      <c r="I98" s="179" t="str">
        <f>IF(CADA_PROD!C98="","",IFERROR(IF(H98&lt;=0,"Sem estoque",IF(H98/E98&lt;0.25,"Quase sem estoque",IF(H98/E98&lt;1.2,"Estoque baixo",IF(H98/E98&lt;2,"Estoque moderado","Estoque confortável")))),""))</f>
        <v/>
      </c>
      <c r="J98" s="182" t="str">
        <f>IF(CADA_PROD!C98="","",SUMIFS(MOVI_ENTR!M:M,MOVI_ENTR!D:D,D98))</f>
        <v/>
      </c>
      <c r="K98" s="183" t="str">
        <f>IF(CADA_PROD!C98="","",IFERROR($J98/SUM($J$6:$J$1006),""))</f>
        <v/>
      </c>
      <c r="L98" s="183" t="str">
        <f>IF(CADA_PROD!C98="","",IFERROR(H98/SUM($H$6:$H$1006)+P98,""))</f>
        <v/>
      </c>
      <c r="M98" s="182" t="str">
        <f>IF(CADA_PROD!$C98="","",IFERROR(SUMIFS(MOVI_ENTR!M:M,MOVI_ENTR!D:D,D98)/SUMIFS(MOVI_ENTR!I:I,MOVI_ENTR!D:D,D98),0))</f>
        <v/>
      </c>
      <c r="N98" s="184" t="str">
        <f>IF(CADA_PROD!C98="","",G98/E98)</f>
        <v/>
      </c>
      <c r="O98" s="21" t="str">
        <f t="shared" si="2"/>
        <v/>
      </c>
      <c r="P98" s="21">
        <v>9.2999999999999997E-5</v>
      </c>
    </row>
    <row r="99" spans="3:16" ht="30" customHeight="1">
      <c r="C99" s="178" t="str">
        <f>IF(CADA_PROD!C99="","",CADA_PROD!C99)</f>
        <v/>
      </c>
      <c r="D99" s="179" t="str">
        <f>IF(CADA_PROD!D99="","",CADA_PROD!D99)</f>
        <v/>
      </c>
      <c r="E99" s="180" t="str">
        <f>IF(CADA_PROD!E99="","",CADA_PROD!E99)</f>
        <v/>
      </c>
      <c r="F99" s="180" t="str">
        <f>IF(CADA_PROD!D99="","",SUMIFS(MOVI_ENTR!I:I,MOVI_ENTR!D:D,D99))</f>
        <v/>
      </c>
      <c r="G99" s="180" t="str">
        <f>IF(CADA_PROD!C99="","",SUMIFS(MOVI_SAID!H:H,MOVI_SAID!D:D,D99))</f>
        <v/>
      </c>
      <c r="H99" s="180" t="str">
        <f t="shared" si="4"/>
        <v/>
      </c>
      <c r="I99" s="179" t="str">
        <f>IF(CADA_PROD!C99="","",IFERROR(IF(H99&lt;=0,"Sem estoque",IF(H99/E99&lt;0.25,"Quase sem estoque",IF(H99/E99&lt;1.2,"Estoque baixo",IF(H99/E99&lt;2,"Estoque moderado","Estoque confortável")))),""))</f>
        <v/>
      </c>
      <c r="J99" s="182" t="str">
        <f>IF(CADA_PROD!C99="","",SUMIFS(MOVI_ENTR!M:M,MOVI_ENTR!D:D,D99))</f>
        <v/>
      </c>
      <c r="K99" s="183" t="str">
        <f>IF(CADA_PROD!C99="","",IFERROR($J99/SUM($J$6:$J$1006),""))</f>
        <v/>
      </c>
      <c r="L99" s="183" t="str">
        <f>IF(CADA_PROD!C99="","",IFERROR(H99/SUM($H$6:$H$1006)+P99,""))</f>
        <v/>
      </c>
      <c r="M99" s="182" t="str">
        <f>IF(CADA_PROD!$C99="","",IFERROR(SUMIFS(MOVI_ENTR!M:M,MOVI_ENTR!D:D,D99)/SUMIFS(MOVI_ENTR!I:I,MOVI_ENTR!D:D,D99),0))</f>
        <v/>
      </c>
      <c r="N99" s="184" t="str">
        <f>IF(CADA_PROD!C99="","",G99/E99)</f>
        <v/>
      </c>
      <c r="O99" s="21" t="str">
        <f t="shared" si="2"/>
        <v/>
      </c>
      <c r="P99" s="21">
        <v>9.3999999999999994E-5</v>
      </c>
    </row>
    <row r="100" spans="3:16" ht="30" customHeight="1">
      <c r="C100" s="178" t="str">
        <f>IF(CADA_PROD!C100="","",CADA_PROD!C100)</f>
        <v/>
      </c>
      <c r="D100" s="179" t="str">
        <f>IF(CADA_PROD!D100="","",CADA_PROD!D100)</f>
        <v/>
      </c>
      <c r="E100" s="180" t="str">
        <f>IF(CADA_PROD!E100="","",CADA_PROD!E100)</f>
        <v/>
      </c>
      <c r="F100" s="180" t="str">
        <f>IF(CADA_PROD!D100="","",SUMIFS(MOVI_ENTR!I:I,MOVI_ENTR!D:D,D100))</f>
        <v/>
      </c>
      <c r="G100" s="180" t="str">
        <f>IF(CADA_PROD!C100="","",SUMIFS(MOVI_SAID!H:H,MOVI_SAID!D:D,D100))</f>
        <v/>
      </c>
      <c r="H100" s="180" t="str">
        <f t="shared" si="4"/>
        <v/>
      </c>
      <c r="I100" s="179" t="str">
        <f>IF(CADA_PROD!C100="","",IFERROR(IF(H100&lt;=0,"Sem estoque",IF(H100/E100&lt;0.25,"Quase sem estoque",IF(H100/E100&lt;1.2,"Estoque baixo",IF(H100/E100&lt;2,"Estoque moderado","Estoque confortável")))),""))</f>
        <v/>
      </c>
      <c r="J100" s="182" t="str">
        <f>IF(CADA_PROD!C100="","",SUMIFS(MOVI_ENTR!M:M,MOVI_ENTR!D:D,D100))</f>
        <v/>
      </c>
      <c r="K100" s="183" t="str">
        <f>IF(CADA_PROD!C100="","",IFERROR($J100/SUM($J$6:$J$1006),""))</f>
        <v/>
      </c>
      <c r="L100" s="183" t="str">
        <f>IF(CADA_PROD!C100="","",IFERROR(H100/SUM($H$6:$H$1006)+P100,""))</f>
        <v/>
      </c>
      <c r="M100" s="182" t="str">
        <f>IF(CADA_PROD!$C100="","",IFERROR(SUMIFS(MOVI_ENTR!M:M,MOVI_ENTR!D:D,D100)/SUMIFS(MOVI_ENTR!I:I,MOVI_ENTR!D:D,D100),0))</f>
        <v/>
      </c>
      <c r="N100" s="184" t="str">
        <f>IF(CADA_PROD!C100="","",G100/E100)</f>
        <v/>
      </c>
      <c r="O100" s="21" t="str">
        <f t="shared" si="2"/>
        <v/>
      </c>
      <c r="P100" s="21">
        <v>9.5000000000000005E-5</v>
      </c>
    </row>
    <row r="101" spans="3:16" ht="30" customHeight="1">
      <c r="C101" s="178" t="str">
        <f>IF(CADA_PROD!C101="","",CADA_PROD!C101)</f>
        <v/>
      </c>
      <c r="D101" s="179" t="str">
        <f>IF(CADA_PROD!D101="","",CADA_PROD!D101)</f>
        <v/>
      </c>
      <c r="E101" s="180" t="str">
        <f>IF(CADA_PROD!E101="","",CADA_PROD!E101)</f>
        <v/>
      </c>
      <c r="F101" s="180" t="str">
        <f>IF(CADA_PROD!D101="","",SUMIFS(MOVI_ENTR!I:I,MOVI_ENTR!D:D,D101))</f>
        <v/>
      </c>
      <c r="G101" s="180" t="str">
        <f>IF(CADA_PROD!C101="","",SUMIFS(MOVI_SAID!H:H,MOVI_SAID!D:D,D101))</f>
        <v/>
      </c>
      <c r="H101" s="180" t="str">
        <f t="shared" si="4"/>
        <v/>
      </c>
      <c r="I101" s="179" t="str">
        <f>IF(CADA_PROD!C101="","",IFERROR(IF(H101&lt;=0,"Sem estoque",IF(H101/E101&lt;0.25,"Quase sem estoque",IF(H101/E101&lt;1.2,"Estoque baixo",IF(H101/E101&lt;2,"Estoque moderado","Estoque confortável")))),""))</f>
        <v/>
      </c>
      <c r="J101" s="182" t="str">
        <f>IF(CADA_PROD!C101="","",SUMIFS(MOVI_ENTR!M:M,MOVI_ENTR!D:D,D101))</f>
        <v/>
      </c>
      <c r="K101" s="183" t="str">
        <f>IF(CADA_PROD!C101="","",IFERROR($J101/SUM($J$6:$J$1006),""))</f>
        <v/>
      </c>
      <c r="L101" s="183" t="str">
        <f>IF(CADA_PROD!C101="","",IFERROR(H101/SUM($H$6:$H$1006)+P101,""))</f>
        <v/>
      </c>
      <c r="M101" s="182" t="str">
        <f>IF(CADA_PROD!$C101="","",IFERROR(SUMIFS(MOVI_ENTR!M:M,MOVI_ENTR!D:D,D101)/SUMIFS(MOVI_ENTR!I:I,MOVI_ENTR!D:D,D101),0))</f>
        <v/>
      </c>
      <c r="N101" s="184" t="str">
        <f>IF(CADA_PROD!C101="","",G101/E101)</f>
        <v/>
      </c>
      <c r="O101" s="21" t="str">
        <f t="shared" si="2"/>
        <v/>
      </c>
      <c r="P101" s="21">
        <v>9.6000000000000002E-5</v>
      </c>
    </row>
    <row r="102" spans="3:16" ht="30" customHeight="1">
      <c r="C102" s="178" t="str">
        <f>IF(CADA_PROD!C102="","",CADA_PROD!C102)</f>
        <v/>
      </c>
      <c r="D102" s="179" t="str">
        <f>IF(CADA_PROD!D102="","",CADA_PROD!D102)</f>
        <v/>
      </c>
      <c r="E102" s="180" t="str">
        <f>IF(CADA_PROD!E102="","",CADA_PROD!E102)</f>
        <v/>
      </c>
      <c r="F102" s="180" t="str">
        <f>IF(CADA_PROD!D102="","",SUMIFS(MOVI_ENTR!I:I,MOVI_ENTR!D:D,D102))</f>
        <v/>
      </c>
      <c r="G102" s="180" t="str">
        <f>IF(CADA_PROD!C102="","",SUMIFS(MOVI_SAID!H:H,MOVI_SAID!D:D,D102))</f>
        <v/>
      </c>
      <c r="H102" s="180" t="str">
        <f t="shared" si="4"/>
        <v/>
      </c>
      <c r="I102" s="179" t="str">
        <f>IF(CADA_PROD!C102="","",IFERROR(IF(H102&lt;=0,"Sem estoque",IF(H102/E102&lt;0.25,"Quase sem estoque",IF(H102/E102&lt;1.2,"Estoque baixo",IF(H102/E102&lt;2,"Estoque moderado","Estoque confortável")))),""))</f>
        <v/>
      </c>
      <c r="J102" s="182" t="str">
        <f>IF(CADA_PROD!C102="","",SUMIFS(MOVI_ENTR!M:M,MOVI_ENTR!D:D,D102))</f>
        <v/>
      </c>
      <c r="K102" s="183" t="str">
        <f>IF(CADA_PROD!C102="","",IFERROR($J102/SUM($J$6:$J$1006),""))</f>
        <v/>
      </c>
      <c r="L102" s="183" t="str">
        <f>IF(CADA_PROD!C102="","",IFERROR(H102/SUM($H$6:$H$1006)+P102,""))</f>
        <v/>
      </c>
      <c r="M102" s="182" t="str">
        <f>IF(CADA_PROD!$C102="","",IFERROR(SUMIFS(MOVI_ENTR!M:M,MOVI_ENTR!D:D,D102)/SUMIFS(MOVI_ENTR!I:I,MOVI_ENTR!D:D,D102),0))</f>
        <v/>
      </c>
      <c r="N102" s="184" t="str">
        <f>IF(CADA_PROD!C102="","",G102/E102)</f>
        <v/>
      </c>
      <c r="O102" s="21" t="str">
        <f t="shared" si="2"/>
        <v/>
      </c>
      <c r="P102" s="21">
        <v>9.7E-5</v>
      </c>
    </row>
    <row r="103" spans="3:16" ht="30" customHeight="1">
      <c r="C103" s="178" t="str">
        <f>IF(CADA_PROD!C103="","",CADA_PROD!C103)</f>
        <v/>
      </c>
      <c r="D103" s="179" t="str">
        <f>IF(CADA_PROD!D103="","",CADA_PROD!D103)</f>
        <v/>
      </c>
      <c r="E103" s="180" t="str">
        <f>IF(CADA_PROD!E103="","",CADA_PROD!E103)</f>
        <v/>
      </c>
      <c r="F103" s="180" t="str">
        <f>IF(CADA_PROD!D103="","",SUMIFS(MOVI_ENTR!I:I,MOVI_ENTR!D:D,D103))</f>
        <v/>
      </c>
      <c r="G103" s="180" t="str">
        <f>IF(CADA_PROD!C103="","",SUMIFS(MOVI_SAID!H:H,MOVI_SAID!D:D,D103))</f>
        <v/>
      </c>
      <c r="H103" s="180" t="str">
        <f t="shared" si="4"/>
        <v/>
      </c>
      <c r="I103" s="179" t="str">
        <f>IF(CADA_PROD!C103="","",IFERROR(IF(H103&lt;=0,"Sem estoque",IF(H103/E103&lt;0.25,"Quase sem estoque",IF(H103/E103&lt;1.2,"Estoque baixo",IF(H103/E103&lt;2,"Estoque moderado","Estoque confortável")))),""))</f>
        <v/>
      </c>
      <c r="J103" s="182" t="str">
        <f>IF(CADA_PROD!C103="","",SUMIFS(MOVI_ENTR!M:M,MOVI_ENTR!D:D,D103))</f>
        <v/>
      </c>
      <c r="K103" s="183" t="str">
        <f>IF(CADA_PROD!C103="","",IFERROR($J103/SUM($J$6:$J$1006),""))</f>
        <v/>
      </c>
      <c r="L103" s="183" t="str">
        <f>IF(CADA_PROD!C103="","",IFERROR(H103/SUM($H$6:$H$1006)+P103,""))</f>
        <v/>
      </c>
      <c r="M103" s="182" t="str">
        <f>IF(CADA_PROD!$C103="","",IFERROR(SUMIFS(MOVI_ENTR!M:M,MOVI_ENTR!D:D,D103)/SUMIFS(MOVI_ENTR!I:I,MOVI_ENTR!D:D,D103),0))</f>
        <v/>
      </c>
      <c r="N103" s="184" t="str">
        <f>IF(CADA_PROD!C103="","",G103/E103)</f>
        <v/>
      </c>
      <c r="O103" s="21" t="str">
        <f t="shared" si="2"/>
        <v/>
      </c>
      <c r="P103" s="21">
        <v>9.7999999999999997E-5</v>
      </c>
    </row>
    <row r="104" spans="3:16" ht="30" customHeight="1">
      <c r="C104" s="178" t="str">
        <f>IF(CADA_PROD!C104="","",CADA_PROD!C104)</f>
        <v/>
      </c>
      <c r="D104" s="179" t="str">
        <f>IF(CADA_PROD!D104="","",CADA_PROD!D104)</f>
        <v/>
      </c>
      <c r="E104" s="180" t="str">
        <f>IF(CADA_PROD!E104="","",CADA_PROD!E104)</f>
        <v/>
      </c>
      <c r="F104" s="180" t="str">
        <f>IF(CADA_PROD!D104="","",SUMIFS(MOVI_ENTR!I:I,MOVI_ENTR!D:D,D104))</f>
        <v/>
      </c>
      <c r="G104" s="180" t="str">
        <f>IF(CADA_PROD!C104="","",SUMIFS(MOVI_SAID!H:H,MOVI_SAID!D:D,D104))</f>
        <v/>
      </c>
      <c r="H104" s="180" t="str">
        <f t="shared" si="4"/>
        <v/>
      </c>
      <c r="I104" s="179" t="str">
        <f>IF(CADA_PROD!C104="","",IFERROR(IF(H104&lt;=0,"Sem estoque",IF(H104/E104&lt;0.25,"Quase sem estoque",IF(H104/E104&lt;1.2,"Estoque baixo",IF(H104/E104&lt;2,"Estoque moderado","Estoque confortável")))),""))</f>
        <v/>
      </c>
      <c r="J104" s="182" t="str">
        <f>IF(CADA_PROD!C104="","",SUMIFS(MOVI_ENTR!M:M,MOVI_ENTR!D:D,D104))</f>
        <v/>
      </c>
      <c r="K104" s="183" t="str">
        <f>IF(CADA_PROD!C104="","",IFERROR($J104/SUM($J$6:$J$1006),""))</f>
        <v/>
      </c>
      <c r="L104" s="183" t="str">
        <f>IF(CADA_PROD!C104="","",IFERROR(H104/SUM($H$6:$H$1006)+P104,""))</f>
        <v/>
      </c>
      <c r="M104" s="182" t="str">
        <f>IF(CADA_PROD!$C104="","",IFERROR(SUMIFS(MOVI_ENTR!M:M,MOVI_ENTR!D:D,D104)/SUMIFS(MOVI_ENTR!I:I,MOVI_ENTR!D:D,D104),0))</f>
        <v/>
      </c>
      <c r="N104" s="184" t="str">
        <f>IF(CADA_PROD!C104="","",G104/E104)</f>
        <v/>
      </c>
      <c r="O104" s="21" t="str">
        <f t="shared" si="2"/>
        <v/>
      </c>
      <c r="P104" s="21">
        <v>9.8999999999999994E-5</v>
      </c>
    </row>
    <row r="105" spans="3:16" ht="30" customHeight="1">
      <c r="C105" s="178" t="str">
        <f>IF(CADA_PROD!C105="","",CADA_PROD!C105)</f>
        <v/>
      </c>
      <c r="D105" s="179" t="str">
        <f>IF(CADA_PROD!D105="","",CADA_PROD!D105)</f>
        <v/>
      </c>
      <c r="E105" s="180" t="str">
        <f>IF(CADA_PROD!E105="","",CADA_PROD!E105)</f>
        <v/>
      </c>
      <c r="F105" s="180" t="str">
        <f>IF(CADA_PROD!D105="","",SUMIFS(MOVI_ENTR!I:I,MOVI_ENTR!D:D,D105))</f>
        <v/>
      </c>
      <c r="G105" s="180" t="str">
        <f>IF(CADA_PROD!C105="","",SUMIFS(MOVI_SAID!H:H,MOVI_SAID!D:D,D105))</f>
        <v/>
      </c>
      <c r="H105" s="180" t="str">
        <f t="shared" si="4"/>
        <v/>
      </c>
      <c r="I105" s="179" t="str">
        <f>IF(CADA_PROD!C105="","",IFERROR(IF(H105&lt;=0,"Sem estoque",IF(H105/E105&lt;0.25,"Quase sem estoque",IF(H105/E105&lt;1.2,"Estoque baixo",IF(H105/E105&lt;2,"Estoque moderado","Estoque confortável")))),""))</f>
        <v/>
      </c>
      <c r="J105" s="182" t="str">
        <f>IF(CADA_PROD!C105="","",SUMIFS(MOVI_ENTR!M:M,MOVI_ENTR!D:D,D105))</f>
        <v/>
      </c>
      <c r="K105" s="183" t="str">
        <f>IF(CADA_PROD!C105="","",IFERROR($J105/SUM($J$6:$J$1006),""))</f>
        <v/>
      </c>
      <c r="L105" s="183" t="str">
        <f>IF(CADA_PROD!C105="","",IFERROR(H105/SUM($H$6:$H$1006)+P105,""))</f>
        <v/>
      </c>
      <c r="M105" s="182" t="str">
        <f>IF(CADA_PROD!$C105="","",IFERROR(SUMIFS(MOVI_ENTR!M:M,MOVI_ENTR!D:D,D105)/SUMIFS(MOVI_ENTR!I:I,MOVI_ENTR!D:D,D105),0))</f>
        <v/>
      </c>
      <c r="N105" s="184" t="str">
        <f>IF(CADA_PROD!C105="","",G105/E105)</f>
        <v/>
      </c>
      <c r="O105" s="21" t="str">
        <f t="shared" si="2"/>
        <v/>
      </c>
      <c r="P105" s="21">
        <v>1E-4</v>
      </c>
    </row>
    <row r="106" spans="3:16" ht="30" customHeight="1">
      <c r="C106" s="178" t="str">
        <f>IF(CADA_PROD!C106="","",CADA_PROD!C106)</f>
        <v/>
      </c>
      <c r="D106" s="179" t="str">
        <f>IF(CADA_PROD!D106="","",CADA_PROD!D106)</f>
        <v/>
      </c>
      <c r="E106" s="180" t="str">
        <f>IF(CADA_PROD!E106="","",CADA_PROD!E106)</f>
        <v/>
      </c>
      <c r="F106" s="180" t="str">
        <f>IF(CADA_PROD!D106="","",SUMIFS(MOVI_ENTR!I:I,MOVI_ENTR!D:D,D106))</f>
        <v/>
      </c>
      <c r="G106" s="180" t="str">
        <f>IF(CADA_PROD!C106="","",SUMIFS(MOVI_SAID!H:H,MOVI_SAID!D:D,D106))</f>
        <v/>
      </c>
      <c r="H106" s="180" t="str">
        <f t="shared" si="4"/>
        <v/>
      </c>
      <c r="I106" s="179" t="str">
        <f>IF(CADA_PROD!C106="","",IFERROR(IF(H106&lt;=0,"Sem estoque",IF(H106/E106&lt;0.25,"Quase sem estoque",IF(H106/E106&lt;1.2,"Estoque baixo",IF(H106/E106&lt;2,"Estoque moderado","Estoque confortável")))),""))</f>
        <v/>
      </c>
      <c r="J106" s="182" t="str">
        <f>IF(CADA_PROD!C106="","",SUMIFS(MOVI_ENTR!M:M,MOVI_ENTR!D:D,D106))</f>
        <v/>
      </c>
      <c r="K106" s="183" t="str">
        <f>IF(CADA_PROD!C106="","",IFERROR($J106/SUM($J$6:$J$1006),""))</f>
        <v/>
      </c>
      <c r="L106" s="183" t="str">
        <f>IF(CADA_PROD!C106="","",IFERROR(H106/SUM($H$6:$H$1006)+P106,""))</f>
        <v/>
      </c>
      <c r="M106" s="182" t="str">
        <f>IF(CADA_PROD!$C106="","",IFERROR(SUMIFS(MOVI_ENTR!M:M,MOVI_ENTR!D:D,D106)/SUMIFS(MOVI_ENTR!I:I,MOVI_ENTR!D:D,D106),0))</f>
        <v/>
      </c>
      <c r="N106" s="184" t="str">
        <f>IF(CADA_PROD!C106="","",G106/E106)</f>
        <v/>
      </c>
      <c r="O106" s="21" t="str">
        <f t="shared" si="2"/>
        <v/>
      </c>
      <c r="P106" s="21">
        <v>1.01E-4</v>
      </c>
    </row>
    <row r="107" spans="3:16" ht="30" customHeight="1">
      <c r="C107" s="178" t="str">
        <f>IF(CADA_PROD!C107="","",CADA_PROD!C107)</f>
        <v/>
      </c>
      <c r="D107" s="179" t="str">
        <f>IF(CADA_PROD!D107="","",CADA_PROD!D107)</f>
        <v/>
      </c>
      <c r="E107" s="180" t="str">
        <f>IF(CADA_PROD!E107="","",CADA_PROD!E107)</f>
        <v/>
      </c>
      <c r="F107" s="180" t="str">
        <f>IF(CADA_PROD!D107="","",SUMIFS(MOVI_ENTR!I:I,MOVI_ENTR!D:D,D107))</f>
        <v/>
      </c>
      <c r="G107" s="180" t="str">
        <f>IF(CADA_PROD!C107="","",SUMIFS(MOVI_SAID!H:H,MOVI_SAID!D:D,D107))</f>
        <v/>
      </c>
      <c r="H107" s="180" t="str">
        <f t="shared" si="4"/>
        <v/>
      </c>
      <c r="I107" s="179" t="str">
        <f>IF(CADA_PROD!C107="","",IFERROR(IF(H107&lt;=0,"Sem estoque",IF(H107/E107&lt;0.25,"Quase sem estoque",IF(H107/E107&lt;1.2,"Estoque baixo",IF(H107/E107&lt;2,"Estoque moderado","Estoque confortável")))),""))</f>
        <v/>
      </c>
      <c r="J107" s="182" t="str">
        <f>IF(CADA_PROD!C107="","",SUMIFS(MOVI_ENTR!M:M,MOVI_ENTR!D:D,D107))</f>
        <v/>
      </c>
      <c r="K107" s="183" t="str">
        <f>IF(CADA_PROD!C107="","",IFERROR($J107/SUM($J$6:$J$1006),""))</f>
        <v/>
      </c>
      <c r="L107" s="183" t="str">
        <f>IF(CADA_PROD!C107="","",IFERROR(H107/SUM($H$6:$H$1006)+P107,""))</f>
        <v/>
      </c>
      <c r="M107" s="182" t="str">
        <f>IF(CADA_PROD!$C107="","",IFERROR(SUMIFS(MOVI_ENTR!M:M,MOVI_ENTR!D:D,D107)/SUMIFS(MOVI_ENTR!I:I,MOVI_ENTR!D:D,D107),0))</f>
        <v/>
      </c>
      <c r="N107" s="184" t="str">
        <f>IF(CADA_PROD!C107="","",G107/E107)</f>
        <v/>
      </c>
      <c r="O107" s="21" t="str">
        <f t="shared" si="2"/>
        <v/>
      </c>
      <c r="P107" s="21">
        <v>1.02E-4</v>
      </c>
    </row>
    <row r="108" spans="3:16" ht="30" customHeight="1">
      <c r="C108" s="178" t="str">
        <f>IF(CADA_PROD!C108="","",CADA_PROD!C108)</f>
        <v/>
      </c>
      <c r="D108" s="179" t="str">
        <f>IF(CADA_PROD!D108="","",CADA_PROD!D108)</f>
        <v/>
      </c>
      <c r="E108" s="180" t="str">
        <f>IF(CADA_PROD!E108="","",CADA_PROD!E108)</f>
        <v/>
      </c>
      <c r="F108" s="180" t="str">
        <f>IF(CADA_PROD!D108="","",SUMIFS(MOVI_ENTR!I:I,MOVI_ENTR!D:D,D108))</f>
        <v/>
      </c>
      <c r="G108" s="180" t="str">
        <f>IF(CADA_PROD!C108="","",SUMIFS(MOVI_SAID!H:H,MOVI_SAID!D:D,D108))</f>
        <v/>
      </c>
      <c r="H108" s="180" t="str">
        <f t="shared" si="4"/>
        <v/>
      </c>
      <c r="I108" s="179" t="str">
        <f>IF(CADA_PROD!C108="","",IFERROR(IF(H108&lt;=0,"Sem estoque",IF(H108/E108&lt;0.25,"Quase sem estoque",IF(H108/E108&lt;1.2,"Estoque baixo",IF(H108/E108&lt;2,"Estoque moderado","Estoque confortável")))),""))</f>
        <v/>
      </c>
      <c r="J108" s="182" t="str">
        <f>IF(CADA_PROD!C108="","",SUMIFS(MOVI_ENTR!M:M,MOVI_ENTR!D:D,D108))</f>
        <v/>
      </c>
      <c r="K108" s="183" t="str">
        <f>IF(CADA_PROD!C108="","",IFERROR($J108/SUM($J$6:$J$1006),""))</f>
        <v/>
      </c>
      <c r="L108" s="183" t="str">
        <f>IF(CADA_PROD!C108="","",IFERROR(H108/SUM($H$6:$H$1006)+P108,""))</f>
        <v/>
      </c>
      <c r="M108" s="182" t="str">
        <f>IF(CADA_PROD!$C108="","",IFERROR(SUMIFS(MOVI_ENTR!M:M,MOVI_ENTR!D:D,D108)/SUMIFS(MOVI_ENTR!I:I,MOVI_ENTR!D:D,D108),0))</f>
        <v/>
      </c>
      <c r="N108" s="184" t="str">
        <f>IF(CADA_PROD!C108="","",G108/E108)</f>
        <v/>
      </c>
      <c r="O108" s="21" t="str">
        <f t="shared" si="2"/>
        <v/>
      </c>
      <c r="P108" s="21">
        <v>1.03E-4</v>
      </c>
    </row>
    <row r="109" spans="3:16" ht="30" customHeight="1">
      <c r="C109" s="178" t="str">
        <f>IF(CADA_PROD!C109="","",CADA_PROD!C109)</f>
        <v/>
      </c>
      <c r="D109" s="179" t="str">
        <f>IF(CADA_PROD!D109="","",CADA_PROD!D109)</f>
        <v/>
      </c>
      <c r="E109" s="180" t="str">
        <f>IF(CADA_PROD!E109="","",CADA_PROD!E109)</f>
        <v/>
      </c>
      <c r="F109" s="180" t="str">
        <f>IF(CADA_PROD!D109="","",SUMIFS(MOVI_ENTR!I:I,MOVI_ENTR!D:D,D109))</f>
        <v/>
      </c>
      <c r="G109" s="180" t="str">
        <f>IF(CADA_PROD!C109="","",SUMIFS(MOVI_SAID!H:H,MOVI_SAID!D:D,D109))</f>
        <v/>
      </c>
      <c r="H109" s="180" t="str">
        <f t="shared" si="4"/>
        <v/>
      </c>
      <c r="I109" s="179" t="str">
        <f>IF(CADA_PROD!C109="","",IFERROR(IF(H109&lt;=0,"Sem estoque",IF(H109/E109&lt;0.25,"Quase sem estoque",IF(H109/E109&lt;1.2,"Estoque baixo",IF(H109/E109&lt;2,"Estoque moderado","Estoque confortável")))),""))</f>
        <v/>
      </c>
      <c r="J109" s="182" t="str">
        <f>IF(CADA_PROD!C109="","",SUMIFS(MOVI_ENTR!M:M,MOVI_ENTR!D:D,D109))</f>
        <v/>
      </c>
      <c r="K109" s="183" t="str">
        <f>IF(CADA_PROD!C109="","",IFERROR($J109/SUM($J$6:$J$1006),""))</f>
        <v/>
      </c>
      <c r="L109" s="183" t="str">
        <f>IF(CADA_PROD!C109="","",IFERROR(H109/SUM($H$6:$H$1006)+P109,""))</f>
        <v/>
      </c>
      <c r="M109" s="182" t="str">
        <f>IF(CADA_PROD!$C109="","",IFERROR(SUMIFS(MOVI_ENTR!M:M,MOVI_ENTR!D:D,D109)/SUMIFS(MOVI_ENTR!I:I,MOVI_ENTR!D:D,D109),0))</f>
        <v/>
      </c>
      <c r="N109" s="184" t="str">
        <f>IF(CADA_PROD!C109="","",G109/E109)</f>
        <v/>
      </c>
      <c r="O109" s="21" t="str">
        <f t="shared" si="2"/>
        <v/>
      </c>
      <c r="P109" s="21">
        <v>1.0399999999999999E-4</v>
      </c>
    </row>
    <row r="110" spans="3:16" ht="30" customHeight="1">
      <c r="C110" s="178" t="str">
        <f>IF(CADA_PROD!C110="","",CADA_PROD!C110)</f>
        <v/>
      </c>
      <c r="D110" s="179" t="str">
        <f>IF(CADA_PROD!D110="","",CADA_PROD!D110)</f>
        <v/>
      </c>
      <c r="E110" s="180" t="str">
        <f>IF(CADA_PROD!E110="","",CADA_PROD!E110)</f>
        <v/>
      </c>
      <c r="F110" s="180" t="str">
        <f>IF(CADA_PROD!D110="","",SUMIFS(MOVI_ENTR!I:I,MOVI_ENTR!D:D,D110))</f>
        <v/>
      </c>
      <c r="G110" s="180" t="str">
        <f>IF(CADA_PROD!C110="","",SUMIFS(MOVI_SAID!H:H,MOVI_SAID!D:D,D110))</f>
        <v/>
      </c>
      <c r="H110" s="180" t="str">
        <f t="shared" si="4"/>
        <v/>
      </c>
      <c r="I110" s="179" t="str">
        <f>IF(CADA_PROD!C110="","",IFERROR(IF(H110&lt;=0,"Sem estoque",IF(H110/E110&lt;0.25,"Quase sem estoque",IF(H110/E110&lt;1.2,"Estoque baixo",IF(H110/E110&lt;2,"Estoque moderado","Estoque confortável")))),""))</f>
        <v/>
      </c>
      <c r="J110" s="182" t="str">
        <f>IF(CADA_PROD!C110="","",SUMIFS(MOVI_ENTR!M:M,MOVI_ENTR!D:D,D110))</f>
        <v/>
      </c>
      <c r="K110" s="183" t="str">
        <f>IF(CADA_PROD!C110="","",IFERROR($J110/SUM($J$6:$J$1006),""))</f>
        <v/>
      </c>
      <c r="L110" s="183" t="str">
        <f>IF(CADA_PROD!C110="","",IFERROR(H110/SUM($H$6:$H$1006)+P110,""))</f>
        <v/>
      </c>
      <c r="M110" s="182" t="str">
        <f>IF(CADA_PROD!$C110="","",IFERROR(SUMIFS(MOVI_ENTR!M:M,MOVI_ENTR!D:D,D110)/SUMIFS(MOVI_ENTR!I:I,MOVI_ENTR!D:D,D110),0))</f>
        <v/>
      </c>
      <c r="N110" s="184" t="str">
        <f>IF(CADA_PROD!C110="","",G110/E110)</f>
        <v/>
      </c>
      <c r="O110" s="21" t="str">
        <f t="shared" si="2"/>
        <v/>
      </c>
      <c r="P110" s="21">
        <v>1.05E-4</v>
      </c>
    </row>
    <row r="111" spans="3:16" ht="30" customHeight="1">
      <c r="C111" s="178" t="str">
        <f>IF(CADA_PROD!C111="","",CADA_PROD!C111)</f>
        <v/>
      </c>
      <c r="D111" s="179" t="str">
        <f>IF(CADA_PROD!D111="","",CADA_PROD!D111)</f>
        <v/>
      </c>
      <c r="E111" s="180" t="str">
        <f>IF(CADA_PROD!E111="","",CADA_PROD!E111)</f>
        <v/>
      </c>
      <c r="F111" s="180" t="str">
        <f>IF(CADA_PROD!D111="","",SUMIFS(MOVI_ENTR!I:I,MOVI_ENTR!D:D,D111))</f>
        <v/>
      </c>
      <c r="G111" s="180" t="str">
        <f>IF(CADA_PROD!C111="","",SUMIFS(MOVI_SAID!H:H,MOVI_SAID!D:D,D111))</f>
        <v/>
      </c>
      <c r="H111" s="180" t="str">
        <f t="shared" si="4"/>
        <v/>
      </c>
      <c r="I111" s="179" t="str">
        <f>IF(CADA_PROD!C111="","",IFERROR(IF(H111&lt;=0,"Sem estoque",IF(H111/E111&lt;0.25,"Quase sem estoque",IF(H111/E111&lt;1.2,"Estoque baixo",IF(H111/E111&lt;2,"Estoque moderado","Estoque confortável")))),""))</f>
        <v/>
      </c>
      <c r="J111" s="182" t="str">
        <f>IF(CADA_PROD!C111="","",SUMIFS(MOVI_ENTR!M:M,MOVI_ENTR!D:D,D111))</f>
        <v/>
      </c>
      <c r="K111" s="183" t="str">
        <f>IF(CADA_PROD!C111="","",IFERROR($J111/SUM($J$6:$J$1006),""))</f>
        <v/>
      </c>
      <c r="L111" s="183" t="str">
        <f>IF(CADA_PROD!C111="","",IFERROR(H111/SUM($H$6:$H$1006)+P111,""))</f>
        <v/>
      </c>
      <c r="M111" s="182" t="str">
        <f>IF(CADA_PROD!$C111="","",IFERROR(SUMIFS(MOVI_ENTR!M:M,MOVI_ENTR!D:D,D111)/SUMIFS(MOVI_ENTR!I:I,MOVI_ENTR!D:D,D111),0))</f>
        <v/>
      </c>
      <c r="N111" s="184" t="str">
        <f>IF(CADA_PROD!C111="","",G111/E111)</f>
        <v/>
      </c>
      <c r="O111" s="21" t="str">
        <f t="shared" si="2"/>
        <v/>
      </c>
      <c r="P111" s="21">
        <v>1.06E-4</v>
      </c>
    </row>
    <row r="112" spans="3:16" ht="30" customHeight="1">
      <c r="C112" s="178" t="str">
        <f>IF(CADA_PROD!C112="","",CADA_PROD!C112)</f>
        <v/>
      </c>
      <c r="D112" s="179" t="str">
        <f>IF(CADA_PROD!D112="","",CADA_PROD!D112)</f>
        <v/>
      </c>
      <c r="E112" s="180" t="str">
        <f>IF(CADA_PROD!E112="","",CADA_PROD!E112)</f>
        <v/>
      </c>
      <c r="F112" s="180" t="str">
        <f>IF(CADA_PROD!D112="","",SUMIFS(MOVI_ENTR!I:I,MOVI_ENTR!D:D,D112))</f>
        <v/>
      </c>
      <c r="G112" s="180" t="str">
        <f>IF(CADA_PROD!C112="","",SUMIFS(MOVI_SAID!H:H,MOVI_SAID!D:D,D112))</f>
        <v/>
      </c>
      <c r="H112" s="180" t="str">
        <f t="shared" si="4"/>
        <v/>
      </c>
      <c r="I112" s="179" t="str">
        <f>IF(CADA_PROD!C112="","",IFERROR(IF(H112&lt;=0,"Sem estoque",IF(H112/E112&lt;0.25,"Quase sem estoque",IF(H112/E112&lt;1.2,"Estoque baixo",IF(H112/E112&lt;2,"Estoque moderado","Estoque confortável")))),""))</f>
        <v/>
      </c>
      <c r="J112" s="182" t="str">
        <f>IF(CADA_PROD!C112="","",SUMIFS(MOVI_ENTR!M:M,MOVI_ENTR!D:D,D112))</f>
        <v/>
      </c>
      <c r="K112" s="183" t="str">
        <f>IF(CADA_PROD!C112="","",IFERROR($J112/SUM($J$6:$J$1006),""))</f>
        <v/>
      </c>
      <c r="L112" s="183" t="str">
        <f>IF(CADA_PROD!C112="","",IFERROR(H112/SUM($H$6:$H$1006)+P112,""))</f>
        <v/>
      </c>
      <c r="M112" s="182" t="str">
        <f>IF(CADA_PROD!$C112="","",IFERROR(SUMIFS(MOVI_ENTR!M:M,MOVI_ENTR!D:D,D112)/SUMIFS(MOVI_ENTR!I:I,MOVI_ENTR!D:D,D112),0))</f>
        <v/>
      </c>
      <c r="N112" s="184" t="str">
        <f>IF(CADA_PROD!C112="","",G112/E112)</f>
        <v/>
      </c>
      <c r="O112" s="21" t="str">
        <f t="shared" si="2"/>
        <v/>
      </c>
      <c r="P112" s="21">
        <v>1.07E-4</v>
      </c>
    </row>
    <row r="113" spans="3:16" ht="30" customHeight="1">
      <c r="C113" s="178" t="str">
        <f>IF(CADA_PROD!C113="","",CADA_PROD!C113)</f>
        <v/>
      </c>
      <c r="D113" s="179" t="str">
        <f>IF(CADA_PROD!D113="","",CADA_PROD!D113)</f>
        <v/>
      </c>
      <c r="E113" s="180" t="str">
        <f>IF(CADA_PROD!E113="","",CADA_PROD!E113)</f>
        <v/>
      </c>
      <c r="F113" s="180" t="str">
        <f>IF(CADA_PROD!D113="","",SUMIFS(MOVI_ENTR!I:I,MOVI_ENTR!D:D,D113))</f>
        <v/>
      </c>
      <c r="G113" s="180" t="str">
        <f>IF(CADA_PROD!C113="","",SUMIFS(MOVI_SAID!H:H,MOVI_SAID!D:D,D113))</f>
        <v/>
      </c>
      <c r="H113" s="180" t="str">
        <f t="shared" si="4"/>
        <v/>
      </c>
      <c r="I113" s="179" t="str">
        <f>IF(CADA_PROD!C113="","",IFERROR(IF(H113&lt;=0,"Sem estoque",IF(H113/E113&lt;0.25,"Quase sem estoque",IF(H113/E113&lt;1.2,"Estoque baixo",IF(H113/E113&lt;2,"Estoque moderado","Estoque confortável")))),""))</f>
        <v/>
      </c>
      <c r="J113" s="182" t="str">
        <f>IF(CADA_PROD!C113="","",SUMIFS(MOVI_ENTR!M:M,MOVI_ENTR!D:D,D113))</f>
        <v/>
      </c>
      <c r="K113" s="183" t="str">
        <f>IF(CADA_PROD!C113="","",IFERROR($J113/SUM($J$6:$J$1006),""))</f>
        <v/>
      </c>
      <c r="L113" s="183" t="str">
        <f>IF(CADA_PROD!C113="","",IFERROR(H113/SUM($H$6:$H$1006)+P113,""))</f>
        <v/>
      </c>
      <c r="M113" s="182" t="str">
        <f>IF(CADA_PROD!$C113="","",IFERROR(SUMIFS(MOVI_ENTR!M:M,MOVI_ENTR!D:D,D113)/SUMIFS(MOVI_ENTR!I:I,MOVI_ENTR!D:D,D113),0))</f>
        <v/>
      </c>
      <c r="N113" s="184" t="str">
        <f>IF(CADA_PROD!C113="","",G113/E113)</f>
        <v/>
      </c>
      <c r="O113" s="21" t="str">
        <f t="shared" si="2"/>
        <v/>
      </c>
      <c r="P113" s="21">
        <v>1.08E-4</v>
      </c>
    </row>
    <row r="114" spans="3:16" ht="30" customHeight="1">
      <c r="C114" s="178" t="str">
        <f>IF(CADA_PROD!C114="","",CADA_PROD!C114)</f>
        <v/>
      </c>
      <c r="D114" s="179" t="str">
        <f>IF(CADA_PROD!D114="","",CADA_PROD!D114)</f>
        <v/>
      </c>
      <c r="E114" s="180" t="str">
        <f>IF(CADA_PROD!E114="","",CADA_PROD!E114)</f>
        <v/>
      </c>
      <c r="F114" s="180" t="str">
        <f>IF(CADA_PROD!D114="","",SUMIFS(MOVI_ENTR!I:I,MOVI_ENTR!D:D,D114))</f>
        <v/>
      </c>
      <c r="G114" s="180" t="str">
        <f>IF(CADA_PROD!C114="","",SUMIFS(MOVI_SAID!H:H,MOVI_SAID!D:D,D114))</f>
        <v/>
      </c>
      <c r="H114" s="180" t="str">
        <f t="shared" si="4"/>
        <v/>
      </c>
      <c r="I114" s="179" t="str">
        <f>IF(CADA_PROD!C114="","",IFERROR(IF(H114&lt;=0,"Sem estoque",IF(H114/E114&lt;0.25,"Quase sem estoque",IF(H114/E114&lt;1.2,"Estoque baixo",IF(H114/E114&lt;2,"Estoque moderado","Estoque confortável")))),""))</f>
        <v/>
      </c>
      <c r="J114" s="182" t="str">
        <f>IF(CADA_PROD!C114="","",SUMIFS(MOVI_ENTR!M:M,MOVI_ENTR!D:D,D114))</f>
        <v/>
      </c>
      <c r="K114" s="183" t="str">
        <f>IF(CADA_PROD!C114="","",IFERROR($J114/SUM($J$6:$J$1006),""))</f>
        <v/>
      </c>
      <c r="L114" s="183" t="str">
        <f>IF(CADA_PROD!C114="","",IFERROR(H114/SUM($H$6:$H$1006)+P114,""))</f>
        <v/>
      </c>
      <c r="M114" s="182" t="str">
        <f>IF(CADA_PROD!$C114="","",IFERROR(SUMIFS(MOVI_ENTR!M:M,MOVI_ENTR!D:D,D114)/SUMIFS(MOVI_ENTR!I:I,MOVI_ENTR!D:D,D114),0))</f>
        <v/>
      </c>
      <c r="N114" s="184" t="str">
        <f>IF(CADA_PROD!C114="","",G114/E114)</f>
        <v/>
      </c>
      <c r="O114" s="21" t="str">
        <f t="shared" si="2"/>
        <v/>
      </c>
      <c r="P114" s="21">
        <v>1.0900000000000001E-4</v>
      </c>
    </row>
    <row r="115" spans="3:16" ht="30" customHeight="1">
      <c r="C115" s="178" t="str">
        <f>IF(CADA_PROD!C115="","",CADA_PROD!C115)</f>
        <v/>
      </c>
      <c r="D115" s="179" t="str">
        <f>IF(CADA_PROD!D115="","",CADA_PROD!D115)</f>
        <v/>
      </c>
      <c r="E115" s="180" t="str">
        <f>IF(CADA_PROD!E115="","",CADA_PROD!E115)</f>
        <v/>
      </c>
      <c r="F115" s="180" t="str">
        <f>IF(CADA_PROD!D115="","",SUMIFS(MOVI_ENTR!I:I,MOVI_ENTR!D:D,D115))</f>
        <v/>
      </c>
      <c r="G115" s="180" t="str">
        <f>IF(CADA_PROD!C115="","",SUMIFS(MOVI_SAID!H:H,MOVI_SAID!D:D,D115))</f>
        <v/>
      </c>
      <c r="H115" s="180" t="str">
        <f t="shared" si="4"/>
        <v/>
      </c>
      <c r="I115" s="179" t="str">
        <f>IF(CADA_PROD!C115="","",IFERROR(IF(H115&lt;=0,"Sem estoque",IF(H115/E115&lt;0.25,"Quase sem estoque",IF(H115/E115&lt;1.2,"Estoque baixo",IF(H115/E115&lt;2,"Estoque moderado","Estoque confortável")))),""))</f>
        <v/>
      </c>
      <c r="J115" s="182" t="str">
        <f>IF(CADA_PROD!C115="","",SUMIFS(MOVI_ENTR!M:M,MOVI_ENTR!D:D,D115))</f>
        <v/>
      </c>
      <c r="K115" s="183" t="str">
        <f>IF(CADA_PROD!C115="","",IFERROR($J115/SUM($J$6:$J$1006),""))</f>
        <v/>
      </c>
      <c r="L115" s="183" t="str">
        <f>IF(CADA_PROD!C115="","",IFERROR(H115/SUM($H$6:$H$1006)+P115,""))</f>
        <v/>
      </c>
      <c r="M115" s="182" t="str">
        <f>IF(CADA_PROD!$C115="","",IFERROR(SUMIFS(MOVI_ENTR!M:M,MOVI_ENTR!D:D,D115)/SUMIFS(MOVI_ENTR!I:I,MOVI_ENTR!D:D,D115),0))</f>
        <v/>
      </c>
      <c r="N115" s="184" t="str">
        <f>IF(CADA_PROD!C115="","",G115/E115)</f>
        <v/>
      </c>
      <c r="O115" s="21" t="str">
        <f t="shared" si="2"/>
        <v/>
      </c>
      <c r="P115" s="21">
        <v>1.1E-4</v>
      </c>
    </row>
    <row r="116" spans="3:16" ht="30" customHeight="1">
      <c r="C116" s="178" t="str">
        <f>IF(CADA_PROD!C116="","",CADA_PROD!C116)</f>
        <v/>
      </c>
      <c r="D116" s="179" t="str">
        <f>IF(CADA_PROD!D116="","",CADA_PROD!D116)</f>
        <v/>
      </c>
      <c r="E116" s="180" t="str">
        <f>IF(CADA_PROD!E116="","",CADA_PROD!E116)</f>
        <v/>
      </c>
      <c r="F116" s="180" t="str">
        <f>IF(CADA_PROD!D116="","",SUMIFS(MOVI_ENTR!I:I,MOVI_ENTR!D:D,D116))</f>
        <v/>
      </c>
      <c r="G116" s="180" t="str">
        <f>IF(CADA_PROD!C116="","",SUMIFS(MOVI_SAID!H:H,MOVI_SAID!D:D,D116))</f>
        <v/>
      </c>
      <c r="H116" s="180" t="str">
        <f t="shared" si="4"/>
        <v/>
      </c>
      <c r="I116" s="179" t="str">
        <f>IF(CADA_PROD!C116="","",IFERROR(IF(H116&lt;=0,"Sem estoque",IF(H116/E116&lt;0.25,"Quase sem estoque",IF(H116/E116&lt;1.2,"Estoque baixo",IF(H116/E116&lt;2,"Estoque moderado","Estoque confortável")))),""))</f>
        <v/>
      </c>
      <c r="J116" s="182" t="str">
        <f>IF(CADA_PROD!C116="","",SUMIFS(MOVI_ENTR!M:M,MOVI_ENTR!D:D,D116))</f>
        <v/>
      </c>
      <c r="K116" s="183" t="str">
        <f>IF(CADA_PROD!C116="","",IFERROR($J116/SUM($J$6:$J$1006),""))</f>
        <v/>
      </c>
      <c r="L116" s="183" t="str">
        <f>IF(CADA_PROD!C116="","",IFERROR(H116/SUM($H$6:$H$1006)+P116,""))</f>
        <v/>
      </c>
      <c r="M116" s="182" t="str">
        <f>IF(CADA_PROD!$C116="","",IFERROR(SUMIFS(MOVI_ENTR!M:M,MOVI_ENTR!D:D,D116)/SUMIFS(MOVI_ENTR!I:I,MOVI_ENTR!D:D,D116),0))</f>
        <v/>
      </c>
      <c r="N116" s="184" t="str">
        <f>IF(CADA_PROD!C116="","",G116/E116)</f>
        <v/>
      </c>
      <c r="O116" s="21" t="str">
        <f t="shared" si="2"/>
        <v/>
      </c>
      <c r="P116" s="21">
        <v>1.11E-4</v>
      </c>
    </row>
    <row r="117" spans="3:16" ht="30" customHeight="1">
      <c r="C117" s="178" t="str">
        <f>IF(CADA_PROD!C117="","",CADA_PROD!C117)</f>
        <v/>
      </c>
      <c r="D117" s="179" t="str">
        <f>IF(CADA_PROD!D117="","",CADA_PROD!D117)</f>
        <v/>
      </c>
      <c r="E117" s="180" t="str">
        <f>IF(CADA_PROD!E117="","",CADA_PROD!E117)</f>
        <v/>
      </c>
      <c r="F117" s="180" t="str">
        <f>IF(CADA_PROD!D117="","",SUMIFS(MOVI_ENTR!I:I,MOVI_ENTR!D:D,D117))</f>
        <v/>
      </c>
      <c r="G117" s="180" t="str">
        <f>IF(CADA_PROD!C117="","",SUMIFS(MOVI_SAID!H:H,MOVI_SAID!D:D,D117))</f>
        <v/>
      </c>
      <c r="H117" s="180" t="str">
        <f t="shared" si="4"/>
        <v/>
      </c>
      <c r="I117" s="179" t="str">
        <f>IF(CADA_PROD!C117="","",IFERROR(IF(H117&lt;=0,"Sem estoque",IF(H117/E117&lt;0.25,"Quase sem estoque",IF(H117/E117&lt;1.2,"Estoque baixo",IF(H117/E117&lt;2,"Estoque moderado","Estoque confortável")))),""))</f>
        <v/>
      </c>
      <c r="J117" s="182" t="str">
        <f>IF(CADA_PROD!C117="","",SUMIFS(MOVI_ENTR!M:M,MOVI_ENTR!D:D,D117))</f>
        <v/>
      </c>
      <c r="K117" s="183" t="str">
        <f>IF(CADA_PROD!C117="","",IFERROR($J117/SUM($J$6:$J$1006),""))</f>
        <v/>
      </c>
      <c r="L117" s="183" t="str">
        <f>IF(CADA_PROD!C117="","",IFERROR(H117/SUM($H$6:$H$1006)+P117,""))</f>
        <v/>
      </c>
      <c r="M117" s="182" t="str">
        <f>IF(CADA_PROD!$C117="","",IFERROR(SUMIFS(MOVI_ENTR!M:M,MOVI_ENTR!D:D,D117)/SUMIFS(MOVI_ENTR!I:I,MOVI_ENTR!D:D,D117),0))</f>
        <v/>
      </c>
      <c r="N117" s="184" t="str">
        <f>IF(CADA_PROD!C117="","",G117/E117)</f>
        <v/>
      </c>
      <c r="O117" s="21" t="str">
        <f t="shared" si="2"/>
        <v/>
      </c>
      <c r="P117" s="21">
        <v>1.12E-4</v>
      </c>
    </row>
    <row r="118" spans="3:16" ht="30" customHeight="1">
      <c r="C118" s="178" t="str">
        <f>IF(CADA_PROD!C118="","",CADA_PROD!C118)</f>
        <v/>
      </c>
      <c r="D118" s="179" t="str">
        <f>IF(CADA_PROD!D118="","",CADA_PROD!D118)</f>
        <v/>
      </c>
      <c r="E118" s="180" t="str">
        <f>IF(CADA_PROD!E118="","",CADA_PROD!E118)</f>
        <v/>
      </c>
      <c r="F118" s="180" t="str">
        <f>IF(CADA_PROD!D118="","",SUMIFS(MOVI_ENTR!I:I,MOVI_ENTR!D:D,D118))</f>
        <v/>
      </c>
      <c r="G118" s="180" t="str">
        <f>IF(CADA_PROD!C118="","",SUMIFS(MOVI_SAID!H:H,MOVI_SAID!D:D,D118))</f>
        <v/>
      </c>
      <c r="H118" s="180" t="str">
        <f t="shared" si="4"/>
        <v/>
      </c>
      <c r="I118" s="179" t="str">
        <f>IF(CADA_PROD!C118="","",IFERROR(IF(H118&lt;=0,"Sem estoque",IF(H118/E118&lt;0.25,"Quase sem estoque",IF(H118/E118&lt;1.2,"Estoque baixo",IF(H118/E118&lt;2,"Estoque moderado","Estoque confortável")))),""))</f>
        <v/>
      </c>
      <c r="J118" s="182" t="str">
        <f>IF(CADA_PROD!C118="","",SUMIFS(MOVI_ENTR!M:M,MOVI_ENTR!D:D,D118))</f>
        <v/>
      </c>
      <c r="K118" s="183" t="str">
        <f>IF(CADA_PROD!C118="","",IFERROR($J118/SUM($J$6:$J$1006),""))</f>
        <v/>
      </c>
      <c r="L118" s="183" t="str">
        <f>IF(CADA_PROD!C118="","",IFERROR(H118/SUM($H$6:$H$1006)+P118,""))</f>
        <v/>
      </c>
      <c r="M118" s="182" t="str">
        <f>IF(CADA_PROD!$C118="","",IFERROR(SUMIFS(MOVI_ENTR!M:M,MOVI_ENTR!D:D,D118)/SUMIFS(MOVI_ENTR!I:I,MOVI_ENTR!D:D,D118),0))</f>
        <v/>
      </c>
      <c r="N118" s="184" t="str">
        <f>IF(CADA_PROD!C118="","",G118/E118)</f>
        <v/>
      </c>
      <c r="O118" s="21" t="str">
        <f t="shared" si="2"/>
        <v/>
      </c>
      <c r="P118" s="21">
        <v>1.13E-4</v>
      </c>
    </row>
    <row r="119" spans="3:16" ht="30" customHeight="1">
      <c r="C119" s="178" t="str">
        <f>IF(CADA_PROD!C119="","",CADA_PROD!C119)</f>
        <v/>
      </c>
      <c r="D119" s="179" t="str">
        <f>IF(CADA_PROD!D119="","",CADA_PROD!D119)</f>
        <v/>
      </c>
      <c r="E119" s="180" t="str">
        <f>IF(CADA_PROD!E119="","",CADA_PROD!E119)</f>
        <v/>
      </c>
      <c r="F119" s="180" t="str">
        <f>IF(CADA_PROD!D119="","",SUMIFS(MOVI_ENTR!I:I,MOVI_ENTR!D:D,D119))</f>
        <v/>
      </c>
      <c r="G119" s="180" t="str">
        <f>IF(CADA_PROD!C119="","",SUMIFS(MOVI_SAID!H:H,MOVI_SAID!D:D,D119))</f>
        <v/>
      </c>
      <c r="H119" s="180" t="str">
        <f t="shared" si="4"/>
        <v/>
      </c>
      <c r="I119" s="179" t="str">
        <f>IF(CADA_PROD!C119="","",IFERROR(IF(H119&lt;=0,"Sem estoque",IF(H119/E119&lt;0.25,"Quase sem estoque",IF(H119/E119&lt;1.2,"Estoque baixo",IF(H119/E119&lt;2,"Estoque moderado","Estoque confortável")))),""))</f>
        <v/>
      </c>
      <c r="J119" s="182" t="str">
        <f>IF(CADA_PROD!C119="","",SUMIFS(MOVI_ENTR!M:M,MOVI_ENTR!D:D,D119))</f>
        <v/>
      </c>
      <c r="K119" s="183" t="str">
        <f>IF(CADA_PROD!C119="","",IFERROR($J119/SUM($J$6:$J$1006),""))</f>
        <v/>
      </c>
      <c r="L119" s="183" t="str">
        <f>IF(CADA_PROD!C119="","",IFERROR(H119/SUM($H$6:$H$1006)+P119,""))</f>
        <v/>
      </c>
      <c r="M119" s="182" t="str">
        <f>IF(CADA_PROD!$C119="","",IFERROR(SUMIFS(MOVI_ENTR!M:M,MOVI_ENTR!D:D,D119)/SUMIFS(MOVI_ENTR!I:I,MOVI_ENTR!D:D,D119),0))</f>
        <v/>
      </c>
      <c r="N119" s="184" t="str">
        <f>IF(CADA_PROD!C119="","",G119/E119)</f>
        <v/>
      </c>
      <c r="O119" s="21" t="str">
        <f t="shared" si="2"/>
        <v/>
      </c>
      <c r="P119" s="21">
        <v>1.1400000000000001E-4</v>
      </c>
    </row>
    <row r="120" spans="3:16" ht="30" customHeight="1">
      <c r="C120" s="178" t="str">
        <f>IF(CADA_PROD!C120="","",CADA_PROD!C120)</f>
        <v/>
      </c>
      <c r="D120" s="179" t="str">
        <f>IF(CADA_PROD!D120="","",CADA_PROD!D120)</f>
        <v/>
      </c>
      <c r="E120" s="180" t="str">
        <f>IF(CADA_PROD!E120="","",CADA_PROD!E120)</f>
        <v/>
      </c>
      <c r="F120" s="180" t="str">
        <f>IF(CADA_PROD!D120="","",SUMIFS(MOVI_ENTR!I:I,MOVI_ENTR!D:D,D120))</f>
        <v/>
      </c>
      <c r="G120" s="180" t="str">
        <f>IF(CADA_PROD!C120="","",SUMIFS(MOVI_SAID!H:H,MOVI_SAID!D:D,D120))</f>
        <v/>
      </c>
      <c r="H120" s="180" t="str">
        <f t="shared" si="4"/>
        <v/>
      </c>
      <c r="I120" s="179" t="str">
        <f>IF(CADA_PROD!C120="","",IFERROR(IF(H120&lt;=0,"Sem estoque",IF(H120/E120&lt;0.25,"Quase sem estoque",IF(H120/E120&lt;1.2,"Estoque baixo",IF(H120/E120&lt;2,"Estoque moderado","Estoque confortável")))),""))</f>
        <v/>
      </c>
      <c r="J120" s="182" t="str">
        <f>IF(CADA_PROD!C120="","",SUMIFS(MOVI_ENTR!M:M,MOVI_ENTR!D:D,D120))</f>
        <v/>
      </c>
      <c r="K120" s="183" t="str">
        <f>IF(CADA_PROD!C120="","",IFERROR($J120/SUM($J$6:$J$1006),""))</f>
        <v/>
      </c>
      <c r="L120" s="183" t="str">
        <f>IF(CADA_PROD!C120="","",IFERROR(H120/SUM($H$6:$H$1006)+P120,""))</f>
        <v/>
      </c>
      <c r="M120" s="182" t="str">
        <f>IF(CADA_PROD!$C120="","",IFERROR(SUMIFS(MOVI_ENTR!M:M,MOVI_ENTR!D:D,D120)/SUMIFS(MOVI_ENTR!I:I,MOVI_ENTR!D:D,D120),0))</f>
        <v/>
      </c>
      <c r="N120" s="184" t="str">
        <f>IF(CADA_PROD!C120="","",G120/E120)</f>
        <v/>
      </c>
      <c r="O120" s="21" t="str">
        <f t="shared" si="2"/>
        <v/>
      </c>
      <c r="P120" s="21">
        <v>1.15E-4</v>
      </c>
    </row>
    <row r="121" spans="3:16" ht="30" customHeight="1">
      <c r="C121" s="178" t="str">
        <f>IF(CADA_PROD!C121="","",CADA_PROD!C121)</f>
        <v/>
      </c>
      <c r="D121" s="179" t="str">
        <f>IF(CADA_PROD!D121="","",CADA_PROD!D121)</f>
        <v/>
      </c>
      <c r="E121" s="180" t="str">
        <f>IF(CADA_PROD!E121="","",CADA_PROD!E121)</f>
        <v/>
      </c>
      <c r="F121" s="180" t="str">
        <f>IF(CADA_PROD!D121="","",SUMIFS(MOVI_ENTR!I:I,MOVI_ENTR!D:D,D121))</f>
        <v/>
      </c>
      <c r="G121" s="180" t="str">
        <f>IF(CADA_PROD!C121="","",SUMIFS(MOVI_SAID!H:H,MOVI_SAID!D:D,D121))</f>
        <v/>
      </c>
      <c r="H121" s="180" t="str">
        <f t="shared" si="4"/>
        <v/>
      </c>
      <c r="I121" s="179" t="str">
        <f>IF(CADA_PROD!C121="","",IFERROR(IF(H121&lt;=0,"Sem estoque",IF(H121/E121&lt;0.25,"Quase sem estoque",IF(H121/E121&lt;1.2,"Estoque baixo",IF(H121/E121&lt;2,"Estoque moderado","Estoque confortável")))),""))</f>
        <v/>
      </c>
      <c r="J121" s="182" t="str">
        <f>IF(CADA_PROD!C121="","",SUMIFS(MOVI_ENTR!M:M,MOVI_ENTR!D:D,D121))</f>
        <v/>
      </c>
      <c r="K121" s="183" t="str">
        <f>IF(CADA_PROD!C121="","",IFERROR($J121/SUM($J$6:$J$1006),""))</f>
        <v/>
      </c>
      <c r="L121" s="183" t="str">
        <f>IF(CADA_PROD!C121="","",IFERROR(H121/SUM($H$6:$H$1006)+P121,""))</f>
        <v/>
      </c>
      <c r="M121" s="182" t="str">
        <f>IF(CADA_PROD!$C121="","",IFERROR(SUMIFS(MOVI_ENTR!M:M,MOVI_ENTR!D:D,D121)/SUMIFS(MOVI_ENTR!I:I,MOVI_ENTR!D:D,D121),0))</f>
        <v/>
      </c>
      <c r="N121" s="184" t="str">
        <f>IF(CADA_PROD!C121="","",G121/E121)</f>
        <v/>
      </c>
      <c r="O121" s="21" t="str">
        <f t="shared" si="2"/>
        <v/>
      </c>
      <c r="P121" s="21">
        <v>1.16E-4</v>
      </c>
    </row>
    <row r="122" spans="3:16" ht="30" customHeight="1">
      <c r="C122" s="178" t="str">
        <f>IF(CADA_PROD!C122="","",CADA_PROD!C122)</f>
        <v/>
      </c>
      <c r="D122" s="179" t="str">
        <f>IF(CADA_PROD!D122="","",CADA_PROD!D122)</f>
        <v/>
      </c>
      <c r="E122" s="180" t="str">
        <f>IF(CADA_PROD!E122="","",CADA_PROD!E122)</f>
        <v/>
      </c>
      <c r="F122" s="180" t="str">
        <f>IF(CADA_PROD!D122="","",SUMIFS(MOVI_ENTR!I:I,MOVI_ENTR!D:D,D122))</f>
        <v/>
      </c>
      <c r="G122" s="180" t="str">
        <f>IF(CADA_PROD!C122="","",SUMIFS(MOVI_SAID!H:H,MOVI_SAID!D:D,D122))</f>
        <v/>
      </c>
      <c r="H122" s="180" t="str">
        <f t="shared" si="4"/>
        <v/>
      </c>
      <c r="I122" s="179" t="str">
        <f>IF(CADA_PROD!C122="","",IFERROR(IF(H122&lt;=0,"Sem estoque",IF(H122/E122&lt;0.25,"Quase sem estoque",IF(H122/E122&lt;1.2,"Estoque baixo",IF(H122/E122&lt;2,"Estoque moderado","Estoque confortável")))),""))</f>
        <v/>
      </c>
      <c r="J122" s="182" t="str">
        <f>IF(CADA_PROD!C122="","",SUMIFS(MOVI_ENTR!M:M,MOVI_ENTR!D:D,D122))</f>
        <v/>
      </c>
      <c r="K122" s="183" t="str">
        <f>IF(CADA_PROD!C122="","",IFERROR($J122/SUM($J$6:$J$1006),""))</f>
        <v/>
      </c>
      <c r="L122" s="183" t="str">
        <f>IF(CADA_PROD!C122="","",IFERROR(H122/SUM($H$6:$H$1006)+P122,""))</f>
        <v/>
      </c>
      <c r="M122" s="182" t="str">
        <f>IF(CADA_PROD!$C122="","",IFERROR(SUMIFS(MOVI_ENTR!M:M,MOVI_ENTR!D:D,D122)/SUMIFS(MOVI_ENTR!I:I,MOVI_ENTR!D:D,D122),0))</f>
        <v/>
      </c>
      <c r="N122" s="184" t="str">
        <f>IF(CADA_PROD!C122="","",G122/E122)</f>
        <v/>
      </c>
      <c r="O122" s="21" t="str">
        <f t="shared" si="2"/>
        <v/>
      </c>
      <c r="P122" s="21">
        <v>1.17E-4</v>
      </c>
    </row>
    <row r="123" spans="3:16" ht="30" customHeight="1">
      <c r="C123" s="178" t="str">
        <f>IF(CADA_PROD!C123="","",CADA_PROD!C123)</f>
        <v/>
      </c>
      <c r="D123" s="179" t="str">
        <f>IF(CADA_PROD!D123="","",CADA_PROD!D123)</f>
        <v/>
      </c>
      <c r="E123" s="180" t="str">
        <f>IF(CADA_PROD!E123="","",CADA_PROD!E123)</f>
        <v/>
      </c>
      <c r="F123" s="180" t="str">
        <f>IF(CADA_PROD!D123="","",SUMIFS(MOVI_ENTR!I:I,MOVI_ENTR!D:D,D123))</f>
        <v/>
      </c>
      <c r="G123" s="180" t="str">
        <f>IF(CADA_PROD!C123="","",SUMIFS(MOVI_SAID!H:H,MOVI_SAID!D:D,D123))</f>
        <v/>
      </c>
      <c r="H123" s="180" t="str">
        <f t="shared" si="4"/>
        <v/>
      </c>
      <c r="I123" s="179" t="str">
        <f>IF(CADA_PROD!C123="","",IFERROR(IF(H123&lt;=0,"Sem estoque",IF(H123/E123&lt;0.25,"Quase sem estoque",IF(H123/E123&lt;1.2,"Estoque baixo",IF(H123/E123&lt;2,"Estoque moderado","Estoque confortável")))),""))</f>
        <v/>
      </c>
      <c r="J123" s="182" t="str">
        <f>IF(CADA_PROD!C123="","",SUMIFS(MOVI_ENTR!M:M,MOVI_ENTR!D:D,D123))</f>
        <v/>
      </c>
      <c r="K123" s="183" t="str">
        <f>IF(CADA_PROD!C123="","",IFERROR($J123/SUM($J$6:$J$1006),""))</f>
        <v/>
      </c>
      <c r="L123" s="183" t="str">
        <f>IF(CADA_PROD!C123="","",IFERROR(H123/SUM($H$6:$H$1006)+P123,""))</f>
        <v/>
      </c>
      <c r="M123" s="182" t="str">
        <f>IF(CADA_PROD!$C123="","",IFERROR(SUMIFS(MOVI_ENTR!M:M,MOVI_ENTR!D:D,D123)/SUMIFS(MOVI_ENTR!I:I,MOVI_ENTR!D:D,D123),0))</f>
        <v/>
      </c>
      <c r="N123" s="184" t="str">
        <f>IF(CADA_PROD!C123="","",G123/E123)</f>
        <v/>
      </c>
      <c r="O123" s="21" t="str">
        <f t="shared" si="2"/>
        <v/>
      </c>
      <c r="P123" s="21">
        <v>1.18E-4</v>
      </c>
    </row>
    <row r="124" spans="3:16" ht="30" customHeight="1">
      <c r="C124" s="178" t="str">
        <f>IF(CADA_PROD!C124="","",CADA_PROD!C124)</f>
        <v/>
      </c>
      <c r="D124" s="179" t="str">
        <f>IF(CADA_PROD!D124="","",CADA_PROD!D124)</f>
        <v/>
      </c>
      <c r="E124" s="180" t="str">
        <f>IF(CADA_PROD!E124="","",CADA_PROD!E124)</f>
        <v/>
      </c>
      <c r="F124" s="180" t="str">
        <f>IF(CADA_PROD!D124="","",SUMIFS(MOVI_ENTR!I:I,MOVI_ENTR!D:D,D124))</f>
        <v/>
      </c>
      <c r="G124" s="180" t="str">
        <f>IF(CADA_PROD!C124="","",SUMIFS(MOVI_SAID!H:H,MOVI_SAID!D:D,D124))</f>
        <v/>
      </c>
      <c r="H124" s="180" t="str">
        <f t="shared" si="4"/>
        <v/>
      </c>
      <c r="I124" s="179" t="str">
        <f>IF(CADA_PROD!C124="","",IFERROR(IF(H124&lt;=0,"Sem estoque",IF(H124/E124&lt;0.25,"Quase sem estoque",IF(H124/E124&lt;1.2,"Estoque baixo",IF(H124/E124&lt;2,"Estoque moderado","Estoque confortável")))),""))</f>
        <v/>
      </c>
      <c r="J124" s="182" t="str">
        <f>IF(CADA_PROD!C124="","",SUMIFS(MOVI_ENTR!M:M,MOVI_ENTR!D:D,D124))</f>
        <v/>
      </c>
      <c r="K124" s="183" t="str">
        <f>IF(CADA_PROD!C124="","",IFERROR($J124/SUM($J$6:$J$1006),""))</f>
        <v/>
      </c>
      <c r="L124" s="183" t="str">
        <f>IF(CADA_PROD!C124="","",IFERROR(H124/SUM($H$6:$H$1006)+P124,""))</f>
        <v/>
      </c>
      <c r="M124" s="182" t="str">
        <f>IF(CADA_PROD!$C124="","",IFERROR(SUMIFS(MOVI_ENTR!M:M,MOVI_ENTR!D:D,D124)/SUMIFS(MOVI_ENTR!I:I,MOVI_ENTR!D:D,D124),0))</f>
        <v/>
      </c>
      <c r="N124" s="184" t="str">
        <f>IF(CADA_PROD!C124="","",G124/E124)</f>
        <v/>
      </c>
      <c r="O124" s="21" t="str">
        <f t="shared" si="2"/>
        <v/>
      </c>
      <c r="P124" s="21">
        <v>1.1900000000000001E-4</v>
      </c>
    </row>
    <row r="125" spans="3:16" ht="30" customHeight="1">
      <c r="C125" s="178" t="str">
        <f>IF(CADA_PROD!C125="","",CADA_PROD!C125)</f>
        <v/>
      </c>
      <c r="D125" s="179" t="str">
        <f>IF(CADA_PROD!D125="","",CADA_PROD!D125)</f>
        <v/>
      </c>
      <c r="E125" s="180" t="str">
        <f>IF(CADA_PROD!E125="","",CADA_PROD!E125)</f>
        <v/>
      </c>
      <c r="F125" s="180" t="str">
        <f>IF(CADA_PROD!D125="","",SUMIFS(MOVI_ENTR!I:I,MOVI_ENTR!D:D,D125))</f>
        <v/>
      </c>
      <c r="G125" s="180" t="str">
        <f>IF(CADA_PROD!C125="","",SUMIFS(MOVI_SAID!H:H,MOVI_SAID!D:D,D125))</f>
        <v/>
      </c>
      <c r="H125" s="180" t="str">
        <f t="shared" si="4"/>
        <v/>
      </c>
      <c r="I125" s="179" t="str">
        <f>IF(CADA_PROD!C125="","",IFERROR(IF(H125&lt;=0,"Sem estoque",IF(H125/E125&lt;0.25,"Quase sem estoque",IF(H125/E125&lt;1.2,"Estoque baixo",IF(H125/E125&lt;2,"Estoque moderado","Estoque confortável")))),""))</f>
        <v/>
      </c>
      <c r="J125" s="182" t="str">
        <f>IF(CADA_PROD!C125="","",SUMIFS(MOVI_ENTR!M:M,MOVI_ENTR!D:D,D125))</f>
        <v/>
      </c>
      <c r="K125" s="183" t="str">
        <f>IF(CADA_PROD!C125="","",IFERROR($J125/SUM($J$6:$J$1006),""))</f>
        <v/>
      </c>
      <c r="L125" s="183" t="str">
        <f>IF(CADA_PROD!C125="","",IFERROR(H125/SUM($H$6:$H$1006)+P125,""))</f>
        <v/>
      </c>
      <c r="M125" s="182" t="str">
        <f>IF(CADA_PROD!$C125="","",IFERROR(SUMIFS(MOVI_ENTR!M:M,MOVI_ENTR!D:D,D125)/SUMIFS(MOVI_ENTR!I:I,MOVI_ENTR!D:D,D125),0))</f>
        <v/>
      </c>
      <c r="N125" s="184" t="str">
        <f>IF(CADA_PROD!C125="","",G125/E125)</f>
        <v/>
      </c>
      <c r="O125" s="21" t="str">
        <f t="shared" si="2"/>
        <v/>
      </c>
      <c r="P125" s="21">
        <v>1.2E-4</v>
      </c>
    </row>
    <row r="126" spans="3:16" ht="30" customHeight="1">
      <c r="C126" s="178" t="str">
        <f>IF(CADA_PROD!C126="","",CADA_PROD!C126)</f>
        <v/>
      </c>
      <c r="D126" s="179" t="str">
        <f>IF(CADA_PROD!D126="","",CADA_PROD!D126)</f>
        <v/>
      </c>
      <c r="E126" s="180" t="str">
        <f>IF(CADA_PROD!E126="","",CADA_PROD!E126)</f>
        <v/>
      </c>
      <c r="F126" s="180" t="str">
        <f>IF(CADA_PROD!D126="","",SUMIFS(MOVI_ENTR!I:I,MOVI_ENTR!D:D,D126))</f>
        <v/>
      </c>
      <c r="G126" s="180" t="str">
        <f>IF(CADA_PROD!C126="","",SUMIFS(MOVI_SAID!H:H,MOVI_SAID!D:D,D126))</f>
        <v/>
      </c>
      <c r="H126" s="180" t="str">
        <f t="shared" si="4"/>
        <v/>
      </c>
      <c r="I126" s="179" t="str">
        <f>IF(CADA_PROD!C126="","",IFERROR(IF(H126&lt;=0,"Sem estoque",IF(H126/E126&lt;0.25,"Quase sem estoque",IF(H126/E126&lt;1.2,"Estoque baixo",IF(H126/E126&lt;2,"Estoque moderado","Estoque confortável")))),""))</f>
        <v/>
      </c>
      <c r="J126" s="182" t="str">
        <f>IF(CADA_PROD!C126="","",SUMIFS(MOVI_ENTR!M:M,MOVI_ENTR!D:D,D126))</f>
        <v/>
      </c>
      <c r="K126" s="183" t="str">
        <f>IF(CADA_PROD!C126="","",IFERROR($J126/SUM($J$6:$J$1006),""))</f>
        <v/>
      </c>
      <c r="L126" s="183" t="str">
        <f>IF(CADA_PROD!C126="","",IFERROR(H126/SUM($H$6:$H$1006)+P126,""))</f>
        <v/>
      </c>
      <c r="M126" s="182" t="str">
        <f>IF(CADA_PROD!$C126="","",IFERROR(SUMIFS(MOVI_ENTR!M:M,MOVI_ENTR!D:D,D126)/SUMIFS(MOVI_ENTR!I:I,MOVI_ENTR!D:D,D126),0))</f>
        <v/>
      </c>
      <c r="N126" s="184" t="str">
        <f>IF(CADA_PROD!C126="","",G126/E126)</f>
        <v/>
      </c>
      <c r="O126" s="21" t="str">
        <f t="shared" si="2"/>
        <v/>
      </c>
      <c r="P126" s="21">
        <v>1.21E-4</v>
      </c>
    </row>
    <row r="127" spans="3:16" ht="30" customHeight="1">
      <c r="C127" s="178" t="str">
        <f>IF(CADA_PROD!C127="","",CADA_PROD!C127)</f>
        <v/>
      </c>
      <c r="D127" s="179" t="str">
        <f>IF(CADA_PROD!D127="","",CADA_PROD!D127)</f>
        <v/>
      </c>
      <c r="E127" s="180" t="str">
        <f>IF(CADA_PROD!E127="","",CADA_PROD!E127)</f>
        <v/>
      </c>
      <c r="F127" s="180" t="str">
        <f>IF(CADA_PROD!D127="","",SUMIFS(MOVI_ENTR!I:I,MOVI_ENTR!D:D,D127))</f>
        <v/>
      </c>
      <c r="G127" s="180" t="str">
        <f>IF(CADA_PROD!C127="","",SUMIFS(MOVI_SAID!H:H,MOVI_SAID!D:D,D127))</f>
        <v/>
      </c>
      <c r="H127" s="180" t="str">
        <f t="shared" si="4"/>
        <v/>
      </c>
      <c r="I127" s="179" t="str">
        <f>IF(CADA_PROD!C127="","",IFERROR(IF(H127&lt;=0,"Sem estoque",IF(H127/E127&lt;0.25,"Quase sem estoque",IF(H127/E127&lt;1.2,"Estoque baixo",IF(H127/E127&lt;2,"Estoque moderado","Estoque confortável")))),""))</f>
        <v/>
      </c>
      <c r="J127" s="182" t="str">
        <f>IF(CADA_PROD!C127="","",SUMIFS(MOVI_ENTR!M:M,MOVI_ENTR!D:D,D127))</f>
        <v/>
      </c>
      <c r="K127" s="183" t="str">
        <f>IF(CADA_PROD!C127="","",IFERROR($J127/SUM($J$6:$J$1006),""))</f>
        <v/>
      </c>
      <c r="L127" s="183" t="str">
        <f>IF(CADA_PROD!C127="","",IFERROR(H127/SUM($H$6:$H$1006)+P127,""))</f>
        <v/>
      </c>
      <c r="M127" s="182" t="str">
        <f>IF(CADA_PROD!$C127="","",IFERROR(SUMIFS(MOVI_ENTR!M:M,MOVI_ENTR!D:D,D127)/SUMIFS(MOVI_ENTR!I:I,MOVI_ENTR!D:D,D127),0))</f>
        <v/>
      </c>
      <c r="N127" s="184" t="str">
        <f>IF(CADA_PROD!C127="","",G127/E127)</f>
        <v/>
      </c>
      <c r="O127" s="21" t="str">
        <f t="shared" si="2"/>
        <v/>
      </c>
      <c r="P127" s="21">
        <v>1.22E-4</v>
      </c>
    </row>
    <row r="128" spans="3:16" ht="30" customHeight="1">
      <c r="C128" s="178" t="str">
        <f>IF(CADA_PROD!C128="","",CADA_PROD!C128)</f>
        <v/>
      </c>
      <c r="D128" s="179" t="str">
        <f>IF(CADA_PROD!D128="","",CADA_PROD!D128)</f>
        <v/>
      </c>
      <c r="E128" s="180" t="str">
        <f>IF(CADA_PROD!E128="","",CADA_PROD!E128)</f>
        <v/>
      </c>
      <c r="F128" s="180" t="str">
        <f>IF(CADA_PROD!D128="","",SUMIFS(MOVI_ENTR!I:I,MOVI_ENTR!D:D,D128))</f>
        <v/>
      </c>
      <c r="G128" s="180" t="str">
        <f>IF(CADA_PROD!C128="","",SUMIFS(MOVI_SAID!H:H,MOVI_SAID!D:D,D128))</f>
        <v/>
      </c>
      <c r="H128" s="180" t="str">
        <f t="shared" si="4"/>
        <v/>
      </c>
      <c r="I128" s="179" t="str">
        <f>IF(CADA_PROD!C128="","",IFERROR(IF(H128&lt;=0,"Sem estoque",IF(H128/E128&lt;0.25,"Quase sem estoque",IF(H128/E128&lt;1.2,"Estoque baixo",IF(H128/E128&lt;2,"Estoque moderado","Estoque confortável")))),""))</f>
        <v/>
      </c>
      <c r="J128" s="182" t="str">
        <f>IF(CADA_PROD!C128="","",SUMIFS(MOVI_ENTR!M:M,MOVI_ENTR!D:D,D128))</f>
        <v/>
      </c>
      <c r="K128" s="183" t="str">
        <f>IF(CADA_PROD!C128="","",IFERROR($J128/SUM($J$6:$J$1006),""))</f>
        <v/>
      </c>
      <c r="L128" s="183" t="str">
        <f>IF(CADA_PROD!C128="","",IFERROR(H128/SUM($H$6:$H$1006)+P128,""))</f>
        <v/>
      </c>
      <c r="M128" s="182" t="str">
        <f>IF(CADA_PROD!$C128="","",IFERROR(SUMIFS(MOVI_ENTR!M:M,MOVI_ENTR!D:D,D128)/SUMIFS(MOVI_ENTR!I:I,MOVI_ENTR!D:D,D128),0))</f>
        <v/>
      </c>
      <c r="N128" s="184" t="str">
        <f>IF(CADA_PROD!C128="","",G128/E128)</f>
        <v/>
      </c>
      <c r="O128" s="21" t="str">
        <f t="shared" si="2"/>
        <v/>
      </c>
      <c r="P128" s="21">
        <v>1.2300000000000001E-4</v>
      </c>
    </row>
    <row r="129" spans="3:16" ht="30" customHeight="1">
      <c r="C129" s="178" t="str">
        <f>IF(CADA_PROD!C129="","",CADA_PROD!C129)</f>
        <v/>
      </c>
      <c r="D129" s="179" t="str">
        <f>IF(CADA_PROD!D129="","",CADA_PROD!D129)</f>
        <v/>
      </c>
      <c r="E129" s="180" t="str">
        <f>IF(CADA_PROD!E129="","",CADA_PROD!E129)</f>
        <v/>
      </c>
      <c r="F129" s="180" t="str">
        <f>IF(CADA_PROD!D129="","",SUMIFS(MOVI_ENTR!I:I,MOVI_ENTR!D:D,D129))</f>
        <v/>
      </c>
      <c r="G129" s="180" t="str">
        <f>IF(CADA_PROD!C129="","",SUMIFS(MOVI_SAID!H:H,MOVI_SAID!D:D,D129))</f>
        <v/>
      </c>
      <c r="H129" s="180" t="str">
        <f t="shared" si="4"/>
        <v/>
      </c>
      <c r="I129" s="179" t="str">
        <f>IF(CADA_PROD!C129="","",IFERROR(IF(H129&lt;=0,"Sem estoque",IF(H129/E129&lt;0.25,"Quase sem estoque",IF(H129/E129&lt;1.2,"Estoque baixo",IF(H129/E129&lt;2,"Estoque moderado","Estoque confortável")))),""))</f>
        <v/>
      </c>
      <c r="J129" s="182" t="str">
        <f>IF(CADA_PROD!C129="","",SUMIFS(MOVI_ENTR!M:M,MOVI_ENTR!D:D,D129))</f>
        <v/>
      </c>
      <c r="K129" s="183" t="str">
        <f>IF(CADA_PROD!C129="","",IFERROR($J129/SUM($J$6:$J$1006),""))</f>
        <v/>
      </c>
      <c r="L129" s="183" t="str">
        <f>IF(CADA_PROD!C129="","",IFERROR(H129/SUM($H$6:$H$1006)+P129,""))</f>
        <v/>
      </c>
      <c r="M129" s="182" t="str">
        <f>IF(CADA_PROD!$C129="","",IFERROR(SUMIFS(MOVI_ENTR!M:M,MOVI_ENTR!D:D,D129)/SUMIFS(MOVI_ENTR!I:I,MOVI_ENTR!D:D,D129),0))</f>
        <v/>
      </c>
      <c r="N129" s="184" t="str">
        <f>IF(CADA_PROD!C129="","",G129/E129)</f>
        <v/>
      </c>
      <c r="O129" s="21" t="str">
        <f t="shared" si="2"/>
        <v/>
      </c>
      <c r="P129" s="21">
        <v>1.2400000000000001E-4</v>
      </c>
    </row>
    <row r="130" spans="3:16" ht="30" customHeight="1">
      <c r="C130" s="178" t="str">
        <f>IF(CADA_PROD!C130="","",CADA_PROD!C130)</f>
        <v/>
      </c>
      <c r="D130" s="179" t="str">
        <f>IF(CADA_PROD!D130="","",CADA_PROD!D130)</f>
        <v/>
      </c>
      <c r="E130" s="180" t="str">
        <f>IF(CADA_PROD!E130="","",CADA_PROD!E130)</f>
        <v/>
      </c>
      <c r="F130" s="180" t="str">
        <f>IF(CADA_PROD!D130="","",SUMIFS(MOVI_ENTR!I:I,MOVI_ENTR!D:D,D130))</f>
        <v/>
      </c>
      <c r="G130" s="180" t="str">
        <f>IF(CADA_PROD!C130="","",SUMIFS(MOVI_SAID!H:H,MOVI_SAID!D:D,D130))</f>
        <v/>
      </c>
      <c r="H130" s="180" t="str">
        <f t="shared" si="4"/>
        <v/>
      </c>
      <c r="I130" s="179" t="str">
        <f>IF(CADA_PROD!C130="","",IFERROR(IF(H130&lt;=0,"Sem estoque",IF(H130/E130&lt;0.25,"Quase sem estoque",IF(H130/E130&lt;1.2,"Estoque baixo",IF(H130/E130&lt;2,"Estoque moderado","Estoque confortável")))),""))</f>
        <v/>
      </c>
      <c r="J130" s="182" t="str">
        <f>IF(CADA_PROD!C130="","",SUMIFS(MOVI_ENTR!M:M,MOVI_ENTR!D:D,D130))</f>
        <v/>
      </c>
      <c r="K130" s="183" t="str">
        <f>IF(CADA_PROD!C130="","",IFERROR($J130/SUM($J$6:$J$1006),""))</f>
        <v/>
      </c>
      <c r="L130" s="183" t="str">
        <f>IF(CADA_PROD!C130="","",IFERROR(H130/SUM($H$6:$H$1006)+P130,""))</f>
        <v/>
      </c>
      <c r="M130" s="182" t="str">
        <f>IF(CADA_PROD!$C130="","",IFERROR(SUMIFS(MOVI_ENTR!M:M,MOVI_ENTR!D:D,D130)/SUMIFS(MOVI_ENTR!I:I,MOVI_ENTR!D:D,D130),0))</f>
        <v/>
      </c>
      <c r="N130" s="184" t="str">
        <f>IF(CADA_PROD!C130="","",G130/E130)</f>
        <v/>
      </c>
      <c r="O130" s="21" t="str">
        <f t="shared" si="2"/>
        <v/>
      </c>
      <c r="P130" s="21">
        <v>1.25E-4</v>
      </c>
    </row>
    <row r="131" spans="3:16" ht="30" customHeight="1">
      <c r="C131" s="178" t="str">
        <f>IF(CADA_PROD!C131="","",CADA_PROD!C131)</f>
        <v/>
      </c>
      <c r="D131" s="179" t="str">
        <f>IF(CADA_PROD!D131="","",CADA_PROD!D131)</f>
        <v/>
      </c>
      <c r="E131" s="180" t="str">
        <f>IF(CADA_PROD!E131="","",CADA_PROD!E131)</f>
        <v/>
      </c>
      <c r="F131" s="180" t="str">
        <f>IF(CADA_PROD!D131="","",SUMIFS(MOVI_ENTR!I:I,MOVI_ENTR!D:D,D131))</f>
        <v/>
      </c>
      <c r="G131" s="180" t="str">
        <f>IF(CADA_PROD!C131="","",SUMIFS(MOVI_SAID!H:H,MOVI_SAID!D:D,D131))</f>
        <v/>
      </c>
      <c r="H131" s="180" t="str">
        <f t="shared" si="4"/>
        <v/>
      </c>
      <c r="I131" s="179" t="str">
        <f>IF(CADA_PROD!C131="","",IFERROR(IF(H131&lt;=0,"Sem estoque",IF(H131/E131&lt;0.25,"Quase sem estoque",IF(H131/E131&lt;1.2,"Estoque baixo",IF(H131/E131&lt;2,"Estoque moderado","Estoque confortável")))),""))</f>
        <v/>
      </c>
      <c r="J131" s="182" t="str">
        <f>IF(CADA_PROD!C131="","",SUMIFS(MOVI_ENTR!M:M,MOVI_ENTR!D:D,D131))</f>
        <v/>
      </c>
      <c r="K131" s="183" t="str">
        <f>IF(CADA_PROD!C131="","",IFERROR($J131/SUM($J$6:$J$1006),""))</f>
        <v/>
      </c>
      <c r="L131" s="183" t="str">
        <f>IF(CADA_PROD!C131="","",IFERROR(H131/SUM($H$6:$H$1006)+P131,""))</f>
        <v/>
      </c>
      <c r="M131" s="182" t="str">
        <f>IF(CADA_PROD!$C131="","",IFERROR(SUMIFS(MOVI_ENTR!M:M,MOVI_ENTR!D:D,D131)/SUMIFS(MOVI_ENTR!I:I,MOVI_ENTR!D:D,D131),0))</f>
        <v/>
      </c>
      <c r="N131" s="184" t="str">
        <f>IF(CADA_PROD!C131="","",G131/E131)</f>
        <v/>
      </c>
      <c r="O131" s="21" t="str">
        <f t="shared" si="2"/>
        <v/>
      </c>
      <c r="P131" s="21">
        <v>1.26E-4</v>
      </c>
    </row>
    <row r="132" spans="3:16" ht="30" customHeight="1">
      <c r="C132" s="178" t="str">
        <f>IF(CADA_PROD!C132="","",CADA_PROD!C132)</f>
        <v/>
      </c>
      <c r="D132" s="179" t="str">
        <f>IF(CADA_PROD!D132="","",CADA_PROD!D132)</f>
        <v/>
      </c>
      <c r="E132" s="180" t="str">
        <f>IF(CADA_PROD!E132="","",CADA_PROD!E132)</f>
        <v/>
      </c>
      <c r="F132" s="180" t="str">
        <f>IF(CADA_PROD!D132="","",SUMIFS(MOVI_ENTR!I:I,MOVI_ENTR!D:D,D132))</f>
        <v/>
      </c>
      <c r="G132" s="180" t="str">
        <f>IF(CADA_PROD!C132="","",SUMIFS(MOVI_SAID!H:H,MOVI_SAID!D:D,D132))</f>
        <v/>
      </c>
      <c r="H132" s="180" t="str">
        <f t="shared" si="4"/>
        <v/>
      </c>
      <c r="I132" s="179" t="str">
        <f>IF(CADA_PROD!C132="","",IFERROR(IF(H132&lt;=0,"Sem estoque",IF(H132/E132&lt;0.25,"Quase sem estoque",IF(H132/E132&lt;1.2,"Estoque baixo",IF(H132/E132&lt;2,"Estoque moderado","Estoque confortável")))),""))</f>
        <v/>
      </c>
      <c r="J132" s="182" t="str">
        <f>IF(CADA_PROD!C132="","",SUMIFS(MOVI_ENTR!M:M,MOVI_ENTR!D:D,D132))</f>
        <v/>
      </c>
      <c r="K132" s="183" t="str">
        <f>IF(CADA_PROD!C132="","",IFERROR($J132/SUM($J$6:$J$1006),""))</f>
        <v/>
      </c>
      <c r="L132" s="183" t="str">
        <f>IF(CADA_PROD!C132="","",IFERROR(H132/SUM($H$6:$H$1006)+P132,""))</f>
        <v/>
      </c>
      <c r="M132" s="182" t="str">
        <f>IF(CADA_PROD!$C132="","",IFERROR(SUMIFS(MOVI_ENTR!M:M,MOVI_ENTR!D:D,D132)/SUMIFS(MOVI_ENTR!I:I,MOVI_ENTR!D:D,D132),0))</f>
        <v/>
      </c>
      <c r="N132" s="184" t="str">
        <f>IF(CADA_PROD!C132="","",G132/E132)</f>
        <v/>
      </c>
      <c r="O132" s="21" t="str">
        <f t="shared" si="2"/>
        <v/>
      </c>
      <c r="P132" s="21">
        <v>1.27E-4</v>
      </c>
    </row>
    <row r="133" spans="3:16" ht="30" customHeight="1">
      <c r="C133" s="178" t="str">
        <f>IF(CADA_PROD!C133="","",CADA_PROD!C133)</f>
        <v/>
      </c>
      <c r="D133" s="179" t="str">
        <f>IF(CADA_PROD!D133="","",CADA_PROD!D133)</f>
        <v/>
      </c>
      <c r="E133" s="180" t="str">
        <f>IF(CADA_PROD!E133="","",CADA_PROD!E133)</f>
        <v/>
      </c>
      <c r="F133" s="180" t="str">
        <f>IF(CADA_PROD!D133="","",SUMIFS(MOVI_ENTR!I:I,MOVI_ENTR!D:D,D133))</f>
        <v/>
      </c>
      <c r="G133" s="180" t="str">
        <f>IF(CADA_PROD!C133="","",SUMIFS(MOVI_SAID!H:H,MOVI_SAID!D:D,D133))</f>
        <v/>
      </c>
      <c r="H133" s="180" t="str">
        <f t="shared" si="4"/>
        <v/>
      </c>
      <c r="I133" s="179" t="str">
        <f>IF(CADA_PROD!C133="","",IFERROR(IF(H133&lt;=0,"Sem estoque",IF(H133/E133&lt;0.25,"Quase sem estoque",IF(H133/E133&lt;1.2,"Estoque baixo",IF(H133/E133&lt;2,"Estoque moderado","Estoque confortável")))),""))</f>
        <v/>
      </c>
      <c r="J133" s="182" t="str">
        <f>IF(CADA_PROD!C133="","",SUMIFS(MOVI_ENTR!M:M,MOVI_ENTR!D:D,D133))</f>
        <v/>
      </c>
      <c r="K133" s="183" t="str">
        <f>IF(CADA_PROD!C133="","",IFERROR($J133/SUM($J$6:$J$1006),""))</f>
        <v/>
      </c>
      <c r="L133" s="183" t="str">
        <f>IF(CADA_PROD!C133="","",IFERROR(H133/SUM($H$6:$H$1006)+P133,""))</f>
        <v/>
      </c>
      <c r="M133" s="182" t="str">
        <f>IF(CADA_PROD!$C133="","",IFERROR(SUMIFS(MOVI_ENTR!M:M,MOVI_ENTR!D:D,D133)/SUMIFS(MOVI_ENTR!I:I,MOVI_ENTR!D:D,D133),0))</f>
        <v/>
      </c>
      <c r="N133" s="184" t="str">
        <f>IF(CADA_PROD!C133="","",G133/E133)</f>
        <v/>
      </c>
      <c r="O133" s="21" t="str">
        <f t="shared" si="2"/>
        <v/>
      </c>
      <c r="P133" s="21">
        <v>1.2799999999999999E-4</v>
      </c>
    </row>
    <row r="134" spans="3:16" ht="30" customHeight="1">
      <c r="C134" s="178" t="str">
        <f>IF(CADA_PROD!C134="","",CADA_PROD!C134)</f>
        <v/>
      </c>
      <c r="D134" s="179" t="str">
        <f>IF(CADA_PROD!D134="","",CADA_PROD!D134)</f>
        <v/>
      </c>
      <c r="E134" s="180" t="str">
        <f>IF(CADA_PROD!E134="","",CADA_PROD!E134)</f>
        <v/>
      </c>
      <c r="F134" s="180" t="str">
        <f>IF(CADA_PROD!D134="","",SUMIFS(MOVI_ENTR!I:I,MOVI_ENTR!D:D,D134))</f>
        <v/>
      </c>
      <c r="G134" s="180" t="str">
        <f>IF(CADA_PROD!C134="","",SUMIFS(MOVI_SAID!H:H,MOVI_SAID!D:D,D134))</f>
        <v/>
      </c>
      <c r="H134" s="180" t="str">
        <f t="shared" si="4"/>
        <v/>
      </c>
      <c r="I134" s="179" t="str">
        <f>IF(CADA_PROD!C134="","",IFERROR(IF(H134&lt;=0,"Sem estoque",IF(H134/E134&lt;0.25,"Quase sem estoque",IF(H134/E134&lt;1.2,"Estoque baixo",IF(H134/E134&lt;2,"Estoque moderado","Estoque confortável")))),""))</f>
        <v/>
      </c>
      <c r="J134" s="182" t="str">
        <f>IF(CADA_PROD!C134="","",SUMIFS(MOVI_ENTR!M:M,MOVI_ENTR!D:D,D134))</f>
        <v/>
      </c>
      <c r="K134" s="183" t="str">
        <f>IF(CADA_PROD!C134="","",IFERROR($J134/SUM($J$6:$J$1006),""))</f>
        <v/>
      </c>
      <c r="L134" s="183" t="str">
        <f>IF(CADA_PROD!C134="","",IFERROR(H134/SUM($H$6:$H$1006)+P134,""))</f>
        <v/>
      </c>
      <c r="M134" s="182" t="str">
        <f>IF(CADA_PROD!$C134="","",IFERROR(SUMIFS(MOVI_ENTR!M:M,MOVI_ENTR!D:D,D134)/SUMIFS(MOVI_ENTR!I:I,MOVI_ENTR!D:D,D134),0))</f>
        <v/>
      </c>
      <c r="N134" s="184" t="str">
        <f>IF(CADA_PROD!C134="","",G134/E134)</f>
        <v/>
      </c>
      <c r="O134" s="21" t="str">
        <f t="shared" ref="O134:O197" si="5">IF(D134="","",H134&lt;E134)</f>
        <v/>
      </c>
      <c r="P134" s="21">
        <v>1.2899999999999999E-4</v>
      </c>
    </row>
    <row r="135" spans="3:16" ht="30" customHeight="1">
      <c r="C135" s="178" t="str">
        <f>IF(CADA_PROD!C135="","",CADA_PROD!C135)</f>
        <v/>
      </c>
      <c r="D135" s="179" t="str">
        <f>IF(CADA_PROD!D135="","",CADA_PROD!D135)</f>
        <v/>
      </c>
      <c r="E135" s="180" t="str">
        <f>IF(CADA_PROD!E135="","",CADA_PROD!E135)</f>
        <v/>
      </c>
      <c r="F135" s="180" t="str">
        <f>IF(CADA_PROD!D135="","",SUMIFS(MOVI_ENTR!I:I,MOVI_ENTR!D:D,D135))</f>
        <v/>
      </c>
      <c r="G135" s="180" t="str">
        <f>IF(CADA_PROD!C135="","",SUMIFS(MOVI_SAID!H:H,MOVI_SAID!D:D,D135))</f>
        <v/>
      </c>
      <c r="H135" s="180" t="str">
        <f t="shared" ref="H135:H198" si="6">IFERROR(F135-G135,"")</f>
        <v/>
      </c>
      <c r="I135" s="179" t="str">
        <f>IF(CADA_PROD!C135="","",IFERROR(IF(H135&lt;=0,"Sem estoque",IF(H135/E135&lt;0.25,"Quase sem estoque",IF(H135/E135&lt;1.2,"Estoque baixo",IF(H135/E135&lt;2,"Estoque moderado","Estoque confortável")))),""))</f>
        <v/>
      </c>
      <c r="J135" s="182" t="str">
        <f>IF(CADA_PROD!C135="","",SUMIFS(MOVI_ENTR!M:M,MOVI_ENTR!D:D,D135))</f>
        <v/>
      </c>
      <c r="K135" s="183" t="str">
        <f>IF(CADA_PROD!C135="","",IFERROR($J135/SUM($J$6:$J$1006),""))</f>
        <v/>
      </c>
      <c r="L135" s="183" t="str">
        <f>IF(CADA_PROD!C135="","",IFERROR(H135/SUM($H$6:$H$1006)+P135,""))</f>
        <v/>
      </c>
      <c r="M135" s="182" t="str">
        <f>IF(CADA_PROD!$C135="","",IFERROR(SUMIFS(MOVI_ENTR!M:M,MOVI_ENTR!D:D,D135)/SUMIFS(MOVI_ENTR!I:I,MOVI_ENTR!D:D,D135),0))</f>
        <v/>
      </c>
      <c r="N135" s="184" t="str">
        <f>IF(CADA_PROD!C135="","",G135/E135)</f>
        <v/>
      </c>
      <c r="O135" s="21" t="str">
        <f t="shared" si="5"/>
        <v/>
      </c>
      <c r="P135" s="21">
        <v>1.2999999999999999E-4</v>
      </c>
    </row>
    <row r="136" spans="3:16" ht="30" customHeight="1">
      <c r="C136" s="178" t="str">
        <f>IF(CADA_PROD!C136="","",CADA_PROD!C136)</f>
        <v/>
      </c>
      <c r="D136" s="179" t="str">
        <f>IF(CADA_PROD!D136="","",CADA_PROD!D136)</f>
        <v/>
      </c>
      <c r="E136" s="180" t="str">
        <f>IF(CADA_PROD!E136="","",CADA_PROD!E136)</f>
        <v/>
      </c>
      <c r="F136" s="180" t="str">
        <f>IF(CADA_PROD!D136="","",SUMIFS(MOVI_ENTR!I:I,MOVI_ENTR!D:D,D136))</f>
        <v/>
      </c>
      <c r="G136" s="180" t="str">
        <f>IF(CADA_PROD!C136="","",SUMIFS(MOVI_SAID!H:H,MOVI_SAID!D:D,D136))</f>
        <v/>
      </c>
      <c r="H136" s="180" t="str">
        <f t="shared" si="6"/>
        <v/>
      </c>
      <c r="I136" s="179" t="str">
        <f>IF(CADA_PROD!C136="","",IFERROR(IF(H136&lt;=0,"Sem estoque",IF(H136/E136&lt;0.25,"Quase sem estoque",IF(H136/E136&lt;1.2,"Estoque baixo",IF(H136/E136&lt;2,"Estoque moderado","Estoque confortável")))),""))</f>
        <v/>
      </c>
      <c r="J136" s="182" t="str">
        <f>IF(CADA_PROD!C136="","",SUMIFS(MOVI_ENTR!M:M,MOVI_ENTR!D:D,D136))</f>
        <v/>
      </c>
      <c r="K136" s="183" t="str">
        <f>IF(CADA_PROD!C136="","",IFERROR($J136/SUM($J$6:$J$1006),""))</f>
        <v/>
      </c>
      <c r="L136" s="183" t="str">
        <f>IF(CADA_PROD!C136="","",IFERROR(H136/SUM($H$6:$H$1006)+P136,""))</f>
        <v/>
      </c>
      <c r="M136" s="182" t="str">
        <f>IF(CADA_PROD!$C136="","",IFERROR(SUMIFS(MOVI_ENTR!M:M,MOVI_ENTR!D:D,D136)/SUMIFS(MOVI_ENTR!I:I,MOVI_ENTR!D:D,D136),0))</f>
        <v/>
      </c>
      <c r="N136" s="184" t="str">
        <f>IF(CADA_PROD!C136="","",G136/E136)</f>
        <v/>
      </c>
      <c r="O136" s="21" t="str">
        <f t="shared" si="5"/>
        <v/>
      </c>
      <c r="P136" s="21">
        <v>1.3100000000000001E-4</v>
      </c>
    </row>
    <row r="137" spans="3:16" ht="30" customHeight="1">
      <c r="C137" s="178" t="str">
        <f>IF(CADA_PROD!C137="","",CADA_PROD!C137)</f>
        <v/>
      </c>
      <c r="D137" s="179" t="str">
        <f>IF(CADA_PROD!D137="","",CADA_PROD!D137)</f>
        <v/>
      </c>
      <c r="E137" s="180" t="str">
        <f>IF(CADA_PROD!E137="","",CADA_PROD!E137)</f>
        <v/>
      </c>
      <c r="F137" s="180" t="str">
        <f>IF(CADA_PROD!D137="","",SUMIFS(MOVI_ENTR!I:I,MOVI_ENTR!D:D,D137))</f>
        <v/>
      </c>
      <c r="G137" s="180" t="str">
        <f>IF(CADA_PROD!C137="","",SUMIFS(MOVI_SAID!H:H,MOVI_SAID!D:D,D137))</f>
        <v/>
      </c>
      <c r="H137" s="180" t="str">
        <f t="shared" si="6"/>
        <v/>
      </c>
      <c r="I137" s="179" t="str">
        <f>IF(CADA_PROD!C137="","",IFERROR(IF(H137&lt;=0,"Sem estoque",IF(H137/E137&lt;0.25,"Quase sem estoque",IF(H137/E137&lt;1.2,"Estoque baixo",IF(H137/E137&lt;2,"Estoque moderado","Estoque confortável")))),""))</f>
        <v/>
      </c>
      <c r="J137" s="182" t="str">
        <f>IF(CADA_PROD!C137="","",SUMIFS(MOVI_ENTR!M:M,MOVI_ENTR!D:D,D137))</f>
        <v/>
      </c>
      <c r="K137" s="183" t="str">
        <f>IF(CADA_PROD!C137="","",IFERROR($J137/SUM($J$6:$J$1006),""))</f>
        <v/>
      </c>
      <c r="L137" s="183" t="str">
        <f>IF(CADA_PROD!C137="","",IFERROR(H137/SUM($H$6:$H$1006)+P137,""))</f>
        <v/>
      </c>
      <c r="M137" s="182" t="str">
        <f>IF(CADA_PROD!$C137="","",IFERROR(SUMIFS(MOVI_ENTR!M:M,MOVI_ENTR!D:D,D137)/SUMIFS(MOVI_ENTR!I:I,MOVI_ENTR!D:D,D137),0))</f>
        <v/>
      </c>
      <c r="N137" s="184" t="str">
        <f>IF(CADA_PROD!C137="","",G137/E137)</f>
        <v/>
      </c>
      <c r="O137" s="21" t="str">
        <f t="shared" si="5"/>
        <v/>
      </c>
      <c r="P137" s="21">
        <v>1.3200000000000001E-4</v>
      </c>
    </row>
    <row r="138" spans="3:16" ht="30" customHeight="1">
      <c r="C138" s="178" t="str">
        <f>IF(CADA_PROD!C138="","",CADA_PROD!C138)</f>
        <v/>
      </c>
      <c r="D138" s="179" t="str">
        <f>IF(CADA_PROD!D138="","",CADA_PROD!D138)</f>
        <v/>
      </c>
      <c r="E138" s="180" t="str">
        <f>IF(CADA_PROD!E138="","",CADA_PROD!E138)</f>
        <v/>
      </c>
      <c r="F138" s="180" t="str">
        <f>IF(CADA_PROD!D138="","",SUMIFS(MOVI_ENTR!I:I,MOVI_ENTR!D:D,D138))</f>
        <v/>
      </c>
      <c r="G138" s="180" t="str">
        <f>IF(CADA_PROD!C138="","",SUMIFS(MOVI_SAID!H:H,MOVI_SAID!D:D,D138))</f>
        <v/>
      </c>
      <c r="H138" s="180" t="str">
        <f t="shared" si="6"/>
        <v/>
      </c>
      <c r="I138" s="179" t="str">
        <f>IF(CADA_PROD!C138="","",IFERROR(IF(H138&lt;=0,"Sem estoque",IF(H138/E138&lt;0.25,"Quase sem estoque",IF(H138/E138&lt;1.2,"Estoque baixo",IF(H138/E138&lt;2,"Estoque moderado","Estoque confortável")))),""))</f>
        <v/>
      </c>
      <c r="J138" s="182" t="str">
        <f>IF(CADA_PROD!C138="","",SUMIFS(MOVI_ENTR!M:M,MOVI_ENTR!D:D,D138))</f>
        <v/>
      </c>
      <c r="K138" s="183" t="str">
        <f>IF(CADA_PROD!C138="","",IFERROR($J138/SUM($J$6:$J$1006),""))</f>
        <v/>
      </c>
      <c r="L138" s="183" t="str">
        <f>IF(CADA_PROD!C138="","",IFERROR(H138/SUM($H$6:$H$1006)+P138,""))</f>
        <v/>
      </c>
      <c r="M138" s="182" t="str">
        <f>IF(CADA_PROD!$C138="","",IFERROR(SUMIFS(MOVI_ENTR!M:M,MOVI_ENTR!D:D,D138)/SUMIFS(MOVI_ENTR!I:I,MOVI_ENTR!D:D,D138),0))</f>
        <v/>
      </c>
      <c r="N138" s="184" t="str">
        <f>IF(CADA_PROD!C138="","",G138/E138)</f>
        <v/>
      </c>
      <c r="O138" s="21" t="str">
        <f t="shared" si="5"/>
        <v/>
      </c>
      <c r="P138" s="21">
        <v>1.3300000000000001E-4</v>
      </c>
    </row>
    <row r="139" spans="3:16" ht="30" customHeight="1">
      <c r="C139" s="178" t="str">
        <f>IF(CADA_PROD!C139="","",CADA_PROD!C139)</f>
        <v/>
      </c>
      <c r="D139" s="179" t="str">
        <f>IF(CADA_PROD!D139="","",CADA_PROD!D139)</f>
        <v/>
      </c>
      <c r="E139" s="180" t="str">
        <f>IF(CADA_PROD!E139="","",CADA_PROD!E139)</f>
        <v/>
      </c>
      <c r="F139" s="180" t="str">
        <f>IF(CADA_PROD!D139="","",SUMIFS(MOVI_ENTR!I:I,MOVI_ENTR!D:D,D139))</f>
        <v/>
      </c>
      <c r="G139" s="180" t="str">
        <f>IF(CADA_PROD!C139="","",SUMIFS(MOVI_SAID!H:H,MOVI_SAID!D:D,D139))</f>
        <v/>
      </c>
      <c r="H139" s="180" t="str">
        <f t="shared" si="6"/>
        <v/>
      </c>
      <c r="I139" s="179" t="str">
        <f>IF(CADA_PROD!C139="","",IFERROR(IF(H139&lt;=0,"Sem estoque",IF(H139/E139&lt;0.25,"Quase sem estoque",IF(H139/E139&lt;1.2,"Estoque baixo",IF(H139/E139&lt;2,"Estoque moderado","Estoque confortável")))),""))</f>
        <v/>
      </c>
      <c r="J139" s="182" t="str">
        <f>IF(CADA_PROD!C139="","",SUMIFS(MOVI_ENTR!M:M,MOVI_ENTR!D:D,D139))</f>
        <v/>
      </c>
      <c r="K139" s="183" t="str">
        <f>IF(CADA_PROD!C139="","",IFERROR($J139/SUM($J$6:$J$1006),""))</f>
        <v/>
      </c>
      <c r="L139" s="183" t="str">
        <f>IF(CADA_PROD!C139="","",IFERROR(H139/SUM($H$6:$H$1006)+P139,""))</f>
        <v/>
      </c>
      <c r="M139" s="182" t="str">
        <f>IF(CADA_PROD!$C139="","",IFERROR(SUMIFS(MOVI_ENTR!M:M,MOVI_ENTR!D:D,D139)/SUMIFS(MOVI_ENTR!I:I,MOVI_ENTR!D:D,D139),0))</f>
        <v/>
      </c>
      <c r="N139" s="184" t="str">
        <f>IF(CADA_PROD!C139="","",G139/E139)</f>
        <v/>
      </c>
      <c r="O139" s="21" t="str">
        <f t="shared" si="5"/>
        <v/>
      </c>
      <c r="P139" s="21">
        <v>1.34E-4</v>
      </c>
    </row>
    <row r="140" spans="3:16" ht="30" customHeight="1">
      <c r="C140" s="178" t="str">
        <f>IF(CADA_PROD!C140="","",CADA_PROD!C140)</f>
        <v/>
      </c>
      <c r="D140" s="179" t="str">
        <f>IF(CADA_PROD!D140="","",CADA_PROD!D140)</f>
        <v/>
      </c>
      <c r="E140" s="180" t="str">
        <f>IF(CADA_PROD!E140="","",CADA_PROD!E140)</f>
        <v/>
      </c>
      <c r="F140" s="180" t="str">
        <f>IF(CADA_PROD!D140="","",SUMIFS(MOVI_ENTR!I:I,MOVI_ENTR!D:D,D140))</f>
        <v/>
      </c>
      <c r="G140" s="180" t="str">
        <f>IF(CADA_PROD!C140="","",SUMIFS(MOVI_SAID!H:H,MOVI_SAID!D:D,D140))</f>
        <v/>
      </c>
      <c r="H140" s="180" t="str">
        <f t="shared" si="6"/>
        <v/>
      </c>
      <c r="I140" s="179" t="str">
        <f>IF(CADA_PROD!C140="","",IFERROR(IF(H140&lt;=0,"Sem estoque",IF(H140/E140&lt;0.25,"Quase sem estoque",IF(H140/E140&lt;1.2,"Estoque baixo",IF(H140/E140&lt;2,"Estoque moderado","Estoque confortável")))),""))</f>
        <v/>
      </c>
      <c r="J140" s="182" t="str">
        <f>IF(CADA_PROD!C140="","",SUMIFS(MOVI_ENTR!M:M,MOVI_ENTR!D:D,D140))</f>
        <v/>
      </c>
      <c r="K140" s="183" t="str">
        <f>IF(CADA_PROD!C140="","",IFERROR($J140/SUM($J$6:$J$1006),""))</f>
        <v/>
      </c>
      <c r="L140" s="183" t="str">
        <f>IF(CADA_PROD!C140="","",IFERROR(H140/SUM($H$6:$H$1006)+P140,""))</f>
        <v/>
      </c>
      <c r="M140" s="182" t="str">
        <f>IF(CADA_PROD!$C140="","",IFERROR(SUMIFS(MOVI_ENTR!M:M,MOVI_ENTR!D:D,D140)/SUMIFS(MOVI_ENTR!I:I,MOVI_ENTR!D:D,D140),0))</f>
        <v/>
      </c>
      <c r="N140" s="184" t="str">
        <f>IF(CADA_PROD!C140="","",G140/E140)</f>
        <v/>
      </c>
      <c r="O140" s="21" t="str">
        <f t="shared" si="5"/>
        <v/>
      </c>
      <c r="P140" s="21">
        <v>1.35E-4</v>
      </c>
    </row>
    <row r="141" spans="3:16" ht="30" customHeight="1">
      <c r="C141" s="178" t="str">
        <f>IF(CADA_PROD!C141="","",CADA_PROD!C141)</f>
        <v/>
      </c>
      <c r="D141" s="179" t="str">
        <f>IF(CADA_PROD!D141="","",CADA_PROD!D141)</f>
        <v/>
      </c>
      <c r="E141" s="180" t="str">
        <f>IF(CADA_PROD!E141="","",CADA_PROD!E141)</f>
        <v/>
      </c>
      <c r="F141" s="180" t="str">
        <f>IF(CADA_PROD!D141="","",SUMIFS(MOVI_ENTR!I:I,MOVI_ENTR!D:D,D141))</f>
        <v/>
      </c>
      <c r="G141" s="180" t="str">
        <f>IF(CADA_PROD!C141="","",SUMIFS(MOVI_SAID!H:H,MOVI_SAID!D:D,D141))</f>
        <v/>
      </c>
      <c r="H141" s="180" t="str">
        <f t="shared" si="6"/>
        <v/>
      </c>
      <c r="I141" s="179" t="str">
        <f>IF(CADA_PROD!C141="","",IFERROR(IF(H141&lt;=0,"Sem estoque",IF(H141/E141&lt;0.25,"Quase sem estoque",IF(H141/E141&lt;1.2,"Estoque baixo",IF(H141/E141&lt;2,"Estoque moderado","Estoque confortável")))),""))</f>
        <v/>
      </c>
      <c r="J141" s="182" t="str">
        <f>IF(CADA_PROD!C141="","",SUMIFS(MOVI_ENTR!M:M,MOVI_ENTR!D:D,D141))</f>
        <v/>
      </c>
      <c r="K141" s="183" t="str">
        <f>IF(CADA_PROD!C141="","",IFERROR($J141/SUM($J$6:$J$1006),""))</f>
        <v/>
      </c>
      <c r="L141" s="183" t="str">
        <f>IF(CADA_PROD!C141="","",IFERROR(H141/SUM($H$6:$H$1006)+P141,""))</f>
        <v/>
      </c>
      <c r="M141" s="182" t="str">
        <f>IF(CADA_PROD!$C141="","",IFERROR(SUMIFS(MOVI_ENTR!M:M,MOVI_ENTR!D:D,D141)/SUMIFS(MOVI_ENTR!I:I,MOVI_ENTR!D:D,D141),0))</f>
        <v/>
      </c>
      <c r="N141" s="184" t="str">
        <f>IF(CADA_PROD!C141="","",G141/E141)</f>
        <v/>
      </c>
      <c r="O141" s="21" t="str">
        <f t="shared" si="5"/>
        <v/>
      </c>
      <c r="P141" s="21">
        <v>1.36E-4</v>
      </c>
    </row>
    <row r="142" spans="3:16" ht="30" customHeight="1">
      <c r="C142" s="178" t="str">
        <f>IF(CADA_PROD!C142="","",CADA_PROD!C142)</f>
        <v/>
      </c>
      <c r="D142" s="179" t="str">
        <f>IF(CADA_PROD!D142="","",CADA_PROD!D142)</f>
        <v/>
      </c>
      <c r="E142" s="180" t="str">
        <f>IF(CADA_PROD!E142="","",CADA_PROD!E142)</f>
        <v/>
      </c>
      <c r="F142" s="180" t="str">
        <f>IF(CADA_PROD!D142="","",SUMIFS(MOVI_ENTR!I:I,MOVI_ENTR!D:D,D142))</f>
        <v/>
      </c>
      <c r="G142" s="180" t="str">
        <f>IF(CADA_PROD!C142="","",SUMIFS(MOVI_SAID!H:H,MOVI_SAID!D:D,D142))</f>
        <v/>
      </c>
      <c r="H142" s="180" t="str">
        <f t="shared" si="6"/>
        <v/>
      </c>
      <c r="I142" s="179" t="str">
        <f>IF(CADA_PROD!C142="","",IFERROR(IF(H142&lt;=0,"Sem estoque",IF(H142/E142&lt;0.25,"Quase sem estoque",IF(H142/E142&lt;1.2,"Estoque baixo",IF(H142/E142&lt;2,"Estoque moderado","Estoque confortável")))),""))</f>
        <v/>
      </c>
      <c r="J142" s="182" t="str">
        <f>IF(CADA_PROD!C142="","",SUMIFS(MOVI_ENTR!M:M,MOVI_ENTR!D:D,D142))</f>
        <v/>
      </c>
      <c r="K142" s="183" t="str">
        <f>IF(CADA_PROD!C142="","",IFERROR($J142/SUM($J$6:$J$1006),""))</f>
        <v/>
      </c>
      <c r="L142" s="183" t="str">
        <f>IF(CADA_PROD!C142="","",IFERROR(H142/SUM($H$6:$H$1006)+P142,""))</f>
        <v/>
      </c>
      <c r="M142" s="182" t="str">
        <f>IF(CADA_PROD!$C142="","",IFERROR(SUMIFS(MOVI_ENTR!M:M,MOVI_ENTR!D:D,D142)/SUMIFS(MOVI_ENTR!I:I,MOVI_ENTR!D:D,D142),0))</f>
        <v/>
      </c>
      <c r="N142" s="184" t="str">
        <f>IF(CADA_PROD!C142="","",G142/E142)</f>
        <v/>
      </c>
      <c r="O142" s="21" t="str">
        <f t="shared" si="5"/>
        <v/>
      </c>
      <c r="P142" s="21">
        <v>1.37E-4</v>
      </c>
    </row>
    <row r="143" spans="3:16" ht="30" customHeight="1">
      <c r="C143" s="178" t="str">
        <f>IF(CADA_PROD!C143="","",CADA_PROD!C143)</f>
        <v/>
      </c>
      <c r="D143" s="179" t="str">
        <f>IF(CADA_PROD!D143="","",CADA_PROD!D143)</f>
        <v/>
      </c>
      <c r="E143" s="180" t="str">
        <f>IF(CADA_PROD!E143="","",CADA_PROD!E143)</f>
        <v/>
      </c>
      <c r="F143" s="180" t="str">
        <f>IF(CADA_PROD!D143="","",SUMIFS(MOVI_ENTR!I:I,MOVI_ENTR!D:D,D143))</f>
        <v/>
      </c>
      <c r="G143" s="180" t="str">
        <f>IF(CADA_PROD!C143="","",SUMIFS(MOVI_SAID!H:H,MOVI_SAID!D:D,D143))</f>
        <v/>
      </c>
      <c r="H143" s="180" t="str">
        <f t="shared" si="6"/>
        <v/>
      </c>
      <c r="I143" s="179" t="str">
        <f>IF(CADA_PROD!C143="","",IFERROR(IF(H143&lt;=0,"Sem estoque",IF(H143/E143&lt;0.25,"Quase sem estoque",IF(H143/E143&lt;1.2,"Estoque baixo",IF(H143/E143&lt;2,"Estoque moderado","Estoque confortável")))),""))</f>
        <v/>
      </c>
      <c r="J143" s="182" t="str">
        <f>IF(CADA_PROD!C143="","",SUMIFS(MOVI_ENTR!M:M,MOVI_ENTR!D:D,D143))</f>
        <v/>
      </c>
      <c r="K143" s="183" t="str">
        <f>IF(CADA_PROD!C143="","",IFERROR($J143/SUM($J$6:$J$1006),""))</f>
        <v/>
      </c>
      <c r="L143" s="183" t="str">
        <f>IF(CADA_PROD!C143="","",IFERROR(H143/SUM($H$6:$H$1006)+P143,""))</f>
        <v/>
      </c>
      <c r="M143" s="182" t="str">
        <f>IF(CADA_PROD!$C143="","",IFERROR(SUMIFS(MOVI_ENTR!M:M,MOVI_ENTR!D:D,D143)/SUMIFS(MOVI_ENTR!I:I,MOVI_ENTR!D:D,D143),0))</f>
        <v/>
      </c>
      <c r="N143" s="184" t="str">
        <f>IF(CADA_PROD!C143="","",G143/E143)</f>
        <v/>
      </c>
      <c r="O143" s="21" t="str">
        <f t="shared" si="5"/>
        <v/>
      </c>
      <c r="P143" s="21">
        <v>1.3799999999999999E-4</v>
      </c>
    </row>
    <row r="144" spans="3:16" ht="30" customHeight="1">
      <c r="C144" s="178" t="str">
        <f>IF(CADA_PROD!C144="","",CADA_PROD!C144)</f>
        <v/>
      </c>
      <c r="D144" s="179" t="str">
        <f>IF(CADA_PROD!D144="","",CADA_PROD!D144)</f>
        <v/>
      </c>
      <c r="E144" s="180" t="str">
        <f>IF(CADA_PROD!E144="","",CADA_PROD!E144)</f>
        <v/>
      </c>
      <c r="F144" s="180" t="str">
        <f>IF(CADA_PROD!D144="","",SUMIFS(MOVI_ENTR!I:I,MOVI_ENTR!D:D,D144))</f>
        <v/>
      </c>
      <c r="G144" s="180" t="str">
        <f>IF(CADA_PROD!C144="","",SUMIFS(MOVI_SAID!H:H,MOVI_SAID!D:D,D144))</f>
        <v/>
      </c>
      <c r="H144" s="180" t="str">
        <f t="shared" si="6"/>
        <v/>
      </c>
      <c r="I144" s="179" t="str">
        <f>IF(CADA_PROD!C144="","",IFERROR(IF(H144&lt;=0,"Sem estoque",IF(H144/E144&lt;0.25,"Quase sem estoque",IF(H144/E144&lt;1.2,"Estoque baixo",IF(H144/E144&lt;2,"Estoque moderado","Estoque confortável")))),""))</f>
        <v/>
      </c>
      <c r="J144" s="182" t="str">
        <f>IF(CADA_PROD!C144="","",SUMIFS(MOVI_ENTR!M:M,MOVI_ENTR!D:D,D144))</f>
        <v/>
      </c>
      <c r="K144" s="183" t="str">
        <f>IF(CADA_PROD!C144="","",IFERROR($J144/SUM($J$6:$J$1006),""))</f>
        <v/>
      </c>
      <c r="L144" s="183" t="str">
        <f>IF(CADA_PROD!C144="","",IFERROR(H144/SUM($H$6:$H$1006)+P144,""))</f>
        <v/>
      </c>
      <c r="M144" s="182" t="str">
        <f>IF(CADA_PROD!$C144="","",IFERROR(SUMIFS(MOVI_ENTR!M:M,MOVI_ENTR!D:D,D144)/SUMIFS(MOVI_ENTR!I:I,MOVI_ENTR!D:D,D144),0))</f>
        <v/>
      </c>
      <c r="N144" s="184" t="str">
        <f>IF(CADA_PROD!C144="","",G144/E144)</f>
        <v/>
      </c>
      <c r="O144" s="21" t="str">
        <f t="shared" si="5"/>
        <v/>
      </c>
      <c r="P144" s="21">
        <v>1.3899999999999999E-4</v>
      </c>
    </row>
    <row r="145" spans="3:16" ht="30" customHeight="1">
      <c r="C145" s="178" t="str">
        <f>IF(CADA_PROD!C145="","",CADA_PROD!C145)</f>
        <v/>
      </c>
      <c r="D145" s="179" t="str">
        <f>IF(CADA_PROD!D145="","",CADA_PROD!D145)</f>
        <v/>
      </c>
      <c r="E145" s="180" t="str">
        <f>IF(CADA_PROD!E145="","",CADA_PROD!E145)</f>
        <v/>
      </c>
      <c r="F145" s="180" t="str">
        <f>IF(CADA_PROD!D145="","",SUMIFS(MOVI_ENTR!I:I,MOVI_ENTR!D:D,D145))</f>
        <v/>
      </c>
      <c r="G145" s="180" t="str">
        <f>IF(CADA_PROD!C145="","",SUMIFS(MOVI_SAID!H:H,MOVI_SAID!D:D,D145))</f>
        <v/>
      </c>
      <c r="H145" s="180" t="str">
        <f t="shared" si="6"/>
        <v/>
      </c>
      <c r="I145" s="179" t="str">
        <f>IF(CADA_PROD!C145="","",IFERROR(IF(H145&lt;=0,"Sem estoque",IF(H145/E145&lt;0.25,"Quase sem estoque",IF(H145/E145&lt;1.2,"Estoque baixo",IF(H145/E145&lt;2,"Estoque moderado","Estoque confortável")))),""))</f>
        <v/>
      </c>
      <c r="J145" s="182" t="str">
        <f>IF(CADA_PROD!C145="","",SUMIFS(MOVI_ENTR!M:M,MOVI_ENTR!D:D,D145))</f>
        <v/>
      </c>
      <c r="K145" s="183" t="str">
        <f>IF(CADA_PROD!C145="","",IFERROR($J145/SUM($J$6:$J$1006),""))</f>
        <v/>
      </c>
      <c r="L145" s="183" t="str">
        <f>IF(CADA_PROD!C145="","",IFERROR(H145/SUM($H$6:$H$1006)+P145,""))</f>
        <v/>
      </c>
      <c r="M145" s="182" t="str">
        <f>IF(CADA_PROD!$C145="","",IFERROR(SUMIFS(MOVI_ENTR!M:M,MOVI_ENTR!D:D,D145)/SUMIFS(MOVI_ENTR!I:I,MOVI_ENTR!D:D,D145),0))</f>
        <v/>
      </c>
      <c r="N145" s="184" t="str">
        <f>IF(CADA_PROD!C145="","",G145/E145)</f>
        <v/>
      </c>
      <c r="O145" s="21" t="str">
        <f t="shared" si="5"/>
        <v/>
      </c>
      <c r="P145" s="21">
        <v>1.3999999999999999E-4</v>
      </c>
    </row>
    <row r="146" spans="3:16" ht="30" customHeight="1">
      <c r="C146" s="178" t="str">
        <f>IF(CADA_PROD!C146="","",CADA_PROD!C146)</f>
        <v/>
      </c>
      <c r="D146" s="179" t="str">
        <f>IF(CADA_PROD!D146="","",CADA_PROD!D146)</f>
        <v/>
      </c>
      <c r="E146" s="180" t="str">
        <f>IF(CADA_PROD!E146="","",CADA_PROD!E146)</f>
        <v/>
      </c>
      <c r="F146" s="180" t="str">
        <f>IF(CADA_PROD!D146="","",SUMIFS(MOVI_ENTR!I:I,MOVI_ENTR!D:D,D146))</f>
        <v/>
      </c>
      <c r="G146" s="180" t="str">
        <f>IF(CADA_PROD!C146="","",SUMIFS(MOVI_SAID!H:H,MOVI_SAID!D:D,D146))</f>
        <v/>
      </c>
      <c r="H146" s="180" t="str">
        <f t="shared" si="6"/>
        <v/>
      </c>
      <c r="I146" s="179" t="str">
        <f>IF(CADA_PROD!C146="","",IFERROR(IF(H146&lt;=0,"Sem estoque",IF(H146/E146&lt;0.25,"Quase sem estoque",IF(H146/E146&lt;1.2,"Estoque baixo",IF(H146/E146&lt;2,"Estoque moderado","Estoque confortável")))),""))</f>
        <v/>
      </c>
      <c r="J146" s="182" t="str">
        <f>IF(CADA_PROD!C146="","",SUMIFS(MOVI_ENTR!M:M,MOVI_ENTR!D:D,D146))</f>
        <v/>
      </c>
      <c r="K146" s="183" t="str">
        <f>IF(CADA_PROD!C146="","",IFERROR($J146/SUM($J$6:$J$1006),""))</f>
        <v/>
      </c>
      <c r="L146" s="183" t="str">
        <f>IF(CADA_PROD!C146="","",IFERROR(H146/SUM($H$6:$H$1006)+P146,""))</f>
        <v/>
      </c>
      <c r="M146" s="182" t="str">
        <f>IF(CADA_PROD!$C146="","",IFERROR(SUMIFS(MOVI_ENTR!M:M,MOVI_ENTR!D:D,D146)/SUMIFS(MOVI_ENTR!I:I,MOVI_ENTR!D:D,D146),0))</f>
        <v/>
      </c>
      <c r="N146" s="184" t="str">
        <f>IF(CADA_PROD!C146="","",G146/E146)</f>
        <v/>
      </c>
      <c r="O146" s="21" t="str">
        <f t="shared" si="5"/>
        <v/>
      </c>
      <c r="P146" s="21">
        <v>1.4100000000000001E-4</v>
      </c>
    </row>
    <row r="147" spans="3:16" ht="30" customHeight="1">
      <c r="C147" s="178" t="str">
        <f>IF(CADA_PROD!C147="","",CADA_PROD!C147)</f>
        <v/>
      </c>
      <c r="D147" s="179" t="str">
        <f>IF(CADA_PROD!D147="","",CADA_PROD!D147)</f>
        <v/>
      </c>
      <c r="E147" s="180" t="str">
        <f>IF(CADA_PROD!E147="","",CADA_PROD!E147)</f>
        <v/>
      </c>
      <c r="F147" s="180" t="str">
        <f>IF(CADA_PROD!D147="","",SUMIFS(MOVI_ENTR!I:I,MOVI_ENTR!D:D,D147))</f>
        <v/>
      </c>
      <c r="G147" s="180" t="str">
        <f>IF(CADA_PROD!C147="","",SUMIFS(MOVI_SAID!H:H,MOVI_SAID!D:D,D147))</f>
        <v/>
      </c>
      <c r="H147" s="180" t="str">
        <f t="shared" si="6"/>
        <v/>
      </c>
      <c r="I147" s="179" t="str">
        <f>IF(CADA_PROD!C147="","",IFERROR(IF(H147&lt;=0,"Sem estoque",IF(H147/E147&lt;0.25,"Quase sem estoque",IF(H147/E147&lt;1.2,"Estoque baixo",IF(H147/E147&lt;2,"Estoque moderado","Estoque confortável")))),""))</f>
        <v/>
      </c>
      <c r="J147" s="182" t="str">
        <f>IF(CADA_PROD!C147="","",SUMIFS(MOVI_ENTR!M:M,MOVI_ENTR!D:D,D147))</f>
        <v/>
      </c>
      <c r="K147" s="183" t="str">
        <f>IF(CADA_PROD!C147="","",IFERROR($J147/SUM($J$6:$J$1006),""))</f>
        <v/>
      </c>
      <c r="L147" s="183" t="str">
        <f>IF(CADA_PROD!C147="","",IFERROR(H147/SUM($H$6:$H$1006)+P147,""))</f>
        <v/>
      </c>
      <c r="M147" s="182" t="str">
        <f>IF(CADA_PROD!$C147="","",IFERROR(SUMIFS(MOVI_ENTR!M:M,MOVI_ENTR!D:D,D147)/SUMIFS(MOVI_ENTR!I:I,MOVI_ENTR!D:D,D147),0))</f>
        <v/>
      </c>
      <c r="N147" s="184" t="str">
        <f>IF(CADA_PROD!C147="","",G147/E147)</f>
        <v/>
      </c>
      <c r="O147" s="21" t="str">
        <f t="shared" si="5"/>
        <v/>
      </c>
      <c r="P147" s="21">
        <v>1.4200000000000001E-4</v>
      </c>
    </row>
    <row r="148" spans="3:16" ht="30" customHeight="1">
      <c r="C148" s="178" t="str">
        <f>IF(CADA_PROD!C148="","",CADA_PROD!C148)</f>
        <v/>
      </c>
      <c r="D148" s="179" t="str">
        <f>IF(CADA_PROD!D148="","",CADA_PROD!D148)</f>
        <v/>
      </c>
      <c r="E148" s="180" t="str">
        <f>IF(CADA_PROD!E148="","",CADA_PROD!E148)</f>
        <v/>
      </c>
      <c r="F148" s="180" t="str">
        <f>IF(CADA_PROD!D148="","",SUMIFS(MOVI_ENTR!I:I,MOVI_ENTR!D:D,D148))</f>
        <v/>
      </c>
      <c r="G148" s="180" t="str">
        <f>IF(CADA_PROD!C148="","",SUMIFS(MOVI_SAID!H:H,MOVI_SAID!D:D,D148))</f>
        <v/>
      </c>
      <c r="H148" s="180" t="str">
        <f t="shared" si="6"/>
        <v/>
      </c>
      <c r="I148" s="179" t="str">
        <f>IF(CADA_PROD!C148="","",IFERROR(IF(H148&lt;=0,"Sem estoque",IF(H148/E148&lt;0.25,"Quase sem estoque",IF(H148/E148&lt;1.2,"Estoque baixo",IF(H148/E148&lt;2,"Estoque moderado","Estoque confortável")))),""))</f>
        <v/>
      </c>
      <c r="J148" s="182" t="str">
        <f>IF(CADA_PROD!C148="","",SUMIFS(MOVI_ENTR!M:M,MOVI_ENTR!D:D,D148))</f>
        <v/>
      </c>
      <c r="K148" s="183" t="str">
        <f>IF(CADA_PROD!C148="","",IFERROR($J148/SUM($J$6:$J$1006),""))</f>
        <v/>
      </c>
      <c r="L148" s="183" t="str">
        <f>IF(CADA_PROD!C148="","",IFERROR(H148/SUM($H$6:$H$1006)+P148,""))</f>
        <v/>
      </c>
      <c r="M148" s="182" t="str">
        <f>IF(CADA_PROD!$C148="","",IFERROR(SUMIFS(MOVI_ENTR!M:M,MOVI_ENTR!D:D,D148)/SUMIFS(MOVI_ENTR!I:I,MOVI_ENTR!D:D,D148),0))</f>
        <v/>
      </c>
      <c r="N148" s="184" t="str">
        <f>IF(CADA_PROD!C148="","",G148/E148)</f>
        <v/>
      </c>
      <c r="O148" s="21" t="str">
        <f t="shared" si="5"/>
        <v/>
      </c>
      <c r="P148" s="21">
        <v>1.4300000000000001E-4</v>
      </c>
    </row>
    <row r="149" spans="3:16" ht="30" customHeight="1">
      <c r="C149" s="178" t="str">
        <f>IF(CADA_PROD!C149="","",CADA_PROD!C149)</f>
        <v/>
      </c>
      <c r="D149" s="179" t="str">
        <f>IF(CADA_PROD!D149="","",CADA_PROD!D149)</f>
        <v/>
      </c>
      <c r="E149" s="180" t="str">
        <f>IF(CADA_PROD!E149="","",CADA_PROD!E149)</f>
        <v/>
      </c>
      <c r="F149" s="180" t="str">
        <f>IF(CADA_PROD!D149="","",SUMIFS(MOVI_ENTR!I:I,MOVI_ENTR!D:D,D149))</f>
        <v/>
      </c>
      <c r="G149" s="180" t="str">
        <f>IF(CADA_PROD!C149="","",SUMIFS(MOVI_SAID!H:H,MOVI_SAID!D:D,D149))</f>
        <v/>
      </c>
      <c r="H149" s="180" t="str">
        <f t="shared" si="6"/>
        <v/>
      </c>
      <c r="I149" s="179" t="str">
        <f>IF(CADA_PROD!C149="","",IFERROR(IF(H149&lt;=0,"Sem estoque",IF(H149/E149&lt;0.25,"Quase sem estoque",IF(H149/E149&lt;1.2,"Estoque baixo",IF(H149/E149&lt;2,"Estoque moderado","Estoque confortável")))),""))</f>
        <v/>
      </c>
      <c r="J149" s="182" t="str">
        <f>IF(CADA_PROD!C149="","",SUMIFS(MOVI_ENTR!M:M,MOVI_ENTR!D:D,D149))</f>
        <v/>
      </c>
      <c r="K149" s="183" t="str">
        <f>IF(CADA_PROD!C149="","",IFERROR($J149/SUM($J$6:$J$1006),""))</f>
        <v/>
      </c>
      <c r="L149" s="183" t="str">
        <f>IF(CADA_PROD!C149="","",IFERROR(H149/SUM($H$6:$H$1006)+P149,""))</f>
        <v/>
      </c>
      <c r="M149" s="182" t="str">
        <f>IF(CADA_PROD!$C149="","",IFERROR(SUMIFS(MOVI_ENTR!M:M,MOVI_ENTR!D:D,D149)/SUMIFS(MOVI_ENTR!I:I,MOVI_ENTR!D:D,D149),0))</f>
        <v/>
      </c>
      <c r="N149" s="184" t="str">
        <f>IF(CADA_PROD!C149="","",G149/E149)</f>
        <v/>
      </c>
      <c r="O149" s="21" t="str">
        <f t="shared" si="5"/>
        <v/>
      </c>
      <c r="P149" s="21">
        <v>1.44E-4</v>
      </c>
    </row>
    <row r="150" spans="3:16" ht="30" customHeight="1">
      <c r="C150" s="178" t="str">
        <f>IF(CADA_PROD!C150="","",CADA_PROD!C150)</f>
        <v/>
      </c>
      <c r="D150" s="179" t="str">
        <f>IF(CADA_PROD!D150="","",CADA_PROD!D150)</f>
        <v/>
      </c>
      <c r="E150" s="180" t="str">
        <f>IF(CADA_PROD!E150="","",CADA_PROD!E150)</f>
        <v/>
      </c>
      <c r="F150" s="180" t="str">
        <f>IF(CADA_PROD!D150="","",SUMIFS(MOVI_ENTR!I:I,MOVI_ENTR!D:D,D150))</f>
        <v/>
      </c>
      <c r="G150" s="180" t="str">
        <f>IF(CADA_PROD!C150="","",SUMIFS(MOVI_SAID!H:H,MOVI_SAID!D:D,D150))</f>
        <v/>
      </c>
      <c r="H150" s="180" t="str">
        <f t="shared" si="6"/>
        <v/>
      </c>
      <c r="I150" s="179" t="str">
        <f>IF(CADA_PROD!C150="","",IFERROR(IF(H150&lt;=0,"Sem estoque",IF(H150/E150&lt;0.25,"Quase sem estoque",IF(H150/E150&lt;1.2,"Estoque baixo",IF(H150/E150&lt;2,"Estoque moderado","Estoque confortável")))),""))</f>
        <v/>
      </c>
      <c r="J150" s="182" t="str">
        <f>IF(CADA_PROD!C150="","",SUMIFS(MOVI_ENTR!M:M,MOVI_ENTR!D:D,D150))</f>
        <v/>
      </c>
      <c r="K150" s="183" t="str">
        <f>IF(CADA_PROD!C150="","",IFERROR($J150/SUM($J$6:$J$1006),""))</f>
        <v/>
      </c>
      <c r="L150" s="183" t="str">
        <f>IF(CADA_PROD!C150="","",IFERROR(H150/SUM($H$6:$H$1006)+P150,""))</f>
        <v/>
      </c>
      <c r="M150" s="182" t="str">
        <f>IF(CADA_PROD!$C150="","",IFERROR(SUMIFS(MOVI_ENTR!M:M,MOVI_ENTR!D:D,D150)/SUMIFS(MOVI_ENTR!I:I,MOVI_ENTR!D:D,D150),0))</f>
        <v/>
      </c>
      <c r="N150" s="184" t="str">
        <f>IF(CADA_PROD!C150="","",G150/E150)</f>
        <v/>
      </c>
      <c r="O150" s="21" t="str">
        <f t="shared" si="5"/>
        <v/>
      </c>
      <c r="P150" s="21">
        <v>1.45E-4</v>
      </c>
    </row>
    <row r="151" spans="3:16" ht="30" customHeight="1">
      <c r="C151" s="178" t="str">
        <f>IF(CADA_PROD!C151="","",CADA_PROD!C151)</f>
        <v/>
      </c>
      <c r="D151" s="179" t="str">
        <f>IF(CADA_PROD!D151="","",CADA_PROD!D151)</f>
        <v/>
      </c>
      <c r="E151" s="180" t="str">
        <f>IF(CADA_PROD!E151="","",CADA_PROD!E151)</f>
        <v/>
      </c>
      <c r="F151" s="180" t="str">
        <f>IF(CADA_PROD!D151="","",SUMIFS(MOVI_ENTR!I:I,MOVI_ENTR!D:D,D151))</f>
        <v/>
      </c>
      <c r="G151" s="180" t="str">
        <f>IF(CADA_PROD!C151="","",SUMIFS(MOVI_SAID!H:H,MOVI_SAID!D:D,D151))</f>
        <v/>
      </c>
      <c r="H151" s="180" t="str">
        <f t="shared" si="6"/>
        <v/>
      </c>
      <c r="I151" s="179" t="str">
        <f>IF(CADA_PROD!C151="","",IFERROR(IF(H151&lt;=0,"Sem estoque",IF(H151/E151&lt;0.25,"Quase sem estoque",IF(H151/E151&lt;1.2,"Estoque baixo",IF(H151/E151&lt;2,"Estoque moderado","Estoque confortável")))),""))</f>
        <v/>
      </c>
      <c r="J151" s="182" t="str">
        <f>IF(CADA_PROD!C151="","",SUMIFS(MOVI_ENTR!M:M,MOVI_ENTR!D:D,D151))</f>
        <v/>
      </c>
      <c r="K151" s="183" t="str">
        <f>IF(CADA_PROD!C151="","",IFERROR($J151/SUM($J$6:$J$1006),""))</f>
        <v/>
      </c>
      <c r="L151" s="183" t="str">
        <f>IF(CADA_PROD!C151="","",IFERROR(H151/SUM($H$6:$H$1006)+P151,""))</f>
        <v/>
      </c>
      <c r="M151" s="182" t="str">
        <f>IF(CADA_PROD!$C151="","",IFERROR(SUMIFS(MOVI_ENTR!M:M,MOVI_ENTR!D:D,D151)/SUMIFS(MOVI_ENTR!I:I,MOVI_ENTR!D:D,D151),0))</f>
        <v/>
      </c>
      <c r="N151" s="184" t="str">
        <f>IF(CADA_PROD!C151="","",G151/E151)</f>
        <v/>
      </c>
      <c r="O151" s="21" t="str">
        <f t="shared" si="5"/>
        <v/>
      </c>
      <c r="P151" s="21">
        <v>1.46E-4</v>
      </c>
    </row>
    <row r="152" spans="3:16" ht="30" customHeight="1">
      <c r="C152" s="178" t="str">
        <f>IF(CADA_PROD!C152="","",CADA_PROD!C152)</f>
        <v/>
      </c>
      <c r="D152" s="179" t="str">
        <f>IF(CADA_PROD!D152="","",CADA_PROD!D152)</f>
        <v/>
      </c>
      <c r="E152" s="180" t="str">
        <f>IF(CADA_PROD!E152="","",CADA_PROD!E152)</f>
        <v/>
      </c>
      <c r="F152" s="180" t="str">
        <f>IF(CADA_PROD!D152="","",SUMIFS(MOVI_ENTR!I:I,MOVI_ENTR!D:D,D152))</f>
        <v/>
      </c>
      <c r="G152" s="180" t="str">
        <f>IF(CADA_PROD!C152="","",SUMIFS(MOVI_SAID!H:H,MOVI_SAID!D:D,D152))</f>
        <v/>
      </c>
      <c r="H152" s="180" t="str">
        <f t="shared" si="6"/>
        <v/>
      </c>
      <c r="I152" s="179" t="str">
        <f>IF(CADA_PROD!C152="","",IFERROR(IF(H152&lt;=0,"Sem estoque",IF(H152/E152&lt;0.25,"Quase sem estoque",IF(H152/E152&lt;1.2,"Estoque baixo",IF(H152/E152&lt;2,"Estoque moderado","Estoque confortável")))),""))</f>
        <v/>
      </c>
      <c r="J152" s="182" t="str">
        <f>IF(CADA_PROD!C152="","",SUMIFS(MOVI_ENTR!M:M,MOVI_ENTR!D:D,D152))</f>
        <v/>
      </c>
      <c r="K152" s="183" t="str">
        <f>IF(CADA_PROD!C152="","",IFERROR($J152/SUM($J$6:$J$1006),""))</f>
        <v/>
      </c>
      <c r="L152" s="183" t="str">
        <f>IF(CADA_PROD!C152="","",IFERROR(H152/SUM($H$6:$H$1006)+P152,""))</f>
        <v/>
      </c>
      <c r="M152" s="182" t="str">
        <f>IF(CADA_PROD!$C152="","",IFERROR(SUMIFS(MOVI_ENTR!M:M,MOVI_ENTR!D:D,D152)/SUMIFS(MOVI_ENTR!I:I,MOVI_ENTR!D:D,D152),0))</f>
        <v/>
      </c>
      <c r="N152" s="184" t="str">
        <f>IF(CADA_PROD!C152="","",G152/E152)</f>
        <v/>
      </c>
      <c r="O152" s="21" t="str">
        <f t="shared" si="5"/>
        <v/>
      </c>
      <c r="P152" s="21">
        <v>1.47E-4</v>
      </c>
    </row>
    <row r="153" spans="3:16" ht="30" customHeight="1">
      <c r="C153" s="178" t="str">
        <f>IF(CADA_PROD!C153="","",CADA_PROD!C153)</f>
        <v/>
      </c>
      <c r="D153" s="179" t="str">
        <f>IF(CADA_PROD!D153="","",CADA_PROD!D153)</f>
        <v/>
      </c>
      <c r="E153" s="180" t="str">
        <f>IF(CADA_PROD!E153="","",CADA_PROD!E153)</f>
        <v/>
      </c>
      <c r="F153" s="180" t="str">
        <f>IF(CADA_PROD!D153="","",SUMIFS(MOVI_ENTR!I:I,MOVI_ENTR!D:D,D153))</f>
        <v/>
      </c>
      <c r="G153" s="180" t="str">
        <f>IF(CADA_PROD!C153="","",SUMIFS(MOVI_SAID!H:H,MOVI_SAID!D:D,D153))</f>
        <v/>
      </c>
      <c r="H153" s="180" t="str">
        <f t="shared" si="6"/>
        <v/>
      </c>
      <c r="I153" s="179" t="str">
        <f>IF(CADA_PROD!C153="","",IFERROR(IF(H153&lt;=0,"Sem estoque",IF(H153/E153&lt;0.25,"Quase sem estoque",IF(H153/E153&lt;1.2,"Estoque baixo",IF(H153/E153&lt;2,"Estoque moderado","Estoque confortável")))),""))</f>
        <v/>
      </c>
      <c r="J153" s="182" t="str">
        <f>IF(CADA_PROD!C153="","",SUMIFS(MOVI_ENTR!M:M,MOVI_ENTR!D:D,D153))</f>
        <v/>
      </c>
      <c r="K153" s="183" t="str">
        <f>IF(CADA_PROD!C153="","",IFERROR($J153/SUM($J$6:$J$1006),""))</f>
        <v/>
      </c>
      <c r="L153" s="183" t="str">
        <f>IF(CADA_PROD!C153="","",IFERROR(H153/SUM($H$6:$H$1006)+P153,""))</f>
        <v/>
      </c>
      <c r="M153" s="182" t="str">
        <f>IF(CADA_PROD!$C153="","",IFERROR(SUMIFS(MOVI_ENTR!M:M,MOVI_ENTR!D:D,D153)/SUMIFS(MOVI_ENTR!I:I,MOVI_ENTR!D:D,D153),0))</f>
        <v/>
      </c>
      <c r="N153" s="184" t="str">
        <f>IF(CADA_PROD!C153="","",G153/E153)</f>
        <v/>
      </c>
      <c r="O153" s="21" t="str">
        <f t="shared" si="5"/>
        <v/>
      </c>
      <c r="P153" s="21">
        <v>1.4799999999999999E-4</v>
      </c>
    </row>
    <row r="154" spans="3:16" ht="30" customHeight="1">
      <c r="C154" s="178" t="str">
        <f>IF(CADA_PROD!C154="","",CADA_PROD!C154)</f>
        <v/>
      </c>
      <c r="D154" s="179" t="str">
        <f>IF(CADA_PROD!D154="","",CADA_PROD!D154)</f>
        <v/>
      </c>
      <c r="E154" s="180" t="str">
        <f>IF(CADA_PROD!E154="","",CADA_PROD!E154)</f>
        <v/>
      </c>
      <c r="F154" s="180" t="str">
        <f>IF(CADA_PROD!D154="","",SUMIFS(MOVI_ENTR!I:I,MOVI_ENTR!D:D,D154))</f>
        <v/>
      </c>
      <c r="G154" s="180" t="str">
        <f>IF(CADA_PROD!C154="","",SUMIFS(MOVI_SAID!H:H,MOVI_SAID!D:D,D154))</f>
        <v/>
      </c>
      <c r="H154" s="180" t="str">
        <f t="shared" si="6"/>
        <v/>
      </c>
      <c r="I154" s="179" t="str">
        <f>IF(CADA_PROD!C154="","",IFERROR(IF(H154&lt;=0,"Sem estoque",IF(H154/E154&lt;0.25,"Quase sem estoque",IF(H154/E154&lt;1.2,"Estoque baixo",IF(H154/E154&lt;2,"Estoque moderado","Estoque confortável")))),""))</f>
        <v/>
      </c>
      <c r="J154" s="182" t="str">
        <f>IF(CADA_PROD!C154="","",SUMIFS(MOVI_ENTR!M:M,MOVI_ENTR!D:D,D154))</f>
        <v/>
      </c>
      <c r="K154" s="183" t="str">
        <f>IF(CADA_PROD!C154="","",IFERROR($J154/SUM($J$6:$J$1006),""))</f>
        <v/>
      </c>
      <c r="L154" s="183" t="str">
        <f>IF(CADA_PROD!C154="","",IFERROR(H154/SUM($H$6:$H$1006)+P154,""))</f>
        <v/>
      </c>
      <c r="M154" s="182" t="str">
        <f>IF(CADA_PROD!$C154="","",IFERROR(SUMIFS(MOVI_ENTR!M:M,MOVI_ENTR!D:D,D154)/SUMIFS(MOVI_ENTR!I:I,MOVI_ENTR!D:D,D154),0))</f>
        <v/>
      </c>
      <c r="N154" s="184" t="str">
        <f>IF(CADA_PROD!C154="","",G154/E154)</f>
        <v/>
      </c>
      <c r="O154" s="21" t="str">
        <f t="shared" si="5"/>
        <v/>
      </c>
      <c r="P154" s="21">
        <v>1.4899999999999999E-4</v>
      </c>
    </row>
    <row r="155" spans="3:16" ht="30" customHeight="1">
      <c r="C155" s="178" t="str">
        <f>IF(CADA_PROD!C155="","",CADA_PROD!C155)</f>
        <v/>
      </c>
      <c r="D155" s="179" t="str">
        <f>IF(CADA_PROD!D155="","",CADA_PROD!D155)</f>
        <v/>
      </c>
      <c r="E155" s="180" t="str">
        <f>IF(CADA_PROD!E155="","",CADA_PROD!E155)</f>
        <v/>
      </c>
      <c r="F155" s="180" t="str">
        <f>IF(CADA_PROD!D155="","",SUMIFS(MOVI_ENTR!I:I,MOVI_ENTR!D:D,D155))</f>
        <v/>
      </c>
      <c r="G155" s="180" t="str">
        <f>IF(CADA_PROD!C155="","",SUMIFS(MOVI_SAID!H:H,MOVI_SAID!D:D,D155))</f>
        <v/>
      </c>
      <c r="H155" s="180" t="str">
        <f t="shared" si="6"/>
        <v/>
      </c>
      <c r="I155" s="179" t="str">
        <f>IF(CADA_PROD!C155="","",IFERROR(IF(H155&lt;=0,"Sem estoque",IF(H155/E155&lt;0.25,"Quase sem estoque",IF(H155/E155&lt;1.2,"Estoque baixo",IF(H155/E155&lt;2,"Estoque moderado","Estoque confortável")))),""))</f>
        <v/>
      </c>
      <c r="J155" s="182" t="str">
        <f>IF(CADA_PROD!C155="","",SUMIFS(MOVI_ENTR!M:M,MOVI_ENTR!D:D,D155))</f>
        <v/>
      </c>
      <c r="K155" s="183" t="str">
        <f>IF(CADA_PROD!C155="","",IFERROR($J155/SUM($J$6:$J$1006),""))</f>
        <v/>
      </c>
      <c r="L155" s="183" t="str">
        <f>IF(CADA_PROD!C155="","",IFERROR(H155/SUM($H$6:$H$1006)+P155,""))</f>
        <v/>
      </c>
      <c r="M155" s="182" t="str">
        <f>IF(CADA_PROD!$C155="","",IFERROR(SUMIFS(MOVI_ENTR!M:M,MOVI_ENTR!D:D,D155)/SUMIFS(MOVI_ENTR!I:I,MOVI_ENTR!D:D,D155),0))</f>
        <v/>
      </c>
      <c r="N155" s="184" t="str">
        <f>IF(CADA_PROD!C155="","",G155/E155)</f>
        <v/>
      </c>
      <c r="O155" s="21" t="str">
        <f t="shared" si="5"/>
        <v/>
      </c>
      <c r="P155" s="21">
        <v>1.4999999999999999E-4</v>
      </c>
    </row>
    <row r="156" spans="3:16" ht="30" customHeight="1">
      <c r="C156" s="178" t="str">
        <f>IF(CADA_PROD!C156="","",CADA_PROD!C156)</f>
        <v/>
      </c>
      <c r="D156" s="179" t="str">
        <f>IF(CADA_PROD!D156="","",CADA_PROD!D156)</f>
        <v/>
      </c>
      <c r="E156" s="180" t="str">
        <f>IF(CADA_PROD!E156="","",CADA_PROD!E156)</f>
        <v/>
      </c>
      <c r="F156" s="180" t="str">
        <f>IF(CADA_PROD!D156="","",SUMIFS(MOVI_ENTR!I:I,MOVI_ENTR!D:D,D156))</f>
        <v/>
      </c>
      <c r="G156" s="180" t="str">
        <f>IF(CADA_PROD!C156="","",SUMIFS(MOVI_SAID!H:H,MOVI_SAID!D:D,D156))</f>
        <v/>
      </c>
      <c r="H156" s="180" t="str">
        <f t="shared" si="6"/>
        <v/>
      </c>
      <c r="I156" s="179" t="str">
        <f>IF(CADA_PROD!C156="","",IFERROR(IF(H156&lt;=0,"Sem estoque",IF(H156/E156&lt;0.25,"Quase sem estoque",IF(H156/E156&lt;1.2,"Estoque baixo",IF(H156/E156&lt;2,"Estoque moderado","Estoque confortável")))),""))</f>
        <v/>
      </c>
      <c r="J156" s="182" t="str">
        <f>IF(CADA_PROD!C156="","",SUMIFS(MOVI_ENTR!M:M,MOVI_ENTR!D:D,D156))</f>
        <v/>
      </c>
      <c r="K156" s="183" t="str">
        <f>IF(CADA_PROD!C156="","",IFERROR($J156/SUM($J$6:$J$1006),""))</f>
        <v/>
      </c>
      <c r="L156" s="183" t="str">
        <f>IF(CADA_PROD!C156="","",IFERROR(H156/SUM($H$6:$H$1006)+P156,""))</f>
        <v/>
      </c>
      <c r="M156" s="182" t="str">
        <f>IF(CADA_PROD!$C156="","",IFERROR(SUMIFS(MOVI_ENTR!M:M,MOVI_ENTR!D:D,D156)/SUMIFS(MOVI_ENTR!I:I,MOVI_ENTR!D:D,D156),0))</f>
        <v/>
      </c>
      <c r="N156" s="184" t="str">
        <f>IF(CADA_PROD!C156="","",G156/E156)</f>
        <v/>
      </c>
      <c r="O156" s="21" t="str">
        <f t="shared" si="5"/>
        <v/>
      </c>
      <c r="P156" s="21">
        <v>1.5100000000000001E-4</v>
      </c>
    </row>
    <row r="157" spans="3:16" ht="30" customHeight="1">
      <c r="C157" s="178" t="str">
        <f>IF(CADA_PROD!C157="","",CADA_PROD!C157)</f>
        <v/>
      </c>
      <c r="D157" s="179" t="str">
        <f>IF(CADA_PROD!D157="","",CADA_PROD!D157)</f>
        <v/>
      </c>
      <c r="E157" s="180" t="str">
        <f>IF(CADA_PROD!E157="","",CADA_PROD!E157)</f>
        <v/>
      </c>
      <c r="F157" s="180" t="str">
        <f>IF(CADA_PROD!D157="","",SUMIFS(MOVI_ENTR!I:I,MOVI_ENTR!D:D,D157))</f>
        <v/>
      </c>
      <c r="G157" s="180" t="str">
        <f>IF(CADA_PROD!C157="","",SUMIFS(MOVI_SAID!H:H,MOVI_SAID!D:D,D157))</f>
        <v/>
      </c>
      <c r="H157" s="180" t="str">
        <f t="shared" si="6"/>
        <v/>
      </c>
      <c r="I157" s="179" t="str">
        <f>IF(CADA_PROD!C157="","",IFERROR(IF(H157&lt;=0,"Sem estoque",IF(H157/E157&lt;0.25,"Quase sem estoque",IF(H157/E157&lt;1.2,"Estoque baixo",IF(H157/E157&lt;2,"Estoque moderado","Estoque confortável")))),""))</f>
        <v/>
      </c>
      <c r="J157" s="182" t="str">
        <f>IF(CADA_PROD!C157="","",SUMIFS(MOVI_ENTR!M:M,MOVI_ENTR!D:D,D157))</f>
        <v/>
      </c>
      <c r="K157" s="183" t="str">
        <f>IF(CADA_PROD!C157="","",IFERROR($J157/SUM($J$6:$J$1006),""))</f>
        <v/>
      </c>
      <c r="L157" s="183" t="str">
        <f>IF(CADA_PROD!C157="","",IFERROR(H157/SUM($H$6:$H$1006)+P157,""))</f>
        <v/>
      </c>
      <c r="M157" s="182" t="str">
        <f>IF(CADA_PROD!$C157="","",IFERROR(SUMIFS(MOVI_ENTR!M:M,MOVI_ENTR!D:D,D157)/SUMIFS(MOVI_ENTR!I:I,MOVI_ENTR!D:D,D157),0))</f>
        <v/>
      </c>
      <c r="N157" s="184" t="str">
        <f>IF(CADA_PROD!C157="","",G157/E157)</f>
        <v/>
      </c>
      <c r="O157" s="21" t="str">
        <f t="shared" si="5"/>
        <v/>
      </c>
      <c r="P157" s="21">
        <v>1.5200000000000001E-4</v>
      </c>
    </row>
    <row r="158" spans="3:16" ht="30" customHeight="1">
      <c r="C158" s="178" t="str">
        <f>IF(CADA_PROD!C158="","",CADA_PROD!C158)</f>
        <v/>
      </c>
      <c r="D158" s="179" t="str">
        <f>IF(CADA_PROD!D158="","",CADA_PROD!D158)</f>
        <v/>
      </c>
      <c r="E158" s="180" t="str">
        <f>IF(CADA_PROD!E158="","",CADA_PROD!E158)</f>
        <v/>
      </c>
      <c r="F158" s="180" t="str">
        <f>IF(CADA_PROD!D158="","",SUMIFS(MOVI_ENTR!I:I,MOVI_ENTR!D:D,D158))</f>
        <v/>
      </c>
      <c r="G158" s="180" t="str">
        <f>IF(CADA_PROD!C158="","",SUMIFS(MOVI_SAID!H:H,MOVI_SAID!D:D,D158))</f>
        <v/>
      </c>
      <c r="H158" s="180" t="str">
        <f t="shared" si="6"/>
        <v/>
      </c>
      <c r="I158" s="179" t="str">
        <f>IF(CADA_PROD!C158="","",IFERROR(IF(H158&lt;=0,"Sem estoque",IF(H158/E158&lt;0.25,"Quase sem estoque",IF(H158/E158&lt;1.2,"Estoque baixo",IF(H158/E158&lt;2,"Estoque moderado","Estoque confortável")))),""))</f>
        <v/>
      </c>
      <c r="J158" s="182" t="str">
        <f>IF(CADA_PROD!C158="","",SUMIFS(MOVI_ENTR!M:M,MOVI_ENTR!D:D,D158))</f>
        <v/>
      </c>
      <c r="K158" s="183" t="str">
        <f>IF(CADA_PROD!C158="","",IFERROR($J158/SUM($J$6:$J$1006),""))</f>
        <v/>
      </c>
      <c r="L158" s="183" t="str">
        <f>IF(CADA_PROD!C158="","",IFERROR(H158/SUM($H$6:$H$1006)+P158,""))</f>
        <v/>
      </c>
      <c r="M158" s="182" t="str">
        <f>IF(CADA_PROD!$C158="","",IFERROR(SUMIFS(MOVI_ENTR!M:M,MOVI_ENTR!D:D,D158)/SUMIFS(MOVI_ENTR!I:I,MOVI_ENTR!D:D,D158),0))</f>
        <v/>
      </c>
      <c r="N158" s="184" t="str">
        <f>IF(CADA_PROD!C158="","",G158/E158)</f>
        <v/>
      </c>
      <c r="O158" s="21" t="str">
        <f t="shared" si="5"/>
        <v/>
      </c>
      <c r="P158" s="21">
        <v>1.5300000000000001E-4</v>
      </c>
    </row>
    <row r="159" spans="3:16" ht="30" customHeight="1">
      <c r="C159" s="178" t="str">
        <f>IF(CADA_PROD!C159="","",CADA_PROD!C159)</f>
        <v/>
      </c>
      <c r="D159" s="179" t="str">
        <f>IF(CADA_PROD!D159="","",CADA_PROD!D159)</f>
        <v/>
      </c>
      <c r="E159" s="180" t="str">
        <f>IF(CADA_PROD!E159="","",CADA_PROD!E159)</f>
        <v/>
      </c>
      <c r="F159" s="180" t="str">
        <f>IF(CADA_PROD!D159="","",SUMIFS(MOVI_ENTR!I:I,MOVI_ENTR!D:D,D159))</f>
        <v/>
      </c>
      <c r="G159" s="180" t="str">
        <f>IF(CADA_PROD!C159="","",SUMIFS(MOVI_SAID!H:H,MOVI_SAID!D:D,D159))</f>
        <v/>
      </c>
      <c r="H159" s="180" t="str">
        <f t="shared" si="6"/>
        <v/>
      </c>
      <c r="I159" s="179" t="str">
        <f>IF(CADA_PROD!C159="","",IFERROR(IF(H159&lt;=0,"Sem estoque",IF(H159/E159&lt;0.25,"Quase sem estoque",IF(H159/E159&lt;1.2,"Estoque baixo",IF(H159/E159&lt;2,"Estoque moderado","Estoque confortável")))),""))</f>
        <v/>
      </c>
      <c r="J159" s="182" t="str">
        <f>IF(CADA_PROD!C159="","",SUMIFS(MOVI_ENTR!M:M,MOVI_ENTR!D:D,D159))</f>
        <v/>
      </c>
      <c r="K159" s="183" t="str">
        <f>IF(CADA_PROD!C159="","",IFERROR($J159/SUM($J$6:$J$1006),""))</f>
        <v/>
      </c>
      <c r="L159" s="183" t="str">
        <f>IF(CADA_PROD!C159="","",IFERROR(H159/SUM($H$6:$H$1006)+P159,""))</f>
        <v/>
      </c>
      <c r="M159" s="182" t="str">
        <f>IF(CADA_PROD!$C159="","",IFERROR(SUMIFS(MOVI_ENTR!M:M,MOVI_ENTR!D:D,D159)/SUMIFS(MOVI_ENTR!I:I,MOVI_ENTR!D:D,D159),0))</f>
        <v/>
      </c>
      <c r="N159" s="184" t="str">
        <f>IF(CADA_PROD!C159="","",G159/E159)</f>
        <v/>
      </c>
      <c r="O159" s="21" t="str">
        <f t="shared" si="5"/>
        <v/>
      </c>
      <c r="P159" s="21">
        <v>1.54E-4</v>
      </c>
    </row>
    <row r="160" spans="3:16" ht="30" customHeight="1">
      <c r="C160" s="178" t="str">
        <f>IF(CADA_PROD!C160="","",CADA_PROD!C160)</f>
        <v/>
      </c>
      <c r="D160" s="179" t="str">
        <f>IF(CADA_PROD!D160="","",CADA_PROD!D160)</f>
        <v/>
      </c>
      <c r="E160" s="180" t="str">
        <f>IF(CADA_PROD!E160="","",CADA_PROD!E160)</f>
        <v/>
      </c>
      <c r="F160" s="180" t="str">
        <f>IF(CADA_PROD!D160="","",SUMIFS(MOVI_ENTR!I:I,MOVI_ENTR!D:D,D160))</f>
        <v/>
      </c>
      <c r="G160" s="180" t="str">
        <f>IF(CADA_PROD!C160="","",SUMIFS(MOVI_SAID!H:H,MOVI_SAID!D:D,D160))</f>
        <v/>
      </c>
      <c r="H160" s="180" t="str">
        <f t="shared" si="6"/>
        <v/>
      </c>
      <c r="I160" s="179" t="str">
        <f>IF(CADA_PROD!C160="","",IFERROR(IF(H160&lt;=0,"Sem estoque",IF(H160/E160&lt;0.25,"Quase sem estoque",IF(H160/E160&lt;1.2,"Estoque baixo",IF(H160/E160&lt;2,"Estoque moderado","Estoque confortável")))),""))</f>
        <v/>
      </c>
      <c r="J160" s="182" t="str">
        <f>IF(CADA_PROD!C160="","",SUMIFS(MOVI_ENTR!M:M,MOVI_ENTR!D:D,D160))</f>
        <v/>
      </c>
      <c r="K160" s="183" t="str">
        <f>IF(CADA_PROD!C160="","",IFERROR($J160/SUM($J$6:$J$1006),""))</f>
        <v/>
      </c>
      <c r="L160" s="183" t="str">
        <f>IF(CADA_PROD!C160="","",IFERROR(H160/SUM($H$6:$H$1006)+P160,""))</f>
        <v/>
      </c>
      <c r="M160" s="182" t="str">
        <f>IF(CADA_PROD!$C160="","",IFERROR(SUMIFS(MOVI_ENTR!M:M,MOVI_ENTR!D:D,D160)/SUMIFS(MOVI_ENTR!I:I,MOVI_ENTR!D:D,D160),0))</f>
        <v/>
      </c>
      <c r="N160" s="184" t="str">
        <f>IF(CADA_PROD!C160="","",G160/E160)</f>
        <v/>
      </c>
      <c r="O160" s="21" t="str">
        <f t="shared" si="5"/>
        <v/>
      </c>
      <c r="P160" s="21">
        <v>1.55E-4</v>
      </c>
    </row>
    <row r="161" spans="3:16" ht="30" customHeight="1">
      <c r="C161" s="178" t="str">
        <f>IF(CADA_PROD!C161="","",CADA_PROD!C161)</f>
        <v/>
      </c>
      <c r="D161" s="179" t="str">
        <f>IF(CADA_PROD!D161="","",CADA_PROD!D161)</f>
        <v/>
      </c>
      <c r="E161" s="180" t="str">
        <f>IF(CADA_PROD!E161="","",CADA_PROD!E161)</f>
        <v/>
      </c>
      <c r="F161" s="180" t="str">
        <f>IF(CADA_PROD!D161="","",SUMIFS(MOVI_ENTR!I:I,MOVI_ENTR!D:D,D161))</f>
        <v/>
      </c>
      <c r="G161" s="180" t="str">
        <f>IF(CADA_PROD!C161="","",SUMIFS(MOVI_SAID!H:H,MOVI_SAID!D:D,D161))</f>
        <v/>
      </c>
      <c r="H161" s="180" t="str">
        <f t="shared" si="6"/>
        <v/>
      </c>
      <c r="I161" s="179" t="str">
        <f>IF(CADA_PROD!C161="","",IFERROR(IF(H161&lt;=0,"Sem estoque",IF(H161/E161&lt;0.25,"Quase sem estoque",IF(H161/E161&lt;1.2,"Estoque baixo",IF(H161/E161&lt;2,"Estoque moderado","Estoque confortável")))),""))</f>
        <v/>
      </c>
      <c r="J161" s="182" t="str">
        <f>IF(CADA_PROD!C161="","",SUMIFS(MOVI_ENTR!M:M,MOVI_ENTR!D:D,D161))</f>
        <v/>
      </c>
      <c r="K161" s="183" t="str">
        <f>IF(CADA_PROD!C161="","",IFERROR($J161/SUM($J$6:$J$1006),""))</f>
        <v/>
      </c>
      <c r="L161" s="183" t="str">
        <f>IF(CADA_PROD!C161="","",IFERROR(H161/SUM($H$6:$H$1006)+P161,""))</f>
        <v/>
      </c>
      <c r="M161" s="182" t="str">
        <f>IF(CADA_PROD!$C161="","",IFERROR(SUMIFS(MOVI_ENTR!M:M,MOVI_ENTR!D:D,D161)/SUMIFS(MOVI_ENTR!I:I,MOVI_ENTR!D:D,D161),0))</f>
        <v/>
      </c>
      <c r="N161" s="184" t="str">
        <f>IF(CADA_PROD!C161="","",G161/E161)</f>
        <v/>
      </c>
      <c r="O161" s="21" t="str">
        <f t="shared" si="5"/>
        <v/>
      </c>
      <c r="P161" s="21">
        <v>1.56E-4</v>
      </c>
    </row>
    <row r="162" spans="3:16" ht="30" customHeight="1">
      <c r="C162" s="178" t="str">
        <f>IF(CADA_PROD!C162="","",CADA_PROD!C162)</f>
        <v/>
      </c>
      <c r="D162" s="179" t="str">
        <f>IF(CADA_PROD!D162="","",CADA_PROD!D162)</f>
        <v/>
      </c>
      <c r="E162" s="180" t="str">
        <f>IF(CADA_PROD!E162="","",CADA_PROD!E162)</f>
        <v/>
      </c>
      <c r="F162" s="180" t="str">
        <f>IF(CADA_PROD!D162="","",SUMIFS(MOVI_ENTR!I:I,MOVI_ENTR!D:D,D162))</f>
        <v/>
      </c>
      <c r="G162" s="180" t="str">
        <f>IF(CADA_PROD!C162="","",SUMIFS(MOVI_SAID!H:H,MOVI_SAID!D:D,D162))</f>
        <v/>
      </c>
      <c r="H162" s="180" t="str">
        <f t="shared" si="6"/>
        <v/>
      </c>
      <c r="I162" s="179" t="str">
        <f>IF(CADA_PROD!C162="","",IFERROR(IF(H162&lt;=0,"Sem estoque",IF(H162/E162&lt;0.25,"Quase sem estoque",IF(H162/E162&lt;1.2,"Estoque baixo",IF(H162/E162&lt;2,"Estoque moderado","Estoque confortável")))),""))</f>
        <v/>
      </c>
      <c r="J162" s="182" t="str">
        <f>IF(CADA_PROD!C162="","",SUMIFS(MOVI_ENTR!M:M,MOVI_ENTR!D:D,D162))</f>
        <v/>
      </c>
      <c r="K162" s="183" t="str">
        <f>IF(CADA_PROD!C162="","",IFERROR($J162/SUM($J$6:$J$1006),""))</f>
        <v/>
      </c>
      <c r="L162" s="183" t="str">
        <f>IF(CADA_PROD!C162="","",IFERROR(H162/SUM($H$6:$H$1006)+P162,""))</f>
        <v/>
      </c>
      <c r="M162" s="182" t="str">
        <f>IF(CADA_PROD!$C162="","",IFERROR(SUMIFS(MOVI_ENTR!M:M,MOVI_ENTR!D:D,D162)/SUMIFS(MOVI_ENTR!I:I,MOVI_ENTR!D:D,D162),0))</f>
        <v/>
      </c>
      <c r="N162" s="184" t="str">
        <f>IF(CADA_PROD!C162="","",G162/E162)</f>
        <v/>
      </c>
      <c r="O162" s="21" t="str">
        <f t="shared" si="5"/>
        <v/>
      </c>
      <c r="P162" s="21">
        <v>1.5699999999999999E-4</v>
      </c>
    </row>
    <row r="163" spans="3:16" ht="30" customHeight="1">
      <c r="C163" s="178" t="str">
        <f>IF(CADA_PROD!C163="","",CADA_PROD!C163)</f>
        <v/>
      </c>
      <c r="D163" s="179" t="str">
        <f>IF(CADA_PROD!D163="","",CADA_PROD!D163)</f>
        <v/>
      </c>
      <c r="E163" s="180" t="str">
        <f>IF(CADA_PROD!E163="","",CADA_PROD!E163)</f>
        <v/>
      </c>
      <c r="F163" s="180" t="str">
        <f>IF(CADA_PROD!D163="","",SUMIFS(MOVI_ENTR!I:I,MOVI_ENTR!D:D,D163))</f>
        <v/>
      </c>
      <c r="G163" s="180" t="str">
        <f>IF(CADA_PROD!C163="","",SUMIFS(MOVI_SAID!H:H,MOVI_SAID!D:D,D163))</f>
        <v/>
      </c>
      <c r="H163" s="180" t="str">
        <f t="shared" si="6"/>
        <v/>
      </c>
      <c r="I163" s="179" t="str">
        <f>IF(CADA_PROD!C163="","",IFERROR(IF(H163&lt;=0,"Sem estoque",IF(H163/E163&lt;0.25,"Quase sem estoque",IF(H163/E163&lt;1.2,"Estoque baixo",IF(H163/E163&lt;2,"Estoque moderado","Estoque confortável")))),""))</f>
        <v/>
      </c>
      <c r="J163" s="182" t="str">
        <f>IF(CADA_PROD!C163="","",SUMIFS(MOVI_ENTR!M:M,MOVI_ENTR!D:D,D163))</f>
        <v/>
      </c>
      <c r="K163" s="183" t="str">
        <f>IF(CADA_PROD!C163="","",IFERROR($J163/SUM($J$6:$J$1006),""))</f>
        <v/>
      </c>
      <c r="L163" s="183" t="str">
        <f>IF(CADA_PROD!C163="","",IFERROR(H163/SUM($H$6:$H$1006)+P163,""))</f>
        <v/>
      </c>
      <c r="M163" s="182" t="str">
        <f>IF(CADA_PROD!$C163="","",IFERROR(SUMIFS(MOVI_ENTR!M:M,MOVI_ENTR!D:D,D163)/SUMIFS(MOVI_ENTR!I:I,MOVI_ENTR!D:D,D163),0))</f>
        <v/>
      </c>
      <c r="N163" s="184" t="str">
        <f>IF(CADA_PROD!C163="","",G163/E163)</f>
        <v/>
      </c>
      <c r="O163" s="21" t="str">
        <f t="shared" si="5"/>
        <v/>
      </c>
      <c r="P163" s="21">
        <v>1.5799999999999999E-4</v>
      </c>
    </row>
    <row r="164" spans="3:16" ht="30" customHeight="1">
      <c r="C164" s="178" t="str">
        <f>IF(CADA_PROD!C164="","",CADA_PROD!C164)</f>
        <v/>
      </c>
      <c r="D164" s="179" t="str">
        <f>IF(CADA_PROD!D164="","",CADA_PROD!D164)</f>
        <v/>
      </c>
      <c r="E164" s="180" t="str">
        <f>IF(CADA_PROD!E164="","",CADA_PROD!E164)</f>
        <v/>
      </c>
      <c r="F164" s="180" t="str">
        <f>IF(CADA_PROD!D164="","",SUMIFS(MOVI_ENTR!I:I,MOVI_ENTR!D:D,D164))</f>
        <v/>
      </c>
      <c r="G164" s="180" t="str">
        <f>IF(CADA_PROD!C164="","",SUMIFS(MOVI_SAID!H:H,MOVI_SAID!D:D,D164))</f>
        <v/>
      </c>
      <c r="H164" s="180" t="str">
        <f t="shared" si="6"/>
        <v/>
      </c>
      <c r="I164" s="179" t="str">
        <f>IF(CADA_PROD!C164="","",IFERROR(IF(H164&lt;=0,"Sem estoque",IF(H164/E164&lt;0.25,"Quase sem estoque",IF(H164/E164&lt;1.2,"Estoque baixo",IF(H164/E164&lt;2,"Estoque moderado","Estoque confortável")))),""))</f>
        <v/>
      </c>
      <c r="J164" s="182" t="str">
        <f>IF(CADA_PROD!C164="","",SUMIFS(MOVI_ENTR!M:M,MOVI_ENTR!D:D,D164))</f>
        <v/>
      </c>
      <c r="K164" s="183" t="str">
        <f>IF(CADA_PROD!C164="","",IFERROR($J164/SUM($J$6:$J$1006),""))</f>
        <v/>
      </c>
      <c r="L164" s="183" t="str">
        <f>IF(CADA_PROD!C164="","",IFERROR(H164/SUM($H$6:$H$1006)+P164,""))</f>
        <v/>
      </c>
      <c r="M164" s="182" t="str">
        <f>IF(CADA_PROD!$C164="","",IFERROR(SUMIFS(MOVI_ENTR!M:M,MOVI_ENTR!D:D,D164)/SUMIFS(MOVI_ENTR!I:I,MOVI_ENTR!D:D,D164),0))</f>
        <v/>
      </c>
      <c r="N164" s="184" t="str">
        <f>IF(CADA_PROD!C164="","",G164/E164)</f>
        <v/>
      </c>
      <c r="O164" s="21" t="str">
        <f t="shared" si="5"/>
        <v/>
      </c>
      <c r="P164" s="21">
        <v>1.5899999999999999E-4</v>
      </c>
    </row>
    <row r="165" spans="3:16" ht="30" customHeight="1">
      <c r="C165" s="178" t="str">
        <f>IF(CADA_PROD!C165="","",CADA_PROD!C165)</f>
        <v/>
      </c>
      <c r="D165" s="179" t="str">
        <f>IF(CADA_PROD!D165="","",CADA_PROD!D165)</f>
        <v/>
      </c>
      <c r="E165" s="180" t="str">
        <f>IF(CADA_PROD!E165="","",CADA_PROD!E165)</f>
        <v/>
      </c>
      <c r="F165" s="180" t="str">
        <f>IF(CADA_PROD!D165="","",SUMIFS(MOVI_ENTR!I:I,MOVI_ENTR!D:D,D165))</f>
        <v/>
      </c>
      <c r="G165" s="180" t="str">
        <f>IF(CADA_PROD!C165="","",SUMIFS(MOVI_SAID!H:H,MOVI_SAID!D:D,D165))</f>
        <v/>
      </c>
      <c r="H165" s="180" t="str">
        <f t="shared" si="6"/>
        <v/>
      </c>
      <c r="I165" s="179" t="str">
        <f>IF(CADA_PROD!C165="","",IFERROR(IF(H165&lt;=0,"Sem estoque",IF(H165/E165&lt;0.25,"Quase sem estoque",IF(H165/E165&lt;1.2,"Estoque baixo",IF(H165/E165&lt;2,"Estoque moderado","Estoque confortável")))),""))</f>
        <v/>
      </c>
      <c r="J165" s="182" t="str">
        <f>IF(CADA_PROD!C165="","",SUMIFS(MOVI_ENTR!M:M,MOVI_ENTR!D:D,D165))</f>
        <v/>
      </c>
      <c r="K165" s="183" t="str">
        <f>IF(CADA_PROD!C165="","",IFERROR($J165/SUM($J$6:$J$1006),""))</f>
        <v/>
      </c>
      <c r="L165" s="183" t="str">
        <f>IF(CADA_PROD!C165="","",IFERROR(H165/SUM($H$6:$H$1006)+P165,""))</f>
        <v/>
      </c>
      <c r="M165" s="182" t="str">
        <f>IF(CADA_PROD!$C165="","",IFERROR(SUMIFS(MOVI_ENTR!M:M,MOVI_ENTR!D:D,D165)/SUMIFS(MOVI_ENTR!I:I,MOVI_ENTR!D:D,D165),0))</f>
        <v/>
      </c>
      <c r="N165" s="184" t="str">
        <f>IF(CADA_PROD!C165="","",G165/E165)</f>
        <v/>
      </c>
      <c r="O165" s="21" t="str">
        <f t="shared" si="5"/>
        <v/>
      </c>
      <c r="P165" s="21">
        <v>1.6000000000000001E-4</v>
      </c>
    </row>
    <row r="166" spans="3:16" ht="30" customHeight="1">
      <c r="C166" s="178" t="str">
        <f>IF(CADA_PROD!C166="","",CADA_PROD!C166)</f>
        <v/>
      </c>
      <c r="D166" s="179" t="str">
        <f>IF(CADA_PROD!D166="","",CADA_PROD!D166)</f>
        <v/>
      </c>
      <c r="E166" s="180" t="str">
        <f>IF(CADA_PROD!E166="","",CADA_PROD!E166)</f>
        <v/>
      </c>
      <c r="F166" s="180" t="str">
        <f>IF(CADA_PROD!D166="","",SUMIFS(MOVI_ENTR!I:I,MOVI_ENTR!D:D,D166))</f>
        <v/>
      </c>
      <c r="G166" s="180" t="str">
        <f>IF(CADA_PROD!C166="","",SUMIFS(MOVI_SAID!H:H,MOVI_SAID!D:D,D166))</f>
        <v/>
      </c>
      <c r="H166" s="180" t="str">
        <f t="shared" si="6"/>
        <v/>
      </c>
      <c r="I166" s="179" t="str">
        <f>IF(CADA_PROD!C166="","",IFERROR(IF(H166&lt;=0,"Sem estoque",IF(H166/E166&lt;0.25,"Quase sem estoque",IF(H166/E166&lt;1.2,"Estoque baixo",IF(H166/E166&lt;2,"Estoque moderado","Estoque confortável")))),""))</f>
        <v/>
      </c>
      <c r="J166" s="182" t="str">
        <f>IF(CADA_PROD!C166="","",SUMIFS(MOVI_ENTR!M:M,MOVI_ENTR!D:D,D166))</f>
        <v/>
      </c>
      <c r="K166" s="183" t="str">
        <f>IF(CADA_PROD!C166="","",IFERROR($J166/SUM($J$6:$J$1006),""))</f>
        <v/>
      </c>
      <c r="L166" s="183" t="str">
        <f>IF(CADA_PROD!C166="","",IFERROR(H166/SUM($H$6:$H$1006)+P166,""))</f>
        <v/>
      </c>
      <c r="M166" s="182" t="str">
        <f>IF(CADA_PROD!$C166="","",IFERROR(SUMIFS(MOVI_ENTR!M:M,MOVI_ENTR!D:D,D166)/SUMIFS(MOVI_ENTR!I:I,MOVI_ENTR!D:D,D166),0))</f>
        <v/>
      </c>
      <c r="N166" s="184" t="str">
        <f>IF(CADA_PROD!C166="","",G166/E166)</f>
        <v/>
      </c>
      <c r="O166" s="21" t="str">
        <f t="shared" si="5"/>
        <v/>
      </c>
      <c r="P166" s="21">
        <v>1.6100000000000001E-4</v>
      </c>
    </row>
    <row r="167" spans="3:16" ht="30" customHeight="1">
      <c r="C167" s="178" t="str">
        <f>IF(CADA_PROD!C167="","",CADA_PROD!C167)</f>
        <v/>
      </c>
      <c r="D167" s="179" t="str">
        <f>IF(CADA_PROD!D167="","",CADA_PROD!D167)</f>
        <v/>
      </c>
      <c r="E167" s="180" t="str">
        <f>IF(CADA_PROD!E167="","",CADA_PROD!E167)</f>
        <v/>
      </c>
      <c r="F167" s="180" t="str">
        <f>IF(CADA_PROD!D167="","",SUMIFS(MOVI_ENTR!I:I,MOVI_ENTR!D:D,D167))</f>
        <v/>
      </c>
      <c r="G167" s="180" t="str">
        <f>IF(CADA_PROD!C167="","",SUMIFS(MOVI_SAID!H:H,MOVI_SAID!D:D,D167))</f>
        <v/>
      </c>
      <c r="H167" s="180" t="str">
        <f t="shared" si="6"/>
        <v/>
      </c>
      <c r="I167" s="179" t="str">
        <f>IF(CADA_PROD!C167="","",IFERROR(IF(H167&lt;=0,"Sem estoque",IF(H167/E167&lt;0.25,"Quase sem estoque",IF(H167/E167&lt;1.2,"Estoque baixo",IF(H167/E167&lt;2,"Estoque moderado","Estoque confortável")))),""))</f>
        <v/>
      </c>
      <c r="J167" s="182" t="str">
        <f>IF(CADA_PROD!C167="","",SUMIFS(MOVI_ENTR!M:M,MOVI_ENTR!D:D,D167))</f>
        <v/>
      </c>
      <c r="K167" s="183" t="str">
        <f>IF(CADA_PROD!C167="","",IFERROR($J167/SUM($J$6:$J$1006),""))</f>
        <v/>
      </c>
      <c r="L167" s="183" t="str">
        <f>IF(CADA_PROD!C167="","",IFERROR(H167/SUM($H$6:$H$1006)+P167,""))</f>
        <v/>
      </c>
      <c r="M167" s="182" t="str">
        <f>IF(CADA_PROD!$C167="","",IFERROR(SUMIFS(MOVI_ENTR!M:M,MOVI_ENTR!D:D,D167)/SUMIFS(MOVI_ENTR!I:I,MOVI_ENTR!D:D,D167),0))</f>
        <v/>
      </c>
      <c r="N167" s="184" t="str">
        <f>IF(CADA_PROD!C167="","",G167/E167)</f>
        <v/>
      </c>
      <c r="O167" s="21" t="str">
        <f t="shared" si="5"/>
        <v/>
      </c>
      <c r="P167" s="21">
        <v>1.6200000000000001E-4</v>
      </c>
    </row>
    <row r="168" spans="3:16" ht="30" customHeight="1">
      <c r="C168" s="178" t="str">
        <f>IF(CADA_PROD!C168="","",CADA_PROD!C168)</f>
        <v/>
      </c>
      <c r="D168" s="179" t="str">
        <f>IF(CADA_PROD!D168="","",CADA_PROD!D168)</f>
        <v/>
      </c>
      <c r="E168" s="180" t="str">
        <f>IF(CADA_PROD!E168="","",CADA_PROD!E168)</f>
        <v/>
      </c>
      <c r="F168" s="180" t="str">
        <f>IF(CADA_PROD!D168="","",SUMIFS(MOVI_ENTR!I:I,MOVI_ENTR!D:D,D168))</f>
        <v/>
      </c>
      <c r="G168" s="180" t="str">
        <f>IF(CADA_PROD!C168="","",SUMIFS(MOVI_SAID!H:H,MOVI_SAID!D:D,D168))</f>
        <v/>
      </c>
      <c r="H168" s="180" t="str">
        <f t="shared" si="6"/>
        <v/>
      </c>
      <c r="I168" s="179" t="str">
        <f>IF(CADA_PROD!C168="","",IFERROR(IF(H168&lt;=0,"Sem estoque",IF(H168/E168&lt;0.25,"Quase sem estoque",IF(H168/E168&lt;1.2,"Estoque baixo",IF(H168/E168&lt;2,"Estoque moderado","Estoque confortável")))),""))</f>
        <v/>
      </c>
      <c r="J168" s="182" t="str">
        <f>IF(CADA_PROD!C168="","",SUMIFS(MOVI_ENTR!M:M,MOVI_ENTR!D:D,D168))</f>
        <v/>
      </c>
      <c r="K168" s="183" t="str">
        <f>IF(CADA_PROD!C168="","",IFERROR($J168/SUM($J$6:$J$1006),""))</f>
        <v/>
      </c>
      <c r="L168" s="183" t="str">
        <f>IF(CADA_PROD!C168="","",IFERROR(H168/SUM($H$6:$H$1006)+P168,""))</f>
        <v/>
      </c>
      <c r="M168" s="182" t="str">
        <f>IF(CADA_PROD!$C168="","",IFERROR(SUMIFS(MOVI_ENTR!M:M,MOVI_ENTR!D:D,D168)/SUMIFS(MOVI_ENTR!I:I,MOVI_ENTR!D:D,D168),0))</f>
        <v/>
      </c>
      <c r="N168" s="184" t="str">
        <f>IF(CADA_PROD!C168="","",G168/E168)</f>
        <v/>
      </c>
      <c r="O168" s="21" t="str">
        <f t="shared" si="5"/>
        <v/>
      </c>
      <c r="P168" s="21">
        <v>1.63E-4</v>
      </c>
    </row>
    <row r="169" spans="3:16" ht="30" customHeight="1">
      <c r="C169" s="178" t="str">
        <f>IF(CADA_PROD!C169="","",CADA_PROD!C169)</f>
        <v/>
      </c>
      <c r="D169" s="179" t="str">
        <f>IF(CADA_PROD!D169="","",CADA_PROD!D169)</f>
        <v/>
      </c>
      <c r="E169" s="180" t="str">
        <f>IF(CADA_PROD!E169="","",CADA_PROD!E169)</f>
        <v/>
      </c>
      <c r="F169" s="180" t="str">
        <f>IF(CADA_PROD!D169="","",SUMIFS(MOVI_ENTR!I:I,MOVI_ENTR!D:D,D169))</f>
        <v/>
      </c>
      <c r="G169" s="180" t="str">
        <f>IF(CADA_PROD!C169="","",SUMIFS(MOVI_SAID!H:H,MOVI_SAID!D:D,D169))</f>
        <v/>
      </c>
      <c r="H169" s="180" t="str">
        <f t="shared" si="6"/>
        <v/>
      </c>
      <c r="I169" s="179" t="str">
        <f>IF(CADA_PROD!C169="","",IFERROR(IF(H169&lt;=0,"Sem estoque",IF(H169/E169&lt;0.25,"Quase sem estoque",IF(H169/E169&lt;1.2,"Estoque baixo",IF(H169/E169&lt;2,"Estoque moderado","Estoque confortável")))),""))</f>
        <v/>
      </c>
      <c r="J169" s="182" t="str">
        <f>IF(CADA_PROD!C169="","",SUMIFS(MOVI_ENTR!M:M,MOVI_ENTR!D:D,D169))</f>
        <v/>
      </c>
      <c r="K169" s="183" t="str">
        <f>IF(CADA_PROD!C169="","",IFERROR($J169/SUM($J$6:$J$1006),""))</f>
        <v/>
      </c>
      <c r="L169" s="183" t="str">
        <f>IF(CADA_PROD!C169="","",IFERROR(H169/SUM($H$6:$H$1006)+P169,""))</f>
        <v/>
      </c>
      <c r="M169" s="182" t="str">
        <f>IF(CADA_PROD!$C169="","",IFERROR(SUMIFS(MOVI_ENTR!M:M,MOVI_ENTR!D:D,D169)/SUMIFS(MOVI_ENTR!I:I,MOVI_ENTR!D:D,D169),0))</f>
        <v/>
      </c>
      <c r="N169" s="184" t="str">
        <f>IF(CADA_PROD!C169="","",G169/E169)</f>
        <v/>
      </c>
      <c r="O169" s="21" t="str">
        <f t="shared" si="5"/>
        <v/>
      </c>
      <c r="P169" s="21">
        <v>1.64E-4</v>
      </c>
    </row>
    <row r="170" spans="3:16" ht="30" customHeight="1">
      <c r="C170" s="178" t="str">
        <f>IF(CADA_PROD!C170="","",CADA_PROD!C170)</f>
        <v/>
      </c>
      <c r="D170" s="179" t="str">
        <f>IF(CADA_PROD!D170="","",CADA_PROD!D170)</f>
        <v/>
      </c>
      <c r="E170" s="180" t="str">
        <f>IF(CADA_PROD!E170="","",CADA_PROD!E170)</f>
        <v/>
      </c>
      <c r="F170" s="180" t="str">
        <f>IF(CADA_PROD!D170="","",SUMIFS(MOVI_ENTR!I:I,MOVI_ENTR!D:D,D170))</f>
        <v/>
      </c>
      <c r="G170" s="180" t="str">
        <f>IF(CADA_PROD!C170="","",SUMIFS(MOVI_SAID!H:H,MOVI_SAID!D:D,D170))</f>
        <v/>
      </c>
      <c r="H170" s="180" t="str">
        <f t="shared" si="6"/>
        <v/>
      </c>
      <c r="I170" s="179" t="str">
        <f>IF(CADA_PROD!C170="","",IFERROR(IF(H170&lt;=0,"Sem estoque",IF(H170/E170&lt;0.25,"Quase sem estoque",IF(H170/E170&lt;1.2,"Estoque baixo",IF(H170/E170&lt;2,"Estoque moderado","Estoque confortável")))),""))</f>
        <v/>
      </c>
      <c r="J170" s="182" t="str">
        <f>IF(CADA_PROD!C170="","",SUMIFS(MOVI_ENTR!M:M,MOVI_ENTR!D:D,D170))</f>
        <v/>
      </c>
      <c r="K170" s="183" t="str">
        <f>IF(CADA_PROD!C170="","",IFERROR($J170/SUM($J$6:$J$1006),""))</f>
        <v/>
      </c>
      <c r="L170" s="183" t="str">
        <f>IF(CADA_PROD!C170="","",IFERROR(H170/SUM($H$6:$H$1006)+P170,""))</f>
        <v/>
      </c>
      <c r="M170" s="182" t="str">
        <f>IF(CADA_PROD!$C170="","",IFERROR(SUMIFS(MOVI_ENTR!M:M,MOVI_ENTR!D:D,D170)/SUMIFS(MOVI_ENTR!I:I,MOVI_ENTR!D:D,D170),0))</f>
        <v/>
      </c>
      <c r="N170" s="184" t="str">
        <f>IF(CADA_PROD!C170="","",G170/E170)</f>
        <v/>
      </c>
      <c r="O170" s="21" t="str">
        <f t="shared" si="5"/>
        <v/>
      </c>
      <c r="P170" s="21">
        <v>1.65E-4</v>
      </c>
    </row>
    <row r="171" spans="3:16" ht="30" customHeight="1">
      <c r="C171" s="178" t="str">
        <f>IF(CADA_PROD!C171="","",CADA_PROD!C171)</f>
        <v/>
      </c>
      <c r="D171" s="179" t="str">
        <f>IF(CADA_PROD!D171="","",CADA_PROD!D171)</f>
        <v/>
      </c>
      <c r="E171" s="180" t="str">
        <f>IF(CADA_PROD!E171="","",CADA_PROD!E171)</f>
        <v/>
      </c>
      <c r="F171" s="180" t="str">
        <f>IF(CADA_PROD!D171="","",SUMIFS(MOVI_ENTR!I:I,MOVI_ENTR!D:D,D171))</f>
        <v/>
      </c>
      <c r="G171" s="180" t="str">
        <f>IF(CADA_PROD!C171="","",SUMIFS(MOVI_SAID!H:H,MOVI_SAID!D:D,D171))</f>
        <v/>
      </c>
      <c r="H171" s="180" t="str">
        <f t="shared" si="6"/>
        <v/>
      </c>
      <c r="I171" s="179" t="str">
        <f>IF(CADA_PROD!C171="","",IFERROR(IF(H171&lt;=0,"Sem estoque",IF(H171/E171&lt;0.25,"Quase sem estoque",IF(H171/E171&lt;1.2,"Estoque baixo",IF(H171/E171&lt;2,"Estoque moderado","Estoque confortável")))),""))</f>
        <v/>
      </c>
      <c r="J171" s="182" t="str">
        <f>IF(CADA_PROD!C171="","",SUMIFS(MOVI_ENTR!M:M,MOVI_ENTR!D:D,D171))</f>
        <v/>
      </c>
      <c r="K171" s="183" t="str">
        <f>IF(CADA_PROD!C171="","",IFERROR($J171/SUM($J$6:$J$1006),""))</f>
        <v/>
      </c>
      <c r="L171" s="183" t="str">
        <f>IF(CADA_PROD!C171="","",IFERROR(H171/SUM($H$6:$H$1006)+P171,""))</f>
        <v/>
      </c>
      <c r="M171" s="182" t="str">
        <f>IF(CADA_PROD!$C171="","",IFERROR(SUMIFS(MOVI_ENTR!M:M,MOVI_ENTR!D:D,D171)/SUMIFS(MOVI_ENTR!I:I,MOVI_ENTR!D:D,D171),0))</f>
        <v/>
      </c>
      <c r="N171" s="184" t="str">
        <f>IF(CADA_PROD!C171="","",G171/E171)</f>
        <v/>
      </c>
      <c r="O171" s="21" t="str">
        <f t="shared" si="5"/>
        <v/>
      </c>
      <c r="P171" s="21">
        <v>1.66E-4</v>
      </c>
    </row>
    <row r="172" spans="3:16" ht="30" customHeight="1">
      <c r="C172" s="178" t="str">
        <f>IF(CADA_PROD!C172="","",CADA_PROD!C172)</f>
        <v/>
      </c>
      <c r="D172" s="179" t="str">
        <f>IF(CADA_PROD!D172="","",CADA_PROD!D172)</f>
        <v/>
      </c>
      <c r="E172" s="180" t="str">
        <f>IF(CADA_PROD!E172="","",CADA_PROD!E172)</f>
        <v/>
      </c>
      <c r="F172" s="180" t="str">
        <f>IF(CADA_PROD!D172="","",SUMIFS(MOVI_ENTR!I:I,MOVI_ENTR!D:D,D172))</f>
        <v/>
      </c>
      <c r="G172" s="180" t="str">
        <f>IF(CADA_PROD!C172="","",SUMIFS(MOVI_SAID!H:H,MOVI_SAID!D:D,D172))</f>
        <v/>
      </c>
      <c r="H172" s="180" t="str">
        <f t="shared" si="6"/>
        <v/>
      </c>
      <c r="I172" s="179" t="str">
        <f>IF(CADA_PROD!C172="","",IFERROR(IF(H172&lt;=0,"Sem estoque",IF(H172/E172&lt;0.25,"Quase sem estoque",IF(H172/E172&lt;1.2,"Estoque baixo",IF(H172/E172&lt;2,"Estoque moderado","Estoque confortável")))),""))</f>
        <v/>
      </c>
      <c r="J172" s="182" t="str">
        <f>IF(CADA_PROD!C172="","",SUMIFS(MOVI_ENTR!M:M,MOVI_ENTR!D:D,D172))</f>
        <v/>
      </c>
      <c r="K172" s="183" t="str">
        <f>IF(CADA_PROD!C172="","",IFERROR($J172/SUM($J$6:$J$1006),""))</f>
        <v/>
      </c>
      <c r="L172" s="183" t="str">
        <f>IF(CADA_PROD!C172="","",IFERROR(H172/SUM($H$6:$H$1006)+P172,""))</f>
        <v/>
      </c>
      <c r="M172" s="182" t="str">
        <f>IF(CADA_PROD!$C172="","",IFERROR(SUMIFS(MOVI_ENTR!M:M,MOVI_ENTR!D:D,D172)/SUMIFS(MOVI_ENTR!I:I,MOVI_ENTR!D:D,D172),0))</f>
        <v/>
      </c>
      <c r="N172" s="184" t="str">
        <f>IF(CADA_PROD!C172="","",G172/E172)</f>
        <v/>
      </c>
      <c r="O172" s="21" t="str">
        <f t="shared" si="5"/>
        <v/>
      </c>
      <c r="P172" s="21">
        <v>1.6699999999999999E-4</v>
      </c>
    </row>
    <row r="173" spans="3:16" ht="30" customHeight="1">
      <c r="C173" s="178" t="str">
        <f>IF(CADA_PROD!C173="","",CADA_PROD!C173)</f>
        <v/>
      </c>
      <c r="D173" s="179" t="str">
        <f>IF(CADA_PROD!D173="","",CADA_PROD!D173)</f>
        <v/>
      </c>
      <c r="E173" s="180" t="str">
        <f>IF(CADA_PROD!E173="","",CADA_PROD!E173)</f>
        <v/>
      </c>
      <c r="F173" s="180" t="str">
        <f>IF(CADA_PROD!D173="","",SUMIFS(MOVI_ENTR!I:I,MOVI_ENTR!D:D,D173))</f>
        <v/>
      </c>
      <c r="G173" s="180" t="str">
        <f>IF(CADA_PROD!C173="","",SUMIFS(MOVI_SAID!H:H,MOVI_SAID!D:D,D173))</f>
        <v/>
      </c>
      <c r="H173" s="180" t="str">
        <f t="shared" si="6"/>
        <v/>
      </c>
      <c r="I173" s="179" t="str">
        <f>IF(CADA_PROD!C173="","",IFERROR(IF(H173&lt;=0,"Sem estoque",IF(H173/E173&lt;0.25,"Quase sem estoque",IF(H173/E173&lt;1.2,"Estoque baixo",IF(H173/E173&lt;2,"Estoque moderado","Estoque confortável")))),""))</f>
        <v/>
      </c>
      <c r="J173" s="182" t="str">
        <f>IF(CADA_PROD!C173="","",SUMIFS(MOVI_ENTR!M:M,MOVI_ENTR!D:D,D173))</f>
        <v/>
      </c>
      <c r="K173" s="183" t="str">
        <f>IF(CADA_PROD!C173="","",IFERROR($J173/SUM($J$6:$J$1006),""))</f>
        <v/>
      </c>
      <c r="L173" s="183" t="str">
        <f>IF(CADA_PROD!C173="","",IFERROR(H173/SUM($H$6:$H$1006)+P173,""))</f>
        <v/>
      </c>
      <c r="M173" s="182" t="str">
        <f>IF(CADA_PROD!$C173="","",IFERROR(SUMIFS(MOVI_ENTR!M:M,MOVI_ENTR!D:D,D173)/SUMIFS(MOVI_ENTR!I:I,MOVI_ENTR!D:D,D173),0))</f>
        <v/>
      </c>
      <c r="N173" s="184" t="str">
        <f>IF(CADA_PROD!C173="","",G173/E173)</f>
        <v/>
      </c>
      <c r="O173" s="21" t="str">
        <f t="shared" si="5"/>
        <v/>
      </c>
      <c r="P173" s="21">
        <v>1.6799999999999999E-4</v>
      </c>
    </row>
    <row r="174" spans="3:16" ht="30" customHeight="1">
      <c r="C174" s="178" t="str">
        <f>IF(CADA_PROD!C174="","",CADA_PROD!C174)</f>
        <v/>
      </c>
      <c r="D174" s="179" t="str">
        <f>IF(CADA_PROD!D174="","",CADA_PROD!D174)</f>
        <v/>
      </c>
      <c r="E174" s="180" t="str">
        <f>IF(CADA_PROD!E174="","",CADA_PROD!E174)</f>
        <v/>
      </c>
      <c r="F174" s="180" t="str">
        <f>IF(CADA_PROD!D174="","",SUMIFS(MOVI_ENTR!I:I,MOVI_ENTR!D:D,D174))</f>
        <v/>
      </c>
      <c r="G174" s="180" t="str">
        <f>IF(CADA_PROD!C174="","",SUMIFS(MOVI_SAID!H:H,MOVI_SAID!D:D,D174))</f>
        <v/>
      </c>
      <c r="H174" s="180" t="str">
        <f t="shared" si="6"/>
        <v/>
      </c>
      <c r="I174" s="179" t="str">
        <f>IF(CADA_PROD!C174="","",IFERROR(IF(H174&lt;=0,"Sem estoque",IF(H174/E174&lt;0.25,"Quase sem estoque",IF(H174/E174&lt;1.2,"Estoque baixo",IF(H174/E174&lt;2,"Estoque moderado","Estoque confortável")))),""))</f>
        <v/>
      </c>
      <c r="J174" s="182" t="str">
        <f>IF(CADA_PROD!C174="","",SUMIFS(MOVI_ENTR!M:M,MOVI_ENTR!D:D,D174))</f>
        <v/>
      </c>
      <c r="K174" s="183" t="str">
        <f>IF(CADA_PROD!C174="","",IFERROR($J174/SUM($J$6:$J$1006),""))</f>
        <v/>
      </c>
      <c r="L174" s="183" t="str">
        <f>IF(CADA_PROD!C174="","",IFERROR(H174/SUM($H$6:$H$1006)+P174,""))</f>
        <v/>
      </c>
      <c r="M174" s="182" t="str">
        <f>IF(CADA_PROD!$C174="","",IFERROR(SUMIFS(MOVI_ENTR!M:M,MOVI_ENTR!D:D,D174)/SUMIFS(MOVI_ENTR!I:I,MOVI_ENTR!D:D,D174),0))</f>
        <v/>
      </c>
      <c r="N174" s="184" t="str">
        <f>IF(CADA_PROD!C174="","",G174/E174)</f>
        <v/>
      </c>
      <c r="O174" s="21" t="str">
        <f t="shared" si="5"/>
        <v/>
      </c>
      <c r="P174" s="21">
        <v>1.6899999999999999E-4</v>
      </c>
    </row>
    <row r="175" spans="3:16" ht="30" customHeight="1">
      <c r="C175" s="178" t="str">
        <f>IF(CADA_PROD!C175="","",CADA_PROD!C175)</f>
        <v/>
      </c>
      <c r="D175" s="179" t="str">
        <f>IF(CADA_PROD!D175="","",CADA_PROD!D175)</f>
        <v/>
      </c>
      <c r="E175" s="180" t="str">
        <f>IF(CADA_PROD!E175="","",CADA_PROD!E175)</f>
        <v/>
      </c>
      <c r="F175" s="180" t="str">
        <f>IF(CADA_PROD!D175="","",SUMIFS(MOVI_ENTR!I:I,MOVI_ENTR!D:D,D175))</f>
        <v/>
      </c>
      <c r="G175" s="180" t="str">
        <f>IF(CADA_PROD!C175="","",SUMIFS(MOVI_SAID!H:H,MOVI_SAID!D:D,D175))</f>
        <v/>
      </c>
      <c r="H175" s="180" t="str">
        <f t="shared" si="6"/>
        <v/>
      </c>
      <c r="I175" s="179" t="str">
        <f>IF(CADA_PROD!C175="","",IFERROR(IF(H175&lt;=0,"Sem estoque",IF(H175/E175&lt;0.25,"Quase sem estoque",IF(H175/E175&lt;1.2,"Estoque baixo",IF(H175/E175&lt;2,"Estoque moderado","Estoque confortável")))),""))</f>
        <v/>
      </c>
      <c r="J175" s="182" t="str">
        <f>IF(CADA_PROD!C175="","",SUMIFS(MOVI_ENTR!M:M,MOVI_ENTR!D:D,D175))</f>
        <v/>
      </c>
      <c r="K175" s="183" t="str">
        <f>IF(CADA_PROD!C175="","",IFERROR($J175/SUM($J$6:$J$1006),""))</f>
        <v/>
      </c>
      <c r="L175" s="183" t="str">
        <f>IF(CADA_PROD!C175="","",IFERROR(H175/SUM($H$6:$H$1006)+P175,""))</f>
        <v/>
      </c>
      <c r="M175" s="182" t="str">
        <f>IF(CADA_PROD!$C175="","",IFERROR(SUMIFS(MOVI_ENTR!M:M,MOVI_ENTR!D:D,D175)/SUMIFS(MOVI_ENTR!I:I,MOVI_ENTR!D:D,D175),0))</f>
        <v/>
      </c>
      <c r="N175" s="184" t="str">
        <f>IF(CADA_PROD!C175="","",G175/E175)</f>
        <v/>
      </c>
      <c r="O175" s="21" t="str">
        <f t="shared" si="5"/>
        <v/>
      </c>
      <c r="P175" s="21">
        <v>1.7000000000000001E-4</v>
      </c>
    </row>
    <row r="176" spans="3:16" ht="30" customHeight="1">
      <c r="C176" s="178" t="str">
        <f>IF(CADA_PROD!C176="","",CADA_PROD!C176)</f>
        <v/>
      </c>
      <c r="D176" s="179" t="str">
        <f>IF(CADA_PROD!D176="","",CADA_PROD!D176)</f>
        <v/>
      </c>
      <c r="E176" s="180" t="str">
        <f>IF(CADA_PROD!E176="","",CADA_PROD!E176)</f>
        <v/>
      </c>
      <c r="F176" s="180" t="str">
        <f>IF(CADA_PROD!D176="","",SUMIFS(MOVI_ENTR!I:I,MOVI_ENTR!D:D,D176))</f>
        <v/>
      </c>
      <c r="G176" s="180" t="str">
        <f>IF(CADA_PROD!C176="","",SUMIFS(MOVI_SAID!H:H,MOVI_SAID!D:D,D176))</f>
        <v/>
      </c>
      <c r="H176" s="180" t="str">
        <f t="shared" si="6"/>
        <v/>
      </c>
      <c r="I176" s="179" t="str">
        <f>IF(CADA_PROD!C176="","",IFERROR(IF(H176&lt;=0,"Sem estoque",IF(H176/E176&lt;0.25,"Quase sem estoque",IF(H176/E176&lt;1.2,"Estoque baixo",IF(H176/E176&lt;2,"Estoque moderado","Estoque confortável")))),""))</f>
        <v/>
      </c>
      <c r="J176" s="182" t="str">
        <f>IF(CADA_PROD!C176="","",SUMIFS(MOVI_ENTR!M:M,MOVI_ENTR!D:D,D176))</f>
        <v/>
      </c>
      <c r="K176" s="183" t="str">
        <f>IF(CADA_PROD!C176="","",IFERROR($J176/SUM($J$6:$J$1006),""))</f>
        <v/>
      </c>
      <c r="L176" s="183" t="str">
        <f>IF(CADA_PROD!C176="","",IFERROR(H176/SUM($H$6:$H$1006)+P176,""))</f>
        <v/>
      </c>
      <c r="M176" s="182" t="str">
        <f>IF(CADA_PROD!$C176="","",IFERROR(SUMIFS(MOVI_ENTR!M:M,MOVI_ENTR!D:D,D176)/SUMIFS(MOVI_ENTR!I:I,MOVI_ENTR!D:D,D176),0))</f>
        <v/>
      </c>
      <c r="N176" s="184" t="str">
        <f>IF(CADA_PROD!C176="","",G176/E176)</f>
        <v/>
      </c>
      <c r="O176" s="21" t="str">
        <f t="shared" si="5"/>
        <v/>
      </c>
      <c r="P176" s="21">
        <v>1.7100000000000001E-4</v>
      </c>
    </row>
    <row r="177" spans="3:16" ht="30" customHeight="1">
      <c r="C177" s="178" t="str">
        <f>IF(CADA_PROD!C177="","",CADA_PROD!C177)</f>
        <v/>
      </c>
      <c r="D177" s="179" t="str">
        <f>IF(CADA_PROD!D177="","",CADA_PROD!D177)</f>
        <v/>
      </c>
      <c r="E177" s="180" t="str">
        <f>IF(CADA_PROD!E177="","",CADA_PROD!E177)</f>
        <v/>
      </c>
      <c r="F177" s="180" t="str">
        <f>IF(CADA_PROD!D177="","",SUMIFS(MOVI_ENTR!I:I,MOVI_ENTR!D:D,D177))</f>
        <v/>
      </c>
      <c r="G177" s="180" t="str">
        <f>IF(CADA_PROD!C177="","",SUMIFS(MOVI_SAID!H:H,MOVI_SAID!D:D,D177))</f>
        <v/>
      </c>
      <c r="H177" s="180" t="str">
        <f t="shared" si="6"/>
        <v/>
      </c>
      <c r="I177" s="179" t="str">
        <f>IF(CADA_PROD!C177="","",IFERROR(IF(H177&lt;=0,"Sem estoque",IF(H177/E177&lt;0.25,"Quase sem estoque",IF(H177/E177&lt;1.2,"Estoque baixo",IF(H177/E177&lt;2,"Estoque moderado","Estoque confortável")))),""))</f>
        <v/>
      </c>
      <c r="J177" s="182" t="str">
        <f>IF(CADA_PROD!C177="","",SUMIFS(MOVI_ENTR!M:M,MOVI_ENTR!D:D,D177))</f>
        <v/>
      </c>
      <c r="K177" s="183" t="str">
        <f>IF(CADA_PROD!C177="","",IFERROR($J177/SUM($J$6:$J$1006),""))</f>
        <v/>
      </c>
      <c r="L177" s="183" t="str">
        <f>IF(CADA_PROD!C177="","",IFERROR(H177/SUM($H$6:$H$1006)+P177,""))</f>
        <v/>
      </c>
      <c r="M177" s="182" t="str">
        <f>IF(CADA_PROD!$C177="","",IFERROR(SUMIFS(MOVI_ENTR!M:M,MOVI_ENTR!D:D,D177)/SUMIFS(MOVI_ENTR!I:I,MOVI_ENTR!D:D,D177),0))</f>
        <v/>
      </c>
      <c r="N177" s="184" t="str">
        <f>IF(CADA_PROD!C177="","",G177/E177)</f>
        <v/>
      </c>
      <c r="O177" s="21" t="str">
        <f t="shared" si="5"/>
        <v/>
      </c>
      <c r="P177" s="21">
        <v>1.7200000000000001E-4</v>
      </c>
    </row>
    <row r="178" spans="3:16" ht="30" customHeight="1">
      <c r="C178" s="178" t="str">
        <f>IF(CADA_PROD!C178="","",CADA_PROD!C178)</f>
        <v/>
      </c>
      <c r="D178" s="179" t="str">
        <f>IF(CADA_PROD!D178="","",CADA_PROD!D178)</f>
        <v/>
      </c>
      <c r="E178" s="180" t="str">
        <f>IF(CADA_PROD!E178="","",CADA_PROD!E178)</f>
        <v/>
      </c>
      <c r="F178" s="180" t="str">
        <f>IF(CADA_PROD!D178="","",SUMIFS(MOVI_ENTR!I:I,MOVI_ENTR!D:D,D178))</f>
        <v/>
      </c>
      <c r="G178" s="180" t="str">
        <f>IF(CADA_PROD!C178="","",SUMIFS(MOVI_SAID!H:H,MOVI_SAID!D:D,D178))</f>
        <v/>
      </c>
      <c r="H178" s="180" t="str">
        <f t="shared" si="6"/>
        <v/>
      </c>
      <c r="I178" s="179" t="str">
        <f>IF(CADA_PROD!C178="","",IFERROR(IF(H178&lt;=0,"Sem estoque",IF(H178/E178&lt;0.25,"Quase sem estoque",IF(H178/E178&lt;1.2,"Estoque baixo",IF(H178/E178&lt;2,"Estoque moderado","Estoque confortável")))),""))</f>
        <v/>
      </c>
      <c r="J178" s="182" t="str">
        <f>IF(CADA_PROD!C178="","",SUMIFS(MOVI_ENTR!M:M,MOVI_ENTR!D:D,D178))</f>
        <v/>
      </c>
      <c r="K178" s="183" t="str">
        <f>IF(CADA_PROD!C178="","",IFERROR($J178/SUM($J$6:$J$1006),""))</f>
        <v/>
      </c>
      <c r="L178" s="183" t="str">
        <f>IF(CADA_PROD!C178="","",IFERROR(H178/SUM($H$6:$H$1006)+P178,""))</f>
        <v/>
      </c>
      <c r="M178" s="182" t="str">
        <f>IF(CADA_PROD!$C178="","",IFERROR(SUMIFS(MOVI_ENTR!M:M,MOVI_ENTR!D:D,D178)/SUMIFS(MOVI_ENTR!I:I,MOVI_ENTR!D:D,D178),0))</f>
        <v/>
      </c>
      <c r="N178" s="184" t="str">
        <f>IF(CADA_PROD!C178="","",G178/E178)</f>
        <v/>
      </c>
      <c r="O178" s="21" t="str">
        <f t="shared" si="5"/>
        <v/>
      </c>
      <c r="P178" s="21">
        <v>1.73E-4</v>
      </c>
    </row>
    <row r="179" spans="3:16" ht="30" customHeight="1">
      <c r="C179" s="178" t="str">
        <f>IF(CADA_PROD!C179="","",CADA_PROD!C179)</f>
        <v/>
      </c>
      <c r="D179" s="179" t="str">
        <f>IF(CADA_PROD!D179="","",CADA_PROD!D179)</f>
        <v/>
      </c>
      <c r="E179" s="180" t="str">
        <f>IF(CADA_PROD!E179="","",CADA_PROD!E179)</f>
        <v/>
      </c>
      <c r="F179" s="180" t="str">
        <f>IF(CADA_PROD!D179="","",SUMIFS(MOVI_ENTR!I:I,MOVI_ENTR!D:D,D179))</f>
        <v/>
      </c>
      <c r="G179" s="180" t="str">
        <f>IF(CADA_PROD!C179="","",SUMIFS(MOVI_SAID!H:H,MOVI_SAID!D:D,D179))</f>
        <v/>
      </c>
      <c r="H179" s="180" t="str">
        <f t="shared" si="6"/>
        <v/>
      </c>
      <c r="I179" s="179" t="str">
        <f>IF(CADA_PROD!C179="","",IFERROR(IF(H179&lt;=0,"Sem estoque",IF(H179/E179&lt;0.25,"Quase sem estoque",IF(H179/E179&lt;1.2,"Estoque baixo",IF(H179/E179&lt;2,"Estoque moderado","Estoque confortável")))),""))</f>
        <v/>
      </c>
      <c r="J179" s="182" t="str">
        <f>IF(CADA_PROD!C179="","",SUMIFS(MOVI_ENTR!M:M,MOVI_ENTR!D:D,D179))</f>
        <v/>
      </c>
      <c r="K179" s="183" t="str">
        <f>IF(CADA_PROD!C179="","",IFERROR($J179/SUM($J$6:$J$1006),""))</f>
        <v/>
      </c>
      <c r="L179" s="183" t="str">
        <f>IF(CADA_PROD!C179="","",IFERROR(H179/SUM($H$6:$H$1006)+P179,""))</f>
        <v/>
      </c>
      <c r="M179" s="182" t="str">
        <f>IF(CADA_PROD!$C179="","",IFERROR(SUMIFS(MOVI_ENTR!M:M,MOVI_ENTR!D:D,D179)/SUMIFS(MOVI_ENTR!I:I,MOVI_ENTR!D:D,D179),0))</f>
        <v/>
      </c>
      <c r="N179" s="184" t="str">
        <f>IF(CADA_PROD!C179="","",G179/E179)</f>
        <v/>
      </c>
      <c r="O179" s="21" t="str">
        <f t="shared" si="5"/>
        <v/>
      </c>
      <c r="P179" s="21">
        <v>1.74E-4</v>
      </c>
    </row>
    <row r="180" spans="3:16" ht="30" customHeight="1">
      <c r="C180" s="178" t="str">
        <f>IF(CADA_PROD!C180="","",CADA_PROD!C180)</f>
        <v/>
      </c>
      <c r="D180" s="179" t="str">
        <f>IF(CADA_PROD!D180="","",CADA_PROD!D180)</f>
        <v/>
      </c>
      <c r="E180" s="180" t="str">
        <f>IF(CADA_PROD!E180="","",CADA_PROD!E180)</f>
        <v/>
      </c>
      <c r="F180" s="180" t="str">
        <f>IF(CADA_PROD!D180="","",SUMIFS(MOVI_ENTR!I:I,MOVI_ENTR!D:D,D180))</f>
        <v/>
      </c>
      <c r="G180" s="180" t="str">
        <f>IF(CADA_PROD!C180="","",SUMIFS(MOVI_SAID!H:H,MOVI_SAID!D:D,D180))</f>
        <v/>
      </c>
      <c r="H180" s="180" t="str">
        <f t="shared" si="6"/>
        <v/>
      </c>
      <c r="I180" s="179" t="str">
        <f>IF(CADA_PROD!C180="","",IFERROR(IF(H180&lt;=0,"Sem estoque",IF(H180/E180&lt;0.25,"Quase sem estoque",IF(H180/E180&lt;1.2,"Estoque baixo",IF(H180/E180&lt;2,"Estoque moderado","Estoque confortável")))),""))</f>
        <v/>
      </c>
      <c r="J180" s="182" t="str">
        <f>IF(CADA_PROD!C180="","",SUMIFS(MOVI_ENTR!M:M,MOVI_ENTR!D:D,D180))</f>
        <v/>
      </c>
      <c r="K180" s="183" t="str">
        <f>IF(CADA_PROD!C180="","",IFERROR($J180/SUM($J$6:$J$1006),""))</f>
        <v/>
      </c>
      <c r="L180" s="183" t="str">
        <f>IF(CADA_PROD!C180="","",IFERROR(H180/SUM($H$6:$H$1006)+P180,""))</f>
        <v/>
      </c>
      <c r="M180" s="182" t="str">
        <f>IF(CADA_PROD!$C180="","",IFERROR(SUMIFS(MOVI_ENTR!M:M,MOVI_ENTR!D:D,D180)/SUMIFS(MOVI_ENTR!I:I,MOVI_ENTR!D:D,D180),0))</f>
        <v/>
      </c>
      <c r="N180" s="184" t="str">
        <f>IF(CADA_PROD!C180="","",G180/E180)</f>
        <v/>
      </c>
      <c r="O180" s="21" t="str">
        <f t="shared" si="5"/>
        <v/>
      </c>
      <c r="P180" s="21">
        <v>1.75E-4</v>
      </c>
    </row>
    <row r="181" spans="3:16" ht="30" customHeight="1">
      <c r="C181" s="178" t="str">
        <f>IF(CADA_PROD!C181="","",CADA_PROD!C181)</f>
        <v/>
      </c>
      <c r="D181" s="179" t="str">
        <f>IF(CADA_PROD!D181="","",CADA_PROD!D181)</f>
        <v/>
      </c>
      <c r="E181" s="180" t="str">
        <f>IF(CADA_PROD!E181="","",CADA_PROD!E181)</f>
        <v/>
      </c>
      <c r="F181" s="180" t="str">
        <f>IF(CADA_PROD!D181="","",SUMIFS(MOVI_ENTR!I:I,MOVI_ENTR!D:D,D181))</f>
        <v/>
      </c>
      <c r="G181" s="180" t="str">
        <f>IF(CADA_PROD!C181="","",SUMIFS(MOVI_SAID!H:H,MOVI_SAID!D:D,D181))</f>
        <v/>
      </c>
      <c r="H181" s="180" t="str">
        <f t="shared" si="6"/>
        <v/>
      </c>
      <c r="I181" s="179" t="str">
        <f>IF(CADA_PROD!C181="","",IFERROR(IF(H181&lt;=0,"Sem estoque",IF(H181/E181&lt;0.25,"Quase sem estoque",IF(H181/E181&lt;1.2,"Estoque baixo",IF(H181/E181&lt;2,"Estoque moderado","Estoque confortável")))),""))</f>
        <v/>
      </c>
      <c r="J181" s="182" t="str">
        <f>IF(CADA_PROD!C181="","",SUMIFS(MOVI_ENTR!M:M,MOVI_ENTR!D:D,D181))</f>
        <v/>
      </c>
      <c r="K181" s="183" t="str">
        <f>IF(CADA_PROD!C181="","",IFERROR($J181/SUM($J$6:$J$1006),""))</f>
        <v/>
      </c>
      <c r="L181" s="183" t="str">
        <f>IF(CADA_PROD!C181="","",IFERROR(H181/SUM($H$6:$H$1006)+P181,""))</f>
        <v/>
      </c>
      <c r="M181" s="182" t="str">
        <f>IF(CADA_PROD!$C181="","",IFERROR(SUMIFS(MOVI_ENTR!M:M,MOVI_ENTR!D:D,D181)/SUMIFS(MOVI_ENTR!I:I,MOVI_ENTR!D:D,D181),0))</f>
        <v/>
      </c>
      <c r="N181" s="184" t="str">
        <f>IF(CADA_PROD!C181="","",G181/E181)</f>
        <v/>
      </c>
      <c r="O181" s="21" t="str">
        <f t="shared" si="5"/>
        <v/>
      </c>
      <c r="P181" s="21">
        <v>1.76E-4</v>
      </c>
    </row>
    <row r="182" spans="3:16" ht="30" customHeight="1">
      <c r="C182" s="178" t="str">
        <f>IF(CADA_PROD!C182="","",CADA_PROD!C182)</f>
        <v/>
      </c>
      <c r="D182" s="179" t="str">
        <f>IF(CADA_PROD!D182="","",CADA_PROD!D182)</f>
        <v/>
      </c>
      <c r="E182" s="180" t="str">
        <f>IF(CADA_PROD!E182="","",CADA_PROD!E182)</f>
        <v/>
      </c>
      <c r="F182" s="180" t="str">
        <f>IF(CADA_PROD!D182="","",SUMIFS(MOVI_ENTR!I:I,MOVI_ENTR!D:D,D182))</f>
        <v/>
      </c>
      <c r="G182" s="180" t="str">
        <f>IF(CADA_PROD!C182="","",SUMIFS(MOVI_SAID!H:H,MOVI_SAID!D:D,D182))</f>
        <v/>
      </c>
      <c r="H182" s="180" t="str">
        <f t="shared" si="6"/>
        <v/>
      </c>
      <c r="I182" s="179" t="str">
        <f>IF(CADA_PROD!C182="","",IFERROR(IF(H182&lt;=0,"Sem estoque",IF(H182/E182&lt;0.25,"Quase sem estoque",IF(H182/E182&lt;1.2,"Estoque baixo",IF(H182/E182&lt;2,"Estoque moderado","Estoque confortável")))),""))</f>
        <v/>
      </c>
      <c r="J182" s="182" t="str">
        <f>IF(CADA_PROD!C182="","",SUMIFS(MOVI_ENTR!M:M,MOVI_ENTR!D:D,D182))</f>
        <v/>
      </c>
      <c r="K182" s="183" t="str">
        <f>IF(CADA_PROD!C182="","",IFERROR($J182/SUM($J$6:$J$1006),""))</f>
        <v/>
      </c>
      <c r="L182" s="183" t="str">
        <f>IF(CADA_PROD!C182="","",IFERROR(H182/SUM($H$6:$H$1006)+P182,""))</f>
        <v/>
      </c>
      <c r="M182" s="182" t="str">
        <f>IF(CADA_PROD!$C182="","",IFERROR(SUMIFS(MOVI_ENTR!M:M,MOVI_ENTR!D:D,D182)/SUMIFS(MOVI_ENTR!I:I,MOVI_ENTR!D:D,D182),0))</f>
        <v/>
      </c>
      <c r="N182" s="184" t="str">
        <f>IF(CADA_PROD!C182="","",G182/E182)</f>
        <v/>
      </c>
      <c r="O182" s="21" t="str">
        <f t="shared" si="5"/>
        <v/>
      </c>
      <c r="P182" s="21">
        <v>1.7699999999999999E-4</v>
      </c>
    </row>
    <row r="183" spans="3:16" ht="30" customHeight="1">
      <c r="C183" s="178" t="str">
        <f>IF(CADA_PROD!C183="","",CADA_PROD!C183)</f>
        <v/>
      </c>
      <c r="D183" s="179" t="str">
        <f>IF(CADA_PROD!D183="","",CADA_PROD!D183)</f>
        <v/>
      </c>
      <c r="E183" s="180" t="str">
        <f>IF(CADA_PROD!E183="","",CADA_PROD!E183)</f>
        <v/>
      </c>
      <c r="F183" s="180" t="str">
        <f>IF(CADA_PROD!D183="","",SUMIFS(MOVI_ENTR!I:I,MOVI_ENTR!D:D,D183))</f>
        <v/>
      </c>
      <c r="G183" s="180" t="str">
        <f>IF(CADA_PROD!C183="","",SUMIFS(MOVI_SAID!H:H,MOVI_SAID!D:D,D183))</f>
        <v/>
      </c>
      <c r="H183" s="180" t="str">
        <f t="shared" si="6"/>
        <v/>
      </c>
      <c r="I183" s="179" t="str">
        <f>IF(CADA_PROD!C183="","",IFERROR(IF(H183&lt;=0,"Sem estoque",IF(H183/E183&lt;0.25,"Quase sem estoque",IF(H183/E183&lt;1.2,"Estoque baixo",IF(H183/E183&lt;2,"Estoque moderado","Estoque confortável")))),""))</f>
        <v/>
      </c>
      <c r="J183" s="182" t="str">
        <f>IF(CADA_PROD!C183="","",SUMIFS(MOVI_ENTR!M:M,MOVI_ENTR!D:D,D183))</f>
        <v/>
      </c>
      <c r="K183" s="183" t="str">
        <f>IF(CADA_PROD!C183="","",IFERROR($J183/SUM($J$6:$J$1006),""))</f>
        <v/>
      </c>
      <c r="L183" s="183" t="str">
        <f>IF(CADA_PROD!C183="","",IFERROR(H183/SUM($H$6:$H$1006)+P183,""))</f>
        <v/>
      </c>
      <c r="M183" s="182" t="str">
        <f>IF(CADA_PROD!$C183="","",IFERROR(SUMIFS(MOVI_ENTR!M:M,MOVI_ENTR!D:D,D183)/SUMIFS(MOVI_ENTR!I:I,MOVI_ENTR!D:D,D183),0))</f>
        <v/>
      </c>
      <c r="N183" s="184" t="str">
        <f>IF(CADA_PROD!C183="","",G183/E183)</f>
        <v/>
      </c>
      <c r="O183" s="21" t="str">
        <f t="shared" si="5"/>
        <v/>
      </c>
      <c r="P183" s="21">
        <v>1.7799999999999999E-4</v>
      </c>
    </row>
    <row r="184" spans="3:16" ht="30" customHeight="1">
      <c r="C184" s="178" t="str">
        <f>IF(CADA_PROD!C184="","",CADA_PROD!C184)</f>
        <v/>
      </c>
      <c r="D184" s="179" t="str">
        <f>IF(CADA_PROD!D184="","",CADA_PROD!D184)</f>
        <v/>
      </c>
      <c r="E184" s="180" t="str">
        <f>IF(CADA_PROD!E184="","",CADA_PROD!E184)</f>
        <v/>
      </c>
      <c r="F184" s="180" t="str">
        <f>IF(CADA_PROD!D184="","",SUMIFS(MOVI_ENTR!I:I,MOVI_ENTR!D:D,D184))</f>
        <v/>
      </c>
      <c r="G184" s="180" t="str">
        <f>IF(CADA_PROD!C184="","",SUMIFS(MOVI_SAID!H:H,MOVI_SAID!D:D,D184))</f>
        <v/>
      </c>
      <c r="H184" s="180" t="str">
        <f t="shared" si="6"/>
        <v/>
      </c>
      <c r="I184" s="179" t="str">
        <f>IF(CADA_PROD!C184="","",IFERROR(IF(H184&lt;=0,"Sem estoque",IF(H184/E184&lt;0.25,"Quase sem estoque",IF(H184/E184&lt;1.2,"Estoque baixo",IF(H184/E184&lt;2,"Estoque moderado","Estoque confortável")))),""))</f>
        <v/>
      </c>
      <c r="J184" s="182" t="str">
        <f>IF(CADA_PROD!C184="","",SUMIFS(MOVI_ENTR!M:M,MOVI_ENTR!D:D,D184))</f>
        <v/>
      </c>
      <c r="K184" s="183" t="str">
        <f>IF(CADA_PROD!C184="","",IFERROR($J184/SUM($J$6:$J$1006),""))</f>
        <v/>
      </c>
      <c r="L184" s="183" t="str">
        <f>IF(CADA_PROD!C184="","",IFERROR(H184/SUM($H$6:$H$1006)+P184,""))</f>
        <v/>
      </c>
      <c r="M184" s="182" t="str">
        <f>IF(CADA_PROD!$C184="","",IFERROR(SUMIFS(MOVI_ENTR!M:M,MOVI_ENTR!D:D,D184)/SUMIFS(MOVI_ENTR!I:I,MOVI_ENTR!D:D,D184),0))</f>
        <v/>
      </c>
      <c r="N184" s="184" t="str">
        <f>IF(CADA_PROD!C184="","",G184/E184)</f>
        <v/>
      </c>
      <c r="O184" s="21" t="str">
        <f t="shared" si="5"/>
        <v/>
      </c>
      <c r="P184" s="21">
        <v>1.7899999999999999E-4</v>
      </c>
    </row>
    <row r="185" spans="3:16" ht="30" customHeight="1">
      <c r="C185" s="178" t="str">
        <f>IF(CADA_PROD!C185="","",CADA_PROD!C185)</f>
        <v/>
      </c>
      <c r="D185" s="179" t="str">
        <f>IF(CADA_PROD!D185="","",CADA_PROD!D185)</f>
        <v/>
      </c>
      <c r="E185" s="180" t="str">
        <f>IF(CADA_PROD!E185="","",CADA_PROD!E185)</f>
        <v/>
      </c>
      <c r="F185" s="180" t="str">
        <f>IF(CADA_PROD!D185="","",SUMIFS(MOVI_ENTR!I:I,MOVI_ENTR!D:D,D185))</f>
        <v/>
      </c>
      <c r="G185" s="180" t="str">
        <f>IF(CADA_PROD!C185="","",SUMIFS(MOVI_SAID!H:H,MOVI_SAID!D:D,D185))</f>
        <v/>
      </c>
      <c r="H185" s="180" t="str">
        <f t="shared" si="6"/>
        <v/>
      </c>
      <c r="I185" s="179" t="str">
        <f>IF(CADA_PROD!C185="","",IFERROR(IF(H185&lt;=0,"Sem estoque",IF(H185/E185&lt;0.25,"Quase sem estoque",IF(H185/E185&lt;1.2,"Estoque baixo",IF(H185/E185&lt;2,"Estoque moderado","Estoque confortável")))),""))</f>
        <v/>
      </c>
      <c r="J185" s="182" t="str">
        <f>IF(CADA_PROD!C185="","",SUMIFS(MOVI_ENTR!M:M,MOVI_ENTR!D:D,D185))</f>
        <v/>
      </c>
      <c r="K185" s="183" t="str">
        <f>IF(CADA_PROD!C185="","",IFERROR($J185/SUM($J$6:$J$1006),""))</f>
        <v/>
      </c>
      <c r="L185" s="183" t="str">
        <f>IF(CADA_PROD!C185="","",IFERROR(H185/SUM($H$6:$H$1006)+P185,""))</f>
        <v/>
      </c>
      <c r="M185" s="182" t="str">
        <f>IF(CADA_PROD!$C185="","",IFERROR(SUMIFS(MOVI_ENTR!M:M,MOVI_ENTR!D:D,D185)/SUMIFS(MOVI_ENTR!I:I,MOVI_ENTR!D:D,D185),0))</f>
        <v/>
      </c>
      <c r="N185" s="184" t="str">
        <f>IF(CADA_PROD!C185="","",G185/E185)</f>
        <v/>
      </c>
      <c r="O185" s="21" t="str">
        <f t="shared" si="5"/>
        <v/>
      </c>
      <c r="P185" s="21">
        <v>1.8000000000000001E-4</v>
      </c>
    </row>
    <row r="186" spans="3:16" ht="30" customHeight="1">
      <c r="C186" s="178" t="str">
        <f>IF(CADA_PROD!C186="","",CADA_PROD!C186)</f>
        <v/>
      </c>
      <c r="D186" s="179" t="str">
        <f>IF(CADA_PROD!D186="","",CADA_PROD!D186)</f>
        <v/>
      </c>
      <c r="E186" s="180" t="str">
        <f>IF(CADA_PROD!E186="","",CADA_PROD!E186)</f>
        <v/>
      </c>
      <c r="F186" s="180" t="str">
        <f>IF(CADA_PROD!D186="","",SUMIFS(MOVI_ENTR!I:I,MOVI_ENTR!D:D,D186))</f>
        <v/>
      </c>
      <c r="G186" s="180" t="str">
        <f>IF(CADA_PROD!C186="","",SUMIFS(MOVI_SAID!H:H,MOVI_SAID!D:D,D186))</f>
        <v/>
      </c>
      <c r="H186" s="180" t="str">
        <f t="shared" si="6"/>
        <v/>
      </c>
      <c r="I186" s="179" t="str">
        <f>IF(CADA_PROD!C186="","",IFERROR(IF(H186&lt;=0,"Sem estoque",IF(H186/E186&lt;0.25,"Quase sem estoque",IF(H186/E186&lt;1.2,"Estoque baixo",IF(H186/E186&lt;2,"Estoque moderado","Estoque confortável")))),""))</f>
        <v/>
      </c>
      <c r="J186" s="182" t="str">
        <f>IF(CADA_PROD!C186="","",SUMIFS(MOVI_ENTR!M:M,MOVI_ENTR!D:D,D186))</f>
        <v/>
      </c>
      <c r="K186" s="183" t="str">
        <f>IF(CADA_PROD!C186="","",IFERROR($J186/SUM($J$6:$J$1006),""))</f>
        <v/>
      </c>
      <c r="L186" s="183" t="str">
        <f>IF(CADA_PROD!C186="","",IFERROR(H186/SUM($H$6:$H$1006)+P186,""))</f>
        <v/>
      </c>
      <c r="M186" s="182" t="str">
        <f>IF(CADA_PROD!$C186="","",IFERROR(SUMIFS(MOVI_ENTR!M:M,MOVI_ENTR!D:D,D186)/SUMIFS(MOVI_ENTR!I:I,MOVI_ENTR!D:D,D186),0))</f>
        <v/>
      </c>
      <c r="N186" s="184" t="str">
        <f>IF(CADA_PROD!C186="","",G186/E186)</f>
        <v/>
      </c>
      <c r="O186" s="21" t="str">
        <f t="shared" si="5"/>
        <v/>
      </c>
      <c r="P186" s="21">
        <v>1.8100000000000001E-4</v>
      </c>
    </row>
    <row r="187" spans="3:16" ht="30" customHeight="1">
      <c r="C187" s="178" t="str">
        <f>IF(CADA_PROD!C187="","",CADA_PROD!C187)</f>
        <v/>
      </c>
      <c r="D187" s="179" t="str">
        <f>IF(CADA_PROD!D187="","",CADA_PROD!D187)</f>
        <v/>
      </c>
      <c r="E187" s="180" t="str">
        <f>IF(CADA_PROD!E187="","",CADA_PROD!E187)</f>
        <v/>
      </c>
      <c r="F187" s="180" t="str">
        <f>IF(CADA_PROD!D187="","",SUMIFS(MOVI_ENTR!I:I,MOVI_ENTR!D:D,D187))</f>
        <v/>
      </c>
      <c r="G187" s="180" t="str">
        <f>IF(CADA_PROD!C187="","",SUMIFS(MOVI_SAID!H:H,MOVI_SAID!D:D,D187))</f>
        <v/>
      </c>
      <c r="H187" s="180" t="str">
        <f t="shared" si="6"/>
        <v/>
      </c>
      <c r="I187" s="179" t="str">
        <f>IF(CADA_PROD!C187="","",IFERROR(IF(H187&lt;=0,"Sem estoque",IF(H187/E187&lt;0.25,"Quase sem estoque",IF(H187/E187&lt;1.2,"Estoque baixo",IF(H187/E187&lt;2,"Estoque moderado","Estoque confortável")))),""))</f>
        <v/>
      </c>
      <c r="J187" s="182" t="str">
        <f>IF(CADA_PROD!C187="","",SUMIFS(MOVI_ENTR!M:M,MOVI_ENTR!D:D,D187))</f>
        <v/>
      </c>
      <c r="K187" s="183" t="str">
        <f>IF(CADA_PROD!C187="","",IFERROR($J187/SUM($J$6:$J$1006),""))</f>
        <v/>
      </c>
      <c r="L187" s="183" t="str">
        <f>IF(CADA_PROD!C187="","",IFERROR(H187/SUM($H$6:$H$1006)+P187,""))</f>
        <v/>
      </c>
      <c r="M187" s="182" t="str">
        <f>IF(CADA_PROD!$C187="","",IFERROR(SUMIFS(MOVI_ENTR!M:M,MOVI_ENTR!D:D,D187)/SUMIFS(MOVI_ENTR!I:I,MOVI_ENTR!D:D,D187),0))</f>
        <v/>
      </c>
      <c r="N187" s="184" t="str">
        <f>IF(CADA_PROD!C187="","",G187/E187)</f>
        <v/>
      </c>
      <c r="O187" s="21" t="str">
        <f t="shared" si="5"/>
        <v/>
      </c>
      <c r="P187" s="21">
        <v>1.8200000000000001E-4</v>
      </c>
    </row>
    <row r="188" spans="3:16" ht="30" customHeight="1">
      <c r="C188" s="178" t="str">
        <f>IF(CADA_PROD!C188="","",CADA_PROD!C188)</f>
        <v/>
      </c>
      <c r="D188" s="179" t="str">
        <f>IF(CADA_PROD!D188="","",CADA_PROD!D188)</f>
        <v/>
      </c>
      <c r="E188" s="180" t="str">
        <f>IF(CADA_PROD!E188="","",CADA_PROD!E188)</f>
        <v/>
      </c>
      <c r="F188" s="180" t="str">
        <f>IF(CADA_PROD!D188="","",SUMIFS(MOVI_ENTR!I:I,MOVI_ENTR!D:D,D188))</f>
        <v/>
      </c>
      <c r="G188" s="180" t="str">
        <f>IF(CADA_PROD!C188="","",SUMIFS(MOVI_SAID!H:H,MOVI_SAID!D:D,D188))</f>
        <v/>
      </c>
      <c r="H188" s="180" t="str">
        <f t="shared" si="6"/>
        <v/>
      </c>
      <c r="I188" s="179" t="str">
        <f>IF(CADA_PROD!C188="","",IFERROR(IF(H188&lt;=0,"Sem estoque",IF(H188/E188&lt;0.25,"Quase sem estoque",IF(H188/E188&lt;1.2,"Estoque baixo",IF(H188/E188&lt;2,"Estoque moderado","Estoque confortável")))),""))</f>
        <v/>
      </c>
      <c r="J188" s="182" t="str">
        <f>IF(CADA_PROD!C188="","",SUMIFS(MOVI_ENTR!M:M,MOVI_ENTR!D:D,D188))</f>
        <v/>
      </c>
      <c r="K188" s="183" t="str">
        <f>IF(CADA_PROD!C188="","",IFERROR($J188/SUM($J$6:$J$1006),""))</f>
        <v/>
      </c>
      <c r="L188" s="183" t="str">
        <f>IF(CADA_PROD!C188="","",IFERROR(H188/SUM($H$6:$H$1006)+P188,""))</f>
        <v/>
      </c>
      <c r="M188" s="182" t="str">
        <f>IF(CADA_PROD!$C188="","",IFERROR(SUMIFS(MOVI_ENTR!M:M,MOVI_ENTR!D:D,D188)/SUMIFS(MOVI_ENTR!I:I,MOVI_ENTR!D:D,D188),0))</f>
        <v/>
      </c>
      <c r="N188" s="184" t="str">
        <f>IF(CADA_PROD!C188="","",G188/E188)</f>
        <v/>
      </c>
      <c r="O188" s="21" t="str">
        <f t="shared" si="5"/>
        <v/>
      </c>
      <c r="P188" s="21">
        <v>1.83E-4</v>
      </c>
    </row>
    <row r="189" spans="3:16" ht="30" customHeight="1">
      <c r="C189" s="178" t="str">
        <f>IF(CADA_PROD!C189="","",CADA_PROD!C189)</f>
        <v/>
      </c>
      <c r="D189" s="179" t="str">
        <f>IF(CADA_PROD!D189="","",CADA_PROD!D189)</f>
        <v/>
      </c>
      <c r="E189" s="180" t="str">
        <f>IF(CADA_PROD!E189="","",CADA_PROD!E189)</f>
        <v/>
      </c>
      <c r="F189" s="180" t="str">
        <f>IF(CADA_PROD!D189="","",SUMIFS(MOVI_ENTR!I:I,MOVI_ENTR!D:D,D189))</f>
        <v/>
      </c>
      <c r="G189" s="180" t="str">
        <f>IF(CADA_PROD!C189="","",SUMIFS(MOVI_SAID!H:H,MOVI_SAID!D:D,D189))</f>
        <v/>
      </c>
      <c r="H189" s="180" t="str">
        <f t="shared" si="6"/>
        <v/>
      </c>
      <c r="I189" s="179" t="str">
        <f>IF(CADA_PROD!C189="","",IFERROR(IF(H189&lt;=0,"Sem estoque",IF(H189/E189&lt;0.25,"Quase sem estoque",IF(H189/E189&lt;1.2,"Estoque baixo",IF(H189/E189&lt;2,"Estoque moderado","Estoque confortável")))),""))</f>
        <v/>
      </c>
      <c r="J189" s="182" t="str">
        <f>IF(CADA_PROD!C189="","",SUMIFS(MOVI_ENTR!M:M,MOVI_ENTR!D:D,D189))</f>
        <v/>
      </c>
      <c r="K189" s="183" t="str">
        <f>IF(CADA_PROD!C189="","",IFERROR($J189/SUM($J$6:$J$1006),""))</f>
        <v/>
      </c>
      <c r="L189" s="183" t="str">
        <f>IF(CADA_PROD!C189="","",IFERROR(H189/SUM($H$6:$H$1006)+P189,""))</f>
        <v/>
      </c>
      <c r="M189" s="182" t="str">
        <f>IF(CADA_PROD!$C189="","",IFERROR(SUMIFS(MOVI_ENTR!M:M,MOVI_ENTR!D:D,D189)/SUMIFS(MOVI_ENTR!I:I,MOVI_ENTR!D:D,D189),0))</f>
        <v/>
      </c>
      <c r="N189" s="184" t="str">
        <f>IF(CADA_PROD!C189="","",G189/E189)</f>
        <v/>
      </c>
      <c r="O189" s="21" t="str">
        <f t="shared" si="5"/>
        <v/>
      </c>
      <c r="P189" s="21">
        <v>1.84E-4</v>
      </c>
    </row>
    <row r="190" spans="3:16" ht="30" customHeight="1">
      <c r="C190" s="178" t="str">
        <f>IF(CADA_PROD!C190="","",CADA_PROD!C190)</f>
        <v/>
      </c>
      <c r="D190" s="179" t="str">
        <f>IF(CADA_PROD!D190="","",CADA_PROD!D190)</f>
        <v/>
      </c>
      <c r="E190" s="180" t="str">
        <f>IF(CADA_PROD!E190="","",CADA_PROD!E190)</f>
        <v/>
      </c>
      <c r="F190" s="180" t="str">
        <f>IF(CADA_PROD!D190="","",SUMIFS(MOVI_ENTR!I:I,MOVI_ENTR!D:D,D190))</f>
        <v/>
      </c>
      <c r="G190" s="180" t="str">
        <f>IF(CADA_PROD!C190="","",SUMIFS(MOVI_SAID!H:H,MOVI_SAID!D:D,D190))</f>
        <v/>
      </c>
      <c r="H190" s="180" t="str">
        <f t="shared" si="6"/>
        <v/>
      </c>
      <c r="I190" s="179" t="str">
        <f>IF(CADA_PROD!C190="","",IFERROR(IF(H190&lt;=0,"Sem estoque",IF(H190/E190&lt;0.25,"Quase sem estoque",IF(H190/E190&lt;1.2,"Estoque baixo",IF(H190/E190&lt;2,"Estoque moderado","Estoque confortável")))),""))</f>
        <v/>
      </c>
      <c r="J190" s="182" t="str">
        <f>IF(CADA_PROD!C190="","",SUMIFS(MOVI_ENTR!M:M,MOVI_ENTR!D:D,D190))</f>
        <v/>
      </c>
      <c r="K190" s="183" t="str">
        <f>IF(CADA_PROD!C190="","",IFERROR($J190/SUM($J$6:$J$1006),""))</f>
        <v/>
      </c>
      <c r="L190" s="183" t="str">
        <f>IF(CADA_PROD!C190="","",IFERROR(H190/SUM($H$6:$H$1006)+P190,""))</f>
        <v/>
      </c>
      <c r="M190" s="182" t="str">
        <f>IF(CADA_PROD!$C190="","",IFERROR(SUMIFS(MOVI_ENTR!M:M,MOVI_ENTR!D:D,D190)/SUMIFS(MOVI_ENTR!I:I,MOVI_ENTR!D:D,D190),0))</f>
        <v/>
      </c>
      <c r="N190" s="184" t="str">
        <f>IF(CADA_PROD!C190="","",G190/E190)</f>
        <v/>
      </c>
      <c r="O190" s="21" t="str">
        <f t="shared" si="5"/>
        <v/>
      </c>
      <c r="P190" s="21">
        <v>1.85E-4</v>
      </c>
    </row>
    <row r="191" spans="3:16" ht="30" customHeight="1">
      <c r="C191" s="178" t="str">
        <f>IF(CADA_PROD!C191="","",CADA_PROD!C191)</f>
        <v/>
      </c>
      <c r="D191" s="179" t="str">
        <f>IF(CADA_PROD!D191="","",CADA_PROD!D191)</f>
        <v/>
      </c>
      <c r="E191" s="180" t="str">
        <f>IF(CADA_PROD!E191="","",CADA_PROD!E191)</f>
        <v/>
      </c>
      <c r="F191" s="180" t="str">
        <f>IF(CADA_PROD!D191="","",SUMIFS(MOVI_ENTR!I:I,MOVI_ENTR!D:D,D191))</f>
        <v/>
      </c>
      <c r="G191" s="180" t="str">
        <f>IF(CADA_PROD!C191="","",SUMIFS(MOVI_SAID!H:H,MOVI_SAID!D:D,D191))</f>
        <v/>
      </c>
      <c r="H191" s="180" t="str">
        <f t="shared" si="6"/>
        <v/>
      </c>
      <c r="I191" s="179" t="str">
        <f>IF(CADA_PROD!C191="","",IFERROR(IF(H191&lt;=0,"Sem estoque",IF(H191/E191&lt;0.25,"Quase sem estoque",IF(H191/E191&lt;1.2,"Estoque baixo",IF(H191/E191&lt;2,"Estoque moderado","Estoque confortável")))),""))</f>
        <v/>
      </c>
      <c r="J191" s="182" t="str">
        <f>IF(CADA_PROD!C191="","",SUMIFS(MOVI_ENTR!M:M,MOVI_ENTR!D:D,D191))</f>
        <v/>
      </c>
      <c r="K191" s="183" t="str">
        <f>IF(CADA_PROD!C191="","",IFERROR($J191/SUM($J$6:$J$1006),""))</f>
        <v/>
      </c>
      <c r="L191" s="183" t="str">
        <f>IF(CADA_PROD!C191="","",IFERROR(H191/SUM($H$6:$H$1006)+P191,""))</f>
        <v/>
      </c>
      <c r="M191" s="182" t="str">
        <f>IF(CADA_PROD!$C191="","",IFERROR(SUMIFS(MOVI_ENTR!M:M,MOVI_ENTR!D:D,D191)/SUMIFS(MOVI_ENTR!I:I,MOVI_ENTR!D:D,D191),0))</f>
        <v/>
      </c>
      <c r="N191" s="184" t="str">
        <f>IF(CADA_PROD!C191="","",G191/E191)</f>
        <v/>
      </c>
      <c r="O191" s="21" t="str">
        <f t="shared" si="5"/>
        <v/>
      </c>
      <c r="P191" s="21">
        <v>1.8599999999999999E-4</v>
      </c>
    </row>
    <row r="192" spans="3:16" ht="30" customHeight="1">
      <c r="C192" s="178" t="str">
        <f>IF(CADA_PROD!C192="","",CADA_PROD!C192)</f>
        <v/>
      </c>
      <c r="D192" s="179" t="str">
        <f>IF(CADA_PROD!D192="","",CADA_PROD!D192)</f>
        <v/>
      </c>
      <c r="E192" s="180" t="str">
        <f>IF(CADA_PROD!E192="","",CADA_PROD!E192)</f>
        <v/>
      </c>
      <c r="F192" s="180" t="str">
        <f>IF(CADA_PROD!D192="","",SUMIFS(MOVI_ENTR!I:I,MOVI_ENTR!D:D,D192))</f>
        <v/>
      </c>
      <c r="G192" s="180" t="str">
        <f>IF(CADA_PROD!C192="","",SUMIFS(MOVI_SAID!H:H,MOVI_SAID!D:D,D192))</f>
        <v/>
      </c>
      <c r="H192" s="180" t="str">
        <f t="shared" si="6"/>
        <v/>
      </c>
      <c r="I192" s="179" t="str">
        <f>IF(CADA_PROD!C192="","",IFERROR(IF(H192&lt;=0,"Sem estoque",IF(H192/E192&lt;0.25,"Quase sem estoque",IF(H192/E192&lt;1.2,"Estoque baixo",IF(H192/E192&lt;2,"Estoque moderado","Estoque confortável")))),""))</f>
        <v/>
      </c>
      <c r="J192" s="182" t="str">
        <f>IF(CADA_PROD!C192="","",SUMIFS(MOVI_ENTR!M:M,MOVI_ENTR!D:D,D192))</f>
        <v/>
      </c>
      <c r="K192" s="183" t="str">
        <f>IF(CADA_PROD!C192="","",IFERROR($J192/SUM($J$6:$J$1006),""))</f>
        <v/>
      </c>
      <c r="L192" s="183" t="str">
        <f>IF(CADA_PROD!C192="","",IFERROR(H192/SUM($H$6:$H$1006)+P192,""))</f>
        <v/>
      </c>
      <c r="M192" s="182" t="str">
        <f>IF(CADA_PROD!$C192="","",IFERROR(SUMIFS(MOVI_ENTR!M:M,MOVI_ENTR!D:D,D192)/SUMIFS(MOVI_ENTR!I:I,MOVI_ENTR!D:D,D192),0))</f>
        <v/>
      </c>
      <c r="N192" s="184" t="str">
        <f>IF(CADA_PROD!C192="","",G192/E192)</f>
        <v/>
      </c>
      <c r="O192" s="21" t="str">
        <f t="shared" si="5"/>
        <v/>
      </c>
      <c r="P192" s="21">
        <v>1.8699999999999999E-4</v>
      </c>
    </row>
    <row r="193" spans="3:16" ht="30" customHeight="1">
      <c r="C193" s="178" t="str">
        <f>IF(CADA_PROD!C193="","",CADA_PROD!C193)</f>
        <v/>
      </c>
      <c r="D193" s="179" t="str">
        <f>IF(CADA_PROD!D193="","",CADA_PROD!D193)</f>
        <v/>
      </c>
      <c r="E193" s="180" t="str">
        <f>IF(CADA_PROD!E193="","",CADA_PROD!E193)</f>
        <v/>
      </c>
      <c r="F193" s="180" t="str">
        <f>IF(CADA_PROD!D193="","",SUMIFS(MOVI_ENTR!I:I,MOVI_ENTR!D:D,D193))</f>
        <v/>
      </c>
      <c r="G193" s="180" t="str">
        <f>IF(CADA_PROD!C193="","",SUMIFS(MOVI_SAID!H:H,MOVI_SAID!D:D,D193))</f>
        <v/>
      </c>
      <c r="H193" s="180" t="str">
        <f t="shared" si="6"/>
        <v/>
      </c>
      <c r="I193" s="179" t="str">
        <f>IF(CADA_PROD!C193="","",IFERROR(IF(H193&lt;=0,"Sem estoque",IF(H193/E193&lt;0.25,"Quase sem estoque",IF(H193/E193&lt;1.2,"Estoque baixo",IF(H193/E193&lt;2,"Estoque moderado","Estoque confortável")))),""))</f>
        <v/>
      </c>
      <c r="J193" s="182" t="str">
        <f>IF(CADA_PROD!C193="","",SUMIFS(MOVI_ENTR!M:M,MOVI_ENTR!D:D,D193))</f>
        <v/>
      </c>
      <c r="K193" s="183" t="str">
        <f>IF(CADA_PROD!C193="","",IFERROR($J193/SUM($J$6:$J$1006),""))</f>
        <v/>
      </c>
      <c r="L193" s="183" t="str">
        <f>IF(CADA_PROD!C193="","",IFERROR(H193/SUM($H$6:$H$1006)+P193,""))</f>
        <v/>
      </c>
      <c r="M193" s="182" t="str">
        <f>IF(CADA_PROD!$C193="","",IFERROR(SUMIFS(MOVI_ENTR!M:M,MOVI_ENTR!D:D,D193)/SUMIFS(MOVI_ENTR!I:I,MOVI_ENTR!D:D,D193),0))</f>
        <v/>
      </c>
      <c r="N193" s="184" t="str">
        <f>IF(CADA_PROD!C193="","",G193/E193)</f>
        <v/>
      </c>
      <c r="O193" s="21" t="str">
        <f t="shared" si="5"/>
        <v/>
      </c>
      <c r="P193" s="21">
        <v>1.8799999999999999E-4</v>
      </c>
    </row>
    <row r="194" spans="3:16" ht="30" customHeight="1">
      <c r="C194" s="178" t="str">
        <f>IF(CADA_PROD!C194="","",CADA_PROD!C194)</f>
        <v/>
      </c>
      <c r="D194" s="179" t="str">
        <f>IF(CADA_PROD!D194="","",CADA_PROD!D194)</f>
        <v/>
      </c>
      <c r="E194" s="180" t="str">
        <f>IF(CADA_PROD!E194="","",CADA_PROD!E194)</f>
        <v/>
      </c>
      <c r="F194" s="180" t="str">
        <f>IF(CADA_PROD!D194="","",SUMIFS(MOVI_ENTR!I:I,MOVI_ENTR!D:D,D194))</f>
        <v/>
      </c>
      <c r="G194" s="180" t="str">
        <f>IF(CADA_PROD!C194="","",SUMIFS(MOVI_SAID!H:H,MOVI_SAID!D:D,D194))</f>
        <v/>
      </c>
      <c r="H194" s="180" t="str">
        <f t="shared" si="6"/>
        <v/>
      </c>
      <c r="I194" s="179" t="str">
        <f>IF(CADA_PROD!C194="","",IFERROR(IF(H194&lt;=0,"Sem estoque",IF(H194/E194&lt;0.25,"Quase sem estoque",IF(H194/E194&lt;1.2,"Estoque baixo",IF(H194/E194&lt;2,"Estoque moderado","Estoque confortável")))),""))</f>
        <v/>
      </c>
      <c r="J194" s="182" t="str">
        <f>IF(CADA_PROD!C194="","",SUMIFS(MOVI_ENTR!M:M,MOVI_ENTR!D:D,D194))</f>
        <v/>
      </c>
      <c r="K194" s="183" t="str">
        <f>IF(CADA_PROD!C194="","",IFERROR($J194/SUM($J$6:$J$1006),""))</f>
        <v/>
      </c>
      <c r="L194" s="183" t="str">
        <f>IF(CADA_PROD!C194="","",IFERROR(H194/SUM($H$6:$H$1006)+P194,""))</f>
        <v/>
      </c>
      <c r="M194" s="182" t="str">
        <f>IF(CADA_PROD!$C194="","",IFERROR(SUMIFS(MOVI_ENTR!M:M,MOVI_ENTR!D:D,D194)/SUMIFS(MOVI_ENTR!I:I,MOVI_ENTR!D:D,D194),0))</f>
        <v/>
      </c>
      <c r="N194" s="184" t="str">
        <f>IF(CADA_PROD!C194="","",G194/E194)</f>
        <v/>
      </c>
      <c r="O194" s="21" t="str">
        <f t="shared" si="5"/>
        <v/>
      </c>
      <c r="P194" s="21">
        <v>1.8900000000000001E-4</v>
      </c>
    </row>
    <row r="195" spans="3:16" ht="30" customHeight="1">
      <c r="C195" s="178" t="str">
        <f>IF(CADA_PROD!C195="","",CADA_PROD!C195)</f>
        <v/>
      </c>
      <c r="D195" s="179" t="str">
        <f>IF(CADA_PROD!D195="","",CADA_PROD!D195)</f>
        <v/>
      </c>
      <c r="E195" s="180" t="str">
        <f>IF(CADA_PROD!E195="","",CADA_PROD!E195)</f>
        <v/>
      </c>
      <c r="F195" s="180" t="str">
        <f>IF(CADA_PROD!D195="","",SUMIFS(MOVI_ENTR!I:I,MOVI_ENTR!D:D,D195))</f>
        <v/>
      </c>
      <c r="G195" s="180" t="str">
        <f>IF(CADA_PROD!C195="","",SUMIFS(MOVI_SAID!H:H,MOVI_SAID!D:D,D195))</f>
        <v/>
      </c>
      <c r="H195" s="180" t="str">
        <f t="shared" si="6"/>
        <v/>
      </c>
      <c r="I195" s="179" t="str">
        <f>IF(CADA_PROD!C195="","",IFERROR(IF(H195&lt;=0,"Sem estoque",IF(H195/E195&lt;0.25,"Quase sem estoque",IF(H195/E195&lt;1.2,"Estoque baixo",IF(H195/E195&lt;2,"Estoque moderado","Estoque confortável")))),""))</f>
        <v/>
      </c>
      <c r="J195" s="182" t="str">
        <f>IF(CADA_PROD!C195="","",SUMIFS(MOVI_ENTR!M:M,MOVI_ENTR!D:D,D195))</f>
        <v/>
      </c>
      <c r="K195" s="183" t="str">
        <f>IF(CADA_PROD!C195="","",IFERROR($J195/SUM($J$6:$J$1006),""))</f>
        <v/>
      </c>
      <c r="L195" s="183" t="str">
        <f>IF(CADA_PROD!C195="","",IFERROR(H195/SUM($H$6:$H$1006)+P195,""))</f>
        <v/>
      </c>
      <c r="M195" s="182" t="str">
        <f>IF(CADA_PROD!$C195="","",IFERROR(SUMIFS(MOVI_ENTR!M:M,MOVI_ENTR!D:D,D195)/SUMIFS(MOVI_ENTR!I:I,MOVI_ENTR!D:D,D195),0))</f>
        <v/>
      </c>
      <c r="N195" s="184" t="str">
        <f>IF(CADA_PROD!C195="","",G195/E195)</f>
        <v/>
      </c>
      <c r="O195" s="21" t="str">
        <f t="shared" si="5"/>
        <v/>
      </c>
      <c r="P195" s="21">
        <v>1.9000000000000001E-4</v>
      </c>
    </row>
    <row r="196" spans="3:16" ht="30" customHeight="1">
      <c r="C196" s="178" t="str">
        <f>IF(CADA_PROD!C196="","",CADA_PROD!C196)</f>
        <v/>
      </c>
      <c r="D196" s="179" t="str">
        <f>IF(CADA_PROD!D196="","",CADA_PROD!D196)</f>
        <v/>
      </c>
      <c r="E196" s="180" t="str">
        <f>IF(CADA_PROD!E196="","",CADA_PROD!E196)</f>
        <v/>
      </c>
      <c r="F196" s="180" t="str">
        <f>IF(CADA_PROD!D196="","",SUMIFS(MOVI_ENTR!I:I,MOVI_ENTR!D:D,D196))</f>
        <v/>
      </c>
      <c r="G196" s="180" t="str">
        <f>IF(CADA_PROD!C196="","",SUMIFS(MOVI_SAID!H:H,MOVI_SAID!D:D,D196))</f>
        <v/>
      </c>
      <c r="H196" s="180" t="str">
        <f t="shared" si="6"/>
        <v/>
      </c>
      <c r="I196" s="179" t="str">
        <f>IF(CADA_PROD!C196="","",IFERROR(IF(H196&lt;=0,"Sem estoque",IF(H196/E196&lt;0.25,"Quase sem estoque",IF(H196/E196&lt;1.2,"Estoque baixo",IF(H196/E196&lt;2,"Estoque moderado","Estoque confortável")))),""))</f>
        <v/>
      </c>
      <c r="J196" s="182" t="str">
        <f>IF(CADA_PROD!C196="","",SUMIFS(MOVI_ENTR!M:M,MOVI_ENTR!D:D,D196))</f>
        <v/>
      </c>
      <c r="K196" s="183" t="str">
        <f>IF(CADA_PROD!C196="","",IFERROR($J196/SUM($J$6:$J$1006),""))</f>
        <v/>
      </c>
      <c r="L196" s="183" t="str">
        <f>IF(CADA_PROD!C196="","",IFERROR(H196/SUM($H$6:$H$1006)+P196,""))</f>
        <v/>
      </c>
      <c r="M196" s="182" t="str">
        <f>IF(CADA_PROD!$C196="","",IFERROR(SUMIFS(MOVI_ENTR!M:M,MOVI_ENTR!D:D,D196)/SUMIFS(MOVI_ENTR!I:I,MOVI_ENTR!D:D,D196),0))</f>
        <v/>
      </c>
      <c r="N196" s="184" t="str">
        <f>IF(CADA_PROD!C196="","",G196/E196)</f>
        <v/>
      </c>
      <c r="O196" s="21" t="str">
        <f t="shared" si="5"/>
        <v/>
      </c>
      <c r="P196" s="21">
        <v>1.9100000000000001E-4</v>
      </c>
    </row>
    <row r="197" spans="3:16" ht="30" customHeight="1">
      <c r="C197" s="178" t="str">
        <f>IF(CADA_PROD!C197="","",CADA_PROD!C197)</f>
        <v/>
      </c>
      <c r="D197" s="179" t="str">
        <f>IF(CADA_PROD!D197="","",CADA_PROD!D197)</f>
        <v/>
      </c>
      <c r="E197" s="180" t="str">
        <f>IF(CADA_PROD!E197="","",CADA_PROD!E197)</f>
        <v/>
      </c>
      <c r="F197" s="180" t="str">
        <f>IF(CADA_PROD!D197="","",SUMIFS(MOVI_ENTR!I:I,MOVI_ENTR!D:D,D197))</f>
        <v/>
      </c>
      <c r="G197" s="180" t="str">
        <f>IF(CADA_PROD!C197="","",SUMIFS(MOVI_SAID!H:H,MOVI_SAID!D:D,D197))</f>
        <v/>
      </c>
      <c r="H197" s="180" t="str">
        <f t="shared" si="6"/>
        <v/>
      </c>
      <c r="I197" s="179" t="str">
        <f>IF(CADA_PROD!C197="","",IFERROR(IF(H197&lt;=0,"Sem estoque",IF(H197/E197&lt;0.25,"Quase sem estoque",IF(H197/E197&lt;1.2,"Estoque baixo",IF(H197/E197&lt;2,"Estoque moderado","Estoque confortável")))),""))</f>
        <v/>
      </c>
      <c r="J197" s="182" t="str">
        <f>IF(CADA_PROD!C197="","",SUMIFS(MOVI_ENTR!M:M,MOVI_ENTR!D:D,D197))</f>
        <v/>
      </c>
      <c r="K197" s="183" t="str">
        <f>IF(CADA_PROD!C197="","",IFERROR($J197/SUM($J$6:$J$1006),""))</f>
        <v/>
      </c>
      <c r="L197" s="183" t="str">
        <f>IF(CADA_PROD!C197="","",IFERROR(H197/SUM($H$6:$H$1006)+P197,""))</f>
        <v/>
      </c>
      <c r="M197" s="182" t="str">
        <f>IF(CADA_PROD!$C197="","",IFERROR(SUMIFS(MOVI_ENTR!M:M,MOVI_ENTR!D:D,D197)/SUMIFS(MOVI_ENTR!I:I,MOVI_ENTR!D:D,D197),0))</f>
        <v/>
      </c>
      <c r="N197" s="184" t="str">
        <f>IF(CADA_PROD!C197="","",G197/E197)</f>
        <v/>
      </c>
      <c r="O197" s="21" t="str">
        <f t="shared" si="5"/>
        <v/>
      </c>
      <c r="P197" s="21">
        <v>1.92E-4</v>
      </c>
    </row>
    <row r="198" spans="3:16" ht="30" customHeight="1">
      <c r="C198" s="178" t="str">
        <f>IF(CADA_PROD!C198="","",CADA_PROD!C198)</f>
        <v/>
      </c>
      <c r="D198" s="179" t="str">
        <f>IF(CADA_PROD!D198="","",CADA_PROD!D198)</f>
        <v/>
      </c>
      <c r="E198" s="180" t="str">
        <f>IF(CADA_PROD!E198="","",CADA_PROD!E198)</f>
        <v/>
      </c>
      <c r="F198" s="180" t="str">
        <f>IF(CADA_PROD!D198="","",SUMIFS(MOVI_ENTR!I:I,MOVI_ENTR!D:D,D198))</f>
        <v/>
      </c>
      <c r="G198" s="180" t="str">
        <f>IF(CADA_PROD!C198="","",SUMIFS(MOVI_SAID!H:H,MOVI_SAID!D:D,D198))</f>
        <v/>
      </c>
      <c r="H198" s="180" t="str">
        <f t="shared" si="6"/>
        <v/>
      </c>
      <c r="I198" s="179" t="str">
        <f>IF(CADA_PROD!C198="","",IFERROR(IF(H198&lt;=0,"Sem estoque",IF(H198/E198&lt;0.25,"Quase sem estoque",IF(H198/E198&lt;1.2,"Estoque baixo",IF(H198/E198&lt;2,"Estoque moderado","Estoque confortável")))),""))</f>
        <v/>
      </c>
      <c r="J198" s="182" t="str">
        <f>IF(CADA_PROD!C198="","",SUMIFS(MOVI_ENTR!M:M,MOVI_ENTR!D:D,D198))</f>
        <v/>
      </c>
      <c r="K198" s="183" t="str">
        <f>IF(CADA_PROD!C198="","",IFERROR($J198/SUM($J$6:$J$1006),""))</f>
        <v/>
      </c>
      <c r="L198" s="183" t="str">
        <f>IF(CADA_PROD!C198="","",IFERROR(H198/SUM($H$6:$H$1006)+P198,""))</f>
        <v/>
      </c>
      <c r="M198" s="182" t="str">
        <f>IF(CADA_PROD!$C198="","",IFERROR(SUMIFS(MOVI_ENTR!M:M,MOVI_ENTR!D:D,D198)/SUMIFS(MOVI_ENTR!I:I,MOVI_ENTR!D:D,D198),0))</f>
        <v/>
      </c>
      <c r="N198" s="184" t="str">
        <f>IF(CADA_PROD!C198="","",G198/E198)</f>
        <v/>
      </c>
      <c r="O198" s="21" t="str">
        <f t="shared" ref="O198:O261" si="7">IF(D198="","",H198&lt;E198)</f>
        <v/>
      </c>
      <c r="P198" s="21">
        <v>1.93E-4</v>
      </c>
    </row>
    <row r="199" spans="3:16" ht="30" customHeight="1">
      <c r="C199" s="178" t="str">
        <f>IF(CADA_PROD!C199="","",CADA_PROD!C199)</f>
        <v/>
      </c>
      <c r="D199" s="179" t="str">
        <f>IF(CADA_PROD!D199="","",CADA_PROD!D199)</f>
        <v/>
      </c>
      <c r="E199" s="180" t="str">
        <f>IF(CADA_PROD!E199="","",CADA_PROD!E199)</f>
        <v/>
      </c>
      <c r="F199" s="180" t="str">
        <f>IF(CADA_PROD!D199="","",SUMIFS(MOVI_ENTR!I:I,MOVI_ENTR!D:D,D199))</f>
        <v/>
      </c>
      <c r="G199" s="180" t="str">
        <f>IF(CADA_PROD!C199="","",SUMIFS(MOVI_SAID!H:H,MOVI_SAID!D:D,D199))</f>
        <v/>
      </c>
      <c r="H199" s="180" t="str">
        <f t="shared" ref="H199:H262" si="8">IFERROR(F199-G199,"")</f>
        <v/>
      </c>
      <c r="I199" s="179" t="str">
        <f>IF(CADA_PROD!C199="","",IFERROR(IF(H199&lt;=0,"Sem estoque",IF(H199/E199&lt;0.25,"Quase sem estoque",IF(H199/E199&lt;1.2,"Estoque baixo",IF(H199/E199&lt;2,"Estoque moderado","Estoque confortável")))),""))</f>
        <v/>
      </c>
      <c r="J199" s="182" t="str">
        <f>IF(CADA_PROD!C199="","",SUMIFS(MOVI_ENTR!M:M,MOVI_ENTR!D:D,D199))</f>
        <v/>
      </c>
      <c r="K199" s="183" t="str">
        <f>IF(CADA_PROD!C199="","",IFERROR($J199/SUM($J$6:$J$1006),""))</f>
        <v/>
      </c>
      <c r="L199" s="183" t="str">
        <f>IF(CADA_PROD!C199="","",IFERROR(H199/SUM($H$6:$H$1006)+P199,""))</f>
        <v/>
      </c>
      <c r="M199" s="182" t="str">
        <f>IF(CADA_PROD!$C199="","",IFERROR(SUMIFS(MOVI_ENTR!M:M,MOVI_ENTR!D:D,D199)/SUMIFS(MOVI_ENTR!I:I,MOVI_ENTR!D:D,D199),0))</f>
        <v/>
      </c>
      <c r="N199" s="184" t="str">
        <f>IF(CADA_PROD!C199="","",G199/E199)</f>
        <v/>
      </c>
      <c r="O199" s="21" t="str">
        <f t="shared" si="7"/>
        <v/>
      </c>
      <c r="P199" s="21">
        <v>1.94E-4</v>
      </c>
    </row>
    <row r="200" spans="3:16" ht="30" customHeight="1">
      <c r="C200" s="178" t="str">
        <f>IF(CADA_PROD!C200="","",CADA_PROD!C200)</f>
        <v/>
      </c>
      <c r="D200" s="179" t="str">
        <f>IF(CADA_PROD!D200="","",CADA_PROD!D200)</f>
        <v/>
      </c>
      <c r="E200" s="180" t="str">
        <f>IF(CADA_PROD!E200="","",CADA_PROD!E200)</f>
        <v/>
      </c>
      <c r="F200" s="180" t="str">
        <f>IF(CADA_PROD!D200="","",SUMIFS(MOVI_ENTR!I:I,MOVI_ENTR!D:D,D200))</f>
        <v/>
      </c>
      <c r="G200" s="180" t="str">
        <f>IF(CADA_PROD!C200="","",SUMIFS(MOVI_SAID!H:H,MOVI_SAID!D:D,D200))</f>
        <v/>
      </c>
      <c r="H200" s="180" t="str">
        <f t="shared" si="8"/>
        <v/>
      </c>
      <c r="I200" s="179" t="str">
        <f>IF(CADA_PROD!C200="","",IFERROR(IF(H200&lt;=0,"Sem estoque",IF(H200/E200&lt;0.25,"Quase sem estoque",IF(H200/E200&lt;1.2,"Estoque baixo",IF(H200/E200&lt;2,"Estoque moderado","Estoque confortável")))),""))</f>
        <v/>
      </c>
      <c r="J200" s="182" t="str">
        <f>IF(CADA_PROD!C200="","",SUMIFS(MOVI_ENTR!M:M,MOVI_ENTR!D:D,D200))</f>
        <v/>
      </c>
      <c r="K200" s="183" t="str">
        <f>IF(CADA_PROD!C200="","",IFERROR($J200/SUM($J$6:$J$1006),""))</f>
        <v/>
      </c>
      <c r="L200" s="183" t="str">
        <f>IF(CADA_PROD!C200="","",IFERROR(H200/SUM($H$6:$H$1006)+P200,""))</f>
        <v/>
      </c>
      <c r="M200" s="182" t="str">
        <f>IF(CADA_PROD!$C200="","",IFERROR(SUMIFS(MOVI_ENTR!M:M,MOVI_ENTR!D:D,D200)/SUMIFS(MOVI_ENTR!I:I,MOVI_ENTR!D:D,D200),0))</f>
        <v/>
      </c>
      <c r="N200" s="184" t="str">
        <f>IF(CADA_PROD!C200="","",G200/E200)</f>
        <v/>
      </c>
      <c r="O200" s="21" t="str">
        <f t="shared" si="7"/>
        <v/>
      </c>
      <c r="P200" s="21">
        <v>1.95E-4</v>
      </c>
    </row>
    <row r="201" spans="3:16" ht="30" customHeight="1">
      <c r="C201" s="178" t="str">
        <f>IF(CADA_PROD!C201="","",CADA_PROD!C201)</f>
        <v/>
      </c>
      <c r="D201" s="179" t="str">
        <f>IF(CADA_PROD!D201="","",CADA_PROD!D201)</f>
        <v/>
      </c>
      <c r="E201" s="180" t="str">
        <f>IF(CADA_PROD!E201="","",CADA_PROD!E201)</f>
        <v/>
      </c>
      <c r="F201" s="180" t="str">
        <f>IF(CADA_PROD!D201="","",SUMIFS(MOVI_ENTR!I:I,MOVI_ENTR!D:D,D201))</f>
        <v/>
      </c>
      <c r="G201" s="180" t="str">
        <f>IF(CADA_PROD!C201="","",SUMIFS(MOVI_SAID!H:H,MOVI_SAID!D:D,D201))</f>
        <v/>
      </c>
      <c r="H201" s="180" t="str">
        <f t="shared" si="8"/>
        <v/>
      </c>
      <c r="I201" s="179" t="str">
        <f>IF(CADA_PROD!C201="","",IFERROR(IF(H201&lt;=0,"Sem estoque",IF(H201/E201&lt;0.25,"Quase sem estoque",IF(H201/E201&lt;1.2,"Estoque baixo",IF(H201/E201&lt;2,"Estoque moderado","Estoque confortável")))),""))</f>
        <v/>
      </c>
      <c r="J201" s="182" t="str">
        <f>IF(CADA_PROD!C201="","",SUMIFS(MOVI_ENTR!M:M,MOVI_ENTR!D:D,D201))</f>
        <v/>
      </c>
      <c r="K201" s="183" t="str">
        <f>IF(CADA_PROD!C201="","",IFERROR($J201/SUM($J$6:$J$1006),""))</f>
        <v/>
      </c>
      <c r="L201" s="183" t="str">
        <f>IF(CADA_PROD!C201="","",IFERROR(H201/SUM($H$6:$H$1006)+P201,""))</f>
        <v/>
      </c>
      <c r="M201" s="182" t="str">
        <f>IF(CADA_PROD!$C201="","",IFERROR(SUMIFS(MOVI_ENTR!M:M,MOVI_ENTR!D:D,D201)/SUMIFS(MOVI_ENTR!I:I,MOVI_ENTR!D:D,D201),0))</f>
        <v/>
      </c>
      <c r="N201" s="184" t="str">
        <f>IF(CADA_PROD!C201="","",G201/E201)</f>
        <v/>
      </c>
      <c r="O201" s="21" t="str">
        <f t="shared" si="7"/>
        <v/>
      </c>
      <c r="P201" s="21">
        <v>1.9599999999999999E-4</v>
      </c>
    </row>
    <row r="202" spans="3:16" ht="30" customHeight="1">
      <c r="C202" s="178" t="str">
        <f>IF(CADA_PROD!C202="","",CADA_PROD!C202)</f>
        <v/>
      </c>
      <c r="D202" s="179" t="str">
        <f>IF(CADA_PROD!D202="","",CADA_PROD!D202)</f>
        <v/>
      </c>
      <c r="E202" s="180" t="str">
        <f>IF(CADA_PROD!E202="","",CADA_PROD!E202)</f>
        <v/>
      </c>
      <c r="F202" s="180" t="str">
        <f>IF(CADA_PROD!D202="","",SUMIFS(MOVI_ENTR!I:I,MOVI_ENTR!D:D,D202))</f>
        <v/>
      </c>
      <c r="G202" s="180" t="str">
        <f>IF(CADA_PROD!C202="","",SUMIFS(MOVI_SAID!H:H,MOVI_SAID!D:D,D202))</f>
        <v/>
      </c>
      <c r="H202" s="180" t="str">
        <f t="shared" si="8"/>
        <v/>
      </c>
      <c r="I202" s="179" t="str">
        <f>IF(CADA_PROD!C202="","",IFERROR(IF(H202&lt;=0,"Sem estoque",IF(H202/E202&lt;0.25,"Quase sem estoque",IF(H202/E202&lt;1.2,"Estoque baixo",IF(H202/E202&lt;2,"Estoque moderado","Estoque confortável")))),""))</f>
        <v/>
      </c>
      <c r="J202" s="182" t="str">
        <f>IF(CADA_PROD!C202="","",SUMIFS(MOVI_ENTR!M:M,MOVI_ENTR!D:D,D202))</f>
        <v/>
      </c>
      <c r="K202" s="183" t="str">
        <f>IF(CADA_PROD!C202="","",IFERROR($J202/SUM($J$6:$J$1006),""))</f>
        <v/>
      </c>
      <c r="L202" s="183" t="str">
        <f>IF(CADA_PROD!C202="","",IFERROR(H202/SUM($H$6:$H$1006)+P202,""))</f>
        <v/>
      </c>
      <c r="M202" s="182" t="str">
        <f>IF(CADA_PROD!$C202="","",IFERROR(SUMIFS(MOVI_ENTR!M:M,MOVI_ENTR!D:D,D202)/SUMIFS(MOVI_ENTR!I:I,MOVI_ENTR!D:D,D202),0))</f>
        <v/>
      </c>
      <c r="N202" s="184" t="str">
        <f>IF(CADA_PROD!C202="","",G202/E202)</f>
        <v/>
      </c>
      <c r="O202" s="21" t="str">
        <f t="shared" si="7"/>
        <v/>
      </c>
      <c r="P202" s="21">
        <v>1.9699999999999999E-4</v>
      </c>
    </row>
    <row r="203" spans="3:16" ht="30" customHeight="1">
      <c r="C203" s="178" t="str">
        <f>IF(CADA_PROD!C203="","",CADA_PROD!C203)</f>
        <v/>
      </c>
      <c r="D203" s="179" t="str">
        <f>IF(CADA_PROD!D203="","",CADA_PROD!D203)</f>
        <v/>
      </c>
      <c r="E203" s="180" t="str">
        <f>IF(CADA_PROD!E203="","",CADA_PROD!E203)</f>
        <v/>
      </c>
      <c r="F203" s="180" t="str">
        <f>IF(CADA_PROD!D203="","",SUMIFS(MOVI_ENTR!I:I,MOVI_ENTR!D:D,D203))</f>
        <v/>
      </c>
      <c r="G203" s="180" t="str">
        <f>IF(CADA_PROD!C203="","",SUMIFS(MOVI_SAID!H:H,MOVI_SAID!D:D,D203))</f>
        <v/>
      </c>
      <c r="H203" s="180" t="str">
        <f t="shared" si="8"/>
        <v/>
      </c>
      <c r="I203" s="179" t="str">
        <f>IF(CADA_PROD!C203="","",IFERROR(IF(H203&lt;=0,"Sem estoque",IF(H203/E203&lt;0.25,"Quase sem estoque",IF(H203/E203&lt;1.2,"Estoque baixo",IF(H203/E203&lt;2,"Estoque moderado","Estoque confortável")))),""))</f>
        <v/>
      </c>
      <c r="J203" s="182" t="str">
        <f>IF(CADA_PROD!C203="","",SUMIFS(MOVI_ENTR!M:M,MOVI_ENTR!D:D,D203))</f>
        <v/>
      </c>
      <c r="K203" s="183" t="str">
        <f>IF(CADA_PROD!C203="","",IFERROR($J203/SUM($J$6:$J$1006),""))</f>
        <v/>
      </c>
      <c r="L203" s="183" t="str">
        <f>IF(CADA_PROD!C203="","",IFERROR(H203/SUM($H$6:$H$1006)+P203,""))</f>
        <v/>
      </c>
      <c r="M203" s="182" t="str">
        <f>IF(CADA_PROD!$C203="","",IFERROR(SUMIFS(MOVI_ENTR!M:M,MOVI_ENTR!D:D,D203)/SUMIFS(MOVI_ENTR!I:I,MOVI_ENTR!D:D,D203),0))</f>
        <v/>
      </c>
      <c r="N203" s="184" t="str">
        <f>IF(CADA_PROD!C203="","",G203/E203)</f>
        <v/>
      </c>
      <c r="O203" s="21" t="str">
        <f t="shared" si="7"/>
        <v/>
      </c>
      <c r="P203" s="21">
        <v>1.9799999999999999E-4</v>
      </c>
    </row>
    <row r="204" spans="3:16" ht="30" customHeight="1">
      <c r="C204" s="178" t="str">
        <f>IF(CADA_PROD!C204="","",CADA_PROD!C204)</f>
        <v/>
      </c>
      <c r="D204" s="179" t="str">
        <f>IF(CADA_PROD!D204="","",CADA_PROD!D204)</f>
        <v/>
      </c>
      <c r="E204" s="180" t="str">
        <f>IF(CADA_PROD!E204="","",CADA_PROD!E204)</f>
        <v/>
      </c>
      <c r="F204" s="180" t="str">
        <f>IF(CADA_PROD!D204="","",SUMIFS(MOVI_ENTR!I:I,MOVI_ENTR!D:D,D204))</f>
        <v/>
      </c>
      <c r="G204" s="180" t="str">
        <f>IF(CADA_PROD!C204="","",SUMIFS(MOVI_SAID!H:H,MOVI_SAID!D:D,D204))</f>
        <v/>
      </c>
      <c r="H204" s="180" t="str">
        <f t="shared" si="8"/>
        <v/>
      </c>
      <c r="I204" s="179" t="str">
        <f>IF(CADA_PROD!C204="","",IFERROR(IF(H204&lt;=0,"Sem estoque",IF(H204/E204&lt;0.25,"Quase sem estoque",IF(H204/E204&lt;1.2,"Estoque baixo",IF(H204/E204&lt;2,"Estoque moderado","Estoque confortável")))),""))</f>
        <v/>
      </c>
      <c r="J204" s="182" t="str">
        <f>IF(CADA_PROD!C204="","",SUMIFS(MOVI_ENTR!M:M,MOVI_ENTR!D:D,D204))</f>
        <v/>
      </c>
      <c r="K204" s="183" t="str">
        <f>IF(CADA_PROD!C204="","",IFERROR($J204/SUM($J$6:$J$1006),""))</f>
        <v/>
      </c>
      <c r="L204" s="183" t="str">
        <f>IF(CADA_PROD!C204="","",IFERROR(H204/SUM($H$6:$H$1006)+P204,""))</f>
        <v/>
      </c>
      <c r="M204" s="182" t="str">
        <f>IF(CADA_PROD!$C204="","",IFERROR(SUMIFS(MOVI_ENTR!M:M,MOVI_ENTR!D:D,D204)/SUMIFS(MOVI_ENTR!I:I,MOVI_ENTR!D:D,D204),0))</f>
        <v/>
      </c>
      <c r="N204" s="184" t="str">
        <f>IF(CADA_PROD!C204="","",G204/E204)</f>
        <v/>
      </c>
      <c r="O204" s="21" t="str">
        <f t="shared" si="7"/>
        <v/>
      </c>
      <c r="P204" s="21">
        <v>1.9900000000000001E-4</v>
      </c>
    </row>
    <row r="205" spans="3:16" ht="30" customHeight="1">
      <c r="C205" s="178" t="str">
        <f>IF(CADA_PROD!C205="","",CADA_PROD!C205)</f>
        <v/>
      </c>
      <c r="D205" s="179" t="str">
        <f>IF(CADA_PROD!D205="","",CADA_PROD!D205)</f>
        <v/>
      </c>
      <c r="E205" s="180" t="str">
        <f>IF(CADA_PROD!E205="","",CADA_PROD!E205)</f>
        <v/>
      </c>
      <c r="F205" s="180" t="str">
        <f>IF(CADA_PROD!D205="","",SUMIFS(MOVI_ENTR!I:I,MOVI_ENTR!D:D,D205))</f>
        <v/>
      </c>
      <c r="G205" s="180" t="str">
        <f>IF(CADA_PROD!C205="","",SUMIFS(MOVI_SAID!H:H,MOVI_SAID!D:D,D205))</f>
        <v/>
      </c>
      <c r="H205" s="180" t="str">
        <f t="shared" si="8"/>
        <v/>
      </c>
      <c r="I205" s="179" t="str">
        <f>IF(CADA_PROD!C205="","",IFERROR(IF(H205&lt;=0,"Sem estoque",IF(H205/E205&lt;0.25,"Quase sem estoque",IF(H205/E205&lt;1.2,"Estoque baixo",IF(H205/E205&lt;2,"Estoque moderado","Estoque confortável")))),""))</f>
        <v/>
      </c>
      <c r="J205" s="182" t="str">
        <f>IF(CADA_PROD!C205="","",SUMIFS(MOVI_ENTR!M:M,MOVI_ENTR!D:D,D205))</f>
        <v/>
      </c>
      <c r="K205" s="183" t="str">
        <f>IF(CADA_PROD!C205="","",IFERROR($J205/SUM($J$6:$J$1006),""))</f>
        <v/>
      </c>
      <c r="L205" s="183" t="str">
        <f>IF(CADA_PROD!C205="","",IFERROR(H205/SUM($H$6:$H$1006)+P205,""))</f>
        <v/>
      </c>
      <c r="M205" s="182" t="str">
        <f>IF(CADA_PROD!$C205="","",IFERROR(SUMIFS(MOVI_ENTR!M:M,MOVI_ENTR!D:D,D205)/SUMIFS(MOVI_ENTR!I:I,MOVI_ENTR!D:D,D205),0))</f>
        <v/>
      </c>
      <c r="N205" s="184" t="str">
        <f>IF(CADA_PROD!C205="","",G205/E205)</f>
        <v/>
      </c>
      <c r="O205" s="21" t="str">
        <f t="shared" si="7"/>
        <v/>
      </c>
      <c r="P205" s="21">
        <v>2.0000000000000001E-4</v>
      </c>
    </row>
    <row r="206" spans="3:16" ht="30" customHeight="1">
      <c r="C206" s="178" t="str">
        <f>IF(CADA_PROD!C206="","",CADA_PROD!C206)</f>
        <v/>
      </c>
      <c r="D206" s="179" t="str">
        <f>IF(CADA_PROD!D206="","",CADA_PROD!D206)</f>
        <v/>
      </c>
      <c r="E206" s="180" t="str">
        <f>IF(CADA_PROD!E206="","",CADA_PROD!E206)</f>
        <v/>
      </c>
      <c r="F206" s="180" t="str">
        <f>IF(CADA_PROD!D206="","",SUMIFS(MOVI_ENTR!I:I,MOVI_ENTR!D:D,D206))</f>
        <v/>
      </c>
      <c r="G206" s="180" t="str">
        <f>IF(CADA_PROD!C206="","",SUMIFS(MOVI_SAID!H:H,MOVI_SAID!D:D,D206))</f>
        <v/>
      </c>
      <c r="H206" s="180" t="str">
        <f t="shared" si="8"/>
        <v/>
      </c>
      <c r="I206" s="179" t="str">
        <f>IF(CADA_PROD!C206="","",IFERROR(IF(H206&lt;=0,"Sem estoque",IF(H206/E206&lt;0.25,"Quase sem estoque",IF(H206/E206&lt;1.2,"Estoque baixo",IF(H206/E206&lt;2,"Estoque moderado","Estoque confortável")))),""))</f>
        <v/>
      </c>
      <c r="J206" s="182" t="str">
        <f>IF(CADA_PROD!C206="","",SUMIFS(MOVI_ENTR!M:M,MOVI_ENTR!D:D,D206))</f>
        <v/>
      </c>
      <c r="K206" s="183" t="str">
        <f>IF(CADA_PROD!C206="","",IFERROR($J206/SUM($J$6:$J$1006),""))</f>
        <v/>
      </c>
      <c r="L206" s="183" t="str">
        <f>IF(CADA_PROD!C206="","",IFERROR(H206/SUM($H$6:$H$1006)+P206,""))</f>
        <v/>
      </c>
      <c r="M206" s="182" t="str">
        <f>IF(CADA_PROD!$C206="","",IFERROR(SUMIFS(MOVI_ENTR!M:M,MOVI_ENTR!D:D,D206)/SUMIFS(MOVI_ENTR!I:I,MOVI_ENTR!D:D,D206),0))</f>
        <v/>
      </c>
      <c r="N206" s="184" t="str">
        <f>IF(CADA_PROD!C206="","",G206/E206)</f>
        <v/>
      </c>
      <c r="O206" s="21" t="str">
        <f t="shared" si="7"/>
        <v/>
      </c>
      <c r="P206" s="21">
        <v>2.0100000000000001E-4</v>
      </c>
    </row>
    <row r="207" spans="3:16" ht="30" customHeight="1">
      <c r="C207" s="178" t="str">
        <f>IF(CADA_PROD!C207="","",CADA_PROD!C207)</f>
        <v/>
      </c>
      <c r="D207" s="179" t="str">
        <f>IF(CADA_PROD!D207="","",CADA_PROD!D207)</f>
        <v/>
      </c>
      <c r="E207" s="180" t="str">
        <f>IF(CADA_PROD!E207="","",CADA_PROD!E207)</f>
        <v/>
      </c>
      <c r="F207" s="180" t="str">
        <f>IF(CADA_PROD!D207="","",SUMIFS(MOVI_ENTR!I:I,MOVI_ENTR!D:D,D207))</f>
        <v/>
      </c>
      <c r="G207" s="180" t="str">
        <f>IF(CADA_PROD!C207="","",SUMIFS(MOVI_SAID!H:H,MOVI_SAID!D:D,D207))</f>
        <v/>
      </c>
      <c r="H207" s="180" t="str">
        <f t="shared" si="8"/>
        <v/>
      </c>
      <c r="I207" s="179" t="str">
        <f>IF(CADA_PROD!C207="","",IFERROR(IF(H207&lt;=0,"Sem estoque",IF(H207/E207&lt;0.25,"Quase sem estoque",IF(H207/E207&lt;1.2,"Estoque baixo",IF(H207/E207&lt;2,"Estoque moderado","Estoque confortável")))),""))</f>
        <v/>
      </c>
      <c r="J207" s="182" t="str">
        <f>IF(CADA_PROD!C207="","",SUMIFS(MOVI_ENTR!M:M,MOVI_ENTR!D:D,D207))</f>
        <v/>
      </c>
      <c r="K207" s="183" t="str">
        <f>IF(CADA_PROD!C207="","",IFERROR($J207/SUM($J$6:$J$1006),""))</f>
        <v/>
      </c>
      <c r="L207" s="183" t="str">
        <f>IF(CADA_PROD!C207="","",IFERROR(H207/SUM($H$6:$H$1006)+P207,""))</f>
        <v/>
      </c>
      <c r="M207" s="182" t="str">
        <f>IF(CADA_PROD!$C207="","",IFERROR(SUMIFS(MOVI_ENTR!M:M,MOVI_ENTR!D:D,D207)/SUMIFS(MOVI_ENTR!I:I,MOVI_ENTR!D:D,D207),0))</f>
        <v/>
      </c>
      <c r="N207" s="184" t="str">
        <f>IF(CADA_PROD!C207="","",G207/E207)</f>
        <v/>
      </c>
      <c r="O207" s="21" t="str">
        <f t="shared" si="7"/>
        <v/>
      </c>
      <c r="P207" s="21">
        <v>2.02E-4</v>
      </c>
    </row>
    <row r="208" spans="3:16" ht="30" customHeight="1">
      <c r="C208" s="178" t="str">
        <f>IF(CADA_PROD!C208="","",CADA_PROD!C208)</f>
        <v/>
      </c>
      <c r="D208" s="179" t="str">
        <f>IF(CADA_PROD!D208="","",CADA_PROD!D208)</f>
        <v/>
      </c>
      <c r="E208" s="180" t="str">
        <f>IF(CADA_PROD!E208="","",CADA_PROD!E208)</f>
        <v/>
      </c>
      <c r="F208" s="180" t="str">
        <f>IF(CADA_PROD!D208="","",SUMIFS(MOVI_ENTR!I:I,MOVI_ENTR!D:D,D208))</f>
        <v/>
      </c>
      <c r="G208" s="180" t="str">
        <f>IF(CADA_PROD!C208="","",SUMIFS(MOVI_SAID!H:H,MOVI_SAID!D:D,D208))</f>
        <v/>
      </c>
      <c r="H208" s="180" t="str">
        <f t="shared" si="8"/>
        <v/>
      </c>
      <c r="I208" s="179" t="str">
        <f>IF(CADA_PROD!C208="","",IFERROR(IF(H208&lt;=0,"Sem estoque",IF(H208/E208&lt;0.25,"Quase sem estoque",IF(H208/E208&lt;1.2,"Estoque baixo",IF(H208/E208&lt;2,"Estoque moderado","Estoque confortável")))),""))</f>
        <v/>
      </c>
      <c r="J208" s="182" t="str">
        <f>IF(CADA_PROD!C208="","",SUMIFS(MOVI_ENTR!M:M,MOVI_ENTR!D:D,D208))</f>
        <v/>
      </c>
      <c r="K208" s="183" t="str">
        <f>IF(CADA_PROD!C208="","",IFERROR($J208/SUM($J$6:$J$1006),""))</f>
        <v/>
      </c>
      <c r="L208" s="183" t="str">
        <f>IF(CADA_PROD!C208="","",IFERROR(H208/SUM($H$6:$H$1006)+P208,""))</f>
        <v/>
      </c>
      <c r="M208" s="182" t="str">
        <f>IF(CADA_PROD!$C208="","",IFERROR(SUMIFS(MOVI_ENTR!M:M,MOVI_ENTR!D:D,D208)/SUMIFS(MOVI_ENTR!I:I,MOVI_ENTR!D:D,D208),0))</f>
        <v/>
      </c>
      <c r="N208" s="184" t="str">
        <f>IF(CADA_PROD!C208="","",G208/E208)</f>
        <v/>
      </c>
      <c r="O208" s="21" t="str">
        <f t="shared" si="7"/>
        <v/>
      </c>
      <c r="P208" s="21">
        <v>2.03E-4</v>
      </c>
    </row>
    <row r="209" spans="3:16" ht="30" customHeight="1">
      <c r="C209" s="178" t="str">
        <f>IF(CADA_PROD!C209="","",CADA_PROD!C209)</f>
        <v/>
      </c>
      <c r="D209" s="179" t="str">
        <f>IF(CADA_PROD!D209="","",CADA_PROD!D209)</f>
        <v/>
      </c>
      <c r="E209" s="180" t="str">
        <f>IF(CADA_PROD!E209="","",CADA_PROD!E209)</f>
        <v/>
      </c>
      <c r="F209" s="180" t="str">
        <f>IF(CADA_PROD!D209="","",SUMIFS(MOVI_ENTR!I:I,MOVI_ENTR!D:D,D209))</f>
        <v/>
      </c>
      <c r="G209" s="180" t="str">
        <f>IF(CADA_PROD!C209="","",SUMIFS(MOVI_SAID!H:H,MOVI_SAID!D:D,D209))</f>
        <v/>
      </c>
      <c r="H209" s="180" t="str">
        <f t="shared" si="8"/>
        <v/>
      </c>
      <c r="I209" s="179" t="str">
        <f>IF(CADA_PROD!C209="","",IFERROR(IF(H209&lt;=0,"Sem estoque",IF(H209/E209&lt;0.25,"Quase sem estoque",IF(H209/E209&lt;1.2,"Estoque baixo",IF(H209/E209&lt;2,"Estoque moderado","Estoque confortável")))),""))</f>
        <v/>
      </c>
      <c r="J209" s="182" t="str">
        <f>IF(CADA_PROD!C209="","",SUMIFS(MOVI_ENTR!M:M,MOVI_ENTR!D:D,D209))</f>
        <v/>
      </c>
      <c r="K209" s="183" t="str">
        <f>IF(CADA_PROD!C209="","",IFERROR($J209/SUM($J$6:$J$1006),""))</f>
        <v/>
      </c>
      <c r="L209" s="183" t="str">
        <f>IF(CADA_PROD!C209="","",IFERROR(H209/SUM($H$6:$H$1006)+P209,""))</f>
        <v/>
      </c>
      <c r="M209" s="182" t="str">
        <f>IF(CADA_PROD!$C209="","",IFERROR(SUMIFS(MOVI_ENTR!M:M,MOVI_ENTR!D:D,D209)/SUMIFS(MOVI_ENTR!I:I,MOVI_ENTR!D:D,D209),0))</f>
        <v/>
      </c>
      <c r="N209" s="184" t="str">
        <f>IF(CADA_PROD!C209="","",G209/E209)</f>
        <v/>
      </c>
      <c r="O209" s="21" t="str">
        <f t="shared" si="7"/>
        <v/>
      </c>
      <c r="P209" s="21">
        <v>2.04E-4</v>
      </c>
    </row>
    <row r="210" spans="3:16" ht="30" customHeight="1">
      <c r="C210" s="178" t="str">
        <f>IF(CADA_PROD!C210="","",CADA_PROD!C210)</f>
        <v/>
      </c>
      <c r="D210" s="179" t="str">
        <f>IF(CADA_PROD!D210="","",CADA_PROD!D210)</f>
        <v/>
      </c>
      <c r="E210" s="180" t="str">
        <f>IF(CADA_PROD!E210="","",CADA_PROD!E210)</f>
        <v/>
      </c>
      <c r="F210" s="180" t="str">
        <f>IF(CADA_PROD!D210="","",SUMIFS(MOVI_ENTR!I:I,MOVI_ENTR!D:D,D210))</f>
        <v/>
      </c>
      <c r="G210" s="180" t="str">
        <f>IF(CADA_PROD!C210="","",SUMIFS(MOVI_SAID!H:H,MOVI_SAID!D:D,D210))</f>
        <v/>
      </c>
      <c r="H210" s="180" t="str">
        <f t="shared" si="8"/>
        <v/>
      </c>
      <c r="I210" s="179" t="str">
        <f>IF(CADA_PROD!C210="","",IFERROR(IF(H210&lt;=0,"Sem estoque",IF(H210/E210&lt;0.25,"Quase sem estoque",IF(H210/E210&lt;1.2,"Estoque baixo",IF(H210/E210&lt;2,"Estoque moderado","Estoque confortável")))),""))</f>
        <v/>
      </c>
      <c r="J210" s="182" t="str">
        <f>IF(CADA_PROD!C210="","",SUMIFS(MOVI_ENTR!M:M,MOVI_ENTR!D:D,D210))</f>
        <v/>
      </c>
      <c r="K210" s="183" t="str">
        <f>IF(CADA_PROD!C210="","",IFERROR($J210/SUM($J$6:$J$1006),""))</f>
        <v/>
      </c>
      <c r="L210" s="183" t="str">
        <f>IF(CADA_PROD!C210="","",IFERROR(H210/SUM($H$6:$H$1006)+P210,""))</f>
        <v/>
      </c>
      <c r="M210" s="182" t="str">
        <f>IF(CADA_PROD!$C210="","",IFERROR(SUMIFS(MOVI_ENTR!M:M,MOVI_ENTR!D:D,D210)/SUMIFS(MOVI_ENTR!I:I,MOVI_ENTR!D:D,D210),0))</f>
        <v/>
      </c>
      <c r="N210" s="184" t="str">
        <f>IF(CADA_PROD!C210="","",G210/E210)</f>
        <v/>
      </c>
      <c r="O210" s="21" t="str">
        <f t="shared" si="7"/>
        <v/>
      </c>
      <c r="P210" s="21">
        <v>2.05E-4</v>
      </c>
    </row>
    <row r="211" spans="3:16" ht="30" customHeight="1">
      <c r="C211" s="178" t="str">
        <f>IF(CADA_PROD!C211="","",CADA_PROD!C211)</f>
        <v/>
      </c>
      <c r="D211" s="179" t="str">
        <f>IF(CADA_PROD!D211="","",CADA_PROD!D211)</f>
        <v/>
      </c>
      <c r="E211" s="180" t="str">
        <f>IF(CADA_PROD!E211="","",CADA_PROD!E211)</f>
        <v/>
      </c>
      <c r="F211" s="180" t="str">
        <f>IF(CADA_PROD!D211="","",SUMIFS(MOVI_ENTR!I:I,MOVI_ENTR!D:D,D211))</f>
        <v/>
      </c>
      <c r="G211" s="180" t="str">
        <f>IF(CADA_PROD!C211="","",SUMIFS(MOVI_SAID!H:H,MOVI_SAID!D:D,D211))</f>
        <v/>
      </c>
      <c r="H211" s="180" t="str">
        <f t="shared" si="8"/>
        <v/>
      </c>
      <c r="I211" s="179" t="str">
        <f>IF(CADA_PROD!C211="","",IFERROR(IF(H211&lt;=0,"Sem estoque",IF(H211/E211&lt;0.25,"Quase sem estoque",IF(H211/E211&lt;1.2,"Estoque baixo",IF(H211/E211&lt;2,"Estoque moderado","Estoque confortável")))),""))</f>
        <v/>
      </c>
      <c r="J211" s="182" t="str">
        <f>IF(CADA_PROD!C211="","",SUMIFS(MOVI_ENTR!M:M,MOVI_ENTR!D:D,D211))</f>
        <v/>
      </c>
      <c r="K211" s="183" t="str">
        <f>IF(CADA_PROD!C211="","",IFERROR($J211/SUM($J$6:$J$1006),""))</f>
        <v/>
      </c>
      <c r="L211" s="183" t="str">
        <f>IF(CADA_PROD!C211="","",IFERROR(H211/SUM($H$6:$H$1006)+P211,""))</f>
        <v/>
      </c>
      <c r="M211" s="182" t="str">
        <f>IF(CADA_PROD!$C211="","",IFERROR(SUMIFS(MOVI_ENTR!M:M,MOVI_ENTR!D:D,D211)/SUMIFS(MOVI_ENTR!I:I,MOVI_ENTR!D:D,D211),0))</f>
        <v/>
      </c>
      <c r="N211" s="184" t="str">
        <f>IF(CADA_PROD!C211="","",G211/E211)</f>
        <v/>
      </c>
      <c r="O211" s="21" t="str">
        <f t="shared" si="7"/>
        <v/>
      </c>
      <c r="P211" s="21">
        <v>2.0599999999999999E-4</v>
      </c>
    </row>
    <row r="212" spans="3:16" ht="30" customHeight="1">
      <c r="C212" s="178" t="str">
        <f>IF(CADA_PROD!C212="","",CADA_PROD!C212)</f>
        <v/>
      </c>
      <c r="D212" s="179" t="str">
        <f>IF(CADA_PROD!D212="","",CADA_PROD!D212)</f>
        <v/>
      </c>
      <c r="E212" s="180" t="str">
        <f>IF(CADA_PROD!E212="","",CADA_PROD!E212)</f>
        <v/>
      </c>
      <c r="F212" s="180" t="str">
        <f>IF(CADA_PROD!D212="","",SUMIFS(MOVI_ENTR!I:I,MOVI_ENTR!D:D,D212))</f>
        <v/>
      </c>
      <c r="G212" s="180" t="str">
        <f>IF(CADA_PROD!C212="","",SUMIFS(MOVI_SAID!H:H,MOVI_SAID!D:D,D212))</f>
        <v/>
      </c>
      <c r="H212" s="180" t="str">
        <f t="shared" si="8"/>
        <v/>
      </c>
      <c r="I212" s="179" t="str">
        <f>IF(CADA_PROD!C212="","",IFERROR(IF(H212&lt;=0,"Sem estoque",IF(H212/E212&lt;0.25,"Quase sem estoque",IF(H212/E212&lt;1.2,"Estoque baixo",IF(H212/E212&lt;2,"Estoque moderado","Estoque confortável")))),""))</f>
        <v/>
      </c>
      <c r="J212" s="182" t="str">
        <f>IF(CADA_PROD!C212="","",SUMIFS(MOVI_ENTR!M:M,MOVI_ENTR!D:D,D212))</f>
        <v/>
      </c>
      <c r="K212" s="183" t="str">
        <f>IF(CADA_PROD!C212="","",IFERROR($J212/SUM($J$6:$J$1006),""))</f>
        <v/>
      </c>
      <c r="L212" s="183" t="str">
        <f>IF(CADA_PROD!C212="","",IFERROR(H212/SUM($H$6:$H$1006)+P212,""))</f>
        <v/>
      </c>
      <c r="M212" s="182" t="str">
        <f>IF(CADA_PROD!$C212="","",IFERROR(SUMIFS(MOVI_ENTR!M:M,MOVI_ENTR!D:D,D212)/SUMIFS(MOVI_ENTR!I:I,MOVI_ENTR!D:D,D212),0))</f>
        <v/>
      </c>
      <c r="N212" s="184" t="str">
        <f>IF(CADA_PROD!C212="","",G212/E212)</f>
        <v/>
      </c>
      <c r="O212" s="21" t="str">
        <f t="shared" si="7"/>
        <v/>
      </c>
      <c r="P212" s="21">
        <v>2.0699999999999999E-4</v>
      </c>
    </row>
    <row r="213" spans="3:16" ht="30" customHeight="1">
      <c r="C213" s="178" t="str">
        <f>IF(CADA_PROD!C213="","",CADA_PROD!C213)</f>
        <v/>
      </c>
      <c r="D213" s="179" t="str">
        <f>IF(CADA_PROD!D213="","",CADA_PROD!D213)</f>
        <v/>
      </c>
      <c r="E213" s="180" t="str">
        <f>IF(CADA_PROD!E213="","",CADA_PROD!E213)</f>
        <v/>
      </c>
      <c r="F213" s="180" t="str">
        <f>IF(CADA_PROD!D213="","",SUMIFS(MOVI_ENTR!I:I,MOVI_ENTR!D:D,D213))</f>
        <v/>
      </c>
      <c r="G213" s="180" t="str">
        <f>IF(CADA_PROD!C213="","",SUMIFS(MOVI_SAID!H:H,MOVI_SAID!D:D,D213))</f>
        <v/>
      </c>
      <c r="H213" s="180" t="str">
        <f t="shared" si="8"/>
        <v/>
      </c>
      <c r="I213" s="179" t="str">
        <f>IF(CADA_PROD!C213="","",IFERROR(IF(H213&lt;=0,"Sem estoque",IF(H213/E213&lt;0.25,"Quase sem estoque",IF(H213/E213&lt;1.2,"Estoque baixo",IF(H213/E213&lt;2,"Estoque moderado","Estoque confortável")))),""))</f>
        <v/>
      </c>
      <c r="J213" s="182" t="str">
        <f>IF(CADA_PROD!C213="","",SUMIFS(MOVI_ENTR!M:M,MOVI_ENTR!D:D,D213))</f>
        <v/>
      </c>
      <c r="K213" s="183" t="str">
        <f>IF(CADA_PROD!C213="","",IFERROR($J213/SUM($J$6:$J$1006),""))</f>
        <v/>
      </c>
      <c r="L213" s="183" t="str">
        <f>IF(CADA_PROD!C213="","",IFERROR(H213/SUM($H$6:$H$1006)+P213,""))</f>
        <v/>
      </c>
      <c r="M213" s="182" t="str">
        <f>IF(CADA_PROD!$C213="","",IFERROR(SUMIFS(MOVI_ENTR!M:M,MOVI_ENTR!D:D,D213)/SUMIFS(MOVI_ENTR!I:I,MOVI_ENTR!D:D,D213),0))</f>
        <v/>
      </c>
      <c r="N213" s="184" t="str">
        <f>IF(CADA_PROD!C213="","",G213/E213)</f>
        <v/>
      </c>
      <c r="O213" s="21" t="str">
        <f t="shared" si="7"/>
        <v/>
      </c>
      <c r="P213" s="21">
        <v>2.0799999999999999E-4</v>
      </c>
    </row>
    <row r="214" spans="3:16" ht="30" customHeight="1">
      <c r="C214" s="178" t="str">
        <f>IF(CADA_PROD!C214="","",CADA_PROD!C214)</f>
        <v/>
      </c>
      <c r="D214" s="179" t="str">
        <f>IF(CADA_PROD!D214="","",CADA_PROD!D214)</f>
        <v/>
      </c>
      <c r="E214" s="180" t="str">
        <f>IF(CADA_PROD!E214="","",CADA_PROD!E214)</f>
        <v/>
      </c>
      <c r="F214" s="180" t="str">
        <f>IF(CADA_PROD!D214="","",SUMIFS(MOVI_ENTR!I:I,MOVI_ENTR!D:D,D214))</f>
        <v/>
      </c>
      <c r="G214" s="180" t="str">
        <f>IF(CADA_PROD!C214="","",SUMIFS(MOVI_SAID!H:H,MOVI_SAID!D:D,D214))</f>
        <v/>
      </c>
      <c r="H214" s="180" t="str">
        <f t="shared" si="8"/>
        <v/>
      </c>
      <c r="I214" s="179" t="str">
        <f>IF(CADA_PROD!C214="","",IFERROR(IF(H214&lt;=0,"Sem estoque",IF(H214/E214&lt;0.25,"Quase sem estoque",IF(H214/E214&lt;1.2,"Estoque baixo",IF(H214/E214&lt;2,"Estoque moderado","Estoque confortável")))),""))</f>
        <v/>
      </c>
      <c r="J214" s="182" t="str">
        <f>IF(CADA_PROD!C214="","",SUMIFS(MOVI_ENTR!M:M,MOVI_ENTR!D:D,D214))</f>
        <v/>
      </c>
      <c r="K214" s="183" t="str">
        <f>IF(CADA_PROD!C214="","",IFERROR($J214/SUM($J$6:$J$1006),""))</f>
        <v/>
      </c>
      <c r="L214" s="183" t="str">
        <f>IF(CADA_PROD!C214="","",IFERROR(H214/SUM($H$6:$H$1006)+P214,""))</f>
        <v/>
      </c>
      <c r="M214" s="182" t="str">
        <f>IF(CADA_PROD!$C214="","",IFERROR(SUMIFS(MOVI_ENTR!M:M,MOVI_ENTR!D:D,D214)/SUMIFS(MOVI_ENTR!I:I,MOVI_ENTR!D:D,D214),0))</f>
        <v/>
      </c>
      <c r="N214" s="184" t="str">
        <f>IF(CADA_PROD!C214="","",G214/E214)</f>
        <v/>
      </c>
      <c r="O214" s="21" t="str">
        <f t="shared" si="7"/>
        <v/>
      </c>
      <c r="P214" s="21">
        <v>2.0900000000000001E-4</v>
      </c>
    </row>
    <row r="215" spans="3:16" ht="30" customHeight="1">
      <c r="C215" s="178" t="str">
        <f>IF(CADA_PROD!C215="","",CADA_PROD!C215)</f>
        <v/>
      </c>
      <c r="D215" s="179" t="str">
        <f>IF(CADA_PROD!D215="","",CADA_PROD!D215)</f>
        <v/>
      </c>
      <c r="E215" s="180" t="str">
        <f>IF(CADA_PROD!E215="","",CADA_PROD!E215)</f>
        <v/>
      </c>
      <c r="F215" s="180" t="str">
        <f>IF(CADA_PROD!D215="","",SUMIFS(MOVI_ENTR!I:I,MOVI_ENTR!D:D,D215))</f>
        <v/>
      </c>
      <c r="G215" s="180" t="str">
        <f>IF(CADA_PROD!C215="","",SUMIFS(MOVI_SAID!H:H,MOVI_SAID!D:D,D215))</f>
        <v/>
      </c>
      <c r="H215" s="180" t="str">
        <f t="shared" si="8"/>
        <v/>
      </c>
      <c r="I215" s="179" t="str">
        <f>IF(CADA_PROD!C215="","",IFERROR(IF(H215&lt;=0,"Sem estoque",IF(H215/E215&lt;0.25,"Quase sem estoque",IF(H215/E215&lt;1.2,"Estoque baixo",IF(H215/E215&lt;2,"Estoque moderado","Estoque confortável")))),""))</f>
        <v/>
      </c>
      <c r="J215" s="182" t="str">
        <f>IF(CADA_PROD!C215="","",SUMIFS(MOVI_ENTR!M:M,MOVI_ENTR!D:D,D215))</f>
        <v/>
      </c>
      <c r="K215" s="183" t="str">
        <f>IF(CADA_PROD!C215="","",IFERROR($J215/SUM($J$6:$J$1006),""))</f>
        <v/>
      </c>
      <c r="L215" s="183" t="str">
        <f>IF(CADA_PROD!C215="","",IFERROR(H215/SUM($H$6:$H$1006)+P215,""))</f>
        <v/>
      </c>
      <c r="M215" s="182" t="str">
        <f>IF(CADA_PROD!$C215="","",IFERROR(SUMIFS(MOVI_ENTR!M:M,MOVI_ENTR!D:D,D215)/SUMIFS(MOVI_ENTR!I:I,MOVI_ENTR!D:D,D215),0))</f>
        <v/>
      </c>
      <c r="N215" s="184" t="str">
        <f>IF(CADA_PROD!C215="","",G215/E215)</f>
        <v/>
      </c>
      <c r="O215" s="21" t="str">
        <f t="shared" si="7"/>
        <v/>
      </c>
      <c r="P215" s="21">
        <v>2.1000000000000001E-4</v>
      </c>
    </row>
    <row r="216" spans="3:16" ht="30" customHeight="1">
      <c r="C216" s="178" t="str">
        <f>IF(CADA_PROD!C216="","",CADA_PROD!C216)</f>
        <v/>
      </c>
      <c r="D216" s="179" t="str">
        <f>IF(CADA_PROD!D216="","",CADA_PROD!D216)</f>
        <v/>
      </c>
      <c r="E216" s="180" t="str">
        <f>IF(CADA_PROD!E216="","",CADA_PROD!E216)</f>
        <v/>
      </c>
      <c r="F216" s="180" t="str">
        <f>IF(CADA_PROD!D216="","",SUMIFS(MOVI_ENTR!I:I,MOVI_ENTR!D:D,D216))</f>
        <v/>
      </c>
      <c r="G216" s="180" t="str">
        <f>IF(CADA_PROD!C216="","",SUMIFS(MOVI_SAID!H:H,MOVI_SAID!D:D,D216))</f>
        <v/>
      </c>
      <c r="H216" s="180" t="str">
        <f t="shared" si="8"/>
        <v/>
      </c>
      <c r="I216" s="179" t="str">
        <f>IF(CADA_PROD!C216="","",IFERROR(IF(H216&lt;=0,"Sem estoque",IF(H216/E216&lt;0.25,"Quase sem estoque",IF(H216/E216&lt;1.2,"Estoque baixo",IF(H216/E216&lt;2,"Estoque moderado","Estoque confortável")))),""))</f>
        <v/>
      </c>
      <c r="J216" s="182" t="str">
        <f>IF(CADA_PROD!C216="","",SUMIFS(MOVI_ENTR!M:M,MOVI_ENTR!D:D,D216))</f>
        <v/>
      </c>
      <c r="K216" s="183" t="str">
        <f>IF(CADA_PROD!C216="","",IFERROR($J216/SUM($J$6:$J$1006),""))</f>
        <v/>
      </c>
      <c r="L216" s="183" t="str">
        <f>IF(CADA_PROD!C216="","",IFERROR(H216/SUM($H$6:$H$1006)+P216,""))</f>
        <v/>
      </c>
      <c r="M216" s="182" t="str">
        <f>IF(CADA_PROD!$C216="","",IFERROR(SUMIFS(MOVI_ENTR!M:M,MOVI_ENTR!D:D,D216)/SUMIFS(MOVI_ENTR!I:I,MOVI_ENTR!D:D,D216),0))</f>
        <v/>
      </c>
      <c r="N216" s="184" t="str">
        <f>IF(CADA_PROD!C216="","",G216/E216)</f>
        <v/>
      </c>
      <c r="O216" s="21" t="str">
        <f t="shared" si="7"/>
        <v/>
      </c>
      <c r="P216" s="21">
        <v>2.1100000000000001E-4</v>
      </c>
    </row>
    <row r="217" spans="3:16" ht="30" customHeight="1">
      <c r="C217" s="178" t="str">
        <f>IF(CADA_PROD!C217="","",CADA_PROD!C217)</f>
        <v/>
      </c>
      <c r="D217" s="179" t="str">
        <f>IF(CADA_PROD!D217="","",CADA_PROD!D217)</f>
        <v/>
      </c>
      <c r="E217" s="180" t="str">
        <f>IF(CADA_PROD!E217="","",CADA_PROD!E217)</f>
        <v/>
      </c>
      <c r="F217" s="180" t="str">
        <f>IF(CADA_PROD!D217="","",SUMIFS(MOVI_ENTR!I:I,MOVI_ENTR!D:D,D217))</f>
        <v/>
      </c>
      <c r="G217" s="180" t="str">
        <f>IF(CADA_PROD!C217="","",SUMIFS(MOVI_SAID!H:H,MOVI_SAID!D:D,D217))</f>
        <v/>
      </c>
      <c r="H217" s="180" t="str">
        <f t="shared" si="8"/>
        <v/>
      </c>
      <c r="I217" s="179" t="str">
        <f>IF(CADA_PROD!C217="","",IFERROR(IF(H217&lt;=0,"Sem estoque",IF(H217/E217&lt;0.25,"Quase sem estoque",IF(H217/E217&lt;1.2,"Estoque baixo",IF(H217/E217&lt;2,"Estoque moderado","Estoque confortável")))),""))</f>
        <v/>
      </c>
      <c r="J217" s="182" t="str">
        <f>IF(CADA_PROD!C217="","",SUMIFS(MOVI_ENTR!M:M,MOVI_ENTR!D:D,D217))</f>
        <v/>
      </c>
      <c r="K217" s="183" t="str">
        <f>IF(CADA_PROD!C217="","",IFERROR($J217/SUM($J$6:$J$1006),""))</f>
        <v/>
      </c>
      <c r="L217" s="183" t="str">
        <f>IF(CADA_PROD!C217="","",IFERROR(H217/SUM($H$6:$H$1006)+P217,""))</f>
        <v/>
      </c>
      <c r="M217" s="182" t="str">
        <f>IF(CADA_PROD!$C217="","",IFERROR(SUMIFS(MOVI_ENTR!M:M,MOVI_ENTR!D:D,D217)/SUMIFS(MOVI_ENTR!I:I,MOVI_ENTR!D:D,D217),0))</f>
        <v/>
      </c>
      <c r="N217" s="184" t="str">
        <f>IF(CADA_PROD!C217="","",G217/E217)</f>
        <v/>
      </c>
      <c r="O217" s="21" t="str">
        <f t="shared" si="7"/>
        <v/>
      </c>
      <c r="P217" s="21">
        <v>2.12E-4</v>
      </c>
    </row>
    <row r="218" spans="3:16" ht="30" customHeight="1">
      <c r="C218" s="178" t="str">
        <f>IF(CADA_PROD!C218="","",CADA_PROD!C218)</f>
        <v/>
      </c>
      <c r="D218" s="179" t="str">
        <f>IF(CADA_PROD!D218="","",CADA_PROD!D218)</f>
        <v/>
      </c>
      <c r="E218" s="180" t="str">
        <f>IF(CADA_PROD!E218="","",CADA_PROD!E218)</f>
        <v/>
      </c>
      <c r="F218" s="180" t="str">
        <f>IF(CADA_PROD!D218="","",SUMIFS(MOVI_ENTR!I:I,MOVI_ENTR!D:D,D218))</f>
        <v/>
      </c>
      <c r="G218" s="180" t="str">
        <f>IF(CADA_PROD!C218="","",SUMIFS(MOVI_SAID!H:H,MOVI_SAID!D:D,D218))</f>
        <v/>
      </c>
      <c r="H218" s="180" t="str">
        <f t="shared" si="8"/>
        <v/>
      </c>
      <c r="I218" s="179" t="str">
        <f>IF(CADA_PROD!C218="","",IFERROR(IF(H218&lt;=0,"Sem estoque",IF(H218/E218&lt;0.25,"Quase sem estoque",IF(H218/E218&lt;1.2,"Estoque baixo",IF(H218/E218&lt;2,"Estoque moderado","Estoque confortável")))),""))</f>
        <v/>
      </c>
      <c r="J218" s="182" t="str">
        <f>IF(CADA_PROD!C218="","",SUMIFS(MOVI_ENTR!M:M,MOVI_ENTR!D:D,D218))</f>
        <v/>
      </c>
      <c r="K218" s="183" t="str">
        <f>IF(CADA_PROD!C218="","",IFERROR($J218/SUM($J$6:$J$1006),""))</f>
        <v/>
      </c>
      <c r="L218" s="183" t="str">
        <f>IF(CADA_PROD!C218="","",IFERROR(H218/SUM($H$6:$H$1006)+P218,""))</f>
        <v/>
      </c>
      <c r="M218" s="182" t="str">
        <f>IF(CADA_PROD!$C218="","",IFERROR(SUMIFS(MOVI_ENTR!M:M,MOVI_ENTR!D:D,D218)/SUMIFS(MOVI_ENTR!I:I,MOVI_ENTR!D:D,D218),0))</f>
        <v/>
      </c>
      <c r="N218" s="184" t="str">
        <f>IF(CADA_PROD!C218="","",G218/E218)</f>
        <v/>
      </c>
      <c r="O218" s="21" t="str">
        <f t="shared" si="7"/>
        <v/>
      </c>
      <c r="P218" s="21">
        <v>2.13E-4</v>
      </c>
    </row>
    <row r="219" spans="3:16" ht="30" customHeight="1">
      <c r="C219" s="178" t="str">
        <f>IF(CADA_PROD!C219="","",CADA_PROD!C219)</f>
        <v/>
      </c>
      <c r="D219" s="179" t="str">
        <f>IF(CADA_PROD!D219="","",CADA_PROD!D219)</f>
        <v/>
      </c>
      <c r="E219" s="180" t="str">
        <f>IF(CADA_PROD!E219="","",CADA_PROD!E219)</f>
        <v/>
      </c>
      <c r="F219" s="180" t="str">
        <f>IF(CADA_PROD!D219="","",SUMIFS(MOVI_ENTR!I:I,MOVI_ENTR!D:D,D219))</f>
        <v/>
      </c>
      <c r="G219" s="180" t="str">
        <f>IF(CADA_PROD!C219="","",SUMIFS(MOVI_SAID!H:H,MOVI_SAID!D:D,D219))</f>
        <v/>
      </c>
      <c r="H219" s="180" t="str">
        <f t="shared" si="8"/>
        <v/>
      </c>
      <c r="I219" s="179" t="str">
        <f>IF(CADA_PROD!C219="","",IFERROR(IF(H219&lt;=0,"Sem estoque",IF(H219/E219&lt;0.25,"Quase sem estoque",IF(H219/E219&lt;1.2,"Estoque baixo",IF(H219/E219&lt;2,"Estoque moderado","Estoque confortável")))),""))</f>
        <v/>
      </c>
      <c r="J219" s="182" t="str">
        <f>IF(CADA_PROD!C219="","",SUMIFS(MOVI_ENTR!M:M,MOVI_ENTR!D:D,D219))</f>
        <v/>
      </c>
      <c r="K219" s="183" t="str">
        <f>IF(CADA_PROD!C219="","",IFERROR($J219/SUM($J$6:$J$1006),""))</f>
        <v/>
      </c>
      <c r="L219" s="183" t="str">
        <f>IF(CADA_PROD!C219="","",IFERROR(H219/SUM($H$6:$H$1006)+P219,""))</f>
        <v/>
      </c>
      <c r="M219" s="182" t="str">
        <f>IF(CADA_PROD!$C219="","",IFERROR(SUMIFS(MOVI_ENTR!M:M,MOVI_ENTR!D:D,D219)/SUMIFS(MOVI_ENTR!I:I,MOVI_ENTR!D:D,D219),0))</f>
        <v/>
      </c>
      <c r="N219" s="184" t="str">
        <f>IF(CADA_PROD!C219="","",G219/E219)</f>
        <v/>
      </c>
      <c r="O219" s="21" t="str">
        <f t="shared" si="7"/>
        <v/>
      </c>
      <c r="P219" s="21">
        <v>2.14E-4</v>
      </c>
    </row>
    <row r="220" spans="3:16" ht="30" customHeight="1">
      <c r="C220" s="178" t="str">
        <f>IF(CADA_PROD!C220="","",CADA_PROD!C220)</f>
        <v/>
      </c>
      <c r="D220" s="179" t="str">
        <f>IF(CADA_PROD!D220="","",CADA_PROD!D220)</f>
        <v/>
      </c>
      <c r="E220" s="180" t="str">
        <f>IF(CADA_PROD!E220="","",CADA_PROD!E220)</f>
        <v/>
      </c>
      <c r="F220" s="180" t="str">
        <f>IF(CADA_PROD!D220="","",SUMIFS(MOVI_ENTR!I:I,MOVI_ENTR!D:D,D220))</f>
        <v/>
      </c>
      <c r="G220" s="180" t="str">
        <f>IF(CADA_PROD!C220="","",SUMIFS(MOVI_SAID!H:H,MOVI_SAID!D:D,D220))</f>
        <v/>
      </c>
      <c r="H220" s="180" t="str">
        <f t="shared" si="8"/>
        <v/>
      </c>
      <c r="I220" s="179" t="str">
        <f>IF(CADA_PROD!C220="","",IFERROR(IF(H220&lt;=0,"Sem estoque",IF(H220/E220&lt;0.25,"Quase sem estoque",IF(H220/E220&lt;1.2,"Estoque baixo",IF(H220/E220&lt;2,"Estoque moderado","Estoque confortável")))),""))</f>
        <v/>
      </c>
      <c r="J220" s="182" t="str">
        <f>IF(CADA_PROD!C220="","",SUMIFS(MOVI_ENTR!M:M,MOVI_ENTR!D:D,D220))</f>
        <v/>
      </c>
      <c r="K220" s="183" t="str">
        <f>IF(CADA_PROD!C220="","",IFERROR($J220/SUM($J$6:$J$1006),""))</f>
        <v/>
      </c>
      <c r="L220" s="183" t="str">
        <f>IF(CADA_PROD!C220="","",IFERROR(H220/SUM($H$6:$H$1006)+P220,""))</f>
        <v/>
      </c>
      <c r="M220" s="182" t="str">
        <f>IF(CADA_PROD!$C220="","",IFERROR(SUMIFS(MOVI_ENTR!M:M,MOVI_ENTR!D:D,D220)/SUMIFS(MOVI_ENTR!I:I,MOVI_ENTR!D:D,D220),0))</f>
        <v/>
      </c>
      <c r="N220" s="184" t="str">
        <f>IF(CADA_PROD!C220="","",G220/E220)</f>
        <v/>
      </c>
      <c r="O220" s="21" t="str">
        <f t="shared" si="7"/>
        <v/>
      </c>
      <c r="P220" s="21">
        <v>2.1499999999999999E-4</v>
      </c>
    </row>
    <row r="221" spans="3:16" ht="30" customHeight="1">
      <c r="C221" s="178" t="str">
        <f>IF(CADA_PROD!C221="","",CADA_PROD!C221)</f>
        <v/>
      </c>
      <c r="D221" s="179" t="str">
        <f>IF(CADA_PROD!D221="","",CADA_PROD!D221)</f>
        <v/>
      </c>
      <c r="E221" s="180" t="str">
        <f>IF(CADA_PROD!E221="","",CADA_PROD!E221)</f>
        <v/>
      </c>
      <c r="F221" s="180" t="str">
        <f>IF(CADA_PROD!D221="","",SUMIFS(MOVI_ENTR!I:I,MOVI_ENTR!D:D,D221))</f>
        <v/>
      </c>
      <c r="G221" s="180" t="str">
        <f>IF(CADA_PROD!C221="","",SUMIFS(MOVI_SAID!H:H,MOVI_SAID!D:D,D221))</f>
        <v/>
      </c>
      <c r="H221" s="180" t="str">
        <f t="shared" si="8"/>
        <v/>
      </c>
      <c r="I221" s="179" t="str">
        <f>IF(CADA_PROD!C221="","",IFERROR(IF(H221&lt;=0,"Sem estoque",IF(H221/E221&lt;0.25,"Quase sem estoque",IF(H221/E221&lt;1.2,"Estoque baixo",IF(H221/E221&lt;2,"Estoque moderado","Estoque confortável")))),""))</f>
        <v/>
      </c>
      <c r="J221" s="182" t="str">
        <f>IF(CADA_PROD!C221="","",SUMIFS(MOVI_ENTR!M:M,MOVI_ENTR!D:D,D221))</f>
        <v/>
      </c>
      <c r="K221" s="183" t="str">
        <f>IF(CADA_PROD!C221="","",IFERROR($J221/SUM($J$6:$J$1006),""))</f>
        <v/>
      </c>
      <c r="L221" s="183" t="str">
        <f>IF(CADA_PROD!C221="","",IFERROR(H221/SUM($H$6:$H$1006)+P221,""))</f>
        <v/>
      </c>
      <c r="M221" s="182" t="str">
        <f>IF(CADA_PROD!$C221="","",IFERROR(SUMIFS(MOVI_ENTR!M:M,MOVI_ENTR!D:D,D221)/SUMIFS(MOVI_ENTR!I:I,MOVI_ENTR!D:D,D221),0))</f>
        <v/>
      </c>
      <c r="N221" s="184" t="str">
        <f>IF(CADA_PROD!C221="","",G221/E221)</f>
        <v/>
      </c>
      <c r="O221" s="21" t="str">
        <f t="shared" si="7"/>
        <v/>
      </c>
      <c r="P221" s="21">
        <v>2.1599999999999999E-4</v>
      </c>
    </row>
    <row r="222" spans="3:16" ht="30" customHeight="1">
      <c r="C222" s="178" t="str">
        <f>IF(CADA_PROD!C222="","",CADA_PROD!C222)</f>
        <v/>
      </c>
      <c r="D222" s="179" t="str">
        <f>IF(CADA_PROD!D222="","",CADA_PROD!D222)</f>
        <v/>
      </c>
      <c r="E222" s="180" t="str">
        <f>IF(CADA_PROD!E222="","",CADA_PROD!E222)</f>
        <v/>
      </c>
      <c r="F222" s="180" t="str">
        <f>IF(CADA_PROD!D222="","",SUMIFS(MOVI_ENTR!I:I,MOVI_ENTR!D:D,D222))</f>
        <v/>
      </c>
      <c r="G222" s="180" t="str">
        <f>IF(CADA_PROD!C222="","",SUMIFS(MOVI_SAID!H:H,MOVI_SAID!D:D,D222))</f>
        <v/>
      </c>
      <c r="H222" s="180" t="str">
        <f t="shared" si="8"/>
        <v/>
      </c>
      <c r="I222" s="179" t="str">
        <f>IF(CADA_PROD!C222="","",IFERROR(IF(H222&lt;=0,"Sem estoque",IF(H222/E222&lt;0.25,"Quase sem estoque",IF(H222/E222&lt;1.2,"Estoque baixo",IF(H222/E222&lt;2,"Estoque moderado","Estoque confortável")))),""))</f>
        <v/>
      </c>
      <c r="J222" s="182" t="str">
        <f>IF(CADA_PROD!C222="","",SUMIFS(MOVI_ENTR!M:M,MOVI_ENTR!D:D,D222))</f>
        <v/>
      </c>
      <c r="K222" s="183" t="str">
        <f>IF(CADA_PROD!C222="","",IFERROR($J222/SUM($J$6:$J$1006),""))</f>
        <v/>
      </c>
      <c r="L222" s="183" t="str">
        <f>IF(CADA_PROD!C222="","",IFERROR(H222/SUM($H$6:$H$1006)+P222,""))</f>
        <v/>
      </c>
      <c r="M222" s="182" t="str">
        <f>IF(CADA_PROD!$C222="","",IFERROR(SUMIFS(MOVI_ENTR!M:M,MOVI_ENTR!D:D,D222)/SUMIFS(MOVI_ENTR!I:I,MOVI_ENTR!D:D,D222),0))</f>
        <v/>
      </c>
      <c r="N222" s="184" t="str">
        <f>IF(CADA_PROD!C222="","",G222/E222)</f>
        <v/>
      </c>
      <c r="O222" s="21" t="str">
        <f t="shared" si="7"/>
        <v/>
      </c>
      <c r="P222" s="21">
        <v>2.1699999999999999E-4</v>
      </c>
    </row>
    <row r="223" spans="3:16" ht="30" customHeight="1">
      <c r="C223" s="178" t="str">
        <f>IF(CADA_PROD!C223="","",CADA_PROD!C223)</f>
        <v/>
      </c>
      <c r="D223" s="179" t="str">
        <f>IF(CADA_PROD!D223="","",CADA_PROD!D223)</f>
        <v/>
      </c>
      <c r="E223" s="180" t="str">
        <f>IF(CADA_PROD!E223="","",CADA_PROD!E223)</f>
        <v/>
      </c>
      <c r="F223" s="180" t="str">
        <f>IF(CADA_PROD!D223="","",SUMIFS(MOVI_ENTR!I:I,MOVI_ENTR!D:D,D223))</f>
        <v/>
      </c>
      <c r="G223" s="180" t="str">
        <f>IF(CADA_PROD!C223="","",SUMIFS(MOVI_SAID!H:H,MOVI_SAID!D:D,D223))</f>
        <v/>
      </c>
      <c r="H223" s="180" t="str">
        <f t="shared" si="8"/>
        <v/>
      </c>
      <c r="I223" s="179" t="str">
        <f>IF(CADA_PROD!C223="","",IFERROR(IF(H223&lt;=0,"Sem estoque",IF(H223/E223&lt;0.25,"Quase sem estoque",IF(H223/E223&lt;1.2,"Estoque baixo",IF(H223/E223&lt;2,"Estoque moderado","Estoque confortável")))),""))</f>
        <v/>
      </c>
      <c r="J223" s="182" t="str">
        <f>IF(CADA_PROD!C223="","",SUMIFS(MOVI_ENTR!M:M,MOVI_ENTR!D:D,D223))</f>
        <v/>
      </c>
      <c r="K223" s="183" t="str">
        <f>IF(CADA_PROD!C223="","",IFERROR($J223/SUM($J$6:$J$1006),""))</f>
        <v/>
      </c>
      <c r="L223" s="183" t="str">
        <f>IF(CADA_PROD!C223="","",IFERROR(H223/SUM($H$6:$H$1006)+P223,""))</f>
        <v/>
      </c>
      <c r="M223" s="182" t="str">
        <f>IF(CADA_PROD!$C223="","",IFERROR(SUMIFS(MOVI_ENTR!M:M,MOVI_ENTR!D:D,D223)/SUMIFS(MOVI_ENTR!I:I,MOVI_ENTR!D:D,D223),0))</f>
        <v/>
      </c>
      <c r="N223" s="184" t="str">
        <f>IF(CADA_PROD!C223="","",G223/E223)</f>
        <v/>
      </c>
      <c r="O223" s="21" t="str">
        <f t="shared" si="7"/>
        <v/>
      </c>
      <c r="P223" s="21">
        <v>2.1800000000000001E-4</v>
      </c>
    </row>
    <row r="224" spans="3:16" ht="30" customHeight="1">
      <c r="C224" s="178" t="str">
        <f>IF(CADA_PROD!C224="","",CADA_PROD!C224)</f>
        <v/>
      </c>
      <c r="D224" s="179" t="str">
        <f>IF(CADA_PROD!D224="","",CADA_PROD!D224)</f>
        <v/>
      </c>
      <c r="E224" s="180" t="str">
        <f>IF(CADA_PROD!E224="","",CADA_PROD!E224)</f>
        <v/>
      </c>
      <c r="F224" s="180" t="str">
        <f>IF(CADA_PROD!D224="","",SUMIFS(MOVI_ENTR!I:I,MOVI_ENTR!D:D,D224))</f>
        <v/>
      </c>
      <c r="G224" s="180" t="str">
        <f>IF(CADA_PROD!C224="","",SUMIFS(MOVI_SAID!H:H,MOVI_SAID!D:D,D224))</f>
        <v/>
      </c>
      <c r="H224" s="180" t="str">
        <f t="shared" si="8"/>
        <v/>
      </c>
      <c r="I224" s="179" t="str">
        <f>IF(CADA_PROD!C224="","",IFERROR(IF(H224&lt;=0,"Sem estoque",IF(H224/E224&lt;0.25,"Quase sem estoque",IF(H224/E224&lt;1.2,"Estoque baixo",IF(H224/E224&lt;2,"Estoque moderado","Estoque confortável")))),""))</f>
        <v/>
      </c>
      <c r="J224" s="182" t="str">
        <f>IF(CADA_PROD!C224="","",SUMIFS(MOVI_ENTR!M:M,MOVI_ENTR!D:D,D224))</f>
        <v/>
      </c>
      <c r="K224" s="183" t="str">
        <f>IF(CADA_PROD!C224="","",IFERROR($J224/SUM($J$6:$J$1006),""))</f>
        <v/>
      </c>
      <c r="L224" s="183" t="str">
        <f>IF(CADA_PROD!C224="","",IFERROR(H224/SUM($H$6:$H$1006)+P224,""))</f>
        <v/>
      </c>
      <c r="M224" s="182" t="str">
        <f>IF(CADA_PROD!$C224="","",IFERROR(SUMIFS(MOVI_ENTR!M:M,MOVI_ENTR!D:D,D224)/SUMIFS(MOVI_ENTR!I:I,MOVI_ENTR!D:D,D224),0))</f>
        <v/>
      </c>
      <c r="N224" s="184" t="str">
        <f>IF(CADA_PROD!C224="","",G224/E224)</f>
        <v/>
      </c>
      <c r="O224" s="21" t="str">
        <f t="shared" si="7"/>
        <v/>
      </c>
      <c r="P224" s="21">
        <v>2.1900000000000001E-4</v>
      </c>
    </row>
    <row r="225" spans="3:16" ht="30" customHeight="1">
      <c r="C225" s="178" t="str">
        <f>IF(CADA_PROD!C225="","",CADA_PROD!C225)</f>
        <v/>
      </c>
      <c r="D225" s="179" t="str">
        <f>IF(CADA_PROD!D225="","",CADA_PROD!D225)</f>
        <v/>
      </c>
      <c r="E225" s="180" t="str">
        <f>IF(CADA_PROD!E225="","",CADA_PROD!E225)</f>
        <v/>
      </c>
      <c r="F225" s="180" t="str">
        <f>IF(CADA_PROD!D225="","",SUMIFS(MOVI_ENTR!I:I,MOVI_ENTR!D:D,D225))</f>
        <v/>
      </c>
      <c r="G225" s="180" t="str">
        <f>IF(CADA_PROD!C225="","",SUMIFS(MOVI_SAID!H:H,MOVI_SAID!D:D,D225))</f>
        <v/>
      </c>
      <c r="H225" s="180" t="str">
        <f t="shared" si="8"/>
        <v/>
      </c>
      <c r="I225" s="179" t="str">
        <f>IF(CADA_PROD!C225="","",IFERROR(IF(H225&lt;=0,"Sem estoque",IF(H225/E225&lt;0.25,"Quase sem estoque",IF(H225/E225&lt;1.2,"Estoque baixo",IF(H225/E225&lt;2,"Estoque moderado","Estoque confortável")))),""))</f>
        <v/>
      </c>
      <c r="J225" s="182" t="str">
        <f>IF(CADA_PROD!C225="","",SUMIFS(MOVI_ENTR!M:M,MOVI_ENTR!D:D,D225))</f>
        <v/>
      </c>
      <c r="K225" s="183" t="str">
        <f>IF(CADA_PROD!C225="","",IFERROR($J225/SUM($J$6:$J$1006),""))</f>
        <v/>
      </c>
      <c r="L225" s="183" t="str">
        <f>IF(CADA_PROD!C225="","",IFERROR(H225/SUM($H$6:$H$1006)+P225,""))</f>
        <v/>
      </c>
      <c r="M225" s="182" t="str">
        <f>IF(CADA_PROD!$C225="","",IFERROR(SUMIFS(MOVI_ENTR!M:M,MOVI_ENTR!D:D,D225)/SUMIFS(MOVI_ENTR!I:I,MOVI_ENTR!D:D,D225),0))</f>
        <v/>
      </c>
      <c r="N225" s="184" t="str">
        <f>IF(CADA_PROD!C225="","",G225/E225)</f>
        <v/>
      </c>
      <c r="O225" s="21" t="str">
        <f t="shared" si="7"/>
        <v/>
      </c>
      <c r="P225" s="21">
        <v>2.2000000000000001E-4</v>
      </c>
    </row>
    <row r="226" spans="3:16" ht="30" customHeight="1">
      <c r="C226" s="178" t="str">
        <f>IF(CADA_PROD!C226="","",CADA_PROD!C226)</f>
        <v/>
      </c>
      <c r="D226" s="179" t="str">
        <f>IF(CADA_PROD!D226="","",CADA_PROD!D226)</f>
        <v/>
      </c>
      <c r="E226" s="180" t="str">
        <f>IF(CADA_PROD!E226="","",CADA_PROD!E226)</f>
        <v/>
      </c>
      <c r="F226" s="180" t="str">
        <f>IF(CADA_PROD!D226="","",SUMIFS(MOVI_ENTR!I:I,MOVI_ENTR!D:D,D226))</f>
        <v/>
      </c>
      <c r="G226" s="180" t="str">
        <f>IF(CADA_PROD!C226="","",SUMIFS(MOVI_SAID!H:H,MOVI_SAID!D:D,D226))</f>
        <v/>
      </c>
      <c r="H226" s="180" t="str">
        <f t="shared" si="8"/>
        <v/>
      </c>
      <c r="I226" s="179" t="str">
        <f>IF(CADA_PROD!C226="","",IFERROR(IF(H226&lt;=0,"Sem estoque",IF(H226/E226&lt;0.25,"Quase sem estoque",IF(H226/E226&lt;1.2,"Estoque baixo",IF(H226/E226&lt;2,"Estoque moderado","Estoque confortável")))),""))</f>
        <v/>
      </c>
      <c r="J226" s="182" t="str">
        <f>IF(CADA_PROD!C226="","",SUMIFS(MOVI_ENTR!M:M,MOVI_ENTR!D:D,D226))</f>
        <v/>
      </c>
      <c r="K226" s="183" t="str">
        <f>IF(CADA_PROD!C226="","",IFERROR($J226/SUM($J$6:$J$1006),""))</f>
        <v/>
      </c>
      <c r="L226" s="183" t="str">
        <f>IF(CADA_PROD!C226="","",IFERROR(H226/SUM($H$6:$H$1006)+P226,""))</f>
        <v/>
      </c>
      <c r="M226" s="182" t="str">
        <f>IF(CADA_PROD!$C226="","",IFERROR(SUMIFS(MOVI_ENTR!M:M,MOVI_ENTR!D:D,D226)/SUMIFS(MOVI_ENTR!I:I,MOVI_ENTR!D:D,D226),0))</f>
        <v/>
      </c>
      <c r="N226" s="184" t="str">
        <f>IF(CADA_PROD!C226="","",G226/E226)</f>
        <v/>
      </c>
      <c r="O226" s="21" t="str">
        <f t="shared" si="7"/>
        <v/>
      </c>
      <c r="P226" s="21">
        <v>2.2100000000000001E-4</v>
      </c>
    </row>
    <row r="227" spans="3:16" ht="30" customHeight="1">
      <c r="C227" s="178" t="str">
        <f>IF(CADA_PROD!C227="","",CADA_PROD!C227)</f>
        <v/>
      </c>
      <c r="D227" s="179" t="str">
        <f>IF(CADA_PROD!D227="","",CADA_PROD!D227)</f>
        <v/>
      </c>
      <c r="E227" s="180" t="str">
        <f>IF(CADA_PROD!E227="","",CADA_PROD!E227)</f>
        <v/>
      </c>
      <c r="F227" s="180" t="str">
        <f>IF(CADA_PROD!D227="","",SUMIFS(MOVI_ENTR!I:I,MOVI_ENTR!D:D,D227))</f>
        <v/>
      </c>
      <c r="G227" s="180" t="str">
        <f>IF(CADA_PROD!C227="","",SUMIFS(MOVI_SAID!H:H,MOVI_SAID!D:D,D227))</f>
        <v/>
      </c>
      <c r="H227" s="180" t="str">
        <f t="shared" si="8"/>
        <v/>
      </c>
      <c r="I227" s="179" t="str">
        <f>IF(CADA_PROD!C227="","",IFERROR(IF(H227&lt;=0,"Sem estoque",IF(H227/E227&lt;0.25,"Quase sem estoque",IF(H227/E227&lt;1.2,"Estoque baixo",IF(H227/E227&lt;2,"Estoque moderado","Estoque confortável")))),""))</f>
        <v/>
      </c>
      <c r="J227" s="182" t="str">
        <f>IF(CADA_PROD!C227="","",SUMIFS(MOVI_ENTR!M:M,MOVI_ENTR!D:D,D227))</f>
        <v/>
      </c>
      <c r="K227" s="183" t="str">
        <f>IF(CADA_PROD!C227="","",IFERROR($J227/SUM($J$6:$J$1006),""))</f>
        <v/>
      </c>
      <c r="L227" s="183" t="str">
        <f>IF(CADA_PROD!C227="","",IFERROR(H227/SUM($H$6:$H$1006)+P227,""))</f>
        <v/>
      </c>
      <c r="M227" s="182" t="str">
        <f>IF(CADA_PROD!$C227="","",IFERROR(SUMIFS(MOVI_ENTR!M:M,MOVI_ENTR!D:D,D227)/SUMIFS(MOVI_ENTR!I:I,MOVI_ENTR!D:D,D227),0))</f>
        <v/>
      </c>
      <c r="N227" s="184" t="str">
        <f>IF(CADA_PROD!C227="","",G227/E227)</f>
        <v/>
      </c>
      <c r="O227" s="21" t="str">
        <f t="shared" si="7"/>
        <v/>
      </c>
      <c r="P227" s="21">
        <v>2.22E-4</v>
      </c>
    </row>
    <row r="228" spans="3:16" ht="30" customHeight="1">
      <c r="C228" s="178" t="str">
        <f>IF(CADA_PROD!C228="","",CADA_PROD!C228)</f>
        <v/>
      </c>
      <c r="D228" s="179" t="str">
        <f>IF(CADA_PROD!D228="","",CADA_PROD!D228)</f>
        <v/>
      </c>
      <c r="E228" s="180" t="str">
        <f>IF(CADA_PROD!E228="","",CADA_PROD!E228)</f>
        <v/>
      </c>
      <c r="F228" s="180" t="str">
        <f>IF(CADA_PROD!D228="","",SUMIFS(MOVI_ENTR!I:I,MOVI_ENTR!D:D,D228))</f>
        <v/>
      </c>
      <c r="G228" s="180" t="str">
        <f>IF(CADA_PROD!C228="","",SUMIFS(MOVI_SAID!H:H,MOVI_SAID!D:D,D228))</f>
        <v/>
      </c>
      <c r="H228" s="180" t="str">
        <f t="shared" si="8"/>
        <v/>
      </c>
      <c r="I228" s="179" t="str">
        <f>IF(CADA_PROD!C228="","",IFERROR(IF(H228&lt;=0,"Sem estoque",IF(H228/E228&lt;0.25,"Quase sem estoque",IF(H228/E228&lt;1.2,"Estoque baixo",IF(H228/E228&lt;2,"Estoque moderado","Estoque confortável")))),""))</f>
        <v/>
      </c>
      <c r="J228" s="182" t="str">
        <f>IF(CADA_PROD!C228="","",SUMIFS(MOVI_ENTR!M:M,MOVI_ENTR!D:D,D228))</f>
        <v/>
      </c>
      <c r="K228" s="183" t="str">
        <f>IF(CADA_PROD!C228="","",IFERROR($J228/SUM($J$6:$J$1006),""))</f>
        <v/>
      </c>
      <c r="L228" s="183" t="str">
        <f>IF(CADA_PROD!C228="","",IFERROR(H228/SUM($H$6:$H$1006)+P228,""))</f>
        <v/>
      </c>
      <c r="M228" s="182" t="str">
        <f>IF(CADA_PROD!$C228="","",IFERROR(SUMIFS(MOVI_ENTR!M:M,MOVI_ENTR!D:D,D228)/SUMIFS(MOVI_ENTR!I:I,MOVI_ENTR!D:D,D228),0))</f>
        <v/>
      </c>
      <c r="N228" s="184" t="str">
        <f>IF(CADA_PROD!C228="","",G228/E228)</f>
        <v/>
      </c>
      <c r="O228" s="21" t="str">
        <f t="shared" si="7"/>
        <v/>
      </c>
      <c r="P228" s="21">
        <v>2.23E-4</v>
      </c>
    </row>
    <row r="229" spans="3:16" ht="30" customHeight="1">
      <c r="C229" s="178" t="str">
        <f>IF(CADA_PROD!C229="","",CADA_PROD!C229)</f>
        <v/>
      </c>
      <c r="D229" s="179" t="str">
        <f>IF(CADA_PROD!D229="","",CADA_PROD!D229)</f>
        <v/>
      </c>
      <c r="E229" s="180" t="str">
        <f>IF(CADA_PROD!E229="","",CADA_PROD!E229)</f>
        <v/>
      </c>
      <c r="F229" s="180" t="str">
        <f>IF(CADA_PROD!D229="","",SUMIFS(MOVI_ENTR!I:I,MOVI_ENTR!D:D,D229))</f>
        <v/>
      </c>
      <c r="G229" s="180" t="str">
        <f>IF(CADA_PROD!C229="","",SUMIFS(MOVI_SAID!H:H,MOVI_SAID!D:D,D229))</f>
        <v/>
      </c>
      <c r="H229" s="180" t="str">
        <f t="shared" si="8"/>
        <v/>
      </c>
      <c r="I229" s="179" t="str">
        <f>IF(CADA_PROD!C229="","",IFERROR(IF(H229&lt;=0,"Sem estoque",IF(H229/E229&lt;0.25,"Quase sem estoque",IF(H229/E229&lt;1.2,"Estoque baixo",IF(H229/E229&lt;2,"Estoque moderado","Estoque confortável")))),""))</f>
        <v/>
      </c>
      <c r="J229" s="182" t="str">
        <f>IF(CADA_PROD!C229="","",SUMIFS(MOVI_ENTR!M:M,MOVI_ENTR!D:D,D229))</f>
        <v/>
      </c>
      <c r="K229" s="183" t="str">
        <f>IF(CADA_PROD!C229="","",IFERROR($J229/SUM($J$6:$J$1006),""))</f>
        <v/>
      </c>
      <c r="L229" s="183" t="str">
        <f>IF(CADA_PROD!C229="","",IFERROR(H229/SUM($H$6:$H$1006)+P229,""))</f>
        <v/>
      </c>
      <c r="M229" s="182" t="str">
        <f>IF(CADA_PROD!$C229="","",IFERROR(SUMIFS(MOVI_ENTR!M:M,MOVI_ENTR!D:D,D229)/SUMIFS(MOVI_ENTR!I:I,MOVI_ENTR!D:D,D229),0))</f>
        <v/>
      </c>
      <c r="N229" s="184" t="str">
        <f>IF(CADA_PROD!C229="","",G229/E229)</f>
        <v/>
      </c>
      <c r="O229" s="21" t="str">
        <f t="shared" si="7"/>
        <v/>
      </c>
      <c r="P229" s="21">
        <v>2.24E-4</v>
      </c>
    </row>
    <row r="230" spans="3:16" ht="30" customHeight="1">
      <c r="C230" s="178" t="str">
        <f>IF(CADA_PROD!C230="","",CADA_PROD!C230)</f>
        <v/>
      </c>
      <c r="D230" s="179" t="str">
        <f>IF(CADA_PROD!D230="","",CADA_PROD!D230)</f>
        <v/>
      </c>
      <c r="E230" s="180" t="str">
        <f>IF(CADA_PROD!E230="","",CADA_PROD!E230)</f>
        <v/>
      </c>
      <c r="F230" s="180" t="str">
        <f>IF(CADA_PROD!D230="","",SUMIFS(MOVI_ENTR!I:I,MOVI_ENTR!D:D,D230))</f>
        <v/>
      </c>
      <c r="G230" s="180" t="str">
        <f>IF(CADA_PROD!C230="","",SUMIFS(MOVI_SAID!H:H,MOVI_SAID!D:D,D230))</f>
        <v/>
      </c>
      <c r="H230" s="180" t="str">
        <f t="shared" si="8"/>
        <v/>
      </c>
      <c r="I230" s="179" t="str">
        <f>IF(CADA_PROD!C230="","",IFERROR(IF(H230&lt;=0,"Sem estoque",IF(H230/E230&lt;0.25,"Quase sem estoque",IF(H230/E230&lt;1.2,"Estoque baixo",IF(H230/E230&lt;2,"Estoque moderado","Estoque confortável")))),""))</f>
        <v/>
      </c>
      <c r="J230" s="182" t="str">
        <f>IF(CADA_PROD!C230="","",SUMIFS(MOVI_ENTR!M:M,MOVI_ENTR!D:D,D230))</f>
        <v/>
      </c>
      <c r="K230" s="183" t="str">
        <f>IF(CADA_PROD!C230="","",IFERROR($J230/SUM($J$6:$J$1006),""))</f>
        <v/>
      </c>
      <c r="L230" s="183" t="str">
        <f>IF(CADA_PROD!C230="","",IFERROR(H230/SUM($H$6:$H$1006)+P230,""))</f>
        <v/>
      </c>
      <c r="M230" s="182" t="str">
        <f>IF(CADA_PROD!$C230="","",IFERROR(SUMIFS(MOVI_ENTR!M:M,MOVI_ENTR!D:D,D230)/SUMIFS(MOVI_ENTR!I:I,MOVI_ENTR!D:D,D230),0))</f>
        <v/>
      </c>
      <c r="N230" s="184" t="str">
        <f>IF(CADA_PROD!C230="","",G230/E230)</f>
        <v/>
      </c>
      <c r="O230" s="21" t="str">
        <f t="shared" si="7"/>
        <v/>
      </c>
      <c r="P230" s="21">
        <v>2.2499999999999999E-4</v>
      </c>
    </row>
    <row r="231" spans="3:16" ht="30" customHeight="1">
      <c r="C231" s="178" t="str">
        <f>IF(CADA_PROD!C231="","",CADA_PROD!C231)</f>
        <v/>
      </c>
      <c r="D231" s="179" t="str">
        <f>IF(CADA_PROD!D231="","",CADA_PROD!D231)</f>
        <v/>
      </c>
      <c r="E231" s="180" t="str">
        <f>IF(CADA_PROD!E231="","",CADA_PROD!E231)</f>
        <v/>
      </c>
      <c r="F231" s="180" t="str">
        <f>IF(CADA_PROD!D231="","",SUMIFS(MOVI_ENTR!I:I,MOVI_ENTR!D:D,D231))</f>
        <v/>
      </c>
      <c r="G231" s="180" t="str">
        <f>IF(CADA_PROD!C231="","",SUMIFS(MOVI_SAID!H:H,MOVI_SAID!D:D,D231))</f>
        <v/>
      </c>
      <c r="H231" s="180" t="str">
        <f t="shared" si="8"/>
        <v/>
      </c>
      <c r="I231" s="179" t="str">
        <f>IF(CADA_PROD!C231="","",IFERROR(IF(H231&lt;=0,"Sem estoque",IF(H231/E231&lt;0.25,"Quase sem estoque",IF(H231/E231&lt;1.2,"Estoque baixo",IF(H231/E231&lt;2,"Estoque moderado","Estoque confortável")))),""))</f>
        <v/>
      </c>
      <c r="J231" s="182" t="str">
        <f>IF(CADA_PROD!C231="","",SUMIFS(MOVI_ENTR!M:M,MOVI_ENTR!D:D,D231))</f>
        <v/>
      </c>
      <c r="K231" s="183" t="str">
        <f>IF(CADA_PROD!C231="","",IFERROR($J231/SUM($J$6:$J$1006),""))</f>
        <v/>
      </c>
      <c r="L231" s="183" t="str">
        <f>IF(CADA_PROD!C231="","",IFERROR(H231/SUM($H$6:$H$1006)+P231,""))</f>
        <v/>
      </c>
      <c r="M231" s="182" t="str">
        <f>IF(CADA_PROD!$C231="","",IFERROR(SUMIFS(MOVI_ENTR!M:M,MOVI_ENTR!D:D,D231)/SUMIFS(MOVI_ENTR!I:I,MOVI_ENTR!D:D,D231),0))</f>
        <v/>
      </c>
      <c r="N231" s="184" t="str">
        <f>IF(CADA_PROD!C231="","",G231/E231)</f>
        <v/>
      </c>
      <c r="O231" s="21" t="str">
        <f t="shared" si="7"/>
        <v/>
      </c>
      <c r="P231" s="21">
        <v>2.2599999999999999E-4</v>
      </c>
    </row>
    <row r="232" spans="3:16" ht="30" customHeight="1">
      <c r="C232" s="178" t="str">
        <f>IF(CADA_PROD!C232="","",CADA_PROD!C232)</f>
        <v/>
      </c>
      <c r="D232" s="179" t="str">
        <f>IF(CADA_PROD!D232="","",CADA_PROD!D232)</f>
        <v/>
      </c>
      <c r="E232" s="180" t="str">
        <f>IF(CADA_PROD!E232="","",CADA_PROD!E232)</f>
        <v/>
      </c>
      <c r="F232" s="180" t="str">
        <f>IF(CADA_PROD!D232="","",SUMIFS(MOVI_ENTR!I:I,MOVI_ENTR!D:D,D232))</f>
        <v/>
      </c>
      <c r="G232" s="180" t="str">
        <f>IF(CADA_PROD!C232="","",SUMIFS(MOVI_SAID!H:H,MOVI_SAID!D:D,D232))</f>
        <v/>
      </c>
      <c r="H232" s="180" t="str">
        <f t="shared" si="8"/>
        <v/>
      </c>
      <c r="I232" s="179" t="str">
        <f>IF(CADA_PROD!C232="","",IFERROR(IF(H232&lt;=0,"Sem estoque",IF(H232/E232&lt;0.25,"Quase sem estoque",IF(H232/E232&lt;1.2,"Estoque baixo",IF(H232/E232&lt;2,"Estoque moderado","Estoque confortável")))),""))</f>
        <v/>
      </c>
      <c r="J232" s="182" t="str">
        <f>IF(CADA_PROD!C232="","",SUMIFS(MOVI_ENTR!M:M,MOVI_ENTR!D:D,D232))</f>
        <v/>
      </c>
      <c r="K232" s="183" t="str">
        <f>IF(CADA_PROD!C232="","",IFERROR($J232/SUM($J$6:$J$1006),""))</f>
        <v/>
      </c>
      <c r="L232" s="183" t="str">
        <f>IF(CADA_PROD!C232="","",IFERROR(H232/SUM($H$6:$H$1006)+P232,""))</f>
        <v/>
      </c>
      <c r="M232" s="182" t="str">
        <f>IF(CADA_PROD!$C232="","",IFERROR(SUMIFS(MOVI_ENTR!M:M,MOVI_ENTR!D:D,D232)/SUMIFS(MOVI_ENTR!I:I,MOVI_ENTR!D:D,D232),0))</f>
        <v/>
      </c>
      <c r="N232" s="184" t="str">
        <f>IF(CADA_PROD!C232="","",G232/E232)</f>
        <v/>
      </c>
      <c r="O232" s="21" t="str">
        <f t="shared" si="7"/>
        <v/>
      </c>
      <c r="P232" s="21">
        <v>2.2699999999999999E-4</v>
      </c>
    </row>
    <row r="233" spans="3:16" ht="30" customHeight="1">
      <c r="C233" s="178" t="str">
        <f>IF(CADA_PROD!C233="","",CADA_PROD!C233)</f>
        <v/>
      </c>
      <c r="D233" s="179" t="str">
        <f>IF(CADA_PROD!D233="","",CADA_PROD!D233)</f>
        <v/>
      </c>
      <c r="E233" s="180" t="str">
        <f>IF(CADA_PROD!E233="","",CADA_PROD!E233)</f>
        <v/>
      </c>
      <c r="F233" s="180" t="str">
        <f>IF(CADA_PROD!D233="","",SUMIFS(MOVI_ENTR!I:I,MOVI_ENTR!D:D,D233))</f>
        <v/>
      </c>
      <c r="G233" s="180" t="str">
        <f>IF(CADA_PROD!C233="","",SUMIFS(MOVI_SAID!H:H,MOVI_SAID!D:D,D233))</f>
        <v/>
      </c>
      <c r="H233" s="180" t="str">
        <f t="shared" si="8"/>
        <v/>
      </c>
      <c r="I233" s="179" t="str">
        <f>IF(CADA_PROD!C233="","",IFERROR(IF(H233&lt;=0,"Sem estoque",IF(H233/E233&lt;0.25,"Quase sem estoque",IF(H233/E233&lt;1.2,"Estoque baixo",IF(H233/E233&lt;2,"Estoque moderado","Estoque confortável")))),""))</f>
        <v/>
      </c>
      <c r="J233" s="182" t="str">
        <f>IF(CADA_PROD!C233="","",SUMIFS(MOVI_ENTR!M:M,MOVI_ENTR!D:D,D233))</f>
        <v/>
      </c>
      <c r="K233" s="183" t="str">
        <f>IF(CADA_PROD!C233="","",IFERROR($J233/SUM($J$6:$J$1006),""))</f>
        <v/>
      </c>
      <c r="L233" s="183" t="str">
        <f>IF(CADA_PROD!C233="","",IFERROR(H233/SUM($H$6:$H$1006)+P233,""))</f>
        <v/>
      </c>
      <c r="M233" s="182" t="str">
        <f>IF(CADA_PROD!$C233="","",IFERROR(SUMIFS(MOVI_ENTR!M:M,MOVI_ENTR!D:D,D233)/SUMIFS(MOVI_ENTR!I:I,MOVI_ENTR!D:D,D233),0))</f>
        <v/>
      </c>
      <c r="N233" s="184" t="str">
        <f>IF(CADA_PROD!C233="","",G233/E233)</f>
        <v/>
      </c>
      <c r="O233" s="21" t="str">
        <f t="shared" si="7"/>
        <v/>
      </c>
      <c r="P233" s="21">
        <v>2.2800000000000001E-4</v>
      </c>
    </row>
    <row r="234" spans="3:16" ht="30" customHeight="1">
      <c r="C234" s="178" t="str">
        <f>IF(CADA_PROD!C234="","",CADA_PROD!C234)</f>
        <v/>
      </c>
      <c r="D234" s="179" t="str">
        <f>IF(CADA_PROD!D234="","",CADA_PROD!D234)</f>
        <v/>
      </c>
      <c r="E234" s="180" t="str">
        <f>IF(CADA_PROD!E234="","",CADA_PROD!E234)</f>
        <v/>
      </c>
      <c r="F234" s="180" t="str">
        <f>IF(CADA_PROD!D234="","",SUMIFS(MOVI_ENTR!I:I,MOVI_ENTR!D:D,D234))</f>
        <v/>
      </c>
      <c r="G234" s="180" t="str">
        <f>IF(CADA_PROD!C234="","",SUMIFS(MOVI_SAID!H:H,MOVI_SAID!D:D,D234))</f>
        <v/>
      </c>
      <c r="H234" s="180" t="str">
        <f t="shared" si="8"/>
        <v/>
      </c>
      <c r="I234" s="179" t="str">
        <f>IF(CADA_PROD!C234="","",IFERROR(IF(H234&lt;=0,"Sem estoque",IF(H234/E234&lt;0.25,"Quase sem estoque",IF(H234/E234&lt;1.2,"Estoque baixo",IF(H234/E234&lt;2,"Estoque moderado","Estoque confortável")))),""))</f>
        <v/>
      </c>
      <c r="J234" s="182" t="str">
        <f>IF(CADA_PROD!C234="","",SUMIFS(MOVI_ENTR!M:M,MOVI_ENTR!D:D,D234))</f>
        <v/>
      </c>
      <c r="K234" s="183" t="str">
        <f>IF(CADA_PROD!C234="","",IFERROR($J234/SUM($J$6:$J$1006),""))</f>
        <v/>
      </c>
      <c r="L234" s="183" t="str">
        <f>IF(CADA_PROD!C234="","",IFERROR(H234/SUM($H$6:$H$1006)+P234,""))</f>
        <v/>
      </c>
      <c r="M234" s="182" t="str">
        <f>IF(CADA_PROD!$C234="","",IFERROR(SUMIFS(MOVI_ENTR!M:M,MOVI_ENTR!D:D,D234)/SUMIFS(MOVI_ENTR!I:I,MOVI_ENTR!D:D,D234),0))</f>
        <v/>
      </c>
      <c r="N234" s="184" t="str">
        <f>IF(CADA_PROD!C234="","",G234/E234)</f>
        <v/>
      </c>
      <c r="O234" s="21" t="str">
        <f t="shared" si="7"/>
        <v/>
      </c>
      <c r="P234" s="21">
        <v>2.2900000000000001E-4</v>
      </c>
    </row>
    <row r="235" spans="3:16" ht="30" customHeight="1">
      <c r="C235" s="178" t="str">
        <f>IF(CADA_PROD!C235="","",CADA_PROD!C235)</f>
        <v/>
      </c>
      <c r="D235" s="179" t="str">
        <f>IF(CADA_PROD!D235="","",CADA_PROD!D235)</f>
        <v/>
      </c>
      <c r="E235" s="180" t="str">
        <f>IF(CADA_PROD!E235="","",CADA_PROD!E235)</f>
        <v/>
      </c>
      <c r="F235" s="180" t="str">
        <f>IF(CADA_PROD!D235="","",SUMIFS(MOVI_ENTR!I:I,MOVI_ENTR!D:D,D235))</f>
        <v/>
      </c>
      <c r="G235" s="180" t="str">
        <f>IF(CADA_PROD!C235="","",SUMIFS(MOVI_SAID!H:H,MOVI_SAID!D:D,D235))</f>
        <v/>
      </c>
      <c r="H235" s="180" t="str">
        <f t="shared" si="8"/>
        <v/>
      </c>
      <c r="I235" s="179" t="str">
        <f>IF(CADA_PROD!C235="","",IFERROR(IF(H235&lt;=0,"Sem estoque",IF(H235/E235&lt;0.25,"Quase sem estoque",IF(H235/E235&lt;1.2,"Estoque baixo",IF(H235/E235&lt;2,"Estoque moderado","Estoque confortável")))),""))</f>
        <v/>
      </c>
      <c r="J235" s="182" t="str">
        <f>IF(CADA_PROD!C235="","",SUMIFS(MOVI_ENTR!M:M,MOVI_ENTR!D:D,D235))</f>
        <v/>
      </c>
      <c r="K235" s="183" t="str">
        <f>IF(CADA_PROD!C235="","",IFERROR($J235/SUM($J$6:$J$1006),""))</f>
        <v/>
      </c>
      <c r="L235" s="183" t="str">
        <f>IF(CADA_PROD!C235="","",IFERROR(H235/SUM($H$6:$H$1006)+P235,""))</f>
        <v/>
      </c>
      <c r="M235" s="182" t="str">
        <f>IF(CADA_PROD!$C235="","",IFERROR(SUMIFS(MOVI_ENTR!M:M,MOVI_ENTR!D:D,D235)/SUMIFS(MOVI_ENTR!I:I,MOVI_ENTR!D:D,D235),0))</f>
        <v/>
      </c>
      <c r="N235" s="184" t="str">
        <f>IF(CADA_PROD!C235="","",G235/E235)</f>
        <v/>
      </c>
      <c r="O235" s="21" t="str">
        <f t="shared" si="7"/>
        <v/>
      </c>
      <c r="P235" s="21">
        <v>2.3000000000000001E-4</v>
      </c>
    </row>
    <row r="236" spans="3:16" ht="30" customHeight="1">
      <c r="C236" s="178" t="str">
        <f>IF(CADA_PROD!C236="","",CADA_PROD!C236)</f>
        <v/>
      </c>
      <c r="D236" s="179" t="str">
        <f>IF(CADA_PROD!D236="","",CADA_PROD!D236)</f>
        <v/>
      </c>
      <c r="E236" s="180" t="str">
        <f>IF(CADA_PROD!E236="","",CADA_PROD!E236)</f>
        <v/>
      </c>
      <c r="F236" s="180" t="str">
        <f>IF(CADA_PROD!D236="","",SUMIFS(MOVI_ENTR!I:I,MOVI_ENTR!D:D,D236))</f>
        <v/>
      </c>
      <c r="G236" s="180" t="str">
        <f>IF(CADA_PROD!C236="","",SUMIFS(MOVI_SAID!H:H,MOVI_SAID!D:D,D236))</f>
        <v/>
      </c>
      <c r="H236" s="180" t="str">
        <f t="shared" si="8"/>
        <v/>
      </c>
      <c r="I236" s="179" t="str">
        <f>IF(CADA_PROD!C236="","",IFERROR(IF(H236&lt;=0,"Sem estoque",IF(H236/E236&lt;0.25,"Quase sem estoque",IF(H236/E236&lt;1.2,"Estoque baixo",IF(H236/E236&lt;2,"Estoque moderado","Estoque confortável")))),""))</f>
        <v/>
      </c>
      <c r="J236" s="182" t="str">
        <f>IF(CADA_PROD!C236="","",SUMIFS(MOVI_ENTR!M:M,MOVI_ENTR!D:D,D236))</f>
        <v/>
      </c>
      <c r="K236" s="183" t="str">
        <f>IF(CADA_PROD!C236="","",IFERROR($J236/SUM($J$6:$J$1006),""))</f>
        <v/>
      </c>
      <c r="L236" s="183" t="str">
        <f>IF(CADA_PROD!C236="","",IFERROR(H236/SUM($H$6:$H$1006)+P236,""))</f>
        <v/>
      </c>
      <c r="M236" s="182" t="str">
        <f>IF(CADA_PROD!$C236="","",IFERROR(SUMIFS(MOVI_ENTR!M:M,MOVI_ENTR!D:D,D236)/SUMIFS(MOVI_ENTR!I:I,MOVI_ENTR!D:D,D236),0))</f>
        <v/>
      </c>
      <c r="N236" s="184" t="str">
        <f>IF(CADA_PROD!C236="","",G236/E236)</f>
        <v/>
      </c>
      <c r="O236" s="21" t="str">
        <f t="shared" si="7"/>
        <v/>
      </c>
      <c r="P236" s="21">
        <v>2.31E-4</v>
      </c>
    </row>
    <row r="237" spans="3:16" ht="30" customHeight="1">
      <c r="C237" s="178" t="str">
        <f>IF(CADA_PROD!C237="","",CADA_PROD!C237)</f>
        <v/>
      </c>
      <c r="D237" s="179" t="str">
        <f>IF(CADA_PROD!D237="","",CADA_PROD!D237)</f>
        <v/>
      </c>
      <c r="E237" s="180" t="str">
        <f>IF(CADA_PROD!E237="","",CADA_PROD!E237)</f>
        <v/>
      </c>
      <c r="F237" s="180" t="str">
        <f>IF(CADA_PROD!D237="","",SUMIFS(MOVI_ENTR!I:I,MOVI_ENTR!D:D,D237))</f>
        <v/>
      </c>
      <c r="G237" s="180" t="str">
        <f>IF(CADA_PROD!C237="","",SUMIFS(MOVI_SAID!H:H,MOVI_SAID!D:D,D237))</f>
        <v/>
      </c>
      <c r="H237" s="180" t="str">
        <f t="shared" si="8"/>
        <v/>
      </c>
      <c r="I237" s="179" t="str">
        <f>IF(CADA_PROD!C237="","",IFERROR(IF(H237&lt;=0,"Sem estoque",IF(H237/E237&lt;0.25,"Quase sem estoque",IF(H237/E237&lt;1.2,"Estoque baixo",IF(H237/E237&lt;2,"Estoque moderado","Estoque confortável")))),""))</f>
        <v/>
      </c>
      <c r="J237" s="182" t="str">
        <f>IF(CADA_PROD!C237="","",SUMIFS(MOVI_ENTR!M:M,MOVI_ENTR!D:D,D237))</f>
        <v/>
      </c>
      <c r="K237" s="183" t="str">
        <f>IF(CADA_PROD!C237="","",IFERROR($J237/SUM($J$6:$J$1006),""))</f>
        <v/>
      </c>
      <c r="L237" s="183" t="str">
        <f>IF(CADA_PROD!C237="","",IFERROR(H237/SUM($H$6:$H$1006)+P237,""))</f>
        <v/>
      </c>
      <c r="M237" s="182" t="str">
        <f>IF(CADA_PROD!$C237="","",IFERROR(SUMIFS(MOVI_ENTR!M:M,MOVI_ENTR!D:D,D237)/SUMIFS(MOVI_ENTR!I:I,MOVI_ENTR!D:D,D237),0))</f>
        <v/>
      </c>
      <c r="N237" s="184" t="str">
        <f>IF(CADA_PROD!C237="","",G237/E237)</f>
        <v/>
      </c>
      <c r="O237" s="21" t="str">
        <f t="shared" si="7"/>
        <v/>
      </c>
      <c r="P237" s="21">
        <v>2.32E-4</v>
      </c>
    </row>
    <row r="238" spans="3:16" ht="30" customHeight="1">
      <c r="C238" s="178" t="str">
        <f>IF(CADA_PROD!C238="","",CADA_PROD!C238)</f>
        <v/>
      </c>
      <c r="D238" s="179" t="str">
        <f>IF(CADA_PROD!D238="","",CADA_PROD!D238)</f>
        <v/>
      </c>
      <c r="E238" s="180" t="str">
        <f>IF(CADA_PROD!E238="","",CADA_PROD!E238)</f>
        <v/>
      </c>
      <c r="F238" s="180" t="str">
        <f>IF(CADA_PROD!D238="","",SUMIFS(MOVI_ENTR!I:I,MOVI_ENTR!D:D,D238))</f>
        <v/>
      </c>
      <c r="G238" s="180" t="str">
        <f>IF(CADA_PROD!C238="","",SUMIFS(MOVI_SAID!H:H,MOVI_SAID!D:D,D238))</f>
        <v/>
      </c>
      <c r="H238" s="180" t="str">
        <f t="shared" si="8"/>
        <v/>
      </c>
      <c r="I238" s="179" t="str">
        <f>IF(CADA_PROD!C238="","",IFERROR(IF(H238&lt;=0,"Sem estoque",IF(H238/E238&lt;0.25,"Quase sem estoque",IF(H238/E238&lt;1.2,"Estoque baixo",IF(H238/E238&lt;2,"Estoque moderado","Estoque confortável")))),""))</f>
        <v/>
      </c>
      <c r="J238" s="182" t="str">
        <f>IF(CADA_PROD!C238="","",SUMIFS(MOVI_ENTR!M:M,MOVI_ENTR!D:D,D238))</f>
        <v/>
      </c>
      <c r="K238" s="183" t="str">
        <f>IF(CADA_PROD!C238="","",IFERROR($J238/SUM($J$6:$J$1006),""))</f>
        <v/>
      </c>
      <c r="L238" s="183" t="str">
        <f>IF(CADA_PROD!C238="","",IFERROR(H238/SUM($H$6:$H$1006)+P238,""))</f>
        <v/>
      </c>
      <c r="M238" s="182" t="str">
        <f>IF(CADA_PROD!$C238="","",IFERROR(SUMIFS(MOVI_ENTR!M:M,MOVI_ENTR!D:D,D238)/SUMIFS(MOVI_ENTR!I:I,MOVI_ENTR!D:D,D238),0))</f>
        <v/>
      </c>
      <c r="N238" s="184" t="str">
        <f>IF(CADA_PROD!C238="","",G238/E238)</f>
        <v/>
      </c>
      <c r="O238" s="21" t="str">
        <f t="shared" si="7"/>
        <v/>
      </c>
      <c r="P238" s="21">
        <v>2.33E-4</v>
      </c>
    </row>
    <row r="239" spans="3:16" ht="30" customHeight="1">
      <c r="C239" s="178" t="str">
        <f>IF(CADA_PROD!C239="","",CADA_PROD!C239)</f>
        <v/>
      </c>
      <c r="D239" s="179" t="str">
        <f>IF(CADA_PROD!D239="","",CADA_PROD!D239)</f>
        <v/>
      </c>
      <c r="E239" s="180" t="str">
        <f>IF(CADA_PROD!E239="","",CADA_PROD!E239)</f>
        <v/>
      </c>
      <c r="F239" s="180" t="str">
        <f>IF(CADA_PROD!D239="","",SUMIFS(MOVI_ENTR!I:I,MOVI_ENTR!D:D,D239))</f>
        <v/>
      </c>
      <c r="G239" s="180" t="str">
        <f>IF(CADA_PROD!C239="","",SUMIFS(MOVI_SAID!H:H,MOVI_SAID!D:D,D239))</f>
        <v/>
      </c>
      <c r="H239" s="180" t="str">
        <f t="shared" si="8"/>
        <v/>
      </c>
      <c r="I239" s="179" t="str">
        <f>IF(CADA_PROD!C239="","",IFERROR(IF(H239&lt;=0,"Sem estoque",IF(H239/E239&lt;0.25,"Quase sem estoque",IF(H239/E239&lt;1.2,"Estoque baixo",IF(H239/E239&lt;2,"Estoque moderado","Estoque confortável")))),""))</f>
        <v/>
      </c>
      <c r="J239" s="182" t="str">
        <f>IF(CADA_PROD!C239="","",SUMIFS(MOVI_ENTR!M:M,MOVI_ENTR!D:D,D239))</f>
        <v/>
      </c>
      <c r="K239" s="183" t="str">
        <f>IF(CADA_PROD!C239="","",IFERROR($J239/SUM($J$6:$J$1006),""))</f>
        <v/>
      </c>
      <c r="L239" s="183" t="str">
        <f>IF(CADA_PROD!C239="","",IFERROR(H239/SUM($H$6:$H$1006)+P239,""))</f>
        <v/>
      </c>
      <c r="M239" s="182" t="str">
        <f>IF(CADA_PROD!$C239="","",IFERROR(SUMIFS(MOVI_ENTR!M:M,MOVI_ENTR!D:D,D239)/SUMIFS(MOVI_ENTR!I:I,MOVI_ENTR!D:D,D239),0))</f>
        <v/>
      </c>
      <c r="N239" s="184" t="str">
        <f>IF(CADA_PROD!C239="","",G239/E239)</f>
        <v/>
      </c>
      <c r="O239" s="21" t="str">
        <f t="shared" si="7"/>
        <v/>
      </c>
      <c r="P239" s="21">
        <v>2.34E-4</v>
      </c>
    </row>
    <row r="240" spans="3:16" ht="30" customHeight="1">
      <c r="C240" s="178" t="str">
        <f>IF(CADA_PROD!C240="","",CADA_PROD!C240)</f>
        <v/>
      </c>
      <c r="D240" s="179" t="str">
        <f>IF(CADA_PROD!D240="","",CADA_PROD!D240)</f>
        <v/>
      </c>
      <c r="E240" s="180" t="str">
        <f>IF(CADA_PROD!E240="","",CADA_PROD!E240)</f>
        <v/>
      </c>
      <c r="F240" s="180" t="str">
        <f>IF(CADA_PROD!D240="","",SUMIFS(MOVI_ENTR!I:I,MOVI_ENTR!D:D,D240))</f>
        <v/>
      </c>
      <c r="G240" s="180" t="str">
        <f>IF(CADA_PROD!C240="","",SUMIFS(MOVI_SAID!H:H,MOVI_SAID!D:D,D240))</f>
        <v/>
      </c>
      <c r="H240" s="180" t="str">
        <f t="shared" si="8"/>
        <v/>
      </c>
      <c r="I240" s="179" t="str">
        <f>IF(CADA_PROD!C240="","",IFERROR(IF(H240&lt;=0,"Sem estoque",IF(H240/E240&lt;0.25,"Quase sem estoque",IF(H240/E240&lt;1.2,"Estoque baixo",IF(H240/E240&lt;2,"Estoque moderado","Estoque confortável")))),""))</f>
        <v/>
      </c>
      <c r="J240" s="182" t="str">
        <f>IF(CADA_PROD!C240="","",SUMIFS(MOVI_ENTR!M:M,MOVI_ENTR!D:D,D240))</f>
        <v/>
      </c>
      <c r="K240" s="183" t="str">
        <f>IF(CADA_PROD!C240="","",IFERROR($J240/SUM($J$6:$J$1006),""))</f>
        <v/>
      </c>
      <c r="L240" s="183" t="str">
        <f>IF(CADA_PROD!C240="","",IFERROR(H240/SUM($H$6:$H$1006)+P240,""))</f>
        <v/>
      </c>
      <c r="M240" s="182" t="str">
        <f>IF(CADA_PROD!$C240="","",IFERROR(SUMIFS(MOVI_ENTR!M:M,MOVI_ENTR!D:D,D240)/SUMIFS(MOVI_ENTR!I:I,MOVI_ENTR!D:D,D240),0))</f>
        <v/>
      </c>
      <c r="N240" s="184" t="str">
        <f>IF(CADA_PROD!C240="","",G240/E240)</f>
        <v/>
      </c>
      <c r="O240" s="21" t="str">
        <f t="shared" si="7"/>
        <v/>
      </c>
      <c r="P240" s="21">
        <v>2.3499999999999999E-4</v>
      </c>
    </row>
    <row r="241" spans="3:16" ht="30" customHeight="1">
      <c r="C241" s="178" t="str">
        <f>IF(CADA_PROD!C241="","",CADA_PROD!C241)</f>
        <v/>
      </c>
      <c r="D241" s="179" t="str">
        <f>IF(CADA_PROD!D241="","",CADA_PROD!D241)</f>
        <v/>
      </c>
      <c r="E241" s="180" t="str">
        <f>IF(CADA_PROD!E241="","",CADA_PROD!E241)</f>
        <v/>
      </c>
      <c r="F241" s="180" t="str">
        <f>IF(CADA_PROD!D241="","",SUMIFS(MOVI_ENTR!I:I,MOVI_ENTR!D:D,D241))</f>
        <v/>
      </c>
      <c r="G241" s="180" t="str">
        <f>IF(CADA_PROD!C241="","",SUMIFS(MOVI_SAID!H:H,MOVI_SAID!D:D,D241))</f>
        <v/>
      </c>
      <c r="H241" s="180" t="str">
        <f t="shared" si="8"/>
        <v/>
      </c>
      <c r="I241" s="179" t="str">
        <f>IF(CADA_PROD!C241="","",IFERROR(IF(H241&lt;=0,"Sem estoque",IF(H241/E241&lt;0.25,"Quase sem estoque",IF(H241/E241&lt;1.2,"Estoque baixo",IF(H241/E241&lt;2,"Estoque moderado","Estoque confortável")))),""))</f>
        <v/>
      </c>
      <c r="J241" s="182" t="str">
        <f>IF(CADA_PROD!C241="","",SUMIFS(MOVI_ENTR!M:M,MOVI_ENTR!D:D,D241))</f>
        <v/>
      </c>
      <c r="K241" s="183" t="str">
        <f>IF(CADA_PROD!C241="","",IFERROR($J241/SUM($J$6:$J$1006),""))</f>
        <v/>
      </c>
      <c r="L241" s="183" t="str">
        <f>IF(CADA_PROD!C241="","",IFERROR(H241/SUM($H$6:$H$1006)+P241,""))</f>
        <v/>
      </c>
      <c r="M241" s="182" t="str">
        <f>IF(CADA_PROD!$C241="","",IFERROR(SUMIFS(MOVI_ENTR!M:M,MOVI_ENTR!D:D,D241)/SUMIFS(MOVI_ENTR!I:I,MOVI_ENTR!D:D,D241),0))</f>
        <v/>
      </c>
      <c r="N241" s="184" t="str">
        <f>IF(CADA_PROD!C241="","",G241/E241)</f>
        <v/>
      </c>
      <c r="O241" s="21" t="str">
        <f t="shared" si="7"/>
        <v/>
      </c>
      <c r="P241" s="21">
        <v>2.3599999999999999E-4</v>
      </c>
    </row>
    <row r="242" spans="3:16" ht="30" customHeight="1">
      <c r="C242" s="178" t="str">
        <f>IF(CADA_PROD!C242="","",CADA_PROD!C242)</f>
        <v/>
      </c>
      <c r="D242" s="179" t="str">
        <f>IF(CADA_PROD!D242="","",CADA_PROD!D242)</f>
        <v/>
      </c>
      <c r="E242" s="180" t="str">
        <f>IF(CADA_PROD!E242="","",CADA_PROD!E242)</f>
        <v/>
      </c>
      <c r="F242" s="180" t="str">
        <f>IF(CADA_PROD!D242="","",SUMIFS(MOVI_ENTR!I:I,MOVI_ENTR!D:D,D242))</f>
        <v/>
      </c>
      <c r="G242" s="180" t="str">
        <f>IF(CADA_PROD!C242="","",SUMIFS(MOVI_SAID!H:H,MOVI_SAID!D:D,D242))</f>
        <v/>
      </c>
      <c r="H242" s="180" t="str">
        <f t="shared" si="8"/>
        <v/>
      </c>
      <c r="I242" s="179" t="str">
        <f>IF(CADA_PROD!C242="","",IFERROR(IF(H242&lt;=0,"Sem estoque",IF(H242/E242&lt;0.25,"Quase sem estoque",IF(H242/E242&lt;1.2,"Estoque baixo",IF(H242/E242&lt;2,"Estoque moderado","Estoque confortável")))),""))</f>
        <v/>
      </c>
      <c r="J242" s="182" t="str">
        <f>IF(CADA_PROD!C242="","",SUMIFS(MOVI_ENTR!M:M,MOVI_ENTR!D:D,D242))</f>
        <v/>
      </c>
      <c r="K242" s="183" t="str">
        <f>IF(CADA_PROD!C242="","",IFERROR($J242/SUM($J$6:$J$1006),""))</f>
        <v/>
      </c>
      <c r="L242" s="183" t="str">
        <f>IF(CADA_PROD!C242="","",IFERROR(H242/SUM($H$6:$H$1006)+P242,""))</f>
        <v/>
      </c>
      <c r="M242" s="182" t="str">
        <f>IF(CADA_PROD!$C242="","",IFERROR(SUMIFS(MOVI_ENTR!M:M,MOVI_ENTR!D:D,D242)/SUMIFS(MOVI_ENTR!I:I,MOVI_ENTR!D:D,D242),0))</f>
        <v/>
      </c>
      <c r="N242" s="184" t="str">
        <f>IF(CADA_PROD!C242="","",G242/E242)</f>
        <v/>
      </c>
      <c r="O242" s="21" t="str">
        <f t="shared" si="7"/>
        <v/>
      </c>
      <c r="P242" s="21">
        <v>2.3699999999999999E-4</v>
      </c>
    </row>
    <row r="243" spans="3:16" ht="30" customHeight="1">
      <c r="C243" s="178" t="str">
        <f>IF(CADA_PROD!C243="","",CADA_PROD!C243)</f>
        <v/>
      </c>
      <c r="D243" s="179" t="str">
        <f>IF(CADA_PROD!D243="","",CADA_PROD!D243)</f>
        <v/>
      </c>
      <c r="E243" s="180" t="str">
        <f>IF(CADA_PROD!E243="","",CADA_PROD!E243)</f>
        <v/>
      </c>
      <c r="F243" s="180" t="str">
        <f>IF(CADA_PROD!D243="","",SUMIFS(MOVI_ENTR!I:I,MOVI_ENTR!D:D,D243))</f>
        <v/>
      </c>
      <c r="G243" s="180" t="str">
        <f>IF(CADA_PROD!C243="","",SUMIFS(MOVI_SAID!H:H,MOVI_SAID!D:D,D243))</f>
        <v/>
      </c>
      <c r="H243" s="180" t="str">
        <f t="shared" si="8"/>
        <v/>
      </c>
      <c r="I243" s="179" t="str">
        <f>IF(CADA_PROD!C243="","",IFERROR(IF(H243&lt;=0,"Sem estoque",IF(H243/E243&lt;0.25,"Quase sem estoque",IF(H243/E243&lt;1.2,"Estoque baixo",IF(H243/E243&lt;2,"Estoque moderado","Estoque confortável")))),""))</f>
        <v/>
      </c>
      <c r="J243" s="182" t="str">
        <f>IF(CADA_PROD!C243="","",SUMIFS(MOVI_ENTR!M:M,MOVI_ENTR!D:D,D243))</f>
        <v/>
      </c>
      <c r="K243" s="183" t="str">
        <f>IF(CADA_PROD!C243="","",IFERROR($J243/SUM($J$6:$J$1006),""))</f>
        <v/>
      </c>
      <c r="L243" s="183" t="str">
        <f>IF(CADA_PROD!C243="","",IFERROR(H243/SUM($H$6:$H$1006)+P243,""))</f>
        <v/>
      </c>
      <c r="M243" s="182" t="str">
        <f>IF(CADA_PROD!$C243="","",IFERROR(SUMIFS(MOVI_ENTR!M:M,MOVI_ENTR!D:D,D243)/SUMIFS(MOVI_ENTR!I:I,MOVI_ENTR!D:D,D243),0))</f>
        <v/>
      </c>
      <c r="N243" s="184" t="str">
        <f>IF(CADA_PROD!C243="","",G243/E243)</f>
        <v/>
      </c>
      <c r="O243" s="21" t="str">
        <f t="shared" si="7"/>
        <v/>
      </c>
      <c r="P243" s="21">
        <v>2.3800000000000001E-4</v>
      </c>
    </row>
    <row r="244" spans="3:16" ht="30" customHeight="1">
      <c r="C244" s="178" t="str">
        <f>IF(CADA_PROD!C244="","",CADA_PROD!C244)</f>
        <v/>
      </c>
      <c r="D244" s="179" t="str">
        <f>IF(CADA_PROD!D244="","",CADA_PROD!D244)</f>
        <v/>
      </c>
      <c r="E244" s="180" t="str">
        <f>IF(CADA_PROD!E244="","",CADA_PROD!E244)</f>
        <v/>
      </c>
      <c r="F244" s="180" t="str">
        <f>IF(CADA_PROD!D244="","",SUMIFS(MOVI_ENTR!I:I,MOVI_ENTR!D:D,D244))</f>
        <v/>
      </c>
      <c r="G244" s="180" t="str">
        <f>IF(CADA_PROD!C244="","",SUMIFS(MOVI_SAID!H:H,MOVI_SAID!D:D,D244))</f>
        <v/>
      </c>
      <c r="H244" s="180" t="str">
        <f t="shared" si="8"/>
        <v/>
      </c>
      <c r="I244" s="179" t="str">
        <f>IF(CADA_PROD!C244="","",IFERROR(IF(H244&lt;=0,"Sem estoque",IF(H244/E244&lt;0.25,"Quase sem estoque",IF(H244/E244&lt;1.2,"Estoque baixo",IF(H244/E244&lt;2,"Estoque moderado","Estoque confortável")))),""))</f>
        <v/>
      </c>
      <c r="J244" s="182" t="str">
        <f>IF(CADA_PROD!C244="","",SUMIFS(MOVI_ENTR!M:M,MOVI_ENTR!D:D,D244))</f>
        <v/>
      </c>
      <c r="K244" s="183" t="str">
        <f>IF(CADA_PROD!C244="","",IFERROR($J244/SUM($J$6:$J$1006),""))</f>
        <v/>
      </c>
      <c r="L244" s="183" t="str">
        <f>IF(CADA_PROD!C244="","",IFERROR(H244/SUM($H$6:$H$1006)+P244,""))</f>
        <v/>
      </c>
      <c r="M244" s="182" t="str">
        <f>IF(CADA_PROD!$C244="","",IFERROR(SUMIFS(MOVI_ENTR!M:M,MOVI_ENTR!D:D,D244)/SUMIFS(MOVI_ENTR!I:I,MOVI_ENTR!D:D,D244),0))</f>
        <v/>
      </c>
      <c r="N244" s="184" t="str">
        <f>IF(CADA_PROD!C244="","",G244/E244)</f>
        <v/>
      </c>
      <c r="O244" s="21" t="str">
        <f t="shared" si="7"/>
        <v/>
      </c>
      <c r="P244" s="21">
        <v>2.3900000000000001E-4</v>
      </c>
    </row>
    <row r="245" spans="3:16" ht="30" customHeight="1">
      <c r="C245" s="178" t="str">
        <f>IF(CADA_PROD!C245="","",CADA_PROD!C245)</f>
        <v/>
      </c>
      <c r="D245" s="179" t="str">
        <f>IF(CADA_PROD!D245="","",CADA_PROD!D245)</f>
        <v/>
      </c>
      <c r="E245" s="180" t="str">
        <f>IF(CADA_PROD!E245="","",CADA_PROD!E245)</f>
        <v/>
      </c>
      <c r="F245" s="180" t="str">
        <f>IF(CADA_PROD!D245="","",SUMIFS(MOVI_ENTR!I:I,MOVI_ENTR!D:D,D245))</f>
        <v/>
      </c>
      <c r="G245" s="180" t="str">
        <f>IF(CADA_PROD!C245="","",SUMIFS(MOVI_SAID!H:H,MOVI_SAID!D:D,D245))</f>
        <v/>
      </c>
      <c r="H245" s="180" t="str">
        <f t="shared" si="8"/>
        <v/>
      </c>
      <c r="I245" s="179" t="str">
        <f>IF(CADA_PROD!C245="","",IFERROR(IF(H245&lt;=0,"Sem estoque",IF(H245/E245&lt;0.25,"Quase sem estoque",IF(H245/E245&lt;1.2,"Estoque baixo",IF(H245/E245&lt;2,"Estoque moderado","Estoque confortável")))),""))</f>
        <v/>
      </c>
      <c r="J245" s="182" t="str">
        <f>IF(CADA_PROD!C245="","",SUMIFS(MOVI_ENTR!M:M,MOVI_ENTR!D:D,D245))</f>
        <v/>
      </c>
      <c r="K245" s="183" t="str">
        <f>IF(CADA_PROD!C245="","",IFERROR($J245/SUM($J$6:$J$1006),""))</f>
        <v/>
      </c>
      <c r="L245" s="183" t="str">
        <f>IF(CADA_PROD!C245="","",IFERROR(H245/SUM($H$6:$H$1006)+P245,""))</f>
        <v/>
      </c>
      <c r="M245" s="182" t="str">
        <f>IF(CADA_PROD!$C245="","",IFERROR(SUMIFS(MOVI_ENTR!M:M,MOVI_ENTR!D:D,D245)/SUMIFS(MOVI_ENTR!I:I,MOVI_ENTR!D:D,D245),0))</f>
        <v/>
      </c>
      <c r="N245" s="184" t="str">
        <f>IF(CADA_PROD!C245="","",G245/E245)</f>
        <v/>
      </c>
      <c r="O245" s="21" t="str">
        <f t="shared" si="7"/>
        <v/>
      </c>
      <c r="P245" s="21">
        <v>2.4000000000000001E-4</v>
      </c>
    </row>
    <row r="246" spans="3:16" ht="30" customHeight="1">
      <c r="C246" s="178" t="str">
        <f>IF(CADA_PROD!C246="","",CADA_PROD!C246)</f>
        <v/>
      </c>
      <c r="D246" s="179" t="str">
        <f>IF(CADA_PROD!D246="","",CADA_PROD!D246)</f>
        <v/>
      </c>
      <c r="E246" s="180" t="str">
        <f>IF(CADA_PROD!E246="","",CADA_PROD!E246)</f>
        <v/>
      </c>
      <c r="F246" s="180" t="str">
        <f>IF(CADA_PROD!D246="","",SUMIFS(MOVI_ENTR!I:I,MOVI_ENTR!D:D,D246))</f>
        <v/>
      </c>
      <c r="G246" s="180" t="str">
        <f>IF(CADA_PROD!C246="","",SUMIFS(MOVI_SAID!H:H,MOVI_SAID!D:D,D246))</f>
        <v/>
      </c>
      <c r="H246" s="180" t="str">
        <f t="shared" si="8"/>
        <v/>
      </c>
      <c r="I246" s="179" t="str">
        <f>IF(CADA_PROD!C246="","",IFERROR(IF(H246&lt;=0,"Sem estoque",IF(H246/E246&lt;0.25,"Quase sem estoque",IF(H246/E246&lt;1.2,"Estoque baixo",IF(H246/E246&lt;2,"Estoque moderado","Estoque confortável")))),""))</f>
        <v/>
      </c>
      <c r="J246" s="182" t="str">
        <f>IF(CADA_PROD!C246="","",SUMIFS(MOVI_ENTR!M:M,MOVI_ENTR!D:D,D246))</f>
        <v/>
      </c>
      <c r="K246" s="183" t="str">
        <f>IF(CADA_PROD!C246="","",IFERROR($J246/SUM($J$6:$J$1006),""))</f>
        <v/>
      </c>
      <c r="L246" s="183" t="str">
        <f>IF(CADA_PROD!C246="","",IFERROR(H246/SUM($H$6:$H$1006)+P246,""))</f>
        <v/>
      </c>
      <c r="M246" s="182" t="str">
        <f>IF(CADA_PROD!$C246="","",IFERROR(SUMIFS(MOVI_ENTR!M:M,MOVI_ENTR!D:D,D246)/SUMIFS(MOVI_ENTR!I:I,MOVI_ENTR!D:D,D246),0))</f>
        <v/>
      </c>
      <c r="N246" s="184" t="str">
        <f>IF(CADA_PROD!C246="","",G246/E246)</f>
        <v/>
      </c>
      <c r="O246" s="21" t="str">
        <f t="shared" si="7"/>
        <v/>
      </c>
      <c r="P246" s="21">
        <v>2.41E-4</v>
      </c>
    </row>
    <row r="247" spans="3:16" ht="30" customHeight="1">
      <c r="C247" s="178" t="str">
        <f>IF(CADA_PROD!C247="","",CADA_PROD!C247)</f>
        <v/>
      </c>
      <c r="D247" s="179" t="str">
        <f>IF(CADA_PROD!D247="","",CADA_PROD!D247)</f>
        <v/>
      </c>
      <c r="E247" s="180" t="str">
        <f>IF(CADA_PROD!E247="","",CADA_PROD!E247)</f>
        <v/>
      </c>
      <c r="F247" s="180" t="str">
        <f>IF(CADA_PROD!D247="","",SUMIFS(MOVI_ENTR!I:I,MOVI_ENTR!D:D,D247))</f>
        <v/>
      </c>
      <c r="G247" s="180" t="str">
        <f>IF(CADA_PROD!C247="","",SUMIFS(MOVI_SAID!H:H,MOVI_SAID!D:D,D247))</f>
        <v/>
      </c>
      <c r="H247" s="180" t="str">
        <f t="shared" si="8"/>
        <v/>
      </c>
      <c r="I247" s="179" t="str">
        <f>IF(CADA_PROD!C247="","",IFERROR(IF(H247&lt;=0,"Sem estoque",IF(H247/E247&lt;0.25,"Quase sem estoque",IF(H247/E247&lt;1.2,"Estoque baixo",IF(H247/E247&lt;2,"Estoque moderado","Estoque confortável")))),""))</f>
        <v/>
      </c>
      <c r="J247" s="182" t="str">
        <f>IF(CADA_PROD!C247="","",SUMIFS(MOVI_ENTR!M:M,MOVI_ENTR!D:D,D247))</f>
        <v/>
      </c>
      <c r="K247" s="183" t="str">
        <f>IF(CADA_PROD!C247="","",IFERROR($J247/SUM($J$6:$J$1006),""))</f>
        <v/>
      </c>
      <c r="L247" s="183" t="str">
        <f>IF(CADA_PROD!C247="","",IFERROR(H247/SUM($H$6:$H$1006)+P247,""))</f>
        <v/>
      </c>
      <c r="M247" s="182" t="str">
        <f>IF(CADA_PROD!$C247="","",IFERROR(SUMIFS(MOVI_ENTR!M:M,MOVI_ENTR!D:D,D247)/SUMIFS(MOVI_ENTR!I:I,MOVI_ENTR!D:D,D247),0))</f>
        <v/>
      </c>
      <c r="N247" s="184" t="str">
        <f>IF(CADA_PROD!C247="","",G247/E247)</f>
        <v/>
      </c>
      <c r="O247" s="21" t="str">
        <f t="shared" si="7"/>
        <v/>
      </c>
      <c r="P247" s="21">
        <v>2.42E-4</v>
      </c>
    </row>
    <row r="248" spans="3:16" ht="30" customHeight="1">
      <c r="C248" s="178" t="str">
        <f>IF(CADA_PROD!C248="","",CADA_PROD!C248)</f>
        <v/>
      </c>
      <c r="D248" s="179" t="str">
        <f>IF(CADA_PROD!D248="","",CADA_PROD!D248)</f>
        <v/>
      </c>
      <c r="E248" s="180" t="str">
        <f>IF(CADA_PROD!E248="","",CADA_PROD!E248)</f>
        <v/>
      </c>
      <c r="F248" s="180" t="str">
        <f>IF(CADA_PROD!D248="","",SUMIFS(MOVI_ENTR!I:I,MOVI_ENTR!D:D,D248))</f>
        <v/>
      </c>
      <c r="G248" s="180" t="str">
        <f>IF(CADA_PROD!C248="","",SUMIFS(MOVI_SAID!H:H,MOVI_SAID!D:D,D248))</f>
        <v/>
      </c>
      <c r="H248" s="180" t="str">
        <f t="shared" si="8"/>
        <v/>
      </c>
      <c r="I248" s="179" t="str">
        <f>IF(CADA_PROD!C248="","",IFERROR(IF(H248&lt;=0,"Sem estoque",IF(H248/E248&lt;0.25,"Quase sem estoque",IF(H248/E248&lt;1.2,"Estoque baixo",IF(H248/E248&lt;2,"Estoque moderado","Estoque confortável")))),""))</f>
        <v/>
      </c>
      <c r="J248" s="182" t="str">
        <f>IF(CADA_PROD!C248="","",SUMIFS(MOVI_ENTR!M:M,MOVI_ENTR!D:D,D248))</f>
        <v/>
      </c>
      <c r="K248" s="183" t="str">
        <f>IF(CADA_PROD!C248="","",IFERROR($J248/SUM($J$6:$J$1006),""))</f>
        <v/>
      </c>
      <c r="L248" s="183" t="str">
        <f>IF(CADA_PROD!C248="","",IFERROR(H248/SUM($H$6:$H$1006)+P248,""))</f>
        <v/>
      </c>
      <c r="M248" s="182" t="str">
        <f>IF(CADA_PROD!$C248="","",IFERROR(SUMIFS(MOVI_ENTR!M:M,MOVI_ENTR!D:D,D248)/SUMIFS(MOVI_ENTR!I:I,MOVI_ENTR!D:D,D248),0))</f>
        <v/>
      </c>
      <c r="N248" s="184" t="str">
        <f>IF(CADA_PROD!C248="","",G248/E248)</f>
        <v/>
      </c>
      <c r="O248" s="21" t="str">
        <f t="shared" si="7"/>
        <v/>
      </c>
      <c r="P248" s="21">
        <v>2.43E-4</v>
      </c>
    </row>
    <row r="249" spans="3:16" ht="30" customHeight="1">
      <c r="C249" s="178" t="str">
        <f>IF(CADA_PROD!C249="","",CADA_PROD!C249)</f>
        <v/>
      </c>
      <c r="D249" s="179" t="str">
        <f>IF(CADA_PROD!D249="","",CADA_PROD!D249)</f>
        <v/>
      </c>
      <c r="E249" s="180" t="str">
        <f>IF(CADA_PROD!E249="","",CADA_PROD!E249)</f>
        <v/>
      </c>
      <c r="F249" s="180" t="str">
        <f>IF(CADA_PROD!D249="","",SUMIFS(MOVI_ENTR!I:I,MOVI_ENTR!D:D,D249))</f>
        <v/>
      </c>
      <c r="G249" s="180" t="str">
        <f>IF(CADA_PROD!C249="","",SUMIFS(MOVI_SAID!H:H,MOVI_SAID!D:D,D249))</f>
        <v/>
      </c>
      <c r="H249" s="180" t="str">
        <f t="shared" si="8"/>
        <v/>
      </c>
      <c r="I249" s="179" t="str">
        <f>IF(CADA_PROD!C249="","",IFERROR(IF(H249&lt;=0,"Sem estoque",IF(H249/E249&lt;0.25,"Quase sem estoque",IF(H249/E249&lt;1.2,"Estoque baixo",IF(H249/E249&lt;2,"Estoque moderado","Estoque confortável")))),""))</f>
        <v/>
      </c>
      <c r="J249" s="182" t="str">
        <f>IF(CADA_PROD!C249="","",SUMIFS(MOVI_ENTR!M:M,MOVI_ENTR!D:D,D249))</f>
        <v/>
      </c>
      <c r="K249" s="183" t="str">
        <f>IF(CADA_PROD!C249="","",IFERROR($J249/SUM($J$6:$J$1006),""))</f>
        <v/>
      </c>
      <c r="L249" s="183" t="str">
        <f>IF(CADA_PROD!C249="","",IFERROR(H249/SUM($H$6:$H$1006)+P249,""))</f>
        <v/>
      </c>
      <c r="M249" s="182" t="str">
        <f>IF(CADA_PROD!$C249="","",IFERROR(SUMIFS(MOVI_ENTR!M:M,MOVI_ENTR!D:D,D249)/SUMIFS(MOVI_ENTR!I:I,MOVI_ENTR!D:D,D249),0))</f>
        <v/>
      </c>
      <c r="N249" s="184" t="str">
        <f>IF(CADA_PROD!C249="","",G249/E249)</f>
        <v/>
      </c>
      <c r="O249" s="21" t="str">
        <f t="shared" si="7"/>
        <v/>
      </c>
      <c r="P249" s="21">
        <v>2.4399999999999999E-4</v>
      </c>
    </row>
    <row r="250" spans="3:16" ht="30" customHeight="1">
      <c r="C250" s="178" t="str">
        <f>IF(CADA_PROD!C250="","",CADA_PROD!C250)</f>
        <v/>
      </c>
      <c r="D250" s="179" t="str">
        <f>IF(CADA_PROD!D250="","",CADA_PROD!D250)</f>
        <v/>
      </c>
      <c r="E250" s="180" t="str">
        <f>IF(CADA_PROD!E250="","",CADA_PROD!E250)</f>
        <v/>
      </c>
      <c r="F250" s="180" t="str">
        <f>IF(CADA_PROD!D250="","",SUMIFS(MOVI_ENTR!I:I,MOVI_ENTR!D:D,D250))</f>
        <v/>
      </c>
      <c r="G250" s="180" t="str">
        <f>IF(CADA_PROD!C250="","",SUMIFS(MOVI_SAID!H:H,MOVI_SAID!D:D,D250))</f>
        <v/>
      </c>
      <c r="H250" s="180" t="str">
        <f t="shared" si="8"/>
        <v/>
      </c>
      <c r="I250" s="179" t="str">
        <f>IF(CADA_PROD!C250="","",IFERROR(IF(H250&lt;=0,"Sem estoque",IF(H250/E250&lt;0.25,"Quase sem estoque",IF(H250/E250&lt;1.2,"Estoque baixo",IF(H250/E250&lt;2,"Estoque moderado","Estoque confortável")))),""))</f>
        <v/>
      </c>
      <c r="J250" s="182" t="str">
        <f>IF(CADA_PROD!C250="","",SUMIFS(MOVI_ENTR!M:M,MOVI_ENTR!D:D,D250))</f>
        <v/>
      </c>
      <c r="K250" s="183" t="str">
        <f>IF(CADA_PROD!C250="","",IFERROR($J250/SUM($J$6:$J$1006),""))</f>
        <v/>
      </c>
      <c r="L250" s="183" t="str">
        <f>IF(CADA_PROD!C250="","",IFERROR(H250/SUM($H$6:$H$1006)+P250,""))</f>
        <v/>
      </c>
      <c r="M250" s="182" t="str">
        <f>IF(CADA_PROD!$C250="","",IFERROR(SUMIFS(MOVI_ENTR!M:M,MOVI_ENTR!D:D,D250)/SUMIFS(MOVI_ENTR!I:I,MOVI_ENTR!D:D,D250),0))</f>
        <v/>
      </c>
      <c r="N250" s="184" t="str">
        <f>IF(CADA_PROD!C250="","",G250/E250)</f>
        <v/>
      </c>
      <c r="O250" s="21" t="str">
        <f t="shared" si="7"/>
        <v/>
      </c>
      <c r="P250" s="21">
        <v>2.4499999999999999E-4</v>
      </c>
    </row>
    <row r="251" spans="3:16" ht="30" customHeight="1">
      <c r="C251" s="178" t="str">
        <f>IF(CADA_PROD!C251="","",CADA_PROD!C251)</f>
        <v/>
      </c>
      <c r="D251" s="179" t="str">
        <f>IF(CADA_PROD!D251="","",CADA_PROD!D251)</f>
        <v/>
      </c>
      <c r="E251" s="180" t="str">
        <f>IF(CADA_PROD!E251="","",CADA_PROD!E251)</f>
        <v/>
      </c>
      <c r="F251" s="180" t="str">
        <f>IF(CADA_PROD!D251="","",SUMIFS(MOVI_ENTR!I:I,MOVI_ENTR!D:D,D251))</f>
        <v/>
      </c>
      <c r="G251" s="180" t="str">
        <f>IF(CADA_PROD!C251="","",SUMIFS(MOVI_SAID!H:H,MOVI_SAID!D:D,D251))</f>
        <v/>
      </c>
      <c r="H251" s="180" t="str">
        <f t="shared" si="8"/>
        <v/>
      </c>
      <c r="I251" s="179" t="str">
        <f>IF(CADA_PROD!C251="","",IFERROR(IF(H251&lt;=0,"Sem estoque",IF(H251/E251&lt;0.25,"Quase sem estoque",IF(H251/E251&lt;1.2,"Estoque baixo",IF(H251/E251&lt;2,"Estoque moderado","Estoque confortável")))),""))</f>
        <v/>
      </c>
      <c r="J251" s="182" t="str">
        <f>IF(CADA_PROD!C251="","",SUMIFS(MOVI_ENTR!M:M,MOVI_ENTR!D:D,D251))</f>
        <v/>
      </c>
      <c r="K251" s="183" t="str">
        <f>IF(CADA_PROD!C251="","",IFERROR($J251/SUM($J$6:$J$1006),""))</f>
        <v/>
      </c>
      <c r="L251" s="183" t="str">
        <f>IF(CADA_PROD!C251="","",IFERROR(H251/SUM($H$6:$H$1006)+P251,""))</f>
        <v/>
      </c>
      <c r="M251" s="182" t="str">
        <f>IF(CADA_PROD!$C251="","",IFERROR(SUMIFS(MOVI_ENTR!M:M,MOVI_ENTR!D:D,D251)/SUMIFS(MOVI_ENTR!I:I,MOVI_ENTR!D:D,D251),0))</f>
        <v/>
      </c>
      <c r="N251" s="184" t="str">
        <f>IF(CADA_PROD!C251="","",G251/E251)</f>
        <v/>
      </c>
      <c r="O251" s="21" t="str">
        <f t="shared" si="7"/>
        <v/>
      </c>
      <c r="P251" s="21">
        <v>2.4600000000000002E-4</v>
      </c>
    </row>
    <row r="252" spans="3:16" ht="30" customHeight="1">
      <c r="C252" s="178" t="str">
        <f>IF(CADA_PROD!C252="","",CADA_PROD!C252)</f>
        <v/>
      </c>
      <c r="D252" s="179" t="str">
        <f>IF(CADA_PROD!D252="","",CADA_PROD!D252)</f>
        <v/>
      </c>
      <c r="E252" s="180" t="str">
        <f>IF(CADA_PROD!E252="","",CADA_PROD!E252)</f>
        <v/>
      </c>
      <c r="F252" s="180" t="str">
        <f>IF(CADA_PROD!D252="","",SUMIFS(MOVI_ENTR!I:I,MOVI_ENTR!D:D,D252))</f>
        <v/>
      </c>
      <c r="G252" s="180" t="str">
        <f>IF(CADA_PROD!C252="","",SUMIFS(MOVI_SAID!H:H,MOVI_SAID!D:D,D252))</f>
        <v/>
      </c>
      <c r="H252" s="180" t="str">
        <f t="shared" si="8"/>
        <v/>
      </c>
      <c r="I252" s="179" t="str">
        <f>IF(CADA_PROD!C252="","",IFERROR(IF(H252&lt;=0,"Sem estoque",IF(H252/E252&lt;0.25,"Quase sem estoque",IF(H252/E252&lt;1.2,"Estoque baixo",IF(H252/E252&lt;2,"Estoque moderado","Estoque confortável")))),""))</f>
        <v/>
      </c>
      <c r="J252" s="182" t="str">
        <f>IF(CADA_PROD!C252="","",SUMIFS(MOVI_ENTR!M:M,MOVI_ENTR!D:D,D252))</f>
        <v/>
      </c>
      <c r="K252" s="183" t="str">
        <f>IF(CADA_PROD!C252="","",IFERROR($J252/SUM($J$6:$J$1006),""))</f>
        <v/>
      </c>
      <c r="L252" s="183" t="str">
        <f>IF(CADA_PROD!C252="","",IFERROR(H252/SUM($H$6:$H$1006)+P252,""))</f>
        <v/>
      </c>
      <c r="M252" s="182" t="str">
        <f>IF(CADA_PROD!$C252="","",IFERROR(SUMIFS(MOVI_ENTR!M:M,MOVI_ENTR!D:D,D252)/SUMIFS(MOVI_ENTR!I:I,MOVI_ENTR!D:D,D252),0))</f>
        <v/>
      </c>
      <c r="N252" s="184" t="str">
        <f>IF(CADA_PROD!C252="","",G252/E252)</f>
        <v/>
      </c>
      <c r="O252" s="21" t="str">
        <f t="shared" si="7"/>
        <v/>
      </c>
      <c r="P252" s="21">
        <v>2.4699999999999999E-4</v>
      </c>
    </row>
    <row r="253" spans="3:16" ht="30" customHeight="1">
      <c r="C253" s="178" t="str">
        <f>IF(CADA_PROD!C253="","",CADA_PROD!C253)</f>
        <v/>
      </c>
      <c r="D253" s="179" t="str">
        <f>IF(CADA_PROD!D253="","",CADA_PROD!D253)</f>
        <v/>
      </c>
      <c r="E253" s="180" t="str">
        <f>IF(CADA_PROD!E253="","",CADA_PROD!E253)</f>
        <v/>
      </c>
      <c r="F253" s="180" t="str">
        <f>IF(CADA_PROD!D253="","",SUMIFS(MOVI_ENTR!I:I,MOVI_ENTR!D:D,D253))</f>
        <v/>
      </c>
      <c r="G253" s="180" t="str">
        <f>IF(CADA_PROD!C253="","",SUMIFS(MOVI_SAID!H:H,MOVI_SAID!D:D,D253))</f>
        <v/>
      </c>
      <c r="H253" s="180" t="str">
        <f t="shared" si="8"/>
        <v/>
      </c>
      <c r="I253" s="179" t="str">
        <f>IF(CADA_PROD!C253="","",IFERROR(IF(H253&lt;=0,"Sem estoque",IF(H253/E253&lt;0.25,"Quase sem estoque",IF(H253/E253&lt;1.2,"Estoque baixo",IF(H253/E253&lt;2,"Estoque moderado","Estoque confortável")))),""))</f>
        <v/>
      </c>
      <c r="J253" s="182" t="str">
        <f>IF(CADA_PROD!C253="","",SUMIFS(MOVI_ENTR!M:M,MOVI_ENTR!D:D,D253))</f>
        <v/>
      </c>
      <c r="K253" s="183" t="str">
        <f>IF(CADA_PROD!C253="","",IFERROR($J253/SUM($J$6:$J$1006),""))</f>
        <v/>
      </c>
      <c r="L253" s="183" t="str">
        <f>IF(CADA_PROD!C253="","",IFERROR(H253/SUM($H$6:$H$1006)+P253,""))</f>
        <v/>
      </c>
      <c r="M253" s="182" t="str">
        <f>IF(CADA_PROD!$C253="","",IFERROR(SUMIFS(MOVI_ENTR!M:M,MOVI_ENTR!D:D,D253)/SUMIFS(MOVI_ENTR!I:I,MOVI_ENTR!D:D,D253),0))</f>
        <v/>
      </c>
      <c r="N253" s="184" t="str">
        <f>IF(CADA_PROD!C253="","",G253/E253)</f>
        <v/>
      </c>
      <c r="O253" s="21" t="str">
        <f t="shared" si="7"/>
        <v/>
      </c>
      <c r="P253" s="21">
        <v>2.4800000000000001E-4</v>
      </c>
    </row>
    <row r="254" spans="3:16" ht="30" customHeight="1">
      <c r="C254" s="178" t="str">
        <f>IF(CADA_PROD!C254="","",CADA_PROD!C254)</f>
        <v/>
      </c>
      <c r="D254" s="179" t="str">
        <f>IF(CADA_PROD!D254="","",CADA_PROD!D254)</f>
        <v/>
      </c>
      <c r="E254" s="180" t="str">
        <f>IF(CADA_PROD!E254="","",CADA_PROD!E254)</f>
        <v/>
      </c>
      <c r="F254" s="180" t="str">
        <f>IF(CADA_PROD!D254="","",SUMIFS(MOVI_ENTR!I:I,MOVI_ENTR!D:D,D254))</f>
        <v/>
      </c>
      <c r="G254" s="180" t="str">
        <f>IF(CADA_PROD!C254="","",SUMIFS(MOVI_SAID!H:H,MOVI_SAID!D:D,D254))</f>
        <v/>
      </c>
      <c r="H254" s="180" t="str">
        <f t="shared" si="8"/>
        <v/>
      </c>
      <c r="I254" s="179" t="str">
        <f>IF(CADA_PROD!C254="","",IFERROR(IF(H254&lt;=0,"Sem estoque",IF(H254/E254&lt;0.25,"Quase sem estoque",IF(H254/E254&lt;1.2,"Estoque baixo",IF(H254/E254&lt;2,"Estoque moderado","Estoque confortável")))),""))</f>
        <v/>
      </c>
      <c r="J254" s="182" t="str">
        <f>IF(CADA_PROD!C254="","",SUMIFS(MOVI_ENTR!M:M,MOVI_ENTR!D:D,D254))</f>
        <v/>
      </c>
      <c r="K254" s="183" t="str">
        <f>IF(CADA_PROD!C254="","",IFERROR($J254/SUM($J$6:$J$1006),""))</f>
        <v/>
      </c>
      <c r="L254" s="183" t="str">
        <f>IF(CADA_PROD!C254="","",IFERROR(H254/SUM($H$6:$H$1006)+P254,""))</f>
        <v/>
      </c>
      <c r="M254" s="182" t="str">
        <f>IF(CADA_PROD!$C254="","",IFERROR(SUMIFS(MOVI_ENTR!M:M,MOVI_ENTR!D:D,D254)/SUMIFS(MOVI_ENTR!I:I,MOVI_ENTR!D:D,D254),0))</f>
        <v/>
      </c>
      <c r="N254" s="184" t="str">
        <f>IF(CADA_PROD!C254="","",G254/E254)</f>
        <v/>
      </c>
      <c r="O254" s="21" t="str">
        <f t="shared" si="7"/>
        <v/>
      </c>
      <c r="P254" s="21">
        <v>2.4899999999999998E-4</v>
      </c>
    </row>
    <row r="255" spans="3:16" ht="30" customHeight="1">
      <c r="C255" s="178" t="str">
        <f>IF(CADA_PROD!C255="","",CADA_PROD!C255)</f>
        <v/>
      </c>
      <c r="D255" s="179" t="str">
        <f>IF(CADA_PROD!D255="","",CADA_PROD!D255)</f>
        <v/>
      </c>
      <c r="E255" s="180" t="str">
        <f>IF(CADA_PROD!E255="","",CADA_PROD!E255)</f>
        <v/>
      </c>
      <c r="F255" s="180" t="str">
        <f>IF(CADA_PROD!D255="","",SUMIFS(MOVI_ENTR!I:I,MOVI_ENTR!D:D,D255))</f>
        <v/>
      </c>
      <c r="G255" s="180" t="str">
        <f>IF(CADA_PROD!C255="","",SUMIFS(MOVI_SAID!H:H,MOVI_SAID!D:D,D255))</f>
        <v/>
      </c>
      <c r="H255" s="180" t="str">
        <f t="shared" si="8"/>
        <v/>
      </c>
      <c r="I255" s="179" t="str">
        <f>IF(CADA_PROD!C255="","",IFERROR(IF(H255&lt;=0,"Sem estoque",IF(H255/E255&lt;0.25,"Quase sem estoque",IF(H255/E255&lt;1.2,"Estoque baixo",IF(H255/E255&lt;2,"Estoque moderado","Estoque confortável")))),""))</f>
        <v/>
      </c>
      <c r="J255" s="182" t="str">
        <f>IF(CADA_PROD!C255="","",SUMIFS(MOVI_ENTR!M:M,MOVI_ENTR!D:D,D255))</f>
        <v/>
      </c>
      <c r="K255" s="183" t="str">
        <f>IF(CADA_PROD!C255="","",IFERROR($J255/SUM($J$6:$J$1006),""))</f>
        <v/>
      </c>
      <c r="L255" s="183" t="str">
        <f>IF(CADA_PROD!C255="","",IFERROR(H255/SUM($H$6:$H$1006)+P255,""))</f>
        <v/>
      </c>
      <c r="M255" s="182" t="str">
        <f>IF(CADA_PROD!$C255="","",IFERROR(SUMIFS(MOVI_ENTR!M:M,MOVI_ENTR!D:D,D255)/SUMIFS(MOVI_ENTR!I:I,MOVI_ENTR!D:D,D255),0))</f>
        <v/>
      </c>
      <c r="N255" s="184" t="str">
        <f>IF(CADA_PROD!C255="","",G255/E255)</f>
        <v/>
      </c>
      <c r="O255" s="21" t="str">
        <f t="shared" si="7"/>
        <v/>
      </c>
      <c r="P255" s="21">
        <v>2.5000000000000001E-4</v>
      </c>
    </row>
    <row r="256" spans="3:16" ht="30" customHeight="1">
      <c r="C256" s="178" t="str">
        <f>IF(CADA_PROD!C256="","",CADA_PROD!C256)</f>
        <v/>
      </c>
      <c r="D256" s="179" t="str">
        <f>IF(CADA_PROD!D256="","",CADA_PROD!D256)</f>
        <v/>
      </c>
      <c r="E256" s="180" t="str">
        <f>IF(CADA_PROD!E256="","",CADA_PROD!E256)</f>
        <v/>
      </c>
      <c r="F256" s="180" t="str">
        <f>IF(CADA_PROD!D256="","",SUMIFS(MOVI_ENTR!I:I,MOVI_ENTR!D:D,D256))</f>
        <v/>
      </c>
      <c r="G256" s="180" t="str">
        <f>IF(CADA_PROD!C256="","",SUMIFS(MOVI_SAID!H:H,MOVI_SAID!D:D,D256))</f>
        <v/>
      </c>
      <c r="H256" s="180" t="str">
        <f t="shared" si="8"/>
        <v/>
      </c>
      <c r="I256" s="179" t="str">
        <f>IF(CADA_PROD!C256="","",IFERROR(IF(H256&lt;=0,"Sem estoque",IF(H256/E256&lt;0.25,"Quase sem estoque",IF(H256/E256&lt;1.2,"Estoque baixo",IF(H256/E256&lt;2,"Estoque moderado","Estoque confortável")))),""))</f>
        <v/>
      </c>
      <c r="J256" s="182" t="str">
        <f>IF(CADA_PROD!C256="","",SUMIFS(MOVI_ENTR!M:M,MOVI_ENTR!D:D,D256))</f>
        <v/>
      </c>
      <c r="K256" s="183" t="str">
        <f>IF(CADA_PROD!C256="","",IFERROR($J256/SUM($J$6:$J$1006),""))</f>
        <v/>
      </c>
      <c r="L256" s="183" t="str">
        <f>IF(CADA_PROD!C256="","",IFERROR(H256/SUM($H$6:$H$1006)+P256,""))</f>
        <v/>
      </c>
      <c r="M256" s="182" t="str">
        <f>IF(CADA_PROD!$C256="","",IFERROR(SUMIFS(MOVI_ENTR!M:M,MOVI_ENTR!D:D,D256)/SUMIFS(MOVI_ENTR!I:I,MOVI_ENTR!D:D,D256),0))</f>
        <v/>
      </c>
      <c r="N256" s="184" t="str">
        <f>IF(CADA_PROD!C256="","",G256/E256)</f>
        <v/>
      </c>
      <c r="O256" s="21" t="str">
        <f t="shared" si="7"/>
        <v/>
      </c>
      <c r="P256" s="21">
        <v>2.5099999999999998E-4</v>
      </c>
    </row>
    <row r="257" spans="3:16" ht="30" customHeight="1">
      <c r="C257" s="178" t="str">
        <f>IF(CADA_PROD!C257="","",CADA_PROD!C257)</f>
        <v/>
      </c>
      <c r="D257" s="179" t="str">
        <f>IF(CADA_PROD!D257="","",CADA_PROD!D257)</f>
        <v/>
      </c>
      <c r="E257" s="180" t="str">
        <f>IF(CADA_PROD!E257="","",CADA_PROD!E257)</f>
        <v/>
      </c>
      <c r="F257" s="180" t="str">
        <f>IF(CADA_PROD!D257="","",SUMIFS(MOVI_ENTR!I:I,MOVI_ENTR!D:D,D257))</f>
        <v/>
      </c>
      <c r="G257" s="180" t="str">
        <f>IF(CADA_PROD!C257="","",SUMIFS(MOVI_SAID!H:H,MOVI_SAID!D:D,D257))</f>
        <v/>
      </c>
      <c r="H257" s="180" t="str">
        <f t="shared" si="8"/>
        <v/>
      </c>
      <c r="I257" s="179" t="str">
        <f>IF(CADA_PROD!C257="","",IFERROR(IF(H257&lt;=0,"Sem estoque",IF(H257/E257&lt;0.25,"Quase sem estoque",IF(H257/E257&lt;1.2,"Estoque baixo",IF(H257/E257&lt;2,"Estoque moderado","Estoque confortável")))),""))</f>
        <v/>
      </c>
      <c r="J257" s="182" t="str">
        <f>IF(CADA_PROD!C257="","",SUMIFS(MOVI_ENTR!M:M,MOVI_ENTR!D:D,D257))</f>
        <v/>
      </c>
      <c r="K257" s="183" t="str">
        <f>IF(CADA_PROD!C257="","",IFERROR($J257/SUM($J$6:$J$1006),""))</f>
        <v/>
      </c>
      <c r="L257" s="183" t="str">
        <f>IF(CADA_PROD!C257="","",IFERROR(H257/SUM($H$6:$H$1006)+P257,""))</f>
        <v/>
      </c>
      <c r="M257" s="182" t="str">
        <f>IF(CADA_PROD!$C257="","",IFERROR(SUMIFS(MOVI_ENTR!M:M,MOVI_ENTR!D:D,D257)/SUMIFS(MOVI_ENTR!I:I,MOVI_ENTR!D:D,D257),0))</f>
        <v/>
      </c>
      <c r="N257" s="184" t="str">
        <f>IF(CADA_PROD!C257="","",G257/E257)</f>
        <v/>
      </c>
      <c r="O257" s="21" t="str">
        <f t="shared" si="7"/>
        <v/>
      </c>
      <c r="P257" s="21">
        <v>2.52E-4</v>
      </c>
    </row>
    <row r="258" spans="3:16" ht="30" customHeight="1">
      <c r="C258" s="178" t="str">
        <f>IF(CADA_PROD!C258="","",CADA_PROD!C258)</f>
        <v/>
      </c>
      <c r="D258" s="179" t="str">
        <f>IF(CADA_PROD!D258="","",CADA_PROD!D258)</f>
        <v/>
      </c>
      <c r="E258" s="180" t="str">
        <f>IF(CADA_PROD!E258="","",CADA_PROD!E258)</f>
        <v/>
      </c>
      <c r="F258" s="180" t="str">
        <f>IF(CADA_PROD!D258="","",SUMIFS(MOVI_ENTR!I:I,MOVI_ENTR!D:D,D258))</f>
        <v/>
      </c>
      <c r="G258" s="180" t="str">
        <f>IF(CADA_PROD!C258="","",SUMIFS(MOVI_SAID!H:H,MOVI_SAID!D:D,D258))</f>
        <v/>
      </c>
      <c r="H258" s="180" t="str">
        <f t="shared" si="8"/>
        <v/>
      </c>
      <c r="I258" s="179" t="str">
        <f>IF(CADA_PROD!C258="","",IFERROR(IF(H258&lt;=0,"Sem estoque",IF(H258/E258&lt;0.25,"Quase sem estoque",IF(H258/E258&lt;1.2,"Estoque baixo",IF(H258/E258&lt;2,"Estoque moderado","Estoque confortável")))),""))</f>
        <v/>
      </c>
      <c r="J258" s="182" t="str">
        <f>IF(CADA_PROD!C258="","",SUMIFS(MOVI_ENTR!M:M,MOVI_ENTR!D:D,D258))</f>
        <v/>
      </c>
      <c r="K258" s="183" t="str">
        <f>IF(CADA_PROD!C258="","",IFERROR($J258/SUM($J$6:$J$1006),""))</f>
        <v/>
      </c>
      <c r="L258" s="183" t="str">
        <f>IF(CADA_PROD!C258="","",IFERROR(H258/SUM($H$6:$H$1006)+P258,""))</f>
        <v/>
      </c>
      <c r="M258" s="182" t="str">
        <f>IF(CADA_PROD!$C258="","",IFERROR(SUMIFS(MOVI_ENTR!M:M,MOVI_ENTR!D:D,D258)/SUMIFS(MOVI_ENTR!I:I,MOVI_ENTR!D:D,D258),0))</f>
        <v/>
      </c>
      <c r="N258" s="184" t="str">
        <f>IF(CADA_PROD!C258="","",G258/E258)</f>
        <v/>
      </c>
      <c r="O258" s="21" t="str">
        <f t="shared" si="7"/>
        <v/>
      </c>
      <c r="P258" s="21">
        <v>2.5300000000000002E-4</v>
      </c>
    </row>
    <row r="259" spans="3:16" ht="30" customHeight="1">
      <c r="C259" s="178" t="str">
        <f>IF(CADA_PROD!C259="","",CADA_PROD!C259)</f>
        <v/>
      </c>
      <c r="D259" s="179" t="str">
        <f>IF(CADA_PROD!D259="","",CADA_PROD!D259)</f>
        <v/>
      </c>
      <c r="E259" s="180" t="str">
        <f>IF(CADA_PROD!E259="","",CADA_PROD!E259)</f>
        <v/>
      </c>
      <c r="F259" s="180" t="str">
        <f>IF(CADA_PROD!D259="","",SUMIFS(MOVI_ENTR!I:I,MOVI_ENTR!D:D,D259))</f>
        <v/>
      </c>
      <c r="G259" s="180" t="str">
        <f>IF(CADA_PROD!C259="","",SUMIFS(MOVI_SAID!H:H,MOVI_SAID!D:D,D259))</f>
        <v/>
      </c>
      <c r="H259" s="180" t="str">
        <f t="shared" si="8"/>
        <v/>
      </c>
      <c r="I259" s="179" t="str">
        <f>IF(CADA_PROD!C259="","",IFERROR(IF(H259&lt;=0,"Sem estoque",IF(H259/E259&lt;0.25,"Quase sem estoque",IF(H259/E259&lt;1.2,"Estoque baixo",IF(H259/E259&lt;2,"Estoque moderado","Estoque confortável")))),""))</f>
        <v/>
      </c>
      <c r="J259" s="182" t="str">
        <f>IF(CADA_PROD!C259="","",SUMIFS(MOVI_ENTR!M:M,MOVI_ENTR!D:D,D259))</f>
        <v/>
      </c>
      <c r="K259" s="183" t="str">
        <f>IF(CADA_PROD!C259="","",IFERROR($J259/SUM($J$6:$J$1006),""))</f>
        <v/>
      </c>
      <c r="L259" s="183" t="str">
        <f>IF(CADA_PROD!C259="","",IFERROR(H259/SUM($H$6:$H$1006)+P259,""))</f>
        <v/>
      </c>
      <c r="M259" s="182" t="str">
        <f>IF(CADA_PROD!$C259="","",IFERROR(SUMIFS(MOVI_ENTR!M:M,MOVI_ENTR!D:D,D259)/SUMIFS(MOVI_ENTR!I:I,MOVI_ENTR!D:D,D259),0))</f>
        <v/>
      </c>
      <c r="N259" s="184" t="str">
        <f>IF(CADA_PROD!C259="","",G259/E259)</f>
        <v/>
      </c>
      <c r="O259" s="21" t="str">
        <f t="shared" si="7"/>
        <v/>
      </c>
      <c r="P259" s="21">
        <v>2.5399999999999999E-4</v>
      </c>
    </row>
    <row r="260" spans="3:16" ht="30" customHeight="1">
      <c r="C260" s="178" t="str">
        <f>IF(CADA_PROD!C260="","",CADA_PROD!C260)</f>
        <v/>
      </c>
      <c r="D260" s="179" t="str">
        <f>IF(CADA_PROD!D260="","",CADA_PROD!D260)</f>
        <v/>
      </c>
      <c r="E260" s="180" t="str">
        <f>IF(CADA_PROD!E260="","",CADA_PROD!E260)</f>
        <v/>
      </c>
      <c r="F260" s="180" t="str">
        <f>IF(CADA_PROD!D260="","",SUMIFS(MOVI_ENTR!I:I,MOVI_ENTR!D:D,D260))</f>
        <v/>
      </c>
      <c r="G260" s="180" t="str">
        <f>IF(CADA_PROD!C260="","",SUMIFS(MOVI_SAID!H:H,MOVI_SAID!D:D,D260))</f>
        <v/>
      </c>
      <c r="H260" s="180" t="str">
        <f t="shared" si="8"/>
        <v/>
      </c>
      <c r="I260" s="179" t="str">
        <f>IF(CADA_PROD!C260="","",IFERROR(IF(H260&lt;=0,"Sem estoque",IF(H260/E260&lt;0.25,"Quase sem estoque",IF(H260/E260&lt;1.2,"Estoque baixo",IF(H260/E260&lt;2,"Estoque moderado","Estoque confortável")))),""))</f>
        <v/>
      </c>
      <c r="J260" s="182" t="str">
        <f>IF(CADA_PROD!C260="","",SUMIFS(MOVI_ENTR!M:M,MOVI_ENTR!D:D,D260))</f>
        <v/>
      </c>
      <c r="K260" s="183" t="str">
        <f>IF(CADA_PROD!C260="","",IFERROR($J260/SUM($J$6:$J$1006),""))</f>
        <v/>
      </c>
      <c r="L260" s="183" t="str">
        <f>IF(CADA_PROD!C260="","",IFERROR(H260/SUM($H$6:$H$1006)+P260,""))</f>
        <v/>
      </c>
      <c r="M260" s="182" t="str">
        <f>IF(CADA_PROD!$C260="","",IFERROR(SUMIFS(MOVI_ENTR!M:M,MOVI_ENTR!D:D,D260)/SUMIFS(MOVI_ENTR!I:I,MOVI_ENTR!D:D,D260),0))</f>
        <v/>
      </c>
      <c r="N260" s="184" t="str">
        <f>IF(CADA_PROD!C260="","",G260/E260)</f>
        <v/>
      </c>
      <c r="O260" s="21" t="str">
        <f t="shared" si="7"/>
        <v/>
      </c>
      <c r="P260" s="21">
        <v>2.5500000000000002E-4</v>
      </c>
    </row>
    <row r="261" spans="3:16" ht="30" customHeight="1">
      <c r="C261" s="178" t="str">
        <f>IF(CADA_PROD!C261="","",CADA_PROD!C261)</f>
        <v/>
      </c>
      <c r="D261" s="179" t="str">
        <f>IF(CADA_PROD!D261="","",CADA_PROD!D261)</f>
        <v/>
      </c>
      <c r="E261" s="180" t="str">
        <f>IF(CADA_PROD!E261="","",CADA_PROD!E261)</f>
        <v/>
      </c>
      <c r="F261" s="180" t="str">
        <f>IF(CADA_PROD!D261="","",SUMIFS(MOVI_ENTR!I:I,MOVI_ENTR!D:D,D261))</f>
        <v/>
      </c>
      <c r="G261" s="180" t="str">
        <f>IF(CADA_PROD!C261="","",SUMIFS(MOVI_SAID!H:H,MOVI_SAID!D:D,D261))</f>
        <v/>
      </c>
      <c r="H261" s="180" t="str">
        <f t="shared" si="8"/>
        <v/>
      </c>
      <c r="I261" s="179" t="str">
        <f>IF(CADA_PROD!C261="","",IFERROR(IF(H261&lt;=0,"Sem estoque",IF(H261/E261&lt;0.25,"Quase sem estoque",IF(H261/E261&lt;1.2,"Estoque baixo",IF(H261/E261&lt;2,"Estoque moderado","Estoque confortável")))),""))</f>
        <v/>
      </c>
      <c r="J261" s="182" t="str">
        <f>IF(CADA_PROD!C261="","",SUMIFS(MOVI_ENTR!M:M,MOVI_ENTR!D:D,D261))</f>
        <v/>
      </c>
      <c r="K261" s="183" t="str">
        <f>IF(CADA_PROD!C261="","",IFERROR($J261/SUM($J$6:$J$1006),""))</f>
        <v/>
      </c>
      <c r="L261" s="183" t="str">
        <f>IF(CADA_PROD!C261="","",IFERROR(H261/SUM($H$6:$H$1006)+P261,""))</f>
        <v/>
      </c>
      <c r="M261" s="182" t="str">
        <f>IF(CADA_PROD!$C261="","",IFERROR(SUMIFS(MOVI_ENTR!M:M,MOVI_ENTR!D:D,D261)/SUMIFS(MOVI_ENTR!I:I,MOVI_ENTR!D:D,D261),0))</f>
        <v/>
      </c>
      <c r="N261" s="184" t="str">
        <f>IF(CADA_PROD!C261="","",G261/E261)</f>
        <v/>
      </c>
      <c r="O261" s="21" t="str">
        <f t="shared" si="7"/>
        <v/>
      </c>
      <c r="P261" s="21">
        <v>2.5599999999999999E-4</v>
      </c>
    </row>
    <row r="262" spans="3:16" ht="30" customHeight="1">
      <c r="C262" s="178" t="str">
        <f>IF(CADA_PROD!C262="","",CADA_PROD!C262)</f>
        <v/>
      </c>
      <c r="D262" s="179" t="str">
        <f>IF(CADA_PROD!D262="","",CADA_PROD!D262)</f>
        <v/>
      </c>
      <c r="E262" s="180" t="str">
        <f>IF(CADA_PROD!E262="","",CADA_PROD!E262)</f>
        <v/>
      </c>
      <c r="F262" s="180" t="str">
        <f>IF(CADA_PROD!D262="","",SUMIFS(MOVI_ENTR!I:I,MOVI_ENTR!D:D,D262))</f>
        <v/>
      </c>
      <c r="G262" s="180" t="str">
        <f>IF(CADA_PROD!C262="","",SUMIFS(MOVI_SAID!H:H,MOVI_SAID!D:D,D262))</f>
        <v/>
      </c>
      <c r="H262" s="180" t="str">
        <f t="shared" si="8"/>
        <v/>
      </c>
      <c r="I262" s="179" t="str">
        <f>IF(CADA_PROD!C262="","",IFERROR(IF(H262&lt;=0,"Sem estoque",IF(H262/E262&lt;0.25,"Quase sem estoque",IF(H262/E262&lt;1.2,"Estoque baixo",IF(H262/E262&lt;2,"Estoque moderado","Estoque confortável")))),""))</f>
        <v/>
      </c>
      <c r="J262" s="182" t="str">
        <f>IF(CADA_PROD!C262="","",SUMIFS(MOVI_ENTR!M:M,MOVI_ENTR!D:D,D262))</f>
        <v/>
      </c>
      <c r="K262" s="183" t="str">
        <f>IF(CADA_PROD!C262="","",IFERROR($J262/SUM($J$6:$J$1006),""))</f>
        <v/>
      </c>
      <c r="L262" s="183" t="str">
        <f>IF(CADA_PROD!C262="","",IFERROR(H262/SUM($H$6:$H$1006)+P262,""))</f>
        <v/>
      </c>
      <c r="M262" s="182" t="str">
        <f>IF(CADA_PROD!$C262="","",IFERROR(SUMIFS(MOVI_ENTR!M:M,MOVI_ENTR!D:D,D262)/SUMIFS(MOVI_ENTR!I:I,MOVI_ENTR!D:D,D262),0))</f>
        <v/>
      </c>
      <c r="N262" s="184" t="str">
        <f>IF(CADA_PROD!C262="","",G262/E262)</f>
        <v/>
      </c>
      <c r="O262" s="21" t="str">
        <f t="shared" ref="O262:O325" si="9">IF(D262="","",H262&lt;E262)</f>
        <v/>
      </c>
      <c r="P262" s="21">
        <v>2.5700000000000001E-4</v>
      </c>
    </row>
    <row r="263" spans="3:16" ht="30" customHeight="1">
      <c r="C263" s="178" t="str">
        <f>IF(CADA_PROD!C263="","",CADA_PROD!C263)</f>
        <v/>
      </c>
      <c r="D263" s="179" t="str">
        <f>IF(CADA_PROD!D263="","",CADA_PROD!D263)</f>
        <v/>
      </c>
      <c r="E263" s="180" t="str">
        <f>IF(CADA_PROD!E263="","",CADA_PROD!E263)</f>
        <v/>
      </c>
      <c r="F263" s="180" t="str">
        <f>IF(CADA_PROD!D263="","",SUMIFS(MOVI_ENTR!I:I,MOVI_ENTR!D:D,D263))</f>
        <v/>
      </c>
      <c r="G263" s="180" t="str">
        <f>IF(CADA_PROD!C263="","",SUMIFS(MOVI_SAID!H:H,MOVI_SAID!D:D,D263))</f>
        <v/>
      </c>
      <c r="H263" s="180" t="str">
        <f t="shared" ref="H263:H326" si="10">IFERROR(F263-G263,"")</f>
        <v/>
      </c>
      <c r="I263" s="179" t="str">
        <f>IF(CADA_PROD!C263="","",IFERROR(IF(H263&lt;=0,"Sem estoque",IF(H263/E263&lt;0.25,"Quase sem estoque",IF(H263/E263&lt;1.2,"Estoque baixo",IF(H263/E263&lt;2,"Estoque moderado","Estoque confortável")))),""))</f>
        <v/>
      </c>
      <c r="J263" s="182" t="str">
        <f>IF(CADA_PROD!C263="","",SUMIFS(MOVI_ENTR!M:M,MOVI_ENTR!D:D,D263))</f>
        <v/>
      </c>
      <c r="K263" s="183" t="str">
        <f>IF(CADA_PROD!C263="","",IFERROR($J263/SUM($J$6:$J$1006),""))</f>
        <v/>
      </c>
      <c r="L263" s="183" t="str">
        <f>IF(CADA_PROD!C263="","",IFERROR(H263/SUM($H$6:$H$1006)+P263,""))</f>
        <v/>
      </c>
      <c r="M263" s="182" t="str">
        <f>IF(CADA_PROD!$C263="","",IFERROR(SUMIFS(MOVI_ENTR!M:M,MOVI_ENTR!D:D,D263)/SUMIFS(MOVI_ENTR!I:I,MOVI_ENTR!D:D,D263),0))</f>
        <v/>
      </c>
      <c r="N263" s="184" t="str">
        <f>IF(CADA_PROD!C263="","",G263/E263)</f>
        <v/>
      </c>
      <c r="O263" s="21" t="str">
        <f t="shared" si="9"/>
        <v/>
      </c>
      <c r="P263" s="21">
        <v>2.5799999999999998E-4</v>
      </c>
    </row>
    <row r="264" spans="3:16" ht="30" customHeight="1">
      <c r="C264" s="178" t="str">
        <f>IF(CADA_PROD!C264="","",CADA_PROD!C264)</f>
        <v/>
      </c>
      <c r="D264" s="179" t="str">
        <f>IF(CADA_PROD!D264="","",CADA_PROD!D264)</f>
        <v/>
      </c>
      <c r="E264" s="180" t="str">
        <f>IF(CADA_PROD!E264="","",CADA_PROD!E264)</f>
        <v/>
      </c>
      <c r="F264" s="180" t="str">
        <f>IF(CADA_PROD!D264="","",SUMIFS(MOVI_ENTR!I:I,MOVI_ENTR!D:D,D264))</f>
        <v/>
      </c>
      <c r="G264" s="180" t="str">
        <f>IF(CADA_PROD!C264="","",SUMIFS(MOVI_SAID!H:H,MOVI_SAID!D:D,D264))</f>
        <v/>
      </c>
      <c r="H264" s="180" t="str">
        <f t="shared" si="10"/>
        <v/>
      </c>
      <c r="I264" s="179" t="str">
        <f>IF(CADA_PROD!C264="","",IFERROR(IF(H264&lt;=0,"Sem estoque",IF(H264/E264&lt;0.25,"Quase sem estoque",IF(H264/E264&lt;1.2,"Estoque baixo",IF(H264/E264&lt;2,"Estoque moderado","Estoque confortável")))),""))</f>
        <v/>
      </c>
      <c r="J264" s="182" t="str">
        <f>IF(CADA_PROD!C264="","",SUMIFS(MOVI_ENTR!M:M,MOVI_ENTR!D:D,D264))</f>
        <v/>
      </c>
      <c r="K264" s="183" t="str">
        <f>IF(CADA_PROD!C264="","",IFERROR($J264/SUM($J$6:$J$1006),""))</f>
        <v/>
      </c>
      <c r="L264" s="183" t="str">
        <f>IF(CADA_PROD!C264="","",IFERROR(H264/SUM($H$6:$H$1006)+P264,""))</f>
        <v/>
      </c>
      <c r="M264" s="182" t="str">
        <f>IF(CADA_PROD!$C264="","",IFERROR(SUMIFS(MOVI_ENTR!M:M,MOVI_ENTR!D:D,D264)/SUMIFS(MOVI_ENTR!I:I,MOVI_ENTR!D:D,D264),0))</f>
        <v/>
      </c>
      <c r="N264" s="184" t="str">
        <f>IF(CADA_PROD!C264="","",G264/E264)</f>
        <v/>
      </c>
      <c r="O264" s="21" t="str">
        <f t="shared" si="9"/>
        <v/>
      </c>
      <c r="P264" s="21">
        <v>2.5900000000000001E-4</v>
      </c>
    </row>
    <row r="265" spans="3:16" ht="30" customHeight="1">
      <c r="C265" s="178" t="str">
        <f>IF(CADA_PROD!C265="","",CADA_PROD!C265)</f>
        <v/>
      </c>
      <c r="D265" s="179" t="str">
        <f>IF(CADA_PROD!D265="","",CADA_PROD!D265)</f>
        <v/>
      </c>
      <c r="E265" s="180" t="str">
        <f>IF(CADA_PROD!E265="","",CADA_PROD!E265)</f>
        <v/>
      </c>
      <c r="F265" s="180" t="str">
        <f>IF(CADA_PROD!D265="","",SUMIFS(MOVI_ENTR!I:I,MOVI_ENTR!D:D,D265))</f>
        <v/>
      </c>
      <c r="G265" s="180" t="str">
        <f>IF(CADA_PROD!C265="","",SUMIFS(MOVI_SAID!H:H,MOVI_SAID!D:D,D265))</f>
        <v/>
      </c>
      <c r="H265" s="180" t="str">
        <f t="shared" si="10"/>
        <v/>
      </c>
      <c r="I265" s="179" t="str">
        <f>IF(CADA_PROD!C265="","",IFERROR(IF(H265&lt;=0,"Sem estoque",IF(H265/E265&lt;0.25,"Quase sem estoque",IF(H265/E265&lt;1.2,"Estoque baixo",IF(H265/E265&lt;2,"Estoque moderado","Estoque confortável")))),""))</f>
        <v/>
      </c>
      <c r="J265" s="182" t="str">
        <f>IF(CADA_PROD!C265="","",SUMIFS(MOVI_ENTR!M:M,MOVI_ENTR!D:D,D265))</f>
        <v/>
      </c>
      <c r="K265" s="183" t="str">
        <f>IF(CADA_PROD!C265="","",IFERROR($J265/SUM($J$6:$J$1006),""))</f>
        <v/>
      </c>
      <c r="L265" s="183" t="str">
        <f>IF(CADA_PROD!C265="","",IFERROR(H265/SUM($H$6:$H$1006)+P265,""))</f>
        <v/>
      </c>
      <c r="M265" s="182" t="str">
        <f>IF(CADA_PROD!$C265="","",IFERROR(SUMIFS(MOVI_ENTR!M:M,MOVI_ENTR!D:D,D265)/SUMIFS(MOVI_ENTR!I:I,MOVI_ENTR!D:D,D265),0))</f>
        <v/>
      </c>
      <c r="N265" s="184" t="str">
        <f>IF(CADA_PROD!C265="","",G265/E265)</f>
        <v/>
      </c>
      <c r="O265" s="21" t="str">
        <f t="shared" si="9"/>
        <v/>
      </c>
      <c r="P265" s="21">
        <v>2.5999999999999998E-4</v>
      </c>
    </row>
    <row r="266" spans="3:16" ht="30" customHeight="1">
      <c r="C266" s="178" t="str">
        <f>IF(CADA_PROD!C266="","",CADA_PROD!C266)</f>
        <v/>
      </c>
      <c r="D266" s="179" t="str">
        <f>IF(CADA_PROD!D266="","",CADA_PROD!D266)</f>
        <v/>
      </c>
      <c r="E266" s="180" t="str">
        <f>IF(CADA_PROD!E266="","",CADA_PROD!E266)</f>
        <v/>
      </c>
      <c r="F266" s="180" t="str">
        <f>IF(CADA_PROD!D266="","",SUMIFS(MOVI_ENTR!I:I,MOVI_ENTR!D:D,D266))</f>
        <v/>
      </c>
      <c r="G266" s="180" t="str">
        <f>IF(CADA_PROD!C266="","",SUMIFS(MOVI_SAID!H:H,MOVI_SAID!D:D,D266))</f>
        <v/>
      </c>
      <c r="H266" s="180" t="str">
        <f t="shared" si="10"/>
        <v/>
      </c>
      <c r="I266" s="179" t="str">
        <f>IF(CADA_PROD!C266="","",IFERROR(IF(H266&lt;=0,"Sem estoque",IF(H266/E266&lt;0.25,"Quase sem estoque",IF(H266/E266&lt;1.2,"Estoque baixo",IF(H266/E266&lt;2,"Estoque moderado","Estoque confortável")))),""))</f>
        <v/>
      </c>
      <c r="J266" s="182" t="str">
        <f>IF(CADA_PROD!C266="","",SUMIFS(MOVI_ENTR!M:M,MOVI_ENTR!D:D,D266))</f>
        <v/>
      </c>
      <c r="K266" s="183" t="str">
        <f>IF(CADA_PROD!C266="","",IFERROR($J266/SUM($J$6:$J$1006),""))</f>
        <v/>
      </c>
      <c r="L266" s="183" t="str">
        <f>IF(CADA_PROD!C266="","",IFERROR(H266/SUM($H$6:$H$1006)+P266,""))</f>
        <v/>
      </c>
      <c r="M266" s="182" t="str">
        <f>IF(CADA_PROD!$C266="","",IFERROR(SUMIFS(MOVI_ENTR!M:M,MOVI_ENTR!D:D,D266)/SUMIFS(MOVI_ENTR!I:I,MOVI_ENTR!D:D,D266),0))</f>
        <v/>
      </c>
      <c r="N266" s="184" t="str">
        <f>IF(CADA_PROD!C266="","",G266/E266)</f>
        <v/>
      </c>
      <c r="O266" s="21" t="str">
        <f t="shared" si="9"/>
        <v/>
      </c>
      <c r="P266" s="21">
        <v>2.61E-4</v>
      </c>
    </row>
    <row r="267" spans="3:16" ht="30" customHeight="1">
      <c r="C267" s="178" t="str">
        <f>IF(CADA_PROD!C267="","",CADA_PROD!C267)</f>
        <v/>
      </c>
      <c r="D267" s="179" t="str">
        <f>IF(CADA_PROD!D267="","",CADA_PROD!D267)</f>
        <v/>
      </c>
      <c r="E267" s="180" t="str">
        <f>IF(CADA_PROD!E267="","",CADA_PROD!E267)</f>
        <v/>
      </c>
      <c r="F267" s="180" t="str">
        <f>IF(CADA_PROD!D267="","",SUMIFS(MOVI_ENTR!I:I,MOVI_ENTR!D:D,D267))</f>
        <v/>
      </c>
      <c r="G267" s="180" t="str">
        <f>IF(CADA_PROD!C267="","",SUMIFS(MOVI_SAID!H:H,MOVI_SAID!D:D,D267))</f>
        <v/>
      </c>
      <c r="H267" s="180" t="str">
        <f t="shared" si="10"/>
        <v/>
      </c>
      <c r="I267" s="179" t="str">
        <f>IF(CADA_PROD!C267="","",IFERROR(IF(H267&lt;=0,"Sem estoque",IF(H267/E267&lt;0.25,"Quase sem estoque",IF(H267/E267&lt;1.2,"Estoque baixo",IF(H267/E267&lt;2,"Estoque moderado","Estoque confortável")))),""))</f>
        <v/>
      </c>
      <c r="J267" s="182" t="str">
        <f>IF(CADA_PROD!C267="","",SUMIFS(MOVI_ENTR!M:M,MOVI_ENTR!D:D,D267))</f>
        <v/>
      </c>
      <c r="K267" s="183" t="str">
        <f>IF(CADA_PROD!C267="","",IFERROR($J267/SUM($J$6:$J$1006),""))</f>
        <v/>
      </c>
      <c r="L267" s="183" t="str">
        <f>IF(CADA_PROD!C267="","",IFERROR(H267/SUM($H$6:$H$1006)+P267,""))</f>
        <v/>
      </c>
      <c r="M267" s="182" t="str">
        <f>IF(CADA_PROD!$C267="","",IFERROR(SUMIFS(MOVI_ENTR!M:M,MOVI_ENTR!D:D,D267)/SUMIFS(MOVI_ENTR!I:I,MOVI_ENTR!D:D,D267),0))</f>
        <v/>
      </c>
      <c r="N267" s="184" t="str">
        <f>IF(CADA_PROD!C267="","",G267/E267)</f>
        <v/>
      </c>
      <c r="O267" s="21" t="str">
        <f t="shared" si="9"/>
        <v/>
      </c>
      <c r="P267" s="21">
        <v>2.6200000000000003E-4</v>
      </c>
    </row>
    <row r="268" spans="3:16" ht="30" customHeight="1">
      <c r="C268" s="178" t="str">
        <f>IF(CADA_PROD!C268="","",CADA_PROD!C268)</f>
        <v/>
      </c>
      <c r="D268" s="179" t="str">
        <f>IF(CADA_PROD!D268="","",CADA_PROD!D268)</f>
        <v/>
      </c>
      <c r="E268" s="180" t="str">
        <f>IF(CADA_PROD!E268="","",CADA_PROD!E268)</f>
        <v/>
      </c>
      <c r="F268" s="180" t="str">
        <f>IF(CADA_PROD!D268="","",SUMIFS(MOVI_ENTR!I:I,MOVI_ENTR!D:D,D268))</f>
        <v/>
      </c>
      <c r="G268" s="180" t="str">
        <f>IF(CADA_PROD!C268="","",SUMIFS(MOVI_SAID!H:H,MOVI_SAID!D:D,D268))</f>
        <v/>
      </c>
      <c r="H268" s="180" t="str">
        <f t="shared" si="10"/>
        <v/>
      </c>
      <c r="I268" s="179" t="str">
        <f>IF(CADA_PROD!C268="","",IFERROR(IF(H268&lt;=0,"Sem estoque",IF(H268/E268&lt;0.25,"Quase sem estoque",IF(H268/E268&lt;1.2,"Estoque baixo",IF(H268/E268&lt;2,"Estoque moderado","Estoque confortável")))),""))</f>
        <v/>
      </c>
      <c r="J268" s="182" t="str">
        <f>IF(CADA_PROD!C268="","",SUMIFS(MOVI_ENTR!M:M,MOVI_ENTR!D:D,D268))</f>
        <v/>
      </c>
      <c r="K268" s="183" t="str">
        <f>IF(CADA_PROD!C268="","",IFERROR($J268/SUM($J$6:$J$1006),""))</f>
        <v/>
      </c>
      <c r="L268" s="183" t="str">
        <f>IF(CADA_PROD!C268="","",IFERROR(H268/SUM($H$6:$H$1006)+P268,""))</f>
        <v/>
      </c>
      <c r="M268" s="182" t="str">
        <f>IF(CADA_PROD!$C268="","",IFERROR(SUMIFS(MOVI_ENTR!M:M,MOVI_ENTR!D:D,D268)/SUMIFS(MOVI_ENTR!I:I,MOVI_ENTR!D:D,D268),0))</f>
        <v/>
      </c>
      <c r="N268" s="184" t="str">
        <f>IF(CADA_PROD!C268="","",G268/E268)</f>
        <v/>
      </c>
      <c r="O268" s="21" t="str">
        <f t="shared" si="9"/>
        <v/>
      </c>
      <c r="P268" s="21">
        <v>2.63E-4</v>
      </c>
    </row>
    <row r="269" spans="3:16" ht="30" customHeight="1">
      <c r="C269" s="178" t="str">
        <f>IF(CADA_PROD!C269="","",CADA_PROD!C269)</f>
        <v/>
      </c>
      <c r="D269" s="179" t="str">
        <f>IF(CADA_PROD!D269="","",CADA_PROD!D269)</f>
        <v/>
      </c>
      <c r="E269" s="180" t="str">
        <f>IF(CADA_PROD!E269="","",CADA_PROD!E269)</f>
        <v/>
      </c>
      <c r="F269" s="180" t="str">
        <f>IF(CADA_PROD!D269="","",SUMIFS(MOVI_ENTR!I:I,MOVI_ENTR!D:D,D269))</f>
        <v/>
      </c>
      <c r="G269" s="180" t="str">
        <f>IF(CADA_PROD!C269="","",SUMIFS(MOVI_SAID!H:H,MOVI_SAID!D:D,D269))</f>
        <v/>
      </c>
      <c r="H269" s="180" t="str">
        <f t="shared" si="10"/>
        <v/>
      </c>
      <c r="I269" s="179" t="str">
        <f>IF(CADA_PROD!C269="","",IFERROR(IF(H269&lt;=0,"Sem estoque",IF(H269/E269&lt;0.25,"Quase sem estoque",IF(H269/E269&lt;1.2,"Estoque baixo",IF(H269/E269&lt;2,"Estoque moderado","Estoque confortável")))),""))</f>
        <v/>
      </c>
      <c r="J269" s="182" t="str">
        <f>IF(CADA_PROD!C269="","",SUMIFS(MOVI_ENTR!M:M,MOVI_ENTR!D:D,D269))</f>
        <v/>
      </c>
      <c r="K269" s="183" t="str">
        <f>IF(CADA_PROD!C269="","",IFERROR($J269/SUM($J$6:$J$1006),""))</f>
        <v/>
      </c>
      <c r="L269" s="183" t="str">
        <f>IF(CADA_PROD!C269="","",IFERROR(H269/SUM($H$6:$H$1006)+P269,""))</f>
        <v/>
      </c>
      <c r="M269" s="182" t="str">
        <f>IF(CADA_PROD!$C269="","",IFERROR(SUMIFS(MOVI_ENTR!M:M,MOVI_ENTR!D:D,D269)/SUMIFS(MOVI_ENTR!I:I,MOVI_ENTR!D:D,D269),0))</f>
        <v/>
      </c>
      <c r="N269" s="184" t="str">
        <f>IF(CADA_PROD!C269="","",G269/E269)</f>
        <v/>
      </c>
      <c r="O269" s="21" t="str">
        <f t="shared" si="9"/>
        <v/>
      </c>
      <c r="P269" s="21">
        <v>2.6400000000000002E-4</v>
      </c>
    </row>
    <row r="270" spans="3:16" ht="30" customHeight="1">
      <c r="C270" s="178" t="str">
        <f>IF(CADA_PROD!C270="","",CADA_PROD!C270)</f>
        <v/>
      </c>
      <c r="D270" s="179" t="str">
        <f>IF(CADA_PROD!D270="","",CADA_PROD!D270)</f>
        <v/>
      </c>
      <c r="E270" s="180" t="str">
        <f>IF(CADA_PROD!E270="","",CADA_PROD!E270)</f>
        <v/>
      </c>
      <c r="F270" s="180" t="str">
        <f>IF(CADA_PROD!D270="","",SUMIFS(MOVI_ENTR!I:I,MOVI_ENTR!D:D,D270))</f>
        <v/>
      </c>
      <c r="G270" s="180" t="str">
        <f>IF(CADA_PROD!C270="","",SUMIFS(MOVI_SAID!H:H,MOVI_SAID!D:D,D270))</f>
        <v/>
      </c>
      <c r="H270" s="180" t="str">
        <f t="shared" si="10"/>
        <v/>
      </c>
      <c r="I270" s="179" t="str">
        <f>IF(CADA_PROD!C270="","",IFERROR(IF(H270&lt;=0,"Sem estoque",IF(H270/E270&lt;0.25,"Quase sem estoque",IF(H270/E270&lt;1.2,"Estoque baixo",IF(H270/E270&lt;2,"Estoque moderado","Estoque confortável")))),""))</f>
        <v/>
      </c>
      <c r="J270" s="182" t="str">
        <f>IF(CADA_PROD!C270="","",SUMIFS(MOVI_ENTR!M:M,MOVI_ENTR!D:D,D270))</f>
        <v/>
      </c>
      <c r="K270" s="183" t="str">
        <f>IF(CADA_PROD!C270="","",IFERROR($J270/SUM($J$6:$J$1006),""))</f>
        <v/>
      </c>
      <c r="L270" s="183" t="str">
        <f>IF(CADA_PROD!C270="","",IFERROR(H270/SUM($H$6:$H$1006)+P270,""))</f>
        <v/>
      </c>
      <c r="M270" s="182" t="str">
        <f>IF(CADA_PROD!$C270="","",IFERROR(SUMIFS(MOVI_ENTR!M:M,MOVI_ENTR!D:D,D270)/SUMIFS(MOVI_ENTR!I:I,MOVI_ENTR!D:D,D270),0))</f>
        <v/>
      </c>
      <c r="N270" s="184" t="str">
        <f>IF(CADA_PROD!C270="","",G270/E270)</f>
        <v/>
      </c>
      <c r="O270" s="21" t="str">
        <f t="shared" si="9"/>
        <v/>
      </c>
      <c r="P270" s="21">
        <v>2.6499999999999999E-4</v>
      </c>
    </row>
    <row r="271" spans="3:16" ht="30" customHeight="1">
      <c r="C271" s="178" t="str">
        <f>IF(CADA_PROD!C271="","",CADA_PROD!C271)</f>
        <v/>
      </c>
      <c r="D271" s="179" t="str">
        <f>IF(CADA_PROD!D271="","",CADA_PROD!D271)</f>
        <v/>
      </c>
      <c r="E271" s="180" t="str">
        <f>IF(CADA_PROD!E271="","",CADA_PROD!E271)</f>
        <v/>
      </c>
      <c r="F271" s="180" t="str">
        <f>IF(CADA_PROD!D271="","",SUMIFS(MOVI_ENTR!I:I,MOVI_ENTR!D:D,D271))</f>
        <v/>
      </c>
      <c r="G271" s="180" t="str">
        <f>IF(CADA_PROD!C271="","",SUMIFS(MOVI_SAID!H:H,MOVI_SAID!D:D,D271))</f>
        <v/>
      </c>
      <c r="H271" s="180" t="str">
        <f t="shared" si="10"/>
        <v/>
      </c>
      <c r="I271" s="179" t="str">
        <f>IF(CADA_PROD!C271="","",IFERROR(IF(H271&lt;=0,"Sem estoque",IF(H271/E271&lt;0.25,"Quase sem estoque",IF(H271/E271&lt;1.2,"Estoque baixo",IF(H271/E271&lt;2,"Estoque moderado","Estoque confortável")))),""))</f>
        <v/>
      </c>
      <c r="J271" s="182" t="str">
        <f>IF(CADA_PROD!C271="","",SUMIFS(MOVI_ENTR!M:M,MOVI_ENTR!D:D,D271))</f>
        <v/>
      </c>
      <c r="K271" s="183" t="str">
        <f>IF(CADA_PROD!C271="","",IFERROR($J271/SUM($J$6:$J$1006),""))</f>
        <v/>
      </c>
      <c r="L271" s="183" t="str">
        <f>IF(CADA_PROD!C271="","",IFERROR(H271/SUM($H$6:$H$1006)+P271,""))</f>
        <v/>
      </c>
      <c r="M271" s="182" t="str">
        <f>IF(CADA_PROD!$C271="","",IFERROR(SUMIFS(MOVI_ENTR!M:M,MOVI_ENTR!D:D,D271)/SUMIFS(MOVI_ENTR!I:I,MOVI_ENTR!D:D,D271),0))</f>
        <v/>
      </c>
      <c r="N271" s="184" t="str">
        <f>IF(CADA_PROD!C271="","",G271/E271)</f>
        <v/>
      </c>
      <c r="O271" s="21" t="str">
        <f t="shared" si="9"/>
        <v/>
      </c>
      <c r="P271" s="21">
        <v>2.6600000000000001E-4</v>
      </c>
    </row>
    <row r="272" spans="3:16" ht="30" customHeight="1">
      <c r="C272" s="178" t="str">
        <f>IF(CADA_PROD!C272="","",CADA_PROD!C272)</f>
        <v/>
      </c>
      <c r="D272" s="179" t="str">
        <f>IF(CADA_PROD!D272="","",CADA_PROD!D272)</f>
        <v/>
      </c>
      <c r="E272" s="180" t="str">
        <f>IF(CADA_PROD!E272="","",CADA_PROD!E272)</f>
        <v/>
      </c>
      <c r="F272" s="180" t="str">
        <f>IF(CADA_PROD!D272="","",SUMIFS(MOVI_ENTR!I:I,MOVI_ENTR!D:D,D272))</f>
        <v/>
      </c>
      <c r="G272" s="180" t="str">
        <f>IF(CADA_PROD!C272="","",SUMIFS(MOVI_SAID!H:H,MOVI_SAID!D:D,D272))</f>
        <v/>
      </c>
      <c r="H272" s="180" t="str">
        <f t="shared" si="10"/>
        <v/>
      </c>
      <c r="I272" s="179" t="str">
        <f>IF(CADA_PROD!C272="","",IFERROR(IF(H272&lt;=0,"Sem estoque",IF(H272/E272&lt;0.25,"Quase sem estoque",IF(H272/E272&lt;1.2,"Estoque baixo",IF(H272/E272&lt;2,"Estoque moderado","Estoque confortável")))),""))</f>
        <v/>
      </c>
      <c r="J272" s="182" t="str">
        <f>IF(CADA_PROD!C272="","",SUMIFS(MOVI_ENTR!M:M,MOVI_ENTR!D:D,D272))</f>
        <v/>
      </c>
      <c r="K272" s="183" t="str">
        <f>IF(CADA_PROD!C272="","",IFERROR($J272/SUM($J$6:$J$1006),""))</f>
        <v/>
      </c>
      <c r="L272" s="183" t="str">
        <f>IF(CADA_PROD!C272="","",IFERROR(H272/SUM($H$6:$H$1006)+P272,""))</f>
        <v/>
      </c>
      <c r="M272" s="182" t="str">
        <f>IF(CADA_PROD!$C272="","",IFERROR(SUMIFS(MOVI_ENTR!M:M,MOVI_ENTR!D:D,D272)/SUMIFS(MOVI_ENTR!I:I,MOVI_ENTR!D:D,D272),0))</f>
        <v/>
      </c>
      <c r="N272" s="184" t="str">
        <f>IF(CADA_PROD!C272="","",G272/E272)</f>
        <v/>
      </c>
      <c r="O272" s="21" t="str">
        <f t="shared" si="9"/>
        <v/>
      </c>
      <c r="P272" s="21">
        <v>2.6699999999999998E-4</v>
      </c>
    </row>
    <row r="273" spans="3:16" ht="30" customHeight="1">
      <c r="C273" s="178" t="str">
        <f>IF(CADA_PROD!C273="","",CADA_PROD!C273)</f>
        <v/>
      </c>
      <c r="D273" s="179" t="str">
        <f>IF(CADA_PROD!D273="","",CADA_PROD!D273)</f>
        <v/>
      </c>
      <c r="E273" s="180" t="str">
        <f>IF(CADA_PROD!E273="","",CADA_PROD!E273)</f>
        <v/>
      </c>
      <c r="F273" s="180" t="str">
        <f>IF(CADA_PROD!D273="","",SUMIFS(MOVI_ENTR!I:I,MOVI_ENTR!D:D,D273))</f>
        <v/>
      </c>
      <c r="G273" s="180" t="str">
        <f>IF(CADA_PROD!C273="","",SUMIFS(MOVI_SAID!H:H,MOVI_SAID!D:D,D273))</f>
        <v/>
      </c>
      <c r="H273" s="180" t="str">
        <f t="shared" si="10"/>
        <v/>
      </c>
      <c r="I273" s="179" t="str">
        <f>IF(CADA_PROD!C273="","",IFERROR(IF(H273&lt;=0,"Sem estoque",IF(H273/E273&lt;0.25,"Quase sem estoque",IF(H273/E273&lt;1.2,"Estoque baixo",IF(H273/E273&lt;2,"Estoque moderado","Estoque confortável")))),""))</f>
        <v/>
      </c>
      <c r="J273" s="182" t="str">
        <f>IF(CADA_PROD!C273="","",SUMIFS(MOVI_ENTR!M:M,MOVI_ENTR!D:D,D273))</f>
        <v/>
      </c>
      <c r="K273" s="183" t="str">
        <f>IF(CADA_PROD!C273="","",IFERROR($J273/SUM($J$6:$J$1006),""))</f>
        <v/>
      </c>
      <c r="L273" s="183" t="str">
        <f>IF(CADA_PROD!C273="","",IFERROR(H273/SUM($H$6:$H$1006)+P273,""))</f>
        <v/>
      </c>
      <c r="M273" s="182" t="str">
        <f>IF(CADA_PROD!$C273="","",IFERROR(SUMIFS(MOVI_ENTR!M:M,MOVI_ENTR!D:D,D273)/SUMIFS(MOVI_ENTR!I:I,MOVI_ENTR!D:D,D273),0))</f>
        <v/>
      </c>
      <c r="N273" s="184" t="str">
        <f>IF(CADA_PROD!C273="","",G273/E273)</f>
        <v/>
      </c>
      <c r="O273" s="21" t="str">
        <f t="shared" si="9"/>
        <v/>
      </c>
      <c r="P273" s="21">
        <v>2.6800000000000001E-4</v>
      </c>
    </row>
    <row r="274" spans="3:16" ht="30" customHeight="1">
      <c r="C274" s="178" t="str">
        <f>IF(CADA_PROD!C274="","",CADA_PROD!C274)</f>
        <v/>
      </c>
      <c r="D274" s="179" t="str">
        <f>IF(CADA_PROD!D274="","",CADA_PROD!D274)</f>
        <v/>
      </c>
      <c r="E274" s="180" t="str">
        <f>IF(CADA_PROD!E274="","",CADA_PROD!E274)</f>
        <v/>
      </c>
      <c r="F274" s="180" t="str">
        <f>IF(CADA_PROD!D274="","",SUMIFS(MOVI_ENTR!I:I,MOVI_ENTR!D:D,D274))</f>
        <v/>
      </c>
      <c r="G274" s="180" t="str">
        <f>IF(CADA_PROD!C274="","",SUMIFS(MOVI_SAID!H:H,MOVI_SAID!D:D,D274))</f>
        <v/>
      </c>
      <c r="H274" s="180" t="str">
        <f t="shared" si="10"/>
        <v/>
      </c>
      <c r="I274" s="179" t="str">
        <f>IF(CADA_PROD!C274="","",IFERROR(IF(H274&lt;=0,"Sem estoque",IF(H274/E274&lt;0.25,"Quase sem estoque",IF(H274/E274&lt;1.2,"Estoque baixo",IF(H274/E274&lt;2,"Estoque moderado","Estoque confortável")))),""))</f>
        <v/>
      </c>
      <c r="J274" s="182" t="str">
        <f>IF(CADA_PROD!C274="","",SUMIFS(MOVI_ENTR!M:M,MOVI_ENTR!D:D,D274))</f>
        <v/>
      </c>
      <c r="K274" s="183" t="str">
        <f>IF(CADA_PROD!C274="","",IFERROR($J274/SUM($J$6:$J$1006),""))</f>
        <v/>
      </c>
      <c r="L274" s="183" t="str">
        <f>IF(CADA_PROD!C274="","",IFERROR(H274/SUM($H$6:$H$1006)+P274,""))</f>
        <v/>
      </c>
      <c r="M274" s="182" t="str">
        <f>IF(CADA_PROD!$C274="","",IFERROR(SUMIFS(MOVI_ENTR!M:M,MOVI_ENTR!D:D,D274)/SUMIFS(MOVI_ENTR!I:I,MOVI_ENTR!D:D,D274),0))</f>
        <v/>
      </c>
      <c r="N274" s="184" t="str">
        <f>IF(CADA_PROD!C274="","",G274/E274)</f>
        <v/>
      </c>
      <c r="O274" s="21" t="str">
        <f t="shared" si="9"/>
        <v/>
      </c>
      <c r="P274" s="21">
        <v>2.6899999999999998E-4</v>
      </c>
    </row>
    <row r="275" spans="3:16" ht="30" customHeight="1">
      <c r="C275" s="178" t="str">
        <f>IF(CADA_PROD!C275="","",CADA_PROD!C275)</f>
        <v/>
      </c>
      <c r="D275" s="179" t="str">
        <f>IF(CADA_PROD!D275="","",CADA_PROD!D275)</f>
        <v/>
      </c>
      <c r="E275" s="180" t="str">
        <f>IF(CADA_PROD!E275="","",CADA_PROD!E275)</f>
        <v/>
      </c>
      <c r="F275" s="180" t="str">
        <f>IF(CADA_PROD!D275="","",SUMIFS(MOVI_ENTR!I:I,MOVI_ENTR!D:D,D275))</f>
        <v/>
      </c>
      <c r="G275" s="180" t="str">
        <f>IF(CADA_PROD!C275="","",SUMIFS(MOVI_SAID!H:H,MOVI_SAID!D:D,D275))</f>
        <v/>
      </c>
      <c r="H275" s="180" t="str">
        <f t="shared" si="10"/>
        <v/>
      </c>
      <c r="I275" s="179" t="str">
        <f>IF(CADA_PROD!C275="","",IFERROR(IF(H275&lt;=0,"Sem estoque",IF(H275/E275&lt;0.25,"Quase sem estoque",IF(H275/E275&lt;1.2,"Estoque baixo",IF(H275/E275&lt;2,"Estoque moderado","Estoque confortável")))),""))</f>
        <v/>
      </c>
      <c r="J275" s="182" t="str">
        <f>IF(CADA_PROD!C275="","",SUMIFS(MOVI_ENTR!M:M,MOVI_ENTR!D:D,D275))</f>
        <v/>
      </c>
      <c r="K275" s="183" t="str">
        <f>IF(CADA_PROD!C275="","",IFERROR($J275/SUM($J$6:$J$1006),""))</f>
        <v/>
      </c>
      <c r="L275" s="183" t="str">
        <f>IF(CADA_PROD!C275="","",IFERROR(H275/SUM($H$6:$H$1006)+P275,""))</f>
        <v/>
      </c>
      <c r="M275" s="182" t="str">
        <f>IF(CADA_PROD!$C275="","",IFERROR(SUMIFS(MOVI_ENTR!M:M,MOVI_ENTR!D:D,D275)/SUMIFS(MOVI_ENTR!I:I,MOVI_ENTR!D:D,D275),0))</f>
        <v/>
      </c>
      <c r="N275" s="184" t="str">
        <f>IF(CADA_PROD!C275="","",G275/E275)</f>
        <v/>
      </c>
      <c r="O275" s="21" t="str">
        <f t="shared" si="9"/>
        <v/>
      </c>
      <c r="P275" s="21">
        <v>2.7E-4</v>
      </c>
    </row>
    <row r="276" spans="3:16" ht="30" customHeight="1">
      <c r="C276" s="178" t="str">
        <f>IF(CADA_PROD!C276="","",CADA_PROD!C276)</f>
        <v/>
      </c>
      <c r="D276" s="179" t="str">
        <f>IF(CADA_PROD!D276="","",CADA_PROD!D276)</f>
        <v/>
      </c>
      <c r="E276" s="180" t="str">
        <f>IF(CADA_PROD!E276="","",CADA_PROD!E276)</f>
        <v/>
      </c>
      <c r="F276" s="180" t="str">
        <f>IF(CADA_PROD!D276="","",SUMIFS(MOVI_ENTR!I:I,MOVI_ENTR!D:D,D276))</f>
        <v/>
      </c>
      <c r="G276" s="180" t="str">
        <f>IF(CADA_PROD!C276="","",SUMIFS(MOVI_SAID!H:H,MOVI_SAID!D:D,D276))</f>
        <v/>
      </c>
      <c r="H276" s="180" t="str">
        <f t="shared" si="10"/>
        <v/>
      </c>
      <c r="I276" s="179" t="str">
        <f>IF(CADA_PROD!C276="","",IFERROR(IF(H276&lt;=0,"Sem estoque",IF(H276/E276&lt;0.25,"Quase sem estoque",IF(H276/E276&lt;1.2,"Estoque baixo",IF(H276/E276&lt;2,"Estoque moderado","Estoque confortável")))),""))</f>
        <v/>
      </c>
      <c r="J276" s="182" t="str">
        <f>IF(CADA_PROD!C276="","",SUMIFS(MOVI_ENTR!M:M,MOVI_ENTR!D:D,D276))</f>
        <v/>
      </c>
      <c r="K276" s="183" t="str">
        <f>IF(CADA_PROD!C276="","",IFERROR($J276/SUM($J$6:$J$1006),""))</f>
        <v/>
      </c>
      <c r="L276" s="183" t="str">
        <f>IF(CADA_PROD!C276="","",IFERROR(H276/SUM($H$6:$H$1006)+P276,""))</f>
        <v/>
      </c>
      <c r="M276" s="182" t="str">
        <f>IF(CADA_PROD!$C276="","",IFERROR(SUMIFS(MOVI_ENTR!M:M,MOVI_ENTR!D:D,D276)/SUMIFS(MOVI_ENTR!I:I,MOVI_ENTR!D:D,D276),0))</f>
        <v/>
      </c>
      <c r="N276" s="184" t="str">
        <f>IF(CADA_PROD!C276="","",G276/E276)</f>
        <v/>
      </c>
      <c r="O276" s="21" t="str">
        <f t="shared" si="9"/>
        <v/>
      </c>
      <c r="P276" s="21">
        <v>2.7099999999999997E-4</v>
      </c>
    </row>
    <row r="277" spans="3:16" ht="30" customHeight="1">
      <c r="C277" s="178" t="str">
        <f>IF(CADA_PROD!C277="","",CADA_PROD!C277)</f>
        <v/>
      </c>
      <c r="D277" s="179" t="str">
        <f>IF(CADA_PROD!D277="","",CADA_PROD!D277)</f>
        <v/>
      </c>
      <c r="E277" s="180" t="str">
        <f>IF(CADA_PROD!E277="","",CADA_PROD!E277)</f>
        <v/>
      </c>
      <c r="F277" s="180" t="str">
        <f>IF(CADA_PROD!D277="","",SUMIFS(MOVI_ENTR!I:I,MOVI_ENTR!D:D,D277))</f>
        <v/>
      </c>
      <c r="G277" s="180" t="str">
        <f>IF(CADA_PROD!C277="","",SUMIFS(MOVI_SAID!H:H,MOVI_SAID!D:D,D277))</f>
        <v/>
      </c>
      <c r="H277" s="180" t="str">
        <f t="shared" si="10"/>
        <v/>
      </c>
      <c r="I277" s="179" t="str">
        <f>IF(CADA_PROD!C277="","",IFERROR(IF(H277&lt;=0,"Sem estoque",IF(H277/E277&lt;0.25,"Quase sem estoque",IF(H277/E277&lt;1.2,"Estoque baixo",IF(H277/E277&lt;2,"Estoque moderado","Estoque confortável")))),""))</f>
        <v/>
      </c>
      <c r="J277" s="182" t="str">
        <f>IF(CADA_PROD!C277="","",SUMIFS(MOVI_ENTR!M:M,MOVI_ENTR!D:D,D277))</f>
        <v/>
      </c>
      <c r="K277" s="183" t="str">
        <f>IF(CADA_PROD!C277="","",IFERROR($J277/SUM($J$6:$J$1006),""))</f>
        <v/>
      </c>
      <c r="L277" s="183" t="str">
        <f>IF(CADA_PROD!C277="","",IFERROR(H277/SUM($H$6:$H$1006)+P277,""))</f>
        <v/>
      </c>
      <c r="M277" s="182" t="str">
        <f>IF(CADA_PROD!$C277="","",IFERROR(SUMIFS(MOVI_ENTR!M:M,MOVI_ENTR!D:D,D277)/SUMIFS(MOVI_ENTR!I:I,MOVI_ENTR!D:D,D277),0))</f>
        <v/>
      </c>
      <c r="N277" s="184" t="str">
        <f>IF(CADA_PROD!C277="","",G277/E277)</f>
        <v/>
      </c>
      <c r="O277" s="21" t="str">
        <f t="shared" si="9"/>
        <v/>
      </c>
      <c r="P277" s="21">
        <v>2.72E-4</v>
      </c>
    </row>
    <row r="278" spans="3:16" ht="30" customHeight="1">
      <c r="C278" s="178" t="str">
        <f>IF(CADA_PROD!C278="","",CADA_PROD!C278)</f>
        <v/>
      </c>
      <c r="D278" s="179" t="str">
        <f>IF(CADA_PROD!D278="","",CADA_PROD!D278)</f>
        <v/>
      </c>
      <c r="E278" s="180" t="str">
        <f>IF(CADA_PROD!E278="","",CADA_PROD!E278)</f>
        <v/>
      </c>
      <c r="F278" s="180" t="str">
        <f>IF(CADA_PROD!D278="","",SUMIFS(MOVI_ENTR!I:I,MOVI_ENTR!D:D,D278))</f>
        <v/>
      </c>
      <c r="G278" s="180" t="str">
        <f>IF(CADA_PROD!C278="","",SUMIFS(MOVI_SAID!H:H,MOVI_SAID!D:D,D278))</f>
        <v/>
      </c>
      <c r="H278" s="180" t="str">
        <f t="shared" si="10"/>
        <v/>
      </c>
      <c r="I278" s="179" t="str">
        <f>IF(CADA_PROD!C278="","",IFERROR(IF(H278&lt;=0,"Sem estoque",IF(H278/E278&lt;0.25,"Quase sem estoque",IF(H278/E278&lt;1.2,"Estoque baixo",IF(H278/E278&lt;2,"Estoque moderado","Estoque confortável")))),""))</f>
        <v/>
      </c>
      <c r="J278" s="182" t="str">
        <f>IF(CADA_PROD!C278="","",SUMIFS(MOVI_ENTR!M:M,MOVI_ENTR!D:D,D278))</f>
        <v/>
      </c>
      <c r="K278" s="183" t="str">
        <f>IF(CADA_PROD!C278="","",IFERROR($J278/SUM($J$6:$J$1006),""))</f>
        <v/>
      </c>
      <c r="L278" s="183" t="str">
        <f>IF(CADA_PROD!C278="","",IFERROR(H278/SUM($H$6:$H$1006)+P278,""))</f>
        <v/>
      </c>
      <c r="M278" s="182" t="str">
        <f>IF(CADA_PROD!$C278="","",IFERROR(SUMIFS(MOVI_ENTR!M:M,MOVI_ENTR!D:D,D278)/SUMIFS(MOVI_ENTR!I:I,MOVI_ENTR!D:D,D278),0))</f>
        <v/>
      </c>
      <c r="N278" s="184" t="str">
        <f>IF(CADA_PROD!C278="","",G278/E278)</f>
        <v/>
      </c>
      <c r="O278" s="21" t="str">
        <f t="shared" si="9"/>
        <v/>
      </c>
      <c r="P278" s="21">
        <v>2.7300000000000002E-4</v>
      </c>
    </row>
    <row r="279" spans="3:16" ht="30" customHeight="1">
      <c r="C279" s="178" t="str">
        <f>IF(CADA_PROD!C279="","",CADA_PROD!C279)</f>
        <v/>
      </c>
      <c r="D279" s="179" t="str">
        <f>IF(CADA_PROD!D279="","",CADA_PROD!D279)</f>
        <v/>
      </c>
      <c r="E279" s="180" t="str">
        <f>IF(CADA_PROD!E279="","",CADA_PROD!E279)</f>
        <v/>
      </c>
      <c r="F279" s="180" t="str">
        <f>IF(CADA_PROD!D279="","",SUMIFS(MOVI_ENTR!I:I,MOVI_ENTR!D:D,D279))</f>
        <v/>
      </c>
      <c r="G279" s="180" t="str">
        <f>IF(CADA_PROD!C279="","",SUMIFS(MOVI_SAID!H:H,MOVI_SAID!D:D,D279))</f>
        <v/>
      </c>
      <c r="H279" s="180" t="str">
        <f t="shared" si="10"/>
        <v/>
      </c>
      <c r="I279" s="179" t="str">
        <f>IF(CADA_PROD!C279="","",IFERROR(IF(H279&lt;=0,"Sem estoque",IF(H279/E279&lt;0.25,"Quase sem estoque",IF(H279/E279&lt;1.2,"Estoque baixo",IF(H279/E279&lt;2,"Estoque moderado","Estoque confortável")))),""))</f>
        <v/>
      </c>
      <c r="J279" s="182" t="str">
        <f>IF(CADA_PROD!C279="","",SUMIFS(MOVI_ENTR!M:M,MOVI_ENTR!D:D,D279))</f>
        <v/>
      </c>
      <c r="K279" s="183" t="str">
        <f>IF(CADA_PROD!C279="","",IFERROR($J279/SUM($J$6:$J$1006),""))</f>
        <v/>
      </c>
      <c r="L279" s="183" t="str">
        <f>IF(CADA_PROD!C279="","",IFERROR(H279/SUM($H$6:$H$1006)+P279,""))</f>
        <v/>
      </c>
      <c r="M279" s="182" t="str">
        <f>IF(CADA_PROD!$C279="","",IFERROR(SUMIFS(MOVI_ENTR!M:M,MOVI_ENTR!D:D,D279)/SUMIFS(MOVI_ENTR!I:I,MOVI_ENTR!D:D,D279),0))</f>
        <v/>
      </c>
      <c r="N279" s="184" t="str">
        <f>IF(CADA_PROD!C279="","",G279/E279)</f>
        <v/>
      </c>
      <c r="O279" s="21" t="str">
        <f t="shared" si="9"/>
        <v/>
      </c>
      <c r="P279" s="21">
        <v>2.7399999999999999E-4</v>
      </c>
    </row>
    <row r="280" spans="3:16" ht="30" customHeight="1">
      <c r="C280" s="178" t="str">
        <f>IF(CADA_PROD!C280="","",CADA_PROD!C280)</f>
        <v/>
      </c>
      <c r="D280" s="179" t="str">
        <f>IF(CADA_PROD!D280="","",CADA_PROD!D280)</f>
        <v/>
      </c>
      <c r="E280" s="180" t="str">
        <f>IF(CADA_PROD!E280="","",CADA_PROD!E280)</f>
        <v/>
      </c>
      <c r="F280" s="180" t="str">
        <f>IF(CADA_PROD!D280="","",SUMIFS(MOVI_ENTR!I:I,MOVI_ENTR!D:D,D280))</f>
        <v/>
      </c>
      <c r="G280" s="180" t="str">
        <f>IF(CADA_PROD!C280="","",SUMIFS(MOVI_SAID!H:H,MOVI_SAID!D:D,D280))</f>
        <v/>
      </c>
      <c r="H280" s="180" t="str">
        <f t="shared" si="10"/>
        <v/>
      </c>
      <c r="I280" s="179" t="str">
        <f>IF(CADA_PROD!C280="","",IFERROR(IF(H280&lt;=0,"Sem estoque",IF(H280/E280&lt;0.25,"Quase sem estoque",IF(H280/E280&lt;1.2,"Estoque baixo",IF(H280/E280&lt;2,"Estoque moderado","Estoque confortável")))),""))</f>
        <v/>
      </c>
      <c r="J280" s="182" t="str">
        <f>IF(CADA_PROD!C280="","",SUMIFS(MOVI_ENTR!M:M,MOVI_ENTR!D:D,D280))</f>
        <v/>
      </c>
      <c r="K280" s="183" t="str">
        <f>IF(CADA_PROD!C280="","",IFERROR($J280/SUM($J$6:$J$1006),""))</f>
        <v/>
      </c>
      <c r="L280" s="183" t="str">
        <f>IF(CADA_PROD!C280="","",IFERROR(H280/SUM($H$6:$H$1006)+P280,""))</f>
        <v/>
      </c>
      <c r="M280" s="182" t="str">
        <f>IF(CADA_PROD!$C280="","",IFERROR(SUMIFS(MOVI_ENTR!M:M,MOVI_ENTR!D:D,D280)/SUMIFS(MOVI_ENTR!I:I,MOVI_ENTR!D:D,D280),0))</f>
        <v/>
      </c>
      <c r="N280" s="184" t="str">
        <f>IF(CADA_PROD!C280="","",G280/E280)</f>
        <v/>
      </c>
      <c r="O280" s="21" t="str">
        <f t="shared" si="9"/>
        <v/>
      </c>
      <c r="P280" s="21">
        <v>2.7500000000000002E-4</v>
      </c>
    </row>
    <row r="281" spans="3:16" ht="30" customHeight="1">
      <c r="C281" s="178" t="str">
        <f>IF(CADA_PROD!C281="","",CADA_PROD!C281)</f>
        <v/>
      </c>
      <c r="D281" s="179" t="str">
        <f>IF(CADA_PROD!D281="","",CADA_PROD!D281)</f>
        <v/>
      </c>
      <c r="E281" s="180" t="str">
        <f>IF(CADA_PROD!E281="","",CADA_PROD!E281)</f>
        <v/>
      </c>
      <c r="F281" s="180" t="str">
        <f>IF(CADA_PROD!D281="","",SUMIFS(MOVI_ENTR!I:I,MOVI_ENTR!D:D,D281))</f>
        <v/>
      </c>
      <c r="G281" s="180" t="str">
        <f>IF(CADA_PROD!C281="","",SUMIFS(MOVI_SAID!H:H,MOVI_SAID!D:D,D281))</f>
        <v/>
      </c>
      <c r="H281" s="180" t="str">
        <f t="shared" si="10"/>
        <v/>
      </c>
      <c r="I281" s="179" t="str">
        <f>IF(CADA_PROD!C281="","",IFERROR(IF(H281&lt;=0,"Sem estoque",IF(H281/E281&lt;0.25,"Quase sem estoque",IF(H281/E281&lt;1.2,"Estoque baixo",IF(H281/E281&lt;2,"Estoque moderado","Estoque confortável")))),""))</f>
        <v/>
      </c>
      <c r="J281" s="182" t="str">
        <f>IF(CADA_PROD!C281="","",SUMIFS(MOVI_ENTR!M:M,MOVI_ENTR!D:D,D281))</f>
        <v/>
      </c>
      <c r="K281" s="183" t="str">
        <f>IF(CADA_PROD!C281="","",IFERROR($J281/SUM($J$6:$J$1006),""))</f>
        <v/>
      </c>
      <c r="L281" s="183" t="str">
        <f>IF(CADA_PROD!C281="","",IFERROR(H281/SUM($H$6:$H$1006)+P281,""))</f>
        <v/>
      </c>
      <c r="M281" s="182" t="str">
        <f>IF(CADA_PROD!$C281="","",IFERROR(SUMIFS(MOVI_ENTR!M:M,MOVI_ENTR!D:D,D281)/SUMIFS(MOVI_ENTR!I:I,MOVI_ENTR!D:D,D281),0))</f>
        <v/>
      </c>
      <c r="N281" s="184" t="str">
        <f>IF(CADA_PROD!C281="","",G281/E281)</f>
        <v/>
      </c>
      <c r="O281" s="21" t="str">
        <f t="shared" si="9"/>
        <v/>
      </c>
      <c r="P281" s="21">
        <v>2.7599999999999999E-4</v>
      </c>
    </row>
    <row r="282" spans="3:16" ht="30" customHeight="1">
      <c r="C282" s="178" t="str">
        <f>IF(CADA_PROD!C282="","",CADA_PROD!C282)</f>
        <v/>
      </c>
      <c r="D282" s="179" t="str">
        <f>IF(CADA_PROD!D282="","",CADA_PROD!D282)</f>
        <v/>
      </c>
      <c r="E282" s="180" t="str">
        <f>IF(CADA_PROD!E282="","",CADA_PROD!E282)</f>
        <v/>
      </c>
      <c r="F282" s="180" t="str">
        <f>IF(CADA_PROD!D282="","",SUMIFS(MOVI_ENTR!I:I,MOVI_ENTR!D:D,D282))</f>
        <v/>
      </c>
      <c r="G282" s="180" t="str">
        <f>IF(CADA_PROD!C282="","",SUMIFS(MOVI_SAID!H:H,MOVI_SAID!D:D,D282))</f>
        <v/>
      </c>
      <c r="H282" s="180" t="str">
        <f t="shared" si="10"/>
        <v/>
      </c>
      <c r="I282" s="179" t="str">
        <f>IF(CADA_PROD!C282="","",IFERROR(IF(H282&lt;=0,"Sem estoque",IF(H282/E282&lt;0.25,"Quase sem estoque",IF(H282/E282&lt;1.2,"Estoque baixo",IF(H282/E282&lt;2,"Estoque moderado","Estoque confortável")))),""))</f>
        <v/>
      </c>
      <c r="J282" s="182" t="str">
        <f>IF(CADA_PROD!C282="","",SUMIFS(MOVI_ENTR!M:M,MOVI_ENTR!D:D,D282))</f>
        <v/>
      </c>
      <c r="K282" s="183" t="str">
        <f>IF(CADA_PROD!C282="","",IFERROR($J282/SUM($J$6:$J$1006),""))</f>
        <v/>
      </c>
      <c r="L282" s="183" t="str">
        <f>IF(CADA_PROD!C282="","",IFERROR(H282/SUM($H$6:$H$1006)+P282,""))</f>
        <v/>
      </c>
      <c r="M282" s="182" t="str">
        <f>IF(CADA_PROD!$C282="","",IFERROR(SUMIFS(MOVI_ENTR!M:M,MOVI_ENTR!D:D,D282)/SUMIFS(MOVI_ENTR!I:I,MOVI_ENTR!D:D,D282),0))</f>
        <v/>
      </c>
      <c r="N282" s="184" t="str">
        <f>IF(CADA_PROD!C282="","",G282/E282)</f>
        <v/>
      </c>
      <c r="O282" s="21" t="str">
        <f t="shared" si="9"/>
        <v/>
      </c>
      <c r="P282" s="21">
        <v>2.7700000000000001E-4</v>
      </c>
    </row>
    <row r="283" spans="3:16" ht="30" customHeight="1">
      <c r="C283" s="178" t="str">
        <f>IF(CADA_PROD!C283="","",CADA_PROD!C283)</f>
        <v/>
      </c>
      <c r="D283" s="179" t="str">
        <f>IF(CADA_PROD!D283="","",CADA_PROD!D283)</f>
        <v/>
      </c>
      <c r="E283" s="180" t="str">
        <f>IF(CADA_PROD!E283="","",CADA_PROD!E283)</f>
        <v/>
      </c>
      <c r="F283" s="180" t="str">
        <f>IF(CADA_PROD!D283="","",SUMIFS(MOVI_ENTR!I:I,MOVI_ENTR!D:D,D283))</f>
        <v/>
      </c>
      <c r="G283" s="180" t="str">
        <f>IF(CADA_PROD!C283="","",SUMIFS(MOVI_SAID!H:H,MOVI_SAID!D:D,D283))</f>
        <v/>
      </c>
      <c r="H283" s="180" t="str">
        <f t="shared" si="10"/>
        <v/>
      </c>
      <c r="I283" s="179" t="str">
        <f>IF(CADA_PROD!C283="","",IFERROR(IF(H283&lt;=0,"Sem estoque",IF(H283/E283&lt;0.25,"Quase sem estoque",IF(H283/E283&lt;1.2,"Estoque baixo",IF(H283/E283&lt;2,"Estoque moderado","Estoque confortável")))),""))</f>
        <v/>
      </c>
      <c r="J283" s="182" t="str">
        <f>IF(CADA_PROD!C283="","",SUMIFS(MOVI_ENTR!M:M,MOVI_ENTR!D:D,D283))</f>
        <v/>
      </c>
      <c r="K283" s="183" t="str">
        <f>IF(CADA_PROD!C283="","",IFERROR($J283/SUM($J$6:$J$1006),""))</f>
        <v/>
      </c>
      <c r="L283" s="183" t="str">
        <f>IF(CADA_PROD!C283="","",IFERROR(H283/SUM($H$6:$H$1006)+P283,""))</f>
        <v/>
      </c>
      <c r="M283" s="182" t="str">
        <f>IF(CADA_PROD!$C283="","",IFERROR(SUMIFS(MOVI_ENTR!M:M,MOVI_ENTR!D:D,D283)/SUMIFS(MOVI_ENTR!I:I,MOVI_ENTR!D:D,D283),0))</f>
        <v/>
      </c>
      <c r="N283" s="184" t="str">
        <f>IF(CADA_PROD!C283="","",G283/E283)</f>
        <v/>
      </c>
      <c r="O283" s="21" t="str">
        <f t="shared" si="9"/>
        <v/>
      </c>
      <c r="P283" s="21">
        <v>2.7799999999999998E-4</v>
      </c>
    </row>
    <row r="284" spans="3:16" ht="30" customHeight="1">
      <c r="C284" s="178" t="str">
        <f>IF(CADA_PROD!C284="","",CADA_PROD!C284)</f>
        <v/>
      </c>
      <c r="D284" s="179" t="str">
        <f>IF(CADA_PROD!D284="","",CADA_PROD!D284)</f>
        <v/>
      </c>
      <c r="E284" s="180" t="str">
        <f>IF(CADA_PROD!E284="","",CADA_PROD!E284)</f>
        <v/>
      </c>
      <c r="F284" s="180" t="str">
        <f>IF(CADA_PROD!D284="","",SUMIFS(MOVI_ENTR!I:I,MOVI_ENTR!D:D,D284))</f>
        <v/>
      </c>
      <c r="G284" s="180" t="str">
        <f>IF(CADA_PROD!C284="","",SUMIFS(MOVI_SAID!H:H,MOVI_SAID!D:D,D284))</f>
        <v/>
      </c>
      <c r="H284" s="180" t="str">
        <f t="shared" si="10"/>
        <v/>
      </c>
      <c r="I284" s="179" t="str">
        <f>IF(CADA_PROD!C284="","",IFERROR(IF(H284&lt;=0,"Sem estoque",IF(H284/E284&lt;0.25,"Quase sem estoque",IF(H284/E284&lt;1.2,"Estoque baixo",IF(H284/E284&lt;2,"Estoque moderado","Estoque confortável")))),""))</f>
        <v/>
      </c>
      <c r="J284" s="182" t="str">
        <f>IF(CADA_PROD!C284="","",SUMIFS(MOVI_ENTR!M:M,MOVI_ENTR!D:D,D284))</f>
        <v/>
      </c>
      <c r="K284" s="183" t="str">
        <f>IF(CADA_PROD!C284="","",IFERROR($J284/SUM($J$6:$J$1006),""))</f>
        <v/>
      </c>
      <c r="L284" s="183" t="str">
        <f>IF(CADA_PROD!C284="","",IFERROR(H284/SUM($H$6:$H$1006)+P284,""))</f>
        <v/>
      </c>
      <c r="M284" s="182" t="str">
        <f>IF(CADA_PROD!$C284="","",IFERROR(SUMIFS(MOVI_ENTR!M:M,MOVI_ENTR!D:D,D284)/SUMIFS(MOVI_ENTR!I:I,MOVI_ENTR!D:D,D284),0))</f>
        <v/>
      </c>
      <c r="N284" s="184" t="str">
        <f>IF(CADA_PROD!C284="","",G284/E284)</f>
        <v/>
      </c>
      <c r="O284" s="21" t="str">
        <f t="shared" si="9"/>
        <v/>
      </c>
      <c r="P284" s="21">
        <v>2.7900000000000001E-4</v>
      </c>
    </row>
    <row r="285" spans="3:16" ht="30" customHeight="1">
      <c r="C285" s="178" t="str">
        <f>IF(CADA_PROD!C285="","",CADA_PROD!C285)</f>
        <v/>
      </c>
      <c r="D285" s="179" t="str">
        <f>IF(CADA_PROD!D285="","",CADA_PROD!D285)</f>
        <v/>
      </c>
      <c r="E285" s="180" t="str">
        <f>IF(CADA_PROD!E285="","",CADA_PROD!E285)</f>
        <v/>
      </c>
      <c r="F285" s="180" t="str">
        <f>IF(CADA_PROD!D285="","",SUMIFS(MOVI_ENTR!I:I,MOVI_ENTR!D:D,D285))</f>
        <v/>
      </c>
      <c r="G285" s="180" t="str">
        <f>IF(CADA_PROD!C285="","",SUMIFS(MOVI_SAID!H:H,MOVI_SAID!D:D,D285))</f>
        <v/>
      </c>
      <c r="H285" s="180" t="str">
        <f t="shared" si="10"/>
        <v/>
      </c>
      <c r="I285" s="179" t="str">
        <f>IF(CADA_PROD!C285="","",IFERROR(IF(H285&lt;=0,"Sem estoque",IF(H285/E285&lt;0.25,"Quase sem estoque",IF(H285/E285&lt;1.2,"Estoque baixo",IF(H285/E285&lt;2,"Estoque moderado","Estoque confortável")))),""))</f>
        <v/>
      </c>
      <c r="J285" s="182" t="str">
        <f>IF(CADA_PROD!C285="","",SUMIFS(MOVI_ENTR!M:M,MOVI_ENTR!D:D,D285))</f>
        <v/>
      </c>
      <c r="K285" s="183" t="str">
        <f>IF(CADA_PROD!C285="","",IFERROR($J285/SUM($J$6:$J$1006),""))</f>
        <v/>
      </c>
      <c r="L285" s="183" t="str">
        <f>IF(CADA_PROD!C285="","",IFERROR(H285/SUM($H$6:$H$1006)+P285,""))</f>
        <v/>
      </c>
      <c r="M285" s="182" t="str">
        <f>IF(CADA_PROD!$C285="","",IFERROR(SUMIFS(MOVI_ENTR!M:M,MOVI_ENTR!D:D,D285)/SUMIFS(MOVI_ENTR!I:I,MOVI_ENTR!D:D,D285),0))</f>
        <v/>
      </c>
      <c r="N285" s="184" t="str">
        <f>IF(CADA_PROD!C285="","",G285/E285)</f>
        <v/>
      </c>
      <c r="O285" s="21" t="str">
        <f t="shared" si="9"/>
        <v/>
      </c>
      <c r="P285" s="21">
        <v>2.7999999999999998E-4</v>
      </c>
    </row>
    <row r="286" spans="3:16" ht="30" customHeight="1">
      <c r="C286" s="178" t="str">
        <f>IF(CADA_PROD!C286="","",CADA_PROD!C286)</f>
        <v/>
      </c>
      <c r="D286" s="179" t="str">
        <f>IF(CADA_PROD!D286="","",CADA_PROD!D286)</f>
        <v/>
      </c>
      <c r="E286" s="180" t="str">
        <f>IF(CADA_PROD!E286="","",CADA_PROD!E286)</f>
        <v/>
      </c>
      <c r="F286" s="180" t="str">
        <f>IF(CADA_PROD!D286="","",SUMIFS(MOVI_ENTR!I:I,MOVI_ENTR!D:D,D286))</f>
        <v/>
      </c>
      <c r="G286" s="180" t="str">
        <f>IF(CADA_PROD!C286="","",SUMIFS(MOVI_SAID!H:H,MOVI_SAID!D:D,D286))</f>
        <v/>
      </c>
      <c r="H286" s="180" t="str">
        <f t="shared" si="10"/>
        <v/>
      </c>
      <c r="I286" s="179" t="str">
        <f>IF(CADA_PROD!C286="","",IFERROR(IF(H286&lt;=0,"Sem estoque",IF(H286/E286&lt;0.25,"Quase sem estoque",IF(H286/E286&lt;1.2,"Estoque baixo",IF(H286/E286&lt;2,"Estoque moderado","Estoque confortável")))),""))</f>
        <v/>
      </c>
      <c r="J286" s="182" t="str">
        <f>IF(CADA_PROD!C286="","",SUMIFS(MOVI_ENTR!M:M,MOVI_ENTR!D:D,D286))</f>
        <v/>
      </c>
      <c r="K286" s="183" t="str">
        <f>IF(CADA_PROD!C286="","",IFERROR($J286/SUM($J$6:$J$1006),""))</f>
        <v/>
      </c>
      <c r="L286" s="183" t="str">
        <f>IF(CADA_PROD!C286="","",IFERROR(H286/SUM($H$6:$H$1006)+P286,""))</f>
        <v/>
      </c>
      <c r="M286" s="182" t="str">
        <f>IF(CADA_PROD!$C286="","",IFERROR(SUMIFS(MOVI_ENTR!M:M,MOVI_ENTR!D:D,D286)/SUMIFS(MOVI_ENTR!I:I,MOVI_ENTR!D:D,D286),0))</f>
        <v/>
      </c>
      <c r="N286" s="184" t="str">
        <f>IF(CADA_PROD!C286="","",G286/E286)</f>
        <v/>
      </c>
      <c r="O286" s="21" t="str">
        <f t="shared" si="9"/>
        <v/>
      </c>
      <c r="P286" s="21">
        <v>2.81E-4</v>
      </c>
    </row>
    <row r="287" spans="3:16" ht="30" customHeight="1">
      <c r="C287" s="178" t="str">
        <f>IF(CADA_PROD!C287="","",CADA_PROD!C287)</f>
        <v/>
      </c>
      <c r="D287" s="179" t="str">
        <f>IF(CADA_PROD!D287="","",CADA_PROD!D287)</f>
        <v/>
      </c>
      <c r="E287" s="180" t="str">
        <f>IF(CADA_PROD!E287="","",CADA_PROD!E287)</f>
        <v/>
      </c>
      <c r="F287" s="180" t="str">
        <f>IF(CADA_PROD!D287="","",SUMIFS(MOVI_ENTR!I:I,MOVI_ENTR!D:D,D287))</f>
        <v/>
      </c>
      <c r="G287" s="180" t="str">
        <f>IF(CADA_PROD!C287="","",SUMIFS(MOVI_SAID!H:H,MOVI_SAID!D:D,D287))</f>
        <v/>
      </c>
      <c r="H287" s="180" t="str">
        <f t="shared" si="10"/>
        <v/>
      </c>
      <c r="I287" s="179" t="str">
        <f>IF(CADA_PROD!C287="","",IFERROR(IF(H287&lt;=0,"Sem estoque",IF(H287/E287&lt;0.25,"Quase sem estoque",IF(H287/E287&lt;1.2,"Estoque baixo",IF(H287/E287&lt;2,"Estoque moderado","Estoque confortável")))),""))</f>
        <v/>
      </c>
      <c r="J287" s="182" t="str">
        <f>IF(CADA_PROD!C287="","",SUMIFS(MOVI_ENTR!M:M,MOVI_ENTR!D:D,D287))</f>
        <v/>
      </c>
      <c r="K287" s="183" t="str">
        <f>IF(CADA_PROD!C287="","",IFERROR($J287/SUM($J$6:$J$1006),""))</f>
        <v/>
      </c>
      <c r="L287" s="183" t="str">
        <f>IF(CADA_PROD!C287="","",IFERROR(H287/SUM($H$6:$H$1006)+P287,""))</f>
        <v/>
      </c>
      <c r="M287" s="182" t="str">
        <f>IF(CADA_PROD!$C287="","",IFERROR(SUMIFS(MOVI_ENTR!M:M,MOVI_ENTR!D:D,D287)/SUMIFS(MOVI_ENTR!I:I,MOVI_ENTR!D:D,D287),0))</f>
        <v/>
      </c>
      <c r="N287" s="184" t="str">
        <f>IF(CADA_PROD!C287="","",G287/E287)</f>
        <v/>
      </c>
      <c r="O287" s="21" t="str">
        <f t="shared" si="9"/>
        <v/>
      </c>
      <c r="P287" s="21">
        <v>2.8200000000000002E-4</v>
      </c>
    </row>
    <row r="288" spans="3:16" ht="30" customHeight="1">
      <c r="C288" s="178" t="str">
        <f>IF(CADA_PROD!C288="","",CADA_PROD!C288)</f>
        <v/>
      </c>
      <c r="D288" s="179" t="str">
        <f>IF(CADA_PROD!D288="","",CADA_PROD!D288)</f>
        <v/>
      </c>
      <c r="E288" s="180" t="str">
        <f>IF(CADA_PROD!E288="","",CADA_PROD!E288)</f>
        <v/>
      </c>
      <c r="F288" s="180" t="str">
        <f>IF(CADA_PROD!D288="","",SUMIFS(MOVI_ENTR!I:I,MOVI_ENTR!D:D,D288))</f>
        <v/>
      </c>
      <c r="G288" s="180" t="str">
        <f>IF(CADA_PROD!C288="","",SUMIFS(MOVI_SAID!H:H,MOVI_SAID!D:D,D288))</f>
        <v/>
      </c>
      <c r="H288" s="180" t="str">
        <f t="shared" si="10"/>
        <v/>
      </c>
      <c r="I288" s="179" t="str">
        <f>IF(CADA_PROD!C288="","",IFERROR(IF(H288&lt;=0,"Sem estoque",IF(H288/E288&lt;0.25,"Quase sem estoque",IF(H288/E288&lt;1.2,"Estoque baixo",IF(H288/E288&lt;2,"Estoque moderado","Estoque confortável")))),""))</f>
        <v/>
      </c>
      <c r="J288" s="182" t="str">
        <f>IF(CADA_PROD!C288="","",SUMIFS(MOVI_ENTR!M:M,MOVI_ENTR!D:D,D288))</f>
        <v/>
      </c>
      <c r="K288" s="183" t="str">
        <f>IF(CADA_PROD!C288="","",IFERROR($J288/SUM($J$6:$J$1006),""))</f>
        <v/>
      </c>
      <c r="L288" s="183" t="str">
        <f>IF(CADA_PROD!C288="","",IFERROR(H288/SUM($H$6:$H$1006)+P288,""))</f>
        <v/>
      </c>
      <c r="M288" s="182" t="str">
        <f>IF(CADA_PROD!$C288="","",IFERROR(SUMIFS(MOVI_ENTR!M:M,MOVI_ENTR!D:D,D288)/SUMIFS(MOVI_ENTR!I:I,MOVI_ENTR!D:D,D288),0))</f>
        <v/>
      </c>
      <c r="N288" s="184" t="str">
        <f>IF(CADA_PROD!C288="","",G288/E288)</f>
        <v/>
      </c>
      <c r="O288" s="21" t="str">
        <f t="shared" si="9"/>
        <v/>
      </c>
      <c r="P288" s="21">
        <v>2.8299999999999999E-4</v>
      </c>
    </row>
    <row r="289" spans="3:16" ht="30" customHeight="1">
      <c r="C289" s="178" t="str">
        <f>IF(CADA_PROD!C289="","",CADA_PROD!C289)</f>
        <v/>
      </c>
      <c r="D289" s="179" t="str">
        <f>IF(CADA_PROD!D289="","",CADA_PROD!D289)</f>
        <v/>
      </c>
      <c r="E289" s="180" t="str">
        <f>IF(CADA_PROD!E289="","",CADA_PROD!E289)</f>
        <v/>
      </c>
      <c r="F289" s="180" t="str">
        <f>IF(CADA_PROD!D289="","",SUMIFS(MOVI_ENTR!I:I,MOVI_ENTR!D:D,D289))</f>
        <v/>
      </c>
      <c r="G289" s="180" t="str">
        <f>IF(CADA_PROD!C289="","",SUMIFS(MOVI_SAID!H:H,MOVI_SAID!D:D,D289))</f>
        <v/>
      </c>
      <c r="H289" s="180" t="str">
        <f t="shared" si="10"/>
        <v/>
      </c>
      <c r="I289" s="179" t="str">
        <f>IF(CADA_PROD!C289="","",IFERROR(IF(H289&lt;=0,"Sem estoque",IF(H289/E289&lt;0.25,"Quase sem estoque",IF(H289/E289&lt;1.2,"Estoque baixo",IF(H289/E289&lt;2,"Estoque moderado","Estoque confortável")))),""))</f>
        <v/>
      </c>
      <c r="J289" s="182" t="str">
        <f>IF(CADA_PROD!C289="","",SUMIFS(MOVI_ENTR!M:M,MOVI_ENTR!D:D,D289))</f>
        <v/>
      </c>
      <c r="K289" s="183" t="str">
        <f>IF(CADA_PROD!C289="","",IFERROR($J289/SUM($J$6:$J$1006),""))</f>
        <v/>
      </c>
      <c r="L289" s="183" t="str">
        <f>IF(CADA_PROD!C289="","",IFERROR(H289/SUM($H$6:$H$1006)+P289,""))</f>
        <v/>
      </c>
      <c r="M289" s="182" t="str">
        <f>IF(CADA_PROD!$C289="","",IFERROR(SUMIFS(MOVI_ENTR!M:M,MOVI_ENTR!D:D,D289)/SUMIFS(MOVI_ENTR!I:I,MOVI_ENTR!D:D,D289),0))</f>
        <v/>
      </c>
      <c r="N289" s="184" t="str">
        <f>IF(CADA_PROD!C289="","",G289/E289)</f>
        <v/>
      </c>
      <c r="O289" s="21" t="str">
        <f t="shared" si="9"/>
        <v/>
      </c>
      <c r="P289" s="21">
        <v>2.8400000000000002E-4</v>
      </c>
    </row>
    <row r="290" spans="3:16" ht="30" customHeight="1">
      <c r="C290" s="178" t="str">
        <f>IF(CADA_PROD!C290="","",CADA_PROD!C290)</f>
        <v/>
      </c>
      <c r="D290" s="179" t="str">
        <f>IF(CADA_PROD!D290="","",CADA_PROD!D290)</f>
        <v/>
      </c>
      <c r="E290" s="180" t="str">
        <f>IF(CADA_PROD!E290="","",CADA_PROD!E290)</f>
        <v/>
      </c>
      <c r="F290" s="180" t="str">
        <f>IF(CADA_PROD!D290="","",SUMIFS(MOVI_ENTR!I:I,MOVI_ENTR!D:D,D290))</f>
        <v/>
      </c>
      <c r="G290" s="180" t="str">
        <f>IF(CADA_PROD!C290="","",SUMIFS(MOVI_SAID!H:H,MOVI_SAID!D:D,D290))</f>
        <v/>
      </c>
      <c r="H290" s="180" t="str">
        <f t="shared" si="10"/>
        <v/>
      </c>
      <c r="I290" s="179" t="str">
        <f>IF(CADA_PROD!C290="","",IFERROR(IF(H290&lt;=0,"Sem estoque",IF(H290/E290&lt;0.25,"Quase sem estoque",IF(H290/E290&lt;1.2,"Estoque baixo",IF(H290/E290&lt;2,"Estoque moderado","Estoque confortável")))),""))</f>
        <v/>
      </c>
      <c r="J290" s="182" t="str">
        <f>IF(CADA_PROD!C290="","",SUMIFS(MOVI_ENTR!M:M,MOVI_ENTR!D:D,D290))</f>
        <v/>
      </c>
      <c r="K290" s="183" t="str">
        <f>IF(CADA_PROD!C290="","",IFERROR($J290/SUM($J$6:$J$1006),""))</f>
        <v/>
      </c>
      <c r="L290" s="183" t="str">
        <f>IF(CADA_PROD!C290="","",IFERROR(H290/SUM($H$6:$H$1006)+P290,""))</f>
        <v/>
      </c>
      <c r="M290" s="182" t="str">
        <f>IF(CADA_PROD!$C290="","",IFERROR(SUMIFS(MOVI_ENTR!M:M,MOVI_ENTR!D:D,D290)/SUMIFS(MOVI_ENTR!I:I,MOVI_ENTR!D:D,D290),0))</f>
        <v/>
      </c>
      <c r="N290" s="184" t="str">
        <f>IF(CADA_PROD!C290="","",G290/E290)</f>
        <v/>
      </c>
      <c r="O290" s="21" t="str">
        <f t="shared" si="9"/>
        <v/>
      </c>
      <c r="P290" s="21">
        <v>2.8499999999999999E-4</v>
      </c>
    </row>
    <row r="291" spans="3:16" ht="30" customHeight="1">
      <c r="C291" s="178" t="str">
        <f>IF(CADA_PROD!C291="","",CADA_PROD!C291)</f>
        <v/>
      </c>
      <c r="D291" s="179" t="str">
        <f>IF(CADA_PROD!D291="","",CADA_PROD!D291)</f>
        <v/>
      </c>
      <c r="E291" s="180" t="str">
        <f>IF(CADA_PROD!E291="","",CADA_PROD!E291)</f>
        <v/>
      </c>
      <c r="F291" s="180" t="str">
        <f>IF(CADA_PROD!D291="","",SUMIFS(MOVI_ENTR!I:I,MOVI_ENTR!D:D,D291))</f>
        <v/>
      </c>
      <c r="G291" s="180" t="str">
        <f>IF(CADA_PROD!C291="","",SUMIFS(MOVI_SAID!H:H,MOVI_SAID!D:D,D291))</f>
        <v/>
      </c>
      <c r="H291" s="180" t="str">
        <f t="shared" si="10"/>
        <v/>
      </c>
      <c r="I291" s="179" t="str">
        <f>IF(CADA_PROD!C291="","",IFERROR(IF(H291&lt;=0,"Sem estoque",IF(H291/E291&lt;0.25,"Quase sem estoque",IF(H291/E291&lt;1.2,"Estoque baixo",IF(H291/E291&lt;2,"Estoque moderado","Estoque confortável")))),""))</f>
        <v/>
      </c>
      <c r="J291" s="182" t="str">
        <f>IF(CADA_PROD!C291="","",SUMIFS(MOVI_ENTR!M:M,MOVI_ENTR!D:D,D291))</f>
        <v/>
      </c>
      <c r="K291" s="183" t="str">
        <f>IF(CADA_PROD!C291="","",IFERROR($J291/SUM($J$6:$J$1006),""))</f>
        <v/>
      </c>
      <c r="L291" s="183" t="str">
        <f>IF(CADA_PROD!C291="","",IFERROR(H291/SUM($H$6:$H$1006)+P291,""))</f>
        <v/>
      </c>
      <c r="M291" s="182" t="str">
        <f>IF(CADA_PROD!$C291="","",IFERROR(SUMIFS(MOVI_ENTR!M:M,MOVI_ENTR!D:D,D291)/SUMIFS(MOVI_ENTR!I:I,MOVI_ENTR!D:D,D291),0))</f>
        <v/>
      </c>
      <c r="N291" s="184" t="str">
        <f>IF(CADA_PROD!C291="","",G291/E291)</f>
        <v/>
      </c>
      <c r="O291" s="21" t="str">
        <f t="shared" si="9"/>
        <v/>
      </c>
      <c r="P291" s="21">
        <v>2.8600000000000001E-4</v>
      </c>
    </row>
    <row r="292" spans="3:16" ht="30" customHeight="1">
      <c r="C292" s="178" t="str">
        <f>IF(CADA_PROD!C292="","",CADA_PROD!C292)</f>
        <v/>
      </c>
      <c r="D292" s="179" t="str">
        <f>IF(CADA_PROD!D292="","",CADA_PROD!D292)</f>
        <v/>
      </c>
      <c r="E292" s="180" t="str">
        <f>IF(CADA_PROD!E292="","",CADA_PROD!E292)</f>
        <v/>
      </c>
      <c r="F292" s="180" t="str">
        <f>IF(CADA_PROD!D292="","",SUMIFS(MOVI_ENTR!I:I,MOVI_ENTR!D:D,D292))</f>
        <v/>
      </c>
      <c r="G292" s="180" t="str">
        <f>IF(CADA_PROD!C292="","",SUMIFS(MOVI_SAID!H:H,MOVI_SAID!D:D,D292))</f>
        <v/>
      </c>
      <c r="H292" s="180" t="str">
        <f t="shared" si="10"/>
        <v/>
      </c>
      <c r="I292" s="179" t="str">
        <f>IF(CADA_PROD!C292="","",IFERROR(IF(H292&lt;=0,"Sem estoque",IF(H292/E292&lt;0.25,"Quase sem estoque",IF(H292/E292&lt;1.2,"Estoque baixo",IF(H292/E292&lt;2,"Estoque moderado","Estoque confortável")))),""))</f>
        <v/>
      </c>
      <c r="J292" s="182" t="str">
        <f>IF(CADA_PROD!C292="","",SUMIFS(MOVI_ENTR!M:M,MOVI_ENTR!D:D,D292))</f>
        <v/>
      </c>
      <c r="K292" s="183" t="str">
        <f>IF(CADA_PROD!C292="","",IFERROR($J292/SUM($J$6:$J$1006),""))</f>
        <v/>
      </c>
      <c r="L292" s="183" t="str">
        <f>IF(CADA_PROD!C292="","",IFERROR(H292/SUM($H$6:$H$1006)+P292,""))</f>
        <v/>
      </c>
      <c r="M292" s="182" t="str">
        <f>IF(CADA_PROD!$C292="","",IFERROR(SUMIFS(MOVI_ENTR!M:M,MOVI_ENTR!D:D,D292)/SUMIFS(MOVI_ENTR!I:I,MOVI_ENTR!D:D,D292),0))</f>
        <v/>
      </c>
      <c r="N292" s="184" t="str">
        <f>IF(CADA_PROD!C292="","",G292/E292)</f>
        <v/>
      </c>
      <c r="O292" s="21" t="str">
        <f t="shared" si="9"/>
        <v/>
      </c>
      <c r="P292" s="21">
        <v>2.8699999999999998E-4</v>
      </c>
    </row>
    <row r="293" spans="3:16" ht="30" customHeight="1">
      <c r="C293" s="178" t="str">
        <f>IF(CADA_PROD!C293="","",CADA_PROD!C293)</f>
        <v/>
      </c>
      <c r="D293" s="179" t="str">
        <f>IF(CADA_PROD!D293="","",CADA_PROD!D293)</f>
        <v/>
      </c>
      <c r="E293" s="180" t="str">
        <f>IF(CADA_PROD!E293="","",CADA_PROD!E293)</f>
        <v/>
      </c>
      <c r="F293" s="180" t="str">
        <f>IF(CADA_PROD!D293="","",SUMIFS(MOVI_ENTR!I:I,MOVI_ENTR!D:D,D293))</f>
        <v/>
      </c>
      <c r="G293" s="180" t="str">
        <f>IF(CADA_PROD!C293="","",SUMIFS(MOVI_SAID!H:H,MOVI_SAID!D:D,D293))</f>
        <v/>
      </c>
      <c r="H293" s="180" t="str">
        <f t="shared" si="10"/>
        <v/>
      </c>
      <c r="I293" s="179" t="str">
        <f>IF(CADA_PROD!C293="","",IFERROR(IF(H293&lt;=0,"Sem estoque",IF(H293/E293&lt;0.25,"Quase sem estoque",IF(H293/E293&lt;1.2,"Estoque baixo",IF(H293/E293&lt;2,"Estoque moderado","Estoque confortável")))),""))</f>
        <v/>
      </c>
      <c r="J293" s="182" t="str">
        <f>IF(CADA_PROD!C293="","",SUMIFS(MOVI_ENTR!M:M,MOVI_ENTR!D:D,D293))</f>
        <v/>
      </c>
      <c r="K293" s="183" t="str">
        <f>IF(CADA_PROD!C293="","",IFERROR($J293/SUM($J$6:$J$1006),""))</f>
        <v/>
      </c>
      <c r="L293" s="183" t="str">
        <f>IF(CADA_PROD!C293="","",IFERROR(H293/SUM($H$6:$H$1006)+P293,""))</f>
        <v/>
      </c>
      <c r="M293" s="182" t="str">
        <f>IF(CADA_PROD!$C293="","",IFERROR(SUMIFS(MOVI_ENTR!M:M,MOVI_ENTR!D:D,D293)/SUMIFS(MOVI_ENTR!I:I,MOVI_ENTR!D:D,D293),0))</f>
        <v/>
      </c>
      <c r="N293" s="184" t="str">
        <f>IF(CADA_PROD!C293="","",G293/E293)</f>
        <v/>
      </c>
      <c r="O293" s="21" t="str">
        <f t="shared" si="9"/>
        <v/>
      </c>
      <c r="P293" s="21">
        <v>2.8800000000000001E-4</v>
      </c>
    </row>
    <row r="294" spans="3:16" ht="30" customHeight="1">
      <c r="C294" s="178" t="str">
        <f>IF(CADA_PROD!C294="","",CADA_PROD!C294)</f>
        <v/>
      </c>
      <c r="D294" s="179" t="str">
        <f>IF(CADA_PROD!D294="","",CADA_PROD!D294)</f>
        <v/>
      </c>
      <c r="E294" s="180" t="str">
        <f>IF(CADA_PROD!E294="","",CADA_PROD!E294)</f>
        <v/>
      </c>
      <c r="F294" s="180" t="str">
        <f>IF(CADA_PROD!D294="","",SUMIFS(MOVI_ENTR!I:I,MOVI_ENTR!D:D,D294))</f>
        <v/>
      </c>
      <c r="G294" s="180" t="str">
        <f>IF(CADA_PROD!C294="","",SUMIFS(MOVI_SAID!H:H,MOVI_SAID!D:D,D294))</f>
        <v/>
      </c>
      <c r="H294" s="180" t="str">
        <f t="shared" si="10"/>
        <v/>
      </c>
      <c r="I294" s="179" t="str">
        <f>IF(CADA_PROD!C294="","",IFERROR(IF(H294&lt;=0,"Sem estoque",IF(H294/E294&lt;0.25,"Quase sem estoque",IF(H294/E294&lt;1.2,"Estoque baixo",IF(H294/E294&lt;2,"Estoque moderado","Estoque confortável")))),""))</f>
        <v/>
      </c>
      <c r="J294" s="182" t="str">
        <f>IF(CADA_PROD!C294="","",SUMIFS(MOVI_ENTR!M:M,MOVI_ENTR!D:D,D294))</f>
        <v/>
      </c>
      <c r="K294" s="183" t="str">
        <f>IF(CADA_PROD!C294="","",IFERROR($J294/SUM($J$6:$J$1006),""))</f>
        <v/>
      </c>
      <c r="L294" s="183" t="str">
        <f>IF(CADA_PROD!C294="","",IFERROR(H294/SUM($H$6:$H$1006)+P294,""))</f>
        <v/>
      </c>
      <c r="M294" s="182" t="str">
        <f>IF(CADA_PROD!$C294="","",IFERROR(SUMIFS(MOVI_ENTR!M:M,MOVI_ENTR!D:D,D294)/SUMIFS(MOVI_ENTR!I:I,MOVI_ENTR!D:D,D294),0))</f>
        <v/>
      </c>
      <c r="N294" s="184" t="str">
        <f>IF(CADA_PROD!C294="","",G294/E294)</f>
        <v/>
      </c>
      <c r="O294" s="21" t="str">
        <f t="shared" si="9"/>
        <v/>
      </c>
      <c r="P294" s="21">
        <v>2.8899999999999998E-4</v>
      </c>
    </row>
    <row r="295" spans="3:16" ht="30" customHeight="1">
      <c r="C295" s="178" t="str">
        <f>IF(CADA_PROD!C295="","",CADA_PROD!C295)</f>
        <v/>
      </c>
      <c r="D295" s="179" t="str">
        <f>IF(CADA_PROD!D295="","",CADA_PROD!D295)</f>
        <v/>
      </c>
      <c r="E295" s="180" t="str">
        <f>IF(CADA_PROD!E295="","",CADA_PROD!E295)</f>
        <v/>
      </c>
      <c r="F295" s="180" t="str">
        <f>IF(CADA_PROD!D295="","",SUMIFS(MOVI_ENTR!I:I,MOVI_ENTR!D:D,D295))</f>
        <v/>
      </c>
      <c r="G295" s="180" t="str">
        <f>IF(CADA_PROD!C295="","",SUMIFS(MOVI_SAID!H:H,MOVI_SAID!D:D,D295))</f>
        <v/>
      </c>
      <c r="H295" s="180" t="str">
        <f t="shared" si="10"/>
        <v/>
      </c>
      <c r="I295" s="179" t="str">
        <f>IF(CADA_PROD!C295="","",IFERROR(IF(H295&lt;=0,"Sem estoque",IF(H295/E295&lt;0.25,"Quase sem estoque",IF(H295/E295&lt;1.2,"Estoque baixo",IF(H295/E295&lt;2,"Estoque moderado","Estoque confortável")))),""))</f>
        <v/>
      </c>
      <c r="J295" s="182" t="str">
        <f>IF(CADA_PROD!C295="","",SUMIFS(MOVI_ENTR!M:M,MOVI_ENTR!D:D,D295))</f>
        <v/>
      </c>
      <c r="K295" s="183" t="str">
        <f>IF(CADA_PROD!C295="","",IFERROR($J295/SUM($J$6:$J$1006),""))</f>
        <v/>
      </c>
      <c r="L295" s="183" t="str">
        <f>IF(CADA_PROD!C295="","",IFERROR(H295/SUM($H$6:$H$1006)+P295,""))</f>
        <v/>
      </c>
      <c r="M295" s="182" t="str">
        <f>IF(CADA_PROD!$C295="","",IFERROR(SUMIFS(MOVI_ENTR!M:M,MOVI_ENTR!D:D,D295)/SUMIFS(MOVI_ENTR!I:I,MOVI_ENTR!D:D,D295),0))</f>
        <v/>
      </c>
      <c r="N295" s="184" t="str">
        <f>IF(CADA_PROD!C295="","",G295/E295)</f>
        <v/>
      </c>
      <c r="O295" s="21" t="str">
        <f t="shared" si="9"/>
        <v/>
      </c>
      <c r="P295" s="21">
        <v>2.9E-4</v>
      </c>
    </row>
    <row r="296" spans="3:16" ht="30" customHeight="1">
      <c r="C296" s="178" t="str">
        <f>IF(CADA_PROD!C296="","",CADA_PROD!C296)</f>
        <v/>
      </c>
      <c r="D296" s="179" t="str">
        <f>IF(CADA_PROD!D296="","",CADA_PROD!D296)</f>
        <v/>
      </c>
      <c r="E296" s="180" t="str">
        <f>IF(CADA_PROD!E296="","",CADA_PROD!E296)</f>
        <v/>
      </c>
      <c r="F296" s="180" t="str">
        <f>IF(CADA_PROD!D296="","",SUMIFS(MOVI_ENTR!I:I,MOVI_ENTR!D:D,D296))</f>
        <v/>
      </c>
      <c r="G296" s="180" t="str">
        <f>IF(CADA_PROD!C296="","",SUMIFS(MOVI_SAID!H:H,MOVI_SAID!D:D,D296))</f>
        <v/>
      </c>
      <c r="H296" s="180" t="str">
        <f t="shared" si="10"/>
        <v/>
      </c>
      <c r="I296" s="179" t="str">
        <f>IF(CADA_PROD!C296="","",IFERROR(IF(H296&lt;=0,"Sem estoque",IF(H296/E296&lt;0.25,"Quase sem estoque",IF(H296/E296&lt;1.2,"Estoque baixo",IF(H296/E296&lt;2,"Estoque moderado","Estoque confortável")))),""))</f>
        <v/>
      </c>
      <c r="J296" s="182" t="str">
        <f>IF(CADA_PROD!C296="","",SUMIFS(MOVI_ENTR!M:M,MOVI_ENTR!D:D,D296))</f>
        <v/>
      </c>
      <c r="K296" s="183" t="str">
        <f>IF(CADA_PROD!C296="","",IFERROR($J296/SUM($J$6:$J$1006),""))</f>
        <v/>
      </c>
      <c r="L296" s="183" t="str">
        <f>IF(CADA_PROD!C296="","",IFERROR(H296/SUM($H$6:$H$1006)+P296,""))</f>
        <v/>
      </c>
      <c r="M296" s="182" t="str">
        <f>IF(CADA_PROD!$C296="","",IFERROR(SUMIFS(MOVI_ENTR!M:M,MOVI_ENTR!D:D,D296)/SUMIFS(MOVI_ENTR!I:I,MOVI_ENTR!D:D,D296),0))</f>
        <v/>
      </c>
      <c r="N296" s="184" t="str">
        <f>IF(CADA_PROD!C296="","",G296/E296)</f>
        <v/>
      </c>
      <c r="O296" s="21" t="str">
        <f t="shared" si="9"/>
        <v/>
      </c>
      <c r="P296" s="21">
        <v>2.9100000000000003E-4</v>
      </c>
    </row>
    <row r="297" spans="3:16" ht="30" customHeight="1">
      <c r="C297" s="178" t="str">
        <f>IF(CADA_PROD!C297="","",CADA_PROD!C297)</f>
        <v/>
      </c>
      <c r="D297" s="179" t="str">
        <f>IF(CADA_PROD!D297="","",CADA_PROD!D297)</f>
        <v/>
      </c>
      <c r="E297" s="180" t="str">
        <f>IF(CADA_PROD!E297="","",CADA_PROD!E297)</f>
        <v/>
      </c>
      <c r="F297" s="180" t="str">
        <f>IF(CADA_PROD!D297="","",SUMIFS(MOVI_ENTR!I:I,MOVI_ENTR!D:D,D297))</f>
        <v/>
      </c>
      <c r="G297" s="180" t="str">
        <f>IF(CADA_PROD!C297="","",SUMIFS(MOVI_SAID!H:H,MOVI_SAID!D:D,D297))</f>
        <v/>
      </c>
      <c r="H297" s="180" t="str">
        <f t="shared" si="10"/>
        <v/>
      </c>
      <c r="I297" s="179" t="str">
        <f>IF(CADA_PROD!C297="","",IFERROR(IF(H297&lt;=0,"Sem estoque",IF(H297/E297&lt;0.25,"Quase sem estoque",IF(H297/E297&lt;1.2,"Estoque baixo",IF(H297/E297&lt;2,"Estoque moderado","Estoque confortável")))),""))</f>
        <v/>
      </c>
      <c r="J297" s="182" t="str">
        <f>IF(CADA_PROD!C297="","",SUMIFS(MOVI_ENTR!M:M,MOVI_ENTR!D:D,D297))</f>
        <v/>
      </c>
      <c r="K297" s="183" t="str">
        <f>IF(CADA_PROD!C297="","",IFERROR($J297/SUM($J$6:$J$1006),""))</f>
        <v/>
      </c>
      <c r="L297" s="183" t="str">
        <f>IF(CADA_PROD!C297="","",IFERROR(H297/SUM($H$6:$H$1006)+P297,""))</f>
        <v/>
      </c>
      <c r="M297" s="182" t="str">
        <f>IF(CADA_PROD!$C297="","",IFERROR(SUMIFS(MOVI_ENTR!M:M,MOVI_ENTR!D:D,D297)/SUMIFS(MOVI_ENTR!I:I,MOVI_ENTR!D:D,D297),0))</f>
        <v/>
      </c>
      <c r="N297" s="184" t="str">
        <f>IF(CADA_PROD!C297="","",G297/E297)</f>
        <v/>
      </c>
      <c r="O297" s="21" t="str">
        <f t="shared" si="9"/>
        <v/>
      </c>
      <c r="P297" s="21">
        <v>2.92E-4</v>
      </c>
    </row>
    <row r="298" spans="3:16" ht="30" customHeight="1">
      <c r="C298" s="178" t="str">
        <f>IF(CADA_PROD!C298="","",CADA_PROD!C298)</f>
        <v/>
      </c>
      <c r="D298" s="179" t="str">
        <f>IF(CADA_PROD!D298="","",CADA_PROD!D298)</f>
        <v/>
      </c>
      <c r="E298" s="180" t="str">
        <f>IF(CADA_PROD!E298="","",CADA_PROD!E298)</f>
        <v/>
      </c>
      <c r="F298" s="180" t="str">
        <f>IF(CADA_PROD!D298="","",SUMIFS(MOVI_ENTR!I:I,MOVI_ENTR!D:D,D298))</f>
        <v/>
      </c>
      <c r="G298" s="180" t="str">
        <f>IF(CADA_PROD!C298="","",SUMIFS(MOVI_SAID!H:H,MOVI_SAID!D:D,D298))</f>
        <v/>
      </c>
      <c r="H298" s="180" t="str">
        <f t="shared" si="10"/>
        <v/>
      </c>
      <c r="I298" s="179" t="str">
        <f>IF(CADA_PROD!C298="","",IFERROR(IF(H298&lt;=0,"Sem estoque",IF(H298/E298&lt;0.25,"Quase sem estoque",IF(H298/E298&lt;1.2,"Estoque baixo",IF(H298/E298&lt;2,"Estoque moderado","Estoque confortável")))),""))</f>
        <v/>
      </c>
      <c r="J298" s="182" t="str">
        <f>IF(CADA_PROD!C298="","",SUMIFS(MOVI_ENTR!M:M,MOVI_ENTR!D:D,D298))</f>
        <v/>
      </c>
      <c r="K298" s="183" t="str">
        <f>IF(CADA_PROD!C298="","",IFERROR($J298/SUM($J$6:$J$1006),""))</f>
        <v/>
      </c>
      <c r="L298" s="183" t="str">
        <f>IF(CADA_PROD!C298="","",IFERROR(H298/SUM($H$6:$H$1006)+P298,""))</f>
        <v/>
      </c>
      <c r="M298" s="182" t="str">
        <f>IF(CADA_PROD!$C298="","",IFERROR(SUMIFS(MOVI_ENTR!M:M,MOVI_ENTR!D:D,D298)/SUMIFS(MOVI_ENTR!I:I,MOVI_ENTR!D:D,D298),0))</f>
        <v/>
      </c>
      <c r="N298" s="184" t="str">
        <f>IF(CADA_PROD!C298="","",G298/E298)</f>
        <v/>
      </c>
      <c r="O298" s="21" t="str">
        <f t="shared" si="9"/>
        <v/>
      </c>
      <c r="P298" s="21">
        <v>2.9300000000000002E-4</v>
      </c>
    </row>
    <row r="299" spans="3:16" ht="30" customHeight="1">
      <c r="C299" s="178" t="str">
        <f>IF(CADA_PROD!C299="","",CADA_PROD!C299)</f>
        <v/>
      </c>
      <c r="D299" s="179" t="str">
        <f>IF(CADA_PROD!D299="","",CADA_PROD!D299)</f>
        <v/>
      </c>
      <c r="E299" s="180" t="str">
        <f>IF(CADA_PROD!E299="","",CADA_PROD!E299)</f>
        <v/>
      </c>
      <c r="F299" s="180" t="str">
        <f>IF(CADA_PROD!D299="","",SUMIFS(MOVI_ENTR!I:I,MOVI_ENTR!D:D,D299))</f>
        <v/>
      </c>
      <c r="G299" s="180" t="str">
        <f>IF(CADA_PROD!C299="","",SUMIFS(MOVI_SAID!H:H,MOVI_SAID!D:D,D299))</f>
        <v/>
      </c>
      <c r="H299" s="180" t="str">
        <f t="shared" si="10"/>
        <v/>
      </c>
      <c r="I299" s="179" t="str">
        <f>IF(CADA_PROD!C299="","",IFERROR(IF(H299&lt;=0,"Sem estoque",IF(H299/E299&lt;0.25,"Quase sem estoque",IF(H299/E299&lt;1.2,"Estoque baixo",IF(H299/E299&lt;2,"Estoque moderado","Estoque confortável")))),""))</f>
        <v/>
      </c>
      <c r="J299" s="182" t="str">
        <f>IF(CADA_PROD!C299="","",SUMIFS(MOVI_ENTR!M:M,MOVI_ENTR!D:D,D299))</f>
        <v/>
      </c>
      <c r="K299" s="183" t="str">
        <f>IF(CADA_PROD!C299="","",IFERROR($J299/SUM($J$6:$J$1006),""))</f>
        <v/>
      </c>
      <c r="L299" s="183" t="str">
        <f>IF(CADA_PROD!C299="","",IFERROR(H299/SUM($H$6:$H$1006)+P299,""))</f>
        <v/>
      </c>
      <c r="M299" s="182" t="str">
        <f>IF(CADA_PROD!$C299="","",IFERROR(SUMIFS(MOVI_ENTR!M:M,MOVI_ENTR!D:D,D299)/SUMIFS(MOVI_ENTR!I:I,MOVI_ENTR!D:D,D299),0))</f>
        <v/>
      </c>
      <c r="N299" s="184" t="str">
        <f>IF(CADA_PROD!C299="","",G299/E299)</f>
        <v/>
      </c>
      <c r="O299" s="21" t="str">
        <f t="shared" si="9"/>
        <v/>
      </c>
      <c r="P299" s="21">
        <v>2.9399999999999999E-4</v>
      </c>
    </row>
    <row r="300" spans="3:16" ht="30" customHeight="1">
      <c r="C300" s="178" t="str">
        <f>IF(CADA_PROD!C300="","",CADA_PROD!C300)</f>
        <v/>
      </c>
      <c r="D300" s="179" t="str">
        <f>IF(CADA_PROD!D300="","",CADA_PROD!D300)</f>
        <v/>
      </c>
      <c r="E300" s="180" t="str">
        <f>IF(CADA_PROD!E300="","",CADA_PROD!E300)</f>
        <v/>
      </c>
      <c r="F300" s="180" t="str">
        <f>IF(CADA_PROD!D300="","",SUMIFS(MOVI_ENTR!I:I,MOVI_ENTR!D:D,D300))</f>
        <v/>
      </c>
      <c r="G300" s="180" t="str">
        <f>IF(CADA_PROD!C300="","",SUMIFS(MOVI_SAID!H:H,MOVI_SAID!D:D,D300))</f>
        <v/>
      </c>
      <c r="H300" s="180" t="str">
        <f t="shared" si="10"/>
        <v/>
      </c>
      <c r="I300" s="179" t="str">
        <f>IF(CADA_PROD!C300="","",IFERROR(IF(H300&lt;=0,"Sem estoque",IF(H300/E300&lt;0.25,"Quase sem estoque",IF(H300/E300&lt;1.2,"Estoque baixo",IF(H300/E300&lt;2,"Estoque moderado","Estoque confortável")))),""))</f>
        <v/>
      </c>
      <c r="J300" s="182" t="str">
        <f>IF(CADA_PROD!C300="","",SUMIFS(MOVI_ENTR!M:M,MOVI_ENTR!D:D,D300))</f>
        <v/>
      </c>
      <c r="K300" s="183" t="str">
        <f>IF(CADA_PROD!C300="","",IFERROR($J300/SUM($J$6:$J$1006),""))</f>
        <v/>
      </c>
      <c r="L300" s="183" t="str">
        <f>IF(CADA_PROD!C300="","",IFERROR(H300/SUM($H$6:$H$1006)+P300,""))</f>
        <v/>
      </c>
      <c r="M300" s="182" t="str">
        <f>IF(CADA_PROD!$C300="","",IFERROR(SUMIFS(MOVI_ENTR!M:M,MOVI_ENTR!D:D,D300)/SUMIFS(MOVI_ENTR!I:I,MOVI_ENTR!D:D,D300),0))</f>
        <v/>
      </c>
      <c r="N300" s="184" t="str">
        <f>IF(CADA_PROD!C300="","",G300/E300)</f>
        <v/>
      </c>
      <c r="O300" s="21" t="str">
        <f t="shared" si="9"/>
        <v/>
      </c>
      <c r="P300" s="21">
        <v>2.9500000000000001E-4</v>
      </c>
    </row>
    <row r="301" spans="3:16" ht="30" customHeight="1">
      <c r="C301" s="178" t="str">
        <f>IF(CADA_PROD!C301="","",CADA_PROD!C301)</f>
        <v/>
      </c>
      <c r="D301" s="179" t="str">
        <f>IF(CADA_PROD!D301="","",CADA_PROD!D301)</f>
        <v/>
      </c>
      <c r="E301" s="180" t="str">
        <f>IF(CADA_PROD!E301="","",CADA_PROD!E301)</f>
        <v/>
      </c>
      <c r="F301" s="180" t="str">
        <f>IF(CADA_PROD!D301="","",SUMIFS(MOVI_ENTR!I:I,MOVI_ENTR!D:D,D301))</f>
        <v/>
      </c>
      <c r="G301" s="180" t="str">
        <f>IF(CADA_PROD!C301="","",SUMIFS(MOVI_SAID!H:H,MOVI_SAID!D:D,D301))</f>
        <v/>
      </c>
      <c r="H301" s="180" t="str">
        <f t="shared" si="10"/>
        <v/>
      </c>
      <c r="I301" s="179" t="str">
        <f>IF(CADA_PROD!C301="","",IFERROR(IF(H301&lt;=0,"Sem estoque",IF(H301/E301&lt;0.25,"Quase sem estoque",IF(H301/E301&lt;1.2,"Estoque baixo",IF(H301/E301&lt;2,"Estoque moderado","Estoque confortável")))),""))</f>
        <v/>
      </c>
      <c r="J301" s="182" t="str">
        <f>IF(CADA_PROD!C301="","",SUMIFS(MOVI_ENTR!M:M,MOVI_ENTR!D:D,D301))</f>
        <v/>
      </c>
      <c r="K301" s="183" t="str">
        <f>IF(CADA_PROD!C301="","",IFERROR($J301/SUM($J$6:$J$1006),""))</f>
        <v/>
      </c>
      <c r="L301" s="183" t="str">
        <f>IF(CADA_PROD!C301="","",IFERROR(H301/SUM($H$6:$H$1006)+P301,""))</f>
        <v/>
      </c>
      <c r="M301" s="182" t="str">
        <f>IF(CADA_PROD!$C301="","",IFERROR(SUMIFS(MOVI_ENTR!M:M,MOVI_ENTR!D:D,D301)/SUMIFS(MOVI_ENTR!I:I,MOVI_ENTR!D:D,D301),0))</f>
        <v/>
      </c>
      <c r="N301" s="184" t="str">
        <f>IF(CADA_PROD!C301="","",G301/E301)</f>
        <v/>
      </c>
      <c r="O301" s="21" t="str">
        <f t="shared" si="9"/>
        <v/>
      </c>
      <c r="P301" s="21">
        <v>2.9599999999999998E-4</v>
      </c>
    </row>
    <row r="302" spans="3:16" ht="30" customHeight="1">
      <c r="C302" s="178" t="str">
        <f>IF(CADA_PROD!C302="","",CADA_PROD!C302)</f>
        <v/>
      </c>
      <c r="D302" s="179" t="str">
        <f>IF(CADA_PROD!D302="","",CADA_PROD!D302)</f>
        <v/>
      </c>
      <c r="E302" s="180" t="str">
        <f>IF(CADA_PROD!E302="","",CADA_PROD!E302)</f>
        <v/>
      </c>
      <c r="F302" s="180" t="str">
        <f>IF(CADA_PROD!D302="","",SUMIFS(MOVI_ENTR!I:I,MOVI_ENTR!D:D,D302))</f>
        <v/>
      </c>
      <c r="G302" s="180" t="str">
        <f>IF(CADA_PROD!C302="","",SUMIFS(MOVI_SAID!H:H,MOVI_SAID!D:D,D302))</f>
        <v/>
      </c>
      <c r="H302" s="180" t="str">
        <f t="shared" si="10"/>
        <v/>
      </c>
      <c r="I302" s="179" t="str">
        <f>IF(CADA_PROD!C302="","",IFERROR(IF(H302&lt;=0,"Sem estoque",IF(H302/E302&lt;0.25,"Quase sem estoque",IF(H302/E302&lt;1.2,"Estoque baixo",IF(H302/E302&lt;2,"Estoque moderado","Estoque confortável")))),""))</f>
        <v/>
      </c>
      <c r="J302" s="182" t="str">
        <f>IF(CADA_PROD!C302="","",SUMIFS(MOVI_ENTR!M:M,MOVI_ENTR!D:D,D302))</f>
        <v/>
      </c>
      <c r="K302" s="183" t="str">
        <f>IF(CADA_PROD!C302="","",IFERROR($J302/SUM($J$6:$J$1006),""))</f>
        <v/>
      </c>
      <c r="L302" s="183" t="str">
        <f>IF(CADA_PROD!C302="","",IFERROR(H302/SUM($H$6:$H$1006)+P302,""))</f>
        <v/>
      </c>
      <c r="M302" s="182" t="str">
        <f>IF(CADA_PROD!$C302="","",IFERROR(SUMIFS(MOVI_ENTR!M:M,MOVI_ENTR!D:D,D302)/SUMIFS(MOVI_ENTR!I:I,MOVI_ENTR!D:D,D302),0))</f>
        <v/>
      </c>
      <c r="N302" s="184" t="str">
        <f>IF(CADA_PROD!C302="","",G302/E302)</f>
        <v/>
      </c>
      <c r="O302" s="21" t="str">
        <f t="shared" si="9"/>
        <v/>
      </c>
      <c r="P302" s="21">
        <v>2.9700000000000001E-4</v>
      </c>
    </row>
    <row r="303" spans="3:16" ht="30" customHeight="1">
      <c r="C303" s="178" t="str">
        <f>IF(CADA_PROD!C303="","",CADA_PROD!C303)</f>
        <v/>
      </c>
      <c r="D303" s="179" t="str">
        <f>IF(CADA_PROD!D303="","",CADA_PROD!D303)</f>
        <v/>
      </c>
      <c r="E303" s="180" t="str">
        <f>IF(CADA_PROD!E303="","",CADA_PROD!E303)</f>
        <v/>
      </c>
      <c r="F303" s="180" t="str">
        <f>IF(CADA_PROD!D303="","",SUMIFS(MOVI_ENTR!I:I,MOVI_ENTR!D:D,D303))</f>
        <v/>
      </c>
      <c r="G303" s="180" t="str">
        <f>IF(CADA_PROD!C303="","",SUMIFS(MOVI_SAID!H:H,MOVI_SAID!D:D,D303))</f>
        <v/>
      </c>
      <c r="H303" s="180" t="str">
        <f t="shared" si="10"/>
        <v/>
      </c>
      <c r="I303" s="179" t="str">
        <f>IF(CADA_PROD!C303="","",IFERROR(IF(H303&lt;=0,"Sem estoque",IF(H303/E303&lt;0.25,"Quase sem estoque",IF(H303/E303&lt;1.2,"Estoque baixo",IF(H303/E303&lt;2,"Estoque moderado","Estoque confortável")))),""))</f>
        <v/>
      </c>
      <c r="J303" s="182" t="str">
        <f>IF(CADA_PROD!C303="","",SUMIFS(MOVI_ENTR!M:M,MOVI_ENTR!D:D,D303))</f>
        <v/>
      </c>
      <c r="K303" s="183" t="str">
        <f>IF(CADA_PROD!C303="","",IFERROR($J303/SUM($J$6:$J$1006),""))</f>
        <v/>
      </c>
      <c r="L303" s="183" t="str">
        <f>IF(CADA_PROD!C303="","",IFERROR(H303/SUM($H$6:$H$1006)+P303,""))</f>
        <v/>
      </c>
      <c r="M303" s="182" t="str">
        <f>IF(CADA_PROD!$C303="","",IFERROR(SUMIFS(MOVI_ENTR!M:M,MOVI_ENTR!D:D,D303)/SUMIFS(MOVI_ENTR!I:I,MOVI_ENTR!D:D,D303),0))</f>
        <v/>
      </c>
      <c r="N303" s="184" t="str">
        <f>IF(CADA_PROD!C303="","",G303/E303)</f>
        <v/>
      </c>
      <c r="O303" s="21" t="str">
        <f t="shared" si="9"/>
        <v/>
      </c>
      <c r="P303" s="21">
        <v>2.9799999999999998E-4</v>
      </c>
    </row>
    <row r="304" spans="3:16" ht="30" customHeight="1">
      <c r="C304" s="178" t="str">
        <f>IF(CADA_PROD!C304="","",CADA_PROD!C304)</f>
        <v/>
      </c>
      <c r="D304" s="179" t="str">
        <f>IF(CADA_PROD!D304="","",CADA_PROD!D304)</f>
        <v/>
      </c>
      <c r="E304" s="180" t="str">
        <f>IF(CADA_PROD!E304="","",CADA_PROD!E304)</f>
        <v/>
      </c>
      <c r="F304" s="180" t="str">
        <f>IF(CADA_PROD!D304="","",SUMIFS(MOVI_ENTR!I:I,MOVI_ENTR!D:D,D304))</f>
        <v/>
      </c>
      <c r="G304" s="180" t="str">
        <f>IF(CADA_PROD!C304="","",SUMIFS(MOVI_SAID!H:H,MOVI_SAID!D:D,D304))</f>
        <v/>
      </c>
      <c r="H304" s="180" t="str">
        <f t="shared" si="10"/>
        <v/>
      </c>
      <c r="I304" s="179" t="str">
        <f>IF(CADA_PROD!C304="","",IFERROR(IF(H304&lt;=0,"Sem estoque",IF(H304/E304&lt;0.25,"Quase sem estoque",IF(H304/E304&lt;1.2,"Estoque baixo",IF(H304/E304&lt;2,"Estoque moderado","Estoque confortável")))),""))</f>
        <v/>
      </c>
      <c r="J304" s="182" t="str">
        <f>IF(CADA_PROD!C304="","",SUMIFS(MOVI_ENTR!M:M,MOVI_ENTR!D:D,D304))</f>
        <v/>
      </c>
      <c r="K304" s="183" t="str">
        <f>IF(CADA_PROD!C304="","",IFERROR($J304/SUM($J$6:$J$1006),""))</f>
        <v/>
      </c>
      <c r="L304" s="183" t="str">
        <f>IF(CADA_PROD!C304="","",IFERROR(H304/SUM($H$6:$H$1006)+P304,""))</f>
        <v/>
      </c>
      <c r="M304" s="182" t="str">
        <f>IF(CADA_PROD!$C304="","",IFERROR(SUMIFS(MOVI_ENTR!M:M,MOVI_ENTR!D:D,D304)/SUMIFS(MOVI_ENTR!I:I,MOVI_ENTR!D:D,D304),0))</f>
        <v/>
      </c>
      <c r="N304" s="184" t="str">
        <f>IF(CADA_PROD!C304="","",G304/E304)</f>
        <v/>
      </c>
      <c r="O304" s="21" t="str">
        <f t="shared" si="9"/>
        <v/>
      </c>
      <c r="P304" s="21">
        <v>2.99E-4</v>
      </c>
    </row>
    <row r="305" spans="3:16" ht="30" customHeight="1">
      <c r="C305" s="178" t="str">
        <f>IF(CADA_PROD!C305="","",CADA_PROD!C305)</f>
        <v/>
      </c>
      <c r="D305" s="179" t="str">
        <f>IF(CADA_PROD!D305="","",CADA_PROD!D305)</f>
        <v/>
      </c>
      <c r="E305" s="180" t="str">
        <f>IF(CADA_PROD!E305="","",CADA_PROD!E305)</f>
        <v/>
      </c>
      <c r="F305" s="180" t="str">
        <f>IF(CADA_PROD!D305="","",SUMIFS(MOVI_ENTR!I:I,MOVI_ENTR!D:D,D305))</f>
        <v/>
      </c>
      <c r="G305" s="180" t="str">
        <f>IF(CADA_PROD!C305="","",SUMIFS(MOVI_SAID!H:H,MOVI_SAID!D:D,D305))</f>
        <v/>
      </c>
      <c r="H305" s="180" t="str">
        <f t="shared" si="10"/>
        <v/>
      </c>
      <c r="I305" s="179" t="str">
        <f>IF(CADA_PROD!C305="","",IFERROR(IF(H305&lt;=0,"Sem estoque",IF(H305/E305&lt;0.25,"Quase sem estoque",IF(H305/E305&lt;1.2,"Estoque baixo",IF(H305/E305&lt;2,"Estoque moderado","Estoque confortável")))),""))</f>
        <v/>
      </c>
      <c r="J305" s="182" t="str">
        <f>IF(CADA_PROD!C305="","",SUMIFS(MOVI_ENTR!M:M,MOVI_ENTR!D:D,D305))</f>
        <v/>
      </c>
      <c r="K305" s="183" t="str">
        <f>IF(CADA_PROD!C305="","",IFERROR($J305/SUM($J$6:$J$1006),""))</f>
        <v/>
      </c>
      <c r="L305" s="183" t="str">
        <f>IF(CADA_PROD!C305="","",IFERROR(H305/SUM($H$6:$H$1006)+P305,""))</f>
        <v/>
      </c>
      <c r="M305" s="182" t="str">
        <f>IF(CADA_PROD!$C305="","",IFERROR(SUMIFS(MOVI_ENTR!M:M,MOVI_ENTR!D:D,D305)/SUMIFS(MOVI_ENTR!I:I,MOVI_ENTR!D:D,D305),0))</f>
        <v/>
      </c>
      <c r="N305" s="184" t="str">
        <f>IF(CADA_PROD!C305="","",G305/E305)</f>
        <v/>
      </c>
      <c r="O305" s="21" t="str">
        <f t="shared" si="9"/>
        <v/>
      </c>
      <c r="P305" s="21">
        <v>2.9999999999999997E-4</v>
      </c>
    </row>
    <row r="306" spans="3:16" ht="30" customHeight="1">
      <c r="C306" s="178" t="str">
        <f>IF(CADA_PROD!C306="","",CADA_PROD!C306)</f>
        <v/>
      </c>
      <c r="D306" s="179" t="str">
        <f>IF(CADA_PROD!D306="","",CADA_PROD!D306)</f>
        <v/>
      </c>
      <c r="E306" s="180" t="str">
        <f>IF(CADA_PROD!E306="","",CADA_PROD!E306)</f>
        <v/>
      </c>
      <c r="F306" s="180" t="str">
        <f>IF(CADA_PROD!D306="","",SUMIFS(MOVI_ENTR!I:I,MOVI_ENTR!D:D,D306))</f>
        <v/>
      </c>
      <c r="G306" s="180" t="str">
        <f>IF(CADA_PROD!C306="","",SUMIFS(MOVI_SAID!H:H,MOVI_SAID!D:D,D306))</f>
        <v/>
      </c>
      <c r="H306" s="180" t="str">
        <f t="shared" si="10"/>
        <v/>
      </c>
      <c r="I306" s="179" t="str">
        <f>IF(CADA_PROD!C306="","",IFERROR(IF(H306&lt;=0,"Sem estoque",IF(H306/E306&lt;0.25,"Quase sem estoque",IF(H306/E306&lt;1.2,"Estoque baixo",IF(H306/E306&lt;2,"Estoque moderado","Estoque confortável")))),""))</f>
        <v/>
      </c>
      <c r="J306" s="182" t="str">
        <f>IF(CADA_PROD!C306="","",SUMIFS(MOVI_ENTR!M:M,MOVI_ENTR!D:D,D306))</f>
        <v/>
      </c>
      <c r="K306" s="183" t="str">
        <f>IF(CADA_PROD!C306="","",IFERROR($J306/SUM($J$6:$J$1006),""))</f>
        <v/>
      </c>
      <c r="L306" s="183" t="str">
        <f>IF(CADA_PROD!C306="","",IFERROR(H306/SUM($H$6:$H$1006)+P306,""))</f>
        <v/>
      </c>
      <c r="M306" s="182" t="str">
        <f>IF(CADA_PROD!$C306="","",IFERROR(SUMIFS(MOVI_ENTR!M:M,MOVI_ENTR!D:D,D306)/SUMIFS(MOVI_ENTR!I:I,MOVI_ENTR!D:D,D306),0))</f>
        <v/>
      </c>
      <c r="N306" s="184" t="str">
        <f>IF(CADA_PROD!C306="","",G306/E306)</f>
        <v/>
      </c>
      <c r="O306" s="21" t="str">
        <f t="shared" si="9"/>
        <v/>
      </c>
      <c r="P306" s="21">
        <v>3.01E-4</v>
      </c>
    </row>
    <row r="307" spans="3:16" ht="30" customHeight="1">
      <c r="C307" s="178" t="str">
        <f>IF(CADA_PROD!C307="","",CADA_PROD!C307)</f>
        <v/>
      </c>
      <c r="D307" s="179" t="str">
        <f>IF(CADA_PROD!D307="","",CADA_PROD!D307)</f>
        <v/>
      </c>
      <c r="E307" s="180" t="str">
        <f>IF(CADA_PROD!E307="","",CADA_PROD!E307)</f>
        <v/>
      </c>
      <c r="F307" s="180" t="str">
        <f>IF(CADA_PROD!D307="","",SUMIFS(MOVI_ENTR!I:I,MOVI_ENTR!D:D,D307))</f>
        <v/>
      </c>
      <c r="G307" s="180" t="str">
        <f>IF(CADA_PROD!C307="","",SUMIFS(MOVI_SAID!H:H,MOVI_SAID!D:D,D307))</f>
        <v/>
      </c>
      <c r="H307" s="180" t="str">
        <f t="shared" si="10"/>
        <v/>
      </c>
      <c r="I307" s="179" t="str">
        <f>IF(CADA_PROD!C307="","",IFERROR(IF(H307&lt;=0,"Sem estoque",IF(H307/E307&lt;0.25,"Quase sem estoque",IF(H307/E307&lt;1.2,"Estoque baixo",IF(H307/E307&lt;2,"Estoque moderado","Estoque confortável")))),""))</f>
        <v/>
      </c>
      <c r="J307" s="182" t="str">
        <f>IF(CADA_PROD!C307="","",SUMIFS(MOVI_ENTR!M:M,MOVI_ENTR!D:D,D307))</f>
        <v/>
      </c>
      <c r="K307" s="183" t="str">
        <f>IF(CADA_PROD!C307="","",IFERROR($J307/SUM($J$6:$J$1006),""))</f>
        <v/>
      </c>
      <c r="L307" s="183" t="str">
        <f>IF(CADA_PROD!C307="","",IFERROR(H307/SUM($H$6:$H$1006)+P307,""))</f>
        <v/>
      </c>
      <c r="M307" s="182" t="str">
        <f>IF(CADA_PROD!$C307="","",IFERROR(SUMIFS(MOVI_ENTR!M:M,MOVI_ENTR!D:D,D307)/SUMIFS(MOVI_ENTR!I:I,MOVI_ENTR!D:D,D307),0))</f>
        <v/>
      </c>
      <c r="N307" s="184" t="str">
        <f>IF(CADA_PROD!C307="","",G307/E307)</f>
        <v/>
      </c>
      <c r="O307" s="21" t="str">
        <f t="shared" si="9"/>
        <v/>
      </c>
      <c r="P307" s="21">
        <v>3.0200000000000002E-4</v>
      </c>
    </row>
    <row r="308" spans="3:16" ht="30" customHeight="1">
      <c r="C308" s="178" t="str">
        <f>IF(CADA_PROD!C308="","",CADA_PROD!C308)</f>
        <v/>
      </c>
      <c r="D308" s="179" t="str">
        <f>IF(CADA_PROD!D308="","",CADA_PROD!D308)</f>
        <v/>
      </c>
      <c r="E308" s="180" t="str">
        <f>IF(CADA_PROD!E308="","",CADA_PROD!E308)</f>
        <v/>
      </c>
      <c r="F308" s="180" t="str">
        <f>IF(CADA_PROD!D308="","",SUMIFS(MOVI_ENTR!I:I,MOVI_ENTR!D:D,D308))</f>
        <v/>
      </c>
      <c r="G308" s="180" t="str">
        <f>IF(CADA_PROD!C308="","",SUMIFS(MOVI_SAID!H:H,MOVI_SAID!D:D,D308))</f>
        <v/>
      </c>
      <c r="H308" s="180" t="str">
        <f t="shared" si="10"/>
        <v/>
      </c>
      <c r="I308" s="179" t="str">
        <f>IF(CADA_PROD!C308="","",IFERROR(IF(H308&lt;=0,"Sem estoque",IF(H308/E308&lt;0.25,"Quase sem estoque",IF(H308/E308&lt;1.2,"Estoque baixo",IF(H308/E308&lt;2,"Estoque moderado","Estoque confortável")))),""))</f>
        <v/>
      </c>
      <c r="J308" s="182" t="str">
        <f>IF(CADA_PROD!C308="","",SUMIFS(MOVI_ENTR!M:M,MOVI_ENTR!D:D,D308))</f>
        <v/>
      </c>
      <c r="K308" s="183" t="str">
        <f>IF(CADA_PROD!C308="","",IFERROR($J308/SUM($J$6:$J$1006),""))</f>
        <v/>
      </c>
      <c r="L308" s="183" t="str">
        <f>IF(CADA_PROD!C308="","",IFERROR(H308/SUM($H$6:$H$1006)+P308,""))</f>
        <v/>
      </c>
      <c r="M308" s="182" t="str">
        <f>IF(CADA_PROD!$C308="","",IFERROR(SUMIFS(MOVI_ENTR!M:M,MOVI_ENTR!D:D,D308)/SUMIFS(MOVI_ENTR!I:I,MOVI_ENTR!D:D,D308),0))</f>
        <v/>
      </c>
      <c r="N308" s="184" t="str">
        <f>IF(CADA_PROD!C308="","",G308/E308)</f>
        <v/>
      </c>
      <c r="O308" s="21" t="str">
        <f t="shared" si="9"/>
        <v/>
      </c>
      <c r="P308" s="21">
        <v>3.0299999999999999E-4</v>
      </c>
    </row>
    <row r="309" spans="3:16" ht="30" customHeight="1">
      <c r="C309" s="178" t="str">
        <f>IF(CADA_PROD!C309="","",CADA_PROD!C309)</f>
        <v/>
      </c>
      <c r="D309" s="179" t="str">
        <f>IF(CADA_PROD!D309="","",CADA_PROD!D309)</f>
        <v/>
      </c>
      <c r="E309" s="180" t="str">
        <f>IF(CADA_PROD!E309="","",CADA_PROD!E309)</f>
        <v/>
      </c>
      <c r="F309" s="180" t="str">
        <f>IF(CADA_PROD!D309="","",SUMIFS(MOVI_ENTR!I:I,MOVI_ENTR!D:D,D309))</f>
        <v/>
      </c>
      <c r="G309" s="180" t="str">
        <f>IF(CADA_PROD!C309="","",SUMIFS(MOVI_SAID!H:H,MOVI_SAID!D:D,D309))</f>
        <v/>
      </c>
      <c r="H309" s="180" t="str">
        <f t="shared" si="10"/>
        <v/>
      </c>
      <c r="I309" s="179" t="str">
        <f>IF(CADA_PROD!C309="","",IFERROR(IF(H309&lt;=0,"Sem estoque",IF(H309/E309&lt;0.25,"Quase sem estoque",IF(H309/E309&lt;1.2,"Estoque baixo",IF(H309/E309&lt;2,"Estoque moderado","Estoque confortável")))),""))</f>
        <v/>
      </c>
      <c r="J309" s="182" t="str">
        <f>IF(CADA_PROD!C309="","",SUMIFS(MOVI_ENTR!M:M,MOVI_ENTR!D:D,D309))</f>
        <v/>
      </c>
      <c r="K309" s="183" t="str">
        <f>IF(CADA_PROD!C309="","",IFERROR($J309/SUM($J$6:$J$1006),""))</f>
        <v/>
      </c>
      <c r="L309" s="183" t="str">
        <f>IF(CADA_PROD!C309="","",IFERROR(H309/SUM($H$6:$H$1006)+P309,""))</f>
        <v/>
      </c>
      <c r="M309" s="182" t="str">
        <f>IF(CADA_PROD!$C309="","",IFERROR(SUMIFS(MOVI_ENTR!M:M,MOVI_ENTR!D:D,D309)/SUMIFS(MOVI_ENTR!I:I,MOVI_ENTR!D:D,D309),0))</f>
        <v/>
      </c>
      <c r="N309" s="184" t="str">
        <f>IF(CADA_PROD!C309="","",G309/E309)</f>
        <v/>
      </c>
      <c r="O309" s="21" t="str">
        <f t="shared" si="9"/>
        <v/>
      </c>
      <c r="P309" s="21">
        <v>3.0400000000000002E-4</v>
      </c>
    </row>
    <row r="310" spans="3:16" ht="30" customHeight="1">
      <c r="C310" s="178" t="str">
        <f>IF(CADA_PROD!C310="","",CADA_PROD!C310)</f>
        <v/>
      </c>
      <c r="D310" s="179" t="str">
        <f>IF(CADA_PROD!D310="","",CADA_PROD!D310)</f>
        <v/>
      </c>
      <c r="E310" s="180" t="str">
        <f>IF(CADA_PROD!E310="","",CADA_PROD!E310)</f>
        <v/>
      </c>
      <c r="F310" s="180" t="str">
        <f>IF(CADA_PROD!D310="","",SUMIFS(MOVI_ENTR!I:I,MOVI_ENTR!D:D,D310))</f>
        <v/>
      </c>
      <c r="G310" s="180" t="str">
        <f>IF(CADA_PROD!C310="","",SUMIFS(MOVI_SAID!H:H,MOVI_SAID!D:D,D310))</f>
        <v/>
      </c>
      <c r="H310" s="180" t="str">
        <f t="shared" si="10"/>
        <v/>
      </c>
      <c r="I310" s="179" t="str">
        <f>IF(CADA_PROD!C310="","",IFERROR(IF(H310&lt;=0,"Sem estoque",IF(H310/E310&lt;0.25,"Quase sem estoque",IF(H310/E310&lt;1.2,"Estoque baixo",IF(H310/E310&lt;2,"Estoque moderado","Estoque confortável")))),""))</f>
        <v/>
      </c>
      <c r="J310" s="182" t="str">
        <f>IF(CADA_PROD!C310="","",SUMIFS(MOVI_ENTR!M:M,MOVI_ENTR!D:D,D310))</f>
        <v/>
      </c>
      <c r="K310" s="183" t="str">
        <f>IF(CADA_PROD!C310="","",IFERROR($J310/SUM($J$6:$J$1006),""))</f>
        <v/>
      </c>
      <c r="L310" s="183" t="str">
        <f>IF(CADA_PROD!C310="","",IFERROR(H310/SUM($H$6:$H$1006)+P310,""))</f>
        <v/>
      </c>
      <c r="M310" s="182" t="str">
        <f>IF(CADA_PROD!$C310="","",IFERROR(SUMIFS(MOVI_ENTR!M:M,MOVI_ENTR!D:D,D310)/SUMIFS(MOVI_ENTR!I:I,MOVI_ENTR!D:D,D310),0))</f>
        <v/>
      </c>
      <c r="N310" s="184" t="str">
        <f>IF(CADA_PROD!C310="","",G310/E310)</f>
        <v/>
      </c>
      <c r="O310" s="21" t="str">
        <f t="shared" si="9"/>
        <v/>
      </c>
      <c r="P310" s="21">
        <v>3.0499999999999999E-4</v>
      </c>
    </row>
    <row r="311" spans="3:16" ht="30" customHeight="1">
      <c r="C311" s="178" t="str">
        <f>IF(CADA_PROD!C311="","",CADA_PROD!C311)</f>
        <v/>
      </c>
      <c r="D311" s="179" t="str">
        <f>IF(CADA_PROD!D311="","",CADA_PROD!D311)</f>
        <v/>
      </c>
      <c r="E311" s="180" t="str">
        <f>IF(CADA_PROD!E311="","",CADA_PROD!E311)</f>
        <v/>
      </c>
      <c r="F311" s="180" t="str">
        <f>IF(CADA_PROD!D311="","",SUMIFS(MOVI_ENTR!I:I,MOVI_ENTR!D:D,D311))</f>
        <v/>
      </c>
      <c r="G311" s="180" t="str">
        <f>IF(CADA_PROD!C311="","",SUMIFS(MOVI_SAID!H:H,MOVI_SAID!D:D,D311))</f>
        <v/>
      </c>
      <c r="H311" s="180" t="str">
        <f t="shared" si="10"/>
        <v/>
      </c>
      <c r="I311" s="179" t="str">
        <f>IF(CADA_PROD!C311="","",IFERROR(IF(H311&lt;=0,"Sem estoque",IF(H311/E311&lt;0.25,"Quase sem estoque",IF(H311/E311&lt;1.2,"Estoque baixo",IF(H311/E311&lt;2,"Estoque moderado","Estoque confortável")))),""))</f>
        <v/>
      </c>
      <c r="J311" s="182" t="str">
        <f>IF(CADA_PROD!C311="","",SUMIFS(MOVI_ENTR!M:M,MOVI_ENTR!D:D,D311))</f>
        <v/>
      </c>
      <c r="K311" s="183" t="str">
        <f>IF(CADA_PROD!C311="","",IFERROR($J311/SUM($J$6:$J$1006),""))</f>
        <v/>
      </c>
      <c r="L311" s="183" t="str">
        <f>IF(CADA_PROD!C311="","",IFERROR(H311/SUM($H$6:$H$1006)+P311,""))</f>
        <v/>
      </c>
      <c r="M311" s="182" t="str">
        <f>IF(CADA_PROD!$C311="","",IFERROR(SUMIFS(MOVI_ENTR!M:M,MOVI_ENTR!D:D,D311)/SUMIFS(MOVI_ENTR!I:I,MOVI_ENTR!D:D,D311),0))</f>
        <v/>
      </c>
      <c r="N311" s="184" t="str">
        <f>IF(CADA_PROD!C311="","",G311/E311)</f>
        <v/>
      </c>
      <c r="O311" s="21" t="str">
        <f t="shared" si="9"/>
        <v/>
      </c>
      <c r="P311" s="21">
        <v>3.0600000000000001E-4</v>
      </c>
    </row>
    <row r="312" spans="3:16" ht="30" customHeight="1">
      <c r="C312" s="178" t="str">
        <f>IF(CADA_PROD!C312="","",CADA_PROD!C312)</f>
        <v/>
      </c>
      <c r="D312" s="179" t="str">
        <f>IF(CADA_PROD!D312="","",CADA_PROD!D312)</f>
        <v/>
      </c>
      <c r="E312" s="180" t="str">
        <f>IF(CADA_PROD!E312="","",CADA_PROD!E312)</f>
        <v/>
      </c>
      <c r="F312" s="180" t="str">
        <f>IF(CADA_PROD!D312="","",SUMIFS(MOVI_ENTR!I:I,MOVI_ENTR!D:D,D312))</f>
        <v/>
      </c>
      <c r="G312" s="180" t="str">
        <f>IF(CADA_PROD!C312="","",SUMIFS(MOVI_SAID!H:H,MOVI_SAID!D:D,D312))</f>
        <v/>
      </c>
      <c r="H312" s="180" t="str">
        <f t="shared" si="10"/>
        <v/>
      </c>
      <c r="I312" s="179" t="str">
        <f>IF(CADA_PROD!C312="","",IFERROR(IF(H312&lt;=0,"Sem estoque",IF(H312/E312&lt;0.25,"Quase sem estoque",IF(H312/E312&lt;1.2,"Estoque baixo",IF(H312/E312&lt;2,"Estoque moderado","Estoque confortável")))),""))</f>
        <v/>
      </c>
      <c r="J312" s="182" t="str">
        <f>IF(CADA_PROD!C312="","",SUMIFS(MOVI_ENTR!M:M,MOVI_ENTR!D:D,D312))</f>
        <v/>
      </c>
      <c r="K312" s="183" t="str">
        <f>IF(CADA_PROD!C312="","",IFERROR($J312/SUM($J$6:$J$1006),""))</f>
        <v/>
      </c>
      <c r="L312" s="183" t="str">
        <f>IF(CADA_PROD!C312="","",IFERROR(H312/SUM($H$6:$H$1006)+P312,""))</f>
        <v/>
      </c>
      <c r="M312" s="182" t="str">
        <f>IF(CADA_PROD!$C312="","",IFERROR(SUMIFS(MOVI_ENTR!M:M,MOVI_ENTR!D:D,D312)/SUMIFS(MOVI_ENTR!I:I,MOVI_ENTR!D:D,D312),0))</f>
        <v/>
      </c>
      <c r="N312" s="184" t="str">
        <f>IF(CADA_PROD!C312="","",G312/E312)</f>
        <v/>
      </c>
      <c r="O312" s="21" t="str">
        <f t="shared" si="9"/>
        <v/>
      </c>
      <c r="P312" s="21">
        <v>3.0699999999999998E-4</v>
      </c>
    </row>
    <row r="313" spans="3:16" ht="30" customHeight="1">
      <c r="C313" s="178" t="str">
        <f>IF(CADA_PROD!C313="","",CADA_PROD!C313)</f>
        <v/>
      </c>
      <c r="D313" s="179" t="str">
        <f>IF(CADA_PROD!D313="","",CADA_PROD!D313)</f>
        <v/>
      </c>
      <c r="E313" s="180" t="str">
        <f>IF(CADA_PROD!E313="","",CADA_PROD!E313)</f>
        <v/>
      </c>
      <c r="F313" s="180" t="str">
        <f>IF(CADA_PROD!D313="","",SUMIFS(MOVI_ENTR!I:I,MOVI_ENTR!D:D,D313))</f>
        <v/>
      </c>
      <c r="G313" s="180" t="str">
        <f>IF(CADA_PROD!C313="","",SUMIFS(MOVI_SAID!H:H,MOVI_SAID!D:D,D313))</f>
        <v/>
      </c>
      <c r="H313" s="180" t="str">
        <f t="shared" si="10"/>
        <v/>
      </c>
      <c r="I313" s="179" t="str">
        <f>IF(CADA_PROD!C313="","",IFERROR(IF(H313&lt;=0,"Sem estoque",IF(H313/E313&lt;0.25,"Quase sem estoque",IF(H313/E313&lt;1.2,"Estoque baixo",IF(H313/E313&lt;2,"Estoque moderado","Estoque confortável")))),""))</f>
        <v/>
      </c>
      <c r="J313" s="182" t="str">
        <f>IF(CADA_PROD!C313="","",SUMIFS(MOVI_ENTR!M:M,MOVI_ENTR!D:D,D313))</f>
        <v/>
      </c>
      <c r="K313" s="183" t="str">
        <f>IF(CADA_PROD!C313="","",IFERROR($J313/SUM($J$6:$J$1006),""))</f>
        <v/>
      </c>
      <c r="L313" s="183" t="str">
        <f>IF(CADA_PROD!C313="","",IFERROR(H313/SUM($H$6:$H$1006)+P313,""))</f>
        <v/>
      </c>
      <c r="M313" s="182" t="str">
        <f>IF(CADA_PROD!$C313="","",IFERROR(SUMIFS(MOVI_ENTR!M:M,MOVI_ENTR!D:D,D313)/SUMIFS(MOVI_ENTR!I:I,MOVI_ENTR!D:D,D313),0))</f>
        <v/>
      </c>
      <c r="N313" s="184" t="str">
        <f>IF(CADA_PROD!C313="","",G313/E313)</f>
        <v/>
      </c>
      <c r="O313" s="21" t="str">
        <f t="shared" si="9"/>
        <v/>
      </c>
      <c r="P313" s="21">
        <v>3.0800000000000001E-4</v>
      </c>
    </row>
    <row r="314" spans="3:16" ht="30" customHeight="1">
      <c r="C314" s="178" t="str">
        <f>IF(CADA_PROD!C314="","",CADA_PROD!C314)</f>
        <v/>
      </c>
      <c r="D314" s="179" t="str">
        <f>IF(CADA_PROD!D314="","",CADA_PROD!D314)</f>
        <v/>
      </c>
      <c r="E314" s="180" t="str">
        <f>IF(CADA_PROD!E314="","",CADA_PROD!E314)</f>
        <v/>
      </c>
      <c r="F314" s="180" t="str">
        <f>IF(CADA_PROD!D314="","",SUMIFS(MOVI_ENTR!I:I,MOVI_ENTR!D:D,D314))</f>
        <v/>
      </c>
      <c r="G314" s="180" t="str">
        <f>IF(CADA_PROD!C314="","",SUMIFS(MOVI_SAID!H:H,MOVI_SAID!D:D,D314))</f>
        <v/>
      </c>
      <c r="H314" s="180" t="str">
        <f t="shared" si="10"/>
        <v/>
      </c>
      <c r="I314" s="179" t="str">
        <f>IF(CADA_PROD!C314="","",IFERROR(IF(H314&lt;=0,"Sem estoque",IF(H314/E314&lt;0.25,"Quase sem estoque",IF(H314/E314&lt;1.2,"Estoque baixo",IF(H314/E314&lt;2,"Estoque moderado","Estoque confortável")))),""))</f>
        <v/>
      </c>
      <c r="J314" s="182" t="str">
        <f>IF(CADA_PROD!C314="","",SUMIFS(MOVI_ENTR!M:M,MOVI_ENTR!D:D,D314))</f>
        <v/>
      </c>
      <c r="K314" s="183" t="str">
        <f>IF(CADA_PROD!C314="","",IFERROR($J314/SUM($J$6:$J$1006),""))</f>
        <v/>
      </c>
      <c r="L314" s="183" t="str">
        <f>IF(CADA_PROD!C314="","",IFERROR(H314/SUM($H$6:$H$1006)+P314,""))</f>
        <v/>
      </c>
      <c r="M314" s="182" t="str">
        <f>IF(CADA_PROD!$C314="","",IFERROR(SUMIFS(MOVI_ENTR!M:M,MOVI_ENTR!D:D,D314)/SUMIFS(MOVI_ENTR!I:I,MOVI_ENTR!D:D,D314),0))</f>
        <v/>
      </c>
      <c r="N314" s="184" t="str">
        <f>IF(CADA_PROD!C314="","",G314/E314)</f>
        <v/>
      </c>
      <c r="O314" s="21" t="str">
        <f t="shared" si="9"/>
        <v/>
      </c>
      <c r="P314" s="21">
        <v>3.0899999999999998E-4</v>
      </c>
    </row>
    <row r="315" spans="3:16" ht="30" customHeight="1">
      <c r="C315" s="178" t="str">
        <f>IF(CADA_PROD!C315="","",CADA_PROD!C315)</f>
        <v/>
      </c>
      <c r="D315" s="179" t="str">
        <f>IF(CADA_PROD!D315="","",CADA_PROD!D315)</f>
        <v/>
      </c>
      <c r="E315" s="180" t="str">
        <f>IF(CADA_PROD!E315="","",CADA_PROD!E315)</f>
        <v/>
      </c>
      <c r="F315" s="180" t="str">
        <f>IF(CADA_PROD!D315="","",SUMIFS(MOVI_ENTR!I:I,MOVI_ENTR!D:D,D315))</f>
        <v/>
      </c>
      <c r="G315" s="180" t="str">
        <f>IF(CADA_PROD!C315="","",SUMIFS(MOVI_SAID!H:H,MOVI_SAID!D:D,D315))</f>
        <v/>
      </c>
      <c r="H315" s="180" t="str">
        <f t="shared" si="10"/>
        <v/>
      </c>
      <c r="I315" s="179" t="str">
        <f>IF(CADA_PROD!C315="","",IFERROR(IF(H315&lt;=0,"Sem estoque",IF(H315/E315&lt;0.25,"Quase sem estoque",IF(H315/E315&lt;1.2,"Estoque baixo",IF(H315/E315&lt;2,"Estoque moderado","Estoque confortável")))),""))</f>
        <v/>
      </c>
      <c r="J315" s="182" t="str">
        <f>IF(CADA_PROD!C315="","",SUMIFS(MOVI_ENTR!M:M,MOVI_ENTR!D:D,D315))</f>
        <v/>
      </c>
      <c r="K315" s="183" t="str">
        <f>IF(CADA_PROD!C315="","",IFERROR($J315/SUM($J$6:$J$1006),""))</f>
        <v/>
      </c>
      <c r="L315" s="183" t="str">
        <f>IF(CADA_PROD!C315="","",IFERROR(H315/SUM($H$6:$H$1006)+P315,""))</f>
        <v/>
      </c>
      <c r="M315" s="182" t="str">
        <f>IF(CADA_PROD!$C315="","",IFERROR(SUMIFS(MOVI_ENTR!M:M,MOVI_ENTR!D:D,D315)/SUMIFS(MOVI_ENTR!I:I,MOVI_ENTR!D:D,D315),0))</f>
        <v/>
      </c>
      <c r="N315" s="184" t="str">
        <f>IF(CADA_PROD!C315="","",G315/E315)</f>
        <v/>
      </c>
      <c r="O315" s="21" t="str">
        <f t="shared" si="9"/>
        <v/>
      </c>
      <c r="P315" s="21">
        <v>3.1E-4</v>
      </c>
    </row>
    <row r="316" spans="3:16" ht="30" customHeight="1">
      <c r="C316" s="178" t="str">
        <f>IF(CADA_PROD!C316="","",CADA_PROD!C316)</f>
        <v/>
      </c>
      <c r="D316" s="179" t="str">
        <f>IF(CADA_PROD!D316="","",CADA_PROD!D316)</f>
        <v/>
      </c>
      <c r="E316" s="180" t="str">
        <f>IF(CADA_PROD!E316="","",CADA_PROD!E316)</f>
        <v/>
      </c>
      <c r="F316" s="180" t="str">
        <f>IF(CADA_PROD!D316="","",SUMIFS(MOVI_ENTR!I:I,MOVI_ENTR!D:D,D316))</f>
        <v/>
      </c>
      <c r="G316" s="180" t="str">
        <f>IF(CADA_PROD!C316="","",SUMIFS(MOVI_SAID!H:H,MOVI_SAID!D:D,D316))</f>
        <v/>
      </c>
      <c r="H316" s="180" t="str">
        <f t="shared" si="10"/>
        <v/>
      </c>
      <c r="I316" s="179" t="str">
        <f>IF(CADA_PROD!C316="","",IFERROR(IF(H316&lt;=0,"Sem estoque",IF(H316/E316&lt;0.25,"Quase sem estoque",IF(H316/E316&lt;1.2,"Estoque baixo",IF(H316/E316&lt;2,"Estoque moderado","Estoque confortável")))),""))</f>
        <v/>
      </c>
      <c r="J316" s="182" t="str">
        <f>IF(CADA_PROD!C316="","",SUMIFS(MOVI_ENTR!M:M,MOVI_ENTR!D:D,D316))</f>
        <v/>
      </c>
      <c r="K316" s="183" t="str">
        <f>IF(CADA_PROD!C316="","",IFERROR($J316/SUM($J$6:$J$1006),""))</f>
        <v/>
      </c>
      <c r="L316" s="183" t="str">
        <f>IF(CADA_PROD!C316="","",IFERROR(H316/SUM($H$6:$H$1006)+P316,""))</f>
        <v/>
      </c>
      <c r="M316" s="182" t="str">
        <f>IF(CADA_PROD!$C316="","",IFERROR(SUMIFS(MOVI_ENTR!M:M,MOVI_ENTR!D:D,D316)/SUMIFS(MOVI_ENTR!I:I,MOVI_ENTR!D:D,D316),0))</f>
        <v/>
      </c>
      <c r="N316" s="184" t="str">
        <f>IF(CADA_PROD!C316="","",G316/E316)</f>
        <v/>
      </c>
      <c r="O316" s="21" t="str">
        <f t="shared" si="9"/>
        <v/>
      </c>
      <c r="P316" s="21">
        <v>3.1100000000000002E-4</v>
      </c>
    </row>
    <row r="317" spans="3:16" ht="30" customHeight="1">
      <c r="C317" s="178" t="str">
        <f>IF(CADA_PROD!C317="","",CADA_PROD!C317)</f>
        <v/>
      </c>
      <c r="D317" s="179" t="str">
        <f>IF(CADA_PROD!D317="","",CADA_PROD!D317)</f>
        <v/>
      </c>
      <c r="E317" s="180" t="str">
        <f>IF(CADA_PROD!E317="","",CADA_PROD!E317)</f>
        <v/>
      </c>
      <c r="F317" s="180" t="str">
        <f>IF(CADA_PROD!D317="","",SUMIFS(MOVI_ENTR!I:I,MOVI_ENTR!D:D,D317))</f>
        <v/>
      </c>
      <c r="G317" s="180" t="str">
        <f>IF(CADA_PROD!C317="","",SUMIFS(MOVI_SAID!H:H,MOVI_SAID!D:D,D317))</f>
        <v/>
      </c>
      <c r="H317" s="180" t="str">
        <f t="shared" si="10"/>
        <v/>
      </c>
      <c r="I317" s="179" t="str">
        <f>IF(CADA_PROD!C317="","",IFERROR(IF(H317&lt;=0,"Sem estoque",IF(H317/E317&lt;0.25,"Quase sem estoque",IF(H317/E317&lt;1.2,"Estoque baixo",IF(H317/E317&lt;2,"Estoque moderado","Estoque confortável")))),""))</f>
        <v/>
      </c>
      <c r="J317" s="182" t="str">
        <f>IF(CADA_PROD!C317="","",SUMIFS(MOVI_ENTR!M:M,MOVI_ENTR!D:D,D317))</f>
        <v/>
      </c>
      <c r="K317" s="183" t="str">
        <f>IF(CADA_PROD!C317="","",IFERROR($J317/SUM($J$6:$J$1006),""))</f>
        <v/>
      </c>
      <c r="L317" s="183" t="str">
        <f>IF(CADA_PROD!C317="","",IFERROR(H317/SUM($H$6:$H$1006)+P317,""))</f>
        <v/>
      </c>
      <c r="M317" s="182" t="str">
        <f>IF(CADA_PROD!$C317="","",IFERROR(SUMIFS(MOVI_ENTR!M:M,MOVI_ENTR!D:D,D317)/SUMIFS(MOVI_ENTR!I:I,MOVI_ENTR!D:D,D317),0))</f>
        <v/>
      </c>
      <c r="N317" s="184" t="str">
        <f>IF(CADA_PROD!C317="","",G317/E317)</f>
        <v/>
      </c>
      <c r="O317" s="21" t="str">
        <f t="shared" si="9"/>
        <v/>
      </c>
      <c r="P317" s="21">
        <v>3.1199999999999999E-4</v>
      </c>
    </row>
    <row r="318" spans="3:16" ht="30" customHeight="1">
      <c r="C318" s="178" t="str">
        <f>IF(CADA_PROD!C318="","",CADA_PROD!C318)</f>
        <v/>
      </c>
      <c r="D318" s="179" t="str">
        <f>IF(CADA_PROD!D318="","",CADA_PROD!D318)</f>
        <v/>
      </c>
      <c r="E318" s="180" t="str">
        <f>IF(CADA_PROD!E318="","",CADA_PROD!E318)</f>
        <v/>
      </c>
      <c r="F318" s="180" t="str">
        <f>IF(CADA_PROD!D318="","",SUMIFS(MOVI_ENTR!I:I,MOVI_ENTR!D:D,D318))</f>
        <v/>
      </c>
      <c r="G318" s="180" t="str">
        <f>IF(CADA_PROD!C318="","",SUMIFS(MOVI_SAID!H:H,MOVI_SAID!D:D,D318))</f>
        <v/>
      </c>
      <c r="H318" s="180" t="str">
        <f t="shared" si="10"/>
        <v/>
      </c>
      <c r="I318" s="179" t="str">
        <f>IF(CADA_PROD!C318="","",IFERROR(IF(H318&lt;=0,"Sem estoque",IF(H318/E318&lt;0.25,"Quase sem estoque",IF(H318/E318&lt;1.2,"Estoque baixo",IF(H318/E318&lt;2,"Estoque moderado","Estoque confortável")))),""))</f>
        <v/>
      </c>
      <c r="J318" s="182" t="str">
        <f>IF(CADA_PROD!C318="","",SUMIFS(MOVI_ENTR!M:M,MOVI_ENTR!D:D,D318))</f>
        <v/>
      </c>
      <c r="K318" s="183" t="str">
        <f>IF(CADA_PROD!C318="","",IFERROR($J318/SUM($J$6:$J$1006),""))</f>
        <v/>
      </c>
      <c r="L318" s="183" t="str">
        <f>IF(CADA_PROD!C318="","",IFERROR(H318/SUM($H$6:$H$1006)+P318,""))</f>
        <v/>
      </c>
      <c r="M318" s="182" t="str">
        <f>IF(CADA_PROD!$C318="","",IFERROR(SUMIFS(MOVI_ENTR!M:M,MOVI_ENTR!D:D,D318)/SUMIFS(MOVI_ENTR!I:I,MOVI_ENTR!D:D,D318),0))</f>
        <v/>
      </c>
      <c r="N318" s="184" t="str">
        <f>IF(CADA_PROD!C318="","",G318/E318)</f>
        <v/>
      </c>
      <c r="O318" s="21" t="str">
        <f t="shared" si="9"/>
        <v/>
      </c>
      <c r="P318" s="21">
        <v>3.1300000000000002E-4</v>
      </c>
    </row>
    <row r="319" spans="3:16" ht="30" customHeight="1">
      <c r="C319" s="178" t="str">
        <f>IF(CADA_PROD!C319="","",CADA_PROD!C319)</f>
        <v/>
      </c>
      <c r="D319" s="179" t="str">
        <f>IF(CADA_PROD!D319="","",CADA_PROD!D319)</f>
        <v/>
      </c>
      <c r="E319" s="180" t="str">
        <f>IF(CADA_PROD!E319="","",CADA_PROD!E319)</f>
        <v/>
      </c>
      <c r="F319" s="180" t="str">
        <f>IF(CADA_PROD!D319="","",SUMIFS(MOVI_ENTR!I:I,MOVI_ENTR!D:D,D319))</f>
        <v/>
      </c>
      <c r="G319" s="180" t="str">
        <f>IF(CADA_PROD!C319="","",SUMIFS(MOVI_SAID!H:H,MOVI_SAID!D:D,D319))</f>
        <v/>
      </c>
      <c r="H319" s="180" t="str">
        <f t="shared" si="10"/>
        <v/>
      </c>
      <c r="I319" s="179" t="str">
        <f>IF(CADA_PROD!C319="","",IFERROR(IF(H319&lt;=0,"Sem estoque",IF(H319/E319&lt;0.25,"Quase sem estoque",IF(H319/E319&lt;1.2,"Estoque baixo",IF(H319/E319&lt;2,"Estoque moderado","Estoque confortável")))),""))</f>
        <v/>
      </c>
      <c r="J319" s="182" t="str">
        <f>IF(CADA_PROD!C319="","",SUMIFS(MOVI_ENTR!M:M,MOVI_ENTR!D:D,D319))</f>
        <v/>
      </c>
      <c r="K319" s="183" t="str">
        <f>IF(CADA_PROD!C319="","",IFERROR($J319/SUM($J$6:$J$1006),""))</f>
        <v/>
      </c>
      <c r="L319" s="183" t="str">
        <f>IF(CADA_PROD!C319="","",IFERROR(H319/SUM($H$6:$H$1006)+P319,""))</f>
        <v/>
      </c>
      <c r="M319" s="182" t="str">
        <f>IF(CADA_PROD!$C319="","",IFERROR(SUMIFS(MOVI_ENTR!M:M,MOVI_ENTR!D:D,D319)/SUMIFS(MOVI_ENTR!I:I,MOVI_ENTR!D:D,D319),0))</f>
        <v/>
      </c>
      <c r="N319" s="184" t="str">
        <f>IF(CADA_PROD!C319="","",G319/E319)</f>
        <v/>
      </c>
      <c r="O319" s="21" t="str">
        <f t="shared" si="9"/>
        <v/>
      </c>
      <c r="P319" s="21">
        <v>3.1399999999999999E-4</v>
      </c>
    </row>
    <row r="320" spans="3:16" ht="30" customHeight="1">
      <c r="C320" s="178" t="str">
        <f>IF(CADA_PROD!C320="","",CADA_PROD!C320)</f>
        <v/>
      </c>
      <c r="D320" s="179" t="str">
        <f>IF(CADA_PROD!D320="","",CADA_PROD!D320)</f>
        <v/>
      </c>
      <c r="E320" s="180" t="str">
        <f>IF(CADA_PROD!E320="","",CADA_PROD!E320)</f>
        <v/>
      </c>
      <c r="F320" s="180" t="str">
        <f>IF(CADA_PROD!D320="","",SUMIFS(MOVI_ENTR!I:I,MOVI_ENTR!D:D,D320))</f>
        <v/>
      </c>
      <c r="G320" s="180" t="str">
        <f>IF(CADA_PROD!C320="","",SUMIFS(MOVI_SAID!H:H,MOVI_SAID!D:D,D320))</f>
        <v/>
      </c>
      <c r="H320" s="180" t="str">
        <f t="shared" si="10"/>
        <v/>
      </c>
      <c r="I320" s="179" t="str">
        <f>IF(CADA_PROD!C320="","",IFERROR(IF(H320&lt;=0,"Sem estoque",IF(H320/E320&lt;0.25,"Quase sem estoque",IF(H320/E320&lt;1.2,"Estoque baixo",IF(H320/E320&lt;2,"Estoque moderado","Estoque confortável")))),""))</f>
        <v/>
      </c>
      <c r="J320" s="182" t="str">
        <f>IF(CADA_PROD!C320="","",SUMIFS(MOVI_ENTR!M:M,MOVI_ENTR!D:D,D320))</f>
        <v/>
      </c>
      <c r="K320" s="183" t="str">
        <f>IF(CADA_PROD!C320="","",IFERROR($J320/SUM($J$6:$J$1006),""))</f>
        <v/>
      </c>
      <c r="L320" s="183" t="str">
        <f>IF(CADA_PROD!C320="","",IFERROR(H320/SUM($H$6:$H$1006)+P320,""))</f>
        <v/>
      </c>
      <c r="M320" s="182" t="str">
        <f>IF(CADA_PROD!$C320="","",IFERROR(SUMIFS(MOVI_ENTR!M:M,MOVI_ENTR!D:D,D320)/SUMIFS(MOVI_ENTR!I:I,MOVI_ENTR!D:D,D320),0))</f>
        <v/>
      </c>
      <c r="N320" s="184" t="str">
        <f>IF(CADA_PROD!C320="","",G320/E320)</f>
        <v/>
      </c>
      <c r="O320" s="21" t="str">
        <f t="shared" si="9"/>
        <v/>
      </c>
      <c r="P320" s="21">
        <v>3.1500000000000001E-4</v>
      </c>
    </row>
    <row r="321" spans="3:16" ht="30" customHeight="1">
      <c r="C321" s="178" t="str">
        <f>IF(CADA_PROD!C321="","",CADA_PROD!C321)</f>
        <v/>
      </c>
      <c r="D321" s="179" t="str">
        <f>IF(CADA_PROD!D321="","",CADA_PROD!D321)</f>
        <v/>
      </c>
      <c r="E321" s="180" t="str">
        <f>IF(CADA_PROD!E321="","",CADA_PROD!E321)</f>
        <v/>
      </c>
      <c r="F321" s="180" t="str">
        <f>IF(CADA_PROD!D321="","",SUMIFS(MOVI_ENTR!I:I,MOVI_ENTR!D:D,D321))</f>
        <v/>
      </c>
      <c r="G321" s="180" t="str">
        <f>IF(CADA_PROD!C321="","",SUMIFS(MOVI_SAID!H:H,MOVI_SAID!D:D,D321))</f>
        <v/>
      </c>
      <c r="H321" s="180" t="str">
        <f t="shared" si="10"/>
        <v/>
      </c>
      <c r="I321" s="179" t="str">
        <f>IF(CADA_PROD!C321="","",IFERROR(IF(H321&lt;=0,"Sem estoque",IF(H321/E321&lt;0.25,"Quase sem estoque",IF(H321/E321&lt;1.2,"Estoque baixo",IF(H321/E321&lt;2,"Estoque moderado","Estoque confortável")))),""))</f>
        <v/>
      </c>
      <c r="J321" s="182" t="str">
        <f>IF(CADA_PROD!C321="","",SUMIFS(MOVI_ENTR!M:M,MOVI_ENTR!D:D,D321))</f>
        <v/>
      </c>
      <c r="K321" s="183" t="str">
        <f>IF(CADA_PROD!C321="","",IFERROR($J321/SUM($J$6:$J$1006),""))</f>
        <v/>
      </c>
      <c r="L321" s="183" t="str">
        <f>IF(CADA_PROD!C321="","",IFERROR(H321/SUM($H$6:$H$1006)+P321,""))</f>
        <v/>
      </c>
      <c r="M321" s="182" t="str">
        <f>IF(CADA_PROD!$C321="","",IFERROR(SUMIFS(MOVI_ENTR!M:M,MOVI_ENTR!D:D,D321)/SUMIFS(MOVI_ENTR!I:I,MOVI_ENTR!D:D,D321),0))</f>
        <v/>
      </c>
      <c r="N321" s="184" t="str">
        <f>IF(CADA_PROD!C321="","",G321/E321)</f>
        <v/>
      </c>
      <c r="O321" s="21" t="str">
        <f t="shared" si="9"/>
        <v/>
      </c>
      <c r="P321" s="21">
        <v>3.1599999999999998E-4</v>
      </c>
    </row>
    <row r="322" spans="3:16" ht="30" customHeight="1">
      <c r="C322" s="178" t="str">
        <f>IF(CADA_PROD!C322="","",CADA_PROD!C322)</f>
        <v/>
      </c>
      <c r="D322" s="179" t="str">
        <f>IF(CADA_PROD!D322="","",CADA_PROD!D322)</f>
        <v/>
      </c>
      <c r="E322" s="180" t="str">
        <f>IF(CADA_PROD!E322="","",CADA_PROD!E322)</f>
        <v/>
      </c>
      <c r="F322" s="180" t="str">
        <f>IF(CADA_PROD!D322="","",SUMIFS(MOVI_ENTR!I:I,MOVI_ENTR!D:D,D322))</f>
        <v/>
      </c>
      <c r="G322" s="180" t="str">
        <f>IF(CADA_PROD!C322="","",SUMIFS(MOVI_SAID!H:H,MOVI_SAID!D:D,D322))</f>
        <v/>
      </c>
      <c r="H322" s="180" t="str">
        <f t="shared" si="10"/>
        <v/>
      </c>
      <c r="I322" s="179" t="str">
        <f>IF(CADA_PROD!C322="","",IFERROR(IF(H322&lt;=0,"Sem estoque",IF(H322/E322&lt;0.25,"Quase sem estoque",IF(H322/E322&lt;1.2,"Estoque baixo",IF(H322/E322&lt;2,"Estoque moderado","Estoque confortável")))),""))</f>
        <v/>
      </c>
      <c r="J322" s="182" t="str">
        <f>IF(CADA_PROD!C322="","",SUMIFS(MOVI_ENTR!M:M,MOVI_ENTR!D:D,D322))</f>
        <v/>
      </c>
      <c r="K322" s="183" t="str">
        <f>IF(CADA_PROD!C322="","",IFERROR($J322/SUM($J$6:$J$1006),""))</f>
        <v/>
      </c>
      <c r="L322" s="183" t="str">
        <f>IF(CADA_PROD!C322="","",IFERROR(H322/SUM($H$6:$H$1006)+P322,""))</f>
        <v/>
      </c>
      <c r="M322" s="182" t="str">
        <f>IF(CADA_PROD!$C322="","",IFERROR(SUMIFS(MOVI_ENTR!M:M,MOVI_ENTR!D:D,D322)/SUMIFS(MOVI_ENTR!I:I,MOVI_ENTR!D:D,D322),0))</f>
        <v/>
      </c>
      <c r="N322" s="184" t="str">
        <f>IF(CADA_PROD!C322="","",G322/E322)</f>
        <v/>
      </c>
      <c r="O322" s="21" t="str">
        <f t="shared" si="9"/>
        <v/>
      </c>
      <c r="P322" s="21">
        <v>3.1700000000000001E-4</v>
      </c>
    </row>
    <row r="323" spans="3:16" ht="30" customHeight="1">
      <c r="C323" s="178" t="str">
        <f>IF(CADA_PROD!C323="","",CADA_PROD!C323)</f>
        <v/>
      </c>
      <c r="D323" s="179" t="str">
        <f>IF(CADA_PROD!D323="","",CADA_PROD!D323)</f>
        <v/>
      </c>
      <c r="E323" s="180" t="str">
        <f>IF(CADA_PROD!E323="","",CADA_PROD!E323)</f>
        <v/>
      </c>
      <c r="F323" s="180" t="str">
        <f>IF(CADA_PROD!D323="","",SUMIFS(MOVI_ENTR!I:I,MOVI_ENTR!D:D,D323))</f>
        <v/>
      </c>
      <c r="G323" s="180" t="str">
        <f>IF(CADA_PROD!C323="","",SUMIFS(MOVI_SAID!H:H,MOVI_SAID!D:D,D323))</f>
        <v/>
      </c>
      <c r="H323" s="180" t="str">
        <f t="shared" si="10"/>
        <v/>
      </c>
      <c r="I323" s="179" t="str">
        <f>IF(CADA_PROD!C323="","",IFERROR(IF(H323&lt;=0,"Sem estoque",IF(H323/E323&lt;0.25,"Quase sem estoque",IF(H323/E323&lt;1.2,"Estoque baixo",IF(H323/E323&lt;2,"Estoque moderado","Estoque confortável")))),""))</f>
        <v/>
      </c>
      <c r="J323" s="182" t="str">
        <f>IF(CADA_PROD!C323="","",SUMIFS(MOVI_ENTR!M:M,MOVI_ENTR!D:D,D323))</f>
        <v/>
      </c>
      <c r="K323" s="183" t="str">
        <f>IF(CADA_PROD!C323="","",IFERROR($J323/SUM($J$6:$J$1006),""))</f>
        <v/>
      </c>
      <c r="L323" s="183" t="str">
        <f>IF(CADA_PROD!C323="","",IFERROR(H323/SUM($H$6:$H$1006)+P323,""))</f>
        <v/>
      </c>
      <c r="M323" s="182" t="str">
        <f>IF(CADA_PROD!$C323="","",IFERROR(SUMIFS(MOVI_ENTR!M:M,MOVI_ENTR!D:D,D323)/SUMIFS(MOVI_ENTR!I:I,MOVI_ENTR!D:D,D323),0))</f>
        <v/>
      </c>
      <c r="N323" s="184" t="str">
        <f>IF(CADA_PROD!C323="","",G323/E323)</f>
        <v/>
      </c>
      <c r="O323" s="21" t="str">
        <f t="shared" si="9"/>
        <v/>
      </c>
      <c r="P323" s="21">
        <v>3.1799999999999998E-4</v>
      </c>
    </row>
    <row r="324" spans="3:16" ht="30" customHeight="1">
      <c r="C324" s="178" t="str">
        <f>IF(CADA_PROD!C324="","",CADA_PROD!C324)</f>
        <v/>
      </c>
      <c r="D324" s="179" t="str">
        <f>IF(CADA_PROD!D324="","",CADA_PROD!D324)</f>
        <v/>
      </c>
      <c r="E324" s="180" t="str">
        <f>IF(CADA_PROD!E324="","",CADA_PROD!E324)</f>
        <v/>
      </c>
      <c r="F324" s="180" t="str">
        <f>IF(CADA_PROD!D324="","",SUMIFS(MOVI_ENTR!I:I,MOVI_ENTR!D:D,D324))</f>
        <v/>
      </c>
      <c r="G324" s="180" t="str">
        <f>IF(CADA_PROD!C324="","",SUMIFS(MOVI_SAID!H:H,MOVI_SAID!D:D,D324))</f>
        <v/>
      </c>
      <c r="H324" s="180" t="str">
        <f t="shared" si="10"/>
        <v/>
      </c>
      <c r="I324" s="179" t="str">
        <f>IF(CADA_PROD!C324="","",IFERROR(IF(H324&lt;=0,"Sem estoque",IF(H324/E324&lt;0.25,"Quase sem estoque",IF(H324/E324&lt;1.2,"Estoque baixo",IF(H324/E324&lt;2,"Estoque moderado","Estoque confortável")))),""))</f>
        <v/>
      </c>
      <c r="J324" s="182" t="str">
        <f>IF(CADA_PROD!C324="","",SUMIFS(MOVI_ENTR!M:M,MOVI_ENTR!D:D,D324))</f>
        <v/>
      </c>
      <c r="K324" s="183" t="str">
        <f>IF(CADA_PROD!C324="","",IFERROR($J324/SUM($J$6:$J$1006),""))</f>
        <v/>
      </c>
      <c r="L324" s="183" t="str">
        <f>IF(CADA_PROD!C324="","",IFERROR(H324/SUM($H$6:$H$1006)+P324,""))</f>
        <v/>
      </c>
      <c r="M324" s="182" t="str">
        <f>IF(CADA_PROD!$C324="","",IFERROR(SUMIFS(MOVI_ENTR!M:M,MOVI_ENTR!D:D,D324)/SUMIFS(MOVI_ENTR!I:I,MOVI_ENTR!D:D,D324),0))</f>
        <v/>
      </c>
      <c r="N324" s="184" t="str">
        <f>IF(CADA_PROD!C324="","",G324/E324)</f>
        <v/>
      </c>
      <c r="O324" s="21" t="str">
        <f t="shared" si="9"/>
        <v/>
      </c>
      <c r="P324" s="21">
        <v>3.19E-4</v>
      </c>
    </row>
    <row r="325" spans="3:16" ht="30" customHeight="1">
      <c r="C325" s="178" t="str">
        <f>IF(CADA_PROD!C325="","",CADA_PROD!C325)</f>
        <v/>
      </c>
      <c r="D325" s="179" t="str">
        <f>IF(CADA_PROD!D325="","",CADA_PROD!D325)</f>
        <v/>
      </c>
      <c r="E325" s="180" t="str">
        <f>IF(CADA_PROD!E325="","",CADA_PROD!E325)</f>
        <v/>
      </c>
      <c r="F325" s="180" t="str">
        <f>IF(CADA_PROD!D325="","",SUMIFS(MOVI_ENTR!I:I,MOVI_ENTR!D:D,D325))</f>
        <v/>
      </c>
      <c r="G325" s="180" t="str">
        <f>IF(CADA_PROD!C325="","",SUMIFS(MOVI_SAID!H:H,MOVI_SAID!D:D,D325))</f>
        <v/>
      </c>
      <c r="H325" s="180" t="str">
        <f t="shared" si="10"/>
        <v/>
      </c>
      <c r="I325" s="179" t="str">
        <f>IF(CADA_PROD!C325="","",IFERROR(IF(H325&lt;=0,"Sem estoque",IF(H325/E325&lt;0.25,"Quase sem estoque",IF(H325/E325&lt;1.2,"Estoque baixo",IF(H325/E325&lt;2,"Estoque moderado","Estoque confortável")))),""))</f>
        <v/>
      </c>
      <c r="J325" s="182" t="str">
        <f>IF(CADA_PROD!C325="","",SUMIFS(MOVI_ENTR!M:M,MOVI_ENTR!D:D,D325))</f>
        <v/>
      </c>
      <c r="K325" s="183" t="str">
        <f>IF(CADA_PROD!C325="","",IFERROR($J325/SUM($J$6:$J$1006),""))</f>
        <v/>
      </c>
      <c r="L325" s="183" t="str">
        <f>IF(CADA_PROD!C325="","",IFERROR(H325/SUM($H$6:$H$1006)+P325,""))</f>
        <v/>
      </c>
      <c r="M325" s="182" t="str">
        <f>IF(CADA_PROD!$C325="","",IFERROR(SUMIFS(MOVI_ENTR!M:M,MOVI_ENTR!D:D,D325)/SUMIFS(MOVI_ENTR!I:I,MOVI_ENTR!D:D,D325),0))</f>
        <v/>
      </c>
      <c r="N325" s="184" t="str">
        <f>IF(CADA_PROD!C325="","",G325/E325)</f>
        <v/>
      </c>
      <c r="O325" s="21" t="str">
        <f t="shared" si="9"/>
        <v/>
      </c>
      <c r="P325" s="21">
        <v>3.2000000000000003E-4</v>
      </c>
    </row>
    <row r="326" spans="3:16" ht="30" customHeight="1">
      <c r="C326" s="178" t="str">
        <f>IF(CADA_PROD!C326="","",CADA_PROD!C326)</f>
        <v/>
      </c>
      <c r="D326" s="179" t="str">
        <f>IF(CADA_PROD!D326="","",CADA_PROD!D326)</f>
        <v/>
      </c>
      <c r="E326" s="180" t="str">
        <f>IF(CADA_PROD!E326="","",CADA_PROD!E326)</f>
        <v/>
      </c>
      <c r="F326" s="180" t="str">
        <f>IF(CADA_PROD!D326="","",SUMIFS(MOVI_ENTR!I:I,MOVI_ENTR!D:D,D326))</f>
        <v/>
      </c>
      <c r="G326" s="180" t="str">
        <f>IF(CADA_PROD!C326="","",SUMIFS(MOVI_SAID!H:H,MOVI_SAID!D:D,D326))</f>
        <v/>
      </c>
      <c r="H326" s="180" t="str">
        <f t="shared" si="10"/>
        <v/>
      </c>
      <c r="I326" s="179" t="str">
        <f>IF(CADA_PROD!C326="","",IFERROR(IF(H326&lt;=0,"Sem estoque",IF(H326/E326&lt;0.25,"Quase sem estoque",IF(H326/E326&lt;1.2,"Estoque baixo",IF(H326/E326&lt;2,"Estoque moderado","Estoque confortável")))),""))</f>
        <v/>
      </c>
      <c r="J326" s="182" t="str">
        <f>IF(CADA_PROD!C326="","",SUMIFS(MOVI_ENTR!M:M,MOVI_ENTR!D:D,D326))</f>
        <v/>
      </c>
      <c r="K326" s="183" t="str">
        <f>IF(CADA_PROD!C326="","",IFERROR($J326/SUM($J$6:$J$1006),""))</f>
        <v/>
      </c>
      <c r="L326" s="183" t="str">
        <f>IF(CADA_PROD!C326="","",IFERROR(H326/SUM($H$6:$H$1006)+P326,""))</f>
        <v/>
      </c>
      <c r="M326" s="182" t="str">
        <f>IF(CADA_PROD!$C326="","",IFERROR(SUMIFS(MOVI_ENTR!M:M,MOVI_ENTR!D:D,D326)/SUMIFS(MOVI_ENTR!I:I,MOVI_ENTR!D:D,D326),0))</f>
        <v/>
      </c>
      <c r="N326" s="184" t="str">
        <f>IF(CADA_PROD!C326="","",G326/E326)</f>
        <v/>
      </c>
      <c r="O326" s="21" t="str">
        <f t="shared" ref="O326:O389" si="11">IF(D326="","",H326&lt;E326)</f>
        <v/>
      </c>
      <c r="P326" s="21">
        <v>3.21E-4</v>
      </c>
    </row>
    <row r="327" spans="3:16" ht="30" customHeight="1">
      <c r="C327" s="178" t="str">
        <f>IF(CADA_PROD!C327="","",CADA_PROD!C327)</f>
        <v/>
      </c>
      <c r="D327" s="179" t="str">
        <f>IF(CADA_PROD!D327="","",CADA_PROD!D327)</f>
        <v/>
      </c>
      <c r="E327" s="180" t="str">
        <f>IF(CADA_PROD!E327="","",CADA_PROD!E327)</f>
        <v/>
      </c>
      <c r="F327" s="180" t="str">
        <f>IF(CADA_PROD!D327="","",SUMIFS(MOVI_ENTR!I:I,MOVI_ENTR!D:D,D327))</f>
        <v/>
      </c>
      <c r="G327" s="180" t="str">
        <f>IF(CADA_PROD!C327="","",SUMIFS(MOVI_SAID!H:H,MOVI_SAID!D:D,D327))</f>
        <v/>
      </c>
      <c r="H327" s="180" t="str">
        <f t="shared" ref="H327:H390" si="12">IFERROR(F327-G327,"")</f>
        <v/>
      </c>
      <c r="I327" s="179" t="str">
        <f>IF(CADA_PROD!C327="","",IFERROR(IF(H327&lt;=0,"Sem estoque",IF(H327/E327&lt;0.25,"Quase sem estoque",IF(H327/E327&lt;1.2,"Estoque baixo",IF(H327/E327&lt;2,"Estoque moderado","Estoque confortável")))),""))</f>
        <v/>
      </c>
      <c r="J327" s="182" t="str">
        <f>IF(CADA_PROD!C327="","",SUMIFS(MOVI_ENTR!M:M,MOVI_ENTR!D:D,D327))</f>
        <v/>
      </c>
      <c r="K327" s="183" t="str">
        <f>IF(CADA_PROD!C327="","",IFERROR($J327/SUM($J$6:$J$1006),""))</f>
        <v/>
      </c>
      <c r="L327" s="183" t="str">
        <f>IF(CADA_PROD!C327="","",IFERROR(H327/SUM($H$6:$H$1006)+P327,""))</f>
        <v/>
      </c>
      <c r="M327" s="182" t="str">
        <f>IF(CADA_PROD!$C327="","",IFERROR(SUMIFS(MOVI_ENTR!M:M,MOVI_ENTR!D:D,D327)/SUMIFS(MOVI_ENTR!I:I,MOVI_ENTR!D:D,D327),0))</f>
        <v/>
      </c>
      <c r="N327" s="184" t="str">
        <f>IF(CADA_PROD!C327="","",G327/E327)</f>
        <v/>
      </c>
      <c r="O327" s="21" t="str">
        <f t="shared" si="11"/>
        <v/>
      </c>
      <c r="P327" s="21">
        <v>3.2200000000000002E-4</v>
      </c>
    </row>
    <row r="328" spans="3:16" ht="30" customHeight="1">
      <c r="C328" s="178" t="str">
        <f>IF(CADA_PROD!C328="","",CADA_PROD!C328)</f>
        <v/>
      </c>
      <c r="D328" s="179" t="str">
        <f>IF(CADA_PROD!D328="","",CADA_PROD!D328)</f>
        <v/>
      </c>
      <c r="E328" s="180" t="str">
        <f>IF(CADA_PROD!E328="","",CADA_PROD!E328)</f>
        <v/>
      </c>
      <c r="F328" s="180" t="str">
        <f>IF(CADA_PROD!D328="","",SUMIFS(MOVI_ENTR!I:I,MOVI_ENTR!D:D,D328))</f>
        <v/>
      </c>
      <c r="G328" s="180" t="str">
        <f>IF(CADA_PROD!C328="","",SUMIFS(MOVI_SAID!H:H,MOVI_SAID!D:D,D328))</f>
        <v/>
      </c>
      <c r="H328" s="180" t="str">
        <f t="shared" si="12"/>
        <v/>
      </c>
      <c r="I328" s="179" t="str">
        <f>IF(CADA_PROD!C328="","",IFERROR(IF(H328&lt;=0,"Sem estoque",IF(H328/E328&lt;0.25,"Quase sem estoque",IF(H328/E328&lt;1.2,"Estoque baixo",IF(H328/E328&lt;2,"Estoque moderado","Estoque confortável")))),""))</f>
        <v/>
      </c>
      <c r="J328" s="182" t="str">
        <f>IF(CADA_PROD!C328="","",SUMIFS(MOVI_ENTR!M:M,MOVI_ENTR!D:D,D328))</f>
        <v/>
      </c>
      <c r="K328" s="183" t="str">
        <f>IF(CADA_PROD!C328="","",IFERROR($J328/SUM($J$6:$J$1006),""))</f>
        <v/>
      </c>
      <c r="L328" s="183" t="str">
        <f>IF(CADA_PROD!C328="","",IFERROR(H328/SUM($H$6:$H$1006)+P328,""))</f>
        <v/>
      </c>
      <c r="M328" s="182" t="str">
        <f>IF(CADA_PROD!$C328="","",IFERROR(SUMIFS(MOVI_ENTR!M:M,MOVI_ENTR!D:D,D328)/SUMIFS(MOVI_ENTR!I:I,MOVI_ENTR!D:D,D328),0))</f>
        <v/>
      </c>
      <c r="N328" s="184" t="str">
        <f>IF(CADA_PROD!C328="","",G328/E328)</f>
        <v/>
      </c>
      <c r="O328" s="21" t="str">
        <f t="shared" si="11"/>
        <v/>
      </c>
      <c r="P328" s="21">
        <v>3.2299999999999999E-4</v>
      </c>
    </row>
    <row r="329" spans="3:16" ht="30" customHeight="1">
      <c r="C329" s="178" t="str">
        <f>IF(CADA_PROD!C329="","",CADA_PROD!C329)</f>
        <v/>
      </c>
      <c r="D329" s="179" t="str">
        <f>IF(CADA_PROD!D329="","",CADA_PROD!D329)</f>
        <v/>
      </c>
      <c r="E329" s="180" t="str">
        <f>IF(CADA_PROD!E329="","",CADA_PROD!E329)</f>
        <v/>
      </c>
      <c r="F329" s="180" t="str">
        <f>IF(CADA_PROD!D329="","",SUMIFS(MOVI_ENTR!I:I,MOVI_ENTR!D:D,D329))</f>
        <v/>
      </c>
      <c r="G329" s="180" t="str">
        <f>IF(CADA_PROD!C329="","",SUMIFS(MOVI_SAID!H:H,MOVI_SAID!D:D,D329))</f>
        <v/>
      </c>
      <c r="H329" s="180" t="str">
        <f t="shared" si="12"/>
        <v/>
      </c>
      <c r="I329" s="179" t="str">
        <f>IF(CADA_PROD!C329="","",IFERROR(IF(H329&lt;=0,"Sem estoque",IF(H329/E329&lt;0.25,"Quase sem estoque",IF(H329/E329&lt;1.2,"Estoque baixo",IF(H329/E329&lt;2,"Estoque moderado","Estoque confortável")))),""))</f>
        <v/>
      </c>
      <c r="J329" s="182" t="str">
        <f>IF(CADA_PROD!C329="","",SUMIFS(MOVI_ENTR!M:M,MOVI_ENTR!D:D,D329))</f>
        <v/>
      </c>
      <c r="K329" s="183" t="str">
        <f>IF(CADA_PROD!C329="","",IFERROR($J329/SUM($J$6:$J$1006),""))</f>
        <v/>
      </c>
      <c r="L329" s="183" t="str">
        <f>IF(CADA_PROD!C329="","",IFERROR(H329/SUM($H$6:$H$1006)+P329,""))</f>
        <v/>
      </c>
      <c r="M329" s="182" t="str">
        <f>IF(CADA_PROD!$C329="","",IFERROR(SUMIFS(MOVI_ENTR!M:M,MOVI_ENTR!D:D,D329)/SUMIFS(MOVI_ENTR!I:I,MOVI_ENTR!D:D,D329),0))</f>
        <v/>
      </c>
      <c r="N329" s="184" t="str">
        <f>IF(CADA_PROD!C329="","",G329/E329)</f>
        <v/>
      </c>
      <c r="O329" s="21" t="str">
        <f t="shared" si="11"/>
        <v/>
      </c>
      <c r="P329" s="21">
        <v>3.2400000000000001E-4</v>
      </c>
    </row>
    <row r="330" spans="3:16" ht="30" customHeight="1">
      <c r="C330" s="178" t="str">
        <f>IF(CADA_PROD!C330="","",CADA_PROD!C330)</f>
        <v/>
      </c>
      <c r="D330" s="179" t="str">
        <f>IF(CADA_PROD!D330="","",CADA_PROD!D330)</f>
        <v/>
      </c>
      <c r="E330" s="180" t="str">
        <f>IF(CADA_PROD!E330="","",CADA_PROD!E330)</f>
        <v/>
      </c>
      <c r="F330" s="180" t="str">
        <f>IF(CADA_PROD!D330="","",SUMIFS(MOVI_ENTR!I:I,MOVI_ENTR!D:D,D330))</f>
        <v/>
      </c>
      <c r="G330" s="180" t="str">
        <f>IF(CADA_PROD!C330="","",SUMIFS(MOVI_SAID!H:H,MOVI_SAID!D:D,D330))</f>
        <v/>
      </c>
      <c r="H330" s="180" t="str">
        <f t="shared" si="12"/>
        <v/>
      </c>
      <c r="I330" s="179" t="str">
        <f>IF(CADA_PROD!C330="","",IFERROR(IF(H330&lt;=0,"Sem estoque",IF(H330/E330&lt;0.25,"Quase sem estoque",IF(H330/E330&lt;1.2,"Estoque baixo",IF(H330/E330&lt;2,"Estoque moderado","Estoque confortável")))),""))</f>
        <v/>
      </c>
      <c r="J330" s="182" t="str">
        <f>IF(CADA_PROD!C330="","",SUMIFS(MOVI_ENTR!M:M,MOVI_ENTR!D:D,D330))</f>
        <v/>
      </c>
      <c r="K330" s="183" t="str">
        <f>IF(CADA_PROD!C330="","",IFERROR($J330/SUM($J$6:$J$1006),""))</f>
        <v/>
      </c>
      <c r="L330" s="183" t="str">
        <f>IF(CADA_PROD!C330="","",IFERROR(H330/SUM($H$6:$H$1006)+P330,""))</f>
        <v/>
      </c>
      <c r="M330" s="182" t="str">
        <f>IF(CADA_PROD!$C330="","",IFERROR(SUMIFS(MOVI_ENTR!M:M,MOVI_ENTR!D:D,D330)/SUMIFS(MOVI_ENTR!I:I,MOVI_ENTR!D:D,D330),0))</f>
        <v/>
      </c>
      <c r="N330" s="184" t="str">
        <f>IF(CADA_PROD!C330="","",G330/E330)</f>
        <v/>
      </c>
      <c r="O330" s="21" t="str">
        <f t="shared" si="11"/>
        <v/>
      </c>
      <c r="P330" s="21">
        <v>3.2499999999999999E-4</v>
      </c>
    </row>
    <row r="331" spans="3:16" ht="30" customHeight="1">
      <c r="C331" s="178" t="str">
        <f>IF(CADA_PROD!C331="","",CADA_PROD!C331)</f>
        <v/>
      </c>
      <c r="D331" s="179" t="str">
        <f>IF(CADA_PROD!D331="","",CADA_PROD!D331)</f>
        <v/>
      </c>
      <c r="E331" s="180" t="str">
        <f>IF(CADA_PROD!E331="","",CADA_PROD!E331)</f>
        <v/>
      </c>
      <c r="F331" s="180" t="str">
        <f>IF(CADA_PROD!D331="","",SUMIFS(MOVI_ENTR!I:I,MOVI_ENTR!D:D,D331))</f>
        <v/>
      </c>
      <c r="G331" s="180" t="str">
        <f>IF(CADA_PROD!C331="","",SUMIFS(MOVI_SAID!H:H,MOVI_SAID!D:D,D331))</f>
        <v/>
      </c>
      <c r="H331" s="180" t="str">
        <f t="shared" si="12"/>
        <v/>
      </c>
      <c r="I331" s="179" t="str">
        <f>IF(CADA_PROD!C331="","",IFERROR(IF(H331&lt;=0,"Sem estoque",IF(H331/E331&lt;0.25,"Quase sem estoque",IF(H331/E331&lt;1.2,"Estoque baixo",IF(H331/E331&lt;2,"Estoque moderado","Estoque confortável")))),""))</f>
        <v/>
      </c>
      <c r="J331" s="182" t="str">
        <f>IF(CADA_PROD!C331="","",SUMIFS(MOVI_ENTR!M:M,MOVI_ENTR!D:D,D331))</f>
        <v/>
      </c>
      <c r="K331" s="183" t="str">
        <f>IF(CADA_PROD!C331="","",IFERROR($J331/SUM($J$6:$J$1006),""))</f>
        <v/>
      </c>
      <c r="L331" s="183" t="str">
        <f>IF(CADA_PROD!C331="","",IFERROR(H331/SUM($H$6:$H$1006)+P331,""))</f>
        <v/>
      </c>
      <c r="M331" s="182" t="str">
        <f>IF(CADA_PROD!$C331="","",IFERROR(SUMIFS(MOVI_ENTR!M:M,MOVI_ENTR!D:D,D331)/SUMIFS(MOVI_ENTR!I:I,MOVI_ENTR!D:D,D331),0))</f>
        <v/>
      </c>
      <c r="N331" s="184" t="str">
        <f>IF(CADA_PROD!C331="","",G331/E331)</f>
        <v/>
      </c>
      <c r="O331" s="21" t="str">
        <f t="shared" si="11"/>
        <v/>
      </c>
      <c r="P331" s="21">
        <v>3.2600000000000001E-4</v>
      </c>
    </row>
    <row r="332" spans="3:16" ht="30" customHeight="1">
      <c r="C332" s="178" t="str">
        <f>IF(CADA_PROD!C332="","",CADA_PROD!C332)</f>
        <v/>
      </c>
      <c r="D332" s="179" t="str">
        <f>IF(CADA_PROD!D332="","",CADA_PROD!D332)</f>
        <v/>
      </c>
      <c r="E332" s="180" t="str">
        <f>IF(CADA_PROD!E332="","",CADA_PROD!E332)</f>
        <v/>
      </c>
      <c r="F332" s="180" t="str">
        <f>IF(CADA_PROD!D332="","",SUMIFS(MOVI_ENTR!I:I,MOVI_ENTR!D:D,D332))</f>
        <v/>
      </c>
      <c r="G332" s="180" t="str">
        <f>IF(CADA_PROD!C332="","",SUMIFS(MOVI_SAID!H:H,MOVI_SAID!D:D,D332))</f>
        <v/>
      </c>
      <c r="H332" s="180" t="str">
        <f t="shared" si="12"/>
        <v/>
      </c>
      <c r="I332" s="179" t="str">
        <f>IF(CADA_PROD!C332="","",IFERROR(IF(H332&lt;=0,"Sem estoque",IF(H332/E332&lt;0.25,"Quase sem estoque",IF(H332/E332&lt;1.2,"Estoque baixo",IF(H332/E332&lt;2,"Estoque moderado","Estoque confortável")))),""))</f>
        <v/>
      </c>
      <c r="J332" s="182" t="str">
        <f>IF(CADA_PROD!C332="","",SUMIFS(MOVI_ENTR!M:M,MOVI_ENTR!D:D,D332))</f>
        <v/>
      </c>
      <c r="K332" s="183" t="str">
        <f>IF(CADA_PROD!C332="","",IFERROR($J332/SUM($J$6:$J$1006),""))</f>
        <v/>
      </c>
      <c r="L332" s="183" t="str">
        <f>IF(CADA_PROD!C332="","",IFERROR(H332/SUM($H$6:$H$1006)+P332,""))</f>
        <v/>
      </c>
      <c r="M332" s="182" t="str">
        <f>IF(CADA_PROD!$C332="","",IFERROR(SUMIFS(MOVI_ENTR!M:M,MOVI_ENTR!D:D,D332)/SUMIFS(MOVI_ENTR!I:I,MOVI_ENTR!D:D,D332),0))</f>
        <v/>
      </c>
      <c r="N332" s="184" t="str">
        <f>IF(CADA_PROD!C332="","",G332/E332)</f>
        <v/>
      </c>
      <c r="O332" s="21" t="str">
        <f t="shared" si="11"/>
        <v/>
      </c>
      <c r="P332" s="21">
        <v>3.2699999999999998E-4</v>
      </c>
    </row>
    <row r="333" spans="3:16" ht="30" customHeight="1">
      <c r="C333" s="178" t="str">
        <f>IF(CADA_PROD!C333="","",CADA_PROD!C333)</f>
        <v/>
      </c>
      <c r="D333" s="179" t="str">
        <f>IF(CADA_PROD!D333="","",CADA_PROD!D333)</f>
        <v/>
      </c>
      <c r="E333" s="180" t="str">
        <f>IF(CADA_PROD!E333="","",CADA_PROD!E333)</f>
        <v/>
      </c>
      <c r="F333" s="180" t="str">
        <f>IF(CADA_PROD!D333="","",SUMIFS(MOVI_ENTR!I:I,MOVI_ENTR!D:D,D333))</f>
        <v/>
      </c>
      <c r="G333" s="180" t="str">
        <f>IF(CADA_PROD!C333="","",SUMIFS(MOVI_SAID!H:H,MOVI_SAID!D:D,D333))</f>
        <v/>
      </c>
      <c r="H333" s="180" t="str">
        <f t="shared" si="12"/>
        <v/>
      </c>
      <c r="I333" s="179" t="str">
        <f>IF(CADA_PROD!C333="","",IFERROR(IF(H333&lt;=0,"Sem estoque",IF(H333/E333&lt;0.25,"Quase sem estoque",IF(H333/E333&lt;1.2,"Estoque baixo",IF(H333/E333&lt;2,"Estoque moderado","Estoque confortável")))),""))</f>
        <v/>
      </c>
      <c r="J333" s="182" t="str">
        <f>IF(CADA_PROD!C333="","",SUMIFS(MOVI_ENTR!M:M,MOVI_ENTR!D:D,D333))</f>
        <v/>
      </c>
      <c r="K333" s="183" t="str">
        <f>IF(CADA_PROD!C333="","",IFERROR($J333/SUM($J$6:$J$1006),""))</f>
        <v/>
      </c>
      <c r="L333" s="183" t="str">
        <f>IF(CADA_PROD!C333="","",IFERROR(H333/SUM($H$6:$H$1006)+P333,""))</f>
        <v/>
      </c>
      <c r="M333" s="182" t="str">
        <f>IF(CADA_PROD!$C333="","",IFERROR(SUMIFS(MOVI_ENTR!M:M,MOVI_ENTR!D:D,D333)/SUMIFS(MOVI_ENTR!I:I,MOVI_ENTR!D:D,D333),0))</f>
        <v/>
      </c>
      <c r="N333" s="184" t="str">
        <f>IF(CADA_PROD!C333="","",G333/E333)</f>
        <v/>
      </c>
      <c r="O333" s="21" t="str">
        <f t="shared" si="11"/>
        <v/>
      </c>
      <c r="P333" s="21">
        <v>3.28E-4</v>
      </c>
    </row>
    <row r="334" spans="3:16" ht="30" customHeight="1">
      <c r="C334" s="178" t="str">
        <f>IF(CADA_PROD!C334="","",CADA_PROD!C334)</f>
        <v/>
      </c>
      <c r="D334" s="179" t="str">
        <f>IF(CADA_PROD!D334="","",CADA_PROD!D334)</f>
        <v/>
      </c>
      <c r="E334" s="180" t="str">
        <f>IF(CADA_PROD!E334="","",CADA_PROD!E334)</f>
        <v/>
      </c>
      <c r="F334" s="180" t="str">
        <f>IF(CADA_PROD!D334="","",SUMIFS(MOVI_ENTR!I:I,MOVI_ENTR!D:D,D334))</f>
        <v/>
      </c>
      <c r="G334" s="180" t="str">
        <f>IF(CADA_PROD!C334="","",SUMIFS(MOVI_SAID!H:H,MOVI_SAID!D:D,D334))</f>
        <v/>
      </c>
      <c r="H334" s="180" t="str">
        <f t="shared" si="12"/>
        <v/>
      </c>
      <c r="I334" s="179" t="str">
        <f>IF(CADA_PROD!C334="","",IFERROR(IF(H334&lt;=0,"Sem estoque",IF(H334/E334&lt;0.25,"Quase sem estoque",IF(H334/E334&lt;1.2,"Estoque baixo",IF(H334/E334&lt;2,"Estoque moderado","Estoque confortável")))),""))</f>
        <v/>
      </c>
      <c r="J334" s="182" t="str">
        <f>IF(CADA_PROD!C334="","",SUMIFS(MOVI_ENTR!M:M,MOVI_ENTR!D:D,D334))</f>
        <v/>
      </c>
      <c r="K334" s="183" t="str">
        <f>IF(CADA_PROD!C334="","",IFERROR($J334/SUM($J$6:$J$1006),""))</f>
        <v/>
      </c>
      <c r="L334" s="183" t="str">
        <f>IF(CADA_PROD!C334="","",IFERROR(H334/SUM($H$6:$H$1006)+P334,""))</f>
        <v/>
      </c>
      <c r="M334" s="182" t="str">
        <f>IF(CADA_PROD!$C334="","",IFERROR(SUMIFS(MOVI_ENTR!M:M,MOVI_ENTR!D:D,D334)/SUMIFS(MOVI_ENTR!I:I,MOVI_ENTR!D:D,D334),0))</f>
        <v/>
      </c>
      <c r="N334" s="184" t="str">
        <f>IF(CADA_PROD!C334="","",G334/E334)</f>
        <v/>
      </c>
      <c r="O334" s="21" t="str">
        <f t="shared" si="11"/>
        <v/>
      </c>
      <c r="P334" s="21">
        <v>3.2899999999999997E-4</v>
      </c>
    </row>
    <row r="335" spans="3:16" ht="30" customHeight="1">
      <c r="C335" s="178" t="str">
        <f>IF(CADA_PROD!C335="","",CADA_PROD!C335)</f>
        <v/>
      </c>
      <c r="D335" s="179" t="str">
        <f>IF(CADA_PROD!D335="","",CADA_PROD!D335)</f>
        <v/>
      </c>
      <c r="E335" s="180" t="str">
        <f>IF(CADA_PROD!E335="","",CADA_PROD!E335)</f>
        <v/>
      </c>
      <c r="F335" s="180" t="str">
        <f>IF(CADA_PROD!D335="","",SUMIFS(MOVI_ENTR!I:I,MOVI_ENTR!D:D,D335))</f>
        <v/>
      </c>
      <c r="G335" s="180" t="str">
        <f>IF(CADA_PROD!C335="","",SUMIFS(MOVI_SAID!H:H,MOVI_SAID!D:D,D335))</f>
        <v/>
      </c>
      <c r="H335" s="180" t="str">
        <f t="shared" si="12"/>
        <v/>
      </c>
      <c r="I335" s="179" t="str">
        <f>IF(CADA_PROD!C335="","",IFERROR(IF(H335&lt;=0,"Sem estoque",IF(H335/E335&lt;0.25,"Quase sem estoque",IF(H335/E335&lt;1.2,"Estoque baixo",IF(H335/E335&lt;2,"Estoque moderado","Estoque confortável")))),""))</f>
        <v/>
      </c>
      <c r="J335" s="182" t="str">
        <f>IF(CADA_PROD!C335="","",SUMIFS(MOVI_ENTR!M:M,MOVI_ENTR!D:D,D335))</f>
        <v/>
      </c>
      <c r="K335" s="183" t="str">
        <f>IF(CADA_PROD!C335="","",IFERROR($J335/SUM($J$6:$J$1006),""))</f>
        <v/>
      </c>
      <c r="L335" s="183" t="str">
        <f>IF(CADA_PROD!C335="","",IFERROR(H335/SUM($H$6:$H$1006)+P335,""))</f>
        <v/>
      </c>
      <c r="M335" s="182" t="str">
        <f>IF(CADA_PROD!$C335="","",IFERROR(SUMIFS(MOVI_ENTR!M:M,MOVI_ENTR!D:D,D335)/SUMIFS(MOVI_ENTR!I:I,MOVI_ENTR!D:D,D335),0))</f>
        <v/>
      </c>
      <c r="N335" s="184" t="str">
        <f>IF(CADA_PROD!C335="","",G335/E335)</f>
        <v/>
      </c>
      <c r="O335" s="21" t="str">
        <f t="shared" si="11"/>
        <v/>
      </c>
      <c r="P335" s="21">
        <v>3.3E-4</v>
      </c>
    </row>
    <row r="336" spans="3:16" ht="30" customHeight="1">
      <c r="C336" s="178" t="str">
        <f>IF(CADA_PROD!C336="","",CADA_PROD!C336)</f>
        <v/>
      </c>
      <c r="D336" s="179" t="str">
        <f>IF(CADA_PROD!D336="","",CADA_PROD!D336)</f>
        <v/>
      </c>
      <c r="E336" s="180" t="str">
        <f>IF(CADA_PROD!E336="","",CADA_PROD!E336)</f>
        <v/>
      </c>
      <c r="F336" s="180" t="str">
        <f>IF(CADA_PROD!D336="","",SUMIFS(MOVI_ENTR!I:I,MOVI_ENTR!D:D,D336))</f>
        <v/>
      </c>
      <c r="G336" s="180" t="str">
        <f>IF(CADA_PROD!C336="","",SUMIFS(MOVI_SAID!H:H,MOVI_SAID!D:D,D336))</f>
        <v/>
      </c>
      <c r="H336" s="180" t="str">
        <f t="shared" si="12"/>
        <v/>
      </c>
      <c r="I336" s="179" t="str">
        <f>IF(CADA_PROD!C336="","",IFERROR(IF(H336&lt;=0,"Sem estoque",IF(H336/E336&lt;0.25,"Quase sem estoque",IF(H336/E336&lt;1.2,"Estoque baixo",IF(H336/E336&lt;2,"Estoque moderado","Estoque confortável")))),""))</f>
        <v/>
      </c>
      <c r="J336" s="182" t="str">
        <f>IF(CADA_PROD!C336="","",SUMIFS(MOVI_ENTR!M:M,MOVI_ENTR!D:D,D336))</f>
        <v/>
      </c>
      <c r="K336" s="183" t="str">
        <f>IF(CADA_PROD!C336="","",IFERROR($J336/SUM($J$6:$J$1006),""))</f>
        <v/>
      </c>
      <c r="L336" s="183" t="str">
        <f>IF(CADA_PROD!C336="","",IFERROR(H336/SUM($H$6:$H$1006)+P336,""))</f>
        <v/>
      </c>
      <c r="M336" s="182" t="str">
        <f>IF(CADA_PROD!$C336="","",IFERROR(SUMIFS(MOVI_ENTR!M:M,MOVI_ENTR!D:D,D336)/SUMIFS(MOVI_ENTR!I:I,MOVI_ENTR!D:D,D336),0))</f>
        <v/>
      </c>
      <c r="N336" s="184" t="str">
        <f>IF(CADA_PROD!C336="","",G336/E336)</f>
        <v/>
      </c>
      <c r="O336" s="21" t="str">
        <f t="shared" si="11"/>
        <v/>
      </c>
      <c r="P336" s="21">
        <v>3.3100000000000002E-4</v>
      </c>
    </row>
    <row r="337" spans="3:16" ht="30" customHeight="1">
      <c r="C337" s="178" t="str">
        <f>IF(CADA_PROD!C337="","",CADA_PROD!C337)</f>
        <v/>
      </c>
      <c r="D337" s="179" t="str">
        <f>IF(CADA_PROD!D337="","",CADA_PROD!D337)</f>
        <v/>
      </c>
      <c r="E337" s="180" t="str">
        <f>IF(CADA_PROD!E337="","",CADA_PROD!E337)</f>
        <v/>
      </c>
      <c r="F337" s="180" t="str">
        <f>IF(CADA_PROD!D337="","",SUMIFS(MOVI_ENTR!I:I,MOVI_ENTR!D:D,D337))</f>
        <v/>
      </c>
      <c r="G337" s="180" t="str">
        <f>IF(CADA_PROD!C337="","",SUMIFS(MOVI_SAID!H:H,MOVI_SAID!D:D,D337))</f>
        <v/>
      </c>
      <c r="H337" s="180" t="str">
        <f t="shared" si="12"/>
        <v/>
      </c>
      <c r="I337" s="179" t="str">
        <f>IF(CADA_PROD!C337="","",IFERROR(IF(H337&lt;=0,"Sem estoque",IF(H337/E337&lt;0.25,"Quase sem estoque",IF(H337/E337&lt;1.2,"Estoque baixo",IF(H337/E337&lt;2,"Estoque moderado","Estoque confortável")))),""))</f>
        <v/>
      </c>
      <c r="J337" s="182" t="str">
        <f>IF(CADA_PROD!C337="","",SUMIFS(MOVI_ENTR!M:M,MOVI_ENTR!D:D,D337))</f>
        <v/>
      </c>
      <c r="K337" s="183" t="str">
        <f>IF(CADA_PROD!C337="","",IFERROR($J337/SUM($J$6:$J$1006),""))</f>
        <v/>
      </c>
      <c r="L337" s="183" t="str">
        <f>IF(CADA_PROD!C337="","",IFERROR(H337/SUM($H$6:$H$1006)+P337,""))</f>
        <v/>
      </c>
      <c r="M337" s="182" t="str">
        <f>IF(CADA_PROD!$C337="","",IFERROR(SUMIFS(MOVI_ENTR!M:M,MOVI_ENTR!D:D,D337)/SUMIFS(MOVI_ENTR!I:I,MOVI_ENTR!D:D,D337),0))</f>
        <v/>
      </c>
      <c r="N337" s="184" t="str">
        <f>IF(CADA_PROD!C337="","",G337/E337)</f>
        <v/>
      </c>
      <c r="O337" s="21" t="str">
        <f t="shared" si="11"/>
        <v/>
      </c>
      <c r="P337" s="21">
        <v>3.3199999999999999E-4</v>
      </c>
    </row>
    <row r="338" spans="3:16" ht="30" customHeight="1">
      <c r="C338" s="178" t="str">
        <f>IF(CADA_PROD!C338="","",CADA_PROD!C338)</f>
        <v/>
      </c>
      <c r="D338" s="179" t="str">
        <f>IF(CADA_PROD!D338="","",CADA_PROD!D338)</f>
        <v/>
      </c>
      <c r="E338" s="180" t="str">
        <f>IF(CADA_PROD!E338="","",CADA_PROD!E338)</f>
        <v/>
      </c>
      <c r="F338" s="180" t="str">
        <f>IF(CADA_PROD!D338="","",SUMIFS(MOVI_ENTR!I:I,MOVI_ENTR!D:D,D338))</f>
        <v/>
      </c>
      <c r="G338" s="180" t="str">
        <f>IF(CADA_PROD!C338="","",SUMIFS(MOVI_SAID!H:H,MOVI_SAID!D:D,D338))</f>
        <v/>
      </c>
      <c r="H338" s="180" t="str">
        <f t="shared" si="12"/>
        <v/>
      </c>
      <c r="I338" s="179" t="str">
        <f>IF(CADA_PROD!C338="","",IFERROR(IF(H338&lt;=0,"Sem estoque",IF(H338/E338&lt;0.25,"Quase sem estoque",IF(H338/E338&lt;1.2,"Estoque baixo",IF(H338/E338&lt;2,"Estoque moderado","Estoque confortável")))),""))</f>
        <v/>
      </c>
      <c r="J338" s="182" t="str">
        <f>IF(CADA_PROD!C338="","",SUMIFS(MOVI_ENTR!M:M,MOVI_ENTR!D:D,D338))</f>
        <v/>
      </c>
      <c r="K338" s="183" t="str">
        <f>IF(CADA_PROD!C338="","",IFERROR($J338/SUM($J$6:$J$1006),""))</f>
        <v/>
      </c>
      <c r="L338" s="183" t="str">
        <f>IF(CADA_PROD!C338="","",IFERROR(H338/SUM($H$6:$H$1006)+P338,""))</f>
        <v/>
      </c>
      <c r="M338" s="182" t="str">
        <f>IF(CADA_PROD!$C338="","",IFERROR(SUMIFS(MOVI_ENTR!M:M,MOVI_ENTR!D:D,D338)/SUMIFS(MOVI_ENTR!I:I,MOVI_ENTR!D:D,D338),0))</f>
        <v/>
      </c>
      <c r="N338" s="184" t="str">
        <f>IF(CADA_PROD!C338="","",G338/E338)</f>
        <v/>
      </c>
      <c r="O338" s="21" t="str">
        <f t="shared" si="11"/>
        <v/>
      </c>
      <c r="P338" s="21">
        <v>3.3300000000000002E-4</v>
      </c>
    </row>
    <row r="339" spans="3:16" ht="30" customHeight="1">
      <c r="C339" s="178" t="str">
        <f>IF(CADA_PROD!C339="","",CADA_PROD!C339)</f>
        <v/>
      </c>
      <c r="D339" s="179" t="str">
        <f>IF(CADA_PROD!D339="","",CADA_PROD!D339)</f>
        <v/>
      </c>
      <c r="E339" s="180" t="str">
        <f>IF(CADA_PROD!E339="","",CADA_PROD!E339)</f>
        <v/>
      </c>
      <c r="F339" s="180" t="str">
        <f>IF(CADA_PROD!D339="","",SUMIFS(MOVI_ENTR!I:I,MOVI_ENTR!D:D,D339))</f>
        <v/>
      </c>
      <c r="G339" s="180" t="str">
        <f>IF(CADA_PROD!C339="","",SUMIFS(MOVI_SAID!H:H,MOVI_SAID!D:D,D339))</f>
        <v/>
      </c>
      <c r="H339" s="180" t="str">
        <f t="shared" si="12"/>
        <v/>
      </c>
      <c r="I339" s="179" t="str">
        <f>IF(CADA_PROD!C339="","",IFERROR(IF(H339&lt;=0,"Sem estoque",IF(H339/E339&lt;0.25,"Quase sem estoque",IF(H339/E339&lt;1.2,"Estoque baixo",IF(H339/E339&lt;2,"Estoque moderado","Estoque confortável")))),""))</f>
        <v/>
      </c>
      <c r="J339" s="182" t="str">
        <f>IF(CADA_PROD!C339="","",SUMIFS(MOVI_ENTR!M:M,MOVI_ENTR!D:D,D339))</f>
        <v/>
      </c>
      <c r="K339" s="183" t="str">
        <f>IF(CADA_PROD!C339="","",IFERROR($J339/SUM($J$6:$J$1006),""))</f>
        <v/>
      </c>
      <c r="L339" s="183" t="str">
        <f>IF(CADA_PROD!C339="","",IFERROR(H339/SUM($H$6:$H$1006)+P339,""))</f>
        <v/>
      </c>
      <c r="M339" s="182" t="str">
        <f>IF(CADA_PROD!$C339="","",IFERROR(SUMIFS(MOVI_ENTR!M:M,MOVI_ENTR!D:D,D339)/SUMIFS(MOVI_ENTR!I:I,MOVI_ENTR!D:D,D339),0))</f>
        <v/>
      </c>
      <c r="N339" s="184" t="str">
        <f>IF(CADA_PROD!C339="","",G339/E339)</f>
        <v/>
      </c>
      <c r="O339" s="21" t="str">
        <f t="shared" si="11"/>
        <v/>
      </c>
      <c r="P339" s="21">
        <v>3.3399999999999999E-4</v>
      </c>
    </row>
    <row r="340" spans="3:16" ht="30" customHeight="1">
      <c r="C340" s="178" t="str">
        <f>IF(CADA_PROD!C340="","",CADA_PROD!C340)</f>
        <v/>
      </c>
      <c r="D340" s="179" t="str">
        <f>IF(CADA_PROD!D340="","",CADA_PROD!D340)</f>
        <v/>
      </c>
      <c r="E340" s="180" t="str">
        <f>IF(CADA_PROD!E340="","",CADA_PROD!E340)</f>
        <v/>
      </c>
      <c r="F340" s="180" t="str">
        <f>IF(CADA_PROD!D340="","",SUMIFS(MOVI_ENTR!I:I,MOVI_ENTR!D:D,D340))</f>
        <v/>
      </c>
      <c r="G340" s="180" t="str">
        <f>IF(CADA_PROD!C340="","",SUMIFS(MOVI_SAID!H:H,MOVI_SAID!D:D,D340))</f>
        <v/>
      </c>
      <c r="H340" s="180" t="str">
        <f t="shared" si="12"/>
        <v/>
      </c>
      <c r="I340" s="179" t="str">
        <f>IF(CADA_PROD!C340="","",IFERROR(IF(H340&lt;=0,"Sem estoque",IF(H340/E340&lt;0.25,"Quase sem estoque",IF(H340/E340&lt;1.2,"Estoque baixo",IF(H340/E340&lt;2,"Estoque moderado","Estoque confortável")))),""))</f>
        <v/>
      </c>
      <c r="J340" s="182" t="str">
        <f>IF(CADA_PROD!C340="","",SUMIFS(MOVI_ENTR!M:M,MOVI_ENTR!D:D,D340))</f>
        <v/>
      </c>
      <c r="K340" s="183" t="str">
        <f>IF(CADA_PROD!C340="","",IFERROR($J340/SUM($J$6:$J$1006),""))</f>
        <v/>
      </c>
      <c r="L340" s="183" t="str">
        <f>IF(CADA_PROD!C340="","",IFERROR(H340/SUM($H$6:$H$1006)+P340,""))</f>
        <v/>
      </c>
      <c r="M340" s="182" t="str">
        <f>IF(CADA_PROD!$C340="","",IFERROR(SUMIFS(MOVI_ENTR!M:M,MOVI_ENTR!D:D,D340)/SUMIFS(MOVI_ENTR!I:I,MOVI_ENTR!D:D,D340),0))</f>
        <v/>
      </c>
      <c r="N340" s="184" t="str">
        <f>IF(CADA_PROD!C340="","",G340/E340)</f>
        <v/>
      </c>
      <c r="O340" s="21" t="str">
        <f t="shared" si="11"/>
        <v/>
      </c>
      <c r="P340" s="21">
        <v>3.3500000000000001E-4</v>
      </c>
    </row>
    <row r="341" spans="3:16" ht="30" customHeight="1">
      <c r="C341" s="178" t="str">
        <f>IF(CADA_PROD!C341="","",CADA_PROD!C341)</f>
        <v/>
      </c>
      <c r="D341" s="179" t="str">
        <f>IF(CADA_PROD!D341="","",CADA_PROD!D341)</f>
        <v/>
      </c>
      <c r="E341" s="180" t="str">
        <f>IF(CADA_PROD!E341="","",CADA_PROD!E341)</f>
        <v/>
      </c>
      <c r="F341" s="180" t="str">
        <f>IF(CADA_PROD!D341="","",SUMIFS(MOVI_ENTR!I:I,MOVI_ENTR!D:D,D341))</f>
        <v/>
      </c>
      <c r="G341" s="180" t="str">
        <f>IF(CADA_PROD!C341="","",SUMIFS(MOVI_SAID!H:H,MOVI_SAID!D:D,D341))</f>
        <v/>
      </c>
      <c r="H341" s="180" t="str">
        <f t="shared" si="12"/>
        <v/>
      </c>
      <c r="I341" s="179" t="str">
        <f>IF(CADA_PROD!C341="","",IFERROR(IF(H341&lt;=0,"Sem estoque",IF(H341/E341&lt;0.25,"Quase sem estoque",IF(H341/E341&lt;1.2,"Estoque baixo",IF(H341/E341&lt;2,"Estoque moderado","Estoque confortável")))),""))</f>
        <v/>
      </c>
      <c r="J341" s="182" t="str">
        <f>IF(CADA_PROD!C341="","",SUMIFS(MOVI_ENTR!M:M,MOVI_ENTR!D:D,D341))</f>
        <v/>
      </c>
      <c r="K341" s="183" t="str">
        <f>IF(CADA_PROD!C341="","",IFERROR($J341/SUM($J$6:$J$1006),""))</f>
        <v/>
      </c>
      <c r="L341" s="183" t="str">
        <f>IF(CADA_PROD!C341="","",IFERROR(H341/SUM($H$6:$H$1006)+P341,""))</f>
        <v/>
      </c>
      <c r="M341" s="182" t="str">
        <f>IF(CADA_PROD!$C341="","",IFERROR(SUMIFS(MOVI_ENTR!M:M,MOVI_ENTR!D:D,D341)/SUMIFS(MOVI_ENTR!I:I,MOVI_ENTR!D:D,D341),0))</f>
        <v/>
      </c>
      <c r="N341" s="184" t="str">
        <f>IF(CADA_PROD!C341="","",G341/E341)</f>
        <v/>
      </c>
      <c r="O341" s="21" t="str">
        <f t="shared" si="11"/>
        <v/>
      </c>
      <c r="P341" s="21">
        <v>3.3599999999999998E-4</v>
      </c>
    </row>
    <row r="342" spans="3:16" ht="30" customHeight="1">
      <c r="C342" s="178" t="str">
        <f>IF(CADA_PROD!C342="","",CADA_PROD!C342)</f>
        <v/>
      </c>
      <c r="D342" s="179" t="str">
        <f>IF(CADA_PROD!D342="","",CADA_PROD!D342)</f>
        <v/>
      </c>
      <c r="E342" s="180" t="str">
        <f>IF(CADA_PROD!E342="","",CADA_PROD!E342)</f>
        <v/>
      </c>
      <c r="F342" s="180" t="str">
        <f>IF(CADA_PROD!D342="","",SUMIFS(MOVI_ENTR!I:I,MOVI_ENTR!D:D,D342))</f>
        <v/>
      </c>
      <c r="G342" s="180" t="str">
        <f>IF(CADA_PROD!C342="","",SUMIFS(MOVI_SAID!H:H,MOVI_SAID!D:D,D342))</f>
        <v/>
      </c>
      <c r="H342" s="180" t="str">
        <f t="shared" si="12"/>
        <v/>
      </c>
      <c r="I342" s="179" t="str">
        <f>IF(CADA_PROD!C342="","",IFERROR(IF(H342&lt;=0,"Sem estoque",IF(H342/E342&lt;0.25,"Quase sem estoque",IF(H342/E342&lt;1.2,"Estoque baixo",IF(H342/E342&lt;2,"Estoque moderado","Estoque confortável")))),""))</f>
        <v/>
      </c>
      <c r="J342" s="182" t="str">
        <f>IF(CADA_PROD!C342="","",SUMIFS(MOVI_ENTR!M:M,MOVI_ENTR!D:D,D342))</f>
        <v/>
      </c>
      <c r="K342" s="183" t="str">
        <f>IF(CADA_PROD!C342="","",IFERROR($J342/SUM($J$6:$J$1006),""))</f>
        <v/>
      </c>
      <c r="L342" s="183" t="str">
        <f>IF(CADA_PROD!C342="","",IFERROR(H342/SUM($H$6:$H$1006)+P342,""))</f>
        <v/>
      </c>
      <c r="M342" s="182" t="str">
        <f>IF(CADA_PROD!$C342="","",IFERROR(SUMIFS(MOVI_ENTR!M:M,MOVI_ENTR!D:D,D342)/SUMIFS(MOVI_ENTR!I:I,MOVI_ENTR!D:D,D342),0))</f>
        <v/>
      </c>
      <c r="N342" s="184" t="str">
        <f>IF(CADA_PROD!C342="","",G342/E342)</f>
        <v/>
      </c>
      <c r="O342" s="21" t="str">
        <f t="shared" si="11"/>
        <v/>
      </c>
      <c r="P342" s="21">
        <v>3.3700000000000001E-4</v>
      </c>
    </row>
    <row r="343" spans="3:16" ht="30" customHeight="1">
      <c r="C343" s="178" t="str">
        <f>IF(CADA_PROD!C343="","",CADA_PROD!C343)</f>
        <v/>
      </c>
      <c r="D343" s="179" t="str">
        <f>IF(CADA_PROD!D343="","",CADA_PROD!D343)</f>
        <v/>
      </c>
      <c r="E343" s="180" t="str">
        <f>IF(CADA_PROD!E343="","",CADA_PROD!E343)</f>
        <v/>
      </c>
      <c r="F343" s="180" t="str">
        <f>IF(CADA_PROD!D343="","",SUMIFS(MOVI_ENTR!I:I,MOVI_ENTR!D:D,D343))</f>
        <v/>
      </c>
      <c r="G343" s="180" t="str">
        <f>IF(CADA_PROD!C343="","",SUMIFS(MOVI_SAID!H:H,MOVI_SAID!D:D,D343))</f>
        <v/>
      </c>
      <c r="H343" s="180" t="str">
        <f t="shared" si="12"/>
        <v/>
      </c>
      <c r="I343" s="179" t="str">
        <f>IF(CADA_PROD!C343="","",IFERROR(IF(H343&lt;=0,"Sem estoque",IF(H343/E343&lt;0.25,"Quase sem estoque",IF(H343/E343&lt;1.2,"Estoque baixo",IF(H343/E343&lt;2,"Estoque moderado","Estoque confortável")))),""))</f>
        <v/>
      </c>
      <c r="J343" s="182" t="str">
        <f>IF(CADA_PROD!C343="","",SUMIFS(MOVI_ENTR!M:M,MOVI_ENTR!D:D,D343))</f>
        <v/>
      </c>
      <c r="K343" s="183" t="str">
        <f>IF(CADA_PROD!C343="","",IFERROR($J343/SUM($J$6:$J$1006),""))</f>
        <v/>
      </c>
      <c r="L343" s="183" t="str">
        <f>IF(CADA_PROD!C343="","",IFERROR(H343/SUM($H$6:$H$1006)+P343,""))</f>
        <v/>
      </c>
      <c r="M343" s="182" t="str">
        <f>IF(CADA_PROD!$C343="","",IFERROR(SUMIFS(MOVI_ENTR!M:M,MOVI_ENTR!D:D,D343)/SUMIFS(MOVI_ENTR!I:I,MOVI_ENTR!D:D,D343),0))</f>
        <v/>
      </c>
      <c r="N343" s="184" t="str">
        <f>IF(CADA_PROD!C343="","",G343/E343)</f>
        <v/>
      </c>
      <c r="O343" s="21" t="str">
        <f t="shared" si="11"/>
        <v/>
      </c>
      <c r="P343" s="21">
        <v>3.3799999999999998E-4</v>
      </c>
    </row>
    <row r="344" spans="3:16" ht="30" customHeight="1">
      <c r="C344" s="178" t="str">
        <f>IF(CADA_PROD!C344="","",CADA_PROD!C344)</f>
        <v/>
      </c>
      <c r="D344" s="179" t="str">
        <f>IF(CADA_PROD!D344="","",CADA_PROD!D344)</f>
        <v/>
      </c>
      <c r="E344" s="180" t="str">
        <f>IF(CADA_PROD!E344="","",CADA_PROD!E344)</f>
        <v/>
      </c>
      <c r="F344" s="180" t="str">
        <f>IF(CADA_PROD!D344="","",SUMIFS(MOVI_ENTR!I:I,MOVI_ENTR!D:D,D344))</f>
        <v/>
      </c>
      <c r="G344" s="180" t="str">
        <f>IF(CADA_PROD!C344="","",SUMIFS(MOVI_SAID!H:H,MOVI_SAID!D:D,D344))</f>
        <v/>
      </c>
      <c r="H344" s="180" t="str">
        <f t="shared" si="12"/>
        <v/>
      </c>
      <c r="I344" s="179" t="str">
        <f>IF(CADA_PROD!C344="","",IFERROR(IF(H344&lt;=0,"Sem estoque",IF(H344/E344&lt;0.25,"Quase sem estoque",IF(H344/E344&lt;1.2,"Estoque baixo",IF(H344/E344&lt;2,"Estoque moderado","Estoque confortável")))),""))</f>
        <v/>
      </c>
      <c r="J344" s="182" t="str">
        <f>IF(CADA_PROD!C344="","",SUMIFS(MOVI_ENTR!M:M,MOVI_ENTR!D:D,D344))</f>
        <v/>
      </c>
      <c r="K344" s="183" t="str">
        <f>IF(CADA_PROD!C344="","",IFERROR($J344/SUM($J$6:$J$1006),""))</f>
        <v/>
      </c>
      <c r="L344" s="183" t="str">
        <f>IF(CADA_PROD!C344="","",IFERROR(H344/SUM($H$6:$H$1006)+P344,""))</f>
        <v/>
      </c>
      <c r="M344" s="182" t="str">
        <f>IF(CADA_PROD!$C344="","",IFERROR(SUMIFS(MOVI_ENTR!M:M,MOVI_ENTR!D:D,D344)/SUMIFS(MOVI_ENTR!I:I,MOVI_ENTR!D:D,D344),0))</f>
        <v/>
      </c>
      <c r="N344" s="184" t="str">
        <f>IF(CADA_PROD!C344="","",G344/E344)</f>
        <v/>
      </c>
      <c r="O344" s="21" t="str">
        <f t="shared" si="11"/>
        <v/>
      </c>
      <c r="P344" s="21">
        <v>3.39E-4</v>
      </c>
    </row>
    <row r="345" spans="3:16" ht="30" customHeight="1">
      <c r="C345" s="178" t="str">
        <f>IF(CADA_PROD!C345="","",CADA_PROD!C345)</f>
        <v/>
      </c>
      <c r="D345" s="179" t="str">
        <f>IF(CADA_PROD!D345="","",CADA_PROD!D345)</f>
        <v/>
      </c>
      <c r="E345" s="180" t="str">
        <f>IF(CADA_PROD!E345="","",CADA_PROD!E345)</f>
        <v/>
      </c>
      <c r="F345" s="180" t="str">
        <f>IF(CADA_PROD!D345="","",SUMIFS(MOVI_ENTR!I:I,MOVI_ENTR!D:D,D345))</f>
        <v/>
      </c>
      <c r="G345" s="180" t="str">
        <f>IF(CADA_PROD!C345="","",SUMIFS(MOVI_SAID!H:H,MOVI_SAID!D:D,D345))</f>
        <v/>
      </c>
      <c r="H345" s="180" t="str">
        <f t="shared" si="12"/>
        <v/>
      </c>
      <c r="I345" s="179" t="str">
        <f>IF(CADA_PROD!C345="","",IFERROR(IF(H345&lt;=0,"Sem estoque",IF(H345/E345&lt;0.25,"Quase sem estoque",IF(H345/E345&lt;1.2,"Estoque baixo",IF(H345/E345&lt;2,"Estoque moderado","Estoque confortável")))),""))</f>
        <v/>
      </c>
      <c r="J345" s="182" t="str">
        <f>IF(CADA_PROD!C345="","",SUMIFS(MOVI_ENTR!M:M,MOVI_ENTR!D:D,D345))</f>
        <v/>
      </c>
      <c r="K345" s="183" t="str">
        <f>IF(CADA_PROD!C345="","",IFERROR($J345/SUM($J$6:$J$1006),""))</f>
        <v/>
      </c>
      <c r="L345" s="183" t="str">
        <f>IF(CADA_PROD!C345="","",IFERROR(H345/SUM($H$6:$H$1006)+P345,""))</f>
        <v/>
      </c>
      <c r="M345" s="182" t="str">
        <f>IF(CADA_PROD!$C345="","",IFERROR(SUMIFS(MOVI_ENTR!M:M,MOVI_ENTR!D:D,D345)/SUMIFS(MOVI_ENTR!I:I,MOVI_ENTR!D:D,D345),0))</f>
        <v/>
      </c>
      <c r="N345" s="184" t="str">
        <f>IF(CADA_PROD!C345="","",G345/E345)</f>
        <v/>
      </c>
      <c r="O345" s="21" t="str">
        <f t="shared" si="11"/>
        <v/>
      </c>
      <c r="P345" s="21">
        <v>3.4000000000000002E-4</v>
      </c>
    </row>
    <row r="346" spans="3:16" ht="30" customHeight="1">
      <c r="C346" s="178" t="str">
        <f>IF(CADA_PROD!C346="","",CADA_PROD!C346)</f>
        <v/>
      </c>
      <c r="D346" s="179" t="str">
        <f>IF(CADA_PROD!D346="","",CADA_PROD!D346)</f>
        <v/>
      </c>
      <c r="E346" s="180" t="str">
        <f>IF(CADA_PROD!E346="","",CADA_PROD!E346)</f>
        <v/>
      </c>
      <c r="F346" s="180" t="str">
        <f>IF(CADA_PROD!D346="","",SUMIFS(MOVI_ENTR!I:I,MOVI_ENTR!D:D,D346))</f>
        <v/>
      </c>
      <c r="G346" s="180" t="str">
        <f>IF(CADA_PROD!C346="","",SUMIFS(MOVI_SAID!H:H,MOVI_SAID!D:D,D346))</f>
        <v/>
      </c>
      <c r="H346" s="180" t="str">
        <f t="shared" si="12"/>
        <v/>
      </c>
      <c r="I346" s="179" t="str">
        <f>IF(CADA_PROD!C346="","",IFERROR(IF(H346&lt;=0,"Sem estoque",IF(H346/E346&lt;0.25,"Quase sem estoque",IF(H346/E346&lt;1.2,"Estoque baixo",IF(H346/E346&lt;2,"Estoque moderado","Estoque confortável")))),""))</f>
        <v/>
      </c>
      <c r="J346" s="182" t="str">
        <f>IF(CADA_PROD!C346="","",SUMIFS(MOVI_ENTR!M:M,MOVI_ENTR!D:D,D346))</f>
        <v/>
      </c>
      <c r="K346" s="183" t="str">
        <f>IF(CADA_PROD!C346="","",IFERROR($J346/SUM($J$6:$J$1006),""))</f>
        <v/>
      </c>
      <c r="L346" s="183" t="str">
        <f>IF(CADA_PROD!C346="","",IFERROR(H346/SUM($H$6:$H$1006)+P346,""))</f>
        <v/>
      </c>
      <c r="M346" s="182" t="str">
        <f>IF(CADA_PROD!$C346="","",IFERROR(SUMIFS(MOVI_ENTR!M:M,MOVI_ENTR!D:D,D346)/SUMIFS(MOVI_ENTR!I:I,MOVI_ENTR!D:D,D346),0))</f>
        <v/>
      </c>
      <c r="N346" s="184" t="str">
        <f>IF(CADA_PROD!C346="","",G346/E346)</f>
        <v/>
      </c>
      <c r="O346" s="21" t="str">
        <f t="shared" si="11"/>
        <v/>
      </c>
      <c r="P346" s="21">
        <v>3.4099999999999999E-4</v>
      </c>
    </row>
    <row r="347" spans="3:16" ht="30" customHeight="1">
      <c r="C347" s="178" t="str">
        <f>IF(CADA_PROD!C347="","",CADA_PROD!C347)</f>
        <v/>
      </c>
      <c r="D347" s="179" t="str">
        <f>IF(CADA_PROD!D347="","",CADA_PROD!D347)</f>
        <v/>
      </c>
      <c r="E347" s="180" t="str">
        <f>IF(CADA_PROD!E347="","",CADA_PROD!E347)</f>
        <v/>
      </c>
      <c r="F347" s="180" t="str">
        <f>IF(CADA_PROD!D347="","",SUMIFS(MOVI_ENTR!I:I,MOVI_ENTR!D:D,D347))</f>
        <v/>
      </c>
      <c r="G347" s="180" t="str">
        <f>IF(CADA_PROD!C347="","",SUMIFS(MOVI_SAID!H:H,MOVI_SAID!D:D,D347))</f>
        <v/>
      </c>
      <c r="H347" s="180" t="str">
        <f t="shared" si="12"/>
        <v/>
      </c>
      <c r="I347" s="179" t="str">
        <f>IF(CADA_PROD!C347="","",IFERROR(IF(H347&lt;=0,"Sem estoque",IF(H347/E347&lt;0.25,"Quase sem estoque",IF(H347/E347&lt;1.2,"Estoque baixo",IF(H347/E347&lt;2,"Estoque moderado","Estoque confortável")))),""))</f>
        <v/>
      </c>
      <c r="J347" s="182" t="str">
        <f>IF(CADA_PROD!C347="","",SUMIFS(MOVI_ENTR!M:M,MOVI_ENTR!D:D,D347))</f>
        <v/>
      </c>
      <c r="K347" s="183" t="str">
        <f>IF(CADA_PROD!C347="","",IFERROR($J347/SUM($J$6:$J$1006),""))</f>
        <v/>
      </c>
      <c r="L347" s="183" t="str">
        <f>IF(CADA_PROD!C347="","",IFERROR(H347/SUM($H$6:$H$1006)+P347,""))</f>
        <v/>
      </c>
      <c r="M347" s="182" t="str">
        <f>IF(CADA_PROD!$C347="","",IFERROR(SUMIFS(MOVI_ENTR!M:M,MOVI_ENTR!D:D,D347)/SUMIFS(MOVI_ENTR!I:I,MOVI_ENTR!D:D,D347),0))</f>
        <v/>
      </c>
      <c r="N347" s="184" t="str">
        <f>IF(CADA_PROD!C347="","",G347/E347)</f>
        <v/>
      </c>
      <c r="O347" s="21" t="str">
        <f t="shared" si="11"/>
        <v/>
      </c>
      <c r="P347" s="21">
        <v>3.4200000000000002E-4</v>
      </c>
    </row>
    <row r="348" spans="3:16" ht="30" customHeight="1">
      <c r="C348" s="178" t="str">
        <f>IF(CADA_PROD!C348="","",CADA_PROD!C348)</f>
        <v/>
      </c>
      <c r="D348" s="179" t="str">
        <f>IF(CADA_PROD!D348="","",CADA_PROD!D348)</f>
        <v/>
      </c>
      <c r="E348" s="180" t="str">
        <f>IF(CADA_PROD!E348="","",CADA_PROD!E348)</f>
        <v/>
      </c>
      <c r="F348" s="180" t="str">
        <f>IF(CADA_PROD!D348="","",SUMIFS(MOVI_ENTR!I:I,MOVI_ENTR!D:D,D348))</f>
        <v/>
      </c>
      <c r="G348" s="180" t="str">
        <f>IF(CADA_PROD!C348="","",SUMIFS(MOVI_SAID!H:H,MOVI_SAID!D:D,D348))</f>
        <v/>
      </c>
      <c r="H348" s="180" t="str">
        <f t="shared" si="12"/>
        <v/>
      </c>
      <c r="I348" s="179" t="str">
        <f>IF(CADA_PROD!C348="","",IFERROR(IF(H348&lt;=0,"Sem estoque",IF(H348/E348&lt;0.25,"Quase sem estoque",IF(H348/E348&lt;1.2,"Estoque baixo",IF(H348/E348&lt;2,"Estoque moderado","Estoque confortável")))),""))</f>
        <v/>
      </c>
      <c r="J348" s="182" t="str">
        <f>IF(CADA_PROD!C348="","",SUMIFS(MOVI_ENTR!M:M,MOVI_ENTR!D:D,D348))</f>
        <v/>
      </c>
      <c r="K348" s="183" t="str">
        <f>IF(CADA_PROD!C348="","",IFERROR($J348/SUM($J$6:$J$1006),""))</f>
        <v/>
      </c>
      <c r="L348" s="183" t="str">
        <f>IF(CADA_PROD!C348="","",IFERROR(H348/SUM($H$6:$H$1006)+P348,""))</f>
        <v/>
      </c>
      <c r="M348" s="182" t="str">
        <f>IF(CADA_PROD!$C348="","",IFERROR(SUMIFS(MOVI_ENTR!M:M,MOVI_ENTR!D:D,D348)/SUMIFS(MOVI_ENTR!I:I,MOVI_ENTR!D:D,D348),0))</f>
        <v/>
      </c>
      <c r="N348" s="184" t="str">
        <f>IF(CADA_PROD!C348="","",G348/E348)</f>
        <v/>
      </c>
      <c r="O348" s="21" t="str">
        <f t="shared" si="11"/>
        <v/>
      </c>
      <c r="P348" s="21">
        <v>3.4299999999999999E-4</v>
      </c>
    </row>
    <row r="349" spans="3:16" ht="30" customHeight="1">
      <c r="C349" s="178" t="str">
        <f>IF(CADA_PROD!C349="","",CADA_PROD!C349)</f>
        <v/>
      </c>
      <c r="D349" s="179" t="str">
        <f>IF(CADA_PROD!D349="","",CADA_PROD!D349)</f>
        <v/>
      </c>
      <c r="E349" s="180" t="str">
        <f>IF(CADA_PROD!E349="","",CADA_PROD!E349)</f>
        <v/>
      </c>
      <c r="F349" s="180" t="str">
        <f>IF(CADA_PROD!D349="","",SUMIFS(MOVI_ENTR!I:I,MOVI_ENTR!D:D,D349))</f>
        <v/>
      </c>
      <c r="G349" s="180" t="str">
        <f>IF(CADA_PROD!C349="","",SUMIFS(MOVI_SAID!H:H,MOVI_SAID!D:D,D349))</f>
        <v/>
      </c>
      <c r="H349" s="180" t="str">
        <f t="shared" si="12"/>
        <v/>
      </c>
      <c r="I349" s="179" t="str">
        <f>IF(CADA_PROD!C349="","",IFERROR(IF(H349&lt;=0,"Sem estoque",IF(H349/E349&lt;0.25,"Quase sem estoque",IF(H349/E349&lt;1.2,"Estoque baixo",IF(H349/E349&lt;2,"Estoque moderado","Estoque confortável")))),""))</f>
        <v/>
      </c>
      <c r="J349" s="182" t="str">
        <f>IF(CADA_PROD!C349="","",SUMIFS(MOVI_ENTR!M:M,MOVI_ENTR!D:D,D349))</f>
        <v/>
      </c>
      <c r="K349" s="183" t="str">
        <f>IF(CADA_PROD!C349="","",IFERROR($J349/SUM($J$6:$J$1006),""))</f>
        <v/>
      </c>
      <c r="L349" s="183" t="str">
        <f>IF(CADA_PROD!C349="","",IFERROR(H349/SUM($H$6:$H$1006)+P349,""))</f>
        <v/>
      </c>
      <c r="M349" s="182" t="str">
        <f>IF(CADA_PROD!$C349="","",IFERROR(SUMIFS(MOVI_ENTR!M:M,MOVI_ENTR!D:D,D349)/SUMIFS(MOVI_ENTR!I:I,MOVI_ENTR!D:D,D349),0))</f>
        <v/>
      </c>
      <c r="N349" s="184" t="str">
        <f>IF(CADA_PROD!C349="","",G349/E349)</f>
        <v/>
      </c>
      <c r="O349" s="21" t="str">
        <f t="shared" si="11"/>
        <v/>
      </c>
      <c r="P349" s="21">
        <v>3.4400000000000001E-4</v>
      </c>
    </row>
    <row r="350" spans="3:16" ht="30" customHeight="1">
      <c r="C350" s="178" t="str">
        <f>IF(CADA_PROD!C350="","",CADA_PROD!C350)</f>
        <v/>
      </c>
      <c r="D350" s="179" t="str">
        <f>IF(CADA_PROD!D350="","",CADA_PROD!D350)</f>
        <v/>
      </c>
      <c r="E350" s="180" t="str">
        <f>IF(CADA_PROD!E350="","",CADA_PROD!E350)</f>
        <v/>
      </c>
      <c r="F350" s="180" t="str">
        <f>IF(CADA_PROD!D350="","",SUMIFS(MOVI_ENTR!I:I,MOVI_ENTR!D:D,D350))</f>
        <v/>
      </c>
      <c r="G350" s="180" t="str">
        <f>IF(CADA_PROD!C350="","",SUMIFS(MOVI_SAID!H:H,MOVI_SAID!D:D,D350))</f>
        <v/>
      </c>
      <c r="H350" s="180" t="str">
        <f t="shared" si="12"/>
        <v/>
      </c>
      <c r="I350" s="179" t="str">
        <f>IF(CADA_PROD!C350="","",IFERROR(IF(H350&lt;=0,"Sem estoque",IF(H350/E350&lt;0.25,"Quase sem estoque",IF(H350/E350&lt;1.2,"Estoque baixo",IF(H350/E350&lt;2,"Estoque moderado","Estoque confortável")))),""))</f>
        <v/>
      </c>
      <c r="J350" s="182" t="str">
        <f>IF(CADA_PROD!C350="","",SUMIFS(MOVI_ENTR!M:M,MOVI_ENTR!D:D,D350))</f>
        <v/>
      </c>
      <c r="K350" s="183" t="str">
        <f>IF(CADA_PROD!C350="","",IFERROR($J350/SUM($J$6:$J$1006),""))</f>
        <v/>
      </c>
      <c r="L350" s="183" t="str">
        <f>IF(CADA_PROD!C350="","",IFERROR(H350/SUM($H$6:$H$1006)+P350,""))</f>
        <v/>
      </c>
      <c r="M350" s="182" t="str">
        <f>IF(CADA_PROD!$C350="","",IFERROR(SUMIFS(MOVI_ENTR!M:M,MOVI_ENTR!D:D,D350)/SUMIFS(MOVI_ENTR!I:I,MOVI_ENTR!D:D,D350),0))</f>
        <v/>
      </c>
      <c r="N350" s="184" t="str">
        <f>IF(CADA_PROD!C350="","",G350/E350)</f>
        <v/>
      </c>
      <c r="O350" s="21" t="str">
        <f t="shared" si="11"/>
        <v/>
      </c>
      <c r="P350" s="21">
        <v>3.4499999999999998E-4</v>
      </c>
    </row>
    <row r="351" spans="3:16" ht="30" customHeight="1">
      <c r="C351" s="178" t="str">
        <f>IF(CADA_PROD!C351="","",CADA_PROD!C351)</f>
        <v/>
      </c>
      <c r="D351" s="179" t="str">
        <f>IF(CADA_PROD!D351="","",CADA_PROD!D351)</f>
        <v/>
      </c>
      <c r="E351" s="180" t="str">
        <f>IF(CADA_PROD!E351="","",CADA_PROD!E351)</f>
        <v/>
      </c>
      <c r="F351" s="180" t="str">
        <f>IF(CADA_PROD!D351="","",SUMIFS(MOVI_ENTR!I:I,MOVI_ENTR!D:D,D351))</f>
        <v/>
      </c>
      <c r="G351" s="180" t="str">
        <f>IF(CADA_PROD!C351="","",SUMIFS(MOVI_SAID!H:H,MOVI_SAID!D:D,D351))</f>
        <v/>
      </c>
      <c r="H351" s="180" t="str">
        <f t="shared" si="12"/>
        <v/>
      </c>
      <c r="I351" s="179" t="str">
        <f>IF(CADA_PROD!C351="","",IFERROR(IF(H351&lt;=0,"Sem estoque",IF(H351/E351&lt;0.25,"Quase sem estoque",IF(H351/E351&lt;1.2,"Estoque baixo",IF(H351/E351&lt;2,"Estoque moderado","Estoque confortável")))),""))</f>
        <v/>
      </c>
      <c r="J351" s="182" t="str">
        <f>IF(CADA_PROD!C351="","",SUMIFS(MOVI_ENTR!M:M,MOVI_ENTR!D:D,D351))</f>
        <v/>
      </c>
      <c r="K351" s="183" t="str">
        <f>IF(CADA_PROD!C351="","",IFERROR($J351/SUM($J$6:$J$1006),""))</f>
        <v/>
      </c>
      <c r="L351" s="183" t="str">
        <f>IF(CADA_PROD!C351="","",IFERROR(H351/SUM($H$6:$H$1006)+P351,""))</f>
        <v/>
      </c>
      <c r="M351" s="182" t="str">
        <f>IF(CADA_PROD!$C351="","",IFERROR(SUMIFS(MOVI_ENTR!M:M,MOVI_ENTR!D:D,D351)/SUMIFS(MOVI_ENTR!I:I,MOVI_ENTR!D:D,D351),0))</f>
        <v/>
      </c>
      <c r="N351" s="184" t="str">
        <f>IF(CADA_PROD!C351="","",G351/E351)</f>
        <v/>
      </c>
      <c r="O351" s="21" t="str">
        <f t="shared" si="11"/>
        <v/>
      </c>
      <c r="P351" s="21">
        <v>3.4600000000000001E-4</v>
      </c>
    </row>
    <row r="352" spans="3:16" ht="30" customHeight="1">
      <c r="C352" s="178" t="str">
        <f>IF(CADA_PROD!C352="","",CADA_PROD!C352)</f>
        <v/>
      </c>
      <c r="D352" s="179" t="str">
        <f>IF(CADA_PROD!D352="","",CADA_PROD!D352)</f>
        <v/>
      </c>
      <c r="E352" s="180" t="str">
        <f>IF(CADA_PROD!E352="","",CADA_PROD!E352)</f>
        <v/>
      </c>
      <c r="F352" s="180" t="str">
        <f>IF(CADA_PROD!D352="","",SUMIFS(MOVI_ENTR!I:I,MOVI_ENTR!D:D,D352))</f>
        <v/>
      </c>
      <c r="G352" s="180" t="str">
        <f>IF(CADA_PROD!C352="","",SUMIFS(MOVI_SAID!H:H,MOVI_SAID!D:D,D352))</f>
        <v/>
      </c>
      <c r="H352" s="180" t="str">
        <f t="shared" si="12"/>
        <v/>
      </c>
      <c r="I352" s="179" t="str">
        <f>IF(CADA_PROD!C352="","",IFERROR(IF(H352&lt;=0,"Sem estoque",IF(H352/E352&lt;0.25,"Quase sem estoque",IF(H352/E352&lt;1.2,"Estoque baixo",IF(H352/E352&lt;2,"Estoque moderado","Estoque confortável")))),""))</f>
        <v/>
      </c>
      <c r="J352" s="182" t="str">
        <f>IF(CADA_PROD!C352="","",SUMIFS(MOVI_ENTR!M:M,MOVI_ENTR!D:D,D352))</f>
        <v/>
      </c>
      <c r="K352" s="183" t="str">
        <f>IF(CADA_PROD!C352="","",IFERROR($J352/SUM($J$6:$J$1006),""))</f>
        <v/>
      </c>
      <c r="L352" s="183" t="str">
        <f>IF(CADA_PROD!C352="","",IFERROR(H352/SUM($H$6:$H$1006)+P352,""))</f>
        <v/>
      </c>
      <c r="M352" s="182" t="str">
        <f>IF(CADA_PROD!$C352="","",IFERROR(SUMIFS(MOVI_ENTR!M:M,MOVI_ENTR!D:D,D352)/SUMIFS(MOVI_ENTR!I:I,MOVI_ENTR!D:D,D352),0))</f>
        <v/>
      </c>
      <c r="N352" s="184" t="str">
        <f>IF(CADA_PROD!C352="","",G352/E352)</f>
        <v/>
      </c>
      <c r="O352" s="21" t="str">
        <f t="shared" si="11"/>
        <v/>
      </c>
      <c r="P352" s="21">
        <v>3.4699999999999998E-4</v>
      </c>
    </row>
    <row r="353" spans="3:16" ht="30" customHeight="1">
      <c r="C353" s="178" t="str">
        <f>IF(CADA_PROD!C353="","",CADA_PROD!C353)</f>
        <v/>
      </c>
      <c r="D353" s="179" t="str">
        <f>IF(CADA_PROD!D353="","",CADA_PROD!D353)</f>
        <v/>
      </c>
      <c r="E353" s="180" t="str">
        <f>IF(CADA_PROD!E353="","",CADA_PROD!E353)</f>
        <v/>
      </c>
      <c r="F353" s="180" t="str">
        <f>IF(CADA_PROD!D353="","",SUMIFS(MOVI_ENTR!I:I,MOVI_ENTR!D:D,D353))</f>
        <v/>
      </c>
      <c r="G353" s="180" t="str">
        <f>IF(CADA_PROD!C353="","",SUMIFS(MOVI_SAID!H:H,MOVI_SAID!D:D,D353))</f>
        <v/>
      </c>
      <c r="H353" s="180" t="str">
        <f t="shared" si="12"/>
        <v/>
      </c>
      <c r="I353" s="179" t="str">
        <f>IF(CADA_PROD!C353="","",IFERROR(IF(H353&lt;=0,"Sem estoque",IF(H353/E353&lt;0.25,"Quase sem estoque",IF(H353/E353&lt;1.2,"Estoque baixo",IF(H353/E353&lt;2,"Estoque moderado","Estoque confortável")))),""))</f>
        <v/>
      </c>
      <c r="J353" s="182" t="str">
        <f>IF(CADA_PROD!C353="","",SUMIFS(MOVI_ENTR!M:M,MOVI_ENTR!D:D,D353))</f>
        <v/>
      </c>
      <c r="K353" s="183" t="str">
        <f>IF(CADA_PROD!C353="","",IFERROR($J353/SUM($J$6:$J$1006),""))</f>
        <v/>
      </c>
      <c r="L353" s="183" t="str">
        <f>IF(CADA_PROD!C353="","",IFERROR(H353/SUM($H$6:$H$1006)+P353,""))</f>
        <v/>
      </c>
      <c r="M353" s="182" t="str">
        <f>IF(CADA_PROD!$C353="","",IFERROR(SUMIFS(MOVI_ENTR!M:M,MOVI_ENTR!D:D,D353)/SUMIFS(MOVI_ENTR!I:I,MOVI_ENTR!D:D,D353),0))</f>
        <v/>
      </c>
      <c r="N353" s="184" t="str">
        <f>IF(CADA_PROD!C353="","",G353/E353)</f>
        <v/>
      </c>
      <c r="O353" s="21" t="str">
        <f t="shared" si="11"/>
        <v/>
      </c>
      <c r="P353" s="21">
        <v>3.48E-4</v>
      </c>
    </row>
    <row r="354" spans="3:16" ht="30" customHeight="1">
      <c r="C354" s="178" t="str">
        <f>IF(CADA_PROD!C354="","",CADA_PROD!C354)</f>
        <v/>
      </c>
      <c r="D354" s="179" t="str">
        <f>IF(CADA_PROD!D354="","",CADA_PROD!D354)</f>
        <v/>
      </c>
      <c r="E354" s="180" t="str">
        <f>IF(CADA_PROD!E354="","",CADA_PROD!E354)</f>
        <v/>
      </c>
      <c r="F354" s="180" t="str">
        <f>IF(CADA_PROD!D354="","",SUMIFS(MOVI_ENTR!I:I,MOVI_ENTR!D:D,D354))</f>
        <v/>
      </c>
      <c r="G354" s="180" t="str">
        <f>IF(CADA_PROD!C354="","",SUMIFS(MOVI_SAID!H:H,MOVI_SAID!D:D,D354))</f>
        <v/>
      </c>
      <c r="H354" s="180" t="str">
        <f t="shared" si="12"/>
        <v/>
      </c>
      <c r="I354" s="179" t="str">
        <f>IF(CADA_PROD!C354="","",IFERROR(IF(H354&lt;=0,"Sem estoque",IF(H354/E354&lt;0.25,"Quase sem estoque",IF(H354/E354&lt;1.2,"Estoque baixo",IF(H354/E354&lt;2,"Estoque moderado","Estoque confortável")))),""))</f>
        <v/>
      </c>
      <c r="J354" s="182" t="str">
        <f>IF(CADA_PROD!C354="","",SUMIFS(MOVI_ENTR!M:M,MOVI_ENTR!D:D,D354))</f>
        <v/>
      </c>
      <c r="K354" s="183" t="str">
        <f>IF(CADA_PROD!C354="","",IFERROR($J354/SUM($J$6:$J$1006),""))</f>
        <v/>
      </c>
      <c r="L354" s="183" t="str">
        <f>IF(CADA_PROD!C354="","",IFERROR(H354/SUM($H$6:$H$1006)+P354,""))</f>
        <v/>
      </c>
      <c r="M354" s="182" t="str">
        <f>IF(CADA_PROD!$C354="","",IFERROR(SUMIFS(MOVI_ENTR!M:M,MOVI_ENTR!D:D,D354)/SUMIFS(MOVI_ENTR!I:I,MOVI_ENTR!D:D,D354),0))</f>
        <v/>
      </c>
      <c r="N354" s="184" t="str">
        <f>IF(CADA_PROD!C354="","",G354/E354)</f>
        <v/>
      </c>
      <c r="O354" s="21" t="str">
        <f t="shared" si="11"/>
        <v/>
      </c>
      <c r="P354" s="21">
        <v>3.4900000000000003E-4</v>
      </c>
    </row>
    <row r="355" spans="3:16" ht="30" customHeight="1">
      <c r="C355" s="178" t="str">
        <f>IF(CADA_PROD!C355="","",CADA_PROD!C355)</f>
        <v/>
      </c>
      <c r="D355" s="179" t="str">
        <f>IF(CADA_PROD!D355="","",CADA_PROD!D355)</f>
        <v/>
      </c>
      <c r="E355" s="180" t="str">
        <f>IF(CADA_PROD!E355="","",CADA_PROD!E355)</f>
        <v/>
      </c>
      <c r="F355" s="180" t="str">
        <f>IF(CADA_PROD!D355="","",SUMIFS(MOVI_ENTR!I:I,MOVI_ENTR!D:D,D355))</f>
        <v/>
      </c>
      <c r="G355" s="180" t="str">
        <f>IF(CADA_PROD!C355="","",SUMIFS(MOVI_SAID!H:H,MOVI_SAID!D:D,D355))</f>
        <v/>
      </c>
      <c r="H355" s="180" t="str">
        <f t="shared" si="12"/>
        <v/>
      </c>
      <c r="I355" s="179" t="str">
        <f>IF(CADA_PROD!C355="","",IFERROR(IF(H355&lt;=0,"Sem estoque",IF(H355/E355&lt;0.25,"Quase sem estoque",IF(H355/E355&lt;1.2,"Estoque baixo",IF(H355/E355&lt;2,"Estoque moderado","Estoque confortável")))),""))</f>
        <v/>
      </c>
      <c r="J355" s="182" t="str">
        <f>IF(CADA_PROD!C355="","",SUMIFS(MOVI_ENTR!M:M,MOVI_ENTR!D:D,D355))</f>
        <v/>
      </c>
      <c r="K355" s="183" t="str">
        <f>IF(CADA_PROD!C355="","",IFERROR($J355/SUM($J$6:$J$1006),""))</f>
        <v/>
      </c>
      <c r="L355" s="183" t="str">
        <f>IF(CADA_PROD!C355="","",IFERROR(H355/SUM($H$6:$H$1006)+P355,""))</f>
        <v/>
      </c>
      <c r="M355" s="182" t="str">
        <f>IF(CADA_PROD!$C355="","",IFERROR(SUMIFS(MOVI_ENTR!M:M,MOVI_ENTR!D:D,D355)/SUMIFS(MOVI_ENTR!I:I,MOVI_ENTR!D:D,D355),0))</f>
        <v/>
      </c>
      <c r="N355" s="184" t="str">
        <f>IF(CADA_PROD!C355="","",G355/E355)</f>
        <v/>
      </c>
      <c r="O355" s="21" t="str">
        <f t="shared" si="11"/>
        <v/>
      </c>
      <c r="P355" s="21">
        <v>3.5E-4</v>
      </c>
    </row>
    <row r="356" spans="3:16" ht="30" customHeight="1">
      <c r="C356" s="178" t="str">
        <f>IF(CADA_PROD!C356="","",CADA_PROD!C356)</f>
        <v/>
      </c>
      <c r="D356" s="179" t="str">
        <f>IF(CADA_PROD!D356="","",CADA_PROD!D356)</f>
        <v/>
      </c>
      <c r="E356" s="180" t="str">
        <f>IF(CADA_PROD!E356="","",CADA_PROD!E356)</f>
        <v/>
      </c>
      <c r="F356" s="180" t="str">
        <f>IF(CADA_PROD!D356="","",SUMIFS(MOVI_ENTR!I:I,MOVI_ENTR!D:D,D356))</f>
        <v/>
      </c>
      <c r="G356" s="180" t="str">
        <f>IF(CADA_PROD!C356="","",SUMIFS(MOVI_SAID!H:H,MOVI_SAID!D:D,D356))</f>
        <v/>
      </c>
      <c r="H356" s="180" t="str">
        <f t="shared" si="12"/>
        <v/>
      </c>
      <c r="I356" s="179" t="str">
        <f>IF(CADA_PROD!C356="","",IFERROR(IF(H356&lt;=0,"Sem estoque",IF(H356/E356&lt;0.25,"Quase sem estoque",IF(H356/E356&lt;1.2,"Estoque baixo",IF(H356/E356&lt;2,"Estoque moderado","Estoque confortável")))),""))</f>
        <v/>
      </c>
      <c r="J356" s="182" t="str">
        <f>IF(CADA_PROD!C356="","",SUMIFS(MOVI_ENTR!M:M,MOVI_ENTR!D:D,D356))</f>
        <v/>
      </c>
      <c r="K356" s="183" t="str">
        <f>IF(CADA_PROD!C356="","",IFERROR($J356/SUM($J$6:$J$1006),""))</f>
        <v/>
      </c>
      <c r="L356" s="183" t="str">
        <f>IF(CADA_PROD!C356="","",IFERROR(H356/SUM($H$6:$H$1006)+P356,""))</f>
        <v/>
      </c>
      <c r="M356" s="182" t="str">
        <f>IF(CADA_PROD!$C356="","",IFERROR(SUMIFS(MOVI_ENTR!M:M,MOVI_ENTR!D:D,D356)/SUMIFS(MOVI_ENTR!I:I,MOVI_ENTR!D:D,D356),0))</f>
        <v/>
      </c>
      <c r="N356" s="184" t="str">
        <f>IF(CADA_PROD!C356="","",G356/E356)</f>
        <v/>
      </c>
      <c r="O356" s="21" t="str">
        <f t="shared" si="11"/>
        <v/>
      </c>
      <c r="P356" s="21">
        <v>3.5100000000000002E-4</v>
      </c>
    </row>
    <row r="357" spans="3:16" ht="30" customHeight="1">
      <c r="C357" s="178" t="str">
        <f>IF(CADA_PROD!C357="","",CADA_PROD!C357)</f>
        <v/>
      </c>
      <c r="D357" s="179" t="str">
        <f>IF(CADA_PROD!D357="","",CADA_PROD!D357)</f>
        <v/>
      </c>
      <c r="E357" s="180" t="str">
        <f>IF(CADA_PROD!E357="","",CADA_PROD!E357)</f>
        <v/>
      </c>
      <c r="F357" s="180" t="str">
        <f>IF(CADA_PROD!D357="","",SUMIFS(MOVI_ENTR!I:I,MOVI_ENTR!D:D,D357))</f>
        <v/>
      </c>
      <c r="G357" s="180" t="str">
        <f>IF(CADA_PROD!C357="","",SUMIFS(MOVI_SAID!H:H,MOVI_SAID!D:D,D357))</f>
        <v/>
      </c>
      <c r="H357" s="180" t="str">
        <f t="shared" si="12"/>
        <v/>
      </c>
      <c r="I357" s="179" t="str">
        <f>IF(CADA_PROD!C357="","",IFERROR(IF(H357&lt;=0,"Sem estoque",IF(H357/E357&lt;0.25,"Quase sem estoque",IF(H357/E357&lt;1.2,"Estoque baixo",IF(H357/E357&lt;2,"Estoque moderado","Estoque confortável")))),""))</f>
        <v/>
      </c>
      <c r="J357" s="182" t="str">
        <f>IF(CADA_PROD!C357="","",SUMIFS(MOVI_ENTR!M:M,MOVI_ENTR!D:D,D357))</f>
        <v/>
      </c>
      <c r="K357" s="183" t="str">
        <f>IF(CADA_PROD!C357="","",IFERROR($J357/SUM($J$6:$J$1006),""))</f>
        <v/>
      </c>
      <c r="L357" s="183" t="str">
        <f>IF(CADA_PROD!C357="","",IFERROR(H357/SUM($H$6:$H$1006)+P357,""))</f>
        <v/>
      </c>
      <c r="M357" s="182" t="str">
        <f>IF(CADA_PROD!$C357="","",IFERROR(SUMIFS(MOVI_ENTR!M:M,MOVI_ENTR!D:D,D357)/SUMIFS(MOVI_ENTR!I:I,MOVI_ENTR!D:D,D357),0))</f>
        <v/>
      </c>
      <c r="N357" s="184" t="str">
        <f>IF(CADA_PROD!C357="","",G357/E357)</f>
        <v/>
      </c>
      <c r="O357" s="21" t="str">
        <f t="shared" si="11"/>
        <v/>
      </c>
      <c r="P357" s="21">
        <v>3.5199999999999999E-4</v>
      </c>
    </row>
    <row r="358" spans="3:16" ht="30" customHeight="1">
      <c r="C358" s="178" t="str">
        <f>IF(CADA_PROD!C358="","",CADA_PROD!C358)</f>
        <v/>
      </c>
      <c r="D358" s="179" t="str">
        <f>IF(CADA_PROD!D358="","",CADA_PROD!D358)</f>
        <v/>
      </c>
      <c r="E358" s="180" t="str">
        <f>IF(CADA_PROD!E358="","",CADA_PROD!E358)</f>
        <v/>
      </c>
      <c r="F358" s="180" t="str">
        <f>IF(CADA_PROD!D358="","",SUMIFS(MOVI_ENTR!I:I,MOVI_ENTR!D:D,D358))</f>
        <v/>
      </c>
      <c r="G358" s="180" t="str">
        <f>IF(CADA_PROD!C358="","",SUMIFS(MOVI_SAID!H:H,MOVI_SAID!D:D,D358))</f>
        <v/>
      </c>
      <c r="H358" s="180" t="str">
        <f t="shared" si="12"/>
        <v/>
      </c>
      <c r="I358" s="179" t="str">
        <f>IF(CADA_PROD!C358="","",IFERROR(IF(H358&lt;=0,"Sem estoque",IF(H358/E358&lt;0.25,"Quase sem estoque",IF(H358/E358&lt;1.2,"Estoque baixo",IF(H358/E358&lt;2,"Estoque moderado","Estoque confortável")))),""))</f>
        <v/>
      </c>
      <c r="J358" s="182" t="str">
        <f>IF(CADA_PROD!C358="","",SUMIFS(MOVI_ENTR!M:M,MOVI_ENTR!D:D,D358))</f>
        <v/>
      </c>
      <c r="K358" s="183" t="str">
        <f>IF(CADA_PROD!C358="","",IFERROR($J358/SUM($J$6:$J$1006),""))</f>
        <v/>
      </c>
      <c r="L358" s="183" t="str">
        <f>IF(CADA_PROD!C358="","",IFERROR(H358/SUM($H$6:$H$1006)+P358,""))</f>
        <v/>
      </c>
      <c r="M358" s="182" t="str">
        <f>IF(CADA_PROD!$C358="","",IFERROR(SUMIFS(MOVI_ENTR!M:M,MOVI_ENTR!D:D,D358)/SUMIFS(MOVI_ENTR!I:I,MOVI_ENTR!D:D,D358),0))</f>
        <v/>
      </c>
      <c r="N358" s="184" t="str">
        <f>IF(CADA_PROD!C358="","",G358/E358)</f>
        <v/>
      </c>
      <c r="O358" s="21" t="str">
        <f t="shared" si="11"/>
        <v/>
      </c>
      <c r="P358" s="21">
        <v>3.5300000000000002E-4</v>
      </c>
    </row>
    <row r="359" spans="3:16" ht="30" customHeight="1">
      <c r="C359" s="178" t="str">
        <f>IF(CADA_PROD!C359="","",CADA_PROD!C359)</f>
        <v/>
      </c>
      <c r="D359" s="179" t="str">
        <f>IF(CADA_PROD!D359="","",CADA_PROD!D359)</f>
        <v/>
      </c>
      <c r="E359" s="180" t="str">
        <f>IF(CADA_PROD!E359="","",CADA_PROD!E359)</f>
        <v/>
      </c>
      <c r="F359" s="180" t="str">
        <f>IF(CADA_PROD!D359="","",SUMIFS(MOVI_ENTR!I:I,MOVI_ENTR!D:D,D359))</f>
        <v/>
      </c>
      <c r="G359" s="180" t="str">
        <f>IF(CADA_PROD!C359="","",SUMIFS(MOVI_SAID!H:H,MOVI_SAID!D:D,D359))</f>
        <v/>
      </c>
      <c r="H359" s="180" t="str">
        <f t="shared" si="12"/>
        <v/>
      </c>
      <c r="I359" s="179" t="str">
        <f>IF(CADA_PROD!C359="","",IFERROR(IF(H359&lt;=0,"Sem estoque",IF(H359/E359&lt;0.25,"Quase sem estoque",IF(H359/E359&lt;1.2,"Estoque baixo",IF(H359/E359&lt;2,"Estoque moderado","Estoque confortável")))),""))</f>
        <v/>
      </c>
      <c r="J359" s="182" t="str">
        <f>IF(CADA_PROD!C359="","",SUMIFS(MOVI_ENTR!M:M,MOVI_ENTR!D:D,D359))</f>
        <v/>
      </c>
      <c r="K359" s="183" t="str">
        <f>IF(CADA_PROD!C359="","",IFERROR($J359/SUM($J$6:$J$1006),""))</f>
        <v/>
      </c>
      <c r="L359" s="183" t="str">
        <f>IF(CADA_PROD!C359="","",IFERROR(H359/SUM($H$6:$H$1006)+P359,""))</f>
        <v/>
      </c>
      <c r="M359" s="182" t="str">
        <f>IF(CADA_PROD!$C359="","",IFERROR(SUMIFS(MOVI_ENTR!M:M,MOVI_ENTR!D:D,D359)/SUMIFS(MOVI_ENTR!I:I,MOVI_ENTR!D:D,D359),0))</f>
        <v/>
      </c>
      <c r="N359" s="184" t="str">
        <f>IF(CADA_PROD!C359="","",G359/E359)</f>
        <v/>
      </c>
      <c r="O359" s="21" t="str">
        <f t="shared" si="11"/>
        <v/>
      </c>
      <c r="P359" s="21">
        <v>3.5399999999999999E-4</v>
      </c>
    </row>
    <row r="360" spans="3:16" ht="30" customHeight="1">
      <c r="C360" s="178" t="str">
        <f>IF(CADA_PROD!C360="","",CADA_PROD!C360)</f>
        <v/>
      </c>
      <c r="D360" s="179" t="str">
        <f>IF(CADA_PROD!D360="","",CADA_PROD!D360)</f>
        <v/>
      </c>
      <c r="E360" s="180" t="str">
        <f>IF(CADA_PROD!E360="","",CADA_PROD!E360)</f>
        <v/>
      </c>
      <c r="F360" s="180" t="str">
        <f>IF(CADA_PROD!D360="","",SUMIFS(MOVI_ENTR!I:I,MOVI_ENTR!D:D,D360))</f>
        <v/>
      </c>
      <c r="G360" s="180" t="str">
        <f>IF(CADA_PROD!C360="","",SUMIFS(MOVI_SAID!H:H,MOVI_SAID!D:D,D360))</f>
        <v/>
      </c>
      <c r="H360" s="180" t="str">
        <f t="shared" si="12"/>
        <v/>
      </c>
      <c r="I360" s="179" t="str">
        <f>IF(CADA_PROD!C360="","",IFERROR(IF(H360&lt;=0,"Sem estoque",IF(H360/E360&lt;0.25,"Quase sem estoque",IF(H360/E360&lt;1.2,"Estoque baixo",IF(H360/E360&lt;2,"Estoque moderado","Estoque confortável")))),""))</f>
        <v/>
      </c>
      <c r="J360" s="182" t="str">
        <f>IF(CADA_PROD!C360="","",SUMIFS(MOVI_ENTR!M:M,MOVI_ENTR!D:D,D360))</f>
        <v/>
      </c>
      <c r="K360" s="183" t="str">
        <f>IF(CADA_PROD!C360="","",IFERROR($J360/SUM($J$6:$J$1006),""))</f>
        <v/>
      </c>
      <c r="L360" s="183" t="str">
        <f>IF(CADA_PROD!C360="","",IFERROR(H360/SUM($H$6:$H$1006)+P360,""))</f>
        <v/>
      </c>
      <c r="M360" s="182" t="str">
        <f>IF(CADA_PROD!$C360="","",IFERROR(SUMIFS(MOVI_ENTR!M:M,MOVI_ENTR!D:D,D360)/SUMIFS(MOVI_ENTR!I:I,MOVI_ENTR!D:D,D360),0))</f>
        <v/>
      </c>
      <c r="N360" s="184" t="str">
        <f>IF(CADA_PROD!C360="","",G360/E360)</f>
        <v/>
      </c>
      <c r="O360" s="21" t="str">
        <f t="shared" si="11"/>
        <v/>
      </c>
      <c r="P360" s="21">
        <v>3.5500000000000001E-4</v>
      </c>
    </row>
    <row r="361" spans="3:16" ht="30" customHeight="1">
      <c r="C361" s="178" t="str">
        <f>IF(CADA_PROD!C361="","",CADA_PROD!C361)</f>
        <v/>
      </c>
      <c r="D361" s="179" t="str">
        <f>IF(CADA_PROD!D361="","",CADA_PROD!D361)</f>
        <v/>
      </c>
      <c r="E361" s="180" t="str">
        <f>IF(CADA_PROD!E361="","",CADA_PROD!E361)</f>
        <v/>
      </c>
      <c r="F361" s="180" t="str">
        <f>IF(CADA_PROD!D361="","",SUMIFS(MOVI_ENTR!I:I,MOVI_ENTR!D:D,D361))</f>
        <v/>
      </c>
      <c r="G361" s="180" t="str">
        <f>IF(CADA_PROD!C361="","",SUMIFS(MOVI_SAID!H:H,MOVI_SAID!D:D,D361))</f>
        <v/>
      </c>
      <c r="H361" s="180" t="str">
        <f t="shared" si="12"/>
        <v/>
      </c>
      <c r="I361" s="179" t="str">
        <f>IF(CADA_PROD!C361="","",IFERROR(IF(H361&lt;=0,"Sem estoque",IF(H361/E361&lt;0.25,"Quase sem estoque",IF(H361/E361&lt;1.2,"Estoque baixo",IF(H361/E361&lt;2,"Estoque moderado","Estoque confortável")))),""))</f>
        <v/>
      </c>
      <c r="J361" s="182" t="str">
        <f>IF(CADA_PROD!C361="","",SUMIFS(MOVI_ENTR!M:M,MOVI_ENTR!D:D,D361))</f>
        <v/>
      </c>
      <c r="K361" s="183" t="str">
        <f>IF(CADA_PROD!C361="","",IFERROR($J361/SUM($J$6:$J$1006),""))</f>
        <v/>
      </c>
      <c r="L361" s="183" t="str">
        <f>IF(CADA_PROD!C361="","",IFERROR(H361/SUM($H$6:$H$1006)+P361,""))</f>
        <v/>
      </c>
      <c r="M361" s="182" t="str">
        <f>IF(CADA_PROD!$C361="","",IFERROR(SUMIFS(MOVI_ENTR!M:M,MOVI_ENTR!D:D,D361)/SUMIFS(MOVI_ENTR!I:I,MOVI_ENTR!D:D,D361),0))</f>
        <v/>
      </c>
      <c r="N361" s="184" t="str">
        <f>IF(CADA_PROD!C361="","",G361/E361)</f>
        <v/>
      </c>
      <c r="O361" s="21" t="str">
        <f t="shared" si="11"/>
        <v/>
      </c>
      <c r="P361" s="21">
        <v>3.5599999999999998E-4</v>
      </c>
    </row>
    <row r="362" spans="3:16" ht="30" customHeight="1">
      <c r="C362" s="178" t="str">
        <f>IF(CADA_PROD!C362="","",CADA_PROD!C362)</f>
        <v/>
      </c>
      <c r="D362" s="179" t="str">
        <f>IF(CADA_PROD!D362="","",CADA_PROD!D362)</f>
        <v/>
      </c>
      <c r="E362" s="180" t="str">
        <f>IF(CADA_PROD!E362="","",CADA_PROD!E362)</f>
        <v/>
      </c>
      <c r="F362" s="180" t="str">
        <f>IF(CADA_PROD!D362="","",SUMIFS(MOVI_ENTR!I:I,MOVI_ENTR!D:D,D362))</f>
        <v/>
      </c>
      <c r="G362" s="180" t="str">
        <f>IF(CADA_PROD!C362="","",SUMIFS(MOVI_SAID!H:H,MOVI_SAID!D:D,D362))</f>
        <v/>
      </c>
      <c r="H362" s="180" t="str">
        <f t="shared" si="12"/>
        <v/>
      </c>
      <c r="I362" s="179" t="str">
        <f>IF(CADA_PROD!C362="","",IFERROR(IF(H362&lt;=0,"Sem estoque",IF(H362/E362&lt;0.25,"Quase sem estoque",IF(H362/E362&lt;1.2,"Estoque baixo",IF(H362/E362&lt;2,"Estoque moderado","Estoque confortável")))),""))</f>
        <v/>
      </c>
      <c r="J362" s="182" t="str">
        <f>IF(CADA_PROD!C362="","",SUMIFS(MOVI_ENTR!M:M,MOVI_ENTR!D:D,D362))</f>
        <v/>
      </c>
      <c r="K362" s="183" t="str">
        <f>IF(CADA_PROD!C362="","",IFERROR($J362/SUM($J$6:$J$1006),""))</f>
        <v/>
      </c>
      <c r="L362" s="183" t="str">
        <f>IF(CADA_PROD!C362="","",IFERROR(H362/SUM($H$6:$H$1006)+P362,""))</f>
        <v/>
      </c>
      <c r="M362" s="182" t="str">
        <f>IF(CADA_PROD!$C362="","",IFERROR(SUMIFS(MOVI_ENTR!M:M,MOVI_ENTR!D:D,D362)/SUMIFS(MOVI_ENTR!I:I,MOVI_ENTR!D:D,D362),0))</f>
        <v/>
      </c>
      <c r="N362" s="184" t="str">
        <f>IF(CADA_PROD!C362="","",G362/E362)</f>
        <v/>
      </c>
      <c r="O362" s="21" t="str">
        <f t="shared" si="11"/>
        <v/>
      </c>
      <c r="P362" s="21">
        <v>3.57E-4</v>
      </c>
    </row>
    <row r="363" spans="3:16" ht="30" customHeight="1">
      <c r="C363" s="178" t="str">
        <f>IF(CADA_PROD!C363="","",CADA_PROD!C363)</f>
        <v/>
      </c>
      <c r="D363" s="179" t="str">
        <f>IF(CADA_PROD!D363="","",CADA_PROD!D363)</f>
        <v/>
      </c>
      <c r="E363" s="180" t="str">
        <f>IF(CADA_PROD!E363="","",CADA_PROD!E363)</f>
        <v/>
      </c>
      <c r="F363" s="180" t="str">
        <f>IF(CADA_PROD!D363="","",SUMIFS(MOVI_ENTR!I:I,MOVI_ENTR!D:D,D363))</f>
        <v/>
      </c>
      <c r="G363" s="180" t="str">
        <f>IF(CADA_PROD!C363="","",SUMIFS(MOVI_SAID!H:H,MOVI_SAID!D:D,D363))</f>
        <v/>
      </c>
      <c r="H363" s="180" t="str">
        <f t="shared" si="12"/>
        <v/>
      </c>
      <c r="I363" s="179" t="str">
        <f>IF(CADA_PROD!C363="","",IFERROR(IF(H363&lt;=0,"Sem estoque",IF(H363/E363&lt;0.25,"Quase sem estoque",IF(H363/E363&lt;1.2,"Estoque baixo",IF(H363/E363&lt;2,"Estoque moderado","Estoque confortável")))),""))</f>
        <v/>
      </c>
      <c r="J363" s="182" t="str">
        <f>IF(CADA_PROD!C363="","",SUMIFS(MOVI_ENTR!M:M,MOVI_ENTR!D:D,D363))</f>
        <v/>
      </c>
      <c r="K363" s="183" t="str">
        <f>IF(CADA_PROD!C363="","",IFERROR($J363/SUM($J$6:$J$1006),""))</f>
        <v/>
      </c>
      <c r="L363" s="183" t="str">
        <f>IF(CADA_PROD!C363="","",IFERROR(H363/SUM($H$6:$H$1006)+P363,""))</f>
        <v/>
      </c>
      <c r="M363" s="182" t="str">
        <f>IF(CADA_PROD!$C363="","",IFERROR(SUMIFS(MOVI_ENTR!M:M,MOVI_ENTR!D:D,D363)/SUMIFS(MOVI_ENTR!I:I,MOVI_ENTR!D:D,D363),0))</f>
        <v/>
      </c>
      <c r="N363" s="184" t="str">
        <f>IF(CADA_PROD!C363="","",G363/E363)</f>
        <v/>
      </c>
      <c r="O363" s="21" t="str">
        <f t="shared" si="11"/>
        <v/>
      </c>
      <c r="P363" s="21">
        <v>3.5799999999999997E-4</v>
      </c>
    </row>
    <row r="364" spans="3:16" ht="30" customHeight="1">
      <c r="C364" s="178" t="str">
        <f>IF(CADA_PROD!C364="","",CADA_PROD!C364)</f>
        <v/>
      </c>
      <c r="D364" s="179" t="str">
        <f>IF(CADA_PROD!D364="","",CADA_PROD!D364)</f>
        <v/>
      </c>
      <c r="E364" s="180" t="str">
        <f>IF(CADA_PROD!E364="","",CADA_PROD!E364)</f>
        <v/>
      </c>
      <c r="F364" s="180" t="str">
        <f>IF(CADA_PROD!D364="","",SUMIFS(MOVI_ENTR!I:I,MOVI_ENTR!D:D,D364))</f>
        <v/>
      </c>
      <c r="G364" s="180" t="str">
        <f>IF(CADA_PROD!C364="","",SUMIFS(MOVI_SAID!H:H,MOVI_SAID!D:D,D364))</f>
        <v/>
      </c>
      <c r="H364" s="180" t="str">
        <f t="shared" si="12"/>
        <v/>
      </c>
      <c r="I364" s="179" t="str">
        <f>IF(CADA_PROD!C364="","",IFERROR(IF(H364&lt;=0,"Sem estoque",IF(H364/E364&lt;0.25,"Quase sem estoque",IF(H364/E364&lt;1.2,"Estoque baixo",IF(H364/E364&lt;2,"Estoque moderado","Estoque confortável")))),""))</f>
        <v/>
      </c>
      <c r="J364" s="182" t="str">
        <f>IF(CADA_PROD!C364="","",SUMIFS(MOVI_ENTR!M:M,MOVI_ENTR!D:D,D364))</f>
        <v/>
      </c>
      <c r="K364" s="183" t="str">
        <f>IF(CADA_PROD!C364="","",IFERROR($J364/SUM($J$6:$J$1006),""))</f>
        <v/>
      </c>
      <c r="L364" s="183" t="str">
        <f>IF(CADA_PROD!C364="","",IFERROR(H364/SUM($H$6:$H$1006)+P364,""))</f>
        <v/>
      </c>
      <c r="M364" s="182" t="str">
        <f>IF(CADA_PROD!$C364="","",IFERROR(SUMIFS(MOVI_ENTR!M:M,MOVI_ENTR!D:D,D364)/SUMIFS(MOVI_ENTR!I:I,MOVI_ENTR!D:D,D364),0))</f>
        <v/>
      </c>
      <c r="N364" s="184" t="str">
        <f>IF(CADA_PROD!C364="","",G364/E364)</f>
        <v/>
      </c>
      <c r="O364" s="21" t="str">
        <f t="shared" si="11"/>
        <v/>
      </c>
      <c r="P364" s="21">
        <v>3.59E-4</v>
      </c>
    </row>
    <row r="365" spans="3:16" ht="30" customHeight="1">
      <c r="C365" s="178" t="str">
        <f>IF(CADA_PROD!C365="","",CADA_PROD!C365)</f>
        <v/>
      </c>
      <c r="D365" s="179" t="str">
        <f>IF(CADA_PROD!D365="","",CADA_PROD!D365)</f>
        <v/>
      </c>
      <c r="E365" s="180" t="str">
        <f>IF(CADA_PROD!E365="","",CADA_PROD!E365)</f>
        <v/>
      </c>
      <c r="F365" s="180" t="str">
        <f>IF(CADA_PROD!D365="","",SUMIFS(MOVI_ENTR!I:I,MOVI_ENTR!D:D,D365))</f>
        <v/>
      </c>
      <c r="G365" s="180" t="str">
        <f>IF(CADA_PROD!C365="","",SUMIFS(MOVI_SAID!H:H,MOVI_SAID!D:D,D365))</f>
        <v/>
      </c>
      <c r="H365" s="180" t="str">
        <f t="shared" si="12"/>
        <v/>
      </c>
      <c r="I365" s="179" t="str">
        <f>IF(CADA_PROD!C365="","",IFERROR(IF(H365&lt;=0,"Sem estoque",IF(H365/E365&lt;0.25,"Quase sem estoque",IF(H365/E365&lt;1.2,"Estoque baixo",IF(H365/E365&lt;2,"Estoque moderado","Estoque confortável")))),""))</f>
        <v/>
      </c>
      <c r="J365" s="182" t="str">
        <f>IF(CADA_PROD!C365="","",SUMIFS(MOVI_ENTR!M:M,MOVI_ENTR!D:D,D365))</f>
        <v/>
      </c>
      <c r="K365" s="183" t="str">
        <f>IF(CADA_PROD!C365="","",IFERROR($J365/SUM($J$6:$J$1006),""))</f>
        <v/>
      </c>
      <c r="L365" s="183" t="str">
        <f>IF(CADA_PROD!C365="","",IFERROR(H365/SUM($H$6:$H$1006)+P365,""))</f>
        <v/>
      </c>
      <c r="M365" s="182" t="str">
        <f>IF(CADA_PROD!$C365="","",IFERROR(SUMIFS(MOVI_ENTR!M:M,MOVI_ENTR!D:D,D365)/SUMIFS(MOVI_ENTR!I:I,MOVI_ENTR!D:D,D365),0))</f>
        <v/>
      </c>
      <c r="N365" s="184" t="str">
        <f>IF(CADA_PROD!C365="","",G365/E365)</f>
        <v/>
      </c>
      <c r="O365" s="21" t="str">
        <f t="shared" si="11"/>
        <v/>
      </c>
      <c r="P365" s="21">
        <v>3.6000000000000002E-4</v>
      </c>
    </row>
    <row r="366" spans="3:16" ht="30" customHeight="1">
      <c r="C366" s="178" t="str">
        <f>IF(CADA_PROD!C366="","",CADA_PROD!C366)</f>
        <v/>
      </c>
      <c r="D366" s="179" t="str">
        <f>IF(CADA_PROD!D366="","",CADA_PROD!D366)</f>
        <v/>
      </c>
      <c r="E366" s="180" t="str">
        <f>IF(CADA_PROD!E366="","",CADA_PROD!E366)</f>
        <v/>
      </c>
      <c r="F366" s="180" t="str">
        <f>IF(CADA_PROD!D366="","",SUMIFS(MOVI_ENTR!I:I,MOVI_ENTR!D:D,D366))</f>
        <v/>
      </c>
      <c r="G366" s="180" t="str">
        <f>IF(CADA_PROD!C366="","",SUMIFS(MOVI_SAID!H:H,MOVI_SAID!D:D,D366))</f>
        <v/>
      </c>
      <c r="H366" s="180" t="str">
        <f t="shared" si="12"/>
        <v/>
      </c>
      <c r="I366" s="179" t="str">
        <f>IF(CADA_PROD!C366="","",IFERROR(IF(H366&lt;=0,"Sem estoque",IF(H366/E366&lt;0.25,"Quase sem estoque",IF(H366/E366&lt;1.2,"Estoque baixo",IF(H366/E366&lt;2,"Estoque moderado","Estoque confortável")))),""))</f>
        <v/>
      </c>
      <c r="J366" s="182" t="str">
        <f>IF(CADA_PROD!C366="","",SUMIFS(MOVI_ENTR!M:M,MOVI_ENTR!D:D,D366))</f>
        <v/>
      </c>
      <c r="K366" s="183" t="str">
        <f>IF(CADA_PROD!C366="","",IFERROR($J366/SUM($J$6:$J$1006),""))</f>
        <v/>
      </c>
      <c r="L366" s="183" t="str">
        <f>IF(CADA_PROD!C366="","",IFERROR(H366/SUM($H$6:$H$1006)+P366,""))</f>
        <v/>
      </c>
      <c r="M366" s="182" t="str">
        <f>IF(CADA_PROD!$C366="","",IFERROR(SUMIFS(MOVI_ENTR!M:M,MOVI_ENTR!D:D,D366)/SUMIFS(MOVI_ENTR!I:I,MOVI_ENTR!D:D,D366),0))</f>
        <v/>
      </c>
      <c r="N366" s="184" t="str">
        <f>IF(CADA_PROD!C366="","",G366/E366)</f>
        <v/>
      </c>
      <c r="O366" s="21" t="str">
        <f t="shared" si="11"/>
        <v/>
      </c>
      <c r="P366" s="21">
        <v>3.6099999999999999E-4</v>
      </c>
    </row>
    <row r="367" spans="3:16" ht="30" customHeight="1">
      <c r="C367" s="178" t="str">
        <f>IF(CADA_PROD!C367="","",CADA_PROD!C367)</f>
        <v/>
      </c>
      <c r="D367" s="179" t="str">
        <f>IF(CADA_PROD!D367="","",CADA_PROD!D367)</f>
        <v/>
      </c>
      <c r="E367" s="180" t="str">
        <f>IF(CADA_PROD!E367="","",CADA_PROD!E367)</f>
        <v/>
      </c>
      <c r="F367" s="180" t="str">
        <f>IF(CADA_PROD!D367="","",SUMIFS(MOVI_ENTR!I:I,MOVI_ENTR!D:D,D367))</f>
        <v/>
      </c>
      <c r="G367" s="180" t="str">
        <f>IF(CADA_PROD!C367="","",SUMIFS(MOVI_SAID!H:H,MOVI_SAID!D:D,D367))</f>
        <v/>
      </c>
      <c r="H367" s="180" t="str">
        <f t="shared" si="12"/>
        <v/>
      </c>
      <c r="I367" s="179" t="str">
        <f>IF(CADA_PROD!C367="","",IFERROR(IF(H367&lt;=0,"Sem estoque",IF(H367/E367&lt;0.25,"Quase sem estoque",IF(H367/E367&lt;1.2,"Estoque baixo",IF(H367/E367&lt;2,"Estoque moderado","Estoque confortável")))),""))</f>
        <v/>
      </c>
      <c r="J367" s="182" t="str">
        <f>IF(CADA_PROD!C367="","",SUMIFS(MOVI_ENTR!M:M,MOVI_ENTR!D:D,D367))</f>
        <v/>
      </c>
      <c r="K367" s="183" t="str">
        <f>IF(CADA_PROD!C367="","",IFERROR($J367/SUM($J$6:$J$1006),""))</f>
        <v/>
      </c>
      <c r="L367" s="183" t="str">
        <f>IF(CADA_PROD!C367="","",IFERROR(H367/SUM($H$6:$H$1006)+P367,""))</f>
        <v/>
      </c>
      <c r="M367" s="182" t="str">
        <f>IF(CADA_PROD!$C367="","",IFERROR(SUMIFS(MOVI_ENTR!M:M,MOVI_ENTR!D:D,D367)/SUMIFS(MOVI_ENTR!I:I,MOVI_ENTR!D:D,D367),0))</f>
        <v/>
      </c>
      <c r="N367" s="184" t="str">
        <f>IF(CADA_PROD!C367="","",G367/E367)</f>
        <v/>
      </c>
      <c r="O367" s="21" t="str">
        <f t="shared" si="11"/>
        <v/>
      </c>
      <c r="P367" s="21">
        <v>3.6200000000000002E-4</v>
      </c>
    </row>
    <row r="368" spans="3:16" ht="30" customHeight="1">
      <c r="C368" s="178" t="str">
        <f>IF(CADA_PROD!C368="","",CADA_PROD!C368)</f>
        <v/>
      </c>
      <c r="D368" s="179" t="str">
        <f>IF(CADA_PROD!D368="","",CADA_PROD!D368)</f>
        <v/>
      </c>
      <c r="E368" s="180" t="str">
        <f>IF(CADA_PROD!E368="","",CADA_PROD!E368)</f>
        <v/>
      </c>
      <c r="F368" s="180" t="str">
        <f>IF(CADA_PROD!D368="","",SUMIFS(MOVI_ENTR!I:I,MOVI_ENTR!D:D,D368))</f>
        <v/>
      </c>
      <c r="G368" s="180" t="str">
        <f>IF(CADA_PROD!C368="","",SUMIFS(MOVI_SAID!H:H,MOVI_SAID!D:D,D368))</f>
        <v/>
      </c>
      <c r="H368" s="180" t="str">
        <f t="shared" si="12"/>
        <v/>
      </c>
      <c r="I368" s="179" t="str">
        <f>IF(CADA_PROD!C368="","",IFERROR(IF(H368&lt;=0,"Sem estoque",IF(H368/E368&lt;0.25,"Quase sem estoque",IF(H368/E368&lt;1.2,"Estoque baixo",IF(H368/E368&lt;2,"Estoque moderado","Estoque confortável")))),""))</f>
        <v/>
      </c>
      <c r="J368" s="182" t="str">
        <f>IF(CADA_PROD!C368="","",SUMIFS(MOVI_ENTR!M:M,MOVI_ENTR!D:D,D368))</f>
        <v/>
      </c>
      <c r="K368" s="183" t="str">
        <f>IF(CADA_PROD!C368="","",IFERROR($J368/SUM($J$6:$J$1006),""))</f>
        <v/>
      </c>
      <c r="L368" s="183" t="str">
        <f>IF(CADA_PROD!C368="","",IFERROR(H368/SUM($H$6:$H$1006)+P368,""))</f>
        <v/>
      </c>
      <c r="M368" s="182" t="str">
        <f>IF(CADA_PROD!$C368="","",IFERROR(SUMIFS(MOVI_ENTR!M:M,MOVI_ENTR!D:D,D368)/SUMIFS(MOVI_ENTR!I:I,MOVI_ENTR!D:D,D368),0))</f>
        <v/>
      </c>
      <c r="N368" s="184" t="str">
        <f>IF(CADA_PROD!C368="","",G368/E368)</f>
        <v/>
      </c>
      <c r="O368" s="21" t="str">
        <f t="shared" si="11"/>
        <v/>
      </c>
      <c r="P368" s="21">
        <v>3.6299999999999999E-4</v>
      </c>
    </row>
    <row r="369" spans="3:16" ht="30" customHeight="1">
      <c r="C369" s="178" t="str">
        <f>IF(CADA_PROD!C369="","",CADA_PROD!C369)</f>
        <v/>
      </c>
      <c r="D369" s="179" t="str">
        <f>IF(CADA_PROD!D369="","",CADA_PROD!D369)</f>
        <v/>
      </c>
      <c r="E369" s="180" t="str">
        <f>IF(CADA_PROD!E369="","",CADA_PROD!E369)</f>
        <v/>
      </c>
      <c r="F369" s="180" t="str">
        <f>IF(CADA_PROD!D369="","",SUMIFS(MOVI_ENTR!I:I,MOVI_ENTR!D:D,D369))</f>
        <v/>
      </c>
      <c r="G369" s="180" t="str">
        <f>IF(CADA_PROD!C369="","",SUMIFS(MOVI_SAID!H:H,MOVI_SAID!D:D,D369))</f>
        <v/>
      </c>
      <c r="H369" s="180" t="str">
        <f t="shared" si="12"/>
        <v/>
      </c>
      <c r="I369" s="179" t="str">
        <f>IF(CADA_PROD!C369="","",IFERROR(IF(H369&lt;=0,"Sem estoque",IF(H369/E369&lt;0.25,"Quase sem estoque",IF(H369/E369&lt;1.2,"Estoque baixo",IF(H369/E369&lt;2,"Estoque moderado","Estoque confortável")))),""))</f>
        <v/>
      </c>
      <c r="J369" s="182" t="str">
        <f>IF(CADA_PROD!C369="","",SUMIFS(MOVI_ENTR!M:M,MOVI_ENTR!D:D,D369))</f>
        <v/>
      </c>
      <c r="K369" s="183" t="str">
        <f>IF(CADA_PROD!C369="","",IFERROR($J369/SUM($J$6:$J$1006),""))</f>
        <v/>
      </c>
      <c r="L369" s="183" t="str">
        <f>IF(CADA_PROD!C369="","",IFERROR(H369/SUM($H$6:$H$1006)+P369,""))</f>
        <v/>
      </c>
      <c r="M369" s="182" t="str">
        <f>IF(CADA_PROD!$C369="","",IFERROR(SUMIFS(MOVI_ENTR!M:M,MOVI_ENTR!D:D,D369)/SUMIFS(MOVI_ENTR!I:I,MOVI_ENTR!D:D,D369),0))</f>
        <v/>
      </c>
      <c r="N369" s="184" t="str">
        <f>IF(CADA_PROD!C369="","",G369/E369)</f>
        <v/>
      </c>
      <c r="O369" s="21" t="str">
        <f t="shared" si="11"/>
        <v/>
      </c>
      <c r="P369" s="21">
        <v>3.6400000000000001E-4</v>
      </c>
    </row>
    <row r="370" spans="3:16" ht="30" customHeight="1">
      <c r="C370" s="178" t="str">
        <f>IF(CADA_PROD!C370="","",CADA_PROD!C370)</f>
        <v/>
      </c>
      <c r="D370" s="179" t="str">
        <f>IF(CADA_PROD!D370="","",CADA_PROD!D370)</f>
        <v/>
      </c>
      <c r="E370" s="180" t="str">
        <f>IF(CADA_PROD!E370="","",CADA_PROD!E370)</f>
        <v/>
      </c>
      <c r="F370" s="180" t="str">
        <f>IF(CADA_PROD!D370="","",SUMIFS(MOVI_ENTR!I:I,MOVI_ENTR!D:D,D370))</f>
        <v/>
      </c>
      <c r="G370" s="180" t="str">
        <f>IF(CADA_PROD!C370="","",SUMIFS(MOVI_SAID!H:H,MOVI_SAID!D:D,D370))</f>
        <v/>
      </c>
      <c r="H370" s="180" t="str">
        <f t="shared" si="12"/>
        <v/>
      </c>
      <c r="I370" s="179" t="str">
        <f>IF(CADA_PROD!C370="","",IFERROR(IF(H370&lt;=0,"Sem estoque",IF(H370/E370&lt;0.25,"Quase sem estoque",IF(H370/E370&lt;1.2,"Estoque baixo",IF(H370/E370&lt;2,"Estoque moderado","Estoque confortável")))),""))</f>
        <v/>
      </c>
      <c r="J370" s="182" t="str">
        <f>IF(CADA_PROD!C370="","",SUMIFS(MOVI_ENTR!M:M,MOVI_ENTR!D:D,D370))</f>
        <v/>
      </c>
      <c r="K370" s="183" t="str">
        <f>IF(CADA_PROD!C370="","",IFERROR($J370/SUM($J$6:$J$1006),""))</f>
        <v/>
      </c>
      <c r="L370" s="183" t="str">
        <f>IF(CADA_PROD!C370="","",IFERROR(H370/SUM($H$6:$H$1006)+P370,""))</f>
        <v/>
      </c>
      <c r="M370" s="182" t="str">
        <f>IF(CADA_PROD!$C370="","",IFERROR(SUMIFS(MOVI_ENTR!M:M,MOVI_ENTR!D:D,D370)/SUMIFS(MOVI_ENTR!I:I,MOVI_ENTR!D:D,D370),0))</f>
        <v/>
      </c>
      <c r="N370" s="184" t="str">
        <f>IF(CADA_PROD!C370="","",G370/E370)</f>
        <v/>
      </c>
      <c r="O370" s="21" t="str">
        <f t="shared" si="11"/>
        <v/>
      </c>
      <c r="P370" s="21">
        <v>3.6499999999999998E-4</v>
      </c>
    </row>
    <row r="371" spans="3:16" ht="30" customHeight="1">
      <c r="C371" s="178" t="str">
        <f>IF(CADA_PROD!C371="","",CADA_PROD!C371)</f>
        <v/>
      </c>
      <c r="D371" s="179" t="str">
        <f>IF(CADA_PROD!D371="","",CADA_PROD!D371)</f>
        <v/>
      </c>
      <c r="E371" s="180" t="str">
        <f>IF(CADA_PROD!E371="","",CADA_PROD!E371)</f>
        <v/>
      </c>
      <c r="F371" s="180" t="str">
        <f>IF(CADA_PROD!D371="","",SUMIFS(MOVI_ENTR!I:I,MOVI_ENTR!D:D,D371))</f>
        <v/>
      </c>
      <c r="G371" s="180" t="str">
        <f>IF(CADA_PROD!C371="","",SUMIFS(MOVI_SAID!H:H,MOVI_SAID!D:D,D371))</f>
        <v/>
      </c>
      <c r="H371" s="180" t="str">
        <f t="shared" si="12"/>
        <v/>
      </c>
      <c r="I371" s="179" t="str">
        <f>IF(CADA_PROD!C371="","",IFERROR(IF(H371&lt;=0,"Sem estoque",IF(H371/E371&lt;0.25,"Quase sem estoque",IF(H371/E371&lt;1.2,"Estoque baixo",IF(H371/E371&lt;2,"Estoque moderado","Estoque confortável")))),""))</f>
        <v/>
      </c>
      <c r="J371" s="182" t="str">
        <f>IF(CADA_PROD!C371="","",SUMIFS(MOVI_ENTR!M:M,MOVI_ENTR!D:D,D371))</f>
        <v/>
      </c>
      <c r="K371" s="183" t="str">
        <f>IF(CADA_PROD!C371="","",IFERROR($J371/SUM($J$6:$J$1006),""))</f>
        <v/>
      </c>
      <c r="L371" s="183" t="str">
        <f>IF(CADA_PROD!C371="","",IFERROR(H371/SUM($H$6:$H$1006)+P371,""))</f>
        <v/>
      </c>
      <c r="M371" s="182" t="str">
        <f>IF(CADA_PROD!$C371="","",IFERROR(SUMIFS(MOVI_ENTR!M:M,MOVI_ENTR!D:D,D371)/SUMIFS(MOVI_ENTR!I:I,MOVI_ENTR!D:D,D371),0))</f>
        <v/>
      </c>
      <c r="N371" s="184" t="str">
        <f>IF(CADA_PROD!C371="","",G371/E371)</f>
        <v/>
      </c>
      <c r="O371" s="21" t="str">
        <f t="shared" si="11"/>
        <v/>
      </c>
      <c r="P371" s="21">
        <v>3.6600000000000001E-4</v>
      </c>
    </row>
    <row r="372" spans="3:16" ht="30" customHeight="1">
      <c r="C372" s="178" t="str">
        <f>IF(CADA_PROD!C372="","",CADA_PROD!C372)</f>
        <v/>
      </c>
      <c r="D372" s="179" t="str">
        <f>IF(CADA_PROD!D372="","",CADA_PROD!D372)</f>
        <v/>
      </c>
      <c r="E372" s="180" t="str">
        <f>IF(CADA_PROD!E372="","",CADA_PROD!E372)</f>
        <v/>
      </c>
      <c r="F372" s="180" t="str">
        <f>IF(CADA_PROD!D372="","",SUMIFS(MOVI_ENTR!I:I,MOVI_ENTR!D:D,D372))</f>
        <v/>
      </c>
      <c r="G372" s="180" t="str">
        <f>IF(CADA_PROD!C372="","",SUMIFS(MOVI_SAID!H:H,MOVI_SAID!D:D,D372))</f>
        <v/>
      </c>
      <c r="H372" s="180" t="str">
        <f t="shared" si="12"/>
        <v/>
      </c>
      <c r="I372" s="179" t="str">
        <f>IF(CADA_PROD!C372="","",IFERROR(IF(H372&lt;=0,"Sem estoque",IF(H372/E372&lt;0.25,"Quase sem estoque",IF(H372/E372&lt;1.2,"Estoque baixo",IF(H372/E372&lt;2,"Estoque moderado","Estoque confortável")))),""))</f>
        <v/>
      </c>
      <c r="J372" s="182" t="str">
        <f>IF(CADA_PROD!C372="","",SUMIFS(MOVI_ENTR!M:M,MOVI_ENTR!D:D,D372))</f>
        <v/>
      </c>
      <c r="K372" s="183" t="str">
        <f>IF(CADA_PROD!C372="","",IFERROR($J372/SUM($J$6:$J$1006),""))</f>
        <v/>
      </c>
      <c r="L372" s="183" t="str">
        <f>IF(CADA_PROD!C372="","",IFERROR(H372/SUM($H$6:$H$1006)+P372,""))</f>
        <v/>
      </c>
      <c r="M372" s="182" t="str">
        <f>IF(CADA_PROD!$C372="","",IFERROR(SUMIFS(MOVI_ENTR!M:M,MOVI_ENTR!D:D,D372)/SUMIFS(MOVI_ENTR!I:I,MOVI_ENTR!D:D,D372),0))</f>
        <v/>
      </c>
      <c r="N372" s="184" t="str">
        <f>IF(CADA_PROD!C372="","",G372/E372)</f>
        <v/>
      </c>
      <c r="O372" s="21" t="str">
        <f t="shared" si="11"/>
        <v/>
      </c>
      <c r="P372" s="21">
        <v>3.6699999999999998E-4</v>
      </c>
    </row>
    <row r="373" spans="3:16" ht="30" customHeight="1">
      <c r="C373" s="178" t="str">
        <f>IF(CADA_PROD!C373="","",CADA_PROD!C373)</f>
        <v/>
      </c>
      <c r="D373" s="179" t="str">
        <f>IF(CADA_PROD!D373="","",CADA_PROD!D373)</f>
        <v/>
      </c>
      <c r="E373" s="180" t="str">
        <f>IF(CADA_PROD!E373="","",CADA_PROD!E373)</f>
        <v/>
      </c>
      <c r="F373" s="180" t="str">
        <f>IF(CADA_PROD!D373="","",SUMIFS(MOVI_ENTR!I:I,MOVI_ENTR!D:D,D373))</f>
        <v/>
      </c>
      <c r="G373" s="180" t="str">
        <f>IF(CADA_PROD!C373="","",SUMIFS(MOVI_SAID!H:H,MOVI_SAID!D:D,D373))</f>
        <v/>
      </c>
      <c r="H373" s="180" t="str">
        <f t="shared" si="12"/>
        <v/>
      </c>
      <c r="I373" s="179" t="str">
        <f>IF(CADA_PROD!C373="","",IFERROR(IF(H373&lt;=0,"Sem estoque",IF(H373/E373&lt;0.25,"Quase sem estoque",IF(H373/E373&lt;1.2,"Estoque baixo",IF(H373/E373&lt;2,"Estoque moderado","Estoque confortável")))),""))</f>
        <v/>
      </c>
      <c r="J373" s="182" t="str">
        <f>IF(CADA_PROD!C373="","",SUMIFS(MOVI_ENTR!M:M,MOVI_ENTR!D:D,D373))</f>
        <v/>
      </c>
      <c r="K373" s="183" t="str">
        <f>IF(CADA_PROD!C373="","",IFERROR($J373/SUM($J$6:$J$1006),""))</f>
        <v/>
      </c>
      <c r="L373" s="183" t="str">
        <f>IF(CADA_PROD!C373="","",IFERROR(H373/SUM($H$6:$H$1006)+P373,""))</f>
        <v/>
      </c>
      <c r="M373" s="182" t="str">
        <f>IF(CADA_PROD!$C373="","",IFERROR(SUMIFS(MOVI_ENTR!M:M,MOVI_ENTR!D:D,D373)/SUMIFS(MOVI_ENTR!I:I,MOVI_ENTR!D:D,D373),0))</f>
        <v/>
      </c>
      <c r="N373" s="184" t="str">
        <f>IF(CADA_PROD!C373="","",G373/E373)</f>
        <v/>
      </c>
      <c r="O373" s="21" t="str">
        <f t="shared" si="11"/>
        <v/>
      </c>
      <c r="P373" s="21">
        <v>3.68E-4</v>
      </c>
    </row>
    <row r="374" spans="3:16" ht="30" customHeight="1">
      <c r="C374" s="178" t="str">
        <f>IF(CADA_PROD!C374="","",CADA_PROD!C374)</f>
        <v/>
      </c>
      <c r="D374" s="179" t="str">
        <f>IF(CADA_PROD!D374="","",CADA_PROD!D374)</f>
        <v/>
      </c>
      <c r="E374" s="180" t="str">
        <f>IF(CADA_PROD!E374="","",CADA_PROD!E374)</f>
        <v/>
      </c>
      <c r="F374" s="180" t="str">
        <f>IF(CADA_PROD!D374="","",SUMIFS(MOVI_ENTR!I:I,MOVI_ENTR!D:D,D374))</f>
        <v/>
      </c>
      <c r="G374" s="180" t="str">
        <f>IF(CADA_PROD!C374="","",SUMIFS(MOVI_SAID!H:H,MOVI_SAID!D:D,D374))</f>
        <v/>
      </c>
      <c r="H374" s="180" t="str">
        <f t="shared" si="12"/>
        <v/>
      </c>
      <c r="I374" s="179" t="str">
        <f>IF(CADA_PROD!C374="","",IFERROR(IF(H374&lt;=0,"Sem estoque",IF(H374/E374&lt;0.25,"Quase sem estoque",IF(H374/E374&lt;1.2,"Estoque baixo",IF(H374/E374&lt;2,"Estoque moderado","Estoque confortável")))),""))</f>
        <v/>
      </c>
      <c r="J374" s="182" t="str">
        <f>IF(CADA_PROD!C374="","",SUMIFS(MOVI_ENTR!M:M,MOVI_ENTR!D:D,D374))</f>
        <v/>
      </c>
      <c r="K374" s="183" t="str">
        <f>IF(CADA_PROD!C374="","",IFERROR($J374/SUM($J$6:$J$1006),""))</f>
        <v/>
      </c>
      <c r="L374" s="183" t="str">
        <f>IF(CADA_PROD!C374="","",IFERROR(H374/SUM($H$6:$H$1006)+P374,""))</f>
        <v/>
      </c>
      <c r="M374" s="182" t="str">
        <f>IF(CADA_PROD!$C374="","",IFERROR(SUMIFS(MOVI_ENTR!M:M,MOVI_ENTR!D:D,D374)/SUMIFS(MOVI_ENTR!I:I,MOVI_ENTR!D:D,D374),0))</f>
        <v/>
      </c>
      <c r="N374" s="184" t="str">
        <f>IF(CADA_PROD!C374="","",G374/E374)</f>
        <v/>
      </c>
      <c r="O374" s="21" t="str">
        <f t="shared" si="11"/>
        <v/>
      </c>
      <c r="P374" s="21">
        <v>3.6900000000000002E-4</v>
      </c>
    </row>
    <row r="375" spans="3:16" ht="30" customHeight="1">
      <c r="C375" s="178" t="str">
        <f>IF(CADA_PROD!C375="","",CADA_PROD!C375)</f>
        <v/>
      </c>
      <c r="D375" s="179" t="str">
        <f>IF(CADA_PROD!D375="","",CADA_PROD!D375)</f>
        <v/>
      </c>
      <c r="E375" s="180" t="str">
        <f>IF(CADA_PROD!E375="","",CADA_PROD!E375)</f>
        <v/>
      </c>
      <c r="F375" s="180" t="str">
        <f>IF(CADA_PROD!D375="","",SUMIFS(MOVI_ENTR!I:I,MOVI_ENTR!D:D,D375))</f>
        <v/>
      </c>
      <c r="G375" s="180" t="str">
        <f>IF(CADA_PROD!C375="","",SUMIFS(MOVI_SAID!H:H,MOVI_SAID!D:D,D375))</f>
        <v/>
      </c>
      <c r="H375" s="180" t="str">
        <f t="shared" si="12"/>
        <v/>
      </c>
      <c r="I375" s="179" t="str">
        <f>IF(CADA_PROD!C375="","",IFERROR(IF(H375&lt;=0,"Sem estoque",IF(H375/E375&lt;0.25,"Quase sem estoque",IF(H375/E375&lt;1.2,"Estoque baixo",IF(H375/E375&lt;2,"Estoque moderado","Estoque confortável")))),""))</f>
        <v/>
      </c>
      <c r="J375" s="182" t="str">
        <f>IF(CADA_PROD!C375="","",SUMIFS(MOVI_ENTR!M:M,MOVI_ENTR!D:D,D375))</f>
        <v/>
      </c>
      <c r="K375" s="183" t="str">
        <f>IF(CADA_PROD!C375="","",IFERROR($J375/SUM($J$6:$J$1006),""))</f>
        <v/>
      </c>
      <c r="L375" s="183" t="str">
        <f>IF(CADA_PROD!C375="","",IFERROR(H375/SUM($H$6:$H$1006)+P375,""))</f>
        <v/>
      </c>
      <c r="M375" s="182" t="str">
        <f>IF(CADA_PROD!$C375="","",IFERROR(SUMIFS(MOVI_ENTR!M:M,MOVI_ENTR!D:D,D375)/SUMIFS(MOVI_ENTR!I:I,MOVI_ENTR!D:D,D375),0))</f>
        <v/>
      </c>
      <c r="N375" s="184" t="str">
        <f>IF(CADA_PROD!C375="","",G375/E375)</f>
        <v/>
      </c>
      <c r="O375" s="21" t="str">
        <f t="shared" si="11"/>
        <v/>
      </c>
      <c r="P375" s="21">
        <v>3.6999999999999999E-4</v>
      </c>
    </row>
    <row r="376" spans="3:16" ht="30" customHeight="1">
      <c r="C376" s="178" t="str">
        <f>IF(CADA_PROD!C376="","",CADA_PROD!C376)</f>
        <v/>
      </c>
      <c r="D376" s="179" t="str">
        <f>IF(CADA_PROD!D376="","",CADA_PROD!D376)</f>
        <v/>
      </c>
      <c r="E376" s="180" t="str">
        <f>IF(CADA_PROD!E376="","",CADA_PROD!E376)</f>
        <v/>
      </c>
      <c r="F376" s="180" t="str">
        <f>IF(CADA_PROD!D376="","",SUMIFS(MOVI_ENTR!I:I,MOVI_ENTR!D:D,D376))</f>
        <v/>
      </c>
      <c r="G376" s="180" t="str">
        <f>IF(CADA_PROD!C376="","",SUMIFS(MOVI_SAID!H:H,MOVI_SAID!D:D,D376))</f>
        <v/>
      </c>
      <c r="H376" s="180" t="str">
        <f t="shared" si="12"/>
        <v/>
      </c>
      <c r="I376" s="179" t="str">
        <f>IF(CADA_PROD!C376="","",IFERROR(IF(H376&lt;=0,"Sem estoque",IF(H376/E376&lt;0.25,"Quase sem estoque",IF(H376/E376&lt;1.2,"Estoque baixo",IF(H376/E376&lt;2,"Estoque moderado","Estoque confortável")))),""))</f>
        <v/>
      </c>
      <c r="J376" s="182" t="str">
        <f>IF(CADA_PROD!C376="","",SUMIFS(MOVI_ENTR!M:M,MOVI_ENTR!D:D,D376))</f>
        <v/>
      </c>
      <c r="K376" s="183" t="str">
        <f>IF(CADA_PROD!C376="","",IFERROR($J376/SUM($J$6:$J$1006),""))</f>
        <v/>
      </c>
      <c r="L376" s="183" t="str">
        <f>IF(CADA_PROD!C376="","",IFERROR(H376/SUM($H$6:$H$1006)+P376,""))</f>
        <v/>
      </c>
      <c r="M376" s="182" t="str">
        <f>IF(CADA_PROD!$C376="","",IFERROR(SUMIFS(MOVI_ENTR!M:M,MOVI_ENTR!D:D,D376)/SUMIFS(MOVI_ENTR!I:I,MOVI_ENTR!D:D,D376),0))</f>
        <v/>
      </c>
      <c r="N376" s="184" t="str">
        <f>IF(CADA_PROD!C376="","",G376/E376)</f>
        <v/>
      </c>
      <c r="O376" s="21" t="str">
        <f t="shared" si="11"/>
        <v/>
      </c>
      <c r="P376" s="21">
        <v>3.7100000000000002E-4</v>
      </c>
    </row>
    <row r="377" spans="3:16" ht="30" customHeight="1">
      <c r="C377" s="178" t="str">
        <f>IF(CADA_PROD!C377="","",CADA_PROD!C377)</f>
        <v/>
      </c>
      <c r="D377" s="179" t="str">
        <f>IF(CADA_PROD!D377="","",CADA_PROD!D377)</f>
        <v/>
      </c>
      <c r="E377" s="180" t="str">
        <f>IF(CADA_PROD!E377="","",CADA_PROD!E377)</f>
        <v/>
      </c>
      <c r="F377" s="180" t="str">
        <f>IF(CADA_PROD!D377="","",SUMIFS(MOVI_ENTR!I:I,MOVI_ENTR!D:D,D377))</f>
        <v/>
      </c>
      <c r="G377" s="180" t="str">
        <f>IF(CADA_PROD!C377="","",SUMIFS(MOVI_SAID!H:H,MOVI_SAID!D:D,D377))</f>
        <v/>
      </c>
      <c r="H377" s="180" t="str">
        <f t="shared" si="12"/>
        <v/>
      </c>
      <c r="I377" s="179" t="str">
        <f>IF(CADA_PROD!C377="","",IFERROR(IF(H377&lt;=0,"Sem estoque",IF(H377/E377&lt;0.25,"Quase sem estoque",IF(H377/E377&lt;1.2,"Estoque baixo",IF(H377/E377&lt;2,"Estoque moderado","Estoque confortável")))),""))</f>
        <v/>
      </c>
      <c r="J377" s="182" t="str">
        <f>IF(CADA_PROD!C377="","",SUMIFS(MOVI_ENTR!M:M,MOVI_ENTR!D:D,D377))</f>
        <v/>
      </c>
      <c r="K377" s="183" t="str">
        <f>IF(CADA_PROD!C377="","",IFERROR($J377/SUM($J$6:$J$1006),""))</f>
        <v/>
      </c>
      <c r="L377" s="183" t="str">
        <f>IF(CADA_PROD!C377="","",IFERROR(H377/SUM($H$6:$H$1006)+P377,""))</f>
        <v/>
      </c>
      <c r="M377" s="182" t="str">
        <f>IF(CADA_PROD!$C377="","",IFERROR(SUMIFS(MOVI_ENTR!M:M,MOVI_ENTR!D:D,D377)/SUMIFS(MOVI_ENTR!I:I,MOVI_ENTR!D:D,D377),0))</f>
        <v/>
      </c>
      <c r="N377" s="184" t="str">
        <f>IF(CADA_PROD!C377="","",G377/E377)</f>
        <v/>
      </c>
      <c r="O377" s="21" t="str">
        <f t="shared" si="11"/>
        <v/>
      </c>
      <c r="P377" s="21">
        <v>3.7199999999999999E-4</v>
      </c>
    </row>
    <row r="378" spans="3:16" ht="30" customHeight="1">
      <c r="C378" s="178" t="str">
        <f>IF(CADA_PROD!C378="","",CADA_PROD!C378)</f>
        <v/>
      </c>
      <c r="D378" s="179" t="str">
        <f>IF(CADA_PROD!D378="","",CADA_PROD!D378)</f>
        <v/>
      </c>
      <c r="E378" s="180" t="str">
        <f>IF(CADA_PROD!E378="","",CADA_PROD!E378)</f>
        <v/>
      </c>
      <c r="F378" s="180" t="str">
        <f>IF(CADA_PROD!D378="","",SUMIFS(MOVI_ENTR!I:I,MOVI_ENTR!D:D,D378))</f>
        <v/>
      </c>
      <c r="G378" s="180" t="str">
        <f>IF(CADA_PROD!C378="","",SUMIFS(MOVI_SAID!H:H,MOVI_SAID!D:D,D378))</f>
        <v/>
      </c>
      <c r="H378" s="180" t="str">
        <f t="shared" si="12"/>
        <v/>
      </c>
      <c r="I378" s="179" t="str">
        <f>IF(CADA_PROD!C378="","",IFERROR(IF(H378&lt;=0,"Sem estoque",IF(H378/E378&lt;0.25,"Quase sem estoque",IF(H378/E378&lt;1.2,"Estoque baixo",IF(H378/E378&lt;2,"Estoque moderado","Estoque confortável")))),""))</f>
        <v/>
      </c>
      <c r="J378" s="182" t="str">
        <f>IF(CADA_PROD!C378="","",SUMIFS(MOVI_ENTR!M:M,MOVI_ENTR!D:D,D378))</f>
        <v/>
      </c>
      <c r="K378" s="183" t="str">
        <f>IF(CADA_PROD!C378="","",IFERROR($J378/SUM($J$6:$J$1006),""))</f>
        <v/>
      </c>
      <c r="L378" s="183" t="str">
        <f>IF(CADA_PROD!C378="","",IFERROR(H378/SUM($H$6:$H$1006)+P378,""))</f>
        <v/>
      </c>
      <c r="M378" s="182" t="str">
        <f>IF(CADA_PROD!$C378="","",IFERROR(SUMIFS(MOVI_ENTR!M:M,MOVI_ENTR!D:D,D378)/SUMIFS(MOVI_ENTR!I:I,MOVI_ENTR!D:D,D378),0))</f>
        <v/>
      </c>
      <c r="N378" s="184" t="str">
        <f>IF(CADA_PROD!C378="","",G378/E378)</f>
        <v/>
      </c>
      <c r="O378" s="21" t="str">
        <f t="shared" si="11"/>
        <v/>
      </c>
      <c r="P378" s="21">
        <v>3.7300000000000001E-4</v>
      </c>
    </row>
    <row r="379" spans="3:16" ht="30" customHeight="1">
      <c r="C379" s="178" t="str">
        <f>IF(CADA_PROD!C379="","",CADA_PROD!C379)</f>
        <v/>
      </c>
      <c r="D379" s="179" t="str">
        <f>IF(CADA_PROD!D379="","",CADA_PROD!D379)</f>
        <v/>
      </c>
      <c r="E379" s="180" t="str">
        <f>IF(CADA_PROD!E379="","",CADA_PROD!E379)</f>
        <v/>
      </c>
      <c r="F379" s="180" t="str">
        <f>IF(CADA_PROD!D379="","",SUMIFS(MOVI_ENTR!I:I,MOVI_ENTR!D:D,D379))</f>
        <v/>
      </c>
      <c r="G379" s="180" t="str">
        <f>IF(CADA_PROD!C379="","",SUMIFS(MOVI_SAID!H:H,MOVI_SAID!D:D,D379))</f>
        <v/>
      </c>
      <c r="H379" s="180" t="str">
        <f t="shared" si="12"/>
        <v/>
      </c>
      <c r="I379" s="179" t="str">
        <f>IF(CADA_PROD!C379="","",IFERROR(IF(H379&lt;=0,"Sem estoque",IF(H379/E379&lt;0.25,"Quase sem estoque",IF(H379/E379&lt;1.2,"Estoque baixo",IF(H379/E379&lt;2,"Estoque moderado","Estoque confortável")))),""))</f>
        <v/>
      </c>
      <c r="J379" s="182" t="str">
        <f>IF(CADA_PROD!C379="","",SUMIFS(MOVI_ENTR!M:M,MOVI_ENTR!D:D,D379))</f>
        <v/>
      </c>
      <c r="K379" s="183" t="str">
        <f>IF(CADA_PROD!C379="","",IFERROR($J379/SUM($J$6:$J$1006),""))</f>
        <v/>
      </c>
      <c r="L379" s="183" t="str">
        <f>IF(CADA_PROD!C379="","",IFERROR(H379/SUM($H$6:$H$1006)+P379,""))</f>
        <v/>
      </c>
      <c r="M379" s="182" t="str">
        <f>IF(CADA_PROD!$C379="","",IFERROR(SUMIFS(MOVI_ENTR!M:M,MOVI_ENTR!D:D,D379)/SUMIFS(MOVI_ENTR!I:I,MOVI_ENTR!D:D,D379),0))</f>
        <v/>
      </c>
      <c r="N379" s="184" t="str">
        <f>IF(CADA_PROD!C379="","",G379/E379)</f>
        <v/>
      </c>
      <c r="O379" s="21" t="str">
        <f t="shared" si="11"/>
        <v/>
      </c>
      <c r="P379" s="21">
        <v>3.7399999999999998E-4</v>
      </c>
    </row>
    <row r="380" spans="3:16" ht="30" customHeight="1">
      <c r="C380" s="178" t="str">
        <f>IF(CADA_PROD!C380="","",CADA_PROD!C380)</f>
        <v/>
      </c>
      <c r="D380" s="179" t="str">
        <f>IF(CADA_PROD!D380="","",CADA_PROD!D380)</f>
        <v/>
      </c>
      <c r="E380" s="180" t="str">
        <f>IF(CADA_PROD!E380="","",CADA_PROD!E380)</f>
        <v/>
      </c>
      <c r="F380" s="180" t="str">
        <f>IF(CADA_PROD!D380="","",SUMIFS(MOVI_ENTR!I:I,MOVI_ENTR!D:D,D380))</f>
        <v/>
      </c>
      <c r="G380" s="180" t="str">
        <f>IF(CADA_PROD!C380="","",SUMIFS(MOVI_SAID!H:H,MOVI_SAID!D:D,D380))</f>
        <v/>
      </c>
      <c r="H380" s="180" t="str">
        <f t="shared" si="12"/>
        <v/>
      </c>
      <c r="I380" s="179" t="str">
        <f>IF(CADA_PROD!C380="","",IFERROR(IF(H380&lt;=0,"Sem estoque",IF(H380/E380&lt;0.25,"Quase sem estoque",IF(H380/E380&lt;1.2,"Estoque baixo",IF(H380/E380&lt;2,"Estoque moderado","Estoque confortável")))),""))</f>
        <v/>
      </c>
      <c r="J380" s="182" t="str">
        <f>IF(CADA_PROD!C380="","",SUMIFS(MOVI_ENTR!M:M,MOVI_ENTR!D:D,D380))</f>
        <v/>
      </c>
      <c r="K380" s="183" t="str">
        <f>IF(CADA_PROD!C380="","",IFERROR($J380/SUM($J$6:$J$1006),""))</f>
        <v/>
      </c>
      <c r="L380" s="183" t="str">
        <f>IF(CADA_PROD!C380="","",IFERROR(H380/SUM($H$6:$H$1006)+P380,""))</f>
        <v/>
      </c>
      <c r="M380" s="182" t="str">
        <f>IF(CADA_PROD!$C380="","",IFERROR(SUMIFS(MOVI_ENTR!M:M,MOVI_ENTR!D:D,D380)/SUMIFS(MOVI_ENTR!I:I,MOVI_ENTR!D:D,D380),0))</f>
        <v/>
      </c>
      <c r="N380" s="184" t="str">
        <f>IF(CADA_PROD!C380="","",G380/E380)</f>
        <v/>
      </c>
      <c r="O380" s="21" t="str">
        <f t="shared" si="11"/>
        <v/>
      </c>
      <c r="P380" s="21">
        <v>3.7500000000000001E-4</v>
      </c>
    </row>
    <row r="381" spans="3:16" ht="30" customHeight="1">
      <c r="C381" s="178" t="str">
        <f>IF(CADA_PROD!C381="","",CADA_PROD!C381)</f>
        <v/>
      </c>
      <c r="D381" s="179" t="str">
        <f>IF(CADA_PROD!D381="","",CADA_PROD!D381)</f>
        <v/>
      </c>
      <c r="E381" s="180" t="str">
        <f>IF(CADA_PROD!E381="","",CADA_PROD!E381)</f>
        <v/>
      </c>
      <c r="F381" s="180" t="str">
        <f>IF(CADA_PROD!D381="","",SUMIFS(MOVI_ENTR!I:I,MOVI_ENTR!D:D,D381))</f>
        <v/>
      </c>
      <c r="G381" s="180" t="str">
        <f>IF(CADA_PROD!C381="","",SUMIFS(MOVI_SAID!H:H,MOVI_SAID!D:D,D381))</f>
        <v/>
      </c>
      <c r="H381" s="180" t="str">
        <f t="shared" si="12"/>
        <v/>
      </c>
      <c r="I381" s="179" t="str">
        <f>IF(CADA_PROD!C381="","",IFERROR(IF(H381&lt;=0,"Sem estoque",IF(H381/E381&lt;0.25,"Quase sem estoque",IF(H381/E381&lt;1.2,"Estoque baixo",IF(H381/E381&lt;2,"Estoque moderado","Estoque confortável")))),""))</f>
        <v/>
      </c>
      <c r="J381" s="182" t="str">
        <f>IF(CADA_PROD!C381="","",SUMIFS(MOVI_ENTR!M:M,MOVI_ENTR!D:D,D381))</f>
        <v/>
      </c>
      <c r="K381" s="183" t="str">
        <f>IF(CADA_PROD!C381="","",IFERROR($J381/SUM($J$6:$J$1006),""))</f>
        <v/>
      </c>
      <c r="L381" s="183" t="str">
        <f>IF(CADA_PROD!C381="","",IFERROR(H381/SUM($H$6:$H$1006)+P381,""))</f>
        <v/>
      </c>
      <c r="M381" s="182" t="str">
        <f>IF(CADA_PROD!$C381="","",IFERROR(SUMIFS(MOVI_ENTR!M:M,MOVI_ENTR!D:D,D381)/SUMIFS(MOVI_ENTR!I:I,MOVI_ENTR!D:D,D381),0))</f>
        <v/>
      </c>
      <c r="N381" s="184" t="str">
        <f>IF(CADA_PROD!C381="","",G381/E381)</f>
        <v/>
      </c>
      <c r="O381" s="21" t="str">
        <f t="shared" si="11"/>
        <v/>
      </c>
      <c r="P381" s="21">
        <v>3.7599999999999998E-4</v>
      </c>
    </row>
    <row r="382" spans="3:16" ht="30" customHeight="1">
      <c r="C382" s="178" t="str">
        <f>IF(CADA_PROD!C382="","",CADA_PROD!C382)</f>
        <v/>
      </c>
      <c r="D382" s="179" t="str">
        <f>IF(CADA_PROD!D382="","",CADA_PROD!D382)</f>
        <v/>
      </c>
      <c r="E382" s="180" t="str">
        <f>IF(CADA_PROD!E382="","",CADA_PROD!E382)</f>
        <v/>
      </c>
      <c r="F382" s="180" t="str">
        <f>IF(CADA_PROD!D382="","",SUMIFS(MOVI_ENTR!I:I,MOVI_ENTR!D:D,D382))</f>
        <v/>
      </c>
      <c r="G382" s="180" t="str">
        <f>IF(CADA_PROD!C382="","",SUMIFS(MOVI_SAID!H:H,MOVI_SAID!D:D,D382))</f>
        <v/>
      </c>
      <c r="H382" s="180" t="str">
        <f t="shared" si="12"/>
        <v/>
      </c>
      <c r="I382" s="179" t="str">
        <f>IF(CADA_PROD!C382="","",IFERROR(IF(H382&lt;=0,"Sem estoque",IF(H382/E382&lt;0.25,"Quase sem estoque",IF(H382/E382&lt;1.2,"Estoque baixo",IF(H382/E382&lt;2,"Estoque moderado","Estoque confortável")))),""))</f>
        <v/>
      </c>
      <c r="J382" s="182" t="str">
        <f>IF(CADA_PROD!C382="","",SUMIFS(MOVI_ENTR!M:M,MOVI_ENTR!D:D,D382))</f>
        <v/>
      </c>
      <c r="K382" s="183" t="str">
        <f>IF(CADA_PROD!C382="","",IFERROR($J382/SUM($J$6:$J$1006),""))</f>
        <v/>
      </c>
      <c r="L382" s="183" t="str">
        <f>IF(CADA_PROD!C382="","",IFERROR(H382/SUM($H$6:$H$1006)+P382,""))</f>
        <v/>
      </c>
      <c r="M382" s="182" t="str">
        <f>IF(CADA_PROD!$C382="","",IFERROR(SUMIFS(MOVI_ENTR!M:M,MOVI_ENTR!D:D,D382)/SUMIFS(MOVI_ENTR!I:I,MOVI_ENTR!D:D,D382),0))</f>
        <v/>
      </c>
      <c r="N382" s="184" t="str">
        <f>IF(CADA_PROD!C382="","",G382/E382)</f>
        <v/>
      </c>
      <c r="O382" s="21" t="str">
        <f t="shared" si="11"/>
        <v/>
      </c>
      <c r="P382" s="21">
        <v>3.77E-4</v>
      </c>
    </row>
    <row r="383" spans="3:16" ht="30" customHeight="1">
      <c r="C383" s="178" t="str">
        <f>IF(CADA_PROD!C383="","",CADA_PROD!C383)</f>
        <v/>
      </c>
      <c r="D383" s="179" t="str">
        <f>IF(CADA_PROD!D383="","",CADA_PROD!D383)</f>
        <v/>
      </c>
      <c r="E383" s="180" t="str">
        <f>IF(CADA_PROD!E383="","",CADA_PROD!E383)</f>
        <v/>
      </c>
      <c r="F383" s="180" t="str">
        <f>IF(CADA_PROD!D383="","",SUMIFS(MOVI_ENTR!I:I,MOVI_ENTR!D:D,D383))</f>
        <v/>
      </c>
      <c r="G383" s="180" t="str">
        <f>IF(CADA_PROD!C383="","",SUMIFS(MOVI_SAID!H:H,MOVI_SAID!D:D,D383))</f>
        <v/>
      </c>
      <c r="H383" s="180" t="str">
        <f t="shared" si="12"/>
        <v/>
      </c>
      <c r="I383" s="179" t="str">
        <f>IF(CADA_PROD!C383="","",IFERROR(IF(H383&lt;=0,"Sem estoque",IF(H383/E383&lt;0.25,"Quase sem estoque",IF(H383/E383&lt;1.2,"Estoque baixo",IF(H383/E383&lt;2,"Estoque moderado","Estoque confortável")))),""))</f>
        <v/>
      </c>
      <c r="J383" s="182" t="str">
        <f>IF(CADA_PROD!C383="","",SUMIFS(MOVI_ENTR!M:M,MOVI_ENTR!D:D,D383))</f>
        <v/>
      </c>
      <c r="K383" s="183" t="str">
        <f>IF(CADA_PROD!C383="","",IFERROR($J383/SUM($J$6:$J$1006),""))</f>
        <v/>
      </c>
      <c r="L383" s="183" t="str">
        <f>IF(CADA_PROD!C383="","",IFERROR(H383/SUM($H$6:$H$1006)+P383,""))</f>
        <v/>
      </c>
      <c r="M383" s="182" t="str">
        <f>IF(CADA_PROD!$C383="","",IFERROR(SUMIFS(MOVI_ENTR!M:M,MOVI_ENTR!D:D,D383)/SUMIFS(MOVI_ENTR!I:I,MOVI_ENTR!D:D,D383),0))</f>
        <v/>
      </c>
      <c r="N383" s="184" t="str">
        <f>IF(CADA_PROD!C383="","",G383/E383)</f>
        <v/>
      </c>
      <c r="O383" s="21" t="str">
        <f t="shared" si="11"/>
        <v/>
      </c>
      <c r="P383" s="21">
        <v>3.7800000000000003E-4</v>
      </c>
    </row>
    <row r="384" spans="3:16" ht="30" customHeight="1">
      <c r="C384" s="178" t="str">
        <f>IF(CADA_PROD!C384="","",CADA_PROD!C384)</f>
        <v/>
      </c>
      <c r="D384" s="179" t="str">
        <f>IF(CADA_PROD!D384="","",CADA_PROD!D384)</f>
        <v/>
      </c>
      <c r="E384" s="180" t="str">
        <f>IF(CADA_PROD!E384="","",CADA_PROD!E384)</f>
        <v/>
      </c>
      <c r="F384" s="180" t="str">
        <f>IF(CADA_PROD!D384="","",SUMIFS(MOVI_ENTR!I:I,MOVI_ENTR!D:D,D384))</f>
        <v/>
      </c>
      <c r="G384" s="180" t="str">
        <f>IF(CADA_PROD!C384="","",SUMIFS(MOVI_SAID!H:H,MOVI_SAID!D:D,D384))</f>
        <v/>
      </c>
      <c r="H384" s="180" t="str">
        <f t="shared" si="12"/>
        <v/>
      </c>
      <c r="I384" s="179" t="str">
        <f>IF(CADA_PROD!C384="","",IFERROR(IF(H384&lt;=0,"Sem estoque",IF(H384/E384&lt;0.25,"Quase sem estoque",IF(H384/E384&lt;1.2,"Estoque baixo",IF(H384/E384&lt;2,"Estoque moderado","Estoque confortável")))),""))</f>
        <v/>
      </c>
      <c r="J384" s="182" t="str">
        <f>IF(CADA_PROD!C384="","",SUMIFS(MOVI_ENTR!M:M,MOVI_ENTR!D:D,D384))</f>
        <v/>
      </c>
      <c r="K384" s="183" t="str">
        <f>IF(CADA_PROD!C384="","",IFERROR($J384/SUM($J$6:$J$1006),""))</f>
        <v/>
      </c>
      <c r="L384" s="183" t="str">
        <f>IF(CADA_PROD!C384="","",IFERROR(H384/SUM($H$6:$H$1006)+P384,""))</f>
        <v/>
      </c>
      <c r="M384" s="182" t="str">
        <f>IF(CADA_PROD!$C384="","",IFERROR(SUMIFS(MOVI_ENTR!M:M,MOVI_ENTR!D:D,D384)/SUMIFS(MOVI_ENTR!I:I,MOVI_ENTR!D:D,D384),0))</f>
        <v/>
      </c>
      <c r="N384" s="184" t="str">
        <f>IF(CADA_PROD!C384="","",G384/E384)</f>
        <v/>
      </c>
      <c r="O384" s="21" t="str">
        <f t="shared" si="11"/>
        <v/>
      </c>
      <c r="P384" s="21">
        <v>3.79E-4</v>
      </c>
    </row>
    <row r="385" spans="3:16" ht="30" customHeight="1">
      <c r="C385" s="178" t="str">
        <f>IF(CADA_PROD!C385="","",CADA_PROD!C385)</f>
        <v/>
      </c>
      <c r="D385" s="179" t="str">
        <f>IF(CADA_PROD!D385="","",CADA_PROD!D385)</f>
        <v/>
      </c>
      <c r="E385" s="180" t="str">
        <f>IF(CADA_PROD!E385="","",CADA_PROD!E385)</f>
        <v/>
      </c>
      <c r="F385" s="180" t="str">
        <f>IF(CADA_PROD!D385="","",SUMIFS(MOVI_ENTR!I:I,MOVI_ENTR!D:D,D385))</f>
        <v/>
      </c>
      <c r="G385" s="180" t="str">
        <f>IF(CADA_PROD!C385="","",SUMIFS(MOVI_SAID!H:H,MOVI_SAID!D:D,D385))</f>
        <v/>
      </c>
      <c r="H385" s="180" t="str">
        <f t="shared" si="12"/>
        <v/>
      </c>
      <c r="I385" s="179" t="str">
        <f>IF(CADA_PROD!C385="","",IFERROR(IF(H385&lt;=0,"Sem estoque",IF(H385/E385&lt;0.25,"Quase sem estoque",IF(H385/E385&lt;1.2,"Estoque baixo",IF(H385/E385&lt;2,"Estoque moderado","Estoque confortável")))),""))</f>
        <v/>
      </c>
      <c r="J385" s="182" t="str">
        <f>IF(CADA_PROD!C385="","",SUMIFS(MOVI_ENTR!M:M,MOVI_ENTR!D:D,D385))</f>
        <v/>
      </c>
      <c r="K385" s="183" t="str">
        <f>IF(CADA_PROD!C385="","",IFERROR($J385/SUM($J$6:$J$1006),""))</f>
        <v/>
      </c>
      <c r="L385" s="183" t="str">
        <f>IF(CADA_PROD!C385="","",IFERROR(H385/SUM($H$6:$H$1006)+P385,""))</f>
        <v/>
      </c>
      <c r="M385" s="182" t="str">
        <f>IF(CADA_PROD!$C385="","",IFERROR(SUMIFS(MOVI_ENTR!M:M,MOVI_ENTR!D:D,D385)/SUMIFS(MOVI_ENTR!I:I,MOVI_ENTR!D:D,D385),0))</f>
        <v/>
      </c>
      <c r="N385" s="184" t="str">
        <f>IF(CADA_PROD!C385="","",G385/E385)</f>
        <v/>
      </c>
      <c r="O385" s="21" t="str">
        <f t="shared" si="11"/>
        <v/>
      </c>
      <c r="P385" s="21">
        <v>3.8000000000000002E-4</v>
      </c>
    </row>
    <row r="386" spans="3:16" ht="30" customHeight="1">
      <c r="C386" s="178" t="str">
        <f>IF(CADA_PROD!C386="","",CADA_PROD!C386)</f>
        <v/>
      </c>
      <c r="D386" s="179" t="str">
        <f>IF(CADA_PROD!D386="","",CADA_PROD!D386)</f>
        <v/>
      </c>
      <c r="E386" s="180" t="str">
        <f>IF(CADA_PROD!E386="","",CADA_PROD!E386)</f>
        <v/>
      </c>
      <c r="F386" s="180" t="str">
        <f>IF(CADA_PROD!D386="","",SUMIFS(MOVI_ENTR!I:I,MOVI_ENTR!D:D,D386))</f>
        <v/>
      </c>
      <c r="G386" s="180" t="str">
        <f>IF(CADA_PROD!C386="","",SUMIFS(MOVI_SAID!H:H,MOVI_SAID!D:D,D386))</f>
        <v/>
      </c>
      <c r="H386" s="180" t="str">
        <f t="shared" si="12"/>
        <v/>
      </c>
      <c r="I386" s="179" t="str">
        <f>IF(CADA_PROD!C386="","",IFERROR(IF(H386&lt;=0,"Sem estoque",IF(H386/E386&lt;0.25,"Quase sem estoque",IF(H386/E386&lt;1.2,"Estoque baixo",IF(H386/E386&lt;2,"Estoque moderado","Estoque confortável")))),""))</f>
        <v/>
      </c>
      <c r="J386" s="182" t="str">
        <f>IF(CADA_PROD!C386="","",SUMIFS(MOVI_ENTR!M:M,MOVI_ENTR!D:D,D386))</f>
        <v/>
      </c>
      <c r="K386" s="183" t="str">
        <f>IF(CADA_PROD!C386="","",IFERROR($J386/SUM($J$6:$J$1006),""))</f>
        <v/>
      </c>
      <c r="L386" s="183" t="str">
        <f>IF(CADA_PROD!C386="","",IFERROR(H386/SUM($H$6:$H$1006)+P386,""))</f>
        <v/>
      </c>
      <c r="M386" s="182" t="str">
        <f>IF(CADA_PROD!$C386="","",IFERROR(SUMIFS(MOVI_ENTR!M:M,MOVI_ENTR!D:D,D386)/SUMIFS(MOVI_ENTR!I:I,MOVI_ENTR!D:D,D386),0))</f>
        <v/>
      </c>
      <c r="N386" s="184" t="str">
        <f>IF(CADA_PROD!C386="","",G386/E386)</f>
        <v/>
      </c>
      <c r="O386" s="21" t="str">
        <f t="shared" si="11"/>
        <v/>
      </c>
      <c r="P386" s="21">
        <v>3.8099999999999999E-4</v>
      </c>
    </row>
    <row r="387" spans="3:16" ht="30" customHeight="1">
      <c r="C387" s="178" t="str">
        <f>IF(CADA_PROD!C387="","",CADA_PROD!C387)</f>
        <v/>
      </c>
      <c r="D387" s="179" t="str">
        <f>IF(CADA_PROD!D387="","",CADA_PROD!D387)</f>
        <v/>
      </c>
      <c r="E387" s="180" t="str">
        <f>IF(CADA_PROD!E387="","",CADA_PROD!E387)</f>
        <v/>
      </c>
      <c r="F387" s="180" t="str">
        <f>IF(CADA_PROD!D387="","",SUMIFS(MOVI_ENTR!I:I,MOVI_ENTR!D:D,D387))</f>
        <v/>
      </c>
      <c r="G387" s="180" t="str">
        <f>IF(CADA_PROD!C387="","",SUMIFS(MOVI_SAID!H:H,MOVI_SAID!D:D,D387))</f>
        <v/>
      </c>
      <c r="H387" s="180" t="str">
        <f t="shared" si="12"/>
        <v/>
      </c>
      <c r="I387" s="179" t="str">
        <f>IF(CADA_PROD!C387="","",IFERROR(IF(H387&lt;=0,"Sem estoque",IF(H387/E387&lt;0.25,"Quase sem estoque",IF(H387/E387&lt;1.2,"Estoque baixo",IF(H387/E387&lt;2,"Estoque moderado","Estoque confortável")))),""))</f>
        <v/>
      </c>
      <c r="J387" s="182" t="str">
        <f>IF(CADA_PROD!C387="","",SUMIFS(MOVI_ENTR!M:M,MOVI_ENTR!D:D,D387))</f>
        <v/>
      </c>
      <c r="K387" s="183" t="str">
        <f>IF(CADA_PROD!C387="","",IFERROR($J387/SUM($J$6:$J$1006),""))</f>
        <v/>
      </c>
      <c r="L387" s="183" t="str">
        <f>IF(CADA_PROD!C387="","",IFERROR(H387/SUM($H$6:$H$1006)+P387,""))</f>
        <v/>
      </c>
      <c r="M387" s="182" t="str">
        <f>IF(CADA_PROD!$C387="","",IFERROR(SUMIFS(MOVI_ENTR!M:M,MOVI_ENTR!D:D,D387)/SUMIFS(MOVI_ENTR!I:I,MOVI_ENTR!D:D,D387),0))</f>
        <v/>
      </c>
      <c r="N387" s="184" t="str">
        <f>IF(CADA_PROD!C387="","",G387/E387)</f>
        <v/>
      </c>
      <c r="O387" s="21" t="str">
        <f t="shared" si="11"/>
        <v/>
      </c>
      <c r="P387" s="21">
        <v>3.8200000000000002E-4</v>
      </c>
    </row>
    <row r="388" spans="3:16" ht="30" customHeight="1">
      <c r="C388" s="178" t="str">
        <f>IF(CADA_PROD!C388="","",CADA_PROD!C388)</f>
        <v/>
      </c>
      <c r="D388" s="179" t="str">
        <f>IF(CADA_PROD!D388="","",CADA_PROD!D388)</f>
        <v/>
      </c>
      <c r="E388" s="180" t="str">
        <f>IF(CADA_PROD!E388="","",CADA_PROD!E388)</f>
        <v/>
      </c>
      <c r="F388" s="180" t="str">
        <f>IF(CADA_PROD!D388="","",SUMIFS(MOVI_ENTR!I:I,MOVI_ENTR!D:D,D388))</f>
        <v/>
      </c>
      <c r="G388" s="180" t="str">
        <f>IF(CADA_PROD!C388="","",SUMIFS(MOVI_SAID!H:H,MOVI_SAID!D:D,D388))</f>
        <v/>
      </c>
      <c r="H388" s="180" t="str">
        <f t="shared" si="12"/>
        <v/>
      </c>
      <c r="I388" s="179" t="str">
        <f>IF(CADA_PROD!C388="","",IFERROR(IF(H388&lt;=0,"Sem estoque",IF(H388/E388&lt;0.25,"Quase sem estoque",IF(H388/E388&lt;1.2,"Estoque baixo",IF(H388/E388&lt;2,"Estoque moderado","Estoque confortável")))),""))</f>
        <v/>
      </c>
      <c r="J388" s="182" t="str">
        <f>IF(CADA_PROD!C388="","",SUMIFS(MOVI_ENTR!M:M,MOVI_ENTR!D:D,D388))</f>
        <v/>
      </c>
      <c r="K388" s="183" t="str">
        <f>IF(CADA_PROD!C388="","",IFERROR($J388/SUM($J$6:$J$1006),""))</f>
        <v/>
      </c>
      <c r="L388" s="183" t="str">
        <f>IF(CADA_PROD!C388="","",IFERROR(H388/SUM($H$6:$H$1006)+P388,""))</f>
        <v/>
      </c>
      <c r="M388" s="182" t="str">
        <f>IF(CADA_PROD!$C388="","",IFERROR(SUMIFS(MOVI_ENTR!M:M,MOVI_ENTR!D:D,D388)/SUMIFS(MOVI_ENTR!I:I,MOVI_ENTR!D:D,D388),0))</f>
        <v/>
      </c>
      <c r="N388" s="184" t="str">
        <f>IF(CADA_PROD!C388="","",G388/E388)</f>
        <v/>
      </c>
      <c r="O388" s="21" t="str">
        <f t="shared" si="11"/>
        <v/>
      </c>
      <c r="P388" s="21">
        <v>3.8299999999999999E-4</v>
      </c>
    </row>
    <row r="389" spans="3:16" ht="30" customHeight="1">
      <c r="C389" s="178" t="str">
        <f>IF(CADA_PROD!C389="","",CADA_PROD!C389)</f>
        <v/>
      </c>
      <c r="D389" s="179" t="str">
        <f>IF(CADA_PROD!D389="","",CADA_PROD!D389)</f>
        <v/>
      </c>
      <c r="E389" s="180" t="str">
        <f>IF(CADA_PROD!E389="","",CADA_PROD!E389)</f>
        <v/>
      </c>
      <c r="F389" s="180" t="str">
        <f>IF(CADA_PROD!D389="","",SUMIFS(MOVI_ENTR!I:I,MOVI_ENTR!D:D,D389))</f>
        <v/>
      </c>
      <c r="G389" s="180" t="str">
        <f>IF(CADA_PROD!C389="","",SUMIFS(MOVI_SAID!H:H,MOVI_SAID!D:D,D389))</f>
        <v/>
      </c>
      <c r="H389" s="180" t="str">
        <f t="shared" si="12"/>
        <v/>
      </c>
      <c r="I389" s="179" t="str">
        <f>IF(CADA_PROD!C389="","",IFERROR(IF(H389&lt;=0,"Sem estoque",IF(H389/E389&lt;0.25,"Quase sem estoque",IF(H389/E389&lt;1.2,"Estoque baixo",IF(H389/E389&lt;2,"Estoque moderado","Estoque confortável")))),""))</f>
        <v/>
      </c>
      <c r="J389" s="182" t="str">
        <f>IF(CADA_PROD!C389="","",SUMIFS(MOVI_ENTR!M:M,MOVI_ENTR!D:D,D389))</f>
        <v/>
      </c>
      <c r="K389" s="183" t="str">
        <f>IF(CADA_PROD!C389="","",IFERROR($J389/SUM($J$6:$J$1006),""))</f>
        <v/>
      </c>
      <c r="L389" s="183" t="str">
        <f>IF(CADA_PROD!C389="","",IFERROR(H389/SUM($H$6:$H$1006)+P389,""))</f>
        <v/>
      </c>
      <c r="M389" s="182" t="str">
        <f>IF(CADA_PROD!$C389="","",IFERROR(SUMIFS(MOVI_ENTR!M:M,MOVI_ENTR!D:D,D389)/SUMIFS(MOVI_ENTR!I:I,MOVI_ENTR!D:D,D389),0))</f>
        <v/>
      </c>
      <c r="N389" s="184" t="str">
        <f>IF(CADA_PROD!C389="","",G389/E389)</f>
        <v/>
      </c>
      <c r="O389" s="21" t="str">
        <f t="shared" si="11"/>
        <v/>
      </c>
      <c r="P389" s="21">
        <v>3.8400000000000001E-4</v>
      </c>
    </row>
    <row r="390" spans="3:16" ht="30" customHeight="1">
      <c r="C390" s="178" t="str">
        <f>IF(CADA_PROD!C390="","",CADA_PROD!C390)</f>
        <v/>
      </c>
      <c r="D390" s="179" t="str">
        <f>IF(CADA_PROD!D390="","",CADA_PROD!D390)</f>
        <v/>
      </c>
      <c r="E390" s="180" t="str">
        <f>IF(CADA_PROD!E390="","",CADA_PROD!E390)</f>
        <v/>
      </c>
      <c r="F390" s="180" t="str">
        <f>IF(CADA_PROD!D390="","",SUMIFS(MOVI_ENTR!I:I,MOVI_ENTR!D:D,D390))</f>
        <v/>
      </c>
      <c r="G390" s="180" t="str">
        <f>IF(CADA_PROD!C390="","",SUMIFS(MOVI_SAID!H:H,MOVI_SAID!D:D,D390))</f>
        <v/>
      </c>
      <c r="H390" s="180" t="str">
        <f t="shared" si="12"/>
        <v/>
      </c>
      <c r="I390" s="179" t="str">
        <f>IF(CADA_PROD!C390="","",IFERROR(IF(H390&lt;=0,"Sem estoque",IF(H390/E390&lt;0.25,"Quase sem estoque",IF(H390/E390&lt;1.2,"Estoque baixo",IF(H390/E390&lt;2,"Estoque moderado","Estoque confortável")))),""))</f>
        <v/>
      </c>
      <c r="J390" s="182" t="str">
        <f>IF(CADA_PROD!C390="","",SUMIFS(MOVI_ENTR!M:M,MOVI_ENTR!D:D,D390))</f>
        <v/>
      </c>
      <c r="K390" s="183" t="str">
        <f>IF(CADA_PROD!C390="","",IFERROR($J390/SUM($J$6:$J$1006),""))</f>
        <v/>
      </c>
      <c r="L390" s="183" t="str">
        <f>IF(CADA_PROD!C390="","",IFERROR(H390/SUM($H$6:$H$1006)+P390,""))</f>
        <v/>
      </c>
      <c r="M390" s="182" t="str">
        <f>IF(CADA_PROD!$C390="","",IFERROR(SUMIFS(MOVI_ENTR!M:M,MOVI_ENTR!D:D,D390)/SUMIFS(MOVI_ENTR!I:I,MOVI_ENTR!D:D,D390),0))</f>
        <v/>
      </c>
      <c r="N390" s="184" t="str">
        <f>IF(CADA_PROD!C390="","",G390/E390)</f>
        <v/>
      </c>
      <c r="O390" s="21" t="str">
        <f t="shared" ref="O390:O453" si="13">IF(D390="","",H390&lt;E390)</f>
        <v/>
      </c>
      <c r="P390" s="21">
        <v>3.8499999999999998E-4</v>
      </c>
    </row>
    <row r="391" spans="3:16" ht="30" customHeight="1">
      <c r="C391" s="178" t="str">
        <f>IF(CADA_PROD!C391="","",CADA_PROD!C391)</f>
        <v/>
      </c>
      <c r="D391" s="179" t="str">
        <f>IF(CADA_PROD!D391="","",CADA_PROD!D391)</f>
        <v/>
      </c>
      <c r="E391" s="180" t="str">
        <f>IF(CADA_PROD!E391="","",CADA_PROD!E391)</f>
        <v/>
      </c>
      <c r="F391" s="180" t="str">
        <f>IF(CADA_PROD!D391="","",SUMIFS(MOVI_ENTR!I:I,MOVI_ENTR!D:D,D391))</f>
        <v/>
      </c>
      <c r="G391" s="180" t="str">
        <f>IF(CADA_PROD!C391="","",SUMIFS(MOVI_SAID!H:H,MOVI_SAID!D:D,D391))</f>
        <v/>
      </c>
      <c r="H391" s="180" t="str">
        <f t="shared" ref="H391:H454" si="14">IFERROR(F391-G391,"")</f>
        <v/>
      </c>
      <c r="I391" s="179" t="str">
        <f>IF(CADA_PROD!C391="","",IFERROR(IF(H391&lt;=0,"Sem estoque",IF(H391/E391&lt;0.25,"Quase sem estoque",IF(H391/E391&lt;1.2,"Estoque baixo",IF(H391/E391&lt;2,"Estoque moderado","Estoque confortável")))),""))</f>
        <v/>
      </c>
      <c r="J391" s="182" t="str">
        <f>IF(CADA_PROD!C391="","",SUMIFS(MOVI_ENTR!M:M,MOVI_ENTR!D:D,D391))</f>
        <v/>
      </c>
      <c r="K391" s="183" t="str">
        <f>IF(CADA_PROD!C391="","",IFERROR($J391/SUM($J$6:$J$1006),""))</f>
        <v/>
      </c>
      <c r="L391" s="183" t="str">
        <f>IF(CADA_PROD!C391="","",IFERROR(H391/SUM($H$6:$H$1006)+P391,""))</f>
        <v/>
      </c>
      <c r="M391" s="182" t="str">
        <f>IF(CADA_PROD!$C391="","",IFERROR(SUMIFS(MOVI_ENTR!M:M,MOVI_ENTR!D:D,D391)/SUMIFS(MOVI_ENTR!I:I,MOVI_ENTR!D:D,D391),0))</f>
        <v/>
      </c>
      <c r="N391" s="184" t="str">
        <f>IF(CADA_PROD!C391="","",G391/E391)</f>
        <v/>
      </c>
      <c r="O391" s="21" t="str">
        <f t="shared" si="13"/>
        <v/>
      </c>
      <c r="P391" s="21">
        <v>3.86E-4</v>
      </c>
    </row>
    <row r="392" spans="3:16" ht="30" customHeight="1">
      <c r="C392" s="178" t="str">
        <f>IF(CADA_PROD!C392="","",CADA_PROD!C392)</f>
        <v/>
      </c>
      <c r="D392" s="179" t="str">
        <f>IF(CADA_PROD!D392="","",CADA_PROD!D392)</f>
        <v/>
      </c>
      <c r="E392" s="180" t="str">
        <f>IF(CADA_PROD!E392="","",CADA_PROD!E392)</f>
        <v/>
      </c>
      <c r="F392" s="180" t="str">
        <f>IF(CADA_PROD!D392="","",SUMIFS(MOVI_ENTR!I:I,MOVI_ENTR!D:D,D392))</f>
        <v/>
      </c>
      <c r="G392" s="180" t="str">
        <f>IF(CADA_PROD!C392="","",SUMIFS(MOVI_SAID!H:H,MOVI_SAID!D:D,D392))</f>
        <v/>
      </c>
      <c r="H392" s="180" t="str">
        <f t="shared" si="14"/>
        <v/>
      </c>
      <c r="I392" s="179" t="str">
        <f>IF(CADA_PROD!C392="","",IFERROR(IF(H392&lt;=0,"Sem estoque",IF(H392/E392&lt;0.25,"Quase sem estoque",IF(H392/E392&lt;1.2,"Estoque baixo",IF(H392/E392&lt;2,"Estoque moderado","Estoque confortável")))),""))</f>
        <v/>
      </c>
      <c r="J392" s="182" t="str">
        <f>IF(CADA_PROD!C392="","",SUMIFS(MOVI_ENTR!M:M,MOVI_ENTR!D:D,D392))</f>
        <v/>
      </c>
      <c r="K392" s="183" t="str">
        <f>IF(CADA_PROD!C392="","",IFERROR($J392/SUM($J$6:$J$1006),""))</f>
        <v/>
      </c>
      <c r="L392" s="183" t="str">
        <f>IF(CADA_PROD!C392="","",IFERROR(H392/SUM($H$6:$H$1006)+P392,""))</f>
        <v/>
      </c>
      <c r="M392" s="182" t="str">
        <f>IF(CADA_PROD!$C392="","",IFERROR(SUMIFS(MOVI_ENTR!M:M,MOVI_ENTR!D:D,D392)/SUMIFS(MOVI_ENTR!I:I,MOVI_ENTR!D:D,D392),0))</f>
        <v/>
      </c>
      <c r="N392" s="184" t="str">
        <f>IF(CADA_PROD!C392="","",G392/E392)</f>
        <v/>
      </c>
      <c r="O392" s="21" t="str">
        <f t="shared" si="13"/>
        <v/>
      </c>
      <c r="P392" s="21">
        <v>3.8699999999999997E-4</v>
      </c>
    </row>
    <row r="393" spans="3:16" ht="30" customHeight="1">
      <c r="C393" s="178" t="str">
        <f>IF(CADA_PROD!C393="","",CADA_PROD!C393)</f>
        <v/>
      </c>
      <c r="D393" s="179" t="str">
        <f>IF(CADA_PROD!D393="","",CADA_PROD!D393)</f>
        <v/>
      </c>
      <c r="E393" s="180" t="str">
        <f>IF(CADA_PROD!E393="","",CADA_PROD!E393)</f>
        <v/>
      </c>
      <c r="F393" s="180" t="str">
        <f>IF(CADA_PROD!D393="","",SUMIFS(MOVI_ENTR!I:I,MOVI_ENTR!D:D,D393))</f>
        <v/>
      </c>
      <c r="G393" s="180" t="str">
        <f>IF(CADA_PROD!C393="","",SUMIFS(MOVI_SAID!H:H,MOVI_SAID!D:D,D393))</f>
        <v/>
      </c>
      <c r="H393" s="180" t="str">
        <f t="shared" si="14"/>
        <v/>
      </c>
      <c r="I393" s="179" t="str">
        <f>IF(CADA_PROD!C393="","",IFERROR(IF(H393&lt;=0,"Sem estoque",IF(H393/E393&lt;0.25,"Quase sem estoque",IF(H393/E393&lt;1.2,"Estoque baixo",IF(H393/E393&lt;2,"Estoque moderado","Estoque confortável")))),""))</f>
        <v/>
      </c>
      <c r="J393" s="182" t="str">
        <f>IF(CADA_PROD!C393="","",SUMIFS(MOVI_ENTR!M:M,MOVI_ENTR!D:D,D393))</f>
        <v/>
      </c>
      <c r="K393" s="183" t="str">
        <f>IF(CADA_PROD!C393="","",IFERROR($J393/SUM($J$6:$J$1006),""))</f>
        <v/>
      </c>
      <c r="L393" s="183" t="str">
        <f>IF(CADA_PROD!C393="","",IFERROR(H393/SUM($H$6:$H$1006)+P393,""))</f>
        <v/>
      </c>
      <c r="M393" s="182" t="str">
        <f>IF(CADA_PROD!$C393="","",IFERROR(SUMIFS(MOVI_ENTR!M:M,MOVI_ENTR!D:D,D393)/SUMIFS(MOVI_ENTR!I:I,MOVI_ENTR!D:D,D393),0))</f>
        <v/>
      </c>
      <c r="N393" s="184" t="str">
        <f>IF(CADA_PROD!C393="","",G393/E393)</f>
        <v/>
      </c>
      <c r="O393" s="21" t="str">
        <f t="shared" si="13"/>
        <v/>
      </c>
      <c r="P393" s="21">
        <v>3.88E-4</v>
      </c>
    </row>
    <row r="394" spans="3:16" ht="30" customHeight="1">
      <c r="C394" s="178" t="str">
        <f>IF(CADA_PROD!C394="","",CADA_PROD!C394)</f>
        <v/>
      </c>
      <c r="D394" s="179" t="str">
        <f>IF(CADA_PROD!D394="","",CADA_PROD!D394)</f>
        <v/>
      </c>
      <c r="E394" s="180" t="str">
        <f>IF(CADA_PROD!E394="","",CADA_PROD!E394)</f>
        <v/>
      </c>
      <c r="F394" s="180" t="str">
        <f>IF(CADA_PROD!D394="","",SUMIFS(MOVI_ENTR!I:I,MOVI_ENTR!D:D,D394))</f>
        <v/>
      </c>
      <c r="G394" s="180" t="str">
        <f>IF(CADA_PROD!C394="","",SUMIFS(MOVI_SAID!H:H,MOVI_SAID!D:D,D394))</f>
        <v/>
      </c>
      <c r="H394" s="180" t="str">
        <f t="shared" si="14"/>
        <v/>
      </c>
      <c r="I394" s="179" t="str">
        <f>IF(CADA_PROD!C394="","",IFERROR(IF(H394&lt;=0,"Sem estoque",IF(H394/E394&lt;0.25,"Quase sem estoque",IF(H394/E394&lt;1.2,"Estoque baixo",IF(H394/E394&lt;2,"Estoque moderado","Estoque confortável")))),""))</f>
        <v/>
      </c>
      <c r="J394" s="182" t="str">
        <f>IF(CADA_PROD!C394="","",SUMIFS(MOVI_ENTR!M:M,MOVI_ENTR!D:D,D394))</f>
        <v/>
      </c>
      <c r="K394" s="183" t="str">
        <f>IF(CADA_PROD!C394="","",IFERROR($J394/SUM($J$6:$J$1006),""))</f>
        <v/>
      </c>
      <c r="L394" s="183" t="str">
        <f>IF(CADA_PROD!C394="","",IFERROR(H394/SUM($H$6:$H$1006)+P394,""))</f>
        <v/>
      </c>
      <c r="M394" s="182" t="str">
        <f>IF(CADA_PROD!$C394="","",IFERROR(SUMIFS(MOVI_ENTR!M:M,MOVI_ENTR!D:D,D394)/SUMIFS(MOVI_ENTR!I:I,MOVI_ENTR!D:D,D394),0))</f>
        <v/>
      </c>
      <c r="N394" s="184" t="str">
        <f>IF(CADA_PROD!C394="","",G394/E394)</f>
        <v/>
      </c>
      <c r="O394" s="21" t="str">
        <f t="shared" si="13"/>
        <v/>
      </c>
      <c r="P394" s="21">
        <v>3.8900000000000002E-4</v>
      </c>
    </row>
    <row r="395" spans="3:16" ht="30" customHeight="1">
      <c r="C395" s="178" t="str">
        <f>IF(CADA_PROD!C395="","",CADA_PROD!C395)</f>
        <v/>
      </c>
      <c r="D395" s="179" t="str">
        <f>IF(CADA_PROD!D395="","",CADA_PROD!D395)</f>
        <v/>
      </c>
      <c r="E395" s="180" t="str">
        <f>IF(CADA_PROD!E395="","",CADA_PROD!E395)</f>
        <v/>
      </c>
      <c r="F395" s="180" t="str">
        <f>IF(CADA_PROD!D395="","",SUMIFS(MOVI_ENTR!I:I,MOVI_ENTR!D:D,D395))</f>
        <v/>
      </c>
      <c r="G395" s="180" t="str">
        <f>IF(CADA_PROD!C395="","",SUMIFS(MOVI_SAID!H:H,MOVI_SAID!D:D,D395))</f>
        <v/>
      </c>
      <c r="H395" s="180" t="str">
        <f t="shared" si="14"/>
        <v/>
      </c>
      <c r="I395" s="179" t="str">
        <f>IF(CADA_PROD!C395="","",IFERROR(IF(H395&lt;=0,"Sem estoque",IF(H395/E395&lt;0.25,"Quase sem estoque",IF(H395/E395&lt;1.2,"Estoque baixo",IF(H395/E395&lt;2,"Estoque moderado","Estoque confortável")))),""))</f>
        <v/>
      </c>
      <c r="J395" s="182" t="str">
        <f>IF(CADA_PROD!C395="","",SUMIFS(MOVI_ENTR!M:M,MOVI_ENTR!D:D,D395))</f>
        <v/>
      </c>
      <c r="K395" s="183" t="str">
        <f>IF(CADA_PROD!C395="","",IFERROR($J395/SUM($J$6:$J$1006),""))</f>
        <v/>
      </c>
      <c r="L395" s="183" t="str">
        <f>IF(CADA_PROD!C395="","",IFERROR(H395/SUM($H$6:$H$1006)+P395,""))</f>
        <v/>
      </c>
      <c r="M395" s="182" t="str">
        <f>IF(CADA_PROD!$C395="","",IFERROR(SUMIFS(MOVI_ENTR!M:M,MOVI_ENTR!D:D,D395)/SUMIFS(MOVI_ENTR!I:I,MOVI_ENTR!D:D,D395),0))</f>
        <v/>
      </c>
      <c r="N395" s="184" t="str">
        <f>IF(CADA_PROD!C395="","",G395/E395)</f>
        <v/>
      </c>
      <c r="O395" s="21" t="str">
        <f t="shared" si="13"/>
        <v/>
      </c>
      <c r="P395" s="21">
        <v>3.8999999999999999E-4</v>
      </c>
    </row>
    <row r="396" spans="3:16" ht="30" customHeight="1">
      <c r="C396" s="178" t="str">
        <f>IF(CADA_PROD!C396="","",CADA_PROD!C396)</f>
        <v/>
      </c>
      <c r="D396" s="179" t="str">
        <f>IF(CADA_PROD!D396="","",CADA_PROD!D396)</f>
        <v/>
      </c>
      <c r="E396" s="180" t="str">
        <f>IF(CADA_PROD!E396="","",CADA_PROD!E396)</f>
        <v/>
      </c>
      <c r="F396" s="180" t="str">
        <f>IF(CADA_PROD!D396="","",SUMIFS(MOVI_ENTR!I:I,MOVI_ENTR!D:D,D396))</f>
        <v/>
      </c>
      <c r="G396" s="180" t="str">
        <f>IF(CADA_PROD!C396="","",SUMIFS(MOVI_SAID!H:H,MOVI_SAID!D:D,D396))</f>
        <v/>
      </c>
      <c r="H396" s="180" t="str">
        <f t="shared" si="14"/>
        <v/>
      </c>
      <c r="I396" s="179" t="str">
        <f>IF(CADA_PROD!C396="","",IFERROR(IF(H396&lt;=0,"Sem estoque",IF(H396/E396&lt;0.25,"Quase sem estoque",IF(H396/E396&lt;1.2,"Estoque baixo",IF(H396/E396&lt;2,"Estoque moderado","Estoque confortável")))),""))</f>
        <v/>
      </c>
      <c r="J396" s="182" t="str">
        <f>IF(CADA_PROD!C396="","",SUMIFS(MOVI_ENTR!M:M,MOVI_ENTR!D:D,D396))</f>
        <v/>
      </c>
      <c r="K396" s="183" t="str">
        <f>IF(CADA_PROD!C396="","",IFERROR($J396/SUM($J$6:$J$1006),""))</f>
        <v/>
      </c>
      <c r="L396" s="183" t="str">
        <f>IF(CADA_PROD!C396="","",IFERROR(H396/SUM($H$6:$H$1006)+P396,""))</f>
        <v/>
      </c>
      <c r="M396" s="182" t="str">
        <f>IF(CADA_PROD!$C396="","",IFERROR(SUMIFS(MOVI_ENTR!M:M,MOVI_ENTR!D:D,D396)/SUMIFS(MOVI_ENTR!I:I,MOVI_ENTR!D:D,D396),0))</f>
        <v/>
      </c>
      <c r="N396" s="184" t="str">
        <f>IF(CADA_PROD!C396="","",G396/E396)</f>
        <v/>
      </c>
      <c r="O396" s="21" t="str">
        <f t="shared" si="13"/>
        <v/>
      </c>
      <c r="P396" s="21">
        <v>3.9100000000000002E-4</v>
      </c>
    </row>
    <row r="397" spans="3:16" ht="30" customHeight="1">
      <c r="C397" s="178" t="str">
        <f>IF(CADA_PROD!C397="","",CADA_PROD!C397)</f>
        <v/>
      </c>
      <c r="D397" s="179" t="str">
        <f>IF(CADA_PROD!D397="","",CADA_PROD!D397)</f>
        <v/>
      </c>
      <c r="E397" s="180" t="str">
        <f>IF(CADA_PROD!E397="","",CADA_PROD!E397)</f>
        <v/>
      </c>
      <c r="F397" s="180" t="str">
        <f>IF(CADA_PROD!D397="","",SUMIFS(MOVI_ENTR!I:I,MOVI_ENTR!D:D,D397))</f>
        <v/>
      </c>
      <c r="G397" s="180" t="str">
        <f>IF(CADA_PROD!C397="","",SUMIFS(MOVI_SAID!H:H,MOVI_SAID!D:D,D397))</f>
        <v/>
      </c>
      <c r="H397" s="180" t="str">
        <f t="shared" si="14"/>
        <v/>
      </c>
      <c r="I397" s="179" t="str">
        <f>IF(CADA_PROD!C397="","",IFERROR(IF(H397&lt;=0,"Sem estoque",IF(H397/E397&lt;0.25,"Quase sem estoque",IF(H397/E397&lt;1.2,"Estoque baixo",IF(H397/E397&lt;2,"Estoque moderado","Estoque confortável")))),""))</f>
        <v/>
      </c>
      <c r="J397" s="182" t="str">
        <f>IF(CADA_PROD!C397="","",SUMIFS(MOVI_ENTR!M:M,MOVI_ENTR!D:D,D397))</f>
        <v/>
      </c>
      <c r="K397" s="183" t="str">
        <f>IF(CADA_PROD!C397="","",IFERROR($J397/SUM($J$6:$J$1006),""))</f>
        <v/>
      </c>
      <c r="L397" s="183" t="str">
        <f>IF(CADA_PROD!C397="","",IFERROR(H397/SUM($H$6:$H$1006)+P397,""))</f>
        <v/>
      </c>
      <c r="M397" s="182" t="str">
        <f>IF(CADA_PROD!$C397="","",IFERROR(SUMIFS(MOVI_ENTR!M:M,MOVI_ENTR!D:D,D397)/SUMIFS(MOVI_ENTR!I:I,MOVI_ENTR!D:D,D397),0))</f>
        <v/>
      </c>
      <c r="N397" s="184" t="str">
        <f>IF(CADA_PROD!C397="","",G397/E397)</f>
        <v/>
      </c>
      <c r="O397" s="21" t="str">
        <f t="shared" si="13"/>
        <v/>
      </c>
      <c r="P397" s="21">
        <v>3.9199999999999999E-4</v>
      </c>
    </row>
    <row r="398" spans="3:16" ht="30" customHeight="1">
      <c r="C398" s="178" t="str">
        <f>IF(CADA_PROD!C398="","",CADA_PROD!C398)</f>
        <v/>
      </c>
      <c r="D398" s="179" t="str">
        <f>IF(CADA_PROD!D398="","",CADA_PROD!D398)</f>
        <v/>
      </c>
      <c r="E398" s="180" t="str">
        <f>IF(CADA_PROD!E398="","",CADA_PROD!E398)</f>
        <v/>
      </c>
      <c r="F398" s="180" t="str">
        <f>IF(CADA_PROD!D398="","",SUMIFS(MOVI_ENTR!I:I,MOVI_ENTR!D:D,D398))</f>
        <v/>
      </c>
      <c r="G398" s="180" t="str">
        <f>IF(CADA_PROD!C398="","",SUMIFS(MOVI_SAID!H:H,MOVI_SAID!D:D,D398))</f>
        <v/>
      </c>
      <c r="H398" s="180" t="str">
        <f t="shared" si="14"/>
        <v/>
      </c>
      <c r="I398" s="179" t="str">
        <f>IF(CADA_PROD!C398="","",IFERROR(IF(H398&lt;=0,"Sem estoque",IF(H398/E398&lt;0.25,"Quase sem estoque",IF(H398/E398&lt;1.2,"Estoque baixo",IF(H398/E398&lt;2,"Estoque moderado","Estoque confortável")))),""))</f>
        <v/>
      </c>
      <c r="J398" s="182" t="str">
        <f>IF(CADA_PROD!C398="","",SUMIFS(MOVI_ENTR!M:M,MOVI_ENTR!D:D,D398))</f>
        <v/>
      </c>
      <c r="K398" s="183" t="str">
        <f>IF(CADA_PROD!C398="","",IFERROR($J398/SUM($J$6:$J$1006),""))</f>
        <v/>
      </c>
      <c r="L398" s="183" t="str">
        <f>IF(CADA_PROD!C398="","",IFERROR(H398/SUM($H$6:$H$1006)+P398,""))</f>
        <v/>
      </c>
      <c r="M398" s="182" t="str">
        <f>IF(CADA_PROD!$C398="","",IFERROR(SUMIFS(MOVI_ENTR!M:M,MOVI_ENTR!D:D,D398)/SUMIFS(MOVI_ENTR!I:I,MOVI_ENTR!D:D,D398),0))</f>
        <v/>
      </c>
      <c r="N398" s="184" t="str">
        <f>IF(CADA_PROD!C398="","",G398/E398)</f>
        <v/>
      </c>
      <c r="O398" s="21" t="str">
        <f t="shared" si="13"/>
        <v/>
      </c>
      <c r="P398" s="21">
        <v>3.9300000000000001E-4</v>
      </c>
    </row>
    <row r="399" spans="3:16" ht="30" customHeight="1">
      <c r="C399" s="178" t="str">
        <f>IF(CADA_PROD!C399="","",CADA_PROD!C399)</f>
        <v/>
      </c>
      <c r="D399" s="179" t="str">
        <f>IF(CADA_PROD!D399="","",CADA_PROD!D399)</f>
        <v/>
      </c>
      <c r="E399" s="180" t="str">
        <f>IF(CADA_PROD!E399="","",CADA_PROD!E399)</f>
        <v/>
      </c>
      <c r="F399" s="180" t="str">
        <f>IF(CADA_PROD!D399="","",SUMIFS(MOVI_ENTR!I:I,MOVI_ENTR!D:D,D399))</f>
        <v/>
      </c>
      <c r="G399" s="180" t="str">
        <f>IF(CADA_PROD!C399="","",SUMIFS(MOVI_SAID!H:H,MOVI_SAID!D:D,D399))</f>
        <v/>
      </c>
      <c r="H399" s="180" t="str">
        <f t="shared" si="14"/>
        <v/>
      </c>
      <c r="I399" s="179" t="str">
        <f>IF(CADA_PROD!C399="","",IFERROR(IF(H399&lt;=0,"Sem estoque",IF(H399/E399&lt;0.25,"Quase sem estoque",IF(H399/E399&lt;1.2,"Estoque baixo",IF(H399/E399&lt;2,"Estoque moderado","Estoque confortável")))),""))</f>
        <v/>
      </c>
      <c r="J399" s="182" t="str">
        <f>IF(CADA_PROD!C399="","",SUMIFS(MOVI_ENTR!M:M,MOVI_ENTR!D:D,D399))</f>
        <v/>
      </c>
      <c r="K399" s="183" t="str">
        <f>IF(CADA_PROD!C399="","",IFERROR($J399/SUM($J$6:$J$1006),""))</f>
        <v/>
      </c>
      <c r="L399" s="183" t="str">
        <f>IF(CADA_PROD!C399="","",IFERROR(H399/SUM($H$6:$H$1006)+P399,""))</f>
        <v/>
      </c>
      <c r="M399" s="182" t="str">
        <f>IF(CADA_PROD!$C399="","",IFERROR(SUMIFS(MOVI_ENTR!M:M,MOVI_ENTR!D:D,D399)/SUMIFS(MOVI_ENTR!I:I,MOVI_ENTR!D:D,D399),0))</f>
        <v/>
      </c>
      <c r="N399" s="184" t="str">
        <f>IF(CADA_PROD!C399="","",G399/E399)</f>
        <v/>
      </c>
      <c r="O399" s="21" t="str">
        <f t="shared" si="13"/>
        <v/>
      </c>
      <c r="P399" s="21">
        <v>3.9399999999999998E-4</v>
      </c>
    </row>
    <row r="400" spans="3:16" ht="30" customHeight="1">
      <c r="C400" s="178" t="str">
        <f>IF(CADA_PROD!C400="","",CADA_PROD!C400)</f>
        <v/>
      </c>
      <c r="D400" s="179" t="str">
        <f>IF(CADA_PROD!D400="","",CADA_PROD!D400)</f>
        <v/>
      </c>
      <c r="E400" s="180" t="str">
        <f>IF(CADA_PROD!E400="","",CADA_PROD!E400)</f>
        <v/>
      </c>
      <c r="F400" s="180" t="str">
        <f>IF(CADA_PROD!D400="","",SUMIFS(MOVI_ENTR!I:I,MOVI_ENTR!D:D,D400))</f>
        <v/>
      </c>
      <c r="G400" s="180" t="str">
        <f>IF(CADA_PROD!C400="","",SUMIFS(MOVI_SAID!H:H,MOVI_SAID!D:D,D400))</f>
        <v/>
      </c>
      <c r="H400" s="180" t="str">
        <f t="shared" si="14"/>
        <v/>
      </c>
      <c r="I400" s="179" t="str">
        <f>IF(CADA_PROD!C400="","",IFERROR(IF(H400&lt;=0,"Sem estoque",IF(H400/E400&lt;0.25,"Quase sem estoque",IF(H400/E400&lt;1.2,"Estoque baixo",IF(H400/E400&lt;2,"Estoque moderado","Estoque confortável")))),""))</f>
        <v/>
      </c>
      <c r="J400" s="182" t="str">
        <f>IF(CADA_PROD!C400="","",SUMIFS(MOVI_ENTR!M:M,MOVI_ENTR!D:D,D400))</f>
        <v/>
      </c>
      <c r="K400" s="183" t="str">
        <f>IF(CADA_PROD!C400="","",IFERROR($J400/SUM($J$6:$J$1006),""))</f>
        <v/>
      </c>
      <c r="L400" s="183" t="str">
        <f>IF(CADA_PROD!C400="","",IFERROR(H400/SUM($H$6:$H$1006)+P400,""))</f>
        <v/>
      </c>
      <c r="M400" s="182" t="str">
        <f>IF(CADA_PROD!$C400="","",IFERROR(SUMIFS(MOVI_ENTR!M:M,MOVI_ENTR!D:D,D400)/SUMIFS(MOVI_ENTR!I:I,MOVI_ENTR!D:D,D400),0))</f>
        <v/>
      </c>
      <c r="N400" s="184" t="str">
        <f>IF(CADA_PROD!C400="","",G400/E400)</f>
        <v/>
      </c>
      <c r="O400" s="21" t="str">
        <f t="shared" si="13"/>
        <v/>
      </c>
      <c r="P400" s="21">
        <v>3.9500000000000001E-4</v>
      </c>
    </row>
    <row r="401" spans="3:16" ht="30" customHeight="1">
      <c r="C401" s="178" t="str">
        <f>IF(CADA_PROD!C401="","",CADA_PROD!C401)</f>
        <v/>
      </c>
      <c r="D401" s="179" t="str">
        <f>IF(CADA_PROD!D401="","",CADA_PROD!D401)</f>
        <v/>
      </c>
      <c r="E401" s="180" t="str">
        <f>IF(CADA_PROD!E401="","",CADA_PROD!E401)</f>
        <v/>
      </c>
      <c r="F401" s="180" t="str">
        <f>IF(CADA_PROD!D401="","",SUMIFS(MOVI_ENTR!I:I,MOVI_ENTR!D:D,D401))</f>
        <v/>
      </c>
      <c r="G401" s="180" t="str">
        <f>IF(CADA_PROD!C401="","",SUMIFS(MOVI_SAID!H:H,MOVI_SAID!D:D,D401))</f>
        <v/>
      </c>
      <c r="H401" s="180" t="str">
        <f t="shared" si="14"/>
        <v/>
      </c>
      <c r="I401" s="179" t="str">
        <f>IF(CADA_PROD!C401="","",IFERROR(IF(H401&lt;=0,"Sem estoque",IF(H401/E401&lt;0.25,"Quase sem estoque",IF(H401/E401&lt;1.2,"Estoque baixo",IF(H401/E401&lt;2,"Estoque moderado","Estoque confortável")))),""))</f>
        <v/>
      </c>
      <c r="J401" s="182" t="str">
        <f>IF(CADA_PROD!C401="","",SUMIFS(MOVI_ENTR!M:M,MOVI_ENTR!D:D,D401))</f>
        <v/>
      </c>
      <c r="K401" s="183" t="str">
        <f>IF(CADA_PROD!C401="","",IFERROR($J401/SUM($J$6:$J$1006),""))</f>
        <v/>
      </c>
      <c r="L401" s="183" t="str">
        <f>IF(CADA_PROD!C401="","",IFERROR(H401/SUM($H$6:$H$1006)+P401,""))</f>
        <v/>
      </c>
      <c r="M401" s="182" t="str">
        <f>IF(CADA_PROD!$C401="","",IFERROR(SUMIFS(MOVI_ENTR!M:M,MOVI_ENTR!D:D,D401)/SUMIFS(MOVI_ENTR!I:I,MOVI_ENTR!D:D,D401),0))</f>
        <v/>
      </c>
      <c r="N401" s="184" t="str">
        <f>IF(CADA_PROD!C401="","",G401/E401)</f>
        <v/>
      </c>
      <c r="O401" s="21" t="str">
        <f t="shared" si="13"/>
        <v/>
      </c>
      <c r="P401" s="21">
        <v>3.9599999999999998E-4</v>
      </c>
    </row>
    <row r="402" spans="3:16" ht="30" customHeight="1">
      <c r="C402" s="178" t="str">
        <f>IF(CADA_PROD!C402="","",CADA_PROD!C402)</f>
        <v/>
      </c>
      <c r="D402" s="179" t="str">
        <f>IF(CADA_PROD!D402="","",CADA_PROD!D402)</f>
        <v/>
      </c>
      <c r="E402" s="180" t="str">
        <f>IF(CADA_PROD!E402="","",CADA_PROD!E402)</f>
        <v/>
      </c>
      <c r="F402" s="180" t="str">
        <f>IF(CADA_PROD!D402="","",SUMIFS(MOVI_ENTR!I:I,MOVI_ENTR!D:D,D402))</f>
        <v/>
      </c>
      <c r="G402" s="180" t="str">
        <f>IF(CADA_PROD!C402="","",SUMIFS(MOVI_SAID!H:H,MOVI_SAID!D:D,D402))</f>
        <v/>
      </c>
      <c r="H402" s="180" t="str">
        <f t="shared" si="14"/>
        <v/>
      </c>
      <c r="I402" s="179" t="str">
        <f>IF(CADA_PROD!C402="","",IFERROR(IF(H402&lt;=0,"Sem estoque",IF(H402/E402&lt;0.25,"Quase sem estoque",IF(H402/E402&lt;1.2,"Estoque baixo",IF(H402/E402&lt;2,"Estoque moderado","Estoque confortável")))),""))</f>
        <v/>
      </c>
      <c r="J402" s="182" t="str">
        <f>IF(CADA_PROD!C402="","",SUMIFS(MOVI_ENTR!M:M,MOVI_ENTR!D:D,D402))</f>
        <v/>
      </c>
      <c r="K402" s="183" t="str">
        <f>IF(CADA_PROD!C402="","",IFERROR($J402/SUM($J$6:$J$1006),""))</f>
        <v/>
      </c>
      <c r="L402" s="183" t="str">
        <f>IF(CADA_PROD!C402="","",IFERROR(H402/SUM($H$6:$H$1006)+P402,""))</f>
        <v/>
      </c>
      <c r="M402" s="182" t="str">
        <f>IF(CADA_PROD!$C402="","",IFERROR(SUMIFS(MOVI_ENTR!M:M,MOVI_ENTR!D:D,D402)/SUMIFS(MOVI_ENTR!I:I,MOVI_ENTR!D:D,D402),0))</f>
        <v/>
      </c>
      <c r="N402" s="184" t="str">
        <f>IF(CADA_PROD!C402="","",G402/E402)</f>
        <v/>
      </c>
      <c r="O402" s="21" t="str">
        <f t="shared" si="13"/>
        <v/>
      </c>
      <c r="P402" s="21">
        <v>3.97E-4</v>
      </c>
    </row>
    <row r="403" spans="3:16" ht="30" customHeight="1">
      <c r="C403" s="178" t="str">
        <f>IF(CADA_PROD!C403="","",CADA_PROD!C403)</f>
        <v/>
      </c>
      <c r="D403" s="179" t="str">
        <f>IF(CADA_PROD!D403="","",CADA_PROD!D403)</f>
        <v/>
      </c>
      <c r="E403" s="180" t="str">
        <f>IF(CADA_PROD!E403="","",CADA_PROD!E403)</f>
        <v/>
      </c>
      <c r="F403" s="180" t="str">
        <f>IF(CADA_PROD!D403="","",SUMIFS(MOVI_ENTR!I:I,MOVI_ENTR!D:D,D403))</f>
        <v/>
      </c>
      <c r="G403" s="180" t="str">
        <f>IF(CADA_PROD!C403="","",SUMIFS(MOVI_SAID!H:H,MOVI_SAID!D:D,D403))</f>
        <v/>
      </c>
      <c r="H403" s="180" t="str">
        <f t="shared" si="14"/>
        <v/>
      </c>
      <c r="I403" s="179" t="str">
        <f>IF(CADA_PROD!C403="","",IFERROR(IF(H403&lt;=0,"Sem estoque",IF(H403/E403&lt;0.25,"Quase sem estoque",IF(H403/E403&lt;1.2,"Estoque baixo",IF(H403/E403&lt;2,"Estoque moderado","Estoque confortável")))),""))</f>
        <v/>
      </c>
      <c r="J403" s="182" t="str">
        <f>IF(CADA_PROD!C403="","",SUMIFS(MOVI_ENTR!M:M,MOVI_ENTR!D:D,D403))</f>
        <v/>
      </c>
      <c r="K403" s="183" t="str">
        <f>IF(CADA_PROD!C403="","",IFERROR($J403/SUM($J$6:$J$1006),""))</f>
        <v/>
      </c>
      <c r="L403" s="183" t="str">
        <f>IF(CADA_PROD!C403="","",IFERROR(H403/SUM($H$6:$H$1006)+P403,""))</f>
        <v/>
      </c>
      <c r="M403" s="182" t="str">
        <f>IF(CADA_PROD!$C403="","",IFERROR(SUMIFS(MOVI_ENTR!M:M,MOVI_ENTR!D:D,D403)/SUMIFS(MOVI_ENTR!I:I,MOVI_ENTR!D:D,D403),0))</f>
        <v/>
      </c>
      <c r="N403" s="184" t="str">
        <f>IF(CADA_PROD!C403="","",G403/E403)</f>
        <v/>
      </c>
      <c r="O403" s="21" t="str">
        <f t="shared" si="13"/>
        <v/>
      </c>
      <c r="P403" s="21">
        <v>3.9800000000000002E-4</v>
      </c>
    </row>
    <row r="404" spans="3:16" ht="30" customHeight="1">
      <c r="C404" s="178" t="str">
        <f>IF(CADA_PROD!C404="","",CADA_PROD!C404)</f>
        <v/>
      </c>
      <c r="D404" s="179" t="str">
        <f>IF(CADA_PROD!D404="","",CADA_PROD!D404)</f>
        <v/>
      </c>
      <c r="E404" s="180" t="str">
        <f>IF(CADA_PROD!E404="","",CADA_PROD!E404)</f>
        <v/>
      </c>
      <c r="F404" s="180" t="str">
        <f>IF(CADA_PROD!D404="","",SUMIFS(MOVI_ENTR!I:I,MOVI_ENTR!D:D,D404))</f>
        <v/>
      </c>
      <c r="G404" s="180" t="str">
        <f>IF(CADA_PROD!C404="","",SUMIFS(MOVI_SAID!H:H,MOVI_SAID!D:D,D404))</f>
        <v/>
      </c>
      <c r="H404" s="180" t="str">
        <f t="shared" si="14"/>
        <v/>
      </c>
      <c r="I404" s="179" t="str">
        <f>IF(CADA_PROD!C404="","",IFERROR(IF(H404&lt;=0,"Sem estoque",IF(H404/E404&lt;0.25,"Quase sem estoque",IF(H404/E404&lt;1.2,"Estoque baixo",IF(H404/E404&lt;2,"Estoque moderado","Estoque confortável")))),""))</f>
        <v/>
      </c>
      <c r="J404" s="182" t="str">
        <f>IF(CADA_PROD!C404="","",SUMIFS(MOVI_ENTR!M:M,MOVI_ENTR!D:D,D404))</f>
        <v/>
      </c>
      <c r="K404" s="183" t="str">
        <f>IF(CADA_PROD!C404="","",IFERROR($J404/SUM($J$6:$J$1006),""))</f>
        <v/>
      </c>
      <c r="L404" s="183" t="str">
        <f>IF(CADA_PROD!C404="","",IFERROR(H404/SUM($H$6:$H$1006)+P404,""))</f>
        <v/>
      </c>
      <c r="M404" s="182" t="str">
        <f>IF(CADA_PROD!$C404="","",IFERROR(SUMIFS(MOVI_ENTR!M:M,MOVI_ENTR!D:D,D404)/SUMIFS(MOVI_ENTR!I:I,MOVI_ENTR!D:D,D404),0))</f>
        <v/>
      </c>
      <c r="N404" s="184" t="str">
        <f>IF(CADA_PROD!C404="","",G404/E404)</f>
        <v/>
      </c>
      <c r="O404" s="21" t="str">
        <f t="shared" si="13"/>
        <v/>
      </c>
      <c r="P404" s="21">
        <v>3.9899999999999999E-4</v>
      </c>
    </row>
    <row r="405" spans="3:16" ht="30" customHeight="1">
      <c r="C405" s="178" t="str">
        <f>IF(CADA_PROD!C405="","",CADA_PROD!C405)</f>
        <v/>
      </c>
      <c r="D405" s="179" t="str">
        <f>IF(CADA_PROD!D405="","",CADA_PROD!D405)</f>
        <v/>
      </c>
      <c r="E405" s="180" t="str">
        <f>IF(CADA_PROD!E405="","",CADA_PROD!E405)</f>
        <v/>
      </c>
      <c r="F405" s="180" t="str">
        <f>IF(CADA_PROD!D405="","",SUMIFS(MOVI_ENTR!I:I,MOVI_ENTR!D:D,D405))</f>
        <v/>
      </c>
      <c r="G405" s="180" t="str">
        <f>IF(CADA_PROD!C405="","",SUMIFS(MOVI_SAID!H:H,MOVI_SAID!D:D,D405))</f>
        <v/>
      </c>
      <c r="H405" s="180" t="str">
        <f t="shared" si="14"/>
        <v/>
      </c>
      <c r="I405" s="179" t="str">
        <f>IF(CADA_PROD!C405="","",IFERROR(IF(H405&lt;=0,"Sem estoque",IF(H405/E405&lt;0.25,"Quase sem estoque",IF(H405/E405&lt;1.2,"Estoque baixo",IF(H405/E405&lt;2,"Estoque moderado","Estoque confortável")))),""))</f>
        <v/>
      </c>
      <c r="J405" s="182" t="str">
        <f>IF(CADA_PROD!C405="","",SUMIFS(MOVI_ENTR!M:M,MOVI_ENTR!D:D,D405))</f>
        <v/>
      </c>
      <c r="K405" s="183" t="str">
        <f>IF(CADA_PROD!C405="","",IFERROR($J405/SUM($J$6:$J$1006),""))</f>
        <v/>
      </c>
      <c r="L405" s="183" t="str">
        <f>IF(CADA_PROD!C405="","",IFERROR(H405/SUM($H$6:$H$1006)+P405,""))</f>
        <v/>
      </c>
      <c r="M405" s="182" t="str">
        <f>IF(CADA_PROD!$C405="","",IFERROR(SUMIFS(MOVI_ENTR!M:M,MOVI_ENTR!D:D,D405)/SUMIFS(MOVI_ENTR!I:I,MOVI_ENTR!D:D,D405),0))</f>
        <v/>
      </c>
      <c r="N405" s="184" t="str">
        <f>IF(CADA_PROD!C405="","",G405/E405)</f>
        <v/>
      </c>
      <c r="O405" s="21" t="str">
        <f t="shared" si="13"/>
        <v/>
      </c>
      <c r="P405" s="21">
        <v>4.0000000000000002E-4</v>
      </c>
    </row>
    <row r="406" spans="3:16" ht="30" customHeight="1">
      <c r="C406" s="178" t="str">
        <f>IF(CADA_PROD!C406="","",CADA_PROD!C406)</f>
        <v/>
      </c>
      <c r="D406" s="179" t="str">
        <f>IF(CADA_PROD!D406="","",CADA_PROD!D406)</f>
        <v/>
      </c>
      <c r="E406" s="180" t="str">
        <f>IF(CADA_PROD!E406="","",CADA_PROD!E406)</f>
        <v/>
      </c>
      <c r="F406" s="180" t="str">
        <f>IF(CADA_PROD!D406="","",SUMIFS(MOVI_ENTR!I:I,MOVI_ENTR!D:D,D406))</f>
        <v/>
      </c>
      <c r="G406" s="180" t="str">
        <f>IF(CADA_PROD!C406="","",SUMIFS(MOVI_SAID!H:H,MOVI_SAID!D:D,D406))</f>
        <v/>
      </c>
      <c r="H406" s="180" t="str">
        <f t="shared" si="14"/>
        <v/>
      </c>
      <c r="I406" s="179" t="str">
        <f>IF(CADA_PROD!C406="","",IFERROR(IF(H406&lt;=0,"Sem estoque",IF(H406/E406&lt;0.25,"Quase sem estoque",IF(H406/E406&lt;1.2,"Estoque baixo",IF(H406/E406&lt;2,"Estoque moderado","Estoque confortável")))),""))</f>
        <v/>
      </c>
      <c r="J406" s="182" t="str">
        <f>IF(CADA_PROD!C406="","",SUMIFS(MOVI_ENTR!M:M,MOVI_ENTR!D:D,D406))</f>
        <v/>
      </c>
      <c r="K406" s="183" t="str">
        <f>IF(CADA_PROD!C406="","",IFERROR($J406/SUM($J$6:$J$1006),""))</f>
        <v/>
      </c>
      <c r="L406" s="183" t="str">
        <f>IF(CADA_PROD!C406="","",IFERROR(H406/SUM($H$6:$H$1006)+P406,""))</f>
        <v/>
      </c>
      <c r="M406" s="182" t="str">
        <f>IF(CADA_PROD!$C406="","",IFERROR(SUMIFS(MOVI_ENTR!M:M,MOVI_ENTR!D:D,D406)/SUMIFS(MOVI_ENTR!I:I,MOVI_ENTR!D:D,D406),0))</f>
        <v/>
      </c>
      <c r="N406" s="184" t="str">
        <f>IF(CADA_PROD!C406="","",G406/E406)</f>
        <v/>
      </c>
      <c r="O406" s="21" t="str">
        <f t="shared" si="13"/>
        <v/>
      </c>
      <c r="P406" s="21">
        <v>4.0099999999999999E-4</v>
      </c>
    </row>
    <row r="407" spans="3:16" ht="30" customHeight="1">
      <c r="C407" s="178" t="str">
        <f>IF(CADA_PROD!C407="","",CADA_PROD!C407)</f>
        <v/>
      </c>
      <c r="D407" s="179" t="str">
        <f>IF(CADA_PROD!D407="","",CADA_PROD!D407)</f>
        <v/>
      </c>
      <c r="E407" s="180" t="str">
        <f>IF(CADA_PROD!E407="","",CADA_PROD!E407)</f>
        <v/>
      </c>
      <c r="F407" s="180" t="str">
        <f>IF(CADA_PROD!D407="","",SUMIFS(MOVI_ENTR!I:I,MOVI_ENTR!D:D,D407))</f>
        <v/>
      </c>
      <c r="G407" s="180" t="str">
        <f>IF(CADA_PROD!C407="","",SUMIFS(MOVI_SAID!H:H,MOVI_SAID!D:D,D407))</f>
        <v/>
      </c>
      <c r="H407" s="180" t="str">
        <f t="shared" si="14"/>
        <v/>
      </c>
      <c r="I407" s="179" t="str">
        <f>IF(CADA_PROD!C407="","",IFERROR(IF(H407&lt;=0,"Sem estoque",IF(H407/E407&lt;0.25,"Quase sem estoque",IF(H407/E407&lt;1.2,"Estoque baixo",IF(H407/E407&lt;2,"Estoque moderado","Estoque confortável")))),""))</f>
        <v/>
      </c>
      <c r="J407" s="182" t="str">
        <f>IF(CADA_PROD!C407="","",SUMIFS(MOVI_ENTR!M:M,MOVI_ENTR!D:D,D407))</f>
        <v/>
      </c>
      <c r="K407" s="183" t="str">
        <f>IF(CADA_PROD!C407="","",IFERROR($J407/SUM($J$6:$J$1006),""))</f>
        <v/>
      </c>
      <c r="L407" s="183" t="str">
        <f>IF(CADA_PROD!C407="","",IFERROR(H407/SUM($H$6:$H$1006)+P407,""))</f>
        <v/>
      </c>
      <c r="M407" s="182" t="str">
        <f>IF(CADA_PROD!$C407="","",IFERROR(SUMIFS(MOVI_ENTR!M:M,MOVI_ENTR!D:D,D407)/SUMIFS(MOVI_ENTR!I:I,MOVI_ENTR!D:D,D407),0))</f>
        <v/>
      </c>
      <c r="N407" s="184" t="str">
        <f>IF(CADA_PROD!C407="","",G407/E407)</f>
        <v/>
      </c>
      <c r="O407" s="21" t="str">
        <f t="shared" si="13"/>
        <v/>
      </c>
      <c r="P407" s="21">
        <v>4.0200000000000001E-4</v>
      </c>
    </row>
    <row r="408" spans="3:16" ht="30" customHeight="1">
      <c r="C408" s="178" t="str">
        <f>IF(CADA_PROD!C408="","",CADA_PROD!C408)</f>
        <v/>
      </c>
      <c r="D408" s="179" t="str">
        <f>IF(CADA_PROD!D408="","",CADA_PROD!D408)</f>
        <v/>
      </c>
      <c r="E408" s="180" t="str">
        <f>IF(CADA_PROD!E408="","",CADA_PROD!E408)</f>
        <v/>
      </c>
      <c r="F408" s="180" t="str">
        <f>IF(CADA_PROD!D408="","",SUMIFS(MOVI_ENTR!I:I,MOVI_ENTR!D:D,D408))</f>
        <v/>
      </c>
      <c r="G408" s="180" t="str">
        <f>IF(CADA_PROD!C408="","",SUMIFS(MOVI_SAID!H:H,MOVI_SAID!D:D,D408))</f>
        <v/>
      </c>
      <c r="H408" s="180" t="str">
        <f t="shared" si="14"/>
        <v/>
      </c>
      <c r="I408" s="179" t="str">
        <f>IF(CADA_PROD!C408="","",IFERROR(IF(H408&lt;=0,"Sem estoque",IF(H408/E408&lt;0.25,"Quase sem estoque",IF(H408/E408&lt;1.2,"Estoque baixo",IF(H408/E408&lt;2,"Estoque moderado","Estoque confortável")))),""))</f>
        <v/>
      </c>
      <c r="J408" s="182" t="str">
        <f>IF(CADA_PROD!C408="","",SUMIFS(MOVI_ENTR!M:M,MOVI_ENTR!D:D,D408))</f>
        <v/>
      </c>
      <c r="K408" s="183" t="str">
        <f>IF(CADA_PROD!C408="","",IFERROR($J408/SUM($J$6:$J$1006),""))</f>
        <v/>
      </c>
      <c r="L408" s="183" t="str">
        <f>IF(CADA_PROD!C408="","",IFERROR(H408/SUM($H$6:$H$1006)+P408,""))</f>
        <v/>
      </c>
      <c r="M408" s="182" t="str">
        <f>IF(CADA_PROD!$C408="","",IFERROR(SUMIFS(MOVI_ENTR!M:M,MOVI_ENTR!D:D,D408)/SUMIFS(MOVI_ENTR!I:I,MOVI_ENTR!D:D,D408),0))</f>
        <v/>
      </c>
      <c r="N408" s="184" t="str">
        <f>IF(CADA_PROD!C408="","",G408/E408)</f>
        <v/>
      </c>
      <c r="O408" s="21" t="str">
        <f t="shared" si="13"/>
        <v/>
      </c>
      <c r="P408" s="21">
        <v>4.0299999999999998E-4</v>
      </c>
    </row>
    <row r="409" spans="3:16" ht="30" customHeight="1">
      <c r="C409" s="178" t="str">
        <f>IF(CADA_PROD!C409="","",CADA_PROD!C409)</f>
        <v/>
      </c>
      <c r="D409" s="179" t="str">
        <f>IF(CADA_PROD!D409="","",CADA_PROD!D409)</f>
        <v/>
      </c>
      <c r="E409" s="180" t="str">
        <f>IF(CADA_PROD!E409="","",CADA_PROD!E409)</f>
        <v/>
      </c>
      <c r="F409" s="180" t="str">
        <f>IF(CADA_PROD!D409="","",SUMIFS(MOVI_ENTR!I:I,MOVI_ENTR!D:D,D409))</f>
        <v/>
      </c>
      <c r="G409" s="180" t="str">
        <f>IF(CADA_PROD!C409="","",SUMIFS(MOVI_SAID!H:H,MOVI_SAID!D:D,D409))</f>
        <v/>
      </c>
      <c r="H409" s="180" t="str">
        <f t="shared" si="14"/>
        <v/>
      </c>
      <c r="I409" s="179" t="str">
        <f>IF(CADA_PROD!C409="","",IFERROR(IF(H409&lt;=0,"Sem estoque",IF(H409/E409&lt;0.25,"Quase sem estoque",IF(H409/E409&lt;1.2,"Estoque baixo",IF(H409/E409&lt;2,"Estoque moderado","Estoque confortável")))),""))</f>
        <v/>
      </c>
      <c r="J409" s="182" t="str">
        <f>IF(CADA_PROD!C409="","",SUMIFS(MOVI_ENTR!M:M,MOVI_ENTR!D:D,D409))</f>
        <v/>
      </c>
      <c r="K409" s="183" t="str">
        <f>IF(CADA_PROD!C409="","",IFERROR($J409/SUM($J$6:$J$1006),""))</f>
        <v/>
      </c>
      <c r="L409" s="183" t="str">
        <f>IF(CADA_PROD!C409="","",IFERROR(H409/SUM($H$6:$H$1006)+P409,""))</f>
        <v/>
      </c>
      <c r="M409" s="182" t="str">
        <f>IF(CADA_PROD!$C409="","",IFERROR(SUMIFS(MOVI_ENTR!M:M,MOVI_ENTR!D:D,D409)/SUMIFS(MOVI_ENTR!I:I,MOVI_ENTR!D:D,D409),0))</f>
        <v/>
      </c>
      <c r="N409" s="184" t="str">
        <f>IF(CADA_PROD!C409="","",G409/E409)</f>
        <v/>
      </c>
      <c r="O409" s="21" t="str">
        <f t="shared" si="13"/>
        <v/>
      </c>
      <c r="P409" s="21">
        <v>4.0400000000000001E-4</v>
      </c>
    </row>
    <row r="410" spans="3:16" ht="30" customHeight="1">
      <c r="C410" s="178" t="str">
        <f>IF(CADA_PROD!C410="","",CADA_PROD!C410)</f>
        <v/>
      </c>
      <c r="D410" s="179" t="str">
        <f>IF(CADA_PROD!D410="","",CADA_PROD!D410)</f>
        <v/>
      </c>
      <c r="E410" s="180" t="str">
        <f>IF(CADA_PROD!E410="","",CADA_PROD!E410)</f>
        <v/>
      </c>
      <c r="F410" s="180" t="str">
        <f>IF(CADA_PROD!D410="","",SUMIFS(MOVI_ENTR!I:I,MOVI_ENTR!D:D,D410))</f>
        <v/>
      </c>
      <c r="G410" s="180" t="str">
        <f>IF(CADA_PROD!C410="","",SUMIFS(MOVI_SAID!H:H,MOVI_SAID!D:D,D410))</f>
        <v/>
      </c>
      <c r="H410" s="180" t="str">
        <f t="shared" si="14"/>
        <v/>
      </c>
      <c r="I410" s="179" t="str">
        <f>IF(CADA_PROD!C410="","",IFERROR(IF(H410&lt;=0,"Sem estoque",IF(H410/E410&lt;0.25,"Quase sem estoque",IF(H410/E410&lt;1.2,"Estoque baixo",IF(H410/E410&lt;2,"Estoque moderado","Estoque confortável")))),""))</f>
        <v/>
      </c>
      <c r="J410" s="182" t="str">
        <f>IF(CADA_PROD!C410="","",SUMIFS(MOVI_ENTR!M:M,MOVI_ENTR!D:D,D410))</f>
        <v/>
      </c>
      <c r="K410" s="183" t="str">
        <f>IF(CADA_PROD!C410="","",IFERROR($J410/SUM($J$6:$J$1006),""))</f>
        <v/>
      </c>
      <c r="L410" s="183" t="str">
        <f>IF(CADA_PROD!C410="","",IFERROR(H410/SUM($H$6:$H$1006)+P410,""))</f>
        <v/>
      </c>
      <c r="M410" s="182" t="str">
        <f>IF(CADA_PROD!$C410="","",IFERROR(SUMIFS(MOVI_ENTR!M:M,MOVI_ENTR!D:D,D410)/SUMIFS(MOVI_ENTR!I:I,MOVI_ENTR!D:D,D410),0))</f>
        <v/>
      </c>
      <c r="N410" s="184" t="str">
        <f>IF(CADA_PROD!C410="","",G410/E410)</f>
        <v/>
      </c>
      <c r="O410" s="21" t="str">
        <f t="shared" si="13"/>
        <v/>
      </c>
      <c r="P410" s="21">
        <v>4.0499999999999998E-4</v>
      </c>
    </row>
    <row r="411" spans="3:16" ht="30" customHeight="1">
      <c r="C411" s="178" t="str">
        <f>IF(CADA_PROD!C411="","",CADA_PROD!C411)</f>
        <v/>
      </c>
      <c r="D411" s="179" t="str">
        <f>IF(CADA_PROD!D411="","",CADA_PROD!D411)</f>
        <v/>
      </c>
      <c r="E411" s="180" t="str">
        <f>IF(CADA_PROD!E411="","",CADA_PROD!E411)</f>
        <v/>
      </c>
      <c r="F411" s="180" t="str">
        <f>IF(CADA_PROD!D411="","",SUMIFS(MOVI_ENTR!I:I,MOVI_ENTR!D:D,D411))</f>
        <v/>
      </c>
      <c r="G411" s="180" t="str">
        <f>IF(CADA_PROD!C411="","",SUMIFS(MOVI_SAID!H:H,MOVI_SAID!D:D,D411))</f>
        <v/>
      </c>
      <c r="H411" s="180" t="str">
        <f t="shared" si="14"/>
        <v/>
      </c>
      <c r="I411" s="179" t="str">
        <f>IF(CADA_PROD!C411="","",IFERROR(IF(H411&lt;=0,"Sem estoque",IF(H411/E411&lt;0.25,"Quase sem estoque",IF(H411/E411&lt;1.2,"Estoque baixo",IF(H411/E411&lt;2,"Estoque moderado","Estoque confortável")))),""))</f>
        <v/>
      </c>
      <c r="J411" s="182" t="str">
        <f>IF(CADA_PROD!C411="","",SUMIFS(MOVI_ENTR!M:M,MOVI_ENTR!D:D,D411))</f>
        <v/>
      </c>
      <c r="K411" s="183" t="str">
        <f>IF(CADA_PROD!C411="","",IFERROR($J411/SUM($J$6:$J$1006),""))</f>
        <v/>
      </c>
      <c r="L411" s="183" t="str">
        <f>IF(CADA_PROD!C411="","",IFERROR(H411/SUM($H$6:$H$1006)+P411,""))</f>
        <v/>
      </c>
      <c r="M411" s="182" t="str">
        <f>IF(CADA_PROD!$C411="","",IFERROR(SUMIFS(MOVI_ENTR!M:M,MOVI_ENTR!D:D,D411)/SUMIFS(MOVI_ENTR!I:I,MOVI_ENTR!D:D,D411),0))</f>
        <v/>
      </c>
      <c r="N411" s="184" t="str">
        <f>IF(CADA_PROD!C411="","",G411/E411)</f>
        <v/>
      </c>
      <c r="O411" s="21" t="str">
        <f t="shared" si="13"/>
        <v/>
      </c>
      <c r="P411" s="21">
        <v>4.06E-4</v>
      </c>
    </row>
    <row r="412" spans="3:16" ht="30" customHeight="1">
      <c r="C412" s="178" t="str">
        <f>IF(CADA_PROD!C412="","",CADA_PROD!C412)</f>
        <v/>
      </c>
      <c r="D412" s="179" t="str">
        <f>IF(CADA_PROD!D412="","",CADA_PROD!D412)</f>
        <v/>
      </c>
      <c r="E412" s="180" t="str">
        <f>IF(CADA_PROD!E412="","",CADA_PROD!E412)</f>
        <v/>
      </c>
      <c r="F412" s="180" t="str">
        <f>IF(CADA_PROD!D412="","",SUMIFS(MOVI_ENTR!I:I,MOVI_ENTR!D:D,D412))</f>
        <v/>
      </c>
      <c r="G412" s="180" t="str">
        <f>IF(CADA_PROD!C412="","",SUMIFS(MOVI_SAID!H:H,MOVI_SAID!D:D,D412))</f>
        <v/>
      </c>
      <c r="H412" s="180" t="str">
        <f t="shared" si="14"/>
        <v/>
      </c>
      <c r="I412" s="179" t="str">
        <f>IF(CADA_PROD!C412="","",IFERROR(IF(H412&lt;=0,"Sem estoque",IF(H412/E412&lt;0.25,"Quase sem estoque",IF(H412/E412&lt;1.2,"Estoque baixo",IF(H412/E412&lt;2,"Estoque moderado","Estoque confortável")))),""))</f>
        <v/>
      </c>
      <c r="J412" s="182" t="str">
        <f>IF(CADA_PROD!C412="","",SUMIFS(MOVI_ENTR!M:M,MOVI_ENTR!D:D,D412))</f>
        <v/>
      </c>
      <c r="K412" s="183" t="str">
        <f>IF(CADA_PROD!C412="","",IFERROR($J412/SUM($J$6:$J$1006),""))</f>
        <v/>
      </c>
      <c r="L412" s="183" t="str">
        <f>IF(CADA_PROD!C412="","",IFERROR(H412/SUM($H$6:$H$1006)+P412,""))</f>
        <v/>
      </c>
      <c r="M412" s="182" t="str">
        <f>IF(CADA_PROD!$C412="","",IFERROR(SUMIFS(MOVI_ENTR!M:M,MOVI_ENTR!D:D,D412)/SUMIFS(MOVI_ENTR!I:I,MOVI_ENTR!D:D,D412),0))</f>
        <v/>
      </c>
      <c r="N412" s="184" t="str">
        <f>IF(CADA_PROD!C412="","",G412/E412)</f>
        <v/>
      </c>
      <c r="O412" s="21" t="str">
        <f t="shared" si="13"/>
        <v/>
      </c>
      <c r="P412" s="21">
        <v>4.0700000000000003E-4</v>
      </c>
    </row>
    <row r="413" spans="3:16" ht="30" customHeight="1">
      <c r="C413" s="178" t="str">
        <f>IF(CADA_PROD!C413="","",CADA_PROD!C413)</f>
        <v/>
      </c>
      <c r="D413" s="179" t="str">
        <f>IF(CADA_PROD!D413="","",CADA_PROD!D413)</f>
        <v/>
      </c>
      <c r="E413" s="180" t="str">
        <f>IF(CADA_PROD!E413="","",CADA_PROD!E413)</f>
        <v/>
      </c>
      <c r="F413" s="180" t="str">
        <f>IF(CADA_PROD!D413="","",SUMIFS(MOVI_ENTR!I:I,MOVI_ENTR!D:D,D413))</f>
        <v/>
      </c>
      <c r="G413" s="180" t="str">
        <f>IF(CADA_PROD!C413="","",SUMIFS(MOVI_SAID!H:H,MOVI_SAID!D:D,D413))</f>
        <v/>
      </c>
      <c r="H413" s="180" t="str">
        <f t="shared" si="14"/>
        <v/>
      </c>
      <c r="I413" s="179" t="str">
        <f>IF(CADA_PROD!C413="","",IFERROR(IF(H413&lt;=0,"Sem estoque",IF(H413/E413&lt;0.25,"Quase sem estoque",IF(H413/E413&lt;1.2,"Estoque baixo",IF(H413/E413&lt;2,"Estoque moderado","Estoque confortável")))),""))</f>
        <v/>
      </c>
      <c r="J413" s="182" t="str">
        <f>IF(CADA_PROD!C413="","",SUMIFS(MOVI_ENTR!M:M,MOVI_ENTR!D:D,D413))</f>
        <v/>
      </c>
      <c r="K413" s="183" t="str">
        <f>IF(CADA_PROD!C413="","",IFERROR($J413/SUM($J$6:$J$1006),""))</f>
        <v/>
      </c>
      <c r="L413" s="183" t="str">
        <f>IF(CADA_PROD!C413="","",IFERROR(H413/SUM($H$6:$H$1006)+P413,""))</f>
        <v/>
      </c>
      <c r="M413" s="182" t="str">
        <f>IF(CADA_PROD!$C413="","",IFERROR(SUMIFS(MOVI_ENTR!M:M,MOVI_ENTR!D:D,D413)/SUMIFS(MOVI_ENTR!I:I,MOVI_ENTR!D:D,D413),0))</f>
        <v/>
      </c>
      <c r="N413" s="184" t="str">
        <f>IF(CADA_PROD!C413="","",G413/E413)</f>
        <v/>
      </c>
      <c r="O413" s="21" t="str">
        <f t="shared" si="13"/>
        <v/>
      </c>
      <c r="P413" s="21">
        <v>4.08E-4</v>
      </c>
    </row>
    <row r="414" spans="3:16" ht="30" customHeight="1">
      <c r="C414" s="178" t="str">
        <f>IF(CADA_PROD!C414="","",CADA_PROD!C414)</f>
        <v/>
      </c>
      <c r="D414" s="179" t="str">
        <f>IF(CADA_PROD!D414="","",CADA_PROD!D414)</f>
        <v/>
      </c>
      <c r="E414" s="180" t="str">
        <f>IF(CADA_PROD!E414="","",CADA_PROD!E414)</f>
        <v/>
      </c>
      <c r="F414" s="180" t="str">
        <f>IF(CADA_PROD!D414="","",SUMIFS(MOVI_ENTR!I:I,MOVI_ENTR!D:D,D414))</f>
        <v/>
      </c>
      <c r="G414" s="180" t="str">
        <f>IF(CADA_PROD!C414="","",SUMIFS(MOVI_SAID!H:H,MOVI_SAID!D:D,D414))</f>
        <v/>
      </c>
      <c r="H414" s="180" t="str">
        <f t="shared" si="14"/>
        <v/>
      </c>
      <c r="I414" s="179" t="str">
        <f>IF(CADA_PROD!C414="","",IFERROR(IF(H414&lt;=0,"Sem estoque",IF(H414/E414&lt;0.25,"Quase sem estoque",IF(H414/E414&lt;1.2,"Estoque baixo",IF(H414/E414&lt;2,"Estoque moderado","Estoque confortável")))),""))</f>
        <v/>
      </c>
      <c r="J414" s="182" t="str">
        <f>IF(CADA_PROD!C414="","",SUMIFS(MOVI_ENTR!M:M,MOVI_ENTR!D:D,D414))</f>
        <v/>
      </c>
      <c r="K414" s="183" t="str">
        <f>IF(CADA_PROD!C414="","",IFERROR($J414/SUM($J$6:$J$1006),""))</f>
        <v/>
      </c>
      <c r="L414" s="183" t="str">
        <f>IF(CADA_PROD!C414="","",IFERROR(H414/SUM($H$6:$H$1006)+P414,""))</f>
        <v/>
      </c>
      <c r="M414" s="182" t="str">
        <f>IF(CADA_PROD!$C414="","",IFERROR(SUMIFS(MOVI_ENTR!M:M,MOVI_ENTR!D:D,D414)/SUMIFS(MOVI_ENTR!I:I,MOVI_ENTR!D:D,D414),0))</f>
        <v/>
      </c>
      <c r="N414" s="184" t="str">
        <f>IF(CADA_PROD!C414="","",G414/E414)</f>
        <v/>
      </c>
      <c r="O414" s="21" t="str">
        <f t="shared" si="13"/>
        <v/>
      </c>
      <c r="P414" s="21">
        <v>4.0900000000000002E-4</v>
      </c>
    </row>
    <row r="415" spans="3:16" ht="30" customHeight="1">
      <c r="C415" s="178" t="str">
        <f>IF(CADA_PROD!C415="","",CADA_PROD!C415)</f>
        <v/>
      </c>
      <c r="D415" s="179" t="str">
        <f>IF(CADA_PROD!D415="","",CADA_PROD!D415)</f>
        <v/>
      </c>
      <c r="E415" s="180" t="str">
        <f>IF(CADA_PROD!E415="","",CADA_PROD!E415)</f>
        <v/>
      </c>
      <c r="F415" s="180" t="str">
        <f>IF(CADA_PROD!D415="","",SUMIFS(MOVI_ENTR!I:I,MOVI_ENTR!D:D,D415))</f>
        <v/>
      </c>
      <c r="G415" s="180" t="str">
        <f>IF(CADA_PROD!C415="","",SUMIFS(MOVI_SAID!H:H,MOVI_SAID!D:D,D415))</f>
        <v/>
      </c>
      <c r="H415" s="180" t="str">
        <f t="shared" si="14"/>
        <v/>
      </c>
      <c r="I415" s="179" t="str">
        <f>IF(CADA_PROD!C415="","",IFERROR(IF(H415&lt;=0,"Sem estoque",IF(H415/E415&lt;0.25,"Quase sem estoque",IF(H415/E415&lt;1.2,"Estoque baixo",IF(H415/E415&lt;2,"Estoque moderado","Estoque confortável")))),""))</f>
        <v/>
      </c>
      <c r="J415" s="182" t="str">
        <f>IF(CADA_PROD!C415="","",SUMIFS(MOVI_ENTR!M:M,MOVI_ENTR!D:D,D415))</f>
        <v/>
      </c>
      <c r="K415" s="183" t="str">
        <f>IF(CADA_PROD!C415="","",IFERROR($J415/SUM($J$6:$J$1006),""))</f>
        <v/>
      </c>
      <c r="L415" s="183" t="str">
        <f>IF(CADA_PROD!C415="","",IFERROR(H415/SUM($H$6:$H$1006)+P415,""))</f>
        <v/>
      </c>
      <c r="M415" s="182" t="str">
        <f>IF(CADA_PROD!$C415="","",IFERROR(SUMIFS(MOVI_ENTR!M:M,MOVI_ENTR!D:D,D415)/SUMIFS(MOVI_ENTR!I:I,MOVI_ENTR!D:D,D415),0))</f>
        <v/>
      </c>
      <c r="N415" s="184" t="str">
        <f>IF(CADA_PROD!C415="","",G415/E415)</f>
        <v/>
      </c>
      <c r="O415" s="21" t="str">
        <f t="shared" si="13"/>
        <v/>
      </c>
      <c r="P415" s="21">
        <v>4.0999999999999999E-4</v>
      </c>
    </row>
    <row r="416" spans="3:16" ht="30" customHeight="1">
      <c r="C416" s="178" t="str">
        <f>IF(CADA_PROD!C416="","",CADA_PROD!C416)</f>
        <v/>
      </c>
      <c r="D416" s="179" t="str">
        <f>IF(CADA_PROD!D416="","",CADA_PROD!D416)</f>
        <v/>
      </c>
      <c r="E416" s="180" t="str">
        <f>IF(CADA_PROD!E416="","",CADA_PROD!E416)</f>
        <v/>
      </c>
      <c r="F416" s="180" t="str">
        <f>IF(CADA_PROD!D416="","",SUMIFS(MOVI_ENTR!I:I,MOVI_ENTR!D:D,D416))</f>
        <v/>
      </c>
      <c r="G416" s="180" t="str">
        <f>IF(CADA_PROD!C416="","",SUMIFS(MOVI_SAID!H:H,MOVI_SAID!D:D,D416))</f>
        <v/>
      </c>
      <c r="H416" s="180" t="str">
        <f t="shared" si="14"/>
        <v/>
      </c>
      <c r="I416" s="179" t="str">
        <f>IF(CADA_PROD!C416="","",IFERROR(IF(H416&lt;=0,"Sem estoque",IF(H416/E416&lt;0.25,"Quase sem estoque",IF(H416/E416&lt;1.2,"Estoque baixo",IF(H416/E416&lt;2,"Estoque moderado","Estoque confortável")))),""))</f>
        <v/>
      </c>
      <c r="J416" s="182" t="str">
        <f>IF(CADA_PROD!C416="","",SUMIFS(MOVI_ENTR!M:M,MOVI_ENTR!D:D,D416))</f>
        <v/>
      </c>
      <c r="K416" s="183" t="str">
        <f>IF(CADA_PROD!C416="","",IFERROR($J416/SUM($J$6:$J$1006),""))</f>
        <v/>
      </c>
      <c r="L416" s="183" t="str">
        <f>IF(CADA_PROD!C416="","",IFERROR(H416/SUM($H$6:$H$1006)+P416,""))</f>
        <v/>
      </c>
      <c r="M416" s="182" t="str">
        <f>IF(CADA_PROD!$C416="","",IFERROR(SUMIFS(MOVI_ENTR!M:M,MOVI_ENTR!D:D,D416)/SUMIFS(MOVI_ENTR!I:I,MOVI_ENTR!D:D,D416),0))</f>
        <v/>
      </c>
      <c r="N416" s="184" t="str">
        <f>IF(CADA_PROD!C416="","",G416/E416)</f>
        <v/>
      </c>
      <c r="O416" s="21" t="str">
        <f t="shared" si="13"/>
        <v/>
      </c>
      <c r="P416" s="21">
        <v>4.1100000000000002E-4</v>
      </c>
    </row>
    <row r="417" spans="3:16" ht="30" customHeight="1">
      <c r="C417" s="178" t="str">
        <f>IF(CADA_PROD!C417="","",CADA_PROD!C417)</f>
        <v/>
      </c>
      <c r="D417" s="179" t="str">
        <f>IF(CADA_PROD!D417="","",CADA_PROD!D417)</f>
        <v/>
      </c>
      <c r="E417" s="180" t="str">
        <f>IF(CADA_PROD!E417="","",CADA_PROD!E417)</f>
        <v/>
      </c>
      <c r="F417" s="180" t="str">
        <f>IF(CADA_PROD!D417="","",SUMIFS(MOVI_ENTR!I:I,MOVI_ENTR!D:D,D417))</f>
        <v/>
      </c>
      <c r="G417" s="180" t="str">
        <f>IF(CADA_PROD!C417="","",SUMIFS(MOVI_SAID!H:H,MOVI_SAID!D:D,D417))</f>
        <v/>
      </c>
      <c r="H417" s="180" t="str">
        <f t="shared" si="14"/>
        <v/>
      </c>
      <c r="I417" s="179" t="str">
        <f>IF(CADA_PROD!C417="","",IFERROR(IF(H417&lt;=0,"Sem estoque",IF(H417/E417&lt;0.25,"Quase sem estoque",IF(H417/E417&lt;1.2,"Estoque baixo",IF(H417/E417&lt;2,"Estoque moderado","Estoque confortável")))),""))</f>
        <v/>
      </c>
      <c r="J417" s="182" t="str">
        <f>IF(CADA_PROD!C417="","",SUMIFS(MOVI_ENTR!M:M,MOVI_ENTR!D:D,D417))</f>
        <v/>
      </c>
      <c r="K417" s="183" t="str">
        <f>IF(CADA_PROD!C417="","",IFERROR($J417/SUM($J$6:$J$1006),""))</f>
        <v/>
      </c>
      <c r="L417" s="183" t="str">
        <f>IF(CADA_PROD!C417="","",IFERROR(H417/SUM($H$6:$H$1006)+P417,""))</f>
        <v/>
      </c>
      <c r="M417" s="182" t="str">
        <f>IF(CADA_PROD!$C417="","",IFERROR(SUMIFS(MOVI_ENTR!M:M,MOVI_ENTR!D:D,D417)/SUMIFS(MOVI_ENTR!I:I,MOVI_ENTR!D:D,D417),0))</f>
        <v/>
      </c>
      <c r="N417" s="184" t="str">
        <f>IF(CADA_PROD!C417="","",G417/E417)</f>
        <v/>
      </c>
      <c r="O417" s="21" t="str">
        <f t="shared" si="13"/>
        <v/>
      </c>
      <c r="P417" s="21">
        <v>4.1199999999999999E-4</v>
      </c>
    </row>
    <row r="418" spans="3:16" ht="30" customHeight="1">
      <c r="C418" s="178" t="str">
        <f>IF(CADA_PROD!C418="","",CADA_PROD!C418)</f>
        <v/>
      </c>
      <c r="D418" s="179" t="str">
        <f>IF(CADA_PROD!D418="","",CADA_PROD!D418)</f>
        <v/>
      </c>
      <c r="E418" s="180" t="str">
        <f>IF(CADA_PROD!E418="","",CADA_PROD!E418)</f>
        <v/>
      </c>
      <c r="F418" s="180" t="str">
        <f>IF(CADA_PROD!D418="","",SUMIFS(MOVI_ENTR!I:I,MOVI_ENTR!D:D,D418))</f>
        <v/>
      </c>
      <c r="G418" s="180" t="str">
        <f>IF(CADA_PROD!C418="","",SUMIFS(MOVI_SAID!H:H,MOVI_SAID!D:D,D418))</f>
        <v/>
      </c>
      <c r="H418" s="180" t="str">
        <f t="shared" si="14"/>
        <v/>
      </c>
      <c r="I418" s="179" t="str">
        <f>IF(CADA_PROD!C418="","",IFERROR(IF(H418&lt;=0,"Sem estoque",IF(H418/E418&lt;0.25,"Quase sem estoque",IF(H418/E418&lt;1.2,"Estoque baixo",IF(H418/E418&lt;2,"Estoque moderado","Estoque confortável")))),""))</f>
        <v/>
      </c>
      <c r="J418" s="182" t="str">
        <f>IF(CADA_PROD!C418="","",SUMIFS(MOVI_ENTR!M:M,MOVI_ENTR!D:D,D418))</f>
        <v/>
      </c>
      <c r="K418" s="183" t="str">
        <f>IF(CADA_PROD!C418="","",IFERROR($J418/SUM($J$6:$J$1006),""))</f>
        <v/>
      </c>
      <c r="L418" s="183" t="str">
        <f>IF(CADA_PROD!C418="","",IFERROR(H418/SUM($H$6:$H$1006)+P418,""))</f>
        <v/>
      </c>
      <c r="M418" s="182" t="str">
        <f>IF(CADA_PROD!$C418="","",IFERROR(SUMIFS(MOVI_ENTR!M:M,MOVI_ENTR!D:D,D418)/SUMIFS(MOVI_ENTR!I:I,MOVI_ENTR!D:D,D418),0))</f>
        <v/>
      </c>
      <c r="N418" s="184" t="str">
        <f>IF(CADA_PROD!C418="","",G418/E418)</f>
        <v/>
      </c>
      <c r="O418" s="21" t="str">
        <f t="shared" si="13"/>
        <v/>
      </c>
      <c r="P418" s="21">
        <v>4.1300000000000001E-4</v>
      </c>
    </row>
    <row r="419" spans="3:16" ht="30" customHeight="1">
      <c r="C419" s="178" t="str">
        <f>IF(CADA_PROD!C419="","",CADA_PROD!C419)</f>
        <v/>
      </c>
      <c r="D419" s="179" t="str">
        <f>IF(CADA_PROD!D419="","",CADA_PROD!D419)</f>
        <v/>
      </c>
      <c r="E419" s="180" t="str">
        <f>IF(CADA_PROD!E419="","",CADA_PROD!E419)</f>
        <v/>
      </c>
      <c r="F419" s="180" t="str">
        <f>IF(CADA_PROD!D419="","",SUMIFS(MOVI_ENTR!I:I,MOVI_ENTR!D:D,D419))</f>
        <v/>
      </c>
      <c r="G419" s="180" t="str">
        <f>IF(CADA_PROD!C419="","",SUMIFS(MOVI_SAID!H:H,MOVI_SAID!D:D,D419))</f>
        <v/>
      </c>
      <c r="H419" s="180" t="str">
        <f t="shared" si="14"/>
        <v/>
      </c>
      <c r="I419" s="179" t="str">
        <f>IF(CADA_PROD!C419="","",IFERROR(IF(H419&lt;=0,"Sem estoque",IF(H419/E419&lt;0.25,"Quase sem estoque",IF(H419/E419&lt;1.2,"Estoque baixo",IF(H419/E419&lt;2,"Estoque moderado","Estoque confortável")))),""))</f>
        <v/>
      </c>
      <c r="J419" s="182" t="str">
        <f>IF(CADA_PROD!C419="","",SUMIFS(MOVI_ENTR!M:M,MOVI_ENTR!D:D,D419))</f>
        <v/>
      </c>
      <c r="K419" s="183" t="str">
        <f>IF(CADA_PROD!C419="","",IFERROR($J419/SUM($J$6:$J$1006),""))</f>
        <v/>
      </c>
      <c r="L419" s="183" t="str">
        <f>IF(CADA_PROD!C419="","",IFERROR(H419/SUM($H$6:$H$1006)+P419,""))</f>
        <v/>
      </c>
      <c r="M419" s="182" t="str">
        <f>IF(CADA_PROD!$C419="","",IFERROR(SUMIFS(MOVI_ENTR!M:M,MOVI_ENTR!D:D,D419)/SUMIFS(MOVI_ENTR!I:I,MOVI_ENTR!D:D,D419),0))</f>
        <v/>
      </c>
      <c r="N419" s="184" t="str">
        <f>IF(CADA_PROD!C419="","",G419/E419)</f>
        <v/>
      </c>
      <c r="O419" s="21" t="str">
        <f t="shared" si="13"/>
        <v/>
      </c>
      <c r="P419" s="21">
        <v>4.1399999999999998E-4</v>
      </c>
    </row>
    <row r="420" spans="3:16" ht="30" customHeight="1">
      <c r="C420" s="178" t="str">
        <f>IF(CADA_PROD!C420="","",CADA_PROD!C420)</f>
        <v/>
      </c>
      <c r="D420" s="179" t="str">
        <f>IF(CADA_PROD!D420="","",CADA_PROD!D420)</f>
        <v/>
      </c>
      <c r="E420" s="180" t="str">
        <f>IF(CADA_PROD!E420="","",CADA_PROD!E420)</f>
        <v/>
      </c>
      <c r="F420" s="180" t="str">
        <f>IF(CADA_PROD!D420="","",SUMIFS(MOVI_ENTR!I:I,MOVI_ENTR!D:D,D420))</f>
        <v/>
      </c>
      <c r="G420" s="180" t="str">
        <f>IF(CADA_PROD!C420="","",SUMIFS(MOVI_SAID!H:H,MOVI_SAID!D:D,D420))</f>
        <v/>
      </c>
      <c r="H420" s="180" t="str">
        <f t="shared" si="14"/>
        <v/>
      </c>
      <c r="I420" s="179" t="str">
        <f>IF(CADA_PROD!C420="","",IFERROR(IF(H420&lt;=0,"Sem estoque",IF(H420/E420&lt;0.25,"Quase sem estoque",IF(H420/E420&lt;1.2,"Estoque baixo",IF(H420/E420&lt;2,"Estoque moderado","Estoque confortável")))),""))</f>
        <v/>
      </c>
      <c r="J420" s="182" t="str">
        <f>IF(CADA_PROD!C420="","",SUMIFS(MOVI_ENTR!M:M,MOVI_ENTR!D:D,D420))</f>
        <v/>
      </c>
      <c r="K420" s="183" t="str">
        <f>IF(CADA_PROD!C420="","",IFERROR($J420/SUM($J$6:$J$1006),""))</f>
        <v/>
      </c>
      <c r="L420" s="183" t="str">
        <f>IF(CADA_PROD!C420="","",IFERROR(H420/SUM($H$6:$H$1006)+P420,""))</f>
        <v/>
      </c>
      <c r="M420" s="182" t="str">
        <f>IF(CADA_PROD!$C420="","",IFERROR(SUMIFS(MOVI_ENTR!M:M,MOVI_ENTR!D:D,D420)/SUMIFS(MOVI_ENTR!I:I,MOVI_ENTR!D:D,D420),0))</f>
        <v/>
      </c>
      <c r="N420" s="184" t="str">
        <f>IF(CADA_PROD!C420="","",G420/E420)</f>
        <v/>
      </c>
      <c r="O420" s="21" t="str">
        <f t="shared" si="13"/>
        <v/>
      </c>
      <c r="P420" s="21">
        <v>4.15E-4</v>
      </c>
    </row>
    <row r="421" spans="3:16" ht="30" customHeight="1">
      <c r="C421" s="178" t="str">
        <f>IF(CADA_PROD!C421="","",CADA_PROD!C421)</f>
        <v/>
      </c>
      <c r="D421" s="179" t="str">
        <f>IF(CADA_PROD!D421="","",CADA_PROD!D421)</f>
        <v/>
      </c>
      <c r="E421" s="180" t="str">
        <f>IF(CADA_PROD!E421="","",CADA_PROD!E421)</f>
        <v/>
      </c>
      <c r="F421" s="180" t="str">
        <f>IF(CADA_PROD!D421="","",SUMIFS(MOVI_ENTR!I:I,MOVI_ENTR!D:D,D421))</f>
        <v/>
      </c>
      <c r="G421" s="180" t="str">
        <f>IF(CADA_PROD!C421="","",SUMIFS(MOVI_SAID!H:H,MOVI_SAID!D:D,D421))</f>
        <v/>
      </c>
      <c r="H421" s="180" t="str">
        <f t="shared" si="14"/>
        <v/>
      </c>
      <c r="I421" s="179" t="str">
        <f>IF(CADA_PROD!C421="","",IFERROR(IF(H421&lt;=0,"Sem estoque",IF(H421/E421&lt;0.25,"Quase sem estoque",IF(H421/E421&lt;1.2,"Estoque baixo",IF(H421/E421&lt;2,"Estoque moderado","Estoque confortável")))),""))</f>
        <v/>
      </c>
      <c r="J421" s="182" t="str">
        <f>IF(CADA_PROD!C421="","",SUMIFS(MOVI_ENTR!M:M,MOVI_ENTR!D:D,D421))</f>
        <v/>
      </c>
      <c r="K421" s="183" t="str">
        <f>IF(CADA_PROD!C421="","",IFERROR($J421/SUM($J$6:$J$1006),""))</f>
        <v/>
      </c>
      <c r="L421" s="183" t="str">
        <f>IF(CADA_PROD!C421="","",IFERROR(H421/SUM($H$6:$H$1006)+P421,""))</f>
        <v/>
      </c>
      <c r="M421" s="182" t="str">
        <f>IF(CADA_PROD!$C421="","",IFERROR(SUMIFS(MOVI_ENTR!M:M,MOVI_ENTR!D:D,D421)/SUMIFS(MOVI_ENTR!I:I,MOVI_ENTR!D:D,D421),0))</f>
        <v/>
      </c>
      <c r="N421" s="184" t="str">
        <f>IF(CADA_PROD!C421="","",G421/E421)</f>
        <v/>
      </c>
      <c r="O421" s="21" t="str">
        <f t="shared" si="13"/>
        <v/>
      </c>
      <c r="P421" s="21">
        <v>4.1599999999999997E-4</v>
      </c>
    </row>
    <row r="422" spans="3:16" ht="30" customHeight="1">
      <c r="C422" s="178" t="str">
        <f>IF(CADA_PROD!C422="","",CADA_PROD!C422)</f>
        <v/>
      </c>
      <c r="D422" s="179" t="str">
        <f>IF(CADA_PROD!D422="","",CADA_PROD!D422)</f>
        <v/>
      </c>
      <c r="E422" s="180" t="str">
        <f>IF(CADA_PROD!E422="","",CADA_PROD!E422)</f>
        <v/>
      </c>
      <c r="F422" s="180" t="str">
        <f>IF(CADA_PROD!D422="","",SUMIFS(MOVI_ENTR!I:I,MOVI_ENTR!D:D,D422))</f>
        <v/>
      </c>
      <c r="G422" s="180" t="str">
        <f>IF(CADA_PROD!C422="","",SUMIFS(MOVI_SAID!H:H,MOVI_SAID!D:D,D422))</f>
        <v/>
      </c>
      <c r="H422" s="180" t="str">
        <f t="shared" si="14"/>
        <v/>
      </c>
      <c r="I422" s="179" t="str">
        <f>IF(CADA_PROD!C422="","",IFERROR(IF(H422&lt;=0,"Sem estoque",IF(H422/E422&lt;0.25,"Quase sem estoque",IF(H422/E422&lt;1.2,"Estoque baixo",IF(H422/E422&lt;2,"Estoque moderado","Estoque confortável")))),""))</f>
        <v/>
      </c>
      <c r="J422" s="182" t="str">
        <f>IF(CADA_PROD!C422="","",SUMIFS(MOVI_ENTR!M:M,MOVI_ENTR!D:D,D422))</f>
        <v/>
      </c>
      <c r="K422" s="183" t="str">
        <f>IF(CADA_PROD!C422="","",IFERROR($J422/SUM($J$6:$J$1006),""))</f>
        <v/>
      </c>
      <c r="L422" s="183" t="str">
        <f>IF(CADA_PROD!C422="","",IFERROR(H422/SUM($H$6:$H$1006)+P422,""))</f>
        <v/>
      </c>
      <c r="M422" s="182" t="str">
        <f>IF(CADA_PROD!$C422="","",IFERROR(SUMIFS(MOVI_ENTR!M:M,MOVI_ENTR!D:D,D422)/SUMIFS(MOVI_ENTR!I:I,MOVI_ENTR!D:D,D422),0))</f>
        <v/>
      </c>
      <c r="N422" s="184" t="str">
        <f>IF(CADA_PROD!C422="","",G422/E422)</f>
        <v/>
      </c>
      <c r="O422" s="21" t="str">
        <f t="shared" si="13"/>
        <v/>
      </c>
      <c r="P422" s="21">
        <v>4.17E-4</v>
      </c>
    </row>
    <row r="423" spans="3:16" ht="30" customHeight="1">
      <c r="C423" s="178" t="str">
        <f>IF(CADA_PROD!C423="","",CADA_PROD!C423)</f>
        <v/>
      </c>
      <c r="D423" s="179" t="str">
        <f>IF(CADA_PROD!D423="","",CADA_PROD!D423)</f>
        <v/>
      </c>
      <c r="E423" s="180" t="str">
        <f>IF(CADA_PROD!E423="","",CADA_PROD!E423)</f>
        <v/>
      </c>
      <c r="F423" s="180" t="str">
        <f>IF(CADA_PROD!D423="","",SUMIFS(MOVI_ENTR!I:I,MOVI_ENTR!D:D,D423))</f>
        <v/>
      </c>
      <c r="G423" s="180" t="str">
        <f>IF(CADA_PROD!C423="","",SUMIFS(MOVI_SAID!H:H,MOVI_SAID!D:D,D423))</f>
        <v/>
      </c>
      <c r="H423" s="180" t="str">
        <f t="shared" si="14"/>
        <v/>
      </c>
      <c r="I423" s="179" t="str">
        <f>IF(CADA_PROD!C423="","",IFERROR(IF(H423&lt;=0,"Sem estoque",IF(H423/E423&lt;0.25,"Quase sem estoque",IF(H423/E423&lt;1.2,"Estoque baixo",IF(H423/E423&lt;2,"Estoque moderado","Estoque confortável")))),""))</f>
        <v/>
      </c>
      <c r="J423" s="182" t="str">
        <f>IF(CADA_PROD!C423="","",SUMIFS(MOVI_ENTR!M:M,MOVI_ENTR!D:D,D423))</f>
        <v/>
      </c>
      <c r="K423" s="183" t="str">
        <f>IF(CADA_PROD!C423="","",IFERROR($J423/SUM($J$6:$J$1006),""))</f>
        <v/>
      </c>
      <c r="L423" s="183" t="str">
        <f>IF(CADA_PROD!C423="","",IFERROR(H423/SUM($H$6:$H$1006)+P423,""))</f>
        <v/>
      </c>
      <c r="M423" s="182" t="str">
        <f>IF(CADA_PROD!$C423="","",IFERROR(SUMIFS(MOVI_ENTR!M:M,MOVI_ENTR!D:D,D423)/SUMIFS(MOVI_ENTR!I:I,MOVI_ENTR!D:D,D423),0))</f>
        <v/>
      </c>
      <c r="N423" s="184" t="str">
        <f>IF(CADA_PROD!C423="","",G423/E423)</f>
        <v/>
      </c>
      <c r="O423" s="21" t="str">
        <f t="shared" si="13"/>
        <v/>
      </c>
      <c r="P423" s="21">
        <v>4.1800000000000002E-4</v>
      </c>
    </row>
    <row r="424" spans="3:16" ht="30" customHeight="1">
      <c r="C424" s="178" t="str">
        <f>IF(CADA_PROD!C424="","",CADA_PROD!C424)</f>
        <v/>
      </c>
      <c r="D424" s="179" t="str">
        <f>IF(CADA_PROD!D424="","",CADA_PROD!D424)</f>
        <v/>
      </c>
      <c r="E424" s="180" t="str">
        <f>IF(CADA_PROD!E424="","",CADA_PROD!E424)</f>
        <v/>
      </c>
      <c r="F424" s="180" t="str">
        <f>IF(CADA_PROD!D424="","",SUMIFS(MOVI_ENTR!I:I,MOVI_ENTR!D:D,D424))</f>
        <v/>
      </c>
      <c r="G424" s="180" t="str">
        <f>IF(CADA_PROD!C424="","",SUMIFS(MOVI_SAID!H:H,MOVI_SAID!D:D,D424))</f>
        <v/>
      </c>
      <c r="H424" s="180" t="str">
        <f t="shared" si="14"/>
        <v/>
      </c>
      <c r="I424" s="179" t="str">
        <f>IF(CADA_PROD!C424="","",IFERROR(IF(H424&lt;=0,"Sem estoque",IF(H424/E424&lt;0.25,"Quase sem estoque",IF(H424/E424&lt;1.2,"Estoque baixo",IF(H424/E424&lt;2,"Estoque moderado","Estoque confortável")))),""))</f>
        <v/>
      </c>
      <c r="J424" s="182" t="str">
        <f>IF(CADA_PROD!C424="","",SUMIFS(MOVI_ENTR!M:M,MOVI_ENTR!D:D,D424))</f>
        <v/>
      </c>
      <c r="K424" s="183" t="str">
        <f>IF(CADA_PROD!C424="","",IFERROR($J424/SUM($J$6:$J$1006),""))</f>
        <v/>
      </c>
      <c r="L424" s="183" t="str">
        <f>IF(CADA_PROD!C424="","",IFERROR(H424/SUM($H$6:$H$1006)+P424,""))</f>
        <v/>
      </c>
      <c r="M424" s="182" t="str">
        <f>IF(CADA_PROD!$C424="","",IFERROR(SUMIFS(MOVI_ENTR!M:M,MOVI_ENTR!D:D,D424)/SUMIFS(MOVI_ENTR!I:I,MOVI_ENTR!D:D,D424),0))</f>
        <v/>
      </c>
      <c r="N424" s="184" t="str">
        <f>IF(CADA_PROD!C424="","",G424/E424)</f>
        <v/>
      </c>
      <c r="O424" s="21" t="str">
        <f t="shared" si="13"/>
        <v/>
      </c>
      <c r="P424" s="21">
        <v>4.1899999999999999E-4</v>
      </c>
    </row>
    <row r="425" spans="3:16" ht="30" customHeight="1">
      <c r="C425" s="178" t="str">
        <f>IF(CADA_PROD!C425="","",CADA_PROD!C425)</f>
        <v/>
      </c>
      <c r="D425" s="179" t="str">
        <f>IF(CADA_PROD!D425="","",CADA_PROD!D425)</f>
        <v/>
      </c>
      <c r="E425" s="180" t="str">
        <f>IF(CADA_PROD!E425="","",CADA_PROD!E425)</f>
        <v/>
      </c>
      <c r="F425" s="180" t="str">
        <f>IF(CADA_PROD!D425="","",SUMIFS(MOVI_ENTR!I:I,MOVI_ENTR!D:D,D425))</f>
        <v/>
      </c>
      <c r="G425" s="180" t="str">
        <f>IF(CADA_PROD!C425="","",SUMIFS(MOVI_SAID!H:H,MOVI_SAID!D:D,D425))</f>
        <v/>
      </c>
      <c r="H425" s="180" t="str">
        <f t="shared" si="14"/>
        <v/>
      </c>
      <c r="I425" s="179" t="str">
        <f>IF(CADA_PROD!C425="","",IFERROR(IF(H425&lt;=0,"Sem estoque",IF(H425/E425&lt;0.25,"Quase sem estoque",IF(H425/E425&lt;1.2,"Estoque baixo",IF(H425/E425&lt;2,"Estoque moderado","Estoque confortável")))),""))</f>
        <v/>
      </c>
      <c r="J425" s="182" t="str">
        <f>IF(CADA_PROD!C425="","",SUMIFS(MOVI_ENTR!M:M,MOVI_ENTR!D:D,D425))</f>
        <v/>
      </c>
      <c r="K425" s="183" t="str">
        <f>IF(CADA_PROD!C425="","",IFERROR($J425/SUM($J$6:$J$1006),""))</f>
        <v/>
      </c>
      <c r="L425" s="183" t="str">
        <f>IF(CADA_PROD!C425="","",IFERROR(H425/SUM($H$6:$H$1006)+P425,""))</f>
        <v/>
      </c>
      <c r="M425" s="182" t="str">
        <f>IF(CADA_PROD!$C425="","",IFERROR(SUMIFS(MOVI_ENTR!M:M,MOVI_ENTR!D:D,D425)/SUMIFS(MOVI_ENTR!I:I,MOVI_ENTR!D:D,D425),0))</f>
        <v/>
      </c>
      <c r="N425" s="184" t="str">
        <f>IF(CADA_PROD!C425="","",G425/E425)</f>
        <v/>
      </c>
      <c r="O425" s="21" t="str">
        <f t="shared" si="13"/>
        <v/>
      </c>
      <c r="P425" s="21">
        <v>4.2000000000000002E-4</v>
      </c>
    </row>
    <row r="426" spans="3:16" ht="30" customHeight="1">
      <c r="C426" s="178" t="str">
        <f>IF(CADA_PROD!C426="","",CADA_PROD!C426)</f>
        <v/>
      </c>
      <c r="D426" s="179" t="str">
        <f>IF(CADA_PROD!D426="","",CADA_PROD!D426)</f>
        <v/>
      </c>
      <c r="E426" s="180" t="str">
        <f>IF(CADA_PROD!E426="","",CADA_PROD!E426)</f>
        <v/>
      </c>
      <c r="F426" s="180" t="str">
        <f>IF(CADA_PROD!D426="","",SUMIFS(MOVI_ENTR!I:I,MOVI_ENTR!D:D,D426))</f>
        <v/>
      </c>
      <c r="G426" s="180" t="str">
        <f>IF(CADA_PROD!C426="","",SUMIFS(MOVI_SAID!H:H,MOVI_SAID!D:D,D426))</f>
        <v/>
      </c>
      <c r="H426" s="180" t="str">
        <f t="shared" si="14"/>
        <v/>
      </c>
      <c r="I426" s="179" t="str">
        <f>IF(CADA_PROD!C426="","",IFERROR(IF(H426&lt;=0,"Sem estoque",IF(H426/E426&lt;0.25,"Quase sem estoque",IF(H426/E426&lt;1.2,"Estoque baixo",IF(H426/E426&lt;2,"Estoque moderado","Estoque confortável")))),""))</f>
        <v/>
      </c>
      <c r="J426" s="182" t="str">
        <f>IF(CADA_PROD!C426="","",SUMIFS(MOVI_ENTR!M:M,MOVI_ENTR!D:D,D426))</f>
        <v/>
      </c>
      <c r="K426" s="183" t="str">
        <f>IF(CADA_PROD!C426="","",IFERROR($J426/SUM($J$6:$J$1006),""))</f>
        <v/>
      </c>
      <c r="L426" s="183" t="str">
        <f>IF(CADA_PROD!C426="","",IFERROR(H426/SUM($H$6:$H$1006)+P426,""))</f>
        <v/>
      </c>
      <c r="M426" s="182" t="str">
        <f>IF(CADA_PROD!$C426="","",IFERROR(SUMIFS(MOVI_ENTR!M:M,MOVI_ENTR!D:D,D426)/SUMIFS(MOVI_ENTR!I:I,MOVI_ENTR!D:D,D426),0))</f>
        <v/>
      </c>
      <c r="N426" s="184" t="str">
        <f>IF(CADA_PROD!C426="","",G426/E426)</f>
        <v/>
      </c>
      <c r="O426" s="21" t="str">
        <f t="shared" si="13"/>
        <v/>
      </c>
      <c r="P426" s="21">
        <v>4.2099999999999999E-4</v>
      </c>
    </row>
    <row r="427" spans="3:16" ht="30" customHeight="1">
      <c r="C427" s="178" t="str">
        <f>IF(CADA_PROD!C427="","",CADA_PROD!C427)</f>
        <v/>
      </c>
      <c r="D427" s="179" t="str">
        <f>IF(CADA_PROD!D427="","",CADA_PROD!D427)</f>
        <v/>
      </c>
      <c r="E427" s="180" t="str">
        <f>IF(CADA_PROD!E427="","",CADA_PROD!E427)</f>
        <v/>
      </c>
      <c r="F427" s="180" t="str">
        <f>IF(CADA_PROD!D427="","",SUMIFS(MOVI_ENTR!I:I,MOVI_ENTR!D:D,D427))</f>
        <v/>
      </c>
      <c r="G427" s="180" t="str">
        <f>IF(CADA_PROD!C427="","",SUMIFS(MOVI_SAID!H:H,MOVI_SAID!D:D,D427))</f>
        <v/>
      </c>
      <c r="H427" s="180" t="str">
        <f t="shared" si="14"/>
        <v/>
      </c>
      <c r="I427" s="179" t="str">
        <f>IF(CADA_PROD!C427="","",IFERROR(IF(H427&lt;=0,"Sem estoque",IF(H427/E427&lt;0.25,"Quase sem estoque",IF(H427/E427&lt;1.2,"Estoque baixo",IF(H427/E427&lt;2,"Estoque moderado","Estoque confortável")))),""))</f>
        <v/>
      </c>
      <c r="J427" s="182" t="str">
        <f>IF(CADA_PROD!C427="","",SUMIFS(MOVI_ENTR!M:M,MOVI_ENTR!D:D,D427))</f>
        <v/>
      </c>
      <c r="K427" s="183" t="str">
        <f>IF(CADA_PROD!C427="","",IFERROR($J427/SUM($J$6:$J$1006),""))</f>
        <v/>
      </c>
      <c r="L427" s="183" t="str">
        <f>IF(CADA_PROD!C427="","",IFERROR(H427/SUM($H$6:$H$1006)+P427,""))</f>
        <v/>
      </c>
      <c r="M427" s="182" t="str">
        <f>IF(CADA_PROD!$C427="","",IFERROR(SUMIFS(MOVI_ENTR!M:M,MOVI_ENTR!D:D,D427)/SUMIFS(MOVI_ENTR!I:I,MOVI_ENTR!D:D,D427),0))</f>
        <v/>
      </c>
      <c r="N427" s="184" t="str">
        <f>IF(CADA_PROD!C427="","",G427/E427)</f>
        <v/>
      </c>
      <c r="O427" s="21" t="str">
        <f t="shared" si="13"/>
        <v/>
      </c>
      <c r="P427" s="21">
        <v>4.2200000000000001E-4</v>
      </c>
    </row>
    <row r="428" spans="3:16" ht="30" customHeight="1">
      <c r="C428" s="178" t="str">
        <f>IF(CADA_PROD!C428="","",CADA_PROD!C428)</f>
        <v/>
      </c>
      <c r="D428" s="179" t="str">
        <f>IF(CADA_PROD!D428="","",CADA_PROD!D428)</f>
        <v/>
      </c>
      <c r="E428" s="180" t="str">
        <f>IF(CADA_PROD!E428="","",CADA_PROD!E428)</f>
        <v/>
      </c>
      <c r="F428" s="180" t="str">
        <f>IF(CADA_PROD!D428="","",SUMIFS(MOVI_ENTR!I:I,MOVI_ENTR!D:D,D428))</f>
        <v/>
      </c>
      <c r="G428" s="180" t="str">
        <f>IF(CADA_PROD!C428="","",SUMIFS(MOVI_SAID!H:H,MOVI_SAID!D:D,D428))</f>
        <v/>
      </c>
      <c r="H428" s="180" t="str">
        <f t="shared" si="14"/>
        <v/>
      </c>
      <c r="I428" s="179" t="str">
        <f>IF(CADA_PROD!C428="","",IFERROR(IF(H428&lt;=0,"Sem estoque",IF(H428/E428&lt;0.25,"Quase sem estoque",IF(H428/E428&lt;1.2,"Estoque baixo",IF(H428/E428&lt;2,"Estoque moderado","Estoque confortável")))),""))</f>
        <v/>
      </c>
      <c r="J428" s="182" t="str">
        <f>IF(CADA_PROD!C428="","",SUMIFS(MOVI_ENTR!M:M,MOVI_ENTR!D:D,D428))</f>
        <v/>
      </c>
      <c r="K428" s="183" t="str">
        <f>IF(CADA_PROD!C428="","",IFERROR($J428/SUM($J$6:$J$1006),""))</f>
        <v/>
      </c>
      <c r="L428" s="183" t="str">
        <f>IF(CADA_PROD!C428="","",IFERROR(H428/SUM($H$6:$H$1006)+P428,""))</f>
        <v/>
      </c>
      <c r="M428" s="182" t="str">
        <f>IF(CADA_PROD!$C428="","",IFERROR(SUMIFS(MOVI_ENTR!M:M,MOVI_ENTR!D:D,D428)/SUMIFS(MOVI_ENTR!I:I,MOVI_ENTR!D:D,D428),0))</f>
        <v/>
      </c>
      <c r="N428" s="184" t="str">
        <f>IF(CADA_PROD!C428="","",G428/E428)</f>
        <v/>
      </c>
      <c r="O428" s="21" t="str">
        <f t="shared" si="13"/>
        <v/>
      </c>
      <c r="P428" s="21">
        <v>4.2299999999999998E-4</v>
      </c>
    </row>
    <row r="429" spans="3:16" ht="30" customHeight="1">
      <c r="C429" s="178" t="str">
        <f>IF(CADA_PROD!C429="","",CADA_PROD!C429)</f>
        <v/>
      </c>
      <c r="D429" s="179" t="str">
        <f>IF(CADA_PROD!D429="","",CADA_PROD!D429)</f>
        <v/>
      </c>
      <c r="E429" s="180" t="str">
        <f>IF(CADA_PROD!E429="","",CADA_PROD!E429)</f>
        <v/>
      </c>
      <c r="F429" s="180" t="str">
        <f>IF(CADA_PROD!D429="","",SUMIFS(MOVI_ENTR!I:I,MOVI_ENTR!D:D,D429))</f>
        <v/>
      </c>
      <c r="G429" s="180" t="str">
        <f>IF(CADA_PROD!C429="","",SUMIFS(MOVI_SAID!H:H,MOVI_SAID!D:D,D429))</f>
        <v/>
      </c>
      <c r="H429" s="180" t="str">
        <f t="shared" si="14"/>
        <v/>
      </c>
      <c r="I429" s="179" t="str">
        <f>IF(CADA_PROD!C429="","",IFERROR(IF(H429&lt;=0,"Sem estoque",IF(H429/E429&lt;0.25,"Quase sem estoque",IF(H429/E429&lt;1.2,"Estoque baixo",IF(H429/E429&lt;2,"Estoque moderado","Estoque confortável")))),""))</f>
        <v/>
      </c>
      <c r="J429" s="182" t="str">
        <f>IF(CADA_PROD!C429="","",SUMIFS(MOVI_ENTR!M:M,MOVI_ENTR!D:D,D429))</f>
        <v/>
      </c>
      <c r="K429" s="183" t="str">
        <f>IF(CADA_PROD!C429="","",IFERROR($J429/SUM($J$6:$J$1006),""))</f>
        <v/>
      </c>
      <c r="L429" s="183" t="str">
        <f>IF(CADA_PROD!C429="","",IFERROR(H429/SUM($H$6:$H$1006)+P429,""))</f>
        <v/>
      </c>
      <c r="M429" s="182" t="str">
        <f>IF(CADA_PROD!$C429="","",IFERROR(SUMIFS(MOVI_ENTR!M:M,MOVI_ENTR!D:D,D429)/SUMIFS(MOVI_ENTR!I:I,MOVI_ENTR!D:D,D429),0))</f>
        <v/>
      </c>
      <c r="N429" s="184" t="str">
        <f>IF(CADA_PROD!C429="","",G429/E429)</f>
        <v/>
      </c>
      <c r="O429" s="21" t="str">
        <f t="shared" si="13"/>
        <v/>
      </c>
      <c r="P429" s="21">
        <v>4.2400000000000001E-4</v>
      </c>
    </row>
    <row r="430" spans="3:16" ht="30" customHeight="1">
      <c r="C430" s="178" t="str">
        <f>IF(CADA_PROD!C430="","",CADA_PROD!C430)</f>
        <v/>
      </c>
      <c r="D430" s="179" t="str">
        <f>IF(CADA_PROD!D430="","",CADA_PROD!D430)</f>
        <v/>
      </c>
      <c r="E430" s="180" t="str">
        <f>IF(CADA_PROD!E430="","",CADA_PROD!E430)</f>
        <v/>
      </c>
      <c r="F430" s="180" t="str">
        <f>IF(CADA_PROD!D430="","",SUMIFS(MOVI_ENTR!I:I,MOVI_ENTR!D:D,D430))</f>
        <v/>
      </c>
      <c r="G430" s="180" t="str">
        <f>IF(CADA_PROD!C430="","",SUMIFS(MOVI_SAID!H:H,MOVI_SAID!D:D,D430))</f>
        <v/>
      </c>
      <c r="H430" s="180" t="str">
        <f t="shared" si="14"/>
        <v/>
      </c>
      <c r="I430" s="179" t="str">
        <f>IF(CADA_PROD!C430="","",IFERROR(IF(H430&lt;=0,"Sem estoque",IF(H430/E430&lt;0.25,"Quase sem estoque",IF(H430/E430&lt;1.2,"Estoque baixo",IF(H430/E430&lt;2,"Estoque moderado","Estoque confortável")))),""))</f>
        <v/>
      </c>
      <c r="J430" s="182" t="str">
        <f>IF(CADA_PROD!C430="","",SUMIFS(MOVI_ENTR!M:M,MOVI_ENTR!D:D,D430))</f>
        <v/>
      </c>
      <c r="K430" s="183" t="str">
        <f>IF(CADA_PROD!C430="","",IFERROR($J430/SUM($J$6:$J$1006),""))</f>
        <v/>
      </c>
      <c r="L430" s="183" t="str">
        <f>IF(CADA_PROD!C430="","",IFERROR(H430/SUM($H$6:$H$1006)+P430,""))</f>
        <v/>
      </c>
      <c r="M430" s="182" t="str">
        <f>IF(CADA_PROD!$C430="","",IFERROR(SUMIFS(MOVI_ENTR!M:M,MOVI_ENTR!D:D,D430)/SUMIFS(MOVI_ENTR!I:I,MOVI_ENTR!D:D,D430),0))</f>
        <v/>
      </c>
      <c r="N430" s="184" t="str">
        <f>IF(CADA_PROD!C430="","",G430/E430)</f>
        <v/>
      </c>
      <c r="O430" s="21" t="str">
        <f t="shared" si="13"/>
        <v/>
      </c>
      <c r="P430" s="21">
        <v>4.2499999999999998E-4</v>
      </c>
    </row>
    <row r="431" spans="3:16" ht="30" customHeight="1">
      <c r="C431" s="178" t="str">
        <f>IF(CADA_PROD!C431="","",CADA_PROD!C431)</f>
        <v/>
      </c>
      <c r="D431" s="179" t="str">
        <f>IF(CADA_PROD!D431="","",CADA_PROD!D431)</f>
        <v/>
      </c>
      <c r="E431" s="180" t="str">
        <f>IF(CADA_PROD!E431="","",CADA_PROD!E431)</f>
        <v/>
      </c>
      <c r="F431" s="180" t="str">
        <f>IF(CADA_PROD!D431="","",SUMIFS(MOVI_ENTR!I:I,MOVI_ENTR!D:D,D431))</f>
        <v/>
      </c>
      <c r="G431" s="180" t="str">
        <f>IF(CADA_PROD!C431="","",SUMIFS(MOVI_SAID!H:H,MOVI_SAID!D:D,D431))</f>
        <v/>
      </c>
      <c r="H431" s="180" t="str">
        <f t="shared" si="14"/>
        <v/>
      </c>
      <c r="I431" s="179" t="str">
        <f>IF(CADA_PROD!C431="","",IFERROR(IF(H431&lt;=0,"Sem estoque",IF(H431/E431&lt;0.25,"Quase sem estoque",IF(H431/E431&lt;1.2,"Estoque baixo",IF(H431/E431&lt;2,"Estoque moderado","Estoque confortável")))),""))</f>
        <v/>
      </c>
      <c r="J431" s="182" t="str">
        <f>IF(CADA_PROD!C431="","",SUMIFS(MOVI_ENTR!M:M,MOVI_ENTR!D:D,D431))</f>
        <v/>
      </c>
      <c r="K431" s="183" t="str">
        <f>IF(CADA_PROD!C431="","",IFERROR($J431/SUM($J$6:$J$1006),""))</f>
        <v/>
      </c>
      <c r="L431" s="183" t="str">
        <f>IF(CADA_PROD!C431="","",IFERROR(H431/SUM($H$6:$H$1006)+P431,""))</f>
        <v/>
      </c>
      <c r="M431" s="182" t="str">
        <f>IF(CADA_PROD!$C431="","",IFERROR(SUMIFS(MOVI_ENTR!M:M,MOVI_ENTR!D:D,D431)/SUMIFS(MOVI_ENTR!I:I,MOVI_ENTR!D:D,D431),0))</f>
        <v/>
      </c>
      <c r="N431" s="184" t="str">
        <f>IF(CADA_PROD!C431="","",G431/E431)</f>
        <v/>
      </c>
      <c r="O431" s="21" t="str">
        <f t="shared" si="13"/>
        <v/>
      </c>
      <c r="P431" s="21">
        <v>4.26E-4</v>
      </c>
    </row>
    <row r="432" spans="3:16" ht="30" customHeight="1">
      <c r="C432" s="178" t="str">
        <f>IF(CADA_PROD!C432="","",CADA_PROD!C432)</f>
        <v/>
      </c>
      <c r="D432" s="179" t="str">
        <f>IF(CADA_PROD!D432="","",CADA_PROD!D432)</f>
        <v/>
      </c>
      <c r="E432" s="180" t="str">
        <f>IF(CADA_PROD!E432="","",CADA_PROD!E432)</f>
        <v/>
      </c>
      <c r="F432" s="180" t="str">
        <f>IF(CADA_PROD!D432="","",SUMIFS(MOVI_ENTR!I:I,MOVI_ENTR!D:D,D432))</f>
        <v/>
      </c>
      <c r="G432" s="180" t="str">
        <f>IF(CADA_PROD!C432="","",SUMIFS(MOVI_SAID!H:H,MOVI_SAID!D:D,D432))</f>
        <v/>
      </c>
      <c r="H432" s="180" t="str">
        <f t="shared" si="14"/>
        <v/>
      </c>
      <c r="I432" s="179" t="str">
        <f>IF(CADA_PROD!C432="","",IFERROR(IF(H432&lt;=0,"Sem estoque",IF(H432/E432&lt;0.25,"Quase sem estoque",IF(H432/E432&lt;1.2,"Estoque baixo",IF(H432/E432&lt;2,"Estoque moderado","Estoque confortável")))),""))</f>
        <v/>
      </c>
      <c r="J432" s="182" t="str">
        <f>IF(CADA_PROD!C432="","",SUMIFS(MOVI_ENTR!M:M,MOVI_ENTR!D:D,D432))</f>
        <v/>
      </c>
      <c r="K432" s="183" t="str">
        <f>IF(CADA_PROD!C432="","",IFERROR($J432/SUM($J$6:$J$1006),""))</f>
        <v/>
      </c>
      <c r="L432" s="183" t="str">
        <f>IF(CADA_PROD!C432="","",IFERROR(H432/SUM($H$6:$H$1006)+P432,""))</f>
        <v/>
      </c>
      <c r="M432" s="182" t="str">
        <f>IF(CADA_PROD!$C432="","",IFERROR(SUMIFS(MOVI_ENTR!M:M,MOVI_ENTR!D:D,D432)/SUMIFS(MOVI_ENTR!I:I,MOVI_ENTR!D:D,D432),0))</f>
        <v/>
      </c>
      <c r="N432" s="184" t="str">
        <f>IF(CADA_PROD!C432="","",G432/E432)</f>
        <v/>
      </c>
      <c r="O432" s="21" t="str">
        <f t="shared" si="13"/>
        <v/>
      </c>
      <c r="P432" s="21">
        <v>4.2700000000000002E-4</v>
      </c>
    </row>
    <row r="433" spans="3:16" ht="30" customHeight="1">
      <c r="C433" s="178" t="str">
        <f>IF(CADA_PROD!C433="","",CADA_PROD!C433)</f>
        <v/>
      </c>
      <c r="D433" s="179" t="str">
        <f>IF(CADA_PROD!D433="","",CADA_PROD!D433)</f>
        <v/>
      </c>
      <c r="E433" s="180" t="str">
        <f>IF(CADA_PROD!E433="","",CADA_PROD!E433)</f>
        <v/>
      </c>
      <c r="F433" s="180" t="str">
        <f>IF(CADA_PROD!D433="","",SUMIFS(MOVI_ENTR!I:I,MOVI_ENTR!D:D,D433))</f>
        <v/>
      </c>
      <c r="G433" s="180" t="str">
        <f>IF(CADA_PROD!C433="","",SUMIFS(MOVI_SAID!H:H,MOVI_SAID!D:D,D433))</f>
        <v/>
      </c>
      <c r="H433" s="180" t="str">
        <f t="shared" si="14"/>
        <v/>
      </c>
      <c r="I433" s="179" t="str">
        <f>IF(CADA_PROD!C433="","",IFERROR(IF(H433&lt;=0,"Sem estoque",IF(H433/E433&lt;0.25,"Quase sem estoque",IF(H433/E433&lt;1.2,"Estoque baixo",IF(H433/E433&lt;2,"Estoque moderado","Estoque confortável")))),""))</f>
        <v/>
      </c>
      <c r="J433" s="182" t="str">
        <f>IF(CADA_PROD!C433="","",SUMIFS(MOVI_ENTR!M:M,MOVI_ENTR!D:D,D433))</f>
        <v/>
      </c>
      <c r="K433" s="183" t="str">
        <f>IF(CADA_PROD!C433="","",IFERROR($J433/SUM($J$6:$J$1006),""))</f>
        <v/>
      </c>
      <c r="L433" s="183" t="str">
        <f>IF(CADA_PROD!C433="","",IFERROR(H433/SUM($H$6:$H$1006)+P433,""))</f>
        <v/>
      </c>
      <c r="M433" s="182" t="str">
        <f>IF(CADA_PROD!$C433="","",IFERROR(SUMIFS(MOVI_ENTR!M:M,MOVI_ENTR!D:D,D433)/SUMIFS(MOVI_ENTR!I:I,MOVI_ENTR!D:D,D433),0))</f>
        <v/>
      </c>
      <c r="N433" s="184" t="str">
        <f>IF(CADA_PROD!C433="","",G433/E433)</f>
        <v/>
      </c>
      <c r="O433" s="21" t="str">
        <f t="shared" si="13"/>
        <v/>
      </c>
      <c r="P433" s="21">
        <v>4.28E-4</v>
      </c>
    </row>
    <row r="434" spans="3:16" ht="30" customHeight="1">
      <c r="C434" s="178" t="str">
        <f>IF(CADA_PROD!C434="","",CADA_PROD!C434)</f>
        <v/>
      </c>
      <c r="D434" s="179" t="str">
        <f>IF(CADA_PROD!D434="","",CADA_PROD!D434)</f>
        <v/>
      </c>
      <c r="E434" s="180" t="str">
        <f>IF(CADA_PROD!E434="","",CADA_PROD!E434)</f>
        <v/>
      </c>
      <c r="F434" s="180" t="str">
        <f>IF(CADA_PROD!D434="","",SUMIFS(MOVI_ENTR!I:I,MOVI_ENTR!D:D,D434))</f>
        <v/>
      </c>
      <c r="G434" s="180" t="str">
        <f>IF(CADA_PROD!C434="","",SUMIFS(MOVI_SAID!H:H,MOVI_SAID!D:D,D434))</f>
        <v/>
      </c>
      <c r="H434" s="180" t="str">
        <f t="shared" si="14"/>
        <v/>
      </c>
      <c r="I434" s="179" t="str">
        <f>IF(CADA_PROD!C434="","",IFERROR(IF(H434&lt;=0,"Sem estoque",IF(H434/E434&lt;0.25,"Quase sem estoque",IF(H434/E434&lt;1.2,"Estoque baixo",IF(H434/E434&lt;2,"Estoque moderado","Estoque confortável")))),""))</f>
        <v/>
      </c>
      <c r="J434" s="182" t="str">
        <f>IF(CADA_PROD!C434="","",SUMIFS(MOVI_ENTR!M:M,MOVI_ENTR!D:D,D434))</f>
        <v/>
      </c>
      <c r="K434" s="183" t="str">
        <f>IF(CADA_PROD!C434="","",IFERROR($J434/SUM($J$6:$J$1006),""))</f>
        <v/>
      </c>
      <c r="L434" s="183" t="str">
        <f>IF(CADA_PROD!C434="","",IFERROR(H434/SUM($H$6:$H$1006)+P434,""))</f>
        <v/>
      </c>
      <c r="M434" s="182" t="str">
        <f>IF(CADA_PROD!$C434="","",IFERROR(SUMIFS(MOVI_ENTR!M:M,MOVI_ENTR!D:D,D434)/SUMIFS(MOVI_ENTR!I:I,MOVI_ENTR!D:D,D434),0))</f>
        <v/>
      </c>
      <c r="N434" s="184" t="str">
        <f>IF(CADA_PROD!C434="","",G434/E434)</f>
        <v/>
      </c>
      <c r="O434" s="21" t="str">
        <f t="shared" si="13"/>
        <v/>
      </c>
      <c r="P434" s="21">
        <v>4.2900000000000002E-4</v>
      </c>
    </row>
    <row r="435" spans="3:16" ht="30" customHeight="1">
      <c r="C435" s="178" t="str">
        <f>IF(CADA_PROD!C435="","",CADA_PROD!C435)</f>
        <v/>
      </c>
      <c r="D435" s="179" t="str">
        <f>IF(CADA_PROD!D435="","",CADA_PROD!D435)</f>
        <v/>
      </c>
      <c r="E435" s="180" t="str">
        <f>IF(CADA_PROD!E435="","",CADA_PROD!E435)</f>
        <v/>
      </c>
      <c r="F435" s="180" t="str">
        <f>IF(CADA_PROD!D435="","",SUMIFS(MOVI_ENTR!I:I,MOVI_ENTR!D:D,D435))</f>
        <v/>
      </c>
      <c r="G435" s="180" t="str">
        <f>IF(CADA_PROD!C435="","",SUMIFS(MOVI_SAID!H:H,MOVI_SAID!D:D,D435))</f>
        <v/>
      </c>
      <c r="H435" s="180" t="str">
        <f t="shared" si="14"/>
        <v/>
      </c>
      <c r="I435" s="179" t="str">
        <f>IF(CADA_PROD!C435="","",IFERROR(IF(H435&lt;=0,"Sem estoque",IF(H435/E435&lt;0.25,"Quase sem estoque",IF(H435/E435&lt;1.2,"Estoque baixo",IF(H435/E435&lt;2,"Estoque moderado","Estoque confortável")))),""))</f>
        <v/>
      </c>
      <c r="J435" s="182" t="str">
        <f>IF(CADA_PROD!C435="","",SUMIFS(MOVI_ENTR!M:M,MOVI_ENTR!D:D,D435))</f>
        <v/>
      </c>
      <c r="K435" s="183" t="str">
        <f>IF(CADA_PROD!C435="","",IFERROR($J435/SUM($J$6:$J$1006),""))</f>
        <v/>
      </c>
      <c r="L435" s="183" t="str">
        <f>IF(CADA_PROD!C435="","",IFERROR(H435/SUM($H$6:$H$1006)+P435,""))</f>
        <v/>
      </c>
      <c r="M435" s="182" t="str">
        <f>IF(CADA_PROD!$C435="","",IFERROR(SUMIFS(MOVI_ENTR!M:M,MOVI_ENTR!D:D,D435)/SUMIFS(MOVI_ENTR!I:I,MOVI_ENTR!D:D,D435),0))</f>
        <v/>
      </c>
      <c r="N435" s="184" t="str">
        <f>IF(CADA_PROD!C435="","",G435/E435)</f>
        <v/>
      </c>
      <c r="O435" s="21" t="str">
        <f t="shared" si="13"/>
        <v/>
      </c>
      <c r="P435" s="21">
        <v>4.2999999999999999E-4</v>
      </c>
    </row>
    <row r="436" spans="3:16" ht="30" customHeight="1">
      <c r="C436" s="178" t="str">
        <f>IF(CADA_PROD!C436="","",CADA_PROD!C436)</f>
        <v/>
      </c>
      <c r="D436" s="179" t="str">
        <f>IF(CADA_PROD!D436="","",CADA_PROD!D436)</f>
        <v/>
      </c>
      <c r="E436" s="180" t="str">
        <f>IF(CADA_PROD!E436="","",CADA_PROD!E436)</f>
        <v/>
      </c>
      <c r="F436" s="180" t="str">
        <f>IF(CADA_PROD!D436="","",SUMIFS(MOVI_ENTR!I:I,MOVI_ENTR!D:D,D436))</f>
        <v/>
      </c>
      <c r="G436" s="180" t="str">
        <f>IF(CADA_PROD!C436="","",SUMIFS(MOVI_SAID!H:H,MOVI_SAID!D:D,D436))</f>
        <v/>
      </c>
      <c r="H436" s="180" t="str">
        <f t="shared" si="14"/>
        <v/>
      </c>
      <c r="I436" s="179" t="str">
        <f>IF(CADA_PROD!C436="","",IFERROR(IF(H436&lt;=0,"Sem estoque",IF(H436/E436&lt;0.25,"Quase sem estoque",IF(H436/E436&lt;1.2,"Estoque baixo",IF(H436/E436&lt;2,"Estoque moderado","Estoque confortável")))),""))</f>
        <v/>
      </c>
      <c r="J436" s="182" t="str">
        <f>IF(CADA_PROD!C436="","",SUMIFS(MOVI_ENTR!M:M,MOVI_ENTR!D:D,D436))</f>
        <v/>
      </c>
      <c r="K436" s="183" t="str">
        <f>IF(CADA_PROD!C436="","",IFERROR($J436/SUM($J$6:$J$1006),""))</f>
        <v/>
      </c>
      <c r="L436" s="183" t="str">
        <f>IF(CADA_PROD!C436="","",IFERROR(H436/SUM($H$6:$H$1006)+P436,""))</f>
        <v/>
      </c>
      <c r="M436" s="182" t="str">
        <f>IF(CADA_PROD!$C436="","",IFERROR(SUMIFS(MOVI_ENTR!M:M,MOVI_ENTR!D:D,D436)/SUMIFS(MOVI_ENTR!I:I,MOVI_ENTR!D:D,D436),0))</f>
        <v/>
      </c>
      <c r="N436" s="184" t="str">
        <f>IF(CADA_PROD!C436="","",G436/E436)</f>
        <v/>
      </c>
      <c r="O436" s="21" t="str">
        <f t="shared" si="13"/>
        <v/>
      </c>
      <c r="P436" s="21">
        <v>4.3100000000000001E-4</v>
      </c>
    </row>
    <row r="437" spans="3:16" ht="30" customHeight="1">
      <c r="C437" s="178" t="str">
        <f>IF(CADA_PROD!C437="","",CADA_PROD!C437)</f>
        <v/>
      </c>
      <c r="D437" s="179" t="str">
        <f>IF(CADA_PROD!D437="","",CADA_PROD!D437)</f>
        <v/>
      </c>
      <c r="E437" s="180" t="str">
        <f>IF(CADA_PROD!E437="","",CADA_PROD!E437)</f>
        <v/>
      </c>
      <c r="F437" s="180" t="str">
        <f>IF(CADA_PROD!D437="","",SUMIFS(MOVI_ENTR!I:I,MOVI_ENTR!D:D,D437))</f>
        <v/>
      </c>
      <c r="G437" s="180" t="str">
        <f>IF(CADA_PROD!C437="","",SUMIFS(MOVI_SAID!H:H,MOVI_SAID!D:D,D437))</f>
        <v/>
      </c>
      <c r="H437" s="180" t="str">
        <f t="shared" si="14"/>
        <v/>
      </c>
      <c r="I437" s="179" t="str">
        <f>IF(CADA_PROD!C437="","",IFERROR(IF(H437&lt;=0,"Sem estoque",IF(H437/E437&lt;0.25,"Quase sem estoque",IF(H437/E437&lt;1.2,"Estoque baixo",IF(H437/E437&lt;2,"Estoque moderado","Estoque confortável")))),""))</f>
        <v/>
      </c>
      <c r="J437" s="182" t="str">
        <f>IF(CADA_PROD!C437="","",SUMIFS(MOVI_ENTR!M:M,MOVI_ENTR!D:D,D437))</f>
        <v/>
      </c>
      <c r="K437" s="183" t="str">
        <f>IF(CADA_PROD!C437="","",IFERROR($J437/SUM($J$6:$J$1006),""))</f>
        <v/>
      </c>
      <c r="L437" s="183" t="str">
        <f>IF(CADA_PROD!C437="","",IFERROR(H437/SUM($H$6:$H$1006)+P437,""))</f>
        <v/>
      </c>
      <c r="M437" s="182" t="str">
        <f>IF(CADA_PROD!$C437="","",IFERROR(SUMIFS(MOVI_ENTR!M:M,MOVI_ENTR!D:D,D437)/SUMIFS(MOVI_ENTR!I:I,MOVI_ENTR!D:D,D437),0))</f>
        <v/>
      </c>
      <c r="N437" s="184" t="str">
        <f>IF(CADA_PROD!C437="","",G437/E437)</f>
        <v/>
      </c>
      <c r="O437" s="21" t="str">
        <f t="shared" si="13"/>
        <v/>
      </c>
      <c r="P437" s="21">
        <v>4.3199999999999998E-4</v>
      </c>
    </row>
    <row r="438" spans="3:16" ht="30" customHeight="1">
      <c r="C438" s="178" t="str">
        <f>IF(CADA_PROD!C438="","",CADA_PROD!C438)</f>
        <v/>
      </c>
      <c r="D438" s="179" t="str">
        <f>IF(CADA_PROD!D438="","",CADA_PROD!D438)</f>
        <v/>
      </c>
      <c r="E438" s="180" t="str">
        <f>IF(CADA_PROD!E438="","",CADA_PROD!E438)</f>
        <v/>
      </c>
      <c r="F438" s="180" t="str">
        <f>IF(CADA_PROD!D438="","",SUMIFS(MOVI_ENTR!I:I,MOVI_ENTR!D:D,D438))</f>
        <v/>
      </c>
      <c r="G438" s="180" t="str">
        <f>IF(CADA_PROD!C438="","",SUMIFS(MOVI_SAID!H:H,MOVI_SAID!D:D,D438))</f>
        <v/>
      </c>
      <c r="H438" s="180" t="str">
        <f t="shared" si="14"/>
        <v/>
      </c>
      <c r="I438" s="179" t="str">
        <f>IF(CADA_PROD!C438="","",IFERROR(IF(H438&lt;=0,"Sem estoque",IF(H438/E438&lt;0.25,"Quase sem estoque",IF(H438/E438&lt;1.2,"Estoque baixo",IF(H438/E438&lt;2,"Estoque moderado","Estoque confortável")))),""))</f>
        <v/>
      </c>
      <c r="J438" s="182" t="str">
        <f>IF(CADA_PROD!C438="","",SUMIFS(MOVI_ENTR!M:M,MOVI_ENTR!D:D,D438))</f>
        <v/>
      </c>
      <c r="K438" s="183" t="str">
        <f>IF(CADA_PROD!C438="","",IFERROR($J438/SUM($J$6:$J$1006),""))</f>
        <v/>
      </c>
      <c r="L438" s="183" t="str">
        <f>IF(CADA_PROD!C438="","",IFERROR(H438/SUM($H$6:$H$1006)+P438,""))</f>
        <v/>
      </c>
      <c r="M438" s="182" t="str">
        <f>IF(CADA_PROD!$C438="","",IFERROR(SUMIFS(MOVI_ENTR!M:M,MOVI_ENTR!D:D,D438)/SUMIFS(MOVI_ENTR!I:I,MOVI_ENTR!D:D,D438),0))</f>
        <v/>
      </c>
      <c r="N438" s="184" t="str">
        <f>IF(CADA_PROD!C438="","",G438/E438)</f>
        <v/>
      </c>
      <c r="O438" s="21" t="str">
        <f t="shared" si="13"/>
        <v/>
      </c>
      <c r="P438" s="21">
        <v>4.3300000000000001E-4</v>
      </c>
    </row>
    <row r="439" spans="3:16" ht="30" customHeight="1">
      <c r="C439" s="178" t="str">
        <f>IF(CADA_PROD!C439="","",CADA_PROD!C439)</f>
        <v/>
      </c>
      <c r="D439" s="179" t="str">
        <f>IF(CADA_PROD!D439="","",CADA_PROD!D439)</f>
        <v/>
      </c>
      <c r="E439" s="180" t="str">
        <f>IF(CADA_PROD!E439="","",CADA_PROD!E439)</f>
        <v/>
      </c>
      <c r="F439" s="180" t="str">
        <f>IF(CADA_PROD!D439="","",SUMIFS(MOVI_ENTR!I:I,MOVI_ENTR!D:D,D439))</f>
        <v/>
      </c>
      <c r="G439" s="180" t="str">
        <f>IF(CADA_PROD!C439="","",SUMIFS(MOVI_SAID!H:H,MOVI_SAID!D:D,D439))</f>
        <v/>
      </c>
      <c r="H439" s="180" t="str">
        <f t="shared" si="14"/>
        <v/>
      </c>
      <c r="I439" s="179" t="str">
        <f>IF(CADA_PROD!C439="","",IFERROR(IF(H439&lt;=0,"Sem estoque",IF(H439/E439&lt;0.25,"Quase sem estoque",IF(H439/E439&lt;1.2,"Estoque baixo",IF(H439/E439&lt;2,"Estoque moderado","Estoque confortável")))),""))</f>
        <v/>
      </c>
      <c r="J439" s="182" t="str">
        <f>IF(CADA_PROD!C439="","",SUMIFS(MOVI_ENTR!M:M,MOVI_ENTR!D:D,D439))</f>
        <v/>
      </c>
      <c r="K439" s="183" t="str">
        <f>IF(CADA_PROD!C439="","",IFERROR($J439/SUM($J$6:$J$1006),""))</f>
        <v/>
      </c>
      <c r="L439" s="183" t="str">
        <f>IF(CADA_PROD!C439="","",IFERROR(H439/SUM($H$6:$H$1006)+P439,""))</f>
        <v/>
      </c>
      <c r="M439" s="182" t="str">
        <f>IF(CADA_PROD!$C439="","",IFERROR(SUMIFS(MOVI_ENTR!M:M,MOVI_ENTR!D:D,D439)/SUMIFS(MOVI_ENTR!I:I,MOVI_ENTR!D:D,D439),0))</f>
        <v/>
      </c>
      <c r="N439" s="184" t="str">
        <f>IF(CADA_PROD!C439="","",G439/E439)</f>
        <v/>
      </c>
      <c r="O439" s="21" t="str">
        <f t="shared" si="13"/>
        <v/>
      </c>
      <c r="P439" s="21">
        <v>4.3399999999999998E-4</v>
      </c>
    </row>
    <row r="440" spans="3:16" ht="30" customHeight="1">
      <c r="C440" s="178" t="str">
        <f>IF(CADA_PROD!C440="","",CADA_PROD!C440)</f>
        <v/>
      </c>
      <c r="D440" s="179" t="str">
        <f>IF(CADA_PROD!D440="","",CADA_PROD!D440)</f>
        <v/>
      </c>
      <c r="E440" s="180" t="str">
        <f>IF(CADA_PROD!E440="","",CADA_PROD!E440)</f>
        <v/>
      </c>
      <c r="F440" s="180" t="str">
        <f>IF(CADA_PROD!D440="","",SUMIFS(MOVI_ENTR!I:I,MOVI_ENTR!D:D,D440))</f>
        <v/>
      </c>
      <c r="G440" s="180" t="str">
        <f>IF(CADA_PROD!C440="","",SUMIFS(MOVI_SAID!H:H,MOVI_SAID!D:D,D440))</f>
        <v/>
      </c>
      <c r="H440" s="180" t="str">
        <f t="shared" si="14"/>
        <v/>
      </c>
      <c r="I440" s="179" t="str">
        <f>IF(CADA_PROD!C440="","",IFERROR(IF(H440&lt;=0,"Sem estoque",IF(H440/E440&lt;0.25,"Quase sem estoque",IF(H440/E440&lt;1.2,"Estoque baixo",IF(H440/E440&lt;2,"Estoque moderado","Estoque confortável")))),""))</f>
        <v/>
      </c>
      <c r="J440" s="182" t="str">
        <f>IF(CADA_PROD!C440="","",SUMIFS(MOVI_ENTR!M:M,MOVI_ENTR!D:D,D440))</f>
        <v/>
      </c>
      <c r="K440" s="183" t="str">
        <f>IF(CADA_PROD!C440="","",IFERROR($J440/SUM($J$6:$J$1006),""))</f>
        <v/>
      </c>
      <c r="L440" s="183" t="str">
        <f>IF(CADA_PROD!C440="","",IFERROR(H440/SUM($H$6:$H$1006)+P440,""))</f>
        <v/>
      </c>
      <c r="M440" s="182" t="str">
        <f>IF(CADA_PROD!$C440="","",IFERROR(SUMIFS(MOVI_ENTR!M:M,MOVI_ENTR!D:D,D440)/SUMIFS(MOVI_ENTR!I:I,MOVI_ENTR!D:D,D440),0))</f>
        <v/>
      </c>
      <c r="N440" s="184" t="str">
        <f>IF(CADA_PROD!C440="","",G440/E440)</f>
        <v/>
      </c>
      <c r="O440" s="21" t="str">
        <f t="shared" si="13"/>
        <v/>
      </c>
      <c r="P440" s="21">
        <v>4.35E-4</v>
      </c>
    </row>
    <row r="441" spans="3:16" ht="30" customHeight="1">
      <c r="C441" s="178" t="str">
        <f>IF(CADA_PROD!C441="","",CADA_PROD!C441)</f>
        <v/>
      </c>
      <c r="D441" s="179" t="str">
        <f>IF(CADA_PROD!D441="","",CADA_PROD!D441)</f>
        <v/>
      </c>
      <c r="E441" s="180" t="str">
        <f>IF(CADA_PROD!E441="","",CADA_PROD!E441)</f>
        <v/>
      </c>
      <c r="F441" s="180" t="str">
        <f>IF(CADA_PROD!D441="","",SUMIFS(MOVI_ENTR!I:I,MOVI_ENTR!D:D,D441))</f>
        <v/>
      </c>
      <c r="G441" s="180" t="str">
        <f>IF(CADA_PROD!C441="","",SUMIFS(MOVI_SAID!H:H,MOVI_SAID!D:D,D441))</f>
        <v/>
      </c>
      <c r="H441" s="180" t="str">
        <f t="shared" si="14"/>
        <v/>
      </c>
      <c r="I441" s="179" t="str">
        <f>IF(CADA_PROD!C441="","",IFERROR(IF(H441&lt;=0,"Sem estoque",IF(H441/E441&lt;0.25,"Quase sem estoque",IF(H441/E441&lt;1.2,"Estoque baixo",IF(H441/E441&lt;2,"Estoque moderado","Estoque confortável")))),""))</f>
        <v/>
      </c>
      <c r="J441" s="182" t="str">
        <f>IF(CADA_PROD!C441="","",SUMIFS(MOVI_ENTR!M:M,MOVI_ENTR!D:D,D441))</f>
        <v/>
      </c>
      <c r="K441" s="183" t="str">
        <f>IF(CADA_PROD!C441="","",IFERROR($J441/SUM($J$6:$J$1006),""))</f>
        <v/>
      </c>
      <c r="L441" s="183" t="str">
        <f>IF(CADA_PROD!C441="","",IFERROR(H441/SUM($H$6:$H$1006)+P441,""))</f>
        <v/>
      </c>
      <c r="M441" s="182" t="str">
        <f>IF(CADA_PROD!$C441="","",IFERROR(SUMIFS(MOVI_ENTR!M:M,MOVI_ENTR!D:D,D441)/SUMIFS(MOVI_ENTR!I:I,MOVI_ENTR!D:D,D441),0))</f>
        <v/>
      </c>
      <c r="N441" s="184" t="str">
        <f>IF(CADA_PROD!C441="","",G441/E441)</f>
        <v/>
      </c>
      <c r="O441" s="21" t="str">
        <f t="shared" si="13"/>
        <v/>
      </c>
      <c r="P441" s="21">
        <v>4.3600000000000003E-4</v>
      </c>
    </row>
    <row r="442" spans="3:16" ht="30" customHeight="1">
      <c r="C442" s="178" t="str">
        <f>IF(CADA_PROD!C442="","",CADA_PROD!C442)</f>
        <v/>
      </c>
      <c r="D442" s="179" t="str">
        <f>IF(CADA_PROD!D442="","",CADA_PROD!D442)</f>
        <v/>
      </c>
      <c r="E442" s="180" t="str">
        <f>IF(CADA_PROD!E442="","",CADA_PROD!E442)</f>
        <v/>
      </c>
      <c r="F442" s="180" t="str">
        <f>IF(CADA_PROD!D442="","",SUMIFS(MOVI_ENTR!I:I,MOVI_ENTR!D:D,D442))</f>
        <v/>
      </c>
      <c r="G442" s="180" t="str">
        <f>IF(CADA_PROD!C442="","",SUMIFS(MOVI_SAID!H:H,MOVI_SAID!D:D,D442))</f>
        <v/>
      </c>
      <c r="H442" s="180" t="str">
        <f t="shared" si="14"/>
        <v/>
      </c>
      <c r="I442" s="179" t="str">
        <f>IF(CADA_PROD!C442="","",IFERROR(IF(H442&lt;=0,"Sem estoque",IF(H442/E442&lt;0.25,"Quase sem estoque",IF(H442/E442&lt;1.2,"Estoque baixo",IF(H442/E442&lt;2,"Estoque moderado","Estoque confortável")))),""))</f>
        <v/>
      </c>
      <c r="J442" s="182" t="str">
        <f>IF(CADA_PROD!C442="","",SUMIFS(MOVI_ENTR!M:M,MOVI_ENTR!D:D,D442))</f>
        <v/>
      </c>
      <c r="K442" s="183" t="str">
        <f>IF(CADA_PROD!C442="","",IFERROR($J442/SUM($J$6:$J$1006),""))</f>
        <v/>
      </c>
      <c r="L442" s="183" t="str">
        <f>IF(CADA_PROD!C442="","",IFERROR(H442/SUM($H$6:$H$1006)+P442,""))</f>
        <v/>
      </c>
      <c r="M442" s="182" t="str">
        <f>IF(CADA_PROD!$C442="","",IFERROR(SUMIFS(MOVI_ENTR!M:M,MOVI_ENTR!D:D,D442)/SUMIFS(MOVI_ENTR!I:I,MOVI_ENTR!D:D,D442),0))</f>
        <v/>
      </c>
      <c r="N442" s="184" t="str">
        <f>IF(CADA_PROD!C442="","",G442/E442)</f>
        <v/>
      </c>
      <c r="O442" s="21" t="str">
        <f t="shared" si="13"/>
        <v/>
      </c>
      <c r="P442" s="21">
        <v>4.37E-4</v>
      </c>
    </row>
    <row r="443" spans="3:16" ht="30" customHeight="1">
      <c r="C443" s="178" t="str">
        <f>IF(CADA_PROD!C443="","",CADA_PROD!C443)</f>
        <v/>
      </c>
      <c r="D443" s="179" t="str">
        <f>IF(CADA_PROD!D443="","",CADA_PROD!D443)</f>
        <v/>
      </c>
      <c r="E443" s="180" t="str">
        <f>IF(CADA_PROD!E443="","",CADA_PROD!E443)</f>
        <v/>
      </c>
      <c r="F443" s="180" t="str">
        <f>IF(CADA_PROD!D443="","",SUMIFS(MOVI_ENTR!I:I,MOVI_ENTR!D:D,D443))</f>
        <v/>
      </c>
      <c r="G443" s="180" t="str">
        <f>IF(CADA_PROD!C443="","",SUMIFS(MOVI_SAID!H:H,MOVI_SAID!D:D,D443))</f>
        <v/>
      </c>
      <c r="H443" s="180" t="str">
        <f t="shared" si="14"/>
        <v/>
      </c>
      <c r="I443" s="179" t="str">
        <f>IF(CADA_PROD!C443="","",IFERROR(IF(H443&lt;=0,"Sem estoque",IF(H443/E443&lt;0.25,"Quase sem estoque",IF(H443/E443&lt;1.2,"Estoque baixo",IF(H443/E443&lt;2,"Estoque moderado","Estoque confortável")))),""))</f>
        <v/>
      </c>
      <c r="J443" s="182" t="str">
        <f>IF(CADA_PROD!C443="","",SUMIFS(MOVI_ENTR!M:M,MOVI_ENTR!D:D,D443))</f>
        <v/>
      </c>
      <c r="K443" s="183" t="str">
        <f>IF(CADA_PROD!C443="","",IFERROR($J443/SUM($J$6:$J$1006),""))</f>
        <v/>
      </c>
      <c r="L443" s="183" t="str">
        <f>IF(CADA_PROD!C443="","",IFERROR(H443/SUM($H$6:$H$1006)+P443,""))</f>
        <v/>
      </c>
      <c r="M443" s="182" t="str">
        <f>IF(CADA_PROD!$C443="","",IFERROR(SUMIFS(MOVI_ENTR!M:M,MOVI_ENTR!D:D,D443)/SUMIFS(MOVI_ENTR!I:I,MOVI_ENTR!D:D,D443),0))</f>
        <v/>
      </c>
      <c r="N443" s="184" t="str">
        <f>IF(CADA_PROD!C443="","",G443/E443)</f>
        <v/>
      </c>
      <c r="O443" s="21" t="str">
        <f t="shared" si="13"/>
        <v/>
      </c>
      <c r="P443" s="21">
        <v>4.3800000000000002E-4</v>
      </c>
    </row>
    <row r="444" spans="3:16" ht="30" customHeight="1">
      <c r="C444" s="178" t="str">
        <f>IF(CADA_PROD!C444="","",CADA_PROD!C444)</f>
        <v/>
      </c>
      <c r="D444" s="179" t="str">
        <f>IF(CADA_PROD!D444="","",CADA_PROD!D444)</f>
        <v/>
      </c>
      <c r="E444" s="180" t="str">
        <f>IF(CADA_PROD!E444="","",CADA_PROD!E444)</f>
        <v/>
      </c>
      <c r="F444" s="180" t="str">
        <f>IF(CADA_PROD!D444="","",SUMIFS(MOVI_ENTR!I:I,MOVI_ENTR!D:D,D444))</f>
        <v/>
      </c>
      <c r="G444" s="180" t="str">
        <f>IF(CADA_PROD!C444="","",SUMIFS(MOVI_SAID!H:H,MOVI_SAID!D:D,D444))</f>
        <v/>
      </c>
      <c r="H444" s="180" t="str">
        <f t="shared" si="14"/>
        <v/>
      </c>
      <c r="I444" s="179" t="str">
        <f>IF(CADA_PROD!C444="","",IFERROR(IF(H444&lt;=0,"Sem estoque",IF(H444/E444&lt;0.25,"Quase sem estoque",IF(H444/E444&lt;1.2,"Estoque baixo",IF(H444/E444&lt;2,"Estoque moderado","Estoque confortável")))),""))</f>
        <v/>
      </c>
      <c r="J444" s="182" t="str">
        <f>IF(CADA_PROD!C444="","",SUMIFS(MOVI_ENTR!M:M,MOVI_ENTR!D:D,D444))</f>
        <v/>
      </c>
      <c r="K444" s="183" t="str">
        <f>IF(CADA_PROD!C444="","",IFERROR($J444/SUM($J$6:$J$1006),""))</f>
        <v/>
      </c>
      <c r="L444" s="183" t="str">
        <f>IF(CADA_PROD!C444="","",IFERROR(H444/SUM($H$6:$H$1006)+P444,""))</f>
        <v/>
      </c>
      <c r="M444" s="182" t="str">
        <f>IF(CADA_PROD!$C444="","",IFERROR(SUMIFS(MOVI_ENTR!M:M,MOVI_ENTR!D:D,D444)/SUMIFS(MOVI_ENTR!I:I,MOVI_ENTR!D:D,D444),0))</f>
        <v/>
      </c>
      <c r="N444" s="184" t="str">
        <f>IF(CADA_PROD!C444="","",G444/E444)</f>
        <v/>
      </c>
      <c r="O444" s="21" t="str">
        <f t="shared" si="13"/>
        <v/>
      </c>
      <c r="P444" s="21">
        <v>4.3899999999999999E-4</v>
      </c>
    </row>
    <row r="445" spans="3:16" ht="30" customHeight="1">
      <c r="C445" s="178" t="str">
        <f>IF(CADA_PROD!C445="","",CADA_PROD!C445)</f>
        <v/>
      </c>
      <c r="D445" s="179" t="str">
        <f>IF(CADA_PROD!D445="","",CADA_PROD!D445)</f>
        <v/>
      </c>
      <c r="E445" s="180" t="str">
        <f>IF(CADA_PROD!E445="","",CADA_PROD!E445)</f>
        <v/>
      </c>
      <c r="F445" s="180" t="str">
        <f>IF(CADA_PROD!D445="","",SUMIFS(MOVI_ENTR!I:I,MOVI_ENTR!D:D,D445))</f>
        <v/>
      </c>
      <c r="G445" s="180" t="str">
        <f>IF(CADA_PROD!C445="","",SUMIFS(MOVI_SAID!H:H,MOVI_SAID!D:D,D445))</f>
        <v/>
      </c>
      <c r="H445" s="180" t="str">
        <f t="shared" si="14"/>
        <v/>
      </c>
      <c r="I445" s="179" t="str">
        <f>IF(CADA_PROD!C445="","",IFERROR(IF(H445&lt;=0,"Sem estoque",IF(H445/E445&lt;0.25,"Quase sem estoque",IF(H445/E445&lt;1.2,"Estoque baixo",IF(H445/E445&lt;2,"Estoque moderado","Estoque confortável")))),""))</f>
        <v/>
      </c>
      <c r="J445" s="182" t="str">
        <f>IF(CADA_PROD!C445="","",SUMIFS(MOVI_ENTR!M:M,MOVI_ENTR!D:D,D445))</f>
        <v/>
      </c>
      <c r="K445" s="183" t="str">
        <f>IF(CADA_PROD!C445="","",IFERROR($J445/SUM($J$6:$J$1006),""))</f>
        <v/>
      </c>
      <c r="L445" s="183" t="str">
        <f>IF(CADA_PROD!C445="","",IFERROR(H445/SUM($H$6:$H$1006)+P445,""))</f>
        <v/>
      </c>
      <c r="M445" s="182" t="str">
        <f>IF(CADA_PROD!$C445="","",IFERROR(SUMIFS(MOVI_ENTR!M:M,MOVI_ENTR!D:D,D445)/SUMIFS(MOVI_ENTR!I:I,MOVI_ENTR!D:D,D445),0))</f>
        <v/>
      </c>
      <c r="N445" s="184" t="str">
        <f>IF(CADA_PROD!C445="","",G445/E445)</f>
        <v/>
      </c>
      <c r="O445" s="21" t="str">
        <f t="shared" si="13"/>
        <v/>
      </c>
      <c r="P445" s="21">
        <v>4.4000000000000002E-4</v>
      </c>
    </row>
    <row r="446" spans="3:16" ht="30" customHeight="1">
      <c r="C446" s="178" t="str">
        <f>IF(CADA_PROD!C446="","",CADA_PROD!C446)</f>
        <v/>
      </c>
      <c r="D446" s="179" t="str">
        <f>IF(CADA_PROD!D446="","",CADA_PROD!D446)</f>
        <v/>
      </c>
      <c r="E446" s="180" t="str">
        <f>IF(CADA_PROD!E446="","",CADA_PROD!E446)</f>
        <v/>
      </c>
      <c r="F446" s="180" t="str">
        <f>IF(CADA_PROD!D446="","",SUMIFS(MOVI_ENTR!I:I,MOVI_ENTR!D:D,D446))</f>
        <v/>
      </c>
      <c r="G446" s="180" t="str">
        <f>IF(CADA_PROD!C446="","",SUMIFS(MOVI_SAID!H:H,MOVI_SAID!D:D,D446))</f>
        <v/>
      </c>
      <c r="H446" s="180" t="str">
        <f t="shared" si="14"/>
        <v/>
      </c>
      <c r="I446" s="179" t="str">
        <f>IF(CADA_PROD!C446="","",IFERROR(IF(H446&lt;=0,"Sem estoque",IF(H446/E446&lt;0.25,"Quase sem estoque",IF(H446/E446&lt;1.2,"Estoque baixo",IF(H446/E446&lt;2,"Estoque moderado","Estoque confortável")))),""))</f>
        <v/>
      </c>
      <c r="J446" s="182" t="str">
        <f>IF(CADA_PROD!C446="","",SUMIFS(MOVI_ENTR!M:M,MOVI_ENTR!D:D,D446))</f>
        <v/>
      </c>
      <c r="K446" s="183" t="str">
        <f>IF(CADA_PROD!C446="","",IFERROR($J446/SUM($J$6:$J$1006),""))</f>
        <v/>
      </c>
      <c r="L446" s="183" t="str">
        <f>IF(CADA_PROD!C446="","",IFERROR(H446/SUM($H$6:$H$1006)+P446,""))</f>
        <v/>
      </c>
      <c r="M446" s="182" t="str">
        <f>IF(CADA_PROD!$C446="","",IFERROR(SUMIFS(MOVI_ENTR!M:M,MOVI_ENTR!D:D,D446)/SUMIFS(MOVI_ENTR!I:I,MOVI_ENTR!D:D,D446),0))</f>
        <v/>
      </c>
      <c r="N446" s="184" t="str">
        <f>IF(CADA_PROD!C446="","",G446/E446)</f>
        <v/>
      </c>
      <c r="O446" s="21" t="str">
        <f t="shared" si="13"/>
        <v/>
      </c>
      <c r="P446" s="21">
        <v>4.4099999999999999E-4</v>
      </c>
    </row>
    <row r="447" spans="3:16" ht="30" customHeight="1">
      <c r="C447" s="178" t="str">
        <f>IF(CADA_PROD!C447="","",CADA_PROD!C447)</f>
        <v/>
      </c>
      <c r="D447" s="179" t="str">
        <f>IF(CADA_PROD!D447="","",CADA_PROD!D447)</f>
        <v/>
      </c>
      <c r="E447" s="180" t="str">
        <f>IF(CADA_PROD!E447="","",CADA_PROD!E447)</f>
        <v/>
      </c>
      <c r="F447" s="180" t="str">
        <f>IF(CADA_PROD!D447="","",SUMIFS(MOVI_ENTR!I:I,MOVI_ENTR!D:D,D447))</f>
        <v/>
      </c>
      <c r="G447" s="180" t="str">
        <f>IF(CADA_PROD!C447="","",SUMIFS(MOVI_SAID!H:H,MOVI_SAID!D:D,D447))</f>
        <v/>
      </c>
      <c r="H447" s="180" t="str">
        <f t="shared" si="14"/>
        <v/>
      </c>
      <c r="I447" s="179" t="str">
        <f>IF(CADA_PROD!C447="","",IFERROR(IF(H447&lt;=0,"Sem estoque",IF(H447/E447&lt;0.25,"Quase sem estoque",IF(H447/E447&lt;1.2,"Estoque baixo",IF(H447/E447&lt;2,"Estoque moderado","Estoque confortável")))),""))</f>
        <v/>
      </c>
      <c r="J447" s="182" t="str">
        <f>IF(CADA_PROD!C447="","",SUMIFS(MOVI_ENTR!M:M,MOVI_ENTR!D:D,D447))</f>
        <v/>
      </c>
      <c r="K447" s="183" t="str">
        <f>IF(CADA_PROD!C447="","",IFERROR($J447/SUM($J$6:$J$1006),""))</f>
        <v/>
      </c>
      <c r="L447" s="183" t="str">
        <f>IF(CADA_PROD!C447="","",IFERROR(H447/SUM($H$6:$H$1006)+P447,""))</f>
        <v/>
      </c>
      <c r="M447" s="182" t="str">
        <f>IF(CADA_PROD!$C447="","",IFERROR(SUMIFS(MOVI_ENTR!M:M,MOVI_ENTR!D:D,D447)/SUMIFS(MOVI_ENTR!I:I,MOVI_ENTR!D:D,D447),0))</f>
        <v/>
      </c>
      <c r="N447" s="184" t="str">
        <f>IF(CADA_PROD!C447="","",G447/E447)</f>
        <v/>
      </c>
      <c r="O447" s="21" t="str">
        <f t="shared" si="13"/>
        <v/>
      </c>
      <c r="P447" s="21">
        <v>4.4200000000000001E-4</v>
      </c>
    </row>
    <row r="448" spans="3:16" ht="30" customHeight="1">
      <c r="C448" s="178" t="str">
        <f>IF(CADA_PROD!C448="","",CADA_PROD!C448)</f>
        <v/>
      </c>
      <c r="D448" s="179" t="str">
        <f>IF(CADA_PROD!D448="","",CADA_PROD!D448)</f>
        <v/>
      </c>
      <c r="E448" s="180" t="str">
        <f>IF(CADA_PROD!E448="","",CADA_PROD!E448)</f>
        <v/>
      </c>
      <c r="F448" s="180" t="str">
        <f>IF(CADA_PROD!D448="","",SUMIFS(MOVI_ENTR!I:I,MOVI_ENTR!D:D,D448))</f>
        <v/>
      </c>
      <c r="G448" s="180" t="str">
        <f>IF(CADA_PROD!C448="","",SUMIFS(MOVI_SAID!H:H,MOVI_SAID!D:D,D448))</f>
        <v/>
      </c>
      <c r="H448" s="180" t="str">
        <f t="shared" si="14"/>
        <v/>
      </c>
      <c r="I448" s="179" t="str">
        <f>IF(CADA_PROD!C448="","",IFERROR(IF(H448&lt;=0,"Sem estoque",IF(H448/E448&lt;0.25,"Quase sem estoque",IF(H448/E448&lt;1.2,"Estoque baixo",IF(H448/E448&lt;2,"Estoque moderado","Estoque confortável")))),""))</f>
        <v/>
      </c>
      <c r="J448" s="182" t="str">
        <f>IF(CADA_PROD!C448="","",SUMIFS(MOVI_ENTR!M:M,MOVI_ENTR!D:D,D448))</f>
        <v/>
      </c>
      <c r="K448" s="183" t="str">
        <f>IF(CADA_PROD!C448="","",IFERROR($J448/SUM($J$6:$J$1006),""))</f>
        <v/>
      </c>
      <c r="L448" s="183" t="str">
        <f>IF(CADA_PROD!C448="","",IFERROR(H448/SUM($H$6:$H$1006)+P448,""))</f>
        <v/>
      </c>
      <c r="M448" s="182" t="str">
        <f>IF(CADA_PROD!$C448="","",IFERROR(SUMIFS(MOVI_ENTR!M:M,MOVI_ENTR!D:D,D448)/SUMIFS(MOVI_ENTR!I:I,MOVI_ENTR!D:D,D448),0))</f>
        <v/>
      </c>
      <c r="N448" s="184" t="str">
        <f>IF(CADA_PROD!C448="","",G448/E448)</f>
        <v/>
      </c>
      <c r="O448" s="21" t="str">
        <f t="shared" si="13"/>
        <v/>
      </c>
      <c r="P448" s="21">
        <v>4.4299999999999998E-4</v>
      </c>
    </row>
    <row r="449" spans="3:16" ht="30" customHeight="1">
      <c r="C449" s="178" t="str">
        <f>IF(CADA_PROD!C449="","",CADA_PROD!C449)</f>
        <v/>
      </c>
      <c r="D449" s="179" t="str">
        <f>IF(CADA_PROD!D449="","",CADA_PROD!D449)</f>
        <v/>
      </c>
      <c r="E449" s="180" t="str">
        <f>IF(CADA_PROD!E449="","",CADA_PROD!E449)</f>
        <v/>
      </c>
      <c r="F449" s="180" t="str">
        <f>IF(CADA_PROD!D449="","",SUMIFS(MOVI_ENTR!I:I,MOVI_ENTR!D:D,D449))</f>
        <v/>
      </c>
      <c r="G449" s="180" t="str">
        <f>IF(CADA_PROD!C449="","",SUMIFS(MOVI_SAID!H:H,MOVI_SAID!D:D,D449))</f>
        <v/>
      </c>
      <c r="H449" s="180" t="str">
        <f t="shared" si="14"/>
        <v/>
      </c>
      <c r="I449" s="179" t="str">
        <f>IF(CADA_PROD!C449="","",IFERROR(IF(H449&lt;=0,"Sem estoque",IF(H449/E449&lt;0.25,"Quase sem estoque",IF(H449/E449&lt;1.2,"Estoque baixo",IF(H449/E449&lt;2,"Estoque moderado","Estoque confortável")))),""))</f>
        <v/>
      </c>
      <c r="J449" s="182" t="str">
        <f>IF(CADA_PROD!C449="","",SUMIFS(MOVI_ENTR!M:M,MOVI_ENTR!D:D,D449))</f>
        <v/>
      </c>
      <c r="K449" s="183" t="str">
        <f>IF(CADA_PROD!C449="","",IFERROR($J449/SUM($J$6:$J$1006),""))</f>
        <v/>
      </c>
      <c r="L449" s="183" t="str">
        <f>IF(CADA_PROD!C449="","",IFERROR(H449/SUM($H$6:$H$1006)+P449,""))</f>
        <v/>
      </c>
      <c r="M449" s="182" t="str">
        <f>IF(CADA_PROD!$C449="","",IFERROR(SUMIFS(MOVI_ENTR!M:M,MOVI_ENTR!D:D,D449)/SUMIFS(MOVI_ENTR!I:I,MOVI_ENTR!D:D,D449),0))</f>
        <v/>
      </c>
      <c r="N449" s="184" t="str">
        <f>IF(CADA_PROD!C449="","",G449/E449)</f>
        <v/>
      </c>
      <c r="O449" s="21" t="str">
        <f t="shared" si="13"/>
        <v/>
      </c>
      <c r="P449" s="21">
        <v>4.44E-4</v>
      </c>
    </row>
    <row r="450" spans="3:16" ht="30" customHeight="1">
      <c r="C450" s="178" t="str">
        <f>IF(CADA_PROD!C450="","",CADA_PROD!C450)</f>
        <v/>
      </c>
      <c r="D450" s="179" t="str">
        <f>IF(CADA_PROD!D450="","",CADA_PROD!D450)</f>
        <v/>
      </c>
      <c r="E450" s="180" t="str">
        <f>IF(CADA_PROD!E450="","",CADA_PROD!E450)</f>
        <v/>
      </c>
      <c r="F450" s="180" t="str">
        <f>IF(CADA_PROD!D450="","",SUMIFS(MOVI_ENTR!I:I,MOVI_ENTR!D:D,D450))</f>
        <v/>
      </c>
      <c r="G450" s="180" t="str">
        <f>IF(CADA_PROD!C450="","",SUMIFS(MOVI_SAID!H:H,MOVI_SAID!D:D,D450))</f>
        <v/>
      </c>
      <c r="H450" s="180" t="str">
        <f t="shared" si="14"/>
        <v/>
      </c>
      <c r="I450" s="179" t="str">
        <f>IF(CADA_PROD!C450="","",IFERROR(IF(H450&lt;=0,"Sem estoque",IF(H450/E450&lt;0.25,"Quase sem estoque",IF(H450/E450&lt;1.2,"Estoque baixo",IF(H450/E450&lt;2,"Estoque moderado","Estoque confortável")))),""))</f>
        <v/>
      </c>
      <c r="J450" s="182" t="str">
        <f>IF(CADA_PROD!C450="","",SUMIFS(MOVI_ENTR!M:M,MOVI_ENTR!D:D,D450))</f>
        <v/>
      </c>
      <c r="K450" s="183" t="str">
        <f>IF(CADA_PROD!C450="","",IFERROR($J450/SUM($J$6:$J$1006),""))</f>
        <v/>
      </c>
      <c r="L450" s="183" t="str">
        <f>IF(CADA_PROD!C450="","",IFERROR(H450/SUM($H$6:$H$1006)+P450,""))</f>
        <v/>
      </c>
      <c r="M450" s="182" t="str">
        <f>IF(CADA_PROD!$C450="","",IFERROR(SUMIFS(MOVI_ENTR!M:M,MOVI_ENTR!D:D,D450)/SUMIFS(MOVI_ENTR!I:I,MOVI_ENTR!D:D,D450),0))</f>
        <v/>
      </c>
      <c r="N450" s="184" t="str">
        <f>IF(CADA_PROD!C450="","",G450/E450)</f>
        <v/>
      </c>
      <c r="O450" s="21" t="str">
        <f t="shared" si="13"/>
        <v/>
      </c>
      <c r="P450" s="21">
        <v>4.4499999999999997E-4</v>
      </c>
    </row>
    <row r="451" spans="3:16" ht="30" customHeight="1">
      <c r="C451" s="178" t="str">
        <f>IF(CADA_PROD!C451="","",CADA_PROD!C451)</f>
        <v/>
      </c>
      <c r="D451" s="179" t="str">
        <f>IF(CADA_PROD!D451="","",CADA_PROD!D451)</f>
        <v/>
      </c>
      <c r="E451" s="180" t="str">
        <f>IF(CADA_PROD!E451="","",CADA_PROD!E451)</f>
        <v/>
      </c>
      <c r="F451" s="180" t="str">
        <f>IF(CADA_PROD!D451="","",SUMIFS(MOVI_ENTR!I:I,MOVI_ENTR!D:D,D451))</f>
        <v/>
      </c>
      <c r="G451" s="180" t="str">
        <f>IF(CADA_PROD!C451="","",SUMIFS(MOVI_SAID!H:H,MOVI_SAID!D:D,D451))</f>
        <v/>
      </c>
      <c r="H451" s="180" t="str">
        <f t="shared" si="14"/>
        <v/>
      </c>
      <c r="I451" s="179" t="str">
        <f>IF(CADA_PROD!C451="","",IFERROR(IF(H451&lt;=0,"Sem estoque",IF(H451/E451&lt;0.25,"Quase sem estoque",IF(H451/E451&lt;1.2,"Estoque baixo",IF(H451/E451&lt;2,"Estoque moderado","Estoque confortável")))),""))</f>
        <v/>
      </c>
      <c r="J451" s="182" t="str">
        <f>IF(CADA_PROD!C451="","",SUMIFS(MOVI_ENTR!M:M,MOVI_ENTR!D:D,D451))</f>
        <v/>
      </c>
      <c r="K451" s="183" t="str">
        <f>IF(CADA_PROD!C451="","",IFERROR($J451/SUM($J$6:$J$1006),""))</f>
        <v/>
      </c>
      <c r="L451" s="183" t="str">
        <f>IF(CADA_PROD!C451="","",IFERROR(H451/SUM($H$6:$H$1006)+P451,""))</f>
        <v/>
      </c>
      <c r="M451" s="182" t="str">
        <f>IF(CADA_PROD!$C451="","",IFERROR(SUMIFS(MOVI_ENTR!M:M,MOVI_ENTR!D:D,D451)/SUMIFS(MOVI_ENTR!I:I,MOVI_ENTR!D:D,D451),0))</f>
        <v/>
      </c>
      <c r="N451" s="184" t="str">
        <f>IF(CADA_PROD!C451="","",G451/E451)</f>
        <v/>
      </c>
      <c r="O451" s="21" t="str">
        <f t="shared" si="13"/>
        <v/>
      </c>
      <c r="P451" s="21">
        <v>4.46E-4</v>
      </c>
    </row>
    <row r="452" spans="3:16" ht="30" customHeight="1">
      <c r="C452" s="178" t="str">
        <f>IF(CADA_PROD!C452="","",CADA_PROD!C452)</f>
        <v/>
      </c>
      <c r="D452" s="179" t="str">
        <f>IF(CADA_PROD!D452="","",CADA_PROD!D452)</f>
        <v/>
      </c>
      <c r="E452" s="180" t="str">
        <f>IF(CADA_PROD!E452="","",CADA_PROD!E452)</f>
        <v/>
      </c>
      <c r="F452" s="180" t="str">
        <f>IF(CADA_PROD!D452="","",SUMIFS(MOVI_ENTR!I:I,MOVI_ENTR!D:D,D452))</f>
        <v/>
      </c>
      <c r="G452" s="180" t="str">
        <f>IF(CADA_PROD!C452="","",SUMIFS(MOVI_SAID!H:H,MOVI_SAID!D:D,D452))</f>
        <v/>
      </c>
      <c r="H452" s="180" t="str">
        <f t="shared" si="14"/>
        <v/>
      </c>
      <c r="I452" s="179" t="str">
        <f>IF(CADA_PROD!C452="","",IFERROR(IF(H452&lt;=0,"Sem estoque",IF(H452/E452&lt;0.25,"Quase sem estoque",IF(H452/E452&lt;1.2,"Estoque baixo",IF(H452/E452&lt;2,"Estoque moderado","Estoque confortável")))),""))</f>
        <v/>
      </c>
      <c r="J452" s="182" t="str">
        <f>IF(CADA_PROD!C452="","",SUMIFS(MOVI_ENTR!M:M,MOVI_ENTR!D:D,D452))</f>
        <v/>
      </c>
      <c r="K452" s="183" t="str">
        <f>IF(CADA_PROD!C452="","",IFERROR($J452/SUM($J$6:$J$1006),""))</f>
        <v/>
      </c>
      <c r="L452" s="183" t="str">
        <f>IF(CADA_PROD!C452="","",IFERROR(H452/SUM($H$6:$H$1006)+P452,""))</f>
        <v/>
      </c>
      <c r="M452" s="182" t="str">
        <f>IF(CADA_PROD!$C452="","",IFERROR(SUMIFS(MOVI_ENTR!M:M,MOVI_ENTR!D:D,D452)/SUMIFS(MOVI_ENTR!I:I,MOVI_ENTR!D:D,D452),0))</f>
        <v/>
      </c>
      <c r="N452" s="184" t="str">
        <f>IF(CADA_PROD!C452="","",G452/E452)</f>
        <v/>
      </c>
      <c r="O452" s="21" t="str">
        <f t="shared" si="13"/>
        <v/>
      </c>
      <c r="P452" s="21">
        <v>4.4700000000000002E-4</v>
      </c>
    </row>
    <row r="453" spans="3:16" ht="30" customHeight="1">
      <c r="C453" s="178" t="str">
        <f>IF(CADA_PROD!C453="","",CADA_PROD!C453)</f>
        <v/>
      </c>
      <c r="D453" s="179" t="str">
        <f>IF(CADA_PROD!D453="","",CADA_PROD!D453)</f>
        <v/>
      </c>
      <c r="E453" s="180" t="str">
        <f>IF(CADA_PROD!E453="","",CADA_PROD!E453)</f>
        <v/>
      </c>
      <c r="F453" s="180" t="str">
        <f>IF(CADA_PROD!D453="","",SUMIFS(MOVI_ENTR!I:I,MOVI_ENTR!D:D,D453))</f>
        <v/>
      </c>
      <c r="G453" s="180" t="str">
        <f>IF(CADA_PROD!C453="","",SUMIFS(MOVI_SAID!H:H,MOVI_SAID!D:D,D453))</f>
        <v/>
      </c>
      <c r="H453" s="180" t="str">
        <f t="shared" si="14"/>
        <v/>
      </c>
      <c r="I453" s="179" t="str">
        <f>IF(CADA_PROD!C453="","",IFERROR(IF(H453&lt;=0,"Sem estoque",IF(H453/E453&lt;0.25,"Quase sem estoque",IF(H453/E453&lt;1.2,"Estoque baixo",IF(H453/E453&lt;2,"Estoque moderado","Estoque confortável")))),""))</f>
        <v/>
      </c>
      <c r="J453" s="182" t="str">
        <f>IF(CADA_PROD!C453="","",SUMIFS(MOVI_ENTR!M:M,MOVI_ENTR!D:D,D453))</f>
        <v/>
      </c>
      <c r="K453" s="183" t="str">
        <f>IF(CADA_PROD!C453="","",IFERROR($J453/SUM($J$6:$J$1006),""))</f>
        <v/>
      </c>
      <c r="L453" s="183" t="str">
        <f>IF(CADA_PROD!C453="","",IFERROR(H453/SUM($H$6:$H$1006)+P453,""))</f>
        <v/>
      </c>
      <c r="M453" s="182" t="str">
        <f>IF(CADA_PROD!$C453="","",IFERROR(SUMIFS(MOVI_ENTR!M:M,MOVI_ENTR!D:D,D453)/SUMIFS(MOVI_ENTR!I:I,MOVI_ENTR!D:D,D453),0))</f>
        <v/>
      </c>
      <c r="N453" s="184" t="str">
        <f>IF(CADA_PROD!C453="","",G453/E453)</f>
        <v/>
      </c>
      <c r="O453" s="21" t="str">
        <f t="shared" si="13"/>
        <v/>
      </c>
      <c r="P453" s="21">
        <v>4.4799999999999999E-4</v>
      </c>
    </row>
    <row r="454" spans="3:16" ht="30" customHeight="1">
      <c r="C454" s="178" t="str">
        <f>IF(CADA_PROD!C454="","",CADA_PROD!C454)</f>
        <v/>
      </c>
      <c r="D454" s="179" t="str">
        <f>IF(CADA_PROD!D454="","",CADA_PROD!D454)</f>
        <v/>
      </c>
      <c r="E454" s="180" t="str">
        <f>IF(CADA_PROD!E454="","",CADA_PROD!E454)</f>
        <v/>
      </c>
      <c r="F454" s="180" t="str">
        <f>IF(CADA_PROD!D454="","",SUMIFS(MOVI_ENTR!I:I,MOVI_ENTR!D:D,D454))</f>
        <v/>
      </c>
      <c r="G454" s="180" t="str">
        <f>IF(CADA_PROD!C454="","",SUMIFS(MOVI_SAID!H:H,MOVI_SAID!D:D,D454))</f>
        <v/>
      </c>
      <c r="H454" s="180" t="str">
        <f t="shared" si="14"/>
        <v/>
      </c>
      <c r="I454" s="179" t="str">
        <f>IF(CADA_PROD!C454="","",IFERROR(IF(H454&lt;=0,"Sem estoque",IF(H454/E454&lt;0.25,"Quase sem estoque",IF(H454/E454&lt;1.2,"Estoque baixo",IF(H454/E454&lt;2,"Estoque moderado","Estoque confortável")))),""))</f>
        <v/>
      </c>
      <c r="J454" s="182" t="str">
        <f>IF(CADA_PROD!C454="","",SUMIFS(MOVI_ENTR!M:M,MOVI_ENTR!D:D,D454))</f>
        <v/>
      </c>
      <c r="K454" s="183" t="str">
        <f>IF(CADA_PROD!C454="","",IFERROR($J454/SUM($J$6:$J$1006),""))</f>
        <v/>
      </c>
      <c r="L454" s="183" t="str">
        <f>IF(CADA_PROD!C454="","",IFERROR(H454/SUM($H$6:$H$1006)+P454,""))</f>
        <v/>
      </c>
      <c r="M454" s="182" t="str">
        <f>IF(CADA_PROD!$C454="","",IFERROR(SUMIFS(MOVI_ENTR!M:M,MOVI_ENTR!D:D,D454)/SUMIFS(MOVI_ENTR!I:I,MOVI_ENTR!D:D,D454),0))</f>
        <v/>
      </c>
      <c r="N454" s="184" t="str">
        <f>IF(CADA_PROD!C454="","",G454/E454)</f>
        <v/>
      </c>
      <c r="O454" s="21" t="str">
        <f t="shared" ref="O454:O517" si="15">IF(D454="","",H454&lt;E454)</f>
        <v/>
      </c>
      <c r="P454" s="21">
        <v>4.4900000000000002E-4</v>
      </c>
    </row>
    <row r="455" spans="3:16" ht="30" customHeight="1">
      <c r="C455" s="178" t="str">
        <f>IF(CADA_PROD!C455="","",CADA_PROD!C455)</f>
        <v/>
      </c>
      <c r="D455" s="179" t="str">
        <f>IF(CADA_PROD!D455="","",CADA_PROD!D455)</f>
        <v/>
      </c>
      <c r="E455" s="180" t="str">
        <f>IF(CADA_PROD!E455="","",CADA_PROD!E455)</f>
        <v/>
      </c>
      <c r="F455" s="180" t="str">
        <f>IF(CADA_PROD!D455="","",SUMIFS(MOVI_ENTR!I:I,MOVI_ENTR!D:D,D455))</f>
        <v/>
      </c>
      <c r="G455" s="180" t="str">
        <f>IF(CADA_PROD!C455="","",SUMIFS(MOVI_SAID!H:H,MOVI_SAID!D:D,D455))</f>
        <v/>
      </c>
      <c r="H455" s="180" t="str">
        <f t="shared" ref="H455:H518" si="16">IFERROR(F455-G455,"")</f>
        <v/>
      </c>
      <c r="I455" s="179" t="str">
        <f>IF(CADA_PROD!C455="","",IFERROR(IF(H455&lt;=0,"Sem estoque",IF(H455/E455&lt;0.25,"Quase sem estoque",IF(H455/E455&lt;1.2,"Estoque baixo",IF(H455/E455&lt;2,"Estoque moderado","Estoque confortável")))),""))</f>
        <v/>
      </c>
      <c r="J455" s="182" t="str">
        <f>IF(CADA_PROD!C455="","",SUMIFS(MOVI_ENTR!M:M,MOVI_ENTR!D:D,D455))</f>
        <v/>
      </c>
      <c r="K455" s="183" t="str">
        <f>IF(CADA_PROD!C455="","",IFERROR($J455/SUM($J$6:$J$1006),""))</f>
        <v/>
      </c>
      <c r="L455" s="183" t="str">
        <f>IF(CADA_PROD!C455="","",IFERROR(H455/SUM($H$6:$H$1006)+P455,""))</f>
        <v/>
      </c>
      <c r="M455" s="182" t="str">
        <f>IF(CADA_PROD!$C455="","",IFERROR(SUMIFS(MOVI_ENTR!M:M,MOVI_ENTR!D:D,D455)/SUMIFS(MOVI_ENTR!I:I,MOVI_ENTR!D:D,D455),0))</f>
        <v/>
      </c>
      <c r="N455" s="184" t="str">
        <f>IF(CADA_PROD!C455="","",G455/E455)</f>
        <v/>
      </c>
      <c r="O455" s="21" t="str">
        <f t="shared" si="15"/>
        <v/>
      </c>
      <c r="P455" s="21">
        <v>4.4999999999999999E-4</v>
      </c>
    </row>
    <row r="456" spans="3:16" ht="30" customHeight="1">
      <c r="C456" s="178" t="str">
        <f>IF(CADA_PROD!C456="","",CADA_PROD!C456)</f>
        <v/>
      </c>
      <c r="D456" s="179" t="str">
        <f>IF(CADA_PROD!D456="","",CADA_PROD!D456)</f>
        <v/>
      </c>
      <c r="E456" s="180" t="str">
        <f>IF(CADA_PROD!E456="","",CADA_PROD!E456)</f>
        <v/>
      </c>
      <c r="F456" s="180" t="str">
        <f>IF(CADA_PROD!D456="","",SUMIFS(MOVI_ENTR!I:I,MOVI_ENTR!D:D,D456))</f>
        <v/>
      </c>
      <c r="G456" s="180" t="str">
        <f>IF(CADA_PROD!C456="","",SUMIFS(MOVI_SAID!H:H,MOVI_SAID!D:D,D456))</f>
        <v/>
      </c>
      <c r="H456" s="180" t="str">
        <f t="shared" si="16"/>
        <v/>
      </c>
      <c r="I456" s="179" t="str">
        <f>IF(CADA_PROD!C456="","",IFERROR(IF(H456&lt;=0,"Sem estoque",IF(H456/E456&lt;0.25,"Quase sem estoque",IF(H456/E456&lt;1.2,"Estoque baixo",IF(H456/E456&lt;2,"Estoque moderado","Estoque confortável")))),""))</f>
        <v/>
      </c>
      <c r="J456" s="182" t="str">
        <f>IF(CADA_PROD!C456="","",SUMIFS(MOVI_ENTR!M:M,MOVI_ENTR!D:D,D456))</f>
        <v/>
      </c>
      <c r="K456" s="183" t="str">
        <f>IF(CADA_PROD!C456="","",IFERROR($J456/SUM($J$6:$J$1006),""))</f>
        <v/>
      </c>
      <c r="L456" s="183" t="str">
        <f>IF(CADA_PROD!C456="","",IFERROR(H456/SUM($H$6:$H$1006)+P456,""))</f>
        <v/>
      </c>
      <c r="M456" s="182" t="str">
        <f>IF(CADA_PROD!$C456="","",IFERROR(SUMIFS(MOVI_ENTR!M:M,MOVI_ENTR!D:D,D456)/SUMIFS(MOVI_ENTR!I:I,MOVI_ENTR!D:D,D456),0))</f>
        <v/>
      </c>
      <c r="N456" s="184" t="str">
        <f>IF(CADA_PROD!C456="","",G456/E456)</f>
        <v/>
      </c>
      <c r="O456" s="21" t="str">
        <f t="shared" si="15"/>
        <v/>
      </c>
      <c r="P456" s="21">
        <v>4.5100000000000001E-4</v>
      </c>
    </row>
    <row r="457" spans="3:16" ht="30" customHeight="1">
      <c r="C457" s="178" t="str">
        <f>IF(CADA_PROD!C457="","",CADA_PROD!C457)</f>
        <v/>
      </c>
      <c r="D457" s="179" t="str">
        <f>IF(CADA_PROD!D457="","",CADA_PROD!D457)</f>
        <v/>
      </c>
      <c r="E457" s="180" t="str">
        <f>IF(CADA_PROD!E457="","",CADA_PROD!E457)</f>
        <v/>
      </c>
      <c r="F457" s="180" t="str">
        <f>IF(CADA_PROD!D457="","",SUMIFS(MOVI_ENTR!I:I,MOVI_ENTR!D:D,D457))</f>
        <v/>
      </c>
      <c r="G457" s="180" t="str">
        <f>IF(CADA_PROD!C457="","",SUMIFS(MOVI_SAID!H:H,MOVI_SAID!D:D,D457))</f>
        <v/>
      </c>
      <c r="H457" s="180" t="str">
        <f t="shared" si="16"/>
        <v/>
      </c>
      <c r="I457" s="179" t="str">
        <f>IF(CADA_PROD!C457="","",IFERROR(IF(H457&lt;=0,"Sem estoque",IF(H457/E457&lt;0.25,"Quase sem estoque",IF(H457/E457&lt;1.2,"Estoque baixo",IF(H457/E457&lt;2,"Estoque moderado","Estoque confortável")))),""))</f>
        <v/>
      </c>
      <c r="J457" s="182" t="str">
        <f>IF(CADA_PROD!C457="","",SUMIFS(MOVI_ENTR!M:M,MOVI_ENTR!D:D,D457))</f>
        <v/>
      </c>
      <c r="K457" s="183" t="str">
        <f>IF(CADA_PROD!C457="","",IFERROR($J457/SUM($J$6:$J$1006),""))</f>
        <v/>
      </c>
      <c r="L457" s="183" t="str">
        <f>IF(CADA_PROD!C457="","",IFERROR(H457/SUM($H$6:$H$1006)+P457,""))</f>
        <v/>
      </c>
      <c r="M457" s="182" t="str">
        <f>IF(CADA_PROD!$C457="","",IFERROR(SUMIFS(MOVI_ENTR!M:M,MOVI_ENTR!D:D,D457)/SUMIFS(MOVI_ENTR!I:I,MOVI_ENTR!D:D,D457),0))</f>
        <v/>
      </c>
      <c r="N457" s="184" t="str">
        <f>IF(CADA_PROD!C457="","",G457/E457)</f>
        <v/>
      </c>
      <c r="O457" s="21" t="str">
        <f t="shared" si="15"/>
        <v/>
      </c>
      <c r="P457" s="21">
        <v>4.5199999999999998E-4</v>
      </c>
    </row>
    <row r="458" spans="3:16" ht="30" customHeight="1">
      <c r="C458" s="178" t="str">
        <f>IF(CADA_PROD!C458="","",CADA_PROD!C458)</f>
        <v/>
      </c>
      <c r="D458" s="179" t="str">
        <f>IF(CADA_PROD!D458="","",CADA_PROD!D458)</f>
        <v/>
      </c>
      <c r="E458" s="180" t="str">
        <f>IF(CADA_PROD!E458="","",CADA_PROD!E458)</f>
        <v/>
      </c>
      <c r="F458" s="180" t="str">
        <f>IF(CADA_PROD!D458="","",SUMIFS(MOVI_ENTR!I:I,MOVI_ENTR!D:D,D458))</f>
        <v/>
      </c>
      <c r="G458" s="180" t="str">
        <f>IF(CADA_PROD!C458="","",SUMIFS(MOVI_SAID!H:H,MOVI_SAID!D:D,D458))</f>
        <v/>
      </c>
      <c r="H458" s="180" t="str">
        <f t="shared" si="16"/>
        <v/>
      </c>
      <c r="I458" s="179" t="str">
        <f>IF(CADA_PROD!C458="","",IFERROR(IF(H458&lt;=0,"Sem estoque",IF(H458/E458&lt;0.25,"Quase sem estoque",IF(H458/E458&lt;1.2,"Estoque baixo",IF(H458/E458&lt;2,"Estoque moderado","Estoque confortável")))),""))</f>
        <v/>
      </c>
      <c r="J458" s="182" t="str">
        <f>IF(CADA_PROD!C458="","",SUMIFS(MOVI_ENTR!M:M,MOVI_ENTR!D:D,D458))</f>
        <v/>
      </c>
      <c r="K458" s="183" t="str">
        <f>IF(CADA_PROD!C458="","",IFERROR($J458/SUM($J$6:$J$1006),""))</f>
        <v/>
      </c>
      <c r="L458" s="183" t="str">
        <f>IF(CADA_PROD!C458="","",IFERROR(H458/SUM($H$6:$H$1006)+P458,""))</f>
        <v/>
      </c>
      <c r="M458" s="182" t="str">
        <f>IF(CADA_PROD!$C458="","",IFERROR(SUMIFS(MOVI_ENTR!M:M,MOVI_ENTR!D:D,D458)/SUMIFS(MOVI_ENTR!I:I,MOVI_ENTR!D:D,D458),0))</f>
        <v/>
      </c>
      <c r="N458" s="184" t="str">
        <f>IF(CADA_PROD!C458="","",G458/E458)</f>
        <v/>
      </c>
      <c r="O458" s="21" t="str">
        <f t="shared" si="15"/>
        <v/>
      </c>
      <c r="P458" s="21">
        <v>4.5300000000000001E-4</v>
      </c>
    </row>
    <row r="459" spans="3:16" ht="30" customHeight="1">
      <c r="C459" s="178" t="str">
        <f>IF(CADA_PROD!C459="","",CADA_PROD!C459)</f>
        <v/>
      </c>
      <c r="D459" s="179" t="str">
        <f>IF(CADA_PROD!D459="","",CADA_PROD!D459)</f>
        <v/>
      </c>
      <c r="E459" s="180" t="str">
        <f>IF(CADA_PROD!E459="","",CADA_PROD!E459)</f>
        <v/>
      </c>
      <c r="F459" s="180" t="str">
        <f>IF(CADA_PROD!D459="","",SUMIFS(MOVI_ENTR!I:I,MOVI_ENTR!D:D,D459))</f>
        <v/>
      </c>
      <c r="G459" s="180" t="str">
        <f>IF(CADA_PROD!C459="","",SUMIFS(MOVI_SAID!H:H,MOVI_SAID!D:D,D459))</f>
        <v/>
      </c>
      <c r="H459" s="180" t="str">
        <f t="shared" si="16"/>
        <v/>
      </c>
      <c r="I459" s="179" t="str">
        <f>IF(CADA_PROD!C459="","",IFERROR(IF(H459&lt;=0,"Sem estoque",IF(H459/E459&lt;0.25,"Quase sem estoque",IF(H459/E459&lt;1.2,"Estoque baixo",IF(H459/E459&lt;2,"Estoque moderado","Estoque confortável")))),""))</f>
        <v/>
      </c>
      <c r="J459" s="182" t="str">
        <f>IF(CADA_PROD!C459="","",SUMIFS(MOVI_ENTR!M:M,MOVI_ENTR!D:D,D459))</f>
        <v/>
      </c>
      <c r="K459" s="183" t="str">
        <f>IF(CADA_PROD!C459="","",IFERROR($J459/SUM($J$6:$J$1006),""))</f>
        <v/>
      </c>
      <c r="L459" s="183" t="str">
        <f>IF(CADA_PROD!C459="","",IFERROR(H459/SUM($H$6:$H$1006)+P459,""))</f>
        <v/>
      </c>
      <c r="M459" s="182" t="str">
        <f>IF(CADA_PROD!$C459="","",IFERROR(SUMIFS(MOVI_ENTR!M:M,MOVI_ENTR!D:D,D459)/SUMIFS(MOVI_ENTR!I:I,MOVI_ENTR!D:D,D459),0))</f>
        <v/>
      </c>
      <c r="N459" s="184" t="str">
        <f>IF(CADA_PROD!C459="","",G459/E459)</f>
        <v/>
      </c>
      <c r="O459" s="21" t="str">
        <f t="shared" si="15"/>
        <v/>
      </c>
      <c r="P459" s="21">
        <v>4.5399999999999998E-4</v>
      </c>
    </row>
    <row r="460" spans="3:16" ht="30" customHeight="1">
      <c r="C460" s="178" t="str">
        <f>IF(CADA_PROD!C460="","",CADA_PROD!C460)</f>
        <v/>
      </c>
      <c r="D460" s="179" t="str">
        <f>IF(CADA_PROD!D460="","",CADA_PROD!D460)</f>
        <v/>
      </c>
      <c r="E460" s="180" t="str">
        <f>IF(CADA_PROD!E460="","",CADA_PROD!E460)</f>
        <v/>
      </c>
      <c r="F460" s="180" t="str">
        <f>IF(CADA_PROD!D460="","",SUMIFS(MOVI_ENTR!I:I,MOVI_ENTR!D:D,D460))</f>
        <v/>
      </c>
      <c r="G460" s="180" t="str">
        <f>IF(CADA_PROD!C460="","",SUMIFS(MOVI_SAID!H:H,MOVI_SAID!D:D,D460))</f>
        <v/>
      </c>
      <c r="H460" s="180" t="str">
        <f t="shared" si="16"/>
        <v/>
      </c>
      <c r="I460" s="179" t="str">
        <f>IF(CADA_PROD!C460="","",IFERROR(IF(H460&lt;=0,"Sem estoque",IF(H460/E460&lt;0.25,"Quase sem estoque",IF(H460/E460&lt;1.2,"Estoque baixo",IF(H460/E460&lt;2,"Estoque moderado","Estoque confortável")))),""))</f>
        <v/>
      </c>
      <c r="J460" s="182" t="str">
        <f>IF(CADA_PROD!C460="","",SUMIFS(MOVI_ENTR!M:M,MOVI_ENTR!D:D,D460))</f>
        <v/>
      </c>
      <c r="K460" s="183" t="str">
        <f>IF(CADA_PROD!C460="","",IFERROR($J460/SUM($J$6:$J$1006),""))</f>
        <v/>
      </c>
      <c r="L460" s="183" t="str">
        <f>IF(CADA_PROD!C460="","",IFERROR(H460/SUM($H$6:$H$1006)+P460,""))</f>
        <v/>
      </c>
      <c r="M460" s="182" t="str">
        <f>IF(CADA_PROD!$C460="","",IFERROR(SUMIFS(MOVI_ENTR!M:M,MOVI_ENTR!D:D,D460)/SUMIFS(MOVI_ENTR!I:I,MOVI_ENTR!D:D,D460),0))</f>
        <v/>
      </c>
      <c r="N460" s="184" t="str">
        <f>IF(CADA_PROD!C460="","",G460/E460)</f>
        <v/>
      </c>
      <c r="O460" s="21" t="str">
        <f t="shared" si="15"/>
        <v/>
      </c>
      <c r="P460" s="21">
        <v>4.55E-4</v>
      </c>
    </row>
    <row r="461" spans="3:16" ht="30" customHeight="1">
      <c r="C461" s="178" t="str">
        <f>IF(CADA_PROD!C461="","",CADA_PROD!C461)</f>
        <v/>
      </c>
      <c r="D461" s="179" t="str">
        <f>IF(CADA_PROD!D461="","",CADA_PROD!D461)</f>
        <v/>
      </c>
      <c r="E461" s="180" t="str">
        <f>IF(CADA_PROD!E461="","",CADA_PROD!E461)</f>
        <v/>
      </c>
      <c r="F461" s="180" t="str">
        <f>IF(CADA_PROD!D461="","",SUMIFS(MOVI_ENTR!I:I,MOVI_ENTR!D:D,D461))</f>
        <v/>
      </c>
      <c r="G461" s="180" t="str">
        <f>IF(CADA_PROD!C461="","",SUMIFS(MOVI_SAID!H:H,MOVI_SAID!D:D,D461))</f>
        <v/>
      </c>
      <c r="H461" s="180" t="str">
        <f t="shared" si="16"/>
        <v/>
      </c>
      <c r="I461" s="179" t="str">
        <f>IF(CADA_PROD!C461="","",IFERROR(IF(H461&lt;=0,"Sem estoque",IF(H461/E461&lt;0.25,"Quase sem estoque",IF(H461/E461&lt;1.2,"Estoque baixo",IF(H461/E461&lt;2,"Estoque moderado","Estoque confortável")))),""))</f>
        <v/>
      </c>
      <c r="J461" s="182" t="str">
        <f>IF(CADA_PROD!C461="","",SUMIFS(MOVI_ENTR!M:M,MOVI_ENTR!D:D,D461))</f>
        <v/>
      </c>
      <c r="K461" s="183" t="str">
        <f>IF(CADA_PROD!C461="","",IFERROR($J461/SUM($J$6:$J$1006),""))</f>
        <v/>
      </c>
      <c r="L461" s="183" t="str">
        <f>IF(CADA_PROD!C461="","",IFERROR(H461/SUM($H$6:$H$1006)+P461,""))</f>
        <v/>
      </c>
      <c r="M461" s="182" t="str">
        <f>IF(CADA_PROD!$C461="","",IFERROR(SUMIFS(MOVI_ENTR!M:M,MOVI_ENTR!D:D,D461)/SUMIFS(MOVI_ENTR!I:I,MOVI_ENTR!D:D,D461),0))</f>
        <v/>
      </c>
      <c r="N461" s="184" t="str">
        <f>IF(CADA_PROD!C461="","",G461/E461)</f>
        <v/>
      </c>
      <c r="O461" s="21" t="str">
        <f t="shared" si="15"/>
        <v/>
      </c>
      <c r="P461" s="21">
        <v>4.5600000000000003E-4</v>
      </c>
    </row>
    <row r="462" spans="3:16" ht="30" customHeight="1">
      <c r="C462" s="178" t="str">
        <f>IF(CADA_PROD!C462="","",CADA_PROD!C462)</f>
        <v/>
      </c>
      <c r="D462" s="179" t="str">
        <f>IF(CADA_PROD!D462="","",CADA_PROD!D462)</f>
        <v/>
      </c>
      <c r="E462" s="180" t="str">
        <f>IF(CADA_PROD!E462="","",CADA_PROD!E462)</f>
        <v/>
      </c>
      <c r="F462" s="180" t="str">
        <f>IF(CADA_PROD!D462="","",SUMIFS(MOVI_ENTR!I:I,MOVI_ENTR!D:D,D462))</f>
        <v/>
      </c>
      <c r="G462" s="180" t="str">
        <f>IF(CADA_PROD!C462="","",SUMIFS(MOVI_SAID!H:H,MOVI_SAID!D:D,D462))</f>
        <v/>
      </c>
      <c r="H462" s="180" t="str">
        <f t="shared" si="16"/>
        <v/>
      </c>
      <c r="I462" s="179" t="str">
        <f>IF(CADA_PROD!C462="","",IFERROR(IF(H462&lt;=0,"Sem estoque",IF(H462/E462&lt;0.25,"Quase sem estoque",IF(H462/E462&lt;1.2,"Estoque baixo",IF(H462/E462&lt;2,"Estoque moderado","Estoque confortável")))),""))</f>
        <v/>
      </c>
      <c r="J462" s="182" t="str">
        <f>IF(CADA_PROD!C462="","",SUMIFS(MOVI_ENTR!M:M,MOVI_ENTR!D:D,D462))</f>
        <v/>
      </c>
      <c r="K462" s="183" t="str">
        <f>IF(CADA_PROD!C462="","",IFERROR($J462/SUM($J$6:$J$1006),""))</f>
        <v/>
      </c>
      <c r="L462" s="183" t="str">
        <f>IF(CADA_PROD!C462="","",IFERROR(H462/SUM($H$6:$H$1006)+P462,""))</f>
        <v/>
      </c>
      <c r="M462" s="182" t="str">
        <f>IF(CADA_PROD!$C462="","",IFERROR(SUMIFS(MOVI_ENTR!M:M,MOVI_ENTR!D:D,D462)/SUMIFS(MOVI_ENTR!I:I,MOVI_ENTR!D:D,D462),0))</f>
        <v/>
      </c>
      <c r="N462" s="184" t="str">
        <f>IF(CADA_PROD!C462="","",G462/E462)</f>
        <v/>
      </c>
      <c r="O462" s="21" t="str">
        <f t="shared" si="15"/>
        <v/>
      </c>
      <c r="P462" s="21">
        <v>4.57E-4</v>
      </c>
    </row>
    <row r="463" spans="3:16" ht="30" customHeight="1">
      <c r="C463" s="178" t="str">
        <f>IF(CADA_PROD!C463="","",CADA_PROD!C463)</f>
        <v/>
      </c>
      <c r="D463" s="179" t="str">
        <f>IF(CADA_PROD!D463="","",CADA_PROD!D463)</f>
        <v/>
      </c>
      <c r="E463" s="180" t="str">
        <f>IF(CADA_PROD!E463="","",CADA_PROD!E463)</f>
        <v/>
      </c>
      <c r="F463" s="180" t="str">
        <f>IF(CADA_PROD!D463="","",SUMIFS(MOVI_ENTR!I:I,MOVI_ENTR!D:D,D463))</f>
        <v/>
      </c>
      <c r="G463" s="180" t="str">
        <f>IF(CADA_PROD!C463="","",SUMIFS(MOVI_SAID!H:H,MOVI_SAID!D:D,D463))</f>
        <v/>
      </c>
      <c r="H463" s="180" t="str">
        <f t="shared" si="16"/>
        <v/>
      </c>
      <c r="I463" s="179" t="str">
        <f>IF(CADA_PROD!C463="","",IFERROR(IF(H463&lt;=0,"Sem estoque",IF(H463/E463&lt;0.25,"Quase sem estoque",IF(H463/E463&lt;1.2,"Estoque baixo",IF(H463/E463&lt;2,"Estoque moderado","Estoque confortável")))),""))</f>
        <v/>
      </c>
      <c r="J463" s="182" t="str">
        <f>IF(CADA_PROD!C463="","",SUMIFS(MOVI_ENTR!M:M,MOVI_ENTR!D:D,D463))</f>
        <v/>
      </c>
      <c r="K463" s="183" t="str">
        <f>IF(CADA_PROD!C463="","",IFERROR($J463/SUM($J$6:$J$1006),""))</f>
        <v/>
      </c>
      <c r="L463" s="183" t="str">
        <f>IF(CADA_PROD!C463="","",IFERROR(H463/SUM($H$6:$H$1006)+P463,""))</f>
        <v/>
      </c>
      <c r="M463" s="182" t="str">
        <f>IF(CADA_PROD!$C463="","",IFERROR(SUMIFS(MOVI_ENTR!M:M,MOVI_ENTR!D:D,D463)/SUMIFS(MOVI_ENTR!I:I,MOVI_ENTR!D:D,D463),0))</f>
        <v/>
      </c>
      <c r="N463" s="184" t="str">
        <f>IF(CADA_PROD!C463="","",G463/E463)</f>
        <v/>
      </c>
      <c r="O463" s="21" t="str">
        <f t="shared" si="15"/>
        <v/>
      </c>
      <c r="P463" s="21">
        <v>4.5800000000000002E-4</v>
      </c>
    </row>
    <row r="464" spans="3:16" ht="30" customHeight="1">
      <c r="C464" s="178" t="str">
        <f>IF(CADA_PROD!C464="","",CADA_PROD!C464)</f>
        <v/>
      </c>
      <c r="D464" s="179" t="str">
        <f>IF(CADA_PROD!D464="","",CADA_PROD!D464)</f>
        <v/>
      </c>
      <c r="E464" s="180" t="str">
        <f>IF(CADA_PROD!E464="","",CADA_PROD!E464)</f>
        <v/>
      </c>
      <c r="F464" s="180" t="str">
        <f>IF(CADA_PROD!D464="","",SUMIFS(MOVI_ENTR!I:I,MOVI_ENTR!D:D,D464))</f>
        <v/>
      </c>
      <c r="G464" s="180" t="str">
        <f>IF(CADA_PROD!C464="","",SUMIFS(MOVI_SAID!H:H,MOVI_SAID!D:D,D464))</f>
        <v/>
      </c>
      <c r="H464" s="180" t="str">
        <f t="shared" si="16"/>
        <v/>
      </c>
      <c r="I464" s="179" t="str">
        <f>IF(CADA_PROD!C464="","",IFERROR(IF(H464&lt;=0,"Sem estoque",IF(H464/E464&lt;0.25,"Quase sem estoque",IF(H464/E464&lt;1.2,"Estoque baixo",IF(H464/E464&lt;2,"Estoque moderado","Estoque confortável")))),""))</f>
        <v/>
      </c>
      <c r="J464" s="182" t="str">
        <f>IF(CADA_PROD!C464="","",SUMIFS(MOVI_ENTR!M:M,MOVI_ENTR!D:D,D464))</f>
        <v/>
      </c>
      <c r="K464" s="183" t="str">
        <f>IF(CADA_PROD!C464="","",IFERROR($J464/SUM($J$6:$J$1006),""))</f>
        <v/>
      </c>
      <c r="L464" s="183" t="str">
        <f>IF(CADA_PROD!C464="","",IFERROR(H464/SUM($H$6:$H$1006)+P464,""))</f>
        <v/>
      </c>
      <c r="M464" s="182" t="str">
        <f>IF(CADA_PROD!$C464="","",IFERROR(SUMIFS(MOVI_ENTR!M:M,MOVI_ENTR!D:D,D464)/SUMIFS(MOVI_ENTR!I:I,MOVI_ENTR!D:D,D464),0))</f>
        <v/>
      </c>
      <c r="N464" s="184" t="str">
        <f>IF(CADA_PROD!C464="","",G464/E464)</f>
        <v/>
      </c>
      <c r="O464" s="21" t="str">
        <f t="shared" si="15"/>
        <v/>
      </c>
      <c r="P464" s="21">
        <v>4.5899999999999999E-4</v>
      </c>
    </row>
    <row r="465" spans="3:16" ht="30" customHeight="1">
      <c r="C465" s="178" t="str">
        <f>IF(CADA_PROD!C465="","",CADA_PROD!C465)</f>
        <v/>
      </c>
      <c r="D465" s="179" t="str">
        <f>IF(CADA_PROD!D465="","",CADA_PROD!D465)</f>
        <v/>
      </c>
      <c r="E465" s="180" t="str">
        <f>IF(CADA_PROD!E465="","",CADA_PROD!E465)</f>
        <v/>
      </c>
      <c r="F465" s="180" t="str">
        <f>IF(CADA_PROD!D465="","",SUMIFS(MOVI_ENTR!I:I,MOVI_ENTR!D:D,D465))</f>
        <v/>
      </c>
      <c r="G465" s="180" t="str">
        <f>IF(CADA_PROD!C465="","",SUMIFS(MOVI_SAID!H:H,MOVI_SAID!D:D,D465))</f>
        <v/>
      </c>
      <c r="H465" s="180" t="str">
        <f t="shared" si="16"/>
        <v/>
      </c>
      <c r="I465" s="179" t="str">
        <f>IF(CADA_PROD!C465="","",IFERROR(IF(H465&lt;=0,"Sem estoque",IF(H465/E465&lt;0.25,"Quase sem estoque",IF(H465/E465&lt;1.2,"Estoque baixo",IF(H465/E465&lt;2,"Estoque moderado","Estoque confortável")))),""))</f>
        <v/>
      </c>
      <c r="J465" s="182" t="str">
        <f>IF(CADA_PROD!C465="","",SUMIFS(MOVI_ENTR!M:M,MOVI_ENTR!D:D,D465))</f>
        <v/>
      </c>
      <c r="K465" s="183" t="str">
        <f>IF(CADA_PROD!C465="","",IFERROR($J465/SUM($J$6:$J$1006),""))</f>
        <v/>
      </c>
      <c r="L465" s="183" t="str">
        <f>IF(CADA_PROD!C465="","",IFERROR(H465/SUM($H$6:$H$1006)+P465,""))</f>
        <v/>
      </c>
      <c r="M465" s="182" t="str">
        <f>IF(CADA_PROD!$C465="","",IFERROR(SUMIFS(MOVI_ENTR!M:M,MOVI_ENTR!D:D,D465)/SUMIFS(MOVI_ENTR!I:I,MOVI_ENTR!D:D,D465),0))</f>
        <v/>
      </c>
      <c r="N465" s="184" t="str">
        <f>IF(CADA_PROD!C465="","",G465/E465)</f>
        <v/>
      </c>
      <c r="O465" s="21" t="str">
        <f t="shared" si="15"/>
        <v/>
      </c>
      <c r="P465" s="21">
        <v>4.6000000000000001E-4</v>
      </c>
    </row>
    <row r="466" spans="3:16" ht="30" customHeight="1">
      <c r="C466" s="178" t="str">
        <f>IF(CADA_PROD!C466="","",CADA_PROD!C466)</f>
        <v/>
      </c>
      <c r="D466" s="179" t="str">
        <f>IF(CADA_PROD!D466="","",CADA_PROD!D466)</f>
        <v/>
      </c>
      <c r="E466" s="180" t="str">
        <f>IF(CADA_PROD!E466="","",CADA_PROD!E466)</f>
        <v/>
      </c>
      <c r="F466" s="180" t="str">
        <f>IF(CADA_PROD!D466="","",SUMIFS(MOVI_ENTR!I:I,MOVI_ENTR!D:D,D466))</f>
        <v/>
      </c>
      <c r="G466" s="180" t="str">
        <f>IF(CADA_PROD!C466="","",SUMIFS(MOVI_SAID!H:H,MOVI_SAID!D:D,D466))</f>
        <v/>
      </c>
      <c r="H466" s="180" t="str">
        <f t="shared" si="16"/>
        <v/>
      </c>
      <c r="I466" s="179" t="str">
        <f>IF(CADA_PROD!C466="","",IFERROR(IF(H466&lt;=0,"Sem estoque",IF(H466/E466&lt;0.25,"Quase sem estoque",IF(H466/E466&lt;1.2,"Estoque baixo",IF(H466/E466&lt;2,"Estoque moderado","Estoque confortável")))),""))</f>
        <v/>
      </c>
      <c r="J466" s="182" t="str">
        <f>IF(CADA_PROD!C466="","",SUMIFS(MOVI_ENTR!M:M,MOVI_ENTR!D:D,D466))</f>
        <v/>
      </c>
      <c r="K466" s="183" t="str">
        <f>IF(CADA_PROD!C466="","",IFERROR($J466/SUM($J$6:$J$1006),""))</f>
        <v/>
      </c>
      <c r="L466" s="183" t="str">
        <f>IF(CADA_PROD!C466="","",IFERROR(H466/SUM($H$6:$H$1006)+P466,""))</f>
        <v/>
      </c>
      <c r="M466" s="182" t="str">
        <f>IF(CADA_PROD!$C466="","",IFERROR(SUMIFS(MOVI_ENTR!M:M,MOVI_ENTR!D:D,D466)/SUMIFS(MOVI_ENTR!I:I,MOVI_ENTR!D:D,D466),0))</f>
        <v/>
      </c>
      <c r="N466" s="184" t="str">
        <f>IF(CADA_PROD!C466="","",G466/E466)</f>
        <v/>
      </c>
      <c r="O466" s="21" t="str">
        <f t="shared" si="15"/>
        <v/>
      </c>
      <c r="P466" s="21">
        <v>4.6099999999999998E-4</v>
      </c>
    </row>
    <row r="467" spans="3:16" ht="30" customHeight="1">
      <c r="C467" s="178" t="str">
        <f>IF(CADA_PROD!C467="","",CADA_PROD!C467)</f>
        <v/>
      </c>
      <c r="D467" s="179" t="str">
        <f>IF(CADA_PROD!D467="","",CADA_PROD!D467)</f>
        <v/>
      </c>
      <c r="E467" s="180" t="str">
        <f>IF(CADA_PROD!E467="","",CADA_PROD!E467)</f>
        <v/>
      </c>
      <c r="F467" s="180" t="str">
        <f>IF(CADA_PROD!D467="","",SUMIFS(MOVI_ENTR!I:I,MOVI_ENTR!D:D,D467))</f>
        <v/>
      </c>
      <c r="G467" s="180" t="str">
        <f>IF(CADA_PROD!C467="","",SUMIFS(MOVI_SAID!H:H,MOVI_SAID!D:D,D467))</f>
        <v/>
      </c>
      <c r="H467" s="180" t="str">
        <f t="shared" si="16"/>
        <v/>
      </c>
      <c r="I467" s="179" t="str">
        <f>IF(CADA_PROD!C467="","",IFERROR(IF(H467&lt;=0,"Sem estoque",IF(H467/E467&lt;0.25,"Quase sem estoque",IF(H467/E467&lt;1.2,"Estoque baixo",IF(H467/E467&lt;2,"Estoque moderado","Estoque confortável")))),""))</f>
        <v/>
      </c>
      <c r="J467" s="182" t="str">
        <f>IF(CADA_PROD!C467="","",SUMIFS(MOVI_ENTR!M:M,MOVI_ENTR!D:D,D467))</f>
        <v/>
      </c>
      <c r="K467" s="183" t="str">
        <f>IF(CADA_PROD!C467="","",IFERROR($J467/SUM($J$6:$J$1006),""))</f>
        <v/>
      </c>
      <c r="L467" s="183" t="str">
        <f>IF(CADA_PROD!C467="","",IFERROR(H467/SUM($H$6:$H$1006)+P467,""))</f>
        <v/>
      </c>
      <c r="M467" s="182" t="str">
        <f>IF(CADA_PROD!$C467="","",IFERROR(SUMIFS(MOVI_ENTR!M:M,MOVI_ENTR!D:D,D467)/SUMIFS(MOVI_ENTR!I:I,MOVI_ENTR!D:D,D467),0))</f>
        <v/>
      </c>
      <c r="N467" s="184" t="str">
        <f>IF(CADA_PROD!C467="","",G467/E467)</f>
        <v/>
      </c>
      <c r="O467" s="21" t="str">
        <f t="shared" si="15"/>
        <v/>
      </c>
      <c r="P467" s="21">
        <v>4.6200000000000001E-4</v>
      </c>
    </row>
    <row r="468" spans="3:16" ht="30" customHeight="1">
      <c r="C468" s="178" t="str">
        <f>IF(CADA_PROD!C468="","",CADA_PROD!C468)</f>
        <v/>
      </c>
      <c r="D468" s="179" t="str">
        <f>IF(CADA_PROD!D468="","",CADA_PROD!D468)</f>
        <v/>
      </c>
      <c r="E468" s="180" t="str">
        <f>IF(CADA_PROD!E468="","",CADA_PROD!E468)</f>
        <v/>
      </c>
      <c r="F468" s="180" t="str">
        <f>IF(CADA_PROD!D468="","",SUMIFS(MOVI_ENTR!I:I,MOVI_ENTR!D:D,D468))</f>
        <v/>
      </c>
      <c r="G468" s="180" t="str">
        <f>IF(CADA_PROD!C468="","",SUMIFS(MOVI_SAID!H:H,MOVI_SAID!D:D,D468))</f>
        <v/>
      </c>
      <c r="H468" s="180" t="str">
        <f t="shared" si="16"/>
        <v/>
      </c>
      <c r="I468" s="179" t="str">
        <f>IF(CADA_PROD!C468="","",IFERROR(IF(H468&lt;=0,"Sem estoque",IF(H468/E468&lt;0.25,"Quase sem estoque",IF(H468/E468&lt;1.2,"Estoque baixo",IF(H468/E468&lt;2,"Estoque moderado","Estoque confortável")))),""))</f>
        <v/>
      </c>
      <c r="J468" s="182" t="str">
        <f>IF(CADA_PROD!C468="","",SUMIFS(MOVI_ENTR!M:M,MOVI_ENTR!D:D,D468))</f>
        <v/>
      </c>
      <c r="K468" s="183" t="str">
        <f>IF(CADA_PROD!C468="","",IFERROR($J468/SUM($J$6:$J$1006),""))</f>
        <v/>
      </c>
      <c r="L468" s="183" t="str">
        <f>IF(CADA_PROD!C468="","",IFERROR(H468/SUM($H$6:$H$1006)+P468,""))</f>
        <v/>
      </c>
      <c r="M468" s="182" t="str">
        <f>IF(CADA_PROD!$C468="","",IFERROR(SUMIFS(MOVI_ENTR!M:M,MOVI_ENTR!D:D,D468)/SUMIFS(MOVI_ENTR!I:I,MOVI_ENTR!D:D,D468),0))</f>
        <v/>
      </c>
      <c r="N468" s="184" t="str">
        <f>IF(CADA_PROD!C468="","",G468/E468)</f>
        <v/>
      </c>
      <c r="O468" s="21" t="str">
        <f t="shared" si="15"/>
        <v/>
      </c>
      <c r="P468" s="21">
        <v>4.6299999999999998E-4</v>
      </c>
    </row>
    <row r="469" spans="3:16" ht="30" customHeight="1">
      <c r="C469" s="178" t="str">
        <f>IF(CADA_PROD!C469="","",CADA_PROD!C469)</f>
        <v/>
      </c>
      <c r="D469" s="179" t="str">
        <f>IF(CADA_PROD!D469="","",CADA_PROD!D469)</f>
        <v/>
      </c>
      <c r="E469" s="180" t="str">
        <f>IF(CADA_PROD!E469="","",CADA_PROD!E469)</f>
        <v/>
      </c>
      <c r="F469" s="180" t="str">
        <f>IF(CADA_PROD!D469="","",SUMIFS(MOVI_ENTR!I:I,MOVI_ENTR!D:D,D469))</f>
        <v/>
      </c>
      <c r="G469" s="180" t="str">
        <f>IF(CADA_PROD!C469="","",SUMIFS(MOVI_SAID!H:H,MOVI_SAID!D:D,D469))</f>
        <v/>
      </c>
      <c r="H469" s="180" t="str">
        <f t="shared" si="16"/>
        <v/>
      </c>
      <c r="I469" s="179" t="str">
        <f>IF(CADA_PROD!C469="","",IFERROR(IF(H469&lt;=0,"Sem estoque",IF(H469/E469&lt;0.25,"Quase sem estoque",IF(H469/E469&lt;1.2,"Estoque baixo",IF(H469/E469&lt;2,"Estoque moderado","Estoque confortável")))),""))</f>
        <v/>
      </c>
      <c r="J469" s="182" t="str">
        <f>IF(CADA_PROD!C469="","",SUMIFS(MOVI_ENTR!M:M,MOVI_ENTR!D:D,D469))</f>
        <v/>
      </c>
      <c r="K469" s="183" t="str">
        <f>IF(CADA_PROD!C469="","",IFERROR($J469/SUM($J$6:$J$1006),""))</f>
        <v/>
      </c>
      <c r="L469" s="183" t="str">
        <f>IF(CADA_PROD!C469="","",IFERROR(H469/SUM($H$6:$H$1006)+P469,""))</f>
        <v/>
      </c>
      <c r="M469" s="182" t="str">
        <f>IF(CADA_PROD!$C469="","",IFERROR(SUMIFS(MOVI_ENTR!M:M,MOVI_ENTR!D:D,D469)/SUMIFS(MOVI_ENTR!I:I,MOVI_ENTR!D:D,D469),0))</f>
        <v/>
      </c>
      <c r="N469" s="184" t="str">
        <f>IF(CADA_PROD!C469="","",G469/E469)</f>
        <v/>
      </c>
      <c r="O469" s="21" t="str">
        <f t="shared" si="15"/>
        <v/>
      </c>
      <c r="P469" s="21">
        <v>4.64E-4</v>
      </c>
    </row>
    <row r="470" spans="3:16" ht="30" customHeight="1">
      <c r="C470" s="178" t="str">
        <f>IF(CADA_PROD!C470="","",CADA_PROD!C470)</f>
        <v/>
      </c>
      <c r="D470" s="179" t="str">
        <f>IF(CADA_PROD!D470="","",CADA_PROD!D470)</f>
        <v/>
      </c>
      <c r="E470" s="180" t="str">
        <f>IF(CADA_PROD!E470="","",CADA_PROD!E470)</f>
        <v/>
      </c>
      <c r="F470" s="180" t="str">
        <f>IF(CADA_PROD!D470="","",SUMIFS(MOVI_ENTR!I:I,MOVI_ENTR!D:D,D470))</f>
        <v/>
      </c>
      <c r="G470" s="180" t="str">
        <f>IF(CADA_PROD!C470="","",SUMIFS(MOVI_SAID!H:H,MOVI_SAID!D:D,D470))</f>
        <v/>
      </c>
      <c r="H470" s="180" t="str">
        <f t="shared" si="16"/>
        <v/>
      </c>
      <c r="I470" s="179" t="str">
        <f>IF(CADA_PROD!C470="","",IFERROR(IF(H470&lt;=0,"Sem estoque",IF(H470/E470&lt;0.25,"Quase sem estoque",IF(H470/E470&lt;1.2,"Estoque baixo",IF(H470/E470&lt;2,"Estoque moderado","Estoque confortável")))),""))</f>
        <v/>
      </c>
      <c r="J470" s="182" t="str">
        <f>IF(CADA_PROD!C470="","",SUMIFS(MOVI_ENTR!M:M,MOVI_ENTR!D:D,D470))</f>
        <v/>
      </c>
      <c r="K470" s="183" t="str">
        <f>IF(CADA_PROD!C470="","",IFERROR($J470/SUM($J$6:$J$1006),""))</f>
        <v/>
      </c>
      <c r="L470" s="183" t="str">
        <f>IF(CADA_PROD!C470="","",IFERROR(H470/SUM($H$6:$H$1006)+P470,""))</f>
        <v/>
      </c>
      <c r="M470" s="182" t="str">
        <f>IF(CADA_PROD!$C470="","",IFERROR(SUMIFS(MOVI_ENTR!M:M,MOVI_ENTR!D:D,D470)/SUMIFS(MOVI_ENTR!I:I,MOVI_ENTR!D:D,D470),0))</f>
        <v/>
      </c>
      <c r="N470" s="184" t="str">
        <f>IF(CADA_PROD!C470="","",G470/E470)</f>
        <v/>
      </c>
      <c r="O470" s="21" t="str">
        <f t="shared" si="15"/>
        <v/>
      </c>
      <c r="P470" s="21">
        <v>4.6500000000000003E-4</v>
      </c>
    </row>
    <row r="471" spans="3:16" ht="30" customHeight="1">
      <c r="C471" s="178" t="str">
        <f>IF(CADA_PROD!C471="","",CADA_PROD!C471)</f>
        <v/>
      </c>
      <c r="D471" s="179" t="str">
        <f>IF(CADA_PROD!D471="","",CADA_PROD!D471)</f>
        <v/>
      </c>
      <c r="E471" s="180" t="str">
        <f>IF(CADA_PROD!E471="","",CADA_PROD!E471)</f>
        <v/>
      </c>
      <c r="F471" s="180" t="str">
        <f>IF(CADA_PROD!D471="","",SUMIFS(MOVI_ENTR!I:I,MOVI_ENTR!D:D,D471))</f>
        <v/>
      </c>
      <c r="G471" s="180" t="str">
        <f>IF(CADA_PROD!C471="","",SUMIFS(MOVI_SAID!H:H,MOVI_SAID!D:D,D471))</f>
        <v/>
      </c>
      <c r="H471" s="180" t="str">
        <f t="shared" si="16"/>
        <v/>
      </c>
      <c r="I471" s="179" t="str">
        <f>IF(CADA_PROD!C471="","",IFERROR(IF(H471&lt;=0,"Sem estoque",IF(H471/E471&lt;0.25,"Quase sem estoque",IF(H471/E471&lt;1.2,"Estoque baixo",IF(H471/E471&lt;2,"Estoque moderado","Estoque confortável")))),""))</f>
        <v/>
      </c>
      <c r="J471" s="182" t="str">
        <f>IF(CADA_PROD!C471="","",SUMIFS(MOVI_ENTR!M:M,MOVI_ENTR!D:D,D471))</f>
        <v/>
      </c>
      <c r="K471" s="183" t="str">
        <f>IF(CADA_PROD!C471="","",IFERROR($J471/SUM($J$6:$J$1006),""))</f>
        <v/>
      </c>
      <c r="L471" s="183" t="str">
        <f>IF(CADA_PROD!C471="","",IFERROR(H471/SUM($H$6:$H$1006)+P471,""))</f>
        <v/>
      </c>
      <c r="M471" s="182" t="str">
        <f>IF(CADA_PROD!$C471="","",IFERROR(SUMIFS(MOVI_ENTR!M:M,MOVI_ENTR!D:D,D471)/SUMIFS(MOVI_ENTR!I:I,MOVI_ENTR!D:D,D471),0))</f>
        <v/>
      </c>
      <c r="N471" s="184" t="str">
        <f>IF(CADA_PROD!C471="","",G471/E471)</f>
        <v/>
      </c>
      <c r="O471" s="21" t="str">
        <f t="shared" si="15"/>
        <v/>
      </c>
      <c r="P471" s="21">
        <v>4.66E-4</v>
      </c>
    </row>
    <row r="472" spans="3:16" ht="30" customHeight="1">
      <c r="C472" s="178" t="str">
        <f>IF(CADA_PROD!C472="","",CADA_PROD!C472)</f>
        <v/>
      </c>
      <c r="D472" s="179" t="str">
        <f>IF(CADA_PROD!D472="","",CADA_PROD!D472)</f>
        <v/>
      </c>
      <c r="E472" s="180" t="str">
        <f>IF(CADA_PROD!E472="","",CADA_PROD!E472)</f>
        <v/>
      </c>
      <c r="F472" s="180" t="str">
        <f>IF(CADA_PROD!D472="","",SUMIFS(MOVI_ENTR!I:I,MOVI_ENTR!D:D,D472))</f>
        <v/>
      </c>
      <c r="G472" s="180" t="str">
        <f>IF(CADA_PROD!C472="","",SUMIFS(MOVI_SAID!H:H,MOVI_SAID!D:D,D472))</f>
        <v/>
      </c>
      <c r="H472" s="180" t="str">
        <f t="shared" si="16"/>
        <v/>
      </c>
      <c r="I472" s="179" t="str">
        <f>IF(CADA_PROD!C472="","",IFERROR(IF(H472&lt;=0,"Sem estoque",IF(H472/E472&lt;0.25,"Quase sem estoque",IF(H472/E472&lt;1.2,"Estoque baixo",IF(H472/E472&lt;2,"Estoque moderado","Estoque confortável")))),""))</f>
        <v/>
      </c>
      <c r="J472" s="182" t="str">
        <f>IF(CADA_PROD!C472="","",SUMIFS(MOVI_ENTR!M:M,MOVI_ENTR!D:D,D472))</f>
        <v/>
      </c>
      <c r="K472" s="183" t="str">
        <f>IF(CADA_PROD!C472="","",IFERROR($J472/SUM($J$6:$J$1006),""))</f>
        <v/>
      </c>
      <c r="L472" s="183" t="str">
        <f>IF(CADA_PROD!C472="","",IFERROR(H472/SUM($H$6:$H$1006)+P472,""))</f>
        <v/>
      </c>
      <c r="M472" s="182" t="str">
        <f>IF(CADA_PROD!$C472="","",IFERROR(SUMIFS(MOVI_ENTR!M:M,MOVI_ENTR!D:D,D472)/SUMIFS(MOVI_ENTR!I:I,MOVI_ENTR!D:D,D472),0))</f>
        <v/>
      </c>
      <c r="N472" s="184" t="str">
        <f>IF(CADA_PROD!C472="","",G472/E472)</f>
        <v/>
      </c>
      <c r="O472" s="21" t="str">
        <f t="shared" si="15"/>
        <v/>
      </c>
      <c r="P472" s="21">
        <v>4.6700000000000002E-4</v>
      </c>
    </row>
    <row r="473" spans="3:16" ht="30" customHeight="1">
      <c r="C473" s="178" t="str">
        <f>IF(CADA_PROD!C473="","",CADA_PROD!C473)</f>
        <v/>
      </c>
      <c r="D473" s="179" t="str">
        <f>IF(CADA_PROD!D473="","",CADA_PROD!D473)</f>
        <v/>
      </c>
      <c r="E473" s="180" t="str">
        <f>IF(CADA_PROD!E473="","",CADA_PROD!E473)</f>
        <v/>
      </c>
      <c r="F473" s="180" t="str">
        <f>IF(CADA_PROD!D473="","",SUMIFS(MOVI_ENTR!I:I,MOVI_ENTR!D:D,D473))</f>
        <v/>
      </c>
      <c r="G473" s="180" t="str">
        <f>IF(CADA_PROD!C473="","",SUMIFS(MOVI_SAID!H:H,MOVI_SAID!D:D,D473))</f>
        <v/>
      </c>
      <c r="H473" s="180" t="str">
        <f t="shared" si="16"/>
        <v/>
      </c>
      <c r="I473" s="179" t="str">
        <f>IF(CADA_PROD!C473="","",IFERROR(IF(H473&lt;=0,"Sem estoque",IF(H473/E473&lt;0.25,"Quase sem estoque",IF(H473/E473&lt;1.2,"Estoque baixo",IF(H473/E473&lt;2,"Estoque moderado","Estoque confortável")))),""))</f>
        <v/>
      </c>
      <c r="J473" s="182" t="str">
        <f>IF(CADA_PROD!C473="","",SUMIFS(MOVI_ENTR!M:M,MOVI_ENTR!D:D,D473))</f>
        <v/>
      </c>
      <c r="K473" s="183" t="str">
        <f>IF(CADA_PROD!C473="","",IFERROR($J473/SUM($J$6:$J$1006),""))</f>
        <v/>
      </c>
      <c r="L473" s="183" t="str">
        <f>IF(CADA_PROD!C473="","",IFERROR(H473/SUM($H$6:$H$1006)+P473,""))</f>
        <v/>
      </c>
      <c r="M473" s="182" t="str">
        <f>IF(CADA_PROD!$C473="","",IFERROR(SUMIFS(MOVI_ENTR!M:M,MOVI_ENTR!D:D,D473)/SUMIFS(MOVI_ENTR!I:I,MOVI_ENTR!D:D,D473),0))</f>
        <v/>
      </c>
      <c r="N473" s="184" t="str">
        <f>IF(CADA_PROD!C473="","",G473/E473)</f>
        <v/>
      </c>
      <c r="O473" s="21" t="str">
        <f t="shared" si="15"/>
        <v/>
      </c>
      <c r="P473" s="21">
        <v>4.6799999999999999E-4</v>
      </c>
    </row>
    <row r="474" spans="3:16" ht="30" customHeight="1">
      <c r="C474" s="178" t="str">
        <f>IF(CADA_PROD!C474="","",CADA_PROD!C474)</f>
        <v/>
      </c>
      <c r="D474" s="179" t="str">
        <f>IF(CADA_PROD!D474="","",CADA_PROD!D474)</f>
        <v/>
      </c>
      <c r="E474" s="180" t="str">
        <f>IF(CADA_PROD!E474="","",CADA_PROD!E474)</f>
        <v/>
      </c>
      <c r="F474" s="180" t="str">
        <f>IF(CADA_PROD!D474="","",SUMIFS(MOVI_ENTR!I:I,MOVI_ENTR!D:D,D474))</f>
        <v/>
      </c>
      <c r="G474" s="180" t="str">
        <f>IF(CADA_PROD!C474="","",SUMIFS(MOVI_SAID!H:H,MOVI_SAID!D:D,D474))</f>
        <v/>
      </c>
      <c r="H474" s="180" t="str">
        <f t="shared" si="16"/>
        <v/>
      </c>
      <c r="I474" s="179" t="str">
        <f>IF(CADA_PROD!C474="","",IFERROR(IF(H474&lt;=0,"Sem estoque",IF(H474/E474&lt;0.25,"Quase sem estoque",IF(H474/E474&lt;1.2,"Estoque baixo",IF(H474/E474&lt;2,"Estoque moderado","Estoque confortável")))),""))</f>
        <v/>
      </c>
      <c r="J474" s="182" t="str">
        <f>IF(CADA_PROD!C474="","",SUMIFS(MOVI_ENTR!M:M,MOVI_ENTR!D:D,D474))</f>
        <v/>
      </c>
      <c r="K474" s="183" t="str">
        <f>IF(CADA_PROD!C474="","",IFERROR($J474/SUM($J$6:$J$1006),""))</f>
        <v/>
      </c>
      <c r="L474" s="183" t="str">
        <f>IF(CADA_PROD!C474="","",IFERROR(H474/SUM($H$6:$H$1006)+P474,""))</f>
        <v/>
      </c>
      <c r="M474" s="182" t="str">
        <f>IF(CADA_PROD!$C474="","",IFERROR(SUMIFS(MOVI_ENTR!M:M,MOVI_ENTR!D:D,D474)/SUMIFS(MOVI_ENTR!I:I,MOVI_ENTR!D:D,D474),0))</f>
        <v/>
      </c>
      <c r="N474" s="184" t="str">
        <f>IF(CADA_PROD!C474="","",G474/E474)</f>
        <v/>
      </c>
      <c r="O474" s="21" t="str">
        <f t="shared" si="15"/>
        <v/>
      </c>
      <c r="P474" s="21">
        <v>4.6900000000000002E-4</v>
      </c>
    </row>
    <row r="475" spans="3:16" ht="30" customHeight="1">
      <c r="C475" s="178" t="str">
        <f>IF(CADA_PROD!C475="","",CADA_PROD!C475)</f>
        <v/>
      </c>
      <c r="D475" s="179" t="str">
        <f>IF(CADA_PROD!D475="","",CADA_PROD!D475)</f>
        <v/>
      </c>
      <c r="E475" s="180" t="str">
        <f>IF(CADA_PROD!E475="","",CADA_PROD!E475)</f>
        <v/>
      </c>
      <c r="F475" s="180" t="str">
        <f>IF(CADA_PROD!D475="","",SUMIFS(MOVI_ENTR!I:I,MOVI_ENTR!D:D,D475))</f>
        <v/>
      </c>
      <c r="G475" s="180" t="str">
        <f>IF(CADA_PROD!C475="","",SUMIFS(MOVI_SAID!H:H,MOVI_SAID!D:D,D475))</f>
        <v/>
      </c>
      <c r="H475" s="180" t="str">
        <f t="shared" si="16"/>
        <v/>
      </c>
      <c r="I475" s="179" t="str">
        <f>IF(CADA_PROD!C475="","",IFERROR(IF(H475&lt;=0,"Sem estoque",IF(H475/E475&lt;0.25,"Quase sem estoque",IF(H475/E475&lt;1.2,"Estoque baixo",IF(H475/E475&lt;2,"Estoque moderado","Estoque confortável")))),""))</f>
        <v/>
      </c>
      <c r="J475" s="182" t="str">
        <f>IF(CADA_PROD!C475="","",SUMIFS(MOVI_ENTR!M:M,MOVI_ENTR!D:D,D475))</f>
        <v/>
      </c>
      <c r="K475" s="183" t="str">
        <f>IF(CADA_PROD!C475="","",IFERROR($J475/SUM($J$6:$J$1006),""))</f>
        <v/>
      </c>
      <c r="L475" s="183" t="str">
        <f>IF(CADA_PROD!C475="","",IFERROR(H475/SUM($H$6:$H$1006)+P475,""))</f>
        <v/>
      </c>
      <c r="M475" s="182" t="str">
        <f>IF(CADA_PROD!$C475="","",IFERROR(SUMIFS(MOVI_ENTR!M:M,MOVI_ENTR!D:D,D475)/SUMIFS(MOVI_ENTR!I:I,MOVI_ENTR!D:D,D475),0))</f>
        <v/>
      </c>
      <c r="N475" s="184" t="str">
        <f>IF(CADA_PROD!C475="","",G475/E475)</f>
        <v/>
      </c>
      <c r="O475" s="21" t="str">
        <f t="shared" si="15"/>
        <v/>
      </c>
      <c r="P475" s="21">
        <v>4.6999999999999999E-4</v>
      </c>
    </row>
    <row r="476" spans="3:16" ht="30" customHeight="1">
      <c r="C476" s="178" t="str">
        <f>IF(CADA_PROD!C476="","",CADA_PROD!C476)</f>
        <v/>
      </c>
      <c r="D476" s="179" t="str">
        <f>IF(CADA_PROD!D476="","",CADA_PROD!D476)</f>
        <v/>
      </c>
      <c r="E476" s="180" t="str">
        <f>IF(CADA_PROD!E476="","",CADA_PROD!E476)</f>
        <v/>
      </c>
      <c r="F476" s="180" t="str">
        <f>IF(CADA_PROD!D476="","",SUMIFS(MOVI_ENTR!I:I,MOVI_ENTR!D:D,D476))</f>
        <v/>
      </c>
      <c r="G476" s="180" t="str">
        <f>IF(CADA_PROD!C476="","",SUMIFS(MOVI_SAID!H:H,MOVI_SAID!D:D,D476))</f>
        <v/>
      </c>
      <c r="H476" s="180" t="str">
        <f t="shared" si="16"/>
        <v/>
      </c>
      <c r="I476" s="179" t="str">
        <f>IF(CADA_PROD!C476="","",IFERROR(IF(H476&lt;=0,"Sem estoque",IF(H476/E476&lt;0.25,"Quase sem estoque",IF(H476/E476&lt;1.2,"Estoque baixo",IF(H476/E476&lt;2,"Estoque moderado","Estoque confortável")))),""))</f>
        <v/>
      </c>
      <c r="J476" s="182" t="str">
        <f>IF(CADA_PROD!C476="","",SUMIFS(MOVI_ENTR!M:M,MOVI_ENTR!D:D,D476))</f>
        <v/>
      </c>
      <c r="K476" s="183" t="str">
        <f>IF(CADA_PROD!C476="","",IFERROR($J476/SUM($J$6:$J$1006),""))</f>
        <v/>
      </c>
      <c r="L476" s="183" t="str">
        <f>IF(CADA_PROD!C476="","",IFERROR(H476/SUM($H$6:$H$1006)+P476,""))</f>
        <v/>
      </c>
      <c r="M476" s="182" t="str">
        <f>IF(CADA_PROD!$C476="","",IFERROR(SUMIFS(MOVI_ENTR!M:M,MOVI_ENTR!D:D,D476)/SUMIFS(MOVI_ENTR!I:I,MOVI_ENTR!D:D,D476),0))</f>
        <v/>
      </c>
      <c r="N476" s="184" t="str">
        <f>IF(CADA_PROD!C476="","",G476/E476)</f>
        <v/>
      </c>
      <c r="O476" s="21" t="str">
        <f t="shared" si="15"/>
        <v/>
      </c>
      <c r="P476" s="21">
        <v>4.7100000000000001E-4</v>
      </c>
    </row>
    <row r="477" spans="3:16" ht="30" customHeight="1">
      <c r="C477" s="178" t="str">
        <f>IF(CADA_PROD!C477="","",CADA_PROD!C477)</f>
        <v/>
      </c>
      <c r="D477" s="179" t="str">
        <f>IF(CADA_PROD!D477="","",CADA_PROD!D477)</f>
        <v/>
      </c>
      <c r="E477" s="180" t="str">
        <f>IF(CADA_PROD!E477="","",CADA_PROD!E477)</f>
        <v/>
      </c>
      <c r="F477" s="180" t="str">
        <f>IF(CADA_PROD!D477="","",SUMIFS(MOVI_ENTR!I:I,MOVI_ENTR!D:D,D477))</f>
        <v/>
      </c>
      <c r="G477" s="180" t="str">
        <f>IF(CADA_PROD!C477="","",SUMIFS(MOVI_SAID!H:H,MOVI_SAID!D:D,D477))</f>
        <v/>
      </c>
      <c r="H477" s="180" t="str">
        <f t="shared" si="16"/>
        <v/>
      </c>
      <c r="I477" s="179" t="str">
        <f>IF(CADA_PROD!C477="","",IFERROR(IF(H477&lt;=0,"Sem estoque",IF(H477/E477&lt;0.25,"Quase sem estoque",IF(H477/E477&lt;1.2,"Estoque baixo",IF(H477/E477&lt;2,"Estoque moderado","Estoque confortável")))),""))</f>
        <v/>
      </c>
      <c r="J477" s="182" t="str">
        <f>IF(CADA_PROD!C477="","",SUMIFS(MOVI_ENTR!M:M,MOVI_ENTR!D:D,D477))</f>
        <v/>
      </c>
      <c r="K477" s="183" t="str">
        <f>IF(CADA_PROD!C477="","",IFERROR($J477/SUM($J$6:$J$1006),""))</f>
        <v/>
      </c>
      <c r="L477" s="183" t="str">
        <f>IF(CADA_PROD!C477="","",IFERROR(H477/SUM($H$6:$H$1006)+P477,""))</f>
        <v/>
      </c>
      <c r="M477" s="182" t="str">
        <f>IF(CADA_PROD!$C477="","",IFERROR(SUMIFS(MOVI_ENTR!M:M,MOVI_ENTR!D:D,D477)/SUMIFS(MOVI_ENTR!I:I,MOVI_ENTR!D:D,D477),0))</f>
        <v/>
      </c>
      <c r="N477" s="184" t="str">
        <f>IF(CADA_PROD!C477="","",G477/E477)</f>
        <v/>
      </c>
      <c r="O477" s="21" t="str">
        <f t="shared" si="15"/>
        <v/>
      </c>
      <c r="P477" s="21">
        <v>4.7199999999999998E-4</v>
      </c>
    </row>
    <row r="478" spans="3:16" ht="30" customHeight="1">
      <c r="C478" s="178" t="str">
        <f>IF(CADA_PROD!C478="","",CADA_PROD!C478)</f>
        <v/>
      </c>
      <c r="D478" s="179" t="str">
        <f>IF(CADA_PROD!D478="","",CADA_PROD!D478)</f>
        <v/>
      </c>
      <c r="E478" s="180" t="str">
        <f>IF(CADA_PROD!E478="","",CADA_PROD!E478)</f>
        <v/>
      </c>
      <c r="F478" s="180" t="str">
        <f>IF(CADA_PROD!D478="","",SUMIFS(MOVI_ENTR!I:I,MOVI_ENTR!D:D,D478))</f>
        <v/>
      </c>
      <c r="G478" s="180" t="str">
        <f>IF(CADA_PROD!C478="","",SUMIFS(MOVI_SAID!H:H,MOVI_SAID!D:D,D478))</f>
        <v/>
      </c>
      <c r="H478" s="180" t="str">
        <f t="shared" si="16"/>
        <v/>
      </c>
      <c r="I478" s="179" t="str">
        <f>IF(CADA_PROD!C478="","",IFERROR(IF(H478&lt;=0,"Sem estoque",IF(H478/E478&lt;0.25,"Quase sem estoque",IF(H478/E478&lt;1.2,"Estoque baixo",IF(H478/E478&lt;2,"Estoque moderado","Estoque confortável")))),""))</f>
        <v/>
      </c>
      <c r="J478" s="182" t="str">
        <f>IF(CADA_PROD!C478="","",SUMIFS(MOVI_ENTR!M:M,MOVI_ENTR!D:D,D478))</f>
        <v/>
      </c>
      <c r="K478" s="183" t="str">
        <f>IF(CADA_PROD!C478="","",IFERROR($J478/SUM($J$6:$J$1006),""))</f>
        <v/>
      </c>
      <c r="L478" s="183" t="str">
        <f>IF(CADA_PROD!C478="","",IFERROR(H478/SUM($H$6:$H$1006)+P478,""))</f>
        <v/>
      </c>
      <c r="M478" s="182" t="str">
        <f>IF(CADA_PROD!$C478="","",IFERROR(SUMIFS(MOVI_ENTR!M:M,MOVI_ENTR!D:D,D478)/SUMIFS(MOVI_ENTR!I:I,MOVI_ENTR!D:D,D478),0))</f>
        <v/>
      </c>
      <c r="N478" s="184" t="str">
        <f>IF(CADA_PROD!C478="","",G478/E478)</f>
        <v/>
      </c>
      <c r="O478" s="21" t="str">
        <f t="shared" si="15"/>
        <v/>
      </c>
      <c r="P478" s="21">
        <v>4.73E-4</v>
      </c>
    </row>
    <row r="479" spans="3:16" ht="30" customHeight="1">
      <c r="C479" s="178" t="str">
        <f>IF(CADA_PROD!C479="","",CADA_PROD!C479)</f>
        <v/>
      </c>
      <c r="D479" s="179" t="str">
        <f>IF(CADA_PROD!D479="","",CADA_PROD!D479)</f>
        <v/>
      </c>
      <c r="E479" s="180" t="str">
        <f>IF(CADA_PROD!E479="","",CADA_PROD!E479)</f>
        <v/>
      </c>
      <c r="F479" s="180" t="str">
        <f>IF(CADA_PROD!D479="","",SUMIFS(MOVI_ENTR!I:I,MOVI_ENTR!D:D,D479))</f>
        <v/>
      </c>
      <c r="G479" s="180" t="str">
        <f>IF(CADA_PROD!C479="","",SUMIFS(MOVI_SAID!H:H,MOVI_SAID!D:D,D479))</f>
        <v/>
      </c>
      <c r="H479" s="180" t="str">
        <f t="shared" si="16"/>
        <v/>
      </c>
      <c r="I479" s="179" t="str">
        <f>IF(CADA_PROD!C479="","",IFERROR(IF(H479&lt;=0,"Sem estoque",IF(H479/E479&lt;0.25,"Quase sem estoque",IF(H479/E479&lt;1.2,"Estoque baixo",IF(H479/E479&lt;2,"Estoque moderado","Estoque confortável")))),""))</f>
        <v/>
      </c>
      <c r="J479" s="182" t="str">
        <f>IF(CADA_PROD!C479="","",SUMIFS(MOVI_ENTR!M:M,MOVI_ENTR!D:D,D479))</f>
        <v/>
      </c>
      <c r="K479" s="183" t="str">
        <f>IF(CADA_PROD!C479="","",IFERROR($J479/SUM($J$6:$J$1006),""))</f>
        <v/>
      </c>
      <c r="L479" s="183" t="str">
        <f>IF(CADA_PROD!C479="","",IFERROR(H479/SUM($H$6:$H$1006)+P479,""))</f>
        <v/>
      </c>
      <c r="M479" s="182" t="str">
        <f>IF(CADA_PROD!$C479="","",IFERROR(SUMIFS(MOVI_ENTR!M:M,MOVI_ENTR!D:D,D479)/SUMIFS(MOVI_ENTR!I:I,MOVI_ENTR!D:D,D479),0))</f>
        <v/>
      </c>
      <c r="N479" s="184" t="str">
        <f>IF(CADA_PROD!C479="","",G479/E479)</f>
        <v/>
      </c>
      <c r="O479" s="21" t="str">
        <f t="shared" si="15"/>
        <v/>
      </c>
      <c r="P479" s="21">
        <v>4.7399999999999997E-4</v>
      </c>
    </row>
    <row r="480" spans="3:16" ht="30" customHeight="1">
      <c r="C480" s="178" t="str">
        <f>IF(CADA_PROD!C480="","",CADA_PROD!C480)</f>
        <v/>
      </c>
      <c r="D480" s="179" t="str">
        <f>IF(CADA_PROD!D480="","",CADA_PROD!D480)</f>
        <v/>
      </c>
      <c r="E480" s="180" t="str">
        <f>IF(CADA_PROD!E480="","",CADA_PROD!E480)</f>
        <v/>
      </c>
      <c r="F480" s="180" t="str">
        <f>IF(CADA_PROD!D480="","",SUMIFS(MOVI_ENTR!I:I,MOVI_ENTR!D:D,D480))</f>
        <v/>
      </c>
      <c r="G480" s="180" t="str">
        <f>IF(CADA_PROD!C480="","",SUMIFS(MOVI_SAID!H:H,MOVI_SAID!D:D,D480))</f>
        <v/>
      </c>
      <c r="H480" s="180" t="str">
        <f t="shared" si="16"/>
        <v/>
      </c>
      <c r="I480" s="179" t="str">
        <f>IF(CADA_PROD!C480="","",IFERROR(IF(H480&lt;=0,"Sem estoque",IF(H480/E480&lt;0.25,"Quase sem estoque",IF(H480/E480&lt;1.2,"Estoque baixo",IF(H480/E480&lt;2,"Estoque moderado","Estoque confortável")))),""))</f>
        <v/>
      </c>
      <c r="J480" s="182" t="str">
        <f>IF(CADA_PROD!C480="","",SUMIFS(MOVI_ENTR!M:M,MOVI_ENTR!D:D,D480))</f>
        <v/>
      </c>
      <c r="K480" s="183" t="str">
        <f>IF(CADA_PROD!C480="","",IFERROR($J480/SUM($J$6:$J$1006),""))</f>
        <v/>
      </c>
      <c r="L480" s="183" t="str">
        <f>IF(CADA_PROD!C480="","",IFERROR(H480/SUM($H$6:$H$1006)+P480,""))</f>
        <v/>
      </c>
      <c r="M480" s="182" t="str">
        <f>IF(CADA_PROD!$C480="","",IFERROR(SUMIFS(MOVI_ENTR!M:M,MOVI_ENTR!D:D,D480)/SUMIFS(MOVI_ENTR!I:I,MOVI_ENTR!D:D,D480),0))</f>
        <v/>
      </c>
      <c r="N480" s="184" t="str">
        <f>IF(CADA_PROD!C480="","",G480/E480)</f>
        <v/>
      </c>
      <c r="O480" s="21" t="str">
        <f t="shared" si="15"/>
        <v/>
      </c>
      <c r="P480" s="21">
        <v>4.75E-4</v>
      </c>
    </row>
    <row r="481" spans="3:16" ht="30" customHeight="1">
      <c r="C481" s="178" t="str">
        <f>IF(CADA_PROD!C481="","",CADA_PROD!C481)</f>
        <v/>
      </c>
      <c r="D481" s="179" t="str">
        <f>IF(CADA_PROD!D481="","",CADA_PROD!D481)</f>
        <v/>
      </c>
      <c r="E481" s="180" t="str">
        <f>IF(CADA_PROD!E481="","",CADA_PROD!E481)</f>
        <v/>
      </c>
      <c r="F481" s="180" t="str">
        <f>IF(CADA_PROD!D481="","",SUMIFS(MOVI_ENTR!I:I,MOVI_ENTR!D:D,D481))</f>
        <v/>
      </c>
      <c r="G481" s="180" t="str">
        <f>IF(CADA_PROD!C481="","",SUMIFS(MOVI_SAID!H:H,MOVI_SAID!D:D,D481))</f>
        <v/>
      </c>
      <c r="H481" s="180" t="str">
        <f t="shared" si="16"/>
        <v/>
      </c>
      <c r="I481" s="179" t="str">
        <f>IF(CADA_PROD!C481="","",IFERROR(IF(H481&lt;=0,"Sem estoque",IF(H481/E481&lt;0.25,"Quase sem estoque",IF(H481/E481&lt;1.2,"Estoque baixo",IF(H481/E481&lt;2,"Estoque moderado","Estoque confortável")))),""))</f>
        <v/>
      </c>
      <c r="J481" s="182" t="str">
        <f>IF(CADA_PROD!C481="","",SUMIFS(MOVI_ENTR!M:M,MOVI_ENTR!D:D,D481))</f>
        <v/>
      </c>
      <c r="K481" s="183" t="str">
        <f>IF(CADA_PROD!C481="","",IFERROR($J481/SUM($J$6:$J$1006),""))</f>
        <v/>
      </c>
      <c r="L481" s="183" t="str">
        <f>IF(CADA_PROD!C481="","",IFERROR(H481/SUM($H$6:$H$1006)+P481,""))</f>
        <v/>
      </c>
      <c r="M481" s="182" t="str">
        <f>IF(CADA_PROD!$C481="","",IFERROR(SUMIFS(MOVI_ENTR!M:M,MOVI_ENTR!D:D,D481)/SUMIFS(MOVI_ENTR!I:I,MOVI_ENTR!D:D,D481),0))</f>
        <v/>
      </c>
      <c r="N481" s="184" t="str">
        <f>IF(CADA_PROD!C481="","",G481/E481)</f>
        <v/>
      </c>
      <c r="O481" s="21" t="str">
        <f t="shared" si="15"/>
        <v/>
      </c>
      <c r="P481" s="21">
        <v>4.7600000000000002E-4</v>
      </c>
    </row>
    <row r="482" spans="3:16" ht="30" customHeight="1">
      <c r="C482" s="178" t="str">
        <f>IF(CADA_PROD!C482="","",CADA_PROD!C482)</f>
        <v/>
      </c>
      <c r="D482" s="179" t="str">
        <f>IF(CADA_PROD!D482="","",CADA_PROD!D482)</f>
        <v/>
      </c>
      <c r="E482" s="180" t="str">
        <f>IF(CADA_PROD!E482="","",CADA_PROD!E482)</f>
        <v/>
      </c>
      <c r="F482" s="180" t="str">
        <f>IF(CADA_PROD!D482="","",SUMIFS(MOVI_ENTR!I:I,MOVI_ENTR!D:D,D482))</f>
        <v/>
      </c>
      <c r="G482" s="180" t="str">
        <f>IF(CADA_PROD!C482="","",SUMIFS(MOVI_SAID!H:H,MOVI_SAID!D:D,D482))</f>
        <v/>
      </c>
      <c r="H482" s="180" t="str">
        <f t="shared" si="16"/>
        <v/>
      </c>
      <c r="I482" s="179" t="str">
        <f>IF(CADA_PROD!C482="","",IFERROR(IF(H482&lt;=0,"Sem estoque",IF(H482/E482&lt;0.25,"Quase sem estoque",IF(H482/E482&lt;1.2,"Estoque baixo",IF(H482/E482&lt;2,"Estoque moderado","Estoque confortável")))),""))</f>
        <v/>
      </c>
      <c r="J482" s="182" t="str">
        <f>IF(CADA_PROD!C482="","",SUMIFS(MOVI_ENTR!M:M,MOVI_ENTR!D:D,D482))</f>
        <v/>
      </c>
      <c r="K482" s="183" t="str">
        <f>IF(CADA_PROD!C482="","",IFERROR($J482/SUM($J$6:$J$1006),""))</f>
        <v/>
      </c>
      <c r="L482" s="183" t="str">
        <f>IF(CADA_PROD!C482="","",IFERROR(H482/SUM($H$6:$H$1006)+P482,""))</f>
        <v/>
      </c>
      <c r="M482" s="182" t="str">
        <f>IF(CADA_PROD!$C482="","",IFERROR(SUMIFS(MOVI_ENTR!M:M,MOVI_ENTR!D:D,D482)/SUMIFS(MOVI_ENTR!I:I,MOVI_ENTR!D:D,D482),0))</f>
        <v/>
      </c>
      <c r="N482" s="184" t="str">
        <f>IF(CADA_PROD!C482="","",G482/E482)</f>
        <v/>
      </c>
      <c r="O482" s="21" t="str">
        <f t="shared" si="15"/>
        <v/>
      </c>
      <c r="P482" s="21">
        <v>4.7699999999999999E-4</v>
      </c>
    </row>
    <row r="483" spans="3:16" ht="30" customHeight="1">
      <c r="C483" s="178" t="str">
        <f>IF(CADA_PROD!C483="","",CADA_PROD!C483)</f>
        <v/>
      </c>
      <c r="D483" s="179" t="str">
        <f>IF(CADA_PROD!D483="","",CADA_PROD!D483)</f>
        <v/>
      </c>
      <c r="E483" s="180" t="str">
        <f>IF(CADA_PROD!E483="","",CADA_PROD!E483)</f>
        <v/>
      </c>
      <c r="F483" s="180" t="str">
        <f>IF(CADA_PROD!D483="","",SUMIFS(MOVI_ENTR!I:I,MOVI_ENTR!D:D,D483))</f>
        <v/>
      </c>
      <c r="G483" s="180" t="str">
        <f>IF(CADA_PROD!C483="","",SUMIFS(MOVI_SAID!H:H,MOVI_SAID!D:D,D483))</f>
        <v/>
      </c>
      <c r="H483" s="180" t="str">
        <f t="shared" si="16"/>
        <v/>
      </c>
      <c r="I483" s="179" t="str">
        <f>IF(CADA_PROD!C483="","",IFERROR(IF(H483&lt;=0,"Sem estoque",IF(H483/E483&lt;0.25,"Quase sem estoque",IF(H483/E483&lt;1.2,"Estoque baixo",IF(H483/E483&lt;2,"Estoque moderado","Estoque confortável")))),""))</f>
        <v/>
      </c>
      <c r="J483" s="182" t="str">
        <f>IF(CADA_PROD!C483="","",SUMIFS(MOVI_ENTR!M:M,MOVI_ENTR!D:D,D483))</f>
        <v/>
      </c>
      <c r="K483" s="183" t="str">
        <f>IF(CADA_PROD!C483="","",IFERROR($J483/SUM($J$6:$J$1006),""))</f>
        <v/>
      </c>
      <c r="L483" s="183" t="str">
        <f>IF(CADA_PROD!C483="","",IFERROR(H483/SUM($H$6:$H$1006)+P483,""))</f>
        <v/>
      </c>
      <c r="M483" s="182" t="str">
        <f>IF(CADA_PROD!$C483="","",IFERROR(SUMIFS(MOVI_ENTR!M:M,MOVI_ENTR!D:D,D483)/SUMIFS(MOVI_ENTR!I:I,MOVI_ENTR!D:D,D483),0))</f>
        <v/>
      </c>
      <c r="N483" s="184" t="str">
        <f>IF(CADA_PROD!C483="","",G483/E483)</f>
        <v/>
      </c>
      <c r="O483" s="21" t="str">
        <f t="shared" si="15"/>
        <v/>
      </c>
      <c r="P483" s="21">
        <v>4.7800000000000002E-4</v>
      </c>
    </row>
    <row r="484" spans="3:16" ht="30" customHeight="1">
      <c r="C484" s="178" t="str">
        <f>IF(CADA_PROD!C484="","",CADA_PROD!C484)</f>
        <v/>
      </c>
      <c r="D484" s="179" t="str">
        <f>IF(CADA_PROD!D484="","",CADA_PROD!D484)</f>
        <v/>
      </c>
      <c r="E484" s="180" t="str">
        <f>IF(CADA_PROD!E484="","",CADA_PROD!E484)</f>
        <v/>
      </c>
      <c r="F484" s="180" t="str">
        <f>IF(CADA_PROD!D484="","",SUMIFS(MOVI_ENTR!I:I,MOVI_ENTR!D:D,D484))</f>
        <v/>
      </c>
      <c r="G484" s="180" t="str">
        <f>IF(CADA_PROD!C484="","",SUMIFS(MOVI_SAID!H:H,MOVI_SAID!D:D,D484))</f>
        <v/>
      </c>
      <c r="H484" s="180" t="str">
        <f t="shared" si="16"/>
        <v/>
      </c>
      <c r="I484" s="179" t="str">
        <f>IF(CADA_PROD!C484="","",IFERROR(IF(H484&lt;=0,"Sem estoque",IF(H484/E484&lt;0.25,"Quase sem estoque",IF(H484/E484&lt;1.2,"Estoque baixo",IF(H484/E484&lt;2,"Estoque moderado","Estoque confortável")))),""))</f>
        <v/>
      </c>
      <c r="J484" s="182" t="str">
        <f>IF(CADA_PROD!C484="","",SUMIFS(MOVI_ENTR!M:M,MOVI_ENTR!D:D,D484))</f>
        <v/>
      </c>
      <c r="K484" s="183" t="str">
        <f>IF(CADA_PROD!C484="","",IFERROR($J484/SUM($J$6:$J$1006),""))</f>
        <v/>
      </c>
      <c r="L484" s="183" t="str">
        <f>IF(CADA_PROD!C484="","",IFERROR(H484/SUM($H$6:$H$1006)+P484,""))</f>
        <v/>
      </c>
      <c r="M484" s="182" t="str">
        <f>IF(CADA_PROD!$C484="","",IFERROR(SUMIFS(MOVI_ENTR!M:M,MOVI_ENTR!D:D,D484)/SUMIFS(MOVI_ENTR!I:I,MOVI_ENTR!D:D,D484),0))</f>
        <v/>
      </c>
      <c r="N484" s="184" t="str">
        <f>IF(CADA_PROD!C484="","",G484/E484)</f>
        <v/>
      </c>
      <c r="O484" s="21" t="str">
        <f t="shared" si="15"/>
        <v/>
      </c>
      <c r="P484" s="21">
        <v>4.7899999999999999E-4</v>
      </c>
    </row>
    <row r="485" spans="3:16" ht="30" customHeight="1">
      <c r="C485" s="178" t="str">
        <f>IF(CADA_PROD!C485="","",CADA_PROD!C485)</f>
        <v/>
      </c>
      <c r="D485" s="179" t="str">
        <f>IF(CADA_PROD!D485="","",CADA_PROD!D485)</f>
        <v/>
      </c>
      <c r="E485" s="180" t="str">
        <f>IF(CADA_PROD!E485="","",CADA_PROD!E485)</f>
        <v/>
      </c>
      <c r="F485" s="180" t="str">
        <f>IF(CADA_PROD!D485="","",SUMIFS(MOVI_ENTR!I:I,MOVI_ENTR!D:D,D485))</f>
        <v/>
      </c>
      <c r="G485" s="180" t="str">
        <f>IF(CADA_PROD!C485="","",SUMIFS(MOVI_SAID!H:H,MOVI_SAID!D:D,D485))</f>
        <v/>
      </c>
      <c r="H485" s="180" t="str">
        <f t="shared" si="16"/>
        <v/>
      </c>
      <c r="I485" s="179" t="str">
        <f>IF(CADA_PROD!C485="","",IFERROR(IF(H485&lt;=0,"Sem estoque",IF(H485/E485&lt;0.25,"Quase sem estoque",IF(H485/E485&lt;1.2,"Estoque baixo",IF(H485/E485&lt;2,"Estoque moderado","Estoque confortável")))),""))</f>
        <v/>
      </c>
      <c r="J485" s="182" t="str">
        <f>IF(CADA_PROD!C485="","",SUMIFS(MOVI_ENTR!M:M,MOVI_ENTR!D:D,D485))</f>
        <v/>
      </c>
      <c r="K485" s="183" t="str">
        <f>IF(CADA_PROD!C485="","",IFERROR($J485/SUM($J$6:$J$1006),""))</f>
        <v/>
      </c>
      <c r="L485" s="183" t="str">
        <f>IF(CADA_PROD!C485="","",IFERROR(H485/SUM($H$6:$H$1006)+P485,""))</f>
        <v/>
      </c>
      <c r="M485" s="182" t="str">
        <f>IF(CADA_PROD!$C485="","",IFERROR(SUMIFS(MOVI_ENTR!M:M,MOVI_ENTR!D:D,D485)/SUMIFS(MOVI_ENTR!I:I,MOVI_ENTR!D:D,D485),0))</f>
        <v/>
      </c>
      <c r="N485" s="184" t="str">
        <f>IF(CADA_PROD!C485="","",G485/E485)</f>
        <v/>
      </c>
      <c r="O485" s="21" t="str">
        <f t="shared" si="15"/>
        <v/>
      </c>
      <c r="P485" s="21">
        <v>4.8000000000000001E-4</v>
      </c>
    </row>
    <row r="486" spans="3:16" ht="30" customHeight="1">
      <c r="C486" s="178" t="str">
        <f>IF(CADA_PROD!C486="","",CADA_PROD!C486)</f>
        <v/>
      </c>
      <c r="D486" s="179" t="str">
        <f>IF(CADA_PROD!D486="","",CADA_PROD!D486)</f>
        <v/>
      </c>
      <c r="E486" s="180" t="str">
        <f>IF(CADA_PROD!E486="","",CADA_PROD!E486)</f>
        <v/>
      </c>
      <c r="F486" s="180" t="str">
        <f>IF(CADA_PROD!D486="","",SUMIFS(MOVI_ENTR!I:I,MOVI_ENTR!D:D,D486))</f>
        <v/>
      </c>
      <c r="G486" s="180" t="str">
        <f>IF(CADA_PROD!C486="","",SUMIFS(MOVI_SAID!H:H,MOVI_SAID!D:D,D486))</f>
        <v/>
      </c>
      <c r="H486" s="180" t="str">
        <f t="shared" si="16"/>
        <v/>
      </c>
      <c r="I486" s="179" t="str">
        <f>IF(CADA_PROD!C486="","",IFERROR(IF(H486&lt;=0,"Sem estoque",IF(H486/E486&lt;0.25,"Quase sem estoque",IF(H486/E486&lt;1.2,"Estoque baixo",IF(H486/E486&lt;2,"Estoque moderado","Estoque confortável")))),""))</f>
        <v/>
      </c>
      <c r="J486" s="182" t="str">
        <f>IF(CADA_PROD!C486="","",SUMIFS(MOVI_ENTR!M:M,MOVI_ENTR!D:D,D486))</f>
        <v/>
      </c>
      <c r="K486" s="183" t="str">
        <f>IF(CADA_PROD!C486="","",IFERROR($J486/SUM($J$6:$J$1006),""))</f>
        <v/>
      </c>
      <c r="L486" s="183" t="str">
        <f>IF(CADA_PROD!C486="","",IFERROR(H486/SUM($H$6:$H$1006)+P486,""))</f>
        <v/>
      </c>
      <c r="M486" s="182" t="str">
        <f>IF(CADA_PROD!$C486="","",IFERROR(SUMIFS(MOVI_ENTR!M:M,MOVI_ENTR!D:D,D486)/SUMIFS(MOVI_ENTR!I:I,MOVI_ENTR!D:D,D486),0))</f>
        <v/>
      </c>
      <c r="N486" s="184" t="str">
        <f>IF(CADA_PROD!C486="","",G486/E486)</f>
        <v/>
      </c>
      <c r="O486" s="21" t="str">
        <f t="shared" si="15"/>
        <v/>
      </c>
      <c r="P486" s="21">
        <v>4.8099999999999998E-4</v>
      </c>
    </row>
    <row r="487" spans="3:16" ht="30" customHeight="1">
      <c r="C487" s="178" t="str">
        <f>IF(CADA_PROD!C487="","",CADA_PROD!C487)</f>
        <v/>
      </c>
      <c r="D487" s="179" t="str">
        <f>IF(CADA_PROD!D487="","",CADA_PROD!D487)</f>
        <v/>
      </c>
      <c r="E487" s="180" t="str">
        <f>IF(CADA_PROD!E487="","",CADA_PROD!E487)</f>
        <v/>
      </c>
      <c r="F487" s="180" t="str">
        <f>IF(CADA_PROD!D487="","",SUMIFS(MOVI_ENTR!I:I,MOVI_ENTR!D:D,D487))</f>
        <v/>
      </c>
      <c r="G487" s="180" t="str">
        <f>IF(CADA_PROD!C487="","",SUMIFS(MOVI_SAID!H:H,MOVI_SAID!D:D,D487))</f>
        <v/>
      </c>
      <c r="H487" s="180" t="str">
        <f t="shared" si="16"/>
        <v/>
      </c>
      <c r="I487" s="179" t="str">
        <f>IF(CADA_PROD!C487="","",IFERROR(IF(H487&lt;=0,"Sem estoque",IF(H487/E487&lt;0.25,"Quase sem estoque",IF(H487/E487&lt;1.2,"Estoque baixo",IF(H487/E487&lt;2,"Estoque moderado","Estoque confortável")))),""))</f>
        <v/>
      </c>
      <c r="J487" s="182" t="str">
        <f>IF(CADA_PROD!C487="","",SUMIFS(MOVI_ENTR!M:M,MOVI_ENTR!D:D,D487))</f>
        <v/>
      </c>
      <c r="K487" s="183" t="str">
        <f>IF(CADA_PROD!C487="","",IFERROR($J487/SUM($J$6:$J$1006),""))</f>
        <v/>
      </c>
      <c r="L487" s="183" t="str">
        <f>IF(CADA_PROD!C487="","",IFERROR(H487/SUM($H$6:$H$1006)+P487,""))</f>
        <v/>
      </c>
      <c r="M487" s="182" t="str">
        <f>IF(CADA_PROD!$C487="","",IFERROR(SUMIFS(MOVI_ENTR!M:M,MOVI_ENTR!D:D,D487)/SUMIFS(MOVI_ENTR!I:I,MOVI_ENTR!D:D,D487),0))</f>
        <v/>
      </c>
      <c r="N487" s="184" t="str">
        <f>IF(CADA_PROD!C487="","",G487/E487)</f>
        <v/>
      </c>
      <c r="O487" s="21" t="str">
        <f t="shared" si="15"/>
        <v/>
      </c>
      <c r="P487" s="21">
        <v>4.8200000000000001E-4</v>
      </c>
    </row>
    <row r="488" spans="3:16" ht="30" customHeight="1">
      <c r="C488" s="178" t="str">
        <f>IF(CADA_PROD!C488="","",CADA_PROD!C488)</f>
        <v/>
      </c>
      <c r="D488" s="179" t="str">
        <f>IF(CADA_PROD!D488="","",CADA_PROD!D488)</f>
        <v/>
      </c>
      <c r="E488" s="180" t="str">
        <f>IF(CADA_PROD!E488="","",CADA_PROD!E488)</f>
        <v/>
      </c>
      <c r="F488" s="180" t="str">
        <f>IF(CADA_PROD!D488="","",SUMIFS(MOVI_ENTR!I:I,MOVI_ENTR!D:D,D488))</f>
        <v/>
      </c>
      <c r="G488" s="180" t="str">
        <f>IF(CADA_PROD!C488="","",SUMIFS(MOVI_SAID!H:H,MOVI_SAID!D:D,D488))</f>
        <v/>
      </c>
      <c r="H488" s="180" t="str">
        <f t="shared" si="16"/>
        <v/>
      </c>
      <c r="I488" s="179" t="str">
        <f>IF(CADA_PROD!C488="","",IFERROR(IF(H488&lt;=0,"Sem estoque",IF(H488/E488&lt;0.25,"Quase sem estoque",IF(H488/E488&lt;1.2,"Estoque baixo",IF(H488/E488&lt;2,"Estoque moderado","Estoque confortável")))),""))</f>
        <v/>
      </c>
      <c r="J488" s="182" t="str">
        <f>IF(CADA_PROD!C488="","",SUMIFS(MOVI_ENTR!M:M,MOVI_ENTR!D:D,D488))</f>
        <v/>
      </c>
      <c r="K488" s="183" t="str">
        <f>IF(CADA_PROD!C488="","",IFERROR($J488/SUM($J$6:$J$1006),""))</f>
        <v/>
      </c>
      <c r="L488" s="183" t="str">
        <f>IF(CADA_PROD!C488="","",IFERROR(H488/SUM($H$6:$H$1006)+P488,""))</f>
        <v/>
      </c>
      <c r="M488" s="182" t="str">
        <f>IF(CADA_PROD!$C488="","",IFERROR(SUMIFS(MOVI_ENTR!M:M,MOVI_ENTR!D:D,D488)/SUMIFS(MOVI_ENTR!I:I,MOVI_ENTR!D:D,D488),0))</f>
        <v/>
      </c>
      <c r="N488" s="184" t="str">
        <f>IF(CADA_PROD!C488="","",G488/E488)</f>
        <v/>
      </c>
      <c r="O488" s="21" t="str">
        <f t="shared" si="15"/>
        <v/>
      </c>
      <c r="P488" s="21">
        <v>4.8299999999999998E-4</v>
      </c>
    </row>
    <row r="489" spans="3:16" ht="30" customHeight="1">
      <c r="C489" s="178" t="str">
        <f>IF(CADA_PROD!C489="","",CADA_PROD!C489)</f>
        <v/>
      </c>
      <c r="D489" s="179" t="str">
        <f>IF(CADA_PROD!D489="","",CADA_PROD!D489)</f>
        <v/>
      </c>
      <c r="E489" s="180" t="str">
        <f>IF(CADA_PROD!E489="","",CADA_PROD!E489)</f>
        <v/>
      </c>
      <c r="F489" s="180" t="str">
        <f>IF(CADA_PROD!D489="","",SUMIFS(MOVI_ENTR!I:I,MOVI_ENTR!D:D,D489))</f>
        <v/>
      </c>
      <c r="G489" s="180" t="str">
        <f>IF(CADA_PROD!C489="","",SUMIFS(MOVI_SAID!H:H,MOVI_SAID!D:D,D489))</f>
        <v/>
      </c>
      <c r="H489" s="180" t="str">
        <f t="shared" si="16"/>
        <v/>
      </c>
      <c r="I489" s="179" t="str">
        <f>IF(CADA_PROD!C489="","",IFERROR(IF(H489&lt;=0,"Sem estoque",IF(H489/E489&lt;0.25,"Quase sem estoque",IF(H489/E489&lt;1.2,"Estoque baixo",IF(H489/E489&lt;2,"Estoque moderado","Estoque confortável")))),""))</f>
        <v/>
      </c>
      <c r="J489" s="182" t="str">
        <f>IF(CADA_PROD!C489="","",SUMIFS(MOVI_ENTR!M:M,MOVI_ENTR!D:D,D489))</f>
        <v/>
      </c>
      <c r="K489" s="183" t="str">
        <f>IF(CADA_PROD!C489="","",IFERROR($J489/SUM($J$6:$J$1006),""))</f>
        <v/>
      </c>
      <c r="L489" s="183" t="str">
        <f>IF(CADA_PROD!C489="","",IFERROR(H489/SUM($H$6:$H$1006)+P489,""))</f>
        <v/>
      </c>
      <c r="M489" s="182" t="str">
        <f>IF(CADA_PROD!$C489="","",IFERROR(SUMIFS(MOVI_ENTR!M:M,MOVI_ENTR!D:D,D489)/SUMIFS(MOVI_ENTR!I:I,MOVI_ENTR!D:D,D489),0))</f>
        <v/>
      </c>
      <c r="N489" s="184" t="str">
        <f>IF(CADA_PROD!C489="","",G489/E489)</f>
        <v/>
      </c>
      <c r="O489" s="21" t="str">
        <f t="shared" si="15"/>
        <v/>
      </c>
      <c r="P489" s="21">
        <v>4.84E-4</v>
      </c>
    </row>
    <row r="490" spans="3:16" ht="30" customHeight="1">
      <c r="C490" s="178" t="str">
        <f>IF(CADA_PROD!C490="","",CADA_PROD!C490)</f>
        <v/>
      </c>
      <c r="D490" s="179" t="str">
        <f>IF(CADA_PROD!D490="","",CADA_PROD!D490)</f>
        <v/>
      </c>
      <c r="E490" s="180" t="str">
        <f>IF(CADA_PROD!E490="","",CADA_PROD!E490)</f>
        <v/>
      </c>
      <c r="F490" s="180" t="str">
        <f>IF(CADA_PROD!D490="","",SUMIFS(MOVI_ENTR!I:I,MOVI_ENTR!D:D,D490))</f>
        <v/>
      </c>
      <c r="G490" s="180" t="str">
        <f>IF(CADA_PROD!C490="","",SUMIFS(MOVI_SAID!H:H,MOVI_SAID!D:D,D490))</f>
        <v/>
      </c>
      <c r="H490" s="180" t="str">
        <f t="shared" si="16"/>
        <v/>
      </c>
      <c r="I490" s="179" t="str">
        <f>IF(CADA_PROD!C490="","",IFERROR(IF(H490&lt;=0,"Sem estoque",IF(H490/E490&lt;0.25,"Quase sem estoque",IF(H490/E490&lt;1.2,"Estoque baixo",IF(H490/E490&lt;2,"Estoque moderado","Estoque confortável")))),""))</f>
        <v/>
      </c>
      <c r="J490" s="182" t="str">
        <f>IF(CADA_PROD!C490="","",SUMIFS(MOVI_ENTR!M:M,MOVI_ENTR!D:D,D490))</f>
        <v/>
      </c>
      <c r="K490" s="183" t="str">
        <f>IF(CADA_PROD!C490="","",IFERROR($J490/SUM($J$6:$J$1006),""))</f>
        <v/>
      </c>
      <c r="L490" s="183" t="str">
        <f>IF(CADA_PROD!C490="","",IFERROR(H490/SUM($H$6:$H$1006)+P490,""))</f>
        <v/>
      </c>
      <c r="M490" s="182" t="str">
        <f>IF(CADA_PROD!$C490="","",IFERROR(SUMIFS(MOVI_ENTR!M:M,MOVI_ENTR!D:D,D490)/SUMIFS(MOVI_ENTR!I:I,MOVI_ENTR!D:D,D490),0))</f>
        <v/>
      </c>
      <c r="N490" s="184" t="str">
        <f>IF(CADA_PROD!C490="","",G490/E490)</f>
        <v/>
      </c>
      <c r="O490" s="21" t="str">
        <f t="shared" si="15"/>
        <v/>
      </c>
      <c r="P490" s="21">
        <v>4.8500000000000003E-4</v>
      </c>
    </row>
    <row r="491" spans="3:16" ht="30" customHeight="1">
      <c r="C491" s="178" t="str">
        <f>IF(CADA_PROD!C491="","",CADA_PROD!C491)</f>
        <v/>
      </c>
      <c r="D491" s="179" t="str">
        <f>IF(CADA_PROD!D491="","",CADA_PROD!D491)</f>
        <v/>
      </c>
      <c r="E491" s="180" t="str">
        <f>IF(CADA_PROD!E491="","",CADA_PROD!E491)</f>
        <v/>
      </c>
      <c r="F491" s="180" t="str">
        <f>IF(CADA_PROD!D491="","",SUMIFS(MOVI_ENTR!I:I,MOVI_ENTR!D:D,D491))</f>
        <v/>
      </c>
      <c r="G491" s="180" t="str">
        <f>IF(CADA_PROD!C491="","",SUMIFS(MOVI_SAID!H:H,MOVI_SAID!D:D,D491))</f>
        <v/>
      </c>
      <c r="H491" s="180" t="str">
        <f t="shared" si="16"/>
        <v/>
      </c>
      <c r="I491" s="179" t="str">
        <f>IF(CADA_PROD!C491="","",IFERROR(IF(H491&lt;=0,"Sem estoque",IF(H491/E491&lt;0.25,"Quase sem estoque",IF(H491/E491&lt;1.2,"Estoque baixo",IF(H491/E491&lt;2,"Estoque moderado","Estoque confortável")))),""))</f>
        <v/>
      </c>
      <c r="J491" s="182" t="str">
        <f>IF(CADA_PROD!C491="","",SUMIFS(MOVI_ENTR!M:M,MOVI_ENTR!D:D,D491))</f>
        <v/>
      </c>
      <c r="K491" s="183" t="str">
        <f>IF(CADA_PROD!C491="","",IFERROR($J491/SUM($J$6:$J$1006),""))</f>
        <v/>
      </c>
      <c r="L491" s="183" t="str">
        <f>IF(CADA_PROD!C491="","",IFERROR(H491/SUM($H$6:$H$1006)+P491,""))</f>
        <v/>
      </c>
      <c r="M491" s="182" t="str">
        <f>IF(CADA_PROD!$C491="","",IFERROR(SUMIFS(MOVI_ENTR!M:M,MOVI_ENTR!D:D,D491)/SUMIFS(MOVI_ENTR!I:I,MOVI_ENTR!D:D,D491),0))</f>
        <v/>
      </c>
      <c r="N491" s="184" t="str">
        <f>IF(CADA_PROD!C491="","",G491/E491)</f>
        <v/>
      </c>
      <c r="O491" s="21" t="str">
        <f t="shared" si="15"/>
        <v/>
      </c>
      <c r="P491" s="21">
        <v>4.86E-4</v>
      </c>
    </row>
    <row r="492" spans="3:16" ht="30" customHeight="1">
      <c r="C492" s="178" t="str">
        <f>IF(CADA_PROD!C492="","",CADA_PROD!C492)</f>
        <v/>
      </c>
      <c r="D492" s="179" t="str">
        <f>IF(CADA_PROD!D492="","",CADA_PROD!D492)</f>
        <v/>
      </c>
      <c r="E492" s="180" t="str">
        <f>IF(CADA_PROD!E492="","",CADA_PROD!E492)</f>
        <v/>
      </c>
      <c r="F492" s="180" t="str">
        <f>IF(CADA_PROD!D492="","",SUMIFS(MOVI_ENTR!I:I,MOVI_ENTR!D:D,D492))</f>
        <v/>
      </c>
      <c r="G492" s="180" t="str">
        <f>IF(CADA_PROD!C492="","",SUMIFS(MOVI_SAID!H:H,MOVI_SAID!D:D,D492))</f>
        <v/>
      </c>
      <c r="H492" s="180" t="str">
        <f t="shared" si="16"/>
        <v/>
      </c>
      <c r="I492" s="179" t="str">
        <f>IF(CADA_PROD!C492="","",IFERROR(IF(H492&lt;=0,"Sem estoque",IF(H492/E492&lt;0.25,"Quase sem estoque",IF(H492/E492&lt;1.2,"Estoque baixo",IF(H492/E492&lt;2,"Estoque moderado","Estoque confortável")))),""))</f>
        <v/>
      </c>
      <c r="J492" s="182" t="str">
        <f>IF(CADA_PROD!C492="","",SUMIFS(MOVI_ENTR!M:M,MOVI_ENTR!D:D,D492))</f>
        <v/>
      </c>
      <c r="K492" s="183" t="str">
        <f>IF(CADA_PROD!C492="","",IFERROR($J492/SUM($J$6:$J$1006),""))</f>
        <v/>
      </c>
      <c r="L492" s="183" t="str">
        <f>IF(CADA_PROD!C492="","",IFERROR(H492/SUM($H$6:$H$1006)+P492,""))</f>
        <v/>
      </c>
      <c r="M492" s="182" t="str">
        <f>IF(CADA_PROD!$C492="","",IFERROR(SUMIFS(MOVI_ENTR!M:M,MOVI_ENTR!D:D,D492)/SUMIFS(MOVI_ENTR!I:I,MOVI_ENTR!D:D,D492),0))</f>
        <v/>
      </c>
      <c r="N492" s="184" t="str">
        <f>IF(CADA_PROD!C492="","",G492/E492)</f>
        <v/>
      </c>
      <c r="O492" s="21" t="str">
        <f t="shared" si="15"/>
        <v/>
      </c>
      <c r="P492" s="21">
        <v>4.8700000000000002E-4</v>
      </c>
    </row>
    <row r="493" spans="3:16" ht="30" customHeight="1">
      <c r="C493" s="178" t="str">
        <f>IF(CADA_PROD!C493="","",CADA_PROD!C493)</f>
        <v/>
      </c>
      <c r="D493" s="179" t="str">
        <f>IF(CADA_PROD!D493="","",CADA_PROD!D493)</f>
        <v/>
      </c>
      <c r="E493" s="180" t="str">
        <f>IF(CADA_PROD!E493="","",CADA_PROD!E493)</f>
        <v/>
      </c>
      <c r="F493" s="180" t="str">
        <f>IF(CADA_PROD!D493="","",SUMIFS(MOVI_ENTR!I:I,MOVI_ENTR!D:D,D493))</f>
        <v/>
      </c>
      <c r="G493" s="180" t="str">
        <f>IF(CADA_PROD!C493="","",SUMIFS(MOVI_SAID!H:H,MOVI_SAID!D:D,D493))</f>
        <v/>
      </c>
      <c r="H493" s="180" t="str">
        <f t="shared" si="16"/>
        <v/>
      </c>
      <c r="I493" s="179" t="str">
        <f>IF(CADA_PROD!C493="","",IFERROR(IF(H493&lt;=0,"Sem estoque",IF(H493/E493&lt;0.25,"Quase sem estoque",IF(H493/E493&lt;1.2,"Estoque baixo",IF(H493/E493&lt;2,"Estoque moderado","Estoque confortável")))),""))</f>
        <v/>
      </c>
      <c r="J493" s="182" t="str">
        <f>IF(CADA_PROD!C493="","",SUMIFS(MOVI_ENTR!M:M,MOVI_ENTR!D:D,D493))</f>
        <v/>
      </c>
      <c r="K493" s="183" t="str">
        <f>IF(CADA_PROD!C493="","",IFERROR($J493/SUM($J$6:$J$1006),""))</f>
        <v/>
      </c>
      <c r="L493" s="183" t="str">
        <f>IF(CADA_PROD!C493="","",IFERROR(H493/SUM($H$6:$H$1006)+P493,""))</f>
        <v/>
      </c>
      <c r="M493" s="182" t="str">
        <f>IF(CADA_PROD!$C493="","",IFERROR(SUMIFS(MOVI_ENTR!M:M,MOVI_ENTR!D:D,D493)/SUMIFS(MOVI_ENTR!I:I,MOVI_ENTR!D:D,D493),0))</f>
        <v/>
      </c>
      <c r="N493" s="184" t="str">
        <f>IF(CADA_PROD!C493="","",G493/E493)</f>
        <v/>
      </c>
      <c r="O493" s="21" t="str">
        <f t="shared" si="15"/>
        <v/>
      </c>
      <c r="P493" s="21">
        <v>4.8799999999999999E-4</v>
      </c>
    </row>
    <row r="494" spans="3:16" ht="30" customHeight="1">
      <c r="C494" s="178" t="str">
        <f>IF(CADA_PROD!C494="","",CADA_PROD!C494)</f>
        <v/>
      </c>
      <c r="D494" s="179" t="str">
        <f>IF(CADA_PROD!D494="","",CADA_PROD!D494)</f>
        <v/>
      </c>
      <c r="E494" s="180" t="str">
        <f>IF(CADA_PROD!E494="","",CADA_PROD!E494)</f>
        <v/>
      </c>
      <c r="F494" s="180" t="str">
        <f>IF(CADA_PROD!D494="","",SUMIFS(MOVI_ENTR!I:I,MOVI_ENTR!D:D,D494))</f>
        <v/>
      </c>
      <c r="G494" s="180" t="str">
        <f>IF(CADA_PROD!C494="","",SUMIFS(MOVI_SAID!H:H,MOVI_SAID!D:D,D494))</f>
        <v/>
      </c>
      <c r="H494" s="180" t="str">
        <f t="shared" si="16"/>
        <v/>
      </c>
      <c r="I494" s="179" t="str">
        <f>IF(CADA_PROD!C494="","",IFERROR(IF(H494&lt;=0,"Sem estoque",IF(H494/E494&lt;0.25,"Quase sem estoque",IF(H494/E494&lt;1.2,"Estoque baixo",IF(H494/E494&lt;2,"Estoque moderado","Estoque confortável")))),""))</f>
        <v/>
      </c>
      <c r="J494" s="182" t="str">
        <f>IF(CADA_PROD!C494="","",SUMIFS(MOVI_ENTR!M:M,MOVI_ENTR!D:D,D494))</f>
        <v/>
      </c>
      <c r="K494" s="183" t="str">
        <f>IF(CADA_PROD!C494="","",IFERROR($J494/SUM($J$6:$J$1006),""))</f>
        <v/>
      </c>
      <c r="L494" s="183" t="str">
        <f>IF(CADA_PROD!C494="","",IFERROR(H494/SUM($H$6:$H$1006)+P494,""))</f>
        <v/>
      </c>
      <c r="M494" s="182" t="str">
        <f>IF(CADA_PROD!$C494="","",IFERROR(SUMIFS(MOVI_ENTR!M:M,MOVI_ENTR!D:D,D494)/SUMIFS(MOVI_ENTR!I:I,MOVI_ENTR!D:D,D494),0))</f>
        <v/>
      </c>
      <c r="N494" s="184" t="str">
        <f>IF(CADA_PROD!C494="","",G494/E494)</f>
        <v/>
      </c>
      <c r="O494" s="21" t="str">
        <f t="shared" si="15"/>
        <v/>
      </c>
      <c r="P494" s="21">
        <v>4.8899999999999996E-4</v>
      </c>
    </row>
    <row r="495" spans="3:16" ht="30" customHeight="1">
      <c r="C495" s="178" t="str">
        <f>IF(CADA_PROD!C495="","",CADA_PROD!C495)</f>
        <v/>
      </c>
      <c r="D495" s="179" t="str">
        <f>IF(CADA_PROD!D495="","",CADA_PROD!D495)</f>
        <v/>
      </c>
      <c r="E495" s="180" t="str">
        <f>IF(CADA_PROD!E495="","",CADA_PROD!E495)</f>
        <v/>
      </c>
      <c r="F495" s="180" t="str">
        <f>IF(CADA_PROD!D495="","",SUMIFS(MOVI_ENTR!I:I,MOVI_ENTR!D:D,D495))</f>
        <v/>
      </c>
      <c r="G495" s="180" t="str">
        <f>IF(CADA_PROD!C495="","",SUMIFS(MOVI_SAID!H:H,MOVI_SAID!D:D,D495))</f>
        <v/>
      </c>
      <c r="H495" s="180" t="str">
        <f t="shared" si="16"/>
        <v/>
      </c>
      <c r="I495" s="179" t="str">
        <f>IF(CADA_PROD!C495="","",IFERROR(IF(H495&lt;=0,"Sem estoque",IF(H495/E495&lt;0.25,"Quase sem estoque",IF(H495/E495&lt;1.2,"Estoque baixo",IF(H495/E495&lt;2,"Estoque moderado","Estoque confortável")))),""))</f>
        <v/>
      </c>
      <c r="J495" s="182" t="str">
        <f>IF(CADA_PROD!C495="","",SUMIFS(MOVI_ENTR!M:M,MOVI_ENTR!D:D,D495))</f>
        <v/>
      </c>
      <c r="K495" s="183" t="str">
        <f>IF(CADA_PROD!C495="","",IFERROR($J495/SUM($J$6:$J$1006),""))</f>
        <v/>
      </c>
      <c r="L495" s="183" t="str">
        <f>IF(CADA_PROD!C495="","",IFERROR(H495/SUM($H$6:$H$1006)+P495,""))</f>
        <v/>
      </c>
      <c r="M495" s="182" t="str">
        <f>IF(CADA_PROD!$C495="","",IFERROR(SUMIFS(MOVI_ENTR!M:M,MOVI_ENTR!D:D,D495)/SUMIFS(MOVI_ENTR!I:I,MOVI_ENTR!D:D,D495),0))</f>
        <v/>
      </c>
      <c r="N495" s="184" t="str">
        <f>IF(CADA_PROD!C495="","",G495/E495)</f>
        <v/>
      </c>
      <c r="O495" s="21" t="str">
        <f t="shared" si="15"/>
        <v/>
      </c>
      <c r="P495" s="21">
        <v>4.8999999999999998E-4</v>
      </c>
    </row>
    <row r="496" spans="3:16" ht="30" customHeight="1">
      <c r="C496" s="178" t="str">
        <f>IF(CADA_PROD!C496="","",CADA_PROD!C496)</f>
        <v/>
      </c>
      <c r="D496" s="179" t="str">
        <f>IF(CADA_PROD!D496="","",CADA_PROD!D496)</f>
        <v/>
      </c>
      <c r="E496" s="180" t="str">
        <f>IF(CADA_PROD!E496="","",CADA_PROD!E496)</f>
        <v/>
      </c>
      <c r="F496" s="180" t="str">
        <f>IF(CADA_PROD!D496="","",SUMIFS(MOVI_ENTR!I:I,MOVI_ENTR!D:D,D496))</f>
        <v/>
      </c>
      <c r="G496" s="180" t="str">
        <f>IF(CADA_PROD!C496="","",SUMIFS(MOVI_SAID!H:H,MOVI_SAID!D:D,D496))</f>
        <v/>
      </c>
      <c r="H496" s="180" t="str">
        <f t="shared" si="16"/>
        <v/>
      </c>
      <c r="I496" s="179" t="str">
        <f>IF(CADA_PROD!C496="","",IFERROR(IF(H496&lt;=0,"Sem estoque",IF(H496/E496&lt;0.25,"Quase sem estoque",IF(H496/E496&lt;1.2,"Estoque baixo",IF(H496/E496&lt;2,"Estoque moderado","Estoque confortável")))),""))</f>
        <v/>
      </c>
      <c r="J496" s="182" t="str">
        <f>IF(CADA_PROD!C496="","",SUMIFS(MOVI_ENTR!M:M,MOVI_ENTR!D:D,D496))</f>
        <v/>
      </c>
      <c r="K496" s="183" t="str">
        <f>IF(CADA_PROD!C496="","",IFERROR($J496/SUM($J$6:$J$1006),""))</f>
        <v/>
      </c>
      <c r="L496" s="183" t="str">
        <f>IF(CADA_PROD!C496="","",IFERROR(H496/SUM($H$6:$H$1006)+P496,""))</f>
        <v/>
      </c>
      <c r="M496" s="182" t="str">
        <f>IF(CADA_PROD!$C496="","",IFERROR(SUMIFS(MOVI_ENTR!M:M,MOVI_ENTR!D:D,D496)/SUMIFS(MOVI_ENTR!I:I,MOVI_ENTR!D:D,D496),0))</f>
        <v/>
      </c>
      <c r="N496" s="184" t="str">
        <f>IF(CADA_PROD!C496="","",G496/E496)</f>
        <v/>
      </c>
      <c r="O496" s="21" t="str">
        <f t="shared" si="15"/>
        <v/>
      </c>
      <c r="P496" s="21">
        <v>4.9100000000000001E-4</v>
      </c>
    </row>
    <row r="497" spans="3:16" ht="30" customHeight="1">
      <c r="C497" s="178" t="str">
        <f>IF(CADA_PROD!C497="","",CADA_PROD!C497)</f>
        <v/>
      </c>
      <c r="D497" s="179" t="str">
        <f>IF(CADA_PROD!D497="","",CADA_PROD!D497)</f>
        <v/>
      </c>
      <c r="E497" s="180" t="str">
        <f>IF(CADA_PROD!E497="","",CADA_PROD!E497)</f>
        <v/>
      </c>
      <c r="F497" s="180" t="str">
        <f>IF(CADA_PROD!D497="","",SUMIFS(MOVI_ENTR!I:I,MOVI_ENTR!D:D,D497))</f>
        <v/>
      </c>
      <c r="G497" s="180" t="str">
        <f>IF(CADA_PROD!C497="","",SUMIFS(MOVI_SAID!H:H,MOVI_SAID!D:D,D497))</f>
        <v/>
      </c>
      <c r="H497" s="180" t="str">
        <f t="shared" si="16"/>
        <v/>
      </c>
      <c r="I497" s="179" t="str">
        <f>IF(CADA_PROD!C497="","",IFERROR(IF(H497&lt;=0,"Sem estoque",IF(H497/E497&lt;0.25,"Quase sem estoque",IF(H497/E497&lt;1.2,"Estoque baixo",IF(H497/E497&lt;2,"Estoque moderado","Estoque confortável")))),""))</f>
        <v/>
      </c>
      <c r="J497" s="182" t="str">
        <f>IF(CADA_PROD!C497="","",SUMIFS(MOVI_ENTR!M:M,MOVI_ENTR!D:D,D497))</f>
        <v/>
      </c>
      <c r="K497" s="183" t="str">
        <f>IF(CADA_PROD!C497="","",IFERROR($J497/SUM($J$6:$J$1006),""))</f>
        <v/>
      </c>
      <c r="L497" s="183" t="str">
        <f>IF(CADA_PROD!C497="","",IFERROR(H497/SUM($H$6:$H$1006)+P497,""))</f>
        <v/>
      </c>
      <c r="M497" s="182" t="str">
        <f>IF(CADA_PROD!$C497="","",IFERROR(SUMIFS(MOVI_ENTR!M:M,MOVI_ENTR!D:D,D497)/SUMIFS(MOVI_ENTR!I:I,MOVI_ENTR!D:D,D497),0))</f>
        <v/>
      </c>
      <c r="N497" s="184" t="str">
        <f>IF(CADA_PROD!C497="","",G497/E497)</f>
        <v/>
      </c>
      <c r="O497" s="21" t="str">
        <f t="shared" si="15"/>
        <v/>
      </c>
      <c r="P497" s="21">
        <v>4.9200000000000003E-4</v>
      </c>
    </row>
    <row r="498" spans="3:16" ht="30" customHeight="1">
      <c r="C498" s="178" t="str">
        <f>IF(CADA_PROD!C498="","",CADA_PROD!C498)</f>
        <v/>
      </c>
      <c r="D498" s="179" t="str">
        <f>IF(CADA_PROD!D498="","",CADA_PROD!D498)</f>
        <v/>
      </c>
      <c r="E498" s="180" t="str">
        <f>IF(CADA_PROD!E498="","",CADA_PROD!E498)</f>
        <v/>
      </c>
      <c r="F498" s="180" t="str">
        <f>IF(CADA_PROD!D498="","",SUMIFS(MOVI_ENTR!I:I,MOVI_ENTR!D:D,D498))</f>
        <v/>
      </c>
      <c r="G498" s="180" t="str">
        <f>IF(CADA_PROD!C498="","",SUMIFS(MOVI_SAID!H:H,MOVI_SAID!D:D,D498))</f>
        <v/>
      </c>
      <c r="H498" s="180" t="str">
        <f t="shared" si="16"/>
        <v/>
      </c>
      <c r="I498" s="179" t="str">
        <f>IF(CADA_PROD!C498="","",IFERROR(IF(H498&lt;=0,"Sem estoque",IF(H498/E498&lt;0.25,"Quase sem estoque",IF(H498/E498&lt;1.2,"Estoque baixo",IF(H498/E498&lt;2,"Estoque moderado","Estoque confortável")))),""))</f>
        <v/>
      </c>
      <c r="J498" s="182" t="str">
        <f>IF(CADA_PROD!C498="","",SUMIFS(MOVI_ENTR!M:M,MOVI_ENTR!D:D,D498))</f>
        <v/>
      </c>
      <c r="K498" s="183" t="str">
        <f>IF(CADA_PROD!C498="","",IFERROR($J498/SUM($J$6:$J$1006),""))</f>
        <v/>
      </c>
      <c r="L498" s="183" t="str">
        <f>IF(CADA_PROD!C498="","",IFERROR(H498/SUM($H$6:$H$1006)+P498,""))</f>
        <v/>
      </c>
      <c r="M498" s="182" t="str">
        <f>IF(CADA_PROD!$C498="","",IFERROR(SUMIFS(MOVI_ENTR!M:M,MOVI_ENTR!D:D,D498)/SUMIFS(MOVI_ENTR!I:I,MOVI_ENTR!D:D,D498),0))</f>
        <v/>
      </c>
      <c r="N498" s="184" t="str">
        <f>IF(CADA_PROD!C498="","",G498/E498)</f>
        <v/>
      </c>
      <c r="O498" s="21" t="str">
        <f t="shared" si="15"/>
        <v/>
      </c>
      <c r="P498" s="21">
        <v>4.9299999999999995E-4</v>
      </c>
    </row>
    <row r="499" spans="3:16" ht="30" customHeight="1">
      <c r="C499" s="178" t="str">
        <f>IF(CADA_PROD!C499="","",CADA_PROD!C499)</f>
        <v/>
      </c>
      <c r="D499" s="179" t="str">
        <f>IF(CADA_PROD!D499="","",CADA_PROD!D499)</f>
        <v/>
      </c>
      <c r="E499" s="180" t="str">
        <f>IF(CADA_PROD!E499="","",CADA_PROD!E499)</f>
        <v/>
      </c>
      <c r="F499" s="180" t="str">
        <f>IF(CADA_PROD!D499="","",SUMIFS(MOVI_ENTR!I:I,MOVI_ENTR!D:D,D499))</f>
        <v/>
      </c>
      <c r="G499" s="180" t="str">
        <f>IF(CADA_PROD!C499="","",SUMIFS(MOVI_SAID!H:H,MOVI_SAID!D:D,D499))</f>
        <v/>
      </c>
      <c r="H499" s="180" t="str">
        <f t="shared" si="16"/>
        <v/>
      </c>
      <c r="I499" s="179" t="str">
        <f>IF(CADA_PROD!C499="","",IFERROR(IF(H499&lt;=0,"Sem estoque",IF(H499/E499&lt;0.25,"Quase sem estoque",IF(H499/E499&lt;1.2,"Estoque baixo",IF(H499/E499&lt;2,"Estoque moderado","Estoque confortável")))),""))</f>
        <v/>
      </c>
      <c r="J499" s="182" t="str">
        <f>IF(CADA_PROD!C499="","",SUMIFS(MOVI_ENTR!M:M,MOVI_ENTR!D:D,D499))</f>
        <v/>
      </c>
      <c r="K499" s="183" t="str">
        <f>IF(CADA_PROD!C499="","",IFERROR($J499/SUM($J$6:$J$1006),""))</f>
        <v/>
      </c>
      <c r="L499" s="183" t="str">
        <f>IF(CADA_PROD!C499="","",IFERROR(H499/SUM($H$6:$H$1006)+P499,""))</f>
        <v/>
      </c>
      <c r="M499" s="182" t="str">
        <f>IF(CADA_PROD!$C499="","",IFERROR(SUMIFS(MOVI_ENTR!M:M,MOVI_ENTR!D:D,D499)/SUMIFS(MOVI_ENTR!I:I,MOVI_ENTR!D:D,D499),0))</f>
        <v/>
      </c>
      <c r="N499" s="184" t="str">
        <f>IF(CADA_PROD!C499="","",G499/E499)</f>
        <v/>
      </c>
      <c r="O499" s="21" t="str">
        <f t="shared" si="15"/>
        <v/>
      </c>
      <c r="P499" s="21">
        <v>4.9399999999999997E-4</v>
      </c>
    </row>
    <row r="500" spans="3:16" ht="30" customHeight="1">
      <c r="C500" s="178" t="str">
        <f>IF(CADA_PROD!C500="","",CADA_PROD!C500)</f>
        <v/>
      </c>
      <c r="D500" s="179" t="str">
        <f>IF(CADA_PROD!D500="","",CADA_PROD!D500)</f>
        <v/>
      </c>
      <c r="E500" s="180" t="str">
        <f>IF(CADA_PROD!E500="","",CADA_PROD!E500)</f>
        <v/>
      </c>
      <c r="F500" s="180" t="str">
        <f>IF(CADA_PROD!D500="","",SUMIFS(MOVI_ENTR!I:I,MOVI_ENTR!D:D,D500))</f>
        <v/>
      </c>
      <c r="G500" s="180" t="str">
        <f>IF(CADA_PROD!C500="","",SUMIFS(MOVI_SAID!H:H,MOVI_SAID!D:D,D500))</f>
        <v/>
      </c>
      <c r="H500" s="180" t="str">
        <f t="shared" si="16"/>
        <v/>
      </c>
      <c r="I500" s="179" t="str">
        <f>IF(CADA_PROD!C500="","",IFERROR(IF(H500&lt;=0,"Sem estoque",IF(H500/E500&lt;0.25,"Quase sem estoque",IF(H500/E500&lt;1.2,"Estoque baixo",IF(H500/E500&lt;2,"Estoque moderado","Estoque confortável")))),""))</f>
        <v/>
      </c>
      <c r="J500" s="182" t="str">
        <f>IF(CADA_PROD!C500="","",SUMIFS(MOVI_ENTR!M:M,MOVI_ENTR!D:D,D500))</f>
        <v/>
      </c>
      <c r="K500" s="183" t="str">
        <f>IF(CADA_PROD!C500="","",IFERROR($J500/SUM($J$6:$J$1006),""))</f>
        <v/>
      </c>
      <c r="L500" s="183" t="str">
        <f>IF(CADA_PROD!C500="","",IFERROR(H500/SUM($H$6:$H$1006)+P500,""))</f>
        <v/>
      </c>
      <c r="M500" s="182" t="str">
        <f>IF(CADA_PROD!$C500="","",IFERROR(SUMIFS(MOVI_ENTR!M:M,MOVI_ENTR!D:D,D500)/SUMIFS(MOVI_ENTR!I:I,MOVI_ENTR!D:D,D500),0))</f>
        <v/>
      </c>
      <c r="N500" s="184" t="str">
        <f>IF(CADA_PROD!C500="","",G500/E500)</f>
        <v/>
      </c>
      <c r="O500" s="21" t="str">
        <f t="shared" si="15"/>
        <v/>
      </c>
      <c r="P500" s="21">
        <v>4.95E-4</v>
      </c>
    </row>
    <row r="501" spans="3:16" ht="30" customHeight="1">
      <c r="C501" s="99" t="str">
        <f>IF(CADA_PROD!C501="","",CADA_PROD!C501)</f>
        <v/>
      </c>
      <c r="D501" s="100" t="str">
        <f>IF(CADA_PROD!D501="","",CADA_PROD!D501)</f>
        <v/>
      </c>
      <c r="E501" s="101" t="str">
        <f>IF(CADA_PROD!E501="","",CADA_PROD!E501)</f>
        <v/>
      </c>
      <c r="F501" s="101" t="str">
        <f>IF(CADA_PROD!D501="","",SUMIFS(MOVI_ENTR!I:I,MOVI_ENTR!D:D,D501))</f>
        <v/>
      </c>
      <c r="G501" s="101" t="str">
        <f>IF(CADA_PROD!C501="","",SUMIFS(MOVI_SAID!H:H,MOVI_SAID!D:D,D501))</f>
        <v/>
      </c>
      <c r="H501" s="101" t="str">
        <f t="shared" si="16"/>
        <v/>
      </c>
      <c r="I501" s="100" t="str">
        <f>IF(CADA_PROD!C501="","",IFERROR(IF(H501&lt;=0,"Sem estoque",IF(H501/E501&lt;0.25,"Quase sem estoque",IF(H501/E501&lt;1.2,"Estoque baixo",IF(H501/E501&lt;2,"Estoque moderado","Estoque confortável")))),""))</f>
        <v/>
      </c>
      <c r="J501" s="102" t="str">
        <f>IF(CADA_PROD!C501="","",SUMIFS(MOVI_ENTR!M:M,MOVI_ENTR!D:D,D501))</f>
        <v/>
      </c>
      <c r="K501" s="103" t="str">
        <f>IF(CADA_PROD!C501="","",IFERROR($J501/SUM($J$6:$J$1006),""))</f>
        <v/>
      </c>
      <c r="L501" s="103" t="str">
        <f>IF(CADA_PROD!C501="","",IFERROR(H501/SUM($H$6:$H$1006)+P501,""))</f>
        <v/>
      </c>
      <c r="M501" s="102" t="str">
        <f>IF(CADA_PROD!$C501="","",IFERROR(SUMIFS(MOVI_ENTR!M:M,MOVI_ENTR!D:D,D501)/SUMIFS(MOVI_ENTR!I:I,MOVI_ENTR!D:D,D501),0))</f>
        <v/>
      </c>
      <c r="N501" s="104" t="str">
        <f>IF(CADA_PROD!C501="","",G501/E501)</f>
        <v/>
      </c>
      <c r="O501" s="21" t="str">
        <f t="shared" si="15"/>
        <v/>
      </c>
      <c r="P501" s="21">
        <v>4.9600000000000002E-4</v>
      </c>
    </row>
    <row r="502" spans="3:16" ht="30" customHeight="1">
      <c r="C502" s="99" t="str">
        <f>IF(CADA_PROD!C502="","",CADA_PROD!C502)</f>
        <v/>
      </c>
      <c r="D502" s="100" t="str">
        <f>IF(CADA_PROD!D502="","",CADA_PROD!D502)</f>
        <v/>
      </c>
      <c r="E502" s="101" t="str">
        <f>IF(CADA_PROD!E502="","",CADA_PROD!E502)</f>
        <v/>
      </c>
      <c r="F502" s="101" t="str">
        <f>IF(CADA_PROD!D502="","",SUMIFS(MOVI_ENTR!I:I,MOVI_ENTR!D:D,D502))</f>
        <v/>
      </c>
      <c r="G502" s="101" t="str">
        <f>IF(CADA_PROD!C502="","",SUMIFS(MOVI_SAID!H:H,MOVI_SAID!D:D,D502))</f>
        <v/>
      </c>
      <c r="H502" s="101" t="str">
        <f t="shared" si="16"/>
        <v/>
      </c>
      <c r="I502" s="100" t="str">
        <f>IF(CADA_PROD!C502="","",IFERROR(IF(H502&lt;=0,"Sem estoque",IF(H502/E502&lt;0.25,"Quase sem estoque",IF(H502/E502&lt;1.2,"Estoque baixo",IF(H502/E502&lt;2,"Estoque moderado","Estoque confortável")))),""))</f>
        <v/>
      </c>
      <c r="J502" s="102" t="str">
        <f>IF(CADA_PROD!C502="","",SUMIFS(MOVI_ENTR!M:M,MOVI_ENTR!D:D,D502))</f>
        <v/>
      </c>
      <c r="K502" s="103" t="str">
        <f>IF(CADA_PROD!C502="","",IFERROR($J502/SUM($J$6:$J$1006),""))</f>
        <v/>
      </c>
      <c r="L502" s="103" t="str">
        <f>IF(CADA_PROD!C502="","",IFERROR(H502/SUM($H$6:$H$1006)+P502,""))</f>
        <v/>
      </c>
      <c r="M502" s="102" t="str">
        <f>IF(CADA_PROD!$C502="","",IFERROR(SUMIFS(MOVI_ENTR!M:M,MOVI_ENTR!D:D,D502)/SUMIFS(MOVI_ENTR!I:I,MOVI_ENTR!D:D,D502),0))</f>
        <v/>
      </c>
      <c r="N502" s="104" t="str">
        <f>IF(CADA_PROD!C502="","",G502/E502)</f>
        <v/>
      </c>
      <c r="O502" s="21" t="str">
        <f t="shared" si="15"/>
        <v/>
      </c>
      <c r="P502" s="21">
        <v>4.9700000000000005E-4</v>
      </c>
    </row>
    <row r="503" spans="3:16" ht="30" customHeight="1">
      <c r="C503" s="99" t="str">
        <f>IF(CADA_PROD!C503="","",CADA_PROD!C503)</f>
        <v/>
      </c>
      <c r="D503" s="100" t="str">
        <f>IF(CADA_PROD!D503="","",CADA_PROD!D503)</f>
        <v/>
      </c>
      <c r="E503" s="101" t="str">
        <f>IF(CADA_PROD!E503="","",CADA_PROD!E503)</f>
        <v/>
      </c>
      <c r="F503" s="101" t="str">
        <f>IF(CADA_PROD!D503="","",SUMIFS(MOVI_ENTR!I:I,MOVI_ENTR!D:D,D503))</f>
        <v/>
      </c>
      <c r="G503" s="101" t="str">
        <f>IF(CADA_PROD!C503="","",SUMIFS(MOVI_SAID!H:H,MOVI_SAID!D:D,D503))</f>
        <v/>
      </c>
      <c r="H503" s="101" t="str">
        <f t="shared" si="16"/>
        <v/>
      </c>
      <c r="I503" s="100" t="str">
        <f>IF(CADA_PROD!C503="","",IFERROR(IF(H503&lt;=0,"Sem estoque",IF(H503/E503&lt;0.25,"Quase sem estoque",IF(H503/E503&lt;1.2,"Estoque baixo",IF(H503/E503&lt;2,"Estoque moderado","Estoque confortável")))),""))</f>
        <v/>
      </c>
      <c r="J503" s="102" t="str">
        <f>IF(CADA_PROD!C503="","",SUMIFS(MOVI_ENTR!M:M,MOVI_ENTR!D:D,D503))</f>
        <v/>
      </c>
      <c r="K503" s="103" t="str">
        <f>IF(CADA_PROD!C503="","",IFERROR($J503/SUM($J$6:$J$1006),""))</f>
        <v/>
      </c>
      <c r="L503" s="103" t="str">
        <f>IF(CADA_PROD!C503="","",IFERROR(H503/SUM($H$6:$H$1006)+P503,""))</f>
        <v/>
      </c>
      <c r="M503" s="102" t="str">
        <f>IF(CADA_PROD!$C503="","",IFERROR(SUMIFS(MOVI_ENTR!M:M,MOVI_ENTR!D:D,D503)/SUMIFS(MOVI_ENTR!I:I,MOVI_ENTR!D:D,D503),0))</f>
        <v/>
      </c>
      <c r="N503" s="104" t="str">
        <f>IF(CADA_PROD!C503="","",G503/E503)</f>
        <v/>
      </c>
      <c r="O503" s="21" t="str">
        <f t="shared" si="15"/>
        <v/>
      </c>
      <c r="P503" s="21">
        <v>4.9799999999999996E-4</v>
      </c>
    </row>
    <row r="504" spans="3:16" ht="30" customHeight="1">
      <c r="C504" s="99" t="str">
        <f>IF(CADA_PROD!C504="","",CADA_PROD!C504)</f>
        <v/>
      </c>
      <c r="D504" s="100" t="str">
        <f>IF(CADA_PROD!D504="","",CADA_PROD!D504)</f>
        <v/>
      </c>
      <c r="E504" s="101" t="str">
        <f>IF(CADA_PROD!E504="","",CADA_PROD!E504)</f>
        <v/>
      </c>
      <c r="F504" s="101" t="str">
        <f>IF(CADA_PROD!D504="","",SUMIFS(MOVI_ENTR!I:I,MOVI_ENTR!D:D,D504))</f>
        <v/>
      </c>
      <c r="G504" s="101" t="str">
        <f>IF(CADA_PROD!C504="","",SUMIFS(MOVI_SAID!H:H,MOVI_SAID!D:D,D504))</f>
        <v/>
      </c>
      <c r="H504" s="101" t="str">
        <f t="shared" si="16"/>
        <v/>
      </c>
      <c r="I504" s="100" t="str">
        <f>IF(CADA_PROD!C504="","",IFERROR(IF(H504&lt;=0,"Sem estoque",IF(H504/E504&lt;0.25,"Quase sem estoque",IF(H504/E504&lt;1.2,"Estoque baixo",IF(H504/E504&lt;2,"Estoque moderado","Estoque confortável")))),""))</f>
        <v/>
      </c>
      <c r="J504" s="102" t="str">
        <f>IF(CADA_PROD!C504="","",SUMIFS(MOVI_ENTR!M:M,MOVI_ENTR!D:D,D504))</f>
        <v/>
      </c>
      <c r="K504" s="103" t="str">
        <f>IF(CADA_PROD!C504="","",IFERROR($J504/SUM($J$6:$J$1006),""))</f>
        <v/>
      </c>
      <c r="L504" s="103" t="str">
        <f>IF(CADA_PROD!C504="","",IFERROR(H504/SUM($H$6:$H$1006)+P504,""))</f>
        <v/>
      </c>
      <c r="M504" s="102" t="str">
        <f>IF(CADA_PROD!$C504="","",IFERROR(SUMIFS(MOVI_ENTR!M:M,MOVI_ENTR!D:D,D504)/SUMIFS(MOVI_ENTR!I:I,MOVI_ENTR!D:D,D504),0))</f>
        <v/>
      </c>
      <c r="N504" s="104" t="str">
        <f>IF(CADA_PROD!C504="","",G504/E504)</f>
        <v/>
      </c>
      <c r="O504" s="21" t="str">
        <f t="shared" si="15"/>
        <v/>
      </c>
      <c r="P504" s="21">
        <v>4.9899999999999999E-4</v>
      </c>
    </row>
    <row r="505" spans="3:16" ht="30" customHeight="1">
      <c r="C505" s="99" t="str">
        <f>IF(CADA_PROD!C505="","",CADA_PROD!C505)</f>
        <v/>
      </c>
      <c r="D505" s="100" t="str">
        <f>IF(CADA_PROD!D505="","",CADA_PROD!D505)</f>
        <v/>
      </c>
      <c r="E505" s="101" t="str">
        <f>IF(CADA_PROD!E505="","",CADA_PROD!E505)</f>
        <v/>
      </c>
      <c r="F505" s="101" t="str">
        <f>IF(CADA_PROD!D505="","",SUMIFS(MOVI_ENTR!I:I,MOVI_ENTR!D:D,D505))</f>
        <v/>
      </c>
      <c r="G505" s="101" t="str">
        <f>IF(CADA_PROD!C505="","",SUMIFS(MOVI_SAID!H:H,MOVI_SAID!D:D,D505))</f>
        <v/>
      </c>
      <c r="H505" s="101" t="str">
        <f t="shared" si="16"/>
        <v/>
      </c>
      <c r="I505" s="100" t="str">
        <f>IF(CADA_PROD!C505="","",IFERROR(IF(H505&lt;=0,"Sem estoque",IF(H505/E505&lt;0.25,"Quase sem estoque",IF(H505/E505&lt;1.2,"Estoque baixo",IF(H505/E505&lt;2,"Estoque moderado","Estoque confortável")))),""))</f>
        <v/>
      </c>
      <c r="J505" s="102" t="str">
        <f>IF(CADA_PROD!C505="","",SUMIFS(MOVI_ENTR!M:M,MOVI_ENTR!D:D,D505))</f>
        <v/>
      </c>
      <c r="K505" s="103" t="str">
        <f>IF(CADA_PROD!C505="","",IFERROR($J505/SUM($J$6:$J$1006),""))</f>
        <v/>
      </c>
      <c r="L505" s="103" t="str">
        <f>IF(CADA_PROD!C505="","",IFERROR(H505/SUM($H$6:$H$1006)+P505,""))</f>
        <v/>
      </c>
      <c r="M505" s="102" t="str">
        <f>IF(CADA_PROD!$C505="","",IFERROR(SUMIFS(MOVI_ENTR!M:M,MOVI_ENTR!D:D,D505)/SUMIFS(MOVI_ENTR!I:I,MOVI_ENTR!D:D,D505),0))</f>
        <v/>
      </c>
      <c r="N505" s="104" t="str">
        <f>IF(CADA_PROD!C505="","",G505/E505)</f>
        <v/>
      </c>
      <c r="O505" s="21" t="str">
        <f t="shared" si="15"/>
        <v/>
      </c>
      <c r="P505" s="21">
        <v>5.0000000000000001E-4</v>
      </c>
    </row>
    <row r="506" spans="3:16" ht="30" customHeight="1">
      <c r="C506" s="99" t="str">
        <f>IF(CADA_PROD!C506="","",CADA_PROD!C506)</f>
        <v/>
      </c>
      <c r="D506" s="100" t="str">
        <f>IF(CADA_PROD!D506="","",CADA_PROD!D506)</f>
        <v/>
      </c>
      <c r="E506" s="101" t="str">
        <f>IF(CADA_PROD!E506="","",CADA_PROD!E506)</f>
        <v/>
      </c>
      <c r="F506" s="101" t="str">
        <f>IF(CADA_PROD!D506="","",SUMIFS(MOVI_ENTR!I:I,MOVI_ENTR!D:D,D506))</f>
        <v/>
      </c>
      <c r="G506" s="101" t="str">
        <f>IF(CADA_PROD!C506="","",SUMIFS(MOVI_SAID!H:H,MOVI_SAID!D:D,D506))</f>
        <v/>
      </c>
      <c r="H506" s="101" t="str">
        <f t="shared" si="16"/>
        <v/>
      </c>
      <c r="I506" s="100" t="str">
        <f>IF(CADA_PROD!C506="","",IFERROR(IF(H506&lt;=0,"Sem estoque",IF(H506/E506&lt;0.25,"Quase sem estoque",IF(H506/E506&lt;1.2,"Estoque baixo",IF(H506/E506&lt;2,"Estoque moderado","Estoque confortável")))),""))</f>
        <v/>
      </c>
      <c r="J506" s="102" t="str">
        <f>IF(CADA_PROD!C506="","",SUMIFS(MOVI_ENTR!M:M,MOVI_ENTR!D:D,D506))</f>
        <v/>
      </c>
      <c r="K506" s="103" t="str">
        <f>IF(CADA_PROD!C506="","",IFERROR($J506/SUM($J$6:$J$1006),""))</f>
        <v/>
      </c>
      <c r="L506" s="103" t="str">
        <f>IF(CADA_PROD!C506="","",IFERROR(H506/SUM($H$6:$H$1006)+P506,""))</f>
        <v/>
      </c>
      <c r="M506" s="102" t="str">
        <f>IF(CADA_PROD!$C506="","",IFERROR(SUMIFS(MOVI_ENTR!M:M,MOVI_ENTR!D:D,D506)/SUMIFS(MOVI_ENTR!I:I,MOVI_ENTR!D:D,D506),0))</f>
        <v/>
      </c>
      <c r="N506" s="104" t="str">
        <f>IF(CADA_PROD!C506="","",G506/E506)</f>
        <v/>
      </c>
      <c r="O506" s="21" t="str">
        <f t="shared" si="15"/>
        <v/>
      </c>
      <c r="P506" s="21">
        <v>5.0100000000000003E-4</v>
      </c>
    </row>
    <row r="507" spans="3:16" ht="30" customHeight="1">
      <c r="C507" s="99" t="str">
        <f>IF(CADA_PROD!C507="","",CADA_PROD!C507)</f>
        <v/>
      </c>
      <c r="D507" s="100" t="str">
        <f>IF(CADA_PROD!D507="","",CADA_PROD!D507)</f>
        <v/>
      </c>
      <c r="E507" s="101" t="str">
        <f>IF(CADA_PROD!E507="","",CADA_PROD!E507)</f>
        <v/>
      </c>
      <c r="F507" s="101" t="str">
        <f>IF(CADA_PROD!D507="","",SUMIFS(MOVI_ENTR!I:I,MOVI_ENTR!D:D,D507))</f>
        <v/>
      </c>
      <c r="G507" s="101" t="str">
        <f>IF(CADA_PROD!C507="","",SUMIFS(MOVI_SAID!H:H,MOVI_SAID!D:D,D507))</f>
        <v/>
      </c>
      <c r="H507" s="101" t="str">
        <f t="shared" si="16"/>
        <v/>
      </c>
      <c r="I507" s="100" t="str">
        <f>IF(CADA_PROD!C507="","",IFERROR(IF(H507&lt;=0,"Sem estoque",IF(H507/E507&lt;0.25,"Quase sem estoque",IF(H507/E507&lt;1.2,"Estoque baixo",IF(H507/E507&lt;2,"Estoque moderado","Estoque confortável")))),""))</f>
        <v/>
      </c>
      <c r="J507" s="102" t="str">
        <f>IF(CADA_PROD!C507="","",SUMIFS(MOVI_ENTR!M:M,MOVI_ENTR!D:D,D507))</f>
        <v/>
      </c>
      <c r="K507" s="103" t="str">
        <f>IF(CADA_PROD!C507="","",IFERROR($J507/SUM($J$6:$J$1006),""))</f>
        <v/>
      </c>
      <c r="L507" s="103" t="str">
        <f>IF(CADA_PROD!C507="","",IFERROR(H507/SUM($H$6:$H$1006)+P507,""))</f>
        <v/>
      </c>
      <c r="M507" s="102" t="str">
        <f>IF(CADA_PROD!$C507="","",IFERROR(SUMIFS(MOVI_ENTR!M:M,MOVI_ENTR!D:D,D507)/SUMIFS(MOVI_ENTR!I:I,MOVI_ENTR!D:D,D507),0))</f>
        <v/>
      </c>
      <c r="N507" s="104" t="str">
        <f>IF(CADA_PROD!C507="","",G507/E507)</f>
        <v/>
      </c>
      <c r="O507" s="21" t="str">
        <f t="shared" si="15"/>
        <v/>
      </c>
      <c r="P507" s="21">
        <v>5.0199999999999995E-4</v>
      </c>
    </row>
    <row r="508" spans="3:16" ht="30" customHeight="1">
      <c r="C508" s="99" t="str">
        <f>IF(CADA_PROD!C508="","",CADA_PROD!C508)</f>
        <v/>
      </c>
      <c r="D508" s="100" t="str">
        <f>IF(CADA_PROD!D508="","",CADA_PROD!D508)</f>
        <v/>
      </c>
      <c r="E508" s="101" t="str">
        <f>IF(CADA_PROD!E508="","",CADA_PROD!E508)</f>
        <v/>
      </c>
      <c r="F508" s="101" t="str">
        <f>IF(CADA_PROD!D508="","",SUMIFS(MOVI_ENTR!I:I,MOVI_ENTR!D:D,D508))</f>
        <v/>
      </c>
      <c r="G508" s="101" t="str">
        <f>IF(CADA_PROD!C508="","",SUMIFS(MOVI_SAID!H:H,MOVI_SAID!D:D,D508))</f>
        <v/>
      </c>
      <c r="H508" s="101" t="str">
        <f t="shared" si="16"/>
        <v/>
      </c>
      <c r="I508" s="100" t="str">
        <f>IF(CADA_PROD!C508="","",IFERROR(IF(H508&lt;=0,"Sem estoque",IF(H508/E508&lt;0.25,"Quase sem estoque",IF(H508/E508&lt;1.2,"Estoque baixo",IF(H508/E508&lt;2,"Estoque moderado","Estoque confortável")))),""))</f>
        <v/>
      </c>
      <c r="J508" s="102" t="str">
        <f>IF(CADA_PROD!C508="","",SUMIFS(MOVI_ENTR!M:M,MOVI_ENTR!D:D,D508))</f>
        <v/>
      </c>
      <c r="K508" s="103" t="str">
        <f>IF(CADA_PROD!C508="","",IFERROR($J508/SUM($J$6:$J$1006),""))</f>
        <v/>
      </c>
      <c r="L508" s="103" t="str">
        <f>IF(CADA_PROD!C508="","",IFERROR(H508/SUM($H$6:$H$1006)+P508,""))</f>
        <v/>
      </c>
      <c r="M508" s="102" t="str">
        <f>IF(CADA_PROD!$C508="","",IFERROR(SUMIFS(MOVI_ENTR!M:M,MOVI_ENTR!D:D,D508)/SUMIFS(MOVI_ENTR!I:I,MOVI_ENTR!D:D,D508),0))</f>
        <v/>
      </c>
      <c r="N508" s="104" t="str">
        <f>IF(CADA_PROD!C508="","",G508/E508)</f>
        <v/>
      </c>
      <c r="O508" s="21" t="str">
        <f t="shared" si="15"/>
        <v/>
      </c>
      <c r="P508" s="21">
        <v>5.0299999999999997E-4</v>
      </c>
    </row>
    <row r="509" spans="3:16" ht="30" customHeight="1">
      <c r="C509" s="99" t="str">
        <f>IF(CADA_PROD!C509="","",CADA_PROD!C509)</f>
        <v/>
      </c>
      <c r="D509" s="100" t="str">
        <f>IF(CADA_PROD!D509="","",CADA_PROD!D509)</f>
        <v/>
      </c>
      <c r="E509" s="101" t="str">
        <f>IF(CADA_PROD!E509="","",CADA_PROD!E509)</f>
        <v/>
      </c>
      <c r="F509" s="101" t="str">
        <f>IF(CADA_PROD!D509="","",SUMIFS(MOVI_ENTR!I:I,MOVI_ENTR!D:D,D509))</f>
        <v/>
      </c>
      <c r="G509" s="101" t="str">
        <f>IF(CADA_PROD!C509="","",SUMIFS(MOVI_SAID!H:H,MOVI_SAID!D:D,D509))</f>
        <v/>
      </c>
      <c r="H509" s="101" t="str">
        <f t="shared" si="16"/>
        <v/>
      </c>
      <c r="I509" s="100" t="str">
        <f>IF(CADA_PROD!C509="","",IFERROR(IF(H509&lt;=0,"Sem estoque",IF(H509/E509&lt;0.25,"Quase sem estoque",IF(H509/E509&lt;1.2,"Estoque baixo",IF(H509/E509&lt;2,"Estoque moderado","Estoque confortável")))),""))</f>
        <v/>
      </c>
      <c r="J509" s="102" t="str">
        <f>IF(CADA_PROD!C509="","",SUMIFS(MOVI_ENTR!M:M,MOVI_ENTR!D:D,D509))</f>
        <v/>
      </c>
      <c r="K509" s="103" t="str">
        <f>IF(CADA_PROD!C509="","",IFERROR($J509/SUM($J$6:$J$1006),""))</f>
        <v/>
      </c>
      <c r="L509" s="103" t="str">
        <f>IF(CADA_PROD!C509="","",IFERROR(H509/SUM($H$6:$H$1006)+P509,""))</f>
        <v/>
      </c>
      <c r="M509" s="102" t="str">
        <f>IF(CADA_PROD!$C509="","",IFERROR(SUMIFS(MOVI_ENTR!M:M,MOVI_ENTR!D:D,D509)/SUMIFS(MOVI_ENTR!I:I,MOVI_ENTR!D:D,D509),0))</f>
        <v/>
      </c>
      <c r="N509" s="104" t="str">
        <f>IF(CADA_PROD!C509="","",G509/E509)</f>
        <v/>
      </c>
      <c r="O509" s="21" t="str">
        <f t="shared" si="15"/>
        <v/>
      </c>
      <c r="P509" s="21">
        <v>5.04E-4</v>
      </c>
    </row>
    <row r="510" spans="3:16" ht="30" customHeight="1">
      <c r="C510" s="99" t="str">
        <f>IF(CADA_PROD!C510="","",CADA_PROD!C510)</f>
        <v/>
      </c>
      <c r="D510" s="100" t="str">
        <f>IF(CADA_PROD!D510="","",CADA_PROD!D510)</f>
        <v/>
      </c>
      <c r="E510" s="101" t="str">
        <f>IF(CADA_PROD!E510="","",CADA_PROD!E510)</f>
        <v/>
      </c>
      <c r="F510" s="101" t="str">
        <f>IF(CADA_PROD!D510="","",SUMIFS(MOVI_ENTR!I:I,MOVI_ENTR!D:D,D510))</f>
        <v/>
      </c>
      <c r="G510" s="101" t="str">
        <f>IF(CADA_PROD!C510="","",SUMIFS(MOVI_SAID!H:H,MOVI_SAID!D:D,D510))</f>
        <v/>
      </c>
      <c r="H510" s="101" t="str">
        <f t="shared" si="16"/>
        <v/>
      </c>
      <c r="I510" s="100" t="str">
        <f>IF(CADA_PROD!C510="","",IFERROR(IF(H510&lt;=0,"Sem estoque",IF(H510/E510&lt;0.25,"Quase sem estoque",IF(H510/E510&lt;1.2,"Estoque baixo",IF(H510/E510&lt;2,"Estoque moderado","Estoque confortável")))),""))</f>
        <v/>
      </c>
      <c r="J510" s="102" t="str">
        <f>IF(CADA_PROD!C510="","",SUMIFS(MOVI_ENTR!M:M,MOVI_ENTR!D:D,D510))</f>
        <v/>
      </c>
      <c r="K510" s="103" t="str">
        <f>IF(CADA_PROD!C510="","",IFERROR($J510/SUM($J$6:$J$1006),""))</f>
        <v/>
      </c>
      <c r="L510" s="103" t="str">
        <f>IF(CADA_PROD!C510="","",IFERROR(H510/SUM($H$6:$H$1006)+P510,""))</f>
        <v/>
      </c>
      <c r="M510" s="102" t="str">
        <f>IF(CADA_PROD!$C510="","",IFERROR(SUMIFS(MOVI_ENTR!M:M,MOVI_ENTR!D:D,D510)/SUMIFS(MOVI_ENTR!I:I,MOVI_ENTR!D:D,D510),0))</f>
        <v/>
      </c>
      <c r="N510" s="104" t="str">
        <f>IF(CADA_PROD!C510="","",G510/E510)</f>
        <v/>
      </c>
      <c r="O510" s="21" t="str">
        <f t="shared" si="15"/>
        <v/>
      </c>
      <c r="P510" s="21">
        <v>5.0500000000000002E-4</v>
      </c>
    </row>
    <row r="511" spans="3:16" ht="30" customHeight="1">
      <c r="C511" s="99" t="str">
        <f>IF(CADA_PROD!C511="","",CADA_PROD!C511)</f>
        <v/>
      </c>
      <c r="D511" s="100" t="str">
        <f>IF(CADA_PROD!D511="","",CADA_PROD!D511)</f>
        <v/>
      </c>
      <c r="E511" s="101" t="str">
        <f>IF(CADA_PROD!E511="","",CADA_PROD!E511)</f>
        <v/>
      </c>
      <c r="F511" s="101" t="str">
        <f>IF(CADA_PROD!D511="","",SUMIFS(MOVI_ENTR!I:I,MOVI_ENTR!D:D,D511))</f>
        <v/>
      </c>
      <c r="G511" s="101" t="str">
        <f>IF(CADA_PROD!C511="","",SUMIFS(MOVI_SAID!H:H,MOVI_SAID!D:D,D511))</f>
        <v/>
      </c>
      <c r="H511" s="101" t="str">
        <f t="shared" si="16"/>
        <v/>
      </c>
      <c r="I511" s="100" t="str">
        <f>IF(CADA_PROD!C511="","",IFERROR(IF(H511&lt;=0,"Sem estoque",IF(H511/E511&lt;0.25,"Quase sem estoque",IF(H511/E511&lt;1.2,"Estoque baixo",IF(H511/E511&lt;2,"Estoque moderado","Estoque confortável")))),""))</f>
        <v/>
      </c>
      <c r="J511" s="102" t="str">
        <f>IF(CADA_PROD!C511="","",SUMIFS(MOVI_ENTR!M:M,MOVI_ENTR!D:D,D511))</f>
        <v/>
      </c>
      <c r="K511" s="103" t="str">
        <f>IF(CADA_PROD!C511="","",IFERROR($J511/SUM($J$6:$J$1006),""))</f>
        <v/>
      </c>
      <c r="L511" s="103" t="str">
        <f>IF(CADA_PROD!C511="","",IFERROR(H511/SUM($H$6:$H$1006)+P511,""))</f>
        <v/>
      </c>
      <c r="M511" s="102" t="str">
        <f>IF(CADA_PROD!$C511="","",IFERROR(SUMIFS(MOVI_ENTR!M:M,MOVI_ENTR!D:D,D511)/SUMIFS(MOVI_ENTR!I:I,MOVI_ENTR!D:D,D511),0))</f>
        <v/>
      </c>
      <c r="N511" s="104" t="str">
        <f>IF(CADA_PROD!C511="","",G511/E511)</f>
        <v/>
      </c>
      <c r="O511" s="21" t="str">
        <f t="shared" si="15"/>
        <v/>
      </c>
      <c r="P511" s="21">
        <v>5.0600000000000005E-4</v>
      </c>
    </row>
    <row r="512" spans="3:16" ht="30" customHeight="1">
      <c r="C512" s="99" t="str">
        <f>IF(CADA_PROD!C512="","",CADA_PROD!C512)</f>
        <v/>
      </c>
      <c r="D512" s="100" t="str">
        <f>IF(CADA_PROD!D512="","",CADA_PROD!D512)</f>
        <v/>
      </c>
      <c r="E512" s="101" t="str">
        <f>IF(CADA_PROD!E512="","",CADA_PROD!E512)</f>
        <v/>
      </c>
      <c r="F512" s="101" t="str">
        <f>IF(CADA_PROD!D512="","",SUMIFS(MOVI_ENTR!I:I,MOVI_ENTR!D:D,D512))</f>
        <v/>
      </c>
      <c r="G512" s="101" t="str">
        <f>IF(CADA_PROD!C512="","",SUMIFS(MOVI_SAID!H:H,MOVI_SAID!D:D,D512))</f>
        <v/>
      </c>
      <c r="H512" s="101" t="str">
        <f t="shared" si="16"/>
        <v/>
      </c>
      <c r="I512" s="100" t="str">
        <f>IF(CADA_PROD!C512="","",IFERROR(IF(H512&lt;=0,"Sem estoque",IF(H512/E512&lt;0.25,"Quase sem estoque",IF(H512/E512&lt;1.2,"Estoque baixo",IF(H512/E512&lt;2,"Estoque moderado","Estoque confortável")))),""))</f>
        <v/>
      </c>
      <c r="J512" s="102" t="str">
        <f>IF(CADA_PROD!C512="","",SUMIFS(MOVI_ENTR!M:M,MOVI_ENTR!D:D,D512))</f>
        <v/>
      </c>
      <c r="K512" s="103" t="str">
        <f>IF(CADA_PROD!C512="","",IFERROR($J512/SUM($J$6:$J$1006),""))</f>
        <v/>
      </c>
      <c r="L512" s="103" t="str">
        <f>IF(CADA_PROD!C512="","",IFERROR(H512/SUM($H$6:$H$1006)+P512,""))</f>
        <v/>
      </c>
      <c r="M512" s="102" t="str">
        <f>IF(CADA_PROD!$C512="","",IFERROR(SUMIFS(MOVI_ENTR!M:M,MOVI_ENTR!D:D,D512)/SUMIFS(MOVI_ENTR!I:I,MOVI_ENTR!D:D,D512),0))</f>
        <v/>
      </c>
      <c r="N512" s="104" t="str">
        <f>IF(CADA_PROD!C512="","",G512/E512)</f>
        <v/>
      </c>
      <c r="O512" s="21" t="str">
        <f t="shared" si="15"/>
        <v/>
      </c>
      <c r="P512" s="21">
        <v>5.0699999999999996E-4</v>
      </c>
    </row>
    <row r="513" spans="3:16" ht="30" customHeight="1">
      <c r="C513" s="99" t="str">
        <f>IF(CADA_PROD!C513="","",CADA_PROD!C513)</f>
        <v/>
      </c>
      <c r="D513" s="100" t="str">
        <f>IF(CADA_PROD!D513="","",CADA_PROD!D513)</f>
        <v/>
      </c>
      <c r="E513" s="101" t="str">
        <f>IF(CADA_PROD!E513="","",CADA_PROD!E513)</f>
        <v/>
      </c>
      <c r="F513" s="101" t="str">
        <f>IF(CADA_PROD!D513="","",SUMIFS(MOVI_ENTR!I:I,MOVI_ENTR!D:D,D513))</f>
        <v/>
      </c>
      <c r="G513" s="101" t="str">
        <f>IF(CADA_PROD!C513="","",SUMIFS(MOVI_SAID!H:H,MOVI_SAID!D:D,D513))</f>
        <v/>
      </c>
      <c r="H513" s="101" t="str">
        <f t="shared" si="16"/>
        <v/>
      </c>
      <c r="I513" s="100" t="str">
        <f>IF(CADA_PROD!C513="","",IFERROR(IF(H513&lt;=0,"Sem estoque",IF(H513/E513&lt;0.25,"Quase sem estoque",IF(H513/E513&lt;1.2,"Estoque baixo",IF(H513/E513&lt;2,"Estoque moderado","Estoque confortável")))),""))</f>
        <v/>
      </c>
      <c r="J513" s="102" t="str">
        <f>IF(CADA_PROD!C513="","",SUMIFS(MOVI_ENTR!M:M,MOVI_ENTR!D:D,D513))</f>
        <v/>
      </c>
      <c r="K513" s="103" t="str">
        <f>IF(CADA_PROD!C513="","",IFERROR($J513/SUM($J$6:$J$1006),""))</f>
        <v/>
      </c>
      <c r="L513" s="103" t="str">
        <f>IF(CADA_PROD!C513="","",IFERROR(H513/SUM($H$6:$H$1006)+P513,""))</f>
        <v/>
      </c>
      <c r="M513" s="102" t="str">
        <f>IF(CADA_PROD!$C513="","",IFERROR(SUMIFS(MOVI_ENTR!M:M,MOVI_ENTR!D:D,D513)/SUMIFS(MOVI_ENTR!I:I,MOVI_ENTR!D:D,D513),0))</f>
        <v/>
      </c>
      <c r="N513" s="104" t="str">
        <f>IF(CADA_PROD!C513="","",G513/E513)</f>
        <v/>
      </c>
      <c r="O513" s="21" t="str">
        <f t="shared" si="15"/>
        <v/>
      </c>
      <c r="P513" s="21">
        <v>5.0799999999999999E-4</v>
      </c>
    </row>
    <row r="514" spans="3:16" ht="30" customHeight="1">
      <c r="C514" s="99" t="str">
        <f>IF(CADA_PROD!C514="","",CADA_PROD!C514)</f>
        <v/>
      </c>
      <c r="D514" s="100" t="str">
        <f>IF(CADA_PROD!D514="","",CADA_PROD!D514)</f>
        <v/>
      </c>
      <c r="E514" s="101" t="str">
        <f>IF(CADA_PROD!E514="","",CADA_PROD!E514)</f>
        <v/>
      </c>
      <c r="F514" s="101" t="str">
        <f>IF(CADA_PROD!D514="","",SUMIFS(MOVI_ENTR!I:I,MOVI_ENTR!D:D,D514))</f>
        <v/>
      </c>
      <c r="G514" s="101" t="str">
        <f>IF(CADA_PROD!C514="","",SUMIFS(MOVI_SAID!H:H,MOVI_SAID!D:D,D514))</f>
        <v/>
      </c>
      <c r="H514" s="101" t="str">
        <f t="shared" si="16"/>
        <v/>
      </c>
      <c r="I514" s="100" t="str">
        <f>IF(CADA_PROD!C514="","",IFERROR(IF(H514&lt;=0,"Sem estoque",IF(H514/E514&lt;0.25,"Quase sem estoque",IF(H514/E514&lt;1.2,"Estoque baixo",IF(H514/E514&lt;2,"Estoque moderado","Estoque confortável")))),""))</f>
        <v/>
      </c>
      <c r="J514" s="102" t="str">
        <f>IF(CADA_PROD!C514="","",SUMIFS(MOVI_ENTR!M:M,MOVI_ENTR!D:D,D514))</f>
        <v/>
      </c>
      <c r="K514" s="103" t="str">
        <f>IF(CADA_PROD!C514="","",IFERROR($J514/SUM($J$6:$J$1006),""))</f>
        <v/>
      </c>
      <c r="L514" s="103" t="str">
        <f>IF(CADA_PROD!C514="","",IFERROR(H514/SUM($H$6:$H$1006)+P514,""))</f>
        <v/>
      </c>
      <c r="M514" s="102" t="str">
        <f>IF(CADA_PROD!$C514="","",IFERROR(SUMIFS(MOVI_ENTR!M:M,MOVI_ENTR!D:D,D514)/SUMIFS(MOVI_ENTR!I:I,MOVI_ENTR!D:D,D514),0))</f>
        <v/>
      </c>
      <c r="N514" s="104" t="str">
        <f>IF(CADA_PROD!C514="","",G514/E514)</f>
        <v/>
      </c>
      <c r="O514" s="21" t="str">
        <f t="shared" si="15"/>
        <v/>
      </c>
      <c r="P514" s="21">
        <v>5.0900000000000001E-4</v>
      </c>
    </row>
    <row r="515" spans="3:16" ht="30" customHeight="1">
      <c r="C515" s="99" t="str">
        <f>IF(CADA_PROD!C515="","",CADA_PROD!C515)</f>
        <v/>
      </c>
      <c r="D515" s="100" t="str">
        <f>IF(CADA_PROD!D515="","",CADA_PROD!D515)</f>
        <v/>
      </c>
      <c r="E515" s="101" t="str">
        <f>IF(CADA_PROD!E515="","",CADA_PROD!E515)</f>
        <v/>
      </c>
      <c r="F515" s="101" t="str">
        <f>IF(CADA_PROD!D515="","",SUMIFS(MOVI_ENTR!I:I,MOVI_ENTR!D:D,D515))</f>
        <v/>
      </c>
      <c r="G515" s="101" t="str">
        <f>IF(CADA_PROD!C515="","",SUMIFS(MOVI_SAID!H:H,MOVI_SAID!D:D,D515))</f>
        <v/>
      </c>
      <c r="H515" s="101" t="str">
        <f t="shared" si="16"/>
        <v/>
      </c>
      <c r="I515" s="100" t="str">
        <f>IF(CADA_PROD!C515="","",IFERROR(IF(H515&lt;=0,"Sem estoque",IF(H515/E515&lt;0.25,"Quase sem estoque",IF(H515/E515&lt;1.2,"Estoque baixo",IF(H515/E515&lt;2,"Estoque moderado","Estoque confortável")))),""))</f>
        <v/>
      </c>
      <c r="J515" s="102" t="str">
        <f>IF(CADA_PROD!C515="","",SUMIFS(MOVI_ENTR!M:M,MOVI_ENTR!D:D,D515))</f>
        <v/>
      </c>
      <c r="K515" s="103" t="str">
        <f>IF(CADA_PROD!C515="","",IFERROR($J515/SUM($J$6:$J$1006),""))</f>
        <v/>
      </c>
      <c r="L515" s="103" t="str">
        <f>IF(CADA_PROD!C515="","",IFERROR(H515/SUM($H$6:$H$1006)+P515,""))</f>
        <v/>
      </c>
      <c r="M515" s="102" t="str">
        <f>IF(CADA_PROD!$C515="","",IFERROR(SUMIFS(MOVI_ENTR!M:M,MOVI_ENTR!D:D,D515)/SUMIFS(MOVI_ENTR!I:I,MOVI_ENTR!D:D,D515),0))</f>
        <v/>
      </c>
      <c r="N515" s="104" t="str">
        <f>IF(CADA_PROD!C515="","",G515/E515)</f>
        <v/>
      </c>
      <c r="O515" s="21" t="str">
        <f t="shared" si="15"/>
        <v/>
      </c>
      <c r="P515" s="21">
        <v>5.1000000000000004E-4</v>
      </c>
    </row>
    <row r="516" spans="3:16" ht="30" customHeight="1">
      <c r="C516" s="99" t="str">
        <f>IF(CADA_PROD!C516="","",CADA_PROD!C516)</f>
        <v/>
      </c>
      <c r="D516" s="100" t="str">
        <f>IF(CADA_PROD!D516="","",CADA_PROD!D516)</f>
        <v/>
      </c>
      <c r="E516" s="101" t="str">
        <f>IF(CADA_PROD!E516="","",CADA_PROD!E516)</f>
        <v/>
      </c>
      <c r="F516" s="101" t="str">
        <f>IF(CADA_PROD!D516="","",SUMIFS(MOVI_ENTR!I:I,MOVI_ENTR!D:D,D516))</f>
        <v/>
      </c>
      <c r="G516" s="101" t="str">
        <f>IF(CADA_PROD!C516="","",SUMIFS(MOVI_SAID!H:H,MOVI_SAID!D:D,D516))</f>
        <v/>
      </c>
      <c r="H516" s="101" t="str">
        <f t="shared" si="16"/>
        <v/>
      </c>
      <c r="I516" s="100" t="str">
        <f>IF(CADA_PROD!C516="","",IFERROR(IF(H516&lt;=0,"Sem estoque",IF(H516/E516&lt;0.25,"Quase sem estoque",IF(H516/E516&lt;1.2,"Estoque baixo",IF(H516/E516&lt;2,"Estoque moderado","Estoque confortável")))),""))</f>
        <v/>
      </c>
      <c r="J516" s="102" t="str">
        <f>IF(CADA_PROD!C516="","",SUMIFS(MOVI_ENTR!M:M,MOVI_ENTR!D:D,D516))</f>
        <v/>
      </c>
      <c r="K516" s="103" t="str">
        <f>IF(CADA_PROD!C516="","",IFERROR($J516/SUM($J$6:$J$1006),""))</f>
        <v/>
      </c>
      <c r="L516" s="103" t="str">
        <f>IF(CADA_PROD!C516="","",IFERROR(H516/SUM($H$6:$H$1006)+P516,""))</f>
        <v/>
      </c>
      <c r="M516" s="102" t="str">
        <f>IF(CADA_PROD!$C516="","",IFERROR(SUMIFS(MOVI_ENTR!M:M,MOVI_ENTR!D:D,D516)/SUMIFS(MOVI_ENTR!I:I,MOVI_ENTR!D:D,D516),0))</f>
        <v/>
      </c>
      <c r="N516" s="104" t="str">
        <f>IF(CADA_PROD!C516="","",G516/E516)</f>
        <v/>
      </c>
      <c r="O516" s="21" t="str">
        <f t="shared" si="15"/>
        <v/>
      </c>
      <c r="P516" s="21">
        <v>5.1099999999999995E-4</v>
      </c>
    </row>
    <row r="517" spans="3:16" ht="30" customHeight="1">
      <c r="C517" s="99" t="str">
        <f>IF(CADA_PROD!C517="","",CADA_PROD!C517)</f>
        <v/>
      </c>
      <c r="D517" s="100" t="str">
        <f>IF(CADA_PROD!D517="","",CADA_PROD!D517)</f>
        <v/>
      </c>
      <c r="E517" s="101" t="str">
        <f>IF(CADA_PROD!E517="","",CADA_PROD!E517)</f>
        <v/>
      </c>
      <c r="F517" s="101" t="str">
        <f>IF(CADA_PROD!D517="","",SUMIFS(MOVI_ENTR!I:I,MOVI_ENTR!D:D,D517))</f>
        <v/>
      </c>
      <c r="G517" s="101" t="str">
        <f>IF(CADA_PROD!C517="","",SUMIFS(MOVI_SAID!H:H,MOVI_SAID!D:D,D517))</f>
        <v/>
      </c>
      <c r="H517" s="101" t="str">
        <f t="shared" si="16"/>
        <v/>
      </c>
      <c r="I517" s="100" t="str">
        <f>IF(CADA_PROD!C517="","",IFERROR(IF(H517&lt;=0,"Sem estoque",IF(H517/E517&lt;0.25,"Quase sem estoque",IF(H517/E517&lt;1.2,"Estoque baixo",IF(H517/E517&lt;2,"Estoque moderado","Estoque confortável")))),""))</f>
        <v/>
      </c>
      <c r="J517" s="102" t="str">
        <f>IF(CADA_PROD!C517="","",SUMIFS(MOVI_ENTR!M:M,MOVI_ENTR!D:D,D517))</f>
        <v/>
      </c>
      <c r="K517" s="103" t="str">
        <f>IF(CADA_PROD!C517="","",IFERROR($J517/SUM($J$6:$J$1006),""))</f>
        <v/>
      </c>
      <c r="L517" s="103" t="str">
        <f>IF(CADA_PROD!C517="","",IFERROR(H517/SUM($H$6:$H$1006)+P517,""))</f>
        <v/>
      </c>
      <c r="M517" s="102" t="str">
        <f>IF(CADA_PROD!$C517="","",IFERROR(SUMIFS(MOVI_ENTR!M:M,MOVI_ENTR!D:D,D517)/SUMIFS(MOVI_ENTR!I:I,MOVI_ENTR!D:D,D517),0))</f>
        <v/>
      </c>
      <c r="N517" s="104" t="str">
        <f>IF(CADA_PROD!C517="","",G517/E517)</f>
        <v/>
      </c>
      <c r="O517" s="21" t="str">
        <f t="shared" si="15"/>
        <v/>
      </c>
      <c r="P517" s="21">
        <v>5.1199999999999998E-4</v>
      </c>
    </row>
    <row r="518" spans="3:16" ht="30" customHeight="1">
      <c r="C518" s="99" t="str">
        <f>IF(CADA_PROD!C518="","",CADA_PROD!C518)</f>
        <v/>
      </c>
      <c r="D518" s="100" t="str">
        <f>IF(CADA_PROD!D518="","",CADA_PROD!D518)</f>
        <v/>
      </c>
      <c r="E518" s="101" t="str">
        <f>IF(CADA_PROD!E518="","",CADA_PROD!E518)</f>
        <v/>
      </c>
      <c r="F518" s="101" t="str">
        <f>IF(CADA_PROD!D518="","",SUMIFS(MOVI_ENTR!I:I,MOVI_ENTR!D:D,D518))</f>
        <v/>
      </c>
      <c r="G518" s="101" t="str">
        <f>IF(CADA_PROD!C518="","",SUMIFS(MOVI_SAID!H:H,MOVI_SAID!D:D,D518))</f>
        <v/>
      </c>
      <c r="H518" s="101" t="str">
        <f t="shared" si="16"/>
        <v/>
      </c>
      <c r="I518" s="100" t="str">
        <f>IF(CADA_PROD!C518="","",IFERROR(IF(H518&lt;=0,"Sem estoque",IF(H518/E518&lt;0.25,"Quase sem estoque",IF(H518/E518&lt;1.2,"Estoque baixo",IF(H518/E518&lt;2,"Estoque moderado","Estoque confortável")))),""))</f>
        <v/>
      </c>
      <c r="J518" s="102" t="str">
        <f>IF(CADA_PROD!C518="","",SUMIFS(MOVI_ENTR!M:M,MOVI_ENTR!D:D,D518))</f>
        <v/>
      </c>
      <c r="K518" s="103" t="str">
        <f>IF(CADA_PROD!C518="","",IFERROR($J518/SUM($J$6:$J$1006),""))</f>
        <v/>
      </c>
      <c r="L518" s="103" t="str">
        <f>IF(CADA_PROD!C518="","",IFERROR(H518/SUM($H$6:$H$1006)+P518,""))</f>
        <v/>
      </c>
      <c r="M518" s="102" t="str">
        <f>IF(CADA_PROD!$C518="","",IFERROR(SUMIFS(MOVI_ENTR!M:M,MOVI_ENTR!D:D,D518)/SUMIFS(MOVI_ENTR!I:I,MOVI_ENTR!D:D,D518),0))</f>
        <v/>
      </c>
      <c r="N518" s="104" t="str">
        <f>IF(CADA_PROD!C518="","",G518/E518)</f>
        <v/>
      </c>
      <c r="O518" s="21" t="str">
        <f t="shared" ref="O518:O581" si="17">IF(D518="","",H518&lt;E518)</f>
        <v/>
      </c>
      <c r="P518" s="21">
        <v>5.13E-4</v>
      </c>
    </row>
    <row r="519" spans="3:16" ht="30" customHeight="1">
      <c r="C519" s="99" t="str">
        <f>IF(CADA_PROD!C519="","",CADA_PROD!C519)</f>
        <v/>
      </c>
      <c r="D519" s="100" t="str">
        <f>IF(CADA_PROD!D519="","",CADA_PROD!D519)</f>
        <v/>
      </c>
      <c r="E519" s="101" t="str">
        <f>IF(CADA_PROD!E519="","",CADA_PROD!E519)</f>
        <v/>
      </c>
      <c r="F519" s="101" t="str">
        <f>IF(CADA_PROD!D519="","",SUMIFS(MOVI_ENTR!I:I,MOVI_ENTR!D:D,D519))</f>
        <v/>
      </c>
      <c r="G519" s="101" t="str">
        <f>IF(CADA_PROD!C519="","",SUMIFS(MOVI_SAID!H:H,MOVI_SAID!D:D,D519))</f>
        <v/>
      </c>
      <c r="H519" s="101" t="str">
        <f t="shared" ref="H519:H582" si="18">IFERROR(F519-G519,"")</f>
        <v/>
      </c>
      <c r="I519" s="100" t="str">
        <f>IF(CADA_PROD!C519="","",IFERROR(IF(H519&lt;=0,"Sem estoque",IF(H519/E519&lt;0.25,"Quase sem estoque",IF(H519/E519&lt;1.2,"Estoque baixo",IF(H519/E519&lt;2,"Estoque moderado","Estoque confortável")))),""))</f>
        <v/>
      </c>
      <c r="J519" s="102" t="str">
        <f>IF(CADA_PROD!C519="","",SUMIFS(MOVI_ENTR!M:M,MOVI_ENTR!D:D,D519))</f>
        <v/>
      </c>
      <c r="K519" s="103" t="str">
        <f>IF(CADA_PROD!C519="","",IFERROR($J519/SUM($J$6:$J$1006),""))</f>
        <v/>
      </c>
      <c r="L519" s="103" t="str">
        <f>IF(CADA_PROD!C519="","",IFERROR(H519/SUM($H$6:$H$1006)+P519,""))</f>
        <v/>
      </c>
      <c r="M519" s="102" t="str">
        <f>IF(CADA_PROD!$C519="","",IFERROR(SUMIFS(MOVI_ENTR!M:M,MOVI_ENTR!D:D,D519)/SUMIFS(MOVI_ENTR!I:I,MOVI_ENTR!D:D,D519),0))</f>
        <v/>
      </c>
      <c r="N519" s="104" t="str">
        <f>IF(CADA_PROD!C519="","",G519/E519)</f>
        <v/>
      </c>
      <c r="O519" s="21" t="str">
        <f t="shared" si="17"/>
        <v/>
      </c>
      <c r="P519" s="21">
        <v>5.1400000000000003E-4</v>
      </c>
    </row>
    <row r="520" spans="3:16" ht="30" customHeight="1">
      <c r="C520" s="99" t="str">
        <f>IF(CADA_PROD!C520="","",CADA_PROD!C520)</f>
        <v/>
      </c>
      <c r="D520" s="100" t="str">
        <f>IF(CADA_PROD!D520="","",CADA_PROD!D520)</f>
        <v/>
      </c>
      <c r="E520" s="101" t="str">
        <f>IF(CADA_PROD!E520="","",CADA_PROD!E520)</f>
        <v/>
      </c>
      <c r="F520" s="101" t="str">
        <f>IF(CADA_PROD!D520="","",SUMIFS(MOVI_ENTR!I:I,MOVI_ENTR!D:D,D520))</f>
        <v/>
      </c>
      <c r="G520" s="101" t="str">
        <f>IF(CADA_PROD!C520="","",SUMIFS(MOVI_SAID!H:H,MOVI_SAID!D:D,D520))</f>
        <v/>
      </c>
      <c r="H520" s="101" t="str">
        <f t="shared" si="18"/>
        <v/>
      </c>
      <c r="I520" s="100" t="str">
        <f>IF(CADA_PROD!C520="","",IFERROR(IF(H520&lt;=0,"Sem estoque",IF(H520/E520&lt;0.25,"Quase sem estoque",IF(H520/E520&lt;1.2,"Estoque baixo",IF(H520/E520&lt;2,"Estoque moderado","Estoque confortável")))),""))</f>
        <v/>
      </c>
      <c r="J520" s="102" t="str">
        <f>IF(CADA_PROD!C520="","",SUMIFS(MOVI_ENTR!M:M,MOVI_ENTR!D:D,D520))</f>
        <v/>
      </c>
      <c r="K520" s="103" t="str">
        <f>IF(CADA_PROD!C520="","",IFERROR($J520/SUM($J$6:$J$1006),""))</f>
        <v/>
      </c>
      <c r="L520" s="103" t="str">
        <f>IF(CADA_PROD!C520="","",IFERROR(H520/SUM($H$6:$H$1006)+P520,""))</f>
        <v/>
      </c>
      <c r="M520" s="102" t="str">
        <f>IF(CADA_PROD!$C520="","",IFERROR(SUMIFS(MOVI_ENTR!M:M,MOVI_ENTR!D:D,D520)/SUMIFS(MOVI_ENTR!I:I,MOVI_ENTR!D:D,D520),0))</f>
        <v/>
      </c>
      <c r="N520" s="104" t="str">
        <f>IF(CADA_PROD!C520="","",G520/E520)</f>
        <v/>
      </c>
      <c r="O520" s="21" t="str">
        <f t="shared" si="17"/>
        <v/>
      </c>
      <c r="P520" s="21">
        <v>5.1500000000000005E-4</v>
      </c>
    </row>
    <row r="521" spans="3:16" ht="30" customHeight="1">
      <c r="C521" s="99" t="str">
        <f>IF(CADA_PROD!C521="","",CADA_PROD!C521)</f>
        <v/>
      </c>
      <c r="D521" s="100" t="str">
        <f>IF(CADA_PROD!D521="","",CADA_PROD!D521)</f>
        <v/>
      </c>
      <c r="E521" s="101" t="str">
        <f>IF(CADA_PROD!E521="","",CADA_PROD!E521)</f>
        <v/>
      </c>
      <c r="F521" s="101" t="str">
        <f>IF(CADA_PROD!D521="","",SUMIFS(MOVI_ENTR!I:I,MOVI_ENTR!D:D,D521))</f>
        <v/>
      </c>
      <c r="G521" s="101" t="str">
        <f>IF(CADA_PROD!C521="","",SUMIFS(MOVI_SAID!H:H,MOVI_SAID!D:D,D521))</f>
        <v/>
      </c>
      <c r="H521" s="101" t="str">
        <f t="shared" si="18"/>
        <v/>
      </c>
      <c r="I521" s="100" t="str">
        <f>IF(CADA_PROD!C521="","",IFERROR(IF(H521&lt;=0,"Sem estoque",IF(H521/E521&lt;0.25,"Quase sem estoque",IF(H521/E521&lt;1.2,"Estoque baixo",IF(H521/E521&lt;2,"Estoque moderado","Estoque confortável")))),""))</f>
        <v/>
      </c>
      <c r="J521" s="102" t="str">
        <f>IF(CADA_PROD!C521="","",SUMIFS(MOVI_ENTR!M:M,MOVI_ENTR!D:D,D521))</f>
        <v/>
      </c>
      <c r="K521" s="103" t="str">
        <f>IF(CADA_PROD!C521="","",IFERROR($J521/SUM($J$6:$J$1006),""))</f>
        <v/>
      </c>
      <c r="L521" s="103" t="str">
        <f>IF(CADA_PROD!C521="","",IFERROR(H521/SUM($H$6:$H$1006)+P521,""))</f>
        <v/>
      </c>
      <c r="M521" s="102" t="str">
        <f>IF(CADA_PROD!$C521="","",IFERROR(SUMIFS(MOVI_ENTR!M:M,MOVI_ENTR!D:D,D521)/SUMIFS(MOVI_ENTR!I:I,MOVI_ENTR!D:D,D521),0))</f>
        <v/>
      </c>
      <c r="N521" s="104" t="str">
        <f>IF(CADA_PROD!C521="","",G521/E521)</f>
        <v/>
      </c>
      <c r="O521" s="21" t="str">
        <f t="shared" si="17"/>
        <v/>
      </c>
      <c r="P521" s="21">
        <v>5.1599999999999997E-4</v>
      </c>
    </row>
    <row r="522" spans="3:16" ht="30" customHeight="1">
      <c r="C522" s="99" t="str">
        <f>IF(CADA_PROD!C522="","",CADA_PROD!C522)</f>
        <v/>
      </c>
      <c r="D522" s="100" t="str">
        <f>IF(CADA_PROD!D522="","",CADA_PROD!D522)</f>
        <v/>
      </c>
      <c r="E522" s="101" t="str">
        <f>IF(CADA_PROD!E522="","",CADA_PROD!E522)</f>
        <v/>
      </c>
      <c r="F522" s="101" t="str">
        <f>IF(CADA_PROD!D522="","",SUMIFS(MOVI_ENTR!I:I,MOVI_ENTR!D:D,D522))</f>
        <v/>
      </c>
      <c r="G522" s="101" t="str">
        <f>IF(CADA_PROD!C522="","",SUMIFS(MOVI_SAID!H:H,MOVI_SAID!D:D,D522))</f>
        <v/>
      </c>
      <c r="H522" s="101" t="str">
        <f t="shared" si="18"/>
        <v/>
      </c>
      <c r="I522" s="100" t="str">
        <f>IF(CADA_PROD!C522="","",IFERROR(IF(H522&lt;=0,"Sem estoque",IF(H522/E522&lt;0.25,"Quase sem estoque",IF(H522/E522&lt;1.2,"Estoque baixo",IF(H522/E522&lt;2,"Estoque moderado","Estoque confortável")))),""))</f>
        <v/>
      </c>
      <c r="J522" s="102" t="str">
        <f>IF(CADA_PROD!C522="","",SUMIFS(MOVI_ENTR!M:M,MOVI_ENTR!D:D,D522))</f>
        <v/>
      </c>
      <c r="K522" s="103" t="str">
        <f>IF(CADA_PROD!C522="","",IFERROR($J522/SUM($J$6:$J$1006),""))</f>
        <v/>
      </c>
      <c r="L522" s="103" t="str">
        <f>IF(CADA_PROD!C522="","",IFERROR(H522/SUM($H$6:$H$1006)+P522,""))</f>
        <v/>
      </c>
      <c r="M522" s="102" t="str">
        <f>IF(CADA_PROD!$C522="","",IFERROR(SUMIFS(MOVI_ENTR!M:M,MOVI_ENTR!D:D,D522)/SUMIFS(MOVI_ENTR!I:I,MOVI_ENTR!D:D,D522),0))</f>
        <v/>
      </c>
      <c r="N522" s="104" t="str">
        <f>IF(CADA_PROD!C522="","",G522/E522)</f>
        <v/>
      </c>
      <c r="O522" s="21" t="str">
        <f t="shared" si="17"/>
        <v/>
      </c>
      <c r="P522" s="21">
        <v>5.1699999999999999E-4</v>
      </c>
    </row>
    <row r="523" spans="3:16" ht="30" customHeight="1">
      <c r="C523" s="99" t="str">
        <f>IF(CADA_PROD!C523="","",CADA_PROD!C523)</f>
        <v/>
      </c>
      <c r="D523" s="100" t="str">
        <f>IF(CADA_PROD!D523="","",CADA_PROD!D523)</f>
        <v/>
      </c>
      <c r="E523" s="101" t="str">
        <f>IF(CADA_PROD!E523="","",CADA_PROD!E523)</f>
        <v/>
      </c>
      <c r="F523" s="101" t="str">
        <f>IF(CADA_PROD!D523="","",SUMIFS(MOVI_ENTR!I:I,MOVI_ENTR!D:D,D523))</f>
        <v/>
      </c>
      <c r="G523" s="101" t="str">
        <f>IF(CADA_PROD!C523="","",SUMIFS(MOVI_SAID!H:H,MOVI_SAID!D:D,D523))</f>
        <v/>
      </c>
      <c r="H523" s="101" t="str">
        <f t="shared" si="18"/>
        <v/>
      </c>
      <c r="I523" s="100" t="str">
        <f>IF(CADA_PROD!C523="","",IFERROR(IF(H523&lt;=0,"Sem estoque",IF(H523/E523&lt;0.25,"Quase sem estoque",IF(H523/E523&lt;1.2,"Estoque baixo",IF(H523/E523&lt;2,"Estoque moderado","Estoque confortável")))),""))</f>
        <v/>
      </c>
      <c r="J523" s="102" t="str">
        <f>IF(CADA_PROD!C523="","",SUMIFS(MOVI_ENTR!M:M,MOVI_ENTR!D:D,D523))</f>
        <v/>
      </c>
      <c r="K523" s="103" t="str">
        <f>IF(CADA_PROD!C523="","",IFERROR($J523/SUM($J$6:$J$1006),""))</f>
        <v/>
      </c>
      <c r="L523" s="103" t="str">
        <f>IF(CADA_PROD!C523="","",IFERROR(H523/SUM($H$6:$H$1006)+P523,""))</f>
        <v/>
      </c>
      <c r="M523" s="102" t="str">
        <f>IF(CADA_PROD!$C523="","",IFERROR(SUMIFS(MOVI_ENTR!M:M,MOVI_ENTR!D:D,D523)/SUMIFS(MOVI_ENTR!I:I,MOVI_ENTR!D:D,D523),0))</f>
        <v/>
      </c>
      <c r="N523" s="104" t="str">
        <f>IF(CADA_PROD!C523="","",G523/E523)</f>
        <v/>
      </c>
      <c r="O523" s="21" t="str">
        <f t="shared" si="17"/>
        <v/>
      </c>
      <c r="P523" s="21">
        <v>5.1800000000000001E-4</v>
      </c>
    </row>
    <row r="524" spans="3:16" ht="30" customHeight="1">
      <c r="C524" s="99" t="str">
        <f>IF(CADA_PROD!C524="","",CADA_PROD!C524)</f>
        <v/>
      </c>
      <c r="D524" s="100" t="str">
        <f>IF(CADA_PROD!D524="","",CADA_PROD!D524)</f>
        <v/>
      </c>
      <c r="E524" s="101" t="str">
        <f>IF(CADA_PROD!E524="","",CADA_PROD!E524)</f>
        <v/>
      </c>
      <c r="F524" s="101" t="str">
        <f>IF(CADA_PROD!D524="","",SUMIFS(MOVI_ENTR!I:I,MOVI_ENTR!D:D,D524))</f>
        <v/>
      </c>
      <c r="G524" s="101" t="str">
        <f>IF(CADA_PROD!C524="","",SUMIFS(MOVI_SAID!H:H,MOVI_SAID!D:D,D524))</f>
        <v/>
      </c>
      <c r="H524" s="101" t="str">
        <f t="shared" si="18"/>
        <v/>
      </c>
      <c r="I524" s="100" t="str">
        <f>IF(CADA_PROD!C524="","",IFERROR(IF(H524&lt;=0,"Sem estoque",IF(H524/E524&lt;0.25,"Quase sem estoque",IF(H524/E524&lt;1.2,"Estoque baixo",IF(H524/E524&lt;2,"Estoque moderado","Estoque confortável")))),""))</f>
        <v/>
      </c>
      <c r="J524" s="102" t="str">
        <f>IF(CADA_PROD!C524="","",SUMIFS(MOVI_ENTR!M:M,MOVI_ENTR!D:D,D524))</f>
        <v/>
      </c>
      <c r="K524" s="103" t="str">
        <f>IF(CADA_PROD!C524="","",IFERROR($J524/SUM($J$6:$J$1006),""))</f>
        <v/>
      </c>
      <c r="L524" s="103" t="str">
        <f>IF(CADA_PROD!C524="","",IFERROR(H524/SUM($H$6:$H$1006)+P524,""))</f>
        <v/>
      </c>
      <c r="M524" s="102" t="str">
        <f>IF(CADA_PROD!$C524="","",IFERROR(SUMIFS(MOVI_ENTR!M:M,MOVI_ENTR!D:D,D524)/SUMIFS(MOVI_ENTR!I:I,MOVI_ENTR!D:D,D524),0))</f>
        <v/>
      </c>
      <c r="N524" s="104" t="str">
        <f>IF(CADA_PROD!C524="","",G524/E524)</f>
        <v/>
      </c>
      <c r="O524" s="21" t="str">
        <f t="shared" si="17"/>
        <v/>
      </c>
      <c r="P524" s="21">
        <v>5.1900000000000004E-4</v>
      </c>
    </row>
    <row r="525" spans="3:16" ht="30" customHeight="1">
      <c r="C525" s="99" t="str">
        <f>IF(CADA_PROD!C525="","",CADA_PROD!C525)</f>
        <v/>
      </c>
      <c r="D525" s="100" t="str">
        <f>IF(CADA_PROD!D525="","",CADA_PROD!D525)</f>
        <v/>
      </c>
      <c r="E525" s="101" t="str">
        <f>IF(CADA_PROD!E525="","",CADA_PROD!E525)</f>
        <v/>
      </c>
      <c r="F525" s="101" t="str">
        <f>IF(CADA_PROD!D525="","",SUMIFS(MOVI_ENTR!I:I,MOVI_ENTR!D:D,D525))</f>
        <v/>
      </c>
      <c r="G525" s="101" t="str">
        <f>IF(CADA_PROD!C525="","",SUMIFS(MOVI_SAID!H:H,MOVI_SAID!D:D,D525))</f>
        <v/>
      </c>
      <c r="H525" s="101" t="str">
        <f t="shared" si="18"/>
        <v/>
      </c>
      <c r="I525" s="100" t="str">
        <f>IF(CADA_PROD!C525="","",IFERROR(IF(H525&lt;=0,"Sem estoque",IF(H525/E525&lt;0.25,"Quase sem estoque",IF(H525/E525&lt;1.2,"Estoque baixo",IF(H525/E525&lt;2,"Estoque moderado","Estoque confortável")))),""))</f>
        <v/>
      </c>
      <c r="J525" s="102" t="str">
        <f>IF(CADA_PROD!C525="","",SUMIFS(MOVI_ENTR!M:M,MOVI_ENTR!D:D,D525))</f>
        <v/>
      </c>
      <c r="K525" s="103" t="str">
        <f>IF(CADA_PROD!C525="","",IFERROR($J525/SUM($J$6:$J$1006),""))</f>
        <v/>
      </c>
      <c r="L525" s="103" t="str">
        <f>IF(CADA_PROD!C525="","",IFERROR(H525/SUM($H$6:$H$1006)+P525,""))</f>
        <v/>
      </c>
      <c r="M525" s="102" t="str">
        <f>IF(CADA_PROD!$C525="","",IFERROR(SUMIFS(MOVI_ENTR!M:M,MOVI_ENTR!D:D,D525)/SUMIFS(MOVI_ENTR!I:I,MOVI_ENTR!D:D,D525),0))</f>
        <v/>
      </c>
      <c r="N525" s="104" t="str">
        <f>IF(CADA_PROD!C525="","",G525/E525)</f>
        <v/>
      </c>
      <c r="O525" s="21" t="str">
        <f t="shared" si="17"/>
        <v/>
      </c>
      <c r="P525" s="21">
        <v>5.1999999999999995E-4</v>
      </c>
    </row>
    <row r="526" spans="3:16" ht="30" customHeight="1">
      <c r="C526" s="99" t="str">
        <f>IF(CADA_PROD!C526="","",CADA_PROD!C526)</f>
        <v/>
      </c>
      <c r="D526" s="100" t="str">
        <f>IF(CADA_PROD!D526="","",CADA_PROD!D526)</f>
        <v/>
      </c>
      <c r="E526" s="101" t="str">
        <f>IF(CADA_PROD!E526="","",CADA_PROD!E526)</f>
        <v/>
      </c>
      <c r="F526" s="101" t="str">
        <f>IF(CADA_PROD!D526="","",SUMIFS(MOVI_ENTR!I:I,MOVI_ENTR!D:D,D526))</f>
        <v/>
      </c>
      <c r="G526" s="101" t="str">
        <f>IF(CADA_PROD!C526="","",SUMIFS(MOVI_SAID!H:H,MOVI_SAID!D:D,D526))</f>
        <v/>
      </c>
      <c r="H526" s="101" t="str">
        <f t="shared" si="18"/>
        <v/>
      </c>
      <c r="I526" s="100" t="str">
        <f>IF(CADA_PROD!C526="","",IFERROR(IF(H526&lt;=0,"Sem estoque",IF(H526/E526&lt;0.25,"Quase sem estoque",IF(H526/E526&lt;1.2,"Estoque baixo",IF(H526/E526&lt;2,"Estoque moderado","Estoque confortável")))),""))</f>
        <v/>
      </c>
      <c r="J526" s="102" t="str">
        <f>IF(CADA_PROD!C526="","",SUMIFS(MOVI_ENTR!M:M,MOVI_ENTR!D:D,D526))</f>
        <v/>
      </c>
      <c r="K526" s="103" t="str">
        <f>IF(CADA_PROD!C526="","",IFERROR($J526/SUM($J$6:$J$1006),""))</f>
        <v/>
      </c>
      <c r="L526" s="103" t="str">
        <f>IF(CADA_PROD!C526="","",IFERROR(H526/SUM($H$6:$H$1006)+P526,""))</f>
        <v/>
      </c>
      <c r="M526" s="102" t="str">
        <f>IF(CADA_PROD!$C526="","",IFERROR(SUMIFS(MOVI_ENTR!M:M,MOVI_ENTR!D:D,D526)/SUMIFS(MOVI_ENTR!I:I,MOVI_ENTR!D:D,D526),0))</f>
        <v/>
      </c>
      <c r="N526" s="104" t="str">
        <f>IF(CADA_PROD!C526="","",G526/E526)</f>
        <v/>
      </c>
      <c r="O526" s="21" t="str">
        <f t="shared" si="17"/>
        <v/>
      </c>
      <c r="P526" s="21">
        <v>5.2099999999999998E-4</v>
      </c>
    </row>
    <row r="527" spans="3:16" ht="30" customHeight="1">
      <c r="C527" s="99" t="str">
        <f>IF(CADA_PROD!C527="","",CADA_PROD!C527)</f>
        <v/>
      </c>
      <c r="D527" s="100" t="str">
        <f>IF(CADA_PROD!D527="","",CADA_PROD!D527)</f>
        <v/>
      </c>
      <c r="E527" s="101" t="str">
        <f>IF(CADA_PROD!E527="","",CADA_PROD!E527)</f>
        <v/>
      </c>
      <c r="F527" s="101" t="str">
        <f>IF(CADA_PROD!D527="","",SUMIFS(MOVI_ENTR!I:I,MOVI_ENTR!D:D,D527))</f>
        <v/>
      </c>
      <c r="G527" s="101" t="str">
        <f>IF(CADA_PROD!C527="","",SUMIFS(MOVI_SAID!H:H,MOVI_SAID!D:D,D527))</f>
        <v/>
      </c>
      <c r="H527" s="101" t="str">
        <f t="shared" si="18"/>
        <v/>
      </c>
      <c r="I527" s="100" t="str">
        <f>IF(CADA_PROD!C527="","",IFERROR(IF(H527&lt;=0,"Sem estoque",IF(H527/E527&lt;0.25,"Quase sem estoque",IF(H527/E527&lt;1.2,"Estoque baixo",IF(H527/E527&lt;2,"Estoque moderado","Estoque confortável")))),""))</f>
        <v/>
      </c>
      <c r="J527" s="102" t="str">
        <f>IF(CADA_PROD!C527="","",SUMIFS(MOVI_ENTR!M:M,MOVI_ENTR!D:D,D527))</f>
        <v/>
      </c>
      <c r="K527" s="103" t="str">
        <f>IF(CADA_PROD!C527="","",IFERROR($J527/SUM($J$6:$J$1006),""))</f>
        <v/>
      </c>
      <c r="L527" s="103" t="str">
        <f>IF(CADA_PROD!C527="","",IFERROR(H527/SUM($H$6:$H$1006)+P527,""))</f>
        <v/>
      </c>
      <c r="M527" s="102" t="str">
        <f>IF(CADA_PROD!$C527="","",IFERROR(SUMIFS(MOVI_ENTR!M:M,MOVI_ENTR!D:D,D527)/SUMIFS(MOVI_ENTR!I:I,MOVI_ENTR!D:D,D527),0))</f>
        <v/>
      </c>
      <c r="N527" s="104" t="str">
        <f>IF(CADA_PROD!C527="","",G527/E527)</f>
        <v/>
      </c>
      <c r="O527" s="21" t="str">
        <f t="shared" si="17"/>
        <v/>
      </c>
      <c r="P527" s="21">
        <v>5.22E-4</v>
      </c>
    </row>
    <row r="528" spans="3:16" ht="30" customHeight="1">
      <c r="C528" s="99" t="str">
        <f>IF(CADA_PROD!C528="","",CADA_PROD!C528)</f>
        <v/>
      </c>
      <c r="D528" s="100" t="str">
        <f>IF(CADA_PROD!D528="","",CADA_PROD!D528)</f>
        <v/>
      </c>
      <c r="E528" s="101" t="str">
        <f>IF(CADA_PROD!E528="","",CADA_PROD!E528)</f>
        <v/>
      </c>
      <c r="F528" s="101" t="str">
        <f>IF(CADA_PROD!D528="","",SUMIFS(MOVI_ENTR!I:I,MOVI_ENTR!D:D,D528))</f>
        <v/>
      </c>
      <c r="G528" s="101" t="str">
        <f>IF(CADA_PROD!C528="","",SUMIFS(MOVI_SAID!H:H,MOVI_SAID!D:D,D528))</f>
        <v/>
      </c>
      <c r="H528" s="101" t="str">
        <f t="shared" si="18"/>
        <v/>
      </c>
      <c r="I528" s="100" t="str">
        <f>IF(CADA_PROD!C528="","",IFERROR(IF(H528&lt;=0,"Sem estoque",IF(H528/E528&lt;0.25,"Quase sem estoque",IF(H528/E528&lt;1.2,"Estoque baixo",IF(H528/E528&lt;2,"Estoque moderado","Estoque confortável")))),""))</f>
        <v/>
      </c>
      <c r="J528" s="102" t="str">
        <f>IF(CADA_PROD!C528="","",SUMIFS(MOVI_ENTR!M:M,MOVI_ENTR!D:D,D528))</f>
        <v/>
      </c>
      <c r="K528" s="103" t="str">
        <f>IF(CADA_PROD!C528="","",IFERROR($J528/SUM($J$6:$J$1006),""))</f>
        <v/>
      </c>
      <c r="L528" s="103" t="str">
        <f>IF(CADA_PROD!C528="","",IFERROR(H528/SUM($H$6:$H$1006)+P528,""))</f>
        <v/>
      </c>
      <c r="M528" s="102" t="str">
        <f>IF(CADA_PROD!$C528="","",IFERROR(SUMIFS(MOVI_ENTR!M:M,MOVI_ENTR!D:D,D528)/SUMIFS(MOVI_ENTR!I:I,MOVI_ENTR!D:D,D528),0))</f>
        <v/>
      </c>
      <c r="N528" s="104" t="str">
        <f>IF(CADA_PROD!C528="","",G528/E528)</f>
        <v/>
      </c>
      <c r="O528" s="21" t="str">
        <f t="shared" si="17"/>
        <v/>
      </c>
      <c r="P528" s="21">
        <v>5.2300000000000003E-4</v>
      </c>
    </row>
    <row r="529" spans="3:16" ht="30" customHeight="1">
      <c r="C529" s="99" t="str">
        <f>IF(CADA_PROD!C529="","",CADA_PROD!C529)</f>
        <v/>
      </c>
      <c r="D529" s="100" t="str">
        <f>IF(CADA_PROD!D529="","",CADA_PROD!D529)</f>
        <v/>
      </c>
      <c r="E529" s="101" t="str">
        <f>IF(CADA_PROD!E529="","",CADA_PROD!E529)</f>
        <v/>
      </c>
      <c r="F529" s="101" t="str">
        <f>IF(CADA_PROD!D529="","",SUMIFS(MOVI_ENTR!I:I,MOVI_ENTR!D:D,D529))</f>
        <v/>
      </c>
      <c r="G529" s="101" t="str">
        <f>IF(CADA_PROD!C529="","",SUMIFS(MOVI_SAID!H:H,MOVI_SAID!D:D,D529))</f>
        <v/>
      </c>
      <c r="H529" s="101" t="str">
        <f t="shared" si="18"/>
        <v/>
      </c>
      <c r="I529" s="100" t="str">
        <f>IF(CADA_PROD!C529="","",IFERROR(IF(H529&lt;=0,"Sem estoque",IF(H529/E529&lt;0.25,"Quase sem estoque",IF(H529/E529&lt;1.2,"Estoque baixo",IF(H529/E529&lt;2,"Estoque moderado","Estoque confortável")))),""))</f>
        <v/>
      </c>
      <c r="J529" s="102" t="str">
        <f>IF(CADA_PROD!C529="","",SUMIFS(MOVI_ENTR!M:M,MOVI_ENTR!D:D,D529))</f>
        <v/>
      </c>
      <c r="K529" s="103" t="str">
        <f>IF(CADA_PROD!C529="","",IFERROR($J529/SUM($J$6:$J$1006),""))</f>
        <v/>
      </c>
      <c r="L529" s="103" t="str">
        <f>IF(CADA_PROD!C529="","",IFERROR(H529/SUM($H$6:$H$1006)+P529,""))</f>
        <v/>
      </c>
      <c r="M529" s="102" t="str">
        <f>IF(CADA_PROD!$C529="","",IFERROR(SUMIFS(MOVI_ENTR!M:M,MOVI_ENTR!D:D,D529)/SUMIFS(MOVI_ENTR!I:I,MOVI_ENTR!D:D,D529),0))</f>
        <v/>
      </c>
      <c r="N529" s="104" t="str">
        <f>IF(CADA_PROD!C529="","",G529/E529)</f>
        <v/>
      </c>
      <c r="O529" s="21" t="str">
        <f t="shared" si="17"/>
        <v/>
      </c>
      <c r="P529" s="21">
        <v>5.2400000000000005E-4</v>
      </c>
    </row>
    <row r="530" spans="3:16" ht="30" customHeight="1">
      <c r="C530" s="99" t="str">
        <f>IF(CADA_PROD!C530="","",CADA_PROD!C530)</f>
        <v/>
      </c>
      <c r="D530" s="100" t="str">
        <f>IF(CADA_PROD!D530="","",CADA_PROD!D530)</f>
        <v/>
      </c>
      <c r="E530" s="101" t="str">
        <f>IF(CADA_PROD!E530="","",CADA_PROD!E530)</f>
        <v/>
      </c>
      <c r="F530" s="101" t="str">
        <f>IF(CADA_PROD!D530="","",SUMIFS(MOVI_ENTR!I:I,MOVI_ENTR!D:D,D530))</f>
        <v/>
      </c>
      <c r="G530" s="101" t="str">
        <f>IF(CADA_PROD!C530="","",SUMIFS(MOVI_SAID!H:H,MOVI_SAID!D:D,D530))</f>
        <v/>
      </c>
      <c r="H530" s="101" t="str">
        <f t="shared" si="18"/>
        <v/>
      </c>
      <c r="I530" s="100" t="str">
        <f>IF(CADA_PROD!C530="","",IFERROR(IF(H530&lt;=0,"Sem estoque",IF(H530/E530&lt;0.25,"Quase sem estoque",IF(H530/E530&lt;1.2,"Estoque baixo",IF(H530/E530&lt;2,"Estoque moderado","Estoque confortável")))),""))</f>
        <v/>
      </c>
      <c r="J530" s="102" t="str">
        <f>IF(CADA_PROD!C530="","",SUMIFS(MOVI_ENTR!M:M,MOVI_ENTR!D:D,D530))</f>
        <v/>
      </c>
      <c r="K530" s="103" t="str">
        <f>IF(CADA_PROD!C530="","",IFERROR($J530/SUM($J$6:$J$1006),""))</f>
        <v/>
      </c>
      <c r="L530" s="103" t="str">
        <f>IF(CADA_PROD!C530="","",IFERROR(H530/SUM($H$6:$H$1006)+P530,""))</f>
        <v/>
      </c>
      <c r="M530" s="102" t="str">
        <f>IF(CADA_PROD!$C530="","",IFERROR(SUMIFS(MOVI_ENTR!M:M,MOVI_ENTR!D:D,D530)/SUMIFS(MOVI_ENTR!I:I,MOVI_ENTR!D:D,D530),0))</f>
        <v/>
      </c>
      <c r="N530" s="104" t="str">
        <f>IF(CADA_PROD!C530="","",G530/E530)</f>
        <v/>
      </c>
      <c r="O530" s="21" t="str">
        <f t="shared" si="17"/>
        <v/>
      </c>
      <c r="P530" s="21">
        <v>5.2499999999999997E-4</v>
      </c>
    </row>
    <row r="531" spans="3:16" ht="30" customHeight="1">
      <c r="C531" s="99" t="str">
        <f>IF(CADA_PROD!C531="","",CADA_PROD!C531)</f>
        <v/>
      </c>
      <c r="D531" s="100" t="str">
        <f>IF(CADA_PROD!D531="","",CADA_PROD!D531)</f>
        <v/>
      </c>
      <c r="E531" s="101" t="str">
        <f>IF(CADA_PROD!E531="","",CADA_PROD!E531)</f>
        <v/>
      </c>
      <c r="F531" s="101" t="str">
        <f>IF(CADA_PROD!D531="","",SUMIFS(MOVI_ENTR!I:I,MOVI_ENTR!D:D,D531))</f>
        <v/>
      </c>
      <c r="G531" s="101" t="str">
        <f>IF(CADA_PROD!C531="","",SUMIFS(MOVI_SAID!H:H,MOVI_SAID!D:D,D531))</f>
        <v/>
      </c>
      <c r="H531" s="101" t="str">
        <f t="shared" si="18"/>
        <v/>
      </c>
      <c r="I531" s="100" t="str">
        <f>IF(CADA_PROD!C531="","",IFERROR(IF(H531&lt;=0,"Sem estoque",IF(H531/E531&lt;0.25,"Quase sem estoque",IF(H531/E531&lt;1.2,"Estoque baixo",IF(H531/E531&lt;2,"Estoque moderado","Estoque confortável")))),""))</f>
        <v/>
      </c>
      <c r="J531" s="102" t="str">
        <f>IF(CADA_PROD!C531="","",SUMIFS(MOVI_ENTR!M:M,MOVI_ENTR!D:D,D531))</f>
        <v/>
      </c>
      <c r="K531" s="103" t="str">
        <f>IF(CADA_PROD!C531="","",IFERROR($J531/SUM($J$6:$J$1006),""))</f>
        <v/>
      </c>
      <c r="L531" s="103" t="str">
        <f>IF(CADA_PROD!C531="","",IFERROR(H531/SUM($H$6:$H$1006)+P531,""))</f>
        <v/>
      </c>
      <c r="M531" s="102" t="str">
        <f>IF(CADA_PROD!$C531="","",IFERROR(SUMIFS(MOVI_ENTR!M:M,MOVI_ENTR!D:D,D531)/SUMIFS(MOVI_ENTR!I:I,MOVI_ENTR!D:D,D531),0))</f>
        <v/>
      </c>
      <c r="N531" s="104" t="str">
        <f>IF(CADA_PROD!C531="","",G531/E531)</f>
        <v/>
      </c>
      <c r="O531" s="21" t="str">
        <f t="shared" si="17"/>
        <v/>
      </c>
      <c r="P531" s="21">
        <v>5.2599999999999999E-4</v>
      </c>
    </row>
    <row r="532" spans="3:16" ht="30" customHeight="1">
      <c r="C532" s="99" t="str">
        <f>IF(CADA_PROD!C532="","",CADA_PROD!C532)</f>
        <v/>
      </c>
      <c r="D532" s="100" t="str">
        <f>IF(CADA_PROD!D532="","",CADA_PROD!D532)</f>
        <v/>
      </c>
      <c r="E532" s="101" t="str">
        <f>IF(CADA_PROD!E532="","",CADA_PROD!E532)</f>
        <v/>
      </c>
      <c r="F532" s="101" t="str">
        <f>IF(CADA_PROD!D532="","",SUMIFS(MOVI_ENTR!I:I,MOVI_ENTR!D:D,D532))</f>
        <v/>
      </c>
      <c r="G532" s="101" t="str">
        <f>IF(CADA_PROD!C532="","",SUMIFS(MOVI_SAID!H:H,MOVI_SAID!D:D,D532))</f>
        <v/>
      </c>
      <c r="H532" s="101" t="str">
        <f t="shared" si="18"/>
        <v/>
      </c>
      <c r="I532" s="100" t="str">
        <f>IF(CADA_PROD!C532="","",IFERROR(IF(H532&lt;=0,"Sem estoque",IF(H532/E532&lt;0.25,"Quase sem estoque",IF(H532/E532&lt;1.2,"Estoque baixo",IF(H532/E532&lt;2,"Estoque moderado","Estoque confortável")))),""))</f>
        <v/>
      </c>
      <c r="J532" s="102" t="str">
        <f>IF(CADA_PROD!C532="","",SUMIFS(MOVI_ENTR!M:M,MOVI_ENTR!D:D,D532))</f>
        <v/>
      </c>
      <c r="K532" s="103" t="str">
        <f>IF(CADA_PROD!C532="","",IFERROR($J532/SUM($J$6:$J$1006),""))</f>
        <v/>
      </c>
      <c r="L532" s="103" t="str">
        <f>IF(CADA_PROD!C532="","",IFERROR(H532/SUM($H$6:$H$1006)+P532,""))</f>
        <v/>
      </c>
      <c r="M532" s="102" t="str">
        <f>IF(CADA_PROD!$C532="","",IFERROR(SUMIFS(MOVI_ENTR!M:M,MOVI_ENTR!D:D,D532)/SUMIFS(MOVI_ENTR!I:I,MOVI_ENTR!D:D,D532),0))</f>
        <v/>
      </c>
      <c r="N532" s="104" t="str">
        <f>IF(CADA_PROD!C532="","",G532/E532)</f>
        <v/>
      </c>
      <c r="O532" s="21" t="str">
        <f t="shared" si="17"/>
        <v/>
      </c>
      <c r="P532" s="21">
        <v>5.2700000000000002E-4</v>
      </c>
    </row>
    <row r="533" spans="3:16" ht="30" customHeight="1">
      <c r="C533" s="99" t="str">
        <f>IF(CADA_PROD!C533="","",CADA_PROD!C533)</f>
        <v/>
      </c>
      <c r="D533" s="100" t="str">
        <f>IF(CADA_PROD!D533="","",CADA_PROD!D533)</f>
        <v/>
      </c>
      <c r="E533" s="101" t="str">
        <f>IF(CADA_PROD!E533="","",CADA_PROD!E533)</f>
        <v/>
      </c>
      <c r="F533" s="101" t="str">
        <f>IF(CADA_PROD!D533="","",SUMIFS(MOVI_ENTR!I:I,MOVI_ENTR!D:D,D533))</f>
        <v/>
      </c>
      <c r="G533" s="101" t="str">
        <f>IF(CADA_PROD!C533="","",SUMIFS(MOVI_SAID!H:H,MOVI_SAID!D:D,D533))</f>
        <v/>
      </c>
      <c r="H533" s="101" t="str">
        <f t="shared" si="18"/>
        <v/>
      </c>
      <c r="I533" s="100" t="str">
        <f>IF(CADA_PROD!C533="","",IFERROR(IF(H533&lt;=0,"Sem estoque",IF(H533/E533&lt;0.25,"Quase sem estoque",IF(H533/E533&lt;1.2,"Estoque baixo",IF(H533/E533&lt;2,"Estoque moderado","Estoque confortável")))),""))</f>
        <v/>
      </c>
      <c r="J533" s="102" t="str">
        <f>IF(CADA_PROD!C533="","",SUMIFS(MOVI_ENTR!M:M,MOVI_ENTR!D:D,D533))</f>
        <v/>
      </c>
      <c r="K533" s="103" t="str">
        <f>IF(CADA_PROD!C533="","",IFERROR($J533/SUM($J$6:$J$1006),""))</f>
        <v/>
      </c>
      <c r="L533" s="103" t="str">
        <f>IF(CADA_PROD!C533="","",IFERROR(H533/SUM($H$6:$H$1006)+P533,""))</f>
        <v/>
      </c>
      <c r="M533" s="102" t="str">
        <f>IF(CADA_PROD!$C533="","",IFERROR(SUMIFS(MOVI_ENTR!M:M,MOVI_ENTR!D:D,D533)/SUMIFS(MOVI_ENTR!I:I,MOVI_ENTR!D:D,D533),0))</f>
        <v/>
      </c>
      <c r="N533" s="104" t="str">
        <f>IF(CADA_PROD!C533="","",G533/E533)</f>
        <v/>
      </c>
      <c r="O533" s="21" t="str">
        <f t="shared" si="17"/>
        <v/>
      </c>
      <c r="P533" s="21">
        <v>5.2800000000000004E-4</v>
      </c>
    </row>
    <row r="534" spans="3:16" ht="30" customHeight="1">
      <c r="C534" s="99" t="str">
        <f>IF(CADA_PROD!C534="","",CADA_PROD!C534)</f>
        <v/>
      </c>
      <c r="D534" s="100" t="str">
        <f>IF(CADA_PROD!D534="","",CADA_PROD!D534)</f>
        <v/>
      </c>
      <c r="E534" s="101" t="str">
        <f>IF(CADA_PROD!E534="","",CADA_PROD!E534)</f>
        <v/>
      </c>
      <c r="F534" s="101" t="str">
        <f>IF(CADA_PROD!D534="","",SUMIFS(MOVI_ENTR!I:I,MOVI_ENTR!D:D,D534))</f>
        <v/>
      </c>
      <c r="G534" s="101" t="str">
        <f>IF(CADA_PROD!C534="","",SUMIFS(MOVI_SAID!H:H,MOVI_SAID!D:D,D534))</f>
        <v/>
      </c>
      <c r="H534" s="101" t="str">
        <f t="shared" si="18"/>
        <v/>
      </c>
      <c r="I534" s="100" t="str">
        <f>IF(CADA_PROD!C534="","",IFERROR(IF(H534&lt;=0,"Sem estoque",IF(H534/E534&lt;0.25,"Quase sem estoque",IF(H534/E534&lt;1.2,"Estoque baixo",IF(H534/E534&lt;2,"Estoque moderado","Estoque confortável")))),""))</f>
        <v/>
      </c>
      <c r="J534" s="102" t="str">
        <f>IF(CADA_PROD!C534="","",SUMIFS(MOVI_ENTR!M:M,MOVI_ENTR!D:D,D534))</f>
        <v/>
      </c>
      <c r="K534" s="103" t="str">
        <f>IF(CADA_PROD!C534="","",IFERROR($J534/SUM($J$6:$J$1006),""))</f>
        <v/>
      </c>
      <c r="L534" s="103" t="str">
        <f>IF(CADA_PROD!C534="","",IFERROR(H534/SUM($H$6:$H$1006)+P534,""))</f>
        <v/>
      </c>
      <c r="M534" s="102" t="str">
        <f>IF(CADA_PROD!$C534="","",IFERROR(SUMIFS(MOVI_ENTR!M:M,MOVI_ENTR!D:D,D534)/SUMIFS(MOVI_ENTR!I:I,MOVI_ENTR!D:D,D534),0))</f>
        <v/>
      </c>
      <c r="N534" s="104" t="str">
        <f>IF(CADA_PROD!C534="","",G534/E534)</f>
        <v/>
      </c>
      <c r="O534" s="21" t="str">
        <f t="shared" si="17"/>
        <v/>
      </c>
      <c r="P534" s="21">
        <v>5.2899999999999996E-4</v>
      </c>
    </row>
    <row r="535" spans="3:16" ht="30" customHeight="1">
      <c r="C535" s="99" t="str">
        <f>IF(CADA_PROD!C535="","",CADA_PROD!C535)</f>
        <v/>
      </c>
      <c r="D535" s="100" t="str">
        <f>IF(CADA_PROD!D535="","",CADA_PROD!D535)</f>
        <v/>
      </c>
      <c r="E535" s="101" t="str">
        <f>IF(CADA_PROD!E535="","",CADA_PROD!E535)</f>
        <v/>
      </c>
      <c r="F535" s="101" t="str">
        <f>IF(CADA_PROD!D535="","",SUMIFS(MOVI_ENTR!I:I,MOVI_ENTR!D:D,D535))</f>
        <v/>
      </c>
      <c r="G535" s="101" t="str">
        <f>IF(CADA_PROD!C535="","",SUMIFS(MOVI_SAID!H:H,MOVI_SAID!D:D,D535))</f>
        <v/>
      </c>
      <c r="H535" s="101" t="str">
        <f t="shared" si="18"/>
        <v/>
      </c>
      <c r="I535" s="100" t="str">
        <f>IF(CADA_PROD!C535="","",IFERROR(IF(H535&lt;=0,"Sem estoque",IF(H535/E535&lt;0.25,"Quase sem estoque",IF(H535/E535&lt;1.2,"Estoque baixo",IF(H535/E535&lt;2,"Estoque moderado","Estoque confortável")))),""))</f>
        <v/>
      </c>
      <c r="J535" s="102" t="str">
        <f>IF(CADA_PROD!C535="","",SUMIFS(MOVI_ENTR!M:M,MOVI_ENTR!D:D,D535))</f>
        <v/>
      </c>
      <c r="K535" s="103" t="str">
        <f>IF(CADA_PROD!C535="","",IFERROR($J535/SUM($J$6:$J$1006),""))</f>
        <v/>
      </c>
      <c r="L535" s="103" t="str">
        <f>IF(CADA_PROD!C535="","",IFERROR(H535/SUM($H$6:$H$1006)+P535,""))</f>
        <v/>
      </c>
      <c r="M535" s="102" t="str">
        <f>IF(CADA_PROD!$C535="","",IFERROR(SUMIFS(MOVI_ENTR!M:M,MOVI_ENTR!D:D,D535)/SUMIFS(MOVI_ENTR!I:I,MOVI_ENTR!D:D,D535),0))</f>
        <v/>
      </c>
      <c r="N535" s="104" t="str">
        <f>IF(CADA_PROD!C535="","",G535/E535)</f>
        <v/>
      </c>
      <c r="O535" s="21" t="str">
        <f t="shared" si="17"/>
        <v/>
      </c>
      <c r="P535" s="21">
        <v>5.2999999999999998E-4</v>
      </c>
    </row>
    <row r="536" spans="3:16" ht="30" customHeight="1">
      <c r="C536" s="99" t="str">
        <f>IF(CADA_PROD!C536="","",CADA_PROD!C536)</f>
        <v/>
      </c>
      <c r="D536" s="100" t="str">
        <f>IF(CADA_PROD!D536="","",CADA_PROD!D536)</f>
        <v/>
      </c>
      <c r="E536" s="101" t="str">
        <f>IF(CADA_PROD!E536="","",CADA_PROD!E536)</f>
        <v/>
      </c>
      <c r="F536" s="101" t="str">
        <f>IF(CADA_PROD!D536="","",SUMIFS(MOVI_ENTR!I:I,MOVI_ENTR!D:D,D536))</f>
        <v/>
      </c>
      <c r="G536" s="101" t="str">
        <f>IF(CADA_PROD!C536="","",SUMIFS(MOVI_SAID!H:H,MOVI_SAID!D:D,D536))</f>
        <v/>
      </c>
      <c r="H536" s="101" t="str">
        <f t="shared" si="18"/>
        <v/>
      </c>
      <c r="I536" s="100" t="str">
        <f>IF(CADA_PROD!C536="","",IFERROR(IF(H536&lt;=0,"Sem estoque",IF(H536/E536&lt;0.25,"Quase sem estoque",IF(H536/E536&lt;1.2,"Estoque baixo",IF(H536/E536&lt;2,"Estoque moderado","Estoque confortável")))),""))</f>
        <v/>
      </c>
      <c r="J536" s="102" t="str">
        <f>IF(CADA_PROD!C536="","",SUMIFS(MOVI_ENTR!M:M,MOVI_ENTR!D:D,D536))</f>
        <v/>
      </c>
      <c r="K536" s="103" t="str">
        <f>IF(CADA_PROD!C536="","",IFERROR($J536/SUM($J$6:$J$1006),""))</f>
        <v/>
      </c>
      <c r="L536" s="103" t="str">
        <f>IF(CADA_PROD!C536="","",IFERROR(H536/SUM($H$6:$H$1006)+P536,""))</f>
        <v/>
      </c>
      <c r="M536" s="102" t="str">
        <f>IF(CADA_PROD!$C536="","",IFERROR(SUMIFS(MOVI_ENTR!M:M,MOVI_ENTR!D:D,D536)/SUMIFS(MOVI_ENTR!I:I,MOVI_ENTR!D:D,D536),0))</f>
        <v/>
      </c>
      <c r="N536" s="104" t="str">
        <f>IF(CADA_PROD!C536="","",G536/E536)</f>
        <v/>
      </c>
      <c r="O536" s="21" t="str">
        <f t="shared" si="17"/>
        <v/>
      </c>
      <c r="P536" s="21">
        <v>5.31E-4</v>
      </c>
    </row>
    <row r="537" spans="3:16" ht="30" customHeight="1">
      <c r="C537" s="99" t="str">
        <f>IF(CADA_PROD!C537="","",CADA_PROD!C537)</f>
        <v/>
      </c>
      <c r="D537" s="100" t="str">
        <f>IF(CADA_PROD!D537="","",CADA_PROD!D537)</f>
        <v/>
      </c>
      <c r="E537" s="101" t="str">
        <f>IF(CADA_PROD!E537="","",CADA_PROD!E537)</f>
        <v/>
      </c>
      <c r="F537" s="101" t="str">
        <f>IF(CADA_PROD!D537="","",SUMIFS(MOVI_ENTR!I:I,MOVI_ENTR!D:D,D537))</f>
        <v/>
      </c>
      <c r="G537" s="101" t="str">
        <f>IF(CADA_PROD!C537="","",SUMIFS(MOVI_SAID!H:H,MOVI_SAID!D:D,D537))</f>
        <v/>
      </c>
      <c r="H537" s="101" t="str">
        <f t="shared" si="18"/>
        <v/>
      </c>
      <c r="I537" s="100" t="str">
        <f>IF(CADA_PROD!C537="","",IFERROR(IF(H537&lt;=0,"Sem estoque",IF(H537/E537&lt;0.25,"Quase sem estoque",IF(H537/E537&lt;1.2,"Estoque baixo",IF(H537/E537&lt;2,"Estoque moderado","Estoque confortável")))),""))</f>
        <v/>
      </c>
      <c r="J537" s="102" t="str">
        <f>IF(CADA_PROD!C537="","",SUMIFS(MOVI_ENTR!M:M,MOVI_ENTR!D:D,D537))</f>
        <v/>
      </c>
      <c r="K537" s="103" t="str">
        <f>IF(CADA_PROD!C537="","",IFERROR($J537/SUM($J$6:$J$1006),""))</f>
        <v/>
      </c>
      <c r="L537" s="103" t="str">
        <f>IF(CADA_PROD!C537="","",IFERROR(H537/SUM($H$6:$H$1006)+P537,""))</f>
        <v/>
      </c>
      <c r="M537" s="102" t="str">
        <f>IF(CADA_PROD!$C537="","",IFERROR(SUMIFS(MOVI_ENTR!M:M,MOVI_ENTR!D:D,D537)/SUMIFS(MOVI_ENTR!I:I,MOVI_ENTR!D:D,D537),0))</f>
        <v/>
      </c>
      <c r="N537" s="104" t="str">
        <f>IF(CADA_PROD!C537="","",G537/E537)</f>
        <v/>
      </c>
      <c r="O537" s="21" t="str">
        <f t="shared" si="17"/>
        <v/>
      </c>
      <c r="P537" s="21">
        <v>5.3200000000000003E-4</v>
      </c>
    </row>
    <row r="538" spans="3:16" ht="30" customHeight="1">
      <c r="C538" s="99" t="str">
        <f>IF(CADA_PROD!C538="","",CADA_PROD!C538)</f>
        <v/>
      </c>
      <c r="D538" s="100" t="str">
        <f>IF(CADA_PROD!D538="","",CADA_PROD!D538)</f>
        <v/>
      </c>
      <c r="E538" s="101" t="str">
        <f>IF(CADA_PROD!E538="","",CADA_PROD!E538)</f>
        <v/>
      </c>
      <c r="F538" s="101" t="str">
        <f>IF(CADA_PROD!D538="","",SUMIFS(MOVI_ENTR!I:I,MOVI_ENTR!D:D,D538))</f>
        <v/>
      </c>
      <c r="G538" s="101" t="str">
        <f>IF(CADA_PROD!C538="","",SUMIFS(MOVI_SAID!H:H,MOVI_SAID!D:D,D538))</f>
        <v/>
      </c>
      <c r="H538" s="101" t="str">
        <f t="shared" si="18"/>
        <v/>
      </c>
      <c r="I538" s="100" t="str">
        <f>IF(CADA_PROD!C538="","",IFERROR(IF(H538&lt;=0,"Sem estoque",IF(H538/E538&lt;0.25,"Quase sem estoque",IF(H538/E538&lt;1.2,"Estoque baixo",IF(H538/E538&lt;2,"Estoque moderado","Estoque confortável")))),""))</f>
        <v/>
      </c>
      <c r="J538" s="102" t="str">
        <f>IF(CADA_PROD!C538="","",SUMIFS(MOVI_ENTR!M:M,MOVI_ENTR!D:D,D538))</f>
        <v/>
      </c>
      <c r="K538" s="103" t="str">
        <f>IF(CADA_PROD!C538="","",IFERROR($J538/SUM($J$6:$J$1006),""))</f>
        <v/>
      </c>
      <c r="L538" s="103" t="str">
        <f>IF(CADA_PROD!C538="","",IFERROR(H538/SUM($H$6:$H$1006)+P538,""))</f>
        <v/>
      </c>
      <c r="M538" s="102" t="str">
        <f>IF(CADA_PROD!$C538="","",IFERROR(SUMIFS(MOVI_ENTR!M:M,MOVI_ENTR!D:D,D538)/SUMIFS(MOVI_ENTR!I:I,MOVI_ENTR!D:D,D538),0))</f>
        <v/>
      </c>
      <c r="N538" s="104" t="str">
        <f>IF(CADA_PROD!C538="","",G538/E538)</f>
        <v/>
      </c>
      <c r="O538" s="21" t="str">
        <f t="shared" si="17"/>
        <v/>
      </c>
      <c r="P538" s="21">
        <v>5.3300000000000005E-4</v>
      </c>
    </row>
    <row r="539" spans="3:16" ht="30" customHeight="1">
      <c r="C539" s="99" t="str">
        <f>IF(CADA_PROD!C539="","",CADA_PROD!C539)</f>
        <v/>
      </c>
      <c r="D539" s="100" t="str">
        <f>IF(CADA_PROD!D539="","",CADA_PROD!D539)</f>
        <v/>
      </c>
      <c r="E539" s="101" t="str">
        <f>IF(CADA_PROD!E539="","",CADA_PROD!E539)</f>
        <v/>
      </c>
      <c r="F539" s="101" t="str">
        <f>IF(CADA_PROD!D539="","",SUMIFS(MOVI_ENTR!I:I,MOVI_ENTR!D:D,D539))</f>
        <v/>
      </c>
      <c r="G539" s="101" t="str">
        <f>IF(CADA_PROD!C539="","",SUMIFS(MOVI_SAID!H:H,MOVI_SAID!D:D,D539))</f>
        <v/>
      </c>
      <c r="H539" s="101" t="str">
        <f t="shared" si="18"/>
        <v/>
      </c>
      <c r="I539" s="100" t="str">
        <f>IF(CADA_PROD!C539="","",IFERROR(IF(H539&lt;=0,"Sem estoque",IF(H539/E539&lt;0.25,"Quase sem estoque",IF(H539/E539&lt;1.2,"Estoque baixo",IF(H539/E539&lt;2,"Estoque moderado","Estoque confortável")))),""))</f>
        <v/>
      </c>
      <c r="J539" s="102" t="str">
        <f>IF(CADA_PROD!C539="","",SUMIFS(MOVI_ENTR!M:M,MOVI_ENTR!D:D,D539))</f>
        <v/>
      </c>
      <c r="K539" s="103" t="str">
        <f>IF(CADA_PROD!C539="","",IFERROR($J539/SUM($J$6:$J$1006),""))</f>
        <v/>
      </c>
      <c r="L539" s="103" t="str">
        <f>IF(CADA_PROD!C539="","",IFERROR(H539/SUM($H$6:$H$1006)+P539,""))</f>
        <v/>
      </c>
      <c r="M539" s="102" t="str">
        <f>IF(CADA_PROD!$C539="","",IFERROR(SUMIFS(MOVI_ENTR!M:M,MOVI_ENTR!D:D,D539)/SUMIFS(MOVI_ENTR!I:I,MOVI_ENTR!D:D,D539),0))</f>
        <v/>
      </c>
      <c r="N539" s="104" t="str">
        <f>IF(CADA_PROD!C539="","",G539/E539)</f>
        <v/>
      </c>
      <c r="O539" s="21" t="str">
        <f t="shared" si="17"/>
        <v/>
      </c>
      <c r="P539" s="21">
        <v>5.3399999999999997E-4</v>
      </c>
    </row>
    <row r="540" spans="3:16" ht="30" customHeight="1">
      <c r="C540" s="99" t="str">
        <f>IF(CADA_PROD!C540="","",CADA_PROD!C540)</f>
        <v/>
      </c>
      <c r="D540" s="100" t="str">
        <f>IF(CADA_PROD!D540="","",CADA_PROD!D540)</f>
        <v/>
      </c>
      <c r="E540" s="101" t="str">
        <f>IF(CADA_PROD!E540="","",CADA_PROD!E540)</f>
        <v/>
      </c>
      <c r="F540" s="101" t="str">
        <f>IF(CADA_PROD!D540="","",SUMIFS(MOVI_ENTR!I:I,MOVI_ENTR!D:D,D540))</f>
        <v/>
      </c>
      <c r="G540" s="101" t="str">
        <f>IF(CADA_PROD!C540="","",SUMIFS(MOVI_SAID!H:H,MOVI_SAID!D:D,D540))</f>
        <v/>
      </c>
      <c r="H540" s="101" t="str">
        <f t="shared" si="18"/>
        <v/>
      </c>
      <c r="I540" s="100" t="str">
        <f>IF(CADA_PROD!C540="","",IFERROR(IF(H540&lt;=0,"Sem estoque",IF(H540/E540&lt;0.25,"Quase sem estoque",IF(H540/E540&lt;1.2,"Estoque baixo",IF(H540/E540&lt;2,"Estoque moderado","Estoque confortável")))),""))</f>
        <v/>
      </c>
      <c r="J540" s="102" t="str">
        <f>IF(CADA_PROD!C540="","",SUMIFS(MOVI_ENTR!M:M,MOVI_ENTR!D:D,D540))</f>
        <v/>
      </c>
      <c r="K540" s="103" t="str">
        <f>IF(CADA_PROD!C540="","",IFERROR($J540/SUM($J$6:$J$1006),""))</f>
        <v/>
      </c>
      <c r="L540" s="103" t="str">
        <f>IF(CADA_PROD!C540="","",IFERROR(H540/SUM($H$6:$H$1006)+P540,""))</f>
        <v/>
      </c>
      <c r="M540" s="102" t="str">
        <f>IF(CADA_PROD!$C540="","",IFERROR(SUMIFS(MOVI_ENTR!M:M,MOVI_ENTR!D:D,D540)/SUMIFS(MOVI_ENTR!I:I,MOVI_ENTR!D:D,D540),0))</f>
        <v/>
      </c>
      <c r="N540" s="104" t="str">
        <f>IF(CADA_PROD!C540="","",G540/E540)</f>
        <v/>
      </c>
      <c r="O540" s="21" t="str">
        <f t="shared" si="17"/>
        <v/>
      </c>
      <c r="P540" s="21">
        <v>5.3499999999999999E-4</v>
      </c>
    </row>
    <row r="541" spans="3:16" ht="30" customHeight="1">
      <c r="C541" s="99" t="str">
        <f>IF(CADA_PROD!C541="","",CADA_PROD!C541)</f>
        <v/>
      </c>
      <c r="D541" s="100" t="str">
        <f>IF(CADA_PROD!D541="","",CADA_PROD!D541)</f>
        <v/>
      </c>
      <c r="E541" s="101" t="str">
        <f>IF(CADA_PROD!E541="","",CADA_PROD!E541)</f>
        <v/>
      </c>
      <c r="F541" s="101" t="str">
        <f>IF(CADA_PROD!D541="","",SUMIFS(MOVI_ENTR!I:I,MOVI_ENTR!D:D,D541))</f>
        <v/>
      </c>
      <c r="G541" s="101" t="str">
        <f>IF(CADA_PROD!C541="","",SUMIFS(MOVI_SAID!H:H,MOVI_SAID!D:D,D541))</f>
        <v/>
      </c>
      <c r="H541" s="101" t="str">
        <f t="shared" si="18"/>
        <v/>
      </c>
      <c r="I541" s="100" t="str">
        <f>IF(CADA_PROD!C541="","",IFERROR(IF(H541&lt;=0,"Sem estoque",IF(H541/E541&lt;0.25,"Quase sem estoque",IF(H541/E541&lt;1.2,"Estoque baixo",IF(H541/E541&lt;2,"Estoque moderado","Estoque confortável")))),""))</f>
        <v/>
      </c>
      <c r="J541" s="102" t="str">
        <f>IF(CADA_PROD!C541="","",SUMIFS(MOVI_ENTR!M:M,MOVI_ENTR!D:D,D541))</f>
        <v/>
      </c>
      <c r="K541" s="103" t="str">
        <f>IF(CADA_PROD!C541="","",IFERROR($J541/SUM($J$6:$J$1006),""))</f>
        <v/>
      </c>
      <c r="L541" s="103" t="str">
        <f>IF(CADA_PROD!C541="","",IFERROR(H541/SUM($H$6:$H$1006)+P541,""))</f>
        <v/>
      </c>
      <c r="M541" s="102" t="str">
        <f>IF(CADA_PROD!$C541="","",IFERROR(SUMIFS(MOVI_ENTR!M:M,MOVI_ENTR!D:D,D541)/SUMIFS(MOVI_ENTR!I:I,MOVI_ENTR!D:D,D541),0))</f>
        <v/>
      </c>
      <c r="N541" s="104" t="str">
        <f>IF(CADA_PROD!C541="","",G541/E541)</f>
        <v/>
      </c>
      <c r="O541" s="21" t="str">
        <f t="shared" si="17"/>
        <v/>
      </c>
      <c r="P541" s="21">
        <v>5.3600000000000002E-4</v>
      </c>
    </row>
    <row r="542" spans="3:16" ht="30" customHeight="1">
      <c r="C542" s="99" t="str">
        <f>IF(CADA_PROD!C542="","",CADA_PROD!C542)</f>
        <v/>
      </c>
      <c r="D542" s="100" t="str">
        <f>IF(CADA_PROD!D542="","",CADA_PROD!D542)</f>
        <v/>
      </c>
      <c r="E542" s="101" t="str">
        <f>IF(CADA_PROD!E542="","",CADA_PROD!E542)</f>
        <v/>
      </c>
      <c r="F542" s="101" t="str">
        <f>IF(CADA_PROD!D542="","",SUMIFS(MOVI_ENTR!I:I,MOVI_ENTR!D:D,D542))</f>
        <v/>
      </c>
      <c r="G542" s="101" t="str">
        <f>IF(CADA_PROD!C542="","",SUMIFS(MOVI_SAID!H:H,MOVI_SAID!D:D,D542))</f>
        <v/>
      </c>
      <c r="H542" s="101" t="str">
        <f t="shared" si="18"/>
        <v/>
      </c>
      <c r="I542" s="100" t="str">
        <f>IF(CADA_PROD!C542="","",IFERROR(IF(H542&lt;=0,"Sem estoque",IF(H542/E542&lt;0.25,"Quase sem estoque",IF(H542/E542&lt;1.2,"Estoque baixo",IF(H542/E542&lt;2,"Estoque moderado","Estoque confortável")))),""))</f>
        <v/>
      </c>
      <c r="J542" s="102" t="str">
        <f>IF(CADA_PROD!C542="","",SUMIFS(MOVI_ENTR!M:M,MOVI_ENTR!D:D,D542))</f>
        <v/>
      </c>
      <c r="K542" s="103" t="str">
        <f>IF(CADA_PROD!C542="","",IFERROR($J542/SUM($J$6:$J$1006),""))</f>
        <v/>
      </c>
      <c r="L542" s="103" t="str">
        <f>IF(CADA_PROD!C542="","",IFERROR(H542/SUM($H$6:$H$1006)+P542,""))</f>
        <v/>
      </c>
      <c r="M542" s="102" t="str">
        <f>IF(CADA_PROD!$C542="","",IFERROR(SUMIFS(MOVI_ENTR!M:M,MOVI_ENTR!D:D,D542)/SUMIFS(MOVI_ENTR!I:I,MOVI_ENTR!D:D,D542),0))</f>
        <v/>
      </c>
      <c r="N542" s="104" t="str">
        <f>IF(CADA_PROD!C542="","",G542/E542)</f>
        <v/>
      </c>
      <c r="O542" s="21" t="str">
        <f t="shared" si="17"/>
        <v/>
      </c>
      <c r="P542" s="21">
        <v>5.3700000000000004E-4</v>
      </c>
    </row>
    <row r="543" spans="3:16" ht="30" customHeight="1">
      <c r="C543" s="99" t="str">
        <f>IF(CADA_PROD!C543="","",CADA_PROD!C543)</f>
        <v/>
      </c>
      <c r="D543" s="100" t="str">
        <f>IF(CADA_PROD!D543="","",CADA_PROD!D543)</f>
        <v/>
      </c>
      <c r="E543" s="101" t="str">
        <f>IF(CADA_PROD!E543="","",CADA_PROD!E543)</f>
        <v/>
      </c>
      <c r="F543" s="101" t="str">
        <f>IF(CADA_PROD!D543="","",SUMIFS(MOVI_ENTR!I:I,MOVI_ENTR!D:D,D543))</f>
        <v/>
      </c>
      <c r="G543" s="101" t="str">
        <f>IF(CADA_PROD!C543="","",SUMIFS(MOVI_SAID!H:H,MOVI_SAID!D:D,D543))</f>
        <v/>
      </c>
      <c r="H543" s="101" t="str">
        <f t="shared" si="18"/>
        <v/>
      </c>
      <c r="I543" s="100" t="str">
        <f>IF(CADA_PROD!C543="","",IFERROR(IF(H543&lt;=0,"Sem estoque",IF(H543/E543&lt;0.25,"Quase sem estoque",IF(H543/E543&lt;1.2,"Estoque baixo",IF(H543/E543&lt;2,"Estoque moderado","Estoque confortável")))),""))</f>
        <v/>
      </c>
      <c r="J543" s="102" t="str">
        <f>IF(CADA_PROD!C543="","",SUMIFS(MOVI_ENTR!M:M,MOVI_ENTR!D:D,D543))</f>
        <v/>
      </c>
      <c r="K543" s="103" t="str">
        <f>IF(CADA_PROD!C543="","",IFERROR($J543/SUM($J$6:$J$1006),""))</f>
        <v/>
      </c>
      <c r="L543" s="103" t="str">
        <f>IF(CADA_PROD!C543="","",IFERROR(H543/SUM($H$6:$H$1006)+P543,""))</f>
        <v/>
      </c>
      <c r="M543" s="102" t="str">
        <f>IF(CADA_PROD!$C543="","",IFERROR(SUMIFS(MOVI_ENTR!M:M,MOVI_ENTR!D:D,D543)/SUMIFS(MOVI_ENTR!I:I,MOVI_ENTR!D:D,D543),0))</f>
        <v/>
      </c>
      <c r="N543" s="104" t="str">
        <f>IF(CADA_PROD!C543="","",G543/E543)</f>
        <v/>
      </c>
      <c r="O543" s="21" t="str">
        <f t="shared" si="17"/>
        <v/>
      </c>
      <c r="P543" s="21">
        <v>5.3799999999999996E-4</v>
      </c>
    </row>
    <row r="544" spans="3:16" ht="30" customHeight="1">
      <c r="C544" s="99" t="str">
        <f>IF(CADA_PROD!C544="","",CADA_PROD!C544)</f>
        <v/>
      </c>
      <c r="D544" s="100" t="str">
        <f>IF(CADA_PROD!D544="","",CADA_PROD!D544)</f>
        <v/>
      </c>
      <c r="E544" s="101" t="str">
        <f>IF(CADA_PROD!E544="","",CADA_PROD!E544)</f>
        <v/>
      </c>
      <c r="F544" s="101" t="str">
        <f>IF(CADA_PROD!D544="","",SUMIFS(MOVI_ENTR!I:I,MOVI_ENTR!D:D,D544))</f>
        <v/>
      </c>
      <c r="G544" s="101" t="str">
        <f>IF(CADA_PROD!C544="","",SUMIFS(MOVI_SAID!H:H,MOVI_SAID!D:D,D544))</f>
        <v/>
      </c>
      <c r="H544" s="101" t="str">
        <f t="shared" si="18"/>
        <v/>
      </c>
      <c r="I544" s="100" t="str">
        <f>IF(CADA_PROD!C544="","",IFERROR(IF(H544&lt;=0,"Sem estoque",IF(H544/E544&lt;0.25,"Quase sem estoque",IF(H544/E544&lt;1.2,"Estoque baixo",IF(H544/E544&lt;2,"Estoque moderado","Estoque confortável")))),""))</f>
        <v/>
      </c>
      <c r="J544" s="102" t="str">
        <f>IF(CADA_PROD!C544="","",SUMIFS(MOVI_ENTR!M:M,MOVI_ENTR!D:D,D544))</f>
        <v/>
      </c>
      <c r="K544" s="103" t="str">
        <f>IF(CADA_PROD!C544="","",IFERROR($J544/SUM($J$6:$J$1006),""))</f>
        <v/>
      </c>
      <c r="L544" s="103" t="str">
        <f>IF(CADA_PROD!C544="","",IFERROR(H544/SUM($H$6:$H$1006)+P544,""))</f>
        <v/>
      </c>
      <c r="M544" s="102" t="str">
        <f>IF(CADA_PROD!$C544="","",IFERROR(SUMIFS(MOVI_ENTR!M:M,MOVI_ENTR!D:D,D544)/SUMIFS(MOVI_ENTR!I:I,MOVI_ENTR!D:D,D544),0))</f>
        <v/>
      </c>
      <c r="N544" s="104" t="str">
        <f>IF(CADA_PROD!C544="","",G544/E544)</f>
        <v/>
      </c>
      <c r="O544" s="21" t="str">
        <f t="shared" si="17"/>
        <v/>
      </c>
      <c r="P544" s="21">
        <v>5.3899999999999998E-4</v>
      </c>
    </row>
    <row r="545" spans="3:16" ht="30" customHeight="1">
      <c r="C545" s="99" t="str">
        <f>IF(CADA_PROD!C545="","",CADA_PROD!C545)</f>
        <v/>
      </c>
      <c r="D545" s="100" t="str">
        <f>IF(CADA_PROD!D545="","",CADA_PROD!D545)</f>
        <v/>
      </c>
      <c r="E545" s="101" t="str">
        <f>IF(CADA_PROD!E545="","",CADA_PROD!E545)</f>
        <v/>
      </c>
      <c r="F545" s="101" t="str">
        <f>IF(CADA_PROD!D545="","",SUMIFS(MOVI_ENTR!I:I,MOVI_ENTR!D:D,D545))</f>
        <v/>
      </c>
      <c r="G545" s="101" t="str">
        <f>IF(CADA_PROD!C545="","",SUMIFS(MOVI_SAID!H:H,MOVI_SAID!D:D,D545))</f>
        <v/>
      </c>
      <c r="H545" s="101" t="str">
        <f t="shared" si="18"/>
        <v/>
      </c>
      <c r="I545" s="100" t="str">
        <f>IF(CADA_PROD!C545="","",IFERROR(IF(H545&lt;=0,"Sem estoque",IF(H545/E545&lt;0.25,"Quase sem estoque",IF(H545/E545&lt;1.2,"Estoque baixo",IF(H545/E545&lt;2,"Estoque moderado","Estoque confortável")))),""))</f>
        <v/>
      </c>
      <c r="J545" s="102" t="str">
        <f>IF(CADA_PROD!C545="","",SUMIFS(MOVI_ENTR!M:M,MOVI_ENTR!D:D,D545))</f>
        <v/>
      </c>
      <c r="K545" s="103" t="str">
        <f>IF(CADA_PROD!C545="","",IFERROR($J545/SUM($J$6:$J$1006),""))</f>
        <v/>
      </c>
      <c r="L545" s="103" t="str">
        <f>IF(CADA_PROD!C545="","",IFERROR(H545/SUM($H$6:$H$1006)+P545,""))</f>
        <v/>
      </c>
      <c r="M545" s="102" t="str">
        <f>IF(CADA_PROD!$C545="","",IFERROR(SUMIFS(MOVI_ENTR!M:M,MOVI_ENTR!D:D,D545)/SUMIFS(MOVI_ENTR!I:I,MOVI_ENTR!D:D,D545),0))</f>
        <v/>
      </c>
      <c r="N545" s="104" t="str">
        <f>IF(CADA_PROD!C545="","",G545/E545)</f>
        <v/>
      </c>
      <c r="O545" s="21" t="str">
        <f t="shared" si="17"/>
        <v/>
      </c>
      <c r="P545" s="21">
        <v>5.4000000000000001E-4</v>
      </c>
    </row>
    <row r="546" spans="3:16" ht="30" customHeight="1">
      <c r="C546" s="99" t="str">
        <f>IF(CADA_PROD!C546="","",CADA_PROD!C546)</f>
        <v/>
      </c>
      <c r="D546" s="100" t="str">
        <f>IF(CADA_PROD!D546="","",CADA_PROD!D546)</f>
        <v/>
      </c>
      <c r="E546" s="101" t="str">
        <f>IF(CADA_PROD!E546="","",CADA_PROD!E546)</f>
        <v/>
      </c>
      <c r="F546" s="101" t="str">
        <f>IF(CADA_PROD!D546="","",SUMIFS(MOVI_ENTR!I:I,MOVI_ENTR!D:D,D546))</f>
        <v/>
      </c>
      <c r="G546" s="101" t="str">
        <f>IF(CADA_PROD!C546="","",SUMIFS(MOVI_SAID!H:H,MOVI_SAID!D:D,D546))</f>
        <v/>
      </c>
      <c r="H546" s="101" t="str">
        <f t="shared" si="18"/>
        <v/>
      </c>
      <c r="I546" s="100" t="str">
        <f>IF(CADA_PROD!C546="","",IFERROR(IF(H546&lt;=0,"Sem estoque",IF(H546/E546&lt;0.25,"Quase sem estoque",IF(H546/E546&lt;1.2,"Estoque baixo",IF(H546/E546&lt;2,"Estoque moderado","Estoque confortável")))),""))</f>
        <v/>
      </c>
      <c r="J546" s="102" t="str">
        <f>IF(CADA_PROD!C546="","",SUMIFS(MOVI_ENTR!M:M,MOVI_ENTR!D:D,D546))</f>
        <v/>
      </c>
      <c r="K546" s="103" t="str">
        <f>IF(CADA_PROD!C546="","",IFERROR($J546/SUM($J$6:$J$1006),""))</f>
        <v/>
      </c>
      <c r="L546" s="103" t="str">
        <f>IF(CADA_PROD!C546="","",IFERROR(H546/SUM($H$6:$H$1006)+P546,""))</f>
        <v/>
      </c>
      <c r="M546" s="102" t="str">
        <f>IF(CADA_PROD!$C546="","",IFERROR(SUMIFS(MOVI_ENTR!M:M,MOVI_ENTR!D:D,D546)/SUMIFS(MOVI_ENTR!I:I,MOVI_ENTR!D:D,D546),0))</f>
        <v/>
      </c>
      <c r="N546" s="104" t="str">
        <f>IF(CADA_PROD!C546="","",G546/E546)</f>
        <v/>
      </c>
      <c r="O546" s="21" t="str">
        <f t="shared" si="17"/>
        <v/>
      </c>
      <c r="P546" s="21">
        <v>5.4100000000000003E-4</v>
      </c>
    </row>
    <row r="547" spans="3:16" ht="30" customHeight="1">
      <c r="C547" s="99" t="str">
        <f>IF(CADA_PROD!C547="","",CADA_PROD!C547)</f>
        <v/>
      </c>
      <c r="D547" s="100" t="str">
        <f>IF(CADA_PROD!D547="","",CADA_PROD!D547)</f>
        <v/>
      </c>
      <c r="E547" s="101" t="str">
        <f>IF(CADA_PROD!E547="","",CADA_PROD!E547)</f>
        <v/>
      </c>
      <c r="F547" s="101" t="str">
        <f>IF(CADA_PROD!D547="","",SUMIFS(MOVI_ENTR!I:I,MOVI_ENTR!D:D,D547))</f>
        <v/>
      </c>
      <c r="G547" s="101" t="str">
        <f>IF(CADA_PROD!C547="","",SUMIFS(MOVI_SAID!H:H,MOVI_SAID!D:D,D547))</f>
        <v/>
      </c>
      <c r="H547" s="101" t="str">
        <f t="shared" si="18"/>
        <v/>
      </c>
      <c r="I547" s="100" t="str">
        <f>IF(CADA_PROD!C547="","",IFERROR(IF(H547&lt;=0,"Sem estoque",IF(H547/E547&lt;0.25,"Quase sem estoque",IF(H547/E547&lt;1.2,"Estoque baixo",IF(H547/E547&lt;2,"Estoque moderado","Estoque confortável")))),""))</f>
        <v/>
      </c>
      <c r="J547" s="102" t="str">
        <f>IF(CADA_PROD!C547="","",SUMIFS(MOVI_ENTR!M:M,MOVI_ENTR!D:D,D547))</f>
        <v/>
      </c>
      <c r="K547" s="103" t="str">
        <f>IF(CADA_PROD!C547="","",IFERROR($J547/SUM($J$6:$J$1006),""))</f>
        <v/>
      </c>
      <c r="L547" s="103" t="str">
        <f>IF(CADA_PROD!C547="","",IFERROR(H547/SUM($H$6:$H$1006)+P547,""))</f>
        <v/>
      </c>
      <c r="M547" s="102" t="str">
        <f>IF(CADA_PROD!$C547="","",IFERROR(SUMIFS(MOVI_ENTR!M:M,MOVI_ENTR!D:D,D547)/SUMIFS(MOVI_ENTR!I:I,MOVI_ENTR!D:D,D547),0))</f>
        <v/>
      </c>
      <c r="N547" s="104" t="str">
        <f>IF(CADA_PROD!C547="","",G547/E547)</f>
        <v/>
      </c>
      <c r="O547" s="21" t="str">
        <f t="shared" si="17"/>
        <v/>
      </c>
      <c r="P547" s="21">
        <v>5.4199999999999995E-4</v>
      </c>
    </row>
    <row r="548" spans="3:16" ht="30" customHeight="1">
      <c r="C548" s="99" t="str">
        <f>IF(CADA_PROD!C548="","",CADA_PROD!C548)</f>
        <v/>
      </c>
      <c r="D548" s="100" t="str">
        <f>IF(CADA_PROD!D548="","",CADA_PROD!D548)</f>
        <v/>
      </c>
      <c r="E548" s="101" t="str">
        <f>IF(CADA_PROD!E548="","",CADA_PROD!E548)</f>
        <v/>
      </c>
      <c r="F548" s="101" t="str">
        <f>IF(CADA_PROD!D548="","",SUMIFS(MOVI_ENTR!I:I,MOVI_ENTR!D:D,D548))</f>
        <v/>
      </c>
      <c r="G548" s="101" t="str">
        <f>IF(CADA_PROD!C548="","",SUMIFS(MOVI_SAID!H:H,MOVI_SAID!D:D,D548))</f>
        <v/>
      </c>
      <c r="H548" s="101" t="str">
        <f t="shared" si="18"/>
        <v/>
      </c>
      <c r="I548" s="100" t="str">
        <f>IF(CADA_PROD!C548="","",IFERROR(IF(H548&lt;=0,"Sem estoque",IF(H548/E548&lt;0.25,"Quase sem estoque",IF(H548/E548&lt;1.2,"Estoque baixo",IF(H548/E548&lt;2,"Estoque moderado","Estoque confortável")))),""))</f>
        <v/>
      </c>
      <c r="J548" s="102" t="str">
        <f>IF(CADA_PROD!C548="","",SUMIFS(MOVI_ENTR!M:M,MOVI_ENTR!D:D,D548))</f>
        <v/>
      </c>
      <c r="K548" s="103" t="str">
        <f>IF(CADA_PROD!C548="","",IFERROR($J548/SUM($J$6:$J$1006),""))</f>
        <v/>
      </c>
      <c r="L548" s="103" t="str">
        <f>IF(CADA_PROD!C548="","",IFERROR(H548/SUM($H$6:$H$1006)+P548,""))</f>
        <v/>
      </c>
      <c r="M548" s="102" t="str">
        <f>IF(CADA_PROD!$C548="","",IFERROR(SUMIFS(MOVI_ENTR!M:M,MOVI_ENTR!D:D,D548)/SUMIFS(MOVI_ENTR!I:I,MOVI_ENTR!D:D,D548),0))</f>
        <v/>
      </c>
      <c r="N548" s="104" t="str">
        <f>IF(CADA_PROD!C548="","",G548/E548)</f>
        <v/>
      </c>
      <c r="O548" s="21" t="str">
        <f t="shared" si="17"/>
        <v/>
      </c>
      <c r="P548" s="21">
        <v>5.4299999999999997E-4</v>
      </c>
    </row>
    <row r="549" spans="3:16" ht="30" customHeight="1">
      <c r="C549" s="99" t="str">
        <f>IF(CADA_PROD!C549="","",CADA_PROD!C549)</f>
        <v/>
      </c>
      <c r="D549" s="100" t="str">
        <f>IF(CADA_PROD!D549="","",CADA_PROD!D549)</f>
        <v/>
      </c>
      <c r="E549" s="101" t="str">
        <f>IF(CADA_PROD!E549="","",CADA_PROD!E549)</f>
        <v/>
      </c>
      <c r="F549" s="101" t="str">
        <f>IF(CADA_PROD!D549="","",SUMIFS(MOVI_ENTR!I:I,MOVI_ENTR!D:D,D549))</f>
        <v/>
      </c>
      <c r="G549" s="101" t="str">
        <f>IF(CADA_PROD!C549="","",SUMIFS(MOVI_SAID!H:H,MOVI_SAID!D:D,D549))</f>
        <v/>
      </c>
      <c r="H549" s="101" t="str">
        <f t="shared" si="18"/>
        <v/>
      </c>
      <c r="I549" s="100" t="str">
        <f>IF(CADA_PROD!C549="","",IFERROR(IF(H549&lt;=0,"Sem estoque",IF(H549/E549&lt;0.25,"Quase sem estoque",IF(H549/E549&lt;1.2,"Estoque baixo",IF(H549/E549&lt;2,"Estoque moderado","Estoque confortável")))),""))</f>
        <v/>
      </c>
      <c r="J549" s="102" t="str">
        <f>IF(CADA_PROD!C549="","",SUMIFS(MOVI_ENTR!M:M,MOVI_ENTR!D:D,D549))</f>
        <v/>
      </c>
      <c r="K549" s="103" t="str">
        <f>IF(CADA_PROD!C549="","",IFERROR($J549/SUM($J$6:$J$1006),""))</f>
        <v/>
      </c>
      <c r="L549" s="103" t="str">
        <f>IF(CADA_PROD!C549="","",IFERROR(H549/SUM($H$6:$H$1006)+P549,""))</f>
        <v/>
      </c>
      <c r="M549" s="102" t="str">
        <f>IF(CADA_PROD!$C549="","",IFERROR(SUMIFS(MOVI_ENTR!M:M,MOVI_ENTR!D:D,D549)/SUMIFS(MOVI_ENTR!I:I,MOVI_ENTR!D:D,D549),0))</f>
        <v/>
      </c>
      <c r="N549" s="104" t="str">
        <f>IF(CADA_PROD!C549="","",G549/E549)</f>
        <v/>
      </c>
      <c r="O549" s="21" t="str">
        <f t="shared" si="17"/>
        <v/>
      </c>
      <c r="P549" s="21">
        <v>5.44E-4</v>
      </c>
    </row>
    <row r="550" spans="3:16" ht="30" customHeight="1">
      <c r="C550" s="99" t="str">
        <f>IF(CADA_PROD!C550="","",CADA_PROD!C550)</f>
        <v/>
      </c>
      <c r="D550" s="100" t="str">
        <f>IF(CADA_PROD!D550="","",CADA_PROD!D550)</f>
        <v/>
      </c>
      <c r="E550" s="101" t="str">
        <f>IF(CADA_PROD!E550="","",CADA_PROD!E550)</f>
        <v/>
      </c>
      <c r="F550" s="101" t="str">
        <f>IF(CADA_PROD!D550="","",SUMIFS(MOVI_ENTR!I:I,MOVI_ENTR!D:D,D550))</f>
        <v/>
      </c>
      <c r="G550" s="101" t="str">
        <f>IF(CADA_PROD!C550="","",SUMIFS(MOVI_SAID!H:H,MOVI_SAID!D:D,D550))</f>
        <v/>
      </c>
      <c r="H550" s="101" t="str">
        <f t="shared" si="18"/>
        <v/>
      </c>
      <c r="I550" s="100" t="str">
        <f>IF(CADA_PROD!C550="","",IFERROR(IF(H550&lt;=0,"Sem estoque",IF(H550/E550&lt;0.25,"Quase sem estoque",IF(H550/E550&lt;1.2,"Estoque baixo",IF(H550/E550&lt;2,"Estoque moderado","Estoque confortável")))),""))</f>
        <v/>
      </c>
      <c r="J550" s="102" t="str">
        <f>IF(CADA_PROD!C550="","",SUMIFS(MOVI_ENTR!M:M,MOVI_ENTR!D:D,D550))</f>
        <v/>
      </c>
      <c r="K550" s="103" t="str">
        <f>IF(CADA_PROD!C550="","",IFERROR($J550/SUM($J$6:$J$1006),""))</f>
        <v/>
      </c>
      <c r="L550" s="103" t="str">
        <f>IF(CADA_PROD!C550="","",IFERROR(H550/SUM($H$6:$H$1006)+P550,""))</f>
        <v/>
      </c>
      <c r="M550" s="102" t="str">
        <f>IF(CADA_PROD!$C550="","",IFERROR(SUMIFS(MOVI_ENTR!M:M,MOVI_ENTR!D:D,D550)/SUMIFS(MOVI_ENTR!I:I,MOVI_ENTR!D:D,D550),0))</f>
        <v/>
      </c>
      <c r="N550" s="104" t="str">
        <f>IF(CADA_PROD!C550="","",G550/E550)</f>
        <v/>
      </c>
      <c r="O550" s="21" t="str">
        <f t="shared" si="17"/>
        <v/>
      </c>
      <c r="P550" s="21">
        <v>5.4500000000000002E-4</v>
      </c>
    </row>
    <row r="551" spans="3:16" ht="30" customHeight="1">
      <c r="C551" s="99" t="str">
        <f>IF(CADA_PROD!C551="","",CADA_PROD!C551)</f>
        <v/>
      </c>
      <c r="D551" s="100" t="str">
        <f>IF(CADA_PROD!D551="","",CADA_PROD!D551)</f>
        <v/>
      </c>
      <c r="E551" s="101" t="str">
        <f>IF(CADA_PROD!E551="","",CADA_PROD!E551)</f>
        <v/>
      </c>
      <c r="F551" s="101" t="str">
        <f>IF(CADA_PROD!D551="","",SUMIFS(MOVI_ENTR!I:I,MOVI_ENTR!D:D,D551))</f>
        <v/>
      </c>
      <c r="G551" s="101" t="str">
        <f>IF(CADA_PROD!C551="","",SUMIFS(MOVI_SAID!H:H,MOVI_SAID!D:D,D551))</f>
        <v/>
      </c>
      <c r="H551" s="101" t="str">
        <f t="shared" si="18"/>
        <v/>
      </c>
      <c r="I551" s="100" t="str">
        <f>IF(CADA_PROD!C551="","",IFERROR(IF(H551&lt;=0,"Sem estoque",IF(H551/E551&lt;0.25,"Quase sem estoque",IF(H551/E551&lt;1.2,"Estoque baixo",IF(H551/E551&lt;2,"Estoque moderado","Estoque confortável")))),""))</f>
        <v/>
      </c>
      <c r="J551" s="102" t="str">
        <f>IF(CADA_PROD!C551="","",SUMIFS(MOVI_ENTR!M:M,MOVI_ENTR!D:D,D551))</f>
        <v/>
      </c>
      <c r="K551" s="103" t="str">
        <f>IF(CADA_PROD!C551="","",IFERROR($J551/SUM($J$6:$J$1006),""))</f>
        <v/>
      </c>
      <c r="L551" s="103" t="str">
        <f>IF(CADA_PROD!C551="","",IFERROR(H551/SUM($H$6:$H$1006)+P551,""))</f>
        <v/>
      </c>
      <c r="M551" s="102" t="str">
        <f>IF(CADA_PROD!$C551="","",IFERROR(SUMIFS(MOVI_ENTR!M:M,MOVI_ENTR!D:D,D551)/SUMIFS(MOVI_ENTR!I:I,MOVI_ENTR!D:D,D551),0))</f>
        <v/>
      </c>
      <c r="N551" s="104" t="str">
        <f>IF(CADA_PROD!C551="","",G551/E551)</f>
        <v/>
      </c>
      <c r="O551" s="21" t="str">
        <f t="shared" si="17"/>
        <v/>
      </c>
      <c r="P551" s="21">
        <v>5.4600000000000004E-4</v>
      </c>
    </row>
    <row r="552" spans="3:16" ht="30" customHeight="1">
      <c r="C552" s="99" t="str">
        <f>IF(CADA_PROD!C552="","",CADA_PROD!C552)</f>
        <v/>
      </c>
      <c r="D552" s="100" t="str">
        <f>IF(CADA_PROD!D552="","",CADA_PROD!D552)</f>
        <v/>
      </c>
      <c r="E552" s="101" t="str">
        <f>IF(CADA_PROD!E552="","",CADA_PROD!E552)</f>
        <v/>
      </c>
      <c r="F552" s="101" t="str">
        <f>IF(CADA_PROD!D552="","",SUMIFS(MOVI_ENTR!I:I,MOVI_ENTR!D:D,D552))</f>
        <v/>
      </c>
      <c r="G552" s="101" t="str">
        <f>IF(CADA_PROD!C552="","",SUMIFS(MOVI_SAID!H:H,MOVI_SAID!D:D,D552))</f>
        <v/>
      </c>
      <c r="H552" s="101" t="str">
        <f t="shared" si="18"/>
        <v/>
      </c>
      <c r="I552" s="100" t="str">
        <f>IF(CADA_PROD!C552="","",IFERROR(IF(H552&lt;=0,"Sem estoque",IF(H552/E552&lt;0.25,"Quase sem estoque",IF(H552/E552&lt;1.2,"Estoque baixo",IF(H552/E552&lt;2,"Estoque moderado","Estoque confortável")))),""))</f>
        <v/>
      </c>
      <c r="J552" s="102" t="str">
        <f>IF(CADA_PROD!C552="","",SUMIFS(MOVI_ENTR!M:M,MOVI_ENTR!D:D,D552))</f>
        <v/>
      </c>
      <c r="K552" s="103" t="str">
        <f>IF(CADA_PROD!C552="","",IFERROR($J552/SUM($J$6:$J$1006),""))</f>
        <v/>
      </c>
      <c r="L552" s="103" t="str">
        <f>IF(CADA_PROD!C552="","",IFERROR(H552/SUM($H$6:$H$1006)+P552,""))</f>
        <v/>
      </c>
      <c r="M552" s="102" t="str">
        <f>IF(CADA_PROD!$C552="","",IFERROR(SUMIFS(MOVI_ENTR!M:M,MOVI_ENTR!D:D,D552)/SUMIFS(MOVI_ENTR!I:I,MOVI_ENTR!D:D,D552),0))</f>
        <v/>
      </c>
      <c r="N552" s="104" t="str">
        <f>IF(CADA_PROD!C552="","",G552/E552)</f>
        <v/>
      </c>
      <c r="O552" s="21" t="str">
        <f t="shared" si="17"/>
        <v/>
      </c>
      <c r="P552" s="21">
        <v>5.4699999999999996E-4</v>
      </c>
    </row>
    <row r="553" spans="3:16" ht="30" customHeight="1">
      <c r="C553" s="99" t="str">
        <f>IF(CADA_PROD!C553="","",CADA_PROD!C553)</f>
        <v/>
      </c>
      <c r="D553" s="100" t="str">
        <f>IF(CADA_PROD!D553="","",CADA_PROD!D553)</f>
        <v/>
      </c>
      <c r="E553" s="101" t="str">
        <f>IF(CADA_PROD!E553="","",CADA_PROD!E553)</f>
        <v/>
      </c>
      <c r="F553" s="101" t="str">
        <f>IF(CADA_PROD!D553="","",SUMIFS(MOVI_ENTR!I:I,MOVI_ENTR!D:D,D553))</f>
        <v/>
      </c>
      <c r="G553" s="101" t="str">
        <f>IF(CADA_PROD!C553="","",SUMIFS(MOVI_SAID!H:H,MOVI_SAID!D:D,D553))</f>
        <v/>
      </c>
      <c r="H553" s="101" t="str">
        <f t="shared" si="18"/>
        <v/>
      </c>
      <c r="I553" s="100" t="str">
        <f>IF(CADA_PROD!C553="","",IFERROR(IF(H553&lt;=0,"Sem estoque",IF(H553/E553&lt;0.25,"Quase sem estoque",IF(H553/E553&lt;1.2,"Estoque baixo",IF(H553/E553&lt;2,"Estoque moderado","Estoque confortável")))),""))</f>
        <v/>
      </c>
      <c r="J553" s="102" t="str">
        <f>IF(CADA_PROD!C553="","",SUMIFS(MOVI_ENTR!M:M,MOVI_ENTR!D:D,D553))</f>
        <v/>
      </c>
      <c r="K553" s="103" t="str">
        <f>IF(CADA_PROD!C553="","",IFERROR($J553/SUM($J$6:$J$1006),""))</f>
        <v/>
      </c>
      <c r="L553" s="103" t="str">
        <f>IF(CADA_PROD!C553="","",IFERROR(H553/SUM($H$6:$H$1006)+P553,""))</f>
        <v/>
      </c>
      <c r="M553" s="102" t="str">
        <f>IF(CADA_PROD!$C553="","",IFERROR(SUMIFS(MOVI_ENTR!M:M,MOVI_ENTR!D:D,D553)/SUMIFS(MOVI_ENTR!I:I,MOVI_ENTR!D:D,D553),0))</f>
        <v/>
      </c>
      <c r="N553" s="104" t="str">
        <f>IF(CADA_PROD!C553="","",G553/E553)</f>
        <v/>
      </c>
      <c r="O553" s="21" t="str">
        <f t="shared" si="17"/>
        <v/>
      </c>
      <c r="P553" s="21">
        <v>5.4799999999999998E-4</v>
      </c>
    </row>
    <row r="554" spans="3:16" ht="30" customHeight="1">
      <c r="C554" s="99" t="str">
        <f>IF(CADA_PROD!C554="","",CADA_PROD!C554)</f>
        <v/>
      </c>
      <c r="D554" s="100" t="str">
        <f>IF(CADA_PROD!D554="","",CADA_PROD!D554)</f>
        <v/>
      </c>
      <c r="E554" s="101" t="str">
        <f>IF(CADA_PROD!E554="","",CADA_PROD!E554)</f>
        <v/>
      </c>
      <c r="F554" s="101" t="str">
        <f>IF(CADA_PROD!D554="","",SUMIFS(MOVI_ENTR!I:I,MOVI_ENTR!D:D,D554))</f>
        <v/>
      </c>
      <c r="G554" s="101" t="str">
        <f>IF(CADA_PROD!C554="","",SUMIFS(MOVI_SAID!H:H,MOVI_SAID!D:D,D554))</f>
        <v/>
      </c>
      <c r="H554" s="101" t="str">
        <f t="shared" si="18"/>
        <v/>
      </c>
      <c r="I554" s="100" t="str">
        <f>IF(CADA_PROD!C554="","",IFERROR(IF(H554&lt;=0,"Sem estoque",IF(H554/E554&lt;0.25,"Quase sem estoque",IF(H554/E554&lt;1.2,"Estoque baixo",IF(H554/E554&lt;2,"Estoque moderado","Estoque confortável")))),""))</f>
        <v/>
      </c>
      <c r="J554" s="102" t="str">
        <f>IF(CADA_PROD!C554="","",SUMIFS(MOVI_ENTR!M:M,MOVI_ENTR!D:D,D554))</f>
        <v/>
      </c>
      <c r="K554" s="103" t="str">
        <f>IF(CADA_PROD!C554="","",IFERROR($J554/SUM($J$6:$J$1006),""))</f>
        <v/>
      </c>
      <c r="L554" s="103" t="str">
        <f>IF(CADA_PROD!C554="","",IFERROR(H554/SUM($H$6:$H$1006)+P554,""))</f>
        <v/>
      </c>
      <c r="M554" s="102" t="str">
        <f>IF(CADA_PROD!$C554="","",IFERROR(SUMIFS(MOVI_ENTR!M:M,MOVI_ENTR!D:D,D554)/SUMIFS(MOVI_ENTR!I:I,MOVI_ENTR!D:D,D554),0))</f>
        <v/>
      </c>
      <c r="N554" s="104" t="str">
        <f>IF(CADA_PROD!C554="","",G554/E554)</f>
        <v/>
      </c>
      <c r="O554" s="21" t="str">
        <f t="shared" si="17"/>
        <v/>
      </c>
      <c r="P554" s="21">
        <v>5.4900000000000001E-4</v>
      </c>
    </row>
    <row r="555" spans="3:16" ht="30" customHeight="1">
      <c r="C555" s="99" t="str">
        <f>IF(CADA_PROD!C555="","",CADA_PROD!C555)</f>
        <v/>
      </c>
      <c r="D555" s="100" t="str">
        <f>IF(CADA_PROD!D555="","",CADA_PROD!D555)</f>
        <v/>
      </c>
      <c r="E555" s="101" t="str">
        <f>IF(CADA_PROD!E555="","",CADA_PROD!E555)</f>
        <v/>
      </c>
      <c r="F555" s="101" t="str">
        <f>IF(CADA_PROD!D555="","",SUMIFS(MOVI_ENTR!I:I,MOVI_ENTR!D:D,D555))</f>
        <v/>
      </c>
      <c r="G555" s="101" t="str">
        <f>IF(CADA_PROD!C555="","",SUMIFS(MOVI_SAID!H:H,MOVI_SAID!D:D,D555))</f>
        <v/>
      </c>
      <c r="H555" s="101" t="str">
        <f t="shared" si="18"/>
        <v/>
      </c>
      <c r="I555" s="100" t="str">
        <f>IF(CADA_PROD!C555="","",IFERROR(IF(H555&lt;=0,"Sem estoque",IF(H555/E555&lt;0.25,"Quase sem estoque",IF(H555/E555&lt;1.2,"Estoque baixo",IF(H555/E555&lt;2,"Estoque moderado","Estoque confortável")))),""))</f>
        <v/>
      </c>
      <c r="J555" s="102" t="str">
        <f>IF(CADA_PROD!C555="","",SUMIFS(MOVI_ENTR!M:M,MOVI_ENTR!D:D,D555))</f>
        <v/>
      </c>
      <c r="K555" s="103" t="str">
        <f>IF(CADA_PROD!C555="","",IFERROR($J555/SUM($J$6:$J$1006),""))</f>
        <v/>
      </c>
      <c r="L555" s="103" t="str">
        <f>IF(CADA_PROD!C555="","",IFERROR(H555/SUM($H$6:$H$1006)+P555,""))</f>
        <v/>
      </c>
      <c r="M555" s="102" t="str">
        <f>IF(CADA_PROD!$C555="","",IFERROR(SUMIFS(MOVI_ENTR!M:M,MOVI_ENTR!D:D,D555)/SUMIFS(MOVI_ENTR!I:I,MOVI_ENTR!D:D,D555),0))</f>
        <v/>
      </c>
      <c r="N555" s="104" t="str">
        <f>IF(CADA_PROD!C555="","",G555/E555)</f>
        <v/>
      </c>
      <c r="O555" s="21" t="str">
        <f t="shared" si="17"/>
        <v/>
      </c>
      <c r="P555" s="21">
        <v>5.5000000000000003E-4</v>
      </c>
    </row>
    <row r="556" spans="3:16" ht="30" customHeight="1">
      <c r="C556" s="99" t="str">
        <f>IF(CADA_PROD!C556="","",CADA_PROD!C556)</f>
        <v/>
      </c>
      <c r="D556" s="100" t="str">
        <f>IF(CADA_PROD!D556="","",CADA_PROD!D556)</f>
        <v/>
      </c>
      <c r="E556" s="101" t="str">
        <f>IF(CADA_PROD!E556="","",CADA_PROD!E556)</f>
        <v/>
      </c>
      <c r="F556" s="101" t="str">
        <f>IF(CADA_PROD!D556="","",SUMIFS(MOVI_ENTR!I:I,MOVI_ENTR!D:D,D556))</f>
        <v/>
      </c>
      <c r="G556" s="101" t="str">
        <f>IF(CADA_PROD!C556="","",SUMIFS(MOVI_SAID!H:H,MOVI_SAID!D:D,D556))</f>
        <v/>
      </c>
      <c r="H556" s="101" t="str">
        <f t="shared" si="18"/>
        <v/>
      </c>
      <c r="I556" s="100" t="str">
        <f>IF(CADA_PROD!C556="","",IFERROR(IF(H556&lt;=0,"Sem estoque",IF(H556/E556&lt;0.25,"Quase sem estoque",IF(H556/E556&lt;1.2,"Estoque baixo",IF(H556/E556&lt;2,"Estoque moderado","Estoque confortável")))),""))</f>
        <v/>
      </c>
      <c r="J556" s="102" t="str">
        <f>IF(CADA_PROD!C556="","",SUMIFS(MOVI_ENTR!M:M,MOVI_ENTR!D:D,D556))</f>
        <v/>
      </c>
      <c r="K556" s="103" t="str">
        <f>IF(CADA_PROD!C556="","",IFERROR($J556/SUM($J$6:$J$1006),""))</f>
        <v/>
      </c>
      <c r="L556" s="103" t="str">
        <f>IF(CADA_PROD!C556="","",IFERROR(H556/SUM($H$6:$H$1006)+P556,""))</f>
        <v/>
      </c>
      <c r="M556" s="102" t="str">
        <f>IF(CADA_PROD!$C556="","",IFERROR(SUMIFS(MOVI_ENTR!M:M,MOVI_ENTR!D:D,D556)/SUMIFS(MOVI_ENTR!I:I,MOVI_ENTR!D:D,D556),0))</f>
        <v/>
      </c>
      <c r="N556" s="104" t="str">
        <f>IF(CADA_PROD!C556="","",G556/E556)</f>
        <v/>
      </c>
      <c r="O556" s="21" t="str">
        <f t="shared" si="17"/>
        <v/>
      </c>
      <c r="P556" s="21">
        <v>5.5099999999999995E-4</v>
      </c>
    </row>
    <row r="557" spans="3:16" ht="30" customHeight="1">
      <c r="C557" s="99" t="str">
        <f>IF(CADA_PROD!C557="","",CADA_PROD!C557)</f>
        <v/>
      </c>
      <c r="D557" s="100" t="str">
        <f>IF(CADA_PROD!D557="","",CADA_PROD!D557)</f>
        <v/>
      </c>
      <c r="E557" s="101" t="str">
        <f>IF(CADA_PROD!E557="","",CADA_PROD!E557)</f>
        <v/>
      </c>
      <c r="F557" s="101" t="str">
        <f>IF(CADA_PROD!D557="","",SUMIFS(MOVI_ENTR!I:I,MOVI_ENTR!D:D,D557))</f>
        <v/>
      </c>
      <c r="G557" s="101" t="str">
        <f>IF(CADA_PROD!C557="","",SUMIFS(MOVI_SAID!H:H,MOVI_SAID!D:D,D557))</f>
        <v/>
      </c>
      <c r="H557" s="101" t="str">
        <f t="shared" si="18"/>
        <v/>
      </c>
      <c r="I557" s="100" t="str">
        <f>IF(CADA_PROD!C557="","",IFERROR(IF(H557&lt;=0,"Sem estoque",IF(H557/E557&lt;0.25,"Quase sem estoque",IF(H557/E557&lt;1.2,"Estoque baixo",IF(H557/E557&lt;2,"Estoque moderado","Estoque confortável")))),""))</f>
        <v/>
      </c>
      <c r="J557" s="102" t="str">
        <f>IF(CADA_PROD!C557="","",SUMIFS(MOVI_ENTR!M:M,MOVI_ENTR!D:D,D557))</f>
        <v/>
      </c>
      <c r="K557" s="103" t="str">
        <f>IF(CADA_PROD!C557="","",IFERROR($J557/SUM($J$6:$J$1006),""))</f>
        <v/>
      </c>
      <c r="L557" s="103" t="str">
        <f>IF(CADA_PROD!C557="","",IFERROR(H557/SUM($H$6:$H$1006)+P557,""))</f>
        <v/>
      </c>
      <c r="M557" s="102" t="str">
        <f>IF(CADA_PROD!$C557="","",IFERROR(SUMIFS(MOVI_ENTR!M:M,MOVI_ENTR!D:D,D557)/SUMIFS(MOVI_ENTR!I:I,MOVI_ENTR!D:D,D557),0))</f>
        <v/>
      </c>
      <c r="N557" s="104" t="str">
        <f>IF(CADA_PROD!C557="","",G557/E557)</f>
        <v/>
      </c>
      <c r="O557" s="21" t="str">
        <f t="shared" si="17"/>
        <v/>
      </c>
      <c r="P557" s="21">
        <v>5.5199999999999997E-4</v>
      </c>
    </row>
    <row r="558" spans="3:16" ht="30" customHeight="1">
      <c r="C558" s="99" t="str">
        <f>IF(CADA_PROD!C558="","",CADA_PROD!C558)</f>
        <v/>
      </c>
      <c r="D558" s="100" t="str">
        <f>IF(CADA_PROD!D558="","",CADA_PROD!D558)</f>
        <v/>
      </c>
      <c r="E558" s="101" t="str">
        <f>IF(CADA_PROD!E558="","",CADA_PROD!E558)</f>
        <v/>
      </c>
      <c r="F558" s="101" t="str">
        <f>IF(CADA_PROD!D558="","",SUMIFS(MOVI_ENTR!I:I,MOVI_ENTR!D:D,D558))</f>
        <v/>
      </c>
      <c r="G558" s="101" t="str">
        <f>IF(CADA_PROD!C558="","",SUMIFS(MOVI_SAID!H:H,MOVI_SAID!D:D,D558))</f>
        <v/>
      </c>
      <c r="H558" s="101" t="str">
        <f t="shared" si="18"/>
        <v/>
      </c>
      <c r="I558" s="100" t="str">
        <f>IF(CADA_PROD!C558="","",IFERROR(IF(H558&lt;=0,"Sem estoque",IF(H558/E558&lt;0.25,"Quase sem estoque",IF(H558/E558&lt;1.2,"Estoque baixo",IF(H558/E558&lt;2,"Estoque moderado","Estoque confortável")))),""))</f>
        <v/>
      </c>
      <c r="J558" s="102" t="str">
        <f>IF(CADA_PROD!C558="","",SUMIFS(MOVI_ENTR!M:M,MOVI_ENTR!D:D,D558))</f>
        <v/>
      </c>
      <c r="K558" s="103" t="str">
        <f>IF(CADA_PROD!C558="","",IFERROR($J558/SUM($J$6:$J$1006),""))</f>
        <v/>
      </c>
      <c r="L558" s="103" t="str">
        <f>IF(CADA_PROD!C558="","",IFERROR(H558/SUM($H$6:$H$1006)+P558,""))</f>
        <v/>
      </c>
      <c r="M558" s="102" t="str">
        <f>IF(CADA_PROD!$C558="","",IFERROR(SUMIFS(MOVI_ENTR!M:M,MOVI_ENTR!D:D,D558)/SUMIFS(MOVI_ENTR!I:I,MOVI_ENTR!D:D,D558),0))</f>
        <v/>
      </c>
      <c r="N558" s="104" t="str">
        <f>IF(CADA_PROD!C558="","",G558/E558)</f>
        <v/>
      </c>
      <c r="O558" s="21" t="str">
        <f t="shared" si="17"/>
        <v/>
      </c>
      <c r="P558" s="21">
        <v>5.53E-4</v>
      </c>
    </row>
    <row r="559" spans="3:16" ht="30" customHeight="1">
      <c r="C559" s="99" t="str">
        <f>IF(CADA_PROD!C559="","",CADA_PROD!C559)</f>
        <v/>
      </c>
      <c r="D559" s="100" t="str">
        <f>IF(CADA_PROD!D559="","",CADA_PROD!D559)</f>
        <v/>
      </c>
      <c r="E559" s="101" t="str">
        <f>IF(CADA_PROD!E559="","",CADA_PROD!E559)</f>
        <v/>
      </c>
      <c r="F559" s="101" t="str">
        <f>IF(CADA_PROD!D559="","",SUMIFS(MOVI_ENTR!I:I,MOVI_ENTR!D:D,D559))</f>
        <v/>
      </c>
      <c r="G559" s="101" t="str">
        <f>IF(CADA_PROD!C559="","",SUMIFS(MOVI_SAID!H:H,MOVI_SAID!D:D,D559))</f>
        <v/>
      </c>
      <c r="H559" s="101" t="str">
        <f t="shared" si="18"/>
        <v/>
      </c>
      <c r="I559" s="100" t="str">
        <f>IF(CADA_PROD!C559="","",IFERROR(IF(H559&lt;=0,"Sem estoque",IF(H559/E559&lt;0.25,"Quase sem estoque",IF(H559/E559&lt;1.2,"Estoque baixo",IF(H559/E559&lt;2,"Estoque moderado","Estoque confortável")))),""))</f>
        <v/>
      </c>
      <c r="J559" s="102" t="str">
        <f>IF(CADA_PROD!C559="","",SUMIFS(MOVI_ENTR!M:M,MOVI_ENTR!D:D,D559))</f>
        <v/>
      </c>
      <c r="K559" s="103" t="str">
        <f>IF(CADA_PROD!C559="","",IFERROR($J559/SUM($J$6:$J$1006),""))</f>
        <v/>
      </c>
      <c r="L559" s="103" t="str">
        <f>IF(CADA_PROD!C559="","",IFERROR(H559/SUM($H$6:$H$1006)+P559,""))</f>
        <v/>
      </c>
      <c r="M559" s="102" t="str">
        <f>IF(CADA_PROD!$C559="","",IFERROR(SUMIFS(MOVI_ENTR!M:M,MOVI_ENTR!D:D,D559)/SUMIFS(MOVI_ENTR!I:I,MOVI_ENTR!D:D,D559),0))</f>
        <v/>
      </c>
      <c r="N559" s="104" t="str">
        <f>IF(CADA_PROD!C559="","",G559/E559)</f>
        <v/>
      </c>
      <c r="O559" s="21" t="str">
        <f t="shared" si="17"/>
        <v/>
      </c>
      <c r="P559" s="21">
        <v>5.5400000000000002E-4</v>
      </c>
    </row>
    <row r="560" spans="3:16" ht="30" customHeight="1">
      <c r="C560" s="99" t="str">
        <f>IF(CADA_PROD!C560="","",CADA_PROD!C560)</f>
        <v/>
      </c>
      <c r="D560" s="100" t="str">
        <f>IF(CADA_PROD!D560="","",CADA_PROD!D560)</f>
        <v/>
      </c>
      <c r="E560" s="101" t="str">
        <f>IF(CADA_PROD!E560="","",CADA_PROD!E560)</f>
        <v/>
      </c>
      <c r="F560" s="101" t="str">
        <f>IF(CADA_PROD!D560="","",SUMIFS(MOVI_ENTR!I:I,MOVI_ENTR!D:D,D560))</f>
        <v/>
      </c>
      <c r="G560" s="101" t="str">
        <f>IF(CADA_PROD!C560="","",SUMIFS(MOVI_SAID!H:H,MOVI_SAID!D:D,D560))</f>
        <v/>
      </c>
      <c r="H560" s="101" t="str">
        <f t="shared" si="18"/>
        <v/>
      </c>
      <c r="I560" s="100" t="str">
        <f>IF(CADA_PROD!C560="","",IFERROR(IF(H560&lt;=0,"Sem estoque",IF(H560/E560&lt;0.25,"Quase sem estoque",IF(H560/E560&lt;1.2,"Estoque baixo",IF(H560/E560&lt;2,"Estoque moderado","Estoque confortável")))),""))</f>
        <v/>
      </c>
      <c r="J560" s="102" t="str">
        <f>IF(CADA_PROD!C560="","",SUMIFS(MOVI_ENTR!M:M,MOVI_ENTR!D:D,D560))</f>
        <v/>
      </c>
      <c r="K560" s="103" t="str">
        <f>IF(CADA_PROD!C560="","",IFERROR($J560/SUM($J$6:$J$1006),""))</f>
        <v/>
      </c>
      <c r="L560" s="103" t="str">
        <f>IF(CADA_PROD!C560="","",IFERROR(H560/SUM($H$6:$H$1006)+P560,""))</f>
        <v/>
      </c>
      <c r="M560" s="102" t="str">
        <f>IF(CADA_PROD!$C560="","",IFERROR(SUMIFS(MOVI_ENTR!M:M,MOVI_ENTR!D:D,D560)/SUMIFS(MOVI_ENTR!I:I,MOVI_ENTR!D:D,D560),0))</f>
        <v/>
      </c>
      <c r="N560" s="104" t="str">
        <f>IF(CADA_PROD!C560="","",G560/E560)</f>
        <v/>
      </c>
      <c r="O560" s="21" t="str">
        <f t="shared" si="17"/>
        <v/>
      </c>
      <c r="P560" s="21">
        <v>5.5500000000000005E-4</v>
      </c>
    </row>
    <row r="561" spans="3:16" ht="30" customHeight="1">
      <c r="C561" s="99" t="str">
        <f>IF(CADA_PROD!C561="","",CADA_PROD!C561)</f>
        <v/>
      </c>
      <c r="D561" s="100" t="str">
        <f>IF(CADA_PROD!D561="","",CADA_PROD!D561)</f>
        <v/>
      </c>
      <c r="E561" s="101" t="str">
        <f>IF(CADA_PROD!E561="","",CADA_PROD!E561)</f>
        <v/>
      </c>
      <c r="F561" s="101" t="str">
        <f>IF(CADA_PROD!D561="","",SUMIFS(MOVI_ENTR!I:I,MOVI_ENTR!D:D,D561))</f>
        <v/>
      </c>
      <c r="G561" s="101" t="str">
        <f>IF(CADA_PROD!C561="","",SUMIFS(MOVI_SAID!H:H,MOVI_SAID!D:D,D561))</f>
        <v/>
      </c>
      <c r="H561" s="101" t="str">
        <f t="shared" si="18"/>
        <v/>
      </c>
      <c r="I561" s="100" t="str">
        <f>IF(CADA_PROD!C561="","",IFERROR(IF(H561&lt;=0,"Sem estoque",IF(H561/E561&lt;0.25,"Quase sem estoque",IF(H561/E561&lt;1.2,"Estoque baixo",IF(H561/E561&lt;2,"Estoque moderado","Estoque confortável")))),""))</f>
        <v/>
      </c>
      <c r="J561" s="102" t="str">
        <f>IF(CADA_PROD!C561="","",SUMIFS(MOVI_ENTR!M:M,MOVI_ENTR!D:D,D561))</f>
        <v/>
      </c>
      <c r="K561" s="103" t="str">
        <f>IF(CADA_PROD!C561="","",IFERROR($J561/SUM($J$6:$J$1006),""))</f>
        <v/>
      </c>
      <c r="L561" s="103" t="str">
        <f>IF(CADA_PROD!C561="","",IFERROR(H561/SUM($H$6:$H$1006)+P561,""))</f>
        <v/>
      </c>
      <c r="M561" s="102" t="str">
        <f>IF(CADA_PROD!$C561="","",IFERROR(SUMIFS(MOVI_ENTR!M:M,MOVI_ENTR!D:D,D561)/SUMIFS(MOVI_ENTR!I:I,MOVI_ENTR!D:D,D561),0))</f>
        <v/>
      </c>
      <c r="N561" s="104" t="str">
        <f>IF(CADA_PROD!C561="","",G561/E561)</f>
        <v/>
      </c>
      <c r="O561" s="21" t="str">
        <f t="shared" si="17"/>
        <v/>
      </c>
      <c r="P561" s="21">
        <v>5.5599999999999996E-4</v>
      </c>
    </row>
    <row r="562" spans="3:16" ht="30" customHeight="1">
      <c r="C562" s="99" t="str">
        <f>IF(CADA_PROD!C562="","",CADA_PROD!C562)</f>
        <v/>
      </c>
      <c r="D562" s="100" t="str">
        <f>IF(CADA_PROD!D562="","",CADA_PROD!D562)</f>
        <v/>
      </c>
      <c r="E562" s="101" t="str">
        <f>IF(CADA_PROD!E562="","",CADA_PROD!E562)</f>
        <v/>
      </c>
      <c r="F562" s="101" t="str">
        <f>IF(CADA_PROD!D562="","",SUMIFS(MOVI_ENTR!I:I,MOVI_ENTR!D:D,D562))</f>
        <v/>
      </c>
      <c r="G562" s="101" t="str">
        <f>IF(CADA_PROD!C562="","",SUMIFS(MOVI_SAID!H:H,MOVI_SAID!D:D,D562))</f>
        <v/>
      </c>
      <c r="H562" s="101" t="str">
        <f t="shared" si="18"/>
        <v/>
      </c>
      <c r="I562" s="100" t="str">
        <f>IF(CADA_PROD!C562="","",IFERROR(IF(H562&lt;=0,"Sem estoque",IF(H562/E562&lt;0.25,"Quase sem estoque",IF(H562/E562&lt;1.2,"Estoque baixo",IF(H562/E562&lt;2,"Estoque moderado","Estoque confortável")))),""))</f>
        <v/>
      </c>
      <c r="J562" s="102" t="str">
        <f>IF(CADA_PROD!C562="","",SUMIFS(MOVI_ENTR!M:M,MOVI_ENTR!D:D,D562))</f>
        <v/>
      </c>
      <c r="K562" s="103" t="str">
        <f>IF(CADA_PROD!C562="","",IFERROR($J562/SUM($J$6:$J$1006),""))</f>
        <v/>
      </c>
      <c r="L562" s="103" t="str">
        <f>IF(CADA_PROD!C562="","",IFERROR(H562/SUM($H$6:$H$1006)+P562,""))</f>
        <v/>
      </c>
      <c r="M562" s="102" t="str">
        <f>IF(CADA_PROD!$C562="","",IFERROR(SUMIFS(MOVI_ENTR!M:M,MOVI_ENTR!D:D,D562)/SUMIFS(MOVI_ENTR!I:I,MOVI_ENTR!D:D,D562),0))</f>
        <v/>
      </c>
      <c r="N562" s="104" t="str">
        <f>IF(CADA_PROD!C562="","",G562/E562)</f>
        <v/>
      </c>
      <c r="O562" s="21" t="str">
        <f t="shared" si="17"/>
        <v/>
      </c>
      <c r="P562" s="21">
        <v>5.5699999999999999E-4</v>
      </c>
    </row>
    <row r="563" spans="3:16" ht="30" customHeight="1">
      <c r="C563" s="99" t="str">
        <f>IF(CADA_PROD!C563="","",CADA_PROD!C563)</f>
        <v/>
      </c>
      <c r="D563" s="100" t="str">
        <f>IF(CADA_PROD!D563="","",CADA_PROD!D563)</f>
        <v/>
      </c>
      <c r="E563" s="101" t="str">
        <f>IF(CADA_PROD!E563="","",CADA_PROD!E563)</f>
        <v/>
      </c>
      <c r="F563" s="101" t="str">
        <f>IF(CADA_PROD!D563="","",SUMIFS(MOVI_ENTR!I:I,MOVI_ENTR!D:D,D563))</f>
        <v/>
      </c>
      <c r="G563" s="101" t="str">
        <f>IF(CADA_PROD!C563="","",SUMIFS(MOVI_SAID!H:H,MOVI_SAID!D:D,D563))</f>
        <v/>
      </c>
      <c r="H563" s="101" t="str">
        <f t="shared" si="18"/>
        <v/>
      </c>
      <c r="I563" s="100" t="str">
        <f>IF(CADA_PROD!C563="","",IFERROR(IF(H563&lt;=0,"Sem estoque",IF(H563/E563&lt;0.25,"Quase sem estoque",IF(H563/E563&lt;1.2,"Estoque baixo",IF(H563/E563&lt;2,"Estoque moderado","Estoque confortável")))),""))</f>
        <v/>
      </c>
      <c r="J563" s="102" t="str">
        <f>IF(CADA_PROD!C563="","",SUMIFS(MOVI_ENTR!M:M,MOVI_ENTR!D:D,D563))</f>
        <v/>
      </c>
      <c r="K563" s="103" t="str">
        <f>IF(CADA_PROD!C563="","",IFERROR($J563/SUM($J$6:$J$1006),""))</f>
        <v/>
      </c>
      <c r="L563" s="103" t="str">
        <f>IF(CADA_PROD!C563="","",IFERROR(H563/SUM($H$6:$H$1006)+P563,""))</f>
        <v/>
      </c>
      <c r="M563" s="102" t="str">
        <f>IF(CADA_PROD!$C563="","",IFERROR(SUMIFS(MOVI_ENTR!M:M,MOVI_ENTR!D:D,D563)/SUMIFS(MOVI_ENTR!I:I,MOVI_ENTR!D:D,D563),0))</f>
        <v/>
      </c>
      <c r="N563" s="104" t="str">
        <f>IF(CADA_PROD!C563="","",G563/E563)</f>
        <v/>
      </c>
      <c r="O563" s="21" t="str">
        <f t="shared" si="17"/>
        <v/>
      </c>
      <c r="P563" s="21">
        <v>5.5800000000000001E-4</v>
      </c>
    </row>
    <row r="564" spans="3:16" ht="30" customHeight="1">
      <c r="C564" s="99" t="str">
        <f>IF(CADA_PROD!C564="","",CADA_PROD!C564)</f>
        <v/>
      </c>
      <c r="D564" s="100" t="str">
        <f>IF(CADA_PROD!D564="","",CADA_PROD!D564)</f>
        <v/>
      </c>
      <c r="E564" s="101" t="str">
        <f>IF(CADA_PROD!E564="","",CADA_PROD!E564)</f>
        <v/>
      </c>
      <c r="F564" s="101" t="str">
        <f>IF(CADA_PROD!D564="","",SUMIFS(MOVI_ENTR!I:I,MOVI_ENTR!D:D,D564))</f>
        <v/>
      </c>
      <c r="G564" s="101" t="str">
        <f>IF(CADA_PROD!C564="","",SUMIFS(MOVI_SAID!H:H,MOVI_SAID!D:D,D564))</f>
        <v/>
      </c>
      <c r="H564" s="101" t="str">
        <f t="shared" si="18"/>
        <v/>
      </c>
      <c r="I564" s="100" t="str">
        <f>IF(CADA_PROD!C564="","",IFERROR(IF(H564&lt;=0,"Sem estoque",IF(H564/E564&lt;0.25,"Quase sem estoque",IF(H564/E564&lt;1.2,"Estoque baixo",IF(H564/E564&lt;2,"Estoque moderado","Estoque confortável")))),""))</f>
        <v/>
      </c>
      <c r="J564" s="102" t="str">
        <f>IF(CADA_PROD!C564="","",SUMIFS(MOVI_ENTR!M:M,MOVI_ENTR!D:D,D564))</f>
        <v/>
      </c>
      <c r="K564" s="103" t="str">
        <f>IF(CADA_PROD!C564="","",IFERROR($J564/SUM($J$6:$J$1006),""))</f>
        <v/>
      </c>
      <c r="L564" s="103" t="str">
        <f>IF(CADA_PROD!C564="","",IFERROR(H564/SUM($H$6:$H$1006)+P564,""))</f>
        <v/>
      </c>
      <c r="M564" s="102" t="str">
        <f>IF(CADA_PROD!$C564="","",IFERROR(SUMIFS(MOVI_ENTR!M:M,MOVI_ENTR!D:D,D564)/SUMIFS(MOVI_ENTR!I:I,MOVI_ENTR!D:D,D564),0))</f>
        <v/>
      </c>
      <c r="N564" s="104" t="str">
        <f>IF(CADA_PROD!C564="","",G564/E564)</f>
        <v/>
      </c>
      <c r="O564" s="21" t="str">
        <f t="shared" si="17"/>
        <v/>
      </c>
      <c r="P564" s="21">
        <v>5.5900000000000004E-4</v>
      </c>
    </row>
    <row r="565" spans="3:16" ht="30" customHeight="1">
      <c r="C565" s="99" t="str">
        <f>IF(CADA_PROD!C565="","",CADA_PROD!C565)</f>
        <v/>
      </c>
      <c r="D565" s="100" t="str">
        <f>IF(CADA_PROD!D565="","",CADA_PROD!D565)</f>
        <v/>
      </c>
      <c r="E565" s="101" t="str">
        <f>IF(CADA_PROD!E565="","",CADA_PROD!E565)</f>
        <v/>
      </c>
      <c r="F565" s="101" t="str">
        <f>IF(CADA_PROD!D565="","",SUMIFS(MOVI_ENTR!I:I,MOVI_ENTR!D:D,D565))</f>
        <v/>
      </c>
      <c r="G565" s="101" t="str">
        <f>IF(CADA_PROD!C565="","",SUMIFS(MOVI_SAID!H:H,MOVI_SAID!D:D,D565))</f>
        <v/>
      </c>
      <c r="H565" s="101" t="str">
        <f t="shared" si="18"/>
        <v/>
      </c>
      <c r="I565" s="100" t="str">
        <f>IF(CADA_PROD!C565="","",IFERROR(IF(H565&lt;=0,"Sem estoque",IF(H565/E565&lt;0.25,"Quase sem estoque",IF(H565/E565&lt;1.2,"Estoque baixo",IF(H565/E565&lt;2,"Estoque moderado","Estoque confortável")))),""))</f>
        <v/>
      </c>
      <c r="J565" s="102" t="str">
        <f>IF(CADA_PROD!C565="","",SUMIFS(MOVI_ENTR!M:M,MOVI_ENTR!D:D,D565))</f>
        <v/>
      </c>
      <c r="K565" s="103" t="str">
        <f>IF(CADA_PROD!C565="","",IFERROR($J565/SUM($J$6:$J$1006),""))</f>
        <v/>
      </c>
      <c r="L565" s="103" t="str">
        <f>IF(CADA_PROD!C565="","",IFERROR(H565/SUM($H$6:$H$1006)+P565,""))</f>
        <v/>
      </c>
      <c r="M565" s="102" t="str">
        <f>IF(CADA_PROD!$C565="","",IFERROR(SUMIFS(MOVI_ENTR!M:M,MOVI_ENTR!D:D,D565)/SUMIFS(MOVI_ENTR!I:I,MOVI_ENTR!D:D,D565),0))</f>
        <v/>
      </c>
      <c r="N565" s="104" t="str">
        <f>IF(CADA_PROD!C565="","",G565/E565)</f>
        <v/>
      </c>
      <c r="O565" s="21" t="str">
        <f t="shared" si="17"/>
        <v/>
      </c>
      <c r="P565" s="21">
        <v>5.5999999999999995E-4</v>
      </c>
    </row>
    <row r="566" spans="3:16" ht="30" customHeight="1">
      <c r="C566" s="99" t="str">
        <f>IF(CADA_PROD!C566="","",CADA_PROD!C566)</f>
        <v/>
      </c>
      <c r="D566" s="100" t="str">
        <f>IF(CADA_PROD!D566="","",CADA_PROD!D566)</f>
        <v/>
      </c>
      <c r="E566" s="101" t="str">
        <f>IF(CADA_PROD!E566="","",CADA_PROD!E566)</f>
        <v/>
      </c>
      <c r="F566" s="101" t="str">
        <f>IF(CADA_PROD!D566="","",SUMIFS(MOVI_ENTR!I:I,MOVI_ENTR!D:D,D566))</f>
        <v/>
      </c>
      <c r="G566" s="101" t="str">
        <f>IF(CADA_PROD!C566="","",SUMIFS(MOVI_SAID!H:H,MOVI_SAID!D:D,D566))</f>
        <v/>
      </c>
      <c r="H566" s="101" t="str">
        <f t="shared" si="18"/>
        <v/>
      </c>
      <c r="I566" s="100" t="str">
        <f>IF(CADA_PROD!C566="","",IFERROR(IF(H566&lt;=0,"Sem estoque",IF(H566/E566&lt;0.25,"Quase sem estoque",IF(H566/E566&lt;1.2,"Estoque baixo",IF(H566/E566&lt;2,"Estoque moderado","Estoque confortável")))),""))</f>
        <v/>
      </c>
      <c r="J566" s="102" t="str">
        <f>IF(CADA_PROD!C566="","",SUMIFS(MOVI_ENTR!M:M,MOVI_ENTR!D:D,D566))</f>
        <v/>
      </c>
      <c r="K566" s="103" t="str">
        <f>IF(CADA_PROD!C566="","",IFERROR($J566/SUM($J$6:$J$1006),""))</f>
        <v/>
      </c>
      <c r="L566" s="103" t="str">
        <f>IF(CADA_PROD!C566="","",IFERROR(H566/SUM($H$6:$H$1006)+P566,""))</f>
        <v/>
      </c>
      <c r="M566" s="102" t="str">
        <f>IF(CADA_PROD!$C566="","",IFERROR(SUMIFS(MOVI_ENTR!M:M,MOVI_ENTR!D:D,D566)/SUMIFS(MOVI_ENTR!I:I,MOVI_ENTR!D:D,D566),0))</f>
        <v/>
      </c>
      <c r="N566" s="104" t="str">
        <f>IF(CADA_PROD!C566="","",G566/E566)</f>
        <v/>
      </c>
      <c r="O566" s="21" t="str">
        <f t="shared" si="17"/>
        <v/>
      </c>
      <c r="P566" s="21">
        <v>5.6099999999999998E-4</v>
      </c>
    </row>
    <row r="567" spans="3:16" ht="30" customHeight="1">
      <c r="C567" s="99" t="str">
        <f>IF(CADA_PROD!C567="","",CADA_PROD!C567)</f>
        <v/>
      </c>
      <c r="D567" s="100" t="str">
        <f>IF(CADA_PROD!D567="","",CADA_PROD!D567)</f>
        <v/>
      </c>
      <c r="E567" s="101" t="str">
        <f>IF(CADA_PROD!E567="","",CADA_PROD!E567)</f>
        <v/>
      </c>
      <c r="F567" s="101" t="str">
        <f>IF(CADA_PROD!D567="","",SUMIFS(MOVI_ENTR!I:I,MOVI_ENTR!D:D,D567))</f>
        <v/>
      </c>
      <c r="G567" s="101" t="str">
        <f>IF(CADA_PROD!C567="","",SUMIFS(MOVI_SAID!H:H,MOVI_SAID!D:D,D567))</f>
        <v/>
      </c>
      <c r="H567" s="101" t="str">
        <f t="shared" si="18"/>
        <v/>
      </c>
      <c r="I567" s="100" t="str">
        <f>IF(CADA_PROD!C567="","",IFERROR(IF(H567&lt;=0,"Sem estoque",IF(H567/E567&lt;0.25,"Quase sem estoque",IF(H567/E567&lt;1.2,"Estoque baixo",IF(H567/E567&lt;2,"Estoque moderado","Estoque confortável")))),""))</f>
        <v/>
      </c>
      <c r="J567" s="102" t="str">
        <f>IF(CADA_PROD!C567="","",SUMIFS(MOVI_ENTR!M:M,MOVI_ENTR!D:D,D567))</f>
        <v/>
      </c>
      <c r="K567" s="103" t="str">
        <f>IF(CADA_PROD!C567="","",IFERROR($J567/SUM($J$6:$J$1006),""))</f>
        <v/>
      </c>
      <c r="L567" s="103" t="str">
        <f>IF(CADA_PROD!C567="","",IFERROR(H567/SUM($H$6:$H$1006)+P567,""))</f>
        <v/>
      </c>
      <c r="M567" s="102" t="str">
        <f>IF(CADA_PROD!$C567="","",IFERROR(SUMIFS(MOVI_ENTR!M:M,MOVI_ENTR!D:D,D567)/SUMIFS(MOVI_ENTR!I:I,MOVI_ENTR!D:D,D567),0))</f>
        <v/>
      </c>
      <c r="N567" s="104" t="str">
        <f>IF(CADA_PROD!C567="","",G567/E567)</f>
        <v/>
      </c>
      <c r="O567" s="21" t="str">
        <f t="shared" si="17"/>
        <v/>
      </c>
      <c r="P567" s="21">
        <v>5.62E-4</v>
      </c>
    </row>
    <row r="568" spans="3:16" ht="30" customHeight="1">
      <c r="C568" s="99" t="str">
        <f>IF(CADA_PROD!C568="","",CADA_PROD!C568)</f>
        <v/>
      </c>
      <c r="D568" s="100" t="str">
        <f>IF(CADA_PROD!D568="","",CADA_PROD!D568)</f>
        <v/>
      </c>
      <c r="E568" s="101" t="str">
        <f>IF(CADA_PROD!E568="","",CADA_PROD!E568)</f>
        <v/>
      </c>
      <c r="F568" s="101" t="str">
        <f>IF(CADA_PROD!D568="","",SUMIFS(MOVI_ENTR!I:I,MOVI_ENTR!D:D,D568))</f>
        <v/>
      </c>
      <c r="G568" s="101" t="str">
        <f>IF(CADA_PROD!C568="","",SUMIFS(MOVI_SAID!H:H,MOVI_SAID!D:D,D568))</f>
        <v/>
      </c>
      <c r="H568" s="101" t="str">
        <f t="shared" si="18"/>
        <v/>
      </c>
      <c r="I568" s="100" t="str">
        <f>IF(CADA_PROD!C568="","",IFERROR(IF(H568&lt;=0,"Sem estoque",IF(H568/E568&lt;0.25,"Quase sem estoque",IF(H568/E568&lt;1.2,"Estoque baixo",IF(H568/E568&lt;2,"Estoque moderado","Estoque confortável")))),""))</f>
        <v/>
      </c>
      <c r="J568" s="102" t="str">
        <f>IF(CADA_PROD!C568="","",SUMIFS(MOVI_ENTR!M:M,MOVI_ENTR!D:D,D568))</f>
        <v/>
      </c>
      <c r="K568" s="103" t="str">
        <f>IF(CADA_PROD!C568="","",IFERROR($J568/SUM($J$6:$J$1006),""))</f>
        <v/>
      </c>
      <c r="L568" s="103" t="str">
        <f>IF(CADA_PROD!C568="","",IFERROR(H568/SUM($H$6:$H$1006)+P568,""))</f>
        <v/>
      </c>
      <c r="M568" s="102" t="str">
        <f>IF(CADA_PROD!$C568="","",IFERROR(SUMIFS(MOVI_ENTR!M:M,MOVI_ENTR!D:D,D568)/SUMIFS(MOVI_ENTR!I:I,MOVI_ENTR!D:D,D568),0))</f>
        <v/>
      </c>
      <c r="N568" s="104" t="str">
        <f>IF(CADA_PROD!C568="","",G568/E568)</f>
        <v/>
      </c>
      <c r="O568" s="21" t="str">
        <f t="shared" si="17"/>
        <v/>
      </c>
      <c r="P568" s="21">
        <v>5.6300000000000002E-4</v>
      </c>
    </row>
    <row r="569" spans="3:16" ht="30" customHeight="1">
      <c r="C569" s="99" t="str">
        <f>IF(CADA_PROD!C569="","",CADA_PROD!C569)</f>
        <v/>
      </c>
      <c r="D569" s="100" t="str">
        <f>IF(CADA_PROD!D569="","",CADA_PROD!D569)</f>
        <v/>
      </c>
      <c r="E569" s="101" t="str">
        <f>IF(CADA_PROD!E569="","",CADA_PROD!E569)</f>
        <v/>
      </c>
      <c r="F569" s="101" t="str">
        <f>IF(CADA_PROD!D569="","",SUMIFS(MOVI_ENTR!I:I,MOVI_ENTR!D:D,D569))</f>
        <v/>
      </c>
      <c r="G569" s="101" t="str">
        <f>IF(CADA_PROD!C569="","",SUMIFS(MOVI_SAID!H:H,MOVI_SAID!D:D,D569))</f>
        <v/>
      </c>
      <c r="H569" s="101" t="str">
        <f t="shared" si="18"/>
        <v/>
      </c>
      <c r="I569" s="100" t="str">
        <f>IF(CADA_PROD!C569="","",IFERROR(IF(H569&lt;=0,"Sem estoque",IF(H569/E569&lt;0.25,"Quase sem estoque",IF(H569/E569&lt;1.2,"Estoque baixo",IF(H569/E569&lt;2,"Estoque moderado","Estoque confortável")))),""))</f>
        <v/>
      </c>
      <c r="J569" s="102" t="str">
        <f>IF(CADA_PROD!C569="","",SUMIFS(MOVI_ENTR!M:M,MOVI_ENTR!D:D,D569))</f>
        <v/>
      </c>
      <c r="K569" s="103" t="str">
        <f>IF(CADA_PROD!C569="","",IFERROR($J569/SUM($J$6:$J$1006),""))</f>
        <v/>
      </c>
      <c r="L569" s="103" t="str">
        <f>IF(CADA_PROD!C569="","",IFERROR(H569/SUM($H$6:$H$1006)+P569,""))</f>
        <v/>
      </c>
      <c r="M569" s="102" t="str">
        <f>IF(CADA_PROD!$C569="","",IFERROR(SUMIFS(MOVI_ENTR!M:M,MOVI_ENTR!D:D,D569)/SUMIFS(MOVI_ENTR!I:I,MOVI_ENTR!D:D,D569),0))</f>
        <v/>
      </c>
      <c r="N569" s="104" t="str">
        <f>IF(CADA_PROD!C569="","",G569/E569)</f>
        <v/>
      </c>
      <c r="O569" s="21" t="str">
        <f t="shared" si="17"/>
        <v/>
      </c>
      <c r="P569" s="21">
        <v>5.6400000000000005E-4</v>
      </c>
    </row>
    <row r="570" spans="3:16" ht="30" customHeight="1">
      <c r="C570" s="99" t="str">
        <f>IF(CADA_PROD!C570="","",CADA_PROD!C570)</f>
        <v/>
      </c>
      <c r="D570" s="100" t="str">
        <f>IF(CADA_PROD!D570="","",CADA_PROD!D570)</f>
        <v/>
      </c>
      <c r="E570" s="101" t="str">
        <f>IF(CADA_PROD!E570="","",CADA_PROD!E570)</f>
        <v/>
      </c>
      <c r="F570" s="101" t="str">
        <f>IF(CADA_PROD!D570="","",SUMIFS(MOVI_ENTR!I:I,MOVI_ENTR!D:D,D570))</f>
        <v/>
      </c>
      <c r="G570" s="101" t="str">
        <f>IF(CADA_PROD!C570="","",SUMIFS(MOVI_SAID!H:H,MOVI_SAID!D:D,D570))</f>
        <v/>
      </c>
      <c r="H570" s="101" t="str">
        <f t="shared" si="18"/>
        <v/>
      </c>
      <c r="I570" s="100" t="str">
        <f>IF(CADA_PROD!C570="","",IFERROR(IF(H570&lt;=0,"Sem estoque",IF(H570/E570&lt;0.25,"Quase sem estoque",IF(H570/E570&lt;1.2,"Estoque baixo",IF(H570/E570&lt;2,"Estoque moderado","Estoque confortável")))),""))</f>
        <v/>
      </c>
      <c r="J570" s="102" t="str">
        <f>IF(CADA_PROD!C570="","",SUMIFS(MOVI_ENTR!M:M,MOVI_ENTR!D:D,D570))</f>
        <v/>
      </c>
      <c r="K570" s="103" t="str">
        <f>IF(CADA_PROD!C570="","",IFERROR($J570/SUM($J$6:$J$1006),""))</f>
        <v/>
      </c>
      <c r="L570" s="103" t="str">
        <f>IF(CADA_PROD!C570="","",IFERROR(H570/SUM($H$6:$H$1006)+P570,""))</f>
        <v/>
      </c>
      <c r="M570" s="102" t="str">
        <f>IF(CADA_PROD!$C570="","",IFERROR(SUMIFS(MOVI_ENTR!M:M,MOVI_ENTR!D:D,D570)/SUMIFS(MOVI_ENTR!I:I,MOVI_ENTR!D:D,D570),0))</f>
        <v/>
      </c>
      <c r="N570" s="104" t="str">
        <f>IF(CADA_PROD!C570="","",G570/E570)</f>
        <v/>
      </c>
      <c r="O570" s="21" t="str">
        <f t="shared" si="17"/>
        <v/>
      </c>
      <c r="P570" s="21">
        <v>5.6499999999999996E-4</v>
      </c>
    </row>
    <row r="571" spans="3:16" ht="30" customHeight="1">
      <c r="C571" s="99" t="str">
        <f>IF(CADA_PROD!C571="","",CADA_PROD!C571)</f>
        <v/>
      </c>
      <c r="D571" s="100" t="str">
        <f>IF(CADA_PROD!D571="","",CADA_PROD!D571)</f>
        <v/>
      </c>
      <c r="E571" s="101" t="str">
        <f>IF(CADA_PROD!E571="","",CADA_PROD!E571)</f>
        <v/>
      </c>
      <c r="F571" s="101" t="str">
        <f>IF(CADA_PROD!D571="","",SUMIFS(MOVI_ENTR!I:I,MOVI_ENTR!D:D,D571))</f>
        <v/>
      </c>
      <c r="G571" s="101" t="str">
        <f>IF(CADA_PROD!C571="","",SUMIFS(MOVI_SAID!H:H,MOVI_SAID!D:D,D571))</f>
        <v/>
      </c>
      <c r="H571" s="101" t="str">
        <f t="shared" si="18"/>
        <v/>
      </c>
      <c r="I571" s="100" t="str">
        <f>IF(CADA_PROD!C571="","",IFERROR(IF(H571&lt;=0,"Sem estoque",IF(H571/E571&lt;0.25,"Quase sem estoque",IF(H571/E571&lt;1.2,"Estoque baixo",IF(H571/E571&lt;2,"Estoque moderado","Estoque confortável")))),""))</f>
        <v/>
      </c>
      <c r="J571" s="102" t="str">
        <f>IF(CADA_PROD!C571="","",SUMIFS(MOVI_ENTR!M:M,MOVI_ENTR!D:D,D571))</f>
        <v/>
      </c>
      <c r="K571" s="103" t="str">
        <f>IF(CADA_PROD!C571="","",IFERROR($J571/SUM($J$6:$J$1006),""))</f>
        <v/>
      </c>
      <c r="L571" s="103" t="str">
        <f>IF(CADA_PROD!C571="","",IFERROR(H571/SUM($H$6:$H$1006)+P571,""))</f>
        <v/>
      </c>
      <c r="M571" s="102" t="str">
        <f>IF(CADA_PROD!$C571="","",IFERROR(SUMIFS(MOVI_ENTR!M:M,MOVI_ENTR!D:D,D571)/SUMIFS(MOVI_ENTR!I:I,MOVI_ENTR!D:D,D571),0))</f>
        <v/>
      </c>
      <c r="N571" s="104" t="str">
        <f>IF(CADA_PROD!C571="","",G571/E571)</f>
        <v/>
      </c>
      <c r="O571" s="21" t="str">
        <f t="shared" si="17"/>
        <v/>
      </c>
      <c r="P571" s="21">
        <v>5.6599999999999999E-4</v>
      </c>
    </row>
    <row r="572" spans="3:16" ht="30" customHeight="1">
      <c r="C572" s="99" t="str">
        <f>IF(CADA_PROD!C572="","",CADA_PROD!C572)</f>
        <v/>
      </c>
      <c r="D572" s="100" t="str">
        <f>IF(CADA_PROD!D572="","",CADA_PROD!D572)</f>
        <v/>
      </c>
      <c r="E572" s="101" t="str">
        <f>IF(CADA_PROD!E572="","",CADA_PROD!E572)</f>
        <v/>
      </c>
      <c r="F572" s="101" t="str">
        <f>IF(CADA_PROD!D572="","",SUMIFS(MOVI_ENTR!I:I,MOVI_ENTR!D:D,D572))</f>
        <v/>
      </c>
      <c r="G572" s="101" t="str">
        <f>IF(CADA_PROD!C572="","",SUMIFS(MOVI_SAID!H:H,MOVI_SAID!D:D,D572))</f>
        <v/>
      </c>
      <c r="H572" s="101" t="str">
        <f t="shared" si="18"/>
        <v/>
      </c>
      <c r="I572" s="100" t="str">
        <f>IF(CADA_PROD!C572="","",IFERROR(IF(H572&lt;=0,"Sem estoque",IF(H572/E572&lt;0.25,"Quase sem estoque",IF(H572/E572&lt;1.2,"Estoque baixo",IF(H572/E572&lt;2,"Estoque moderado","Estoque confortável")))),""))</f>
        <v/>
      </c>
      <c r="J572" s="102" t="str">
        <f>IF(CADA_PROD!C572="","",SUMIFS(MOVI_ENTR!M:M,MOVI_ENTR!D:D,D572))</f>
        <v/>
      </c>
      <c r="K572" s="103" t="str">
        <f>IF(CADA_PROD!C572="","",IFERROR($J572/SUM($J$6:$J$1006),""))</f>
        <v/>
      </c>
      <c r="L572" s="103" t="str">
        <f>IF(CADA_PROD!C572="","",IFERROR(H572/SUM($H$6:$H$1006)+P572,""))</f>
        <v/>
      </c>
      <c r="M572" s="102" t="str">
        <f>IF(CADA_PROD!$C572="","",IFERROR(SUMIFS(MOVI_ENTR!M:M,MOVI_ENTR!D:D,D572)/SUMIFS(MOVI_ENTR!I:I,MOVI_ENTR!D:D,D572),0))</f>
        <v/>
      </c>
      <c r="N572" s="104" t="str">
        <f>IF(CADA_PROD!C572="","",G572/E572)</f>
        <v/>
      </c>
      <c r="O572" s="21" t="str">
        <f t="shared" si="17"/>
        <v/>
      </c>
      <c r="P572" s="21">
        <v>5.6700000000000001E-4</v>
      </c>
    </row>
    <row r="573" spans="3:16" ht="30" customHeight="1">
      <c r="C573" s="99" t="str">
        <f>IF(CADA_PROD!C573="","",CADA_PROD!C573)</f>
        <v/>
      </c>
      <c r="D573" s="100" t="str">
        <f>IF(CADA_PROD!D573="","",CADA_PROD!D573)</f>
        <v/>
      </c>
      <c r="E573" s="101" t="str">
        <f>IF(CADA_PROD!E573="","",CADA_PROD!E573)</f>
        <v/>
      </c>
      <c r="F573" s="101" t="str">
        <f>IF(CADA_PROD!D573="","",SUMIFS(MOVI_ENTR!I:I,MOVI_ENTR!D:D,D573))</f>
        <v/>
      </c>
      <c r="G573" s="101" t="str">
        <f>IF(CADA_PROD!C573="","",SUMIFS(MOVI_SAID!H:H,MOVI_SAID!D:D,D573))</f>
        <v/>
      </c>
      <c r="H573" s="101" t="str">
        <f t="shared" si="18"/>
        <v/>
      </c>
      <c r="I573" s="100" t="str">
        <f>IF(CADA_PROD!C573="","",IFERROR(IF(H573&lt;=0,"Sem estoque",IF(H573/E573&lt;0.25,"Quase sem estoque",IF(H573/E573&lt;1.2,"Estoque baixo",IF(H573/E573&lt;2,"Estoque moderado","Estoque confortável")))),""))</f>
        <v/>
      </c>
      <c r="J573" s="102" t="str">
        <f>IF(CADA_PROD!C573="","",SUMIFS(MOVI_ENTR!M:M,MOVI_ENTR!D:D,D573))</f>
        <v/>
      </c>
      <c r="K573" s="103" t="str">
        <f>IF(CADA_PROD!C573="","",IFERROR($J573/SUM($J$6:$J$1006),""))</f>
        <v/>
      </c>
      <c r="L573" s="103" t="str">
        <f>IF(CADA_PROD!C573="","",IFERROR(H573/SUM($H$6:$H$1006)+P573,""))</f>
        <v/>
      </c>
      <c r="M573" s="102" t="str">
        <f>IF(CADA_PROD!$C573="","",IFERROR(SUMIFS(MOVI_ENTR!M:M,MOVI_ENTR!D:D,D573)/SUMIFS(MOVI_ENTR!I:I,MOVI_ENTR!D:D,D573),0))</f>
        <v/>
      </c>
      <c r="N573" s="104" t="str">
        <f>IF(CADA_PROD!C573="","",G573/E573)</f>
        <v/>
      </c>
      <c r="O573" s="21" t="str">
        <f t="shared" si="17"/>
        <v/>
      </c>
      <c r="P573" s="21">
        <v>5.6800000000000004E-4</v>
      </c>
    </row>
    <row r="574" spans="3:16" ht="30" customHeight="1">
      <c r="C574" s="99" t="str">
        <f>IF(CADA_PROD!C574="","",CADA_PROD!C574)</f>
        <v/>
      </c>
      <c r="D574" s="100" t="str">
        <f>IF(CADA_PROD!D574="","",CADA_PROD!D574)</f>
        <v/>
      </c>
      <c r="E574" s="101" t="str">
        <f>IF(CADA_PROD!E574="","",CADA_PROD!E574)</f>
        <v/>
      </c>
      <c r="F574" s="101" t="str">
        <f>IF(CADA_PROD!D574="","",SUMIFS(MOVI_ENTR!I:I,MOVI_ENTR!D:D,D574))</f>
        <v/>
      </c>
      <c r="G574" s="101" t="str">
        <f>IF(CADA_PROD!C574="","",SUMIFS(MOVI_SAID!H:H,MOVI_SAID!D:D,D574))</f>
        <v/>
      </c>
      <c r="H574" s="101" t="str">
        <f t="shared" si="18"/>
        <v/>
      </c>
      <c r="I574" s="100" t="str">
        <f>IF(CADA_PROD!C574="","",IFERROR(IF(H574&lt;=0,"Sem estoque",IF(H574/E574&lt;0.25,"Quase sem estoque",IF(H574/E574&lt;1.2,"Estoque baixo",IF(H574/E574&lt;2,"Estoque moderado","Estoque confortável")))),""))</f>
        <v/>
      </c>
      <c r="J574" s="102" t="str">
        <f>IF(CADA_PROD!C574="","",SUMIFS(MOVI_ENTR!M:M,MOVI_ENTR!D:D,D574))</f>
        <v/>
      </c>
      <c r="K574" s="103" t="str">
        <f>IF(CADA_PROD!C574="","",IFERROR($J574/SUM($J$6:$J$1006),""))</f>
        <v/>
      </c>
      <c r="L574" s="103" t="str">
        <f>IF(CADA_PROD!C574="","",IFERROR(H574/SUM($H$6:$H$1006)+P574,""))</f>
        <v/>
      </c>
      <c r="M574" s="102" t="str">
        <f>IF(CADA_PROD!$C574="","",IFERROR(SUMIFS(MOVI_ENTR!M:M,MOVI_ENTR!D:D,D574)/SUMIFS(MOVI_ENTR!I:I,MOVI_ENTR!D:D,D574),0))</f>
        <v/>
      </c>
      <c r="N574" s="104" t="str">
        <f>IF(CADA_PROD!C574="","",G574/E574)</f>
        <v/>
      </c>
      <c r="O574" s="21" t="str">
        <f t="shared" si="17"/>
        <v/>
      </c>
      <c r="P574" s="21">
        <v>5.6899999999999995E-4</v>
      </c>
    </row>
    <row r="575" spans="3:16" ht="30" customHeight="1">
      <c r="C575" s="99" t="str">
        <f>IF(CADA_PROD!C575="","",CADA_PROD!C575)</f>
        <v/>
      </c>
      <c r="D575" s="100" t="str">
        <f>IF(CADA_PROD!D575="","",CADA_PROD!D575)</f>
        <v/>
      </c>
      <c r="E575" s="101" t="str">
        <f>IF(CADA_PROD!E575="","",CADA_PROD!E575)</f>
        <v/>
      </c>
      <c r="F575" s="101" t="str">
        <f>IF(CADA_PROD!D575="","",SUMIFS(MOVI_ENTR!I:I,MOVI_ENTR!D:D,D575))</f>
        <v/>
      </c>
      <c r="G575" s="101" t="str">
        <f>IF(CADA_PROD!C575="","",SUMIFS(MOVI_SAID!H:H,MOVI_SAID!D:D,D575))</f>
        <v/>
      </c>
      <c r="H575" s="101" t="str">
        <f t="shared" si="18"/>
        <v/>
      </c>
      <c r="I575" s="100" t="str">
        <f>IF(CADA_PROD!C575="","",IFERROR(IF(H575&lt;=0,"Sem estoque",IF(H575/E575&lt;0.25,"Quase sem estoque",IF(H575/E575&lt;1.2,"Estoque baixo",IF(H575/E575&lt;2,"Estoque moderado","Estoque confortável")))),""))</f>
        <v/>
      </c>
      <c r="J575" s="102" t="str">
        <f>IF(CADA_PROD!C575="","",SUMIFS(MOVI_ENTR!M:M,MOVI_ENTR!D:D,D575))</f>
        <v/>
      </c>
      <c r="K575" s="103" t="str">
        <f>IF(CADA_PROD!C575="","",IFERROR($J575/SUM($J$6:$J$1006),""))</f>
        <v/>
      </c>
      <c r="L575" s="103" t="str">
        <f>IF(CADA_PROD!C575="","",IFERROR(H575/SUM($H$6:$H$1006)+P575,""))</f>
        <v/>
      </c>
      <c r="M575" s="102" t="str">
        <f>IF(CADA_PROD!$C575="","",IFERROR(SUMIFS(MOVI_ENTR!M:M,MOVI_ENTR!D:D,D575)/SUMIFS(MOVI_ENTR!I:I,MOVI_ENTR!D:D,D575),0))</f>
        <v/>
      </c>
      <c r="N575" s="104" t="str">
        <f>IF(CADA_PROD!C575="","",G575/E575)</f>
        <v/>
      </c>
      <c r="O575" s="21" t="str">
        <f t="shared" si="17"/>
        <v/>
      </c>
      <c r="P575" s="21">
        <v>5.6999999999999998E-4</v>
      </c>
    </row>
    <row r="576" spans="3:16" ht="30" customHeight="1">
      <c r="C576" s="99" t="str">
        <f>IF(CADA_PROD!C576="","",CADA_PROD!C576)</f>
        <v/>
      </c>
      <c r="D576" s="100" t="str">
        <f>IF(CADA_PROD!D576="","",CADA_PROD!D576)</f>
        <v/>
      </c>
      <c r="E576" s="101" t="str">
        <f>IF(CADA_PROD!E576="","",CADA_PROD!E576)</f>
        <v/>
      </c>
      <c r="F576" s="101" t="str">
        <f>IF(CADA_PROD!D576="","",SUMIFS(MOVI_ENTR!I:I,MOVI_ENTR!D:D,D576))</f>
        <v/>
      </c>
      <c r="G576" s="101" t="str">
        <f>IF(CADA_PROD!C576="","",SUMIFS(MOVI_SAID!H:H,MOVI_SAID!D:D,D576))</f>
        <v/>
      </c>
      <c r="H576" s="101" t="str">
        <f t="shared" si="18"/>
        <v/>
      </c>
      <c r="I576" s="100" t="str">
        <f>IF(CADA_PROD!C576="","",IFERROR(IF(H576&lt;=0,"Sem estoque",IF(H576/E576&lt;0.25,"Quase sem estoque",IF(H576/E576&lt;1.2,"Estoque baixo",IF(H576/E576&lt;2,"Estoque moderado","Estoque confortável")))),""))</f>
        <v/>
      </c>
      <c r="J576" s="102" t="str">
        <f>IF(CADA_PROD!C576="","",SUMIFS(MOVI_ENTR!M:M,MOVI_ENTR!D:D,D576))</f>
        <v/>
      </c>
      <c r="K576" s="103" t="str">
        <f>IF(CADA_PROD!C576="","",IFERROR($J576/SUM($J$6:$J$1006),""))</f>
        <v/>
      </c>
      <c r="L576" s="103" t="str">
        <f>IF(CADA_PROD!C576="","",IFERROR(H576/SUM($H$6:$H$1006)+P576,""))</f>
        <v/>
      </c>
      <c r="M576" s="102" t="str">
        <f>IF(CADA_PROD!$C576="","",IFERROR(SUMIFS(MOVI_ENTR!M:M,MOVI_ENTR!D:D,D576)/SUMIFS(MOVI_ENTR!I:I,MOVI_ENTR!D:D,D576),0))</f>
        <v/>
      </c>
      <c r="N576" s="104" t="str">
        <f>IF(CADA_PROD!C576="","",G576/E576)</f>
        <v/>
      </c>
      <c r="O576" s="21" t="str">
        <f t="shared" si="17"/>
        <v/>
      </c>
      <c r="P576" s="21">
        <v>5.71E-4</v>
      </c>
    </row>
    <row r="577" spans="3:16" ht="30" customHeight="1">
      <c r="C577" s="99" t="str">
        <f>IF(CADA_PROD!C577="","",CADA_PROD!C577)</f>
        <v/>
      </c>
      <c r="D577" s="100" t="str">
        <f>IF(CADA_PROD!D577="","",CADA_PROD!D577)</f>
        <v/>
      </c>
      <c r="E577" s="101" t="str">
        <f>IF(CADA_PROD!E577="","",CADA_PROD!E577)</f>
        <v/>
      </c>
      <c r="F577" s="101" t="str">
        <f>IF(CADA_PROD!D577="","",SUMIFS(MOVI_ENTR!I:I,MOVI_ENTR!D:D,D577))</f>
        <v/>
      </c>
      <c r="G577" s="101" t="str">
        <f>IF(CADA_PROD!C577="","",SUMIFS(MOVI_SAID!H:H,MOVI_SAID!D:D,D577))</f>
        <v/>
      </c>
      <c r="H577" s="101" t="str">
        <f t="shared" si="18"/>
        <v/>
      </c>
      <c r="I577" s="100" t="str">
        <f>IF(CADA_PROD!C577="","",IFERROR(IF(H577&lt;=0,"Sem estoque",IF(H577/E577&lt;0.25,"Quase sem estoque",IF(H577/E577&lt;1.2,"Estoque baixo",IF(H577/E577&lt;2,"Estoque moderado","Estoque confortável")))),""))</f>
        <v/>
      </c>
      <c r="J577" s="102" t="str">
        <f>IF(CADA_PROD!C577="","",SUMIFS(MOVI_ENTR!M:M,MOVI_ENTR!D:D,D577))</f>
        <v/>
      </c>
      <c r="K577" s="103" t="str">
        <f>IF(CADA_PROD!C577="","",IFERROR($J577/SUM($J$6:$J$1006),""))</f>
        <v/>
      </c>
      <c r="L577" s="103" t="str">
        <f>IF(CADA_PROD!C577="","",IFERROR(H577/SUM($H$6:$H$1006)+P577,""))</f>
        <v/>
      </c>
      <c r="M577" s="102" t="str">
        <f>IF(CADA_PROD!$C577="","",IFERROR(SUMIFS(MOVI_ENTR!M:M,MOVI_ENTR!D:D,D577)/SUMIFS(MOVI_ENTR!I:I,MOVI_ENTR!D:D,D577),0))</f>
        <v/>
      </c>
      <c r="N577" s="104" t="str">
        <f>IF(CADA_PROD!C577="","",G577/E577)</f>
        <v/>
      </c>
      <c r="O577" s="21" t="str">
        <f t="shared" si="17"/>
        <v/>
      </c>
      <c r="P577" s="21">
        <v>5.7200000000000003E-4</v>
      </c>
    </row>
    <row r="578" spans="3:16" ht="30" customHeight="1">
      <c r="C578" s="99" t="str">
        <f>IF(CADA_PROD!C578="","",CADA_PROD!C578)</f>
        <v/>
      </c>
      <c r="D578" s="100" t="str">
        <f>IF(CADA_PROD!D578="","",CADA_PROD!D578)</f>
        <v/>
      </c>
      <c r="E578" s="101" t="str">
        <f>IF(CADA_PROD!E578="","",CADA_PROD!E578)</f>
        <v/>
      </c>
      <c r="F578" s="101" t="str">
        <f>IF(CADA_PROD!D578="","",SUMIFS(MOVI_ENTR!I:I,MOVI_ENTR!D:D,D578))</f>
        <v/>
      </c>
      <c r="G578" s="101" t="str">
        <f>IF(CADA_PROD!C578="","",SUMIFS(MOVI_SAID!H:H,MOVI_SAID!D:D,D578))</f>
        <v/>
      </c>
      <c r="H578" s="101" t="str">
        <f t="shared" si="18"/>
        <v/>
      </c>
      <c r="I578" s="100" t="str">
        <f>IF(CADA_PROD!C578="","",IFERROR(IF(H578&lt;=0,"Sem estoque",IF(H578/E578&lt;0.25,"Quase sem estoque",IF(H578/E578&lt;1.2,"Estoque baixo",IF(H578/E578&lt;2,"Estoque moderado","Estoque confortável")))),""))</f>
        <v/>
      </c>
      <c r="J578" s="102" t="str">
        <f>IF(CADA_PROD!C578="","",SUMIFS(MOVI_ENTR!M:M,MOVI_ENTR!D:D,D578))</f>
        <v/>
      </c>
      <c r="K578" s="103" t="str">
        <f>IF(CADA_PROD!C578="","",IFERROR($J578/SUM($J$6:$J$1006),""))</f>
        <v/>
      </c>
      <c r="L578" s="103" t="str">
        <f>IF(CADA_PROD!C578="","",IFERROR(H578/SUM($H$6:$H$1006)+P578,""))</f>
        <v/>
      </c>
      <c r="M578" s="102" t="str">
        <f>IF(CADA_PROD!$C578="","",IFERROR(SUMIFS(MOVI_ENTR!M:M,MOVI_ENTR!D:D,D578)/SUMIFS(MOVI_ENTR!I:I,MOVI_ENTR!D:D,D578),0))</f>
        <v/>
      </c>
      <c r="N578" s="104" t="str">
        <f>IF(CADA_PROD!C578="","",G578/E578)</f>
        <v/>
      </c>
      <c r="O578" s="21" t="str">
        <f t="shared" si="17"/>
        <v/>
      </c>
      <c r="P578" s="21">
        <v>5.7300000000000005E-4</v>
      </c>
    </row>
    <row r="579" spans="3:16" ht="30" customHeight="1">
      <c r="C579" s="99" t="str">
        <f>IF(CADA_PROD!C579="","",CADA_PROD!C579)</f>
        <v/>
      </c>
      <c r="D579" s="100" t="str">
        <f>IF(CADA_PROD!D579="","",CADA_PROD!D579)</f>
        <v/>
      </c>
      <c r="E579" s="101" t="str">
        <f>IF(CADA_PROD!E579="","",CADA_PROD!E579)</f>
        <v/>
      </c>
      <c r="F579" s="101" t="str">
        <f>IF(CADA_PROD!D579="","",SUMIFS(MOVI_ENTR!I:I,MOVI_ENTR!D:D,D579))</f>
        <v/>
      </c>
      <c r="G579" s="101" t="str">
        <f>IF(CADA_PROD!C579="","",SUMIFS(MOVI_SAID!H:H,MOVI_SAID!D:D,D579))</f>
        <v/>
      </c>
      <c r="H579" s="101" t="str">
        <f t="shared" si="18"/>
        <v/>
      </c>
      <c r="I579" s="100" t="str">
        <f>IF(CADA_PROD!C579="","",IFERROR(IF(H579&lt;=0,"Sem estoque",IF(H579/E579&lt;0.25,"Quase sem estoque",IF(H579/E579&lt;1.2,"Estoque baixo",IF(H579/E579&lt;2,"Estoque moderado","Estoque confortável")))),""))</f>
        <v/>
      </c>
      <c r="J579" s="102" t="str">
        <f>IF(CADA_PROD!C579="","",SUMIFS(MOVI_ENTR!M:M,MOVI_ENTR!D:D,D579))</f>
        <v/>
      </c>
      <c r="K579" s="103" t="str">
        <f>IF(CADA_PROD!C579="","",IFERROR($J579/SUM($J$6:$J$1006),""))</f>
        <v/>
      </c>
      <c r="L579" s="103" t="str">
        <f>IF(CADA_PROD!C579="","",IFERROR(H579/SUM($H$6:$H$1006)+P579,""))</f>
        <v/>
      </c>
      <c r="M579" s="102" t="str">
        <f>IF(CADA_PROD!$C579="","",IFERROR(SUMIFS(MOVI_ENTR!M:M,MOVI_ENTR!D:D,D579)/SUMIFS(MOVI_ENTR!I:I,MOVI_ENTR!D:D,D579),0))</f>
        <v/>
      </c>
      <c r="N579" s="104" t="str">
        <f>IF(CADA_PROD!C579="","",G579/E579)</f>
        <v/>
      </c>
      <c r="O579" s="21" t="str">
        <f t="shared" si="17"/>
        <v/>
      </c>
      <c r="P579" s="21">
        <v>5.7399999999999997E-4</v>
      </c>
    </row>
    <row r="580" spans="3:16" ht="30" customHeight="1">
      <c r="C580" s="99" t="str">
        <f>IF(CADA_PROD!C580="","",CADA_PROD!C580)</f>
        <v/>
      </c>
      <c r="D580" s="100" t="str">
        <f>IF(CADA_PROD!D580="","",CADA_PROD!D580)</f>
        <v/>
      </c>
      <c r="E580" s="101" t="str">
        <f>IF(CADA_PROD!E580="","",CADA_PROD!E580)</f>
        <v/>
      </c>
      <c r="F580" s="101" t="str">
        <f>IF(CADA_PROD!D580="","",SUMIFS(MOVI_ENTR!I:I,MOVI_ENTR!D:D,D580))</f>
        <v/>
      </c>
      <c r="G580" s="101" t="str">
        <f>IF(CADA_PROD!C580="","",SUMIFS(MOVI_SAID!H:H,MOVI_SAID!D:D,D580))</f>
        <v/>
      </c>
      <c r="H580" s="101" t="str">
        <f t="shared" si="18"/>
        <v/>
      </c>
      <c r="I580" s="100" t="str">
        <f>IF(CADA_PROD!C580="","",IFERROR(IF(H580&lt;=0,"Sem estoque",IF(H580/E580&lt;0.25,"Quase sem estoque",IF(H580/E580&lt;1.2,"Estoque baixo",IF(H580/E580&lt;2,"Estoque moderado","Estoque confortável")))),""))</f>
        <v/>
      </c>
      <c r="J580" s="102" t="str">
        <f>IF(CADA_PROD!C580="","",SUMIFS(MOVI_ENTR!M:M,MOVI_ENTR!D:D,D580))</f>
        <v/>
      </c>
      <c r="K580" s="103" t="str">
        <f>IF(CADA_PROD!C580="","",IFERROR($J580/SUM($J$6:$J$1006),""))</f>
        <v/>
      </c>
      <c r="L580" s="103" t="str">
        <f>IF(CADA_PROD!C580="","",IFERROR(H580/SUM($H$6:$H$1006)+P580,""))</f>
        <v/>
      </c>
      <c r="M580" s="102" t="str">
        <f>IF(CADA_PROD!$C580="","",IFERROR(SUMIFS(MOVI_ENTR!M:M,MOVI_ENTR!D:D,D580)/SUMIFS(MOVI_ENTR!I:I,MOVI_ENTR!D:D,D580),0))</f>
        <v/>
      </c>
      <c r="N580" s="104" t="str">
        <f>IF(CADA_PROD!C580="","",G580/E580)</f>
        <v/>
      </c>
      <c r="O580" s="21" t="str">
        <f t="shared" si="17"/>
        <v/>
      </c>
      <c r="P580" s="21">
        <v>5.7499999999999999E-4</v>
      </c>
    </row>
    <row r="581" spans="3:16" ht="30" customHeight="1">
      <c r="C581" s="99" t="str">
        <f>IF(CADA_PROD!C581="","",CADA_PROD!C581)</f>
        <v/>
      </c>
      <c r="D581" s="100" t="str">
        <f>IF(CADA_PROD!D581="","",CADA_PROD!D581)</f>
        <v/>
      </c>
      <c r="E581" s="101" t="str">
        <f>IF(CADA_PROD!E581="","",CADA_PROD!E581)</f>
        <v/>
      </c>
      <c r="F581" s="101" t="str">
        <f>IF(CADA_PROD!D581="","",SUMIFS(MOVI_ENTR!I:I,MOVI_ENTR!D:D,D581))</f>
        <v/>
      </c>
      <c r="G581" s="101" t="str">
        <f>IF(CADA_PROD!C581="","",SUMIFS(MOVI_SAID!H:H,MOVI_SAID!D:D,D581))</f>
        <v/>
      </c>
      <c r="H581" s="101" t="str">
        <f t="shared" si="18"/>
        <v/>
      </c>
      <c r="I581" s="100" t="str">
        <f>IF(CADA_PROD!C581="","",IFERROR(IF(H581&lt;=0,"Sem estoque",IF(H581/E581&lt;0.25,"Quase sem estoque",IF(H581/E581&lt;1.2,"Estoque baixo",IF(H581/E581&lt;2,"Estoque moderado","Estoque confortável")))),""))</f>
        <v/>
      </c>
      <c r="J581" s="102" t="str">
        <f>IF(CADA_PROD!C581="","",SUMIFS(MOVI_ENTR!M:M,MOVI_ENTR!D:D,D581))</f>
        <v/>
      </c>
      <c r="K581" s="103" t="str">
        <f>IF(CADA_PROD!C581="","",IFERROR($J581/SUM($J$6:$J$1006),""))</f>
        <v/>
      </c>
      <c r="L581" s="103" t="str">
        <f>IF(CADA_PROD!C581="","",IFERROR(H581/SUM($H$6:$H$1006)+P581,""))</f>
        <v/>
      </c>
      <c r="M581" s="102" t="str">
        <f>IF(CADA_PROD!$C581="","",IFERROR(SUMIFS(MOVI_ENTR!M:M,MOVI_ENTR!D:D,D581)/SUMIFS(MOVI_ENTR!I:I,MOVI_ENTR!D:D,D581),0))</f>
        <v/>
      </c>
      <c r="N581" s="104" t="str">
        <f>IF(CADA_PROD!C581="","",G581/E581)</f>
        <v/>
      </c>
      <c r="O581" s="21" t="str">
        <f t="shared" si="17"/>
        <v/>
      </c>
      <c r="P581" s="21">
        <v>5.7600000000000001E-4</v>
      </c>
    </row>
    <row r="582" spans="3:16" ht="30" customHeight="1">
      <c r="C582" s="99" t="str">
        <f>IF(CADA_PROD!C582="","",CADA_PROD!C582)</f>
        <v/>
      </c>
      <c r="D582" s="100" t="str">
        <f>IF(CADA_PROD!D582="","",CADA_PROD!D582)</f>
        <v/>
      </c>
      <c r="E582" s="101" t="str">
        <f>IF(CADA_PROD!E582="","",CADA_PROD!E582)</f>
        <v/>
      </c>
      <c r="F582" s="101" t="str">
        <f>IF(CADA_PROD!D582="","",SUMIFS(MOVI_ENTR!I:I,MOVI_ENTR!D:D,D582))</f>
        <v/>
      </c>
      <c r="G582" s="101" t="str">
        <f>IF(CADA_PROD!C582="","",SUMIFS(MOVI_SAID!H:H,MOVI_SAID!D:D,D582))</f>
        <v/>
      </c>
      <c r="H582" s="101" t="str">
        <f t="shared" si="18"/>
        <v/>
      </c>
      <c r="I582" s="100" t="str">
        <f>IF(CADA_PROD!C582="","",IFERROR(IF(H582&lt;=0,"Sem estoque",IF(H582/E582&lt;0.25,"Quase sem estoque",IF(H582/E582&lt;1.2,"Estoque baixo",IF(H582/E582&lt;2,"Estoque moderado","Estoque confortável")))),""))</f>
        <v/>
      </c>
      <c r="J582" s="102" t="str">
        <f>IF(CADA_PROD!C582="","",SUMIFS(MOVI_ENTR!M:M,MOVI_ENTR!D:D,D582))</f>
        <v/>
      </c>
      <c r="K582" s="103" t="str">
        <f>IF(CADA_PROD!C582="","",IFERROR($J582/SUM($J$6:$J$1006),""))</f>
        <v/>
      </c>
      <c r="L582" s="103" t="str">
        <f>IF(CADA_PROD!C582="","",IFERROR(H582/SUM($H$6:$H$1006)+P582,""))</f>
        <v/>
      </c>
      <c r="M582" s="102" t="str">
        <f>IF(CADA_PROD!$C582="","",IFERROR(SUMIFS(MOVI_ENTR!M:M,MOVI_ENTR!D:D,D582)/SUMIFS(MOVI_ENTR!I:I,MOVI_ENTR!D:D,D582),0))</f>
        <v/>
      </c>
      <c r="N582" s="104" t="str">
        <f>IF(CADA_PROD!C582="","",G582/E582)</f>
        <v/>
      </c>
      <c r="O582" s="21" t="str">
        <f t="shared" ref="O582:O645" si="19">IF(D582="","",H582&lt;E582)</f>
        <v/>
      </c>
      <c r="P582" s="21">
        <v>5.7700000000000004E-4</v>
      </c>
    </row>
    <row r="583" spans="3:16" ht="30" customHeight="1">
      <c r="C583" s="99" t="str">
        <f>IF(CADA_PROD!C583="","",CADA_PROD!C583)</f>
        <v/>
      </c>
      <c r="D583" s="100" t="str">
        <f>IF(CADA_PROD!D583="","",CADA_PROD!D583)</f>
        <v/>
      </c>
      <c r="E583" s="101" t="str">
        <f>IF(CADA_PROD!E583="","",CADA_PROD!E583)</f>
        <v/>
      </c>
      <c r="F583" s="101" t="str">
        <f>IF(CADA_PROD!D583="","",SUMIFS(MOVI_ENTR!I:I,MOVI_ENTR!D:D,D583))</f>
        <v/>
      </c>
      <c r="G583" s="101" t="str">
        <f>IF(CADA_PROD!C583="","",SUMIFS(MOVI_SAID!H:H,MOVI_SAID!D:D,D583))</f>
        <v/>
      </c>
      <c r="H583" s="101" t="str">
        <f t="shared" ref="H583:H646" si="20">IFERROR(F583-G583,"")</f>
        <v/>
      </c>
      <c r="I583" s="100" t="str">
        <f>IF(CADA_PROD!C583="","",IFERROR(IF(H583&lt;=0,"Sem estoque",IF(H583/E583&lt;0.25,"Quase sem estoque",IF(H583/E583&lt;1.2,"Estoque baixo",IF(H583/E583&lt;2,"Estoque moderado","Estoque confortável")))),""))</f>
        <v/>
      </c>
      <c r="J583" s="102" t="str">
        <f>IF(CADA_PROD!C583="","",SUMIFS(MOVI_ENTR!M:M,MOVI_ENTR!D:D,D583))</f>
        <v/>
      </c>
      <c r="K583" s="103" t="str">
        <f>IF(CADA_PROD!C583="","",IFERROR($J583/SUM($J$6:$J$1006),""))</f>
        <v/>
      </c>
      <c r="L583" s="103" t="str">
        <f>IF(CADA_PROD!C583="","",IFERROR(H583/SUM($H$6:$H$1006)+P583,""))</f>
        <v/>
      </c>
      <c r="M583" s="102" t="str">
        <f>IF(CADA_PROD!$C583="","",IFERROR(SUMIFS(MOVI_ENTR!M:M,MOVI_ENTR!D:D,D583)/SUMIFS(MOVI_ENTR!I:I,MOVI_ENTR!D:D,D583),0))</f>
        <v/>
      </c>
      <c r="N583" s="104" t="str">
        <f>IF(CADA_PROD!C583="","",G583/E583)</f>
        <v/>
      </c>
      <c r="O583" s="21" t="str">
        <f t="shared" si="19"/>
        <v/>
      </c>
      <c r="P583" s="21">
        <v>5.7799999999999995E-4</v>
      </c>
    </row>
    <row r="584" spans="3:16" ht="30" customHeight="1">
      <c r="C584" s="99" t="str">
        <f>IF(CADA_PROD!C584="","",CADA_PROD!C584)</f>
        <v/>
      </c>
      <c r="D584" s="100" t="str">
        <f>IF(CADA_PROD!D584="","",CADA_PROD!D584)</f>
        <v/>
      </c>
      <c r="E584" s="101" t="str">
        <f>IF(CADA_PROD!E584="","",CADA_PROD!E584)</f>
        <v/>
      </c>
      <c r="F584" s="101" t="str">
        <f>IF(CADA_PROD!D584="","",SUMIFS(MOVI_ENTR!I:I,MOVI_ENTR!D:D,D584))</f>
        <v/>
      </c>
      <c r="G584" s="101" t="str">
        <f>IF(CADA_PROD!C584="","",SUMIFS(MOVI_SAID!H:H,MOVI_SAID!D:D,D584))</f>
        <v/>
      </c>
      <c r="H584" s="101" t="str">
        <f t="shared" si="20"/>
        <v/>
      </c>
      <c r="I584" s="100" t="str">
        <f>IF(CADA_PROD!C584="","",IFERROR(IF(H584&lt;=0,"Sem estoque",IF(H584/E584&lt;0.25,"Quase sem estoque",IF(H584/E584&lt;1.2,"Estoque baixo",IF(H584/E584&lt;2,"Estoque moderado","Estoque confortável")))),""))</f>
        <v/>
      </c>
      <c r="J584" s="102" t="str">
        <f>IF(CADA_PROD!C584="","",SUMIFS(MOVI_ENTR!M:M,MOVI_ENTR!D:D,D584))</f>
        <v/>
      </c>
      <c r="K584" s="103" t="str">
        <f>IF(CADA_PROD!C584="","",IFERROR($J584/SUM($J$6:$J$1006),""))</f>
        <v/>
      </c>
      <c r="L584" s="103" t="str">
        <f>IF(CADA_PROD!C584="","",IFERROR(H584/SUM($H$6:$H$1006)+P584,""))</f>
        <v/>
      </c>
      <c r="M584" s="102" t="str">
        <f>IF(CADA_PROD!$C584="","",IFERROR(SUMIFS(MOVI_ENTR!M:M,MOVI_ENTR!D:D,D584)/SUMIFS(MOVI_ENTR!I:I,MOVI_ENTR!D:D,D584),0))</f>
        <v/>
      </c>
      <c r="N584" s="104" t="str">
        <f>IF(CADA_PROD!C584="","",G584/E584)</f>
        <v/>
      </c>
      <c r="O584" s="21" t="str">
        <f t="shared" si="19"/>
        <v/>
      </c>
      <c r="P584" s="21">
        <v>5.7899999999999998E-4</v>
      </c>
    </row>
    <row r="585" spans="3:16" ht="30" customHeight="1">
      <c r="C585" s="99" t="str">
        <f>IF(CADA_PROD!C585="","",CADA_PROD!C585)</f>
        <v/>
      </c>
      <c r="D585" s="100" t="str">
        <f>IF(CADA_PROD!D585="","",CADA_PROD!D585)</f>
        <v/>
      </c>
      <c r="E585" s="101" t="str">
        <f>IF(CADA_PROD!E585="","",CADA_PROD!E585)</f>
        <v/>
      </c>
      <c r="F585" s="101" t="str">
        <f>IF(CADA_PROD!D585="","",SUMIFS(MOVI_ENTR!I:I,MOVI_ENTR!D:D,D585))</f>
        <v/>
      </c>
      <c r="G585" s="101" t="str">
        <f>IF(CADA_PROD!C585="","",SUMIFS(MOVI_SAID!H:H,MOVI_SAID!D:D,D585))</f>
        <v/>
      </c>
      <c r="H585" s="101" t="str">
        <f t="shared" si="20"/>
        <v/>
      </c>
      <c r="I585" s="100" t="str">
        <f>IF(CADA_PROD!C585="","",IFERROR(IF(H585&lt;=0,"Sem estoque",IF(H585/E585&lt;0.25,"Quase sem estoque",IF(H585/E585&lt;1.2,"Estoque baixo",IF(H585/E585&lt;2,"Estoque moderado","Estoque confortável")))),""))</f>
        <v/>
      </c>
      <c r="J585" s="102" t="str">
        <f>IF(CADA_PROD!C585="","",SUMIFS(MOVI_ENTR!M:M,MOVI_ENTR!D:D,D585))</f>
        <v/>
      </c>
      <c r="K585" s="103" t="str">
        <f>IF(CADA_PROD!C585="","",IFERROR($J585/SUM($J$6:$J$1006),""))</f>
        <v/>
      </c>
      <c r="L585" s="103" t="str">
        <f>IF(CADA_PROD!C585="","",IFERROR(H585/SUM($H$6:$H$1006)+P585,""))</f>
        <v/>
      </c>
      <c r="M585" s="102" t="str">
        <f>IF(CADA_PROD!$C585="","",IFERROR(SUMIFS(MOVI_ENTR!M:M,MOVI_ENTR!D:D,D585)/SUMIFS(MOVI_ENTR!I:I,MOVI_ENTR!D:D,D585),0))</f>
        <v/>
      </c>
      <c r="N585" s="104" t="str">
        <f>IF(CADA_PROD!C585="","",G585/E585)</f>
        <v/>
      </c>
      <c r="O585" s="21" t="str">
        <f t="shared" si="19"/>
        <v/>
      </c>
      <c r="P585" s="21">
        <v>5.8E-4</v>
      </c>
    </row>
    <row r="586" spans="3:16" ht="30" customHeight="1">
      <c r="C586" s="99" t="str">
        <f>IF(CADA_PROD!C586="","",CADA_PROD!C586)</f>
        <v/>
      </c>
      <c r="D586" s="100" t="str">
        <f>IF(CADA_PROD!D586="","",CADA_PROD!D586)</f>
        <v/>
      </c>
      <c r="E586" s="101" t="str">
        <f>IF(CADA_PROD!E586="","",CADA_PROD!E586)</f>
        <v/>
      </c>
      <c r="F586" s="101" t="str">
        <f>IF(CADA_PROD!D586="","",SUMIFS(MOVI_ENTR!I:I,MOVI_ENTR!D:D,D586))</f>
        <v/>
      </c>
      <c r="G586" s="101" t="str">
        <f>IF(CADA_PROD!C586="","",SUMIFS(MOVI_SAID!H:H,MOVI_SAID!D:D,D586))</f>
        <v/>
      </c>
      <c r="H586" s="101" t="str">
        <f t="shared" si="20"/>
        <v/>
      </c>
      <c r="I586" s="100" t="str">
        <f>IF(CADA_PROD!C586="","",IFERROR(IF(H586&lt;=0,"Sem estoque",IF(H586/E586&lt;0.25,"Quase sem estoque",IF(H586/E586&lt;1.2,"Estoque baixo",IF(H586/E586&lt;2,"Estoque moderado","Estoque confortável")))),""))</f>
        <v/>
      </c>
      <c r="J586" s="102" t="str">
        <f>IF(CADA_PROD!C586="","",SUMIFS(MOVI_ENTR!M:M,MOVI_ENTR!D:D,D586))</f>
        <v/>
      </c>
      <c r="K586" s="103" t="str">
        <f>IF(CADA_PROD!C586="","",IFERROR($J586/SUM($J$6:$J$1006),""))</f>
        <v/>
      </c>
      <c r="L586" s="103" t="str">
        <f>IF(CADA_PROD!C586="","",IFERROR(H586/SUM($H$6:$H$1006)+P586,""))</f>
        <v/>
      </c>
      <c r="M586" s="102" t="str">
        <f>IF(CADA_PROD!$C586="","",IFERROR(SUMIFS(MOVI_ENTR!M:M,MOVI_ENTR!D:D,D586)/SUMIFS(MOVI_ENTR!I:I,MOVI_ENTR!D:D,D586),0))</f>
        <v/>
      </c>
      <c r="N586" s="104" t="str">
        <f>IF(CADA_PROD!C586="","",G586/E586)</f>
        <v/>
      </c>
      <c r="O586" s="21" t="str">
        <f t="shared" si="19"/>
        <v/>
      </c>
      <c r="P586" s="21">
        <v>5.8100000000000003E-4</v>
      </c>
    </row>
    <row r="587" spans="3:16" ht="30" customHeight="1">
      <c r="C587" s="99" t="str">
        <f>IF(CADA_PROD!C587="","",CADA_PROD!C587)</f>
        <v/>
      </c>
      <c r="D587" s="100" t="str">
        <f>IF(CADA_PROD!D587="","",CADA_PROD!D587)</f>
        <v/>
      </c>
      <c r="E587" s="101" t="str">
        <f>IF(CADA_PROD!E587="","",CADA_PROD!E587)</f>
        <v/>
      </c>
      <c r="F587" s="101" t="str">
        <f>IF(CADA_PROD!D587="","",SUMIFS(MOVI_ENTR!I:I,MOVI_ENTR!D:D,D587))</f>
        <v/>
      </c>
      <c r="G587" s="101" t="str">
        <f>IF(CADA_PROD!C587="","",SUMIFS(MOVI_SAID!H:H,MOVI_SAID!D:D,D587))</f>
        <v/>
      </c>
      <c r="H587" s="101" t="str">
        <f t="shared" si="20"/>
        <v/>
      </c>
      <c r="I587" s="100" t="str">
        <f>IF(CADA_PROD!C587="","",IFERROR(IF(H587&lt;=0,"Sem estoque",IF(H587/E587&lt;0.25,"Quase sem estoque",IF(H587/E587&lt;1.2,"Estoque baixo",IF(H587/E587&lt;2,"Estoque moderado","Estoque confortável")))),""))</f>
        <v/>
      </c>
      <c r="J587" s="102" t="str">
        <f>IF(CADA_PROD!C587="","",SUMIFS(MOVI_ENTR!M:M,MOVI_ENTR!D:D,D587))</f>
        <v/>
      </c>
      <c r="K587" s="103" t="str">
        <f>IF(CADA_PROD!C587="","",IFERROR($J587/SUM($J$6:$J$1006),""))</f>
        <v/>
      </c>
      <c r="L587" s="103" t="str">
        <f>IF(CADA_PROD!C587="","",IFERROR(H587/SUM($H$6:$H$1006)+P587,""))</f>
        <v/>
      </c>
      <c r="M587" s="102" t="str">
        <f>IF(CADA_PROD!$C587="","",IFERROR(SUMIFS(MOVI_ENTR!M:M,MOVI_ENTR!D:D,D587)/SUMIFS(MOVI_ENTR!I:I,MOVI_ENTR!D:D,D587),0))</f>
        <v/>
      </c>
      <c r="N587" s="104" t="str">
        <f>IF(CADA_PROD!C587="","",G587/E587)</f>
        <v/>
      </c>
      <c r="O587" s="21" t="str">
        <f t="shared" si="19"/>
        <v/>
      </c>
      <c r="P587" s="21">
        <v>5.8200000000000005E-4</v>
      </c>
    </row>
    <row r="588" spans="3:16" ht="30" customHeight="1">
      <c r="C588" s="99" t="str">
        <f>IF(CADA_PROD!C588="","",CADA_PROD!C588)</f>
        <v/>
      </c>
      <c r="D588" s="100" t="str">
        <f>IF(CADA_PROD!D588="","",CADA_PROD!D588)</f>
        <v/>
      </c>
      <c r="E588" s="101" t="str">
        <f>IF(CADA_PROD!E588="","",CADA_PROD!E588)</f>
        <v/>
      </c>
      <c r="F588" s="101" t="str">
        <f>IF(CADA_PROD!D588="","",SUMIFS(MOVI_ENTR!I:I,MOVI_ENTR!D:D,D588))</f>
        <v/>
      </c>
      <c r="G588" s="101" t="str">
        <f>IF(CADA_PROD!C588="","",SUMIFS(MOVI_SAID!H:H,MOVI_SAID!D:D,D588))</f>
        <v/>
      </c>
      <c r="H588" s="101" t="str">
        <f t="shared" si="20"/>
        <v/>
      </c>
      <c r="I588" s="100" t="str">
        <f>IF(CADA_PROD!C588="","",IFERROR(IF(H588&lt;=0,"Sem estoque",IF(H588/E588&lt;0.25,"Quase sem estoque",IF(H588/E588&lt;1.2,"Estoque baixo",IF(H588/E588&lt;2,"Estoque moderado","Estoque confortável")))),""))</f>
        <v/>
      </c>
      <c r="J588" s="102" t="str">
        <f>IF(CADA_PROD!C588="","",SUMIFS(MOVI_ENTR!M:M,MOVI_ENTR!D:D,D588))</f>
        <v/>
      </c>
      <c r="K588" s="103" t="str">
        <f>IF(CADA_PROD!C588="","",IFERROR($J588/SUM($J$6:$J$1006),""))</f>
        <v/>
      </c>
      <c r="L588" s="103" t="str">
        <f>IF(CADA_PROD!C588="","",IFERROR(H588/SUM($H$6:$H$1006)+P588,""))</f>
        <v/>
      </c>
      <c r="M588" s="102" t="str">
        <f>IF(CADA_PROD!$C588="","",IFERROR(SUMIFS(MOVI_ENTR!M:M,MOVI_ENTR!D:D,D588)/SUMIFS(MOVI_ENTR!I:I,MOVI_ENTR!D:D,D588),0))</f>
        <v/>
      </c>
      <c r="N588" s="104" t="str">
        <f>IF(CADA_PROD!C588="","",G588/E588)</f>
        <v/>
      </c>
      <c r="O588" s="21" t="str">
        <f t="shared" si="19"/>
        <v/>
      </c>
      <c r="P588" s="21">
        <v>5.8299999999999997E-4</v>
      </c>
    </row>
    <row r="589" spans="3:16" ht="30" customHeight="1">
      <c r="C589" s="99" t="str">
        <f>IF(CADA_PROD!C589="","",CADA_PROD!C589)</f>
        <v/>
      </c>
      <c r="D589" s="100" t="str">
        <f>IF(CADA_PROD!D589="","",CADA_PROD!D589)</f>
        <v/>
      </c>
      <c r="E589" s="101" t="str">
        <f>IF(CADA_PROD!E589="","",CADA_PROD!E589)</f>
        <v/>
      </c>
      <c r="F589" s="101" t="str">
        <f>IF(CADA_PROD!D589="","",SUMIFS(MOVI_ENTR!I:I,MOVI_ENTR!D:D,D589))</f>
        <v/>
      </c>
      <c r="G589" s="101" t="str">
        <f>IF(CADA_PROD!C589="","",SUMIFS(MOVI_SAID!H:H,MOVI_SAID!D:D,D589))</f>
        <v/>
      </c>
      <c r="H589" s="101" t="str">
        <f t="shared" si="20"/>
        <v/>
      </c>
      <c r="I589" s="100" t="str">
        <f>IF(CADA_PROD!C589="","",IFERROR(IF(H589&lt;=0,"Sem estoque",IF(H589/E589&lt;0.25,"Quase sem estoque",IF(H589/E589&lt;1.2,"Estoque baixo",IF(H589/E589&lt;2,"Estoque moderado","Estoque confortável")))),""))</f>
        <v/>
      </c>
      <c r="J589" s="102" t="str">
        <f>IF(CADA_PROD!C589="","",SUMIFS(MOVI_ENTR!M:M,MOVI_ENTR!D:D,D589))</f>
        <v/>
      </c>
      <c r="K589" s="103" t="str">
        <f>IF(CADA_PROD!C589="","",IFERROR($J589/SUM($J$6:$J$1006),""))</f>
        <v/>
      </c>
      <c r="L589" s="103" t="str">
        <f>IF(CADA_PROD!C589="","",IFERROR(H589/SUM($H$6:$H$1006)+P589,""))</f>
        <v/>
      </c>
      <c r="M589" s="102" t="str">
        <f>IF(CADA_PROD!$C589="","",IFERROR(SUMIFS(MOVI_ENTR!M:M,MOVI_ENTR!D:D,D589)/SUMIFS(MOVI_ENTR!I:I,MOVI_ENTR!D:D,D589),0))</f>
        <v/>
      </c>
      <c r="N589" s="104" t="str">
        <f>IF(CADA_PROD!C589="","",G589/E589)</f>
        <v/>
      </c>
      <c r="O589" s="21" t="str">
        <f t="shared" si="19"/>
        <v/>
      </c>
      <c r="P589" s="21">
        <v>5.8399999999999999E-4</v>
      </c>
    </row>
    <row r="590" spans="3:16" ht="30" customHeight="1">
      <c r="C590" s="99" t="str">
        <f>IF(CADA_PROD!C590="","",CADA_PROD!C590)</f>
        <v/>
      </c>
      <c r="D590" s="100" t="str">
        <f>IF(CADA_PROD!D590="","",CADA_PROD!D590)</f>
        <v/>
      </c>
      <c r="E590" s="101" t="str">
        <f>IF(CADA_PROD!E590="","",CADA_PROD!E590)</f>
        <v/>
      </c>
      <c r="F590" s="101" t="str">
        <f>IF(CADA_PROD!D590="","",SUMIFS(MOVI_ENTR!I:I,MOVI_ENTR!D:D,D590))</f>
        <v/>
      </c>
      <c r="G590" s="101" t="str">
        <f>IF(CADA_PROD!C590="","",SUMIFS(MOVI_SAID!H:H,MOVI_SAID!D:D,D590))</f>
        <v/>
      </c>
      <c r="H590" s="101" t="str">
        <f t="shared" si="20"/>
        <v/>
      </c>
      <c r="I590" s="100" t="str">
        <f>IF(CADA_PROD!C590="","",IFERROR(IF(H590&lt;=0,"Sem estoque",IF(H590/E590&lt;0.25,"Quase sem estoque",IF(H590/E590&lt;1.2,"Estoque baixo",IF(H590/E590&lt;2,"Estoque moderado","Estoque confortável")))),""))</f>
        <v/>
      </c>
      <c r="J590" s="102" t="str">
        <f>IF(CADA_PROD!C590="","",SUMIFS(MOVI_ENTR!M:M,MOVI_ENTR!D:D,D590))</f>
        <v/>
      </c>
      <c r="K590" s="103" t="str">
        <f>IF(CADA_PROD!C590="","",IFERROR($J590/SUM($J$6:$J$1006),""))</f>
        <v/>
      </c>
      <c r="L590" s="103" t="str">
        <f>IF(CADA_PROD!C590="","",IFERROR(H590/SUM($H$6:$H$1006)+P590,""))</f>
        <v/>
      </c>
      <c r="M590" s="102" t="str">
        <f>IF(CADA_PROD!$C590="","",IFERROR(SUMIFS(MOVI_ENTR!M:M,MOVI_ENTR!D:D,D590)/SUMIFS(MOVI_ENTR!I:I,MOVI_ENTR!D:D,D590),0))</f>
        <v/>
      </c>
      <c r="N590" s="104" t="str">
        <f>IF(CADA_PROD!C590="","",G590/E590)</f>
        <v/>
      </c>
      <c r="O590" s="21" t="str">
        <f t="shared" si="19"/>
        <v/>
      </c>
      <c r="P590" s="21">
        <v>5.8500000000000002E-4</v>
      </c>
    </row>
    <row r="591" spans="3:16" ht="30" customHeight="1">
      <c r="C591" s="99" t="str">
        <f>IF(CADA_PROD!C591="","",CADA_PROD!C591)</f>
        <v/>
      </c>
      <c r="D591" s="100" t="str">
        <f>IF(CADA_PROD!D591="","",CADA_PROD!D591)</f>
        <v/>
      </c>
      <c r="E591" s="101" t="str">
        <f>IF(CADA_PROD!E591="","",CADA_PROD!E591)</f>
        <v/>
      </c>
      <c r="F591" s="101" t="str">
        <f>IF(CADA_PROD!D591="","",SUMIFS(MOVI_ENTR!I:I,MOVI_ENTR!D:D,D591))</f>
        <v/>
      </c>
      <c r="G591" s="101" t="str">
        <f>IF(CADA_PROD!C591="","",SUMIFS(MOVI_SAID!H:H,MOVI_SAID!D:D,D591))</f>
        <v/>
      </c>
      <c r="H591" s="101" t="str">
        <f t="shared" si="20"/>
        <v/>
      </c>
      <c r="I591" s="100" t="str">
        <f>IF(CADA_PROD!C591="","",IFERROR(IF(H591&lt;=0,"Sem estoque",IF(H591/E591&lt;0.25,"Quase sem estoque",IF(H591/E591&lt;1.2,"Estoque baixo",IF(H591/E591&lt;2,"Estoque moderado","Estoque confortável")))),""))</f>
        <v/>
      </c>
      <c r="J591" s="102" t="str">
        <f>IF(CADA_PROD!C591="","",SUMIFS(MOVI_ENTR!M:M,MOVI_ENTR!D:D,D591))</f>
        <v/>
      </c>
      <c r="K591" s="103" t="str">
        <f>IF(CADA_PROD!C591="","",IFERROR($J591/SUM($J$6:$J$1006),""))</f>
        <v/>
      </c>
      <c r="L591" s="103" t="str">
        <f>IF(CADA_PROD!C591="","",IFERROR(H591/SUM($H$6:$H$1006)+P591,""))</f>
        <v/>
      </c>
      <c r="M591" s="102" t="str">
        <f>IF(CADA_PROD!$C591="","",IFERROR(SUMIFS(MOVI_ENTR!M:M,MOVI_ENTR!D:D,D591)/SUMIFS(MOVI_ENTR!I:I,MOVI_ENTR!D:D,D591),0))</f>
        <v/>
      </c>
      <c r="N591" s="104" t="str">
        <f>IF(CADA_PROD!C591="","",G591/E591)</f>
        <v/>
      </c>
      <c r="O591" s="21" t="str">
        <f t="shared" si="19"/>
        <v/>
      </c>
      <c r="P591" s="21">
        <v>5.8600000000000004E-4</v>
      </c>
    </row>
    <row r="592" spans="3:16" ht="30" customHeight="1">
      <c r="C592" s="99" t="str">
        <f>IF(CADA_PROD!C592="","",CADA_PROD!C592)</f>
        <v/>
      </c>
      <c r="D592" s="100" t="str">
        <f>IF(CADA_PROD!D592="","",CADA_PROD!D592)</f>
        <v/>
      </c>
      <c r="E592" s="101" t="str">
        <f>IF(CADA_PROD!E592="","",CADA_PROD!E592)</f>
        <v/>
      </c>
      <c r="F592" s="101" t="str">
        <f>IF(CADA_PROD!D592="","",SUMIFS(MOVI_ENTR!I:I,MOVI_ENTR!D:D,D592))</f>
        <v/>
      </c>
      <c r="G592" s="101" t="str">
        <f>IF(CADA_PROD!C592="","",SUMIFS(MOVI_SAID!H:H,MOVI_SAID!D:D,D592))</f>
        <v/>
      </c>
      <c r="H592" s="101" t="str">
        <f t="shared" si="20"/>
        <v/>
      </c>
      <c r="I592" s="100" t="str">
        <f>IF(CADA_PROD!C592="","",IFERROR(IF(H592&lt;=0,"Sem estoque",IF(H592/E592&lt;0.25,"Quase sem estoque",IF(H592/E592&lt;1.2,"Estoque baixo",IF(H592/E592&lt;2,"Estoque moderado","Estoque confortável")))),""))</f>
        <v/>
      </c>
      <c r="J592" s="102" t="str">
        <f>IF(CADA_PROD!C592="","",SUMIFS(MOVI_ENTR!M:M,MOVI_ENTR!D:D,D592))</f>
        <v/>
      </c>
      <c r="K592" s="103" t="str">
        <f>IF(CADA_PROD!C592="","",IFERROR($J592/SUM($J$6:$J$1006),""))</f>
        <v/>
      </c>
      <c r="L592" s="103" t="str">
        <f>IF(CADA_PROD!C592="","",IFERROR(H592/SUM($H$6:$H$1006)+P592,""))</f>
        <v/>
      </c>
      <c r="M592" s="102" t="str">
        <f>IF(CADA_PROD!$C592="","",IFERROR(SUMIFS(MOVI_ENTR!M:M,MOVI_ENTR!D:D,D592)/SUMIFS(MOVI_ENTR!I:I,MOVI_ENTR!D:D,D592),0))</f>
        <v/>
      </c>
      <c r="N592" s="104" t="str">
        <f>IF(CADA_PROD!C592="","",G592/E592)</f>
        <v/>
      </c>
      <c r="O592" s="21" t="str">
        <f t="shared" si="19"/>
        <v/>
      </c>
      <c r="P592" s="21">
        <v>5.8699999999999996E-4</v>
      </c>
    </row>
    <row r="593" spans="3:16" ht="30" customHeight="1">
      <c r="C593" s="99" t="str">
        <f>IF(CADA_PROD!C593="","",CADA_PROD!C593)</f>
        <v/>
      </c>
      <c r="D593" s="100" t="str">
        <f>IF(CADA_PROD!D593="","",CADA_PROD!D593)</f>
        <v/>
      </c>
      <c r="E593" s="101" t="str">
        <f>IF(CADA_PROD!E593="","",CADA_PROD!E593)</f>
        <v/>
      </c>
      <c r="F593" s="101" t="str">
        <f>IF(CADA_PROD!D593="","",SUMIFS(MOVI_ENTR!I:I,MOVI_ENTR!D:D,D593))</f>
        <v/>
      </c>
      <c r="G593" s="101" t="str">
        <f>IF(CADA_PROD!C593="","",SUMIFS(MOVI_SAID!H:H,MOVI_SAID!D:D,D593))</f>
        <v/>
      </c>
      <c r="H593" s="101" t="str">
        <f t="shared" si="20"/>
        <v/>
      </c>
      <c r="I593" s="100" t="str">
        <f>IF(CADA_PROD!C593="","",IFERROR(IF(H593&lt;=0,"Sem estoque",IF(H593/E593&lt;0.25,"Quase sem estoque",IF(H593/E593&lt;1.2,"Estoque baixo",IF(H593/E593&lt;2,"Estoque moderado","Estoque confortável")))),""))</f>
        <v/>
      </c>
      <c r="J593" s="102" t="str">
        <f>IF(CADA_PROD!C593="","",SUMIFS(MOVI_ENTR!M:M,MOVI_ENTR!D:D,D593))</f>
        <v/>
      </c>
      <c r="K593" s="103" t="str">
        <f>IF(CADA_PROD!C593="","",IFERROR($J593/SUM($J$6:$J$1006),""))</f>
        <v/>
      </c>
      <c r="L593" s="103" t="str">
        <f>IF(CADA_PROD!C593="","",IFERROR(H593/SUM($H$6:$H$1006)+P593,""))</f>
        <v/>
      </c>
      <c r="M593" s="102" t="str">
        <f>IF(CADA_PROD!$C593="","",IFERROR(SUMIFS(MOVI_ENTR!M:M,MOVI_ENTR!D:D,D593)/SUMIFS(MOVI_ENTR!I:I,MOVI_ENTR!D:D,D593),0))</f>
        <v/>
      </c>
      <c r="N593" s="104" t="str">
        <f>IF(CADA_PROD!C593="","",G593/E593)</f>
        <v/>
      </c>
      <c r="O593" s="21" t="str">
        <f t="shared" si="19"/>
        <v/>
      </c>
      <c r="P593" s="21">
        <v>5.8799999999999998E-4</v>
      </c>
    </row>
    <row r="594" spans="3:16" ht="30" customHeight="1">
      <c r="C594" s="99" t="str">
        <f>IF(CADA_PROD!C594="","",CADA_PROD!C594)</f>
        <v/>
      </c>
      <c r="D594" s="100" t="str">
        <f>IF(CADA_PROD!D594="","",CADA_PROD!D594)</f>
        <v/>
      </c>
      <c r="E594" s="101" t="str">
        <f>IF(CADA_PROD!E594="","",CADA_PROD!E594)</f>
        <v/>
      </c>
      <c r="F594" s="101" t="str">
        <f>IF(CADA_PROD!D594="","",SUMIFS(MOVI_ENTR!I:I,MOVI_ENTR!D:D,D594))</f>
        <v/>
      </c>
      <c r="G594" s="101" t="str">
        <f>IF(CADA_PROD!C594="","",SUMIFS(MOVI_SAID!H:H,MOVI_SAID!D:D,D594))</f>
        <v/>
      </c>
      <c r="H594" s="101" t="str">
        <f t="shared" si="20"/>
        <v/>
      </c>
      <c r="I594" s="100" t="str">
        <f>IF(CADA_PROD!C594="","",IFERROR(IF(H594&lt;=0,"Sem estoque",IF(H594/E594&lt;0.25,"Quase sem estoque",IF(H594/E594&lt;1.2,"Estoque baixo",IF(H594/E594&lt;2,"Estoque moderado","Estoque confortável")))),""))</f>
        <v/>
      </c>
      <c r="J594" s="102" t="str">
        <f>IF(CADA_PROD!C594="","",SUMIFS(MOVI_ENTR!M:M,MOVI_ENTR!D:D,D594))</f>
        <v/>
      </c>
      <c r="K594" s="103" t="str">
        <f>IF(CADA_PROD!C594="","",IFERROR($J594/SUM($J$6:$J$1006),""))</f>
        <v/>
      </c>
      <c r="L594" s="103" t="str">
        <f>IF(CADA_PROD!C594="","",IFERROR(H594/SUM($H$6:$H$1006)+P594,""))</f>
        <v/>
      </c>
      <c r="M594" s="102" t="str">
        <f>IF(CADA_PROD!$C594="","",IFERROR(SUMIFS(MOVI_ENTR!M:M,MOVI_ENTR!D:D,D594)/SUMIFS(MOVI_ENTR!I:I,MOVI_ENTR!D:D,D594),0))</f>
        <v/>
      </c>
      <c r="N594" s="104" t="str">
        <f>IF(CADA_PROD!C594="","",G594/E594)</f>
        <v/>
      </c>
      <c r="O594" s="21" t="str">
        <f t="shared" si="19"/>
        <v/>
      </c>
      <c r="P594" s="21">
        <v>5.8900000000000001E-4</v>
      </c>
    </row>
    <row r="595" spans="3:16" ht="30" customHeight="1">
      <c r="C595" s="99" t="str">
        <f>IF(CADA_PROD!C595="","",CADA_PROD!C595)</f>
        <v/>
      </c>
      <c r="D595" s="100" t="str">
        <f>IF(CADA_PROD!D595="","",CADA_PROD!D595)</f>
        <v/>
      </c>
      <c r="E595" s="101" t="str">
        <f>IF(CADA_PROD!E595="","",CADA_PROD!E595)</f>
        <v/>
      </c>
      <c r="F595" s="101" t="str">
        <f>IF(CADA_PROD!D595="","",SUMIFS(MOVI_ENTR!I:I,MOVI_ENTR!D:D,D595))</f>
        <v/>
      </c>
      <c r="G595" s="101" t="str">
        <f>IF(CADA_PROD!C595="","",SUMIFS(MOVI_SAID!H:H,MOVI_SAID!D:D,D595))</f>
        <v/>
      </c>
      <c r="H595" s="101" t="str">
        <f t="shared" si="20"/>
        <v/>
      </c>
      <c r="I595" s="100" t="str">
        <f>IF(CADA_PROD!C595="","",IFERROR(IF(H595&lt;=0,"Sem estoque",IF(H595/E595&lt;0.25,"Quase sem estoque",IF(H595/E595&lt;1.2,"Estoque baixo",IF(H595/E595&lt;2,"Estoque moderado","Estoque confortável")))),""))</f>
        <v/>
      </c>
      <c r="J595" s="102" t="str">
        <f>IF(CADA_PROD!C595="","",SUMIFS(MOVI_ENTR!M:M,MOVI_ENTR!D:D,D595))</f>
        <v/>
      </c>
      <c r="K595" s="103" t="str">
        <f>IF(CADA_PROD!C595="","",IFERROR($J595/SUM($J$6:$J$1006),""))</f>
        <v/>
      </c>
      <c r="L595" s="103" t="str">
        <f>IF(CADA_PROD!C595="","",IFERROR(H595/SUM($H$6:$H$1006)+P595,""))</f>
        <v/>
      </c>
      <c r="M595" s="102" t="str">
        <f>IF(CADA_PROD!$C595="","",IFERROR(SUMIFS(MOVI_ENTR!M:M,MOVI_ENTR!D:D,D595)/SUMIFS(MOVI_ENTR!I:I,MOVI_ENTR!D:D,D595),0))</f>
        <v/>
      </c>
      <c r="N595" s="104" t="str">
        <f>IF(CADA_PROD!C595="","",G595/E595)</f>
        <v/>
      </c>
      <c r="O595" s="21" t="str">
        <f t="shared" si="19"/>
        <v/>
      </c>
      <c r="P595" s="21">
        <v>5.9000000000000003E-4</v>
      </c>
    </row>
    <row r="596" spans="3:16" ht="30" customHeight="1">
      <c r="C596" s="99" t="str">
        <f>IF(CADA_PROD!C596="","",CADA_PROD!C596)</f>
        <v/>
      </c>
      <c r="D596" s="100" t="str">
        <f>IF(CADA_PROD!D596="","",CADA_PROD!D596)</f>
        <v/>
      </c>
      <c r="E596" s="101" t="str">
        <f>IF(CADA_PROD!E596="","",CADA_PROD!E596)</f>
        <v/>
      </c>
      <c r="F596" s="101" t="str">
        <f>IF(CADA_PROD!D596="","",SUMIFS(MOVI_ENTR!I:I,MOVI_ENTR!D:D,D596))</f>
        <v/>
      </c>
      <c r="G596" s="101" t="str">
        <f>IF(CADA_PROD!C596="","",SUMIFS(MOVI_SAID!H:H,MOVI_SAID!D:D,D596))</f>
        <v/>
      </c>
      <c r="H596" s="101" t="str">
        <f t="shared" si="20"/>
        <v/>
      </c>
      <c r="I596" s="100" t="str">
        <f>IF(CADA_PROD!C596="","",IFERROR(IF(H596&lt;=0,"Sem estoque",IF(H596/E596&lt;0.25,"Quase sem estoque",IF(H596/E596&lt;1.2,"Estoque baixo",IF(H596/E596&lt;2,"Estoque moderado","Estoque confortável")))),""))</f>
        <v/>
      </c>
      <c r="J596" s="102" t="str">
        <f>IF(CADA_PROD!C596="","",SUMIFS(MOVI_ENTR!M:M,MOVI_ENTR!D:D,D596))</f>
        <v/>
      </c>
      <c r="K596" s="103" t="str">
        <f>IF(CADA_PROD!C596="","",IFERROR($J596/SUM($J$6:$J$1006),""))</f>
        <v/>
      </c>
      <c r="L596" s="103" t="str">
        <f>IF(CADA_PROD!C596="","",IFERROR(H596/SUM($H$6:$H$1006)+P596,""))</f>
        <v/>
      </c>
      <c r="M596" s="102" t="str">
        <f>IF(CADA_PROD!$C596="","",IFERROR(SUMIFS(MOVI_ENTR!M:M,MOVI_ENTR!D:D,D596)/SUMIFS(MOVI_ENTR!I:I,MOVI_ENTR!D:D,D596),0))</f>
        <v/>
      </c>
      <c r="N596" s="104" t="str">
        <f>IF(CADA_PROD!C596="","",G596/E596)</f>
        <v/>
      </c>
      <c r="O596" s="21" t="str">
        <f t="shared" si="19"/>
        <v/>
      </c>
      <c r="P596" s="21">
        <v>5.9100000000000005E-4</v>
      </c>
    </row>
    <row r="597" spans="3:16" ht="30" customHeight="1">
      <c r="C597" s="99" t="str">
        <f>IF(CADA_PROD!C597="","",CADA_PROD!C597)</f>
        <v/>
      </c>
      <c r="D597" s="100" t="str">
        <f>IF(CADA_PROD!D597="","",CADA_PROD!D597)</f>
        <v/>
      </c>
      <c r="E597" s="101" t="str">
        <f>IF(CADA_PROD!E597="","",CADA_PROD!E597)</f>
        <v/>
      </c>
      <c r="F597" s="101" t="str">
        <f>IF(CADA_PROD!D597="","",SUMIFS(MOVI_ENTR!I:I,MOVI_ENTR!D:D,D597))</f>
        <v/>
      </c>
      <c r="G597" s="101" t="str">
        <f>IF(CADA_PROD!C597="","",SUMIFS(MOVI_SAID!H:H,MOVI_SAID!D:D,D597))</f>
        <v/>
      </c>
      <c r="H597" s="101" t="str">
        <f t="shared" si="20"/>
        <v/>
      </c>
      <c r="I597" s="100" t="str">
        <f>IF(CADA_PROD!C597="","",IFERROR(IF(H597&lt;=0,"Sem estoque",IF(H597/E597&lt;0.25,"Quase sem estoque",IF(H597/E597&lt;1.2,"Estoque baixo",IF(H597/E597&lt;2,"Estoque moderado","Estoque confortável")))),""))</f>
        <v/>
      </c>
      <c r="J597" s="102" t="str">
        <f>IF(CADA_PROD!C597="","",SUMIFS(MOVI_ENTR!M:M,MOVI_ENTR!D:D,D597))</f>
        <v/>
      </c>
      <c r="K597" s="103" t="str">
        <f>IF(CADA_PROD!C597="","",IFERROR($J597/SUM($J$6:$J$1006),""))</f>
        <v/>
      </c>
      <c r="L597" s="103" t="str">
        <f>IF(CADA_PROD!C597="","",IFERROR(H597/SUM($H$6:$H$1006)+P597,""))</f>
        <v/>
      </c>
      <c r="M597" s="102" t="str">
        <f>IF(CADA_PROD!$C597="","",IFERROR(SUMIFS(MOVI_ENTR!M:M,MOVI_ENTR!D:D,D597)/SUMIFS(MOVI_ENTR!I:I,MOVI_ENTR!D:D,D597),0))</f>
        <v/>
      </c>
      <c r="N597" s="104" t="str">
        <f>IF(CADA_PROD!C597="","",G597/E597)</f>
        <v/>
      </c>
      <c r="O597" s="21" t="str">
        <f t="shared" si="19"/>
        <v/>
      </c>
      <c r="P597" s="21">
        <v>5.9199999999999997E-4</v>
      </c>
    </row>
    <row r="598" spans="3:16" ht="30" customHeight="1">
      <c r="C598" s="99" t="str">
        <f>IF(CADA_PROD!C598="","",CADA_PROD!C598)</f>
        <v/>
      </c>
      <c r="D598" s="100" t="str">
        <f>IF(CADA_PROD!D598="","",CADA_PROD!D598)</f>
        <v/>
      </c>
      <c r="E598" s="101" t="str">
        <f>IF(CADA_PROD!E598="","",CADA_PROD!E598)</f>
        <v/>
      </c>
      <c r="F598" s="101" t="str">
        <f>IF(CADA_PROD!D598="","",SUMIFS(MOVI_ENTR!I:I,MOVI_ENTR!D:D,D598))</f>
        <v/>
      </c>
      <c r="G598" s="101" t="str">
        <f>IF(CADA_PROD!C598="","",SUMIFS(MOVI_SAID!H:H,MOVI_SAID!D:D,D598))</f>
        <v/>
      </c>
      <c r="H598" s="101" t="str">
        <f t="shared" si="20"/>
        <v/>
      </c>
      <c r="I598" s="100" t="str">
        <f>IF(CADA_PROD!C598="","",IFERROR(IF(H598&lt;=0,"Sem estoque",IF(H598/E598&lt;0.25,"Quase sem estoque",IF(H598/E598&lt;1.2,"Estoque baixo",IF(H598/E598&lt;2,"Estoque moderado","Estoque confortável")))),""))</f>
        <v/>
      </c>
      <c r="J598" s="102" t="str">
        <f>IF(CADA_PROD!C598="","",SUMIFS(MOVI_ENTR!M:M,MOVI_ENTR!D:D,D598))</f>
        <v/>
      </c>
      <c r="K598" s="103" t="str">
        <f>IF(CADA_PROD!C598="","",IFERROR($J598/SUM($J$6:$J$1006),""))</f>
        <v/>
      </c>
      <c r="L598" s="103" t="str">
        <f>IF(CADA_PROD!C598="","",IFERROR(H598/SUM($H$6:$H$1006)+P598,""))</f>
        <v/>
      </c>
      <c r="M598" s="102" t="str">
        <f>IF(CADA_PROD!$C598="","",IFERROR(SUMIFS(MOVI_ENTR!M:M,MOVI_ENTR!D:D,D598)/SUMIFS(MOVI_ENTR!I:I,MOVI_ENTR!D:D,D598),0))</f>
        <v/>
      </c>
      <c r="N598" s="104" t="str">
        <f>IF(CADA_PROD!C598="","",G598/E598)</f>
        <v/>
      </c>
      <c r="O598" s="21" t="str">
        <f t="shared" si="19"/>
        <v/>
      </c>
      <c r="P598" s="21">
        <v>5.9299999999999999E-4</v>
      </c>
    </row>
    <row r="599" spans="3:16" ht="30" customHeight="1">
      <c r="C599" s="99" t="str">
        <f>IF(CADA_PROD!C599="","",CADA_PROD!C599)</f>
        <v/>
      </c>
      <c r="D599" s="100" t="str">
        <f>IF(CADA_PROD!D599="","",CADA_PROD!D599)</f>
        <v/>
      </c>
      <c r="E599" s="101" t="str">
        <f>IF(CADA_PROD!E599="","",CADA_PROD!E599)</f>
        <v/>
      </c>
      <c r="F599" s="101" t="str">
        <f>IF(CADA_PROD!D599="","",SUMIFS(MOVI_ENTR!I:I,MOVI_ENTR!D:D,D599))</f>
        <v/>
      </c>
      <c r="G599" s="101" t="str">
        <f>IF(CADA_PROD!C599="","",SUMIFS(MOVI_SAID!H:H,MOVI_SAID!D:D,D599))</f>
        <v/>
      </c>
      <c r="H599" s="101" t="str">
        <f t="shared" si="20"/>
        <v/>
      </c>
      <c r="I599" s="100" t="str">
        <f>IF(CADA_PROD!C599="","",IFERROR(IF(H599&lt;=0,"Sem estoque",IF(H599/E599&lt;0.25,"Quase sem estoque",IF(H599/E599&lt;1.2,"Estoque baixo",IF(H599/E599&lt;2,"Estoque moderado","Estoque confortável")))),""))</f>
        <v/>
      </c>
      <c r="J599" s="102" t="str">
        <f>IF(CADA_PROD!C599="","",SUMIFS(MOVI_ENTR!M:M,MOVI_ENTR!D:D,D599))</f>
        <v/>
      </c>
      <c r="K599" s="103" t="str">
        <f>IF(CADA_PROD!C599="","",IFERROR($J599/SUM($J$6:$J$1006),""))</f>
        <v/>
      </c>
      <c r="L599" s="103" t="str">
        <f>IF(CADA_PROD!C599="","",IFERROR(H599/SUM($H$6:$H$1006)+P599,""))</f>
        <v/>
      </c>
      <c r="M599" s="102" t="str">
        <f>IF(CADA_PROD!$C599="","",IFERROR(SUMIFS(MOVI_ENTR!M:M,MOVI_ENTR!D:D,D599)/SUMIFS(MOVI_ENTR!I:I,MOVI_ENTR!D:D,D599),0))</f>
        <v/>
      </c>
      <c r="N599" s="104" t="str">
        <f>IF(CADA_PROD!C599="","",G599/E599)</f>
        <v/>
      </c>
      <c r="O599" s="21" t="str">
        <f t="shared" si="19"/>
        <v/>
      </c>
      <c r="P599" s="21">
        <v>5.9400000000000002E-4</v>
      </c>
    </row>
    <row r="600" spans="3:16" ht="30" customHeight="1">
      <c r="C600" s="99" t="str">
        <f>IF(CADA_PROD!C600="","",CADA_PROD!C600)</f>
        <v/>
      </c>
      <c r="D600" s="100" t="str">
        <f>IF(CADA_PROD!D600="","",CADA_PROD!D600)</f>
        <v/>
      </c>
      <c r="E600" s="101" t="str">
        <f>IF(CADA_PROD!E600="","",CADA_PROD!E600)</f>
        <v/>
      </c>
      <c r="F600" s="101" t="str">
        <f>IF(CADA_PROD!D600="","",SUMIFS(MOVI_ENTR!I:I,MOVI_ENTR!D:D,D600))</f>
        <v/>
      </c>
      <c r="G600" s="101" t="str">
        <f>IF(CADA_PROD!C600="","",SUMIFS(MOVI_SAID!H:H,MOVI_SAID!D:D,D600))</f>
        <v/>
      </c>
      <c r="H600" s="101" t="str">
        <f t="shared" si="20"/>
        <v/>
      </c>
      <c r="I600" s="100" t="str">
        <f>IF(CADA_PROD!C600="","",IFERROR(IF(H600&lt;=0,"Sem estoque",IF(H600/E600&lt;0.25,"Quase sem estoque",IF(H600/E600&lt;1.2,"Estoque baixo",IF(H600/E600&lt;2,"Estoque moderado","Estoque confortável")))),""))</f>
        <v/>
      </c>
      <c r="J600" s="102" t="str">
        <f>IF(CADA_PROD!C600="","",SUMIFS(MOVI_ENTR!M:M,MOVI_ENTR!D:D,D600))</f>
        <v/>
      </c>
      <c r="K600" s="103" t="str">
        <f>IF(CADA_PROD!C600="","",IFERROR($J600/SUM($J$6:$J$1006),""))</f>
        <v/>
      </c>
      <c r="L600" s="103" t="str">
        <f>IF(CADA_PROD!C600="","",IFERROR(H600/SUM($H$6:$H$1006)+P600,""))</f>
        <v/>
      </c>
      <c r="M600" s="102" t="str">
        <f>IF(CADA_PROD!$C600="","",IFERROR(SUMIFS(MOVI_ENTR!M:M,MOVI_ENTR!D:D,D600)/SUMIFS(MOVI_ENTR!I:I,MOVI_ENTR!D:D,D600),0))</f>
        <v/>
      </c>
      <c r="N600" s="104" t="str">
        <f>IF(CADA_PROD!C600="","",G600/E600)</f>
        <v/>
      </c>
      <c r="O600" s="21" t="str">
        <f t="shared" si="19"/>
        <v/>
      </c>
      <c r="P600" s="21">
        <v>5.9500000000000004E-4</v>
      </c>
    </row>
    <row r="601" spans="3:16" ht="30" customHeight="1">
      <c r="C601" s="99" t="str">
        <f>IF(CADA_PROD!C601="","",CADA_PROD!C601)</f>
        <v/>
      </c>
      <c r="D601" s="100" t="str">
        <f>IF(CADA_PROD!D601="","",CADA_PROD!D601)</f>
        <v/>
      </c>
      <c r="E601" s="101" t="str">
        <f>IF(CADA_PROD!E601="","",CADA_PROD!E601)</f>
        <v/>
      </c>
      <c r="F601" s="101" t="str">
        <f>IF(CADA_PROD!D601="","",SUMIFS(MOVI_ENTR!I:I,MOVI_ENTR!D:D,D601))</f>
        <v/>
      </c>
      <c r="G601" s="101" t="str">
        <f>IF(CADA_PROD!C601="","",SUMIFS(MOVI_SAID!H:H,MOVI_SAID!D:D,D601))</f>
        <v/>
      </c>
      <c r="H601" s="101" t="str">
        <f t="shared" si="20"/>
        <v/>
      </c>
      <c r="I601" s="100" t="str">
        <f>IF(CADA_PROD!C601="","",IFERROR(IF(H601&lt;=0,"Sem estoque",IF(H601/E601&lt;0.25,"Quase sem estoque",IF(H601/E601&lt;1.2,"Estoque baixo",IF(H601/E601&lt;2,"Estoque moderado","Estoque confortável")))),""))</f>
        <v/>
      </c>
      <c r="J601" s="102" t="str">
        <f>IF(CADA_PROD!C601="","",SUMIFS(MOVI_ENTR!M:M,MOVI_ENTR!D:D,D601))</f>
        <v/>
      </c>
      <c r="K601" s="103" t="str">
        <f>IF(CADA_PROD!C601="","",IFERROR($J601/SUM($J$6:$J$1006),""))</f>
        <v/>
      </c>
      <c r="L601" s="103" t="str">
        <f>IF(CADA_PROD!C601="","",IFERROR(H601/SUM($H$6:$H$1006)+P601,""))</f>
        <v/>
      </c>
      <c r="M601" s="102" t="str">
        <f>IF(CADA_PROD!$C601="","",IFERROR(SUMIFS(MOVI_ENTR!M:M,MOVI_ENTR!D:D,D601)/SUMIFS(MOVI_ENTR!I:I,MOVI_ENTR!D:D,D601),0))</f>
        <v/>
      </c>
      <c r="N601" s="104" t="str">
        <f>IF(CADA_PROD!C601="","",G601/E601)</f>
        <v/>
      </c>
      <c r="O601" s="21" t="str">
        <f t="shared" si="19"/>
        <v/>
      </c>
      <c r="P601" s="21">
        <v>5.9599999999999996E-4</v>
      </c>
    </row>
    <row r="602" spans="3:16" ht="30" customHeight="1">
      <c r="C602" s="99" t="str">
        <f>IF(CADA_PROD!C602="","",CADA_PROD!C602)</f>
        <v/>
      </c>
      <c r="D602" s="100" t="str">
        <f>IF(CADA_PROD!D602="","",CADA_PROD!D602)</f>
        <v/>
      </c>
      <c r="E602" s="101" t="str">
        <f>IF(CADA_PROD!E602="","",CADA_PROD!E602)</f>
        <v/>
      </c>
      <c r="F602" s="101" t="str">
        <f>IF(CADA_PROD!D602="","",SUMIFS(MOVI_ENTR!I:I,MOVI_ENTR!D:D,D602))</f>
        <v/>
      </c>
      <c r="G602" s="101" t="str">
        <f>IF(CADA_PROD!C602="","",SUMIFS(MOVI_SAID!H:H,MOVI_SAID!D:D,D602))</f>
        <v/>
      </c>
      <c r="H602" s="101" t="str">
        <f t="shared" si="20"/>
        <v/>
      </c>
      <c r="I602" s="100" t="str">
        <f>IF(CADA_PROD!C602="","",IFERROR(IF(H602&lt;=0,"Sem estoque",IF(H602/E602&lt;0.25,"Quase sem estoque",IF(H602/E602&lt;1.2,"Estoque baixo",IF(H602/E602&lt;2,"Estoque moderado","Estoque confortável")))),""))</f>
        <v/>
      </c>
      <c r="J602" s="102" t="str">
        <f>IF(CADA_PROD!C602="","",SUMIFS(MOVI_ENTR!M:M,MOVI_ENTR!D:D,D602))</f>
        <v/>
      </c>
      <c r="K602" s="103" t="str">
        <f>IF(CADA_PROD!C602="","",IFERROR($J602/SUM($J$6:$J$1006),""))</f>
        <v/>
      </c>
      <c r="L602" s="103" t="str">
        <f>IF(CADA_PROD!C602="","",IFERROR(H602/SUM($H$6:$H$1006)+P602,""))</f>
        <v/>
      </c>
      <c r="M602" s="102" t="str">
        <f>IF(CADA_PROD!$C602="","",IFERROR(SUMIFS(MOVI_ENTR!M:M,MOVI_ENTR!D:D,D602)/SUMIFS(MOVI_ENTR!I:I,MOVI_ENTR!D:D,D602),0))</f>
        <v/>
      </c>
      <c r="N602" s="104" t="str">
        <f>IF(CADA_PROD!C602="","",G602/E602)</f>
        <v/>
      </c>
      <c r="O602" s="21" t="str">
        <f t="shared" si="19"/>
        <v/>
      </c>
      <c r="P602" s="21">
        <v>5.9699999999999998E-4</v>
      </c>
    </row>
    <row r="603" spans="3:16" ht="30" customHeight="1">
      <c r="C603" s="99" t="str">
        <f>IF(CADA_PROD!C603="","",CADA_PROD!C603)</f>
        <v/>
      </c>
      <c r="D603" s="100" t="str">
        <f>IF(CADA_PROD!D603="","",CADA_PROD!D603)</f>
        <v/>
      </c>
      <c r="E603" s="101" t="str">
        <f>IF(CADA_PROD!E603="","",CADA_PROD!E603)</f>
        <v/>
      </c>
      <c r="F603" s="101" t="str">
        <f>IF(CADA_PROD!D603="","",SUMIFS(MOVI_ENTR!I:I,MOVI_ENTR!D:D,D603))</f>
        <v/>
      </c>
      <c r="G603" s="101" t="str">
        <f>IF(CADA_PROD!C603="","",SUMIFS(MOVI_SAID!H:H,MOVI_SAID!D:D,D603))</f>
        <v/>
      </c>
      <c r="H603" s="101" t="str">
        <f t="shared" si="20"/>
        <v/>
      </c>
      <c r="I603" s="100" t="str">
        <f>IF(CADA_PROD!C603="","",IFERROR(IF(H603&lt;=0,"Sem estoque",IF(H603/E603&lt;0.25,"Quase sem estoque",IF(H603/E603&lt;1.2,"Estoque baixo",IF(H603/E603&lt;2,"Estoque moderado","Estoque confortável")))),""))</f>
        <v/>
      </c>
      <c r="J603" s="102" t="str">
        <f>IF(CADA_PROD!C603="","",SUMIFS(MOVI_ENTR!M:M,MOVI_ENTR!D:D,D603))</f>
        <v/>
      </c>
      <c r="K603" s="103" t="str">
        <f>IF(CADA_PROD!C603="","",IFERROR($J603/SUM($J$6:$J$1006),""))</f>
        <v/>
      </c>
      <c r="L603" s="103" t="str">
        <f>IF(CADA_PROD!C603="","",IFERROR(H603/SUM($H$6:$H$1006)+P603,""))</f>
        <v/>
      </c>
      <c r="M603" s="102" t="str">
        <f>IF(CADA_PROD!$C603="","",IFERROR(SUMIFS(MOVI_ENTR!M:M,MOVI_ENTR!D:D,D603)/SUMIFS(MOVI_ENTR!I:I,MOVI_ENTR!D:D,D603),0))</f>
        <v/>
      </c>
      <c r="N603" s="104" t="str">
        <f>IF(CADA_PROD!C603="","",G603/E603)</f>
        <v/>
      </c>
      <c r="O603" s="21" t="str">
        <f t="shared" si="19"/>
        <v/>
      </c>
      <c r="P603" s="21">
        <v>5.9800000000000001E-4</v>
      </c>
    </row>
    <row r="604" spans="3:16" ht="30" customHeight="1">
      <c r="C604" s="99" t="str">
        <f>IF(CADA_PROD!C604="","",CADA_PROD!C604)</f>
        <v/>
      </c>
      <c r="D604" s="100" t="str">
        <f>IF(CADA_PROD!D604="","",CADA_PROD!D604)</f>
        <v/>
      </c>
      <c r="E604" s="101" t="str">
        <f>IF(CADA_PROD!E604="","",CADA_PROD!E604)</f>
        <v/>
      </c>
      <c r="F604" s="101" t="str">
        <f>IF(CADA_PROD!D604="","",SUMIFS(MOVI_ENTR!I:I,MOVI_ENTR!D:D,D604))</f>
        <v/>
      </c>
      <c r="G604" s="101" t="str">
        <f>IF(CADA_PROD!C604="","",SUMIFS(MOVI_SAID!H:H,MOVI_SAID!D:D,D604))</f>
        <v/>
      </c>
      <c r="H604" s="101" t="str">
        <f t="shared" si="20"/>
        <v/>
      </c>
      <c r="I604" s="100" t="str">
        <f>IF(CADA_PROD!C604="","",IFERROR(IF(H604&lt;=0,"Sem estoque",IF(H604/E604&lt;0.25,"Quase sem estoque",IF(H604/E604&lt;1.2,"Estoque baixo",IF(H604/E604&lt;2,"Estoque moderado","Estoque confortável")))),""))</f>
        <v/>
      </c>
      <c r="J604" s="102" t="str">
        <f>IF(CADA_PROD!C604="","",SUMIFS(MOVI_ENTR!M:M,MOVI_ENTR!D:D,D604))</f>
        <v/>
      </c>
      <c r="K604" s="103" t="str">
        <f>IF(CADA_PROD!C604="","",IFERROR($J604/SUM($J$6:$J$1006),""))</f>
        <v/>
      </c>
      <c r="L604" s="103" t="str">
        <f>IF(CADA_PROD!C604="","",IFERROR(H604/SUM($H$6:$H$1006)+P604,""))</f>
        <v/>
      </c>
      <c r="M604" s="102" t="str">
        <f>IF(CADA_PROD!$C604="","",IFERROR(SUMIFS(MOVI_ENTR!M:M,MOVI_ENTR!D:D,D604)/SUMIFS(MOVI_ENTR!I:I,MOVI_ENTR!D:D,D604),0))</f>
        <v/>
      </c>
      <c r="N604" s="104" t="str">
        <f>IF(CADA_PROD!C604="","",G604/E604)</f>
        <v/>
      </c>
      <c r="O604" s="21" t="str">
        <f t="shared" si="19"/>
        <v/>
      </c>
      <c r="P604" s="21">
        <v>5.9900000000000003E-4</v>
      </c>
    </row>
    <row r="605" spans="3:16" ht="30" customHeight="1">
      <c r="C605" s="99" t="str">
        <f>IF(CADA_PROD!C605="","",CADA_PROD!C605)</f>
        <v/>
      </c>
      <c r="D605" s="100" t="str">
        <f>IF(CADA_PROD!D605="","",CADA_PROD!D605)</f>
        <v/>
      </c>
      <c r="E605" s="101" t="str">
        <f>IF(CADA_PROD!E605="","",CADA_PROD!E605)</f>
        <v/>
      </c>
      <c r="F605" s="101" t="str">
        <f>IF(CADA_PROD!D605="","",SUMIFS(MOVI_ENTR!I:I,MOVI_ENTR!D:D,D605))</f>
        <v/>
      </c>
      <c r="G605" s="101" t="str">
        <f>IF(CADA_PROD!C605="","",SUMIFS(MOVI_SAID!H:H,MOVI_SAID!D:D,D605))</f>
        <v/>
      </c>
      <c r="H605" s="101" t="str">
        <f t="shared" si="20"/>
        <v/>
      </c>
      <c r="I605" s="100" t="str">
        <f>IF(CADA_PROD!C605="","",IFERROR(IF(H605&lt;=0,"Sem estoque",IF(H605/E605&lt;0.25,"Quase sem estoque",IF(H605/E605&lt;1.2,"Estoque baixo",IF(H605/E605&lt;2,"Estoque moderado","Estoque confortável")))),""))</f>
        <v/>
      </c>
      <c r="J605" s="102" t="str">
        <f>IF(CADA_PROD!C605="","",SUMIFS(MOVI_ENTR!M:M,MOVI_ENTR!D:D,D605))</f>
        <v/>
      </c>
      <c r="K605" s="103" t="str">
        <f>IF(CADA_PROD!C605="","",IFERROR($J605/SUM($J$6:$J$1006),""))</f>
        <v/>
      </c>
      <c r="L605" s="103" t="str">
        <f>IF(CADA_PROD!C605="","",IFERROR(H605/SUM($H$6:$H$1006)+P605,""))</f>
        <v/>
      </c>
      <c r="M605" s="102" t="str">
        <f>IF(CADA_PROD!$C605="","",IFERROR(SUMIFS(MOVI_ENTR!M:M,MOVI_ENTR!D:D,D605)/SUMIFS(MOVI_ENTR!I:I,MOVI_ENTR!D:D,D605),0))</f>
        <v/>
      </c>
      <c r="N605" s="104" t="str">
        <f>IF(CADA_PROD!C605="","",G605/E605)</f>
        <v/>
      </c>
      <c r="O605" s="21" t="str">
        <f t="shared" si="19"/>
        <v/>
      </c>
      <c r="P605" s="21">
        <v>5.9999999999999995E-4</v>
      </c>
    </row>
    <row r="606" spans="3:16" ht="30" customHeight="1">
      <c r="C606" s="99" t="str">
        <f>IF(CADA_PROD!C606="","",CADA_PROD!C606)</f>
        <v/>
      </c>
      <c r="D606" s="100" t="str">
        <f>IF(CADA_PROD!D606="","",CADA_PROD!D606)</f>
        <v/>
      </c>
      <c r="E606" s="101" t="str">
        <f>IF(CADA_PROD!E606="","",CADA_PROD!E606)</f>
        <v/>
      </c>
      <c r="F606" s="101" t="str">
        <f>IF(CADA_PROD!D606="","",SUMIFS(MOVI_ENTR!I:I,MOVI_ENTR!D:D,D606))</f>
        <v/>
      </c>
      <c r="G606" s="101" t="str">
        <f>IF(CADA_PROD!C606="","",SUMIFS(MOVI_SAID!H:H,MOVI_SAID!D:D,D606))</f>
        <v/>
      </c>
      <c r="H606" s="101" t="str">
        <f t="shared" si="20"/>
        <v/>
      </c>
      <c r="I606" s="100" t="str">
        <f>IF(CADA_PROD!C606="","",IFERROR(IF(H606&lt;=0,"Sem estoque",IF(H606/E606&lt;0.25,"Quase sem estoque",IF(H606/E606&lt;1.2,"Estoque baixo",IF(H606/E606&lt;2,"Estoque moderado","Estoque confortável")))),""))</f>
        <v/>
      </c>
      <c r="J606" s="102" t="str">
        <f>IF(CADA_PROD!C606="","",SUMIFS(MOVI_ENTR!M:M,MOVI_ENTR!D:D,D606))</f>
        <v/>
      </c>
      <c r="K606" s="103" t="str">
        <f>IF(CADA_PROD!C606="","",IFERROR($J606/SUM($J$6:$J$1006),""))</f>
        <v/>
      </c>
      <c r="L606" s="103" t="str">
        <f>IF(CADA_PROD!C606="","",IFERROR(H606/SUM($H$6:$H$1006)+P606,""))</f>
        <v/>
      </c>
      <c r="M606" s="102" t="str">
        <f>IF(CADA_PROD!$C606="","",IFERROR(SUMIFS(MOVI_ENTR!M:M,MOVI_ENTR!D:D,D606)/SUMIFS(MOVI_ENTR!I:I,MOVI_ENTR!D:D,D606),0))</f>
        <v/>
      </c>
      <c r="N606" s="104" t="str">
        <f>IF(CADA_PROD!C606="","",G606/E606)</f>
        <v/>
      </c>
      <c r="O606" s="21" t="str">
        <f t="shared" si="19"/>
        <v/>
      </c>
      <c r="P606" s="21">
        <v>6.0099999999999997E-4</v>
      </c>
    </row>
    <row r="607" spans="3:16" ht="30" customHeight="1">
      <c r="C607" s="99" t="str">
        <f>IF(CADA_PROD!C607="","",CADA_PROD!C607)</f>
        <v/>
      </c>
      <c r="D607" s="100" t="str">
        <f>IF(CADA_PROD!D607="","",CADA_PROD!D607)</f>
        <v/>
      </c>
      <c r="E607" s="101" t="str">
        <f>IF(CADA_PROD!E607="","",CADA_PROD!E607)</f>
        <v/>
      </c>
      <c r="F607" s="101" t="str">
        <f>IF(CADA_PROD!D607="","",SUMIFS(MOVI_ENTR!I:I,MOVI_ENTR!D:D,D607))</f>
        <v/>
      </c>
      <c r="G607" s="101" t="str">
        <f>IF(CADA_PROD!C607="","",SUMIFS(MOVI_SAID!H:H,MOVI_SAID!D:D,D607))</f>
        <v/>
      </c>
      <c r="H607" s="101" t="str">
        <f t="shared" si="20"/>
        <v/>
      </c>
      <c r="I607" s="100" t="str">
        <f>IF(CADA_PROD!C607="","",IFERROR(IF(H607&lt;=0,"Sem estoque",IF(H607/E607&lt;0.25,"Quase sem estoque",IF(H607/E607&lt;1.2,"Estoque baixo",IF(H607/E607&lt;2,"Estoque moderado","Estoque confortável")))),""))</f>
        <v/>
      </c>
      <c r="J607" s="102" t="str">
        <f>IF(CADA_PROD!C607="","",SUMIFS(MOVI_ENTR!M:M,MOVI_ENTR!D:D,D607))</f>
        <v/>
      </c>
      <c r="K607" s="103" t="str">
        <f>IF(CADA_PROD!C607="","",IFERROR($J607/SUM($J$6:$J$1006),""))</f>
        <v/>
      </c>
      <c r="L607" s="103" t="str">
        <f>IF(CADA_PROD!C607="","",IFERROR(H607/SUM($H$6:$H$1006)+P607,""))</f>
        <v/>
      </c>
      <c r="M607" s="102" t="str">
        <f>IF(CADA_PROD!$C607="","",IFERROR(SUMIFS(MOVI_ENTR!M:M,MOVI_ENTR!D:D,D607)/SUMIFS(MOVI_ENTR!I:I,MOVI_ENTR!D:D,D607),0))</f>
        <v/>
      </c>
      <c r="N607" s="104" t="str">
        <f>IF(CADA_PROD!C607="","",G607/E607)</f>
        <v/>
      </c>
      <c r="O607" s="21" t="str">
        <f t="shared" si="19"/>
        <v/>
      </c>
      <c r="P607" s="21">
        <v>6.02E-4</v>
      </c>
    </row>
    <row r="608" spans="3:16" ht="30" customHeight="1">
      <c r="C608" s="99" t="str">
        <f>IF(CADA_PROD!C608="","",CADA_PROD!C608)</f>
        <v/>
      </c>
      <c r="D608" s="100" t="str">
        <f>IF(CADA_PROD!D608="","",CADA_PROD!D608)</f>
        <v/>
      </c>
      <c r="E608" s="101" t="str">
        <f>IF(CADA_PROD!E608="","",CADA_PROD!E608)</f>
        <v/>
      </c>
      <c r="F608" s="101" t="str">
        <f>IF(CADA_PROD!D608="","",SUMIFS(MOVI_ENTR!I:I,MOVI_ENTR!D:D,D608))</f>
        <v/>
      </c>
      <c r="G608" s="101" t="str">
        <f>IF(CADA_PROD!C608="","",SUMIFS(MOVI_SAID!H:H,MOVI_SAID!D:D,D608))</f>
        <v/>
      </c>
      <c r="H608" s="101" t="str">
        <f t="shared" si="20"/>
        <v/>
      </c>
      <c r="I608" s="100" t="str">
        <f>IF(CADA_PROD!C608="","",IFERROR(IF(H608&lt;=0,"Sem estoque",IF(H608/E608&lt;0.25,"Quase sem estoque",IF(H608/E608&lt;1.2,"Estoque baixo",IF(H608/E608&lt;2,"Estoque moderado","Estoque confortável")))),""))</f>
        <v/>
      </c>
      <c r="J608" s="102" t="str">
        <f>IF(CADA_PROD!C608="","",SUMIFS(MOVI_ENTR!M:M,MOVI_ENTR!D:D,D608))</f>
        <v/>
      </c>
      <c r="K608" s="103" t="str">
        <f>IF(CADA_PROD!C608="","",IFERROR($J608/SUM($J$6:$J$1006),""))</f>
        <v/>
      </c>
      <c r="L608" s="103" t="str">
        <f>IF(CADA_PROD!C608="","",IFERROR(H608/SUM($H$6:$H$1006)+P608,""))</f>
        <v/>
      </c>
      <c r="M608" s="102" t="str">
        <f>IF(CADA_PROD!$C608="","",IFERROR(SUMIFS(MOVI_ENTR!M:M,MOVI_ENTR!D:D,D608)/SUMIFS(MOVI_ENTR!I:I,MOVI_ENTR!D:D,D608),0))</f>
        <v/>
      </c>
      <c r="N608" s="104" t="str">
        <f>IF(CADA_PROD!C608="","",G608/E608)</f>
        <v/>
      </c>
      <c r="O608" s="21" t="str">
        <f t="shared" si="19"/>
        <v/>
      </c>
      <c r="P608" s="21">
        <v>6.0300000000000002E-4</v>
      </c>
    </row>
    <row r="609" spans="3:16" ht="30" customHeight="1">
      <c r="C609" s="99" t="str">
        <f>IF(CADA_PROD!C609="","",CADA_PROD!C609)</f>
        <v/>
      </c>
      <c r="D609" s="100" t="str">
        <f>IF(CADA_PROD!D609="","",CADA_PROD!D609)</f>
        <v/>
      </c>
      <c r="E609" s="101" t="str">
        <f>IF(CADA_PROD!E609="","",CADA_PROD!E609)</f>
        <v/>
      </c>
      <c r="F609" s="101" t="str">
        <f>IF(CADA_PROD!D609="","",SUMIFS(MOVI_ENTR!I:I,MOVI_ENTR!D:D,D609))</f>
        <v/>
      </c>
      <c r="G609" s="101" t="str">
        <f>IF(CADA_PROD!C609="","",SUMIFS(MOVI_SAID!H:H,MOVI_SAID!D:D,D609))</f>
        <v/>
      </c>
      <c r="H609" s="101" t="str">
        <f t="shared" si="20"/>
        <v/>
      </c>
      <c r="I609" s="100" t="str">
        <f>IF(CADA_PROD!C609="","",IFERROR(IF(H609&lt;=0,"Sem estoque",IF(H609/E609&lt;0.25,"Quase sem estoque",IF(H609/E609&lt;1.2,"Estoque baixo",IF(H609/E609&lt;2,"Estoque moderado","Estoque confortável")))),""))</f>
        <v/>
      </c>
      <c r="J609" s="102" t="str">
        <f>IF(CADA_PROD!C609="","",SUMIFS(MOVI_ENTR!M:M,MOVI_ENTR!D:D,D609))</f>
        <v/>
      </c>
      <c r="K609" s="103" t="str">
        <f>IF(CADA_PROD!C609="","",IFERROR($J609/SUM($J$6:$J$1006),""))</f>
        <v/>
      </c>
      <c r="L609" s="103" t="str">
        <f>IF(CADA_PROD!C609="","",IFERROR(H609/SUM($H$6:$H$1006)+P609,""))</f>
        <v/>
      </c>
      <c r="M609" s="102" t="str">
        <f>IF(CADA_PROD!$C609="","",IFERROR(SUMIFS(MOVI_ENTR!M:M,MOVI_ENTR!D:D,D609)/SUMIFS(MOVI_ENTR!I:I,MOVI_ENTR!D:D,D609),0))</f>
        <v/>
      </c>
      <c r="N609" s="104" t="str">
        <f>IF(CADA_PROD!C609="","",G609/E609)</f>
        <v/>
      </c>
      <c r="O609" s="21" t="str">
        <f t="shared" si="19"/>
        <v/>
      </c>
      <c r="P609" s="21">
        <v>6.0400000000000004E-4</v>
      </c>
    </row>
    <row r="610" spans="3:16" ht="30" customHeight="1">
      <c r="C610" s="99" t="str">
        <f>IF(CADA_PROD!C610="","",CADA_PROD!C610)</f>
        <v/>
      </c>
      <c r="D610" s="100" t="str">
        <f>IF(CADA_PROD!D610="","",CADA_PROD!D610)</f>
        <v/>
      </c>
      <c r="E610" s="101" t="str">
        <f>IF(CADA_PROD!E610="","",CADA_PROD!E610)</f>
        <v/>
      </c>
      <c r="F610" s="101" t="str">
        <f>IF(CADA_PROD!D610="","",SUMIFS(MOVI_ENTR!I:I,MOVI_ENTR!D:D,D610))</f>
        <v/>
      </c>
      <c r="G610" s="101" t="str">
        <f>IF(CADA_PROD!C610="","",SUMIFS(MOVI_SAID!H:H,MOVI_SAID!D:D,D610))</f>
        <v/>
      </c>
      <c r="H610" s="101" t="str">
        <f t="shared" si="20"/>
        <v/>
      </c>
      <c r="I610" s="100" t="str">
        <f>IF(CADA_PROD!C610="","",IFERROR(IF(H610&lt;=0,"Sem estoque",IF(H610/E610&lt;0.25,"Quase sem estoque",IF(H610/E610&lt;1.2,"Estoque baixo",IF(H610/E610&lt;2,"Estoque moderado","Estoque confortável")))),""))</f>
        <v/>
      </c>
      <c r="J610" s="102" t="str">
        <f>IF(CADA_PROD!C610="","",SUMIFS(MOVI_ENTR!M:M,MOVI_ENTR!D:D,D610))</f>
        <v/>
      </c>
      <c r="K610" s="103" t="str">
        <f>IF(CADA_PROD!C610="","",IFERROR($J610/SUM($J$6:$J$1006),""))</f>
        <v/>
      </c>
      <c r="L610" s="103" t="str">
        <f>IF(CADA_PROD!C610="","",IFERROR(H610/SUM($H$6:$H$1006)+P610,""))</f>
        <v/>
      </c>
      <c r="M610" s="102" t="str">
        <f>IF(CADA_PROD!$C610="","",IFERROR(SUMIFS(MOVI_ENTR!M:M,MOVI_ENTR!D:D,D610)/SUMIFS(MOVI_ENTR!I:I,MOVI_ENTR!D:D,D610),0))</f>
        <v/>
      </c>
      <c r="N610" s="104" t="str">
        <f>IF(CADA_PROD!C610="","",G610/E610)</f>
        <v/>
      </c>
      <c r="O610" s="21" t="str">
        <f t="shared" si="19"/>
        <v/>
      </c>
      <c r="P610" s="21">
        <v>6.0499999999999996E-4</v>
      </c>
    </row>
    <row r="611" spans="3:16" ht="30" customHeight="1">
      <c r="C611" s="99" t="str">
        <f>IF(CADA_PROD!C611="","",CADA_PROD!C611)</f>
        <v/>
      </c>
      <c r="D611" s="100" t="str">
        <f>IF(CADA_PROD!D611="","",CADA_PROD!D611)</f>
        <v/>
      </c>
      <c r="E611" s="101" t="str">
        <f>IF(CADA_PROD!E611="","",CADA_PROD!E611)</f>
        <v/>
      </c>
      <c r="F611" s="101" t="str">
        <f>IF(CADA_PROD!D611="","",SUMIFS(MOVI_ENTR!I:I,MOVI_ENTR!D:D,D611))</f>
        <v/>
      </c>
      <c r="G611" s="101" t="str">
        <f>IF(CADA_PROD!C611="","",SUMIFS(MOVI_SAID!H:H,MOVI_SAID!D:D,D611))</f>
        <v/>
      </c>
      <c r="H611" s="101" t="str">
        <f t="shared" si="20"/>
        <v/>
      </c>
      <c r="I611" s="100" t="str">
        <f>IF(CADA_PROD!C611="","",IFERROR(IF(H611&lt;=0,"Sem estoque",IF(H611/E611&lt;0.25,"Quase sem estoque",IF(H611/E611&lt;1.2,"Estoque baixo",IF(H611/E611&lt;2,"Estoque moderado","Estoque confortável")))),""))</f>
        <v/>
      </c>
      <c r="J611" s="102" t="str">
        <f>IF(CADA_PROD!C611="","",SUMIFS(MOVI_ENTR!M:M,MOVI_ENTR!D:D,D611))</f>
        <v/>
      </c>
      <c r="K611" s="103" t="str">
        <f>IF(CADA_PROD!C611="","",IFERROR($J611/SUM($J$6:$J$1006),""))</f>
        <v/>
      </c>
      <c r="L611" s="103" t="str">
        <f>IF(CADA_PROD!C611="","",IFERROR(H611/SUM($H$6:$H$1006)+P611,""))</f>
        <v/>
      </c>
      <c r="M611" s="102" t="str">
        <f>IF(CADA_PROD!$C611="","",IFERROR(SUMIFS(MOVI_ENTR!M:M,MOVI_ENTR!D:D,D611)/SUMIFS(MOVI_ENTR!I:I,MOVI_ENTR!D:D,D611),0))</f>
        <v/>
      </c>
      <c r="N611" s="104" t="str">
        <f>IF(CADA_PROD!C611="","",G611/E611)</f>
        <v/>
      </c>
      <c r="O611" s="21" t="str">
        <f t="shared" si="19"/>
        <v/>
      </c>
      <c r="P611" s="21">
        <v>6.0599999999999998E-4</v>
      </c>
    </row>
    <row r="612" spans="3:16" ht="30" customHeight="1">
      <c r="C612" s="99" t="str">
        <f>IF(CADA_PROD!C612="","",CADA_PROD!C612)</f>
        <v/>
      </c>
      <c r="D612" s="100" t="str">
        <f>IF(CADA_PROD!D612="","",CADA_PROD!D612)</f>
        <v/>
      </c>
      <c r="E612" s="101" t="str">
        <f>IF(CADA_PROD!E612="","",CADA_PROD!E612)</f>
        <v/>
      </c>
      <c r="F612" s="101" t="str">
        <f>IF(CADA_PROD!D612="","",SUMIFS(MOVI_ENTR!I:I,MOVI_ENTR!D:D,D612))</f>
        <v/>
      </c>
      <c r="G612" s="101" t="str">
        <f>IF(CADA_PROD!C612="","",SUMIFS(MOVI_SAID!H:H,MOVI_SAID!D:D,D612))</f>
        <v/>
      </c>
      <c r="H612" s="101" t="str">
        <f t="shared" si="20"/>
        <v/>
      </c>
      <c r="I612" s="100" t="str">
        <f>IF(CADA_PROD!C612="","",IFERROR(IF(H612&lt;=0,"Sem estoque",IF(H612/E612&lt;0.25,"Quase sem estoque",IF(H612/E612&lt;1.2,"Estoque baixo",IF(H612/E612&lt;2,"Estoque moderado","Estoque confortável")))),""))</f>
        <v/>
      </c>
      <c r="J612" s="102" t="str">
        <f>IF(CADA_PROD!C612="","",SUMIFS(MOVI_ENTR!M:M,MOVI_ENTR!D:D,D612))</f>
        <v/>
      </c>
      <c r="K612" s="103" t="str">
        <f>IF(CADA_PROD!C612="","",IFERROR($J612/SUM($J$6:$J$1006),""))</f>
        <v/>
      </c>
      <c r="L612" s="103" t="str">
        <f>IF(CADA_PROD!C612="","",IFERROR(H612/SUM($H$6:$H$1006)+P612,""))</f>
        <v/>
      </c>
      <c r="M612" s="102" t="str">
        <f>IF(CADA_PROD!$C612="","",IFERROR(SUMIFS(MOVI_ENTR!M:M,MOVI_ENTR!D:D,D612)/SUMIFS(MOVI_ENTR!I:I,MOVI_ENTR!D:D,D612),0))</f>
        <v/>
      </c>
      <c r="N612" s="104" t="str">
        <f>IF(CADA_PROD!C612="","",G612/E612)</f>
        <v/>
      </c>
      <c r="O612" s="21" t="str">
        <f t="shared" si="19"/>
        <v/>
      </c>
      <c r="P612" s="21">
        <v>6.0700000000000001E-4</v>
      </c>
    </row>
    <row r="613" spans="3:16" ht="30" customHeight="1">
      <c r="C613" s="99" t="str">
        <f>IF(CADA_PROD!C613="","",CADA_PROD!C613)</f>
        <v/>
      </c>
      <c r="D613" s="100" t="str">
        <f>IF(CADA_PROD!D613="","",CADA_PROD!D613)</f>
        <v/>
      </c>
      <c r="E613" s="101" t="str">
        <f>IF(CADA_PROD!E613="","",CADA_PROD!E613)</f>
        <v/>
      </c>
      <c r="F613" s="101" t="str">
        <f>IF(CADA_PROD!D613="","",SUMIFS(MOVI_ENTR!I:I,MOVI_ENTR!D:D,D613))</f>
        <v/>
      </c>
      <c r="G613" s="101" t="str">
        <f>IF(CADA_PROD!C613="","",SUMIFS(MOVI_SAID!H:H,MOVI_SAID!D:D,D613))</f>
        <v/>
      </c>
      <c r="H613" s="101" t="str">
        <f t="shared" si="20"/>
        <v/>
      </c>
      <c r="I613" s="100" t="str">
        <f>IF(CADA_PROD!C613="","",IFERROR(IF(H613&lt;=0,"Sem estoque",IF(H613/E613&lt;0.25,"Quase sem estoque",IF(H613/E613&lt;1.2,"Estoque baixo",IF(H613/E613&lt;2,"Estoque moderado","Estoque confortável")))),""))</f>
        <v/>
      </c>
      <c r="J613" s="102" t="str">
        <f>IF(CADA_PROD!C613="","",SUMIFS(MOVI_ENTR!M:M,MOVI_ENTR!D:D,D613))</f>
        <v/>
      </c>
      <c r="K613" s="103" t="str">
        <f>IF(CADA_PROD!C613="","",IFERROR($J613/SUM($J$6:$J$1006),""))</f>
        <v/>
      </c>
      <c r="L613" s="103" t="str">
        <f>IF(CADA_PROD!C613="","",IFERROR(H613/SUM($H$6:$H$1006)+P613,""))</f>
        <v/>
      </c>
      <c r="M613" s="102" t="str">
        <f>IF(CADA_PROD!$C613="","",IFERROR(SUMIFS(MOVI_ENTR!M:M,MOVI_ENTR!D:D,D613)/SUMIFS(MOVI_ENTR!I:I,MOVI_ENTR!D:D,D613),0))</f>
        <v/>
      </c>
      <c r="N613" s="104" t="str">
        <f>IF(CADA_PROD!C613="","",G613/E613)</f>
        <v/>
      </c>
      <c r="O613" s="21" t="str">
        <f t="shared" si="19"/>
        <v/>
      </c>
      <c r="P613" s="21">
        <v>6.0800000000000003E-4</v>
      </c>
    </row>
    <row r="614" spans="3:16" ht="30" customHeight="1">
      <c r="C614" s="99" t="str">
        <f>IF(CADA_PROD!C614="","",CADA_PROD!C614)</f>
        <v/>
      </c>
      <c r="D614" s="100" t="str">
        <f>IF(CADA_PROD!D614="","",CADA_PROD!D614)</f>
        <v/>
      </c>
      <c r="E614" s="101" t="str">
        <f>IF(CADA_PROD!E614="","",CADA_PROD!E614)</f>
        <v/>
      </c>
      <c r="F614" s="101" t="str">
        <f>IF(CADA_PROD!D614="","",SUMIFS(MOVI_ENTR!I:I,MOVI_ENTR!D:D,D614))</f>
        <v/>
      </c>
      <c r="G614" s="101" t="str">
        <f>IF(CADA_PROD!C614="","",SUMIFS(MOVI_SAID!H:H,MOVI_SAID!D:D,D614))</f>
        <v/>
      </c>
      <c r="H614" s="101" t="str">
        <f t="shared" si="20"/>
        <v/>
      </c>
      <c r="I614" s="100" t="str">
        <f>IF(CADA_PROD!C614="","",IFERROR(IF(H614&lt;=0,"Sem estoque",IF(H614/E614&lt;0.25,"Quase sem estoque",IF(H614/E614&lt;1.2,"Estoque baixo",IF(H614/E614&lt;2,"Estoque moderado","Estoque confortável")))),""))</f>
        <v/>
      </c>
      <c r="J614" s="102" t="str">
        <f>IF(CADA_PROD!C614="","",SUMIFS(MOVI_ENTR!M:M,MOVI_ENTR!D:D,D614))</f>
        <v/>
      </c>
      <c r="K614" s="103" t="str">
        <f>IF(CADA_PROD!C614="","",IFERROR($J614/SUM($J$6:$J$1006),""))</f>
        <v/>
      </c>
      <c r="L614" s="103" t="str">
        <f>IF(CADA_PROD!C614="","",IFERROR(H614/SUM($H$6:$H$1006)+P614,""))</f>
        <v/>
      </c>
      <c r="M614" s="102" t="str">
        <f>IF(CADA_PROD!$C614="","",IFERROR(SUMIFS(MOVI_ENTR!M:M,MOVI_ENTR!D:D,D614)/SUMIFS(MOVI_ENTR!I:I,MOVI_ENTR!D:D,D614),0))</f>
        <v/>
      </c>
      <c r="N614" s="104" t="str">
        <f>IF(CADA_PROD!C614="","",G614/E614)</f>
        <v/>
      </c>
      <c r="O614" s="21" t="str">
        <f t="shared" si="19"/>
        <v/>
      </c>
      <c r="P614" s="21">
        <v>6.0899999999999995E-4</v>
      </c>
    </row>
    <row r="615" spans="3:16" ht="30" customHeight="1">
      <c r="C615" s="99" t="str">
        <f>IF(CADA_PROD!C615="","",CADA_PROD!C615)</f>
        <v/>
      </c>
      <c r="D615" s="100" t="str">
        <f>IF(CADA_PROD!D615="","",CADA_PROD!D615)</f>
        <v/>
      </c>
      <c r="E615" s="101" t="str">
        <f>IF(CADA_PROD!E615="","",CADA_PROD!E615)</f>
        <v/>
      </c>
      <c r="F615" s="101" t="str">
        <f>IF(CADA_PROD!D615="","",SUMIFS(MOVI_ENTR!I:I,MOVI_ENTR!D:D,D615))</f>
        <v/>
      </c>
      <c r="G615" s="101" t="str">
        <f>IF(CADA_PROD!C615="","",SUMIFS(MOVI_SAID!H:H,MOVI_SAID!D:D,D615))</f>
        <v/>
      </c>
      <c r="H615" s="101" t="str">
        <f t="shared" si="20"/>
        <v/>
      </c>
      <c r="I615" s="100" t="str">
        <f>IF(CADA_PROD!C615="","",IFERROR(IF(H615&lt;=0,"Sem estoque",IF(H615/E615&lt;0.25,"Quase sem estoque",IF(H615/E615&lt;1.2,"Estoque baixo",IF(H615/E615&lt;2,"Estoque moderado","Estoque confortável")))),""))</f>
        <v/>
      </c>
      <c r="J615" s="102" t="str">
        <f>IF(CADA_PROD!C615="","",SUMIFS(MOVI_ENTR!M:M,MOVI_ENTR!D:D,D615))</f>
        <v/>
      </c>
      <c r="K615" s="103" t="str">
        <f>IF(CADA_PROD!C615="","",IFERROR($J615/SUM($J$6:$J$1006),""))</f>
        <v/>
      </c>
      <c r="L615" s="103" t="str">
        <f>IF(CADA_PROD!C615="","",IFERROR(H615/SUM($H$6:$H$1006)+P615,""))</f>
        <v/>
      </c>
      <c r="M615" s="102" t="str">
        <f>IF(CADA_PROD!$C615="","",IFERROR(SUMIFS(MOVI_ENTR!M:M,MOVI_ENTR!D:D,D615)/SUMIFS(MOVI_ENTR!I:I,MOVI_ENTR!D:D,D615),0))</f>
        <v/>
      </c>
      <c r="N615" s="104" t="str">
        <f>IF(CADA_PROD!C615="","",G615/E615)</f>
        <v/>
      </c>
      <c r="O615" s="21" t="str">
        <f t="shared" si="19"/>
        <v/>
      </c>
      <c r="P615" s="21">
        <v>6.0999999999999997E-4</v>
      </c>
    </row>
    <row r="616" spans="3:16" ht="30" customHeight="1">
      <c r="C616" s="99" t="str">
        <f>IF(CADA_PROD!C616="","",CADA_PROD!C616)</f>
        <v/>
      </c>
      <c r="D616" s="100" t="str">
        <f>IF(CADA_PROD!D616="","",CADA_PROD!D616)</f>
        <v/>
      </c>
      <c r="E616" s="101" t="str">
        <f>IF(CADA_PROD!E616="","",CADA_PROD!E616)</f>
        <v/>
      </c>
      <c r="F616" s="101" t="str">
        <f>IF(CADA_PROD!D616="","",SUMIFS(MOVI_ENTR!I:I,MOVI_ENTR!D:D,D616))</f>
        <v/>
      </c>
      <c r="G616" s="101" t="str">
        <f>IF(CADA_PROD!C616="","",SUMIFS(MOVI_SAID!H:H,MOVI_SAID!D:D,D616))</f>
        <v/>
      </c>
      <c r="H616" s="101" t="str">
        <f t="shared" si="20"/>
        <v/>
      </c>
      <c r="I616" s="100" t="str">
        <f>IF(CADA_PROD!C616="","",IFERROR(IF(H616&lt;=0,"Sem estoque",IF(H616/E616&lt;0.25,"Quase sem estoque",IF(H616/E616&lt;1.2,"Estoque baixo",IF(H616/E616&lt;2,"Estoque moderado","Estoque confortável")))),""))</f>
        <v/>
      </c>
      <c r="J616" s="102" t="str">
        <f>IF(CADA_PROD!C616="","",SUMIFS(MOVI_ENTR!M:M,MOVI_ENTR!D:D,D616))</f>
        <v/>
      </c>
      <c r="K616" s="103" t="str">
        <f>IF(CADA_PROD!C616="","",IFERROR($J616/SUM($J$6:$J$1006),""))</f>
        <v/>
      </c>
      <c r="L616" s="103" t="str">
        <f>IF(CADA_PROD!C616="","",IFERROR(H616/SUM($H$6:$H$1006)+P616,""))</f>
        <v/>
      </c>
      <c r="M616" s="102" t="str">
        <f>IF(CADA_PROD!$C616="","",IFERROR(SUMIFS(MOVI_ENTR!M:M,MOVI_ENTR!D:D,D616)/SUMIFS(MOVI_ENTR!I:I,MOVI_ENTR!D:D,D616),0))</f>
        <v/>
      </c>
      <c r="N616" s="104" t="str">
        <f>IF(CADA_PROD!C616="","",G616/E616)</f>
        <v/>
      </c>
      <c r="O616" s="21" t="str">
        <f t="shared" si="19"/>
        <v/>
      </c>
      <c r="P616" s="21">
        <v>6.11E-4</v>
      </c>
    </row>
    <row r="617" spans="3:16" ht="30" customHeight="1">
      <c r="C617" s="99" t="str">
        <f>IF(CADA_PROD!C617="","",CADA_PROD!C617)</f>
        <v/>
      </c>
      <c r="D617" s="100" t="str">
        <f>IF(CADA_PROD!D617="","",CADA_PROD!D617)</f>
        <v/>
      </c>
      <c r="E617" s="101" t="str">
        <f>IF(CADA_PROD!E617="","",CADA_PROD!E617)</f>
        <v/>
      </c>
      <c r="F617" s="101" t="str">
        <f>IF(CADA_PROD!D617="","",SUMIFS(MOVI_ENTR!I:I,MOVI_ENTR!D:D,D617))</f>
        <v/>
      </c>
      <c r="G617" s="101" t="str">
        <f>IF(CADA_PROD!C617="","",SUMIFS(MOVI_SAID!H:H,MOVI_SAID!D:D,D617))</f>
        <v/>
      </c>
      <c r="H617" s="101" t="str">
        <f t="shared" si="20"/>
        <v/>
      </c>
      <c r="I617" s="100" t="str">
        <f>IF(CADA_PROD!C617="","",IFERROR(IF(H617&lt;=0,"Sem estoque",IF(H617/E617&lt;0.25,"Quase sem estoque",IF(H617/E617&lt;1.2,"Estoque baixo",IF(H617/E617&lt;2,"Estoque moderado","Estoque confortável")))),""))</f>
        <v/>
      </c>
      <c r="J617" s="102" t="str">
        <f>IF(CADA_PROD!C617="","",SUMIFS(MOVI_ENTR!M:M,MOVI_ENTR!D:D,D617))</f>
        <v/>
      </c>
      <c r="K617" s="103" t="str">
        <f>IF(CADA_PROD!C617="","",IFERROR($J617/SUM($J$6:$J$1006),""))</f>
        <v/>
      </c>
      <c r="L617" s="103" t="str">
        <f>IF(CADA_PROD!C617="","",IFERROR(H617/SUM($H$6:$H$1006)+P617,""))</f>
        <v/>
      </c>
      <c r="M617" s="102" t="str">
        <f>IF(CADA_PROD!$C617="","",IFERROR(SUMIFS(MOVI_ENTR!M:M,MOVI_ENTR!D:D,D617)/SUMIFS(MOVI_ENTR!I:I,MOVI_ENTR!D:D,D617),0))</f>
        <v/>
      </c>
      <c r="N617" s="104" t="str">
        <f>IF(CADA_PROD!C617="","",G617/E617)</f>
        <v/>
      </c>
      <c r="O617" s="21" t="str">
        <f t="shared" si="19"/>
        <v/>
      </c>
      <c r="P617" s="21">
        <v>6.1200000000000002E-4</v>
      </c>
    </row>
    <row r="618" spans="3:16" ht="30" customHeight="1">
      <c r="C618" s="99" t="str">
        <f>IF(CADA_PROD!C618="","",CADA_PROD!C618)</f>
        <v/>
      </c>
      <c r="D618" s="100" t="str">
        <f>IF(CADA_PROD!D618="","",CADA_PROD!D618)</f>
        <v/>
      </c>
      <c r="E618" s="101" t="str">
        <f>IF(CADA_PROD!E618="","",CADA_PROD!E618)</f>
        <v/>
      </c>
      <c r="F618" s="101" t="str">
        <f>IF(CADA_PROD!D618="","",SUMIFS(MOVI_ENTR!I:I,MOVI_ENTR!D:D,D618))</f>
        <v/>
      </c>
      <c r="G618" s="101" t="str">
        <f>IF(CADA_PROD!C618="","",SUMIFS(MOVI_SAID!H:H,MOVI_SAID!D:D,D618))</f>
        <v/>
      </c>
      <c r="H618" s="101" t="str">
        <f t="shared" si="20"/>
        <v/>
      </c>
      <c r="I618" s="100" t="str">
        <f>IF(CADA_PROD!C618="","",IFERROR(IF(H618&lt;=0,"Sem estoque",IF(H618/E618&lt;0.25,"Quase sem estoque",IF(H618/E618&lt;1.2,"Estoque baixo",IF(H618/E618&lt;2,"Estoque moderado","Estoque confortável")))),""))</f>
        <v/>
      </c>
      <c r="J618" s="102" t="str">
        <f>IF(CADA_PROD!C618="","",SUMIFS(MOVI_ENTR!M:M,MOVI_ENTR!D:D,D618))</f>
        <v/>
      </c>
      <c r="K618" s="103" t="str">
        <f>IF(CADA_PROD!C618="","",IFERROR($J618/SUM($J$6:$J$1006),""))</f>
        <v/>
      </c>
      <c r="L618" s="103" t="str">
        <f>IF(CADA_PROD!C618="","",IFERROR(H618/SUM($H$6:$H$1006)+P618,""))</f>
        <v/>
      </c>
      <c r="M618" s="102" t="str">
        <f>IF(CADA_PROD!$C618="","",IFERROR(SUMIFS(MOVI_ENTR!M:M,MOVI_ENTR!D:D,D618)/SUMIFS(MOVI_ENTR!I:I,MOVI_ENTR!D:D,D618),0))</f>
        <v/>
      </c>
      <c r="N618" s="104" t="str">
        <f>IF(CADA_PROD!C618="","",G618/E618)</f>
        <v/>
      </c>
      <c r="O618" s="21" t="str">
        <f t="shared" si="19"/>
        <v/>
      </c>
      <c r="P618" s="21">
        <v>6.1300000000000005E-4</v>
      </c>
    </row>
    <row r="619" spans="3:16" ht="30" customHeight="1">
      <c r="C619" s="99" t="str">
        <f>IF(CADA_PROD!C619="","",CADA_PROD!C619)</f>
        <v/>
      </c>
      <c r="D619" s="100" t="str">
        <f>IF(CADA_PROD!D619="","",CADA_PROD!D619)</f>
        <v/>
      </c>
      <c r="E619" s="101" t="str">
        <f>IF(CADA_PROD!E619="","",CADA_PROD!E619)</f>
        <v/>
      </c>
      <c r="F619" s="101" t="str">
        <f>IF(CADA_PROD!D619="","",SUMIFS(MOVI_ENTR!I:I,MOVI_ENTR!D:D,D619))</f>
        <v/>
      </c>
      <c r="G619" s="101" t="str">
        <f>IF(CADA_PROD!C619="","",SUMIFS(MOVI_SAID!H:H,MOVI_SAID!D:D,D619))</f>
        <v/>
      </c>
      <c r="H619" s="101" t="str">
        <f t="shared" si="20"/>
        <v/>
      </c>
      <c r="I619" s="100" t="str">
        <f>IF(CADA_PROD!C619="","",IFERROR(IF(H619&lt;=0,"Sem estoque",IF(H619/E619&lt;0.25,"Quase sem estoque",IF(H619/E619&lt;1.2,"Estoque baixo",IF(H619/E619&lt;2,"Estoque moderado","Estoque confortável")))),""))</f>
        <v/>
      </c>
      <c r="J619" s="102" t="str">
        <f>IF(CADA_PROD!C619="","",SUMIFS(MOVI_ENTR!M:M,MOVI_ENTR!D:D,D619))</f>
        <v/>
      </c>
      <c r="K619" s="103" t="str">
        <f>IF(CADA_PROD!C619="","",IFERROR($J619/SUM($J$6:$J$1006),""))</f>
        <v/>
      </c>
      <c r="L619" s="103" t="str">
        <f>IF(CADA_PROD!C619="","",IFERROR(H619/SUM($H$6:$H$1006)+P619,""))</f>
        <v/>
      </c>
      <c r="M619" s="102" t="str">
        <f>IF(CADA_PROD!$C619="","",IFERROR(SUMIFS(MOVI_ENTR!M:M,MOVI_ENTR!D:D,D619)/SUMIFS(MOVI_ENTR!I:I,MOVI_ENTR!D:D,D619),0))</f>
        <v/>
      </c>
      <c r="N619" s="104" t="str">
        <f>IF(CADA_PROD!C619="","",G619/E619)</f>
        <v/>
      </c>
      <c r="O619" s="21" t="str">
        <f t="shared" si="19"/>
        <v/>
      </c>
      <c r="P619" s="21">
        <v>6.1399999999999996E-4</v>
      </c>
    </row>
    <row r="620" spans="3:16" ht="30" customHeight="1">
      <c r="C620" s="99" t="str">
        <f>IF(CADA_PROD!C620="","",CADA_PROD!C620)</f>
        <v/>
      </c>
      <c r="D620" s="100" t="str">
        <f>IF(CADA_PROD!D620="","",CADA_PROD!D620)</f>
        <v/>
      </c>
      <c r="E620" s="101" t="str">
        <f>IF(CADA_PROD!E620="","",CADA_PROD!E620)</f>
        <v/>
      </c>
      <c r="F620" s="101" t="str">
        <f>IF(CADA_PROD!D620="","",SUMIFS(MOVI_ENTR!I:I,MOVI_ENTR!D:D,D620))</f>
        <v/>
      </c>
      <c r="G620" s="101" t="str">
        <f>IF(CADA_PROD!C620="","",SUMIFS(MOVI_SAID!H:H,MOVI_SAID!D:D,D620))</f>
        <v/>
      </c>
      <c r="H620" s="101" t="str">
        <f t="shared" si="20"/>
        <v/>
      </c>
      <c r="I620" s="100" t="str">
        <f>IF(CADA_PROD!C620="","",IFERROR(IF(H620&lt;=0,"Sem estoque",IF(H620/E620&lt;0.25,"Quase sem estoque",IF(H620/E620&lt;1.2,"Estoque baixo",IF(H620/E620&lt;2,"Estoque moderado","Estoque confortável")))),""))</f>
        <v/>
      </c>
      <c r="J620" s="102" t="str">
        <f>IF(CADA_PROD!C620="","",SUMIFS(MOVI_ENTR!M:M,MOVI_ENTR!D:D,D620))</f>
        <v/>
      </c>
      <c r="K620" s="103" t="str">
        <f>IF(CADA_PROD!C620="","",IFERROR($J620/SUM($J$6:$J$1006),""))</f>
        <v/>
      </c>
      <c r="L620" s="103" t="str">
        <f>IF(CADA_PROD!C620="","",IFERROR(H620/SUM($H$6:$H$1006)+P620,""))</f>
        <v/>
      </c>
      <c r="M620" s="102" t="str">
        <f>IF(CADA_PROD!$C620="","",IFERROR(SUMIFS(MOVI_ENTR!M:M,MOVI_ENTR!D:D,D620)/SUMIFS(MOVI_ENTR!I:I,MOVI_ENTR!D:D,D620),0))</f>
        <v/>
      </c>
      <c r="N620" s="104" t="str">
        <f>IF(CADA_PROD!C620="","",G620/E620)</f>
        <v/>
      </c>
      <c r="O620" s="21" t="str">
        <f t="shared" si="19"/>
        <v/>
      </c>
      <c r="P620" s="21">
        <v>6.1499999999999999E-4</v>
      </c>
    </row>
    <row r="621" spans="3:16" ht="30" customHeight="1">
      <c r="C621" s="99" t="str">
        <f>IF(CADA_PROD!C621="","",CADA_PROD!C621)</f>
        <v/>
      </c>
      <c r="D621" s="100" t="str">
        <f>IF(CADA_PROD!D621="","",CADA_PROD!D621)</f>
        <v/>
      </c>
      <c r="E621" s="101" t="str">
        <f>IF(CADA_PROD!E621="","",CADA_PROD!E621)</f>
        <v/>
      </c>
      <c r="F621" s="101" t="str">
        <f>IF(CADA_PROD!D621="","",SUMIFS(MOVI_ENTR!I:I,MOVI_ENTR!D:D,D621))</f>
        <v/>
      </c>
      <c r="G621" s="101" t="str">
        <f>IF(CADA_PROD!C621="","",SUMIFS(MOVI_SAID!H:H,MOVI_SAID!D:D,D621))</f>
        <v/>
      </c>
      <c r="H621" s="101" t="str">
        <f t="shared" si="20"/>
        <v/>
      </c>
      <c r="I621" s="100" t="str">
        <f>IF(CADA_PROD!C621="","",IFERROR(IF(H621&lt;=0,"Sem estoque",IF(H621/E621&lt;0.25,"Quase sem estoque",IF(H621/E621&lt;1.2,"Estoque baixo",IF(H621/E621&lt;2,"Estoque moderado","Estoque confortável")))),""))</f>
        <v/>
      </c>
      <c r="J621" s="102" t="str">
        <f>IF(CADA_PROD!C621="","",SUMIFS(MOVI_ENTR!M:M,MOVI_ENTR!D:D,D621))</f>
        <v/>
      </c>
      <c r="K621" s="103" t="str">
        <f>IF(CADA_PROD!C621="","",IFERROR($J621/SUM($J$6:$J$1006),""))</f>
        <v/>
      </c>
      <c r="L621" s="103" t="str">
        <f>IF(CADA_PROD!C621="","",IFERROR(H621/SUM($H$6:$H$1006)+P621,""))</f>
        <v/>
      </c>
      <c r="M621" s="102" t="str">
        <f>IF(CADA_PROD!$C621="","",IFERROR(SUMIFS(MOVI_ENTR!M:M,MOVI_ENTR!D:D,D621)/SUMIFS(MOVI_ENTR!I:I,MOVI_ENTR!D:D,D621),0))</f>
        <v/>
      </c>
      <c r="N621" s="104" t="str">
        <f>IF(CADA_PROD!C621="","",G621/E621)</f>
        <v/>
      </c>
      <c r="O621" s="21" t="str">
        <f t="shared" si="19"/>
        <v/>
      </c>
      <c r="P621" s="21">
        <v>6.1600000000000001E-4</v>
      </c>
    </row>
    <row r="622" spans="3:16" ht="30" customHeight="1">
      <c r="C622" s="99" t="str">
        <f>IF(CADA_PROD!C622="","",CADA_PROD!C622)</f>
        <v/>
      </c>
      <c r="D622" s="100" t="str">
        <f>IF(CADA_PROD!D622="","",CADA_PROD!D622)</f>
        <v/>
      </c>
      <c r="E622" s="101" t="str">
        <f>IF(CADA_PROD!E622="","",CADA_PROD!E622)</f>
        <v/>
      </c>
      <c r="F622" s="101" t="str">
        <f>IF(CADA_PROD!D622="","",SUMIFS(MOVI_ENTR!I:I,MOVI_ENTR!D:D,D622))</f>
        <v/>
      </c>
      <c r="G622" s="101" t="str">
        <f>IF(CADA_PROD!C622="","",SUMIFS(MOVI_SAID!H:H,MOVI_SAID!D:D,D622))</f>
        <v/>
      </c>
      <c r="H622" s="101" t="str">
        <f t="shared" si="20"/>
        <v/>
      </c>
      <c r="I622" s="100" t="str">
        <f>IF(CADA_PROD!C622="","",IFERROR(IF(H622&lt;=0,"Sem estoque",IF(H622/E622&lt;0.25,"Quase sem estoque",IF(H622/E622&lt;1.2,"Estoque baixo",IF(H622/E622&lt;2,"Estoque moderado","Estoque confortável")))),""))</f>
        <v/>
      </c>
      <c r="J622" s="102" t="str">
        <f>IF(CADA_PROD!C622="","",SUMIFS(MOVI_ENTR!M:M,MOVI_ENTR!D:D,D622))</f>
        <v/>
      </c>
      <c r="K622" s="103" t="str">
        <f>IF(CADA_PROD!C622="","",IFERROR($J622/SUM($J$6:$J$1006),""))</f>
        <v/>
      </c>
      <c r="L622" s="103" t="str">
        <f>IF(CADA_PROD!C622="","",IFERROR(H622/SUM($H$6:$H$1006)+P622,""))</f>
        <v/>
      </c>
      <c r="M622" s="102" t="str">
        <f>IF(CADA_PROD!$C622="","",IFERROR(SUMIFS(MOVI_ENTR!M:M,MOVI_ENTR!D:D,D622)/SUMIFS(MOVI_ENTR!I:I,MOVI_ENTR!D:D,D622),0))</f>
        <v/>
      </c>
      <c r="N622" s="104" t="str">
        <f>IF(CADA_PROD!C622="","",G622/E622)</f>
        <v/>
      </c>
      <c r="O622" s="21" t="str">
        <f t="shared" si="19"/>
        <v/>
      </c>
      <c r="P622" s="21">
        <v>6.1700000000000004E-4</v>
      </c>
    </row>
    <row r="623" spans="3:16" ht="30" customHeight="1">
      <c r="C623" s="99" t="str">
        <f>IF(CADA_PROD!C623="","",CADA_PROD!C623)</f>
        <v/>
      </c>
      <c r="D623" s="100" t="str">
        <f>IF(CADA_PROD!D623="","",CADA_PROD!D623)</f>
        <v/>
      </c>
      <c r="E623" s="101" t="str">
        <f>IF(CADA_PROD!E623="","",CADA_PROD!E623)</f>
        <v/>
      </c>
      <c r="F623" s="101" t="str">
        <f>IF(CADA_PROD!D623="","",SUMIFS(MOVI_ENTR!I:I,MOVI_ENTR!D:D,D623))</f>
        <v/>
      </c>
      <c r="G623" s="101" t="str">
        <f>IF(CADA_PROD!C623="","",SUMIFS(MOVI_SAID!H:H,MOVI_SAID!D:D,D623))</f>
        <v/>
      </c>
      <c r="H623" s="101" t="str">
        <f t="shared" si="20"/>
        <v/>
      </c>
      <c r="I623" s="100" t="str">
        <f>IF(CADA_PROD!C623="","",IFERROR(IF(H623&lt;=0,"Sem estoque",IF(H623/E623&lt;0.25,"Quase sem estoque",IF(H623/E623&lt;1.2,"Estoque baixo",IF(H623/E623&lt;2,"Estoque moderado","Estoque confortável")))),""))</f>
        <v/>
      </c>
      <c r="J623" s="102" t="str">
        <f>IF(CADA_PROD!C623="","",SUMIFS(MOVI_ENTR!M:M,MOVI_ENTR!D:D,D623))</f>
        <v/>
      </c>
      <c r="K623" s="103" t="str">
        <f>IF(CADA_PROD!C623="","",IFERROR($J623/SUM($J$6:$J$1006),""))</f>
        <v/>
      </c>
      <c r="L623" s="103" t="str">
        <f>IF(CADA_PROD!C623="","",IFERROR(H623/SUM($H$6:$H$1006)+P623,""))</f>
        <v/>
      </c>
      <c r="M623" s="102" t="str">
        <f>IF(CADA_PROD!$C623="","",IFERROR(SUMIFS(MOVI_ENTR!M:M,MOVI_ENTR!D:D,D623)/SUMIFS(MOVI_ENTR!I:I,MOVI_ENTR!D:D,D623),0))</f>
        <v/>
      </c>
      <c r="N623" s="104" t="str">
        <f>IF(CADA_PROD!C623="","",G623/E623)</f>
        <v/>
      </c>
      <c r="O623" s="21" t="str">
        <f t="shared" si="19"/>
        <v/>
      </c>
      <c r="P623" s="21">
        <v>6.1799999999999995E-4</v>
      </c>
    </row>
    <row r="624" spans="3:16" ht="30" customHeight="1">
      <c r="C624" s="99" t="str">
        <f>IF(CADA_PROD!C624="","",CADA_PROD!C624)</f>
        <v/>
      </c>
      <c r="D624" s="100" t="str">
        <f>IF(CADA_PROD!D624="","",CADA_PROD!D624)</f>
        <v/>
      </c>
      <c r="E624" s="101" t="str">
        <f>IF(CADA_PROD!E624="","",CADA_PROD!E624)</f>
        <v/>
      </c>
      <c r="F624" s="101" t="str">
        <f>IF(CADA_PROD!D624="","",SUMIFS(MOVI_ENTR!I:I,MOVI_ENTR!D:D,D624))</f>
        <v/>
      </c>
      <c r="G624" s="101" t="str">
        <f>IF(CADA_PROD!C624="","",SUMIFS(MOVI_SAID!H:H,MOVI_SAID!D:D,D624))</f>
        <v/>
      </c>
      <c r="H624" s="101" t="str">
        <f t="shared" si="20"/>
        <v/>
      </c>
      <c r="I624" s="100" t="str">
        <f>IF(CADA_PROD!C624="","",IFERROR(IF(H624&lt;=0,"Sem estoque",IF(H624/E624&lt;0.25,"Quase sem estoque",IF(H624/E624&lt;1.2,"Estoque baixo",IF(H624/E624&lt;2,"Estoque moderado","Estoque confortável")))),""))</f>
        <v/>
      </c>
      <c r="J624" s="102" t="str">
        <f>IF(CADA_PROD!C624="","",SUMIFS(MOVI_ENTR!M:M,MOVI_ENTR!D:D,D624))</f>
        <v/>
      </c>
      <c r="K624" s="103" t="str">
        <f>IF(CADA_PROD!C624="","",IFERROR($J624/SUM($J$6:$J$1006),""))</f>
        <v/>
      </c>
      <c r="L624" s="103" t="str">
        <f>IF(CADA_PROD!C624="","",IFERROR(H624/SUM($H$6:$H$1006)+P624,""))</f>
        <v/>
      </c>
      <c r="M624" s="102" t="str">
        <f>IF(CADA_PROD!$C624="","",IFERROR(SUMIFS(MOVI_ENTR!M:M,MOVI_ENTR!D:D,D624)/SUMIFS(MOVI_ENTR!I:I,MOVI_ENTR!D:D,D624),0))</f>
        <v/>
      </c>
      <c r="N624" s="104" t="str">
        <f>IF(CADA_PROD!C624="","",G624/E624)</f>
        <v/>
      </c>
      <c r="O624" s="21" t="str">
        <f t="shared" si="19"/>
        <v/>
      </c>
      <c r="P624" s="21">
        <v>6.1899999999999998E-4</v>
      </c>
    </row>
    <row r="625" spans="3:16" ht="30" customHeight="1">
      <c r="C625" s="99" t="str">
        <f>IF(CADA_PROD!C625="","",CADA_PROD!C625)</f>
        <v/>
      </c>
      <c r="D625" s="100" t="str">
        <f>IF(CADA_PROD!D625="","",CADA_PROD!D625)</f>
        <v/>
      </c>
      <c r="E625" s="101" t="str">
        <f>IF(CADA_PROD!E625="","",CADA_PROD!E625)</f>
        <v/>
      </c>
      <c r="F625" s="101" t="str">
        <f>IF(CADA_PROD!D625="","",SUMIFS(MOVI_ENTR!I:I,MOVI_ENTR!D:D,D625))</f>
        <v/>
      </c>
      <c r="G625" s="101" t="str">
        <f>IF(CADA_PROD!C625="","",SUMIFS(MOVI_SAID!H:H,MOVI_SAID!D:D,D625))</f>
        <v/>
      </c>
      <c r="H625" s="101" t="str">
        <f t="shared" si="20"/>
        <v/>
      </c>
      <c r="I625" s="100" t="str">
        <f>IF(CADA_PROD!C625="","",IFERROR(IF(H625&lt;=0,"Sem estoque",IF(H625/E625&lt;0.25,"Quase sem estoque",IF(H625/E625&lt;1.2,"Estoque baixo",IF(H625/E625&lt;2,"Estoque moderado","Estoque confortável")))),""))</f>
        <v/>
      </c>
      <c r="J625" s="102" t="str">
        <f>IF(CADA_PROD!C625="","",SUMIFS(MOVI_ENTR!M:M,MOVI_ENTR!D:D,D625))</f>
        <v/>
      </c>
      <c r="K625" s="103" t="str">
        <f>IF(CADA_PROD!C625="","",IFERROR($J625/SUM($J$6:$J$1006),""))</f>
        <v/>
      </c>
      <c r="L625" s="103" t="str">
        <f>IF(CADA_PROD!C625="","",IFERROR(H625/SUM($H$6:$H$1006)+P625,""))</f>
        <v/>
      </c>
      <c r="M625" s="102" t="str">
        <f>IF(CADA_PROD!$C625="","",IFERROR(SUMIFS(MOVI_ENTR!M:M,MOVI_ENTR!D:D,D625)/SUMIFS(MOVI_ENTR!I:I,MOVI_ENTR!D:D,D625),0))</f>
        <v/>
      </c>
      <c r="N625" s="104" t="str">
        <f>IF(CADA_PROD!C625="","",G625/E625)</f>
        <v/>
      </c>
      <c r="O625" s="21" t="str">
        <f t="shared" si="19"/>
        <v/>
      </c>
      <c r="P625" s="21">
        <v>6.2E-4</v>
      </c>
    </row>
    <row r="626" spans="3:16" ht="30" customHeight="1">
      <c r="C626" s="99" t="str">
        <f>IF(CADA_PROD!C626="","",CADA_PROD!C626)</f>
        <v/>
      </c>
      <c r="D626" s="100" t="str">
        <f>IF(CADA_PROD!D626="","",CADA_PROD!D626)</f>
        <v/>
      </c>
      <c r="E626" s="101" t="str">
        <f>IF(CADA_PROD!E626="","",CADA_PROD!E626)</f>
        <v/>
      </c>
      <c r="F626" s="101" t="str">
        <f>IF(CADA_PROD!D626="","",SUMIFS(MOVI_ENTR!I:I,MOVI_ENTR!D:D,D626))</f>
        <v/>
      </c>
      <c r="G626" s="101" t="str">
        <f>IF(CADA_PROD!C626="","",SUMIFS(MOVI_SAID!H:H,MOVI_SAID!D:D,D626))</f>
        <v/>
      </c>
      <c r="H626" s="101" t="str">
        <f t="shared" si="20"/>
        <v/>
      </c>
      <c r="I626" s="100" t="str">
        <f>IF(CADA_PROD!C626="","",IFERROR(IF(H626&lt;=0,"Sem estoque",IF(H626/E626&lt;0.25,"Quase sem estoque",IF(H626/E626&lt;1.2,"Estoque baixo",IF(H626/E626&lt;2,"Estoque moderado","Estoque confortável")))),""))</f>
        <v/>
      </c>
      <c r="J626" s="102" t="str">
        <f>IF(CADA_PROD!C626="","",SUMIFS(MOVI_ENTR!M:M,MOVI_ENTR!D:D,D626))</f>
        <v/>
      </c>
      <c r="K626" s="103" t="str">
        <f>IF(CADA_PROD!C626="","",IFERROR($J626/SUM($J$6:$J$1006),""))</f>
        <v/>
      </c>
      <c r="L626" s="103" t="str">
        <f>IF(CADA_PROD!C626="","",IFERROR(H626/SUM($H$6:$H$1006)+P626,""))</f>
        <v/>
      </c>
      <c r="M626" s="102" t="str">
        <f>IF(CADA_PROD!$C626="","",IFERROR(SUMIFS(MOVI_ENTR!M:M,MOVI_ENTR!D:D,D626)/SUMIFS(MOVI_ENTR!I:I,MOVI_ENTR!D:D,D626),0))</f>
        <v/>
      </c>
      <c r="N626" s="104" t="str">
        <f>IF(CADA_PROD!C626="","",G626/E626)</f>
        <v/>
      </c>
      <c r="O626" s="21" t="str">
        <f t="shared" si="19"/>
        <v/>
      </c>
      <c r="P626" s="21">
        <v>6.2100000000000002E-4</v>
      </c>
    </row>
    <row r="627" spans="3:16" ht="30" customHeight="1">
      <c r="C627" s="99" t="str">
        <f>IF(CADA_PROD!C627="","",CADA_PROD!C627)</f>
        <v/>
      </c>
      <c r="D627" s="100" t="str">
        <f>IF(CADA_PROD!D627="","",CADA_PROD!D627)</f>
        <v/>
      </c>
      <c r="E627" s="101" t="str">
        <f>IF(CADA_PROD!E627="","",CADA_PROD!E627)</f>
        <v/>
      </c>
      <c r="F627" s="101" t="str">
        <f>IF(CADA_PROD!D627="","",SUMIFS(MOVI_ENTR!I:I,MOVI_ENTR!D:D,D627))</f>
        <v/>
      </c>
      <c r="G627" s="101" t="str">
        <f>IF(CADA_PROD!C627="","",SUMIFS(MOVI_SAID!H:H,MOVI_SAID!D:D,D627))</f>
        <v/>
      </c>
      <c r="H627" s="101" t="str">
        <f t="shared" si="20"/>
        <v/>
      </c>
      <c r="I627" s="100" t="str">
        <f>IF(CADA_PROD!C627="","",IFERROR(IF(H627&lt;=0,"Sem estoque",IF(H627/E627&lt;0.25,"Quase sem estoque",IF(H627/E627&lt;1.2,"Estoque baixo",IF(H627/E627&lt;2,"Estoque moderado","Estoque confortável")))),""))</f>
        <v/>
      </c>
      <c r="J627" s="102" t="str">
        <f>IF(CADA_PROD!C627="","",SUMIFS(MOVI_ENTR!M:M,MOVI_ENTR!D:D,D627))</f>
        <v/>
      </c>
      <c r="K627" s="103" t="str">
        <f>IF(CADA_PROD!C627="","",IFERROR($J627/SUM($J$6:$J$1006),""))</f>
        <v/>
      </c>
      <c r="L627" s="103" t="str">
        <f>IF(CADA_PROD!C627="","",IFERROR(H627/SUM($H$6:$H$1006)+P627,""))</f>
        <v/>
      </c>
      <c r="M627" s="102" t="str">
        <f>IF(CADA_PROD!$C627="","",IFERROR(SUMIFS(MOVI_ENTR!M:M,MOVI_ENTR!D:D,D627)/SUMIFS(MOVI_ENTR!I:I,MOVI_ENTR!D:D,D627),0))</f>
        <v/>
      </c>
      <c r="N627" s="104" t="str">
        <f>IF(CADA_PROD!C627="","",G627/E627)</f>
        <v/>
      </c>
      <c r="O627" s="21" t="str">
        <f t="shared" si="19"/>
        <v/>
      </c>
      <c r="P627" s="21">
        <v>6.2200000000000005E-4</v>
      </c>
    </row>
    <row r="628" spans="3:16" ht="30" customHeight="1">
      <c r="C628" s="99" t="str">
        <f>IF(CADA_PROD!C628="","",CADA_PROD!C628)</f>
        <v/>
      </c>
      <c r="D628" s="100" t="str">
        <f>IF(CADA_PROD!D628="","",CADA_PROD!D628)</f>
        <v/>
      </c>
      <c r="E628" s="101" t="str">
        <f>IF(CADA_PROD!E628="","",CADA_PROD!E628)</f>
        <v/>
      </c>
      <c r="F628" s="101" t="str">
        <f>IF(CADA_PROD!D628="","",SUMIFS(MOVI_ENTR!I:I,MOVI_ENTR!D:D,D628))</f>
        <v/>
      </c>
      <c r="G628" s="101" t="str">
        <f>IF(CADA_PROD!C628="","",SUMIFS(MOVI_SAID!H:H,MOVI_SAID!D:D,D628))</f>
        <v/>
      </c>
      <c r="H628" s="101" t="str">
        <f t="shared" si="20"/>
        <v/>
      </c>
      <c r="I628" s="100" t="str">
        <f>IF(CADA_PROD!C628="","",IFERROR(IF(H628&lt;=0,"Sem estoque",IF(H628/E628&lt;0.25,"Quase sem estoque",IF(H628/E628&lt;1.2,"Estoque baixo",IF(H628/E628&lt;2,"Estoque moderado","Estoque confortável")))),""))</f>
        <v/>
      </c>
      <c r="J628" s="102" t="str">
        <f>IF(CADA_PROD!C628="","",SUMIFS(MOVI_ENTR!M:M,MOVI_ENTR!D:D,D628))</f>
        <v/>
      </c>
      <c r="K628" s="103" t="str">
        <f>IF(CADA_PROD!C628="","",IFERROR($J628/SUM($J$6:$J$1006),""))</f>
        <v/>
      </c>
      <c r="L628" s="103" t="str">
        <f>IF(CADA_PROD!C628="","",IFERROR(H628/SUM($H$6:$H$1006)+P628,""))</f>
        <v/>
      </c>
      <c r="M628" s="102" t="str">
        <f>IF(CADA_PROD!$C628="","",IFERROR(SUMIFS(MOVI_ENTR!M:M,MOVI_ENTR!D:D,D628)/SUMIFS(MOVI_ENTR!I:I,MOVI_ENTR!D:D,D628),0))</f>
        <v/>
      </c>
      <c r="N628" s="104" t="str">
        <f>IF(CADA_PROD!C628="","",G628/E628)</f>
        <v/>
      </c>
      <c r="O628" s="21" t="str">
        <f t="shared" si="19"/>
        <v/>
      </c>
      <c r="P628" s="21">
        <v>6.2299999999999996E-4</v>
      </c>
    </row>
    <row r="629" spans="3:16" ht="30" customHeight="1">
      <c r="C629" s="99" t="str">
        <f>IF(CADA_PROD!C629="","",CADA_PROD!C629)</f>
        <v/>
      </c>
      <c r="D629" s="100" t="str">
        <f>IF(CADA_PROD!D629="","",CADA_PROD!D629)</f>
        <v/>
      </c>
      <c r="E629" s="101" t="str">
        <f>IF(CADA_PROD!E629="","",CADA_PROD!E629)</f>
        <v/>
      </c>
      <c r="F629" s="101" t="str">
        <f>IF(CADA_PROD!D629="","",SUMIFS(MOVI_ENTR!I:I,MOVI_ENTR!D:D,D629))</f>
        <v/>
      </c>
      <c r="G629" s="101" t="str">
        <f>IF(CADA_PROD!C629="","",SUMIFS(MOVI_SAID!H:H,MOVI_SAID!D:D,D629))</f>
        <v/>
      </c>
      <c r="H629" s="101" t="str">
        <f t="shared" si="20"/>
        <v/>
      </c>
      <c r="I629" s="100" t="str">
        <f>IF(CADA_PROD!C629="","",IFERROR(IF(H629&lt;=0,"Sem estoque",IF(H629/E629&lt;0.25,"Quase sem estoque",IF(H629/E629&lt;1.2,"Estoque baixo",IF(H629/E629&lt;2,"Estoque moderado","Estoque confortável")))),""))</f>
        <v/>
      </c>
      <c r="J629" s="102" t="str">
        <f>IF(CADA_PROD!C629="","",SUMIFS(MOVI_ENTR!M:M,MOVI_ENTR!D:D,D629))</f>
        <v/>
      </c>
      <c r="K629" s="103" t="str">
        <f>IF(CADA_PROD!C629="","",IFERROR($J629/SUM($J$6:$J$1006),""))</f>
        <v/>
      </c>
      <c r="L629" s="103" t="str">
        <f>IF(CADA_PROD!C629="","",IFERROR(H629/SUM($H$6:$H$1006)+P629,""))</f>
        <v/>
      </c>
      <c r="M629" s="102" t="str">
        <f>IF(CADA_PROD!$C629="","",IFERROR(SUMIFS(MOVI_ENTR!M:M,MOVI_ENTR!D:D,D629)/SUMIFS(MOVI_ENTR!I:I,MOVI_ENTR!D:D,D629),0))</f>
        <v/>
      </c>
      <c r="N629" s="104" t="str">
        <f>IF(CADA_PROD!C629="","",G629/E629)</f>
        <v/>
      </c>
      <c r="O629" s="21" t="str">
        <f t="shared" si="19"/>
        <v/>
      </c>
      <c r="P629" s="21">
        <v>6.2399999999999999E-4</v>
      </c>
    </row>
    <row r="630" spans="3:16" ht="30" customHeight="1">
      <c r="C630" s="99" t="str">
        <f>IF(CADA_PROD!C630="","",CADA_PROD!C630)</f>
        <v/>
      </c>
      <c r="D630" s="100" t="str">
        <f>IF(CADA_PROD!D630="","",CADA_PROD!D630)</f>
        <v/>
      </c>
      <c r="E630" s="101" t="str">
        <f>IF(CADA_PROD!E630="","",CADA_PROD!E630)</f>
        <v/>
      </c>
      <c r="F630" s="101" t="str">
        <f>IF(CADA_PROD!D630="","",SUMIFS(MOVI_ENTR!I:I,MOVI_ENTR!D:D,D630))</f>
        <v/>
      </c>
      <c r="G630" s="101" t="str">
        <f>IF(CADA_PROD!C630="","",SUMIFS(MOVI_SAID!H:H,MOVI_SAID!D:D,D630))</f>
        <v/>
      </c>
      <c r="H630" s="101" t="str">
        <f t="shared" si="20"/>
        <v/>
      </c>
      <c r="I630" s="100" t="str">
        <f>IF(CADA_PROD!C630="","",IFERROR(IF(H630&lt;=0,"Sem estoque",IF(H630/E630&lt;0.25,"Quase sem estoque",IF(H630/E630&lt;1.2,"Estoque baixo",IF(H630/E630&lt;2,"Estoque moderado","Estoque confortável")))),""))</f>
        <v/>
      </c>
      <c r="J630" s="102" t="str">
        <f>IF(CADA_PROD!C630="","",SUMIFS(MOVI_ENTR!M:M,MOVI_ENTR!D:D,D630))</f>
        <v/>
      </c>
      <c r="K630" s="103" t="str">
        <f>IF(CADA_PROD!C630="","",IFERROR($J630/SUM($J$6:$J$1006),""))</f>
        <v/>
      </c>
      <c r="L630" s="103" t="str">
        <f>IF(CADA_PROD!C630="","",IFERROR(H630/SUM($H$6:$H$1006)+P630,""))</f>
        <v/>
      </c>
      <c r="M630" s="102" t="str">
        <f>IF(CADA_PROD!$C630="","",IFERROR(SUMIFS(MOVI_ENTR!M:M,MOVI_ENTR!D:D,D630)/SUMIFS(MOVI_ENTR!I:I,MOVI_ENTR!D:D,D630),0))</f>
        <v/>
      </c>
      <c r="N630" s="104" t="str">
        <f>IF(CADA_PROD!C630="","",G630/E630)</f>
        <v/>
      </c>
      <c r="O630" s="21" t="str">
        <f t="shared" si="19"/>
        <v/>
      </c>
      <c r="P630" s="21">
        <v>6.2500000000000001E-4</v>
      </c>
    </row>
    <row r="631" spans="3:16" ht="30" customHeight="1">
      <c r="C631" s="99" t="str">
        <f>IF(CADA_PROD!C631="","",CADA_PROD!C631)</f>
        <v/>
      </c>
      <c r="D631" s="100" t="str">
        <f>IF(CADA_PROD!D631="","",CADA_PROD!D631)</f>
        <v/>
      </c>
      <c r="E631" s="101" t="str">
        <f>IF(CADA_PROD!E631="","",CADA_PROD!E631)</f>
        <v/>
      </c>
      <c r="F631" s="101" t="str">
        <f>IF(CADA_PROD!D631="","",SUMIFS(MOVI_ENTR!I:I,MOVI_ENTR!D:D,D631))</f>
        <v/>
      </c>
      <c r="G631" s="101" t="str">
        <f>IF(CADA_PROD!C631="","",SUMIFS(MOVI_SAID!H:H,MOVI_SAID!D:D,D631))</f>
        <v/>
      </c>
      <c r="H631" s="101" t="str">
        <f t="shared" si="20"/>
        <v/>
      </c>
      <c r="I631" s="100" t="str">
        <f>IF(CADA_PROD!C631="","",IFERROR(IF(H631&lt;=0,"Sem estoque",IF(H631/E631&lt;0.25,"Quase sem estoque",IF(H631/E631&lt;1.2,"Estoque baixo",IF(H631/E631&lt;2,"Estoque moderado","Estoque confortável")))),""))</f>
        <v/>
      </c>
      <c r="J631" s="102" t="str">
        <f>IF(CADA_PROD!C631="","",SUMIFS(MOVI_ENTR!M:M,MOVI_ENTR!D:D,D631))</f>
        <v/>
      </c>
      <c r="K631" s="103" t="str">
        <f>IF(CADA_PROD!C631="","",IFERROR($J631/SUM($J$6:$J$1006),""))</f>
        <v/>
      </c>
      <c r="L631" s="103" t="str">
        <f>IF(CADA_PROD!C631="","",IFERROR(H631/SUM($H$6:$H$1006)+P631,""))</f>
        <v/>
      </c>
      <c r="M631" s="102" t="str">
        <f>IF(CADA_PROD!$C631="","",IFERROR(SUMIFS(MOVI_ENTR!M:M,MOVI_ENTR!D:D,D631)/SUMIFS(MOVI_ENTR!I:I,MOVI_ENTR!D:D,D631),0))</f>
        <v/>
      </c>
      <c r="N631" s="104" t="str">
        <f>IF(CADA_PROD!C631="","",G631/E631)</f>
        <v/>
      </c>
      <c r="O631" s="21" t="str">
        <f t="shared" si="19"/>
        <v/>
      </c>
      <c r="P631" s="21">
        <v>6.2600000000000004E-4</v>
      </c>
    </row>
    <row r="632" spans="3:16" ht="30" customHeight="1">
      <c r="C632" s="99" t="str">
        <f>IF(CADA_PROD!C632="","",CADA_PROD!C632)</f>
        <v/>
      </c>
      <c r="D632" s="100" t="str">
        <f>IF(CADA_PROD!D632="","",CADA_PROD!D632)</f>
        <v/>
      </c>
      <c r="E632" s="101" t="str">
        <f>IF(CADA_PROD!E632="","",CADA_PROD!E632)</f>
        <v/>
      </c>
      <c r="F632" s="101" t="str">
        <f>IF(CADA_PROD!D632="","",SUMIFS(MOVI_ENTR!I:I,MOVI_ENTR!D:D,D632))</f>
        <v/>
      </c>
      <c r="G632" s="101" t="str">
        <f>IF(CADA_PROD!C632="","",SUMIFS(MOVI_SAID!H:H,MOVI_SAID!D:D,D632))</f>
        <v/>
      </c>
      <c r="H632" s="101" t="str">
        <f t="shared" si="20"/>
        <v/>
      </c>
      <c r="I632" s="100" t="str">
        <f>IF(CADA_PROD!C632="","",IFERROR(IF(H632&lt;=0,"Sem estoque",IF(H632/E632&lt;0.25,"Quase sem estoque",IF(H632/E632&lt;1.2,"Estoque baixo",IF(H632/E632&lt;2,"Estoque moderado","Estoque confortável")))),""))</f>
        <v/>
      </c>
      <c r="J632" s="102" t="str">
        <f>IF(CADA_PROD!C632="","",SUMIFS(MOVI_ENTR!M:M,MOVI_ENTR!D:D,D632))</f>
        <v/>
      </c>
      <c r="K632" s="103" t="str">
        <f>IF(CADA_PROD!C632="","",IFERROR($J632/SUM($J$6:$J$1006),""))</f>
        <v/>
      </c>
      <c r="L632" s="103" t="str">
        <f>IF(CADA_PROD!C632="","",IFERROR(H632/SUM($H$6:$H$1006)+P632,""))</f>
        <v/>
      </c>
      <c r="M632" s="102" t="str">
        <f>IF(CADA_PROD!$C632="","",IFERROR(SUMIFS(MOVI_ENTR!M:M,MOVI_ENTR!D:D,D632)/SUMIFS(MOVI_ENTR!I:I,MOVI_ENTR!D:D,D632),0))</f>
        <v/>
      </c>
      <c r="N632" s="104" t="str">
        <f>IF(CADA_PROD!C632="","",G632/E632)</f>
        <v/>
      </c>
      <c r="O632" s="21" t="str">
        <f t="shared" si="19"/>
        <v/>
      </c>
      <c r="P632" s="21">
        <v>6.2699999999999995E-4</v>
      </c>
    </row>
    <row r="633" spans="3:16" ht="30" customHeight="1">
      <c r="C633" s="99" t="str">
        <f>IF(CADA_PROD!C633="","",CADA_PROD!C633)</f>
        <v/>
      </c>
      <c r="D633" s="100" t="str">
        <f>IF(CADA_PROD!D633="","",CADA_PROD!D633)</f>
        <v/>
      </c>
      <c r="E633" s="101" t="str">
        <f>IF(CADA_PROD!E633="","",CADA_PROD!E633)</f>
        <v/>
      </c>
      <c r="F633" s="101" t="str">
        <f>IF(CADA_PROD!D633="","",SUMIFS(MOVI_ENTR!I:I,MOVI_ENTR!D:D,D633))</f>
        <v/>
      </c>
      <c r="G633" s="101" t="str">
        <f>IF(CADA_PROD!C633="","",SUMIFS(MOVI_SAID!H:H,MOVI_SAID!D:D,D633))</f>
        <v/>
      </c>
      <c r="H633" s="101" t="str">
        <f t="shared" si="20"/>
        <v/>
      </c>
      <c r="I633" s="100" t="str">
        <f>IF(CADA_PROD!C633="","",IFERROR(IF(H633&lt;=0,"Sem estoque",IF(H633/E633&lt;0.25,"Quase sem estoque",IF(H633/E633&lt;1.2,"Estoque baixo",IF(H633/E633&lt;2,"Estoque moderado","Estoque confortável")))),""))</f>
        <v/>
      </c>
      <c r="J633" s="102" t="str">
        <f>IF(CADA_PROD!C633="","",SUMIFS(MOVI_ENTR!M:M,MOVI_ENTR!D:D,D633))</f>
        <v/>
      </c>
      <c r="K633" s="103" t="str">
        <f>IF(CADA_PROD!C633="","",IFERROR($J633/SUM($J$6:$J$1006),""))</f>
        <v/>
      </c>
      <c r="L633" s="103" t="str">
        <f>IF(CADA_PROD!C633="","",IFERROR(H633/SUM($H$6:$H$1006)+P633,""))</f>
        <v/>
      </c>
      <c r="M633" s="102" t="str">
        <f>IF(CADA_PROD!$C633="","",IFERROR(SUMIFS(MOVI_ENTR!M:M,MOVI_ENTR!D:D,D633)/SUMIFS(MOVI_ENTR!I:I,MOVI_ENTR!D:D,D633),0))</f>
        <v/>
      </c>
      <c r="N633" s="104" t="str">
        <f>IF(CADA_PROD!C633="","",G633/E633)</f>
        <v/>
      </c>
      <c r="O633" s="21" t="str">
        <f t="shared" si="19"/>
        <v/>
      </c>
      <c r="P633" s="21">
        <v>6.2799999999999998E-4</v>
      </c>
    </row>
    <row r="634" spans="3:16" ht="30" customHeight="1">
      <c r="C634" s="99" t="str">
        <f>IF(CADA_PROD!C634="","",CADA_PROD!C634)</f>
        <v/>
      </c>
      <c r="D634" s="100" t="str">
        <f>IF(CADA_PROD!D634="","",CADA_PROD!D634)</f>
        <v/>
      </c>
      <c r="E634" s="101" t="str">
        <f>IF(CADA_PROD!E634="","",CADA_PROD!E634)</f>
        <v/>
      </c>
      <c r="F634" s="101" t="str">
        <f>IF(CADA_PROD!D634="","",SUMIFS(MOVI_ENTR!I:I,MOVI_ENTR!D:D,D634))</f>
        <v/>
      </c>
      <c r="G634" s="101" t="str">
        <f>IF(CADA_PROD!C634="","",SUMIFS(MOVI_SAID!H:H,MOVI_SAID!D:D,D634))</f>
        <v/>
      </c>
      <c r="H634" s="101" t="str">
        <f t="shared" si="20"/>
        <v/>
      </c>
      <c r="I634" s="100" t="str">
        <f>IF(CADA_PROD!C634="","",IFERROR(IF(H634&lt;=0,"Sem estoque",IF(H634/E634&lt;0.25,"Quase sem estoque",IF(H634/E634&lt;1.2,"Estoque baixo",IF(H634/E634&lt;2,"Estoque moderado","Estoque confortável")))),""))</f>
        <v/>
      </c>
      <c r="J634" s="102" t="str">
        <f>IF(CADA_PROD!C634="","",SUMIFS(MOVI_ENTR!M:M,MOVI_ENTR!D:D,D634))</f>
        <v/>
      </c>
      <c r="K634" s="103" t="str">
        <f>IF(CADA_PROD!C634="","",IFERROR($J634/SUM($J$6:$J$1006),""))</f>
        <v/>
      </c>
      <c r="L634" s="103" t="str">
        <f>IF(CADA_PROD!C634="","",IFERROR(H634/SUM($H$6:$H$1006)+P634,""))</f>
        <v/>
      </c>
      <c r="M634" s="102" t="str">
        <f>IF(CADA_PROD!$C634="","",IFERROR(SUMIFS(MOVI_ENTR!M:M,MOVI_ENTR!D:D,D634)/SUMIFS(MOVI_ENTR!I:I,MOVI_ENTR!D:D,D634),0))</f>
        <v/>
      </c>
      <c r="N634" s="104" t="str">
        <f>IF(CADA_PROD!C634="","",G634/E634)</f>
        <v/>
      </c>
      <c r="O634" s="21" t="str">
        <f t="shared" si="19"/>
        <v/>
      </c>
      <c r="P634" s="21">
        <v>6.29E-4</v>
      </c>
    </row>
    <row r="635" spans="3:16" ht="30" customHeight="1">
      <c r="C635" s="99" t="str">
        <f>IF(CADA_PROD!C635="","",CADA_PROD!C635)</f>
        <v/>
      </c>
      <c r="D635" s="100" t="str">
        <f>IF(CADA_PROD!D635="","",CADA_PROD!D635)</f>
        <v/>
      </c>
      <c r="E635" s="101" t="str">
        <f>IF(CADA_PROD!E635="","",CADA_PROD!E635)</f>
        <v/>
      </c>
      <c r="F635" s="101" t="str">
        <f>IF(CADA_PROD!D635="","",SUMIFS(MOVI_ENTR!I:I,MOVI_ENTR!D:D,D635))</f>
        <v/>
      </c>
      <c r="G635" s="101" t="str">
        <f>IF(CADA_PROD!C635="","",SUMIFS(MOVI_SAID!H:H,MOVI_SAID!D:D,D635))</f>
        <v/>
      </c>
      <c r="H635" s="101" t="str">
        <f t="shared" si="20"/>
        <v/>
      </c>
      <c r="I635" s="100" t="str">
        <f>IF(CADA_PROD!C635="","",IFERROR(IF(H635&lt;=0,"Sem estoque",IF(H635/E635&lt;0.25,"Quase sem estoque",IF(H635/E635&lt;1.2,"Estoque baixo",IF(H635/E635&lt;2,"Estoque moderado","Estoque confortável")))),""))</f>
        <v/>
      </c>
      <c r="J635" s="102" t="str">
        <f>IF(CADA_PROD!C635="","",SUMIFS(MOVI_ENTR!M:M,MOVI_ENTR!D:D,D635))</f>
        <v/>
      </c>
      <c r="K635" s="103" t="str">
        <f>IF(CADA_PROD!C635="","",IFERROR($J635/SUM($J$6:$J$1006),""))</f>
        <v/>
      </c>
      <c r="L635" s="103" t="str">
        <f>IF(CADA_PROD!C635="","",IFERROR(H635/SUM($H$6:$H$1006)+P635,""))</f>
        <v/>
      </c>
      <c r="M635" s="102" t="str">
        <f>IF(CADA_PROD!$C635="","",IFERROR(SUMIFS(MOVI_ENTR!M:M,MOVI_ENTR!D:D,D635)/SUMIFS(MOVI_ENTR!I:I,MOVI_ENTR!D:D,D635),0))</f>
        <v/>
      </c>
      <c r="N635" s="104" t="str">
        <f>IF(CADA_PROD!C635="","",G635/E635)</f>
        <v/>
      </c>
      <c r="O635" s="21" t="str">
        <f t="shared" si="19"/>
        <v/>
      </c>
      <c r="P635" s="21">
        <v>6.3000000000000003E-4</v>
      </c>
    </row>
    <row r="636" spans="3:16" ht="30" customHeight="1">
      <c r="C636" s="99" t="str">
        <f>IF(CADA_PROD!C636="","",CADA_PROD!C636)</f>
        <v/>
      </c>
      <c r="D636" s="100" t="str">
        <f>IF(CADA_PROD!D636="","",CADA_PROD!D636)</f>
        <v/>
      </c>
      <c r="E636" s="101" t="str">
        <f>IF(CADA_PROD!E636="","",CADA_PROD!E636)</f>
        <v/>
      </c>
      <c r="F636" s="101" t="str">
        <f>IF(CADA_PROD!D636="","",SUMIFS(MOVI_ENTR!I:I,MOVI_ENTR!D:D,D636))</f>
        <v/>
      </c>
      <c r="G636" s="101" t="str">
        <f>IF(CADA_PROD!C636="","",SUMIFS(MOVI_SAID!H:H,MOVI_SAID!D:D,D636))</f>
        <v/>
      </c>
      <c r="H636" s="101" t="str">
        <f t="shared" si="20"/>
        <v/>
      </c>
      <c r="I636" s="100" t="str">
        <f>IF(CADA_PROD!C636="","",IFERROR(IF(H636&lt;=0,"Sem estoque",IF(H636/E636&lt;0.25,"Quase sem estoque",IF(H636/E636&lt;1.2,"Estoque baixo",IF(H636/E636&lt;2,"Estoque moderado","Estoque confortável")))),""))</f>
        <v/>
      </c>
      <c r="J636" s="102" t="str">
        <f>IF(CADA_PROD!C636="","",SUMIFS(MOVI_ENTR!M:M,MOVI_ENTR!D:D,D636))</f>
        <v/>
      </c>
      <c r="K636" s="103" t="str">
        <f>IF(CADA_PROD!C636="","",IFERROR($J636/SUM($J$6:$J$1006),""))</f>
        <v/>
      </c>
      <c r="L636" s="103" t="str">
        <f>IF(CADA_PROD!C636="","",IFERROR(H636/SUM($H$6:$H$1006)+P636,""))</f>
        <v/>
      </c>
      <c r="M636" s="102" t="str">
        <f>IF(CADA_PROD!$C636="","",IFERROR(SUMIFS(MOVI_ENTR!M:M,MOVI_ENTR!D:D,D636)/SUMIFS(MOVI_ENTR!I:I,MOVI_ENTR!D:D,D636),0))</f>
        <v/>
      </c>
      <c r="N636" s="104" t="str">
        <f>IF(CADA_PROD!C636="","",G636/E636)</f>
        <v/>
      </c>
      <c r="O636" s="21" t="str">
        <f t="shared" si="19"/>
        <v/>
      </c>
      <c r="P636" s="21">
        <v>6.3100000000000005E-4</v>
      </c>
    </row>
    <row r="637" spans="3:16" ht="30" customHeight="1">
      <c r="C637" s="99" t="str">
        <f>IF(CADA_PROD!C637="","",CADA_PROD!C637)</f>
        <v/>
      </c>
      <c r="D637" s="100" t="str">
        <f>IF(CADA_PROD!D637="","",CADA_PROD!D637)</f>
        <v/>
      </c>
      <c r="E637" s="101" t="str">
        <f>IF(CADA_PROD!E637="","",CADA_PROD!E637)</f>
        <v/>
      </c>
      <c r="F637" s="101" t="str">
        <f>IF(CADA_PROD!D637="","",SUMIFS(MOVI_ENTR!I:I,MOVI_ENTR!D:D,D637))</f>
        <v/>
      </c>
      <c r="G637" s="101" t="str">
        <f>IF(CADA_PROD!C637="","",SUMIFS(MOVI_SAID!H:H,MOVI_SAID!D:D,D637))</f>
        <v/>
      </c>
      <c r="H637" s="101" t="str">
        <f t="shared" si="20"/>
        <v/>
      </c>
      <c r="I637" s="100" t="str">
        <f>IF(CADA_PROD!C637="","",IFERROR(IF(H637&lt;=0,"Sem estoque",IF(H637/E637&lt;0.25,"Quase sem estoque",IF(H637/E637&lt;1.2,"Estoque baixo",IF(H637/E637&lt;2,"Estoque moderado","Estoque confortável")))),""))</f>
        <v/>
      </c>
      <c r="J637" s="102" t="str">
        <f>IF(CADA_PROD!C637="","",SUMIFS(MOVI_ENTR!M:M,MOVI_ENTR!D:D,D637))</f>
        <v/>
      </c>
      <c r="K637" s="103" t="str">
        <f>IF(CADA_PROD!C637="","",IFERROR($J637/SUM($J$6:$J$1006),""))</f>
        <v/>
      </c>
      <c r="L637" s="103" t="str">
        <f>IF(CADA_PROD!C637="","",IFERROR(H637/SUM($H$6:$H$1006)+P637,""))</f>
        <v/>
      </c>
      <c r="M637" s="102" t="str">
        <f>IF(CADA_PROD!$C637="","",IFERROR(SUMIFS(MOVI_ENTR!M:M,MOVI_ENTR!D:D,D637)/SUMIFS(MOVI_ENTR!I:I,MOVI_ENTR!D:D,D637),0))</f>
        <v/>
      </c>
      <c r="N637" s="104" t="str">
        <f>IF(CADA_PROD!C637="","",G637/E637)</f>
        <v/>
      </c>
      <c r="O637" s="21" t="str">
        <f t="shared" si="19"/>
        <v/>
      </c>
      <c r="P637" s="21">
        <v>6.3199999999999997E-4</v>
      </c>
    </row>
    <row r="638" spans="3:16" ht="30" customHeight="1">
      <c r="C638" s="99" t="str">
        <f>IF(CADA_PROD!C638="","",CADA_PROD!C638)</f>
        <v/>
      </c>
      <c r="D638" s="100" t="str">
        <f>IF(CADA_PROD!D638="","",CADA_PROD!D638)</f>
        <v/>
      </c>
      <c r="E638" s="101" t="str">
        <f>IF(CADA_PROD!E638="","",CADA_PROD!E638)</f>
        <v/>
      </c>
      <c r="F638" s="101" t="str">
        <f>IF(CADA_PROD!D638="","",SUMIFS(MOVI_ENTR!I:I,MOVI_ENTR!D:D,D638))</f>
        <v/>
      </c>
      <c r="G638" s="101" t="str">
        <f>IF(CADA_PROD!C638="","",SUMIFS(MOVI_SAID!H:H,MOVI_SAID!D:D,D638))</f>
        <v/>
      </c>
      <c r="H638" s="101" t="str">
        <f t="shared" si="20"/>
        <v/>
      </c>
      <c r="I638" s="100" t="str">
        <f>IF(CADA_PROD!C638="","",IFERROR(IF(H638&lt;=0,"Sem estoque",IF(H638/E638&lt;0.25,"Quase sem estoque",IF(H638/E638&lt;1.2,"Estoque baixo",IF(H638/E638&lt;2,"Estoque moderado","Estoque confortável")))),""))</f>
        <v/>
      </c>
      <c r="J638" s="102" t="str">
        <f>IF(CADA_PROD!C638="","",SUMIFS(MOVI_ENTR!M:M,MOVI_ENTR!D:D,D638))</f>
        <v/>
      </c>
      <c r="K638" s="103" t="str">
        <f>IF(CADA_PROD!C638="","",IFERROR($J638/SUM($J$6:$J$1006),""))</f>
        <v/>
      </c>
      <c r="L638" s="103" t="str">
        <f>IF(CADA_PROD!C638="","",IFERROR(H638/SUM($H$6:$H$1006)+P638,""))</f>
        <v/>
      </c>
      <c r="M638" s="102" t="str">
        <f>IF(CADA_PROD!$C638="","",IFERROR(SUMIFS(MOVI_ENTR!M:M,MOVI_ENTR!D:D,D638)/SUMIFS(MOVI_ENTR!I:I,MOVI_ENTR!D:D,D638),0))</f>
        <v/>
      </c>
      <c r="N638" s="104" t="str">
        <f>IF(CADA_PROD!C638="","",G638/E638)</f>
        <v/>
      </c>
      <c r="O638" s="21" t="str">
        <f t="shared" si="19"/>
        <v/>
      </c>
      <c r="P638" s="21">
        <v>6.3299999999999999E-4</v>
      </c>
    </row>
    <row r="639" spans="3:16" ht="30" customHeight="1">
      <c r="C639" s="99" t="str">
        <f>IF(CADA_PROD!C639="","",CADA_PROD!C639)</f>
        <v/>
      </c>
      <c r="D639" s="100" t="str">
        <f>IF(CADA_PROD!D639="","",CADA_PROD!D639)</f>
        <v/>
      </c>
      <c r="E639" s="101" t="str">
        <f>IF(CADA_PROD!E639="","",CADA_PROD!E639)</f>
        <v/>
      </c>
      <c r="F639" s="101" t="str">
        <f>IF(CADA_PROD!D639="","",SUMIFS(MOVI_ENTR!I:I,MOVI_ENTR!D:D,D639))</f>
        <v/>
      </c>
      <c r="G639" s="101" t="str">
        <f>IF(CADA_PROD!C639="","",SUMIFS(MOVI_SAID!H:H,MOVI_SAID!D:D,D639))</f>
        <v/>
      </c>
      <c r="H639" s="101" t="str">
        <f t="shared" si="20"/>
        <v/>
      </c>
      <c r="I639" s="100" t="str">
        <f>IF(CADA_PROD!C639="","",IFERROR(IF(H639&lt;=0,"Sem estoque",IF(H639/E639&lt;0.25,"Quase sem estoque",IF(H639/E639&lt;1.2,"Estoque baixo",IF(H639/E639&lt;2,"Estoque moderado","Estoque confortável")))),""))</f>
        <v/>
      </c>
      <c r="J639" s="102" t="str">
        <f>IF(CADA_PROD!C639="","",SUMIFS(MOVI_ENTR!M:M,MOVI_ENTR!D:D,D639))</f>
        <v/>
      </c>
      <c r="K639" s="103" t="str">
        <f>IF(CADA_PROD!C639="","",IFERROR($J639/SUM($J$6:$J$1006),""))</f>
        <v/>
      </c>
      <c r="L639" s="103" t="str">
        <f>IF(CADA_PROD!C639="","",IFERROR(H639/SUM($H$6:$H$1006)+P639,""))</f>
        <v/>
      </c>
      <c r="M639" s="102" t="str">
        <f>IF(CADA_PROD!$C639="","",IFERROR(SUMIFS(MOVI_ENTR!M:M,MOVI_ENTR!D:D,D639)/SUMIFS(MOVI_ENTR!I:I,MOVI_ENTR!D:D,D639),0))</f>
        <v/>
      </c>
      <c r="N639" s="104" t="str">
        <f>IF(CADA_PROD!C639="","",G639/E639)</f>
        <v/>
      </c>
      <c r="O639" s="21" t="str">
        <f t="shared" si="19"/>
        <v/>
      </c>
      <c r="P639" s="21">
        <v>6.3400000000000001E-4</v>
      </c>
    </row>
    <row r="640" spans="3:16" ht="30" customHeight="1">
      <c r="C640" s="99" t="str">
        <f>IF(CADA_PROD!C640="","",CADA_PROD!C640)</f>
        <v/>
      </c>
      <c r="D640" s="100" t="str">
        <f>IF(CADA_PROD!D640="","",CADA_PROD!D640)</f>
        <v/>
      </c>
      <c r="E640" s="101" t="str">
        <f>IF(CADA_PROD!E640="","",CADA_PROD!E640)</f>
        <v/>
      </c>
      <c r="F640" s="101" t="str">
        <f>IF(CADA_PROD!D640="","",SUMIFS(MOVI_ENTR!I:I,MOVI_ENTR!D:D,D640))</f>
        <v/>
      </c>
      <c r="G640" s="101" t="str">
        <f>IF(CADA_PROD!C640="","",SUMIFS(MOVI_SAID!H:H,MOVI_SAID!D:D,D640))</f>
        <v/>
      </c>
      <c r="H640" s="101" t="str">
        <f t="shared" si="20"/>
        <v/>
      </c>
      <c r="I640" s="100" t="str">
        <f>IF(CADA_PROD!C640="","",IFERROR(IF(H640&lt;=0,"Sem estoque",IF(H640/E640&lt;0.25,"Quase sem estoque",IF(H640/E640&lt;1.2,"Estoque baixo",IF(H640/E640&lt;2,"Estoque moderado","Estoque confortável")))),""))</f>
        <v/>
      </c>
      <c r="J640" s="102" t="str">
        <f>IF(CADA_PROD!C640="","",SUMIFS(MOVI_ENTR!M:M,MOVI_ENTR!D:D,D640))</f>
        <v/>
      </c>
      <c r="K640" s="103" t="str">
        <f>IF(CADA_PROD!C640="","",IFERROR($J640/SUM($J$6:$J$1006),""))</f>
        <v/>
      </c>
      <c r="L640" s="103" t="str">
        <f>IF(CADA_PROD!C640="","",IFERROR(H640/SUM($H$6:$H$1006)+P640,""))</f>
        <v/>
      </c>
      <c r="M640" s="102" t="str">
        <f>IF(CADA_PROD!$C640="","",IFERROR(SUMIFS(MOVI_ENTR!M:M,MOVI_ENTR!D:D,D640)/SUMIFS(MOVI_ENTR!I:I,MOVI_ENTR!D:D,D640),0))</f>
        <v/>
      </c>
      <c r="N640" s="104" t="str">
        <f>IF(CADA_PROD!C640="","",G640/E640)</f>
        <v/>
      </c>
      <c r="O640" s="21" t="str">
        <f t="shared" si="19"/>
        <v/>
      </c>
      <c r="P640" s="21">
        <v>6.3500000000000004E-4</v>
      </c>
    </row>
    <row r="641" spans="3:16" ht="30" customHeight="1">
      <c r="C641" s="99" t="str">
        <f>IF(CADA_PROD!C641="","",CADA_PROD!C641)</f>
        <v/>
      </c>
      <c r="D641" s="100" t="str">
        <f>IF(CADA_PROD!D641="","",CADA_PROD!D641)</f>
        <v/>
      </c>
      <c r="E641" s="101" t="str">
        <f>IF(CADA_PROD!E641="","",CADA_PROD!E641)</f>
        <v/>
      </c>
      <c r="F641" s="101" t="str">
        <f>IF(CADA_PROD!D641="","",SUMIFS(MOVI_ENTR!I:I,MOVI_ENTR!D:D,D641))</f>
        <v/>
      </c>
      <c r="G641" s="101" t="str">
        <f>IF(CADA_PROD!C641="","",SUMIFS(MOVI_SAID!H:H,MOVI_SAID!D:D,D641))</f>
        <v/>
      </c>
      <c r="H641" s="101" t="str">
        <f t="shared" si="20"/>
        <v/>
      </c>
      <c r="I641" s="100" t="str">
        <f>IF(CADA_PROD!C641="","",IFERROR(IF(H641&lt;=0,"Sem estoque",IF(H641/E641&lt;0.25,"Quase sem estoque",IF(H641/E641&lt;1.2,"Estoque baixo",IF(H641/E641&lt;2,"Estoque moderado","Estoque confortável")))),""))</f>
        <v/>
      </c>
      <c r="J641" s="102" t="str">
        <f>IF(CADA_PROD!C641="","",SUMIFS(MOVI_ENTR!M:M,MOVI_ENTR!D:D,D641))</f>
        <v/>
      </c>
      <c r="K641" s="103" t="str">
        <f>IF(CADA_PROD!C641="","",IFERROR($J641/SUM($J$6:$J$1006),""))</f>
        <v/>
      </c>
      <c r="L641" s="103" t="str">
        <f>IF(CADA_PROD!C641="","",IFERROR(H641/SUM($H$6:$H$1006)+P641,""))</f>
        <v/>
      </c>
      <c r="M641" s="102" t="str">
        <f>IF(CADA_PROD!$C641="","",IFERROR(SUMIFS(MOVI_ENTR!M:M,MOVI_ENTR!D:D,D641)/SUMIFS(MOVI_ENTR!I:I,MOVI_ENTR!D:D,D641),0))</f>
        <v/>
      </c>
      <c r="N641" s="104" t="str">
        <f>IF(CADA_PROD!C641="","",G641/E641)</f>
        <v/>
      </c>
      <c r="O641" s="21" t="str">
        <f t="shared" si="19"/>
        <v/>
      </c>
      <c r="P641" s="21">
        <v>6.3599999999999996E-4</v>
      </c>
    </row>
    <row r="642" spans="3:16" ht="30" customHeight="1">
      <c r="C642" s="99" t="str">
        <f>IF(CADA_PROD!C642="","",CADA_PROD!C642)</f>
        <v/>
      </c>
      <c r="D642" s="100" t="str">
        <f>IF(CADA_PROD!D642="","",CADA_PROD!D642)</f>
        <v/>
      </c>
      <c r="E642" s="101" t="str">
        <f>IF(CADA_PROD!E642="","",CADA_PROD!E642)</f>
        <v/>
      </c>
      <c r="F642" s="101" t="str">
        <f>IF(CADA_PROD!D642="","",SUMIFS(MOVI_ENTR!I:I,MOVI_ENTR!D:D,D642))</f>
        <v/>
      </c>
      <c r="G642" s="101" t="str">
        <f>IF(CADA_PROD!C642="","",SUMIFS(MOVI_SAID!H:H,MOVI_SAID!D:D,D642))</f>
        <v/>
      </c>
      <c r="H642" s="101" t="str">
        <f t="shared" si="20"/>
        <v/>
      </c>
      <c r="I642" s="100" t="str">
        <f>IF(CADA_PROD!C642="","",IFERROR(IF(H642&lt;=0,"Sem estoque",IF(H642/E642&lt;0.25,"Quase sem estoque",IF(H642/E642&lt;1.2,"Estoque baixo",IF(H642/E642&lt;2,"Estoque moderado","Estoque confortável")))),""))</f>
        <v/>
      </c>
      <c r="J642" s="102" t="str">
        <f>IF(CADA_PROD!C642="","",SUMIFS(MOVI_ENTR!M:M,MOVI_ENTR!D:D,D642))</f>
        <v/>
      </c>
      <c r="K642" s="103" t="str">
        <f>IF(CADA_PROD!C642="","",IFERROR($J642/SUM($J$6:$J$1006),""))</f>
        <v/>
      </c>
      <c r="L642" s="103" t="str">
        <f>IF(CADA_PROD!C642="","",IFERROR(H642/SUM($H$6:$H$1006)+P642,""))</f>
        <v/>
      </c>
      <c r="M642" s="102" t="str">
        <f>IF(CADA_PROD!$C642="","",IFERROR(SUMIFS(MOVI_ENTR!M:M,MOVI_ENTR!D:D,D642)/SUMIFS(MOVI_ENTR!I:I,MOVI_ENTR!D:D,D642),0))</f>
        <v/>
      </c>
      <c r="N642" s="104" t="str">
        <f>IF(CADA_PROD!C642="","",G642/E642)</f>
        <v/>
      </c>
      <c r="O642" s="21" t="str">
        <f t="shared" si="19"/>
        <v/>
      </c>
      <c r="P642" s="21">
        <v>6.3699999999999998E-4</v>
      </c>
    </row>
    <row r="643" spans="3:16" ht="30" customHeight="1">
      <c r="C643" s="99" t="str">
        <f>IF(CADA_PROD!C643="","",CADA_PROD!C643)</f>
        <v/>
      </c>
      <c r="D643" s="100" t="str">
        <f>IF(CADA_PROD!D643="","",CADA_PROD!D643)</f>
        <v/>
      </c>
      <c r="E643" s="101" t="str">
        <f>IF(CADA_PROD!E643="","",CADA_PROD!E643)</f>
        <v/>
      </c>
      <c r="F643" s="101" t="str">
        <f>IF(CADA_PROD!D643="","",SUMIFS(MOVI_ENTR!I:I,MOVI_ENTR!D:D,D643))</f>
        <v/>
      </c>
      <c r="G643" s="101" t="str">
        <f>IF(CADA_PROD!C643="","",SUMIFS(MOVI_SAID!H:H,MOVI_SAID!D:D,D643))</f>
        <v/>
      </c>
      <c r="H643" s="101" t="str">
        <f t="shared" si="20"/>
        <v/>
      </c>
      <c r="I643" s="100" t="str">
        <f>IF(CADA_PROD!C643="","",IFERROR(IF(H643&lt;=0,"Sem estoque",IF(H643/E643&lt;0.25,"Quase sem estoque",IF(H643/E643&lt;1.2,"Estoque baixo",IF(H643/E643&lt;2,"Estoque moderado","Estoque confortável")))),""))</f>
        <v/>
      </c>
      <c r="J643" s="102" t="str">
        <f>IF(CADA_PROD!C643="","",SUMIFS(MOVI_ENTR!M:M,MOVI_ENTR!D:D,D643))</f>
        <v/>
      </c>
      <c r="K643" s="103" t="str">
        <f>IF(CADA_PROD!C643="","",IFERROR($J643/SUM($J$6:$J$1006),""))</f>
        <v/>
      </c>
      <c r="L643" s="103" t="str">
        <f>IF(CADA_PROD!C643="","",IFERROR(H643/SUM($H$6:$H$1006)+P643,""))</f>
        <v/>
      </c>
      <c r="M643" s="102" t="str">
        <f>IF(CADA_PROD!$C643="","",IFERROR(SUMIFS(MOVI_ENTR!M:M,MOVI_ENTR!D:D,D643)/SUMIFS(MOVI_ENTR!I:I,MOVI_ENTR!D:D,D643),0))</f>
        <v/>
      </c>
      <c r="N643" s="104" t="str">
        <f>IF(CADA_PROD!C643="","",G643/E643)</f>
        <v/>
      </c>
      <c r="O643" s="21" t="str">
        <f t="shared" si="19"/>
        <v/>
      </c>
      <c r="P643" s="21">
        <v>6.38E-4</v>
      </c>
    </row>
    <row r="644" spans="3:16" ht="30" customHeight="1">
      <c r="C644" s="99" t="str">
        <f>IF(CADA_PROD!C644="","",CADA_PROD!C644)</f>
        <v/>
      </c>
      <c r="D644" s="100" t="str">
        <f>IF(CADA_PROD!D644="","",CADA_PROD!D644)</f>
        <v/>
      </c>
      <c r="E644" s="101" t="str">
        <f>IF(CADA_PROD!E644="","",CADA_PROD!E644)</f>
        <v/>
      </c>
      <c r="F644" s="101" t="str">
        <f>IF(CADA_PROD!D644="","",SUMIFS(MOVI_ENTR!I:I,MOVI_ENTR!D:D,D644))</f>
        <v/>
      </c>
      <c r="G644" s="101" t="str">
        <f>IF(CADA_PROD!C644="","",SUMIFS(MOVI_SAID!H:H,MOVI_SAID!D:D,D644))</f>
        <v/>
      </c>
      <c r="H644" s="101" t="str">
        <f t="shared" si="20"/>
        <v/>
      </c>
      <c r="I644" s="100" t="str">
        <f>IF(CADA_PROD!C644="","",IFERROR(IF(H644&lt;=0,"Sem estoque",IF(H644/E644&lt;0.25,"Quase sem estoque",IF(H644/E644&lt;1.2,"Estoque baixo",IF(H644/E644&lt;2,"Estoque moderado","Estoque confortável")))),""))</f>
        <v/>
      </c>
      <c r="J644" s="102" t="str">
        <f>IF(CADA_PROD!C644="","",SUMIFS(MOVI_ENTR!M:M,MOVI_ENTR!D:D,D644))</f>
        <v/>
      </c>
      <c r="K644" s="103" t="str">
        <f>IF(CADA_PROD!C644="","",IFERROR($J644/SUM($J$6:$J$1006),""))</f>
        <v/>
      </c>
      <c r="L644" s="103" t="str">
        <f>IF(CADA_PROD!C644="","",IFERROR(H644/SUM($H$6:$H$1006)+P644,""))</f>
        <v/>
      </c>
      <c r="M644" s="102" t="str">
        <f>IF(CADA_PROD!$C644="","",IFERROR(SUMIFS(MOVI_ENTR!M:M,MOVI_ENTR!D:D,D644)/SUMIFS(MOVI_ENTR!I:I,MOVI_ENTR!D:D,D644),0))</f>
        <v/>
      </c>
      <c r="N644" s="104" t="str">
        <f>IF(CADA_PROD!C644="","",G644/E644)</f>
        <v/>
      </c>
      <c r="O644" s="21" t="str">
        <f t="shared" si="19"/>
        <v/>
      </c>
      <c r="P644" s="21">
        <v>6.3900000000000003E-4</v>
      </c>
    </row>
    <row r="645" spans="3:16" ht="30" customHeight="1">
      <c r="C645" s="99" t="str">
        <f>IF(CADA_PROD!C645="","",CADA_PROD!C645)</f>
        <v/>
      </c>
      <c r="D645" s="100" t="str">
        <f>IF(CADA_PROD!D645="","",CADA_PROD!D645)</f>
        <v/>
      </c>
      <c r="E645" s="101" t="str">
        <f>IF(CADA_PROD!E645="","",CADA_PROD!E645)</f>
        <v/>
      </c>
      <c r="F645" s="101" t="str">
        <f>IF(CADA_PROD!D645="","",SUMIFS(MOVI_ENTR!I:I,MOVI_ENTR!D:D,D645))</f>
        <v/>
      </c>
      <c r="G645" s="101" t="str">
        <f>IF(CADA_PROD!C645="","",SUMIFS(MOVI_SAID!H:H,MOVI_SAID!D:D,D645))</f>
        <v/>
      </c>
      <c r="H645" s="101" t="str">
        <f t="shared" si="20"/>
        <v/>
      </c>
      <c r="I645" s="100" t="str">
        <f>IF(CADA_PROD!C645="","",IFERROR(IF(H645&lt;=0,"Sem estoque",IF(H645/E645&lt;0.25,"Quase sem estoque",IF(H645/E645&lt;1.2,"Estoque baixo",IF(H645/E645&lt;2,"Estoque moderado","Estoque confortável")))),""))</f>
        <v/>
      </c>
      <c r="J645" s="102" t="str">
        <f>IF(CADA_PROD!C645="","",SUMIFS(MOVI_ENTR!M:M,MOVI_ENTR!D:D,D645))</f>
        <v/>
      </c>
      <c r="K645" s="103" t="str">
        <f>IF(CADA_PROD!C645="","",IFERROR($J645/SUM($J$6:$J$1006),""))</f>
        <v/>
      </c>
      <c r="L645" s="103" t="str">
        <f>IF(CADA_PROD!C645="","",IFERROR(H645/SUM($H$6:$H$1006)+P645,""))</f>
        <v/>
      </c>
      <c r="M645" s="102" t="str">
        <f>IF(CADA_PROD!$C645="","",IFERROR(SUMIFS(MOVI_ENTR!M:M,MOVI_ENTR!D:D,D645)/SUMIFS(MOVI_ENTR!I:I,MOVI_ENTR!D:D,D645),0))</f>
        <v/>
      </c>
      <c r="N645" s="104" t="str">
        <f>IF(CADA_PROD!C645="","",G645/E645)</f>
        <v/>
      </c>
      <c r="O645" s="21" t="str">
        <f t="shared" si="19"/>
        <v/>
      </c>
      <c r="P645" s="21">
        <v>6.4000000000000005E-4</v>
      </c>
    </row>
    <row r="646" spans="3:16" ht="30" customHeight="1">
      <c r="C646" s="99" t="str">
        <f>IF(CADA_PROD!C646="","",CADA_PROD!C646)</f>
        <v/>
      </c>
      <c r="D646" s="100" t="str">
        <f>IF(CADA_PROD!D646="","",CADA_PROD!D646)</f>
        <v/>
      </c>
      <c r="E646" s="101" t="str">
        <f>IF(CADA_PROD!E646="","",CADA_PROD!E646)</f>
        <v/>
      </c>
      <c r="F646" s="101" t="str">
        <f>IF(CADA_PROD!D646="","",SUMIFS(MOVI_ENTR!I:I,MOVI_ENTR!D:D,D646))</f>
        <v/>
      </c>
      <c r="G646" s="101" t="str">
        <f>IF(CADA_PROD!C646="","",SUMIFS(MOVI_SAID!H:H,MOVI_SAID!D:D,D646))</f>
        <v/>
      </c>
      <c r="H646" s="101" t="str">
        <f t="shared" si="20"/>
        <v/>
      </c>
      <c r="I646" s="100" t="str">
        <f>IF(CADA_PROD!C646="","",IFERROR(IF(H646&lt;=0,"Sem estoque",IF(H646/E646&lt;0.25,"Quase sem estoque",IF(H646/E646&lt;1.2,"Estoque baixo",IF(H646/E646&lt;2,"Estoque moderado","Estoque confortável")))),""))</f>
        <v/>
      </c>
      <c r="J646" s="102" t="str">
        <f>IF(CADA_PROD!C646="","",SUMIFS(MOVI_ENTR!M:M,MOVI_ENTR!D:D,D646))</f>
        <v/>
      </c>
      <c r="K646" s="103" t="str">
        <f>IF(CADA_PROD!C646="","",IFERROR($J646/SUM($J$6:$J$1006),""))</f>
        <v/>
      </c>
      <c r="L646" s="103" t="str">
        <f>IF(CADA_PROD!C646="","",IFERROR(H646/SUM($H$6:$H$1006)+P646,""))</f>
        <v/>
      </c>
      <c r="M646" s="102" t="str">
        <f>IF(CADA_PROD!$C646="","",IFERROR(SUMIFS(MOVI_ENTR!M:M,MOVI_ENTR!D:D,D646)/SUMIFS(MOVI_ENTR!I:I,MOVI_ENTR!D:D,D646),0))</f>
        <v/>
      </c>
      <c r="N646" s="104" t="str">
        <f>IF(CADA_PROD!C646="","",G646/E646)</f>
        <v/>
      </c>
      <c r="O646" s="21" t="str">
        <f t="shared" ref="O646:O709" si="21">IF(D646="","",H646&lt;E646)</f>
        <v/>
      </c>
      <c r="P646" s="21">
        <v>6.4099999999999997E-4</v>
      </c>
    </row>
    <row r="647" spans="3:16" ht="30" customHeight="1">
      <c r="C647" s="99" t="str">
        <f>IF(CADA_PROD!C647="","",CADA_PROD!C647)</f>
        <v/>
      </c>
      <c r="D647" s="100" t="str">
        <f>IF(CADA_PROD!D647="","",CADA_PROD!D647)</f>
        <v/>
      </c>
      <c r="E647" s="101" t="str">
        <f>IF(CADA_PROD!E647="","",CADA_PROD!E647)</f>
        <v/>
      </c>
      <c r="F647" s="101" t="str">
        <f>IF(CADA_PROD!D647="","",SUMIFS(MOVI_ENTR!I:I,MOVI_ENTR!D:D,D647))</f>
        <v/>
      </c>
      <c r="G647" s="101" t="str">
        <f>IF(CADA_PROD!C647="","",SUMIFS(MOVI_SAID!H:H,MOVI_SAID!D:D,D647))</f>
        <v/>
      </c>
      <c r="H647" s="101" t="str">
        <f t="shared" ref="H647:H710" si="22">IFERROR(F647-G647,"")</f>
        <v/>
      </c>
      <c r="I647" s="100" t="str">
        <f>IF(CADA_PROD!C647="","",IFERROR(IF(H647&lt;=0,"Sem estoque",IF(H647/E647&lt;0.25,"Quase sem estoque",IF(H647/E647&lt;1.2,"Estoque baixo",IF(H647/E647&lt;2,"Estoque moderado","Estoque confortável")))),""))</f>
        <v/>
      </c>
      <c r="J647" s="102" t="str">
        <f>IF(CADA_PROD!C647="","",SUMIFS(MOVI_ENTR!M:M,MOVI_ENTR!D:D,D647))</f>
        <v/>
      </c>
      <c r="K647" s="103" t="str">
        <f>IF(CADA_PROD!C647="","",IFERROR($J647/SUM($J$6:$J$1006),""))</f>
        <v/>
      </c>
      <c r="L647" s="103" t="str">
        <f>IF(CADA_PROD!C647="","",IFERROR(H647/SUM($H$6:$H$1006)+P647,""))</f>
        <v/>
      </c>
      <c r="M647" s="102" t="str">
        <f>IF(CADA_PROD!$C647="","",IFERROR(SUMIFS(MOVI_ENTR!M:M,MOVI_ENTR!D:D,D647)/SUMIFS(MOVI_ENTR!I:I,MOVI_ENTR!D:D,D647),0))</f>
        <v/>
      </c>
      <c r="N647" s="104" t="str">
        <f>IF(CADA_PROD!C647="","",G647/E647)</f>
        <v/>
      </c>
      <c r="O647" s="21" t="str">
        <f t="shared" si="21"/>
        <v/>
      </c>
      <c r="P647" s="21">
        <v>6.4199999999999999E-4</v>
      </c>
    </row>
    <row r="648" spans="3:16" ht="30" customHeight="1">
      <c r="C648" s="99" t="str">
        <f>IF(CADA_PROD!C648="","",CADA_PROD!C648)</f>
        <v/>
      </c>
      <c r="D648" s="100" t="str">
        <f>IF(CADA_PROD!D648="","",CADA_PROD!D648)</f>
        <v/>
      </c>
      <c r="E648" s="101" t="str">
        <f>IF(CADA_PROD!E648="","",CADA_PROD!E648)</f>
        <v/>
      </c>
      <c r="F648" s="101" t="str">
        <f>IF(CADA_PROD!D648="","",SUMIFS(MOVI_ENTR!I:I,MOVI_ENTR!D:D,D648))</f>
        <v/>
      </c>
      <c r="G648" s="101" t="str">
        <f>IF(CADA_PROD!C648="","",SUMIFS(MOVI_SAID!H:H,MOVI_SAID!D:D,D648))</f>
        <v/>
      </c>
      <c r="H648" s="101" t="str">
        <f t="shared" si="22"/>
        <v/>
      </c>
      <c r="I648" s="100" t="str">
        <f>IF(CADA_PROD!C648="","",IFERROR(IF(H648&lt;=0,"Sem estoque",IF(H648/E648&lt;0.25,"Quase sem estoque",IF(H648/E648&lt;1.2,"Estoque baixo",IF(H648/E648&lt;2,"Estoque moderado","Estoque confortável")))),""))</f>
        <v/>
      </c>
      <c r="J648" s="102" t="str">
        <f>IF(CADA_PROD!C648="","",SUMIFS(MOVI_ENTR!M:M,MOVI_ENTR!D:D,D648))</f>
        <v/>
      </c>
      <c r="K648" s="103" t="str">
        <f>IF(CADA_PROD!C648="","",IFERROR($J648/SUM($J$6:$J$1006),""))</f>
        <v/>
      </c>
      <c r="L648" s="103" t="str">
        <f>IF(CADA_PROD!C648="","",IFERROR(H648/SUM($H$6:$H$1006)+P648,""))</f>
        <v/>
      </c>
      <c r="M648" s="102" t="str">
        <f>IF(CADA_PROD!$C648="","",IFERROR(SUMIFS(MOVI_ENTR!M:M,MOVI_ENTR!D:D,D648)/SUMIFS(MOVI_ENTR!I:I,MOVI_ENTR!D:D,D648),0))</f>
        <v/>
      </c>
      <c r="N648" s="104" t="str">
        <f>IF(CADA_PROD!C648="","",G648/E648)</f>
        <v/>
      </c>
      <c r="O648" s="21" t="str">
        <f t="shared" si="21"/>
        <v/>
      </c>
      <c r="P648" s="21">
        <v>6.4300000000000002E-4</v>
      </c>
    </row>
    <row r="649" spans="3:16" ht="30" customHeight="1">
      <c r="C649" s="99" t="str">
        <f>IF(CADA_PROD!C649="","",CADA_PROD!C649)</f>
        <v/>
      </c>
      <c r="D649" s="100" t="str">
        <f>IF(CADA_PROD!D649="","",CADA_PROD!D649)</f>
        <v/>
      </c>
      <c r="E649" s="101" t="str">
        <f>IF(CADA_PROD!E649="","",CADA_PROD!E649)</f>
        <v/>
      </c>
      <c r="F649" s="101" t="str">
        <f>IF(CADA_PROD!D649="","",SUMIFS(MOVI_ENTR!I:I,MOVI_ENTR!D:D,D649))</f>
        <v/>
      </c>
      <c r="G649" s="101" t="str">
        <f>IF(CADA_PROD!C649="","",SUMIFS(MOVI_SAID!H:H,MOVI_SAID!D:D,D649))</f>
        <v/>
      </c>
      <c r="H649" s="101" t="str">
        <f t="shared" si="22"/>
        <v/>
      </c>
      <c r="I649" s="100" t="str">
        <f>IF(CADA_PROD!C649="","",IFERROR(IF(H649&lt;=0,"Sem estoque",IF(H649/E649&lt;0.25,"Quase sem estoque",IF(H649/E649&lt;1.2,"Estoque baixo",IF(H649/E649&lt;2,"Estoque moderado","Estoque confortável")))),""))</f>
        <v/>
      </c>
      <c r="J649" s="102" t="str">
        <f>IF(CADA_PROD!C649="","",SUMIFS(MOVI_ENTR!M:M,MOVI_ENTR!D:D,D649))</f>
        <v/>
      </c>
      <c r="K649" s="103" t="str">
        <f>IF(CADA_PROD!C649="","",IFERROR($J649/SUM($J$6:$J$1006),""))</f>
        <v/>
      </c>
      <c r="L649" s="103" t="str">
        <f>IF(CADA_PROD!C649="","",IFERROR(H649/SUM($H$6:$H$1006)+P649,""))</f>
        <v/>
      </c>
      <c r="M649" s="102" t="str">
        <f>IF(CADA_PROD!$C649="","",IFERROR(SUMIFS(MOVI_ENTR!M:M,MOVI_ENTR!D:D,D649)/SUMIFS(MOVI_ENTR!I:I,MOVI_ENTR!D:D,D649),0))</f>
        <v/>
      </c>
      <c r="N649" s="104" t="str">
        <f>IF(CADA_PROD!C649="","",G649/E649)</f>
        <v/>
      </c>
      <c r="O649" s="21" t="str">
        <f t="shared" si="21"/>
        <v/>
      </c>
      <c r="P649" s="21">
        <v>6.4400000000000004E-4</v>
      </c>
    </row>
    <row r="650" spans="3:16" ht="30" customHeight="1">
      <c r="C650" s="99" t="str">
        <f>IF(CADA_PROD!C650="","",CADA_PROD!C650)</f>
        <v/>
      </c>
      <c r="D650" s="100" t="str">
        <f>IF(CADA_PROD!D650="","",CADA_PROD!D650)</f>
        <v/>
      </c>
      <c r="E650" s="101" t="str">
        <f>IF(CADA_PROD!E650="","",CADA_PROD!E650)</f>
        <v/>
      </c>
      <c r="F650" s="101" t="str">
        <f>IF(CADA_PROD!D650="","",SUMIFS(MOVI_ENTR!I:I,MOVI_ENTR!D:D,D650))</f>
        <v/>
      </c>
      <c r="G650" s="101" t="str">
        <f>IF(CADA_PROD!C650="","",SUMIFS(MOVI_SAID!H:H,MOVI_SAID!D:D,D650))</f>
        <v/>
      </c>
      <c r="H650" s="101" t="str">
        <f t="shared" si="22"/>
        <v/>
      </c>
      <c r="I650" s="100" t="str">
        <f>IF(CADA_PROD!C650="","",IFERROR(IF(H650&lt;=0,"Sem estoque",IF(H650/E650&lt;0.25,"Quase sem estoque",IF(H650/E650&lt;1.2,"Estoque baixo",IF(H650/E650&lt;2,"Estoque moderado","Estoque confortável")))),""))</f>
        <v/>
      </c>
      <c r="J650" s="102" t="str">
        <f>IF(CADA_PROD!C650="","",SUMIFS(MOVI_ENTR!M:M,MOVI_ENTR!D:D,D650))</f>
        <v/>
      </c>
      <c r="K650" s="103" t="str">
        <f>IF(CADA_PROD!C650="","",IFERROR($J650/SUM($J$6:$J$1006),""))</f>
        <v/>
      </c>
      <c r="L650" s="103" t="str">
        <f>IF(CADA_PROD!C650="","",IFERROR(H650/SUM($H$6:$H$1006)+P650,""))</f>
        <v/>
      </c>
      <c r="M650" s="102" t="str">
        <f>IF(CADA_PROD!$C650="","",IFERROR(SUMIFS(MOVI_ENTR!M:M,MOVI_ENTR!D:D,D650)/SUMIFS(MOVI_ENTR!I:I,MOVI_ENTR!D:D,D650),0))</f>
        <v/>
      </c>
      <c r="N650" s="104" t="str">
        <f>IF(CADA_PROD!C650="","",G650/E650)</f>
        <v/>
      </c>
      <c r="O650" s="21" t="str">
        <f t="shared" si="21"/>
        <v/>
      </c>
      <c r="P650" s="21">
        <v>6.4499999999999996E-4</v>
      </c>
    </row>
    <row r="651" spans="3:16" ht="30" customHeight="1">
      <c r="C651" s="99" t="str">
        <f>IF(CADA_PROD!C651="","",CADA_PROD!C651)</f>
        <v/>
      </c>
      <c r="D651" s="100" t="str">
        <f>IF(CADA_PROD!D651="","",CADA_PROD!D651)</f>
        <v/>
      </c>
      <c r="E651" s="101" t="str">
        <f>IF(CADA_PROD!E651="","",CADA_PROD!E651)</f>
        <v/>
      </c>
      <c r="F651" s="101" t="str">
        <f>IF(CADA_PROD!D651="","",SUMIFS(MOVI_ENTR!I:I,MOVI_ENTR!D:D,D651))</f>
        <v/>
      </c>
      <c r="G651" s="101" t="str">
        <f>IF(CADA_PROD!C651="","",SUMIFS(MOVI_SAID!H:H,MOVI_SAID!D:D,D651))</f>
        <v/>
      </c>
      <c r="H651" s="101" t="str">
        <f t="shared" si="22"/>
        <v/>
      </c>
      <c r="I651" s="100" t="str">
        <f>IF(CADA_PROD!C651="","",IFERROR(IF(H651&lt;=0,"Sem estoque",IF(H651/E651&lt;0.25,"Quase sem estoque",IF(H651/E651&lt;1.2,"Estoque baixo",IF(H651/E651&lt;2,"Estoque moderado","Estoque confortável")))),""))</f>
        <v/>
      </c>
      <c r="J651" s="102" t="str">
        <f>IF(CADA_PROD!C651="","",SUMIFS(MOVI_ENTR!M:M,MOVI_ENTR!D:D,D651))</f>
        <v/>
      </c>
      <c r="K651" s="103" t="str">
        <f>IF(CADA_PROD!C651="","",IFERROR($J651/SUM($J$6:$J$1006),""))</f>
        <v/>
      </c>
      <c r="L651" s="103" t="str">
        <f>IF(CADA_PROD!C651="","",IFERROR(H651/SUM($H$6:$H$1006)+P651,""))</f>
        <v/>
      </c>
      <c r="M651" s="102" t="str">
        <f>IF(CADA_PROD!$C651="","",IFERROR(SUMIFS(MOVI_ENTR!M:M,MOVI_ENTR!D:D,D651)/SUMIFS(MOVI_ENTR!I:I,MOVI_ENTR!D:D,D651),0))</f>
        <v/>
      </c>
      <c r="N651" s="104" t="str">
        <f>IF(CADA_PROD!C651="","",G651/E651)</f>
        <v/>
      </c>
      <c r="O651" s="21" t="str">
        <f t="shared" si="21"/>
        <v/>
      </c>
      <c r="P651" s="21">
        <v>6.4599999999999998E-4</v>
      </c>
    </row>
    <row r="652" spans="3:16" ht="30" customHeight="1">
      <c r="C652" s="99" t="str">
        <f>IF(CADA_PROD!C652="","",CADA_PROD!C652)</f>
        <v/>
      </c>
      <c r="D652" s="100" t="str">
        <f>IF(CADA_PROD!D652="","",CADA_PROD!D652)</f>
        <v/>
      </c>
      <c r="E652" s="101" t="str">
        <f>IF(CADA_PROD!E652="","",CADA_PROD!E652)</f>
        <v/>
      </c>
      <c r="F652" s="101" t="str">
        <f>IF(CADA_PROD!D652="","",SUMIFS(MOVI_ENTR!I:I,MOVI_ENTR!D:D,D652))</f>
        <v/>
      </c>
      <c r="G652" s="101" t="str">
        <f>IF(CADA_PROD!C652="","",SUMIFS(MOVI_SAID!H:H,MOVI_SAID!D:D,D652))</f>
        <v/>
      </c>
      <c r="H652" s="101" t="str">
        <f t="shared" si="22"/>
        <v/>
      </c>
      <c r="I652" s="100" t="str">
        <f>IF(CADA_PROD!C652="","",IFERROR(IF(H652&lt;=0,"Sem estoque",IF(H652/E652&lt;0.25,"Quase sem estoque",IF(H652/E652&lt;1.2,"Estoque baixo",IF(H652/E652&lt;2,"Estoque moderado","Estoque confortável")))),""))</f>
        <v/>
      </c>
      <c r="J652" s="102" t="str">
        <f>IF(CADA_PROD!C652="","",SUMIFS(MOVI_ENTR!M:M,MOVI_ENTR!D:D,D652))</f>
        <v/>
      </c>
      <c r="K652" s="103" t="str">
        <f>IF(CADA_PROD!C652="","",IFERROR($J652/SUM($J$6:$J$1006),""))</f>
        <v/>
      </c>
      <c r="L652" s="103" t="str">
        <f>IF(CADA_PROD!C652="","",IFERROR(H652/SUM($H$6:$H$1006)+P652,""))</f>
        <v/>
      </c>
      <c r="M652" s="102" t="str">
        <f>IF(CADA_PROD!$C652="","",IFERROR(SUMIFS(MOVI_ENTR!M:M,MOVI_ENTR!D:D,D652)/SUMIFS(MOVI_ENTR!I:I,MOVI_ENTR!D:D,D652),0))</f>
        <v/>
      </c>
      <c r="N652" s="104" t="str">
        <f>IF(CADA_PROD!C652="","",G652/E652)</f>
        <v/>
      </c>
      <c r="O652" s="21" t="str">
        <f t="shared" si="21"/>
        <v/>
      </c>
      <c r="P652" s="21">
        <v>6.4700000000000001E-4</v>
      </c>
    </row>
    <row r="653" spans="3:16" ht="30" customHeight="1">
      <c r="C653" s="99" t="str">
        <f>IF(CADA_PROD!C653="","",CADA_PROD!C653)</f>
        <v/>
      </c>
      <c r="D653" s="100" t="str">
        <f>IF(CADA_PROD!D653="","",CADA_PROD!D653)</f>
        <v/>
      </c>
      <c r="E653" s="101" t="str">
        <f>IF(CADA_PROD!E653="","",CADA_PROD!E653)</f>
        <v/>
      </c>
      <c r="F653" s="101" t="str">
        <f>IF(CADA_PROD!D653="","",SUMIFS(MOVI_ENTR!I:I,MOVI_ENTR!D:D,D653))</f>
        <v/>
      </c>
      <c r="G653" s="101" t="str">
        <f>IF(CADA_PROD!C653="","",SUMIFS(MOVI_SAID!H:H,MOVI_SAID!D:D,D653))</f>
        <v/>
      </c>
      <c r="H653" s="101" t="str">
        <f t="shared" si="22"/>
        <v/>
      </c>
      <c r="I653" s="100" t="str">
        <f>IF(CADA_PROD!C653="","",IFERROR(IF(H653&lt;=0,"Sem estoque",IF(H653/E653&lt;0.25,"Quase sem estoque",IF(H653/E653&lt;1.2,"Estoque baixo",IF(H653/E653&lt;2,"Estoque moderado","Estoque confortável")))),""))</f>
        <v/>
      </c>
      <c r="J653" s="102" t="str">
        <f>IF(CADA_PROD!C653="","",SUMIFS(MOVI_ENTR!M:M,MOVI_ENTR!D:D,D653))</f>
        <v/>
      </c>
      <c r="K653" s="103" t="str">
        <f>IF(CADA_PROD!C653="","",IFERROR($J653/SUM($J$6:$J$1006),""))</f>
        <v/>
      </c>
      <c r="L653" s="103" t="str">
        <f>IF(CADA_PROD!C653="","",IFERROR(H653/SUM($H$6:$H$1006)+P653,""))</f>
        <v/>
      </c>
      <c r="M653" s="102" t="str">
        <f>IF(CADA_PROD!$C653="","",IFERROR(SUMIFS(MOVI_ENTR!M:M,MOVI_ENTR!D:D,D653)/SUMIFS(MOVI_ENTR!I:I,MOVI_ENTR!D:D,D653),0))</f>
        <v/>
      </c>
      <c r="N653" s="104" t="str">
        <f>IF(CADA_PROD!C653="","",G653/E653)</f>
        <v/>
      </c>
      <c r="O653" s="21" t="str">
        <f t="shared" si="21"/>
        <v/>
      </c>
      <c r="P653" s="21">
        <v>6.4800000000000003E-4</v>
      </c>
    </row>
    <row r="654" spans="3:16" ht="30" customHeight="1">
      <c r="C654" s="99" t="str">
        <f>IF(CADA_PROD!C654="","",CADA_PROD!C654)</f>
        <v/>
      </c>
      <c r="D654" s="100" t="str">
        <f>IF(CADA_PROD!D654="","",CADA_PROD!D654)</f>
        <v/>
      </c>
      <c r="E654" s="101" t="str">
        <f>IF(CADA_PROD!E654="","",CADA_PROD!E654)</f>
        <v/>
      </c>
      <c r="F654" s="101" t="str">
        <f>IF(CADA_PROD!D654="","",SUMIFS(MOVI_ENTR!I:I,MOVI_ENTR!D:D,D654))</f>
        <v/>
      </c>
      <c r="G654" s="101" t="str">
        <f>IF(CADA_PROD!C654="","",SUMIFS(MOVI_SAID!H:H,MOVI_SAID!D:D,D654))</f>
        <v/>
      </c>
      <c r="H654" s="101" t="str">
        <f t="shared" si="22"/>
        <v/>
      </c>
      <c r="I654" s="100" t="str">
        <f>IF(CADA_PROD!C654="","",IFERROR(IF(H654&lt;=0,"Sem estoque",IF(H654/E654&lt;0.25,"Quase sem estoque",IF(H654/E654&lt;1.2,"Estoque baixo",IF(H654/E654&lt;2,"Estoque moderado","Estoque confortável")))),""))</f>
        <v/>
      </c>
      <c r="J654" s="102" t="str">
        <f>IF(CADA_PROD!C654="","",SUMIFS(MOVI_ENTR!M:M,MOVI_ENTR!D:D,D654))</f>
        <v/>
      </c>
      <c r="K654" s="103" t="str">
        <f>IF(CADA_PROD!C654="","",IFERROR($J654/SUM($J$6:$J$1006),""))</f>
        <v/>
      </c>
      <c r="L654" s="103" t="str">
        <f>IF(CADA_PROD!C654="","",IFERROR(H654/SUM($H$6:$H$1006)+P654,""))</f>
        <v/>
      </c>
      <c r="M654" s="102" t="str">
        <f>IF(CADA_PROD!$C654="","",IFERROR(SUMIFS(MOVI_ENTR!M:M,MOVI_ENTR!D:D,D654)/SUMIFS(MOVI_ENTR!I:I,MOVI_ENTR!D:D,D654),0))</f>
        <v/>
      </c>
      <c r="N654" s="104" t="str">
        <f>IF(CADA_PROD!C654="","",G654/E654)</f>
        <v/>
      </c>
      <c r="O654" s="21" t="str">
        <f t="shared" si="21"/>
        <v/>
      </c>
      <c r="P654" s="21">
        <v>6.4899999999999995E-4</v>
      </c>
    </row>
    <row r="655" spans="3:16" ht="30" customHeight="1">
      <c r="C655" s="99" t="str">
        <f>IF(CADA_PROD!C655="","",CADA_PROD!C655)</f>
        <v/>
      </c>
      <c r="D655" s="100" t="str">
        <f>IF(CADA_PROD!D655="","",CADA_PROD!D655)</f>
        <v/>
      </c>
      <c r="E655" s="101" t="str">
        <f>IF(CADA_PROD!E655="","",CADA_PROD!E655)</f>
        <v/>
      </c>
      <c r="F655" s="101" t="str">
        <f>IF(CADA_PROD!D655="","",SUMIFS(MOVI_ENTR!I:I,MOVI_ENTR!D:D,D655))</f>
        <v/>
      </c>
      <c r="G655" s="101" t="str">
        <f>IF(CADA_PROD!C655="","",SUMIFS(MOVI_SAID!H:H,MOVI_SAID!D:D,D655))</f>
        <v/>
      </c>
      <c r="H655" s="101" t="str">
        <f t="shared" si="22"/>
        <v/>
      </c>
      <c r="I655" s="100" t="str">
        <f>IF(CADA_PROD!C655="","",IFERROR(IF(H655&lt;=0,"Sem estoque",IF(H655/E655&lt;0.25,"Quase sem estoque",IF(H655/E655&lt;1.2,"Estoque baixo",IF(H655/E655&lt;2,"Estoque moderado","Estoque confortável")))),""))</f>
        <v/>
      </c>
      <c r="J655" s="102" t="str">
        <f>IF(CADA_PROD!C655="","",SUMIFS(MOVI_ENTR!M:M,MOVI_ENTR!D:D,D655))</f>
        <v/>
      </c>
      <c r="K655" s="103" t="str">
        <f>IF(CADA_PROD!C655="","",IFERROR($J655/SUM($J$6:$J$1006),""))</f>
        <v/>
      </c>
      <c r="L655" s="103" t="str">
        <f>IF(CADA_PROD!C655="","",IFERROR(H655/SUM($H$6:$H$1006)+P655,""))</f>
        <v/>
      </c>
      <c r="M655" s="102" t="str">
        <f>IF(CADA_PROD!$C655="","",IFERROR(SUMIFS(MOVI_ENTR!M:M,MOVI_ENTR!D:D,D655)/SUMIFS(MOVI_ENTR!I:I,MOVI_ENTR!D:D,D655),0))</f>
        <v/>
      </c>
      <c r="N655" s="104" t="str">
        <f>IF(CADA_PROD!C655="","",G655/E655)</f>
        <v/>
      </c>
      <c r="O655" s="21" t="str">
        <f t="shared" si="21"/>
        <v/>
      </c>
      <c r="P655" s="21">
        <v>6.4999999999999997E-4</v>
      </c>
    </row>
    <row r="656" spans="3:16" ht="30" customHeight="1">
      <c r="C656" s="99" t="str">
        <f>IF(CADA_PROD!C656="","",CADA_PROD!C656)</f>
        <v/>
      </c>
      <c r="D656" s="100" t="str">
        <f>IF(CADA_PROD!D656="","",CADA_PROD!D656)</f>
        <v/>
      </c>
      <c r="E656" s="101" t="str">
        <f>IF(CADA_PROD!E656="","",CADA_PROD!E656)</f>
        <v/>
      </c>
      <c r="F656" s="101" t="str">
        <f>IF(CADA_PROD!D656="","",SUMIFS(MOVI_ENTR!I:I,MOVI_ENTR!D:D,D656))</f>
        <v/>
      </c>
      <c r="G656" s="101" t="str">
        <f>IF(CADA_PROD!C656="","",SUMIFS(MOVI_SAID!H:H,MOVI_SAID!D:D,D656))</f>
        <v/>
      </c>
      <c r="H656" s="101" t="str">
        <f t="shared" si="22"/>
        <v/>
      </c>
      <c r="I656" s="100" t="str">
        <f>IF(CADA_PROD!C656="","",IFERROR(IF(H656&lt;=0,"Sem estoque",IF(H656/E656&lt;0.25,"Quase sem estoque",IF(H656/E656&lt;1.2,"Estoque baixo",IF(H656/E656&lt;2,"Estoque moderado","Estoque confortável")))),""))</f>
        <v/>
      </c>
      <c r="J656" s="102" t="str">
        <f>IF(CADA_PROD!C656="","",SUMIFS(MOVI_ENTR!M:M,MOVI_ENTR!D:D,D656))</f>
        <v/>
      </c>
      <c r="K656" s="103" t="str">
        <f>IF(CADA_PROD!C656="","",IFERROR($J656/SUM($J$6:$J$1006),""))</f>
        <v/>
      </c>
      <c r="L656" s="103" t="str">
        <f>IF(CADA_PROD!C656="","",IFERROR(H656/SUM($H$6:$H$1006)+P656,""))</f>
        <v/>
      </c>
      <c r="M656" s="102" t="str">
        <f>IF(CADA_PROD!$C656="","",IFERROR(SUMIFS(MOVI_ENTR!M:M,MOVI_ENTR!D:D,D656)/SUMIFS(MOVI_ENTR!I:I,MOVI_ENTR!D:D,D656),0))</f>
        <v/>
      </c>
      <c r="N656" s="104" t="str">
        <f>IF(CADA_PROD!C656="","",G656/E656)</f>
        <v/>
      </c>
      <c r="O656" s="21" t="str">
        <f t="shared" si="21"/>
        <v/>
      </c>
      <c r="P656" s="21">
        <v>6.5099999999999999E-4</v>
      </c>
    </row>
    <row r="657" spans="3:16" ht="30" customHeight="1">
      <c r="C657" s="99" t="str">
        <f>IF(CADA_PROD!C657="","",CADA_PROD!C657)</f>
        <v/>
      </c>
      <c r="D657" s="100" t="str">
        <f>IF(CADA_PROD!D657="","",CADA_PROD!D657)</f>
        <v/>
      </c>
      <c r="E657" s="101" t="str">
        <f>IF(CADA_PROD!E657="","",CADA_PROD!E657)</f>
        <v/>
      </c>
      <c r="F657" s="101" t="str">
        <f>IF(CADA_PROD!D657="","",SUMIFS(MOVI_ENTR!I:I,MOVI_ENTR!D:D,D657))</f>
        <v/>
      </c>
      <c r="G657" s="101" t="str">
        <f>IF(CADA_PROD!C657="","",SUMIFS(MOVI_SAID!H:H,MOVI_SAID!D:D,D657))</f>
        <v/>
      </c>
      <c r="H657" s="101" t="str">
        <f t="shared" si="22"/>
        <v/>
      </c>
      <c r="I657" s="100" t="str">
        <f>IF(CADA_PROD!C657="","",IFERROR(IF(H657&lt;=0,"Sem estoque",IF(H657/E657&lt;0.25,"Quase sem estoque",IF(H657/E657&lt;1.2,"Estoque baixo",IF(H657/E657&lt;2,"Estoque moderado","Estoque confortável")))),""))</f>
        <v/>
      </c>
      <c r="J657" s="102" t="str">
        <f>IF(CADA_PROD!C657="","",SUMIFS(MOVI_ENTR!M:M,MOVI_ENTR!D:D,D657))</f>
        <v/>
      </c>
      <c r="K657" s="103" t="str">
        <f>IF(CADA_PROD!C657="","",IFERROR($J657/SUM($J$6:$J$1006),""))</f>
        <v/>
      </c>
      <c r="L657" s="103" t="str">
        <f>IF(CADA_PROD!C657="","",IFERROR(H657/SUM($H$6:$H$1006)+P657,""))</f>
        <v/>
      </c>
      <c r="M657" s="102" t="str">
        <f>IF(CADA_PROD!$C657="","",IFERROR(SUMIFS(MOVI_ENTR!M:M,MOVI_ENTR!D:D,D657)/SUMIFS(MOVI_ENTR!I:I,MOVI_ENTR!D:D,D657),0))</f>
        <v/>
      </c>
      <c r="N657" s="104" t="str">
        <f>IF(CADA_PROD!C657="","",G657/E657)</f>
        <v/>
      </c>
      <c r="O657" s="21" t="str">
        <f t="shared" si="21"/>
        <v/>
      </c>
      <c r="P657" s="21">
        <v>6.5200000000000002E-4</v>
      </c>
    </row>
    <row r="658" spans="3:16" ht="30" customHeight="1">
      <c r="C658" s="99" t="str">
        <f>IF(CADA_PROD!C658="","",CADA_PROD!C658)</f>
        <v/>
      </c>
      <c r="D658" s="100" t="str">
        <f>IF(CADA_PROD!D658="","",CADA_PROD!D658)</f>
        <v/>
      </c>
      <c r="E658" s="101" t="str">
        <f>IF(CADA_PROD!E658="","",CADA_PROD!E658)</f>
        <v/>
      </c>
      <c r="F658" s="101" t="str">
        <f>IF(CADA_PROD!D658="","",SUMIFS(MOVI_ENTR!I:I,MOVI_ENTR!D:D,D658))</f>
        <v/>
      </c>
      <c r="G658" s="101" t="str">
        <f>IF(CADA_PROD!C658="","",SUMIFS(MOVI_SAID!H:H,MOVI_SAID!D:D,D658))</f>
        <v/>
      </c>
      <c r="H658" s="101" t="str">
        <f t="shared" si="22"/>
        <v/>
      </c>
      <c r="I658" s="100" t="str">
        <f>IF(CADA_PROD!C658="","",IFERROR(IF(H658&lt;=0,"Sem estoque",IF(H658/E658&lt;0.25,"Quase sem estoque",IF(H658/E658&lt;1.2,"Estoque baixo",IF(H658/E658&lt;2,"Estoque moderado","Estoque confortável")))),""))</f>
        <v/>
      </c>
      <c r="J658" s="102" t="str">
        <f>IF(CADA_PROD!C658="","",SUMIFS(MOVI_ENTR!M:M,MOVI_ENTR!D:D,D658))</f>
        <v/>
      </c>
      <c r="K658" s="103" t="str">
        <f>IF(CADA_PROD!C658="","",IFERROR($J658/SUM($J$6:$J$1006),""))</f>
        <v/>
      </c>
      <c r="L658" s="103" t="str">
        <f>IF(CADA_PROD!C658="","",IFERROR(H658/SUM($H$6:$H$1006)+P658,""))</f>
        <v/>
      </c>
      <c r="M658" s="102" t="str">
        <f>IF(CADA_PROD!$C658="","",IFERROR(SUMIFS(MOVI_ENTR!M:M,MOVI_ENTR!D:D,D658)/SUMIFS(MOVI_ENTR!I:I,MOVI_ENTR!D:D,D658),0))</f>
        <v/>
      </c>
      <c r="N658" s="104" t="str">
        <f>IF(CADA_PROD!C658="","",G658/E658)</f>
        <v/>
      </c>
      <c r="O658" s="21" t="str">
        <f t="shared" si="21"/>
        <v/>
      </c>
      <c r="P658" s="21">
        <v>6.5300000000000004E-4</v>
      </c>
    </row>
    <row r="659" spans="3:16" ht="30" customHeight="1">
      <c r="C659" s="99" t="str">
        <f>IF(CADA_PROD!C659="","",CADA_PROD!C659)</f>
        <v/>
      </c>
      <c r="D659" s="100" t="str">
        <f>IF(CADA_PROD!D659="","",CADA_PROD!D659)</f>
        <v/>
      </c>
      <c r="E659" s="101" t="str">
        <f>IF(CADA_PROD!E659="","",CADA_PROD!E659)</f>
        <v/>
      </c>
      <c r="F659" s="101" t="str">
        <f>IF(CADA_PROD!D659="","",SUMIFS(MOVI_ENTR!I:I,MOVI_ENTR!D:D,D659))</f>
        <v/>
      </c>
      <c r="G659" s="101" t="str">
        <f>IF(CADA_PROD!C659="","",SUMIFS(MOVI_SAID!H:H,MOVI_SAID!D:D,D659))</f>
        <v/>
      </c>
      <c r="H659" s="101" t="str">
        <f t="shared" si="22"/>
        <v/>
      </c>
      <c r="I659" s="100" t="str">
        <f>IF(CADA_PROD!C659="","",IFERROR(IF(H659&lt;=0,"Sem estoque",IF(H659/E659&lt;0.25,"Quase sem estoque",IF(H659/E659&lt;1.2,"Estoque baixo",IF(H659/E659&lt;2,"Estoque moderado","Estoque confortável")))),""))</f>
        <v/>
      </c>
      <c r="J659" s="102" t="str">
        <f>IF(CADA_PROD!C659="","",SUMIFS(MOVI_ENTR!M:M,MOVI_ENTR!D:D,D659))</f>
        <v/>
      </c>
      <c r="K659" s="103" t="str">
        <f>IF(CADA_PROD!C659="","",IFERROR($J659/SUM($J$6:$J$1006),""))</f>
        <v/>
      </c>
      <c r="L659" s="103" t="str">
        <f>IF(CADA_PROD!C659="","",IFERROR(H659/SUM($H$6:$H$1006)+P659,""))</f>
        <v/>
      </c>
      <c r="M659" s="102" t="str">
        <f>IF(CADA_PROD!$C659="","",IFERROR(SUMIFS(MOVI_ENTR!M:M,MOVI_ENTR!D:D,D659)/SUMIFS(MOVI_ENTR!I:I,MOVI_ENTR!D:D,D659),0))</f>
        <v/>
      </c>
      <c r="N659" s="104" t="str">
        <f>IF(CADA_PROD!C659="","",G659/E659)</f>
        <v/>
      </c>
      <c r="O659" s="21" t="str">
        <f t="shared" si="21"/>
        <v/>
      </c>
      <c r="P659" s="21">
        <v>6.5399999999999996E-4</v>
      </c>
    </row>
    <row r="660" spans="3:16" ht="30" customHeight="1">
      <c r="C660" s="99" t="str">
        <f>IF(CADA_PROD!C660="","",CADA_PROD!C660)</f>
        <v/>
      </c>
      <c r="D660" s="100" t="str">
        <f>IF(CADA_PROD!D660="","",CADA_PROD!D660)</f>
        <v/>
      </c>
      <c r="E660" s="101" t="str">
        <f>IF(CADA_PROD!E660="","",CADA_PROD!E660)</f>
        <v/>
      </c>
      <c r="F660" s="101" t="str">
        <f>IF(CADA_PROD!D660="","",SUMIFS(MOVI_ENTR!I:I,MOVI_ENTR!D:D,D660))</f>
        <v/>
      </c>
      <c r="G660" s="101" t="str">
        <f>IF(CADA_PROD!C660="","",SUMIFS(MOVI_SAID!H:H,MOVI_SAID!D:D,D660))</f>
        <v/>
      </c>
      <c r="H660" s="101" t="str">
        <f t="shared" si="22"/>
        <v/>
      </c>
      <c r="I660" s="100" t="str">
        <f>IF(CADA_PROD!C660="","",IFERROR(IF(H660&lt;=0,"Sem estoque",IF(H660/E660&lt;0.25,"Quase sem estoque",IF(H660/E660&lt;1.2,"Estoque baixo",IF(H660/E660&lt;2,"Estoque moderado","Estoque confortável")))),""))</f>
        <v/>
      </c>
      <c r="J660" s="102" t="str">
        <f>IF(CADA_PROD!C660="","",SUMIFS(MOVI_ENTR!M:M,MOVI_ENTR!D:D,D660))</f>
        <v/>
      </c>
      <c r="K660" s="103" t="str">
        <f>IF(CADA_PROD!C660="","",IFERROR($J660/SUM($J$6:$J$1006),""))</f>
        <v/>
      </c>
      <c r="L660" s="103" t="str">
        <f>IF(CADA_PROD!C660="","",IFERROR(H660/SUM($H$6:$H$1006)+P660,""))</f>
        <v/>
      </c>
      <c r="M660" s="102" t="str">
        <f>IF(CADA_PROD!$C660="","",IFERROR(SUMIFS(MOVI_ENTR!M:M,MOVI_ENTR!D:D,D660)/SUMIFS(MOVI_ENTR!I:I,MOVI_ENTR!D:D,D660),0))</f>
        <v/>
      </c>
      <c r="N660" s="104" t="str">
        <f>IF(CADA_PROD!C660="","",G660/E660)</f>
        <v/>
      </c>
      <c r="O660" s="21" t="str">
        <f t="shared" si="21"/>
        <v/>
      </c>
      <c r="P660" s="21">
        <v>6.5499999999999998E-4</v>
      </c>
    </row>
    <row r="661" spans="3:16" ht="30" customHeight="1">
      <c r="C661" s="99" t="str">
        <f>IF(CADA_PROD!C661="","",CADA_PROD!C661)</f>
        <v/>
      </c>
      <c r="D661" s="100" t="str">
        <f>IF(CADA_PROD!D661="","",CADA_PROD!D661)</f>
        <v/>
      </c>
      <c r="E661" s="101" t="str">
        <f>IF(CADA_PROD!E661="","",CADA_PROD!E661)</f>
        <v/>
      </c>
      <c r="F661" s="101" t="str">
        <f>IF(CADA_PROD!D661="","",SUMIFS(MOVI_ENTR!I:I,MOVI_ENTR!D:D,D661))</f>
        <v/>
      </c>
      <c r="G661" s="101" t="str">
        <f>IF(CADA_PROD!C661="","",SUMIFS(MOVI_SAID!H:H,MOVI_SAID!D:D,D661))</f>
        <v/>
      </c>
      <c r="H661" s="101" t="str">
        <f t="shared" si="22"/>
        <v/>
      </c>
      <c r="I661" s="100" t="str">
        <f>IF(CADA_PROD!C661="","",IFERROR(IF(H661&lt;=0,"Sem estoque",IF(H661/E661&lt;0.25,"Quase sem estoque",IF(H661/E661&lt;1.2,"Estoque baixo",IF(H661/E661&lt;2,"Estoque moderado","Estoque confortável")))),""))</f>
        <v/>
      </c>
      <c r="J661" s="102" t="str">
        <f>IF(CADA_PROD!C661="","",SUMIFS(MOVI_ENTR!M:M,MOVI_ENTR!D:D,D661))</f>
        <v/>
      </c>
      <c r="K661" s="103" t="str">
        <f>IF(CADA_PROD!C661="","",IFERROR($J661/SUM($J$6:$J$1006),""))</f>
        <v/>
      </c>
      <c r="L661" s="103" t="str">
        <f>IF(CADA_PROD!C661="","",IFERROR(H661/SUM($H$6:$H$1006)+P661,""))</f>
        <v/>
      </c>
      <c r="M661" s="102" t="str">
        <f>IF(CADA_PROD!$C661="","",IFERROR(SUMIFS(MOVI_ENTR!M:M,MOVI_ENTR!D:D,D661)/SUMIFS(MOVI_ENTR!I:I,MOVI_ENTR!D:D,D661),0))</f>
        <v/>
      </c>
      <c r="N661" s="104" t="str">
        <f>IF(CADA_PROD!C661="","",G661/E661)</f>
        <v/>
      </c>
      <c r="O661" s="21" t="str">
        <f t="shared" si="21"/>
        <v/>
      </c>
      <c r="P661" s="21">
        <v>6.5600000000000001E-4</v>
      </c>
    </row>
    <row r="662" spans="3:16" ht="30" customHeight="1">
      <c r="C662" s="99" t="str">
        <f>IF(CADA_PROD!C662="","",CADA_PROD!C662)</f>
        <v/>
      </c>
      <c r="D662" s="100" t="str">
        <f>IF(CADA_PROD!D662="","",CADA_PROD!D662)</f>
        <v/>
      </c>
      <c r="E662" s="101" t="str">
        <f>IF(CADA_PROD!E662="","",CADA_PROD!E662)</f>
        <v/>
      </c>
      <c r="F662" s="101" t="str">
        <f>IF(CADA_PROD!D662="","",SUMIFS(MOVI_ENTR!I:I,MOVI_ENTR!D:D,D662))</f>
        <v/>
      </c>
      <c r="G662" s="101" t="str">
        <f>IF(CADA_PROD!C662="","",SUMIFS(MOVI_SAID!H:H,MOVI_SAID!D:D,D662))</f>
        <v/>
      </c>
      <c r="H662" s="101" t="str">
        <f t="shared" si="22"/>
        <v/>
      </c>
      <c r="I662" s="100" t="str">
        <f>IF(CADA_PROD!C662="","",IFERROR(IF(H662&lt;=0,"Sem estoque",IF(H662/E662&lt;0.25,"Quase sem estoque",IF(H662/E662&lt;1.2,"Estoque baixo",IF(H662/E662&lt;2,"Estoque moderado","Estoque confortável")))),""))</f>
        <v/>
      </c>
      <c r="J662" s="102" t="str">
        <f>IF(CADA_PROD!C662="","",SUMIFS(MOVI_ENTR!M:M,MOVI_ENTR!D:D,D662))</f>
        <v/>
      </c>
      <c r="K662" s="103" t="str">
        <f>IF(CADA_PROD!C662="","",IFERROR($J662/SUM($J$6:$J$1006),""))</f>
        <v/>
      </c>
      <c r="L662" s="103" t="str">
        <f>IF(CADA_PROD!C662="","",IFERROR(H662/SUM($H$6:$H$1006)+P662,""))</f>
        <v/>
      </c>
      <c r="M662" s="102" t="str">
        <f>IF(CADA_PROD!$C662="","",IFERROR(SUMIFS(MOVI_ENTR!M:M,MOVI_ENTR!D:D,D662)/SUMIFS(MOVI_ENTR!I:I,MOVI_ENTR!D:D,D662),0))</f>
        <v/>
      </c>
      <c r="N662" s="104" t="str">
        <f>IF(CADA_PROD!C662="","",G662/E662)</f>
        <v/>
      </c>
      <c r="O662" s="21" t="str">
        <f t="shared" si="21"/>
        <v/>
      </c>
      <c r="P662" s="21">
        <v>6.5700000000000003E-4</v>
      </c>
    </row>
    <row r="663" spans="3:16" ht="30" customHeight="1">
      <c r="C663" s="99" t="str">
        <f>IF(CADA_PROD!C663="","",CADA_PROD!C663)</f>
        <v/>
      </c>
      <c r="D663" s="100" t="str">
        <f>IF(CADA_PROD!D663="","",CADA_PROD!D663)</f>
        <v/>
      </c>
      <c r="E663" s="101" t="str">
        <f>IF(CADA_PROD!E663="","",CADA_PROD!E663)</f>
        <v/>
      </c>
      <c r="F663" s="101" t="str">
        <f>IF(CADA_PROD!D663="","",SUMIFS(MOVI_ENTR!I:I,MOVI_ENTR!D:D,D663))</f>
        <v/>
      </c>
      <c r="G663" s="101" t="str">
        <f>IF(CADA_PROD!C663="","",SUMIFS(MOVI_SAID!H:H,MOVI_SAID!D:D,D663))</f>
        <v/>
      </c>
      <c r="H663" s="101" t="str">
        <f t="shared" si="22"/>
        <v/>
      </c>
      <c r="I663" s="100" t="str">
        <f>IF(CADA_PROD!C663="","",IFERROR(IF(H663&lt;=0,"Sem estoque",IF(H663/E663&lt;0.25,"Quase sem estoque",IF(H663/E663&lt;1.2,"Estoque baixo",IF(H663/E663&lt;2,"Estoque moderado","Estoque confortável")))),""))</f>
        <v/>
      </c>
      <c r="J663" s="102" t="str">
        <f>IF(CADA_PROD!C663="","",SUMIFS(MOVI_ENTR!M:M,MOVI_ENTR!D:D,D663))</f>
        <v/>
      </c>
      <c r="K663" s="103" t="str">
        <f>IF(CADA_PROD!C663="","",IFERROR($J663/SUM($J$6:$J$1006),""))</f>
        <v/>
      </c>
      <c r="L663" s="103" t="str">
        <f>IF(CADA_PROD!C663="","",IFERROR(H663/SUM($H$6:$H$1006)+P663,""))</f>
        <v/>
      </c>
      <c r="M663" s="102" t="str">
        <f>IF(CADA_PROD!$C663="","",IFERROR(SUMIFS(MOVI_ENTR!M:M,MOVI_ENTR!D:D,D663)/SUMIFS(MOVI_ENTR!I:I,MOVI_ENTR!D:D,D663),0))</f>
        <v/>
      </c>
      <c r="N663" s="104" t="str">
        <f>IF(CADA_PROD!C663="","",G663/E663)</f>
        <v/>
      </c>
      <c r="O663" s="21" t="str">
        <f t="shared" si="21"/>
        <v/>
      </c>
      <c r="P663" s="21">
        <v>6.5799999999999995E-4</v>
      </c>
    </row>
    <row r="664" spans="3:16" ht="30" customHeight="1">
      <c r="C664" s="99" t="str">
        <f>IF(CADA_PROD!C664="","",CADA_PROD!C664)</f>
        <v/>
      </c>
      <c r="D664" s="100" t="str">
        <f>IF(CADA_PROD!D664="","",CADA_PROD!D664)</f>
        <v/>
      </c>
      <c r="E664" s="101" t="str">
        <f>IF(CADA_PROD!E664="","",CADA_PROD!E664)</f>
        <v/>
      </c>
      <c r="F664" s="101" t="str">
        <f>IF(CADA_PROD!D664="","",SUMIFS(MOVI_ENTR!I:I,MOVI_ENTR!D:D,D664))</f>
        <v/>
      </c>
      <c r="G664" s="101" t="str">
        <f>IF(CADA_PROD!C664="","",SUMIFS(MOVI_SAID!H:H,MOVI_SAID!D:D,D664))</f>
        <v/>
      </c>
      <c r="H664" s="101" t="str">
        <f t="shared" si="22"/>
        <v/>
      </c>
      <c r="I664" s="100" t="str">
        <f>IF(CADA_PROD!C664="","",IFERROR(IF(H664&lt;=0,"Sem estoque",IF(H664/E664&lt;0.25,"Quase sem estoque",IF(H664/E664&lt;1.2,"Estoque baixo",IF(H664/E664&lt;2,"Estoque moderado","Estoque confortável")))),""))</f>
        <v/>
      </c>
      <c r="J664" s="102" t="str">
        <f>IF(CADA_PROD!C664="","",SUMIFS(MOVI_ENTR!M:M,MOVI_ENTR!D:D,D664))</f>
        <v/>
      </c>
      <c r="K664" s="103" t="str">
        <f>IF(CADA_PROD!C664="","",IFERROR($J664/SUM($J$6:$J$1006),""))</f>
        <v/>
      </c>
      <c r="L664" s="103" t="str">
        <f>IF(CADA_PROD!C664="","",IFERROR(H664/SUM($H$6:$H$1006)+P664,""))</f>
        <v/>
      </c>
      <c r="M664" s="102" t="str">
        <f>IF(CADA_PROD!$C664="","",IFERROR(SUMIFS(MOVI_ENTR!M:M,MOVI_ENTR!D:D,D664)/SUMIFS(MOVI_ENTR!I:I,MOVI_ENTR!D:D,D664),0))</f>
        <v/>
      </c>
      <c r="N664" s="104" t="str">
        <f>IF(CADA_PROD!C664="","",G664/E664)</f>
        <v/>
      </c>
      <c r="O664" s="21" t="str">
        <f t="shared" si="21"/>
        <v/>
      </c>
      <c r="P664" s="21">
        <v>6.5899999999999997E-4</v>
      </c>
    </row>
    <row r="665" spans="3:16" ht="30" customHeight="1">
      <c r="C665" s="99" t="str">
        <f>IF(CADA_PROD!C665="","",CADA_PROD!C665)</f>
        <v/>
      </c>
      <c r="D665" s="100" t="str">
        <f>IF(CADA_PROD!D665="","",CADA_PROD!D665)</f>
        <v/>
      </c>
      <c r="E665" s="101" t="str">
        <f>IF(CADA_PROD!E665="","",CADA_PROD!E665)</f>
        <v/>
      </c>
      <c r="F665" s="101" t="str">
        <f>IF(CADA_PROD!D665="","",SUMIFS(MOVI_ENTR!I:I,MOVI_ENTR!D:D,D665))</f>
        <v/>
      </c>
      <c r="G665" s="101" t="str">
        <f>IF(CADA_PROD!C665="","",SUMIFS(MOVI_SAID!H:H,MOVI_SAID!D:D,D665))</f>
        <v/>
      </c>
      <c r="H665" s="101" t="str">
        <f t="shared" si="22"/>
        <v/>
      </c>
      <c r="I665" s="100" t="str">
        <f>IF(CADA_PROD!C665="","",IFERROR(IF(H665&lt;=0,"Sem estoque",IF(H665/E665&lt;0.25,"Quase sem estoque",IF(H665/E665&lt;1.2,"Estoque baixo",IF(H665/E665&lt;2,"Estoque moderado","Estoque confortável")))),""))</f>
        <v/>
      </c>
      <c r="J665" s="102" t="str">
        <f>IF(CADA_PROD!C665="","",SUMIFS(MOVI_ENTR!M:M,MOVI_ENTR!D:D,D665))</f>
        <v/>
      </c>
      <c r="K665" s="103" t="str">
        <f>IF(CADA_PROD!C665="","",IFERROR($J665/SUM($J$6:$J$1006),""))</f>
        <v/>
      </c>
      <c r="L665" s="103" t="str">
        <f>IF(CADA_PROD!C665="","",IFERROR(H665/SUM($H$6:$H$1006)+P665,""))</f>
        <v/>
      </c>
      <c r="M665" s="102" t="str">
        <f>IF(CADA_PROD!$C665="","",IFERROR(SUMIFS(MOVI_ENTR!M:M,MOVI_ENTR!D:D,D665)/SUMIFS(MOVI_ENTR!I:I,MOVI_ENTR!D:D,D665),0))</f>
        <v/>
      </c>
      <c r="N665" s="104" t="str">
        <f>IF(CADA_PROD!C665="","",G665/E665)</f>
        <v/>
      </c>
      <c r="O665" s="21" t="str">
        <f t="shared" si="21"/>
        <v/>
      </c>
      <c r="P665" s="21">
        <v>6.6E-4</v>
      </c>
    </row>
    <row r="666" spans="3:16" ht="30" customHeight="1">
      <c r="C666" s="99" t="str">
        <f>IF(CADA_PROD!C666="","",CADA_PROD!C666)</f>
        <v/>
      </c>
      <c r="D666" s="100" t="str">
        <f>IF(CADA_PROD!D666="","",CADA_PROD!D666)</f>
        <v/>
      </c>
      <c r="E666" s="101" t="str">
        <f>IF(CADA_PROD!E666="","",CADA_PROD!E666)</f>
        <v/>
      </c>
      <c r="F666" s="101" t="str">
        <f>IF(CADA_PROD!D666="","",SUMIFS(MOVI_ENTR!I:I,MOVI_ENTR!D:D,D666))</f>
        <v/>
      </c>
      <c r="G666" s="101" t="str">
        <f>IF(CADA_PROD!C666="","",SUMIFS(MOVI_SAID!H:H,MOVI_SAID!D:D,D666))</f>
        <v/>
      </c>
      <c r="H666" s="101" t="str">
        <f t="shared" si="22"/>
        <v/>
      </c>
      <c r="I666" s="100" t="str">
        <f>IF(CADA_PROD!C666="","",IFERROR(IF(H666&lt;=0,"Sem estoque",IF(H666/E666&lt;0.25,"Quase sem estoque",IF(H666/E666&lt;1.2,"Estoque baixo",IF(H666/E666&lt;2,"Estoque moderado","Estoque confortável")))),""))</f>
        <v/>
      </c>
      <c r="J666" s="102" t="str">
        <f>IF(CADA_PROD!C666="","",SUMIFS(MOVI_ENTR!M:M,MOVI_ENTR!D:D,D666))</f>
        <v/>
      </c>
      <c r="K666" s="103" t="str">
        <f>IF(CADA_PROD!C666="","",IFERROR($J666/SUM($J$6:$J$1006),""))</f>
        <v/>
      </c>
      <c r="L666" s="103" t="str">
        <f>IF(CADA_PROD!C666="","",IFERROR(H666/SUM($H$6:$H$1006)+P666,""))</f>
        <v/>
      </c>
      <c r="M666" s="102" t="str">
        <f>IF(CADA_PROD!$C666="","",IFERROR(SUMIFS(MOVI_ENTR!M:M,MOVI_ENTR!D:D,D666)/SUMIFS(MOVI_ENTR!I:I,MOVI_ENTR!D:D,D666),0))</f>
        <v/>
      </c>
      <c r="N666" s="104" t="str">
        <f>IF(CADA_PROD!C666="","",G666/E666)</f>
        <v/>
      </c>
      <c r="O666" s="21" t="str">
        <f t="shared" si="21"/>
        <v/>
      </c>
      <c r="P666" s="21">
        <v>6.6100000000000002E-4</v>
      </c>
    </row>
    <row r="667" spans="3:16" ht="30" customHeight="1">
      <c r="C667" s="99" t="str">
        <f>IF(CADA_PROD!C667="","",CADA_PROD!C667)</f>
        <v/>
      </c>
      <c r="D667" s="100" t="str">
        <f>IF(CADA_PROD!D667="","",CADA_PROD!D667)</f>
        <v/>
      </c>
      <c r="E667" s="101" t="str">
        <f>IF(CADA_PROD!E667="","",CADA_PROD!E667)</f>
        <v/>
      </c>
      <c r="F667" s="101" t="str">
        <f>IF(CADA_PROD!D667="","",SUMIFS(MOVI_ENTR!I:I,MOVI_ENTR!D:D,D667))</f>
        <v/>
      </c>
      <c r="G667" s="101" t="str">
        <f>IF(CADA_PROD!C667="","",SUMIFS(MOVI_SAID!H:H,MOVI_SAID!D:D,D667))</f>
        <v/>
      </c>
      <c r="H667" s="101" t="str">
        <f t="shared" si="22"/>
        <v/>
      </c>
      <c r="I667" s="100" t="str">
        <f>IF(CADA_PROD!C667="","",IFERROR(IF(H667&lt;=0,"Sem estoque",IF(H667/E667&lt;0.25,"Quase sem estoque",IF(H667/E667&lt;1.2,"Estoque baixo",IF(H667/E667&lt;2,"Estoque moderado","Estoque confortável")))),""))</f>
        <v/>
      </c>
      <c r="J667" s="102" t="str">
        <f>IF(CADA_PROD!C667="","",SUMIFS(MOVI_ENTR!M:M,MOVI_ENTR!D:D,D667))</f>
        <v/>
      </c>
      <c r="K667" s="103" t="str">
        <f>IF(CADA_PROD!C667="","",IFERROR($J667/SUM($J$6:$J$1006),""))</f>
        <v/>
      </c>
      <c r="L667" s="103" t="str">
        <f>IF(CADA_PROD!C667="","",IFERROR(H667/SUM($H$6:$H$1006)+P667,""))</f>
        <v/>
      </c>
      <c r="M667" s="102" t="str">
        <f>IF(CADA_PROD!$C667="","",IFERROR(SUMIFS(MOVI_ENTR!M:M,MOVI_ENTR!D:D,D667)/SUMIFS(MOVI_ENTR!I:I,MOVI_ENTR!D:D,D667),0))</f>
        <v/>
      </c>
      <c r="N667" s="104" t="str">
        <f>IF(CADA_PROD!C667="","",G667/E667)</f>
        <v/>
      </c>
      <c r="O667" s="21" t="str">
        <f t="shared" si="21"/>
        <v/>
      </c>
      <c r="P667" s="21">
        <v>6.6200000000000005E-4</v>
      </c>
    </row>
    <row r="668" spans="3:16" ht="30" customHeight="1">
      <c r="C668" s="99" t="str">
        <f>IF(CADA_PROD!C668="","",CADA_PROD!C668)</f>
        <v/>
      </c>
      <c r="D668" s="100" t="str">
        <f>IF(CADA_PROD!D668="","",CADA_PROD!D668)</f>
        <v/>
      </c>
      <c r="E668" s="101" t="str">
        <f>IF(CADA_PROD!E668="","",CADA_PROD!E668)</f>
        <v/>
      </c>
      <c r="F668" s="101" t="str">
        <f>IF(CADA_PROD!D668="","",SUMIFS(MOVI_ENTR!I:I,MOVI_ENTR!D:D,D668))</f>
        <v/>
      </c>
      <c r="G668" s="101" t="str">
        <f>IF(CADA_PROD!C668="","",SUMIFS(MOVI_SAID!H:H,MOVI_SAID!D:D,D668))</f>
        <v/>
      </c>
      <c r="H668" s="101" t="str">
        <f t="shared" si="22"/>
        <v/>
      </c>
      <c r="I668" s="100" t="str">
        <f>IF(CADA_PROD!C668="","",IFERROR(IF(H668&lt;=0,"Sem estoque",IF(H668/E668&lt;0.25,"Quase sem estoque",IF(H668/E668&lt;1.2,"Estoque baixo",IF(H668/E668&lt;2,"Estoque moderado","Estoque confortável")))),""))</f>
        <v/>
      </c>
      <c r="J668" s="102" t="str">
        <f>IF(CADA_PROD!C668="","",SUMIFS(MOVI_ENTR!M:M,MOVI_ENTR!D:D,D668))</f>
        <v/>
      </c>
      <c r="K668" s="103" t="str">
        <f>IF(CADA_PROD!C668="","",IFERROR($J668/SUM($J$6:$J$1006),""))</f>
        <v/>
      </c>
      <c r="L668" s="103" t="str">
        <f>IF(CADA_PROD!C668="","",IFERROR(H668/SUM($H$6:$H$1006)+P668,""))</f>
        <v/>
      </c>
      <c r="M668" s="102" t="str">
        <f>IF(CADA_PROD!$C668="","",IFERROR(SUMIFS(MOVI_ENTR!M:M,MOVI_ENTR!D:D,D668)/SUMIFS(MOVI_ENTR!I:I,MOVI_ENTR!D:D,D668),0))</f>
        <v/>
      </c>
      <c r="N668" s="104" t="str">
        <f>IF(CADA_PROD!C668="","",G668/E668)</f>
        <v/>
      </c>
      <c r="O668" s="21" t="str">
        <f t="shared" si="21"/>
        <v/>
      </c>
      <c r="P668" s="21">
        <v>6.6299999999999996E-4</v>
      </c>
    </row>
    <row r="669" spans="3:16" ht="30" customHeight="1">
      <c r="C669" s="99" t="str">
        <f>IF(CADA_PROD!C669="","",CADA_PROD!C669)</f>
        <v/>
      </c>
      <c r="D669" s="100" t="str">
        <f>IF(CADA_PROD!D669="","",CADA_PROD!D669)</f>
        <v/>
      </c>
      <c r="E669" s="101" t="str">
        <f>IF(CADA_PROD!E669="","",CADA_PROD!E669)</f>
        <v/>
      </c>
      <c r="F669" s="101" t="str">
        <f>IF(CADA_PROD!D669="","",SUMIFS(MOVI_ENTR!I:I,MOVI_ENTR!D:D,D669))</f>
        <v/>
      </c>
      <c r="G669" s="101" t="str">
        <f>IF(CADA_PROD!C669="","",SUMIFS(MOVI_SAID!H:H,MOVI_SAID!D:D,D669))</f>
        <v/>
      </c>
      <c r="H669" s="101" t="str">
        <f t="shared" si="22"/>
        <v/>
      </c>
      <c r="I669" s="100" t="str">
        <f>IF(CADA_PROD!C669="","",IFERROR(IF(H669&lt;=0,"Sem estoque",IF(H669/E669&lt;0.25,"Quase sem estoque",IF(H669/E669&lt;1.2,"Estoque baixo",IF(H669/E669&lt;2,"Estoque moderado","Estoque confortável")))),""))</f>
        <v/>
      </c>
      <c r="J669" s="102" t="str">
        <f>IF(CADA_PROD!C669="","",SUMIFS(MOVI_ENTR!M:M,MOVI_ENTR!D:D,D669))</f>
        <v/>
      </c>
      <c r="K669" s="103" t="str">
        <f>IF(CADA_PROD!C669="","",IFERROR($J669/SUM($J$6:$J$1006),""))</f>
        <v/>
      </c>
      <c r="L669" s="103" t="str">
        <f>IF(CADA_PROD!C669="","",IFERROR(H669/SUM($H$6:$H$1006)+P669,""))</f>
        <v/>
      </c>
      <c r="M669" s="102" t="str">
        <f>IF(CADA_PROD!$C669="","",IFERROR(SUMIFS(MOVI_ENTR!M:M,MOVI_ENTR!D:D,D669)/SUMIFS(MOVI_ENTR!I:I,MOVI_ENTR!D:D,D669),0))</f>
        <v/>
      </c>
      <c r="N669" s="104" t="str">
        <f>IF(CADA_PROD!C669="","",G669/E669)</f>
        <v/>
      </c>
      <c r="O669" s="21" t="str">
        <f t="shared" si="21"/>
        <v/>
      </c>
      <c r="P669" s="21">
        <v>6.6399999999999999E-4</v>
      </c>
    </row>
    <row r="670" spans="3:16" ht="30" customHeight="1">
      <c r="C670" s="99" t="str">
        <f>IF(CADA_PROD!C670="","",CADA_PROD!C670)</f>
        <v/>
      </c>
      <c r="D670" s="100" t="str">
        <f>IF(CADA_PROD!D670="","",CADA_PROD!D670)</f>
        <v/>
      </c>
      <c r="E670" s="101" t="str">
        <f>IF(CADA_PROD!E670="","",CADA_PROD!E670)</f>
        <v/>
      </c>
      <c r="F670" s="101" t="str">
        <f>IF(CADA_PROD!D670="","",SUMIFS(MOVI_ENTR!I:I,MOVI_ENTR!D:D,D670))</f>
        <v/>
      </c>
      <c r="G670" s="101" t="str">
        <f>IF(CADA_PROD!C670="","",SUMIFS(MOVI_SAID!H:H,MOVI_SAID!D:D,D670))</f>
        <v/>
      </c>
      <c r="H670" s="101" t="str">
        <f t="shared" si="22"/>
        <v/>
      </c>
      <c r="I670" s="100" t="str">
        <f>IF(CADA_PROD!C670="","",IFERROR(IF(H670&lt;=0,"Sem estoque",IF(H670/E670&lt;0.25,"Quase sem estoque",IF(H670/E670&lt;1.2,"Estoque baixo",IF(H670/E670&lt;2,"Estoque moderado","Estoque confortável")))),""))</f>
        <v/>
      </c>
      <c r="J670" s="102" t="str">
        <f>IF(CADA_PROD!C670="","",SUMIFS(MOVI_ENTR!M:M,MOVI_ENTR!D:D,D670))</f>
        <v/>
      </c>
      <c r="K670" s="103" t="str">
        <f>IF(CADA_PROD!C670="","",IFERROR($J670/SUM($J$6:$J$1006),""))</f>
        <v/>
      </c>
      <c r="L670" s="103" t="str">
        <f>IF(CADA_PROD!C670="","",IFERROR(H670/SUM($H$6:$H$1006)+P670,""))</f>
        <v/>
      </c>
      <c r="M670" s="102" t="str">
        <f>IF(CADA_PROD!$C670="","",IFERROR(SUMIFS(MOVI_ENTR!M:M,MOVI_ENTR!D:D,D670)/SUMIFS(MOVI_ENTR!I:I,MOVI_ENTR!D:D,D670),0))</f>
        <v/>
      </c>
      <c r="N670" s="104" t="str">
        <f>IF(CADA_PROD!C670="","",G670/E670)</f>
        <v/>
      </c>
      <c r="O670" s="21" t="str">
        <f t="shared" si="21"/>
        <v/>
      </c>
      <c r="P670" s="21">
        <v>6.6500000000000001E-4</v>
      </c>
    </row>
    <row r="671" spans="3:16" ht="30" customHeight="1">
      <c r="C671" s="99" t="str">
        <f>IF(CADA_PROD!C671="","",CADA_PROD!C671)</f>
        <v/>
      </c>
      <c r="D671" s="100" t="str">
        <f>IF(CADA_PROD!D671="","",CADA_PROD!D671)</f>
        <v/>
      </c>
      <c r="E671" s="101" t="str">
        <f>IF(CADA_PROD!E671="","",CADA_PROD!E671)</f>
        <v/>
      </c>
      <c r="F671" s="101" t="str">
        <f>IF(CADA_PROD!D671="","",SUMIFS(MOVI_ENTR!I:I,MOVI_ENTR!D:D,D671))</f>
        <v/>
      </c>
      <c r="G671" s="101" t="str">
        <f>IF(CADA_PROD!C671="","",SUMIFS(MOVI_SAID!H:H,MOVI_SAID!D:D,D671))</f>
        <v/>
      </c>
      <c r="H671" s="101" t="str">
        <f t="shared" si="22"/>
        <v/>
      </c>
      <c r="I671" s="100" t="str">
        <f>IF(CADA_PROD!C671="","",IFERROR(IF(H671&lt;=0,"Sem estoque",IF(H671/E671&lt;0.25,"Quase sem estoque",IF(H671/E671&lt;1.2,"Estoque baixo",IF(H671/E671&lt;2,"Estoque moderado","Estoque confortável")))),""))</f>
        <v/>
      </c>
      <c r="J671" s="102" t="str">
        <f>IF(CADA_PROD!C671="","",SUMIFS(MOVI_ENTR!M:M,MOVI_ENTR!D:D,D671))</f>
        <v/>
      </c>
      <c r="K671" s="103" t="str">
        <f>IF(CADA_PROD!C671="","",IFERROR($J671/SUM($J$6:$J$1006),""))</f>
        <v/>
      </c>
      <c r="L671" s="103" t="str">
        <f>IF(CADA_PROD!C671="","",IFERROR(H671/SUM($H$6:$H$1006)+P671,""))</f>
        <v/>
      </c>
      <c r="M671" s="102" t="str">
        <f>IF(CADA_PROD!$C671="","",IFERROR(SUMIFS(MOVI_ENTR!M:M,MOVI_ENTR!D:D,D671)/SUMIFS(MOVI_ENTR!I:I,MOVI_ENTR!D:D,D671),0))</f>
        <v/>
      </c>
      <c r="N671" s="104" t="str">
        <f>IF(CADA_PROD!C671="","",G671/E671)</f>
        <v/>
      </c>
      <c r="O671" s="21" t="str">
        <f t="shared" si="21"/>
        <v/>
      </c>
      <c r="P671" s="21">
        <v>6.6600000000000003E-4</v>
      </c>
    </row>
    <row r="672" spans="3:16" ht="30" customHeight="1">
      <c r="C672" s="99" t="str">
        <f>IF(CADA_PROD!C672="","",CADA_PROD!C672)</f>
        <v/>
      </c>
      <c r="D672" s="100" t="str">
        <f>IF(CADA_PROD!D672="","",CADA_PROD!D672)</f>
        <v/>
      </c>
      <c r="E672" s="101" t="str">
        <f>IF(CADA_PROD!E672="","",CADA_PROD!E672)</f>
        <v/>
      </c>
      <c r="F672" s="101" t="str">
        <f>IF(CADA_PROD!D672="","",SUMIFS(MOVI_ENTR!I:I,MOVI_ENTR!D:D,D672))</f>
        <v/>
      </c>
      <c r="G672" s="101" t="str">
        <f>IF(CADA_PROD!C672="","",SUMIFS(MOVI_SAID!H:H,MOVI_SAID!D:D,D672))</f>
        <v/>
      </c>
      <c r="H672" s="101" t="str">
        <f t="shared" si="22"/>
        <v/>
      </c>
      <c r="I672" s="100" t="str">
        <f>IF(CADA_PROD!C672="","",IFERROR(IF(H672&lt;=0,"Sem estoque",IF(H672/E672&lt;0.25,"Quase sem estoque",IF(H672/E672&lt;1.2,"Estoque baixo",IF(H672/E672&lt;2,"Estoque moderado","Estoque confortável")))),""))</f>
        <v/>
      </c>
      <c r="J672" s="102" t="str">
        <f>IF(CADA_PROD!C672="","",SUMIFS(MOVI_ENTR!M:M,MOVI_ENTR!D:D,D672))</f>
        <v/>
      </c>
      <c r="K672" s="103" t="str">
        <f>IF(CADA_PROD!C672="","",IFERROR($J672/SUM($J$6:$J$1006),""))</f>
        <v/>
      </c>
      <c r="L672" s="103" t="str">
        <f>IF(CADA_PROD!C672="","",IFERROR(H672/SUM($H$6:$H$1006)+P672,""))</f>
        <v/>
      </c>
      <c r="M672" s="102" t="str">
        <f>IF(CADA_PROD!$C672="","",IFERROR(SUMIFS(MOVI_ENTR!M:M,MOVI_ENTR!D:D,D672)/SUMIFS(MOVI_ENTR!I:I,MOVI_ENTR!D:D,D672),0))</f>
        <v/>
      </c>
      <c r="N672" s="104" t="str">
        <f>IF(CADA_PROD!C672="","",G672/E672)</f>
        <v/>
      </c>
      <c r="O672" s="21" t="str">
        <f t="shared" si="21"/>
        <v/>
      </c>
      <c r="P672" s="21">
        <v>6.6699999999999995E-4</v>
      </c>
    </row>
    <row r="673" spans="3:16" ht="30" customHeight="1">
      <c r="C673" s="99" t="str">
        <f>IF(CADA_PROD!C673="","",CADA_PROD!C673)</f>
        <v/>
      </c>
      <c r="D673" s="100" t="str">
        <f>IF(CADA_PROD!D673="","",CADA_PROD!D673)</f>
        <v/>
      </c>
      <c r="E673" s="101" t="str">
        <f>IF(CADA_PROD!E673="","",CADA_PROD!E673)</f>
        <v/>
      </c>
      <c r="F673" s="101" t="str">
        <f>IF(CADA_PROD!D673="","",SUMIFS(MOVI_ENTR!I:I,MOVI_ENTR!D:D,D673))</f>
        <v/>
      </c>
      <c r="G673" s="101" t="str">
        <f>IF(CADA_PROD!C673="","",SUMIFS(MOVI_SAID!H:H,MOVI_SAID!D:D,D673))</f>
        <v/>
      </c>
      <c r="H673" s="101" t="str">
        <f t="shared" si="22"/>
        <v/>
      </c>
      <c r="I673" s="100" t="str">
        <f>IF(CADA_PROD!C673="","",IFERROR(IF(H673&lt;=0,"Sem estoque",IF(H673/E673&lt;0.25,"Quase sem estoque",IF(H673/E673&lt;1.2,"Estoque baixo",IF(H673/E673&lt;2,"Estoque moderado","Estoque confortável")))),""))</f>
        <v/>
      </c>
      <c r="J673" s="102" t="str">
        <f>IF(CADA_PROD!C673="","",SUMIFS(MOVI_ENTR!M:M,MOVI_ENTR!D:D,D673))</f>
        <v/>
      </c>
      <c r="K673" s="103" t="str">
        <f>IF(CADA_PROD!C673="","",IFERROR($J673/SUM($J$6:$J$1006),""))</f>
        <v/>
      </c>
      <c r="L673" s="103" t="str">
        <f>IF(CADA_PROD!C673="","",IFERROR(H673/SUM($H$6:$H$1006)+P673,""))</f>
        <v/>
      </c>
      <c r="M673" s="102" t="str">
        <f>IF(CADA_PROD!$C673="","",IFERROR(SUMIFS(MOVI_ENTR!M:M,MOVI_ENTR!D:D,D673)/SUMIFS(MOVI_ENTR!I:I,MOVI_ENTR!D:D,D673),0))</f>
        <v/>
      </c>
      <c r="N673" s="104" t="str">
        <f>IF(CADA_PROD!C673="","",G673/E673)</f>
        <v/>
      </c>
      <c r="O673" s="21" t="str">
        <f t="shared" si="21"/>
        <v/>
      </c>
      <c r="P673" s="21">
        <v>6.6799999999999997E-4</v>
      </c>
    </row>
    <row r="674" spans="3:16" ht="30" customHeight="1">
      <c r="C674" s="99" t="str">
        <f>IF(CADA_PROD!C674="","",CADA_PROD!C674)</f>
        <v/>
      </c>
      <c r="D674" s="100" t="str">
        <f>IF(CADA_PROD!D674="","",CADA_PROD!D674)</f>
        <v/>
      </c>
      <c r="E674" s="101" t="str">
        <f>IF(CADA_PROD!E674="","",CADA_PROD!E674)</f>
        <v/>
      </c>
      <c r="F674" s="101" t="str">
        <f>IF(CADA_PROD!D674="","",SUMIFS(MOVI_ENTR!I:I,MOVI_ENTR!D:D,D674))</f>
        <v/>
      </c>
      <c r="G674" s="101" t="str">
        <f>IF(CADA_PROD!C674="","",SUMIFS(MOVI_SAID!H:H,MOVI_SAID!D:D,D674))</f>
        <v/>
      </c>
      <c r="H674" s="101" t="str">
        <f t="shared" si="22"/>
        <v/>
      </c>
      <c r="I674" s="100" t="str">
        <f>IF(CADA_PROD!C674="","",IFERROR(IF(H674&lt;=0,"Sem estoque",IF(H674/E674&lt;0.25,"Quase sem estoque",IF(H674/E674&lt;1.2,"Estoque baixo",IF(H674/E674&lt;2,"Estoque moderado","Estoque confortável")))),""))</f>
        <v/>
      </c>
      <c r="J674" s="102" t="str">
        <f>IF(CADA_PROD!C674="","",SUMIFS(MOVI_ENTR!M:M,MOVI_ENTR!D:D,D674))</f>
        <v/>
      </c>
      <c r="K674" s="103" t="str">
        <f>IF(CADA_PROD!C674="","",IFERROR($J674/SUM($J$6:$J$1006),""))</f>
        <v/>
      </c>
      <c r="L674" s="103" t="str">
        <f>IF(CADA_PROD!C674="","",IFERROR(H674/SUM($H$6:$H$1006)+P674,""))</f>
        <v/>
      </c>
      <c r="M674" s="102" t="str">
        <f>IF(CADA_PROD!$C674="","",IFERROR(SUMIFS(MOVI_ENTR!M:M,MOVI_ENTR!D:D,D674)/SUMIFS(MOVI_ENTR!I:I,MOVI_ENTR!D:D,D674),0))</f>
        <v/>
      </c>
      <c r="N674" s="104" t="str">
        <f>IF(CADA_PROD!C674="","",G674/E674)</f>
        <v/>
      </c>
      <c r="O674" s="21" t="str">
        <f t="shared" si="21"/>
        <v/>
      </c>
      <c r="P674" s="21">
        <v>6.69E-4</v>
      </c>
    </row>
    <row r="675" spans="3:16" ht="30" customHeight="1">
      <c r="C675" s="99" t="str">
        <f>IF(CADA_PROD!C675="","",CADA_PROD!C675)</f>
        <v/>
      </c>
      <c r="D675" s="100" t="str">
        <f>IF(CADA_PROD!D675="","",CADA_PROD!D675)</f>
        <v/>
      </c>
      <c r="E675" s="101" t="str">
        <f>IF(CADA_PROD!E675="","",CADA_PROD!E675)</f>
        <v/>
      </c>
      <c r="F675" s="101" t="str">
        <f>IF(CADA_PROD!D675="","",SUMIFS(MOVI_ENTR!I:I,MOVI_ENTR!D:D,D675))</f>
        <v/>
      </c>
      <c r="G675" s="101" t="str">
        <f>IF(CADA_PROD!C675="","",SUMIFS(MOVI_SAID!H:H,MOVI_SAID!D:D,D675))</f>
        <v/>
      </c>
      <c r="H675" s="101" t="str">
        <f t="shared" si="22"/>
        <v/>
      </c>
      <c r="I675" s="100" t="str">
        <f>IF(CADA_PROD!C675="","",IFERROR(IF(H675&lt;=0,"Sem estoque",IF(H675/E675&lt;0.25,"Quase sem estoque",IF(H675/E675&lt;1.2,"Estoque baixo",IF(H675/E675&lt;2,"Estoque moderado","Estoque confortável")))),""))</f>
        <v/>
      </c>
      <c r="J675" s="102" t="str">
        <f>IF(CADA_PROD!C675="","",SUMIFS(MOVI_ENTR!M:M,MOVI_ENTR!D:D,D675))</f>
        <v/>
      </c>
      <c r="K675" s="103" t="str">
        <f>IF(CADA_PROD!C675="","",IFERROR($J675/SUM($J$6:$J$1006),""))</f>
        <v/>
      </c>
      <c r="L675" s="103" t="str">
        <f>IF(CADA_PROD!C675="","",IFERROR(H675/SUM($H$6:$H$1006)+P675,""))</f>
        <v/>
      </c>
      <c r="M675" s="102" t="str">
        <f>IF(CADA_PROD!$C675="","",IFERROR(SUMIFS(MOVI_ENTR!M:M,MOVI_ENTR!D:D,D675)/SUMIFS(MOVI_ENTR!I:I,MOVI_ENTR!D:D,D675),0))</f>
        <v/>
      </c>
      <c r="N675" s="104" t="str">
        <f>IF(CADA_PROD!C675="","",G675/E675)</f>
        <v/>
      </c>
      <c r="O675" s="21" t="str">
        <f t="shared" si="21"/>
        <v/>
      </c>
      <c r="P675" s="21">
        <v>6.7000000000000002E-4</v>
      </c>
    </row>
    <row r="676" spans="3:16" ht="30" customHeight="1">
      <c r="C676" s="99" t="str">
        <f>IF(CADA_PROD!C676="","",CADA_PROD!C676)</f>
        <v/>
      </c>
      <c r="D676" s="100" t="str">
        <f>IF(CADA_PROD!D676="","",CADA_PROD!D676)</f>
        <v/>
      </c>
      <c r="E676" s="101" t="str">
        <f>IF(CADA_PROD!E676="","",CADA_PROD!E676)</f>
        <v/>
      </c>
      <c r="F676" s="101" t="str">
        <f>IF(CADA_PROD!D676="","",SUMIFS(MOVI_ENTR!I:I,MOVI_ENTR!D:D,D676))</f>
        <v/>
      </c>
      <c r="G676" s="101" t="str">
        <f>IF(CADA_PROD!C676="","",SUMIFS(MOVI_SAID!H:H,MOVI_SAID!D:D,D676))</f>
        <v/>
      </c>
      <c r="H676" s="101" t="str">
        <f t="shared" si="22"/>
        <v/>
      </c>
      <c r="I676" s="100" t="str">
        <f>IF(CADA_PROD!C676="","",IFERROR(IF(H676&lt;=0,"Sem estoque",IF(H676/E676&lt;0.25,"Quase sem estoque",IF(H676/E676&lt;1.2,"Estoque baixo",IF(H676/E676&lt;2,"Estoque moderado","Estoque confortável")))),""))</f>
        <v/>
      </c>
      <c r="J676" s="102" t="str">
        <f>IF(CADA_PROD!C676="","",SUMIFS(MOVI_ENTR!M:M,MOVI_ENTR!D:D,D676))</f>
        <v/>
      </c>
      <c r="K676" s="103" t="str">
        <f>IF(CADA_PROD!C676="","",IFERROR($J676/SUM($J$6:$J$1006),""))</f>
        <v/>
      </c>
      <c r="L676" s="103" t="str">
        <f>IF(CADA_PROD!C676="","",IFERROR(H676/SUM($H$6:$H$1006)+P676,""))</f>
        <v/>
      </c>
      <c r="M676" s="102" t="str">
        <f>IF(CADA_PROD!$C676="","",IFERROR(SUMIFS(MOVI_ENTR!M:M,MOVI_ENTR!D:D,D676)/SUMIFS(MOVI_ENTR!I:I,MOVI_ENTR!D:D,D676),0))</f>
        <v/>
      </c>
      <c r="N676" s="104" t="str">
        <f>IF(CADA_PROD!C676="","",G676/E676)</f>
        <v/>
      </c>
      <c r="O676" s="21" t="str">
        <f t="shared" si="21"/>
        <v/>
      </c>
      <c r="P676" s="21">
        <v>6.7100000000000005E-4</v>
      </c>
    </row>
    <row r="677" spans="3:16" ht="30" customHeight="1">
      <c r="C677" s="99" t="str">
        <f>IF(CADA_PROD!C677="","",CADA_PROD!C677)</f>
        <v/>
      </c>
      <c r="D677" s="100" t="str">
        <f>IF(CADA_PROD!D677="","",CADA_PROD!D677)</f>
        <v/>
      </c>
      <c r="E677" s="101" t="str">
        <f>IF(CADA_PROD!E677="","",CADA_PROD!E677)</f>
        <v/>
      </c>
      <c r="F677" s="101" t="str">
        <f>IF(CADA_PROD!D677="","",SUMIFS(MOVI_ENTR!I:I,MOVI_ENTR!D:D,D677))</f>
        <v/>
      </c>
      <c r="G677" s="101" t="str">
        <f>IF(CADA_PROD!C677="","",SUMIFS(MOVI_SAID!H:H,MOVI_SAID!D:D,D677))</f>
        <v/>
      </c>
      <c r="H677" s="101" t="str">
        <f t="shared" si="22"/>
        <v/>
      </c>
      <c r="I677" s="100" t="str">
        <f>IF(CADA_PROD!C677="","",IFERROR(IF(H677&lt;=0,"Sem estoque",IF(H677/E677&lt;0.25,"Quase sem estoque",IF(H677/E677&lt;1.2,"Estoque baixo",IF(H677/E677&lt;2,"Estoque moderado","Estoque confortável")))),""))</f>
        <v/>
      </c>
      <c r="J677" s="102" t="str">
        <f>IF(CADA_PROD!C677="","",SUMIFS(MOVI_ENTR!M:M,MOVI_ENTR!D:D,D677))</f>
        <v/>
      </c>
      <c r="K677" s="103" t="str">
        <f>IF(CADA_PROD!C677="","",IFERROR($J677/SUM($J$6:$J$1006),""))</f>
        <v/>
      </c>
      <c r="L677" s="103" t="str">
        <f>IF(CADA_PROD!C677="","",IFERROR(H677/SUM($H$6:$H$1006)+P677,""))</f>
        <v/>
      </c>
      <c r="M677" s="102" t="str">
        <f>IF(CADA_PROD!$C677="","",IFERROR(SUMIFS(MOVI_ENTR!M:M,MOVI_ENTR!D:D,D677)/SUMIFS(MOVI_ENTR!I:I,MOVI_ENTR!D:D,D677),0))</f>
        <v/>
      </c>
      <c r="N677" s="104" t="str">
        <f>IF(CADA_PROD!C677="","",G677/E677)</f>
        <v/>
      </c>
      <c r="O677" s="21" t="str">
        <f t="shared" si="21"/>
        <v/>
      </c>
      <c r="P677" s="21">
        <v>6.7199999999999996E-4</v>
      </c>
    </row>
    <row r="678" spans="3:16" ht="30" customHeight="1">
      <c r="C678" s="99" t="str">
        <f>IF(CADA_PROD!C678="","",CADA_PROD!C678)</f>
        <v/>
      </c>
      <c r="D678" s="100" t="str">
        <f>IF(CADA_PROD!D678="","",CADA_PROD!D678)</f>
        <v/>
      </c>
      <c r="E678" s="101" t="str">
        <f>IF(CADA_PROD!E678="","",CADA_PROD!E678)</f>
        <v/>
      </c>
      <c r="F678" s="101" t="str">
        <f>IF(CADA_PROD!D678="","",SUMIFS(MOVI_ENTR!I:I,MOVI_ENTR!D:D,D678))</f>
        <v/>
      </c>
      <c r="G678" s="101" t="str">
        <f>IF(CADA_PROD!C678="","",SUMIFS(MOVI_SAID!H:H,MOVI_SAID!D:D,D678))</f>
        <v/>
      </c>
      <c r="H678" s="101" t="str">
        <f t="shared" si="22"/>
        <v/>
      </c>
      <c r="I678" s="100" t="str">
        <f>IF(CADA_PROD!C678="","",IFERROR(IF(H678&lt;=0,"Sem estoque",IF(H678/E678&lt;0.25,"Quase sem estoque",IF(H678/E678&lt;1.2,"Estoque baixo",IF(H678/E678&lt;2,"Estoque moderado","Estoque confortável")))),""))</f>
        <v/>
      </c>
      <c r="J678" s="102" t="str">
        <f>IF(CADA_PROD!C678="","",SUMIFS(MOVI_ENTR!M:M,MOVI_ENTR!D:D,D678))</f>
        <v/>
      </c>
      <c r="K678" s="103" t="str">
        <f>IF(CADA_PROD!C678="","",IFERROR($J678/SUM($J$6:$J$1006),""))</f>
        <v/>
      </c>
      <c r="L678" s="103" t="str">
        <f>IF(CADA_PROD!C678="","",IFERROR(H678/SUM($H$6:$H$1006)+P678,""))</f>
        <v/>
      </c>
      <c r="M678" s="102" t="str">
        <f>IF(CADA_PROD!$C678="","",IFERROR(SUMIFS(MOVI_ENTR!M:M,MOVI_ENTR!D:D,D678)/SUMIFS(MOVI_ENTR!I:I,MOVI_ENTR!D:D,D678),0))</f>
        <v/>
      </c>
      <c r="N678" s="104" t="str">
        <f>IF(CADA_PROD!C678="","",G678/E678)</f>
        <v/>
      </c>
      <c r="O678" s="21" t="str">
        <f t="shared" si="21"/>
        <v/>
      </c>
      <c r="P678" s="21">
        <v>6.7299999999999999E-4</v>
      </c>
    </row>
    <row r="679" spans="3:16" ht="30" customHeight="1">
      <c r="C679" s="99" t="str">
        <f>IF(CADA_PROD!C679="","",CADA_PROD!C679)</f>
        <v/>
      </c>
      <c r="D679" s="100" t="str">
        <f>IF(CADA_PROD!D679="","",CADA_PROD!D679)</f>
        <v/>
      </c>
      <c r="E679" s="101" t="str">
        <f>IF(CADA_PROD!E679="","",CADA_PROD!E679)</f>
        <v/>
      </c>
      <c r="F679" s="101" t="str">
        <f>IF(CADA_PROD!D679="","",SUMIFS(MOVI_ENTR!I:I,MOVI_ENTR!D:D,D679))</f>
        <v/>
      </c>
      <c r="G679" s="101" t="str">
        <f>IF(CADA_PROD!C679="","",SUMIFS(MOVI_SAID!H:H,MOVI_SAID!D:D,D679))</f>
        <v/>
      </c>
      <c r="H679" s="101" t="str">
        <f t="shared" si="22"/>
        <v/>
      </c>
      <c r="I679" s="100" t="str">
        <f>IF(CADA_PROD!C679="","",IFERROR(IF(H679&lt;=0,"Sem estoque",IF(H679/E679&lt;0.25,"Quase sem estoque",IF(H679/E679&lt;1.2,"Estoque baixo",IF(H679/E679&lt;2,"Estoque moderado","Estoque confortável")))),""))</f>
        <v/>
      </c>
      <c r="J679" s="102" t="str">
        <f>IF(CADA_PROD!C679="","",SUMIFS(MOVI_ENTR!M:M,MOVI_ENTR!D:D,D679))</f>
        <v/>
      </c>
      <c r="K679" s="103" t="str">
        <f>IF(CADA_PROD!C679="","",IFERROR($J679/SUM($J$6:$J$1006),""))</f>
        <v/>
      </c>
      <c r="L679" s="103" t="str">
        <f>IF(CADA_PROD!C679="","",IFERROR(H679/SUM($H$6:$H$1006)+P679,""))</f>
        <v/>
      </c>
      <c r="M679" s="102" t="str">
        <f>IF(CADA_PROD!$C679="","",IFERROR(SUMIFS(MOVI_ENTR!M:M,MOVI_ENTR!D:D,D679)/SUMIFS(MOVI_ENTR!I:I,MOVI_ENTR!D:D,D679),0))</f>
        <v/>
      </c>
      <c r="N679" s="104" t="str">
        <f>IF(CADA_PROD!C679="","",G679/E679)</f>
        <v/>
      </c>
      <c r="O679" s="21" t="str">
        <f t="shared" si="21"/>
        <v/>
      </c>
      <c r="P679" s="21">
        <v>6.7400000000000001E-4</v>
      </c>
    </row>
    <row r="680" spans="3:16" ht="30" customHeight="1">
      <c r="C680" s="99" t="str">
        <f>IF(CADA_PROD!C680="","",CADA_PROD!C680)</f>
        <v/>
      </c>
      <c r="D680" s="100" t="str">
        <f>IF(CADA_PROD!D680="","",CADA_PROD!D680)</f>
        <v/>
      </c>
      <c r="E680" s="101" t="str">
        <f>IF(CADA_PROD!E680="","",CADA_PROD!E680)</f>
        <v/>
      </c>
      <c r="F680" s="101" t="str">
        <f>IF(CADA_PROD!D680="","",SUMIFS(MOVI_ENTR!I:I,MOVI_ENTR!D:D,D680))</f>
        <v/>
      </c>
      <c r="G680" s="101" t="str">
        <f>IF(CADA_PROD!C680="","",SUMIFS(MOVI_SAID!H:H,MOVI_SAID!D:D,D680))</f>
        <v/>
      </c>
      <c r="H680" s="101" t="str">
        <f t="shared" si="22"/>
        <v/>
      </c>
      <c r="I680" s="100" t="str">
        <f>IF(CADA_PROD!C680="","",IFERROR(IF(H680&lt;=0,"Sem estoque",IF(H680/E680&lt;0.25,"Quase sem estoque",IF(H680/E680&lt;1.2,"Estoque baixo",IF(H680/E680&lt;2,"Estoque moderado","Estoque confortável")))),""))</f>
        <v/>
      </c>
      <c r="J680" s="102" t="str">
        <f>IF(CADA_PROD!C680="","",SUMIFS(MOVI_ENTR!M:M,MOVI_ENTR!D:D,D680))</f>
        <v/>
      </c>
      <c r="K680" s="103" t="str">
        <f>IF(CADA_PROD!C680="","",IFERROR($J680/SUM($J$6:$J$1006),""))</f>
        <v/>
      </c>
      <c r="L680" s="103" t="str">
        <f>IF(CADA_PROD!C680="","",IFERROR(H680/SUM($H$6:$H$1006)+P680,""))</f>
        <v/>
      </c>
      <c r="M680" s="102" t="str">
        <f>IF(CADA_PROD!$C680="","",IFERROR(SUMIFS(MOVI_ENTR!M:M,MOVI_ENTR!D:D,D680)/SUMIFS(MOVI_ENTR!I:I,MOVI_ENTR!D:D,D680),0))</f>
        <v/>
      </c>
      <c r="N680" s="104" t="str">
        <f>IF(CADA_PROD!C680="","",G680/E680)</f>
        <v/>
      </c>
      <c r="O680" s="21" t="str">
        <f t="shared" si="21"/>
        <v/>
      </c>
      <c r="P680" s="21">
        <v>6.7500000000000004E-4</v>
      </c>
    </row>
    <row r="681" spans="3:16" ht="30" customHeight="1">
      <c r="C681" s="99" t="str">
        <f>IF(CADA_PROD!C681="","",CADA_PROD!C681)</f>
        <v/>
      </c>
      <c r="D681" s="100" t="str">
        <f>IF(CADA_PROD!D681="","",CADA_PROD!D681)</f>
        <v/>
      </c>
      <c r="E681" s="101" t="str">
        <f>IF(CADA_PROD!E681="","",CADA_PROD!E681)</f>
        <v/>
      </c>
      <c r="F681" s="101" t="str">
        <f>IF(CADA_PROD!D681="","",SUMIFS(MOVI_ENTR!I:I,MOVI_ENTR!D:D,D681))</f>
        <v/>
      </c>
      <c r="G681" s="101" t="str">
        <f>IF(CADA_PROD!C681="","",SUMIFS(MOVI_SAID!H:H,MOVI_SAID!D:D,D681))</f>
        <v/>
      </c>
      <c r="H681" s="101" t="str">
        <f t="shared" si="22"/>
        <v/>
      </c>
      <c r="I681" s="100" t="str">
        <f>IF(CADA_PROD!C681="","",IFERROR(IF(H681&lt;=0,"Sem estoque",IF(H681/E681&lt;0.25,"Quase sem estoque",IF(H681/E681&lt;1.2,"Estoque baixo",IF(H681/E681&lt;2,"Estoque moderado","Estoque confortável")))),""))</f>
        <v/>
      </c>
      <c r="J681" s="102" t="str">
        <f>IF(CADA_PROD!C681="","",SUMIFS(MOVI_ENTR!M:M,MOVI_ENTR!D:D,D681))</f>
        <v/>
      </c>
      <c r="K681" s="103" t="str">
        <f>IF(CADA_PROD!C681="","",IFERROR($J681/SUM($J$6:$J$1006),""))</f>
        <v/>
      </c>
      <c r="L681" s="103" t="str">
        <f>IF(CADA_PROD!C681="","",IFERROR(H681/SUM($H$6:$H$1006)+P681,""))</f>
        <v/>
      </c>
      <c r="M681" s="102" t="str">
        <f>IF(CADA_PROD!$C681="","",IFERROR(SUMIFS(MOVI_ENTR!M:M,MOVI_ENTR!D:D,D681)/SUMIFS(MOVI_ENTR!I:I,MOVI_ENTR!D:D,D681),0))</f>
        <v/>
      </c>
      <c r="N681" s="104" t="str">
        <f>IF(CADA_PROD!C681="","",G681/E681)</f>
        <v/>
      </c>
      <c r="O681" s="21" t="str">
        <f t="shared" si="21"/>
        <v/>
      </c>
      <c r="P681" s="21">
        <v>6.7599999999999995E-4</v>
      </c>
    </row>
    <row r="682" spans="3:16" ht="30" customHeight="1">
      <c r="C682" s="99" t="str">
        <f>IF(CADA_PROD!C682="","",CADA_PROD!C682)</f>
        <v/>
      </c>
      <c r="D682" s="100" t="str">
        <f>IF(CADA_PROD!D682="","",CADA_PROD!D682)</f>
        <v/>
      </c>
      <c r="E682" s="101" t="str">
        <f>IF(CADA_PROD!E682="","",CADA_PROD!E682)</f>
        <v/>
      </c>
      <c r="F682" s="101" t="str">
        <f>IF(CADA_PROD!D682="","",SUMIFS(MOVI_ENTR!I:I,MOVI_ENTR!D:D,D682))</f>
        <v/>
      </c>
      <c r="G682" s="101" t="str">
        <f>IF(CADA_PROD!C682="","",SUMIFS(MOVI_SAID!H:H,MOVI_SAID!D:D,D682))</f>
        <v/>
      </c>
      <c r="H682" s="101" t="str">
        <f t="shared" si="22"/>
        <v/>
      </c>
      <c r="I682" s="100" t="str">
        <f>IF(CADA_PROD!C682="","",IFERROR(IF(H682&lt;=0,"Sem estoque",IF(H682/E682&lt;0.25,"Quase sem estoque",IF(H682/E682&lt;1.2,"Estoque baixo",IF(H682/E682&lt;2,"Estoque moderado","Estoque confortável")))),""))</f>
        <v/>
      </c>
      <c r="J682" s="102" t="str">
        <f>IF(CADA_PROD!C682="","",SUMIFS(MOVI_ENTR!M:M,MOVI_ENTR!D:D,D682))</f>
        <v/>
      </c>
      <c r="K682" s="103" t="str">
        <f>IF(CADA_PROD!C682="","",IFERROR($J682/SUM($J$6:$J$1006),""))</f>
        <v/>
      </c>
      <c r="L682" s="103" t="str">
        <f>IF(CADA_PROD!C682="","",IFERROR(H682/SUM($H$6:$H$1006)+P682,""))</f>
        <v/>
      </c>
      <c r="M682" s="102" t="str">
        <f>IF(CADA_PROD!$C682="","",IFERROR(SUMIFS(MOVI_ENTR!M:M,MOVI_ENTR!D:D,D682)/SUMIFS(MOVI_ENTR!I:I,MOVI_ENTR!D:D,D682),0))</f>
        <v/>
      </c>
      <c r="N682" s="104" t="str">
        <f>IF(CADA_PROD!C682="","",G682/E682)</f>
        <v/>
      </c>
      <c r="O682" s="21" t="str">
        <f t="shared" si="21"/>
        <v/>
      </c>
      <c r="P682" s="21">
        <v>6.7699999999999998E-4</v>
      </c>
    </row>
    <row r="683" spans="3:16" ht="30" customHeight="1">
      <c r="C683" s="99" t="str">
        <f>IF(CADA_PROD!C683="","",CADA_PROD!C683)</f>
        <v/>
      </c>
      <c r="D683" s="100" t="str">
        <f>IF(CADA_PROD!D683="","",CADA_PROD!D683)</f>
        <v/>
      </c>
      <c r="E683" s="101" t="str">
        <f>IF(CADA_PROD!E683="","",CADA_PROD!E683)</f>
        <v/>
      </c>
      <c r="F683" s="101" t="str">
        <f>IF(CADA_PROD!D683="","",SUMIFS(MOVI_ENTR!I:I,MOVI_ENTR!D:D,D683))</f>
        <v/>
      </c>
      <c r="G683" s="101" t="str">
        <f>IF(CADA_PROD!C683="","",SUMIFS(MOVI_SAID!H:H,MOVI_SAID!D:D,D683))</f>
        <v/>
      </c>
      <c r="H683" s="101" t="str">
        <f t="shared" si="22"/>
        <v/>
      </c>
      <c r="I683" s="100" t="str">
        <f>IF(CADA_PROD!C683="","",IFERROR(IF(H683&lt;=0,"Sem estoque",IF(H683/E683&lt;0.25,"Quase sem estoque",IF(H683/E683&lt;1.2,"Estoque baixo",IF(H683/E683&lt;2,"Estoque moderado","Estoque confortável")))),""))</f>
        <v/>
      </c>
      <c r="J683" s="102" t="str">
        <f>IF(CADA_PROD!C683="","",SUMIFS(MOVI_ENTR!M:M,MOVI_ENTR!D:D,D683))</f>
        <v/>
      </c>
      <c r="K683" s="103" t="str">
        <f>IF(CADA_PROD!C683="","",IFERROR($J683/SUM($J$6:$J$1006),""))</f>
        <v/>
      </c>
      <c r="L683" s="103" t="str">
        <f>IF(CADA_PROD!C683="","",IFERROR(H683/SUM($H$6:$H$1006)+P683,""))</f>
        <v/>
      </c>
      <c r="M683" s="102" t="str">
        <f>IF(CADA_PROD!$C683="","",IFERROR(SUMIFS(MOVI_ENTR!M:M,MOVI_ENTR!D:D,D683)/SUMIFS(MOVI_ENTR!I:I,MOVI_ENTR!D:D,D683),0))</f>
        <v/>
      </c>
      <c r="N683" s="104" t="str">
        <f>IF(CADA_PROD!C683="","",G683/E683)</f>
        <v/>
      </c>
      <c r="O683" s="21" t="str">
        <f t="shared" si="21"/>
        <v/>
      </c>
      <c r="P683" s="21">
        <v>6.78E-4</v>
      </c>
    </row>
    <row r="684" spans="3:16" ht="30" customHeight="1">
      <c r="C684" s="99" t="str">
        <f>IF(CADA_PROD!C684="","",CADA_PROD!C684)</f>
        <v/>
      </c>
      <c r="D684" s="100" t="str">
        <f>IF(CADA_PROD!D684="","",CADA_PROD!D684)</f>
        <v/>
      </c>
      <c r="E684" s="101" t="str">
        <f>IF(CADA_PROD!E684="","",CADA_PROD!E684)</f>
        <v/>
      </c>
      <c r="F684" s="101" t="str">
        <f>IF(CADA_PROD!D684="","",SUMIFS(MOVI_ENTR!I:I,MOVI_ENTR!D:D,D684))</f>
        <v/>
      </c>
      <c r="G684" s="101" t="str">
        <f>IF(CADA_PROD!C684="","",SUMIFS(MOVI_SAID!H:H,MOVI_SAID!D:D,D684))</f>
        <v/>
      </c>
      <c r="H684" s="101" t="str">
        <f t="shared" si="22"/>
        <v/>
      </c>
      <c r="I684" s="100" t="str">
        <f>IF(CADA_PROD!C684="","",IFERROR(IF(H684&lt;=0,"Sem estoque",IF(H684/E684&lt;0.25,"Quase sem estoque",IF(H684/E684&lt;1.2,"Estoque baixo",IF(H684/E684&lt;2,"Estoque moderado","Estoque confortável")))),""))</f>
        <v/>
      </c>
      <c r="J684" s="102" t="str">
        <f>IF(CADA_PROD!C684="","",SUMIFS(MOVI_ENTR!M:M,MOVI_ENTR!D:D,D684))</f>
        <v/>
      </c>
      <c r="K684" s="103" t="str">
        <f>IF(CADA_PROD!C684="","",IFERROR($J684/SUM($J$6:$J$1006),""))</f>
        <v/>
      </c>
      <c r="L684" s="103" t="str">
        <f>IF(CADA_PROD!C684="","",IFERROR(H684/SUM($H$6:$H$1006)+P684,""))</f>
        <v/>
      </c>
      <c r="M684" s="102" t="str">
        <f>IF(CADA_PROD!$C684="","",IFERROR(SUMIFS(MOVI_ENTR!M:M,MOVI_ENTR!D:D,D684)/SUMIFS(MOVI_ENTR!I:I,MOVI_ENTR!D:D,D684),0))</f>
        <v/>
      </c>
      <c r="N684" s="104" t="str">
        <f>IF(CADA_PROD!C684="","",G684/E684)</f>
        <v/>
      </c>
      <c r="O684" s="21" t="str">
        <f t="shared" si="21"/>
        <v/>
      </c>
      <c r="P684" s="21">
        <v>6.7900000000000002E-4</v>
      </c>
    </row>
    <row r="685" spans="3:16" ht="30" customHeight="1">
      <c r="C685" s="99" t="str">
        <f>IF(CADA_PROD!C685="","",CADA_PROD!C685)</f>
        <v/>
      </c>
      <c r="D685" s="100" t="str">
        <f>IF(CADA_PROD!D685="","",CADA_PROD!D685)</f>
        <v/>
      </c>
      <c r="E685" s="101" t="str">
        <f>IF(CADA_PROD!E685="","",CADA_PROD!E685)</f>
        <v/>
      </c>
      <c r="F685" s="101" t="str">
        <f>IF(CADA_PROD!D685="","",SUMIFS(MOVI_ENTR!I:I,MOVI_ENTR!D:D,D685))</f>
        <v/>
      </c>
      <c r="G685" s="101" t="str">
        <f>IF(CADA_PROD!C685="","",SUMIFS(MOVI_SAID!H:H,MOVI_SAID!D:D,D685))</f>
        <v/>
      </c>
      <c r="H685" s="101" t="str">
        <f t="shared" si="22"/>
        <v/>
      </c>
      <c r="I685" s="100" t="str">
        <f>IF(CADA_PROD!C685="","",IFERROR(IF(H685&lt;=0,"Sem estoque",IF(H685/E685&lt;0.25,"Quase sem estoque",IF(H685/E685&lt;1.2,"Estoque baixo",IF(H685/E685&lt;2,"Estoque moderado","Estoque confortável")))),""))</f>
        <v/>
      </c>
      <c r="J685" s="102" t="str">
        <f>IF(CADA_PROD!C685="","",SUMIFS(MOVI_ENTR!M:M,MOVI_ENTR!D:D,D685))</f>
        <v/>
      </c>
      <c r="K685" s="103" t="str">
        <f>IF(CADA_PROD!C685="","",IFERROR($J685/SUM($J$6:$J$1006),""))</f>
        <v/>
      </c>
      <c r="L685" s="103" t="str">
        <f>IF(CADA_PROD!C685="","",IFERROR(H685/SUM($H$6:$H$1006)+P685,""))</f>
        <v/>
      </c>
      <c r="M685" s="102" t="str">
        <f>IF(CADA_PROD!$C685="","",IFERROR(SUMIFS(MOVI_ENTR!M:M,MOVI_ENTR!D:D,D685)/SUMIFS(MOVI_ENTR!I:I,MOVI_ENTR!D:D,D685),0))</f>
        <v/>
      </c>
      <c r="N685" s="104" t="str">
        <f>IF(CADA_PROD!C685="","",G685/E685)</f>
        <v/>
      </c>
      <c r="O685" s="21" t="str">
        <f t="shared" si="21"/>
        <v/>
      </c>
      <c r="P685" s="21">
        <v>6.8000000000000005E-4</v>
      </c>
    </row>
    <row r="686" spans="3:16" ht="30" customHeight="1">
      <c r="C686" s="99" t="str">
        <f>IF(CADA_PROD!C686="","",CADA_PROD!C686)</f>
        <v/>
      </c>
      <c r="D686" s="100" t="str">
        <f>IF(CADA_PROD!D686="","",CADA_PROD!D686)</f>
        <v/>
      </c>
      <c r="E686" s="101" t="str">
        <f>IF(CADA_PROD!E686="","",CADA_PROD!E686)</f>
        <v/>
      </c>
      <c r="F686" s="101" t="str">
        <f>IF(CADA_PROD!D686="","",SUMIFS(MOVI_ENTR!I:I,MOVI_ENTR!D:D,D686))</f>
        <v/>
      </c>
      <c r="G686" s="101" t="str">
        <f>IF(CADA_PROD!C686="","",SUMIFS(MOVI_SAID!H:H,MOVI_SAID!D:D,D686))</f>
        <v/>
      </c>
      <c r="H686" s="101" t="str">
        <f t="shared" si="22"/>
        <v/>
      </c>
      <c r="I686" s="100" t="str">
        <f>IF(CADA_PROD!C686="","",IFERROR(IF(H686&lt;=0,"Sem estoque",IF(H686/E686&lt;0.25,"Quase sem estoque",IF(H686/E686&lt;1.2,"Estoque baixo",IF(H686/E686&lt;2,"Estoque moderado","Estoque confortável")))),""))</f>
        <v/>
      </c>
      <c r="J686" s="102" t="str">
        <f>IF(CADA_PROD!C686="","",SUMIFS(MOVI_ENTR!M:M,MOVI_ENTR!D:D,D686))</f>
        <v/>
      </c>
      <c r="K686" s="103" t="str">
        <f>IF(CADA_PROD!C686="","",IFERROR($J686/SUM($J$6:$J$1006),""))</f>
        <v/>
      </c>
      <c r="L686" s="103" t="str">
        <f>IF(CADA_PROD!C686="","",IFERROR(H686/SUM($H$6:$H$1006)+P686,""))</f>
        <v/>
      </c>
      <c r="M686" s="102" t="str">
        <f>IF(CADA_PROD!$C686="","",IFERROR(SUMIFS(MOVI_ENTR!M:M,MOVI_ENTR!D:D,D686)/SUMIFS(MOVI_ENTR!I:I,MOVI_ENTR!D:D,D686),0))</f>
        <v/>
      </c>
      <c r="N686" s="104" t="str">
        <f>IF(CADA_PROD!C686="","",G686/E686)</f>
        <v/>
      </c>
      <c r="O686" s="21" t="str">
        <f t="shared" si="21"/>
        <v/>
      </c>
      <c r="P686" s="21">
        <v>6.8099999999999996E-4</v>
      </c>
    </row>
    <row r="687" spans="3:16" ht="30" customHeight="1">
      <c r="C687" s="99" t="str">
        <f>IF(CADA_PROD!C687="","",CADA_PROD!C687)</f>
        <v/>
      </c>
      <c r="D687" s="100" t="str">
        <f>IF(CADA_PROD!D687="","",CADA_PROD!D687)</f>
        <v/>
      </c>
      <c r="E687" s="101" t="str">
        <f>IF(CADA_PROD!E687="","",CADA_PROD!E687)</f>
        <v/>
      </c>
      <c r="F687" s="101" t="str">
        <f>IF(CADA_PROD!D687="","",SUMIFS(MOVI_ENTR!I:I,MOVI_ENTR!D:D,D687))</f>
        <v/>
      </c>
      <c r="G687" s="101" t="str">
        <f>IF(CADA_PROD!C687="","",SUMIFS(MOVI_SAID!H:H,MOVI_SAID!D:D,D687))</f>
        <v/>
      </c>
      <c r="H687" s="101" t="str">
        <f t="shared" si="22"/>
        <v/>
      </c>
      <c r="I687" s="100" t="str">
        <f>IF(CADA_PROD!C687="","",IFERROR(IF(H687&lt;=0,"Sem estoque",IF(H687/E687&lt;0.25,"Quase sem estoque",IF(H687/E687&lt;1.2,"Estoque baixo",IF(H687/E687&lt;2,"Estoque moderado","Estoque confortável")))),""))</f>
        <v/>
      </c>
      <c r="J687" s="102" t="str">
        <f>IF(CADA_PROD!C687="","",SUMIFS(MOVI_ENTR!M:M,MOVI_ENTR!D:D,D687))</f>
        <v/>
      </c>
      <c r="K687" s="103" t="str">
        <f>IF(CADA_PROD!C687="","",IFERROR($J687/SUM($J$6:$J$1006),""))</f>
        <v/>
      </c>
      <c r="L687" s="103" t="str">
        <f>IF(CADA_PROD!C687="","",IFERROR(H687/SUM($H$6:$H$1006)+P687,""))</f>
        <v/>
      </c>
      <c r="M687" s="102" t="str">
        <f>IF(CADA_PROD!$C687="","",IFERROR(SUMIFS(MOVI_ENTR!M:M,MOVI_ENTR!D:D,D687)/SUMIFS(MOVI_ENTR!I:I,MOVI_ENTR!D:D,D687),0))</f>
        <v/>
      </c>
      <c r="N687" s="104" t="str">
        <f>IF(CADA_PROD!C687="","",G687/E687)</f>
        <v/>
      </c>
      <c r="O687" s="21" t="str">
        <f t="shared" si="21"/>
        <v/>
      </c>
      <c r="P687" s="21">
        <v>6.8199999999999999E-4</v>
      </c>
    </row>
    <row r="688" spans="3:16" ht="30" customHeight="1">
      <c r="C688" s="99" t="str">
        <f>IF(CADA_PROD!C688="","",CADA_PROD!C688)</f>
        <v/>
      </c>
      <c r="D688" s="100" t="str">
        <f>IF(CADA_PROD!D688="","",CADA_PROD!D688)</f>
        <v/>
      </c>
      <c r="E688" s="101" t="str">
        <f>IF(CADA_PROD!E688="","",CADA_PROD!E688)</f>
        <v/>
      </c>
      <c r="F688" s="101" t="str">
        <f>IF(CADA_PROD!D688="","",SUMIFS(MOVI_ENTR!I:I,MOVI_ENTR!D:D,D688))</f>
        <v/>
      </c>
      <c r="G688" s="101" t="str">
        <f>IF(CADA_PROD!C688="","",SUMIFS(MOVI_SAID!H:H,MOVI_SAID!D:D,D688))</f>
        <v/>
      </c>
      <c r="H688" s="101" t="str">
        <f t="shared" si="22"/>
        <v/>
      </c>
      <c r="I688" s="100" t="str">
        <f>IF(CADA_PROD!C688="","",IFERROR(IF(H688&lt;=0,"Sem estoque",IF(H688/E688&lt;0.25,"Quase sem estoque",IF(H688/E688&lt;1.2,"Estoque baixo",IF(H688/E688&lt;2,"Estoque moderado","Estoque confortável")))),""))</f>
        <v/>
      </c>
      <c r="J688" s="102" t="str">
        <f>IF(CADA_PROD!C688="","",SUMIFS(MOVI_ENTR!M:M,MOVI_ENTR!D:D,D688))</f>
        <v/>
      </c>
      <c r="K688" s="103" t="str">
        <f>IF(CADA_PROD!C688="","",IFERROR($J688/SUM($J$6:$J$1006),""))</f>
        <v/>
      </c>
      <c r="L688" s="103" t="str">
        <f>IF(CADA_PROD!C688="","",IFERROR(H688/SUM($H$6:$H$1006)+P688,""))</f>
        <v/>
      </c>
      <c r="M688" s="102" t="str">
        <f>IF(CADA_PROD!$C688="","",IFERROR(SUMIFS(MOVI_ENTR!M:M,MOVI_ENTR!D:D,D688)/SUMIFS(MOVI_ENTR!I:I,MOVI_ENTR!D:D,D688),0))</f>
        <v/>
      </c>
      <c r="N688" s="104" t="str">
        <f>IF(CADA_PROD!C688="","",G688/E688)</f>
        <v/>
      </c>
      <c r="O688" s="21" t="str">
        <f t="shared" si="21"/>
        <v/>
      </c>
      <c r="P688" s="21">
        <v>6.8300000000000001E-4</v>
      </c>
    </row>
    <row r="689" spans="3:16" ht="30" customHeight="1">
      <c r="C689" s="99" t="str">
        <f>IF(CADA_PROD!C689="","",CADA_PROD!C689)</f>
        <v/>
      </c>
      <c r="D689" s="100" t="str">
        <f>IF(CADA_PROD!D689="","",CADA_PROD!D689)</f>
        <v/>
      </c>
      <c r="E689" s="101" t="str">
        <f>IF(CADA_PROD!E689="","",CADA_PROD!E689)</f>
        <v/>
      </c>
      <c r="F689" s="101" t="str">
        <f>IF(CADA_PROD!D689="","",SUMIFS(MOVI_ENTR!I:I,MOVI_ENTR!D:D,D689))</f>
        <v/>
      </c>
      <c r="G689" s="101" t="str">
        <f>IF(CADA_PROD!C689="","",SUMIFS(MOVI_SAID!H:H,MOVI_SAID!D:D,D689))</f>
        <v/>
      </c>
      <c r="H689" s="101" t="str">
        <f t="shared" si="22"/>
        <v/>
      </c>
      <c r="I689" s="100" t="str">
        <f>IF(CADA_PROD!C689="","",IFERROR(IF(H689&lt;=0,"Sem estoque",IF(H689/E689&lt;0.25,"Quase sem estoque",IF(H689/E689&lt;1.2,"Estoque baixo",IF(H689/E689&lt;2,"Estoque moderado","Estoque confortável")))),""))</f>
        <v/>
      </c>
      <c r="J689" s="102" t="str">
        <f>IF(CADA_PROD!C689="","",SUMIFS(MOVI_ENTR!M:M,MOVI_ENTR!D:D,D689))</f>
        <v/>
      </c>
      <c r="K689" s="103" t="str">
        <f>IF(CADA_PROD!C689="","",IFERROR($J689/SUM($J$6:$J$1006),""))</f>
        <v/>
      </c>
      <c r="L689" s="103" t="str">
        <f>IF(CADA_PROD!C689="","",IFERROR(H689/SUM($H$6:$H$1006)+P689,""))</f>
        <v/>
      </c>
      <c r="M689" s="102" t="str">
        <f>IF(CADA_PROD!$C689="","",IFERROR(SUMIFS(MOVI_ENTR!M:M,MOVI_ENTR!D:D,D689)/SUMIFS(MOVI_ENTR!I:I,MOVI_ENTR!D:D,D689),0))</f>
        <v/>
      </c>
      <c r="N689" s="104" t="str">
        <f>IF(CADA_PROD!C689="","",G689/E689)</f>
        <v/>
      </c>
      <c r="O689" s="21" t="str">
        <f t="shared" si="21"/>
        <v/>
      </c>
      <c r="P689" s="21">
        <v>6.8400000000000004E-4</v>
      </c>
    </row>
    <row r="690" spans="3:16" ht="30" customHeight="1">
      <c r="C690" s="99" t="str">
        <f>IF(CADA_PROD!C690="","",CADA_PROD!C690)</f>
        <v/>
      </c>
      <c r="D690" s="100" t="str">
        <f>IF(CADA_PROD!D690="","",CADA_PROD!D690)</f>
        <v/>
      </c>
      <c r="E690" s="101" t="str">
        <f>IF(CADA_PROD!E690="","",CADA_PROD!E690)</f>
        <v/>
      </c>
      <c r="F690" s="101" t="str">
        <f>IF(CADA_PROD!D690="","",SUMIFS(MOVI_ENTR!I:I,MOVI_ENTR!D:D,D690))</f>
        <v/>
      </c>
      <c r="G690" s="101" t="str">
        <f>IF(CADA_PROD!C690="","",SUMIFS(MOVI_SAID!H:H,MOVI_SAID!D:D,D690))</f>
        <v/>
      </c>
      <c r="H690" s="101" t="str">
        <f t="shared" si="22"/>
        <v/>
      </c>
      <c r="I690" s="100" t="str">
        <f>IF(CADA_PROD!C690="","",IFERROR(IF(H690&lt;=0,"Sem estoque",IF(H690/E690&lt;0.25,"Quase sem estoque",IF(H690/E690&lt;1.2,"Estoque baixo",IF(H690/E690&lt;2,"Estoque moderado","Estoque confortável")))),""))</f>
        <v/>
      </c>
      <c r="J690" s="102" t="str">
        <f>IF(CADA_PROD!C690="","",SUMIFS(MOVI_ENTR!M:M,MOVI_ENTR!D:D,D690))</f>
        <v/>
      </c>
      <c r="K690" s="103" t="str">
        <f>IF(CADA_PROD!C690="","",IFERROR($J690/SUM($J$6:$J$1006),""))</f>
        <v/>
      </c>
      <c r="L690" s="103" t="str">
        <f>IF(CADA_PROD!C690="","",IFERROR(H690/SUM($H$6:$H$1006)+P690,""))</f>
        <v/>
      </c>
      <c r="M690" s="102" t="str">
        <f>IF(CADA_PROD!$C690="","",IFERROR(SUMIFS(MOVI_ENTR!M:M,MOVI_ENTR!D:D,D690)/SUMIFS(MOVI_ENTR!I:I,MOVI_ENTR!D:D,D690),0))</f>
        <v/>
      </c>
      <c r="N690" s="104" t="str">
        <f>IF(CADA_PROD!C690="","",G690/E690)</f>
        <v/>
      </c>
      <c r="O690" s="21" t="str">
        <f t="shared" si="21"/>
        <v/>
      </c>
      <c r="P690" s="21">
        <v>6.8499999999999995E-4</v>
      </c>
    </row>
    <row r="691" spans="3:16" ht="30" customHeight="1">
      <c r="C691" s="99" t="str">
        <f>IF(CADA_PROD!C691="","",CADA_PROD!C691)</f>
        <v/>
      </c>
      <c r="D691" s="100" t="str">
        <f>IF(CADA_PROD!D691="","",CADA_PROD!D691)</f>
        <v/>
      </c>
      <c r="E691" s="101" t="str">
        <f>IF(CADA_PROD!E691="","",CADA_PROD!E691)</f>
        <v/>
      </c>
      <c r="F691" s="101" t="str">
        <f>IF(CADA_PROD!D691="","",SUMIFS(MOVI_ENTR!I:I,MOVI_ENTR!D:D,D691))</f>
        <v/>
      </c>
      <c r="G691" s="101" t="str">
        <f>IF(CADA_PROD!C691="","",SUMIFS(MOVI_SAID!H:H,MOVI_SAID!D:D,D691))</f>
        <v/>
      </c>
      <c r="H691" s="101" t="str">
        <f t="shared" si="22"/>
        <v/>
      </c>
      <c r="I691" s="100" t="str">
        <f>IF(CADA_PROD!C691="","",IFERROR(IF(H691&lt;=0,"Sem estoque",IF(H691/E691&lt;0.25,"Quase sem estoque",IF(H691/E691&lt;1.2,"Estoque baixo",IF(H691/E691&lt;2,"Estoque moderado","Estoque confortável")))),""))</f>
        <v/>
      </c>
      <c r="J691" s="102" t="str">
        <f>IF(CADA_PROD!C691="","",SUMIFS(MOVI_ENTR!M:M,MOVI_ENTR!D:D,D691))</f>
        <v/>
      </c>
      <c r="K691" s="103" t="str">
        <f>IF(CADA_PROD!C691="","",IFERROR($J691/SUM($J$6:$J$1006),""))</f>
        <v/>
      </c>
      <c r="L691" s="103" t="str">
        <f>IF(CADA_PROD!C691="","",IFERROR(H691/SUM($H$6:$H$1006)+P691,""))</f>
        <v/>
      </c>
      <c r="M691" s="102" t="str">
        <f>IF(CADA_PROD!$C691="","",IFERROR(SUMIFS(MOVI_ENTR!M:M,MOVI_ENTR!D:D,D691)/SUMIFS(MOVI_ENTR!I:I,MOVI_ENTR!D:D,D691),0))</f>
        <v/>
      </c>
      <c r="N691" s="104" t="str">
        <f>IF(CADA_PROD!C691="","",G691/E691)</f>
        <v/>
      </c>
      <c r="O691" s="21" t="str">
        <f t="shared" si="21"/>
        <v/>
      </c>
      <c r="P691" s="21">
        <v>6.8599999999999998E-4</v>
      </c>
    </row>
    <row r="692" spans="3:16" ht="30" customHeight="1">
      <c r="C692" s="99" t="str">
        <f>IF(CADA_PROD!C692="","",CADA_PROD!C692)</f>
        <v/>
      </c>
      <c r="D692" s="100" t="str">
        <f>IF(CADA_PROD!D692="","",CADA_PROD!D692)</f>
        <v/>
      </c>
      <c r="E692" s="101" t="str">
        <f>IF(CADA_PROD!E692="","",CADA_PROD!E692)</f>
        <v/>
      </c>
      <c r="F692" s="101" t="str">
        <f>IF(CADA_PROD!D692="","",SUMIFS(MOVI_ENTR!I:I,MOVI_ENTR!D:D,D692))</f>
        <v/>
      </c>
      <c r="G692" s="101" t="str">
        <f>IF(CADA_PROD!C692="","",SUMIFS(MOVI_SAID!H:H,MOVI_SAID!D:D,D692))</f>
        <v/>
      </c>
      <c r="H692" s="101" t="str">
        <f t="shared" si="22"/>
        <v/>
      </c>
      <c r="I692" s="100" t="str">
        <f>IF(CADA_PROD!C692="","",IFERROR(IF(H692&lt;=0,"Sem estoque",IF(H692/E692&lt;0.25,"Quase sem estoque",IF(H692/E692&lt;1.2,"Estoque baixo",IF(H692/E692&lt;2,"Estoque moderado","Estoque confortável")))),""))</f>
        <v/>
      </c>
      <c r="J692" s="102" t="str">
        <f>IF(CADA_PROD!C692="","",SUMIFS(MOVI_ENTR!M:M,MOVI_ENTR!D:D,D692))</f>
        <v/>
      </c>
      <c r="K692" s="103" t="str">
        <f>IF(CADA_PROD!C692="","",IFERROR($J692/SUM($J$6:$J$1006),""))</f>
        <v/>
      </c>
      <c r="L692" s="103" t="str">
        <f>IF(CADA_PROD!C692="","",IFERROR(H692/SUM($H$6:$H$1006)+P692,""))</f>
        <v/>
      </c>
      <c r="M692" s="102" t="str">
        <f>IF(CADA_PROD!$C692="","",IFERROR(SUMIFS(MOVI_ENTR!M:M,MOVI_ENTR!D:D,D692)/SUMIFS(MOVI_ENTR!I:I,MOVI_ENTR!D:D,D692),0))</f>
        <v/>
      </c>
      <c r="N692" s="104" t="str">
        <f>IF(CADA_PROD!C692="","",G692/E692)</f>
        <v/>
      </c>
      <c r="O692" s="21" t="str">
        <f t="shared" si="21"/>
        <v/>
      </c>
      <c r="P692" s="21">
        <v>6.87E-4</v>
      </c>
    </row>
    <row r="693" spans="3:16" ht="30" customHeight="1">
      <c r="C693" s="99" t="str">
        <f>IF(CADA_PROD!C693="","",CADA_PROD!C693)</f>
        <v/>
      </c>
      <c r="D693" s="100" t="str">
        <f>IF(CADA_PROD!D693="","",CADA_PROD!D693)</f>
        <v/>
      </c>
      <c r="E693" s="101" t="str">
        <f>IF(CADA_PROD!E693="","",CADA_PROD!E693)</f>
        <v/>
      </c>
      <c r="F693" s="101" t="str">
        <f>IF(CADA_PROD!D693="","",SUMIFS(MOVI_ENTR!I:I,MOVI_ENTR!D:D,D693))</f>
        <v/>
      </c>
      <c r="G693" s="101" t="str">
        <f>IF(CADA_PROD!C693="","",SUMIFS(MOVI_SAID!H:H,MOVI_SAID!D:D,D693))</f>
        <v/>
      </c>
      <c r="H693" s="101" t="str">
        <f t="shared" si="22"/>
        <v/>
      </c>
      <c r="I693" s="100" t="str">
        <f>IF(CADA_PROD!C693="","",IFERROR(IF(H693&lt;=0,"Sem estoque",IF(H693/E693&lt;0.25,"Quase sem estoque",IF(H693/E693&lt;1.2,"Estoque baixo",IF(H693/E693&lt;2,"Estoque moderado","Estoque confortável")))),""))</f>
        <v/>
      </c>
      <c r="J693" s="102" t="str">
        <f>IF(CADA_PROD!C693="","",SUMIFS(MOVI_ENTR!M:M,MOVI_ENTR!D:D,D693))</f>
        <v/>
      </c>
      <c r="K693" s="103" t="str">
        <f>IF(CADA_PROD!C693="","",IFERROR($J693/SUM($J$6:$J$1006),""))</f>
        <v/>
      </c>
      <c r="L693" s="103" t="str">
        <f>IF(CADA_PROD!C693="","",IFERROR(H693/SUM($H$6:$H$1006)+P693,""))</f>
        <v/>
      </c>
      <c r="M693" s="102" t="str">
        <f>IF(CADA_PROD!$C693="","",IFERROR(SUMIFS(MOVI_ENTR!M:M,MOVI_ENTR!D:D,D693)/SUMIFS(MOVI_ENTR!I:I,MOVI_ENTR!D:D,D693),0))</f>
        <v/>
      </c>
      <c r="N693" s="104" t="str">
        <f>IF(CADA_PROD!C693="","",G693/E693)</f>
        <v/>
      </c>
      <c r="O693" s="21" t="str">
        <f t="shared" si="21"/>
        <v/>
      </c>
      <c r="P693" s="21">
        <v>6.8800000000000003E-4</v>
      </c>
    </row>
    <row r="694" spans="3:16" ht="30" customHeight="1">
      <c r="C694" s="99" t="str">
        <f>IF(CADA_PROD!C694="","",CADA_PROD!C694)</f>
        <v/>
      </c>
      <c r="D694" s="100" t="str">
        <f>IF(CADA_PROD!D694="","",CADA_PROD!D694)</f>
        <v/>
      </c>
      <c r="E694" s="101" t="str">
        <f>IF(CADA_PROD!E694="","",CADA_PROD!E694)</f>
        <v/>
      </c>
      <c r="F694" s="101" t="str">
        <f>IF(CADA_PROD!D694="","",SUMIFS(MOVI_ENTR!I:I,MOVI_ENTR!D:D,D694))</f>
        <v/>
      </c>
      <c r="G694" s="101" t="str">
        <f>IF(CADA_PROD!C694="","",SUMIFS(MOVI_SAID!H:H,MOVI_SAID!D:D,D694))</f>
        <v/>
      </c>
      <c r="H694" s="101" t="str">
        <f t="shared" si="22"/>
        <v/>
      </c>
      <c r="I694" s="100" t="str">
        <f>IF(CADA_PROD!C694="","",IFERROR(IF(H694&lt;=0,"Sem estoque",IF(H694/E694&lt;0.25,"Quase sem estoque",IF(H694/E694&lt;1.2,"Estoque baixo",IF(H694/E694&lt;2,"Estoque moderado","Estoque confortável")))),""))</f>
        <v/>
      </c>
      <c r="J694" s="102" t="str">
        <f>IF(CADA_PROD!C694="","",SUMIFS(MOVI_ENTR!M:M,MOVI_ENTR!D:D,D694))</f>
        <v/>
      </c>
      <c r="K694" s="103" t="str">
        <f>IF(CADA_PROD!C694="","",IFERROR($J694/SUM($J$6:$J$1006),""))</f>
        <v/>
      </c>
      <c r="L694" s="103" t="str">
        <f>IF(CADA_PROD!C694="","",IFERROR(H694/SUM($H$6:$H$1006)+P694,""))</f>
        <v/>
      </c>
      <c r="M694" s="102" t="str">
        <f>IF(CADA_PROD!$C694="","",IFERROR(SUMIFS(MOVI_ENTR!M:M,MOVI_ENTR!D:D,D694)/SUMIFS(MOVI_ENTR!I:I,MOVI_ENTR!D:D,D694),0))</f>
        <v/>
      </c>
      <c r="N694" s="104" t="str">
        <f>IF(CADA_PROD!C694="","",G694/E694)</f>
        <v/>
      </c>
      <c r="O694" s="21" t="str">
        <f t="shared" si="21"/>
        <v/>
      </c>
      <c r="P694" s="21">
        <v>6.8900000000000005E-4</v>
      </c>
    </row>
    <row r="695" spans="3:16" ht="30" customHeight="1">
      <c r="C695" s="99" t="str">
        <f>IF(CADA_PROD!C695="","",CADA_PROD!C695)</f>
        <v/>
      </c>
      <c r="D695" s="100" t="str">
        <f>IF(CADA_PROD!D695="","",CADA_PROD!D695)</f>
        <v/>
      </c>
      <c r="E695" s="101" t="str">
        <f>IF(CADA_PROD!E695="","",CADA_PROD!E695)</f>
        <v/>
      </c>
      <c r="F695" s="101" t="str">
        <f>IF(CADA_PROD!D695="","",SUMIFS(MOVI_ENTR!I:I,MOVI_ENTR!D:D,D695))</f>
        <v/>
      </c>
      <c r="G695" s="101" t="str">
        <f>IF(CADA_PROD!C695="","",SUMIFS(MOVI_SAID!H:H,MOVI_SAID!D:D,D695))</f>
        <v/>
      </c>
      <c r="H695" s="101" t="str">
        <f t="shared" si="22"/>
        <v/>
      </c>
      <c r="I695" s="100" t="str">
        <f>IF(CADA_PROD!C695="","",IFERROR(IF(H695&lt;=0,"Sem estoque",IF(H695/E695&lt;0.25,"Quase sem estoque",IF(H695/E695&lt;1.2,"Estoque baixo",IF(H695/E695&lt;2,"Estoque moderado","Estoque confortável")))),""))</f>
        <v/>
      </c>
      <c r="J695" s="102" t="str">
        <f>IF(CADA_PROD!C695="","",SUMIFS(MOVI_ENTR!M:M,MOVI_ENTR!D:D,D695))</f>
        <v/>
      </c>
      <c r="K695" s="103" t="str">
        <f>IF(CADA_PROD!C695="","",IFERROR($J695/SUM($J$6:$J$1006),""))</f>
        <v/>
      </c>
      <c r="L695" s="103" t="str">
        <f>IF(CADA_PROD!C695="","",IFERROR(H695/SUM($H$6:$H$1006)+P695,""))</f>
        <v/>
      </c>
      <c r="M695" s="102" t="str">
        <f>IF(CADA_PROD!$C695="","",IFERROR(SUMIFS(MOVI_ENTR!M:M,MOVI_ENTR!D:D,D695)/SUMIFS(MOVI_ENTR!I:I,MOVI_ENTR!D:D,D695),0))</f>
        <v/>
      </c>
      <c r="N695" s="104" t="str">
        <f>IF(CADA_PROD!C695="","",G695/E695)</f>
        <v/>
      </c>
      <c r="O695" s="21" t="str">
        <f t="shared" si="21"/>
        <v/>
      </c>
      <c r="P695" s="21">
        <v>6.8999999999999997E-4</v>
      </c>
    </row>
    <row r="696" spans="3:16" ht="30" customHeight="1">
      <c r="C696" s="99" t="str">
        <f>IF(CADA_PROD!C696="","",CADA_PROD!C696)</f>
        <v/>
      </c>
      <c r="D696" s="100" t="str">
        <f>IF(CADA_PROD!D696="","",CADA_PROD!D696)</f>
        <v/>
      </c>
      <c r="E696" s="101" t="str">
        <f>IF(CADA_PROD!E696="","",CADA_PROD!E696)</f>
        <v/>
      </c>
      <c r="F696" s="101" t="str">
        <f>IF(CADA_PROD!D696="","",SUMIFS(MOVI_ENTR!I:I,MOVI_ENTR!D:D,D696))</f>
        <v/>
      </c>
      <c r="G696" s="101" t="str">
        <f>IF(CADA_PROD!C696="","",SUMIFS(MOVI_SAID!H:H,MOVI_SAID!D:D,D696))</f>
        <v/>
      </c>
      <c r="H696" s="101" t="str">
        <f t="shared" si="22"/>
        <v/>
      </c>
      <c r="I696" s="100" t="str">
        <f>IF(CADA_PROD!C696="","",IFERROR(IF(H696&lt;=0,"Sem estoque",IF(H696/E696&lt;0.25,"Quase sem estoque",IF(H696/E696&lt;1.2,"Estoque baixo",IF(H696/E696&lt;2,"Estoque moderado","Estoque confortável")))),""))</f>
        <v/>
      </c>
      <c r="J696" s="102" t="str">
        <f>IF(CADA_PROD!C696="","",SUMIFS(MOVI_ENTR!M:M,MOVI_ENTR!D:D,D696))</f>
        <v/>
      </c>
      <c r="K696" s="103" t="str">
        <f>IF(CADA_PROD!C696="","",IFERROR($J696/SUM($J$6:$J$1006),""))</f>
        <v/>
      </c>
      <c r="L696" s="103" t="str">
        <f>IF(CADA_PROD!C696="","",IFERROR(H696/SUM($H$6:$H$1006)+P696,""))</f>
        <v/>
      </c>
      <c r="M696" s="102" t="str">
        <f>IF(CADA_PROD!$C696="","",IFERROR(SUMIFS(MOVI_ENTR!M:M,MOVI_ENTR!D:D,D696)/SUMIFS(MOVI_ENTR!I:I,MOVI_ENTR!D:D,D696),0))</f>
        <v/>
      </c>
      <c r="N696" s="104" t="str">
        <f>IF(CADA_PROD!C696="","",G696/E696)</f>
        <v/>
      </c>
      <c r="O696" s="21" t="str">
        <f t="shared" si="21"/>
        <v/>
      </c>
      <c r="P696" s="21">
        <v>6.9099999999999999E-4</v>
      </c>
    </row>
    <row r="697" spans="3:16" ht="30" customHeight="1">
      <c r="C697" s="99" t="str">
        <f>IF(CADA_PROD!C697="","",CADA_PROD!C697)</f>
        <v/>
      </c>
      <c r="D697" s="100" t="str">
        <f>IF(CADA_PROD!D697="","",CADA_PROD!D697)</f>
        <v/>
      </c>
      <c r="E697" s="101" t="str">
        <f>IF(CADA_PROD!E697="","",CADA_PROD!E697)</f>
        <v/>
      </c>
      <c r="F697" s="101" t="str">
        <f>IF(CADA_PROD!D697="","",SUMIFS(MOVI_ENTR!I:I,MOVI_ENTR!D:D,D697))</f>
        <v/>
      </c>
      <c r="G697" s="101" t="str">
        <f>IF(CADA_PROD!C697="","",SUMIFS(MOVI_SAID!H:H,MOVI_SAID!D:D,D697))</f>
        <v/>
      </c>
      <c r="H697" s="101" t="str">
        <f t="shared" si="22"/>
        <v/>
      </c>
      <c r="I697" s="100" t="str">
        <f>IF(CADA_PROD!C697="","",IFERROR(IF(H697&lt;=0,"Sem estoque",IF(H697/E697&lt;0.25,"Quase sem estoque",IF(H697/E697&lt;1.2,"Estoque baixo",IF(H697/E697&lt;2,"Estoque moderado","Estoque confortável")))),""))</f>
        <v/>
      </c>
      <c r="J697" s="102" t="str">
        <f>IF(CADA_PROD!C697="","",SUMIFS(MOVI_ENTR!M:M,MOVI_ENTR!D:D,D697))</f>
        <v/>
      </c>
      <c r="K697" s="103" t="str">
        <f>IF(CADA_PROD!C697="","",IFERROR($J697/SUM($J$6:$J$1006),""))</f>
        <v/>
      </c>
      <c r="L697" s="103" t="str">
        <f>IF(CADA_PROD!C697="","",IFERROR(H697/SUM($H$6:$H$1006)+P697,""))</f>
        <v/>
      </c>
      <c r="M697" s="102" t="str">
        <f>IF(CADA_PROD!$C697="","",IFERROR(SUMIFS(MOVI_ENTR!M:M,MOVI_ENTR!D:D,D697)/SUMIFS(MOVI_ENTR!I:I,MOVI_ENTR!D:D,D697),0))</f>
        <v/>
      </c>
      <c r="N697" s="104" t="str">
        <f>IF(CADA_PROD!C697="","",G697/E697)</f>
        <v/>
      </c>
      <c r="O697" s="21" t="str">
        <f t="shared" si="21"/>
        <v/>
      </c>
      <c r="P697" s="21">
        <v>6.9200000000000002E-4</v>
      </c>
    </row>
    <row r="698" spans="3:16" ht="30" customHeight="1">
      <c r="C698" s="99" t="str">
        <f>IF(CADA_PROD!C698="","",CADA_PROD!C698)</f>
        <v/>
      </c>
      <c r="D698" s="100" t="str">
        <f>IF(CADA_PROD!D698="","",CADA_PROD!D698)</f>
        <v/>
      </c>
      <c r="E698" s="101" t="str">
        <f>IF(CADA_PROD!E698="","",CADA_PROD!E698)</f>
        <v/>
      </c>
      <c r="F698" s="101" t="str">
        <f>IF(CADA_PROD!D698="","",SUMIFS(MOVI_ENTR!I:I,MOVI_ENTR!D:D,D698))</f>
        <v/>
      </c>
      <c r="G698" s="101" t="str">
        <f>IF(CADA_PROD!C698="","",SUMIFS(MOVI_SAID!H:H,MOVI_SAID!D:D,D698))</f>
        <v/>
      </c>
      <c r="H698" s="101" t="str">
        <f t="shared" si="22"/>
        <v/>
      </c>
      <c r="I698" s="100" t="str">
        <f>IF(CADA_PROD!C698="","",IFERROR(IF(H698&lt;=0,"Sem estoque",IF(H698/E698&lt;0.25,"Quase sem estoque",IF(H698/E698&lt;1.2,"Estoque baixo",IF(H698/E698&lt;2,"Estoque moderado","Estoque confortável")))),""))</f>
        <v/>
      </c>
      <c r="J698" s="102" t="str">
        <f>IF(CADA_PROD!C698="","",SUMIFS(MOVI_ENTR!M:M,MOVI_ENTR!D:D,D698))</f>
        <v/>
      </c>
      <c r="K698" s="103" t="str">
        <f>IF(CADA_PROD!C698="","",IFERROR($J698/SUM($J$6:$J$1006),""))</f>
        <v/>
      </c>
      <c r="L698" s="103" t="str">
        <f>IF(CADA_PROD!C698="","",IFERROR(H698/SUM($H$6:$H$1006)+P698,""))</f>
        <v/>
      </c>
      <c r="M698" s="102" t="str">
        <f>IF(CADA_PROD!$C698="","",IFERROR(SUMIFS(MOVI_ENTR!M:M,MOVI_ENTR!D:D,D698)/SUMIFS(MOVI_ENTR!I:I,MOVI_ENTR!D:D,D698),0))</f>
        <v/>
      </c>
      <c r="N698" s="104" t="str">
        <f>IF(CADA_PROD!C698="","",G698/E698)</f>
        <v/>
      </c>
      <c r="O698" s="21" t="str">
        <f t="shared" si="21"/>
        <v/>
      </c>
      <c r="P698" s="21">
        <v>6.9300000000000004E-4</v>
      </c>
    </row>
    <row r="699" spans="3:16" ht="30" customHeight="1">
      <c r="C699" s="99" t="str">
        <f>IF(CADA_PROD!C699="","",CADA_PROD!C699)</f>
        <v/>
      </c>
      <c r="D699" s="100" t="str">
        <f>IF(CADA_PROD!D699="","",CADA_PROD!D699)</f>
        <v/>
      </c>
      <c r="E699" s="101" t="str">
        <f>IF(CADA_PROD!E699="","",CADA_PROD!E699)</f>
        <v/>
      </c>
      <c r="F699" s="101" t="str">
        <f>IF(CADA_PROD!D699="","",SUMIFS(MOVI_ENTR!I:I,MOVI_ENTR!D:D,D699))</f>
        <v/>
      </c>
      <c r="G699" s="101" t="str">
        <f>IF(CADA_PROD!C699="","",SUMIFS(MOVI_SAID!H:H,MOVI_SAID!D:D,D699))</f>
        <v/>
      </c>
      <c r="H699" s="101" t="str">
        <f t="shared" si="22"/>
        <v/>
      </c>
      <c r="I699" s="100" t="str">
        <f>IF(CADA_PROD!C699="","",IFERROR(IF(H699&lt;=0,"Sem estoque",IF(H699/E699&lt;0.25,"Quase sem estoque",IF(H699/E699&lt;1.2,"Estoque baixo",IF(H699/E699&lt;2,"Estoque moderado","Estoque confortável")))),""))</f>
        <v/>
      </c>
      <c r="J699" s="102" t="str">
        <f>IF(CADA_PROD!C699="","",SUMIFS(MOVI_ENTR!M:M,MOVI_ENTR!D:D,D699))</f>
        <v/>
      </c>
      <c r="K699" s="103" t="str">
        <f>IF(CADA_PROD!C699="","",IFERROR($J699/SUM($J$6:$J$1006),""))</f>
        <v/>
      </c>
      <c r="L699" s="103" t="str">
        <f>IF(CADA_PROD!C699="","",IFERROR(H699/SUM($H$6:$H$1006)+P699,""))</f>
        <v/>
      </c>
      <c r="M699" s="102" t="str">
        <f>IF(CADA_PROD!$C699="","",IFERROR(SUMIFS(MOVI_ENTR!M:M,MOVI_ENTR!D:D,D699)/SUMIFS(MOVI_ENTR!I:I,MOVI_ENTR!D:D,D699),0))</f>
        <v/>
      </c>
      <c r="N699" s="104" t="str">
        <f>IF(CADA_PROD!C699="","",G699/E699)</f>
        <v/>
      </c>
      <c r="O699" s="21" t="str">
        <f t="shared" si="21"/>
        <v/>
      </c>
      <c r="P699" s="21">
        <v>6.9399999999999996E-4</v>
      </c>
    </row>
    <row r="700" spans="3:16" ht="30" customHeight="1">
      <c r="C700" s="99" t="str">
        <f>IF(CADA_PROD!C700="","",CADA_PROD!C700)</f>
        <v/>
      </c>
      <c r="D700" s="100" t="str">
        <f>IF(CADA_PROD!D700="","",CADA_PROD!D700)</f>
        <v/>
      </c>
      <c r="E700" s="101" t="str">
        <f>IF(CADA_PROD!E700="","",CADA_PROD!E700)</f>
        <v/>
      </c>
      <c r="F700" s="101" t="str">
        <f>IF(CADA_PROD!D700="","",SUMIFS(MOVI_ENTR!I:I,MOVI_ENTR!D:D,D700))</f>
        <v/>
      </c>
      <c r="G700" s="101" t="str">
        <f>IF(CADA_PROD!C700="","",SUMIFS(MOVI_SAID!H:H,MOVI_SAID!D:D,D700))</f>
        <v/>
      </c>
      <c r="H700" s="101" t="str">
        <f t="shared" si="22"/>
        <v/>
      </c>
      <c r="I700" s="100" t="str">
        <f>IF(CADA_PROD!C700="","",IFERROR(IF(H700&lt;=0,"Sem estoque",IF(H700/E700&lt;0.25,"Quase sem estoque",IF(H700/E700&lt;1.2,"Estoque baixo",IF(H700/E700&lt;2,"Estoque moderado","Estoque confortável")))),""))</f>
        <v/>
      </c>
      <c r="J700" s="102" t="str">
        <f>IF(CADA_PROD!C700="","",SUMIFS(MOVI_ENTR!M:M,MOVI_ENTR!D:D,D700))</f>
        <v/>
      </c>
      <c r="K700" s="103" t="str">
        <f>IF(CADA_PROD!C700="","",IFERROR($J700/SUM($J$6:$J$1006),""))</f>
        <v/>
      </c>
      <c r="L700" s="103" t="str">
        <f>IF(CADA_PROD!C700="","",IFERROR(H700/SUM($H$6:$H$1006)+P700,""))</f>
        <v/>
      </c>
      <c r="M700" s="102" t="str">
        <f>IF(CADA_PROD!$C700="","",IFERROR(SUMIFS(MOVI_ENTR!M:M,MOVI_ENTR!D:D,D700)/SUMIFS(MOVI_ENTR!I:I,MOVI_ENTR!D:D,D700),0))</f>
        <v/>
      </c>
      <c r="N700" s="104" t="str">
        <f>IF(CADA_PROD!C700="","",G700/E700)</f>
        <v/>
      </c>
      <c r="O700" s="21" t="str">
        <f t="shared" si="21"/>
        <v/>
      </c>
      <c r="P700" s="21">
        <v>6.9499999999999998E-4</v>
      </c>
    </row>
    <row r="701" spans="3:16" ht="30" customHeight="1">
      <c r="C701" s="99" t="str">
        <f>IF(CADA_PROD!C701="","",CADA_PROD!C701)</f>
        <v/>
      </c>
      <c r="D701" s="100" t="str">
        <f>IF(CADA_PROD!D701="","",CADA_PROD!D701)</f>
        <v/>
      </c>
      <c r="E701" s="101" t="str">
        <f>IF(CADA_PROD!E701="","",CADA_PROD!E701)</f>
        <v/>
      </c>
      <c r="F701" s="101" t="str">
        <f>IF(CADA_PROD!D701="","",SUMIFS(MOVI_ENTR!I:I,MOVI_ENTR!D:D,D701))</f>
        <v/>
      </c>
      <c r="G701" s="101" t="str">
        <f>IF(CADA_PROD!C701="","",SUMIFS(MOVI_SAID!H:H,MOVI_SAID!D:D,D701))</f>
        <v/>
      </c>
      <c r="H701" s="101" t="str">
        <f t="shared" si="22"/>
        <v/>
      </c>
      <c r="I701" s="100" t="str">
        <f>IF(CADA_PROD!C701="","",IFERROR(IF(H701&lt;=0,"Sem estoque",IF(H701/E701&lt;0.25,"Quase sem estoque",IF(H701/E701&lt;1.2,"Estoque baixo",IF(H701/E701&lt;2,"Estoque moderado","Estoque confortável")))),""))</f>
        <v/>
      </c>
      <c r="J701" s="102" t="str">
        <f>IF(CADA_PROD!C701="","",SUMIFS(MOVI_ENTR!M:M,MOVI_ENTR!D:D,D701))</f>
        <v/>
      </c>
      <c r="K701" s="103" t="str">
        <f>IF(CADA_PROD!C701="","",IFERROR($J701/SUM($J$6:$J$1006),""))</f>
        <v/>
      </c>
      <c r="L701" s="103" t="str">
        <f>IF(CADA_PROD!C701="","",IFERROR(H701/SUM($H$6:$H$1006)+P701,""))</f>
        <v/>
      </c>
      <c r="M701" s="102" t="str">
        <f>IF(CADA_PROD!$C701="","",IFERROR(SUMIFS(MOVI_ENTR!M:M,MOVI_ENTR!D:D,D701)/SUMIFS(MOVI_ENTR!I:I,MOVI_ENTR!D:D,D701),0))</f>
        <v/>
      </c>
      <c r="N701" s="104" t="str">
        <f>IF(CADA_PROD!C701="","",G701/E701)</f>
        <v/>
      </c>
      <c r="O701" s="21" t="str">
        <f t="shared" si="21"/>
        <v/>
      </c>
      <c r="P701" s="21">
        <v>6.96E-4</v>
      </c>
    </row>
    <row r="702" spans="3:16" ht="30" customHeight="1">
      <c r="C702" s="99" t="str">
        <f>IF(CADA_PROD!C702="","",CADA_PROD!C702)</f>
        <v/>
      </c>
      <c r="D702" s="100" t="str">
        <f>IF(CADA_PROD!D702="","",CADA_PROD!D702)</f>
        <v/>
      </c>
      <c r="E702" s="101" t="str">
        <f>IF(CADA_PROD!E702="","",CADA_PROD!E702)</f>
        <v/>
      </c>
      <c r="F702" s="101" t="str">
        <f>IF(CADA_PROD!D702="","",SUMIFS(MOVI_ENTR!I:I,MOVI_ENTR!D:D,D702))</f>
        <v/>
      </c>
      <c r="G702" s="101" t="str">
        <f>IF(CADA_PROD!C702="","",SUMIFS(MOVI_SAID!H:H,MOVI_SAID!D:D,D702))</f>
        <v/>
      </c>
      <c r="H702" s="101" t="str">
        <f t="shared" si="22"/>
        <v/>
      </c>
      <c r="I702" s="100" t="str">
        <f>IF(CADA_PROD!C702="","",IFERROR(IF(H702&lt;=0,"Sem estoque",IF(H702/E702&lt;0.25,"Quase sem estoque",IF(H702/E702&lt;1.2,"Estoque baixo",IF(H702/E702&lt;2,"Estoque moderado","Estoque confortável")))),""))</f>
        <v/>
      </c>
      <c r="J702" s="102" t="str">
        <f>IF(CADA_PROD!C702="","",SUMIFS(MOVI_ENTR!M:M,MOVI_ENTR!D:D,D702))</f>
        <v/>
      </c>
      <c r="K702" s="103" t="str">
        <f>IF(CADA_PROD!C702="","",IFERROR($J702/SUM($J$6:$J$1006),""))</f>
        <v/>
      </c>
      <c r="L702" s="103" t="str">
        <f>IF(CADA_PROD!C702="","",IFERROR(H702/SUM($H$6:$H$1006)+P702,""))</f>
        <v/>
      </c>
      <c r="M702" s="102" t="str">
        <f>IF(CADA_PROD!$C702="","",IFERROR(SUMIFS(MOVI_ENTR!M:M,MOVI_ENTR!D:D,D702)/SUMIFS(MOVI_ENTR!I:I,MOVI_ENTR!D:D,D702),0))</f>
        <v/>
      </c>
      <c r="N702" s="104" t="str">
        <f>IF(CADA_PROD!C702="","",G702/E702)</f>
        <v/>
      </c>
      <c r="O702" s="21" t="str">
        <f t="shared" si="21"/>
        <v/>
      </c>
      <c r="P702" s="21">
        <v>6.9700000000000003E-4</v>
      </c>
    </row>
    <row r="703" spans="3:16" ht="30" customHeight="1">
      <c r="C703" s="99" t="str">
        <f>IF(CADA_PROD!C703="","",CADA_PROD!C703)</f>
        <v/>
      </c>
      <c r="D703" s="100" t="str">
        <f>IF(CADA_PROD!D703="","",CADA_PROD!D703)</f>
        <v/>
      </c>
      <c r="E703" s="101" t="str">
        <f>IF(CADA_PROD!E703="","",CADA_PROD!E703)</f>
        <v/>
      </c>
      <c r="F703" s="101" t="str">
        <f>IF(CADA_PROD!D703="","",SUMIFS(MOVI_ENTR!I:I,MOVI_ENTR!D:D,D703))</f>
        <v/>
      </c>
      <c r="G703" s="101" t="str">
        <f>IF(CADA_PROD!C703="","",SUMIFS(MOVI_SAID!H:H,MOVI_SAID!D:D,D703))</f>
        <v/>
      </c>
      <c r="H703" s="101" t="str">
        <f t="shared" si="22"/>
        <v/>
      </c>
      <c r="I703" s="100" t="str">
        <f>IF(CADA_PROD!C703="","",IFERROR(IF(H703&lt;=0,"Sem estoque",IF(H703/E703&lt;0.25,"Quase sem estoque",IF(H703/E703&lt;1.2,"Estoque baixo",IF(H703/E703&lt;2,"Estoque moderado","Estoque confortável")))),""))</f>
        <v/>
      </c>
      <c r="J703" s="102" t="str">
        <f>IF(CADA_PROD!C703="","",SUMIFS(MOVI_ENTR!M:M,MOVI_ENTR!D:D,D703))</f>
        <v/>
      </c>
      <c r="K703" s="103" t="str">
        <f>IF(CADA_PROD!C703="","",IFERROR($J703/SUM($J$6:$J$1006),""))</f>
        <v/>
      </c>
      <c r="L703" s="103" t="str">
        <f>IF(CADA_PROD!C703="","",IFERROR(H703/SUM($H$6:$H$1006)+P703,""))</f>
        <v/>
      </c>
      <c r="M703" s="102" t="str">
        <f>IF(CADA_PROD!$C703="","",IFERROR(SUMIFS(MOVI_ENTR!M:M,MOVI_ENTR!D:D,D703)/SUMIFS(MOVI_ENTR!I:I,MOVI_ENTR!D:D,D703),0))</f>
        <v/>
      </c>
      <c r="N703" s="104" t="str">
        <f>IF(CADA_PROD!C703="","",G703/E703)</f>
        <v/>
      </c>
      <c r="O703" s="21" t="str">
        <f t="shared" si="21"/>
        <v/>
      </c>
      <c r="P703" s="21">
        <v>6.9800000000000005E-4</v>
      </c>
    </row>
    <row r="704" spans="3:16" ht="30" customHeight="1">
      <c r="C704" s="99" t="str">
        <f>IF(CADA_PROD!C704="","",CADA_PROD!C704)</f>
        <v/>
      </c>
      <c r="D704" s="100" t="str">
        <f>IF(CADA_PROD!D704="","",CADA_PROD!D704)</f>
        <v/>
      </c>
      <c r="E704" s="101" t="str">
        <f>IF(CADA_PROD!E704="","",CADA_PROD!E704)</f>
        <v/>
      </c>
      <c r="F704" s="101" t="str">
        <f>IF(CADA_PROD!D704="","",SUMIFS(MOVI_ENTR!I:I,MOVI_ENTR!D:D,D704))</f>
        <v/>
      </c>
      <c r="G704" s="101" t="str">
        <f>IF(CADA_PROD!C704="","",SUMIFS(MOVI_SAID!H:H,MOVI_SAID!D:D,D704))</f>
        <v/>
      </c>
      <c r="H704" s="101" t="str">
        <f t="shared" si="22"/>
        <v/>
      </c>
      <c r="I704" s="100" t="str">
        <f>IF(CADA_PROD!C704="","",IFERROR(IF(H704&lt;=0,"Sem estoque",IF(H704/E704&lt;0.25,"Quase sem estoque",IF(H704/E704&lt;1.2,"Estoque baixo",IF(H704/E704&lt;2,"Estoque moderado","Estoque confortável")))),""))</f>
        <v/>
      </c>
      <c r="J704" s="102" t="str">
        <f>IF(CADA_PROD!C704="","",SUMIFS(MOVI_ENTR!M:M,MOVI_ENTR!D:D,D704))</f>
        <v/>
      </c>
      <c r="K704" s="103" t="str">
        <f>IF(CADA_PROD!C704="","",IFERROR($J704/SUM($J$6:$J$1006),""))</f>
        <v/>
      </c>
      <c r="L704" s="103" t="str">
        <f>IF(CADA_PROD!C704="","",IFERROR(H704/SUM($H$6:$H$1006)+P704,""))</f>
        <v/>
      </c>
      <c r="M704" s="102" t="str">
        <f>IF(CADA_PROD!$C704="","",IFERROR(SUMIFS(MOVI_ENTR!M:M,MOVI_ENTR!D:D,D704)/SUMIFS(MOVI_ENTR!I:I,MOVI_ENTR!D:D,D704),0))</f>
        <v/>
      </c>
      <c r="N704" s="104" t="str">
        <f>IF(CADA_PROD!C704="","",G704/E704)</f>
        <v/>
      </c>
      <c r="O704" s="21" t="str">
        <f t="shared" si="21"/>
        <v/>
      </c>
      <c r="P704" s="21">
        <v>6.9899999999999997E-4</v>
      </c>
    </row>
    <row r="705" spans="3:16" ht="30" customHeight="1">
      <c r="C705" s="99" t="str">
        <f>IF(CADA_PROD!C705="","",CADA_PROD!C705)</f>
        <v/>
      </c>
      <c r="D705" s="100" t="str">
        <f>IF(CADA_PROD!D705="","",CADA_PROD!D705)</f>
        <v/>
      </c>
      <c r="E705" s="101" t="str">
        <f>IF(CADA_PROD!E705="","",CADA_PROD!E705)</f>
        <v/>
      </c>
      <c r="F705" s="101" t="str">
        <f>IF(CADA_PROD!D705="","",SUMIFS(MOVI_ENTR!I:I,MOVI_ENTR!D:D,D705))</f>
        <v/>
      </c>
      <c r="G705" s="101" t="str">
        <f>IF(CADA_PROD!C705="","",SUMIFS(MOVI_SAID!H:H,MOVI_SAID!D:D,D705))</f>
        <v/>
      </c>
      <c r="H705" s="101" t="str">
        <f t="shared" si="22"/>
        <v/>
      </c>
      <c r="I705" s="100" t="str">
        <f>IF(CADA_PROD!C705="","",IFERROR(IF(H705&lt;=0,"Sem estoque",IF(H705/E705&lt;0.25,"Quase sem estoque",IF(H705/E705&lt;1.2,"Estoque baixo",IF(H705/E705&lt;2,"Estoque moderado","Estoque confortável")))),""))</f>
        <v/>
      </c>
      <c r="J705" s="102" t="str">
        <f>IF(CADA_PROD!C705="","",SUMIFS(MOVI_ENTR!M:M,MOVI_ENTR!D:D,D705))</f>
        <v/>
      </c>
      <c r="K705" s="103" t="str">
        <f>IF(CADA_PROD!C705="","",IFERROR($J705/SUM($J$6:$J$1006),""))</f>
        <v/>
      </c>
      <c r="L705" s="103" t="str">
        <f>IF(CADA_PROD!C705="","",IFERROR(H705/SUM($H$6:$H$1006)+P705,""))</f>
        <v/>
      </c>
      <c r="M705" s="102" t="str">
        <f>IF(CADA_PROD!$C705="","",IFERROR(SUMIFS(MOVI_ENTR!M:M,MOVI_ENTR!D:D,D705)/SUMIFS(MOVI_ENTR!I:I,MOVI_ENTR!D:D,D705),0))</f>
        <v/>
      </c>
      <c r="N705" s="104" t="str">
        <f>IF(CADA_PROD!C705="","",G705/E705)</f>
        <v/>
      </c>
      <c r="O705" s="21" t="str">
        <f t="shared" si="21"/>
        <v/>
      </c>
      <c r="P705" s="21">
        <v>6.9999999999999999E-4</v>
      </c>
    </row>
    <row r="706" spans="3:16" ht="30" customHeight="1">
      <c r="C706" s="99" t="str">
        <f>IF(CADA_PROD!C706="","",CADA_PROD!C706)</f>
        <v/>
      </c>
      <c r="D706" s="100" t="str">
        <f>IF(CADA_PROD!D706="","",CADA_PROD!D706)</f>
        <v/>
      </c>
      <c r="E706" s="101" t="str">
        <f>IF(CADA_PROD!E706="","",CADA_PROD!E706)</f>
        <v/>
      </c>
      <c r="F706" s="101" t="str">
        <f>IF(CADA_PROD!D706="","",SUMIFS(MOVI_ENTR!I:I,MOVI_ENTR!D:D,D706))</f>
        <v/>
      </c>
      <c r="G706" s="101" t="str">
        <f>IF(CADA_PROD!C706="","",SUMIFS(MOVI_SAID!H:H,MOVI_SAID!D:D,D706))</f>
        <v/>
      </c>
      <c r="H706" s="101" t="str">
        <f t="shared" si="22"/>
        <v/>
      </c>
      <c r="I706" s="100" t="str">
        <f>IF(CADA_PROD!C706="","",IFERROR(IF(H706&lt;=0,"Sem estoque",IF(H706/E706&lt;0.25,"Quase sem estoque",IF(H706/E706&lt;1.2,"Estoque baixo",IF(H706/E706&lt;2,"Estoque moderado","Estoque confortável")))),""))</f>
        <v/>
      </c>
      <c r="J706" s="102" t="str">
        <f>IF(CADA_PROD!C706="","",SUMIFS(MOVI_ENTR!M:M,MOVI_ENTR!D:D,D706))</f>
        <v/>
      </c>
      <c r="K706" s="103" t="str">
        <f>IF(CADA_PROD!C706="","",IFERROR($J706/SUM($J$6:$J$1006),""))</f>
        <v/>
      </c>
      <c r="L706" s="103" t="str">
        <f>IF(CADA_PROD!C706="","",IFERROR(H706/SUM($H$6:$H$1006)+P706,""))</f>
        <v/>
      </c>
      <c r="M706" s="102" t="str">
        <f>IF(CADA_PROD!$C706="","",IFERROR(SUMIFS(MOVI_ENTR!M:M,MOVI_ENTR!D:D,D706)/SUMIFS(MOVI_ENTR!I:I,MOVI_ENTR!D:D,D706),0))</f>
        <v/>
      </c>
      <c r="N706" s="104" t="str">
        <f>IF(CADA_PROD!C706="","",G706/E706)</f>
        <v/>
      </c>
      <c r="O706" s="21" t="str">
        <f t="shared" si="21"/>
        <v/>
      </c>
      <c r="P706" s="21">
        <v>7.0100000000000002E-4</v>
      </c>
    </row>
    <row r="707" spans="3:16" ht="30" customHeight="1">
      <c r="C707" s="99" t="str">
        <f>IF(CADA_PROD!C707="","",CADA_PROD!C707)</f>
        <v/>
      </c>
      <c r="D707" s="100" t="str">
        <f>IF(CADA_PROD!D707="","",CADA_PROD!D707)</f>
        <v/>
      </c>
      <c r="E707" s="101" t="str">
        <f>IF(CADA_PROD!E707="","",CADA_PROD!E707)</f>
        <v/>
      </c>
      <c r="F707" s="101" t="str">
        <f>IF(CADA_PROD!D707="","",SUMIFS(MOVI_ENTR!I:I,MOVI_ENTR!D:D,D707))</f>
        <v/>
      </c>
      <c r="G707" s="101" t="str">
        <f>IF(CADA_PROD!C707="","",SUMIFS(MOVI_SAID!H:H,MOVI_SAID!D:D,D707))</f>
        <v/>
      </c>
      <c r="H707" s="101" t="str">
        <f t="shared" si="22"/>
        <v/>
      </c>
      <c r="I707" s="100" t="str">
        <f>IF(CADA_PROD!C707="","",IFERROR(IF(H707&lt;=0,"Sem estoque",IF(H707/E707&lt;0.25,"Quase sem estoque",IF(H707/E707&lt;1.2,"Estoque baixo",IF(H707/E707&lt;2,"Estoque moderado","Estoque confortável")))),""))</f>
        <v/>
      </c>
      <c r="J707" s="102" t="str">
        <f>IF(CADA_PROD!C707="","",SUMIFS(MOVI_ENTR!M:M,MOVI_ENTR!D:D,D707))</f>
        <v/>
      </c>
      <c r="K707" s="103" t="str">
        <f>IF(CADA_PROD!C707="","",IFERROR($J707/SUM($J$6:$J$1006),""))</f>
        <v/>
      </c>
      <c r="L707" s="103" t="str">
        <f>IF(CADA_PROD!C707="","",IFERROR(H707/SUM($H$6:$H$1006)+P707,""))</f>
        <v/>
      </c>
      <c r="M707" s="102" t="str">
        <f>IF(CADA_PROD!$C707="","",IFERROR(SUMIFS(MOVI_ENTR!M:M,MOVI_ENTR!D:D,D707)/SUMIFS(MOVI_ENTR!I:I,MOVI_ENTR!D:D,D707),0))</f>
        <v/>
      </c>
      <c r="N707" s="104" t="str">
        <f>IF(CADA_PROD!C707="","",G707/E707)</f>
        <v/>
      </c>
      <c r="O707" s="21" t="str">
        <f t="shared" si="21"/>
        <v/>
      </c>
      <c r="P707" s="21">
        <v>7.0200000000000004E-4</v>
      </c>
    </row>
    <row r="708" spans="3:16" ht="30" customHeight="1">
      <c r="C708" s="99" t="str">
        <f>IF(CADA_PROD!C708="","",CADA_PROD!C708)</f>
        <v/>
      </c>
      <c r="D708" s="100" t="str">
        <f>IF(CADA_PROD!D708="","",CADA_PROD!D708)</f>
        <v/>
      </c>
      <c r="E708" s="101" t="str">
        <f>IF(CADA_PROD!E708="","",CADA_PROD!E708)</f>
        <v/>
      </c>
      <c r="F708" s="101" t="str">
        <f>IF(CADA_PROD!D708="","",SUMIFS(MOVI_ENTR!I:I,MOVI_ENTR!D:D,D708))</f>
        <v/>
      </c>
      <c r="G708" s="101" t="str">
        <f>IF(CADA_PROD!C708="","",SUMIFS(MOVI_SAID!H:H,MOVI_SAID!D:D,D708))</f>
        <v/>
      </c>
      <c r="H708" s="101" t="str">
        <f t="shared" si="22"/>
        <v/>
      </c>
      <c r="I708" s="100" t="str">
        <f>IF(CADA_PROD!C708="","",IFERROR(IF(H708&lt;=0,"Sem estoque",IF(H708/E708&lt;0.25,"Quase sem estoque",IF(H708/E708&lt;1.2,"Estoque baixo",IF(H708/E708&lt;2,"Estoque moderado","Estoque confortável")))),""))</f>
        <v/>
      </c>
      <c r="J708" s="102" t="str">
        <f>IF(CADA_PROD!C708="","",SUMIFS(MOVI_ENTR!M:M,MOVI_ENTR!D:D,D708))</f>
        <v/>
      </c>
      <c r="K708" s="103" t="str">
        <f>IF(CADA_PROD!C708="","",IFERROR($J708/SUM($J$6:$J$1006),""))</f>
        <v/>
      </c>
      <c r="L708" s="103" t="str">
        <f>IF(CADA_PROD!C708="","",IFERROR(H708/SUM($H$6:$H$1006)+P708,""))</f>
        <v/>
      </c>
      <c r="M708" s="102" t="str">
        <f>IF(CADA_PROD!$C708="","",IFERROR(SUMIFS(MOVI_ENTR!M:M,MOVI_ENTR!D:D,D708)/SUMIFS(MOVI_ENTR!I:I,MOVI_ENTR!D:D,D708),0))</f>
        <v/>
      </c>
      <c r="N708" s="104" t="str">
        <f>IF(CADA_PROD!C708="","",G708/E708)</f>
        <v/>
      </c>
      <c r="O708" s="21" t="str">
        <f t="shared" si="21"/>
        <v/>
      </c>
      <c r="P708" s="21">
        <v>7.0299999999999996E-4</v>
      </c>
    </row>
    <row r="709" spans="3:16" ht="30" customHeight="1">
      <c r="C709" s="99" t="str">
        <f>IF(CADA_PROD!C709="","",CADA_PROD!C709)</f>
        <v/>
      </c>
      <c r="D709" s="100" t="str">
        <f>IF(CADA_PROD!D709="","",CADA_PROD!D709)</f>
        <v/>
      </c>
      <c r="E709" s="101" t="str">
        <f>IF(CADA_PROD!E709="","",CADA_PROD!E709)</f>
        <v/>
      </c>
      <c r="F709" s="101" t="str">
        <f>IF(CADA_PROD!D709="","",SUMIFS(MOVI_ENTR!I:I,MOVI_ENTR!D:D,D709))</f>
        <v/>
      </c>
      <c r="G709" s="101" t="str">
        <f>IF(CADA_PROD!C709="","",SUMIFS(MOVI_SAID!H:H,MOVI_SAID!D:D,D709))</f>
        <v/>
      </c>
      <c r="H709" s="101" t="str">
        <f t="shared" si="22"/>
        <v/>
      </c>
      <c r="I709" s="100" t="str">
        <f>IF(CADA_PROD!C709="","",IFERROR(IF(H709&lt;=0,"Sem estoque",IF(H709/E709&lt;0.25,"Quase sem estoque",IF(H709/E709&lt;1.2,"Estoque baixo",IF(H709/E709&lt;2,"Estoque moderado","Estoque confortável")))),""))</f>
        <v/>
      </c>
      <c r="J709" s="102" t="str">
        <f>IF(CADA_PROD!C709="","",SUMIFS(MOVI_ENTR!M:M,MOVI_ENTR!D:D,D709))</f>
        <v/>
      </c>
      <c r="K709" s="103" t="str">
        <f>IF(CADA_PROD!C709="","",IFERROR($J709/SUM($J$6:$J$1006),""))</f>
        <v/>
      </c>
      <c r="L709" s="103" t="str">
        <f>IF(CADA_PROD!C709="","",IFERROR(H709/SUM($H$6:$H$1006)+P709,""))</f>
        <v/>
      </c>
      <c r="M709" s="102" t="str">
        <f>IF(CADA_PROD!$C709="","",IFERROR(SUMIFS(MOVI_ENTR!M:M,MOVI_ENTR!D:D,D709)/SUMIFS(MOVI_ENTR!I:I,MOVI_ENTR!D:D,D709),0))</f>
        <v/>
      </c>
      <c r="N709" s="104" t="str">
        <f>IF(CADA_PROD!C709="","",G709/E709)</f>
        <v/>
      </c>
      <c r="O709" s="21" t="str">
        <f t="shared" si="21"/>
        <v/>
      </c>
      <c r="P709" s="21">
        <v>7.0399999999999998E-4</v>
      </c>
    </row>
    <row r="710" spans="3:16" ht="30" customHeight="1">
      <c r="C710" s="99" t="str">
        <f>IF(CADA_PROD!C710="","",CADA_PROD!C710)</f>
        <v/>
      </c>
      <c r="D710" s="100" t="str">
        <f>IF(CADA_PROD!D710="","",CADA_PROD!D710)</f>
        <v/>
      </c>
      <c r="E710" s="101" t="str">
        <f>IF(CADA_PROD!E710="","",CADA_PROD!E710)</f>
        <v/>
      </c>
      <c r="F710" s="101" t="str">
        <f>IF(CADA_PROD!D710="","",SUMIFS(MOVI_ENTR!I:I,MOVI_ENTR!D:D,D710))</f>
        <v/>
      </c>
      <c r="G710" s="101" t="str">
        <f>IF(CADA_PROD!C710="","",SUMIFS(MOVI_SAID!H:H,MOVI_SAID!D:D,D710))</f>
        <v/>
      </c>
      <c r="H710" s="101" t="str">
        <f t="shared" si="22"/>
        <v/>
      </c>
      <c r="I710" s="100" t="str">
        <f>IF(CADA_PROD!C710="","",IFERROR(IF(H710&lt;=0,"Sem estoque",IF(H710/E710&lt;0.25,"Quase sem estoque",IF(H710/E710&lt;1.2,"Estoque baixo",IF(H710/E710&lt;2,"Estoque moderado","Estoque confortável")))),""))</f>
        <v/>
      </c>
      <c r="J710" s="102" t="str">
        <f>IF(CADA_PROD!C710="","",SUMIFS(MOVI_ENTR!M:M,MOVI_ENTR!D:D,D710))</f>
        <v/>
      </c>
      <c r="K710" s="103" t="str">
        <f>IF(CADA_PROD!C710="","",IFERROR($J710/SUM($J$6:$J$1006),""))</f>
        <v/>
      </c>
      <c r="L710" s="103" t="str">
        <f>IF(CADA_PROD!C710="","",IFERROR(H710/SUM($H$6:$H$1006)+P710,""))</f>
        <v/>
      </c>
      <c r="M710" s="102" t="str">
        <f>IF(CADA_PROD!$C710="","",IFERROR(SUMIFS(MOVI_ENTR!M:M,MOVI_ENTR!D:D,D710)/SUMIFS(MOVI_ENTR!I:I,MOVI_ENTR!D:D,D710),0))</f>
        <v/>
      </c>
      <c r="N710" s="104" t="str">
        <f>IF(CADA_PROD!C710="","",G710/E710)</f>
        <v/>
      </c>
      <c r="O710" s="21" t="str">
        <f t="shared" ref="O710:O773" si="23">IF(D710="","",H710&lt;E710)</f>
        <v/>
      </c>
      <c r="P710" s="21">
        <v>7.0500000000000001E-4</v>
      </c>
    </row>
    <row r="711" spans="3:16" ht="30" customHeight="1">
      <c r="C711" s="99" t="str">
        <f>IF(CADA_PROD!C711="","",CADA_PROD!C711)</f>
        <v/>
      </c>
      <c r="D711" s="100" t="str">
        <f>IF(CADA_PROD!D711="","",CADA_PROD!D711)</f>
        <v/>
      </c>
      <c r="E711" s="101" t="str">
        <f>IF(CADA_PROD!E711="","",CADA_PROD!E711)</f>
        <v/>
      </c>
      <c r="F711" s="101" t="str">
        <f>IF(CADA_PROD!D711="","",SUMIFS(MOVI_ENTR!I:I,MOVI_ENTR!D:D,D711))</f>
        <v/>
      </c>
      <c r="G711" s="101" t="str">
        <f>IF(CADA_PROD!C711="","",SUMIFS(MOVI_SAID!H:H,MOVI_SAID!D:D,D711))</f>
        <v/>
      </c>
      <c r="H711" s="101" t="str">
        <f t="shared" ref="H711:H774" si="24">IFERROR(F711-G711,"")</f>
        <v/>
      </c>
      <c r="I711" s="100" t="str">
        <f>IF(CADA_PROD!C711="","",IFERROR(IF(H711&lt;=0,"Sem estoque",IF(H711/E711&lt;0.25,"Quase sem estoque",IF(H711/E711&lt;1.2,"Estoque baixo",IF(H711/E711&lt;2,"Estoque moderado","Estoque confortável")))),""))</f>
        <v/>
      </c>
      <c r="J711" s="102" t="str">
        <f>IF(CADA_PROD!C711="","",SUMIFS(MOVI_ENTR!M:M,MOVI_ENTR!D:D,D711))</f>
        <v/>
      </c>
      <c r="K711" s="103" t="str">
        <f>IF(CADA_PROD!C711="","",IFERROR($J711/SUM($J$6:$J$1006),""))</f>
        <v/>
      </c>
      <c r="L711" s="103" t="str">
        <f>IF(CADA_PROD!C711="","",IFERROR(H711/SUM($H$6:$H$1006)+P711,""))</f>
        <v/>
      </c>
      <c r="M711" s="102" t="str">
        <f>IF(CADA_PROD!$C711="","",IFERROR(SUMIFS(MOVI_ENTR!M:M,MOVI_ENTR!D:D,D711)/SUMIFS(MOVI_ENTR!I:I,MOVI_ENTR!D:D,D711),0))</f>
        <v/>
      </c>
      <c r="N711" s="104" t="str">
        <f>IF(CADA_PROD!C711="","",G711/E711)</f>
        <v/>
      </c>
      <c r="O711" s="21" t="str">
        <f t="shared" si="23"/>
        <v/>
      </c>
      <c r="P711" s="21">
        <v>7.0600000000000003E-4</v>
      </c>
    </row>
    <row r="712" spans="3:16" ht="30" customHeight="1">
      <c r="C712" s="99" t="str">
        <f>IF(CADA_PROD!C712="","",CADA_PROD!C712)</f>
        <v/>
      </c>
      <c r="D712" s="100" t="str">
        <f>IF(CADA_PROD!D712="","",CADA_PROD!D712)</f>
        <v/>
      </c>
      <c r="E712" s="101" t="str">
        <f>IF(CADA_PROD!E712="","",CADA_PROD!E712)</f>
        <v/>
      </c>
      <c r="F712" s="101" t="str">
        <f>IF(CADA_PROD!D712="","",SUMIFS(MOVI_ENTR!I:I,MOVI_ENTR!D:D,D712))</f>
        <v/>
      </c>
      <c r="G712" s="101" t="str">
        <f>IF(CADA_PROD!C712="","",SUMIFS(MOVI_SAID!H:H,MOVI_SAID!D:D,D712))</f>
        <v/>
      </c>
      <c r="H712" s="101" t="str">
        <f t="shared" si="24"/>
        <v/>
      </c>
      <c r="I712" s="100" t="str">
        <f>IF(CADA_PROD!C712="","",IFERROR(IF(H712&lt;=0,"Sem estoque",IF(H712/E712&lt;0.25,"Quase sem estoque",IF(H712/E712&lt;1.2,"Estoque baixo",IF(H712/E712&lt;2,"Estoque moderado","Estoque confortável")))),""))</f>
        <v/>
      </c>
      <c r="J712" s="102" t="str">
        <f>IF(CADA_PROD!C712="","",SUMIFS(MOVI_ENTR!M:M,MOVI_ENTR!D:D,D712))</f>
        <v/>
      </c>
      <c r="K712" s="103" t="str">
        <f>IF(CADA_PROD!C712="","",IFERROR($J712/SUM($J$6:$J$1006),""))</f>
        <v/>
      </c>
      <c r="L712" s="103" t="str">
        <f>IF(CADA_PROD!C712="","",IFERROR(H712/SUM($H$6:$H$1006)+P712,""))</f>
        <v/>
      </c>
      <c r="M712" s="102" t="str">
        <f>IF(CADA_PROD!$C712="","",IFERROR(SUMIFS(MOVI_ENTR!M:M,MOVI_ENTR!D:D,D712)/SUMIFS(MOVI_ENTR!I:I,MOVI_ENTR!D:D,D712),0))</f>
        <v/>
      </c>
      <c r="N712" s="104" t="str">
        <f>IF(CADA_PROD!C712="","",G712/E712)</f>
        <v/>
      </c>
      <c r="O712" s="21" t="str">
        <f t="shared" si="23"/>
        <v/>
      </c>
      <c r="P712" s="21">
        <v>7.0699999999999995E-4</v>
      </c>
    </row>
    <row r="713" spans="3:16" ht="30" customHeight="1">
      <c r="C713" s="99" t="str">
        <f>IF(CADA_PROD!C713="","",CADA_PROD!C713)</f>
        <v/>
      </c>
      <c r="D713" s="100" t="str">
        <f>IF(CADA_PROD!D713="","",CADA_PROD!D713)</f>
        <v/>
      </c>
      <c r="E713" s="101" t="str">
        <f>IF(CADA_PROD!E713="","",CADA_PROD!E713)</f>
        <v/>
      </c>
      <c r="F713" s="101" t="str">
        <f>IF(CADA_PROD!D713="","",SUMIFS(MOVI_ENTR!I:I,MOVI_ENTR!D:D,D713))</f>
        <v/>
      </c>
      <c r="G713" s="101" t="str">
        <f>IF(CADA_PROD!C713="","",SUMIFS(MOVI_SAID!H:H,MOVI_SAID!D:D,D713))</f>
        <v/>
      </c>
      <c r="H713" s="101" t="str">
        <f t="shared" si="24"/>
        <v/>
      </c>
      <c r="I713" s="100" t="str">
        <f>IF(CADA_PROD!C713="","",IFERROR(IF(H713&lt;=0,"Sem estoque",IF(H713/E713&lt;0.25,"Quase sem estoque",IF(H713/E713&lt;1.2,"Estoque baixo",IF(H713/E713&lt;2,"Estoque moderado","Estoque confortável")))),""))</f>
        <v/>
      </c>
      <c r="J713" s="102" t="str">
        <f>IF(CADA_PROD!C713="","",SUMIFS(MOVI_ENTR!M:M,MOVI_ENTR!D:D,D713))</f>
        <v/>
      </c>
      <c r="K713" s="103" t="str">
        <f>IF(CADA_PROD!C713="","",IFERROR($J713/SUM($J$6:$J$1006),""))</f>
        <v/>
      </c>
      <c r="L713" s="103" t="str">
        <f>IF(CADA_PROD!C713="","",IFERROR(H713/SUM($H$6:$H$1006)+P713,""))</f>
        <v/>
      </c>
      <c r="M713" s="102" t="str">
        <f>IF(CADA_PROD!$C713="","",IFERROR(SUMIFS(MOVI_ENTR!M:M,MOVI_ENTR!D:D,D713)/SUMIFS(MOVI_ENTR!I:I,MOVI_ENTR!D:D,D713),0))</f>
        <v/>
      </c>
      <c r="N713" s="104" t="str">
        <f>IF(CADA_PROD!C713="","",G713/E713)</f>
        <v/>
      </c>
      <c r="O713" s="21" t="str">
        <f t="shared" si="23"/>
        <v/>
      </c>
      <c r="P713" s="21">
        <v>7.0799999999999997E-4</v>
      </c>
    </row>
    <row r="714" spans="3:16" ht="30" customHeight="1">
      <c r="C714" s="99" t="str">
        <f>IF(CADA_PROD!C714="","",CADA_PROD!C714)</f>
        <v/>
      </c>
      <c r="D714" s="100" t="str">
        <f>IF(CADA_PROD!D714="","",CADA_PROD!D714)</f>
        <v/>
      </c>
      <c r="E714" s="101" t="str">
        <f>IF(CADA_PROD!E714="","",CADA_PROD!E714)</f>
        <v/>
      </c>
      <c r="F714" s="101" t="str">
        <f>IF(CADA_PROD!D714="","",SUMIFS(MOVI_ENTR!I:I,MOVI_ENTR!D:D,D714))</f>
        <v/>
      </c>
      <c r="G714" s="101" t="str">
        <f>IF(CADA_PROD!C714="","",SUMIFS(MOVI_SAID!H:H,MOVI_SAID!D:D,D714))</f>
        <v/>
      </c>
      <c r="H714" s="101" t="str">
        <f t="shared" si="24"/>
        <v/>
      </c>
      <c r="I714" s="100" t="str">
        <f>IF(CADA_PROD!C714="","",IFERROR(IF(H714&lt;=0,"Sem estoque",IF(H714/E714&lt;0.25,"Quase sem estoque",IF(H714/E714&lt;1.2,"Estoque baixo",IF(H714/E714&lt;2,"Estoque moderado","Estoque confortável")))),""))</f>
        <v/>
      </c>
      <c r="J714" s="102" t="str">
        <f>IF(CADA_PROD!C714="","",SUMIFS(MOVI_ENTR!M:M,MOVI_ENTR!D:D,D714))</f>
        <v/>
      </c>
      <c r="K714" s="103" t="str">
        <f>IF(CADA_PROD!C714="","",IFERROR($J714/SUM($J$6:$J$1006),""))</f>
        <v/>
      </c>
      <c r="L714" s="103" t="str">
        <f>IF(CADA_PROD!C714="","",IFERROR(H714/SUM($H$6:$H$1006)+P714,""))</f>
        <v/>
      </c>
      <c r="M714" s="102" t="str">
        <f>IF(CADA_PROD!$C714="","",IFERROR(SUMIFS(MOVI_ENTR!M:M,MOVI_ENTR!D:D,D714)/SUMIFS(MOVI_ENTR!I:I,MOVI_ENTR!D:D,D714),0))</f>
        <v/>
      </c>
      <c r="N714" s="104" t="str">
        <f>IF(CADA_PROD!C714="","",G714/E714)</f>
        <v/>
      </c>
      <c r="O714" s="21" t="str">
        <f t="shared" si="23"/>
        <v/>
      </c>
      <c r="P714" s="21">
        <v>7.0899999999999999E-4</v>
      </c>
    </row>
    <row r="715" spans="3:16" ht="30" customHeight="1">
      <c r="C715" s="99" t="str">
        <f>IF(CADA_PROD!C715="","",CADA_PROD!C715)</f>
        <v/>
      </c>
      <c r="D715" s="100" t="str">
        <f>IF(CADA_PROD!D715="","",CADA_PROD!D715)</f>
        <v/>
      </c>
      <c r="E715" s="101" t="str">
        <f>IF(CADA_PROD!E715="","",CADA_PROD!E715)</f>
        <v/>
      </c>
      <c r="F715" s="101" t="str">
        <f>IF(CADA_PROD!D715="","",SUMIFS(MOVI_ENTR!I:I,MOVI_ENTR!D:D,D715))</f>
        <v/>
      </c>
      <c r="G715" s="101" t="str">
        <f>IF(CADA_PROD!C715="","",SUMIFS(MOVI_SAID!H:H,MOVI_SAID!D:D,D715))</f>
        <v/>
      </c>
      <c r="H715" s="101" t="str">
        <f t="shared" si="24"/>
        <v/>
      </c>
      <c r="I715" s="100" t="str">
        <f>IF(CADA_PROD!C715="","",IFERROR(IF(H715&lt;=0,"Sem estoque",IF(H715/E715&lt;0.25,"Quase sem estoque",IF(H715/E715&lt;1.2,"Estoque baixo",IF(H715/E715&lt;2,"Estoque moderado","Estoque confortável")))),""))</f>
        <v/>
      </c>
      <c r="J715" s="102" t="str">
        <f>IF(CADA_PROD!C715="","",SUMIFS(MOVI_ENTR!M:M,MOVI_ENTR!D:D,D715))</f>
        <v/>
      </c>
      <c r="K715" s="103" t="str">
        <f>IF(CADA_PROD!C715="","",IFERROR($J715/SUM($J$6:$J$1006),""))</f>
        <v/>
      </c>
      <c r="L715" s="103" t="str">
        <f>IF(CADA_PROD!C715="","",IFERROR(H715/SUM($H$6:$H$1006)+P715,""))</f>
        <v/>
      </c>
      <c r="M715" s="102" t="str">
        <f>IF(CADA_PROD!$C715="","",IFERROR(SUMIFS(MOVI_ENTR!M:M,MOVI_ENTR!D:D,D715)/SUMIFS(MOVI_ENTR!I:I,MOVI_ENTR!D:D,D715),0))</f>
        <v/>
      </c>
      <c r="N715" s="104" t="str">
        <f>IF(CADA_PROD!C715="","",G715/E715)</f>
        <v/>
      </c>
      <c r="O715" s="21" t="str">
        <f t="shared" si="23"/>
        <v/>
      </c>
      <c r="P715" s="21">
        <v>7.1000000000000002E-4</v>
      </c>
    </row>
    <row r="716" spans="3:16" ht="30" customHeight="1">
      <c r="C716" s="99" t="str">
        <f>IF(CADA_PROD!C716="","",CADA_PROD!C716)</f>
        <v/>
      </c>
      <c r="D716" s="100" t="str">
        <f>IF(CADA_PROD!D716="","",CADA_PROD!D716)</f>
        <v/>
      </c>
      <c r="E716" s="101" t="str">
        <f>IF(CADA_PROD!E716="","",CADA_PROD!E716)</f>
        <v/>
      </c>
      <c r="F716" s="101" t="str">
        <f>IF(CADA_PROD!D716="","",SUMIFS(MOVI_ENTR!I:I,MOVI_ENTR!D:D,D716))</f>
        <v/>
      </c>
      <c r="G716" s="101" t="str">
        <f>IF(CADA_PROD!C716="","",SUMIFS(MOVI_SAID!H:H,MOVI_SAID!D:D,D716))</f>
        <v/>
      </c>
      <c r="H716" s="101" t="str">
        <f t="shared" si="24"/>
        <v/>
      </c>
      <c r="I716" s="100" t="str">
        <f>IF(CADA_PROD!C716="","",IFERROR(IF(H716&lt;=0,"Sem estoque",IF(H716/E716&lt;0.25,"Quase sem estoque",IF(H716/E716&lt;1.2,"Estoque baixo",IF(H716/E716&lt;2,"Estoque moderado","Estoque confortável")))),""))</f>
        <v/>
      </c>
      <c r="J716" s="102" t="str">
        <f>IF(CADA_PROD!C716="","",SUMIFS(MOVI_ENTR!M:M,MOVI_ENTR!D:D,D716))</f>
        <v/>
      </c>
      <c r="K716" s="103" t="str">
        <f>IF(CADA_PROD!C716="","",IFERROR($J716/SUM($J$6:$J$1006),""))</f>
        <v/>
      </c>
      <c r="L716" s="103" t="str">
        <f>IF(CADA_PROD!C716="","",IFERROR(H716/SUM($H$6:$H$1006)+P716,""))</f>
        <v/>
      </c>
      <c r="M716" s="102" t="str">
        <f>IF(CADA_PROD!$C716="","",IFERROR(SUMIFS(MOVI_ENTR!M:M,MOVI_ENTR!D:D,D716)/SUMIFS(MOVI_ENTR!I:I,MOVI_ENTR!D:D,D716),0))</f>
        <v/>
      </c>
      <c r="N716" s="104" t="str">
        <f>IF(CADA_PROD!C716="","",G716/E716)</f>
        <v/>
      </c>
      <c r="O716" s="21" t="str">
        <f t="shared" si="23"/>
        <v/>
      </c>
      <c r="P716" s="21">
        <v>7.1100000000000004E-4</v>
      </c>
    </row>
    <row r="717" spans="3:16" ht="30" customHeight="1">
      <c r="C717" s="99" t="str">
        <f>IF(CADA_PROD!C717="","",CADA_PROD!C717)</f>
        <v/>
      </c>
      <c r="D717" s="100" t="str">
        <f>IF(CADA_PROD!D717="","",CADA_PROD!D717)</f>
        <v/>
      </c>
      <c r="E717" s="101" t="str">
        <f>IF(CADA_PROD!E717="","",CADA_PROD!E717)</f>
        <v/>
      </c>
      <c r="F717" s="101" t="str">
        <f>IF(CADA_PROD!D717="","",SUMIFS(MOVI_ENTR!I:I,MOVI_ENTR!D:D,D717))</f>
        <v/>
      </c>
      <c r="G717" s="101" t="str">
        <f>IF(CADA_PROD!C717="","",SUMIFS(MOVI_SAID!H:H,MOVI_SAID!D:D,D717))</f>
        <v/>
      </c>
      <c r="H717" s="101" t="str">
        <f t="shared" si="24"/>
        <v/>
      </c>
      <c r="I717" s="100" t="str">
        <f>IF(CADA_PROD!C717="","",IFERROR(IF(H717&lt;=0,"Sem estoque",IF(H717/E717&lt;0.25,"Quase sem estoque",IF(H717/E717&lt;1.2,"Estoque baixo",IF(H717/E717&lt;2,"Estoque moderado","Estoque confortável")))),""))</f>
        <v/>
      </c>
      <c r="J717" s="102" t="str">
        <f>IF(CADA_PROD!C717="","",SUMIFS(MOVI_ENTR!M:M,MOVI_ENTR!D:D,D717))</f>
        <v/>
      </c>
      <c r="K717" s="103" t="str">
        <f>IF(CADA_PROD!C717="","",IFERROR($J717/SUM($J$6:$J$1006),""))</f>
        <v/>
      </c>
      <c r="L717" s="103" t="str">
        <f>IF(CADA_PROD!C717="","",IFERROR(H717/SUM($H$6:$H$1006)+P717,""))</f>
        <v/>
      </c>
      <c r="M717" s="102" t="str">
        <f>IF(CADA_PROD!$C717="","",IFERROR(SUMIFS(MOVI_ENTR!M:M,MOVI_ENTR!D:D,D717)/SUMIFS(MOVI_ENTR!I:I,MOVI_ENTR!D:D,D717),0))</f>
        <v/>
      </c>
      <c r="N717" s="104" t="str">
        <f>IF(CADA_PROD!C717="","",G717/E717)</f>
        <v/>
      </c>
      <c r="O717" s="21" t="str">
        <f t="shared" si="23"/>
        <v/>
      </c>
      <c r="P717" s="21">
        <v>7.1199999999999996E-4</v>
      </c>
    </row>
    <row r="718" spans="3:16" ht="30" customHeight="1">
      <c r="C718" s="99" t="str">
        <f>IF(CADA_PROD!C718="","",CADA_PROD!C718)</f>
        <v/>
      </c>
      <c r="D718" s="100" t="str">
        <f>IF(CADA_PROD!D718="","",CADA_PROD!D718)</f>
        <v/>
      </c>
      <c r="E718" s="101" t="str">
        <f>IF(CADA_PROD!E718="","",CADA_PROD!E718)</f>
        <v/>
      </c>
      <c r="F718" s="101" t="str">
        <f>IF(CADA_PROD!D718="","",SUMIFS(MOVI_ENTR!I:I,MOVI_ENTR!D:D,D718))</f>
        <v/>
      </c>
      <c r="G718" s="101" t="str">
        <f>IF(CADA_PROD!C718="","",SUMIFS(MOVI_SAID!H:H,MOVI_SAID!D:D,D718))</f>
        <v/>
      </c>
      <c r="H718" s="101" t="str">
        <f t="shared" si="24"/>
        <v/>
      </c>
      <c r="I718" s="100" t="str">
        <f>IF(CADA_PROD!C718="","",IFERROR(IF(H718&lt;=0,"Sem estoque",IF(H718/E718&lt;0.25,"Quase sem estoque",IF(H718/E718&lt;1.2,"Estoque baixo",IF(H718/E718&lt;2,"Estoque moderado","Estoque confortável")))),""))</f>
        <v/>
      </c>
      <c r="J718" s="102" t="str">
        <f>IF(CADA_PROD!C718="","",SUMIFS(MOVI_ENTR!M:M,MOVI_ENTR!D:D,D718))</f>
        <v/>
      </c>
      <c r="K718" s="103" t="str">
        <f>IF(CADA_PROD!C718="","",IFERROR($J718/SUM($J$6:$J$1006),""))</f>
        <v/>
      </c>
      <c r="L718" s="103" t="str">
        <f>IF(CADA_PROD!C718="","",IFERROR(H718/SUM($H$6:$H$1006)+P718,""))</f>
        <v/>
      </c>
      <c r="M718" s="102" t="str">
        <f>IF(CADA_PROD!$C718="","",IFERROR(SUMIFS(MOVI_ENTR!M:M,MOVI_ENTR!D:D,D718)/SUMIFS(MOVI_ENTR!I:I,MOVI_ENTR!D:D,D718),0))</f>
        <v/>
      </c>
      <c r="N718" s="104" t="str">
        <f>IF(CADA_PROD!C718="","",G718/E718)</f>
        <v/>
      </c>
      <c r="O718" s="21" t="str">
        <f t="shared" si="23"/>
        <v/>
      </c>
      <c r="P718" s="21">
        <v>7.1299999999999998E-4</v>
      </c>
    </row>
    <row r="719" spans="3:16" ht="30" customHeight="1">
      <c r="C719" s="99" t="str">
        <f>IF(CADA_PROD!C719="","",CADA_PROD!C719)</f>
        <v/>
      </c>
      <c r="D719" s="100" t="str">
        <f>IF(CADA_PROD!D719="","",CADA_PROD!D719)</f>
        <v/>
      </c>
      <c r="E719" s="101" t="str">
        <f>IF(CADA_PROD!E719="","",CADA_PROD!E719)</f>
        <v/>
      </c>
      <c r="F719" s="101" t="str">
        <f>IF(CADA_PROD!D719="","",SUMIFS(MOVI_ENTR!I:I,MOVI_ENTR!D:D,D719))</f>
        <v/>
      </c>
      <c r="G719" s="101" t="str">
        <f>IF(CADA_PROD!C719="","",SUMIFS(MOVI_SAID!H:H,MOVI_SAID!D:D,D719))</f>
        <v/>
      </c>
      <c r="H719" s="101" t="str">
        <f t="shared" si="24"/>
        <v/>
      </c>
      <c r="I719" s="100" t="str">
        <f>IF(CADA_PROD!C719="","",IFERROR(IF(H719&lt;=0,"Sem estoque",IF(H719/E719&lt;0.25,"Quase sem estoque",IF(H719/E719&lt;1.2,"Estoque baixo",IF(H719/E719&lt;2,"Estoque moderado","Estoque confortável")))),""))</f>
        <v/>
      </c>
      <c r="J719" s="102" t="str">
        <f>IF(CADA_PROD!C719="","",SUMIFS(MOVI_ENTR!M:M,MOVI_ENTR!D:D,D719))</f>
        <v/>
      </c>
      <c r="K719" s="103" t="str">
        <f>IF(CADA_PROD!C719="","",IFERROR($J719/SUM($J$6:$J$1006),""))</f>
        <v/>
      </c>
      <c r="L719" s="103" t="str">
        <f>IF(CADA_PROD!C719="","",IFERROR(H719/SUM($H$6:$H$1006)+P719,""))</f>
        <v/>
      </c>
      <c r="M719" s="102" t="str">
        <f>IF(CADA_PROD!$C719="","",IFERROR(SUMIFS(MOVI_ENTR!M:M,MOVI_ENTR!D:D,D719)/SUMIFS(MOVI_ENTR!I:I,MOVI_ENTR!D:D,D719),0))</f>
        <v/>
      </c>
      <c r="N719" s="104" t="str">
        <f>IF(CADA_PROD!C719="","",G719/E719)</f>
        <v/>
      </c>
      <c r="O719" s="21" t="str">
        <f t="shared" si="23"/>
        <v/>
      </c>
      <c r="P719" s="21">
        <v>7.1400000000000001E-4</v>
      </c>
    </row>
    <row r="720" spans="3:16" ht="30" customHeight="1">
      <c r="C720" s="99" t="str">
        <f>IF(CADA_PROD!C720="","",CADA_PROD!C720)</f>
        <v/>
      </c>
      <c r="D720" s="100" t="str">
        <f>IF(CADA_PROD!D720="","",CADA_PROD!D720)</f>
        <v/>
      </c>
      <c r="E720" s="101" t="str">
        <f>IF(CADA_PROD!E720="","",CADA_PROD!E720)</f>
        <v/>
      </c>
      <c r="F720" s="101" t="str">
        <f>IF(CADA_PROD!D720="","",SUMIFS(MOVI_ENTR!I:I,MOVI_ENTR!D:D,D720))</f>
        <v/>
      </c>
      <c r="G720" s="101" t="str">
        <f>IF(CADA_PROD!C720="","",SUMIFS(MOVI_SAID!H:H,MOVI_SAID!D:D,D720))</f>
        <v/>
      </c>
      <c r="H720" s="101" t="str">
        <f t="shared" si="24"/>
        <v/>
      </c>
      <c r="I720" s="100" t="str">
        <f>IF(CADA_PROD!C720="","",IFERROR(IF(H720&lt;=0,"Sem estoque",IF(H720/E720&lt;0.25,"Quase sem estoque",IF(H720/E720&lt;1.2,"Estoque baixo",IF(H720/E720&lt;2,"Estoque moderado","Estoque confortável")))),""))</f>
        <v/>
      </c>
      <c r="J720" s="102" t="str">
        <f>IF(CADA_PROD!C720="","",SUMIFS(MOVI_ENTR!M:M,MOVI_ENTR!D:D,D720))</f>
        <v/>
      </c>
      <c r="K720" s="103" t="str">
        <f>IF(CADA_PROD!C720="","",IFERROR($J720/SUM($J$6:$J$1006),""))</f>
        <v/>
      </c>
      <c r="L720" s="103" t="str">
        <f>IF(CADA_PROD!C720="","",IFERROR(H720/SUM($H$6:$H$1006)+P720,""))</f>
        <v/>
      </c>
      <c r="M720" s="102" t="str">
        <f>IF(CADA_PROD!$C720="","",IFERROR(SUMIFS(MOVI_ENTR!M:M,MOVI_ENTR!D:D,D720)/SUMIFS(MOVI_ENTR!I:I,MOVI_ENTR!D:D,D720),0))</f>
        <v/>
      </c>
      <c r="N720" s="104" t="str">
        <f>IF(CADA_PROD!C720="","",G720/E720)</f>
        <v/>
      </c>
      <c r="O720" s="21" t="str">
        <f t="shared" si="23"/>
        <v/>
      </c>
      <c r="P720" s="21">
        <v>7.1500000000000003E-4</v>
      </c>
    </row>
    <row r="721" spans="3:16" ht="30" customHeight="1">
      <c r="C721" s="99" t="str">
        <f>IF(CADA_PROD!C721="","",CADA_PROD!C721)</f>
        <v/>
      </c>
      <c r="D721" s="100" t="str">
        <f>IF(CADA_PROD!D721="","",CADA_PROD!D721)</f>
        <v/>
      </c>
      <c r="E721" s="101" t="str">
        <f>IF(CADA_PROD!E721="","",CADA_PROD!E721)</f>
        <v/>
      </c>
      <c r="F721" s="101" t="str">
        <f>IF(CADA_PROD!D721="","",SUMIFS(MOVI_ENTR!I:I,MOVI_ENTR!D:D,D721))</f>
        <v/>
      </c>
      <c r="G721" s="101" t="str">
        <f>IF(CADA_PROD!C721="","",SUMIFS(MOVI_SAID!H:H,MOVI_SAID!D:D,D721))</f>
        <v/>
      </c>
      <c r="H721" s="101" t="str">
        <f t="shared" si="24"/>
        <v/>
      </c>
      <c r="I721" s="100" t="str">
        <f>IF(CADA_PROD!C721="","",IFERROR(IF(H721&lt;=0,"Sem estoque",IF(H721/E721&lt;0.25,"Quase sem estoque",IF(H721/E721&lt;1.2,"Estoque baixo",IF(H721/E721&lt;2,"Estoque moderado","Estoque confortável")))),""))</f>
        <v/>
      </c>
      <c r="J721" s="102" t="str">
        <f>IF(CADA_PROD!C721="","",SUMIFS(MOVI_ENTR!M:M,MOVI_ENTR!D:D,D721))</f>
        <v/>
      </c>
      <c r="K721" s="103" t="str">
        <f>IF(CADA_PROD!C721="","",IFERROR($J721/SUM($J$6:$J$1006),""))</f>
        <v/>
      </c>
      <c r="L721" s="103" t="str">
        <f>IF(CADA_PROD!C721="","",IFERROR(H721/SUM($H$6:$H$1006)+P721,""))</f>
        <v/>
      </c>
      <c r="M721" s="102" t="str">
        <f>IF(CADA_PROD!$C721="","",IFERROR(SUMIFS(MOVI_ENTR!M:M,MOVI_ENTR!D:D,D721)/SUMIFS(MOVI_ENTR!I:I,MOVI_ENTR!D:D,D721),0))</f>
        <v/>
      </c>
      <c r="N721" s="104" t="str">
        <f>IF(CADA_PROD!C721="","",G721/E721)</f>
        <v/>
      </c>
      <c r="O721" s="21" t="str">
        <f t="shared" si="23"/>
        <v/>
      </c>
      <c r="P721" s="21">
        <v>7.1599999999999995E-4</v>
      </c>
    </row>
    <row r="722" spans="3:16" ht="30" customHeight="1">
      <c r="C722" s="99" t="str">
        <f>IF(CADA_PROD!C722="","",CADA_PROD!C722)</f>
        <v/>
      </c>
      <c r="D722" s="100" t="str">
        <f>IF(CADA_PROD!D722="","",CADA_PROD!D722)</f>
        <v/>
      </c>
      <c r="E722" s="101" t="str">
        <f>IF(CADA_PROD!E722="","",CADA_PROD!E722)</f>
        <v/>
      </c>
      <c r="F722" s="101" t="str">
        <f>IF(CADA_PROD!D722="","",SUMIFS(MOVI_ENTR!I:I,MOVI_ENTR!D:D,D722))</f>
        <v/>
      </c>
      <c r="G722" s="101" t="str">
        <f>IF(CADA_PROD!C722="","",SUMIFS(MOVI_SAID!H:H,MOVI_SAID!D:D,D722))</f>
        <v/>
      </c>
      <c r="H722" s="101" t="str">
        <f t="shared" si="24"/>
        <v/>
      </c>
      <c r="I722" s="100" t="str">
        <f>IF(CADA_PROD!C722="","",IFERROR(IF(H722&lt;=0,"Sem estoque",IF(H722/E722&lt;0.25,"Quase sem estoque",IF(H722/E722&lt;1.2,"Estoque baixo",IF(H722/E722&lt;2,"Estoque moderado","Estoque confortável")))),""))</f>
        <v/>
      </c>
      <c r="J722" s="102" t="str">
        <f>IF(CADA_PROD!C722="","",SUMIFS(MOVI_ENTR!M:M,MOVI_ENTR!D:D,D722))</f>
        <v/>
      </c>
      <c r="K722" s="103" t="str">
        <f>IF(CADA_PROD!C722="","",IFERROR($J722/SUM($J$6:$J$1006),""))</f>
        <v/>
      </c>
      <c r="L722" s="103" t="str">
        <f>IF(CADA_PROD!C722="","",IFERROR(H722/SUM($H$6:$H$1006)+P722,""))</f>
        <v/>
      </c>
      <c r="M722" s="102" t="str">
        <f>IF(CADA_PROD!$C722="","",IFERROR(SUMIFS(MOVI_ENTR!M:M,MOVI_ENTR!D:D,D722)/SUMIFS(MOVI_ENTR!I:I,MOVI_ENTR!D:D,D722),0))</f>
        <v/>
      </c>
      <c r="N722" s="104" t="str">
        <f>IF(CADA_PROD!C722="","",G722/E722)</f>
        <v/>
      </c>
      <c r="O722" s="21" t="str">
        <f t="shared" si="23"/>
        <v/>
      </c>
      <c r="P722" s="21">
        <v>7.1699999999999997E-4</v>
      </c>
    </row>
    <row r="723" spans="3:16" ht="30" customHeight="1">
      <c r="C723" s="99" t="str">
        <f>IF(CADA_PROD!C723="","",CADA_PROD!C723)</f>
        <v/>
      </c>
      <c r="D723" s="100" t="str">
        <f>IF(CADA_PROD!D723="","",CADA_PROD!D723)</f>
        <v/>
      </c>
      <c r="E723" s="101" t="str">
        <f>IF(CADA_PROD!E723="","",CADA_PROD!E723)</f>
        <v/>
      </c>
      <c r="F723" s="101" t="str">
        <f>IF(CADA_PROD!D723="","",SUMIFS(MOVI_ENTR!I:I,MOVI_ENTR!D:D,D723))</f>
        <v/>
      </c>
      <c r="G723" s="101" t="str">
        <f>IF(CADA_PROD!C723="","",SUMIFS(MOVI_SAID!H:H,MOVI_SAID!D:D,D723))</f>
        <v/>
      </c>
      <c r="H723" s="101" t="str">
        <f t="shared" si="24"/>
        <v/>
      </c>
      <c r="I723" s="100" t="str">
        <f>IF(CADA_PROD!C723="","",IFERROR(IF(H723&lt;=0,"Sem estoque",IF(H723/E723&lt;0.25,"Quase sem estoque",IF(H723/E723&lt;1.2,"Estoque baixo",IF(H723/E723&lt;2,"Estoque moderado","Estoque confortável")))),""))</f>
        <v/>
      </c>
      <c r="J723" s="102" t="str">
        <f>IF(CADA_PROD!C723="","",SUMIFS(MOVI_ENTR!M:M,MOVI_ENTR!D:D,D723))</f>
        <v/>
      </c>
      <c r="K723" s="103" t="str">
        <f>IF(CADA_PROD!C723="","",IFERROR($J723/SUM($J$6:$J$1006),""))</f>
        <v/>
      </c>
      <c r="L723" s="103" t="str">
        <f>IF(CADA_PROD!C723="","",IFERROR(H723/SUM($H$6:$H$1006)+P723,""))</f>
        <v/>
      </c>
      <c r="M723" s="102" t="str">
        <f>IF(CADA_PROD!$C723="","",IFERROR(SUMIFS(MOVI_ENTR!M:M,MOVI_ENTR!D:D,D723)/SUMIFS(MOVI_ENTR!I:I,MOVI_ENTR!D:D,D723),0))</f>
        <v/>
      </c>
      <c r="N723" s="104" t="str">
        <f>IF(CADA_PROD!C723="","",G723/E723)</f>
        <v/>
      </c>
      <c r="O723" s="21" t="str">
        <f t="shared" si="23"/>
        <v/>
      </c>
      <c r="P723" s="21">
        <v>7.18E-4</v>
      </c>
    </row>
    <row r="724" spans="3:16" ht="30" customHeight="1">
      <c r="C724" s="99" t="str">
        <f>IF(CADA_PROD!C724="","",CADA_PROD!C724)</f>
        <v/>
      </c>
      <c r="D724" s="100" t="str">
        <f>IF(CADA_PROD!D724="","",CADA_PROD!D724)</f>
        <v/>
      </c>
      <c r="E724" s="101" t="str">
        <f>IF(CADA_PROD!E724="","",CADA_PROD!E724)</f>
        <v/>
      </c>
      <c r="F724" s="101" t="str">
        <f>IF(CADA_PROD!D724="","",SUMIFS(MOVI_ENTR!I:I,MOVI_ENTR!D:D,D724))</f>
        <v/>
      </c>
      <c r="G724" s="101" t="str">
        <f>IF(CADA_PROD!C724="","",SUMIFS(MOVI_SAID!H:H,MOVI_SAID!D:D,D724))</f>
        <v/>
      </c>
      <c r="H724" s="101" t="str">
        <f t="shared" si="24"/>
        <v/>
      </c>
      <c r="I724" s="100" t="str">
        <f>IF(CADA_PROD!C724="","",IFERROR(IF(H724&lt;=0,"Sem estoque",IF(H724/E724&lt;0.25,"Quase sem estoque",IF(H724/E724&lt;1.2,"Estoque baixo",IF(H724/E724&lt;2,"Estoque moderado","Estoque confortável")))),""))</f>
        <v/>
      </c>
      <c r="J724" s="102" t="str">
        <f>IF(CADA_PROD!C724="","",SUMIFS(MOVI_ENTR!M:M,MOVI_ENTR!D:D,D724))</f>
        <v/>
      </c>
      <c r="K724" s="103" t="str">
        <f>IF(CADA_PROD!C724="","",IFERROR($J724/SUM($J$6:$J$1006),""))</f>
        <v/>
      </c>
      <c r="L724" s="103" t="str">
        <f>IF(CADA_PROD!C724="","",IFERROR(H724/SUM($H$6:$H$1006)+P724,""))</f>
        <v/>
      </c>
      <c r="M724" s="102" t="str">
        <f>IF(CADA_PROD!$C724="","",IFERROR(SUMIFS(MOVI_ENTR!M:M,MOVI_ENTR!D:D,D724)/SUMIFS(MOVI_ENTR!I:I,MOVI_ENTR!D:D,D724),0))</f>
        <v/>
      </c>
      <c r="N724" s="104" t="str">
        <f>IF(CADA_PROD!C724="","",G724/E724)</f>
        <v/>
      </c>
      <c r="O724" s="21" t="str">
        <f t="shared" si="23"/>
        <v/>
      </c>
      <c r="P724" s="21">
        <v>7.1900000000000002E-4</v>
      </c>
    </row>
    <row r="725" spans="3:16" ht="30" customHeight="1">
      <c r="C725" s="99" t="str">
        <f>IF(CADA_PROD!C725="","",CADA_PROD!C725)</f>
        <v/>
      </c>
      <c r="D725" s="100" t="str">
        <f>IF(CADA_PROD!D725="","",CADA_PROD!D725)</f>
        <v/>
      </c>
      <c r="E725" s="101" t="str">
        <f>IF(CADA_PROD!E725="","",CADA_PROD!E725)</f>
        <v/>
      </c>
      <c r="F725" s="101" t="str">
        <f>IF(CADA_PROD!D725="","",SUMIFS(MOVI_ENTR!I:I,MOVI_ENTR!D:D,D725))</f>
        <v/>
      </c>
      <c r="G725" s="101" t="str">
        <f>IF(CADA_PROD!C725="","",SUMIFS(MOVI_SAID!H:H,MOVI_SAID!D:D,D725))</f>
        <v/>
      </c>
      <c r="H725" s="101" t="str">
        <f t="shared" si="24"/>
        <v/>
      </c>
      <c r="I725" s="100" t="str">
        <f>IF(CADA_PROD!C725="","",IFERROR(IF(H725&lt;=0,"Sem estoque",IF(H725/E725&lt;0.25,"Quase sem estoque",IF(H725/E725&lt;1.2,"Estoque baixo",IF(H725/E725&lt;2,"Estoque moderado","Estoque confortável")))),""))</f>
        <v/>
      </c>
      <c r="J725" s="102" t="str">
        <f>IF(CADA_PROD!C725="","",SUMIFS(MOVI_ENTR!M:M,MOVI_ENTR!D:D,D725))</f>
        <v/>
      </c>
      <c r="K725" s="103" t="str">
        <f>IF(CADA_PROD!C725="","",IFERROR($J725/SUM($J$6:$J$1006),""))</f>
        <v/>
      </c>
      <c r="L725" s="103" t="str">
        <f>IF(CADA_PROD!C725="","",IFERROR(H725/SUM($H$6:$H$1006)+P725,""))</f>
        <v/>
      </c>
      <c r="M725" s="102" t="str">
        <f>IF(CADA_PROD!$C725="","",IFERROR(SUMIFS(MOVI_ENTR!M:M,MOVI_ENTR!D:D,D725)/SUMIFS(MOVI_ENTR!I:I,MOVI_ENTR!D:D,D725),0))</f>
        <v/>
      </c>
      <c r="N725" s="104" t="str">
        <f>IF(CADA_PROD!C725="","",G725/E725)</f>
        <v/>
      </c>
      <c r="O725" s="21" t="str">
        <f t="shared" si="23"/>
        <v/>
      </c>
      <c r="P725" s="21">
        <v>7.2000000000000005E-4</v>
      </c>
    </row>
    <row r="726" spans="3:16" ht="30" customHeight="1">
      <c r="C726" s="99" t="str">
        <f>IF(CADA_PROD!C726="","",CADA_PROD!C726)</f>
        <v/>
      </c>
      <c r="D726" s="100" t="str">
        <f>IF(CADA_PROD!D726="","",CADA_PROD!D726)</f>
        <v/>
      </c>
      <c r="E726" s="101" t="str">
        <f>IF(CADA_PROD!E726="","",CADA_PROD!E726)</f>
        <v/>
      </c>
      <c r="F726" s="101" t="str">
        <f>IF(CADA_PROD!D726="","",SUMIFS(MOVI_ENTR!I:I,MOVI_ENTR!D:D,D726))</f>
        <v/>
      </c>
      <c r="G726" s="101" t="str">
        <f>IF(CADA_PROD!C726="","",SUMIFS(MOVI_SAID!H:H,MOVI_SAID!D:D,D726))</f>
        <v/>
      </c>
      <c r="H726" s="101" t="str">
        <f t="shared" si="24"/>
        <v/>
      </c>
      <c r="I726" s="100" t="str">
        <f>IF(CADA_PROD!C726="","",IFERROR(IF(H726&lt;=0,"Sem estoque",IF(H726/E726&lt;0.25,"Quase sem estoque",IF(H726/E726&lt;1.2,"Estoque baixo",IF(H726/E726&lt;2,"Estoque moderado","Estoque confortável")))),""))</f>
        <v/>
      </c>
      <c r="J726" s="102" t="str">
        <f>IF(CADA_PROD!C726="","",SUMIFS(MOVI_ENTR!M:M,MOVI_ENTR!D:D,D726))</f>
        <v/>
      </c>
      <c r="K726" s="103" t="str">
        <f>IF(CADA_PROD!C726="","",IFERROR($J726/SUM($J$6:$J$1006),""))</f>
        <v/>
      </c>
      <c r="L726" s="103" t="str">
        <f>IF(CADA_PROD!C726="","",IFERROR(H726/SUM($H$6:$H$1006)+P726,""))</f>
        <v/>
      </c>
      <c r="M726" s="102" t="str">
        <f>IF(CADA_PROD!$C726="","",IFERROR(SUMIFS(MOVI_ENTR!M:M,MOVI_ENTR!D:D,D726)/SUMIFS(MOVI_ENTR!I:I,MOVI_ENTR!D:D,D726),0))</f>
        <v/>
      </c>
      <c r="N726" s="104" t="str">
        <f>IF(CADA_PROD!C726="","",G726/E726)</f>
        <v/>
      </c>
      <c r="O726" s="21" t="str">
        <f t="shared" si="23"/>
        <v/>
      </c>
      <c r="P726" s="21">
        <v>7.2099999999999996E-4</v>
      </c>
    </row>
    <row r="727" spans="3:16" ht="30" customHeight="1">
      <c r="C727" s="99" t="str">
        <f>IF(CADA_PROD!C727="","",CADA_PROD!C727)</f>
        <v/>
      </c>
      <c r="D727" s="100" t="str">
        <f>IF(CADA_PROD!D727="","",CADA_PROD!D727)</f>
        <v/>
      </c>
      <c r="E727" s="101" t="str">
        <f>IF(CADA_PROD!E727="","",CADA_PROD!E727)</f>
        <v/>
      </c>
      <c r="F727" s="101" t="str">
        <f>IF(CADA_PROD!D727="","",SUMIFS(MOVI_ENTR!I:I,MOVI_ENTR!D:D,D727))</f>
        <v/>
      </c>
      <c r="G727" s="101" t="str">
        <f>IF(CADA_PROD!C727="","",SUMIFS(MOVI_SAID!H:H,MOVI_SAID!D:D,D727))</f>
        <v/>
      </c>
      <c r="H727" s="101" t="str">
        <f t="shared" si="24"/>
        <v/>
      </c>
      <c r="I727" s="100" t="str">
        <f>IF(CADA_PROD!C727="","",IFERROR(IF(H727&lt;=0,"Sem estoque",IF(H727/E727&lt;0.25,"Quase sem estoque",IF(H727/E727&lt;1.2,"Estoque baixo",IF(H727/E727&lt;2,"Estoque moderado","Estoque confortável")))),""))</f>
        <v/>
      </c>
      <c r="J727" s="102" t="str">
        <f>IF(CADA_PROD!C727="","",SUMIFS(MOVI_ENTR!M:M,MOVI_ENTR!D:D,D727))</f>
        <v/>
      </c>
      <c r="K727" s="103" t="str">
        <f>IF(CADA_PROD!C727="","",IFERROR($J727/SUM($J$6:$J$1006),""))</f>
        <v/>
      </c>
      <c r="L727" s="103" t="str">
        <f>IF(CADA_PROD!C727="","",IFERROR(H727/SUM($H$6:$H$1006)+P727,""))</f>
        <v/>
      </c>
      <c r="M727" s="102" t="str">
        <f>IF(CADA_PROD!$C727="","",IFERROR(SUMIFS(MOVI_ENTR!M:M,MOVI_ENTR!D:D,D727)/SUMIFS(MOVI_ENTR!I:I,MOVI_ENTR!D:D,D727),0))</f>
        <v/>
      </c>
      <c r="N727" s="104" t="str">
        <f>IF(CADA_PROD!C727="","",G727/E727)</f>
        <v/>
      </c>
      <c r="O727" s="21" t="str">
        <f t="shared" si="23"/>
        <v/>
      </c>
      <c r="P727" s="21">
        <v>7.2199999999999999E-4</v>
      </c>
    </row>
    <row r="728" spans="3:16" ht="30" customHeight="1">
      <c r="C728" s="99" t="str">
        <f>IF(CADA_PROD!C728="","",CADA_PROD!C728)</f>
        <v/>
      </c>
      <c r="D728" s="100" t="str">
        <f>IF(CADA_PROD!D728="","",CADA_PROD!D728)</f>
        <v/>
      </c>
      <c r="E728" s="101" t="str">
        <f>IF(CADA_PROD!E728="","",CADA_PROD!E728)</f>
        <v/>
      </c>
      <c r="F728" s="101" t="str">
        <f>IF(CADA_PROD!D728="","",SUMIFS(MOVI_ENTR!I:I,MOVI_ENTR!D:D,D728))</f>
        <v/>
      </c>
      <c r="G728" s="101" t="str">
        <f>IF(CADA_PROD!C728="","",SUMIFS(MOVI_SAID!H:H,MOVI_SAID!D:D,D728))</f>
        <v/>
      </c>
      <c r="H728" s="101" t="str">
        <f t="shared" si="24"/>
        <v/>
      </c>
      <c r="I728" s="100" t="str">
        <f>IF(CADA_PROD!C728="","",IFERROR(IF(H728&lt;=0,"Sem estoque",IF(H728/E728&lt;0.25,"Quase sem estoque",IF(H728/E728&lt;1.2,"Estoque baixo",IF(H728/E728&lt;2,"Estoque moderado","Estoque confortável")))),""))</f>
        <v/>
      </c>
      <c r="J728" s="102" t="str">
        <f>IF(CADA_PROD!C728="","",SUMIFS(MOVI_ENTR!M:M,MOVI_ENTR!D:D,D728))</f>
        <v/>
      </c>
      <c r="K728" s="103" t="str">
        <f>IF(CADA_PROD!C728="","",IFERROR($J728/SUM($J$6:$J$1006),""))</f>
        <v/>
      </c>
      <c r="L728" s="103" t="str">
        <f>IF(CADA_PROD!C728="","",IFERROR(H728/SUM($H$6:$H$1006)+P728,""))</f>
        <v/>
      </c>
      <c r="M728" s="102" t="str">
        <f>IF(CADA_PROD!$C728="","",IFERROR(SUMIFS(MOVI_ENTR!M:M,MOVI_ENTR!D:D,D728)/SUMIFS(MOVI_ENTR!I:I,MOVI_ENTR!D:D,D728),0))</f>
        <v/>
      </c>
      <c r="N728" s="104" t="str">
        <f>IF(CADA_PROD!C728="","",G728/E728)</f>
        <v/>
      </c>
      <c r="O728" s="21" t="str">
        <f t="shared" si="23"/>
        <v/>
      </c>
      <c r="P728" s="21">
        <v>7.2300000000000001E-4</v>
      </c>
    </row>
    <row r="729" spans="3:16" ht="30" customHeight="1">
      <c r="C729" s="99" t="str">
        <f>IF(CADA_PROD!C729="","",CADA_PROD!C729)</f>
        <v/>
      </c>
      <c r="D729" s="100" t="str">
        <f>IF(CADA_PROD!D729="","",CADA_PROD!D729)</f>
        <v/>
      </c>
      <c r="E729" s="101" t="str">
        <f>IF(CADA_PROD!E729="","",CADA_PROD!E729)</f>
        <v/>
      </c>
      <c r="F729" s="101" t="str">
        <f>IF(CADA_PROD!D729="","",SUMIFS(MOVI_ENTR!I:I,MOVI_ENTR!D:D,D729))</f>
        <v/>
      </c>
      <c r="G729" s="101" t="str">
        <f>IF(CADA_PROD!C729="","",SUMIFS(MOVI_SAID!H:H,MOVI_SAID!D:D,D729))</f>
        <v/>
      </c>
      <c r="H729" s="101" t="str">
        <f t="shared" si="24"/>
        <v/>
      </c>
      <c r="I729" s="100" t="str">
        <f>IF(CADA_PROD!C729="","",IFERROR(IF(H729&lt;=0,"Sem estoque",IF(H729/E729&lt;0.25,"Quase sem estoque",IF(H729/E729&lt;1.2,"Estoque baixo",IF(H729/E729&lt;2,"Estoque moderado","Estoque confortável")))),""))</f>
        <v/>
      </c>
      <c r="J729" s="102" t="str">
        <f>IF(CADA_PROD!C729="","",SUMIFS(MOVI_ENTR!M:M,MOVI_ENTR!D:D,D729))</f>
        <v/>
      </c>
      <c r="K729" s="103" t="str">
        <f>IF(CADA_PROD!C729="","",IFERROR($J729/SUM($J$6:$J$1006),""))</f>
        <v/>
      </c>
      <c r="L729" s="103" t="str">
        <f>IF(CADA_PROD!C729="","",IFERROR(H729/SUM($H$6:$H$1006)+P729,""))</f>
        <v/>
      </c>
      <c r="M729" s="102" t="str">
        <f>IF(CADA_PROD!$C729="","",IFERROR(SUMIFS(MOVI_ENTR!M:M,MOVI_ENTR!D:D,D729)/SUMIFS(MOVI_ENTR!I:I,MOVI_ENTR!D:D,D729),0))</f>
        <v/>
      </c>
      <c r="N729" s="104" t="str">
        <f>IF(CADA_PROD!C729="","",G729/E729)</f>
        <v/>
      </c>
      <c r="O729" s="21" t="str">
        <f t="shared" si="23"/>
        <v/>
      </c>
      <c r="P729" s="21">
        <v>7.2400000000000003E-4</v>
      </c>
    </row>
    <row r="730" spans="3:16" ht="30" customHeight="1">
      <c r="C730" s="99" t="str">
        <f>IF(CADA_PROD!C730="","",CADA_PROD!C730)</f>
        <v/>
      </c>
      <c r="D730" s="100" t="str">
        <f>IF(CADA_PROD!D730="","",CADA_PROD!D730)</f>
        <v/>
      </c>
      <c r="E730" s="101" t="str">
        <f>IF(CADA_PROD!E730="","",CADA_PROD!E730)</f>
        <v/>
      </c>
      <c r="F730" s="101" t="str">
        <f>IF(CADA_PROD!D730="","",SUMIFS(MOVI_ENTR!I:I,MOVI_ENTR!D:D,D730))</f>
        <v/>
      </c>
      <c r="G730" s="101" t="str">
        <f>IF(CADA_PROD!C730="","",SUMIFS(MOVI_SAID!H:H,MOVI_SAID!D:D,D730))</f>
        <v/>
      </c>
      <c r="H730" s="101" t="str">
        <f t="shared" si="24"/>
        <v/>
      </c>
      <c r="I730" s="100" t="str">
        <f>IF(CADA_PROD!C730="","",IFERROR(IF(H730&lt;=0,"Sem estoque",IF(H730/E730&lt;0.25,"Quase sem estoque",IF(H730/E730&lt;1.2,"Estoque baixo",IF(H730/E730&lt;2,"Estoque moderado","Estoque confortável")))),""))</f>
        <v/>
      </c>
      <c r="J730" s="102" t="str">
        <f>IF(CADA_PROD!C730="","",SUMIFS(MOVI_ENTR!M:M,MOVI_ENTR!D:D,D730))</f>
        <v/>
      </c>
      <c r="K730" s="103" t="str">
        <f>IF(CADA_PROD!C730="","",IFERROR($J730/SUM($J$6:$J$1006),""))</f>
        <v/>
      </c>
      <c r="L730" s="103" t="str">
        <f>IF(CADA_PROD!C730="","",IFERROR(H730/SUM($H$6:$H$1006)+P730,""))</f>
        <v/>
      </c>
      <c r="M730" s="102" t="str">
        <f>IF(CADA_PROD!$C730="","",IFERROR(SUMIFS(MOVI_ENTR!M:M,MOVI_ENTR!D:D,D730)/SUMIFS(MOVI_ENTR!I:I,MOVI_ENTR!D:D,D730),0))</f>
        <v/>
      </c>
      <c r="N730" s="104" t="str">
        <f>IF(CADA_PROD!C730="","",G730/E730)</f>
        <v/>
      </c>
      <c r="O730" s="21" t="str">
        <f t="shared" si="23"/>
        <v/>
      </c>
      <c r="P730" s="21">
        <v>7.2499999999999995E-4</v>
      </c>
    </row>
    <row r="731" spans="3:16" ht="30" customHeight="1">
      <c r="C731" s="99" t="str">
        <f>IF(CADA_PROD!C731="","",CADA_PROD!C731)</f>
        <v/>
      </c>
      <c r="D731" s="100" t="str">
        <f>IF(CADA_PROD!D731="","",CADA_PROD!D731)</f>
        <v/>
      </c>
      <c r="E731" s="101" t="str">
        <f>IF(CADA_PROD!E731="","",CADA_PROD!E731)</f>
        <v/>
      </c>
      <c r="F731" s="101" t="str">
        <f>IF(CADA_PROD!D731="","",SUMIFS(MOVI_ENTR!I:I,MOVI_ENTR!D:D,D731))</f>
        <v/>
      </c>
      <c r="G731" s="101" t="str">
        <f>IF(CADA_PROD!C731="","",SUMIFS(MOVI_SAID!H:H,MOVI_SAID!D:D,D731))</f>
        <v/>
      </c>
      <c r="H731" s="101" t="str">
        <f t="shared" si="24"/>
        <v/>
      </c>
      <c r="I731" s="100" t="str">
        <f>IF(CADA_PROD!C731="","",IFERROR(IF(H731&lt;=0,"Sem estoque",IF(H731/E731&lt;0.25,"Quase sem estoque",IF(H731/E731&lt;1.2,"Estoque baixo",IF(H731/E731&lt;2,"Estoque moderado","Estoque confortável")))),""))</f>
        <v/>
      </c>
      <c r="J731" s="102" t="str">
        <f>IF(CADA_PROD!C731="","",SUMIFS(MOVI_ENTR!M:M,MOVI_ENTR!D:D,D731))</f>
        <v/>
      </c>
      <c r="K731" s="103" t="str">
        <f>IF(CADA_PROD!C731="","",IFERROR($J731/SUM($J$6:$J$1006),""))</f>
        <v/>
      </c>
      <c r="L731" s="103" t="str">
        <f>IF(CADA_PROD!C731="","",IFERROR(H731/SUM($H$6:$H$1006)+P731,""))</f>
        <v/>
      </c>
      <c r="M731" s="102" t="str">
        <f>IF(CADA_PROD!$C731="","",IFERROR(SUMIFS(MOVI_ENTR!M:M,MOVI_ENTR!D:D,D731)/SUMIFS(MOVI_ENTR!I:I,MOVI_ENTR!D:D,D731),0))</f>
        <v/>
      </c>
      <c r="N731" s="104" t="str">
        <f>IF(CADA_PROD!C731="","",G731/E731)</f>
        <v/>
      </c>
      <c r="O731" s="21" t="str">
        <f t="shared" si="23"/>
        <v/>
      </c>
      <c r="P731" s="21">
        <v>7.2599999999999997E-4</v>
      </c>
    </row>
    <row r="732" spans="3:16" ht="30" customHeight="1">
      <c r="C732" s="99" t="str">
        <f>IF(CADA_PROD!C732="","",CADA_PROD!C732)</f>
        <v/>
      </c>
      <c r="D732" s="100" t="str">
        <f>IF(CADA_PROD!D732="","",CADA_PROD!D732)</f>
        <v/>
      </c>
      <c r="E732" s="101" t="str">
        <f>IF(CADA_PROD!E732="","",CADA_PROD!E732)</f>
        <v/>
      </c>
      <c r="F732" s="101" t="str">
        <f>IF(CADA_PROD!D732="","",SUMIFS(MOVI_ENTR!I:I,MOVI_ENTR!D:D,D732))</f>
        <v/>
      </c>
      <c r="G732" s="101" t="str">
        <f>IF(CADA_PROD!C732="","",SUMIFS(MOVI_SAID!H:H,MOVI_SAID!D:D,D732))</f>
        <v/>
      </c>
      <c r="H732" s="101" t="str">
        <f t="shared" si="24"/>
        <v/>
      </c>
      <c r="I732" s="100" t="str">
        <f>IF(CADA_PROD!C732="","",IFERROR(IF(H732&lt;=0,"Sem estoque",IF(H732/E732&lt;0.25,"Quase sem estoque",IF(H732/E732&lt;1.2,"Estoque baixo",IF(H732/E732&lt;2,"Estoque moderado","Estoque confortável")))),""))</f>
        <v/>
      </c>
      <c r="J732" s="102" t="str">
        <f>IF(CADA_PROD!C732="","",SUMIFS(MOVI_ENTR!M:M,MOVI_ENTR!D:D,D732))</f>
        <v/>
      </c>
      <c r="K732" s="103" t="str">
        <f>IF(CADA_PROD!C732="","",IFERROR($J732/SUM($J$6:$J$1006),""))</f>
        <v/>
      </c>
      <c r="L732" s="103" t="str">
        <f>IF(CADA_PROD!C732="","",IFERROR(H732/SUM($H$6:$H$1006)+P732,""))</f>
        <v/>
      </c>
      <c r="M732" s="102" t="str">
        <f>IF(CADA_PROD!$C732="","",IFERROR(SUMIFS(MOVI_ENTR!M:M,MOVI_ENTR!D:D,D732)/SUMIFS(MOVI_ENTR!I:I,MOVI_ENTR!D:D,D732),0))</f>
        <v/>
      </c>
      <c r="N732" s="104" t="str">
        <f>IF(CADA_PROD!C732="","",G732/E732)</f>
        <v/>
      </c>
      <c r="O732" s="21" t="str">
        <f t="shared" si="23"/>
        <v/>
      </c>
      <c r="P732" s="21">
        <v>7.27E-4</v>
      </c>
    </row>
    <row r="733" spans="3:16" ht="30" customHeight="1">
      <c r="C733" s="99" t="str">
        <f>IF(CADA_PROD!C733="","",CADA_PROD!C733)</f>
        <v/>
      </c>
      <c r="D733" s="100" t="str">
        <f>IF(CADA_PROD!D733="","",CADA_PROD!D733)</f>
        <v/>
      </c>
      <c r="E733" s="101" t="str">
        <f>IF(CADA_PROD!E733="","",CADA_PROD!E733)</f>
        <v/>
      </c>
      <c r="F733" s="101" t="str">
        <f>IF(CADA_PROD!D733="","",SUMIFS(MOVI_ENTR!I:I,MOVI_ENTR!D:D,D733))</f>
        <v/>
      </c>
      <c r="G733" s="101" t="str">
        <f>IF(CADA_PROD!C733="","",SUMIFS(MOVI_SAID!H:H,MOVI_SAID!D:D,D733))</f>
        <v/>
      </c>
      <c r="H733" s="101" t="str">
        <f t="shared" si="24"/>
        <v/>
      </c>
      <c r="I733" s="100" t="str">
        <f>IF(CADA_PROD!C733="","",IFERROR(IF(H733&lt;=0,"Sem estoque",IF(H733/E733&lt;0.25,"Quase sem estoque",IF(H733/E733&lt;1.2,"Estoque baixo",IF(H733/E733&lt;2,"Estoque moderado","Estoque confortável")))),""))</f>
        <v/>
      </c>
      <c r="J733" s="102" t="str">
        <f>IF(CADA_PROD!C733="","",SUMIFS(MOVI_ENTR!M:M,MOVI_ENTR!D:D,D733))</f>
        <v/>
      </c>
      <c r="K733" s="103" t="str">
        <f>IF(CADA_PROD!C733="","",IFERROR($J733/SUM($J$6:$J$1006),""))</f>
        <v/>
      </c>
      <c r="L733" s="103" t="str">
        <f>IF(CADA_PROD!C733="","",IFERROR(H733/SUM($H$6:$H$1006)+P733,""))</f>
        <v/>
      </c>
      <c r="M733" s="102" t="str">
        <f>IF(CADA_PROD!$C733="","",IFERROR(SUMIFS(MOVI_ENTR!M:M,MOVI_ENTR!D:D,D733)/SUMIFS(MOVI_ENTR!I:I,MOVI_ENTR!D:D,D733),0))</f>
        <v/>
      </c>
      <c r="N733" s="104" t="str">
        <f>IF(CADA_PROD!C733="","",G733/E733)</f>
        <v/>
      </c>
      <c r="O733" s="21" t="str">
        <f t="shared" si="23"/>
        <v/>
      </c>
      <c r="P733" s="21">
        <v>7.2800000000000002E-4</v>
      </c>
    </row>
    <row r="734" spans="3:16" ht="30" customHeight="1">
      <c r="C734" s="99" t="str">
        <f>IF(CADA_PROD!C734="","",CADA_PROD!C734)</f>
        <v/>
      </c>
      <c r="D734" s="100" t="str">
        <f>IF(CADA_PROD!D734="","",CADA_PROD!D734)</f>
        <v/>
      </c>
      <c r="E734" s="101" t="str">
        <f>IF(CADA_PROD!E734="","",CADA_PROD!E734)</f>
        <v/>
      </c>
      <c r="F734" s="101" t="str">
        <f>IF(CADA_PROD!D734="","",SUMIFS(MOVI_ENTR!I:I,MOVI_ENTR!D:D,D734))</f>
        <v/>
      </c>
      <c r="G734" s="101" t="str">
        <f>IF(CADA_PROD!C734="","",SUMIFS(MOVI_SAID!H:H,MOVI_SAID!D:D,D734))</f>
        <v/>
      </c>
      <c r="H734" s="101" t="str">
        <f t="shared" si="24"/>
        <v/>
      </c>
      <c r="I734" s="100" t="str">
        <f>IF(CADA_PROD!C734="","",IFERROR(IF(H734&lt;=0,"Sem estoque",IF(H734/E734&lt;0.25,"Quase sem estoque",IF(H734/E734&lt;1.2,"Estoque baixo",IF(H734/E734&lt;2,"Estoque moderado","Estoque confortável")))),""))</f>
        <v/>
      </c>
      <c r="J734" s="102" t="str">
        <f>IF(CADA_PROD!C734="","",SUMIFS(MOVI_ENTR!M:M,MOVI_ENTR!D:D,D734))</f>
        <v/>
      </c>
      <c r="K734" s="103" t="str">
        <f>IF(CADA_PROD!C734="","",IFERROR($J734/SUM($J$6:$J$1006),""))</f>
        <v/>
      </c>
      <c r="L734" s="103" t="str">
        <f>IF(CADA_PROD!C734="","",IFERROR(H734/SUM($H$6:$H$1006)+P734,""))</f>
        <v/>
      </c>
      <c r="M734" s="102" t="str">
        <f>IF(CADA_PROD!$C734="","",IFERROR(SUMIFS(MOVI_ENTR!M:M,MOVI_ENTR!D:D,D734)/SUMIFS(MOVI_ENTR!I:I,MOVI_ENTR!D:D,D734),0))</f>
        <v/>
      </c>
      <c r="N734" s="104" t="str">
        <f>IF(CADA_PROD!C734="","",G734/E734)</f>
        <v/>
      </c>
      <c r="O734" s="21" t="str">
        <f t="shared" si="23"/>
        <v/>
      </c>
      <c r="P734" s="21">
        <v>7.2900000000000005E-4</v>
      </c>
    </row>
    <row r="735" spans="3:16" ht="30" customHeight="1">
      <c r="C735" s="99" t="str">
        <f>IF(CADA_PROD!C735="","",CADA_PROD!C735)</f>
        <v/>
      </c>
      <c r="D735" s="100" t="str">
        <f>IF(CADA_PROD!D735="","",CADA_PROD!D735)</f>
        <v/>
      </c>
      <c r="E735" s="101" t="str">
        <f>IF(CADA_PROD!E735="","",CADA_PROD!E735)</f>
        <v/>
      </c>
      <c r="F735" s="101" t="str">
        <f>IF(CADA_PROD!D735="","",SUMIFS(MOVI_ENTR!I:I,MOVI_ENTR!D:D,D735))</f>
        <v/>
      </c>
      <c r="G735" s="101" t="str">
        <f>IF(CADA_PROD!C735="","",SUMIFS(MOVI_SAID!H:H,MOVI_SAID!D:D,D735))</f>
        <v/>
      </c>
      <c r="H735" s="101" t="str">
        <f t="shared" si="24"/>
        <v/>
      </c>
      <c r="I735" s="100" t="str">
        <f>IF(CADA_PROD!C735="","",IFERROR(IF(H735&lt;=0,"Sem estoque",IF(H735/E735&lt;0.25,"Quase sem estoque",IF(H735/E735&lt;1.2,"Estoque baixo",IF(H735/E735&lt;2,"Estoque moderado","Estoque confortável")))),""))</f>
        <v/>
      </c>
      <c r="J735" s="102" t="str">
        <f>IF(CADA_PROD!C735="","",SUMIFS(MOVI_ENTR!M:M,MOVI_ENTR!D:D,D735))</f>
        <v/>
      </c>
      <c r="K735" s="103" t="str">
        <f>IF(CADA_PROD!C735="","",IFERROR($J735/SUM($J$6:$J$1006),""))</f>
        <v/>
      </c>
      <c r="L735" s="103" t="str">
        <f>IF(CADA_PROD!C735="","",IFERROR(H735/SUM($H$6:$H$1006)+P735,""))</f>
        <v/>
      </c>
      <c r="M735" s="102" t="str">
        <f>IF(CADA_PROD!$C735="","",IFERROR(SUMIFS(MOVI_ENTR!M:M,MOVI_ENTR!D:D,D735)/SUMIFS(MOVI_ENTR!I:I,MOVI_ENTR!D:D,D735),0))</f>
        <v/>
      </c>
      <c r="N735" s="104" t="str">
        <f>IF(CADA_PROD!C735="","",G735/E735)</f>
        <v/>
      </c>
      <c r="O735" s="21" t="str">
        <f t="shared" si="23"/>
        <v/>
      </c>
      <c r="P735" s="21">
        <v>7.2999999999999996E-4</v>
      </c>
    </row>
    <row r="736" spans="3:16" ht="30" customHeight="1">
      <c r="C736" s="99" t="str">
        <f>IF(CADA_PROD!C736="","",CADA_PROD!C736)</f>
        <v/>
      </c>
      <c r="D736" s="100" t="str">
        <f>IF(CADA_PROD!D736="","",CADA_PROD!D736)</f>
        <v/>
      </c>
      <c r="E736" s="101" t="str">
        <f>IF(CADA_PROD!E736="","",CADA_PROD!E736)</f>
        <v/>
      </c>
      <c r="F736" s="101" t="str">
        <f>IF(CADA_PROD!D736="","",SUMIFS(MOVI_ENTR!I:I,MOVI_ENTR!D:D,D736))</f>
        <v/>
      </c>
      <c r="G736" s="101" t="str">
        <f>IF(CADA_PROD!C736="","",SUMIFS(MOVI_SAID!H:H,MOVI_SAID!D:D,D736))</f>
        <v/>
      </c>
      <c r="H736" s="101" t="str">
        <f t="shared" si="24"/>
        <v/>
      </c>
      <c r="I736" s="100" t="str">
        <f>IF(CADA_PROD!C736="","",IFERROR(IF(H736&lt;=0,"Sem estoque",IF(H736/E736&lt;0.25,"Quase sem estoque",IF(H736/E736&lt;1.2,"Estoque baixo",IF(H736/E736&lt;2,"Estoque moderado","Estoque confortável")))),""))</f>
        <v/>
      </c>
      <c r="J736" s="102" t="str">
        <f>IF(CADA_PROD!C736="","",SUMIFS(MOVI_ENTR!M:M,MOVI_ENTR!D:D,D736))</f>
        <v/>
      </c>
      <c r="K736" s="103" t="str">
        <f>IF(CADA_PROD!C736="","",IFERROR($J736/SUM($J$6:$J$1006),""))</f>
        <v/>
      </c>
      <c r="L736" s="103" t="str">
        <f>IF(CADA_PROD!C736="","",IFERROR(H736/SUM($H$6:$H$1006)+P736,""))</f>
        <v/>
      </c>
      <c r="M736" s="102" t="str">
        <f>IF(CADA_PROD!$C736="","",IFERROR(SUMIFS(MOVI_ENTR!M:M,MOVI_ENTR!D:D,D736)/SUMIFS(MOVI_ENTR!I:I,MOVI_ENTR!D:D,D736),0))</f>
        <v/>
      </c>
      <c r="N736" s="104" t="str">
        <f>IF(CADA_PROD!C736="","",G736/E736)</f>
        <v/>
      </c>
      <c r="O736" s="21" t="str">
        <f t="shared" si="23"/>
        <v/>
      </c>
      <c r="P736" s="21">
        <v>7.3099999999999999E-4</v>
      </c>
    </row>
    <row r="737" spans="3:16" ht="30" customHeight="1">
      <c r="C737" s="99" t="str">
        <f>IF(CADA_PROD!C737="","",CADA_PROD!C737)</f>
        <v/>
      </c>
      <c r="D737" s="100" t="str">
        <f>IF(CADA_PROD!D737="","",CADA_PROD!D737)</f>
        <v/>
      </c>
      <c r="E737" s="101" t="str">
        <f>IF(CADA_PROD!E737="","",CADA_PROD!E737)</f>
        <v/>
      </c>
      <c r="F737" s="101" t="str">
        <f>IF(CADA_PROD!D737="","",SUMIFS(MOVI_ENTR!I:I,MOVI_ENTR!D:D,D737))</f>
        <v/>
      </c>
      <c r="G737" s="101" t="str">
        <f>IF(CADA_PROD!C737="","",SUMIFS(MOVI_SAID!H:H,MOVI_SAID!D:D,D737))</f>
        <v/>
      </c>
      <c r="H737" s="101" t="str">
        <f t="shared" si="24"/>
        <v/>
      </c>
      <c r="I737" s="100" t="str">
        <f>IF(CADA_PROD!C737="","",IFERROR(IF(H737&lt;=0,"Sem estoque",IF(H737/E737&lt;0.25,"Quase sem estoque",IF(H737/E737&lt;1.2,"Estoque baixo",IF(H737/E737&lt;2,"Estoque moderado","Estoque confortável")))),""))</f>
        <v/>
      </c>
      <c r="J737" s="102" t="str">
        <f>IF(CADA_PROD!C737="","",SUMIFS(MOVI_ENTR!M:M,MOVI_ENTR!D:D,D737))</f>
        <v/>
      </c>
      <c r="K737" s="103" t="str">
        <f>IF(CADA_PROD!C737="","",IFERROR($J737/SUM($J$6:$J$1006),""))</f>
        <v/>
      </c>
      <c r="L737" s="103" t="str">
        <f>IF(CADA_PROD!C737="","",IFERROR(H737/SUM($H$6:$H$1006)+P737,""))</f>
        <v/>
      </c>
      <c r="M737" s="102" t="str">
        <f>IF(CADA_PROD!$C737="","",IFERROR(SUMIFS(MOVI_ENTR!M:M,MOVI_ENTR!D:D,D737)/SUMIFS(MOVI_ENTR!I:I,MOVI_ENTR!D:D,D737),0))</f>
        <v/>
      </c>
      <c r="N737" s="104" t="str">
        <f>IF(CADA_PROD!C737="","",G737/E737)</f>
        <v/>
      </c>
      <c r="O737" s="21" t="str">
        <f t="shared" si="23"/>
        <v/>
      </c>
      <c r="P737" s="21">
        <v>7.3200000000000001E-4</v>
      </c>
    </row>
    <row r="738" spans="3:16" ht="30" customHeight="1">
      <c r="C738" s="99" t="str">
        <f>IF(CADA_PROD!C738="","",CADA_PROD!C738)</f>
        <v/>
      </c>
      <c r="D738" s="100" t="str">
        <f>IF(CADA_PROD!D738="","",CADA_PROD!D738)</f>
        <v/>
      </c>
      <c r="E738" s="101" t="str">
        <f>IF(CADA_PROD!E738="","",CADA_PROD!E738)</f>
        <v/>
      </c>
      <c r="F738" s="101" t="str">
        <f>IF(CADA_PROD!D738="","",SUMIFS(MOVI_ENTR!I:I,MOVI_ENTR!D:D,D738))</f>
        <v/>
      </c>
      <c r="G738" s="101" t="str">
        <f>IF(CADA_PROD!C738="","",SUMIFS(MOVI_SAID!H:H,MOVI_SAID!D:D,D738))</f>
        <v/>
      </c>
      <c r="H738" s="101" t="str">
        <f t="shared" si="24"/>
        <v/>
      </c>
      <c r="I738" s="100" t="str">
        <f>IF(CADA_PROD!C738="","",IFERROR(IF(H738&lt;=0,"Sem estoque",IF(H738/E738&lt;0.25,"Quase sem estoque",IF(H738/E738&lt;1.2,"Estoque baixo",IF(H738/E738&lt;2,"Estoque moderado","Estoque confortável")))),""))</f>
        <v/>
      </c>
      <c r="J738" s="102" t="str">
        <f>IF(CADA_PROD!C738="","",SUMIFS(MOVI_ENTR!M:M,MOVI_ENTR!D:D,D738))</f>
        <v/>
      </c>
      <c r="K738" s="103" t="str">
        <f>IF(CADA_PROD!C738="","",IFERROR($J738/SUM($J$6:$J$1006),""))</f>
        <v/>
      </c>
      <c r="L738" s="103" t="str">
        <f>IF(CADA_PROD!C738="","",IFERROR(H738/SUM($H$6:$H$1006)+P738,""))</f>
        <v/>
      </c>
      <c r="M738" s="102" t="str">
        <f>IF(CADA_PROD!$C738="","",IFERROR(SUMIFS(MOVI_ENTR!M:M,MOVI_ENTR!D:D,D738)/SUMIFS(MOVI_ENTR!I:I,MOVI_ENTR!D:D,D738),0))</f>
        <v/>
      </c>
      <c r="N738" s="104" t="str">
        <f>IF(CADA_PROD!C738="","",G738/E738)</f>
        <v/>
      </c>
      <c r="O738" s="21" t="str">
        <f t="shared" si="23"/>
        <v/>
      </c>
      <c r="P738" s="21">
        <v>7.3300000000000004E-4</v>
      </c>
    </row>
    <row r="739" spans="3:16" ht="30" customHeight="1">
      <c r="C739" s="99" t="str">
        <f>IF(CADA_PROD!C739="","",CADA_PROD!C739)</f>
        <v/>
      </c>
      <c r="D739" s="100" t="str">
        <f>IF(CADA_PROD!D739="","",CADA_PROD!D739)</f>
        <v/>
      </c>
      <c r="E739" s="101" t="str">
        <f>IF(CADA_PROD!E739="","",CADA_PROD!E739)</f>
        <v/>
      </c>
      <c r="F739" s="101" t="str">
        <f>IF(CADA_PROD!D739="","",SUMIFS(MOVI_ENTR!I:I,MOVI_ENTR!D:D,D739))</f>
        <v/>
      </c>
      <c r="G739" s="101" t="str">
        <f>IF(CADA_PROD!C739="","",SUMIFS(MOVI_SAID!H:H,MOVI_SAID!D:D,D739))</f>
        <v/>
      </c>
      <c r="H739" s="101" t="str">
        <f t="shared" si="24"/>
        <v/>
      </c>
      <c r="I739" s="100" t="str">
        <f>IF(CADA_PROD!C739="","",IFERROR(IF(H739&lt;=0,"Sem estoque",IF(H739/E739&lt;0.25,"Quase sem estoque",IF(H739/E739&lt;1.2,"Estoque baixo",IF(H739/E739&lt;2,"Estoque moderado","Estoque confortável")))),""))</f>
        <v/>
      </c>
      <c r="J739" s="102" t="str">
        <f>IF(CADA_PROD!C739="","",SUMIFS(MOVI_ENTR!M:M,MOVI_ENTR!D:D,D739))</f>
        <v/>
      </c>
      <c r="K739" s="103" t="str">
        <f>IF(CADA_PROD!C739="","",IFERROR($J739/SUM($J$6:$J$1006),""))</f>
        <v/>
      </c>
      <c r="L739" s="103" t="str">
        <f>IF(CADA_PROD!C739="","",IFERROR(H739/SUM($H$6:$H$1006)+P739,""))</f>
        <v/>
      </c>
      <c r="M739" s="102" t="str">
        <f>IF(CADA_PROD!$C739="","",IFERROR(SUMIFS(MOVI_ENTR!M:M,MOVI_ENTR!D:D,D739)/SUMIFS(MOVI_ENTR!I:I,MOVI_ENTR!D:D,D739),0))</f>
        <v/>
      </c>
      <c r="N739" s="104" t="str">
        <f>IF(CADA_PROD!C739="","",G739/E739)</f>
        <v/>
      </c>
      <c r="O739" s="21" t="str">
        <f t="shared" si="23"/>
        <v/>
      </c>
      <c r="P739" s="21">
        <v>7.3399999999999995E-4</v>
      </c>
    </row>
    <row r="740" spans="3:16" ht="30" customHeight="1">
      <c r="C740" s="99" t="str">
        <f>IF(CADA_PROD!C740="","",CADA_PROD!C740)</f>
        <v/>
      </c>
      <c r="D740" s="100" t="str">
        <f>IF(CADA_PROD!D740="","",CADA_PROD!D740)</f>
        <v/>
      </c>
      <c r="E740" s="101" t="str">
        <f>IF(CADA_PROD!E740="","",CADA_PROD!E740)</f>
        <v/>
      </c>
      <c r="F740" s="101" t="str">
        <f>IF(CADA_PROD!D740="","",SUMIFS(MOVI_ENTR!I:I,MOVI_ENTR!D:D,D740))</f>
        <v/>
      </c>
      <c r="G740" s="101" t="str">
        <f>IF(CADA_PROD!C740="","",SUMIFS(MOVI_SAID!H:H,MOVI_SAID!D:D,D740))</f>
        <v/>
      </c>
      <c r="H740" s="101" t="str">
        <f t="shared" si="24"/>
        <v/>
      </c>
      <c r="I740" s="100" t="str">
        <f>IF(CADA_PROD!C740="","",IFERROR(IF(H740&lt;=0,"Sem estoque",IF(H740/E740&lt;0.25,"Quase sem estoque",IF(H740/E740&lt;1.2,"Estoque baixo",IF(H740/E740&lt;2,"Estoque moderado","Estoque confortável")))),""))</f>
        <v/>
      </c>
      <c r="J740" s="102" t="str">
        <f>IF(CADA_PROD!C740="","",SUMIFS(MOVI_ENTR!M:M,MOVI_ENTR!D:D,D740))</f>
        <v/>
      </c>
      <c r="K740" s="103" t="str">
        <f>IF(CADA_PROD!C740="","",IFERROR($J740/SUM($J$6:$J$1006),""))</f>
        <v/>
      </c>
      <c r="L740" s="103" t="str">
        <f>IF(CADA_PROD!C740="","",IFERROR(H740/SUM($H$6:$H$1006)+P740,""))</f>
        <v/>
      </c>
      <c r="M740" s="102" t="str">
        <f>IF(CADA_PROD!$C740="","",IFERROR(SUMIFS(MOVI_ENTR!M:M,MOVI_ENTR!D:D,D740)/SUMIFS(MOVI_ENTR!I:I,MOVI_ENTR!D:D,D740),0))</f>
        <v/>
      </c>
      <c r="N740" s="104" t="str">
        <f>IF(CADA_PROD!C740="","",G740/E740)</f>
        <v/>
      </c>
      <c r="O740" s="21" t="str">
        <f t="shared" si="23"/>
        <v/>
      </c>
      <c r="P740" s="21">
        <v>7.3499999999999998E-4</v>
      </c>
    </row>
    <row r="741" spans="3:16" ht="30" customHeight="1">
      <c r="C741" s="99" t="str">
        <f>IF(CADA_PROD!C741="","",CADA_PROD!C741)</f>
        <v/>
      </c>
      <c r="D741" s="100" t="str">
        <f>IF(CADA_PROD!D741="","",CADA_PROD!D741)</f>
        <v/>
      </c>
      <c r="E741" s="101" t="str">
        <f>IF(CADA_PROD!E741="","",CADA_PROD!E741)</f>
        <v/>
      </c>
      <c r="F741" s="101" t="str">
        <f>IF(CADA_PROD!D741="","",SUMIFS(MOVI_ENTR!I:I,MOVI_ENTR!D:D,D741))</f>
        <v/>
      </c>
      <c r="G741" s="101" t="str">
        <f>IF(CADA_PROD!C741="","",SUMIFS(MOVI_SAID!H:H,MOVI_SAID!D:D,D741))</f>
        <v/>
      </c>
      <c r="H741" s="101" t="str">
        <f t="shared" si="24"/>
        <v/>
      </c>
      <c r="I741" s="100" t="str">
        <f>IF(CADA_PROD!C741="","",IFERROR(IF(H741&lt;=0,"Sem estoque",IF(H741/E741&lt;0.25,"Quase sem estoque",IF(H741/E741&lt;1.2,"Estoque baixo",IF(H741/E741&lt;2,"Estoque moderado","Estoque confortável")))),""))</f>
        <v/>
      </c>
      <c r="J741" s="102" t="str">
        <f>IF(CADA_PROD!C741="","",SUMIFS(MOVI_ENTR!M:M,MOVI_ENTR!D:D,D741))</f>
        <v/>
      </c>
      <c r="K741" s="103" t="str">
        <f>IF(CADA_PROD!C741="","",IFERROR($J741/SUM($J$6:$J$1006),""))</f>
        <v/>
      </c>
      <c r="L741" s="103" t="str">
        <f>IF(CADA_PROD!C741="","",IFERROR(H741/SUM($H$6:$H$1006)+P741,""))</f>
        <v/>
      </c>
      <c r="M741" s="102" t="str">
        <f>IF(CADA_PROD!$C741="","",IFERROR(SUMIFS(MOVI_ENTR!M:M,MOVI_ENTR!D:D,D741)/SUMIFS(MOVI_ENTR!I:I,MOVI_ENTR!D:D,D741),0))</f>
        <v/>
      </c>
      <c r="N741" s="104" t="str">
        <f>IF(CADA_PROD!C741="","",G741/E741)</f>
        <v/>
      </c>
      <c r="O741" s="21" t="str">
        <f t="shared" si="23"/>
        <v/>
      </c>
      <c r="P741" s="21">
        <v>7.36E-4</v>
      </c>
    </row>
    <row r="742" spans="3:16" ht="30" customHeight="1">
      <c r="C742" s="99" t="str">
        <f>IF(CADA_PROD!C742="","",CADA_PROD!C742)</f>
        <v/>
      </c>
      <c r="D742" s="100" t="str">
        <f>IF(CADA_PROD!D742="","",CADA_PROD!D742)</f>
        <v/>
      </c>
      <c r="E742" s="101" t="str">
        <f>IF(CADA_PROD!E742="","",CADA_PROD!E742)</f>
        <v/>
      </c>
      <c r="F742" s="101" t="str">
        <f>IF(CADA_PROD!D742="","",SUMIFS(MOVI_ENTR!I:I,MOVI_ENTR!D:D,D742))</f>
        <v/>
      </c>
      <c r="G742" s="101" t="str">
        <f>IF(CADA_PROD!C742="","",SUMIFS(MOVI_SAID!H:H,MOVI_SAID!D:D,D742))</f>
        <v/>
      </c>
      <c r="H742" s="101" t="str">
        <f t="shared" si="24"/>
        <v/>
      </c>
      <c r="I742" s="100" t="str">
        <f>IF(CADA_PROD!C742="","",IFERROR(IF(H742&lt;=0,"Sem estoque",IF(H742/E742&lt;0.25,"Quase sem estoque",IF(H742/E742&lt;1.2,"Estoque baixo",IF(H742/E742&lt;2,"Estoque moderado","Estoque confortável")))),""))</f>
        <v/>
      </c>
      <c r="J742" s="102" t="str">
        <f>IF(CADA_PROD!C742="","",SUMIFS(MOVI_ENTR!M:M,MOVI_ENTR!D:D,D742))</f>
        <v/>
      </c>
      <c r="K742" s="103" t="str">
        <f>IF(CADA_PROD!C742="","",IFERROR($J742/SUM($J$6:$J$1006),""))</f>
        <v/>
      </c>
      <c r="L742" s="103" t="str">
        <f>IF(CADA_PROD!C742="","",IFERROR(H742/SUM($H$6:$H$1006)+P742,""))</f>
        <v/>
      </c>
      <c r="M742" s="102" t="str">
        <f>IF(CADA_PROD!$C742="","",IFERROR(SUMIFS(MOVI_ENTR!M:M,MOVI_ENTR!D:D,D742)/SUMIFS(MOVI_ENTR!I:I,MOVI_ENTR!D:D,D742),0))</f>
        <v/>
      </c>
      <c r="N742" s="104" t="str">
        <f>IF(CADA_PROD!C742="","",G742/E742)</f>
        <v/>
      </c>
      <c r="O742" s="21" t="str">
        <f t="shared" si="23"/>
        <v/>
      </c>
      <c r="P742" s="21">
        <v>7.3700000000000002E-4</v>
      </c>
    </row>
    <row r="743" spans="3:16" ht="30" customHeight="1">
      <c r="C743" s="99" t="str">
        <f>IF(CADA_PROD!C743="","",CADA_PROD!C743)</f>
        <v/>
      </c>
      <c r="D743" s="100" t="str">
        <f>IF(CADA_PROD!D743="","",CADA_PROD!D743)</f>
        <v/>
      </c>
      <c r="E743" s="101" t="str">
        <f>IF(CADA_PROD!E743="","",CADA_PROD!E743)</f>
        <v/>
      </c>
      <c r="F743" s="101" t="str">
        <f>IF(CADA_PROD!D743="","",SUMIFS(MOVI_ENTR!I:I,MOVI_ENTR!D:D,D743))</f>
        <v/>
      </c>
      <c r="G743" s="101" t="str">
        <f>IF(CADA_PROD!C743="","",SUMIFS(MOVI_SAID!H:H,MOVI_SAID!D:D,D743))</f>
        <v/>
      </c>
      <c r="H743" s="101" t="str">
        <f t="shared" si="24"/>
        <v/>
      </c>
      <c r="I743" s="100" t="str">
        <f>IF(CADA_PROD!C743="","",IFERROR(IF(H743&lt;=0,"Sem estoque",IF(H743/E743&lt;0.25,"Quase sem estoque",IF(H743/E743&lt;1.2,"Estoque baixo",IF(H743/E743&lt;2,"Estoque moderado","Estoque confortável")))),""))</f>
        <v/>
      </c>
      <c r="J743" s="102" t="str">
        <f>IF(CADA_PROD!C743="","",SUMIFS(MOVI_ENTR!M:M,MOVI_ENTR!D:D,D743))</f>
        <v/>
      </c>
      <c r="K743" s="103" t="str">
        <f>IF(CADA_PROD!C743="","",IFERROR($J743/SUM($J$6:$J$1006),""))</f>
        <v/>
      </c>
      <c r="L743" s="103" t="str">
        <f>IF(CADA_PROD!C743="","",IFERROR(H743/SUM($H$6:$H$1006)+P743,""))</f>
        <v/>
      </c>
      <c r="M743" s="102" t="str">
        <f>IF(CADA_PROD!$C743="","",IFERROR(SUMIFS(MOVI_ENTR!M:M,MOVI_ENTR!D:D,D743)/SUMIFS(MOVI_ENTR!I:I,MOVI_ENTR!D:D,D743),0))</f>
        <v/>
      </c>
      <c r="N743" s="104" t="str">
        <f>IF(CADA_PROD!C743="","",G743/E743)</f>
        <v/>
      </c>
      <c r="O743" s="21" t="str">
        <f t="shared" si="23"/>
        <v/>
      </c>
      <c r="P743" s="21">
        <v>7.3800000000000005E-4</v>
      </c>
    </row>
    <row r="744" spans="3:16" ht="30" customHeight="1">
      <c r="C744" s="99" t="str">
        <f>IF(CADA_PROD!C744="","",CADA_PROD!C744)</f>
        <v/>
      </c>
      <c r="D744" s="100" t="str">
        <f>IF(CADA_PROD!D744="","",CADA_PROD!D744)</f>
        <v/>
      </c>
      <c r="E744" s="101" t="str">
        <f>IF(CADA_PROD!E744="","",CADA_PROD!E744)</f>
        <v/>
      </c>
      <c r="F744" s="101" t="str">
        <f>IF(CADA_PROD!D744="","",SUMIFS(MOVI_ENTR!I:I,MOVI_ENTR!D:D,D744))</f>
        <v/>
      </c>
      <c r="G744" s="101" t="str">
        <f>IF(CADA_PROD!C744="","",SUMIFS(MOVI_SAID!H:H,MOVI_SAID!D:D,D744))</f>
        <v/>
      </c>
      <c r="H744" s="101" t="str">
        <f t="shared" si="24"/>
        <v/>
      </c>
      <c r="I744" s="100" t="str">
        <f>IF(CADA_PROD!C744="","",IFERROR(IF(H744&lt;=0,"Sem estoque",IF(H744/E744&lt;0.25,"Quase sem estoque",IF(H744/E744&lt;1.2,"Estoque baixo",IF(H744/E744&lt;2,"Estoque moderado","Estoque confortável")))),""))</f>
        <v/>
      </c>
      <c r="J744" s="102" t="str">
        <f>IF(CADA_PROD!C744="","",SUMIFS(MOVI_ENTR!M:M,MOVI_ENTR!D:D,D744))</f>
        <v/>
      </c>
      <c r="K744" s="103" t="str">
        <f>IF(CADA_PROD!C744="","",IFERROR($J744/SUM($J$6:$J$1006),""))</f>
        <v/>
      </c>
      <c r="L744" s="103" t="str">
        <f>IF(CADA_PROD!C744="","",IFERROR(H744/SUM($H$6:$H$1006)+P744,""))</f>
        <v/>
      </c>
      <c r="M744" s="102" t="str">
        <f>IF(CADA_PROD!$C744="","",IFERROR(SUMIFS(MOVI_ENTR!M:M,MOVI_ENTR!D:D,D744)/SUMIFS(MOVI_ENTR!I:I,MOVI_ENTR!D:D,D744),0))</f>
        <v/>
      </c>
      <c r="N744" s="104" t="str">
        <f>IF(CADA_PROD!C744="","",G744/E744)</f>
        <v/>
      </c>
      <c r="O744" s="21" t="str">
        <f t="shared" si="23"/>
        <v/>
      </c>
      <c r="P744" s="21">
        <v>7.3899999999999997E-4</v>
      </c>
    </row>
    <row r="745" spans="3:16" ht="30" customHeight="1">
      <c r="C745" s="99" t="str">
        <f>IF(CADA_PROD!C745="","",CADA_PROD!C745)</f>
        <v/>
      </c>
      <c r="D745" s="100" t="str">
        <f>IF(CADA_PROD!D745="","",CADA_PROD!D745)</f>
        <v/>
      </c>
      <c r="E745" s="101" t="str">
        <f>IF(CADA_PROD!E745="","",CADA_PROD!E745)</f>
        <v/>
      </c>
      <c r="F745" s="101" t="str">
        <f>IF(CADA_PROD!D745="","",SUMIFS(MOVI_ENTR!I:I,MOVI_ENTR!D:D,D745))</f>
        <v/>
      </c>
      <c r="G745" s="101" t="str">
        <f>IF(CADA_PROD!C745="","",SUMIFS(MOVI_SAID!H:H,MOVI_SAID!D:D,D745))</f>
        <v/>
      </c>
      <c r="H745" s="101" t="str">
        <f t="shared" si="24"/>
        <v/>
      </c>
      <c r="I745" s="100" t="str">
        <f>IF(CADA_PROD!C745="","",IFERROR(IF(H745&lt;=0,"Sem estoque",IF(H745/E745&lt;0.25,"Quase sem estoque",IF(H745/E745&lt;1.2,"Estoque baixo",IF(H745/E745&lt;2,"Estoque moderado","Estoque confortável")))),""))</f>
        <v/>
      </c>
      <c r="J745" s="102" t="str">
        <f>IF(CADA_PROD!C745="","",SUMIFS(MOVI_ENTR!M:M,MOVI_ENTR!D:D,D745))</f>
        <v/>
      </c>
      <c r="K745" s="103" t="str">
        <f>IF(CADA_PROD!C745="","",IFERROR($J745/SUM($J$6:$J$1006),""))</f>
        <v/>
      </c>
      <c r="L745" s="103" t="str">
        <f>IF(CADA_PROD!C745="","",IFERROR(H745/SUM($H$6:$H$1006)+P745,""))</f>
        <v/>
      </c>
      <c r="M745" s="102" t="str">
        <f>IF(CADA_PROD!$C745="","",IFERROR(SUMIFS(MOVI_ENTR!M:M,MOVI_ENTR!D:D,D745)/SUMIFS(MOVI_ENTR!I:I,MOVI_ENTR!D:D,D745),0))</f>
        <v/>
      </c>
      <c r="N745" s="104" t="str">
        <f>IF(CADA_PROD!C745="","",G745/E745)</f>
        <v/>
      </c>
      <c r="O745" s="21" t="str">
        <f t="shared" si="23"/>
        <v/>
      </c>
      <c r="P745" s="21">
        <v>7.3999999999999999E-4</v>
      </c>
    </row>
    <row r="746" spans="3:16" ht="30" customHeight="1">
      <c r="C746" s="99" t="str">
        <f>IF(CADA_PROD!C746="","",CADA_PROD!C746)</f>
        <v/>
      </c>
      <c r="D746" s="100" t="str">
        <f>IF(CADA_PROD!D746="","",CADA_PROD!D746)</f>
        <v/>
      </c>
      <c r="E746" s="101" t="str">
        <f>IF(CADA_PROD!E746="","",CADA_PROD!E746)</f>
        <v/>
      </c>
      <c r="F746" s="101" t="str">
        <f>IF(CADA_PROD!D746="","",SUMIFS(MOVI_ENTR!I:I,MOVI_ENTR!D:D,D746))</f>
        <v/>
      </c>
      <c r="G746" s="101" t="str">
        <f>IF(CADA_PROD!C746="","",SUMIFS(MOVI_SAID!H:H,MOVI_SAID!D:D,D746))</f>
        <v/>
      </c>
      <c r="H746" s="101" t="str">
        <f t="shared" si="24"/>
        <v/>
      </c>
      <c r="I746" s="100" t="str">
        <f>IF(CADA_PROD!C746="","",IFERROR(IF(H746&lt;=0,"Sem estoque",IF(H746/E746&lt;0.25,"Quase sem estoque",IF(H746/E746&lt;1.2,"Estoque baixo",IF(H746/E746&lt;2,"Estoque moderado","Estoque confortável")))),""))</f>
        <v/>
      </c>
      <c r="J746" s="102" t="str">
        <f>IF(CADA_PROD!C746="","",SUMIFS(MOVI_ENTR!M:M,MOVI_ENTR!D:D,D746))</f>
        <v/>
      </c>
      <c r="K746" s="103" t="str">
        <f>IF(CADA_PROD!C746="","",IFERROR($J746/SUM($J$6:$J$1006),""))</f>
        <v/>
      </c>
      <c r="L746" s="103" t="str">
        <f>IF(CADA_PROD!C746="","",IFERROR(H746/SUM($H$6:$H$1006)+P746,""))</f>
        <v/>
      </c>
      <c r="M746" s="102" t="str">
        <f>IF(CADA_PROD!$C746="","",IFERROR(SUMIFS(MOVI_ENTR!M:M,MOVI_ENTR!D:D,D746)/SUMIFS(MOVI_ENTR!I:I,MOVI_ENTR!D:D,D746),0))</f>
        <v/>
      </c>
      <c r="N746" s="104" t="str">
        <f>IF(CADA_PROD!C746="","",G746/E746)</f>
        <v/>
      </c>
      <c r="O746" s="21" t="str">
        <f t="shared" si="23"/>
        <v/>
      </c>
      <c r="P746" s="21">
        <v>7.4100000000000001E-4</v>
      </c>
    </row>
    <row r="747" spans="3:16" ht="30" customHeight="1">
      <c r="C747" s="99" t="str">
        <f>IF(CADA_PROD!C747="","",CADA_PROD!C747)</f>
        <v/>
      </c>
      <c r="D747" s="100" t="str">
        <f>IF(CADA_PROD!D747="","",CADA_PROD!D747)</f>
        <v/>
      </c>
      <c r="E747" s="101" t="str">
        <f>IF(CADA_PROD!E747="","",CADA_PROD!E747)</f>
        <v/>
      </c>
      <c r="F747" s="101" t="str">
        <f>IF(CADA_PROD!D747="","",SUMIFS(MOVI_ENTR!I:I,MOVI_ENTR!D:D,D747))</f>
        <v/>
      </c>
      <c r="G747" s="101" t="str">
        <f>IF(CADA_PROD!C747="","",SUMIFS(MOVI_SAID!H:H,MOVI_SAID!D:D,D747))</f>
        <v/>
      </c>
      <c r="H747" s="101" t="str">
        <f t="shared" si="24"/>
        <v/>
      </c>
      <c r="I747" s="100" t="str">
        <f>IF(CADA_PROD!C747="","",IFERROR(IF(H747&lt;=0,"Sem estoque",IF(H747/E747&lt;0.25,"Quase sem estoque",IF(H747/E747&lt;1.2,"Estoque baixo",IF(H747/E747&lt;2,"Estoque moderado","Estoque confortável")))),""))</f>
        <v/>
      </c>
      <c r="J747" s="102" t="str">
        <f>IF(CADA_PROD!C747="","",SUMIFS(MOVI_ENTR!M:M,MOVI_ENTR!D:D,D747))</f>
        <v/>
      </c>
      <c r="K747" s="103" t="str">
        <f>IF(CADA_PROD!C747="","",IFERROR($J747/SUM($J$6:$J$1006),""))</f>
        <v/>
      </c>
      <c r="L747" s="103" t="str">
        <f>IF(CADA_PROD!C747="","",IFERROR(H747/SUM($H$6:$H$1006)+P747,""))</f>
        <v/>
      </c>
      <c r="M747" s="102" t="str">
        <f>IF(CADA_PROD!$C747="","",IFERROR(SUMIFS(MOVI_ENTR!M:M,MOVI_ENTR!D:D,D747)/SUMIFS(MOVI_ENTR!I:I,MOVI_ENTR!D:D,D747),0))</f>
        <v/>
      </c>
      <c r="N747" s="104" t="str">
        <f>IF(CADA_PROD!C747="","",G747/E747)</f>
        <v/>
      </c>
      <c r="O747" s="21" t="str">
        <f t="shared" si="23"/>
        <v/>
      </c>
      <c r="P747" s="21">
        <v>7.4200000000000004E-4</v>
      </c>
    </row>
    <row r="748" spans="3:16" ht="30" customHeight="1">
      <c r="C748" s="99" t="str">
        <f>IF(CADA_PROD!C748="","",CADA_PROD!C748)</f>
        <v/>
      </c>
      <c r="D748" s="100" t="str">
        <f>IF(CADA_PROD!D748="","",CADA_PROD!D748)</f>
        <v/>
      </c>
      <c r="E748" s="101" t="str">
        <f>IF(CADA_PROD!E748="","",CADA_PROD!E748)</f>
        <v/>
      </c>
      <c r="F748" s="101" t="str">
        <f>IF(CADA_PROD!D748="","",SUMIFS(MOVI_ENTR!I:I,MOVI_ENTR!D:D,D748))</f>
        <v/>
      </c>
      <c r="G748" s="101" t="str">
        <f>IF(CADA_PROD!C748="","",SUMIFS(MOVI_SAID!H:H,MOVI_SAID!D:D,D748))</f>
        <v/>
      </c>
      <c r="H748" s="101" t="str">
        <f t="shared" si="24"/>
        <v/>
      </c>
      <c r="I748" s="100" t="str">
        <f>IF(CADA_PROD!C748="","",IFERROR(IF(H748&lt;=0,"Sem estoque",IF(H748/E748&lt;0.25,"Quase sem estoque",IF(H748/E748&lt;1.2,"Estoque baixo",IF(H748/E748&lt;2,"Estoque moderado","Estoque confortável")))),""))</f>
        <v/>
      </c>
      <c r="J748" s="102" t="str">
        <f>IF(CADA_PROD!C748="","",SUMIFS(MOVI_ENTR!M:M,MOVI_ENTR!D:D,D748))</f>
        <v/>
      </c>
      <c r="K748" s="103" t="str">
        <f>IF(CADA_PROD!C748="","",IFERROR($J748/SUM($J$6:$J$1006),""))</f>
        <v/>
      </c>
      <c r="L748" s="103" t="str">
        <f>IF(CADA_PROD!C748="","",IFERROR(H748/SUM($H$6:$H$1006)+P748,""))</f>
        <v/>
      </c>
      <c r="M748" s="102" t="str">
        <f>IF(CADA_PROD!$C748="","",IFERROR(SUMIFS(MOVI_ENTR!M:M,MOVI_ENTR!D:D,D748)/SUMIFS(MOVI_ENTR!I:I,MOVI_ENTR!D:D,D748),0))</f>
        <v/>
      </c>
      <c r="N748" s="104" t="str">
        <f>IF(CADA_PROD!C748="","",G748/E748)</f>
        <v/>
      </c>
      <c r="O748" s="21" t="str">
        <f t="shared" si="23"/>
        <v/>
      </c>
      <c r="P748" s="21">
        <v>7.4299999999999995E-4</v>
      </c>
    </row>
    <row r="749" spans="3:16" ht="30" customHeight="1">
      <c r="C749" s="99" t="str">
        <f>IF(CADA_PROD!C749="","",CADA_PROD!C749)</f>
        <v/>
      </c>
      <c r="D749" s="100" t="str">
        <f>IF(CADA_PROD!D749="","",CADA_PROD!D749)</f>
        <v/>
      </c>
      <c r="E749" s="101" t="str">
        <f>IF(CADA_PROD!E749="","",CADA_PROD!E749)</f>
        <v/>
      </c>
      <c r="F749" s="101" t="str">
        <f>IF(CADA_PROD!D749="","",SUMIFS(MOVI_ENTR!I:I,MOVI_ENTR!D:D,D749))</f>
        <v/>
      </c>
      <c r="G749" s="101" t="str">
        <f>IF(CADA_PROD!C749="","",SUMIFS(MOVI_SAID!H:H,MOVI_SAID!D:D,D749))</f>
        <v/>
      </c>
      <c r="H749" s="101" t="str">
        <f t="shared" si="24"/>
        <v/>
      </c>
      <c r="I749" s="100" t="str">
        <f>IF(CADA_PROD!C749="","",IFERROR(IF(H749&lt;=0,"Sem estoque",IF(H749/E749&lt;0.25,"Quase sem estoque",IF(H749/E749&lt;1.2,"Estoque baixo",IF(H749/E749&lt;2,"Estoque moderado","Estoque confortável")))),""))</f>
        <v/>
      </c>
      <c r="J749" s="102" t="str">
        <f>IF(CADA_PROD!C749="","",SUMIFS(MOVI_ENTR!M:M,MOVI_ENTR!D:D,D749))</f>
        <v/>
      </c>
      <c r="K749" s="103" t="str">
        <f>IF(CADA_PROD!C749="","",IFERROR($J749/SUM($J$6:$J$1006),""))</f>
        <v/>
      </c>
      <c r="L749" s="103" t="str">
        <f>IF(CADA_PROD!C749="","",IFERROR(H749/SUM($H$6:$H$1006)+P749,""))</f>
        <v/>
      </c>
      <c r="M749" s="102" t="str">
        <f>IF(CADA_PROD!$C749="","",IFERROR(SUMIFS(MOVI_ENTR!M:M,MOVI_ENTR!D:D,D749)/SUMIFS(MOVI_ENTR!I:I,MOVI_ENTR!D:D,D749),0))</f>
        <v/>
      </c>
      <c r="N749" s="104" t="str">
        <f>IF(CADA_PROD!C749="","",G749/E749)</f>
        <v/>
      </c>
      <c r="O749" s="21" t="str">
        <f t="shared" si="23"/>
        <v/>
      </c>
      <c r="P749" s="21">
        <v>7.4399999999999998E-4</v>
      </c>
    </row>
    <row r="750" spans="3:16" ht="30" customHeight="1">
      <c r="C750" s="99" t="str">
        <f>IF(CADA_PROD!C750="","",CADA_PROD!C750)</f>
        <v/>
      </c>
      <c r="D750" s="100" t="str">
        <f>IF(CADA_PROD!D750="","",CADA_PROD!D750)</f>
        <v/>
      </c>
      <c r="E750" s="101" t="str">
        <f>IF(CADA_PROD!E750="","",CADA_PROD!E750)</f>
        <v/>
      </c>
      <c r="F750" s="101" t="str">
        <f>IF(CADA_PROD!D750="","",SUMIFS(MOVI_ENTR!I:I,MOVI_ENTR!D:D,D750))</f>
        <v/>
      </c>
      <c r="G750" s="101" t="str">
        <f>IF(CADA_PROD!C750="","",SUMIFS(MOVI_SAID!H:H,MOVI_SAID!D:D,D750))</f>
        <v/>
      </c>
      <c r="H750" s="101" t="str">
        <f t="shared" si="24"/>
        <v/>
      </c>
      <c r="I750" s="100" t="str">
        <f>IF(CADA_PROD!C750="","",IFERROR(IF(H750&lt;=0,"Sem estoque",IF(H750/E750&lt;0.25,"Quase sem estoque",IF(H750/E750&lt;1.2,"Estoque baixo",IF(H750/E750&lt;2,"Estoque moderado","Estoque confortável")))),""))</f>
        <v/>
      </c>
      <c r="J750" s="102" t="str">
        <f>IF(CADA_PROD!C750="","",SUMIFS(MOVI_ENTR!M:M,MOVI_ENTR!D:D,D750))</f>
        <v/>
      </c>
      <c r="K750" s="103" t="str">
        <f>IF(CADA_PROD!C750="","",IFERROR($J750/SUM($J$6:$J$1006),""))</f>
        <v/>
      </c>
      <c r="L750" s="103" t="str">
        <f>IF(CADA_PROD!C750="","",IFERROR(H750/SUM($H$6:$H$1006)+P750,""))</f>
        <v/>
      </c>
      <c r="M750" s="102" t="str">
        <f>IF(CADA_PROD!$C750="","",IFERROR(SUMIFS(MOVI_ENTR!M:M,MOVI_ENTR!D:D,D750)/SUMIFS(MOVI_ENTR!I:I,MOVI_ENTR!D:D,D750),0))</f>
        <v/>
      </c>
      <c r="N750" s="104" t="str">
        <f>IF(CADA_PROD!C750="","",G750/E750)</f>
        <v/>
      </c>
      <c r="O750" s="21" t="str">
        <f t="shared" si="23"/>
        <v/>
      </c>
      <c r="P750" s="21">
        <v>7.45E-4</v>
      </c>
    </row>
    <row r="751" spans="3:16" ht="30" customHeight="1">
      <c r="C751" s="99" t="str">
        <f>IF(CADA_PROD!C751="","",CADA_PROD!C751)</f>
        <v/>
      </c>
      <c r="D751" s="100" t="str">
        <f>IF(CADA_PROD!D751="","",CADA_PROD!D751)</f>
        <v/>
      </c>
      <c r="E751" s="101" t="str">
        <f>IF(CADA_PROD!E751="","",CADA_PROD!E751)</f>
        <v/>
      </c>
      <c r="F751" s="101" t="str">
        <f>IF(CADA_PROD!D751="","",SUMIFS(MOVI_ENTR!I:I,MOVI_ENTR!D:D,D751))</f>
        <v/>
      </c>
      <c r="G751" s="101" t="str">
        <f>IF(CADA_PROD!C751="","",SUMIFS(MOVI_SAID!H:H,MOVI_SAID!D:D,D751))</f>
        <v/>
      </c>
      <c r="H751" s="101" t="str">
        <f t="shared" si="24"/>
        <v/>
      </c>
      <c r="I751" s="100" t="str">
        <f>IF(CADA_PROD!C751="","",IFERROR(IF(H751&lt;=0,"Sem estoque",IF(H751/E751&lt;0.25,"Quase sem estoque",IF(H751/E751&lt;1.2,"Estoque baixo",IF(H751/E751&lt;2,"Estoque moderado","Estoque confortável")))),""))</f>
        <v/>
      </c>
      <c r="J751" s="102" t="str">
        <f>IF(CADA_PROD!C751="","",SUMIFS(MOVI_ENTR!M:M,MOVI_ENTR!D:D,D751))</f>
        <v/>
      </c>
      <c r="K751" s="103" t="str">
        <f>IF(CADA_PROD!C751="","",IFERROR($J751/SUM($J$6:$J$1006),""))</f>
        <v/>
      </c>
      <c r="L751" s="103" t="str">
        <f>IF(CADA_PROD!C751="","",IFERROR(H751/SUM($H$6:$H$1006)+P751,""))</f>
        <v/>
      </c>
      <c r="M751" s="102" t="str">
        <f>IF(CADA_PROD!$C751="","",IFERROR(SUMIFS(MOVI_ENTR!M:M,MOVI_ENTR!D:D,D751)/SUMIFS(MOVI_ENTR!I:I,MOVI_ENTR!D:D,D751),0))</f>
        <v/>
      </c>
      <c r="N751" s="104" t="str">
        <f>IF(CADA_PROD!C751="","",G751/E751)</f>
        <v/>
      </c>
      <c r="O751" s="21" t="str">
        <f t="shared" si="23"/>
        <v/>
      </c>
      <c r="P751" s="21">
        <v>7.4600000000000003E-4</v>
      </c>
    </row>
    <row r="752" spans="3:16" ht="30" customHeight="1">
      <c r="C752" s="99" t="str">
        <f>IF(CADA_PROD!C752="","",CADA_PROD!C752)</f>
        <v/>
      </c>
      <c r="D752" s="100" t="str">
        <f>IF(CADA_PROD!D752="","",CADA_PROD!D752)</f>
        <v/>
      </c>
      <c r="E752" s="101" t="str">
        <f>IF(CADA_PROD!E752="","",CADA_PROD!E752)</f>
        <v/>
      </c>
      <c r="F752" s="101" t="str">
        <f>IF(CADA_PROD!D752="","",SUMIFS(MOVI_ENTR!I:I,MOVI_ENTR!D:D,D752))</f>
        <v/>
      </c>
      <c r="G752" s="101" t="str">
        <f>IF(CADA_PROD!C752="","",SUMIFS(MOVI_SAID!H:H,MOVI_SAID!D:D,D752))</f>
        <v/>
      </c>
      <c r="H752" s="101" t="str">
        <f t="shared" si="24"/>
        <v/>
      </c>
      <c r="I752" s="100" t="str">
        <f>IF(CADA_PROD!C752="","",IFERROR(IF(H752&lt;=0,"Sem estoque",IF(H752/E752&lt;0.25,"Quase sem estoque",IF(H752/E752&lt;1.2,"Estoque baixo",IF(H752/E752&lt;2,"Estoque moderado","Estoque confortável")))),""))</f>
        <v/>
      </c>
      <c r="J752" s="102" t="str">
        <f>IF(CADA_PROD!C752="","",SUMIFS(MOVI_ENTR!M:M,MOVI_ENTR!D:D,D752))</f>
        <v/>
      </c>
      <c r="K752" s="103" t="str">
        <f>IF(CADA_PROD!C752="","",IFERROR($J752/SUM($J$6:$J$1006),""))</f>
        <v/>
      </c>
      <c r="L752" s="103" t="str">
        <f>IF(CADA_PROD!C752="","",IFERROR(H752/SUM($H$6:$H$1006)+P752,""))</f>
        <v/>
      </c>
      <c r="M752" s="102" t="str">
        <f>IF(CADA_PROD!$C752="","",IFERROR(SUMIFS(MOVI_ENTR!M:M,MOVI_ENTR!D:D,D752)/SUMIFS(MOVI_ENTR!I:I,MOVI_ENTR!D:D,D752),0))</f>
        <v/>
      </c>
      <c r="N752" s="104" t="str">
        <f>IF(CADA_PROD!C752="","",G752/E752)</f>
        <v/>
      </c>
      <c r="O752" s="21" t="str">
        <f t="shared" si="23"/>
        <v/>
      </c>
      <c r="P752" s="21">
        <v>7.4700000000000005E-4</v>
      </c>
    </row>
    <row r="753" spans="3:16" ht="30" customHeight="1">
      <c r="C753" s="99" t="str">
        <f>IF(CADA_PROD!C753="","",CADA_PROD!C753)</f>
        <v/>
      </c>
      <c r="D753" s="100" t="str">
        <f>IF(CADA_PROD!D753="","",CADA_PROD!D753)</f>
        <v/>
      </c>
      <c r="E753" s="101" t="str">
        <f>IF(CADA_PROD!E753="","",CADA_PROD!E753)</f>
        <v/>
      </c>
      <c r="F753" s="101" t="str">
        <f>IF(CADA_PROD!D753="","",SUMIFS(MOVI_ENTR!I:I,MOVI_ENTR!D:D,D753))</f>
        <v/>
      </c>
      <c r="G753" s="101" t="str">
        <f>IF(CADA_PROD!C753="","",SUMIFS(MOVI_SAID!H:H,MOVI_SAID!D:D,D753))</f>
        <v/>
      </c>
      <c r="H753" s="101" t="str">
        <f t="shared" si="24"/>
        <v/>
      </c>
      <c r="I753" s="100" t="str">
        <f>IF(CADA_PROD!C753="","",IFERROR(IF(H753&lt;=0,"Sem estoque",IF(H753/E753&lt;0.25,"Quase sem estoque",IF(H753/E753&lt;1.2,"Estoque baixo",IF(H753/E753&lt;2,"Estoque moderado","Estoque confortável")))),""))</f>
        <v/>
      </c>
      <c r="J753" s="102" t="str">
        <f>IF(CADA_PROD!C753="","",SUMIFS(MOVI_ENTR!M:M,MOVI_ENTR!D:D,D753))</f>
        <v/>
      </c>
      <c r="K753" s="103" t="str">
        <f>IF(CADA_PROD!C753="","",IFERROR($J753/SUM($J$6:$J$1006),""))</f>
        <v/>
      </c>
      <c r="L753" s="103" t="str">
        <f>IF(CADA_PROD!C753="","",IFERROR(H753/SUM($H$6:$H$1006)+P753,""))</f>
        <v/>
      </c>
      <c r="M753" s="102" t="str">
        <f>IF(CADA_PROD!$C753="","",IFERROR(SUMIFS(MOVI_ENTR!M:M,MOVI_ENTR!D:D,D753)/SUMIFS(MOVI_ENTR!I:I,MOVI_ENTR!D:D,D753),0))</f>
        <v/>
      </c>
      <c r="N753" s="104" t="str">
        <f>IF(CADA_PROD!C753="","",G753/E753)</f>
        <v/>
      </c>
      <c r="O753" s="21" t="str">
        <f t="shared" si="23"/>
        <v/>
      </c>
      <c r="P753" s="21">
        <v>7.4799999999999997E-4</v>
      </c>
    </row>
    <row r="754" spans="3:16" ht="30" customHeight="1">
      <c r="C754" s="99" t="str">
        <f>IF(CADA_PROD!C754="","",CADA_PROD!C754)</f>
        <v/>
      </c>
      <c r="D754" s="100" t="str">
        <f>IF(CADA_PROD!D754="","",CADA_PROD!D754)</f>
        <v/>
      </c>
      <c r="E754" s="101" t="str">
        <f>IF(CADA_PROD!E754="","",CADA_PROD!E754)</f>
        <v/>
      </c>
      <c r="F754" s="101" t="str">
        <f>IF(CADA_PROD!D754="","",SUMIFS(MOVI_ENTR!I:I,MOVI_ENTR!D:D,D754))</f>
        <v/>
      </c>
      <c r="G754" s="101" t="str">
        <f>IF(CADA_PROD!C754="","",SUMIFS(MOVI_SAID!H:H,MOVI_SAID!D:D,D754))</f>
        <v/>
      </c>
      <c r="H754" s="101" t="str">
        <f t="shared" si="24"/>
        <v/>
      </c>
      <c r="I754" s="100" t="str">
        <f>IF(CADA_PROD!C754="","",IFERROR(IF(H754&lt;=0,"Sem estoque",IF(H754/E754&lt;0.25,"Quase sem estoque",IF(H754/E754&lt;1.2,"Estoque baixo",IF(H754/E754&lt;2,"Estoque moderado","Estoque confortável")))),""))</f>
        <v/>
      </c>
      <c r="J754" s="102" t="str">
        <f>IF(CADA_PROD!C754="","",SUMIFS(MOVI_ENTR!M:M,MOVI_ENTR!D:D,D754))</f>
        <v/>
      </c>
      <c r="K754" s="103" t="str">
        <f>IF(CADA_PROD!C754="","",IFERROR($J754/SUM($J$6:$J$1006),""))</f>
        <v/>
      </c>
      <c r="L754" s="103" t="str">
        <f>IF(CADA_PROD!C754="","",IFERROR(H754/SUM($H$6:$H$1006)+P754,""))</f>
        <v/>
      </c>
      <c r="M754" s="102" t="str">
        <f>IF(CADA_PROD!$C754="","",IFERROR(SUMIFS(MOVI_ENTR!M:M,MOVI_ENTR!D:D,D754)/SUMIFS(MOVI_ENTR!I:I,MOVI_ENTR!D:D,D754),0))</f>
        <v/>
      </c>
      <c r="N754" s="104" t="str">
        <f>IF(CADA_PROD!C754="","",G754/E754)</f>
        <v/>
      </c>
      <c r="O754" s="21" t="str">
        <f t="shared" si="23"/>
        <v/>
      </c>
      <c r="P754" s="21">
        <v>7.4899999999999999E-4</v>
      </c>
    </row>
    <row r="755" spans="3:16" ht="30" customHeight="1">
      <c r="C755" s="99" t="str">
        <f>IF(CADA_PROD!C755="","",CADA_PROD!C755)</f>
        <v/>
      </c>
      <c r="D755" s="100" t="str">
        <f>IF(CADA_PROD!D755="","",CADA_PROD!D755)</f>
        <v/>
      </c>
      <c r="E755" s="101" t="str">
        <f>IF(CADA_PROD!E755="","",CADA_PROD!E755)</f>
        <v/>
      </c>
      <c r="F755" s="101" t="str">
        <f>IF(CADA_PROD!D755="","",SUMIFS(MOVI_ENTR!I:I,MOVI_ENTR!D:D,D755))</f>
        <v/>
      </c>
      <c r="G755" s="101" t="str">
        <f>IF(CADA_PROD!C755="","",SUMIFS(MOVI_SAID!H:H,MOVI_SAID!D:D,D755))</f>
        <v/>
      </c>
      <c r="H755" s="101" t="str">
        <f t="shared" si="24"/>
        <v/>
      </c>
      <c r="I755" s="100" t="str">
        <f>IF(CADA_PROD!C755="","",IFERROR(IF(H755&lt;=0,"Sem estoque",IF(H755/E755&lt;0.25,"Quase sem estoque",IF(H755/E755&lt;1.2,"Estoque baixo",IF(H755/E755&lt;2,"Estoque moderado","Estoque confortável")))),""))</f>
        <v/>
      </c>
      <c r="J755" s="102" t="str">
        <f>IF(CADA_PROD!C755="","",SUMIFS(MOVI_ENTR!M:M,MOVI_ENTR!D:D,D755))</f>
        <v/>
      </c>
      <c r="K755" s="103" t="str">
        <f>IF(CADA_PROD!C755="","",IFERROR($J755/SUM($J$6:$J$1006),""))</f>
        <v/>
      </c>
      <c r="L755" s="103" t="str">
        <f>IF(CADA_PROD!C755="","",IFERROR(H755/SUM($H$6:$H$1006)+P755,""))</f>
        <v/>
      </c>
      <c r="M755" s="102" t="str">
        <f>IF(CADA_PROD!$C755="","",IFERROR(SUMIFS(MOVI_ENTR!M:M,MOVI_ENTR!D:D,D755)/SUMIFS(MOVI_ENTR!I:I,MOVI_ENTR!D:D,D755),0))</f>
        <v/>
      </c>
      <c r="N755" s="104" t="str">
        <f>IF(CADA_PROD!C755="","",G755/E755)</f>
        <v/>
      </c>
      <c r="O755" s="21" t="str">
        <f t="shared" si="23"/>
        <v/>
      </c>
      <c r="P755" s="21">
        <v>7.5000000000000002E-4</v>
      </c>
    </row>
    <row r="756" spans="3:16" ht="30" customHeight="1">
      <c r="C756" s="99" t="str">
        <f>IF(CADA_PROD!C756="","",CADA_PROD!C756)</f>
        <v/>
      </c>
      <c r="D756" s="100" t="str">
        <f>IF(CADA_PROD!D756="","",CADA_PROD!D756)</f>
        <v/>
      </c>
      <c r="E756" s="101" t="str">
        <f>IF(CADA_PROD!E756="","",CADA_PROD!E756)</f>
        <v/>
      </c>
      <c r="F756" s="101" t="str">
        <f>IF(CADA_PROD!D756="","",SUMIFS(MOVI_ENTR!I:I,MOVI_ENTR!D:D,D756))</f>
        <v/>
      </c>
      <c r="G756" s="101" t="str">
        <f>IF(CADA_PROD!C756="","",SUMIFS(MOVI_SAID!H:H,MOVI_SAID!D:D,D756))</f>
        <v/>
      </c>
      <c r="H756" s="101" t="str">
        <f t="shared" si="24"/>
        <v/>
      </c>
      <c r="I756" s="100" t="str">
        <f>IF(CADA_PROD!C756="","",IFERROR(IF(H756&lt;=0,"Sem estoque",IF(H756/E756&lt;0.25,"Quase sem estoque",IF(H756/E756&lt;1.2,"Estoque baixo",IF(H756/E756&lt;2,"Estoque moderado","Estoque confortável")))),""))</f>
        <v/>
      </c>
      <c r="J756" s="102" t="str">
        <f>IF(CADA_PROD!C756="","",SUMIFS(MOVI_ENTR!M:M,MOVI_ENTR!D:D,D756))</f>
        <v/>
      </c>
      <c r="K756" s="103" t="str">
        <f>IF(CADA_PROD!C756="","",IFERROR($J756/SUM($J$6:$J$1006),""))</f>
        <v/>
      </c>
      <c r="L756" s="103" t="str">
        <f>IF(CADA_PROD!C756="","",IFERROR(H756/SUM($H$6:$H$1006)+P756,""))</f>
        <v/>
      </c>
      <c r="M756" s="102" t="str">
        <f>IF(CADA_PROD!$C756="","",IFERROR(SUMIFS(MOVI_ENTR!M:M,MOVI_ENTR!D:D,D756)/SUMIFS(MOVI_ENTR!I:I,MOVI_ENTR!D:D,D756),0))</f>
        <v/>
      </c>
      <c r="N756" s="104" t="str">
        <f>IF(CADA_PROD!C756="","",G756/E756)</f>
        <v/>
      </c>
      <c r="O756" s="21" t="str">
        <f t="shared" si="23"/>
        <v/>
      </c>
      <c r="P756" s="21">
        <v>7.5100000000000004E-4</v>
      </c>
    </row>
    <row r="757" spans="3:16" ht="30" customHeight="1">
      <c r="C757" s="99" t="str">
        <f>IF(CADA_PROD!C757="","",CADA_PROD!C757)</f>
        <v/>
      </c>
      <c r="D757" s="100" t="str">
        <f>IF(CADA_PROD!D757="","",CADA_PROD!D757)</f>
        <v/>
      </c>
      <c r="E757" s="101" t="str">
        <f>IF(CADA_PROD!E757="","",CADA_PROD!E757)</f>
        <v/>
      </c>
      <c r="F757" s="101" t="str">
        <f>IF(CADA_PROD!D757="","",SUMIFS(MOVI_ENTR!I:I,MOVI_ENTR!D:D,D757))</f>
        <v/>
      </c>
      <c r="G757" s="101" t="str">
        <f>IF(CADA_PROD!C757="","",SUMIFS(MOVI_SAID!H:H,MOVI_SAID!D:D,D757))</f>
        <v/>
      </c>
      <c r="H757" s="101" t="str">
        <f t="shared" si="24"/>
        <v/>
      </c>
      <c r="I757" s="100" t="str">
        <f>IF(CADA_PROD!C757="","",IFERROR(IF(H757&lt;=0,"Sem estoque",IF(H757/E757&lt;0.25,"Quase sem estoque",IF(H757/E757&lt;1.2,"Estoque baixo",IF(H757/E757&lt;2,"Estoque moderado","Estoque confortável")))),""))</f>
        <v/>
      </c>
      <c r="J757" s="102" t="str">
        <f>IF(CADA_PROD!C757="","",SUMIFS(MOVI_ENTR!M:M,MOVI_ENTR!D:D,D757))</f>
        <v/>
      </c>
      <c r="K757" s="103" t="str">
        <f>IF(CADA_PROD!C757="","",IFERROR($J757/SUM($J$6:$J$1006),""))</f>
        <v/>
      </c>
      <c r="L757" s="103" t="str">
        <f>IF(CADA_PROD!C757="","",IFERROR(H757/SUM($H$6:$H$1006)+P757,""))</f>
        <v/>
      </c>
      <c r="M757" s="102" t="str">
        <f>IF(CADA_PROD!$C757="","",IFERROR(SUMIFS(MOVI_ENTR!M:M,MOVI_ENTR!D:D,D757)/SUMIFS(MOVI_ENTR!I:I,MOVI_ENTR!D:D,D757),0))</f>
        <v/>
      </c>
      <c r="N757" s="104" t="str">
        <f>IF(CADA_PROD!C757="","",G757/E757)</f>
        <v/>
      </c>
      <c r="O757" s="21" t="str">
        <f t="shared" si="23"/>
        <v/>
      </c>
      <c r="P757" s="21">
        <v>7.5199999999999996E-4</v>
      </c>
    </row>
    <row r="758" spans="3:16" ht="30" customHeight="1">
      <c r="C758" s="99" t="str">
        <f>IF(CADA_PROD!C758="","",CADA_PROD!C758)</f>
        <v/>
      </c>
      <c r="D758" s="100" t="str">
        <f>IF(CADA_PROD!D758="","",CADA_PROD!D758)</f>
        <v/>
      </c>
      <c r="E758" s="101" t="str">
        <f>IF(CADA_PROD!E758="","",CADA_PROD!E758)</f>
        <v/>
      </c>
      <c r="F758" s="101" t="str">
        <f>IF(CADA_PROD!D758="","",SUMIFS(MOVI_ENTR!I:I,MOVI_ENTR!D:D,D758))</f>
        <v/>
      </c>
      <c r="G758" s="101" t="str">
        <f>IF(CADA_PROD!C758="","",SUMIFS(MOVI_SAID!H:H,MOVI_SAID!D:D,D758))</f>
        <v/>
      </c>
      <c r="H758" s="101" t="str">
        <f t="shared" si="24"/>
        <v/>
      </c>
      <c r="I758" s="100" t="str">
        <f>IF(CADA_PROD!C758="","",IFERROR(IF(H758&lt;=0,"Sem estoque",IF(H758/E758&lt;0.25,"Quase sem estoque",IF(H758/E758&lt;1.2,"Estoque baixo",IF(H758/E758&lt;2,"Estoque moderado","Estoque confortável")))),""))</f>
        <v/>
      </c>
      <c r="J758" s="102" t="str">
        <f>IF(CADA_PROD!C758="","",SUMIFS(MOVI_ENTR!M:M,MOVI_ENTR!D:D,D758))</f>
        <v/>
      </c>
      <c r="K758" s="103" t="str">
        <f>IF(CADA_PROD!C758="","",IFERROR($J758/SUM($J$6:$J$1006),""))</f>
        <v/>
      </c>
      <c r="L758" s="103" t="str">
        <f>IF(CADA_PROD!C758="","",IFERROR(H758/SUM($H$6:$H$1006)+P758,""))</f>
        <v/>
      </c>
      <c r="M758" s="102" t="str">
        <f>IF(CADA_PROD!$C758="","",IFERROR(SUMIFS(MOVI_ENTR!M:M,MOVI_ENTR!D:D,D758)/SUMIFS(MOVI_ENTR!I:I,MOVI_ENTR!D:D,D758),0))</f>
        <v/>
      </c>
      <c r="N758" s="104" t="str">
        <f>IF(CADA_PROD!C758="","",G758/E758)</f>
        <v/>
      </c>
      <c r="O758" s="21" t="str">
        <f t="shared" si="23"/>
        <v/>
      </c>
      <c r="P758" s="21">
        <v>7.5299999999999998E-4</v>
      </c>
    </row>
    <row r="759" spans="3:16" ht="30" customHeight="1">
      <c r="C759" s="99" t="str">
        <f>IF(CADA_PROD!C759="","",CADA_PROD!C759)</f>
        <v/>
      </c>
      <c r="D759" s="100" t="str">
        <f>IF(CADA_PROD!D759="","",CADA_PROD!D759)</f>
        <v/>
      </c>
      <c r="E759" s="101" t="str">
        <f>IF(CADA_PROD!E759="","",CADA_PROD!E759)</f>
        <v/>
      </c>
      <c r="F759" s="101" t="str">
        <f>IF(CADA_PROD!D759="","",SUMIFS(MOVI_ENTR!I:I,MOVI_ENTR!D:D,D759))</f>
        <v/>
      </c>
      <c r="G759" s="101" t="str">
        <f>IF(CADA_PROD!C759="","",SUMIFS(MOVI_SAID!H:H,MOVI_SAID!D:D,D759))</f>
        <v/>
      </c>
      <c r="H759" s="101" t="str">
        <f t="shared" si="24"/>
        <v/>
      </c>
      <c r="I759" s="100" t="str">
        <f>IF(CADA_PROD!C759="","",IFERROR(IF(H759&lt;=0,"Sem estoque",IF(H759/E759&lt;0.25,"Quase sem estoque",IF(H759/E759&lt;1.2,"Estoque baixo",IF(H759/E759&lt;2,"Estoque moderado","Estoque confortável")))),""))</f>
        <v/>
      </c>
      <c r="J759" s="102" t="str">
        <f>IF(CADA_PROD!C759="","",SUMIFS(MOVI_ENTR!M:M,MOVI_ENTR!D:D,D759))</f>
        <v/>
      </c>
      <c r="K759" s="103" t="str">
        <f>IF(CADA_PROD!C759="","",IFERROR($J759/SUM($J$6:$J$1006),""))</f>
        <v/>
      </c>
      <c r="L759" s="103" t="str">
        <f>IF(CADA_PROD!C759="","",IFERROR(H759/SUM($H$6:$H$1006)+P759,""))</f>
        <v/>
      </c>
      <c r="M759" s="102" t="str">
        <f>IF(CADA_PROD!$C759="","",IFERROR(SUMIFS(MOVI_ENTR!M:M,MOVI_ENTR!D:D,D759)/SUMIFS(MOVI_ENTR!I:I,MOVI_ENTR!D:D,D759),0))</f>
        <v/>
      </c>
      <c r="N759" s="104" t="str">
        <f>IF(CADA_PROD!C759="","",G759/E759)</f>
        <v/>
      </c>
      <c r="O759" s="21" t="str">
        <f t="shared" si="23"/>
        <v/>
      </c>
      <c r="P759" s="21">
        <v>7.54E-4</v>
      </c>
    </row>
    <row r="760" spans="3:16" ht="30" customHeight="1">
      <c r="C760" s="99" t="str">
        <f>IF(CADA_PROD!C760="","",CADA_PROD!C760)</f>
        <v/>
      </c>
      <c r="D760" s="100" t="str">
        <f>IF(CADA_PROD!D760="","",CADA_PROD!D760)</f>
        <v/>
      </c>
      <c r="E760" s="101" t="str">
        <f>IF(CADA_PROD!E760="","",CADA_PROD!E760)</f>
        <v/>
      </c>
      <c r="F760" s="101" t="str">
        <f>IF(CADA_PROD!D760="","",SUMIFS(MOVI_ENTR!I:I,MOVI_ENTR!D:D,D760))</f>
        <v/>
      </c>
      <c r="G760" s="101" t="str">
        <f>IF(CADA_PROD!C760="","",SUMIFS(MOVI_SAID!H:H,MOVI_SAID!D:D,D760))</f>
        <v/>
      </c>
      <c r="H760" s="101" t="str">
        <f t="shared" si="24"/>
        <v/>
      </c>
      <c r="I760" s="100" t="str">
        <f>IF(CADA_PROD!C760="","",IFERROR(IF(H760&lt;=0,"Sem estoque",IF(H760/E760&lt;0.25,"Quase sem estoque",IF(H760/E760&lt;1.2,"Estoque baixo",IF(H760/E760&lt;2,"Estoque moderado","Estoque confortável")))),""))</f>
        <v/>
      </c>
      <c r="J760" s="102" t="str">
        <f>IF(CADA_PROD!C760="","",SUMIFS(MOVI_ENTR!M:M,MOVI_ENTR!D:D,D760))</f>
        <v/>
      </c>
      <c r="K760" s="103" t="str">
        <f>IF(CADA_PROD!C760="","",IFERROR($J760/SUM($J$6:$J$1006),""))</f>
        <v/>
      </c>
      <c r="L760" s="103" t="str">
        <f>IF(CADA_PROD!C760="","",IFERROR(H760/SUM($H$6:$H$1006)+P760,""))</f>
        <v/>
      </c>
      <c r="M760" s="102" t="str">
        <f>IF(CADA_PROD!$C760="","",IFERROR(SUMIFS(MOVI_ENTR!M:M,MOVI_ENTR!D:D,D760)/SUMIFS(MOVI_ENTR!I:I,MOVI_ENTR!D:D,D760),0))</f>
        <v/>
      </c>
      <c r="N760" s="104" t="str">
        <f>IF(CADA_PROD!C760="","",G760/E760)</f>
        <v/>
      </c>
      <c r="O760" s="21" t="str">
        <f t="shared" si="23"/>
        <v/>
      </c>
      <c r="P760" s="21">
        <v>7.5500000000000003E-4</v>
      </c>
    </row>
    <row r="761" spans="3:16" ht="30" customHeight="1">
      <c r="C761" s="99" t="str">
        <f>IF(CADA_PROD!C761="","",CADA_PROD!C761)</f>
        <v/>
      </c>
      <c r="D761" s="100" t="str">
        <f>IF(CADA_PROD!D761="","",CADA_PROD!D761)</f>
        <v/>
      </c>
      <c r="E761" s="101" t="str">
        <f>IF(CADA_PROD!E761="","",CADA_PROD!E761)</f>
        <v/>
      </c>
      <c r="F761" s="101" t="str">
        <f>IF(CADA_PROD!D761="","",SUMIFS(MOVI_ENTR!I:I,MOVI_ENTR!D:D,D761))</f>
        <v/>
      </c>
      <c r="G761" s="101" t="str">
        <f>IF(CADA_PROD!C761="","",SUMIFS(MOVI_SAID!H:H,MOVI_SAID!D:D,D761))</f>
        <v/>
      </c>
      <c r="H761" s="101" t="str">
        <f t="shared" si="24"/>
        <v/>
      </c>
      <c r="I761" s="100" t="str">
        <f>IF(CADA_PROD!C761="","",IFERROR(IF(H761&lt;=0,"Sem estoque",IF(H761/E761&lt;0.25,"Quase sem estoque",IF(H761/E761&lt;1.2,"Estoque baixo",IF(H761/E761&lt;2,"Estoque moderado","Estoque confortável")))),""))</f>
        <v/>
      </c>
      <c r="J761" s="102" t="str">
        <f>IF(CADA_PROD!C761="","",SUMIFS(MOVI_ENTR!M:M,MOVI_ENTR!D:D,D761))</f>
        <v/>
      </c>
      <c r="K761" s="103" t="str">
        <f>IF(CADA_PROD!C761="","",IFERROR($J761/SUM($J$6:$J$1006),""))</f>
        <v/>
      </c>
      <c r="L761" s="103" t="str">
        <f>IF(CADA_PROD!C761="","",IFERROR(H761/SUM($H$6:$H$1006)+P761,""))</f>
        <v/>
      </c>
      <c r="M761" s="102" t="str">
        <f>IF(CADA_PROD!$C761="","",IFERROR(SUMIFS(MOVI_ENTR!M:M,MOVI_ENTR!D:D,D761)/SUMIFS(MOVI_ENTR!I:I,MOVI_ENTR!D:D,D761),0))</f>
        <v/>
      </c>
      <c r="N761" s="104" t="str">
        <f>IF(CADA_PROD!C761="","",G761/E761)</f>
        <v/>
      </c>
      <c r="O761" s="21" t="str">
        <f t="shared" si="23"/>
        <v/>
      </c>
      <c r="P761" s="21">
        <v>7.5600000000000005E-4</v>
      </c>
    </row>
    <row r="762" spans="3:16" ht="30" customHeight="1">
      <c r="C762" s="99" t="str">
        <f>IF(CADA_PROD!C762="","",CADA_PROD!C762)</f>
        <v/>
      </c>
      <c r="D762" s="100" t="str">
        <f>IF(CADA_PROD!D762="","",CADA_PROD!D762)</f>
        <v/>
      </c>
      <c r="E762" s="101" t="str">
        <f>IF(CADA_PROD!E762="","",CADA_PROD!E762)</f>
        <v/>
      </c>
      <c r="F762" s="101" t="str">
        <f>IF(CADA_PROD!D762="","",SUMIFS(MOVI_ENTR!I:I,MOVI_ENTR!D:D,D762))</f>
        <v/>
      </c>
      <c r="G762" s="101" t="str">
        <f>IF(CADA_PROD!C762="","",SUMIFS(MOVI_SAID!H:H,MOVI_SAID!D:D,D762))</f>
        <v/>
      </c>
      <c r="H762" s="101" t="str">
        <f t="shared" si="24"/>
        <v/>
      </c>
      <c r="I762" s="100" t="str">
        <f>IF(CADA_PROD!C762="","",IFERROR(IF(H762&lt;=0,"Sem estoque",IF(H762/E762&lt;0.25,"Quase sem estoque",IF(H762/E762&lt;1.2,"Estoque baixo",IF(H762/E762&lt;2,"Estoque moderado","Estoque confortável")))),""))</f>
        <v/>
      </c>
      <c r="J762" s="102" t="str">
        <f>IF(CADA_PROD!C762="","",SUMIFS(MOVI_ENTR!M:M,MOVI_ENTR!D:D,D762))</f>
        <v/>
      </c>
      <c r="K762" s="103" t="str">
        <f>IF(CADA_PROD!C762="","",IFERROR($J762/SUM($J$6:$J$1006),""))</f>
        <v/>
      </c>
      <c r="L762" s="103" t="str">
        <f>IF(CADA_PROD!C762="","",IFERROR(H762/SUM($H$6:$H$1006)+P762,""))</f>
        <v/>
      </c>
      <c r="M762" s="102" t="str">
        <f>IF(CADA_PROD!$C762="","",IFERROR(SUMIFS(MOVI_ENTR!M:M,MOVI_ENTR!D:D,D762)/SUMIFS(MOVI_ENTR!I:I,MOVI_ENTR!D:D,D762),0))</f>
        <v/>
      </c>
      <c r="N762" s="104" t="str">
        <f>IF(CADA_PROD!C762="","",G762/E762)</f>
        <v/>
      </c>
      <c r="O762" s="21" t="str">
        <f t="shared" si="23"/>
        <v/>
      </c>
      <c r="P762" s="21">
        <v>7.5699999999999997E-4</v>
      </c>
    </row>
    <row r="763" spans="3:16" ht="30" customHeight="1">
      <c r="C763" s="99" t="str">
        <f>IF(CADA_PROD!C763="","",CADA_PROD!C763)</f>
        <v/>
      </c>
      <c r="D763" s="100" t="str">
        <f>IF(CADA_PROD!D763="","",CADA_PROD!D763)</f>
        <v/>
      </c>
      <c r="E763" s="101" t="str">
        <f>IF(CADA_PROD!E763="","",CADA_PROD!E763)</f>
        <v/>
      </c>
      <c r="F763" s="101" t="str">
        <f>IF(CADA_PROD!D763="","",SUMIFS(MOVI_ENTR!I:I,MOVI_ENTR!D:D,D763))</f>
        <v/>
      </c>
      <c r="G763" s="101" t="str">
        <f>IF(CADA_PROD!C763="","",SUMIFS(MOVI_SAID!H:H,MOVI_SAID!D:D,D763))</f>
        <v/>
      </c>
      <c r="H763" s="101" t="str">
        <f t="shared" si="24"/>
        <v/>
      </c>
      <c r="I763" s="100" t="str">
        <f>IF(CADA_PROD!C763="","",IFERROR(IF(H763&lt;=0,"Sem estoque",IF(H763/E763&lt;0.25,"Quase sem estoque",IF(H763/E763&lt;1.2,"Estoque baixo",IF(H763/E763&lt;2,"Estoque moderado","Estoque confortável")))),""))</f>
        <v/>
      </c>
      <c r="J763" s="102" t="str">
        <f>IF(CADA_PROD!C763="","",SUMIFS(MOVI_ENTR!M:M,MOVI_ENTR!D:D,D763))</f>
        <v/>
      </c>
      <c r="K763" s="103" t="str">
        <f>IF(CADA_PROD!C763="","",IFERROR($J763/SUM($J$6:$J$1006),""))</f>
        <v/>
      </c>
      <c r="L763" s="103" t="str">
        <f>IF(CADA_PROD!C763="","",IFERROR(H763/SUM($H$6:$H$1006)+P763,""))</f>
        <v/>
      </c>
      <c r="M763" s="102" t="str">
        <f>IF(CADA_PROD!$C763="","",IFERROR(SUMIFS(MOVI_ENTR!M:M,MOVI_ENTR!D:D,D763)/SUMIFS(MOVI_ENTR!I:I,MOVI_ENTR!D:D,D763),0))</f>
        <v/>
      </c>
      <c r="N763" s="104" t="str">
        <f>IF(CADA_PROD!C763="","",G763/E763)</f>
        <v/>
      </c>
      <c r="O763" s="21" t="str">
        <f t="shared" si="23"/>
        <v/>
      </c>
      <c r="P763" s="21">
        <v>7.5799999999999999E-4</v>
      </c>
    </row>
    <row r="764" spans="3:16" ht="30" customHeight="1">
      <c r="C764" s="99" t="str">
        <f>IF(CADA_PROD!C764="","",CADA_PROD!C764)</f>
        <v/>
      </c>
      <c r="D764" s="100" t="str">
        <f>IF(CADA_PROD!D764="","",CADA_PROD!D764)</f>
        <v/>
      </c>
      <c r="E764" s="101" t="str">
        <f>IF(CADA_PROD!E764="","",CADA_PROD!E764)</f>
        <v/>
      </c>
      <c r="F764" s="101" t="str">
        <f>IF(CADA_PROD!D764="","",SUMIFS(MOVI_ENTR!I:I,MOVI_ENTR!D:D,D764))</f>
        <v/>
      </c>
      <c r="G764" s="101" t="str">
        <f>IF(CADA_PROD!C764="","",SUMIFS(MOVI_SAID!H:H,MOVI_SAID!D:D,D764))</f>
        <v/>
      </c>
      <c r="H764" s="101" t="str">
        <f t="shared" si="24"/>
        <v/>
      </c>
      <c r="I764" s="100" t="str">
        <f>IF(CADA_PROD!C764="","",IFERROR(IF(H764&lt;=0,"Sem estoque",IF(H764/E764&lt;0.25,"Quase sem estoque",IF(H764/E764&lt;1.2,"Estoque baixo",IF(H764/E764&lt;2,"Estoque moderado","Estoque confortável")))),""))</f>
        <v/>
      </c>
      <c r="J764" s="102" t="str">
        <f>IF(CADA_PROD!C764="","",SUMIFS(MOVI_ENTR!M:M,MOVI_ENTR!D:D,D764))</f>
        <v/>
      </c>
      <c r="K764" s="103" t="str">
        <f>IF(CADA_PROD!C764="","",IFERROR($J764/SUM($J$6:$J$1006),""))</f>
        <v/>
      </c>
      <c r="L764" s="103" t="str">
        <f>IF(CADA_PROD!C764="","",IFERROR(H764/SUM($H$6:$H$1006)+P764,""))</f>
        <v/>
      </c>
      <c r="M764" s="102" t="str">
        <f>IF(CADA_PROD!$C764="","",IFERROR(SUMIFS(MOVI_ENTR!M:M,MOVI_ENTR!D:D,D764)/SUMIFS(MOVI_ENTR!I:I,MOVI_ENTR!D:D,D764),0))</f>
        <v/>
      </c>
      <c r="N764" s="104" t="str">
        <f>IF(CADA_PROD!C764="","",G764/E764)</f>
        <v/>
      </c>
      <c r="O764" s="21" t="str">
        <f t="shared" si="23"/>
        <v/>
      </c>
      <c r="P764" s="21">
        <v>7.5900000000000002E-4</v>
      </c>
    </row>
    <row r="765" spans="3:16" ht="30" customHeight="1">
      <c r="C765" s="99" t="str">
        <f>IF(CADA_PROD!C765="","",CADA_PROD!C765)</f>
        <v/>
      </c>
      <c r="D765" s="100" t="str">
        <f>IF(CADA_PROD!D765="","",CADA_PROD!D765)</f>
        <v/>
      </c>
      <c r="E765" s="101" t="str">
        <f>IF(CADA_PROD!E765="","",CADA_PROD!E765)</f>
        <v/>
      </c>
      <c r="F765" s="101" t="str">
        <f>IF(CADA_PROD!D765="","",SUMIFS(MOVI_ENTR!I:I,MOVI_ENTR!D:D,D765))</f>
        <v/>
      </c>
      <c r="G765" s="101" t="str">
        <f>IF(CADA_PROD!C765="","",SUMIFS(MOVI_SAID!H:H,MOVI_SAID!D:D,D765))</f>
        <v/>
      </c>
      <c r="H765" s="101" t="str">
        <f t="shared" si="24"/>
        <v/>
      </c>
      <c r="I765" s="100" t="str">
        <f>IF(CADA_PROD!C765="","",IFERROR(IF(H765&lt;=0,"Sem estoque",IF(H765/E765&lt;0.25,"Quase sem estoque",IF(H765/E765&lt;1.2,"Estoque baixo",IF(H765/E765&lt;2,"Estoque moderado","Estoque confortável")))),""))</f>
        <v/>
      </c>
      <c r="J765" s="102" t="str">
        <f>IF(CADA_PROD!C765="","",SUMIFS(MOVI_ENTR!M:M,MOVI_ENTR!D:D,D765))</f>
        <v/>
      </c>
      <c r="K765" s="103" t="str">
        <f>IF(CADA_PROD!C765="","",IFERROR($J765/SUM($J$6:$J$1006),""))</f>
        <v/>
      </c>
      <c r="L765" s="103" t="str">
        <f>IF(CADA_PROD!C765="","",IFERROR(H765/SUM($H$6:$H$1006)+P765,""))</f>
        <v/>
      </c>
      <c r="M765" s="102" t="str">
        <f>IF(CADA_PROD!$C765="","",IFERROR(SUMIFS(MOVI_ENTR!M:M,MOVI_ENTR!D:D,D765)/SUMIFS(MOVI_ENTR!I:I,MOVI_ENTR!D:D,D765),0))</f>
        <v/>
      </c>
      <c r="N765" s="104" t="str">
        <f>IF(CADA_PROD!C765="","",G765/E765)</f>
        <v/>
      </c>
      <c r="O765" s="21" t="str">
        <f t="shared" si="23"/>
        <v/>
      </c>
      <c r="P765" s="21">
        <v>7.6000000000000004E-4</v>
      </c>
    </row>
    <row r="766" spans="3:16" ht="30" customHeight="1">
      <c r="C766" s="99" t="str">
        <f>IF(CADA_PROD!C766="","",CADA_PROD!C766)</f>
        <v/>
      </c>
      <c r="D766" s="100" t="str">
        <f>IF(CADA_PROD!D766="","",CADA_PROD!D766)</f>
        <v/>
      </c>
      <c r="E766" s="101" t="str">
        <f>IF(CADA_PROD!E766="","",CADA_PROD!E766)</f>
        <v/>
      </c>
      <c r="F766" s="101" t="str">
        <f>IF(CADA_PROD!D766="","",SUMIFS(MOVI_ENTR!I:I,MOVI_ENTR!D:D,D766))</f>
        <v/>
      </c>
      <c r="G766" s="101" t="str">
        <f>IF(CADA_PROD!C766="","",SUMIFS(MOVI_SAID!H:H,MOVI_SAID!D:D,D766))</f>
        <v/>
      </c>
      <c r="H766" s="101" t="str">
        <f t="shared" si="24"/>
        <v/>
      </c>
      <c r="I766" s="100" t="str">
        <f>IF(CADA_PROD!C766="","",IFERROR(IF(H766&lt;=0,"Sem estoque",IF(H766/E766&lt;0.25,"Quase sem estoque",IF(H766/E766&lt;1.2,"Estoque baixo",IF(H766/E766&lt;2,"Estoque moderado","Estoque confortável")))),""))</f>
        <v/>
      </c>
      <c r="J766" s="102" t="str">
        <f>IF(CADA_PROD!C766="","",SUMIFS(MOVI_ENTR!M:M,MOVI_ENTR!D:D,D766))</f>
        <v/>
      </c>
      <c r="K766" s="103" t="str">
        <f>IF(CADA_PROD!C766="","",IFERROR($J766/SUM($J$6:$J$1006),""))</f>
        <v/>
      </c>
      <c r="L766" s="103" t="str">
        <f>IF(CADA_PROD!C766="","",IFERROR(H766/SUM($H$6:$H$1006)+P766,""))</f>
        <v/>
      </c>
      <c r="M766" s="102" t="str">
        <f>IF(CADA_PROD!$C766="","",IFERROR(SUMIFS(MOVI_ENTR!M:M,MOVI_ENTR!D:D,D766)/SUMIFS(MOVI_ENTR!I:I,MOVI_ENTR!D:D,D766),0))</f>
        <v/>
      </c>
      <c r="N766" s="104" t="str">
        <f>IF(CADA_PROD!C766="","",G766/E766)</f>
        <v/>
      </c>
      <c r="O766" s="21" t="str">
        <f t="shared" si="23"/>
        <v/>
      </c>
      <c r="P766" s="21">
        <v>7.6099999999999996E-4</v>
      </c>
    </row>
    <row r="767" spans="3:16" ht="30" customHeight="1">
      <c r="C767" s="99" t="str">
        <f>IF(CADA_PROD!C767="","",CADA_PROD!C767)</f>
        <v/>
      </c>
      <c r="D767" s="100" t="str">
        <f>IF(CADA_PROD!D767="","",CADA_PROD!D767)</f>
        <v/>
      </c>
      <c r="E767" s="101" t="str">
        <f>IF(CADA_PROD!E767="","",CADA_PROD!E767)</f>
        <v/>
      </c>
      <c r="F767" s="101" t="str">
        <f>IF(CADA_PROD!D767="","",SUMIFS(MOVI_ENTR!I:I,MOVI_ENTR!D:D,D767))</f>
        <v/>
      </c>
      <c r="G767" s="101" t="str">
        <f>IF(CADA_PROD!C767="","",SUMIFS(MOVI_SAID!H:H,MOVI_SAID!D:D,D767))</f>
        <v/>
      </c>
      <c r="H767" s="101" t="str">
        <f t="shared" si="24"/>
        <v/>
      </c>
      <c r="I767" s="100" t="str">
        <f>IF(CADA_PROD!C767="","",IFERROR(IF(H767&lt;=0,"Sem estoque",IF(H767/E767&lt;0.25,"Quase sem estoque",IF(H767/E767&lt;1.2,"Estoque baixo",IF(H767/E767&lt;2,"Estoque moderado","Estoque confortável")))),""))</f>
        <v/>
      </c>
      <c r="J767" s="102" t="str">
        <f>IF(CADA_PROD!C767="","",SUMIFS(MOVI_ENTR!M:M,MOVI_ENTR!D:D,D767))</f>
        <v/>
      </c>
      <c r="K767" s="103" t="str">
        <f>IF(CADA_PROD!C767="","",IFERROR($J767/SUM($J$6:$J$1006),""))</f>
        <v/>
      </c>
      <c r="L767" s="103" t="str">
        <f>IF(CADA_PROD!C767="","",IFERROR(H767/SUM($H$6:$H$1006)+P767,""))</f>
        <v/>
      </c>
      <c r="M767" s="102" t="str">
        <f>IF(CADA_PROD!$C767="","",IFERROR(SUMIFS(MOVI_ENTR!M:M,MOVI_ENTR!D:D,D767)/SUMIFS(MOVI_ENTR!I:I,MOVI_ENTR!D:D,D767),0))</f>
        <v/>
      </c>
      <c r="N767" s="104" t="str">
        <f>IF(CADA_PROD!C767="","",G767/E767)</f>
        <v/>
      </c>
      <c r="O767" s="21" t="str">
        <f t="shared" si="23"/>
        <v/>
      </c>
      <c r="P767" s="21">
        <v>7.6199999999999998E-4</v>
      </c>
    </row>
    <row r="768" spans="3:16" ht="30" customHeight="1">
      <c r="C768" s="99" t="str">
        <f>IF(CADA_PROD!C768="","",CADA_PROD!C768)</f>
        <v/>
      </c>
      <c r="D768" s="100" t="str">
        <f>IF(CADA_PROD!D768="","",CADA_PROD!D768)</f>
        <v/>
      </c>
      <c r="E768" s="101" t="str">
        <f>IF(CADA_PROD!E768="","",CADA_PROD!E768)</f>
        <v/>
      </c>
      <c r="F768" s="101" t="str">
        <f>IF(CADA_PROD!D768="","",SUMIFS(MOVI_ENTR!I:I,MOVI_ENTR!D:D,D768))</f>
        <v/>
      </c>
      <c r="G768" s="101" t="str">
        <f>IF(CADA_PROD!C768="","",SUMIFS(MOVI_SAID!H:H,MOVI_SAID!D:D,D768))</f>
        <v/>
      </c>
      <c r="H768" s="101" t="str">
        <f t="shared" si="24"/>
        <v/>
      </c>
      <c r="I768" s="100" t="str">
        <f>IF(CADA_PROD!C768="","",IFERROR(IF(H768&lt;=0,"Sem estoque",IF(H768/E768&lt;0.25,"Quase sem estoque",IF(H768/E768&lt;1.2,"Estoque baixo",IF(H768/E768&lt;2,"Estoque moderado","Estoque confortável")))),""))</f>
        <v/>
      </c>
      <c r="J768" s="102" t="str">
        <f>IF(CADA_PROD!C768="","",SUMIFS(MOVI_ENTR!M:M,MOVI_ENTR!D:D,D768))</f>
        <v/>
      </c>
      <c r="K768" s="103" t="str">
        <f>IF(CADA_PROD!C768="","",IFERROR($J768/SUM($J$6:$J$1006),""))</f>
        <v/>
      </c>
      <c r="L768" s="103" t="str">
        <f>IF(CADA_PROD!C768="","",IFERROR(H768/SUM($H$6:$H$1006)+P768,""))</f>
        <v/>
      </c>
      <c r="M768" s="102" t="str">
        <f>IF(CADA_PROD!$C768="","",IFERROR(SUMIFS(MOVI_ENTR!M:M,MOVI_ENTR!D:D,D768)/SUMIFS(MOVI_ENTR!I:I,MOVI_ENTR!D:D,D768),0))</f>
        <v/>
      </c>
      <c r="N768" s="104" t="str">
        <f>IF(CADA_PROD!C768="","",G768/E768)</f>
        <v/>
      </c>
      <c r="O768" s="21" t="str">
        <f t="shared" si="23"/>
        <v/>
      </c>
      <c r="P768" s="21">
        <v>7.6300000000000001E-4</v>
      </c>
    </row>
    <row r="769" spans="3:16" ht="30" customHeight="1">
      <c r="C769" s="99" t="str">
        <f>IF(CADA_PROD!C769="","",CADA_PROD!C769)</f>
        <v/>
      </c>
      <c r="D769" s="100" t="str">
        <f>IF(CADA_PROD!D769="","",CADA_PROD!D769)</f>
        <v/>
      </c>
      <c r="E769" s="101" t="str">
        <f>IF(CADA_PROD!E769="","",CADA_PROD!E769)</f>
        <v/>
      </c>
      <c r="F769" s="101" t="str">
        <f>IF(CADA_PROD!D769="","",SUMIFS(MOVI_ENTR!I:I,MOVI_ENTR!D:D,D769))</f>
        <v/>
      </c>
      <c r="G769" s="101" t="str">
        <f>IF(CADA_PROD!C769="","",SUMIFS(MOVI_SAID!H:H,MOVI_SAID!D:D,D769))</f>
        <v/>
      </c>
      <c r="H769" s="101" t="str">
        <f t="shared" si="24"/>
        <v/>
      </c>
      <c r="I769" s="100" t="str">
        <f>IF(CADA_PROD!C769="","",IFERROR(IF(H769&lt;=0,"Sem estoque",IF(H769/E769&lt;0.25,"Quase sem estoque",IF(H769/E769&lt;1.2,"Estoque baixo",IF(H769/E769&lt;2,"Estoque moderado","Estoque confortável")))),""))</f>
        <v/>
      </c>
      <c r="J769" s="102" t="str">
        <f>IF(CADA_PROD!C769="","",SUMIFS(MOVI_ENTR!M:M,MOVI_ENTR!D:D,D769))</f>
        <v/>
      </c>
      <c r="K769" s="103" t="str">
        <f>IF(CADA_PROD!C769="","",IFERROR($J769/SUM($J$6:$J$1006),""))</f>
        <v/>
      </c>
      <c r="L769" s="103" t="str">
        <f>IF(CADA_PROD!C769="","",IFERROR(H769/SUM($H$6:$H$1006)+P769,""))</f>
        <v/>
      </c>
      <c r="M769" s="102" t="str">
        <f>IF(CADA_PROD!$C769="","",IFERROR(SUMIFS(MOVI_ENTR!M:M,MOVI_ENTR!D:D,D769)/SUMIFS(MOVI_ENTR!I:I,MOVI_ENTR!D:D,D769),0))</f>
        <v/>
      </c>
      <c r="N769" s="104" t="str">
        <f>IF(CADA_PROD!C769="","",G769/E769)</f>
        <v/>
      </c>
      <c r="O769" s="21" t="str">
        <f t="shared" si="23"/>
        <v/>
      </c>
      <c r="P769" s="21">
        <v>7.6400000000000003E-4</v>
      </c>
    </row>
    <row r="770" spans="3:16" ht="30" customHeight="1">
      <c r="C770" s="99" t="str">
        <f>IF(CADA_PROD!C770="","",CADA_PROD!C770)</f>
        <v/>
      </c>
      <c r="D770" s="100" t="str">
        <f>IF(CADA_PROD!D770="","",CADA_PROD!D770)</f>
        <v/>
      </c>
      <c r="E770" s="101" t="str">
        <f>IF(CADA_PROD!E770="","",CADA_PROD!E770)</f>
        <v/>
      </c>
      <c r="F770" s="101" t="str">
        <f>IF(CADA_PROD!D770="","",SUMIFS(MOVI_ENTR!I:I,MOVI_ENTR!D:D,D770))</f>
        <v/>
      </c>
      <c r="G770" s="101" t="str">
        <f>IF(CADA_PROD!C770="","",SUMIFS(MOVI_SAID!H:H,MOVI_SAID!D:D,D770))</f>
        <v/>
      </c>
      <c r="H770" s="101" t="str">
        <f t="shared" si="24"/>
        <v/>
      </c>
      <c r="I770" s="100" t="str">
        <f>IF(CADA_PROD!C770="","",IFERROR(IF(H770&lt;=0,"Sem estoque",IF(H770/E770&lt;0.25,"Quase sem estoque",IF(H770/E770&lt;1.2,"Estoque baixo",IF(H770/E770&lt;2,"Estoque moderado","Estoque confortável")))),""))</f>
        <v/>
      </c>
      <c r="J770" s="102" t="str">
        <f>IF(CADA_PROD!C770="","",SUMIFS(MOVI_ENTR!M:M,MOVI_ENTR!D:D,D770))</f>
        <v/>
      </c>
      <c r="K770" s="103" t="str">
        <f>IF(CADA_PROD!C770="","",IFERROR($J770/SUM($J$6:$J$1006),""))</f>
        <v/>
      </c>
      <c r="L770" s="103" t="str">
        <f>IF(CADA_PROD!C770="","",IFERROR(H770/SUM($H$6:$H$1006)+P770,""))</f>
        <v/>
      </c>
      <c r="M770" s="102" t="str">
        <f>IF(CADA_PROD!$C770="","",IFERROR(SUMIFS(MOVI_ENTR!M:M,MOVI_ENTR!D:D,D770)/SUMIFS(MOVI_ENTR!I:I,MOVI_ENTR!D:D,D770),0))</f>
        <v/>
      </c>
      <c r="N770" s="104" t="str">
        <f>IF(CADA_PROD!C770="","",G770/E770)</f>
        <v/>
      </c>
      <c r="O770" s="21" t="str">
        <f t="shared" si="23"/>
        <v/>
      </c>
      <c r="P770" s="21">
        <v>7.6499999999999995E-4</v>
      </c>
    </row>
    <row r="771" spans="3:16" ht="30" customHeight="1">
      <c r="C771" s="99" t="str">
        <f>IF(CADA_PROD!C771="","",CADA_PROD!C771)</f>
        <v/>
      </c>
      <c r="D771" s="100" t="str">
        <f>IF(CADA_PROD!D771="","",CADA_PROD!D771)</f>
        <v/>
      </c>
      <c r="E771" s="101" t="str">
        <f>IF(CADA_PROD!E771="","",CADA_PROD!E771)</f>
        <v/>
      </c>
      <c r="F771" s="101" t="str">
        <f>IF(CADA_PROD!D771="","",SUMIFS(MOVI_ENTR!I:I,MOVI_ENTR!D:D,D771))</f>
        <v/>
      </c>
      <c r="G771" s="101" t="str">
        <f>IF(CADA_PROD!C771="","",SUMIFS(MOVI_SAID!H:H,MOVI_SAID!D:D,D771))</f>
        <v/>
      </c>
      <c r="H771" s="101" t="str">
        <f t="shared" si="24"/>
        <v/>
      </c>
      <c r="I771" s="100" t="str">
        <f>IF(CADA_PROD!C771="","",IFERROR(IF(H771&lt;=0,"Sem estoque",IF(H771/E771&lt;0.25,"Quase sem estoque",IF(H771/E771&lt;1.2,"Estoque baixo",IF(H771/E771&lt;2,"Estoque moderado","Estoque confortável")))),""))</f>
        <v/>
      </c>
      <c r="J771" s="102" t="str">
        <f>IF(CADA_PROD!C771="","",SUMIFS(MOVI_ENTR!M:M,MOVI_ENTR!D:D,D771))</f>
        <v/>
      </c>
      <c r="K771" s="103" t="str">
        <f>IF(CADA_PROD!C771="","",IFERROR($J771/SUM($J$6:$J$1006),""))</f>
        <v/>
      </c>
      <c r="L771" s="103" t="str">
        <f>IF(CADA_PROD!C771="","",IFERROR(H771/SUM($H$6:$H$1006)+P771,""))</f>
        <v/>
      </c>
      <c r="M771" s="102" t="str">
        <f>IF(CADA_PROD!$C771="","",IFERROR(SUMIFS(MOVI_ENTR!M:M,MOVI_ENTR!D:D,D771)/SUMIFS(MOVI_ENTR!I:I,MOVI_ENTR!D:D,D771),0))</f>
        <v/>
      </c>
      <c r="N771" s="104" t="str">
        <f>IF(CADA_PROD!C771="","",G771/E771)</f>
        <v/>
      </c>
      <c r="O771" s="21" t="str">
        <f t="shared" si="23"/>
        <v/>
      </c>
      <c r="P771" s="21">
        <v>7.6599999999999997E-4</v>
      </c>
    </row>
    <row r="772" spans="3:16" ht="30" customHeight="1">
      <c r="C772" s="99" t="str">
        <f>IF(CADA_PROD!C772="","",CADA_PROD!C772)</f>
        <v/>
      </c>
      <c r="D772" s="100" t="str">
        <f>IF(CADA_PROD!D772="","",CADA_PROD!D772)</f>
        <v/>
      </c>
      <c r="E772" s="101" t="str">
        <f>IF(CADA_PROD!E772="","",CADA_PROD!E772)</f>
        <v/>
      </c>
      <c r="F772" s="101" t="str">
        <f>IF(CADA_PROD!D772="","",SUMIFS(MOVI_ENTR!I:I,MOVI_ENTR!D:D,D772))</f>
        <v/>
      </c>
      <c r="G772" s="101" t="str">
        <f>IF(CADA_PROD!C772="","",SUMIFS(MOVI_SAID!H:H,MOVI_SAID!D:D,D772))</f>
        <v/>
      </c>
      <c r="H772" s="101" t="str">
        <f t="shared" si="24"/>
        <v/>
      </c>
      <c r="I772" s="100" t="str">
        <f>IF(CADA_PROD!C772="","",IFERROR(IF(H772&lt;=0,"Sem estoque",IF(H772/E772&lt;0.25,"Quase sem estoque",IF(H772/E772&lt;1.2,"Estoque baixo",IF(H772/E772&lt;2,"Estoque moderado","Estoque confortável")))),""))</f>
        <v/>
      </c>
      <c r="J772" s="102" t="str">
        <f>IF(CADA_PROD!C772="","",SUMIFS(MOVI_ENTR!M:M,MOVI_ENTR!D:D,D772))</f>
        <v/>
      </c>
      <c r="K772" s="103" t="str">
        <f>IF(CADA_PROD!C772="","",IFERROR($J772/SUM($J$6:$J$1006),""))</f>
        <v/>
      </c>
      <c r="L772" s="103" t="str">
        <f>IF(CADA_PROD!C772="","",IFERROR(H772/SUM($H$6:$H$1006)+P772,""))</f>
        <v/>
      </c>
      <c r="M772" s="102" t="str">
        <f>IF(CADA_PROD!$C772="","",IFERROR(SUMIFS(MOVI_ENTR!M:M,MOVI_ENTR!D:D,D772)/SUMIFS(MOVI_ENTR!I:I,MOVI_ENTR!D:D,D772),0))</f>
        <v/>
      </c>
      <c r="N772" s="104" t="str">
        <f>IF(CADA_PROD!C772="","",G772/E772)</f>
        <v/>
      </c>
      <c r="O772" s="21" t="str">
        <f t="shared" si="23"/>
        <v/>
      </c>
      <c r="P772" s="21">
        <v>7.67E-4</v>
      </c>
    </row>
    <row r="773" spans="3:16" ht="30" customHeight="1">
      <c r="C773" s="99" t="str">
        <f>IF(CADA_PROD!C773="","",CADA_PROD!C773)</f>
        <v/>
      </c>
      <c r="D773" s="100" t="str">
        <f>IF(CADA_PROD!D773="","",CADA_PROD!D773)</f>
        <v/>
      </c>
      <c r="E773" s="101" t="str">
        <f>IF(CADA_PROD!E773="","",CADA_PROD!E773)</f>
        <v/>
      </c>
      <c r="F773" s="101" t="str">
        <f>IF(CADA_PROD!D773="","",SUMIFS(MOVI_ENTR!I:I,MOVI_ENTR!D:D,D773))</f>
        <v/>
      </c>
      <c r="G773" s="101" t="str">
        <f>IF(CADA_PROD!C773="","",SUMIFS(MOVI_SAID!H:H,MOVI_SAID!D:D,D773))</f>
        <v/>
      </c>
      <c r="H773" s="101" t="str">
        <f t="shared" si="24"/>
        <v/>
      </c>
      <c r="I773" s="100" t="str">
        <f>IF(CADA_PROD!C773="","",IFERROR(IF(H773&lt;=0,"Sem estoque",IF(H773/E773&lt;0.25,"Quase sem estoque",IF(H773/E773&lt;1.2,"Estoque baixo",IF(H773/E773&lt;2,"Estoque moderado","Estoque confortável")))),""))</f>
        <v/>
      </c>
      <c r="J773" s="102" t="str">
        <f>IF(CADA_PROD!C773="","",SUMIFS(MOVI_ENTR!M:M,MOVI_ENTR!D:D,D773))</f>
        <v/>
      </c>
      <c r="K773" s="103" t="str">
        <f>IF(CADA_PROD!C773="","",IFERROR($J773/SUM($J$6:$J$1006),""))</f>
        <v/>
      </c>
      <c r="L773" s="103" t="str">
        <f>IF(CADA_PROD!C773="","",IFERROR(H773/SUM($H$6:$H$1006)+P773,""))</f>
        <v/>
      </c>
      <c r="M773" s="102" t="str">
        <f>IF(CADA_PROD!$C773="","",IFERROR(SUMIFS(MOVI_ENTR!M:M,MOVI_ENTR!D:D,D773)/SUMIFS(MOVI_ENTR!I:I,MOVI_ENTR!D:D,D773),0))</f>
        <v/>
      </c>
      <c r="N773" s="104" t="str">
        <f>IF(CADA_PROD!C773="","",G773/E773)</f>
        <v/>
      </c>
      <c r="O773" s="21" t="str">
        <f t="shared" si="23"/>
        <v/>
      </c>
      <c r="P773" s="21">
        <v>7.6800000000000002E-4</v>
      </c>
    </row>
    <row r="774" spans="3:16" ht="30" customHeight="1">
      <c r="C774" s="99" t="str">
        <f>IF(CADA_PROD!C774="","",CADA_PROD!C774)</f>
        <v/>
      </c>
      <c r="D774" s="100" t="str">
        <f>IF(CADA_PROD!D774="","",CADA_PROD!D774)</f>
        <v/>
      </c>
      <c r="E774" s="101" t="str">
        <f>IF(CADA_PROD!E774="","",CADA_PROD!E774)</f>
        <v/>
      </c>
      <c r="F774" s="101" t="str">
        <f>IF(CADA_PROD!D774="","",SUMIFS(MOVI_ENTR!I:I,MOVI_ENTR!D:D,D774))</f>
        <v/>
      </c>
      <c r="G774" s="101" t="str">
        <f>IF(CADA_PROD!C774="","",SUMIFS(MOVI_SAID!H:H,MOVI_SAID!D:D,D774))</f>
        <v/>
      </c>
      <c r="H774" s="101" t="str">
        <f t="shared" si="24"/>
        <v/>
      </c>
      <c r="I774" s="100" t="str">
        <f>IF(CADA_PROD!C774="","",IFERROR(IF(H774&lt;=0,"Sem estoque",IF(H774/E774&lt;0.25,"Quase sem estoque",IF(H774/E774&lt;1.2,"Estoque baixo",IF(H774/E774&lt;2,"Estoque moderado","Estoque confortável")))),""))</f>
        <v/>
      </c>
      <c r="J774" s="102" t="str">
        <f>IF(CADA_PROD!C774="","",SUMIFS(MOVI_ENTR!M:M,MOVI_ENTR!D:D,D774))</f>
        <v/>
      </c>
      <c r="K774" s="103" t="str">
        <f>IF(CADA_PROD!C774="","",IFERROR($J774/SUM($J$6:$J$1006),""))</f>
        <v/>
      </c>
      <c r="L774" s="103" t="str">
        <f>IF(CADA_PROD!C774="","",IFERROR(H774/SUM($H$6:$H$1006)+P774,""))</f>
        <v/>
      </c>
      <c r="M774" s="102" t="str">
        <f>IF(CADA_PROD!$C774="","",IFERROR(SUMIFS(MOVI_ENTR!M:M,MOVI_ENTR!D:D,D774)/SUMIFS(MOVI_ENTR!I:I,MOVI_ENTR!D:D,D774),0))</f>
        <v/>
      </c>
      <c r="N774" s="104" t="str">
        <f>IF(CADA_PROD!C774="","",G774/E774)</f>
        <v/>
      </c>
      <c r="O774" s="21" t="str">
        <f t="shared" ref="O774:O837" si="25">IF(D774="","",H774&lt;E774)</f>
        <v/>
      </c>
      <c r="P774" s="21">
        <v>7.6900000000000004E-4</v>
      </c>
    </row>
    <row r="775" spans="3:16" ht="30" customHeight="1">
      <c r="C775" s="99" t="str">
        <f>IF(CADA_PROD!C775="","",CADA_PROD!C775)</f>
        <v/>
      </c>
      <c r="D775" s="100" t="str">
        <f>IF(CADA_PROD!D775="","",CADA_PROD!D775)</f>
        <v/>
      </c>
      <c r="E775" s="101" t="str">
        <f>IF(CADA_PROD!E775="","",CADA_PROD!E775)</f>
        <v/>
      </c>
      <c r="F775" s="101" t="str">
        <f>IF(CADA_PROD!D775="","",SUMIFS(MOVI_ENTR!I:I,MOVI_ENTR!D:D,D775))</f>
        <v/>
      </c>
      <c r="G775" s="101" t="str">
        <f>IF(CADA_PROD!C775="","",SUMIFS(MOVI_SAID!H:H,MOVI_SAID!D:D,D775))</f>
        <v/>
      </c>
      <c r="H775" s="101" t="str">
        <f t="shared" ref="H775:H838" si="26">IFERROR(F775-G775,"")</f>
        <v/>
      </c>
      <c r="I775" s="100" t="str">
        <f>IF(CADA_PROD!C775="","",IFERROR(IF(H775&lt;=0,"Sem estoque",IF(H775/E775&lt;0.25,"Quase sem estoque",IF(H775/E775&lt;1.2,"Estoque baixo",IF(H775/E775&lt;2,"Estoque moderado","Estoque confortável")))),""))</f>
        <v/>
      </c>
      <c r="J775" s="102" t="str">
        <f>IF(CADA_PROD!C775="","",SUMIFS(MOVI_ENTR!M:M,MOVI_ENTR!D:D,D775))</f>
        <v/>
      </c>
      <c r="K775" s="103" t="str">
        <f>IF(CADA_PROD!C775="","",IFERROR($J775/SUM($J$6:$J$1006),""))</f>
        <v/>
      </c>
      <c r="L775" s="103" t="str">
        <f>IF(CADA_PROD!C775="","",IFERROR(H775/SUM($H$6:$H$1006)+P775,""))</f>
        <v/>
      </c>
      <c r="M775" s="102" t="str">
        <f>IF(CADA_PROD!$C775="","",IFERROR(SUMIFS(MOVI_ENTR!M:M,MOVI_ENTR!D:D,D775)/SUMIFS(MOVI_ENTR!I:I,MOVI_ENTR!D:D,D775),0))</f>
        <v/>
      </c>
      <c r="N775" s="104" t="str">
        <f>IF(CADA_PROD!C775="","",G775/E775)</f>
        <v/>
      </c>
      <c r="O775" s="21" t="str">
        <f t="shared" si="25"/>
        <v/>
      </c>
      <c r="P775" s="21">
        <v>7.6999999999999996E-4</v>
      </c>
    </row>
    <row r="776" spans="3:16" ht="30" customHeight="1">
      <c r="C776" s="99" t="str">
        <f>IF(CADA_PROD!C776="","",CADA_PROD!C776)</f>
        <v/>
      </c>
      <c r="D776" s="100" t="str">
        <f>IF(CADA_PROD!D776="","",CADA_PROD!D776)</f>
        <v/>
      </c>
      <c r="E776" s="101" t="str">
        <f>IF(CADA_PROD!E776="","",CADA_PROD!E776)</f>
        <v/>
      </c>
      <c r="F776" s="101" t="str">
        <f>IF(CADA_PROD!D776="","",SUMIFS(MOVI_ENTR!I:I,MOVI_ENTR!D:D,D776))</f>
        <v/>
      </c>
      <c r="G776" s="101" t="str">
        <f>IF(CADA_PROD!C776="","",SUMIFS(MOVI_SAID!H:H,MOVI_SAID!D:D,D776))</f>
        <v/>
      </c>
      <c r="H776" s="101" t="str">
        <f t="shared" si="26"/>
        <v/>
      </c>
      <c r="I776" s="100" t="str">
        <f>IF(CADA_PROD!C776="","",IFERROR(IF(H776&lt;=0,"Sem estoque",IF(H776/E776&lt;0.25,"Quase sem estoque",IF(H776/E776&lt;1.2,"Estoque baixo",IF(H776/E776&lt;2,"Estoque moderado","Estoque confortável")))),""))</f>
        <v/>
      </c>
      <c r="J776" s="102" t="str">
        <f>IF(CADA_PROD!C776="","",SUMIFS(MOVI_ENTR!M:M,MOVI_ENTR!D:D,D776))</f>
        <v/>
      </c>
      <c r="K776" s="103" t="str">
        <f>IF(CADA_PROD!C776="","",IFERROR($J776/SUM($J$6:$J$1006),""))</f>
        <v/>
      </c>
      <c r="L776" s="103" t="str">
        <f>IF(CADA_PROD!C776="","",IFERROR(H776/SUM($H$6:$H$1006)+P776,""))</f>
        <v/>
      </c>
      <c r="M776" s="102" t="str">
        <f>IF(CADA_PROD!$C776="","",IFERROR(SUMIFS(MOVI_ENTR!M:M,MOVI_ENTR!D:D,D776)/SUMIFS(MOVI_ENTR!I:I,MOVI_ENTR!D:D,D776),0))</f>
        <v/>
      </c>
      <c r="N776" s="104" t="str">
        <f>IF(CADA_PROD!C776="","",G776/E776)</f>
        <v/>
      </c>
      <c r="O776" s="21" t="str">
        <f t="shared" si="25"/>
        <v/>
      </c>
      <c r="P776" s="21">
        <v>7.7099999999999998E-4</v>
      </c>
    </row>
    <row r="777" spans="3:16" ht="30" customHeight="1">
      <c r="C777" s="99" t="str">
        <f>IF(CADA_PROD!C777="","",CADA_PROD!C777)</f>
        <v/>
      </c>
      <c r="D777" s="100" t="str">
        <f>IF(CADA_PROD!D777="","",CADA_PROD!D777)</f>
        <v/>
      </c>
      <c r="E777" s="101" t="str">
        <f>IF(CADA_PROD!E777="","",CADA_PROD!E777)</f>
        <v/>
      </c>
      <c r="F777" s="101" t="str">
        <f>IF(CADA_PROD!D777="","",SUMIFS(MOVI_ENTR!I:I,MOVI_ENTR!D:D,D777))</f>
        <v/>
      </c>
      <c r="G777" s="101" t="str">
        <f>IF(CADA_PROD!C777="","",SUMIFS(MOVI_SAID!H:H,MOVI_SAID!D:D,D777))</f>
        <v/>
      </c>
      <c r="H777" s="101" t="str">
        <f t="shared" si="26"/>
        <v/>
      </c>
      <c r="I777" s="100" t="str">
        <f>IF(CADA_PROD!C777="","",IFERROR(IF(H777&lt;=0,"Sem estoque",IF(H777/E777&lt;0.25,"Quase sem estoque",IF(H777/E777&lt;1.2,"Estoque baixo",IF(H777/E777&lt;2,"Estoque moderado","Estoque confortável")))),""))</f>
        <v/>
      </c>
      <c r="J777" s="102" t="str">
        <f>IF(CADA_PROD!C777="","",SUMIFS(MOVI_ENTR!M:M,MOVI_ENTR!D:D,D777))</f>
        <v/>
      </c>
      <c r="K777" s="103" t="str">
        <f>IF(CADA_PROD!C777="","",IFERROR($J777/SUM($J$6:$J$1006),""))</f>
        <v/>
      </c>
      <c r="L777" s="103" t="str">
        <f>IF(CADA_PROD!C777="","",IFERROR(H777/SUM($H$6:$H$1006)+P777,""))</f>
        <v/>
      </c>
      <c r="M777" s="102" t="str">
        <f>IF(CADA_PROD!$C777="","",IFERROR(SUMIFS(MOVI_ENTR!M:M,MOVI_ENTR!D:D,D777)/SUMIFS(MOVI_ENTR!I:I,MOVI_ENTR!D:D,D777),0))</f>
        <v/>
      </c>
      <c r="N777" s="104" t="str">
        <f>IF(CADA_PROD!C777="","",G777/E777)</f>
        <v/>
      </c>
      <c r="O777" s="21" t="str">
        <f t="shared" si="25"/>
        <v/>
      </c>
      <c r="P777" s="21">
        <v>7.7200000000000001E-4</v>
      </c>
    </row>
    <row r="778" spans="3:16" ht="30" customHeight="1">
      <c r="C778" s="99" t="str">
        <f>IF(CADA_PROD!C778="","",CADA_PROD!C778)</f>
        <v/>
      </c>
      <c r="D778" s="100" t="str">
        <f>IF(CADA_PROD!D778="","",CADA_PROD!D778)</f>
        <v/>
      </c>
      <c r="E778" s="101" t="str">
        <f>IF(CADA_PROD!E778="","",CADA_PROD!E778)</f>
        <v/>
      </c>
      <c r="F778" s="101" t="str">
        <f>IF(CADA_PROD!D778="","",SUMIFS(MOVI_ENTR!I:I,MOVI_ENTR!D:D,D778))</f>
        <v/>
      </c>
      <c r="G778" s="101" t="str">
        <f>IF(CADA_PROD!C778="","",SUMIFS(MOVI_SAID!H:H,MOVI_SAID!D:D,D778))</f>
        <v/>
      </c>
      <c r="H778" s="101" t="str">
        <f t="shared" si="26"/>
        <v/>
      </c>
      <c r="I778" s="100" t="str">
        <f>IF(CADA_PROD!C778="","",IFERROR(IF(H778&lt;=0,"Sem estoque",IF(H778/E778&lt;0.25,"Quase sem estoque",IF(H778/E778&lt;1.2,"Estoque baixo",IF(H778/E778&lt;2,"Estoque moderado","Estoque confortável")))),""))</f>
        <v/>
      </c>
      <c r="J778" s="102" t="str">
        <f>IF(CADA_PROD!C778="","",SUMIFS(MOVI_ENTR!M:M,MOVI_ENTR!D:D,D778))</f>
        <v/>
      </c>
      <c r="K778" s="103" t="str">
        <f>IF(CADA_PROD!C778="","",IFERROR($J778/SUM($J$6:$J$1006),""))</f>
        <v/>
      </c>
      <c r="L778" s="103" t="str">
        <f>IF(CADA_PROD!C778="","",IFERROR(H778/SUM($H$6:$H$1006)+P778,""))</f>
        <v/>
      </c>
      <c r="M778" s="102" t="str">
        <f>IF(CADA_PROD!$C778="","",IFERROR(SUMIFS(MOVI_ENTR!M:M,MOVI_ENTR!D:D,D778)/SUMIFS(MOVI_ENTR!I:I,MOVI_ENTR!D:D,D778),0))</f>
        <v/>
      </c>
      <c r="N778" s="104" t="str">
        <f>IF(CADA_PROD!C778="","",G778/E778)</f>
        <v/>
      </c>
      <c r="O778" s="21" t="str">
        <f t="shared" si="25"/>
        <v/>
      </c>
      <c r="P778" s="21">
        <v>7.7300000000000003E-4</v>
      </c>
    </row>
    <row r="779" spans="3:16" ht="30" customHeight="1">
      <c r="C779" s="99" t="str">
        <f>IF(CADA_PROD!C779="","",CADA_PROD!C779)</f>
        <v/>
      </c>
      <c r="D779" s="100" t="str">
        <f>IF(CADA_PROD!D779="","",CADA_PROD!D779)</f>
        <v/>
      </c>
      <c r="E779" s="101" t="str">
        <f>IF(CADA_PROD!E779="","",CADA_PROD!E779)</f>
        <v/>
      </c>
      <c r="F779" s="101" t="str">
        <f>IF(CADA_PROD!D779="","",SUMIFS(MOVI_ENTR!I:I,MOVI_ENTR!D:D,D779))</f>
        <v/>
      </c>
      <c r="G779" s="101" t="str">
        <f>IF(CADA_PROD!C779="","",SUMIFS(MOVI_SAID!H:H,MOVI_SAID!D:D,D779))</f>
        <v/>
      </c>
      <c r="H779" s="101" t="str">
        <f t="shared" si="26"/>
        <v/>
      </c>
      <c r="I779" s="100" t="str">
        <f>IF(CADA_PROD!C779="","",IFERROR(IF(H779&lt;=0,"Sem estoque",IF(H779/E779&lt;0.25,"Quase sem estoque",IF(H779/E779&lt;1.2,"Estoque baixo",IF(H779/E779&lt;2,"Estoque moderado","Estoque confortável")))),""))</f>
        <v/>
      </c>
      <c r="J779" s="102" t="str">
        <f>IF(CADA_PROD!C779="","",SUMIFS(MOVI_ENTR!M:M,MOVI_ENTR!D:D,D779))</f>
        <v/>
      </c>
      <c r="K779" s="103" t="str">
        <f>IF(CADA_PROD!C779="","",IFERROR($J779/SUM($J$6:$J$1006),""))</f>
        <v/>
      </c>
      <c r="L779" s="103" t="str">
        <f>IF(CADA_PROD!C779="","",IFERROR(H779/SUM($H$6:$H$1006)+P779,""))</f>
        <v/>
      </c>
      <c r="M779" s="102" t="str">
        <f>IF(CADA_PROD!$C779="","",IFERROR(SUMIFS(MOVI_ENTR!M:M,MOVI_ENTR!D:D,D779)/SUMIFS(MOVI_ENTR!I:I,MOVI_ENTR!D:D,D779),0))</f>
        <v/>
      </c>
      <c r="N779" s="104" t="str">
        <f>IF(CADA_PROD!C779="","",G779/E779)</f>
        <v/>
      </c>
      <c r="O779" s="21" t="str">
        <f t="shared" si="25"/>
        <v/>
      </c>
      <c r="P779" s="21">
        <v>7.7399999999999995E-4</v>
      </c>
    </row>
    <row r="780" spans="3:16" ht="30" customHeight="1">
      <c r="C780" s="99" t="str">
        <f>IF(CADA_PROD!C780="","",CADA_PROD!C780)</f>
        <v/>
      </c>
      <c r="D780" s="100" t="str">
        <f>IF(CADA_PROD!D780="","",CADA_PROD!D780)</f>
        <v/>
      </c>
      <c r="E780" s="101" t="str">
        <f>IF(CADA_PROD!E780="","",CADA_PROD!E780)</f>
        <v/>
      </c>
      <c r="F780" s="101" t="str">
        <f>IF(CADA_PROD!D780="","",SUMIFS(MOVI_ENTR!I:I,MOVI_ENTR!D:D,D780))</f>
        <v/>
      </c>
      <c r="G780" s="101" t="str">
        <f>IF(CADA_PROD!C780="","",SUMIFS(MOVI_SAID!H:H,MOVI_SAID!D:D,D780))</f>
        <v/>
      </c>
      <c r="H780" s="101" t="str">
        <f t="shared" si="26"/>
        <v/>
      </c>
      <c r="I780" s="100" t="str">
        <f>IF(CADA_PROD!C780="","",IFERROR(IF(H780&lt;=0,"Sem estoque",IF(H780/E780&lt;0.25,"Quase sem estoque",IF(H780/E780&lt;1.2,"Estoque baixo",IF(H780/E780&lt;2,"Estoque moderado","Estoque confortável")))),""))</f>
        <v/>
      </c>
      <c r="J780" s="102" t="str">
        <f>IF(CADA_PROD!C780="","",SUMIFS(MOVI_ENTR!M:M,MOVI_ENTR!D:D,D780))</f>
        <v/>
      </c>
      <c r="K780" s="103" t="str">
        <f>IF(CADA_PROD!C780="","",IFERROR($J780/SUM($J$6:$J$1006),""))</f>
        <v/>
      </c>
      <c r="L780" s="103" t="str">
        <f>IF(CADA_PROD!C780="","",IFERROR(H780/SUM($H$6:$H$1006)+P780,""))</f>
        <v/>
      </c>
      <c r="M780" s="102" t="str">
        <f>IF(CADA_PROD!$C780="","",IFERROR(SUMIFS(MOVI_ENTR!M:M,MOVI_ENTR!D:D,D780)/SUMIFS(MOVI_ENTR!I:I,MOVI_ENTR!D:D,D780),0))</f>
        <v/>
      </c>
      <c r="N780" s="104" t="str">
        <f>IF(CADA_PROD!C780="","",G780/E780)</f>
        <v/>
      </c>
      <c r="O780" s="21" t="str">
        <f t="shared" si="25"/>
        <v/>
      </c>
      <c r="P780" s="21">
        <v>7.7499999999999997E-4</v>
      </c>
    </row>
    <row r="781" spans="3:16" ht="30" customHeight="1">
      <c r="C781" s="99" t="str">
        <f>IF(CADA_PROD!C781="","",CADA_PROD!C781)</f>
        <v/>
      </c>
      <c r="D781" s="100" t="str">
        <f>IF(CADA_PROD!D781="","",CADA_PROD!D781)</f>
        <v/>
      </c>
      <c r="E781" s="101" t="str">
        <f>IF(CADA_PROD!E781="","",CADA_PROD!E781)</f>
        <v/>
      </c>
      <c r="F781" s="101" t="str">
        <f>IF(CADA_PROD!D781="","",SUMIFS(MOVI_ENTR!I:I,MOVI_ENTR!D:D,D781))</f>
        <v/>
      </c>
      <c r="G781" s="101" t="str">
        <f>IF(CADA_PROD!C781="","",SUMIFS(MOVI_SAID!H:H,MOVI_SAID!D:D,D781))</f>
        <v/>
      </c>
      <c r="H781" s="101" t="str">
        <f t="shared" si="26"/>
        <v/>
      </c>
      <c r="I781" s="100" t="str">
        <f>IF(CADA_PROD!C781="","",IFERROR(IF(H781&lt;=0,"Sem estoque",IF(H781/E781&lt;0.25,"Quase sem estoque",IF(H781/E781&lt;1.2,"Estoque baixo",IF(H781/E781&lt;2,"Estoque moderado","Estoque confortável")))),""))</f>
        <v/>
      </c>
      <c r="J781" s="102" t="str">
        <f>IF(CADA_PROD!C781="","",SUMIFS(MOVI_ENTR!M:M,MOVI_ENTR!D:D,D781))</f>
        <v/>
      </c>
      <c r="K781" s="103" t="str">
        <f>IF(CADA_PROD!C781="","",IFERROR($J781/SUM($J$6:$J$1006),""))</f>
        <v/>
      </c>
      <c r="L781" s="103" t="str">
        <f>IF(CADA_PROD!C781="","",IFERROR(H781/SUM($H$6:$H$1006)+P781,""))</f>
        <v/>
      </c>
      <c r="M781" s="102" t="str">
        <f>IF(CADA_PROD!$C781="","",IFERROR(SUMIFS(MOVI_ENTR!M:M,MOVI_ENTR!D:D,D781)/SUMIFS(MOVI_ENTR!I:I,MOVI_ENTR!D:D,D781),0))</f>
        <v/>
      </c>
      <c r="N781" s="104" t="str">
        <f>IF(CADA_PROD!C781="","",G781/E781)</f>
        <v/>
      </c>
      <c r="O781" s="21" t="str">
        <f t="shared" si="25"/>
        <v/>
      </c>
      <c r="P781" s="21">
        <v>7.76E-4</v>
      </c>
    </row>
    <row r="782" spans="3:16" ht="30" customHeight="1">
      <c r="C782" s="99" t="str">
        <f>IF(CADA_PROD!C782="","",CADA_PROD!C782)</f>
        <v/>
      </c>
      <c r="D782" s="100" t="str">
        <f>IF(CADA_PROD!D782="","",CADA_PROD!D782)</f>
        <v/>
      </c>
      <c r="E782" s="101" t="str">
        <f>IF(CADA_PROD!E782="","",CADA_PROD!E782)</f>
        <v/>
      </c>
      <c r="F782" s="101" t="str">
        <f>IF(CADA_PROD!D782="","",SUMIFS(MOVI_ENTR!I:I,MOVI_ENTR!D:D,D782))</f>
        <v/>
      </c>
      <c r="G782" s="101" t="str">
        <f>IF(CADA_PROD!C782="","",SUMIFS(MOVI_SAID!H:H,MOVI_SAID!D:D,D782))</f>
        <v/>
      </c>
      <c r="H782" s="101" t="str">
        <f t="shared" si="26"/>
        <v/>
      </c>
      <c r="I782" s="100" t="str">
        <f>IF(CADA_PROD!C782="","",IFERROR(IF(H782&lt;=0,"Sem estoque",IF(H782/E782&lt;0.25,"Quase sem estoque",IF(H782/E782&lt;1.2,"Estoque baixo",IF(H782/E782&lt;2,"Estoque moderado","Estoque confortável")))),""))</f>
        <v/>
      </c>
      <c r="J782" s="102" t="str">
        <f>IF(CADA_PROD!C782="","",SUMIFS(MOVI_ENTR!M:M,MOVI_ENTR!D:D,D782))</f>
        <v/>
      </c>
      <c r="K782" s="103" t="str">
        <f>IF(CADA_PROD!C782="","",IFERROR($J782/SUM($J$6:$J$1006),""))</f>
        <v/>
      </c>
      <c r="L782" s="103" t="str">
        <f>IF(CADA_PROD!C782="","",IFERROR(H782/SUM($H$6:$H$1006)+P782,""))</f>
        <v/>
      </c>
      <c r="M782" s="102" t="str">
        <f>IF(CADA_PROD!$C782="","",IFERROR(SUMIFS(MOVI_ENTR!M:M,MOVI_ENTR!D:D,D782)/SUMIFS(MOVI_ENTR!I:I,MOVI_ENTR!D:D,D782),0))</f>
        <v/>
      </c>
      <c r="N782" s="104" t="str">
        <f>IF(CADA_PROD!C782="","",G782/E782)</f>
        <v/>
      </c>
      <c r="O782" s="21" t="str">
        <f t="shared" si="25"/>
        <v/>
      </c>
      <c r="P782" s="21">
        <v>7.7700000000000002E-4</v>
      </c>
    </row>
    <row r="783" spans="3:16" ht="30" customHeight="1">
      <c r="C783" s="99" t="str">
        <f>IF(CADA_PROD!C783="","",CADA_PROD!C783)</f>
        <v/>
      </c>
      <c r="D783" s="100" t="str">
        <f>IF(CADA_PROD!D783="","",CADA_PROD!D783)</f>
        <v/>
      </c>
      <c r="E783" s="101" t="str">
        <f>IF(CADA_PROD!E783="","",CADA_PROD!E783)</f>
        <v/>
      </c>
      <c r="F783" s="101" t="str">
        <f>IF(CADA_PROD!D783="","",SUMIFS(MOVI_ENTR!I:I,MOVI_ENTR!D:D,D783))</f>
        <v/>
      </c>
      <c r="G783" s="101" t="str">
        <f>IF(CADA_PROD!C783="","",SUMIFS(MOVI_SAID!H:H,MOVI_SAID!D:D,D783))</f>
        <v/>
      </c>
      <c r="H783" s="101" t="str">
        <f t="shared" si="26"/>
        <v/>
      </c>
      <c r="I783" s="100" t="str">
        <f>IF(CADA_PROD!C783="","",IFERROR(IF(H783&lt;=0,"Sem estoque",IF(H783/E783&lt;0.25,"Quase sem estoque",IF(H783/E783&lt;1.2,"Estoque baixo",IF(H783/E783&lt;2,"Estoque moderado","Estoque confortável")))),""))</f>
        <v/>
      </c>
      <c r="J783" s="102" t="str">
        <f>IF(CADA_PROD!C783="","",SUMIFS(MOVI_ENTR!M:M,MOVI_ENTR!D:D,D783))</f>
        <v/>
      </c>
      <c r="K783" s="103" t="str">
        <f>IF(CADA_PROD!C783="","",IFERROR($J783/SUM($J$6:$J$1006),""))</f>
        <v/>
      </c>
      <c r="L783" s="103" t="str">
        <f>IF(CADA_PROD!C783="","",IFERROR(H783/SUM($H$6:$H$1006)+P783,""))</f>
        <v/>
      </c>
      <c r="M783" s="102" t="str">
        <f>IF(CADA_PROD!$C783="","",IFERROR(SUMIFS(MOVI_ENTR!M:M,MOVI_ENTR!D:D,D783)/SUMIFS(MOVI_ENTR!I:I,MOVI_ENTR!D:D,D783),0))</f>
        <v/>
      </c>
      <c r="N783" s="104" t="str">
        <f>IF(CADA_PROD!C783="","",G783/E783)</f>
        <v/>
      </c>
      <c r="O783" s="21" t="str">
        <f t="shared" si="25"/>
        <v/>
      </c>
      <c r="P783" s="21">
        <v>7.7800000000000005E-4</v>
      </c>
    </row>
    <row r="784" spans="3:16" ht="30" customHeight="1">
      <c r="C784" s="99" t="str">
        <f>IF(CADA_PROD!C784="","",CADA_PROD!C784)</f>
        <v/>
      </c>
      <c r="D784" s="100" t="str">
        <f>IF(CADA_PROD!D784="","",CADA_PROD!D784)</f>
        <v/>
      </c>
      <c r="E784" s="101" t="str">
        <f>IF(CADA_PROD!E784="","",CADA_PROD!E784)</f>
        <v/>
      </c>
      <c r="F784" s="101" t="str">
        <f>IF(CADA_PROD!D784="","",SUMIFS(MOVI_ENTR!I:I,MOVI_ENTR!D:D,D784))</f>
        <v/>
      </c>
      <c r="G784" s="101" t="str">
        <f>IF(CADA_PROD!C784="","",SUMIFS(MOVI_SAID!H:H,MOVI_SAID!D:D,D784))</f>
        <v/>
      </c>
      <c r="H784" s="101" t="str">
        <f t="shared" si="26"/>
        <v/>
      </c>
      <c r="I784" s="100" t="str">
        <f>IF(CADA_PROD!C784="","",IFERROR(IF(H784&lt;=0,"Sem estoque",IF(H784/E784&lt;0.25,"Quase sem estoque",IF(H784/E784&lt;1.2,"Estoque baixo",IF(H784/E784&lt;2,"Estoque moderado","Estoque confortável")))),""))</f>
        <v/>
      </c>
      <c r="J784" s="102" t="str">
        <f>IF(CADA_PROD!C784="","",SUMIFS(MOVI_ENTR!M:M,MOVI_ENTR!D:D,D784))</f>
        <v/>
      </c>
      <c r="K784" s="103" t="str">
        <f>IF(CADA_PROD!C784="","",IFERROR($J784/SUM($J$6:$J$1006),""))</f>
        <v/>
      </c>
      <c r="L784" s="103" t="str">
        <f>IF(CADA_PROD!C784="","",IFERROR(H784/SUM($H$6:$H$1006)+P784,""))</f>
        <v/>
      </c>
      <c r="M784" s="102" t="str">
        <f>IF(CADA_PROD!$C784="","",IFERROR(SUMIFS(MOVI_ENTR!M:M,MOVI_ENTR!D:D,D784)/SUMIFS(MOVI_ENTR!I:I,MOVI_ENTR!D:D,D784),0))</f>
        <v/>
      </c>
      <c r="N784" s="104" t="str">
        <f>IF(CADA_PROD!C784="","",G784/E784)</f>
        <v/>
      </c>
      <c r="O784" s="21" t="str">
        <f t="shared" si="25"/>
        <v/>
      </c>
      <c r="P784" s="21">
        <v>7.7899999999999996E-4</v>
      </c>
    </row>
    <row r="785" spans="3:16" ht="30" customHeight="1">
      <c r="C785" s="99" t="str">
        <f>IF(CADA_PROD!C785="","",CADA_PROD!C785)</f>
        <v/>
      </c>
      <c r="D785" s="100" t="str">
        <f>IF(CADA_PROD!D785="","",CADA_PROD!D785)</f>
        <v/>
      </c>
      <c r="E785" s="101" t="str">
        <f>IF(CADA_PROD!E785="","",CADA_PROD!E785)</f>
        <v/>
      </c>
      <c r="F785" s="101" t="str">
        <f>IF(CADA_PROD!D785="","",SUMIFS(MOVI_ENTR!I:I,MOVI_ENTR!D:D,D785))</f>
        <v/>
      </c>
      <c r="G785" s="101" t="str">
        <f>IF(CADA_PROD!C785="","",SUMIFS(MOVI_SAID!H:H,MOVI_SAID!D:D,D785))</f>
        <v/>
      </c>
      <c r="H785" s="101" t="str">
        <f t="shared" si="26"/>
        <v/>
      </c>
      <c r="I785" s="100" t="str">
        <f>IF(CADA_PROD!C785="","",IFERROR(IF(H785&lt;=0,"Sem estoque",IF(H785/E785&lt;0.25,"Quase sem estoque",IF(H785/E785&lt;1.2,"Estoque baixo",IF(H785/E785&lt;2,"Estoque moderado","Estoque confortável")))),""))</f>
        <v/>
      </c>
      <c r="J785" s="102" t="str">
        <f>IF(CADA_PROD!C785="","",SUMIFS(MOVI_ENTR!M:M,MOVI_ENTR!D:D,D785))</f>
        <v/>
      </c>
      <c r="K785" s="103" t="str">
        <f>IF(CADA_PROD!C785="","",IFERROR($J785/SUM($J$6:$J$1006),""))</f>
        <v/>
      </c>
      <c r="L785" s="103" t="str">
        <f>IF(CADA_PROD!C785="","",IFERROR(H785/SUM($H$6:$H$1006)+P785,""))</f>
        <v/>
      </c>
      <c r="M785" s="102" t="str">
        <f>IF(CADA_PROD!$C785="","",IFERROR(SUMIFS(MOVI_ENTR!M:M,MOVI_ENTR!D:D,D785)/SUMIFS(MOVI_ENTR!I:I,MOVI_ENTR!D:D,D785),0))</f>
        <v/>
      </c>
      <c r="N785" s="104" t="str">
        <f>IF(CADA_PROD!C785="","",G785/E785)</f>
        <v/>
      </c>
      <c r="O785" s="21" t="str">
        <f t="shared" si="25"/>
        <v/>
      </c>
      <c r="P785" s="21">
        <v>7.7999999999999999E-4</v>
      </c>
    </row>
    <row r="786" spans="3:16" ht="30" customHeight="1">
      <c r="C786" s="99" t="str">
        <f>IF(CADA_PROD!C786="","",CADA_PROD!C786)</f>
        <v/>
      </c>
      <c r="D786" s="100" t="str">
        <f>IF(CADA_PROD!D786="","",CADA_PROD!D786)</f>
        <v/>
      </c>
      <c r="E786" s="101" t="str">
        <f>IF(CADA_PROD!E786="","",CADA_PROD!E786)</f>
        <v/>
      </c>
      <c r="F786" s="101" t="str">
        <f>IF(CADA_PROD!D786="","",SUMIFS(MOVI_ENTR!I:I,MOVI_ENTR!D:D,D786))</f>
        <v/>
      </c>
      <c r="G786" s="101" t="str">
        <f>IF(CADA_PROD!C786="","",SUMIFS(MOVI_SAID!H:H,MOVI_SAID!D:D,D786))</f>
        <v/>
      </c>
      <c r="H786" s="101" t="str">
        <f t="shared" si="26"/>
        <v/>
      </c>
      <c r="I786" s="100" t="str">
        <f>IF(CADA_PROD!C786="","",IFERROR(IF(H786&lt;=0,"Sem estoque",IF(H786/E786&lt;0.25,"Quase sem estoque",IF(H786/E786&lt;1.2,"Estoque baixo",IF(H786/E786&lt;2,"Estoque moderado","Estoque confortável")))),""))</f>
        <v/>
      </c>
      <c r="J786" s="102" t="str">
        <f>IF(CADA_PROD!C786="","",SUMIFS(MOVI_ENTR!M:M,MOVI_ENTR!D:D,D786))</f>
        <v/>
      </c>
      <c r="K786" s="103" t="str">
        <f>IF(CADA_PROD!C786="","",IFERROR($J786/SUM($J$6:$J$1006),""))</f>
        <v/>
      </c>
      <c r="L786" s="103" t="str">
        <f>IF(CADA_PROD!C786="","",IFERROR(H786/SUM($H$6:$H$1006)+P786,""))</f>
        <v/>
      </c>
      <c r="M786" s="102" t="str">
        <f>IF(CADA_PROD!$C786="","",IFERROR(SUMIFS(MOVI_ENTR!M:M,MOVI_ENTR!D:D,D786)/SUMIFS(MOVI_ENTR!I:I,MOVI_ENTR!D:D,D786),0))</f>
        <v/>
      </c>
      <c r="N786" s="104" t="str">
        <f>IF(CADA_PROD!C786="","",G786/E786)</f>
        <v/>
      </c>
      <c r="O786" s="21" t="str">
        <f t="shared" si="25"/>
        <v/>
      </c>
      <c r="P786" s="21">
        <v>7.8100000000000001E-4</v>
      </c>
    </row>
    <row r="787" spans="3:16" ht="30" customHeight="1">
      <c r="C787" s="99" t="str">
        <f>IF(CADA_PROD!C787="","",CADA_PROD!C787)</f>
        <v/>
      </c>
      <c r="D787" s="100" t="str">
        <f>IF(CADA_PROD!D787="","",CADA_PROD!D787)</f>
        <v/>
      </c>
      <c r="E787" s="101" t="str">
        <f>IF(CADA_PROD!E787="","",CADA_PROD!E787)</f>
        <v/>
      </c>
      <c r="F787" s="101" t="str">
        <f>IF(CADA_PROD!D787="","",SUMIFS(MOVI_ENTR!I:I,MOVI_ENTR!D:D,D787))</f>
        <v/>
      </c>
      <c r="G787" s="101" t="str">
        <f>IF(CADA_PROD!C787="","",SUMIFS(MOVI_SAID!H:H,MOVI_SAID!D:D,D787))</f>
        <v/>
      </c>
      <c r="H787" s="101" t="str">
        <f t="shared" si="26"/>
        <v/>
      </c>
      <c r="I787" s="100" t="str">
        <f>IF(CADA_PROD!C787="","",IFERROR(IF(H787&lt;=0,"Sem estoque",IF(H787/E787&lt;0.25,"Quase sem estoque",IF(H787/E787&lt;1.2,"Estoque baixo",IF(H787/E787&lt;2,"Estoque moderado","Estoque confortável")))),""))</f>
        <v/>
      </c>
      <c r="J787" s="102" t="str">
        <f>IF(CADA_PROD!C787="","",SUMIFS(MOVI_ENTR!M:M,MOVI_ENTR!D:D,D787))</f>
        <v/>
      </c>
      <c r="K787" s="103" t="str">
        <f>IF(CADA_PROD!C787="","",IFERROR($J787/SUM($J$6:$J$1006),""))</f>
        <v/>
      </c>
      <c r="L787" s="103" t="str">
        <f>IF(CADA_PROD!C787="","",IFERROR(H787/SUM($H$6:$H$1006)+P787,""))</f>
        <v/>
      </c>
      <c r="M787" s="102" t="str">
        <f>IF(CADA_PROD!$C787="","",IFERROR(SUMIFS(MOVI_ENTR!M:M,MOVI_ENTR!D:D,D787)/SUMIFS(MOVI_ENTR!I:I,MOVI_ENTR!D:D,D787),0))</f>
        <v/>
      </c>
      <c r="N787" s="104" t="str">
        <f>IF(CADA_PROD!C787="","",G787/E787)</f>
        <v/>
      </c>
      <c r="O787" s="21" t="str">
        <f t="shared" si="25"/>
        <v/>
      </c>
      <c r="P787" s="21">
        <v>7.8200000000000003E-4</v>
      </c>
    </row>
    <row r="788" spans="3:16" ht="30" customHeight="1">
      <c r="C788" s="99" t="str">
        <f>IF(CADA_PROD!C788="","",CADA_PROD!C788)</f>
        <v/>
      </c>
      <c r="D788" s="100" t="str">
        <f>IF(CADA_PROD!D788="","",CADA_PROD!D788)</f>
        <v/>
      </c>
      <c r="E788" s="101" t="str">
        <f>IF(CADA_PROD!E788="","",CADA_PROD!E788)</f>
        <v/>
      </c>
      <c r="F788" s="101" t="str">
        <f>IF(CADA_PROD!D788="","",SUMIFS(MOVI_ENTR!I:I,MOVI_ENTR!D:D,D788))</f>
        <v/>
      </c>
      <c r="G788" s="101" t="str">
        <f>IF(CADA_PROD!C788="","",SUMIFS(MOVI_SAID!H:H,MOVI_SAID!D:D,D788))</f>
        <v/>
      </c>
      <c r="H788" s="101" t="str">
        <f t="shared" si="26"/>
        <v/>
      </c>
      <c r="I788" s="100" t="str">
        <f>IF(CADA_PROD!C788="","",IFERROR(IF(H788&lt;=0,"Sem estoque",IF(H788/E788&lt;0.25,"Quase sem estoque",IF(H788/E788&lt;1.2,"Estoque baixo",IF(H788/E788&lt;2,"Estoque moderado","Estoque confortável")))),""))</f>
        <v/>
      </c>
      <c r="J788" s="102" t="str">
        <f>IF(CADA_PROD!C788="","",SUMIFS(MOVI_ENTR!M:M,MOVI_ENTR!D:D,D788))</f>
        <v/>
      </c>
      <c r="K788" s="103" t="str">
        <f>IF(CADA_PROD!C788="","",IFERROR($J788/SUM($J$6:$J$1006),""))</f>
        <v/>
      </c>
      <c r="L788" s="103" t="str">
        <f>IF(CADA_PROD!C788="","",IFERROR(H788/SUM($H$6:$H$1006)+P788,""))</f>
        <v/>
      </c>
      <c r="M788" s="102" t="str">
        <f>IF(CADA_PROD!$C788="","",IFERROR(SUMIFS(MOVI_ENTR!M:M,MOVI_ENTR!D:D,D788)/SUMIFS(MOVI_ENTR!I:I,MOVI_ENTR!D:D,D788),0))</f>
        <v/>
      </c>
      <c r="N788" s="104" t="str">
        <f>IF(CADA_PROD!C788="","",G788/E788)</f>
        <v/>
      </c>
      <c r="O788" s="21" t="str">
        <f t="shared" si="25"/>
        <v/>
      </c>
      <c r="P788" s="21">
        <v>7.8299999999999995E-4</v>
      </c>
    </row>
    <row r="789" spans="3:16" ht="30" customHeight="1">
      <c r="C789" s="99" t="str">
        <f>IF(CADA_PROD!C789="","",CADA_PROD!C789)</f>
        <v/>
      </c>
      <c r="D789" s="100" t="str">
        <f>IF(CADA_PROD!D789="","",CADA_PROD!D789)</f>
        <v/>
      </c>
      <c r="E789" s="101" t="str">
        <f>IF(CADA_PROD!E789="","",CADA_PROD!E789)</f>
        <v/>
      </c>
      <c r="F789" s="101" t="str">
        <f>IF(CADA_PROD!D789="","",SUMIFS(MOVI_ENTR!I:I,MOVI_ENTR!D:D,D789))</f>
        <v/>
      </c>
      <c r="G789" s="101" t="str">
        <f>IF(CADA_PROD!C789="","",SUMIFS(MOVI_SAID!H:H,MOVI_SAID!D:D,D789))</f>
        <v/>
      </c>
      <c r="H789" s="101" t="str">
        <f t="shared" si="26"/>
        <v/>
      </c>
      <c r="I789" s="100" t="str">
        <f>IF(CADA_PROD!C789="","",IFERROR(IF(H789&lt;=0,"Sem estoque",IF(H789/E789&lt;0.25,"Quase sem estoque",IF(H789/E789&lt;1.2,"Estoque baixo",IF(H789/E789&lt;2,"Estoque moderado","Estoque confortável")))),""))</f>
        <v/>
      </c>
      <c r="J789" s="102" t="str">
        <f>IF(CADA_PROD!C789="","",SUMIFS(MOVI_ENTR!M:M,MOVI_ENTR!D:D,D789))</f>
        <v/>
      </c>
      <c r="K789" s="103" t="str">
        <f>IF(CADA_PROD!C789="","",IFERROR($J789/SUM($J$6:$J$1006),""))</f>
        <v/>
      </c>
      <c r="L789" s="103" t="str">
        <f>IF(CADA_PROD!C789="","",IFERROR(H789/SUM($H$6:$H$1006)+P789,""))</f>
        <v/>
      </c>
      <c r="M789" s="102" t="str">
        <f>IF(CADA_PROD!$C789="","",IFERROR(SUMIFS(MOVI_ENTR!M:M,MOVI_ENTR!D:D,D789)/SUMIFS(MOVI_ENTR!I:I,MOVI_ENTR!D:D,D789),0))</f>
        <v/>
      </c>
      <c r="N789" s="104" t="str">
        <f>IF(CADA_PROD!C789="","",G789/E789)</f>
        <v/>
      </c>
      <c r="O789" s="21" t="str">
        <f t="shared" si="25"/>
        <v/>
      </c>
      <c r="P789" s="21">
        <v>7.8399999999999997E-4</v>
      </c>
    </row>
    <row r="790" spans="3:16" ht="30" customHeight="1">
      <c r="C790" s="99" t="str">
        <f>IF(CADA_PROD!C790="","",CADA_PROD!C790)</f>
        <v/>
      </c>
      <c r="D790" s="100" t="str">
        <f>IF(CADA_PROD!D790="","",CADA_PROD!D790)</f>
        <v/>
      </c>
      <c r="E790" s="101" t="str">
        <f>IF(CADA_PROD!E790="","",CADA_PROD!E790)</f>
        <v/>
      </c>
      <c r="F790" s="101" t="str">
        <f>IF(CADA_PROD!D790="","",SUMIFS(MOVI_ENTR!I:I,MOVI_ENTR!D:D,D790))</f>
        <v/>
      </c>
      <c r="G790" s="101" t="str">
        <f>IF(CADA_PROD!C790="","",SUMIFS(MOVI_SAID!H:H,MOVI_SAID!D:D,D790))</f>
        <v/>
      </c>
      <c r="H790" s="101" t="str">
        <f t="shared" si="26"/>
        <v/>
      </c>
      <c r="I790" s="100" t="str">
        <f>IF(CADA_PROD!C790="","",IFERROR(IF(H790&lt;=0,"Sem estoque",IF(H790/E790&lt;0.25,"Quase sem estoque",IF(H790/E790&lt;1.2,"Estoque baixo",IF(H790/E790&lt;2,"Estoque moderado","Estoque confortável")))),""))</f>
        <v/>
      </c>
      <c r="J790" s="102" t="str">
        <f>IF(CADA_PROD!C790="","",SUMIFS(MOVI_ENTR!M:M,MOVI_ENTR!D:D,D790))</f>
        <v/>
      </c>
      <c r="K790" s="103" t="str">
        <f>IF(CADA_PROD!C790="","",IFERROR($J790/SUM($J$6:$J$1006),""))</f>
        <v/>
      </c>
      <c r="L790" s="103" t="str">
        <f>IF(CADA_PROD!C790="","",IFERROR(H790/SUM($H$6:$H$1006)+P790,""))</f>
        <v/>
      </c>
      <c r="M790" s="102" t="str">
        <f>IF(CADA_PROD!$C790="","",IFERROR(SUMIFS(MOVI_ENTR!M:M,MOVI_ENTR!D:D,D790)/SUMIFS(MOVI_ENTR!I:I,MOVI_ENTR!D:D,D790),0))</f>
        <v/>
      </c>
      <c r="N790" s="104" t="str">
        <f>IF(CADA_PROD!C790="","",G790/E790)</f>
        <v/>
      </c>
      <c r="O790" s="21" t="str">
        <f t="shared" si="25"/>
        <v/>
      </c>
      <c r="P790" s="21">
        <v>7.85E-4</v>
      </c>
    </row>
    <row r="791" spans="3:16" ht="30" customHeight="1">
      <c r="C791" s="99" t="str">
        <f>IF(CADA_PROD!C791="","",CADA_PROD!C791)</f>
        <v/>
      </c>
      <c r="D791" s="100" t="str">
        <f>IF(CADA_PROD!D791="","",CADA_PROD!D791)</f>
        <v/>
      </c>
      <c r="E791" s="101" t="str">
        <f>IF(CADA_PROD!E791="","",CADA_PROD!E791)</f>
        <v/>
      </c>
      <c r="F791" s="101" t="str">
        <f>IF(CADA_PROD!D791="","",SUMIFS(MOVI_ENTR!I:I,MOVI_ENTR!D:D,D791))</f>
        <v/>
      </c>
      <c r="G791" s="101" t="str">
        <f>IF(CADA_PROD!C791="","",SUMIFS(MOVI_SAID!H:H,MOVI_SAID!D:D,D791))</f>
        <v/>
      </c>
      <c r="H791" s="101" t="str">
        <f t="shared" si="26"/>
        <v/>
      </c>
      <c r="I791" s="100" t="str">
        <f>IF(CADA_PROD!C791="","",IFERROR(IF(H791&lt;=0,"Sem estoque",IF(H791/E791&lt;0.25,"Quase sem estoque",IF(H791/E791&lt;1.2,"Estoque baixo",IF(H791/E791&lt;2,"Estoque moderado","Estoque confortável")))),""))</f>
        <v/>
      </c>
      <c r="J791" s="102" t="str">
        <f>IF(CADA_PROD!C791="","",SUMIFS(MOVI_ENTR!M:M,MOVI_ENTR!D:D,D791))</f>
        <v/>
      </c>
      <c r="K791" s="103" t="str">
        <f>IF(CADA_PROD!C791="","",IFERROR($J791/SUM($J$6:$J$1006),""))</f>
        <v/>
      </c>
      <c r="L791" s="103" t="str">
        <f>IF(CADA_PROD!C791="","",IFERROR(H791/SUM($H$6:$H$1006)+P791,""))</f>
        <v/>
      </c>
      <c r="M791" s="102" t="str">
        <f>IF(CADA_PROD!$C791="","",IFERROR(SUMIFS(MOVI_ENTR!M:M,MOVI_ENTR!D:D,D791)/SUMIFS(MOVI_ENTR!I:I,MOVI_ENTR!D:D,D791),0))</f>
        <v/>
      </c>
      <c r="N791" s="104" t="str">
        <f>IF(CADA_PROD!C791="","",G791/E791)</f>
        <v/>
      </c>
      <c r="O791" s="21" t="str">
        <f t="shared" si="25"/>
        <v/>
      </c>
      <c r="P791" s="21">
        <v>7.8600000000000002E-4</v>
      </c>
    </row>
    <row r="792" spans="3:16" ht="30" customHeight="1">
      <c r="C792" s="99" t="str">
        <f>IF(CADA_PROD!C792="","",CADA_PROD!C792)</f>
        <v/>
      </c>
      <c r="D792" s="100" t="str">
        <f>IF(CADA_PROD!D792="","",CADA_PROD!D792)</f>
        <v/>
      </c>
      <c r="E792" s="101" t="str">
        <f>IF(CADA_PROD!E792="","",CADA_PROD!E792)</f>
        <v/>
      </c>
      <c r="F792" s="101" t="str">
        <f>IF(CADA_PROD!D792="","",SUMIFS(MOVI_ENTR!I:I,MOVI_ENTR!D:D,D792))</f>
        <v/>
      </c>
      <c r="G792" s="101" t="str">
        <f>IF(CADA_PROD!C792="","",SUMIFS(MOVI_SAID!H:H,MOVI_SAID!D:D,D792))</f>
        <v/>
      </c>
      <c r="H792" s="101" t="str">
        <f t="shared" si="26"/>
        <v/>
      </c>
      <c r="I792" s="100" t="str">
        <f>IF(CADA_PROD!C792="","",IFERROR(IF(H792&lt;=0,"Sem estoque",IF(H792/E792&lt;0.25,"Quase sem estoque",IF(H792/E792&lt;1.2,"Estoque baixo",IF(H792/E792&lt;2,"Estoque moderado","Estoque confortável")))),""))</f>
        <v/>
      </c>
      <c r="J792" s="102" t="str">
        <f>IF(CADA_PROD!C792="","",SUMIFS(MOVI_ENTR!M:M,MOVI_ENTR!D:D,D792))</f>
        <v/>
      </c>
      <c r="K792" s="103" t="str">
        <f>IF(CADA_PROD!C792="","",IFERROR($J792/SUM($J$6:$J$1006),""))</f>
        <v/>
      </c>
      <c r="L792" s="103" t="str">
        <f>IF(CADA_PROD!C792="","",IFERROR(H792/SUM($H$6:$H$1006)+P792,""))</f>
        <v/>
      </c>
      <c r="M792" s="102" t="str">
        <f>IF(CADA_PROD!$C792="","",IFERROR(SUMIFS(MOVI_ENTR!M:M,MOVI_ENTR!D:D,D792)/SUMIFS(MOVI_ENTR!I:I,MOVI_ENTR!D:D,D792),0))</f>
        <v/>
      </c>
      <c r="N792" s="104" t="str">
        <f>IF(CADA_PROD!C792="","",G792/E792)</f>
        <v/>
      </c>
      <c r="O792" s="21" t="str">
        <f t="shared" si="25"/>
        <v/>
      </c>
      <c r="P792" s="21">
        <v>7.8700000000000005E-4</v>
      </c>
    </row>
    <row r="793" spans="3:16" ht="30" customHeight="1">
      <c r="C793" s="99" t="str">
        <f>IF(CADA_PROD!C793="","",CADA_PROD!C793)</f>
        <v/>
      </c>
      <c r="D793" s="100" t="str">
        <f>IF(CADA_PROD!D793="","",CADA_PROD!D793)</f>
        <v/>
      </c>
      <c r="E793" s="101" t="str">
        <f>IF(CADA_PROD!E793="","",CADA_PROD!E793)</f>
        <v/>
      </c>
      <c r="F793" s="101" t="str">
        <f>IF(CADA_PROD!D793="","",SUMIFS(MOVI_ENTR!I:I,MOVI_ENTR!D:D,D793))</f>
        <v/>
      </c>
      <c r="G793" s="101" t="str">
        <f>IF(CADA_PROD!C793="","",SUMIFS(MOVI_SAID!H:H,MOVI_SAID!D:D,D793))</f>
        <v/>
      </c>
      <c r="H793" s="101" t="str">
        <f t="shared" si="26"/>
        <v/>
      </c>
      <c r="I793" s="100" t="str">
        <f>IF(CADA_PROD!C793="","",IFERROR(IF(H793&lt;=0,"Sem estoque",IF(H793/E793&lt;0.25,"Quase sem estoque",IF(H793/E793&lt;1.2,"Estoque baixo",IF(H793/E793&lt;2,"Estoque moderado","Estoque confortável")))),""))</f>
        <v/>
      </c>
      <c r="J793" s="102" t="str">
        <f>IF(CADA_PROD!C793="","",SUMIFS(MOVI_ENTR!M:M,MOVI_ENTR!D:D,D793))</f>
        <v/>
      </c>
      <c r="K793" s="103" t="str">
        <f>IF(CADA_PROD!C793="","",IFERROR($J793/SUM($J$6:$J$1006),""))</f>
        <v/>
      </c>
      <c r="L793" s="103" t="str">
        <f>IF(CADA_PROD!C793="","",IFERROR(H793/SUM($H$6:$H$1006)+P793,""))</f>
        <v/>
      </c>
      <c r="M793" s="102" t="str">
        <f>IF(CADA_PROD!$C793="","",IFERROR(SUMIFS(MOVI_ENTR!M:M,MOVI_ENTR!D:D,D793)/SUMIFS(MOVI_ENTR!I:I,MOVI_ENTR!D:D,D793),0))</f>
        <v/>
      </c>
      <c r="N793" s="104" t="str">
        <f>IF(CADA_PROD!C793="","",G793/E793)</f>
        <v/>
      </c>
      <c r="O793" s="21" t="str">
        <f t="shared" si="25"/>
        <v/>
      </c>
      <c r="P793" s="21">
        <v>7.8799999999999996E-4</v>
      </c>
    </row>
    <row r="794" spans="3:16" ht="30" customHeight="1">
      <c r="C794" s="99" t="str">
        <f>IF(CADA_PROD!C794="","",CADA_PROD!C794)</f>
        <v/>
      </c>
      <c r="D794" s="100" t="str">
        <f>IF(CADA_PROD!D794="","",CADA_PROD!D794)</f>
        <v/>
      </c>
      <c r="E794" s="101" t="str">
        <f>IF(CADA_PROD!E794="","",CADA_PROD!E794)</f>
        <v/>
      </c>
      <c r="F794" s="101" t="str">
        <f>IF(CADA_PROD!D794="","",SUMIFS(MOVI_ENTR!I:I,MOVI_ENTR!D:D,D794))</f>
        <v/>
      </c>
      <c r="G794" s="101" t="str">
        <f>IF(CADA_PROD!C794="","",SUMIFS(MOVI_SAID!H:H,MOVI_SAID!D:D,D794))</f>
        <v/>
      </c>
      <c r="H794" s="101" t="str">
        <f t="shared" si="26"/>
        <v/>
      </c>
      <c r="I794" s="100" t="str">
        <f>IF(CADA_PROD!C794="","",IFERROR(IF(H794&lt;=0,"Sem estoque",IF(H794/E794&lt;0.25,"Quase sem estoque",IF(H794/E794&lt;1.2,"Estoque baixo",IF(H794/E794&lt;2,"Estoque moderado","Estoque confortável")))),""))</f>
        <v/>
      </c>
      <c r="J794" s="102" t="str">
        <f>IF(CADA_PROD!C794="","",SUMIFS(MOVI_ENTR!M:M,MOVI_ENTR!D:D,D794))</f>
        <v/>
      </c>
      <c r="K794" s="103" t="str">
        <f>IF(CADA_PROD!C794="","",IFERROR($J794/SUM($J$6:$J$1006),""))</f>
        <v/>
      </c>
      <c r="L794" s="103" t="str">
        <f>IF(CADA_PROD!C794="","",IFERROR(H794/SUM($H$6:$H$1006)+P794,""))</f>
        <v/>
      </c>
      <c r="M794" s="102" t="str">
        <f>IF(CADA_PROD!$C794="","",IFERROR(SUMIFS(MOVI_ENTR!M:M,MOVI_ENTR!D:D,D794)/SUMIFS(MOVI_ENTR!I:I,MOVI_ENTR!D:D,D794),0))</f>
        <v/>
      </c>
      <c r="N794" s="104" t="str">
        <f>IF(CADA_PROD!C794="","",G794/E794)</f>
        <v/>
      </c>
      <c r="O794" s="21" t="str">
        <f t="shared" si="25"/>
        <v/>
      </c>
      <c r="P794" s="21">
        <v>7.8899999999999999E-4</v>
      </c>
    </row>
    <row r="795" spans="3:16" ht="30" customHeight="1">
      <c r="C795" s="99" t="str">
        <f>IF(CADA_PROD!C795="","",CADA_PROD!C795)</f>
        <v/>
      </c>
      <c r="D795" s="100" t="str">
        <f>IF(CADA_PROD!D795="","",CADA_PROD!D795)</f>
        <v/>
      </c>
      <c r="E795" s="101" t="str">
        <f>IF(CADA_PROD!E795="","",CADA_PROD!E795)</f>
        <v/>
      </c>
      <c r="F795" s="101" t="str">
        <f>IF(CADA_PROD!D795="","",SUMIFS(MOVI_ENTR!I:I,MOVI_ENTR!D:D,D795))</f>
        <v/>
      </c>
      <c r="G795" s="101" t="str">
        <f>IF(CADA_PROD!C795="","",SUMIFS(MOVI_SAID!H:H,MOVI_SAID!D:D,D795))</f>
        <v/>
      </c>
      <c r="H795" s="101" t="str">
        <f t="shared" si="26"/>
        <v/>
      </c>
      <c r="I795" s="100" t="str">
        <f>IF(CADA_PROD!C795="","",IFERROR(IF(H795&lt;=0,"Sem estoque",IF(H795/E795&lt;0.25,"Quase sem estoque",IF(H795/E795&lt;1.2,"Estoque baixo",IF(H795/E795&lt;2,"Estoque moderado","Estoque confortável")))),""))</f>
        <v/>
      </c>
      <c r="J795" s="102" t="str">
        <f>IF(CADA_PROD!C795="","",SUMIFS(MOVI_ENTR!M:M,MOVI_ENTR!D:D,D795))</f>
        <v/>
      </c>
      <c r="K795" s="103" t="str">
        <f>IF(CADA_PROD!C795="","",IFERROR($J795/SUM($J$6:$J$1006),""))</f>
        <v/>
      </c>
      <c r="L795" s="103" t="str">
        <f>IF(CADA_PROD!C795="","",IFERROR(H795/SUM($H$6:$H$1006)+P795,""))</f>
        <v/>
      </c>
      <c r="M795" s="102" t="str">
        <f>IF(CADA_PROD!$C795="","",IFERROR(SUMIFS(MOVI_ENTR!M:M,MOVI_ENTR!D:D,D795)/SUMIFS(MOVI_ENTR!I:I,MOVI_ENTR!D:D,D795),0))</f>
        <v/>
      </c>
      <c r="N795" s="104" t="str">
        <f>IF(CADA_PROD!C795="","",G795/E795)</f>
        <v/>
      </c>
      <c r="O795" s="21" t="str">
        <f t="shared" si="25"/>
        <v/>
      </c>
      <c r="P795" s="21">
        <v>7.9000000000000001E-4</v>
      </c>
    </row>
    <row r="796" spans="3:16" ht="30" customHeight="1">
      <c r="C796" s="99" t="str">
        <f>IF(CADA_PROD!C796="","",CADA_PROD!C796)</f>
        <v/>
      </c>
      <c r="D796" s="100" t="str">
        <f>IF(CADA_PROD!D796="","",CADA_PROD!D796)</f>
        <v/>
      </c>
      <c r="E796" s="101" t="str">
        <f>IF(CADA_PROD!E796="","",CADA_PROD!E796)</f>
        <v/>
      </c>
      <c r="F796" s="101" t="str">
        <f>IF(CADA_PROD!D796="","",SUMIFS(MOVI_ENTR!I:I,MOVI_ENTR!D:D,D796))</f>
        <v/>
      </c>
      <c r="G796" s="101" t="str">
        <f>IF(CADA_PROD!C796="","",SUMIFS(MOVI_SAID!H:H,MOVI_SAID!D:D,D796))</f>
        <v/>
      </c>
      <c r="H796" s="101" t="str">
        <f t="shared" si="26"/>
        <v/>
      </c>
      <c r="I796" s="100" t="str">
        <f>IF(CADA_PROD!C796="","",IFERROR(IF(H796&lt;=0,"Sem estoque",IF(H796/E796&lt;0.25,"Quase sem estoque",IF(H796/E796&lt;1.2,"Estoque baixo",IF(H796/E796&lt;2,"Estoque moderado","Estoque confortável")))),""))</f>
        <v/>
      </c>
      <c r="J796" s="102" t="str">
        <f>IF(CADA_PROD!C796="","",SUMIFS(MOVI_ENTR!M:M,MOVI_ENTR!D:D,D796))</f>
        <v/>
      </c>
      <c r="K796" s="103" t="str">
        <f>IF(CADA_PROD!C796="","",IFERROR($J796/SUM($J$6:$J$1006),""))</f>
        <v/>
      </c>
      <c r="L796" s="103" t="str">
        <f>IF(CADA_PROD!C796="","",IFERROR(H796/SUM($H$6:$H$1006)+P796,""))</f>
        <v/>
      </c>
      <c r="M796" s="102" t="str">
        <f>IF(CADA_PROD!$C796="","",IFERROR(SUMIFS(MOVI_ENTR!M:M,MOVI_ENTR!D:D,D796)/SUMIFS(MOVI_ENTR!I:I,MOVI_ENTR!D:D,D796),0))</f>
        <v/>
      </c>
      <c r="N796" s="104" t="str">
        <f>IF(CADA_PROD!C796="","",G796/E796)</f>
        <v/>
      </c>
      <c r="O796" s="21" t="str">
        <f t="shared" si="25"/>
        <v/>
      </c>
      <c r="P796" s="21">
        <v>7.9100000000000004E-4</v>
      </c>
    </row>
    <row r="797" spans="3:16" ht="30" customHeight="1">
      <c r="C797" s="99" t="str">
        <f>IF(CADA_PROD!C797="","",CADA_PROD!C797)</f>
        <v/>
      </c>
      <c r="D797" s="100" t="str">
        <f>IF(CADA_PROD!D797="","",CADA_PROD!D797)</f>
        <v/>
      </c>
      <c r="E797" s="101" t="str">
        <f>IF(CADA_PROD!E797="","",CADA_PROD!E797)</f>
        <v/>
      </c>
      <c r="F797" s="101" t="str">
        <f>IF(CADA_PROD!D797="","",SUMIFS(MOVI_ENTR!I:I,MOVI_ENTR!D:D,D797))</f>
        <v/>
      </c>
      <c r="G797" s="101" t="str">
        <f>IF(CADA_PROD!C797="","",SUMIFS(MOVI_SAID!H:H,MOVI_SAID!D:D,D797))</f>
        <v/>
      </c>
      <c r="H797" s="101" t="str">
        <f t="shared" si="26"/>
        <v/>
      </c>
      <c r="I797" s="100" t="str">
        <f>IF(CADA_PROD!C797="","",IFERROR(IF(H797&lt;=0,"Sem estoque",IF(H797/E797&lt;0.25,"Quase sem estoque",IF(H797/E797&lt;1.2,"Estoque baixo",IF(H797/E797&lt;2,"Estoque moderado","Estoque confortável")))),""))</f>
        <v/>
      </c>
      <c r="J797" s="102" t="str">
        <f>IF(CADA_PROD!C797="","",SUMIFS(MOVI_ENTR!M:M,MOVI_ENTR!D:D,D797))</f>
        <v/>
      </c>
      <c r="K797" s="103" t="str">
        <f>IF(CADA_PROD!C797="","",IFERROR($J797/SUM($J$6:$J$1006),""))</f>
        <v/>
      </c>
      <c r="L797" s="103" t="str">
        <f>IF(CADA_PROD!C797="","",IFERROR(H797/SUM($H$6:$H$1006)+P797,""))</f>
        <v/>
      </c>
      <c r="M797" s="102" t="str">
        <f>IF(CADA_PROD!$C797="","",IFERROR(SUMIFS(MOVI_ENTR!M:M,MOVI_ENTR!D:D,D797)/SUMIFS(MOVI_ENTR!I:I,MOVI_ENTR!D:D,D797),0))</f>
        <v/>
      </c>
      <c r="N797" s="104" t="str">
        <f>IF(CADA_PROD!C797="","",G797/E797)</f>
        <v/>
      </c>
      <c r="O797" s="21" t="str">
        <f t="shared" si="25"/>
        <v/>
      </c>
      <c r="P797" s="21">
        <v>7.9199999999999995E-4</v>
      </c>
    </row>
    <row r="798" spans="3:16" ht="30" customHeight="1">
      <c r="C798" s="99" t="str">
        <f>IF(CADA_PROD!C798="","",CADA_PROD!C798)</f>
        <v/>
      </c>
      <c r="D798" s="100" t="str">
        <f>IF(CADA_PROD!D798="","",CADA_PROD!D798)</f>
        <v/>
      </c>
      <c r="E798" s="101" t="str">
        <f>IF(CADA_PROD!E798="","",CADA_PROD!E798)</f>
        <v/>
      </c>
      <c r="F798" s="101" t="str">
        <f>IF(CADA_PROD!D798="","",SUMIFS(MOVI_ENTR!I:I,MOVI_ENTR!D:D,D798))</f>
        <v/>
      </c>
      <c r="G798" s="101" t="str">
        <f>IF(CADA_PROD!C798="","",SUMIFS(MOVI_SAID!H:H,MOVI_SAID!D:D,D798))</f>
        <v/>
      </c>
      <c r="H798" s="101" t="str">
        <f t="shared" si="26"/>
        <v/>
      </c>
      <c r="I798" s="100" t="str">
        <f>IF(CADA_PROD!C798="","",IFERROR(IF(H798&lt;=0,"Sem estoque",IF(H798/E798&lt;0.25,"Quase sem estoque",IF(H798/E798&lt;1.2,"Estoque baixo",IF(H798/E798&lt;2,"Estoque moderado","Estoque confortável")))),""))</f>
        <v/>
      </c>
      <c r="J798" s="102" t="str">
        <f>IF(CADA_PROD!C798="","",SUMIFS(MOVI_ENTR!M:M,MOVI_ENTR!D:D,D798))</f>
        <v/>
      </c>
      <c r="K798" s="103" t="str">
        <f>IF(CADA_PROD!C798="","",IFERROR($J798/SUM($J$6:$J$1006),""))</f>
        <v/>
      </c>
      <c r="L798" s="103" t="str">
        <f>IF(CADA_PROD!C798="","",IFERROR(H798/SUM($H$6:$H$1006)+P798,""))</f>
        <v/>
      </c>
      <c r="M798" s="102" t="str">
        <f>IF(CADA_PROD!$C798="","",IFERROR(SUMIFS(MOVI_ENTR!M:M,MOVI_ENTR!D:D,D798)/SUMIFS(MOVI_ENTR!I:I,MOVI_ENTR!D:D,D798),0))</f>
        <v/>
      </c>
      <c r="N798" s="104" t="str">
        <f>IF(CADA_PROD!C798="","",G798/E798)</f>
        <v/>
      </c>
      <c r="O798" s="21" t="str">
        <f t="shared" si="25"/>
        <v/>
      </c>
      <c r="P798" s="21">
        <v>7.9299999999999998E-4</v>
      </c>
    </row>
    <row r="799" spans="3:16" ht="30" customHeight="1">
      <c r="C799" s="99" t="str">
        <f>IF(CADA_PROD!C799="","",CADA_PROD!C799)</f>
        <v/>
      </c>
      <c r="D799" s="100" t="str">
        <f>IF(CADA_PROD!D799="","",CADA_PROD!D799)</f>
        <v/>
      </c>
      <c r="E799" s="101" t="str">
        <f>IF(CADA_PROD!E799="","",CADA_PROD!E799)</f>
        <v/>
      </c>
      <c r="F799" s="101" t="str">
        <f>IF(CADA_PROD!D799="","",SUMIFS(MOVI_ENTR!I:I,MOVI_ENTR!D:D,D799))</f>
        <v/>
      </c>
      <c r="G799" s="101" t="str">
        <f>IF(CADA_PROD!C799="","",SUMIFS(MOVI_SAID!H:H,MOVI_SAID!D:D,D799))</f>
        <v/>
      </c>
      <c r="H799" s="101" t="str">
        <f t="shared" si="26"/>
        <v/>
      </c>
      <c r="I799" s="100" t="str">
        <f>IF(CADA_PROD!C799="","",IFERROR(IF(H799&lt;=0,"Sem estoque",IF(H799/E799&lt;0.25,"Quase sem estoque",IF(H799/E799&lt;1.2,"Estoque baixo",IF(H799/E799&lt;2,"Estoque moderado","Estoque confortável")))),""))</f>
        <v/>
      </c>
      <c r="J799" s="102" t="str">
        <f>IF(CADA_PROD!C799="","",SUMIFS(MOVI_ENTR!M:M,MOVI_ENTR!D:D,D799))</f>
        <v/>
      </c>
      <c r="K799" s="103" t="str">
        <f>IF(CADA_PROD!C799="","",IFERROR($J799/SUM($J$6:$J$1006),""))</f>
        <v/>
      </c>
      <c r="L799" s="103" t="str">
        <f>IF(CADA_PROD!C799="","",IFERROR(H799/SUM($H$6:$H$1006)+P799,""))</f>
        <v/>
      </c>
      <c r="M799" s="102" t="str">
        <f>IF(CADA_PROD!$C799="","",IFERROR(SUMIFS(MOVI_ENTR!M:M,MOVI_ENTR!D:D,D799)/SUMIFS(MOVI_ENTR!I:I,MOVI_ENTR!D:D,D799),0))</f>
        <v/>
      </c>
      <c r="N799" s="104" t="str">
        <f>IF(CADA_PROD!C799="","",G799/E799)</f>
        <v/>
      </c>
      <c r="O799" s="21" t="str">
        <f t="shared" si="25"/>
        <v/>
      </c>
      <c r="P799" s="21">
        <v>7.94E-4</v>
      </c>
    </row>
    <row r="800" spans="3:16" ht="30" customHeight="1">
      <c r="C800" s="99" t="str">
        <f>IF(CADA_PROD!C800="","",CADA_PROD!C800)</f>
        <v/>
      </c>
      <c r="D800" s="100" t="str">
        <f>IF(CADA_PROD!D800="","",CADA_PROD!D800)</f>
        <v/>
      </c>
      <c r="E800" s="101" t="str">
        <f>IF(CADA_PROD!E800="","",CADA_PROD!E800)</f>
        <v/>
      </c>
      <c r="F800" s="101" t="str">
        <f>IF(CADA_PROD!D800="","",SUMIFS(MOVI_ENTR!I:I,MOVI_ENTR!D:D,D800))</f>
        <v/>
      </c>
      <c r="G800" s="101" t="str">
        <f>IF(CADA_PROD!C800="","",SUMIFS(MOVI_SAID!H:H,MOVI_SAID!D:D,D800))</f>
        <v/>
      </c>
      <c r="H800" s="101" t="str">
        <f t="shared" si="26"/>
        <v/>
      </c>
      <c r="I800" s="100" t="str">
        <f>IF(CADA_PROD!C800="","",IFERROR(IF(H800&lt;=0,"Sem estoque",IF(H800/E800&lt;0.25,"Quase sem estoque",IF(H800/E800&lt;1.2,"Estoque baixo",IF(H800/E800&lt;2,"Estoque moderado","Estoque confortável")))),""))</f>
        <v/>
      </c>
      <c r="J800" s="102" t="str">
        <f>IF(CADA_PROD!C800="","",SUMIFS(MOVI_ENTR!M:M,MOVI_ENTR!D:D,D800))</f>
        <v/>
      </c>
      <c r="K800" s="103" t="str">
        <f>IF(CADA_PROD!C800="","",IFERROR($J800/SUM($J$6:$J$1006),""))</f>
        <v/>
      </c>
      <c r="L800" s="103" t="str">
        <f>IF(CADA_PROD!C800="","",IFERROR(H800/SUM($H$6:$H$1006)+P800,""))</f>
        <v/>
      </c>
      <c r="M800" s="102" t="str">
        <f>IF(CADA_PROD!$C800="","",IFERROR(SUMIFS(MOVI_ENTR!M:M,MOVI_ENTR!D:D,D800)/SUMIFS(MOVI_ENTR!I:I,MOVI_ENTR!D:D,D800),0))</f>
        <v/>
      </c>
      <c r="N800" s="104" t="str">
        <f>IF(CADA_PROD!C800="","",G800/E800)</f>
        <v/>
      </c>
      <c r="O800" s="21" t="str">
        <f t="shared" si="25"/>
        <v/>
      </c>
      <c r="P800" s="21">
        <v>7.9500000000000003E-4</v>
      </c>
    </row>
    <row r="801" spans="3:16" ht="30" customHeight="1">
      <c r="C801" s="99" t="str">
        <f>IF(CADA_PROD!C801="","",CADA_PROD!C801)</f>
        <v/>
      </c>
      <c r="D801" s="100" t="str">
        <f>IF(CADA_PROD!D801="","",CADA_PROD!D801)</f>
        <v/>
      </c>
      <c r="E801" s="101" t="str">
        <f>IF(CADA_PROD!E801="","",CADA_PROD!E801)</f>
        <v/>
      </c>
      <c r="F801" s="101" t="str">
        <f>IF(CADA_PROD!D801="","",SUMIFS(MOVI_ENTR!I:I,MOVI_ENTR!D:D,D801))</f>
        <v/>
      </c>
      <c r="G801" s="101" t="str">
        <f>IF(CADA_PROD!C801="","",SUMIFS(MOVI_SAID!H:H,MOVI_SAID!D:D,D801))</f>
        <v/>
      </c>
      <c r="H801" s="101" t="str">
        <f t="shared" si="26"/>
        <v/>
      </c>
      <c r="I801" s="100" t="str">
        <f>IF(CADA_PROD!C801="","",IFERROR(IF(H801&lt;=0,"Sem estoque",IF(H801/E801&lt;0.25,"Quase sem estoque",IF(H801/E801&lt;1.2,"Estoque baixo",IF(H801/E801&lt;2,"Estoque moderado","Estoque confortável")))),""))</f>
        <v/>
      </c>
      <c r="J801" s="102" t="str">
        <f>IF(CADA_PROD!C801="","",SUMIFS(MOVI_ENTR!M:M,MOVI_ENTR!D:D,D801))</f>
        <v/>
      </c>
      <c r="K801" s="103" t="str">
        <f>IF(CADA_PROD!C801="","",IFERROR($J801/SUM($J$6:$J$1006),""))</f>
        <v/>
      </c>
      <c r="L801" s="103" t="str">
        <f>IF(CADA_PROD!C801="","",IFERROR(H801/SUM($H$6:$H$1006)+P801,""))</f>
        <v/>
      </c>
      <c r="M801" s="102" t="str">
        <f>IF(CADA_PROD!$C801="","",IFERROR(SUMIFS(MOVI_ENTR!M:M,MOVI_ENTR!D:D,D801)/SUMIFS(MOVI_ENTR!I:I,MOVI_ENTR!D:D,D801),0))</f>
        <v/>
      </c>
      <c r="N801" s="104" t="str">
        <f>IF(CADA_PROD!C801="","",G801/E801)</f>
        <v/>
      </c>
      <c r="O801" s="21" t="str">
        <f t="shared" si="25"/>
        <v/>
      </c>
      <c r="P801" s="21">
        <v>7.9600000000000005E-4</v>
      </c>
    </row>
    <row r="802" spans="3:16" ht="30" customHeight="1">
      <c r="C802" s="99" t="str">
        <f>IF(CADA_PROD!C802="","",CADA_PROD!C802)</f>
        <v/>
      </c>
      <c r="D802" s="100" t="str">
        <f>IF(CADA_PROD!D802="","",CADA_PROD!D802)</f>
        <v/>
      </c>
      <c r="E802" s="101" t="str">
        <f>IF(CADA_PROD!E802="","",CADA_PROD!E802)</f>
        <v/>
      </c>
      <c r="F802" s="101" t="str">
        <f>IF(CADA_PROD!D802="","",SUMIFS(MOVI_ENTR!I:I,MOVI_ENTR!D:D,D802))</f>
        <v/>
      </c>
      <c r="G802" s="101" t="str">
        <f>IF(CADA_PROD!C802="","",SUMIFS(MOVI_SAID!H:H,MOVI_SAID!D:D,D802))</f>
        <v/>
      </c>
      <c r="H802" s="101" t="str">
        <f t="shared" si="26"/>
        <v/>
      </c>
      <c r="I802" s="100" t="str">
        <f>IF(CADA_PROD!C802="","",IFERROR(IF(H802&lt;=0,"Sem estoque",IF(H802/E802&lt;0.25,"Quase sem estoque",IF(H802/E802&lt;1.2,"Estoque baixo",IF(H802/E802&lt;2,"Estoque moderado","Estoque confortável")))),""))</f>
        <v/>
      </c>
      <c r="J802" s="102" t="str">
        <f>IF(CADA_PROD!C802="","",SUMIFS(MOVI_ENTR!M:M,MOVI_ENTR!D:D,D802))</f>
        <v/>
      </c>
      <c r="K802" s="103" t="str">
        <f>IF(CADA_PROD!C802="","",IFERROR($J802/SUM($J$6:$J$1006),""))</f>
        <v/>
      </c>
      <c r="L802" s="103" t="str">
        <f>IF(CADA_PROD!C802="","",IFERROR(H802/SUM($H$6:$H$1006)+P802,""))</f>
        <v/>
      </c>
      <c r="M802" s="102" t="str">
        <f>IF(CADA_PROD!$C802="","",IFERROR(SUMIFS(MOVI_ENTR!M:M,MOVI_ENTR!D:D,D802)/SUMIFS(MOVI_ENTR!I:I,MOVI_ENTR!D:D,D802),0))</f>
        <v/>
      </c>
      <c r="N802" s="104" t="str">
        <f>IF(CADA_PROD!C802="","",G802/E802)</f>
        <v/>
      </c>
      <c r="O802" s="21" t="str">
        <f t="shared" si="25"/>
        <v/>
      </c>
      <c r="P802" s="21">
        <v>7.9699999999999997E-4</v>
      </c>
    </row>
    <row r="803" spans="3:16" ht="30" customHeight="1">
      <c r="C803" s="99" t="str">
        <f>IF(CADA_PROD!C803="","",CADA_PROD!C803)</f>
        <v/>
      </c>
      <c r="D803" s="100" t="str">
        <f>IF(CADA_PROD!D803="","",CADA_PROD!D803)</f>
        <v/>
      </c>
      <c r="E803" s="101" t="str">
        <f>IF(CADA_PROD!E803="","",CADA_PROD!E803)</f>
        <v/>
      </c>
      <c r="F803" s="101" t="str">
        <f>IF(CADA_PROD!D803="","",SUMIFS(MOVI_ENTR!I:I,MOVI_ENTR!D:D,D803))</f>
        <v/>
      </c>
      <c r="G803" s="101" t="str">
        <f>IF(CADA_PROD!C803="","",SUMIFS(MOVI_SAID!H:H,MOVI_SAID!D:D,D803))</f>
        <v/>
      </c>
      <c r="H803" s="101" t="str">
        <f t="shared" si="26"/>
        <v/>
      </c>
      <c r="I803" s="100" t="str">
        <f>IF(CADA_PROD!C803="","",IFERROR(IF(H803&lt;=0,"Sem estoque",IF(H803/E803&lt;0.25,"Quase sem estoque",IF(H803/E803&lt;1.2,"Estoque baixo",IF(H803/E803&lt;2,"Estoque moderado","Estoque confortável")))),""))</f>
        <v/>
      </c>
      <c r="J803" s="102" t="str">
        <f>IF(CADA_PROD!C803="","",SUMIFS(MOVI_ENTR!M:M,MOVI_ENTR!D:D,D803))</f>
        <v/>
      </c>
      <c r="K803" s="103" t="str">
        <f>IF(CADA_PROD!C803="","",IFERROR($J803/SUM($J$6:$J$1006),""))</f>
        <v/>
      </c>
      <c r="L803" s="103" t="str">
        <f>IF(CADA_PROD!C803="","",IFERROR(H803/SUM($H$6:$H$1006)+P803,""))</f>
        <v/>
      </c>
      <c r="M803" s="102" t="str">
        <f>IF(CADA_PROD!$C803="","",IFERROR(SUMIFS(MOVI_ENTR!M:M,MOVI_ENTR!D:D,D803)/SUMIFS(MOVI_ENTR!I:I,MOVI_ENTR!D:D,D803),0))</f>
        <v/>
      </c>
      <c r="N803" s="104" t="str">
        <f>IF(CADA_PROD!C803="","",G803/E803)</f>
        <v/>
      </c>
      <c r="O803" s="21" t="str">
        <f t="shared" si="25"/>
        <v/>
      </c>
      <c r="P803" s="21">
        <v>7.9799999999999999E-4</v>
      </c>
    </row>
    <row r="804" spans="3:16" ht="30" customHeight="1">
      <c r="C804" s="99" t="str">
        <f>IF(CADA_PROD!C804="","",CADA_PROD!C804)</f>
        <v/>
      </c>
      <c r="D804" s="100" t="str">
        <f>IF(CADA_PROD!D804="","",CADA_PROD!D804)</f>
        <v/>
      </c>
      <c r="E804" s="101" t="str">
        <f>IF(CADA_PROD!E804="","",CADA_PROD!E804)</f>
        <v/>
      </c>
      <c r="F804" s="101" t="str">
        <f>IF(CADA_PROD!D804="","",SUMIFS(MOVI_ENTR!I:I,MOVI_ENTR!D:D,D804))</f>
        <v/>
      </c>
      <c r="G804" s="101" t="str">
        <f>IF(CADA_PROD!C804="","",SUMIFS(MOVI_SAID!H:H,MOVI_SAID!D:D,D804))</f>
        <v/>
      </c>
      <c r="H804" s="101" t="str">
        <f t="shared" si="26"/>
        <v/>
      </c>
      <c r="I804" s="100" t="str">
        <f>IF(CADA_PROD!C804="","",IFERROR(IF(H804&lt;=0,"Sem estoque",IF(H804/E804&lt;0.25,"Quase sem estoque",IF(H804/E804&lt;1.2,"Estoque baixo",IF(H804/E804&lt;2,"Estoque moderado","Estoque confortável")))),""))</f>
        <v/>
      </c>
      <c r="J804" s="102" t="str">
        <f>IF(CADA_PROD!C804="","",SUMIFS(MOVI_ENTR!M:M,MOVI_ENTR!D:D,D804))</f>
        <v/>
      </c>
      <c r="K804" s="103" t="str">
        <f>IF(CADA_PROD!C804="","",IFERROR($J804/SUM($J$6:$J$1006),""))</f>
        <v/>
      </c>
      <c r="L804" s="103" t="str">
        <f>IF(CADA_PROD!C804="","",IFERROR(H804/SUM($H$6:$H$1006)+P804,""))</f>
        <v/>
      </c>
      <c r="M804" s="102" t="str">
        <f>IF(CADA_PROD!$C804="","",IFERROR(SUMIFS(MOVI_ENTR!M:M,MOVI_ENTR!D:D,D804)/SUMIFS(MOVI_ENTR!I:I,MOVI_ENTR!D:D,D804),0))</f>
        <v/>
      </c>
      <c r="N804" s="104" t="str">
        <f>IF(CADA_PROD!C804="","",G804/E804)</f>
        <v/>
      </c>
      <c r="O804" s="21" t="str">
        <f t="shared" si="25"/>
        <v/>
      </c>
      <c r="P804" s="21">
        <v>7.9900000000000001E-4</v>
      </c>
    </row>
    <row r="805" spans="3:16" ht="30" customHeight="1">
      <c r="C805" s="99" t="str">
        <f>IF(CADA_PROD!C805="","",CADA_PROD!C805)</f>
        <v/>
      </c>
      <c r="D805" s="100" t="str">
        <f>IF(CADA_PROD!D805="","",CADA_PROD!D805)</f>
        <v/>
      </c>
      <c r="E805" s="101" t="str">
        <f>IF(CADA_PROD!E805="","",CADA_PROD!E805)</f>
        <v/>
      </c>
      <c r="F805" s="101" t="str">
        <f>IF(CADA_PROD!D805="","",SUMIFS(MOVI_ENTR!I:I,MOVI_ENTR!D:D,D805))</f>
        <v/>
      </c>
      <c r="G805" s="101" t="str">
        <f>IF(CADA_PROD!C805="","",SUMIFS(MOVI_SAID!H:H,MOVI_SAID!D:D,D805))</f>
        <v/>
      </c>
      <c r="H805" s="101" t="str">
        <f t="shared" si="26"/>
        <v/>
      </c>
      <c r="I805" s="100" t="str">
        <f>IF(CADA_PROD!C805="","",IFERROR(IF(H805&lt;=0,"Sem estoque",IF(H805/E805&lt;0.25,"Quase sem estoque",IF(H805/E805&lt;1.2,"Estoque baixo",IF(H805/E805&lt;2,"Estoque moderado","Estoque confortável")))),""))</f>
        <v/>
      </c>
      <c r="J805" s="102" t="str">
        <f>IF(CADA_PROD!C805="","",SUMIFS(MOVI_ENTR!M:M,MOVI_ENTR!D:D,D805))</f>
        <v/>
      </c>
      <c r="K805" s="103" t="str">
        <f>IF(CADA_PROD!C805="","",IFERROR($J805/SUM($J$6:$J$1006),""))</f>
        <v/>
      </c>
      <c r="L805" s="103" t="str">
        <f>IF(CADA_PROD!C805="","",IFERROR(H805/SUM($H$6:$H$1006)+P805,""))</f>
        <v/>
      </c>
      <c r="M805" s="102" t="str">
        <f>IF(CADA_PROD!$C805="","",IFERROR(SUMIFS(MOVI_ENTR!M:M,MOVI_ENTR!D:D,D805)/SUMIFS(MOVI_ENTR!I:I,MOVI_ENTR!D:D,D805),0))</f>
        <v/>
      </c>
      <c r="N805" s="104" t="str">
        <f>IF(CADA_PROD!C805="","",G805/E805)</f>
        <v/>
      </c>
      <c r="O805" s="21" t="str">
        <f t="shared" si="25"/>
        <v/>
      </c>
      <c r="P805" s="21">
        <v>8.0000000000000004E-4</v>
      </c>
    </row>
    <row r="806" spans="3:16" ht="30" customHeight="1">
      <c r="C806" s="99" t="str">
        <f>IF(CADA_PROD!C806="","",CADA_PROD!C806)</f>
        <v/>
      </c>
      <c r="D806" s="100" t="str">
        <f>IF(CADA_PROD!D806="","",CADA_PROD!D806)</f>
        <v/>
      </c>
      <c r="E806" s="101" t="str">
        <f>IF(CADA_PROD!E806="","",CADA_PROD!E806)</f>
        <v/>
      </c>
      <c r="F806" s="101" t="str">
        <f>IF(CADA_PROD!D806="","",SUMIFS(MOVI_ENTR!I:I,MOVI_ENTR!D:D,D806))</f>
        <v/>
      </c>
      <c r="G806" s="101" t="str">
        <f>IF(CADA_PROD!C806="","",SUMIFS(MOVI_SAID!H:H,MOVI_SAID!D:D,D806))</f>
        <v/>
      </c>
      <c r="H806" s="101" t="str">
        <f t="shared" si="26"/>
        <v/>
      </c>
      <c r="I806" s="100" t="str">
        <f>IF(CADA_PROD!C806="","",IFERROR(IF(H806&lt;=0,"Sem estoque",IF(H806/E806&lt;0.25,"Quase sem estoque",IF(H806/E806&lt;1.2,"Estoque baixo",IF(H806/E806&lt;2,"Estoque moderado","Estoque confortável")))),""))</f>
        <v/>
      </c>
      <c r="J806" s="102" t="str">
        <f>IF(CADA_PROD!C806="","",SUMIFS(MOVI_ENTR!M:M,MOVI_ENTR!D:D,D806))</f>
        <v/>
      </c>
      <c r="K806" s="103" t="str">
        <f>IF(CADA_PROD!C806="","",IFERROR($J806/SUM($J$6:$J$1006),""))</f>
        <v/>
      </c>
      <c r="L806" s="103" t="str">
        <f>IF(CADA_PROD!C806="","",IFERROR(H806/SUM($H$6:$H$1006)+P806,""))</f>
        <v/>
      </c>
      <c r="M806" s="102" t="str">
        <f>IF(CADA_PROD!$C806="","",IFERROR(SUMIFS(MOVI_ENTR!M:M,MOVI_ENTR!D:D,D806)/SUMIFS(MOVI_ENTR!I:I,MOVI_ENTR!D:D,D806),0))</f>
        <v/>
      </c>
      <c r="N806" s="104" t="str">
        <f>IF(CADA_PROD!C806="","",G806/E806)</f>
        <v/>
      </c>
      <c r="O806" s="21" t="str">
        <f t="shared" si="25"/>
        <v/>
      </c>
      <c r="P806" s="21">
        <v>8.0099999999999995E-4</v>
      </c>
    </row>
    <row r="807" spans="3:16" ht="30" customHeight="1">
      <c r="C807" s="99" t="str">
        <f>IF(CADA_PROD!C807="","",CADA_PROD!C807)</f>
        <v/>
      </c>
      <c r="D807" s="100" t="str">
        <f>IF(CADA_PROD!D807="","",CADA_PROD!D807)</f>
        <v/>
      </c>
      <c r="E807" s="101" t="str">
        <f>IF(CADA_PROD!E807="","",CADA_PROD!E807)</f>
        <v/>
      </c>
      <c r="F807" s="101" t="str">
        <f>IF(CADA_PROD!D807="","",SUMIFS(MOVI_ENTR!I:I,MOVI_ENTR!D:D,D807))</f>
        <v/>
      </c>
      <c r="G807" s="101" t="str">
        <f>IF(CADA_PROD!C807="","",SUMIFS(MOVI_SAID!H:H,MOVI_SAID!D:D,D807))</f>
        <v/>
      </c>
      <c r="H807" s="101" t="str">
        <f t="shared" si="26"/>
        <v/>
      </c>
      <c r="I807" s="100" t="str">
        <f>IF(CADA_PROD!C807="","",IFERROR(IF(H807&lt;=0,"Sem estoque",IF(H807/E807&lt;0.25,"Quase sem estoque",IF(H807/E807&lt;1.2,"Estoque baixo",IF(H807/E807&lt;2,"Estoque moderado","Estoque confortável")))),""))</f>
        <v/>
      </c>
      <c r="J807" s="102" t="str">
        <f>IF(CADA_PROD!C807="","",SUMIFS(MOVI_ENTR!M:M,MOVI_ENTR!D:D,D807))</f>
        <v/>
      </c>
      <c r="K807" s="103" t="str">
        <f>IF(CADA_PROD!C807="","",IFERROR($J807/SUM($J$6:$J$1006),""))</f>
        <v/>
      </c>
      <c r="L807" s="103" t="str">
        <f>IF(CADA_PROD!C807="","",IFERROR(H807/SUM($H$6:$H$1006)+P807,""))</f>
        <v/>
      </c>
      <c r="M807" s="102" t="str">
        <f>IF(CADA_PROD!$C807="","",IFERROR(SUMIFS(MOVI_ENTR!M:M,MOVI_ENTR!D:D,D807)/SUMIFS(MOVI_ENTR!I:I,MOVI_ENTR!D:D,D807),0))</f>
        <v/>
      </c>
      <c r="N807" s="104" t="str">
        <f>IF(CADA_PROD!C807="","",G807/E807)</f>
        <v/>
      </c>
      <c r="O807" s="21" t="str">
        <f t="shared" si="25"/>
        <v/>
      </c>
      <c r="P807" s="21">
        <v>8.0199999999999998E-4</v>
      </c>
    </row>
    <row r="808" spans="3:16" ht="30" customHeight="1">
      <c r="C808" s="99" t="str">
        <f>IF(CADA_PROD!C808="","",CADA_PROD!C808)</f>
        <v/>
      </c>
      <c r="D808" s="100" t="str">
        <f>IF(CADA_PROD!D808="","",CADA_PROD!D808)</f>
        <v/>
      </c>
      <c r="E808" s="101" t="str">
        <f>IF(CADA_PROD!E808="","",CADA_PROD!E808)</f>
        <v/>
      </c>
      <c r="F808" s="101" t="str">
        <f>IF(CADA_PROD!D808="","",SUMIFS(MOVI_ENTR!I:I,MOVI_ENTR!D:D,D808))</f>
        <v/>
      </c>
      <c r="G808" s="101" t="str">
        <f>IF(CADA_PROD!C808="","",SUMIFS(MOVI_SAID!H:H,MOVI_SAID!D:D,D808))</f>
        <v/>
      </c>
      <c r="H808" s="101" t="str">
        <f t="shared" si="26"/>
        <v/>
      </c>
      <c r="I808" s="100" t="str">
        <f>IF(CADA_PROD!C808="","",IFERROR(IF(H808&lt;=0,"Sem estoque",IF(H808/E808&lt;0.25,"Quase sem estoque",IF(H808/E808&lt;1.2,"Estoque baixo",IF(H808/E808&lt;2,"Estoque moderado","Estoque confortável")))),""))</f>
        <v/>
      </c>
      <c r="J808" s="102" t="str">
        <f>IF(CADA_PROD!C808="","",SUMIFS(MOVI_ENTR!M:M,MOVI_ENTR!D:D,D808))</f>
        <v/>
      </c>
      <c r="K808" s="103" t="str">
        <f>IF(CADA_PROD!C808="","",IFERROR($J808/SUM($J$6:$J$1006),""))</f>
        <v/>
      </c>
      <c r="L808" s="103" t="str">
        <f>IF(CADA_PROD!C808="","",IFERROR(H808/SUM($H$6:$H$1006)+P808,""))</f>
        <v/>
      </c>
      <c r="M808" s="102" t="str">
        <f>IF(CADA_PROD!$C808="","",IFERROR(SUMIFS(MOVI_ENTR!M:M,MOVI_ENTR!D:D,D808)/SUMIFS(MOVI_ENTR!I:I,MOVI_ENTR!D:D,D808),0))</f>
        <v/>
      </c>
      <c r="N808" s="104" t="str">
        <f>IF(CADA_PROD!C808="","",G808/E808)</f>
        <v/>
      </c>
      <c r="O808" s="21" t="str">
        <f t="shared" si="25"/>
        <v/>
      </c>
      <c r="P808" s="21">
        <v>8.03E-4</v>
      </c>
    </row>
    <row r="809" spans="3:16" ht="30" customHeight="1">
      <c r="C809" s="99" t="str">
        <f>IF(CADA_PROD!C809="","",CADA_PROD!C809)</f>
        <v/>
      </c>
      <c r="D809" s="100" t="str">
        <f>IF(CADA_PROD!D809="","",CADA_PROD!D809)</f>
        <v/>
      </c>
      <c r="E809" s="101" t="str">
        <f>IF(CADA_PROD!E809="","",CADA_PROD!E809)</f>
        <v/>
      </c>
      <c r="F809" s="101" t="str">
        <f>IF(CADA_PROD!D809="","",SUMIFS(MOVI_ENTR!I:I,MOVI_ENTR!D:D,D809))</f>
        <v/>
      </c>
      <c r="G809" s="101" t="str">
        <f>IF(CADA_PROD!C809="","",SUMIFS(MOVI_SAID!H:H,MOVI_SAID!D:D,D809))</f>
        <v/>
      </c>
      <c r="H809" s="101" t="str">
        <f t="shared" si="26"/>
        <v/>
      </c>
      <c r="I809" s="100" t="str">
        <f>IF(CADA_PROD!C809="","",IFERROR(IF(H809&lt;=0,"Sem estoque",IF(H809/E809&lt;0.25,"Quase sem estoque",IF(H809/E809&lt;1.2,"Estoque baixo",IF(H809/E809&lt;2,"Estoque moderado","Estoque confortável")))),""))</f>
        <v/>
      </c>
      <c r="J809" s="102" t="str">
        <f>IF(CADA_PROD!C809="","",SUMIFS(MOVI_ENTR!M:M,MOVI_ENTR!D:D,D809))</f>
        <v/>
      </c>
      <c r="K809" s="103" t="str">
        <f>IF(CADA_PROD!C809="","",IFERROR($J809/SUM($J$6:$J$1006),""))</f>
        <v/>
      </c>
      <c r="L809" s="103" t="str">
        <f>IF(CADA_PROD!C809="","",IFERROR(H809/SUM($H$6:$H$1006)+P809,""))</f>
        <v/>
      </c>
      <c r="M809" s="102" t="str">
        <f>IF(CADA_PROD!$C809="","",IFERROR(SUMIFS(MOVI_ENTR!M:M,MOVI_ENTR!D:D,D809)/SUMIFS(MOVI_ENTR!I:I,MOVI_ENTR!D:D,D809),0))</f>
        <v/>
      </c>
      <c r="N809" s="104" t="str">
        <f>IF(CADA_PROD!C809="","",G809/E809)</f>
        <v/>
      </c>
      <c r="O809" s="21" t="str">
        <f t="shared" si="25"/>
        <v/>
      </c>
      <c r="P809" s="21">
        <v>8.0400000000000003E-4</v>
      </c>
    </row>
    <row r="810" spans="3:16" ht="30" customHeight="1">
      <c r="C810" s="99" t="str">
        <f>IF(CADA_PROD!C810="","",CADA_PROD!C810)</f>
        <v/>
      </c>
      <c r="D810" s="100" t="str">
        <f>IF(CADA_PROD!D810="","",CADA_PROD!D810)</f>
        <v/>
      </c>
      <c r="E810" s="101" t="str">
        <f>IF(CADA_PROD!E810="","",CADA_PROD!E810)</f>
        <v/>
      </c>
      <c r="F810" s="101" t="str">
        <f>IF(CADA_PROD!D810="","",SUMIFS(MOVI_ENTR!I:I,MOVI_ENTR!D:D,D810))</f>
        <v/>
      </c>
      <c r="G810" s="101" t="str">
        <f>IF(CADA_PROD!C810="","",SUMIFS(MOVI_SAID!H:H,MOVI_SAID!D:D,D810))</f>
        <v/>
      </c>
      <c r="H810" s="101" t="str">
        <f t="shared" si="26"/>
        <v/>
      </c>
      <c r="I810" s="100" t="str">
        <f>IF(CADA_PROD!C810="","",IFERROR(IF(H810&lt;=0,"Sem estoque",IF(H810/E810&lt;0.25,"Quase sem estoque",IF(H810/E810&lt;1.2,"Estoque baixo",IF(H810/E810&lt;2,"Estoque moderado","Estoque confortável")))),""))</f>
        <v/>
      </c>
      <c r="J810" s="102" t="str">
        <f>IF(CADA_PROD!C810="","",SUMIFS(MOVI_ENTR!M:M,MOVI_ENTR!D:D,D810))</f>
        <v/>
      </c>
      <c r="K810" s="103" t="str">
        <f>IF(CADA_PROD!C810="","",IFERROR($J810/SUM($J$6:$J$1006),""))</f>
        <v/>
      </c>
      <c r="L810" s="103" t="str">
        <f>IF(CADA_PROD!C810="","",IFERROR(H810/SUM($H$6:$H$1006)+P810,""))</f>
        <v/>
      </c>
      <c r="M810" s="102" t="str">
        <f>IF(CADA_PROD!$C810="","",IFERROR(SUMIFS(MOVI_ENTR!M:M,MOVI_ENTR!D:D,D810)/SUMIFS(MOVI_ENTR!I:I,MOVI_ENTR!D:D,D810),0))</f>
        <v/>
      </c>
      <c r="N810" s="104" t="str">
        <f>IF(CADA_PROD!C810="","",G810/E810)</f>
        <v/>
      </c>
      <c r="O810" s="21" t="str">
        <f t="shared" si="25"/>
        <v/>
      </c>
      <c r="P810" s="21">
        <v>8.0500000000000005E-4</v>
      </c>
    </row>
    <row r="811" spans="3:16" ht="30" customHeight="1">
      <c r="C811" s="99" t="str">
        <f>IF(CADA_PROD!C811="","",CADA_PROD!C811)</f>
        <v/>
      </c>
      <c r="D811" s="100" t="str">
        <f>IF(CADA_PROD!D811="","",CADA_PROD!D811)</f>
        <v/>
      </c>
      <c r="E811" s="101" t="str">
        <f>IF(CADA_PROD!E811="","",CADA_PROD!E811)</f>
        <v/>
      </c>
      <c r="F811" s="101" t="str">
        <f>IF(CADA_PROD!D811="","",SUMIFS(MOVI_ENTR!I:I,MOVI_ENTR!D:D,D811))</f>
        <v/>
      </c>
      <c r="G811" s="101" t="str">
        <f>IF(CADA_PROD!C811="","",SUMIFS(MOVI_SAID!H:H,MOVI_SAID!D:D,D811))</f>
        <v/>
      </c>
      <c r="H811" s="101" t="str">
        <f t="shared" si="26"/>
        <v/>
      </c>
      <c r="I811" s="100" t="str">
        <f>IF(CADA_PROD!C811="","",IFERROR(IF(H811&lt;=0,"Sem estoque",IF(H811/E811&lt;0.25,"Quase sem estoque",IF(H811/E811&lt;1.2,"Estoque baixo",IF(H811/E811&lt;2,"Estoque moderado","Estoque confortável")))),""))</f>
        <v/>
      </c>
      <c r="J811" s="102" t="str">
        <f>IF(CADA_PROD!C811="","",SUMIFS(MOVI_ENTR!M:M,MOVI_ENTR!D:D,D811))</f>
        <v/>
      </c>
      <c r="K811" s="103" t="str">
        <f>IF(CADA_PROD!C811="","",IFERROR($J811/SUM($J$6:$J$1006),""))</f>
        <v/>
      </c>
      <c r="L811" s="103" t="str">
        <f>IF(CADA_PROD!C811="","",IFERROR(H811/SUM($H$6:$H$1006)+P811,""))</f>
        <v/>
      </c>
      <c r="M811" s="102" t="str">
        <f>IF(CADA_PROD!$C811="","",IFERROR(SUMIFS(MOVI_ENTR!M:M,MOVI_ENTR!D:D,D811)/SUMIFS(MOVI_ENTR!I:I,MOVI_ENTR!D:D,D811),0))</f>
        <v/>
      </c>
      <c r="N811" s="104" t="str">
        <f>IF(CADA_PROD!C811="","",G811/E811)</f>
        <v/>
      </c>
      <c r="O811" s="21" t="str">
        <f t="shared" si="25"/>
        <v/>
      </c>
      <c r="P811" s="21">
        <v>8.0599999999999997E-4</v>
      </c>
    </row>
    <row r="812" spans="3:16" ht="30" customHeight="1">
      <c r="C812" s="99" t="str">
        <f>IF(CADA_PROD!C812="","",CADA_PROD!C812)</f>
        <v/>
      </c>
      <c r="D812" s="100" t="str">
        <f>IF(CADA_PROD!D812="","",CADA_PROD!D812)</f>
        <v/>
      </c>
      <c r="E812" s="101" t="str">
        <f>IF(CADA_PROD!E812="","",CADA_PROD!E812)</f>
        <v/>
      </c>
      <c r="F812" s="101" t="str">
        <f>IF(CADA_PROD!D812="","",SUMIFS(MOVI_ENTR!I:I,MOVI_ENTR!D:D,D812))</f>
        <v/>
      </c>
      <c r="G812" s="101" t="str">
        <f>IF(CADA_PROD!C812="","",SUMIFS(MOVI_SAID!H:H,MOVI_SAID!D:D,D812))</f>
        <v/>
      </c>
      <c r="H812" s="101" t="str">
        <f t="shared" si="26"/>
        <v/>
      </c>
      <c r="I812" s="100" t="str">
        <f>IF(CADA_PROD!C812="","",IFERROR(IF(H812&lt;=0,"Sem estoque",IF(H812/E812&lt;0.25,"Quase sem estoque",IF(H812/E812&lt;1.2,"Estoque baixo",IF(H812/E812&lt;2,"Estoque moderado","Estoque confortável")))),""))</f>
        <v/>
      </c>
      <c r="J812" s="102" t="str">
        <f>IF(CADA_PROD!C812="","",SUMIFS(MOVI_ENTR!M:M,MOVI_ENTR!D:D,D812))</f>
        <v/>
      </c>
      <c r="K812" s="103" t="str">
        <f>IF(CADA_PROD!C812="","",IFERROR($J812/SUM($J$6:$J$1006),""))</f>
        <v/>
      </c>
      <c r="L812" s="103" t="str">
        <f>IF(CADA_PROD!C812="","",IFERROR(H812/SUM($H$6:$H$1006)+P812,""))</f>
        <v/>
      </c>
      <c r="M812" s="102" t="str">
        <f>IF(CADA_PROD!$C812="","",IFERROR(SUMIFS(MOVI_ENTR!M:M,MOVI_ENTR!D:D,D812)/SUMIFS(MOVI_ENTR!I:I,MOVI_ENTR!D:D,D812),0))</f>
        <v/>
      </c>
      <c r="N812" s="104" t="str">
        <f>IF(CADA_PROD!C812="","",G812/E812)</f>
        <v/>
      </c>
      <c r="O812" s="21" t="str">
        <f t="shared" si="25"/>
        <v/>
      </c>
      <c r="P812" s="21">
        <v>8.0699999999999999E-4</v>
      </c>
    </row>
    <row r="813" spans="3:16" ht="30" customHeight="1">
      <c r="C813" s="99" t="str">
        <f>IF(CADA_PROD!C813="","",CADA_PROD!C813)</f>
        <v/>
      </c>
      <c r="D813" s="100" t="str">
        <f>IF(CADA_PROD!D813="","",CADA_PROD!D813)</f>
        <v/>
      </c>
      <c r="E813" s="101" t="str">
        <f>IF(CADA_PROD!E813="","",CADA_PROD!E813)</f>
        <v/>
      </c>
      <c r="F813" s="101" t="str">
        <f>IF(CADA_PROD!D813="","",SUMIFS(MOVI_ENTR!I:I,MOVI_ENTR!D:D,D813))</f>
        <v/>
      </c>
      <c r="G813" s="101" t="str">
        <f>IF(CADA_PROD!C813="","",SUMIFS(MOVI_SAID!H:H,MOVI_SAID!D:D,D813))</f>
        <v/>
      </c>
      <c r="H813" s="101" t="str">
        <f t="shared" si="26"/>
        <v/>
      </c>
      <c r="I813" s="100" t="str">
        <f>IF(CADA_PROD!C813="","",IFERROR(IF(H813&lt;=0,"Sem estoque",IF(H813/E813&lt;0.25,"Quase sem estoque",IF(H813/E813&lt;1.2,"Estoque baixo",IF(H813/E813&lt;2,"Estoque moderado","Estoque confortável")))),""))</f>
        <v/>
      </c>
      <c r="J813" s="102" t="str">
        <f>IF(CADA_PROD!C813="","",SUMIFS(MOVI_ENTR!M:M,MOVI_ENTR!D:D,D813))</f>
        <v/>
      </c>
      <c r="K813" s="103" t="str">
        <f>IF(CADA_PROD!C813="","",IFERROR($J813/SUM($J$6:$J$1006),""))</f>
        <v/>
      </c>
      <c r="L813" s="103" t="str">
        <f>IF(CADA_PROD!C813="","",IFERROR(H813/SUM($H$6:$H$1006)+P813,""))</f>
        <v/>
      </c>
      <c r="M813" s="102" t="str">
        <f>IF(CADA_PROD!$C813="","",IFERROR(SUMIFS(MOVI_ENTR!M:M,MOVI_ENTR!D:D,D813)/SUMIFS(MOVI_ENTR!I:I,MOVI_ENTR!D:D,D813),0))</f>
        <v/>
      </c>
      <c r="N813" s="104" t="str">
        <f>IF(CADA_PROD!C813="","",G813/E813)</f>
        <v/>
      </c>
      <c r="O813" s="21" t="str">
        <f t="shared" si="25"/>
        <v/>
      </c>
      <c r="P813" s="21">
        <v>8.0800000000000002E-4</v>
      </c>
    </row>
    <row r="814" spans="3:16" ht="30" customHeight="1">
      <c r="C814" s="99" t="str">
        <f>IF(CADA_PROD!C814="","",CADA_PROD!C814)</f>
        <v/>
      </c>
      <c r="D814" s="100" t="str">
        <f>IF(CADA_PROD!D814="","",CADA_PROD!D814)</f>
        <v/>
      </c>
      <c r="E814" s="101" t="str">
        <f>IF(CADA_PROD!E814="","",CADA_PROD!E814)</f>
        <v/>
      </c>
      <c r="F814" s="101" t="str">
        <f>IF(CADA_PROD!D814="","",SUMIFS(MOVI_ENTR!I:I,MOVI_ENTR!D:D,D814))</f>
        <v/>
      </c>
      <c r="G814" s="101" t="str">
        <f>IF(CADA_PROD!C814="","",SUMIFS(MOVI_SAID!H:H,MOVI_SAID!D:D,D814))</f>
        <v/>
      </c>
      <c r="H814" s="101" t="str">
        <f t="shared" si="26"/>
        <v/>
      </c>
      <c r="I814" s="100" t="str">
        <f>IF(CADA_PROD!C814="","",IFERROR(IF(H814&lt;=0,"Sem estoque",IF(H814/E814&lt;0.25,"Quase sem estoque",IF(H814/E814&lt;1.2,"Estoque baixo",IF(H814/E814&lt;2,"Estoque moderado","Estoque confortável")))),""))</f>
        <v/>
      </c>
      <c r="J814" s="102" t="str">
        <f>IF(CADA_PROD!C814="","",SUMIFS(MOVI_ENTR!M:M,MOVI_ENTR!D:D,D814))</f>
        <v/>
      </c>
      <c r="K814" s="103" t="str">
        <f>IF(CADA_PROD!C814="","",IFERROR($J814/SUM($J$6:$J$1006),""))</f>
        <v/>
      </c>
      <c r="L814" s="103" t="str">
        <f>IF(CADA_PROD!C814="","",IFERROR(H814/SUM($H$6:$H$1006)+P814,""))</f>
        <v/>
      </c>
      <c r="M814" s="102" t="str">
        <f>IF(CADA_PROD!$C814="","",IFERROR(SUMIFS(MOVI_ENTR!M:M,MOVI_ENTR!D:D,D814)/SUMIFS(MOVI_ENTR!I:I,MOVI_ENTR!D:D,D814),0))</f>
        <v/>
      </c>
      <c r="N814" s="104" t="str">
        <f>IF(CADA_PROD!C814="","",G814/E814)</f>
        <v/>
      </c>
      <c r="O814" s="21" t="str">
        <f t="shared" si="25"/>
        <v/>
      </c>
      <c r="P814" s="21">
        <v>8.0900000000000004E-4</v>
      </c>
    </row>
    <row r="815" spans="3:16" ht="30" customHeight="1">
      <c r="C815" s="99" t="str">
        <f>IF(CADA_PROD!C815="","",CADA_PROD!C815)</f>
        <v/>
      </c>
      <c r="D815" s="100" t="str">
        <f>IF(CADA_PROD!D815="","",CADA_PROD!D815)</f>
        <v/>
      </c>
      <c r="E815" s="101" t="str">
        <f>IF(CADA_PROD!E815="","",CADA_PROD!E815)</f>
        <v/>
      </c>
      <c r="F815" s="101" t="str">
        <f>IF(CADA_PROD!D815="","",SUMIFS(MOVI_ENTR!I:I,MOVI_ENTR!D:D,D815))</f>
        <v/>
      </c>
      <c r="G815" s="101" t="str">
        <f>IF(CADA_PROD!C815="","",SUMIFS(MOVI_SAID!H:H,MOVI_SAID!D:D,D815))</f>
        <v/>
      </c>
      <c r="H815" s="101" t="str">
        <f t="shared" si="26"/>
        <v/>
      </c>
      <c r="I815" s="100" t="str">
        <f>IF(CADA_PROD!C815="","",IFERROR(IF(H815&lt;=0,"Sem estoque",IF(H815/E815&lt;0.25,"Quase sem estoque",IF(H815/E815&lt;1.2,"Estoque baixo",IF(H815/E815&lt;2,"Estoque moderado","Estoque confortável")))),""))</f>
        <v/>
      </c>
      <c r="J815" s="102" t="str">
        <f>IF(CADA_PROD!C815="","",SUMIFS(MOVI_ENTR!M:M,MOVI_ENTR!D:D,D815))</f>
        <v/>
      </c>
      <c r="K815" s="103" t="str">
        <f>IF(CADA_PROD!C815="","",IFERROR($J815/SUM($J$6:$J$1006),""))</f>
        <v/>
      </c>
      <c r="L815" s="103" t="str">
        <f>IF(CADA_PROD!C815="","",IFERROR(H815/SUM($H$6:$H$1006)+P815,""))</f>
        <v/>
      </c>
      <c r="M815" s="102" t="str">
        <f>IF(CADA_PROD!$C815="","",IFERROR(SUMIFS(MOVI_ENTR!M:M,MOVI_ENTR!D:D,D815)/SUMIFS(MOVI_ENTR!I:I,MOVI_ENTR!D:D,D815),0))</f>
        <v/>
      </c>
      <c r="N815" s="104" t="str">
        <f>IF(CADA_PROD!C815="","",G815/E815)</f>
        <v/>
      </c>
      <c r="O815" s="21" t="str">
        <f t="shared" si="25"/>
        <v/>
      </c>
      <c r="P815" s="21">
        <v>8.0999999999999996E-4</v>
      </c>
    </row>
    <row r="816" spans="3:16" ht="30" customHeight="1">
      <c r="C816" s="99" t="str">
        <f>IF(CADA_PROD!C816="","",CADA_PROD!C816)</f>
        <v/>
      </c>
      <c r="D816" s="100" t="str">
        <f>IF(CADA_PROD!D816="","",CADA_PROD!D816)</f>
        <v/>
      </c>
      <c r="E816" s="101" t="str">
        <f>IF(CADA_PROD!E816="","",CADA_PROD!E816)</f>
        <v/>
      </c>
      <c r="F816" s="101" t="str">
        <f>IF(CADA_PROD!D816="","",SUMIFS(MOVI_ENTR!I:I,MOVI_ENTR!D:D,D816))</f>
        <v/>
      </c>
      <c r="G816" s="101" t="str">
        <f>IF(CADA_PROD!C816="","",SUMIFS(MOVI_SAID!H:H,MOVI_SAID!D:D,D816))</f>
        <v/>
      </c>
      <c r="H816" s="101" t="str">
        <f t="shared" si="26"/>
        <v/>
      </c>
      <c r="I816" s="100" t="str">
        <f>IF(CADA_PROD!C816="","",IFERROR(IF(H816&lt;=0,"Sem estoque",IF(H816/E816&lt;0.25,"Quase sem estoque",IF(H816/E816&lt;1.2,"Estoque baixo",IF(H816/E816&lt;2,"Estoque moderado","Estoque confortável")))),""))</f>
        <v/>
      </c>
      <c r="J816" s="102" t="str">
        <f>IF(CADA_PROD!C816="","",SUMIFS(MOVI_ENTR!M:M,MOVI_ENTR!D:D,D816))</f>
        <v/>
      </c>
      <c r="K816" s="103" t="str">
        <f>IF(CADA_PROD!C816="","",IFERROR($J816/SUM($J$6:$J$1006),""))</f>
        <v/>
      </c>
      <c r="L816" s="103" t="str">
        <f>IF(CADA_PROD!C816="","",IFERROR(H816/SUM($H$6:$H$1006)+P816,""))</f>
        <v/>
      </c>
      <c r="M816" s="102" t="str">
        <f>IF(CADA_PROD!$C816="","",IFERROR(SUMIFS(MOVI_ENTR!M:M,MOVI_ENTR!D:D,D816)/SUMIFS(MOVI_ENTR!I:I,MOVI_ENTR!D:D,D816),0))</f>
        <v/>
      </c>
      <c r="N816" s="104" t="str">
        <f>IF(CADA_PROD!C816="","",G816/E816)</f>
        <v/>
      </c>
      <c r="O816" s="21" t="str">
        <f t="shared" si="25"/>
        <v/>
      </c>
      <c r="P816" s="21">
        <v>8.1099999999999998E-4</v>
      </c>
    </row>
    <row r="817" spans="3:16" ht="30" customHeight="1">
      <c r="C817" s="99" t="str">
        <f>IF(CADA_PROD!C817="","",CADA_PROD!C817)</f>
        <v/>
      </c>
      <c r="D817" s="100" t="str">
        <f>IF(CADA_PROD!D817="","",CADA_PROD!D817)</f>
        <v/>
      </c>
      <c r="E817" s="101" t="str">
        <f>IF(CADA_PROD!E817="","",CADA_PROD!E817)</f>
        <v/>
      </c>
      <c r="F817" s="101" t="str">
        <f>IF(CADA_PROD!D817="","",SUMIFS(MOVI_ENTR!I:I,MOVI_ENTR!D:D,D817))</f>
        <v/>
      </c>
      <c r="G817" s="101" t="str">
        <f>IF(CADA_PROD!C817="","",SUMIFS(MOVI_SAID!H:H,MOVI_SAID!D:D,D817))</f>
        <v/>
      </c>
      <c r="H817" s="101" t="str">
        <f t="shared" si="26"/>
        <v/>
      </c>
      <c r="I817" s="100" t="str">
        <f>IF(CADA_PROD!C817="","",IFERROR(IF(H817&lt;=0,"Sem estoque",IF(H817/E817&lt;0.25,"Quase sem estoque",IF(H817/E817&lt;1.2,"Estoque baixo",IF(H817/E817&lt;2,"Estoque moderado","Estoque confortável")))),""))</f>
        <v/>
      </c>
      <c r="J817" s="102" t="str">
        <f>IF(CADA_PROD!C817="","",SUMIFS(MOVI_ENTR!M:M,MOVI_ENTR!D:D,D817))</f>
        <v/>
      </c>
      <c r="K817" s="103" t="str">
        <f>IF(CADA_PROD!C817="","",IFERROR($J817/SUM($J$6:$J$1006),""))</f>
        <v/>
      </c>
      <c r="L817" s="103" t="str">
        <f>IF(CADA_PROD!C817="","",IFERROR(H817/SUM($H$6:$H$1006)+P817,""))</f>
        <v/>
      </c>
      <c r="M817" s="102" t="str">
        <f>IF(CADA_PROD!$C817="","",IFERROR(SUMIFS(MOVI_ENTR!M:M,MOVI_ENTR!D:D,D817)/SUMIFS(MOVI_ENTR!I:I,MOVI_ENTR!D:D,D817),0))</f>
        <v/>
      </c>
      <c r="N817" s="104" t="str">
        <f>IF(CADA_PROD!C817="","",G817/E817)</f>
        <v/>
      </c>
      <c r="O817" s="21" t="str">
        <f t="shared" si="25"/>
        <v/>
      </c>
      <c r="P817" s="21">
        <v>8.12E-4</v>
      </c>
    </row>
    <row r="818" spans="3:16" ht="30" customHeight="1">
      <c r="C818" s="99" t="str">
        <f>IF(CADA_PROD!C818="","",CADA_PROD!C818)</f>
        <v/>
      </c>
      <c r="D818" s="100" t="str">
        <f>IF(CADA_PROD!D818="","",CADA_PROD!D818)</f>
        <v/>
      </c>
      <c r="E818" s="101" t="str">
        <f>IF(CADA_PROD!E818="","",CADA_PROD!E818)</f>
        <v/>
      </c>
      <c r="F818" s="101" t="str">
        <f>IF(CADA_PROD!D818="","",SUMIFS(MOVI_ENTR!I:I,MOVI_ENTR!D:D,D818))</f>
        <v/>
      </c>
      <c r="G818" s="101" t="str">
        <f>IF(CADA_PROD!C818="","",SUMIFS(MOVI_SAID!H:H,MOVI_SAID!D:D,D818))</f>
        <v/>
      </c>
      <c r="H818" s="101" t="str">
        <f t="shared" si="26"/>
        <v/>
      </c>
      <c r="I818" s="100" t="str">
        <f>IF(CADA_PROD!C818="","",IFERROR(IF(H818&lt;=0,"Sem estoque",IF(H818/E818&lt;0.25,"Quase sem estoque",IF(H818/E818&lt;1.2,"Estoque baixo",IF(H818/E818&lt;2,"Estoque moderado","Estoque confortável")))),""))</f>
        <v/>
      </c>
      <c r="J818" s="102" t="str">
        <f>IF(CADA_PROD!C818="","",SUMIFS(MOVI_ENTR!M:M,MOVI_ENTR!D:D,D818))</f>
        <v/>
      </c>
      <c r="K818" s="103" t="str">
        <f>IF(CADA_PROD!C818="","",IFERROR($J818/SUM($J$6:$J$1006),""))</f>
        <v/>
      </c>
      <c r="L818" s="103" t="str">
        <f>IF(CADA_PROD!C818="","",IFERROR(H818/SUM($H$6:$H$1006)+P818,""))</f>
        <v/>
      </c>
      <c r="M818" s="102" t="str">
        <f>IF(CADA_PROD!$C818="","",IFERROR(SUMIFS(MOVI_ENTR!M:M,MOVI_ENTR!D:D,D818)/SUMIFS(MOVI_ENTR!I:I,MOVI_ENTR!D:D,D818),0))</f>
        <v/>
      </c>
      <c r="N818" s="104" t="str">
        <f>IF(CADA_PROD!C818="","",G818/E818)</f>
        <v/>
      </c>
      <c r="O818" s="21" t="str">
        <f t="shared" si="25"/>
        <v/>
      </c>
      <c r="P818" s="21">
        <v>8.1300000000000003E-4</v>
      </c>
    </row>
    <row r="819" spans="3:16" ht="30" customHeight="1">
      <c r="C819" s="99" t="str">
        <f>IF(CADA_PROD!C819="","",CADA_PROD!C819)</f>
        <v/>
      </c>
      <c r="D819" s="100" t="str">
        <f>IF(CADA_PROD!D819="","",CADA_PROD!D819)</f>
        <v/>
      </c>
      <c r="E819" s="101" t="str">
        <f>IF(CADA_PROD!E819="","",CADA_PROD!E819)</f>
        <v/>
      </c>
      <c r="F819" s="101" t="str">
        <f>IF(CADA_PROD!D819="","",SUMIFS(MOVI_ENTR!I:I,MOVI_ENTR!D:D,D819))</f>
        <v/>
      </c>
      <c r="G819" s="101" t="str">
        <f>IF(CADA_PROD!C819="","",SUMIFS(MOVI_SAID!H:H,MOVI_SAID!D:D,D819))</f>
        <v/>
      </c>
      <c r="H819" s="101" t="str">
        <f t="shared" si="26"/>
        <v/>
      </c>
      <c r="I819" s="100" t="str">
        <f>IF(CADA_PROD!C819="","",IFERROR(IF(H819&lt;=0,"Sem estoque",IF(H819/E819&lt;0.25,"Quase sem estoque",IF(H819/E819&lt;1.2,"Estoque baixo",IF(H819/E819&lt;2,"Estoque moderado","Estoque confortável")))),""))</f>
        <v/>
      </c>
      <c r="J819" s="102" t="str">
        <f>IF(CADA_PROD!C819="","",SUMIFS(MOVI_ENTR!M:M,MOVI_ENTR!D:D,D819))</f>
        <v/>
      </c>
      <c r="K819" s="103" t="str">
        <f>IF(CADA_PROD!C819="","",IFERROR($J819/SUM($J$6:$J$1006),""))</f>
        <v/>
      </c>
      <c r="L819" s="103" t="str">
        <f>IF(CADA_PROD!C819="","",IFERROR(H819/SUM($H$6:$H$1006)+P819,""))</f>
        <v/>
      </c>
      <c r="M819" s="102" t="str">
        <f>IF(CADA_PROD!$C819="","",IFERROR(SUMIFS(MOVI_ENTR!M:M,MOVI_ENTR!D:D,D819)/SUMIFS(MOVI_ENTR!I:I,MOVI_ENTR!D:D,D819),0))</f>
        <v/>
      </c>
      <c r="N819" s="104" t="str">
        <f>IF(CADA_PROD!C819="","",G819/E819)</f>
        <v/>
      </c>
      <c r="O819" s="21" t="str">
        <f t="shared" si="25"/>
        <v/>
      </c>
      <c r="P819" s="21">
        <v>8.1400000000000005E-4</v>
      </c>
    </row>
    <row r="820" spans="3:16" ht="30" customHeight="1">
      <c r="C820" s="99" t="str">
        <f>IF(CADA_PROD!C820="","",CADA_PROD!C820)</f>
        <v/>
      </c>
      <c r="D820" s="100" t="str">
        <f>IF(CADA_PROD!D820="","",CADA_PROD!D820)</f>
        <v/>
      </c>
      <c r="E820" s="101" t="str">
        <f>IF(CADA_PROD!E820="","",CADA_PROD!E820)</f>
        <v/>
      </c>
      <c r="F820" s="101" t="str">
        <f>IF(CADA_PROD!D820="","",SUMIFS(MOVI_ENTR!I:I,MOVI_ENTR!D:D,D820))</f>
        <v/>
      </c>
      <c r="G820" s="101" t="str">
        <f>IF(CADA_PROD!C820="","",SUMIFS(MOVI_SAID!H:H,MOVI_SAID!D:D,D820))</f>
        <v/>
      </c>
      <c r="H820" s="101" t="str">
        <f t="shared" si="26"/>
        <v/>
      </c>
      <c r="I820" s="100" t="str">
        <f>IF(CADA_PROD!C820="","",IFERROR(IF(H820&lt;=0,"Sem estoque",IF(H820/E820&lt;0.25,"Quase sem estoque",IF(H820/E820&lt;1.2,"Estoque baixo",IF(H820/E820&lt;2,"Estoque moderado","Estoque confortável")))),""))</f>
        <v/>
      </c>
      <c r="J820" s="102" t="str">
        <f>IF(CADA_PROD!C820="","",SUMIFS(MOVI_ENTR!M:M,MOVI_ENTR!D:D,D820))</f>
        <v/>
      </c>
      <c r="K820" s="103" t="str">
        <f>IF(CADA_PROD!C820="","",IFERROR($J820/SUM($J$6:$J$1006),""))</f>
        <v/>
      </c>
      <c r="L820" s="103" t="str">
        <f>IF(CADA_PROD!C820="","",IFERROR(H820/SUM($H$6:$H$1006)+P820,""))</f>
        <v/>
      </c>
      <c r="M820" s="102" t="str">
        <f>IF(CADA_PROD!$C820="","",IFERROR(SUMIFS(MOVI_ENTR!M:M,MOVI_ENTR!D:D,D820)/SUMIFS(MOVI_ENTR!I:I,MOVI_ENTR!D:D,D820),0))</f>
        <v/>
      </c>
      <c r="N820" s="104" t="str">
        <f>IF(CADA_PROD!C820="","",G820/E820)</f>
        <v/>
      </c>
      <c r="O820" s="21" t="str">
        <f t="shared" si="25"/>
        <v/>
      </c>
      <c r="P820" s="21">
        <v>8.1499999999999997E-4</v>
      </c>
    </row>
    <row r="821" spans="3:16" ht="30" customHeight="1">
      <c r="C821" s="99" t="str">
        <f>IF(CADA_PROD!C821="","",CADA_PROD!C821)</f>
        <v/>
      </c>
      <c r="D821" s="100" t="str">
        <f>IF(CADA_PROD!D821="","",CADA_PROD!D821)</f>
        <v/>
      </c>
      <c r="E821" s="101" t="str">
        <f>IF(CADA_PROD!E821="","",CADA_PROD!E821)</f>
        <v/>
      </c>
      <c r="F821" s="101" t="str">
        <f>IF(CADA_PROD!D821="","",SUMIFS(MOVI_ENTR!I:I,MOVI_ENTR!D:D,D821))</f>
        <v/>
      </c>
      <c r="G821" s="101" t="str">
        <f>IF(CADA_PROD!C821="","",SUMIFS(MOVI_SAID!H:H,MOVI_SAID!D:D,D821))</f>
        <v/>
      </c>
      <c r="H821" s="101" t="str">
        <f t="shared" si="26"/>
        <v/>
      </c>
      <c r="I821" s="100" t="str">
        <f>IF(CADA_PROD!C821="","",IFERROR(IF(H821&lt;=0,"Sem estoque",IF(H821/E821&lt;0.25,"Quase sem estoque",IF(H821/E821&lt;1.2,"Estoque baixo",IF(H821/E821&lt;2,"Estoque moderado","Estoque confortável")))),""))</f>
        <v/>
      </c>
      <c r="J821" s="102" t="str">
        <f>IF(CADA_PROD!C821="","",SUMIFS(MOVI_ENTR!M:M,MOVI_ENTR!D:D,D821))</f>
        <v/>
      </c>
      <c r="K821" s="103" t="str">
        <f>IF(CADA_PROD!C821="","",IFERROR($J821/SUM($J$6:$J$1006),""))</f>
        <v/>
      </c>
      <c r="L821" s="103" t="str">
        <f>IF(CADA_PROD!C821="","",IFERROR(H821/SUM($H$6:$H$1006)+P821,""))</f>
        <v/>
      </c>
      <c r="M821" s="102" t="str">
        <f>IF(CADA_PROD!$C821="","",IFERROR(SUMIFS(MOVI_ENTR!M:M,MOVI_ENTR!D:D,D821)/SUMIFS(MOVI_ENTR!I:I,MOVI_ENTR!D:D,D821),0))</f>
        <v/>
      </c>
      <c r="N821" s="104" t="str">
        <f>IF(CADA_PROD!C821="","",G821/E821)</f>
        <v/>
      </c>
      <c r="O821" s="21" t="str">
        <f t="shared" si="25"/>
        <v/>
      </c>
      <c r="P821" s="21">
        <v>8.1599999999999999E-4</v>
      </c>
    </row>
    <row r="822" spans="3:16" ht="30" customHeight="1">
      <c r="C822" s="99" t="str">
        <f>IF(CADA_PROD!C822="","",CADA_PROD!C822)</f>
        <v/>
      </c>
      <c r="D822" s="100" t="str">
        <f>IF(CADA_PROD!D822="","",CADA_PROD!D822)</f>
        <v/>
      </c>
      <c r="E822" s="101" t="str">
        <f>IF(CADA_PROD!E822="","",CADA_PROD!E822)</f>
        <v/>
      </c>
      <c r="F822" s="101" t="str">
        <f>IF(CADA_PROD!D822="","",SUMIFS(MOVI_ENTR!I:I,MOVI_ENTR!D:D,D822))</f>
        <v/>
      </c>
      <c r="G822" s="101" t="str">
        <f>IF(CADA_PROD!C822="","",SUMIFS(MOVI_SAID!H:H,MOVI_SAID!D:D,D822))</f>
        <v/>
      </c>
      <c r="H822" s="101" t="str">
        <f t="shared" si="26"/>
        <v/>
      </c>
      <c r="I822" s="100" t="str">
        <f>IF(CADA_PROD!C822="","",IFERROR(IF(H822&lt;=0,"Sem estoque",IF(H822/E822&lt;0.25,"Quase sem estoque",IF(H822/E822&lt;1.2,"Estoque baixo",IF(H822/E822&lt;2,"Estoque moderado","Estoque confortável")))),""))</f>
        <v/>
      </c>
      <c r="J822" s="102" t="str">
        <f>IF(CADA_PROD!C822="","",SUMIFS(MOVI_ENTR!M:M,MOVI_ENTR!D:D,D822))</f>
        <v/>
      </c>
      <c r="K822" s="103" t="str">
        <f>IF(CADA_PROD!C822="","",IFERROR($J822/SUM($J$6:$J$1006),""))</f>
        <v/>
      </c>
      <c r="L822" s="103" t="str">
        <f>IF(CADA_PROD!C822="","",IFERROR(H822/SUM($H$6:$H$1006)+P822,""))</f>
        <v/>
      </c>
      <c r="M822" s="102" t="str">
        <f>IF(CADA_PROD!$C822="","",IFERROR(SUMIFS(MOVI_ENTR!M:M,MOVI_ENTR!D:D,D822)/SUMIFS(MOVI_ENTR!I:I,MOVI_ENTR!D:D,D822),0))</f>
        <v/>
      </c>
      <c r="N822" s="104" t="str">
        <f>IF(CADA_PROD!C822="","",G822/E822)</f>
        <v/>
      </c>
      <c r="O822" s="21" t="str">
        <f t="shared" si="25"/>
        <v/>
      </c>
      <c r="P822" s="21">
        <v>8.1700000000000002E-4</v>
      </c>
    </row>
    <row r="823" spans="3:16" ht="30" customHeight="1">
      <c r="C823" s="99" t="str">
        <f>IF(CADA_PROD!C823="","",CADA_PROD!C823)</f>
        <v/>
      </c>
      <c r="D823" s="100" t="str">
        <f>IF(CADA_PROD!D823="","",CADA_PROD!D823)</f>
        <v/>
      </c>
      <c r="E823" s="101" t="str">
        <f>IF(CADA_PROD!E823="","",CADA_PROD!E823)</f>
        <v/>
      </c>
      <c r="F823" s="101" t="str">
        <f>IF(CADA_PROD!D823="","",SUMIFS(MOVI_ENTR!I:I,MOVI_ENTR!D:D,D823))</f>
        <v/>
      </c>
      <c r="G823" s="101" t="str">
        <f>IF(CADA_PROD!C823="","",SUMIFS(MOVI_SAID!H:H,MOVI_SAID!D:D,D823))</f>
        <v/>
      </c>
      <c r="H823" s="101" t="str">
        <f t="shared" si="26"/>
        <v/>
      </c>
      <c r="I823" s="100" t="str">
        <f>IF(CADA_PROD!C823="","",IFERROR(IF(H823&lt;=0,"Sem estoque",IF(H823/E823&lt;0.25,"Quase sem estoque",IF(H823/E823&lt;1.2,"Estoque baixo",IF(H823/E823&lt;2,"Estoque moderado","Estoque confortável")))),""))</f>
        <v/>
      </c>
      <c r="J823" s="102" t="str">
        <f>IF(CADA_PROD!C823="","",SUMIFS(MOVI_ENTR!M:M,MOVI_ENTR!D:D,D823))</f>
        <v/>
      </c>
      <c r="K823" s="103" t="str">
        <f>IF(CADA_PROD!C823="","",IFERROR($J823/SUM($J$6:$J$1006),""))</f>
        <v/>
      </c>
      <c r="L823" s="103" t="str">
        <f>IF(CADA_PROD!C823="","",IFERROR(H823/SUM($H$6:$H$1006)+P823,""))</f>
        <v/>
      </c>
      <c r="M823" s="102" t="str">
        <f>IF(CADA_PROD!$C823="","",IFERROR(SUMIFS(MOVI_ENTR!M:M,MOVI_ENTR!D:D,D823)/SUMIFS(MOVI_ENTR!I:I,MOVI_ENTR!D:D,D823),0))</f>
        <v/>
      </c>
      <c r="N823" s="104" t="str">
        <f>IF(CADA_PROD!C823="","",G823/E823)</f>
        <v/>
      </c>
      <c r="O823" s="21" t="str">
        <f t="shared" si="25"/>
        <v/>
      </c>
      <c r="P823" s="21">
        <v>8.1800000000000004E-4</v>
      </c>
    </row>
    <row r="824" spans="3:16" ht="30" customHeight="1">
      <c r="C824" s="99" t="str">
        <f>IF(CADA_PROD!C824="","",CADA_PROD!C824)</f>
        <v/>
      </c>
      <c r="D824" s="100" t="str">
        <f>IF(CADA_PROD!D824="","",CADA_PROD!D824)</f>
        <v/>
      </c>
      <c r="E824" s="101" t="str">
        <f>IF(CADA_PROD!E824="","",CADA_PROD!E824)</f>
        <v/>
      </c>
      <c r="F824" s="101" t="str">
        <f>IF(CADA_PROD!D824="","",SUMIFS(MOVI_ENTR!I:I,MOVI_ENTR!D:D,D824))</f>
        <v/>
      </c>
      <c r="G824" s="101" t="str">
        <f>IF(CADA_PROD!C824="","",SUMIFS(MOVI_SAID!H:H,MOVI_SAID!D:D,D824))</f>
        <v/>
      </c>
      <c r="H824" s="101" t="str">
        <f t="shared" si="26"/>
        <v/>
      </c>
      <c r="I824" s="100" t="str">
        <f>IF(CADA_PROD!C824="","",IFERROR(IF(H824&lt;=0,"Sem estoque",IF(H824/E824&lt;0.25,"Quase sem estoque",IF(H824/E824&lt;1.2,"Estoque baixo",IF(H824/E824&lt;2,"Estoque moderado","Estoque confortável")))),""))</f>
        <v/>
      </c>
      <c r="J824" s="102" t="str">
        <f>IF(CADA_PROD!C824="","",SUMIFS(MOVI_ENTR!M:M,MOVI_ENTR!D:D,D824))</f>
        <v/>
      </c>
      <c r="K824" s="103" t="str">
        <f>IF(CADA_PROD!C824="","",IFERROR($J824/SUM($J$6:$J$1006),""))</f>
        <v/>
      </c>
      <c r="L824" s="103" t="str">
        <f>IF(CADA_PROD!C824="","",IFERROR(H824/SUM($H$6:$H$1006)+P824,""))</f>
        <v/>
      </c>
      <c r="M824" s="102" t="str">
        <f>IF(CADA_PROD!$C824="","",IFERROR(SUMIFS(MOVI_ENTR!M:M,MOVI_ENTR!D:D,D824)/SUMIFS(MOVI_ENTR!I:I,MOVI_ENTR!D:D,D824),0))</f>
        <v/>
      </c>
      <c r="N824" s="104" t="str">
        <f>IF(CADA_PROD!C824="","",G824/E824)</f>
        <v/>
      </c>
      <c r="O824" s="21" t="str">
        <f t="shared" si="25"/>
        <v/>
      </c>
      <c r="P824" s="21">
        <v>8.1899999999999996E-4</v>
      </c>
    </row>
    <row r="825" spans="3:16" ht="30" customHeight="1">
      <c r="C825" s="99" t="str">
        <f>IF(CADA_PROD!C825="","",CADA_PROD!C825)</f>
        <v/>
      </c>
      <c r="D825" s="100" t="str">
        <f>IF(CADA_PROD!D825="","",CADA_PROD!D825)</f>
        <v/>
      </c>
      <c r="E825" s="101" t="str">
        <f>IF(CADA_PROD!E825="","",CADA_PROD!E825)</f>
        <v/>
      </c>
      <c r="F825" s="101" t="str">
        <f>IF(CADA_PROD!D825="","",SUMIFS(MOVI_ENTR!I:I,MOVI_ENTR!D:D,D825))</f>
        <v/>
      </c>
      <c r="G825" s="101" t="str">
        <f>IF(CADA_PROD!C825="","",SUMIFS(MOVI_SAID!H:H,MOVI_SAID!D:D,D825))</f>
        <v/>
      </c>
      <c r="H825" s="101" t="str">
        <f t="shared" si="26"/>
        <v/>
      </c>
      <c r="I825" s="100" t="str">
        <f>IF(CADA_PROD!C825="","",IFERROR(IF(H825&lt;=0,"Sem estoque",IF(H825/E825&lt;0.25,"Quase sem estoque",IF(H825/E825&lt;1.2,"Estoque baixo",IF(H825/E825&lt;2,"Estoque moderado","Estoque confortável")))),""))</f>
        <v/>
      </c>
      <c r="J825" s="102" t="str">
        <f>IF(CADA_PROD!C825="","",SUMIFS(MOVI_ENTR!M:M,MOVI_ENTR!D:D,D825))</f>
        <v/>
      </c>
      <c r="K825" s="103" t="str">
        <f>IF(CADA_PROD!C825="","",IFERROR($J825/SUM($J$6:$J$1006),""))</f>
        <v/>
      </c>
      <c r="L825" s="103" t="str">
        <f>IF(CADA_PROD!C825="","",IFERROR(H825/SUM($H$6:$H$1006)+P825,""))</f>
        <v/>
      </c>
      <c r="M825" s="102" t="str">
        <f>IF(CADA_PROD!$C825="","",IFERROR(SUMIFS(MOVI_ENTR!M:M,MOVI_ENTR!D:D,D825)/SUMIFS(MOVI_ENTR!I:I,MOVI_ENTR!D:D,D825),0))</f>
        <v/>
      </c>
      <c r="N825" s="104" t="str">
        <f>IF(CADA_PROD!C825="","",G825/E825)</f>
        <v/>
      </c>
      <c r="O825" s="21" t="str">
        <f t="shared" si="25"/>
        <v/>
      </c>
      <c r="P825" s="21">
        <v>8.1999999999999998E-4</v>
      </c>
    </row>
    <row r="826" spans="3:16" ht="30" customHeight="1">
      <c r="C826" s="99" t="str">
        <f>IF(CADA_PROD!C826="","",CADA_PROD!C826)</f>
        <v/>
      </c>
      <c r="D826" s="100" t="str">
        <f>IF(CADA_PROD!D826="","",CADA_PROD!D826)</f>
        <v/>
      </c>
      <c r="E826" s="101" t="str">
        <f>IF(CADA_PROD!E826="","",CADA_PROD!E826)</f>
        <v/>
      </c>
      <c r="F826" s="101" t="str">
        <f>IF(CADA_PROD!D826="","",SUMIFS(MOVI_ENTR!I:I,MOVI_ENTR!D:D,D826))</f>
        <v/>
      </c>
      <c r="G826" s="101" t="str">
        <f>IF(CADA_PROD!C826="","",SUMIFS(MOVI_SAID!H:H,MOVI_SAID!D:D,D826))</f>
        <v/>
      </c>
      <c r="H826" s="101" t="str">
        <f t="shared" si="26"/>
        <v/>
      </c>
      <c r="I826" s="100" t="str">
        <f>IF(CADA_PROD!C826="","",IFERROR(IF(H826&lt;=0,"Sem estoque",IF(H826/E826&lt;0.25,"Quase sem estoque",IF(H826/E826&lt;1.2,"Estoque baixo",IF(H826/E826&lt;2,"Estoque moderado","Estoque confortável")))),""))</f>
        <v/>
      </c>
      <c r="J826" s="102" t="str">
        <f>IF(CADA_PROD!C826="","",SUMIFS(MOVI_ENTR!M:M,MOVI_ENTR!D:D,D826))</f>
        <v/>
      </c>
      <c r="K826" s="103" t="str">
        <f>IF(CADA_PROD!C826="","",IFERROR($J826/SUM($J$6:$J$1006),""))</f>
        <v/>
      </c>
      <c r="L826" s="103" t="str">
        <f>IF(CADA_PROD!C826="","",IFERROR(H826/SUM($H$6:$H$1006)+P826,""))</f>
        <v/>
      </c>
      <c r="M826" s="102" t="str">
        <f>IF(CADA_PROD!$C826="","",IFERROR(SUMIFS(MOVI_ENTR!M:M,MOVI_ENTR!D:D,D826)/SUMIFS(MOVI_ENTR!I:I,MOVI_ENTR!D:D,D826),0))</f>
        <v/>
      </c>
      <c r="N826" s="104" t="str">
        <f>IF(CADA_PROD!C826="","",G826/E826)</f>
        <v/>
      </c>
      <c r="O826" s="21" t="str">
        <f t="shared" si="25"/>
        <v/>
      </c>
      <c r="P826" s="21">
        <v>8.2100000000000001E-4</v>
      </c>
    </row>
    <row r="827" spans="3:16" ht="30" customHeight="1">
      <c r="C827" s="99" t="str">
        <f>IF(CADA_PROD!C827="","",CADA_PROD!C827)</f>
        <v/>
      </c>
      <c r="D827" s="100" t="str">
        <f>IF(CADA_PROD!D827="","",CADA_PROD!D827)</f>
        <v/>
      </c>
      <c r="E827" s="101" t="str">
        <f>IF(CADA_PROD!E827="","",CADA_PROD!E827)</f>
        <v/>
      </c>
      <c r="F827" s="101" t="str">
        <f>IF(CADA_PROD!D827="","",SUMIFS(MOVI_ENTR!I:I,MOVI_ENTR!D:D,D827))</f>
        <v/>
      </c>
      <c r="G827" s="101" t="str">
        <f>IF(CADA_PROD!C827="","",SUMIFS(MOVI_SAID!H:H,MOVI_SAID!D:D,D827))</f>
        <v/>
      </c>
      <c r="H827" s="101" t="str">
        <f t="shared" si="26"/>
        <v/>
      </c>
      <c r="I827" s="100" t="str">
        <f>IF(CADA_PROD!C827="","",IFERROR(IF(H827&lt;=0,"Sem estoque",IF(H827/E827&lt;0.25,"Quase sem estoque",IF(H827/E827&lt;1.2,"Estoque baixo",IF(H827/E827&lt;2,"Estoque moderado","Estoque confortável")))),""))</f>
        <v/>
      </c>
      <c r="J827" s="102" t="str">
        <f>IF(CADA_PROD!C827="","",SUMIFS(MOVI_ENTR!M:M,MOVI_ENTR!D:D,D827))</f>
        <v/>
      </c>
      <c r="K827" s="103" t="str">
        <f>IF(CADA_PROD!C827="","",IFERROR($J827/SUM($J$6:$J$1006),""))</f>
        <v/>
      </c>
      <c r="L827" s="103" t="str">
        <f>IF(CADA_PROD!C827="","",IFERROR(H827/SUM($H$6:$H$1006)+P827,""))</f>
        <v/>
      </c>
      <c r="M827" s="102" t="str">
        <f>IF(CADA_PROD!$C827="","",IFERROR(SUMIFS(MOVI_ENTR!M:M,MOVI_ENTR!D:D,D827)/SUMIFS(MOVI_ENTR!I:I,MOVI_ENTR!D:D,D827),0))</f>
        <v/>
      </c>
      <c r="N827" s="104" t="str">
        <f>IF(CADA_PROD!C827="","",G827/E827)</f>
        <v/>
      </c>
      <c r="O827" s="21" t="str">
        <f t="shared" si="25"/>
        <v/>
      </c>
      <c r="P827" s="21">
        <v>8.2200000000000003E-4</v>
      </c>
    </row>
    <row r="828" spans="3:16" ht="30" customHeight="1">
      <c r="C828" s="99" t="str">
        <f>IF(CADA_PROD!C828="","",CADA_PROD!C828)</f>
        <v/>
      </c>
      <c r="D828" s="100" t="str">
        <f>IF(CADA_PROD!D828="","",CADA_PROD!D828)</f>
        <v/>
      </c>
      <c r="E828" s="101" t="str">
        <f>IF(CADA_PROD!E828="","",CADA_PROD!E828)</f>
        <v/>
      </c>
      <c r="F828" s="101" t="str">
        <f>IF(CADA_PROD!D828="","",SUMIFS(MOVI_ENTR!I:I,MOVI_ENTR!D:D,D828))</f>
        <v/>
      </c>
      <c r="G828" s="101" t="str">
        <f>IF(CADA_PROD!C828="","",SUMIFS(MOVI_SAID!H:H,MOVI_SAID!D:D,D828))</f>
        <v/>
      </c>
      <c r="H828" s="101" t="str">
        <f t="shared" si="26"/>
        <v/>
      </c>
      <c r="I828" s="100" t="str">
        <f>IF(CADA_PROD!C828="","",IFERROR(IF(H828&lt;=0,"Sem estoque",IF(H828/E828&lt;0.25,"Quase sem estoque",IF(H828/E828&lt;1.2,"Estoque baixo",IF(H828/E828&lt;2,"Estoque moderado","Estoque confortável")))),""))</f>
        <v/>
      </c>
      <c r="J828" s="102" t="str">
        <f>IF(CADA_PROD!C828="","",SUMIFS(MOVI_ENTR!M:M,MOVI_ENTR!D:D,D828))</f>
        <v/>
      </c>
      <c r="K828" s="103" t="str">
        <f>IF(CADA_PROD!C828="","",IFERROR($J828/SUM($J$6:$J$1006),""))</f>
        <v/>
      </c>
      <c r="L828" s="103" t="str">
        <f>IF(CADA_PROD!C828="","",IFERROR(H828/SUM($H$6:$H$1006)+P828,""))</f>
        <v/>
      </c>
      <c r="M828" s="102" t="str">
        <f>IF(CADA_PROD!$C828="","",IFERROR(SUMIFS(MOVI_ENTR!M:M,MOVI_ENTR!D:D,D828)/SUMIFS(MOVI_ENTR!I:I,MOVI_ENTR!D:D,D828),0))</f>
        <v/>
      </c>
      <c r="N828" s="104" t="str">
        <f>IF(CADA_PROD!C828="","",G828/E828)</f>
        <v/>
      </c>
      <c r="O828" s="21" t="str">
        <f t="shared" si="25"/>
        <v/>
      </c>
      <c r="P828" s="21">
        <v>8.2299999999999995E-4</v>
      </c>
    </row>
    <row r="829" spans="3:16" ht="30" customHeight="1">
      <c r="C829" s="99" t="str">
        <f>IF(CADA_PROD!C829="","",CADA_PROD!C829)</f>
        <v/>
      </c>
      <c r="D829" s="100" t="str">
        <f>IF(CADA_PROD!D829="","",CADA_PROD!D829)</f>
        <v/>
      </c>
      <c r="E829" s="101" t="str">
        <f>IF(CADA_PROD!E829="","",CADA_PROD!E829)</f>
        <v/>
      </c>
      <c r="F829" s="101" t="str">
        <f>IF(CADA_PROD!D829="","",SUMIFS(MOVI_ENTR!I:I,MOVI_ENTR!D:D,D829))</f>
        <v/>
      </c>
      <c r="G829" s="101" t="str">
        <f>IF(CADA_PROD!C829="","",SUMIFS(MOVI_SAID!H:H,MOVI_SAID!D:D,D829))</f>
        <v/>
      </c>
      <c r="H829" s="101" t="str">
        <f t="shared" si="26"/>
        <v/>
      </c>
      <c r="I829" s="100" t="str">
        <f>IF(CADA_PROD!C829="","",IFERROR(IF(H829&lt;=0,"Sem estoque",IF(H829/E829&lt;0.25,"Quase sem estoque",IF(H829/E829&lt;1.2,"Estoque baixo",IF(H829/E829&lt;2,"Estoque moderado","Estoque confortável")))),""))</f>
        <v/>
      </c>
      <c r="J829" s="102" t="str">
        <f>IF(CADA_PROD!C829="","",SUMIFS(MOVI_ENTR!M:M,MOVI_ENTR!D:D,D829))</f>
        <v/>
      </c>
      <c r="K829" s="103" t="str">
        <f>IF(CADA_PROD!C829="","",IFERROR($J829/SUM($J$6:$J$1006),""))</f>
        <v/>
      </c>
      <c r="L829" s="103" t="str">
        <f>IF(CADA_PROD!C829="","",IFERROR(H829/SUM($H$6:$H$1006)+P829,""))</f>
        <v/>
      </c>
      <c r="M829" s="102" t="str">
        <f>IF(CADA_PROD!$C829="","",IFERROR(SUMIFS(MOVI_ENTR!M:M,MOVI_ENTR!D:D,D829)/SUMIFS(MOVI_ENTR!I:I,MOVI_ENTR!D:D,D829),0))</f>
        <v/>
      </c>
      <c r="N829" s="104" t="str">
        <f>IF(CADA_PROD!C829="","",G829/E829)</f>
        <v/>
      </c>
      <c r="O829" s="21" t="str">
        <f t="shared" si="25"/>
        <v/>
      </c>
      <c r="P829" s="21">
        <v>8.2399999999999997E-4</v>
      </c>
    </row>
    <row r="830" spans="3:16" ht="30" customHeight="1">
      <c r="C830" s="99" t="str">
        <f>IF(CADA_PROD!C830="","",CADA_PROD!C830)</f>
        <v/>
      </c>
      <c r="D830" s="100" t="str">
        <f>IF(CADA_PROD!D830="","",CADA_PROD!D830)</f>
        <v/>
      </c>
      <c r="E830" s="101" t="str">
        <f>IF(CADA_PROD!E830="","",CADA_PROD!E830)</f>
        <v/>
      </c>
      <c r="F830" s="101" t="str">
        <f>IF(CADA_PROD!D830="","",SUMIFS(MOVI_ENTR!I:I,MOVI_ENTR!D:D,D830))</f>
        <v/>
      </c>
      <c r="G830" s="101" t="str">
        <f>IF(CADA_PROD!C830="","",SUMIFS(MOVI_SAID!H:H,MOVI_SAID!D:D,D830))</f>
        <v/>
      </c>
      <c r="H830" s="101" t="str">
        <f t="shared" si="26"/>
        <v/>
      </c>
      <c r="I830" s="100" t="str">
        <f>IF(CADA_PROD!C830="","",IFERROR(IF(H830&lt;=0,"Sem estoque",IF(H830/E830&lt;0.25,"Quase sem estoque",IF(H830/E830&lt;1.2,"Estoque baixo",IF(H830/E830&lt;2,"Estoque moderado","Estoque confortável")))),""))</f>
        <v/>
      </c>
      <c r="J830" s="102" t="str">
        <f>IF(CADA_PROD!C830="","",SUMIFS(MOVI_ENTR!M:M,MOVI_ENTR!D:D,D830))</f>
        <v/>
      </c>
      <c r="K830" s="103" t="str">
        <f>IF(CADA_PROD!C830="","",IFERROR($J830/SUM($J$6:$J$1006),""))</f>
        <v/>
      </c>
      <c r="L830" s="103" t="str">
        <f>IF(CADA_PROD!C830="","",IFERROR(H830/SUM($H$6:$H$1006)+P830,""))</f>
        <v/>
      </c>
      <c r="M830" s="102" t="str">
        <f>IF(CADA_PROD!$C830="","",IFERROR(SUMIFS(MOVI_ENTR!M:M,MOVI_ENTR!D:D,D830)/SUMIFS(MOVI_ENTR!I:I,MOVI_ENTR!D:D,D830),0))</f>
        <v/>
      </c>
      <c r="N830" s="104" t="str">
        <f>IF(CADA_PROD!C830="","",G830/E830)</f>
        <v/>
      </c>
      <c r="O830" s="21" t="str">
        <f t="shared" si="25"/>
        <v/>
      </c>
      <c r="P830" s="21">
        <v>8.25E-4</v>
      </c>
    </row>
    <row r="831" spans="3:16" ht="30" customHeight="1">
      <c r="C831" s="99" t="str">
        <f>IF(CADA_PROD!C831="","",CADA_PROD!C831)</f>
        <v/>
      </c>
      <c r="D831" s="100" t="str">
        <f>IF(CADA_PROD!D831="","",CADA_PROD!D831)</f>
        <v/>
      </c>
      <c r="E831" s="101" t="str">
        <f>IF(CADA_PROD!E831="","",CADA_PROD!E831)</f>
        <v/>
      </c>
      <c r="F831" s="101" t="str">
        <f>IF(CADA_PROD!D831="","",SUMIFS(MOVI_ENTR!I:I,MOVI_ENTR!D:D,D831))</f>
        <v/>
      </c>
      <c r="G831" s="101" t="str">
        <f>IF(CADA_PROD!C831="","",SUMIFS(MOVI_SAID!H:H,MOVI_SAID!D:D,D831))</f>
        <v/>
      </c>
      <c r="H831" s="101" t="str">
        <f t="shared" si="26"/>
        <v/>
      </c>
      <c r="I831" s="100" t="str">
        <f>IF(CADA_PROD!C831="","",IFERROR(IF(H831&lt;=0,"Sem estoque",IF(H831/E831&lt;0.25,"Quase sem estoque",IF(H831/E831&lt;1.2,"Estoque baixo",IF(H831/E831&lt;2,"Estoque moderado","Estoque confortável")))),""))</f>
        <v/>
      </c>
      <c r="J831" s="102" t="str">
        <f>IF(CADA_PROD!C831="","",SUMIFS(MOVI_ENTR!M:M,MOVI_ENTR!D:D,D831))</f>
        <v/>
      </c>
      <c r="K831" s="103" t="str">
        <f>IF(CADA_PROD!C831="","",IFERROR($J831/SUM($J$6:$J$1006),""))</f>
        <v/>
      </c>
      <c r="L831" s="103" t="str">
        <f>IF(CADA_PROD!C831="","",IFERROR(H831/SUM($H$6:$H$1006)+P831,""))</f>
        <v/>
      </c>
      <c r="M831" s="102" t="str">
        <f>IF(CADA_PROD!$C831="","",IFERROR(SUMIFS(MOVI_ENTR!M:M,MOVI_ENTR!D:D,D831)/SUMIFS(MOVI_ENTR!I:I,MOVI_ENTR!D:D,D831),0))</f>
        <v/>
      </c>
      <c r="N831" s="104" t="str">
        <f>IF(CADA_PROD!C831="","",G831/E831)</f>
        <v/>
      </c>
      <c r="O831" s="21" t="str">
        <f t="shared" si="25"/>
        <v/>
      </c>
      <c r="P831" s="21">
        <v>8.2600000000000002E-4</v>
      </c>
    </row>
    <row r="832" spans="3:16" ht="30" customHeight="1">
      <c r="C832" s="99" t="str">
        <f>IF(CADA_PROD!C832="","",CADA_PROD!C832)</f>
        <v/>
      </c>
      <c r="D832" s="100" t="str">
        <f>IF(CADA_PROD!D832="","",CADA_PROD!D832)</f>
        <v/>
      </c>
      <c r="E832" s="101" t="str">
        <f>IF(CADA_PROD!E832="","",CADA_PROD!E832)</f>
        <v/>
      </c>
      <c r="F832" s="101" t="str">
        <f>IF(CADA_PROD!D832="","",SUMIFS(MOVI_ENTR!I:I,MOVI_ENTR!D:D,D832))</f>
        <v/>
      </c>
      <c r="G832" s="101" t="str">
        <f>IF(CADA_PROD!C832="","",SUMIFS(MOVI_SAID!H:H,MOVI_SAID!D:D,D832))</f>
        <v/>
      </c>
      <c r="H832" s="101" t="str">
        <f t="shared" si="26"/>
        <v/>
      </c>
      <c r="I832" s="100" t="str">
        <f>IF(CADA_PROD!C832="","",IFERROR(IF(H832&lt;=0,"Sem estoque",IF(H832/E832&lt;0.25,"Quase sem estoque",IF(H832/E832&lt;1.2,"Estoque baixo",IF(H832/E832&lt;2,"Estoque moderado","Estoque confortável")))),""))</f>
        <v/>
      </c>
      <c r="J832" s="102" t="str">
        <f>IF(CADA_PROD!C832="","",SUMIFS(MOVI_ENTR!M:M,MOVI_ENTR!D:D,D832))</f>
        <v/>
      </c>
      <c r="K832" s="103" t="str">
        <f>IF(CADA_PROD!C832="","",IFERROR($J832/SUM($J$6:$J$1006),""))</f>
        <v/>
      </c>
      <c r="L832" s="103" t="str">
        <f>IF(CADA_PROD!C832="","",IFERROR(H832/SUM($H$6:$H$1006)+P832,""))</f>
        <v/>
      </c>
      <c r="M832" s="102" t="str">
        <f>IF(CADA_PROD!$C832="","",IFERROR(SUMIFS(MOVI_ENTR!M:M,MOVI_ENTR!D:D,D832)/SUMIFS(MOVI_ENTR!I:I,MOVI_ENTR!D:D,D832),0))</f>
        <v/>
      </c>
      <c r="N832" s="104" t="str">
        <f>IF(CADA_PROD!C832="","",G832/E832)</f>
        <v/>
      </c>
      <c r="O832" s="21" t="str">
        <f t="shared" si="25"/>
        <v/>
      </c>
      <c r="P832" s="21">
        <v>8.2700000000000004E-4</v>
      </c>
    </row>
    <row r="833" spans="3:16" ht="30" customHeight="1">
      <c r="C833" s="99" t="str">
        <f>IF(CADA_PROD!C833="","",CADA_PROD!C833)</f>
        <v/>
      </c>
      <c r="D833" s="100" t="str">
        <f>IF(CADA_PROD!D833="","",CADA_PROD!D833)</f>
        <v/>
      </c>
      <c r="E833" s="101" t="str">
        <f>IF(CADA_PROD!E833="","",CADA_PROD!E833)</f>
        <v/>
      </c>
      <c r="F833" s="101" t="str">
        <f>IF(CADA_PROD!D833="","",SUMIFS(MOVI_ENTR!I:I,MOVI_ENTR!D:D,D833))</f>
        <v/>
      </c>
      <c r="G833" s="101" t="str">
        <f>IF(CADA_PROD!C833="","",SUMIFS(MOVI_SAID!H:H,MOVI_SAID!D:D,D833))</f>
        <v/>
      </c>
      <c r="H833" s="101" t="str">
        <f t="shared" si="26"/>
        <v/>
      </c>
      <c r="I833" s="100" t="str">
        <f>IF(CADA_PROD!C833="","",IFERROR(IF(H833&lt;=0,"Sem estoque",IF(H833/E833&lt;0.25,"Quase sem estoque",IF(H833/E833&lt;1.2,"Estoque baixo",IF(H833/E833&lt;2,"Estoque moderado","Estoque confortável")))),""))</f>
        <v/>
      </c>
      <c r="J833" s="102" t="str">
        <f>IF(CADA_PROD!C833="","",SUMIFS(MOVI_ENTR!M:M,MOVI_ENTR!D:D,D833))</f>
        <v/>
      </c>
      <c r="K833" s="103" t="str">
        <f>IF(CADA_PROD!C833="","",IFERROR($J833/SUM($J$6:$J$1006),""))</f>
        <v/>
      </c>
      <c r="L833" s="103" t="str">
        <f>IF(CADA_PROD!C833="","",IFERROR(H833/SUM($H$6:$H$1006)+P833,""))</f>
        <v/>
      </c>
      <c r="M833" s="102" t="str">
        <f>IF(CADA_PROD!$C833="","",IFERROR(SUMIFS(MOVI_ENTR!M:M,MOVI_ENTR!D:D,D833)/SUMIFS(MOVI_ENTR!I:I,MOVI_ENTR!D:D,D833),0))</f>
        <v/>
      </c>
      <c r="N833" s="104" t="str">
        <f>IF(CADA_PROD!C833="","",G833/E833)</f>
        <v/>
      </c>
      <c r="O833" s="21" t="str">
        <f t="shared" si="25"/>
        <v/>
      </c>
      <c r="P833" s="21">
        <v>8.2799999999999996E-4</v>
      </c>
    </row>
    <row r="834" spans="3:16" ht="30" customHeight="1">
      <c r="C834" s="99" t="str">
        <f>IF(CADA_PROD!C834="","",CADA_PROD!C834)</f>
        <v/>
      </c>
      <c r="D834" s="100" t="str">
        <f>IF(CADA_PROD!D834="","",CADA_PROD!D834)</f>
        <v/>
      </c>
      <c r="E834" s="101" t="str">
        <f>IF(CADA_PROD!E834="","",CADA_PROD!E834)</f>
        <v/>
      </c>
      <c r="F834" s="101" t="str">
        <f>IF(CADA_PROD!D834="","",SUMIFS(MOVI_ENTR!I:I,MOVI_ENTR!D:D,D834))</f>
        <v/>
      </c>
      <c r="G834" s="101" t="str">
        <f>IF(CADA_PROD!C834="","",SUMIFS(MOVI_SAID!H:H,MOVI_SAID!D:D,D834))</f>
        <v/>
      </c>
      <c r="H834" s="101" t="str">
        <f t="shared" si="26"/>
        <v/>
      </c>
      <c r="I834" s="100" t="str">
        <f>IF(CADA_PROD!C834="","",IFERROR(IF(H834&lt;=0,"Sem estoque",IF(H834/E834&lt;0.25,"Quase sem estoque",IF(H834/E834&lt;1.2,"Estoque baixo",IF(H834/E834&lt;2,"Estoque moderado","Estoque confortável")))),""))</f>
        <v/>
      </c>
      <c r="J834" s="102" t="str">
        <f>IF(CADA_PROD!C834="","",SUMIFS(MOVI_ENTR!M:M,MOVI_ENTR!D:D,D834))</f>
        <v/>
      </c>
      <c r="K834" s="103" t="str">
        <f>IF(CADA_PROD!C834="","",IFERROR($J834/SUM($J$6:$J$1006),""))</f>
        <v/>
      </c>
      <c r="L834" s="103" t="str">
        <f>IF(CADA_PROD!C834="","",IFERROR(H834/SUM($H$6:$H$1006)+P834,""))</f>
        <v/>
      </c>
      <c r="M834" s="102" t="str">
        <f>IF(CADA_PROD!$C834="","",IFERROR(SUMIFS(MOVI_ENTR!M:M,MOVI_ENTR!D:D,D834)/SUMIFS(MOVI_ENTR!I:I,MOVI_ENTR!D:D,D834),0))</f>
        <v/>
      </c>
      <c r="N834" s="104" t="str">
        <f>IF(CADA_PROD!C834="","",G834/E834)</f>
        <v/>
      </c>
      <c r="O834" s="21" t="str">
        <f t="shared" si="25"/>
        <v/>
      </c>
      <c r="P834" s="21">
        <v>8.2899999999999998E-4</v>
      </c>
    </row>
    <row r="835" spans="3:16" ht="30" customHeight="1">
      <c r="C835" s="99" t="str">
        <f>IF(CADA_PROD!C835="","",CADA_PROD!C835)</f>
        <v/>
      </c>
      <c r="D835" s="100" t="str">
        <f>IF(CADA_PROD!D835="","",CADA_PROD!D835)</f>
        <v/>
      </c>
      <c r="E835" s="101" t="str">
        <f>IF(CADA_PROD!E835="","",CADA_PROD!E835)</f>
        <v/>
      </c>
      <c r="F835" s="101" t="str">
        <f>IF(CADA_PROD!D835="","",SUMIFS(MOVI_ENTR!I:I,MOVI_ENTR!D:D,D835))</f>
        <v/>
      </c>
      <c r="G835" s="101" t="str">
        <f>IF(CADA_PROD!C835="","",SUMIFS(MOVI_SAID!H:H,MOVI_SAID!D:D,D835))</f>
        <v/>
      </c>
      <c r="H835" s="101" t="str">
        <f t="shared" si="26"/>
        <v/>
      </c>
      <c r="I835" s="100" t="str">
        <f>IF(CADA_PROD!C835="","",IFERROR(IF(H835&lt;=0,"Sem estoque",IF(H835/E835&lt;0.25,"Quase sem estoque",IF(H835/E835&lt;1.2,"Estoque baixo",IF(H835/E835&lt;2,"Estoque moderado","Estoque confortável")))),""))</f>
        <v/>
      </c>
      <c r="J835" s="102" t="str">
        <f>IF(CADA_PROD!C835="","",SUMIFS(MOVI_ENTR!M:M,MOVI_ENTR!D:D,D835))</f>
        <v/>
      </c>
      <c r="K835" s="103" t="str">
        <f>IF(CADA_PROD!C835="","",IFERROR($J835/SUM($J$6:$J$1006),""))</f>
        <v/>
      </c>
      <c r="L835" s="103" t="str">
        <f>IF(CADA_PROD!C835="","",IFERROR(H835/SUM($H$6:$H$1006)+P835,""))</f>
        <v/>
      </c>
      <c r="M835" s="102" t="str">
        <f>IF(CADA_PROD!$C835="","",IFERROR(SUMIFS(MOVI_ENTR!M:M,MOVI_ENTR!D:D,D835)/SUMIFS(MOVI_ENTR!I:I,MOVI_ENTR!D:D,D835),0))</f>
        <v/>
      </c>
      <c r="N835" s="104" t="str">
        <f>IF(CADA_PROD!C835="","",G835/E835)</f>
        <v/>
      </c>
      <c r="O835" s="21" t="str">
        <f t="shared" si="25"/>
        <v/>
      </c>
      <c r="P835" s="21">
        <v>8.3000000000000001E-4</v>
      </c>
    </row>
    <row r="836" spans="3:16" ht="30" customHeight="1">
      <c r="C836" s="99" t="str">
        <f>IF(CADA_PROD!C836="","",CADA_PROD!C836)</f>
        <v/>
      </c>
      <c r="D836" s="100" t="str">
        <f>IF(CADA_PROD!D836="","",CADA_PROD!D836)</f>
        <v/>
      </c>
      <c r="E836" s="101" t="str">
        <f>IF(CADA_PROD!E836="","",CADA_PROD!E836)</f>
        <v/>
      </c>
      <c r="F836" s="101" t="str">
        <f>IF(CADA_PROD!D836="","",SUMIFS(MOVI_ENTR!I:I,MOVI_ENTR!D:D,D836))</f>
        <v/>
      </c>
      <c r="G836" s="101" t="str">
        <f>IF(CADA_PROD!C836="","",SUMIFS(MOVI_SAID!H:H,MOVI_SAID!D:D,D836))</f>
        <v/>
      </c>
      <c r="H836" s="101" t="str">
        <f t="shared" si="26"/>
        <v/>
      </c>
      <c r="I836" s="100" t="str">
        <f>IF(CADA_PROD!C836="","",IFERROR(IF(H836&lt;=0,"Sem estoque",IF(H836/E836&lt;0.25,"Quase sem estoque",IF(H836/E836&lt;1.2,"Estoque baixo",IF(H836/E836&lt;2,"Estoque moderado","Estoque confortável")))),""))</f>
        <v/>
      </c>
      <c r="J836" s="102" t="str">
        <f>IF(CADA_PROD!C836="","",SUMIFS(MOVI_ENTR!M:M,MOVI_ENTR!D:D,D836))</f>
        <v/>
      </c>
      <c r="K836" s="103" t="str">
        <f>IF(CADA_PROD!C836="","",IFERROR($J836/SUM($J$6:$J$1006),""))</f>
        <v/>
      </c>
      <c r="L836" s="103" t="str">
        <f>IF(CADA_PROD!C836="","",IFERROR(H836/SUM($H$6:$H$1006)+P836,""))</f>
        <v/>
      </c>
      <c r="M836" s="102" t="str">
        <f>IF(CADA_PROD!$C836="","",IFERROR(SUMIFS(MOVI_ENTR!M:M,MOVI_ENTR!D:D,D836)/SUMIFS(MOVI_ENTR!I:I,MOVI_ENTR!D:D,D836),0))</f>
        <v/>
      </c>
      <c r="N836" s="104" t="str">
        <f>IF(CADA_PROD!C836="","",G836/E836)</f>
        <v/>
      </c>
      <c r="O836" s="21" t="str">
        <f t="shared" si="25"/>
        <v/>
      </c>
      <c r="P836" s="21">
        <v>8.3100000000000003E-4</v>
      </c>
    </row>
    <row r="837" spans="3:16" ht="30" customHeight="1">
      <c r="C837" s="99" t="str">
        <f>IF(CADA_PROD!C837="","",CADA_PROD!C837)</f>
        <v/>
      </c>
      <c r="D837" s="100" t="str">
        <f>IF(CADA_PROD!D837="","",CADA_PROD!D837)</f>
        <v/>
      </c>
      <c r="E837" s="101" t="str">
        <f>IF(CADA_PROD!E837="","",CADA_PROD!E837)</f>
        <v/>
      </c>
      <c r="F837" s="101" t="str">
        <f>IF(CADA_PROD!D837="","",SUMIFS(MOVI_ENTR!I:I,MOVI_ENTR!D:D,D837))</f>
        <v/>
      </c>
      <c r="G837" s="101" t="str">
        <f>IF(CADA_PROD!C837="","",SUMIFS(MOVI_SAID!H:H,MOVI_SAID!D:D,D837))</f>
        <v/>
      </c>
      <c r="H837" s="101" t="str">
        <f t="shared" si="26"/>
        <v/>
      </c>
      <c r="I837" s="100" t="str">
        <f>IF(CADA_PROD!C837="","",IFERROR(IF(H837&lt;=0,"Sem estoque",IF(H837/E837&lt;0.25,"Quase sem estoque",IF(H837/E837&lt;1.2,"Estoque baixo",IF(H837/E837&lt;2,"Estoque moderado","Estoque confortável")))),""))</f>
        <v/>
      </c>
      <c r="J837" s="102" t="str">
        <f>IF(CADA_PROD!C837="","",SUMIFS(MOVI_ENTR!M:M,MOVI_ENTR!D:D,D837))</f>
        <v/>
      </c>
      <c r="K837" s="103" t="str">
        <f>IF(CADA_PROD!C837="","",IFERROR($J837/SUM($J$6:$J$1006),""))</f>
        <v/>
      </c>
      <c r="L837" s="103" t="str">
        <f>IF(CADA_PROD!C837="","",IFERROR(H837/SUM($H$6:$H$1006)+P837,""))</f>
        <v/>
      </c>
      <c r="M837" s="102" t="str">
        <f>IF(CADA_PROD!$C837="","",IFERROR(SUMIFS(MOVI_ENTR!M:M,MOVI_ENTR!D:D,D837)/SUMIFS(MOVI_ENTR!I:I,MOVI_ENTR!D:D,D837),0))</f>
        <v/>
      </c>
      <c r="N837" s="104" t="str">
        <f>IF(CADA_PROD!C837="","",G837/E837)</f>
        <v/>
      </c>
      <c r="O837" s="21" t="str">
        <f t="shared" si="25"/>
        <v/>
      </c>
      <c r="P837" s="21">
        <v>8.3199999999999995E-4</v>
      </c>
    </row>
    <row r="838" spans="3:16" ht="30" customHeight="1">
      <c r="C838" s="99" t="str">
        <f>IF(CADA_PROD!C838="","",CADA_PROD!C838)</f>
        <v/>
      </c>
      <c r="D838" s="100" t="str">
        <f>IF(CADA_PROD!D838="","",CADA_PROD!D838)</f>
        <v/>
      </c>
      <c r="E838" s="101" t="str">
        <f>IF(CADA_PROD!E838="","",CADA_PROD!E838)</f>
        <v/>
      </c>
      <c r="F838" s="101" t="str">
        <f>IF(CADA_PROD!D838="","",SUMIFS(MOVI_ENTR!I:I,MOVI_ENTR!D:D,D838))</f>
        <v/>
      </c>
      <c r="G838" s="101" t="str">
        <f>IF(CADA_PROD!C838="","",SUMIFS(MOVI_SAID!H:H,MOVI_SAID!D:D,D838))</f>
        <v/>
      </c>
      <c r="H838" s="101" t="str">
        <f t="shared" si="26"/>
        <v/>
      </c>
      <c r="I838" s="100" t="str">
        <f>IF(CADA_PROD!C838="","",IFERROR(IF(H838&lt;=0,"Sem estoque",IF(H838/E838&lt;0.25,"Quase sem estoque",IF(H838/E838&lt;1.2,"Estoque baixo",IF(H838/E838&lt;2,"Estoque moderado","Estoque confortável")))),""))</f>
        <v/>
      </c>
      <c r="J838" s="102" t="str">
        <f>IF(CADA_PROD!C838="","",SUMIFS(MOVI_ENTR!M:M,MOVI_ENTR!D:D,D838))</f>
        <v/>
      </c>
      <c r="K838" s="103" t="str">
        <f>IF(CADA_PROD!C838="","",IFERROR($J838/SUM($J$6:$J$1006),""))</f>
        <v/>
      </c>
      <c r="L838" s="103" t="str">
        <f>IF(CADA_PROD!C838="","",IFERROR(H838/SUM($H$6:$H$1006)+P838,""))</f>
        <v/>
      </c>
      <c r="M838" s="102" t="str">
        <f>IF(CADA_PROD!$C838="","",IFERROR(SUMIFS(MOVI_ENTR!M:M,MOVI_ENTR!D:D,D838)/SUMIFS(MOVI_ENTR!I:I,MOVI_ENTR!D:D,D838),0))</f>
        <v/>
      </c>
      <c r="N838" s="104" t="str">
        <f>IF(CADA_PROD!C838="","",G838/E838)</f>
        <v/>
      </c>
      <c r="O838" s="21" t="str">
        <f t="shared" ref="O838:O901" si="27">IF(D838="","",H838&lt;E838)</f>
        <v/>
      </c>
      <c r="P838" s="21">
        <v>8.3299999999999997E-4</v>
      </c>
    </row>
    <row r="839" spans="3:16" ht="30" customHeight="1">
      <c r="C839" s="99" t="str">
        <f>IF(CADA_PROD!C839="","",CADA_PROD!C839)</f>
        <v/>
      </c>
      <c r="D839" s="100" t="str">
        <f>IF(CADA_PROD!D839="","",CADA_PROD!D839)</f>
        <v/>
      </c>
      <c r="E839" s="101" t="str">
        <f>IF(CADA_PROD!E839="","",CADA_PROD!E839)</f>
        <v/>
      </c>
      <c r="F839" s="101" t="str">
        <f>IF(CADA_PROD!D839="","",SUMIFS(MOVI_ENTR!I:I,MOVI_ENTR!D:D,D839))</f>
        <v/>
      </c>
      <c r="G839" s="101" t="str">
        <f>IF(CADA_PROD!C839="","",SUMIFS(MOVI_SAID!H:H,MOVI_SAID!D:D,D839))</f>
        <v/>
      </c>
      <c r="H839" s="101" t="str">
        <f t="shared" ref="H839:H902" si="28">IFERROR(F839-G839,"")</f>
        <v/>
      </c>
      <c r="I839" s="100" t="str">
        <f>IF(CADA_PROD!C839="","",IFERROR(IF(H839&lt;=0,"Sem estoque",IF(H839/E839&lt;0.25,"Quase sem estoque",IF(H839/E839&lt;1.2,"Estoque baixo",IF(H839/E839&lt;2,"Estoque moderado","Estoque confortável")))),""))</f>
        <v/>
      </c>
      <c r="J839" s="102" t="str">
        <f>IF(CADA_PROD!C839="","",SUMIFS(MOVI_ENTR!M:M,MOVI_ENTR!D:D,D839))</f>
        <v/>
      </c>
      <c r="K839" s="103" t="str">
        <f>IF(CADA_PROD!C839="","",IFERROR($J839/SUM($J$6:$J$1006),""))</f>
        <v/>
      </c>
      <c r="L839" s="103" t="str">
        <f>IF(CADA_PROD!C839="","",IFERROR(H839/SUM($H$6:$H$1006)+P839,""))</f>
        <v/>
      </c>
      <c r="M839" s="102" t="str">
        <f>IF(CADA_PROD!$C839="","",IFERROR(SUMIFS(MOVI_ENTR!M:M,MOVI_ENTR!D:D,D839)/SUMIFS(MOVI_ENTR!I:I,MOVI_ENTR!D:D,D839),0))</f>
        <v/>
      </c>
      <c r="N839" s="104" t="str">
        <f>IF(CADA_PROD!C839="","",G839/E839)</f>
        <v/>
      </c>
      <c r="O839" s="21" t="str">
        <f t="shared" si="27"/>
        <v/>
      </c>
      <c r="P839" s="21">
        <v>8.34E-4</v>
      </c>
    </row>
    <row r="840" spans="3:16" ht="30" customHeight="1">
      <c r="C840" s="99" t="str">
        <f>IF(CADA_PROD!C840="","",CADA_PROD!C840)</f>
        <v/>
      </c>
      <c r="D840" s="100" t="str">
        <f>IF(CADA_PROD!D840="","",CADA_PROD!D840)</f>
        <v/>
      </c>
      <c r="E840" s="101" t="str">
        <f>IF(CADA_PROD!E840="","",CADA_PROD!E840)</f>
        <v/>
      </c>
      <c r="F840" s="101" t="str">
        <f>IF(CADA_PROD!D840="","",SUMIFS(MOVI_ENTR!I:I,MOVI_ENTR!D:D,D840))</f>
        <v/>
      </c>
      <c r="G840" s="101" t="str">
        <f>IF(CADA_PROD!C840="","",SUMIFS(MOVI_SAID!H:H,MOVI_SAID!D:D,D840))</f>
        <v/>
      </c>
      <c r="H840" s="101" t="str">
        <f t="shared" si="28"/>
        <v/>
      </c>
      <c r="I840" s="100" t="str">
        <f>IF(CADA_PROD!C840="","",IFERROR(IF(H840&lt;=0,"Sem estoque",IF(H840/E840&lt;0.25,"Quase sem estoque",IF(H840/E840&lt;1.2,"Estoque baixo",IF(H840/E840&lt;2,"Estoque moderado","Estoque confortável")))),""))</f>
        <v/>
      </c>
      <c r="J840" s="102" t="str">
        <f>IF(CADA_PROD!C840="","",SUMIFS(MOVI_ENTR!M:M,MOVI_ENTR!D:D,D840))</f>
        <v/>
      </c>
      <c r="K840" s="103" t="str">
        <f>IF(CADA_PROD!C840="","",IFERROR($J840/SUM($J$6:$J$1006),""))</f>
        <v/>
      </c>
      <c r="L840" s="103" t="str">
        <f>IF(CADA_PROD!C840="","",IFERROR(H840/SUM($H$6:$H$1006)+P840,""))</f>
        <v/>
      </c>
      <c r="M840" s="102" t="str">
        <f>IF(CADA_PROD!$C840="","",IFERROR(SUMIFS(MOVI_ENTR!M:M,MOVI_ENTR!D:D,D840)/SUMIFS(MOVI_ENTR!I:I,MOVI_ENTR!D:D,D840),0))</f>
        <v/>
      </c>
      <c r="N840" s="104" t="str">
        <f>IF(CADA_PROD!C840="","",G840/E840)</f>
        <v/>
      </c>
      <c r="O840" s="21" t="str">
        <f t="shared" si="27"/>
        <v/>
      </c>
      <c r="P840" s="21">
        <v>8.3500000000000002E-4</v>
      </c>
    </row>
    <row r="841" spans="3:16" ht="30" customHeight="1">
      <c r="C841" s="99" t="str">
        <f>IF(CADA_PROD!C841="","",CADA_PROD!C841)</f>
        <v/>
      </c>
      <c r="D841" s="100" t="str">
        <f>IF(CADA_PROD!D841="","",CADA_PROD!D841)</f>
        <v/>
      </c>
      <c r="E841" s="101" t="str">
        <f>IF(CADA_PROD!E841="","",CADA_PROD!E841)</f>
        <v/>
      </c>
      <c r="F841" s="101" t="str">
        <f>IF(CADA_PROD!D841="","",SUMIFS(MOVI_ENTR!I:I,MOVI_ENTR!D:D,D841))</f>
        <v/>
      </c>
      <c r="G841" s="101" t="str">
        <f>IF(CADA_PROD!C841="","",SUMIFS(MOVI_SAID!H:H,MOVI_SAID!D:D,D841))</f>
        <v/>
      </c>
      <c r="H841" s="101" t="str">
        <f t="shared" si="28"/>
        <v/>
      </c>
      <c r="I841" s="100" t="str">
        <f>IF(CADA_PROD!C841="","",IFERROR(IF(H841&lt;=0,"Sem estoque",IF(H841/E841&lt;0.25,"Quase sem estoque",IF(H841/E841&lt;1.2,"Estoque baixo",IF(H841/E841&lt;2,"Estoque moderado","Estoque confortável")))),""))</f>
        <v/>
      </c>
      <c r="J841" s="102" t="str">
        <f>IF(CADA_PROD!C841="","",SUMIFS(MOVI_ENTR!M:M,MOVI_ENTR!D:D,D841))</f>
        <v/>
      </c>
      <c r="K841" s="103" t="str">
        <f>IF(CADA_PROD!C841="","",IFERROR($J841/SUM($J$6:$J$1006),""))</f>
        <v/>
      </c>
      <c r="L841" s="103" t="str">
        <f>IF(CADA_PROD!C841="","",IFERROR(H841/SUM($H$6:$H$1006)+P841,""))</f>
        <v/>
      </c>
      <c r="M841" s="102" t="str">
        <f>IF(CADA_PROD!$C841="","",IFERROR(SUMIFS(MOVI_ENTR!M:M,MOVI_ENTR!D:D,D841)/SUMIFS(MOVI_ENTR!I:I,MOVI_ENTR!D:D,D841),0))</f>
        <v/>
      </c>
      <c r="N841" s="104" t="str">
        <f>IF(CADA_PROD!C841="","",G841/E841)</f>
        <v/>
      </c>
      <c r="O841" s="21" t="str">
        <f t="shared" si="27"/>
        <v/>
      </c>
      <c r="P841" s="21">
        <v>8.3600000000000005E-4</v>
      </c>
    </row>
    <row r="842" spans="3:16" ht="30" customHeight="1">
      <c r="C842" s="99" t="str">
        <f>IF(CADA_PROD!C842="","",CADA_PROD!C842)</f>
        <v/>
      </c>
      <c r="D842" s="100" t="str">
        <f>IF(CADA_PROD!D842="","",CADA_PROD!D842)</f>
        <v/>
      </c>
      <c r="E842" s="101" t="str">
        <f>IF(CADA_PROD!E842="","",CADA_PROD!E842)</f>
        <v/>
      </c>
      <c r="F842" s="101" t="str">
        <f>IF(CADA_PROD!D842="","",SUMIFS(MOVI_ENTR!I:I,MOVI_ENTR!D:D,D842))</f>
        <v/>
      </c>
      <c r="G842" s="101" t="str">
        <f>IF(CADA_PROD!C842="","",SUMIFS(MOVI_SAID!H:H,MOVI_SAID!D:D,D842))</f>
        <v/>
      </c>
      <c r="H842" s="101" t="str">
        <f t="shared" si="28"/>
        <v/>
      </c>
      <c r="I842" s="100" t="str">
        <f>IF(CADA_PROD!C842="","",IFERROR(IF(H842&lt;=0,"Sem estoque",IF(H842/E842&lt;0.25,"Quase sem estoque",IF(H842/E842&lt;1.2,"Estoque baixo",IF(H842/E842&lt;2,"Estoque moderado","Estoque confortável")))),""))</f>
        <v/>
      </c>
      <c r="J842" s="102" t="str">
        <f>IF(CADA_PROD!C842="","",SUMIFS(MOVI_ENTR!M:M,MOVI_ENTR!D:D,D842))</f>
        <v/>
      </c>
      <c r="K842" s="103" t="str">
        <f>IF(CADA_PROD!C842="","",IFERROR($J842/SUM($J$6:$J$1006),""))</f>
        <v/>
      </c>
      <c r="L842" s="103" t="str">
        <f>IF(CADA_PROD!C842="","",IFERROR(H842/SUM($H$6:$H$1006)+P842,""))</f>
        <v/>
      </c>
      <c r="M842" s="102" t="str">
        <f>IF(CADA_PROD!$C842="","",IFERROR(SUMIFS(MOVI_ENTR!M:M,MOVI_ENTR!D:D,D842)/SUMIFS(MOVI_ENTR!I:I,MOVI_ENTR!D:D,D842),0))</f>
        <v/>
      </c>
      <c r="N842" s="104" t="str">
        <f>IF(CADA_PROD!C842="","",G842/E842)</f>
        <v/>
      </c>
      <c r="O842" s="21" t="str">
        <f t="shared" si="27"/>
        <v/>
      </c>
      <c r="P842" s="21">
        <v>8.3699999999999996E-4</v>
      </c>
    </row>
    <row r="843" spans="3:16" ht="30" customHeight="1">
      <c r="C843" s="99" t="str">
        <f>IF(CADA_PROD!C843="","",CADA_PROD!C843)</f>
        <v/>
      </c>
      <c r="D843" s="100" t="str">
        <f>IF(CADA_PROD!D843="","",CADA_PROD!D843)</f>
        <v/>
      </c>
      <c r="E843" s="101" t="str">
        <f>IF(CADA_PROD!E843="","",CADA_PROD!E843)</f>
        <v/>
      </c>
      <c r="F843" s="101" t="str">
        <f>IF(CADA_PROD!D843="","",SUMIFS(MOVI_ENTR!I:I,MOVI_ENTR!D:D,D843))</f>
        <v/>
      </c>
      <c r="G843" s="101" t="str">
        <f>IF(CADA_PROD!C843="","",SUMIFS(MOVI_SAID!H:H,MOVI_SAID!D:D,D843))</f>
        <v/>
      </c>
      <c r="H843" s="101" t="str">
        <f t="shared" si="28"/>
        <v/>
      </c>
      <c r="I843" s="100" t="str">
        <f>IF(CADA_PROD!C843="","",IFERROR(IF(H843&lt;=0,"Sem estoque",IF(H843/E843&lt;0.25,"Quase sem estoque",IF(H843/E843&lt;1.2,"Estoque baixo",IF(H843/E843&lt;2,"Estoque moderado","Estoque confortável")))),""))</f>
        <v/>
      </c>
      <c r="J843" s="102" t="str">
        <f>IF(CADA_PROD!C843="","",SUMIFS(MOVI_ENTR!M:M,MOVI_ENTR!D:D,D843))</f>
        <v/>
      </c>
      <c r="K843" s="103" t="str">
        <f>IF(CADA_PROD!C843="","",IFERROR($J843/SUM($J$6:$J$1006),""))</f>
        <v/>
      </c>
      <c r="L843" s="103" t="str">
        <f>IF(CADA_PROD!C843="","",IFERROR(H843/SUM($H$6:$H$1006)+P843,""))</f>
        <v/>
      </c>
      <c r="M843" s="102" t="str">
        <f>IF(CADA_PROD!$C843="","",IFERROR(SUMIFS(MOVI_ENTR!M:M,MOVI_ENTR!D:D,D843)/SUMIFS(MOVI_ENTR!I:I,MOVI_ENTR!D:D,D843),0))</f>
        <v/>
      </c>
      <c r="N843" s="104" t="str">
        <f>IF(CADA_PROD!C843="","",G843/E843)</f>
        <v/>
      </c>
      <c r="O843" s="21" t="str">
        <f t="shared" si="27"/>
        <v/>
      </c>
      <c r="P843" s="21">
        <v>8.3799999999999999E-4</v>
      </c>
    </row>
    <row r="844" spans="3:16" ht="30" customHeight="1">
      <c r="C844" s="99" t="str">
        <f>IF(CADA_PROD!C844="","",CADA_PROD!C844)</f>
        <v/>
      </c>
      <c r="D844" s="100" t="str">
        <f>IF(CADA_PROD!D844="","",CADA_PROD!D844)</f>
        <v/>
      </c>
      <c r="E844" s="101" t="str">
        <f>IF(CADA_PROD!E844="","",CADA_PROD!E844)</f>
        <v/>
      </c>
      <c r="F844" s="101" t="str">
        <f>IF(CADA_PROD!D844="","",SUMIFS(MOVI_ENTR!I:I,MOVI_ENTR!D:D,D844))</f>
        <v/>
      </c>
      <c r="G844" s="101" t="str">
        <f>IF(CADA_PROD!C844="","",SUMIFS(MOVI_SAID!H:H,MOVI_SAID!D:D,D844))</f>
        <v/>
      </c>
      <c r="H844" s="101" t="str">
        <f t="shared" si="28"/>
        <v/>
      </c>
      <c r="I844" s="100" t="str">
        <f>IF(CADA_PROD!C844="","",IFERROR(IF(H844&lt;=0,"Sem estoque",IF(H844/E844&lt;0.25,"Quase sem estoque",IF(H844/E844&lt;1.2,"Estoque baixo",IF(H844/E844&lt;2,"Estoque moderado","Estoque confortável")))),""))</f>
        <v/>
      </c>
      <c r="J844" s="102" t="str">
        <f>IF(CADA_PROD!C844="","",SUMIFS(MOVI_ENTR!M:M,MOVI_ENTR!D:D,D844))</f>
        <v/>
      </c>
      <c r="K844" s="103" t="str">
        <f>IF(CADA_PROD!C844="","",IFERROR($J844/SUM($J$6:$J$1006),""))</f>
        <v/>
      </c>
      <c r="L844" s="103" t="str">
        <f>IF(CADA_PROD!C844="","",IFERROR(H844/SUM($H$6:$H$1006)+P844,""))</f>
        <v/>
      </c>
      <c r="M844" s="102" t="str">
        <f>IF(CADA_PROD!$C844="","",IFERROR(SUMIFS(MOVI_ENTR!M:M,MOVI_ENTR!D:D,D844)/SUMIFS(MOVI_ENTR!I:I,MOVI_ENTR!D:D,D844),0))</f>
        <v/>
      </c>
      <c r="N844" s="104" t="str">
        <f>IF(CADA_PROD!C844="","",G844/E844)</f>
        <v/>
      </c>
      <c r="O844" s="21" t="str">
        <f t="shared" si="27"/>
        <v/>
      </c>
      <c r="P844" s="21">
        <v>8.3900000000000001E-4</v>
      </c>
    </row>
    <row r="845" spans="3:16" ht="30" customHeight="1">
      <c r="C845" s="99" t="str">
        <f>IF(CADA_PROD!C845="","",CADA_PROD!C845)</f>
        <v/>
      </c>
      <c r="D845" s="100" t="str">
        <f>IF(CADA_PROD!D845="","",CADA_PROD!D845)</f>
        <v/>
      </c>
      <c r="E845" s="101" t="str">
        <f>IF(CADA_PROD!E845="","",CADA_PROD!E845)</f>
        <v/>
      </c>
      <c r="F845" s="101" t="str">
        <f>IF(CADA_PROD!D845="","",SUMIFS(MOVI_ENTR!I:I,MOVI_ENTR!D:D,D845))</f>
        <v/>
      </c>
      <c r="G845" s="101" t="str">
        <f>IF(CADA_PROD!C845="","",SUMIFS(MOVI_SAID!H:H,MOVI_SAID!D:D,D845))</f>
        <v/>
      </c>
      <c r="H845" s="101" t="str">
        <f t="shared" si="28"/>
        <v/>
      </c>
      <c r="I845" s="100" t="str">
        <f>IF(CADA_PROD!C845="","",IFERROR(IF(H845&lt;=0,"Sem estoque",IF(H845/E845&lt;0.25,"Quase sem estoque",IF(H845/E845&lt;1.2,"Estoque baixo",IF(H845/E845&lt;2,"Estoque moderado","Estoque confortável")))),""))</f>
        <v/>
      </c>
      <c r="J845" s="102" t="str">
        <f>IF(CADA_PROD!C845="","",SUMIFS(MOVI_ENTR!M:M,MOVI_ENTR!D:D,D845))</f>
        <v/>
      </c>
      <c r="K845" s="103" t="str">
        <f>IF(CADA_PROD!C845="","",IFERROR($J845/SUM($J$6:$J$1006),""))</f>
        <v/>
      </c>
      <c r="L845" s="103" t="str">
        <f>IF(CADA_PROD!C845="","",IFERROR(H845/SUM($H$6:$H$1006)+P845,""))</f>
        <v/>
      </c>
      <c r="M845" s="102" t="str">
        <f>IF(CADA_PROD!$C845="","",IFERROR(SUMIFS(MOVI_ENTR!M:M,MOVI_ENTR!D:D,D845)/SUMIFS(MOVI_ENTR!I:I,MOVI_ENTR!D:D,D845),0))</f>
        <v/>
      </c>
      <c r="N845" s="104" t="str">
        <f>IF(CADA_PROD!C845="","",G845/E845)</f>
        <v/>
      </c>
      <c r="O845" s="21" t="str">
        <f t="shared" si="27"/>
        <v/>
      </c>
      <c r="P845" s="21">
        <v>8.4000000000000003E-4</v>
      </c>
    </row>
    <row r="846" spans="3:16" ht="30" customHeight="1">
      <c r="C846" s="99" t="str">
        <f>IF(CADA_PROD!C846="","",CADA_PROD!C846)</f>
        <v/>
      </c>
      <c r="D846" s="100" t="str">
        <f>IF(CADA_PROD!D846="","",CADA_PROD!D846)</f>
        <v/>
      </c>
      <c r="E846" s="101" t="str">
        <f>IF(CADA_PROD!E846="","",CADA_PROD!E846)</f>
        <v/>
      </c>
      <c r="F846" s="101" t="str">
        <f>IF(CADA_PROD!D846="","",SUMIFS(MOVI_ENTR!I:I,MOVI_ENTR!D:D,D846))</f>
        <v/>
      </c>
      <c r="G846" s="101" t="str">
        <f>IF(CADA_PROD!C846="","",SUMIFS(MOVI_SAID!H:H,MOVI_SAID!D:D,D846))</f>
        <v/>
      </c>
      <c r="H846" s="101" t="str">
        <f t="shared" si="28"/>
        <v/>
      </c>
      <c r="I846" s="100" t="str">
        <f>IF(CADA_PROD!C846="","",IFERROR(IF(H846&lt;=0,"Sem estoque",IF(H846/E846&lt;0.25,"Quase sem estoque",IF(H846/E846&lt;1.2,"Estoque baixo",IF(H846/E846&lt;2,"Estoque moderado","Estoque confortável")))),""))</f>
        <v/>
      </c>
      <c r="J846" s="102" t="str">
        <f>IF(CADA_PROD!C846="","",SUMIFS(MOVI_ENTR!M:M,MOVI_ENTR!D:D,D846))</f>
        <v/>
      </c>
      <c r="K846" s="103" t="str">
        <f>IF(CADA_PROD!C846="","",IFERROR($J846/SUM($J$6:$J$1006),""))</f>
        <v/>
      </c>
      <c r="L846" s="103" t="str">
        <f>IF(CADA_PROD!C846="","",IFERROR(H846/SUM($H$6:$H$1006)+P846,""))</f>
        <v/>
      </c>
      <c r="M846" s="102" t="str">
        <f>IF(CADA_PROD!$C846="","",IFERROR(SUMIFS(MOVI_ENTR!M:M,MOVI_ENTR!D:D,D846)/SUMIFS(MOVI_ENTR!I:I,MOVI_ENTR!D:D,D846),0))</f>
        <v/>
      </c>
      <c r="N846" s="104" t="str">
        <f>IF(CADA_PROD!C846="","",G846/E846)</f>
        <v/>
      </c>
      <c r="O846" s="21" t="str">
        <f t="shared" si="27"/>
        <v/>
      </c>
      <c r="P846" s="21">
        <v>8.4099999999999995E-4</v>
      </c>
    </row>
    <row r="847" spans="3:16" ht="30" customHeight="1">
      <c r="C847" s="99" t="str">
        <f>IF(CADA_PROD!C847="","",CADA_PROD!C847)</f>
        <v/>
      </c>
      <c r="D847" s="100" t="str">
        <f>IF(CADA_PROD!D847="","",CADA_PROD!D847)</f>
        <v/>
      </c>
      <c r="E847" s="101" t="str">
        <f>IF(CADA_PROD!E847="","",CADA_PROD!E847)</f>
        <v/>
      </c>
      <c r="F847" s="101" t="str">
        <f>IF(CADA_PROD!D847="","",SUMIFS(MOVI_ENTR!I:I,MOVI_ENTR!D:D,D847))</f>
        <v/>
      </c>
      <c r="G847" s="101" t="str">
        <f>IF(CADA_PROD!C847="","",SUMIFS(MOVI_SAID!H:H,MOVI_SAID!D:D,D847))</f>
        <v/>
      </c>
      <c r="H847" s="101" t="str">
        <f t="shared" si="28"/>
        <v/>
      </c>
      <c r="I847" s="100" t="str">
        <f>IF(CADA_PROD!C847="","",IFERROR(IF(H847&lt;=0,"Sem estoque",IF(H847/E847&lt;0.25,"Quase sem estoque",IF(H847/E847&lt;1.2,"Estoque baixo",IF(H847/E847&lt;2,"Estoque moderado","Estoque confortável")))),""))</f>
        <v/>
      </c>
      <c r="J847" s="102" t="str">
        <f>IF(CADA_PROD!C847="","",SUMIFS(MOVI_ENTR!M:M,MOVI_ENTR!D:D,D847))</f>
        <v/>
      </c>
      <c r="K847" s="103" t="str">
        <f>IF(CADA_PROD!C847="","",IFERROR($J847/SUM($J$6:$J$1006),""))</f>
        <v/>
      </c>
      <c r="L847" s="103" t="str">
        <f>IF(CADA_PROD!C847="","",IFERROR(H847/SUM($H$6:$H$1006)+P847,""))</f>
        <v/>
      </c>
      <c r="M847" s="102" t="str">
        <f>IF(CADA_PROD!$C847="","",IFERROR(SUMIFS(MOVI_ENTR!M:M,MOVI_ENTR!D:D,D847)/SUMIFS(MOVI_ENTR!I:I,MOVI_ENTR!D:D,D847),0))</f>
        <v/>
      </c>
      <c r="N847" s="104" t="str">
        <f>IF(CADA_PROD!C847="","",G847/E847)</f>
        <v/>
      </c>
      <c r="O847" s="21" t="str">
        <f t="shared" si="27"/>
        <v/>
      </c>
      <c r="P847" s="21">
        <v>8.4199999999999998E-4</v>
      </c>
    </row>
    <row r="848" spans="3:16" ht="30" customHeight="1">
      <c r="C848" s="99" t="str">
        <f>IF(CADA_PROD!C848="","",CADA_PROD!C848)</f>
        <v/>
      </c>
      <c r="D848" s="100" t="str">
        <f>IF(CADA_PROD!D848="","",CADA_PROD!D848)</f>
        <v/>
      </c>
      <c r="E848" s="101" t="str">
        <f>IF(CADA_PROD!E848="","",CADA_PROD!E848)</f>
        <v/>
      </c>
      <c r="F848" s="101" t="str">
        <f>IF(CADA_PROD!D848="","",SUMIFS(MOVI_ENTR!I:I,MOVI_ENTR!D:D,D848))</f>
        <v/>
      </c>
      <c r="G848" s="101" t="str">
        <f>IF(CADA_PROD!C848="","",SUMIFS(MOVI_SAID!H:H,MOVI_SAID!D:D,D848))</f>
        <v/>
      </c>
      <c r="H848" s="101" t="str">
        <f t="shared" si="28"/>
        <v/>
      </c>
      <c r="I848" s="100" t="str">
        <f>IF(CADA_PROD!C848="","",IFERROR(IF(H848&lt;=0,"Sem estoque",IF(H848/E848&lt;0.25,"Quase sem estoque",IF(H848/E848&lt;1.2,"Estoque baixo",IF(H848/E848&lt;2,"Estoque moderado","Estoque confortável")))),""))</f>
        <v/>
      </c>
      <c r="J848" s="102" t="str">
        <f>IF(CADA_PROD!C848="","",SUMIFS(MOVI_ENTR!M:M,MOVI_ENTR!D:D,D848))</f>
        <v/>
      </c>
      <c r="K848" s="103" t="str">
        <f>IF(CADA_PROD!C848="","",IFERROR($J848/SUM($J$6:$J$1006),""))</f>
        <v/>
      </c>
      <c r="L848" s="103" t="str">
        <f>IF(CADA_PROD!C848="","",IFERROR(H848/SUM($H$6:$H$1006)+P848,""))</f>
        <v/>
      </c>
      <c r="M848" s="102" t="str">
        <f>IF(CADA_PROD!$C848="","",IFERROR(SUMIFS(MOVI_ENTR!M:M,MOVI_ENTR!D:D,D848)/SUMIFS(MOVI_ENTR!I:I,MOVI_ENTR!D:D,D848),0))</f>
        <v/>
      </c>
      <c r="N848" s="104" t="str">
        <f>IF(CADA_PROD!C848="","",G848/E848)</f>
        <v/>
      </c>
      <c r="O848" s="21" t="str">
        <f t="shared" si="27"/>
        <v/>
      </c>
      <c r="P848" s="21">
        <v>8.43E-4</v>
      </c>
    </row>
    <row r="849" spans="3:16" ht="30" customHeight="1">
      <c r="C849" s="99" t="str">
        <f>IF(CADA_PROD!C849="","",CADA_PROD!C849)</f>
        <v/>
      </c>
      <c r="D849" s="100" t="str">
        <f>IF(CADA_PROD!D849="","",CADA_PROD!D849)</f>
        <v/>
      </c>
      <c r="E849" s="101" t="str">
        <f>IF(CADA_PROD!E849="","",CADA_PROD!E849)</f>
        <v/>
      </c>
      <c r="F849" s="101" t="str">
        <f>IF(CADA_PROD!D849="","",SUMIFS(MOVI_ENTR!I:I,MOVI_ENTR!D:D,D849))</f>
        <v/>
      </c>
      <c r="G849" s="101" t="str">
        <f>IF(CADA_PROD!C849="","",SUMIFS(MOVI_SAID!H:H,MOVI_SAID!D:D,D849))</f>
        <v/>
      </c>
      <c r="H849" s="101" t="str">
        <f t="shared" si="28"/>
        <v/>
      </c>
      <c r="I849" s="100" t="str">
        <f>IF(CADA_PROD!C849="","",IFERROR(IF(H849&lt;=0,"Sem estoque",IF(H849/E849&lt;0.25,"Quase sem estoque",IF(H849/E849&lt;1.2,"Estoque baixo",IF(H849/E849&lt;2,"Estoque moderado","Estoque confortável")))),""))</f>
        <v/>
      </c>
      <c r="J849" s="102" t="str">
        <f>IF(CADA_PROD!C849="","",SUMIFS(MOVI_ENTR!M:M,MOVI_ENTR!D:D,D849))</f>
        <v/>
      </c>
      <c r="K849" s="103" t="str">
        <f>IF(CADA_PROD!C849="","",IFERROR($J849/SUM($J$6:$J$1006),""))</f>
        <v/>
      </c>
      <c r="L849" s="103" t="str">
        <f>IF(CADA_PROD!C849="","",IFERROR(H849/SUM($H$6:$H$1006)+P849,""))</f>
        <v/>
      </c>
      <c r="M849" s="102" t="str">
        <f>IF(CADA_PROD!$C849="","",IFERROR(SUMIFS(MOVI_ENTR!M:M,MOVI_ENTR!D:D,D849)/SUMIFS(MOVI_ENTR!I:I,MOVI_ENTR!D:D,D849),0))</f>
        <v/>
      </c>
      <c r="N849" s="104" t="str">
        <f>IF(CADA_PROD!C849="","",G849/E849)</f>
        <v/>
      </c>
      <c r="O849" s="21" t="str">
        <f t="shared" si="27"/>
        <v/>
      </c>
      <c r="P849" s="21">
        <v>8.4400000000000002E-4</v>
      </c>
    </row>
    <row r="850" spans="3:16" ht="30" customHeight="1">
      <c r="C850" s="99" t="str">
        <f>IF(CADA_PROD!C850="","",CADA_PROD!C850)</f>
        <v/>
      </c>
      <c r="D850" s="100" t="str">
        <f>IF(CADA_PROD!D850="","",CADA_PROD!D850)</f>
        <v/>
      </c>
      <c r="E850" s="101" t="str">
        <f>IF(CADA_PROD!E850="","",CADA_PROD!E850)</f>
        <v/>
      </c>
      <c r="F850" s="101" t="str">
        <f>IF(CADA_PROD!D850="","",SUMIFS(MOVI_ENTR!I:I,MOVI_ENTR!D:D,D850))</f>
        <v/>
      </c>
      <c r="G850" s="101" t="str">
        <f>IF(CADA_PROD!C850="","",SUMIFS(MOVI_SAID!H:H,MOVI_SAID!D:D,D850))</f>
        <v/>
      </c>
      <c r="H850" s="101" t="str">
        <f t="shared" si="28"/>
        <v/>
      </c>
      <c r="I850" s="100" t="str">
        <f>IF(CADA_PROD!C850="","",IFERROR(IF(H850&lt;=0,"Sem estoque",IF(H850/E850&lt;0.25,"Quase sem estoque",IF(H850/E850&lt;1.2,"Estoque baixo",IF(H850/E850&lt;2,"Estoque moderado","Estoque confortável")))),""))</f>
        <v/>
      </c>
      <c r="J850" s="102" t="str">
        <f>IF(CADA_PROD!C850="","",SUMIFS(MOVI_ENTR!M:M,MOVI_ENTR!D:D,D850))</f>
        <v/>
      </c>
      <c r="K850" s="103" t="str">
        <f>IF(CADA_PROD!C850="","",IFERROR($J850/SUM($J$6:$J$1006),""))</f>
        <v/>
      </c>
      <c r="L850" s="103" t="str">
        <f>IF(CADA_PROD!C850="","",IFERROR(H850/SUM($H$6:$H$1006)+P850,""))</f>
        <v/>
      </c>
      <c r="M850" s="102" t="str">
        <f>IF(CADA_PROD!$C850="","",IFERROR(SUMIFS(MOVI_ENTR!M:M,MOVI_ENTR!D:D,D850)/SUMIFS(MOVI_ENTR!I:I,MOVI_ENTR!D:D,D850),0))</f>
        <v/>
      </c>
      <c r="N850" s="104" t="str">
        <f>IF(CADA_PROD!C850="","",G850/E850)</f>
        <v/>
      </c>
      <c r="O850" s="21" t="str">
        <f t="shared" si="27"/>
        <v/>
      </c>
      <c r="P850" s="21">
        <v>8.4500000000000005E-4</v>
      </c>
    </row>
    <row r="851" spans="3:16" ht="30" customHeight="1">
      <c r="C851" s="99" t="str">
        <f>IF(CADA_PROD!C851="","",CADA_PROD!C851)</f>
        <v/>
      </c>
      <c r="D851" s="100" t="str">
        <f>IF(CADA_PROD!D851="","",CADA_PROD!D851)</f>
        <v/>
      </c>
      <c r="E851" s="101" t="str">
        <f>IF(CADA_PROD!E851="","",CADA_PROD!E851)</f>
        <v/>
      </c>
      <c r="F851" s="101" t="str">
        <f>IF(CADA_PROD!D851="","",SUMIFS(MOVI_ENTR!I:I,MOVI_ENTR!D:D,D851))</f>
        <v/>
      </c>
      <c r="G851" s="101" t="str">
        <f>IF(CADA_PROD!C851="","",SUMIFS(MOVI_SAID!H:H,MOVI_SAID!D:D,D851))</f>
        <v/>
      </c>
      <c r="H851" s="101" t="str">
        <f t="shared" si="28"/>
        <v/>
      </c>
      <c r="I851" s="100" t="str">
        <f>IF(CADA_PROD!C851="","",IFERROR(IF(H851&lt;=0,"Sem estoque",IF(H851/E851&lt;0.25,"Quase sem estoque",IF(H851/E851&lt;1.2,"Estoque baixo",IF(H851/E851&lt;2,"Estoque moderado","Estoque confortável")))),""))</f>
        <v/>
      </c>
      <c r="J851" s="102" t="str">
        <f>IF(CADA_PROD!C851="","",SUMIFS(MOVI_ENTR!M:M,MOVI_ENTR!D:D,D851))</f>
        <v/>
      </c>
      <c r="K851" s="103" t="str">
        <f>IF(CADA_PROD!C851="","",IFERROR($J851/SUM($J$6:$J$1006),""))</f>
        <v/>
      </c>
      <c r="L851" s="103" t="str">
        <f>IF(CADA_PROD!C851="","",IFERROR(H851/SUM($H$6:$H$1006)+P851,""))</f>
        <v/>
      </c>
      <c r="M851" s="102" t="str">
        <f>IF(CADA_PROD!$C851="","",IFERROR(SUMIFS(MOVI_ENTR!M:M,MOVI_ENTR!D:D,D851)/SUMIFS(MOVI_ENTR!I:I,MOVI_ENTR!D:D,D851),0))</f>
        <v/>
      </c>
      <c r="N851" s="104" t="str">
        <f>IF(CADA_PROD!C851="","",G851/E851)</f>
        <v/>
      </c>
      <c r="O851" s="21" t="str">
        <f t="shared" si="27"/>
        <v/>
      </c>
      <c r="P851" s="21">
        <v>8.4599999999999996E-4</v>
      </c>
    </row>
    <row r="852" spans="3:16" ht="30" customHeight="1">
      <c r="C852" s="99" t="str">
        <f>IF(CADA_PROD!C852="","",CADA_PROD!C852)</f>
        <v/>
      </c>
      <c r="D852" s="100" t="str">
        <f>IF(CADA_PROD!D852="","",CADA_PROD!D852)</f>
        <v/>
      </c>
      <c r="E852" s="101" t="str">
        <f>IF(CADA_PROD!E852="","",CADA_PROD!E852)</f>
        <v/>
      </c>
      <c r="F852" s="101" t="str">
        <f>IF(CADA_PROD!D852="","",SUMIFS(MOVI_ENTR!I:I,MOVI_ENTR!D:D,D852))</f>
        <v/>
      </c>
      <c r="G852" s="101" t="str">
        <f>IF(CADA_PROD!C852="","",SUMIFS(MOVI_SAID!H:H,MOVI_SAID!D:D,D852))</f>
        <v/>
      </c>
      <c r="H852" s="101" t="str">
        <f t="shared" si="28"/>
        <v/>
      </c>
      <c r="I852" s="100" t="str">
        <f>IF(CADA_PROD!C852="","",IFERROR(IF(H852&lt;=0,"Sem estoque",IF(H852/E852&lt;0.25,"Quase sem estoque",IF(H852/E852&lt;1.2,"Estoque baixo",IF(H852/E852&lt;2,"Estoque moderado","Estoque confortável")))),""))</f>
        <v/>
      </c>
      <c r="J852" s="102" t="str">
        <f>IF(CADA_PROD!C852="","",SUMIFS(MOVI_ENTR!M:M,MOVI_ENTR!D:D,D852))</f>
        <v/>
      </c>
      <c r="K852" s="103" t="str">
        <f>IF(CADA_PROD!C852="","",IFERROR($J852/SUM($J$6:$J$1006),""))</f>
        <v/>
      </c>
      <c r="L852" s="103" t="str">
        <f>IF(CADA_PROD!C852="","",IFERROR(H852/SUM($H$6:$H$1006)+P852,""))</f>
        <v/>
      </c>
      <c r="M852" s="102" t="str">
        <f>IF(CADA_PROD!$C852="","",IFERROR(SUMIFS(MOVI_ENTR!M:M,MOVI_ENTR!D:D,D852)/SUMIFS(MOVI_ENTR!I:I,MOVI_ENTR!D:D,D852),0))</f>
        <v/>
      </c>
      <c r="N852" s="104" t="str">
        <f>IF(CADA_PROD!C852="","",G852/E852)</f>
        <v/>
      </c>
      <c r="O852" s="21" t="str">
        <f t="shared" si="27"/>
        <v/>
      </c>
      <c r="P852" s="21">
        <v>8.4699999999999999E-4</v>
      </c>
    </row>
    <row r="853" spans="3:16" ht="30" customHeight="1">
      <c r="C853" s="99" t="str">
        <f>IF(CADA_PROD!C853="","",CADA_PROD!C853)</f>
        <v/>
      </c>
      <c r="D853" s="100" t="str">
        <f>IF(CADA_PROD!D853="","",CADA_PROD!D853)</f>
        <v/>
      </c>
      <c r="E853" s="101" t="str">
        <f>IF(CADA_PROD!E853="","",CADA_PROD!E853)</f>
        <v/>
      </c>
      <c r="F853" s="101" t="str">
        <f>IF(CADA_PROD!D853="","",SUMIFS(MOVI_ENTR!I:I,MOVI_ENTR!D:D,D853))</f>
        <v/>
      </c>
      <c r="G853" s="101" t="str">
        <f>IF(CADA_PROD!C853="","",SUMIFS(MOVI_SAID!H:H,MOVI_SAID!D:D,D853))</f>
        <v/>
      </c>
      <c r="H853" s="101" t="str">
        <f t="shared" si="28"/>
        <v/>
      </c>
      <c r="I853" s="100" t="str">
        <f>IF(CADA_PROD!C853="","",IFERROR(IF(H853&lt;=0,"Sem estoque",IF(H853/E853&lt;0.25,"Quase sem estoque",IF(H853/E853&lt;1.2,"Estoque baixo",IF(H853/E853&lt;2,"Estoque moderado","Estoque confortável")))),""))</f>
        <v/>
      </c>
      <c r="J853" s="102" t="str">
        <f>IF(CADA_PROD!C853="","",SUMIFS(MOVI_ENTR!M:M,MOVI_ENTR!D:D,D853))</f>
        <v/>
      </c>
      <c r="K853" s="103" t="str">
        <f>IF(CADA_PROD!C853="","",IFERROR($J853/SUM($J$6:$J$1006),""))</f>
        <v/>
      </c>
      <c r="L853" s="103" t="str">
        <f>IF(CADA_PROD!C853="","",IFERROR(H853/SUM($H$6:$H$1006)+P853,""))</f>
        <v/>
      </c>
      <c r="M853" s="102" t="str">
        <f>IF(CADA_PROD!$C853="","",IFERROR(SUMIFS(MOVI_ENTR!M:M,MOVI_ENTR!D:D,D853)/SUMIFS(MOVI_ENTR!I:I,MOVI_ENTR!D:D,D853),0))</f>
        <v/>
      </c>
      <c r="N853" s="104" t="str">
        <f>IF(CADA_PROD!C853="","",G853/E853)</f>
        <v/>
      </c>
      <c r="O853" s="21" t="str">
        <f t="shared" si="27"/>
        <v/>
      </c>
      <c r="P853" s="21">
        <v>8.4800000000000001E-4</v>
      </c>
    </row>
    <row r="854" spans="3:16" ht="30" customHeight="1">
      <c r="C854" s="99" t="str">
        <f>IF(CADA_PROD!C854="","",CADA_PROD!C854)</f>
        <v/>
      </c>
      <c r="D854" s="100" t="str">
        <f>IF(CADA_PROD!D854="","",CADA_PROD!D854)</f>
        <v/>
      </c>
      <c r="E854" s="101" t="str">
        <f>IF(CADA_PROD!E854="","",CADA_PROD!E854)</f>
        <v/>
      </c>
      <c r="F854" s="101" t="str">
        <f>IF(CADA_PROD!D854="","",SUMIFS(MOVI_ENTR!I:I,MOVI_ENTR!D:D,D854))</f>
        <v/>
      </c>
      <c r="G854" s="101" t="str">
        <f>IF(CADA_PROD!C854="","",SUMIFS(MOVI_SAID!H:H,MOVI_SAID!D:D,D854))</f>
        <v/>
      </c>
      <c r="H854" s="101" t="str">
        <f t="shared" si="28"/>
        <v/>
      </c>
      <c r="I854" s="100" t="str">
        <f>IF(CADA_PROD!C854="","",IFERROR(IF(H854&lt;=0,"Sem estoque",IF(H854/E854&lt;0.25,"Quase sem estoque",IF(H854/E854&lt;1.2,"Estoque baixo",IF(H854/E854&lt;2,"Estoque moderado","Estoque confortável")))),""))</f>
        <v/>
      </c>
      <c r="J854" s="102" t="str">
        <f>IF(CADA_PROD!C854="","",SUMIFS(MOVI_ENTR!M:M,MOVI_ENTR!D:D,D854))</f>
        <v/>
      </c>
      <c r="K854" s="103" t="str">
        <f>IF(CADA_PROD!C854="","",IFERROR($J854/SUM($J$6:$J$1006),""))</f>
        <v/>
      </c>
      <c r="L854" s="103" t="str">
        <f>IF(CADA_PROD!C854="","",IFERROR(H854/SUM($H$6:$H$1006)+P854,""))</f>
        <v/>
      </c>
      <c r="M854" s="102" t="str">
        <f>IF(CADA_PROD!$C854="","",IFERROR(SUMIFS(MOVI_ENTR!M:M,MOVI_ENTR!D:D,D854)/SUMIFS(MOVI_ENTR!I:I,MOVI_ENTR!D:D,D854),0))</f>
        <v/>
      </c>
      <c r="N854" s="104" t="str">
        <f>IF(CADA_PROD!C854="","",G854/E854)</f>
        <v/>
      </c>
      <c r="O854" s="21" t="str">
        <f t="shared" si="27"/>
        <v/>
      </c>
      <c r="P854" s="21">
        <v>8.4900000000000004E-4</v>
      </c>
    </row>
    <row r="855" spans="3:16" ht="30" customHeight="1">
      <c r="C855" s="99" t="str">
        <f>IF(CADA_PROD!C855="","",CADA_PROD!C855)</f>
        <v/>
      </c>
      <c r="D855" s="100" t="str">
        <f>IF(CADA_PROD!D855="","",CADA_PROD!D855)</f>
        <v/>
      </c>
      <c r="E855" s="101" t="str">
        <f>IF(CADA_PROD!E855="","",CADA_PROD!E855)</f>
        <v/>
      </c>
      <c r="F855" s="101" t="str">
        <f>IF(CADA_PROD!D855="","",SUMIFS(MOVI_ENTR!I:I,MOVI_ENTR!D:D,D855))</f>
        <v/>
      </c>
      <c r="G855" s="101" t="str">
        <f>IF(CADA_PROD!C855="","",SUMIFS(MOVI_SAID!H:H,MOVI_SAID!D:D,D855))</f>
        <v/>
      </c>
      <c r="H855" s="101" t="str">
        <f t="shared" si="28"/>
        <v/>
      </c>
      <c r="I855" s="100" t="str">
        <f>IF(CADA_PROD!C855="","",IFERROR(IF(H855&lt;=0,"Sem estoque",IF(H855/E855&lt;0.25,"Quase sem estoque",IF(H855/E855&lt;1.2,"Estoque baixo",IF(H855/E855&lt;2,"Estoque moderado","Estoque confortável")))),""))</f>
        <v/>
      </c>
      <c r="J855" s="102" t="str">
        <f>IF(CADA_PROD!C855="","",SUMIFS(MOVI_ENTR!M:M,MOVI_ENTR!D:D,D855))</f>
        <v/>
      </c>
      <c r="K855" s="103" t="str">
        <f>IF(CADA_PROD!C855="","",IFERROR($J855/SUM($J$6:$J$1006),""))</f>
        <v/>
      </c>
      <c r="L855" s="103" t="str">
        <f>IF(CADA_PROD!C855="","",IFERROR(H855/SUM($H$6:$H$1006)+P855,""))</f>
        <v/>
      </c>
      <c r="M855" s="102" t="str">
        <f>IF(CADA_PROD!$C855="","",IFERROR(SUMIFS(MOVI_ENTR!M:M,MOVI_ENTR!D:D,D855)/SUMIFS(MOVI_ENTR!I:I,MOVI_ENTR!D:D,D855),0))</f>
        <v/>
      </c>
      <c r="N855" s="104" t="str">
        <f>IF(CADA_PROD!C855="","",G855/E855)</f>
        <v/>
      </c>
      <c r="O855" s="21" t="str">
        <f t="shared" si="27"/>
        <v/>
      </c>
      <c r="P855" s="21">
        <v>8.4999999999999995E-4</v>
      </c>
    </row>
    <row r="856" spans="3:16" ht="30" customHeight="1">
      <c r="C856" s="99" t="str">
        <f>IF(CADA_PROD!C856="","",CADA_PROD!C856)</f>
        <v/>
      </c>
      <c r="D856" s="100" t="str">
        <f>IF(CADA_PROD!D856="","",CADA_PROD!D856)</f>
        <v/>
      </c>
      <c r="E856" s="101" t="str">
        <f>IF(CADA_PROD!E856="","",CADA_PROD!E856)</f>
        <v/>
      </c>
      <c r="F856" s="101" t="str">
        <f>IF(CADA_PROD!D856="","",SUMIFS(MOVI_ENTR!I:I,MOVI_ENTR!D:D,D856))</f>
        <v/>
      </c>
      <c r="G856" s="101" t="str">
        <f>IF(CADA_PROD!C856="","",SUMIFS(MOVI_SAID!H:H,MOVI_SAID!D:D,D856))</f>
        <v/>
      </c>
      <c r="H856" s="101" t="str">
        <f t="shared" si="28"/>
        <v/>
      </c>
      <c r="I856" s="100" t="str">
        <f>IF(CADA_PROD!C856="","",IFERROR(IF(H856&lt;=0,"Sem estoque",IF(H856/E856&lt;0.25,"Quase sem estoque",IF(H856/E856&lt;1.2,"Estoque baixo",IF(H856/E856&lt;2,"Estoque moderado","Estoque confortável")))),""))</f>
        <v/>
      </c>
      <c r="J856" s="102" t="str">
        <f>IF(CADA_PROD!C856="","",SUMIFS(MOVI_ENTR!M:M,MOVI_ENTR!D:D,D856))</f>
        <v/>
      </c>
      <c r="K856" s="103" t="str">
        <f>IF(CADA_PROD!C856="","",IFERROR($J856/SUM($J$6:$J$1006),""))</f>
        <v/>
      </c>
      <c r="L856" s="103" t="str">
        <f>IF(CADA_PROD!C856="","",IFERROR(H856/SUM($H$6:$H$1006)+P856,""))</f>
        <v/>
      </c>
      <c r="M856" s="102" t="str">
        <f>IF(CADA_PROD!$C856="","",IFERROR(SUMIFS(MOVI_ENTR!M:M,MOVI_ENTR!D:D,D856)/SUMIFS(MOVI_ENTR!I:I,MOVI_ENTR!D:D,D856),0))</f>
        <v/>
      </c>
      <c r="N856" s="104" t="str">
        <f>IF(CADA_PROD!C856="","",G856/E856)</f>
        <v/>
      </c>
      <c r="O856" s="21" t="str">
        <f t="shared" si="27"/>
        <v/>
      </c>
      <c r="P856" s="21">
        <v>8.5099999999999998E-4</v>
      </c>
    </row>
    <row r="857" spans="3:16" ht="30" customHeight="1">
      <c r="C857" s="99" t="str">
        <f>IF(CADA_PROD!C857="","",CADA_PROD!C857)</f>
        <v/>
      </c>
      <c r="D857" s="100" t="str">
        <f>IF(CADA_PROD!D857="","",CADA_PROD!D857)</f>
        <v/>
      </c>
      <c r="E857" s="101" t="str">
        <f>IF(CADA_PROD!E857="","",CADA_PROD!E857)</f>
        <v/>
      </c>
      <c r="F857" s="101" t="str">
        <f>IF(CADA_PROD!D857="","",SUMIFS(MOVI_ENTR!I:I,MOVI_ENTR!D:D,D857))</f>
        <v/>
      </c>
      <c r="G857" s="101" t="str">
        <f>IF(CADA_PROD!C857="","",SUMIFS(MOVI_SAID!H:H,MOVI_SAID!D:D,D857))</f>
        <v/>
      </c>
      <c r="H857" s="101" t="str">
        <f t="shared" si="28"/>
        <v/>
      </c>
      <c r="I857" s="100" t="str">
        <f>IF(CADA_PROD!C857="","",IFERROR(IF(H857&lt;=0,"Sem estoque",IF(H857/E857&lt;0.25,"Quase sem estoque",IF(H857/E857&lt;1.2,"Estoque baixo",IF(H857/E857&lt;2,"Estoque moderado","Estoque confortável")))),""))</f>
        <v/>
      </c>
      <c r="J857" s="102" t="str">
        <f>IF(CADA_PROD!C857="","",SUMIFS(MOVI_ENTR!M:M,MOVI_ENTR!D:D,D857))</f>
        <v/>
      </c>
      <c r="K857" s="103" t="str">
        <f>IF(CADA_PROD!C857="","",IFERROR($J857/SUM($J$6:$J$1006),""))</f>
        <v/>
      </c>
      <c r="L857" s="103" t="str">
        <f>IF(CADA_PROD!C857="","",IFERROR(H857/SUM($H$6:$H$1006)+P857,""))</f>
        <v/>
      </c>
      <c r="M857" s="102" t="str">
        <f>IF(CADA_PROD!$C857="","",IFERROR(SUMIFS(MOVI_ENTR!M:M,MOVI_ENTR!D:D,D857)/SUMIFS(MOVI_ENTR!I:I,MOVI_ENTR!D:D,D857),0))</f>
        <v/>
      </c>
      <c r="N857" s="104" t="str">
        <f>IF(CADA_PROD!C857="","",G857/E857)</f>
        <v/>
      </c>
      <c r="O857" s="21" t="str">
        <f t="shared" si="27"/>
        <v/>
      </c>
      <c r="P857" s="21">
        <v>8.52E-4</v>
      </c>
    </row>
    <row r="858" spans="3:16" ht="30" customHeight="1">
      <c r="C858" s="99" t="str">
        <f>IF(CADA_PROD!C858="","",CADA_PROD!C858)</f>
        <v/>
      </c>
      <c r="D858" s="100" t="str">
        <f>IF(CADA_PROD!D858="","",CADA_PROD!D858)</f>
        <v/>
      </c>
      <c r="E858" s="101" t="str">
        <f>IF(CADA_PROD!E858="","",CADA_PROD!E858)</f>
        <v/>
      </c>
      <c r="F858" s="101" t="str">
        <f>IF(CADA_PROD!D858="","",SUMIFS(MOVI_ENTR!I:I,MOVI_ENTR!D:D,D858))</f>
        <v/>
      </c>
      <c r="G858" s="101" t="str">
        <f>IF(CADA_PROD!C858="","",SUMIFS(MOVI_SAID!H:H,MOVI_SAID!D:D,D858))</f>
        <v/>
      </c>
      <c r="H858" s="101" t="str">
        <f t="shared" si="28"/>
        <v/>
      </c>
      <c r="I858" s="100" t="str">
        <f>IF(CADA_PROD!C858="","",IFERROR(IF(H858&lt;=0,"Sem estoque",IF(H858/E858&lt;0.25,"Quase sem estoque",IF(H858/E858&lt;1.2,"Estoque baixo",IF(H858/E858&lt;2,"Estoque moderado","Estoque confortável")))),""))</f>
        <v/>
      </c>
      <c r="J858" s="102" t="str">
        <f>IF(CADA_PROD!C858="","",SUMIFS(MOVI_ENTR!M:M,MOVI_ENTR!D:D,D858))</f>
        <v/>
      </c>
      <c r="K858" s="103" t="str">
        <f>IF(CADA_PROD!C858="","",IFERROR($J858/SUM($J$6:$J$1006),""))</f>
        <v/>
      </c>
      <c r="L858" s="103" t="str">
        <f>IF(CADA_PROD!C858="","",IFERROR(H858/SUM($H$6:$H$1006)+P858,""))</f>
        <v/>
      </c>
      <c r="M858" s="102" t="str">
        <f>IF(CADA_PROD!$C858="","",IFERROR(SUMIFS(MOVI_ENTR!M:M,MOVI_ENTR!D:D,D858)/SUMIFS(MOVI_ENTR!I:I,MOVI_ENTR!D:D,D858),0))</f>
        <v/>
      </c>
      <c r="N858" s="104" t="str">
        <f>IF(CADA_PROD!C858="","",G858/E858)</f>
        <v/>
      </c>
      <c r="O858" s="21" t="str">
        <f t="shared" si="27"/>
        <v/>
      </c>
      <c r="P858" s="21">
        <v>8.5300000000000003E-4</v>
      </c>
    </row>
    <row r="859" spans="3:16" ht="30" customHeight="1">
      <c r="C859" s="99" t="str">
        <f>IF(CADA_PROD!C859="","",CADA_PROD!C859)</f>
        <v/>
      </c>
      <c r="D859" s="100" t="str">
        <f>IF(CADA_PROD!D859="","",CADA_PROD!D859)</f>
        <v/>
      </c>
      <c r="E859" s="101" t="str">
        <f>IF(CADA_PROD!E859="","",CADA_PROD!E859)</f>
        <v/>
      </c>
      <c r="F859" s="101" t="str">
        <f>IF(CADA_PROD!D859="","",SUMIFS(MOVI_ENTR!I:I,MOVI_ENTR!D:D,D859))</f>
        <v/>
      </c>
      <c r="G859" s="101" t="str">
        <f>IF(CADA_PROD!C859="","",SUMIFS(MOVI_SAID!H:H,MOVI_SAID!D:D,D859))</f>
        <v/>
      </c>
      <c r="H859" s="101" t="str">
        <f t="shared" si="28"/>
        <v/>
      </c>
      <c r="I859" s="100" t="str">
        <f>IF(CADA_PROD!C859="","",IFERROR(IF(H859&lt;=0,"Sem estoque",IF(H859/E859&lt;0.25,"Quase sem estoque",IF(H859/E859&lt;1.2,"Estoque baixo",IF(H859/E859&lt;2,"Estoque moderado","Estoque confortável")))),""))</f>
        <v/>
      </c>
      <c r="J859" s="102" t="str">
        <f>IF(CADA_PROD!C859="","",SUMIFS(MOVI_ENTR!M:M,MOVI_ENTR!D:D,D859))</f>
        <v/>
      </c>
      <c r="K859" s="103" t="str">
        <f>IF(CADA_PROD!C859="","",IFERROR($J859/SUM($J$6:$J$1006),""))</f>
        <v/>
      </c>
      <c r="L859" s="103" t="str">
        <f>IF(CADA_PROD!C859="","",IFERROR(H859/SUM($H$6:$H$1006)+P859,""))</f>
        <v/>
      </c>
      <c r="M859" s="102" t="str">
        <f>IF(CADA_PROD!$C859="","",IFERROR(SUMIFS(MOVI_ENTR!M:M,MOVI_ENTR!D:D,D859)/SUMIFS(MOVI_ENTR!I:I,MOVI_ENTR!D:D,D859),0))</f>
        <v/>
      </c>
      <c r="N859" s="104" t="str">
        <f>IF(CADA_PROD!C859="","",G859/E859)</f>
        <v/>
      </c>
      <c r="O859" s="21" t="str">
        <f t="shared" si="27"/>
        <v/>
      </c>
      <c r="P859" s="21">
        <v>8.5400000000000005E-4</v>
      </c>
    </row>
    <row r="860" spans="3:16" ht="30" customHeight="1">
      <c r="C860" s="99" t="str">
        <f>IF(CADA_PROD!C860="","",CADA_PROD!C860)</f>
        <v/>
      </c>
      <c r="D860" s="100" t="str">
        <f>IF(CADA_PROD!D860="","",CADA_PROD!D860)</f>
        <v/>
      </c>
      <c r="E860" s="101" t="str">
        <f>IF(CADA_PROD!E860="","",CADA_PROD!E860)</f>
        <v/>
      </c>
      <c r="F860" s="101" t="str">
        <f>IF(CADA_PROD!D860="","",SUMIFS(MOVI_ENTR!I:I,MOVI_ENTR!D:D,D860))</f>
        <v/>
      </c>
      <c r="G860" s="101" t="str">
        <f>IF(CADA_PROD!C860="","",SUMIFS(MOVI_SAID!H:H,MOVI_SAID!D:D,D860))</f>
        <v/>
      </c>
      <c r="H860" s="101" t="str">
        <f t="shared" si="28"/>
        <v/>
      </c>
      <c r="I860" s="100" t="str">
        <f>IF(CADA_PROD!C860="","",IFERROR(IF(H860&lt;=0,"Sem estoque",IF(H860/E860&lt;0.25,"Quase sem estoque",IF(H860/E860&lt;1.2,"Estoque baixo",IF(H860/E860&lt;2,"Estoque moderado","Estoque confortável")))),""))</f>
        <v/>
      </c>
      <c r="J860" s="102" t="str">
        <f>IF(CADA_PROD!C860="","",SUMIFS(MOVI_ENTR!M:M,MOVI_ENTR!D:D,D860))</f>
        <v/>
      </c>
      <c r="K860" s="103" t="str">
        <f>IF(CADA_PROD!C860="","",IFERROR($J860/SUM($J$6:$J$1006),""))</f>
        <v/>
      </c>
      <c r="L860" s="103" t="str">
        <f>IF(CADA_PROD!C860="","",IFERROR(H860/SUM($H$6:$H$1006)+P860,""))</f>
        <v/>
      </c>
      <c r="M860" s="102" t="str">
        <f>IF(CADA_PROD!$C860="","",IFERROR(SUMIFS(MOVI_ENTR!M:M,MOVI_ENTR!D:D,D860)/SUMIFS(MOVI_ENTR!I:I,MOVI_ENTR!D:D,D860),0))</f>
        <v/>
      </c>
      <c r="N860" s="104" t="str">
        <f>IF(CADA_PROD!C860="","",G860/E860)</f>
        <v/>
      </c>
      <c r="O860" s="21" t="str">
        <f t="shared" si="27"/>
        <v/>
      </c>
      <c r="P860" s="21">
        <v>8.5499999999999997E-4</v>
      </c>
    </row>
    <row r="861" spans="3:16" ht="30" customHeight="1">
      <c r="C861" s="99" t="str">
        <f>IF(CADA_PROD!C861="","",CADA_PROD!C861)</f>
        <v/>
      </c>
      <c r="D861" s="100" t="str">
        <f>IF(CADA_PROD!D861="","",CADA_PROD!D861)</f>
        <v/>
      </c>
      <c r="E861" s="101" t="str">
        <f>IF(CADA_PROD!E861="","",CADA_PROD!E861)</f>
        <v/>
      </c>
      <c r="F861" s="101" t="str">
        <f>IF(CADA_PROD!D861="","",SUMIFS(MOVI_ENTR!I:I,MOVI_ENTR!D:D,D861))</f>
        <v/>
      </c>
      <c r="G861" s="101" t="str">
        <f>IF(CADA_PROD!C861="","",SUMIFS(MOVI_SAID!H:H,MOVI_SAID!D:D,D861))</f>
        <v/>
      </c>
      <c r="H861" s="101" t="str">
        <f t="shared" si="28"/>
        <v/>
      </c>
      <c r="I861" s="100" t="str">
        <f>IF(CADA_PROD!C861="","",IFERROR(IF(H861&lt;=0,"Sem estoque",IF(H861/E861&lt;0.25,"Quase sem estoque",IF(H861/E861&lt;1.2,"Estoque baixo",IF(H861/E861&lt;2,"Estoque moderado","Estoque confortável")))),""))</f>
        <v/>
      </c>
      <c r="J861" s="102" t="str">
        <f>IF(CADA_PROD!C861="","",SUMIFS(MOVI_ENTR!M:M,MOVI_ENTR!D:D,D861))</f>
        <v/>
      </c>
      <c r="K861" s="103" t="str">
        <f>IF(CADA_PROD!C861="","",IFERROR($J861/SUM($J$6:$J$1006),""))</f>
        <v/>
      </c>
      <c r="L861" s="103" t="str">
        <f>IF(CADA_PROD!C861="","",IFERROR(H861/SUM($H$6:$H$1006)+P861,""))</f>
        <v/>
      </c>
      <c r="M861" s="102" t="str">
        <f>IF(CADA_PROD!$C861="","",IFERROR(SUMIFS(MOVI_ENTR!M:M,MOVI_ENTR!D:D,D861)/SUMIFS(MOVI_ENTR!I:I,MOVI_ENTR!D:D,D861),0))</f>
        <v/>
      </c>
      <c r="N861" s="104" t="str">
        <f>IF(CADA_PROD!C861="","",G861/E861)</f>
        <v/>
      </c>
      <c r="O861" s="21" t="str">
        <f t="shared" si="27"/>
        <v/>
      </c>
      <c r="P861" s="21">
        <v>8.5599999999999999E-4</v>
      </c>
    </row>
    <row r="862" spans="3:16" ht="30" customHeight="1">
      <c r="C862" s="99" t="str">
        <f>IF(CADA_PROD!C862="","",CADA_PROD!C862)</f>
        <v/>
      </c>
      <c r="D862" s="100" t="str">
        <f>IF(CADA_PROD!D862="","",CADA_PROD!D862)</f>
        <v/>
      </c>
      <c r="E862" s="101" t="str">
        <f>IF(CADA_PROD!E862="","",CADA_PROD!E862)</f>
        <v/>
      </c>
      <c r="F862" s="101" t="str">
        <f>IF(CADA_PROD!D862="","",SUMIFS(MOVI_ENTR!I:I,MOVI_ENTR!D:D,D862))</f>
        <v/>
      </c>
      <c r="G862" s="101" t="str">
        <f>IF(CADA_PROD!C862="","",SUMIFS(MOVI_SAID!H:H,MOVI_SAID!D:D,D862))</f>
        <v/>
      </c>
      <c r="H862" s="101" t="str">
        <f t="shared" si="28"/>
        <v/>
      </c>
      <c r="I862" s="100" t="str">
        <f>IF(CADA_PROD!C862="","",IFERROR(IF(H862&lt;=0,"Sem estoque",IF(H862/E862&lt;0.25,"Quase sem estoque",IF(H862/E862&lt;1.2,"Estoque baixo",IF(H862/E862&lt;2,"Estoque moderado","Estoque confortável")))),""))</f>
        <v/>
      </c>
      <c r="J862" s="102" t="str">
        <f>IF(CADA_PROD!C862="","",SUMIFS(MOVI_ENTR!M:M,MOVI_ENTR!D:D,D862))</f>
        <v/>
      </c>
      <c r="K862" s="103" t="str">
        <f>IF(CADA_PROD!C862="","",IFERROR($J862/SUM($J$6:$J$1006),""))</f>
        <v/>
      </c>
      <c r="L862" s="103" t="str">
        <f>IF(CADA_PROD!C862="","",IFERROR(H862/SUM($H$6:$H$1006)+P862,""))</f>
        <v/>
      </c>
      <c r="M862" s="102" t="str">
        <f>IF(CADA_PROD!$C862="","",IFERROR(SUMIFS(MOVI_ENTR!M:M,MOVI_ENTR!D:D,D862)/SUMIFS(MOVI_ENTR!I:I,MOVI_ENTR!D:D,D862),0))</f>
        <v/>
      </c>
      <c r="N862" s="104" t="str">
        <f>IF(CADA_PROD!C862="","",G862/E862)</f>
        <v/>
      </c>
      <c r="O862" s="21" t="str">
        <f t="shared" si="27"/>
        <v/>
      </c>
      <c r="P862" s="21">
        <v>8.5700000000000001E-4</v>
      </c>
    </row>
    <row r="863" spans="3:16" ht="30" customHeight="1">
      <c r="C863" s="99" t="str">
        <f>IF(CADA_PROD!C863="","",CADA_PROD!C863)</f>
        <v/>
      </c>
      <c r="D863" s="100" t="str">
        <f>IF(CADA_PROD!D863="","",CADA_PROD!D863)</f>
        <v/>
      </c>
      <c r="E863" s="101" t="str">
        <f>IF(CADA_PROD!E863="","",CADA_PROD!E863)</f>
        <v/>
      </c>
      <c r="F863" s="101" t="str">
        <f>IF(CADA_PROD!D863="","",SUMIFS(MOVI_ENTR!I:I,MOVI_ENTR!D:D,D863))</f>
        <v/>
      </c>
      <c r="G863" s="101" t="str">
        <f>IF(CADA_PROD!C863="","",SUMIFS(MOVI_SAID!H:H,MOVI_SAID!D:D,D863))</f>
        <v/>
      </c>
      <c r="H863" s="101" t="str">
        <f t="shared" si="28"/>
        <v/>
      </c>
      <c r="I863" s="100" t="str">
        <f>IF(CADA_PROD!C863="","",IFERROR(IF(H863&lt;=0,"Sem estoque",IF(H863/E863&lt;0.25,"Quase sem estoque",IF(H863/E863&lt;1.2,"Estoque baixo",IF(H863/E863&lt;2,"Estoque moderado","Estoque confortável")))),""))</f>
        <v/>
      </c>
      <c r="J863" s="102" t="str">
        <f>IF(CADA_PROD!C863="","",SUMIFS(MOVI_ENTR!M:M,MOVI_ENTR!D:D,D863))</f>
        <v/>
      </c>
      <c r="K863" s="103" t="str">
        <f>IF(CADA_PROD!C863="","",IFERROR($J863/SUM($J$6:$J$1006),""))</f>
        <v/>
      </c>
      <c r="L863" s="103" t="str">
        <f>IF(CADA_PROD!C863="","",IFERROR(H863/SUM($H$6:$H$1006)+P863,""))</f>
        <v/>
      </c>
      <c r="M863" s="102" t="str">
        <f>IF(CADA_PROD!$C863="","",IFERROR(SUMIFS(MOVI_ENTR!M:M,MOVI_ENTR!D:D,D863)/SUMIFS(MOVI_ENTR!I:I,MOVI_ENTR!D:D,D863),0))</f>
        <v/>
      </c>
      <c r="N863" s="104" t="str">
        <f>IF(CADA_PROD!C863="","",G863/E863)</f>
        <v/>
      </c>
      <c r="O863" s="21" t="str">
        <f t="shared" si="27"/>
        <v/>
      </c>
      <c r="P863" s="21">
        <v>8.5800000000000004E-4</v>
      </c>
    </row>
    <row r="864" spans="3:16" ht="30" customHeight="1">
      <c r="C864" s="99" t="str">
        <f>IF(CADA_PROD!C864="","",CADA_PROD!C864)</f>
        <v/>
      </c>
      <c r="D864" s="100" t="str">
        <f>IF(CADA_PROD!D864="","",CADA_PROD!D864)</f>
        <v/>
      </c>
      <c r="E864" s="101" t="str">
        <f>IF(CADA_PROD!E864="","",CADA_PROD!E864)</f>
        <v/>
      </c>
      <c r="F864" s="101" t="str">
        <f>IF(CADA_PROD!D864="","",SUMIFS(MOVI_ENTR!I:I,MOVI_ENTR!D:D,D864))</f>
        <v/>
      </c>
      <c r="G864" s="101" t="str">
        <f>IF(CADA_PROD!C864="","",SUMIFS(MOVI_SAID!H:H,MOVI_SAID!D:D,D864))</f>
        <v/>
      </c>
      <c r="H864" s="101" t="str">
        <f t="shared" si="28"/>
        <v/>
      </c>
      <c r="I864" s="100" t="str">
        <f>IF(CADA_PROD!C864="","",IFERROR(IF(H864&lt;=0,"Sem estoque",IF(H864/E864&lt;0.25,"Quase sem estoque",IF(H864/E864&lt;1.2,"Estoque baixo",IF(H864/E864&lt;2,"Estoque moderado","Estoque confortável")))),""))</f>
        <v/>
      </c>
      <c r="J864" s="102" t="str">
        <f>IF(CADA_PROD!C864="","",SUMIFS(MOVI_ENTR!M:M,MOVI_ENTR!D:D,D864))</f>
        <v/>
      </c>
      <c r="K864" s="103" t="str">
        <f>IF(CADA_PROD!C864="","",IFERROR($J864/SUM($J$6:$J$1006),""))</f>
        <v/>
      </c>
      <c r="L864" s="103" t="str">
        <f>IF(CADA_PROD!C864="","",IFERROR(H864/SUM($H$6:$H$1006)+P864,""))</f>
        <v/>
      </c>
      <c r="M864" s="102" t="str">
        <f>IF(CADA_PROD!$C864="","",IFERROR(SUMIFS(MOVI_ENTR!M:M,MOVI_ENTR!D:D,D864)/SUMIFS(MOVI_ENTR!I:I,MOVI_ENTR!D:D,D864),0))</f>
        <v/>
      </c>
      <c r="N864" s="104" t="str">
        <f>IF(CADA_PROD!C864="","",G864/E864)</f>
        <v/>
      </c>
      <c r="O864" s="21" t="str">
        <f t="shared" si="27"/>
        <v/>
      </c>
      <c r="P864" s="21">
        <v>8.5899999999999995E-4</v>
      </c>
    </row>
    <row r="865" spans="3:16" ht="30" customHeight="1">
      <c r="C865" s="99" t="str">
        <f>IF(CADA_PROD!C865="","",CADA_PROD!C865)</f>
        <v/>
      </c>
      <c r="D865" s="100" t="str">
        <f>IF(CADA_PROD!D865="","",CADA_PROD!D865)</f>
        <v/>
      </c>
      <c r="E865" s="101" t="str">
        <f>IF(CADA_PROD!E865="","",CADA_PROD!E865)</f>
        <v/>
      </c>
      <c r="F865" s="101" t="str">
        <f>IF(CADA_PROD!D865="","",SUMIFS(MOVI_ENTR!I:I,MOVI_ENTR!D:D,D865))</f>
        <v/>
      </c>
      <c r="G865" s="101" t="str">
        <f>IF(CADA_PROD!C865="","",SUMIFS(MOVI_SAID!H:H,MOVI_SAID!D:D,D865))</f>
        <v/>
      </c>
      <c r="H865" s="101" t="str">
        <f t="shared" si="28"/>
        <v/>
      </c>
      <c r="I865" s="100" t="str">
        <f>IF(CADA_PROD!C865="","",IFERROR(IF(H865&lt;=0,"Sem estoque",IF(H865/E865&lt;0.25,"Quase sem estoque",IF(H865/E865&lt;1.2,"Estoque baixo",IF(H865/E865&lt;2,"Estoque moderado","Estoque confortável")))),""))</f>
        <v/>
      </c>
      <c r="J865" s="102" t="str">
        <f>IF(CADA_PROD!C865="","",SUMIFS(MOVI_ENTR!M:M,MOVI_ENTR!D:D,D865))</f>
        <v/>
      </c>
      <c r="K865" s="103" t="str">
        <f>IF(CADA_PROD!C865="","",IFERROR($J865/SUM($J$6:$J$1006),""))</f>
        <v/>
      </c>
      <c r="L865" s="103" t="str">
        <f>IF(CADA_PROD!C865="","",IFERROR(H865/SUM($H$6:$H$1006)+P865,""))</f>
        <v/>
      </c>
      <c r="M865" s="102" t="str">
        <f>IF(CADA_PROD!$C865="","",IFERROR(SUMIFS(MOVI_ENTR!M:M,MOVI_ENTR!D:D,D865)/SUMIFS(MOVI_ENTR!I:I,MOVI_ENTR!D:D,D865),0))</f>
        <v/>
      </c>
      <c r="N865" s="104" t="str">
        <f>IF(CADA_PROD!C865="","",G865/E865)</f>
        <v/>
      </c>
      <c r="O865" s="21" t="str">
        <f t="shared" si="27"/>
        <v/>
      </c>
      <c r="P865" s="21">
        <v>8.5999999999999998E-4</v>
      </c>
    </row>
    <row r="866" spans="3:16" ht="30" customHeight="1">
      <c r="C866" s="99" t="str">
        <f>IF(CADA_PROD!C866="","",CADA_PROD!C866)</f>
        <v/>
      </c>
      <c r="D866" s="100" t="str">
        <f>IF(CADA_PROD!D866="","",CADA_PROD!D866)</f>
        <v/>
      </c>
      <c r="E866" s="101" t="str">
        <f>IF(CADA_PROD!E866="","",CADA_PROD!E866)</f>
        <v/>
      </c>
      <c r="F866" s="101" t="str">
        <f>IF(CADA_PROD!D866="","",SUMIFS(MOVI_ENTR!I:I,MOVI_ENTR!D:D,D866))</f>
        <v/>
      </c>
      <c r="G866" s="101" t="str">
        <f>IF(CADA_PROD!C866="","",SUMIFS(MOVI_SAID!H:H,MOVI_SAID!D:D,D866))</f>
        <v/>
      </c>
      <c r="H866" s="101" t="str">
        <f t="shared" si="28"/>
        <v/>
      </c>
      <c r="I866" s="100" t="str">
        <f>IF(CADA_PROD!C866="","",IFERROR(IF(H866&lt;=0,"Sem estoque",IF(H866/E866&lt;0.25,"Quase sem estoque",IF(H866/E866&lt;1.2,"Estoque baixo",IF(H866/E866&lt;2,"Estoque moderado","Estoque confortável")))),""))</f>
        <v/>
      </c>
      <c r="J866" s="102" t="str">
        <f>IF(CADA_PROD!C866="","",SUMIFS(MOVI_ENTR!M:M,MOVI_ENTR!D:D,D866))</f>
        <v/>
      </c>
      <c r="K866" s="103" t="str">
        <f>IF(CADA_PROD!C866="","",IFERROR($J866/SUM($J$6:$J$1006),""))</f>
        <v/>
      </c>
      <c r="L866" s="103" t="str">
        <f>IF(CADA_PROD!C866="","",IFERROR(H866/SUM($H$6:$H$1006)+P866,""))</f>
        <v/>
      </c>
      <c r="M866" s="102" t="str">
        <f>IF(CADA_PROD!$C866="","",IFERROR(SUMIFS(MOVI_ENTR!M:M,MOVI_ENTR!D:D,D866)/SUMIFS(MOVI_ENTR!I:I,MOVI_ENTR!D:D,D866),0))</f>
        <v/>
      </c>
      <c r="N866" s="104" t="str">
        <f>IF(CADA_PROD!C866="","",G866/E866)</f>
        <v/>
      </c>
      <c r="O866" s="21" t="str">
        <f t="shared" si="27"/>
        <v/>
      </c>
      <c r="P866" s="21">
        <v>8.61E-4</v>
      </c>
    </row>
    <row r="867" spans="3:16" ht="30" customHeight="1">
      <c r="C867" s="99" t="str">
        <f>IF(CADA_PROD!C867="","",CADA_PROD!C867)</f>
        <v/>
      </c>
      <c r="D867" s="100" t="str">
        <f>IF(CADA_PROD!D867="","",CADA_PROD!D867)</f>
        <v/>
      </c>
      <c r="E867" s="101" t="str">
        <f>IF(CADA_PROD!E867="","",CADA_PROD!E867)</f>
        <v/>
      </c>
      <c r="F867" s="101" t="str">
        <f>IF(CADA_PROD!D867="","",SUMIFS(MOVI_ENTR!I:I,MOVI_ENTR!D:D,D867))</f>
        <v/>
      </c>
      <c r="G867" s="101" t="str">
        <f>IF(CADA_PROD!C867="","",SUMIFS(MOVI_SAID!H:H,MOVI_SAID!D:D,D867))</f>
        <v/>
      </c>
      <c r="H867" s="101" t="str">
        <f t="shared" si="28"/>
        <v/>
      </c>
      <c r="I867" s="100" t="str">
        <f>IF(CADA_PROD!C867="","",IFERROR(IF(H867&lt;=0,"Sem estoque",IF(H867/E867&lt;0.25,"Quase sem estoque",IF(H867/E867&lt;1.2,"Estoque baixo",IF(H867/E867&lt;2,"Estoque moderado","Estoque confortável")))),""))</f>
        <v/>
      </c>
      <c r="J867" s="102" t="str">
        <f>IF(CADA_PROD!C867="","",SUMIFS(MOVI_ENTR!M:M,MOVI_ENTR!D:D,D867))</f>
        <v/>
      </c>
      <c r="K867" s="103" t="str">
        <f>IF(CADA_PROD!C867="","",IFERROR($J867/SUM($J$6:$J$1006),""))</f>
        <v/>
      </c>
      <c r="L867" s="103" t="str">
        <f>IF(CADA_PROD!C867="","",IFERROR(H867/SUM($H$6:$H$1006)+P867,""))</f>
        <v/>
      </c>
      <c r="M867" s="102" t="str">
        <f>IF(CADA_PROD!$C867="","",IFERROR(SUMIFS(MOVI_ENTR!M:M,MOVI_ENTR!D:D,D867)/SUMIFS(MOVI_ENTR!I:I,MOVI_ENTR!D:D,D867),0))</f>
        <v/>
      </c>
      <c r="N867" s="104" t="str">
        <f>IF(CADA_PROD!C867="","",G867/E867)</f>
        <v/>
      </c>
      <c r="O867" s="21" t="str">
        <f t="shared" si="27"/>
        <v/>
      </c>
      <c r="P867" s="21">
        <v>8.6200000000000003E-4</v>
      </c>
    </row>
    <row r="868" spans="3:16" ht="30" customHeight="1">
      <c r="C868" s="99" t="str">
        <f>IF(CADA_PROD!C868="","",CADA_PROD!C868)</f>
        <v/>
      </c>
      <c r="D868" s="100" t="str">
        <f>IF(CADA_PROD!D868="","",CADA_PROD!D868)</f>
        <v/>
      </c>
      <c r="E868" s="101" t="str">
        <f>IF(CADA_PROD!E868="","",CADA_PROD!E868)</f>
        <v/>
      </c>
      <c r="F868" s="101" t="str">
        <f>IF(CADA_PROD!D868="","",SUMIFS(MOVI_ENTR!I:I,MOVI_ENTR!D:D,D868))</f>
        <v/>
      </c>
      <c r="G868" s="101" t="str">
        <f>IF(CADA_PROD!C868="","",SUMIFS(MOVI_SAID!H:H,MOVI_SAID!D:D,D868))</f>
        <v/>
      </c>
      <c r="H868" s="101" t="str">
        <f t="shared" si="28"/>
        <v/>
      </c>
      <c r="I868" s="100" t="str">
        <f>IF(CADA_PROD!C868="","",IFERROR(IF(H868&lt;=0,"Sem estoque",IF(H868/E868&lt;0.25,"Quase sem estoque",IF(H868/E868&lt;1.2,"Estoque baixo",IF(H868/E868&lt;2,"Estoque moderado","Estoque confortável")))),""))</f>
        <v/>
      </c>
      <c r="J868" s="102" t="str">
        <f>IF(CADA_PROD!C868="","",SUMIFS(MOVI_ENTR!M:M,MOVI_ENTR!D:D,D868))</f>
        <v/>
      </c>
      <c r="K868" s="103" t="str">
        <f>IF(CADA_PROD!C868="","",IFERROR($J868/SUM($J$6:$J$1006),""))</f>
        <v/>
      </c>
      <c r="L868" s="103" t="str">
        <f>IF(CADA_PROD!C868="","",IFERROR(H868/SUM($H$6:$H$1006)+P868,""))</f>
        <v/>
      </c>
      <c r="M868" s="102" t="str">
        <f>IF(CADA_PROD!$C868="","",IFERROR(SUMIFS(MOVI_ENTR!M:M,MOVI_ENTR!D:D,D868)/SUMIFS(MOVI_ENTR!I:I,MOVI_ENTR!D:D,D868),0))</f>
        <v/>
      </c>
      <c r="N868" s="104" t="str">
        <f>IF(CADA_PROD!C868="","",G868/E868)</f>
        <v/>
      </c>
      <c r="O868" s="21" t="str">
        <f t="shared" si="27"/>
        <v/>
      </c>
      <c r="P868" s="21">
        <v>8.6300000000000005E-4</v>
      </c>
    </row>
    <row r="869" spans="3:16" ht="30" customHeight="1">
      <c r="C869" s="99" t="str">
        <f>IF(CADA_PROD!C869="","",CADA_PROD!C869)</f>
        <v/>
      </c>
      <c r="D869" s="100" t="str">
        <f>IF(CADA_PROD!D869="","",CADA_PROD!D869)</f>
        <v/>
      </c>
      <c r="E869" s="101" t="str">
        <f>IF(CADA_PROD!E869="","",CADA_PROD!E869)</f>
        <v/>
      </c>
      <c r="F869" s="101" t="str">
        <f>IF(CADA_PROD!D869="","",SUMIFS(MOVI_ENTR!I:I,MOVI_ENTR!D:D,D869))</f>
        <v/>
      </c>
      <c r="G869" s="101" t="str">
        <f>IF(CADA_PROD!C869="","",SUMIFS(MOVI_SAID!H:H,MOVI_SAID!D:D,D869))</f>
        <v/>
      </c>
      <c r="H869" s="101" t="str">
        <f t="shared" si="28"/>
        <v/>
      </c>
      <c r="I869" s="100" t="str">
        <f>IF(CADA_PROD!C869="","",IFERROR(IF(H869&lt;=0,"Sem estoque",IF(H869/E869&lt;0.25,"Quase sem estoque",IF(H869/E869&lt;1.2,"Estoque baixo",IF(H869/E869&lt;2,"Estoque moderado","Estoque confortável")))),""))</f>
        <v/>
      </c>
      <c r="J869" s="102" t="str">
        <f>IF(CADA_PROD!C869="","",SUMIFS(MOVI_ENTR!M:M,MOVI_ENTR!D:D,D869))</f>
        <v/>
      </c>
      <c r="K869" s="103" t="str">
        <f>IF(CADA_PROD!C869="","",IFERROR($J869/SUM($J$6:$J$1006),""))</f>
        <v/>
      </c>
      <c r="L869" s="103" t="str">
        <f>IF(CADA_PROD!C869="","",IFERROR(H869/SUM($H$6:$H$1006)+P869,""))</f>
        <v/>
      </c>
      <c r="M869" s="102" t="str">
        <f>IF(CADA_PROD!$C869="","",IFERROR(SUMIFS(MOVI_ENTR!M:M,MOVI_ENTR!D:D,D869)/SUMIFS(MOVI_ENTR!I:I,MOVI_ENTR!D:D,D869),0))</f>
        <v/>
      </c>
      <c r="N869" s="104" t="str">
        <f>IF(CADA_PROD!C869="","",G869/E869)</f>
        <v/>
      </c>
      <c r="O869" s="21" t="str">
        <f t="shared" si="27"/>
        <v/>
      </c>
      <c r="P869" s="21">
        <v>8.6399999999999997E-4</v>
      </c>
    </row>
    <row r="870" spans="3:16" ht="30" customHeight="1">
      <c r="C870" s="99" t="str">
        <f>IF(CADA_PROD!C870="","",CADA_PROD!C870)</f>
        <v/>
      </c>
      <c r="D870" s="100" t="str">
        <f>IF(CADA_PROD!D870="","",CADA_PROD!D870)</f>
        <v/>
      </c>
      <c r="E870" s="101" t="str">
        <f>IF(CADA_PROD!E870="","",CADA_PROD!E870)</f>
        <v/>
      </c>
      <c r="F870" s="101" t="str">
        <f>IF(CADA_PROD!D870="","",SUMIFS(MOVI_ENTR!I:I,MOVI_ENTR!D:D,D870))</f>
        <v/>
      </c>
      <c r="G870" s="101" t="str">
        <f>IF(CADA_PROD!C870="","",SUMIFS(MOVI_SAID!H:H,MOVI_SAID!D:D,D870))</f>
        <v/>
      </c>
      <c r="H870" s="101" t="str">
        <f t="shared" si="28"/>
        <v/>
      </c>
      <c r="I870" s="100" t="str">
        <f>IF(CADA_PROD!C870="","",IFERROR(IF(H870&lt;=0,"Sem estoque",IF(H870/E870&lt;0.25,"Quase sem estoque",IF(H870/E870&lt;1.2,"Estoque baixo",IF(H870/E870&lt;2,"Estoque moderado","Estoque confortável")))),""))</f>
        <v/>
      </c>
      <c r="J870" s="102" t="str">
        <f>IF(CADA_PROD!C870="","",SUMIFS(MOVI_ENTR!M:M,MOVI_ENTR!D:D,D870))</f>
        <v/>
      </c>
      <c r="K870" s="103" t="str">
        <f>IF(CADA_PROD!C870="","",IFERROR($J870/SUM($J$6:$J$1006),""))</f>
        <v/>
      </c>
      <c r="L870" s="103" t="str">
        <f>IF(CADA_PROD!C870="","",IFERROR(H870/SUM($H$6:$H$1006)+P870,""))</f>
        <v/>
      </c>
      <c r="M870" s="102" t="str">
        <f>IF(CADA_PROD!$C870="","",IFERROR(SUMIFS(MOVI_ENTR!M:M,MOVI_ENTR!D:D,D870)/SUMIFS(MOVI_ENTR!I:I,MOVI_ENTR!D:D,D870),0))</f>
        <v/>
      </c>
      <c r="N870" s="104" t="str">
        <f>IF(CADA_PROD!C870="","",G870/E870)</f>
        <v/>
      </c>
      <c r="O870" s="21" t="str">
        <f t="shared" si="27"/>
        <v/>
      </c>
      <c r="P870" s="21">
        <v>8.6499999999999999E-4</v>
      </c>
    </row>
    <row r="871" spans="3:16" ht="30" customHeight="1">
      <c r="C871" s="99" t="str">
        <f>IF(CADA_PROD!C871="","",CADA_PROD!C871)</f>
        <v/>
      </c>
      <c r="D871" s="100" t="str">
        <f>IF(CADA_PROD!D871="","",CADA_PROD!D871)</f>
        <v/>
      </c>
      <c r="E871" s="101" t="str">
        <f>IF(CADA_PROD!E871="","",CADA_PROD!E871)</f>
        <v/>
      </c>
      <c r="F871" s="101" t="str">
        <f>IF(CADA_PROD!D871="","",SUMIFS(MOVI_ENTR!I:I,MOVI_ENTR!D:D,D871))</f>
        <v/>
      </c>
      <c r="G871" s="101" t="str">
        <f>IF(CADA_PROD!C871="","",SUMIFS(MOVI_SAID!H:H,MOVI_SAID!D:D,D871))</f>
        <v/>
      </c>
      <c r="H871" s="101" t="str">
        <f t="shared" si="28"/>
        <v/>
      </c>
      <c r="I871" s="100" t="str">
        <f>IF(CADA_PROD!C871="","",IFERROR(IF(H871&lt;=0,"Sem estoque",IF(H871/E871&lt;0.25,"Quase sem estoque",IF(H871/E871&lt;1.2,"Estoque baixo",IF(H871/E871&lt;2,"Estoque moderado","Estoque confortável")))),""))</f>
        <v/>
      </c>
      <c r="J871" s="102" t="str">
        <f>IF(CADA_PROD!C871="","",SUMIFS(MOVI_ENTR!M:M,MOVI_ENTR!D:D,D871))</f>
        <v/>
      </c>
      <c r="K871" s="103" t="str">
        <f>IF(CADA_PROD!C871="","",IFERROR($J871/SUM($J$6:$J$1006),""))</f>
        <v/>
      </c>
      <c r="L871" s="103" t="str">
        <f>IF(CADA_PROD!C871="","",IFERROR(H871/SUM($H$6:$H$1006)+P871,""))</f>
        <v/>
      </c>
      <c r="M871" s="102" t="str">
        <f>IF(CADA_PROD!$C871="","",IFERROR(SUMIFS(MOVI_ENTR!M:M,MOVI_ENTR!D:D,D871)/SUMIFS(MOVI_ENTR!I:I,MOVI_ENTR!D:D,D871),0))</f>
        <v/>
      </c>
      <c r="N871" s="104" t="str">
        <f>IF(CADA_PROD!C871="","",G871/E871)</f>
        <v/>
      </c>
      <c r="O871" s="21" t="str">
        <f t="shared" si="27"/>
        <v/>
      </c>
      <c r="P871" s="21">
        <v>8.6600000000000002E-4</v>
      </c>
    </row>
    <row r="872" spans="3:16" ht="30" customHeight="1">
      <c r="C872" s="99" t="str">
        <f>IF(CADA_PROD!C872="","",CADA_PROD!C872)</f>
        <v/>
      </c>
      <c r="D872" s="100" t="str">
        <f>IF(CADA_PROD!D872="","",CADA_PROD!D872)</f>
        <v/>
      </c>
      <c r="E872" s="101" t="str">
        <f>IF(CADA_PROD!E872="","",CADA_PROD!E872)</f>
        <v/>
      </c>
      <c r="F872" s="101" t="str">
        <f>IF(CADA_PROD!D872="","",SUMIFS(MOVI_ENTR!I:I,MOVI_ENTR!D:D,D872))</f>
        <v/>
      </c>
      <c r="G872" s="101" t="str">
        <f>IF(CADA_PROD!C872="","",SUMIFS(MOVI_SAID!H:H,MOVI_SAID!D:D,D872))</f>
        <v/>
      </c>
      <c r="H872" s="101" t="str">
        <f t="shared" si="28"/>
        <v/>
      </c>
      <c r="I872" s="100" t="str">
        <f>IF(CADA_PROD!C872="","",IFERROR(IF(H872&lt;=0,"Sem estoque",IF(H872/E872&lt;0.25,"Quase sem estoque",IF(H872/E872&lt;1.2,"Estoque baixo",IF(H872/E872&lt;2,"Estoque moderado","Estoque confortável")))),""))</f>
        <v/>
      </c>
      <c r="J872" s="102" t="str">
        <f>IF(CADA_PROD!C872="","",SUMIFS(MOVI_ENTR!M:M,MOVI_ENTR!D:D,D872))</f>
        <v/>
      </c>
      <c r="K872" s="103" t="str">
        <f>IF(CADA_PROD!C872="","",IFERROR($J872/SUM($J$6:$J$1006),""))</f>
        <v/>
      </c>
      <c r="L872" s="103" t="str">
        <f>IF(CADA_PROD!C872="","",IFERROR(H872/SUM($H$6:$H$1006)+P872,""))</f>
        <v/>
      </c>
      <c r="M872" s="102" t="str">
        <f>IF(CADA_PROD!$C872="","",IFERROR(SUMIFS(MOVI_ENTR!M:M,MOVI_ENTR!D:D,D872)/SUMIFS(MOVI_ENTR!I:I,MOVI_ENTR!D:D,D872),0))</f>
        <v/>
      </c>
      <c r="N872" s="104" t="str">
        <f>IF(CADA_PROD!C872="","",G872/E872)</f>
        <v/>
      </c>
      <c r="O872" s="21" t="str">
        <f t="shared" si="27"/>
        <v/>
      </c>
      <c r="P872" s="21">
        <v>8.6700000000000004E-4</v>
      </c>
    </row>
    <row r="873" spans="3:16" ht="30" customHeight="1">
      <c r="C873" s="99" t="str">
        <f>IF(CADA_PROD!C873="","",CADA_PROD!C873)</f>
        <v/>
      </c>
      <c r="D873" s="100" t="str">
        <f>IF(CADA_PROD!D873="","",CADA_PROD!D873)</f>
        <v/>
      </c>
      <c r="E873" s="101" t="str">
        <f>IF(CADA_PROD!E873="","",CADA_PROD!E873)</f>
        <v/>
      </c>
      <c r="F873" s="101" t="str">
        <f>IF(CADA_PROD!D873="","",SUMIFS(MOVI_ENTR!I:I,MOVI_ENTR!D:D,D873))</f>
        <v/>
      </c>
      <c r="G873" s="101" t="str">
        <f>IF(CADA_PROD!C873="","",SUMIFS(MOVI_SAID!H:H,MOVI_SAID!D:D,D873))</f>
        <v/>
      </c>
      <c r="H873" s="101" t="str">
        <f t="shared" si="28"/>
        <v/>
      </c>
      <c r="I873" s="100" t="str">
        <f>IF(CADA_PROD!C873="","",IFERROR(IF(H873&lt;=0,"Sem estoque",IF(H873/E873&lt;0.25,"Quase sem estoque",IF(H873/E873&lt;1.2,"Estoque baixo",IF(H873/E873&lt;2,"Estoque moderado","Estoque confortável")))),""))</f>
        <v/>
      </c>
      <c r="J873" s="102" t="str">
        <f>IF(CADA_PROD!C873="","",SUMIFS(MOVI_ENTR!M:M,MOVI_ENTR!D:D,D873))</f>
        <v/>
      </c>
      <c r="K873" s="103" t="str">
        <f>IF(CADA_PROD!C873="","",IFERROR($J873/SUM($J$6:$J$1006),""))</f>
        <v/>
      </c>
      <c r="L873" s="103" t="str">
        <f>IF(CADA_PROD!C873="","",IFERROR(H873/SUM($H$6:$H$1006)+P873,""))</f>
        <v/>
      </c>
      <c r="M873" s="102" t="str">
        <f>IF(CADA_PROD!$C873="","",IFERROR(SUMIFS(MOVI_ENTR!M:M,MOVI_ENTR!D:D,D873)/SUMIFS(MOVI_ENTR!I:I,MOVI_ENTR!D:D,D873),0))</f>
        <v/>
      </c>
      <c r="N873" s="104" t="str">
        <f>IF(CADA_PROD!C873="","",G873/E873)</f>
        <v/>
      </c>
      <c r="O873" s="21" t="str">
        <f t="shared" si="27"/>
        <v/>
      </c>
      <c r="P873" s="21">
        <v>8.6799999999999996E-4</v>
      </c>
    </row>
    <row r="874" spans="3:16" ht="30" customHeight="1">
      <c r="C874" s="99" t="str">
        <f>IF(CADA_PROD!C874="","",CADA_PROD!C874)</f>
        <v/>
      </c>
      <c r="D874" s="100" t="str">
        <f>IF(CADA_PROD!D874="","",CADA_PROD!D874)</f>
        <v/>
      </c>
      <c r="E874" s="101" t="str">
        <f>IF(CADA_PROD!E874="","",CADA_PROD!E874)</f>
        <v/>
      </c>
      <c r="F874" s="101" t="str">
        <f>IF(CADA_PROD!D874="","",SUMIFS(MOVI_ENTR!I:I,MOVI_ENTR!D:D,D874))</f>
        <v/>
      </c>
      <c r="G874" s="101" t="str">
        <f>IF(CADA_PROD!C874="","",SUMIFS(MOVI_SAID!H:H,MOVI_SAID!D:D,D874))</f>
        <v/>
      </c>
      <c r="H874" s="101" t="str">
        <f t="shared" si="28"/>
        <v/>
      </c>
      <c r="I874" s="100" t="str">
        <f>IF(CADA_PROD!C874="","",IFERROR(IF(H874&lt;=0,"Sem estoque",IF(H874/E874&lt;0.25,"Quase sem estoque",IF(H874/E874&lt;1.2,"Estoque baixo",IF(H874/E874&lt;2,"Estoque moderado","Estoque confortável")))),""))</f>
        <v/>
      </c>
      <c r="J874" s="102" t="str">
        <f>IF(CADA_PROD!C874="","",SUMIFS(MOVI_ENTR!M:M,MOVI_ENTR!D:D,D874))</f>
        <v/>
      </c>
      <c r="K874" s="103" t="str">
        <f>IF(CADA_PROD!C874="","",IFERROR($J874/SUM($J$6:$J$1006),""))</f>
        <v/>
      </c>
      <c r="L874" s="103" t="str">
        <f>IF(CADA_PROD!C874="","",IFERROR(H874/SUM($H$6:$H$1006)+P874,""))</f>
        <v/>
      </c>
      <c r="M874" s="102" t="str">
        <f>IF(CADA_PROD!$C874="","",IFERROR(SUMIFS(MOVI_ENTR!M:M,MOVI_ENTR!D:D,D874)/SUMIFS(MOVI_ENTR!I:I,MOVI_ENTR!D:D,D874),0))</f>
        <v/>
      </c>
      <c r="N874" s="104" t="str">
        <f>IF(CADA_PROD!C874="","",G874/E874)</f>
        <v/>
      </c>
      <c r="O874" s="21" t="str">
        <f t="shared" si="27"/>
        <v/>
      </c>
      <c r="P874" s="21">
        <v>8.6899999999999998E-4</v>
      </c>
    </row>
    <row r="875" spans="3:16" ht="30" customHeight="1">
      <c r="C875" s="99" t="str">
        <f>IF(CADA_PROD!C875="","",CADA_PROD!C875)</f>
        <v/>
      </c>
      <c r="D875" s="100" t="str">
        <f>IF(CADA_PROD!D875="","",CADA_PROD!D875)</f>
        <v/>
      </c>
      <c r="E875" s="101" t="str">
        <f>IF(CADA_PROD!E875="","",CADA_PROD!E875)</f>
        <v/>
      </c>
      <c r="F875" s="101" t="str">
        <f>IF(CADA_PROD!D875="","",SUMIFS(MOVI_ENTR!I:I,MOVI_ENTR!D:D,D875))</f>
        <v/>
      </c>
      <c r="G875" s="101" t="str">
        <f>IF(CADA_PROD!C875="","",SUMIFS(MOVI_SAID!H:H,MOVI_SAID!D:D,D875))</f>
        <v/>
      </c>
      <c r="H875" s="101" t="str">
        <f t="shared" si="28"/>
        <v/>
      </c>
      <c r="I875" s="100" t="str">
        <f>IF(CADA_PROD!C875="","",IFERROR(IF(H875&lt;=0,"Sem estoque",IF(H875/E875&lt;0.25,"Quase sem estoque",IF(H875/E875&lt;1.2,"Estoque baixo",IF(H875/E875&lt;2,"Estoque moderado","Estoque confortável")))),""))</f>
        <v/>
      </c>
      <c r="J875" s="102" t="str">
        <f>IF(CADA_PROD!C875="","",SUMIFS(MOVI_ENTR!M:M,MOVI_ENTR!D:D,D875))</f>
        <v/>
      </c>
      <c r="K875" s="103" t="str">
        <f>IF(CADA_PROD!C875="","",IFERROR($J875/SUM($J$6:$J$1006),""))</f>
        <v/>
      </c>
      <c r="L875" s="103" t="str">
        <f>IF(CADA_PROD!C875="","",IFERROR(H875/SUM($H$6:$H$1006)+P875,""))</f>
        <v/>
      </c>
      <c r="M875" s="102" t="str">
        <f>IF(CADA_PROD!$C875="","",IFERROR(SUMIFS(MOVI_ENTR!M:M,MOVI_ENTR!D:D,D875)/SUMIFS(MOVI_ENTR!I:I,MOVI_ENTR!D:D,D875),0))</f>
        <v/>
      </c>
      <c r="N875" s="104" t="str">
        <f>IF(CADA_PROD!C875="","",G875/E875)</f>
        <v/>
      </c>
      <c r="O875" s="21" t="str">
        <f t="shared" si="27"/>
        <v/>
      </c>
      <c r="P875" s="21">
        <v>8.7000000000000001E-4</v>
      </c>
    </row>
    <row r="876" spans="3:16" ht="30" customHeight="1">
      <c r="C876" s="99" t="str">
        <f>IF(CADA_PROD!C876="","",CADA_PROD!C876)</f>
        <v/>
      </c>
      <c r="D876" s="100" t="str">
        <f>IF(CADA_PROD!D876="","",CADA_PROD!D876)</f>
        <v/>
      </c>
      <c r="E876" s="101" t="str">
        <f>IF(CADA_PROD!E876="","",CADA_PROD!E876)</f>
        <v/>
      </c>
      <c r="F876" s="101" t="str">
        <f>IF(CADA_PROD!D876="","",SUMIFS(MOVI_ENTR!I:I,MOVI_ENTR!D:D,D876))</f>
        <v/>
      </c>
      <c r="G876" s="101" t="str">
        <f>IF(CADA_PROD!C876="","",SUMIFS(MOVI_SAID!H:H,MOVI_SAID!D:D,D876))</f>
        <v/>
      </c>
      <c r="H876" s="101" t="str">
        <f t="shared" si="28"/>
        <v/>
      </c>
      <c r="I876" s="100" t="str">
        <f>IF(CADA_PROD!C876="","",IFERROR(IF(H876&lt;=0,"Sem estoque",IF(H876/E876&lt;0.25,"Quase sem estoque",IF(H876/E876&lt;1.2,"Estoque baixo",IF(H876/E876&lt;2,"Estoque moderado","Estoque confortável")))),""))</f>
        <v/>
      </c>
      <c r="J876" s="102" t="str">
        <f>IF(CADA_PROD!C876="","",SUMIFS(MOVI_ENTR!M:M,MOVI_ENTR!D:D,D876))</f>
        <v/>
      </c>
      <c r="K876" s="103" t="str">
        <f>IF(CADA_PROD!C876="","",IFERROR($J876/SUM($J$6:$J$1006),""))</f>
        <v/>
      </c>
      <c r="L876" s="103" t="str">
        <f>IF(CADA_PROD!C876="","",IFERROR(H876/SUM($H$6:$H$1006)+P876,""))</f>
        <v/>
      </c>
      <c r="M876" s="102" t="str">
        <f>IF(CADA_PROD!$C876="","",IFERROR(SUMIFS(MOVI_ENTR!M:M,MOVI_ENTR!D:D,D876)/SUMIFS(MOVI_ENTR!I:I,MOVI_ENTR!D:D,D876),0))</f>
        <v/>
      </c>
      <c r="N876" s="104" t="str">
        <f>IF(CADA_PROD!C876="","",G876/E876)</f>
        <v/>
      </c>
      <c r="O876" s="21" t="str">
        <f t="shared" si="27"/>
        <v/>
      </c>
      <c r="P876" s="21">
        <v>8.7100000000000003E-4</v>
      </c>
    </row>
    <row r="877" spans="3:16" ht="30" customHeight="1">
      <c r="C877" s="99" t="str">
        <f>IF(CADA_PROD!C877="","",CADA_PROD!C877)</f>
        <v/>
      </c>
      <c r="D877" s="100" t="str">
        <f>IF(CADA_PROD!D877="","",CADA_PROD!D877)</f>
        <v/>
      </c>
      <c r="E877" s="101" t="str">
        <f>IF(CADA_PROD!E877="","",CADA_PROD!E877)</f>
        <v/>
      </c>
      <c r="F877" s="101" t="str">
        <f>IF(CADA_PROD!D877="","",SUMIFS(MOVI_ENTR!I:I,MOVI_ENTR!D:D,D877))</f>
        <v/>
      </c>
      <c r="G877" s="101" t="str">
        <f>IF(CADA_PROD!C877="","",SUMIFS(MOVI_SAID!H:H,MOVI_SAID!D:D,D877))</f>
        <v/>
      </c>
      <c r="H877" s="101" t="str">
        <f t="shared" si="28"/>
        <v/>
      </c>
      <c r="I877" s="100" t="str">
        <f>IF(CADA_PROD!C877="","",IFERROR(IF(H877&lt;=0,"Sem estoque",IF(H877/E877&lt;0.25,"Quase sem estoque",IF(H877/E877&lt;1.2,"Estoque baixo",IF(H877/E877&lt;2,"Estoque moderado","Estoque confortável")))),""))</f>
        <v/>
      </c>
      <c r="J877" s="102" t="str">
        <f>IF(CADA_PROD!C877="","",SUMIFS(MOVI_ENTR!M:M,MOVI_ENTR!D:D,D877))</f>
        <v/>
      </c>
      <c r="K877" s="103" t="str">
        <f>IF(CADA_PROD!C877="","",IFERROR($J877/SUM($J$6:$J$1006),""))</f>
        <v/>
      </c>
      <c r="L877" s="103" t="str">
        <f>IF(CADA_PROD!C877="","",IFERROR(H877/SUM($H$6:$H$1006)+P877,""))</f>
        <v/>
      </c>
      <c r="M877" s="102" t="str">
        <f>IF(CADA_PROD!$C877="","",IFERROR(SUMIFS(MOVI_ENTR!M:M,MOVI_ENTR!D:D,D877)/SUMIFS(MOVI_ENTR!I:I,MOVI_ENTR!D:D,D877),0))</f>
        <v/>
      </c>
      <c r="N877" s="104" t="str">
        <f>IF(CADA_PROD!C877="","",G877/E877)</f>
        <v/>
      </c>
      <c r="O877" s="21" t="str">
        <f t="shared" si="27"/>
        <v/>
      </c>
      <c r="P877" s="21">
        <v>8.7200000000000005E-4</v>
      </c>
    </row>
    <row r="878" spans="3:16" ht="30" customHeight="1">
      <c r="C878" s="99" t="str">
        <f>IF(CADA_PROD!C878="","",CADA_PROD!C878)</f>
        <v/>
      </c>
      <c r="D878" s="100" t="str">
        <f>IF(CADA_PROD!D878="","",CADA_PROD!D878)</f>
        <v/>
      </c>
      <c r="E878" s="101" t="str">
        <f>IF(CADA_PROD!E878="","",CADA_PROD!E878)</f>
        <v/>
      </c>
      <c r="F878" s="101" t="str">
        <f>IF(CADA_PROD!D878="","",SUMIFS(MOVI_ENTR!I:I,MOVI_ENTR!D:D,D878))</f>
        <v/>
      </c>
      <c r="G878" s="101" t="str">
        <f>IF(CADA_PROD!C878="","",SUMIFS(MOVI_SAID!H:H,MOVI_SAID!D:D,D878))</f>
        <v/>
      </c>
      <c r="H878" s="101" t="str">
        <f t="shared" si="28"/>
        <v/>
      </c>
      <c r="I878" s="100" t="str">
        <f>IF(CADA_PROD!C878="","",IFERROR(IF(H878&lt;=0,"Sem estoque",IF(H878/E878&lt;0.25,"Quase sem estoque",IF(H878/E878&lt;1.2,"Estoque baixo",IF(H878/E878&lt;2,"Estoque moderado","Estoque confortável")))),""))</f>
        <v/>
      </c>
      <c r="J878" s="102" t="str">
        <f>IF(CADA_PROD!C878="","",SUMIFS(MOVI_ENTR!M:M,MOVI_ENTR!D:D,D878))</f>
        <v/>
      </c>
      <c r="K878" s="103" t="str">
        <f>IF(CADA_PROD!C878="","",IFERROR($J878/SUM($J$6:$J$1006),""))</f>
        <v/>
      </c>
      <c r="L878" s="103" t="str">
        <f>IF(CADA_PROD!C878="","",IFERROR(H878/SUM($H$6:$H$1006)+P878,""))</f>
        <v/>
      </c>
      <c r="M878" s="102" t="str">
        <f>IF(CADA_PROD!$C878="","",IFERROR(SUMIFS(MOVI_ENTR!M:M,MOVI_ENTR!D:D,D878)/SUMIFS(MOVI_ENTR!I:I,MOVI_ENTR!D:D,D878),0))</f>
        <v/>
      </c>
      <c r="N878" s="104" t="str">
        <f>IF(CADA_PROD!C878="","",G878/E878)</f>
        <v/>
      </c>
      <c r="O878" s="21" t="str">
        <f t="shared" si="27"/>
        <v/>
      </c>
      <c r="P878" s="21">
        <v>8.7299999999999997E-4</v>
      </c>
    </row>
    <row r="879" spans="3:16" ht="30" customHeight="1">
      <c r="C879" s="99" t="str">
        <f>IF(CADA_PROD!C879="","",CADA_PROD!C879)</f>
        <v/>
      </c>
      <c r="D879" s="100" t="str">
        <f>IF(CADA_PROD!D879="","",CADA_PROD!D879)</f>
        <v/>
      </c>
      <c r="E879" s="101" t="str">
        <f>IF(CADA_PROD!E879="","",CADA_PROD!E879)</f>
        <v/>
      </c>
      <c r="F879" s="101" t="str">
        <f>IF(CADA_PROD!D879="","",SUMIFS(MOVI_ENTR!I:I,MOVI_ENTR!D:D,D879))</f>
        <v/>
      </c>
      <c r="G879" s="101" t="str">
        <f>IF(CADA_PROD!C879="","",SUMIFS(MOVI_SAID!H:H,MOVI_SAID!D:D,D879))</f>
        <v/>
      </c>
      <c r="H879" s="101" t="str">
        <f t="shared" si="28"/>
        <v/>
      </c>
      <c r="I879" s="100" t="str">
        <f>IF(CADA_PROD!C879="","",IFERROR(IF(H879&lt;=0,"Sem estoque",IF(H879/E879&lt;0.25,"Quase sem estoque",IF(H879/E879&lt;1.2,"Estoque baixo",IF(H879/E879&lt;2,"Estoque moderado","Estoque confortável")))),""))</f>
        <v/>
      </c>
      <c r="J879" s="102" t="str">
        <f>IF(CADA_PROD!C879="","",SUMIFS(MOVI_ENTR!M:M,MOVI_ENTR!D:D,D879))</f>
        <v/>
      </c>
      <c r="K879" s="103" t="str">
        <f>IF(CADA_PROD!C879="","",IFERROR($J879/SUM($J$6:$J$1006),""))</f>
        <v/>
      </c>
      <c r="L879" s="103" t="str">
        <f>IF(CADA_PROD!C879="","",IFERROR(H879/SUM($H$6:$H$1006)+P879,""))</f>
        <v/>
      </c>
      <c r="M879" s="102" t="str">
        <f>IF(CADA_PROD!$C879="","",IFERROR(SUMIFS(MOVI_ENTR!M:M,MOVI_ENTR!D:D,D879)/SUMIFS(MOVI_ENTR!I:I,MOVI_ENTR!D:D,D879),0))</f>
        <v/>
      </c>
      <c r="N879" s="104" t="str">
        <f>IF(CADA_PROD!C879="","",G879/E879)</f>
        <v/>
      </c>
      <c r="O879" s="21" t="str">
        <f t="shared" si="27"/>
        <v/>
      </c>
      <c r="P879" s="21">
        <v>8.7399999999999999E-4</v>
      </c>
    </row>
    <row r="880" spans="3:16" ht="30" customHeight="1">
      <c r="C880" s="99" t="str">
        <f>IF(CADA_PROD!C880="","",CADA_PROD!C880)</f>
        <v/>
      </c>
      <c r="D880" s="100" t="str">
        <f>IF(CADA_PROD!D880="","",CADA_PROD!D880)</f>
        <v/>
      </c>
      <c r="E880" s="101" t="str">
        <f>IF(CADA_PROD!E880="","",CADA_PROD!E880)</f>
        <v/>
      </c>
      <c r="F880" s="101" t="str">
        <f>IF(CADA_PROD!D880="","",SUMIFS(MOVI_ENTR!I:I,MOVI_ENTR!D:D,D880))</f>
        <v/>
      </c>
      <c r="G880" s="101" t="str">
        <f>IF(CADA_PROD!C880="","",SUMIFS(MOVI_SAID!H:H,MOVI_SAID!D:D,D880))</f>
        <v/>
      </c>
      <c r="H880" s="101" t="str">
        <f t="shared" si="28"/>
        <v/>
      </c>
      <c r="I880" s="100" t="str">
        <f>IF(CADA_PROD!C880="","",IFERROR(IF(H880&lt;=0,"Sem estoque",IF(H880/E880&lt;0.25,"Quase sem estoque",IF(H880/E880&lt;1.2,"Estoque baixo",IF(H880/E880&lt;2,"Estoque moderado","Estoque confortável")))),""))</f>
        <v/>
      </c>
      <c r="J880" s="102" t="str">
        <f>IF(CADA_PROD!C880="","",SUMIFS(MOVI_ENTR!M:M,MOVI_ENTR!D:D,D880))</f>
        <v/>
      </c>
      <c r="K880" s="103" t="str">
        <f>IF(CADA_PROD!C880="","",IFERROR($J880/SUM($J$6:$J$1006),""))</f>
        <v/>
      </c>
      <c r="L880" s="103" t="str">
        <f>IF(CADA_PROD!C880="","",IFERROR(H880/SUM($H$6:$H$1006)+P880,""))</f>
        <v/>
      </c>
      <c r="M880" s="102" t="str">
        <f>IF(CADA_PROD!$C880="","",IFERROR(SUMIFS(MOVI_ENTR!M:M,MOVI_ENTR!D:D,D880)/SUMIFS(MOVI_ENTR!I:I,MOVI_ENTR!D:D,D880),0))</f>
        <v/>
      </c>
      <c r="N880" s="104" t="str">
        <f>IF(CADA_PROD!C880="","",G880/E880)</f>
        <v/>
      </c>
      <c r="O880" s="21" t="str">
        <f t="shared" si="27"/>
        <v/>
      </c>
      <c r="P880" s="21">
        <v>8.7500000000000002E-4</v>
      </c>
    </row>
    <row r="881" spans="3:16" ht="30" customHeight="1">
      <c r="C881" s="99" t="str">
        <f>IF(CADA_PROD!C881="","",CADA_PROD!C881)</f>
        <v/>
      </c>
      <c r="D881" s="100" t="str">
        <f>IF(CADA_PROD!D881="","",CADA_PROD!D881)</f>
        <v/>
      </c>
      <c r="E881" s="101" t="str">
        <f>IF(CADA_PROD!E881="","",CADA_PROD!E881)</f>
        <v/>
      </c>
      <c r="F881" s="101" t="str">
        <f>IF(CADA_PROD!D881="","",SUMIFS(MOVI_ENTR!I:I,MOVI_ENTR!D:D,D881))</f>
        <v/>
      </c>
      <c r="G881" s="101" t="str">
        <f>IF(CADA_PROD!C881="","",SUMIFS(MOVI_SAID!H:H,MOVI_SAID!D:D,D881))</f>
        <v/>
      </c>
      <c r="H881" s="101" t="str">
        <f t="shared" si="28"/>
        <v/>
      </c>
      <c r="I881" s="100" t="str">
        <f>IF(CADA_PROD!C881="","",IFERROR(IF(H881&lt;=0,"Sem estoque",IF(H881/E881&lt;0.25,"Quase sem estoque",IF(H881/E881&lt;1.2,"Estoque baixo",IF(H881/E881&lt;2,"Estoque moderado","Estoque confortável")))),""))</f>
        <v/>
      </c>
      <c r="J881" s="102" t="str">
        <f>IF(CADA_PROD!C881="","",SUMIFS(MOVI_ENTR!M:M,MOVI_ENTR!D:D,D881))</f>
        <v/>
      </c>
      <c r="K881" s="103" t="str">
        <f>IF(CADA_PROD!C881="","",IFERROR($J881/SUM($J$6:$J$1006),""))</f>
        <v/>
      </c>
      <c r="L881" s="103" t="str">
        <f>IF(CADA_PROD!C881="","",IFERROR(H881/SUM($H$6:$H$1006)+P881,""))</f>
        <v/>
      </c>
      <c r="M881" s="102" t="str">
        <f>IF(CADA_PROD!$C881="","",IFERROR(SUMIFS(MOVI_ENTR!M:M,MOVI_ENTR!D:D,D881)/SUMIFS(MOVI_ENTR!I:I,MOVI_ENTR!D:D,D881),0))</f>
        <v/>
      </c>
      <c r="N881" s="104" t="str">
        <f>IF(CADA_PROD!C881="","",G881/E881)</f>
        <v/>
      </c>
      <c r="O881" s="21" t="str">
        <f t="shared" si="27"/>
        <v/>
      </c>
      <c r="P881" s="21">
        <v>8.7600000000000004E-4</v>
      </c>
    </row>
    <row r="882" spans="3:16" ht="30" customHeight="1">
      <c r="C882" s="99" t="str">
        <f>IF(CADA_PROD!C882="","",CADA_PROD!C882)</f>
        <v/>
      </c>
      <c r="D882" s="100" t="str">
        <f>IF(CADA_PROD!D882="","",CADA_PROD!D882)</f>
        <v/>
      </c>
      <c r="E882" s="101" t="str">
        <f>IF(CADA_PROD!E882="","",CADA_PROD!E882)</f>
        <v/>
      </c>
      <c r="F882" s="101" t="str">
        <f>IF(CADA_PROD!D882="","",SUMIFS(MOVI_ENTR!I:I,MOVI_ENTR!D:D,D882))</f>
        <v/>
      </c>
      <c r="G882" s="101" t="str">
        <f>IF(CADA_PROD!C882="","",SUMIFS(MOVI_SAID!H:H,MOVI_SAID!D:D,D882))</f>
        <v/>
      </c>
      <c r="H882" s="101" t="str">
        <f t="shared" si="28"/>
        <v/>
      </c>
      <c r="I882" s="100" t="str">
        <f>IF(CADA_PROD!C882="","",IFERROR(IF(H882&lt;=0,"Sem estoque",IF(H882/E882&lt;0.25,"Quase sem estoque",IF(H882/E882&lt;1.2,"Estoque baixo",IF(H882/E882&lt;2,"Estoque moderado","Estoque confortável")))),""))</f>
        <v/>
      </c>
      <c r="J882" s="102" t="str">
        <f>IF(CADA_PROD!C882="","",SUMIFS(MOVI_ENTR!M:M,MOVI_ENTR!D:D,D882))</f>
        <v/>
      </c>
      <c r="K882" s="103" t="str">
        <f>IF(CADA_PROD!C882="","",IFERROR($J882/SUM($J$6:$J$1006),""))</f>
        <v/>
      </c>
      <c r="L882" s="103" t="str">
        <f>IF(CADA_PROD!C882="","",IFERROR(H882/SUM($H$6:$H$1006)+P882,""))</f>
        <v/>
      </c>
      <c r="M882" s="102" t="str">
        <f>IF(CADA_PROD!$C882="","",IFERROR(SUMIFS(MOVI_ENTR!M:M,MOVI_ENTR!D:D,D882)/SUMIFS(MOVI_ENTR!I:I,MOVI_ENTR!D:D,D882),0))</f>
        <v/>
      </c>
      <c r="N882" s="104" t="str">
        <f>IF(CADA_PROD!C882="","",G882/E882)</f>
        <v/>
      </c>
      <c r="O882" s="21" t="str">
        <f t="shared" si="27"/>
        <v/>
      </c>
      <c r="P882" s="21">
        <v>8.7699999999999996E-4</v>
      </c>
    </row>
    <row r="883" spans="3:16" ht="30" customHeight="1">
      <c r="C883" s="99" t="str">
        <f>IF(CADA_PROD!C883="","",CADA_PROD!C883)</f>
        <v/>
      </c>
      <c r="D883" s="100" t="str">
        <f>IF(CADA_PROD!D883="","",CADA_PROD!D883)</f>
        <v/>
      </c>
      <c r="E883" s="101" t="str">
        <f>IF(CADA_PROD!E883="","",CADA_PROD!E883)</f>
        <v/>
      </c>
      <c r="F883" s="101" t="str">
        <f>IF(CADA_PROD!D883="","",SUMIFS(MOVI_ENTR!I:I,MOVI_ENTR!D:D,D883))</f>
        <v/>
      </c>
      <c r="G883" s="101" t="str">
        <f>IF(CADA_PROD!C883="","",SUMIFS(MOVI_SAID!H:H,MOVI_SAID!D:D,D883))</f>
        <v/>
      </c>
      <c r="H883" s="101" t="str">
        <f t="shared" si="28"/>
        <v/>
      </c>
      <c r="I883" s="100" t="str">
        <f>IF(CADA_PROD!C883="","",IFERROR(IF(H883&lt;=0,"Sem estoque",IF(H883/E883&lt;0.25,"Quase sem estoque",IF(H883/E883&lt;1.2,"Estoque baixo",IF(H883/E883&lt;2,"Estoque moderado","Estoque confortável")))),""))</f>
        <v/>
      </c>
      <c r="J883" s="102" t="str">
        <f>IF(CADA_PROD!C883="","",SUMIFS(MOVI_ENTR!M:M,MOVI_ENTR!D:D,D883))</f>
        <v/>
      </c>
      <c r="K883" s="103" t="str">
        <f>IF(CADA_PROD!C883="","",IFERROR($J883/SUM($J$6:$J$1006),""))</f>
        <v/>
      </c>
      <c r="L883" s="103" t="str">
        <f>IF(CADA_PROD!C883="","",IFERROR(H883/SUM($H$6:$H$1006)+P883,""))</f>
        <v/>
      </c>
      <c r="M883" s="102" t="str">
        <f>IF(CADA_PROD!$C883="","",IFERROR(SUMIFS(MOVI_ENTR!M:M,MOVI_ENTR!D:D,D883)/SUMIFS(MOVI_ENTR!I:I,MOVI_ENTR!D:D,D883),0))</f>
        <v/>
      </c>
      <c r="N883" s="104" t="str">
        <f>IF(CADA_PROD!C883="","",G883/E883)</f>
        <v/>
      </c>
      <c r="O883" s="21" t="str">
        <f t="shared" si="27"/>
        <v/>
      </c>
      <c r="P883" s="21">
        <v>8.7799999999999998E-4</v>
      </c>
    </row>
    <row r="884" spans="3:16" ht="30" customHeight="1">
      <c r="C884" s="99" t="str">
        <f>IF(CADA_PROD!C884="","",CADA_PROD!C884)</f>
        <v/>
      </c>
      <c r="D884" s="100" t="str">
        <f>IF(CADA_PROD!D884="","",CADA_PROD!D884)</f>
        <v/>
      </c>
      <c r="E884" s="101" t="str">
        <f>IF(CADA_PROD!E884="","",CADA_PROD!E884)</f>
        <v/>
      </c>
      <c r="F884" s="101" t="str">
        <f>IF(CADA_PROD!D884="","",SUMIFS(MOVI_ENTR!I:I,MOVI_ENTR!D:D,D884))</f>
        <v/>
      </c>
      <c r="G884" s="101" t="str">
        <f>IF(CADA_PROD!C884="","",SUMIFS(MOVI_SAID!H:H,MOVI_SAID!D:D,D884))</f>
        <v/>
      </c>
      <c r="H884" s="101" t="str">
        <f t="shared" si="28"/>
        <v/>
      </c>
      <c r="I884" s="100" t="str">
        <f>IF(CADA_PROD!C884="","",IFERROR(IF(H884&lt;=0,"Sem estoque",IF(H884/E884&lt;0.25,"Quase sem estoque",IF(H884/E884&lt;1.2,"Estoque baixo",IF(H884/E884&lt;2,"Estoque moderado","Estoque confortável")))),""))</f>
        <v/>
      </c>
      <c r="J884" s="102" t="str">
        <f>IF(CADA_PROD!C884="","",SUMIFS(MOVI_ENTR!M:M,MOVI_ENTR!D:D,D884))</f>
        <v/>
      </c>
      <c r="K884" s="103" t="str">
        <f>IF(CADA_PROD!C884="","",IFERROR($J884/SUM($J$6:$J$1006),""))</f>
        <v/>
      </c>
      <c r="L884" s="103" t="str">
        <f>IF(CADA_PROD!C884="","",IFERROR(H884/SUM($H$6:$H$1006)+P884,""))</f>
        <v/>
      </c>
      <c r="M884" s="102" t="str">
        <f>IF(CADA_PROD!$C884="","",IFERROR(SUMIFS(MOVI_ENTR!M:M,MOVI_ENTR!D:D,D884)/SUMIFS(MOVI_ENTR!I:I,MOVI_ENTR!D:D,D884),0))</f>
        <v/>
      </c>
      <c r="N884" s="104" t="str">
        <f>IF(CADA_PROD!C884="","",G884/E884)</f>
        <v/>
      </c>
      <c r="O884" s="21" t="str">
        <f t="shared" si="27"/>
        <v/>
      </c>
      <c r="P884" s="21">
        <v>8.7900000000000001E-4</v>
      </c>
    </row>
    <row r="885" spans="3:16" ht="30" customHeight="1">
      <c r="C885" s="99" t="str">
        <f>IF(CADA_PROD!C885="","",CADA_PROD!C885)</f>
        <v/>
      </c>
      <c r="D885" s="100" t="str">
        <f>IF(CADA_PROD!D885="","",CADA_PROD!D885)</f>
        <v/>
      </c>
      <c r="E885" s="101" t="str">
        <f>IF(CADA_PROD!E885="","",CADA_PROD!E885)</f>
        <v/>
      </c>
      <c r="F885" s="101" t="str">
        <f>IF(CADA_PROD!D885="","",SUMIFS(MOVI_ENTR!I:I,MOVI_ENTR!D:D,D885))</f>
        <v/>
      </c>
      <c r="G885" s="101" t="str">
        <f>IF(CADA_PROD!C885="","",SUMIFS(MOVI_SAID!H:H,MOVI_SAID!D:D,D885))</f>
        <v/>
      </c>
      <c r="H885" s="101" t="str">
        <f t="shared" si="28"/>
        <v/>
      </c>
      <c r="I885" s="100" t="str">
        <f>IF(CADA_PROD!C885="","",IFERROR(IF(H885&lt;=0,"Sem estoque",IF(H885/E885&lt;0.25,"Quase sem estoque",IF(H885/E885&lt;1.2,"Estoque baixo",IF(H885/E885&lt;2,"Estoque moderado","Estoque confortável")))),""))</f>
        <v/>
      </c>
      <c r="J885" s="102" t="str">
        <f>IF(CADA_PROD!C885="","",SUMIFS(MOVI_ENTR!M:M,MOVI_ENTR!D:D,D885))</f>
        <v/>
      </c>
      <c r="K885" s="103" t="str">
        <f>IF(CADA_PROD!C885="","",IFERROR($J885/SUM($J$6:$J$1006),""))</f>
        <v/>
      </c>
      <c r="L885" s="103" t="str">
        <f>IF(CADA_PROD!C885="","",IFERROR(H885/SUM($H$6:$H$1006)+P885,""))</f>
        <v/>
      </c>
      <c r="M885" s="102" t="str">
        <f>IF(CADA_PROD!$C885="","",IFERROR(SUMIFS(MOVI_ENTR!M:M,MOVI_ENTR!D:D,D885)/SUMIFS(MOVI_ENTR!I:I,MOVI_ENTR!D:D,D885),0))</f>
        <v/>
      </c>
      <c r="N885" s="104" t="str">
        <f>IF(CADA_PROD!C885="","",G885/E885)</f>
        <v/>
      </c>
      <c r="O885" s="21" t="str">
        <f t="shared" si="27"/>
        <v/>
      </c>
      <c r="P885" s="21">
        <v>8.8000000000000003E-4</v>
      </c>
    </row>
    <row r="886" spans="3:16" ht="30" customHeight="1">
      <c r="C886" s="99" t="str">
        <f>IF(CADA_PROD!C886="","",CADA_PROD!C886)</f>
        <v/>
      </c>
      <c r="D886" s="100" t="str">
        <f>IF(CADA_PROD!D886="","",CADA_PROD!D886)</f>
        <v/>
      </c>
      <c r="E886" s="101" t="str">
        <f>IF(CADA_PROD!E886="","",CADA_PROD!E886)</f>
        <v/>
      </c>
      <c r="F886" s="101" t="str">
        <f>IF(CADA_PROD!D886="","",SUMIFS(MOVI_ENTR!I:I,MOVI_ENTR!D:D,D886))</f>
        <v/>
      </c>
      <c r="G886" s="101" t="str">
        <f>IF(CADA_PROD!C886="","",SUMIFS(MOVI_SAID!H:H,MOVI_SAID!D:D,D886))</f>
        <v/>
      </c>
      <c r="H886" s="101" t="str">
        <f t="shared" si="28"/>
        <v/>
      </c>
      <c r="I886" s="100" t="str">
        <f>IF(CADA_PROD!C886="","",IFERROR(IF(H886&lt;=0,"Sem estoque",IF(H886/E886&lt;0.25,"Quase sem estoque",IF(H886/E886&lt;1.2,"Estoque baixo",IF(H886/E886&lt;2,"Estoque moderado","Estoque confortável")))),""))</f>
        <v/>
      </c>
      <c r="J886" s="102" t="str">
        <f>IF(CADA_PROD!C886="","",SUMIFS(MOVI_ENTR!M:M,MOVI_ENTR!D:D,D886))</f>
        <v/>
      </c>
      <c r="K886" s="103" t="str">
        <f>IF(CADA_PROD!C886="","",IFERROR($J886/SUM($J$6:$J$1006),""))</f>
        <v/>
      </c>
      <c r="L886" s="103" t="str">
        <f>IF(CADA_PROD!C886="","",IFERROR(H886/SUM($H$6:$H$1006)+P886,""))</f>
        <v/>
      </c>
      <c r="M886" s="102" t="str">
        <f>IF(CADA_PROD!$C886="","",IFERROR(SUMIFS(MOVI_ENTR!M:M,MOVI_ENTR!D:D,D886)/SUMIFS(MOVI_ENTR!I:I,MOVI_ENTR!D:D,D886),0))</f>
        <v/>
      </c>
      <c r="N886" s="104" t="str">
        <f>IF(CADA_PROD!C886="","",G886/E886)</f>
        <v/>
      </c>
      <c r="O886" s="21" t="str">
        <f t="shared" si="27"/>
        <v/>
      </c>
      <c r="P886" s="21">
        <v>8.8099999999999995E-4</v>
      </c>
    </row>
    <row r="887" spans="3:16" ht="30" customHeight="1">
      <c r="C887" s="99" t="str">
        <f>IF(CADA_PROD!C887="","",CADA_PROD!C887)</f>
        <v/>
      </c>
      <c r="D887" s="100" t="str">
        <f>IF(CADA_PROD!D887="","",CADA_PROD!D887)</f>
        <v/>
      </c>
      <c r="E887" s="101" t="str">
        <f>IF(CADA_PROD!E887="","",CADA_PROD!E887)</f>
        <v/>
      </c>
      <c r="F887" s="101" t="str">
        <f>IF(CADA_PROD!D887="","",SUMIFS(MOVI_ENTR!I:I,MOVI_ENTR!D:D,D887))</f>
        <v/>
      </c>
      <c r="G887" s="101" t="str">
        <f>IF(CADA_PROD!C887="","",SUMIFS(MOVI_SAID!H:H,MOVI_SAID!D:D,D887))</f>
        <v/>
      </c>
      <c r="H887" s="101" t="str">
        <f t="shared" si="28"/>
        <v/>
      </c>
      <c r="I887" s="100" t="str">
        <f>IF(CADA_PROD!C887="","",IFERROR(IF(H887&lt;=0,"Sem estoque",IF(H887/E887&lt;0.25,"Quase sem estoque",IF(H887/E887&lt;1.2,"Estoque baixo",IF(H887/E887&lt;2,"Estoque moderado","Estoque confortável")))),""))</f>
        <v/>
      </c>
      <c r="J887" s="102" t="str">
        <f>IF(CADA_PROD!C887="","",SUMIFS(MOVI_ENTR!M:M,MOVI_ENTR!D:D,D887))</f>
        <v/>
      </c>
      <c r="K887" s="103" t="str">
        <f>IF(CADA_PROD!C887="","",IFERROR($J887/SUM($J$6:$J$1006),""))</f>
        <v/>
      </c>
      <c r="L887" s="103" t="str">
        <f>IF(CADA_PROD!C887="","",IFERROR(H887/SUM($H$6:$H$1006)+P887,""))</f>
        <v/>
      </c>
      <c r="M887" s="102" t="str">
        <f>IF(CADA_PROD!$C887="","",IFERROR(SUMIFS(MOVI_ENTR!M:M,MOVI_ENTR!D:D,D887)/SUMIFS(MOVI_ENTR!I:I,MOVI_ENTR!D:D,D887),0))</f>
        <v/>
      </c>
      <c r="N887" s="104" t="str">
        <f>IF(CADA_PROD!C887="","",G887/E887)</f>
        <v/>
      </c>
      <c r="O887" s="21" t="str">
        <f t="shared" si="27"/>
        <v/>
      </c>
      <c r="P887" s="21">
        <v>8.8199999999999997E-4</v>
      </c>
    </row>
    <row r="888" spans="3:16" ht="30" customHeight="1">
      <c r="C888" s="99" t="str">
        <f>IF(CADA_PROD!C888="","",CADA_PROD!C888)</f>
        <v/>
      </c>
      <c r="D888" s="100" t="str">
        <f>IF(CADA_PROD!D888="","",CADA_PROD!D888)</f>
        <v/>
      </c>
      <c r="E888" s="101" t="str">
        <f>IF(CADA_PROD!E888="","",CADA_PROD!E888)</f>
        <v/>
      </c>
      <c r="F888" s="101" t="str">
        <f>IF(CADA_PROD!D888="","",SUMIFS(MOVI_ENTR!I:I,MOVI_ENTR!D:D,D888))</f>
        <v/>
      </c>
      <c r="G888" s="101" t="str">
        <f>IF(CADA_PROD!C888="","",SUMIFS(MOVI_SAID!H:H,MOVI_SAID!D:D,D888))</f>
        <v/>
      </c>
      <c r="H888" s="101" t="str">
        <f t="shared" si="28"/>
        <v/>
      </c>
      <c r="I888" s="100" t="str">
        <f>IF(CADA_PROD!C888="","",IFERROR(IF(H888&lt;=0,"Sem estoque",IF(H888/E888&lt;0.25,"Quase sem estoque",IF(H888/E888&lt;1.2,"Estoque baixo",IF(H888/E888&lt;2,"Estoque moderado","Estoque confortável")))),""))</f>
        <v/>
      </c>
      <c r="J888" s="102" t="str">
        <f>IF(CADA_PROD!C888="","",SUMIFS(MOVI_ENTR!M:M,MOVI_ENTR!D:D,D888))</f>
        <v/>
      </c>
      <c r="K888" s="103" t="str">
        <f>IF(CADA_PROD!C888="","",IFERROR($J888/SUM($J$6:$J$1006),""))</f>
        <v/>
      </c>
      <c r="L888" s="103" t="str">
        <f>IF(CADA_PROD!C888="","",IFERROR(H888/SUM($H$6:$H$1006)+P888,""))</f>
        <v/>
      </c>
      <c r="M888" s="102" t="str">
        <f>IF(CADA_PROD!$C888="","",IFERROR(SUMIFS(MOVI_ENTR!M:M,MOVI_ENTR!D:D,D888)/SUMIFS(MOVI_ENTR!I:I,MOVI_ENTR!D:D,D888),0))</f>
        <v/>
      </c>
      <c r="N888" s="104" t="str">
        <f>IF(CADA_PROD!C888="","",G888/E888)</f>
        <v/>
      </c>
      <c r="O888" s="21" t="str">
        <f t="shared" si="27"/>
        <v/>
      </c>
      <c r="P888" s="21">
        <v>8.83E-4</v>
      </c>
    </row>
    <row r="889" spans="3:16" ht="30" customHeight="1">
      <c r="C889" s="99" t="str">
        <f>IF(CADA_PROD!C889="","",CADA_PROD!C889)</f>
        <v/>
      </c>
      <c r="D889" s="100" t="str">
        <f>IF(CADA_PROD!D889="","",CADA_PROD!D889)</f>
        <v/>
      </c>
      <c r="E889" s="101" t="str">
        <f>IF(CADA_PROD!E889="","",CADA_PROD!E889)</f>
        <v/>
      </c>
      <c r="F889" s="101" t="str">
        <f>IF(CADA_PROD!D889="","",SUMIFS(MOVI_ENTR!I:I,MOVI_ENTR!D:D,D889))</f>
        <v/>
      </c>
      <c r="G889" s="101" t="str">
        <f>IF(CADA_PROD!C889="","",SUMIFS(MOVI_SAID!H:H,MOVI_SAID!D:D,D889))</f>
        <v/>
      </c>
      <c r="H889" s="101" t="str">
        <f t="shared" si="28"/>
        <v/>
      </c>
      <c r="I889" s="100" t="str">
        <f>IF(CADA_PROD!C889="","",IFERROR(IF(H889&lt;=0,"Sem estoque",IF(H889/E889&lt;0.25,"Quase sem estoque",IF(H889/E889&lt;1.2,"Estoque baixo",IF(H889/E889&lt;2,"Estoque moderado","Estoque confortável")))),""))</f>
        <v/>
      </c>
      <c r="J889" s="102" t="str">
        <f>IF(CADA_PROD!C889="","",SUMIFS(MOVI_ENTR!M:M,MOVI_ENTR!D:D,D889))</f>
        <v/>
      </c>
      <c r="K889" s="103" t="str">
        <f>IF(CADA_PROD!C889="","",IFERROR($J889/SUM($J$6:$J$1006),""))</f>
        <v/>
      </c>
      <c r="L889" s="103" t="str">
        <f>IF(CADA_PROD!C889="","",IFERROR(H889/SUM($H$6:$H$1006)+P889,""))</f>
        <v/>
      </c>
      <c r="M889" s="102" t="str">
        <f>IF(CADA_PROD!$C889="","",IFERROR(SUMIFS(MOVI_ENTR!M:M,MOVI_ENTR!D:D,D889)/SUMIFS(MOVI_ENTR!I:I,MOVI_ENTR!D:D,D889),0))</f>
        <v/>
      </c>
      <c r="N889" s="104" t="str">
        <f>IF(CADA_PROD!C889="","",G889/E889)</f>
        <v/>
      </c>
      <c r="O889" s="21" t="str">
        <f t="shared" si="27"/>
        <v/>
      </c>
      <c r="P889" s="21">
        <v>8.8400000000000002E-4</v>
      </c>
    </row>
    <row r="890" spans="3:16" ht="30" customHeight="1">
      <c r="C890" s="99" t="str">
        <f>IF(CADA_PROD!C890="","",CADA_PROD!C890)</f>
        <v/>
      </c>
      <c r="D890" s="100" t="str">
        <f>IF(CADA_PROD!D890="","",CADA_PROD!D890)</f>
        <v/>
      </c>
      <c r="E890" s="101" t="str">
        <f>IF(CADA_PROD!E890="","",CADA_PROD!E890)</f>
        <v/>
      </c>
      <c r="F890" s="101" t="str">
        <f>IF(CADA_PROD!D890="","",SUMIFS(MOVI_ENTR!I:I,MOVI_ENTR!D:D,D890))</f>
        <v/>
      </c>
      <c r="G890" s="101" t="str">
        <f>IF(CADA_PROD!C890="","",SUMIFS(MOVI_SAID!H:H,MOVI_SAID!D:D,D890))</f>
        <v/>
      </c>
      <c r="H890" s="101" t="str">
        <f t="shared" si="28"/>
        <v/>
      </c>
      <c r="I890" s="100" t="str">
        <f>IF(CADA_PROD!C890="","",IFERROR(IF(H890&lt;=0,"Sem estoque",IF(H890/E890&lt;0.25,"Quase sem estoque",IF(H890/E890&lt;1.2,"Estoque baixo",IF(H890/E890&lt;2,"Estoque moderado","Estoque confortável")))),""))</f>
        <v/>
      </c>
      <c r="J890" s="102" t="str">
        <f>IF(CADA_PROD!C890="","",SUMIFS(MOVI_ENTR!M:M,MOVI_ENTR!D:D,D890))</f>
        <v/>
      </c>
      <c r="K890" s="103" t="str">
        <f>IF(CADA_PROD!C890="","",IFERROR($J890/SUM($J$6:$J$1006),""))</f>
        <v/>
      </c>
      <c r="L890" s="103" t="str">
        <f>IF(CADA_PROD!C890="","",IFERROR(H890/SUM($H$6:$H$1006)+P890,""))</f>
        <v/>
      </c>
      <c r="M890" s="102" t="str">
        <f>IF(CADA_PROD!$C890="","",IFERROR(SUMIFS(MOVI_ENTR!M:M,MOVI_ENTR!D:D,D890)/SUMIFS(MOVI_ENTR!I:I,MOVI_ENTR!D:D,D890),0))</f>
        <v/>
      </c>
      <c r="N890" s="104" t="str">
        <f>IF(CADA_PROD!C890="","",G890/E890)</f>
        <v/>
      </c>
      <c r="O890" s="21" t="str">
        <f t="shared" si="27"/>
        <v/>
      </c>
      <c r="P890" s="21">
        <v>8.8500000000000004E-4</v>
      </c>
    </row>
    <row r="891" spans="3:16" ht="30" customHeight="1">
      <c r="C891" s="99" t="str">
        <f>IF(CADA_PROD!C891="","",CADA_PROD!C891)</f>
        <v/>
      </c>
      <c r="D891" s="100" t="str">
        <f>IF(CADA_PROD!D891="","",CADA_PROD!D891)</f>
        <v/>
      </c>
      <c r="E891" s="101" t="str">
        <f>IF(CADA_PROD!E891="","",CADA_PROD!E891)</f>
        <v/>
      </c>
      <c r="F891" s="101" t="str">
        <f>IF(CADA_PROD!D891="","",SUMIFS(MOVI_ENTR!I:I,MOVI_ENTR!D:D,D891))</f>
        <v/>
      </c>
      <c r="G891" s="101" t="str">
        <f>IF(CADA_PROD!C891="","",SUMIFS(MOVI_SAID!H:H,MOVI_SAID!D:D,D891))</f>
        <v/>
      </c>
      <c r="H891" s="101" t="str">
        <f t="shared" si="28"/>
        <v/>
      </c>
      <c r="I891" s="100" t="str">
        <f>IF(CADA_PROD!C891="","",IFERROR(IF(H891&lt;=0,"Sem estoque",IF(H891/E891&lt;0.25,"Quase sem estoque",IF(H891/E891&lt;1.2,"Estoque baixo",IF(H891/E891&lt;2,"Estoque moderado","Estoque confortável")))),""))</f>
        <v/>
      </c>
      <c r="J891" s="102" t="str">
        <f>IF(CADA_PROD!C891="","",SUMIFS(MOVI_ENTR!M:M,MOVI_ENTR!D:D,D891))</f>
        <v/>
      </c>
      <c r="K891" s="103" t="str">
        <f>IF(CADA_PROD!C891="","",IFERROR($J891/SUM($J$6:$J$1006),""))</f>
        <v/>
      </c>
      <c r="L891" s="103" t="str">
        <f>IF(CADA_PROD!C891="","",IFERROR(H891/SUM($H$6:$H$1006)+P891,""))</f>
        <v/>
      </c>
      <c r="M891" s="102" t="str">
        <f>IF(CADA_PROD!$C891="","",IFERROR(SUMIFS(MOVI_ENTR!M:M,MOVI_ENTR!D:D,D891)/SUMIFS(MOVI_ENTR!I:I,MOVI_ENTR!D:D,D891),0))</f>
        <v/>
      </c>
      <c r="N891" s="104" t="str">
        <f>IF(CADA_PROD!C891="","",G891/E891)</f>
        <v/>
      </c>
      <c r="O891" s="21" t="str">
        <f t="shared" si="27"/>
        <v/>
      </c>
      <c r="P891" s="21">
        <v>8.8599999999999996E-4</v>
      </c>
    </row>
    <row r="892" spans="3:16" ht="30" customHeight="1">
      <c r="C892" s="99" t="str">
        <f>IF(CADA_PROD!C892="","",CADA_PROD!C892)</f>
        <v/>
      </c>
      <c r="D892" s="100" t="str">
        <f>IF(CADA_PROD!D892="","",CADA_PROD!D892)</f>
        <v/>
      </c>
      <c r="E892" s="101" t="str">
        <f>IF(CADA_PROD!E892="","",CADA_PROD!E892)</f>
        <v/>
      </c>
      <c r="F892" s="101" t="str">
        <f>IF(CADA_PROD!D892="","",SUMIFS(MOVI_ENTR!I:I,MOVI_ENTR!D:D,D892))</f>
        <v/>
      </c>
      <c r="G892" s="101" t="str">
        <f>IF(CADA_PROD!C892="","",SUMIFS(MOVI_SAID!H:H,MOVI_SAID!D:D,D892))</f>
        <v/>
      </c>
      <c r="H892" s="101" t="str">
        <f t="shared" si="28"/>
        <v/>
      </c>
      <c r="I892" s="100" t="str">
        <f>IF(CADA_PROD!C892="","",IFERROR(IF(H892&lt;=0,"Sem estoque",IF(H892/E892&lt;0.25,"Quase sem estoque",IF(H892/E892&lt;1.2,"Estoque baixo",IF(H892/E892&lt;2,"Estoque moderado","Estoque confortável")))),""))</f>
        <v/>
      </c>
      <c r="J892" s="102" t="str">
        <f>IF(CADA_PROD!C892="","",SUMIFS(MOVI_ENTR!M:M,MOVI_ENTR!D:D,D892))</f>
        <v/>
      </c>
      <c r="K892" s="103" t="str">
        <f>IF(CADA_PROD!C892="","",IFERROR($J892/SUM($J$6:$J$1006),""))</f>
        <v/>
      </c>
      <c r="L892" s="103" t="str">
        <f>IF(CADA_PROD!C892="","",IFERROR(H892/SUM($H$6:$H$1006)+P892,""))</f>
        <v/>
      </c>
      <c r="M892" s="102" t="str">
        <f>IF(CADA_PROD!$C892="","",IFERROR(SUMIFS(MOVI_ENTR!M:M,MOVI_ENTR!D:D,D892)/SUMIFS(MOVI_ENTR!I:I,MOVI_ENTR!D:D,D892),0))</f>
        <v/>
      </c>
      <c r="N892" s="104" t="str">
        <f>IF(CADA_PROD!C892="","",G892/E892)</f>
        <v/>
      </c>
      <c r="O892" s="21" t="str">
        <f t="shared" si="27"/>
        <v/>
      </c>
      <c r="P892" s="21">
        <v>8.8699999999999998E-4</v>
      </c>
    </row>
    <row r="893" spans="3:16" ht="30" customHeight="1">
      <c r="C893" s="99" t="str">
        <f>IF(CADA_PROD!C893="","",CADA_PROD!C893)</f>
        <v/>
      </c>
      <c r="D893" s="100" t="str">
        <f>IF(CADA_PROD!D893="","",CADA_PROD!D893)</f>
        <v/>
      </c>
      <c r="E893" s="101" t="str">
        <f>IF(CADA_PROD!E893="","",CADA_PROD!E893)</f>
        <v/>
      </c>
      <c r="F893" s="101" t="str">
        <f>IF(CADA_PROD!D893="","",SUMIFS(MOVI_ENTR!I:I,MOVI_ENTR!D:D,D893))</f>
        <v/>
      </c>
      <c r="G893" s="101" t="str">
        <f>IF(CADA_PROD!C893="","",SUMIFS(MOVI_SAID!H:H,MOVI_SAID!D:D,D893))</f>
        <v/>
      </c>
      <c r="H893" s="101" t="str">
        <f t="shared" si="28"/>
        <v/>
      </c>
      <c r="I893" s="100" t="str">
        <f>IF(CADA_PROD!C893="","",IFERROR(IF(H893&lt;=0,"Sem estoque",IF(H893/E893&lt;0.25,"Quase sem estoque",IF(H893/E893&lt;1.2,"Estoque baixo",IF(H893/E893&lt;2,"Estoque moderado","Estoque confortável")))),""))</f>
        <v/>
      </c>
      <c r="J893" s="102" t="str">
        <f>IF(CADA_PROD!C893="","",SUMIFS(MOVI_ENTR!M:M,MOVI_ENTR!D:D,D893))</f>
        <v/>
      </c>
      <c r="K893" s="103" t="str">
        <f>IF(CADA_PROD!C893="","",IFERROR($J893/SUM($J$6:$J$1006),""))</f>
        <v/>
      </c>
      <c r="L893" s="103" t="str">
        <f>IF(CADA_PROD!C893="","",IFERROR(H893/SUM($H$6:$H$1006)+P893,""))</f>
        <v/>
      </c>
      <c r="M893" s="102" t="str">
        <f>IF(CADA_PROD!$C893="","",IFERROR(SUMIFS(MOVI_ENTR!M:M,MOVI_ENTR!D:D,D893)/SUMIFS(MOVI_ENTR!I:I,MOVI_ENTR!D:D,D893),0))</f>
        <v/>
      </c>
      <c r="N893" s="104" t="str">
        <f>IF(CADA_PROD!C893="","",G893/E893)</f>
        <v/>
      </c>
      <c r="O893" s="21" t="str">
        <f t="shared" si="27"/>
        <v/>
      </c>
      <c r="P893" s="21">
        <v>8.8800000000000001E-4</v>
      </c>
    </row>
    <row r="894" spans="3:16" ht="30" customHeight="1">
      <c r="C894" s="99" t="str">
        <f>IF(CADA_PROD!C894="","",CADA_PROD!C894)</f>
        <v/>
      </c>
      <c r="D894" s="100" t="str">
        <f>IF(CADA_PROD!D894="","",CADA_PROD!D894)</f>
        <v/>
      </c>
      <c r="E894" s="101" t="str">
        <f>IF(CADA_PROD!E894="","",CADA_PROD!E894)</f>
        <v/>
      </c>
      <c r="F894" s="101" t="str">
        <f>IF(CADA_PROD!D894="","",SUMIFS(MOVI_ENTR!I:I,MOVI_ENTR!D:D,D894))</f>
        <v/>
      </c>
      <c r="G894" s="101" t="str">
        <f>IF(CADA_PROD!C894="","",SUMIFS(MOVI_SAID!H:H,MOVI_SAID!D:D,D894))</f>
        <v/>
      </c>
      <c r="H894" s="101" t="str">
        <f t="shared" si="28"/>
        <v/>
      </c>
      <c r="I894" s="100" t="str">
        <f>IF(CADA_PROD!C894="","",IFERROR(IF(H894&lt;=0,"Sem estoque",IF(H894/E894&lt;0.25,"Quase sem estoque",IF(H894/E894&lt;1.2,"Estoque baixo",IF(H894/E894&lt;2,"Estoque moderado","Estoque confortável")))),""))</f>
        <v/>
      </c>
      <c r="J894" s="102" t="str">
        <f>IF(CADA_PROD!C894="","",SUMIFS(MOVI_ENTR!M:M,MOVI_ENTR!D:D,D894))</f>
        <v/>
      </c>
      <c r="K894" s="103" t="str">
        <f>IF(CADA_PROD!C894="","",IFERROR($J894/SUM($J$6:$J$1006),""))</f>
        <v/>
      </c>
      <c r="L894" s="103" t="str">
        <f>IF(CADA_PROD!C894="","",IFERROR(H894/SUM($H$6:$H$1006)+P894,""))</f>
        <v/>
      </c>
      <c r="M894" s="102" t="str">
        <f>IF(CADA_PROD!$C894="","",IFERROR(SUMIFS(MOVI_ENTR!M:M,MOVI_ENTR!D:D,D894)/SUMIFS(MOVI_ENTR!I:I,MOVI_ENTR!D:D,D894),0))</f>
        <v/>
      </c>
      <c r="N894" s="104" t="str">
        <f>IF(CADA_PROD!C894="","",G894/E894)</f>
        <v/>
      </c>
      <c r="O894" s="21" t="str">
        <f t="shared" si="27"/>
        <v/>
      </c>
      <c r="P894" s="21">
        <v>8.8900000000000003E-4</v>
      </c>
    </row>
    <row r="895" spans="3:16" ht="30" customHeight="1">
      <c r="C895" s="99" t="str">
        <f>IF(CADA_PROD!C895="","",CADA_PROD!C895)</f>
        <v/>
      </c>
      <c r="D895" s="100" t="str">
        <f>IF(CADA_PROD!D895="","",CADA_PROD!D895)</f>
        <v/>
      </c>
      <c r="E895" s="101" t="str">
        <f>IF(CADA_PROD!E895="","",CADA_PROD!E895)</f>
        <v/>
      </c>
      <c r="F895" s="101" t="str">
        <f>IF(CADA_PROD!D895="","",SUMIFS(MOVI_ENTR!I:I,MOVI_ENTR!D:D,D895))</f>
        <v/>
      </c>
      <c r="G895" s="101" t="str">
        <f>IF(CADA_PROD!C895="","",SUMIFS(MOVI_SAID!H:H,MOVI_SAID!D:D,D895))</f>
        <v/>
      </c>
      <c r="H895" s="101" t="str">
        <f t="shared" si="28"/>
        <v/>
      </c>
      <c r="I895" s="100" t="str">
        <f>IF(CADA_PROD!C895="","",IFERROR(IF(H895&lt;=0,"Sem estoque",IF(H895/E895&lt;0.25,"Quase sem estoque",IF(H895/E895&lt;1.2,"Estoque baixo",IF(H895/E895&lt;2,"Estoque moderado","Estoque confortável")))),""))</f>
        <v/>
      </c>
      <c r="J895" s="102" t="str">
        <f>IF(CADA_PROD!C895="","",SUMIFS(MOVI_ENTR!M:M,MOVI_ENTR!D:D,D895))</f>
        <v/>
      </c>
      <c r="K895" s="103" t="str">
        <f>IF(CADA_PROD!C895="","",IFERROR($J895/SUM($J$6:$J$1006),""))</f>
        <v/>
      </c>
      <c r="L895" s="103" t="str">
        <f>IF(CADA_PROD!C895="","",IFERROR(H895/SUM($H$6:$H$1006)+P895,""))</f>
        <v/>
      </c>
      <c r="M895" s="102" t="str">
        <f>IF(CADA_PROD!$C895="","",IFERROR(SUMIFS(MOVI_ENTR!M:M,MOVI_ENTR!D:D,D895)/SUMIFS(MOVI_ENTR!I:I,MOVI_ENTR!D:D,D895),0))</f>
        <v/>
      </c>
      <c r="N895" s="104" t="str">
        <f>IF(CADA_PROD!C895="","",G895/E895)</f>
        <v/>
      </c>
      <c r="O895" s="21" t="str">
        <f t="shared" si="27"/>
        <v/>
      </c>
      <c r="P895" s="21">
        <v>8.8999999999999995E-4</v>
      </c>
    </row>
    <row r="896" spans="3:16" ht="30" customHeight="1">
      <c r="C896" s="99" t="str">
        <f>IF(CADA_PROD!C896="","",CADA_PROD!C896)</f>
        <v/>
      </c>
      <c r="D896" s="100" t="str">
        <f>IF(CADA_PROD!D896="","",CADA_PROD!D896)</f>
        <v/>
      </c>
      <c r="E896" s="101" t="str">
        <f>IF(CADA_PROD!E896="","",CADA_PROD!E896)</f>
        <v/>
      </c>
      <c r="F896" s="101" t="str">
        <f>IF(CADA_PROD!D896="","",SUMIFS(MOVI_ENTR!I:I,MOVI_ENTR!D:D,D896))</f>
        <v/>
      </c>
      <c r="G896" s="101" t="str">
        <f>IF(CADA_PROD!C896="","",SUMIFS(MOVI_SAID!H:H,MOVI_SAID!D:D,D896))</f>
        <v/>
      </c>
      <c r="H896" s="101" t="str">
        <f t="shared" si="28"/>
        <v/>
      </c>
      <c r="I896" s="100" t="str">
        <f>IF(CADA_PROD!C896="","",IFERROR(IF(H896&lt;=0,"Sem estoque",IF(H896/E896&lt;0.25,"Quase sem estoque",IF(H896/E896&lt;1.2,"Estoque baixo",IF(H896/E896&lt;2,"Estoque moderado","Estoque confortável")))),""))</f>
        <v/>
      </c>
      <c r="J896" s="102" t="str">
        <f>IF(CADA_PROD!C896="","",SUMIFS(MOVI_ENTR!M:M,MOVI_ENTR!D:D,D896))</f>
        <v/>
      </c>
      <c r="K896" s="103" t="str">
        <f>IF(CADA_PROD!C896="","",IFERROR($J896/SUM($J$6:$J$1006),""))</f>
        <v/>
      </c>
      <c r="L896" s="103" t="str">
        <f>IF(CADA_PROD!C896="","",IFERROR(H896/SUM($H$6:$H$1006)+P896,""))</f>
        <v/>
      </c>
      <c r="M896" s="102" t="str">
        <f>IF(CADA_PROD!$C896="","",IFERROR(SUMIFS(MOVI_ENTR!M:M,MOVI_ENTR!D:D,D896)/SUMIFS(MOVI_ENTR!I:I,MOVI_ENTR!D:D,D896),0))</f>
        <v/>
      </c>
      <c r="N896" s="104" t="str">
        <f>IF(CADA_PROD!C896="","",G896/E896)</f>
        <v/>
      </c>
      <c r="O896" s="21" t="str">
        <f t="shared" si="27"/>
        <v/>
      </c>
      <c r="P896" s="21">
        <v>8.9099999999999997E-4</v>
      </c>
    </row>
    <row r="897" spans="3:16" ht="30" customHeight="1">
      <c r="C897" s="99" t="str">
        <f>IF(CADA_PROD!C897="","",CADA_PROD!C897)</f>
        <v/>
      </c>
      <c r="D897" s="100" t="str">
        <f>IF(CADA_PROD!D897="","",CADA_PROD!D897)</f>
        <v/>
      </c>
      <c r="E897" s="101" t="str">
        <f>IF(CADA_PROD!E897="","",CADA_PROD!E897)</f>
        <v/>
      </c>
      <c r="F897" s="101" t="str">
        <f>IF(CADA_PROD!D897="","",SUMIFS(MOVI_ENTR!I:I,MOVI_ENTR!D:D,D897))</f>
        <v/>
      </c>
      <c r="G897" s="101" t="str">
        <f>IF(CADA_PROD!C897="","",SUMIFS(MOVI_SAID!H:H,MOVI_SAID!D:D,D897))</f>
        <v/>
      </c>
      <c r="H897" s="101" t="str">
        <f t="shared" si="28"/>
        <v/>
      </c>
      <c r="I897" s="100" t="str">
        <f>IF(CADA_PROD!C897="","",IFERROR(IF(H897&lt;=0,"Sem estoque",IF(H897/E897&lt;0.25,"Quase sem estoque",IF(H897/E897&lt;1.2,"Estoque baixo",IF(H897/E897&lt;2,"Estoque moderado","Estoque confortável")))),""))</f>
        <v/>
      </c>
      <c r="J897" s="102" t="str">
        <f>IF(CADA_PROD!C897="","",SUMIFS(MOVI_ENTR!M:M,MOVI_ENTR!D:D,D897))</f>
        <v/>
      </c>
      <c r="K897" s="103" t="str">
        <f>IF(CADA_PROD!C897="","",IFERROR($J897/SUM($J$6:$J$1006),""))</f>
        <v/>
      </c>
      <c r="L897" s="103" t="str">
        <f>IF(CADA_PROD!C897="","",IFERROR(H897/SUM($H$6:$H$1006)+P897,""))</f>
        <v/>
      </c>
      <c r="M897" s="102" t="str">
        <f>IF(CADA_PROD!$C897="","",IFERROR(SUMIFS(MOVI_ENTR!M:M,MOVI_ENTR!D:D,D897)/SUMIFS(MOVI_ENTR!I:I,MOVI_ENTR!D:D,D897),0))</f>
        <v/>
      </c>
      <c r="N897" s="104" t="str">
        <f>IF(CADA_PROD!C897="","",G897/E897)</f>
        <v/>
      </c>
      <c r="O897" s="21" t="str">
        <f t="shared" si="27"/>
        <v/>
      </c>
      <c r="P897" s="21">
        <v>8.92E-4</v>
      </c>
    </row>
    <row r="898" spans="3:16" ht="30" customHeight="1">
      <c r="C898" s="99" t="str">
        <f>IF(CADA_PROD!C898="","",CADA_PROD!C898)</f>
        <v/>
      </c>
      <c r="D898" s="100" t="str">
        <f>IF(CADA_PROD!D898="","",CADA_PROD!D898)</f>
        <v/>
      </c>
      <c r="E898" s="101" t="str">
        <f>IF(CADA_PROD!E898="","",CADA_PROD!E898)</f>
        <v/>
      </c>
      <c r="F898" s="101" t="str">
        <f>IF(CADA_PROD!D898="","",SUMIFS(MOVI_ENTR!I:I,MOVI_ENTR!D:D,D898))</f>
        <v/>
      </c>
      <c r="G898" s="101" t="str">
        <f>IF(CADA_PROD!C898="","",SUMIFS(MOVI_SAID!H:H,MOVI_SAID!D:D,D898))</f>
        <v/>
      </c>
      <c r="H898" s="101" t="str">
        <f t="shared" si="28"/>
        <v/>
      </c>
      <c r="I898" s="100" t="str">
        <f>IF(CADA_PROD!C898="","",IFERROR(IF(H898&lt;=0,"Sem estoque",IF(H898/E898&lt;0.25,"Quase sem estoque",IF(H898/E898&lt;1.2,"Estoque baixo",IF(H898/E898&lt;2,"Estoque moderado","Estoque confortável")))),""))</f>
        <v/>
      </c>
      <c r="J898" s="102" t="str">
        <f>IF(CADA_PROD!C898="","",SUMIFS(MOVI_ENTR!M:M,MOVI_ENTR!D:D,D898))</f>
        <v/>
      </c>
      <c r="K898" s="103" t="str">
        <f>IF(CADA_PROD!C898="","",IFERROR($J898/SUM($J$6:$J$1006),""))</f>
        <v/>
      </c>
      <c r="L898" s="103" t="str">
        <f>IF(CADA_PROD!C898="","",IFERROR(H898/SUM($H$6:$H$1006)+P898,""))</f>
        <v/>
      </c>
      <c r="M898" s="102" t="str">
        <f>IF(CADA_PROD!$C898="","",IFERROR(SUMIFS(MOVI_ENTR!M:M,MOVI_ENTR!D:D,D898)/SUMIFS(MOVI_ENTR!I:I,MOVI_ENTR!D:D,D898),0))</f>
        <v/>
      </c>
      <c r="N898" s="104" t="str">
        <f>IF(CADA_PROD!C898="","",G898/E898)</f>
        <v/>
      </c>
      <c r="O898" s="21" t="str">
        <f t="shared" si="27"/>
        <v/>
      </c>
      <c r="P898" s="21">
        <v>8.9300000000000002E-4</v>
      </c>
    </row>
    <row r="899" spans="3:16" ht="30" customHeight="1">
      <c r="C899" s="99" t="str">
        <f>IF(CADA_PROD!C899="","",CADA_PROD!C899)</f>
        <v/>
      </c>
      <c r="D899" s="100" t="str">
        <f>IF(CADA_PROD!D899="","",CADA_PROD!D899)</f>
        <v/>
      </c>
      <c r="E899" s="101" t="str">
        <f>IF(CADA_PROD!E899="","",CADA_PROD!E899)</f>
        <v/>
      </c>
      <c r="F899" s="101" t="str">
        <f>IF(CADA_PROD!D899="","",SUMIFS(MOVI_ENTR!I:I,MOVI_ENTR!D:D,D899))</f>
        <v/>
      </c>
      <c r="G899" s="101" t="str">
        <f>IF(CADA_PROD!C899="","",SUMIFS(MOVI_SAID!H:H,MOVI_SAID!D:D,D899))</f>
        <v/>
      </c>
      <c r="H899" s="101" t="str">
        <f t="shared" si="28"/>
        <v/>
      </c>
      <c r="I899" s="100" t="str">
        <f>IF(CADA_PROD!C899="","",IFERROR(IF(H899&lt;=0,"Sem estoque",IF(H899/E899&lt;0.25,"Quase sem estoque",IF(H899/E899&lt;1.2,"Estoque baixo",IF(H899/E899&lt;2,"Estoque moderado","Estoque confortável")))),""))</f>
        <v/>
      </c>
      <c r="J899" s="102" t="str">
        <f>IF(CADA_PROD!C899="","",SUMIFS(MOVI_ENTR!M:M,MOVI_ENTR!D:D,D899))</f>
        <v/>
      </c>
      <c r="K899" s="103" t="str">
        <f>IF(CADA_PROD!C899="","",IFERROR($J899/SUM($J$6:$J$1006),""))</f>
        <v/>
      </c>
      <c r="L899" s="103" t="str">
        <f>IF(CADA_PROD!C899="","",IFERROR(H899/SUM($H$6:$H$1006)+P899,""))</f>
        <v/>
      </c>
      <c r="M899" s="102" t="str">
        <f>IF(CADA_PROD!$C899="","",IFERROR(SUMIFS(MOVI_ENTR!M:M,MOVI_ENTR!D:D,D899)/SUMIFS(MOVI_ENTR!I:I,MOVI_ENTR!D:D,D899),0))</f>
        <v/>
      </c>
      <c r="N899" s="104" t="str">
        <f>IF(CADA_PROD!C899="","",G899/E899)</f>
        <v/>
      </c>
      <c r="O899" s="21" t="str">
        <f t="shared" si="27"/>
        <v/>
      </c>
      <c r="P899" s="21">
        <v>8.9400000000000005E-4</v>
      </c>
    </row>
    <row r="900" spans="3:16" ht="30" customHeight="1">
      <c r="C900" s="99" t="str">
        <f>IF(CADA_PROD!C900="","",CADA_PROD!C900)</f>
        <v/>
      </c>
      <c r="D900" s="100" t="str">
        <f>IF(CADA_PROD!D900="","",CADA_PROD!D900)</f>
        <v/>
      </c>
      <c r="E900" s="101" t="str">
        <f>IF(CADA_PROD!E900="","",CADA_PROD!E900)</f>
        <v/>
      </c>
      <c r="F900" s="101" t="str">
        <f>IF(CADA_PROD!D900="","",SUMIFS(MOVI_ENTR!I:I,MOVI_ENTR!D:D,D900))</f>
        <v/>
      </c>
      <c r="G900" s="101" t="str">
        <f>IF(CADA_PROD!C900="","",SUMIFS(MOVI_SAID!H:H,MOVI_SAID!D:D,D900))</f>
        <v/>
      </c>
      <c r="H900" s="101" t="str">
        <f t="shared" si="28"/>
        <v/>
      </c>
      <c r="I900" s="100" t="str">
        <f>IF(CADA_PROD!C900="","",IFERROR(IF(H900&lt;=0,"Sem estoque",IF(H900/E900&lt;0.25,"Quase sem estoque",IF(H900/E900&lt;1.2,"Estoque baixo",IF(H900/E900&lt;2,"Estoque moderado","Estoque confortável")))),""))</f>
        <v/>
      </c>
      <c r="J900" s="102" t="str">
        <f>IF(CADA_PROD!C900="","",SUMIFS(MOVI_ENTR!M:M,MOVI_ENTR!D:D,D900))</f>
        <v/>
      </c>
      <c r="K900" s="103" t="str">
        <f>IF(CADA_PROD!C900="","",IFERROR($J900/SUM($J$6:$J$1006),""))</f>
        <v/>
      </c>
      <c r="L900" s="103" t="str">
        <f>IF(CADA_PROD!C900="","",IFERROR(H900/SUM($H$6:$H$1006)+P900,""))</f>
        <v/>
      </c>
      <c r="M900" s="102" t="str">
        <f>IF(CADA_PROD!$C900="","",IFERROR(SUMIFS(MOVI_ENTR!M:M,MOVI_ENTR!D:D,D900)/SUMIFS(MOVI_ENTR!I:I,MOVI_ENTR!D:D,D900),0))</f>
        <v/>
      </c>
      <c r="N900" s="104" t="str">
        <f>IF(CADA_PROD!C900="","",G900/E900)</f>
        <v/>
      </c>
      <c r="O900" s="21" t="str">
        <f t="shared" si="27"/>
        <v/>
      </c>
      <c r="P900" s="21">
        <v>8.9499999999999996E-4</v>
      </c>
    </row>
    <row r="901" spans="3:16" ht="30" customHeight="1">
      <c r="C901" s="99" t="str">
        <f>IF(CADA_PROD!C901="","",CADA_PROD!C901)</f>
        <v/>
      </c>
      <c r="D901" s="100" t="str">
        <f>IF(CADA_PROD!D901="","",CADA_PROD!D901)</f>
        <v/>
      </c>
      <c r="E901" s="101" t="str">
        <f>IF(CADA_PROD!E901="","",CADA_PROD!E901)</f>
        <v/>
      </c>
      <c r="F901" s="101" t="str">
        <f>IF(CADA_PROD!D901="","",SUMIFS(MOVI_ENTR!I:I,MOVI_ENTR!D:D,D901))</f>
        <v/>
      </c>
      <c r="G901" s="101" t="str">
        <f>IF(CADA_PROD!C901="","",SUMIFS(MOVI_SAID!H:H,MOVI_SAID!D:D,D901))</f>
        <v/>
      </c>
      <c r="H901" s="101" t="str">
        <f t="shared" si="28"/>
        <v/>
      </c>
      <c r="I901" s="100" t="str">
        <f>IF(CADA_PROD!C901="","",IFERROR(IF(H901&lt;=0,"Sem estoque",IF(H901/E901&lt;0.25,"Quase sem estoque",IF(H901/E901&lt;1.2,"Estoque baixo",IF(H901/E901&lt;2,"Estoque moderado","Estoque confortável")))),""))</f>
        <v/>
      </c>
      <c r="J901" s="102" t="str">
        <f>IF(CADA_PROD!C901="","",SUMIFS(MOVI_ENTR!M:M,MOVI_ENTR!D:D,D901))</f>
        <v/>
      </c>
      <c r="K901" s="103" t="str">
        <f>IF(CADA_PROD!C901="","",IFERROR($J901/SUM($J$6:$J$1006),""))</f>
        <v/>
      </c>
      <c r="L901" s="103" t="str">
        <f>IF(CADA_PROD!C901="","",IFERROR(H901/SUM($H$6:$H$1006)+P901,""))</f>
        <v/>
      </c>
      <c r="M901" s="102" t="str">
        <f>IF(CADA_PROD!$C901="","",IFERROR(SUMIFS(MOVI_ENTR!M:M,MOVI_ENTR!D:D,D901)/SUMIFS(MOVI_ENTR!I:I,MOVI_ENTR!D:D,D901),0))</f>
        <v/>
      </c>
      <c r="N901" s="104" t="str">
        <f>IF(CADA_PROD!C901="","",G901/E901)</f>
        <v/>
      </c>
      <c r="O901" s="21" t="str">
        <f t="shared" si="27"/>
        <v/>
      </c>
      <c r="P901" s="21">
        <v>8.9599999999999999E-4</v>
      </c>
    </row>
    <row r="902" spans="3:16" ht="30" customHeight="1">
      <c r="C902" s="99" t="str">
        <f>IF(CADA_PROD!C902="","",CADA_PROD!C902)</f>
        <v/>
      </c>
      <c r="D902" s="100" t="str">
        <f>IF(CADA_PROD!D902="","",CADA_PROD!D902)</f>
        <v/>
      </c>
      <c r="E902" s="101" t="str">
        <f>IF(CADA_PROD!E902="","",CADA_PROD!E902)</f>
        <v/>
      </c>
      <c r="F902" s="101" t="str">
        <f>IF(CADA_PROD!D902="","",SUMIFS(MOVI_ENTR!I:I,MOVI_ENTR!D:D,D902))</f>
        <v/>
      </c>
      <c r="G902" s="101" t="str">
        <f>IF(CADA_PROD!C902="","",SUMIFS(MOVI_SAID!H:H,MOVI_SAID!D:D,D902))</f>
        <v/>
      </c>
      <c r="H902" s="101" t="str">
        <f t="shared" si="28"/>
        <v/>
      </c>
      <c r="I902" s="100" t="str">
        <f>IF(CADA_PROD!C902="","",IFERROR(IF(H902&lt;=0,"Sem estoque",IF(H902/E902&lt;0.25,"Quase sem estoque",IF(H902/E902&lt;1.2,"Estoque baixo",IF(H902/E902&lt;2,"Estoque moderado","Estoque confortável")))),""))</f>
        <v/>
      </c>
      <c r="J902" s="102" t="str">
        <f>IF(CADA_PROD!C902="","",SUMIFS(MOVI_ENTR!M:M,MOVI_ENTR!D:D,D902))</f>
        <v/>
      </c>
      <c r="K902" s="103" t="str">
        <f>IF(CADA_PROD!C902="","",IFERROR($J902/SUM($J$6:$J$1006),""))</f>
        <v/>
      </c>
      <c r="L902" s="103" t="str">
        <f>IF(CADA_PROD!C902="","",IFERROR(H902/SUM($H$6:$H$1006)+P902,""))</f>
        <v/>
      </c>
      <c r="M902" s="102" t="str">
        <f>IF(CADA_PROD!$C902="","",IFERROR(SUMIFS(MOVI_ENTR!M:M,MOVI_ENTR!D:D,D902)/SUMIFS(MOVI_ENTR!I:I,MOVI_ENTR!D:D,D902),0))</f>
        <v/>
      </c>
      <c r="N902" s="104" t="str">
        <f>IF(CADA_PROD!C902="","",G902/E902)</f>
        <v/>
      </c>
      <c r="O902" s="21" t="str">
        <f t="shared" ref="O902:O965" si="29">IF(D902="","",H902&lt;E902)</f>
        <v/>
      </c>
      <c r="P902" s="21">
        <v>8.9700000000000001E-4</v>
      </c>
    </row>
    <row r="903" spans="3:16" ht="30" customHeight="1">
      <c r="C903" s="99" t="str">
        <f>IF(CADA_PROD!C903="","",CADA_PROD!C903)</f>
        <v/>
      </c>
      <c r="D903" s="100" t="str">
        <f>IF(CADA_PROD!D903="","",CADA_PROD!D903)</f>
        <v/>
      </c>
      <c r="E903" s="101" t="str">
        <f>IF(CADA_PROD!E903="","",CADA_PROD!E903)</f>
        <v/>
      </c>
      <c r="F903" s="101" t="str">
        <f>IF(CADA_PROD!D903="","",SUMIFS(MOVI_ENTR!I:I,MOVI_ENTR!D:D,D903))</f>
        <v/>
      </c>
      <c r="G903" s="101" t="str">
        <f>IF(CADA_PROD!C903="","",SUMIFS(MOVI_SAID!H:H,MOVI_SAID!D:D,D903))</f>
        <v/>
      </c>
      <c r="H903" s="101" t="str">
        <f t="shared" ref="H903:H966" si="30">IFERROR(F903-G903,"")</f>
        <v/>
      </c>
      <c r="I903" s="100" t="str">
        <f>IF(CADA_PROD!C903="","",IFERROR(IF(H903&lt;=0,"Sem estoque",IF(H903/E903&lt;0.25,"Quase sem estoque",IF(H903/E903&lt;1.2,"Estoque baixo",IF(H903/E903&lt;2,"Estoque moderado","Estoque confortável")))),""))</f>
        <v/>
      </c>
      <c r="J903" s="102" t="str">
        <f>IF(CADA_PROD!C903="","",SUMIFS(MOVI_ENTR!M:M,MOVI_ENTR!D:D,D903))</f>
        <v/>
      </c>
      <c r="K903" s="103" t="str">
        <f>IF(CADA_PROD!C903="","",IFERROR($J903/SUM($J$6:$J$1006),""))</f>
        <v/>
      </c>
      <c r="L903" s="103" t="str">
        <f>IF(CADA_PROD!C903="","",IFERROR(H903/SUM($H$6:$H$1006)+P903,""))</f>
        <v/>
      </c>
      <c r="M903" s="102" t="str">
        <f>IF(CADA_PROD!$C903="","",IFERROR(SUMIFS(MOVI_ENTR!M:M,MOVI_ENTR!D:D,D903)/SUMIFS(MOVI_ENTR!I:I,MOVI_ENTR!D:D,D903),0))</f>
        <v/>
      </c>
      <c r="N903" s="104" t="str">
        <f>IF(CADA_PROD!C903="","",G903/E903)</f>
        <v/>
      </c>
      <c r="O903" s="21" t="str">
        <f t="shared" si="29"/>
        <v/>
      </c>
      <c r="P903" s="21">
        <v>8.9800000000000004E-4</v>
      </c>
    </row>
    <row r="904" spans="3:16" ht="30" customHeight="1">
      <c r="C904" s="99" t="str">
        <f>IF(CADA_PROD!C904="","",CADA_PROD!C904)</f>
        <v/>
      </c>
      <c r="D904" s="100" t="str">
        <f>IF(CADA_PROD!D904="","",CADA_PROD!D904)</f>
        <v/>
      </c>
      <c r="E904" s="101" t="str">
        <f>IF(CADA_PROD!E904="","",CADA_PROD!E904)</f>
        <v/>
      </c>
      <c r="F904" s="101" t="str">
        <f>IF(CADA_PROD!D904="","",SUMIFS(MOVI_ENTR!I:I,MOVI_ENTR!D:D,D904))</f>
        <v/>
      </c>
      <c r="G904" s="101" t="str">
        <f>IF(CADA_PROD!C904="","",SUMIFS(MOVI_SAID!H:H,MOVI_SAID!D:D,D904))</f>
        <v/>
      </c>
      <c r="H904" s="101" t="str">
        <f t="shared" si="30"/>
        <v/>
      </c>
      <c r="I904" s="100" t="str">
        <f>IF(CADA_PROD!C904="","",IFERROR(IF(H904&lt;=0,"Sem estoque",IF(H904/E904&lt;0.25,"Quase sem estoque",IF(H904/E904&lt;1.2,"Estoque baixo",IF(H904/E904&lt;2,"Estoque moderado","Estoque confortável")))),""))</f>
        <v/>
      </c>
      <c r="J904" s="102" t="str">
        <f>IF(CADA_PROD!C904="","",SUMIFS(MOVI_ENTR!M:M,MOVI_ENTR!D:D,D904))</f>
        <v/>
      </c>
      <c r="K904" s="103" t="str">
        <f>IF(CADA_PROD!C904="","",IFERROR($J904/SUM($J$6:$J$1006),""))</f>
        <v/>
      </c>
      <c r="L904" s="103" t="str">
        <f>IF(CADA_PROD!C904="","",IFERROR(H904/SUM($H$6:$H$1006)+P904,""))</f>
        <v/>
      </c>
      <c r="M904" s="102" t="str">
        <f>IF(CADA_PROD!$C904="","",IFERROR(SUMIFS(MOVI_ENTR!M:M,MOVI_ENTR!D:D,D904)/SUMIFS(MOVI_ENTR!I:I,MOVI_ENTR!D:D,D904),0))</f>
        <v/>
      </c>
      <c r="N904" s="104" t="str">
        <f>IF(CADA_PROD!C904="","",G904/E904)</f>
        <v/>
      </c>
      <c r="O904" s="21" t="str">
        <f t="shared" si="29"/>
        <v/>
      </c>
      <c r="P904" s="21">
        <v>8.9899999999999995E-4</v>
      </c>
    </row>
    <row r="905" spans="3:16" ht="30" customHeight="1">
      <c r="C905" s="99" t="str">
        <f>IF(CADA_PROD!C905="","",CADA_PROD!C905)</f>
        <v/>
      </c>
      <c r="D905" s="100" t="str">
        <f>IF(CADA_PROD!D905="","",CADA_PROD!D905)</f>
        <v/>
      </c>
      <c r="E905" s="101" t="str">
        <f>IF(CADA_PROD!E905="","",CADA_PROD!E905)</f>
        <v/>
      </c>
      <c r="F905" s="101" t="str">
        <f>IF(CADA_PROD!D905="","",SUMIFS(MOVI_ENTR!I:I,MOVI_ENTR!D:D,D905))</f>
        <v/>
      </c>
      <c r="G905" s="101" t="str">
        <f>IF(CADA_PROD!C905="","",SUMIFS(MOVI_SAID!H:H,MOVI_SAID!D:D,D905))</f>
        <v/>
      </c>
      <c r="H905" s="101" t="str">
        <f t="shared" si="30"/>
        <v/>
      </c>
      <c r="I905" s="100" t="str">
        <f>IF(CADA_PROD!C905="","",IFERROR(IF(H905&lt;=0,"Sem estoque",IF(H905/E905&lt;0.25,"Quase sem estoque",IF(H905/E905&lt;1.2,"Estoque baixo",IF(H905/E905&lt;2,"Estoque moderado","Estoque confortável")))),""))</f>
        <v/>
      </c>
      <c r="J905" s="102" t="str">
        <f>IF(CADA_PROD!C905="","",SUMIFS(MOVI_ENTR!M:M,MOVI_ENTR!D:D,D905))</f>
        <v/>
      </c>
      <c r="K905" s="103" t="str">
        <f>IF(CADA_PROD!C905="","",IFERROR($J905/SUM($J$6:$J$1006),""))</f>
        <v/>
      </c>
      <c r="L905" s="103" t="str">
        <f>IF(CADA_PROD!C905="","",IFERROR(H905/SUM($H$6:$H$1006)+P905,""))</f>
        <v/>
      </c>
      <c r="M905" s="102" t="str">
        <f>IF(CADA_PROD!$C905="","",IFERROR(SUMIFS(MOVI_ENTR!M:M,MOVI_ENTR!D:D,D905)/SUMIFS(MOVI_ENTR!I:I,MOVI_ENTR!D:D,D905),0))</f>
        <v/>
      </c>
      <c r="N905" s="104" t="str">
        <f>IF(CADA_PROD!C905="","",G905/E905)</f>
        <v/>
      </c>
      <c r="O905" s="21" t="str">
        <f t="shared" si="29"/>
        <v/>
      </c>
      <c r="P905" s="21">
        <v>8.9999999999999998E-4</v>
      </c>
    </row>
    <row r="906" spans="3:16" ht="30" customHeight="1">
      <c r="C906" s="99" t="str">
        <f>IF(CADA_PROD!C906="","",CADA_PROD!C906)</f>
        <v/>
      </c>
      <c r="D906" s="100" t="str">
        <f>IF(CADA_PROD!D906="","",CADA_PROD!D906)</f>
        <v/>
      </c>
      <c r="E906" s="101" t="str">
        <f>IF(CADA_PROD!E906="","",CADA_PROD!E906)</f>
        <v/>
      </c>
      <c r="F906" s="101" t="str">
        <f>IF(CADA_PROD!D906="","",SUMIFS(MOVI_ENTR!I:I,MOVI_ENTR!D:D,D906))</f>
        <v/>
      </c>
      <c r="G906" s="101" t="str">
        <f>IF(CADA_PROD!C906="","",SUMIFS(MOVI_SAID!H:H,MOVI_SAID!D:D,D906))</f>
        <v/>
      </c>
      <c r="H906" s="101" t="str">
        <f t="shared" si="30"/>
        <v/>
      </c>
      <c r="I906" s="100" t="str">
        <f>IF(CADA_PROD!C906="","",IFERROR(IF(H906&lt;=0,"Sem estoque",IF(H906/E906&lt;0.25,"Quase sem estoque",IF(H906/E906&lt;1.2,"Estoque baixo",IF(H906/E906&lt;2,"Estoque moderado","Estoque confortável")))),""))</f>
        <v/>
      </c>
      <c r="J906" s="102" t="str">
        <f>IF(CADA_PROD!C906="","",SUMIFS(MOVI_ENTR!M:M,MOVI_ENTR!D:D,D906))</f>
        <v/>
      </c>
      <c r="K906" s="103" t="str">
        <f>IF(CADA_PROD!C906="","",IFERROR($J906/SUM($J$6:$J$1006),""))</f>
        <v/>
      </c>
      <c r="L906" s="103" t="str">
        <f>IF(CADA_PROD!C906="","",IFERROR(H906/SUM($H$6:$H$1006)+P906,""))</f>
        <v/>
      </c>
      <c r="M906" s="102" t="str">
        <f>IF(CADA_PROD!$C906="","",IFERROR(SUMIFS(MOVI_ENTR!M:M,MOVI_ENTR!D:D,D906)/SUMIFS(MOVI_ENTR!I:I,MOVI_ENTR!D:D,D906),0))</f>
        <v/>
      </c>
      <c r="N906" s="104" t="str">
        <f>IF(CADA_PROD!C906="","",G906/E906)</f>
        <v/>
      </c>
      <c r="O906" s="21" t="str">
        <f t="shared" si="29"/>
        <v/>
      </c>
      <c r="P906" s="21">
        <v>9.01E-4</v>
      </c>
    </row>
    <row r="907" spans="3:16" ht="30" customHeight="1">
      <c r="C907" s="99" t="str">
        <f>IF(CADA_PROD!C907="","",CADA_PROD!C907)</f>
        <v/>
      </c>
      <c r="D907" s="100" t="str">
        <f>IF(CADA_PROD!D907="","",CADA_PROD!D907)</f>
        <v/>
      </c>
      <c r="E907" s="101" t="str">
        <f>IF(CADA_PROD!E907="","",CADA_PROD!E907)</f>
        <v/>
      </c>
      <c r="F907" s="101" t="str">
        <f>IF(CADA_PROD!D907="","",SUMIFS(MOVI_ENTR!I:I,MOVI_ENTR!D:D,D907))</f>
        <v/>
      </c>
      <c r="G907" s="101" t="str">
        <f>IF(CADA_PROD!C907="","",SUMIFS(MOVI_SAID!H:H,MOVI_SAID!D:D,D907))</f>
        <v/>
      </c>
      <c r="H907" s="101" t="str">
        <f t="shared" si="30"/>
        <v/>
      </c>
      <c r="I907" s="100" t="str">
        <f>IF(CADA_PROD!C907="","",IFERROR(IF(H907&lt;=0,"Sem estoque",IF(H907/E907&lt;0.25,"Quase sem estoque",IF(H907/E907&lt;1.2,"Estoque baixo",IF(H907/E907&lt;2,"Estoque moderado","Estoque confortável")))),""))</f>
        <v/>
      </c>
      <c r="J907" s="102" t="str">
        <f>IF(CADA_PROD!C907="","",SUMIFS(MOVI_ENTR!M:M,MOVI_ENTR!D:D,D907))</f>
        <v/>
      </c>
      <c r="K907" s="103" t="str">
        <f>IF(CADA_PROD!C907="","",IFERROR($J907/SUM($J$6:$J$1006),""))</f>
        <v/>
      </c>
      <c r="L907" s="103" t="str">
        <f>IF(CADA_PROD!C907="","",IFERROR(H907/SUM($H$6:$H$1006)+P907,""))</f>
        <v/>
      </c>
      <c r="M907" s="102" t="str">
        <f>IF(CADA_PROD!$C907="","",IFERROR(SUMIFS(MOVI_ENTR!M:M,MOVI_ENTR!D:D,D907)/SUMIFS(MOVI_ENTR!I:I,MOVI_ENTR!D:D,D907),0))</f>
        <v/>
      </c>
      <c r="N907" s="104" t="str">
        <f>IF(CADA_PROD!C907="","",G907/E907)</f>
        <v/>
      </c>
      <c r="O907" s="21" t="str">
        <f t="shared" si="29"/>
        <v/>
      </c>
      <c r="P907" s="21">
        <v>9.0200000000000002E-4</v>
      </c>
    </row>
    <row r="908" spans="3:16" ht="30" customHeight="1">
      <c r="C908" s="99" t="str">
        <f>IF(CADA_PROD!C908="","",CADA_PROD!C908)</f>
        <v/>
      </c>
      <c r="D908" s="100" t="str">
        <f>IF(CADA_PROD!D908="","",CADA_PROD!D908)</f>
        <v/>
      </c>
      <c r="E908" s="101" t="str">
        <f>IF(CADA_PROD!E908="","",CADA_PROD!E908)</f>
        <v/>
      </c>
      <c r="F908" s="101" t="str">
        <f>IF(CADA_PROD!D908="","",SUMIFS(MOVI_ENTR!I:I,MOVI_ENTR!D:D,D908))</f>
        <v/>
      </c>
      <c r="G908" s="101" t="str">
        <f>IF(CADA_PROD!C908="","",SUMIFS(MOVI_SAID!H:H,MOVI_SAID!D:D,D908))</f>
        <v/>
      </c>
      <c r="H908" s="101" t="str">
        <f t="shared" si="30"/>
        <v/>
      </c>
      <c r="I908" s="100" t="str">
        <f>IF(CADA_PROD!C908="","",IFERROR(IF(H908&lt;=0,"Sem estoque",IF(H908/E908&lt;0.25,"Quase sem estoque",IF(H908/E908&lt;1.2,"Estoque baixo",IF(H908/E908&lt;2,"Estoque moderado","Estoque confortável")))),""))</f>
        <v/>
      </c>
      <c r="J908" s="102" t="str">
        <f>IF(CADA_PROD!C908="","",SUMIFS(MOVI_ENTR!M:M,MOVI_ENTR!D:D,D908))</f>
        <v/>
      </c>
      <c r="K908" s="103" t="str">
        <f>IF(CADA_PROD!C908="","",IFERROR($J908/SUM($J$6:$J$1006),""))</f>
        <v/>
      </c>
      <c r="L908" s="103" t="str">
        <f>IF(CADA_PROD!C908="","",IFERROR(H908/SUM($H$6:$H$1006)+P908,""))</f>
        <v/>
      </c>
      <c r="M908" s="102" t="str">
        <f>IF(CADA_PROD!$C908="","",IFERROR(SUMIFS(MOVI_ENTR!M:M,MOVI_ENTR!D:D,D908)/SUMIFS(MOVI_ENTR!I:I,MOVI_ENTR!D:D,D908),0))</f>
        <v/>
      </c>
      <c r="N908" s="104" t="str">
        <f>IF(CADA_PROD!C908="","",G908/E908)</f>
        <v/>
      </c>
      <c r="O908" s="21" t="str">
        <f t="shared" si="29"/>
        <v/>
      </c>
      <c r="P908" s="21">
        <v>9.0300000000000005E-4</v>
      </c>
    </row>
    <row r="909" spans="3:16" ht="30" customHeight="1">
      <c r="C909" s="99" t="str">
        <f>IF(CADA_PROD!C909="","",CADA_PROD!C909)</f>
        <v/>
      </c>
      <c r="D909" s="100" t="str">
        <f>IF(CADA_PROD!D909="","",CADA_PROD!D909)</f>
        <v/>
      </c>
      <c r="E909" s="101" t="str">
        <f>IF(CADA_PROD!E909="","",CADA_PROD!E909)</f>
        <v/>
      </c>
      <c r="F909" s="101" t="str">
        <f>IF(CADA_PROD!D909="","",SUMIFS(MOVI_ENTR!I:I,MOVI_ENTR!D:D,D909))</f>
        <v/>
      </c>
      <c r="G909" s="101" t="str">
        <f>IF(CADA_PROD!C909="","",SUMIFS(MOVI_SAID!H:H,MOVI_SAID!D:D,D909))</f>
        <v/>
      </c>
      <c r="H909" s="101" t="str">
        <f t="shared" si="30"/>
        <v/>
      </c>
      <c r="I909" s="100" t="str">
        <f>IF(CADA_PROD!C909="","",IFERROR(IF(H909&lt;=0,"Sem estoque",IF(H909/E909&lt;0.25,"Quase sem estoque",IF(H909/E909&lt;1.2,"Estoque baixo",IF(H909/E909&lt;2,"Estoque moderado","Estoque confortável")))),""))</f>
        <v/>
      </c>
      <c r="J909" s="102" t="str">
        <f>IF(CADA_PROD!C909="","",SUMIFS(MOVI_ENTR!M:M,MOVI_ENTR!D:D,D909))</f>
        <v/>
      </c>
      <c r="K909" s="103" t="str">
        <f>IF(CADA_PROD!C909="","",IFERROR($J909/SUM($J$6:$J$1006),""))</f>
        <v/>
      </c>
      <c r="L909" s="103" t="str">
        <f>IF(CADA_PROD!C909="","",IFERROR(H909/SUM($H$6:$H$1006)+P909,""))</f>
        <v/>
      </c>
      <c r="M909" s="102" t="str">
        <f>IF(CADA_PROD!$C909="","",IFERROR(SUMIFS(MOVI_ENTR!M:M,MOVI_ENTR!D:D,D909)/SUMIFS(MOVI_ENTR!I:I,MOVI_ENTR!D:D,D909),0))</f>
        <v/>
      </c>
      <c r="N909" s="104" t="str">
        <f>IF(CADA_PROD!C909="","",G909/E909)</f>
        <v/>
      </c>
      <c r="O909" s="21" t="str">
        <f t="shared" si="29"/>
        <v/>
      </c>
      <c r="P909" s="21">
        <v>9.0399999999999996E-4</v>
      </c>
    </row>
    <row r="910" spans="3:16" ht="30" customHeight="1">
      <c r="C910" s="99" t="str">
        <f>IF(CADA_PROD!C910="","",CADA_PROD!C910)</f>
        <v/>
      </c>
      <c r="D910" s="100" t="str">
        <f>IF(CADA_PROD!D910="","",CADA_PROD!D910)</f>
        <v/>
      </c>
      <c r="E910" s="101" t="str">
        <f>IF(CADA_PROD!E910="","",CADA_PROD!E910)</f>
        <v/>
      </c>
      <c r="F910" s="101" t="str">
        <f>IF(CADA_PROD!D910="","",SUMIFS(MOVI_ENTR!I:I,MOVI_ENTR!D:D,D910))</f>
        <v/>
      </c>
      <c r="G910" s="101" t="str">
        <f>IF(CADA_PROD!C910="","",SUMIFS(MOVI_SAID!H:H,MOVI_SAID!D:D,D910))</f>
        <v/>
      </c>
      <c r="H910" s="101" t="str">
        <f t="shared" si="30"/>
        <v/>
      </c>
      <c r="I910" s="100" t="str">
        <f>IF(CADA_PROD!C910="","",IFERROR(IF(H910&lt;=0,"Sem estoque",IF(H910/E910&lt;0.25,"Quase sem estoque",IF(H910/E910&lt;1.2,"Estoque baixo",IF(H910/E910&lt;2,"Estoque moderado","Estoque confortável")))),""))</f>
        <v/>
      </c>
      <c r="J910" s="102" t="str">
        <f>IF(CADA_PROD!C910="","",SUMIFS(MOVI_ENTR!M:M,MOVI_ENTR!D:D,D910))</f>
        <v/>
      </c>
      <c r="K910" s="103" t="str">
        <f>IF(CADA_PROD!C910="","",IFERROR($J910/SUM($J$6:$J$1006),""))</f>
        <v/>
      </c>
      <c r="L910" s="103" t="str">
        <f>IF(CADA_PROD!C910="","",IFERROR(H910/SUM($H$6:$H$1006)+P910,""))</f>
        <v/>
      </c>
      <c r="M910" s="102" t="str">
        <f>IF(CADA_PROD!$C910="","",IFERROR(SUMIFS(MOVI_ENTR!M:M,MOVI_ENTR!D:D,D910)/SUMIFS(MOVI_ENTR!I:I,MOVI_ENTR!D:D,D910),0))</f>
        <v/>
      </c>
      <c r="N910" s="104" t="str">
        <f>IF(CADA_PROD!C910="","",G910/E910)</f>
        <v/>
      </c>
      <c r="O910" s="21" t="str">
        <f t="shared" si="29"/>
        <v/>
      </c>
      <c r="P910" s="21">
        <v>9.0499999999999999E-4</v>
      </c>
    </row>
    <row r="911" spans="3:16" ht="30" customHeight="1">
      <c r="C911" s="99" t="str">
        <f>IF(CADA_PROD!C911="","",CADA_PROD!C911)</f>
        <v/>
      </c>
      <c r="D911" s="100" t="str">
        <f>IF(CADA_PROD!D911="","",CADA_PROD!D911)</f>
        <v/>
      </c>
      <c r="E911" s="101" t="str">
        <f>IF(CADA_PROD!E911="","",CADA_PROD!E911)</f>
        <v/>
      </c>
      <c r="F911" s="101" t="str">
        <f>IF(CADA_PROD!D911="","",SUMIFS(MOVI_ENTR!I:I,MOVI_ENTR!D:D,D911))</f>
        <v/>
      </c>
      <c r="G911" s="101" t="str">
        <f>IF(CADA_PROD!C911="","",SUMIFS(MOVI_SAID!H:H,MOVI_SAID!D:D,D911))</f>
        <v/>
      </c>
      <c r="H911" s="101" t="str">
        <f t="shared" si="30"/>
        <v/>
      </c>
      <c r="I911" s="100" t="str">
        <f>IF(CADA_PROD!C911="","",IFERROR(IF(H911&lt;=0,"Sem estoque",IF(H911/E911&lt;0.25,"Quase sem estoque",IF(H911/E911&lt;1.2,"Estoque baixo",IF(H911/E911&lt;2,"Estoque moderado","Estoque confortável")))),""))</f>
        <v/>
      </c>
      <c r="J911" s="102" t="str">
        <f>IF(CADA_PROD!C911="","",SUMIFS(MOVI_ENTR!M:M,MOVI_ENTR!D:D,D911))</f>
        <v/>
      </c>
      <c r="K911" s="103" t="str">
        <f>IF(CADA_PROD!C911="","",IFERROR($J911/SUM($J$6:$J$1006),""))</f>
        <v/>
      </c>
      <c r="L911" s="103" t="str">
        <f>IF(CADA_PROD!C911="","",IFERROR(H911/SUM($H$6:$H$1006)+P911,""))</f>
        <v/>
      </c>
      <c r="M911" s="102" t="str">
        <f>IF(CADA_PROD!$C911="","",IFERROR(SUMIFS(MOVI_ENTR!M:M,MOVI_ENTR!D:D,D911)/SUMIFS(MOVI_ENTR!I:I,MOVI_ENTR!D:D,D911),0))</f>
        <v/>
      </c>
      <c r="N911" s="104" t="str">
        <f>IF(CADA_PROD!C911="","",G911/E911)</f>
        <v/>
      </c>
      <c r="O911" s="21" t="str">
        <f t="shared" si="29"/>
        <v/>
      </c>
      <c r="P911" s="21">
        <v>9.0600000000000001E-4</v>
      </c>
    </row>
    <row r="912" spans="3:16" ht="30" customHeight="1">
      <c r="C912" s="99" t="str">
        <f>IF(CADA_PROD!C912="","",CADA_PROD!C912)</f>
        <v/>
      </c>
      <c r="D912" s="100" t="str">
        <f>IF(CADA_PROD!D912="","",CADA_PROD!D912)</f>
        <v/>
      </c>
      <c r="E912" s="101" t="str">
        <f>IF(CADA_PROD!E912="","",CADA_PROD!E912)</f>
        <v/>
      </c>
      <c r="F912" s="101" t="str">
        <f>IF(CADA_PROD!D912="","",SUMIFS(MOVI_ENTR!I:I,MOVI_ENTR!D:D,D912))</f>
        <v/>
      </c>
      <c r="G912" s="101" t="str">
        <f>IF(CADA_PROD!C912="","",SUMIFS(MOVI_SAID!H:H,MOVI_SAID!D:D,D912))</f>
        <v/>
      </c>
      <c r="H912" s="101" t="str">
        <f t="shared" si="30"/>
        <v/>
      </c>
      <c r="I912" s="100" t="str">
        <f>IF(CADA_PROD!C912="","",IFERROR(IF(H912&lt;=0,"Sem estoque",IF(H912/E912&lt;0.25,"Quase sem estoque",IF(H912/E912&lt;1.2,"Estoque baixo",IF(H912/E912&lt;2,"Estoque moderado","Estoque confortável")))),""))</f>
        <v/>
      </c>
      <c r="J912" s="102" t="str">
        <f>IF(CADA_PROD!C912="","",SUMIFS(MOVI_ENTR!M:M,MOVI_ENTR!D:D,D912))</f>
        <v/>
      </c>
      <c r="K912" s="103" t="str">
        <f>IF(CADA_PROD!C912="","",IFERROR($J912/SUM($J$6:$J$1006),""))</f>
        <v/>
      </c>
      <c r="L912" s="103" t="str">
        <f>IF(CADA_PROD!C912="","",IFERROR(H912/SUM($H$6:$H$1006)+P912,""))</f>
        <v/>
      </c>
      <c r="M912" s="102" t="str">
        <f>IF(CADA_PROD!$C912="","",IFERROR(SUMIFS(MOVI_ENTR!M:M,MOVI_ENTR!D:D,D912)/SUMIFS(MOVI_ENTR!I:I,MOVI_ENTR!D:D,D912),0))</f>
        <v/>
      </c>
      <c r="N912" s="104" t="str">
        <f>IF(CADA_PROD!C912="","",G912/E912)</f>
        <v/>
      </c>
      <c r="O912" s="21" t="str">
        <f t="shared" si="29"/>
        <v/>
      </c>
      <c r="P912" s="21">
        <v>9.0700000000000004E-4</v>
      </c>
    </row>
    <row r="913" spans="3:16" ht="30" customHeight="1">
      <c r="C913" s="99" t="str">
        <f>IF(CADA_PROD!C913="","",CADA_PROD!C913)</f>
        <v/>
      </c>
      <c r="D913" s="100" t="str">
        <f>IF(CADA_PROD!D913="","",CADA_PROD!D913)</f>
        <v/>
      </c>
      <c r="E913" s="101" t="str">
        <f>IF(CADA_PROD!E913="","",CADA_PROD!E913)</f>
        <v/>
      </c>
      <c r="F913" s="101" t="str">
        <f>IF(CADA_PROD!D913="","",SUMIFS(MOVI_ENTR!I:I,MOVI_ENTR!D:D,D913))</f>
        <v/>
      </c>
      <c r="G913" s="101" t="str">
        <f>IF(CADA_PROD!C913="","",SUMIFS(MOVI_SAID!H:H,MOVI_SAID!D:D,D913))</f>
        <v/>
      </c>
      <c r="H913" s="101" t="str">
        <f t="shared" si="30"/>
        <v/>
      </c>
      <c r="I913" s="100" t="str">
        <f>IF(CADA_PROD!C913="","",IFERROR(IF(H913&lt;=0,"Sem estoque",IF(H913/E913&lt;0.25,"Quase sem estoque",IF(H913/E913&lt;1.2,"Estoque baixo",IF(H913/E913&lt;2,"Estoque moderado","Estoque confortável")))),""))</f>
        <v/>
      </c>
      <c r="J913" s="102" t="str">
        <f>IF(CADA_PROD!C913="","",SUMIFS(MOVI_ENTR!M:M,MOVI_ENTR!D:D,D913))</f>
        <v/>
      </c>
      <c r="K913" s="103" t="str">
        <f>IF(CADA_PROD!C913="","",IFERROR($J913/SUM($J$6:$J$1006),""))</f>
        <v/>
      </c>
      <c r="L913" s="103" t="str">
        <f>IF(CADA_PROD!C913="","",IFERROR(H913/SUM($H$6:$H$1006)+P913,""))</f>
        <v/>
      </c>
      <c r="M913" s="102" t="str">
        <f>IF(CADA_PROD!$C913="","",IFERROR(SUMIFS(MOVI_ENTR!M:M,MOVI_ENTR!D:D,D913)/SUMIFS(MOVI_ENTR!I:I,MOVI_ENTR!D:D,D913),0))</f>
        <v/>
      </c>
      <c r="N913" s="104" t="str">
        <f>IF(CADA_PROD!C913="","",G913/E913)</f>
        <v/>
      </c>
      <c r="O913" s="21" t="str">
        <f t="shared" si="29"/>
        <v/>
      </c>
      <c r="P913" s="21">
        <v>9.0799999999999995E-4</v>
      </c>
    </row>
    <row r="914" spans="3:16" ht="30" customHeight="1">
      <c r="C914" s="99" t="str">
        <f>IF(CADA_PROD!C914="","",CADA_PROD!C914)</f>
        <v/>
      </c>
      <c r="D914" s="100" t="str">
        <f>IF(CADA_PROD!D914="","",CADA_PROD!D914)</f>
        <v/>
      </c>
      <c r="E914" s="101" t="str">
        <f>IF(CADA_PROD!E914="","",CADA_PROD!E914)</f>
        <v/>
      </c>
      <c r="F914" s="101" t="str">
        <f>IF(CADA_PROD!D914="","",SUMIFS(MOVI_ENTR!I:I,MOVI_ENTR!D:D,D914))</f>
        <v/>
      </c>
      <c r="G914" s="101" t="str">
        <f>IF(CADA_PROD!C914="","",SUMIFS(MOVI_SAID!H:H,MOVI_SAID!D:D,D914))</f>
        <v/>
      </c>
      <c r="H914" s="101" t="str">
        <f t="shared" si="30"/>
        <v/>
      </c>
      <c r="I914" s="100" t="str">
        <f>IF(CADA_PROD!C914="","",IFERROR(IF(H914&lt;=0,"Sem estoque",IF(H914/E914&lt;0.25,"Quase sem estoque",IF(H914/E914&lt;1.2,"Estoque baixo",IF(H914/E914&lt;2,"Estoque moderado","Estoque confortável")))),""))</f>
        <v/>
      </c>
      <c r="J914" s="102" t="str">
        <f>IF(CADA_PROD!C914="","",SUMIFS(MOVI_ENTR!M:M,MOVI_ENTR!D:D,D914))</f>
        <v/>
      </c>
      <c r="K914" s="103" t="str">
        <f>IF(CADA_PROD!C914="","",IFERROR($J914/SUM($J$6:$J$1006),""))</f>
        <v/>
      </c>
      <c r="L914" s="103" t="str">
        <f>IF(CADA_PROD!C914="","",IFERROR(H914/SUM($H$6:$H$1006)+P914,""))</f>
        <v/>
      </c>
      <c r="M914" s="102" t="str">
        <f>IF(CADA_PROD!$C914="","",IFERROR(SUMIFS(MOVI_ENTR!M:M,MOVI_ENTR!D:D,D914)/SUMIFS(MOVI_ENTR!I:I,MOVI_ENTR!D:D,D914),0))</f>
        <v/>
      </c>
      <c r="N914" s="104" t="str">
        <f>IF(CADA_PROD!C914="","",G914/E914)</f>
        <v/>
      </c>
      <c r="O914" s="21" t="str">
        <f t="shared" si="29"/>
        <v/>
      </c>
      <c r="P914" s="21">
        <v>9.0899999999999998E-4</v>
      </c>
    </row>
    <row r="915" spans="3:16" ht="30" customHeight="1">
      <c r="C915" s="99" t="str">
        <f>IF(CADA_PROD!C915="","",CADA_PROD!C915)</f>
        <v/>
      </c>
      <c r="D915" s="100" t="str">
        <f>IF(CADA_PROD!D915="","",CADA_PROD!D915)</f>
        <v/>
      </c>
      <c r="E915" s="101" t="str">
        <f>IF(CADA_PROD!E915="","",CADA_PROD!E915)</f>
        <v/>
      </c>
      <c r="F915" s="101" t="str">
        <f>IF(CADA_PROD!D915="","",SUMIFS(MOVI_ENTR!I:I,MOVI_ENTR!D:D,D915))</f>
        <v/>
      </c>
      <c r="G915" s="101" t="str">
        <f>IF(CADA_PROD!C915="","",SUMIFS(MOVI_SAID!H:H,MOVI_SAID!D:D,D915))</f>
        <v/>
      </c>
      <c r="H915" s="101" t="str">
        <f t="shared" si="30"/>
        <v/>
      </c>
      <c r="I915" s="100" t="str">
        <f>IF(CADA_PROD!C915="","",IFERROR(IF(H915&lt;=0,"Sem estoque",IF(H915/E915&lt;0.25,"Quase sem estoque",IF(H915/E915&lt;1.2,"Estoque baixo",IF(H915/E915&lt;2,"Estoque moderado","Estoque confortável")))),""))</f>
        <v/>
      </c>
      <c r="J915" s="102" t="str">
        <f>IF(CADA_PROD!C915="","",SUMIFS(MOVI_ENTR!M:M,MOVI_ENTR!D:D,D915))</f>
        <v/>
      </c>
      <c r="K915" s="103" t="str">
        <f>IF(CADA_PROD!C915="","",IFERROR($J915/SUM($J$6:$J$1006),""))</f>
        <v/>
      </c>
      <c r="L915" s="103" t="str">
        <f>IF(CADA_PROD!C915="","",IFERROR(H915/SUM($H$6:$H$1006)+P915,""))</f>
        <v/>
      </c>
      <c r="M915" s="102" t="str">
        <f>IF(CADA_PROD!$C915="","",IFERROR(SUMIFS(MOVI_ENTR!M:M,MOVI_ENTR!D:D,D915)/SUMIFS(MOVI_ENTR!I:I,MOVI_ENTR!D:D,D915),0))</f>
        <v/>
      </c>
      <c r="N915" s="104" t="str">
        <f>IF(CADA_PROD!C915="","",G915/E915)</f>
        <v/>
      </c>
      <c r="O915" s="21" t="str">
        <f t="shared" si="29"/>
        <v/>
      </c>
      <c r="P915" s="21">
        <v>9.1E-4</v>
      </c>
    </row>
    <row r="916" spans="3:16" ht="30" customHeight="1">
      <c r="C916" s="99" t="str">
        <f>IF(CADA_PROD!C916="","",CADA_PROD!C916)</f>
        <v/>
      </c>
      <c r="D916" s="100" t="str">
        <f>IF(CADA_PROD!D916="","",CADA_PROD!D916)</f>
        <v/>
      </c>
      <c r="E916" s="101" t="str">
        <f>IF(CADA_PROD!E916="","",CADA_PROD!E916)</f>
        <v/>
      </c>
      <c r="F916" s="101" t="str">
        <f>IF(CADA_PROD!D916="","",SUMIFS(MOVI_ENTR!I:I,MOVI_ENTR!D:D,D916))</f>
        <v/>
      </c>
      <c r="G916" s="101" t="str">
        <f>IF(CADA_PROD!C916="","",SUMIFS(MOVI_SAID!H:H,MOVI_SAID!D:D,D916))</f>
        <v/>
      </c>
      <c r="H916" s="101" t="str">
        <f t="shared" si="30"/>
        <v/>
      </c>
      <c r="I916" s="100" t="str">
        <f>IF(CADA_PROD!C916="","",IFERROR(IF(H916&lt;=0,"Sem estoque",IF(H916/E916&lt;0.25,"Quase sem estoque",IF(H916/E916&lt;1.2,"Estoque baixo",IF(H916/E916&lt;2,"Estoque moderado","Estoque confortável")))),""))</f>
        <v/>
      </c>
      <c r="J916" s="102" t="str">
        <f>IF(CADA_PROD!C916="","",SUMIFS(MOVI_ENTR!M:M,MOVI_ENTR!D:D,D916))</f>
        <v/>
      </c>
      <c r="K916" s="103" t="str">
        <f>IF(CADA_PROD!C916="","",IFERROR($J916/SUM($J$6:$J$1006),""))</f>
        <v/>
      </c>
      <c r="L916" s="103" t="str">
        <f>IF(CADA_PROD!C916="","",IFERROR(H916/SUM($H$6:$H$1006)+P916,""))</f>
        <v/>
      </c>
      <c r="M916" s="102" t="str">
        <f>IF(CADA_PROD!$C916="","",IFERROR(SUMIFS(MOVI_ENTR!M:M,MOVI_ENTR!D:D,D916)/SUMIFS(MOVI_ENTR!I:I,MOVI_ENTR!D:D,D916),0))</f>
        <v/>
      </c>
      <c r="N916" s="104" t="str">
        <f>IF(CADA_PROD!C916="","",G916/E916)</f>
        <v/>
      </c>
      <c r="O916" s="21" t="str">
        <f t="shared" si="29"/>
        <v/>
      </c>
      <c r="P916" s="21">
        <v>9.1100000000000003E-4</v>
      </c>
    </row>
    <row r="917" spans="3:16" ht="30" customHeight="1">
      <c r="C917" s="99" t="str">
        <f>IF(CADA_PROD!C917="","",CADA_PROD!C917)</f>
        <v/>
      </c>
      <c r="D917" s="100" t="str">
        <f>IF(CADA_PROD!D917="","",CADA_PROD!D917)</f>
        <v/>
      </c>
      <c r="E917" s="101" t="str">
        <f>IF(CADA_PROD!E917="","",CADA_PROD!E917)</f>
        <v/>
      </c>
      <c r="F917" s="101" t="str">
        <f>IF(CADA_PROD!D917="","",SUMIFS(MOVI_ENTR!I:I,MOVI_ENTR!D:D,D917))</f>
        <v/>
      </c>
      <c r="G917" s="101" t="str">
        <f>IF(CADA_PROD!C917="","",SUMIFS(MOVI_SAID!H:H,MOVI_SAID!D:D,D917))</f>
        <v/>
      </c>
      <c r="H917" s="101" t="str">
        <f t="shared" si="30"/>
        <v/>
      </c>
      <c r="I917" s="100" t="str">
        <f>IF(CADA_PROD!C917="","",IFERROR(IF(H917&lt;=0,"Sem estoque",IF(H917/E917&lt;0.25,"Quase sem estoque",IF(H917/E917&lt;1.2,"Estoque baixo",IF(H917/E917&lt;2,"Estoque moderado","Estoque confortável")))),""))</f>
        <v/>
      </c>
      <c r="J917" s="102" t="str">
        <f>IF(CADA_PROD!C917="","",SUMIFS(MOVI_ENTR!M:M,MOVI_ENTR!D:D,D917))</f>
        <v/>
      </c>
      <c r="K917" s="103" t="str">
        <f>IF(CADA_PROD!C917="","",IFERROR($J917/SUM($J$6:$J$1006),""))</f>
        <v/>
      </c>
      <c r="L917" s="103" t="str">
        <f>IF(CADA_PROD!C917="","",IFERROR(H917/SUM($H$6:$H$1006)+P917,""))</f>
        <v/>
      </c>
      <c r="M917" s="102" t="str">
        <f>IF(CADA_PROD!$C917="","",IFERROR(SUMIFS(MOVI_ENTR!M:M,MOVI_ENTR!D:D,D917)/SUMIFS(MOVI_ENTR!I:I,MOVI_ENTR!D:D,D917),0))</f>
        <v/>
      </c>
      <c r="N917" s="104" t="str">
        <f>IF(CADA_PROD!C917="","",G917/E917)</f>
        <v/>
      </c>
      <c r="O917" s="21" t="str">
        <f t="shared" si="29"/>
        <v/>
      </c>
      <c r="P917" s="21">
        <v>9.1200000000000005E-4</v>
      </c>
    </row>
    <row r="918" spans="3:16" ht="30" customHeight="1">
      <c r="C918" s="99" t="str">
        <f>IF(CADA_PROD!C918="","",CADA_PROD!C918)</f>
        <v/>
      </c>
      <c r="D918" s="100" t="str">
        <f>IF(CADA_PROD!D918="","",CADA_PROD!D918)</f>
        <v/>
      </c>
      <c r="E918" s="101" t="str">
        <f>IF(CADA_PROD!E918="","",CADA_PROD!E918)</f>
        <v/>
      </c>
      <c r="F918" s="101" t="str">
        <f>IF(CADA_PROD!D918="","",SUMIFS(MOVI_ENTR!I:I,MOVI_ENTR!D:D,D918))</f>
        <v/>
      </c>
      <c r="G918" s="101" t="str">
        <f>IF(CADA_PROD!C918="","",SUMIFS(MOVI_SAID!H:H,MOVI_SAID!D:D,D918))</f>
        <v/>
      </c>
      <c r="H918" s="101" t="str">
        <f t="shared" si="30"/>
        <v/>
      </c>
      <c r="I918" s="100" t="str">
        <f>IF(CADA_PROD!C918="","",IFERROR(IF(H918&lt;=0,"Sem estoque",IF(H918/E918&lt;0.25,"Quase sem estoque",IF(H918/E918&lt;1.2,"Estoque baixo",IF(H918/E918&lt;2,"Estoque moderado","Estoque confortável")))),""))</f>
        <v/>
      </c>
      <c r="J918" s="102" t="str">
        <f>IF(CADA_PROD!C918="","",SUMIFS(MOVI_ENTR!M:M,MOVI_ENTR!D:D,D918))</f>
        <v/>
      </c>
      <c r="K918" s="103" t="str">
        <f>IF(CADA_PROD!C918="","",IFERROR($J918/SUM($J$6:$J$1006),""))</f>
        <v/>
      </c>
      <c r="L918" s="103" t="str">
        <f>IF(CADA_PROD!C918="","",IFERROR(H918/SUM($H$6:$H$1006)+P918,""))</f>
        <v/>
      </c>
      <c r="M918" s="102" t="str">
        <f>IF(CADA_PROD!$C918="","",IFERROR(SUMIFS(MOVI_ENTR!M:M,MOVI_ENTR!D:D,D918)/SUMIFS(MOVI_ENTR!I:I,MOVI_ENTR!D:D,D918),0))</f>
        <v/>
      </c>
      <c r="N918" s="104" t="str">
        <f>IF(CADA_PROD!C918="","",G918/E918)</f>
        <v/>
      </c>
      <c r="O918" s="21" t="str">
        <f t="shared" si="29"/>
        <v/>
      </c>
      <c r="P918" s="21">
        <v>9.1299999999999997E-4</v>
      </c>
    </row>
    <row r="919" spans="3:16" ht="30" customHeight="1">
      <c r="C919" s="99" t="str">
        <f>IF(CADA_PROD!C919="","",CADA_PROD!C919)</f>
        <v/>
      </c>
      <c r="D919" s="100" t="str">
        <f>IF(CADA_PROD!D919="","",CADA_PROD!D919)</f>
        <v/>
      </c>
      <c r="E919" s="101" t="str">
        <f>IF(CADA_PROD!E919="","",CADA_PROD!E919)</f>
        <v/>
      </c>
      <c r="F919" s="101" t="str">
        <f>IF(CADA_PROD!D919="","",SUMIFS(MOVI_ENTR!I:I,MOVI_ENTR!D:D,D919))</f>
        <v/>
      </c>
      <c r="G919" s="101" t="str">
        <f>IF(CADA_PROD!C919="","",SUMIFS(MOVI_SAID!H:H,MOVI_SAID!D:D,D919))</f>
        <v/>
      </c>
      <c r="H919" s="101" t="str">
        <f t="shared" si="30"/>
        <v/>
      </c>
      <c r="I919" s="100" t="str">
        <f>IF(CADA_PROD!C919="","",IFERROR(IF(H919&lt;=0,"Sem estoque",IF(H919/E919&lt;0.25,"Quase sem estoque",IF(H919/E919&lt;1.2,"Estoque baixo",IF(H919/E919&lt;2,"Estoque moderado","Estoque confortável")))),""))</f>
        <v/>
      </c>
      <c r="J919" s="102" t="str">
        <f>IF(CADA_PROD!C919="","",SUMIFS(MOVI_ENTR!M:M,MOVI_ENTR!D:D,D919))</f>
        <v/>
      </c>
      <c r="K919" s="103" t="str">
        <f>IF(CADA_PROD!C919="","",IFERROR($J919/SUM($J$6:$J$1006),""))</f>
        <v/>
      </c>
      <c r="L919" s="103" t="str">
        <f>IF(CADA_PROD!C919="","",IFERROR(H919/SUM($H$6:$H$1006)+P919,""))</f>
        <v/>
      </c>
      <c r="M919" s="102" t="str">
        <f>IF(CADA_PROD!$C919="","",IFERROR(SUMIFS(MOVI_ENTR!M:M,MOVI_ENTR!D:D,D919)/SUMIFS(MOVI_ENTR!I:I,MOVI_ENTR!D:D,D919),0))</f>
        <v/>
      </c>
      <c r="N919" s="104" t="str">
        <f>IF(CADA_PROD!C919="","",G919/E919)</f>
        <v/>
      </c>
      <c r="O919" s="21" t="str">
        <f t="shared" si="29"/>
        <v/>
      </c>
      <c r="P919" s="21">
        <v>9.1399999999999999E-4</v>
      </c>
    </row>
    <row r="920" spans="3:16" ht="30" customHeight="1">
      <c r="C920" s="99" t="str">
        <f>IF(CADA_PROD!C920="","",CADA_PROD!C920)</f>
        <v/>
      </c>
      <c r="D920" s="100" t="str">
        <f>IF(CADA_PROD!D920="","",CADA_PROD!D920)</f>
        <v/>
      </c>
      <c r="E920" s="101" t="str">
        <f>IF(CADA_PROD!E920="","",CADA_PROD!E920)</f>
        <v/>
      </c>
      <c r="F920" s="101" t="str">
        <f>IF(CADA_PROD!D920="","",SUMIFS(MOVI_ENTR!I:I,MOVI_ENTR!D:D,D920))</f>
        <v/>
      </c>
      <c r="G920" s="101" t="str">
        <f>IF(CADA_PROD!C920="","",SUMIFS(MOVI_SAID!H:H,MOVI_SAID!D:D,D920))</f>
        <v/>
      </c>
      <c r="H920" s="101" t="str">
        <f t="shared" si="30"/>
        <v/>
      </c>
      <c r="I920" s="100" t="str">
        <f>IF(CADA_PROD!C920="","",IFERROR(IF(H920&lt;=0,"Sem estoque",IF(H920/E920&lt;0.25,"Quase sem estoque",IF(H920/E920&lt;1.2,"Estoque baixo",IF(H920/E920&lt;2,"Estoque moderado","Estoque confortável")))),""))</f>
        <v/>
      </c>
      <c r="J920" s="102" t="str">
        <f>IF(CADA_PROD!C920="","",SUMIFS(MOVI_ENTR!M:M,MOVI_ENTR!D:D,D920))</f>
        <v/>
      </c>
      <c r="K920" s="103" t="str">
        <f>IF(CADA_PROD!C920="","",IFERROR($J920/SUM($J$6:$J$1006),""))</f>
        <v/>
      </c>
      <c r="L920" s="103" t="str">
        <f>IF(CADA_PROD!C920="","",IFERROR(H920/SUM($H$6:$H$1006)+P920,""))</f>
        <v/>
      </c>
      <c r="M920" s="102" t="str">
        <f>IF(CADA_PROD!$C920="","",IFERROR(SUMIFS(MOVI_ENTR!M:M,MOVI_ENTR!D:D,D920)/SUMIFS(MOVI_ENTR!I:I,MOVI_ENTR!D:D,D920),0))</f>
        <v/>
      </c>
      <c r="N920" s="104" t="str">
        <f>IF(CADA_PROD!C920="","",G920/E920)</f>
        <v/>
      </c>
      <c r="O920" s="21" t="str">
        <f t="shared" si="29"/>
        <v/>
      </c>
      <c r="P920" s="21">
        <v>9.1500000000000001E-4</v>
      </c>
    </row>
    <row r="921" spans="3:16" ht="30" customHeight="1">
      <c r="C921" s="99" t="str">
        <f>IF(CADA_PROD!C921="","",CADA_PROD!C921)</f>
        <v/>
      </c>
      <c r="D921" s="100" t="str">
        <f>IF(CADA_PROD!D921="","",CADA_PROD!D921)</f>
        <v/>
      </c>
      <c r="E921" s="101" t="str">
        <f>IF(CADA_PROD!E921="","",CADA_PROD!E921)</f>
        <v/>
      </c>
      <c r="F921" s="101" t="str">
        <f>IF(CADA_PROD!D921="","",SUMIFS(MOVI_ENTR!I:I,MOVI_ENTR!D:D,D921))</f>
        <v/>
      </c>
      <c r="G921" s="101" t="str">
        <f>IF(CADA_PROD!C921="","",SUMIFS(MOVI_SAID!H:H,MOVI_SAID!D:D,D921))</f>
        <v/>
      </c>
      <c r="H921" s="101" t="str">
        <f t="shared" si="30"/>
        <v/>
      </c>
      <c r="I921" s="100" t="str">
        <f>IF(CADA_PROD!C921="","",IFERROR(IF(H921&lt;=0,"Sem estoque",IF(H921/E921&lt;0.25,"Quase sem estoque",IF(H921/E921&lt;1.2,"Estoque baixo",IF(H921/E921&lt;2,"Estoque moderado","Estoque confortável")))),""))</f>
        <v/>
      </c>
      <c r="J921" s="102" t="str">
        <f>IF(CADA_PROD!C921="","",SUMIFS(MOVI_ENTR!M:M,MOVI_ENTR!D:D,D921))</f>
        <v/>
      </c>
      <c r="K921" s="103" t="str">
        <f>IF(CADA_PROD!C921="","",IFERROR($J921/SUM($J$6:$J$1006),""))</f>
        <v/>
      </c>
      <c r="L921" s="103" t="str">
        <f>IF(CADA_PROD!C921="","",IFERROR(H921/SUM($H$6:$H$1006)+P921,""))</f>
        <v/>
      </c>
      <c r="M921" s="102" t="str">
        <f>IF(CADA_PROD!$C921="","",IFERROR(SUMIFS(MOVI_ENTR!M:M,MOVI_ENTR!D:D,D921)/SUMIFS(MOVI_ENTR!I:I,MOVI_ENTR!D:D,D921),0))</f>
        <v/>
      </c>
      <c r="N921" s="104" t="str">
        <f>IF(CADA_PROD!C921="","",G921/E921)</f>
        <v/>
      </c>
      <c r="O921" s="21" t="str">
        <f t="shared" si="29"/>
        <v/>
      </c>
      <c r="P921" s="21">
        <v>9.1600000000000004E-4</v>
      </c>
    </row>
    <row r="922" spans="3:16" ht="30" customHeight="1">
      <c r="C922" s="99" t="str">
        <f>IF(CADA_PROD!C922="","",CADA_PROD!C922)</f>
        <v/>
      </c>
      <c r="D922" s="100" t="str">
        <f>IF(CADA_PROD!D922="","",CADA_PROD!D922)</f>
        <v/>
      </c>
      <c r="E922" s="101" t="str">
        <f>IF(CADA_PROD!E922="","",CADA_PROD!E922)</f>
        <v/>
      </c>
      <c r="F922" s="101" t="str">
        <f>IF(CADA_PROD!D922="","",SUMIFS(MOVI_ENTR!I:I,MOVI_ENTR!D:D,D922))</f>
        <v/>
      </c>
      <c r="G922" s="101" t="str">
        <f>IF(CADA_PROD!C922="","",SUMIFS(MOVI_SAID!H:H,MOVI_SAID!D:D,D922))</f>
        <v/>
      </c>
      <c r="H922" s="101" t="str">
        <f t="shared" si="30"/>
        <v/>
      </c>
      <c r="I922" s="100" t="str">
        <f>IF(CADA_PROD!C922="","",IFERROR(IF(H922&lt;=0,"Sem estoque",IF(H922/E922&lt;0.25,"Quase sem estoque",IF(H922/E922&lt;1.2,"Estoque baixo",IF(H922/E922&lt;2,"Estoque moderado","Estoque confortável")))),""))</f>
        <v/>
      </c>
      <c r="J922" s="102" t="str">
        <f>IF(CADA_PROD!C922="","",SUMIFS(MOVI_ENTR!M:M,MOVI_ENTR!D:D,D922))</f>
        <v/>
      </c>
      <c r="K922" s="103" t="str">
        <f>IF(CADA_PROD!C922="","",IFERROR($J922/SUM($J$6:$J$1006),""))</f>
        <v/>
      </c>
      <c r="L922" s="103" t="str">
        <f>IF(CADA_PROD!C922="","",IFERROR(H922/SUM($H$6:$H$1006)+P922,""))</f>
        <v/>
      </c>
      <c r="M922" s="102" t="str">
        <f>IF(CADA_PROD!$C922="","",IFERROR(SUMIFS(MOVI_ENTR!M:M,MOVI_ENTR!D:D,D922)/SUMIFS(MOVI_ENTR!I:I,MOVI_ENTR!D:D,D922),0))</f>
        <v/>
      </c>
      <c r="N922" s="104" t="str">
        <f>IF(CADA_PROD!C922="","",G922/E922)</f>
        <v/>
      </c>
      <c r="O922" s="21" t="str">
        <f t="shared" si="29"/>
        <v/>
      </c>
      <c r="P922" s="21">
        <v>9.1699999999999995E-4</v>
      </c>
    </row>
    <row r="923" spans="3:16" ht="30" customHeight="1">
      <c r="C923" s="99" t="str">
        <f>IF(CADA_PROD!C923="","",CADA_PROD!C923)</f>
        <v/>
      </c>
      <c r="D923" s="100" t="str">
        <f>IF(CADA_PROD!D923="","",CADA_PROD!D923)</f>
        <v/>
      </c>
      <c r="E923" s="101" t="str">
        <f>IF(CADA_PROD!E923="","",CADA_PROD!E923)</f>
        <v/>
      </c>
      <c r="F923" s="101" t="str">
        <f>IF(CADA_PROD!D923="","",SUMIFS(MOVI_ENTR!I:I,MOVI_ENTR!D:D,D923))</f>
        <v/>
      </c>
      <c r="G923" s="101" t="str">
        <f>IF(CADA_PROD!C923="","",SUMIFS(MOVI_SAID!H:H,MOVI_SAID!D:D,D923))</f>
        <v/>
      </c>
      <c r="H923" s="101" t="str">
        <f t="shared" si="30"/>
        <v/>
      </c>
      <c r="I923" s="100" t="str">
        <f>IF(CADA_PROD!C923="","",IFERROR(IF(H923&lt;=0,"Sem estoque",IF(H923/E923&lt;0.25,"Quase sem estoque",IF(H923/E923&lt;1.2,"Estoque baixo",IF(H923/E923&lt;2,"Estoque moderado","Estoque confortável")))),""))</f>
        <v/>
      </c>
      <c r="J923" s="102" t="str">
        <f>IF(CADA_PROD!C923="","",SUMIFS(MOVI_ENTR!M:M,MOVI_ENTR!D:D,D923))</f>
        <v/>
      </c>
      <c r="K923" s="103" t="str">
        <f>IF(CADA_PROD!C923="","",IFERROR($J923/SUM($J$6:$J$1006),""))</f>
        <v/>
      </c>
      <c r="L923" s="103" t="str">
        <f>IF(CADA_PROD!C923="","",IFERROR(H923/SUM($H$6:$H$1006)+P923,""))</f>
        <v/>
      </c>
      <c r="M923" s="102" t="str">
        <f>IF(CADA_PROD!$C923="","",IFERROR(SUMIFS(MOVI_ENTR!M:M,MOVI_ENTR!D:D,D923)/SUMIFS(MOVI_ENTR!I:I,MOVI_ENTR!D:D,D923),0))</f>
        <v/>
      </c>
      <c r="N923" s="104" t="str">
        <f>IF(CADA_PROD!C923="","",G923/E923)</f>
        <v/>
      </c>
      <c r="O923" s="21" t="str">
        <f t="shared" si="29"/>
        <v/>
      </c>
      <c r="P923" s="21">
        <v>9.1799999999999998E-4</v>
      </c>
    </row>
    <row r="924" spans="3:16" ht="30" customHeight="1">
      <c r="C924" s="99" t="str">
        <f>IF(CADA_PROD!C924="","",CADA_PROD!C924)</f>
        <v/>
      </c>
      <c r="D924" s="100" t="str">
        <f>IF(CADA_PROD!D924="","",CADA_PROD!D924)</f>
        <v/>
      </c>
      <c r="E924" s="101" t="str">
        <f>IF(CADA_PROD!E924="","",CADA_PROD!E924)</f>
        <v/>
      </c>
      <c r="F924" s="101" t="str">
        <f>IF(CADA_PROD!D924="","",SUMIFS(MOVI_ENTR!I:I,MOVI_ENTR!D:D,D924))</f>
        <v/>
      </c>
      <c r="G924" s="101" t="str">
        <f>IF(CADA_PROD!C924="","",SUMIFS(MOVI_SAID!H:H,MOVI_SAID!D:D,D924))</f>
        <v/>
      </c>
      <c r="H924" s="101" t="str">
        <f t="shared" si="30"/>
        <v/>
      </c>
      <c r="I924" s="100" t="str">
        <f>IF(CADA_PROD!C924="","",IFERROR(IF(H924&lt;=0,"Sem estoque",IF(H924/E924&lt;0.25,"Quase sem estoque",IF(H924/E924&lt;1.2,"Estoque baixo",IF(H924/E924&lt;2,"Estoque moderado","Estoque confortável")))),""))</f>
        <v/>
      </c>
      <c r="J924" s="102" t="str">
        <f>IF(CADA_PROD!C924="","",SUMIFS(MOVI_ENTR!M:M,MOVI_ENTR!D:D,D924))</f>
        <v/>
      </c>
      <c r="K924" s="103" t="str">
        <f>IF(CADA_PROD!C924="","",IFERROR($J924/SUM($J$6:$J$1006),""))</f>
        <v/>
      </c>
      <c r="L924" s="103" t="str">
        <f>IF(CADA_PROD!C924="","",IFERROR(H924/SUM($H$6:$H$1006)+P924,""))</f>
        <v/>
      </c>
      <c r="M924" s="102" t="str">
        <f>IF(CADA_PROD!$C924="","",IFERROR(SUMIFS(MOVI_ENTR!M:M,MOVI_ENTR!D:D,D924)/SUMIFS(MOVI_ENTR!I:I,MOVI_ENTR!D:D,D924),0))</f>
        <v/>
      </c>
      <c r="N924" s="104" t="str">
        <f>IF(CADA_PROD!C924="","",G924/E924)</f>
        <v/>
      </c>
      <c r="O924" s="21" t="str">
        <f t="shared" si="29"/>
        <v/>
      </c>
      <c r="P924" s="21">
        <v>9.19E-4</v>
      </c>
    </row>
    <row r="925" spans="3:16" ht="30" customHeight="1">
      <c r="C925" s="99" t="str">
        <f>IF(CADA_PROD!C925="","",CADA_PROD!C925)</f>
        <v/>
      </c>
      <c r="D925" s="100" t="str">
        <f>IF(CADA_PROD!D925="","",CADA_PROD!D925)</f>
        <v/>
      </c>
      <c r="E925" s="101" t="str">
        <f>IF(CADA_PROD!E925="","",CADA_PROD!E925)</f>
        <v/>
      </c>
      <c r="F925" s="101" t="str">
        <f>IF(CADA_PROD!D925="","",SUMIFS(MOVI_ENTR!I:I,MOVI_ENTR!D:D,D925))</f>
        <v/>
      </c>
      <c r="G925" s="101" t="str">
        <f>IF(CADA_PROD!C925="","",SUMIFS(MOVI_SAID!H:H,MOVI_SAID!D:D,D925))</f>
        <v/>
      </c>
      <c r="H925" s="101" t="str">
        <f t="shared" si="30"/>
        <v/>
      </c>
      <c r="I925" s="100" t="str">
        <f>IF(CADA_PROD!C925="","",IFERROR(IF(H925&lt;=0,"Sem estoque",IF(H925/E925&lt;0.25,"Quase sem estoque",IF(H925/E925&lt;1.2,"Estoque baixo",IF(H925/E925&lt;2,"Estoque moderado","Estoque confortável")))),""))</f>
        <v/>
      </c>
      <c r="J925" s="102" t="str">
        <f>IF(CADA_PROD!C925="","",SUMIFS(MOVI_ENTR!M:M,MOVI_ENTR!D:D,D925))</f>
        <v/>
      </c>
      <c r="K925" s="103" t="str">
        <f>IF(CADA_PROD!C925="","",IFERROR($J925/SUM($J$6:$J$1006),""))</f>
        <v/>
      </c>
      <c r="L925" s="103" t="str">
        <f>IF(CADA_PROD!C925="","",IFERROR(H925/SUM($H$6:$H$1006)+P925,""))</f>
        <v/>
      </c>
      <c r="M925" s="102" t="str">
        <f>IF(CADA_PROD!$C925="","",IFERROR(SUMIFS(MOVI_ENTR!M:M,MOVI_ENTR!D:D,D925)/SUMIFS(MOVI_ENTR!I:I,MOVI_ENTR!D:D,D925),0))</f>
        <v/>
      </c>
      <c r="N925" s="104" t="str">
        <f>IF(CADA_PROD!C925="","",G925/E925)</f>
        <v/>
      </c>
      <c r="O925" s="21" t="str">
        <f t="shared" si="29"/>
        <v/>
      </c>
      <c r="P925" s="21">
        <v>9.2000000000000003E-4</v>
      </c>
    </row>
    <row r="926" spans="3:16" ht="30" customHeight="1">
      <c r="C926" s="99" t="str">
        <f>IF(CADA_PROD!C926="","",CADA_PROD!C926)</f>
        <v/>
      </c>
      <c r="D926" s="100" t="str">
        <f>IF(CADA_PROD!D926="","",CADA_PROD!D926)</f>
        <v/>
      </c>
      <c r="E926" s="101" t="str">
        <f>IF(CADA_PROD!E926="","",CADA_PROD!E926)</f>
        <v/>
      </c>
      <c r="F926" s="101" t="str">
        <f>IF(CADA_PROD!D926="","",SUMIFS(MOVI_ENTR!I:I,MOVI_ENTR!D:D,D926))</f>
        <v/>
      </c>
      <c r="G926" s="101" t="str">
        <f>IF(CADA_PROD!C926="","",SUMIFS(MOVI_SAID!H:H,MOVI_SAID!D:D,D926))</f>
        <v/>
      </c>
      <c r="H926" s="101" t="str">
        <f t="shared" si="30"/>
        <v/>
      </c>
      <c r="I926" s="100" t="str">
        <f>IF(CADA_PROD!C926="","",IFERROR(IF(H926&lt;=0,"Sem estoque",IF(H926/E926&lt;0.25,"Quase sem estoque",IF(H926/E926&lt;1.2,"Estoque baixo",IF(H926/E926&lt;2,"Estoque moderado","Estoque confortável")))),""))</f>
        <v/>
      </c>
      <c r="J926" s="102" t="str">
        <f>IF(CADA_PROD!C926="","",SUMIFS(MOVI_ENTR!M:M,MOVI_ENTR!D:D,D926))</f>
        <v/>
      </c>
      <c r="K926" s="103" t="str">
        <f>IF(CADA_PROD!C926="","",IFERROR($J926/SUM($J$6:$J$1006),""))</f>
        <v/>
      </c>
      <c r="L926" s="103" t="str">
        <f>IF(CADA_PROD!C926="","",IFERROR(H926/SUM($H$6:$H$1006)+P926,""))</f>
        <v/>
      </c>
      <c r="M926" s="102" t="str">
        <f>IF(CADA_PROD!$C926="","",IFERROR(SUMIFS(MOVI_ENTR!M:M,MOVI_ENTR!D:D,D926)/SUMIFS(MOVI_ENTR!I:I,MOVI_ENTR!D:D,D926),0))</f>
        <v/>
      </c>
      <c r="N926" s="104" t="str">
        <f>IF(CADA_PROD!C926="","",G926/E926)</f>
        <v/>
      </c>
      <c r="O926" s="21" t="str">
        <f t="shared" si="29"/>
        <v/>
      </c>
      <c r="P926" s="21">
        <v>9.2100000000000005E-4</v>
      </c>
    </row>
    <row r="927" spans="3:16" ht="30" customHeight="1">
      <c r="C927" s="99" t="str">
        <f>IF(CADA_PROD!C927="","",CADA_PROD!C927)</f>
        <v/>
      </c>
      <c r="D927" s="100" t="str">
        <f>IF(CADA_PROD!D927="","",CADA_PROD!D927)</f>
        <v/>
      </c>
      <c r="E927" s="101" t="str">
        <f>IF(CADA_PROD!E927="","",CADA_PROD!E927)</f>
        <v/>
      </c>
      <c r="F927" s="101" t="str">
        <f>IF(CADA_PROD!D927="","",SUMIFS(MOVI_ENTR!I:I,MOVI_ENTR!D:D,D927))</f>
        <v/>
      </c>
      <c r="G927" s="101" t="str">
        <f>IF(CADA_PROD!C927="","",SUMIFS(MOVI_SAID!H:H,MOVI_SAID!D:D,D927))</f>
        <v/>
      </c>
      <c r="H927" s="101" t="str">
        <f t="shared" si="30"/>
        <v/>
      </c>
      <c r="I927" s="100" t="str">
        <f>IF(CADA_PROD!C927="","",IFERROR(IF(H927&lt;=0,"Sem estoque",IF(H927/E927&lt;0.25,"Quase sem estoque",IF(H927/E927&lt;1.2,"Estoque baixo",IF(H927/E927&lt;2,"Estoque moderado","Estoque confortável")))),""))</f>
        <v/>
      </c>
      <c r="J927" s="102" t="str">
        <f>IF(CADA_PROD!C927="","",SUMIFS(MOVI_ENTR!M:M,MOVI_ENTR!D:D,D927))</f>
        <v/>
      </c>
      <c r="K927" s="103" t="str">
        <f>IF(CADA_PROD!C927="","",IFERROR($J927/SUM($J$6:$J$1006),""))</f>
        <v/>
      </c>
      <c r="L927" s="103" t="str">
        <f>IF(CADA_PROD!C927="","",IFERROR(H927/SUM($H$6:$H$1006)+P927,""))</f>
        <v/>
      </c>
      <c r="M927" s="102" t="str">
        <f>IF(CADA_PROD!$C927="","",IFERROR(SUMIFS(MOVI_ENTR!M:M,MOVI_ENTR!D:D,D927)/SUMIFS(MOVI_ENTR!I:I,MOVI_ENTR!D:D,D927),0))</f>
        <v/>
      </c>
      <c r="N927" s="104" t="str">
        <f>IF(CADA_PROD!C927="","",G927/E927)</f>
        <v/>
      </c>
      <c r="O927" s="21" t="str">
        <f t="shared" si="29"/>
        <v/>
      </c>
      <c r="P927" s="21">
        <v>9.2199999999999997E-4</v>
      </c>
    </row>
    <row r="928" spans="3:16" ht="30" customHeight="1">
      <c r="C928" s="99" t="str">
        <f>IF(CADA_PROD!C928="","",CADA_PROD!C928)</f>
        <v/>
      </c>
      <c r="D928" s="100" t="str">
        <f>IF(CADA_PROD!D928="","",CADA_PROD!D928)</f>
        <v/>
      </c>
      <c r="E928" s="101" t="str">
        <f>IF(CADA_PROD!E928="","",CADA_PROD!E928)</f>
        <v/>
      </c>
      <c r="F928" s="101" t="str">
        <f>IF(CADA_PROD!D928="","",SUMIFS(MOVI_ENTR!I:I,MOVI_ENTR!D:D,D928))</f>
        <v/>
      </c>
      <c r="G928" s="101" t="str">
        <f>IF(CADA_PROD!C928="","",SUMIFS(MOVI_SAID!H:H,MOVI_SAID!D:D,D928))</f>
        <v/>
      </c>
      <c r="H928" s="101" t="str">
        <f t="shared" si="30"/>
        <v/>
      </c>
      <c r="I928" s="100" t="str">
        <f>IF(CADA_PROD!C928="","",IFERROR(IF(H928&lt;=0,"Sem estoque",IF(H928/E928&lt;0.25,"Quase sem estoque",IF(H928/E928&lt;1.2,"Estoque baixo",IF(H928/E928&lt;2,"Estoque moderado","Estoque confortável")))),""))</f>
        <v/>
      </c>
      <c r="J928" s="102" t="str">
        <f>IF(CADA_PROD!C928="","",SUMIFS(MOVI_ENTR!M:M,MOVI_ENTR!D:D,D928))</f>
        <v/>
      </c>
      <c r="K928" s="103" t="str">
        <f>IF(CADA_PROD!C928="","",IFERROR($J928/SUM($J$6:$J$1006),""))</f>
        <v/>
      </c>
      <c r="L928" s="103" t="str">
        <f>IF(CADA_PROD!C928="","",IFERROR(H928/SUM($H$6:$H$1006)+P928,""))</f>
        <v/>
      </c>
      <c r="M928" s="102" t="str">
        <f>IF(CADA_PROD!$C928="","",IFERROR(SUMIFS(MOVI_ENTR!M:M,MOVI_ENTR!D:D,D928)/SUMIFS(MOVI_ENTR!I:I,MOVI_ENTR!D:D,D928),0))</f>
        <v/>
      </c>
      <c r="N928" s="104" t="str">
        <f>IF(CADA_PROD!C928="","",G928/E928)</f>
        <v/>
      </c>
      <c r="O928" s="21" t="str">
        <f t="shared" si="29"/>
        <v/>
      </c>
      <c r="P928" s="21">
        <v>9.2299999999999999E-4</v>
      </c>
    </row>
    <row r="929" spans="3:16" ht="30" customHeight="1">
      <c r="C929" s="99" t="str">
        <f>IF(CADA_PROD!C929="","",CADA_PROD!C929)</f>
        <v/>
      </c>
      <c r="D929" s="100" t="str">
        <f>IF(CADA_PROD!D929="","",CADA_PROD!D929)</f>
        <v/>
      </c>
      <c r="E929" s="101" t="str">
        <f>IF(CADA_PROD!E929="","",CADA_PROD!E929)</f>
        <v/>
      </c>
      <c r="F929" s="101" t="str">
        <f>IF(CADA_PROD!D929="","",SUMIFS(MOVI_ENTR!I:I,MOVI_ENTR!D:D,D929))</f>
        <v/>
      </c>
      <c r="G929" s="101" t="str">
        <f>IF(CADA_PROD!C929="","",SUMIFS(MOVI_SAID!H:H,MOVI_SAID!D:D,D929))</f>
        <v/>
      </c>
      <c r="H929" s="101" t="str">
        <f t="shared" si="30"/>
        <v/>
      </c>
      <c r="I929" s="100" t="str">
        <f>IF(CADA_PROD!C929="","",IFERROR(IF(H929&lt;=0,"Sem estoque",IF(H929/E929&lt;0.25,"Quase sem estoque",IF(H929/E929&lt;1.2,"Estoque baixo",IF(H929/E929&lt;2,"Estoque moderado","Estoque confortável")))),""))</f>
        <v/>
      </c>
      <c r="J929" s="102" t="str">
        <f>IF(CADA_PROD!C929="","",SUMIFS(MOVI_ENTR!M:M,MOVI_ENTR!D:D,D929))</f>
        <v/>
      </c>
      <c r="K929" s="103" t="str">
        <f>IF(CADA_PROD!C929="","",IFERROR($J929/SUM($J$6:$J$1006),""))</f>
        <v/>
      </c>
      <c r="L929" s="103" t="str">
        <f>IF(CADA_PROD!C929="","",IFERROR(H929/SUM($H$6:$H$1006)+P929,""))</f>
        <v/>
      </c>
      <c r="M929" s="102" t="str">
        <f>IF(CADA_PROD!$C929="","",IFERROR(SUMIFS(MOVI_ENTR!M:M,MOVI_ENTR!D:D,D929)/SUMIFS(MOVI_ENTR!I:I,MOVI_ENTR!D:D,D929),0))</f>
        <v/>
      </c>
      <c r="N929" s="104" t="str">
        <f>IF(CADA_PROD!C929="","",G929/E929)</f>
        <v/>
      </c>
      <c r="O929" s="21" t="str">
        <f t="shared" si="29"/>
        <v/>
      </c>
      <c r="P929" s="21">
        <v>9.2400000000000002E-4</v>
      </c>
    </row>
    <row r="930" spans="3:16" ht="30" customHeight="1">
      <c r="C930" s="99" t="str">
        <f>IF(CADA_PROD!C930="","",CADA_PROD!C930)</f>
        <v/>
      </c>
      <c r="D930" s="100" t="str">
        <f>IF(CADA_PROD!D930="","",CADA_PROD!D930)</f>
        <v/>
      </c>
      <c r="E930" s="101" t="str">
        <f>IF(CADA_PROD!E930="","",CADA_PROD!E930)</f>
        <v/>
      </c>
      <c r="F930" s="101" t="str">
        <f>IF(CADA_PROD!D930="","",SUMIFS(MOVI_ENTR!I:I,MOVI_ENTR!D:D,D930))</f>
        <v/>
      </c>
      <c r="G930" s="101" t="str">
        <f>IF(CADA_PROD!C930="","",SUMIFS(MOVI_SAID!H:H,MOVI_SAID!D:D,D930))</f>
        <v/>
      </c>
      <c r="H930" s="101" t="str">
        <f t="shared" si="30"/>
        <v/>
      </c>
      <c r="I930" s="100" t="str">
        <f>IF(CADA_PROD!C930="","",IFERROR(IF(H930&lt;=0,"Sem estoque",IF(H930/E930&lt;0.25,"Quase sem estoque",IF(H930/E930&lt;1.2,"Estoque baixo",IF(H930/E930&lt;2,"Estoque moderado","Estoque confortável")))),""))</f>
        <v/>
      </c>
      <c r="J930" s="102" t="str">
        <f>IF(CADA_PROD!C930="","",SUMIFS(MOVI_ENTR!M:M,MOVI_ENTR!D:D,D930))</f>
        <v/>
      </c>
      <c r="K930" s="103" t="str">
        <f>IF(CADA_PROD!C930="","",IFERROR($J930/SUM($J$6:$J$1006),""))</f>
        <v/>
      </c>
      <c r="L930" s="103" t="str">
        <f>IF(CADA_PROD!C930="","",IFERROR(H930/SUM($H$6:$H$1006)+P930,""))</f>
        <v/>
      </c>
      <c r="M930" s="102" t="str">
        <f>IF(CADA_PROD!$C930="","",IFERROR(SUMIFS(MOVI_ENTR!M:M,MOVI_ENTR!D:D,D930)/SUMIFS(MOVI_ENTR!I:I,MOVI_ENTR!D:D,D930),0))</f>
        <v/>
      </c>
      <c r="N930" s="104" t="str">
        <f>IF(CADA_PROD!C930="","",G930/E930)</f>
        <v/>
      </c>
      <c r="O930" s="21" t="str">
        <f t="shared" si="29"/>
        <v/>
      </c>
      <c r="P930" s="21">
        <v>9.2500000000000004E-4</v>
      </c>
    </row>
    <row r="931" spans="3:16" ht="30" customHeight="1">
      <c r="C931" s="99" t="str">
        <f>IF(CADA_PROD!C931="","",CADA_PROD!C931)</f>
        <v/>
      </c>
      <c r="D931" s="100" t="str">
        <f>IF(CADA_PROD!D931="","",CADA_PROD!D931)</f>
        <v/>
      </c>
      <c r="E931" s="101" t="str">
        <f>IF(CADA_PROD!E931="","",CADA_PROD!E931)</f>
        <v/>
      </c>
      <c r="F931" s="101" t="str">
        <f>IF(CADA_PROD!D931="","",SUMIFS(MOVI_ENTR!I:I,MOVI_ENTR!D:D,D931))</f>
        <v/>
      </c>
      <c r="G931" s="101" t="str">
        <f>IF(CADA_PROD!C931="","",SUMIFS(MOVI_SAID!H:H,MOVI_SAID!D:D,D931))</f>
        <v/>
      </c>
      <c r="H931" s="101" t="str">
        <f t="shared" si="30"/>
        <v/>
      </c>
      <c r="I931" s="100" t="str">
        <f>IF(CADA_PROD!C931="","",IFERROR(IF(H931&lt;=0,"Sem estoque",IF(H931/E931&lt;0.25,"Quase sem estoque",IF(H931/E931&lt;1.2,"Estoque baixo",IF(H931/E931&lt;2,"Estoque moderado","Estoque confortável")))),""))</f>
        <v/>
      </c>
      <c r="J931" s="102" t="str">
        <f>IF(CADA_PROD!C931="","",SUMIFS(MOVI_ENTR!M:M,MOVI_ENTR!D:D,D931))</f>
        <v/>
      </c>
      <c r="K931" s="103" t="str">
        <f>IF(CADA_PROD!C931="","",IFERROR($J931/SUM($J$6:$J$1006),""))</f>
        <v/>
      </c>
      <c r="L931" s="103" t="str">
        <f>IF(CADA_PROD!C931="","",IFERROR(H931/SUM($H$6:$H$1006)+P931,""))</f>
        <v/>
      </c>
      <c r="M931" s="102" t="str">
        <f>IF(CADA_PROD!$C931="","",IFERROR(SUMIFS(MOVI_ENTR!M:M,MOVI_ENTR!D:D,D931)/SUMIFS(MOVI_ENTR!I:I,MOVI_ENTR!D:D,D931),0))</f>
        <v/>
      </c>
      <c r="N931" s="104" t="str">
        <f>IF(CADA_PROD!C931="","",G931/E931)</f>
        <v/>
      </c>
      <c r="O931" s="21" t="str">
        <f t="shared" si="29"/>
        <v/>
      </c>
      <c r="P931" s="21">
        <v>9.2599999999999996E-4</v>
      </c>
    </row>
    <row r="932" spans="3:16" ht="30" customHeight="1">
      <c r="C932" s="99" t="str">
        <f>IF(CADA_PROD!C932="","",CADA_PROD!C932)</f>
        <v/>
      </c>
      <c r="D932" s="100" t="str">
        <f>IF(CADA_PROD!D932="","",CADA_PROD!D932)</f>
        <v/>
      </c>
      <c r="E932" s="101" t="str">
        <f>IF(CADA_PROD!E932="","",CADA_PROD!E932)</f>
        <v/>
      </c>
      <c r="F932" s="101" t="str">
        <f>IF(CADA_PROD!D932="","",SUMIFS(MOVI_ENTR!I:I,MOVI_ENTR!D:D,D932))</f>
        <v/>
      </c>
      <c r="G932" s="101" t="str">
        <f>IF(CADA_PROD!C932="","",SUMIFS(MOVI_SAID!H:H,MOVI_SAID!D:D,D932))</f>
        <v/>
      </c>
      <c r="H932" s="101" t="str">
        <f t="shared" si="30"/>
        <v/>
      </c>
      <c r="I932" s="100" t="str">
        <f>IF(CADA_PROD!C932="","",IFERROR(IF(H932&lt;=0,"Sem estoque",IF(H932/E932&lt;0.25,"Quase sem estoque",IF(H932/E932&lt;1.2,"Estoque baixo",IF(H932/E932&lt;2,"Estoque moderado","Estoque confortável")))),""))</f>
        <v/>
      </c>
      <c r="J932" s="102" t="str">
        <f>IF(CADA_PROD!C932="","",SUMIFS(MOVI_ENTR!M:M,MOVI_ENTR!D:D,D932))</f>
        <v/>
      </c>
      <c r="K932" s="103" t="str">
        <f>IF(CADA_PROD!C932="","",IFERROR($J932/SUM($J$6:$J$1006),""))</f>
        <v/>
      </c>
      <c r="L932" s="103" t="str">
        <f>IF(CADA_PROD!C932="","",IFERROR(H932/SUM($H$6:$H$1006)+P932,""))</f>
        <v/>
      </c>
      <c r="M932" s="102" t="str">
        <f>IF(CADA_PROD!$C932="","",IFERROR(SUMIFS(MOVI_ENTR!M:M,MOVI_ENTR!D:D,D932)/SUMIFS(MOVI_ENTR!I:I,MOVI_ENTR!D:D,D932),0))</f>
        <v/>
      </c>
      <c r="N932" s="104" t="str">
        <f>IF(CADA_PROD!C932="","",G932/E932)</f>
        <v/>
      </c>
      <c r="O932" s="21" t="str">
        <f t="shared" si="29"/>
        <v/>
      </c>
      <c r="P932" s="21">
        <v>9.2699999999999998E-4</v>
      </c>
    </row>
    <row r="933" spans="3:16" ht="30" customHeight="1">
      <c r="C933" s="99" t="str">
        <f>IF(CADA_PROD!C933="","",CADA_PROD!C933)</f>
        <v/>
      </c>
      <c r="D933" s="100" t="str">
        <f>IF(CADA_PROD!D933="","",CADA_PROD!D933)</f>
        <v/>
      </c>
      <c r="E933" s="101" t="str">
        <f>IF(CADA_PROD!E933="","",CADA_PROD!E933)</f>
        <v/>
      </c>
      <c r="F933" s="101" t="str">
        <f>IF(CADA_PROD!D933="","",SUMIFS(MOVI_ENTR!I:I,MOVI_ENTR!D:D,D933))</f>
        <v/>
      </c>
      <c r="G933" s="101" t="str">
        <f>IF(CADA_PROD!C933="","",SUMIFS(MOVI_SAID!H:H,MOVI_SAID!D:D,D933))</f>
        <v/>
      </c>
      <c r="H933" s="101" t="str">
        <f t="shared" si="30"/>
        <v/>
      </c>
      <c r="I933" s="100" t="str">
        <f>IF(CADA_PROD!C933="","",IFERROR(IF(H933&lt;=0,"Sem estoque",IF(H933/E933&lt;0.25,"Quase sem estoque",IF(H933/E933&lt;1.2,"Estoque baixo",IF(H933/E933&lt;2,"Estoque moderado","Estoque confortável")))),""))</f>
        <v/>
      </c>
      <c r="J933" s="102" t="str">
        <f>IF(CADA_PROD!C933="","",SUMIFS(MOVI_ENTR!M:M,MOVI_ENTR!D:D,D933))</f>
        <v/>
      </c>
      <c r="K933" s="103" t="str">
        <f>IF(CADA_PROD!C933="","",IFERROR($J933/SUM($J$6:$J$1006),""))</f>
        <v/>
      </c>
      <c r="L933" s="103" t="str">
        <f>IF(CADA_PROD!C933="","",IFERROR(H933/SUM($H$6:$H$1006)+P933,""))</f>
        <v/>
      </c>
      <c r="M933" s="102" t="str">
        <f>IF(CADA_PROD!$C933="","",IFERROR(SUMIFS(MOVI_ENTR!M:M,MOVI_ENTR!D:D,D933)/SUMIFS(MOVI_ENTR!I:I,MOVI_ENTR!D:D,D933),0))</f>
        <v/>
      </c>
      <c r="N933" s="104" t="str">
        <f>IF(CADA_PROD!C933="","",G933/E933)</f>
        <v/>
      </c>
      <c r="O933" s="21" t="str">
        <f t="shared" si="29"/>
        <v/>
      </c>
      <c r="P933" s="21">
        <v>9.2800000000000001E-4</v>
      </c>
    </row>
    <row r="934" spans="3:16" ht="30" customHeight="1">
      <c r="C934" s="99" t="str">
        <f>IF(CADA_PROD!C934="","",CADA_PROD!C934)</f>
        <v/>
      </c>
      <c r="D934" s="100" t="str">
        <f>IF(CADA_PROD!D934="","",CADA_PROD!D934)</f>
        <v/>
      </c>
      <c r="E934" s="101" t="str">
        <f>IF(CADA_PROD!E934="","",CADA_PROD!E934)</f>
        <v/>
      </c>
      <c r="F934" s="101" t="str">
        <f>IF(CADA_PROD!D934="","",SUMIFS(MOVI_ENTR!I:I,MOVI_ENTR!D:D,D934))</f>
        <v/>
      </c>
      <c r="G934" s="101" t="str">
        <f>IF(CADA_PROD!C934="","",SUMIFS(MOVI_SAID!H:H,MOVI_SAID!D:D,D934))</f>
        <v/>
      </c>
      <c r="H934" s="101" t="str">
        <f t="shared" si="30"/>
        <v/>
      </c>
      <c r="I934" s="100" t="str">
        <f>IF(CADA_PROD!C934="","",IFERROR(IF(H934&lt;=0,"Sem estoque",IF(H934/E934&lt;0.25,"Quase sem estoque",IF(H934/E934&lt;1.2,"Estoque baixo",IF(H934/E934&lt;2,"Estoque moderado","Estoque confortável")))),""))</f>
        <v/>
      </c>
      <c r="J934" s="102" t="str">
        <f>IF(CADA_PROD!C934="","",SUMIFS(MOVI_ENTR!M:M,MOVI_ENTR!D:D,D934))</f>
        <v/>
      </c>
      <c r="K934" s="103" t="str">
        <f>IF(CADA_PROD!C934="","",IFERROR($J934/SUM($J$6:$J$1006),""))</f>
        <v/>
      </c>
      <c r="L934" s="103" t="str">
        <f>IF(CADA_PROD!C934="","",IFERROR(H934/SUM($H$6:$H$1006)+P934,""))</f>
        <v/>
      </c>
      <c r="M934" s="102" t="str">
        <f>IF(CADA_PROD!$C934="","",IFERROR(SUMIFS(MOVI_ENTR!M:M,MOVI_ENTR!D:D,D934)/SUMIFS(MOVI_ENTR!I:I,MOVI_ENTR!D:D,D934),0))</f>
        <v/>
      </c>
      <c r="N934" s="104" t="str">
        <f>IF(CADA_PROD!C934="","",G934/E934)</f>
        <v/>
      </c>
      <c r="O934" s="21" t="str">
        <f t="shared" si="29"/>
        <v/>
      </c>
      <c r="P934" s="21">
        <v>9.2900000000000003E-4</v>
      </c>
    </row>
    <row r="935" spans="3:16" ht="30" customHeight="1">
      <c r="C935" s="99" t="str">
        <f>IF(CADA_PROD!C935="","",CADA_PROD!C935)</f>
        <v/>
      </c>
      <c r="D935" s="100" t="str">
        <f>IF(CADA_PROD!D935="","",CADA_PROD!D935)</f>
        <v/>
      </c>
      <c r="E935" s="101" t="str">
        <f>IF(CADA_PROD!E935="","",CADA_PROD!E935)</f>
        <v/>
      </c>
      <c r="F935" s="101" t="str">
        <f>IF(CADA_PROD!D935="","",SUMIFS(MOVI_ENTR!I:I,MOVI_ENTR!D:D,D935))</f>
        <v/>
      </c>
      <c r="G935" s="101" t="str">
        <f>IF(CADA_PROD!C935="","",SUMIFS(MOVI_SAID!H:H,MOVI_SAID!D:D,D935))</f>
        <v/>
      </c>
      <c r="H935" s="101" t="str">
        <f t="shared" si="30"/>
        <v/>
      </c>
      <c r="I935" s="100" t="str">
        <f>IF(CADA_PROD!C935="","",IFERROR(IF(H935&lt;=0,"Sem estoque",IF(H935/E935&lt;0.25,"Quase sem estoque",IF(H935/E935&lt;1.2,"Estoque baixo",IF(H935/E935&lt;2,"Estoque moderado","Estoque confortável")))),""))</f>
        <v/>
      </c>
      <c r="J935" s="102" t="str">
        <f>IF(CADA_PROD!C935="","",SUMIFS(MOVI_ENTR!M:M,MOVI_ENTR!D:D,D935))</f>
        <v/>
      </c>
      <c r="K935" s="103" t="str">
        <f>IF(CADA_PROD!C935="","",IFERROR($J935/SUM($J$6:$J$1006),""))</f>
        <v/>
      </c>
      <c r="L935" s="103" t="str">
        <f>IF(CADA_PROD!C935="","",IFERROR(H935/SUM($H$6:$H$1006)+P935,""))</f>
        <v/>
      </c>
      <c r="M935" s="102" t="str">
        <f>IF(CADA_PROD!$C935="","",IFERROR(SUMIFS(MOVI_ENTR!M:M,MOVI_ENTR!D:D,D935)/SUMIFS(MOVI_ENTR!I:I,MOVI_ENTR!D:D,D935),0))</f>
        <v/>
      </c>
      <c r="N935" s="104" t="str">
        <f>IF(CADA_PROD!C935="","",G935/E935)</f>
        <v/>
      </c>
      <c r="O935" s="21" t="str">
        <f t="shared" si="29"/>
        <v/>
      </c>
      <c r="P935" s="21">
        <v>9.3000000000000005E-4</v>
      </c>
    </row>
    <row r="936" spans="3:16" ht="30" customHeight="1">
      <c r="C936" s="99" t="str">
        <f>IF(CADA_PROD!C936="","",CADA_PROD!C936)</f>
        <v/>
      </c>
      <c r="D936" s="100" t="str">
        <f>IF(CADA_PROD!D936="","",CADA_PROD!D936)</f>
        <v/>
      </c>
      <c r="E936" s="101" t="str">
        <f>IF(CADA_PROD!E936="","",CADA_PROD!E936)</f>
        <v/>
      </c>
      <c r="F936" s="101" t="str">
        <f>IF(CADA_PROD!D936="","",SUMIFS(MOVI_ENTR!I:I,MOVI_ENTR!D:D,D936))</f>
        <v/>
      </c>
      <c r="G936" s="101" t="str">
        <f>IF(CADA_PROD!C936="","",SUMIFS(MOVI_SAID!H:H,MOVI_SAID!D:D,D936))</f>
        <v/>
      </c>
      <c r="H936" s="101" t="str">
        <f t="shared" si="30"/>
        <v/>
      </c>
      <c r="I936" s="100" t="str">
        <f>IF(CADA_PROD!C936="","",IFERROR(IF(H936&lt;=0,"Sem estoque",IF(H936/E936&lt;0.25,"Quase sem estoque",IF(H936/E936&lt;1.2,"Estoque baixo",IF(H936/E936&lt;2,"Estoque moderado","Estoque confortável")))),""))</f>
        <v/>
      </c>
      <c r="J936" s="102" t="str">
        <f>IF(CADA_PROD!C936="","",SUMIFS(MOVI_ENTR!M:M,MOVI_ENTR!D:D,D936))</f>
        <v/>
      </c>
      <c r="K936" s="103" t="str">
        <f>IF(CADA_PROD!C936="","",IFERROR($J936/SUM($J$6:$J$1006),""))</f>
        <v/>
      </c>
      <c r="L936" s="103" t="str">
        <f>IF(CADA_PROD!C936="","",IFERROR(H936/SUM($H$6:$H$1006)+P936,""))</f>
        <v/>
      </c>
      <c r="M936" s="102" t="str">
        <f>IF(CADA_PROD!$C936="","",IFERROR(SUMIFS(MOVI_ENTR!M:M,MOVI_ENTR!D:D,D936)/SUMIFS(MOVI_ENTR!I:I,MOVI_ENTR!D:D,D936),0))</f>
        <v/>
      </c>
      <c r="N936" s="104" t="str">
        <f>IF(CADA_PROD!C936="","",G936/E936)</f>
        <v/>
      </c>
      <c r="O936" s="21" t="str">
        <f t="shared" si="29"/>
        <v/>
      </c>
      <c r="P936" s="21">
        <v>9.3099999999999997E-4</v>
      </c>
    </row>
    <row r="937" spans="3:16" ht="30" customHeight="1">
      <c r="C937" s="99" t="str">
        <f>IF(CADA_PROD!C937="","",CADA_PROD!C937)</f>
        <v/>
      </c>
      <c r="D937" s="100" t="str">
        <f>IF(CADA_PROD!D937="","",CADA_PROD!D937)</f>
        <v/>
      </c>
      <c r="E937" s="101" t="str">
        <f>IF(CADA_PROD!E937="","",CADA_PROD!E937)</f>
        <v/>
      </c>
      <c r="F937" s="101" t="str">
        <f>IF(CADA_PROD!D937="","",SUMIFS(MOVI_ENTR!I:I,MOVI_ENTR!D:D,D937))</f>
        <v/>
      </c>
      <c r="G937" s="101" t="str">
        <f>IF(CADA_PROD!C937="","",SUMIFS(MOVI_SAID!H:H,MOVI_SAID!D:D,D937))</f>
        <v/>
      </c>
      <c r="H937" s="101" t="str">
        <f t="shared" si="30"/>
        <v/>
      </c>
      <c r="I937" s="100" t="str">
        <f>IF(CADA_PROD!C937="","",IFERROR(IF(H937&lt;=0,"Sem estoque",IF(H937/E937&lt;0.25,"Quase sem estoque",IF(H937/E937&lt;1.2,"Estoque baixo",IF(H937/E937&lt;2,"Estoque moderado","Estoque confortável")))),""))</f>
        <v/>
      </c>
      <c r="J937" s="102" t="str">
        <f>IF(CADA_PROD!C937="","",SUMIFS(MOVI_ENTR!M:M,MOVI_ENTR!D:D,D937))</f>
        <v/>
      </c>
      <c r="K937" s="103" t="str">
        <f>IF(CADA_PROD!C937="","",IFERROR($J937/SUM($J$6:$J$1006),""))</f>
        <v/>
      </c>
      <c r="L937" s="103" t="str">
        <f>IF(CADA_PROD!C937="","",IFERROR(H937/SUM($H$6:$H$1006)+P937,""))</f>
        <v/>
      </c>
      <c r="M937" s="102" t="str">
        <f>IF(CADA_PROD!$C937="","",IFERROR(SUMIFS(MOVI_ENTR!M:M,MOVI_ENTR!D:D,D937)/SUMIFS(MOVI_ENTR!I:I,MOVI_ENTR!D:D,D937),0))</f>
        <v/>
      </c>
      <c r="N937" s="104" t="str">
        <f>IF(CADA_PROD!C937="","",G937/E937)</f>
        <v/>
      </c>
      <c r="O937" s="21" t="str">
        <f t="shared" si="29"/>
        <v/>
      </c>
      <c r="P937" s="21">
        <v>9.3199999999999999E-4</v>
      </c>
    </row>
    <row r="938" spans="3:16" ht="30" customHeight="1">
      <c r="C938" s="99" t="str">
        <f>IF(CADA_PROD!C938="","",CADA_PROD!C938)</f>
        <v/>
      </c>
      <c r="D938" s="100" t="str">
        <f>IF(CADA_PROD!D938="","",CADA_PROD!D938)</f>
        <v/>
      </c>
      <c r="E938" s="101" t="str">
        <f>IF(CADA_PROD!E938="","",CADA_PROD!E938)</f>
        <v/>
      </c>
      <c r="F938" s="101" t="str">
        <f>IF(CADA_PROD!D938="","",SUMIFS(MOVI_ENTR!I:I,MOVI_ENTR!D:D,D938))</f>
        <v/>
      </c>
      <c r="G938" s="101" t="str">
        <f>IF(CADA_PROD!C938="","",SUMIFS(MOVI_SAID!H:H,MOVI_SAID!D:D,D938))</f>
        <v/>
      </c>
      <c r="H938" s="101" t="str">
        <f t="shared" si="30"/>
        <v/>
      </c>
      <c r="I938" s="100" t="str">
        <f>IF(CADA_PROD!C938="","",IFERROR(IF(H938&lt;=0,"Sem estoque",IF(H938/E938&lt;0.25,"Quase sem estoque",IF(H938/E938&lt;1.2,"Estoque baixo",IF(H938/E938&lt;2,"Estoque moderado","Estoque confortável")))),""))</f>
        <v/>
      </c>
      <c r="J938" s="102" t="str">
        <f>IF(CADA_PROD!C938="","",SUMIFS(MOVI_ENTR!M:M,MOVI_ENTR!D:D,D938))</f>
        <v/>
      </c>
      <c r="K938" s="103" t="str">
        <f>IF(CADA_PROD!C938="","",IFERROR($J938/SUM($J$6:$J$1006),""))</f>
        <v/>
      </c>
      <c r="L938" s="103" t="str">
        <f>IF(CADA_PROD!C938="","",IFERROR(H938/SUM($H$6:$H$1006)+P938,""))</f>
        <v/>
      </c>
      <c r="M938" s="102" t="str">
        <f>IF(CADA_PROD!$C938="","",IFERROR(SUMIFS(MOVI_ENTR!M:M,MOVI_ENTR!D:D,D938)/SUMIFS(MOVI_ENTR!I:I,MOVI_ENTR!D:D,D938),0))</f>
        <v/>
      </c>
      <c r="N938" s="104" t="str">
        <f>IF(CADA_PROD!C938="","",G938/E938)</f>
        <v/>
      </c>
      <c r="O938" s="21" t="str">
        <f t="shared" si="29"/>
        <v/>
      </c>
      <c r="P938" s="21">
        <v>9.3300000000000002E-4</v>
      </c>
    </row>
    <row r="939" spans="3:16" ht="30" customHeight="1">
      <c r="C939" s="99" t="str">
        <f>IF(CADA_PROD!C939="","",CADA_PROD!C939)</f>
        <v/>
      </c>
      <c r="D939" s="100" t="str">
        <f>IF(CADA_PROD!D939="","",CADA_PROD!D939)</f>
        <v/>
      </c>
      <c r="E939" s="101" t="str">
        <f>IF(CADA_PROD!E939="","",CADA_PROD!E939)</f>
        <v/>
      </c>
      <c r="F939" s="101" t="str">
        <f>IF(CADA_PROD!D939="","",SUMIFS(MOVI_ENTR!I:I,MOVI_ENTR!D:D,D939))</f>
        <v/>
      </c>
      <c r="G939" s="101" t="str">
        <f>IF(CADA_PROD!C939="","",SUMIFS(MOVI_SAID!H:H,MOVI_SAID!D:D,D939))</f>
        <v/>
      </c>
      <c r="H939" s="101" t="str">
        <f t="shared" si="30"/>
        <v/>
      </c>
      <c r="I939" s="100" t="str">
        <f>IF(CADA_PROD!C939="","",IFERROR(IF(H939&lt;=0,"Sem estoque",IF(H939/E939&lt;0.25,"Quase sem estoque",IF(H939/E939&lt;1.2,"Estoque baixo",IF(H939/E939&lt;2,"Estoque moderado","Estoque confortável")))),""))</f>
        <v/>
      </c>
      <c r="J939" s="102" t="str">
        <f>IF(CADA_PROD!C939="","",SUMIFS(MOVI_ENTR!M:M,MOVI_ENTR!D:D,D939))</f>
        <v/>
      </c>
      <c r="K939" s="103" t="str">
        <f>IF(CADA_PROD!C939="","",IFERROR($J939/SUM($J$6:$J$1006),""))</f>
        <v/>
      </c>
      <c r="L939" s="103" t="str">
        <f>IF(CADA_PROD!C939="","",IFERROR(H939/SUM($H$6:$H$1006)+P939,""))</f>
        <v/>
      </c>
      <c r="M939" s="102" t="str">
        <f>IF(CADA_PROD!$C939="","",IFERROR(SUMIFS(MOVI_ENTR!M:M,MOVI_ENTR!D:D,D939)/SUMIFS(MOVI_ENTR!I:I,MOVI_ENTR!D:D,D939),0))</f>
        <v/>
      </c>
      <c r="N939" s="104" t="str">
        <f>IF(CADA_PROD!C939="","",G939/E939)</f>
        <v/>
      </c>
      <c r="O939" s="21" t="str">
        <f t="shared" si="29"/>
        <v/>
      </c>
      <c r="P939" s="21">
        <v>9.3400000000000004E-4</v>
      </c>
    </row>
    <row r="940" spans="3:16" ht="30" customHeight="1">
      <c r="C940" s="99" t="str">
        <f>IF(CADA_PROD!C940="","",CADA_PROD!C940)</f>
        <v/>
      </c>
      <c r="D940" s="100" t="str">
        <f>IF(CADA_PROD!D940="","",CADA_PROD!D940)</f>
        <v/>
      </c>
      <c r="E940" s="101" t="str">
        <f>IF(CADA_PROD!E940="","",CADA_PROD!E940)</f>
        <v/>
      </c>
      <c r="F940" s="101" t="str">
        <f>IF(CADA_PROD!D940="","",SUMIFS(MOVI_ENTR!I:I,MOVI_ENTR!D:D,D940))</f>
        <v/>
      </c>
      <c r="G940" s="101" t="str">
        <f>IF(CADA_PROD!C940="","",SUMIFS(MOVI_SAID!H:H,MOVI_SAID!D:D,D940))</f>
        <v/>
      </c>
      <c r="H940" s="101" t="str">
        <f t="shared" si="30"/>
        <v/>
      </c>
      <c r="I940" s="100" t="str">
        <f>IF(CADA_PROD!C940="","",IFERROR(IF(H940&lt;=0,"Sem estoque",IF(H940/E940&lt;0.25,"Quase sem estoque",IF(H940/E940&lt;1.2,"Estoque baixo",IF(H940/E940&lt;2,"Estoque moderado","Estoque confortável")))),""))</f>
        <v/>
      </c>
      <c r="J940" s="102" t="str">
        <f>IF(CADA_PROD!C940="","",SUMIFS(MOVI_ENTR!M:M,MOVI_ENTR!D:D,D940))</f>
        <v/>
      </c>
      <c r="K940" s="103" t="str">
        <f>IF(CADA_PROD!C940="","",IFERROR($J940/SUM($J$6:$J$1006),""))</f>
        <v/>
      </c>
      <c r="L940" s="103" t="str">
        <f>IF(CADA_PROD!C940="","",IFERROR(H940/SUM($H$6:$H$1006)+P940,""))</f>
        <v/>
      </c>
      <c r="M940" s="102" t="str">
        <f>IF(CADA_PROD!$C940="","",IFERROR(SUMIFS(MOVI_ENTR!M:M,MOVI_ENTR!D:D,D940)/SUMIFS(MOVI_ENTR!I:I,MOVI_ENTR!D:D,D940),0))</f>
        <v/>
      </c>
      <c r="N940" s="104" t="str">
        <f>IF(CADA_PROD!C940="","",G940/E940)</f>
        <v/>
      </c>
      <c r="O940" s="21" t="str">
        <f t="shared" si="29"/>
        <v/>
      </c>
      <c r="P940" s="21">
        <v>9.3499999999999996E-4</v>
      </c>
    </row>
    <row r="941" spans="3:16" ht="30" customHeight="1">
      <c r="C941" s="99" t="str">
        <f>IF(CADA_PROD!C941="","",CADA_PROD!C941)</f>
        <v/>
      </c>
      <c r="D941" s="100" t="str">
        <f>IF(CADA_PROD!D941="","",CADA_PROD!D941)</f>
        <v/>
      </c>
      <c r="E941" s="101" t="str">
        <f>IF(CADA_PROD!E941="","",CADA_PROD!E941)</f>
        <v/>
      </c>
      <c r="F941" s="101" t="str">
        <f>IF(CADA_PROD!D941="","",SUMIFS(MOVI_ENTR!I:I,MOVI_ENTR!D:D,D941))</f>
        <v/>
      </c>
      <c r="G941" s="101" t="str">
        <f>IF(CADA_PROD!C941="","",SUMIFS(MOVI_SAID!H:H,MOVI_SAID!D:D,D941))</f>
        <v/>
      </c>
      <c r="H941" s="101" t="str">
        <f t="shared" si="30"/>
        <v/>
      </c>
      <c r="I941" s="100" t="str">
        <f>IF(CADA_PROD!C941="","",IFERROR(IF(H941&lt;=0,"Sem estoque",IF(H941/E941&lt;0.25,"Quase sem estoque",IF(H941/E941&lt;1.2,"Estoque baixo",IF(H941/E941&lt;2,"Estoque moderado","Estoque confortável")))),""))</f>
        <v/>
      </c>
      <c r="J941" s="102" t="str">
        <f>IF(CADA_PROD!C941="","",SUMIFS(MOVI_ENTR!M:M,MOVI_ENTR!D:D,D941))</f>
        <v/>
      </c>
      <c r="K941" s="103" t="str">
        <f>IF(CADA_PROD!C941="","",IFERROR($J941/SUM($J$6:$J$1006),""))</f>
        <v/>
      </c>
      <c r="L941" s="103" t="str">
        <f>IF(CADA_PROD!C941="","",IFERROR(H941/SUM($H$6:$H$1006)+P941,""))</f>
        <v/>
      </c>
      <c r="M941" s="102" t="str">
        <f>IF(CADA_PROD!$C941="","",IFERROR(SUMIFS(MOVI_ENTR!M:M,MOVI_ENTR!D:D,D941)/SUMIFS(MOVI_ENTR!I:I,MOVI_ENTR!D:D,D941),0))</f>
        <v/>
      </c>
      <c r="N941" s="104" t="str">
        <f>IF(CADA_PROD!C941="","",G941/E941)</f>
        <v/>
      </c>
      <c r="O941" s="21" t="str">
        <f t="shared" si="29"/>
        <v/>
      </c>
      <c r="P941" s="21">
        <v>9.3599999999999998E-4</v>
      </c>
    </row>
    <row r="942" spans="3:16" ht="30" customHeight="1">
      <c r="C942" s="99" t="str">
        <f>IF(CADA_PROD!C942="","",CADA_PROD!C942)</f>
        <v/>
      </c>
      <c r="D942" s="100" t="str">
        <f>IF(CADA_PROD!D942="","",CADA_PROD!D942)</f>
        <v/>
      </c>
      <c r="E942" s="101" t="str">
        <f>IF(CADA_PROD!E942="","",CADA_PROD!E942)</f>
        <v/>
      </c>
      <c r="F942" s="101" t="str">
        <f>IF(CADA_PROD!D942="","",SUMIFS(MOVI_ENTR!I:I,MOVI_ENTR!D:D,D942))</f>
        <v/>
      </c>
      <c r="G942" s="101" t="str">
        <f>IF(CADA_PROD!C942="","",SUMIFS(MOVI_SAID!H:H,MOVI_SAID!D:D,D942))</f>
        <v/>
      </c>
      <c r="H942" s="101" t="str">
        <f t="shared" si="30"/>
        <v/>
      </c>
      <c r="I942" s="100" t="str">
        <f>IF(CADA_PROD!C942="","",IFERROR(IF(H942&lt;=0,"Sem estoque",IF(H942/E942&lt;0.25,"Quase sem estoque",IF(H942/E942&lt;1.2,"Estoque baixo",IF(H942/E942&lt;2,"Estoque moderado","Estoque confortável")))),""))</f>
        <v/>
      </c>
      <c r="J942" s="102" t="str">
        <f>IF(CADA_PROD!C942="","",SUMIFS(MOVI_ENTR!M:M,MOVI_ENTR!D:D,D942))</f>
        <v/>
      </c>
      <c r="K942" s="103" t="str">
        <f>IF(CADA_PROD!C942="","",IFERROR($J942/SUM($J$6:$J$1006),""))</f>
        <v/>
      </c>
      <c r="L942" s="103" t="str">
        <f>IF(CADA_PROD!C942="","",IFERROR(H942/SUM($H$6:$H$1006)+P942,""))</f>
        <v/>
      </c>
      <c r="M942" s="102" t="str">
        <f>IF(CADA_PROD!$C942="","",IFERROR(SUMIFS(MOVI_ENTR!M:M,MOVI_ENTR!D:D,D942)/SUMIFS(MOVI_ENTR!I:I,MOVI_ENTR!D:D,D942),0))</f>
        <v/>
      </c>
      <c r="N942" s="104" t="str">
        <f>IF(CADA_PROD!C942="","",G942/E942)</f>
        <v/>
      </c>
      <c r="O942" s="21" t="str">
        <f t="shared" si="29"/>
        <v/>
      </c>
      <c r="P942" s="21">
        <v>9.3700000000000001E-4</v>
      </c>
    </row>
    <row r="943" spans="3:16" ht="30" customHeight="1">
      <c r="C943" s="99" t="str">
        <f>IF(CADA_PROD!C943="","",CADA_PROD!C943)</f>
        <v/>
      </c>
      <c r="D943" s="100" t="str">
        <f>IF(CADA_PROD!D943="","",CADA_PROD!D943)</f>
        <v/>
      </c>
      <c r="E943" s="101" t="str">
        <f>IF(CADA_PROD!E943="","",CADA_PROD!E943)</f>
        <v/>
      </c>
      <c r="F943" s="101" t="str">
        <f>IF(CADA_PROD!D943="","",SUMIFS(MOVI_ENTR!I:I,MOVI_ENTR!D:D,D943))</f>
        <v/>
      </c>
      <c r="G943" s="101" t="str">
        <f>IF(CADA_PROD!C943="","",SUMIFS(MOVI_SAID!H:H,MOVI_SAID!D:D,D943))</f>
        <v/>
      </c>
      <c r="H943" s="101" t="str">
        <f t="shared" si="30"/>
        <v/>
      </c>
      <c r="I943" s="100" t="str">
        <f>IF(CADA_PROD!C943="","",IFERROR(IF(H943&lt;=0,"Sem estoque",IF(H943/E943&lt;0.25,"Quase sem estoque",IF(H943/E943&lt;1.2,"Estoque baixo",IF(H943/E943&lt;2,"Estoque moderado","Estoque confortável")))),""))</f>
        <v/>
      </c>
      <c r="J943" s="102" t="str">
        <f>IF(CADA_PROD!C943="","",SUMIFS(MOVI_ENTR!M:M,MOVI_ENTR!D:D,D943))</f>
        <v/>
      </c>
      <c r="K943" s="103" t="str">
        <f>IF(CADA_PROD!C943="","",IFERROR($J943/SUM($J$6:$J$1006),""))</f>
        <v/>
      </c>
      <c r="L943" s="103" t="str">
        <f>IF(CADA_PROD!C943="","",IFERROR(H943/SUM($H$6:$H$1006)+P943,""))</f>
        <v/>
      </c>
      <c r="M943" s="102" t="str">
        <f>IF(CADA_PROD!$C943="","",IFERROR(SUMIFS(MOVI_ENTR!M:M,MOVI_ENTR!D:D,D943)/SUMIFS(MOVI_ENTR!I:I,MOVI_ENTR!D:D,D943),0))</f>
        <v/>
      </c>
      <c r="N943" s="104" t="str">
        <f>IF(CADA_PROD!C943="","",G943/E943)</f>
        <v/>
      </c>
      <c r="O943" s="21" t="str">
        <f t="shared" si="29"/>
        <v/>
      </c>
      <c r="P943" s="21">
        <v>9.3800000000000003E-4</v>
      </c>
    </row>
    <row r="944" spans="3:16" ht="30" customHeight="1">
      <c r="C944" s="99" t="str">
        <f>IF(CADA_PROD!C944="","",CADA_PROD!C944)</f>
        <v/>
      </c>
      <c r="D944" s="100" t="str">
        <f>IF(CADA_PROD!D944="","",CADA_PROD!D944)</f>
        <v/>
      </c>
      <c r="E944" s="101" t="str">
        <f>IF(CADA_PROD!E944="","",CADA_PROD!E944)</f>
        <v/>
      </c>
      <c r="F944" s="101" t="str">
        <f>IF(CADA_PROD!D944="","",SUMIFS(MOVI_ENTR!I:I,MOVI_ENTR!D:D,D944))</f>
        <v/>
      </c>
      <c r="G944" s="101" t="str">
        <f>IF(CADA_PROD!C944="","",SUMIFS(MOVI_SAID!H:H,MOVI_SAID!D:D,D944))</f>
        <v/>
      </c>
      <c r="H944" s="101" t="str">
        <f t="shared" si="30"/>
        <v/>
      </c>
      <c r="I944" s="100" t="str">
        <f>IF(CADA_PROD!C944="","",IFERROR(IF(H944&lt;=0,"Sem estoque",IF(H944/E944&lt;0.25,"Quase sem estoque",IF(H944/E944&lt;1.2,"Estoque baixo",IF(H944/E944&lt;2,"Estoque moderado","Estoque confortável")))),""))</f>
        <v/>
      </c>
      <c r="J944" s="102" t="str">
        <f>IF(CADA_PROD!C944="","",SUMIFS(MOVI_ENTR!M:M,MOVI_ENTR!D:D,D944))</f>
        <v/>
      </c>
      <c r="K944" s="103" t="str">
        <f>IF(CADA_PROD!C944="","",IFERROR($J944/SUM($J$6:$J$1006),""))</f>
        <v/>
      </c>
      <c r="L944" s="103" t="str">
        <f>IF(CADA_PROD!C944="","",IFERROR(H944/SUM($H$6:$H$1006)+P944,""))</f>
        <v/>
      </c>
      <c r="M944" s="102" t="str">
        <f>IF(CADA_PROD!$C944="","",IFERROR(SUMIFS(MOVI_ENTR!M:M,MOVI_ENTR!D:D,D944)/SUMIFS(MOVI_ENTR!I:I,MOVI_ENTR!D:D,D944),0))</f>
        <v/>
      </c>
      <c r="N944" s="104" t="str">
        <f>IF(CADA_PROD!C944="","",G944/E944)</f>
        <v/>
      </c>
      <c r="O944" s="21" t="str">
        <f t="shared" si="29"/>
        <v/>
      </c>
      <c r="P944" s="21">
        <v>9.3899999999999995E-4</v>
      </c>
    </row>
    <row r="945" spans="3:16" ht="30" customHeight="1">
      <c r="C945" s="99" t="str">
        <f>IF(CADA_PROD!C945="","",CADA_PROD!C945)</f>
        <v/>
      </c>
      <c r="D945" s="100" t="str">
        <f>IF(CADA_PROD!D945="","",CADA_PROD!D945)</f>
        <v/>
      </c>
      <c r="E945" s="101" t="str">
        <f>IF(CADA_PROD!E945="","",CADA_PROD!E945)</f>
        <v/>
      </c>
      <c r="F945" s="101" t="str">
        <f>IF(CADA_PROD!D945="","",SUMIFS(MOVI_ENTR!I:I,MOVI_ENTR!D:D,D945))</f>
        <v/>
      </c>
      <c r="G945" s="101" t="str">
        <f>IF(CADA_PROD!C945="","",SUMIFS(MOVI_SAID!H:H,MOVI_SAID!D:D,D945))</f>
        <v/>
      </c>
      <c r="H945" s="101" t="str">
        <f t="shared" si="30"/>
        <v/>
      </c>
      <c r="I945" s="100" t="str">
        <f>IF(CADA_PROD!C945="","",IFERROR(IF(H945&lt;=0,"Sem estoque",IF(H945/E945&lt;0.25,"Quase sem estoque",IF(H945/E945&lt;1.2,"Estoque baixo",IF(H945/E945&lt;2,"Estoque moderado","Estoque confortável")))),""))</f>
        <v/>
      </c>
      <c r="J945" s="102" t="str">
        <f>IF(CADA_PROD!C945="","",SUMIFS(MOVI_ENTR!M:M,MOVI_ENTR!D:D,D945))</f>
        <v/>
      </c>
      <c r="K945" s="103" t="str">
        <f>IF(CADA_PROD!C945="","",IFERROR($J945/SUM($J$6:$J$1006),""))</f>
        <v/>
      </c>
      <c r="L945" s="103" t="str">
        <f>IF(CADA_PROD!C945="","",IFERROR(H945/SUM($H$6:$H$1006)+P945,""))</f>
        <v/>
      </c>
      <c r="M945" s="102" t="str">
        <f>IF(CADA_PROD!$C945="","",IFERROR(SUMIFS(MOVI_ENTR!M:M,MOVI_ENTR!D:D,D945)/SUMIFS(MOVI_ENTR!I:I,MOVI_ENTR!D:D,D945),0))</f>
        <v/>
      </c>
      <c r="N945" s="104" t="str">
        <f>IF(CADA_PROD!C945="","",G945/E945)</f>
        <v/>
      </c>
      <c r="O945" s="21" t="str">
        <f t="shared" si="29"/>
        <v/>
      </c>
      <c r="P945" s="21">
        <v>9.3999999999999997E-4</v>
      </c>
    </row>
    <row r="946" spans="3:16" ht="30" customHeight="1">
      <c r="C946" s="99" t="str">
        <f>IF(CADA_PROD!C946="","",CADA_PROD!C946)</f>
        <v/>
      </c>
      <c r="D946" s="100" t="str">
        <f>IF(CADA_PROD!D946="","",CADA_PROD!D946)</f>
        <v/>
      </c>
      <c r="E946" s="101" t="str">
        <f>IF(CADA_PROD!E946="","",CADA_PROD!E946)</f>
        <v/>
      </c>
      <c r="F946" s="101" t="str">
        <f>IF(CADA_PROD!D946="","",SUMIFS(MOVI_ENTR!I:I,MOVI_ENTR!D:D,D946))</f>
        <v/>
      </c>
      <c r="G946" s="101" t="str">
        <f>IF(CADA_PROD!C946="","",SUMIFS(MOVI_SAID!H:H,MOVI_SAID!D:D,D946))</f>
        <v/>
      </c>
      <c r="H946" s="101" t="str">
        <f t="shared" si="30"/>
        <v/>
      </c>
      <c r="I946" s="100" t="str">
        <f>IF(CADA_PROD!C946="","",IFERROR(IF(H946&lt;=0,"Sem estoque",IF(H946/E946&lt;0.25,"Quase sem estoque",IF(H946/E946&lt;1.2,"Estoque baixo",IF(H946/E946&lt;2,"Estoque moderado","Estoque confortável")))),""))</f>
        <v/>
      </c>
      <c r="J946" s="102" t="str">
        <f>IF(CADA_PROD!C946="","",SUMIFS(MOVI_ENTR!M:M,MOVI_ENTR!D:D,D946))</f>
        <v/>
      </c>
      <c r="K946" s="103" t="str">
        <f>IF(CADA_PROD!C946="","",IFERROR($J946/SUM($J$6:$J$1006),""))</f>
        <v/>
      </c>
      <c r="L946" s="103" t="str">
        <f>IF(CADA_PROD!C946="","",IFERROR(H946/SUM($H$6:$H$1006)+P946,""))</f>
        <v/>
      </c>
      <c r="M946" s="102" t="str">
        <f>IF(CADA_PROD!$C946="","",IFERROR(SUMIFS(MOVI_ENTR!M:M,MOVI_ENTR!D:D,D946)/SUMIFS(MOVI_ENTR!I:I,MOVI_ENTR!D:D,D946),0))</f>
        <v/>
      </c>
      <c r="N946" s="104" t="str">
        <f>IF(CADA_PROD!C946="","",G946/E946)</f>
        <v/>
      </c>
      <c r="O946" s="21" t="str">
        <f t="shared" si="29"/>
        <v/>
      </c>
      <c r="P946" s="21">
        <v>9.41E-4</v>
      </c>
    </row>
    <row r="947" spans="3:16" ht="30" customHeight="1">
      <c r="C947" s="99" t="str">
        <f>IF(CADA_PROD!C947="","",CADA_PROD!C947)</f>
        <v/>
      </c>
      <c r="D947" s="100" t="str">
        <f>IF(CADA_PROD!D947="","",CADA_PROD!D947)</f>
        <v/>
      </c>
      <c r="E947" s="101" t="str">
        <f>IF(CADA_PROD!E947="","",CADA_PROD!E947)</f>
        <v/>
      </c>
      <c r="F947" s="101" t="str">
        <f>IF(CADA_PROD!D947="","",SUMIFS(MOVI_ENTR!I:I,MOVI_ENTR!D:D,D947))</f>
        <v/>
      </c>
      <c r="G947" s="101" t="str">
        <f>IF(CADA_PROD!C947="","",SUMIFS(MOVI_SAID!H:H,MOVI_SAID!D:D,D947))</f>
        <v/>
      </c>
      <c r="H947" s="101" t="str">
        <f t="shared" si="30"/>
        <v/>
      </c>
      <c r="I947" s="100" t="str">
        <f>IF(CADA_PROD!C947="","",IFERROR(IF(H947&lt;=0,"Sem estoque",IF(H947/E947&lt;0.25,"Quase sem estoque",IF(H947/E947&lt;1.2,"Estoque baixo",IF(H947/E947&lt;2,"Estoque moderado","Estoque confortável")))),""))</f>
        <v/>
      </c>
      <c r="J947" s="102" t="str">
        <f>IF(CADA_PROD!C947="","",SUMIFS(MOVI_ENTR!M:M,MOVI_ENTR!D:D,D947))</f>
        <v/>
      </c>
      <c r="K947" s="103" t="str">
        <f>IF(CADA_PROD!C947="","",IFERROR($J947/SUM($J$6:$J$1006),""))</f>
        <v/>
      </c>
      <c r="L947" s="103" t="str">
        <f>IF(CADA_PROD!C947="","",IFERROR(H947/SUM($H$6:$H$1006)+P947,""))</f>
        <v/>
      </c>
      <c r="M947" s="102" t="str">
        <f>IF(CADA_PROD!$C947="","",IFERROR(SUMIFS(MOVI_ENTR!M:M,MOVI_ENTR!D:D,D947)/SUMIFS(MOVI_ENTR!I:I,MOVI_ENTR!D:D,D947),0))</f>
        <v/>
      </c>
      <c r="N947" s="104" t="str">
        <f>IF(CADA_PROD!C947="","",G947/E947)</f>
        <v/>
      </c>
      <c r="O947" s="21" t="str">
        <f t="shared" si="29"/>
        <v/>
      </c>
      <c r="P947" s="21">
        <v>9.4200000000000002E-4</v>
      </c>
    </row>
    <row r="948" spans="3:16" ht="30" customHeight="1">
      <c r="C948" s="99" t="str">
        <f>IF(CADA_PROD!C948="","",CADA_PROD!C948)</f>
        <v/>
      </c>
      <c r="D948" s="100" t="str">
        <f>IF(CADA_PROD!D948="","",CADA_PROD!D948)</f>
        <v/>
      </c>
      <c r="E948" s="101" t="str">
        <f>IF(CADA_PROD!E948="","",CADA_PROD!E948)</f>
        <v/>
      </c>
      <c r="F948" s="101" t="str">
        <f>IF(CADA_PROD!D948="","",SUMIFS(MOVI_ENTR!I:I,MOVI_ENTR!D:D,D948))</f>
        <v/>
      </c>
      <c r="G948" s="101" t="str">
        <f>IF(CADA_PROD!C948="","",SUMIFS(MOVI_SAID!H:H,MOVI_SAID!D:D,D948))</f>
        <v/>
      </c>
      <c r="H948" s="101" t="str">
        <f t="shared" si="30"/>
        <v/>
      </c>
      <c r="I948" s="100" t="str">
        <f>IF(CADA_PROD!C948="","",IFERROR(IF(H948&lt;=0,"Sem estoque",IF(H948/E948&lt;0.25,"Quase sem estoque",IF(H948/E948&lt;1.2,"Estoque baixo",IF(H948/E948&lt;2,"Estoque moderado","Estoque confortável")))),""))</f>
        <v/>
      </c>
      <c r="J948" s="102" t="str">
        <f>IF(CADA_PROD!C948="","",SUMIFS(MOVI_ENTR!M:M,MOVI_ENTR!D:D,D948))</f>
        <v/>
      </c>
      <c r="K948" s="103" t="str">
        <f>IF(CADA_PROD!C948="","",IFERROR($J948/SUM($J$6:$J$1006),""))</f>
        <v/>
      </c>
      <c r="L948" s="103" t="str">
        <f>IF(CADA_PROD!C948="","",IFERROR(H948/SUM($H$6:$H$1006)+P948,""))</f>
        <v/>
      </c>
      <c r="M948" s="102" t="str">
        <f>IF(CADA_PROD!$C948="","",IFERROR(SUMIFS(MOVI_ENTR!M:M,MOVI_ENTR!D:D,D948)/SUMIFS(MOVI_ENTR!I:I,MOVI_ENTR!D:D,D948),0))</f>
        <v/>
      </c>
      <c r="N948" s="104" t="str">
        <f>IF(CADA_PROD!C948="","",G948/E948)</f>
        <v/>
      </c>
      <c r="O948" s="21" t="str">
        <f t="shared" si="29"/>
        <v/>
      </c>
      <c r="P948" s="21">
        <v>9.4300000000000004E-4</v>
      </c>
    </row>
    <row r="949" spans="3:16" ht="30" customHeight="1">
      <c r="C949" s="99" t="str">
        <f>IF(CADA_PROD!C949="","",CADA_PROD!C949)</f>
        <v/>
      </c>
      <c r="D949" s="100" t="str">
        <f>IF(CADA_PROD!D949="","",CADA_PROD!D949)</f>
        <v/>
      </c>
      <c r="E949" s="101" t="str">
        <f>IF(CADA_PROD!E949="","",CADA_PROD!E949)</f>
        <v/>
      </c>
      <c r="F949" s="101" t="str">
        <f>IF(CADA_PROD!D949="","",SUMIFS(MOVI_ENTR!I:I,MOVI_ENTR!D:D,D949))</f>
        <v/>
      </c>
      <c r="G949" s="101" t="str">
        <f>IF(CADA_PROD!C949="","",SUMIFS(MOVI_SAID!H:H,MOVI_SAID!D:D,D949))</f>
        <v/>
      </c>
      <c r="H949" s="101" t="str">
        <f t="shared" si="30"/>
        <v/>
      </c>
      <c r="I949" s="100" t="str">
        <f>IF(CADA_PROD!C949="","",IFERROR(IF(H949&lt;=0,"Sem estoque",IF(H949/E949&lt;0.25,"Quase sem estoque",IF(H949/E949&lt;1.2,"Estoque baixo",IF(H949/E949&lt;2,"Estoque moderado","Estoque confortável")))),""))</f>
        <v/>
      </c>
      <c r="J949" s="102" t="str">
        <f>IF(CADA_PROD!C949="","",SUMIFS(MOVI_ENTR!M:M,MOVI_ENTR!D:D,D949))</f>
        <v/>
      </c>
      <c r="K949" s="103" t="str">
        <f>IF(CADA_PROD!C949="","",IFERROR($J949/SUM($J$6:$J$1006),""))</f>
        <v/>
      </c>
      <c r="L949" s="103" t="str">
        <f>IF(CADA_PROD!C949="","",IFERROR(H949/SUM($H$6:$H$1006)+P949,""))</f>
        <v/>
      </c>
      <c r="M949" s="102" t="str">
        <f>IF(CADA_PROD!$C949="","",IFERROR(SUMIFS(MOVI_ENTR!M:M,MOVI_ENTR!D:D,D949)/SUMIFS(MOVI_ENTR!I:I,MOVI_ENTR!D:D,D949),0))</f>
        <v/>
      </c>
      <c r="N949" s="104" t="str">
        <f>IF(CADA_PROD!C949="","",G949/E949)</f>
        <v/>
      </c>
      <c r="O949" s="21" t="str">
        <f t="shared" si="29"/>
        <v/>
      </c>
      <c r="P949" s="21">
        <v>9.4399999999999996E-4</v>
      </c>
    </row>
    <row r="950" spans="3:16" ht="30" customHeight="1">
      <c r="C950" s="99" t="str">
        <f>IF(CADA_PROD!C950="","",CADA_PROD!C950)</f>
        <v/>
      </c>
      <c r="D950" s="100" t="str">
        <f>IF(CADA_PROD!D950="","",CADA_PROD!D950)</f>
        <v/>
      </c>
      <c r="E950" s="101" t="str">
        <f>IF(CADA_PROD!E950="","",CADA_PROD!E950)</f>
        <v/>
      </c>
      <c r="F950" s="101" t="str">
        <f>IF(CADA_PROD!D950="","",SUMIFS(MOVI_ENTR!I:I,MOVI_ENTR!D:D,D950))</f>
        <v/>
      </c>
      <c r="G950" s="101" t="str">
        <f>IF(CADA_PROD!C950="","",SUMIFS(MOVI_SAID!H:H,MOVI_SAID!D:D,D950))</f>
        <v/>
      </c>
      <c r="H950" s="101" t="str">
        <f t="shared" si="30"/>
        <v/>
      </c>
      <c r="I950" s="100" t="str">
        <f>IF(CADA_PROD!C950="","",IFERROR(IF(H950&lt;=0,"Sem estoque",IF(H950/E950&lt;0.25,"Quase sem estoque",IF(H950/E950&lt;1.2,"Estoque baixo",IF(H950/E950&lt;2,"Estoque moderado","Estoque confortável")))),""))</f>
        <v/>
      </c>
      <c r="J950" s="102" t="str">
        <f>IF(CADA_PROD!C950="","",SUMIFS(MOVI_ENTR!M:M,MOVI_ENTR!D:D,D950))</f>
        <v/>
      </c>
      <c r="K950" s="103" t="str">
        <f>IF(CADA_PROD!C950="","",IFERROR($J950/SUM($J$6:$J$1006),""))</f>
        <v/>
      </c>
      <c r="L950" s="103" t="str">
        <f>IF(CADA_PROD!C950="","",IFERROR(H950/SUM($H$6:$H$1006)+P950,""))</f>
        <v/>
      </c>
      <c r="M950" s="102" t="str">
        <f>IF(CADA_PROD!$C950="","",IFERROR(SUMIFS(MOVI_ENTR!M:M,MOVI_ENTR!D:D,D950)/SUMIFS(MOVI_ENTR!I:I,MOVI_ENTR!D:D,D950),0))</f>
        <v/>
      </c>
      <c r="N950" s="104" t="str">
        <f>IF(CADA_PROD!C950="","",G950/E950)</f>
        <v/>
      </c>
      <c r="O950" s="21" t="str">
        <f t="shared" si="29"/>
        <v/>
      </c>
      <c r="P950" s="21">
        <v>9.4499999999999998E-4</v>
      </c>
    </row>
    <row r="951" spans="3:16" ht="30" customHeight="1">
      <c r="C951" s="99" t="str">
        <f>IF(CADA_PROD!C951="","",CADA_PROD!C951)</f>
        <v/>
      </c>
      <c r="D951" s="100" t="str">
        <f>IF(CADA_PROD!D951="","",CADA_PROD!D951)</f>
        <v/>
      </c>
      <c r="E951" s="101" t="str">
        <f>IF(CADA_PROD!E951="","",CADA_PROD!E951)</f>
        <v/>
      </c>
      <c r="F951" s="101" t="str">
        <f>IF(CADA_PROD!D951="","",SUMIFS(MOVI_ENTR!I:I,MOVI_ENTR!D:D,D951))</f>
        <v/>
      </c>
      <c r="G951" s="101" t="str">
        <f>IF(CADA_PROD!C951="","",SUMIFS(MOVI_SAID!H:H,MOVI_SAID!D:D,D951))</f>
        <v/>
      </c>
      <c r="H951" s="101" t="str">
        <f t="shared" si="30"/>
        <v/>
      </c>
      <c r="I951" s="100" t="str">
        <f>IF(CADA_PROD!C951="","",IFERROR(IF(H951&lt;=0,"Sem estoque",IF(H951/E951&lt;0.25,"Quase sem estoque",IF(H951/E951&lt;1.2,"Estoque baixo",IF(H951/E951&lt;2,"Estoque moderado","Estoque confortável")))),""))</f>
        <v/>
      </c>
      <c r="J951" s="102" t="str">
        <f>IF(CADA_PROD!C951="","",SUMIFS(MOVI_ENTR!M:M,MOVI_ENTR!D:D,D951))</f>
        <v/>
      </c>
      <c r="K951" s="103" t="str">
        <f>IF(CADA_PROD!C951="","",IFERROR($J951/SUM($J$6:$J$1006),""))</f>
        <v/>
      </c>
      <c r="L951" s="103" t="str">
        <f>IF(CADA_PROD!C951="","",IFERROR(H951/SUM($H$6:$H$1006)+P951,""))</f>
        <v/>
      </c>
      <c r="M951" s="102" t="str">
        <f>IF(CADA_PROD!$C951="","",IFERROR(SUMIFS(MOVI_ENTR!M:M,MOVI_ENTR!D:D,D951)/SUMIFS(MOVI_ENTR!I:I,MOVI_ENTR!D:D,D951),0))</f>
        <v/>
      </c>
      <c r="N951" s="104" t="str">
        <f>IF(CADA_PROD!C951="","",G951/E951)</f>
        <v/>
      </c>
      <c r="O951" s="21" t="str">
        <f t="shared" si="29"/>
        <v/>
      </c>
      <c r="P951" s="21">
        <v>9.4600000000000001E-4</v>
      </c>
    </row>
    <row r="952" spans="3:16" ht="30" customHeight="1">
      <c r="C952" s="99" t="str">
        <f>IF(CADA_PROD!C952="","",CADA_PROD!C952)</f>
        <v/>
      </c>
      <c r="D952" s="100" t="str">
        <f>IF(CADA_PROD!D952="","",CADA_PROD!D952)</f>
        <v/>
      </c>
      <c r="E952" s="101" t="str">
        <f>IF(CADA_PROD!E952="","",CADA_PROD!E952)</f>
        <v/>
      </c>
      <c r="F952" s="101" t="str">
        <f>IF(CADA_PROD!D952="","",SUMIFS(MOVI_ENTR!I:I,MOVI_ENTR!D:D,D952))</f>
        <v/>
      </c>
      <c r="G952" s="101" t="str">
        <f>IF(CADA_PROD!C952="","",SUMIFS(MOVI_SAID!H:H,MOVI_SAID!D:D,D952))</f>
        <v/>
      </c>
      <c r="H952" s="101" t="str">
        <f t="shared" si="30"/>
        <v/>
      </c>
      <c r="I952" s="100" t="str">
        <f>IF(CADA_PROD!C952="","",IFERROR(IF(H952&lt;=0,"Sem estoque",IF(H952/E952&lt;0.25,"Quase sem estoque",IF(H952/E952&lt;1.2,"Estoque baixo",IF(H952/E952&lt;2,"Estoque moderado","Estoque confortável")))),""))</f>
        <v/>
      </c>
      <c r="J952" s="102" t="str">
        <f>IF(CADA_PROD!C952="","",SUMIFS(MOVI_ENTR!M:M,MOVI_ENTR!D:D,D952))</f>
        <v/>
      </c>
      <c r="K952" s="103" t="str">
        <f>IF(CADA_PROD!C952="","",IFERROR($J952/SUM($J$6:$J$1006),""))</f>
        <v/>
      </c>
      <c r="L952" s="103" t="str">
        <f>IF(CADA_PROD!C952="","",IFERROR(H952/SUM($H$6:$H$1006)+P952,""))</f>
        <v/>
      </c>
      <c r="M952" s="102" t="str">
        <f>IF(CADA_PROD!$C952="","",IFERROR(SUMIFS(MOVI_ENTR!M:M,MOVI_ENTR!D:D,D952)/SUMIFS(MOVI_ENTR!I:I,MOVI_ENTR!D:D,D952),0))</f>
        <v/>
      </c>
      <c r="N952" s="104" t="str">
        <f>IF(CADA_PROD!C952="","",G952/E952)</f>
        <v/>
      </c>
      <c r="O952" s="21" t="str">
        <f t="shared" si="29"/>
        <v/>
      </c>
      <c r="P952" s="21">
        <v>9.4700000000000003E-4</v>
      </c>
    </row>
    <row r="953" spans="3:16" ht="30" customHeight="1">
      <c r="C953" s="99" t="str">
        <f>IF(CADA_PROD!C953="","",CADA_PROD!C953)</f>
        <v/>
      </c>
      <c r="D953" s="100" t="str">
        <f>IF(CADA_PROD!D953="","",CADA_PROD!D953)</f>
        <v/>
      </c>
      <c r="E953" s="101" t="str">
        <f>IF(CADA_PROD!E953="","",CADA_PROD!E953)</f>
        <v/>
      </c>
      <c r="F953" s="101" t="str">
        <f>IF(CADA_PROD!D953="","",SUMIFS(MOVI_ENTR!I:I,MOVI_ENTR!D:D,D953))</f>
        <v/>
      </c>
      <c r="G953" s="101" t="str">
        <f>IF(CADA_PROD!C953="","",SUMIFS(MOVI_SAID!H:H,MOVI_SAID!D:D,D953))</f>
        <v/>
      </c>
      <c r="H953" s="101" t="str">
        <f t="shared" si="30"/>
        <v/>
      </c>
      <c r="I953" s="100" t="str">
        <f>IF(CADA_PROD!C953="","",IFERROR(IF(H953&lt;=0,"Sem estoque",IF(H953/E953&lt;0.25,"Quase sem estoque",IF(H953/E953&lt;1.2,"Estoque baixo",IF(H953/E953&lt;2,"Estoque moderado","Estoque confortável")))),""))</f>
        <v/>
      </c>
      <c r="J953" s="102" t="str">
        <f>IF(CADA_PROD!C953="","",SUMIFS(MOVI_ENTR!M:M,MOVI_ENTR!D:D,D953))</f>
        <v/>
      </c>
      <c r="K953" s="103" t="str">
        <f>IF(CADA_PROD!C953="","",IFERROR($J953/SUM($J$6:$J$1006),""))</f>
        <v/>
      </c>
      <c r="L953" s="103" t="str">
        <f>IF(CADA_PROD!C953="","",IFERROR(H953/SUM($H$6:$H$1006)+P953,""))</f>
        <v/>
      </c>
      <c r="M953" s="102" t="str">
        <f>IF(CADA_PROD!$C953="","",IFERROR(SUMIFS(MOVI_ENTR!M:M,MOVI_ENTR!D:D,D953)/SUMIFS(MOVI_ENTR!I:I,MOVI_ENTR!D:D,D953),0))</f>
        <v/>
      </c>
      <c r="N953" s="104" t="str">
        <f>IF(CADA_PROD!C953="","",G953/E953)</f>
        <v/>
      </c>
      <c r="O953" s="21" t="str">
        <f t="shared" si="29"/>
        <v/>
      </c>
      <c r="P953" s="21">
        <v>9.4799999999999995E-4</v>
      </c>
    </row>
    <row r="954" spans="3:16" ht="30" customHeight="1">
      <c r="C954" s="99" t="str">
        <f>IF(CADA_PROD!C954="","",CADA_PROD!C954)</f>
        <v/>
      </c>
      <c r="D954" s="100" t="str">
        <f>IF(CADA_PROD!D954="","",CADA_PROD!D954)</f>
        <v/>
      </c>
      <c r="E954" s="101" t="str">
        <f>IF(CADA_PROD!E954="","",CADA_PROD!E954)</f>
        <v/>
      </c>
      <c r="F954" s="101" t="str">
        <f>IF(CADA_PROD!D954="","",SUMIFS(MOVI_ENTR!I:I,MOVI_ENTR!D:D,D954))</f>
        <v/>
      </c>
      <c r="G954" s="101" t="str">
        <f>IF(CADA_PROD!C954="","",SUMIFS(MOVI_SAID!H:H,MOVI_SAID!D:D,D954))</f>
        <v/>
      </c>
      <c r="H954" s="101" t="str">
        <f t="shared" si="30"/>
        <v/>
      </c>
      <c r="I954" s="100" t="str">
        <f>IF(CADA_PROD!C954="","",IFERROR(IF(H954&lt;=0,"Sem estoque",IF(H954/E954&lt;0.25,"Quase sem estoque",IF(H954/E954&lt;1.2,"Estoque baixo",IF(H954/E954&lt;2,"Estoque moderado","Estoque confortável")))),""))</f>
        <v/>
      </c>
      <c r="J954" s="102" t="str">
        <f>IF(CADA_PROD!C954="","",SUMIFS(MOVI_ENTR!M:M,MOVI_ENTR!D:D,D954))</f>
        <v/>
      </c>
      <c r="K954" s="103" t="str">
        <f>IF(CADA_PROD!C954="","",IFERROR($J954/SUM($J$6:$J$1006),""))</f>
        <v/>
      </c>
      <c r="L954" s="103" t="str">
        <f>IF(CADA_PROD!C954="","",IFERROR(H954/SUM($H$6:$H$1006)+P954,""))</f>
        <v/>
      </c>
      <c r="M954" s="102" t="str">
        <f>IF(CADA_PROD!$C954="","",IFERROR(SUMIFS(MOVI_ENTR!M:M,MOVI_ENTR!D:D,D954)/SUMIFS(MOVI_ENTR!I:I,MOVI_ENTR!D:D,D954),0))</f>
        <v/>
      </c>
      <c r="N954" s="104" t="str">
        <f>IF(CADA_PROD!C954="","",G954/E954)</f>
        <v/>
      </c>
      <c r="O954" s="21" t="str">
        <f t="shared" si="29"/>
        <v/>
      </c>
      <c r="P954" s="21">
        <v>9.4899999999999997E-4</v>
      </c>
    </row>
    <row r="955" spans="3:16" ht="30" customHeight="1">
      <c r="C955" s="99" t="str">
        <f>IF(CADA_PROD!C955="","",CADA_PROD!C955)</f>
        <v/>
      </c>
      <c r="D955" s="100" t="str">
        <f>IF(CADA_PROD!D955="","",CADA_PROD!D955)</f>
        <v/>
      </c>
      <c r="E955" s="101" t="str">
        <f>IF(CADA_PROD!E955="","",CADA_PROD!E955)</f>
        <v/>
      </c>
      <c r="F955" s="101" t="str">
        <f>IF(CADA_PROD!D955="","",SUMIFS(MOVI_ENTR!I:I,MOVI_ENTR!D:D,D955))</f>
        <v/>
      </c>
      <c r="G955" s="101" t="str">
        <f>IF(CADA_PROD!C955="","",SUMIFS(MOVI_SAID!H:H,MOVI_SAID!D:D,D955))</f>
        <v/>
      </c>
      <c r="H955" s="101" t="str">
        <f t="shared" si="30"/>
        <v/>
      </c>
      <c r="I955" s="100" t="str">
        <f>IF(CADA_PROD!C955="","",IFERROR(IF(H955&lt;=0,"Sem estoque",IF(H955/E955&lt;0.25,"Quase sem estoque",IF(H955/E955&lt;1.2,"Estoque baixo",IF(H955/E955&lt;2,"Estoque moderado","Estoque confortável")))),""))</f>
        <v/>
      </c>
      <c r="J955" s="102" t="str">
        <f>IF(CADA_PROD!C955="","",SUMIFS(MOVI_ENTR!M:M,MOVI_ENTR!D:D,D955))</f>
        <v/>
      </c>
      <c r="K955" s="103" t="str">
        <f>IF(CADA_PROD!C955="","",IFERROR($J955/SUM($J$6:$J$1006),""))</f>
        <v/>
      </c>
      <c r="L955" s="103" t="str">
        <f>IF(CADA_PROD!C955="","",IFERROR(H955/SUM($H$6:$H$1006)+P955,""))</f>
        <v/>
      </c>
      <c r="M955" s="102" t="str">
        <f>IF(CADA_PROD!$C955="","",IFERROR(SUMIFS(MOVI_ENTR!M:M,MOVI_ENTR!D:D,D955)/SUMIFS(MOVI_ENTR!I:I,MOVI_ENTR!D:D,D955),0))</f>
        <v/>
      </c>
      <c r="N955" s="104" t="str">
        <f>IF(CADA_PROD!C955="","",G955/E955)</f>
        <v/>
      </c>
      <c r="O955" s="21" t="str">
        <f t="shared" si="29"/>
        <v/>
      </c>
      <c r="P955" s="21">
        <v>9.5E-4</v>
      </c>
    </row>
    <row r="956" spans="3:16" ht="30" customHeight="1">
      <c r="C956" s="99" t="str">
        <f>IF(CADA_PROD!C956="","",CADA_PROD!C956)</f>
        <v/>
      </c>
      <c r="D956" s="100" t="str">
        <f>IF(CADA_PROD!D956="","",CADA_PROD!D956)</f>
        <v/>
      </c>
      <c r="E956" s="101" t="str">
        <f>IF(CADA_PROD!E956="","",CADA_PROD!E956)</f>
        <v/>
      </c>
      <c r="F956" s="101" t="str">
        <f>IF(CADA_PROD!D956="","",SUMIFS(MOVI_ENTR!I:I,MOVI_ENTR!D:D,D956))</f>
        <v/>
      </c>
      <c r="G956" s="101" t="str">
        <f>IF(CADA_PROD!C956="","",SUMIFS(MOVI_SAID!H:H,MOVI_SAID!D:D,D956))</f>
        <v/>
      </c>
      <c r="H956" s="101" t="str">
        <f t="shared" si="30"/>
        <v/>
      </c>
      <c r="I956" s="100" t="str">
        <f>IF(CADA_PROD!C956="","",IFERROR(IF(H956&lt;=0,"Sem estoque",IF(H956/E956&lt;0.25,"Quase sem estoque",IF(H956/E956&lt;1.2,"Estoque baixo",IF(H956/E956&lt;2,"Estoque moderado","Estoque confortável")))),""))</f>
        <v/>
      </c>
      <c r="J956" s="102" t="str">
        <f>IF(CADA_PROD!C956="","",SUMIFS(MOVI_ENTR!M:M,MOVI_ENTR!D:D,D956))</f>
        <v/>
      </c>
      <c r="K956" s="103" t="str">
        <f>IF(CADA_PROD!C956="","",IFERROR($J956/SUM($J$6:$J$1006),""))</f>
        <v/>
      </c>
      <c r="L956" s="103" t="str">
        <f>IF(CADA_PROD!C956="","",IFERROR(H956/SUM($H$6:$H$1006)+P956,""))</f>
        <v/>
      </c>
      <c r="M956" s="102" t="str">
        <f>IF(CADA_PROD!$C956="","",IFERROR(SUMIFS(MOVI_ENTR!M:M,MOVI_ENTR!D:D,D956)/SUMIFS(MOVI_ENTR!I:I,MOVI_ENTR!D:D,D956),0))</f>
        <v/>
      </c>
      <c r="N956" s="104" t="str">
        <f>IF(CADA_PROD!C956="","",G956/E956)</f>
        <v/>
      </c>
      <c r="O956" s="21" t="str">
        <f t="shared" si="29"/>
        <v/>
      </c>
      <c r="P956" s="21">
        <v>9.5100000000000002E-4</v>
      </c>
    </row>
    <row r="957" spans="3:16" ht="30" customHeight="1">
      <c r="C957" s="99" t="str">
        <f>IF(CADA_PROD!C957="","",CADA_PROD!C957)</f>
        <v/>
      </c>
      <c r="D957" s="100" t="str">
        <f>IF(CADA_PROD!D957="","",CADA_PROD!D957)</f>
        <v/>
      </c>
      <c r="E957" s="101" t="str">
        <f>IF(CADA_PROD!E957="","",CADA_PROD!E957)</f>
        <v/>
      </c>
      <c r="F957" s="101" t="str">
        <f>IF(CADA_PROD!D957="","",SUMIFS(MOVI_ENTR!I:I,MOVI_ENTR!D:D,D957))</f>
        <v/>
      </c>
      <c r="G957" s="101" t="str">
        <f>IF(CADA_PROD!C957="","",SUMIFS(MOVI_SAID!H:H,MOVI_SAID!D:D,D957))</f>
        <v/>
      </c>
      <c r="H957" s="101" t="str">
        <f t="shared" si="30"/>
        <v/>
      </c>
      <c r="I957" s="100" t="str">
        <f>IF(CADA_PROD!C957="","",IFERROR(IF(H957&lt;=0,"Sem estoque",IF(H957/E957&lt;0.25,"Quase sem estoque",IF(H957/E957&lt;1.2,"Estoque baixo",IF(H957/E957&lt;2,"Estoque moderado","Estoque confortável")))),""))</f>
        <v/>
      </c>
      <c r="J957" s="102" t="str">
        <f>IF(CADA_PROD!C957="","",SUMIFS(MOVI_ENTR!M:M,MOVI_ENTR!D:D,D957))</f>
        <v/>
      </c>
      <c r="K957" s="103" t="str">
        <f>IF(CADA_PROD!C957="","",IFERROR($J957/SUM($J$6:$J$1006),""))</f>
        <v/>
      </c>
      <c r="L957" s="103" t="str">
        <f>IF(CADA_PROD!C957="","",IFERROR(H957/SUM($H$6:$H$1006)+P957,""))</f>
        <v/>
      </c>
      <c r="M957" s="102" t="str">
        <f>IF(CADA_PROD!$C957="","",IFERROR(SUMIFS(MOVI_ENTR!M:M,MOVI_ENTR!D:D,D957)/SUMIFS(MOVI_ENTR!I:I,MOVI_ENTR!D:D,D957),0))</f>
        <v/>
      </c>
      <c r="N957" s="104" t="str">
        <f>IF(CADA_PROD!C957="","",G957/E957)</f>
        <v/>
      </c>
      <c r="O957" s="21" t="str">
        <f t="shared" si="29"/>
        <v/>
      </c>
      <c r="P957" s="21">
        <v>9.5200000000000005E-4</v>
      </c>
    </row>
    <row r="958" spans="3:16" ht="30" customHeight="1">
      <c r="C958" s="99" t="str">
        <f>IF(CADA_PROD!C958="","",CADA_PROD!C958)</f>
        <v/>
      </c>
      <c r="D958" s="100" t="str">
        <f>IF(CADA_PROD!D958="","",CADA_PROD!D958)</f>
        <v/>
      </c>
      <c r="E958" s="101" t="str">
        <f>IF(CADA_PROD!E958="","",CADA_PROD!E958)</f>
        <v/>
      </c>
      <c r="F958" s="101" t="str">
        <f>IF(CADA_PROD!D958="","",SUMIFS(MOVI_ENTR!I:I,MOVI_ENTR!D:D,D958))</f>
        <v/>
      </c>
      <c r="G958" s="101" t="str">
        <f>IF(CADA_PROD!C958="","",SUMIFS(MOVI_SAID!H:H,MOVI_SAID!D:D,D958))</f>
        <v/>
      </c>
      <c r="H958" s="101" t="str">
        <f t="shared" si="30"/>
        <v/>
      </c>
      <c r="I958" s="100" t="str">
        <f>IF(CADA_PROD!C958="","",IFERROR(IF(H958&lt;=0,"Sem estoque",IF(H958/E958&lt;0.25,"Quase sem estoque",IF(H958/E958&lt;1.2,"Estoque baixo",IF(H958/E958&lt;2,"Estoque moderado","Estoque confortável")))),""))</f>
        <v/>
      </c>
      <c r="J958" s="102" t="str">
        <f>IF(CADA_PROD!C958="","",SUMIFS(MOVI_ENTR!M:M,MOVI_ENTR!D:D,D958))</f>
        <v/>
      </c>
      <c r="K958" s="103" t="str">
        <f>IF(CADA_PROD!C958="","",IFERROR($J958/SUM($J$6:$J$1006),""))</f>
        <v/>
      </c>
      <c r="L958" s="103" t="str">
        <f>IF(CADA_PROD!C958="","",IFERROR(H958/SUM($H$6:$H$1006)+P958,""))</f>
        <v/>
      </c>
      <c r="M958" s="102" t="str">
        <f>IF(CADA_PROD!$C958="","",IFERROR(SUMIFS(MOVI_ENTR!M:M,MOVI_ENTR!D:D,D958)/SUMIFS(MOVI_ENTR!I:I,MOVI_ENTR!D:D,D958),0))</f>
        <v/>
      </c>
      <c r="N958" s="104" t="str">
        <f>IF(CADA_PROD!C958="","",G958/E958)</f>
        <v/>
      </c>
      <c r="O958" s="21" t="str">
        <f t="shared" si="29"/>
        <v/>
      </c>
      <c r="P958" s="21">
        <v>9.5299999999999996E-4</v>
      </c>
    </row>
    <row r="959" spans="3:16" ht="30" customHeight="1">
      <c r="C959" s="99" t="str">
        <f>IF(CADA_PROD!C959="","",CADA_PROD!C959)</f>
        <v/>
      </c>
      <c r="D959" s="100" t="str">
        <f>IF(CADA_PROD!D959="","",CADA_PROD!D959)</f>
        <v/>
      </c>
      <c r="E959" s="101" t="str">
        <f>IF(CADA_PROD!E959="","",CADA_PROD!E959)</f>
        <v/>
      </c>
      <c r="F959" s="101" t="str">
        <f>IF(CADA_PROD!D959="","",SUMIFS(MOVI_ENTR!I:I,MOVI_ENTR!D:D,D959))</f>
        <v/>
      </c>
      <c r="G959" s="101" t="str">
        <f>IF(CADA_PROD!C959="","",SUMIFS(MOVI_SAID!H:H,MOVI_SAID!D:D,D959))</f>
        <v/>
      </c>
      <c r="H959" s="101" t="str">
        <f t="shared" si="30"/>
        <v/>
      </c>
      <c r="I959" s="100" t="str">
        <f>IF(CADA_PROD!C959="","",IFERROR(IF(H959&lt;=0,"Sem estoque",IF(H959/E959&lt;0.25,"Quase sem estoque",IF(H959/E959&lt;1.2,"Estoque baixo",IF(H959/E959&lt;2,"Estoque moderado","Estoque confortável")))),""))</f>
        <v/>
      </c>
      <c r="J959" s="102" t="str">
        <f>IF(CADA_PROD!C959="","",SUMIFS(MOVI_ENTR!M:M,MOVI_ENTR!D:D,D959))</f>
        <v/>
      </c>
      <c r="K959" s="103" t="str">
        <f>IF(CADA_PROD!C959="","",IFERROR($J959/SUM($J$6:$J$1006),""))</f>
        <v/>
      </c>
      <c r="L959" s="103" t="str">
        <f>IF(CADA_PROD!C959="","",IFERROR(H959/SUM($H$6:$H$1006)+P959,""))</f>
        <v/>
      </c>
      <c r="M959" s="102" t="str">
        <f>IF(CADA_PROD!$C959="","",IFERROR(SUMIFS(MOVI_ENTR!M:M,MOVI_ENTR!D:D,D959)/SUMIFS(MOVI_ENTR!I:I,MOVI_ENTR!D:D,D959),0))</f>
        <v/>
      </c>
      <c r="N959" s="104" t="str">
        <f>IF(CADA_PROD!C959="","",G959/E959)</f>
        <v/>
      </c>
      <c r="O959" s="21" t="str">
        <f t="shared" si="29"/>
        <v/>
      </c>
      <c r="P959" s="21">
        <v>9.5399999999999999E-4</v>
      </c>
    </row>
    <row r="960" spans="3:16" ht="30" customHeight="1">
      <c r="C960" s="99" t="str">
        <f>IF(CADA_PROD!C960="","",CADA_PROD!C960)</f>
        <v/>
      </c>
      <c r="D960" s="100" t="str">
        <f>IF(CADA_PROD!D960="","",CADA_PROD!D960)</f>
        <v/>
      </c>
      <c r="E960" s="101" t="str">
        <f>IF(CADA_PROD!E960="","",CADA_PROD!E960)</f>
        <v/>
      </c>
      <c r="F960" s="101" t="str">
        <f>IF(CADA_PROD!D960="","",SUMIFS(MOVI_ENTR!I:I,MOVI_ENTR!D:D,D960))</f>
        <v/>
      </c>
      <c r="G960" s="101" t="str">
        <f>IF(CADA_PROD!C960="","",SUMIFS(MOVI_SAID!H:H,MOVI_SAID!D:D,D960))</f>
        <v/>
      </c>
      <c r="H960" s="101" t="str">
        <f t="shared" si="30"/>
        <v/>
      </c>
      <c r="I960" s="100" t="str">
        <f>IF(CADA_PROD!C960="","",IFERROR(IF(H960&lt;=0,"Sem estoque",IF(H960/E960&lt;0.25,"Quase sem estoque",IF(H960/E960&lt;1.2,"Estoque baixo",IF(H960/E960&lt;2,"Estoque moderado","Estoque confortável")))),""))</f>
        <v/>
      </c>
      <c r="J960" s="102" t="str">
        <f>IF(CADA_PROD!C960="","",SUMIFS(MOVI_ENTR!M:M,MOVI_ENTR!D:D,D960))</f>
        <v/>
      </c>
      <c r="K960" s="103" t="str">
        <f>IF(CADA_PROD!C960="","",IFERROR($J960/SUM($J$6:$J$1006),""))</f>
        <v/>
      </c>
      <c r="L960" s="103" t="str">
        <f>IF(CADA_PROD!C960="","",IFERROR(H960/SUM($H$6:$H$1006)+P960,""))</f>
        <v/>
      </c>
      <c r="M960" s="102" t="str">
        <f>IF(CADA_PROD!$C960="","",IFERROR(SUMIFS(MOVI_ENTR!M:M,MOVI_ENTR!D:D,D960)/SUMIFS(MOVI_ENTR!I:I,MOVI_ENTR!D:D,D960),0))</f>
        <v/>
      </c>
      <c r="N960" s="104" t="str">
        <f>IF(CADA_PROD!C960="","",G960/E960)</f>
        <v/>
      </c>
      <c r="O960" s="21" t="str">
        <f t="shared" si="29"/>
        <v/>
      </c>
      <c r="P960" s="21">
        <v>9.5500000000000001E-4</v>
      </c>
    </row>
    <row r="961" spans="3:16" ht="30" customHeight="1">
      <c r="C961" s="99" t="str">
        <f>IF(CADA_PROD!C961="","",CADA_PROD!C961)</f>
        <v/>
      </c>
      <c r="D961" s="100" t="str">
        <f>IF(CADA_PROD!D961="","",CADA_PROD!D961)</f>
        <v/>
      </c>
      <c r="E961" s="101" t="str">
        <f>IF(CADA_PROD!E961="","",CADA_PROD!E961)</f>
        <v/>
      </c>
      <c r="F961" s="101" t="str">
        <f>IF(CADA_PROD!D961="","",SUMIFS(MOVI_ENTR!I:I,MOVI_ENTR!D:D,D961))</f>
        <v/>
      </c>
      <c r="G961" s="101" t="str">
        <f>IF(CADA_PROD!C961="","",SUMIFS(MOVI_SAID!H:H,MOVI_SAID!D:D,D961))</f>
        <v/>
      </c>
      <c r="H961" s="101" t="str">
        <f t="shared" si="30"/>
        <v/>
      </c>
      <c r="I961" s="100" t="str">
        <f>IF(CADA_PROD!C961="","",IFERROR(IF(H961&lt;=0,"Sem estoque",IF(H961/E961&lt;0.25,"Quase sem estoque",IF(H961/E961&lt;1.2,"Estoque baixo",IF(H961/E961&lt;2,"Estoque moderado","Estoque confortável")))),""))</f>
        <v/>
      </c>
      <c r="J961" s="102" t="str">
        <f>IF(CADA_PROD!C961="","",SUMIFS(MOVI_ENTR!M:M,MOVI_ENTR!D:D,D961))</f>
        <v/>
      </c>
      <c r="K961" s="103" t="str">
        <f>IF(CADA_PROD!C961="","",IFERROR($J961/SUM($J$6:$J$1006),""))</f>
        <v/>
      </c>
      <c r="L961" s="103" t="str">
        <f>IF(CADA_PROD!C961="","",IFERROR(H961/SUM($H$6:$H$1006)+P961,""))</f>
        <v/>
      </c>
      <c r="M961" s="102" t="str">
        <f>IF(CADA_PROD!$C961="","",IFERROR(SUMIFS(MOVI_ENTR!M:M,MOVI_ENTR!D:D,D961)/SUMIFS(MOVI_ENTR!I:I,MOVI_ENTR!D:D,D961),0))</f>
        <v/>
      </c>
      <c r="N961" s="104" t="str">
        <f>IF(CADA_PROD!C961="","",G961/E961)</f>
        <v/>
      </c>
      <c r="O961" s="21" t="str">
        <f t="shared" si="29"/>
        <v/>
      </c>
      <c r="P961" s="21">
        <v>9.5600000000000004E-4</v>
      </c>
    </row>
    <row r="962" spans="3:16" ht="30" customHeight="1">
      <c r="C962" s="99" t="str">
        <f>IF(CADA_PROD!C962="","",CADA_PROD!C962)</f>
        <v/>
      </c>
      <c r="D962" s="100" t="str">
        <f>IF(CADA_PROD!D962="","",CADA_PROD!D962)</f>
        <v/>
      </c>
      <c r="E962" s="101" t="str">
        <f>IF(CADA_PROD!E962="","",CADA_PROD!E962)</f>
        <v/>
      </c>
      <c r="F962" s="101" t="str">
        <f>IF(CADA_PROD!D962="","",SUMIFS(MOVI_ENTR!I:I,MOVI_ENTR!D:D,D962))</f>
        <v/>
      </c>
      <c r="G962" s="101" t="str">
        <f>IF(CADA_PROD!C962="","",SUMIFS(MOVI_SAID!H:H,MOVI_SAID!D:D,D962))</f>
        <v/>
      </c>
      <c r="H962" s="101" t="str">
        <f t="shared" si="30"/>
        <v/>
      </c>
      <c r="I962" s="100" t="str">
        <f>IF(CADA_PROD!C962="","",IFERROR(IF(H962&lt;=0,"Sem estoque",IF(H962/E962&lt;0.25,"Quase sem estoque",IF(H962/E962&lt;1.2,"Estoque baixo",IF(H962/E962&lt;2,"Estoque moderado","Estoque confortável")))),""))</f>
        <v/>
      </c>
      <c r="J962" s="102" t="str">
        <f>IF(CADA_PROD!C962="","",SUMIFS(MOVI_ENTR!M:M,MOVI_ENTR!D:D,D962))</f>
        <v/>
      </c>
      <c r="K962" s="103" t="str">
        <f>IF(CADA_PROD!C962="","",IFERROR($J962/SUM($J$6:$J$1006),""))</f>
        <v/>
      </c>
      <c r="L962" s="103" t="str">
        <f>IF(CADA_PROD!C962="","",IFERROR(H962/SUM($H$6:$H$1006)+P962,""))</f>
        <v/>
      </c>
      <c r="M962" s="102" t="str">
        <f>IF(CADA_PROD!$C962="","",IFERROR(SUMIFS(MOVI_ENTR!M:M,MOVI_ENTR!D:D,D962)/SUMIFS(MOVI_ENTR!I:I,MOVI_ENTR!D:D,D962),0))</f>
        <v/>
      </c>
      <c r="N962" s="104" t="str">
        <f>IF(CADA_PROD!C962="","",G962/E962)</f>
        <v/>
      </c>
      <c r="O962" s="21" t="str">
        <f t="shared" si="29"/>
        <v/>
      </c>
      <c r="P962" s="21">
        <v>9.5699999999999995E-4</v>
      </c>
    </row>
    <row r="963" spans="3:16" ht="30" customHeight="1">
      <c r="C963" s="99" t="str">
        <f>IF(CADA_PROD!C963="","",CADA_PROD!C963)</f>
        <v/>
      </c>
      <c r="D963" s="100" t="str">
        <f>IF(CADA_PROD!D963="","",CADA_PROD!D963)</f>
        <v/>
      </c>
      <c r="E963" s="101" t="str">
        <f>IF(CADA_PROD!E963="","",CADA_PROD!E963)</f>
        <v/>
      </c>
      <c r="F963" s="101" t="str">
        <f>IF(CADA_PROD!D963="","",SUMIFS(MOVI_ENTR!I:I,MOVI_ENTR!D:D,D963))</f>
        <v/>
      </c>
      <c r="G963" s="101" t="str">
        <f>IF(CADA_PROD!C963="","",SUMIFS(MOVI_SAID!H:H,MOVI_SAID!D:D,D963))</f>
        <v/>
      </c>
      <c r="H963" s="101" t="str">
        <f t="shared" si="30"/>
        <v/>
      </c>
      <c r="I963" s="100" t="str">
        <f>IF(CADA_PROD!C963="","",IFERROR(IF(H963&lt;=0,"Sem estoque",IF(H963/E963&lt;0.25,"Quase sem estoque",IF(H963/E963&lt;1.2,"Estoque baixo",IF(H963/E963&lt;2,"Estoque moderado","Estoque confortável")))),""))</f>
        <v/>
      </c>
      <c r="J963" s="102" t="str">
        <f>IF(CADA_PROD!C963="","",SUMIFS(MOVI_ENTR!M:M,MOVI_ENTR!D:D,D963))</f>
        <v/>
      </c>
      <c r="K963" s="103" t="str">
        <f>IF(CADA_PROD!C963="","",IFERROR($J963/SUM($J$6:$J$1006),""))</f>
        <v/>
      </c>
      <c r="L963" s="103" t="str">
        <f>IF(CADA_PROD!C963="","",IFERROR(H963/SUM($H$6:$H$1006)+P963,""))</f>
        <v/>
      </c>
      <c r="M963" s="102" t="str">
        <f>IF(CADA_PROD!$C963="","",IFERROR(SUMIFS(MOVI_ENTR!M:M,MOVI_ENTR!D:D,D963)/SUMIFS(MOVI_ENTR!I:I,MOVI_ENTR!D:D,D963),0))</f>
        <v/>
      </c>
      <c r="N963" s="104" t="str">
        <f>IF(CADA_PROD!C963="","",G963/E963)</f>
        <v/>
      </c>
      <c r="O963" s="21" t="str">
        <f t="shared" si="29"/>
        <v/>
      </c>
      <c r="P963" s="21">
        <v>9.5799999999999998E-4</v>
      </c>
    </row>
    <row r="964" spans="3:16" ht="30" customHeight="1">
      <c r="C964" s="99" t="str">
        <f>IF(CADA_PROD!C964="","",CADA_PROD!C964)</f>
        <v/>
      </c>
      <c r="D964" s="100" t="str">
        <f>IF(CADA_PROD!D964="","",CADA_PROD!D964)</f>
        <v/>
      </c>
      <c r="E964" s="101" t="str">
        <f>IF(CADA_PROD!E964="","",CADA_PROD!E964)</f>
        <v/>
      </c>
      <c r="F964" s="101" t="str">
        <f>IF(CADA_PROD!D964="","",SUMIFS(MOVI_ENTR!I:I,MOVI_ENTR!D:D,D964))</f>
        <v/>
      </c>
      <c r="G964" s="101" t="str">
        <f>IF(CADA_PROD!C964="","",SUMIFS(MOVI_SAID!H:H,MOVI_SAID!D:D,D964))</f>
        <v/>
      </c>
      <c r="H964" s="101" t="str">
        <f t="shared" si="30"/>
        <v/>
      </c>
      <c r="I964" s="100" t="str">
        <f>IF(CADA_PROD!C964="","",IFERROR(IF(H964&lt;=0,"Sem estoque",IF(H964/E964&lt;0.25,"Quase sem estoque",IF(H964/E964&lt;1.2,"Estoque baixo",IF(H964/E964&lt;2,"Estoque moderado","Estoque confortável")))),""))</f>
        <v/>
      </c>
      <c r="J964" s="102" t="str">
        <f>IF(CADA_PROD!C964="","",SUMIFS(MOVI_ENTR!M:M,MOVI_ENTR!D:D,D964))</f>
        <v/>
      </c>
      <c r="K964" s="103" t="str">
        <f>IF(CADA_PROD!C964="","",IFERROR($J964/SUM($J$6:$J$1006),""))</f>
        <v/>
      </c>
      <c r="L964" s="103" t="str">
        <f>IF(CADA_PROD!C964="","",IFERROR(H964/SUM($H$6:$H$1006)+P964,""))</f>
        <v/>
      </c>
      <c r="M964" s="102" t="str">
        <f>IF(CADA_PROD!$C964="","",IFERROR(SUMIFS(MOVI_ENTR!M:M,MOVI_ENTR!D:D,D964)/SUMIFS(MOVI_ENTR!I:I,MOVI_ENTR!D:D,D964),0))</f>
        <v/>
      </c>
      <c r="N964" s="104" t="str">
        <f>IF(CADA_PROD!C964="","",G964/E964)</f>
        <v/>
      </c>
      <c r="O964" s="21" t="str">
        <f t="shared" si="29"/>
        <v/>
      </c>
      <c r="P964" s="21">
        <v>9.59E-4</v>
      </c>
    </row>
    <row r="965" spans="3:16" ht="30" customHeight="1">
      <c r="C965" s="99" t="str">
        <f>IF(CADA_PROD!C965="","",CADA_PROD!C965)</f>
        <v/>
      </c>
      <c r="D965" s="100" t="str">
        <f>IF(CADA_PROD!D965="","",CADA_PROD!D965)</f>
        <v/>
      </c>
      <c r="E965" s="101" t="str">
        <f>IF(CADA_PROD!E965="","",CADA_PROD!E965)</f>
        <v/>
      </c>
      <c r="F965" s="101" t="str">
        <f>IF(CADA_PROD!D965="","",SUMIFS(MOVI_ENTR!I:I,MOVI_ENTR!D:D,D965))</f>
        <v/>
      </c>
      <c r="G965" s="101" t="str">
        <f>IF(CADA_PROD!C965="","",SUMIFS(MOVI_SAID!H:H,MOVI_SAID!D:D,D965))</f>
        <v/>
      </c>
      <c r="H965" s="101" t="str">
        <f t="shared" si="30"/>
        <v/>
      </c>
      <c r="I965" s="100" t="str">
        <f>IF(CADA_PROD!C965="","",IFERROR(IF(H965&lt;=0,"Sem estoque",IF(H965/E965&lt;0.25,"Quase sem estoque",IF(H965/E965&lt;1.2,"Estoque baixo",IF(H965/E965&lt;2,"Estoque moderado","Estoque confortável")))),""))</f>
        <v/>
      </c>
      <c r="J965" s="102" t="str">
        <f>IF(CADA_PROD!C965="","",SUMIFS(MOVI_ENTR!M:M,MOVI_ENTR!D:D,D965))</f>
        <v/>
      </c>
      <c r="K965" s="103" t="str">
        <f>IF(CADA_PROD!C965="","",IFERROR($J965/SUM($J$6:$J$1006),""))</f>
        <v/>
      </c>
      <c r="L965" s="103" t="str">
        <f>IF(CADA_PROD!C965="","",IFERROR(H965/SUM($H$6:$H$1006)+P965,""))</f>
        <v/>
      </c>
      <c r="M965" s="102" t="str">
        <f>IF(CADA_PROD!$C965="","",IFERROR(SUMIFS(MOVI_ENTR!M:M,MOVI_ENTR!D:D,D965)/SUMIFS(MOVI_ENTR!I:I,MOVI_ENTR!D:D,D965),0))</f>
        <v/>
      </c>
      <c r="N965" s="104" t="str">
        <f>IF(CADA_PROD!C965="","",G965/E965)</f>
        <v/>
      </c>
      <c r="O965" s="21" t="str">
        <f t="shared" si="29"/>
        <v/>
      </c>
      <c r="P965" s="21">
        <v>9.6000000000000002E-4</v>
      </c>
    </row>
    <row r="966" spans="3:16" ht="30" customHeight="1">
      <c r="C966" s="99" t="str">
        <f>IF(CADA_PROD!C966="","",CADA_PROD!C966)</f>
        <v/>
      </c>
      <c r="D966" s="100" t="str">
        <f>IF(CADA_PROD!D966="","",CADA_PROD!D966)</f>
        <v/>
      </c>
      <c r="E966" s="101" t="str">
        <f>IF(CADA_PROD!E966="","",CADA_PROD!E966)</f>
        <v/>
      </c>
      <c r="F966" s="101" t="str">
        <f>IF(CADA_PROD!D966="","",SUMIFS(MOVI_ENTR!I:I,MOVI_ENTR!D:D,D966))</f>
        <v/>
      </c>
      <c r="G966" s="101" t="str">
        <f>IF(CADA_PROD!C966="","",SUMIFS(MOVI_SAID!H:H,MOVI_SAID!D:D,D966))</f>
        <v/>
      </c>
      <c r="H966" s="101" t="str">
        <f t="shared" si="30"/>
        <v/>
      </c>
      <c r="I966" s="100" t="str">
        <f>IF(CADA_PROD!C966="","",IFERROR(IF(H966&lt;=0,"Sem estoque",IF(H966/E966&lt;0.25,"Quase sem estoque",IF(H966/E966&lt;1.2,"Estoque baixo",IF(H966/E966&lt;2,"Estoque moderado","Estoque confortável")))),""))</f>
        <v/>
      </c>
      <c r="J966" s="102" t="str">
        <f>IF(CADA_PROD!C966="","",SUMIFS(MOVI_ENTR!M:M,MOVI_ENTR!D:D,D966))</f>
        <v/>
      </c>
      <c r="K966" s="103" t="str">
        <f>IF(CADA_PROD!C966="","",IFERROR($J966/SUM($J$6:$J$1006),""))</f>
        <v/>
      </c>
      <c r="L966" s="103" t="str">
        <f>IF(CADA_PROD!C966="","",IFERROR(H966/SUM($H$6:$H$1006)+P966,""))</f>
        <v/>
      </c>
      <c r="M966" s="102" t="str">
        <f>IF(CADA_PROD!$C966="","",IFERROR(SUMIFS(MOVI_ENTR!M:M,MOVI_ENTR!D:D,D966)/SUMIFS(MOVI_ENTR!I:I,MOVI_ENTR!D:D,D966),0))</f>
        <v/>
      </c>
      <c r="N966" s="104" t="str">
        <f>IF(CADA_PROD!C966="","",G966/E966)</f>
        <v/>
      </c>
      <c r="O966" s="21" t="str">
        <f t="shared" ref="O966:O1006" si="31">IF(D966="","",H966&lt;E966)</f>
        <v/>
      </c>
      <c r="P966" s="21">
        <v>9.6100000000000005E-4</v>
      </c>
    </row>
    <row r="967" spans="3:16" ht="30" customHeight="1">
      <c r="C967" s="99" t="str">
        <f>IF(CADA_PROD!C967="","",CADA_PROD!C967)</f>
        <v/>
      </c>
      <c r="D967" s="100" t="str">
        <f>IF(CADA_PROD!D967="","",CADA_PROD!D967)</f>
        <v/>
      </c>
      <c r="E967" s="101" t="str">
        <f>IF(CADA_PROD!E967="","",CADA_PROD!E967)</f>
        <v/>
      </c>
      <c r="F967" s="101" t="str">
        <f>IF(CADA_PROD!D967="","",SUMIFS(MOVI_ENTR!I:I,MOVI_ENTR!D:D,D967))</f>
        <v/>
      </c>
      <c r="G967" s="101" t="str">
        <f>IF(CADA_PROD!C967="","",SUMIFS(MOVI_SAID!H:H,MOVI_SAID!D:D,D967))</f>
        <v/>
      </c>
      <c r="H967" s="101" t="str">
        <f t="shared" ref="H967:H1006" si="32">IFERROR(F967-G967,"")</f>
        <v/>
      </c>
      <c r="I967" s="100" t="str">
        <f>IF(CADA_PROD!C967="","",IFERROR(IF(H967&lt;=0,"Sem estoque",IF(H967/E967&lt;0.25,"Quase sem estoque",IF(H967/E967&lt;1.2,"Estoque baixo",IF(H967/E967&lt;2,"Estoque moderado","Estoque confortável")))),""))</f>
        <v/>
      </c>
      <c r="J967" s="102" t="str">
        <f>IF(CADA_PROD!C967="","",SUMIFS(MOVI_ENTR!M:M,MOVI_ENTR!D:D,D967))</f>
        <v/>
      </c>
      <c r="K967" s="103" t="str">
        <f>IF(CADA_PROD!C967="","",IFERROR($J967/SUM($J$6:$J$1006),""))</f>
        <v/>
      </c>
      <c r="L967" s="103" t="str">
        <f>IF(CADA_PROD!C967="","",IFERROR(H967/SUM($H$6:$H$1006)+P967,""))</f>
        <v/>
      </c>
      <c r="M967" s="102" t="str">
        <f>IF(CADA_PROD!$C967="","",IFERROR(SUMIFS(MOVI_ENTR!M:M,MOVI_ENTR!D:D,D967)/SUMIFS(MOVI_ENTR!I:I,MOVI_ENTR!D:D,D967),0))</f>
        <v/>
      </c>
      <c r="N967" s="104" t="str">
        <f>IF(CADA_PROD!C967="","",G967/E967)</f>
        <v/>
      </c>
      <c r="O967" s="21" t="str">
        <f t="shared" si="31"/>
        <v/>
      </c>
      <c r="P967" s="21">
        <v>9.6199999999999996E-4</v>
      </c>
    </row>
    <row r="968" spans="3:16" ht="30" customHeight="1">
      <c r="C968" s="99" t="str">
        <f>IF(CADA_PROD!C968="","",CADA_PROD!C968)</f>
        <v/>
      </c>
      <c r="D968" s="100" t="str">
        <f>IF(CADA_PROD!D968="","",CADA_PROD!D968)</f>
        <v/>
      </c>
      <c r="E968" s="101" t="str">
        <f>IF(CADA_PROD!E968="","",CADA_PROD!E968)</f>
        <v/>
      </c>
      <c r="F968" s="101" t="str">
        <f>IF(CADA_PROD!D968="","",SUMIFS(MOVI_ENTR!I:I,MOVI_ENTR!D:D,D968))</f>
        <v/>
      </c>
      <c r="G968" s="101" t="str">
        <f>IF(CADA_PROD!C968="","",SUMIFS(MOVI_SAID!H:H,MOVI_SAID!D:D,D968))</f>
        <v/>
      </c>
      <c r="H968" s="101" t="str">
        <f t="shared" si="32"/>
        <v/>
      </c>
      <c r="I968" s="100" t="str">
        <f>IF(CADA_PROD!C968="","",IFERROR(IF(H968&lt;=0,"Sem estoque",IF(H968/E968&lt;0.25,"Quase sem estoque",IF(H968/E968&lt;1.2,"Estoque baixo",IF(H968/E968&lt;2,"Estoque moderado","Estoque confortável")))),""))</f>
        <v/>
      </c>
      <c r="J968" s="102" t="str">
        <f>IF(CADA_PROD!C968="","",SUMIFS(MOVI_ENTR!M:M,MOVI_ENTR!D:D,D968))</f>
        <v/>
      </c>
      <c r="K968" s="103" t="str">
        <f>IF(CADA_PROD!C968="","",IFERROR($J968/SUM($J$6:$J$1006),""))</f>
        <v/>
      </c>
      <c r="L968" s="103" t="str">
        <f>IF(CADA_PROD!C968="","",IFERROR(H968/SUM($H$6:$H$1006)+P968,""))</f>
        <v/>
      </c>
      <c r="M968" s="102" t="str">
        <f>IF(CADA_PROD!$C968="","",IFERROR(SUMIFS(MOVI_ENTR!M:M,MOVI_ENTR!D:D,D968)/SUMIFS(MOVI_ENTR!I:I,MOVI_ENTR!D:D,D968),0))</f>
        <v/>
      </c>
      <c r="N968" s="104" t="str">
        <f>IF(CADA_PROD!C968="","",G968/E968)</f>
        <v/>
      </c>
      <c r="O968" s="21" t="str">
        <f t="shared" si="31"/>
        <v/>
      </c>
      <c r="P968" s="21">
        <v>9.6299999999999999E-4</v>
      </c>
    </row>
    <row r="969" spans="3:16" ht="30" customHeight="1">
      <c r="C969" s="99" t="str">
        <f>IF(CADA_PROD!C969="","",CADA_PROD!C969)</f>
        <v/>
      </c>
      <c r="D969" s="100" t="str">
        <f>IF(CADA_PROD!D969="","",CADA_PROD!D969)</f>
        <v/>
      </c>
      <c r="E969" s="101" t="str">
        <f>IF(CADA_PROD!E969="","",CADA_PROD!E969)</f>
        <v/>
      </c>
      <c r="F969" s="101" t="str">
        <f>IF(CADA_PROD!D969="","",SUMIFS(MOVI_ENTR!I:I,MOVI_ENTR!D:D,D969))</f>
        <v/>
      </c>
      <c r="G969" s="101" t="str">
        <f>IF(CADA_PROD!C969="","",SUMIFS(MOVI_SAID!H:H,MOVI_SAID!D:D,D969))</f>
        <v/>
      </c>
      <c r="H969" s="101" t="str">
        <f t="shared" si="32"/>
        <v/>
      </c>
      <c r="I969" s="100" t="str">
        <f>IF(CADA_PROD!C969="","",IFERROR(IF(H969&lt;=0,"Sem estoque",IF(H969/E969&lt;0.25,"Quase sem estoque",IF(H969/E969&lt;1.2,"Estoque baixo",IF(H969/E969&lt;2,"Estoque moderado","Estoque confortável")))),""))</f>
        <v/>
      </c>
      <c r="J969" s="102" t="str">
        <f>IF(CADA_PROD!C969="","",SUMIFS(MOVI_ENTR!M:M,MOVI_ENTR!D:D,D969))</f>
        <v/>
      </c>
      <c r="K969" s="103" t="str">
        <f>IF(CADA_PROD!C969="","",IFERROR($J969/SUM($J$6:$J$1006),""))</f>
        <v/>
      </c>
      <c r="L969" s="103" t="str">
        <f>IF(CADA_PROD!C969="","",IFERROR(H969/SUM($H$6:$H$1006)+P969,""))</f>
        <v/>
      </c>
      <c r="M969" s="102" t="str">
        <f>IF(CADA_PROD!$C969="","",IFERROR(SUMIFS(MOVI_ENTR!M:M,MOVI_ENTR!D:D,D969)/SUMIFS(MOVI_ENTR!I:I,MOVI_ENTR!D:D,D969),0))</f>
        <v/>
      </c>
      <c r="N969" s="104" t="str">
        <f>IF(CADA_PROD!C969="","",G969/E969)</f>
        <v/>
      </c>
      <c r="O969" s="21" t="str">
        <f t="shared" si="31"/>
        <v/>
      </c>
      <c r="P969" s="21">
        <v>9.6400000000000001E-4</v>
      </c>
    </row>
    <row r="970" spans="3:16" ht="30" customHeight="1">
      <c r="C970" s="99" t="str">
        <f>IF(CADA_PROD!C970="","",CADA_PROD!C970)</f>
        <v/>
      </c>
      <c r="D970" s="100" t="str">
        <f>IF(CADA_PROD!D970="","",CADA_PROD!D970)</f>
        <v/>
      </c>
      <c r="E970" s="101" t="str">
        <f>IF(CADA_PROD!E970="","",CADA_PROD!E970)</f>
        <v/>
      </c>
      <c r="F970" s="101" t="str">
        <f>IF(CADA_PROD!D970="","",SUMIFS(MOVI_ENTR!I:I,MOVI_ENTR!D:D,D970))</f>
        <v/>
      </c>
      <c r="G970" s="101" t="str">
        <f>IF(CADA_PROD!C970="","",SUMIFS(MOVI_SAID!H:H,MOVI_SAID!D:D,D970))</f>
        <v/>
      </c>
      <c r="H970" s="101" t="str">
        <f t="shared" si="32"/>
        <v/>
      </c>
      <c r="I970" s="100" t="str">
        <f>IF(CADA_PROD!C970="","",IFERROR(IF(H970&lt;=0,"Sem estoque",IF(H970/E970&lt;0.25,"Quase sem estoque",IF(H970/E970&lt;1.2,"Estoque baixo",IF(H970/E970&lt;2,"Estoque moderado","Estoque confortável")))),""))</f>
        <v/>
      </c>
      <c r="J970" s="102" t="str">
        <f>IF(CADA_PROD!C970="","",SUMIFS(MOVI_ENTR!M:M,MOVI_ENTR!D:D,D970))</f>
        <v/>
      </c>
      <c r="K970" s="103" t="str">
        <f>IF(CADA_PROD!C970="","",IFERROR($J970/SUM($J$6:$J$1006),""))</f>
        <v/>
      </c>
      <c r="L970" s="103" t="str">
        <f>IF(CADA_PROD!C970="","",IFERROR(H970/SUM($H$6:$H$1006)+P970,""))</f>
        <v/>
      </c>
      <c r="M970" s="102" t="str">
        <f>IF(CADA_PROD!$C970="","",IFERROR(SUMIFS(MOVI_ENTR!M:M,MOVI_ENTR!D:D,D970)/SUMIFS(MOVI_ENTR!I:I,MOVI_ENTR!D:D,D970),0))</f>
        <v/>
      </c>
      <c r="N970" s="104" t="str">
        <f>IF(CADA_PROD!C970="","",G970/E970)</f>
        <v/>
      </c>
      <c r="O970" s="21" t="str">
        <f t="shared" si="31"/>
        <v/>
      </c>
      <c r="P970" s="21">
        <v>9.6500000000000004E-4</v>
      </c>
    </row>
    <row r="971" spans="3:16" ht="30" customHeight="1">
      <c r="C971" s="99" t="str">
        <f>IF(CADA_PROD!C971="","",CADA_PROD!C971)</f>
        <v/>
      </c>
      <c r="D971" s="100" t="str">
        <f>IF(CADA_PROD!D971="","",CADA_PROD!D971)</f>
        <v/>
      </c>
      <c r="E971" s="101" t="str">
        <f>IF(CADA_PROD!E971="","",CADA_PROD!E971)</f>
        <v/>
      </c>
      <c r="F971" s="101" t="str">
        <f>IF(CADA_PROD!D971="","",SUMIFS(MOVI_ENTR!I:I,MOVI_ENTR!D:D,D971))</f>
        <v/>
      </c>
      <c r="G971" s="101" t="str">
        <f>IF(CADA_PROD!C971="","",SUMIFS(MOVI_SAID!H:H,MOVI_SAID!D:D,D971))</f>
        <v/>
      </c>
      <c r="H971" s="101" t="str">
        <f t="shared" si="32"/>
        <v/>
      </c>
      <c r="I971" s="100" t="str">
        <f>IF(CADA_PROD!C971="","",IFERROR(IF(H971&lt;=0,"Sem estoque",IF(H971/E971&lt;0.25,"Quase sem estoque",IF(H971/E971&lt;1.2,"Estoque baixo",IF(H971/E971&lt;2,"Estoque moderado","Estoque confortável")))),""))</f>
        <v/>
      </c>
      <c r="J971" s="102" t="str">
        <f>IF(CADA_PROD!C971="","",SUMIFS(MOVI_ENTR!M:M,MOVI_ENTR!D:D,D971))</f>
        <v/>
      </c>
      <c r="K971" s="103" t="str">
        <f>IF(CADA_PROD!C971="","",IFERROR($J971/SUM($J$6:$J$1006),""))</f>
        <v/>
      </c>
      <c r="L971" s="103" t="str">
        <f>IF(CADA_PROD!C971="","",IFERROR(H971/SUM($H$6:$H$1006)+P971,""))</f>
        <v/>
      </c>
      <c r="M971" s="102" t="str">
        <f>IF(CADA_PROD!$C971="","",IFERROR(SUMIFS(MOVI_ENTR!M:M,MOVI_ENTR!D:D,D971)/SUMIFS(MOVI_ENTR!I:I,MOVI_ENTR!D:D,D971),0))</f>
        <v/>
      </c>
      <c r="N971" s="104" t="str">
        <f>IF(CADA_PROD!C971="","",G971/E971)</f>
        <v/>
      </c>
      <c r="O971" s="21" t="str">
        <f t="shared" si="31"/>
        <v/>
      </c>
      <c r="P971" s="21">
        <v>9.6599999999999995E-4</v>
      </c>
    </row>
    <row r="972" spans="3:16" ht="30" customHeight="1">
      <c r="C972" s="99" t="str">
        <f>IF(CADA_PROD!C972="","",CADA_PROD!C972)</f>
        <v/>
      </c>
      <c r="D972" s="100" t="str">
        <f>IF(CADA_PROD!D972="","",CADA_PROD!D972)</f>
        <v/>
      </c>
      <c r="E972" s="101" t="str">
        <f>IF(CADA_PROD!E972="","",CADA_PROD!E972)</f>
        <v/>
      </c>
      <c r="F972" s="101" t="str">
        <f>IF(CADA_PROD!D972="","",SUMIFS(MOVI_ENTR!I:I,MOVI_ENTR!D:D,D972))</f>
        <v/>
      </c>
      <c r="G972" s="101" t="str">
        <f>IF(CADA_PROD!C972="","",SUMIFS(MOVI_SAID!H:H,MOVI_SAID!D:D,D972))</f>
        <v/>
      </c>
      <c r="H972" s="101" t="str">
        <f t="shared" si="32"/>
        <v/>
      </c>
      <c r="I972" s="100" t="str">
        <f>IF(CADA_PROD!C972="","",IFERROR(IF(H972&lt;=0,"Sem estoque",IF(H972/E972&lt;0.25,"Quase sem estoque",IF(H972/E972&lt;1.2,"Estoque baixo",IF(H972/E972&lt;2,"Estoque moderado","Estoque confortável")))),""))</f>
        <v/>
      </c>
      <c r="J972" s="102" t="str">
        <f>IF(CADA_PROD!C972="","",SUMIFS(MOVI_ENTR!M:M,MOVI_ENTR!D:D,D972))</f>
        <v/>
      </c>
      <c r="K972" s="103" t="str">
        <f>IF(CADA_PROD!C972="","",IFERROR($J972/SUM($J$6:$J$1006),""))</f>
        <v/>
      </c>
      <c r="L972" s="103" t="str">
        <f>IF(CADA_PROD!C972="","",IFERROR(H972/SUM($H$6:$H$1006)+P972,""))</f>
        <v/>
      </c>
      <c r="M972" s="102" t="str">
        <f>IF(CADA_PROD!$C972="","",IFERROR(SUMIFS(MOVI_ENTR!M:M,MOVI_ENTR!D:D,D972)/SUMIFS(MOVI_ENTR!I:I,MOVI_ENTR!D:D,D972),0))</f>
        <v/>
      </c>
      <c r="N972" s="104" t="str">
        <f>IF(CADA_PROD!C972="","",G972/E972)</f>
        <v/>
      </c>
      <c r="O972" s="21" t="str">
        <f t="shared" si="31"/>
        <v/>
      </c>
      <c r="P972" s="21">
        <v>9.6699999999999998E-4</v>
      </c>
    </row>
    <row r="973" spans="3:16" ht="30" customHeight="1">
      <c r="C973" s="99" t="str">
        <f>IF(CADA_PROD!C973="","",CADA_PROD!C973)</f>
        <v/>
      </c>
      <c r="D973" s="100" t="str">
        <f>IF(CADA_PROD!D973="","",CADA_PROD!D973)</f>
        <v/>
      </c>
      <c r="E973" s="101" t="str">
        <f>IF(CADA_PROD!E973="","",CADA_PROD!E973)</f>
        <v/>
      </c>
      <c r="F973" s="101" t="str">
        <f>IF(CADA_PROD!D973="","",SUMIFS(MOVI_ENTR!I:I,MOVI_ENTR!D:D,D973))</f>
        <v/>
      </c>
      <c r="G973" s="101" t="str">
        <f>IF(CADA_PROD!C973="","",SUMIFS(MOVI_SAID!H:H,MOVI_SAID!D:D,D973))</f>
        <v/>
      </c>
      <c r="H973" s="101" t="str">
        <f t="shared" si="32"/>
        <v/>
      </c>
      <c r="I973" s="100" t="str">
        <f>IF(CADA_PROD!C973="","",IFERROR(IF(H973&lt;=0,"Sem estoque",IF(H973/E973&lt;0.25,"Quase sem estoque",IF(H973/E973&lt;1.2,"Estoque baixo",IF(H973/E973&lt;2,"Estoque moderado","Estoque confortável")))),""))</f>
        <v/>
      </c>
      <c r="J973" s="102" t="str">
        <f>IF(CADA_PROD!C973="","",SUMIFS(MOVI_ENTR!M:M,MOVI_ENTR!D:D,D973))</f>
        <v/>
      </c>
      <c r="K973" s="103" t="str">
        <f>IF(CADA_PROD!C973="","",IFERROR($J973/SUM($J$6:$J$1006),""))</f>
        <v/>
      </c>
      <c r="L973" s="103" t="str">
        <f>IF(CADA_PROD!C973="","",IFERROR(H973/SUM($H$6:$H$1006)+P973,""))</f>
        <v/>
      </c>
      <c r="M973" s="102" t="str">
        <f>IF(CADA_PROD!$C973="","",IFERROR(SUMIFS(MOVI_ENTR!M:M,MOVI_ENTR!D:D,D973)/SUMIFS(MOVI_ENTR!I:I,MOVI_ENTR!D:D,D973),0))</f>
        <v/>
      </c>
      <c r="N973" s="104" t="str">
        <f>IF(CADA_PROD!C973="","",G973/E973)</f>
        <v/>
      </c>
      <c r="O973" s="21" t="str">
        <f t="shared" si="31"/>
        <v/>
      </c>
      <c r="P973" s="21">
        <v>9.68E-4</v>
      </c>
    </row>
    <row r="974" spans="3:16" ht="30" customHeight="1">
      <c r="C974" s="99" t="str">
        <f>IF(CADA_PROD!C974="","",CADA_PROD!C974)</f>
        <v/>
      </c>
      <c r="D974" s="100" t="str">
        <f>IF(CADA_PROD!D974="","",CADA_PROD!D974)</f>
        <v/>
      </c>
      <c r="E974" s="101" t="str">
        <f>IF(CADA_PROD!E974="","",CADA_PROD!E974)</f>
        <v/>
      </c>
      <c r="F974" s="101" t="str">
        <f>IF(CADA_PROD!D974="","",SUMIFS(MOVI_ENTR!I:I,MOVI_ENTR!D:D,D974))</f>
        <v/>
      </c>
      <c r="G974" s="101" t="str">
        <f>IF(CADA_PROD!C974="","",SUMIFS(MOVI_SAID!H:H,MOVI_SAID!D:D,D974))</f>
        <v/>
      </c>
      <c r="H974" s="101" t="str">
        <f t="shared" si="32"/>
        <v/>
      </c>
      <c r="I974" s="100" t="str">
        <f>IF(CADA_PROD!C974="","",IFERROR(IF(H974&lt;=0,"Sem estoque",IF(H974/E974&lt;0.25,"Quase sem estoque",IF(H974/E974&lt;1.2,"Estoque baixo",IF(H974/E974&lt;2,"Estoque moderado","Estoque confortável")))),""))</f>
        <v/>
      </c>
      <c r="J974" s="102" t="str">
        <f>IF(CADA_PROD!C974="","",SUMIFS(MOVI_ENTR!M:M,MOVI_ENTR!D:D,D974))</f>
        <v/>
      </c>
      <c r="K974" s="103" t="str">
        <f>IF(CADA_PROD!C974="","",IFERROR($J974/SUM($J$6:$J$1006),""))</f>
        <v/>
      </c>
      <c r="L974" s="103" t="str">
        <f>IF(CADA_PROD!C974="","",IFERROR(H974/SUM($H$6:$H$1006)+P974,""))</f>
        <v/>
      </c>
      <c r="M974" s="102" t="str">
        <f>IF(CADA_PROD!$C974="","",IFERROR(SUMIFS(MOVI_ENTR!M:M,MOVI_ENTR!D:D,D974)/SUMIFS(MOVI_ENTR!I:I,MOVI_ENTR!D:D,D974),0))</f>
        <v/>
      </c>
      <c r="N974" s="104" t="str">
        <f>IF(CADA_PROD!C974="","",G974/E974)</f>
        <v/>
      </c>
      <c r="O974" s="21" t="str">
        <f t="shared" si="31"/>
        <v/>
      </c>
      <c r="P974" s="21">
        <v>9.6900000000000003E-4</v>
      </c>
    </row>
    <row r="975" spans="3:16" ht="30" customHeight="1">
      <c r="C975" s="99" t="str">
        <f>IF(CADA_PROD!C975="","",CADA_PROD!C975)</f>
        <v/>
      </c>
      <c r="D975" s="100" t="str">
        <f>IF(CADA_PROD!D975="","",CADA_PROD!D975)</f>
        <v/>
      </c>
      <c r="E975" s="101" t="str">
        <f>IF(CADA_PROD!E975="","",CADA_PROD!E975)</f>
        <v/>
      </c>
      <c r="F975" s="101" t="str">
        <f>IF(CADA_PROD!D975="","",SUMIFS(MOVI_ENTR!I:I,MOVI_ENTR!D:D,D975))</f>
        <v/>
      </c>
      <c r="G975" s="101" t="str">
        <f>IF(CADA_PROD!C975="","",SUMIFS(MOVI_SAID!H:H,MOVI_SAID!D:D,D975))</f>
        <v/>
      </c>
      <c r="H975" s="101" t="str">
        <f t="shared" si="32"/>
        <v/>
      </c>
      <c r="I975" s="100" t="str">
        <f>IF(CADA_PROD!C975="","",IFERROR(IF(H975&lt;=0,"Sem estoque",IF(H975/E975&lt;0.25,"Quase sem estoque",IF(H975/E975&lt;1.2,"Estoque baixo",IF(H975/E975&lt;2,"Estoque moderado","Estoque confortável")))),""))</f>
        <v/>
      </c>
      <c r="J975" s="102" t="str">
        <f>IF(CADA_PROD!C975="","",SUMIFS(MOVI_ENTR!M:M,MOVI_ENTR!D:D,D975))</f>
        <v/>
      </c>
      <c r="K975" s="103" t="str">
        <f>IF(CADA_PROD!C975="","",IFERROR($J975/SUM($J$6:$J$1006),""))</f>
        <v/>
      </c>
      <c r="L975" s="103" t="str">
        <f>IF(CADA_PROD!C975="","",IFERROR(H975/SUM($H$6:$H$1006)+P975,""))</f>
        <v/>
      </c>
      <c r="M975" s="102" t="str">
        <f>IF(CADA_PROD!$C975="","",IFERROR(SUMIFS(MOVI_ENTR!M:M,MOVI_ENTR!D:D,D975)/SUMIFS(MOVI_ENTR!I:I,MOVI_ENTR!D:D,D975),0))</f>
        <v/>
      </c>
      <c r="N975" s="104" t="str">
        <f>IF(CADA_PROD!C975="","",G975/E975)</f>
        <v/>
      </c>
      <c r="O975" s="21" t="str">
        <f t="shared" si="31"/>
        <v/>
      </c>
      <c r="P975" s="21">
        <v>9.7000000000000005E-4</v>
      </c>
    </row>
    <row r="976" spans="3:16" ht="30" customHeight="1">
      <c r="C976" s="99" t="str">
        <f>IF(CADA_PROD!C976="","",CADA_PROD!C976)</f>
        <v/>
      </c>
      <c r="D976" s="100" t="str">
        <f>IF(CADA_PROD!D976="","",CADA_PROD!D976)</f>
        <v/>
      </c>
      <c r="E976" s="101" t="str">
        <f>IF(CADA_PROD!E976="","",CADA_PROD!E976)</f>
        <v/>
      </c>
      <c r="F976" s="101" t="str">
        <f>IF(CADA_PROD!D976="","",SUMIFS(MOVI_ENTR!I:I,MOVI_ENTR!D:D,D976))</f>
        <v/>
      </c>
      <c r="G976" s="101" t="str">
        <f>IF(CADA_PROD!C976="","",SUMIFS(MOVI_SAID!H:H,MOVI_SAID!D:D,D976))</f>
        <v/>
      </c>
      <c r="H976" s="101" t="str">
        <f t="shared" si="32"/>
        <v/>
      </c>
      <c r="I976" s="100" t="str">
        <f>IF(CADA_PROD!C976="","",IFERROR(IF(H976&lt;=0,"Sem estoque",IF(H976/E976&lt;0.25,"Quase sem estoque",IF(H976/E976&lt;1.2,"Estoque baixo",IF(H976/E976&lt;2,"Estoque moderado","Estoque confortável")))),""))</f>
        <v/>
      </c>
      <c r="J976" s="102" t="str">
        <f>IF(CADA_PROD!C976="","",SUMIFS(MOVI_ENTR!M:M,MOVI_ENTR!D:D,D976))</f>
        <v/>
      </c>
      <c r="K976" s="103" t="str">
        <f>IF(CADA_PROD!C976="","",IFERROR($J976/SUM($J$6:$J$1006),""))</f>
        <v/>
      </c>
      <c r="L976" s="103" t="str">
        <f>IF(CADA_PROD!C976="","",IFERROR(H976/SUM($H$6:$H$1006)+P976,""))</f>
        <v/>
      </c>
      <c r="M976" s="102" t="str">
        <f>IF(CADA_PROD!$C976="","",IFERROR(SUMIFS(MOVI_ENTR!M:M,MOVI_ENTR!D:D,D976)/SUMIFS(MOVI_ENTR!I:I,MOVI_ENTR!D:D,D976),0))</f>
        <v/>
      </c>
      <c r="N976" s="104" t="str">
        <f>IF(CADA_PROD!C976="","",G976/E976)</f>
        <v/>
      </c>
      <c r="O976" s="21" t="str">
        <f t="shared" si="31"/>
        <v/>
      </c>
      <c r="P976" s="21">
        <v>9.7099999999999997E-4</v>
      </c>
    </row>
    <row r="977" spans="3:16" ht="30" customHeight="1">
      <c r="C977" s="99" t="str">
        <f>IF(CADA_PROD!C977="","",CADA_PROD!C977)</f>
        <v/>
      </c>
      <c r="D977" s="100" t="str">
        <f>IF(CADA_PROD!D977="","",CADA_PROD!D977)</f>
        <v/>
      </c>
      <c r="E977" s="101" t="str">
        <f>IF(CADA_PROD!E977="","",CADA_PROD!E977)</f>
        <v/>
      </c>
      <c r="F977" s="101" t="str">
        <f>IF(CADA_PROD!D977="","",SUMIFS(MOVI_ENTR!I:I,MOVI_ENTR!D:D,D977))</f>
        <v/>
      </c>
      <c r="G977" s="101" t="str">
        <f>IF(CADA_PROD!C977="","",SUMIFS(MOVI_SAID!H:H,MOVI_SAID!D:D,D977))</f>
        <v/>
      </c>
      <c r="H977" s="101" t="str">
        <f t="shared" si="32"/>
        <v/>
      </c>
      <c r="I977" s="100" t="str">
        <f>IF(CADA_PROD!C977="","",IFERROR(IF(H977&lt;=0,"Sem estoque",IF(H977/E977&lt;0.25,"Quase sem estoque",IF(H977/E977&lt;1.2,"Estoque baixo",IF(H977/E977&lt;2,"Estoque moderado","Estoque confortável")))),""))</f>
        <v/>
      </c>
      <c r="J977" s="102" t="str">
        <f>IF(CADA_PROD!C977="","",SUMIFS(MOVI_ENTR!M:M,MOVI_ENTR!D:D,D977))</f>
        <v/>
      </c>
      <c r="K977" s="103" t="str">
        <f>IF(CADA_PROD!C977="","",IFERROR($J977/SUM($J$6:$J$1006),""))</f>
        <v/>
      </c>
      <c r="L977" s="103" t="str">
        <f>IF(CADA_PROD!C977="","",IFERROR(H977/SUM($H$6:$H$1006)+P977,""))</f>
        <v/>
      </c>
      <c r="M977" s="102" t="str">
        <f>IF(CADA_PROD!$C977="","",IFERROR(SUMIFS(MOVI_ENTR!M:M,MOVI_ENTR!D:D,D977)/SUMIFS(MOVI_ENTR!I:I,MOVI_ENTR!D:D,D977),0))</f>
        <v/>
      </c>
      <c r="N977" s="104" t="str">
        <f>IF(CADA_PROD!C977="","",G977/E977)</f>
        <v/>
      </c>
      <c r="O977" s="21" t="str">
        <f t="shared" si="31"/>
        <v/>
      </c>
      <c r="P977" s="21">
        <v>9.7199999999999999E-4</v>
      </c>
    </row>
    <row r="978" spans="3:16" ht="30" customHeight="1">
      <c r="C978" s="99" t="str">
        <f>IF(CADA_PROD!C978="","",CADA_PROD!C978)</f>
        <v/>
      </c>
      <c r="D978" s="100" t="str">
        <f>IF(CADA_PROD!D978="","",CADA_PROD!D978)</f>
        <v/>
      </c>
      <c r="E978" s="101" t="str">
        <f>IF(CADA_PROD!E978="","",CADA_PROD!E978)</f>
        <v/>
      </c>
      <c r="F978" s="101" t="str">
        <f>IF(CADA_PROD!D978="","",SUMIFS(MOVI_ENTR!I:I,MOVI_ENTR!D:D,D978))</f>
        <v/>
      </c>
      <c r="G978" s="101" t="str">
        <f>IF(CADA_PROD!C978="","",SUMIFS(MOVI_SAID!H:H,MOVI_SAID!D:D,D978))</f>
        <v/>
      </c>
      <c r="H978" s="101" t="str">
        <f t="shared" si="32"/>
        <v/>
      </c>
      <c r="I978" s="100" t="str">
        <f>IF(CADA_PROD!C978="","",IFERROR(IF(H978&lt;=0,"Sem estoque",IF(H978/E978&lt;0.25,"Quase sem estoque",IF(H978/E978&lt;1.2,"Estoque baixo",IF(H978/E978&lt;2,"Estoque moderado","Estoque confortável")))),""))</f>
        <v/>
      </c>
      <c r="J978" s="102" t="str">
        <f>IF(CADA_PROD!C978="","",SUMIFS(MOVI_ENTR!M:M,MOVI_ENTR!D:D,D978))</f>
        <v/>
      </c>
      <c r="K978" s="103" t="str">
        <f>IF(CADA_PROD!C978="","",IFERROR($J978/SUM($J$6:$J$1006),""))</f>
        <v/>
      </c>
      <c r="L978" s="103" t="str">
        <f>IF(CADA_PROD!C978="","",IFERROR(H978/SUM($H$6:$H$1006)+P978,""))</f>
        <v/>
      </c>
      <c r="M978" s="102" t="str">
        <f>IF(CADA_PROD!$C978="","",IFERROR(SUMIFS(MOVI_ENTR!M:M,MOVI_ENTR!D:D,D978)/SUMIFS(MOVI_ENTR!I:I,MOVI_ENTR!D:D,D978),0))</f>
        <v/>
      </c>
      <c r="N978" s="104" t="str">
        <f>IF(CADA_PROD!C978="","",G978/E978)</f>
        <v/>
      </c>
      <c r="O978" s="21" t="str">
        <f t="shared" si="31"/>
        <v/>
      </c>
      <c r="P978" s="21">
        <v>9.7300000000000002E-4</v>
      </c>
    </row>
    <row r="979" spans="3:16" ht="30" customHeight="1">
      <c r="C979" s="99" t="str">
        <f>IF(CADA_PROD!C979="","",CADA_PROD!C979)</f>
        <v/>
      </c>
      <c r="D979" s="100" t="str">
        <f>IF(CADA_PROD!D979="","",CADA_PROD!D979)</f>
        <v/>
      </c>
      <c r="E979" s="101" t="str">
        <f>IF(CADA_PROD!E979="","",CADA_PROD!E979)</f>
        <v/>
      </c>
      <c r="F979" s="101" t="str">
        <f>IF(CADA_PROD!D979="","",SUMIFS(MOVI_ENTR!I:I,MOVI_ENTR!D:D,D979))</f>
        <v/>
      </c>
      <c r="G979" s="101" t="str">
        <f>IF(CADA_PROD!C979="","",SUMIFS(MOVI_SAID!H:H,MOVI_SAID!D:D,D979))</f>
        <v/>
      </c>
      <c r="H979" s="101" t="str">
        <f t="shared" si="32"/>
        <v/>
      </c>
      <c r="I979" s="100" t="str">
        <f>IF(CADA_PROD!C979="","",IFERROR(IF(H979&lt;=0,"Sem estoque",IF(H979/E979&lt;0.25,"Quase sem estoque",IF(H979/E979&lt;1.2,"Estoque baixo",IF(H979/E979&lt;2,"Estoque moderado","Estoque confortável")))),""))</f>
        <v/>
      </c>
      <c r="J979" s="102" t="str">
        <f>IF(CADA_PROD!C979="","",SUMIFS(MOVI_ENTR!M:M,MOVI_ENTR!D:D,D979))</f>
        <v/>
      </c>
      <c r="K979" s="103" t="str">
        <f>IF(CADA_PROD!C979="","",IFERROR($J979/SUM($J$6:$J$1006),""))</f>
        <v/>
      </c>
      <c r="L979" s="103" t="str">
        <f>IF(CADA_PROD!C979="","",IFERROR(H979/SUM($H$6:$H$1006)+P979,""))</f>
        <v/>
      </c>
      <c r="M979" s="102" t="str">
        <f>IF(CADA_PROD!$C979="","",IFERROR(SUMIFS(MOVI_ENTR!M:M,MOVI_ENTR!D:D,D979)/SUMIFS(MOVI_ENTR!I:I,MOVI_ENTR!D:D,D979),0))</f>
        <v/>
      </c>
      <c r="N979" s="104" t="str">
        <f>IF(CADA_PROD!C979="","",G979/E979)</f>
        <v/>
      </c>
      <c r="O979" s="21" t="str">
        <f t="shared" si="31"/>
        <v/>
      </c>
      <c r="P979" s="21">
        <v>9.7400000000000004E-4</v>
      </c>
    </row>
    <row r="980" spans="3:16" ht="30" customHeight="1">
      <c r="C980" s="99" t="str">
        <f>IF(CADA_PROD!C980="","",CADA_PROD!C980)</f>
        <v/>
      </c>
      <c r="D980" s="100" t="str">
        <f>IF(CADA_PROD!D980="","",CADA_PROD!D980)</f>
        <v/>
      </c>
      <c r="E980" s="101" t="str">
        <f>IF(CADA_PROD!E980="","",CADA_PROD!E980)</f>
        <v/>
      </c>
      <c r="F980" s="101" t="str">
        <f>IF(CADA_PROD!D980="","",SUMIFS(MOVI_ENTR!I:I,MOVI_ENTR!D:D,D980))</f>
        <v/>
      </c>
      <c r="G980" s="101" t="str">
        <f>IF(CADA_PROD!C980="","",SUMIFS(MOVI_SAID!H:H,MOVI_SAID!D:D,D980))</f>
        <v/>
      </c>
      <c r="H980" s="101" t="str">
        <f t="shared" si="32"/>
        <v/>
      </c>
      <c r="I980" s="100" t="str">
        <f>IF(CADA_PROD!C980="","",IFERROR(IF(H980&lt;=0,"Sem estoque",IF(H980/E980&lt;0.25,"Quase sem estoque",IF(H980/E980&lt;1.2,"Estoque baixo",IF(H980/E980&lt;2,"Estoque moderado","Estoque confortável")))),""))</f>
        <v/>
      </c>
      <c r="J980" s="102" t="str">
        <f>IF(CADA_PROD!C980="","",SUMIFS(MOVI_ENTR!M:M,MOVI_ENTR!D:D,D980))</f>
        <v/>
      </c>
      <c r="K980" s="103" t="str">
        <f>IF(CADA_PROD!C980="","",IFERROR($J980/SUM($J$6:$J$1006),""))</f>
        <v/>
      </c>
      <c r="L980" s="103" t="str">
        <f>IF(CADA_PROD!C980="","",IFERROR(H980/SUM($H$6:$H$1006)+P980,""))</f>
        <v/>
      </c>
      <c r="M980" s="102" t="str">
        <f>IF(CADA_PROD!$C980="","",IFERROR(SUMIFS(MOVI_ENTR!M:M,MOVI_ENTR!D:D,D980)/SUMIFS(MOVI_ENTR!I:I,MOVI_ENTR!D:D,D980),0))</f>
        <v/>
      </c>
      <c r="N980" s="104" t="str">
        <f>IF(CADA_PROD!C980="","",G980/E980)</f>
        <v/>
      </c>
      <c r="O980" s="21" t="str">
        <f t="shared" si="31"/>
        <v/>
      </c>
      <c r="P980" s="21">
        <v>9.7499999999999996E-4</v>
      </c>
    </row>
    <row r="981" spans="3:16" ht="30" customHeight="1">
      <c r="C981" s="99" t="str">
        <f>IF(CADA_PROD!C981="","",CADA_PROD!C981)</f>
        <v/>
      </c>
      <c r="D981" s="100" t="str">
        <f>IF(CADA_PROD!D981="","",CADA_PROD!D981)</f>
        <v/>
      </c>
      <c r="E981" s="101" t="str">
        <f>IF(CADA_PROD!E981="","",CADA_PROD!E981)</f>
        <v/>
      </c>
      <c r="F981" s="101" t="str">
        <f>IF(CADA_PROD!D981="","",SUMIFS(MOVI_ENTR!I:I,MOVI_ENTR!D:D,D981))</f>
        <v/>
      </c>
      <c r="G981" s="101" t="str">
        <f>IF(CADA_PROD!C981="","",SUMIFS(MOVI_SAID!H:H,MOVI_SAID!D:D,D981))</f>
        <v/>
      </c>
      <c r="H981" s="101" t="str">
        <f t="shared" si="32"/>
        <v/>
      </c>
      <c r="I981" s="100" t="str">
        <f>IF(CADA_PROD!C981="","",IFERROR(IF(H981&lt;=0,"Sem estoque",IF(H981/E981&lt;0.25,"Quase sem estoque",IF(H981/E981&lt;1.2,"Estoque baixo",IF(H981/E981&lt;2,"Estoque moderado","Estoque confortável")))),""))</f>
        <v/>
      </c>
      <c r="J981" s="102" t="str">
        <f>IF(CADA_PROD!C981="","",SUMIFS(MOVI_ENTR!M:M,MOVI_ENTR!D:D,D981))</f>
        <v/>
      </c>
      <c r="K981" s="103" t="str">
        <f>IF(CADA_PROD!C981="","",IFERROR($J981/SUM($J$6:$J$1006),""))</f>
        <v/>
      </c>
      <c r="L981" s="103" t="str">
        <f>IF(CADA_PROD!C981="","",IFERROR(H981/SUM($H$6:$H$1006)+P981,""))</f>
        <v/>
      </c>
      <c r="M981" s="102" t="str">
        <f>IF(CADA_PROD!$C981="","",IFERROR(SUMIFS(MOVI_ENTR!M:M,MOVI_ENTR!D:D,D981)/SUMIFS(MOVI_ENTR!I:I,MOVI_ENTR!D:D,D981),0))</f>
        <v/>
      </c>
      <c r="N981" s="104" t="str">
        <f>IF(CADA_PROD!C981="","",G981/E981)</f>
        <v/>
      </c>
      <c r="O981" s="21" t="str">
        <f t="shared" si="31"/>
        <v/>
      </c>
      <c r="P981" s="21">
        <v>9.7599999999999998E-4</v>
      </c>
    </row>
    <row r="982" spans="3:16" ht="30" customHeight="1">
      <c r="C982" s="99" t="str">
        <f>IF(CADA_PROD!C982="","",CADA_PROD!C982)</f>
        <v/>
      </c>
      <c r="D982" s="100" t="str">
        <f>IF(CADA_PROD!D982="","",CADA_PROD!D982)</f>
        <v/>
      </c>
      <c r="E982" s="101" t="str">
        <f>IF(CADA_PROD!E982="","",CADA_PROD!E982)</f>
        <v/>
      </c>
      <c r="F982" s="101" t="str">
        <f>IF(CADA_PROD!D982="","",SUMIFS(MOVI_ENTR!I:I,MOVI_ENTR!D:D,D982))</f>
        <v/>
      </c>
      <c r="G982" s="101" t="str">
        <f>IF(CADA_PROD!C982="","",SUMIFS(MOVI_SAID!H:H,MOVI_SAID!D:D,D982))</f>
        <v/>
      </c>
      <c r="H982" s="101" t="str">
        <f t="shared" si="32"/>
        <v/>
      </c>
      <c r="I982" s="100" t="str">
        <f>IF(CADA_PROD!C982="","",IFERROR(IF(H982&lt;=0,"Sem estoque",IF(H982/E982&lt;0.25,"Quase sem estoque",IF(H982/E982&lt;1.2,"Estoque baixo",IF(H982/E982&lt;2,"Estoque moderado","Estoque confortável")))),""))</f>
        <v/>
      </c>
      <c r="J982" s="102" t="str">
        <f>IF(CADA_PROD!C982="","",SUMIFS(MOVI_ENTR!M:M,MOVI_ENTR!D:D,D982))</f>
        <v/>
      </c>
      <c r="K982" s="103" t="str">
        <f>IF(CADA_PROD!C982="","",IFERROR($J982/SUM($J$6:$J$1006),""))</f>
        <v/>
      </c>
      <c r="L982" s="103" t="str">
        <f>IF(CADA_PROD!C982="","",IFERROR(H982/SUM($H$6:$H$1006)+P982,""))</f>
        <v/>
      </c>
      <c r="M982" s="102" t="str">
        <f>IF(CADA_PROD!$C982="","",IFERROR(SUMIFS(MOVI_ENTR!M:M,MOVI_ENTR!D:D,D982)/SUMIFS(MOVI_ENTR!I:I,MOVI_ENTR!D:D,D982),0))</f>
        <v/>
      </c>
      <c r="N982" s="104" t="str">
        <f>IF(CADA_PROD!C982="","",G982/E982)</f>
        <v/>
      </c>
      <c r="O982" s="21" t="str">
        <f t="shared" si="31"/>
        <v/>
      </c>
      <c r="P982" s="21">
        <v>9.77E-4</v>
      </c>
    </row>
    <row r="983" spans="3:16" ht="30" customHeight="1">
      <c r="C983" s="99" t="str">
        <f>IF(CADA_PROD!C983="","",CADA_PROD!C983)</f>
        <v/>
      </c>
      <c r="D983" s="100" t="str">
        <f>IF(CADA_PROD!D983="","",CADA_PROD!D983)</f>
        <v/>
      </c>
      <c r="E983" s="101" t="str">
        <f>IF(CADA_PROD!E983="","",CADA_PROD!E983)</f>
        <v/>
      </c>
      <c r="F983" s="101" t="str">
        <f>IF(CADA_PROD!D983="","",SUMIFS(MOVI_ENTR!I:I,MOVI_ENTR!D:D,D983))</f>
        <v/>
      </c>
      <c r="G983" s="101" t="str">
        <f>IF(CADA_PROD!C983="","",SUMIFS(MOVI_SAID!H:H,MOVI_SAID!D:D,D983))</f>
        <v/>
      </c>
      <c r="H983" s="101" t="str">
        <f t="shared" si="32"/>
        <v/>
      </c>
      <c r="I983" s="100" t="str">
        <f>IF(CADA_PROD!C983="","",IFERROR(IF(H983&lt;=0,"Sem estoque",IF(H983/E983&lt;0.25,"Quase sem estoque",IF(H983/E983&lt;1.2,"Estoque baixo",IF(H983/E983&lt;2,"Estoque moderado","Estoque confortável")))),""))</f>
        <v/>
      </c>
      <c r="J983" s="102" t="str">
        <f>IF(CADA_PROD!C983="","",SUMIFS(MOVI_ENTR!M:M,MOVI_ENTR!D:D,D983))</f>
        <v/>
      </c>
      <c r="K983" s="103" t="str">
        <f>IF(CADA_PROD!C983="","",IFERROR($J983/SUM($J$6:$J$1006),""))</f>
        <v/>
      </c>
      <c r="L983" s="103" t="str">
        <f>IF(CADA_PROD!C983="","",IFERROR(H983/SUM($H$6:$H$1006)+P983,""))</f>
        <v/>
      </c>
      <c r="M983" s="102" t="str">
        <f>IF(CADA_PROD!$C983="","",IFERROR(SUMIFS(MOVI_ENTR!M:M,MOVI_ENTR!D:D,D983)/SUMIFS(MOVI_ENTR!I:I,MOVI_ENTR!D:D,D983),0))</f>
        <v/>
      </c>
      <c r="N983" s="104" t="str">
        <f>IF(CADA_PROD!C983="","",G983/E983)</f>
        <v/>
      </c>
      <c r="O983" s="21" t="str">
        <f t="shared" si="31"/>
        <v/>
      </c>
      <c r="P983" s="21">
        <v>9.7799999999999992E-4</v>
      </c>
    </row>
    <row r="984" spans="3:16" ht="30" customHeight="1">
      <c r="C984" s="99" t="str">
        <f>IF(CADA_PROD!C984="","",CADA_PROD!C984)</f>
        <v/>
      </c>
      <c r="D984" s="100" t="str">
        <f>IF(CADA_PROD!D984="","",CADA_PROD!D984)</f>
        <v/>
      </c>
      <c r="E984" s="101" t="str">
        <f>IF(CADA_PROD!E984="","",CADA_PROD!E984)</f>
        <v/>
      </c>
      <c r="F984" s="101" t="str">
        <f>IF(CADA_PROD!D984="","",SUMIFS(MOVI_ENTR!I:I,MOVI_ENTR!D:D,D984))</f>
        <v/>
      </c>
      <c r="G984" s="101" t="str">
        <f>IF(CADA_PROD!C984="","",SUMIFS(MOVI_SAID!H:H,MOVI_SAID!D:D,D984))</f>
        <v/>
      </c>
      <c r="H984" s="101" t="str">
        <f t="shared" si="32"/>
        <v/>
      </c>
      <c r="I984" s="100" t="str">
        <f>IF(CADA_PROD!C984="","",IFERROR(IF(H984&lt;=0,"Sem estoque",IF(H984/E984&lt;0.25,"Quase sem estoque",IF(H984/E984&lt;1.2,"Estoque baixo",IF(H984/E984&lt;2,"Estoque moderado","Estoque confortável")))),""))</f>
        <v/>
      </c>
      <c r="J984" s="102" t="str">
        <f>IF(CADA_PROD!C984="","",SUMIFS(MOVI_ENTR!M:M,MOVI_ENTR!D:D,D984))</f>
        <v/>
      </c>
      <c r="K984" s="103" t="str">
        <f>IF(CADA_PROD!C984="","",IFERROR($J984/SUM($J$6:$J$1006),""))</f>
        <v/>
      </c>
      <c r="L984" s="103" t="str">
        <f>IF(CADA_PROD!C984="","",IFERROR(H984/SUM($H$6:$H$1006)+P984,""))</f>
        <v/>
      </c>
      <c r="M984" s="102" t="str">
        <f>IF(CADA_PROD!$C984="","",IFERROR(SUMIFS(MOVI_ENTR!M:M,MOVI_ENTR!D:D,D984)/SUMIFS(MOVI_ENTR!I:I,MOVI_ENTR!D:D,D984),0))</f>
        <v/>
      </c>
      <c r="N984" s="104" t="str">
        <f>IF(CADA_PROD!C984="","",G984/E984)</f>
        <v/>
      </c>
      <c r="O984" s="21" t="str">
        <f t="shared" si="31"/>
        <v/>
      </c>
      <c r="P984" s="21">
        <v>9.7900000000000005E-4</v>
      </c>
    </row>
    <row r="985" spans="3:16" ht="30" customHeight="1">
      <c r="C985" s="99" t="str">
        <f>IF(CADA_PROD!C985="","",CADA_PROD!C985)</f>
        <v/>
      </c>
      <c r="D985" s="100" t="str">
        <f>IF(CADA_PROD!D985="","",CADA_PROD!D985)</f>
        <v/>
      </c>
      <c r="E985" s="101" t="str">
        <f>IF(CADA_PROD!E985="","",CADA_PROD!E985)</f>
        <v/>
      </c>
      <c r="F985" s="101" t="str">
        <f>IF(CADA_PROD!D985="","",SUMIFS(MOVI_ENTR!I:I,MOVI_ENTR!D:D,D985))</f>
        <v/>
      </c>
      <c r="G985" s="101" t="str">
        <f>IF(CADA_PROD!C985="","",SUMIFS(MOVI_SAID!H:H,MOVI_SAID!D:D,D985))</f>
        <v/>
      </c>
      <c r="H985" s="101" t="str">
        <f t="shared" si="32"/>
        <v/>
      </c>
      <c r="I985" s="100" t="str">
        <f>IF(CADA_PROD!C985="","",IFERROR(IF(H985&lt;=0,"Sem estoque",IF(H985/E985&lt;0.25,"Quase sem estoque",IF(H985/E985&lt;1.2,"Estoque baixo",IF(H985/E985&lt;2,"Estoque moderado","Estoque confortável")))),""))</f>
        <v/>
      </c>
      <c r="J985" s="102" t="str">
        <f>IF(CADA_PROD!C985="","",SUMIFS(MOVI_ENTR!M:M,MOVI_ENTR!D:D,D985))</f>
        <v/>
      </c>
      <c r="K985" s="103" t="str">
        <f>IF(CADA_PROD!C985="","",IFERROR($J985/SUM($J$6:$J$1006),""))</f>
        <v/>
      </c>
      <c r="L985" s="103" t="str">
        <f>IF(CADA_PROD!C985="","",IFERROR(H985/SUM($H$6:$H$1006)+P985,""))</f>
        <v/>
      </c>
      <c r="M985" s="102" t="str">
        <f>IF(CADA_PROD!$C985="","",IFERROR(SUMIFS(MOVI_ENTR!M:M,MOVI_ENTR!D:D,D985)/SUMIFS(MOVI_ENTR!I:I,MOVI_ENTR!D:D,D985),0))</f>
        <v/>
      </c>
      <c r="N985" s="104" t="str">
        <f>IF(CADA_PROD!C985="","",G985/E985)</f>
        <v/>
      </c>
      <c r="O985" s="21" t="str">
        <f t="shared" si="31"/>
        <v/>
      </c>
      <c r="P985" s="21">
        <v>9.7999999999999997E-4</v>
      </c>
    </row>
    <row r="986" spans="3:16" ht="30" customHeight="1">
      <c r="C986" s="99" t="str">
        <f>IF(CADA_PROD!C986="","",CADA_PROD!C986)</f>
        <v/>
      </c>
      <c r="D986" s="100" t="str">
        <f>IF(CADA_PROD!D986="","",CADA_PROD!D986)</f>
        <v/>
      </c>
      <c r="E986" s="101" t="str">
        <f>IF(CADA_PROD!E986="","",CADA_PROD!E986)</f>
        <v/>
      </c>
      <c r="F986" s="101" t="str">
        <f>IF(CADA_PROD!D986="","",SUMIFS(MOVI_ENTR!I:I,MOVI_ENTR!D:D,D986))</f>
        <v/>
      </c>
      <c r="G986" s="101" t="str">
        <f>IF(CADA_PROD!C986="","",SUMIFS(MOVI_SAID!H:H,MOVI_SAID!D:D,D986))</f>
        <v/>
      </c>
      <c r="H986" s="101" t="str">
        <f t="shared" si="32"/>
        <v/>
      </c>
      <c r="I986" s="100" t="str">
        <f>IF(CADA_PROD!C986="","",IFERROR(IF(H986&lt;=0,"Sem estoque",IF(H986/E986&lt;0.25,"Quase sem estoque",IF(H986/E986&lt;1.2,"Estoque baixo",IF(H986/E986&lt;2,"Estoque moderado","Estoque confortável")))),""))</f>
        <v/>
      </c>
      <c r="J986" s="102" t="str">
        <f>IF(CADA_PROD!C986="","",SUMIFS(MOVI_ENTR!M:M,MOVI_ENTR!D:D,D986))</f>
        <v/>
      </c>
      <c r="K986" s="103" t="str">
        <f>IF(CADA_PROD!C986="","",IFERROR($J986/SUM($J$6:$J$1006),""))</f>
        <v/>
      </c>
      <c r="L986" s="103" t="str">
        <f>IF(CADA_PROD!C986="","",IFERROR(H986/SUM($H$6:$H$1006)+P986,""))</f>
        <v/>
      </c>
      <c r="M986" s="102" t="str">
        <f>IF(CADA_PROD!$C986="","",IFERROR(SUMIFS(MOVI_ENTR!M:M,MOVI_ENTR!D:D,D986)/SUMIFS(MOVI_ENTR!I:I,MOVI_ENTR!D:D,D986),0))</f>
        <v/>
      </c>
      <c r="N986" s="104" t="str">
        <f>IF(CADA_PROD!C986="","",G986/E986)</f>
        <v/>
      </c>
      <c r="O986" s="21" t="str">
        <f t="shared" si="31"/>
        <v/>
      </c>
      <c r="P986" s="21">
        <v>9.810000000000001E-4</v>
      </c>
    </row>
    <row r="987" spans="3:16" ht="30" customHeight="1">
      <c r="C987" s="99" t="str">
        <f>IF(CADA_PROD!C987="","",CADA_PROD!C987)</f>
        <v/>
      </c>
      <c r="D987" s="100" t="str">
        <f>IF(CADA_PROD!D987="","",CADA_PROD!D987)</f>
        <v/>
      </c>
      <c r="E987" s="101" t="str">
        <f>IF(CADA_PROD!E987="","",CADA_PROD!E987)</f>
        <v/>
      </c>
      <c r="F987" s="101" t="str">
        <f>IF(CADA_PROD!D987="","",SUMIFS(MOVI_ENTR!I:I,MOVI_ENTR!D:D,D987))</f>
        <v/>
      </c>
      <c r="G987" s="101" t="str">
        <f>IF(CADA_PROD!C987="","",SUMIFS(MOVI_SAID!H:H,MOVI_SAID!D:D,D987))</f>
        <v/>
      </c>
      <c r="H987" s="101" t="str">
        <f t="shared" si="32"/>
        <v/>
      </c>
      <c r="I987" s="100" t="str">
        <f>IF(CADA_PROD!C987="","",IFERROR(IF(H987&lt;=0,"Sem estoque",IF(H987/E987&lt;0.25,"Quase sem estoque",IF(H987/E987&lt;1.2,"Estoque baixo",IF(H987/E987&lt;2,"Estoque moderado","Estoque confortável")))),""))</f>
        <v/>
      </c>
      <c r="J987" s="102" t="str">
        <f>IF(CADA_PROD!C987="","",SUMIFS(MOVI_ENTR!M:M,MOVI_ENTR!D:D,D987))</f>
        <v/>
      </c>
      <c r="K987" s="103" t="str">
        <f>IF(CADA_PROD!C987="","",IFERROR($J987/SUM($J$6:$J$1006),""))</f>
        <v/>
      </c>
      <c r="L987" s="103" t="str">
        <f>IF(CADA_PROD!C987="","",IFERROR(H987/SUM($H$6:$H$1006)+P987,""))</f>
        <v/>
      </c>
      <c r="M987" s="102" t="str">
        <f>IF(CADA_PROD!$C987="","",IFERROR(SUMIFS(MOVI_ENTR!M:M,MOVI_ENTR!D:D,D987)/SUMIFS(MOVI_ENTR!I:I,MOVI_ENTR!D:D,D987),0))</f>
        <v/>
      </c>
      <c r="N987" s="104" t="str">
        <f>IF(CADA_PROD!C987="","",G987/E987)</f>
        <v/>
      </c>
      <c r="O987" s="21" t="str">
        <f t="shared" si="31"/>
        <v/>
      </c>
      <c r="P987" s="21">
        <v>9.8200000000000002E-4</v>
      </c>
    </row>
    <row r="988" spans="3:16" ht="30" customHeight="1">
      <c r="C988" s="99" t="str">
        <f>IF(CADA_PROD!C988="","",CADA_PROD!C988)</f>
        <v/>
      </c>
      <c r="D988" s="100" t="str">
        <f>IF(CADA_PROD!D988="","",CADA_PROD!D988)</f>
        <v/>
      </c>
      <c r="E988" s="101" t="str">
        <f>IF(CADA_PROD!E988="","",CADA_PROD!E988)</f>
        <v/>
      </c>
      <c r="F988" s="101" t="str">
        <f>IF(CADA_PROD!D988="","",SUMIFS(MOVI_ENTR!I:I,MOVI_ENTR!D:D,D988))</f>
        <v/>
      </c>
      <c r="G988" s="101" t="str">
        <f>IF(CADA_PROD!C988="","",SUMIFS(MOVI_SAID!H:H,MOVI_SAID!D:D,D988))</f>
        <v/>
      </c>
      <c r="H988" s="101" t="str">
        <f t="shared" si="32"/>
        <v/>
      </c>
      <c r="I988" s="100" t="str">
        <f>IF(CADA_PROD!C988="","",IFERROR(IF(H988&lt;=0,"Sem estoque",IF(H988/E988&lt;0.25,"Quase sem estoque",IF(H988/E988&lt;1.2,"Estoque baixo",IF(H988/E988&lt;2,"Estoque moderado","Estoque confortável")))),""))</f>
        <v/>
      </c>
      <c r="J988" s="102" t="str">
        <f>IF(CADA_PROD!C988="","",SUMIFS(MOVI_ENTR!M:M,MOVI_ENTR!D:D,D988))</f>
        <v/>
      </c>
      <c r="K988" s="103" t="str">
        <f>IF(CADA_PROD!C988="","",IFERROR($J988/SUM($J$6:$J$1006),""))</f>
        <v/>
      </c>
      <c r="L988" s="103" t="str">
        <f>IF(CADA_PROD!C988="","",IFERROR(H988/SUM($H$6:$H$1006)+P988,""))</f>
        <v/>
      </c>
      <c r="M988" s="102" t="str">
        <f>IF(CADA_PROD!$C988="","",IFERROR(SUMIFS(MOVI_ENTR!M:M,MOVI_ENTR!D:D,D988)/SUMIFS(MOVI_ENTR!I:I,MOVI_ENTR!D:D,D988),0))</f>
        <v/>
      </c>
      <c r="N988" s="104" t="str">
        <f>IF(CADA_PROD!C988="","",G988/E988)</f>
        <v/>
      </c>
      <c r="O988" s="21" t="str">
        <f t="shared" si="31"/>
        <v/>
      </c>
      <c r="P988" s="21">
        <v>9.8299999999999993E-4</v>
      </c>
    </row>
    <row r="989" spans="3:16" ht="30" customHeight="1">
      <c r="C989" s="99" t="str">
        <f>IF(CADA_PROD!C989="","",CADA_PROD!C989)</f>
        <v/>
      </c>
      <c r="D989" s="100" t="str">
        <f>IF(CADA_PROD!D989="","",CADA_PROD!D989)</f>
        <v/>
      </c>
      <c r="E989" s="101" t="str">
        <f>IF(CADA_PROD!E989="","",CADA_PROD!E989)</f>
        <v/>
      </c>
      <c r="F989" s="101" t="str">
        <f>IF(CADA_PROD!D989="","",SUMIFS(MOVI_ENTR!I:I,MOVI_ENTR!D:D,D989))</f>
        <v/>
      </c>
      <c r="G989" s="101" t="str">
        <f>IF(CADA_PROD!C989="","",SUMIFS(MOVI_SAID!H:H,MOVI_SAID!D:D,D989))</f>
        <v/>
      </c>
      <c r="H989" s="101" t="str">
        <f t="shared" si="32"/>
        <v/>
      </c>
      <c r="I989" s="100" t="str">
        <f>IF(CADA_PROD!C989="","",IFERROR(IF(H989&lt;=0,"Sem estoque",IF(H989/E989&lt;0.25,"Quase sem estoque",IF(H989/E989&lt;1.2,"Estoque baixo",IF(H989/E989&lt;2,"Estoque moderado","Estoque confortável")))),""))</f>
        <v/>
      </c>
      <c r="J989" s="102" t="str">
        <f>IF(CADA_PROD!C989="","",SUMIFS(MOVI_ENTR!M:M,MOVI_ENTR!D:D,D989))</f>
        <v/>
      </c>
      <c r="K989" s="103" t="str">
        <f>IF(CADA_PROD!C989="","",IFERROR($J989/SUM($J$6:$J$1006),""))</f>
        <v/>
      </c>
      <c r="L989" s="103" t="str">
        <f>IF(CADA_PROD!C989="","",IFERROR(H989/SUM($H$6:$H$1006)+P989,""))</f>
        <v/>
      </c>
      <c r="M989" s="102" t="str">
        <f>IF(CADA_PROD!$C989="","",IFERROR(SUMIFS(MOVI_ENTR!M:M,MOVI_ENTR!D:D,D989)/SUMIFS(MOVI_ENTR!I:I,MOVI_ENTR!D:D,D989),0))</f>
        <v/>
      </c>
      <c r="N989" s="104" t="str">
        <f>IF(CADA_PROD!C989="","",G989/E989)</f>
        <v/>
      </c>
      <c r="O989" s="21" t="str">
        <f t="shared" si="31"/>
        <v/>
      </c>
      <c r="P989" s="21">
        <v>9.8400000000000007E-4</v>
      </c>
    </row>
    <row r="990" spans="3:16" ht="30" customHeight="1">
      <c r="C990" s="99" t="str">
        <f>IF(CADA_PROD!C990="","",CADA_PROD!C990)</f>
        <v/>
      </c>
      <c r="D990" s="100" t="str">
        <f>IF(CADA_PROD!D990="","",CADA_PROD!D990)</f>
        <v/>
      </c>
      <c r="E990" s="101" t="str">
        <f>IF(CADA_PROD!E990="","",CADA_PROD!E990)</f>
        <v/>
      </c>
      <c r="F990" s="101" t="str">
        <f>IF(CADA_PROD!D990="","",SUMIFS(MOVI_ENTR!I:I,MOVI_ENTR!D:D,D990))</f>
        <v/>
      </c>
      <c r="G990" s="101" t="str">
        <f>IF(CADA_PROD!C990="","",SUMIFS(MOVI_SAID!H:H,MOVI_SAID!D:D,D990))</f>
        <v/>
      </c>
      <c r="H990" s="101" t="str">
        <f t="shared" si="32"/>
        <v/>
      </c>
      <c r="I990" s="100" t="str">
        <f>IF(CADA_PROD!C990="","",IFERROR(IF(H990&lt;=0,"Sem estoque",IF(H990/E990&lt;0.25,"Quase sem estoque",IF(H990/E990&lt;1.2,"Estoque baixo",IF(H990/E990&lt;2,"Estoque moderado","Estoque confortável")))),""))</f>
        <v/>
      </c>
      <c r="J990" s="102" t="str">
        <f>IF(CADA_PROD!C990="","",SUMIFS(MOVI_ENTR!M:M,MOVI_ENTR!D:D,D990))</f>
        <v/>
      </c>
      <c r="K990" s="103" t="str">
        <f>IF(CADA_PROD!C990="","",IFERROR($J990/SUM($J$6:$J$1006),""))</f>
        <v/>
      </c>
      <c r="L990" s="103" t="str">
        <f>IF(CADA_PROD!C990="","",IFERROR(H990/SUM($H$6:$H$1006)+P990,""))</f>
        <v/>
      </c>
      <c r="M990" s="102" t="str">
        <f>IF(CADA_PROD!$C990="","",IFERROR(SUMIFS(MOVI_ENTR!M:M,MOVI_ENTR!D:D,D990)/SUMIFS(MOVI_ENTR!I:I,MOVI_ENTR!D:D,D990),0))</f>
        <v/>
      </c>
      <c r="N990" s="104" t="str">
        <f>IF(CADA_PROD!C990="","",G990/E990)</f>
        <v/>
      </c>
      <c r="O990" s="21" t="str">
        <f t="shared" si="31"/>
        <v/>
      </c>
      <c r="P990" s="21">
        <v>9.8499999999999998E-4</v>
      </c>
    </row>
    <row r="991" spans="3:16" ht="30" customHeight="1">
      <c r="C991" s="99" t="str">
        <f>IF(CADA_PROD!C991="","",CADA_PROD!C991)</f>
        <v/>
      </c>
      <c r="D991" s="100" t="str">
        <f>IF(CADA_PROD!D991="","",CADA_PROD!D991)</f>
        <v/>
      </c>
      <c r="E991" s="101" t="str">
        <f>IF(CADA_PROD!E991="","",CADA_PROD!E991)</f>
        <v/>
      </c>
      <c r="F991" s="101" t="str">
        <f>IF(CADA_PROD!D991="","",SUMIFS(MOVI_ENTR!I:I,MOVI_ENTR!D:D,D991))</f>
        <v/>
      </c>
      <c r="G991" s="101" t="str">
        <f>IF(CADA_PROD!C991="","",SUMIFS(MOVI_SAID!H:H,MOVI_SAID!D:D,D991))</f>
        <v/>
      </c>
      <c r="H991" s="101" t="str">
        <f t="shared" si="32"/>
        <v/>
      </c>
      <c r="I991" s="100" t="str">
        <f>IF(CADA_PROD!C991="","",IFERROR(IF(H991&lt;=0,"Sem estoque",IF(H991/E991&lt;0.25,"Quase sem estoque",IF(H991/E991&lt;1.2,"Estoque baixo",IF(H991/E991&lt;2,"Estoque moderado","Estoque confortável")))),""))</f>
        <v/>
      </c>
      <c r="J991" s="102" t="str">
        <f>IF(CADA_PROD!C991="","",SUMIFS(MOVI_ENTR!M:M,MOVI_ENTR!D:D,D991))</f>
        <v/>
      </c>
      <c r="K991" s="103" t="str">
        <f>IF(CADA_PROD!C991="","",IFERROR($J991/SUM($J$6:$J$1006),""))</f>
        <v/>
      </c>
      <c r="L991" s="103" t="str">
        <f>IF(CADA_PROD!C991="","",IFERROR(H991/SUM($H$6:$H$1006)+P991,""))</f>
        <v/>
      </c>
      <c r="M991" s="102" t="str">
        <f>IF(CADA_PROD!$C991="","",IFERROR(SUMIFS(MOVI_ENTR!M:M,MOVI_ENTR!D:D,D991)/SUMIFS(MOVI_ENTR!I:I,MOVI_ENTR!D:D,D991),0))</f>
        <v/>
      </c>
      <c r="N991" s="104" t="str">
        <f>IF(CADA_PROD!C991="","",G991/E991)</f>
        <v/>
      </c>
      <c r="O991" s="21" t="str">
        <f t="shared" si="31"/>
        <v/>
      </c>
      <c r="P991" s="21">
        <v>9.859999999999999E-4</v>
      </c>
    </row>
    <row r="992" spans="3:16" ht="30" customHeight="1">
      <c r="C992" s="99" t="str">
        <f>IF(CADA_PROD!C992="","",CADA_PROD!C992)</f>
        <v/>
      </c>
      <c r="D992" s="100" t="str">
        <f>IF(CADA_PROD!D992="","",CADA_PROD!D992)</f>
        <v/>
      </c>
      <c r="E992" s="101" t="str">
        <f>IF(CADA_PROD!E992="","",CADA_PROD!E992)</f>
        <v/>
      </c>
      <c r="F992" s="101" t="str">
        <f>IF(CADA_PROD!D992="","",SUMIFS(MOVI_ENTR!I:I,MOVI_ENTR!D:D,D992))</f>
        <v/>
      </c>
      <c r="G992" s="101" t="str">
        <f>IF(CADA_PROD!C992="","",SUMIFS(MOVI_SAID!H:H,MOVI_SAID!D:D,D992))</f>
        <v/>
      </c>
      <c r="H992" s="101" t="str">
        <f t="shared" si="32"/>
        <v/>
      </c>
      <c r="I992" s="100" t="str">
        <f>IF(CADA_PROD!C992="","",IFERROR(IF(H992&lt;=0,"Sem estoque",IF(H992/E992&lt;0.25,"Quase sem estoque",IF(H992/E992&lt;1.2,"Estoque baixo",IF(H992/E992&lt;2,"Estoque moderado","Estoque confortável")))),""))</f>
        <v/>
      </c>
      <c r="J992" s="102" t="str">
        <f>IF(CADA_PROD!C992="","",SUMIFS(MOVI_ENTR!M:M,MOVI_ENTR!D:D,D992))</f>
        <v/>
      </c>
      <c r="K992" s="103" t="str">
        <f>IF(CADA_PROD!C992="","",IFERROR($J992/SUM($J$6:$J$1006),""))</f>
        <v/>
      </c>
      <c r="L992" s="103" t="str">
        <f>IF(CADA_PROD!C992="","",IFERROR(H992/SUM($H$6:$H$1006)+P992,""))</f>
        <v/>
      </c>
      <c r="M992" s="102" t="str">
        <f>IF(CADA_PROD!$C992="","",IFERROR(SUMIFS(MOVI_ENTR!M:M,MOVI_ENTR!D:D,D992)/SUMIFS(MOVI_ENTR!I:I,MOVI_ENTR!D:D,D992),0))</f>
        <v/>
      </c>
      <c r="N992" s="104" t="str">
        <f>IF(CADA_PROD!C992="","",G992/E992)</f>
        <v/>
      </c>
      <c r="O992" s="21" t="str">
        <f t="shared" si="31"/>
        <v/>
      </c>
      <c r="P992" s="21">
        <v>9.8700000000000003E-4</v>
      </c>
    </row>
    <row r="993" spans="3:16" ht="30" customHeight="1">
      <c r="C993" s="99" t="str">
        <f>IF(CADA_PROD!C993="","",CADA_PROD!C993)</f>
        <v/>
      </c>
      <c r="D993" s="100" t="str">
        <f>IF(CADA_PROD!D993="","",CADA_PROD!D993)</f>
        <v/>
      </c>
      <c r="E993" s="101" t="str">
        <f>IF(CADA_PROD!E993="","",CADA_PROD!E993)</f>
        <v/>
      </c>
      <c r="F993" s="101" t="str">
        <f>IF(CADA_PROD!D993="","",SUMIFS(MOVI_ENTR!I:I,MOVI_ENTR!D:D,D993))</f>
        <v/>
      </c>
      <c r="G993" s="101" t="str">
        <f>IF(CADA_PROD!C993="","",SUMIFS(MOVI_SAID!H:H,MOVI_SAID!D:D,D993))</f>
        <v/>
      </c>
      <c r="H993" s="101" t="str">
        <f t="shared" si="32"/>
        <v/>
      </c>
      <c r="I993" s="100" t="str">
        <f>IF(CADA_PROD!C993="","",IFERROR(IF(H993&lt;=0,"Sem estoque",IF(H993/E993&lt;0.25,"Quase sem estoque",IF(H993/E993&lt;1.2,"Estoque baixo",IF(H993/E993&lt;2,"Estoque moderado","Estoque confortável")))),""))</f>
        <v/>
      </c>
      <c r="J993" s="102" t="str">
        <f>IF(CADA_PROD!C993="","",SUMIFS(MOVI_ENTR!M:M,MOVI_ENTR!D:D,D993))</f>
        <v/>
      </c>
      <c r="K993" s="103" t="str">
        <f>IF(CADA_PROD!C993="","",IFERROR($J993/SUM($J$6:$J$1006),""))</f>
        <v/>
      </c>
      <c r="L993" s="103" t="str">
        <f>IF(CADA_PROD!C993="","",IFERROR(H993/SUM($H$6:$H$1006)+P993,""))</f>
        <v/>
      </c>
      <c r="M993" s="102" t="str">
        <f>IF(CADA_PROD!$C993="","",IFERROR(SUMIFS(MOVI_ENTR!M:M,MOVI_ENTR!D:D,D993)/SUMIFS(MOVI_ENTR!I:I,MOVI_ENTR!D:D,D993),0))</f>
        <v/>
      </c>
      <c r="N993" s="104" t="str">
        <f>IF(CADA_PROD!C993="","",G993/E993)</f>
        <v/>
      </c>
      <c r="O993" s="21" t="str">
        <f t="shared" si="31"/>
        <v/>
      </c>
      <c r="P993" s="21">
        <v>9.8799999999999995E-4</v>
      </c>
    </row>
    <row r="994" spans="3:16" ht="30" customHeight="1">
      <c r="C994" s="99" t="str">
        <f>IF(CADA_PROD!C994="","",CADA_PROD!C994)</f>
        <v/>
      </c>
      <c r="D994" s="100" t="str">
        <f>IF(CADA_PROD!D994="","",CADA_PROD!D994)</f>
        <v/>
      </c>
      <c r="E994" s="101" t="str">
        <f>IF(CADA_PROD!E994="","",CADA_PROD!E994)</f>
        <v/>
      </c>
      <c r="F994" s="101" t="str">
        <f>IF(CADA_PROD!D994="","",SUMIFS(MOVI_ENTR!I:I,MOVI_ENTR!D:D,D994))</f>
        <v/>
      </c>
      <c r="G994" s="101" t="str">
        <f>IF(CADA_PROD!C994="","",SUMIFS(MOVI_SAID!H:H,MOVI_SAID!D:D,D994))</f>
        <v/>
      </c>
      <c r="H994" s="101" t="str">
        <f t="shared" si="32"/>
        <v/>
      </c>
      <c r="I994" s="100" t="str">
        <f>IF(CADA_PROD!C994="","",IFERROR(IF(H994&lt;=0,"Sem estoque",IF(H994/E994&lt;0.25,"Quase sem estoque",IF(H994/E994&lt;1.2,"Estoque baixo",IF(H994/E994&lt;2,"Estoque moderado","Estoque confortável")))),""))</f>
        <v/>
      </c>
      <c r="J994" s="102" t="str">
        <f>IF(CADA_PROD!C994="","",SUMIFS(MOVI_ENTR!M:M,MOVI_ENTR!D:D,D994))</f>
        <v/>
      </c>
      <c r="K994" s="103" t="str">
        <f>IF(CADA_PROD!C994="","",IFERROR($J994/SUM($J$6:$J$1006),""))</f>
        <v/>
      </c>
      <c r="L994" s="103" t="str">
        <f>IF(CADA_PROD!C994="","",IFERROR(H994/SUM($H$6:$H$1006)+P994,""))</f>
        <v/>
      </c>
      <c r="M994" s="102" t="str">
        <f>IF(CADA_PROD!$C994="","",IFERROR(SUMIFS(MOVI_ENTR!M:M,MOVI_ENTR!D:D,D994)/SUMIFS(MOVI_ENTR!I:I,MOVI_ENTR!D:D,D994),0))</f>
        <v/>
      </c>
      <c r="N994" s="104" t="str">
        <f>IF(CADA_PROD!C994="","",G994/E994)</f>
        <v/>
      </c>
      <c r="O994" s="21" t="str">
        <f t="shared" si="31"/>
        <v/>
      </c>
      <c r="P994" s="21">
        <v>9.8900000000000008E-4</v>
      </c>
    </row>
    <row r="995" spans="3:16" ht="30" customHeight="1">
      <c r="C995" s="99" t="str">
        <f>IF(CADA_PROD!C995="","",CADA_PROD!C995)</f>
        <v/>
      </c>
      <c r="D995" s="100" t="str">
        <f>IF(CADA_PROD!D995="","",CADA_PROD!D995)</f>
        <v/>
      </c>
      <c r="E995" s="101" t="str">
        <f>IF(CADA_PROD!E995="","",CADA_PROD!E995)</f>
        <v/>
      </c>
      <c r="F995" s="101" t="str">
        <f>IF(CADA_PROD!D995="","",SUMIFS(MOVI_ENTR!I:I,MOVI_ENTR!D:D,D995))</f>
        <v/>
      </c>
      <c r="G995" s="101" t="str">
        <f>IF(CADA_PROD!C995="","",SUMIFS(MOVI_SAID!H:H,MOVI_SAID!D:D,D995))</f>
        <v/>
      </c>
      <c r="H995" s="101" t="str">
        <f t="shared" si="32"/>
        <v/>
      </c>
      <c r="I995" s="100" t="str">
        <f>IF(CADA_PROD!C995="","",IFERROR(IF(H995&lt;=0,"Sem estoque",IF(H995/E995&lt;0.25,"Quase sem estoque",IF(H995/E995&lt;1.2,"Estoque baixo",IF(H995/E995&lt;2,"Estoque moderado","Estoque confortável")))),""))</f>
        <v/>
      </c>
      <c r="J995" s="102" t="str">
        <f>IF(CADA_PROD!C995="","",SUMIFS(MOVI_ENTR!M:M,MOVI_ENTR!D:D,D995))</f>
        <v/>
      </c>
      <c r="K995" s="103" t="str">
        <f>IF(CADA_PROD!C995="","",IFERROR($J995/SUM($J$6:$J$1006),""))</f>
        <v/>
      </c>
      <c r="L995" s="103" t="str">
        <f>IF(CADA_PROD!C995="","",IFERROR(H995/SUM($H$6:$H$1006)+P995,""))</f>
        <v/>
      </c>
      <c r="M995" s="102" t="str">
        <f>IF(CADA_PROD!$C995="","",IFERROR(SUMIFS(MOVI_ENTR!M:M,MOVI_ENTR!D:D,D995)/SUMIFS(MOVI_ENTR!I:I,MOVI_ENTR!D:D,D995),0))</f>
        <v/>
      </c>
      <c r="N995" s="104" t="str">
        <f>IF(CADA_PROD!C995="","",G995/E995)</f>
        <v/>
      </c>
      <c r="O995" s="21" t="str">
        <f t="shared" si="31"/>
        <v/>
      </c>
      <c r="P995" s="21">
        <v>9.8999999999999999E-4</v>
      </c>
    </row>
    <row r="996" spans="3:16" ht="30" customHeight="1">
      <c r="C996" s="99" t="str">
        <f>IF(CADA_PROD!C996="","",CADA_PROD!C996)</f>
        <v/>
      </c>
      <c r="D996" s="100" t="str">
        <f>IF(CADA_PROD!D996="","",CADA_PROD!D996)</f>
        <v/>
      </c>
      <c r="E996" s="101" t="str">
        <f>IF(CADA_PROD!E996="","",CADA_PROD!E996)</f>
        <v/>
      </c>
      <c r="F996" s="101" t="str">
        <f>IF(CADA_PROD!D996="","",SUMIFS(MOVI_ENTR!I:I,MOVI_ENTR!D:D,D996))</f>
        <v/>
      </c>
      <c r="G996" s="101" t="str">
        <f>IF(CADA_PROD!C996="","",SUMIFS(MOVI_SAID!H:H,MOVI_SAID!D:D,D996))</f>
        <v/>
      </c>
      <c r="H996" s="101" t="str">
        <f t="shared" si="32"/>
        <v/>
      </c>
      <c r="I996" s="100" t="str">
        <f>IF(CADA_PROD!C996="","",IFERROR(IF(H996&lt;=0,"Sem estoque",IF(H996/E996&lt;0.25,"Quase sem estoque",IF(H996/E996&lt;1.2,"Estoque baixo",IF(H996/E996&lt;2,"Estoque moderado","Estoque confortável")))),""))</f>
        <v/>
      </c>
      <c r="J996" s="102" t="str">
        <f>IF(CADA_PROD!C996="","",SUMIFS(MOVI_ENTR!M:M,MOVI_ENTR!D:D,D996))</f>
        <v/>
      </c>
      <c r="K996" s="103" t="str">
        <f>IF(CADA_PROD!C996="","",IFERROR($J996/SUM($J$6:$J$1006),""))</f>
        <v/>
      </c>
      <c r="L996" s="103" t="str">
        <f>IF(CADA_PROD!C996="","",IFERROR(H996/SUM($H$6:$H$1006)+P996,""))</f>
        <v/>
      </c>
      <c r="M996" s="102" t="str">
        <f>IF(CADA_PROD!$C996="","",IFERROR(SUMIFS(MOVI_ENTR!M:M,MOVI_ENTR!D:D,D996)/SUMIFS(MOVI_ENTR!I:I,MOVI_ENTR!D:D,D996),0))</f>
        <v/>
      </c>
      <c r="N996" s="104" t="str">
        <f>IF(CADA_PROD!C996="","",G996/E996)</f>
        <v/>
      </c>
      <c r="O996" s="21" t="str">
        <f t="shared" si="31"/>
        <v/>
      </c>
      <c r="P996" s="21">
        <v>9.9099999999999991E-4</v>
      </c>
    </row>
    <row r="997" spans="3:16" ht="30" customHeight="1">
      <c r="C997" s="99" t="str">
        <f>IF(CADA_PROD!C997="","",CADA_PROD!C997)</f>
        <v/>
      </c>
      <c r="D997" s="100" t="str">
        <f>IF(CADA_PROD!D997="","",CADA_PROD!D997)</f>
        <v/>
      </c>
      <c r="E997" s="101" t="str">
        <f>IF(CADA_PROD!E997="","",CADA_PROD!E997)</f>
        <v/>
      </c>
      <c r="F997" s="101" t="str">
        <f>IF(CADA_PROD!D997="","",SUMIFS(MOVI_ENTR!I:I,MOVI_ENTR!D:D,D997))</f>
        <v/>
      </c>
      <c r="G997" s="101" t="str">
        <f>IF(CADA_PROD!C997="","",SUMIFS(MOVI_SAID!H:H,MOVI_SAID!D:D,D997))</f>
        <v/>
      </c>
      <c r="H997" s="101" t="str">
        <f t="shared" si="32"/>
        <v/>
      </c>
      <c r="I997" s="100" t="str">
        <f>IF(CADA_PROD!C997="","",IFERROR(IF(H997&lt;=0,"Sem estoque",IF(H997/E997&lt;0.25,"Quase sem estoque",IF(H997/E997&lt;1.2,"Estoque baixo",IF(H997/E997&lt;2,"Estoque moderado","Estoque confortável")))),""))</f>
        <v/>
      </c>
      <c r="J997" s="102" t="str">
        <f>IF(CADA_PROD!C997="","",SUMIFS(MOVI_ENTR!M:M,MOVI_ENTR!D:D,D997))</f>
        <v/>
      </c>
      <c r="K997" s="103" t="str">
        <f>IF(CADA_PROD!C997="","",IFERROR($J997/SUM($J$6:$J$1006),""))</f>
        <v/>
      </c>
      <c r="L997" s="103" t="str">
        <f>IF(CADA_PROD!C997="","",IFERROR(H997/SUM($H$6:$H$1006)+P997,""))</f>
        <v/>
      </c>
      <c r="M997" s="102" t="str">
        <f>IF(CADA_PROD!$C997="","",IFERROR(SUMIFS(MOVI_ENTR!M:M,MOVI_ENTR!D:D,D997)/SUMIFS(MOVI_ENTR!I:I,MOVI_ENTR!D:D,D997),0))</f>
        <v/>
      </c>
      <c r="N997" s="104" t="str">
        <f>IF(CADA_PROD!C997="","",G997/E997)</f>
        <v/>
      </c>
      <c r="O997" s="21" t="str">
        <f t="shared" si="31"/>
        <v/>
      </c>
      <c r="P997" s="21">
        <v>9.9200000000000004E-4</v>
      </c>
    </row>
    <row r="998" spans="3:16" ht="30" customHeight="1">
      <c r="C998" s="99" t="str">
        <f>IF(CADA_PROD!C998="","",CADA_PROD!C998)</f>
        <v/>
      </c>
      <c r="D998" s="100" t="str">
        <f>IF(CADA_PROD!D998="","",CADA_PROD!D998)</f>
        <v/>
      </c>
      <c r="E998" s="101" t="str">
        <f>IF(CADA_PROD!E998="","",CADA_PROD!E998)</f>
        <v/>
      </c>
      <c r="F998" s="101" t="str">
        <f>IF(CADA_PROD!D998="","",SUMIFS(MOVI_ENTR!I:I,MOVI_ENTR!D:D,D998))</f>
        <v/>
      </c>
      <c r="G998" s="101" t="str">
        <f>IF(CADA_PROD!C998="","",SUMIFS(MOVI_SAID!H:H,MOVI_SAID!D:D,D998))</f>
        <v/>
      </c>
      <c r="H998" s="101" t="str">
        <f t="shared" si="32"/>
        <v/>
      </c>
      <c r="I998" s="100" t="str">
        <f>IF(CADA_PROD!C998="","",IFERROR(IF(H998&lt;=0,"Sem estoque",IF(H998/E998&lt;0.25,"Quase sem estoque",IF(H998/E998&lt;1.2,"Estoque baixo",IF(H998/E998&lt;2,"Estoque moderado","Estoque confortável")))),""))</f>
        <v/>
      </c>
      <c r="J998" s="102" t="str">
        <f>IF(CADA_PROD!C998="","",SUMIFS(MOVI_ENTR!M:M,MOVI_ENTR!D:D,D998))</f>
        <v/>
      </c>
      <c r="K998" s="103" t="str">
        <f>IF(CADA_PROD!C998="","",IFERROR($J998/SUM($J$6:$J$1006),""))</f>
        <v/>
      </c>
      <c r="L998" s="103" t="str">
        <f>IF(CADA_PROD!C998="","",IFERROR(H998/SUM($H$6:$H$1006)+P998,""))</f>
        <v/>
      </c>
      <c r="M998" s="102" t="str">
        <f>IF(CADA_PROD!$C998="","",IFERROR(SUMIFS(MOVI_ENTR!M:M,MOVI_ENTR!D:D,D998)/SUMIFS(MOVI_ENTR!I:I,MOVI_ENTR!D:D,D998),0))</f>
        <v/>
      </c>
      <c r="N998" s="104" t="str">
        <f>IF(CADA_PROD!C998="","",G998/E998)</f>
        <v/>
      </c>
      <c r="O998" s="21" t="str">
        <f t="shared" si="31"/>
        <v/>
      </c>
      <c r="P998" s="21">
        <v>9.9299999999999996E-4</v>
      </c>
    </row>
    <row r="999" spans="3:16" ht="30" customHeight="1">
      <c r="C999" s="99" t="str">
        <f>IF(CADA_PROD!C999="","",CADA_PROD!C999)</f>
        <v/>
      </c>
      <c r="D999" s="100" t="str">
        <f>IF(CADA_PROD!D999="","",CADA_PROD!D999)</f>
        <v/>
      </c>
      <c r="E999" s="101" t="str">
        <f>IF(CADA_PROD!E999="","",CADA_PROD!E999)</f>
        <v/>
      </c>
      <c r="F999" s="101" t="str">
        <f>IF(CADA_PROD!D999="","",SUMIFS(MOVI_ENTR!I:I,MOVI_ENTR!D:D,D999))</f>
        <v/>
      </c>
      <c r="G999" s="101" t="str">
        <f>IF(CADA_PROD!C999="","",SUMIFS(MOVI_SAID!H:H,MOVI_SAID!D:D,D999))</f>
        <v/>
      </c>
      <c r="H999" s="101" t="str">
        <f t="shared" si="32"/>
        <v/>
      </c>
      <c r="I999" s="100" t="str">
        <f>IF(CADA_PROD!C999="","",IFERROR(IF(H999&lt;=0,"Sem estoque",IF(H999/E999&lt;0.25,"Quase sem estoque",IF(H999/E999&lt;1.2,"Estoque baixo",IF(H999/E999&lt;2,"Estoque moderado","Estoque confortável")))),""))</f>
        <v/>
      </c>
      <c r="J999" s="102" t="str">
        <f>IF(CADA_PROD!C999="","",SUMIFS(MOVI_ENTR!M:M,MOVI_ENTR!D:D,D999))</f>
        <v/>
      </c>
      <c r="K999" s="103" t="str">
        <f>IF(CADA_PROD!C999="","",IFERROR($J999/SUM($J$6:$J$1006),""))</f>
        <v/>
      </c>
      <c r="L999" s="103" t="str">
        <f>IF(CADA_PROD!C999="","",IFERROR(H999/SUM($H$6:$H$1006)+P999,""))</f>
        <v/>
      </c>
      <c r="M999" s="102" t="str">
        <f>IF(CADA_PROD!$C999="","",IFERROR(SUMIFS(MOVI_ENTR!M:M,MOVI_ENTR!D:D,D999)/SUMIFS(MOVI_ENTR!I:I,MOVI_ENTR!D:D,D999),0))</f>
        <v/>
      </c>
      <c r="N999" s="104" t="str">
        <f>IF(CADA_PROD!C999="","",G999/E999)</f>
        <v/>
      </c>
      <c r="O999" s="21" t="str">
        <f t="shared" si="31"/>
        <v/>
      </c>
      <c r="P999" s="21">
        <v>9.9400000000000009E-4</v>
      </c>
    </row>
    <row r="1000" spans="3:16" ht="30" customHeight="1">
      <c r="C1000" s="99" t="str">
        <f>IF(CADA_PROD!C1000="","",CADA_PROD!C1000)</f>
        <v/>
      </c>
      <c r="D1000" s="100" t="str">
        <f>IF(CADA_PROD!D1000="","",CADA_PROD!D1000)</f>
        <v/>
      </c>
      <c r="E1000" s="101" t="str">
        <f>IF(CADA_PROD!E1000="","",CADA_PROD!E1000)</f>
        <v/>
      </c>
      <c r="F1000" s="101" t="str">
        <f>IF(CADA_PROD!D1000="","",SUMIFS(MOVI_ENTR!I:I,MOVI_ENTR!D:D,D1000))</f>
        <v/>
      </c>
      <c r="G1000" s="101" t="str">
        <f>IF(CADA_PROD!C1000="","",SUMIFS(MOVI_SAID!H:H,MOVI_SAID!D:D,D1000))</f>
        <v/>
      </c>
      <c r="H1000" s="101" t="str">
        <f t="shared" si="32"/>
        <v/>
      </c>
      <c r="I1000" s="100" t="str">
        <f>IF(CADA_PROD!C1000="","",IFERROR(IF(H1000&lt;=0,"Sem estoque",IF(H1000/E1000&lt;0.25,"Quase sem estoque",IF(H1000/E1000&lt;1.2,"Estoque baixo",IF(H1000/E1000&lt;2,"Estoque moderado","Estoque confortável")))),""))</f>
        <v/>
      </c>
      <c r="J1000" s="102" t="str">
        <f>IF(CADA_PROD!C1000="","",SUMIFS(MOVI_ENTR!M:M,MOVI_ENTR!D:D,D1000))</f>
        <v/>
      </c>
      <c r="K1000" s="103" t="str">
        <f>IF(CADA_PROD!C1000="","",IFERROR($J1000/SUM($J$6:$J$1006),""))</f>
        <v/>
      </c>
      <c r="L1000" s="103" t="str">
        <f>IF(CADA_PROD!C1000="","",IFERROR(H1000/SUM($H$6:$H$1006)+P1000,""))</f>
        <v/>
      </c>
      <c r="M1000" s="102" t="str">
        <f>IF(CADA_PROD!$C1000="","",IFERROR(SUMIFS(MOVI_ENTR!M:M,MOVI_ENTR!D:D,D1000)/SUMIFS(MOVI_ENTR!I:I,MOVI_ENTR!D:D,D1000),0))</f>
        <v/>
      </c>
      <c r="N1000" s="104" t="str">
        <f>IF(CADA_PROD!C1000="","",G1000/E1000)</f>
        <v/>
      </c>
      <c r="O1000" s="21" t="str">
        <f t="shared" si="31"/>
        <v/>
      </c>
      <c r="P1000" s="21">
        <v>9.9500000000000001E-4</v>
      </c>
    </row>
    <row r="1001" spans="3:16" ht="30" customHeight="1">
      <c r="C1001" s="99" t="str">
        <f>IF(CADA_PROD!C1001="","",CADA_PROD!C1001)</f>
        <v/>
      </c>
      <c r="D1001" s="100" t="str">
        <f>IF(CADA_PROD!D1001="","",CADA_PROD!D1001)</f>
        <v/>
      </c>
      <c r="E1001" s="101" t="str">
        <f>IF(CADA_PROD!E1001="","",CADA_PROD!E1001)</f>
        <v/>
      </c>
      <c r="F1001" s="101" t="str">
        <f>IF(CADA_PROD!D1001="","",SUMIFS(MOVI_ENTR!I:I,MOVI_ENTR!D:D,D1001))</f>
        <v/>
      </c>
      <c r="G1001" s="101" t="str">
        <f>IF(CADA_PROD!C1001="","",SUMIFS(MOVI_SAID!H:H,MOVI_SAID!D:D,D1001))</f>
        <v/>
      </c>
      <c r="H1001" s="101" t="str">
        <f t="shared" si="32"/>
        <v/>
      </c>
      <c r="I1001" s="100" t="str">
        <f>IF(CADA_PROD!C1001="","",IFERROR(IF(H1001&lt;=0,"Sem estoque",IF(H1001/E1001&lt;0.25,"Quase sem estoque",IF(H1001/E1001&lt;1.2,"Estoque baixo",IF(H1001/E1001&lt;2,"Estoque moderado","Estoque confortável")))),""))</f>
        <v/>
      </c>
      <c r="J1001" s="102" t="str">
        <f>IF(CADA_PROD!C1001="","",SUMIFS(MOVI_ENTR!M:M,MOVI_ENTR!D:D,D1001))</f>
        <v/>
      </c>
      <c r="K1001" s="103" t="str">
        <f>IF(CADA_PROD!C1001="","",IFERROR($J1001/SUM($J$6:$J$1006),""))</f>
        <v/>
      </c>
      <c r="L1001" s="103" t="str">
        <f>IF(CADA_PROD!C1001="","",IFERROR(H1001/SUM($H$6:$H$1006)+P1001,""))</f>
        <v/>
      </c>
      <c r="M1001" s="102" t="str">
        <f>IF(CADA_PROD!$C1001="","",IFERROR(SUMIFS(MOVI_ENTR!M:M,MOVI_ENTR!D:D,D1001)/SUMIFS(MOVI_ENTR!I:I,MOVI_ENTR!D:D,D1001),0))</f>
        <v/>
      </c>
      <c r="N1001" s="104" t="str">
        <f>IF(CADA_PROD!C1001="","",G1001/E1001)</f>
        <v/>
      </c>
      <c r="O1001" s="21" t="str">
        <f t="shared" si="31"/>
        <v/>
      </c>
      <c r="P1001" s="21">
        <v>9.9599999999999992E-4</v>
      </c>
    </row>
    <row r="1002" spans="3:16" ht="30" customHeight="1">
      <c r="C1002" s="99" t="str">
        <f>IF(CADA_PROD!C1002="","",CADA_PROD!C1002)</f>
        <v/>
      </c>
      <c r="D1002" s="100" t="str">
        <f>IF(CADA_PROD!D1002="","",CADA_PROD!D1002)</f>
        <v/>
      </c>
      <c r="E1002" s="101" t="str">
        <f>IF(CADA_PROD!E1002="","",CADA_PROD!E1002)</f>
        <v/>
      </c>
      <c r="F1002" s="101" t="str">
        <f>IF(CADA_PROD!D1002="","",SUMIFS(MOVI_ENTR!I:I,MOVI_ENTR!D:D,D1002))</f>
        <v/>
      </c>
      <c r="G1002" s="101" t="str">
        <f>IF(CADA_PROD!C1002="","",SUMIFS(MOVI_SAID!H:H,MOVI_SAID!D:D,D1002))</f>
        <v/>
      </c>
      <c r="H1002" s="101" t="str">
        <f t="shared" si="32"/>
        <v/>
      </c>
      <c r="I1002" s="100" t="str">
        <f>IF(CADA_PROD!C1002="","",IFERROR(IF(H1002&lt;=0,"Sem estoque",IF(H1002/E1002&lt;0.25,"Quase sem estoque",IF(H1002/E1002&lt;1.2,"Estoque baixo",IF(H1002/E1002&lt;2,"Estoque moderado","Estoque confortável")))),""))</f>
        <v/>
      </c>
      <c r="J1002" s="102" t="str">
        <f>IF(CADA_PROD!C1002="","",SUMIFS(MOVI_ENTR!M:M,MOVI_ENTR!D:D,D1002))</f>
        <v/>
      </c>
      <c r="K1002" s="103" t="str">
        <f>IF(CADA_PROD!C1002="","",IFERROR($J1002/SUM($J$6:$J$1006),""))</f>
        <v/>
      </c>
      <c r="L1002" s="103" t="str">
        <f>IF(CADA_PROD!C1002="","",IFERROR(H1002/SUM($H$6:$H$1006)+P1002,""))</f>
        <v/>
      </c>
      <c r="M1002" s="102" t="str">
        <f>IF(CADA_PROD!$C1002="","",IFERROR(SUMIFS(MOVI_ENTR!M:M,MOVI_ENTR!D:D,D1002)/SUMIFS(MOVI_ENTR!I:I,MOVI_ENTR!D:D,D1002),0))</f>
        <v/>
      </c>
      <c r="N1002" s="104" t="str">
        <f>IF(CADA_PROD!C1002="","",G1002/E1002)</f>
        <v/>
      </c>
      <c r="O1002" s="21" t="str">
        <f t="shared" si="31"/>
        <v/>
      </c>
      <c r="P1002" s="21">
        <v>9.9700000000000006E-4</v>
      </c>
    </row>
    <row r="1003" spans="3:16" ht="30" customHeight="1">
      <c r="C1003" s="99" t="str">
        <f>IF(CADA_PROD!C1003="","",CADA_PROD!C1003)</f>
        <v/>
      </c>
      <c r="D1003" s="100" t="str">
        <f>IF(CADA_PROD!D1003="","",CADA_PROD!D1003)</f>
        <v/>
      </c>
      <c r="E1003" s="101" t="str">
        <f>IF(CADA_PROD!E1003="","",CADA_PROD!E1003)</f>
        <v/>
      </c>
      <c r="F1003" s="101" t="str">
        <f>IF(CADA_PROD!D1003="","",SUMIFS(MOVI_ENTR!I:I,MOVI_ENTR!D:D,D1003))</f>
        <v/>
      </c>
      <c r="G1003" s="101" t="str">
        <f>IF(CADA_PROD!C1003="","",SUMIFS(MOVI_SAID!H:H,MOVI_SAID!D:D,D1003))</f>
        <v/>
      </c>
      <c r="H1003" s="101" t="str">
        <f t="shared" si="32"/>
        <v/>
      </c>
      <c r="I1003" s="100" t="str">
        <f>IF(CADA_PROD!C1003="","",IFERROR(IF(H1003&lt;=0,"Sem estoque",IF(H1003/E1003&lt;0.25,"Quase sem estoque",IF(H1003/E1003&lt;1.2,"Estoque baixo",IF(H1003/E1003&lt;2,"Estoque moderado","Estoque confortável")))),""))</f>
        <v/>
      </c>
      <c r="J1003" s="102" t="str">
        <f>IF(CADA_PROD!C1003="","",SUMIFS(MOVI_ENTR!M:M,MOVI_ENTR!D:D,D1003))</f>
        <v/>
      </c>
      <c r="K1003" s="103" t="str">
        <f>IF(CADA_PROD!C1003="","",IFERROR($J1003/SUM($J$6:$J$1006),""))</f>
        <v/>
      </c>
      <c r="L1003" s="103" t="str">
        <f>IF(CADA_PROD!C1003="","",IFERROR(H1003/SUM($H$6:$H$1006)+P1003,""))</f>
        <v/>
      </c>
      <c r="M1003" s="102" t="str">
        <f>IF(CADA_PROD!$C1003="","",IFERROR(SUMIFS(MOVI_ENTR!M:M,MOVI_ENTR!D:D,D1003)/SUMIFS(MOVI_ENTR!I:I,MOVI_ENTR!D:D,D1003),0))</f>
        <v/>
      </c>
      <c r="N1003" s="104" t="str">
        <f>IF(CADA_PROD!C1003="","",G1003/E1003)</f>
        <v/>
      </c>
      <c r="O1003" s="21" t="str">
        <f t="shared" si="31"/>
        <v/>
      </c>
      <c r="P1003" s="21">
        <v>9.9799999999999997E-4</v>
      </c>
    </row>
    <row r="1004" spans="3:16" ht="30" customHeight="1">
      <c r="C1004" s="99" t="str">
        <f>IF(CADA_PROD!C1004="","",CADA_PROD!C1004)</f>
        <v/>
      </c>
      <c r="D1004" s="100" t="str">
        <f>IF(CADA_PROD!D1004="","",CADA_PROD!D1004)</f>
        <v/>
      </c>
      <c r="E1004" s="101" t="str">
        <f>IF(CADA_PROD!E1004="","",CADA_PROD!E1004)</f>
        <v/>
      </c>
      <c r="F1004" s="101" t="str">
        <f>IF(CADA_PROD!D1004="","",SUMIFS(MOVI_ENTR!I:I,MOVI_ENTR!D:D,D1004))</f>
        <v/>
      </c>
      <c r="G1004" s="101" t="str">
        <f>IF(CADA_PROD!C1004="","",SUMIFS(MOVI_SAID!H:H,MOVI_SAID!D:D,D1004))</f>
        <v/>
      </c>
      <c r="H1004" s="101" t="str">
        <f t="shared" si="32"/>
        <v/>
      </c>
      <c r="I1004" s="100" t="str">
        <f>IF(CADA_PROD!C1004="","",IFERROR(IF(H1004&lt;=0,"Sem estoque",IF(H1004/E1004&lt;0.25,"Quase sem estoque",IF(H1004/E1004&lt;1.2,"Estoque baixo",IF(H1004/E1004&lt;2,"Estoque moderado","Estoque confortável")))),""))</f>
        <v/>
      </c>
      <c r="J1004" s="102" t="str">
        <f>IF(CADA_PROD!C1004="","",SUMIFS(MOVI_ENTR!M:M,MOVI_ENTR!D:D,D1004))</f>
        <v/>
      </c>
      <c r="K1004" s="103" t="str">
        <f>IF(CADA_PROD!C1004="","",IFERROR($J1004/SUM($J$6:$J$1006),""))</f>
        <v/>
      </c>
      <c r="L1004" s="103" t="str">
        <f>IF(CADA_PROD!C1004="","",IFERROR(H1004/SUM($H$6:$H$1006)+P1004,""))</f>
        <v/>
      </c>
      <c r="M1004" s="102" t="str">
        <f>IF(CADA_PROD!$C1004="","",IFERROR(SUMIFS(MOVI_ENTR!M:M,MOVI_ENTR!D:D,D1004)/SUMIFS(MOVI_ENTR!I:I,MOVI_ENTR!D:D,D1004),0))</f>
        <v/>
      </c>
      <c r="N1004" s="104" t="str">
        <f>IF(CADA_PROD!C1004="","",G1004/E1004)</f>
        <v/>
      </c>
      <c r="O1004" s="21" t="str">
        <f t="shared" si="31"/>
        <v/>
      </c>
      <c r="P1004" s="21">
        <v>9.990000000000001E-4</v>
      </c>
    </row>
    <row r="1005" spans="3:16" ht="30" customHeight="1">
      <c r="C1005" s="99" t="str">
        <f>IF(CADA_PROD!C1005="","",CADA_PROD!C1005)</f>
        <v/>
      </c>
      <c r="D1005" s="100" t="str">
        <f>IF(CADA_PROD!D1005="","",CADA_PROD!D1005)</f>
        <v/>
      </c>
      <c r="E1005" s="101" t="str">
        <f>IF(CADA_PROD!E1005="","",CADA_PROD!E1005)</f>
        <v/>
      </c>
      <c r="F1005" s="101" t="str">
        <f>IF(CADA_PROD!D1005="","",SUMIFS(MOVI_ENTR!I:I,MOVI_ENTR!D:D,D1005))</f>
        <v/>
      </c>
      <c r="G1005" s="101" t="str">
        <f>IF(CADA_PROD!C1005="","",SUMIFS(MOVI_SAID!H:H,MOVI_SAID!D:D,D1005))</f>
        <v/>
      </c>
      <c r="H1005" s="101" t="str">
        <f t="shared" si="32"/>
        <v/>
      </c>
      <c r="I1005" s="100" t="str">
        <f>IF(CADA_PROD!C1005="","",IFERROR(IF(H1005&lt;=0,"Sem estoque",IF(H1005/E1005&lt;0.25,"Quase sem estoque",IF(H1005/E1005&lt;1.2,"Estoque baixo",IF(H1005/E1005&lt;2,"Estoque moderado","Estoque confortável")))),""))</f>
        <v/>
      </c>
      <c r="J1005" s="102" t="str">
        <f>IF(CADA_PROD!C1005="","",SUMIFS(MOVI_ENTR!M:M,MOVI_ENTR!D:D,D1005))</f>
        <v/>
      </c>
      <c r="K1005" s="103" t="str">
        <f>IF(CADA_PROD!C1005="","",IFERROR($J1005/SUM($J$6:$J$1006),""))</f>
        <v/>
      </c>
      <c r="L1005" s="103" t="str">
        <f>IF(CADA_PROD!C1005="","",IFERROR(H1005/SUM($H$6:$H$1006)+P1005,""))</f>
        <v/>
      </c>
      <c r="M1005" s="102" t="str">
        <f>IF(CADA_PROD!$C1005="","",IFERROR(SUMIFS(MOVI_ENTR!M:M,MOVI_ENTR!D:D,D1005)/SUMIFS(MOVI_ENTR!I:I,MOVI_ENTR!D:D,D1005),0))</f>
        <v/>
      </c>
      <c r="N1005" s="104" t="str">
        <f>IF(CADA_PROD!C1005="","",G1005/E1005)</f>
        <v/>
      </c>
      <c r="O1005" s="21" t="str">
        <f t="shared" si="31"/>
        <v/>
      </c>
      <c r="P1005" s="21">
        <v>1E-3</v>
      </c>
    </row>
    <row r="1006" spans="3:16" ht="30" customHeight="1">
      <c r="C1006" s="99" t="str">
        <f>IF(CADA_PROD!C1006="","",CADA_PROD!C1006)</f>
        <v/>
      </c>
      <c r="D1006" s="100" t="str">
        <f>IF(CADA_PROD!D1006="","",CADA_PROD!D1006)</f>
        <v/>
      </c>
      <c r="E1006" s="101" t="str">
        <f>IF(CADA_PROD!E1006="","",CADA_PROD!E1006)</f>
        <v/>
      </c>
      <c r="F1006" s="101" t="str">
        <f>IF(CADA_PROD!D1006="","",SUMIFS(MOVI_ENTR!I:I,MOVI_ENTR!D:D,D1006))</f>
        <v/>
      </c>
      <c r="G1006" s="101" t="str">
        <f>IF(CADA_PROD!C1006="","",SUMIFS(MOVI_SAID!H:H,MOVI_SAID!D:D,D1006))</f>
        <v/>
      </c>
      <c r="H1006" s="101" t="str">
        <f t="shared" si="32"/>
        <v/>
      </c>
      <c r="I1006" s="100" t="str">
        <f>IF(CADA_PROD!C1006="","",IFERROR(IF(H1006&lt;=0,"Sem estoque",IF(H1006/E1006&lt;0.25,"Quase sem estoque",IF(H1006/E1006&lt;1.2,"Estoque baixo",IF(H1006/E1006&lt;2,"Estoque moderado","Estoque confortável")))),""))</f>
        <v/>
      </c>
      <c r="J1006" s="102" t="str">
        <f>IF(CADA_PROD!C1006="","",SUMIFS(MOVI_ENTR!M:M,MOVI_ENTR!D:D,D1006))</f>
        <v/>
      </c>
      <c r="K1006" s="103" t="str">
        <f>IF(CADA_PROD!C1006="","",IFERROR($J1006/SUM($J$6:$J$1006),""))</f>
        <v/>
      </c>
      <c r="L1006" s="103" t="str">
        <f>IF(CADA_PROD!C1006="","",IFERROR(H1006/SUM($H$6:$H$1006)+P1006,""))</f>
        <v/>
      </c>
      <c r="M1006" s="102" t="str">
        <f>IF(CADA_PROD!$C1006="","",IFERROR(SUMIFS(MOVI_ENTR!M:M,MOVI_ENTR!D:D,D1006)/SUMIFS(MOVI_ENTR!I:I,MOVI_ENTR!D:D,D1006),0))</f>
        <v/>
      </c>
      <c r="N1006" s="104" t="str">
        <f>IF(CADA_PROD!C1006="","",G1006/E1006)</f>
        <v/>
      </c>
      <c r="O1006" s="21" t="str">
        <f t="shared" si="31"/>
        <v/>
      </c>
      <c r="P1006" s="21">
        <v>1.0009999999999999E-3</v>
      </c>
    </row>
    <row r="1007" spans="3:16" ht="30" customHeight="1">
      <c r="C1007" s="99" t="str">
        <f>IF(CADA_PROD!C1007="","",CADA_PROD!C1007)</f>
        <v/>
      </c>
      <c r="D1007" s="100" t="str">
        <f>IF(CADA_PROD!D1007="","",CADA_PROD!D1007)</f>
        <v/>
      </c>
      <c r="E1007" s="101" t="str">
        <f>IF(CADA_PROD!E1007="","",CADA_PROD!E1007)</f>
        <v/>
      </c>
      <c r="F1007" s="101" t="str">
        <f>IF(CADA_PROD!D1007="","",SUMIFS(MOVI_ENTR!I:I,MOVI_ENTR!D:D,D1007))</f>
        <v/>
      </c>
      <c r="G1007" s="101" t="str">
        <f>IF(CADA_PROD!C1007="","",SUMIFS(MOVI_SAID!H:H,MOVI_SAID!D:D,D1007))</f>
        <v/>
      </c>
      <c r="H1007" s="101" t="str">
        <f t="shared" ref="H1007:H1070" si="33">IFERROR(F1007-G1007,"")</f>
        <v/>
      </c>
      <c r="I1007" s="100" t="str">
        <f>IF(CADA_PROD!C1007="","",IFERROR(IF(H1007&lt;=0,"Sem estoque",IF(H1007/E1007&lt;0.25,"Quase sem estoque",IF(H1007/E1007&lt;1.2,"Estoque baixo",IF(H1007/E1007&lt;2,"Estoque moderado","Estoque confortável")))),""))</f>
        <v/>
      </c>
      <c r="J1007" s="102" t="str">
        <f>IF(CADA_PROD!C1007="","",SUMIFS(MOVI_ENTR!M:M,MOVI_ENTR!D:D,D1007))</f>
        <v/>
      </c>
      <c r="K1007" s="103" t="str">
        <f>IF(CADA_PROD!C1007="","",IFERROR($J1007/SUM($J$6:$J$1006),""))</f>
        <v/>
      </c>
      <c r="L1007" s="103" t="str">
        <f>IF(CADA_PROD!C1007="","",IFERROR(H1007/SUM($H$6:$H$1006)+P1007,""))</f>
        <v/>
      </c>
      <c r="M1007" s="102" t="str">
        <f>IF(CADA_PROD!$C1007="","",IFERROR(SUMIFS(MOVI_ENTR!M:M,MOVI_ENTR!D:D,D1007)/SUMIFS(MOVI_ENTR!I:I,MOVI_ENTR!D:D,D1007),0))</f>
        <v/>
      </c>
      <c r="N1007" s="104" t="str">
        <f>IF(CADA_PROD!C1007="","",G1007/E1007)</f>
        <v/>
      </c>
    </row>
    <row r="1008" spans="3:16" ht="30" customHeight="1">
      <c r="C1008" s="99" t="str">
        <f>IF(CADA_PROD!C1008="","",CADA_PROD!C1008)</f>
        <v/>
      </c>
      <c r="D1008" s="100" t="str">
        <f>IF(CADA_PROD!D1008="","",CADA_PROD!D1008)</f>
        <v/>
      </c>
      <c r="E1008" s="101" t="str">
        <f>IF(CADA_PROD!E1008="","",CADA_PROD!E1008)</f>
        <v/>
      </c>
      <c r="F1008" s="101" t="str">
        <f>IF(CADA_PROD!D1008="","",SUMIFS(MOVI_ENTR!I:I,MOVI_ENTR!D:D,D1008))</f>
        <v/>
      </c>
      <c r="G1008" s="101" t="str">
        <f>IF(CADA_PROD!C1008="","",SUMIFS(MOVI_SAID!H:H,MOVI_SAID!D:D,D1008))</f>
        <v/>
      </c>
      <c r="H1008" s="101" t="str">
        <f t="shared" si="33"/>
        <v/>
      </c>
      <c r="I1008" s="100" t="str">
        <f>IF(CADA_PROD!C1008="","",IFERROR(IF(H1008&lt;=0,"Sem estoque",IF(H1008/E1008&lt;0.25,"Quase sem estoque",IF(H1008/E1008&lt;1.2,"Estoque baixo",IF(H1008/E1008&lt;2,"Estoque moderado","Estoque confortável")))),""))</f>
        <v/>
      </c>
      <c r="J1008" s="102" t="str">
        <f>IF(CADA_PROD!C1008="","",SUMIFS(MOVI_ENTR!M:M,MOVI_ENTR!D:D,D1008))</f>
        <v/>
      </c>
      <c r="K1008" s="103" t="str">
        <f>IF(CADA_PROD!C1008="","",IFERROR($J1008/SUM($J$6:$J$1006),""))</f>
        <v/>
      </c>
      <c r="L1008" s="103" t="str">
        <f>IF(CADA_PROD!C1008="","",IFERROR(H1008/SUM($H$6:$H$1006)+P1008,""))</f>
        <v/>
      </c>
      <c r="M1008" s="102" t="str">
        <f>IF(CADA_PROD!$C1008="","",IFERROR(SUMIFS(MOVI_ENTR!M:M,MOVI_ENTR!D:D,D1008)/SUMIFS(MOVI_ENTR!I:I,MOVI_ENTR!D:D,D1008),0))</f>
        <v/>
      </c>
      <c r="N1008" s="104" t="str">
        <f>IF(CADA_PROD!C1008="","",G1008/E1008)</f>
        <v/>
      </c>
    </row>
    <row r="1009" spans="3:14" ht="30" customHeight="1">
      <c r="C1009" s="99" t="str">
        <f>IF(CADA_PROD!C1009="","",CADA_PROD!C1009)</f>
        <v/>
      </c>
      <c r="D1009" s="100" t="str">
        <f>IF(CADA_PROD!D1009="","",CADA_PROD!D1009)</f>
        <v/>
      </c>
      <c r="E1009" s="101" t="str">
        <f>IF(CADA_PROD!E1009="","",CADA_PROD!E1009)</f>
        <v/>
      </c>
      <c r="F1009" s="101" t="str">
        <f>IF(CADA_PROD!D1009="","",SUMIFS(MOVI_ENTR!I:I,MOVI_ENTR!D:D,D1009))</f>
        <v/>
      </c>
      <c r="G1009" s="101" t="str">
        <f>IF(CADA_PROD!C1009="","",SUMIFS(MOVI_SAID!H:H,MOVI_SAID!D:D,D1009))</f>
        <v/>
      </c>
      <c r="H1009" s="101" t="str">
        <f t="shared" si="33"/>
        <v/>
      </c>
      <c r="I1009" s="100" t="str">
        <f>IF(CADA_PROD!C1009="","",IFERROR(IF(H1009&lt;=0,"Sem estoque",IF(H1009/E1009&lt;0.25,"Quase sem estoque",IF(H1009/E1009&lt;1.2,"Estoque baixo",IF(H1009/E1009&lt;2,"Estoque moderado","Estoque confortável")))),""))</f>
        <v/>
      </c>
      <c r="J1009" s="102" t="str">
        <f>IF(CADA_PROD!C1009="","",SUMIFS(MOVI_ENTR!M:M,MOVI_ENTR!D:D,D1009))</f>
        <v/>
      </c>
      <c r="K1009" s="103" t="str">
        <f>IF(CADA_PROD!C1009="","",IFERROR($J1009/SUM($J$6:$J$1006),""))</f>
        <v/>
      </c>
      <c r="L1009" s="103" t="str">
        <f>IF(CADA_PROD!C1009="","",IFERROR(H1009/SUM($H$6:$H$1006)+P1009,""))</f>
        <v/>
      </c>
      <c r="M1009" s="102" t="str">
        <f>IF(CADA_PROD!$C1009="","",IFERROR(SUMIFS(MOVI_ENTR!M:M,MOVI_ENTR!D:D,D1009)/SUMIFS(MOVI_ENTR!I:I,MOVI_ENTR!D:D,D1009),0))</f>
        <v/>
      </c>
      <c r="N1009" s="104" t="str">
        <f>IF(CADA_PROD!C1009="","",G1009/E1009)</f>
        <v/>
      </c>
    </row>
    <row r="1010" spans="3:14" ht="30" customHeight="1">
      <c r="C1010" s="99" t="str">
        <f>IF(CADA_PROD!C1010="","",CADA_PROD!C1010)</f>
        <v/>
      </c>
      <c r="D1010" s="100" t="str">
        <f>IF(CADA_PROD!D1010="","",CADA_PROD!D1010)</f>
        <v/>
      </c>
      <c r="E1010" s="101" t="str">
        <f>IF(CADA_PROD!E1010="","",CADA_PROD!E1010)</f>
        <v/>
      </c>
      <c r="F1010" s="101" t="str">
        <f>IF(CADA_PROD!D1010="","",SUMIFS(MOVI_ENTR!I:I,MOVI_ENTR!D:D,D1010))</f>
        <v/>
      </c>
      <c r="G1010" s="101" t="str">
        <f>IF(CADA_PROD!C1010="","",SUMIFS(MOVI_SAID!H:H,MOVI_SAID!D:D,D1010))</f>
        <v/>
      </c>
      <c r="H1010" s="101" t="str">
        <f t="shared" si="33"/>
        <v/>
      </c>
      <c r="I1010" s="100" t="str">
        <f>IF(CADA_PROD!C1010="","",IFERROR(IF(H1010&lt;=0,"Sem estoque",IF(H1010/E1010&lt;0.25,"Quase sem estoque",IF(H1010/E1010&lt;1.2,"Estoque baixo",IF(H1010/E1010&lt;2,"Estoque moderado","Estoque confortável")))),""))</f>
        <v/>
      </c>
      <c r="J1010" s="102" t="str">
        <f>IF(CADA_PROD!C1010="","",SUMIFS(MOVI_ENTR!M:M,MOVI_ENTR!D:D,D1010))</f>
        <v/>
      </c>
      <c r="K1010" s="103" t="str">
        <f>IF(CADA_PROD!C1010="","",IFERROR($J1010/SUM($J$6:$J$1006),""))</f>
        <v/>
      </c>
      <c r="L1010" s="103" t="str">
        <f>IF(CADA_PROD!C1010="","",IFERROR(H1010/SUM($H$6:$H$1006)+P1010,""))</f>
        <v/>
      </c>
      <c r="M1010" s="102" t="str">
        <f>IF(CADA_PROD!$C1010="","",IFERROR(SUMIFS(MOVI_ENTR!M:M,MOVI_ENTR!D:D,D1010)/SUMIFS(MOVI_ENTR!I:I,MOVI_ENTR!D:D,D1010),0))</f>
        <v/>
      </c>
      <c r="N1010" s="104" t="str">
        <f>IF(CADA_PROD!C1010="","",G1010/E1010)</f>
        <v/>
      </c>
    </row>
    <row r="1011" spans="3:14" ht="30" customHeight="1">
      <c r="C1011" s="99" t="str">
        <f>IF(CADA_PROD!C1011="","",CADA_PROD!C1011)</f>
        <v/>
      </c>
      <c r="D1011" s="100" t="str">
        <f>IF(CADA_PROD!D1011="","",CADA_PROD!D1011)</f>
        <v/>
      </c>
      <c r="E1011" s="101" t="str">
        <f>IF(CADA_PROD!E1011="","",CADA_PROD!E1011)</f>
        <v/>
      </c>
      <c r="F1011" s="101" t="str">
        <f>IF(CADA_PROD!D1011="","",SUMIFS(MOVI_ENTR!I:I,MOVI_ENTR!D:D,D1011))</f>
        <v/>
      </c>
      <c r="G1011" s="101" t="str">
        <f>IF(CADA_PROD!C1011="","",SUMIFS(MOVI_SAID!H:H,MOVI_SAID!D:D,D1011))</f>
        <v/>
      </c>
      <c r="H1011" s="101" t="str">
        <f t="shared" si="33"/>
        <v/>
      </c>
      <c r="I1011" s="100" t="str">
        <f>IF(CADA_PROD!C1011="","",IFERROR(IF(H1011&lt;=0,"Sem estoque",IF(H1011/E1011&lt;0.25,"Quase sem estoque",IF(H1011/E1011&lt;1.2,"Estoque baixo",IF(H1011/E1011&lt;2,"Estoque moderado","Estoque confortável")))),""))</f>
        <v/>
      </c>
      <c r="J1011" s="102" t="str">
        <f>IF(CADA_PROD!C1011="","",SUMIFS(MOVI_ENTR!M:M,MOVI_ENTR!D:D,D1011))</f>
        <v/>
      </c>
      <c r="K1011" s="103" t="str">
        <f>IF(CADA_PROD!C1011="","",IFERROR($J1011/SUM($J$6:$J$1006),""))</f>
        <v/>
      </c>
      <c r="L1011" s="103" t="str">
        <f>IF(CADA_PROD!C1011="","",IFERROR(H1011/SUM($H$6:$H$1006)+P1011,""))</f>
        <v/>
      </c>
      <c r="M1011" s="102" t="str">
        <f>IF(CADA_PROD!$C1011="","",IFERROR(SUMIFS(MOVI_ENTR!M:M,MOVI_ENTR!D:D,D1011)/SUMIFS(MOVI_ENTR!I:I,MOVI_ENTR!D:D,D1011),0))</f>
        <v/>
      </c>
      <c r="N1011" s="104" t="str">
        <f>IF(CADA_PROD!C1011="","",G1011/E1011)</f>
        <v/>
      </c>
    </row>
    <row r="1012" spans="3:14" ht="30" customHeight="1">
      <c r="C1012" s="99" t="str">
        <f>IF(CADA_PROD!C1012="","",CADA_PROD!C1012)</f>
        <v/>
      </c>
      <c r="D1012" s="100" t="str">
        <f>IF(CADA_PROD!D1012="","",CADA_PROD!D1012)</f>
        <v/>
      </c>
      <c r="E1012" s="101" t="str">
        <f>IF(CADA_PROD!E1012="","",CADA_PROD!E1012)</f>
        <v/>
      </c>
      <c r="F1012" s="101" t="str">
        <f>IF(CADA_PROD!D1012="","",SUMIFS(MOVI_ENTR!I:I,MOVI_ENTR!D:D,D1012))</f>
        <v/>
      </c>
      <c r="G1012" s="101" t="str">
        <f>IF(CADA_PROD!C1012="","",SUMIFS(MOVI_SAID!H:H,MOVI_SAID!D:D,D1012))</f>
        <v/>
      </c>
      <c r="H1012" s="101" t="str">
        <f t="shared" si="33"/>
        <v/>
      </c>
      <c r="I1012" s="100" t="str">
        <f>IF(CADA_PROD!C1012="","",IFERROR(IF(H1012&lt;=0,"Sem estoque",IF(H1012/E1012&lt;0.25,"Quase sem estoque",IF(H1012/E1012&lt;1.2,"Estoque baixo",IF(H1012/E1012&lt;2,"Estoque moderado","Estoque confortável")))),""))</f>
        <v/>
      </c>
      <c r="J1012" s="102" t="str">
        <f>IF(CADA_PROD!C1012="","",SUMIFS(MOVI_ENTR!M:M,MOVI_ENTR!D:D,D1012))</f>
        <v/>
      </c>
      <c r="K1012" s="103" t="str">
        <f>IF(CADA_PROD!C1012="","",IFERROR($J1012/SUM($J$6:$J$1006),""))</f>
        <v/>
      </c>
      <c r="L1012" s="103" t="str">
        <f>IF(CADA_PROD!C1012="","",IFERROR(H1012/SUM($H$6:$H$1006)+P1012,""))</f>
        <v/>
      </c>
      <c r="M1012" s="102" t="str">
        <f>IF(CADA_PROD!$C1012="","",IFERROR(SUMIFS(MOVI_ENTR!M:M,MOVI_ENTR!D:D,D1012)/SUMIFS(MOVI_ENTR!I:I,MOVI_ENTR!D:D,D1012),0))</f>
        <v/>
      </c>
      <c r="N1012" s="104" t="str">
        <f>IF(CADA_PROD!C1012="","",G1012/E1012)</f>
        <v/>
      </c>
    </row>
    <row r="1013" spans="3:14" ht="30" customHeight="1">
      <c r="C1013" s="99" t="str">
        <f>IF(CADA_PROD!C1013="","",CADA_PROD!C1013)</f>
        <v/>
      </c>
      <c r="D1013" s="100" t="str">
        <f>IF(CADA_PROD!D1013="","",CADA_PROD!D1013)</f>
        <v/>
      </c>
      <c r="E1013" s="101" t="str">
        <f>IF(CADA_PROD!E1013="","",CADA_PROD!E1013)</f>
        <v/>
      </c>
      <c r="F1013" s="101" t="str">
        <f>IF(CADA_PROD!D1013="","",SUMIFS(MOVI_ENTR!I:I,MOVI_ENTR!D:D,D1013))</f>
        <v/>
      </c>
      <c r="G1013" s="101" t="str">
        <f>IF(CADA_PROD!C1013="","",SUMIFS(MOVI_SAID!H:H,MOVI_SAID!D:D,D1013))</f>
        <v/>
      </c>
      <c r="H1013" s="101" t="str">
        <f t="shared" si="33"/>
        <v/>
      </c>
      <c r="I1013" s="100" t="str">
        <f>IF(CADA_PROD!C1013="","",IFERROR(IF(H1013&lt;=0,"Sem estoque",IF(H1013/E1013&lt;0.25,"Quase sem estoque",IF(H1013/E1013&lt;1.2,"Estoque baixo",IF(H1013/E1013&lt;2,"Estoque moderado","Estoque confortável")))),""))</f>
        <v/>
      </c>
      <c r="J1013" s="102" t="str">
        <f>IF(CADA_PROD!C1013="","",SUMIFS(MOVI_ENTR!M:M,MOVI_ENTR!D:D,D1013))</f>
        <v/>
      </c>
      <c r="K1013" s="103" t="str">
        <f>IF(CADA_PROD!C1013="","",IFERROR($J1013/SUM($J$6:$J$1006),""))</f>
        <v/>
      </c>
      <c r="L1013" s="103" t="str">
        <f>IF(CADA_PROD!C1013="","",IFERROR(H1013/SUM($H$6:$H$1006)+P1013,""))</f>
        <v/>
      </c>
      <c r="M1013" s="102" t="str">
        <f>IF(CADA_PROD!$C1013="","",IFERROR(SUMIFS(MOVI_ENTR!M:M,MOVI_ENTR!D:D,D1013)/SUMIFS(MOVI_ENTR!I:I,MOVI_ENTR!D:D,D1013),0))</f>
        <v/>
      </c>
      <c r="N1013" s="104" t="str">
        <f>IF(CADA_PROD!C1013="","",G1013/E1013)</f>
        <v/>
      </c>
    </row>
    <row r="1014" spans="3:14" ht="30" customHeight="1">
      <c r="C1014" s="99" t="str">
        <f>IF(CADA_PROD!C1014="","",CADA_PROD!C1014)</f>
        <v/>
      </c>
      <c r="D1014" s="100" t="str">
        <f>IF(CADA_PROD!D1014="","",CADA_PROD!D1014)</f>
        <v/>
      </c>
      <c r="E1014" s="101" t="str">
        <f>IF(CADA_PROD!E1014="","",CADA_PROD!E1014)</f>
        <v/>
      </c>
      <c r="F1014" s="101" t="str">
        <f>IF(CADA_PROD!D1014="","",SUMIFS(MOVI_ENTR!I:I,MOVI_ENTR!D:D,D1014))</f>
        <v/>
      </c>
      <c r="G1014" s="101" t="str">
        <f>IF(CADA_PROD!C1014="","",SUMIFS(MOVI_SAID!H:H,MOVI_SAID!D:D,D1014))</f>
        <v/>
      </c>
      <c r="H1014" s="101" t="str">
        <f t="shared" si="33"/>
        <v/>
      </c>
      <c r="I1014" s="100" t="str">
        <f>IF(CADA_PROD!C1014="","",IFERROR(IF(H1014&lt;=0,"Sem estoque",IF(H1014/E1014&lt;0.25,"Quase sem estoque",IF(H1014/E1014&lt;1.2,"Estoque baixo",IF(H1014/E1014&lt;2,"Estoque moderado","Estoque confortável")))),""))</f>
        <v/>
      </c>
      <c r="J1014" s="102" t="str">
        <f>IF(CADA_PROD!C1014="","",SUMIFS(MOVI_ENTR!M:M,MOVI_ENTR!D:D,D1014))</f>
        <v/>
      </c>
      <c r="K1014" s="103" t="str">
        <f>IF(CADA_PROD!C1014="","",IFERROR($J1014/SUM($J$6:$J$1006),""))</f>
        <v/>
      </c>
      <c r="L1014" s="103" t="str">
        <f>IF(CADA_PROD!C1014="","",IFERROR(H1014/SUM($H$6:$H$1006)+P1014,""))</f>
        <v/>
      </c>
      <c r="M1014" s="102" t="str">
        <f>IF(CADA_PROD!$C1014="","",IFERROR(SUMIFS(MOVI_ENTR!M:M,MOVI_ENTR!D:D,D1014)/SUMIFS(MOVI_ENTR!I:I,MOVI_ENTR!D:D,D1014),0))</f>
        <v/>
      </c>
      <c r="N1014" s="104" t="str">
        <f>IF(CADA_PROD!C1014="","",G1014/E1014)</f>
        <v/>
      </c>
    </row>
    <row r="1015" spans="3:14" ht="30" customHeight="1">
      <c r="C1015" s="99" t="str">
        <f>IF(CADA_PROD!C1015="","",CADA_PROD!C1015)</f>
        <v/>
      </c>
      <c r="D1015" s="100" t="str">
        <f>IF(CADA_PROD!D1015="","",CADA_PROD!D1015)</f>
        <v/>
      </c>
      <c r="E1015" s="101" t="str">
        <f>IF(CADA_PROD!E1015="","",CADA_PROD!E1015)</f>
        <v/>
      </c>
      <c r="F1015" s="101" t="str">
        <f>IF(CADA_PROD!D1015="","",SUMIFS(MOVI_ENTR!I:I,MOVI_ENTR!D:D,D1015))</f>
        <v/>
      </c>
      <c r="G1015" s="101" t="str">
        <f>IF(CADA_PROD!C1015="","",SUMIFS(MOVI_SAID!H:H,MOVI_SAID!D:D,D1015))</f>
        <v/>
      </c>
      <c r="H1015" s="101" t="str">
        <f t="shared" si="33"/>
        <v/>
      </c>
      <c r="I1015" s="100" t="str">
        <f>IF(CADA_PROD!C1015="","",IFERROR(IF(H1015&lt;=0,"Sem estoque",IF(H1015/E1015&lt;0.25,"Quase sem estoque",IF(H1015/E1015&lt;1.2,"Estoque baixo",IF(H1015/E1015&lt;2,"Estoque moderado","Estoque confortável")))),""))</f>
        <v/>
      </c>
      <c r="J1015" s="102" t="str">
        <f>IF(CADA_PROD!C1015="","",SUMIFS(MOVI_ENTR!M:M,MOVI_ENTR!D:D,D1015))</f>
        <v/>
      </c>
      <c r="K1015" s="103" t="str">
        <f>IF(CADA_PROD!C1015="","",IFERROR($J1015/SUM($J$6:$J$1006),""))</f>
        <v/>
      </c>
      <c r="L1015" s="103" t="str">
        <f>IF(CADA_PROD!C1015="","",IFERROR(H1015/SUM($H$6:$H$1006)+P1015,""))</f>
        <v/>
      </c>
      <c r="M1015" s="102" t="str">
        <f>IF(CADA_PROD!$C1015="","",IFERROR(SUMIFS(MOVI_ENTR!M:M,MOVI_ENTR!D:D,D1015)/SUMIFS(MOVI_ENTR!I:I,MOVI_ENTR!D:D,D1015),0))</f>
        <v/>
      </c>
      <c r="N1015" s="104" t="str">
        <f>IF(CADA_PROD!C1015="","",G1015/E1015)</f>
        <v/>
      </c>
    </row>
    <row r="1016" spans="3:14" ht="30" customHeight="1">
      <c r="C1016" s="99" t="str">
        <f>IF(CADA_PROD!C1016="","",CADA_PROD!C1016)</f>
        <v/>
      </c>
      <c r="D1016" s="100" t="str">
        <f>IF(CADA_PROD!D1016="","",CADA_PROD!D1016)</f>
        <v/>
      </c>
      <c r="E1016" s="101" t="str">
        <f>IF(CADA_PROD!E1016="","",CADA_PROD!E1016)</f>
        <v/>
      </c>
      <c r="F1016" s="101" t="str">
        <f>IF(CADA_PROD!D1016="","",SUMIFS(MOVI_ENTR!I:I,MOVI_ENTR!D:D,D1016))</f>
        <v/>
      </c>
      <c r="G1016" s="101" t="str">
        <f>IF(CADA_PROD!C1016="","",SUMIFS(MOVI_SAID!H:H,MOVI_SAID!D:D,D1016))</f>
        <v/>
      </c>
      <c r="H1016" s="101" t="str">
        <f t="shared" si="33"/>
        <v/>
      </c>
      <c r="I1016" s="100" t="str">
        <f>IF(CADA_PROD!C1016="","",IFERROR(IF(H1016&lt;=0,"Sem estoque",IF(H1016/E1016&lt;0.25,"Quase sem estoque",IF(H1016/E1016&lt;1.2,"Estoque baixo",IF(H1016/E1016&lt;2,"Estoque moderado","Estoque confortável")))),""))</f>
        <v/>
      </c>
      <c r="J1016" s="102" t="str">
        <f>IF(CADA_PROD!C1016="","",SUMIFS(MOVI_ENTR!M:M,MOVI_ENTR!D:D,D1016))</f>
        <v/>
      </c>
      <c r="K1016" s="103" t="str">
        <f>IF(CADA_PROD!C1016="","",IFERROR($J1016/SUM($J$6:$J$1006),""))</f>
        <v/>
      </c>
      <c r="L1016" s="103" t="str">
        <f>IF(CADA_PROD!C1016="","",IFERROR(H1016/SUM($H$6:$H$1006)+P1016,""))</f>
        <v/>
      </c>
      <c r="M1016" s="102" t="str">
        <f>IF(CADA_PROD!$C1016="","",IFERROR(SUMIFS(MOVI_ENTR!M:M,MOVI_ENTR!D:D,D1016)/SUMIFS(MOVI_ENTR!I:I,MOVI_ENTR!D:D,D1016),0))</f>
        <v/>
      </c>
      <c r="N1016" s="104" t="str">
        <f>IF(CADA_PROD!C1016="","",G1016/E1016)</f>
        <v/>
      </c>
    </row>
    <row r="1017" spans="3:14" ht="30" customHeight="1">
      <c r="C1017" s="99" t="str">
        <f>IF(CADA_PROD!C1017="","",CADA_PROD!C1017)</f>
        <v/>
      </c>
      <c r="D1017" s="100" t="str">
        <f>IF(CADA_PROD!D1017="","",CADA_PROD!D1017)</f>
        <v/>
      </c>
      <c r="E1017" s="101" t="str">
        <f>IF(CADA_PROD!E1017="","",CADA_PROD!E1017)</f>
        <v/>
      </c>
      <c r="F1017" s="101" t="str">
        <f>IF(CADA_PROD!D1017="","",SUMIFS(MOVI_ENTR!I:I,MOVI_ENTR!D:D,D1017))</f>
        <v/>
      </c>
      <c r="G1017" s="101" t="str">
        <f>IF(CADA_PROD!C1017="","",SUMIFS(MOVI_SAID!H:H,MOVI_SAID!D:D,D1017))</f>
        <v/>
      </c>
      <c r="H1017" s="101" t="str">
        <f t="shared" si="33"/>
        <v/>
      </c>
      <c r="I1017" s="100" t="str">
        <f>IF(CADA_PROD!C1017="","",IFERROR(IF(H1017&lt;=0,"Sem estoque",IF(H1017/E1017&lt;0.25,"Quase sem estoque",IF(H1017/E1017&lt;1.2,"Estoque baixo",IF(H1017/E1017&lt;2,"Estoque moderado","Estoque confortável")))),""))</f>
        <v/>
      </c>
      <c r="J1017" s="102" t="str">
        <f>IF(CADA_PROD!C1017="","",SUMIFS(MOVI_ENTR!M:M,MOVI_ENTR!D:D,D1017))</f>
        <v/>
      </c>
      <c r="K1017" s="103" t="str">
        <f>IF(CADA_PROD!C1017="","",IFERROR($J1017/SUM($J$6:$J$1006),""))</f>
        <v/>
      </c>
      <c r="L1017" s="103" t="str">
        <f>IF(CADA_PROD!C1017="","",IFERROR(H1017/SUM($H$6:$H$1006)+P1017,""))</f>
        <v/>
      </c>
      <c r="M1017" s="102" t="str">
        <f>IF(CADA_PROD!$C1017="","",IFERROR(SUMIFS(MOVI_ENTR!M:M,MOVI_ENTR!D:D,D1017)/SUMIFS(MOVI_ENTR!I:I,MOVI_ENTR!D:D,D1017),0))</f>
        <v/>
      </c>
      <c r="N1017" s="104" t="str">
        <f>IF(CADA_PROD!C1017="","",G1017/E1017)</f>
        <v/>
      </c>
    </row>
    <row r="1018" spans="3:14" ht="30" customHeight="1">
      <c r="C1018" s="99" t="str">
        <f>IF(CADA_PROD!C1018="","",CADA_PROD!C1018)</f>
        <v/>
      </c>
      <c r="D1018" s="100" t="str">
        <f>IF(CADA_PROD!D1018="","",CADA_PROD!D1018)</f>
        <v/>
      </c>
      <c r="E1018" s="101" t="str">
        <f>IF(CADA_PROD!E1018="","",CADA_PROD!E1018)</f>
        <v/>
      </c>
      <c r="F1018" s="101" t="str">
        <f>IF(CADA_PROD!D1018="","",SUMIFS(MOVI_ENTR!I:I,MOVI_ENTR!D:D,D1018))</f>
        <v/>
      </c>
      <c r="G1018" s="101" t="str">
        <f>IF(CADA_PROD!C1018="","",SUMIFS(MOVI_SAID!H:H,MOVI_SAID!D:D,D1018))</f>
        <v/>
      </c>
      <c r="H1018" s="101" t="str">
        <f t="shared" si="33"/>
        <v/>
      </c>
      <c r="I1018" s="100" t="str">
        <f>IF(CADA_PROD!C1018="","",IFERROR(IF(H1018&lt;=0,"Sem estoque",IF(H1018/E1018&lt;0.25,"Quase sem estoque",IF(H1018/E1018&lt;1.2,"Estoque baixo",IF(H1018/E1018&lt;2,"Estoque moderado","Estoque confortável")))),""))</f>
        <v/>
      </c>
      <c r="J1018" s="102" t="str">
        <f>IF(CADA_PROD!C1018="","",SUMIFS(MOVI_ENTR!M:M,MOVI_ENTR!D:D,D1018))</f>
        <v/>
      </c>
      <c r="K1018" s="103" t="str">
        <f>IF(CADA_PROD!C1018="","",IFERROR($J1018/SUM($J$6:$J$1006),""))</f>
        <v/>
      </c>
      <c r="L1018" s="103" t="str">
        <f>IF(CADA_PROD!C1018="","",IFERROR(H1018/SUM($H$6:$H$1006)+P1018,""))</f>
        <v/>
      </c>
      <c r="M1018" s="102" t="str">
        <f>IF(CADA_PROD!$C1018="","",IFERROR(SUMIFS(MOVI_ENTR!M:M,MOVI_ENTR!D:D,D1018)/SUMIFS(MOVI_ENTR!I:I,MOVI_ENTR!D:D,D1018),0))</f>
        <v/>
      </c>
      <c r="N1018" s="104" t="str">
        <f>IF(CADA_PROD!C1018="","",G1018/E1018)</f>
        <v/>
      </c>
    </row>
    <row r="1019" spans="3:14" ht="30" customHeight="1">
      <c r="C1019" s="99" t="str">
        <f>IF(CADA_PROD!C1019="","",CADA_PROD!C1019)</f>
        <v/>
      </c>
      <c r="D1019" s="100" t="str">
        <f>IF(CADA_PROD!D1019="","",CADA_PROD!D1019)</f>
        <v/>
      </c>
      <c r="E1019" s="101" t="str">
        <f>IF(CADA_PROD!E1019="","",CADA_PROD!E1019)</f>
        <v/>
      </c>
      <c r="F1019" s="101" t="str">
        <f>IF(CADA_PROD!D1019="","",SUMIFS(MOVI_ENTR!I:I,MOVI_ENTR!D:D,D1019))</f>
        <v/>
      </c>
      <c r="G1019" s="101" t="str">
        <f>IF(CADA_PROD!C1019="","",SUMIFS(MOVI_SAID!H:H,MOVI_SAID!D:D,D1019))</f>
        <v/>
      </c>
      <c r="H1019" s="101" t="str">
        <f t="shared" si="33"/>
        <v/>
      </c>
      <c r="I1019" s="100" t="str">
        <f>IF(CADA_PROD!C1019="","",IFERROR(IF(H1019&lt;=0,"Sem estoque",IF(H1019/E1019&lt;0.25,"Quase sem estoque",IF(H1019/E1019&lt;1.2,"Estoque baixo",IF(H1019/E1019&lt;2,"Estoque moderado","Estoque confortável")))),""))</f>
        <v/>
      </c>
      <c r="J1019" s="102" t="str">
        <f>IF(CADA_PROD!C1019="","",SUMIFS(MOVI_ENTR!M:M,MOVI_ENTR!D:D,D1019))</f>
        <v/>
      </c>
      <c r="K1019" s="103" t="str">
        <f>IF(CADA_PROD!C1019="","",IFERROR($J1019/SUM($J$6:$J$1006),""))</f>
        <v/>
      </c>
      <c r="L1019" s="103" t="str">
        <f>IF(CADA_PROD!C1019="","",IFERROR(H1019/SUM($H$6:$H$1006)+P1019,""))</f>
        <v/>
      </c>
      <c r="M1019" s="102" t="str">
        <f>IF(CADA_PROD!$C1019="","",IFERROR(SUMIFS(MOVI_ENTR!M:M,MOVI_ENTR!D:D,D1019)/SUMIFS(MOVI_ENTR!I:I,MOVI_ENTR!D:D,D1019),0))</f>
        <v/>
      </c>
      <c r="N1019" s="104" t="str">
        <f>IF(CADA_PROD!C1019="","",G1019/E1019)</f>
        <v/>
      </c>
    </row>
    <row r="1020" spans="3:14" ht="30" customHeight="1">
      <c r="C1020" s="99" t="str">
        <f>IF(CADA_PROD!C1020="","",CADA_PROD!C1020)</f>
        <v/>
      </c>
      <c r="D1020" s="100" t="str">
        <f>IF(CADA_PROD!D1020="","",CADA_PROD!D1020)</f>
        <v/>
      </c>
      <c r="E1020" s="101" t="str">
        <f>IF(CADA_PROD!E1020="","",CADA_PROD!E1020)</f>
        <v/>
      </c>
      <c r="F1020" s="101" t="str">
        <f>IF(CADA_PROD!D1020="","",SUMIFS(MOVI_ENTR!I:I,MOVI_ENTR!D:D,D1020))</f>
        <v/>
      </c>
      <c r="G1020" s="101" t="str">
        <f>IF(CADA_PROD!C1020="","",SUMIFS(MOVI_SAID!H:H,MOVI_SAID!D:D,D1020))</f>
        <v/>
      </c>
      <c r="H1020" s="101" t="str">
        <f t="shared" si="33"/>
        <v/>
      </c>
      <c r="I1020" s="100" t="str">
        <f>IF(CADA_PROD!C1020="","",IFERROR(IF(H1020&lt;=0,"Sem estoque",IF(H1020/E1020&lt;0.25,"Quase sem estoque",IF(H1020/E1020&lt;1.2,"Estoque baixo",IF(H1020/E1020&lt;2,"Estoque moderado","Estoque confortável")))),""))</f>
        <v/>
      </c>
      <c r="J1020" s="102" t="str">
        <f>IF(CADA_PROD!C1020="","",SUMIFS(MOVI_ENTR!M:M,MOVI_ENTR!D:D,D1020))</f>
        <v/>
      </c>
      <c r="K1020" s="103" t="str">
        <f>IF(CADA_PROD!C1020="","",IFERROR($J1020/SUM($J$6:$J$1006),""))</f>
        <v/>
      </c>
      <c r="L1020" s="103" t="str">
        <f>IF(CADA_PROD!C1020="","",IFERROR(H1020/SUM($H$6:$H$1006)+P1020,""))</f>
        <v/>
      </c>
      <c r="M1020" s="102" t="str">
        <f>IF(CADA_PROD!$C1020="","",IFERROR(SUMIFS(MOVI_ENTR!M:M,MOVI_ENTR!D:D,D1020)/SUMIFS(MOVI_ENTR!I:I,MOVI_ENTR!D:D,D1020),0))</f>
        <v/>
      </c>
      <c r="N1020" s="104" t="str">
        <f>IF(CADA_PROD!C1020="","",G1020/E1020)</f>
        <v/>
      </c>
    </row>
    <row r="1021" spans="3:14" ht="30" customHeight="1">
      <c r="C1021" s="99" t="str">
        <f>IF(CADA_PROD!C1021="","",CADA_PROD!C1021)</f>
        <v/>
      </c>
      <c r="D1021" s="100" t="str">
        <f>IF(CADA_PROD!D1021="","",CADA_PROD!D1021)</f>
        <v/>
      </c>
      <c r="E1021" s="101" t="str">
        <f>IF(CADA_PROD!E1021="","",CADA_PROD!E1021)</f>
        <v/>
      </c>
      <c r="F1021" s="101" t="str">
        <f>IF(CADA_PROD!D1021="","",SUMIFS(MOVI_ENTR!I:I,MOVI_ENTR!D:D,D1021))</f>
        <v/>
      </c>
      <c r="G1021" s="101" t="str">
        <f>IF(CADA_PROD!C1021="","",SUMIFS(MOVI_SAID!H:H,MOVI_SAID!D:D,D1021))</f>
        <v/>
      </c>
      <c r="H1021" s="101" t="str">
        <f t="shared" si="33"/>
        <v/>
      </c>
      <c r="I1021" s="100" t="str">
        <f>IF(CADA_PROD!C1021="","",IFERROR(IF(H1021&lt;=0,"Sem estoque",IF(H1021/E1021&lt;0.25,"Quase sem estoque",IF(H1021/E1021&lt;1.2,"Estoque baixo",IF(H1021/E1021&lt;2,"Estoque moderado","Estoque confortável")))),""))</f>
        <v/>
      </c>
      <c r="J1021" s="102" t="str">
        <f>IF(CADA_PROD!C1021="","",SUMIFS(MOVI_ENTR!M:M,MOVI_ENTR!D:D,D1021))</f>
        <v/>
      </c>
      <c r="K1021" s="103" t="str">
        <f>IF(CADA_PROD!C1021="","",IFERROR($J1021/SUM($J$6:$J$1006),""))</f>
        <v/>
      </c>
      <c r="L1021" s="103" t="str">
        <f>IF(CADA_PROD!C1021="","",IFERROR(H1021/SUM($H$6:$H$1006)+P1021,""))</f>
        <v/>
      </c>
      <c r="M1021" s="102" t="str">
        <f>IF(CADA_PROD!$C1021="","",IFERROR(SUMIFS(MOVI_ENTR!M:M,MOVI_ENTR!D:D,D1021)/SUMIFS(MOVI_ENTR!I:I,MOVI_ENTR!D:D,D1021),0))</f>
        <v/>
      </c>
      <c r="N1021" s="104" t="str">
        <f>IF(CADA_PROD!C1021="","",G1021/E1021)</f>
        <v/>
      </c>
    </row>
    <row r="1022" spans="3:14" ht="30" customHeight="1">
      <c r="C1022" s="99" t="str">
        <f>IF(CADA_PROD!C1022="","",CADA_PROD!C1022)</f>
        <v/>
      </c>
      <c r="D1022" s="100" t="str">
        <f>IF(CADA_PROD!D1022="","",CADA_PROD!D1022)</f>
        <v/>
      </c>
      <c r="E1022" s="101" t="str">
        <f>IF(CADA_PROD!E1022="","",CADA_PROD!E1022)</f>
        <v/>
      </c>
      <c r="F1022" s="101" t="str">
        <f>IF(CADA_PROD!D1022="","",SUMIFS(MOVI_ENTR!I:I,MOVI_ENTR!D:D,D1022))</f>
        <v/>
      </c>
      <c r="G1022" s="101" t="str">
        <f>IF(CADA_PROD!C1022="","",SUMIFS(MOVI_SAID!H:H,MOVI_SAID!D:D,D1022))</f>
        <v/>
      </c>
      <c r="H1022" s="101" t="str">
        <f t="shared" si="33"/>
        <v/>
      </c>
      <c r="I1022" s="100" t="str">
        <f>IF(CADA_PROD!C1022="","",IFERROR(IF(H1022&lt;=0,"Sem estoque",IF(H1022/E1022&lt;0.25,"Quase sem estoque",IF(H1022/E1022&lt;1.2,"Estoque baixo",IF(H1022/E1022&lt;2,"Estoque moderado","Estoque confortável")))),""))</f>
        <v/>
      </c>
      <c r="J1022" s="102" t="str">
        <f>IF(CADA_PROD!C1022="","",SUMIFS(MOVI_ENTR!M:M,MOVI_ENTR!D:D,D1022))</f>
        <v/>
      </c>
      <c r="K1022" s="103" t="str">
        <f>IF(CADA_PROD!C1022="","",IFERROR($J1022/SUM($J$6:$J$1006),""))</f>
        <v/>
      </c>
      <c r="L1022" s="103" t="str">
        <f>IF(CADA_PROD!C1022="","",IFERROR(H1022/SUM($H$6:$H$1006)+P1022,""))</f>
        <v/>
      </c>
      <c r="M1022" s="102" t="str">
        <f>IF(CADA_PROD!$C1022="","",IFERROR(SUMIFS(MOVI_ENTR!M:M,MOVI_ENTR!D:D,D1022)/SUMIFS(MOVI_ENTR!I:I,MOVI_ENTR!D:D,D1022),0))</f>
        <v/>
      </c>
      <c r="N1022" s="104" t="str">
        <f>IF(CADA_PROD!C1022="","",G1022/E1022)</f>
        <v/>
      </c>
    </row>
    <row r="1023" spans="3:14" ht="30" customHeight="1">
      <c r="C1023" s="99" t="str">
        <f>IF(CADA_PROD!C1023="","",CADA_PROD!C1023)</f>
        <v/>
      </c>
      <c r="D1023" s="100" t="str">
        <f>IF(CADA_PROD!D1023="","",CADA_PROD!D1023)</f>
        <v/>
      </c>
      <c r="E1023" s="101" t="str">
        <f>IF(CADA_PROD!E1023="","",CADA_PROD!E1023)</f>
        <v/>
      </c>
      <c r="F1023" s="101" t="str">
        <f>IF(CADA_PROD!D1023="","",SUMIFS(MOVI_ENTR!I:I,MOVI_ENTR!D:D,D1023))</f>
        <v/>
      </c>
      <c r="G1023" s="101" t="str">
        <f>IF(CADA_PROD!C1023="","",SUMIFS(MOVI_SAID!H:H,MOVI_SAID!D:D,D1023))</f>
        <v/>
      </c>
      <c r="H1023" s="101" t="str">
        <f t="shared" si="33"/>
        <v/>
      </c>
      <c r="I1023" s="100" t="str">
        <f>IF(CADA_PROD!C1023="","",IFERROR(IF(H1023&lt;=0,"Sem estoque",IF(H1023/E1023&lt;0.25,"Quase sem estoque",IF(H1023/E1023&lt;1.2,"Estoque baixo",IF(H1023/E1023&lt;2,"Estoque moderado","Estoque confortável")))),""))</f>
        <v/>
      </c>
      <c r="J1023" s="102" t="str">
        <f>IF(CADA_PROD!C1023="","",SUMIFS(MOVI_ENTR!M:M,MOVI_ENTR!D:D,D1023))</f>
        <v/>
      </c>
      <c r="K1023" s="103" t="str">
        <f>IF(CADA_PROD!C1023="","",IFERROR($J1023/SUM($J$6:$J$1006),""))</f>
        <v/>
      </c>
      <c r="L1023" s="103" t="str">
        <f>IF(CADA_PROD!C1023="","",IFERROR(H1023/SUM($H$6:$H$1006)+P1023,""))</f>
        <v/>
      </c>
      <c r="M1023" s="102" t="str">
        <f>IF(CADA_PROD!$C1023="","",IFERROR(SUMIFS(MOVI_ENTR!M:M,MOVI_ENTR!D:D,D1023)/SUMIFS(MOVI_ENTR!I:I,MOVI_ENTR!D:D,D1023),0))</f>
        <v/>
      </c>
      <c r="N1023" s="104" t="str">
        <f>IF(CADA_PROD!C1023="","",G1023/E1023)</f>
        <v/>
      </c>
    </row>
    <row r="1024" spans="3:14" ht="30" customHeight="1">
      <c r="C1024" s="99" t="str">
        <f>IF(CADA_PROD!C1024="","",CADA_PROD!C1024)</f>
        <v/>
      </c>
      <c r="D1024" s="100" t="str">
        <f>IF(CADA_PROD!D1024="","",CADA_PROD!D1024)</f>
        <v/>
      </c>
      <c r="E1024" s="101" t="str">
        <f>IF(CADA_PROD!E1024="","",CADA_PROD!E1024)</f>
        <v/>
      </c>
      <c r="F1024" s="101" t="str">
        <f>IF(CADA_PROD!D1024="","",SUMIFS(MOVI_ENTR!I:I,MOVI_ENTR!D:D,D1024))</f>
        <v/>
      </c>
      <c r="G1024" s="101" t="str">
        <f>IF(CADA_PROD!C1024="","",SUMIFS(MOVI_SAID!H:H,MOVI_SAID!D:D,D1024))</f>
        <v/>
      </c>
      <c r="H1024" s="101" t="str">
        <f t="shared" si="33"/>
        <v/>
      </c>
      <c r="I1024" s="100" t="str">
        <f>IF(CADA_PROD!C1024="","",IFERROR(IF(H1024&lt;=0,"Sem estoque",IF(H1024/E1024&lt;0.25,"Quase sem estoque",IF(H1024/E1024&lt;1.2,"Estoque baixo",IF(H1024/E1024&lt;2,"Estoque moderado","Estoque confortável")))),""))</f>
        <v/>
      </c>
      <c r="J1024" s="102" t="str">
        <f>IF(CADA_PROD!C1024="","",SUMIFS(MOVI_ENTR!M:M,MOVI_ENTR!D:D,D1024))</f>
        <v/>
      </c>
      <c r="K1024" s="103" t="str">
        <f>IF(CADA_PROD!C1024="","",IFERROR($J1024/SUM($J$6:$J$1006),""))</f>
        <v/>
      </c>
      <c r="L1024" s="103" t="str">
        <f>IF(CADA_PROD!C1024="","",IFERROR(H1024/SUM($H$6:$H$1006)+P1024,""))</f>
        <v/>
      </c>
      <c r="M1024" s="102" t="str">
        <f>IF(CADA_PROD!$C1024="","",IFERROR(SUMIFS(MOVI_ENTR!M:M,MOVI_ENTR!D:D,D1024)/SUMIFS(MOVI_ENTR!I:I,MOVI_ENTR!D:D,D1024),0))</f>
        <v/>
      </c>
      <c r="N1024" s="104" t="str">
        <f>IF(CADA_PROD!C1024="","",G1024/E1024)</f>
        <v/>
      </c>
    </row>
    <row r="1025" spans="3:14" ht="30" customHeight="1">
      <c r="C1025" s="99" t="str">
        <f>IF(CADA_PROD!C1025="","",CADA_PROD!C1025)</f>
        <v/>
      </c>
      <c r="D1025" s="100" t="str">
        <f>IF(CADA_PROD!D1025="","",CADA_PROD!D1025)</f>
        <v/>
      </c>
      <c r="E1025" s="101" t="str">
        <f>IF(CADA_PROD!E1025="","",CADA_PROD!E1025)</f>
        <v/>
      </c>
      <c r="F1025" s="101" t="str">
        <f>IF(CADA_PROD!D1025="","",SUMIFS(MOVI_ENTR!I:I,MOVI_ENTR!D:D,D1025))</f>
        <v/>
      </c>
      <c r="G1025" s="101" t="str">
        <f>IF(CADA_PROD!C1025="","",SUMIFS(MOVI_SAID!H:H,MOVI_SAID!D:D,D1025))</f>
        <v/>
      </c>
      <c r="H1025" s="101" t="str">
        <f t="shared" si="33"/>
        <v/>
      </c>
      <c r="I1025" s="100" t="str">
        <f>IF(CADA_PROD!C1025="","",IFERROR(IF(H1025&lt;=0,"Sem estoque",IF(H1025/E1025&lt;0.25,"Quase sem estoque",IF(H1025/E1025&lt;1.2,"Estoque baixo",IF(H1025/E1025&lt;2,"Estoque moderado","Estoque confortável")))),""))</f>
        <v/>
      </c>
      <c r="J1025" s="102" t="str">
        <f>IF(CADA_PROD!C1025="","",SUMIFS(MOVI_ENTR!M:M,MOVI_ENTR!D:D,D1025))</f>
        <v/>
      </c>
      <c r="K1025" s="103" t="str">
        <f>IF(CADA_PROD!C1025="","",IFERROR($J1025/SUM($J$6:$J$1006),""))</f>
        <v/>
      </c>
      <c r="L1025" s="103" t="str">
        <f>IF(CADA_PROD!C1025="","",IFERROR(H1025/SUM($H$6:$H$1006)+P1025,""))</f>
        <v/>
      </c>
      <c r="M1025" s="102" t="str">
        <f>IF(CADA_PROD!$C1025="","",IFERROR(SUMIFS(MOVI_ENTR!M:M,MOVI_ENTR!D:D,D1025)/SUMIFS(MOVI_ENTR!I:I,MOVI_ENTR!D:D,D1025),0))</f>
        <v/>
      </c>
      <c r="N1025" s="104" t="str">
        <f>IF(CADA_PROD!C1025="","",G1025/E1025)</f>
        <v/>
      </c>
    </row>
    <row r="1026" spans="3:14" ht="30" customHeight="1">
      <c r="C1026" s="99" t="str">
        <f>IF(CADA_PROD!C1026="","",CADA_PROD!C1026)</f>
        <v/>
      </c>
      <c r="D1026" s="100" t="str">
        <f>IF(CADA_PROD!D1026="","",CADA_PROD!D1026)</f>
        <v/>
      </c>
      <c r="E1026" s="101" t="str">
        <f>IF(CADA_PROD!E1026="","",CADA_PROD!E1026)</f>
        <v/>
      </c>
      <c r="F1026" s="101" t="str">
        <f>IF(CADA_PROD!D1026="","",SUMIFS(MOVI_ENTR!I:I,MOVI_ENTR!D:D,D1026))</f>
        <v/>
      </c>
      <c r="G1026" s="101" t="str">
        <f>IF(CADA_PROD!C1026="","",SUMIFS(MOVI_SAID!H:H,MOVI_SAID!D:D,D1026))</f>
        <v/>
      </c>
      <c r="H1026" s="101" t="str">
        <f t="shared" si="33"/>
        <v/>
      </c>
      <c r="I1026" s="100" t="str">
        <f>IF(CADA_PROD!C1026="","",IFERROR(IF(H1026&lt;=0,"Sem estoque",IF(H1026/E1026&lt;0.25,"Quase sem estoque",IF(H1026/E1026&lt;1.2,"Estoque baixo",IF(H1026/E1026&lt;2,"Estoque moderado","Estoque confortável")))),""))</f>
        <v/>
      </c>
      <c r="J1026" s="102" t="str">
        <f>IF(CADA_PROD!C1026="","",SUMIFS(MOVI_ENTR!M:M,MOVI_ENTR!D:D,D1026))</f>
        <v/>
      </c>
      <c r="K1026" s="103" t="str">
        <f>IF(CADA_PROD!C1026="","",IFERROR($J1026/SUM($J$6:$J$1006),""))</f>
        <v/>
      </c>
      <c r="L1026" s="103" t="str">
        <f>IF(CADA_PROD!C1026="","",IFERROR(H1026/SUM($H$6:$H$1006)+P1026,""))</f>
        <v/>
      </c>
      <c r="M1026" s="102" t="str">
        <f>IF(CADA_PROD!$C1026="","",IFERROR(SUMIFS(MOVI_ENTR!M:M,MOVI_ENTR!D:D,D1026)/SUMIFS(MOVI_ENTR!I:I,MOVI_ENTR!D:D,D1026),0))</f>
        <v/>
      </c>
      <c r="N1026" s="104" t="str">
        <f>IF(CADA_PROD!C1026="","",G1026/E1026)</f>
        <v/>
      </c>
    </row>
    <row r="1027" spans="3:14" ht="30" customHeight="1">
      <c r="C1027" s="99" t="str">
        <f>IF(CADA_PROD!C1027="","",CADA_PROD!C1027)</f>
        <v/>
      </c>
      <c r="D1027" s="100" t="str">
        <f>IF(CADA_PROD!D1027="","",CADA_PROD!D1027)</f>
        <v/>
      </c>
      <c r="E1027" s="101" t="str">
        <f>IF(CADA_PROD!E1027="","",CADA_PROD!E1027)</f>
        <v/>
      </c>
      <c r="F1027" s="101" t="str">
        <f>IF(CADA_PROD!D1027="","",SUMIFS(MOVI_ENTR!I:I,MOVI_ENTR!D:D,D1027))</f>
        <v/>
      </c>
      <c r="G1027" s="101" t="str">
        <f>IF(CADA_PROD!C1027="","",SUMIFS(MOVI_SAID!H:H,MOVI_SAID!D:D,D1027))</f>
        <v/>
      </c>
      <c r="H1027" s="101" t="str">
        <f t="shared" si="33"/>
        <v/>
      </c>
      <c r="I1027" s="100" t="str">
        <f>IF(CADA_PROD!C1027="","",IFERROR(IF(H1027&lt;=0,"Sem estoque",IF(H1027/E1027&lt;0.25,"Quase sem estoque",IF(H1027/E1027&lt;1.2,"Estoque baixo",IF(H1027/E1027&lt;2,"Estoque moderado","Estoque confortável")))),""))</f>
        <v/>
      </c>
      <c r="J1027" s="102" t="str">
        <f>IF(CADA_PROD!C1027="","",SUMIFS(MOVI_ENTR!M:M,MOVI_ENTR!D:D,D1027))</f>
        <v/>
      </c>
      <c r="K1027" s="103" t="str">
        <f>IF(CADA_PROD!C1027="","",IFERROR($J1027/SUM($J$6:$J$1006),""))</f>
        <v/>
      </c>
      <c r="L1027" s="103" t="str">
        <f>IF(CADA_PROD!C1027="","",IFERROR(H1027/SUM($H$6:$H$1006)+P1027,""))</f>
        <v/>
      </c>
      <c r="M1027" s="102" t="str">
        <f>IF(CADA_PROD!$C1027="","",IFERROR(SUMIFS(MOVI_ENTR!M:M,MOVI_ENTR!D:D,D1027)/SUMIFS(MOVI_ENTR!I:I,MOVI_ENTR!D:D,D1027),0))</f>
        <v/>
      </c>
      <c r="N1027" s="104" t="str">
        <f>IF(CADA_PROD!C1027="","",G1027/E1027)</f>
        <v/>
      </c>
    </row>
    <row r="1028" spans="3:14" ht="30" customHeight="1">
      <c r="C1028" s="99" t="str">
        <f>IF(CADA_PROD!C1028="","",CADA_PROD!C1028)</f>
        <v/>
      </c>
      <c r="D1028" s="100" t="str">
        <f>IF(CADA_PROD!D1028="","",CADA_PROD!D1028)</f>
        <v/>
      </c>
      <c r="E1028" s="101" t="str">
        <f>IF(CADA_PROD!E1028="","",CADA_PROD!E1028)</f>
        <v/>
      </c>
      <c r="F1028" s="101" t="str">
        <f>IF(CADA_PROD!D1028="","",SUMIFS(MOVI_ENTR!I:I,MOVI_ENTR!D:D,D1028))</f>
        <v/>
      </c>
      <c r="G1028" s="101" t="str">
        <f>IF(CADA_PROD!C1028="","",SUMIFS(MOVI_SAID!H:H,MOVI_SAID!D:D,D1028))</f>
        <v/>
      </c>
      <c r="H1028" s="101" t="str">
        <f t="shared" si="33"/>
        <v/>
      </c>
      <c r="I1028" s="100" t="str">
        <f>IF(CADA_PROD!C1028="","",IFERROR(IF(H1028&lt;=0,"Sem estoque",IF(H1028/E1028&lt;0.25,"Quase sem estoque",IF(H1028/E1028&lt;1.2,"Estoque baixo",IF(H1028/E1028&lt;2,"Estoque moderado","Estoque confortável")))),""))</f>
        <v/>
      </c>
      <c r="J1028" s="102" t="str">
        <f>IF(CADA_PROD!C1028="","",SUMIFS(MOVI_ENTR!M:M,MOVI_ENTR!D:D,D1028))</f>
        <v/>
      </c>
      <c r="K1028" s="103" t="str">
        <f>IF(CADA_PROD!C1028="","",IFERROR($J1028/SUM($J$6:$J$1006),""))</f>
        <v/>
      </c>
      <c r="L1028" s="103" t="str">
        <f>IF(CADA_PROD!C1028="","",IFERROR(H1028/SUM($H$6:$H$1006)+P1028,""))</f>
        <v/>
      </c>
      <c r="M1028" s="102" t="str">
        <f>IF(CADA_PROD!$C1028="","",IFERROR(SUMIFS(MOVI_ENTR!M:M,MOVI_ENTR!D:D,D1028)/SUMIFS(MOVI_ENTR!I:I,MOVI_ENTR!D:D,D1028),0))</f>
        <v/>
      </c>
      <c r="N1028" s="104" t="str">
        <f>IF(CADA_PROD!C1028="","",G1028/E1028)</f>
        <v/>
      </c>
    </row>
    <row r="1029" spans="3:14" ht="30" customHeight="1">
      <c r="C1029" s="99" t="str">
        <f>IF(CADA_PROD!C1029="","",CADA_PROD!C1029)</f>
        <v/>
      </c>
      <c r="D1029" s="100" t="str">
        <f>IF(CADA_PROD!D1029="","",CADA_PROD!D1029)</f>
        <v/>
      </c>
      <c r="E1029" s="101" t="str">
        <f>IF(CADA_PROD!E1029="","",CADA_PROD!E1029)</f>
        <v/>
      </c>
      <c r="F1029" s="101" t="str">
        <f>IF(CADA_PROD!D1029="","",SUMIFS(MOVI_ENTR!I:I,MOVI_ENTR!D:D,D1029))</f>
        <v/>
      </c>
      <c r="G1029" s="101" t="str">
        <f>IF(CADA_PROD!C1029="","",SUMIFS(MOVI_SAID!H:H,MOVI_SAID!D:D,D1029))</f>
        <v/>
      </c>
      <c r="H1029" s="101" t="str">
        <f t="shared" si="33"/>
        <v/>
      </c>
      <c r="I1029" s="100" t="str">
        <f>IF(CADA_PROD!C1029="","",IFERROR(IF(H1029&lt;=0,"Sem estoque",IF(H1029/E1029&lt;0.25,"Quase sem estoque",IF(H1029/E1029&lt;1.2,"Estoque baixo",IF(H1029/E1029&lt;2,"Estoque moderado","Estoque confortável")))),""))</f>
        <v/>
      </c>
      <c r="J1029" s="102" t="str">
        <f>IF(CADA_PROD!C1029="","",SUMIFS(MOVI_ENTR!M:M,MOVI_ENTR!D:D,D1029))</f>
        <v/>
      </c>
      <c r="K1029" s="103" t="str">
        <f>IF(CADA_PROD!C1029="","",IFERROR($J1029/SUM($J$6:$J$1006),""))</f>
        <v/>
      </c>
      <c r="L1029" s="103" t="str">
        <f>IF(CADA_PROD!C1029="","",IFERROR(H1029/SUM($H$6:$H$1006)+P1029,""))</f>
        <v/>
      </c>
      <c r="M1029" s="102" t="str">
        <f>IF(CADA_PROD!$C1029="","",IFERROR(SUMIFS(MOVI_ENTR!M:M,MOVI_ENTR!D:D,D1029)/SUMIFS(MOVI_ENTR!I:I,MOVI_ENTR!D:D,D1029),0))</f>
        <v/>
      </c>
      <c r="N1029" s="104" t="str">
        <f>IF(CADA_PROD!C1029="","",G1029/E1029)</f>
        <v/>
      </c>
    </row>
    <row r="1030" spans="3:14" ht="30" customHeight="1">
      <c r="C1030" s="99" t="str">
        <f>IF(CADA_PROD!C1030="","",CADA_PROD!C1030)</f>
        <v/>
      </c>
      <c r="D1030" s="100" t="str">
        <f>IF(CADA_PROD!D1030="","",CADA_PROD!D1030)</f>
        <v/>
      </c>
      <c r="E1030" s="101" t="str">
        <f>IF(CADA_PROD!E1030="","",CADA_PROD!E1030)</f>
        <v/>
      </c>
      <c r="F1030" s="101" t="str">
        <f>IF(CADA_PROD!D1030="","",SUMIFS(MOVI_ENTR!I:I,MOVI_ENTR!D:D,D1030))</f>
        <v/>
      </c>
      <c r="G1030" s="101" t="str">
        <f>IF(CADA_PROD!C1030="","",SUMIFS(MOVI_SAID!H:H,MOVI_SAID!D:D,D1030))</f>
        <v/>
      </c>
      <c r="H1030" s="101" t="str">
        <f t="shared" si="33"/>
        <v/>
      </c>
      <c r="I1030" s="100" t="str">
        <f>IF(CADA_PROD!C1030="","",IFERROR(IF(H1030&lt;=0,"Sem estoque",IF(H1030/E1030&lt;0.25,"Quase sem estoque",IF(H1030/E1030&lt;1.2,"Estoque baixo",IF(H1030/E1030&lt;2,"Estoque moderado","Estoque confortável")))),""))</f>
        <v/>
      </c>
      <c r="J1030" s="102" t="str">
        <f>IF(CADA_PROD!C1030="","",SUMIFS(MOVI_ENTR!M:M,MOVI_ENTR!D:D,D1030))</f>
        <v/>
      </c>
      <c r="K1030" s="103" t="str">
        <f>IF(CADA_PROD!C1030="","",IFERROR($J1030/SUM($J$6:$J$1006),""))</f>
        <v/>
      </c>
      <c r="L1030" s="103" t="str">
        <f>IF(CADA_PROD!C1030="","",IFERROR(H1030/SUM($H$6:$H$1006)+P1030,""))</f>
        <v/>
      </c>
      <c r="M1030" s="102" t="str">
        <f>IF(CADA_PROD!$C1030="","",IFERROR(SUMIFS(MOVI_ENTR!M:M,MOVI_ENTR!D:D,D1030)/SUMIFS(MOVI_ENTR!I:I,MOVI_ENTR!D:D,D1030),0))</f>
        <v/>
      </c>
      <c r="N1030" s="104" t="str">
        <f>IF(CADA_PROD!C1030="","",G1030/E1030)</f>
        <v/>
      </c>
    </row>
    <row r="1031" spans="3:14" ht="30" customHeight="1">
      <c r="C1031" s="99" t="str">
        <f>IF(CADA_PROD!C1031="","",CADA_PROD!C1031)</f>
        <v/>
      </c>
      <c r="D1031" s="100" t="str">
        <f>IF(CADA_PROD!D1031="","",CADA_PROD!D1031)</f>
        <v/>
      </c>
      <c r="E1031" s="101" t="str">
        <f>IF(CADA_PROD!E1031="","",CADA_PROD!E1031)</f>
        <v/>
      </c>
      <c r="F1031" s="101" t="str">
        <f>IF(CADA_PROD!D1031="","",SUMIFS(MOVI_ENTR!I:I,MOVI_ENTR!D:D,D1031))</f>
        <v/>
      </c>
      <c r="G1031" s="101" t="str">
        <f>IF(CADA_PROD!C1031="","",SUMIFS(MOVI_SAID!H:H,MOVI_SAID!D:D,D1031))</f>
        <v/>
      </c>
      <c r="H1031" s="101" t="str">
        <f t="shared" si="33"/>
        <v/>
      </c>
      <c r="I1031" s="100" t="str">
        <f>IF(CADA_PROD!C1031="","",IFERROR(IF(H1031&lt;=0,"Sem estoque",IF(H1031/E1031&lt;0.25,"Quase sem estoque",IF(H1031/E1031&lt;1.2,"Estoque baixo",IF(H1031/E1031&lt;2,"Estoque moderado","Estoque confortável")))),""))</f>
        <v/>
      </c>
      <c r="J1031" s="102" t="str">
        <f>IF(CADA_PROD!C1031="","",SUMIFS(MOVI_ENTR!M:M,MOVI_ENTR!D:D,D1031))</f>
        <v/>
      </c>
      <c r="K1031" s="103" t="str">
        <f>IF(CADA_PROD!C1031="","",IFERROR($J1031/SUM($J$6:$J$1006),""))</f>
        <v/>
      </c>
      <c r="L1031" s="103" t="str">
        <f>IF(CADA_PROD!C1031="","",IFERROR(H1031/SUM($H$6:$H$1006)+P1031,""))</f>
        <v/>
      </c>
      <c r="M1031" s="102" t="str">
        <f>IF(CADA_PROD!$C1031="","",IFERROR(SUMIFS(MOVI_ENTR!M:M,MOVI_ENTR!D:D,D1031)/SUMIFS(MOVI_ENTR!I:I,MOVI_ENTR!D:D,D1031),0))</f>
        <v/>
      </c>
      <c r="N1031" s="104" t="str">
        <f>IF(CADA_PROD!C1031="","",G1031/E1031)</f>
        <v/>
      </c>
    </row>
    <row r="1032" spans="3:14" ht="30" customHeight="1">
      <c r="C1032" s="99" t="str">
        <f>IF(CADA_PROD!C1032="","",CADA_PROD!C1032)</f>
        <v/>
      </c>
      <c r="D1032" s="100" t="str">
        <f>IF(CADA_PROD!D1032="","",CADA_PROD!D1032)</f>
        <v/>
      </c>
      <c r="E1032" s="101" t="str">
        <f>IF(CADA_PROD!E1032="","",CADA_PROD!E1032)</f>
        <v/>
      </c>
      <c r="F1032" s="101" t="str">
        <f>IF(CADA_PROD!D1032="","",SUMIFS(MOVI_ENTR!I:I,MOVI_ENTR!D:D,D1032))</f>
        <v/>
      </c>
      <c r="G1032" s="101" t="str">
        <f>IF(CADA_PROD!C1032="","",SUMIFS(MOVI_SAID!H:H,MOVI_SAID!D:D,D1032))</f>
        <v/>
      </c>
      <c r="H1032" s="101" t="str">
        <f t="shared" si="33"/>
        <v/>
      </c>
      <c r="I1032" s="100" t="str">
        <f>IF(CADA_PROD!C1032="","",IFERROR(IF(H1032&lt;=0,"Sem estoque",IF(H1032/E1032&lt;0.25,"Quase sem estoque",IF(H1032/E1032&lt;1.2,"Estoque baixo",IF(H1032/E1032&lt;2,"Estoque moderado","Estoque confortável")))),""))</f>
        <v/>
      </c>
      <c r="J1032" s="102" t="str">
        <f>IF(CADA_PROD!C1032="","",SUMIFS(MOVI_ENTR!M:M,MOVI_ENTR!D:D,D1032))</f>
        <v/>
      </c>
      <c r="K1032" s="103" t="str">
        <f>IF(CADA_PROD!C1032="","",IFERROR($J1032/SUM($J$6:$J$1006),""))</f>
        <v/>
      </c>
      <c r="L1032" s="103" t="str">
        <f>IF(CADA_PROD!C1032="","",IFERROR(H1032/SUM($H$6:$H$1006)+P1032,""))</f>
        <v/>
      </c>
      <c r="M1032" s="102" t="str">
        <f>IF(CADA_PROD!$C1032="","",IFERROR(SUMIFS(MOVI_ENTR!M:M,MOVI_ENTR!D:D,D1032)/SUMIFS(MOVI_ENTR!I:I,MOVI_ENTR!D:D,D1032),0))</f>
        <v/>
      </c>
      <c r="N1032" s="104" t="str">
        <f>IF(CADA_PROD!C1032="","",G1032/E1032)</f>
        <v/>
      </c>
    </row>
    <row r="1033" spans="3:14" ht="30" customHeight="1">
      <c r="C1033" s="99" t="str">
        <f>IF(CADA_PROD!C1033="","",CADA_PROD!C1033)</f>
        <v/>
      </c>
      <c r="D1033" s="100" t="str">
        <f>IF(CADA_PROD!D1033="","",CADA_PROD!D1033)</f>
        <v/>
      </c>
      <c r="E1033" s="101" t="str">
        <f>IF(CADA_PROD!E1033="","",CADA_PROD!E1033)</f>
        <v/>
      </c>
      <c r="F1033" s="101" t="str">
        <f>IF(CADA_PROD!D1033="","",SUMIFS(MOVI_ENTR!I:I,MOVI_ENTR!D:D,D1033))</f>
        <v/>
      </c>
      <c r="G1033" s="101" t="str">
        <f>IF(CADA_PROD!C1033="","",SUMIFS(MOVI_SAID!H:H,MOVI_SAID!D:D,D1033))</f>
        <v/>
      </c>
      <c r="H1033" s="101" t="str">
        <f t="shared" si="33"/>
        <v/>
      </c>
      <c r="I1033" s="100" t="str">
        <f>IF(CADA_PROD!C1033="","",IFERROR(IF(H1033&lt;=0,"Sem estoque",IF(H1033/E1033&lt;0.25,"Quase sem estoque",IF(H1033/E1033&lt;1.2,"Estoque baixo",IF(H1033/E1033&lt;2,"Estoque moderado","Estoque confortável")))),""))</f>
        <v/>
      </c>
      <c r="J1033" s="102" t="str">
        <f>IF(CADA_PROD!C1033="","",SUMIFS(MOVI_ENTR!M:M,MOVI_ENTR!D:D,D1033))</f>
        <v/>
      </c>
      <c r="K1033" s="103" t="str">
        <f>IF(CADA_PROD!C1033="","",IFERROR($J1033/SUM($J$6:$J$1006),""))</f>
        <v/>
      </c>
      <c r="L1033" s="103" t="str">
        <f>IF(CADA_PROD!C1033="","",IFERROR(H1033/SUM($H$6:$H$1006)+P1033,""))</f>
        <v/>
      </c>
      <c r="M1033" s="102" t="str">
        <f>IF(CADA_PROD!$C1033="","",IFERROR(SUMIFS(MOVI_ENTR!M:M,MOVI_ENTR!D:D,D1033)/SUMIFS(MOVI_ENTR!I:I,MOVI_ENTR!D:D,D1033),0))</f>
        <v/>
      </c>
      <c r="N1033" s="104" t="str">
        <f>IF(CADA_PROD!C1033="","",G1033/E1033)</f>
        <v/>
      </c>
    </row>
    <row r="1034" spans="3:14" ht="30" customHeight="1">
      <c r="C1034" s="99" t="str">
        <f>IF(CADA_PROD!C1034="","",CADA_PROD!C1034)</f>
        <v/>
      </c>
      <c r="D1034" s="100" t="str">
        <f>IF(CADA_PROD!D1034="","",CADA_PROD!D1034)</f>
        <v/>
      </c>
      <c r="E1034" s="101" t="str">
        <f>IF(CADA_PROD!E1034="","",CADA_PROD!E1034)</f>
        <v/>
      </c>
      <c r="F1034" s="101" t="str">
        <f>IF(CADA_PROD!D1034="","",SUMIFS(MOVI_ENTR!I:I,MOVI_ENTR!D:D,D1034))</f>
        <v/>
      </c>
      <c r="G1034" s="101" t="str">
        <f>IF(CADA_PROD!C1034="","",SUMIFS(MOVI_SAID!H:H,MOVI_SAID!D:D,D1034))</f>
        <v/>
      </c>
      <c r="H1034" s="101" t="str">
        <f t="shared" si="33"/>
        <v/>
      </c>
      <c r="I1034" s="100" t="str">
        <f>IF(CADA_PROD!C1034="","",IFERROR(IF(H1034&lt;=0,"Sem estoque",IF(H1034/E1034&lt;0.25,"Quase sem estoque",IF(H1034/E1034&lt;1.2,"Estoque baixo",IF(H1034/E1034&lt;2,"Estoque moderado","Estoque confortável")))),""))</f>
        <v/>
      </c>
      <c r="J1034" s="102" t="str">
        <f>IF(CADA_PROD!C1034="","",SUMIFS(MOVI_ENTR!M:M,MOVI_ENTR!D:D,D1034))</f>
        <v/>
      </c>
      <c r="K1034" s="103" t="str">
        <f>IF(CADA_PROD!C1034="","",IFERROR($J1034/SUM($J$6:$J$1006),""))</f>
        <v/>
      </c>
      <c r="L1034" s="103" t="str">
        <f>IF(CADA_PROD!C1034="","",IFERROR(H1034/SUM($H$6:$H$1006)+P1034,""))</f>
        <v/>
      </c>
      <c r="M1034" s="102" t="str">
        <f>IF(CADA_PROD!$C1034="","",IFERROR(SUMIFS(MOVI_ENTR!M:M,MOVI_ENTR!D:D,D1034)/SUMIFS(MOVI_ENTR!I:I,MOVI_ENTR!D:D,D1034),0))</f>
        <v/>
      </c>
      <c r="N1034" s="104" t="str">
        <f>IF(CADA_PROD!C1034="","",G1034/E1034)</f>
        <v/>
      </c>
    </row>
    <row r="1035" spans="3:14" ht="30" customHeight="1">
      <c r="C1035" s="99" t="str">
        <f>IF(CADA_PROD!C1035="","",CADA_PROD!C1035)</f>
        <v/>
      </c>
      <c r="D1035" s="100" t="str">
        <f>IF(CADA_PROD!D1035="","",CADA_PROD!D1035)</f>
        <v/>
      </c>
      <c r="E1035" s="101" t="str">
        <f>IF(CADA_PROD!E1035="","",CADA_PROD!E1035)</f>
        <v/>
      </c>
      <c r="F1035" s="101" t="str">
        <f>IF(CADA_PROD!D1035="","",SUMIFS(MOVI_ENTR!I:I,MOVI_ENTR!D:D,D1035))</f>
        <v/>
      </c>
      <c r="G1035" s="101" t="str">
        <f>IF(CADA_PROD!C1035="","",SUMIFS(MOVI_SAID!H:H,MOVI_SAID!D:D,D1035))</f>
        <v/>
      </c>
      <c r="H1035" s="101" t="str">
        <f t="shared" si="33"/>
        <v/>
      </c>
      <c r="I1035" s="100" t="str">
        <f>IF(CADA_PROD!C1035="","",IFERROR(IF(H1035&lt;=0,"Sem estoque",IF(H1035/E1035&lt;0.25,"Quase sem estoque",IF(H1035/E1035&lt;1.2,"Estoque baixo",IF(H1035/E1035&lt;2,"Estoque moderado","Estoque confortável")))),""))</f>
        <v/>
      </c>
      <c r="J1035" s="102" t="str">
        <f>IF(CADA_PROD!C1035="","",SUMIFS(MOVI_ENTR!M:M,MOVI_ENTR!D:D,D1035))</f>
        <v/>
      </c>
      <c r="K1035" s="103" t="str">
        <f>IF(CADA_PROD!C1035="","",IFERROR($J1035/SUM($J$6:$J$1006),""))</f>
        <v/>
      </c>
      <c r="L1035" s="103" t="str">
        <f>IF(CADA_PROD!C1035="","",IFERROR(H1035/SUM($H$6:$H$1006)+P1035,""))</f>
        <v/>
      </c>
      <c r="M1035" s="102" t="str">
        <f>IF(CADA_PROD!$C1035="","",IFERROR(SUMIFS(MOVI_ENTR!M:M,MOVI_ENTR!D:D,D1035)/SUMIFS(MOVI_ENTR!I:I,MOVI_ENTR!D:D,D1035),0))</f>
        <v/>
      </c>
      <c r="N1035" s="104" t="str">
        <f>IF(CADA_PROD!C1035="","",G1035/E1035)</f>
        <v/>
      </c>
    </row>
    <row r="1036" spans="3:14" ht="30" customHeight="1">
      <c r="C1036" s="99" t="str">
        <f>IF(CADA_PROD!C1036="","",CADA_PROD!C1036)</f>
        <v/>
      </c>
      <c r="D1036" s="100" t="str">
        <f>IF(CADA_PROD!D1036="","",CADA_PROD!D1036)</f>
        <v/>
      </c>
      <c r="E1036" s="101" t="str">
        <f>IF(CADA_PROD!E1036="","",CADA_PROD!E1036)</f>
        <v/>
      </c>
      <c r="F1036" s="101" t="str">
        <f>IF(CADA_PROD!D1036="","",SUMIFS(MOVI_ENTR!I:I,MOVI_ENTR!D:D,D1036))</f>
        <v/>
      </c>
      <c r="G1036" s="101" t="str">
        <f>IF(CADA_PROD!C1036="","",SUMIFS(MOVI_SAID!H:H,MOVI_SAID!D:D,D1036))</f>
        <v/>
      </c>
      <c r="H1036" s="101" t="str">
        <f t="shared" si="33"/>
        <v/>
      </c>
      <c r="I1036" s="100" t="str">
        <f>IF(CADA_PROD!C1036="","",IFERROR(IF(H1036&lt;=0,"Sem estoque",IF(H1036/E1036&lt;0.25,"Quase sem estoque",IF(H1036/E1036&lt;1.2,"Estoque baixo",IF(H1036/E1036&lt;2,"Estoque moderado","Estoque confortável")))),""))</f>
        <v/>
      </c>
      <c r="J1036" s="102" t="str">
        <f>IF(CADA_PROD!C1036="","",SUMIFS(MOVI_ENTR!M:M,MOVI_ENTR!D:D,D1036))</f>
        <v/>
      </c>
      <c r="K1036" s="103" t="str">
        <f>IF(CADA_PROD!C1036="","",IFERROR($J1036/SUM($J$6:$J$1006),""))</f>
        <v/>
      </c>
      <c r="L1036" s="103" t="str">
        <f>IF(CADA_PROD!C1036="","",IFERROR(H1036/SUM($H$6:$H$1006)+P1036,""))</f>
        <v/>
      </c>
      <c r="M1036" s="102" t="str">
        <f>IF(CADA_PROD!$C1036="","",IFERROR(SUMIFS(MOVI_ENTR!M:M,MOVI_ENTR!D:D,D1036)/SUMIFS(MOVI_ENTR!I:I,MOVI_ENTR!D:D,D1036),0))</f>
        <v/>
      </c>
      <c r="N1036" s="104" t="str">
        <f>IF(CADA_PROD!C1036="","",G1036/E1036)</f>
        <v/>
      </c>
    </row>
    <row r="1037" spans="3:14" ht="30" customHeight="1">
      <c r="C1037" s="99" t="str">
        <f>IF(CADA_PROD!C1037="","",CADA_PROD!C1037)</f>
        <v/>
      </c>
      <c r="D1037" s="100" t="str">
        <f>IF(CADA_PROD!D1037="","",CADA_PROD!D1037)</f>
        <v/>
      </c>
      <c r="E1037" s="101" t="str">
        <f>IF(CADA_PROD!E1037="","",CADA_PROD!E1037)</f>
        <v/>
      </c>
      <c r="F1037" s="101" t="str">
        <f>IF(CADA_PROD!D1037="","",SUMIFS(MOVI_ENTR!I:I,MOVI_ENTR!D:D,D1037))</f>
        <v/>
      </c>
      <c r="G1037" s="101" t="str">
        <f>IF(CADA_PROD!C1037="","",SUMIFS(MOVI_SAID!H:H,MOVI_SAID!D:D,D1037))</f>
        <v/>
      </c>
      <c r="H1037" s="101" t="str">
        <f t="shared" si="33"/>
        <v/>
      </c>
      <c r="I1037" s="100" t="str">
        <f>IF(CADA_PROD!C1037="","",IFERROR(IF(H1037&lt;=0,"Sem estoque",IF(H1037/E1037&lt;0.25,"Quase sem estoque",IF(H1037/E1037&lt;1.2,"Estoque baixo",IF(H1037/E1037&lt;2,"Estoque moderado","Estoque confortável")))),""))</f>
        <v/>
      </c>
      <c r="J1037" s="102" t="str">
        <f>IF(CADA_PROD!C1037="","",SUMIFS(MOVI_ENTR!M:M,MOVI_ENTR!D:D,D1037))</f>
        <v/>
      </c>
      <c r="K1037" s="103" t="str">
        <f>IF(CADA_PROD!C1037="","",IFERROR($J1037/SUM($J$6:$J$1006),""))</f>
        <v/>
      </c>
      <c r="L1037" s="103" t="str">
        <f>IF(CADA_PROD!C1037="","",IFERROR(H1037/SUM($H$6:$H$1006)+P1037,""))</f>
        <v/>
      </c>
      <c r="M1037" s="102" t="str">
        <f>IF(CADA_PROD!$C1037="","",IFERROR(SUMIFS(MOVI_ENTR!M:M,MOVI_ENTR!D:D,D1037)/SUMIFS(MOVI_ENTR!I:I,MOVI_ENTR!D:D,D1037),0))</f>
        <v/>
      </c>
      <c r="N1037" s="104" t="str">
        <f>IF(CADA_PROD!C1037="","",G1037/E1037)</f>
        <v/>
      </c>
    </row>
    <row r="1038" spans="3:14" ht="30" customHeight="1">
      <c r="C1038" s="99" t="str">
        <f>IF(CADA_PROD!C1038="","",CADA_PROD!C1038)</f>
        <v/>
      </c>
      <c r="D1038" s="100" t="str">
        <f>IF(CADA_PROD!D1038="","",CADA_PROD!D1038)</f>
        <v/>
      </c>
      <c r="E1038" s="101" t="str">
        <f>IF(CADA_PROD!E1038="","",CADA_PROD!E1038)</f>
        <v/>
      </c>
      <c r="F1038" s="101" t="str">
        <f>IF(CADA_PROD!D1038="","",SUMIFS(MOVI_ENTR!I:I,MOVI_ENTR!D:D,D1038))</f>
        <v/>
      </c>
      <c r="G1038" s="101" t="str">
        <f>IF(CADA_PROD!C1038="","",SUMIFS(MOVI_SAID!H:H,MOVI_SAID!D:D,D1038))</f>
        <v/>
      </c>
      <c r="H1038" s="101" t="str">
        <f t="shared" si="33"/>
        <v/>
      </c>
      <c r="I1038" s="100" t="str">
        <f>IF(CADA_PROD!C1038="","",IFERROR(IF(H1038&lt;=0,"Sem estoque",IF(H1038/E1038&lt;0.25,"Quase sem estoque",IF(H1038/E1038&lt;1.2,"Estoque baixo",IF(H1038/E1038&lt;2,"Estoque moderado","Estoque confortável")))),""))</f>
        <v/>
      </c>
      <c r="J1038" s="102" t="str">
        <f>IF(CADA_PROD!C1038="","",SUMIFS(MOVI_ENTR!M:M,MOVI_ENTR!D:D,D1038))</f>
        <v/>
      </c>
      <c r="K1038" s="103" t="str">
        <f>IF(CADA_PROD!C1038="","",IFERROR($J1038/SUM($J$6:$J$1006),""))</f>
        <v/>
      </c>
      <c r="L1038" s="103" t="str">
        <f>IF(CADA_PROD!C1038="","",IFERROR(H1038/SUM($H$6:$H$1006)+P1038,""))</f>
        <v/>
      </c>
      <c r="M1038" s="102" t="str">
        <f>IF(CADA_PROD!$C1038="","",IFERROR(SUMIFS(MOVI_ENTR!M:M,MOVI_ENTR!D:D,D1038)/SUMIFS(MOVI_ENTR!I:I,MOVI_ENTR!D:D,D1038),0))</f>
        <v/>
      </c>
      <c r="N1038" s="104" t="str">
        <f>IF(CADA_PROD!C1038="","",G1038/E1038)</f>
        <v/>
      </c>
    </row>
    <row r="1039" spans="3:14" ht="30" customHeight="1">
      <c r="C1039" s="99" t="str">
        <f>IF(CADA_PROD!C1039="","",CADA_PROD!C1039)</f>
        <v/>
      </c>
      <c r="D1039" s="100" t="str">
        <f>IF(CADA_PROD!D1039="","",CADA_PROD!D1039)</f>
        <v/>
      </c>
      <c r="E1039" s="101" t="str">
        <f>IF(CADA_PROD!E1039="","",CADA_PROD!E1039)</f>
        <v/>
      </c>
      <c r="F1039" s="101" t="str">
        <f>IF(CADA_PROD!D1039="","",SUMIFS(MOVI_ENTR!I:I,MOVI_ENTR!D:D,D1039))</f>
        <v/>
      </c>
      <c r="G1039" s="101" t="str">
        <f>IF(CADA_PROD!C1039="","",SUMIFS(MOVI_SAID!H:H,MOVI_SAID!D:D,D1039))</f>
        <v/>
      </c>
      <c r="H1039" s="101" t="str">
        <f t="shared" si="33"/>
        <v/>
      </c>
      <c r="I1039" s="100" t="str">
        <f>IF(CADA_PROD!C1039="","",IFERROR(IF(H1039&lt;=0,"Sem estoque",IF(H1039/E1039&lt;0.25,"Quase sem estoque",IF(H1039/E1039&lt;1.2,"Estoque baixo",IF(H1039/E1039&lt;2,"Estoque moderado","Estoque confortável")))),""))</f>
        <v/>
      </c>
      <c r="J1039" s="102" t="str">
        <f>IF(CADA_PROD!C1039="","",SUMIFS(MOVI_ENTR!M:M,MOVI_ENTR!D:D,D1039))</f>
        <v/>
      </c>
      <c r="K1039" s="103" t="str">
        <f>IF(CADA_PROD!C1039="","",IFERROR($J1039/SUM($J$6:$J$1006),""))</f>
        <v/>
      </c>
      <c r="L1039" s="103" t="str">
        <f>IF(CADA_PROD!C1039="","",IFERROR(H1039/SUM($H$6:$H$1006)+P1039,""))</f>
        <v/>
      </c>
      <c r="M1039" s="102" t="str">
        <f>IF(CADA_PROD!$C1039="","",IFERROR(SUMIFS(MOVI_ENTR!M:M,MOVI_ENTR!D:D,D1039)/SUMIFS(MOVI_ENTR!I:I,MOVI_ENTR!D:D,D1039),0))</f>
        <v/>
      </c>
      <c r="N1039" s="104" t="str">
        <f>IF(CADA_PROD!C1039="","",G1039/E1039)</f>
        <v/>
      </c>
    </row>
    <row r="1040" spans="3:14" ht="30" customHeight="1">
      <c r="C1040" s="99" t="str">
        <f>IF(CADA_PROD!C1040="","",CADA_PROD!C1040)</f>
        <v/>
      </c>
      <c r="D1040" s="100" t="str">
        <f>IF(CADA_PROD!D1040="","",CADA_PROD!D1040)</f>
        <v/>
      </c>
      <c r="E1040" s="101" t="str">
        <f>IF(CADA_PROD!E1040="","",CADA_PROD!E1040)</f>
        <v/>
      </c>
      <c r="F1040" s="101" t="str">
        <f>IF(CADA_PROD!D1040="","",SUMIFS(MOVI_ENTR!I:I,MOVI_ENTR!D:D,D1040))</f>
        <v/>
      </c>
      <c r="G1040" s="101" t="str">
        <f>IF(CADA_PROD!C1040="","",SUMIFS(MOVI_SAID!H:H,MOVI_SAID!D:D,D1040))</f>
        <v/>
      </c>
      <c r="H1040" s="101" t="str">
        <f t="shared" si="33"/>
        <v/>
      </c>
      <c r="I1040" s="100" t="str">
        <f>IF(CADA_PROD!C1040="","",IFERROR(IF(H1040&lt;=0,"Sem estoque",IF(H1040/E1040&lt;0.25,"Quase sem estoque",IF(H1040/E1040&lt;1.2,"Estoque baixo",IF(H1040/E1040&lt;2,"Estoque moderado","Estoque confortável")))),""))</f>
        <v/>
      </c>
      <c r="J1040" s="102" t="str">
        <f>IF(CADA_PROD!C1040="","",SUMIFS(MOVI_ENTR!M:M,MOVI_ENTR!D:D,D1040))</f>
        <v/>
      </c>
      <c r="K1040" s="103" t="str">
        <f>IF(CADA_PROD!C1040="","",IFERROR($J1040/SUM($J$6:$J$1006),""))</f>
        <v/>
      </c>
      <c r="L1040" s="103" t="str">
        <f>IF(CADA_PROD!C1040="","",IFERROR(H1040/SUM($H$6:$H$1006)+P1040,""))</f>
        <v/>
      </c>
      <c r="M1040" s="102" t="str">
        <f>IF(CADA_PROD!$C1040="","",IFERROR(SUMIFS(MOVI_ENTR!M:M,MOVI_ENTR!D:D,D1040)/SUMIFS(MOVI_ENTR!I:I,MOVI_ENTR!D:D,D1040),0))</f>
        <v/>
      </c>
      <c r="N1040" s="104" t="str">
        <f>IF(CADA_PROD!C1040="","",G1040/E1040)</f>
        <v/>
      </c>
    </row>
    <row r="1041" spans="3:14" ht="30" customHeight="1">
      <c r="C1041" s="99" t="str">
        <f>IF(CADA_PROD!C1041="","",CADA_PROD!C1041)</f>
        <v/>
      </c>
      <c r="D1041" s="100" t="str">
        <f>IF(CADA_PROD!D1041="","",CADA_PROD!D1041)</f>
        <v/>
      </c>
      <c r="E1041" s="101" t="str">
        <f>IF(CADA_PROD!E1041="","",CADA_PROD!E1041)</f>
        <v/>
      </c>
      <c r="F1041" s="101" t="str">
        <f>IF(CADA_PROD!D1041="","",SUMIFS(MOVI_ENTR!I:I,MOVI_ENTR!D:D,D1041))</f>
        <v/>
      </c>
      <c r="G1041" s="101" t="str">
        <f>IF(CADA_PROD!C1041="","",SUMIFS(MOVI_SAID!H:H,MOVI_SAID!D:D,D1041))</f>
        <v/>
      </c>
      <c r="H1041" s="101" t="str">
        <f t="shared" si="33"/>
        <v/>
      </c>
      <c r="I1041" s="100" t="str">
        <f>IF(CADA_PROD!C1041="","",IFERROR(IF(H1041&lt;=0,"Sem estoque",IF(H1041/E1041&lt;0.25,"Quase sem estoque",IF(H1041/E1041&lt;1.2,"Estoque baixo",IF(H1041/E1041&lt;2,"Estoque moderado","Estoque confortável")))),""))</f>
        <v/>
      </c>
      <c r="J1041" s="102" t="str">
        <f>IF(CADA_PROD!C1041="","",SUMIFS(MOVI_ENTR!M:M,MOVI_ENTR!D:D,D1041))</f>
        <v/>
      </c>
      <c r="K1041" s="103" t="str">
        <f>IF(CADA_PROD!C1041="","",IFERROR($J1041/SUM($J$6:$J$1006),""))</f>
        <v/>
      </c>
      <c r="L1041" s="103" t="str">
        <f>IF(CADA_PROD!C1041="","",IFERROR(H1041/SUM($H$6:$H$1006)+P1041,""))</f>
        <v/>
      </c>
      <c r="M1041" s="102" t="str">
        <f>IF(CADA_PROD!$C1041="","",IFERROR(SUMIFS(MOVI_ENTR!M:M,MOVI_ENTR!D:D,D1041)/SUMIFS(MOVI_ENTR!I:I,MOVI_ENTR!D:D,D1041),0))</f>
        <v/>
      </c>
      <c r="N1041" s="104" t="str">
        <f>IF(CADA_PROD!C1041="","",G1041/E1041)</f>
        <v/>
      </c>
    </row>
    <row r="1042" spans="3:14" ht="30" customHeight="1">
      <c r="C1042" s="99" t="str">
        <f>IF(CADA_PROD!C1042="","",CADA_PROD!C1042)</f>
        <v/>
      </c>
      <c r="D1042" s="100" t="str">
        <f>IF(CADA_PROD!D1042="","",CADA_PROD!D1042)</f>
        <v/>
      </c>
      <c r="E1042" s="101" t="str">
        <f>IF(CADA_PROD!E1042="","",CADA_PROD!E1042)</f>
        <v/>
      </c>
      <c r="F1042" s="101" t="str">
        <f>IF(CADA_PROD!D1042="","",SUMIFS(MOVI_ENTR!I:I,MOVI_ENTR!D:D,D1042))</f>
        <v/>
      </c>
      <c r="G1042" s="101" t="str">
        <f>IF(CADA_PROD!C1042="","",SUMIFS(MOVI_SAID!H:H,MOVI_SAID!D:D,D1042))</f>
        <v/>
      </c>
      <c r="H1042" s="101" t="str">
        <f t="shared" si="33"/>
        <v/>
      </c>
      <c r="I1042" s="100" t="str">
        <f>IF(CADA_PROD!C1042="","",IFERROR(IF(H1042&lt;=0,"Sem estoque",IF(H1042/E1042&lt;0.25,"Quase sem estoque",IF(H1042/E1042&lt;1.2,"Estoque baixo",IF(H1042/E1042&lt;2,"Estoque moderado","Estoque confortável")))),""))</f>
        <v/>
      </c>
      <c r="J1042" s="102" t="str">
        <f>IF(CADA_PROD!C1042="","",SUMIFS(MOVI_ENTR!M:M,MOVI_ENTR!D:D,D1042))</f>
        <v/>
      </c>
      <c r="K1042" s="103" t="str">
        <f>IF(CADA_PROD!C1042="","",IFERROR($J1042/SUM($J$6:$J$1006),""))</f>
        <v/>
      </c>
      <c r="L1042" s="103" t="str">
        <f>IF(CADA_PROD!C1042="","",IFERROR(H1042/SUM($H$6:$H$1006)+P1042,""))</f>
        <v/>
      </c>
      <c r="M1042" s="102" t="str">
        <f>IF(CADA_PROD!$C1042="","",IFERROR(SUMIFS(MOVI_ENTR!M:M,MOVI_ENTR!D:D,D1042)/SUMIFS(MOVI_ENTR!I:I,MOVI_ENTR!D:D,D1042),0))</f>
        <v/>
      </c>
      <c r="N1042" s="104" t="str">
        <f>IF(CADA_PROD!C1042="","",G1042/E1042)</f>
        <v/>
      </c>
    </row>
    <row r="1043" spans="3:14" ht="30" customHeight="1">
      <c r="C1043" s="99" t="str">
        <f>IF(CADA_PROD!C1043="","",CADA_PROD!C1043)</f>
        <v/>
      </c>
      <c r="D1043" s="100" t="str">
        <f>IF(CADA_PROD!D1043="","",CADA_PROD!D1043)</f>
        <v/>
      </c>
      <c r="E1043" s="101" t="str">
        <f>IF(CADA_PROD!E1043="","",CADA_PROD!E1043)</f>
        <v/>
      </c>
      <c r="F1043" s="101" t="str">
        <f>IF(CADA_PROD!D1043="","",SUMIFS(MOVI_ENTR!I:I,MOVI_ENTR!D:D,D1043))</f>
        <v/>
      </c>
      <c r="G1043" s="101" t="str">
        <f>IF(CADA_PROD!C1043="","",SUMIFS(MOVI_SAID!H:H,MOVI_SAID!D:D,D1043))</f>
        <v/>
      </c>
      <c r="H1043" s="101" t="str">
        <f t="shared" si="33"/>
        <v/>
      </c>
      <c r="I1043" s="100" t="str">
        <f>IF(CADA_PROD!C1043="","",IFERROR(IF(H1043&lt;=0,"Sem estoque",IF(H1043/E1043&lt;0.25,"Quase sem estoque",IF(H1043/E1043&lt;1.2,"Estoque baixo",IF(H1043/E1043&lt;2,"Estoque moderado","Estoque confortável")))),""))</f>
        <v/>
      </c>
      <c r="J1043" s="102" t="str">
        <f>IF(CADA_PROD!C1043="","",SUMIFS(MOVI_ENTR!M:M,MOVI_ENTR!D:D,D1043))</f>
        <v/>
      </c>
      <c r="K1043" s="103" t="str">
        <f>IF(CADA_PROD!C1043="","",IFERROR($J1043/SUM($J$6:$J$1006),""))</f>
        <v/>
      </c>
      <c r="L1043" s="103" t="str">
        <f>IF(CADA_PROD!C1043="","",IFERROR(H1043/SUM($H$6:$H$1006)+P1043,""))</f>
        <v/>
      </c>
      <c r="M1043" s="102" t="str">
        <f>IF(CADA_PROD!$C1043="","",IFERROR(SUMIFS(MOVI_ENTR!M:M,MOVI_ENTR!D:D,D1043)/SUMIFS(MOVI_ENTR!I:I,MOVI_ENTR!D:D,D1043),0))</f>
        <v/>
      </c>
      <c r="N1043" s="104" t="str">
        <f>IF(CADA_PROD!C1043="","",G1043/E1043)</f>
        <v/>
      </c>
    </row>
    <row r="1044" spans="3:14" ht="30" customHeight="1">
      <c r="C1044" s="99" t="str">
        <f>IF(CADA_PROD!C1044="","",CADA_PROD!C1044)</f>
        <v/>
      </c>
      <c r="D1044" s="100" t="str">
        <f>IF(CADA_PROD!D1044="","",CADA_PROD!D1044)</f>
        <v/>
      </c>
      <c r="E1044" s="101" t="str">
        <f>IF(CADA_PROD!E1044="","",CADA_PROD!E1044)</f>
        <v/>
      </c>
      <c r="F1044" s="101" t="str">
        <f>IF(CADA_PROD!D1044="","",SUMIFS(MOVI_ENTR!I:I,MOVI_ENTR!D:D,D1044))</f>
        <v/>
      </c>
      <c r="G1044" s="101" t="str">
        <f>IF(CADA_PROD!C1044="","",SUMIFS(MOVI_SAID!H:H,MOVI_SAID!D:D,D1044))</f>
        <v/>
      </c>
      <c r="H1044" s="101" t="str">
        <f t="shared" si="33"/>
        <v/>
      </c>
      <c r="I1044" s="100" t="str">
        <f>IF(CADA_PROD!C1044="","",IFERROR(IF(H1044&lt;=0,"Sem estoque",IF(H1044/E1044&lt;0.25,"Quase sem estoque",IF(H1044/E1044&lt;1.2,"Estoque baixo",IF(H1044/E1044&lt;2,"Estoque moderado","Estoque confortável")))),""))</f>
        <v/>
      </c>
      <c r="J1044" s="102" t="str">
        <f>IF(CADA_PROD!C1044="","",SUMIFS(MOVI_ENTR!M:M,MOVI_ENTR!D:D,D1044))</f>
        <v/>
      </c>
      <c r="K1044" s="103" t="str">
        <f>IF(CADA_PROD!C1044="","",IFERROR($J1044/SUM($J$6:$J$1006),""))</f>
        <v/>
      </c>
      <c r="L1044" s="103" t="str">
        <f>IF(CADA_PROD!C1044="","",IFERROR(H1044/SUM($H$6:$H$1006)+P1044,""))</f>
        <v/>
      </c>
      <c r="M1044" s="102" t="str">
        <f>IF(CADA_PROD!$C1044="","",IFERROR(SUMIFS(MOVI_ENTR!M:M,MOVI_ENTR!D:D,D1044)/SUMIFS(MOVI_ENTR!I:I,MOVI_ENTR!D:D,D1044),0))</f>
        <v/>
      </c>
      <c r="N1044" s="104" t="str">
        <f>IF(CADA_PROD!C1044="","",G1044/E1044)</f>
        <v/>
      </c>
    </row>
    <row r="1045" spans="3:14" ht="30" customHeight="1">
      <c r="C1045" s="99" t="str">
        <f>IF(CADA_PROD!C1045="","",CADA_PROD!C1045)</f>
        <v/>
      </c>
      <c r="D1045" s="100" t="str">
        <f>IF(CADA_PROD!D1045="","",CADA_PROD!D1045)</f>
        <v/>
      </c>
      <c r="E1045" s="101" t="str">
        <f>IF(CADA_PROD!E1045="","",CADA_PROD!E1045)</f>
        <v/>
      </c>
      <c r="F1045" s="101" t="str">
        <f>IF(CADA_PROD!D1045="","",SUMIFS(MOVI_ENTR!I:I,MOVI_ENTR!D:D,D1045))</f>
        <v/>
      </c>
      <c r="G1045" s="101" t="str">
        <f>IF(CADA_PROD!C1045="","",SUMIFS(MOVI_SAID!H:H,MOVI_SAID!D:D,D1045))</f>
        <v/>
      </c>
      <c r="H1045" s="101" t="str">
        <f t="shared" si="33"/>
        <v/>
      </c>
      <c r="I1045" s="100" t="str">
        <f>IF(CADA_PROD!C1045="","",IFERROR(IF(H1045&lt;=0,"Sem estoque",IF(H1045/E1045&lt;0.25,"Quase sem estoque",IF(H1045/E1045&lt;1.2,"Estoque baixo",IF(H1045/E1045&lt;2,"Estoque moderado","Estoque confortável")))),""))</f>
        <v/>
      </c>
      <c r="J1045" s="102" t="str">
        <f>IF(CADA_PROD!C1045="","",SUMIFS(MOVI_ENTR!M:M,MOVI_ENTR!D:D,D1045))</f>
        <v/>
      </c>
      <c r="K1045" s="103" t="str">
        <f>IF(CADA_PROD!C1045="","",IFERROR($J1045/SUM($J$6:$J$1006),""))</f>
        <v/>
      </c>
      <c r="L1045" s="103" t="str">
        <f>IF(CADA_PROD!C1045="","",IFERROR(H1045/SUM($H$6:$H$1006)+P1045,""))</f>
        <v/>
      </c>
      <c r="M1045" s="102" t="str">
        <f>IF(CADA_PROD!$C1045="","",IFERROR(SUMIFS(MOVI_ENTR!M:M,MOVI_ENTR!D:D,D1045)/SUMIFS(MOVI_ENTR!I:I,MOVI_ENTR!D:D,D1045),0))</f>
        <v/>
      </c>
      <c r="N1045" s="104" t="str">
        <f>IF(CADA_PROD!C1045="","",G1045/E1045)</f>
        <v/>
      </c>
    </row>
    <row r="1046" spans="3:14" ht="30" customHeight="1">
      <c r="C1046" s="99" t="str">
        <f>IF(CADA_PROD!C1046="","",CADA_PROD!C1046)</f>
        <v/>
      </c>
      <c r="D1046" s="100" t="str">
        <f>IF(CADA_PROD!D1046="","",CADA_PROD!D1046)</f>
        <v/>
      </c>
      <c r="E1046" s="101" t="str">
        <f>IF(CADA_PROD!E1046="","",CADA_PROD!E1046)</f>
        <v/>
      </c>
      <c r="F1046" s="101" t="str">
        <f>IF(CADA_PROD!D1046="","",SUMIFS(MOVI_ENTR!I:I,MOVI_ENTR!D:D,D1046))</f>
        <v/>
      </c>
      <c r="G1046" s="101" t="str">
        <f>IF(CADA_PROD!C1046="","",SUMIFS(MOVI_SAID!H:H,MOVI_SAID!D:D,D1046))</f>
        <v/>
      </c>
      <c r="H1046" s="101" t="str">
        <f t="shared" si="33"/>
        <v/>
      </c>
      <c r="I1046" s="100" t="str">
        <f>IF(CADA_PROD!C1046="","",IFERROR(IF(H1046&lt;=0,"Sem estoque",IF(H1046/E1046&lt;0.25,"Quase sem estoque",IF(H1046/E1046&lt;1.2,"Estoque baixo",IF(H1046/E1046&lt;2,"Estoque moderado","Estoque confortável")))),""))</f>
        <v/>
      </c>
      <c r="J1046" s="102" t="str">
        <f>IF(CADA_PROD!C1046="","",SUMIFS(MOVI_ENTR!M:M,MOVI_ENTR!D:D,D1046))</f>
        <v/>
      </c>
      <c r="K1046" s="103" t="str">
        <f>IF(CADA_PROD!C1046="","",IFERROR($J1046/SUM($J$6:$J$1006),""))</f>
        <v/>
      </c>
      <c r="L1046" s="103" t="str">
        <f>IF(CADA_PROD!C1046="","",IFERROR(H1046/SUM($H$6:$H$1006)+P1046,""))</f>
        <v/>
      </c>
      <c r="M1046" s="102" t="str">
        <f>IF(CADA_PROD!$C1046="","",IFERROR(SUMIFS(MOVI_ENTR!M:M,MOVI_ENTR!D:D,D1046)/SUMIFS(MOVI_ENTR!I:I,MOVI_ENTR!D:D,D1046),0))</f>
        <v/>
      </c>
      <c r="N1046" s="104" t="str">
        <f>IF(CADA_PROD!C1046="","",G1046/E1046)</f>
        <v/>
      </c>
    </row>
    <row r="1047" spans="3:14" ht="30" customHeight="1">
      <c r="C1047" s="99" t="str">
        <f>IF(CADA_PROD!C1047="","",CADA_PROD!C1047)</f>
        <v/>
      </c>
      <c r="D1047" s="100" t="str">
        <f>IF(CADA_PROD!D1047="","",CADA_PROD!D1047)</f>
        <v/>
      </c>
      <c r="E1047" s="101" t="str">
        <f>IF(CADA_PROD!E1047="","",CADA_PROD!E1047)</f>
        <v/>
      </c>
      <c r="F1047" s="101" t="str">
        <f>IF(CADA_PROD!D1047="","",SUMIFS(MOVI_ENTR!I:I,MOVI_ENTR!D:D,D1047))</f>
        <v/>
      </c>
      <c r="G1047" s="101" t="str">
        <f>IF(CADA_PROD!C1047="","",SUMIFS(MOVI_SAID!H:H,MOVI_SAID!D:D,D1047))</f>
        <v/>
      </c>
      <c r="H1047" s="101" t="str">
        <f t="shared" si="33"/>
        <v/>
      </c>
      <c r="I1047" s="100" t="str">
        <f>IF(CADA_PROD!C1047="","",IFERROR(IF(H1047&lt;=0,"Sem estoque",IF(H1047/E1047&lt;0.25,"Quase sem estoque",IF(H1047/E1047&lt;1.2,"Estoque baixo",IF(H1047/E1047&lt;2,"Estoque moderado","Estoque confortável")))),""))</f>
        <v/>
      </c>
      <c r="J1047" s="102" t="str">
        <f>IF(CADA_PROD!C1047="","",SUMIFS(MOVI_ENTR!M:M,MOVI_ENTR!D:D,D1047))</f>
        <v/>
      </c>
      <c r="K1047" s="103" t="str">
        <f>IF(CADA_PROD!C1047="","",IFERROR($J1047/SUM($J$6:$J$1006),""))</f>
        <v/>
      </c>
      <c r="L1047" s="103" t="str">
        <f>IF(CADA_PROD!C1047="","",IFERROR(H1047/SUM($H$6:$H$1006)+P1047,""))</f>
        <v/>
      </c>
      <c r="M1047" s="102" t="str">
        <f>IF(CADA_PROD!$C1047="","",IFERROR(SUMIFS(MOVI_ENTR!M:M,MOVI_ENTR!D:D,D1047)/SUMIFS(MOVI_ENTR!I:I,MOVI_ENTR!D:D,D1047),0))</f>
        <v/>
      </c>
      <c r="N1047" s="104" t="str">
        <f>IF(CADA_PROD!C1047="","",G1047/E1047)</f>
        <v/>
      </c>
    </row>
    <row r="1048" spans="3:14" ht="30" customHeight="1">
      <c r="C1048" s="99" t="str">
        <f>IF(CADA_PROD!C1048="","",CADA_PROD!C1048)</f>
        <v/>
      </c>
      <c r="D1048" s="100" t="str">
        <f>IF(CADA_PROD!D1048="","",CADA_PROD!D1048)</f>
        <v/>
      </c>
      <c r="E1048" s="101" t="str">
        <f>IF(CADA_PROD!E1048="","",CADA_PROD!E1048)</f>
        <v/>
      </c>
      <c r="F1048" s="101" t="str">
        <f>IF(CADA_PROD!D1048="","",SUMIFS(MOVI_ENTR!I:I,MOVI_ENTR!D:D,D1048))</f>
        <v/>
      </c>
      <c r="G1048" s="101" t="str">
        <f>IF(CADA_PROD!C1048="","",SUMIFS(MOVI_SAID!H:H,MOVI_SAID!D:D,D1048))</f>
        <v/>
      </c>
      <c r="H1048" s="101" t="str">
        <f t="shared" si="33"/>
        <v/>
      </c>
      <c r="I1048" s="100" t="str">
        <f>IF(CADA_PROD!C1048="","",IFERROR(IF(H1048&lt;=0,"Sem estoque",IF(H1048/E1048&lt;0.25,"Quase sem estoque",IF(H1048/E1048&lt;1.2,"Estoque baixo",IF(H1048/E1048&lt;2,"Estoque moderado","Estoque confortável")))),""))</f>
        <v/>
      </c>
      <c r="J1048" s="102" t="str">
        <f>IF(CADA_PROD!C1048="","",SUMIFS(MOVI_ENTR!M:M,MOVI_ENTR!D:D,D1048))</f>
        <v/>
      </c>
      <c r="K1048" s="103" t="str">
        <f>IF(CADA_PROD!C1048="","",IFERROR($J1048/SUM($J$6:$J$1006),""))</f>
        <v/>
      </c>
      <c r="L1048" s="103" t="str">
        <f>IF(CADA_PROD!C1048="","",IFERROR(H1048/SUM($H$6:$H$1006)+P1048,""))</f>
        <v/>
      </c>
      <c r="M1048" s="102" t="str">
        <f>IF(CADA_PROD!$C1048="","",IFERROR(SUMIFS(MOVI_ENTR!M:M,MOVI_ENTR!D:D,D1048)/SUMIFS(MOVI_ENTR!I:I,MOVI_ENTR!D:D,D1048),0))</f>
        <v/>
      </c>
      <c r="N1048" s="104" t="str">
        <f>IF(CADA_PROD!C1048="","",G1048/E1048)</f>
        <v/>
      </c>
    </row>
    <row r="1049" spans="3:14" ht="30" customHeight="1">
      <c r="C1049" s="99" t="str">
        <f>IF(CADA_PROD!C1049="","",CADA_PROD!C1049)</f>
        <v/>
      </c>
      <c r="D1049" s="100" t="str">
        <f>IF(CADA_PROD!D1049="","",CADA_PROD!D1049)</f>
        <v/>
      </c>
      <c r="E1049" s="101" t="str">
        <f>IF(CADA_PROD!E1049="","",CADA_PROD!E1049)</f>
        <v/>
      </c>
      <c r="F1049" s="101" t="str">
        <f>IF(CADA_PROD!D1049="","",SUMIFS(MOVI_ENTR!I:I,MOVI_ENTR!D:D,D1049))</f>
        <v/>
      </c>
      <c r="G1049" s="101" t="str">
        <f>IF(CADA_PROD!C1049="","",SUMIFS(MOVI_SAID!H:H,MOVI_SAID!D:D,D1049))</f>
        <v/>
      </c>
      <c r="H1049" s="101" t="str">
        <f t="shared" si="33"/>
        <v/>
      </c>
      <c r="I1049" s="100" t="str">
        <f>IF(CADA_PROD!C1049="","",IFERROR(IF(H1049&lt;=0,"Sem estoque",IF(H1049/E1049&lt;0.25,"Quase sem estoque",IF(H1049/E1049&lt;1.2,"Estoque baixo",IF(H1049/E1049&lt;2,"Estoque moderado","Estoque confortável")))),""))</f>
        <v/>
      </c>
      <c r="J1049" s="102" t="str">
        <f>IF(CADA_PROD!C1049="","",SUMIFS(MOVI_ENTR!M:M,MOVI_ENTR!D:D,D1049))</f>
        <v/>
      </c>
      <c r="K1049" s="103" t="str">
        <f>IF(CADA_PROD!C1049="","",IFERROR($J1049/SUM($J$6:$J$1006),""))</f>
        <v/>
      </c>
      <c r="L1049" s="103" t="str">
        <f>IF(CADA_PROD!C1049="","",IFERROR(H1049/SUM($H$6:$H$1006)+P1049,""))</f>
        <v/>
      </c>
      <c r="M1049" s="102" t="str">
        <f>IF(CADA_PROD!$C1049="","",IFERROR(SUMIFS(MOVI_ENTR!M:M,MOVI_ENTR!D:D,D1049)/SUMIFS(MOVI_ENTR!I:I,MOVI_ENTR!D:D,D1049),0))</f>
        <v/>
      </c>
      <c r="N1049" s="104" t="str">
        <f>IF(CADA_PROD!C1049="","",G1049/E1049)</f>
        <v/>
      </c>
    </row>
    <row r="1050" spans="3:14" ht="30" customHeight="1">
      <c r="C1050" s="99" t="str">
        <f>IF(CADA_PROD!C1050="","",CADA_PROD!C1050)</f>
        <v/>
      </c>
      <c r="D1050" s="100" t="str">
        <f>IF(CADA_PROD!D1050="","",CADA_PROD!D1050)</f>
        <v/>
      </c>
      <c r="E1050" s="101" t="str">
        <f>IF(CADA_PROD!E1050="","",CADA_PROD!E1050)</f>
        <v/>
      </c>
      <c r="F1050" s="101" t="str">
        <f>IF(CADA_PROD!D1050="","",SUMIFS(MOVI_ENTR!I:I,MOVI_ENTR!D:D,D1050))</f>
        <v/>
      </c>
      <c r="G1050" s="101" t="str">
        <f>IF(CADA_PROD!C1050="","",SUMIFS(MOVI_SAID!H:H,MOVI_SAID!D:D,D1050))</f>
        <v/>
      </c>
      <c r="H1050" s="101" t="str">
        <f t="shared" si="33"/>
        <v/>
      </c>
      <c r="I1050" s="100" t="str">
        <f>IF(CADA_PROD!C1050="","",IFERROR(IF(H1050&lt;=0,"Sem estoque",IF(H1050/E1050&lt;0.25,"Quase sem estoque",IF(H1050/E1050&lt;1.2,"Estoque baixo",IF(H1050/E1050&lt;2,"Estoque moderado","Estoque confortável")))),""))</f>
        <v/>
      </c>
      <c r="J1050" s="102" t="str">
        <f>IF(CADA_PROD!C1050="","",SUMIFS(MOVI_ENTR!M:M,MOVI_ENTR!D:D,D1050))</f>
        <v/>
      </c>
      <c r="K1050" s="103" t="str">
        <f>IF(CADA_PROD!C1050="","",IFERROR($J1050/SUM($J$6:$J$1006),""))</f>
        <v/>
      </c>
      <c r="L1050" s="103" t="str">
        <f>IF(CADA_PROD!C1050="","",IFERROR(H1050/SUM($H$6:$H$1006)+P1050,""))</f>
        <v/>
      </c>
      <c r="M1050" s="102" t="str">
        <f>IF(CADA_PROD!$C1050="","",IFERROR(SUMIFS(MOVI_ENTR!M:M,MOVI_ENTR!D:D,D1050)/SUMIFS(MOVI_ENTR!I:I,MOVI_ENTR!D:D,D1050),0))</f>
        <v/>
      </c>
      <c r="N1050" s="104" t="str">
        <f>IF(CADA_PROD!C1050="","",G1050/E1050)</f>
        <v/>
      </c>
    </row>
    <row r="1051" spans="3:14" ht="30" customHeight="1">
      <c r="C1051" s="99" t="str">
        <f>IF(CADA_PROD!C1051="","",CADA_PROD!C1051)</f>
        <v/>
      </c>
      <c r="D1051" s="100" t="str">
        <f>IF(CADA_PROD!D1051="","",CADA_PROD!D1051)</f>
        <v/>
      </c>
      <c r="E1051" s="101" t="str">
        <f>IF(CADA_PROD!E1051="","",CADA_PROD!E1051)</f>
        <v/>
      </c>
      <c r="F1051" s="101" t="str">
        <f>IF(CADA_PROD!D1051="","",SUMIFS(MOVI_ENTR!I:I,MOVI_ENTR!D:D,D1051))</f>
        <v/>
      </c>
      <c r="G1051" s="101" t="str">
        <f>IF(CADA_PROD!C1051="","",SUMIFS(MOVI_SAID!H:H,MOVI_SAID!D:D,D1051))</f>
        <v/>
      </c>
      <c r="H1051" s="101" t="str">
        <f t="shared" si="33"/>
        <v/>
      </c>
      <c r="I1051" s="100" t="str">
        <f>IF(CADA_PROD!C1051="","",IFERROR(IF(H1051&lt;=0,"Sem estoque",IF(H1051/E1051&lt;0.25,"Quase sem estoque",IF(H1051/E1051&lt;1.2,"Estoque baixo",IF(H1051/E1051&lt;2,"Estoque moderado","Estoque confortável")))),""))</f>
        <v/>
      </c>
      <c r="J1051" s="102" t="str">
        <f>IF(CADA_PROD!C1051="","",SUMIFS(MOVI_ENTR!M:M,MOVI_ENTR!D:D,D1051))</f>
        <v/>
      </c>
      <c r="K1051" s="103" t="str">
        <f>IF(CADA_PROD!C1051="","",IFERROR($J1051/SUM($J$6:$J$1006),""))</f>
        <v/>
      </c>
      <c r="L1051" s="103" t="str">
        <f>IF(CADA_PROD!C1051="","",IFERROR(H1051/SUM($H$6:$H$1006)+P1051,""))</f>
        <v/>
      </c>
      <c r="M1051" s="102" t="str">
        <f>IF(CADA_PROD!$C1051="","",IFERROR(SUMIFS(MOVI_ENTR!M:M,MOVI_ENTR!D:D,D1051)/SUMIFS(MOVI_ENTR!I:I,MOVI_ENTR!D:D,D1051),0))</f>
        <v/>
      </c>
      <c r="N1051" s="104" t="str">
        <f>IF(CADA_PROD!C1051="","",G1051/E1051)</f>
        <v/>
      </c>
    </row>
    <row r="1052" spans="3:14" ht="30" customHeight="1">
      <c r="C1052" s="99" t="str">
        <f>IF(CADA_PROD!C1052="","",CADA_PROD!C1052)</f>
        <v/>
      </c>
      <c r="D1052" s="100" t="str">
        <f>IF(CADA_PROD!D1052="","",CADA_PROD!D1052)</f>
        <v/>
      </c>
      <c r="E1052" s="101" t="str">
        <f>IF(CADA_PROD!E1052="","",CADA_PROD!E1052)</f>
        <v/>
      </c>
      <c r="F1052" s="101" t="str">
        <f>IF(CADA_PROD!D1052="","",SUMIFS(MOVI_ENTR!I:I,MOVI_ENTR!D:D,D1052))</f>
        <v/>
      </c>
      <c r="G1052" s="101" t="str">
        <f>IF(CADA_PROD!C1052="","",SUMIFS(MOVI_SAID!H:H,MOVI_SAID!D:D,D1052))</f>
        <v/>
      </c>
      <c r="H1052" s="101" t="str">
        <f t="shared" si="33"/>
        <v/>
      </c>
      <c r="I1052" s="100" t="str">
        <f>IF(CADA_PROD!C1052="","",IFERROR(IF(H1052&lt;=0,"Sem estoque",IF(H1052/E1052&lt;0.25,"Quase sem estoque",IF(H1052/E1052&lt;1.2,"Estoque baixo",IF(H1052/E1052&lt;2,"Estoque moderado","Estoque confortável")))),""))</f>
        <v/>
      </c>
      <c r="J1052" s="102" t="str">
        <f>IF(CADA_PROD!C1052="","",SUMIFS(MOVI_ENTR!M:M,MOVI_ENTR!D:D,D1052))</f>
        <v/>
      </c>
      <c r="K1052" s="103" t="str">
        <f>IF(CADA_PROD!C1052="","",IFERROR($J1052/SUM($J$6:$J$1006),""))</f>
        <v/>
      </c>
      <c r="L1052" s="103" t="str">
        <f>IF(CADA_PROD!C1052="","",IFERROR(H1052/SUM($H$6:$H$1006)+P1052,""))</f>
        <v/>
      </c>
      <c r="M1052" s="102" t="str">
        <f>IF(CADA_PROD!$C1052="","",IFERROR(SUMIFS(MOVI_ENTR!M:M,MOVI_ENTR!D:D,D1052)/SUMIFS(MOVI_ENTR!I:I,MOVI_ENTR!D:D,D1052),0))</f>
        <v/>
      </c>
      <c r="N1052" s="104" t="str">
        <f>IF(CADA_PROD!C1052="","",G1052/E1052)</f>
        <v/>
      </c>
    </row>
    <row r="1053" spans="3:14" ht="30" customHeight="1">
      <c r="C1053" s="99" t="str">
        <f>IF(CADA_PROD!C1053="","",CADA_PROD!C1053)</f>
        <v/>
      </c>
      <c r="D1053" s="100" t="str">
        <f>IF(CADA_PROD!D1053="","",CADA_PROD!D1053)</f>
        <v/>
      </c>
      <c r="E1053" s="101" t="str">
        <f>IF(CADA_PROD!E1053="","",CADA_PROD!E1053)</f>
        <v/>
      </c>
      <c r="F1053" s="101" t="str">
        <f>IF(CADA_PROD!D1053="","",SUMIFS(MOVI_ENTR!I:I,MOVI_ENTR!D:D,D1053))</f>
        <v/>
      </c>
      <c r="G1053" s="101" t="str">
        <f>IF(CADA_PROD!C1053="","",SUMIFS(MOVI_SAID!H:H,MOVI_SAID!D:D,D1053))</f>
        <v/>
      </c>
      <c r="H1053" s="101" t="str">
        <f t="shared" si="33"/>
        <v/>
      </c>
      <c r="I1053" s="100" t="str">
        <f>IF(CADA_PROD!C1053="","",IFERROR(IF(H1053&lt;=0,"Sem estoque",IF(H1053/E1053&lt;0.25,"Quase sem estoque",IF(H1053/E1053&lt;1.2,"Estoque baixo",IF(H1053/E1053&lt;2,"Estoque moderado","Estoque confortável")))),""))</f>
        <v/>
      </c>
      <c r="J1053" s="102" t="str">
        <f>IF(CADA_PROD!C1053="","",SUMIFS(MOVI_ENTR!M:M,MOVI_ENTR!D:D,D1053))</f>
        <v/>
      </c>
      <c r="K1053" s="103" t="str">
        <f>IF(CADA_PROD!C1053="","",IFERROR($J1053/SUM($J$6:$J$1006),""))</f>
        <v/>
      </c>
      <c r="L1053" s="103" t="str">
        <f>IF(CADA_PROD!C1053="","",IFERROR(H1053/SUM($H$6:$H$1006)+P1053,""))</f>
        <v/>
      </c>
      <c r="M1053" s="102" t="str">
        <f>IF(CADA_PROD!$C1053="","",IFERROR(SUMIFS(MOVI_ENTR!M:M,MOVI_ENTR!D:D,D1053)/SUMIFS(MOVI_ENTR!I:I,MOVI_ENTR!D:D,D1053),0))</f>
        <v/>
      </c>
      <c r="N1053" s="104" t="str">
        <f>IF(CADA_PROD!C1053="","",G1053/E1053)</f>
        <v/>
      </c>
    </row>
    <row r="1054" spans="3:14" ht="30" customHeight="1">
      <c r="C1054" s="99" t="str">
        <f>IF(CADA_PROD!C1054="","",CADA_PROD!C1054)</f>
        <v/>
      </c>
      <c r="D1054" s="100" t="str">
        <f>IF(CADA_PROD!D1054="","",CADA_PROD!D1054)</f>
        <v/>
      </c>
      <c r="E1054" s="101" t="str">
        <f>IF(CADA_PROD!E1054="","",CADA_PROD!E1054)</f>
        <v/>
      </c>
      <c r="F1054" s="101" t="str">
        <f>IF(CADA_PROD!D1054="","",SUMIFS(MOVI_ENTR!I:I,MOVI_ENTR!D:D,D1054))</f>
        <v/>
      </c>
      <c r="G1054" s="101" t="str">
        <f>IF(CADA_PROD!C1054="","",SUMIFS(MOVI_SAID!H:H,MOVI_SAID!D:D,D1054))</f>
        <v/>
      </c>
      <c r="H1054" s="101" t="str">
        <f t="shared" si="33"/>
        <v/>
      </c>
      <c r="I1054" s="100" t="str">
        <f>IF(CADA_PROD!C1054="","",IFERROR(IF(H1054&lt;=0,"Sem estoque",IF(H1054/E1054&lt;0.25,"Quase sem estoque",IF(H1054/E1054&lt;1.2,"Estoque baixo",IF(H1054/E1054&lt;2,"Estoque moderado","Estoque confortável")))),""))</f>
        <v/>
      </c>
      <c r="J1054" s="102" t="str">
        <f>IF(CADA_PROD!C1054="","",SUMIFS(MOVI_ENTR!M:M,MOVI_ENTR!D:D,D1054))</f>
        <v/>
      </c>
      <c r="K1054" s="103" t="str">
        <f>IF(CADA_PROD!C1054="","",IFERROR($J1054/SUM($J$6:$J$1006),""))</f>
        <v/>
      </c>
      <c r="L1054" s="103" t="str">
        <f>IF(CADA_PROD!C1054="","",IFERROR(H1054/SUM($H$6:$H$1006)+P1054,""))</f>
        <v/>
      </c>
      <c r="M1054" s="102" t="str">
        <f>IF(CADA_PROD!$C1054="","",IFERROR(SUMIFS(MOVI_ENTR!M:M,MOVI_ENTR!D:D,D1054)/SUMIFS(MOVI_ENTR!I:I,MOVI_ENTR!D:D,D1054),0))</f>
        <v/>
      </c>
      <c r="N1054" s="104" t="str">
        <f>IF(CADA_PROD!C1054="","",G1054/E1054)</f>
        <v/>
      </c>
    </row>
    <row r="1055" spans="3:14" ht="30" customHeight="1">
      <c r="C1055" s="99" t="str">
        <f>IF(CADA_PROD!C1055="","",CADA_PROD!C1055)</f>
        <v/>
      </c>
      <c r="D1055" s="100" t="str">
        <f>IF(CADA_PROD!D1055="","",CADA_PROD!D1055)</f>
        <v/>
      </c>
      <c r="E1055" s="101" t="str">
        <f>IF(CADA_PROD!E1055="","",CADA_PROD!E1055)</f>
        <v/>
      </c>
      <c r="F1055" s="101" t="str">
        <f>IF(CADA_PROD!D1055="","",SUMIFS(MOVI_ENTR!I:I,MOVI_ENTR!D:D,D1055))</f>
        <v/>
      </c>
      <c r="G1055" s="101" t="str">
        <f>IF(CADA_PROD!C1055="","",SUMIFS(MOVI_SAID!H:H,MOVI_SAID!D:D,D1055))</f>
        <v/>
      </c>
      <c r="H1055" s="101" t="str">
        <f t="shared" si="33"/>
        <v/>
      </c>
      <c r="I1055" s="100" t="str">
        <f>IF(CADA_PROD!C1055="","",IFERROR(IF(H1055&lt;=0,"Sem estoque",IF(H1055/E1055&lt;0.25,"Quase sem estoque",IF(H1055/E1055&lt;1.2,"Estoque baixo",IF(H1055/E1055&lt;2,"Estoque moderado","Estoque confortável")))),""))</f>
        <v/>
      </c>
      <c r="J1055" s="102" t="str">
        <f>IF(CADA_PROD!C1055="","",SUMIFS(MOVI_ENTR!M:M,MOVI_ENTR!D:D,D1055))</f>
        <v/>
      </c>
      <c r="K1055" s="103" t="str">
        <f>IF(CADA_PROD!C1055="","",IFERROR($J1055/SUM($J$6:$J$1006),""))</f>
        <v/>
      </c>
      <c r="L1055" s="103" t="str">
        <f>IF(CADA_PROD!C1055="","",IFERROR(H1055/SUM($H$6:$H$1006)+P1055,""))</f>
        <v/>
      </c>
      <c r="M1055" s="102" t="str">
        <f>IF(CADA_PROD!$C1055="","",IFERROR(SUMIFS(MOVI_ENTR!M:M,MOVI_ENTR!D:D,D1055)/SUMIFS(MOVI_ENTR!I:I,MOVI_ENTR!D:D,D1055),0))</f>
        <v/>
      </c>
      <c r="N1055" s="104" t="str">
        <f>IF(CADA_PROD!C1055="","",G1055/E1055)</f>
        <v/>
      </c>
    </row>
    <row r="1056" spans="3:14" ht="30" customHeight="1">
      <c r="C1056" s="99" t="str">
        <f>IF(CADA_PROD!C1056="","",CADA_PROD!C1056)</f>
        <v/>
      </c>
      <c r="D1056" s="100" t="str">
        <f>IF(CADA_PROD!D1056="","",CADA_PROD!D1056)</f>
        <v/>
      </c>
      <c r="E1056" s="101" t="str">
        <f>IF(CADA_PROD!E1056="","",CADA_PROD!E1056)</f>
        <v/>
      </c>
      <c r="F1056" s="101" t="str">
        <f>IF(CADA_PROD!D1056="","",SUMIFS(MOVI_ENTR!I:I,MOVI_ENTR!D:D,D1056))</f>
        <v/>
      </c>
      <c r="G1056" s="101" t="str">
        <f>IF(CADA_PROD!C1056="","",SUMIFS(MOVI_SAID!H:H,MOVI_SAID!D:D,D1056))</f>
        <v/>
      </c>
      <c r="H1056" s="101" t="str">
        <f t="shared" si="33"/>
        <v/>
      </c>
      <c r="I1056" s="100" t="str">
        <f>IF(CADA_PROD!C1056="","",IFERROR(IF(H1056&lt;=0,"Sem estoque",IF(H1056/E1056&lt;0.25,"Quase sem estoque",IF(H1056/E1056&lt;1.2,"Estoque baixo",IF(H1056/E1056&lt;2,"Estoque moderado","Estoque confortável")))),""))</f>
        <v/>
      </c>
      <c r="J1056" s="102" t="str">
        <f>IF(CADA_PROD!C1056="","",SUMIFS(MOVI_ENTR!M:M,MOVI_ENTR!D:D,D1056))</f>
        <v/>
      </c>
      <c r="K1056" s="103" t="str">
        <f>IF(CADA_PROD!C1056="","",IFERROR($J1056/SUM($J$6:$J$1006),""))</f>
        <v/>
      </c>
      <c r="L1056" s="103" t="str">
        <f>IF(CADA_PROD!C1056="","",IFERROR(H1056/SUM($H$6:$H$1006)+P1056,""))</f>
        <v/>
      </c>
      <c r="M1056" s="102" t="str">
        <f>IF(CADA_PROD!$C1056="","",IFERROR(SUMIFS(MOVI_ENTR!M:M,MOVI_ENTR!D:D,D1056)/SUMIFS(MOVI_ENTR!I:I,MOVI_ENTR!D:D,D1056),0))</f>
        <v/>
      </c>
      <c r="N1056" s="104" t="str">
        <f>IF(CADA_PROD!C1056="","",G1056/E1056)</f>
        <v/>
      </c>
    </row>
    <row r="1057" spans="3:14" ht="30" customHeight="1">
      <c r="C1057" s="99" t="str">
        <f>IF(CADA_PROD!C1057="","",CADA_PROD!C1057)</f>
        <v/>
      </c>
      <c r="D1057" s="100" t="str">
        <f>IF(CADA_PROD!D1057="","",CADA_PROD!D1057)</f>
        <v/>
      </c>
      <c r="E1057" s="101" t="str">
        <f>IF(CADA_PROD!E1057="","",CADA_PROD!E1057)</f>
        <v/>
      </c>
      <c r="F1057" s="101" t="str">
        <f>IF(CADA_PROD!D1057="","",SUMIFS(MOVI_ENTR!I:I,MOVI_ENTR!D:D,D1057))</f>
        <v/>
      </c>
      <c r="G1057" s="101" t="str">
        <f>IF(CADA_PROD!C1057="","",SUMIFS(MOVI_SAID!H:H,MOVI_SAID!D:D,D1057))</f>
        <v/>
      </c>
      <c r="H1057" s="101" t="str">
        <f t="shared" si="33"/>
        <v/>
      </c>
      <c r="I1057" s="100" t="str">
        <f>IF(CADA_PROD!C1057="","",IFERROR(IF(H1057&lt;=0,"Sem estoque",IF(H1057/E1057&lt;0.25,"Quase sem estoque",IF(H1057/E1057&lt;1.2,"Estoque baixo",IF(H1057/E1057&lt;2,"Estoque moderado","Estoque confortável")))),""))</f>
        <v/>
      </c>
      <c r="J1057" s="102" t="str">
        <f>IF(CADA_PROD!C1057="","",SUMIFS(MOVI_ENTR!M:M,MOVI_ENTR!D:D,D1057))</f>
        <v/>
      </c>
      <c r="K1057" s="103" t="str">
        <f>IF(CADA_PROD!C1057="","",IFERROR($J1057/SUM($J$6:$J$1006),""))</f>
        <v/>
      </c>
      <c r="L1057" s="103" t="str">
        <f>IF(CADA_PROD!C1057="","",IFERROR(H1057/SUM($H$6:$H$1006)+P1057,""))</f>
        <v/>
      </c>
      <c r="M1057" s="102" t="str">
        <f>IF(CADA_PROD!$C1057="","",IFERROR(SUMIFS(MOVI_ENTR!M:M,MOVI_ENTR!D:D,D1057)/SUMIFS(MOVI_ENTR!I:I,MOVI_ENTR!D:D,D1057),0))</f>
        <v/>
      </c>
      <c r="N1057" s="104" t="str">
        <f>IF(CADA_PROD!C1057="","",G1057/E1057)</f>
        <v/>
      </c>
    </row>
    <row r="1058" spans="3:14" ht="30" customHeight="1">
      <c r="C1058" s="99" t="str">
        <f>IF(CADA_PROD!C1058="","",CADA_PROD!C1058)</f>
        <v/>
      </c>
      <c r="D1058" s="100" t="str">
        <f>IF(CADA_PROD!D1058="","",CADA_PROD!D1058)</f>
        <v/>
      </c>
      <c r="E1058" s="101" t="str">
        <f>IF(CADA_PROD!E1058="","",CADA_PROD!E1058)</f>
        <v/>
      </c>
      <c r="F1058" s="101" t="str">
        <f>IF(CADA_PROD!D1058="","",SUMIFS(MOVI_ENTR!I:I,MOVI_ENTR!D:D,D1058))</f>
        <v/>
      </c>
      <c r="G1058" s="101" t="str">
        <f>IF(CADA_PROD!C1058="","",SUMIFS(MOVI_SAID!H:H,MOVI_SAID!D:D,D1058))</f>
        <v/>
      </c>
      <c r="H1058" s="101" t="str">
        <f t="shared" si="33"/>
        <v/>
      </c>
      <c r="I1058" s="100" t="str">
        <f>IF(CADA_PROD!C1058="","",IFERROR(IF(H1058&lt;=0,"Sem estoque",IF(H1058/E1058&lt;0.25,"Quase sem estoque",IF(H1058/E1058&lt;1.2,"Estoque baixo",IF(H1058/E1058&lt;2,"Estoque moderado","Estoque confortável")))),""))</f>
        <v/>
      </c>
      <c r="J1058" s="102" t="str">
        <f>IF(CADA_PROD!C1058="","",SUMIFS(MOVI_ENTR!M:M,MOVI_ENTR!D:D,D1058))</f>
        <v/>
      </c>
      <c r="K1058" s="103" t="str">
        <f>IF(CADA_PROD!C1058="","",IFERROR($J1058/SUM($J$6:$J$1006),""))</f>
        <v/>
      </c>
      <c r="L1058" s="103" t="str">
        <f>IF(CADA_PROD!C1058="","",IFERROR(H1058/SUM($H$6:$H$1006)+P1058,""))</f>
        <v/>
      </c>
      <c r="M1058" s="102" t="str">
        <f>IF(CADA_PROD!$C1058="","",IFERROR(SUMIFS(MOVI_ENTR!M:M,MOVI_ENTR!D:D,D1058)/SUMIFS(MOVI_ENTR!I:I,MOVI_ENTR!D:D,D1058),0))</f>
        <v/>
      </c>
      <c r="N1058" s="104" t="str">
        <f>IF(CADA_PROD!C1058="","",G1058/E1058)</f>
        <v/>
      </c>
    </row>
    <row r="1059" spans="3:14" ht="30" customHeight="1">
      <c r="C1059" s="99" t="str">
        <f>IF(CADA_PROD!C1059="","",CADA_PROD!C1059)</f>
        <v/>
      </c>
      <c r="D1059" s="100" t="str">
        <f>IF(CADA_PROD!D1059="","",CADA_PROD!D1059)</f>
        <v/>
      </c>
      <c r="E1059" s="101" t="str">
        <f>IF(CADA_PROD!E1059="","",CADA_PROD!E1059)</f>
        <v/>
      </c>
      <c r="F1059" s="101" t="str">
        <f>IF(CADA_PROD!D1059="","",SUMIFS(MOVI_ENTR!I:I,MOVI_ENTR!D:D,D1059))</f>
        <v/>
      </c>
      <c r="G1059" s="101" t="str">
        <f>IF(CADA_PROD!C1059="","",SUMIFS(MOVI_SAID!H:H,MOVI_SAID!D:D,D1059))</f>
        <v/>
      </c>
      <c r="H1059" s="101" t="str">
        <f t="shared" si="33"/>
        <v/>
      </c>
      <c r="I1059" s="100" t="str">
        <f>IF(CADA_PROD!C1059="","",IFERROR(IF(H1059&lt;=0,"Sem estoque",IF(H1059/E1059&lt;0.25,"Quase sem estoque",IF(H1059/E1059&lt;1.2,"Estoque baixo",IF(H1059/E1059&lt;2,"Estoque moderado","Estoque confortável")))),""))</f>
        <v/>
      </c>
      <c r="J1059" s="102" t="str">
        <f>IF(CADA_PROD!C1059="","",SUMIFS(MOVI_ENTR!M:M,MOVI_ENTR!D:D,D1059))</f>
        <v/>
      </c>
      <c r="K1059" s="103" t="str">
        <f>IF(CADA_PROD!C1059="","",IFERROR($J1059/SUM($J$6:$J$1006),""))</f>
        <v/>
      </c>
      <c r="L1059" s="103" t="str">
        <f>IF(CADA_PROD!C1059="","",IFERROR(H1059/SUM($H$6:$H$1006)+P1059,""))</f>
        <v/>
      </c>
      <c r="M1059" s="102" t="str">
        <f>IF(CADA_PROD!$C1059="","",IFERROR(SUMIFS(MOVI_ENTR!M:M,MOVI_ENTR!D:D,D1059)/SUMIFS(MOVI_ENTR!I:I,MOVI_ENTR!D:D,D1059),0))</f>
        <v/>
      </c>
      <c r="N1059" s="104" t="str">
        <f>IF(CADA_PROD!C1059="","",G1059/E1059)</f>
        <v/>
      </c>
    </row>
    <row r="1060" spans="3:14" ht="30" customHeight="1">
      <c r="C1060" s="99" t="str">
        <f>IF(CADA_PROD!C1060="","",CADA_PROD!C1060)</f>
        <v/>
      </c>
      <c r="D1060" s="100" t="str">
        <f>IF(CADA_PROD!D1060="","",CADA_PROD!D1060)</f>
        <v/>
      </c>
      <c r="E1060" s="101" t="str">
        <f>IF(CADA_PROD!E1060="","",CADA_PROD!E1060)</f>
        <v/>
      </c>
      <c r="F1060" s="101" t="str">
        <f>IF(CADA_PROD!D1060="","",SUMIFS(MOVI_ENTR!I:I,MOVI_ENTR!D:D,D1060))</f>
        <v/>
      </c>
      <c r="G1060" s="101" t="str">
        <f>IF(CADA_PROD!C1060="","",SUMIFS(MOVI_SAID!H:H,MOVI_SAID!D:D,D1060))</f>
        <v/>
      </c>
      <c r="H1060" s="101" t="str">
        <f t="shared" si="33"/>
        <v/>
      </c>
      <c r="I1060" s="100" t="str">
        <f>IF(CADA_PROD!C1060="","",IFERROR(IF(H1060&lt;=0,"Sem estoque",IF(H1060/E1060&lt;0.25,"Quase sem estoque",IF(H1060/E1060&lt;1.2,"Estoque baixo",IF(H1060/E1060&lt;2,"Estoque moderado","Estoque confortável")))),""))</f>
        <v/>
      </c>
      <c r="J1060" s="102" t="str">
        <f>IF(CADA_PROD!C1060="","",SUMIFS(MOVI_ENTR!M:M,MOVI_ENTR!D:D,D1060))</f>
        <v/>
      </c>
      <c r="K1060" s="103" t="str">
        <f>IF(CADA_PROD!C1060="","",IFERROR($J1060/SUM($J$6:$J$1006),""))</f>
        <v/>
      </c>
      <c r="L1060" s="103" t="str">
        <f>IF(CADA_PROD!C1060="","",IFERROR(H1060/SUM($H$6:$H$1006)+P1060,""))</f>
        <v/>
      </c>
      <c r="M1060" s="102" t="str">
        <f>IF(CADA_PROD!$C1060="","",IFERROR(SUMIFS(MOVI_ENTR!M:M,MOVI_ENTR!D:D,D1060)/SUMIFS(MOVI_ENTR!I:I,MOVI_ENTR!D:D,D1060),0))</f>
        <v/>
      </c>
      <c r="N1060" s="104" t="str">
        <f>IF(CADA_PROD!C1060="","",G1060/E1060)</f>
        <v/>
      </c>
    </row>
    <row r="1061" spans="3:14" ht="30" customHeight="1">
      <c r="C1061" s="99" t="str">
        <f>IF(CADA_PROD!C1061="","",CADA_PROD!C1061)</f>
        <v/>
      </c>
      <c r="D1061" s="100" t="str">
        <f>IF(CADA_PROD!D1061="","",CADA_PROD!D1061)</f>
        <v/>
      </c>
      <c r="E1061" s="101" t="str">
        <f>IF(CADA_PROD!E1061="","",CADA_PROD!E1061)</f>
        <v/>
      </c>
      <c r="F1061" s="101" t="str">
        <f>IF(CADA_PROD!D1061="","",SUMIFS(MOVI_ENTR!I:I,MOVI_ENTR!D:D,D1061))</f>
        <v/>
      </c>
      <c r="G1061" s="101" t="str">
        <f>IF(CADA_PROD!C1061="","",SUMIFS(MOVI_SAID!H:H,MOVI_SAID!D:D,D1061))</f>
        <v/>
      </c>
      <c r="H1061" s="101" t="str">
        <f t="shared" si="33"/>
        <v/>
      </c>
      <c r="I1061" s="100" t="str">
        <f>IF(CADA_PROD!C1061="","",IFERROR(IF(H1061&lt;=0,"Sem estoque",IF(H1061/E1061&lt;0.25,"Quase sem estoque",IF(H1061/E1061&lt;1.2,"Estoque baixo",IF(H1061/E1061&lt;2,"Estoque moderado","Estoque confortável")))),""))</f>
        <v/>
      </c>
      <c r="J1061" s="102" t="str">
        <f>IF(CADA_PROD!C1061="","",SUMIFS(MOVI_ENTR!M:M,MOVI_ENTR!D:D,D1061))</f>
        <v/>
      </c>
      <c r="K1061" s="103" t="str">
        <f>IF(CADA_PROD!C1061="","",IFERROR($J1061/SUM($J$6:$J$1006),""))</f>
        <v/>
      </c>
      <c r="L1061" s="103" t="str">
        <f>IF(CADA_PROD!C1061="","",IFERROR(H1061/SUM($H$6:$H$1006)+P1061,""))</f>
        <v/>
      </c>
      <c r="M1061" s="102" t="str">
        <f>IF(CADA_PROD!$C1061="","",IFERROR(SUMIFS(MOVI_ENTR!M:M,MOVI_ENTR!D:D,D1061)/SUMIFS(MOVI_ENTR!I:I,MOVI_ENTR!D:D,D1061),0))</f>
        <v/>
      </c>
      <c r="N1061" s="104" t="str">
        <f>IF(CADA_PROD!C1061="","",G1061/E1061)</f>
        <v/>
      </c>
    </row>
    <row r="1062" spans="3:14" ht="30" customHeight="1">
      <c r="C1062" s="99" t="str">
        <f>IF(CADA_PROD!C1062="","",CADA_PROD!C1062)</f>
        <v/>
      </c>
      <c r="D1062" s="100" t="str">
        <f>IF(CADA_PROD!D1062="","",CADA_PROD!D1062)</f>
        <v/>
      </c>
      <c r="E1062" s="101" t="str">
        <f>IF(CADA_PROD!E1062="","",CADA_PROD!E1062)</f>
        <v/>
      </c>
      <c r="F1062" s="101" t="str">
        <f>IF(CADA_PROD!D1062="","",SUMIFS(MOVI_ENTR!I:I,MOVI_ENTR!D:D,D1062))</f>
        <v/>
      </c>
      <c r="G1062" s="101" t="str">
        <f>IF(CADA_PROD!C1062="","",SUMIFS(MOVI_SAID!H:H,MOVI_SAID!D:D,D1062))</f>
        <v/>
      </c>
      <c r="H1062" s="101" t="str">
        <f t="shared" si="33"/>
        <v/>
      </c>
      <c r="I1062" s="100" t="str">
        <f>IF(CADA_PROD!C1062="","",IFERROR(IF(H1062&lt;=0,"Sem estoque",IF(H1062/E1062&lt;0.25,"Quase sem estoque",IF(H1062/E1062&lt;1.2,"Estoque baixo",IF(H1062/E1062&lt;2,"Estoque moderado","Estoque confortável")))),""))</f>
        <v/>
      </c>
      <c r="J1062" s="102" t="str">
        <f>IF(CADA_PROD!C1062="","",SUMIFS(MOVI_ENTR!M:M,MOVI_ENTR!D:D,D1062))</f>
        <v/>
      </c>
      <c r="K1062" s="103" t="str">
        <f>IF(CADA_PROD!C1062="","",IFERROR($J1062/SUM($J$6:$J$1006),""))</f>
        <v/>
      </c>
      <c r="L1062" s="103" t="str">
        <f>IF(CADA_PROD!C1062="","",IFERROR(H1062/SUM($H$6:$H$1006)+P1062,""))</f>
        <v/>
      </c>
      <c r="M1062" s="102" t="str">
        <f>IF(CADA_PROD!$C1062="","",IFERROR(SUMIFS(MOVI_ENTR!M:M,MOVI_ENTR!D:D,D1062)/SUMIFS(MOVI_ENTR!I:I,MOVI_ENTR!D:D,D1062),0))</f>
        <v/>
      </c>
      <c r="N1062" s="104" t="str">
        <f>IF(CADA_PROD!C1062="","",G1062/E1062)</f>
        <v/>
      </c>
    </row>
    <row r="1063" spans="3:14" ht="30" customHeight="1">
      <c r="C1063" s="99" t="str">
        <f>IF(CADA_PROD!C1063="","",CADA_PROD!C1063)</f>
        <v/>
      </c>
      <c r="D1063" s="100" t="str">
        <f>IF(CADA_PROD!D1063="","",CADA_PROD!D1063)</f>
        <v/>
      </c>
      <c r="E1063" s="101" t="str">
        <f>IF(CADA_PROD!E1063="","",CADA_PROD!E1063)</f>
        <v/>
      </c>
      <c r="F1063" s="101" t="str">
        <f>IF(CADA_PROD!D1063="","",SUMIFS(MOVI_ENTR!I:I,MOVI_ENTR!D:D,D1063))</f>
        <v/>
      </c>
      <c r="G1063" s="101" t="str">
        <f>IF(CADA_PROD!C1063="","",SUMIFS(MOVI_SAID!H:H,MOVI_SAID!D:D,D1063))</f>
        <v/>
      </c>
      <c r="H1063" s="101" t="str">
        <f t="shared" si="33"/>
        <v/>
      </c>
      <c r="I1063" s="100" t="str">
        <f>IF(CADA_PROD!C1063="","",IFERROR(IF(H1063&lt;=0,"Sem estoque",IF(H1063/E1063&lt;0.25,"Quase sem estoque",IF(H1063/E1063&lt;1.2,"Estoque baixo",IF(H1063/E1063&lt;2,"Estoque moderado","Estoque confortável")))),""))</f>
        <v/>
      </c>
      <c r="J1063" s="102" t="str">
        <f>IF(CADA_PROD!C1063="","",SUMIFS(MOVI_ENTR!M:M,MOVI_ENTR!D:D,D1063))</f>
        <v/>
      </c>
      <c r="K1063" s="103" t="str">
        <f>IF(CADA_PROD!C1063="","",IFERROR($J1063/SUM($J$6:$J$1006),""))</f>
        <v/>
      </c>
      <c r="L1063" s="103" t="str">
        <f>IF(CADA_PROD!C1063="","",IFERROR(H1063/SUM($H$6:$H$1006)+P1063,""))</f>
        <v/>
      </c>
      <c r="M1063" s="102" t="str">
        <f>IF(CADA_PROD!$C1063="","",IFERROR(SUMIFS(MOVI_ENTR!M:M,MOVI_ENTR!D:D,D1063)/SUMIFS(MOVI_ENTR!I:I,MOVI_ENTR!D:D,D1063),0))</f>
        <v/>
      </c>
      <c r="N1063" s="104" t="str">
        <f>IF(CADA_PROD!C1063="","",G1063/E1063)</f>
        <v/>
      </c>
    </row>
    <row r="1064" spans="3:14" ht="30" customHeight="1">
      <c r="C1064" s="99" t="str">
        <f>IF(CADA_PROD!C1064="","",CADA_PROD!C1064)</f>
        <v/>
      </c>
      <c r="D1064" s="100" t="str">
        <f>IF(CADA_PROD!D1064="","",CADA_PROD!D1064)</f>
        <v/>
      </c>
      <c r="E1064" s="101" t="str">
        <f>IF(CADA_PROD!E1064="","",CADA_PROD!E1064)</f>
        <v/>
      </c>
      <c r="F1064" s="101" t="str">
        <f>IF(CADA_PROD!D1064="","",SUMIFS(MOVI_ENTR!I:I,MOVI_ENTR!D:D,D1064))</f>
        <v/>
      </c>
      <c r="G1064" s="101" t="str">
        <f>IF(CADA_PROD!C1064="","",SUMIFS(MOVI_SAID!H:H,MOVI_SAID!D:D,D1064))</f>
        <v/>
      </c>
      <c r="H1064" s="101" t="str">
        <f t="shared" si="33"/>
        <v/>
      </c>
      <c r="I1064" s="100" t="str">
        <f>IF(CADA_PROD!C1064="","",IFERROR(IF(H1064&lt;=0,"Sem estoque",IF(H1064/E1064&lt;0.25,"Quase sem estoque",IF(H1064/E1064&lt;1.2,"Estoque baixo",IF(H1064/E1064&lt;2,"Estoque moderado","Estoque confortável")))),""))</f>
        <v/>
      </c>
      <c r="J1064" s="102" t="str">
        <f>IF(CADA_PROD!C1064="","",SUMIFS(MOVI_ENTR!M:M,MOVI_ENTR!D:D,D1064))</f>
        <v/>
      </c>
      <c r="K1064" s="103" t="str">
        <f>IF(CADA_PROD!C1064="","",IFERROR($J1064/SUM($J$6:$J$1006),""))</f>
        <v/>
      </c>
      <c r="L1064" s="103" t="str">
        <f>IF(CADA_PROD!C1064="","",IFERROR(H1064/SUM($H$6:$H$1006)+P1064,""))</f>
        <v/>
      </c>
      <c r="M1064" s="102" t="str">
        <f>IF(CADA_PROD!$C1064="","",IFERROR(SUMIFS(MOVI_ENTR!M:M,MOVI_ENTR!D:D,D1064)/SUMIFS(MOVI_ENTR!I:I,MOVI_ENTR!D:D,D1064),0))</f>
        <v/>
      </c>
      <c r="N1064" s="104" t="str">
        <f>IF(CADA_PROD!C1064="","",G1064/E1064)</f>
        <v/>
      </c>
    </row>
    <row r="1065" spans="3:14" ht="30" customHeight="1">
      <c r="C1065" s="99" t="str">
        <f>IF(CADA_PROD!C1065="","",CADA_PROD!C1065)</f>
        <v/>
      </c>
      <c r="D1065" s="100" t="str">
        <f>IF(CADA_PROD!D1065="","",CADA_PROD!D1065)</f>
        <v/>
      </c>
      <c r="E1065" s="101" t="str">
        <f>IF(CADA_PROD!E1065="","",CADA_PROD!E1065)</f>
        <v/>
      </c>
      <c r="F1065" s="101" t="str">
        <f>IF(CADA_PROD!D1065="","",SUMIFS(MOVI_ENTR!I:I,MOVI_ENTR!D:D,D1065))</f>
        <v/>
      </c>
      <c r="G1065" s="101" t="str">
        <f>IF(CADA_PROD!C1065="","",SUMIFS(MOVI_SAID!H:H,MOVI_SAID!D:D,D1065))</f>
        <v/>
      </c>
      <c r="H1065" s="101" t="str">
        <f t="shared" si="33"/>
        <v/>
      </c>
      <c r="I1065" s="100" t="str">
        <f>IF(CADA_PROD!C1065="","",IFERROR(IF(H1065&lt;=0,"Sem estoque",IF(H1065/E1065&lt;0.25,"Quase sem estoque",IF(H1065/E1065&lt;1.2,"Estoque baixo",IF(H1065/E1065&lt;2,"Estoque moderado","Estoque confortável")))),""))</f>
        <v/>
      </c>
      <c r="J1065" s="102" t="str">
        <f>IF(CADA_PROD!C1065="","",SUMIFS(MOVI_ENTR!M:M,MOVI_ENTR!D:D,D1065))</f>
        <v/>
      </c>
      <c r="K1065" s="103" t="str">
        <f>IF(CADA_PROD!C1065="","",IFERROR($J1065/SUM($J$6:$J$1006),""))</f>
        <v/>
      </c>
      <c r="L1065" s="103" t="str">
        <f>IF(CADA_PROD!C1065="","",IFERROR(H1065/SUM($H$6:$H$1006)+P1065,""))</f>
        <v/>
      </c>
      <c r="M1065" s="102" t="str">
        <f>IF(CADA_PROD!$C1065="","",IFERROR(SUMIFS(MOVI_ENTR!M:M,MOVI_ENTR!D:D,D1065)/SUMIFS(MOVI_ENTR!I:I,MOVI_ENTR!D:D,D1065),0))</f>
        <v/>
      </c>
      <c r="N1065" s="104" t="str">
        <f>IF(CADA_PROD!C1065="","",G1065/E1065)</f>
        <v/>
      </c>
    </row>
    <row r="1066" spans="3:14" ht="30" customHeight="1">
      <c r="C1066" s="99" t="str">
        <f>IF(CADA_PROD!C1066="","",CADA_PROD!C1066)</f>
        <v/>
      </c>
      <c r="D1066" s="100" t="str">
        <f>IF(CADA_PROD!D1066="","",CADA_PROD!D1066)</f>
        <v/>
      </c>
      <c r="E1066" s="101" t="str">
        <f>IF(CADA_PROD!E1066="","",CADA_PROD!E1066)</f>
        <v/>
      </c>
      <c r="F1066" s="101" t="str">
        <f>IF(CADA_PROD!D1066="","",SUMIFS(MOVI_ENTR!I:I,MOVI_ENTR!D:D,D1066))</f>
        <v/>
      </c>
      <c r="G1066" s="101" t="str">
        <f>IF(CADA_PROD!C1066="","",SUMIFS(MOVI_SAID!H:H,MOVI_SAID!D:D,D1066))</f>
        <v/>
      </c>
      <c r="H1066" s="101" t="str">
        <f t="shared" si="33"/>
        <v/>
      </c>
      <c r="I1066" s="100" t="str">
        <f>IF(CADA_PROD!C1066="","",IFERROR(IF(H1066&lt;=0,"Sem estoque",IF(H1066/E1066&lt;0.25,"Quase sem estoque",IF(H1066/E1066&lt;1.2,"Estoque baixo",IF(H1066/E1066&lt;2,"Estoque moderado","Estoque confortável")))),""))</f>
        <v/>
      </c>
      <c r="J1066" s="102" t="str">
        <f>IF(CADA_PROD!C1066="","",SUMIFS(MOVI_ENTR!M:M,MOVI_ENTR!D:D,D1066))</f>
        <v/>
      </c>
      <c r="K1066" s="103" t="str">
        <f>IF(CADA_PROD!C1066="","",IFERROR($J1066/SUM($J$6:$J$1006),""))</f>
        <v/>
      </c>
      <c r="L1066" s="103" t="str">
        <f>IF(CADA_PROD!C1066="","",IFERROR(H1066/SUM($H$6:$H$1006)+P1066,""))</f>
        <v/>
      </c>
      <c r="M1066" s="102" t="str">
        <f>IF(CADA_PROD!$C1066="","",IFERROR(SUMIFS(MOVI_ENTR!M:M,MOVI_ENTR!D:D,D1066)/SUMIFS(MOVI_ENTR!I:I,MOVI_ENTR!D:D,D1066),0))</f>
        <v/>
      </c>
      <c r="N1066" s="104" t="str">
        <f>IF(CADA_PROD!C1066="","",G1066/E1066)</f>
        <v/>
      </c>
    </row>
    <row r="1067" spans="3:14" ht="30" customHeight="1">
      <c r="C1067" s="99" t="str">
        <f>IF(CADA_PROD!C1067="","",CADA_PROD!C1067)</f>
        <v/>
      </c>
      <c r="D1067" s="100" t="str">
        <f>IF(CADA_PROD!D1067="","",CADA_PROD!D1067)</f>
        <v/>
      </c>
      <c r="E1067" s="101" t="str">
        <f>IF(CADA_PROD!E1067="","",CADA_PROD!E1067)</f>
        <v/>
      </c>
      <c r="F1067" s="101" t="str">
        <f>IF(CADA_PROD!D1067="","",SUMIFS(MOVI_ENTR!I:I,MOVI_ENTR!D:D,D1067))</f>
        <v/>
      </c>
      <c r="G1067" s="101" t="str">
        <f>IF(CADA_PROD!C1067="","",SUMIFS(MOVI_SAID!H:H,MOVI_SAID!D:D,D1067))</f>
        <v/>
      </c>
      <c r="H1067" s="101" t="str">
        <f t="shared" si="33"/>
        <v/>
      </c>
      <c r="I1067" s="100" t="str">
        <f>IF(CADA_PROD!C1067="","",IFERROR(IF(H1067&lt;=0,"Sem estoque",IF(H1067/E1067&lt;0.25,"Quase sem estoque",IF(H1067/E1067&lt;1.2,"Estoque baixo",IF(H1067/E1067&lt;2,"Estoque moderado","Estoque confortável")))),""))</f>
        <v/>
      </c>
      <c r="J1067" s="102" t="str">
        <f>IF(CADA_PROD!C1067="","",SUMIFS(MOVI_ENTR!M:M,MOVI_ENTR!D:D,D1067))</f>
        <v/>
      </c>
      <c r="K1067" s="103" t="str">
        <f>IF(CADA_PROD!C1067="","",IFERROR($J1067/SUM($J$6:$J$1006),""))</f>
        <v/>
      </c>
      <c r="L1067" s="103" t="str">
        <f>IF(CADA_PROD!C1067="","",IFERROR(H1067/SUM($H$6:$H$1006)+P1067,""))</f>
        <v/>
      </c>
      <c r="M1067" s="102" t="str">
        <f>IF(CADA_PROD!$C1067="","",IFERROR(SUMIFS(MOVI_ENTR!M:M,MOVI_ENTR!D:D,D1067)/SUMIFS(MOVI_ENTR!I:I,MOVI_ENTR!D:D,D1067),0))</f>
        <v/>
      </c>
      <c r="N1067" s="104" t="str">
        <f>IF(CADA_PROD!C1067="","",G1067/E1067)</f>
        <v/>
      </c>
    </row>
    <row r="1068" spans="3:14" ht="30" customHeight="1">
      <c r="C1068" s="99" t="str">
        <f>IF(CADA_PROD!C1068="","",CADA_PROD!C1068)</f>
        <v/>
      </c>
      <c r="D1068" s="100" t="str">
        <f>IF(CADA_PROD!D1068="","",CADA_PROD!D1068)</f>
        <v/>
      </c>
      <c r="E1068" s="101" t="str">
        <f>IF(CADA_PROD!E1068="","",CADA_PROD!E1068)</f>
        <v/>
      </c>
      <c r="F1068" s="101" t="str">
        <f>IF(CADA_PROD!D1068="","",SUMIFS(MOVI_ENTR!I:I,MOVI_ENTR!D:D,D1068))</f>
        <v/>
      </c>
      <c r="G1068" s="101" t="str">
        <f>IF(CADA_PROD!C1068="","",SUMIFS(MOVI_SAID!H:H,MOVI_SAID!D:D,D1068))</f>
        <v/>
      </c>
      <c r="H1068" s="101" t="str">
        <f t="shared" si="33"/>
        <v/>
      </c>
      <c r="I1068" s="100" t="str">
        <f>IF(CADA_PROD!C1068="","",IFERROR(IF(H1068&lt;=0,"Sem estoque",IF(H1068/E1068&lt;0.25,"Quase sem estoque",IF(H1068/E1068&lt;1.2,"Estoque baixo",IF(H1068/E1068&lt;2,"Estoque moderado","Estoque confortável")))),""))</f>
        <v/>
      </c>
      <c r="J1068" s="102" t="str">
        <f>IF(CADA_PROD!C1068="","",SUMIFS(MOVI_ENTR!M:M,MOVI_ENTR!D:D,D1068))</f>
        <v/>
      </c>
      <c r="K1068" s="103" t="str">
        <f>IF(CADA_PROD!C1068="","",IFERROR($J1068/SUM($J$6:$J$1006),""))</f>
        <v/>
      </c>
      <c r="L1068" s="103" t="str">
        <f>IF(CADA_PROD!C1068="","",IFERROR(H1068/SUM($H$6:$H$1006)+P1068,""))</f>
        <v/>
      </c>
      <c r="M1068" s="102" t="str">
        <f>IF(CADA_PROD!$C1068="","",IFERROR(SUMIFS(MOVI_ENTR!M:M,MOVI_ENTR!D:D,D1068)/SUMIFS(MOVI_ENTR!I:I,MOVI_ENTR!D:D,D1068),0))</f>
        <v/>
      </c>
      <c r="N1068" s="104" t="str">
        <f>IF(CADA_PROD!C1068="","",G1068/E1068)</f>
        <v/>
      </c>
    </row>
    <row r="1069" spans="3:14" ht="30" customHeight="1">
      <c r="C1069" s="99" t="str">
        <f>IF(CADA_PROD!C1069="","",CADA_PROD!C1069)</f>
        <v/>
      </c>
      <c r="D1069" s="100" t="str">
        <f>IF(CADA_PROD!D1069="","",CADA_PROD!D1069)</f>
        <v/>
      </c>
      <c r="E1069" s="101" t="str">
        <f>IF(CADA_PROD!E1069="","",CADA_PROD!E1069)</f>
        <v/>
      </c>
      <c r="F1069" s="101" t="str">
        <f>IF(CADA_PROD!D1069="","",SUMIFS(MOVI_ENTR!I:I,MOVI_ENTR!D:D,D1069))</f>
        <v/>
      </c>
      <c r="G1069" s="101" t="str">
        <f>IF(CADA_PROD!C1069="","",SUMIFS(MOVI_SAID!H:H,MOVI_SAID!D:D,D1069))</f>
        <v/>
      </c>
      <c r="H1069" s="101" t="str">
        <f t="shared" si="33"/>
        <v/>
      </c>
      <c r="I1069" s="100" t="str">
        <f>IF(CADA_PROD!C1069="","",IFERROR(IF(H1069&lt;=0,"Sem estoque",IF(H1069/E1069&lt;0.25,"Quase sem estoque",IF(H1069/E1069&lt;1.2,"Estoque baixo",IF(H1069/E1069&lt;2,"Estoque moderado","Estoque confortável")))),""))</f>
        <v/>
      </c>
      <c r="J1069" s="102" t="str">
        <f>IF(CADA_PROD!C1069="","",SUMIFS(MOVI_ENTR!M:M,MOVI_ENTR!D:D,D1069))</f>
        <v/>
      </c>
      <c r="K1069" s="103" t="str">
        <f>IF(CADA_PROD!C1069="","",IFERROR($J1069/SUM($J$6:$J$1006),""))</f>
        <v/>
      </c>
      <c r="L1069" s="103" t="str">
        <f>IF(CADA_PROD!C1069="","",IFERROR(H1069/SUM($H$6:$H$1006)+P1069,""))</f>
        <v/>
      </c>
      <c r="M1069" s="102" t="str">
        <f>IF(CADA_PROD!$C1069="","",IFERROR(SUMIFS(MOVI_ENTR!M:M,MOVI_ENTR!D:D,D1069)/SUMIFS(MOVI_ENTR!I:I,MOVI_ENTR!D:D,D1069),0))</f>
        <v/>
      </c>
      <c r="N1069" s="104" t="str">
        <f>IF(CADA_PROD!C1069="","",G1069/E1069)</f>
        <v/>
      </c>
    </row>
    <row r="1070" spans="3:14" ht="30" customHeight="1">
      <c r="C1070" s="99" t="str">
        <f>IF(CADA_PROD!C1070="","",CADA_PROD!C1070)</f>
        <v/>
      </c>
      <c r="D1070" s="100" t="str">
        <f>IF(CADA_PROD!D1070="","",CADA_PROD!D1070)</f>
        <v/>
      </c>
      <c r="E1070" s="101" t="str">
        <f>IF(CADA_PROD!E1070="","",CADA_PROD!E1070)</f>
        <v/>
      </c>
      <c r="F1070" s="101" t="str">
        <f>IF(CADA_PROD!D1070="","",SUMIFS(MOVI_ENTR!I:I,MOVI_ENTR!D:D,D1070))</f>
        <v/>
      </c>
      <c r="G1070" s="101" t="str">
        <f>IF(CADA_PROD!C1070="","",SUMIFS(MOVI_SAID!H:H,MOVI_SAID!D:D,D1070))</f>
        <v/>
      </c>
      <c r="H1070" s="101" t="str">
        <f t="shared" si="33"/>
        <v/>
      </c>
      <c r="I1070" s="100" t="str">
        <f>IF(CADA_PROD!C1070="","",IFERROR(IF(H1070&lt;=0,"Sem estoque",IF(H1070/E1070&lt;0.25,"Quase sem estoque",IF(H1070/E1070&lt;1.2,"Estoque baixo",IF(H1070/E1070&lt;2,"Estoque moderado","Estoque confortável")))),""))</f>
        <v/>
      </c>
      <c r="J1070" s="102" t="str">
        <f>IF(CADA_PROD!C1070="","",SUMIFS(MOVI_ENTR!M:M,MOVI_ENTR!D:D,D1070))</f>
        <v/>
      </c>
      <c r="K1070" s="103" t="str">
        <f>IF(CADA_PROD!C1070="","",IFERROR($J1070/SUM($J$6:$J$1006),""))</f>
        <v/>
      </c>
      <c r="L1070" s="103" t="str">
        <f>IF(CADA_PROD!C1070="","",IFERROR(H1070/SUM($H$6:$H$1006)+P1070,""))</f>
        <v/>
      </c>
      <c r="M1070" s="102" t="str">
        <f>IF(CADA_PROD!$C1070="","",IFERROR(SUMIFS(MOVI_ENTR!M:M,MOVI_ENTR!D:D,D1070)/SUMIFS(MOVI_ENTR!I:I,MOVI_ENTR!D:D,D1070),0))</f>
        <v/>
      </c>
      <c r="N1070" s="104" t="str">
        <f>IF(CADA_PROD!C1070="","",G1070/E1070)</f>
        <v/>
      </c>
    </row>
    <row r="1071" spans="3:14" ht="30" customHeight="1">
      <c r="C1071" s="99" t="str">
        <f>IF(CADA_PROD!C1071="","",CADA_PROD!C1071)</f>
        <v/>
      </c>
      <c r="D1071" s="100" t="str">
        <f>IF(CADA_PROD!D1071="","",CADA_PROD!D1071)</f>
        <v/>
      </c>
      <c r="E1071" s="101" t="str">
        <f>IF(CADA_PROD!E1071="","",CADA_PROD!E1071)</f>
        <v/>
      </c>
      <c r="F1071" s="101" t="str">
        <f>IF(CADA_PROD!D1071="","",SUMIFS(MOVI_ENTR!I:I,MOVI_ENTR!D:D,D1071))</f>
        <v/>
      </c>
      <c r="G1071" s="101" t="str">
        <f>IF(CADA_PROD!C1071="","",SUMIFS(MOVI_SAID!H:H,MOVI_SAID!D:D,D1071))</f>
        <v/>
      </c>
      <c r="H1071" s="101" t="str">
        <f t="shared" ref="H1071:H1134" si="34">IFERROR(F1071-G1071,"")</f>
        <v/>
      </c>
      <c r="I1071" s="100" t="str">
        <f>IF(CADA_PROD!C1071="","",IFERROR(IF(H1071&lt;=0,"Sem estoque",IF(H1071/E1071&lt;0.25,"Quase sem estoque",IF(H1071/E1071&lt;1.2,"Estoque baixo",IF(H1071/E1071&lt;2,"Estoque moderado","Estoque confortável")))),""))</f>
        <v/>
      </c>
      <c r="J1071" s="102" t="str">
        <f>IF(CADA_PROD!C1071="","",SUMIFS(MOVI_ENTR!M:M,MOVI_ENTR!D:D,D1071))</f>
        <v/>
      </c>
      <c r="K1071" s="103" t="str">
        <f>IF(CADA_PROD!C1071="","",IFERROR($J1071/SUM($J$6:$J$1006),""))</f>
        <v/>
      </c>
      <c r="L1071" s="103" t="str">
        <f>IF(CADA_PROD!C1071="","",IFERROR(H1071/SUM($H$6:$H$1006)+P1071,""))</f>
        <v/>
      </c>
      <c r="M1071" s="102" t="str">
        <f>IF(CADA_PROD!$C1071="","",IFERROR(SUMIFS(MOVI_ENTR!M:M,MOVI_ENTR!D:D,D1071)/SUMIFS(MOVI_ENTR!I:I,MOVI_ENTR!D:D,D1071),0))</f>
        <v/>
      </c>
      <c r="N1071" s="104" t="str">
        <f>IF(CADA_PROD!C1071="","",G1071/E1071)</f>
        <v/>
      </c>
    </row>
    <row r="1072" spans="3:14" ht="30" customHeight="1">
      <c r="C1072" s="99" t="str">
        <f>IF(CADA_PROD!C1072="","",CADA_PROD!C1072)</f>
        <v/>
      </c>
      <c r="D1072" s="100" t="str">
        <f>IF(CADA_PROD!D1072="","",CADA_PROD!D1072)</f>
        <v/>
      </c>
      <c r="E1072" s="101" t="str">
        <f>IF(CADA_PROD!E1072="","",CADA_PROD!E1072)</f>
        <v/>
      </c>
      <c r="F1072" s="101" t="str">
        <f>IF(CADA_PROD!D1072="","",SUMIFS(MOVI_ENTR!I:I,MOVI_ENTR!D:D,D1072))</f>
        <v/>
      </c>
      <c r="G1072" s="101" t="str">
        <f>IF(CADA_PROD!C1072="","",SUMIFS(MOVI_SAID!H:H,MOVI_SAID!D:D,D1072))</f>
        <v/>
      </c>
      <c r="H1072" s="101" t="str">
        <f t="shared" si="34"/>
        <v/>
      </c>
      <c r="I1072" s="100" t="str">
        <f>IF(CADA_PROD!C1072="","",IFERROR(IF(H1072&lt;=0,"Sem estoque",IF(H1072/E1072&lt;0.25,"Quase sem estoque",IF(H1072/E1072&lt;1.2,"Estoque baixo",IF(H1072/E1072&lt;2,"Estoque moderado","Estoque confortável")))),""))</f>
        <v/>
      </c>
      <c r="J1072" s="102" t="str">
        <f>IF(CADA_PROD!C1072="","",SUMIFS(MOVI_ENTR!M:M,MOVI_ENTR!D:D,D1072))</f>
        <v/>
      </c>
      <c r="K1072" s="103" t="str">
        <f>IF(CADA_PROD!C1072="","",IFERROR($J1072/SUM($J$6:$J$1006),""))</f>
        <v/>
      </c>
      <c r="L1072" s="103" t="str">
        <f>IF(CADA_PROD!C1072="","",IFERROR(H1072/SUM($H$6:$H$1006)+P1072,""))</f>
        <v/>
      </c>
      <c r="M1072" s="102" t="str">
        <f>IF(CADA_PROD!$C1072="","",IFERROR(SUMIFS(MOVI_ENTR!M:M,MOVI_ENTR!D:D,D1072)/SUMIFS(MOVI_ENTR!I:I,MOVI_ENTR!D:D,D1072),0))</f>
        <v/>
      </c>
      <c r="N1072" s="104" t="str">
        <f>IF(CADA_PROD!C1072="","",G1072/E1072)</f>
        <v/>
      </c>
    </row>
    <row r="1073" spans="3:14" ht="30" customHeight="1">
      <c r="C1073" s="99" t="str">
        <f>IF(CADA_PROD!C1073="","",CADA_PROD!C1073)</f>
        <v/>
      </c>
      <c r="D1073" s="100" t="str">
        <f>IF(CADA_PROD!D1073="","",CADA_PROD!D1073)</f>
        <v/>
      </c>
      <c r="E1073" s="101" t="str">
        <f>IF(CADA_PROD!E1073="","",CADA_PROD!E1073)</f>
        <v/>
      </c>
      <c r="F1073" s="101" t="str">
        <f>IF(CADA_PROD!D1073="","",SUMIFS(MOVI_ENTR!I:I,MOVI_ENTR!D:D,D1073))</f>
        <v/>
      </c>
      <c r="G1073" s="101" t="str">
        <f>IF(CADA_PROD!C1073="","",SUMIFS(MOVI_SAID!H:H,MOVI_SAID!D:D,D1073))</f>
        <v/>
      </c>
      <c r="H1073" s="101" t="str">
        <f t="shared" si="34"/>
        <v/>
      </c>
      <c r="I1073" s="100" t="str">
        <f>IF(CADA_PROD!C1073="","",IFERROR(IF(H1073&lt;=0,"Sem estoque",IF(H1073/E1073&lt;0.25,"Quase sem estoque",IF(H1073/E1073&lt;1.2,"Estoque baixo",IF(H1073/E1073&lt;2,"Estoque moderado","Estoque confortável")))),""))</f>
        <v/>
      </c>
      <c r="J1073" s="102" t="str">
        <f>IF(CADA_PROD!C1073="","",SUMIFS(MOVI_ENTR!M:M,MOVI_ENTR!D:D,D1073))</f>
        <v/>
      </c>
      <c r="K1073" s="103" t="str">
        <f>IF(CADA_PROD!C1073="","",IFERROR($J1073/SUM($J$6:$J$1006),""))</f>
        <v/>
      </c>
      <c r="L1073" s="103" t="str">
        <f>IF(CADA_PROD!C1073="","",IFERROR(H1073/SUM($H$6:$H$1006)+P1073,""))</f>
        <v/>
      </c>
      <c r="M1073" s="102" t="str">
        <f>IF(CADA_PROD!$C1073="","",IFERROR(SUMIFS(MOVI_ENTR!M:M,MOVI_ENTR!D:D,D1073)/SUMIFS(MOVI_ENTR!I:I,MOVI_ENTR!D:D,D1073),0))</f>
        <v/>
      </c>
      <c r="N1073" s="104" t="str">
        <f>IF(CADA_PROD!C1073="","",G1073/E1073)</f>
        <v/>
      </c>
    </row>
    <row r="1074" spans="3:14" ht="30" customHeight="1">
      <c r="C1074" s="99" t="str">
        <f>IF(CADA_PROD!C1074="","",CADA_PROD!C1074)</f>
        <v/>
      </c>
      <c r="D1074" s="100" t="str">
        <f>IF(CADA_PROD!D1074="","",CADA_PROD!D1074)</f>
        <v/>
      </c>
      <c r="E1074" s="101" t="str">
        <f>IF(CADA_PROD!E1074="","",CADA_PROD!E1074)</f>
        <v/>
      </c>
      <c r="F1074" s="101" t="str">
        <f>IF(CADA_PROD!D1074="","",SUMIFS(MOVI_ENTR!I:I,MOVI_ENTR!D:D,D1074))</f>
        <v/>
      </c>
      <c r="G1074" s="101" t="str">
        <f>IF(CADA_PROD!C1074="","",SUMIFS(MOVI_SAID!H:H,MOVI_SAID!D:D,D1074))</f>
        <v/>
      </c>
      <c r="H1074" s="101" t="str">
        <f t="shared" si="34"/>
        <v/>
      </c>
      <c r="I1074" s="100" t="str">
        <f>IF(CADA_PROD!C1074="","",IFERROR(IF(H1074&lt;=0,"Sem estoque",IF(H1074/E1074&lt;0.25,"Quase sem estoque",IF(H1074/E1074&lt;1.2,"Estoque baixo",IF(H1074/E1074&lt;2,"Estoque moderado","Estoque confortável")))),""))</f>
        <v/>
      </c>
      <c r="J1074" s="102" t="str">
        <f>IF(CADA_PROD!C1074="","",SUMIFS(MOVI_ENTR!M:M,MOVI_ENTR!D:D,D1074))</f>
        <v/>
      </c>
      <c r="K1074" s="103" t="str">
        <f>IF(CADA_PROD!C1074="","",IFERROR($J1074/SUM($J$6:$J$1006),""))</f>
        <v/>
      </c>
      <c r="L1074" s="103" t="str">
        <f>IF(CADA_PROD!C1074="","",IFERROR(H1074/SUM($H$6:$H$1006)+P1074,""))</f>
        <v/>
      </c>
      <c r="M1074" s="102" t="str">
        <f>IF(CADA_PROD!$C1074="","",IFERROR(SUMIFS(MOVI_ENTR!M:M,MOVI_ENTR!D:D,D1074)/SUMIFS(MOVI_ENTR!I:I,MOVI_ENTR!D:D,D1074),0))</f>
        <v/>
      </c>
      <c r="N1074" s="104" t="str">
        <f>IF(CADA_PROD!C1074="","",G1074/E1074)</f>
        <v/>
      </c>
    </row>
    <row r="1075" spans="3:14" ht="30" customHeight="1">
      <c r="C1075" s="99" t="str">
        <f>IF(CADA_PROD!C1075="","",CADA_PROD!C1075)</f>
        <v/>
      </c>
      <c r="D1075" s="100" t="str">
        <f>IF(CADA_PROD!D1075="","",CADA_PROD!D1075)</f>
        <v/>
      </c>
      <c r="E1075" s="101" t="str">
        <f>IF(CADA_PROD!E1075="","",CADA_PROD!E1075)</f>
        <v/>
      </c>
      <c r="F1075" s="101" t="str">
        <f>IF(CADA_PROD!D1075="","",SUMIFS(MOVI_ENTR!I:I,MOVI_ENTR!D:D,D1075))</f>
        <v/>
      </c>
      <c r="G1075" s="101" t="str">
        <f>IF(CADA_PROD!C1075="","",SUMIFS(MOVI_SAID!H:H,MOVI_SAID!D:D,D1075))</f>
        <v/>
      </c>
      <c r="H1075" s="101" t="str">
        <f t="shared" si="34"/>
        <v/>
      </c>
      <c r="I1075" s="100" t="str">
        <f>IF(CADA_PROD!C1075="","",IFERROR(IF(H1075&lt;=0,"Sem estoque",IF(H1075/E1075&lt;0.25,"Quase sem estoque",IF(H1075/E1075&lt;1.2,"Estoque baixo",IF(H1075/E1075&lt;2,"Estoque moderado","Estoque confortável")))),""))</f>
        <v/>
      </c>
      <c r="J1075" s="102" t="str">
        <f>IF(CADA_PROD!C1075="","",SUMIFS(MOVI_ENTR!M:M,MOVI_ENTR!D:D,D1075))</f>
        <v/>
      </c>
      <c r="K1075" s="103" t="str">
        <f>IF(CADA_PROD!C1075="","",IFERROR($J1075/SUM($J$6:$J$1006),""))</f>
        <v/>
      </c>
      <c r="L1075" s="103" t="str">
        <f>IF(CADA_PROD!C1075="","",IFERROR(H1075/SUM($H$6:$H$1006)+P1075,""))</f>
        <v/>
      </c>
      <c r="M1075" s="102" t="str">
        <f>IF(CADA_PROD!$C1075="","",IFERROR(SUMIFS(MOVI_ENTR!M:M,MOVI_ENTR!D:D,D1075)/SUMIFS(MOVI_ENTR!I:I,MOVI_ENTR!D:D,D1075),0))</f>
        <v/>
      </c>
      <c r="N1075" s="104" t="str">
        <f>IF(CADA_PROD!C1075="","",G1075/E1075)</f>
        <v/>
      </c>
    </row>
    <row r="1076" spans="3:14" ht="30" customHeight="1">
      <c r="C1076" s="99" t="str">
        <f>IF(CADA_PROD!C1076="","",CADA_PROD!C1076)</f>
        <v/>
      </c>
      <c r="D1076" s="100" t="str">
        <f>IF(CADA_PROD!D1076="","",CADA_PROD!D1076)</f>
        <v/>
      </c>
      <c r="E1076" s="101" t="str">
        <f>IF(CADA_PROD!E1076="","",CADA_PROD!E1076)</f>
        <v/>
      </c>
      <c r="F1076" s="101" t="str">
        <f>IF(CADA_PROD!D1076="","",SUMIFS(MOVI_ENTR!I:I,MOVI_ENTR!D:D,D1076))</f>
        <v/>
      </c>
      <c r="G1076" s="101" t="str">
        <f>IF(CADA_PROD!C1076="","",SUMIFS(MOVI_SAID!H:H,MOVI_SAID!D:D,D1076))</f>
        <v/>
      </c>
      <c r="H1076" s="101" t="str">
        <f t="shared" si="34"/>
        <v/>
      </c>
      <c r="I1076" s="100" t="str">
        <f>IF(CADA_PROD!C1076="","",IFERROR(IF(H1076&lt;=0,"Sem estoque",IF(H1076/E1076&lt;0.25,"Quase sem estoque",IF(H1076/E1076&lt;1.2,"Estoque baixo",IF(H1076/E1076&lt;2,"Estoque moderado","Estoque confortável")))),""))</f>
        <v/>
      </c>
      <c r="J1076" s="102" t="str">
        <f>IF(CADA_PROD!C1076="","",SUMIFS(MOVI_ENTR!M:M,MOVI_ENTR!D:D,D1076))</f>
        <v/>
      </c>
      <c r="K1076" s="103" t="str">
        <f>IF(CADA_PROD!C1076="","",IFERROR($J1076/SUM($J$6:$J$1006),""))</f>
        <v/>
      </c>
      <c r="L1076" s="103" t="str">
        <f>IF(CADA_PROD!C1076="","",IFERROR(H1076/SUM($H$6:$H$1006)+P1076,""))</f>
        <v/>
      </c>
      <c r="M1076" s="102" t="str">
        <f>IF(CADA_PROD!$C1076="","",IFERROR(SUMIFS(MOVI_ENTR!M:M,MOVI_ENTR!D:D,D1076)/SUMIFS(MOVI_ENTR!I:I,MOVI_ENTR!D:D,D1076),0))</f>
        <v/>
      </c>
      <c r="N1076" s="104" t="str">
        <f>IF(CADA_PROD!C1076="","",G1076/E1076)</f>
        <v/>
      </c>
    </row>
    <row r="1077" spans="3:14" ht="30" customHeight="1">
      <c r="C1077" s="99" t="str">
        <f>IF(CADA_PROD!C1077="","",CADA_PROD!C1077)</f>
        <v/>
      </c>
      <c r="D1077" s="100" t="str">
        <f>IF(CADA_PROD!D1077="","",CADA_PROD!D1077)</f>
        <v/>
      </c>
      <c r="E1077" s="101" t="str">
        <f>IF(CADA_PROD!E1077="","",CADA_PROD!E1077)</f>
        <v/>
      </c>
      <c r="F1077" s="101" t="str">
        <f>IF(CADA_PROD!D1077="","",SUMIFS(MOVI_ENTR!I:I,MOVI_ENTR!D:D,D1077))</f>
        <v/>
      </c>
      <c r="G1077" s="101" t="str">
        <f>IF(CADA_PROD!C1077="","",SUMIFS(MOVI_SAID!H:H,MOVI_SAID!D:D,D1077))</f>
        <v/>
      </c>
      <c r="H1077" s="101" t="str">
        <f t="shared" si="34"/>
        <v/>
      </c>
      <c r="I1077" s="100" t="str">
        <f>IF(CADA_PROD!C1077="","",IFERROR(IF(H1077&lt;=0,"Sem estoque",IF(H1077/E1077&lt;0.25,"Quase sem estoque",IF(H1077/E1077&lt;1.2,"Estoque baixo",IF(H1077/E1077&lt;2,"Estoque moderado","Estoque confortável")))),""))</f>
        <v/>
      </c>
      <c r="J1077" s="102" t="str">
        <f>IF(CADA_PROD!C1077="","",SUMIFS(MOVI_ENTR!M:M,MOVI_ENTR!D:D,D1077))</f>
        <v/>
      </c>
      <c r="K1077" s="103" t="str">
        <f>IF(CADA_PROD!C1077="","",IFERROR($J1077/SUM($J$6:$J$1006),""))</f>
        <v/>
      </c>
      <c r="L1077" s="103" t="str">
        <f>IF(CADA_PROD!C1077="","",IFERROR(H1077/SUM($H$6:$H$1006)+P1077,""))</f>
        <v/>
      </c>
      <c r="M1077" s="102" t="str">
        <f>IF(CADA_PROD!$C1077="","",IFERROR(SUMIFS(MOVI_ENTR!M:M,MOVI_ENTR!D:D,D1077)/SUMIFS(MOVI_ENTR!I:I,MOVI_ENTR!D:D,D1077),0))</f>
        <v/>
      </c>
      <c r="N1077" s="104" t="str">
        <f>IF(CADA_PROD!C1077="","",G1077/E1077)</f>
        <v/>
      </c>
    </row>
    <row r="1078" spans="3:14" ht="30" customHeight="1">
      <c r="C1078" s="99" t="str">
        <f>IF(CADA_PROD!C1078="","",CADA_PROD!C1078)</f>
        <v/>
      </c>
      <c r="D1078" s="100" t="str">
        <f>IF(CADA_PROD!D1078="","",CADA_PROD!D1078)</f>
        <v/>
      </c>
      <c r="E1078" s="101" t="str">
        <f>IF(CADA_PROD!E1078="","",CADA_PROD!E1078)</f>
        <v/>
      </c>
      <c r="F1078" s="101" t="str">
        <f>IF(CADA_PROD!D1078="","",SUMIFS(MOVI_ENTR!I:I,MOVI_ENTR!D:D,D1078))</f>
        <v/>
      </c>
      <c r="G1078" s="101" t="str">
        <f>IF(CADA_PROD!C1078="","",SUMIFS(MOVI_SAID!H:H,MOVI_SAID!D:D,D1078))</f>
        <v/>
      </c>
      <c r="H1078" s="101" t="str">
        <f t="shared" si="34"/>
        <v/>
      </c>
      <c r="I1078" s="100" t="str">
        <f>IF(CADA_PROD!C1078="","",IFERROR(IF(H1078&lt;=0,"Sem estoque",IF(H1078/E1078&lt;0.25,"Quase sem estoque",IF(H1078/E1078&lt;1.2,"Estoque baixo",IF(H1078/E1078&lt;2,"Estoque moderado","Estoque confortável")))),""))</f>
        <v/>
      </c>
      <c r="J1078" s="102" t="str">
        <f>IF(CADA_PROD!C1078="","",SUMIFS(MOVI_ENTR!M:M,MOVI_ENTR!D:D,D1078))</f>
        <v/>
      </c>
      <c r="K1078" s="103" t="str">
        <f>IF(CADA_PROD!C1078="","",IFERROR($J1078/SUM($J$6:$J$1006),""))</f>
        <v/>
      </c>
      <c r="L1078" s="103" t="str">
        <f>IF(CADA_PROD!C1078="","",IFERROR(H1078/SUM($H$6:$H$1006)+P1078,""))</f>
        <v/>
      </c>
      <c r="M1078" s="102" t="str">
        <f>IF(CADA_PROD!$C1078="","",IFERROR(SUMIFS(MOVI_ENTR!M:M,MOVI_ENTR!D:D,D1078)/SUMIFS(MOVI_ENTR!I:I,MOVI_ENTR!D:D,D1078),0))</f>
        <v/>
      </c>
      <c r="N1078" s="104" t="str">
        <f>IF(CADA_PROD!C1078="","",G1078/E1078)</f>
        <v/>
      </c>
    </row>
    <row r="1079" spans="3:14" ht="30" customHeight="1">
      <c r="C1079" s="99" t="str">
        <f>IF(CADA_PROD!C1079="","",CADA_PROD!C1079)</f>
        <v/>
      </c>
      <c r="D1079" s="100" t="str">
        <f>IF(CADA_PROD!D1079="","",CADA_PROD!D1079)</f>
        <v/>
      </c>
      <c r="E1079" s="101" t="str">
        <f>IF(CADA_PROD!E1079="","",CADA_PROD!E1079)</f>
        <v/>
      </c>
      <c r="F1079" s="101" t="str">
        <f>IF(CADA_PROD!D1079="","",SUMIFS(MOVI_ENTR!I:I,MOVI_ENTR!D:D,D1079))</f>
        <v/>
      </c>
      <c r="G1079" s="101" t="str">
        <f>IF(CADA_PROD!C1079="","",SUMIFS(MOVI_SAID!H:H,MOVI_SAID!D:D,D1079))</f>
        <v/>
      </c>
      <c r="H1079" s="101" t="str">
        <f t="shared" si="34"/>
        <v/>
      </c>
      <c r="I1079" s="100" t="str">
        <f>IF(CADA_PROD!C1079="","",IFERROR(IF(H1079&lt;=0,"Sem estoque",IF(H1079/E1079&lt;0.25,"Quase sem estoque",IF(H1079/E1079&lt;1.2,"Estoque baixo",IF(H1079/E1079&lt;2,"Estoque moderado","Estoque confortável")))),""))</f>
        <v/>
      </c>
      <c r="J1079" s="102" t="str">
        <f>IF(CADA_PROD!C1079="","",SUMIFS(MOVI_ENTR!M:M,MOVI_ENTR!D:D,D1079))</f>
        <v/>
      </c>
      <c r="K1079" s="103" t="str">
        <f>IF(CADA_PROD!C1079="","",IFERROR($J1079/SUM($J$6:$J$1006),""))</f>
        <v/>
      </c>
      <c r="L1079" s="103" t="str">
        <f>IF(CADA_PROD!C1079="","",IFERROR(H1079/SUM($H$6:$H$1006)+P1079,""))</f>
        <v/>
      </c>
      <c r="M1079" s="102" t="str">
        <f>IF(CADA_PROD!$C1079="","",IFERROR(SUMIFS(MOVI_ENTR!M:M,MOVI_ENTR!D:D,D1079)/SUMIFS(MOVI_ENTR!I:I,MOVI_ENTR!D:D,D1079),0))</f>
        <v/>
      </c>
      <c r="N1079" s="104" t="str">
        <f>IF(CADA_PROD!C1079="","",G1079/E1079)</f>
        <v/>
      </c>
    </row>
    <row r="1080" spans="3:14" ht="30" customHeight="1">
      <c r="C1080" s="99" t="str">
        <f>IF(CADA_PROD!C1080="","",CADA_PROD!C1080)</f>
        <v/>
      </c>
      <c r="D1080" s="100" t="str">
        <f>IF(CADA_PROD!D1080="","",CADA_PROD!D1080)</f>
        <v/>
      </c>
      <c r="E1080" s="101" t="str">
        <f>IF(CADA_PROD!E1080="","",CADA_PROD!E1080)</f>
        <v/>
      </c>
      <c r="F1080" s="101" t="str">
        <f>IF(CADA_PROD!D1080="","",SUMIFS(MOVI_ENTR!I:I,MOVI_ENTR!D:D,D1080))</f>
        <v/>
      </c>
      <c r="G1080" s="101" t="str">
        <f>IF(CADA_PROD!C1080="","",SUMIFS(MOVI_SAID!H:H,MOVI_SAID!D:D,D1080))</f>
        <v/>
      </c>
      <c r="H1080" s="101" t="str">
        <f t="shared" si="34"/>
        <v/>
      </c>
      <c r="I1080" s="100" t="str">
        <f>IF(CADA_PROD!C1080="","",IFERROR(IF(H1080&lt;=0,"Sem estoque",IF(H1080/E1080&lt;0.25,"Quase sem estoque",IF(H1080/E1080&lt;1.2,"Estoque baixo",IF(H1080/E1080&lt;2,"Estoque moderado","Estoque confortável")))),""))</f>
        <v/>
      </c>
      <c r="J1080" s="102" t="str">
        <f>IF(CADA_PROD!C1080="","",SUMIFS(MOVI_ENTR!M:M,MOVI_ENTR!D:D,D1080))</f>
        <v/>
      </c>
      <c r="K1080" s="103" t="str">
        <f>IF(CADA_PROD!C1080="","",IFERROR($J1080/SUM($J$6:$J$1006),""))</f>
        <v/>
      </c>
      <c r="L1080" s="103" t="str">
        <f>IF(CADA_PROD!C1080="","",IFERROR(H1080/SUM($H$6:$H$1006)+P1080,""))</f>
        <v/>
      </c>
      <c r="M1080" s="102" t="str">
        <f>IF(CADA_PROD!$C1080="","",IFERROR(SUMIFS(MOVI_ENTR!M:M,MOVI_ENTR!D:D,D1080)/SUMIFS(MOVI_ENTR!I:I,MOVI_ENTR!D:D,D1080),0))</f>
        <v/>
      </c>
      <c r="N1080" s="104" t="str">
        <f>IF(CADA_PROD!C1080="","",G1080/E1080)</f>
        <v/>
      </c>
    </row>
    <row r="1081" spans="3:14" ht="30" customHeight="1">
      <c r="C1081" s="99" t="str">
        <f>IF(CADA_PROD!C1081="","",CADA_PROD!C1081)</f>
        <v/>
      </c>
      <c r="D1081" s="100" t="str">
        <f>IF(CADA_PROD!D1081="","",CADA_PROD!D1081)</f>
        <v/>
      </c>
      <c r="E1081" s="101" t="str">
        <f>IF(CADA_PROD!E1081="","",CADA_PROD!E1081)</f>
        <v/>
      </c>
      <c r="F1081" s="101" t="str">
        <f>IF(CADA_PROD!D1081="","",SUMIFS(MOVI_ENTR!I:I,MOVI_ENTR!D:D,D1081))</f>
        <v/>
      </c>
      <c r="G1081" s="101" t="str">
        <f>IF(CADA_PROD!C1081="","",SUMIFS(MOVI_SAID!H:H,MOVI_SAID!D:D,D1081))</f>
        <v/>
      </c>
      <c r="H1081" s="101" t="str">
        <f t="shared" si="34"/>
        <v/>
      </c>
      <c r="I1081" s="100" t="str">
        <f>IF(CADA_PROD!C1081="","",IFERROR(IF(H1081&lt;=0,"Sem estoque",IF(H1081/E1081&lt;0.25,"Quase sem estoque",IF(H1081/E1081&lt;1.2,"Estoque baixo",IF(H1081/E1081&lt;2,"Estoque moderado","Estoque confortável")))),""))</f>
        <v/>
      </c>
      <c r="J1081" s="102" t="str">
        <f>IF(CADA_PROD!C1081="","",SUMIFS(MOVI_ENTR!M:M,MOVI_ENTR!D:D,D1081))</f>
        <v/>
      </c>
      <c r="K1081" s="103" t="str">
        <f>IF(CADA_PROD!C1081="","",IFERROR($J1081/SUM($J$6:$J$1006),""))</f>
        <v/>
      </c>
      <c r="L1081" s="103" t="str">
        <f>IF(CADA_PROD!C1081="","",IFERROR(H1081/SUM($H$6:$H$1006)+P1081,""))</f>
        <v/>
      </c>
      <c r="M1081" s="102" t="str">
        <f>IF(CADA_PROD!$C1081="","",IFERROR(SUMIFS(MOVI_ENTR!M:M,MOVI_ENTR!D:D,D1081)/SUMIFS(MOVI_ENTR!I:I,MOVI_ENTR!D:D,D1081),0))</f>
        <v/>
      </c>
      <c r="N1081" s="104" t="str">
        <f>IF(CADA_PROD!C1081="","",G1081/E1081)</f>
        <v/>
      </c>
    </row>
    <row r="1082" spans="3:14" ht="30" customHeight="1">
      <c r="C1082" s="99" t="str">
        <f>IF(CADA_PROD!C1082="","",CADA_PROD!C1082)</f>
        <v/>
      </c>
      <c r="D1082" s="100" t="str">
        <f>IF(CADA_PROD!D1082="","",CADA_PROD!D1082)</f>
        <v/>
      </c>
      <c r="E1082" s="101" t="str">
        <f>IF(CADA_PROD!E1082="","",CADA_PROD!E1082)</f>
        <v/>
      </c>
      <c r="F1082" s="101" t="str">
        <f>IF(CADA_PROD!D1082="","",SUMIFS(MOVI_ENTR!I:I,MOVI_ENTR!D:D,D1082))</f>
        <v/>
      </c>
      <c r="G1082" s="101" t="str">
        <f>IF(CADA_PROD!C1082="","",SUMIFS(MOVI_SAID!H:H,MOVI_SAID!D:D,D1082))</f>
        <v/>
      </c>
      <c r="H1082" s="101" t="str">
        <f t="shared" si="34"/>
        <v/>
      </c>
      <c r="I1082" s="100" t="str">
        <f>IF(CADA_PROD!C1082="","",IFERROR(IF(H1082&lt;=0,"Sem estoque",IF(H1082/E1082&lt;0.25,"Quase sem estoque",IF(H1082/E1082&lt;1.2,"Estoque baixo",IF(H1082/E1082&lt;2,"Estoque moderado","Estoque confortável")))),""))</f>
        <v/>
      </c>
      <c r="J1082" s="102" t="str">
        <f>IF(CADA_PROD!C1082="","",SUMIFS(MOVI_ENTR!M:M,MOVI_ENTR!D:D,D1082))</f>
        <v/>
      </c>
      <c r="K1082" s="103" t="str">
        <f>IF(CADA_PROD!C1082="","",IFERROR($J1082/SUM($J$6:$J$1006),""))</f>
        <v/>
      </c>
      <c r="L1082" s="103" t="str">
        <f>IF(CADA_PROD!C1082="","",IFERROR(H1082/SUM($H$6:$H$1006)+P1082,""))</f>
        <v/>
      </c>
      <c r="M1082" s="102" t="str">
        <f>IF(CADA_PROD!$C1082="","",IFERROR(SUMIFS(MOVI_ENTR!M:M,MOVI_ENTR!D:D,D1082)/SUMIFS(MOVI_ENTR!I:I,MOVI_ENTR!D:D,D1082),0))</f>
        <v/>
      </c>
      <c r="N1082" s="104" t="str">
        <f>IF(CADA_PROD!C1082="","",G1082/E1082)</f>
        <v/>
      </c>
    </row>
    <row r="1083" spans="3:14" ht="30" customHeight="1">
      <c r="C1083" s="99" t="str">
        <f>IF(CADA_PROD!C1083="","",CADA_PROD!C1083)</f>
        <v/>
      </c>
      <c r="D1083" s="100" t="str">
        <f>IF(CADA_PROD!D1083="","",CADA_PROD!D1083)</f>
        <v/>
      </c>
      <c r="E1083" s="101" t="str">
        <f>IF(CADA_PROD!E1083="","",CADA_PROD!E1083)</f>
        <v/>
      </c>
      <c r="F1083" s="101" t="str">
        <f>IF(CADA_PROD!D1083="","",SUMIFS(MOVI_ENTR!I:I,MOVI_ENTR!D:D,D1083))</f>
        <v/>
      </c>
      <c r="G1083" s="101" t="str">
        <f>IF(CADA_PROD!C1083="","",SUMIFS(MOVI_SAID!H:H,MOVI_SAID!D:D,D1083))</f>
        <v/>
      </c>
      <c r="H1083" s="101" t="str">
        <f t="shared" si="34"/>
        <v/>
      </c>
      <c r="I1083" s="100" t="str">
        <f>IF(CADA_PROD!C1083="","",IFERROR(IF(H1083&lt;=0,"Sem estoque",IF(H1083/E1083&lt;0.25,"Quase sem estoque",IF(H1083/E1083&lt;1.2,"Estoque baixo",IF(H1083/E1083&lt;2,"Estoque moderado","Estoque confortável")))),""))</f>
        <v/>
      </c>
      <c r="J1083" s="102" t="str">
        <f>IF(CADA_PROD!C1083="","",SUMIFS(MOVI_ENTR!M:M,MOVI_ENTR!D:D,D1083))</f>
        <v/>
      </c>
      <c r="K1083" s="103" t="str">
        <f>IF(CADA_PROD!C1083="","",IFERROR($J1083/SUM($J$6:$J$1006),""))</f>
        <v/>
      </c>
      <c r="L1083" s="103" t="str">
        <f>IF(CADA_PROD!C1083="","",IFERROR(H1083/SUM($H$6:$H$1006)+P1083,""))</f>
        <v/>
      </c>
      <c r="M1083" s="102" t="str">
        <f>IF(CADA_PROD!$C1083="","",IFERROR(SUMIFS(MOVI_ENTR!M:M,MOVI_ENTR!D:D,D1083)/SUMIFS(MOVI_ENTR!I:I,MOVI_ENTR!D:D,D1083),0))</f>
        <v/>
      </c>
      <c r="N1083" s="104" t="str">
        <f>IF(CADA_PROD!C1083="","",G1083/E1083)</f>
        <v/>
      </c>
    </row>
    <row r="1084" spans="3:14" ht="30" customHeight="1">
      <c r="C1084" s="99" t="str">
        <f>IF(CADA_PROD!C1084="","",CADA_PROD!C1084)</f>
        <v/>
      </c>
      <c r="D1084" s="100" t="str">
        <f>IF(CADA_PROD!D1084="","",CADA_PROD!D1084)</f>
        <v/>
      </c>
      <c r="E1084" s="101" t="str">
        <f>IF(CADA_PROD!E1084="","",CADA_PROD!E1084)</f>
        <v/>
      </c>
      <c r="F1084" s="101" t="str">
        <f>IF(CADA_PROD!D1084="","",SUMIFS(MOVI_ENTR!I:I,MOVI_ENTR!D:D,D1084))</f>
        <v/>
      </c>
      <c r="G1084" s="101" t="str">
        <f>IF(CADA_PROD!C1084="","",SUMIFS(MOVI_SAID!H:H,MOVI_SAID!D:D,D1084))</f>
        <v/>
      </c>
      <c r="H1084" s="101" t="str">
        <f t="shared" si="34"/>
        <v/>
      </c>
      <c r="I1084" s="100" t="str">
        <f>IF(CADA_PROD!C1084="","",IFERROR(IF(H1084&lt;=0,"Sem estoque",IF(H1084/E1084&lt;0.25,"Quase sem estoque",IF(H1084/E1084&lt;1.2,"Estoque baixo",IF(H1084/E1084&lt;2,"Estoque moderado","Estoque confortável")))),""))</f>
        <v/>
      </c>
      <c r="J1084" s="102" t="str">
        <f>IF(CADA_PROD!C1084="","",SUMIFS(MOVI_ENTR!M:M,MOVI_ENTR!D:D,D1084))</f>
        <v/>
      </c>
      <c r="K1084" s="103" t="str">
        <f>IF(CADA_PROD!C1084="","",IFERROR($J1084/SUM($J$6:$J$1006),""))</f>
        <v/>
      </c>
      <c r="L1084" s="103" t="str">
        <f>IF(CADA_PROD!C1084="","",IFERROR(H1084/SUM($H$6:$H$1006)+P1084,""))</f>
        <v/>
      </c>
      <c r="M1084" s="102" t="str">
        <f>IF(CADA_PROD!$C1084="","",IFERROR(SUMIFS(MOVI_ENTR!M:M,MOVI_ENTR!D:D,D1084)/SUMIFS(MOVI_ENTR!I:I,MOVI_ENTR!D:D,D1084),0))</f>
        <v/>
      </c>
      <c r="N1084" s="104" t="str">
        <f>IF(CADA_PROD!C1084="","",G1084/E1084)</f>
        <v/>
      </c>
    </row>
    <row r="1085" spans="3:14" ht="30" customHeight="1">
      <c r="C1085" s="99" t="str">
        <f>IF(CADA_PROD!C1085="","",CADA_PROD!C1085)</f>
        <v/>
      </c>
      <c r="D1085" s="100" t="str">
        <f>IF(CADA_PROD!D1085="","",CADA_PROD!D1085)</f>
        <v/>
      </c>
      <c r="E1085" s="101" t="str">
        <f>IF(CADA_PROD!E1085="","",CADA_PROD!E1085)</f>
        <v/>
      </c>
      <c r="F1085" s="101" t="str">
        <f>IF(CADA_PROD!D1085="","",SUMIFS(MOVI_ENTR!I:I,MOVI_ENTR!D:D,D1085))</f>
        <v/>
      </c>
      <c r="G1085" s="101" t="str">
        <f>IF(CADA_PROD!C1085="","",SUMIFS(MOVI_SAID!H:H,MOVI_SAID!D:D,D1085))</f>
        <v/>
      </c>
      <c r="H1085" s="101" t="str">
        <f t="shared" si="34"/>
        <v/>
      </c>
      <c r="I1085" s="100" t="str">
        <f>IF(CADA_PROD!C1085="","",IFERROR(IF(H1085&lt;=0,"Sem estoque",IF(H1085/E1085&lt;0.25,"Quase sem estoque",IF(H1085/E1085&lt;1.2,"Estoque baixo",IF(H1085/E1085&lt;2,"Estoque moderado","Estoque confortável")))),""))</f>
        <v/>
      </c>
      <c r="J1085" s="102" t="str">
        <f>IF(CADA_PROD!C1085="","",SUMIFS(MOVI_ENTR!M:M,MOVI_ENTR!D:D,D1085))</f>
        <v/>
      </c>
      <c r="K1085" s="103" t="str">
        <f>IF(CADA_PROD!C1085="","",IFERROR($J1085/SUM($J$6:$J$1006),""))</f>
        <v/>
      </c>
      <c r="L1085" s="103" t="str">
        <f>IF(CADA_PROD!C1085="","",IFERROR(H1085/SUM($H$6:$H$1006)+P1085,""))</f>
        <v/>
      </c>
      <c r="M1085" s="102" t="str">
        <f>IF(CADA_PROD!$C1085="","",IFERROR(SUMIFS(MOVI_ENTR!M:M,MOVI_ENTR!D:D,D1085)/SUMIFS(MOVI_ENTR!I:I,MOVI_ENTR!D:D,D1085),0))</f>
        <v/>
      </c>
      <c r="N1085" s="104" t="str">
        <f>IF(CADA_PROD!C1085="","",G1085/E1085)</f>
        <v/>
      </c>
    </row>
    <row r="1086" spans="3:14" ht="30" customHeight="1">
      <c r="C1086" s="99" t="str">
        <f>IF(CADA_PROD!C1086="","",CADA_PROD!C1086)</f>
        <v/>
      </c>
      <c r="D1086" s="100" t="str">
        <f>IF(CADA_PROD!D1086="","",CADA_PROD!D1086)</f>
        <v/>
      </c>
      <c r="E1086" s="101" t="str">
        <f>IF(CADA_PROD!E1086="","",CADA_PROD!E1086)</f>
        <v/>
      </c>
      <c r="F1086" s="101" t="str">
        <f>IF(CADA_PROD!D1086="","",SUMIFS(MOVI_ENTR!I:I,MOVI_ENTR!D:D,D1086))</f>
        <v/>
      </c>
      <c r="G1086" s="101" t="str">
        <f>IF(CADA_PROD!C1086="","",SUMIFS(MOVI_SAID!H:H,MOVI_SAID!D:D,D1086))</f>
        <v/>
      </c>
      <c r="H1086" s="101" t="str">
        <f t="shared" si="34"/>
        <v/>
      </c>
      <c r="I1086" s="100" t="str">
        <f>IF(CADA_PROD!C1086="","",IFERROR(IF(H1086&lt;=0,"Sem estoque",IF(H1086/E1086&lt;0.25,"Quase sem estoque",IF(H1086/E1086&lt;1.2,"Estoque baixo",IF(H1086/E1086&lt;2,"Estoque moderado","Estoque confortável")))),""))</f>
        <v/>
      </c>
      <c r="J1086" s="102" t="str">
        <f>IF(CADA_PROD!C1086="","",SUMIFS(MOVI_ENTR!M:M,MOVI_ENTR!D:D,D1086))</f>
        <v/>
      </c>
      <c r="K1086" s="103" t="str">
        <f>IF(CADA_PROD!C1086="","",IFERROR($J1086/SUM($J$6:$J$1006),""))</f>
        <v/>
      </c>
      <c r="L1086" s="103" t="str">
        <f>IF(CADA_PROD!C1086="","",IFERROR(H1086/SUM($H$6:$H$1006)+P1086,""))</f>
        <v/>
      </c>
      <c r="M1086" s="102" t="str">
        <f>IF(CADA_PROD!$C1086="","",IFERROR(SUMIFS(MOVI_ENTR!M:M,MOVI_ENTR!D:D,D1086)/SUMIFS(MOVI_ENTR!I:I,MOVI_ENTR!D:D,D1086),0))</f>
        <v/>
      </c>
      <c r="N1086" s="104" t="str">
        <f>IF(CADA_PROD!C1086="","",G1086/E1086)</f>
        <v/>
      </c>
    </row>
    <row r="1087" spans="3:14" ht="30" customHeight="1">
      <c r="C1087" s="99" t="str">
        <f>IF(CADA_PROD!C1087="","",CADA_PROD!C1087)</f>
        <v/>
      </c>
      <c r="D1087" s="100" t="str">
        <f>IF(CADA_PROD!D1087="","",CADA_PROD!D1087)</f>
        <v/>
      </c>
      <c r="E1087" s="101" t="str">
        <f>IF(CADA_PROD!E1087="","",CADA_PROD!E1087)</f>
        <v/>
      </c>
      <c r="F1087" s="101" t="str">
        <f>IF(CADA_PROD!D1087="","",SUMIFS(MOVI_ENTR!I:I,MOVI_ENTR!D:D,D1087))</f>
        <v/>
      </c>
      <c r="G1087" s="101" t="str">
        <f>IF(CADA_PROD!C1087="","",SUMIFS(MOVI_SAID!H:H,MOVI_SAID!D:D,D1087))</f>
        <v/>
      </c>
      <c r="H1087" s="101" t="str">
        <f t="shared" si="34"/>
        <v/>
      </c>
      <c r="I1087" s="100" t="str">
        <f>IF(CADA_PROD!C1087="","",IFERROR(IF(H1087&lt;=0,"Sem estoque",IF(H1087/E1087&lt;0.25,"Quase sem estoque",IF(H1087/E1087&lt;1.2,"Estoque baixo",IF(H1087/E1087&lt;2,"Estoque moderado","Estoque confortável")))),""))</f>
        <v/>
      </c>
      <c r="J1087" s="102" t="str">
        <f>IF(CADA_PROD!C1087="","",SUMIFS(MOVI_ENTR!M:M,MOVI_ENTR!D:D,D1087))</f>
        <v/>
      </c>
      <c r="K1087" s="103" t="str">
        <f>IF(CADA_PROD!C1087="","",IFERROR($J1087/SUM($J$6:$J$1006),""))</f>
        <v/>
      </c>
      <c r="L1087" s="103" t="str">
        <f>IF(CADA_PROD!C1087="","",IFERROR(H1087/SUM($H$6:$H$1006)+P1087,""))</f>
        <v/>
      </c>
      <c r="M1087" s="102" t="str">
        <f>IF(CADA_PROD!$C1087="","",IFERROR(SUMIFS(MOVI_ENTR!M:M,MOVI_ENTR!D:D,D1087)/SUMIFS(MOVI_ENTR!I:I,MOVI_ENTR!D:D,D1087),0))</f>
        <v/>
      </c>
      <c r="N1087" s="104" t="str">
        <f>IF(CADA_PROD!C1087="","",G1087/E1087)</f>
        <v/>
      </c>
    </row>
    <row r="1088" spans="3:14" ht="30" customHeight="1">
      <c r="C1088" s="99" t="str">
        <f>IF(CADA_PROD!C1088="","",CADA_PROD!C1088)</f>
        <v/>
      </c>
      <c r="D1088" s="100" t="str">
        <f>IF(CADA_PROD!D1088="","",CADA_PROD!D1088)</f>
        <v/>
      </c>
      <c r="E1088" s="101" t="str">
        <f>IF(CADA_PROD!E1088="","",CADA_PROD!E1088)</f>
        <v/>
      </c>
      <c r="F1088" s="101" t="str">
        <f>IF(CADA_PROD!D1088="","",SUMIFS(MOVI_ENTR!I:I,MOVI_ENTR!D:D,D1088))</f>
        <v/>
      </c>
      <c r="G1088" s="101" t="str">
        <f>IF(CADA_PROD!C1088="","",SUMIFS(MOVI_SAID!H:H,MOVI_SAID!D:D,D1088))</f>
        <v/>
      </c>
      <c r="H1088" s="101" t="str">
        <f t="shared" si="34"/>
        <v/>
      </c>
      <c r="I1088" s="100" t="str">
        <f>IF(CADA_PROD!C1088="","",IFERROR(IF(H1088&lt;=0,"Sem estoque",IF(H1088/E1088&lt;0.25,"Quase sem estoque",IF(H1088/E1088&lt;1.2,"Estoque baixo",IF(H1088/E1088&lt;2,"Estoque moderado","Estoque confortável")))),""))</f>
        <v/>
      </c>
      <c r="J1088" s="102" t="str">
        <f>IF(CADA_PROD!C1088="","",SUMIFS(MOVI_ENTR!M:M,MOVI_ENTR!D:D,D1088))</f>
        <v/>
      </c>
      <c r="K1088" s="103" t="str">
        <f>IF(CADA_PROD!C1088="","",IFERROR($J1088/SUM($J$6:$J$1006),""))</f>
        <v/>
      </c>
      <c r="L1088" s="103" t="str">
        <f>IF(CADA_PROD!C1088="","",IFERROR(H1088/SUM($H$6:$H$1006)+P1088,""))</f>
        <v/>
      </c>
      <c r="M1088" s="102" t="str">
        <f>IF(CADA_PROD!$C1088="","",IFERROR(SUMIFS(MOVI_ENTR!M:M,MOVI_ENTR!D:D,D1088)/SUMIFS(MOVI_ENTR!I:I,MOVI_ENTR!D:D,D1088),0))</f>
        <v/>
      </c>
      <c r="N1088" s="104" t="str">
        <f>IF(CADA_PROD!C1088="","",G1088/E1088)</f>
        <v/>
      </c>
    </row>
    <row r="1089" spans="3:14" ht="30" customHeight="1">
      <c r="C1089" s="99" t="str">
        <f>IF(CADA_PROD!C1089="","",CADA_PROD!C1089)</f>
        <v/>
      </c>
      <c r="D1089" s="100" t="str">
        <f>IF(CADA_PROD!D1089="","",CADA_PROD!D1089)</f>
        <v/>
      </c>
      <c r="E1089" s="101" t="str">
        <f>IF(CADA_PROD!E1089="","",CADA_PROD!E1089)</f>
        <v/>
      </c>
      <c r="F1089" s="101" t="str">
        <f>IF(CADA_PROD!D1089="","",SUMIFS(MOVI_ENTR!I:I,MOVI_ENTR!D:D,D1089))</f>
        <v/>
      </c>
      <c r="G1089" s="101" t="str">
        <f>IF(CADA_PROD!C1089="","",SUMIFS(MOVI_SAID!H:H,MOVI_SAID!D:D,D1089))</f>
        <v/>
      </c>
      <c r="H1089" s="101" t="str">
        <f t="shared" si="34"/>
        <v/>
      </c>
      <c r="I1089" s="100" t="str">
        <f>IF(CADA_PROD!C1089="","",IFERROR(IF(H1089&lt;=0,"Sem estoque",IF(H1089/E1089&lt;0.25,"Quase sem estoque",IF(H1089/E1089&lt;1.2,"Estoque baixo",IF(H1089/E1089&lt;2,"Estoque moderado","Estoque confortável")))),""))</f>
        <v/>
      </c>
      <c r="J1089" s="102" t="str">
        <f>IF(CADA_PROD!C1089="","",SUMIFS(MOVI_ENTR!M:M,MOVI_ENTR!D:D,D1089))</f>
        <v/>
      </c>
      <c r="K1089" s="103" t="str">
        <f>IF(CADA_PROD!C1089="","",IFERROR($J1089/SUM($J$6:$J$1006),""))</f>
        <v/>
      </c>
      <c r="L1089" s="103" t="str">
        <f>IF(CADA_PROD!C1089="","",IFERROR(H1089/SUM($H$6:$H$1006)+P1089,""))</f>
        <v/>
      </c>
      <c r="M1089" s="102" t="str">
        <f>IF(CADA_PROD!$C1089="","",IFERROR(SUMIFS(MOVI_ENTR!M:M,MOVI_ENTR!D:D,D1089)/SUMIFS(MOVI_ENTR!I:I,MOVI_ENTR!D:D,D1089),0))</f>
        <v/>
      </c>
      <c r="N1089" s="104" t="str">
        <f>IF(CADA_PROD!C1089="","",G1089/E1089)</f>
        <v/>
      </c>
    </row>
    <row r="1090" spans="3:14" ht="30" customHeight="1">
      <c r="C1090" s="99" t="str">
        <f>IF(CADA_PROD!C1090="","",CADA_PROD!C1090)</f>
        <v/>
      </c>
      <c r="D1090" s="100" t="str">
        <f>IF(CADA_PROD!D1090="","",CADA_PROD!D1090)</f>
        <v/>
      </c>
      <c r="E1090" s="101" t="str">
        <f>IF(CADA_PROD!E1090="","",CADA_PROD!E1090)</f>
        <v/>
      </c>
      <c r="F1090" s="101" t="str">
        <f>IF(CADA_PROD!D1090="","",SUMIFS(MOVI_ENTR!I:I,MOVI_ENTR!D:D,D1090))</f>
        <v/>
      </c>
      <c r="G1090" s="101" t="str">
        <f>IF(CADA_PROD!C1090="","",SUMIFS(MOVI_SAID!H:H,MOVI_SAID!D:D,D1090))</f>
        <v/>
      </c>
      <c r="H1090" s="101" t="str">
        <f t="shared" si="34"/>
        <v/>
      </c>
      <c r="I1090" s="100" t="str">
        <f>IF(CADA_PROD!C1090="","",IFERROR(IF(H1090&lt;=0,"Sem estoque",IF(H1090/E1090&lt;0.25,"Quase sem estoque",IF(H1090/E1090&lt;1.2,"Estoque baixo",IF(H1090/E1090&lt;2,"Estoque moderado","Estoque confortável")))),""))</f>
        <v/>
      </c>
      <c r="J1090" s="102" t="str">
        <f>IF(CADA_PROD!C1090="","",SUMIFS(MOVI_ENTR!M:M,MOVI_ENTR!D:D,D1090))</f>
        <v/>
      </c>
      <c r="K1090" s="103" t="str">
        <f>IF(CADA_PROD!C1090="","",IFERROR($J1090/SUM($J$6:$J$1006),""))</f>
        <v/>
      </c>
      <c r="L1090" s="103" t="str">
        <f>IF(CADA_PROD!C1090="","",IFERROR(H1090/SUM($H$6:$H$1006)+P1090,""))</f>
        <v/>
      </c>
      <c r="M1090" s="102" t="str">
        <f>IF(CADA_PROD!$C1090="","",IFERROR(SUMIFS(MOVI_ENTR!M:M,MOVI_ENTR!D:D,D1090)/SUMIFS(MOVI_ENTR!I:I,MOVI_ENTR!D:D,D1090),0))</f>
        <v/>
      </c>
      <c r="N1090" s="104" t="str">
        <f>IF(CADA_PROD!C1090="","",G1090/E1090)</f>
        <v/>
      </c>
    </row>
    <row r="1091" spans="3:14" ht="30" customHeight="1">
      <c r="C1091" s="99" t="str">
        <f>IF(CADA_PROD!C1091="","",CADA_PROD!C1091)</f>
        <v/>
      </c>
      <c r="D1091" s="100" t="str">
        <f>IF(CADA_PROD!D1091="","",CADA_PROD!D1091)</f>
        <v/>
      </c>
      <c r="E1091" s="101" t="str">
        <f>IF(CADA_PROD!E1091="","",CADA_PROD!E1091)</f>
        <v/>
      </c>
      <c r="F1091" s="101" t="str">
        <f>IF(CADA_PROD!D1091="","",SUMIFS(MOVI_ENTR!I:I,MOVI_ENTR!D:D,D1091))</f>
        <v/>
      </c>
      <c r="G1091" s="101" t="str">
        <f>IF(CADA_PROD!C1091="","",SUMIFS(MOVI_SAID!H:H,MOVI_SAID!D:D,D1091))</f>
        <v/>
      </c>
      <c r="H1091" s="101" t="str">
        <f t="shared" si="34"/>
        <v/>
      </c>
      <c r="I1091" s="100" t="str">
        <f>IF(CADA_PROD!C1091="","",IFERROR(IF(H1091&lt;=0,"Sem estoque",IF(H1091/E1091&lt;0.25,"Quase sem estoque",IF(H1091/E1091&lt;1.2,"Estoque baixo",IF(H1091/E1091&lt;2,"Estoque moderado","Estoque confortável")))),""))</f>
        <v/>
      </c>
      <c r="J1091" s="102" t="str">
        <f>IF(CADA_PROD!C1091="","",SUMIFS(MOVI_ENTR!M:M,MOVI_ENTR!D:D,D1091))</f>
        <v/>
      </c>
      <c r="K1091" s="103" t="str">
        <f>IF(CADA_PROD!C1091="","",IFERROR($J1091/SUM($J$6:$J$1006),""))</f>
        <v/>
      </c>
      <c r="L1091" s="103" t="str">
        <f>IF(CADA_PROD!C1091="","",IFERROR(H1091/SUM($H$6:$H$1006)+P1091,""))</f>
        <v/>
      </c>
      <c r="M1091" s="102" t="str">
        <f>IF(CADA_PROD!$C1091="","",IFERROR(SUMIFS(MOVI_ENTR!M:M,MOVI_ENTR!D:D,D1091)/SUMIFS(MOVI_ENTR!I:I,MOVI_ENTR!D:D,D1091),0))</f>
        <v/>
      </c>
      <c r="N1091" s="104" t="str">
        <f>IF(CADA_PROD!C1091="","",G1091/E1091)</f>
        <v/>
      </c>
    </row>
    <row r="1092" spans="3:14" ht="30" customHeight="1">
      <c r="C1092" s="99" t="str">
        <f>IF(CADA_PROD!C1092="","",CADA_PROD!C1092)</f>
        <v/>
      </c>
      <c r="D1092" s="100" t="str">
        <f>IF(CADA_PROD!D1092="","",CADA_PROD!D1092)</f>
        <v/>
      </c>
      <c r="E1092" s="101" t="str">
        <f>IF(CADA_PROD!E1092="","",CADA_PROD!E1092)</f>
        <v/>
      </c>
      <c r="F1092" s="101" t="str">
        <f>IF(CADA_PROD!D1092="","",SUMIFS(MOVI_ENTR!I:I,MOVI_ENTR!D:D,D1092))</f>
        <v/>
      </c>
      <c r="G1092" s="101" t="str">
        <f>IF(CADA_PROD!C1092="","",SUMIFS(MOVI_SAID!H:H,MOVI_SAID!D:D,D1092))</f>
        <v/>
      </c>
      <c r="H1092" s="101" t="str">
        <f t="shared" si="34"/>
        <v/>
      </c>
      <c r="I1092" s="100" t="str">
        <f>IF(CADA_PROD!C1092="","",IFERROR(IF(H1092&lt;=0,"Sem estoque",IF(H1092/E1092&lt;0.25,"Quase sem estoque",IF(H1092/E1092&lt;1.2,"Estoque baixo",IF(H1092/E1092&lt;2,"Estoque moderado","Estoque confortável")))),""))</f>
        <v/>
      </c>
      <c r="J1092" s="102" t="str">
        <f>IF(CADA_PROD!C1092="","",SUMIFS(MOVI_ENTR!M:M,MOVI_ENTR!D:D,D1092))</f>
        <v/>
      </c>
      <c r="K1092" s="103" t="str">
        <f>IF(CADA_PROD!C1092="","",IFERROR($J1092/SUM($J$6:$J$1006),""))</f>
        <v/>
      </c>
      <c r="L1092" s="103" t="str">
        <f>IF(CADA_PROD!C1092="","",IFERROR(H1092/SUM($H$6:$H$1006)+P1092,""))</f>
        <v/>
      </c>
      <c r="M1092" s="102" t="str">
        <f>IF(CADA_PROD!$C1092="","",IFERROR(SUMIFS(MOVI_ENTR!M:M,MOVI_ENTR!D:D,D1092)/SUMIFS(MOVI_ENTR!I:I,MOVI_ENTR!D:D,D1092),0))</f>
        <v/>
      </c>
      <c r="N1092" s="104" t="str">
        <f>IF(CADA_PROD!C1092="","",G1092/E1092)</f>
        <v/>
      </c>
    </row>
    <row r="1093" spans="3:14" ht="30" customHeight="1">
      <c r="C1093" s="99" t="str">
        <f>IF(CADA_PROD!C1093="","",CADA_PROD!C1093)</f>
        <v/>
      </c>
      <c r="D1093" s="100" t="str">
        <f>IF(CADA_PROD!D1093="","",CADA_PROD!D1093)</f>
        <v/>
      </c>
      <c r="E1093" s="101" t="str">
        <f>IF(CADA_PROD!E1093="","",CADA_PROD!E1093)</f>
        <v/>
      </c>
      <c r="F1093" s="101" t="str">
        <f>IF(CADA_PROD!D1093="","",SUMIFS(MOVI_ENTR!I:I,MOVI_ENTR!D:D,D1093))</f>
        <v/>
      </c>
      <c r="G1093" s="101" t="str">
        <f>IF(CADA_PROD!C1093="","",SUMIFS(MOVI_SAID!H:H,MOVI_SAID!D:D,D1093))</f>
        <v/>
      </c>
      <c r="H1093" s="101" t="str">
        <f t="shared" si="34"/>
        <v/>
      </c>
      <c r="I1093" s="100" t="str">
        <f>IF(CADA_PROD!C1093="","",IFERROR(IF(H1093&lt;=0,"Sem estoque",IF(H1093/E1093&lt;0.25,"Quase sem estoque",IF(H1093/E1093&lt;1.2,"Estoque baixo",IF(H1093/E1093&lt;2,"Estoque moderado","Estoque confortável")))),""))</f>
        <v/>
      </c>
      <c r="J1093" s="102" t="str">
        <f>IF(CADA_PROD!C1093="","",SUMIFS(MOVI_ENTR!M:M,MOVI_ENTR!D:D,D1093))</f>
        <v/>
      </c>
      <c r="K1093" s="103" t="str">
        <f>IF(CADA_PROD!C1093="","",IFERROR($J1093/SUM($J$6:$J$1006),""))</f>
        <v/>
      </c>
      <c r="L1093" s="103" t="str">
        <f>IF(CADA_PROD!C1093="","",IFERROR(H1093/SUM($H$6:$H$1006)+P1093,""))</f>
        <v/>
      </c>
      <c r="M1093" s="102" t="str">
        <f>IF(CADA_PROD!$C1093="","",IFERROR(SUMIFS(MOVI_ENTR!M:M,MOVI_ENTR!D:D,D1093)/SUMIFS(MOVI_ENTR!I:I,MOVI_ENTR!D:D,D1093),0))</f>
        <v/>
      </c>
      <c r="N1093" s="104" t="str">
        <f>IF(CADA_PROD!C1093="","",G1093/E1093)</f>
        <v/>
      </c>
    </row>
    <row r="1094" spans="3:14" ht="30" customHeight="1">
      <c r="C1094" s="99" t="str">
        <f>IF(CADA_PROD!C1094="","",CADA_PROD!C1094)</f>
        <v/>
      </c>
      <c r="D1094" s="100" t="str">
        <f>IF(CADA_PROD!D1094="","",CADA_PROD!D1094)</f>
        <v/>
      </c>
      <c r="E1094" s="101" t="str">
        <f>IF(CADA_PROD!E1094="","",CADA_PROD!E1094)</f>
        <v/>
      </c>
      <c r="F1094" s="101" t="str">
        <f>IF(CADA_PROD!D1094="","",SUMIFS(MOVI_ENTR!I:I,MOVI_ENTR!D:D,D1094))</f>
        <v/>
      </c>
      <c r="G1094" s="101" t="str">
        <f>IF(CADA_PROD!C1094="","",SUMIFS(MOVI_SAID!H:H,MOVI_SAID!D:D,D1094))</f>
        <v/>
      </c>
      <c r="H1094" s="101" t="str">
        <f t="shared" si="34"/>
        <v/>
      </c>
      <c r="I1094" s="100" t="str">
        <f>IF(CADA_PROD!C1094="","",IFERROR(IF(H1094&lt;=0,"Sem estoque",IF(H1094/E1094&lt;0.25,"Quase sem estoque",IF(H1094/E1094&lt;1.2,"Estoque baixo",IF(H1094/E1094&lt;2,"Estoque moderado","Estoque confortável")))),""))</f>
        <v/>
      </c>
      <c r="J1094" s="102" t="str">
        <f>IF(CADA_PROD!C1094="","",SUMIFS(MOVI_ENTR!M:M,MOVI_ENTR!D:D,D1094))</f>
        <v/>
      </c>
      <c r="K1094" s="103" t="str">
        <f>IF(CADA_PROD!C1094="","",IFERROR($J1094/SUM($J$6:$J$1006),""))</f>
        <v/>
      </c>
      <c r="L1094" s="103" t="str">
        <f>IF(CADA_PROD!C1094="","",IFERROR(H1094/SUM($H$6:$H$1006)+P1094,""))</f>
        <v/>
      </c>
      <c r="M1094" s="102" t="str">
        <f>IF(CADA_PROD!$C1094="","",IFERROR(SUMIFS(MOVI_ENTR!M:M,MOVI_ENTR!D:D,D1094)/SUMIFS(MOVI_ENTR!I:I,MOVI_ENTR!D:D,D1094),0))</f>
        <v/>
      </c>
      <c r="N1094" s="104" t="str">
        <f>IF(CADA_PROD!C1094="","",G1094/E1094)</f>
        <v/>
      </c>
    </row>
    <row r="1095" spans="3:14" ht="30" customHeight="1">
      <c r="C1095" s="99" t="str">
        <f>IF(CADA_PROD!C1095="","",CADA_PROD!C1095)</f>
        <v/>
      </c>
      <c r="D1095" s="100" t="str">
        <f>IF(CADA_PROD!D1095="","",CADA_PROD!D1095)</f>
        <v/>
      </c>
      <c r="E1095" s="101" t="str">
        <f>IF(CADA_PROD!E1095="","",CADA_PROD!E1095)</f>
        <v/>
      </c>
      <c r="F1095" s="101" t="str">
        <f>IF(CADA_PROD!D1095="","",SUMIFS(MOVI_ENTR!I:I,MOVI_ENTR!D:D,D1095))</f>
        <v/>
      </c>
      <c r="G1095" s="101" t="str">
        <f>IF(CADA_PROD!C1095="","",SUMIFS(MOVI_SAID!H:H,MOVI_SAID!D:D,D1095))</f>
        <v/>
      </c>
      <c r="H1095" s="101" t="str">
        <f t="shared" si="34"/>
        <v/>
      </c>
      <c r="I1095" s="100" t="str">
        <f>IF(CADA_PROD!C1095="","",IFERROR(IF(H1095&lt;=0,"Sem estoque",IF(H1095/E1095&lt;0.25,"Quase sem estoque",IF(H1095/E1095&lt;1.2,"Estoque baixo",IF(H1095/E1095&lt;2,"Estoque moderado","Estoque confortável")))),""))</f>
        <v/>
      </c>
      <c r="J1095" s="102" t="str">
        <f>IF(CADA_PROD!C1095="","",SUMIFS(MOVI_ENTR!M:M,MOVI_ENTR!D:D,D1095))</f>
        <v/>
      </c>
      <c r="K1095" s="103" t="str">
        <f>IF(CADA_PROD!C1095="","",IFERROR($J1095/SUM($J$6:$J$1006),""))</f>
        <v/>
      </c>
      <c r="L1095" s="103" t="str">
        <f>IF(CADA_PROD!C1095="","",IFERROR(H1095/SUM($H$6:$H$1006)+P1095,""))</f>
        <v/>
      </c>
      <c r="M1095" s="102" t="str">
        <f>IF(CADA_PROD!$C1095="","",IFERROR(SUMIFS(MOVI_ENTR!M:M,MOVI_ENTR!D:D,D1095)/SUMIFS(MOVI_ENTR!I:I,MOVI_ENTR!D:D,D1095),0))</f>
        <v/>
      </c>
      <c r="N1095" s="104" t="str">
        <f>IF(CADA_PROD!C1095="","",G1095/E1095)</f>
        <v/>
      </c>
    </row>
    <row r="1096" spans="3:14" ht="30" customHeight="1">
      <c r="C1096" s="99" t="str">
        <f>IF(CADA_PROD!C1096="","",CADA_PROD!C1096)</f>
        <v/>
      </c>
      <c r="D1096" s="100" t="str">
        <f>IF(CADA_PROD!D1096="","",CADA_PROD!D1096)</f>
        <v/>
      </c>
      <c r="E1096" s="101" t="str">
        <f>IF(CADA_PROD!E1096="","",CADA_PROD!E1096)</f>
        <v/>
      </c>
      <c r="F1096" s="101" t="str">
        <f>IF(CADA_PROD!D1096="","",SUMIFS(MOVI_ENTR!I:I,MOVI_ENTR!D:D,D1096))</f>
        <v/>
      </c>
      <c r="G1096" s="101" t="str">
        <f>IF(CADA_PROD!C1096="","",SUMIFS(MOVI_SAID!H:H,MOVI_SAID!D:D,D1096))</f>
        <v/>
      </c>
      <c r="H1096" s="101" t="str">
        <f t="shared" si="34"/>
        <v/>
      </c>
      <c r="I1096" s="100" t="str">
        <f>IF(CADA_PROD!C1096="","",IFERROR(IF(H1096&lt;=0,"Sem estoque",IF(H1096/E1096&lt;0.25,"Quase sem estoque",IF(H1096/E1096&lt;1.2,"Estoque baixo",IF(H1096/E1096&lt;2,"Estoque moderado","Estoque confortável")))),""))</f>
        <v/>
      </c>
      <c r="J1096" s="102" t="str">
        <f>IF(CADA_PROD!C1096="","",SUMIFS(MOVI_ENTR!M:M,MOVI_ENTR!D:D,D1096))</f>
        <v/>
      </c>
      <c r="K1096" s="103" t="str">
        <f>IF(CADA_PROD!C1096="","",IFERROR($J1096/SUM($J$6:$J$1006),""))</f>
        <v/>
      </c>
      <c r="L1096" s="103" t="str">
        <f>IF(CADA_PROD!C1096="","",IFERROR(H1096/SUM($H$6:$H$1006)+P1096,""))</f>
        <v/>
      </c>
      <c r="M1096" s="102" t="str">
        <f>IF(CADA_PROD!$C1096="","",IFERROR(SUMIFS(MOVI_ENTR!M:M,MOVI_ENTR!D:D,D1096)/SUMIFS(MOVI_ENTR!I:I,MOVI_ENTR!D:D,D1096),0))</f>
        <v/>
      </c>
      <c r="N1096" s="104" t="str">
        <f>IF(CADA_PROD!C1096="","",G1096/E1096)</f>
        <v/>
      </c>
    </row>
    <row r="1097" spans="3:14" ht="30" customHeight="1">
      <c r="C1097" s="99" t="str">
        <f>IF(CADA_PROD!C1097="","",CADA_PROD!C1097)</f>
        <v/>
      </c>
      <c r="D1097" s="100" t="str">
        <f>IF(CADA_PROD!D1097="","",CADA_PROD!D1097)</f>
        <v/>
      </c>
      <c r="E1097" s="101" t="str">
        <f>IF(CADA_PROD!E1097="","",CADA_PROD!E1097)</f>
        <v/>
      </c>
      <c r="F1097" s="101" t="str">
        <f>IF(CADA_PROD!D1097="","",SUMIFS(MOVI_ENTR!I:I,MOVI_ENTR!D:D,D1097))</f>
        <v/>
      </c>
      <c r="G1097" s="101" t="str">
        <f>IF(CADA_PROD!C1097="","",SUMIFS(MOVI_SAID!H:H,MOVI_SAID!D:D,D1097))</f>
        <v/>
      </c>
      <c r="H1097" s="101" t="str">
        <f t="shared" si="34"/>
        <v/>
      </c>
      <c r="I1097" s="100" t="str">
        <f>IF(CADA_PROD!C1097="","",IFERROR(IF(H1097&lt;=0,"Sem estoque",IF(H1097/E1097&lt;0.25,"Quase sem estoque",IF(H1097/E1097&lt;1.2,"Estoque baixo",IF(H1097/E1097&lt;2,"Estoque moderado","Estoque confortável")))),""))</f>
        <v/>
      </c>
      <c r="J1097" s="102" t="str">
        <f>IF(CADA_PROD!C1097="","",SUMIFS(MOVI_ENTR!M:M,MOVI_ENTR!D:D,D1097))</f>
        <v/>
      </c>
      <c r="K1097" s="103" t="str">
        <f>IF(CADA_PROD!C1097="","",IFERROR($J1097/SUM($J$6:$J$1006),""))</f>
        <v/>
      </c>
      <c r="L1097" s="103" t="str">
        <f>IF(CADA_PROD!C1097="","",IFERROR(H1097/SUM($H$6:$H$1006)+P1097,""))</f>
        <v/>
      </c>
      <c r="M1097" s="102" t="str">
        <f>IF(CADA_PROD!$C1097="","",IFERROR(SUMIFS(MOVI_ENTR!M:M,MOVI_ENTR!D:D,D1097)/SUMIFS(MOVI_ENTR!I:I,MOVI_ENTR!D:D,D1097),0))</f>
        <v/>
      </c>
      <c r="N1097" s="104" t="str">
        <f>IF(CADA_PROD!C1097="","",G1097/E1097)</f>
        <v/>
      </c>
    </row>
    <row r="1098" spans="3:14" ht="30" customHeight="1">
      <c r="C1098" s="99" t="str">
        <f>IF(CADA_PROD!C1098="","",CADA_PROD!C1098)</f>
        <v/>
      </c>
      <c r="D1098" s="100" t="str">
        <f>IF(CADA_PROD!D1098="","",CADA_PROD!D1098)</f>
        <v/>
      </c>
      <c r="E1098" s="101" t="str">
        <f>IF(CADA_PROD!E1098="","",CADA_PROD!E1098)</f>
        <v/>
      </c>
      <c r="F1098" s="101" t="str">
        <f>IF(CADA_PROD!D1098="","",SUMIFS(MOVI_ENTR!I:I,MOVI_ENTR!D:D,D1098))</f>
        <v/>
      </c>
      <c r="G1098" s="101" t="str">
        <f>IF(CADA_PROD!C1098="","",SUMIFS(MOVI_SAID!H:H,MOVI_SAID!D:D,D1098))</f>
        <v/>
      </c>
      <c r="H1098" s="101" t="str">
        <f t="shared" si="34"/>
        <v/>
      </c>
      <c r="I1098" s="100" t="str">
        <f>IF(CADA_PROD!C1098="","",IFERROR(IF(H1098&lt;=0,"Sem estoque",IF(H1098/E1098&lt;0.25,"Quase sem estoque",IF(H1098/E1098&lt;1.2,"Estoque baixo",IF(H1098/E1098&lt;2,"Estoque moderado","Estoque confortável")))),""))</f>
        <v/>
      </c>
      <c r="J1098" s="102" t="str">
        <f>IF(CADA_PROD!C1098="","",SUMIFS(MOVI_ENTR!M:M,MOVI_ENTR!D:D,D1098))</f>
        <v/>
      </c>
      <c r="K1098" s="103" t="str">
        <f>IF(CADA_PROD!C1098="","",IFERROR($J1098/SUM($J$6:$J$1006),""))</f>
        <v/>
      </c>
      <c r="L1098" s="103" t="str">
        <f>IF(CADA_PROD!C1098="","",IFERROR(H1098/SUM($H$6:$H$1006)+P1098,""))</f>
        <v/>
      </c>
      <c r="M1098" s="102" t="str">
        <f>IF(CADA_PROD!$C1098="","",IFERROR(SUMIFS(MOVI_ENTR!M:M,MOVI_ENTR!D:D,D1098)/SUMIFS(MOVI_ENTR!I:I,MOVI_ENTR!D:D,D1098),0))</f>
        <v/>
      </c>
      <c r="N1098" s="104" t="str">
        <f>IF(CADA_PROD!C1098="","",G1098/E1098)</f>
        <v/>
      </c>
    </row>
    <row r="1099" spans="3:14" ht="30" customHeight="1">
      <c r="C1099" s="99" t="str">
        <f>IF(CADA_PROD!C1099="","",CADA_PROD!C1099)</f>
        <v/>
      </c>
      <c r="D1099" s="100" t="str">
        <f>IF(CADA_PROD!D1099="","",CADA_PROD!D1099)</f>
        <v/>
      </c>
      <c r="E1099" s="101" t="str">
        <f>IF(CADA_PROD!E1099="","",CADA_PROD!E1099)</f>
        <v/>
      </c>
      <c r="F1099" s="101" t="str">
        <f>IF(CADA_PROD!D1099="","",SUMIFS(MOVI_ENTR!I:I,MOVI_ENTR!D:D,D1099))</f>
        <v/>
      </c>
      <c r="G1099" s="101" t="str">
        <f>IF(CADA_PROD!C1099="","",SUMIFS(MOVI_SAID!H:H,MOVI_SAID!D:D,D1099))</f>
        <v/>
      </c>
      <c r="H1099" s="101" t="str">
        <f t="shared" si="34"/>
        <v/>
      </c>
      <c r="I1099" s="100" t="str">
        <f>IF(CADA_PROD!C1099="","",IFERROR(IF(H1099&lt;=0,"Sem estoque",IF(H1099/E1099&lt;0.25,"Quase sem estoque",IF(H1099/E1099&lt;1.2,"Estoque baixo",IF(H1099/E1099&lt;2,"Estoque moderado","Estoque confortável")))),""))</f>
        <v/>
      </c>
      <c r="J1099" s="102" t="str">
        <f>IF(CADA_PROD!C1099="","",SUMIFS(MOVI_ENTR!M:M,MOVI_ENTR!D:D,D1099))</f>
        <v/>
      </c>
      <c r="K1099" s="103" t="str">
        <f>IF(CADA_PROD!C1099="","",IFERROR($J1099/SUM($J$6:$J$1006),""))</f>
        <v/>
      </c>
      <c r="L1099" s="103" t="str">
        <f>IF(CADA_PROD!C1099="","",IFERROR(H1099/SUM($H$6:$H$1006)+P1099,""))</f>
        <v/>
      </c>
      <c r="M1099" s="102" t="str">
        <f>IF(CADA_PROD!$C1099="","",IFERROR(SUMIFS(MOVI_ENTR!M:M,MOVI_ENTR!D:D,D1099)/SUMIFS(MOVI_ENTR!I:I,MOVI_ENTR!D:D,D1099),0))</f>
        <v/>
      </c>
      <c r="N1099" s="104" t="str">
        <f>IF(CADA_PROD!C1099="","",G1099/E1099)</f>
        <v/>
      </c>
    </row>
    <row r="1100" spans="3:14" ht="30" customHeight="1">
      <c r="C1100" s="99" t="str">
        <f>IF(CADA_PROD!C1100="","",CADA_PROD!C1100)</f>
        <v/>
      </c>
      <c r="D1100" s="100" t="str">
        <f>IF(CADA_PROD!D1100="","",CADA_PROD!D1100)</f>
        <v/>
      </c>
      <c r="E1100" s="101" t="str">
        <f>IF(CADA_PROD!E1100="","",CADA_PROD!E1100)</f>
        <v/>
      </c>
      <c r="F1100" s="101" t="str">
        <f>IF(CADA_PROD!D1100="","",SUMIFS(MOVI_ENTR!I:I,MOVI_ENTR!D:D,D1100))</f>
        <v/>
      </c>
      <c r="G1100" s="101" t="str">
        <f>IF(CADA_PROD!C1100="","",SUMIFS(MOVI_SAID!H:H,MOVI_SAID!D:D,D1100))</f>
        <v/>
      </c>
      <c r="H1100" s="101" t="str">
        <f t="shared" si="34"/>
        <v/>
      </c>
      <c r="I1100" s="100" t="str">
        <f>IF(CADA_PROD!C1100="","",IFERROR(IF(H1100&lt;=0,"Sem estoque",IF(H1100/E1100&lt;0.25,"Quase sem estoque",IF(H1100/E1100&lt;1.2,"Estoque baixo",IF(H1100/E1100&lt;2,"Estoque moderado","Estoque confortável")))),""))</f>
        <v/>
      </c>
      <c r="J1100" s="102" t="str">
        <f>IF(CADA_PROD!C1100="","",SUMIFS(MOVI_ENTR!M:M,MOVI_ENTR!D:D,D1100))</f>
        <v/>
      </c>
      <c r="K1100" s="103" t="str">
        <f>IF(CADA_PROD!C1100="","",IFERROR($J1100/SUM($J$6:$J$1006),""))</f>
        <v/>
      </c>
      <c r="L1100" s="103" t="str">
        <f>IF(CADA_PROD!C1100="","",IFERROR(H1100/SUM($H$6:$H$1006)+P1100,""))</f>
        <v/>
      </c>
      <c r="M1100" s="102" t="str">
        <f>IF(CADA_PROD!$C1100="","",IFERROR(SUMIFS(MOVI_ENTR!M:M,MOVI_ENTR!D:D,D1100)/SUMIFS(MOVI_ENTR!I:I,MOVI_ENTR!D:D,D1100),0))</f>
        <v/>
      </c>
      <c r="N1100" s="104" t="str">
        <f>IF(CADA_PROD!C1100="","",G1100/E1100)</f>
        <v/>
      </c>
    </row>
    <row r="1101" spans="3:14" ht="30" customHeight="1">
      <c r="C1101" s="99" t="str">
        <f>IF(CADA_PROD!C1101="","",CADA_PROD!C1101)</f>
        <v/>
      </c>
      <c r="D1101" s="100" t="str">
        <f>IF(CADA_PROD!D1101="","",CADA_PROD!D1101)</f>
        <v/>
      </c>
      <c r="E1101" s="101" t="str">
        <f>IF(CADA_PROD!E1101="","",CADA_PROD!E1101)</f>
        <v/>
      </c>
      <c r="F1101" s="101" t="str">
        <f>IF(CADA_PROD!D1101="","",SUMIFS(MOVI_ENTR!I:I,MOVI_ENTR!D:D,D1101))</f>
        <v/>
      </c>
      <c r="G1101" s="101" t="str">
        <f>IF(CADA_PROD!C1101="","",SUMIFS(MOVI_SAID!H:H,MOVI_SAID!D:D,D1101))</f>
        <v/>
      </c>
      <c r="H1101" s="101" t="str">
        <f t="shared" si="34"/>
        <v/>
      </c>
      <c r="I1101" s="100" t="str">
        <f>IF(CADA_PROD!C1101="","",IFERROR(IF(H1101&lt;=0,"Sem estoque",IF(H1101/E1101&lt;0.25,"Quase sem estoque",IF(H1101/E1101&lt;1.2,"Estoque baixo",IF(H1101/E1101&lt;2,"Estoque moderado","Estoque confortável")))),""))</f>
        <v/>
      </c>
      <c r="J1101" s="102" t="str">
        <f>IF(CADA_PROD!C1101="","",SUMIFS(MOVI_ENTR!M:M,MOVI_ENTR!D:D,D1101))</f>
        <v/>
      </c>
      <c r="K1101" s="103" t="str">
        <f>IF(CADA_PROD!C1101="","",IFERROR($J1101/SUM($J$6:$J$1006),""))</f>
        <v/>
      </c>
      <c r="L1101" s="103" t="str">
        <f>IF(CADA_PROD!C1101="","",IFERROR(H1101/SUM($H$6:$H$1006)+P1101,""))</f>
        <v/>
      </c>
      <c r="M1101" s="102" t="str">
        <f>IF(CADA_PROD!$C1101="","",IFERROR(SUMIFS(MOVI_ENTR!M:M,MOVI_ENTR!D:D,D1101)/SUMIFS(MOVI_ENTR!I:I,MOVI_ENTR!D:D,D1101),0))</f>
        <v/>
      </c>
      <c r="N1101" s="104" t="str">
        <f>IF(CADA_PROD!C1101="","",G1101/E1101)</f>
        <v/>
      </c>
    </row>
    <row r="1102" spans="3:14" ht="30" customHeight="1">
      <c r="C1102" s="99" t="str">
        <f>IF(CADA_PROD!C1102="","",CADA_PROD!C1102)</f>
        <v/>
      </c>
      <c r="D1102" s="100" t="str">
        <f>IF(CADA_PROD!D1102="","",CADA_PROD!D1102)</f>
        <v/>
      </c>
      <c r="E1102" s="101" t="str">
        <f>IF(CADA_PROD!E1102="","",CADA_PROD!E1102)</f>
        <v/>
      </c>
      <c r="F1102" s="101" t="str">
        <f>IF(CADA_PROD!D1102="","",SUMIFS(MOVI_ENTR!I:I,MOVI_ENTR!D:D,D1102))</f>
        <v/>
      </c>
      <c r="G1102" s="101" t="str">
        <f>IF(CADA_PROD!C1102="","",SUMIFS(MOVI_SAID!H:H,MOVI_SAID!D:D,D1102))</f>
        <v/>
      </c>
      <c r="H1102" s="101" t="str">
        <f t="shared" si="34"/>
        <v/>
      </c>
      <c r="I1102" s="100" t="str">
        <f>IF(CADA_PROD!C1102="","",IFERROR(IF(H1102&lt;=0,"Sem estoque",IF(H1102/E1102&lt;0.25,"Quase sem estoque",IF(H1102/E1102&lt;1.2,"Estoque baixo",IF(H1102/E1102&lt;2,"Estoque moderado","Estoque confortável")))),""))</f>
        <v/>
      </c>
      <c r="J1102" s="102" t="str">
        <f>IF(CADA_PROD!C1102="","",SUMIFS(MOVI_ENTR!M:M,MOVI_ENTR!D:D,D1102))</f>
        <v/>
      </c>
      <c r="K1102" s="103" t="str">
        <f>IF(CADA_PROD!C1102="","",IFERROR($J1102/SUM($J$6:$J$1006),""))</f>
        <v/>
      </c>
      <c r="L1102" s="103" t="str">
        <f>IF(CADA_PROD!C1102="","",IFERROR(H1102/SUM($H$6:$H$1006)+P1102,""))</f>
        <v/>
      </c>
      <c r="M1102" s="102" t="str">
        <f>IF(CADA_PROD!$C1102="","",IFERROR(SUMIFS(MOVI_ENTR!M:M,MOVI_ENTR!D:D,D1102)/SUMIFS(MOVI_ENTR!I:I,MOVI_ENTR!D:D,D1102),0))</f>
        <v/>
      </c>
      <c r="N1102" s="104" t="str">
        <f>IF(CADA_PROD!C1102="","",G1102/E1102)</f>
        <v/>
      </c>
    </row>
    <row r="1103" spans="3:14" ht="30" customHeight="1">
      <c r="C1103" s="99" t="str">
        <f>IF(CADA_PROD!C1103="","",CADA_PROD!C1103)</f>
        <v/>
      </c>
      <c r="D1103" s="100" t="str">
        <f>IF(CADA_PROD!D1103="","",CADA_PROD!D1103)</f>
        <v/>
      </c>
      <c r="E1103" s="101" t="str">
        <f>IF(CADA_PROD!E1103="","",CADA_PROD!E1103)</f>
        <v/>
      </c>
      <c r="F1103" s="101" t="str">
        <f>IF(CADA_PROD!D1103="","",SUMIFS(MOVI_ENTR!I:I,MOVI_ENTR!D:D,D1103))</f>
        <v/>
      </c>
      <c r="G1103" s="101" t="str">
        <f>IF(CADA_PROD!C1103="","",SUMIFS(MOVI_SAID!H:H,MOVI_SAID!D:D,D1103))</f>
        <v/>
      </c>
      <c r="H1103" s="101" t="str">
        <f t="shared" si="34"/>
        <v/>
      </c>
      <c r="I1103" s="100" t="str">
        <f>IF(CADA_PROD!C1103="","",IFERROR(IF(H1103&lt;=0,"Sem estoque",IF(H1103/E1103&lt;0.25,"Quase sem estoque",IF(H1103/E1103&lt;1.2,"Estoque baixo",IF(H1103/E1103&lt;2,"Estoque moderado","Estoque confortável")))),""))</f>
        <v/>
      </c>
      <c r="J1103" s="102" t="str">
        <f>IF(CADA_PROD!C1103="","",SUMIFS(MOVI_ENTR!M:M,MOVI_ENTR!D:D,D1103))</f>
        <v/>
      </c>
      <c r="K1103" s="103" t="str">
        <f>IF(CADA_PROD!C1103="","",IFERROR($J1103/SUM($J$6:$J$1006),""))</f>
        <v/>
      </c>
      <c r="L1103" s="103" t="str">
        <f>IF(CADA_PROD!C1103="","",IFERROR(H1103/SUM($H$6:$H$1006)+P1103,""))</f>
        <v/>
      </c>
      <c r="M1103" s="102" t="str">
        <f>IF(CADA_PROD!$C1103="","",IFERROR(SUMIFS(MOVI_ENTR!M:M,MOVI_ENTR!D:D,D1103)/SUMIFS(MOVI_ENTR!I:I,MOVI_ENTR!D:D,D1103),0))</f>
        <v/>
      </c>
      <c r="N1103" s="104" t="str">
        <f>IF(CADA_PROD!C1103="","",G1103/E1103)</f>
        <v/>
      </c>
    </row>
    <row r="1104" spans="3:14" ht="30" customHeight="1">
      <c r="C1104" s="99" t="str">
        <f>IF(CADA_PROD!C1104="","",CADA_PROD!C1104)</f>
        <v/>
      </c>
      <c r="D1104" s="100" t="str">
        <f>IF(CADA_PROD!D1104="","",CADA_PROD!D1104)</f>
        <v/>
      </c>
      <c r="E1104" s="101" t="str">
        <f>IF(CADA_PROD!E1104="","",CADA_PROD!E1104)</f>
        <v/>
      </c>
      <c r="F1104" s="101" t="str">
        <f>IF(CADA_PROD!D1104="","",SUMIFS(MOVI_ENTR!I:I,MOVI_ENTR!D:D,D1104))</f>
        <v/>
      </c>
      <c r="G1104" s="101" t="str">
        <f>IF(CADA_PROD!C1104="","",SUMIFS(MOVI_SAID!H:H,MOVI_SAID!D:D,D1104))</f>
        <v/>
      </c>
      <c r="H1104" s="101" t="str">
        <f t="shared" si="34"/>
        <v/>
      </c>
      <c r="I1104" s="100" t="str">
        <f>IF(CADA_PROD!C1104="","",IFERROR(IF(H1104&lt;=0,"Sem estoque",IF(H1104/E1104&lt;0.25,"Quase sem estoque",IF(H1104/E1104&lt;1.2,"Estoque baixo",IF(H1104/E1104&lt;2,"Estoque moderado","Estoque confortável")))),""))</f>
        <v/>
      </c>
      <c r="J1104" s="102" t="str">
        <f>IF(CADA_PROD!C1104="","",SUMIFS(MOVI_ENTR!M:M,MOVI_ENTR!D:D,D1104))</f>
        <v/>
      </c>
      <c r="K1104" s="103" t="str">
        <f>IF(CADA_PROD!C1104="","",IFERROR($J1104/SUM($J$6:$J$1006),""))</f>
        <v/>
      </c>
      <c r="L1104" s="103" t="str">
        <f>IF(CADA_PROD!C1104="","",IFERROR(H1104/SUM($H$6:$H$1006)+P1104,""))</f>
        <v/>
      </c>
      <c r="M1104" s="102" t="str">
        <f>IF(CADA_PROD!$C1104="","",IFERROR(SUMIFS(MOVI_ENTR!M:M,MOVI_ENTR!D:D,D1104)/SUMIFS(MOVI_ENTR!I:I,MOVI_ENTR!D:D,D1104),0))</f>
        <v/>
      </c>
      <c r="N1104" s="104" t="str">
        <f>IF(CADA_PROD!C1104="","",G1104/E1104)</f>
        <v/>
      </c>
    </row>
    <row r="1105" spans="3:14" ht="30" customHeight="1">
      <c r="C1105" s="99" t="str">
        <f>IF(CADA_PROD!C1105="","",CADA_PROD!C1105)</f>
        <v/>
      </c>
      <c r="D1105" s="100" t="str">
        <f>IF(CADA_PROD!D1105="","",CADA_PROD!D1105)</f>
        <v/>
      </c>
      <c r="E1105" s="101" t="str">
        <f>IF(CADA_PROD!E1105="","",CADA_PROD!E1105)</f>
        <v/>
      </c>
      <c r="F1105" s="101" t="str">
        <f>IF(CADA_PROD!D1105="","",SUMIFS(MOVI_ENTR!I:I,MOVI_ENTR!D:D,D1105))</f>
        <v/>
      </c>
      <c r="G1105" s="101" t="str">
        <f>IF(CADA_PROD!C1105="","",SUMIFS(MOVI_SAID!H:H,MOVI_SAID!D:D,D1105))</f>
        <v/>
      </c>
      <c r="H1105" s="101" t="str">
        <f t="shared" si="34"/>
        <v/>
      </c>
      <c r="I1105" s="100" t="str">
        <f>IF(CADA_PROD!C1105="","",IFERROR(IF(H1105&lt;=0,"Sem estoque",IF(H1105/E1105&lt;0.25,"Quase sem estoque",IF(H1105/E1105&lt;1.2,"Estoque baixo",IF(H1105/E1105&lt;2,"Estoque moderado","Estoque confortável")))),""))</f>
        <v/>
      </c>
      <c r="J1105" s="102" t="str">
        <f>IF(CADA_PROD!C1105="","",SUMIFS(MOVI_ENTR!M:M,MOVI_ENTR!D:D,D1105))</f>
        <v/>
      </c>
      <c r="K1105" s="103" t="str">
        <f>IF(CADA_PROD!C1105="","",IFERROR($J1105/SUM($J$6:$J$1006),""))</f>
        <v/>
      </c>
      <c r="L1105" s="103" t="str">
        <f>IF(CADA_PROD!C1105="","",IFERROR(H1105/SUM($H$6:$H$1006)+P1105,""))</f>
        <v/>
      </c>
      <c r="M1105" s="102" t="str">
        <f>IF(CADA_PROD!$C1105="","",IFERROR(SUMIFS(MOVI_ENTR!M:M,MOVI_ENTR!D:D,D1105)/SUMIFS(MOVI_ENTR!I:I,MOVI_ENTR!D:D,D1105),0))</f>
        <v/>
      </c>
      <c r="N1105" s="104" t="str">
        <f>IF(CADA_PROD!C1105="","",G1105/E1105)</f>
        <v/>
      </c>
    </row>
    <row r="1106" spans="3:14" ht="30" customHeight="1">
      <c r="C1106" s="99" t="str">
        <f>IF(CADA_PROD!C1106="","",CADA_PROD!C1106)</f>
        <v/>
      </c>
      <c r="D1106" s="100" t="str">
        <f>IF(CADA_PROD!D1106="","",CADA_PROD!D1106)</f>
        <v/>
      </c>
      <c r="E1106" s="101" t="str">
        <f>IF(CADA_PROD!E1106="","",CADA_PROD!E1106)</f>
        <v/>
      </c>
      <c r="F1106" s="101" t="str">
        <f>IF(CADA_PROD!D1106="","",SUMIFS(MOVI_ENTR!I:I,MOVI_ENTR!D:D,D1106))</f>
        <v/>
      </c>
      <c r="G1106" s="101" t="str">
        <f>IF(CADA_PROD!C1106="","",SUMIFS(MOVI_SAID!H:H,MOVI_SAID!D:D,D1106))</f>
        <v/>
      </c>
      <c r="H1106" s="101" t="str">
        <f t="shared" si="34"/>
        <v/>
      </c>
      <c r="I1106" s="100" t="str">
        <f>IF(CADA_PROD!C1106="","",IFERROR(IF(H1106&lt;=0,"Sem estoque",IF(H1106/E1106&lt;0.25,"Quase sem estoque",IF(H1106/E1106&lt;1.2,"Estoque baixo",IF(H1106/E1106&lt;2,"Estoque moderado","Estoque confortável")))),""))</f>
        <v/>
      </c>
      <c r="J1106" s="102" t="str">
        <f>IF(CADA_PROD!C1106="","",SUMIFS(MOVI_ENTR!M:M,MOVI_ENTR!D:D,D1106))</f>
        <v/>
      </c>
      <c r="K1106" s="103" t="str">
        <f>IF(CADA_PROD!C1106="","",IFERROR($J1106/SUM($J$6:$J$1006),""))</f>
        <v/>
      </c>
      <c r="L1106" s="103" t="str">
        <f>IF(CADA_PROD!C1106="","",IFERROR(H1106/SUM($H$6:$H$1006)+P1106,""))</f>
        <v/>
      </c>
      <c r="M1106" s="102" t="str">
        <f>IF(CADA_PROD!$C1106="","",IFERROR(SUMIFS(MOVI_ENTR!M:M,MOVI_ENTR!D:D,D1106)/SUMIFS(MOVI_ENTR!I:I,MOVI_ENTR!D:D,D1106),0))</f>
        <v/>
      </c>
      <c r="N1106" s="104" t="str">
        <f>IF(CADA_PROD!C1106="","",G1106/E1106)</f>
        <v/>
      </c>
    </row>
    <row r="1107" spans="3:14" ht="30" customHeight="1">
      <c r="C1107" s="99" t="str">
        <f>IF(CADA_PROD!C1107="","",CADA_PROD!C1107)</f>
        <v/>
      </c>
      <c r="D1107" s="100" t="str">
        <f>IF(CADA_PROD!D1107="","",CADA_PROD!D1107)</f>
        <v/>
      </c>
      <c r="E1107" s="101" t="str">
        <f>IF(CADA_PROD!E1107="","",CADA_PROD!E1107)</f>
        <v/>
      </c>
      <c r="F1107" s="101" t="str">
        <f>IF(CADA_PROD!D1107="","",SUMIFS(MOVI_ENTR!I:I,MOVI_ENTR!D:D,D1107))</f>
        <v/>
      </c>
      <c r="G1107" s="101" t="str">
        <f>IF(CADA_PROD!C1107="","",SUMIFS(MOVI_SAID!H:H,MOVI_SAID!D:D,D1107))</f>
        <v/>
      </c>
      <c r="H1107" s="101" t="str">
        <f t="shared" si="34"/>
        <v/>
      </c>
      <c r="I1107" s="100" t="str">
        <f>IF(CADA_PROD!C1107="","",IFERROR(IF(H1107&lt;=0,"Sem estoque",IF(H1107/E1107&lt;0.25,"Quase sem estoque",IF(H1107/E1107&lt;1.2,"Estoque baixo",IF(H1107/E1107&lt;2,"Estoque moderado","Estoque confortável")))),""))</f>
        <v/>
      </c>
      <c r="J1107" s="102" t="str">
        <f>IF(CADA_PROD!C1107="","",SUMIFS(MOVI_ENTR!M:M,MOVI_ENTR!D:D,D1107))</f>
        <v/>
      </c>
      <c r="K1107" s="103" t="str">
        <f>IF(CADA_PROD!C1107="","",IFERROR($J1107/SUM($J$6:$J$1006),""))</f>
        <v/>
      </c>
      <c r="L1107" s="103" t="str">
        <f>IF(CADA_PROD!C1107="","",IFERROR(H1107/SUM($H$6:$H$1006)+P1107,""))</f>
        <v/>
      </c>
      <c r="M1107" s="102" t="str">
        <f>IF(CADA_PROD!$C1107="","",IFERROR(SUMIFS(MOVI_ENTR!M:M,MOVI_ENTR!D:D,D1107)/SUMIFS(MOVI_ENTR!I:I,MOVI_ENTR!D:D,D1107),0))</f>
        <v/>
      </c>
      <c r="N1107" s="104" t="str">
        <f>IF(CADA_PROD!C1107="","",G1107/E1107)</f>
        <v/>
      </c>
    </row>
    <row r="1108" spans="3:14" ht="30" customHeight="1">
      <c r="C1108" s="99" t="str">
        <f>IF(CADA_PROD!C1108="","",CADA_PROD!C1108)</f>
        <v/>
      </c>
      <c r="D1108" s="100" t="str">
        <f>IF(CADA_PROD!D1108="","",CADA_PROD!D1108)</f>
        <v/>
      </c>
      <c r="E1108" s="101" t="str">
        <f>IF(CADA_PROD!E1108="","",CADA_PROD!E1108)</f>
        <v/>
      </c>
      <c r="F1108" s="101" t="str">
        <f>IF(CADA_PROD!D1108="","",SUMIFS(MOVI_ENTR!I:I,MOVI_ENTR!D:D,D1108))</f>
        <v/>
      </c>
      <c r="G1108" s="101" t="str">
        <f>IF(CADA_PROD!C1108="","",SUMIFS(MOVI_SAID!H:H,MOVI_SAID!D:D,D1108))</f>
        <v/>
      </c>
      <c r="H1108" s="101" t="str">
        <f t="shared" si="34"/>
        <v/>
      </c>
      <c r="I1108" s="100" t="str">
        <f>IF(CADA_PROD!C1108="","",IFERROR(IF(H1108&lt;=0,"Sem estoque",IF(H1108/E1108&lt;0.25,"Quase sem estoque",IF(H1108/E1108&lt;1.2,"Estoque baixo",IF(H1108/E1108&lt;2,"Estoque moderado","Estoque confortável")))),""))</f>
        <v/>
      </c>
      <c r="J1108" s="102" t="str">
        <f>IF(CADA_PROD!C1108="","",SUMIFS(MOVI_ENTR!M:M,MOVI_ENTR!D:D,D1108))</f>
        <v/>
      </c>
      <c r="K1108" s="103" t="str">
        <f>IF(CADA_PROD!C1108="","",IFERROR($J1108/SUM($J$6:$J$1006),""))</f>
        <v/>
      </c>
      <c r="L1108" s="103" t="str">
        <f>IF(CADA_PROD!C1108="","",IFERROR(H1108/SUM($H$6:$H$1006)+P1108,""))</f>
        <v/>
      </c>
      <c r="M1108" s="102" t="str">
        <f>IF(CADA_PROD!$C1108="","",IFERROR(SUMIFS(MOVI_ENTR!M:M,MOVI_ENTR!D:D,D1108)/SUMIFS(MOVI_ENTR!I:I,MOVI_ENTR!D:D,D1108),0))</f>
        <v/>
      </c>
      <c r="N1108" s="104" t="str">
        <f>IF(CADA_PROD!C1108="","",G1108/E1108)</f>
        <v/>
      </c>
    </row>
    <row r="1109" spans="3:14" ht="30" customHeight="1">
      <c r="C1109" s="99" t="str">
        <f>IF(CADA_PROD!C1109="","",CADA_PROD!C1109)</f>
        <v/>
      </c>
      <c r="D1109" s="100" t="str">
        <f>IF(CADA_PROD!D1109="","",CADA_PROD!D1109)</f>
        <v/>
      </c>
      <c r="E1109" s="101" t="str">
        <f>IF(CADA_PROD!E1109="","",CADA_PROD!E1109)</f>
        <v/>
      </c>
      <c r="F1109" s="101" t="str">
        <f>IF(CADA_PROD!D1109="","",SUMIFS(MOVI_ENTR!I:I,MOVI_ENTR!D:D,D1109))</f>
        <v/>
      </c>
      <c r="G1109" s="101" t="str">
        <f>IF(CADA_PROD!C1109="","",SUMIFS(MOVI_SAID!H:H,MOVI_SAID!D:D,D1109))</f>
        <v/>
      </c>
      <c r="H1109" s="101" t="str">
        <f t="shared" si="34"/>
        <v/>
      </c>
      <c r="I1109" s="100" t="str">
        <f>IF(CADA_PROD!C1109="","",IFERROR(IF(H1109&lt;=0,"Sem estoque",IF(H1109/E1109&lt;0.25,"Quase sem estoque",IF(H1109/E1109&lt;1.2,"Estoque baixo",IF(H1109/E1109&lt;2,"Estoque moderado","Estoque confortável")))),""))</f>
        <v/>
      </c>
      <c r="J1109" s="102" t="str">
        <f>IF(CADA_PROD!C1109="","",SUMIFS(MOVI_ENTR!M:M,MOVI_ENTR!D:D,D1109))</f>
        <v/>
      </c>
      <c r="K1109" s="103" t="str">
        <f>IF(CADA_PROD!C1109="","",IFERROR($J1109/SUM($J$6:$J$1006),""))</f>
        <v/>
      </c>
      <c r="L1109" s="103" t="str">
        <f>IF(CADA_PROD!C1109="","",IFERROR(H1109/SUM($H$6:$H$1006)+P1109,""))</f>
        <v/>
      </c>
      <c r="M1109" s="102" t="str">
        <f>IF(CADA_PROD!$C1109="","",IFERROR(SUMIFS(MOVI_ENTR!M:M,MOVI_ENTR!D:D,D1109)/SUMIFS(MOVI_ENTR!I:I,MOVI_ENTR!D:D,D1109),0))</f>
        <v/>
      </c>
      <c r="N1109" s="104" t="str">
        <f>IF(CADA_PROD!C1109="","",G1109/E1109)</f>
        <v/>
      </c>
    </row>
    <row r="1110" spans="3:14" ht="30" customHeight="1">
      <c r="C1110" s="99" t="str">
        <f>IF(CADA_PROD!C1110="","",CADA_PROD!C1110)</f>
        <v/>
      </c>
      <c r="D1110" s="100" t="str">
        <f>IF(CADA_PROD!D1110="","",CADA_PROD!D1110)</f>
        <v/>
      </c>
      <c r="E1110" s="101" t="str">
        <f>IF(CADA_PROD!E1110="","",CADA_PROD!E1110)</f>
        <v/>
      </c>
      <c r="F1110" s="101" t="str">
        <f>IF(CADA_PROD!D1110="","",SUMIFS(MOVI_ENTR!I:I,MOVI_ENTR!D:D,D1110))</f>
        <v/>
      </c>
      <c r="G1110" s="101" t="str">
        <f>IF(CADA_PROD!C1110="","",SUMIFS(MOVI_SAID!H:H,MOVI_SAID!D:D,D1110))</f>
        <v/>
      </c>
      <c r="H1110" s="101" t="str">
        <f t="shared" si="34"/>
        <v/>
      </c>
      <c r="I1110" s="100" t="str">
        <f>IF(CADA_PROD!C1110="","",IFERROR(IF(H1110&lt;=0,"Sem estoque",IF(H1110/E1110&lt;0.25,"Quase sem estoque",IF(H1110/E1110&lt;1.2,"Estoque baixo",IF(H1110/E1110&lt;2,"Estoque moderado","Estoque confortável")))),""))</f>
        <v/>
      </c>
      <c r="J1110" s="102" t="str">
        <f>IF(CADA_PROD!C1110="","",SUMIFS(MOVI_ENTR!M:M,MOVI_ENTR!D:D,D1110))</f>
        <v/>
      </c>
      <c r="K1110" s="103" t="str">
        <f>IF(CADA_PROD!C1110="","",IFERROR($J1110/SUM($J$6:$J$1006),""))</f>
        <v/>
      </c>
      <c r="L1110" s="103" t="str">
        <f>IF(CADA_PROD!C1110="","",IFERROR(H1110/SUM($H$6:$H$1006)+P1110,""))</f>
        <v/>
      </c>
      <c r="M1110" s="102" t="str">
        <f>IF(CADA_PROD!$C1110="","",IFERROR(SUMIFS(MOVI_ENTR!M:M,MOVI_ENTR!D:D,D1110)/SUMIFS(MOVI_ENTR!I:I,MOVI_ENTR!D:D,D1110),0))</f>
        <v/>
      </c>
      <c r="N1110" s="104" t="str">
        <f>IF(CADA_PROD!C1110="","",G1110/E1110)</f>
        <v/>
      </c>
    </row>
    <row r="1111" spans="3:14" ht="30" customHeight="1">
      <c r="C1111" s="99" t="str">
        <f>IF(CADA_PROD!C1111="","",CADA_PROD!C1111)</f>
        <v/>
      </c>
      <c r="D1111" s="100" t="str">
        <f>IF(CADA_PROD!D1111="","",CADA_PROD!D1111)</f>
        <v/>
      </c>
      <c r="E1111" s="101" t="str">
        <f>IF(CADA_PROD!E1111="","",CADA_PROD!E1111)</f>
        <v/>
      </c>
      <c r="F1111" s="101" t="str">
        <f>IF(CADA_PROD!D1111="","",SUMIFS(MOVI_ENTR!I:I,MOVI_ENTR!D:D,D1111))</f>
        <v/>
      </c>
      <c r="G1111" s="101" t="str">
        <f>IF(CADA_PROD!C1111="","",SUMIFS(MOVI_SAID!H:H,MOVI_SAID!D:D,D1111))</f>
        <v/>
      </c>
      <c r="H1111" s="101" t="str">
        <f t="shared" si="34"/>
        <v/>
      </c>
      <c r="I1111" s="100" t="str">
        <f>IF(CADA_PROD!C1111="","",IFERROR(IF(H1111&lt;=0,"Sem estoque",IF(H1111/E1111&lt;0.25,"Quase sem estoque",IF(H1111/E1111&lt;1.2,"Estoque baixo",IF(H1111/E1111&lt;2,"Estoque moderado","Estoque confortável")))),""))</f>
        <v/>
      </c>
      <c r="J1111" s="102" t="str">
        <f>IF(CADA_PROD!C1111="","",SUMIFS(MOVI_ENTR!M:M,MOVI_ENTR!D:D,D1111))</f>
        <v/>
      </c>
      <c r="K1111" s="103" t="str">
        <f>IF(CADA_PROD!C1111="","",IFERROR($J1111/SUM($J$6:$J$1006),""))</f>
        <v/>
      </c>
      <c r="L1111" s="103" t="str">
        <f>IF(CADA_PROD!C1111="","",IFERROR(H1111/SUM($H$6:$H$1006)+P1111,""))</f>
        <v/>
      </c>
      <c r="M1111" s="102" t="str">
        <f>IF(CADA_PROD!$C1111="","",IFERROR(SUMIFS(MOVI_ENTR!M:M,MOVI_ENTR!D:D,D1111)/SUMIFS(MOVI_ENTR!I:I,MOVI_ENTR!D:D,D1111),0))</f>
        <v/>
      </c>
      <c r="N1111" s="104" t="str">
        <f>IF(CADA_PROD!C1111="","",G1111/E1111)</f>
        <v/>
      </c>
    </row>
    <row r="1112" spans="3:14" ht="30" customHeight="1">
      <c r="C1112" s="99" t="str">
        <f>IF(CADA_PROD!C1112="","",CADA_PROD!C1112)</f>
        <v/>
      </c>
      <c r="D1112" s="100" t="str">
        <f>IF(CADA_PROD!D1112="","",CADA_PROD!D1112)</f>
        <v/>
      </c>
      <c r="E1112" s="101" t="str">
        <f>IF(CADA_PROD!E1112="","",CADA_PROD!E1112)</f>
        <v/>
      </c>
      <c r="F1112" s="101" t="str">
        <f>IF(CADA_PROD!D1112="","",SUMIFS(MOVI_ENTR!I:I,MOVI_ENTR!D:D,D1112))</f>
        <v/>
      </c>
      <c r="G1112" s="101" t="str">
        <f>IF(CADA_PROD!C1112="","",SUMIFS(MOVI_SAID!H:H,MOVI_SAID!D:D,D1112))</f>
        <v/>
      </c>
      <c r="H1112" s="101" t="str">
        <f t="shared" si="34"/>
        <v/>
      </c>
      <c r="I1112" s="100" t="str">
        <f>IF(CADA_PROD!C1112="","",IFERROR(IF(H1112&lt;=0,"Sem estoque",IF(H1112/E1112&lt;0.25,"Quase sem estoque",IF(H1112/E1112&lt;1.2,"Estoque baixo",IF(H1112/E1112&lt;2,"Estoque moderado","Estoque confortável")))),""))</f>
        <v/>
      </c>
      <c r="J1112" s="102" t="str">
        <f>IF(CADA_PROD!C1112="","",SUMIFS(MOVI_ENTR!M:M,MOVI_ENTR!D:D,D1112))</f>
        <v/>
      </c>
      <c r="K1112" s="103" t="str">
        <f>IF(CADA_PROD!C1112="","",IFERROR($J1112/SUM($J$6:$J$1006),""))</f>
        <v/>
      </c>
      <c r="L1112" s="103" t="str">
        <f>IF(CADA_PROD!C1112="","",IFERROR(H1112/SUM($H$6:$H$1006)+P1112,""))</f>
        <v/>
      </c>
      <c r="M1112" s="102" t="str">
        <f>IF(CADA_PROD!$C1112="","",IFERROR(SUMIFS(MOVI_ENTR!M:M,MOVI_ENTR!D:D,D1112)/SUMIFS(MOVI_ENTR!I:I,MOVI_ENTR!D:D,D1112),0))</f>
        <v/>
      </c>
      <c r="N1112" s="104" t="str">
        <f>IF(CADA_PROD!C1112="","",G1112/E1112)</f>
        <v/>
      </c>
    </row>
    <row r="1113" spans="3:14" ht="30" customHeight="1">
      <c r="C1113" s="99" t="str">
        <f>IF(CADA_PROD!C1113="","",CADA_PROD!C1113)</f>
        <v/>
      </c>
      <c r="D1113" s="100" t="str">
        <f>IF(CADA_PROD!D1113="","",CADA_PROD!D1113)</f>
        <v/>
      </c>
      <c r="E1113" s="101" t="str">
        <f>IF(CADA_PROD!E1113="","",CADA_PROD!E1113)</f>
        <v/>
      </c>
      <c r="F1113" s="101" t="str">
        <f>IF(CADA_PROD!D1113="","",SUMIFS(MOVI_ENTR!I:I,MOVI_ENTR!D:D,D1113))</f>
        <v/>
      </c>
      <c r="G1113" s="101" t="str">
        <f>IF(CADA_PROD!C1113="","",SUMIFS(MOVI_SAID!H:H,MOVI_SAID!D:D,D1113))</f>
        <v/>
      </c>
      <c r="H1113" s="101" t="str">
        <f t="shared" si="34"/>
        <v/>
      </c>
      <c r="I1113" s="100" t="str">
        <f>IF(CADA_PROD!C1113="","",IFERROR(IF(H1113&lt;=0,"Sem estoque",IF(H1113/E1113&lt;0.25,"Quase sem estoque",IF(H1113/E1113&lt;1.2,"Estoque baixo",IF(H1113/E1113&lt;2,"Estoque moderado","Estoque confortável")))),""))</f>
        <v/>
      </c>
      <c r="J1113" s="102" t="str">
        <f>IF(CADA_PROD!C1113="","",SUMIFS(MOVI_ENTR!M:M,MOVI_ENTR!D:D,D1113))</f>
        <v/>
      </c>
      <c r="K1113" s="103" t="str">
        <f>IF(CADA_PROD!C1113="","",IFERROR($J1113/SUM($J$6:$J$1006),""))</f>
        <v/>
      </c>
      <c r="L1113" s="103" t="str">
        <f>IF(CADA_PROD!C1113="","",IFERROR(H1113/SUM($H$6:$H$1006)+P1113,""))</f>
        <v/>
      </c>
      <c r="M1113" s="102" t="str">
        <f>IF(CADA_PROD!$C1113="","",IFERROR(SUMIFS(MOVI_ENTR!M:M,MOVI_ENTR!D:D,D1113)/SUMIFS(MOVI_ENTR!I:I,MOVI_ENTR!D:D,D1113),0))</f>
        <v/>
      </c>
      <c r="N1113" s="104" t="str">
        <f>IF(CADA_PROD!C1113="","",G1113/E1113)</f>
        <v/>
      </c>
    </row>
    <row r="1114" spans="3:14" ht="30" customHeight="1">
      <c r="C1114" s="99" t="str">
        <f>IF(CADA_PROD!C1114="","",CADA_PROD!C1114)</f>
        <v/>
      </c>
      <c r="D1114" s="100" t="str">
        <f>IF(CADA_PROD!D1114="","",CADA_PROD!D1114)</f>
        <v/>
      </c>
      <c r="E1114" s="101" t="str">
        <f>IF(CADA_PROD!E1114="","",CADA_PROD!E1114)</f>
        <v/>
      </c>
      <c r="F1114" s="101" t="str">
        <f>IF(CADA_PROD!D1114="","",SUMIFS(MOVI_ENTR!I:I,MOVI_ENTR!D:D,D1114))</f>
        <v/>
      </c>
      <c r="G1114" s="101" t="str">
        <f>IF(CADA_PROD!C1114="","",SUMIFS(MOVI_SAID!H:H,MOVI_SAID!D:D,D1114))</f>
        <v/>
      </c>
      <c r="H1114" s="101" t="str">
        <f t="shared" si="34"/>
        <v/>
      </c>
      <c r="I1114" s="100" t="str">
        <f>IF(CADA_PROD!C1114="","",IFERROR(IF(H1114&lt;=0,"Sem estoque",IF(H1114/E1114&lt;0.25,"Quase sem estoque",IF(H1114/E1114&lt;1.2,"Estoque baixo",IF(H1114/E1114&lt;2,"Estoque moderado","Estoque confortável")))),""))</f>
        <v/>
      </c>
      <c r="J1114" s="102" t="str">
        <f>IF(CADA_PROD!C1114="","",SUMIFS(MOVI_ENTR!M:M,MOVI_ENTR!D:D,D1114))</f>
        <v/>
      </c>
      <c r="K1114" s="103" t="str">
        <f>IF(CADA_PROD!C1114="","",IFERROR($J1114/SUM($J$6:$J$1006),""))</f>
        <v/>
      </c>
      <c r="L1114" s="103" t="str">
        <f>IF(CADA_PROD!C1114="","",IFERROR(H1114/SUM($H$6:$H$1006)+P1114,""))</f>
        <v/>
      </c>
      <c r="M1114" s="102" t="str">
        <f>IF(CADA_PROD!$C1114="","",IFERROR(SUMIFS(MOVI_ENTR!M:M,MOVI_ENTR!D:D,D1114)/SUMIFS(MOVI_ENTR!I:I,MOVI_ENTR!D:D,D1114),0))</f>
        <v/>
      </c>
      <c r="N1114" s="104" t="str">
        <f>IF(CADA_PROD!C1114="","",G1114/E1114)</f>
        <v/>
      </c>
    </row>
    <row r="1115" spans="3:14" ht="30" customHeight="1">
      <c r="C1115" s="99" t="str">
        <f>IF(CADA_PROD!C1115="","",CADA_PROD!C1115)</f>
        <v/>
      </c>
      <c r="D1115" s="100" t="str">
        <f>IF(CADA_PROD!D1115="","",CADA_PROD!D1115)</f>
        <v/>
      </c>
      <c r="E1115" s="101" t="str">
        <f>IF(CADA_PROD!E1115="","",CADA_PROD!E1115)</f>
        <v/>
      </c>
      <c r="F1115" s="101" t="str">
        <f>IF(CADA_PROD!D1115="","",SUMIFS(MOVI_ENTR!I:I,MOVI_ENTR!D:D,D1115))</f>
        <v/>
      </c>
      <c r="G1115" s="101" t="str">
        <f>IF(CADA_PROD!C1115="","",SUMIFS(MOVI_SAID!H:H,MOVI_SAID!D:D,D1115))</f>
        <v/>
      </c>
      <c r="H1115" s="101" t="str">
        <f t="shared" si="34"/>
        <v/>
      </c>
      <c r="I1115" s="100" t="str">
        <f>IF(CADA_PROD!C1115="","",IFERROR(IF(H1115&lt;=0,"Sem estoque",IF(H1115/E1115&lt;0.25,"Quase sem estoque",IF(H1115/E1115&lt;1.2,"Estoque baixo",IF(H1115/E1115&lt;2,"Estoque moderado","Estoque confortável")))),""))</f>
        <v/>
      </c>
      <c r="J1115" s="102" t="str">
        <f>IF(CADA_PROD!C1115="","",SUMIFS(MOVI_ENTR!M:M,MOVI_ENTR!D:D,D1115))</f>
        <v/>
      </c>
      <c r="K1115" s="103" t="str">
        <f>IF(CADA_PROD!C1115="","",IFERROR($J1115/SUM($J$6:$J$1006),""))</f>
        <v/>
      </c>
      <c r="L1115" s="103" t="str">
        <f>IF(CADA_PROD!C1115="","",IFERROR(H1115/SUM($H$6:$H$1006)+P1115,""))</f>
        <v/>
      </c>
      <c r="M1115" s="102" t="str">
        <f>IF(CADA_PROD!$C1115="","",IFERROR(SUMIFS(MOVI_ENTR!M:M,MOVI_ENTR!D:D,D1115)/SUMIFS(MOVI_ENTR!I:I,MOVI_ENTR!D:D,D1115),0))</f>
        <v/>
      </c>
      <c r="N1115" s="104" t="str">
        <f>IF(CADA_PROD!C1115="","",G1115/E1115)</f>
        <v/>
      </c>
    </row>
    <row r="1116" spans="3:14" ht="30" customHeight="1">
      <c r="C1116" s="99" t="str">
        <f>IF(CADA_PROD!C1116="","",CADA_PROD!C1116)</f>
        <v/>
      </c>
      <c r="D1116" s="100" t="str">
        <f>IF(CADA_PROD!D1116="","",CADA_PROD!D1116)</f>
        <v/>
      </c>
      <c r="E1116" s="101" t="str">
        <f>IF(CADA_PROD!E1116="","",CADA_PROD!E1116)</f>
        <v/>
      </c>
      <c r="F1116" s="101" t="str">
        <f>IF(CADA_PROD!D1116="","",SUMIFS(MOVI_ENTR!I:I,MOVI_ENTR!D:D,D1116))</f>
        <v/>
      </c>
      <c r="G1116" s="101" t="str">
        <f>IF(CADA_PROD!C1116="","",SUMIFS(MOVI_SAID!H:H,MOVI_SAID!D:D,D1116))</f>
        <v/>
      </c>
      <c r="H1116" s="101" t="str">
        <f t="shared" si="34"/>
        <v/>
      </c>
      <c r="I1116" s="100" t="str">
        <f>IF(CADA_PROD!C1116="","",IFERROR(IF(H1116&lt;=0,"Sem estoque",IF(H1116/E1116&lt;0.25,"Quase sem estoque",IF(H1116/E1116&lt;1.2,"Estoque baixo",IF(H1116/E1116&lt;2,"Estoque moderado","Estoque confortável")))),""))</f>
        <v/>
      </c>
      <c r="J1116" s="102" t="str">
        <f>IF(CADA_PROD!C1116="","",SUMIFS(MOVI_ENTR!M:M,MOVI_ENTR!D:D,D1116))</f>
        <v/>
      </c>
      <c r="K1116" s="103" t="str">
        <f>IF(CADA_PROD!C1116="","",IFERROR($J1116/SUM($J$6:$J$1006),""))</f>
        <v/>
      </c>
      <c r="L1116" s="103" t="str">
        <f>IF(CADA_PROD!C1116="","",IFERROR(H1116/SUM($H$6:$H$1006)+P1116,""))</f>
        <v/>
      </c>
      <c r="M1116" s="102" t="str">
        <f>IF(CADA_PROD!$C1116="","",IFERROR(SUMIFS(MOVI_ENTR!M:M,MOVI_ENTR!D:D,D1116)/SUMIFS(MOVI_ENTR!I:I,MOVI_ENTR!D:D,D1116),0))</f>
        <v/>
      </c>
      <c r="N1116" s="104" t="str">
        <f>IF(CADA_PROD!C1116="","",G1116/E1116)</f>
        <v/>
      </c>
    </row>
    <row r="1117" spans="3:14" ht="30" customHeight="1">
      <c r="C1117" s="99" t="str">
        <f>IF(CADA_PROD!C1117="","",CADA_PROD!C1117)</f>
        <v/>
      </c>
      <c r="D1117" s="100" t="str">
        <f>IF(CADA_PROD!D1117="","",CADA_PROD!D1117)</f>
        <v/>
      </c>
      <c r="E1117" s="101" t="str">
        <f>IF(CADA_PROD!E1117="","",CADA_PROD!E1117)</f>
        <v/>
      </c>
      <c r="F1117" s="101" t="str">
        <f>IF(CADA_PROD!D1117="","",SUMIFS(MOVI_ENTR!I:I,MOVI_ENTR!D:D,D1117))</f>
        <v/>
      </c>
      <c r="G1117" s="101" t="str">
        <f>IF(CADA_PROD!C1117="","",SUMIFS(MOVI_SAID!H:H,MOVI_SAID!D:D,D1117))</f>
        <v/>
      </c>
      <c r="H1117" s="101" t="str">
        <f t="shared" si="34"/>
        <v/>
      </c>
      <c r="I1117" s="100" t="str">
        <f>IF(CADA_PROD!C1117="","",IFERROR(IF(H1117&lt;=0,"Sem estoque",IF(H1117/E1117&lt;0.25,"Quase sem estoque",IF(H1117/E1117&lt;1.2,"Estoque baixo",IF(H1117/E1117&lt;2,"Estoque moderado","Estoque confortável")))),""))</f>
        <v/>
      </c>
      <c r="J1117" s="102" t="str">
        <f>IF(CADA_PROD!C1117="","",SUMIFS(MOVI_ENTR!M:M,MOVI_ENTR!D:D,D1117))</f>
        <v/>
      </c>
      <c r="K1117" s="103" t="str">
        <f>IF(CADA_PROD!C1117="","",IFERROR($J1117/SUM($J$6:$J$1006),""))</f>
        <v/>
      </c>
      <c r="L1117" s="103" t="str">
        <f>IF(CADA_PROD!C1117="","",IFERROR(H1117/SUM($H$6:$H$1006)+P1117,""))</f>
        <v/>
      </c>
      <c r="M1117" s="102" t="str">
        <f>IF(CADA_PROD!$C1117="","",IFERROR(SUMIFS(MOVI_ENTR!M:M,MOVI_ENTR!D:D,D1117)/SUMIFS(MOVI_ENTR!I:I,MOVI_ENTR!D:D,D1117),0))</f>
        <v/>
      </c>
      <c r="N1117" s="104" t="str">
        <f>IF(CADA_PROD!C1117="","",G1117/E1117)</f>
        <v/>
      </c>
    </row>
    <row r="1118" spans="3:14" ht="30" customHeight="1">
      <c r="C1118" s="99" t="str">
        <f>IF(CADA_PROD!C1118="","",CADA_PROD!C1118)</f>
        <v/>
      </c>
      <c r="D1118" s="100" t="str">
        <f>IF(CADA_PROD!D1118="","",CADA_PROD!D1118)</f>
        <v/>
      </c>
      <c r="E1118" s="101" t="str">
        <f>IF(CADA_PROD!E1118="","",CADA_PROD!E1118)</f>
        <v/>
      </c>
      <c r="F1118" s="101" t="str">
        <f>IF(CADA_PROD!D1118="","",SUMIFS(MOVI_ENTR!I:I,MOVI_ENTR!D:D,D1118))</f>
        <v/>
      </c>
      <c r="G1118" s="101" t="str">
        <f>IF(CADA_PROD!C1118="","",SUMIFS(MOVI_SAID!H:H,MOVI_SAID!D:D,D1118))</f>
        <v/>
      </c>
      <c r="H1118" s="101" t="str">
        <f t="shared" si="34"/>
        <v/>
      </c>
      <c r="I1118" s="100" t="str">
        <f>IF(CADA_PROD!C1118="","",IFERROR(IF(H1118&lt;=0,"Sem estoque",IF(H1118/E1118&lt;0.25,"Quase sem estoque",IF(H1118/E1118&lt;1.2,"Estoque baixo",IF(H1118/E1118&lt;2,"Estoque moderado","Estoque confortável")))),""))</f>
        <v/>
      </c>
      <c r="J1118" s="102" t="str">
        <f>IF(CADA_PROD!C1118="","",SUMIFS(MOVI_ENTR!M:M,MOVI_ENTR!D:D,D1118))</f>
        <v/>
      </c>
      <c r="K1118" s="103" t="str">
        <f>IF(CADA_PROD!C1118="","",IFERROR($J1118/SUM($J$6:$J$1006),""))</f>
        <v/>
      </c>
      <c r="L1118" s="103" t="str">
        <f>IF(CADA_PROD!C1118="","",IFERROR(H1118/SUM($H$6:$H$1006)+P1118,""))</f>
        <v/>
      </c>
      <c r="M1118" s="102" t="str">
        <f>IF(CADA_PROD!$C1118="","",IFERROR(SUMIFS(MOVI_ENTR!M:M,MOVI_ENTR!D:D,D1118)/SUMIFS(MOVI_ENTR!I:I,MOVI_ENTR!D:D,D1118),0))</f>
        <v/>
      </c>
      <c r="N1118" s="104" t="str">
        <f>IF(CADA_PROD!C1118="","",G1118/E1118)</f>
        <v/>
      </c>
    </row>
    <row r="1119" spans="3:14" ht="30" customHeight="1">
      <c r="C1119" s="99" t="str">
        <f>IF(CADA_PROD!C1119="","",CADA_PROD!C1119)</f>
        <v/>
      </c>
      <c r="D1119" s="100" t="str">
        <f>IF(CADA_PROD!D1119="","",CADA_PROD!D1119)</f>
        <v/>
      </c>
      <c r="E1119" s="101" t="str">
        <f>IF(CADA_PROD!E1119="","",CADA_PROD!E1119)</f>
        <v/>
      </c>
      <c r="F1119" s="101" t="str">
        <f>IF(CADA_PROD!D1119="","",SUMIFS(MOVI_ENTR!I:I,MOVI_ENTR!D:D,D1119))</f>
        <v/>
      </c>
      <c r="G1119" s="101" t="str">
        <f>IF(CADA_PROD!C1119="","",SUMIFS(MOVI_SAID!H:H,MOVI_SAID!D:D,D1119))</f>
        <v/>
      </c>
      <c r="H1119" s="101" t="str">
        <f t="shared" si="34"/>
        <v/>
      </c>
      <c r="I1119" s="100" t="str">
        <f>IF(CADA_PROD!C1119="","",IFERROR(IF(H1119&lt;=0,"Sem estoque",IF(H1119/E1119&lt;0.25,"Quase sem estoque",IF(H1119/E1119&lt;1.2,"Estoque baixo",IF(H1119/E1119&lt;2,"Estoque moderado","Estoque confortável")))),""))</f>
        <v/>
      </c>
      <c r="J1119" s="102" t="str">
        <f>IF(CADA_PROD!C1119="","",SUMIFS(MOVI_ENTR!M:M,MOVI_ENTR!D:D,D1119))</f>
        <v/>
      </c>
      <c r="K1119" s="103" t="str">
        <f>IF(CADA_PROD!C1119="","",IFERROR($J1119/SUM($J$6:$J$1006),""))</f>
        <v/>
      </c>
      <c r="L1119" s="103" t="str">
        <f>IF(CADA_PROD!C1119="","",IFERROR(H1119/SUM($H$6:$H$1006)+P1119,""))</f>
        <v/>
      </c>
      <c r="M1119" s="102" t="str">
        <f>IF(CADA_PROD!$C1119="","",IFERROR(SUMIFS(MOVI_ENTR!M:M,MOVI_ENTR!D:D,D1119)/SUMIFS(MOVI_ENTR!I:I,MOVI_ENTR!D:D,D1119),0))</f>
        <v/>
      </c>
      <c r="N1119" s="104" t="str">
        <f>IF(CADA_PROD!C1119="","",G1119/E1119)</f>
        <v/>
      </c>
    </row>
    <row r="1120" spans="3:14" ht="30" customHeight="1">
      <c r="C1120" s="99" t="str">
        <f>IF(CADA_PROD!C1120="","",CADA_PROD!C1120)</f>
        <v/>
      </c>
      <c r="D1120" s="100" t="str">
        <f>IF(CADA_PROD!D1120="","",CADA_PROD!D1120)</f>
        <v/>
      </c>
      <c r="E1120" s="101" t="str">
        <f>IF(CADA_PROD!E1120="","",CADA_PROD!E1120)</f>
        <v/>
      </c>
      <c r="F1120" s="101" t="str">
        <f>IF(CADA_PROD!D1120="","",SUMIFS(MOVI_ENTR!I:I,MOVI_ENTR!D:D,D1120))</f>
        <v/>
      </c>
      <c r="G1120" s="101" t="str">
        <f>IF(CADA_PROD!C1120="","",SUMIFS(MOVI_SAID!H:H,MOVI_SAID!D:D,D1120))</f>
        <v/>
      </c>
      <c r="H1120" s="101" t="str">
        <f t="shared" si="34"/>
        <v/>
      </c>
      <c r="I1120" s="100" t="str">
        <f>IF(CADA_PROD!C1120="","",IFERROR(IF(H1120&lt;=0,"Sem estoque",IF(H1120/E1120&lt;0.25,"Quase sem estoque",IF(H1120/E1120&lt;1.2,"Estoque baixo",IF(H1120/E1120&lt;2,"Estoque moderado","Estoque confortável")))),""))</f>
        <v/>
      </c>
      <c r="J1120" s="102" t="str">
        <f>IF(CADA_PROD!C1120="","",SUMIFS(MOVI_ENTR!M:M,MOVI_ENTR!D:D,D1120))</f>
        <v/>
      </c>
      <c r="K1120" s="103" t="str">
        <f>IF(CADA_PROD!C1120="","",IFERROR($J1120/SUM($J$6:$J$1006),""))</f>
        <v/>
      </c>
      <c r="L1120" s="103" t="str">
        <f>IF(CADA_PROD!C1120="","",IFERROR(H1120/SUM($H$6:$H$1006)+P1120,""))</f>
        <v/>
      </c>
      <c r="M1120" s="102" t="str">
        <f>IF(CADA_PROD!$C1120="","",IFERROR(SUMIFS(MOVI_ENTR!M:M,MOVI_ENTR!D:D,D1120)/SUMIFS(MOVI_ENTR!I:I,MOVI_ENTR!D:D,D1120),0))</f>
        <v/>
      </c>
      <c r="N1120" s="104" t="str">
        <f>IF(CADA_PROD!C1120="","",G1120/E1120)</f>
        <v/>
      </c>
    </row>
    <row r="1121" spans="3:14" ht="30" customHeight="1">
      <c r="C1121" s="99" t="str">
        <f>IF(CADA_PROD!C1121="","",CADA_PROD!C1121)</f>
        <v/>
      </c>
      <c r="D1121" s="100" t="str">
        <f>IF(CADA_PROD!D1121="","",CADA_PROD!D1121)</f>
        <v/>
      </c>
      <c r="E1121" s="101" t="str">
        <f>IF(CADA_PROD!E1121="","",CADA_PROD!E1121)</f>
        <v/>
      </c>
      <c r="F1121" s="101" t="str">
        <f>IF(CADA_PROD!D1121="","",SUMIFS(MOVI_ENTR!I:I,MOVI_ENTR!D:D,D1121))</f>
        <v/>
      </c>
      <c r="G1121" s="101" t="str">
        <f>IF(CADA_PROD!C1121="","",SUMIFS(MOVI_SAID!H:H,MOVI_SAID!D:D,D1121))</f>
        <v/>
      </c>
      <c r="H1121" s="101" t="str">
        <f t="shared" si="34"/>
        <v/>
      </c>
      <c r="I1121" s="100" t="str">
        <f>IF(CADA_PROD!C1121="","",IFERROR(IF(H1121&lt;=0,"Sem estoque",IF(H1121/E1121&lt;0.25,"Quase sem estoque",IF(H1121/E1121&lt;1.2,"Estoque baixo",IF(H1121/E1121&lt;2,"Estoque moderado","Estoque confortável")))),""))</f>
        <v/>
      </c>
      <c r="J1121" s="102" t="str">
        <f>IF(CADA_PROD!C1121="","",SUMIFS(MOVI_ENTR!M:M,MOVI_ENTR!D:D,D1121))</f>
        <v/>
      </c>
      <c r="K1121" s="103" t="str">
        <f>IF(CADA_PROD!C1121="","",IFERROR($J1121/SUM($J$6:$J$1006),""))</f>
        <v/>
      </c>
      <c r="L1121" s="103" t="str">
        <f>IF(CADA_PROD!C1121="","",IFERROR(H1121/SUM($H$6:$H$1006)+P1121,""))</f>
        <v/>
      </c>
      <c r="M1121" s="102" t="str">
        <f>IF(CADA_PROD!$C1121="","",IFERROR(SUMIFS(MOVI_ENTR!M:M,MOVI_ENTR!D:D,D1121)/SUMIFS(MOVI_ENTR!I:I,MOVI_ENTR!D:D,D1121),0))</f>
        <v/>
      </c>
      <c r="N1121" s="104" t="str">
        <f>IF(CADA_PROD!C1121="","",G1121/E1121)</f>
        <v/>
      </c>
    </row>
    <row r="1122" spans="3:14" ht="30" customHeight="1">
      <c r="C1122" s="99" t="str">
        <f>IF(CADA_PROD!C1122="","",CADA_PROD!C1122)</f>
        <v/>
      </c>
      <c r="D1122" s="100" t="str">
        <f>IF(CADA_PROD!D1122="","",CADA_PROD!D1122)</f>
        <v/>
      </c>
      <c r="E1122" s="101" t="str">
        <f>IF(CADA_PROD!E1122="","",CADA_PROD!E1122)</f>
        <v/>
      </c>
      <c r="F1122" s="101" t="str">
        <f>IF(CADA_PROD!D1122="","",SUMIFS(MOVI_ENTR!I:I,MOVI_ENTR!D:D,D1122))</f>
        <v/>
      </c>
      <c r="G1122" s="101" t="str">
        <f>IF(CADA_PROD!C1122="","",SUMIFS(MOVI_SAID!H:H,MOVI_SAID!D:D,D1122))</f>
        <v/>
      </c>
      <c r="H1122" s="101" t="str">
        <f t="shared" si="34"/>
        <v/>
      </c>
      <c r="I1122" s="100" t="str">
        <f>IF(CADA_PROD!C1122="","",IFERROR(IF(H1122&lt;=0,"Sem estoque",IF(H1122/E1122&lt;0.25,"Quase sem estoque",IF(H1122/E1122&lt;1.2,"Estoque baixo",IF(H1122/E1122&lt;2,"Estoque moderado","Estoque confortável")))),""))</f>
        <v/>
      </c>
      <c r="J1122" s="102" t="str">
        <f>IF(CADA_PROD!C1122="","",SUMIFS(MOVI_ENTR!M:M,MOVI_ENTR!D:D,D1122))</f>
        <v/>
      </c>
      <c r="K1122" s="103" t="str">
        <f>IF(CADA_PROD!C1122="","",IFERROR($J1122/SUM($J$6:$J$1006),""))</f>
        <v/>
      </c>
      <c r="L1122" s="103" t="str">
        <f>IF(CADA_PROD!C1122="","",IFERROR(H1122/SUM($H$6:$H$1006)+P1122,""))</f>
        <v/>
      </c>
      <c r="M1122" s="102" t="str">
        <f>IF(CADA_PROD!$C1122="","",IFERROR(SUMIFS(MOVI_ENTR!M:M,MOVI_ENTR!D:D,D1122)/SUMIFS(MOVI_ENTR!I:I,MOVI_ENTR!D:D,D1122),0))</f>
        <v/>
      </c>
      <c r="N1122" s="104" t="str">
        <f>IF(CADA_PROD!C1122="","",G1122/E1122)</f>
        <v/>
      </c>
    </row>
    <row r="1123" spans="3:14" ht="30" customHeight="1">
      <c r="C1123" s="99" t="str">
        <f>IF(CADA_PROD!C1123="","",CADA_PROD!C1123)</f>
        <v/>
      </c>
      <c r="D1123" s="100" t="str">
        <f>IF(CADA_PROD!D1123="","",CADA_PROD!D1123)</f>
        <v/>
      </c>
      <c r="E1123" s="101" t="str">
        <f>IF(CADA_PROD!E1123="","",CADA_PROD!E1123)</f>
        <v/>
      </c>
      <c r="F1123" s="101" t="str">
        <f>IF(CADA_PROD!D1123="","",SUMIFS(MOVI_ENTR!I:I,MOVI_ENTR!D:D,D1123))</f>
        <v/>
      </c>
      <c r="G1123" s="101" t="str">
        <f>IF(CADA_PROD!C1123="","",SUMIFS(MOVI_SAID!H:H,MOVI_SAID!D:D,D1123))</f>
        <v/>
      </c>
      <c r="H1123" s="101" t="str">
        <f t="shared" si="34"/>
        <v/>
      </c>
      <c r="I1123" s="100" t="str">
        <f>IF(CADA_PROD!C1123="","",IFERROR(IF(H1123&lt;=0,"Sem estoque",IF(H1123/E1123&lt;0.25,"Quase sem estoque",IF(H1123/E1123&lt;1.2,"Estoque baixo",IF(H1123/E1123&lt;2,"Estoque moderado","Estoque confortável")))),""))</f>
        <v/>
      </c>
      <c r="J1123" s="102" t="str">
        <f>IF(CADA_PROD!C1123="","",SUMIFS(MOVI_ENTR!M:M,MOVI_ENTR!D:D,D1123))</f>
        <v/>
      </c>
      <c r="K1123" s="103" t="str">
        <f>IF(CADA_PROD!C1123="","",IFERROR($J1123/SUM($J$6:$J$1006),""))</f>
        <v/>
      </c>
      <c r="L1123" s="103" t="str">
        <f>IF(CADA_PROD!C1123="","",IFERROR(H1123/SUM($H$6:$H$1006)+P1123,""))</f>
        <v/>
      </c>
      <c r="M1123" s="102" t="str">
        <f>IF(CADA_PROD!$C1123="","",IFERROR(SUMIFS(MOVI_ENTR!M:M,MOVI_ENTR!D:D,D1123)/SUMIFS(MOVI_ENTR!I:I,MOVI_ENTR!D:D,D1123),0))</f>
        <v/>
      </c>
      <c r="N1123" s="104" t="str">
        <f>IF(CADA_PROD!C1123="","",G1123/E1123)</f>
        <v/>
      </c>
    </row>
    <row r="1124" spans="3:14" ht="30" customHeight="1">
      <c r="C1124" s="99" t="str">
        <f>IF(CADA_PROD!C1124="","",CADA_PROD!C1124)</f>
        <v/>
      </c>
      <c r="D1124" s="100" t="str">
        <f>IF(CADA_PROD!D1124="","",CADA_PROD!D1124)</f>
        <v/>
      </c>
      <c r="E1124" s="101" t="str">
        <f>IF(CADA_PROD!E1124="","",CADA_PROD!E1124)</f>
        <v/>
      </c>
      <c r="F1124" s="101" t="str">
        <f>IF(CADA_PROD!D1124="","",SUMIFS(MOVI_ENTR!I:I,MOVI_ENTR!D:D,D1124))</f>
        <v/>
      </c>
      <c r="G1124" s="101" t="str">
        <f>IF(CADA_PROD!C1124="","",SUMIFS(MOVI_SAID!H:H,MOVI_SAID!D:D,D1124))</f>
        <v/>
      </c>
      <c r="H1124" s="101" t="str">
        <f t="shared" si="34"/>
        <v/>
      </c>
      <c r="I1124" s="100" t="str">
        <f>IF(CADA_PROD!C1124="","",IFERROR(IF(H1124&lt;=0,"Sem estoque",IF(H1124/E1124&lt;0.25,"Quase sem estoque",IF(H1124/E1124&lt;1.2,"Estoque baixo",IF(H1124/E1124&lt;2,"Estoque moderado","Estoque confortável")))),""))</f>
        <v/>
      </c>
      <c r="J1124" s="102" t="str">
        <f>IF(CADA_PROD!C1124="","",SUMIFS(MOVI_ENTR!M:M,MOVI_ENTR!D:D,D1124))</f>
        <v/>
      </c>
      <c r="K1124" s="103" t="str">
        <f>IF(CADA_PROD!C1124="","",IFERROR($J1124/SUM($J$6:$J$1006),""))</f>
        <v/>
      </c>
      <c r="L1124" s="103" t="str">
        <f>IF(CADA_PROD!C1124="","",IFERROR(H1124/SUM($H$6:$H$1006)+P1124,""))</f>
        <v/>
      </c>
      <c r="M1124" s="102" t="str">
        <f>IF(CADA_PROD!$C1124="","",IFERROR(SUMIFS(MOVI_ENTR!M:M,MOVI_ENTR!D:D,D1124)/SUMIFS(MOVI_ENTR!I:I,MOVI_ENTR!D:D,D1124),0))</f>
        <v/>
      </c>
      <c r="N1124" s="104" t="str">
        <f>IF(CADA_PROD!C1124="","",G1124/E1124)</f>
        <v/>
      </c>
    </row>
    <row r="1125" spans="3:14" ht="30" customHeight="1">
      <c r="C1125" s="99" t="str">
        <f>IF(CADA_PROD!C1125="","",CADA_PROD!C1125)</f>
        <v/>
      </c>
      <c r="D1125" s="100" t="str">
        <f>IF(CADA_PROD!D1125="","",CADA_PROD!D1125)</f>
        <v/>
      </c>
      <c r="E1125" s="101" t="str">
        <f>IF(CADA_PROD!E1125="","",CADA_PROD!E1125)</f>
        <v/>
      </c>
      <c r="F1125" s="101" t="str">
        <f>IF(CADA_PROD!D1125="","",SUMIFS(MOVI_ENTR!I:I,MOVI_ENTR!D:D,D1125))</f>
        <v/>
      </c>
      <c r="G1125" s="101" t="str">
        <f>IF(CADA_PROD!C1125="","",SUMIFS(MOVI_SAID!H:H,MOVI_SAID!D:D,D1125))</f>
        <v/>
      </c>
      <c r="H1125" s="101" t="str">
        <f t="shared" si="34"/>
        <v/>
      </c>
      <c r="I1125" s="100" t="str">
        <f>IF(CADA_PROD!C1125="","",IFERROR(IF(H1125&lt;=0,"Sem estoque",IF(H1125/E1125&lt;0.25,"Quase sem estoque",IF(H1125/E1125&lt;1.2,"Estoque baixo",IF(H1125/E1125&lt;2,"Estoque moderado","Estoque confortável")))),""))</f>
        <v/>
      </c>
      <c r="J1125" s="102" t="str">
        <f>IF(CADA_PROD!C1125="","",SUMIFS(MOVI_ENTR!M:M,MOVI_ENTR!D:D,D1125))</f>
        <v/>
      </c>
      <c r="K1125" s="103" t="str">
        <f>IF(CADA_PROD!C1125="","",IFERROR($J1125/SUM($J$6:$J$1006),""))</f>
        <v/>
      </c>
      <c r="L1125" s="103" t="str">
        <f>IF(CADA_PROD!C1125="","",IFERROR(H1125/SUM($H$6:$H$1006)+P1125,""))</f>
        <v/>
      </c>
      <c r="M1125" s="102" t="str">
        <f>IF(CADA_PROD!$C1125="","",IFERROR(SUMIFS(MOVI_ENTR!M:M,MOVI_ENTR!D:D,D1125)/SUMIFS(MOVI_ENTR!I:I,MOVI_ENTR!D:D,D1125),0))</f>
        <v/>
      </c>
      <c r="N1125" s="104" t="str">
        <f>IF(CADA_PROD!C1125="","",G1125/E1125)</f>
        <v/>
      </c>
    </row>
    <row r="1126" spans="3:14" ht="30" customHeight="1">
      <c r="C1126" s="99" t="str">
        <f>IF(CADA_PROD!C1126="","",CADA_PROD!C1126)</f>
        <v/>
      </c>
      <c r="D1126" s="100" t="str">
        <f>IF(CADA_PROD!D1126="","",CADA_PROD!D1126)</f>
        <v/>
      </c>
      <c r="E1126" s="101" t="str">
        <f>IF(CADA_PROD!E1126="","",CADA_PROD!E1126)</f>
        <v/>
      </c>
      <c r="F1126" s="101" t="str">
        <f>IF(CADA_PROD!D1126="","",SUMIFS(MOVI_ENTR!I:I,MOVI_ENTR!D:D,D1126))</f>
        <v/>
      </c>
      <c r="G1126" s="101" t="str">
        <f>IF(CADA_PROD!C1126="","",SUMIFS(MOVI_SAID!H:H,MOVI_SAID!D:D,D1126))</f>
        <v/>
      </c>
      <c r="H1126" s="101" t="str">
        <f t="shared" si="34"/>
        <v/>
      </c>
      <c r="I1126" s="100" t="str">
        <f>IF(CADA_PROD!C1126="","",IFERROR(IF(H1126&lt;=0,"Sem estoque",IF(H1126/E1126&lt;0.25,"Quase sem estoque",IF(H1126/E1126&lt;1.2,"Estoque baixo",IF(H1126/E1126&lt;2,"Estoque moderado","Estoque confortável")))),""))</f>
        <v/>
      </c>
      <c r="J1126" s="102" t="str">
        <f>IF(CADA_PROD!C1126="","",SUMIFS(MOVI_ENTR!M:M,MOVI_ENTR!D:D,D1126))</f>
        <v/>
      </c>
      <c r="K1126" s="103" t="str">
        <f>IF(CADA_PROD!C1126="","",IFERROR($J1126/SUM($J$6:$J$1006),""))</f>
        <v/>
      </c>
      <c r="L1126" s="103" t="str">
        <f>IF(CADA_PROD!C1126="","",IFERROR(H1126/SUM($H$6:$H$1006)+P1126,""))</f>
        <v/>
      </c>
      <c r="M1126" s="102" t="str">
        <f>IF(CADA_PROD!$C1126="","",IFERROR(SUMIFS(MOVI_ENTR!M:M,MOVI_ENTR!D:D,D1126)/SUMIFS(MOVI_ENTR!I:I,MOVI_ENTR!D:D,D1126),0))</f>
        <v/>
      </c>
      <c r="N1126" s="104" t="str">
        <f>IF(CADA_PROD!C1126="","",G1126/E1126)</f>
        <v/>
      </c>
    </row>
    <row r="1127" spans="3:14" ht="30" customHeight="1">
      <c r="C1127" s="99" t="str">
        <f>IF(CADA_PROD!C1127="","",CADA_PROD!C1127)</f>
        <v/>
      </c>
      <c r="D1127" s="100" t="str">
        <f>IF(CADA_PROD!D1127="","",CADA_PROD!D1127)</f>
        <v/>
      </c>
      <c r="E1127" s="101" t="str">
        <f>IF(CADA_PROD!E1127="","",CADA_PROD!E1127)</f>
        <v/>
      </c>
      <c r="F1127" s="101" t="str">
        <f>IF(CADA_PROD!D1127="","",SUMIFS(MOVI_ENTR!I:I,MOVI_ENTR!D:D,D1127))</f>
        <v/>
      </c>
      <c r="G1127" s="101" t="str">
        <f>IF(CADA_PROD!C1127="","",SUMIFS(MOVI_SAID!H:H,MOVI_SAID!D:D,D1127))</f>
        <v/>
      </c>
      <c r="H1127" s="101" t="str">
        <f t="shared" si="34"/>
        <v/>
      </c>
      <c r="I1127" s="100" t="str">
        <f>IF(CADA_PROD!C1127="","",IFERROR(IF(H1127&lt;=0,"Sem estoque",IF(H1127/E1127&lt;0.25,"Quase sem estoque",IF(H1127/E1127&lt;1.2,"Estoque baixo",IF(H1127/E1127&lt;2,"Estoque moderado","Estoque confortável")))),""))</f>
        <v/>
      </c>
      <c r="J1127" s="102" t="str">
        <f>IF(CADA_PROD!C1127="","",SUMIFS(MOVI_ENTR!M:M,MOVI_ENTR!D:D,D1127))</f>
        <v/>
      </c>
      <c r="K1127" s="103" t="str">
        <f>IF(CADA_PROD!C1127="","",IFERROR($J1127/SUM($J$6:$J$1006),""))</f>
        <v/>
      </c>
      <c r="L1127" s="103" t="str">
        <f>IF(CADA_PROD!C1127="","",IFERROR(H1127/SUM($H$6:$H$1006)+P1127,""))</f>
        <v/>
      </c>
      <c r="M1127" s="102" t="str">
        <f>IF(CADA_PROD!$C1127="","",IFERROR(SUMIFS(MOVI_ENTR!M:M,MOVI_ENTR!D:D,D1127)/SUMIFS(MOVI_ENTR!I:I,MOVI_ENTR!D:D,D1127),0))</f>
        <v/>
      </c>
      <c r="N1127" s="104" t="str">
        <f>IF(CADA_PROD!C1127="","",G1127/E1127)</f>
        <v/>
      </c>
    </row>
    <row r="1128" spans="3:14" ht="30" customHeight="1">
      <c r="C1128" s="99" t="str">
        <f>IF(CADA_PROD!C1128="","",CADA_PROD!C1128)</f>
        <v/>
      </c>
      <c r="D1128" s="100" t="str">
        <f>IF(CADA_PROD!D1128="","",CADA_PROD!D1128)</f>
        <v/>
      </c>
      <c r="E1128" s="101" t="str">
        <f>IF(CADA_PROD!E1128="","",CADA_PROD!E1128)</f>
        <v/>
      </c>
      <c r="F1128" s="101" t="str">
        <f>IF(CADA_PROD!D1128="","",SUMIFS(MOVI_ENTR!I:I,MOVI_ENTR!D:D,D1128))</f>
        <v/>
      </c>
      <c r="G1128" s="101" t="str">
        <f>IF(CADA_PROD!C1128="","",SUMIFS(MOVI_SAID!H:H,MOVI_SAID!D:D,D1128))</f>
        <v/>
      </c>
      <c r="H1128" s="101" t="str">
        <f t="shared" si="34"/>
        <v/>
      </c>
      <c r="I1128" s="100" t="str">
        <f>IF(CADA_PROD!C1128="","",IFERROR(IF(H1128&lt;=0,"Sem estoque",IF(H1128/E1128&lt;0.25,"Quase sem estoque",IF(H1128/E1128&lt;1.2,"Estoque baixo",IF(H1128/E1128&lt;2,"Estoque moderado","Estoque confortável")))),""))</f>
        <v/>
      </c>
      <c r="J1128" s="102" t="str">
        <f>IF(CADA_PROD!C1128="","",SUMIFS(MOVI_ENTR!M:M,MOVI_ENTR!D:D,D1128))</f>
        <v/>
      </c>
      <c r="K1128" s="103" t="str">
        <f>IF(CADA_PROD!C1128="","",IFERROR($J1128/SUM($J$6:$J$1006),""))</f>
        <v/>
      </c>
      <c r="L1128" s="103" t="str">
        <f>IF(CADA_PROD!C1128="","",IFERROR(H1128/SUM($H$6:$H$1006)+P1128,""))</f>
        <v/>
      </c>
      <c r="M1128" s="102" t="str">
        <f>IF(CADA_PROD!$C1128="","",IFERROR(SUMIFS(MOVI_ENTR!M:M,MOVI_ENTR!D:D,D1128)/SUMIFS(MOVI_ENTR!I:I,MOVI_ENTR!D:D,D1128),0))</f>
        <v/>
      </c>
      <c r="N1128" s="104" t="str">
        <f>IF(CADA_PROD!C1128="","",G1128/E1128)</f>
        <v/>
      </c>
    </row>
    <row r="1129" spans="3:14" ht="30" customHeight="1">
      <c r="C1129" s="99" t="str">
        <f>IF(CADA_PROD!C1129="","",CADA_PROD!C1129)</f>
        <v/>
      </c>
      <c r="D1129" s="100" t="str">
        <f>IF(CADA_PROD!D1129="","",CADA_PROD!D1129)</f>
        <v/>
      </c>
      <c r="E1129" s="101" t="str">
        <f>IF(CADA_PROD!E1129="","",CADA_PROD!E1129)</f>
        <v/>
      </c>
      <c r="F1129" s="101" t="str">
        <f>IF(CADA_PROD!D1129="","",SUMIFS(MOVI_ENTR!I:I,MOVI_ENTR!D:D,D1129))</f>
        <v/>
      </c>
      <c r="G1129" s="101" t="str">
        <f>IF(CADA_PROD!C1129="","",SUMIFS(MOVI_SAID!H:H,MOVI_SAID!D:D,D1129))</f>
        <v/>
      </c>
      <c r="H1129" s="101" t="str">
        <f t="shared" si="34"/>
        <v/>
      </c>
      <c r="I1129" s="100" t="str">
        <f>IF(CADA_PROD!C1129="","",IFERROR(IF(H1129&lt;=0,"Sem estoque",IF(H1129/E1129&lt;0.25,"Quase sem estoque",IF(H1129/E1129&lt;1.2,"Estoque baixo",IF(H1129/E1129&lt;2,"Estoque moderado","Estoque confortável")))),""))</f>
        <v/>
      </c>
      <c r="J1129" s="102" t="str">
        <f>IF(CADA_PROD!C1129="","",SUMIFS(MOVI_ENTR!M:M,MOVI_ENTR!D:D,D1129))</f>
        <v/>
      </c>
      <c r="K1129" s="103" t="str">
        <f>IF(CADA_PROD!C1129="","",IFERROR($J1129/SUM($J$6:$J$1006),""))</f>
        <v/>
      </c>
      <c r="L1129" s="103" t="str">
        <f>IF(CADA_PROD!C1129="","",IFERROR(H1129/SUM($H$6:$H$1006)+P1129,""))</f>
        <v/>
      </c>
      <c r="M1129" s="102" t="str">
        <f>IF(CADA_PROD!$C1129="","",IFERROR(SUMIFS(MOVI_ENTR!M:M,MOVI_ENTR!D:D,D1129)/SUMIFS(MOVI_ENTR!I:I,MOVI_ENTR!D:D,D1129),0))</f>
        <v/>
      </c>
      <c r="N1129" s="104" t="str">
        <f>IF(CADA_PROD!C1129="","",G1129/E1129)</f>
        <v/>
      </c>
    </row>
    <row r="1130" spans="3:14" ht="30" customHeight="1">
      <c r="C1130" s="99" t="str">
        <f>IF(CADA_PROD!C1130="","",CADA_PROD!C1130)</f>
        <v/>
      </c>
      <c r="D1130" s="100" t="str">
        <f>IF(CADA_PROD!D1130="","",CADA_PROD!D1130)</f>
        <v/>
      </c>
      <c r="E1130" s="101" t="str">
        <f>IF(CADA_PROD!E1130="","",CADA_PROD!E1130)</f>
        <v/>
      </c>
      <c r="F1130" s="101" t="str">
        <f>IF(CADA_PROD!D1130="","",SUMIFS(MOVI_ENTR!I:I,MOVI_ENTR!D:D,D1130))</f>
        <v/>
      </c>
      <c r="G1130" s="101" t="str">
        <f>IF(CADA_PROD!C1130="","",SUMIFS(MOVI_SAID!H:H,MOVI_SAID!D:D,D1130))</f>
        <v/>
      </c>
      <c r="H1130" s="101" t="str">
        <f t="shared" si="34"/>
        <v/>
      </c>
      <c r="I1130" s="100" t="str">
        <f>IF(CADA_PROD!C1130="","",IFERROR(IF(H1130&lt;=0,"Sem estoque",IF(H1130/E1130&lt;0.25,"Quase sem estoque",IF(H1130/E1130&lt;1.2,"Estoque baixo",IF(H1130/E1130&lt;2,"Estoque moderado","Estoque confortável")))),""))</f>
        <v/>
      </c>
      <c r="J1130" s="102" t="str">
        <f>IF(CADA_PROD!C1130="","",SUMIFS(MOVI_ENTR!M:M,MOVI_ENTR!D:D,D1130))</f>
        <v/>
      </c>
      <c r="K1130" s="103" t="str">
        <f>IF(CADA_PROD!C1130="","",IFERROR($J1130/SUM($J$6:$J$1006),""))</f>
        <v/>
      </c>
      <c r="L1130" s="103" t="str">
        <f>IF(CADA_PROD!C1130="","",IFERROR(H1130/SUM($H$6:$H$1006)+P1130,""))</f>
        <v/>
      </c>
      <c r="M1130" s="102" t="str">
        <f>IF(CADA_PROD!$C1130="","",IFERROR(SUMIFS(MOVI_ENTR!M:M,MOVI_ENTR!D:D,D1130)/SUMIFS(MOVI_ENTR!I:I,MOVI_ENTR!D:D,D1130),0))</f>
        <v/>
      </c>
      <c r="N1130" s="104" t="str">
        <f>IF(CADA_PROD!C1130="","",G1130/E1130)</f>
        <v/>
      </c>
    </row>
    <row r="1131" spans="3:14" ht="30" customHeight="1">
      <c r="C1131" s="99" t="str">
        <f>IF(CADA_PROD!C1131="","",CADA_PROD!C1131)</f>
        <v/>
      </c>
      <c r="D1131" s="100" t="str">
        <f>IF(CADA_PROD!D1131="","",CADA_PROD!D1131)</f>
        <v/>
      </c>
      <c r="E1131" s="101" t="str">
        <f>IF(CADA_PROD!E1131="","",CADA_PROD!E1131)</f>
        <v/>
      </c>
      <c r="F1131" s="101" t="str">
        <f>IF(CADA_PROD!D1131="","",SUMIFS(MOVI_ENTR!I:I,MOVI_ENTR!D:D,D1131))</f>
        <v/>
      </c>
      <c r="G1131" s="101" t="str">
        <f>IF(CADA_PROD!C1131="","",SUMIFS(MOVI_SAID!H:H,MOVI_SAID!D:D,D1131))</f>
        <v/>
      </c>
      <c r="H1131" s="101" t="str">
        <f t="shared" si="34"/>
        <v/>
      </c>
      <c r="I1131" s="100" t="str">
        <f>IF(CADA_PROD!C1131="","",IFERROR(IF(H1131&lt;=0,"Sem estoque",IF(H1131/E1131&lt;0.25,"Quase sem estoque",IF(H1131/E1131&lt;1.2,"Estoque baixo",IF(H1131/E1131&lt;2,"Estoque moderado","Estoque confortável")))),""))</f>
        <v/>
      </c>
      <c r="J1131" s="102" t="str">
        <f>IF(CADA_PROD!C1131="","",SUMIFS(MOVI_ENTR!M:M,MOVI_ENTR!D:D,D1131))</f>
        <v/>
      </c>
      <c r="K1131" s="103" t="str">
        <f>IF(CADA_PROD!C1131="","",IFERROR($J1131/SUM($J$6:$J$1006),""))</f>
        <v/>
      </c>
      <c r="L1131" s="103" t="str">
        <f>IF(CADA_PROD!C1131="","",IFERROR(H1131/SUM($H$6:$H$1006)+P1131,""))</f>
        <v/>
      </c>
      <c r="M1131" s="102" t="str">
        <f>IF(CADA_PROD!$C1131="","",IFERROR(SUMIFS(MOVI_ENTR!M:M,MOVI_ENTR!D:D,D1131)/SUMIFS(MOVI_ENTR!I:I,MOVI_ENTR!D:D,D1131),0))</f>
        <v/>
      </c>
      <c r="N1131" s="104" t="str">
        <f>IF(CADA_PROD!C1131="","",G1131/E1131)</f>
        <v/>
      </c>
    </row>
    <row r="1132" spans="3:14" ht="30" customHeight="1">
      <c r="C1132" s="99" t="str">
        <f>IF(CADA_PROD!C1132="","",CADA_PROD!C1132)</f>
        <v/>
      </c>
      <c r="D1132" s="100" t="str">
        <f>IF(CADA_PROD!D1132="","",CADA_PROD!D1132)</f>
        <v/>
      </c>
      <c r="E1132" s="101" t="str">
        <f>IF(CADA_PROD!E1132="","",CADA_PROD!E1132)</f>
        <v/>
      </c>
      <c r="F1132" s="101" t="str">
        <f>IF(CADA_PROD!D1132="","",SUMIFS(MOVI_ENTR!I:I,MOVI_ENTR!D:D,D1132))</f>
        <v/>
      </c>
      <c r="G1132" s="101" t="str">
        <f>IF(CADA_PROD!C1132="","",SUMIFS(MOVI_SAID!H:H,MOVI_SAID!D:D,D1132))</f>
        <v/>
      </c>
      <c r="H1132" s="101" t="str">
        <f t="shared" si="34"/>
        <v/>
      </c>
      <c r="I1132" s="100" t="str">
        <f>IF(CADA_PROD!C1132="","",IFERROR(IF(H1132&lt;=0,"Sem estoque",IF(H1132/E1132&lt;0.25,"Quase sem estoque",IF(H1132/E1132&lt;1.2,"Estoque baixo",IF(H1132/E1132&lt;2,"Estoque moderado","Estoque confortável")))),""))</f>
        <v/>
      </c>
      <c r="J1132" s="102" t="str">
        <f>IF(CADA_PROD!C1132="","",SUMIFS(MOVI_ENTR!M:M,MOVI_ENTR!D:D,D1132))</f>
        <v/>
      </c>
      <c r="K1132" s="103" t="str">
        <f>IF(CADA_PROD!C1132="","",IFERROR($J1132/SUM($J$6:$J$1006),""))</f>
        <v/>
      </c>
      <c r="L1132" s="103" t="str">
        <f>IF(CADA_PROD!C1132="","",IFERROR(H1132/SUM($H$6:$H$1006)+P1132,""))</f>
        <v/>
      </c>
      <c r="M1132" s="102" t="str">
        <f>IF(CADA_PROD!$C1132="","",IFERROR(SUMIFS(MOVI_ENTR!M:M,MOVI_ENTR!D:D,D1132)/SUMIFS(MOVI_ENTR!I:I,MOVI_ENTR!D:D,D1132),0))</f>
        <v/>
      </c>
      <c r="N1132" s="104" t="str">
        <f>IF(CADA_PROD!C1132="","",G1132/E1132)</f>
        <v/>
      </c>
    </row>
    <row r="1133" spans="3:14" ht="30" customHeight="1">
      <c r="C1133" s="99" t="str">
        <f>IF(CADA_PROD!C1133="","",CADA_PROD!C1133)</f>
        <v/>
      </c>
      <c r="D1133" s="100" t="str">
        <f>IF(CADA_PROD!D1133="","",CADA_PROD!D1133)</f>
        <v/>
      </c>
      <c r="E1133" s="101" t="str">
        <f>IF(CADA_PROD!E1133="","",CADA_PROD!E1133)</f>
        <v/>
      </c>
      <c r="F1133" s="101" t="str">
        <f>IF(CADA_PROD!D1133="","",SUMIFS(MOVI_ENTR!I:I,MOVI_ENTR!D:D,D1133))</f>
        <v/>
      </c>
      <c r="G1133" s="101" t="str">
        <f>IF(CADA_PROD!C1133="","",SUMIFS(MOVI_SAID!H:H,MOVI_SAID!D:D,D1133))</f>
        <v/>
      </c>
      <c r="H1133" s="101" t="str">
        <f t="shared" si="34"/>
        <v/>
      </c>
      <c r="I1133" s="100" t="str">
        <f>IF(CADA_PROD!C1133="","",IFERROR(IF(H1133&lt;=0,"Sem estoque",IF(H1133/E1133&lt;0.25,"Quase sem estoque",IF(H1133/E1133&lt;1.2,"Estoque baixo",IF(H1133/E1133&lt;2,"Estoque moderado","Estoque confortável")))),""))</f>
        <v/>
      </c>
      <c r="J1133" s="102" t="str">
        <f>IF(CADA_PROD!C1133="","",SUMIFS(MOVI_ENTR!M:M,MOVI_ENTR!D:D,D1133))</f>
        <v/>
      </c>
      <c r="K1133" s="103" t="str">
        <f>IF(CADA_PROD!C1133="","",IFERROR($J1133/SUM($J$6:$J$1006),""))</f>
        <v/>
      </c>
      <c r="L1133" s="103" t="str">
        <f>IF(CADA_PROD!C1133="","",IFERROR(H1133/SUM($H$6:$H$1006)+P1133,""))</f>
        <v/>
      </c>
      <c r="M1133" s="102" t="str">
        <f>IF(CADA_PROD!$C1133="","",IFERROR(SUMIFS(MOVI_ENTR!M:M,MOVI_ENTR!D:D,D1133)/SUMIFS(MOVI_ENTR!I:I,MOVI_ENTR!D:D,D1133),0))</f>
        <v/>
      </c>
      <c r="N1133" s="104" t="str">
        <f>IF(CADA_PROD!C1133="","",G1133/E1133)</f>
        <v/>
      </c>
    </row>
    <row r="1134" spans="3:14" ht="30" customHeight="1">
      <c r="C1134" s="99" t="str">
        <f>IF(CADA_PROD!C1134="","",CADA_PROD!C1134)</f>
        <v/>
      </c>
      <c r="D1134" s="100" t="str">
        <f>IF(CADA_PROD!D1134="","",CADA_PROD!D1134)</f>
        <v/>
      </c>
      <c r="E1134" s="101" t="str">
        <f>IF(CADA_PROD!E1134="","",CADA_PROD!E1134)</f>
        <v/>
      </c>
      <c r="F1134" s="101" t="str">
        <f>IF(CADA_PROD!D1134="","",SUMIFS(MOVI_ENTR!I:I,MOVI_ENTR!D:D,D1134))</f>
        <v/>
      </c>
      <c r="G1134" s="101" t="str">
        <f>IF(CADA_PROD!C1134="","",SUMIFS(MOVI_SAID!H:H,MOVI_SAID!D:D,D1134))</f>
        <v/>
      </c>
      <c r="H1134" s="101" t="str">
        <f t="shared" si="34"/>
        <v/>
      </c>
      <c r="I1134" s="100" t="str">
        <f>IF(CADA_PROD!C1134="","",IFERROR(IF(H1134&lt;=0,"Sem estoque",IF(H1134/E1134&lt;0.25,"Quase sem estoque",IF(H1134/E1134&lt;1.2,"Estoque baixo",IF(H1134/E1134&lt;2,"Estoque moderado","Estoque confortável")))),""))</f>
        <v/>
      </c>
      <c r="J1134" s="102" t="str">
        <f>IF(CADA_PROD!C1134="","",SUMIFS(MOVI_ENTR!M:M,MOVI_ENTR!D:D,D1134))</f>
        <v/>
      </c>
      <c r="K1134" s="103" t="str">
        <f>IF(CADA_PROD!C1134="","",IFERROR($J1134/SUM($J$6:$J$1006),""))</f>
        <v/>
      </c>
      <c r="L1134" s="103" t="str">
        <f>IF(CADA_PROD!C1134="","",IFERROR(H1134/SUM($H$6:$H$1006)+P1134,""))</f>
        <v/>
      </c>
      <c r="M1134" s="102" t="str">
        <f>IF(CADA_PROD!$C1134="","",IFERROR(SUMIFS(MOVI_ENTR!M:M,MOVI_ENTR!D:D,D1134)/SUMIFS(MOVI_ENTR!I:I,MOVI_ENTR!D:D,D1134),0))</f>
        <v/>
      </c>
      <c r="N1134" s="104" t="str">
        <f>IF(CADA_PROD!C1134="","",G1134/E1134)</f>
        <v/>
      </c>
    </row>
    <row r="1135" spans="3:14" ht="30" customHeight="1">
      <c r="C1135" s="99" t="str">
        <f>IF(CADA_PROD!C1135="","",CADA_PROD!C1135)</f>
        <v/>
      </c>
      <c r="D1135" s="100" t="str">
        <f>IF(CADA_PROD!D1135="","",CADA_PROD!D1135)</f>
        <v/>
      </c>
      <c r="E1135" s="101" t="str">
        <f>IF(CADA_PROD!E1135="","",CADA_PROD!E1135)</f>
        <v/>
      </c>
      <c r="F1135" s="101" t="str">
        <f>IF(CADA_PROD!D1135="","",SUMIFS(MOVI_ENTR!I:I,MOVI_ENTR!D:D,D1135))</f>
        <v/>
      </c>
      <c r="G1135" s="101" t="str">
        <f>IF(CADA_PROD!C1135="","",SUMIFS(MOVI_SAID!H:H,MOVI_SAID!D:D,D1135))</f>
        <v/>
      </c>
      <c r="H1135" s="101" t="str">
        <f t="shared" ref="H1135:H1198" si="35">IFERROR(F1135-G1135,"")</f>
        <v/>
      </c>
      <c r="I1135" s="100" t="str">
        <f>IF(CADA_PROD!C1135="","",IFERROR(IF(H1135&lt;=0,"Sem estoque",IF(H1135/E1135&lt;0.25,"Quase sem estoque",IF(H1135/E1135&lt;1.2,"Estoque baixo",IF(H1135/E1135&lt;2,"Estoque moderado","Estoque confortável")))),""))</f>
        <v/>
      </c>
      <c r="J1135" s="102" t="str">
        <f>IF(CADA_PROD!C1135="","",SUMIFS(MOVI_ENTR!M:M,MOVI_ENTR!D:D,D1135))</f>
        <v/>
      </c>
      <c r="K1135" s="103" t="str">
        <f>IF(CADA_PROD!C1135="","",IFERROR($J1135/SUM($J$6:$J$1006),""))</f>
        <v/>
      </c>
      <c r="L1135" s="103" t="str">
        <f>IF(CADA_PROD!C1135="","",IFERROR(H1135/SUM($H$6:$H$1006)+P1135,""))</f>
        <v/>
      </c>
      <c r="M1135" s="102" t="str">
        <f>IF(CADA_PROD!$C1135="","",IFERROR(SUMIFS(MOVI_ENTR!M:M,MOVI_ENTR!D:D,D1135)/SUMIFS(MOVI_ENTR!I:I,MOVI_ENTR!D:D,D1135),0))</f>
        <v/>
      </c>
      <c r="N1135" s="104" t="str">
        <f>IF(CADA_PROD!C1135="","",G1135/E1135)</f>
        <v/>
      </c>
    </row>
    <row r="1136" spans="3:14" ht="30" customHeight="1">
      <c r="C1136" s="99" t="str">
        <f>IF(CADA_PROD!C1136="","",CADA_PROD!C1136)</f>
        <v/>
      </c>
      <c r="D1136" s="100" t="str">
        <f>IF(CADA_PROD!D1136="","",CADA_PROD!D1136)</f>
        <v/>
      </c>
      <c r="E1136" s="101" t="str">
        <f>IF(CADA_PROD!E1136="","",CADA_PROD!E1136)</f>
        <v/>
      </c>
      <c r="F1136" s="101" t="str">
        <f>IF(CADA_PROD!D1136="","",SUMIFS(MOVI_ENTR!I:I,MOVI_ENTR!D:D,D1136))</f>
        <v/>
      </c>
      <c r="G1136" s="101" t="str">
        <f>IF(CADA_PROD!C1136="","",SUMIFS(MOVI_SAID!H:H,MOVI_SAID!D:D,D1136))</f>
        <v/>
      </c>
      <c r="H1136" s="101" t="str">
        <f t="shared" si="35"/>
        <v/>
      </c>
      <c r="I1136" s="100" t="str">
        <f>IF(CADA_PROD!C1136="","",IFERROR(IF(H1136&lt;=0,"Sem estoque",IF(H1136/E1136&lt;0.25,"Quase sem estoque",IF(H1136/E1136&lt;1.2,"Estoque baixo",IF(H1136/E1136&lt;2,"Estoque moderado","Estoque confortável")))),""))</f>
        <v/>
      </c>
      <c r="J1136" s="102" t="str">
        <f>IF(CADA_PROD!C1136="","",SUMIFS(MOVI_ENTR!M:M,MOVI_ENTR!D:D,D1136))</f>
        <v/>
      </c>
      <c r="K1136" s="103" t="str">
        <f>IF(CADA_PROD!C1136="","",IFERROR($J1136/SUM($J$6:$J$1006),""))</f>
        <v/>
      </c>
      <c r="L1136" s="103" t="str">
        <f>IF(CADA_PROD!C1136="","",IFERROR(H1136/SUM($H$6:$H$1006)+P1136,""))</f>
        <v/>
      </c>
      <c r="M1136" s="102" t="str">
        <f>IF(CADA_PROD!$C1136="","",IFERROR(SUMIFS(MOVI_ENTR!M:M,MOVI_ENTR!D:D,D1136)/SUMIFS(MOVI_ENTR!I:I,MOVI_ENTR!D:D,D1136),0))</f>
        <v/>
      </c>
      <c r="N1136" s="104" t="str">
        <f>IF(CADA_PROD!C1136="","",G1136/E1136)</f>
        <v/>
      </c>
    </row>
    <row r="1137" spans="3:14" ht="30" customHeight="1">
      <c r="C1137" s="99" t="str">
        <f>IF(CADA_PROD!C1137="","",CADA_PROD!C1137)</f>
        <v/>
      </c>
      <c r="D1137" s="100" t="str">
        <f>IF(CADA_PROD!D1137="","",CADA_PROD!D1137)</f>
        <v/>
      </c>
      <c r="E1137" s="101" t="str">
        <f>IF(CADA_PROD!E1137="","",CADA_PROD!E1137)</f>
        <v/>
      </c>
      <c r="F1137" s="101" t="str">
        <f>IF(CADA_PROD!D1137="","",SUMIFS(MOVI_ENTR!I:I,MOVI_ENTR!D:D,D1137))</f>
        <v/>
      </c>
      <c r="G1137" s="101" t="str">
        <f>IF(CADA_PROD!C1137="","",SUMIFS(MOVI_SAID!H:H,MOVI_SAID!D:D,D1137))</f>
        <v/>
      </c>
      <c r="H1137" s="101" t="str">
        <f t="shared" si="35"/>
        <v/>
      </c>
      <c r="I1137" s="100" t="str">
        <f>IF(CADA_PROD!C1137="","",IFERROR(IF(H1137&lt;=0,"Sem estoque",IF(H1137/E1137&lt;0.25,"Quase sem estoque",IF(H1137/E1137&lt;1.2,"Estoque baixo",IF(H1137/E1137&lt;2,"Estoque moderado","Estoque confortável")))),""))</f>
        <v/>
      </c>
      <c r="J1137" s="102" t="str">
        <f>IF(CADA_PROD!C1137="","",SUMIFS(MOVI_ENTR!M:M,MOVI_ENTR!D:D,D1137))</f>
        <v/>
      </c>
      <c r="K1137" s="103" t="str">
        <f>IF(CADA_PROD!C1137="","",IFERROR($J1137/SUM($J$6:$J$1006),""))</f>
        <v/>
      </c>
      <c r="L1137" s="103" t="str">
        <f>IF(CADA_PROD!C1137="","",IFERROR(H1137/SUM($H$6:$H$1006)+P1137,""))</f>
        <v/>
      </c>
      <c r="M1137" s="102" t="str">
        <f>IF(CADA_PROD!$C1137="","",IFERROR(SUMIFS(MOVI_ENTR!M:M,MOVI_ENTR!D:D,D1137)/SUMIFS(MOVI_ENTR!I:I,MOVI_ENTR!D:D,D1137),0))</f>
        <v/>
      </c>
      <c r="N1137" s="104" t="str">
        <f>IF(CADA_PROD!C1137="","",G1137/E1137)</f>
        <v/>
      </c>
    </row>
    <row r="1138" spans="3:14" ht="30" customHeight="1">
      <c r="C1138" s="99" t="str">
        <f>IF(CADA_PROD!C1138="","",CADA_PROD!C1138)</f>
        <v/>
      </c>
      <c r="D1138" s="100" t="str">
        <f>IF(CADA_PROD!D1138="","",CADA_PROD!D1138)</f>
        <v/>
      </c>
      <c r="E1138" s="101" t="str">
        <f>IF(CADA_PROD!E1138="","",CADA_PROD!E1138)</f>
        <v/>
      </c>
      <c r="F1138" s="101" t="str">
        <f>IF(CADA_PROD!D1138="","",SUMIFS(MOVI_ENTR!I:I,MOVI_ENTR!D:D,D1138))</f>
        <v/>
      </c>
      <c r="G1138" s="101" t="str">
        <f>IF(CADA_PROD!C1138="","",SUMIFS(MOVI_SAID!H:H,MOVI_SAID!D:D,D1138))</f>
        <v/>
      </c>
      <c r="H1138" s="101" t="str">
        <f t="shared" si="35"/>
        <v/>
      </c>
      <c r="I1138" s="100" t="str">
        <f>IF(CADA_PROD!C1138="","",IFERROR(IF(H1138&lt;=0,"Sem estoque",IF(H1138/E1138&lt;0.25,"Quase sem estoque",IF(H1138/E1138&lt;1.2,"Estoque baixo",IF(H1138/E1138&lt;2,"Estoque moderado","Estoque confortável")))),""))</f>
        <v/>
      </c>
      <c r="J1138" s="102" t="str">
        <f>IF(CADA_PROD!C1138="","",SUMIFS(MOVI_ENTR!M:M,MOVI_ENTR!D:D,D1138))</f>
        <v/>
      </c>
      <c r="K1138" s="103" t="str">
        <f>IF(CADA_PROD!C1138="","",IFERROR($J1138/SUM($J$6:$J$1006),""))</f>
        <v/>
      </c>
      <c r="L1138" s="103" t="str">
        <f>IF(CADA_PROD!C1138="","",IFERROR(H1138/SUM($H$6:$H$1006)+P1138,""))</f>
        <v/>
      </c>
      <c r="M1138" s="102" t="str">
        <f>IF(CADA_PROD!$C1138="","",IFERROR(SUMIFS(MOVI_ENTR!M:M,MOVI_ENTR!D:D,D1138)/SUMIFS(MOVI_ENTR!I:I,MOVI_ENTR!D:D,D1138),0))</f>
        <v/>
      </c>
      <c r="N1138" s="104" t="str">
        <f>IF(CADA_PROD!C1138="","",G1138/E1138)</f>
        <v/>
      </c>
    </row>
    <row r="1139" spans="3:14" ht="30" customHeight="1">
      <c r="C1139" s="99" t="str">
        <f>IF(CADA_PROD!C1139="","",CADA_PROD!C1139)</f>
        <v/>
      </c>
      <c r="D1139" s="100" t="str">
        <f>IF(CADA_PROD!D1139="","",CADA_PROD!D1139)</f>
        <v/>
      </c>
      <c r="E1139" s="101" t="str">
        <f>IF(CADA_PROD!E1139="","",CADA_PROD!E1139)</f>
        <v/>
      </c>
      <c r="F1139" s="101" t="str">
        <f>IF(CADA_PROD!D1139="","",SUMIFS(MOVI_ENTR!I:I,MOVI_ENTR!D:D,D1139))</f>
        <v/>
      </c>
      <c r="G1139" s="101" t="str">
        <f>IF(CADA_PROD!C1139="","",SUMIFS(MOVI_SAID!H:H,MOVI_SAID!D:D,D1139))</f>
        <v/>
      </c>
      <c r="H1139" s="101" t="str">
        <f t="shared" si="35"/>
        <v/>
      </c>
      <c r="I1139" s="100" t="str">
        <f>IF(CADA_PROD!C1139="","",IFERROR(IF(H1139&lt;=0,"Sem estoque",IF(H1139/E1139&lt;0.25,"Quase sem estoque",IF(H1139/E1139&lt;1.2,"Estoque baixo",IF(H1139/E1139&lt;2,"Estoque moderado","Estoque confortável")))),""))</f>
        <v/>
      </c>
      <c r="J1139" s="102" t="str">
        <f>IF(CADA_PROD!C1139="","",SUMIFS(MOVI_ENTR!M:M,MOVI_ENTR!D:D,D1139))</f>
        <v/>
      </c>
      <c r="K1139" s="103" t="str">
        <f>IF(CADA_PROD!C1139="","",IFERROR($J1139/SUM($J$6:$J$1006),""))</f>
        <v/>
      </c>
      <c r="L1139" s="103" t="str">
        <f>IF(CADA_PROD!C1139="","",IFERROR(H1139/SUM($H$6:$H$1006)+P1139,""))</f>
        <v/>
      </c>
      <c r="M1139" s="102" t="str">
        <f>IF(CADA_PROD!$C1139="","",IFERROR(SUMIFS(MOVI_ENTR!M:M,MOVI_ENTR!D:D,D1139)/SUMIFS(MOVI_ENTR!I:I,MOVI_ENTR!D:D,D1139),0))</f>
        <v/>
      </c>
      <c r="N1139" s="104" t="str">
        <f>IF(CADA_PROD!C1139="","",G1139/E1139)</f>
        <v/>
      </c>
    </row>
    <row r="1140" spans="3:14" ht="30" customHeight="1">
      <c r="C1140" s="99" t="str">
        <f>IF(CADA_PROD!C1140="","",CADA_PROD!C1140)</f>
        <v/>
      </c>
      <c r="D1140" s="100" t="str">
        <f>IF(CADA_PROD!D1140="","",CADA_PROD!D1140)</f>
        <v/>
      </c>
      <c r="E1140" s="101" t="str">
        <f>IF(CADA_PROD!E1140="","",CADA_PROD!E1140)</f>
        <v/>
      </c>
      <c r="F1140" s="101" t="str">
        <f>IF(CADA_PROD!D1140="","",SUMIFS(MOVI_ENTR!I:I,MOVI_ENTR!D:D,D1140))</f>
        <v/>
      </c>
      <c r="G1140" s="101" t="str">
        <f>IF(CADA_PROD!C1140="","",SUMIFS(MOVI_SAID!H:H,MOVI_SAID!D:D,D1140))</f>
        <v/>
      </c>
      <c r="H1140" s="101" t="str">
        <f t="shared" si="35"/>
        <v/>
      </c>
      <c r="I1140" s="100" t="str">
        <f>IF(CADA_PROD!C1140="","",IFERROR(IF(H1140&lt;=0,"Sem estoque",IF(H1140/E1140&lt;0.25,"Quase sem estoque",IF(H1140/E1140&lt;1.2,"Estoque baixo",IF(H1140/E1140&lt;2,"Estoque moderado","Estoque confortável")))),""))</f>
        <v/>
      </c>
      <c r="J1140" s="102" t="str">
        <f>IF(CADA_PROD!C1140="","",SUMIFS(MOVI_ENTR!M:M,MOVI_ENTR!D:D,D1140))</f>
        <v/>
      </c>
      <c r="K1140" s="103" t="str">
        <f>IF(CADA_PROD!C1140="","",IFERROR($J1140/SUM($J$6:$J$1006),""))</f>
        <v/>
      </c>
      <c r="L1140" s="103" t="str">
        <f>IF(CADA_PROD!C1140="","",IFERROR(H1140/SUM($H$6:$H$1006)+P1140,""))</f>
        <v/>
      </c>
      <c r="M1140" s="102" t="str">
        <f>IF(CADA_PROD!$C1140="","",IFERROR(SUMIFS(MOVI_ENTR!M:M,MOVI_ENTR!D:D,D1140)/SUMIFS(MOVI_ENTR!I:I,MOVI_ENTR!D:D,D1140),0))</f>
        <v/>
      </c>
      <c r="N1140" s="104" t="str">
        <f>IF(CADA_PROD!C1140="","",G1140/E1140)</f>
        <v/>
      </c>
    </row>
    <row r="1141" spans="3:14" ht="30" customHeight="1">
      <c r="C1141" s="99" t="str">
        <f>IF(CADA_PROD!C1141="","",CADA_PROD!C1141)</f>
        <v/>
      </c>
      <c r="D1141" s="100" t="str">
        <f>IF(CADA_PROD!D1141="","",CADA_PROD!D1141)</f>
        <v/>
      </c>
      <c r="E1141" s="101" t="str">
        <f>IF(CADA_PROD!E1141="","",CADA_PROD!E1141)</f>
        <v/>
      </c>
      <c r="F1141" s="101" t="str">
        <f>IF(CADA_PROD!D1141="","",SUMIFS(MOVI_ENTR!I:I,MOVI_ENTR!D:D,D1141))</f>
        <v/>
      </c>
      <c r="G1141" s="101" t="str">
        <f>IF(CADA_PROD!C1141="","",SUMIFS(MOVI_SAID!H:H,MOVI_SAID!D:D,D1141))</f>
        <v/>
      </c>
      <c r="H1141" s="101" t="str">
        <f t="shared" si="35"/>
        <v/>
      </c>
      <c r="I1141" s="100" t="str">
        <f>IF(CADA_PROD!C1141="","",IFERROR(IF(H1141&lt;=0,"Sem estoque",IF(H1141/E1141&lt;0.25,"Quase sem estoque",IF(H1141/E1141&lt;1.2,"Estoque baixo",IF(H1141/E1141&lt;2,"Estoque moderado","Estoque confortável")))),""))</f>
        <v/>
      </c>
      <c r="J1141" s="102" t="str">
        <f>IF(CADA_PROD!C1141="","",SUMIFS(MOVI_ENTR!M:M,MOVI_ENTR!D:D,D1141))</f>
        <v/>
      </c>
      <c r="K1141" s="103" t="str">
        <f>IF(CADA_PROD!C1141="","",IFERROR($J1141/SUM($J$6:$J$1006),""))</f>
        <v/>
      </c>
      <c r="L1141" s="103" t="str">
        <f>IF(CADA_PROD!C1141="","",IFERROR(H1141/SUM($H$6:$H$1006)+P1141,""))</f>
        <v/>
      </c>
      <c r="M1141" s="102" t="str">
        <f>IF(CADA_PROD!$C1141="","",IFERROR(SUMIFS(MOVI_ENTR!M:M,MOVI_ENTR!D:D,D1141)/SUMIFS(MOVI_ENTR!I:I,MOVI_ENTR!D:D,D1141),0))</f>
        <v/>
      </c>
      <c r="N1141" s="104" t="str">
        <f>IF(CADA_PROD!C1141="","",G1141/E1141)</f>
        <v/>
      </c>
    </row>
    <row r="1142" spans="3:14" ht="30" customHeight="1">
      <c r="C1142" s="99" t="str">
        <f>IF(CADA_PROD!C1142="","",CADA_PROD!C1142)</f>
        <v/>
      </c>
      <c r="D1142" s="100" t="str">
        <f>IF(CADA_PROD!D1142="","",CADA_PROD!D1142)</f>
        <v/>
      </c>
      <c r="E1142" s="101" t="str">
        <f>IF(CADA_PROD!E1142="","",CADA_PROD!E1142)</f>
        <v/>
      </c>
      <c r="F1142" s="101" t="str">
        <f>IF(CADA_PROD!D1142="","",SUMIFS(MOVI_ENTR!I:I,MOVI_ENTR!D:D,D1142))</f>
        <v/>
      </c>
      <c r="G1142" s="101" t="str">
        <f>IF(CADA_PROD!C1142="","",SUMIFS(MOVI_SAID!H:H,MOVI_SAID!D:D,D1142))</f>
        <v/>
      </c>
      <c r="H1142" s="101" t="str">
        <f t="shared" si="35"/>
        <v/>
      </c>
      <c r="I1142" s="100" t="str">
        <f>IF(CADA_PROD!C1142="","",IFERROR(IF(H1142&lt;=0,"Sem estoque",IF(H1142/E1142&lt;0.25,"Quase sem estoque",IF(H1142/E1142&lt;1.2,"Estoque baixo",IF(H1142/E1142&lt;2,"Estoque moderado","Estoque confortável")))),""))</f>
        <v/>
      </c>
      <c r="J1142" s="102" t="str">
        <f>IF(CADA_PROD!C1142="","",SUMIFS(MOVI_ENTR!M:M,MOVI_ENTR!D:D,D1142))</f>
        <v/>
      </c>
      <c r="K1142" s="103" t="str">
        <f>IF(CADA_PROD!C1142="","",IFERROR($J1142/SUM($J$6:$J$1006),""))</f>
        <v/>
      </c>
      <c r="L1142" s="103" t="str">
        <f>IF(CADA_PROD!C1142="","",IFERROR(H1142/SUM($H$6:$H$1006)+P1142,""))</f>
        <v/>
      </c>
      <c r="M1142" s="102" t="str">
        <f>IF(CADA_PROD!$C1142="","",IFERROR(SUMIFS(MOVI_ENTR!M:M,MOVI_ENTR!D:D,D1142)/SUMIFS(MOVI_ENTR!I:I,MOVI_ENTR!D:D,D1142),0))</f>
        <v/>
      </c>
      <c r="N1142" s="104" t="str">
        <f>IF(CADA_PROD!C1142="","",G1142/E1142)</f>
        <v/>
      </c>
    </row>
    <row r="1143" spans="3:14" ht="30" customHeight="1">
      <c r="C1143" s="99" t="str">
        <f>IF(CADA_PROD!C1143="","",CADA_PROD!C1143)</f>
        <v/>
      </c>
      <c r="D1143" s="100" t="str">
        <f>IF(CADA_PROD!D1143="","",CADA_PROD!D1143)</f>
        <v/>
      </c>
      <c r="E1143" s="101" t="str">
        <f>IF(CADA_PROD!E1143="","",CADA_PROD!E1143)</f>
        <v/>
      </c>
      <c r="F1143" s="101" t="str">
        <f>IF(CADA_PROD!D1143="","",SUMIFS(MOVI_ENTR!I:I,MOVI_ENTR!D:D,D1143))</f>
        <v/>
      </c>
      <c r="G1143" s="101" t="str">
        <f>IF(CADA_PROD!C1143="","",SUMIFS(MOVI_SAID!H:H,MOVI_SAID!D:D,D1143))</f>
        <v/>
      </c>
      <c r="H1143" s="101" t="str">
        <f t="shared" si="35"/>
        <v/>
      </c>
      <c r="I1143" s="100" t="str">
        <f>IF(CADA_PROD!C1143="","",IFERROR(IF(H1143&lt;=0,"Sem estoque",IF(H1143/E1143&lt;0.25,"Quase sem estoque",IF(H1143/E1143&lt;1.2,"Estoque baixo",IF(H1143/E1143&lt;2,"Estoque moderado","Estoque confortável")))),""))</f>
        <v/>
      </c>
      <c r="J1143" s="102" t="str">
        <f>IF(CADA_PROD!C1143="","",SUMIFS(MOVI_ENTR!M:M,MOVI_ENTR!D:D,D1143))</f>
        <v/>
      </c>
      <c r="K1143" s="103" t="str">
        <f>IF(CADA_PROD!C1143="","",IFERROR($J1143/SUM($J$6:$J$1006),""))</f>
        <v/>
      </c>
      <c r="L1143" s="103" t="str">
        <f>IF(CADA_PROD!C1143="","",IFERROR(H1143/SUM($H$6:$H$1006)+P1143,""))</f>
        <v/>
      </c>
      <c r="M1143" s="102" t="str">
        <f>IF(CADA_PROD!$C1143="","",IFERROR(SUMIFS(MOVI_ENTR!M:M,MOVI_ENTR!D:D,D1143)/SUMIFS(MOVI_ENTR!I:I,MOVI_ENTR!D:D,D1143),0))</f>
        <v/>
      </c>
      <c r="N1143" s="104" t="str">
        <f>IF(CADA_PROD!C1143="","",G1143/E1143)</f>
        <v/>
      </c>
    </row>
    <row r="1144" spans="3:14" ht="30" customHeight="1">
      <c r="C1144" s="99" t="str">
        <f>IF(CADA_PROD!C1144="","",CADA_PROD!C1144)</f>
        <v/>
      </c>
      <c r="D1144" s="100" t="str">
        <f>IF(CADA_PROD!D1144="","",CADA_PROD!D1144)</f>
        <v/>
      </c>
      <c r="E1144" s="101" t="str">
        <f>IF(CADA_PROD!E1144="","",CADA_PROD!E1144)</f>
        <v/>
      </c>
      <c r="F1144" s="101" t="str">
        <f>IF(CADA_PROD!D1144="","",SUMIFS(MOVI_ENTR!I:I,MOVI_ENTR!D:D,D1144))</f>
        <v/>
      </c>
      <c r="G1144" s="101" t="str">
        <f>IF(CADA_PROD!C1144="","",SUMIFS(MOVI_SAID!H:H,MOVI_SAID!D:D,D1144))</f>
        <v/>
      </c>
      <c r="H1144" s="101" t="str">
        <f t="shared" si="35"/>
        <v/>
      </c>
      <c r="I1144" s="100" t="str">
        <f>IF(CADA_PROD!C1144="","",IFERROR(IF(H1144&lt;=0,"Sem estoque",IF(H1144/E1144&lt;0.25,"Quase sem estoque",IF(H1144/E1144&lt;1.2,"Estoque baixo",IF(H1144/E1144&lt;2,"Estoque moderado","Estoque confortável")))),""))</f>
        <v/>
      </c>
      <c r="J1144" s="102" t="str">
        <f>IF(CADA_PROD!C1144="","",SUMIFS(MOVI_ENTR!M:M,MOVI_ENTR!D:D,D1144))</f>
        <v/>
      </c>
      <c r="K1144" s="103" t="str">
        <f>IF(CADA_PROD!C1144="","",IFERROR($J1144/SUM($J$6:$J$1006),""))</f>
        <v/>
      </c>
      <c r="L1144" s="103" t="str">
        <f>IF(CADA_PROD!C1144="","",IFERROR(H1144/SUM($H$6:$H$1006)+P1144,""))</f>
        <v/>
      </c>
      <c r="M1144" s="102" t="str">
        <f>IF(CADA_PROD!$C1144="","",IFERROR(SUMIFS(MOVI_ENTR!M:M,MOVI_ENTR!D:D,D1144)/SUMIFS(MOVI_ENTR!I:I,MOVI_ENTR!D:D,D1144),0))</f>
        <v/>
      </c>
      <c r="N1144" s="104" t="str">
        <f>IF(CADA_PROD!C1144="","",G1144/E1144)</f>
        <v/>
      </c>
    </row>
    <row r="1145" spans="3:14" ht="30" customHeight="1">
      <c r="C1145" s="99" t="str">
        <f>IF(CADA_PROD!C1145="","",CADA_PROD!C1145)</f>
        <v/>
      </c>
      <c r="D1145" s="100" t="str">
        <f>IF(CADA_PROD!D1145="","",CADA_PROD!D1145)</f>
        <v/>
      </c>
      <c r="E1145" s="101" t="str">
        <f>IF(CADA_PROD!E1145="","",CADA_PROD!E1145)</f>
        <v/>
      </c>
      <c r="F1145" s="101" t="str">
        <f>IF(CADA_PROD!D1145="","",SUMIFS(MOVI_ENTR!I:I,MOVI_ENTR!D:D,D1145))</f>
        <v/>
      </c>
      <c r="G1145" s="101" t="str">
        <f>IF(CADA_PROD!C1145="","",SUMIFS(MOVI_SAID!H:H,MOVI_SAID!D:D,D1145))</f>
        <v/>
      </c>
      <c r="H1145" s="101" t="str">
        <f t="shared" si="35"/>
        <v/>
      </c>
      <c r="I1145" s="100" t="str">
        <f>IF(CADA_PROD!C1145="","",IFERROR(IF(H1145&lt;=0,"Sem estoque",IF(H1145/E1145&lt;0.25,"Quase sem estoque",IF(H1145/E1145&lt;1.2,"Estoque baixo",IF(H1145/E1145&lt;2,"Estoque moderado","Estoque confortável")))),""))</f>
        <v/>
      </c>
      <c r="J1145" s="102" t="str">
        <f>IF(CADA_PROD!C1145="","",SUMIFS(MOVI_ENTR!M:M,MOVI_ENTR!D:D,D1145))</f>
        <v/>
      </c>
      <c r="K1145" s="103" t="str">
        <f>IF(CADA_PROD!C1145="","",IFERROR($J1145/SUM($J$6:$J$1006),""))</f>
        <v/>
      </c>
      <c r="L1145" s="103" t="str">
        <f>IF(CADA_PROD!C1145="","",IFERROR(H1145/SUM($H$6:$H$1006)+P1145,""))</f>
        <v/>
      </c>
      <c r="M1145" s="102" t="str">
        <f>IF(CADA_PROD!$C1145="","",IFERROR(SUMIFS(MOVI_ENTR!M:M,MOVI_ENTR!D:D,D1145)/SUMIFS(MOVI_ENTR!I:I,MOVI_ENTR!D:D,D1145),0))</f>
        <v/>
      </c>
      <c r="N1145" s="104" t="str">
        <f>IF(CADA_PROD!C1145="","",G1145/E1145)</f>
        <v/>
      </c>
    </row>
    <row r="1146" spans="3:14" ht="30" customHeight="1">
      <c r="C1146" s="99" t="str">
        <f>IF(CADA_PROD!C1146="","",CADA_PROD!C1146)</f>
        <v/>
      </c>
      <c r="D1146" s="100" t="str">
        <f>IF(CADA_PROD!D1146="","",CADA_PROD!D1146)</f>
        <v/>
      </c>
      <c r="E1146" s="101" t="str">
        <f>IF(CADA_PROD!E1146="","",CADA_PROD!E1146)</f>
        <v/>
      </c>
      <c r="F1146" s="101" t="str">
        <f>IF(CADA_PROD!D1146="","",SUMIFS(MOVI_ENTR!I:I,MOVI_ENTR!D:D,D1146))</f>
        <v/>
      </c>
      <c r="G1146" s="101" t="str">
        <f>IF(CADA_PROD!C1146="","",SUMIFS(MOVI_SAID!H:H,MOVI_SAID!D:D,D1146))</f>
        <v/>
      </c>
      <c r="H1146" s="101" t="str">
        <f t="shared" si="35"/>
        <v/>
      </c>
      <c r="I1146" s="100" t="str">
        <f>IF(CADA_PROD!C1146="","",IFERROR(IF(H1146&lt;=0,"Sem estoque",IF(H1146/E1146&lt;0.25,"Quase sem estoque",IF(H1146/E1146&lt;1.2,"Estoque baixo",IF(H1146/E1146&lt;2,"Estoque moderado","Estoque confortável")))),""))</f>
        <v/>
      </c>
      <c r="J1146" s="102" t="str">
        <f>IF(CADA_PROD!C1146="","",SUMIFS(MOVI_ENTR!M:M,MOVI_ENTR!D:D,D1146))</f>
        <v/>
      </c>
      <c r="K1146" s="103" t="str">
        <f>IF(CADA_PROD!C1146="","",IFERROR($J1146/SUM($J$6:$J$1006),""))</f>
        <v/>
      </c>
      <c r="L1146" s="103" t="str">
        <f>IF(CADA_PROD!C1146="","",IFERROR(H1146/SUM($H$6:$H$1006)+P1146,""))</f>
        <v/>
      </c>
      <c r="M1146" s="102" t="str">
        <f>IF(CADA_PROD!$C1146="","",IFERROR(SUMIFS(MOVI_ENTR!M:M,MOVI_ENTR!D:D,D1146)/SUMIFS(MOVI_ENTR!I:I,MOVI_ENTR!D:D,D1146),0))</f>
        <v/>
      </c>
      <c r="N1146" s="104" t="str">
        <f>IF(CADA_PROD!C1146="","",G1146/E1146)</f>
        <v/>
      </c>
    </row>
    <row r="1147" spans="3:14" ht="30" customHeight="1">
      <c r="C1147" s="99" t="str">
        <f>IF(CADA_PROD!C1147="","",CADA_PROD!C1147)</f>
        <v/>
      </c>
      <c r="D1147" s="100" t="str">
        <f>IF(CADA_PROD!D1147="","",CADA_PROD!D1147)</f>
        <v/>
      </c>
      <c r="E1147" s="101" t="str">
        <f>IF(CADA_PROD!E1147="","",CADA_PROD!E1147)</f>
        <v/>
      </c>
      <c r="F1147" s="101" t="str">
        <f>IF(CADA_PROD!D1147="","",SUMIFS(MOVI_ENTR!I:I,MOVI_ENTR!D:D,D1147))</f>
        <v/>
      </c>
      <c r="G1147" s="101" t="str">
        <f>IF(CADA_PROD!C1147="","",SUMIFS(MOVI_SAID!H:H,MOVI_SAID!D:D,D1147))</f>
        <v/>
      </c>
      <c r="H1147" s="101" t="str">
        <f t="shared" si="35"/>
        <v/>
      </c>
      <c r="I1147" s="100" t="str">
        <f>IF(CADA_PROD!C1147="","",IFERROR(IF(H1147&lt;=0,"Sem estoque",IF(H1147/E1147&lt;0.25,"Quase sem estoque",IF(H1147/E1147&lt;1.2,"Estoque baixo",IF(H1147/E1147&lt;2,"Estoque moderado","Estoque confortável")))),""))</f>
        <v/>
      </c>
      <c r="J1147" s="102" t="str">
        <f>IF(CADA_PROD!C1147="","",SUMIFS(MOVI_ENTR!M:M,MOVI_ENTR!D:D,D1147))</f>
        <v/>
      </c>
      <c r="K1147" s="103" t="str">
        <f>IF(CADA_PROD!C1147="","",IFERROR($J1147/SUM($J$6:$J$1006),""))</f>
        <v/>
      </c>
      <c r="L1147" s="103" t="str">
        <f>IF(CADA_PROD!C1147="","",IFERROR(H1147/SUM($H$6:$H$1006)+P1147,""))</f>
        <v/>
      </c>
      <c r="M1147" s="102" t="str">
        <f>IF(CADA_PROD!$C1147="","",IFERROR(SUMIFS(MOVI_ENTR!M:M,MOVI_ENTR!D:D,D1147)/SUMIFS(MOVI_ENTR!I:I,MOVI_ENTR!D:D,D1147),0))</f>
        <v/>
      </c>
      <c r="N1147" s="104" t="str">
        <f>IF(CADA_PROD!C1147="","",G1147/E1147)</f>
        <v/>
      </c>
    </row>
    <row r="1148" spans="3:14" ht="30" customHeight="1">
      <c r="C1148" s="99" t="str">
        <f>IF(CADA_PROD!C1148="","",CADA_PROD!C1148)</f>
        <v/>
      </c>
      <c r="D1148" s="100" t="str">
        <f>IF(CADA_PROD!D1148="","",CADA_PROD!D1148)</f>
        <v/>
      </c>
      <c r="E1148" s="101" t="str">
        <f>IF(CADA_PROD!E1148="","",CADA_PROD!E1148)</f>
        <v/>
      </c>
      <c r="F1148" s="101" t="str">
        <f>IF(CADA_PROD!D1148="","",SUMIFS(MOVI_ENTR!I:I,MOVI_ENTR!D:D,D1148))</f>
        <v/>
      </c>
      <c r="G1148" s="101" t="str">
        <f>IF(CADA_PROD!C1148="","",SUMIFS(MOVI_SAID!H:H,MOVI_SAID!D:D,D1148))</f>
        <v/>
      </c>
      <c r="H1148" s="101" t="str">
        <f t="shared" si="35"/>
        <v/>
      </c>
      <c r="I1148" s="100" t="str">
        <f>IF(CADA_PROD!C1148="","",IFERROR(IF(H1148&lt;=0,"Sem estoque",IF(H1148/E1148&lt;0.25,"Quase sem estoque",IF(H1148/E1148&lt;1.2,"Estoque baixo",IF(H1148/E1148&lt;2,"Estoque moderado","Estoque confortável")))),""))</f>
        <v/>
      </c>
      <c r="J1148" s="102" t="str">
        <f>IF(CADA_PROD!C1148="","",SUMIFS(MOVI_ENTR!M:M,MOVI_ENTR!D:D,D1148))</f>
        <v/>
      </c>
      <c r="K1148" s="103" t="str">
        <f>IF(CADA_PROD!C1148="","",IFERROR($J1148/SUM($J$6:$J$1006),""))</f>
        <v/>
      </c>
      <c r="L1148" s="103" t="str">
        <f>IF(CADA_PROD!C1148="","",IFERROR(H1148/SUM($H$6:$H$1006)+P1148,""))</f>
        <v/>
      </c>
      <c r="M1148" s="102" t="str">
        <f>IF(CADA_PROD!$C1148="","",IFERROR(SUMIFS(MOVI_ENTR!M:M,MOVI_ENTR!D:D,D1148)/SUMIFS(MOVI_ENTR!I:I,MOVI_ENTR!D:D,D1148),0))</f>
        <v/>
      </c>
      <c r="N1148" s="104" t="str">
        <f>IF(CADA_PROD!C1148="","",G1148/E1148)</f>
        <v/>
      </c>
    </row>
    <row r="1149" spans="3:14" ht="30" customHeight="1">
      <c r="C1149" s="99" t="str">
        <f>IF(CADA_PROD!C1149="","",CADA_PROD!C1149)</f>
        <v/>
      </c>
      <c r="D1149" s="100" t="str">
        <f>IF(CADA_PROD!D1149="","",CADA_PROD!D1149)</f>
        <v/>
      </c>
      <c r="E1149" s="101" t="str">
        <f>IF(CADA_PROD!E1149="","",CADA_PROD!E1149)</f>
        <v/>
      </c>
      <c r="F1149" s="101" t="str">
        <f>IF(CADA_PROD!D1149="","",SUMIFS(MOVI_ENTR!I:I,MOVI_ENTR!D:D,D1149))</f>
        <v/>
      </c>
      <c r="G1149" s="101" t="str">
        <f>IF(CADA_PROD!C1149="","",SUMIFS(MOVI_SAID!H:H,MOVI_SAID!D:D,D1149))</f>
        <v/>
      </c>
      <c r="H1149" s="101" t="str">
        <f t="shared" si="35"/>
        <v/>
      </c>
      <c r="I1149" s="100" t="str">
        <f>IF(CADA_PROD!C1149="","",IFERROR(IF(H1149&lt;=0,"Sem estoque",IF(H1149/E1149&lt;0.25,"Quase sem estoque",IF(H1149/E1149&lt;1.2,"Estoque baixo",IF(H1149/E1149&lt;2,"Estoque moderado","Estoque confortável")))),""))</f>
        <v/>
      </c>
      <c r="J1149" s="102" t="str">
        <f>IF(CADA_PROD!C1149="","",SUMIFS(MOVI_ENTR!M:M,MOVI_ENTR!D:D,D1149))</f>
        <v/>
      </c>
      <c r="K1149" s="103" t="str">
        <f>IF(CADA_PROD!C1149="","",IFERROR($J1149/SUM($J$6:$J$1006),""))</f>
        <v/>
      </c>
      <c r="L1149" s="103" t="str">
        <f>IF(CADA_PROD!C1149="","",IFERROR(H1149/SUM($H$6:$H$1006)+P1149,""))</f>
        <v/>
      </c>
      <c r="M1149" s="102" t="str">
        <f>IF(CADA_PROD!$C1149="","",IFERROR(SUMIFS(MOVI_ENTR!M:M,MOVI_ENTR!D:D,D1149)/SUMIFS(MOVI_ENTR!I:I,MOVI_ENTR!D:D,D1149),0))</f>
        <v/>
      </c>
      <c r="N1149" s="104" t="str">
        <f>IF(CADA_PROD!C1149="","",G1149/E1149)</f>
        <v/>
      </c>
    </row>
    <row r="1150" spans="3:14" ht="30" customHeight="1">
      <c r="C1150" s="99" t="str">
        <f>IF(CADA_PROD!C1150="","",CADA_PROD!C1150)</f>
        <v/>
      </c>
      <c r="D1150" s="100" t="str">
        <f>IF(CADA_PROD!D1150="","",CADA_PROD!D1150)</f>
        <v/>
      </c>
      <c r="E1150" s="101" t="str">
        <f>IF(CADA_PROD!E1150="","",CADA_PROD!E1150)</f>
        <v/>
      </c>
      <c r="F1150" s="101" t="str">
        <f>IF(CADA_PROD!D1150="","",SUMIFS(MOVI_ENTR!I:I,MOVI_ENTR!D:D,D1150))</f>
        <v/>
      </c>
      <c r="G1150" s="101" t="str">
        <f>IF(CADA_PROD!C1150="","",SUMIFS(MOVI_SAID!H:H,MOVI_SAID!D:D,D1150))</f>
        <v/>
      </c>
      <c r="H1150" s="101" t="str">
        <f t="shared" si="35"/>
        <v/>
      </c>
      <c r="I1150" s="100" t="str">
        <f>IF(CADA_PROD!C1150="","",IFERROR(IF(H1150&lt;=0,"Sem estoque",IF(H1150/E1150&lt;0.25,"Quase sem estoque",IF(H1150/E1150&lt;1.2,"Estoque baixo",IF(H1150/E1150&lt;2,"Estoque moderado","Estoque confortável")))),""))</f>
        <v/>
      </c>
      <c r="J1150" s="102" t="str">
        <f>IF(CADA_PROD!C1150="","",SUMIFS(MOVI_ENTR!M:M,MOVI_ENTR!D:D,D1150))</f>
        <v/>
      </c>
      <c r="K1150" s="103" t="str">
        <f>IF(CADA_PROD!C1150="","",IFERROR($J1150/SUM($J$6:$J$1006),""))</f>
        <v/>
      </c>
      <c r="L1150" s="103" t="str">
        <f>IF(CADA_PROD!C1150="","",IFERROR(H1150/SUM($H$6:$H$1006)+P1150,""))</f>
        <v/>
      </c>
      <c r="M1150" s="102" t="str">
        <f>IF(CADA_PROD!$C1150="","",IFERROR(SUMIFS(MOVI_ENTR!M:M,MOVI_ENTR!D:D,D1150)/SUMIFS(MOVI_ENTR!I:I,MOVI_ENTR!D:D,D1150),0))</f>
        <v/>
      </c>
      <c r="N1150" s="104" t="str">
        <f>IF(CADA_PROD!C1150="","",G1150/E1150)</f>
        <v/>
      </c>
    </row>
    <row r="1151" spans="3:14" ht="30" customHeight="1">
      <c r="C1151" s="99" t="str">
        <f>IF(CADA_PROD!C1151="","",CADA_PROD!C1151)</f>
        <v/>
      </c>
      <c r="D1151" s="100" t="str">
        <f>IF(CADA_PROD!D1151="","",CADA_PROD!D1151)</f>
        <v/>
      </c>
      <c r="E1151" s="101" t="str">
        <f>IF(CADA_PROD!E1151="","",CADA_PROD!E1151)</f>
        <v/>
      </c>
      <c r="F1151" s="101" t="str">
        <f>IF(CADA_PROD!D1151="","",SUMIFS(MOVI_ENTR!I:I,MOVI_ENTR!D:D,D1151))</f>
        <v/>
      </c>
      <c r="G1151" s="101" t="str">
        <f>IF(CADA_PROD!C1151="","",SUMIFS(MOVI_SAID!H:H,MOVI_SAID!D:D,D1151))</f>
        <v/>
      </c>
      <c r="H1151" s="101" t="str">
        <f t="shared" si="35"/>
        <v/>
      </c>
      <c r="I1151" s="100" t="str">
        <f>IF(CADA_PROD!C1151="","",IFERROR(IF(H1151&lt;=0,"Sem estoque",IF(H1151/E1151&lt;0.25,"Quase sem estoque",IF(H1151/E1151&lt;1.2,"Estoque baixo",IF(H1151/E1151&lt;2,"Estoque moderado","Estoque confortável")))),""))</f>
        <v/>
      </c>
      <c r="J1151" s="102" t="str">
        <f>IF(CADA_PROD!C1151="","",SUMIFS(MOVI_ENTR!M:M,MOVI_ENTR!D:D,D1151))</f>
        <v/>
      </c>
      <c r="K1151" s="103" t="str">
        <f>IF(CADA_PROD!C1151="","",IFERROR($J1151/SUM($J$6:$J$1006),""))</f>
        <v/>
      </c>
      <c r="L1151" s="103" t="str">
        <f>IF(CADA_PROD!C1151="","",IFERROR(H1151/SUM($H$6:$H$1006)+P1151,""))</f>
        <v/>
      </c>
      <c r="M1151" s="102" t="str">
        <f>IF(CADA_PROD!$C1151="","",IFERROR(SUMIFS(MOVI_ENTR!M:M,MOVI_ENTR!D:D,D1151)/SUMIFS(MOVI_ENTR!I:I,MOVI_ENTR!D:D,D1151),0))</f>
        <v/>
      </c>
      <c r="N1151" s="104" t="str">
        <f>IF(CADA_PROD!C1151="","",G1151/E1151)</f>
        <v/>
      </c>
    </row>
    <row r="1152" spans="3:14" ht="30" customHeight="1">
      <c r="C1152" s="99" t="str">
        <f>IF(CADA_PROD!C1152="","",CADA_PROD!C1152)</f>
        <v/>
      </c>
      <c r="D1152" s="100" t="str">
        <f>IF(CADA_PROD!D1152="","",CADA_PROD!D1152)</f>
        <v/>
      </c>
      <c r="E1152" s="101" t="str">
        <f>IF(CADA_PROD!E1152="","",CADA_PROD!E1152)</f>
        <v/>
      </c>
      <c r="F1152" s="101" t="str">
        <f>IF(CADA_PROD!D1152="","",SUMIFS(MOVI_ENTR!I:I,MOVI_ENTR!D:D,D1152))</f>
        <v/>
      </c>
      <c r="G1152" s="101" t="str">
        <f>IF(CADA_PROD!C1152="","",SUMIFS(MOVI_SAID!H:H,MOVI_SAID!D:D,D1152))</f>
        <v/>
      </c>
      <c r="H1152" s="101" t="str">
        <f t="shared" si="35"/>
        <v/>
      </c>
      <c r="I1152" s="100" t="str">
        <f>IF(CADA_PROD!C1152="","",IFERROR(IF(H1152&lt;=0,"Sem estoque",IF(H1152/E1152&lt;0.25,"Quase sem estoque",IF(H1152/E1152&lt;1.2,"Estoque baixo",IF(H1152/E1152&lt;2,"Estoque moderado","Estoque confortável")))),""))</f>
        <v/>
      </c>
      <c r="J1152" s="102" t="str">
        <f>IF(CADA_PROD!C1152="","",SUMIFS(MOVI_ENTR!M:M,MOVI_ENTR!D:D,D1152))</f>
        <v/>
      </c>
      <c r="K1152" s="103" t="str">
        <f>IF(CADA_PROD!C1152="","",IFERROR($J1152/SUM($J$6:$J$1006),""))</f>
        <v/>
      </c>
      <c r="L1152" s="103" t="str">
        <f>IF(CADA_PROD!C1152="","",IFERROR(H1152/SUM($H$6:$H$1006)+P1152,""))</f>
        <v/>
      </c>
      <c r="M1152" s="102" t="str">
        <f>IF(CADA_PROD!$C1152="","",IFERROR(SUMIFS(MOVI_ENTR!M:M,MOVI_ENTR!D:D,D1152)/SUMIFS(MOVI_ENTR!I:I,MOVI_ENTR!D:D,D1152),0))</f>
        <v/>
      </c>
      <c r="N1152" s="104" t="str">
        <f>IF(CADA_PROD!C1152="","",G1152/E1152)</f>
        <v/>
      </c>
    </row>
    <row r="1153" spans="3:14" ht="30" customHeight="1">
      <c r="C1153" s="99" t="str">
        <f>IF(CADA_PROD!C1153="","",CADA_PROD!C1153)</f>
        <v/>
      </c>
      <c r="D1153" s="100" t="str">
        <f>IF(CADA_PROD!D1153="","",CADA_PROD!D1153)</f>
        <v/>
      </c>
      <c r="E1153" s="101" t="str">
        <f>IF(CADA_PROD!E1153="","",CADA_PROD!E1153)</f>
        <v/>
      </c>
      <c r="F1153" s="101" t="str">
        <f>IF(CADA_PROD!D1153="","",SUMIFS(MOVI_ENTR!I:I,MOVI_ENTR!D:D,D1153))</f>
        <v/>
      </c>
      <c r="G1153" s="101" t="str">
        <f>IF(CADA_PROD!C1153="","",SUMIFS(MOVI_SAID!H:H,MOVI_SAID!D:D,D1153))</f>
        <v/>
      </c>
      <c r="H1153" s="101" t="str">
        <f t="shared" si="35"/>
        <v/>
      </c>
      <c r="I1153" s="100" t="str">
        <f>IF(CADA_PROD!C1153="","",IFERROR(IF(H1153&lt;=0,"Sem estoque",IF(H1153/E1153&lt;0.25,"Quase sem estoque",IF(H1153/E1153&lt;1.2,"Estoque baixo",IF(H1153/E1153&lt;2,"Estoque moderado","Estoque confortável")))),""))</f>
        <v/>
      </c>
      <c r="J1153" s="102" t="str">
        <f>IF(CADA_PROD!C1153="","",SUMIFS(MOVI_ENTR!M:M,MOVI_ENTR!D:D,D1153))</f>
        <v/>
      </c>
      <c r="K1153" s="103" t="str">
        <f>IF(CADA_PROD!C1153="","",IFERROR($J1153/SUM($J$6:$J$1006),""))</f>
        <v/>
      </c>
      <c r="L1153" s="103" t="str">
        <f>IF(CADA_PROD!C1153="","",IFERROR(H1153/SUM($H$6:$H$1006)+P1153,""))</f>
        <v/>
      </c>
      <c r="M1153" s="102" t="str">
        <f>IF(CADA_PROD!$C1153="","",IFERROR(SUMIFS(MOVI_ENTR!M:M,MOVI_ENTR!D:D,D1153)/SUMIFS(MOVI_ENTR!I:I,MOVI_ENTR!D:D,D1153),0))</f>
        <v/>
      </c>
      <c r="N1153" s="104" t="str">
        <f>IF(CADA_PROD!C1153="","",G1153/E1153)</f>
        <v/>
      </c>
    </row>
    <row r="1154" spans="3:14" ht="30" customHeight="1">
      <c r="C1154" s="99" t="str">
        <f>IF(CADA_PROD!C1154="","",CADA_PROD!C1154)</f>
        <v/>
      </c>
      <c r="D1154" s="100" t="str">
        <f>IF(CADA_PROD!D1154="","",CADA_PROD!D1154)</f>
        <v/>
      </c>
      <c r="E1154" s="101" t="str">
        <f>IF(CADA_PROD!E1154="","",CADA_PROD!E1154)</f>
        <v/>
      </c>
      <c r="F1154" s="101" t="str">
        <f>IF(CADA_PROD!D1154="","",SUMIFS(MOVI_ENTR!I:I,MOVI_ENTR!D:D,D1154))</f>
        <v/>
      </c>
      <c r="G1154" s="101" t="str">
        <f>IF(CADA_PROD!C1154="","",SUMIFS(MOVI_SAID!H:H,MOVI_SAID!D:D,D1154))</f>
        <v/>
      </c>
      <c r="H1154" s="101" t="str">
        <f t="shared" si="35"/>
        <v/>
      </c>
      <c r="I1154" s="100" t="str">
        <f>IF(CADA_PROD!C1154="","",IFERROR(IF(H1154&lt;=0,"Sem estoque",IF(H1154/E1154&lt;0.25,"Quase sem estoque",IF(H1154/E1154&lt;1.2,"Estoque baixo",IF(H1154/E1154&lt;2,"Estoque moderado","Estoque confortável")))),""))</f>
        <v/>
      </c>
      <c r="J1154" s="102" t="str">
        <f>IF(CADA_PROD!C1154="","",SUMIFS(MOVI_ENTR!M:M,MOVI_ENTR!D:D,D1154))</f>
        <v/>
      </c>
      <c r="K1154" s="103" t="str">
        <f>IF(CADA_PROD!C1154="","",IFERROR($J1154/SUM($J$6:$J$1006),""))</f>
        <v/>
      </c>
      <c r="L1154" s="103" t="str">
        <f>IF(CADA_PROD!C1154="","",IFERROR(H1154/SUM($H$6:$H$1006)+P1154,""))</f>
        <v/>
      </c>
      <c r="M1154" s="102" t="str">
        <f>IF(CADA_PROD!$C1154="","",IFERROR(SUMIFS(MOVI_ENTR!M:M,MOVI_ENTR!D:D,D1154)/SUMIFS(MOVI_ENTR!I:I,MOVI_ENTR!D:D,D1154),0))</f>
        <v/>
      </c>
      <c r="N1154" s="104" t="str">
        <f>IF(CADA_PROD!C1154="","",G1154/E1154)</f>
        <v/>
      </c>
    </row>
    <row r="1155" spans="3:14" ht="30" customHeight="1">
      <c r="C1155" s="99" t="str">
        <f>IF(CADA_PROD!C1155="","",CADA_PROD!C1155)</f>
        <v/>
      </c>
      <c r="D1155" s="100" t="str">
        <f>IF(CADA_PROD!D1155="","",CADA_PROD!D1155)</f>
        <v/>
      </c>
      <c r="E1155" s="101" t="str">
        <f>IF(CADA_PROD!E1155="","",CADA_PROD!E1155)</f>
        <v/>
      </c>
      <c r="F1155" s="101" t="str">
        <f>IF(CADA_PROD!D1155="","",SUMIFS(MOVI_ENTR!I:I,MOVI_ENTR!D:D,D1155))</f>
        <v/>
      </c>
      <c r="G1155" s="101" t="str">
        <f>IF(CADA_PROD!C1155="","",SUMIFS(MOVI_SAID!H:H,MOVI_SAID!D:D,D1155))</f>
        <v/>
      </c>
      <c r="H1155" s="101" t="str">
        <f t="shared" si="35"/>
        <v/>
      </c>
      <c r="I1155" s="100" t="str">
        <f>IF(CADA_PROD!C1155="","",IFERROR(IF(H1155&lt;=0,"Sem estoque",IF(H1155/E1155&lt;0.25,"Quase sem estoque",IF(H1155/E1155&lt;1.2,"Estoque baixo",IF(H1155/E1155&lt;2,"Estoque moderado","Estoque confortável")))),""))</f>
        <v/>
      </c>
      <c r="J1155" s="102" t="str">
        <f>IF(CADA_PROD!C1155="","",SUMIFS(MOVI_ENTR!M:M,MOVI_ENTR!D:D,D1155))</f>
        <v/>
      </c>
      <c r="K1155" s="103" t="str">
        <f>IF(CADA_PROD!C1155="","",IFERROR($J1155/SUM($J$6:$J$1006),""))</f>
        <v/>
      </c>
      <c r="L1155" s="103" t="str">
        <f>IF(CADA_PROD!C1155="","",IFERROR(H1155/SUM($H$6:$H$1006)+P1155,""))</f>
        <v/>
      </c>
      <c r="M1155" s="102" t="str">
        <f>IF(CADA_PROD!$C1155="","",IFERROR(SUMIFS(MOVI_ENTR!M:M,MOVI_ENTR!D:D,D1155)/SUMIFS(MOVI_ENTR!I:I,MOVI_ENTR!D:D,D1155),0))</f>
        <v/>
      </c>
      <c r="N1155" s="104" t="str">
        <f>IF(CADA_PROD!C1155="","",G1155/E1155)</f>
        <v/>
      </c>
    </row>
    <row r="1156" spans="3:14" ht="30" customHeight="1">
      <c r="C1156" s="99" t="str">
        <f>IF(CADA_PROD!C1156="","",CADA_PROD!C1156)</f>
        <v/>
      </c>
      <c r="D1156" s="100" t="str">
        <f>IF(CADA_PROD!D1156="","",CADA_PROD!D1156)</f>
        <v/>
      </c>
      <c r="E1156" s="101" t="str">
        <f>IF(CADA_PROD!E1156="","",CADA_PROD!E1156)</f>
        <v/>
      </c>
      <c r="F1156" s="101" t="str">
        <f>IF(CADA_PROD!D1156="","",SUMIFS(MOVI_ENTR!I:I,MOVI_ENTR!D:D,D1156))</f>
        <v/>
      </c>
      <c r="G1156" s="101" t="str">
        <f>IF(CADA_PROD!C1156="","",SUMIFS(MOVI_SAID!H:H,MOVI_SAID!D:D,D1156))</f>
        <v/>
      </c>
      <c r="H1156" s="101" t="str">
        <f t="shared" si="35"/>
        <v/>
      </c>
      <c r="I1156" s="100" t="str">
        <f>IF(CADA_PROD!C1156="","",IFERROR(IF(H1156&lt;=0,"Sem estoque",IF(H1156/E1156&lt;0.25,"Quase sem estoque",IF(H1156/E1156&lt;1.2,"Estoque baixo",IF(H1156/E1156&lt;2,"Estoque moderado","Estoque confortável")))),""))</f>
        <v/>
      </c>
      <c r="J1156" s="102" t="str">
        <f>IF(CADA_PROD!C1156="","",SUMIFS(MOVI_ENTR!M:M,MOVI_ENTR!D:D,D1156))</f>
        <v/>
      </c>
      <c r="K1156" s="103" t="str">
        <f>IF(CADA_PROD!C1156="","",IFERROR($J1156/SUM($J$6:$J$1006),""))</f>
        <v/>
      </c>
      <c r="L1156" s="103" t="str">
        <f>IF(CADA_PROD!C1156="","",IFERROR(H1156/SUM($H$6:$H$1006)+P1156,""))</f>
        <v/>
      </c>
      <c r="M1156" s="102" t="str">
        <f>IF(CADA_PROD!$C1156="","",IFERROR(SUMIFS(MOVI_ENTR!M:M,MOVI_ENTR!D:D,D1156)/SUMIFS(MOVI_ENTR!I:I,MOVI_ENTR!D:D,D1156),0))</f>
        <v/>
      </c>
      <c r="N1156" s="104" t="str">
        <f>IF(CADA_PROD!C1156="","",G1156/E1156)</f>
        <v/>
      </c>
    </row>
    <row r="1157" spans="3:14" ht="30" customHeight="1">
      <c r="C1157" s="99" t="str">
        <f>IF(CADA_PROD!C1157="","",CADA_PROD!C1157)</f>
        <v/>
      </c>
      <c r="D1157" s="100" t="str">
        <f>IF(CADA_PROD!D1157="","",CADA_PROD!D1157)</f>
        <v/>
      </c>
      <c r="E1157" s="101" t="str">
        <f>IF(CADA_PROD!E1157="","",CADA_PROD!E1157)</f>
        <v/>
      </c>
      <c r="F1157" s="101" t="str">
        <f>IF(CADA_PROD!D1157="","",SUMIFS(MOVI_ENTR!I:I,MOVI_ENTR!D:D,D1157))</f>
        <v/>
      </c>
      <c r="G1157" s="101" t="str">
        <f>IF(CADA_PROD!C1157="","",SUMIFS(MOVI_SAID!H:H,MOVI_SAID!D:D,D1157))</f>
        <v/>
      </c>
      <c r="H1157" s="101" t="str">
        <f t="shared" si="35"/>
        <v/>
      </c>
      <c r="I1157" s="100" t="str">
        <f>IF(CADA_PROD!C1157="","",IFERROR(IF(H1157&lt;=0,"Sem estoque",IF(H1157/E1157&lt;0.25,"Quase sem estoque",IF(H1157/E1157&lt;1.2,"Estoque baixo",IF(H1157/E1157&lt;2,"Estoque moderado","Estoque confortável")))),""))</f>
        <v/>
      </c>
      <c r="J1157" s="102" t="str">
        <f>IF(CADA_PROD!C1157="","",SUMIFS(MOVI_ENTR!M:M,MOVI_ENTR!D:D,D1157))</f>
        <v/>
      </c>
      <c r="K1157" s="103" t="str">
        <f>IF(CADA_PROD!C1157="","",IFERROR($J1157/SUM($J$6:$J$1006),""))</f>
        <v/>
      </c>
      <c r="L1157" s="103" t="str">
        <f>IF(CADA_PROD!C1157="","",IFERROR(H1157/SUM($H$6:$H$1006)+P1157,""))</f>
        <v/>
      </c>
      <c r="M1157" s="102" t="str">
        <f>IF(CADA_PROD!$C1157="","",IFERROR(SUMIFS(MOVI_ENTR!M:M,MOVI_ENTR!D:D,D1157)/SUMIFS(MOVI_ENTR!I:I,MOVI_ENTR!D:D,D1157),0))</f>
        <v/>
      </c>
      <c r="N1157" s="104" t="str">
        <f>IF(CADA_PROD!C1157="","",G1157/E1157)</f>
        <v/>
      </c>
    </row>
    <row r="1158" spans="3:14" ht="30" customHeight="1">
      <c r="C1158" s="99" t="str">
        <f>IF(CADA_PROD!C1158="","",CADA_PROD!C1158)</f>
        <v/>
      </c>
      <c r="D1158" s="100" t="str">
        <f>IF(CADA_PROD!D1158="","",CADA_PROD!D1158)</f>
        <v/>
      </c>
      <c r="E1158" s="101" t="str">
        <f>IF(CADA_PROD!E1158="","",CADA_PROD!E1158)</f>
        <v/>
      </c>
      <c r="F1158" s="101" t="str">
        <f>IF(CADA_PROD!D1158="","",SUMIFS(MOVI_ENTR!I:I,MOVI_ENTR!D:D,D1158))</f>
        <v/>
      </c>
      <c r="G1158" s="101" t="str">
        <f>IF(CADA_PROD!C1158="","",SUMIFS(MOVI_SAID!H:H,MOVI_SAID!D:D,D1158))</f>
        <v/>
      </c>
      <c r="H1158" s="101" t="str">
        <f t="shared" si="35"/>
        <v/>
      </c>
      <c r="I1158" s="100" t="str">
        <f>IF(CADA_PROD!C1158="","",IFERROR(IF(H1158&lt;=0,"Sem estoque",IF(H1158/E1158&lt;0.25,"Quase sem estoque",IF(H1158/E1158&lt;1.2,"Estoque baixo",IF(H1158/E1158&lt;2,"Estoque moderado","Estoque confortável")))),""))</f>
        <v/>
      </c>
      <c r="J1158" s="102" t="str">
        <f>IF(CADA_PROD!C1158="","",SUMIFS(MOVI_ENTR!M:M,MOVI_ENTR!D:D,D1158))</f>
        <v/>
      </c>
      <c r="K1158" s="103" t="str">
        <f>IF(CADA_PROD!C1158="","",IFERROR($J1158/SUM($J$6:$J$1006),""))</f>
        <v/>
      </c>
      <c r="L1158" s="103" t="str">
        <f>IF(CADA_PROD!C1158="","",IFERROR(H1158/SUM($H$6:$H$1006)+P1158,""))</f>
        <v/>
      </c>
      <c r="M1158" s="102" t="str">
        <f>IF(CADA_PROD!$C1158="","",IFERROR(SUMIFS(MOVI_ENTR!M:M,MOVI_ENTR!D:D,D1158)/SUMIFS(MOVI_ENTR!I:I,MOVI_ENTR!D:D,D1158),0))</f>
        <v/>
      </c>
      <c r="N1158" s="104" t="str">
        <f>IF(CADA_PROD!C1158="","",G1158/E1158)</f>
        <v/>
      </c>
    </row>
    <row r="1159" spans="3:14" ht="30" customHeight="1">
      <c r="C1159" s="99" t="str">
        <f>IF(CADA_PROD!C1159="","",CADA_PROD!C1159)</f>
        <v/>
      </c>
      <c r="D1159" s="100" t="str">
        <f>IF(CADA_PROD!D1159="","",CADA_PROD!D1159)</f>
        <v/>
      </c>
      <c r="E1159" s="101" t="str">
        <f>IF(CADA_PROD!E1159="","",CADA_PROD!E1159)</f>
        <v/>
      </c>
      <c r="F1159" s="101" t="str">
        <f>IF(CADA_PROD!D1159="","",SUMIFS(MOVI_ENTR!I:I,MOVI_ENTR!D:D,D1159))</f>
        <v/>
      </c>
      <c r="G1159" s="101" t="str">
        <f>IF(CADA_PROD!C1159="","",SUMIFS(MOVI_SAID!H:H,MOVI_SAID!D:D,D1159))</f>
        <v/>
      </c>
      <c r="H1159" s="101" t="str">
        <f t="shared" si="35"/>
        <v/>
      </c>
      <c r="I1159" s="100" t="str">
        <f>IF(CADA_PROD!C1159="","",IFERROR(IF(H1159&lt;=0,"Sem estoque",IF(H1159/E1159&lt;0.25,"Quase sem estoque",IF(H1159/E1159&lt;1.2,"Estoque baixo",IF(H1159/E1159&lt;2,"Estoque moderado","Estoque confortável")))),""))</f>
        <v/>
      </c>
      <c r="J1159" s="102" t="str">
        <f>IF(CADA_PROD!C1159="","",SUMIFS(MOVI_ENTR!M:M,MOVI_ENTR!D:D,D1159))</f>
        <v/>
      </c>
      <c r="K1159" s="103" t="str">
        <f>IF(CADA_PROD!C1159="","",IFERROR($J1159/SUM($J$6:$J$1006),""))</f>
        <v/>
      </c>
      <c r="L1159" s="103" t="str">
        <f>IF(CADA_PROD!C1159="","",IFERROR(H1159/SUM($H$6:$H$1006)+P1159,""))</f>
        <v/>
      </c>
      <c r="M1159" s="102" t="str">
        <f>IF(CADA_PROD!$C1159="","",IFERROR(SUMIFS(MOVI_ENTR!M:M,MOVI_ENTR!D:D,D1159)/SUMIFS(MOVI_ENTR!I:I,MOVI_ENTR!D:D,D1159),0))</f>
        <v/>
      </c>
      <c r="N1159" s="104" t="str">
        <f>IF(CADA_PROD!C1159="","",G1159/E1159)</f>
        <v/>
      </c>
    </row>
    <row r="1160" spans="3:14" ht="30" customHeight="1">
      <c r="C1160" s="99" t="str">
        <f>IF(CADA_PROD!C1160="","",CADA_PROD!C1160)</f>
        <v/>
      </c>
      <c r="D1160" s="100" t="str">
        <f>IF(CADA_PROD!D1160="","",CADA_PROD!D1160)</f>
        <v/>
      </c>
      <c r="E1160" s="101" t="str">
        <f>IF(CADA_PROD!E1160="","",CADA_PROD!E1160)</f>
        <v/>
      </c>
      <c r="F1160" s="101" t="str">
        <f>IF(CADA_PROD!D1160="","",SUMIFS(MOVI_ENTR!I:I,MOVI_ENTR!D:D,D1160))</f>
        <v/>
      </c>
      <c r="G1160" s="101" t="str">
        <f>IF(CADA_PROD!C1160="","",SUMIFS(MOVI_SAID!H:H,MOVI_SAID!D:D,D1160))</f>
        <v/>
      </c>
      <c r="H1160" s="101" t="str">
        <f t="shared" si="35"/>
        <v/>
      </c>
      <c r="I1160" s="100" t="str">
        <f>IF(CADA_PROD!C1160="","",IFERROR(IF(H1160&lt;=0,"Sem estoque",IF(H1160/E1160&lt;0.25,"Quase sem estoque",IF(H1160/E1160&lt;1.2,"Estoque baixo",IF(H1160/E1160&lt;2,"Estoque moderado","Estoque confortável")))),""))</f>
        <v/>
      </c>
      <c r="J1160" s="102" t="str">
        <f>IF(CADA_PROD!C1160="","",SUMIFS(MOVI_ENTR!M:M,MOVI_ENTR!D:D,D1160))</f>
        <v/>
      </c>
      <c r="K1160" s="103" t="str">
        <f>IF(CADA_PROD!C1160="","",IFERROR($J1160/SUM($J$6:$J$1006),""))</f>
        <v/>
      </c>
      <c r="L1160" s="103" t="str">
        <f>IF(CADA_PROD!C1160="","",IFERROR(H1160/SUM($H$6:$H$1006)+P1160,""))</f>
        <v/>
      </c>
      <c r="M1160" s="102" t="str">
        <f>IF(CADA_PROD!$C1160="","",IFERROR(SUMIFS(MOVI_ENTR!M:M,MOVI_ENTR!D:D,D1160)/SUMIFS(MOVI_ENTR!I:I,MOVI_ENTR!D:D,D1160),0))</f>
        <v/>
      </c>
      <c r="N1160" s="104" t="str">
        <f>IF(CADA_PROD!C1160="","",G1160/E1160)</f>
        <v/>
      </c>
    </row>
    <row r="1161" spans="3:14" ht="30" customHeight="1">
      <c r="C1161" s="99" t="str">
        <f>IF(CADA_PROD!C1161="","",CADA_PROD!C1161)</f>
        <v/>
      </c>
      <c r="D1161" s="100" t="str">
        <f>IF(CADA_PROD!D1161="","",CADA_PROD!D1161)</f>
        <v/>
      </c>
      <c r="E1161" s="101" t="str">
        <f>IF(CADA_PROD!E1161="","",CADA_PROD!E1161)</f>
        <v/>
      </c>
      <c r="F1161" s="101" t="str">
        <f>IF(CADA_PROD!D1161="","",SUMIFS(MOVI_ENTR!I:I,MOVI_ENTR!D:D,D1161))</f>
        <v/>
      </c>
      <c r="G1161" s="101" t="str">
        <f>IF(CADA_PROD!C1161="","",SUMIFS(MOVI_SAID!H:H,MOVI_SAID!D:D,D1161))</f>
        <v/>
      </c>
      <c r="H1161" s="101" t="str">
        <f t="shared" si="35"/>
        <v/>
      </c>
      <c r="I1161" s="100" t="str">
        <f>IF(CADA_PROD!C1161="","",IFERROR(IF(H1161&lt;=0,"Sem estoque",IF(H1161/E1161&lt;0.25,"Quase sem estoque",IF(H1161/E1161&lt;1.2,"Estoque baixo",IF(H1161/E1161&lt;2,"Estoque moderado","Estoque confortável")))),""))</f>
        <v/>
      </c>
      <c r="J1161" s="102" t="str">
        <f>IF(CADA_PROD!C1161="","",SUMIFS(MOVI_ENTR!M:M,MOVI_ENTR!D:D,D1161))</f>
        <v/>
      </c>
      <c r="K1161" s="103" t="str">
        <f>IF(CADA_PROD!C1161="","",IFERROR($J1161/SUM($J$6:$J$1006),""))</f>
        <v/>
      </c>
      <c r="L1161" s="103" t="str">
        <f>IF(CADA_PROD!C1161="","",IFERROR(H1161/SUM($H$6:$H$1006)+P1161,""))</f>
        <v/>
      </c>
      <c r="M1161" s="102" t="str">
        <f>IF(CADA_PROD!$C1161="","",IFERROR(SUMIFS(MOVI_ENTR!M:M,MOVI_ENTR!D:D,D1161)/SUMIFS(MOVI_ENTR!I:I,MOVI_ENTR!D:D,D1161),0))</f>
        <v/>
      </c>
      <c r="N1161" s="104" t="str">
        <f>IF(CADA_PROD!C1161="","",G1161/E1161)</f>
        <v/>
      </c>
    </row>
    <row r="1162" spans="3:14" ht="30" customHeight="1">
      <c r="C1162" s="99" t="str">
        <f>IF(CADA_PROD!C1162="","",CADA_PROD!C1162)</f>
        <v/>
      </c>
      <c r="D1162" s="100" t="str">
        <f>IF(CADA_PROD!D1162="","",CADA_PROD!D1162)</f>
        <v/>
      </c>
      <c r="E1162" s="101" t="str">
        <f>IF(CADA_PROD!E1162="","",CADA_PROD!E1162)</f>
        <v/>
      </c>
      <c r="F1162" s="101" t="str">
        <f>IF(CADA_PROD!D1162="","",SUMIFS(MOVI_ENTR!I:I,MOVI_ENTR!D:D,D1162))</f>
        <v/>
      </c>
      <c r="G1162" s="101" t="str">
        <f>IF(CADA_PROD!C1162="","",SUMIFS(MOVI_SAID!H:H,MOVI_SAID!D:D,D1162))</f>
        <v/>
      </c>
      <c r="H1162" s="101" t="str">
        <f t="shared" si="35"/>
        <v/>
      </c>
      <c r="I1162" s="100" t="str">
        <f>IF(CADA_PROD!C1162="","",IFERROR(IF(H1162&lt;=0,"Sem estoque",IF(H1162/E1162&lt;0.25,"Quase sem estoque",IF(H1162/E1162&lt;1.2,"Estoque baixo",IF(H1162/E1162&lt;2,"Estoque moderado","Estoque confortável")))),""))</f>
        <v/>
      </c>
      <c r="J1162" s="102" t="str">
        <f>IF(CADA_PROD!C1162="","",SUMIFS(MOVI_ENTR!M:M,MOVI_ENTR!D:D,D1162))</f>
        <v/>
      </c>
      <c r="K1162" s="103" t="str">
        <f>IF(CADA_PROD!C1162="","",IFERROR($J1162/SUM($J$6:$J$1006),""))</f>
        <v/>
      </c>
      <c r="L1162" s="103" t="str">
        <f>IF(CADA_PROD!C1162="","",IFERROR(H1162/SUM($H$6:$H$1006)+P1162,""))</f>
        <v/>
      </c>
      <c r="M1162" s="102" t="str">
        <f>IF(CADA_PROD!$C1162="","",IFERROR(SUMIFS(MOVI_ENTR!M:M,MOVI_ENTR!D:D,D1162)/SUMIFS(MOVI_ENTR!I:I,MOVI_ENTR!D:D,D1162),0))</f>
        <v/>
      </c>
      <c r="N1162" s="104" t="str">
        <f>IF(CADA_PROD!C1162="","",G1162/E1162)</f>
        <v/>
      </c>
    </row>
    <row r="1163" spans="3:14" ht="30" customHeight="1">
      <c r="C1163" s="99" t="str">
        <f>IF(CADA_PROD!C1163="","",CADA_PROD!C1163)</f>
        <v/>
      </c>
      <c r="D1163" s="100" t="str">
        <f>IF(CADA_PROD!D1163="","",CADA_PROD!D1163)</f>
        <v/>
      </c>
      <c r="E1163" s="101" t="str">
        <f>IF(CADA_PROD!E1163="","",CADA_PROD!E1163)</f>
        <v/>
      </c>
      <c r="F1163" s="101" t="str">
        <f>IF(CADA_PROD!D1163="","",SUMIFS(MOVI_ENTR!I:I,MOVI_ENTR!D:D,D1163))</f>
        <v/>
      </c>
      <c r="G1163" s="101" t="str">
        <f>IF(CADA_PROD!C1163="","",SUMIFS(MOVI_SAID!H:H,MOVI_SAID!D:D,D1163))</f>
        <v/>
      </c>
      <c r="H1163" s="101" t="str">
        <f t="shared" si="35"/>
        <v/>
      </c>
      <c r="I1163" s="100" t="str">
        <f>IF(CADA_PROD!C1163="","",IFERROR(IF(H1163&lt;=0,"Sem estoque",IF(H1163/E1163&lt;0.25,"Quase sem estoque",IF(H1163/E1163&lt;1.2,"Estoque baixo",IF(H1163/E1163&lt;2,"Estoque moderado","Estoque confortável")))),""))</f>
        <v/>
      </c>
      <c r="J1163" s="102" t="str">
        <f>IF(CADA_PROD!C1163="","",SUMIFS(MOVI_ENTR!M:M,MOVI_ENTR!D:D,D1163))</f>
        <v/>
      </c>
      <c r="K1163" s="103" t="str">
        <f>IF(CADA_PROD!C1163="","",IFERROR($J1163/SUM($J$6:$J$1006),""))</f>
        <v/>
      </c>
      <c r="L1163" s="103" t="str">
        <f>IF(CADA_PROD!C1163="","",IFERROR(H1163/SUM($H$6:$H$1006)+P1163,""))</f>
        <v/>
      </c>
      <c r="M1163" s="102" t="str">
        <f>IF(CADA_PROD!$C1163="","",IFERROR(SUMIFS(MOVI_ENTR!M:M,MOVI_ENTR!D:D,D1163)/SUMIFS(MOVI_ENTR!I:I,MOVI_ENTR!D:D,D1163),0))</f>
        <v/>
      </c>
      <c r="N1163" s="104" t="str">
        <f>IF(CADA_PROD!C1163="","",G1163/E1163)</f>
        <v/>
      </c>
    </row>
    <row r="1164" spans="3:14" ht="30" customHeight="1">
      <c r="C1164" s="99" t="str">
        <f>IF(CADA_PROD!C1164="","",CADA_PROD!C1164)</f>
        <v/>
      </c>
      <c r="D1164" s="100" t="str">
        <f>IF(CADA_PROD!D1164="","",CADA_PROD!D1164)</f>
        <v/>
      </c>
      <c r="E1164" s="101" t="str">
        <f>IF(CADA_PROD!E1164="","",CADA_PROD!E1164)</f>
        <v/>
      </c>
      <c r="F1164" s="101" t="str">
        <f>IF(CADA_PROD!D1164="","",SUMIFS(MOVI_ENTR!I:I,MOVI_ENTR!D:D,D1164))</f>
        <v/>
      </c>
      <c r="G1164" s="101" t="str">
        <f>IF(CADA_PROD!C1164="","",SUMIFS(MOVI_SAID!H:H,MOVI_SAID!D:D,D1164))</f>
        <v/>
      </c>
      <c r="H1164" s="101" t="str">
        <f t="shared" si="35"/>
        <v/>
      </c>
      <c r="I1164" s="100" t="str">
        <f>IF(CADA_PROD!C1164="","",IFERROR(IF(H1164&lt;=0,"Sem estoque",IF(H1164/E1164&lt;0.25,"Quase sem estoque",IF(H1164/E1164&lt;1.2,"Estoque baixo",IF(H1164/E1164&lt;2,"Estoque moderado","Estoque confortável")))),""))</f>
        <v/>
      </c>
      <c r="J1164" s="102" t="str">
        <f>IF(CADA_PROD!C1164="","",SUMIFS(MOVI_ENTR!M:M,MOVI_ENTR!D:D,D1164))</f>
        <v/>
      </c>
      <c r="K1164" s="103" t="str">
        <f>IF(CADA_PROD!C1164="","",IFERROR($J1164/SUM($J$6:$J$1006),""))</f>
        <v/>
      </c>
      <c r="L1164" s="103" t="str">
        <f>IF(CADA_PROD!C1164="","",IFERROR(H1164/SUM($H$6:$H$1006)+P1164,""))</f>
        <v/>
      </c>
      <c r="M1164" s="102" t="str">
        <f>IF(CADA_PROD!$C1164="","",IFERROR(SUMIFS(MOVI_ENTR!M:M,MOVI_ENTR!D:D,D1164)/SUMIFS(MOVI_ENTR!I:I,MOVI_ENTR!D:D,D1164),0))</f>
        <v/>
      </c>
      <c r="N1164" s="104" t="str">
        <f>IF(CADA_PROD!C1164="","",G1164/E1164)</f>
        <v/>
      </c>
    </row>
    <row r="1165" spans="3:14" ht="30" customHeight="1">
      <c r="C1165" s="99" t="str">
        <f>IF(CADA_PROD!C1165="","",CADA_PROD!C1165)</f>
        <v/>
      </c>
      <c r="D1165" s="100" t="str">
        <f>IF(CADA_PROD!D1165="","",CADA_PROD!D1165)</f>
        <v/>
      </c>
      <c r="E1165" s="101" t="str">
        <f>IF(CADA_PROD!E1165="","",CADA_PROD!E1165)</f>
        <v/>
      </c>
      <c r="F1165" s="101" t="str">
        <f>IF(CADA_PROD!D1165="","",SUMIFS(MOVI_ENTR!I:I,MOVI_ENTR!D:D,D1165))</f>
        <v/>
      </c>
      <c r="G1165" s="101" t="str">
        <f>IF(CADA_PROD!C1165="","",SUMIFS(MOVI_SAID!H:H,MOVI_SAID!D:D,D1165))</f>
        <v/>
      </c>
      <c r="H1165" s="101" t="str">
        <f t="shared" si="35"/>
        <v/>
      </c>
      <c r="I1165" s="100" t="str">
        <f>IF(CADA_PROD!C1165="","",IFERROR(IF(H1165&lt;=0,"Sem estoque",IF(H1165/E1165&lt;0.25,"Quase sem estoque",IF(H1165/E1165&lt;1.2,"Estoque baixo",IF(H1165/E1165&lt;2,"Estoque moderado","Estoque confortável")))),""))</f>
        <v/>
      </c>
      <c r="J1165" s="102" t="str">
        <f>IF(CADA_PROD!C1165="","",SUMIFS(MOVI_ENTR!M:M,MOVI_ENTR!D:D,D1165))</f>
        <v/>
      </c>
      <c r="K1165" s="103" t="str">
        <f>IF(CADA_PROD!C1165="","",IFERROR($J1165/SUM($J$6:$J$1006),""))</f>
        <v/>
      </c>
      <c r="L1165" s="103" t="str">
        <f>IF(CADA_PROD!C1165="","",IFERROR(H1165/SUM($H$6:$H$1006)+P1165,""))</f>
        <v/>
      </c>
      <c r="M1165" s="102" t="str">
        <f>IF(CADA_PROD!$C1165="","",IFERROR(SUMIFS(MOVI_ENTR!M:M,MOVI_ENTR!D:D,D1165)/SUMIFS(MOVI_ENTR!I:I,MOVI_ENTR!D:D,D1165),0))</f>
        <v/>
      </c>
      <c r="N1165" s="104" t="str">
        <f>IF(CADA_PROD!C1165="","",G1165/E1165)</f>
        <v/>
      </c>
    </row>
    <row r="1166" spans="3:14" ht="30" customHeight="1">
      <c r="C1166" s="99" t="str">
        <f>IF(CADA_PROD!C1166="","",CADA_PROD!C1166)</f>
        <v/>
      </c>
      <c r="D1166" s="100" t="str">
        <f>IF(CADA_PROD!D1166="","",CADA_PROD!D1166)</f>
        <v/>
      </c>
      <c r="E1166" s="101" t="str">
        <f>IF(CADA_PROD!E1166="","",CADA_PROD!E1166)</f>
        <v/>
      </c>
      <c r="F1166" s="101" t="str">
        <f>IF(CADA_PROD!D1166="","",SUMIFS(MOVI_ENTR!I:I,MOVI_ENTR!D:D,D1166))</f>
        <v/>
      </c>
      <c r="G1166" s="101" t="str">
        <f>IF(CADA_PROD!C1166="","",SUMIFS(MOVI_SAID!H:H,MOVI_SAID!D:D,D1166))</f>
        <v/>
      </c>
      <c r="H1166" s="101" t="str">
        <f t="shared" si="35"/>
        <v/>
      </c>
      <c r="I1166" s="100" t="str">
        <f>IF(CADA_PROD!C1166="","",IFERROR(IF(H1166&lt;=0,"Sem estoque",IF(H1166/E1166&lt;0.25,"Quase sem estoque",IF(H1166/E1166&lt;1.2,"Estoque baixo",IF(H1166/E1166&lt;2,"Estoque moderado","Estoque confortável")))),""))</f>
        <v/>
      </c>
      <c r="J1166" s="102" t="str">
        <f>IF(CADA_PROD!C1166="","",SUMIFS(MOVI_ENTR!M:M,MOVI_ENTR!D:D,D1166))</f>
        <v/>
      </c>
      <c r="K1166" s="103" t="str">
        <f>IF(CADA_PROD!C1166="","",IFERROR($J1166/SUM($J$6:$J$1006),""))</f>
        <v/>
      </c>
      <c r="L1166" s="103" t="str">
        <f>IF(CADA_PROD!C1166="","",IFERROR(H1166/SUM($H$6:$H$1006)+P1166,""))</f>
        <v/>
      </c>
      <c r="M1166" s="102" t="str">
        <f>IF(CADA_PROD!$C1166="","",IFERROR(SUMIFS(MOVI_ENTR!M:M,MOVI_ENTR!D:D,D1166)/SUMIFS(MOVI_ENTR!I:I,MOVI_ENTR!D:D,D1166),0))</f>
        <v/>
      </c>
      <c r="N1166" s="104" t="str">
        <f>IF(CADA_PROD!C1166="","",G1166/E1166)</f>
        <v/>
      </c>
    </row>
    <row r="1167" spans="3:14" ht="30" customHeight="1">
      <c r="C1167" s="99" t="str">
        <f>IF(CADA_PROD!C1167="","",CADA_PROD!C1167)</f>
        <v/>
      </c>
      <c r="D1167" s="100" t="str">
        <f>IF(CADA_PROD!D1167="","",CADA_PROD!D1167)</f>
        <v/>
      </c>
      <c r="E1167" s="101" t="str">
        <f>IF(CADA_PROD!E1167="","",CADA_PROD!E1167)</f>
        <v/>
      </c>
      <c r="F1167" s="101" t="str">
        <f>IF(CADA_PROD!D1167="","",SUMIFS(MOVI_ENTR!I:I,MOVI_ENTR!D:D,D1167))</f>
        <v/>
      </c>
      <c r="G1167" s="101" t="str">
        <f>IF(CADA_PROD!C1167="","",SUMIFS(MOVI_SAID!H:H,MOVI_SAID!D:D,D1167))</f>
        <v/>
      </c>
      <c r="H1167" s="101" t="str">
        <f t="shared" si="35"/>
        <v/>
      </c>
      <c r="I1167" s="100" t="str">
        <f>IF(CADA_PROD!C1167="","",IFERROR(IF(H1167&lt;=0,"Sem estoque",IF(H1167/E1167&lt;0.25,"Quase sem estoque",IF(H1167/E1167&lt;1.2,"Estoque baixo",IF(H1167/E1167&lt;2,"Estoque moderado","Estoque confortável")))),""))</f>
        <v/>
      </c>
      <c r="J1167" s="102" t="str">
        <f>IF(CADA_PROD!C1167="","",SUMIFS(MOVI_ENTR!M:M,MOVI_ENTR!D:D,D1167))</f>
        <v/>
      </c>
      <c r="K1167" s="103" t="str">
        <f>IF(CADA_PROD!C1167="","",IFERROR($J1167/SUM($J$6:$J$1006),""))</f>
        <v/>
      </c>
      <c r="L1167" s="103" t="str">
        <f>IF(CADA_PROD!C1167="","",IFERROR(H1167/SUM($H$6:$H$1006)+P1167,""))</f>
        <v/>
      </c>
      <c r="M1167" s="102" t="str">
        <f>IF(CADA_PROD!$C1167="","",IFERROR(SUMIFS(MOVI_ENTR!M:M,MOVI_ENTR!D:D,D1167)/SUMIFS(MOVI_ENTR!I:I,MOVI_ENTR!D:D,D1167),0))</f>
        <v/>
      </c>
      <c r="N1167" s="104" t="str">
        <f>IF(CADA_PROD!C1167="","",G1167/E1167)</f>
        <v/>
      </c>
    </row>
    <row r="1168" spans="3:14" ht="30" customHeight="1">
      <c r="C1168" s="99" t="str">
        <f>IF(CADA_PROD!C1168="","",CADA_PROD!C1168)</f>
        <v/>
      </c>
      <c r="D1168" s="100" t="str">
        <f>IF(CADA_PROD!D1168="","",CADA_PROD!D1168)</f>
        <v/>
      </c>
      <c r="E1168" s="101" t="str">
        <f>IF(CADA_PROD!E1168="","",CADA_PROD!E1168)</f>
        <v/>
      </c>
      <c r="F1168" s="101" t="str">
        <f>IF(CADA_PROD!D1168="","",SUMIFS(MOVI_ENTR!I:I,MOVI_ENTR!D:D,D1168))</f>
        <v/>
      </c>
      <c r="G1168" s="101" t="str">
        <f>IF(CADA_PROD!C1168="","",SUMIFS(MOVI_SAID!H:H,MOVI_SAID!D:D,D1168))</f>
        <v/>
      </c>
      <c r="H1168" s="101" t="str">
        <f t="shared" si="35"/>
        <v/>
      </c>
      <c r="I1168" s="100" t="str">
        <f>IF(CADA_PROD!C1168="","",IFERROR(IF(H1168&lt;=0,"Sem estoque",IF(H1168/E1168&lt;0.25,"Quase sem estoque",IF(H1168/E1168&lt;1.2,"Estoque baixo",IF(H1168/E1168&lt;2,"Estoque moderado","Estoque confortável")))),""))</f>
        <v/>
      </c>
      <c r="J1168" s="102" t="str">
        <f>IF(CADA_PROD!C1168="","",SUMIFS(MOVI_ENTR!M:M,MOVI_ENTR!D:D,D1168))</f>
        <v/>
      </c>
      <c r="K1168" s="103" t="str">
        <f>IF(CADA_PROD!C1168="","",IFERROR($J1168/SUM($J$6:$J$1006),""))</f>
        <v/>
      </c>
      <c r="L1168" s="103" t="str">
        <f>IF(CADA_PROD!C1168="","",IFERROR(H1168/SUM($H$6:$H$1006)+P1168,""))</f>
        <v/>
      </c>
      <c r="M1168" s="102" t="str">
        <f>IF(CADA_PROD!$C1168="","",IFERROR(SUMIFS(MOVI_ENTR!M:M,MOVI_ENTR!D:D,D1168)/SUMIFS(MOVI_ENTR!I:I,MOVI_ENTR!D:D,D1168),0))</f>
        <v/>
      </c>
      <c r="N1168" s="104" t="str">
        <f>IF(CADA_PROD!C1168="","",G1168/E1168)</f>
        <v/>
      </c>
    </row>
    <row r="1169" spans="3:14" ht="30" customHeight="1">
      <c r="C1169" s="99" t="str">
        <f>IF(CADA_PROD!C1169="","",CADA_PROD!C1169)</f>
        <v/>
      </c>
      <c r="D1169" s="100" t="str">
        <f>IF(CADA_PROD!D1169="","",CADA_PROD!D1169)</f>
        <v/>
      </c>
      <c r="E1169" s="101" t="str">
        <f>IF(CADA_PROD!E1169="","",CADA_PROD!E1169)</f>
        <v/>
      </c>
      <c r="F1169" s="101" t="str">
        <f>IF(CADA_PROD!D1169="","",SUMIFS(MOVI_ENTR!I:I,MOVI_ENTR!D:D,D1169))</f>
        <v/>
      </c>
      <c r="G1169" s="101" t="str">
        <f>IF(CADA_PROD!C1169="","",SUMIFS(MOVI_SAID!H:H,MOVI_SAID!D:D,D1169))</f>
        <v/>
      </c>
      <c r="H1169" s="101" t="str">
        <f t="shared" si="35"/>
        <v/>
      </c>
      <c r="I1169" s="100" t="str">
        <f>IF(CADA_PROD!C1169="","",IFERROR(IF(H1169&lt;=0,"Sem estoque",IF(H1169/E1169&lt;0.25,"Quase sem estoque",IF(H1169/E1169&lt;1.2,"Estoque baixo",IF(H1169/E1169&lt;2,"Estoque moderado","Estoque confortável")))),""))</f>
        <v/>
      </c>
      <c r="J1169" s="102" t="str">
        <f>IF(CADA_PROD!C1169="","",SUMIFS(MOVI_ENTR!M:M,MOVI_ENTR!D:D,D1169))</f>
        <v/>
      </c>
      <c r="K1169" s="103" t="str">
        <f>IF(CADA_PROD!C1169="","",IFERROR($J1169/SUM($J$6:$J$1006),""))</f>
        <v/>
      </c>
      <c r="L1169" s="103" t="str">
        <f>IF(CADA_PROD!C1169="","",IFERROR(H1169/SUM($H$6:$H$1006)+P1169,""))</f>
        <v/>
      </c>
      <c r="M1169" s="102" t="str">
        <f>IF(CADA_PROD!$C1169="","",IFERROR(SUMIFS(MOVI_ENTR!M:M,MOVI_ENTR!D:D,D1169)/SUMIFS(MOVI_ENTR!I:I,MOVI_ENTR!D:D,D1169),0))</f>
        <v/>
      </c>
      <c r="N1169" s="104" t="str">
        <f>IF(CADA_PROD!C1169="","",G1169/E1169)</f>
        <v/>
      </c>
    </row>
    <row r="1170" spans="3:14" ht="30" customHeight="1">
      <c r="C1170" s="99" t="str">
        <f>IF(CADA_PROD!C1170="","",CADA_PROD!C1170)</f>
        <v/>
      </c>
      <c r="D1170" s="100" t="str">
        <f>IF(CADA_PROD!D1170="","",CADA_PROD!D1170)</f>
        <v/>
      </c>
      <c r="E1170" s="101" t="str">
        <f>IF(CADA_PROD!E1170="","",CADA_PROD!E1170)</f>
        <v/>
      </c>
      <c r="F1170" s="101" t="str">
        <f>IF(CADA_PROD!D1170="","",SUMIFS(MOVI_ENTR!I:I,MOVI_ENTR!D:D,D1170))</f>
        <v/>
      </c>
      <c r="G1170" s="101" t="str">
        <f>IF(CADA_PROD!C1170="","",SUMIFS(MOVI_SAID!H:H,MOVI_SAID!D:D,D1170))</f>
        <v/>
      </c>
      <c r="H1170" s="101" t="str">
        <f t="shared" si="35"/>
        <v/>
      </c>
      <c r="I1170" s="100" t="str">
        <f>IF(CADA_PROD!C1170="","",IFERROR(IF(H1170&lt;=0,"Sem estoque",IF(H1170/E1170&lt;0.25,"Quase sem estoque",IF(H1170/E1170&lt;1.2,"Estoque baixo",IF(H1170/E1170&lt;2,"Estoque moderado","Estoque confortável")))),""))</f>
        <v/>
      </c>
      <c r="J1170" s="102" t="str">
        <f>IF(CADA_PROD!C1170="","",SUMIFS(MOVI_ENTR!M:M,MOVI_ENTR!D:D,D1170))</f>
        <v/>
      </c>
      <c r="K1170" s="103" t="str">
        <f>IF(CADA_PROD!C1170="","",IFERROR($J1170/SUM($J$6:$J$1006),""))</f>
        <v/>
      </c>
      <c r="L1170" s="103" t="str">
        <f>IF(CADA_PROD!C1170="","",IFERROR(H1170/SUM($H$6:$H$1006)+P1170,""))</f>
        <v/>
      </c>
      <c r="M1170" s="102" t="str">
        <f>IF(CADA_PROD!$C1170="","",IFERROR(SUMIFS(MOVI_ENTR!M:M,MOVI_ENTR!D:D,D1170)/SUMIFS(MOVI_ENTR!I:I,MOVI_ENTR!D:D,D1170),0))</f>
        <v/>
      </c>
      <c r="N1170" s="104" t="str">
        <f>IF(CADA_PROD!C1170="","",G1170/E1170)</f>
        <v/>
      </c>
    </row>
    <row r="1171" spans="3:14" ht="30" customHeight="1">
      <c r="C1171" s="99" t="str">
        <f>IF(CADA_PROD!C1171="","",CADA_PROD!C1171)</f>
        <v/>
      </c>
      <c r="D1171" s="100" t="str">
        <f>IF(CADA_PROD!D1171="","",CADA_PROD!D1171)</f>
        <v/>
      </c>
      <c r="E1171" s="101" t="str">
        <f>IF(CADA_PROD!E1171="","",CADA_PROD!E1171)</f>
        <v/>
      </c>
      <c r="F1171" s="101" t="str">
        <f>IF(CADA_PROD!D1171="","",SUMIFS(MOVI_ENTR!I:I,MOVI_ENTR!D:D,D1171))</f>
        <v/>
      </c>
      <c r="G1171" s="101" t="str">
        <f>IF(CADA_PROD!C1171="","",SUMIFS(MOVI_SAID!H:H,MOVI_SAID!D:D,D1171))</f>
        <v/>
      </c>
      <c r="H1171" s="101" t="str">
        <f t="shared" si="35"/>
        <v/>
      </c>
      <c r="I1171" s="100" t="str">
        <f>IF(CADA_PROD!C1171="","",IFERROR(IF(H1171&lt;=0,"Sem estoque",IF(H1171/E1171&lt;0.25,"Quase sem estoque",IF(H1171/E1171&lt;1.2,"Estoque baixo",IF(H1171/E1171&lt;2,"Estoque moderado","Estoque confortável")))),""))</f>
        <v/>
      </c>
      <c r="J1171" s="102" t="str">
        <f>IF(CADA_PROD!C1171="","",SUMIFS(MOVI_ENTR!M:M,MOVI_ENTR!D:D,D1171))</f>
        <v/>
      </c>
      <c r="K1171" s="103" t="str">
        <f>IF(CADA_PROD!C1171="","",IFERROR($J1171/SUM($J$6:$J$1006),""))</f>
        <v/>
      </c>
      <c r="L1171" s="103" t="str">
        <f>IF(CADA_PROD!C1171="","",IFERROR(H1171/SUM($H$6:$H$1006)+P1171,""))</f>
        <v/>
      </c>
      <c r="M1171" s="102" t="str">
        <f>IF(CADA_PROD!$C1171="","",IFERROR(SUMIFS(MOVI_ENTR!M:M,MOVI_ENTR!D:D,D1171)/SUMIFS(MOVI_ENTR!I:I,MOVI_ENTR!D:D,D1171),0))</f>
        <v/>
      </c>
      <c r="N1171" s="104" t="str">
        <f>IF(CADA_PROD!C1171="","",G1171/E1171)</f>
        <v/>
      </c>
    </row>
    <row r="1172" spans="3:14" ht="30" customHeight="1">
      <c r="C1172" s="99" t="str">
        <f>IF(CADA_PROD!C1172="","",CADA_PROD!C1172)</f>
        <v/>
      </c>
      <c r="D1172" s="100" t="str">
        <f>IF(CADA_PROD!D1172="","",CADA_PROD!D1172)</f>
        <v/>
      </c>
      <c r="E1172" s="101" t="str">
        <f>IF(CADA_PROD!E1172="","",CADA_PROD!E1172)</f>
        <v/>
      </c>
      <c r="F1172" s="101" t="str">
        <f>IF(CADA_PROD!D1172="","",SUMIFS(MOVI_ENTR!I:I,MOVI_ENTR!D:D,D1172))</f>
        <v/>
      </c>
      <c r="G1172" s="101" t="str">
        <f>IF(CADA_PROD!C1172="","",SUMIFS(MOVI_SAID!H:H,MOVI_SAID!D:D,D1172))</f>
        <v/>
      </c>
      <c r="H1172" s="101" t="str">
        <f t="shared" si="35"/>
        <v/>
      </c>
      <c r="I1172" s="100" t="str">
        <f>IF(CADA_PROD!C1172="","",IFERROR(IF(H1172&lt;=0,"Sem estoque",IF(H1172/E1172&lt;0.25,"Quase sem estoque",IF(H1172/E1172&lt;1.2,"Estoque baixo",IF(H1172/E1172&lt;2,"Estoque moderado","Estoque confortável")))),""))</f>
        <v/>
      </c>
      <c r="J1172" s="102" t="str">
        <f>IF(CADA_PROD!C1172="","",SUMIFS(MOVI_ENTR!M:M,MOVI_ENTR!D:D,D1172))</f>
        <v/>
      </c>
      <c r="K1172" s="103" t="str">
        <f>IF(CADA_PROD!C1172="","",IFERROR($J1172/SUM($J$6:$J$1006),""))</f>
        <v/>
      </c>
      <c r="L1172" s="103" t="str">
        <f>IF(CADA_PROD!C1172="","",IFERROR(H1172/SUM($H$6:$H$1006)+P1172,""))</f>
        <v/>
      </c>
      <c r="M1172" s="102" t="str">
        <f>IF(CADA_PROD!$C1172="","",IFERROR(SUMIFS(MOVI_ENTR!M:M,MOVI_ENTR!D:D,D1172)/SUMIFS(MOVI_ENTR!I:I,MOVI_ENTR!D:D,D1172),0))</f>
        <v/>
      </c>
      <c r="N1172" s="104" t="str">
        <f>IF(CADA_PROD!C1172="","",G1172/E1172)</f>
        <v/>
      </c>
    </row>
    <row r="1173" spans="3:14" ht="30" customHeight="1">
      <c r="C1173" s="99" t="str">
        <f>IF(CADA_PROD!C1173="","",CADA_PROD!C1173)</f>
        <v/>
      </c>
      <c r="D1173" s="100" t="str">
        <f>IF(CADA_PROD!D1173="","",CADA_PROD!D1173)</f>
        <v/>
      </c>
      <c r="E1173" s="101" t="str">
        <f>IF(CADA_PROD!E1173="","",CADA_PROD!E1173)</f>
        <v/>
      </c>
      <c r="F1173" s="101" t="str">
        <f>IF(CADA_PROD!D1173="","",SUMIFS(MOVI_ENTR!I:I,MOVI_ENTR!D:D,D1173))</f>
        <v/>
      </c>
      <c r="G1173" s="101" t="str">
        <f>IF(CADA_PROD!C1173="","",SUMIFS(MOVI_SAID!H:H,MOVI_SAID!D:D,D1173))</f>
        <v/>
      </c>
      <c r="H1173" s="101" t="str">
        <f t="shared" si="35"/>
        <v/>
      </c>
      <c r="I1173" s="100" t="str">
        <f>IF(CADA_PROD!C1173="","",IFERROR(IF(H1173&lt;=0,"Sem estoque",IF(H1173/E1173&lt;0.25,"Quase sem estoque",IF(H1173/E1173&lt;1.2,"Estoque baixo",IF(H1173/E1173&lt;2,"Estoque moderado","Estoque confortável")))),""))</f>
        <v/>
      </c>
      <c r="J1173" s="102" t="str">
        <f>IF(CADA_PROD!C1173="","",SUMIFS(MOVI_ENTR!M:M,MOVI_ENTR!D:D,D1173))</f>
        <v/>
      </c>
      <c r="K1173" s="103" t="str">
        <f>IF(CADA_PROD!C1173="","",IFERROR($J1173/SUM($J$6:$J$1006),""))</f>
        <v/>
      </c>
      <c r="L1173" s="103" t="str">
        <f>IF(CADA_PROD!C1173="","",IFERROR(H1173/SUM($H$6:$H$1006)+P1173,""))</f>
        <v/>
      </c>
      <c r="M1173" s="102" t="str">
        <f>IF(CADA_PROD!$C1173="","",IFERROR(SUMIFS(MOVI_ENTR!M:M,MOVI_ENTR!D:D,D1173)/SUMIFS(MOVI_ENTR!I:I,MOVI_ENTR!D:D,D1173),0))</f>
        <v/>
      </c>
      <c r="N1173" s="104" t="str">
        <f>IF(CADA_PROD!C1173="","",G1173/E1173)</f>
        <v/>
      </c>
    </row>
    <row r="1174" spans="3:14" ht="30" customHeight="1">
      <c r="C1174" s="99" t="str">
        <f>IF(CADA_PROD!C1174="","",CADA_PROD!C1174)</f>
        <v/>
      </c>
      <c r="D1174" s="100" t="str">
        <f>IF(CADA_PROD!D1174="","",CADA_PROD!D1174)</f>
        <v/>
      </c>
      <c r="E1174" s="101" t="str">
        <f>IF(CADA_PROD!E1174="","",CADA_PROD!E1174)</f>
        <v/>
      </c>
      <c r="F1174" s="101" t="str">
        <f>IF(CADA_PROD!D1174="","",SUMIFS(MOVI_ENTR!I:I,MOVI_ENTR!D:D,D1174))</f>
        <v/>
      </c>
      <c r="G1174" s="101" t="str">
        <f>IF(CADA_PROD!C1174="","",SUMIFS(MOVI_SAID!H:H,MOVI_SAID!D:D,D1174))</f>
        <v/>
      </c>
      <c r="H1174" s="101" t="str">
        <f t="shared" si="35"/>
        <v/>
      </c>
      <c r="I1174" s="100" t="str">
        <f>IF(CADA_PROD!C1174="","",IFERROR(IF(H1174&lt;=0,"Sem estoque",IF(H1174/E1174&lt;0.25,"Quase sem estoque",IF(H1174/E1174&lt;1.2,"Estoque baixo",IF(H1174/E1174&lt;2,"Estoque moderado","Estoque confortável")))),""))</f>
        <v/>
      </c>
      <c r="J1174" s="102" t="str">
        <f>IF(CADA_PROD!C1174="","",SUMIFS(MOVI_ENTR!M:M,MOVI_ENTR!D:D,D1174))</f>
        <v/>
      </c>
      <c r="K1174" s="103" t="str">
        <f>IF(CADA_PROD!C1174="","",IFERROR($J1174/SUM($J$6:$J$1006),""))</f>
        <v/>
      </c>
      <c r="L1174" s="103" t="str">
        <f>IF(CADA_PROD!C1174="","",IFERROR(H1174/SUM($H$6:$H$1006)+P1174,""))</f>
        <v/>
      </c>
      <c r="M1174" s="102" t="str">
        <f>IF(CADA_PROD!$C1174="","",IFERROR(SUMIFS(MOVI_ENTR!M:M,MOVI_ENTR!D:D,D1174)/SUMIFS(MOVI_ENTR!I:I,MOVI_ENTR!D:D,D1174),0))</f>
        <v/>
      </c>
      <c r="N1174" s="104" t="str">
        <f>IF(CADA_PROD!C1174="","",G1174/E1174)</f>
        <v/>
      </c>
    </row>
    <row r="1175" spans="3:14" ht="30" customHeight="1">
      <c r="C1175" s="99" t="str">
        <f>IF(CADA_PROD!C1175="","",CADA_PROD!C1175)</f>
        <v/>
      </c>
      <c r="D1175" s="100" t="str">
        <f>IF(CADA_PROD!D1175="","",CADA_PROD!D1175)</f>
        <v/>
      </c>
      <c r="E1175" s="101" t="str">
        <f>IF(CADA_PROD!E1175="","",CADA_PROD!E1175)</f>
        <v/>
      </c>
      <c r="F1175" s="101" t="str">
        <f>IF(CADA_PROD!D1175="","",SUMIFS(MOVI_ENTR!I:I,MOVI_ENTR!D:D,D1175))</f>
        <v/>
      </c>
      <c r="G1175" s="101" t="str">
        <f>IF(CADA_PROD!C1175="","",SUMIFS(MOVI_SAID!H:H,MOVI_SAID!D:D,D1175))</f>
        <v/>
      </c>
      <c r="H1175" s="101" t="str">
        <f t="shared" si="35"/>
        <v/>
      </c>
      <c r="I1175" s="100" t="str">
        <f>IF(CADA_PROD!C1175="","",IFERROR(IF(H1175&lt;=0,"Sem estoque",IF(H1175/E1175&lt;0.25,"Quase sem estoque",IF(H1175/E1175&lt;1.2,"Estoque baixo",IF(H1175/E1175&lt;2,"Estoque moderado","Estoque confortável")))),""))</f>
        <v/>
      </c>
      <c r="J1175" s="102" t="str">
        <f>IF(CADA_PROD!C1175="","",SUMIFS(MOVI_ENTR!M:M,MOVI_ENTR!D:D,D1175))</f>
        <v/>
      </c>
      <c r="K1175" s="103" t="str">
        <f>IF(CADA_PROD!C1175="","",IFERROR($J1175/SUM($J$6:$J$1006),""))</f>
        <v/>
      </c>
      <c r="L1175" s="103" t="str">
        <f>IF(CADA_PROD!C1175="","",IFERROR(H1175/SUM($H$6:$H$1006)+P1175,""))</f>
        <v/>
      </c>
      <c r="M1175" s="102" t="str">
        <f>IF(CADA_PROD!$C1175="","",IFERROR(SUMIFS(MOVI_ENTR!M:M,MOVI_ENTR!D:D,D1175)/SUMIFS(MOVI_ENTR!I:I,MOVI_ENTR!D:D,D1175),0))</f>
        <v/>
      </c>
      <c r="N1175" s="104" t="str">
        <f>IF(CADA_PROD!C1175="","",G1175/E1175)</f>
        <v/>
      </c>
    </row>
    <row r="1176" spans="3:14" ht="30" customHeight="1">
      <c r="C1176" s="99" t="str">
        <f>IF(CADA_PROD!C1176="","",CADA_PROD!C1176)</f>
        <v/>
      </c>
      <c r="D1176" s="100" t="str">
        <f>IF(CADA_PROD!D1176="","",CADA_PROD!D1176)</f>
        <v/>
      </c>
      <c r="E1176" s="101" t="str">
        <f>IF(CADA_PROD!E1176="","",CADA_PROD!E1176)</f>
        <v/>
      </c>
      <c r="F1176" s="101" t="str">
        <f>IF(CADA_PROD!D1176="","",SUMIFS(MOVI_ENTR!I:I,MOVI_ENTR!D:D,D1176))</f>
        <v/>
      </c>
      <c r="G1176" s="101" t="str">
        <f>IF(CADA_PROD!C1176="","",SUMIFS(MOVI_SAID!H:H,MOVI_SAID!D:D,D1176))</f>
        <v/>
      </c>
      <c r="H1176" s="101" t="str">
        <f t="shared" si="35"/>
        <v/>
      </c>
      <c r="I1176" s="100" t="str">
        <f>IF(CADA_PROD!C1176="","",IFERROR(IF(H1176&lt;=0,"Sem estoque",IF(H1176/E1176&lt;0.25,"Quase sem estoque",IF(H1176/E1176&lt;1.2,"Estoque baixo",IF(H1176/E1176&lt;2,"Estoque moderado","Estoque confortável")))),""))</f>
        <v/>
      </c>
      <c r="J1176" s="102" t="str">
        <f>IF(CADA_PROD!C1176="","",SUMIFS(MOVI_ENTR!M:M,MOVI_ENTR!D:D,D1176))</f>
        <v/>
      </c>
      <c r="K1176" s="103" t="str">
        <f>IF(CADA_PROD!C1176="","",IFERROR($J1176/SUM($J$6:$J$1006),""))</f>
        <v/>
      </c>
      <c r="L1176" s="103" t="str">
        <f>IF(CADA_PROD!C1176="","",IFERROR(H1176/SUM($H$6:$H$1006)+P1176,""))</f>
        <v/>
      </c>
      <c r="M1176" s="102" t="str">
        <f>IF(CADA_PROD!$C1176="","",IFERROR(SUMIFS(MOVI_ENTR!M:M,MOVI_ENTR!D:D,D1176)/SUMIFS(MOVI_ENTR!I:I,MOVI_ENTR!D:D,D1176),0))</f>
        <v/>
      </c>
      <c r="N1176" s="104" t="str">
        <f>IF(CADA_PROD!C1176="","",G1176/E1176)</f>
        <v/>
      </c>
    </row>
    <row r="1177" spans="3:14" ht="30" customHeight="1">
      <c r="C1177" s="99" t="str">
        <f>IF(CADA_PROD!C1177="","",CADA_PROD!C1177)</f>
        <v/>
      </c>
      <c r="D1177" s="100" t="str">
        <f>IF(CADA_PROD!D1177="","",CADA_PROD!D1177)</f>
        <v/>
      </c>
      <c r="E1177" s="101" t="str">
        <f>IF(CADA_PROD!E1177="","",CADA_PROD!E1177)</f>
        <v/>
      </c>
      <c r="F1177" s="101" t="str">
        <f>IF(CADA_PROD!D1177="","",SUMIFS(MOVI_ENTR!I:I,MOVI_ENTR!D:D,D1177))</f>
        <v/>
      </c>
      <c r="G1177" s="101" t="str">
        <f>IF(CADA_PROD!C1177="","",SUMIFS(MOVI_SAID!H:H,MOVI_SAID!D:D,D1177))</f>
        <v/>
      </c>
      <c r="H1177" s="101" t="str">
        <f t="shared" si="35"/>
        <v/>
      </c>
      <c r="I1177" s="100" t="str">
        <f>IF(CADA_PROD!C1177="","",IFERROR(IF(H1177&lt;=0,"Sem estoque",IF(H1177/E1177&lt;0.25,"Quase sem estoque",IF(H1177/E1177&lt;1.2,"Estoque baixo",IF(H1177/E1177&lt;2,"Estoque moderado","Estoque confortável")))),""))</f>
        <v/>
      </c>
      <c r="J1177" s="102" t="str">
        <f>IF(CADA_PROD!C1177="","",SUMIFS(MOVI_ENTR!M:M,MOVI_ENTR!D:D,D1177))</f>
        <v/>
      </c>
      <c r="K1177" s="103" t="str">
        <f>IF(CADA_PROD!C1177="","",IFERROR($J1177/SUM($J$6:$J$1006),""))</f>
        <v/>
      </c>
      <c r="L1177" s="103" t="str">
        <f>IF(CADA_PROD!C1177="","",IFERROR(H1177/SUM($H$6:$H$1006)+P1177,""))</f>
        <v/>
      </c>
      <c r="M1177" s="102" t="str">
        <f>IF(CADA_PROD!$C1177="","",IFERROR(SUMIFS(MOVI_ENTR!M:M,MOVI_ENTR!D:D,D1177)/SUMIFS(MOVI_ENTR!I:I,MOVI_ENTR!D:D,D1177),0))</f>
        <v/>
      </c>
      <c r="N1177" s="104" t="str">
        <f>IF(CADA_PROD!C1177="","",G1177/E1177)</f>
        <v/>
      </c>
    </row>
    <row r="1178" spans="3:14" ht="30" customHeight="1">
      <c r="C1178" s="99" t="str">
        <f>IF(CADA_PROD!C1178="","",CADA_PROD!C1178)</f>
        <v/>
      </c>
      <c r="D1178" s="100" t="str">
        <f>IF(CADA_PROD!D1178="","",CADA_PROD!D1178)</f>
        <v/>
      </c>
      <c r="E1178" s="101" t="str">
        <f>IF(CADA_PROD!E1178="","",CADA_PROD!E1178)</f>
        <v/>
      </c>
      <c r="F1178" s="101" t="str">
        <f>IF(CADA_PROD!D1178="","",SUMIFS(MOVI_ENTR!I:I,MOVI_ENTR!D:D,D1178))</f>
        <v/>
      </c>
      <c r="G1178" s="101" t="str">
        <f>IF(CADA_PROD!C1178="","",SUMIFS(MOVI_SAID!H:H,MOVI_SAID!D:D,D1178))</f>
        <v/>
      </c>
      <c r="H1178" s="101" t="str">
        <f t="shared" si="35"/>
        <v/>
      </c>
      <c r="I1178" s="100" t="str">
        <f>IF(CADA_PROD!C1178="","",IFERROR(IF(H1178&lt;=0,"Sem estoque",IF(H1178/E1178&lt;0.25,"Quase sem estoque",IF(H1178/E1178&lt;1.2,"Estoque baixo",IF(H1178/E1178&lt;2,"Estoque moderado","Estoque confortável")))),""))</f>
        <v/>
      </c>
      <c r="J1178" s="102" t="str">
        <f>IF(CADA_PROD!C1178="","",SUMIFS(MOVI_ENTR!M:M,MOVI_ENTR!D:D,D1178))</f>
        <v/>
      </c>
      <c r="K1178" s="103" t="str">
        <f>IF(CADA_PROD!C1178="","",IFERROR($J1178/SUM($J$6:$J$1006),""))</f>
        <v/>
      </c>
      <c r="L1178" s="103" t="str">
        <f>IF(CADA_PROD!C1178="","",IFERROR(H1178/SUM($H$6:$H$1006)+P1178,""))</f>
        <v/>
      </c>
      <c r="M1178" s="102" t="str">
        <f>IF(CADA_PROD!$C1178="","",IFERROR(SUMIFS(MOVI_ENTR!M:M,MOVI_ENTR!D:D,D1178)/SUMIFS(MOVI_ENTR!I:I,MOVI_ENTR!D:D,D1178),0))</f>
        <v/>
      </c>
      <c r="N1178" s="104" t="str">
        <f>IF(CADA_PROD!C1178="","",G1178/E1178)</f>
        <v/>
      </c>
    </row>
    <row r="1179" spans="3:14" ht="30" customHeight="1">
      <c r="C1179" s="99" t="str">
        <f>IF(CADA_PROD!C1179="","",CADA_PROD!C1179)</f>
        <v/>
      </c>
      <c r="D1179" s="100" t="str">
        <f>IF(CADA_PROD!D1179="","",CADA_PROD!D1179)</f>
        <v/>
      </c>
      <c r="E1179" s="101" t="str">
        <f>IF(CADA_PROD!E1179="","",CADA_PROD!E1179)</f>
        <v/>
      </c>
      <c r="F1179" s="101" t="str">
        <f>IF(CADA_PROD!D1179="","",SUMIFS(MOVI_ENTR!I:I,MOVI_ENTR!D:D,D1179))</f>
        <v/>
      </c>
      <c r="G1179" s="101" t="str">
        <f>IF(CADA_PROD!C1179="","",SUMIFS(MOVI_SAID!H:H,MOVI_SAID!D:D,D1179))</f>
        <v/>
      </c>
      <c r="H1179" s="101" t="str">
        <f t="shared" si="35"/>
        <v/>
      </c>
      <c r="I1179" s="100" t="str">
        <f>IF(CADA_PROD!C1179="","",IFERROR(IF(H1179&lt;=0,"Sem estoque",IF(H1179/E1179&lt;0.25,"Quase sem estoque",IF(H1179/E1179&lt;1.2,"Estoque baixo",IF(H1179/E1179&lt;2,"Estoque moderado","Estoque confortável")))),""))</f>
        <v/>
      </c>
      <c r="J1179" s="102" t="str">
        <f>IF(CADA_PROD!C1179="","",SUMIFS(MOVI_ENTR!M:M,MOVI_ENTR!D:D,D1179))</f>
        <v/>
      </c>
      <c r="K1179" s="103" t="str">
        <f>IF(CADA_PROD!C1179="","",IFERROR($J1179/SUM($J$6:$J$1006),""))</f>
        <v/>
      </c>
      <c r="L1179" s="103" t="str">
        <f>IF(CADA_PROD!C1179="","",IFERROR(H1179/SUM($H$6:$H$1006)+P1179,""))</f>
        <v/>
      </c>
      <c r="M1179" s="102" t="str">
        <f>IF(CADA_PROD!$C1179="","",IFERROR(SUMIFS(MOVI_ENTR!M:M,MOVI_ENTR!D:D,D1179)/SUMIFS(MOVI_ENTR!I:I,MOVI_ENTR!D:D,D1179),0))</f>
        <v/>
      </c>
      <c r="N1179" s="104" t="str">
        <f>IF(CADA_PROD!C1179="","",G1179/E1179)</f>
        <v/>
      </c>
    </row>
    <row r="1180" spans="3:14" ht="30" customHeight="1">
      <c r="C1180" s="99" t="str">
        <f>IF(CADA_PROD!C1180="","",CADA_PROD!C1180)</f>
        <v/>
      </c>
      <c r="D1180" s="100" t="str">
        <f>IF(CADA_PROD!D1180="","",CADA_PROD!D1180)</f>
        <v/>
      </c>
      <c r="E1180" s="101" t="str">
        <f>IF(CADA_PROD!E1180="","",CADA_PROD!E1180)</f>
        <v/>
      </c>
      <c r="F1180" s="101" t="str">
        <f>IF(CADA_PROD!D1180="","",SUMIFS(MOVI_ENTR!I:I,MOVI_ENTR!D:D,D1180))</f>
        <v/>
      </c>
      <c r="G1180" s="101" t="str">
        <f>IF(CADA_PROD!C1180="","",SUMIFS(MOVI_SAID!H:H,MOVI_SAID!D:D,D1180))</f>
        <v/>
      </c>
      <c r="H1180" s="101" t="str">
        <f t="shared" si="35"/>
        <v/>
      </c>
      <c r="I1180" s="100" t="str">
        <f>IF(CADA_PROD!C1180="","",IFERROR(IF(H1180&lt;=0,"Sem estoque",IF(H1180/E1180&lt;0.25,"Quase sem estoque",IF(H1180/E1180&lt;1.2,"Estoque baixo",IF(H1180/E1180&lt;2,"Estoque moderado","Estoque confortável")))),""))</f>
        <v/>
      </c>
      <c r="J1180" s="102" t="str">
        <f>IF(CADA_PROD!C1180="","",SUMIFS(MOVI_ENTR!M:M,MOVI_ENTR!D:D,D1180))</f>
        <v/>
      </c>
      <c r="K1180" s="103" t="str">
        <f>IF(CADA_PROD!C1180="","",IFERROR($J1180/SUM($J$6:$J$1006),""))</f>
        <v/>
      </c>
      <c r="L1180" s="103" t="str">
        <f>IF(CADA_PROD!C1180="","",IFERROR(H1180/SUM($H$6:$H$1006)+P1180,""))</f>
        <v/>
      </c>
      <c r="M1180" s="102" t="str">
        <f>IF(CADA_PROD!$C1180="","",IFERROR(SUMIFS(MOVI_ENTR!M:M,MOVI_ENTR!D:D,D1180)/SUMIFS(MOVI_ENTR!I:I,MOVI_ENTR!D:D,D1180),0))</f>
        <v/>
      </c>
      <c r="N1180" s="104" t="str">
        <f>IF(CADA_PROD!C1180="","",G1180/E1180)</f>
        <v/>
      </c>
    </row>
    <row r="1181" spans="3:14" ht="30" customHeight="1">
      <c r="C1181" s="99" t="str">
        <f>IF(CADA_PROD!C1181="","",CADA_PROD!C1181)</f>
        <v/>
      </c>
      <c r="D1181" s="100" t="str">
        <f>IF(CADA_PROD!D1181="","",CADA_PROD!D1181)</f>
        <v/>
      </c>
      <c r="E1181" s="101" t="str">
        <f>IF(CADA_PROD!E1181="","",CADA_PROD!E1181)</f>
        <v/>
      </c>
      <c r="F1181" s="101" t="str">
        <f>IF(CADA_PROD!D1181="","",SUMIFS(MOVI_ENTR!I:I,MOVI_ENTR!D:D,D1181))</f>
        <v/>
      </c>
      <c r="G1181" s="101" t="str">
        <f>IF(CADA_PROD!C1181="","",SUMIFS(MOVI_SAID!H:H,MOVI_SAID!D:D,D1181))</f>
        <v/>
      </c>
      <c r="H1181" s="101" t="str">
        <f t="shared" si="35"/>
        <v/>
      </c>
      <c r="I1181" s="100" t="str">
        <f>IF(CADA_PROD!C1181="","",IFERROR(IF(H1181&lt;=0,"Sem estoque",IF(H1181/E1181&lt;0.25,"Quase sem estoque",IF(H1181/E1181&lt;1.2,"Estoque baixo",IF(H1181/E1181&lt;2,"Estoque moderado","Estoque confortável")))),""))</f>
        <v/>
      </c>
      <c r="J1181" s="102" t="str">
        <f>IF(CADA_PROD!C1181="","",SUMIFS(MOVI_ENTR!M:M,MOVI_ENTR!D:D,D1181))</f>
        <v/>
      </c>
      <c r="K1181" s="103" t="str">
        <f>IF(CADA_PROD!C1181="","",IFERROR($J1181/SUM($J$6:$J$1006),""))</f>
        <v/>
      </c>
      <c r="L1181" s="103" t="str">
        <f>IF(CADA_PROD!C1181="","",IFERROR(H1181/SUM($H$6:$H$1006)+P1181,""))</f>
        <v/>
      </c>
      <c r="M1181" s="102" t="str">
        <f>IF(CADA_PROD!$C1181="","",IFERROR(SUMIFS(MOVI_ENTR!M:M,MOVI_ENTR!D:D,D1181)/SUMIFS(MOVI_ENTR!I:I,MOVI_ENTR!D:D,D1181),0))</f>
        <v/>
      </c>
      <c r="N1181" s="104" t="str">
        <f>IF(CADA_PROD!C1181="","",G1181/E1181)</f>
        <v/>
      </c>
    </row>
    <row r="1182" spans="3:14" ht="30" customHeight="1">
      <c r="C1182" s="99" t="str">
        <f>IF(CADA_PROD!C1182="","",CADA_PROD!C1182)</f>
        <v/>
      </c>
      <c r="D1182" s="100" t="str">
        <f>IF(CADA_PROD!D1182="","",CADA_PROD!D1182)</f>
        <v/>
      </c>
      <c r="E1182" s="101" t="str">
        <f>IF(CADA_PROD!E1182="","",CADA_PROD!E1182)</f>
        <v/>
      </c>
      <c r="F1182" s="101" t="str">
        <f>IF(CADA_PROD!D1182="","",SUMIFS(MOVI_ENTR!I:I,MOVI_ENTR!D:D,D1182))</f>
        <v/>
      </c>
      <c r="G1182" s="101" t="str">
        <f>IF(CADA_PROD!C1182="","",SUMIFS(MOVI_SAID!H:H,MOVI_SAID!D:D,D1182))</f>
        <v/>
      </c>
      <c r="H1182" s="101" t="str">
        <f t="shared" si="35"/>
        <v/>
      </c>
      <c r="I1182" s="100" t="str">
        <f>IF(CADA_PROD!C1182="","",IFERROR(IF(H1182&lt;=0,"Sem estoque",IF(H1182/E1182&lt;0.25,"Quase sem estoque",IF(H1182/E1182&lt;1.2,"Estoque baixo",IF(H1182/E1182&lt;2,"Estoque moderado","Estoque confortável")))),""))</f>
        <v/>
      </c>
      <c r="J1182" s="102" t="str">
        <f>IF(CADA_PROD!C1182="","",SUMIFS(MOVI_ENTR!M:M,MOVI_ENTR!D:D,D1182))</f>
        <v/>
      </c>
      <c r="K1182" s="103" t="str">
        <f>IF(CADA_PROD!C1182="","",IFERROR($J1182/SUM($J$6:$J$1006),""))</f>
        <v/>
      </c>
      <c r="L1182" s="103" t="str">
        <f>IF(CADA_PROD!C1182="","",IFERROR(H1182/SUM($H$6:$H$1006)+P1182,""))</f>
        <v/>
      </c>
      <c r="M1182" s="102" t="str">
        <f>IF(CADA_PROD!$C1182="","",IFERROR(SUMIFS(MOVI_ENTR!M:M,MOVI_ENTR!D:D,D1182)/SUMIFS(MOVI_ENTR!I:I,MOVI_ENTR!D:D,D1182),0))</f>
        <v/>
      </c>
      <c r="N1182" s="104" t="str">
        <f>IF(CADA_PROD!C1182="","",G1182/E1182)</f>
        <v/>
      </c>
    </row>
    <row r="1183" spans="3:14" ht="30" customHeight="1">
      <c r="C1183" s="99" t="str">
        <f>IF(CADA_PROD!C1183="","",CADA_PROD!C1183)</f>
        <v/>
      </c>
      <c r="D1183" s="100" t="str">
        <f>IF(CADA_PROD!D1183="","",CADA_PROD!D1183)</f>
        <v/>
      </c>
      <c r="E1183" s="101" t="str">
        <f>IF(CADA_PROD!E1183="","",CADA_PROD!E1183)</f>
        <v/>
      </c>
      <c r="F1183" s="101" t="str">
        <f>IF(CADA_PROD!D1183="","",SUMIFS(MOVI_ENTR!I:I,MOVI_ENTR!D:D,D1183))</f>
        <v/>
      </c>
      <c r="G1183" s="101" t="str">
        <f>IF(CADA_PROD!C1183="","",SUMIFS(MOVI_SAID!H:H,MOVI_SAID!D:D,D1183))</f>
        <v/>
      </c>
      <c r="H1183" s="101" t="str">
        <f t="shared" si="35"/>
        <v/>
      </c>
      <c r="I1183" s="100" t="str">
        <f>IF(CADA_PROD!C1183="","",IFERROR(IF(H1183&lt;=0,"Sem estoque",IF(H1183/E1183&lt;0.25,"Quase sem estoque",IF(H1183/E1183&lt;1.2,"Estoque baixo",IF(H1183/E1183&lt;2,"Estoque moderado","Estoque confortável")))),""))</f>
        <v/>
      </c>
      <c r="J1183" s="102" t="str">
        <f>IF(CADA_PROD!C1183="","",SUMIFS(MOVI_ENTR!M:M,MOVI_ENTR!D:D,D1183))</f>
        <v/>
      </c>
      <c r="K1183" s="103" t="str">
        <f>IF(CADA_PROD!C1183="","",IFERROR($J1183/SUM($J$6:$J$1006),""))</f>
        <v/>
      </c>
      <c r="L1183" s="103" t="str">
        <f>IF(CADA_PROD!C1183="","",IFERROR(H1183/SUM($H$6:$H$1006)+P1183,""))</f>
        <v/>
      </c>
      <c r="M1183" s="102" t="str">
        <f>IF(CADA_PROD!$C1183="","",IFERROR(SUMIFS(MOVI_ENTR!M:M,MOVI_ENTR!D:D,D1183)/SUMIFS(MOVI_ENTR!I:I,MOVI_ENTR!D:D,D1183),0))</f>
        <v/>
      </c>
      <c r="N1183" s="104" t="str">
        <f>IF(CADA_PROD!C1183="","",G1183/E1183)</f>
        <v/>
      </c>
    </row>
    <row r="1184" spans="3:14" ht="30" customHeight="1">
      <c r="C1184" s="99" t="str">
        <f>IF(CADA_PROD!C1184="","",CADA_PROD!C1184)</f>
        <v/>
      </c>
      <c r="D1184" s="100" t="str">
        <f>IF(CADA_PROD!D1184="","",CADA_PROD!D1184)</f>
        <v/>
      </c>
      <c r="E1184" s="101" t="str">
        <f>IF(CADA_PROD!E1184="","",CADA_PROD!E1184)</f>
        <v/>
      </c>
      <c r="F1184" s="101" t="str">
        <f>IF(CADA_PROD!D1184="","",SUMIFS(MOVI_ENTR!I:I,MOVI_ENTR!D:D,D1184))</f>
        <v/>
      </c>
      <c r="G1184" s="101" t="str">
        <f>IF(CADA_PROD!C1184="","",SUMIFS(MOVI_SAID!H:H,MOVI_SAID!D:D,D1184))</f>
        <v/>
      </c>
      <c r="H1184" s="101" t="str">
        <f t="shared" si="35"/>
        <v/>
      </c>
      <c r="I1184" s="100" t="str">
        <f>IF(CADA_PROD!C1184="","",IFERROR(IF(H1184&lt;=0,"Sem estoque",IF(H1184/E1184&lt;0.25,"Quase sem estoque",IF(H1184/E1184&lt;1.2,"Estoque baixo",IF(H1184/E1184&lt;2,"Estoque moderado","Estoque confortável")))),""))</f>
        <v/>
      </c>
      <c r="J1184" s="102" t="str">
        <f>IF(CADA_PROD!C1184="","",SUMIFS(MOVI_ENTR!M:M,MOVI_ENTR!D:D,D1184))</f>
        <v/>
      </c>
      <c r="K1184" s="103" t="str">
        <f>IF(CADA_PROD!C1184="","",IFERROR($J1184/SUM($J$6:$J$1006),""))</f>
        <v/>
      </c>
      <c r="L1184" s="103" t="str">
        <f>IF(CADA_PROD!C1184="","",IFERROR(H1184/SUM($H$6:$H$1006)+P1184,""))</f>
        <v/>
      </c>
      <c r="M1184" s="102" t="str">
        <f>IF(CADA_PROD!$C1184="","",IFERROR(SUMIFS(MOVI_ENTR!M:M,MOVI_ENTR!D:D,D1184)/SUMIFS(MOVI_ENTR!I:I,MOVI_ENTR!D:D,D1184),0))</f>
        <v/>
      </c>
      <c r="N1184" s="104" t="str">
        <f>IF(CADA_PROD!C1184="","",G1184/E1184)</f>
        <v/>
      </c>
    </row>
    <row r="1185" spans="3:14" ht="30" customHeight="1">
      <c r="C1185" s="99" t="str">
        <f>IF(CADA_PROD!C1185="","",CADA_PROD!C1185)</f>
        <v/>
      </c>
      <c r="D1185" s="100" t="str">
        <f>IF(CADA_PROD!D1185="","",CADA_PROD!D1185)</f>
        <v/>
      </c>
      <c r="E1185" s="101" t="str">
        <f>IF(CADA_PROD!E1185="","",CADA_PROD!E1185)</f>
        <v/>
      </c>
      <c r="F1185" s="101" t="str">
        <f>IF(CADA_PROD!D1185="","",SUMIFS(MOVI_ENTR!I:I,MOVI_ENTR!D:D,D1185))</f>
        <v/>
      </c>
      <c r="G1185" s="101" t="str">
        <f>IF(CADA_PROD!C1185="","",SUMIFS(MOVI_SAID!H:H,MOVI_SAID!D:D,D1185))</f>
        <v/>
      </c>
      <c r="H1185" s="101" t="str">
        <f t="shared" si="35"/>
        <v/>
      </c>
      <c r="I1185" s="100" t="str">
        <f>IF(CADA_PROD!C1185="","",IFERROR(IF(H1185&lt;=0,"Sem estoque",IF(H1185/E1185&lt;0.25,"Quase sem estoque",IF(H1185/E1185&lt;1.2,"Estoque baixo",IF(H1185/E1185&lt;2,"Estoque moderado","Estoque confortável")))),""))</f>
        <v/>
      </c>
      <c r="J1185" s="102" t="str">
        <f>IF(CADA_PROD!C1185="","",SUMIFS(MOVI_ENTR!M:M,MOVI_ENTR!D:D,D1185))</f>
        <v/>
      </c>
      <c r="K1185" s="103" t="str">
        <f>IF(CADA_PROD!C1185="","",IFERROR($J1185/SUM($J$6:$J$1006),""))</f>
        <v/>
      </c>
      <c r="L1185" s="103" t="str">
        <f>IF(CADA_PROD!C1185="","",IFERROR(H1185/SUM($H$6:$H$1006)+P1185,""))</f>
        <v/>
      </c>
      <c r="M1185" s="102" t="str">
        <f>IF(CADA_PROD!$C1185="","",IFERROR(SUMIFS(MOVI_ENTR!M:M,MOVI_ENTR!D:D,D1185)/SUMIFS(MOVI_ENTR!I:I,MOVI_ENTR!D:D,D1185),0))</f>
        <v/>
      </c>
      <c r="N1185" s="104" t="str">
        <f>IF(CADA_PROD!C1185="","",G1185/E1185)</f>
        <v/>
      </c>
    </row>
    <row r="1186" spans="3:14" ht="30" customHeight="1">
      <c r="C1186" s="99" t="str">
        <f>IF(CADA_PROD!C1186="","",CADA_PROD!C1186)</f>
        <v/>
      </c>
      <c r="D1186" s="100" t="str">
        <f>IF(CADA_PROD!D1186="","",CADA_PROD!D1186)</f>
        <v/>
      </c>
      <c r="E1186" s="101" t="str">
        <f>IF(CADA_PROD!E1186="","",CADA_PROD!E1186)</f>
        <v/>
      </c>
      <c r="F1186" s="101" t="str">
        <f>IF(CADA_PROD!D1186="","",SUMIFS(MOVI_ENTR!I:I,MOVI_ENTR!D:D,D1186))</f>
        <v/>
      </c>
      <c r="G1186" s="101" t="str">
        <f>IF(CADA_PROD!C1186="","",SUMIFS(MOVI_SAID!H:H,MOVI_SAID!D:D,D1186))</f>
        <v/>
      </c>
      <c r="H1186" s="101" t="str">
        <f t="shared" si="35"/>
        <v/>
      </c>
      <c r="I1186" s="100" t="str">
        <f>IF(CADA_PROD!C1186="","",IFERROR(IF(H1186&lt;=0,"Sem estoque",IF(H1186/E1186&lt;0.25,"Quase sem estoque",IF(H1186/E1186&lt;1.2,"Estoque baixo",IF(H1186/E1186&lt;2,"Estoque moderado","Estoque confortável")))),""))</f>
        <v/>
      </c>
      <c r="J1186" s="102" t="str">
        <f>IF(CADA_PROD!C1186="","",SUMIFS(MOVI_ENTR!M:M,MOVI_ENTR!D:D,D1186))</f>
        <v/>
      </c>
      <c r="K1186" s="103" t="str">
        <f>IF(CADA_PROD!C1186="","",IFERROR($J1186/SUM($J$6:$J$1006),""))</f>
        <v/>
      </c>
      <c r="L1186" s="103" t="str">
        <f>IF(CADA_PROD!C1186="","",IFERROR(H1186/SUM($H$6:$H$1006)+P1186,""))</f>
        <v/>
      </c>
      <c r="M1186" s="102" t="str">
        <f>IF(CADA_PROD!$C1186="","",IFERROR(SUMIFS(MOVI_ENTR!M:M,MOVI_ENTR!D:D,D1186)/SUMIFS(MOVI_ENTR!I:I,MOVI_ENTR!D:D,D1186),0))</f>
        <v/>
      </c>
      <c r="N1186" s="104" t="str">
        <f>IF(CADA_PROD!C1186="","",G1186/E1186)</f>
        <v/>
      </c>
    </row>
    <row r="1187" spans="3:14" ht="30" customHeight="1">
      <c r="C1187" s="99" t="str">
        <f>IF(CADA_PROD!C1187="","",CADA_PROD!C1187)</f>
        <v/>
      </c>
      <c r="D1187" s="100" t="str">
        <f>IF(CADA_PROD!D1187="","",CADA_PROD!D1187)</f>
        <v/>
      </c>
      <c r="E1187" s="101" t="str">
        <f>IF(CADA_PROD!E1187="","",CADA_PROD!E1187)</f>
        <v/>
      </c>
      <c r="F1187" s="101" t="str">
        <f>IF(CADA_PROD!D1187="","",SUMIFS(MOVI_ENTR!I:I,MOVI_ENTR!D:D,D1187))</f>
        <v/>
      </c>
      <c r="G1187" s="101" t="str">
        <f>IF(CADA_PROD!C1187="","",SUMIFS(MOVI_SAID!H:H,MOVI_SAID!D:D,D1187))</f>
        <v/>
      </c>
      <c r="H1187" s="101" t="str">
        <f t="shared" si="35"/>
        <v/>
      </c>
      <c r="I1187" s="100" t="str">
        <f>IF(CADA_PROD!C1187="","",IFERROR(IF(H1187&lt;=0,"Sem estoque",IF(H1187/E1187&lt;0.25,"Quase sem estoque",IF(H1187/E1187&lt;1.2,"Estoque baixo",IF(H1187/E1187&lt;2,"Estoque moderado","Estoque confortável")))),""))</f>
        <v/>
      </c>
      <c r="J1187" s="102" t="str">
        <f>IF(CADA_PROD!C1187="","",SUMIFS(MOVI_ENTR!M:M,MOVI_ENTR!D:D,D1187))</f>
        <v/>
      </c>
      <c r="K1187" s="103" t="str">
        <f>IF(CADA_PROD!C1187="","",IFERROR($J1187/SUM($J$6:$J$1006),""))</f>
        <v/>
      </c>
      <c r="L1187" s="103" t="str">
        <f>IF(CADA_PROD!C1187="","",IFERROR(H1187/SUM($H$6:$H$1006)+P1187,""))</f>
        <v/>
      </c>
      <c r="M1187" s="102" t="str">
        <f>IF(CADA_PROD!$C1187="","",IFERROR(SUMIFS(MOVI_ENTR!M:M,MOVI_ENTR!D:D,D1187)/SUMIFS(MOVI_ENTR!I:I,MOVI_ENTR!D:D,D1187),0))</f>
        <v/>
      </c>
      <c r="N1187" s="104" t="str">
        <f>IF(CADA_PROD!C1187="","",G1187/E1187)</f>
        <v/>
      </c>
    </row>
    <row r="1188" spans="3:14" ht="30" customHeight="1">
      <c r="C1188" s="99" t="str">
        <f>IF(CADA_PROD!C1188="","",CADA_PROD!C1188)</f>
        <v/>
      </c>
      <c r="D1188" s="100" t="str">
        <f>IF(CADA_PROD!D1188="","",CADA_PROD!D1188)</f>
        <v/>
      </c>
      <c r="E1188" s="101" t="str">
        <f>IF(CADA_PROD!E1188="","",CADA_PROD!E1188)</f>
        <v/>
      </c>
      <c r="F1188" s="101" t="str">
        <f>IF(CADA_PROD!D1188="","",SUMIFS(MOVI_ENTR!I:I,MOVI_ENTR!D:D,D1188))</f>
        <v/>
      </c>
      <c r="G1188" s="101" t="str">
        <f>IF(CADA_PROD!C1188="","",SUMIFS(MOVI_SAID!H:H,MOVI_SAID!D:D,D1188))</f>
        <v/>
      </c>
      <c r="H1188" s="101" t="str">
        <f t="shared" si="35"/>
        <v/>
      </c>
      <c r="I1188" s="100" t="str">
        <f>IF(CADA_PROD!C1188="","",IFERROR(IF(H1188&lt;=0,"Sem estoque",IF(H1188/E1188&lt;0.25,"Quase sem estoque",IF(H1188/E1188&lt;1.2,"Estoque baixo",IF(H1188/E1188&lt;2,"Estoque moderado","Estoque confortável")))),""))</f>
        <v/>
      </c>
      <c r="J1188" s="102" t="str">
        <f>IF(CADA_PROD!C1188="","",SUMIFS(MOVI_ENTR!M:M,MOVI_ENTR!D:D,D1188))</f>
        <v/>
      </c>
      <c r="K1188" s="103" t="str">
        <f>IF(CADA_PROD!C1188="","",IFERROR($J1188/SUM($J$6:$J$1006),""))</f>
        <v/>
      </c>
      <c r="L1188" s="103" t="str">
        <f>IF(CADA_PROD!C1188="","",IFERROR(H1188/SUM($H$6:$H$1006)+P1188,""))</f>
        <v/>
      </c>
      <c r="M1188" s="102" t="str">
        <f>IF(CADA_PROD!$C1188="","",IFERROR(SUMIFS(MOVI_ENTR!M:M,MOVI_ENTR!D:D,D1188)/SUMIFS(MOVI_ENTR!I:I,MOVI_ENTR!D:D,D1188),0))</f>
        <v/>
      </c>
      <c r="N1188" s="104" t="str">
        <f>IF(CADA_PROD!C1188="","",G1188/E1188)</f>
        <v/>
      </c>
    </row>
    <row r="1189" spans="3:14" ht="30" customHeight="1">
      <c r="C1189" s="99" t="str">
        <f>IF(CADA_PROD!C1189="","",CADA_PROD!C1189)</f>
        <v/>
      </c>
      <c r="D1189" s="100" t="str">
        <f>IF(CADA_PROD!D1189="","",CADA_PROD!D1189)</f>
        <v/>
      </c>
      <c r="E1189" s="101" t="str">
        <f>IF(CADA_PROD!E1189="","",CADA_PROD!E1189)</f>
        <v/>
      </c>
      <c r="F1189" s="101" t="str">
        <f>IF(CADA_PROD!D1189="","",SUMIFS(MOVI_ENTR!I:I,MOVI_ENTR!D:D,D1189))</f>
        <v/>
      </c>
      <c r="G1189" s="101" t="str">
        <f>IF(CADA_PROD!C1189="","",SUMIFS(MOVI_SAID!H:H,MOVI_SAID!D:D,D1189))</f>
        <v/>
      </c>
      <c r="H1189" s="101" t="str">
        <f t="shared" si="35"/>
        <v/>
      </c>
      <c r="I1189" s="100" t="str">
        <f>IF(CADA_PROD!C1189="","",IFERROR(IF(H1189&lt;=0,"Sem estoque",IF(H1189/E1189&lt;0.25,"Quase sem estoque",IF(H1189/E1189&lt;1.2,"Estoque baixo",IF(H1189/E1189&lt;2,"Estoque moderado","Estoque confortável")))),""))</f>
        <v/>
      </c>
      <c r="J1189" s="102" t="str">
        <f>IF(CADA_PROD!C1189="","",SUMIFS(MOVI_ENTR!M:M,MOVI_ENTR!D:D,D1189))</f>
        <v/>
      </c>
      <c r="K1189" s="103" t="str">
        <f>IF(CADA_PROD!C1189="","",IFERROR($J1189/SUM($J$6:$J$1006),""))</f>
        <v/>
      </c>
      <c r="L1189" s="103" t="str">
        <f>IF(CADA_PROD!C1189="","",IFERROR(H1189/SUM($H$6:$H$1006)+P1189,""))</f>
        <v/>
      </c>
      <c r="M1189" s="102" t="str">
        <f>IF(CADA_PROD!$C1189="","",IFERROR(SUMIFS(MOVI_ENTR!M:M,MOVI_ENTR!D:D,D1189)/SUMIFS(MOVI_ENTR!I:I,MOVI_ENTR!D:D,D1189),0))</f>
        <v/>
      </c>
      <c r="N1189" s="104" t="str">
        <f>IF(CADA_PROD!C1189="","",G1189/E1189)</f>
        <v/>
      </c>
    </row>
    <row r="1190" spans="3:14" ht="30" customHeight="1">
      <c r="C1190" s="99" t="str">
        <f>IF(CADA_PROD!C1190="","",CADA_PROD!C1190)</f>
        <v/>
      </c>
      <c r="D1190" s="100" t="str">
        <f>IF(CADA_PROD!D1190="","",CADA_PROD!D1190)</f>
        <v/>
      </c>
      <c r="E1190" s="101" t="str">
        <f>IF(CADA_PROD!E1190="","",CADA_PROD!E1190)</f>
        <v/>
      </c>
      <c r="F1190" s="101" t="str">
        <f>IF(CADA_PROD!D1190="","",SUMIFS(MOVI_ENTR!I:I,MOVI_ENTR!D:D,D1190))</f>
        <v/>
      </c>
      <c r="G1190" s="101" t="str">
        <f>IF(CADA_PROD!C1190="","",SUMIFS(MOVI_SAID!H:H,MOVI_SAID!D:D,D1190))</f>
        <v/>
      </c>
      <c r="H1190" s="101" t="str">
        <f t="shared" si="35"/>
        <v/>
      </c>
      <c r="I1190" s="100" t="str">
        <f>IF(CADA_PROD!C1190="","",IFERROR(IF(H1190&lt;=0,"Sem estoque",IF(H1190/E1190&lt;0.25,"Quase sem estoque",IF(H1190/E1190&lt;1.2,"Estoque baixo",IF(H1190/E1190&lt;2,"Estoque moderado","Estoque confortável")))),""))</f>
        <v/>
      </c>
      <c r="J1190" s="102" t="str">
        <f>IF(CADA_PROD!C1190="","",SUMIFS(MOVI_ENTR!M:M,MOVI_ENTR!D:D,D1190))</f>
        <v/>
      </c>
      <c r="K1190" s="103" t="str">
        <f>IF(CADA_PROD!C1190="","",IFERROR($J1190/SUM($J$6:$J$1006),""))</f>
        <v/>
      </c>
      <c r="L1190" s="103" t="str">
        <f>IF(CADA_PROD!C1190="","",IFERROR(H1190/SUM($H$6:$H$1006)+P1190,""))</f>
        <v/>
      </c>
      <c r="M1190" s="102" t="str">
        <f>IF(CADA_PROD!$C1190="","",IFERROR(SUMIFS(MOVI_ENTR!M:M,MOVI_ENTR!D:D,D1190)/SUMIFS(MOVI_ENTR!I:I,MOVI_ENTR!D:D,D1190),0))</f>
        <v/>
      </c>
      <c r="N1190" s="104" t="str">
        <f>IF(CADA_PROD!C1190="","",G1190/E1190)</f>
        <v/>
      </c>
    </row>
    <row r="1191" spans="3:14" ht="30" customHeight="1">
      <c r="C1191" s="99" t="str">
        <f>IF(CADA_PROD!C1191="","",CADA_PROD!C1191)</f>
        <v/>
      </c>
      <c r="D1191" s="100" t="str">
        <f>IF(CADA_PROD!D1191="","",CADA_PROD!D1191)</f>
        <v/>
      </c>
      <c r="E1191" s="101" t="str">
        <f>IF(CADA_PROD!E1191="","",CADA_PROD!E1191)</f>
        <v/>
      </c>
      <c r="F1191" s="101" t="str">
        <f>IF(CADA_PROD!D1191="","",SUMIFS(MOVI_ENTR!I:I,MOVI_ENTR!D:D,D1191))</f>
        <v/>
      </c>
      <c r="G1191" s="101" t="str">
        <f>IF(CADA_PROD!C1191="","",SUMIFS(MOVI_SAID!H:H,MOVI_SAID!D:D,D1191))</f>
        <v/>
      </c>
      <c r="H1191" s="101" t="str">
        <f t="shared" si="35"/>
        <v/>
      </c>
      <c r="I1191" s="100" t="str">
        <f>IF(CADA_PROD!C1191="","",IFERROR(IF(H1191&lt;=0,"Sem estoque",IF(H1191/E1191&lt;0.25,"Quase sem estoque",IF(H1191/E1191&lt;1.2,"Estoque baixo",IF(H1191/E1191&lt;2,"Estoque moderado","Estoque confortável")))),""))</f>
        <v/>
      </c>
      <c r="J1191" s="102" t="str">
        <f>IF(CADA_PROD!C1191="","",SUMIFS(MOVI_ENTR!M:M,MOVI_ENTR!D:D,D1191))</f>
        <v/>
      </c>
      <c r="K1191" s="103" t="str">
        <f>IF(CADA_PROD!C1191="","",IFERROR($J1191/SUM($J$6:$J$1006),""))</f>
        <v/>
      </c>
      <c r="L1191" s="103" t="str">
        <f>IF(CADA_PROD!C1191="","",IFERROR(H1191/SUM($H$6:$H$1006)+P1191,""))</f>
        <v/>
      </c>
      <c r="M1191" s="102" t="str">
        <f>IF(CADA_PROD!$C1191="","",IFERROR(SUMIFS(MOVI_ENTR!M:M,MOVI_ENTR!D:D,D1191)/SUMIFS(MOVI_ENTR!I:I,MOVI_ENTR!D:D,D1191),0))</f>
        <v/>
      </c>
      <c r="N1191" s="104" t="str">
        <f>IF(CADA_PROD!C1191="","",G1191/E1191)</f>
        <v/>
      </c>
    </row>
    <row r="1192" spans="3:14" ht="30" customHeight="1">
      <c r="C1192" s="99" t="str">
        <f>IF(CADA_PROD!C1192="","",CADA_PROD!C1192)</f>
        <v/>
      </c>
      <c r="D1192" s="100" t="str">
        <f>IF(CADA_PROD!D1192="","",CADA_PROD!D1192)</f>
        <v/>
      </c>
      <c r="E1192" s="101" t="str">
        <f>IF(CADA_PROD!E1192="","",CADA_PROD!E1192)</f>
        <v/>
      </c>
      <c r="F1192" s="101" t="str">
        <f>IF(CADA_PROD!D1192="","",SUMIFS(MOVI_ENTR!I:I,MOVI_ENTR!D:D,D1192))</f>
        <v/>
      </c>
      <c r="G1192" s="101" t="str">
        <f>IF(CADA_PROD!C1192="","",SUMIFS(MOVI_SAID!H:H,MOVI_SAID!D:D,D1192))</f>
        <v/>
      </c>
      <c r="H1192" s="101" t="str">
        <f t="shared" si="35"/>
        <v/>
      </c>
      <c r="I1192" s="100" t="str">
        <f>IF(CADA_PROD!C1192="","",IFERROR(IF(H1192&lt;=0,"Sem estoque",IF(H1192/E1192&lt;0.25,"Quase sem estoque",IF(H1192/E1192&lt;1.2,"Estoque baixo",IF(H1192/E1192&lt;2,"Estoque moderado","Estoque confortável")))),""))</f>
        <v/>
      </c>
      <c r="J1192" s="102" t="str">
        <f>IF(CADA_PROD!C1192="","",SUMIFS(MOVI_ENTR!M:M,MOVI_ENTR!D:D,D1192))</f>
        <v/>
      </c>
      <c r="K1192" s="103" t="str">
        <f>IF(CADA_PROD!C1192="","",IFERROR($J1192/SUM($J$6:$J$1006),""))</f>
        <v/>
      </c>
      <c r="L1192" s="103" t="str">
        <f>IF(CADA_PROD!C1192="","",IFERROR(H1192/SUM($H$6:$H$1006)+P1192,""))</f>
        <v/>
      </c>
      <c r="M1192" s="102" t="str">
        <f>IF(CADA_PROD!$C1192="","",IFERROR(SUMIFS(MOVI_ENTR!M:M,MOVI_ENTR!D:D,D1192)/SUMIFS(MOVI_ENTR!I:I,MOVI_ENTR!D:D,D1192),0))</f>
        <v/>
      </c>
      <c r="N1192" s="104" t="str">
        <f>IF(CADA_PROD!C1192="","",G1192/E1192)</f>
        <v/>
      </c>
    </row>
    <row r="1193" spans="3:14" ht="30" customHeight="1">
      <c r="C1193" s="99" t="str">
        <f>IF(CADA_PROD!C1193="","",CADA_PROD!C1193)</f>
        <v/>
      </c>
      <c r="D1193" s="100" t="str">
        <f>IF(CADA_PROD!D1193="","",CADA_PROD!D1193)</f>
        <v/>
      </c>
      <c r="E1193" s="101" t="str">
        <f>IF(CADA_PROD!E1193="","",CADA_PROD!E1193)</f>
        <v/>
      </c>
      <c r="F1193" s="101" t="str">
        <f>IF(CADA_PROD!D1193="","",SUMIFS(MOVI_ENTR!I:I,MOVI_ENTR!D:D,D1193))</f>
        <v/>
      </c>
      <c r="G1193" s="101" t="str">
        <f>IF(CADA_PROD!C1193="","",SUMIFS(MOVI_SAID!H:H,MOVI_SAID!D:D,D1193))</f>
        <v/>
      </c>
      <c r="H1193" s="101" t="str">
        <f t="shared" si="35"/>
        <v/>
      </c>
      <c r="I1193" s="100" t="str">
        <f>IF(CADA_PROD!C1193="","",IFERROR(IF(H1193&lt;=0,"Sem estoque",IF(H1193/E1193&lt;0.25,"Quase sem estoque",IF(H1193/E1193&lt;1.2,"Estoque baixo",IF(H1193/E1193&lt;2,"Estoque moderado","Estoque confortável")))),""))</f>
        <v/>
      </c>
      <c r="J1193" s="102" t="str">
        <f>IF(CADA_PROD!C1193="","",SUMIFS(MOVI_ENTR!M:M,MOVI_ENTR!D:D,D1193))</f>
        <v/>
      </c>
      <c r="K1193" s="103" t="str">
        <f>IF(CADA_PROD!C1193="","",IFERROR($J1193/SUM($J$6:$J$1006),""))</f>
        <v/>
      </c>
      <c r="L1193" s="103" t="str">
        <f>IF(CADA_PROD!C1193="","",IFERROR(H1193/SUM($H$6:$H$1006)+P1193,""))</f>
        <v/>
      </c>
      <c r="M1193" s="102" t="str">
        <f>IF(CADA_PROD!$C1193="","",IFERROR(SUMIFS(MOVI_ENTR!M:M,MOVI_ENTR!D:D,D1193)/SUMIFS(MOVI_ENTR!I:I,MOVI_ENTR!D:D,D1193),0))</f>
        <v/>
      </c>
      <c r="N1193" s="104" t="str">
        <f>IF(CADA_PROD!C1193="","",G1193/E1193)</f>
        <v/>
      </c>
    </row>
    <row r="1194" spans="3:14" ht="30" customHeight="1">
      <c r="C1194" s="99" t="str">
        <f>IF(CADA_PROD!C1194="","",CADA_PROD!C1194)</f>
        <v/>
      </c>
      <c r="D1194" s="100" t="str">
        <f>IF(CADA_PROD!D1194="","",CADA_PROD!D1194)</f>
        <v/>
      </c>
      <c r="E1194" s="101" t="str">
        <f>IF(CADA_PROD!E1194="","",CADA_PROD!E1194)</f>
        <v/>
      </c>
      <c r="F1194" s="101" t="str">
        <f>IF(CADA_PROD!D1194="","",SUMIFS(MOVI_ENTR!I:I,MOVI_ENTR!D:D,D1194))</f>
        <v/>
      </c>
      <c r="G1194" s="101" t="str">
        <f>IF(CADA_PROD!C1194="","",SUMIFS(MOVI_SAID!H:H,MOVI_SAID!D:D,D1194))</f>
        <v/>
      </c>
      <c r="H1194" s="101" t="str">
        <f t="shared" si="35"/>
        <v/>
      </c>
      <c r="I1194" s="100" t="str">
        <f>IF(CADA_PROD!C1194="","",IFERROR(IF(H1194&lt;=0,"Sem estoque",IF(H1194/E1194&lt;0.25,"Quase sem estoque",IF(H1194/E1194&lt;1.2,"Estoque baixo",IF(H1194/E1194&lt;2,"Estoque moderado","Estoque confortável")))),""))</f>
        <v/>
      </c>
      <c r="J1194" s="102" t="str">
        <f>IF(CADA_PROD!C1194="","",SUMIFS(MOVI_ENTR!M:M,MOVI_ENTR!D:D,D1194))</f>
        <v/>
      </c>
      <c r="K1194" s="103" t="str">
        <f>IF(CADA_PROD!C1194="","",IFERROR($J1194/SUM($J$6:$J$1006),""))</f>
        <v/>
      </c>
      <c r="L1194" s="103" t="str">
        <f>IF(CADA_PROD!C1194="","",IFERROR(H1194/SUM($H$6:$H$1006)+P1194,""))</f>
        <v/>
      </c>
      <c r="M1194" s="102" t="str">
        <f>IF(CADA_PROD!$C1194="","",IFERROR(SUMIFS(MOVI_ENTR!M:M,MOVI_ENTR!D:D,D1194)/SUMIFS(MOVI_ENTR!I:I,MOVI_ENTR!D:D,D1194),0))</f>
        <v/>
      </c>
      <c r="N1194" s="104" t="str">
        <f>IF(CADA_PROD!C1194="","",G1194/E1194)</f>
        <v/>
      </c>
    </row>
    <row r="1195" spans="3:14" ht="30" customHeight="1">
      <c r="C1195" s="99" t="str">
        <f>IF(CADA_PROD!C1195="","",CADA_PROD!C1195)</f>
        <v/>
      </c>
      <c r="D1195" s="100" t="str">
        <f>IF(CADA_PROD!D1195="","",CADA_PROD!D1195)</f>
        <v/>
      </c>
      <c r="E1195" s="101" t="str">
        <f>IF(CADA_PROD!E1195="","",CADA_PROD!E1195)</f>
        <v/>
      </c>
      <c r="F1195" s="101" t="str">
        <f>IF(CADA_PROD!D1195="","",SUMIFS(MOVI_ENTR!I:I,MOVI_ENTR!D:D,D1195))</f>
        <v/>
      </c>
      <c r="G1195" s="101" t="str">
        <f>IF(CADA_PROD!C1195="","",SUMIFS(MOVI_SAID!H:H,MOVI_SAID!D:D,D1195))</f>
        <v/>
      </c>
      <c r="H1195" s="101" t="str">
        <f t="shared" si="35"/>
        <v/>
      </c>
      <c r="I1195" s="100" t="str">
        <f>IF(CADA_PROD!C1195="","",IFERROR(IF(H1195&lt;=0,"Sem estoque",IF(H1195/E1195&lt;0.25,"Quase sem estoque",IF(H1195/E1195&lt;1.2,"Estoque baixo",IF(H1195/E1195&lt;2,"Estoque moderado","Estoque confortável")))),""))</f>
        <v/>
      </c>
      <c r="J1195" s="102" t="str">
        <f>IF(CADA_PROD!C1195="","",SUMIFS(MOVI_ENTR!M:M,MOVI_ENTR!D:D,D1195))</f>
        <v/>
      </c>
      <c r="K1195" s="103" t="str">
        <f>IF(CADA_PROD!C1195="","",IFERROR($J1195/SUM($J$6:$J$1006),""))</f>
        <v/>
      </c>
      <c r="L1195" s="103" t="str">
        <f>IF(CADA_PROD!C1195="","",IFERROR(H1195/SUM($H$6:$H$1006)+P1195,""))</f>
        <v/>
      </c>
      <c r="M1195" s="102" t="str">
        <f>IF(CADA_PROD!$C1195="","",IFERROR(SUMIFS(MOVI_ENTR!M:M,MOVI_ENTR!D:D,D1195)/SUMIFS(MOVI_ENTR!I:I,MOVI_ENTR!D:D,D1195),0))</f>
        <v/>
      </c>
      <c r="N1195" s="104" t="str">
        <f>IF(CADA_PROD!C1195="","",G1195/E1195)</f>
        <v/>
      </c>
    </row>
    <row r="1196" spans="3:14" ht="30" customHeight="1">
      <c r="C1196" s="99" t="str">
        <f>IF(CADA_PROD!C1196="","",CADA_PROD!C1196)</f>
        <v/>
      </c>
      <c r="D1196" s="100" t="str">
        <f>IF(CADA_PROD!D1196="","",CADA_PROD!D1196)</f>
        <v/>
      </c>
      <c r="E1196" s="101" t="str">
        <f>IF(CADA_PROD!E1196="","",CADA_PROD!E1196)</f>
        <v/>
      </c>
      <c r="F1196" s="101" t="str">
        <f>IF(CADA_PROD!D1196="","",SUMIFS(MOVI_ENTR!I:I,MOVI_ENTR!D:D,D1196))</f>
        <v/>
      </c>
      <c r="G1196" s="101" t="str">
        <f>IF(CADA_PROD!C1196="","",SUMIFS(MOVI_SAID!H:H,MOVI_SAID!D:D,D1196))</f>
        <v/>
      </c>
      <c r="H1196" s="101" t="str">
        <f t="shared" si="35"/>
        <v/>
      </c>
      <c r="I1196" s="100" t="str">
        <f>IF(CADA_PROD!C1196="","",IFERROR(IF(H1196&lt;=0,"Sem estoque",IF(H1196/E1196&lt;0.25,"Quase sem estoque",IF(H1196/E1196&lt;1.2,"Estoque baixo",IF(H1196/E1196&lt;2,"Estoque moderado","Estoque confortável")))),""))</f>
        <v/>
      </c>
      <c r="J1196" s="102" t="str">
        <f>IF(CADA_PROD!C1196="","",SUMIFS(MOVI_ENTR!M:M,MOVI_ENTR!D:D,D1196))</f>
        <v/>
      </c>
      <c r="K1196" s="103" t="str">
        <f>IF(CADA_PROD!C1196="","",IFERROR($J1196/SUM($J$6:$J$1006),""))</f>
        <v/>
      </c>
      <c r="L1196" s="103" t="str">
        <f>IF(CADA_PROD!C1196="","",IFERROR(H1196/SUM($H$6:$H$1006)+P1196,""))</f>
        <v/>
      </c>
      <c r="M1196" s="102" t="str">
        <f>IF(CADA_PROD!$C1196="","",IFERROR(SUMIFS(MOVI_ENTR!M:M,MOVI_ENTR!D:D,D1196)/SUMIFS(MOVI_ENTR!I:I,MOVI_ENTR!D:D,D1196),0))</f>
        <v/>
      </c>
      <c r="N1196" s="104" t="str">
        <f>IF(CADA_PROD!C1196="","",G1196/E1196)</f>
        <v/>
      </c>
    </row>
    <row r="1197" spans="3:14" ht="30" customHeight="1">
      <c r="C1197" s="99" t="str">
        <f>IF(CADA_PROD!C1197="","",CADA_PROD!C1197)</f>
        <v/>
      </c>
      <c r="D1197" s="100" t="str">
        <f>IF(CADA_PROD!D1197="","",CADA_PROD!D1197)</f>
        <v/>
      </c>
      <c r="E1197" s="101" t="str">
        <f>IF(CADA_PROD!E1197="","",CADA_PROD!E1197)</f>
        <v/>
      </c>
      <c r="F1197" s="101" t="str">
        <f>IF(CADA_PROD!D1197="","",SUMIFS(MOVI_ENTR!I:I,MOVI_ENTR!D:D,D1197))</f>
        <v/>
      </c>
      <c r="G1197" s="101" t="str">
        <f>IF(CADA_PROD!C1197="","",SUMIFS(MOVI_SAID!H:H,MOVI_SAID!D:D,D1197))</f>
        <v/>
      </c>
      <c r="H1197" s="101" t="str">
        <f t="shared" si="35"/>
        <v/>
      </c>
      <c r="I1197" s="100" t="str">
        <f>IF(CADA_PROD!C1197="","",IFERROR(IF(H1197&lt;=0,"Sem estoque",IF(H1197/E1197&lt;0.25,"Quase sem estoque",IF(H1197/E1197&lt;1.2,"Estoque baixo",IF(H1197/E1197&lt;2,"Estoque moderado","Estoque confortável")))),""))</f>
        <v/>
      </c>
      <c r="J1197" s="102" t="str">
        <f>IF(CADA_PROD!C1197="","",SUMIFS(MOVI_ENTR!M:M,MOVI_ENTR!D:D,D1197))</f>
        <v/>
      </c>
      <c r="K1197" s="103" t="str">
        <f>IF(CADA_PROD!C1197="","",IFERROR($J1197/SUM($J$6:$J$1006),""))</f>
        <v/>
      </c>
      <c r="L1197" s="103" t="str">
        <f>IF(CADA_PROD!C1197="","",IFERROR(H1197/SUM($H$6:$H$1006)+P1197,""))</f>
        <v/>
      </c>
      <c r="M1197" s="102" t="str">
        <f>IF(CADA_PROD!$C1197="","",IFERROR(SUMIFS(MOVI_ENTR!M:M,MOVI_ENTR!D:D,D1197)/SUMIFS(MOVI_ENTR!I:I,MOVI_ENTR!D:D,D1197),0))</f>
        <v/>
      </c>
      <c r="N1197" s="104" t="str">
        <f>IF(CADA_PROD!C1197="","",G1197/E1197)</f>
        <v/>
      </c>
    </row>
    <row r="1198" spans="3:14" ht="30" customHeight="1">
      <c r="C1198" s="99" t="str">
        <f>IF(CADA_PROD!C1198="","",CADA_PROD!C1198)</f>
        <v/>
      </c>
      <c r="D1198" s="100" t="str">
        <f>IF(CADA_PROD!D1198="","",CADA_PROD!D1198)</f>
        <v/>
      </c>
      <c r="E1198" s="101" t="str">
        <f>IF(CADA_PROD!E1198="","",CADA_PROD!E1198)</f>
        <v/>
      </c>
      <c r="F1198" s="101" t="str">
        <f>IF(CADA_PROD!D1198="","",SUMIFS(MOVI_ENTR!I:I,MOVI_ENTR!D:D,D1198))</f>
        <v/>
      </c>
      <c r="G1198" s="101" t="str">
        <f>IF(CADA_PROD!C1198="","",SUMIFS(MOVI_SAID!H:H,MOVI_SAID!D:D,D1198))</f>
        <v/>
      </c>
      <c r="H1198" s="101" t="str">
        <f t="shared" si="35"/>
        <v/>
      </c>
      <c r="I1198" s="100" t="str">
        <f>IF(CADA_PROD!C1198="","",IFERROR(IF(H1198&lt;=0,"Sem estoque",IF(H1198/E1198&lt;0.25,"Quase sem estoque",IF(H1198/E1198&lt;1.2,"Estoque baixo",IF(H1198/E1198&lt;2,"Estoque moderado","Estoque confortável")))),""))</f>
        <v/>
      </c>
      <c r="J1198" s="102" t="str">
        <f>IF(CADA_PROD!C1198="","",SUMIFS(MOVI_ENTR!M:M,MOVI_ENTR!D:D,D1198))</f>
        <v/>
      </c>
      <c r="K1198" s="103" t="str">
        <f>IF(CADA_PROD!C1198="","",IFERROR($J1198/SUM($J$6:$J$1006),""))</f>
        <v/>
      </c>
      <c r="L1198" s="103" t="str">
        <f>IF(CADA_PROD!C1198="","",IFERROR(H1198/SUM($H$6:$H$1006)+P1198,""))</f>
        <v/>
      </c>
      <c r="M1198" s="102" t="str">
        <f>IF(CADA_PROD!$C1198="","",IFERROR(SUMIFS(MOVI_ENTR!M:M,MOVI_ENTR!D:D,D1198)/SUMIFS(MOVI_ENTR!I:I,MOVI_ENTR!D:D,D1198),0))</f>
        <v/>
      </c>
      <c r="N1198" s="104" t="str">
        <f>IF(CADA_PROD!C1198="","",G1198/E1198)</f>
        <v/>
      </c>
    </row>
    <row r="1199" spans="3:14" ht="30" customHeight="1">
      <c r="C1199" s="99" t="str">
        <f>IF(CADA_PROD!C1199="","",CADA_PROD!C1199)</f>
        <v/>
      </c>
      <c r="D1199" s="100" t="str">
        <f>IF(CADA_PROD!D1199="","",CADA_PROD!D1199)</f>
        <v/>
      </c>
      <c r="E1199" s="101" t="str">
        <f>IF(CADA_PROD!E1199="","",CADA_PROD!E1199)</f>
        <v/>
      </c>
      <c r="F1199" s="101" t="str">
        <f>IF(CADA_PROD!D1199="","",SUMIFS(MOVI_ENTR!I:I,MOVI_ENTR!D:D,D1199))</f>
        <v/>
      </c>
      <c r="G1199" s="101" t="str">
        <f>IF(CADA_PROD!C1199="","",SUMIFS(MOVI_SAID!H:H,MOVI_SAID!D:D,D1199))</f>
        <v/>
      </c>
      <c r="H1199" s="101" t="str">
        <f t="shared" ref="H1199:H1258" si="36">IFERROR(F1199-G1199,"")</f>
        <v/>
      </c>
      <c r="I1199" s="100" t="str">
        <f>IF(CADA_PROD!C1199="","",IFERROR(IF(H1199&lt;=0,"Sem estoque",IF(H1199/E1199&lt;0.25,"Quase sem estoque",IF(H1199/E1199&lt;1.2,"Estoque baixo",IF(H1199/E1199&lt;2,"Estoque moderado","Estoque confortável")))),""))</f>
        <v/>
      </c>
      <c r="J1199" s="102" t="str">
        <f>IF(CADA_PROD!C1199="","",SUMIFS(MOVI_ENTR!M:M,MOVI_ENTR!D:D,D1199))</f>
        <v/>
      </c>
      <c r="K1199" s="103" t="str">
        <f>IF(CADA_PROD!C1199="","",IFERROR($J1199/SUM($J$6:$J$1006),""))</f>
        <v/>
      </c>
      <c r="L1199" s="103" t="str">
        <f>IF(CADA_PROD!C1199="","",IFERROR(H1199/SUM($H$6:$H$1006)+P1199,""))</f>
        <v/>
      </c>
      <c r="M1199" s="102" t="str">
        <f>IF(CADA_PROD!$C1199="","",IFERROR(SUMIFS(MOVI_ENTR!M:M,MOVI_ENTR!D:D,D1199)/SUMIFS(MOVI_ENTR!I:I,MOVI_ENTR!D:D,D1199),0))</f>
        <v/>
      </c>
      <c r="N1199" s="104" t="str">
        <f>IF(CADA_PROD!C1199="","",G1199/E1199)</f>
        <v/>
      </c>
    </row>
    <row r="1200" spans="3:14" ht="30" customHeight="1">
      <c r="C1200" s="99" t="str">
        <f>IF(CADA_PROD!C1200="","",CADA_PROD!C1200)</f>
        <v/>
      </c>
      <c r="D1200" s="100" t="str">
        <f>IF(CADA_PROD!D1200="","",CADA_PROD!D1200)</f>
        <v/>
      </c>
      <c r="E1200" s="101" t="str">
        <f>IF(CADA_PROD!E1200="","",CADA_PROD!E1200)</f>
        <v/>
      </c>
      <c r="F1200" s="101" t="str">
        <f>IF(CADA_PROD!D1200="","",SUMIFS(MOVI_ENTR!I:I,MOVI_ENTR!D:D,D1200))</f>
        <v/>
      </c>
      <c r="G1200" s="101" t="str">
        <f>IF(CADA_PROD!C1200="","",SUMIFS(MOVI_SAID!H:H,MOVI_SAID!D:D,D1200))</f>
        <v/>
      </c>
      <c r="H1200" s="101" t="str">
        <f t="shared" si="36"/>
        <v/>
      </c>
      <c r="I1200" s="100" t="str">
        <f>IF(CADA_PROD!C1200="","",IFERROR(IF(H1200&lt;=0,"Sem estoque",IF(H1200/E1200&lt;0.25,"Quase sem estoque",IF(H1200/E1200&lt;1.2,"Estoque baixo",IF(H1200/E1200&lt;2,"Estoque moderado","Estoque confortável")))),""))</f>
        <v/>
      </c>
      <c r="J1200" s="102" t="str">
        <f>IF(CADA_PROD!C1200="","",SUMIFS(MOVI_ENTR!M:M,MOVI_ENTR!D:D,D1200))</f>
        <v/>
      </c>
      <c r="K1200" s="103" t="str">
        <f>IF(CADA_PROD!C1200="","",IFERROR($J1200/SUM($J$6:$J$1006),""))</f>
        <v/>
      </c>
      <c r="L1200" s="103" t="str">
        <f>IF(CADA_PROD!C1200="","",IFERROR(H1200/SUM($H$6:$H$1006)+P1200,""))</f>
        <v/>
      </c>
      <c r="M1200" s="102" t="str">
        <f>IF(CADA_PROD!$C1200="","",IFERROR(SUMIFS(MOVI_ENTR!M:M,MOVI_ENTR!D:D,D1200)/SUMIFS(MOVI_ENTR!I:I,MOVI_ENTR!D:D,D1200),0))</f>
        <v/>
      </c>
      <c r="N1200" s="104" t="str">
        <f>IF(CADA_PROD!C1200="","",G1200/E1200)</f>
        <v/>
      </c>
    </row>
    <row r="1201" spans="3:14" ht="30" customHeight="1">
      <c r="C1201" s="99" t="str">
        <f>IF(CADA_PROD!C1201="","",CADA_PROD!C1201)</f>
        <v/>
      </c>
      <c r="D1201" s="100" t="str">
        <f>IF(CADA_PROD!D1201="","",CADA_PROD!D1201)</f>
        <v/>
      </c>
      <c r="E1201" s="101" t="str">
        <f>IF(CADA_PROD!E1201="","",CADA_PROD!E1201)</f>
        <v/>
      </c>
      <c r="F1201" s="101" t="str">
        <f>IF(CADA_PROD!D1201="","",SUMIFS(MOVI_ENTR!I:I,MOVI_ENTR!D:D,D1201))</f>
        <v/>
      </c>
      <c r="G1201" s="101" t="str">
        <f>IF(CADA_PROD!C1201="","",SUMIFS(MOVI_SAID!H:H,MOVI_SAID!D:D,D1201))</f>
        <v/>
      </c>
      <c r="H1201" s="101" t="str">
        <f t="shared" si="36"/>
        <v/>
      </c>
      <c r="I1201" s="100" t="str">
        <f>IF(CADA_PROD!C1201="","",IFERROR(IF(H1201&lt;=0,"Sem estoque",IF(H1201/E1201&lt;0.25,"Quase sem estoque",IF(H1201/E1201&lt;1.2,"Estoque baixo",IF(H1201/E1201&lt;2,"Estoque moderado","Estoque confortável")))),""))</f>
        <v/>
      </c>
      <c r="J1201" s="102" t="str">
        <f>IF(CADA_PROD!C1201="","",SUMIFS(MOVI_ENTR!M:M,MOVI_ENTR!D:D,D1201))</f>
        <v/>
      </c>
      <c r="K1201" s="103" t="str">
        <f>IF(CADA_PROD!C1201="","",IFERROR($J1201/SUM($J$6:$J$1006),""))</f>
        <v/>
      </c>
      <c r="L1201" s="103" t="str">
        <f>IF(CADA_PROD!C1201="","",IFERROR(H1201/SUM($H$6:$H$1006)+P1201,""))</f>
        <v/>
      </c>
      <c r="M1201" s="102" t="str">
        <f>IF(CADA_PROD!$C1201="","",IFERROR(SUMIFS(MOVI_ENTR!M:M,MOVI_ENTR!D:D,D1201)/SUMIFS(MOVI_ENTR!I:I,MOVI_ENTR!D:D,D1201),0))</f>
        <v/>
      </c>
      <c r="N1201" s="104" t="str">
        <f>IF(CADA_PROD!C1201="","",G1201/E1201)</f>
        <v/>
      </c>
    </row>
    <row r="1202" spans="3:14" ht="30" customHeight="1">
      <c r="C1202" s="99" t="str">
        <f>IF(CADA_PROD!C1202="","",CADA_PROD!C1202)</f>
        <v/>
      </c>
      <c r="D1202" s="100" t="str">
        <f>IF(CADA_PROD!D1202="","",CADA_PROD!D1202)</f>
        <v/>
      </c>
      <c r="E1202" s="101" t="str">
        <f>IF(CADA_PROD!E1202="","",CADA_PROD!E1202)</f>
        <v/>
      </c>
      <c r="F1202" s="101" t="str">
        <f>IF(CADA_PROD!D1202="","",SUMIFS(MOVI_ENTR!I:I,MOVI_ENTR!D:D,D1202))</f>
        <v/>
      </c>
      <c r="G1202" s="101" t="str">
        <f>IF(CADA_PROD!C1202="","",SUMIFS(MOVI_SAID!H:H,MOVI_SAID!D:D,D1202))</f>
        <v/>
      </c>
      <c r="H1202" s="101" t="str">
        <f t="shared" si="36"/>
        <v/>
      </c>
      <c r="I1202" s="100" t="str">
        <f>IF(CADA_PROD!C1202="","",IFERROR(IF(H1202&lt;=0,"Sem estoque",IF(H1202/E1202&lt;0.25,"Quase sem estoque",IF(H1202/E1202&lt;1.2,"Estoque baixo",IF(H1202/E1202&lt;2,"Estoque moderado","Estoque confortável")))),""))</f>
        <v/>
      </c>
      <c r="J1202" s="102" t="str">
        <f>IF(CADA_PROD!C1202="","",SUMIFS(MOVI_ENTR!M:M,MOVI_ENTR!D:D,D1202))</f>
        <v/>
      </c>
      <c r="K1202" s="103" t="str">
        <f>IF(CADA_PROD!C1202="","",IFERROR($J1202/SUM($J$6:$J$1006),""))</f>
        <v/>
      </c>
      <c r="L1202" s="103" t="str">
        <f>IF(CADA_PROD!C1202="","",IFERROR(H1202/SUM($H$6:$H$1006)+P1202,""))</f>
        <v/>
      </c>
      <c r="M1202" s="102" t="str">
        <f>IF(CADA_PROD!$C1202="","",IFERROR(SUMIFS(MOVI_ENTR!M:M,MOVI_ENTR!D:D,D1202)/SUMIFS(MOVI_ENTR!I:I,MOVI_ENTR!D:D,D1202),0))</f>
        <v/>
      </c>
      <c r="N1202" s="104" t="str">
        <f>IF(CADA_PROD!C1202="","",G1202/E1202)</f>
        <v/>
      </c>
    </row>
    <row r="1203" spans="3:14" ht="30" customHeight="1">
      <c r="C1203" s="99" t="str">
        <f>IF(CADA_PROD!C1203="","",CADA_PROD!C1203)</f>
        <v/>
      </c>
      <c r="D1203" s="100" t="str">
        <f>IF(CADA_PROD!D1203="","",CADA_PROD!D1203)</f>
        <v/>
      </c>
      <c r="E1203" s="101" t="str">
        <f>IF(CADA_PROD!E1203="","",CADA_PROD!E1203)</f>
        <v/>
      </c>
      <c r="F1203" s="101" t="str">
        <f>IF(CADA_PROD!D1203="","",SUMIFS(MOVI_ENTR!I:I,MOVI_ENTR!D:D,D1203))</f>
        <v/>
      </c>
      <c r="G1203" s="101" t="str">
        <f>IF(CADA_PROD!C1203="","",SUMIFS(MOVI_SAID!H:H,MOVI_SAID!D:D,D1203))</f>
        <v/>
      </c>
      <c r="H1203" s="101" t="str">
        <f t="shared" si="36"/>
        <v/>
      </c>
      <c r="I1203" s="100" t="str">
        <f>IF(CADA_PROD!C1203="","",IFERROR(IF(H1203&lt;=0,"Sem estoque",IF(H1203/E1203&lt;0.25,"Quase sem estoque",IF(H1203/E1203&lt;1.2,"Estoque baixo",IF(H1203/E1203&lt;2,"Estoque moderado","Estoque confortável")))),""))</f>
        <v/>
      </c>
      <c r="J1203" s="102" t="str">
        <f>IF(CADA_PROD!C1203="","",SUMIFS(MOVI_ENTR!M:M,MOVI_ENTR!D:D,D1203))</f>
        <v/>
      </c>
      <c r="K1203" s="103" t="str">
        <f>IF(CADA_PROD!C1203="","",IFERROR($J1203/SUM($J$6:$J$1006),""))</f>
        <v/>
      </c>
      <c r="L1203" s="103" t="str">
        <f>IF(CADA_PROD!C1203="","",IFERROR(H1203/SUM($H$6:$H$1006)+P1203,""))</f>
        <v/>
      </c>
      <c r="M1203" s="102" t="str">
        <f>IF(CADA_PROD!$C1203="","",IFERROR(SUMIFS(MOVI_ENTR!M:M,MOVI_ENTR!D:D,D1203)/SUMIFS(MOVI_ENTR!I:I,MOVI_ENTR!D:D,D1203),0))</f>
        <v/>
      </c>
      <c r="N1203" s="104" t="str">
        <f>IF(CADA_PROD!C1203="","",G1203/E1203)</f>
        <v/>
      </c>
    </row>
    <row r="1204" spans="3:14" ht="30" customHeight="1">
      <c r="C1204" s="99" t="str">
        <f>IF(CADA_PROD!C1204="","",CADA_PROD!C1204)</f>
        <v/>
      </c>
      <c r="D1204" s="100" t="str">
        <f>IF(CADA_PROD!D1204="","",CADA_PROD!D1204)</f>
        <v/>
      </c>
      <c r="E1204" s="101" t="str">
        <f>IF(CADA_PROD!E1204="","",CADA_PROD!E1204)</f>
        <v/>
      </c>
      <c r="F1204" s="101" t="str">
        <f>IF(CADA_PROD!D1204="","",SUMIFS(MOVI_ENTR!I:I,MOVI_ENTR!D:D,D1204))</f>
        <v/>
      </c>
      <c r="G1204" s="101" t="str">
        <f>IF(CADA_PROD!C1204="","",SUMIFS(MOVI_SAID!H:H,MOVI_SAID!D:D,D1204))</f>
        <v/>
      </c>
      <c r="H1204" s="101" t="str">
        <f t="shared" si="36"/>
        <v/>
      </c>
      <c r="I1204" s="100" t="str">
        <f>IF(CADA_PROD!C1204="","",IFERROR(IF(H1204&lt;=0,"Sem estoque",IF(H1204/E1204&lt;0.25,"Quase sem estoque",IF(H1204/E1204&lt;1.2,"Estoque baixo",IF(H1204/E1204&lt;2,"Estoque moderado","Estoque confortável")))),""))</f>
        <v/>
      </c>
      <c r="J1204" s="102" t="str">
        <f>IF(CADA_PROD!C1204="","",SUMIFS(MOVI_ENTR!M:M,MOVI_ENTR!D:D,D1204))</f>
        <v/>
      </c>
      <c r="K1204" s="103" t="str">
        <f>IF(CADA_PROD!C1204="","",IFERROR($J1204/SUM($J$6:$J$1006),""))</f>
        <v/>
      </c>
      <c r="L1204" s="103" t="str">
        <f>IF(CADA_PROD!C1204="","",IFERROR(H1204/SUM($H$6:$H$1006)+P1204,""))</f>
        <v/>
      </c>
      <c r="M1204" s="102" t="str">
        <f>IF(CADA_PROD!$C1204="","",IFERROR(SUMIFS(MOVI_ENTR!M:M,MOVI_ENTR!D:D,D1204)/SUMIFS(MOVI_ENTR!I:I,MOVI_ENTR!D:D,D1204),0))</f>
        <v/>
      </c>
      <c r="N1204" s="104" t="str">
        <f>IF(CADA_PROD!C1204="","",G1204/E1204)</f>
        <v/>
      </c>
    </row>
    <row r="1205" spans="3:14" ht="30" customHeight="1">
      <c r="C1205" s="99" t="str">
        <f>IF(CADA_PROD!C1205="","",CADA_PROD!C1205)</f>
        <v/>
      </c>
      <c r="D1205" s="100" t="str">
        <f>IF(CADA_PROD!D1205="","",CADA_PROD!D1205)</f>
        <v/>
      </c>
      <c r="E1205" s="101" t="str">
        <f>IF(CADA_PROD!E1205="","",CADA_PROD!E1205)</f>
        <v/>
      </c>
      <c r="F1205" s="101" t="str">
        <f>IF(CADA_PROD!D1205="","",SUMIFS(MOVI_ENTR!I:I,MOVI_ENTR!D:D,D1205))</f>
        <v/>
      </c>
      <c r="G1205" s="101" t="str">
        <f>IF(CADA_PROD!C1205="","",SUMIFS(MOVI_SAID!H:H,MOVI_SAID!D:D,D1205))</f>
        <v/>
      </c>
      <c r="H1205" s="101" t="str">
        <f t="shared" si="36"/>
        <v/>
      </c>
      <c r="I1205" s="100" t="str">
        <f>IF(CADA_PROD!C1205="","",IFERROR(IF(H1205&lt;=0,"Sem estoque",IF(H1205/E1205&lt;0.25,"Quase sem estoque",IF(H1205/E1205&lt;1.2,"Estoque baixo",IF(H1205/E1205&lt;2,"Estoque moderado","Estoque confortável")))),""))</f>
        <v/>
      </c>
      <c r="J1205" s="102" t="str">
        <f>IF(CADA_PROD!C1205="","",SUMIFS(MOVI_ENTR!M:M,MOVI_ENTR!D:D,D1205))</f>
        <v/>
      </c>
      <c r="K1205" s="103" t="str">
        <f>IF(CADA_PROD!C1205="","",IFERROR($J1205/SUM($J$6:$J$1006),""))</f>
        <v/>
      </c>
      <c r="L1205" s="103" t="str">
        <f>IF(CADA_PROD!C1205="","",IFERROR(H1205/SUM($H$6:$H$1006)+P1205,""))</f>
        <v/>
      </c>
      <c r="M1205" s="102" t="str">
        <f>IF(CADA_PROD!$C1205="","",IFERROR(SUMIFS(MOVI_ENTR!M:M,MOVI_ENTR!D:D,D1205)/SUMIFS(MOVI_ENTR!I:I,MOVI_ENTR!D:D,D1205),0))</f>
        <v/>
      </c>
      <c r="N1205" s="104" t="str">
        <f>IF(CADA_PROD!C1205="","",G1205/E1205)</f>
        <v/>
      </c>
    </row>
    <row r="1206" spans="3:14" ht="30" customHeight="1">
      <c r="C1206" s="99" t="str">
        <f>IF(CADA_PROD!C1206="","",CADA_PROD!C1206)</f>
        <v/>
      </c>
      <c r="D1206" s="100" t="str">
        <f>IF(CADA_PROD!D1206="","",CADA_PROD!D1206)</f>
        <v/>
      </c>
      <c r="E1206" s="101" t="str">
        <f>IF(CADA_PROD!E1206="","",CADA_PROD!E1206)</f>
        <v/>
      </c>
      <c r="F1206" s="101" t="str">
        <f>IF(CADA_PROD!D1206="","",SUMIFS(MOVI_ENTR!I:I,MOVI_ENTR!D:D,D1206))</f>
        <v/>
      </c>
      <c r="G1206" s="101" t="str">
        <f>IF(CADA_PROD!C1206="","",SUMIFS(MOVI_SAID!H:H,MOVI_SAID!D:D,D1206))</f>
        <v/>
      </c>
      <c r="H1206" s="101" t="str">
        <f t="shared" si="36"/>
        <v/>
      </c>
      <c r="I1206" s="100" t="str">
        <f>IF(CADA_PROD!C1206="","",IFERROR(IF(H1206&lt;=0,"Sem estoque",IF(H1206/E1206&lt;0.25,"Quase sem estoque",IF(H1206/E1206&lt;1.2,"Estoque baixo",IF(H1206/E1206&lt;2,"Estoque moderado","Estoque confortável")))),""))</f>
        <v/>
      </c>
      <c r="J1206" s="102" t="str">
        <f>IF(CADA_PROD!C1206="","",SUMIFS(MOVI_ENTR!M:M,MOVI_ENTR!D:D,D1206))</f>
        <v/>
      </c>
      <c r="K1206" s="103" t="str">
        <f>IF(CADA_PROD!C1206="","",IFERROR($J1206/SUM($J$6:$J$1006),""))</f>
        <v/>
      </c>
      <c r="L1206" s="103" t="str">
        <f>IF(CADA_PROD!C1206="","",IFERROR(H1206/SUM($H$6:$H$1006)+P1206,""))</f>
        <v/>
      </c>
      <c r="M1206" s="102" t="str">
        <f>IF(CADA_PROD!$C1206="","",IFERROR(SUMIFS(MOVI_ENTR!M:M,MOVI_ENTR!D:D,D1206)/SUMIFS(MOVI_ENTR!I:I,MOVI_ENTR!D:D,D1206),0))</f>
        <v/>
      </c>
      <c r="N1206" s="104" t="str">
        <f>IF(CADA_PROD!C1206="","",G1206/E1206)</f>
        <v/>
      </c>
    </row>
    <row r="1207" spans="3:14" ht="30" customHeight="1">
      <c r="C1207" s="99" t="str">
        <f>IF(CADA_PROD!C1207="","",CADA_PROD!C1207)</f>
        <v/>
      </c>
      <c r="D1207" s="100" t="str">
        <f>IF(CADA_PROD!D1207="","",CADA_PROD!D1207)</f>
        <v/>
      </c>
      <c r="E1207" s="101" t="str">
        <f>IF(CADA_PROD!E1207="","",CADA_PROD!E1207)</f>
        <v/>
      </c>
      <c r="F1207" s="101" t="str">
        <f>IF(CADA_PROD!D1207="","",SUMIFS(MOVI_ENTR!I:I,MOVI_ENTR!D:D,D1207))</f>
        <v/>
      </c>
      <c r="G1207" s="101" t="str">
        <f>IF(CADA_PROD!C1207="","",SUMIFS(MOVI_SAID!H:H,MOVI_SAID!D:D,D1207))</f>
        <v/>
      </c>
      <c r="H1207" s="101" t="str">
        <f t="shared" si="36"/>
        <v/>
      </c>
      <c r="I1207" s="100" t="str">
        <f>IF(CADA_PROD!C1207="","",IFERROR(IF(H1207&lt;=0,"Sem estoque",IF(H1207/E1207&lt;0.25,"Quase sem estoque",IF(H1207/E1207&lt;1.2,"Estoque baixo",IF(H1207/E1207&lt;2,"Estoque moderado","Estoque confortável")))),""))</f>
        <v/>
      </c>
      <c r="J1207" s="102" t="str">
        <f>IF(CADA_PROD!C1207="","",SUMIFS(MOVI_ENTR!M:M,MOVI_ENTR!D:D,D1207))</f>
        <v/>
      </c>
      <c r="K1207" s="103" t="str">
        <f>IF(CADA_PROD!C1207="","",IFERROR($J1207/SUM($J$6:$J$1006),""))</f>
        <v/>
      </c>
      <c r="L1207" s="103" t="str">
        <f>IF(CADA_PROD!C1207="","",IFERROR(H1207/SUM($H$6:$H$1006)+P1207,""))</f>
        <v/>
      </c>
      <c r="M1207" s="102" t="str">
        <f>IF(CADA_PROD!$C1207="","",IFERROR(SUMIFS(MOVI_ENTR!M:M,MOVI_ENTR!D:D,D1207)/SUMIFS(MOVI_ENTR!I:I,MOVI_ENTR!D:D,D1207),0))</f>
        <v/>
      </c>
      <c r="N1207" s="104" t="str">
        <f>IF(CADA_PROD!C1207="","",G1207/E1207)</f>
        <v/>
      </c>
    </row>
    <row r="1208" spans="3:14" ht="30" customHeight="1">
      <c r="C1208" s="99" t="str">
        <f>IF(CADA_PROD!C1208="","",CADA_PROD!C1208)</f>
        <v/>
      </c>
      <c r="D1208" s="100" t="str">
        <f>IF(CADA_PROD!D1208="","",CADA_PROD!D1208)</f>
        <v/>
      </c>
      <c r="E1208" s="101" t="str">
        <f>IF(CADA_PROD!E1208="","",CADA_PROD!E1208)</f>
        <v/>
      </c>
      <c r="F1208" s="101" t="str">
        <f>IF(CADA_PROD!D1208="","",SUMIFS(MOVI_ENTR!I:I,MOVI_ENTR!D:D,D1208))</f>
        <v/>
      </c>
      <c r="G1208" s="101" t="str">
        <f>IF(CADA_PROD!C1208="","",SUMIFS(MOVI_SAID!H:H,MOVI_SAID!D:D,D1208))</f>
        <v/>
      </c>
      <c r="H1208" s="101" t="str">
        <f t="shared" si="36"/>
        <v/>
      </c>
      <c r="I1208" s="100" t="str">
        <f>IF(CADA_PROD!C1208="","",IFERROR(IF(H1208&lt;=0,"Sem estoque",IF(H1208/E1208&lt;0.25,"Quase sem estoque",IF(H1208/E1208&lt;1.2,"Estoque baixo",IF(H1208/E1208&lt;2,"Estoque moderado","Estoque confortável")))),""))</f>
        <v/>
      </c>
      <c r="J1208" s="102" t="str">
        <f>IF(CADA_PROD!C1208="","",SUMIFS(MOVI_ENTR!M:M,MOVI_ENTR!D:D,D1208))</f>
        <v/>
      </c>
      <c r="K1208" s="103" t="str">
        <f>IF(CADA_PROD!C1208="","",IFERROR($J1208/SUM($J$6:$J$1006),""))</f>
        <v/>
      </c>
      <c r="L1208" s="103" t="str">
        <f>IF(CADA_PROD!C1208="","",IFERROR(H1208/SUM($H$6:$H$1006)+P1208,""))</f>
        <v/>
      </c>
      <c r="M1208" s="102" t="str">
        <f>IF(CADA_PROD!$C1208="","",IFERROR(SUMIFS(MOVI_ENTR!M:M,MOVI_ENTR!D:D,D1208)/SUMIFS(MOVI_ENTR!I:I,MOVI_ENTR!D:D,D1208),0))</f>
        <v/>
      </c>
      <c r="N1208" s="104" t="str">
        <f>IF(CADA_PROD!C1208="","",G1208/E1208)</f>
        <v/>
      </c>
    </row>
    <row r="1209" spans="3:14" ht="30" customHeight="1">
      <c r="C1209" s="99" t="str">
        <f>IF(CADA_PROD!C1209="","",CADA_PROD!C1209)</f>
        <v/>
      </c>
      <c r="D1209" s="100" t="str">
        <f>IF(CADA_PROD!D1209="","",CADA_PROD!D1209)</f>
        <v/>
      </c>
      <c r="E1209" s="101" t="str">
        <f>IF(CADA_PROD!E1209="","",CADA_PROD!E1209)</f>
        <v/>
      </c>
      <c r="F1209" s="101" t="str">
        <f>IF(CADA_PROD!D1209="","",SUMIFS(MOVI_ENTR!I:I,MOVI_ENTR!D:D,D1209))</f>
        <v/>
      </c>
      <c r="G1209" s="101" t="str">
        <f>IF(CADA_PROD!C1209="","",SUMIFS(MOVI_SAID!H:H,MOVI_SAID!D:D,D1209))</f>
        <v/>
      </c>
      <c r="H1209" s="101" t="str">
        <f t="shared" si="36"/>
        <v/>
      </c>
      <c r="I1209" s="100" t="str">
        <f>IF(CADA_PROD!C1209="","",IFERROR(IF(H1209&lt;=0,"Sem estoque",IF(H1209/E1209&lt;0.25,"Quase sem estoque",IF(H1209/E1209&lt;1.2,"Estoque baixo",IF(H1209/E1209&lt;2,"Estoque moderado","Estoque confortável")))),""))</f>
        <v/>
      </c>
      <c r="J1209" s="102" t="str">
        <f>IF(CADA_PROD!C1209="","",SUMIFS(MOVI_ENTR!M:M,MOVI_ENTR!D:D,D1209))</f>
        <v/>
      </c>
      <c r="K1209" s="103" t="str">
        <f>IF(CADA_PROD!C1209="","",IFERROR($J1209/SUM($J$6:$J$1006),""))</f>
        <v/>
      </c>
      <c r="L1209" s="103" t="str">
        <f>IF(CADA_PROD!C1209="","",IFERROR(H1209/SUM($H$6:$H$1006)+P1209,""))</f>
        <v/>
      </c>
      <c r="M1209" s="102" t="str">
        <f>IF(CADA_PROD!$C1209="","",IFERROR(SUMIFS(MOVI_ENTR!M:M,MOVI_ENTR!D:D,D1209)/SUMIFS(MOVI_ENTR!I:I,MOVI_ENTR!D:D,D1209),0))</f>
        <v/>
      </c>
      <c r="N1209" s="104" t="str">
        <f>IF(CADA_PROD!C1209="","",G1209/E1209)</f>
        <v/>
      </c>
    </row>
    <row r="1210" spans="3:14" ht="30" customHeight="1">
      <c r="C1210" s="99" t="str">
        <f>IF(CADA_PROD!C1210="","",CADA_PROD!C1210)</f>
        <v/>
      </c>
      <c r="D1210" s="100" t="str">
        <f>IF(CADA_PROD!D1210="","",CADA_PROD!D1210)</f>
        <v/>
      </c>
      <c r="E1210" s="101" t="str">
        <f>IF(CADA_PROD!E1210="","",CADA_PROD!E1210)</f>
        <v/>
      </c>
      <c r="F1210" s="101" t="str">
        <f>IF(CADA_PROD!D1210="","",SUMIFS(MOVI_ENTR!I:I,MOVI_ENTR!D:D,D1210))</f>
        <v/>
      </c>
      <c r="G1210" s="101" t="str">
        <f>IF(CADA_PROD!C1210="","",SUMIFS(MOVI_SAID!H:H,MOVI_SAID!D:D,D1210))</f>
        <v/>
      </c>
      <c r="H1210" s="101" t="str">
        <f t="shared" si="36"/>
        <v/>
      </c>
      <c r="I1210" s="100" t="str">
        <f>IF(CADA_PROD!C1210="","",IFERROR(IF(H1210&lt;=0,"Sem estoque",IF(H1210/E1210&lt;0.25,"Quase sem estoque",IF(H1210/E1210&lt;1.2,"Estoque baixo",IF(H1210/E1210&lt;2,"Estoque moderado","Estoque confortável")))),""))</f>
        <v/>
      </c>
      <c r="J1210" s="102" t="str">
        <f>IF(CADA_PROD!C1210="","",SUMIFS(MOVI_ENTR!M:M,MOVI_ENTR!D:D,D1210))</f>
        <v/>
      </c>
      <c r="K1210" s="103" t="str">
        <f>IF(CADA_PROD!C1210="","",IFERROR($J1210/SUM($J$6:$J$1006),""))</f>
        <v/>
      </c>
      <c r="L1210" s="103" t="str">
        <f>IF(CADA_PROD!C1210="","",IFERROR(H1210/SUM($H$6:$H$1006)+P1210,""))</f>
        <v/>
      </c>
      <c r="M1210" s="102" t="str">
        <f>IF(CADA_PROD!$C1210="","",IFERROR(SUMIFS(MOVI_ENTR!M:M,MOVI_ENTR!D:D,D1210)/SUMIFS(MOVI_ENTR!I:I,MOVI_ENTR!D:D,D1210),0))</f>
        <v/>
      </c>
      <c r="N1210" s="104" t="str">
        <f>IF(CADA_PROD!C1210="","",G1210/E1210)</f>
        <v/>
      </c>
    </row>
    <row r="1211" spans="3:14" ht="30" customHeight="1">
      <c r="C1211" s="99" t="str">
        <f>IF(CADA_PROD!C1211="","",CADA_PROD!C1211)</f>
        <v/>
      </c>
      <c r="D1211" s="100" t="str">
        <f>IF(CADA_PROD!D1211="","",CADA_PROD!D1211)</f>
        <v/>
      </c>
      <c r="E1211" s="101" t="str">
        <f>IF(CADA_PROD!E1211="","",CADA_PROD!E1211)</f>
        <v/>
      </c>
      <c r="F1211" s="101" t="str">
        <f>IF(CADA_PROD!D1211="","",SUMIFS(MOVI_ENTR!I:I,MOVI_ENTR!D:D,D1211))</f>
        <v/>
      </c>
      <c r="G1211" s="101" t="str">
        <f>IF(CADA_PROD!C1211="","",SUMIFS(MOVI_SAID!H:H,MOVI_SAID!D:D,D1211))</f>
        <v/>
      </c>
      <c r="H1211" s="101" t="str">
        <f t="shared" si="36"/>
        <v/>
      </c>
      <c r="I1211" s="100" t="str">
        <f>IF(CADA_PROD!C1211="","",IFERROR(IF(H1211&lt;=0,"Sem estoque",IF(H1211/E1211&lt;0.25,"Quase sem estoque",IF(H1211/E1211&lt;1.2,"Estoque baixo",IF(H1211/E1211&lt;2,"Estoque moderado","Estoque confortável")))),""))</f>
        <v/>
      </c>
      <c r="J1211" s="102" t="str">
        <f>IF(CADA_PROD!C1211="","",SUMIFS(MOVI_ENTR!M:M,MOVI_ENTR!D:D,D1211))</f>
        <v/>
      </c>
      <c r="K1211" s="103" t="str">
        <f>IF(CADA_PROD!C1211="","",IFERROR($J1211/SUM($J$6:$J$1006),""))</f>
        <v/>
      </c>
      <c r="L1211" s="103" t="str">
        <f>IF(CADA_PROD!C1211="","",IFERROR(H1211/SUM($H$6:$H$1006)+P1211,""))</f>
        <v/>
      </c>
      <c r="M1211" s="102" t="str">
        <f>IF(CADA_PROD!$C1211="","",IFERROR(SUMIFS(MOVI_ENTR!M:M,MOVI_ENTR!D:D,D1211)/SUMIFS(MOVI_ENTR!I:I,MOVI_ENTR!D:D,D1211),0))</f>
        <v/>
      </c>
      <c r="N1211" s="104" t="str">
        <f>IF(CADA_PROD!C1211="","",G1211/E1211)</f>
        <v/>
      </c>
    </row>
    <row r="1212" spans="3:14" ht="30" customHeight="1">
      <c r="C1212" s="99" t="str">
        <f>IF(CADA_PROD!C1212="","",CADA_PROD!C1212)</f>
        <v/>
      </c>
      <c r="D1212" s="100" t="str">
        <f>IF(CADA_PROD!D1212="","",CADA_PROD!D1212)</f>
        <v/>
      </c>
      <c r="E1212" s="101" t="str">
        <f>IF(CADA_PROD!E1212="","",CADA_PROD!E1212)</f>
        <v/>
      </c>
      <c r="F1212" s="101" t="str">
        <f>IF(CADA_PROD!D1212="","",SUMIFS(MOVI_ENTR!I:I,MOVI_ENTR!D:D,D1212))</f>
        <v/>
      </c>
      <c r="G1212" s="101" t="str">
        <f>IF(CADA_PROD!C1212="","",SUMIFS(MOVI_SAID!H:H,MOVI_SAID!D:D,D1212))</f>
        <v/>
      </c>
      <c r="H1212" s="101" t="str">
        <f t="shared" si="36"/>
        <v/>
      </c>
      <c r="I1212" s="100" t="str">
        <f>IF(CADA_PROD!C1212="","",IFERROR(IF(H1212&lt;=0,"Sem estoque",IF(H1212/E1212&lt;0.25,"Quase sem estoque",IF(H1212/E1212&lt;1.2,"Estoque baixo",IF(H1212/E1212&lt;2,"Estoque moderado","Estoque confortável")))),""))</f>
        <v/>
      </c>
      <c r="J1212" s="102" t="str">
        <f>IF(CADA_PROD!C1212="","",SUMIFS(MOVI_ENTR!M:M,MOVI_ENTR!D:D,D1212))</f>
        <v/>
      </c>
      <c r="K1212" s="103" t="str">
        <f>IF(CADA_PROD!C1212="","",IFERROR($J1212/SUM($J$6:$J$1006),""))</f>
        <v/>
      </c>
      <c r="L1212" s="103" t="str">
        <f>IF(CADA_PROD!C1212="","",IFERROR(H1212/SUM($H$6:$H$1006)+P1212,""))</f>
        <v/>
      </c>
      <c r="M1212" s="102" t="str">
        <f>IF(CADA_PROD!$C1212="","",IFERROR(SUMIFS(MOVI_ENTR!M:M,MOVI_ENTR!D:D,D1212)/SUMIFS(MOVI_ENTR!I:I,MOVI_ENTR!D:D,D1212),0))</f>
        <v/>
      </c>
      <c r="N1212" s="104" t="str">
        <f>IF(CADA_PROD!C1212="","",G1212/E1212)</f>
        <v/>
      </c>
    </row>
    <row r="1213" spans="3:14" ht="30" customHeight="1">
      <c r="C1213" s="99" t="str">
        <f>IF(CADA_PROD!C1213="","",CADA_PROD!C1213)</f>
        <v/>
      </c>
      <c r="D1213" s="100" t="str">
        <f>IF(CADA_PROD!D1213="","",CADA_PROD!D1213)</f>
        <v/>
      </c>
      <c r="E1213" s="101" t="str">
        <f>IF(CADA_PROD!E1213="","",CADA_PROD!E1213)</f>
        <v/>
      </c>
      <c r="F1213" s="101" t="str">
        <f>IF(CADA_PROD!D1213="","",SUMIFS(MOVI_ENTR!I:I,MOVI_ENTR!D:D,D1213))</f>
        <v/>
      </c>
      <c r="G1213" s="101" t="str">
        <f>IF(CADA_PROD!C1213="","",SUMIFS(MOVI_SAID!H:H,MOVI_SAID!D:D,D1213))</f>
        <v/>
      </c>
      <c r="H1213" s="101" t="str">
        <f t="shared" si="36"/>
        <v/>
      </c>
      <c r="I1213" s="100" t="str">
        <f>IF(CADA_PROD!C1213="","",IFERROR(IF(H1213&lt;=0,"Sem estoque",IF(H1213/E1213&lt;0.25,"Quase sem estoque",IF(H1213/E1213&lt;1.2,"Estoque baixo",IF(H1213/E1213&lt;2,"Estoque moderado","Estoque confortável")))),""))</f>
        <v/>
      </c>
      <c r="J1213" s="102" t="str">
        <f>IF(CADA_PROD!C1213="","",SUMIFS(MOVI_ENTR!M:M,MOVI_ENTR!D:D,D1213))</f>
        <v/>
      </c>
      <c r="K1213" s="103" t="str">
        <f>IF(CADA_PROD!C1213="","",IFERROR($J1213/SUM($J$6:$J$1006),""))</f>
        <v/>
      </c>
      <c r="L1213" s="103" t="str">
        <f>IF(CADA_PROD!C1213="","",IFERROR(H1213/SUM($H$6:$H$1006)+P1213,""))</f>
        <v/>
      </c>
      <c r="M1213" s="102" t="str">
        <f>IF(CADA_PROD!$C1213="","",IFERROR(SUMIFS(MOVI_ENTR!M:M,MOVI_ENTR!D:D,D1213)/SUMIFS(MOVI_ENTR!I:I,MOVI_ENTR!D:D,D1213),0))</f>
        <v/>
      </c>
      <c r="N1213" s="104" t="str">
        <f>IF(CADA_PROD!C1213="","",G1213/E1213)</f>
        <v/>
      </c>
    </row>
    <row r="1214" spans="3:14" ht="30" customHeight="1">
      <c r="C1214" s="99" t="str">
        <f>IF(CADA_PROD!C1214="","",CADA_PROD!C1214)</f>
        <v/>
      </c>
      <c r="D1214" s="100" t="str">
        <f>IF(CADA_PROD!D1214="","",CADA_PROD!D1214)</f>
        <v/>
      </c>
      <c r="E1214" s="101" t="str">
        <f>IF(CADA_PROD!E1214="","",CADA_PROD!E1214)</f>
        <v/>
      </c>
      <c r="F1214" s="101" t="str">
        <f>IF(CADA_PROD!D1214="","",SUMIFS(MOVI_ENTR!I:I,MOVI_ENTR!D:D,D1214))</f>
        <v/>
      </c>
      <c r="G1214" s="101" t="str">
        <f>IF(CADA_PROD!C1214="","",SUMIFS(MOVI_SAID!H:H,MOVI_SAID!D:D,D1214))</f>
        <v/>
      </c>
      <c r="H1214" s="101" t="str">
        <f t="shared" si="36"/>
        <v/>
      </c>
      <c r="I1214" s="100" t="str">
        <f>IF(CADA_PROD!C1214="","",IFERROR(IF(H1214&lt;=0,"Sem estoque",IF(H1214/E1214&lt;0.25,"Quase sem estoque",IF(H1214/E1214&lt;1.2,"Estoque baixo",IF(H1214/E1214&lt;2,"Estoque moderado","Estoque confortável")))),""))</f>
        <v/>
      </c>
      <c r="J1214" s="102" t="str">
        <f>IF(CADA_PROD!C1214="","",SUMIFS(MOVI_ENTR!M:M,MOVI_ENTR!D:D,D1214))</f>
        <v/>
      </c>
      <c r="K1214" s="103" t="str">
        <f>IF(CADA_PROD!C1214="","",IFERROR($J1214/SUM($J$6:$J$1006),""))</f>
        <v/>
      </c>
      <c r="L1214" s="103" t="str">
        <f>IF(CADA_PROD!C1214="","",IFERROR(H1214/SUM($H$6:$H$1006)+P1214,""))</f>
        <v/>
      </c>
      <c r="M1214" s="102" t="str">
        <f>IF(CADA_PROD!$C1214="","",IFERROR(SUMIFS(MOVI_ENTR!M:M,MOVI_ENTR!D:D,D1214)/SUMIFS(MOVI_ENTR!I:I,MOVI_ENTR!D:D,D1214),0))</f>
        <v/>
      </c>
      <c r="N1214" s="104" t="str">
        <f>IF(CADA_PROD!C1214="","",G1214/E1214)</f>
        <v/>
      </c>
    </row>
    <row r="1215" spans="3:14" ht="30" customHeight="1">
      <c r="C1215" s="99" t="str">
        <f>IF(CADA_PROD!C1215="","",CADA_PROD!C1215)</f>
        <v/>
      </c>
      <c r="D1215" s="100" t="str">
        <f>IF(CADA_PROD!D1215="","",CADA_PROD!D1215)</f>
        <v/>
      </c>
      <c r="E1215" s="101" t="str">
        <f>IF(CADA_PROD!E1215="","",CADA_PROD!E1215)</f>
        <v/>
      </c>
      <c r="F1215" s="101" t="str">
        <f>IF(CADA_PROD!D1215="","",SUMIFS(MOVI_ENTR!I:I,MOVI_ENTR!D:D,D1215))</f>
        <v/>
      </c>
      <c r="G1215" s="101" t="str">
        <f>IF(CADA_PROD!C1215="","",SUMIFS(MOVI_SAID!H:H,MOVI_SAID!D:D,D1215))</f>
        <v/>
      </c>
      <c r="H1215" s="101" t="str">
        <f t="shared" si="36"/>
        <v/>
      </c>
      <c r="I1215" s="100" t="str">
        <f>IF(CADA_PROD!C1215="","",IFERROR(IF(H1215&lt;=0,"Sem estoque",IF(H1215/E1215&lt;0.25,"Quase sem estoque",IF(H1215/E1215&lt;1.2,"Estoque baixo",IF(H1215/E1215&lt;2,"Estoque moderado","Estoque confortável")))),""))</f>
        <v/>
      </c>
      <c r="J1215" s="102" t="str">
        <f>IF(CADA_PROD!C1215="","",SUMIFS(MOVI_ENTR!M:M,MOVI_ENTR!D:D,D1215))</f>
        <v/>
      </c>
      <c r="K1215" s="103" t="str">
        <f>IF(CADA_PROD!C1215="","",IFERROR($J1215/SUM($J$6:$J$1006),""))</f>
        <v/>
      </c>
      <c r="L1215" s="103" t="str">
        <f>IF(CADA_PROD!C1215="","",IFERROR(H1215/SUM($H$6:$H$1006)+P1215,""))</f>
        <v/>
      </c>
      <c r="M1215" s="102" t="str">
        <f>IF(CADA_PROD!$C1215="","",IFERROR(SUMIFS(MOVI_ENTR!M:M,MOVI_ENTR!D:D,D1215)/SUMIFS(MOVI_ENTR!I:I,MOVI_ENTR!D:D,D1215),0))</f>
        <v/>
      </c>
      <c r="N1215" s="104" t="str">
        <f>IF(CADA_PROD!C1215="","",G1215/E1215)</f>
        <v/>
      </c>
    </row>
    <row r="1216" spans="3:14" ht="30" customHeight="1">
      <c r="C1216" s="99" t="str">
        <f>IF(CADA_PROD!C1216="","",CADA_PROD!C1216)</f>
        <v/>
      </c>
      <c r="D1216" s="100" t="str">
        <f>IF(CADA_PROD!D1216="","",CADA_PROD!D1216)</f>
        <v/>
      </c>
      <c r="E1216" s="101" t="str">
        <f>IF(CADA_PROD!E1216="","",CADA_PROD!E1216)</f>
        <v/>
      </c>
      <c r="F1216" s="101" t="str">
        <f>IF(CADA_PROD!D1216="","",SUMIFS(MOVI_ENTR!I:I,MOVI_ENTR!D:D,D1216))</f>
        <v/>
      </c>
      <c r="G1216" s="101" t="str">
        <f>IF(CADA_PROD!C1216="","",SUMIFS(MOVI_SAID!H:H,MOVI_SAID!D:D,D1216))</f>
        <v/>
      </c>
      <c r="H1216" s="101" t="str">
        <f t="shared" si="36"/>
        <v/>
      </c>
      <c r="I1216" s="100" t="str">
        <f>IF(CADA_PROD!C1216="","",IFERROR(IF(H1216&lt;=0,"Sem estoque",IF(H1216/E1216&lt;0.25,"Quase sem estoque",IF(H1216/E1216&lt;1.2,"Estoque baixo",IF(H1216/E1216&lt;2,"Estoque moderado","Estoque confortável")))),""))</f>
        <v/>
      </c>
      <c r="J1216" s="102" t="str">
        <f>IF(CADA_PROD!C1216="","",SUMIFS(MOVI_ENTR!M:M,MOVI_ENTR!D:D,D1216))</f>
        <v/>
      </c>
      <c r="K1216" s="103" t="str">
        <f>IF(CADA_PROD!C1216="","",IFERROR($J1216/SUM($J$6:$J$1006),""))</f>
        <v/>
      </c>
      <c r="L1216" s="103" t="str">
        <f>IF(CADA_PROD!C1216="","",IFERROR(H1216/SUM($H$6:$H$1006)+P1216,""))</f>
        <v/>
      </c>
      <c r="M1216" s="102" t="str">
        <f>IF(CADA_PROD!$C1216="","",IFERROR(SUMIFS(MOVI_ENTR!M:M,MOVI_ENTR!D:D,D1216)/SUMIFS(MOVI_ENTR!I:I,MOVI_ENTR!D:D,D1216),0))</f>
        <v/>
      </c>
      <c r="N1216" s="104" t="str">
        <f>IF(CADA_PROD!C1216="","",G1216/E1216)</f>
        <v/>
      </c>
    </row>
    <row r="1217" spans="3:14" ht="30" customHeight="1">
      <c r="C1217" s="99" t="str">
        <f>IF(CADA_PROD!C1217="","",CADA_PROD!C1217)</f>
        <v/>
      </c>
      <c r="D1217" s="100" t="str">
        <f>IF(CADA_PROD!D1217="","",CADA_PROD!D1217)</f>
        <v/>
      </c>
      <c r="E1217" s="101" t="str">
        <f>IF(CADA_PROD!E1217="","",CADA_PROD!E1217)</f>
        <v/>
      </c>
      <c r="F1217" s="101" t="str">
        <f>IF(CADA_PROD!D1217="","",SUMIFS(MOVI_ENTR!I:I,MOVI_ENTR!D:D,D1217))</f>
        <v/>
      </c>
      <c r="G1217" s="101" t="str">
        <f>IF(CADA_PROD!C1217="","",SUMIFS(MOVI_SAID!H:H,MOVI_SAID!D:D,D1217))</f>
        <v/>
      </c>
      <c r="H1217" s="101" t="str">
        <f t="shared" si="36"/>
        <v/>
      </c>
      <c r="I1217" s="100" t="str">
        <f>IF(CADA_PROD!C1217="","",IFERROR(IF(H1217&lt;=0,"Sem estoque",IF(H1217/E1217&lt;0.25,"Quase sem estoque",IF(H1217/E1217&lt;1.2,"Estoque baixo",IF(H1217/E1217&lt;2,"Estoque moderado","Estoque confortável")))),""))</f>
        <v/>
      </c>
      <c r="J1217" s="102" t="str">
        <f>IF(CADA_PROD!C1217="","",SUMIFS(MOVI_ENTR!M:M,MOVI_ENTR!D:D,D1217))</f>
        <v/>
      </c>
      <c r="K1217" s="103" t="str">
        <f>IF(CADA_PROD!C1217="","",IFERROR($J1217/SUM($J$6:$J$1006),""))</f>
        <v/>
      </c>
      <c r="L1217" s="103" t="str">
        <f>IF(CADA_PROD!C1217="","",IFERROR(H1217/SUM($H$6:$H$1006)+P1217,""))</f>
        <v/>
      </c>
      <c r="M1217" s="102" t="str">
        <f>IF(CADA_PROD!$C1217="","",IFERROR(SUMIFS(MOVI_ENTR!M:M,MOVI_ENTR!D:D,D1217)/SUMIFS(MOVI_ENTR!I:I,MOVI_ENTR!D:D,D1217),0))</f>
        <v/>
      </c>
      <c r="N1217" s="104" t="str">
        <f>IF(CADA_PROD!C1217="","",G1217/E1217)</f>
        <v/>
      </c>
    </row>
    <row r="1218" spans="3:14" ht="30" customHeight="1">
      <c r="C1218" s="99" t="str">
        <f>IF(CADA_PROD!C1218="","",CADA_PROD!C1218)</f>
        <v/>
      </c>
      <c r="D1218" s="100" t="str">
        <f>IF(CADA_PROD!D1218="","",CADA_PROD!D1218)</f>
        <v/>
      </c>
      <c r="E1218" s="101" t="str">
        <f>IF(CADA_PROD!E1218="","",CADA_PROD!E1218)</f>
        <v/>
      </c>
      <c r="F1218" s="101" t="str">
        <f>IF(CADA_PROD!D1218="","",SUMIFS(MOVI_ENTR!I:I,MOVI_ENTR!D:D,D1218))</f>
        <v/>
      </c>
      <c r="G1218" s="101" t="str">
        <f>IF(CADA_PROD!C1218="","",SUMIFS(MOVI_SAID!H:H,MOVI_SAID!D:D,D1218))</f>
        <v/>
      </c>
      <c r="H1218" s="101" t="str">
        <f t="shared" si="36"/>
        <v/>
      </c>
      <c r="I1218" s="100" t="str">
        <f>IF(CADA_PROD!C1218="","",IFERROR(IF(H1218&lt;=0,"Sem estoque",IF(H1218/E1218&lt;0.25,"Quase sem estoque",IF(H1218/E1218&lt;1.2,"Estoque baixo",IF(H1218/E1218&lt;2,"Estoque moderado","Estoque confortável")))),""))</f>
        <v/>
      </c>
      <c r="J1218" s="102" t="str">
        <f>IF(CADA_PROD!C1218="","",SUMIFS(MOVI_ENTR!M:M,MOVI_ENTR!D:D,D1218))</f>
        <v/>
      </c>
      <c r="K1218" s="103" t="str">
        <f>IF(CADA_PROD!C1218="","",IFERROR($J1218/SUM($J$6:$J$1006),""))</f>
        <v/>
      </c>
      <c r="L1218" s="103" t="str">
        <f>IF(CADA_PROD!C1218="","",IFERROR(H1218/SUM($H$6:$H$1006)+P1218,""))</f>
        <v/>
      </c>
      <c r="M1218" s="102" t="str">
        <f>IF(CADA_PROD!$C1218="","",IFERROR(SUMIFS(MOVI_ENTR!M:M,MOVI_ENTR!D:D,D1218)/SUMIFS(MOVI_ENTR!I:I,MOVI_ENTR!D:D,D1218),0))</f>
        <v/>
      </c>
      <c r="N1218" s="104" t="str">
        <f>IF(CADA_PROD!C1218="","",G1218/E1218)</f>
        <v/>
      </c>
    </row>
    <row r="1219" spans="3:14" ht="30" customHeight="1">
      <c r="C1219" s="99" t="str">
        <f>IF(CADA_PROD!C1219="","",CADA_PROD!C1219)</f>
        <v/>
      </c>
      <c r="D1219" s="100" t="str">
        <f>IF(CADA_PROD!D1219="","",CADA_PROD!D1219)</f>
        <v/>
      </c>
      <c r="E1219" s="101" t="str">
        <f>IF(CADA_PROD!E1219="","",CADA_PROD!E1219)</f>
        <v/>
      </c>
      <c r="F1219" s="101" t="str">
        <f>IF(CADA_PROD!D1219="","",SUMIFS(MOVI_ENTR!I:I,MOVI_ENTR!D:D,D1219))</f>
        <v/>
      </c>
      <c r="G1219" s="101" t="str">
        <f>IF(CADA_PROD!C1219="","",SUMIFS(MOVI_SAID!H:H,MOVI_SAID!D:D,D1219))</f>
        <v/>
      </c>
      <c r="H1219" s="101" t="str">
        <f t="shared" si="36"/>
        <v/>
      </c>
      <c r="I1219" s="100" t="str">
        <f>IF(CADA_PROD!C1219="","",IFERROR(IF(H1219&lt;=0,"Sem estoque",IF(H1219/E1219&lt;0.25,"Quase sem estoque",IF(H1219/E1219&lt;1.2,"Estoque baixo",IF(H1219/E1219&lt;2,"Estoque moderado","Estoque confortável")))),""))</f>
        <v/>
      </c>
      <c r="J1219" s="102" t="str">
        <f>IF(CADA_PROD!C1219="","",SUMIFS(MOVI_ENTR!M:M,MOVI_ENTR!D:D,D1219))</f>
        <v/>
      </c>
      <c r="K1219" s="103" t="str">
        <f>IF(CADA_PROD!C1219="","",IFERROR($J1219/SUM($J$6:$J$1006),""))</f>
        <v/>
      </c>
      <c r="L1219" s="103" t="str">
        <f>IF(CADA_PROD!C1219="","",IFERROR(H1219/SUM($H$6:$H$1006)+P1219,""))</f>
        <v/>
      </c>
      <c r="M1219" s="102" t="str">
        <f>IF(CADA_PROD!$C1219="","",IFERROR(SUMIFS(MOVI_ENTR!M:M,MOVI_ENTR!D:D,D1219)/SUMIFS(MOVI_ENTR!I:I,MOVI_ENTR!D:D,D1219),0))</f>
        <v/>
      </c>
      <c r="N1219" s="104" t="str">
        <f>IF(CADA_PROD!C1219="","",G1219/E1219)</f>
        <v/>
      </c>
    </row>
    <row r="1220" spans="3:14" ht="30" customHeight="1">
      <c r="C1220" s="99" t="str">
        <f>IF(CADA_PROD!C1220="","",CADA_PROD!C1220)</f>
        <v/>
      </c>
      <c r="D1220" s="100" t="str">
        <f>IF(CADA_PROD!D1220="","",CADA_PROD!D1220)</f>
        <v/>
      </c>
      <c r="E1220" s="101" t="str">
        <f>IF(CADA_PROD!E1220="","",CADA_PROD!E1220)</f>
        <v/>
      </c>
      <c r="F1220" s="101" t="str">
        <f>IF(CADA_PROD!D1220="","",SUMIFS(MOVI_ENTR!I:I,MOVI_ENTR!D:D,D1220))</f>
        <v/>
      </c>
      <c r="G1220" s="101" t="str">
        <f>IF(CADA_PROD!C1220="","",SUMIFS(MOVI_SAID!H:H,MOVI_SAID!D:D,D1220))</f>
        <v/>
      </c>
      <c r="H1220" s="101" t="str">
        <f t="shared" si="36"/>
        <v/>
      </c>
      <c r="I1220" s="100" t="str">
        <f>IF(CADA_PROD!C1220="","",IFERROR(IF(H1220&lt;=0,"Sem estoque",IF(H1220/E1220&lt;0.25,"Quase sem estoque",IF(H1220/E1220&lt;1.2,"Estoque baixo",IF(H1220/E1220&lt;2,"Estoque moderado","Estoque confortável")))),""))</f>
        <v/>
      </c>
      <c r="J1220" s="102" t="str">
        <f>IF(CADA_PROD!C1220="","",SUMIFS(MOVI_ENTR!M:M,MOVI_ENTR!D:D,D1220))</f>
        <v/>
      </c>
      <c r="K1220" s="103" t="str">
        <f>IF(CADA_PROD!C1220="","",IFERROR($J1220/SUM($J$6:$J$1006),""))</f>
        <v/>
      </c>
      <c r="L1220" s="103" t="str">
        <f>IF(CADA_PROD!C1220="","",IFERROR(H1220/SUM($H$6:$H$1006)+P1220,""))</f>
        <v/>
      </c>
      <c r="M1220" s="102" t="str">
        <f>IF(CADA_PROD!$C1220="","",IFERROR(SUMIFS(MOVI_ENTR!M:M,MOVI_ENTR!D:D,D1220)/SUMIFS(MOVI_ENTR!I:I,MOVI_ENTR!D:D,D1220),0))</f>
        <v/>
      </c>
      <c r="N1220" s="104" t="str">
        <f>IF(CADA_PROD!C1220="","",G1220/E1220)</f>
        <v/>
      </c>
    </row>
    <row r="1221" spans="3:14" ht="30" customHeight="1">
      <c r="C1221" s="99" t="str">
        <f>IF(CADA_PROD!C1221="","",CADA_PROD!C1221)</f>
        <v/>
      </c>
      <c r="D1221" s="100" t="str">
        <f>IF(CADA_PROD!D1221="","",CADA_PROD!D1221)</f>
        <v/>
      </c>
      <c r="E1221" s="101" t="str">
        <f>IF(CADA_PROD!E1221="","",CADA_PROD!E1221)</f>
        <v/>
      </c>
      <c r="F1221" s="101" t="str">
        <f>IF(CADA_PROD!D1221="","",SUMIFS(MOVI_ENTR!I:I,MOVI_ENTR!D:D,D1221))</f>
        <v/>
      </c>
      <c r="G1221" s="101" t="str">
        <f>IF(CADA_PROD!C1221="","",SUMIFS(MOVI_SAID!H:H,MOVI_SAID!D:D,D1221))</f>
        <v/>
      </c>
      <c r="H1221" s="101" t="str">
        <f t="shared" si="36"/>
        <v/>
      </c>
      <c r="I1221" s="100" t="str">
        <f>IF(CADA_PROD!C1221="","",IFERROR(IF(H1221&lt;=0,"Sem estoque",IF(H1221/E1221&lt;0.25,"Quase sem estoque",IF(H1221/E1221&lt;1.2,"Estoque baixo",IF(H1221/E1221&lt;2,"Estoque moderado","Estoque confortável")))),""))</f>
        <v/>
      </c>
      <c r="J1221" s="102" t="str">
        <f>IF(CADA_PROD!C1221="","",SUMIFS(MOVI_ENTR!M:M,MOVI_ENTR!D:D,D1221))</f>
        <v/>
      </c>
      <c r="K1221" s="103" t="str">
        <f>IF(CADA_PROD!C1221="","",IFERROR($J1221/SUM($J$6:$J$1006),""))</f>
        <v/>
      </c>
      <c r="L1221" s="103" t="str">
        <f>IF(CADA_PROD!C1221="","",IFERROR(H1221/SUM($H$6:$H$1006)+P1221,""))</f>
        <v/>
      </c>
      <c r="M1221" s="102" t="str">
        <f>IF(CADA_PROD!$C1221="","",IFERROR(SUMIFS(MOVI_ENTR!M:M,MOVI_ENTR!D:D,D1221)/SUMIFS(MOVI_ENTR!I:I,MOVI_ENTR!D:D,D1221),0))</f>
        <v/>
      </c>
      <c r="N1221" s="104" t="str">
        <f>IF(CADA_PROD!C1221="","",G1221/E1221)</f>
        <v/>
      </c>
    </row>
    <row r="1222" spans="3:14" ht="30" customHeight="1">
      <c r="C1222" s="99" t="str">
        <f>IF(CADA_PROD!C1222="","",CADA_PROD!C1222)</f>
        <v/>
      </c>
      <c r="D1222" s="100" t="str">
        <f>IF(CADA_PROD!D1222="","",CADA_PROD!D1222)</f>
        <v/>
      </c>
      <c r="E1222" s="101" t="str">
        <f>IF(CADA_PROD!E1222="","",CADA_PROD!E1222)</f>
        <v/>
      </c>
      <c r="F1222" s="101" t="str">
        <f>IF(CADA_PROD!D1222="","",SUMIFS(MOVI_ENTR!I:I,MOVI_ENTR!D:D,D1222))</f>
        <v/>
      </c>
      <c r="G1222" s="101" t="str">
        <f>IF(CADA_PROD!C1222="","",SUMIFS(MOVI_SAID!H:H,MOVI_SAID!D:D,D1222))</f>
        <v/>
      </c>
      <c r="H1222" s="101" t="str">
        <f t="shared" si="36"/>
        <v/>
      </c>
      <c r="I1222" s="100" t="str">
        <f>IF(CADA_PROD!C1222="","",IFERROR(IF(H1222&lt;=0,"Sem estoque",IF(H1222/E1222&lt;0.25,"Quase sem estoque",IF(H1222/E1222&lt;1.2,"Estoque baixo",IF(H1222/E1222&lt;2,"Estoque moderado","Estoque confortável")))),""))</f>
        <v/>
      </c>
      <c r="J1222" s="102" t="str">
        <f>IF(CADA_PROD!C1222="","",SUMIFS(MOVI_ENTR!M:M,MOVI_ENTR!D:D,D1222))</f>
        <v/>
      </c>
      <c r="K1222" s="103" t="str">
        <f>IF(CADA_PROD!C1222="","",IFERROR($J1222/SUM($J$6:$J$1006),""))</f>
        <v/>
      </c>
      <c r="L1222" s="103" t="str">
        <f>IF(CADA_PROD!C1222="","",IFERROR(H1222/SUM($H$6:$H$1006)+P1222,""))</f>
        <v/>
      </c>
      <c r="M1222" s="102" t="str">
        <f>IF(CADA_PROD!$C1222="","",IFERROR(SUMIFS(MOVI_ENTR!M:M,MOVI_ENTR!D:D,D1222)/SUMIFS(MOVI_ENTR!I:I,MOVI_ENTR!D:D,D1222),0))</f>
        <v/>
      </c>
      <c r="N1222" s="104" t="str">
        <f>IF(CADA_PROD!C1222="","",G1222/E1222)</f>
        <v/>
      </c>
    </row>
    <row r="1223" spans="3:14" ht="30" customHeight="1">
      <c r="C1223" s="99" t="str">
        <f>IF(CADA_PROD!C1223="","",CADA_PROD!C1223)</f>
        <v/>
      </c>
      <c r="D1223" s="100" t="str">
        <f>IF(CADA_PROD!D1223="","",CADA_PROD!D1223)</f>
        <v/>
      </c>
      <c r="E1223" s="101" t="str">
        <f>IF(CADA_PROD!E1223="","",CADA_PROD!E1223)</f>
        <v/>
      </c>
      <c r="F1223" s="101" t="str">
        <f>IF(CADA_PROD!D1223="","",SUMIFS(MOVI_ENTR!I:I,MOVI_ENTR!D:D,D1223))</f>
        <v/>
      </c>
      <c r="G1223" s="101" t="str">
        <f>IF(CADA_PROD!C1223="","",SUMIFS(MOVI_SAID!H:H,MOVI_SAID!D:D,D1223))</f>
        <v/>
      </c>
      <c r="H1223" s="101" t="str">
        <f t="shared" si="36"/>
        <v/>
      </c>
      <c r="I1223" s="100" t="str">
        <f>IF(CADA_PROD!C1223="","",IFERROR(IF(H1223&lt;=0,"Sem estoque",IF(H1223/E1223&lt;0.25,"Quase sem estoque",IF(H1223/E1223&lt;1.2,"Estoque baixo",IF(H1223/E1223&lt;2,"Estoque moderado","Estoque confortável")))),""))</f>
        <v/>
      </c>
      <c r="J1223" s="102" t="str">
        <f>IF(CADA_PROD!C1223="","",SUMIFS(MOVI_ENTR!M:M,MOVI_ENTR!D:D,D1223))</f>
        <v/>
      </c>
      <c r="K1223" s="103" t="str">
        <f>IF(CADA_PROD!C1223="","",IFERROR($J1223/SUM($J$6:$J$1006),""))</f>
        <v/>
      </c>
      <c r="L1223" s="103" t="str">
        <f>IF(CADA_PROD!C1223="","",IFERROR(H1223/SUM($H$6:$H$1006)+P1223,""))</f>
        <v/>
      </c>
      <c r="M1223" s="102" t="str">
        <f>IF(CADA_PROD!$C1223="","",IFERROR(SUMIFS(MOVI_ENTR!M:M,MOVI_ENTR!D:D,D1223)/SUMIFS(MOVI_ENTR!I:I,MOVI_ENTR!D:D,D1223),0))</f>
        <v/>
      </c>
      <c r="N1223" s="104" t="str">
        <f>IF(CADA_PROD!C1223="","",G1223/E1223)</f>
        <v/>
      </c>
    </row>
    <row r="1224" spans="3:14" ht="30" customHeight="1">
      <c r="C1224" s="99" t="str">
        <f>IF(CADA_PROD!C1224="","",CADA_PROD!C1224)</f>
        <v/>
      </c>
      <c r="D1224" s="100" t="str">
        <f>IF(CADA_PROD!D1224="","",CADA_PROD!D1224)</f>
        <v/>
      </c>
      <c r="E1224" s="101" t="str">
        <f>IF(CADA_PROD!E1224="","",CADA_PROD!E1224)</f>
        <v/>
      </c>
      <c r="F1224" s="101" t="str">
        <f>IF(CADA_PROD!D1224="","",SUMIFS(MOVI_ENTR!I:I,MOVI_ENTR!D:D,D1224))</f>
        <v/>
      </c>
      <c r="G1224" s="101" t="str">
        <f>IF(CADA_PROD!C1224="","",SUMIFS(MOVI_SAID!H:H,MOVI_SAID!D:D,D1224))</f>
        <v/>
      </c>
      <c r="H1224" s="101" t="str">
        <f t="shared" si="36"/>
        <v/>
      </c>
      <c r="I1224" s="100" t="str">
        <f>IF(CADA_PROD!C1224="","",IFERROR(IF(H1224&lt;=0,"Sem estoque",IF(H1224/E1224&lt;0.25,"Quase sem estoque",IF(H1224/E1224&lt;1.2,"Estoque baixo",IF(H1224/E1224&lt;2,"Estoque moderado","Estoque confortável")))),""))</f>
        <v/>
      </c>
      <c r="J1224" s="102" t="str">
        <f>IF(CADA_PROD!C1224="","",SUMIFS(MOVI_ENTR!M:M,MOVI_ENTR!D:D,D1224))</f>
        <v/>
      </c>
      <c r="K1224" s="103" t="str">
        <f>IF(CADA_PROD!C1224="","",IFERROR($J1224/SUM($J$6:$J$1006),""))</f>
        <v/>
      </c>
      <c r="L1224" s="103" t="str">
        <f>IF(CADA_PROD!C1224="","",IFERROR(H1224/SUM($H$6:$H$1006)+P1224,""))</f>
        <v/>
      </c>
      <c r="M1224" s="102" t="str">
        <f>IF(CADA_PROD!$C1224="","",IFERROR(SUMIFS(MOVI_ENTR!M:M,MOVI_ENTR!D:D,D1224)/SUMIFS(MOVI_ENTR!I:I,MOVI_ENTR!D:D,D1224),0))</f>
        <v/>
      </c>
      <c r="N1224" s="104" t="str">
        <f>IF(CADA_PROD!C1224="","",G1224/E1224)</f>
        <v/>
      </c>
    </row>
    <row r="1225" spans="3:14" ht="30" customHeight="1">
      <c r="C1225" s="99" t="str">
        <f>IF(CADA_PROD!C1225="","",CADA_PROD!C1225)</f>
        <v/>
      </c>
      <c r="D1225" s="100" t="str">
        <f>IF(CADA_PROD!D1225="","",CADA_PROD!D1225)</f>
        <v/>
      </c>
      <c r="E1225" s="101" t="str">
        <f>IF(CADA_PROD!E1225="","",CADA_PROD!E1225)</f>
        <v/>
      </c>
      <c r="F1225" s="101" t="str">
        <f>IF(CADA_PROD!D1225="","",SUMIFS(MOVI_ENTR!I:I,MOVI_ENTR!D:D,D1225))</f>
        <v/>
      </c>
      <c r="G1225" s="101" t="str">
        <f>IF(CADA_PROD!C1225="","",SUMIFS(MOVI_SAID!H:H,MOVI_SAID!D:D,D1225))</f>
        <v/>
      </c>
      <c r="H1225" s="101" t="str">
        <f t="shared" si="36"/>
        <v/>
      </c>
      <c r="I1225" s="100" t="str">
        <f>IF(CADA_PROD!C1225="","",IFERROR(IF(H1225&lt;=0,"Sem estoque",IF(H1225/E1225&lt;0.25,"Quase sem estoque",IF(H1225/E1225&lt;1.2,"Estoque baixo",IF(H1225/E1225&lt;2,"Estoque moderado","Estoque confortável")))),""))</f>
        <v/>
      </c>
      <c r="J1225" s="102" t="str">
        <f>IF(CADA_PROD!C1225="","",SUMIFS(MOVI_ENTR!M:M,MOVI_ENTR!D:D,D1225))</f>
        <v/>
      </c>
      <c r="K1225" s="103" t="str">
        <f>IF(CADA_PROD!C1225="","",IFERROR($J1225/SUM($J$6:$J$1006),""))</f>
        <v/>
      </c>
      <c r="L1225" s="103" t="str">
        <f>IF(CADA_PROD!C1225="","",IFERROR(H1225/SUM($H$6:$H$1006)+P1225,""))</f>
        <v/>
      </c>
      <c r="M1225" s="102" t="str">
        <f>IF(CADA_PROD!$C1225="","",IFERROR(SUMIFS(MOVI_ENTR!M:M,MOVI_ENTR!D:D,D1225)/SUMIFS(MOVI_ENTR!I:I,MOVI_ENTR!D:D,D1225),0))</f>
        <v/>
      </c>
      <c r="N1225" s="104" t="str">
        <f>IF(CADA_PROD!C1225="","",G1225/E1225)</f>
        <v/>
      </c>
    </row>
    <row r="1226" spans="3:14" ht="30" customHeight="1">
      <c r="C1226" s="99" t="str">
        <f>IF(CADA_PROD!C1226="","",CADA_PROD!C1226)</f>
        <v/>
      </c>
      <c r="D1226" s="100" t="str">
        <f>IF(CADA_PROD!D1226="","",CADA_PROD!D1226)</f>
        <v/>
      </c>
      <c r="E1226" s="101" t="str">
        <f>IF(CADA_PROD!E1226="","",CADA_PROD!E1226)</f>
        <v/>
      </c>
      <c r="F1226" s="101" t="str">
        <f>IF(CADA_PROD!D1226="","",SUMIFS(MOVI_ENTR!I:I,MOVI_ENTR!D:D,D1226))</f>
        <v/>
      </c>
      <c r="G1226" s="101" t="str">
        <f>IF(CADA_PROD!C1226="","",SUMIFS(MOVI_SAID!H:H,MOVI_SAID!D:D,D1226))</f>
        <v/>
      </c>
      <c r="H1226" s="101" t="str">
        <f t="shared" si="36"/>
        <v/>
      </c>
      <c r="I1226" s="100" t="str">
        <f>IF(CADA_PROD!C1226="","",IFERROR(IF(H1226&lt;=0,"Sem estoque",IF(H1226/E1226&lt;0.25,"Quase sem estoque",IF(H1226/E1226&lt;1.2,"Estoque baixo",IF(H1226/E1226&lt;2,"Estoque moderado","Estoque confortável")))),""))</f>
        <v/>
      </c>
      <c r="J1226" s="102" t="str">
        <f>IF(CADA_PROD!C1226="","",SUMIFS(MOVI_ENTR!M:M,MOVI_ENTR!D:D,D1226))</f>
        <v/>
      </c>
      <c r="K1226" s="103" t="str">
        <f>IF(CADA_PROD!C1226="","",IFERROR($J1226/SUM($J$6:$J$1006),""))</f>
        <v/>
      </c>
      <c r="L1226" s="103" t="str">
        <f>IF(CADA_PROD!C1226="","",IFERROR(H1226/SUM($H$6:$H$1006)+P1226,""))</f>
        <v/>
      </c>
      <c r="M1226" s="102" t="str">
        <f>IF(CADA_PROD!$C1226="","",IFERROR(SUMIFS(MOVI_ENTR!M:M,MOVI_ENTR!D:D,D1226)/SUMIFS(MOVI_ENTR!I:I,MOVI_ENTR!D:D,D1226),0))</f>
        <v/>
      </c>
      <c r="N1226" s="104" t="str">
        <f>IF(CADA_PROD!C1226="","",G1226/E1226)</f>
        <v/>
      </c>
    </row>
    <row r="1227" spans="3:14" ht="30" customHeight="1">
      <c r="C1227" s="99" t="str">
        <f>IF(CADA_PROD!C1227="","",CADA_PROD!C1227)</f>
        <v/>
      </c>
      <c r="D1227" s="100" t="str">
        <f>IF(CADA_PROD!D1227="","",CADA_PROD!D1227)</f>
        <v/>
      </c>
      <c r="E1227" s="101" t="str">
        <f>IF(CADA_PROD!E1227="","",CADA_PROD!E1227)</f>
        <v/>
      </c>
      <c r="F1227" s="101" t="str">
        <f>IF(CADA_PROD!D1227="","",SUMIFS(MOVI_ENTR!I:I,MOVI_ENTR!D:D,D1227))</f>
        <v/>
      </c>
      <c r="G1227" s="101" t="str">
        <f>IF(CADA_PROD!C1227="","",SUMIFS(MOVI_SAID!H:H,MOVI_SAID!D:D,D1227))</f>
        <v/>
      </c>
      <c r="H1227" s="101" t="str">
        <f t="shared" si="36"/>
        <v/>
      </c>
      <c r="I1227" s="100" t="str">
        <f>IF(CADA_PROD!C1227="","",IFERROR(IF(H1227&lt;=0,"Sem estoque",IF(H1227/E1227&lt;0.25,"Quase sem estoque",IF(H1227/E1227&lt;1.2,"Estoque baixo",IF(H1227/E1227&lt;2,"Estoque moderado","Estoque confortável")))),""))</f>
        <v/>
      </c>
      <c r="J1227" s="102" t="str">
        <f>IF(CADA_PROD!C1227="","",SUMIFS(MOVI_ENTR!M:M,MOVI_ENTR!D:D,D1227))</f>
        <v/>
      </c>
      <c r="K1227" s="103" t="str">
        <f>IF(CADA_PROD!C1227="","",IFERROR($J1227/SUM($J$6:$J$1006),""))</f>
        <v/>
      </c>
      <c r="L1227" s="103" t="str">
        <f>IF(CADA_PROD!C1227="","",IFERROR(H1227/SUM($H$6:$H$1006)+P1227,""))</f>
        <v/>
      </c>
      <c r="M1227" s="102" t="str">
        <f>IF(CADA_PROD!$C1227="","",IFERROR(SUMIFS(MOVI_ENTR!M:M,MOVI_ENTR!D:D,D1227)/SUMIFS(MOVI_ENTR!I:I,MOVI_ENTR!D:D,D1227),0))</f>
        <v/>
      </c>
      <c r="N1227" s="104" t="str">
        <f>IF(CADA_PROD!C1227="","",G1227/E1227)</f>
        <v/>
      </c>
    </row>
    <row r="1228" spans="3:14" ht="30" customHeight="1">
      <c r="C1228" s="99" t="str">
        <f>IF(CADA_PROD!C1228="","",CADA_PROD!C1228)</f>
        <v/>
      </c>
      <c r="D1228" s="100" t="str">
        <f>IF(CADA_PROD!D1228="","",CADA_PROD!D1228)</f>
        <v/>
      </c>
      <c r="E1228" s="101" t="str">
        <f>IF(CADA_PROD!E1228="","",CADA_PROD!E1228)</f>
        <v/>
      </c>
      <c r="F1228" s="101" t="str">
        <f>IF(CADA_PROD!D1228="","",SUMIFS(MOVI_ENTR!I:I,MOVI_ENTR!D:D,D1228))</f>
        <v/>
      </c>
      <c r="G1228" s="101" t="str">
        <f>IF(CADA_PROD!C1228="","",SUMIFS(MOVI_SAID!H:H,MOVI_SAID!D:D,D1228))</f>
        <v/>
      </c>
      <c r="H1228" s="101" t="str">
        <f t="shared" si="36"/>
        <v/>
      </c>
      <c r="I1228" s="100" t="str">
        <f>IF(CADA_PROD!C1228="","",IFERROR(IF(H1228&lt;=0,"Sem estoque",IF(H1228/E1228&lt;0.25,"Quase sem estoque",IF(H1228/E1228&lt;1.2,"Estoque baixo",IF(H1228/E1228&lt;2,"Estoque moderado","Estoque confortável")))),""))</f>
        <v/>
      </c>
      <c r="J1228" s="102" t="str">
        <f>IF(CADA_PROD!C1228="","",SUMIFS(MOVI_ENTR!M:M,MOVI_ENTR!D:D,D1228))</f>
        <v/>
      </c>
      <c r="K1228" s="103" t="str">
        <f>IF(CADA_PROD!C1228="","",IFERROR($J1228/SUM($J$6:$J$1006),""))</f>
        <v/>
      </c>
      <c r="L1228" s="103" t="str">
        <f>IF(CADA_PROD!C1228="","",IFERROR(H1228/SUM($H$6:$H$1006)+P1228,""))</f>
        <v/>
      </c>
      <c r="M1228" s="102" t="str">
        <f>IF(CADA_PROD!$C1228="","",IFERROR(SUMIFS(MOVI_ENTR!M:M,MOVI_ENTR!D:D,D1228)/SUMIFS(MOVI_ENTR!I:I,MOVI_ENTR!D:D,D1228),0))</f>
        <v/>
      </c>
      <c r="N1228" s="104" t="str">
        <f>IF(CADA_PROD!C1228="","",G1228/E1228)</f>
        <v/>
      </c>
    </row>
    <row r="1229" spans="3:14" ht="30" customHeight="1">
      <c r="C1229" s="99" t="str">
        <f>IF(CADA_PROD!C1229="","",CADA_PROD!C1229)</f>
        <v/>
      </c>
      <c r="D1229" s="100" t="str">
        <f>IF(CADA_PROD!D1229="","",CADA_PROD!D1229)</f>
        <v/>
      </c>
      <c r="E1229" s="101" t="str">
        <f>IF(CADA_PROD!E1229="","",CADA_PROD!E1229)</f>
        <v/>
      </c>
      <c r="F1229" s="101" t="str">
        <f>IF(CADA_PROD!D1229="","",SUMIFS(MOVI_ENTR!I:I,MOVI_ENTR!D:D,D1229))</f>
        <v/>
      </c>
      <c r="G1229" s="101" t="str">
        <f>IF(CADA_PROD!C1229="","",SUMIFS(MOVI_SAID!H:H,MOVI_SAID!D:D,D1229))</f>
        <v/>
      </c>
      <c r="H1229" s="101" t="str">
        <f t="shared" si="36"/>
        <v/>
      </c>
      <c r="I1229" s="100" t="str">
        <f>IF(CADA_PROD!C1229="","",IFERROR(IF(H1229&lt;=0,"Sem estoque",IF(H1229/E1229&lt;0.25,"Quase sem estoque",IF(H1229/E1229&lt;1.2,"Estoque baixo",IF(H1229/E1229&lt;2,"Estoque moderado","Estoque confortável")))),""))</f>
        <v/>
      </c>
      <c r="J1229" s="102" t="str">
        <f>IF(CADA_PROD!C1229="","",SUMIFS(MOVI_ENTR!M:M,MOVI_ENTR!D:D,D1229))</f>
        <v/>
      </c>
      <c r="K1229" s="103" t="str">
        <f>IF(CADA_PROD!C1229="","",IFERROR($J1229/SUM($J$6:$J$1006),""))</f>
        <v/>
      </c>
      <c r="L1229" s="103" t="str">
        <f>IF(CADA_PROD!C1229="","",IFERROR(H1229/SUM($H$6:$H$1006)+P1229,""))</f>
        <v/>
      </c>
      <c r="M1229" s="102" t="str">
        <f>IF(CADA_PROD!$C1229="","",IFERROR(SUMIFS(MOVI_ENTR!M:M,MOVI_ENTR!D:D,D1229)/SUMIFS(MOVI_ENTR!I:I,MOVI_ENTR!D:D,D1229),0))</f>
        <v/>
      </c>
      <c r="N1229" s="104" t="str">
        <f>IF(CADA_PROD!C1229="","",G1229/E1229)</f>
        <v/>
      </c>
    </row>
    <row r="1230" spans="3:14" ht="30" customHeight="1">
      <c r="C1230" s="99" t="str">
        <f>IF(CADA_PROD!C1230="","",CADA_PROD!C1230)</f>
        <v/>
      </c>
      <c r="D1230" s="100" t="str">
        <f>IF(CADA_PROD!D1230="","",CADA_PROD!D1230)</f>
        <v/>
      </c>
      <c r="E1230" s="101" t="str">
        <f>IF(CADA_PROD!E1230="","",CADA_PROD!E1230)</f>
        <v/>
      </c>
      <c r="F1230" s="101" t="str">
        <f>IF(CADA_PROD!D1230="","",SUMIFS(MOVI_ENTR!I:I,MOVI_ENTR!D:D,D1230))</f>
        <v/>
      </c>
      <c r="G1230" s="101" t="str">
        <f>IF(CADA_PROD!C1230="","",SUMIFS(MOVI_SAID!H:H,MOVI_SAID!D:D,D1230))</f>
        <v/>
      </c>
      <c r="H1230" s="101" t="str">
        <f t="shared" si="36"/>
        <v/>
      </c>
      <c r="I1230" s="100" t="str">
        <f>IF(CADA_PROD!C1230="","",IFERROR(IF(H1230&lt;=0,"Sem estoque",IF(H1230/E1230&lt;0.25,"Quase sem estoque",IF(H1230/E1230&lt;1.2,"Estoque baixo",IF(H1230/E1230&lt;2,"Estoque moderado","Estoque confortável")))),""))</f>
        <v/>
      </c>
      <c r="J1230" s="102" t="str">
        <f>IF(CADA_PROD!C1230="","",SUMIFS(MOVI_ENTR!M:M,MOVI_ENTR!D:D,D1230))</f>
        <v/>
      </c>
      <c r="K1230" s="103" t="str">
        <f>IF(CADA_PROD!C1230="","",IFERROR($J1230/SUM($J$6:$J$1006),""))</f>
        <v/>
      </c>
      <c r="L1230" s="103" t="str">
        <f>IF(CADA_PROD!C1230="","",IFERROR(H1230/SUM($H$6:$H$1006)+P1230,""))</f>
        <v/>
      </c>
      <c r="M1230" s="102" t="str">
        <f>IF(CADA_PROD!$C1230="","",IFERROR(SUMIFS(MOVI_ENTR!M:M,MOVI_ENTR!D:D,D1230)/SUMIFS(MOVI_ENTR!I:I,MOVI_ENTR!D:D,D1230),0))</f>
        <v/>
      </c>
      <c r="N1230" s="104" t="str">
        <f>IF(CADA_PROD!C1230="","",G1230/E1230)</f>
        <v/>
      </c>
    </row>
    <row r="1231" spans="3:14" ht="30" customHeight="1">
      <c r="C1231" s="99" t="str">
        <f>IF(CADA_PROD!C1231="","",CADA_PROD!C1231)</f>
        <v/>
      </c>
      <c r="D1231" s="100" t="str">
        <f>IF(CADA_PROD!D1231="","",CADA_PROD!D1231)</f>
        <v/>
      </c>
      <c r="E1231" s="101" t="str">
        <f>IF(CADA_PROD!E1231="","",CADA_PROD!E1231)</f>
        <v/>
      </c>
      <c r="F1231" s="101" t="str">
        <f>IF(CADA_PROD!D1231="","",SUMIFS(MOVI_ENTR!I:I,MOVI_ENTR!D:D,D1231))</f>
        <v/>
      </c>
      <c r="G1231" s="101" t="str">
        <f>IF(CADA_PROD!C1231="","",SUMIFS(MOVI_SAID!H:H,MOVI_SAID!D:D,D1231))</f>
        <v/>
      </c>
      <c r="H1231" s="101" t="str">
        <f t="shared" si="36"/>
        <v/>
      </c>
      <c r="I1231" s="100" t="str">
        <f>IF(CADA_PROD!C1231="","",IFERROR(IF(H1231&lt;=0,"Sem estoque",IF(H1231/E1231&lt;0.25,"Quase sem estoque",IF(H1231/E1231&lt;1.2,"Estoque baixo",IF(H1231/E1231&lt;2,"Estoque moderado","Estoque confortável")))),""))</f>
        <v/>
      </c>
      <c r="J1231" s="102" t="str">
        <f>IF(CADA_PROD!C1231="","",SUMIFS(MOVI_ENTR!M:M,MOVI_ENTR!D:D,D1231))</f>
        <v/>
      </c>
      <c r="K1231" s="103" t="str">
        <f>IF(CADA_PROD!C1231="","",IFERROR($J1231/SUM($J$6:$J$1006),""))</f>
        <v/>
      </c>
      <c r="L1231" s="103" t="str">
        <f>IF(CADA_PROD!C1231="","",IFERROR(H1231/SUM($H$6:$H$1006)+P1231,""))</f>
        <v/>
      </c>
      <c r="M1231" s="102" t="str">
        <f>IF(CADA_PROD!$C1231="","",IFERROR(SUMIFS(MOVI_ENTR!M:M,MOVI_ENTR!D:D,D1231)/SUMIFS(MOVI_ENTR!I:I,MOVI_ENTR!D:D,D1231),0))</f>
        <v/>
      </c>
      <c r="N1231" s="104" t="str">
        <f>IF(CADA_PROD!C1231="","",G1231/E1231)</f>
        <v/>
      </c>
    </row>
    <row r="1232" spans="3:14" ht="30" customHeight="1">
      <c r="C1232" s="99" t="str">
        <f>IF(CADA_PROD!C1232="","",CADA_PROD!C1232)</f>
        <v/>
      </c>
      <c r="D1232" s="100" t="str">
        <f>IF(CADA_PROD!D1232="","",CADA_PROD!D1232)</f>
        <v/>
      </c>
      <c r="E1232" s="101" t="str">
        <f>IF(CADA_PROD!E1232="","",CADA_PROD!E1232)</f>
        <v/>
      </c>
      <c r="F1232" s="101" t="str">
        <f>IF(CADA_PROD!D1232="","",SUMIFS(MOVI_ENTR!I:I,MOVI_ENTR!D:D,D1232))</f>
        <v/>
      </c>
      <c r="G1232" s="101" t="str">
        <f>IF(CADA_PROD!C1232="","",SUMIFS(MOVI_SAID!H:H,MOVI_SAID!D:D,D1232))</f>
        <v/>
      </c>
      <c r="H1232" s="101" t="str">
        <f t="shared" si="36"/>
        <v/>
      </c>
      <c r="I1232" s="100" t="str">
        <f>IF(CADA_PROD!C1232="","",IFERROR(IF(H1232&lt;=0,"Sem estoque",IF(H1232/E1232&lt;0.25,"Quase sem estoque",IF(H1232/E1232&lt;1.2,"Estoque baixo",IF(H1232/E1232&lt;2,"Estoque moderado","Estoque confortável")))),""))</f>
        <v/>
      </c>
      <c r="J1232" s="102" t="str">
        <f>IF(CADA_PROD!C1232="","",SUMIFS(MOVI_ENTR!M:M,MOVI_ENTR!D:D,D1232))</f>
        <v/>
      </c>
      <c r="K1232" s="103" t="str">
        <f>IF(CADA_PROD!C1232="","",IFERROR($J1232/SUM($J$6:$J$1006),""))</f>
        <v/>
      </c>
      <c r="L1232" s="103" t="str">
        <f>IF(CADA_PROD!C1232="","",IFERROR(H1232/SUM($H$6:$H$1006)+P1232,""))</f>
        <v/>
      </c>
      <c r="M1232" s="102" t="str">
        <f>IF(CADA_PROD!$C1232="","",IFERROR(SUMIFS(MOVI_ENTR!M:M,MOVI_ENTR!D:D,D1232)/SUMIFS(MOVI_ENTR!I:I,MOVI_ENTR!D:D,D1232),0))</f>
        <v/>
      </c>
      <c r="N1232" s="104" t="str">
        <f>IF(CADA_PROD!C1232="","",G1232/E1232)</f>
        <v/>
      </c>
    </row>
    <row r="1233" spans="3:14" ht="30" customHeight="1">
      <c r="C1233" s="99" t="str">
        <f>IF(CADA_PROD!C1233="","",CADA_PROD!C1233)</f>
        <v/>
      </c>
      <c r="D1233" s="100" t="str">
        <f>IF(CADA_PROD!D1233="","",CADA_PROD!D1233)</f>
        <v/>
      </c>
      <c r="E1233" s="101" t="str">
        <f>IF(CADA_PROD!E1233="","",CADA_PROD!E1233)</f>
        <v/>
      </c>
      <c r="F1233" s="101" t="str">
        <f>IF(CADA_PROD!D1233="","",SUMIFS(MOVI_ENTR!I:I,MOVI_ENTR!D:D,D1233))</f>
        <v/>
      </c>
      <c r="G1233" s="101" t="str">
        <f>IF(CADA_PROD!C1233="","",SUMIFS(MOVI_SAID!H:H,MOVI_SAID!D:D,D1233))</f>
        <v/>
      </c>
      <c r="H1233" s="101" t="str">
        <f t="shared" si="36"/>
        <v/>
      </c>
      <c r="I1233" s="100" t="str">
        <f>IF(CADA_PROD!C1233="","",IFERROR(IF(H1233&lt;=0,"Sem estoque",IF(H1233/E1233&lt;0.25,"Quase sem estoque",IF(H1233/E1233&lt;1.2,"Estoque baixo",IF(H1233/E1233&lt;2,"Estoque moderado","Estoque confortável")))),""))</f>
        <v/>
      </c>
      <c r="J1233" s="102" t="str">
        <f>IF(CADA_PROD!C1233="","",SUMIFS(MOVI_ENTR!M:M,MOVI_ENTR!D:D,D1233))</f>
        <v/>
      </c>
      <c r="K1233" s="103" t="str">
        <f>IF(CADA_PROD!C1233="","",IFERROR($J1233/SUM($J$6:$J$1006),""))</f>
        <v/>
      </c>
      <c r="L1233" s="103" t="str">
        <f>IF(CADA_PROD!C1233="","",IFERROR(H1233/SUM($H$6:$H$1006)+P1233,""))</f>
        <v/>
      </c>
      <c r="M1233" s="102" t="str">
        <f>IF(CADA_PROD!$C1233="","",IFERROR(SUMIFS(MOVI_ENTR!M:M,MOVI_ENTR!D:D,D1233)/SUMIFS(MOVI_ENTR!I:I,MOVI_ENTR!D:D,D1233),0))</f>
        <v/>
      </c>
      <c r="N1233" s="104" t="str">
        <f>IF(CADA_PROD!C1233="","",G1233/E1233)</f>
        <v/>
      </c>
    </row>
    <row r="1234" spans="3:14" ht="30" customHeight="1">
      <c r="C1234" s="99" t="str">
        <f>IF(CADA_PROD!C1234="","",CADA_PROD!C1234)</f>
        <v/>
      </c>
      <c r="D1234" s="100" t="str">
        <f>IF(CADA_PROD!D1234="","",CADA_PROD!D1234)</f>
        <v/>
      </c>
      <c r="E1234" s="101" t="str">
        <f>IF(CADA_PROD!E1234="","",CADA_PROD!E1234)</f>
        <v/>
      </c>
      <c r="F1234" s="101" t="str">
        <f>IF(CADA_PROD!D1234="","",SUMIFS(MOVI_ENTR!I:I,MOVI_ENTR!D:D,D1234))</f>
        <v/>
      </c>
      <c r="G1234" s="101" t="str">
        <f>IF(CADA_PROD!C1234="","",SUMIFS(MOVI_SAID!H:H,MOVI_SAID!D:D,D1234))</f>
        <v/>
      </c>
      <c r="H1234" s="101" t="str">
        <f t="shared" si="36"/>
        <v/>
      </c>
      <c r="I1234" s="100" t="str">
        <f>IF(CADA_PROD!C1234="","",IFERROR(IF(H1234&lt;=0,"Sem estoque",IF(H1234/E1234&lt;0.25,"Quase sem estoque",IF(H1234/E1234&lt;1.2,"Estoque baixo",IF(H1234/E1234&lt;2,"Estoque moderado","Estoque confortável")))),""))</f>
        <v/>
      </c>
      <c r="J1234" s="102" t="str">
        <f>IF(CADA_PROD!C1234="","",SUMIFS(MOVI_ENTR!M:M,MOVI_ENTR!D:D,D1234))</f>
        <v/>
      </c>
      <c r="K1234" s="103" t="str">
        <f>IF(CADA_PROD!C1234="","",IFERROR($J1234/SUM($J$6:$J$1006),""))</f>
        <v/>
      </c>
      <c r="L1234" s="103" t="str">
        <f>IF(CADA_PROD!C1234="","",IFERROR(H1234/SUM($H$6:$H$1006)+P1234,""))</f>
        <v/>
      </c>
      <c r="M1234" s="102" t="str">
        <f>IF(CADA_PROD!$C1234="","",IFERROR(SUMIFS(MOVI_ENTR!M:M,MOVI_ENTR!D:D,D1234)/SUMIFS(MOVI_ENTR!I:I,MOVI_ENTR!D:D,D1234),0))</f>
        <v/>
      </c>
      <c r="N1234" s="104" t="str">
        <f>IF(CADA_PROD!C1234="","",G1234/E1234)</f>
        <v/>
      </c>
    </row>
    <row r="1235" spans="3:14" ht="30" customHeight="1">
      <c r="C1235" s="99" t="str">
        <f>IF(CADA_PROD!C1235="","",CADA_PROD!C1235)</f>
        <v/>
      </c>
      <c r="D1235" s="100" t="str">
        <f>IF(CADA_PROD!D1235="","",CADA_PROD!D1235)</f>
        <v/>
      </c>
      <c r="E1235" s="101" t="str">
        <f>IF(CADA_PROD!E1235="","",CADA_PROD!E1235)</f>
        <v/>
      </c>
      <c r="F1235" s="101" t="str">
        <f>IF(CADA_PROD!D1235="","",SUMIFS(MOVI_ENTR!I:I,MOVI_ENTR!D:D,D1235))</f>
        <v/>
      </c>
      <c r="G1235" s="101" t="str">
        <f>IF(CADA_PROD!C1235="","",SUMIFS(MOVI_SAID!H:H,MOVI_SAID!D:D,D1235))</f>
        <v/>
      </c>
      <c r="H1235" s="101" t="str">
        <f t="shared" si="36"/>
        <v/>
      </c>
      <c r="I1235" s="100" t="str">
        <f>IF(CADA_PROD!C1235="","",IFERROR(IF(H1235&lt;=0,"Sem estoque",IF(H1235/E1235&lt;0.25,"Quase sem estoque",IF(H1235/E1235&lt;1.2,"Estoque baixo",IF(H1235/E1235&lt;2,"Estoque moderado","Estoque confortável")))),""))</f>
        <v/>
      </c>
      <c r="J1235" s="102" t="str">
        <f>IF(CADA_PROD!C1235="","",SUMIFS(MOVI_ENTR!M:M,MOVI_ENTR!D:D,D1235))</f>
        <v/>
      </c>
      <c r="K1235" s="103" t="str">
        <f>IF(CADA_PROD!C1235="","",IFERROR($J1235/SUM($J$6:$J$1006),""))</f>
        <v/>
      </c>
      <c r="L1235" s="103" t="str">
        <f>IF(CADA_PROD!C1235="","",IFERROR(H1235/SUM($H$6:$H$1006)+P1235,""))</f>
        <v/>
      </c>
      <c r="M1235" s="102" t="str">
        <f>IF(CADA_PROD!$C1235="","",IFERROR(SUMIFS(MOVI_ENTR!M:M,MOVI_ENTR!D:D,D1235)/SUMIFS(MOVI_ENTR!I:I,MOVI_ENTR!D:D,D1235),0))</f>
        <v/>
      </c>
      <c r="N1235" s="104" t="str">
        <f>IF(CADA_PROD!C1235="","",G1235/E1235)</f>
        <v/>
      </c>
    </row>
    <row r="1236" spans="3:14" ht="30" customHeight="1">
      <c r="C1236" s="99" t="str">
        <f>IF(CADA_PROD!C1236="","",CADA_PROD!C1236)</f>
        <v/>
      </c>
      <c r="D1236" s="100" t="str">
        <f>IF(CADA_PROD!D1236="","",CADA_PROD!D1236)</f>
        <v/>
      </c>
      <c r="E1236" s="101" t="str">
        <f>IF(CADA_PROD!E1236="","",CADA_PROD!E1236)</f>
        <v/>
      </c>
      <c r="F1236" s="101" t="str">
        <f>IF(CADA_PROD!D1236="","",SUMIFS(MOVI_ENTR!I:I,MOVI_ENTR!D:D,D1236))</f>
        <v/>
      </c>
      <c r="G1236" s="101" t="str">
        <f>IF(CADA_PROD!C1236="","",SUMIFS(MOVI_SAID!H:H,MOVI_SAID!D:D,D1236))</f>
        <v/>
      </c>
      <c r="H1236" s="101" t="str">
        <f t="shared" si="36"/>
        <v/>
      </c>
      <c r="I1236" s="100" t="str">
        <f>IF(CADA_PROD!C1236="","",IFERROR(IF(H1236&lt;=0,"Sem estoque",IF(H1236/E1236&lt;0.25,"Quase sem estoque",IF(H1236/E1236&lt;1.2,"Estoque baixo",IF(H1236/E1236&lt;2,"Estoque moderado","Estoque confortável")))),""))</f>
        <v/>
      </c>
      <c r="J1236" s="102" t="str">
        <f>IF(CADA_PROD!C1236="","",SUMIFS(MOVI_ENTR!M:M,MOVI_ENTR!D:D,D1236))</f>
        <v/>
      </c>
      <c r="K1236" s="103" t="str">
        <f>IF(CADA_PROD!C1236="","",IFERROR($J1236/SUM($J$6:$J$1006),""))</f>
        <v/>
      </c>
      <c r="L1236" s="103" t="str">
        <f>IF(CADA_PROD!C1236="","",IFERROR(H1236/SUM($H$6:$H$1006)+P1236,""))</f>
        <v/>
      </c>
      <c r="M1236" s="102" t="str">
        <f>IF(CADA_PROD!$C1236="","",IFERROR(SUMIFS(MOVI_ENTR!M:M,MOVI_ENTR!D:D,D1236)/SUMIFS(MOVI_ENTR!I:I,MOVI_ENTR!D:D,D1236),0))</f>
        <v/>
      </c>
      <c r="N1236" s="104" t="str">
        <f>IF(CADA_PROD!C1236="","",G1236/E1236)</f>
        <v/>
      </c>
    </row>
    <row r="1237" spans="3:14" ht="30" customHeight="1">
      <c r="C1237" s="99" t="str">
        <f>IF(CADA_PROD!C1237="","",CADA_PROD!C1237)</f>
        <v/>
      </c>
      <c r="D1237" s="100" t="str">
        <f>IF(CADA_PROD!D1237="","",CADA_PROD!D1237)</f>
        <v/>
      </c>
      <c r="E1237" s="101" t="str">
        <f>IF(CADA_PROD!E1237="","",CADA_PROD!E1237)</f>
        <v/>
      </c>
      <c r="F1237" s="101" t="str">
        <f>IF(CADA_PROD!D1237="","",SUMIFS(MOVI_ENTR!I:I,MOVI_ENTR!D:D,D1237))</f>
        <v/>
      </c>
      <c r="G1237" s="101" t="str">
        <f>IF(CADA_PROD!C1237="","",SUMIFS(MOVI_SAID!H:H,MOVI_SAID!D:D,D1237))</f>
        <v/>
      </c>
      <c r="H1237" s="101" t="str">
        <f t="shared" si="36"/>
        <v/>
      </c>
      <c r="I1237" s="100" t="str">
        <f>IF(CADA_PROD!C1237="","",IFERROR(IF(H1237&lt;=0,"Sem estoque",IF(H1237/E1237&lt;0.25,"Quase sem estoque",IF(H1237/E1237&lt;1.2,"Estoque baixo",IF(H1237/E1237&lt;2,"Estoque moderado","Estoque confortável")))),""))</f>
        <v/>
      </c>
      <c r="J1237" s="102" t="str">
        <f>IF(CADA_PROD!C1237="","",SUMIFS(MOVI_ENTR!M:M,MOVI_ENTR!D:D,D1237))</f>
        <v/>
      </c>
      <c r="K1237" s="103" t="str">
        <f>IF(CADA_PROD!C1237="","",IFERROR($J1237/SUM($J$6:$J$1006),""))</f>
        <v/>
      </c>
      <c r="L1237" s="103" t="str">
        <f>IF(CADA_PROD!C1237="","",IFERROR(H1237/SUM($H$6:$H$1006)+P1237,""))</f>
        <v/>
      </c>
      <c r="M1237" s="102" t="str">
        <f>IF(CADA_PROD!$C1237="","",IFERROR(SUMIFS(MOVI_ENTR!M:M,MOVI_ENTR!D:D,D1237)/SUMIFS(MOVI_ENTR!I:I,MOVI_ENTR!D:D,D1237),0))</f>
        <v/>
      </c>
      <c r="N1237" s="104" t="str">
        <f>IF(CADA_PROD!C1237="","",G1237/E1237)</f>
        <v/>
      </c>
    </row>
    <row r="1238" spans="3:14" ht="30" customHeight="1">
      <c r="C1238" s="99" t="str">
        <f>IF(CADA_PROD!C1238="","",CADA_PROD!C1238)</f>
        <v/>
      </c>
      <c r="D1238" s="100" t="str">
        <f>IF(CADA_PROD!D1238="","",CADA_PROD!D1238)</f>
        <v/>
      </c>
      <c r="E1238" s="101" t="str">
        <f>IF(CADA_PROD!E1238="","",CADA_PROD!E1238)</f>
        <v/>
      </c>
      <c r="F1238" s="101" t="str">
        <f>IF(CADA_PROD!D1238="","",SUMIFS(MOVI_ENTR!I:I,MOVI_ENTR!D:D,D1238))</f>
        <v/>
      </c>
      <c r="G1238" s="101" t="str">
        <f>IF(CADA_PROD!C1238="","",SUMIFS(MOVI_SAID!H:H,MOVI_SAID!D:D,D1238))</f>
        <v/>
      </c>
      <c r="H1238" s="101" t="str">
        <f t="shared" si="36"/>
        <v/>
      </c>
      <c r="I1238" s="100" t="str">
        <f>IF(CADA_PROD!C1238="","",IFERROR(IF(H1238&lt;=0,"Sem estoque",IF(H1238/E1238&lt;0.25,"Quase sem estoque",IF(H1238/E1238&lt;1.2,"Estoque baixo",IF(H1238/E1238&lt;2,"Estoque moderado","Estoque confortável")))),""))</f>
        <v/>
      </c>
      <c r="J1238" s="102" t="str">
        <f>IF(CADA_PROD!C1238="","",SUMIFS(MOVI_ENTR!M:M,MOVI_ENTR!D:D,D1238))</f>
        <v/>
      </c>
      <c r="K1238" s="103" t="str">
        <f>IF(CADA_PROD!C1238="","",IFERROR($J1238/SUM($J$6:$J$1006),""))</f>
        <v/>
      </c>
      <c r="L1238" s="103" t="str">
        <f>IF(CADA_PROD!C1238="","",IFERROR(H1238/SUM($H$6:$H$1006)+P1238,""))</f>
        <v/>
      </c>
      <c r="M1238" s="102" t="str">
        <f>IF(CADA_PROD!$C1238="","",IFERROR(SUMIFS(MOVI_ENTR!M:M,MOVI_ENTR!D:D,D1238)/SUMIFS(MOVI_ENTR!I:I,MOVI_ENTR!D:D,D1238),0))</f>
        <v/>
      </c>
      <c r="N1238" s="104" t="str">
        <f>IF(CADA_PROD!C1238="","",G1238/E1238)</f>
        <v/>
      </c>
    </row>
    <row r="1239" spans="3:14" ht="30" customHeight="1">
      <c r="C1239" s="99" t="str">
        <f>IF(CADA_PROD!C1239="","",CADA_PROD!C1239)</f>
        <v/>
      </c>
      <c r="D1239" s="100" t="str">
        <f>IF(CADA_PROD!D1239="","",CADA_PROD!D1239)</f>
        <v/>
      </c>
      <c r="E1239" s="101" t="str">
        <f>IF(CADA_PROD!E1239="","",CADA_PROD!E1239)</f>
        <v/>
      </c>
      <c r="F1239" s="101" t="str">
        <f>IF(CADA_PROD!D1239="","",SUMIFS(MOVI_ENTR!I:I,MOVI_ENTR!D:D,D1239))</f>
        <v/>
      </c>
      <c r="G1239" s="101" t="str">
        <f>IF(CADA_PROD!C1239="","",SUMIFS(MOVI_SAID!H:H,MOVI_SAID!D:D,D1239))</f>
        <v/>
      </c>
      <c r="H1239" s="101" t="str">
        <f t="shared" si="36"/>
        <v/>
      </c>
      <c r="I1239" s="100" t="str">
        <f>IF(CADA_PROD!C1239="","",IFERROR(IF(H1239&lt;=0,"Sem estoque",IF(H1239/E1239&lt;0.25,"Quase sem estoque",IF(H1239/E1239&lt;1.2,"Estoque baixo",IF(H1239/E1239&lt;2,"Estoque moderado","Estoque confortável")))),""))</f>
        <v/>
      </c>
      <c r="J1239" s="102" t="str">
        <f>IF(CADA_PROD!C1239="","",SUMIFS(MOVI_ENTR!M:M,MOVI_ENTR!D:D,D1239))</f>
        <v/>
      </c>
      <c r="K1239" s="103" t="str">
        <f>IF(CADA_PROD!C1239="","",IFERROR($J1239/SUM($J$6:$J$1006),""))</f>
        <v/>
      </c>
      <c r="L1239" s="103" t="str">
        <f>IF(CADA_PROD!C1239="","",IFERROR(H1239/SUM($H$6:$H$1006)+P1239,""))</f>
        <v/>
      </c>
      <c r="M1239" s="102" t="str">
        <f>IF(CADA_PROD!$C1239="","",IFERROR(SUMIFS(MOVI_ENTR!M:M,MOVI_ENTR!D:D,D1239)/SUMIFS(MOVI_ENTR!I:I,MOVI_ENTR!D:D,D1239),0))</f>
        <v/>
      </c>
      <c r="N1239" s="104" t="str">
        <f>IF(CADA_PROD!C1239="","",G1239/E1239)</f>
        <v/>
      </c>
    </row>
    <row r="1240" spans="3:14" ht="30" customHeight="1">
      <c r="C1240" s="99" t="str">
        <f>IF(CADA_PROD!C1240="","",CADA_PROD!C1240)</f>
        <v/>
      </c>
      <c r="D1240" s="100" t="str">
        <f>IF(CADA_PROD!D1240="","",CADA_PROD!D1240)</f>
        <v/>
      </c>
      <c r="E1240" s="101" t="str">
        <f>IF(CADA_PROD!E1240="","",CADA_PROD!E1240)</f>
        <v/>
      </c>
      <c r="F1240" s="101" t="str">
        <f>IF(CADA_PROD!D1240="","",SUMIFS(MOVI_ENTR!I:I,MOVI_ENTR!D:D,D1240))</f>
        <v/>
      </c>
      <c r="G1240" s="101" t="str">
        <f>IF(CADA_PROD!C1240="","",SUMIFS(MOVI_SAID!H:H,MOVI_SAID!D:D,D1240))</f>
        <v/>
      </c>
      <c r="H1240" s="101" t="str">
        <f t="shared" si="36"/>
        <v/>
      </c>
      <c r="I1240" s="100" t="str">
        <f>IF(CADA_PROD!C1240="","",IFERROR(IF(H1240&lt;=0,"Sem estoque",IF(H1240/E1240&lt;0.25,"Quase sem estoque",IF(H1240/E1240&lt;1.2,"Estoque baixo",IF(H1240/E1240&lt;2,"Estoque moderado","Estoque confortável")))),""))</f>
        <v/>
      </c>
      <c r="J1240" s="102" t="str">
        <f>IF(CADA_PROD!C1240="","",SUMIFS(MOVI_ENTR!M:M,MOVI_ENTR!D:D,D1240))</f>
        <v/>
      </c>
      <c r="K1240" s="103" t="str">
        <f>IF(CADA_PROD!C1240="","",IFERROR($J1240/SUM($J$6:$J$1006),""))</f>
        <v/>
      </c>
      <c r="L1240" s="103" t="str">
        <f>IF(CADA_PROD!C1240="","",IFERROR(H1240/SUM($H$6:$H$1006)+P1240,""))</f>
        <v/>
      </c>
      <c r="M1240" s="102" t="str">
        <f>IF(CADA_PROD!$C1240="","",IFERROR(SUMIFS(MOVI_ENTR!M:M,MOVI_ENTR!D:D,D1240)/SUMIFS(MOVI_ENTR!I:I,MOVI_ENTR!D:D,D1240),0))</f>
        <v/>
      </c>
      <c r="N1240" s="104" t="str">
        <f>IF(CADA_PROD!C1240="","",G1240/E1240)</f>
        <v/>
      </c>
    </row>
    <row r="1241" spans="3:14" ht="30" customHeight="1">
      <c r="C1241" s="99" t="str">
        <f>IF(CADA_PROD!C1241="","",CADA_PROD!C1241)</f>
        <v/>
      </c>
      <c r="D1241" s="100" t="str">
        <f>IF(CADA_PROD!D1241="","",CADA_PROD!D1241)</f>
        <v/>
      </c>
      <c r="E1241" s="101" t="str">
        <f>IF(CADA_PROD!E1241="","",CADA_PROD!E1241)</f>
        <v/>
      </c>
      <c r="F1241" s="101" t="str">
        <f>IF(CADA_PROD!D1241="","",SUMIFS(MOVI_ENTR!I:I,MOVI_ENTR!D:D,D1241))</f>
        <v/>
      </c>
      <c r="G1241" s="101" t="str">
        <f>IF(CADA_PROD!C1241="","",SUMIFS(MOVI_SAID!H:H,MOVI_SAID!D:D,D1241))</f>
        <v/>
      </c>
      <c r="H1241" s="101" t="str">
        <f t="shared" si="36"/>
        <v/>
      </c>
      <c r="I1241" s="100" t="str">
        <f>IF(CADA_PROD!C1241="","",IFERROR(IF(H1241&lt;=0,"Sem estoque",IF(H1241/E1241&lt;0.25,"Quase sem estoque",IF(H1241/E1241&lt;1.2,"Estoque baixo",IF(H1241/E1241&lt;2,"Estoque moderado","Estoque confortável")))),""))</f>
        <v/>
      </c>
      <c r="J1241" s="102" t="str">
        <f>IF(CADA_PROD!C1241="","",SUMIFS(MOVI_ENTR!M:M,MOVI_ENTR!D:D,D1241))</f>
        <v/>
      </c>
      <c r="K1241" s="103" t="str">
        <f>IF(CADA_PROD!C1241="","",IFERROR($J1241/SUM($J$6:$J$1006),""))</f>
        <v/>
      </c>
      <c r="L1241" s="103" t="str">
        <f>IF(CADA_PROD!C1241="","",IFERROR(H1241/SUM($H$6:$H$1006)+P1241,""))</f>
        <v/>
      </c>
      <c r="M1241" s="102" t="str">
        <f>IF(CADA_PROD!$C1241="","",IFERROR(SUMIFS(MOVI_ENTR!M:M,MOVI_ENTR!D:D,D1241)/SUMIFS(MOVI_ENTR!I:I,MOVI_ENTR!D:D,D1241),0))</f>
        <v/>
      </c>
      <c r="N1241" s="104" t="str">
        <f>IF(CADA_PROD!C1241="","",G1241/E1241)</f>
        <v/>
      </c>
    </row>
    <row r="1242" spans="3:14" ht="30" customHeight="1">
      <c r="C1242" s="99" t="str">
        <f>IF(CADA_PROD!C1242="","",CADA_PROD!C1242)</f>
        <v/>
      </c>
      <c r="D1242" s="100" t="str">
        <f>IF(CADA_PROD!D1242="","",CADA_PROD!D1242)</f>
        <v/>
      </c>
      <c r="E1242" s="101" t="str">
        <f>IF(CADA_PROD!E1242="","",CADA_PROD!E1242)</f>
        <v/>
      </c>
      <c r="F1242" s="101" t="str">
        <f>IF(CADA_PROD!D1242="","",SUMIFS(MOVI_ENTR!I:I,MOVI_ENTR!D:D,D1242))</f>
        <v/>
      </c>
      <c r="G1242" s="101" t="str">
        <f>IF(CADA_PROD!C1242="","",SUMIFS(MOVI_SAID!H:H,MOVI_SAID!D:D,D1242))</f>
        <v/>
      </c>
      <c r="H1242" s="101" t="str">
        <f t="shared" si="36"/>
        <v/>
      </c>
      <c r="I1242" s="100" t="str">
        <f>IF(CADA_PROD!C1242="","",IFERROR(IF(H1242&lt;=0,"Sem estoque",IF(H1242/E1242&lt;0.25,"Quase sem estoque",IF(H1242/E1242&lt;1.2,"Estoque baixo",IF(H1242/E1242&lt;2,"Estoque moderado","Estoque confortável")))),""))</f>
        <v/>
      </c>
      <c r="J1242" s="102" t="str">
        <f>IF(CADA_PROD!C1242="","",SUMIFS(MOVI_ENTR!M:M,MOVI_ENTR!D:D,D1242))</f>
        <v/>
      </c>
      <c r="K1242" s="103" t="str">
        <f>IF(CADA_PROD!C1242="","",IFERROR($J1242/SUM($J$6:$J$1006),""))</f>
        <v/>
      </c>
      <c r="L1242" s="103" t="str">
        <f>IF(CADA_PROD!C1242="","",IFERROR(H1242/SUM($H$6:$H$1006)+P1242,""))</f>
        <v/>
      </c>
      <c r="M1242" s="102" t="str">
        <f>IF(CADA_PROD!$C1242="","",IFERROR(SUMIFS(MOVI_ENTR!M:M,MOVI_ENTR!D:D,D1242)/SUMIFS(MOVI_ENTR!I:I,MOVI_ENTR!D:D,D1242),0))</f>
        <v/>
      </c>
      <c r="N1242" s="104" t="str">
        <f>IF(CADA_PROD!C1242="","",G1242/E1242)</f>
        <v/>
      </c>
    </row>
    <row r="1243" spans="3:14" ht="30" customHeight="1">
      <c r="C1243" s="99" t="str">
        <f>IF(CADA_PROD!C1243="","",CADA_PROD!C1243)</f>
        <v/>
      </c>
      <c r="D1243" s="100" t="str">
        <f>IF(CADA_PROD!D1243="","",CADA_PROD!D1243)</f>
        <v/>
      </c>
      <c r="E1243" s="101" t="str">
        <f>IF(CADA_PROD!E1243="","",CADA_PROD!E1243)</f>
        <v/>
      </c>
      <c r="F1243" s="101" t="str">
        <f>IF(CADA_PROD!D1243="","",SUMIFS(MOVI_ENTR!I:I,MOVI_ENTR!D:D,D1243))</f>
        <v/>
      </c>
      <c r="G1243" s="101" t="str">
        <f>IF(CADA_PROD!C1243="","",SUMIFS(MOVI_SAID!H:H,MOVI_SAID!D:D,D1243))</f>
        <v/>
      </c>
      <c r="H1243" s="101" t="str">
        <f t="shared" si="36"/>
        <v/>
      </c>
      <c r="I1243" s="100" t="str">
        <f>IF(CADA_PROD!C1243="","",IFERROR(IF(H1243&lt;=0,"Sem estoque",IF(H1243/E1243&lt;0.25,"Quase sem estoque",IF(H1243/E1243&lt;1.2,"Estoque baixo",IF(H1243/E1243&lt;2,"Estoque moderado","Estoque confortável")))),""))</f>
        <v/>
      </c>
      <c r="J1243" s="102" t="str">
        <f>IF(CADA_PROD!C1243="","",SUMIFS(MOVI_ENTR!M:M,MOVI_ENTR!D:D,D1243))</f>
        <v/>
      </c>
      <c r="K1243" s="103" t="str">
        <f>IF(CADA_PROD!C1243="","",IFERROR($J1243/SUM($J$6:$J$1006),""))</f>
        <v/>
      </c>
      <c r="L1243" s="103" t="str">
        <f>IF(CADA_PROD!C1243="","",IFERROR(H1243/SUM($H$6:$H$1006)+P1243,""))</f>
        <v/>
      </c>
      <c r="M1243" s="102" t="str">
        <f>IF(CADA_PROD!$C1243="","",IFERROR(SUMIFS(MOVI_ENTR!M:M,MOVI_ENTR!D:D,D1243)/SUMIFS(MOVI_ENTR!I:I,MOVI_ENTR!D:D,D1243),0))</f>
        <v/>
      </c>
      <c r="N1243" s="104" t="str">
        <f>IF(CADA_PROD!C1243="","",G1243/E1243)</f>
        <v/>
      </c>
    </row>
    <row r="1244" spans="3:14" ht="30" customHeight="1">
      <c r="C1244" s="99" t="str">
        <f>IF(CADA_PROD!C1244="","",CADA_PROD!C1244)</f>
        <v/>
      </c>
      <c r="D1244" s="100" t="str">
        <f>IF(CADA_PROD!D1244="","",CADA_PROD!D1244)</f>
        <v/>
      </c>
      <c r="E1244" s="101" t="str">
        <f>IF(CADA_PROD!E1244="","",CADA_PROD!E1244)</f>
        <v/>
      </c>
      <c r="F1244" s="101" t="str">
        <f>IF(CADA_PROD!D1244="","",SUMIFS(MOVI_ENTR!I:I,MOVI_ENTR!D:D,D1244))</f>
        <v/>
      </c>
      <c r="G1244" s="101" t="str">
        <f>IF(CADA_PROD!C1244="","",SUMIFS(MOVI_SAID!H:H,MOVI_SAID!D:D,D1244))</f>
        <v/>
      </c>
      <c r="H1244" s="101" t="str">
        <f t="shared" si="36"/>
        <v/>
      </c>
      <c r="I1244" s="100" t="str">
        <f>IF(CADA_PROD!C1244="","",IFERROR(IF(H1244&lt;=0,"Sem estoque",IF(H1244/E1244&lt;0.25,"Quase sem estoque",IF(H1244/E1244&lt;1.2,"Estoque baixo",IF(H1244/E1244&lt;2,"Estoque moderado","Estoque confortável")))),""))</f>
        <v/>
      </c>
      <c r="J1244" s="102" t="str">
        <f>IF(CADA_PROD!C1244="","",SUMIFS(MOVI_ENTR!M:M,MOVI_ENTR!D:D,D1244))</f>
        <v/>
      </c>
      <c r="K1244" s="103" t="str">
        <f>IF(CADA_PROD!C1244="","",IFERROR($J1244/SUM($J$6:$J$1006),""))</f>
        <v/>
      </c>
      <c r="L1244" s="103" t="str">
        <f>IF(CADA_PROD!C1244="","",IFERROR(H1244/SUM($H$6:$H$1006)+P1244,""))</f>
        <v/>
      </c>
      <c r="M1244" s="102" t="str">
        <f>IF(CADA_PROD!$C1244="","",IFERROR(SUMIFS(MOVI_ENTR!M:M,MOVI_ENTR!D:D,D1244)/SUMIFS(MOVI_ENTR!I:I,MOVI_ENTR!D:D,D1244),0))</f>
        <v/>
      </c>
      <c r="N1244" s="104" t="str">
        <f>IF(CADA_PROD!C1244="","",G1244/E1244)</f>
        <v/>
      </c>
    </row>
    <row r="1245" spans="3:14" ht="30" customHeight="1">
      <c r="C1245" s="99" t="str">
        <f>IF(CADA_PROD!C1245="","",CADA_PROD!C1245)</f>
        <v/>
      </c>
      <c r="D1245" s="100" t="str">
        <f>IF(CADA_PROD!D1245="","",CADA_PROD!D1245)</f>
        <v/>
      </c>
      <c r="E1245" s="101" t="str">
        <f>IF(CADA_PROD!E1245="","",CADA_PROD!E1245)</f>
        <v/>
      </c>
      <c r="F1245" s="101" t="str">
        <f>IF(CADA_PROD!D1245="","",SUMIFS(MOVI_ENTR!I:I,MOVI_ENTR!D:D,D1245))</f>
        <v/>
      </c>
      <c r="G1245" s="101" t="str">
        <f>IF(CADA_PROD!C1245="","",SUMIFS(MOVI_SAID!H:H,MOVI_SAID!D:D,D1245))</f>
        <v/>
      </c>
      <c r="H1245" s="101" t="str">
        <f t="shared" si="36"/>
        <v/>
      </c>
      <c r="I1245" s="100" t="str">
        <f>IF(CADA_PROD!C1245="","",IFERROR(IF(H1245&lt;=0,"Sem estoque",IF(H1245/E1245&lt;0.25,"Quase sem estoque",IF(H1245/E1245&lt;1.2,"Estoque baixo",IF(H1245/E1245&lt;2,"Estoque moderado","Estoque confortável")))),""))</f>
        <v/>
      </c>
      <c r="J1245" s="102" t="str">
        <f>IF(CADA_PROD!C1245="","",SUMIFS(MOVI_ENTR!M:M,MOVI_ENTR!D:D,D1245))</f>
        <v/>
      </c>
      <c r="K1245" s="103" t="str">
        <f>IF(CADA_PROD!C1245="","",IFERROR($J1245/SUM($J$6:$J$1006),""))</f>
        <v/>
      </c>
      <c r="L1245" s="103" t="str">
        <f>IF(CADA_PROD!C1245="","",IFERROR(H1245/SUM($H$6:$H$1006)+P1245,""))</f>
        <v/>
      </c>
      <c r="M1245" s="102" t="str">
        <f>IF(CADA_PROD!$C1245="","",IFERROR(SUMIFS(MOVI_ENTR!M:M,MOVI_ENTR!D:D,D1245)/SUMIFS(MOVI_ENTR!I:I,MOVI_ENTR!D:D,D1245),0))</f>
        <v/>
      </c>
      <c r="N1245" s="104" t="str">
        <f>IF(CADA_PROD!C1245="","",G1245/E1245)</f>
        <v/>
      </c>
    </row>
    <row r="1246" spans="3:14" ht="30" customHeight="1">
      <c r="C1246" s="99" t="str">
        <f>IF(CADA_PROD!C1246="","",CADA_PROD!C1246)</f>
        <v/>
      </c>
      <c r="D1246" s="100" t="str">
        <f>IF(CADA_PROD!D1246="","",CADA_PROD!D1246)</f>
        <v/>
      </c>
      <c r="E1246" s="101" t="str">
        <f>IF(CADA_PROD!E1246="","",CADA_PROD!E1246)</f>
        <v/>
      </c>
      <c r="F1246" s="101" t="str">
        <f>IF(CADA_PROD!D1246="","",SUMIFS(MOVI_ENTR!I:I,MOVI_ENTR!D:D,D1246))</f>
        <v/>
      </c>
      <c r="G1246" s="101" t="str">
        <f>IF(CADA_PROD!C1246="","",SUMIFS(MOVI_SAID!H:H,MOVI_SAID!D:D,D1246))</f>
        <v/>
      </c>
      <c r="H1246" s="101" t="str">
        <f t="shared" si="36"/>
        <v/>
      </c>
      <c r="I1246" s="100" t="str">
        <f>IF(CADA_PROD!C1246="","",IFERROR(IF(H1246&lt;=0,"Sem estoque",IF(H1246/E1246&lt;0.25,"Quase sem estoque",IF(H1246/E1246&lt;1.2,"Estoque baixo",IF(H1246/E1246&lt;2,"Estoque moderado","Estoque confortável")))),""))</f>
        <v/>
      </c>
      <c r="J1246" s="102" t="str">
        <f>IF(CADA_PROD!C1246="","",SUMIFS(MOVI_ENTR!M:M,MOVI_ENTR!D:D,D1246))</f>
        <v/>
      </c>
      <c r="K1246" s="103" t="str">
        <f>IF(CADA_PROD!C1246="","",IFERROR($J1246/SUM($J$6:$J$1006),""))</f>
        <v/>
      </c>
      <c r="L1246" s="103" t="str">
        <f>IF(CADA_PROD!C1246="","",IFERROR(H1246/SUM($H$6:$H$1006)+P1246,""))</f>
        <v/>
      </c>
      <c r="M1246" s="102" t="str">
        <f>IF(CADA_PROD!$C1246="","",IFERROR(SUMIFS(MOVI_ENTR!M:M,MOVI_ENTR!D:D,D1246)/SUMIFS(MOVI_ENTR!I:I,MOVI_ENTR!D:D,D1246),0))</f>
        <v/>
      </c>
      <c r="N1246" s="104" t="str">
        <f>IF(CADA_PROD!C1246="","",G1246/E1246)</f>
        <v/>
      </c>
    </row>
    <row r="1247" spans="3:14" ht="30" customHeight="1">
      <c r="C1247" s="99" t="str">
        <f>IF(CADA_PROD!C1247="","",CADA_PROD!C1247)</f>
        <v/>
      </c>
      <c r="D1247" s="100" t="str">
        <f>IF(CADA_PROD!D1247="","",CADA_PROD!D1247)</f>
        <v/>
      </c>
      <c r="E1247" s="101" t="str">
        <f>IF(CADA_PROD!E1247="","",CADA_PROD!E1247)</f>
        <v/>
      </c>
      <c r="F1247" s="101" t="str">
        <f>IF(CADA_PROD!D1247="","",SUMIFS(MOVI_ENTR!I:I,MOVI_ENTR!D:D,D1247))</f>
        <v/>
      </c>
      <c r="G1247" s="101" t="str">
        <f>IF(CADA_PROD!C1247="","",SUMIFS(MOVI_SAID!H:H,MOVI_SAID!D:D,D1247))</f>
        <v/>
      </c>
      <c r="H1247" s="101" t="str">
        <f t="shared" si="36"/>
        <v/>
      </c>
      <c r="I1247" s="100" t="str">
        <f>IF(CADA_PROD!C1247="","",IFERROR(IF(H1247&lt;=0,"Sem estoque",IF(H1247/E1247&lt;0.25,"Quase sem estoque",IF(H1247/E1247&lt;1.2,"Estoque baixo",IF(H1247/E1247&lt;2,"Estoque moderado","Estoque confortável")))),""))</f>
        <v/>
      </c>
      <c r="J1247" s="102" t="str">
        <f>IF(CADA_PROD!C1247="","",SUMIFS(MOVI_ENTR!M:M,MOVI_ENTR!D:D,D1247))</f>
        <v/>
      </c>
      <c r="K1247" s="103" t="str">
        <f>IF(CADA_PROD!C1247="","",IFERROR($J1247/SUM($J$6:$J$1006),""))</f>
        <v/>
      </c>
      <c r="L1247" s="103" t="str">
        <f>IF(CADA_PROD!C1247="","",IFERROR(H1247/SUM($H$6:$H$1006)+P1247,""))</f>
        <v/>
      </c>
      <c r="M1247" s="102" t="str">
        <f>IF(CADA_PROD!$C1247="","",IFERROR(SUMIFS(MOVI_ENTR!M:M,MOVI_ENTR!D:D,D1247)/SUMIFS(MOVI_ENTR!I:I,MOVI_ENTR!D:D,D1247),0))</f>
        <v/>
      </c>
      <c r="N1247" s="104" t="str">
        <f>IF(CADA_PROD!C1247="","",G1247/E1247)</f>
        <v/>
      </c>
    </row>
    <row r="1248" spans="3:14" ht="30" customHeight="1">
      <c r="C1248" s="99" t="str">
        <f>IF(CADA_PROD!C1248="","",CADA_PROD!C1248)</f>
        <v/>
      </c>
      <c r="D1248" s="100" t="str">
        <f>IF(CADA_PROD!D1248="","",CADA_PROD!D1248)</f>
        <v/>
      </c>
      <c r="E1248" s="101" t="str">
        <f>IF(CADA_PROD!E1248="","",CADA_PROD!E1248)</f>
        <v/>
      </c>
      <c r="F1248" s="101" t="str">
        <f>IF(CADA_PROD!D1248="","",SUMIFS(MOVI_ENTR!I:I,MOVI_ENTR!D:D,D1248))</f>
        <v/>
      </c>
      <c r="G1248" s="101" t="str">
        <f>IF(CADA_PROD!C1248="","",SUMIFS(MOVI_SAID!H:H,MOVI_SAID!D:D,D1248))</f>
        <v/>
      </c>
      <c r="H1248" s="101" t="str">
        <f t="shared" si="36"/>
        <v/>
      </c>
      <c r="I1248" s="100" t="str">
        <f>IF(CADA_PROD!C1248="","",IFERROR(IF(H1248&lt;=0,"Sem estoque",IF(H1248/E1248&lt;0.25,"Quase sem estoque",IF(H1248/E1248&lt;1.2,"Estoque baixo",IF(H1248/E1248&lt;2,"Estoque moderado","Estoque confortável")))),""))</f>
        <v/>
      </c>
      <c r="J1248" s="102" t="str">
        <f>IF(CADA_PROD!C1248="","",SUMIFS(MOVI_ENTR!M:M,MOVI_ENTR!D:D,D1248))</f>
        <v/>
      </c>
      <c r="K1248" s="103" t="str">
        <f>IF(CADA_PROD!C1248="","",IFERROR($J1248/SUM($J$6:$J$1006),""))</f>
        <v/>
      </c>
      <c r="L1248" s="103" t="str">
        <f>IF(CADA_PROD!C1248="","",IFERROR(H1248/SUM($H$6:$H$1006)+P1248,""))</f>
        <v/>
      </c>
      <c r="M1248" s="102" t="str">
        <f>IF(CADA_PROD!$C1248="","",IFERROR(SUMIFS(MOVI_ENTR!M:M,MOVI_ENTR!D:D,D1248)/SUMIFS(MOVI_ENTR!I:I,MOVI_ENTR!D:D,D1248),0))</f>
        <v/>
      </c>
      <c r="N1248" s="104" t="str">
        <f>IF(CADA_PROD!C1248="","",G1248/E1248)</f>
        <v/>
      </c>
    </row>
    <row r="1249" spans="3:14" ht="30" customHeight="1">
      <c r="C1249" s="99" t="str">
        <f>IF(CADA_PROD!C1249="","",CADA_PROD!C1249)</f>
        <v/>
      </c>
      <c r="D1249" s="100" t="str">
        <f>IF(CADA_PROD!D1249="","",CADA_PROD!D1249)</f>
        <v/>
      </c>
      <c r="E1249" s="101" t="str">
        <f>IF(CADA_PROD!E1249="","",CADA_PROD!E1249)</f>
        <v/>
      </c>
      <c r="F1249" s="101" t="str">
        <f>IF(CADA_PROD!D1249="","",SUMIFS(MOVI_ENTR!I:I,MOVI_ENTR!D:D,D1249))</f>
        <v/>
      </c>
      <c r="G1249" s="101" t="str">
        <f>IF(CADA_PROD!C1249="","",SUMIFS(MOVI_SAID!H:H,MOVI_SAID!D:D,D1249))</f>
        <v/>
      </c>
      <c r="H1249" s="101" t="str">
        <f t="shared" si="36"/>
        <v/>
      </c>
      <c r="I1249" s="100" t="str">
        <f>IF(CADA_PROD!C1249="","",IFERROR(IF(H1249&lt;=0,"Sem estoque",IF(H1249/E1249&lt;0.25,"Quase sem estoque",IF(H1249/E1249&lt;1.2,"Estoque baixo",IF(H1249/E1249&lt;2,"Estoque moderado","Estoque confortável")))),""))</f>
        <v/>
      </c>
      <c r="J1249" s="102" t="str">
        <f>IF(CADA_PROD!C1249="","",SUMIFS(MOVI_ENTR!M:M,MOVI_ENTR!D:D,D1249))</f>
        <v/>
      </c>
      <c r="K1249" s="103" t="str">
        <f>IF(CADA_PROD!C1249="","",IFERROR($J1249/SUM($J$6:$J$1006),""))</f>
        <v/>
      </c>
      <c r="L1249" s="103" t="str">
        <f>IF(CADA_PROD!C1249="","",IFERROR(H1249/SUM($H$6:$H$1006)+P1249,""))</f>
        <v/>
      </c>
      <c r="M1249" s="102" t="str">
        <f>IF(CADA_PROD!$C1249="","",IFERROR(SUMIFS(MOVI_ENTR!M:M,MOVI_ENTR!D:D,D1249)/SUMIFS(MOVI_ENTR!I:I,MOVI_ENTR!D:D,D1249),0))</f>
        <v/>
      </c>
      <c r="N1249" s="104" t="str">
        <f>IF(CADA_PROD!C1249="","",G1249/E1249)</f>
        <v/>
      </c>
    </row>
    <row r="1250" spans="3:14" ht="30" customHeight="1">
      <c r="C1250" s="99" t="str">
        <f>IF(CADA_PROD!C1250="","",CADA_PROD!C1250)</f>
        <v/>
      </c>
      <c r="D1250" s="100" t="str">
        <f>IF(CADA_PROD!D1250="","",CADA_PROD!D1250)</f>
        <v/>
      </c>
      <c r="E1250" s="101" t="str">
        <f>IF(CADA_PROD!E1250="","",CADA_PROD!E1250)</f>
        <v/>
      </c>
      <c r="F1250" s="101" t="str">
        <f>IF(CADA_PROD!D1250="","",SUMIFS(MOVI_ENTR!I:I,MOVI_ENTR!D:D,D1250))</f>
        <v/>
      </c>
      <c r="G1250" s="101" t="str">
        <f>IF(CADA_PROD!C1250="","",SUMIFS(MOVI_SAID!H:H,MOVI_SAID!D:D,D1250))</f>
        <v/>
      </c>
      <c r="H1250" s="101" t="str">
        <f t="shared" si="36"/>
        <v/>
      </c>
      <c r="I1250" s="100" t="str">
        <f>IF(CADA_PROD!C1250="","",IFERROR(IF(H1250&lt;=0,"Sem estoque",IF(H1250/E1250&lt;0.25,"Quase sem estoque",IF(H1250/E1250&lt;1.2,"Estoque baixo",IF(H1250/E1250&lt;2,"Estoque moderado","Estoque confortável")))),""))</f>
        <v/>
      </c>
      <c r="J1250" s="102" t="str">
        <f>IF(CADA_PROD!C1250="","",SUMIFS(MOVI_ENTR!M:M,MOVI_ENTR!D:D,D1250))</f>
        <v/>
      </c>
      <c r="K1250" s="103" t="str">
        <f>IF(CADA_PROD!C1250="","",IFERROR($J1250/SUM($J$6:$J$1006),""))</f>
        <v/>
      </c>
      <c r="L1250" s="103" t="str">
        <f>IF(CADA_PROD!C1250="","",IFERROR(H1250/SUM($H$6:$H$1006)+P1250,""))</f>
        <v/>
      </c>
      <c r="M1250" s="102" t="str">
        <f>IF(CADA_PROD!$C1250="","",IFERROR(SUMIFS(MOVI_ENTR!M:M,MOVI_ENTR!D:D,D1250)/SUMIFS(MOVI_ENTR!I:I,MOVI_ENTR!D:D,D1250),0))</f>
        <v/>
      </c>
      <c r="N1250" s="104" t="str">
        <f>IF(CADA_PROD!C1250="","",G1250/E1250)</f>
        <v/>
      </c>
    </row>
    <row r="1251" spans="3:14" ht="30" customHeight="1">
      <c r="C1251" s="99" t="str">
        <f>IF(CADA_PROD!C1251="","",CADA_PROD!C1251)</f>
        <v/>
      </c>
      <c r="D1251" s="100" t="str">
        <f>IF(CADA_PROD!D1251="","",CADA_PROD!D1251)</f>
        <v/>
      </c>
      <c r="E1251" s="101" t="str">
        <f>IF(CADA_PROD!E1251="","",CADA_PROD!E1251)</f>
        <v/>
      </c>
      <c r="F1251" s="101" t="str">
        <f>IF(CADA_PROD!D1251="","",SUMIFS(MOVI_ENTR!I:I,MOVI_ENTR!D:D,D1251))</f>
        <v/>
      </c>
      <c r="G1251" s="101" t="str">
        <f>IF(CADA_PROD!C1251="","",SUMIFS(MOVI_SAID!H:H,MOVI_SAID!D:D,D1251))</f>
        <v/>
      </c>
      <c r="H1251" s="101" t="str">
        <f t="shared" si="36"/>
        <v/>
      </c>
      <c r="I1251" s="100" t="str">
        <f>IF(CADA_PROD!C1251="","",IFERROR(IF(H1251&lt;=0,"Sem estoque",IF(H1251/E1251&lt;0.25,"Quase sem estoque",IF(H1251/E1251&lt;1.2,"Estoque baixo",IF(H1251/E1251&lt;2,"Estoque moderado","Estoque confortável")))),""))</f>
        <v/>
      </c>
      <c r="J1251" s="102" t="str">
        <f>IF(CADA_PROD!C1251="","",SUMIFS(MOVI_ENTR!M:M,MOVI_ENTR!D:D,D1251))</f>
        <v/>
      </c>
      <c r="K1251" s="103" t="str">
        <f>IF(CADA_PROD!C1251="","",IFERROR($J1251/SUM($J$6:$J$1006),""))</f>
        <v/>
      </c>
      <c r="L1251" s="103" t="str">
        <f>IF(CADA_PROD!C1251="","",IFERROR(H1251/SUM($H$6:$H$1006)+P1251,""))</f>
        <v/>
      </c>
      <c r="M1251" s="102" t="str">
        <f>IF(CADA_PROD!$C1251="","",IFERROR(SUMIFS(MOVI_ENTR!M:M,MOVI_ENTR!D:D,D1251)/SUMIFS(MOVI_ENTR!I:I,MOVI_ENTR!D:D,D1251),0))</f>
        <v/>
      </c>
      <c r="N1251" s="104" t="str">
        <f>IF(CADA_PROD!C1251="","",G1251/E1251)</f>
        <v/>
      </c>
    </row>
    <row r="1252" spans="3:14" ht="30" customHeight="1">
      <c r="C1252" s="99" t="str">
        <f>IF(CADA_PROD!C1252="","",CADA_PROD!C1252)</f>
        <v/>
      </c>
      <c r="D1252" s="100" t="str">
        <f>IF(CADA_PROD!D1252="","",CADA_PROD!D1252)</f>
        <v/>
      </c>
      <c r="E1252" s="101" t="str">
        <f>IF(CADA_PROD!E1252="","",CADA_PROD!E1252)</f>
        <v/>
      </c>
      <c r="F1252" s="101" t="str">
        <f>IF(CADA_PROD!D1252="","",SUMIFS(MOVI_ENTR!I:I,MOVI_ENTR!D:D,D1252))</f>
        <v/>
      </c>
      <c r="G1252" s="101" t="str">
        <f>IF(CADA_PROD!C1252="","",SUMIFS(MOVI_SAID!H:H,MOVI_SAID!D:D,D1252))</f>
        <v/>
      </c>
      <c r="H1252" s="101" t="str">
        <f t="shared" si="36"/>
        <v/>
      </c>
      <c r="I1252" s="100" t="str">
        <f>IF(CADA_PROD!C1252="","",IFERROR(IF(H1252&lt;=0,"Sem estoque",IF(H1252/E1252&lt;0.25,"Quase sem estoque",IF(H1252/E1252&lt;1.2,"Estoque baixo",IF(H1252/E1252&lt;2,"Estoque moderado","Estoque confortável")))),""))</f>
        <v/>
      </c>
      <c r="J1252" s="102" t="str">
        <f>IF(CADA_PROD!C1252="","",SUMIFS(MOVI_ENTR!M:M,MOVI_ENTR!D:D,D1252))</f>
        <v/>
      </c>
      <c r="K1252" s="103" t="str">
        <f>IF(CADA_PROD!C1252="","",IFERROR($J1252/SUM($J$6:$J$1006),""))</f>
        <v/>
      </c>
      <c r="L1252" s="103" t="str">
        <f>IF(CADA_PROD!C1252="","",IFERROR(H1252/SUM($H$6:$H$1006)+P1252,""))</f>
        <v/>
      </c>
      <c r="M1252" s="102" t="str">
        <f>IF(CADA_PROD!$C1252="","",IFERROR(SUMIFS(MOVI_ENTR!M:M,MOVI_ENTR!D:D,D1252)/SUMIFS(MOVI_ENTR!I:I,MOVI_ENTR!D:D,D1252),0))</f>
        <v/>
      </c>
      <c r="N1252" s="104" t="str">
        <f>IF(CADA_PROD!C1252="","",G1252/E1252)</f>
        <v/>
      </c>
    </row>
    <row r="1253" spans="3:14" ht="30" customHeight="1">
      <c r="C1253" s="99" t="str">
        <f>IF(CADA_PROD!C1253="","",CADA_PROD!C1253)</f>
        <v/>
      </c>
      <c r="D1253" s="100" t="str">
        <f>IF(CADA_PROD!D1253="","",CADA_PROD!D1253)</f>
        <v/>
      </c>
      <c r="E1253" s="101" t="str">
        <f>IF(CADA_PROD!E1253="","",CADA_PROD!E1253)</f>
        <v/>
      </c>
      <c r="F1253" s="101" t="str">
        <f>IF(CADA_PROD!D1253="","",SUMIFS(MOVI_ENTR!I:I,MOVI_ENTR!D:D,D1253))</f>
        <v/>
      </c>
      <c r="G1253" s="101" t="str">
        <f>IF(CADA_PROD!C1253="","",SUMIFS(MOVI_SAID!H:H,MOVI_SAID!D:D,D1253))</f>
        <v/>
      </c>
      <c r="H1253" s="101" t="str">
        <f t="shared" si="36"/>
        <v/>
      </c>
      <c r="I1253" s="100" t="str">
        <f>IF(CADA_PROD!C1253="","",IFERROR(IF(H1253&lt;=0,"Sem estoque",IF(H1253/E1253&lt;0.25,"Quase sem estoque",IF(H1253/E1253&lt;1.2,"Estoque baixo",IF(H1253/E1253&lt;2,"Estoque moderado","Estoque confortável")))),""))</f>
        <v/>
      </c>
      <c r="J1253" s="102" t="str">
        <f>IF(CADA_PROD!C1253="","",SUMIFS(MOVI_ENTR!M:M,MOVI_ENTR!D:D,D1253))</f>
        <v/>
      </c>
      <c r="K1253" s="103" t="str">
        <f>IF(CADA_PROD!C1253="","",IFERROR($J1253/SUM($J$6:$J$1006),""))</f>
        <v/>
      </c>
      <c r="L1253" s="103" t="str">
        <f>IF(CADA_PROD!C1253="","",IFERROR(H1253/SUM($H$6:$H$1006)+P1253,""))</f>
        <v/>
      </c>
      <c r="M1253" s="102" t="str">
        <f>IF(CADA_PROD!$C1253="","",IFERROR(SUMIFS(MOVI_ENTR!M:M,MOVI_ENTR!D:D,D1253)/SUMIFS(MOVI_ENTR!I:I,MOVI_ENTR!D:D,D1253),0))</f>
        <v/>
      </c>
      <c r="N1253" s="104" t="str">
        <f>IF(CADA_PROD!C1253="","",G1253/E1253)</f>
        <v/>
      </c>
    </row>
    <row r="1254" spans="3:14" ht="30" customHeight="1">
      <c r="C1254" s="99" t="str">
        <f>IF(CADA_PROD!C1254="","",CADA_PROD!C1254)</f>
        <v/>
      </c>
      <c r="D1254" s="100" t="str">
        <f>IF(CADA_PROD!D1254="","",CADA_PROD!D1254)</f>
        <v/>
      </c>
      <c r="E1254" s="101" t="str">
        <f>IF(CADA_PROD!E1254="","",CADA_PROD!E1254)</f>
        <v/>
      </c>
      <c r="F1254" s="101" t="str">
        <f>IF(CADA_PROD!D1254="","",SUMIFS(MOVI_ENTR!I:I,MOVI_ENTR!D:D,D1254))</f>
        <v/>
      </c>
      <c r="G1254" s="101" t="str">
        <f>IF(CADA_PROD!C1254="","",SUMIFS(MOVI_SAID!H:H,MOVI_SAID!D:D,D1254))</f>
        <v/>
      </c>
      <c r="H1254" s="101" t="str">
        <f t="shared" si="36"/>
        <v/>
      </c>
      <c r="I1254" s="100" t="str">
        <f>IF(CADA_PROD!C1254="","",IFERROR(IF(H1254&lt;=0,"Sem estoque",IF(H1254/E1254&lt;0.25,"Quase sem estoque",IF(H1254/E1254&lt;1.2,"Estoque baixo",IF(H1254/E1254&lt;2,"Estoque moderado","Estoque confortável")))),""))</f>
        <v/>
      </c>
      <c r="J1254" s="102" t="str">
        <f>IF(CADA_PROD!C1254="","",SUMIFS(MOVI_ENTR!M:M,MOVI_ENTR!D:D,D1254))</f>
        <v/>
      </c>
      <c r="K1254" s="103" t="str">
        <f>IF(CADA_PROD!C1254="","",IFERROR($J1254/SUM($J$6:$J$1006),""))</f>
        <v/>
      </c>
      <c r="L1254" s="103" t="str">
        <f>IF(CADA_PROD!C1254="","",IFERROR(H1254/SUM($H$6:$H$1006)+P1254,""))</f>
        <v/>
      </c>
      <c r="M1254" s="102" t="str">
        <f>IF(CADA_PROD!$C1254="","",IFERROR(SUMIFS(MOVI_ENTR!M:M,MOVI_ENTR!D:D,D1254)/SUMIFS(MOVI_ENTR!I:I,MOVI_ENTR!D:D,D1254),0))</f>
        <v/>
      </c>
      <c r="N1254" s="104" t="str">
        <f>IF(CADA_PROD!C1254="","",G1254/E1254)</f>
        <v/>
      </c>
    </row>
    <row r="1255" spans="3:14" ht="30" customHeight="1">
      <c r="C1255" s="99" t="str">
        <f>IF(CADA_PROD!C1255="","",CADA_PROD!C1255)</f>
        <v/>
      </c>
      <c r="D1255" s="100" t="str">
        <f>IF(CADA_PROD!D1255="","",CADA_PROD!D1255)</f>
        <v/>
      </c>
      <c r="E1255" s="101" t="str">
        <f>IF(CADA_PROD!E1255="","",CADA_PROD!E1255)</f>
        <v/>
      </c>
      <c r="F1255" s="101" t="str">
        <f>IF(CADA_PROD!D1255="","",SUMIFS(MOVI_ENTR!I:I,MOVI_ENTR!D:D,D1255))</f>
        <v/>
      </c>
      <c r="G1255" s="101" t="str">
        <f>IF(CADA_PROD!C1255="","",SUMIFS(MOVI_SAID!H:H,MOVI_SAID!D:D,D1255))</f>
        <v/>
      </c>
      <c r="H1255" s="101" t="str">
        <f t="shared" si="36"/>
        <v/>
      </c>
      <c r="I1255" s="100" t="str">
        <f>IF(CADA_PROD!C1255="","",IFERROR(IF(H1255&lt;=0,"Sem estoque",IF(H1255/E1255&lt;0.25,"Quase sem estoque",IF(H1255/E1255&lt;1.2,"Estoque baixo",IF(H1255/E1255&lt;2,"Estoque moderado","Estoque confortável")))),""))</f>
        <v/>
      </c>
      <c r="J1255" s="102" t="str">
        <f>IF(CADA_PROD!C1255="","",SUMIFS(MOVI_ENTR!M:M,MOVI_ENTR!D:D,D1255))</f>
        <v/>
      </c>
      <c r="K1255" s="103" t="str">
        <f>IF(CADA_PROD!C1255="","",IFERROR($J1255/SUM($J$6:$J$1006),""))</f>
        <v/>
      </c>
      <c r="L1255" s="103" t="str">
        <f>IF(CADA_PROD!C1255="","",IFERROR(H1255/SUM($H$6:$H$1006)+P1255,""))</f>
        <v/>
      </c>
      <c r="M1255" s="102" t="str">
        <f>IF(CADA_PROD!$C1255="","",IFERROR(SUMIFS(MOVI_ENTR!M:M,MOVI_ENTR!D:D,D1255)/SUMIFS(MOVI_ENTR!I:I,MOVI_ENTR!D:D,D1255),0))</f>
        <v/>
      </c>
      <c r="N1255" s="104" t="str">
        <f>IF(CADA_PROD!C1255="","",G1255/E1255)</f>
        <v/>
      </c>
    </row>
    <row r="1256" spans="3:14" ht="30" customHeight="1">
      <c r="C1256" s="99" t="str">
        <f>IF(CADA_PROD!C1256="","",CADA_PROD!C1256)</f>
        <v/>
      </c>
      <c r="D1256" s="100" t="str">
        <f>IF(CADA_PROD!D1256="","",CADA_PROD!D1256)</f>
        <v/>
      </c>
      <c r="E1256" s="101" t="str">
        <f>IF(CADA_PROD!E1256="","",CADA_PROD!E1256)</f>
        <v/>
      </c>
      <c r="F1256" s="101" t="str">
        <f>IF(CADA_PROD!D1256="","",SUMIFS(MOVI_ENTR!I:I,MOVI_ENTR!D:D,D1256))</f>
        <v/>
      </c>
      <c r="G1256" s="101" t="str">
        <f>IF(CADA_PROD!C1256="","",SUMIFS(MOVI_SAID!H:H,MOVI_SAID!D:D,D1256))</f>
        <v/>
      </c>
      <c r="H1256" s="101" t="str">
        <f t="shared" si="36"/>
        <v/>
      </c>
      <c r="I1256" s="100" t="str">
        <f>IF(CADA_PROD!C1256="","",IFERROR(IF(H1256&lt;=0,"Sem estoque",IF(H1256/E1256&lt;0.25,"Quase sem estoque",IF(H1256/E1256&lt;1.2,"Estoque baixo",IF(H1256/E1256&lt;2,"Estoque moderado","Estoque confortável")))),""))</f>
        <v/>
      </c>
      <c r="J1256" s="102" t="str">
        <f>IF(CADA_PROD!C1256="","",SUMIFS(MOVI_ENTR!M:M,MOVI_ENTR!D:D,D1256))</f>
        <v/>
      </c>
      <c r="K1256" s="103" t="str">
        <f>IF(CADA_PROD!C1256="","",IFERROR($J1256/SUM($J$6:$J$1006),""))</f>
        <v/>
      </c>
      <c r="L1256" s="103" t="str">
        <f>IF(CADA_PROD!C1256="","",IFERROR(H1256/SUM($H$6:$H$1006)+P1256,""))</f>
        <v/>
      </c>
      <c r="M1256" s="102" t="str">
        <f>IF(CADA_PROD!$C1256="","",IFERROR(SUMIFS(MOVI_ENTR!M:M,MOVI_ENTR!D:D,D1256)/SUMIFS(MOVI_ENTR!I:I,MOVI_ENTR!D:D,D1256),0))</f>
        <v/>
      </c>
      <c r="N1256" s="104" t="str">
        <f>IF(CADA_PROD!C1256="","",G1256/E1256)</f>
        <v/>
      </c>
    </row>
    <row r="1257" spans="3:14" ht="30" customHeight="1">
      <c r="C1257" s="99" t="str">
        <f>IF(CADA_PROD!C1257="","",CADA_PROD!C1257)</f>
        <v/>
      </c>
      <c r="D1257" s="100" t="str">
        <f>IF(CADA_PROD!D1257="","",CADA_PROD!D1257)</f>
        <v/>
      </c>
      <c r="E1257" s="101" t="str">
        <f>IF(CADA_PROD!E1257="","",CADA_PROD!E1257)</f>
        <v/>
      </c>
      <c r="F1257" s="101" t="str">
        <f>IF(CADA_PROD!D1257="","",SUMIFS(MOVI_ENTR!I:I,MOVI_ENTR!D:D,D1257))</f>
        <v/>
      </c>
      <c r="G1257" s="101" t="str">
        <f>IF(CADA_PROD!C1257="","",SUMIFS(MOVI_SAID!H:H,MOVI_SAID!D:D,D1257))</f>
        <v/>
      </c>
      <c r="H1257" s="101" t="str">
        <f t="shared" si="36"/>
        <v/>
      </c>
      <c r="I1257" s="100" t="str">
        <f>IF(CADA_PROD!C1257="","",IFERROR(IF(H1257&lt;=0,"Sem estoque",IF(H1257/E1257&lt;0.25,"Quase sem estoque",IF(H1257/E1257&lt;1.2,"Estoque baixo",IF(H1257/E1257&lt;2,"Estoque moderado","Estoque confortável")))),""))</f>
        <v/>
      </c>
      <c r="J1257" s="102" t="str">
        <f>IF(CADA_PROD!C1257="","",SUMIFS(MOVI_ENTR!M:M,MOVI_ENTR!D:D,D1257))</f>
        <v/>
      </c>
      <c r="K1257" s="103" t="str">
        <f>IF(CADA_PROD!C1257="","",IFERROR($J1257/SUM($J$6:$J$1006),""))</f>
        <v/>
      </c>
      <c r="L1257" s="103" t="str">
        <f>IF(CADA_PROD!C1257="","",IFERROR(H1257/SUM($H$6:$H$1006)+P1257,""))</f>
        <v/>
      </c>
      <c r="M1257" s="102" t="str">
        <f>IF(CADA_PROD!$C1257="","",IFERROR(SUMIFS(MOVI_ENTR!M:M,MOVI_ENTR!D:D,D1257)/SUMIFS(MOVI_ENTR!I:I,MOVI_ENTR!D:D,D1257),0))</f>
        <v/>
      </c>
      <c r="N1257" s="104" t="str">
        <f>IF(CADA_PROD!C1257="","",G1257/E1257)</f>
        <v/>
      </c>
    </row>
    <row r="1258" spans="3:14" ht="30" customHeight="1">
      <c r="C1258" s="99" t="str">
        <f>IF(CADA_PROD!C1258="","",CADA_PROD!C1258)</f>
        <v/>
      </c>
      <c r="D1258" s="100" t="str">
        <f>IF(CADA_PROD!D1258="","",CADA_PROD!D1258)</f>
        <v/>
      </c>
      <c r="E1258" s="101" t="str">
        <f>IF(CADA_PROD!E1258="","",CADA_PROD!E1258)</f>
        <v/>
      </c>
      <c r="F1258" s="101" t="str">
        <f>IF(CADA_PROD!D1258="","",SUMIFS(MOVI_ENTR!I:I,MOVI_ENTR!D:D,D1258))</f>
        <v/>
      </c>
      <c r="G1258" s="101" t="str">
        <f>IF(CADA_PROD!C1258="","",SUMIFS(MOVI_SAID!H:H,MOVI_SAID!D:D,D1258))</f>
        <v/>
      </c>
      <c r="H1258" s="101" t="str">
        <f t="shared" si="36"/>
        <v/>
      </c>
      <c r="I1258" s="100" t="str">
        <f>IF(CADA_PROD!C1258="","",IFERROR(IF(H1258&lt;=0,"Sem estoque",IF(H1258/E1258&lt;0.25,"Quase sem estoque",IF(H1258/E1258&lt;1.2,"Estoque baixo",IF(H1258/E1258&lt;2,"Estoque moderado","Estoque confortável")))),""))</f>
        <v/>
      </c>
      <c r="J1258" s="102" t="str">
        <f>IF(CADA_PROD!C1258="","",SUMIFS(MOVI_ENTR!M:M,MOVI_ENTR!D:D,D1258))</f>
        <v/>
      </c>
      <c r="K1258" s="103" t="str">
        <f>IF(CADA_PROD!C1258="","",IFERROR($J1258/SUM($J$6:$J$1006),""))</f>
        <v/>
      </c>
      <c r="L1258" s="103" t="str">
        <f>IF(CADA_PROD!C1258="","",IFERROR(H1258/SUM($H$6:$H$1006)+P1258,""))</f>
        <v/>
      </c>
      <c r="M1258" s="102" t="str">
        <f>IF(CADA_PROD!$C1258="","",IFERROR(SUMIFS(MOVI_ENTR!M:M,MOVI_ENTR!D:D,D1258)/SUMIFS(MOVI_ENTR!I:I,MOVI_ENTR!D:D,D1258),0))</f>
        <v/>
      </c>
      <c r="N1258" s="104" t="str">
        <f>IF(CADA_PROD!C1258="","",G1258/E1258)</f>
        <v/>
      </c>
    </row>
    <row r="1259" spans="3:14" ht="30" customHeight="1">
      <c r="C1259" s="99" t="str">
        <f>IF(CADA_PROD!C1259="","",CADA_PROD!C1259)</f>
        <v/>
      </c>
      <c r="D1259" s="100" t="str">
        <f>IF(CADA_PROD!D1259="","",CADA_PROD!D1259)</f>
        <v/>
      </c>
      <c r="E1259" s="101" t="str">
        <f>IF(CADA_PROD!E1259="","",CADA_PROD!E1259)</f>
        <v/>
      </c>
      <c r="F1259" s="101" t="str">
        <f>IF(CADA_PROD!D1259="","",SUMIFS(MOVI_ENTR!I:I,MOVI_ENTR!D:D,D1259))</f>
        <v/>
      </c>
      <c r="G1259" s="101" t="str">
        <f>IF(CADA_PROD!C1259="","",SUMIFS(MOVI_SAID!H:H,MOVI_SAID!D:D,D1259))</f>
        <v/>
      </c>
      <c r="H1259" s="101" t="str">
        <f t="shared" ref="H1259:H1322" si="37">IFERROR(F1259-G1259,"")</f>
        <v/>
      </c>
      <c r="I1259" s="100" t="str">
        <f>IF(CADA_PROD!C1259="","",IFERROR(IF(H1259&lt;=0,"Sem estoque",IF(H1259/E1259&lt;0.25,"Quase sem estoque",IF(H1259/E1259&lt;1.2,"Estoque baixo",IF(H1259/E1259&lt;2,"Estoque moderado","Estoque confortável")))),""))</f>
        <v/>
      </c>
      <c r="J1259" s="102" t="str">
        <f>IF(CADA_PROD!C1259="","",SUMIFS(MOVI_ENTR!M:M,MOVI_ENTR!D:D,D1259))</f>
        <v/>
      </c>
      <c r="K1259" s="103" t="str">
        <f>IF(CADA_PROD!C1259="","",IFERROR($J1259/SUM($J$6:$J$1006),""))</f>
        <v/>
      </c>
      <c r="L1259" s="103" t="str">
        <f>IF(CADA_PROD!C1259="","",IFERROR(H1259/SUM($H$6:$H$1006)+P1259,""))</f>
        <v/>
      </c>
      <c r="M1259" s="102" t="str">
        <f>IF(CADA_PROD!$C1259="","",IFERROR(SUMIFS(MOVI_ENTR!M:M,MOVI_ENTR!D:D,D1259)/SUMIFS(MOVI_ENTR!I:I,MOVI_ENTR!D:D,D1259),0))</f>
        <v/>
      </c>
      <c r="N1259" s="104" t="str">
        <f>IF(CADA_PROD!C1259="","",G1259/E1259)</f>
        <v/>
      </c>
    </row>
    <row r="1260" spans="3:14" ht="30" customHeight="1">
      <c r="C1260" s="99" t="str">
        <f>IF(CADA_PROD!C1260="","",CADA_PROD!C1260)</f>
        <v/>
      </c>
      <c r="D1260" s="100" t="str">
        <f>IF(CADA_PROD!D1260="","",CADA_PROD!D1260)</f>
        <v/>
      </c>
      <c r="E1260" s="101" t="str">
        <f>IF(CADA_PROD!E1260="","",CADA_PROD!E1260)</f>
        <v/>
      </c>
      <c r="F1260" s="101" t="str">
        <f>IF(CADA_PROD!D1260="","",SUMIFS(MOVI_ENTR!I:I,MOVI_ENTR!D:D,D1260))</f>
        <v/>
      </c>
      <c r="G1260" s="101" t="str">
        <f>IF(CADA_PROD!C1260="","",SUMIFS(MOVI_SAID!H:H,MOVI_SAID!D:D,D1260))</f>
        <v/>
      </c>
      <c r="H1260" s="101" t="str">
        <f t="shared" si="37"/>
        <v/>
      </c>
      <c r="I1260" s="100" t="str">
        <f>IF(CADA_PROD!C1260="","",IFERROR(IF(H1260&lt;=0,"Sem estoque",IF(H1260/E1260&lt;0.25,"Quase sem estoque",IF(H1260/E1260&lt;1.2,"Estoque baixo",IF(H1260/E1260&lt;2,"Estoque moderado","Estoque confortável")))),""))</f>
        <v/>
      </c>
      <c r="J1260" s="102" t="str">
        <f>IF(CADA_PROD!C1260="","",SUMIFS(MOVI_ENTR!M:M,MOVI_ENTR!D:D,D1260))</f>
        <v/>
      </c>
      <c r="K1260" s="103" t="str">
        <f>IF(CADA_PROD!C1260="","",IFERROR($J1260/SUM($J$6:$J$1006),""))</f>
        <v/>
      </c>
      <c r="L1260" s="103" t="str">
        <f>IF(CADA_PROD!C1260="","",IFERROR(H1260/SUM($H$6:$H$1006)+P1260,""))</f>
        <v/>
      </c>
      <c r="M1260" s="102" t="str">
        <f>IF(CADA_PROD!$C1260="","",IFERROR(SUMIFS(MOVI_ENTR!M:M,MOVI_ENTR!D:D,D1260)/SUMIFS(MOVI_ENTR!I:I,MOVI_ENTR!D:D,D1260),0))</f>
        <v/>
      </c>
      <c r="N1260" s="104" t="str">
        <f>IF(CADA_PROD!C1260="","",G1260/E1260)</f>
        <v/>
      </c>
    </row>
    <row r="1261" spans="3:14" ht="30" customHeight="1">
      <c r="C1261" s="99" t="str">
        <f>IF(CADA_PROD!C1261="","",CADA_PROD!C1261)</f>
        <v/>
      </c>
      <c r="D1261" s="100" t="str">
        <f>IF(CADA_PROD!D1261="","",CADA_PROD!D1261)</f>
        <v/>
      </c>
      <c r="E1261" s="101" t="str">
        <f>IF(CADA_PROD!E1261="","",CADA_PROD!E1261)</f>
        <v/>
      </c>
      <c r="F1261" s="101" t="str">
        <f>IF(CADA_PROD!D1261="","",SUMIFS(MOVI_ENTR!I:I,MOVI_ENTR!D:D,D1261))</f>
        <v/>
      </c>
      <c r="G1261" s="101" t="str">
        <f>IF(CADA_PROD!C1261="","",SUMIFS(MOVI_SAID!H:H,MOVI_SAID!D:D,D1261))</f>
        <v/>
      </c>
      <c r="H1261" s="101" t="str">
        <f t="shared" si="37"/>
        <v/>
      </c>
      <c r="I1261" s="100" t="str">
        <f>IF(CADA_PROD!C1261="","",IFERROR(IF(H1261&lt;=0,"Sem estoque",IF(H1261/E1261&lt;0.25,"Quase sem estoque",IF(H1261/E1261&lt;1.2,"Estoque baixo",IF(H1261/E1261&lt;2,"Estoque moderado","Estoque confortável")))),""))</f>
        <v/>
      </c>
      <c r="J1261" s="102" t="str">
        <f>IF(CADA_PROD!C1261="","",SUMIFS(MOVI_ENTR!M:M,MOVI_ENTR!D:D,D1261))</f>
        <v/>
      </c>
      <c r="K1261" s="103" t="str">
        <f>IF(CADA_PROD!C1261="","",IFERROR($J1261/SUM($J$6:$J$1006),""))</f>
        <v/>
      </c>
      <c r="L1261" s="103" t="str">
        <f>IF(CADA_PROD!C1261="","",IFERROR(H1261/SUM($H$6:$H$1006)+P1261,""))</f>
        <v/>
      </c>
      <c r="M1261" s="102" t="str">
        <f>IF(CADA_PROD!$C1261="","",IFERROR(SUMIFS(MOVI_ENTR!M:M,MOVI_ENTR!D:D,D1261)/SUMIFS(MOVI_ENTR!I:I,MOVI_ENTR!D:D,D1261),0))</f>
        <v/>
      </c>
      <c r="N1261" s="104" t="str">
        <f>IF(CADA_PROD!C1261="","",G1261/E1261)</f>
        <v/>
      </c>
    </row>
    <row r="1262" spans="3:14" ht="30" customHeight="1">
      <c r="C1262" s="99" t="str">
        <f>IF(CADA_PROD!C1262="","",CADA_PROD!C1262)</f>
        <v/>
      </c>
      <c r="D1262" s="100" t="str">
        <f>IF(CADA_PROD!D1262="","",CADA_PROD!D1262)</f>
        <v/>
      </c>
      <c r="E1262" s="101" t="str">
        <f>IF(CADA_PROD!E1262="","",CADA_PROD!E1262)</f>
        <v/>
      </c>
      <c r="F1262" s="101" t="str">
        <f>IF(CADA_PROD!D1262="","",SUMIFS(MOVI_ENTR!I:I,MOVI_ENTR!D:D,D1262))</f>
        <v/>
      </c>
      <c r="G1262" s="101" t="str">
        <f>IF(CADA_PROD!C1262="","",SUMIFS(MOVI_SAID!H:H,MOVI_SAID!D:D,D1262))</f>
        <v/>
      </c>
      <c r="H1262" s="101" t="str">
        <f t="shared" si="37"/>
        <v/>
      </c>
      <c r="I1262" s="100" t="str">
        <f>IF(CADA_PROD!C1262="","",IFERROR(IF(H1262&lt;=0,"Sem estoque",IF(H1262/E1262&lt;0.25,"Quase sem estoque",IF(H1262/E1262&lt;1.2,"Estoque baixo",IF(H1262/E1262&lt;2,"Estoque moderado","Estoque confortável")))),""))</f>
        <v/>
      </c>
      <c r="J1262" s="102" t="str">
        <f>IF(CADA_PROD!C1262="","",SUMIFS(MOVI_ENTR!M:M,MOVI_ENTR!D:D,D1262))</f>
        <v/>
      </c>
      <c r="K1262" s="103" t="str">
        <f>IF(CADA_PROD!C1262="","",IFERROR($J1262/SUM($J$6:$J$1006),""))</f>
        <v/>
      </c>
      <c r="L1262" s="103" t="str">
        <f>IF(CADA_PROD!C1262="","",IFERROR(H1262/SUM($H$6:$H$1006)+P1262,""))</f>
        <v/>
      </c>
      <c r="M1262" s="102" t="str">
        <f>IF(CADA_PROD!$C1262="","",IFERROR(SUMIFS(MOVI_ENTR!M:M,MOVI_ENTR!D:D,D1262)/SUMIFS(MOVI_ENTR!I:I,MOVI_ENTR!D:D,D1262),0))</f>
        <v/>
      </c>
      <c r="N1262" s="104" t="str">
        <f>IF(CADA_PROD!C1262="","",G1262/E1262)</f>
        <v/>
      </c>
    </row>
    <row r="1263" spans="3:14" ht="30" customHeight="1">
      <c r="C1263" s="99" t="str">
        <f>IF(CADA_PROD!C1263="","",CADA_PROD!C1263)</f>
        <v/>
      </c>
      <c r="D1263" s="100" t="str">
        <f>IF(CADA_PROD!D1263="","",CADA_PROD!D1263)</f>
        <v/>
      </c>
      <c r="E1263" s="101" t="str">
        <f>IF(CADA_PROD!E1263="","",CADA_PROD!E1263)</f>
        <v/>
      </c>
      <c r="F1263" s="101" t="str">
        <f>IF(CADA_PROD!D1263="","",SUMIFS(MOVI_ENTR!I:I,MOVI_ENTR!D:D,D1263))</f>
        <v/>
      </c>
      <c r="G1263" s="101" t="str">
        <f>IF(CADA_PROD!C1263="","",SUMIFS(MOVI_SAID!H:H,MOVI_SAID!D:D,D1263))</f>
        <v/>
      </c>
      <c r="H1263" s="101" t="str">
        <f t="shared" si="37"/>
        <v/>
      </c>
      <c r="I1263" s="100" t="str">
        <f>IF(CADA_PROD!C1263="","",IFERROR(IF(H1263&lt;=0,"Sem estoque",IF(H1263/E1263&lt;0.25,"Quase sem estoque",IF(H1263/E1263&lt;1.2,"Estoque baixo",IF(H1263/E1263&lt;2,"Estoque moderado","Estoque confortável")))),""))</f>
        <v/>
      </c>
      <c r="J1263" s="102" t="str">
        <f>IF(CADA_PROD!C1263="","",SUMIFS(MOVI_ENTR!M:M,MOVI_ENTR!D:D,D1263))</f>
        <v/>
      </c>
      <c r="K1263" s="103" t="str">
        <f>IF(CADA_PROD!C1263="","",IFERROR($J1263/SUM($J$6:$J$1006),""))</f>
        <v/>
      </c>
      <c r="L1263" s="103" t="str">
        <f>IF(CADA_PROD!C1263="","",IFERROR(H1263/SUM($H$6:$H$1006)+P1263,""))</f>
        <v/>
      </c>
      <c r="M1263" s="102" t="str">
        <f>IF(CADA_PROD!$C1263="","",IFERROR(SUMIFS(MOVI_ENTR!M:M,MOVI_ENTR!D:D,D1263)/SUMIFS(MOVI_ENTR!I:I,MOVI_ENTR!D:D,D1263),0))</f>
        <v/>
      </c>
      <c r="N1263" s="104" t="str">
        <f>IF(CADA_PROD!C1263="","",G1263/E1263)</f>
        <v/>
      </c>
    </row>
    <row r="1264" spans="3:14" ht="30" customHeight="1">
      <c r="C1264" s="99" t="str">
        <f>IF(CADA_PROD!C1264="","",CADA_PROD!C1264)</f>
        <v/>
      </c>
      <c r="D1264" s="100" t="str">
        <f>IF(CADA_PROD!D1264="","",CADA_PROD!D1264)</f>
        <v/>
      </c>
      <c r="E1264" s="101" t="str">
        <f>IF(CADA_PROD!E1264="","",CADA_PROD!E1264)</f>
        <v/>
      </c>
      <c r="F1264" s="101" t="str">
        <f>IF(CADA_PROD!D1264="","",SUMIFS(MOVI_ENTR!I:I,MOVI_ENTR!D:D,D1264))</f>
        <v/>
      </c>
      <c r="G1264" s="101" t="str">
        <f>IF(CADA_PROD!C1264="","",SUMIFS(MOVI_SAID!H:H,MOVI_SAID!D:D,D1264))</f>
        <v/>
      </c>
      <c r="H1264" s="101" t="str">
        <f t="shared" si="37"/>
        <v/>
      </c>
      <c r="I1264" s="100" t="str">
        <f>IF(CADA_PROD!C1264="","",IFERROR(IF(H1264&lt;=0,"Sem estoque",IF(H1264/E1264&lt;0.25,"Quase sem estoque",IF(H1264/E1264&lt;1.2,"Estoque baixo",IF(H1264/E1264&lt;2,"Estoque moderado","Estoque confortável")))),""))</f>
        <v/>
      </c>
      <c r="J1264" s="102" t="str">
        <f>IF(CADA_PROD!C1264="","",SUMIFS(MOVI_ENTR!M:M,MOVI_ENTR!D:D,D1264))</f>
        <v/>
      </c>
      <c r="K1264" s="103" t="str">
        <f>IF(CADA_PROD!C1264="","",IFERROR($J1264/SUM($J$6:$J$1006),""))</f>
        <v/>
      </c>
      <c r="L1264" s="103" t="str">
        <f>IF(CADA_PROD!C1264="","",IFERROR(H1264/SUM($H$6:$H$1006)+P1264,""))</f>
        <v/>
      </c>
      <c r="M1264" s="102" t="str">
        <f>IF(CADA_PROD!$C1264="","",IFERROR(SUMIFS(MOVI_ENTR!M:M,MOVI_ENTR!D:D,D1264)/SUMIFS(MOVI_ENTR!I:I,MOVI_ENTR!D:D,D1264),0))</f>
        <v/>
      </c>
      <c r="N1264" s="104" t="str">
        <f>IF(CADA_PROD!C1264="","",G1264/E1264)</f>
        <v/>
      </c>
    </row>
    <row r="1265" spans="3:14" ht="30" customHeight="1">
      <c r="C1265" s="99" t="str">
        <f>IF(CADA_PROD!C1265="","",CADA_PROD!C1265)</f>
        <v/>
      </c>
      <c r="D1265" s="100" t="str">
        <f>IF(CADA_PROD!D1265="","",CADA_PROD!D1265)</f>
        <v/>
      </c>
      <c r="E1265" s="101" t="str">
        <f>IF(CADA_PROD!E1265="","",CADA_PROD!E1265)</f>
        <v/>
      </c>
      <c r="F1265" s="101" t="str">
        <f>IF(CADA_PROD!D1265="","",SUMIFS(MOVI_ENTR!I:I,MOVI_ENTR!D:D,D1265))</f>
        <v/>
      </c>
      <c r="G1265" s="101" t="str">
        <f>IF(CADA_PROD!C1265="","",SUMIFS(MOVI_SAID!H:H,MOVI_SAID!D:D,D1265))</f>
        <v/>
      </c>
      <c r="H1265" s="101" t="str">
        <f t="shared" si="37"/>
        <v/>
      </c>
      <c r="I1265" s="100" t="str">
        <f>IF(CADA_PROD!C1265="","",IFERROR(IF(H1265&lt;=0,"Sem estoque",IF(H1265/E1265&lt;0.25,"Quase sem estoque",IF(H1265/E1265&lt;1.2,"Estoque baixo",IF(H1265/E1265&lt;2,"Estoque moderado","Estoque confortável")))),""))</f>
        <v/>
      </c>
      <c r="J1265" s="102" t="str">
        <f>IF(CADA_PROD!C1265="","",SUMIFS(MOVI_ENTR!M:M,MOVI_ENTR!D:D,D1265))</f>
        <v/>
      </c>
      <c r="K1265" s="103" t="str">
        <f>IF(CADA_PROD!C1265="","",IFERROR($J1265/SUM($J$6:$J$1006),""))</f>
        <v/>
      </c>
      <c r="L1265" s="103" t="str">
        <f>IF(CADA_PROD!C1265="","",IFERROR(H1265/SUM($H$6:$H$1006)+P1265,""))</f>
        <v/>
      </c>
      <c r="M1265" s="102" t="str">
        <f>IF(CADA_PROD!$C1265="","",IFERROR(SUMIFS(MOVI_ENTR!M:M,MOVI_ENTR!D:D,D1265)/SUMIFS(MOVI_ENTR!I:I,MOVI_ENTR!D:D,D1265),0))</f>
        <v/>
      </c>
      <c r="N1265" s="104" t="str">
        <f>IF(CADA_PROD!C1265="","",G1265/E1265)</f>
        <v/>
      </c>
    </row>
    <row r="1266" spans="3:14" ht="30" customHeight="1">
      <c r="C1266" s="99" t="str">
        <f>IF(CADA_PROD!C1266="","",CADA_PROD!C1266)</f>
        <v/>
      </c>
      <c r="D1266" s="100" t="str">
        <f>IF(CADA_PROD!D1266="","",CADA_PROD!D1266)</f>
        <v/>
      </c>
      <c r="E1266" s="101" t="str">
        <f>IF(CADA_PROD!E1266="","",CADA_PROD!E1266)</f>
        <v/>
      </c>
      <c r="F1266" s="101" t="str">
        <f>IF(CADA_PROD!D1266="","",SUMIFS(MOVI_ENTR!I:I,MOVI_ENTR!D:D,D1266))</f>
        <v/>
      </c>
      <c r="G1266" s="101" t="str">
        <f>IF(CADA_PROD!C1266="","",SUMIFS(MOVI_SAID!H:H,MOVI_SAID!D:D,D1266))</f>
        <v/>
      </c>
      <c r="H1266" s="101" t="str">
        <f t="shared" si="37"/>
        <v/>
      </c>
      <c r="I1266" s="100" t="str">
        <f>IF(CADA_PROD!C1266="","",IFERROR(IF(H1266&lt;=0,"Sem estoque",IF(H1266/E1266&lt;0.25,"Quase sem estoque",IF(H1266/E1266&lt;1.2,"Estoque baixo",IF(H1266/E1266&lt;2,"Estoque moderado","Estoque confortável")))),""))</f>
        <v/>
      </c>
      <c r="J1266" s="102" t="str">
        <f>IF(CADA_PROD!C1266="","",SUMIFS(MOVI_ENTR!M:M,MOVI_ENTR!D:D,D1266))</f>
        <v/>
      </c>
      <c r="K1266" s="103" t="str">
        <f>IF(CADA_PROD!C1266="","",IFERROR($J1266/SUM($J$6:$J$1006),""))</f>
        <v/>
      </c>
      <c r="L1266" s="103" t="str">
        <f>IF(CADA_PROD!C1266="","",IFERROR(H1266/SUM($H$6:$H$1006)+P1266,""))</f>
        <v/>
      </c>
      <c r="M1266" s="102" t="str">
        <f>IF(CADA_PROD!$C1266="","",IFERROR(SUMIFS(MOVI_ENTR!M:M,MOVI_ENTR!D:D,D1266)/SUMIFS(MOVI_ENTR!I:I,MOVI_ENTR!D:D,D1266),0))</f>
        <v/>
      </c>
      <c r="N1266" s="104" t="str">
        <f>IF(CADA_PROD!C1266="","",G1266/E1266)</f>
        <v/>
      </c>
    </row>
    <row r="1267" spans="3:14" ht="30" customHeight="1">
      <c r="C1267" s="99" t="str">
        <f>IF(CADA_PROD!C1267="","",CADA_PROD!C1267)</f>
        <v/>
      </c>
      <c r="D1267" s="100" t="str">
        <f>IF(CADA_PROD!D1267="","",CADA_PROD!D1267)</f>
        <v/>
      </c>
      <c r="E1267" s="101" t="str">
        <f>IF(CADA_PROD!E1267="","",CADA_PROD!E1267)</f>
        <v/>
      </c>
      <c r="F1267" s="101" t="str">
        <f>IF(CADA_PROD!D1267="","",SUMIFS(MOVI_ENTR!I:I,MOVI_ENTR!D:D,D1267))</f>
        <v/>
      </c>
      <c r="G1267" s="101" t="str">
        <f>IF(CADA_PROD!C1267="","",SUMIFS(MOVI_SAID!H:H,MOVI_SAID!D:D,D1267))</f>
        <v/>
      </c>
      <c r="H1267" s="101" t="str">
        <f t="shared" si="37"/>
        <v/>
      </c>
      <c r="I1267" s="100" t="str">
        <f>IF(CADA_PROD!C1267="","",IFERROR(IF(H1267&lt;=0,"Sem estoque",IF(H1267/E1267&lt;0.25,"Quase sem estoque",IF(H1267/E1267&lt;1.2,"Estoque baixo",IF(H1267/E1267&lt;2,"Estoque moderado","Estoque confortável")))),""))</f>
        <v/>
      </c>
      <c r="J1267" s="102" t="str">
        <f>IF(CADA_PROD!C1267="","",SUMIFS(MOVI_ENTR!M:M,MOVI_ENTR!D:D,D1267))</f>
        <v/>
      </c>
      <c r="K1267" s="103" t="str">
        <f>IF(CADA_PROD!C1267="","",IFERROR($J1267/SUM($J$6:$J$1006),""))</f>
        <v/>
      </c>
      <c r="L1267" s="103" t="str">
        <f>IF(CADA_PROD!C1267="","",IFERROR(H1267/SUM($H$6:$H$1006)+P1267,""))</f>
        <v/>
      </c>
      <c r="M1267" s="102" t="str">
        <f>IF(CADA_PROD!$C1267="","",IFERROR(SUMIFS(MOVI_ENTR!M:M,MOVI_ENTR!D:D,D1267)/SUMIFS(MOVI_ENTR!I:I,MOVI_ENTR!D:D,D1267),0))</f>
        <v/>
      </c>
      <c r="N1267" s="104" t="str">
        <f>IF(CADA_PROD!C1267="","",G1267/E1267)</f>
        <v/>
      </c>
    </row>
    <row r="1268" spans="3:14" ht="30" customHeight="1">
      <c r="C1268" s="99" t="str">
        <f>IF(CADA_PROD!C1268="","",CADA_PROD!C1268)</f>
        <v/>
      </c>
      <c r="D1268" s="100" t="str">
        <f>IF(CADA_PROD!D1268="","",CADA_PROD!D1268)</f>
        <v/>
      </c>
      <c r="E1268" s="101" t="str">
        <f>IF(CADA_PROD!E1268="","",CADA_PROD!E1268)</f>
        <v/>
      </c>
      <c r="F1268" s="101" t="str">
        <f>IF(CADA_PROD!D1268="","",SUMIFS(MOVI_ENTR!I:I,MOVI_ENTR!D:D,D1268))</f>
        <v/>
      </c>
      <c r="G1268" s="101" t="str">
        <f>IF(CADA_PROD!C1268="","",SUMIFS(MOVI_SAID!H:H,MOVI_SAID!D:D,D1268))</f>
        <v/>
      </c>
      <c r="H1268" s="101" t="str">
        <f t="shared" si="37"/>
        <v/>
      </c>
      <c r="I1268" s="100" t="str">
        <f>IF(CADA_PROD!C1268="","",IFERROR(IF(H1268&lt;=0,"Sem estoque",IF(H1268/E1268&lt;0.25,"Quase sem estoque",IF(H1268/E1268&lt;1.2,"Estoque baixo",IF(H1268/E1268&lt;2,"Estoque moderado","Estoque confortável")))),""))</f>
        <v/>
      </c>
      <c r="J1268" s="102" t="str">
        <f>IF(CADA_PROD!C1268="","",SUMIFS(MOVI_ENTR!M:M,MOVI_ENTR!D:D,D1268))</f>
        <v/>
      </c>
      <c r="K1268" s="103" t="str">
        <f>IF(CADA_PROD!C1268="","",IFERROR($J1268/SUM($J$6:$J$1006),""))</f>
        <v/>
      </c>
      <c r="L1268" s="103" t="str">
        <f>IF(CADA_PROD!C1268="","",IFERROR(H1268/SUM($H$6:$H$1006)+P1268,""))</f>
        <v/>
      </c>
      <c r="M1268" s="102" t="str">
        <f>IF(CADA_PROD!$C1268="","",IFERROR(SUMIFS(MOVI_ENTR!M:M,MOVI_ENTR!D:D,D1268)/SUMIFS(MOVI_ENTR!I:I,MOVI_ENTR!D:D,D1268),0))</f>
        <v/>
      </c>
      <c r="N1268" s="104" t="str">
        <f>IF(CADA_PROD!C1268="","",G1268/E1268)</f>
        <v/>
      </c>
    </row>
    <row r="1269" spans="3:14" ht="30" customHeight="1">
      <c r="C1269" s="99" t="str">
        <f>IF(CADA_PROD!C1269="","",CADA_PROD!C1269)</f>
        <v/>
      </c>
      <c r="D1269" s="100" t="str">
        <f>IF(CADA_PROD!D1269="","",CADA_PROD!D1269)</f>
        <v/>
      </c>
      <c r="E1269" s="101" t="str">
        <f>IF(CADA_PROD!E1269="","",CADA_PROD!E1269)</f>
        <v/>
      </c>
      <c r="F1269" s="101" t="str">
        <f>IF(CADA_PROD!D1269="","",SUMIFS(MOVI_ENTR!I:I,MOVI_ENTR!D:D,D1269))</f>
        <v/>
      </c>
      <c r="G1269" s="101" t="str">
        <f>IF(CADA_PROD!C1269="","",SUMIFS(MOVI_SAID!H:H,MOVI_SAID!D:D,D1269))</f>
        <v/>
      </c>
      <c r="H1269" s="101" t="str">
        <f t="shared" si="37"/>
        <v/>
      </c>
      <c r="I1269" s="100" t="str">
        <f>IF(CADA_PROD!C1269="","",IFERROR(IF(H1269&lt;=0,"Sem estoque",IF(H1269/E1269&lt;0.25,"Quase sem estoque",IF(H1269/E1269&lt;1.2,"Estoque baixo",IF(H1269/E1269&lt;2,"Estoque moderado","Estoque confortável")))),""))</f>
        <v/>
      </c>
      <c r="J1269" s="102" t="str">
        <f>IF(CADA_PROD!C1269="","",SUMIFS(MOVI_ENTR!M:M,MOVI_ENTR!D:D,D1269))</f>
        <v/>
      </c>
      <c r="K1269" s="103" t="str">
        <f>IF(CADA_PROD!C1269="","",IFERROR($J1269/SUM($J$6:$J$1006),""))</f>
        <v/>
      </c>
      <c r="L1269" s="103" t="str">
        <f>IF(CADA_PROD!C1269="","",IFERROR(H1269/SUM($H$6:$H$1006)+P1269,""))</f>
        <v/>
      </c>
      <c r="M1269" s="102" t="str">
        <f>IF(CADA_PROD!$C1269="","",IFERROR(SUMIFS(MOVI_ENTR!M:M,MOVI_ENTR!D:D,D1269)/SUMIFS(MOVI_ENTR!I:I,MOVI_ENTR!D:D,D1269),0))</f>
        <v/>
      </c>
      <c r="N1269" s="104" t="str">
        <f>IF(CADA_PROD!C1269="","",G1269/E1269)</f>
        <v/>
      </c>
    </row>
    <row r="1270" spans="3:14" ht="30" customHeight="1">
      <c r="C1270" s="99" t="str">
        <f>IF(CADA_PROD!C1270="","",CADA_PROD!C1270)</f>
        <v/>
      </c>
      <c r="D1270" s="100" t="str">
        <f>IF(CADA_PROD!D1270="","",CADA_PROD!D1270)</f>
        <v/>
      </c>
      <c r="E1270" s="101" t="str">
        <f>IF(CADA_PROD!E1270="","",CADA_PROD!E1270)</f>
        <v/>
      </c>
      <c r="F1270" s="101" t="str">
        <f>IF(CADA_PROD!D1270="","",SUMIFS(MOVI_ENTR!I:I,MOVI_ENTR!D:D,D1270))</f>
        <v/>
      </c>
      <c r="G1270" s="101" t="str">
        <f>IF(CADA_PROD!C1270="","",SUMIFS(MOVI_SAID!H:H,MOVI_SAID!D:D,D1270))</f>
        <v/>
      </c>
      <c r="H1270" s="101" t="str">
        <f t="shared" si="37"/>
        <v/>
      </c>
      <c r="I1270" s="100" t="str">
        <f>IF(CADA_PROD!C1270="","",IFERROR(IF(H1270&lt;=0,"Sem estoque",IF(H1270/E1270&lt;0.25,"Quase sem estoque",IF(H1270/E1270&lt;1.2,"Estoque baixo",IF(H1270/E1270&lt;2,"Estoque moderado","Estoque confortável")))),""))</f>
        <v/>
      </c>
      <c r="J1270" s="102" t="str">
        <f>IF(CADA_PROD!C1270="","",SUMIFS(MOVI_ENTR!M:M,MOVI_ENTR!D:D,D1270))</f>
        <v/>
      </c>
      <c r="K1270" s="103" t="str">
        <f>IF(CADA_PROD!C1270="","",IFERROR($J1270/SUM($J$6:$J$1006),""))</f>
        <v/>
      </c>
      <c r="L1270" s="103" t="str">
        <f>IF(CADA_PROD!C1270="","",IFERROR(H1270/SUM($H$6:$H$1006)+P1270,""))</f>
        <v/>
      </c>
      <c r="M1270" s="102" t="str">
        <f>IF(CADA_PROD!$C1270="","",IFERROR(SUMIFS(MOVI_ENTR!M:M,MOVI_ENTR!D:D,D1270)/SUMIFS(MOVI_ENTR!I:I,MOVI_ENTR!D:D,D1270),0))</f>
        <v/>
      </c>
      <c r="N1270" s="104" t="str">
        <f>IF(CADA_PROD!C1270="","",G1270/E1270)</f>
        <v/>
      </c>
    </row>
    <row r="1271" spans="3:14" ht="30" customHeight="1">
      <c r="C1271" s="99" t="str">
        <f>IF(CADA_PROD!C1271="","",CADA_PROD!C1271)</f>
        <v/>
      </c>
      <c r="D1271" s="100" t="str">
        <f>IF(CADA_PROD!D1271="","",CADA_PROD!D1271)</f>
        <v/>
      </c>
      <c r="E1271" s="101" t="str">
        <f>IF(CADA_PROD!E1271="","",CADA_PROD!E1271)</f>
        <v/>
      </c>
      <c r="F1271" s="101" t="str">
        <f>IF(CADA_PROD!D1271="","",SUMIFS(MOVI_ENTR!I:I,MOVI_ENTR!D:D,D1271))</f>
        <v/>
      </c>
      <c r="G1271" s="101" t="str">
        <f>IF(CADA_PROD!C1271="","",SUMIFS(MOVI_SAID!H:H,MOVI_SAID!D:D,D1271))</f>
        <v/>
      </c>
      <c r="H1271" s="101" t="str">
        <f t="shared" si="37"/>
        <v/>
      </c>
      <c r="I1271" s="100" t="str">
        <f>IF(CADA_PROD!C1271="","",IFERROR(IF(H1271&lt;=0,"Sem estoque",IF(H1271/E1271&lt;0.25,"Quase sem estoque",IF(H1271/E1271&lt;1.2,"Estoque baixo",IF(H1271/E1271&lt;2,"Estoque moderado","Estoque confortável")))),""))</f>
        <v/>
      </c>
      <c r="J1271" s="102" t="str">
        <f>IF(CADA_PROD!C1271="","",SUMIFS(MOVI_ENTR!M:M,MOVI_ENTR!D:D,D1271))</f>
        <v/>
      </c>
      <c r="K1271" s="103" t="str">
        <f>IF(CADA_PROD!C1271="","",IFERROR($J1271/SUM($J$6:$J$1006),""))</f>
        <v/>
      </c>
      <c r="L1271" s="103" t="str">
        <f>IF(CADA_PROD!C1271="","",IFERROR(H1271/SUM($H$6:$H$1006)+P1271,""))</f>
        <v/>
      </c>
      <c r="M1271" s="102" t="str">
        <f>IF(CADA_PROD!$C1271="","",IFERROR(SUMIFS(MOVI_ENTR!M:M,MOVI_ENTR!D:D,D1271)/SUMIFS(MOVI_ENTR!I:I,MOVI_ENTR!D:D,D1271),0))</f>
        <v/>
      </c>
      <c r="N1271" s="104" t="str">
        <f>IF(CADA_PROD!C1271="","",G1271/E1271)</f>
        <v/>
      </c>
    </row>
    <row r="1272" spans="3:14" ht="30" customHeight="1">
      <c r="C1272" s="99" t="str">
        <f>IF(CADA_PROD!C1272="","",CADA_PROD!C1272)</f>
        <v/>
      </c>
      <c r="D1272" s="100" t="str">
        <f>IF(CADA_PROD!D1272="","",CADA_PROD!D1272)</f>
        <v/>
      </c>
      <c r="E1272" s="101" t="str">
        <f>IF(CADA_PROD!E1272="","",CADA_PROD!E1272)</f>
        <v/>
      </c>
      <c r="F1272" s="101" t="str">
        <f>IF(CADA_PROD!D1272="","",SUMIFS(MOVI_ENTR!I:I,MOVI_ENTR!D:D,D1272))</f>
        <v/>
      </c>
      <c r="G1272" s="101" t="str">
        <f>IF(CADA_PROD!C1272="","",SUMIFS(MOVI_SAID!H:H,MOVI_SAID!D:D,D1272))</f>
        <v/>
      </c>
      <c r="H1272" s="101" t="str">
        <f t="shared" si="37"/>
        <v/>
      </c>
      <c r="I1272" s="100" t="str">
        <f>IF(CADA_PROD!C1272="","",IFERROR(IF(H1272&lt;=0,"Sem estoque",IF(H1272/E1272&lt;0.25,"Quase sem estoque",IF(H1272/E1272&lt;1.2,"Estoque baixo",IF(H1272/E1272&lt;2,"Estoque moderado","Estoque confortável")))),""))</f>
        <v/>
      </c>
      <c r="J1272" s="102" t="str">
        <f>IF(CADA_PROD!C1272="","",SUMIFS(MOVI_ENTR!M:M,MOVI_ENTR!D:D,D1272))</f>
        <v/>
      </c>
      <c r="K1272" s="103" t="str">
        <f>IF(CADA_PROD!C1272="","",IFERROR($J1272/SUM($J$6:$J$1006),""))</f>
        <v/>
      </c>
      <c r="L1272" s="103" t="str">
        <f>IF(CADA_PROD!C1272="","",IFERROR(H1272/SUM($H$6:$H$1006)+P1272,""))</f>
        <v/>
      </c>
      <c r="M1272" s="102" t="str">
        <f>IF(CADA_PROD!$C1272="","",IFERROR(SUMIFS(MOVI_ENTR!M:M,MOVI_ENTR!D:D,D1272)/SUMIFS(MOVI_ENTR!I:I,MOVI_ENTR!D:D,D1272),0))</f>
        <v/>
      </c>
      <c r="N1272" s="104" t="str">
        <f>IF(CADA_PROD!C1272="","",G1272/E1272)</f>
        <v/>
      </c>
    </row>
    <row r="1273" spans="3:14" ht="30" customHeight="1">
      <c r="C1273" s="99" t="str">
        <f>IF(CADA_PROD!C1273="","",CADA_PROD!C1273)</f>
        <v/>
      </c>
      <c r="D1273" s="100" t="str">
        <f>IF(CADA_PROD!D1273="","",CADA_PROD!D1273)</f>
        <v/>
      </c>
      <c r="E1273" s="101" t="str">
        <f>IF(CADA_PROD!E1273="","",CADA_PROD!E1273)</f>
        <v/>
      </c>
      <c r="F1273" s="101" t="str">
        <f>IF(CADA_PROD!D1273="","",SUMIFS(MOVI_ENTR!I:I,MOVI_ENTR!D:D,D1273))</f>
        <v/>
      </c>
      <c r="G1273" s="101" t="str">
        <f>IF(CADA_PROD!C1273="","",SUMIFS(MOVI_SAID!H:H,MOVI_SAID!D:D,D1273))</f>
        <v/>
      </c>
      <c r="H1273" s="101" t="str">
        <f t="shared" si="37"/>
        <v/>
      </c>
      <c r="I1273" s="100" t="str">
        <f>IF(CADA_PROD!C1273="","",IFERROR(IF(H1273&lt;=0,"Sem estoque",IF(H1273/E1273&lt;0.25,"Quase sem estoque",IF(H1273/E1273&lt;1.2,"Estoque baixo",IF(H1273/E1273&lt;2,"Estoque moderado","Estoque confortável")))),""))</f>
        <v/>
      </c>
      <c r="J1273" s="102" t="str">
        <f>IF(CADA_PROD!C1273="","",SUMIFS(MOVI_ENTR!M:M,MOVI_ENTR!D:D,D1273))</f>
        <v/>
      </c>
      <c r="K1273" s="103" t="str">
        <f>IF(CADA_PROD!C1273="","",IFERROR($J1273/SUM($J$6:$J$1006),""))</f>
        <v/>
      </c>
      <c r="L1273" s="103" t="str">
        <f>IF(CADA_PROD!C1273="","",IFERROR(H1273/SUM($H$6:$H$1006)+P1273,""))</f>
        <v/>
      </c>
      <c r="M1273" s="102" t="str">
        <f>IF(CADA_PROD!$C1273="","",IFERROR(SUMIFS(MOVI_ENTR!M:M,MOVI_ENTR!D:D,D1273)/SUMIFS(MOVI_ENTR!I:I,MOVI_ENTR!D:D,D1273),0))</f>
        <v/>
      </c>
      <c r="N1273" s="104" t="str">
        <f>IF(CADA_PROD!C1273="","",G1273/E1273)</f>
        <v/>
      </c>
    </row>
    <row r="1274" spans="3:14" ht="30" customHeight="1">
      <c r="C1274" s="99" t="str">
        <f>IF(CADA_PROD!C1274="","",CADA_PROD!C1274)</f>
        <v/>
      </c>
      <c r="D1274" s="100" t="str">
        <f>IF(CADA_PROD!D1274="","",CADA_PROD!D1274)</f>
        <v/>
      </c>
      <c r="E1274" s="101" t="str">
        <f>IF(CADA_PROD!E1274="","",CADA_PROD!E1274)</f>
        <v/>
      </c>
      <c r="F1274" s="101" t="str">
        <f>IF(CADA_PROD!D1274="","",SUMIFS(MOVI_ENTR!I:I,MOVI_ENTR!D:D,D1274))</f>
        <v/>
      </c>
      <c r="G1274" s="101" t="str">
        <f>IF(CADA_PROD!C1274="","",SUMIFS(MOVI_SAID!H:H,MOVI_SAID!D:D,D1274))</f>
        <v/>
      </c>
      <c r="H1274" s="101" t="str">
        <f t="shared" si="37"/>
        <v/>
      </c>
      <c r="I1274" s="100" t="str">
        <f>IF(CADA_PROD!C1274="","",IFERROR(IF(H1274&lt;=0,"Sem estoque",IF(H1274/E1274&lt;0.25,"Quase sem estoque",IF(H1274/E1274&lt;1.2,"Estoque baixo",IF(H1274/E1274&lt;2,"Estoque moderado","Estoque confortável")))),""))</f>
        <v/>
      </c>
      <c r="J1274" s="102" t="str">
        <f>IF(CADA_PROD!C1274="","",SUMIFS(MOVI_ENTR!M:M,MOVI_ENTR!D:D,D1274))</f>
        <v/>
      </c>
      <c r="K1274" s="103" t="str">
        <f>IF(CADA_PROD!C1274="","",IFERROR($J1274/SUM($J$6:$J$1006),""))</f>
        <v/>
      </c>
      <c r="L1274" s="103" t="str">
        <f>IF(CADA_PROD!C1274="","",IFERROR(H1274/SUM($H$6:$H$1006)+P1274,""))</f>
        <v/>
      </c>
      <c r="M1274" s="102" t="str">
        <f>IF(CADA_PROD!$C1274="","",IFERROR(SUMIFS(MOVI_ENTR!M:M,MOVI_ENTR!D:D,D1274)/SUMIFS(MOVI_ENTR!I:I,MOVI_ENTR!D:D,D1274),0))</f>
        <v/>
      </c>
      <c r="N1274" s="104" t="str">
        <f>IF(CADA_PROD!C1274="","",G1274/E1274)</f>
        <v/>
      </c>
    </row>
    <row r="1275" spans="3:14" ht="30" customHeight="1">
      <c r="C1275" s="99" t="str">
        <f>IF(CADA_PROD!C1275="","",CADA_PROD!C1275)</f>
        <v/>
      </c>
      <c r="D1275" s="100" t="str">
        <f>IF(CADA_PROD!D1275="","",CADA_PROD!D1275)</f>
        <v/>
      </c>
      <c r="E1275" s="101" t="str">
        <f>IF(CADA_PROD!E1275="","",CADA_PROD!E1275)</f>
        <v/>
      </c>
      <c r="F1275" s="101" t="str">
        <f>IF(CADA_PROD!D1275="","",SUMIFS(MOVI_ENTR!I:I,MOVI_ENTR!D:D,D1275))</f>
        <v/>
      </c>
      <c r="G1275" s="101" t="str">
        <f>IF(CADA_PROD!C1275="","",SUMIFS(MOVI_SAID!H:H,MOVI_SAID!D:D,D1275))</f>
        <v/>
      </c>
      <c r="H1275" s="101" t="str">
        <f t="shared" si="37"/>
        <v/>
      </c>
      <c r="I1275" s="100" t="str">
        <f>IF(CADA_PROD!C1275="","",IFERROR(IF(H1275&lt;=0,"Sem estoque",IF(H1275/E1275&lt;0.25,"Quase sem estoque",IF(H1275/E1275&lt;1.2,"Estoque baixo",IF(H1275/E1275&lt;2,"Estoque moderado","Estoque confortável")))),""))</f>
        <v/>
      </c>
      <c r="J1275" s="102" t="str">
        <f>IF(CADA_PROD!C1275="","",SUMIFS(MOVI_ENTR!M:M,MOVI_ENTR!D:D,D1275))</f>
        <v/>
      </c>
      <c r="K1275" s="103" t="str">
        <f>IF(CADA_PROD!C1275="","",IFERROR($J1275/SUM($J$6:$J$1006),""))</f>
        <v/>
      </c>
      <c r="L1275" s="103" t="str">
        <f>IF(CADA_PROD!C1275="","",IFERROR(H1275/SUM($H$6:$H$1006)+P1275,""))</f>
        <v/>
      </c>
      <c r="M1275" s="102" t="str">
        <f>IF(CADA_PROD!$C1275="","",IFERROR(SUMIFS(MOVI_ENTR!M:M,MOVI_ENTR!D:D,D1275)/SUMIFS(MOVI_ENTR!I:I,MOVI_ENTR!D:D,D1275),0))</f>
        <v/>
      </c>
      <c r="N1275" s="104" t="str">
        <f>IF(CADA_PROD!C1275="","",G1275/E1275)</f>
        <v/>
      </c>
    </row>
    <row r="1276" spans="3:14" ht="30" customHeight="1">
      <c r="C1276" s="99" t="str">
        <f>IF(CADA_PROD!C1276="","",CADA_PROD!C1276)</f>
        <v/>
      </c>
      <c r="D1276" s="100" t="str">
        <f>IF(CADA_PROD!D1276="","",CADA_PROD!D1276)</f>
        <v/>
      </c>
      <c r="E1276" s="101" t="str">
        <f>IF(CADA_PROD!E1276="","",CADA_PROD!E1276)</f>
        <v/>
      </c>
      <c r="F1276" s="101" t="str">
        <f>IF(CADA_PROD!D1276="","",SUMIFS(MOVI_ENTR!I:I,MOVI_ENTR!D:D,D1276))</f>
        <v/>
      </c>
      <c r="G1276" s="101" t="str">
        <f>IF(CADA_PROD!C1276="","",SUMIFS(MOVI_SAID!H:H,MOVI_SAID!D:D,D1276))</f>
        <v/>
      </c>
      <c r="H1276" s="101" t="str">
        <f t="shared" si="37"/>
        <v/>
      </c>
      <c r="I1276" s="100" t="str">
        <f>IF(CADA_PROD!C1276="","",IFERROR(IF(H1276&lt;=0,"Sem estoque",IF(H1276/E1276&lt;0.25,"Quase sem estoque",IF(H1276/E1276&lt;1.2,"Estoque baixo",IF(H1276/E1276&lt;2,"Estoque moderado","Estoque confortável")))),""))</f>
        <v/>
      </c>
      <c r="J1276" s="102" t="str">
        <f>IF(CADA_PROD!C1276="","",SUMIFS(MOVI_ENTR!M:M,MOVI_ENTR!D:D,D1276))</f>
        <v/>
      </c>
      <c r="K1276" s="103" t="str">
        <f>IF(CADA_PROD!C1276="","",IFERROR($J1276/SUM($J$6:$J$1006),""))</f>
        <v/>
      </c>
      <c r="L1276" s="103" t="str">
        <f>IF(CADA_PROD!C1276="","",IFERROR(H1276/SUM($H$6:$H$1006)+P1276,""))</f>
        <v/>
      </c>
      <c r="M1276" s="102" t="str">
        <f>IF(CADA_PROD!$C1276="","",IFERROR(SUMIFS(MOVI_ENTR!M:M,MOVI_ENTR!D:D,D1276)/SUMIFS(MOVI_ENTR!I:I,MOVI_ENTR!D:D,D1276),0))</f>
        <v/>
      </c>
      <c r="N1276" s="104" t="str">
        <f>IF(CADA_PROD!C1276="","",G1276/E1276)</f>
        <v/>
      </c>
    </row>
    <row r="1277" spans="3:14" ht="30" customHeight="1">
      <c r="C1277" s="99" t="str">
        <f>IF(CADA_PROD!C1277="","",CADA_PROD!C1277)</f>
        <v/>
      </c>
      <c r="D1277" s="100" t="str">
        <f>IF(CADA_PROD!D1277="","",CADA_PROD!D1277)</f>
        <v/>
      </c>
      <c r="E1277" s="101" t="str">
        <f>IF(CADA_PROD!E1277="","",CADA_PROD!E1277)</f>
        <v/>
      </c>
      <c r="F1277" s="101" t="str">
        <f>IF(CADA_PROD!D1277="","",SUMIFS(MOVI_ENTR!I:I,MOVI_ENTR!D:D,D1277))</f>
        <v/>
      </c>
      <c r="G1277" s="101" t="str">
        <f>IF(CADA_PROD!C1277="","",SUMIFS(MOVI_SAID!H:H,MOVI_SAID!D:D,D1277))</f>
        <v/>
      </c>
      <c r="H1277" s="101" t="str">
        <f t="shared" si="37"/>
        <v/>
      </c>
      <c r="I1277" s="100" t="str">
        <f>IF(CADA_PROD!C1277="","",IFERROR(IF(H1277&lt;=0,"Sem estoque",IF(H1277/E1277&lt;0.25,"Quase sem estoque",IF(H1277/E1277&lt;1.2,"Estoque baixo",IF(H1277/E1277&lt;2,"Estoque moderado","Estoque confortável")))),""))</f>
        <v/>
      </c>
      <c r="J1277" s="102" t="str">
        <f>IF(CADA_PROD!C1277="","",SUMIFS(MOVI_ENTR!M:M,MOVI_ENTR!D:D,D1277))</f>
        <v/>
      </c>
      <c r="K1277" s="103" t="str">
        <f>IF(CADA_PROD!C1277="","",IFERROR($J1277/SUM($J$6:$J$1006),""))</f>
        <v/>
      </c>
      <c r="L1277" s="103" t="str">
        <f>IF(CADA_PROD!C1277="","",IFERROR(H1277/SUM($H$6:$H$1006)+P1277,""))</f>
        <v/>
      </c>
      <c r="M1277" s="102" t="str">
        <f>IF(CADA_PROD!$C1277="","",IFERROR(SUMIFS(MOVI_ENTR!M:M,MOVI_ENTR!D:D,D1277)/SUMIFS(MOVI_ENTR!I:I,MOVI_ENTR!D:D,D1277),0))</f>
        <v/>
      </c>
      <c r="N1277" s="104" t="str">
        <f>IF(CADA_PROD!C1277="","",G1277/E1277)</f>
        <v/>
      </c>
    </row>
    <row r="1278" spans="3:14" ht="30" customHeight="1">
      <c r="C1278" s="99" t="str">
        <f>IF(CADA_PROD!C1278="","",CADA_PROD!C1278)</f>
        <v/>
      </c>
      <c r="D1278" s="100" t="str">
        <f>IF(CADA_PROD!D1278="","",CADA_PROD!D1278)</f>
        <v/>
      </c>
      <c r="E1278" s="101" t="str">
        <f>IF(CADA_PROD!E1278="","",CADA_PROD!E1278)</f>
        <v/>
      </c>
      <c r="F1278" s="101" t="str">
        <f>IF(CADA_PROD!D1278="","",SUMIFS(MOVI_ENTR!I:I,MOVI_ENTR!D:D,D1278))</f>
        <v/>
      </c>
      <c r="G1278" s="101" t="str">
        <f>IF(CADA_PROD!C1278="","",SUMIFS(MOVI_SAID!H:H,MOVI_SAID!D:D,D1278))</f>
        <v/>
      </c>
      <c r="H1278" s="101" t="str">
        <f t="shared" si="37"/>
        <v/>
      </c>
      <c r="I1278" s="100" t="str">
        <f>IF(CADA_PROD!C1278="","",IFERROR(IF(H1278&lt;=0,"Sem estoque",IF(H1278/E1278&lt;0.25,"Quase sem estoque",IF(H1278/E1278&lt;1.2,"Estoque baixo",IF(H1278/E1278&lt;2,"Estoque moderado","Estoque confortável")))),""))</f>
        <v/>
      </c>
      <c r="J1278" s="102" t="str">
        <f>IF(CADA_PROD!C1278="","",SUMIFS(MOVI_ENTR!M:M,MOVI_ENTR!D:D,D1278))</f>
        <v/>
      </c>
      <c r="K1278" s="103" t="str">
        <f>IF(CADA_PROD!C1278="","",IFERROR($J1278/SUM($J$6:$J$1006),""))</f>
        <v/>
      </c>
      <c r="L1278" s="103" t="str">
        <f>IF(CADA_PROD!C1278="","",IFERROR(H1278/SUM($H$6:$H$1006)+P1278,""))</f>
        <v/>
      </c>
      <c r="M1278" s="102" t="str">
        <f>IF(CADA_PROD!$C1278="","",IFERROR(SUMIFS(MOVI_ENTR!M:M,MOVI_ENTR!D:D,D1278)/SUMIFS(MOVI_ENTR!I:I,MOVI_ENTR!D:D,D1278),0))</f>
        <v/>
      </c>
      <c r="N1278" s="104" t="str">
        <f>IF(CADA_PROD!C1278="","",G1278/E1278)</f>
        <v/>
      </c>
    </row>
    <row r="1279" spans="3:14" ht="30" customHeight="1">
      <c r="C1279" s="99" t="str">
        <f>IF(CADA_PROD!C1279="","",CADA_PROD!C1279)</f>
        <v/>
      </c>
      <c r="D1279" s="100" t="str">
        <f>IF(CADA_PROD!D1279="","",CADA_PROD!D1279)</f>
        <v/>
      </c>
      <c r="E1279" s="101" t="str">
        <f>IF(CADA_PROD!E1279="","",CADA_PROD!E1279)</f>
        <v/>
      </c>
      <c r="F1279" s="101" t="str">
        <f>IF(CADA_PROD!D1279="","",SUMIFS(MOVI_ENTR!I:I,MOVI_ENTR!D:D,D1279))</f>
        <v/>
      </c>
      <c r="G1279" s="101" t="str">
        <f>IF(CADA_PROD!C1279="","",SUMIFS(MOVI_SAID!H:H,MOVI_SAID!D:D,D1279))</f>
        <v/>
      </c>
      <c r="H1279" s="101" t="str">
        <f t="shared" si="37"/>
        <v/>
      </c>
      <c r="I1279" s="100" t="str">
        <f>IF(CADA_PROD!C1279="","",IFERROR(IF(H1279&lt;=0,"Sem estoque",IF(H1279/E1279&lt;0.25,"Quase sem estoque",IF(H1279/E1279&lt;1.2,"Estoque baixo",IF(H1279/E1279&lt;2,"Estoque moderado","Estoque confortável")))),""))</f>
        <v/>
      </c>
      <c r="J1279" s="102" t="str">
        <f>IF(CADA_PROD!C1279="","",SUMIFS(MOVI_ENTR!M:M,MOVI_ENTR!D:D,D1279))</f>
        <v/>
      </c>
      <c r="K1279" s="103" t="str">
        <f>IF(CADA_PROD!C1279="","",IFERROR($J1279/SUM($J$6:$J$1006),""))</f>
        <v/>
      </c>
      <c r="L1279" s="103" t="str">
        <f>IF(CADA_PROD!C1279="","",IFERROR(H1279/SUM($H$6:$H$1006)+P1279,""))</f>
        <v/>
      </c>
      <c r="M1279" s="102" t="str">
        <f>IF(CADA_PROD!$C1279="","",IFERROR(SUMIFS(MOVI_ENTR!M:M,MOVI_ENTR!D:D,D1279)/SUMIFS(MOVI_ENTR!I:I,MOVI_ENTR!D:D,D1279),0))</f>
        <v/>
      </c>
      <c r="N1279" s="104" t="str">
        <f>IF(CADA_PROD!C1279="","",G1279/E1279)</f>
        <v/>
      </c>
    </row>
    <row r="1280" spans="3:14" ht="30" customHeight="1">
      <c r="C1280" s="99" t="str">
        <f>IF(CADA_PROD!C1280="","",CADA_PROD!C1280)</f>
        <v/>
      </c>
      <c r="D1280" s="100" t="str">
        <f>IF(CADA_PROD!D1280="","",CADA_PROD!D1280)</f>
        <v/>
      </c>
      <c r="E1280" s="101" t="str">
        <f>IF(CADA_PROD!E1280="","",CADA_PROD!E1280)</f>
        <v/>
      </c>
      <c r="F1280" s="101" t="str">
        <f>IF(CADA_PROD!D1280="","",SUMIFS(MOVI_ENTR!I:I,MOVI_ENTR!D:D,D1280))</f>
        <v/>
      </c>
      <c r="G1280" s="101" t="str">
        <f>IF(CADA_PROD!C1280="","",SUMIFS(MOVI_SAID!H:H,MOVI_SAID!D:D,D1280))</f>
        <v/>
      </c>
      <c r="H1280" s="101" t="str">
        <f t="shared" si="37"/>
        <v/>
      </c>
      <c r="I1280" s="100" t="str">
        <f>IF(CADA_PROD!C1280="","",IFERROR(IF(H1280&lt;=0,"Sem estoque",IF(H1280/E1280&lt;0.25,"Quase sem estoque",IF(H1280/E1280&lt;1.2,"Estoque baixo",IF(H1280/E1280&lt;2,"Estoque moderado","Estoque confortável")))),""))</f>
        <v/>
      </c>
      <c r="J1280" s="102" t="str">
        <f>IF(CADA_PROD!C1280="","",SUMIFS(MOVI_ENTR!M:M,MOVI_ENTR!D:D,D1280))</f>
        <v/>
      </c>
      <c r="K1280" s="103" t="str">
        <f>IF(CADA_PROD!C1280="","",IFERROR($J1280/SUM($J$6:$J$1006),""))</f>
        <v/>
      </c>
      <c r="L1280" s="103" t="str">
        <f>IF(CADA_PROD!C1280="","",IFERROR(H1280/SUM($H$6:$H$1006)+P1280,""))</f>
        <v/>
      </c>
      <c r="M1280" s="102" t="str">
        <f>IF(CADA_PROD!$C1280="","",IFERROR(SUMIFS(MOVI_ENTR!M:M,MOVI_ENTR!D:D,D1280)/SUMIFS(MOVI_ENTR!I:I,MOVI_ENTR!D:D,D1280),0))</f>
        <v/>
      </c>
      <c r="N1280" s="104" t="str">
        <f>IF(CADA_PROD!C1280="","",G1280/E1280)</f>
        <v/>
      </c>
    </row>
    <row r="1281" spans="3:14" ht="30" customHeight="1">
      <c r="C1281" s="99" t="str">
        <f>IF(CADA_PROD!C1281="","",CADA_PROD!C1281)</f>
        <v/>
      </c>
      <c r="D1281" s="100" t="str">
        <f>IF(CADA_PROD!D1281="","",CADA_PROD!D1281)</f>
        <v/>
      </c>
      <c r="E1281" s="101" t="str">
        <f>IF(CADA_PROD!E1281="","",CADA_PROD!E1281)</f>
        <v/>
      </c>
      <c r="F1281" s="101" t="str">
        <f>IF(CADA_PROD!D1281="","",SUMIFS(MOVI_ENTR!I:I,MOVI_ENTR!D:D,D1281))</f>
        <v/>
      </c>
      <c r="G1281" s="101" t="str">
        <f>IF(CADA_PROD!C1281="","",SUMIFS(MOVI_SAID!H:H,MOVI_SAID!D:D,D1281))</f>
        <v/>
      </c>
      <c r="H1281" s="101" t="str">
        <f t="shared" si="37"/>
        <v/>
      </c>
      <c r="I1281" s="100" t="str">
        <f>IF(CADA_PROD!C1281="","",IFERROR(IF(H1281&lt;=0,"Sem estoque",IF(H1281/E1281&lt;0.25,"Quase sem estoque",IF(H1281/E1281&lt;1.2,"Estoque baixo",IF(H1281/E1281&lt;2,"Estoque moderado","Estoque confortável")))),""))</f>
        <v/>
      </c>
      <c r="J1281" s="102" t="str">
        <f>IF(CADA_PROD!C1281="","",SUMIFS(MOVI_ENTR!M:M,MOVI_ENTR!D:D,D1281))</f>
        <v/>
      </c>
      <c r="K1281" s="103" t="str">
        <f>IF(CADA_PROD!C1281="","",IFERROR($J1281/SUM($J$6:$J$1006),""))</f>
        <v/>
      </c>
      <c r="L1281" s="103" t="str">
        <f>IF(CADA_PROD!C1281="","",IFERROR(H1281/SUM($H$6:$H$1006)+P1281,""))</f>
        <v/>
      </c>
      <c r="M1281" s="102" t="str">
        <f>IF(CADA_PROD!$C1281="","",IFERROR(SUMIFS(MOVI_ENTR!M:M,MOVI_ENTR!D:D,D1281)/SUMIFS(MOVI_ENTR!I:I,MOVI_ENTR!D:D,D1281),0))</f>
        <v/>
      </c>
      <c r="N1281" s="104" t="str">
        <f>IF(CADA_PROD!C1281="","",G1281/E1281)</f>
        <v/>
      </c>
    </row>
    <row r="1282" spans="3:14" ht="30" customHeight="1">
      <c r="C1282" s="99" t="str">
        <f>IF(CADA_PROD!C1282="","",CADA_PROD!C1282)</f>
        <v/>
      </c>
      <c r="D1282" s="100" t="str">
        <f>IF(CADA_PROD!D1282="","",CADA_PROD!D1282)</f>
        <v/>
      </c>
      <c r="E1282" s="101" t="str">
        <f>IF(CADA_PROD!E1282="","",CADA_PROD!E1282)</f>
        <v/>
      </c>
      <c r="F1282" s="101" t="str">
        <f>IF(CADA_PROD!D1282="","",SUMIFS(MOVI_ENTR!I:I,MOVI_ENTR!D:D,D1282))</f>
        <v/>
      </c>
      <c r="G1282" s="101" t="str">
        <f>IF(CADA_PROD!C1282="","",SUMIFS(MOVI_SAID!H:H,MOVI_SAID!D:D,D1282))</f>
        <v/>
      </c>
      <c r="H1282" s="101" t="str">
        <f t="shared" si="37"/>
        <v/>
      </c>
      <c r="I1282" s="100" t="str">
        <f>IF(CADA_PROD!C1282="","",IFERROR(IF(H1282&lt;=0,"Sem estoque",IF(H1282/E1282&lt;0.25,"Quase sem estoque",IF(H1282/E1282&lt;1.2,"Estoque baixo",IF(H1282/E1282&lt;2,"Estoque moderado","Estoque confortável")))),""))</f>
        <v/>
      </c>
      <c r="J1282" s="102" t="str">
        <f>IF(CADA_PROD!C1282="","",SUMIFS(MOVI_ENTR!M:M,MOVI_ENTR!D:D,D1282))</f>
        <v/>
      </c>
      <c r="K1282" s="103" t="str">
        <f>IF(CADA_PROD!C1282="","",IFERROR($J1282/SUM($J$6:$J$1006),""))</f>
        <v/>
      </c>
      <c r="L1282" s="103" t="str">
        <f>IF(CADA_PROD!C1282="","",IFERROR(H1282/SUM($H$6:$H$1006)+P1282,""))</f>
        <v/>
      </c>
      <c r="M1282" s="102" t="str">
        <f>IF(CADA_PROD!$C1282="","",IFERROR(SUMIFS(MOVI_ENTR!M:M,MOVI_ENTR!D:D,D1282)/SUMIFS(MOVI_ENTR!I:I,MOVI_ENTR!D:D,D1282),0))</f>
        <v/>
      </c>
      <c r="N1282" s="104" t="str">
        <f>IF(CADA_PROD!C1282="","",G1282/E1282)</f>
        <v/>
      </c>
    </row>
    <row r="1283" spans="3:14" ht="30" customHeight="1">
      <c r="C1283" s="99" t="str">
        <f>IF(CADA_PROD!C1283="","",CADA_PROD!C1283)</f>
        <v/>
      </c>
      <c r="D1283" s="100" t="str">
        <f>IF(CADA_PROD!D1283="","",CADA_PROD!D1283)</f>
        <v/>
      </c>
      <c r="E1283" s="101" t="str">
        <f>IF(CADA_PROD!E1283="","",CADA_PROD!E1283)</f>
        <v/>
      </c>
      <c r="F1283" s="101" t="str">
        <f>IF(CADA_PROD!D1283="","",SUMIFS(MOVI_ENTR!I:I,MOVI_ENTR!D:D,D1283))</f>
        <v/>
      </c>
      <c r="G1283" s="101" t="str">
        <f>IF(CADA_PROD!C1283="","",SUMIFS(MOVI_SAID!H:H,MOVI_SAID!D:D,D1283))</f>
        <v/>
      </c>
      <c r="H1283" s="101" t="str">
        <f t="shared" si="37"/>
        <v/>
      </c>
      <c r="I1283" s="100" t="str">
        <f>IF(CADA_PROD!C1283="","",IFERROR(IF(H1283&lt;=0,"Sem estoque",IF(H1283/E1283&lt;0.25,"Quase sem estoque",IF(H1283/E1283&lt;1.2,"Estoque baixo",IF(H1283/E1283&lt;2,"Estoque moderado","Estoque confortável")))),""))</f>
        <v/>
      </c>
      <c r="J1283" s="102" t="str">
        <f>IF(CADA_PROD!C1283="","",SUMIFS(MOVI_ENTR!M:M,MOVI_ENTR!D:D,D1283))</f>
        <v/>
      </c>
      <c r="K1283" s="103" t="str">
        <f>IF(CADA_PROD!C1283="","",IFERROR($J1283/SUM($J$6:$J$1006),""))</f>
        <v/>
      </c>
      <c r="L1283" s="103" t="str">
        <f>IF(CADA_PROD!C1283="","",IFERROR(H1283/SUM($H$6:$H$1006)+P1283,""))</f>
        <v/>
      </c>
      <c r="M1283" s="102" t="str">
        <f>IF(CADA_PROD!$C1283="","",IFERROR(SUMIFS(MOVI_ENTR!M:M,MOVI_ENTR!D:D,D1283)/SUMIFS(MOVI_ENTR!I:I,MOVI_ENTR!D:D,D1283),0))</f>
        <v/>
      </c>
      <c r="N1283" s="104" t="str">
        <f>IF(CADA_PROD!C1283="","",G1283/E1283)</f>
        <v/>
      </c>
    </row>
    <row r="1284" spans="3:14" ht="30" customHeight="1">
      <c r="C1284" s="99" t="str">
        <f>IF(CADA_PROD!C1284="","",CADA_PROD!C1284)</f>
        <v/>
      </c>
      <c r="D1284" s="100" t="str">
        <f>IF(CADA_PROD!D1284="","",CADA_PROD!D1284)</f>
        <v/>
      </c>
      <c r="E1284" s="101" t="str">
        <f>IF(CADA_PROD!E1284="","",CADA_PROD!E1284)</f>
        <v/>
      </c>
      <c r="F1284" s="101" t="str">
        <f>IF(CADA_PROD!D1284="","",SUMIFS(MOVI_ENTR!I:I,MOVI_ENTR!D:D,D1284))</f>
        <v/>
      </c>
      <c r="G1284" s="101" t="str">
        <f>IF(CADA_PROD!C1284="","",SUMIFS(MOVI_SAID!H:H,MOVI_SAID!D:D,D1284))</f>
        <v/>
      </c>
      <c r="H1284" s="101" t="str">
        <f t="shared" si="37"/>
        <v/>
      </c>
      <c r="I1284" s="100" t="str">
        <f>IF(CADA_PROD!C1284="","",IFERROR(IF(H1284&lt;=0,"Sem estoque",IF(H1284/E1284&lt;0.25,"Quase sem estoque",IF(H1284/E1284&lt;1.2,"Estoque baixo",IF(H1284/E1284&lt;2,"Estoque moderado","Estoque confortável")))),""))</f>
        <v/>
      </c>
      <c r="J1284" s="102" t="str">
        <f>IF(CADA_PROD!C1284="","",SUMIFS(MOVI_ENTR!M:M,MOVI_ENTR!D:D,D1284))</f>
        <v/>
      </c>
      <c r="K1284" s="103" t="str">
        <f>IF(CADA_PROD!C1284="","",IFERROR($J1284/SUM($J$6:$J$1006),""))</f>
        <v/>
      </c>
      <c r="L1284" s="103" t="str">
        <f>IF(CADA_PROD!C1284="","",IFERROR(H1284/SUM($H$6:$H$1006)+P1284,""))</f>
        <v/>
      </c>
      <c r="M1284" s="102" t="str">
        <f>IF(CADA_PROD!$C1284="","",IFERROR(SUMIFS(MOVI_ENTR!M:M,MOVI_ENTR!D:D,D1284)/SUMIFS(MOVI_ENTR!I:I,MOVI_ENTR!D:D,D1284),0))</f>
        <v/>
      </c>
      <c r="N1284" s="104" t="str">
        <f>IF(CADA_PROD!C1284="","",G1284/E1284)</f>
        <v/>
      </c>
    </row>
    <row r="1285" spans="3:14" ht="30" customHeight="1">
      <c r="C1285" s="99" t="str">
        <f>IF(CADA_PROD!C1285="","",CADA_PROD!C1285)</f>
        <v/>
      </c>
      <c r="D1285" s="100" t="str">
        <f>IF(CADA_PROD!D1285="","",CADA_PROD!D1285)</f>
        <v/>
      </c>
      <c r="E1285" s="101" t="str">
        <f>IF(CADA_PROD!E1285="","",CADA_PROD!E1285)</f>
        <v/>
      </c>
      <c r="F1285" s="101" t="str">
        <f>IF(CADA_PROD!D1285="","",SUMIFS(MOVI_ENTR!I:I,MOVI_ENTR!D:D,D1285))</f>
        <v/>
      </c>
      <c r="G1285" s="101" t="str">
        <f>IF(CADA_PROD!C1285="","",SUMIFS(MOVI_SAID!H:H,MOVI_SAID!D:D,D1285))</f>
        <v/>
      </c>
      <c r="H1285" s="101" t="str">
        <f t="shared" si="37"/>
        <v/>
      </c>
      <c r="I1285" s="100" t="str">
        <f>IF(CADA_PROD!C1285="","",IFERROR(IF(H1285&lt;=0,"Sem estoque",IF(H1285/E1285&lt;0.25,"Quase sem estoque",IF(H1285/E1285&lt;1.2,"Estoque baixo",IF(H1285/E1285&lt;2,"Estoque moderado","Estoque confortável")))),""))</f>
        <v/>
      </c>
      <c r="J1285" s="102" t="str">
        <f>IF(CADA_PROD!C1285="","",SUMIFS(MOVI_ENTR!M:M,MOVI_ENTR!D:D,D1285))</f>
        <v/>
      </c>
      <c r="K1285" s="103" t="str">
        <f>IF(CADA_PROD!C1285="","",IFERROR($J1285/SUM($J$6:$J$1006),""))</f>
        <v/>
      </c>
      <c r="L1285" s="103" t="str">
        <f>IF(CADA_PROD!C1285="","",IFERROR(H1285/SUM($H$6:$H$1006)+P1285,""))</f>
        <v/>
      </c>
      <c r="M1285" s="102" t="str">
        <f>IF(CADA_PROD!$C1285="","",IFERROR(SUMIFS(MOVI_ENTR!M:M,MOVI_ENTR!D:D,D1285)/SUMIFS(MOVI_ENTR!I:I,MOVI_ENTR!D:D,D1285),0))</f>
        <v/>
      </c>
      <c r="N1285" s="104" t="str">
        <f>IF(CADA_PROD!C1285="","",G1285/E1285)</f>
        <v/>
      </c>
    </row>
    <row r="1286" spans="3:14" ht="30" customHeight="1">
      <c r="C1286" s="99" t="str">
        <f>IF(CADA_PROD!C1286="","",CADA_PROD!C1286)</f>
        <v/>
      </c>
      <c r="D1286" s="100" t="str">
        <f>IF(CADA_PROD!D1286="","",CADA_PROD!D1286)</f>
        <v/>
      </c>
      <c r="E1286" s="101" t="str">
        <f>IF(CADA_PROD!E1286="","",CADA_PROD!E1286)</f>
        <v/>
      </c>
      <c r="F1286" s="101" t="str">
        <f>IF(CADA_PROD!D1286="","",SUMIFS(MOVI_ENTR!I:I,MOVI_ENTR!D:D,D1286))</f>
        <v/>
      </c>
      <c r="G1286" s="101" t="str">
        <f>IF(CADA_PROD!C1286="","",SUMIFS(MOVI_SAID!H:H,MOVI_SAID!D:D,D1286))</f>
        <v/>
      </c>
      <c r="H1286" s="101" t="str">
        <f t="shared" si="37"/>
        <v/>
      </c>
      <c r="I1286" s="100" t="str">
        <f>IF(CADA_PROD!C1286="","",IFERROR(IF(H1286&lt;=0,"Sem estoque",IF(H1286/E1286&lt;0.25,"Quase sem estoque",IF(H1286/E1286&lt;1.2,"Estoque baixo",IF(H1286/E1286&lt;2,"Estoque moderado","Estoque confortável")))),""))</f>
        <v/>
      </c>
      <c r="J1286" s="102" t="str">
        <f>IF(CADA_PROD!C1286="","",SUMIFS(MOVI_ENTR!M:M,MOVI_ENTR!D:D,D1286))</f>
        <v/>
      </c>
      <c r="K1286" s="103" t="str">
        <f>IF(CADA_PROD!C1286="","",IFERROR($J1286/SUM($J$6:$J$1006),""))</f>
        <v/>
      </c>
      <c r="L1286" s="103" t="str">
        <f>IF(CADA_PROD!C1286="","",IFERROR(H1286/SUM($H$6:$H$1006)+P1286,""))</f>
        <v/>
      </c>
      <c r="M1286" s="102" t="str">
        <f>IF(CADA_PROD!$C1286="","",IFERROR(SUMIFS(MOVI_ENTR!M:M,MOVI_ENTR!D:D,D1286)/SUMIFS(MOVI_ENTR!I:I,MOVI_ENTR!D:D,D1286),0))</f>
        <v/>
      </c>
      <c r="N1286" s="104" t="str">
        <f>IF(CADA_PROD!C1286="","",G1286/E1286)</f>
        <v/>
      </c>
    </row>
    <row r="1287" spans="3:14" ht="30" customHeight="1">
      <c r="C1287" s="99" t="str">
        <f>IF(CADA_PROD!C1287="","",CADA_PROD!C1287)</f>
        <v/>
      </c>
      <c r="D1287" s="100" t="str">
        <f>IF(CADA_PROD!D1287="","",CADA_PROD!D1287)</f>
        <v/>
      </c>
      <c r="E1287" s="101" t="str">
        <f>IF(CADA_PROD!E1287="","",CADA_PROD!E1287)</f>
        <v/>
      </c>
      <c r="F1287" s="101" t="str">
        <f>IF(CADA_PROD!D1287="","",SUMIFS(MOVI_ENTR!I:I,MOVI_ENTR!D:D,D1287))</f>
        <v/>
      </c>
      <c r="G1287" s="101" t="str">
        <f>IF(CADA_PROD!C1287="","",SUMIFS(MOVI_SAID!H:H,MOVI_SAID!D:D,D1287))</f>
        <v/>
      </c>
      <c r="H1287" s="101" t="str">
        <f t="shared" si="37"/>
        <v/>
      </c>
      <c r="I1287" s="100" t="str">
        <f>IF(CADA_PROD!C1287="","",IFERROR(IF(H1287&lt;=0,"Sem estoque",IF(H1287/E1287&lt;0.25,"Quase sem estoque",IF(H1287/E1287&lt;1.2,"Estoque baixo",IF(H1287/E1287&lt;2,"Estoque moderado","Estoque confortável")))),""))</f>
        <v/>
      </c>
      <c r="J1287" s="102" t="str">
        <f>IF(CADA_PROD!C1287="","",SUMIFS(MOVI_ENTR!M:M,MOVI_ENTR!D:D,D1287))</f>
        <v/>
      </c>
      <c r="K1287" s="103" t="str">
        <f>IF(CADA_PROD!C1287="","",IFERROR($J1287/SUM($J$6:$J$1006),""))</f>
        <v/>
      </c>
      <c r="L1287" s="103" t="str">
        <f>IF(CADA_PROD!C1287="","",IFERROR(H1287/SUM($H$6:$H$1006)+P1287,""))</f>
        <v/>
      </c>
      <c r="M1287" s="102" t="str">
        <f>IF(CADA_PROD!$C1287="","",IFERROR(SUMIFS(MOVI_ENTR!M:M,MOVI_ENTR!D:D,D1287)/SUMIFS(MOVI_ENTR!I:I,MOVI_ENTR!D:D,D1287),0))</f>
        <v/>
      </c>
      <c r="N1287" s="104" t="str">
        <f>IF(CADA_PROD!C1287="","",G1287/E1287)</f>
        <v/>
      </c>
    </row>
    <row r="1288" spans="3:14" ht="30" customHeight="1">
      <c r="C1288" s="99" t="str">
        <f>IF(CADA_PROD!C1288="","",CADA_PROD!C1288)</f>
        <v/>
      </c>
      <c r="D1288" s="100" t="str">
        <f>IF(CADA_PROD!D1288="","",CADA_PROD!D1288)</f>
        <v/>
      </c>
      <c r="E1288" s="101" t="str">
        <f>IF(CADA_PROD!E1288="","",CADA_PROD!E1288)</f>
        <v/>
      </c>
      <c r="F1288" s="101" t="str">
        <f>IF(CADA_PROD!D1288="","",SUMIFS(MOVI_ENTR!I:I,MOVI_ENTR!D:D,D1288))</f>
        <v/>
      </c>
      <c r="G1288" s="101" t="str">
        <f>IF(CADA_PROD!C1288="","",SUMIFS(MOVI_SAID!H:H,MOVI_SAID!D:D,D1288))</f>
        <v/>
      </c>
      <c r="H1288" s="101" t="str">
        <f t="shared" si="37"/>
        <v/>
      </c>
      <c r="I1288" s="100" t="str">
        <f>IF(CADA_PROD!C1288="","",IFERROR(IF(H1288&lt;=0,"Sem estoque",IF(H1288/E1288&lt;0.25,"Quase sem estoque",IF(H1288/E1288&lt;1.2,"Estoque baixo",IF(H1288/E1288&lt;2,"Estoque moderado","Estoque confortável")))),""))</f>
        <v/>
      </c>
      <c r="J1288" s="102" t="str">
        <f>IF(CADA_PROD!C1288="","",SUMIFS(MOVI_ENTR!M:M,MOVI_ENTR!D:D,D1288))</f>
        <v/>
      </c>
      <c r="K1288" s="103" t="str">
        <f>IF(CADA_PROD!C1288="","",IFERROR($J1288/SUM($J$6:$J$1006),""))</f>
        <v/>
      </c>
      <c r="L1288" s="103" t="str">
        <f>IF(CADA_PROD!C1288="","",IFERROR(H1288/SUM($H$6:$H$1006)+P1288,""))</f>
        <v/>
      </c>
      <c r="M1288" s="102" t="str">
        <f>IF(CADA_PROD!$C1288="","",IFERROR(SUMIFS(MOVI_ENTR!M:M,MOVI_ENTR!D:D,D1288)/SUMIFS(MOVI_ENTR!I:I,MOVI_ENTR!D:D,D1288),0))</f>
        <v/>
      </c>
      <c r="N1288" s="104" t="str">
        <f>IF(CADA_PROD!C1288="","",G1288/E1288)</f>
        <v/>
      </c>
    </row>
    <row r="1289" spans="3:14" ht="30" customHeight="1">
      <c r="C1289" s="99" t="str">
        <f>IF(CADA_PROD!C1289="","",CADA_PROD!C1289)</f>
        <v/>
      </c>
      <c r="D1289" s="100" t="str">
        <f>IF(CADA_PROD!D1289="","",CADA_PROD!D1289)</f>
        <v/>
      </c>
      <c r="E1289" s="101" t="str">
        <f>IF(CADA_PROD!E1289="","",CADA_PROD!E1289)</f>
        <v/>
      </c>
      <c r="F1289" s="101" t="str">
        <f>IF(CADA_PROD!D1289="","",SUMIFS(MOVI_ENTR!I:I,MOVI_ENTR!D:D,D1289))</f>
        <v/>
      </c>
      <c r="G1289" s="101" t="str">
        <f>IF(CADA_PROD!C1289="","",SUMIFS(MOVI_SAID!H:H,MOVI_SAID!D:D,D1289))</f>
        <v/>
      </c>
      <c r="H1289" s="101" t="str">
        <f t="shared" si="37"/>
        <v/>
      </c>
      <c r="I1289" s="100" t="str">
        <f>IF(CADA_PROD!C1289="","",IFERROR(IF(H1289&lt;=0,"Sem estoque",IF(H1289/E1289&lt;0.25,"Quase sem estoque",IF(H1289/E1289&lt;1.2,"Estoque baixo",IF(H1289/E1289&lt;2,"Estoque moderado","Estoque confortável")))),""))</f>
        <v/>
      </c>
      <c r="J1289" s="102" t="str">
        <f>IF(CADA_PROD!C1289="","",SUMIFS(MOVI_ENTR!M:M,MOVI_ENTR!D:D,D1289))</f>
        <v/>
      </c>
      <c r="K1289" s="103" t="str">
        <f>IF(CADA_PROD!C1289="","",IFERROR($J1289/SUM($J$6:$J$1006),""))</f>
        <v/>
      </c>
      <c r="L1289" s="103" t="str">
        <f>IF(CADA_PROD!C1289="","",IFERROR(H1289/SUM($H$6:$H$1006)+P1289,""))</f>
        <v/>
      </c>
      <c r="M1289" s="102" t="str">
        <f>IF(CADA_PROD!$C1289="","",IFERROR(SUMIFS(MOVI_ENTR!M:M,MOVI_ENTR!D:D,D1289)/SUMIFS(MOVI_ENTR!I:I,MOVI_ENTR!D:D,D1289),0))</f>
        <v/>
      </c>
      <c r="N1289" s="104" t="str">
        <f>IF(CADA_PROD!C1289="","",G1289/E1289)</f>
        <v/>
      </c>
    </row>
    <row r="1290" spans="3:14" ht="30" customHeight="1">
      <c r="C1290" s="99" t="str">
        <f>IF(CADA_PROD!C1290="","",CADA_PROD!C1290)</f>
        <v/>
      </c>
      <c r="D1290" s="100" t="str">
        <f>IF(CADA_PROD!D1290="","",CADA_PROD!D1290)</f>
        <v/>
      </c>
      <c r="E1290" s="101" t="str">
        <f>IF(CADA_PROD!E1290="","",CADA_PROD!E1290)</f>
        <v/>
      </c>
      <c r="F1290" s="101" t="str">
        <f>IF(CADA_PROD!D1290="","",SUMIFS(MOVI_ENTR!I:I,MOVI_ENTR!D:D,D1290))</f>
        <v/>
      </c>
      <c r="G1290" s="101" t="str">
        <f>IF(CADA_PROD!C1290="","",SUMIFS(MOVI_SAID!H:H,MOVI_SAID!D:D,D1290))</f>
        <v/>
      </c>
      <c r="H1290" s="101" t="str">
        <f t="shared" si="37"/>
        <v/>
      </c>
      <c r="I1290" s="100" t="str">
        <f>IF(CADA_PROD!C1290="","",IFERROR(IF(H1290&lt;=0,"Sem estoque",IF(H1290/E1290&lt;0.25,"Quase sem estoque",IF(H1290/E1290&lt;1.2,"Estoque baixo",IF(H1290/E1290&lt;2,"Estoque moderado","Estoque confortável")))),""))</f>
        <v/>
      </c>
      <c r="J1290" s="102" t="str">
        <f>IF(CADA_PROD!C1290="","",SUMIFS(MOVI_ENTR!M:M,MOVI_ENTR!D:D,D1290))</f>
        <v/>
      </c>
      <c r="K1290" s="103" t="str">
        <f>IF(CADA_PROD!C1290="","",IFERROR($J1290/SUM($J$6:$J$1006),""))</f>
        <v/>
      </c>
      <c r="L1290" s="103" t="str">
        <f>IF(CADA_PROD!C1290="","",IFERROR(H1290/SUM($H$6:$H$1006)+P1290,""))</f>
        <v/>
      </c>
      <c r="M1290" s="102" t="str">
        <f>IF(CADA_PROD!$C1290="","",IFERROR(SUMIFS(MOVI_ENTR!M:M,MOVI_ENTR!D:D,D1290)/SUMIFS(MOVI_ENTR!I:I,MOVI_ENTR!D:D,D1290),0))</f>
        <v/>
      </c>
      <c r="N1290" s="104" t="str">
        <f>IF(CADA_PROD!C1290="","",G1290/E1290)</f>
        <v/>
      </c>
    </row>
    <row r="1291" spans="3:14" ht="30" customHeight="1">
      <c r="C1291" s="99" t="str">
        <f>IF(CADA_PROD!C1291="","",CADA_PROD!C1291)</f>
        <v/>
      </c>
      <c r="D1291" s="100" t="str">
        <f>IF(CADA_PROD!D1291="","",CADA_PROD!D1291)</f>
        <v/>
      </c>
      <c r="E1291" s="101" t="str">
        <f>IF(CADA_PROD!E1291="","",CADA_PROD!E1291)</f>
        <v/>
      </c>
      <c r="F1291" s="101" t="str">
        <f>IF(CADA_PROD!D1291="","",SUMIFS(MOVI_ENTR!I:I,MOVI_ENTR!D:D,D1291))</f>
        <v/>
      </c>
      <c r="G1291" s="101" t="str">
        <f>IF(CADA_PROD!C1291="","",SUMIFS(MOVI_SAID!H:H,MOVI_SAID!D:D,D1291))</f>
        <v/>
      </c>
      <c r="H1291" s="101" t="str">
        <f t="shared" si="37"/>
        <v/>
      </c>
      <c r="I1291" s="100" t="str">
        <f>IF(CADA_PROD!C1291="","",IFERROR(IF(H1291&lt;=0,"Sem estoque",IF(H1291/E1291&lt;0.25,"Quase sem estoque",IF(H1291/E1291&lt;1.2,"Estoque baixo",IF(H1291/E1291&lt;2,"Estoque moderado","Estoque confortável")))),""))</f>
        <v/>
      </c>
      <c r="J1291" s="102" t="str">
        <f>IF(CADA_PROD!C1291="","",SUMIFS(MOVI_ENTR!M:M,MOVI_ENTR!D:D,D1291))</f>
        <v/>
      </c>
      <c r="K1291" s="103" t="str">
        <f>IF(CADA_PROD!C1291="","",IFERROR($J1291/SUM($J$6:$J$1006),""))</f>
        <v/>
      </c>
      <c r="L1291" s="103" t="str">
        <f>IF(CADA_PROD!C1291="","",IFERROR(H1291/SUM($H$6:$H$1006)+P1291,""))</f>
        <v/>
      </c>
      <c r="M1291" s="102" t="str">
        <f>IF(CADA_PROD!$C1291="","",IFERROR(SUMIFS(MOVI_ENTR!M:M,MOVI_ENTR!D:D,D1291)/SUMIFS(MOVI_ENTR!I:I,MOVI_ENTR!D:D,D1291),0))</f>
        <v/>
      </c>
      <c r="N1291" s="104" t="str">
        <f>IF(CADA_PROD!C1291="","",G1291/E1291)</f>
        <v/>
      </c>
    </row>
    <row r="1292" spans="3:14" ht="30" customHeight="1">
      <c r="C1292" s="99" t="str">
        <f>IF(CADA_PROD!C1292="","",CADA_PROD!C1292)</f>
        <v/>
      </c>
      <c r="D1292" s="100" t="str">
        <f>IF(CADA_PROD!D1292="","",CADA_PROD!D1292)</f>
        <v/>
      </c>
      <c r="E1292" s="101" t="str">
        <f>IF(CADA_PROD!E1292="","",CADA_PROD!E1292)</f>
        <v/>
      </c>
      <c r="F1292" s="101" t="str">
        <f>IF(CADA_PROD!D1292="","",SUMIFS(MOVI_ENTR!I:I,MOVI_ENTR!D:D,D1292))</f>
        <v/>
      </c>
      <c r="G1292" s="101" t="str">
        <f>IF(CADA_PROD!C1292="","",SUMIFS(MOVI_SAID!H:H,MOVI_SAID!D:D,D1292))</f>
        <v/>
      </c>
      <c r="H1292" s="101" t="str">
        <f t="shared" si="37"/>
        <v/>
      </c>
      <c r="I1292" s="100" t="str">
        <f>IF(CADA_PROD!C1292="","",IFERROR(IF(H1292&lt;=0,"Sem estoque",IF(H1292/E1292&lt;0.25,"Quase sem estoque",IF(H1292/E1292&lt;1.2,"Estoque baixo",IF(H1292/E1292&lt;2,"Estoque moderado","Estoque confortável")))),""))</f>
        <v/>
      </c>
      <c r="J1292" s="102" t="str">
        <f>IF(CADA_PROD!C1292="","",SUMIFS(MOVI_ENTR!M:M,MOVI_ENTR!D:D,D1292))</f>
        <v/>
      </c>
      <c r="K1292" s="103" t="str">
        <f>IF(CADA_PROD!C1292="","",IFERROR($J1292/SUM($J$6:$J$1006),""))</f>
        <v/>
      </c>
      <c r="L1292" s="103" t="str">
        <f>IF(CADA_PROD!C1292="","",IFERROR(H1292/SUM($H$6:$H$1006)+P1292,""))</f>
        <v/>
      </c>
      <c r="M1292" s="102" t="str">
        <f>IF(CADA_PROD!$C1292="","",IFERROR(SUMIFS(MOVI_ENTR!M:M,MOVI_ENTR!D:D,D1292)/SUMIFS(MOVI_ENTR!I:I,MOVI_ENTR!D:D,D1292),0))</f>
        <v/>
      </c>
      <c r="N1292" s="104" t="str">
        <f>IF(CADA_PROD!C1292="","",G1292/E1292)</f>
        <v/>
      </c>
    </row>
    <row r="1293" spans="3:14" ht="30" customHeight="1">
      <c r="C1293" s="99" t="str">
        <f>IF(CADA_PROD!C1293="","",CADA_PROD!C1293)</f>
        <v/>
      </c>
      <c r="D1293" s="100" t="str">
        <f>IF(CADA_PROD!D1293="","",CADA_PROD!D1293)</f>
        <v/>
      </c>
      <c r="E1293" s="101" t="str">
        <f>IF(CADA_PROD!E1293="","",CADA_PROD!E1293)</f>
        <v/>
      </c>
      <c r="F1293" s="101" t="str">
        <f>IF(CADA_PROD!D1293="","",SUMIFS(MOVI_ENTR!I:I,MOVI_ENTR!D:D,D1293))</f>
        <v/>
      </c>
      <c r="G1293" s="101" t="str">
        <f>IF(CADA_PROD!C1293="","",SUMIFS(MOVI_SAID!H:H,MOVI_SAID!D:D,D1293))</f>
        <v/>
      </c>
      <c r="H1293" s="101" t="str">
        <f t="shared" si="37"/>
        <v/>
      </c>
      <c r="I1293" s="100" t="str">
        <f>IF(CADA_PROD!C1293="","",IFERROR(IF(H1293&lt;=0,"Sem estoque",IF(H1293/E1293&lt;0.25,"Quase sem estoque",IF(H1293/E1293&lt;1.2,"Estoque baixo",IF(H1293/E1293&lt;2,"Estoque moderado","Estoque confortável")))),""))</f>
        <v/>
      </c>
      <c r="J1293" s="102" t="str">
        <f>IF(CADA_PROD!C1293="","",SUMIFS(MOVI_ENTR!M:M,MOVI_ENTR!D:D,D1293))</f>
        <v/>
      </c>
      <c r="K1293" s="103" t="str">
        <f>IF(CADA_PROD!C1293="","",IFERROR($J1293/SUM($J$6:$J$1006),""))</f>
        <v/>
      </c>
      <c r="L1293" s="103" t="str">
        <f>IF(CADA_PROD!C1293="","",IFERROR(H1293/SUM($H$6:$H$1006)+P1293,""))</f>
        <v/>
      </c>
      <c r="M1293" s="102" t="str">
        <f>IF(CADA_PROD!$C1293="","",IFERROR(SUMIFS(MOVI_ENTR!M:M,MOVI_ENTR!D:D,D1293)/SUMIFS(MOVI_ENTR!I:I,MOVI_ENTR!D:D,D1293),0))</f>
        <v/>
      </c>
      <c r="N1293" s="104" t="str">
        <f>IF(CADA_PROD!C1293="","",G1293/E1293)</f>
        <v/>
      </c>
    </row>
    <row r="1294" spans="3:14" ht="30" customHeight="1">
      <c r="C1294" s="99" t="str">
        <f>IF(CADA_PROD!C1294="","",CADA_PROD!C1294)</f>
        <v/>
      </c>
      <c r="D1294" s="100" t="str">
        <f>IF(CADA_PROD!D1294="","",CADA_PROD!D1294)</f>
        <v/>
      </c>
      <c r="E1294" s="101" t="str">
        <f>IF(CADA_PROD!E1294="","",CADA_PROD!E1294)</f>
        <v/>
      </c>
      <c r="F1294" s="101" t="str">
        <f>IF(CADA_PROD!D1294="","",SUMIFS(MOVI_ENTR!I:I,MOVI_ENTR!D:D,D1294))</f>
        <v/>
      </c>
      <c r="G1294" s="101" t="str">
        <f>IF(CADA_PROD!C1294="","",SUMIFS(MOVI_SAID!H:H,MOVI_SAID!D:D,D1294))</f>
        <v/>
      </c>
      <c r="H1294" s="101" t="str">
        <f t="shared" si="37"/>
        <v/>
      </c>
      <c r="I1294" s="100" t="str">
        <f>IF(CADA_PROD!C1294="","",IFERROR(IF(H1294&lt;=0,"Sem estoque",IF(H1294/E1294&lt;0.25,"Quase sem estoque",IF(H1294/E1294&lt;1.2,"Estoque baixo",IF(H1294/E1294&lt;2,"Estoque moderado","Estoque confortável")))),""))</f>
        <v/>
      </c>
      <c r="J1294" s="102" t="str">
        <f>IF(CADA_PROD!C1294="","",SUMIFS(MOVI_ENTR!M:M,MOVI_ENTR!D:D,D1294))</f>
        <v/>
      </c>
      <c r="K1294" s="103" t="str">
        <f>IF(CADA_PROD!C1294="","",IFERROR($J1294/SUM($J$6:$J$1006),""))</f>
        <v/>
      </c>
      <c r="L1294" s="103" t="str">
        <f>IF(CADA_PROD!C1294="","",IFERROR(H1294/SUM($H$6:$H$1006)+P1294,""))</f>
        <v/>
      </c>
      <c r="M1294" s="102" t="str">
        <f>IF(CADA_PROD!$C1294="","",IFERROR(SUMIFS(MOVI_ENTR!M:M,MOVI_ENTR!D:D,D1294)/SUMIFS(MOVI_ENTR!I:I,MOVI_ENTR!D:D,D1294),0))</f>
        <v/>
      </c>
      <c r="N1294" s="104" t="str">
        <f>IF(CADA_PROD!C1294="","",G1294/E1294)</f>
        <v/>
      </c>
    </row>
    <row r="1295" spans="3:14" ht="30" customHeight="1">
      <c r="C1295" s="99" t="str">
        <f>IF(CADA_PROD!C1295="","",CADA_PROD!C1295)</f>
        <v/>
      </c>
      <c r="D1295" s="100" t="str">
        <f>IF(CADA_PROD!D1295="","",CADA_PROD!D1295)</f>
        <v/>
      </c>
      <c r="E1295" s="101" t="str">
        <f>IF(CADA_PROD!E1295="","",CADA_PROD!E1295)</f>
        <v/>
      </c>
      <c r="F1295" s="101" t="str">
        <f>IF(CADA_PROD!D1295="","",SUMIFS(MOVI_ENTR!I:I,MOVI_ENTR!D:D,D1295))</f>
        <v/>
      </c>
      <c r="G1295" s="101" t="str">
        <f>IF(CADA_PROD!C1295="","",SUMIFS(MOVI_SAID!H:H,MOVI_SAID!D:D,D1295))</f>
        <v/>
      </c>
      <c r="H1295" s="101" t="str">
        <f t="shared" si="37"/>
        <v/>
      </c>
      <c r="I1295" s="100" t="str">
        <f>IF(CADA_PROD!C1295="","",IFERROR(IF(H1295&lt;=0,"Sem estoque",IF(H1295/E1295&lt;0.25,"Quase sem estoque",IF(H1295/E1295&lt;1.2,"Estoque baixo",IF(H1295/E1295&lt;2,"Estoque moderado","Estoque confortável")))),""))</f>
        <v/>
      </c>
      <c r="J1295" s="102" t="str">
        <f>IF(CADA_PROD!C1295="","",SUMIFS(MOVI_ENTR!M:M,MOVI_ENTR!D:D,D1295))</f>
        <v/>
      </c>
      <c r="K1295" s="103" t="str">
        <f>IF(CADA_PROD!C1295="","",IFERROR($J1295/SUM($J$6:$J$1006),""))</f>
        <v/>
      </c>
      <c r="L1295" s="103" t="str">
        <f>IF(CADA_PROD!C1295="","",IFERROR(H1295/SUM($H$6:$H$1006)+P1295,""))</f>
        <v/>
      </c>
      <c r="M1295" s="102" t="str">
        <f>IF(CADA_PROD!$C1295="","",IFERROR(SUMIFS(MOVI_ENTR!M:M,MOVI_ENTR!D:D,D1295)/SUMIFS(MOVI_ENTR!I:I,MOVI_ENTR!D:D,D1295),0))</f>
        <v/>
      </c>
      <c r="N1295" s="104" t="str">
        <f>IF(CADA_PROD!C1295="","",G1295/E1295)</f>
        <v/>
      </c>
    </row>
    <row r="1296" spans="3:14" ht="30" customHeight="1">
      <c r="C1296" s="99" t="str">
        <f>IF(CADA_PROD!C1296="","",CADA_PROD!C1296)</f>
        <v/>
      </c>
      <c r="D1296" s="100" t="str">
        <f>IF(CADA_PROD!D1296="","",CADA_PROD!D1296)</f>
        <v/>
      </c>
      <c r="E1296" s="101" t="str">
        <f>IF(CADA_PROD!E1296="","",CADA_PROD!E1296)</f>
        <v/>
      </c>
      <c r="F1296" s="101" t="str">
        <f>IF(CADA_PROD!D1296="","",SUMIFS(MOVI_ENTR!I:I,MOVI_ENTR!D:D,D1296))</f>
        <v/>
      </c>
      <c r="G1296" s="101" t="str">
        <f>IF(CADA_PROD!C1296="","",SUMIFS(MOVI_SAID!H:H,MOVI_SAID!D:D,D1296))</f>
        <v/>
      </c>
      <c r="H1296" s="101" t="str">
        <f t="shared" si="37"/>
        <v/>
      </c>
      <c r="I1296" s="100" t="str">
        <f>IF(CADA_PROD!C1296="","",IFERROR(IF(H1296&lt;=0,"Sem estoque",IF(H1296/E1296&lt;0.25,"Quase sem estoque",IF(H1296/E1296&lt;1.2,"Estoque baixo",IF(H1296/E1296&lt;2,"Estoque moderado","Estoque confortável")))),""))</f>
        <v/>
      </c>
      <c r="J1296" s="102" t="str">
        <f>IF(CADA_PROD!C1296="","",SUMIFS(MOVI_ENTR!M:M,MOVI_ENTR!D:D,D1296))</f>
        <v/>
      </c>
      <c r="K1296" s="103" t="str">
        <f>IF(CADA_PROD!C1296="","",IFERROR($J1296/SUM($J$6:$J$1006),""))</f>
        <v/>
      </c>
      <c r="L1296" s="103" t="str">
        <f>IF(CADA_PROD!C1296="","",IFERROR(H1296/SUM($H$6:$H$1006)+P1296,""))</f>
        <v/>
      </c>
      <c r="M1296" s="102" t="str">
        <f>IF(CADA_PROD!$C1296="","",IFERROR(SUMIFS(MOVI_ENTR!M:M,MOVI_ENTR!D:D,D1296)/SUMIFS(MOVI_ENTR!I:I,MOVI_ENTR!D:D,D1296),0))</f>
        <v/>
      </c>
      <c r="N1296" s="104" t="str">
        <f>IF(CADA_PROD!C1296="","",G1296/E1296)</f>
        <v/>
      </c>
    </row>
    <row r="1297" spans="3:14" ht="30" customHeight="1">
      <c r="C1297" s="99" t="str">
        <f>IF(CADA_PROD!C1297="","",CADA_PROD!C1297)</f>
        <v/>
      </c>
      <c r="D1297" s="100" t="str">
        <f>IF(CADA_PROD!D1297="","",CADA_PROD!D1297)</f>
        <v/>
      </c>
      <c r="E1297" s="101" t="str">
        <f>IF(CADA_PROD!E1297="","",CADA_PROD!E1297)</f>
        <v/>
      </c>
      <c r="F1297" s="101" t="str">
        <f>IF(CADA_PROD!D1297="","",SUMIFS(MOVI_ENTR!I:I,MOVI_ENTR!D:D,D1297))</f>
        <v/>
      </c>
      <c r="G1297" s="101" t="str">
        <f>IF(CADA_PROD!C1297="","",SUMIFS(MOVI_SAID!H:H,MOVI_SAID!D:D,D1297))</f>
        <v/>
      </c>
      <c r="H1297" s="101" t="str">
        <f t="shared" si="37"/>
        <v/>
      </c>
      <c r="I1297" s="100" t="str">
        <f>IF(CADA_PROD!C1297="","",IFERROR(IF(H1297&lt;=0,"Sem estoque",IF(H1297/E1297&lt;0.25,"Quase sem estoque",IF(H1297/E1297&lt;1.2,"Estoque baixo",IF(H1297/E1297&lt;2,"Estoque moderado","Estoque confortável")))),""))</f>
        <v/>
      </c>
      <c r="J1297" s="102" t="str">
        <f>IF(CADA_PROD!C1297="","",SUMIFS(MOVI_ENTR!M:M,MOVI_ENTR!D:D,D1297))</f>
        <v/>
      </c>
      <c r="K1297" s="103" t="str">
        <f>IF(CADA_PROD!C1297="","",IFERROR($J1297/SUM($J$6:$J$1006),""))</f>
        <v/>
      </c>
      <c r="L1297" s="103" t="str">
        <f>IF(CADA_PROD!C1297="","",IFERROR(H1297/SUM($H$6:$H$1006)+P1297,""))</f>
        <v/>
      </c>
      <c r="M1297" s="102" t="str">
        <f>IF(CADA_PROD!$C1297="","",IFERROR(SUMIFS(MOVI_ENTR!M:M,MOVI_ENTR!D:D,D1297)/SUMIFS(MOVI_ENTR!I:I,MOVI_ENTR!D:D,D1297),0))</f>
        <v/>
      </c>
      <c r="N1297" s="104" t="str">
        <f>IF(CADA_PROD!C1297="","",G1297/E1297)</f>
        <v/>
      </c>
    </row>
    <row r="1298" spans="3:14" ht="30" customHeight="1">
      <c r="C1298" s="99" t="str">
        <f>IF(CADA_PROD!C1298="","",CADA_PROD!C1298)</f>
        <v/>
      </c>
      <c r="D1298" s="100" t="str">
        <f>IF(CADA_PROD!D1298="","",CADA_PROD!D1298)</f>
        <v/>
      </c>
      <c r="E1298" s="101" t="str">
        <f>IF(CADA_PROD!E1298="","",CADA_PROD!E1298)</f>
        <v/>
      </c>
      <c r="F1298" s="101" t="str">
        <f>IF(CADA_PROD!D1298="","",SUMIFS(MOVI_ENTR!I:I,MOVI_ENTR!D:D,D1298))</f>
        <v/>
      </c>
      <c r="G1298" s="101" t="str">
        <f>IF(CADA_PROD!C1298="","",SUMIFS(MOVI_SAID!H:H,MOVI_SAID!D:D,D1298))</f>
        <v/>
      </c>
      <c r="H1298" s="101" t="str">
        <f t="shared" si="37"/>
        <v/>
      </c>
      <c r="I1298" s="100" t="str">
        <f>IF(CADA_PROD!C1298="","",IFERROR(IF(H1298&lt;=0,"Sem estoque",IF(H1298/E1298&lt;0.25,"Quase sem estoque",IF(H1298/E1298&lt;1.2,"Estoque baixo",IF(H1298/E1298&lt;2,"Estoque moderado","Estoque confortável")))),""))</f>
        <v/>
      </c>
      <c r="J1298" s="102" t="str">
        <f>IF(CADA_PROD!C1298="","",SUMIFS(MOVI_ENTR!M:M,MOVI_ENTR!D:D,D1298))</f>
        <v/>
      </c>
      <c r="K1298" s="103" t="str">
        <f>IF(CADA_PROD!C1298="","",IFERROR($J1298/SUM($J$6:$J$1006),""))</f>
        <v/>
      </c>
      <c r="L1298" s="103" t="str">
        <f>IF(CADA_PROD!C1298="","",IFERROR(H1298/SUM($H$6:$H$1006)+P1298,""))</f>
        <v/>
      </c>
      <c r="M1298" s="102" t="str">
        <f>IF(CADA_PROD!$C1298="","",IFERROR(SUMIFS(MOVI_ENTR!M:M,MOVI_ENTR!D:D,D1298)/SUMIFS(MOVI_ENTR!I:I,MOVI_ENTR!D:D,D1298),0))</f>
        <v/>
      </c>
      <c r="N1298" s="104" t="str">
        <f>IF(CADA_PROD!C1298="","",G1298/E1298)</f>
        <v/>
      </c>
    </row>
    <row r="1299" spans="3:14" ht="30" customHeight="1">
      <c r="C1299" s="99" t="str">
        <f>IF(CADA_PROD!C1299="","",CADA_PROD!C1299)</f>
        <v/>
      </c>
      <c r="D1299" s="100" t="str">
        <f>IF(CADA_PROD!D1299="","",CADA_PROD!D1299)</f>
        <v/>
      </c>
      <c r="E1299" s="101" t="str">
        <f>IF(CADA_PROD!E1299="","",CADA_PROD!E1299)</f>
        <v/>
      </c>
      <c r="F1299" s="101" t="str">
        <f>IF(CADA_PROD!D1299="","",SUMIFS(MOVI_ENTR!I:I,MOVI_ENTR!D:D,D1299))</f>
        <v/>
      </c>
      <c r="G1299" s="101" t="str">
        <f>IF(CADA_PROD!C1299="","",SUMIFS(MOVI_SAID!H:H,MOVI_SAID!D:D,D1299))</f>
        <v/>
      </c>
      <c r="H1299" s="101" t="str">
        <f t="shared" si="37"/>
        <v/>
      </c>
      <c r="I1299" s="100" t="str">
        <f>IF(CADA_PROD!C1299="","",IFERROR(IF(H1299&lt;=0,"Sem estoque",IF(H1299/E1299&lt;0.25,"Quase sem estoque",IF(H1299/E1299&lt;1.2,"Estoque baixo",IF(H1299/E1299&lt;2,"Estoque moderado","Estoque confortável")))),""))</f>
        <v/>
      </c>
      <c r="J1299" s="102" t="str">
        <f>IF(CADA_PROD!C1299="","",SUMIFS(MOVI_ENTR!M:M,MOVI_ENTR!D:D,D1299))</f>
        <v/>
      </c>
      <c r="K1299" s="103" t="str">
        <f>IF(CADA_PROD!C1299="","",IFERROR($J1299/SUM($J$6:$J$1006),""))</f>
        <v/>
      </c>
      <c r="L1299" s="103" t="str">
        <f>IF(CADA_PROD!C1299="","",IFERROR(H1299/SUM($H$6:$H$1006)+P1299,""))</f>
        <v/>
      </c>
      <c r="M1299" s="102" t="str">
        <f>IF(CADA_PROD!$C1299="","",IFERROR(SUMIFS(MOVI_ENTR!M:M,MOVI_ENTR!D:D,D1299)/SUMIFS(MOVI_ENTR!I:I,MOVI_ENTR!D:D,D1299),0))</f>
        <v/>
      </c>
      <c r="N1299" s="104" t="str">
        <f>IF(CADA_PROD!C1299="","",G1299/E1299)</f>
        <v/>
      </c>
    </row>
    <row r="1300" spans="3:14" ht="30" customHeight="1">
      <c r="C1300" s="99" t="str">
        <f>IF(CADA_PROD!C1300="","",CADA_PROD!C1300)</f>
        <v/>
      </c>
      <c r="D1300" s="100" t="str">
        <f>IF(CADA_PROD!D1300="","",CADA_PROD!D1300)</f>
        <v/>
      </c>
      <c r="E1300" s="101" t="str">
        <f>IF(CADA_PROD!E1300="","",CADA_PROD!E1300)</f>
        <v/>
      </c>
      <c r="F1300" s="101" t="str">
        <f>IF(CADA_PROD!D1300="","",SUMIFS(MOVI_ENTR!I:I,MOVI_ENTR!D:D,D1300))</f>
        <v/>
      </c>
      <c r="G1300" s="101" t="str">
        <f>IF(CADA_PROD!C1300="","",SUMIFS(MOVI_SAID!H:H,MOVI_SAID!D:D,D1300))</f>
        <v/>
      </c>
      <c r="H1300" s="101" t="str">
        <f t="shared" si="37"/>
        <v/>
      </c>
      <c r="I1300" s="100" t="str">
        <f>IF(CADA_PROD!C1300="","",IFERROR(IF(H1300&lt;=0,"Sem estoque",IF(H1300/E1300&lt;0.25,"Quase sem estoque",IF(H1300/E1300&lt;1.2,"Estoque baixo",IF(H1300/E1300&lt;2,"Estoque moderado","Estoque confortável")))),""))</f>
        <v/>
      </c>
      <c r="J1300" s="102" t="str">
        <f>IF(CADA_PROD!C1300="","",SUMIFS(MOVI_ENTR!M:M,MOVI_ENTR!D:D,D1300))</f>
        <v/>
      </c>
      <c r="K1300" s="103" t="str">
        <f>IF(CADA_PROD!C1300="","",IFERROR($J1300/SUM($J$6:$J$1006),""))</f>
        <v/>
      </c>
      <c r="L1300" s="103" t="str">
        <f>IF(CADA_PROD!C1300="","",IFERROR(H1300/SUM($H$6:$H$1006)+P1300,""))</f>
        <v/>
      </c>
      <c r="M1300" s="102" t="str">
        <f>IF(CADA_PROD!$C1300="","",IFERROR(SUMIFS(MOVI_ENTR!M:M,MOVI_ENTR!D:D,D1300)/SUMIFS(MOVI_ENTR!I:I,MOVI_ENTR!D:D,D1300),0))</f>
        <v/>
      </c>
      <c r="N1300" s="104" t="str">
        <f>IF(CADA_PROD!C1300="","",G1300/E1300)</f>
        <v/>
      </c>
    </row>
    <row r="1301" spans="3:14" ht="30" customHeight="1">
      <c r="C1301" s="99" t="str">
        <f>IF(CADA_PROD!C1301="","",CADA_PROD!C1301)</f>
        <v/>
      </c>
      <c r="D1301" s="100" t="str">
        <f>IF(CADA_PROD!D1301="","",CADA_PROD!D1301)</f>
        <v/>
      </c>
      <c r="E1301" s="101" t="str">
        <f>IF(CADA_PROD!E1301="","",CADA_PROD!E1301)</f>
        <v/>
      </c>
      <c r="F1301" s="101" t="str">
        <f>IF(CADA_PROD!D1301="","",SUMIFS(MOVI_ENTR!I:I,MOVI_ENTR!D:D,D1301))</f>
        <v/>
      </c>
      <c r="G1301" s="101" t="str">
        <f>IF(CADA_PROD!C1301="","",SUMIFS(MOVI_SAID!H:H,MOVI_SAID!D:D,D1301))</f>
        <v/>
      </c>
      <c r="H1301" s="101" t="str">
        <f t="shared" si="37"/>
        <v/>
      </c>
      <c r="I1301" s="100" t="str">
        <f>IF(CADA_PROD!C1301="","",IFERROR(IF(H1301&lt;=0,"Sem estoque",IF(H1301/E1301&lt;0.25,"Quase sem estoque",IF(H1301/E1301&lt;1.2,"Estoque baixo",IF(H1301/E1301&lt;2,"Estoque moderado","Estoque confortável")))),""))</f>
        <v/>
      </c>
      <c r="J1301" s="102" t="str">
        <f>IF(CADA_PROD!C1301="","",SUMIFS(MOVI_ENTR!M:M,MOVI_ENTR!D:D,D1301))</f>
        <v/>
      </c>
      <c r="K1301" s="103" t="str">
        <f>IF(CADA_PROD!C1301="","",IFERROR($J1301/SUM($J$6:$J$1006),""))</f>
        <v/>
      </c>
      <c r="L1301" s="103" t="str">
        <f>IF(CADA_PROD!C1301="","",IFERROR(H1301/SUM($H$6:$H$1006)+P1301,""))</f>
        <v/>
      </c>
      <c r="M1301" s="102" t="str">
        <f>IF(CADA_PROD!$C1301="","",IFERROR(SUMIFS(MOVI_ENTR!M:M,MOVI_ENTR!D:D,D1301)/SUMIFS(MOVI_ENTR!I:I,MOVI_ENTR!D:D,D1301),0))</f>
        <v/>
      </c>
      <c r="N1301" s="104" t="str">
        <f>IF(CADA_PROD!C1301="","",G1301/E1301)</f>
        <v/>
      </c>
    </row>
    <row r="1302" spans="3:14" ht="30" customHeight="1">
      <c r="C1302" s="99" t="str">
        <f>IF(CADA_PROD!C1302="","",CADA_PROD!C1302)</f>
        <v/>
      </c>
      <c r="D1302" s="100" t="str">
        <f>IF(CADA_PROD!D1302="","",CADA_PROD!D1302)</f>
        <v/>
      </c>
      <c r="E1302" s="101" t="str">
        <f>IF(CADA_PROD!E1302="","",CADA_PROD!E1302)</f>
        <v/>
      </c>
      <c r="F1302" s="101" t="str">
        <f>IF(CADA_PROD!D1302="","",SUMIFS(MOVI_ENTR!I:I,MOVI_ENTR!D:D,D1302))</f>
        <v/>
      </c>
      <c r="G1302" s="101" t="str">
        <f>IF(CADA_PROD!C1302="","",SUMIFS(MOVI_SAID!H:H,MOVI_SAID!D:D,D1302))</f>
        <v/>
      </c>
      <c r="H1302" s="101" t="str">
        <f t="shared" si="37"/>
        <v/>
      </c>
      <c r="I1302" s="100" t="str">
        <f>IF(CADA_PROD!C1302="","",IFERROR(IF(H1302&lt;=0,"Sem estoque",IF(H1302/E1302&lt;0.25,"Quase sem estoque",IF(H1302/E1302&lt;1.2,"Estoque baixo",IF(H1302/E1302&lt;2,"Estoque moderado","Estoque confortável")))),""))</f>
        <v/>
      </c>
      <c r="J1302" s="102" t="str">
        <f>IF(CADA_PROD!C1302="","",SUMIFS(MOVI_ENTR!M:M,MOVI_ENTR!D:D,D1302))</f>
        <v/>
      </c>
      <c r="K1302" s="103" t="str">
        <f>IF(CADA_PROD!C1302="","",IFERROR($J1302/SUM($J$6:$J$1006),""))</f>
        <v/>
      </c>
      <c r="L1302" s="103" t="str">
        <f>IF(CADA_PROD!C1302="","",IFERROR(H1302/SUM($H$6:$H$1006)+P1302,""))</f>
        <v/>
      </c>
      <c r="M1302" s="102" t="str">
        <f>IF(CADA_PROD!$C1302="","",IFERROR(SUMIFS(MOVI_ENTR!M:M,MOVI_ENTR!D:D,D1302)/SUMIFS(MOVI_ENTR!I:I,MOVI_ENTR!D:D,D1302),0))</f>
        <v/>
      </c>
      <c r="N1302" s="104" t="str">
        <f>IF(CADA_PROD!C1302="","",G1302/E1302)</f>
        <v/>
      </c>
    </row>
    <row r="1303" spans="3:14" ht="30" customHeight="1">
      <c r="C1303" s="99" t="str">
        <f>IF(CADA_PROD!C1303="","",CADA_PROD!C1303)</f>
        <v/>
      </c>
      <c r="D1303" s="100" t="str">
        <f>IF(CADA_PROD!D1303="","",CADA_PROD!D1303)</f>
        <v/>
      </c>
      <c r="E1303" s="101" t="str">
        <f>IF(CADA_PROD!E1303="","",CADA_PROD!E1303)</f>
        <v/>
      </c>
      <c r="F1303" s="101" t="str">
        <f>IF(CADA_PROD!D1303="","",SUMIFS(MOVI_ENTR!I:I,MOVI_ENTR!D:D,D1303))</f>
        <v/>
      </c>
      <c r="G1303" s="101" t="str">
        <f>IF(CADA_PROD!C1303="","",SUMIFS(MOVI_SAID!H:H,MOVI_SAID!D:D,D1303))</f>
        <v/>
      </c>
      <c r="H1303" s="101" t="str">
        <f t="shared" si="37"/>
        <v/>
      </c>
      <c r="I1303" s="100" t="str">
        <f>IF(CADA_PROD!C1303="","",IFERROR(IF(H1303&lt;=0,"Sem estoque",IF(H1303/E1303&lt;0.25,"Quase sem estoque",IF(H1303/E1303&lt;1.2,"Estoque baixo",IF(H1303/E1303&lt;2,"Estoque moderado","Estoque confortável")))),""))</f>
        <v/>
      </c>
      <c r="J1303" s="102" t="str">
        <f>IF(CADA_PROD!C1303="","",SUMIFS(MOVI_ENTR!M:M,MOVI_ENTR!D:D,D1303))</f>
        <v/>
      </c>
      <c r="K1303" s="103" t="str">
        <f>IF(CADA_PROD!C1303="","",IFERROR($J1303/SUM($J$6:$J$1006),""))</f>
        <v/>
      </c>
      <c r="L1303" s="103" t="str">
        <f>IF(CADA_PROD!C1303="","",IFERROR(H1303/SUM($H$6:$H$1006)+P1303,""))</f>
        <v/>
      </c>
      <c r="M1303" s="102" t="str">
        <f>IF(CADA_PROD!$C1303="","",IFERROR(SUMIFS(MOVI_ENTR!M:M,MOVI_ENTR!D:D,D1303)/SUMIFS(MOVI_ENTR!I:I,MOVI_ENTR!D:D,D1303),0))</f>
        <v/>
      </c>
      <c r="N1303" s="104" t="str">
        <f>IF(CADA_PROD!C1303="","",G1303/E1303)</f>
        <v/>
      </c>
    </row>
    <row r="1304" spans="3:14" ht="30" customHeight="1">
      <c r="C1304" s="99" t="str">
        <f>IF(CADA_PROD!C1304="","",CADA_PROD!C1304)</f>
        <v/>
      </c>
      <c r="D1304" s="100" t="str">
        <f>IF(CADA_PROD!D1304="","",CADA_PROD!D1304)</f>
        <v/>
      </c>
      <c r="E1304" s="101" t="str">
        <f>IF(CADA_PROD!E1304="","",CADA_PROD!E1304)</f>
        <v/>
      </c>
      <c r="F1304" s="101" t="str">
        <f>IF(CADA_PROD!D1304="","",SUMIFS(MOVI_ENTR!I:I,MOVI_ENTR!D:D,D1304))</f>
        <v/>
      </c>
      <c r="G1304" s="101" t="str">
        <f>IF(CADA_PROD!C1304="","",SUMIFS(MOVI_SAID!H:H,MOVI_SAID!D:D,D1304))</f>
        <v/>
      </c>
      <c r="H1304" s="101" t="str">
        <f t="shared" si="37"/>
        <v/>
      </c>
      <c r="I1304" s="100" t="str">
        <f>IF(CADA_PROD!C1304="","",IFERROR(IF(H1304&lt;=0,"Sem estoque",IF(H1304/E1304&lt;0.25,"Quase sem estoque",IF(H1304/E1304&lt;1.2,"Estoque baixo",IF(H1304/E1304&lt;2,"Estoque moderado","Estoque confortável")))),""))</f>
        <v/>
      </c>
      <c r="J1304" s="102" t="str">
        <f>IF(CADA_PROD!C1304="","",SUMIFS(MOVI_ENTR!M:M,MOVI_ENTR!D:D,D1304))</f>
        <v/>
      </c>
      <c r="K1304" s="103" t="str">
        <f>IF(CADA_PROD!C1304="","",IFERROR($J1304/SUM($J$6:$J$1006),""))</f>
        <v/>
      </c>
      <c r="L1304" s="103" t="str">
        <f>IF(CADA_PROD!C1304="","",IFERROR(H1304/SUM($H$6:$H$1006)+P1304,""))</f>
        <v/>
      </c>
      <c r="M1304" s="102" t="str">
        <f>IF(CADA_PROD!$C1304="","",IFERROR(SUMIFS(MOVI_ENTR!M:M,MOVI_ENTR!D:D,D1304)/SUMIFS(MOVI_ENTR!I:I,MOVI_ENTR!D:D,D1304),0))</f>
        <v/>
      </c>
      <c r="N1304" s="104" t="str">
        <f>IF(CADA_PROD!C1304="","",G1304/E1304)</f>
        <v/>
      </c>
    </row>
    <row r="1305" spans="3:14" ht="30" customHeight="1">
      <c r="C1305" s="99" t="str">
        <f>IF(CADA_PROD!C1305="","",CADA_PROD!C1305)</f>
        <v/>
      </c>
      <c r="D1305" s="100" t="str">
        <f>IF(CADA_PROD!D1305="","",CADA_PROD!D1305)</f>
        <v/>
      </c>
      <c r="E1305" s="101" t="str">
        <f>IF(CADA_PROD!E1305="","",CADA_PROD!E1305)</f>
        <v/>
      </c>
      <c r="F1305" s="101" t="str">
        <f>IF(CADA_PROD!D1305="","",SUMIFS(MOVI_ENTR!I:I,MOVI_ENTR!D:D,D1305))</f>
        <v/>
      </c>
      <c r="G1305" s="101" t="str">
        <f>IF(CADA_PROD!C1305="","",SUMIFS(MOVI_SAID!H:H,MOVI_SAID!D:D,D1305))</f>
        <v/>
      </c>
      <c r="H1305" s="101" t="str">
        <f t="shared" si="37"/>
        <v/>
      </c>
      <c r="I1305" s="100" t="str">
        <f>IF(CADA_PROD!C1305="","",IFERROR(IF(H1305&lt;=0,"Sem estoque",IF(H1305/E1305&lt;0.25,"Quase sem estoque",IF(H1305/E1305&lt;1.2,"Estoque baixo",IF(H1305/E1305&lt;2,"Estoque moderado","Estoque confortável")))),""))</f>
        <v/>
      </c>
      <c r="J1305" s="102" t="str">
        <f>IF(CADA_PROD!C1305="","",SUMIFS(MOVI_ENTR!M:M,MOVI_ENTR!D:D,D1305))</f>
        <v/>
      </c>
      <c r="K1305" s="103" t="str">
        <f>IF(CADA_PROD!C1305="","",IFERROR($J1305/SUM($J$6:$J$1006),""))</f>
        <v/>
      </c>
      <c r="L1305" s="103" t="str">
        <f>IF(CADA_PROD!C1305="","",IFERROR(H1305/SUM($H$6:$H$1006)+P1305,""))</f>
        <v/>
      </c>
      <c r="M1305" s="102" t="str">
        <f>IF(CADA_PROD!$C1305="","",IFERROR(SUMIFS(MOVI_ENTR!M:M,MOVI_ENTR!D:D,D1305)/SUMIFS(MOVI_ENTR!I:I,MOVI_ENTR!D:D,D1305),0))</f>
        <v/>
      </c>
      <c r="N1305" s="104" t="str">
        <f>IF(CADA_PROD!C1305="","",G1305/E1305)</f>
        <v/>
      </c>
    </row>
    <row r="1306" spans="3:14" ht="30" customHeight="1">
      <c r="C1306" s="99" t="str">
        <f>IF(CADA_PROD!C1306="","",CADA_PROD!C1306)</f>
        <v/>
      </c>
      <c r="D1306" s="100" t="str">
        <f>IF(CADA_PROD!D1306="","",CADA_PROD!D1306)</f>
        <v/>
      </c>
      <c r="E1306" s="101" t="str">
        <f>IF(CADA_PROD!E1306="","",CADA_PROD!E1306)</f>
        <v/>
      </c>
      <c r="F1306" s="101" t="str">
        <f>IF(CADA_PROD!D1306="","",SUMIFS(MOVI_ENTR!I:I,MOVI_ENTR!D:D,D1306))</f>
        <v/>
      </c>
      <c r="G1306" s="101" t="str">
        <f>IF(CADA_PROD!C1306="","",SUMIFS(MOVI_SAID!H:H,MOVI_SAID!D:D,D1306))</f>
        <v/>
      </c>
      <c r="H1306" s="101" t="str">
        <f t="shared" si="37"/>
        <v/>
      </c>
      <c r="I1306" s="100" t="str">
        <f>IF(CADA_PROD!C1306="","",IFERROR(IF(H1306&lt;=0,"Sem estoque",IF(H1306/E1306&lt;0.25,"Quase sem estoque",IF(H1306/E1306&lt;1.2,"Estoque baixo",IF(H1306/E1306&lt;2,"Estoque moderado","Estoque confortável")))),""))</f>
        <v/>
      </c>
      <c r="J1306" s="102" t="str">
        <f>IF(CADA_PROD!C1306="","",SUMIFS(MOVI_ENTR!M:M,MOVI_ENTR!D:D,D1306))</f>
        <v/>
      </c>
      <c r="K1306" s="103" t="str">
        <f>IF(CADA_PROD!C1306="","",IFERROR($J1306/SUM($J$6:$J$1006),""))</f>
        <v/>
      </c>
      <c r="L1306" s="103" t="str">
        <f>IF(CADA_PROD!C1306="","",IFERROR(H1306/SUM($H$6:$H$1006)+P1306,""))</f>
        <v/>
      </c>
      <c r="M1306" s="102" t="str">
        <f>IF(CADA_PROD!$C1306="","",IFERROR(SUMIFS(MOVI_ENTR!M:M,MOVI_ENTR!D:D,D1306)/SUMIFS(MOVI_ENTR!I:I,MOVI_ENTR!D:D,D1306),0))</f>
        <v/>
      </c>
      <c r="N1306" s="104" t="str">
        <f>IF(CADA_PROD!C1306="","",G1306/E1306)</f>
        <v/>
      </c>
    </row>
    <row r="1307" spans="3:14" ht="30" customHeight="1">
      <c r="C1307" s="99" t="str">
        <f>IF(CADA_PROD!C1307="","",CADA_PROD!C1307)</f>
        <v/>
      </c>
      <c r="D1307" s="100" t="str">
        <f>IF(CADA_PROD!D1307="","",CADA_PROD!D1307)</f>
        <v/>
      </c>
      <c r="E1307" s="101" t="str">
        <f>IF(CADA_PROD!E1307="","",CADA_PROD!E1307)</f>
        <v/>
      </c>
      <c r="F1307" s="101" t="str">
        <f>IF(CADA_PROD!D1307="","",SUMIFS(MOVI_ENTR!I:I,MOVI_ENTR!D:D,D1307))</f>
        <v/>
      </c>
      <c r="G1307" s="101" t="str">
        <f>IF(CADA_PROD!C1307="","",SUMIFS(MOVI_SAID!H:H,MOVI_SAID!D:D,D1307))</f>
        <v/>
      </c>
      <c r="H1307" s="101" t="str">
        <f t="shared" si="37"/>
        <v/>
      </c>
      <c r="I1307" s="100" t="str">
        <f>IF(CADA_PROD!C1307="","",IFERROR(IF(H1307&lt;=0,"Sem estoque",IF(H1307/E1307&lt;0.25,"Quase sem estoque",IF(H1307/E1307&lt;1.2,"Estoque baixo",IF(H1307/E1307&lt;2,"Estoque moderado","Estoque confortável")))),""))</f>
        <v/>
      </c>
      <c r="J1307" s="102" t="str">
        <f>IF(CADA_PROD!C1307="","",SUMIFS(MOVI_ENTR!M:M,MOVI_ENTR!D:D,D1307))</f>
        <v/>
      </c>
      <c r="K1307" s="103" t="str">
        <f>IF(CADA_PROD!C1307="","",IFERROR($J1307/SUM($J$6:$J$1006),""))</f>
        <v/>
      </c>
      <c r="L1307" s="103" t="str">
        <f>IF(CADA_PROD!C1307="","",IFERROR(H1307/SUM($H$6:$H$1006)+P1307,""))</f>
        <v/>
      </c>
      <c r="M1307" s="102" t="str">
        <f>IF(CADA_PROD!$C1307="","",IFERROR(SUMIFS(MOVI_ENTR!M:M,MOVI_ENTR!D:D,D1307)/SUMIFS(MOVI_ENTR!I:I,MOVI_ENTR!D:D,D1307),0))</f>
        <v/>
      </c>
      <c r="N1307" s="104" t="str">
        <f>IF(CADA_PROD!C1307="","",G1307/E1307)</f>
        <v/>
      </c>
    </row>
    <row r="1308" spans="3:14" ht="30" customHeight="1">
      <c r="C1308" s="99" t="str">
        <f>IF(CADA_PROD!C1308="","",CADA_PROD!C1308)</f>
        <v/>
      </c>
      <c r="D1308" s="100" t="str">
        <f>IF(CADA_PROD!D1308="","",CADA_PROD!D1308)</f>
        <v/>
      </c>
      <c r="E1308" s="101" t="str">
        <f>IF(CADA_PROD!E1308="","",CADA_PROD!E1308)</f>
        <v/>
      </c>
      <c r="F1308" s="101" t="str">
        <f>IF(CADA_PROD!D1308="","",SUMIFS(MOVI_ENTR!I:I,MOVI_ENTR!D:D,D1308))</f>
        <v/>
      </c>
      <c r="G1308" s="101" t="str">
        <f>IF(CADA_PROD!C1308="","",SUMIFS(MOVI_SAID!H:H,MOVI_SAID!D:D,D1308))</f>
        <v/>
      </c>
      <c r="H1308" s="101" t="str">
        <f t="shared" si="37"/>
        <v/>
      </c>
      <c r="I1308" s="100" t="str">
        <f>IF(CADA_PROD!C1308="","",IFERROR(IF(H1308&lt;=0,"Sem estoque",IF(H1308/E1308&lt;0.25,"Quase sem estoque",IF(H1308/E1308&lt;1.2,"Estoque baixo",IF(H1308/E1308&lt;2,"Estoque moderado","Estoque confortável")))),""))</f>
        <v/>
      </c>
      <c r="J1308" s="102" t="str">
        <f>IF(CADA_PROD!C1308="","",SUMIFS(MOVI_ENTR!M:M,MOVI_ENTR!D:D,D1308))</f>
        <v/>
      </c>
      <c r="K1308" s="103" t="str">
        <f>IF(CADA_PROD!C1308="","",IFERROR($J1308/SUM($J$6:$J$1006),""))</f>
        <v/>
      </c>
      <c r="L1308" s="103" t="str">
        <f>IF(CADA_PROD!C1308="","",IFERROR(H1308/SUM($H$6:$H$1006)+P1308,""))</f>
        <v/>
      </c>
      <c r="M1308" s="102" t="str">
        <f>IF(CADA_PROD!$C1308="","",IFERROR(SUMIFS(MOVI_ENTR!M:M,MOVI_ENTR!D:D,D1308)/SUMIFS(MOVI_ENTR!I:I,MOVI_ENTR!D:D,D1308),0))</f>
        <v/>
      </c>
      <c r="N1308" s="104" t="str">
        <f>IF(CADA_PROD!C1308="","",G1308/E1308)</f>
        <v/>
      </c>
    </row>
    <row r="1309" spans="3:14" ht="30" customHeight="1">
      <c r="C1309" s="99" t="str">
        <f>IF(CADA_PROD!C1309="","",CADA_PROD!C1309)</f>
        <v/>
      </c>
      <c r="D1309" s="100" t="str">
        <f>IF(CADA_PROD!D1309="","",CADA_PROD!D1309)</f>
        <v/>
      </c>
      <c r="E1309" s="101" t="str">
        <f>IF(CADA_PROD!E1309="","",CADA_PROD!E1309)</f>
        <v/>
      </c>
      <c r="F1309" s="101" t="str">
        <f>IF(CADA_PROD!D1309="","",SUMIFS(MOVI_ENTR!I:I,MOVI_ENTR!D:D,D1309))</f>
        <v/>
      </c>
      <c r="G1309" s="101" t="str">
        <f>IF(CADA_PROD!C1309="","",SUMIFS(MOVI_SAID!H:H,MOVI_SAID!D:D,D1309))</f>
        <v/>
      </c>
      <c r="H1309" s="101" t="str">
        <f t="shared" si="37"/>
        <v/>
      </c>
      <c r="I1309" s="100" t="str">
        <f>IF(CADA_PROD!C1309="","",IFERROR(IF(H1309&lt;=0,"Sem estoque",IF(H1309/E1309&lt;0.25,"Quase sem estoque",IF(H1309/E1309&lt;1.2,"Estoque baixo",IF(H1309/E1309&lt;2,"Estoque moderado","Estoque confortável")))),""))</f>
        <v/>
      </c>
      <c r="J1309" s="102" t="str">
        <f>IF(CADA_PROD!C1309="","",SUMIFS(MOVI_ENTR!M:M,MOVI_ENTR!D:D,D1309))</f>
        <v/>
      </c>
      <c r="K1309" s="103" t="str">
        <f>IF(CADA_PROD!C1309="","",IFERROR($J1309/SUM($J$6:$J$1006),""))</f>
        <v/>
      </c>
      <c r="L1309" s="103" t="str">
        <f>IF(CADA_PROD!C1309="","",IFERROR(H1309/SUM($H$6:$H$1006)+P1309,""))</f>
        <v/>
      </c>
      <c r="M1309" s="102" t="str">
        <f>IF(CADA_PROD!$C1309="","",IFERROR(SUMIFS(MOVI_ENTR!M:M,MOVI_ENTR!D:D,D1309)/SUMIFS(MOVI_ENTR!I:I,MOVI_ENTR!D:D,D1309),0))</f>
        <v/>
      </c>
      <c r="N1309" s="104" t="str">
        <f>IF(CADA_PROD!C1309="","",G1309/E1309)</f>
        <v/>
      </c>
    </row>
    <row r="1310" spans="3:14" ht="30" customHeight="1">
      <c r="C1310" s="99" t="str">
        <f>IF(CADA_PROD!C1310="","",CADA_PROD!C1310)</f>
        <v/>
      </c>
      <c r="D1310" s="100" t="str">
        <f>IF(CADA_PROD!D1310="","",CADA_PROD!D1310)</f>
        <v/>
      </c>
      <c r="E1310" s="101" t="str">
        <f>IF(CADA_PROD!E1310="","",CADA_PROD!E1310)</f>
        <v/>
      </c>
      <c r="F1310" s="101" t="str">
        <f>IF(CADA_PROD!D1310="","",SUMIFS(MOVI_ENTR!I:I,MOVI_ENTR!D:D,D1310))</f>
        <v/>
      </c>
      <c r="G1310" s="101" t="str">
        <f>IF(CADA_PROD!C1310="","",SUMIFS(MOVI_SAID!H:H,MOVI_SAID!D:D,D1310))</f>
        <v/>
      </c>
      <c r="H1310" s="101" t="str">
        <f t="shared" si="37"/>
        <v/>
      </c>
      <c r="I1310" s="100" t="str">
        <f>IF(CADA_PROD!C1310="","",IFERROR(IF(H1310&lt;=0,"Sem estoque",IF(H1310/E1310&lt;0.25,"Quase sem estoque",IF(H1310/E1310&lt;1.2,"Estoque baixo",IF(H1310/E1310&lt;2,"Estoque moderado","Estoque confortável")))),""))</f>
        <v/>
      </c>
      <c r="J1310" s="102" t="str">
        <f>IF(CADA_PROD!C1310="","",SUMIFS(MOVI_ENTR!M:M,MOVI_ENTR!D:D,D1310))</f>
        <v/>
      </c>
      <c r="K1310" s="103" t="str">
        <f>IF(CADA_PROD!C1310="","",IFERROR($J1310/SUM($J$6:$J$1006),""))</f>
        <v/>
      </c>
      <c r="L1310" s="103" t="str">
        <f>IF(CADA_PROD!C1310="","",IFERROR(H1310/SUM($H$6:$H$1006)+P1310,""))</f>
        <v/>
      </c>
      <c r="M1310" s="102" t="str">
        <f>IF(CADA_PROD!$C1310="","",IFERROR(SUMIFS(MOVI_ENTR!M:M,MOVI_ENTR!D:D,D1310)/SUMIFS(MOVI_ENTR!I:I,MOVI_ENTR!D:D,D1310),0))</f>
        <v/>
      </c>
      <c r="N1310" s="104" t="str">
        <f>IF(CADA_PROD!C1310="","",G1310/E1310)</f>
        <v/>
      </c>
    </row>
    <row r="1311" spans="3:14" ht="30" customHeight="1">
      <c r="C1311" s="99" t="str">
        <f>IF(CADA_PROD!C1311="","",CADA_PROD!C1311)</f>
        <v/>
      </c>
      <c r="D1311" s="100" t="str">
        <f>IF(CADA_PROD!D1311="","",CADA_PROD!D1311)</f>
        <v/>
      </c>
      <c r="E1311" s="101" t="str">
        <f>IF(CADA_PROD!E1311="","",CADA_PROD!E1311)</f>
        <v/>
      </c>
      <c r="F1311" s="101" t="str">
        <f>IF(CADA_PROD!D1311="","",SUMIFS(MOVI_ENTR!I:I,MOVI_ENTR!D:D,D1311))</f>
        <v/>
      </c>
      <c r="G1311" s="101" t="str">
        <f>IF(CADA_PROD!C1311="","",SUMIFS(MOVI_SAID!H:H,MOVI_SAID!D:D,D1311))</f>
        <v/>
      </c>
      <c r="H1311" s="101" t="str">
        <f t="shared" si="37"/>
        <v/>
      </c>
      <c r="I1311" s="100" t="str">
        <f>IF(CADA_PROD!C1311="","",IFERROR(IF(H1311&lt;=0,"Sem estoque",IF(H1311/E1311&lt;0.25,"Quase sem estoque",IF(H1311/E1311&lt;1.2,"Estoque baixo",IF(H1311/E1311&lt;2,"Estoque moderado","Estoque confortável")))),""))</f>
        <v/>
      </c>
      <c r="J1311" s="102" t="str">
        <f>IF(CADA_PROD!C1311="","",SUMIFS(MOVI_ENTR!M:M,MOVI_ENTR!D:D,D1311))</f>
        <v/>
      </c>
      <c r="K1311" s="103" t="str">
        <f>IF(CADA_PROD!C1311="","",IFERROR($J1311/SUM($J$6:$J$1006),""))</f>
        <v/>
      </c>
      <c r="L1311" s="103" t="str">
        <f>IF(CADA_PROD!C1311="","",IFERROR(H1311/SUM($H$6:$H$1006)+P1311,""))</f>
        <v/>
      </c>
      <c r="M1311" s="102" t="str">
        <f>IF(CADA_PROD!$C1311="","",IFERROR(SUMIFS(MOVI_ENTR!M:M,MOVI_ENTR!D:D,D1311)/SUMIFS(MOVI_ENTR!I:I,MOVI_ENTR!D:D,D1311),0))</f>
        <v/>
      </c>
      <c r="N1311" s="104" t="str">
        <f>IF(CADA_PROD!C1311="","",G1311/E1311)</f>
        <v/>
      </c>
    </row>
    <row r="1312" spans="3:14" ht="30" customHeight="1">
      <c r="C1312" s="99" t="str">
        <f>IF(CADA_PROD!C1312="","",CADA_PROD!C1312)</f>
        <v/>
      </c>
      <c r="D1312" s="100" t="str">
        <f>IF(CADA_PROD!D1312="","",CADA_PROD!D1312)</f>
        <v/>
      </c>
      <c r="E1312" s="101" t="str">
        <f>IF(CADA_PROD!E1312="","",CADA_PROD!E1312)</f>
        <v/>
      </c>
      <c r="F1312" s="101" t="str">
        <f>IF(CADA_PROD!D1312="","",SUMIFS(MOVI_ENTR!I:I,MOVI_ENTR!D:D,D1312))</f>
        <v/>
      </c>
      <c r="G1312" s="101" t="str">
        <f>IF(CADA_PROD!C1312="","",SUMIFS(MOVI_SAID!H:H,MOVI_SAID!D:D,D1312))</f>
        <v/>
      </c>
      <c r="H1312" s="101" t="str">
        <f t="shared" si="37"/>
        <v/>
      </c>
      <c r="I1312" s="100" t="str">
        <f>IF(CADA_PROD!C1312="","",IFERROR(IF(H1312&lt;=0,"Sem estoque",IF(H1312/E1312&lt;0.25,"Quase sem estoque",IF(H1312/E1312&lt;1.2,"Estoque baixo",IF(H1312/E1312&lt;2,"Estoque moderado","Estoque confortável")))),""))</f>
        <v/>
      </c>
      <c r="J1312" s="102" t="str">
        <f>IF(CADA_PROD!C1312="","",SUMIFS(MOVI_ENTR!M:M,MOVI_ENTR!D:D,D1312))</f>
        <v/>
      </c>
      <c r="K1312" s="103" t="str">
        <f>IF(CADA_PROD!C1312="","",IFERROR($J1312/SUM($J$6:$J$1006),""))</f>
        <v/>
      </c>
      <c r="L1312" s="103" t="str">
        <f>IF(CADA_PROD!C1312="","",IFERROR(H1312/SUM($H$6:$H$1006)+P1312,""))</f>
        <v/>
      </c>
      <c r="M1312" s="102" t="str">
        <f>IF(CADA_PROD!$C1312="","",IFERROR(SUMIFS(MOVI_ENTR!M:M,MOVI_ENTR!D:D,D1312)/SUMIFS(MOVI_ENTR!I:I,MOVI_ENTR!D:D,D1312),0))</f>
        <v/>
      </c>
      <c r="N1312" s="104" t="str">
        <f>IF(CADA_PROD!C1312="","",G1312/E1312)</f>
        <v/>
      </c>
    </row>
    <row r="1313" spans="3:14" ht="30" customHeight="1">
      <c r="C1313" s="99" t="str">
        <f>IF(CADA_PROD!C1313="","",CADA_PROD!C1313)</f>
        <v/>
      </c>
      <c r="D1313" s="100" t="str">
        <f>IF(CADA_PROD!D1313="","",CADA_PROD!D1313)</f>
        <v/>
      </c>
      <c r="E1313" s="101" t="str">
        <f>IF(CADA_PROD!E1313="","",CADA_PROD!E1313)</f>
        <v/>
      </c>
      <c r="F1313" s="101" t="str">
        <f>IF(CADA_PROD!D1313="","",SUMIFS(MOVI_ENTR!I:I,MOVI_ENTR!D:D,D1313))</f>
        <v/>
      </c>
      <c r="G1313" s="101" t="str">
        <f>IF(CADA_PROD!C1313="","",SUMIFS(MOVI_SAID!H:H,MOVI_SAID!D:D,D1313))</f>
        <v/>
      </c>
      <c r="H1313" s="101" t="str">
        <f t="shared" si="37"/>
        <v/>
      </c>
      <c r="I1313" s="100" t="str">
        <f>IF(CADA_PROD!C1313="","",IFERROR(IF(H1313&lt;=0,"Sem estoque",IF(H1313/E1313&lt;0.25,"Quase sem estoque",IF(H1313/E1313&lt;1.2,"Estoque baixo",IF(H1313/E1313&lt;2,"Estoque moderado","Estoque confortável")))),""))</f>
        <v/>
      </c>
      <c r="J1313" s="102" t="str">
        <f>IF(CADA_PROD!C1313="","",SUMIFS(MOVI_ENTR!M:M,MOVI_ENTR!D:D,D1313))</f>
        <v/>
      </c>
      <c r="K1313" s="103" t="str">
        <f>IF(CADA_PROD!C1313="","",IFERROR($J1313/SUM($J$6:$J$1006),""))</f>
        <v/>
      </c>
      <c r="L1313" s="103" t="str">
        <f>IF(CADA_PROD!C1313="","",IFERROR(H1313/SUM($H$6:$H$1006)+P1313,""))</f>
        <v/>
      </c>
      <c r="M1313" s="102" t="str">
        <f>IF(CADA_PROD!$C1313="","",IFERROR(SUMIFS(MOVI_ENTR!M:M,MOVI_ENTR!D:D,D1313)/SUMIFS(MOVI_ENTR!I:I,MOVI_ENTR!D:D,D1313),0))</f>
        <v/>
      </c>
      <c r="N1313" s="104" t="str">
        <f>IF(CADA_PROD!C1313="","",G1313/E1313)</f>
        <v/>
      </c>
    </row>
    <row r="1314" spans="3:14" ht="30" customHeight="1">
      <c r="C1314" s="99" t="str">
        <f>IF(CADA_PROD!C1314="","",CADA_PROD!C1314)</f>
        <v/>
      </c>
      <c r="D1314" s="100" t="str">
        <f>IF(CADA_PROD!D1314="","",CADA_PROD!D1314)</f>
        <v/>
      </c>
      <c r="E1314" s="101" t="str">
        <f>IF(CADA_PROD!E1314="","",CADA_PROD!E1314)</f>
        <v/>
      </c>
      <c r="F1314" s="101" t="str">
        <f>IF(CADA_PROD!D1314="","",SUMIFS(MOVI_ENTR!I:I,MOVI_ENTR!D:D,D1314))</f>
        <v/>
      </c>
      <c r="G1314" s="101" t="str">
        <f>IF(CADA_PROD!C1314="","",SUMIFS(MOVI_SAID!H:H,MOVI_SAID!D:D,D1314))</f>
        <v/>
      </c>
      <c r="H1314" s="101" t="str">
        <f t="shared" si="37"/>
        <v/>
      </c>
      <c r="I1314" s="100" t="str">
        <f>IF(CADA_PROD!C1314="","",IFERROR(IF(H1314&lt;=0,"Sem estoque",IF(H1314/E1314&lt;0.25,"Quase sem estoque",IF(H1314/E1314&lt;1.2,"Estoque baixo",IF(H1314/E1314&lt;2,"Estoque moderado","Estoque confortável")))),""))</f>
        <v/>
      </c>
      <c r="J1314" s="102" t="str">
        <f>IF(CADA_PROD!C1314="","",SUMIFS(MOVI_ENTR!M:M,MOVI_ENTR!D:D,D1314))</f>
        <v/>
      </c>
      <c r="K1314" s="103" t="str">
        <f>IF(CADA_PROD!C1314="","",IFERROR($J1314/SUM($J$6:$J$1006),""))</f>
        <v/>
      </c>
      <c r="L1314" s="103" t="str">
        <f>IF(CADA_PROD!C1314="","",IFERROR(H1314/SUM($H$6:$H$1006)+P1314,""))</f>
        <v/>
      </c>
      <c r="M1314" s="102" t="str">
        <f>IF(CADA_PROD!$C1314="","",IFERROR(SUMIFS(MOVI_ENTR!M:M,MOVI_ENTR!D:D,D1314)/SUMIFS(MOVI_ENTR!I:I,MOVI_ENTR!D:D,D1314),0))</f>
        <v/>
      </c>
      <c r="N1314" s="104" t="str">
        <f>IF(CADA_PROD!C1314="","",G1314/E1314)</f>
        <v/>
      </c>
    </row>
    <row r="1315" spans="3:14" ht="30" customHeight="1">
      <c r="C1315" s="99" t="str">
        <f>IF(CADA_PROD!C1315="","",CADA_PROD!C1315)</f>
        <v/>
      </c>
      <c r="D1315" s="100" t="str">
        <f>IF(CADA_PROD!D1315="","",CADA_PROD!D1315)</f>
        <v/>
      </c>
      <c r="E1315" s="101" t="str">
        <f>IF(CADA_PROD!E1315="","",CADA_PROD!E1315)</f>
        <v/>
      </c>
      <c r="F1315" s="101" t="str">
        <f>IF(CADA_PROD!D1315="","",SUMIFS(MOVI_ENTR!I:I,MOVI_ENTR!D:D,D1315))</f>
        <v/>
      </c>
      <c r="G1315" s="101" t="str">
        <f>IF(CADA_PROD!C1315="","",SUMIFS(MOVI_SAID!H:H,MOVI_SAID!D:D,D1315))</f>
        <v/>
      </c>
      <c r="H1315" s="101" t="str">
        <f t="shared" si="37"/>
        <v/>
      </c>
      <c r="I1315" s="100" t="str">
        <f>IF(CADA_PROD!C1315="","",IFERROR(IF(H1315&lt;=0,"Sem estoque",IF(H1315/E1315&lt;0.25,"Quase sem estoque",IF(H1315/E1315&lt;1.2,"Estoque baixo",IF(H1315/E1315&lt;2,"Estoque moderado","Estoque confortável")))),""))</f>
        <v/>
      </c>
      <c r="J1315" s="102" t="str">
        <f>IF(CADA_PROD!C1315="","",SUMIFS(MOVI_ENTR!M:M,MOVI_ENTR!D:D,D1315))</f>
        <v/>
      </c>
      <c r="K1315" s="103" t="str">
        <f>IF(CADA_PROD!C1315="","",IFERROR($J1315/SUM($J$6:$J$1006),""))</f>
        <v/>
      </c>
      <c r="L1315" s="103" t="str">
        <f>IF(CADA_PROD!C1315="","",IFERROR(H1315/SUM($H$6:$H$1006)+P1315,""))</f>
        <v/>
      </c>
      <c r="M1315" s="102" t="str">
        <f>IF(CADA_PROD!$C1315="","",IFERROR(SUMIFS(MOVI_ENTR!M:M,MOVI_ENTR!D:D,D1315)/SUMIFS(MOVI_ENTR!I:I,MOVI_ENTR!D:D,D1315),0))</f>
        <v/>
      </c>
      <c r="N1315" s="104" t="str">
        <f>IF(CADA_PROD!C1315="","",G1315/E1315)</f>
        <v/>
      </c>
    </row>
    <row r="1316" spans="3:14" ht="30" customHeight="1">
      <c r="C1316" s="99" t="str">
        <f>IF(CADA_PROD!C1316="","",CADA_PROD!C1316)</f>
        <v/>
      </c>
      <c r="D1316" s="100" t="str">
        <f>IF(CADA_PROD!D1316="","",CADA_PROD!D1316)</f>
        <v/>
      </c>
      <c r="E1316" s="101" t="str">
        <f>IF(CADA_PROD!E1316="","",CADA_PROD!E1316)</f>
        <v/>
      </c>
      <c r="F1316" s="101" t="str">
        <f>IF(CADA_PROD!D1316="","",SUMIFS(MOVI_ENTR!I:I,MOVI_ENTR!D:D,D1316))</f>
        <v/>
      </c>
      <c r="G1316" s="101" t="str">
        <f>IF(CADA_PROD!C1316="","",SUMIFS(MOVI_SAID!H:H,MOVI_SAID!D:D,D1316))</f>
        <v/>
      </c>
      <c r="H1316" s="101" t="str">
        <f t="shared" si="37"/>
        <v/>
      </c>
      <c r="I1316" s="100" t="str">
        <f>IF(CADA_PROD!C1316="","",IFERROR(IF(H1316&lt;=0,"Sem estoque",IF(H1316/E1316&lt;0.25,"Quase sem estoque",IF(H1316/E1316&lt;1.2,"Estoque baixo",IF(H1316/E1316&lt;2,"Estoque moderado","Estoque confortável")))),""))</f>
        <v/>
      </c>
      <c r="J1316" s="102" t="str">
        <f>IF(CADA_PROD!C1316="","",SUMIFS(MOVI_ENTR!M:M,MOVI_ENTR!D:D,D1316))</f>
        <v/>
      </c>
      <c r="K1316" s="103" t="str">
        <f>IF(CADA_PROD!C1316="","",IFERROR($J1316/SUM($J$6:$J$1006),""))</f>
        <v/>
      </c>
      <c r="L1316" s="103" t="str">
        <f>IF(CADA_PROD!C1316="","",IFERROR(H1316/SUM($H$6:$H$1006)+P1316,""))</f>
        <v/>
      </c>
      <c r="M1316" s="102" t="str">
        <f>IF(CADA_PROD!$C1316="","",IFERROR(SUMIFS(MOVI_ENTR!M:M,MOVI_ENTR!D:D,D1316)/SUMIFS(MOVI_ENTR!I:I,MOVI_ENTR!D:D,D1316),0))</f>
        <v/>
      </c>
      <c r="N1316" s="104" t="str">
        <f>IF(CADA_PROD!C1316="","",G1316/E1316)</f>
        <v/>
      </c>
    </row>
    <row r="1317" spans="3:14" ht="30" customHeight="1">
      <c r="C1317" s="99" t="str">
        <f>IF(CADA_PROD!C1317="","",CADA_PROD!C1317)</f>
        <v/>
      </c>
      <c r="D1317" s="100" t="str">
        <f>IF(CADA_PROD!D1317="","",CADA_PROD!D1317)</f>
        <v/>
      </c>
      <c r="E1317" s="101" t="str">
        <f>IF(CADA_PROD!E1317="","",CADA_PROD!E1317)</f>
        <v/>
      </c>
      <c r="F1317" s="101" t="str">
        <f>IF(CADA_PROD!D1317="","",SUMIFS(MOVI_ENTR!I:I,MOVI_ENTR!D:D,D1317))</f>
        <v/>
      </c>
      <c r="G1317" s="101" t="str">
        <f>IF(CADA_PROD!C1317="","",SUMIFS(MOVI_SAID!H:H,MOVI_SAID!D:D,D1317))</f>
        <v/>
      </c>
      <c r="H1317" s="101" t="str">
        <f t="shared" si="37"/>
        <v/>
      </c>
      <c r="I1317" s="100" t="str">
        <f>IF(CADA_PROD!C1317="","",IFERROR(IF(H1317&lt;=0,"Sem estoque",IF(H1317/E1317&lt;0.25,"Quase sem estoque",IF(H1317/E1317&lt;1.2,"Estoque baixo",IF(H1317/E1317&lt;2,"Estoque moderado","Estoque confortável")))),""))</f>
        <v/>
      </c>
      <c r="J1317" s="102" t="str">
        <f>IF(CADA_PROD!C1317="","",SUMIFS(MOVI_ENTR!M:M,MOVI_ENTR!D:D,D1317))</f>
        <v/>
      </c>
      <c r="K1317" s="103" t="str">
        <f>IF(CADA_PROD!C1317="","",IFERROR($J1317/SUM($J$6:$J$1006),""))</f>
        <v/>
      </c>
      <c r="L1317" s="103" t="str">
        <f>IF(CADA_PROD!C1317="","",IFERROR(H1317/SUM($H$6:$H$1006)+P1317,""))</f>
        <v/>
      </c>
      <c r="M1317" s="102" t="str">
        <f>IF(CADA_PROD!$C1317="","",IFERROR(SUMIFS(MOVI_ENTR!M:M,MOVI_ENTR!D:D,D1317)/SUMIFS(MOVI_ENTR!I:I,MOVI_ENTR!D:D,D1317),0))</f>
        <v/>
      </c>
      <c r="N1317" s="104" t="str">
        <f>IF(CADA_PROD!C1317="","",G1317/E1317)</f>
        <v/>
      </c>
    </row>
    <row r="1318" spans="3:14" ht="30" customHeight="1">
      <c r="C1318" s="99" t="str">
        <f>IF(CADA_PROD!C1318="","",CADA_PROD!C1318)</f>
        <v/>
      </c>
      <c r="D1318" s="100" t="str">
        <f>IF(CADA_PROD!D1318="","",CADA_PROD!D1318)</f>
        <v/>
      </c>
      <c r="E1318" s="101" t="str">
        <f>IF(CADA_PROD!E1318="","",CADA_PROD!E1318)</f>
        <v/>
      </c>
      <c r="F1318" s="101" t="str">
        <f>IF(CADA_PROD!D1318="","",SUMIFS(MOVI_ENTR!I:I,MOVI_ENTR!D:D,D1318))</f>
        <v/>
      </c>
      <c r="G1318" s="101" t="str">
        <f>IF(CADA_PROD!C1318="","",SUMIFS(MOVI_SAID!H:H,MOVI_SAID!D:D,D1318))</f>
        <v/>
      </c>
      <c r="H1318" s="101" t="str">
        <f t="shared" si="37"/>
        <v/>
      </c>
      <c r="I1318" s="100" t="str">
        <f>IF(CADA_PROD!C1318="","",IFERROR(IF(H1318&lt;=0,"Sem estoque",IF(H1318/E1318&lt;0.25,"Quase sem estoque",IF(H1318/E1318&lt;1.2,"Estoque baixo",IF(H1318/E1318&lt;2,"Estoque moderado","Estoque confortável")))),""))</f>
        <v/>
      </c>
      <c r="J1318" s="102" t="str">
        <f>IF(CADA_PROD!C1318="","",SUMIFS(MOVI_ENTR!M:M,MOVI_ENTR!D:D,D1318))</f>
        <v/>
      </c>
      <c r="K1318" s="103" t="str">
        <f>IF(CADA_PROD!C1318="","",IFERROR($J1318/SUM($J$6:$J$1006),""))</f>
        <v/>
      </c>
      <c r="L1318" s="103" t="str">
        <f>IF(CADA_PROD!C1318="","",IFERROR(H1318/SUM($H$6:$H$1006)+P1318,""))</f>
        <v/>
      </c>
      <c r="M1318" s="102" t="str">
        <f>IF(CADA_PROD!$C1318="","",IFERROR(SUMIFS(MOVI_ENTR!M:M,MOVI_ENTR!D:D,D1318)/SUMIFS(MOVI_ENTR!I:I,MOVI_ENTR!D:D,D1318),0))</f>
        <v/>
      </c>
      <c r="N1318" s="104" t="str">
        <f>IF(CADA_PROD!C1318="","",G1318/E1318)</f>
        <v/>
      </c>
    </row>
    <row r="1319" spans="3:14" ht="30" customHeight="1">
      <c r="C1319" s="99" t="str">
        <f>IF(CADA_PROD!C1319="","",CADA_PROD!C1319)</f>
        <v/>
      </c>
      <c r="D1319" s="100" t="str">
        <f>IF(CADA_PROD!D1319="","",CADA_PROD!D1319)</f>
        <v/>
      </c>
      <c r="E1319" s="101" t="str">
        <f>IF(CADA_PROD!E1319="","",CADA_PROD!E1319)</f>
        <v/>
      </c>
      <c r="F1319" s="101" t="str">
        <f>IF(CADA_PROD!D1319="","",SUMIFS(MOVI_ENTR!I:I,MOVI_ENTR!D:D,D1319))</f>
        <v/>
      </c>
      <c r="G1319" s="101" t="str">
        <f>IF(CADA_PROD!C1319="","",SUMIFS(MOVI_SAID!H:H,MOVI_SAID!D:D,D1319))</f>
        <v/>
      </c>
      <c r="H1319" s="101" t="str">
        <f t="shared" si="37"/>
        <v/>
      </c>
      <c r="I1319" s="100" t="str">
        <f>IF(CADA_PROD!C1319="","",IFERROR(IF(H1319&lt;=0,"Sem estoque",IF(H1319/E1319&lt;0.25,"Quase sem estoque",IF(H1319/E1319&lt;1.2,"Estoque baixo",IF(H1319/E1319&lt;2,"Estoque moderado","Estoque confortável")))),""))</f>
        <v/>
      </c>
      <c r="J1319" s="102" t="str">
        <f>IF(CADA_PROD!C1319="","",SUMIFS(MOVI_ENTR!M:M,MOVI_ENTR!D:D,D1319))</f>
        <v/>
      </c>
      <c r="K1319" s="103" t="str">
        <f>IF(CADA_PROD!C1319="","",IFERROR($J1319/SUM($J$6:$J$1006),""))</f>
        <v/>
      </c>
      <c r="L1319" s="103" t="str">
        <f>IF(CADA_PROD!C1319="","",IFERROR(H1319/SUM($H$6:$H$1006)+P1319,""))</f>
        <v/>
      </c>
      <c r="M1319" s="102" t="str">
        <f>IF(CADA_PROD!$C1319="","",IFERROR(SUMIFS(MOVI_ENTR!M:M,MOVI_ENTR!D:D,D1319)/SUMIFS(MOVI_ENTR!I:I,MOVI_ENTR!D:D,D1319),0))</f>
        <v/>
      </c>
      <c r="N1319" s="104" t="str">
        <f>IF(CADA_PROD!C1319="","",G1319/E1319)</f>
        <v/>
      </c>
    </row>
    <row r="1320" spans="3:14" ht="30" customHeight="1">
      <c r="C1320" s="99" t="str">
        <f>IF(CADA_PROD!C1320="","",CADA_PROD!C1320)</f>
        <v/>
      </c>
      <c r="D1320" s="100" t="str">
        <f>IF(CADA_PROD!D1320="","",CADA_PROD!D1320)</f>
        <v/>
      </c>
      <c r="E1320" s="101" t="str">
        <f>IF(CADA_PROD!E1320="","",CADA_PROD!E1320)</f>
        <v/>
      </c>
      <c r="F1320" s="101" t="str">
        <f>IF(CADA_PROD!D1320="","",SUMIFS(MOVI_ENTR!I:I,MOVI_ENTR!D:D,D1320))</f>
        <v/>
      </c>
      <c r="G1320" s="101" t="str">
        <f>IF(CADA_PROD!C1320="","",SUMIFS(MOVI_SAID!H:H,MOVI_SAID!D:D,D1320))</f>
        <v/>
      </c>
      <c r="H1320" s="101" t="str">
        <f t="shared" si="37"/>
        <v/>
      </c>
      <c r="I1320" s="100" t="str">
        <f>IF(CADA_PROD!C1320="","",IFERROR(IF(H1320&lt;=0,"Sem estoque",IF(H1320/E1320&lt;0.25,"Quase sem estoque",IF(H1320/E1320&lt;1.2,"Estoque baixo",IF(H1320/E1320&lt;2,"Estoque moderado","Estoque confortável")))),""))</f>
        <v/>
      </c>
      <c r="J1320" s="102" t="str">
        <f>IF(CADA_PROD!C1320="","",SUMIFS(MOVI_ENTR!M:M,MOVI_ENTR!D:D,D1320))</f>
        <v/>
      </c>
      <c r="K1320" s="103" t="str">
        <f>IF(CADA_PROD!C1320="","",IFERROR($J1320/SUM($J$6:$J$1006),""))</f>
        <v/>
      </c>
      <c r="L1320" s="103" t="str">
        <f>IF(CADA_PROD!C1320="","",IFERROR(H1320/SUM($H$6:$H$1006)+P1320,""))</f>
        <v/>
      </c>
      <c r="M1320" s="102" t="str">
        <f>IF(CADA_PROD!$C1320="","",IFERROR(SUMIFS(MOVI_ENTR!M:M,MOVI_ENTR!D:D,D1320)/SUMIFS(MOVI_ENTR!I:I,MOVI_ENTR!D:D,D1320),0))</f>
        <v/>
      </c>
      <c r="N1320" s="104" t="str">
        <f>IF(CADA_PROD!C1320="","",G1320/E1320)</f>
        <v/>
      </c>
    </row>
    <row r="1321" spans="3:14" ht="30" customHeight="1">
      <c r="C1321" s="99" t="str">
        <f>IF(CADA_PROD!C1321="","",CADA_PROD!C1321)</f>
        <v/>
      </c>
      <c r="D1321" s="100" t="str">
        <f>IF(CADA_PROD!D1321="","",CADA_PROD!D1321)</f>
        <v/>
      </c>
      <c r="E1321" s="101" t="str">
        <f>IF(CADA_PROD!E1321="","",CADA_PROD!E1321)</f>
        <v/>
      </c>
      <c r="F1321" s="101" t="str">
        <f>IF(CADA_PROD!D1321="","",SUMIFS(MOVI_ENTR!I:I,MOVI_ENTR!D:D,D1321))</f>
        <v/>
      </c>
      <c r="G1321" s="101" t="str">
        <f>IF(CADA_PROD!C1321="","",SUMIFS(MOVI_SAID!H:H,MOVI_SAID!D:D,D1321))</f>
        <v/>
      </c>
      <c r="H1321" s="101" t="str">
        <f t="shared" si="37"/>
        <v/>
      </c>
      <c r="I1321" s="100" t="str">
        <f>IF(CADA_PROD!C1321="","",IFERROR(IF(H1321&lt;=0,"Sem estoque",IF(H1321/E1321&lt;0.25,"Quase sem estoque",IF(H1321/E1321&lt;1.2,"Estoque baixo",IF(H1321/E1321&lt;2,"Estoque moderado","Estoque confortável")))),""))</f>
        <v/>
      </c>
      <c r="J1321" s="102" t="str">
        <f>IF(CADA_PROD!C1321="","",SUMIFS(MOVI_ENTR!M:M,MOVI_ENTR!D:D,D1321))</f>
        <v/>
      </c>
      <c r="K1321" s="103" t="str">
        <f>IF(CADA_PROD!C1321="","",IFERROR($J1321/SUM($J$6:$J$1006),""))</f>
        <v/>
      </c>
      <c r="L1321" s="103" t="str">
        <f>IF(CADA_PROD!C1321="","",IFERROR(H1321/SUM($H$6:$H$1006)+P1321,""))</f>
        <v/>
      </c>
      <c r="M1321" s="102" t="str">
        <f>IF(CADA_PROD!$C1321="","",IFERROR(SUMIFS(MOVI_ENTR!M:M,MOVI_ENTR!D:D,D1321)/SUMIFS(MOVI_ENTR!I:I,MOVI_ENTR!D:D,D1321),0))</f>
        <v/>
      </c>
      <c r="N1321" s="104" t="str">
        <f>IF(CADA_PROD!C1321="","",G1321/E1321)</f>
        <v/>
      </c>
    </row>
    <row r="1322" spans="3:14" ht="30" customHeight="1">
      <c r="C1322" s="99" t="str">
        <f>IF(CADA_PROD!C1322="","",CADA_PROD!C1322)</f>
        <v/>
      </c>
      <c r="D1322" s="100" t="str">
        <f>IF(CADA_PROD!D1322="","",CADA_PROD!D1322)</f>
        <v/>
      </c>
      <c r="E1322" s="101" t="str">
        <f>IF(CADA_PROD!E1322="","",CADA_PROD!E1322)</f>
        <v/>
      </c>
      <c r="F1322" s="101" t="str">
        <f>IF(CADA_PROD!D1322="","",SUMIFS(MOVI_ENTR!I:I,MOVI_ENTR!D:D,D1322))</f>
        <v/>
      </c>
      <c r="G1322" s="101" t="str">
        <f>IF(CADA_PROD!C1322="","",SUMIFS(MOVI_SAID!H:H,MOVI_SAID!D:D,D1322))</f>
        <v/>
      </c>
      <c r="H1322" s="101" t="str">
        <f t="shared" si="37"/>
        <v/>
      </c>
      <c r="I1322" s="100" t="str">
        <f>IF(CADA_PROD!C1322="","",IFERROR(IF(H1322&lt;=0,"Sem estoque",IF(H1322/E1322&lt;0.25,"Quase sem estoque",IF(H1322/E1322&lt;1.2,"Estoque baixo",IF(H1322/E1322&lt;2,"Estoque moderado","Estoque confortável")))),""))</f>
        <v/>
      </c>
      <c r="J1322" s="102" t="str">
        <f>IF(CADA_PROD!C1322="","",SUMIFS(MOVI_ENTR!M:M,MOVI_ENTR!D:D,D1322))</f>
        <v/>
      </c>
      <c r="K1322" s="103" t="str">
        <f>IF(CADA_PROD!C1322="","",IFERROR($J1322/SUM($J$6:$J$1006),""))</f>
        <v/>
      </c>
      <c r="L1322" s="103" t="str">
        <f>IF(CADA_PROD!C1322="","",IFERROR(H1322/SUM($H$6:$H$1006)+P1322,""))</f>
        <v/>
      </c>
      <c r="M1322" s="102" t="str">
        <f>IF(CADA_PROD!$C1322="","",IFERROR(SUMIFS(MOVI_ENTR!M:M,MOVI_ENTR!D:D,D1322)/SUMIFS(MOVI_ENTR!I:I,MOVI_ENTR!D:D,D1322),0))</f>
        <v/>
      </c>
      <c r="N1322" s="104" t="str">
        <f>IF(CADA_PROD!C1322="","",G1322/E1322)</f>
        <v/>
      </c>
    </row>
    <row r="1323" spans="3:14" ht="30" customHeight="1">
      <c r="C1323" s="99" t="str">
        <f>IF(CADA_PROD!C1323="","",CADA_PROD!C1323)</f>
        <v/>
      </c>
      <c r="D1323" s="100" t="str">
        <f>IF(CADA_PROD!D1323="","",CADA_PROD!D1323)</f>
        <v/>
      </c>
      <c r="E1323" s="101" t="str">
        <f>IF(CADA_PROD!E1323="","",CADA_PROD!E1323)</f>
        <v/>
      </c>
      <c r="F1323" s="101" t="str">
        <f>IF(CADA_PROD!D1323="","",SUMIFS(MOVI_ENTR!I:I,MOVI_ENTR!D:D,D1323))</f>
        <v/>
      </c>
      <c r="G1323" s="101" t="str">
        <f>IF(CADA_PROD!C1323="","",SUMIFS(MOVI_SAID!H:H,MOVI_SAID!D:D,D1323))</f>
        <v/>
      </c>
      <c r="H1323" s="101" t="str">
        <f t="shared" ref="H1323:H1386" si="38">IFERROR(F1323-G1323,"")</f>
        <v/>
      </c>
      <c r="I1323" s="100" t="str">
        <f>IF(CADA_PROD!C1323="","",IFERROR(IF(H1323&lt;=0,"Sem estoque",IF(H1323/E1323&lt;0.25,"Quase sem estoque",IF(H1323/E1323&lt;1.2,"Estoque baixo",IF(H1323/E1323&lt;2,"Estoque moderado","Estoque confortável")))),""))</f>
        <v/>
      </c>
      <c r="J1323" s="102" t="str">
        <f>IF(CADA_PROD!C1323="","",SUMIFS(MOVI_ENTR!M:M,MOVI_ENTR!D:D,D1323))</f>
        <v/>
      </c>
      <c r="K1323" s="103" t="str">
        <f>IF(CADA_PROD!C1323="","",IFERROR($J1323/SUM($J$6:$J$1006),""))</f>
        <v/>
      </c>
      <c r="L1323" s="103" t="str">
        <f>IF(CADA_PROD!C1323="","",IFERROR(H1323/SUM($H$6:$H$1006)+P1323,""))</f>
        <v/>
      </c>
      <c r="M1323" s="102" t="str">
        <f>IF(CADA_PROD!$C1323="","",IFERROR(SUMIFS(MOVI_ENTR!M:M,MOVI_ENTR!D:D,D1323)/SUMIFS(MOVI_ENTR!I:I,MOVI_ENTR!D:D,D1323),0))</f>
        <v/>
      </c>
      <c r="N1323" s="104" t="str">
        <f>IF(CADA_PROD!C1323="","",G1323/E1323)</f>
        <v/>
      </c>
    </row>
    <row r="1324" spans="3:14" ht="30" customHeight="1">
      <c r="C1324" s="99" t="str">
        <f>IF(CADA_PROD!C1324="","",CADA_PROD!C1324)</f>
        <v/>
      </c>
      <c r="D1324" s="100" t="str">
        <f>IF(CADA_PROD!D1324="","",CADA_PROD!D1324)</f>
        <v/>
      </c>
      <c r="E1324" s="101" t="str">
        <f>IF(CADA_PROD!E1324="","",CADA_PROD!E1324)</f>
        <v/>
      </c>
      <c r="F1324" s="101" t="str">
        <f>IF(CADA_PROD!D1324="","",SUMIFS(MOVI_ENTR!I:I,MOVI_ENTR!D:D,D1324))</f>
        <v/>
      </c>
      <c r="G1324" s="101" t="str">
        <f>IF(CADA_PROD!C1324="","",SUMIFS(MOVI_SAID!H:H,MOVI_SAID!D:D,D1324))</f>
        <v/>
      </c>
      <c r="H1324" s="101" t="str">
        <f t="shared" si="38"/>
        <v/>
      </c>
      <c r="I1324" s="100" t="str">
        <f>IF(CADA_PROD!C1324="","",IFERROR(IF(H1324&lt;=0,"Sem estoque",IF(H1324/E1324&lt;0.25,"Quase sem estoque",IF(H1324/E1324&lt;1.2,"Estoque baixo",IF(H1324/E1324&lt;2,"Estoque moderado","Estoque confortável")))),""))</f>
        <v/>
      </c>
      <c r="J1324" s="102" t="str">
        <f>IF(CADA_PROD!C1324="","",SUMIFS(MOVI_ENTR!M:M,MOVI_ENTR!D:D,D1324))</f>
        <v/>
      </c>
      <c r="K1324" s="103" t="str">
        <f>IF(CADA_PROD!C1324="","",IFERROR($J1324/SUM($J$6:$J$1006),""))</f>
        <v/>
      </c>
      <c r="L1324" s="103" t="str">
        <f>IF(CADA_PROD!C1324="","",IFERROR(H1324/SUM($H$6:$H$1006)+P1324,""))</f>
        <v/>
      </c>
      <c r="M1324" s="102" t="str">
        <f>IF(CADA_PROD!$C1324="","",IFERROR(SUMIFS(MOVI_ENTR!M:M,MOVI_ENTR!D:D,D1324)/SUMIFS(MOVI_ENTR!I:I,MOVI_ENTR!D:D,D1324),0))</f>
        <v/>
      </c>
      <c r="N1324" s="104" t="str">
        <f>IF(CADA_PROD!C1324="","",G1324/E1324)</f>
        <v/>
      </c>
    </row>
    <row r="1325" spans="3:14" ht="30" customHeight="1">
      <c r="C1325" s="99" t="str">
        <f>IF(CADA_PROD!C1325="","",CADA_PROD!C1325)</f>
        <v/>
      </c>
      <c r="D1325" s="100" t="str">
        <f>IF(CADA_PROD!D1325="","",CADA_PROD!D1325)</f>
        <v/>
      </c>
      <c r="E1325" s="101" t="str">
        <f>IF(CADA_PROD!E1325="","",CADA_PROD!E1325)</f>
        <v/>
      </c>
      <c r="F1325" s="101" t="str">
        <f>IF(CADA_PROD!D1325="","",SUMIFS(MOVI_ENTR!I:I,MOVI_ENTR!D:D,D1325))</f>
        <v/>
      </c>
      <c r="G1325" s="101" t="str">
        <f>IF(CADA_PROD!C1325="","",SUMIFS(MOVI_SAID!H:H,MOVI_SAID!D:D,D1325))</f>
        <v/>
      </c>
      <c r="H1325" s="101" t="str">
        <f t="shared" si="38"/>
        <v/>
      </c>
      <c r="I1325" s="100" t="str">
        <f>IF(CADA_PROD!C1325="","",IFERROR(IF(H1325&lt;=0,"Sem estoque",IF(H1325/E1325&lt;0.25,"Quase sem estoque",IF(H1325/E1325&lt;1.2,"Estoque baixo",IF(H1325/E1325&lt;2,"Estoque moderado","Estoque confortável")))),""))</f>
        <v/>
      </c>
      <c r="J1325" s="102" t="str">
        <f>IF(CADA_PROD!C1325="","",SUMIFS(MOVI_ENTR!M:M,MOVI_ENTR!D:D,D1325))</f>
        <v/>
      </c>
      <c r="K1325" s="103" t="str">
        <f>IF(CADA_PROD!C1325="","",IFERROR($J1325/SUM($J$6:$J$1006),""))</f>
        <v/>
      </c>
      <c r="L1325" s="103" t="str">
        <f>IF(CADA_PROD!C1325="","",IFERROR(H1325/SUM($H$6:$H$1006)+P1325,""))</f>
        <v/>
      </c>
      <c r="M1325" s="102" t="str">
        <f>IF(CADA_PROD!$C1325="","",IFERROR(SUMIFS(MOVI_ENTR!M:M,MOVI_ENTR!D:D,D1325)/SUMIFS(MOVI_ENTR!I:I,MOVI_ENTR!D:D,D1325),0))</f>
        <v/>
      </c>
      <c r="N1325" s="104" t="str">
        <f>IF(CADA_PROD!C1325="","",G1325/E1325)</f>
        <v/>
      </c>
    </row>
    <row r="1326" spans="3:14" ht="30" customHeight="1">
      <c r="C1326" s="99" t="str">
        <f>IF(CADA_PROD!C1326="","",CADA_PROD!C1326)</f>
        <v/>
      </c>
      <c r="D1326" s="100" t="str">
        <f>IF(CADA_PROD!D1326="","",CADA_PROD!D1326)</f>
        <v/>
      </c>
      <c r="E1326" s="101" t="str">
        <f>IF(CADA_PROD!E1326="","",CADA_PROD!E1326)</f>
        <v/>
      </c>
      <c r="F1326" s="101" t="str">
        <f>IF(CADA_PROD!D1326="","",SUMIFS(MOVI_ENTR!I:I,MOVI_ENTR!D:D,D1326))</f>
        <v/>
      </c>
      <c r="G1326" s="101" t="str">
        <f>IF(CADA_PROD!C1326="","",SUMIFS(MOVI_SAID!H:H,MOVI_SAID!D:D,D1326))</f>
        <v/>
      </c>
      <c r="H1326" s="101" t="str">
        <f t="shared" si="38"/>
        <v/>
      </c>
      <c r="I1326" s="100" t="str">
        <f>IF(CADA_PROD!C1326="","",IFERROR(IF(H1326&lt;=0,"Sem estoque",IF(H1326/E1326&lt;0.25,"Quase sem estoque",IF(H1326/E1326&lt;1.2,"Estoque baixo",IF(H1326/E1326&lt;2,"Estoque moderado","Estoque confortável")))),""))</f>
        <v/>
      </c>
      <c r="J1326" s="102" t="str">
        <f>IF(CADA_PROD!C1326="","",SUMIFS(MOVI_ENTR!M:M,MOVI_ENTR!D:D,D1326))</f>
        <v/>
      </c>
      <c r="K1326" s="103" t="str">
        <f>IF(CADA_PROD!C1326="","",IFERROR($J1326/SUM($J$6:$J$1006),""))</f>
        <v/>
      </c>
      <c r="L1326" s="103" t="str">
        <f>IF(CADA_PROD!C1326="","",IFERROR(H1326/SUM($H$6:$H$1006)+P1326,""))</f>
        <v/>
      </c>
      <c r="M1326" s="102" t="str">
        <f>IF(CADA_PROD!$C1326="","",IFERROR(SUMIFS(MOVI_ENTR!M:M,MOVI_ENTR!D:D,D1326)/SUMIFS(MOVI_ENTR!I:I,MOVI_ENTR!D:D,D1326),0))</f>
        <v/>
      </c>
      <c r="N1326" s="104" t="str">
        <f>IF(CADA_PROD!C1326="","",G1326/E1326)</f>
        <v/>
      </c>
    </row>
    <row r="1327" spans="3:14" ht="30" customHeight="1">
      <c r="C1327" s="99" t="str">
        <f>IF(CADA_PROD!C1327="","",CADA_PROD!C1327)</f>
        <v/>
      </c>
      <c r="D1327" s="100" t="str">
        <f>IF(CADA_PROD!D1327="","",CADA_PROD!D1327)</f>
        <v/>
      </c>
      <c r="E1327" s="101" t="str">
        <f>IF(CADA_PROD!E1327="","",CADA_PROD!E1327)</f>
        <v/>
      </c>
      <c r="F1327" s="101" t="str">
        <f>IF(CADA_PROD!D1327="","",SUMIFS(MOVI_ENTR!I:I,MOVI_ENTR!D:D,D1327))</f>
        <v/>
      </c>
      <c r="G1327" s="101" t="str">
        <f>IF(CADA_PROD!C1327="","",SUMIFS(MOVI_SAID!H:H,MOVI_SAID!D:D,D1327))</f>
        <v/>
      </c>
      <c r="H1327" s="101" t="str">
        <f t="shared" si="38"/>
        <v/>
      </c>
      <c r="I1327" s="100" t="str">
        <f>IF(CADA_PROD!C1327="","",IFERROR(IF(H1327&lt;=0,"Sem estoque",IF(H1327/E1327&lt;0.25,"Quase sem estoque",IF(H1327/E1327&lt;1.2,"Estoque baixo",IF(H1327/E1327&lt;2,"Estoque moderado","Estoque confortável")))),""))</f>
        <v/>
      </c>
      <c r="J1327" s="102" t="str">
        <f>IF(CADA_PROD!C1327="","",SUMIFS(MOVI_ENTR!M:M,MOVI_ENTR!D:D,D1327))</f>
        <v/>
      </c>
      <c r="K1327" s="103" t="str">
        <f>IF(CADA_PROD!C1327="","",IFERROR($J1327/SUM($J$6:$J$1006),""))</f>
        <v/>
      </c>
      <c r="L1327" s="103" t="str">
        <f>IF(CADA_PROD!C1327="","",IFERROR(H1327/SUM($H$6:$H$1006)+P1327,""))</f>
        <v/>
      </c>
      <c r="M1327" s="102" t="str">
        <f>IF(CADA_PROD!$C1327="","",IFERROR(SUMIFS(MOVI_ENTR!M:M,MOVI_ENTR!D:D,D1327)/SUMIFS(MOVI_ENTR!I:I,MOVI_ENTR!D:D,D1327),0))</f>
        <v/>
      </c>
      <c r="N1327" s="104" t="str">
        <f>IF(CADA_PROD!C1327="","",G1327/E1327)</f>
        <v/>
      </c>
    </row>
    <row r="1328" spans="3:14" ht="30" customHeight="1">
      <c r="C1328" s="99" t="str">
        <f>IF(CADA_PROD!C1328="","",CADA_PROD!C1328)</f>
        <v/>
      </c>
      <c r="D1328" s="100" t="str">
        <f>IF(CADA_PROD!D1328="","",CADA_PROD!D1328)</f>
        <v/>
      </c>
      <c r="E1328" s="101" t="str">
        <f>IF(CADA_PROD!E1328="","",CADA_PROD!E1328)</f>
        <v/>
      </c>
      <c r="F1328" s="101" t="str">
        <f>IF(CADA_PROD!D1328="","",SUMIFS(MOVI_ENTR!I:I,MOVI_ENTR!D:D,D1328))</f>
        <v/>
      </c>
      <c r="G1328" s="101" t="str">
        <f>IF(CADA_PROD!C1328="","",SUMIFS(MOVI_SAID!H:H,MOVI_SAID!D:D,D1328))</f>
        <v/>
      </c>
      <c r="H1328" s="101" t="str">
        <f t="shared" si="38"/>
        <v/>
      </c>
      <c r="I1328" s="100" t="str">
        <f>IF(CADA_PROD!C1328="","",IFERROR(IF(H1328&lt;=0,"Sem estoque",IF(H1328/E1328&lt;0.25,"Quase sem estoque",IF(H1328/E1328&lt;1.2,"Estoque baixo",IF(H1328/E1328&lt;2,"Estoque moderado","Estoque confortável")))),""))</f>
        <v/>
      </c>
      <c r="J1328" s="102" t="str">
        <f>IF(CADA_PROD!C1328="","",SUMIFS(MOVI_ENTR!M:M,MOVI_ENTR!D:D,D1328))</f>
        <v/>
      </c>
      <c r="K1328" s="103" t="str">
        <f>IF(CADA_PROD!C1328="","",IFERROR($J1328/SUM($J$6:$J$1006),""))</f>
        <v/>
      </c>
      <c r="L1328" s="103" t="str">
        <f>IF(CADA_PROD!C1328="","",IFERROR(H1328/SUM($H$6:$H$1006)+P1328,""))</f>
        <v/>
      </c>
      <c r="M1328" s="102" t="str">
        <f>IF(CADA_PROD!$C1328="","",IFERROR(SUMIFS(MOVI_ENTR!M:M,MOVI_ENTR!D:D,D1328)/SUMIFS(MOVI_ENTR!I:I,MOVI_ENTR!D:D,D1328),0))</f>
        <v/>
      </c>
      <c r="N1328" s="104" t="str">
        <f>IF(CADA_PROD!C1328="","",G1328/E1328)</f>
        <v/>
      </c>
    </row>
    <row r="1329" spans="3:14" ht="30" customHeight="1">
      <c r="C1329" s="99" t="str">
        <f>IF(CADA_PROD!C1329="","",CADA_PROD!C1329)</f>
        <v/>
      </c>
      <c r="D1329" s="100" t="str">
        <f>IF(CADA_PROD!D1329="","",CADA_PROD!D1329)</f>
        <v/>
      </c>
      <c r="E1329" s="101" t="str">
        <f>IF(CADA_PROD!E1329="","",CADA_PROD!E1329)</f>
        <v/>
      </c>
      <c r="F1329" s="101" t="str">
        <f>IF(CADA_PROD!D1329="","",SUMIFS(MOVI_ENTR!I:I,MOVI_ENTR!D:D,D1329))</f>
        <v/>
      </c>
      <c r="G1329" s="101" t="str">
        <f>IF(CADA_PROD!C1329="","",SUMIFS(MOVI_SAID!H:H,MOVI_SAID!D:D,D1329))</f>
        <v/>
      </c>
      <c r="H1329" s="101" t="str">
        <f t="shared" si="38"/>
        <v/>
      </c>
      <c r="I1329" s="100" t="str">
        <f>IF(CADA_PROD!C1329="","",IFERROR(IF(H1329&lt;=0,"Sem estoque",IF(H1329/E1329&lt;0.25,"Quase sem estoque",IF(H1329/E1329&lt;1.2,"Estoque baixo",IF(H1329/E1329&lt;2,"Estoque moderado","Estoque confortável")))),""))</f>
        <v/>
      </c>
      <c r="J1329" s="102" t="str">
        <f>IF(CADA_PROD!C1329="","",SUMIFS(MOVI_ENTR!M:M,MOVI_ENTR!D:D,D1329))</f>
        <v/>
      </c>
      <c r="K1329" s="103" t="str">
        <f>IF(CADA_PROD!C1329="","",IFERROR($J1329/SUM($J$6:$J$1006),""))</f>
        <v/>
      </c>
      <c r="L1329" s="103" t="str">
        <f>IF(CADA_PROD!C1329="","",IFERROR(H1329/SUM($H$6:$H$1006)+P1329,""))</f>
        <v/>
      </c>
      <c r="M1329" s="102" t="str">
        <f>IF(CADA_PROD!$C1329="","",IFERROR(SUMIFS(MOVI_ENTR!M:M,MOVI_ENTR!D:D,D1329)/SUMIFS(MOVI_ENTR!I:I,MOVI_ENTR!D:D,D1329),0))</f>
        <v/>
      </c>
      <c r="N1329" s="104" t="str">
        <f>IF(CADA_PROD!C1329="","",G1329/E1329)</f>
        <v/>
      </c>
    </row>
    <row r="1330" spans="3:14" ht="30" customHeight="1">
      <c r="C1330" s="99" t="str">
        <f>IF(CADA_PROD!C1330="","",CADA_PROD!C1330)</f>
        <v/>
      </c>
      <c r="D1330" s="100" t="str">
        <f>IF(CADA_PROD!D1330="","",CADA_PROD!D1330)</f>
        <v/>
      </c>
      <c r="E1330" s="101" t="str">
        <f>IF(CADA_PROD!E1330="","",CADA_PROD!E1330)</f>
        <v/>
      </c>
      <c r="F1330" s="101" t="str">
        <f>IF(CADA_PROD!D1330="","",SUMIFS(MOVI_ENTR!I:I,MOVI_ENTR!D:D,D1330))</f>
        <v/>
      </c>
      <c r="G1330" s="101" t="str">
        <f>IF(CADA_PROD!C1330="","",SUMIFS(MOVI_SAID!H:H,MOVI_SAID!D:D,D1330))</f>
        <v/>
      </c>
      <c r="H1330" s="101" t="str">
        <f t="shared" si="38"/>
        <v/>
      </c>
      <c r="I1330" s="100" t="str">
        <f>IF(CADA_PROD!C1330="","",IFERROR(IF(H1330&lt;=0,"Sem estoque",IF(H1330/E1330&lt;0.25,"Quase sem estoque",IF(H1330/E1330&lt;1.2,"Estoque baixo",IF(H1330/E1330&lt;2,"Estoque moderado","Estoque confortável")))),""))</f>
        <v/>
      </c>
      <c r="J1330" s="102" t="str">
        <f>IF(CADA_PROD!C1330="","",SUMIFS(MOVI_ENTR!M:M,MOVI_ENTR!D:D,D1330))</f>
        <v/>
      </c>
      <c r="K1330" s="103" t="str">
        <f>IF(CADA_PROD!C1330="","",IFERROR($J1330/SUM($J$6:$J$1006),""))</f>
        <v/>
      </c>
      <c r="L1330" s="103" t="str">
        <f>IF(CADA_PROD!C1330="","",IFERROR(H1330/SUM($H$6:$H$1006)+P1330,""))</f>
        <v/>
      </c>
      <c r="M1330" s="102" t="str">
        <f>IF(CADA_PROD!$C1330="","",IFERROR(SUMIFS(MOVI_ENTR!M:M,MOVI_ENTR!D:D,D1330)/SUMIFS(MOVI_ENTR!I:I,MOVI_ENTR!D:D,D1330),0))</f>
        <v/>
      </c>
      <c r="N1330" s="104" t="str">
        <f>IF(CADA_PROD!C1330="","",G1330/E1330)</f>
        <v/>
      </c>
    </row>
    <row r="1331" spans="3:14" ht="30" customHeight="1">
      <c r="C1331" s="99" t="str">
        <f>IF(CADA_PROD!C1331="","",CADA_PROD!C1331)</f>
        <v/>
      </c>
      <c r="D1331" s="100" t="str">
        <f>IF(CADA_PROD!D1331="","",CADA_PROD!D1331)</f>
        <v/>
      </c>
      <c r="E1331" s="101" t="str">
        <f>IF(CADA_PROD!E1331="","",CADA_PROD!E1331)</f>
        <v/>
      </c>
      <c r="F1331" s="101" t="str">
        <f>IF(CADA_PROD!D1331="","",SUMIFS(MOVI_ENTR!I:I,MOVI_ENTR!D:D,D1331))</f>
        <v/>
      </c>
      <c r="G1331" s="101" t="str">
        <f>IF(CADA_PROD!C1331="","",SUMIFS(MOVI_SAID!H:H,MOVI_SAID!D:D,D1331))</f>
        <v/>
      </c>
      <c r="H1331" s="101" t="str">
        <f t="shared" si="38"/>
        <v/>
      </c>
      <c r="I1331" s="100" t="str">
        <f>IF(CADA_PROD!C1331="","",IFERROR(IF(H1331&lt;=0,"Sem estoque",IF(H1331/E1331&lt;0.25,"Quase sem estoque",IF(H1331/E1331&lt;1.2,"Estoque baixo",IF(H1331/E1331&lt;2,"Estoque moderado","Estoque confortável")))),""))</f>
        <v/>
      </c>
      <c r="J1331" s="102" t="str">
        <f>IF(CADA_PROD!C1331="","",SUMIFS(MOVI_ENTR!M:M,MOVI_ENTR!D:D,D1331))</f>
        <v/>
      </c>
      <c r="K1331" s="103" t="str">
        <f>IF(CADA_PROD!C1331="","",IFERROR($J1331/SUM($J$6:$J$1006),""))</f>
        <v/>
      </c>
      <c r="L1331" s="103" t="str">
        <f>IF(CADA_PROD!C1331="","",IFERROR(H1331/SUM($H$6:$H$1006)+P1331,""))</f>
        <v/>
      </c>
      <c r="M1331" s="102" t="str">
        <f>IF(CADA_PROD!$C1331="","",IFERROR(SUMIFS(MOVI_ENTR!M:M,MOVI_ENTR!D:D,D1331)/SUMIFS(MOVI_ENTR!I:I,MOVI_ENTR!D:D,D1331),0))</f>
        <v/>
      </c>
      <c r="N1331" s="104" t="str">
        <f>IF(CADA_PROD!C1331="","",G1331/E1331)</f>
        <v/>
      </c>
    </row>
    <row r="1332" spans="3:14" ht="30" customHeight="1">
      <c r="C1332" s="99" t="str">
        <f>IF(CADA_PROD!C1332="","",CADA_PROD!C1332)</f>
        <v/>
      </c>
      <c r="D1332" s="100" t="str">
        <f>IF(CADA_PROD!D1332="","",CADA_PROD!D1332)</f>
        <v/>
      </c>
      <c r="E1332" s="101" t="str">
        <f>IF(CADA_PROD!E1332="","",CADA_PROD!E1332)</f>
        <v/>
      </c>
      <c r="F1332" s="101" t="str">
        <f>IF(CADA_PROD!D1332="","",SUMIFS(MOVI_ENTR!I:I,MOVI_ENTR!D:D,D1332))</f>
        <v/>
      </c>
      <c r="G1332" s="101" t="str">
        <f>IF(CADA_PROD!C1332="","",SUMIFS(MOVI_SAID!H:H,MOVI_SAID!D:D,D1332))</f>
        <v/>
      </c>
      <c r="H1332" s="101" t="str">
        <f t="shared" si="38"/>
        <v/>
      </c>
      <c r="I1332" s="100" t="str">
        <f>IF(CADA_PROD!C1332="","",IFERROR(IF(H1332&lt;=0,"Sem estoque",IF(H1332/E1332&lt;0.25,"Quase sem estoque",IF(H1332/E1332&lt;1.2,"Estoque baixo",IF(H1332/E1332&lt;2,"Estoque moderado","Estoque confortável")))),""))</f>
        <v/>
      </c>
      <c r="J1332" s="102" t="str">
        <f>IF(CADA_PROD!C1332="","",SUMIFS(MOVI_ENTR!M:M,MOVI_ENTR!D:D,D1332))</f>
        <v/>
      </c>
      <c r="K1332" s="103" t="str">
        <f>IF(CADA_PROD!C1332="","",IFERROR($J1332/SUM($J$6:$J$1006),""))</f>
        <v/>
      </c>
      <c r="L1332" s="103" t="str">
        <f>IF(CADA_PROD!C1332="","",IFERROR(H1332/SUM($H$6:$H$1006)+P1332,""))</f>
        <v/>
      </c>
      <c r="M1332" s="102" t="str">
        <f>IF(CADA_PROD!$C1332="","",IFERROR(SUMIFS(MOVI_ENTR!M:M,MOVI_ENTR!D:D,D1332)/SUMIFS(MOVI_ENTR!I:I,MOVI_ENTR!D:D,D1332),0))</f>
        <v/>
      </c>
      <c r="N1332" s="104" t="str">
        <f>IF(CADA_PROD!C1332="","",G1332/E1332)</f>
        <v/>
      </c>
    </row>
    <row r="1333" spans="3:14" ht="30" customHeight="1">
      <c r="C1333" s="99" t="str">
        <f>IF(CADA_PROD!C1333="","",CADA_PROD!C1333)</f>
        <v/>
      </c>
      <c r="D1333" s="100" t="str">
        <f>IF(CADA_PROD!D1333="","",CADA_PROD!D1333)</f>
        <v/>
      </c>
      <c r="E1333" s="101" t="str">
        <f>IF(CADA_PROD!E1333="","",CADA_PROD!E1333)</f>
        <v/>
      </c>
      <c r="F1333" s="101" t="str">
        <f>IF(CADA_PROD!D1333="","",SUMIFS(MOVI_ENTR!I:I,MOVI_ENTR!D:D,D1333))</f>
        <v/>
      </c>
      <c r="G1333" s="101" t="str">
        <f>IF(CADA_PROD!C1333="","",SUMIFS(MOVI_SAID!H:H,MOVI_SAID!D:D,D1333))</f>
        <v/>
      </c>
      <c r="H1333" s="101" t="str">
        <f t="shared" si="38"/>
        <v/>
      </c>
      <c r="I1333" s="100" t="str">
        <f>IF(CADA_PROD!C1333="","",IFERROR(IF(H1333&lt;=0,"Sem estoque",IF(H1333/E1333&lt;0.25,"Quase sem estoque",IF(H1333/E1333&lt;1.2,"Estoque baixo",IF(H1333/E1333&lt;2,"Estoque moderado","Estoque confortável")))),""))</f>
        <v/>
      </c>
      <c r="J1333" s="102" t="str">
        <f>IF(CADA_PROD!C1333="","",SUMIFS(MOVI_ENTR!M:M,MOVI_ENTR!D:D,D1333))</f>
        <v/>
      </c>
      <c r="K1333" s="103" t="str">
        <f>IF(CADA_PROD!C1333="","",IFERROR($J1333/SUM($J$6:$J$1006),""))</f>
        <v/>
      </c>
      <c r="L1333" s="103" t="str">
        <f>IF(CADA_PROD!C1333="","",IFERROR(H1333/SUM($H$6:$H$1006)+P1333,""))</f>
        <v/>
      </c>
      <c r="M1333" s="102" t="str">
        <f>IF(CADA_PROD!$C1333="","",IFERROR(SUMIFS(MOVI_ENTR!M:M,MOVI_ENTR!D:D,D1333)/SUMIFS(MOVI_ENTR!I:I,MOVI_ENTR!D:D,D1333),0))</f>
        <v/>
      </c>
      <c r="N1333" s="104" t="str">
        <f>IF(CADA_PROD!C1333="","",G1333/E1333)</f>
        <v/>
      </c>
    </row>
    <row r="1334" spans="3:14" ht="30" customHeight="1">
      <c r="C1334" s="99" t="str">
        <f>IF(CADA_PROD!C1334="","",CADA_PROD!C1334)</f>
        <v/>
      </c>
      <c r="D1334" s="100" t="str">
        <f>IF(CADA_PROD!D1334="","",CADA_PROD!D1334)</f>
        <v/>
      </c>
      <c r="E1334" s="101" t="str">
        <f>IF(CADA_PROD!E1334="","",CADA_PROD!E1334)</f>
        <v/>
      </c>
      <c r="F1334" s="101" t="str">
        <f>IF(CADA_PROD!D1334="","",SUMIFS(MOVI_ENTR!I:I,MOVI_ENTR!D:D,D1334))</f>
        <v/>
      </c>
      <c r="G1334" s="101" t="str">
        <f>IF(CADA_PROD!C1334="","",SUMIFS(MOVI_SAID!H:H,MOVI_SAID!D:D,D1334))</f>
        <v/>
      </c>
      <c r="H1334" s="101" t="str">
        <f t="shared" si="38"/>
        <v/>
      </c>
      <c r="I1334" s="100" t="str">
        <f>IF(CADA_PROD!C1334="","",IFERROR(IF(H1334&lt;=0,"Sem estoque",IF(H1334/E1334&lt;0.25,"Quase sem estoque",IF(H1334/E1334&lt;1.2,"Estoque baixo",IF(H1334/E1334&lt;2,"Estoque moderado","Estoque confortável")))),""))</f>
        <v/>
      </c>
      <c r="J1334" s="102" t="str">
        <f>IF(CADA_PROD!C1334="","",SUMIFS(MOVI_ENTR!M:M,MOVI_ENTR!D:D,D1334))</f>
        <v/>
      </c>
      <c r="K1334" s="103" t="str">
        <f>IF(CADA_PROD!C1334="","",IFERROR($J1334/SUM($J$6:$J$1006),""))</f>
        <v/>
      </c>
      <c r="L1334" s="103" t="str">
        <f>IF(CADA_PROD!C1334="","",IFERROR(H1334/SUM($H$6:$H$1006)+P1334,""))</f>
        <v/>
      </c>
      <c r="M1334" s="102" t="str">
        <f>IF(CADA_PROD!$C1334="","",IFERROR(SUMIFS(MOVI_ENTR!M:M,MOVI_ENTR!D:D,D1334)/SUMIFS(MOVI_ENTR!I:I,MOVI_ENTR!D:D,D1334),0))</f>
        <v/>
      </c>
      <c r="N1334" s="104" t="str">
        <f>IF(CADA_PROD!C1334="","",G1334/E1334)</f>
        <v/>
      </c>
    </row>
    <row r="1335" spans="3:14" ht="30" customHeight="1">
      <c r="C1335" s="99" t="str">
        <f>IF(CADA_PROD!C1335="","",CADA_PROD!C1335)</f>
        <v/>
      </c>
      <c r="D1335" s="100" t="str">
        <f>IF(CADA_PROD!D1335="","",CADA_PROD!D1335)</f>
        <v/>
      </c>
      <c r="E1335" s="101" t="str">
        <f>IF(CADA_PROD!E1335="","",CADA_PROD!E1335)</f>
        <v/>
      </c>
      <c r="F1335" s="101" t="str">
        <f>IF(CADA_PROD!D1335="","",SUMIFS(MOVI_ENTR!I:I,MOVI_ENTR!D:D,D1335))</f>
        <v/>
      </c>
      <c r="G1335" s="101" t="str">
        <f>IF(CADA_PROD!C1335="","",SUMIFS(MOVI_SAID!H:H,MOVI_SAID!D:D,D1335))</f>
        <v/>
      </c>
      <c r="H1335" s="101" t="str">
        <f t="shared" si="38"/>
        <v/>
      </c>
      <c r="I1335" s="100" t="str">
        <f>IF(CADA_PROD!C1335="","",IFERROR(IF(H1335&lt;=0,"Sem estoque",IF(H1335/E1335&lt;0.25,"Quase sem estoque",IF(H1335/E1335&lt;1.2,"Estoque baixo",IF(H1335/E1335&lt;2,"Estoque moderado","Estoque confortável")))),""))</f>
        <v/>
      </c>
      <c r="J1335" s="102" t="str">
        <f>IF(CADA_PROD!C1335="","",SUMIFS(MOVI_ENTR!M:M,MOVI_ENTR!D:D,D1335))</f>
        <v/>
      </c>
      <c r="K1335" s="103" t="str">
        <f>IF(CADA_PROD!C1335="","",IFERROR($J1335/SUM($J$6:$J$1006),""))</f>
        <v/>
      </c>
      <c r="L1335" s="103" t="str">
        <f>IF(CADA_PROD!C1335="","",IFERROR(H1335/SUM($H$6:$H$1006)+P1335,""))</f>
        <v/>
      </c>
      <c r="M1335" s="102" t="str">
        <f>IF(CADA_PROD!$C1335="","",IFERROR(SUMIFS(MOVI_ENTR!M:M,MOVI_ENTR!D:D,D1335)/SUMIFS(MOVI_ENTR!I:I,MOVI_ENTR!D:D,D1335),0))</f>
        <v/>
      </c>
      <c r="N1335" s="104" t="str">
        <f>IF(CADA_PROD!C1335="","",G1335/E1335)</f>
        <v/>
      </c>
    </row>
    <row r="1336" spans="3:14" ht="30" customHeight="1">
      <c r="C1336" s="99" t="str">
        <f>IF(CADA_PROD!C1336="","",CADA_PROD!C1336)</f>
        <v/>
      </c>
      <c r="D1336" s="100" t="str">
        <f>IF(CADA_PROD!D1336="","",CADA_PROD!D1336)</f>
        <v/>
      </c>
      <c r="E1336" s="101" t="str">
        <f>IF(CADA_PROD!E1336="","",CADA_PROD!E1336)</f>
        <v/>
      </c>
      <c r="F1336" s="101" t="str">
        <f>IF(CADA_PROD!D1336="","",SUMIFS(MOVI_ENTR!I:I,MOVI_ENTR!D:D,D1336))</f>
        <v/>
      </c>
      <c r="G1336" s="101" t="str">
        <f>IF(CADA_PROD!C1336="","",SUMIFS(MOVI_SAID!H:H,MOVI_SAID!D:D,D1336))</f>
        <v/>
      </c>
      <c r="H1336" s="101" t="str">
        <f t="shared" si="38"/>
        <v/>
      </c>
      <c r="I1336" s="100" t="str">
        <f>IF(CADA_PROD!C1336="","",IFERROR(IF(H1336&lt;=0,"Sem estoque",IF(H1336/E1336&lt;0.25,"Quase sem estoque",IF(H1336/E1336&lt;1.2,"Estoque baixo",IF(H1336/E1336&lt;2,"Estoque moderado","Estoque confortável")))),""))</f>
        <v/>
      </c>
      <c r="J1336" s="102" t="str">
        <f>IF(CADA_PROD!C1336="","",SUMIFS(MOVI_ENTR!M:M,MOVI_ENTR!D:D,D1336))</f>
        <v/>
      </c>
      <c r="K1336" s="103" t="str">
        <f>IF(CADA_PROD!C1336="","",IFERROR($J1336/SUM($J$6:$J$1006),""))</f>
        <v/>
      </c>
      <c r="L1336" s="103" t="str">
        <f>IF(CADA_PROD!C1336="","",IFERROR(H1336/SUM($H$6:$H$1006)+P1336,""))</f>
        <v/>
      </c>
      <c r="M1336" s="102" t="str">
        <f>IF(CADA_PROD!$C1336="","",IFERROR(SUMIFS(MOVI_ENTR!M:M,MOVI_ENTR!D:D,D1336)/SUMIFS(MOVI_ENTR!I:I,MOVI_ENTR!D:D,D1336),0))</f>
        <v/>
      </c>
      <c r="N1336" s="104" t="str">
        <f>IF(CADA_PROD!C1336="","",G1336/E1336)</f>
        <v/>
      </c>
    </row>
    <row r="1337" spans="3:14" ht="30" customHeight="1">
      <c r="C1337" s="99" t="str">
        <f>IF(CADA_PROD!C1337="","",CADA_PROD!C1337)</f>
        <v/>
      </c>
      <c r="D1337" s="100" t="str">
        <f>IF(CADA_PROD!D1337="","",CADA_PROD!D1337)</f>
        <v/>
      </c>
      <c r="E1337" s="101" t="str">
        <f>IF(CADA_PROD!E1337="","",CADA_PROD!E1337)</f>
        <v/>
      </c>
      <c r="F1337" s="101" t="str">
        <f>IF(CADA_PROD!D1337="","",SUMIFS(MOVI_ENTR!I:I,MOVI_ENTR!D:D,D1337))</f>
        <v/>
      </c>
      <c r="G1337" s="101" t="str">
        <f>IF(CADA_PROD!C1337="","",SUMIFS(MOVI_SAID!H:H,MOVI_SAID!D:D,D1337))</f>
        <v/>
      </c>
      <c r="H1337" s="101" t="str">
        <f t="shared" si="38"/>
        <v/>
      </c>
      <c r="I1337" s="100" t="str">
        <f>IF(CADA_PROD!C1337="","",IFERROR(IF(H1337&lt;=0,"Sem estoque",IF(H1337/E1337&lt;0.25,"Quase sem estoque",IF(H1337/E1337&lt;1.2,"Estoque baixo",IF(H1337/E1337&lt;2,"Estoque moderado","Estoque confortável")))),""))</f>
        <v/>
      </c>
      <c r="J1337" s="102" t="str">
        <f>IF(CADA_PROD!C1337="","",SUMIFS(MOVI_ENTR!M:M,MOVI_ENTR!D:D,D1337))</f>
        <v/>
      </c>
      <c r="K1337" s="103" t="str">
        <f>IF(CADA_PROD!C1337="","",IFERROR($J1337/SUM($J$6:$J$1006),""))</f>
        <v/>
      </c>
      <c r="L1337" s="103" t="str">
        <f>IF(CADA_PROD!C1337="","",IFERROR(H1337/SUM($H$6:$H$1006)+P1337,""))</f>
        <v/>
      </c>
      <c r="M1337" s="102" t="str">
        <f>IF(CADA_PROD!$C1337="","",IFERROR(SUMIFS(MOVI_ENTR!M:M,MOVI_ENTR!D:D,D1337)/SUMIFS(MOVI_ENTR!I:I,MOVI_ENTR!D:D,D1337),0))</f>
        <v/>
      </c>
      <c r="N1337" s="104" t="str">
        <f>IF(CADA_PROD!C1337="","",G1337/E1337)</f>
        <v/>
      </c>
    </row>
    <row r="1338" spans="3:14" ht="30" customHeight="1">
      <c r="C1338" s="99" t="str">
        <f>IF(CADA_PROD!C1338="","",CADA_PROD!C1338)</f>
        <v/>
      </c>
      <c r="D1338" s="100" t="str">
        <f>IF(CADA_PROD!D1338="","",CADA_PROD!D1338)</f>
        <v/>
      </c>
      <c r="E1338" s="101" t="str">
        <f>IF(CADA_PROD!E1338="","",CADA_PROD!E1338)</f>
        <v/>
      </c>
      <c r="F1338" s="101" t="str">
        <f>IF(CADA_PROD!D1338="","",SUMIFS(MOVI_ENTR!I:I,MOVI_ENTR!D:D,D1338))</f>
        <v/>
      </c>
      <c r="G1338" s="101" t="str">
        <f>IF(CADA_PROD!C1338="","",SUMIFS(MOVI_SAID!H:H,MOVI_SAID!D:D,D1338))</f>
        <v/>
      </c>
      <c r="H1338" s="101" t="str">
        <f t="shared" si="38"/>
        <v/>
      </c>
      <c r="I1338" s="100" t="str">
        <f>IF(CADA_PROD!C1338="","",IFERROR(IF(H1338&lt;=0,"Sem estoque",IF(H1338/E1338&lt;0.25,"Quase sem estoque",IF(H1338/E1338&lt;1.2,"Estoque baixo",IF(H1338/E1338&lt;2,"Estoque moderado","Estoque confortável")))),""))</f>
        <v/>
      </c>
      <c r="J1338" s="102" t="str">
        <f>IF(CADA_PROD!C1338="","",SUMIFS(MOVI_ENTR!M:M,MOVI_ENTR!D:D,D1338))</f>
        <v/>
      </c>
      <c r="K1338" s="103" t="str">
        <f>IF(CADA_PROD!C1338="","",IFERROR($J1338/SUM($J$6:$J$1006),""))</f>
        <v/>
      </c>
      <c r="L1338" s="103" t="str">
        <f>IF(CADA_PROD!C1338="","",IFERROR(H1338/SUM($H$6:$H$1006)+P1338,""))</f>
        <v/>
      </c>
      <c r="M1338" s="102" t="str">
        <f>IF(CADA_PROD!$C1338="","",IFERROR(SUMIFS(MOVI_ENTR!M:M,MOVI_ENTR!D:D,D1338)/SUMIFS(MOVI_ENTR!I:I,MOVI_ENTR!D:D,D1338),0))</f>
        <v/>
      </c>
      <c r="N1338" s="104" t="str">
        <f>IF(CADA_PROD!C1338="","",G1338/E1338)</f>
        <v/>
      </c>
    </row>
    <row r="1339" spans="3:14" ht="30" customHeight="1">
      <c r="C1339" s="99" t="str">
        <f>IF(CADA_PROD!C1339="","",CADA_PROD!C1339)</f>
        <v/>
      </c>
      <c r="D1339" s="100" t="str">
        <f>IF(CADA_PROD!D1339="","",CADA_PROD!D1339)</f>
        <v/>
      </c>
      <c r="E1339" s="101" t="str">
        <f>IF(CADA_PROD!E1339="","",CADA_PROD!E1339)</f>
        <v/>
      </c>
      <c r="F1339" s="101" t="str">
        <f>IF(CADA_PROD!D1339="","",SUMIFS(MOVI_ENTR!I:I,MOVI_ENTR!D:D,D1339))</f>
        <v/>
      </c>
      <c r="G1339" s="101" t="str">
        <f>IF(CADA_PROD!C1339="","",SUMIFS(MOVI_SAID!H:H,MOVI_SAID!D:D,D1339))</f>
        <v/>
      </c>
      <c r="H1339" s="101" t="str">
        <f t="shared" si="38"/>
        <v/>
      </c>
      <c r="I1339" s="100" t="str">
        <f>IF(CADA_PROD!C1339="","",IFERROR(IF(H1339&lt;=0,"Sem estoque",IF(H1339/E1339&lt;0.25,"Quase sem estoque",IF(H1339/E1339&lt;1.2,"Estoque baixo",IF(H1339/E1339&lt;2,"Estoque moderado","Estoque confortável")))),""))</f>
        <v/>
      </c>
      <c r="J1339" s="102" t="str">
        <f>IF(CADA_PROD!C1339="","",SUMIFS(MOVI_ENTR!M:M,MOVI_ENTR!D:D,D1339))</f>
        <v/>
      </c>
      <c r="K1339" s="103" t="str">
        <f>IF(CADA_PROD!C1339="","",IFERROR($J1339/SUM($J$6:$J$1006),""))</f>
        <v/>
      </c>
      <c r="L1339" s="103" t="str">
        <f>IF(CADA_PROD!C1339="","",IFERROR(H1339/SUM($H$6:$H$1006)+P1339,""))</f>
        <v/>
      </c>
      <c r="M1339" s="102" t="str">
        <f>IF(CADA_PROD!$C1339="","",IFERROR(SUMIFS(MOVI_ENTR!M:M,MOVI_ENTR!D:D,D1339)/SUMIFS(MOVI_ENTR!I:I,MOVI_ENTR!D:D,D1339),0))</f>
        <v/>
      </c>
      <c r="N1339" s="104" t="str">
        <f>IF(CADA_PROD!C1339="","",G1339/E1339)</f>
        <v/>
      </c>
    </row>
    <row r="1340" spans="3:14" ht="30" customHeight="1">
      <c r="C1340" s="99" t="str">
        <f>IF(CADA_PROD!C1340="","",CADA_PROD!C1340)</f>
        <v/>
      </c>
      <c r="D1340" s="100" t="str">
        <f>IF(CADA_PROD!D1340="","",CADA_PROD!D1340)</f>
        <v/>
      </c>
      <c r="E1340" s="101" t="str">
        <f>IF(CADA_PROD!E1340="","",CADA_PROD!E1340)</f>
        <v/>
      </c>
      <c r="F1340" s="101" t="str">
        <f>IF(CADA_PROD!D1340="","",SUMIFS(MOVI_ENTR!I:I,MOVI_ENTR!D:D,D1340))</f>
        <v/>
      </c>
      <c r="G1340" s="101" t="str">
        <f>IF(CADA_PROD!C1340="","",SUMIFS(MOVI_SAID!H:H,MOVI_SAID!D:D,D1340))</f>
        <v/>
      </c>
      <c r="H1340" s="101" t="str">
        <f t="shared" si="38"/>
        <v/>
      </c>
      <c r="I1340" s="100" t="str">
        <f>IF(CADA_PROD!C1340="","",IFERROR(IF(H1340&lt;=0,"Sem estoque",IF(H1340/E1340&lt;0.25,"Quase sem estoque",IF(H1340/E1340&lt;1.2,"Estoque baixo",IF(H1340/E1340&lt;2,"Estoque moderado","Estoque confortável")))),""))</f>
        <v/>
      </c>
      <c r="J1340" s="102" t="str">
        <f>IF(CADA_PROD!C1340="","",SUMIFS(MOVI_ENTR!M:M,MOVI_ENTR!D:D,D1340))</f>
        <v/>
      </c>
      <c r="K1340" s="103" t="str">
        <f>IF(CADA_PROD!C1340="","",IFERROR($J1340/SUM($J$6:$J$1006),""))</f>
        <v/>
      </c>
      <c r="L1340" s="103" t="str">
        <f>IF(CADA_PROD!C1340="","",IFERROR(H1340/SUM($H$6:$H$1006)+P1340,""))</f>
        <v/>
      </c>
      <c r="M1340" s="102" t="str">
        <f>IF(CADA_PROD!$C1340="","",IFERROR(SUMIFS(MOVI_ENTR!M:M,MOVI_ENTR!D:D,D1340)/SUMIFS(MOVI_ENTR!I:I,MOVI_ENTR!D:D,D1340),0))</f>
        <v/>
      </c>
      <c r="N1340" s="104" t="str">
        <f>IF(CADA_PROD!C1340="","",G1340/E1340)</f>
        <v/>
      </c>
    </row>
    <row r="1341" spans="3:14" ht="30" customHeight="1">
      <c r="C1341" s="99" t="str">
        <f>IF(CADA_PROD!C1341="","",CADA_PROD!C1341)</f>
        <v/>
      </c>
      <c r="D1341" s="100" t="str">
        <f>IF(CADA_PROD!D1341="","",CADA_PROD!D1341)</f>
        <v/>
      </c>
      <c r="E1341" s="101" t="str">
        <f>IF(CADA_PROD!E1341="","",CADA_PROD!E1341)</f>
        <v/>
      </c>
      <c r="F1341" s="101" t="str">
        <f>IF(CADA_PROD!D1341="","",SUMIFS(MOVI_ENTR!I:I,MOVI_ENTR!D:D,D1341))</f>
        <v/>
      </c>
      <c r="G1341" s="101" t="str">
        <f>IF(CADA_PROD!C1341="","",SUMIFS(MOVI_SAID!H:H,MOVI_SAID!D:D,D1341))</f>
        <v/>
      </c>
      <c r="H1341" s="101" t="str">
        <f t="shared" si="38"/>
        <v/>
      </c>
      <c r="I1341" s="100" t="str">
        <f>IF(CADA_PROD!C1341="","",IFERROR(IF(H1341&lt;=0,"Sem estoque",IF(H1341/E1341&lt;0.25,"Quase sem estoque",IF(H1341/E1341&lt;1.2,"Estoque baixo",IF(H1341/E1341&lt;2,"Estoque moderado","Estoque confortável")))),""))</f>
        <v/>
      </c>
      <c r="J1341" s="102" t="str">
        <f>IF(CADA_PROD!C1341="","",SUMIFS(MOVI_ENTR!M:M,MOVI_ENTR!D:D,D1341))</f>
        <v/>
      </c>
      <c r="K1341" s="103" t="str">
        <f>IF(CADA_PROD!C1341="","",IFERROR($J1341/SUM($J$6:$J$1006),""))</f>
        <v/>
      </c>
      <c r="L1341" s="103" t="str">
        <f>IF(CADA_PROD!C1341="","",IFERROR(H1341/SUM($H$6:$H$1006)+P1341,""))</f>
        <v/>
      </c>
      <c r="M1341" s="102" t="str">
        <f>IF(CADA_PROD!$C1341="","",IFERROR(SUMIFS(MOVI_ENTR!M:M,MOVI_ENTR!D:D,D1341)/SUMIFS(MOVI_ENTR!I:I,MOVI_ENTR!D:D,D1341),0))</f>
        <v/>
      </c>
      <c r="N1341" s="104" t="str">
        <f>IF(CADA_PROD!C1341="","",G1341/E1341)</f>
        <v/>
      </c>
    </row>
    <row r="1342" spans="3:14" ht="30" customHeight="1">
      <c r="C1342" s="99" t="str">
        <f>IF(CADA_PROD!C1342="","",CADA_PROD!C1342)</f>
        <v/>
      </c>
      <c r="D1342" s="100" t="str">
        <f>IF(CADA_PROD!D1342="","",CADA_PROD!D1342)</f>
        <v/>
      </c>
      <c r="E1342" s="101" t="str">
        <f>IF(CADA_PROD!E1342="","",CADA_PROD!E1342)</f>
        <v/>
      </c>
      <c r="F1342" s="101" t="str">
        <f>IF(CADA_PROD!D1342="","",SUMIFS(MOVI_ENTR!I:I,MOVI_ENTR!D:D,D1342))</f>
        <v/>
      </c>
      <c r="G1342" s="101" t="str">
        <f>IF(CADA_PROD!C1342="","",SUMIFS(MOVI_SAID!H:H,MOVI_SAID!D:D,D1342))</f>
        <v/>
      </c>
      <c r="H1342" s="101" t="str">
        <f t="shared" si="38"/>
        <v/>
      </c>
      <c r="I1342" s="100" t="str">
        <f>IF(CADA_PROD!C1342="","",IFERROR(IF(H1342&lt;=0,"Sem estoque",IF(H1342/E1342&lt;0.25,"Quase sem estoque",IF(H1342/E1342&lt;1.2,"Estoque baixo",IF(H1342/E1342&lt;2,"Estoque moderado","Estoque confortável")))),""))</f>
        <v/>
      </c>
      <c r="J1342" s="102" t="str">
        <f>IF(CADA_PROD!C1342="","",SUMIFS(MOVI_ENTR!M:M,MOVI_ENTR!D:D,D1342))</f>
        <v/>
      </c>
      <c r="K1342" s="103" t="str">
        <f>IF(CADA_PROD!C1342="","",IFERROR($J1342/SUM($J$6:$J$1006),""))</f>
        <v/>
      </c>
      <c r="L1342" s="103" t="str">
        <f>IF(CADA_PROD!C1342="","",IFERROR(H1342/SUM($H$6:$H$1006)+P1342,""))</f>
        <v/>
      </c>
      <c r="M1342" s="102" t="str">
        <f>IF(CADA_PROD!$C1342="","",IFERROR(SUMIFS(MOVI_ENTR!M:M,MOVI_ENTR!D:D,D1342)/SUMIFS(MOVI_ENTR!I:I,MOVI_ENTR!D:D,D1342),0))</f>
        <v/>
      </c>
      <c r="N1342" s="104" t="str">
        <f>IF(CADA_PROD!C1342="","",G1342/E1342)</f>
        <v/>
      </c>
    </row>
    <row r="1343" spans="3:14" ht="30" customHeight="1">
      <c r="C1343" s="99" t="str">
        <f>IF(CADA_PROD!C1343="","",CADA_PROD!C1343)</f>
        <v/>
      </c>
      <c r="D1343" s="100" t="str">
        <f>IF(CADA_PROD!D1343="","",CADA_PROD!D1343)</f>
        <v/>
      </c>
      <c r="E1343" s="101" t="str">
        <f>IF(CADA_PROD!E1343="","",CADA_PROD!E1343)</f>
        <v/>
      </c>
      <c r="F1343" s="101" t="str">
        <f>IF(CADA_PROD!D1343="","",SUMIFS(MOVI_ENTR!I:I,MOVI_ENTR!D:D,D1343))</f>
        <v/>
      </c>
      <c r="G1343" s="101" t="str">
        <f>IF(CADA_PROD!C1343="","",SUMIFS(MOVI_SAID!H:H,MOVI_SAID!D:D,D1343))</f>
        <v/>
      </c>
      <c r="H1343" s="101" t="str">
        <f t="shared" si="38"/>
        <v/>
      </c>
      <c r="I1343" s="100" t="str">
        <f>IF(CADA_PROD!C1343="","",IFERROR(IF(H1343&lt;=0,"Sem estoque",IF(H1343/E1343&lt;0.25,"Quase sem estoque",IF(H1343/E1343&lt;1.2,"Estoque baixo",IF(H1343/E1343&lt;2,"Estoque moderado","Estoque confortável")))),""))</f>
        <v/>
      </c>
      <c r="J1343" s="102" t="str">
        <f>IF(CADA_PROD!C1343="","",SUMIFS(MOVI_ENTR!M:M,MOVI_ENTR!D:D,D1343))</f>
        <v/>
      </c>
      <c r="K1343" s="103" t="str">
        <f>IF(CADA_PROD!C1343="","",IFERROR($J1343/SUM($J$6:$J$1006),""))</f>
        <v/>
      </c>
      <c r="L1343" s="103" t="str">
        <f>IF(CADA_PROD!C1343="","",IFERROR(H1343/SUM($H$6:$H$1006)+P1343,""))</f>
        <v/>
      </c>
      <c r="M1343" s="102" t="str">
        <f>IF(CADA_PROD!$C1343="","",IFERROR(SUMIFS(MOVI_ENTR!M:M,MOVI_ENTR!D:D,D1343)/SUMIFS(MOVI_ENTR!I:I,MOVI_ENTR!D:D,D1343),0))</f>
        <v/>
      </c>
      <c r="N1343" s="104" t="str">
        <f>IF(CADA_PROD!C1343="","",G1343/E1343)</f>
        <v/>
      </c>
    </row>
    <row r="1344" spans="3:14" ht="30" customHeight="1">
      <c r="C1344" s="99" t="str">
        <f>IF(CADA_PROD!C1344="","",CADA_PROD!C1344)</f>
        <v/>
      </c>
      <c r="D1344" s="100" t="str">
        <f>IF(CADA_PROD!D1344="","",CADA_PROD!D1344)</f>
        <v/>
      </c>
      <c r="E1344" s="101" t="str">
        <f>IF(CADA_PROD!E1344="","",CADA_PROD!E1344)</f>
        <v/>
      </c>
      <c r="F1344" s="101" t="str">
        <f>IF(CADA_PROD!D1344="","",SUMIFS(MOVI_ENTR!I:I,MOVI_ENTR!D:D,D1344))</f>
        <v/>
      </c>
      <c r="G1344" s="101" t="str">
        <f>IF(CADA_PROD!C1344="","",SUMIFS(MOVI_SAID!H:H,MOVI_SAID!D:D,D1344))</f>
        <v/>
      </c>
      <c r="H1344" s="101" t="str">
        <f t="shared" si="38"/>
        <v/>
      </c>
      <c r="I1344" s="100" t="str">
        <f>IF(CADA_PROD!C1344="","",IFERROR(IF(H1344&lt;=0,"Sem estoque",IF(H1344/E1344&lt;0.25,"Quase sem estoque",IF(H1344/E1344&lt;1.2,"Estoque baixo",IF(H1344/E1344&lt;2,"Estoque moderado","Estoque confortável")))),""))</f>
        <v/>
      </c>
      <c r="J1344" s="102" t="str">
        <f>IF(CADA_PROD!C1344="","",SUMIFS(MOVI_ENTR!M:M,MOVI_ENTR!D:D,D1344))</f>
        <v/>
      </c>
      <c r="K1344" s="103" t="str">
        <f>IF(CADA_PROD!C1344="","",IFERROR($J1344/SUM($J$6:$J$1006),""))</f>
        <v/>
      </c>
      <c r="L1344" s="103" t="str">
        <f>IF(CADA_PROD!C1344="","",IFERROR(H1344/SUM($H$6:$H$1006)+P1344,""))</f>
        <v/>
      </c>
      <c r="M1344" s="102" t="str">
        <f>IF(CADA_PROD!$C1344="","",IFERROR(SUMIFS(MOVI_ENTR!M:M,MOVI_ENTR!D:D,D1344)/SUMIFS(MOVI_ENTR!I:I,MOVI_ENTR!D:D,D1344),0))</f>
        <v/>
      </c>
      <c r="N1344" s="104" t="str">
        <f>IF(CADA_PROD!C1344="","",G1344/E1344)</f>
        <v/>
      </c>
    </row>
    <row r="1345" spans="3:14" ht="30" customHeight="1">
      <c r="C1345" s="99" t="str">
        <f>IF(CADA_PROD!C1345="","",CADA_PROD!C1345)</f>
        <v/>
      </c>
      <c r="D1345" s="100" t="str">
        <f>IF(CADA_PROD!D1345="","",CADA_PROD!D1345)</f>
        <v/>
      </c>
      <c r="E1345" s="101" t="str">
        <f>IF(CADA_PROD!E1345="","",CADA_PROD!E1345)</f>
        <v/>
      </c>
      <c r="F1345" s="101" t="str">
        <f>IF(CADA_PROD!D1345="","",SUMIFS(MOVI_ENTR!I:I,MOVI_ENTR!D:D,D1345))</f>
        <v/>
      </c>
      <c r="G1345" s="101" t="str">
        <f>IF(CADA_PROD!C1345="","",SUMIFS(MOVI_SAID!H:H,MOVI_SAID!D:D,D1345))</f>
        <v/>
      </c>
      <c r="H1345" s="101" t="str">
        <f t="shared" si="38"/>
        <v/>
      </c>
      <c r="I1345" s="100" t="str">
        <f>IF(CADA_PROD!C1345="","",IFERROR(IF(H1345&lt;=0,"Sem estoque",IF(H1345/E1345&lt;0.25,"Quase sem estoque",IF(H1345/E1345&lt;1.2,"Estoque baixo",IF(H1345/E1345&lt;2,"Estoque moderado","Estoque confortável")))),""))</f>
        <v/>
      </c>
      <c r="J1345" s="102" t="str">
        <f>IF(CADA_PROD!C1345="","",SUMIFS(MOVI_ENTR!M:M,MOVI_ENTR!D:D,D1345))</f>
        <v/>
      </c>
      <c r="K1345" s="103" t="str">
        <f>IF(CADA_PROD!C1345="","",IFERROR($J1345/SUM($J$6:$J$1006),""))</f>
        <v/>
      </c>
      <c r="L1345" s="103" t="str">
        <f>IF(CADA_PROD!C1345="","",IFERROR(H1345/SUM($H$6:$H$1006)+P1345,""))</f>
        <v/>
      </c>
      <c r="M1345" s="102" t="str">
        <f>IF(CADA_PROD!$C1345="","",IFERROR(SUMIFS(MOVI_ENTR!M:M,MOVI_ENTR!D:D,D1345)/SUMIFS(MOVI_ENTR!I:I,MOVI_ENTR!D:D,D1345),0))</f>
        <v/>
      </c>
      <c r="N1345" s="104" t="str">
        <f>IF(CADA_PROD!C1345="","",G1345/E1345)</f>
        <v/>
      </c>
    </row>
    <row r="1346" spans="3:14" ht="30" customHeight="1">
      <c r="C1346" s="99" t="str">
        <f>IF(CADA_PROD!C1346="","",CADA_PROD!C1346)</f>
        <v/>
      </c>
      <c r="D1346" s="100" t="str">
        <f>IF(CADA_PROD!D1346="","",CADA_PROD!D1346)</f>
        <v/>
      </c>
      <c r="E1346" s="101" t="str">
        <f>IF(CADA_PROD!E1346="","",CADA_PROD!E1346)</f>
        <v/>
      </c>
      <c r="F1346" s="101" t="str">
        <f>IF(CADA_PROD!D1346="","",SUMIFS(MOVI_ENTR!I:I,MOVI_ENTR!D:D,D1346))</f>
        <v/>
      </c>
      <c r="G1346" s="101" t="str">
        <f>IF(CADA_PROD!C1346="","",SUMIFS(MOVI_SAID!H:H,MOVI_SAID!D:D,D1346))</f>
        <v/>
      </c>
      <c r="H1346" s="101" t="str">
        <f t="shared" si="38"/>
        <v/>
      </c>
      <c r="I1346" s="100" t="str">
        <f>IF(CADA_PROD!C1346="","",IFERROR(IF(H1346&lt;=0,"Sem estoque",IF(H1346/E1346&lt;0.25,"Quase sem estoque",IF(H1346/E1346&lt;1.2,"Estoque baixo",IF(H1346/E1346&lt;2,"Estoque moderado","Estoque confortável")))),""))</f>
        <v/>
      </c>
      <c r="J1346" s="102" t="str">
        <f>IF(CADA_PROD!C1346="","",SUMIFS(MOVI_ENTR!M:M,MOVI_ENTR!D:D,D1346))</f>
        <v/>
      </c>
      <c r="K1346" s="103" t="str">
        <f>IF(CADA_PROD!C1346="","",IFERROR($J1346/SUM($J$6:$J$1006),""))</f>
        <v/>
      </c>
      <c r="L1346" s="103" t="str">
        <f>IF(CADA_PROD!C1346="","",IFERROR(H1346/SUM($H$6:$H$1006)+P1346,""))</f>
        <v/>
      </c>
      <c r="M1346" s="102" t="str">
        <f>IF(CADA_PROD!$C1346="","",IFERROR(SUMIFS(MOVI_ENTR!M:M,MOVI_ENTR!D:D,D1346)/SUMIFS(MOVI_ENTR!I:I,MOVI_ENTR!D:D,D1346),0))</f>
        <v/>
      </c>
      <c r="N1346" s="104" t="str">
        <f>IF(CADA_PROD!C1346="","",G1346/E1346)</f>
        <v/>
      </c>
    </row>
    <row r="1347" spans="3:14" ht="30" customHeight="1">
      <c r="C1347" s="99" t="str">
        <f>IF(CADA_PROD!C1347="","",CADA_PROD!C1347)</f>
        <v/>
      </c>
      <c r="D1347" s="100" t="str">
        <f>IF(CADA_PROD!D1347="","",CADA_PROD!D1347)</f>
        <v/>
      </c>
      <c r="E1347" s="101" t="str">
        <f>IF(CADA_PROD!E1347="","",CADA_PROD!E1347)</f>
        <v/>
      </c>
      <c r="F1347" s="101" t="str">
        <f>IF(CADA_PROD!D1347="","",SUMIFS(MOVI_ENTR!I:I,MOVI_ENTR!D:D,D1347))</f>
        <v/>
      </c>
      <c r="G1347" s="101" t="str">
        <f>IF(CADA_PROD!C1347="","",SUMIFS(MOVI_SAID!H:H,MOVI_SAID!D:D,D1347))</f>
        <v/>
      </c>
      <c r="H1347" s="101" t="str">
        <f t="shared" si="38"/>
        <v/>
      </c>
      <c r="I1347" s="100" t="str">
        <f>IF(CADA_PROD!C1347="","",IFERROR(IF(H1347&lt;=0,"Sem estoque",IF(H1347/E1347&lt;0.25,"Quase sem estoque",IF(H1347/E1347&lt;1.2,"Estoque baixo",IF(H1347/E1347&lt;2,"Estoque moderado","Estoque confortável")))),""))</f>
        <v/>
      </c>
      <c r="J1347" s="102" t="str">
        <f>IF(CADA_PROD!C1347="","",SUMIFS(MOVI_ENTR!M:M,MOVI_ENTR!D:D,D1347))</f>
        <v/>
      </c>
      <c r="K1347" s="103" t="str">
        <f>IF(CADA_PROD!C1347="","",IFERROR($J1347/SUM($J$6:$J$1006),""))</f>
        <v/>
      </c>
      <c r="L1347" s="103" t="str">
        <f>IF(CADA_PROD!C1347="","",IFERROR(H1347/SUM($H$6:$H$1006)+P1347,""))</f>
        <v/>
      </c>
      <c r="M1347" s="102" t="str">
        <f>IF(CADA_PROD!$C1347="","",IFERROR(SUMIFS(MOVI_ENTR!M:M,MOVI_ENTR!D:D,D1347)/SUMIFS(MOVI_ENTR!I:I,MOVI_ENTR!D:D,D1347),0))</f>
        <v/>
      </c>
      <c r="N1347" s="104" t="str">
        <f>IF(CADA_PROD!C1347="","",G1347/E1347)</f>
        <v/>
      </c>
    </row>
    <row r="1348" spans="3:14" ht="30" customHeight="1">
      <c r="C1348" s="99" t="str">
        <f>IF(CADA_PROD!C1348="","",CADA_PROD!C1348)</f>
        <v/>
      </c>
      <c r="D1348" s="100" t="str">
        <f>IF(CADA_PROD!D1348="","",CADA_PROD!D1348)</f>
        <v/>
      </c>
      <c r="E1348" s="101" t="str">
        <f>IF(CADA_PROD!E1348="","",CADA_PROD!E1348)</f>
        <v/>
      </c>
      <c r="F1348" s="101" t="str">
        <f>IF(CADA_PROD!D1348="","",SUMIFS(MOVI_ENTR!I:I,MOVI_ENTR!D:D,D1348))</f>
        <v/>
      </c>
      <c r="G1348" s="101" t="str">
        <f>IF(CADA_PROD!C1348="","",SUMIFS(MOVI_SAID!H:H,MOVI_SAID!D:D,D1348))</f>
        <v/>
      </c>
      <c r="H1348" s="101" t="str">
        <f t="shared" si="38"/>
        <v/>
      </c>
      <c r="I1348" s="100" t="str">
        <f>IF(CADA_PROD!C1348="","",IFERROR(IF(H1348&lt;=0,"Sem estoque",IF(H1348/E1348&lt;0.25,"Quase sem estoque",IF(H1348/E1348&lt;1.2,"Estoque baixo",IF(H1348/E1348&lt;2,"Estoque moderado","Estoque confortável")))),""))</f>
        <v/>
      </c>
      <c r="J1348" s="102" t="str">
        <f>IF(CADA_PROD!C1348="","",SUMIFS(MOVI_ENTR!M:M,MOVI_ENTR!D:D,D1348))</f>
        <v/>
      </c>
      <c r="K1348" s="103" t="str">
        <f>IF(CADA_PROD!C1348="","",IFERROR($J1348/SUM($J$6:$J$1006),""))</f>
        <v/>
      </c>
      <c r="L1348" s="103" t="str">
        <f>IF(CADA_PROD!C1348="","",IFERROR(H1348/SUM($H$6:$H$1006)+P1348,""))</f>
        <v/>
      </c>
      <c r="M1348" s="102" t="str">
        <f>IF(CADA_PROD!$C1348="","",IFERROR(SUMIFS(MOVI_ENTR!M:M,MOVI_ENTR!D:D,D1348)/SUMIFS(MOVI_ENTR!I:I,MOVI_ENTR!D:D,D1348),0))</f>
        <v/>
      </c>
      <c r="N1348" s="104" t="str">
        <f>IF(CADA_PROD!C1348="","",G1348/E1348)</f>
        <v/>
      </c>
    </row>
    <row r="1349" spans="3:14" ht="30" customHeight="1">
      <c r="C1349" s="99" t="str">
        <f>IF(CADA_PROD!C1349="","",CADA_PROD!C1349)</f>
        <v/>
      </c>
      <c r="D1349" s="100" t="str">
        <f>IF(CADA_PROD!D1349="","",CADA_PROD!D1349)</f>
        <v/>
      </c>
      <c r="E1349" s="101" t="str">
        <f>IF(CADA_PROD!E1349="","",CADA_PROD!E1349)</f>
        <v/>
      </c>
      <c r="F1349" s="101" t="str">
        <f>IF(CADA_PROD!D1349="","",SUMIFS(MOVI_ENTR!I:I,MOVI_ENTR!D:D,D1349))</f>
        <v/>
      </c>
      <c r="G1349" s="101" t="str">
        <f>IF(CADA_PROD!C1349="","",SUMIFS(MOVI_SAID!H:H,MOVI_SAID!D:D,D1349))</f>
        <v/>
      </c>
      <c r="H1349" s="101" t="str">
        <f t="shared" si="38"/>
        <v/>
      </c>
      <c r="I1349" s="100" t="str">
        <f>IF(CADA_PROD!C1349="","",IFERROR(IF(H1349&lt;=0,"Sem estoque",IF(H1349/E1349&lt;0.25,"Quase sem estoque",IF(H1349/E1349&lt;1.2,"Estoque baixo",IF(H1349/E1349&lt;2,"Estoque moderado","Estoque confortável")))),""))</f>
        <v/>
      </c>
      <c r="J1349" s="102" t="str">
        <f>IF(CADA_PROD!C1349="","",SUMIFS(MOVI_ENTR!M:M,MOVI_ENTR!D:D,D1349))</f>
        <v/>
      </c>
      <c r="K1349" s="103" t="str">
        <f>IF(CADA_PROD!C1349="","",IFERROR($J1349/SUM($J$6:$J$1006),""))</f>
        <v/>
      </c>
      <c r="L1349" s="103" t="str">
        <f>IF(CADA_PROD!C1349="","",IFERROR(H1349/SUM($H$6:$H$1006)+P1349,""))</f>
        <v/>
      </c>
      <c r="M1349" s="102" t="str">
        <f>IF(CADA_PROD!$C1349="","",IFERROR(SUMIFS(MOVI_ENTR!M:M,MOVI_ENTR!D:D,D1349)/SUMIFS(MOVI_ENTR!I:I,MOVI_ENTR!D:D,D1349),0))</f>
        <v/>
      </c>
      <c r="N1349" s="104" t="str">
        <f>IF(CADA_PROD!C1349="","",G1349/E1349)</f>
        <v/>
      </c>
    </row>
    <row r="1350" spans="3:14" ht="30" customHeight="1">
      <c r="C1350" s="99" t="str">
        <f>IF(CADA_PROD!C1350="","",CADA_PROD!C1350)</f>
        <v/>
      </c>
      <c r="D1350" s="100" t="str">
        <f>IF(CADA_PROD!D1350="","",CADA_PROD!D1350)</f>
        <v/>
      </c>
      <c r="E1350" s="101" t="str">
        <f>IF(CADA_PROD!E1350="","",CADA_PROD!E1350)</f>
        <v/>
      </c>
      <c r="F1350" s="101" t="str">
        <f>IF(CADA_PROD!D1350="","",SUMIFS(MOVI_ENTR!I:I,MOVI_ENTR!D:D,D1350))</f>
        <v/>
      </c>
      <c r="G1350" s="101" t="str">
        <f>IF(CADA_PROD!C1350="","",SUMIFS(MOVI_SAID!H:H,MOVI_SAID!D:D,D1350))</f>
        <v/>
      </c>
      <c r="H1350" s="101" t="str">
        <f t="shared" si="38"/>
        <v/>
      </c>
      <c r="I1350" s="100" t="str">
        <f>IF(CADA_PROD!C1350="","",IFERROR(IF(H1350&lt;=0,"Sem estoque",IF(H1350/E1350&lt;0.25,"Quase sem estoque",IF(H1350/E1350&lt;1.2,"Estoque baixo",IF(H1350/E1350&lt;2,"Estoque moderado","Estoque confortável")))),""))</f>
        <v/>
      </c>
      <c r="J1350" s="102" t="str">
        <f>IF(CADA_PROD!C1350="","",SUMIFS(MOVI_ENTR!M:M,MOVI_ENTR!D:D,D1350))</f>
        <v/>
      </c>
      <c r="K1350" s="103" t="str">
        <f>IF(CADA_PROD!C1350="","",IFERROR($J1350/SUM($J$6:$J$1006),""))</f>
        <v/>
      </c>
      <c r="L1350" s="103" t="str">
        <f>IF(CADA_PROD!C1350="","",IFERROR(H1350/SUM($H$6:$H$1006)+P1350,""))</f>
        <v/>
      </c>
      <c r="M1350" s="102" t="str">
        <f>IF(CADA_PROD!$C1350="","",IFERROR(SUMIFS(MOVI_ENTR!M:M,MOVI_ENTR!D:D,D1350)/SUMIFS(MOVI_ENTR!I:I,MOVI_ENTR!D:D,D1350),0))</f>
        <v/>
      </c>
      <c r="N1350" s="104" t="str">
        <f>IF(CADA_PROD!C1350="","",G1350/E1350)</f>
        <v/>
      </c>
    </row>
    <row r="1351" spans="3:14" ht="30" customHeight="1">
      <c r="C1351" s="99" t="str">
        <f>IF(CADA_PROD!C1351="","",CADA_PROD!C1351)</f>
        <v/>
      </c>
      <c r="D1351" s="100" t="str">
        <f>IF(CADA_PROD!D1351="","",CADA_PROD!D1351)</f>
        <v/>
      </c>
      <c r="E1351" s="101" t="str">
        <f>IF(CADA_PROD!E1351="","",CADA_PROD!E1351)</f>
        <v/>
      </c>
      <c r="F1351" s="101" t="str">
        <f>IF(CADA_PROD!D1351="","",SUMIFS(MOVI_ENTR!I:I,MOVI_ENTR!D:D,D1351))</f>
        <v/>
      </c>
      <c r="G1351" s="101" t="str">
        <f>IF(CADA_PROD!C1351="","",SUMIFS(MOVI_SAID!H:H,MOVI_SAID!D:D,D1351))</f>
        <v/>
      </c>
      <c r="H1351" s="101" t="str">
        <f t="shared" si="38"/>
        <v/>
      </c>
      <c r="I1351" s="100" t="str">
        <f>IF(CADA_PROD!C1351="","",IFERROR(IF(H1351&lt;=0,"Sem estoque",IF(H1351/E1351&lt;0.25,"Quase sem estoque",IF(H1351/E1351&lt;1.2,"Estoque baixo",IF(H1351/E1351&lt;2,"Estoque moderado","Estoque confortável")))),""))</f>
        <v/>
      </c>
      <c r="J1351" s="102" t="str">
        <f>IF(CADA_PROD!C1351="","",SUMIFS(MOVI_ENTR!M:M,MOVI_ENTR!D:D,D1351))</f>
        <v/>
      </c>
      <c r="K1351" s="103" t="str">
        <f>IF(CADA_PROD!C1351="","",IFERROR($J1351/SUM($J$6:$J$1006),""))</f>
        <v/>
      </c>
      <c r="L1351" s="103" t="str">
        <f>IF(CADA_PROD!C1351="","",IFERROR(H1351/SUM($H$6:$H$1006)+P1351,""))</f>
        <v/>
      </c>
      <c r="M1351" s="102" t="str">
        <f>IF(CADA_PROD!$C1351="","",IFERROR(SUMIFS(MOVI_ENTR!M:M,MOVI_ENTR!D:D,D1351)/SUMIFS(MOVI_ENTR!I:I,MOVI_ENTR!D:D,D1351),0))</f>
        <v/>
      </c>
      <c r="N1351" s="104" t="str">
        <f>IF(CADA_PROD!C1351="","",G1351/E1351)</f>
        <v/>
      </c>
    </row>
    <row r="1352" spans="3:14" ht="30" customHeight="1">
      <c r="C1352" s="99" t="str">
        <f>IF(CADA_PROD!C1352="","",CADA_PROD!C1352)</f>
        <v/>
      </c>
      <c r="D1352" s="100" t="str">
        <f>IF(CADA_PROD!D1352="","",CADA_PROD!D1352)</f>
        <v/>
      </c>
      <c r="E1352" s="101" t="str">
        <f>IF(CADA_PROD!E1352="","",CADA_PROD!E1352)</f>
        <v/>
      </c>
      <c r="F1352" s="101" t="str">
        <f>IF(CADA_PROD!D1352="","",SUMIFS(MOVI_ENTR!I:I,MOVI_ENTR!D:D,D1352))</f>
        <v/>
      </c>
      <c r="G1352" s="101" t="str">
        <f>IF(CADA_PROD!C1352="","",SUMIFS(MOVI_SAID!H:H,MOVI_SAID!D:D,D1352))</f>
        <v/>
      </c>
      <c r="H1352" s="101" t="str">
        <f t="shared" si="38"/>
        <v/>
      </c>
      <c r="I1352" s="100" t="str">
        <f>IF(CADA_PROD!C1352="","",IFERROR(IF(H1352&lt;=0,"Sem estoque",IF(H1352/E1352&lt;0.25,"Quase sem estoque",IF(H1352/E1352&lt;1.2,"Estoque baixo",IF(H1352/E1352&lt;2,"Estoque moderado","Estoque confortável")))),""))</f>
        <v/>
      </c>
      <c r="J1352" s="102" t="str">
        <f>IF(CADA_PROD!C1352="","",SUMIFS(MOVI_ENTR!M:M,MOVI_ENTR!D:D,D1352))</f>
        <v/>
      </c>
      <c r="K1352" s="103" t="str">
        <f>IF(CADA_PROD!C1352="","",IFERROR($J1352/SUM($J$6:$J$1006),""))</f>
        <v/>
      </c>
      <c r="L1352" s="103" t="str">
        <f>IF(CADA_PROD!C1352="","",IFERROR(H1352/SUM($H$6:$H$1006)+P1352,""))</f>
        <v/>
      </c>
      <c r="M1352" s="102" t="str">
        <f>IF(CADA_PROD!$C1352="","",IFERROR(SUMIFS(MOVI_ENTR!M:M,MOVI_ENTR!D:D,D1352)/SUMIFS(MOVI_ENTR!I:I,MOVI_ENTR!D:D,D1352),0))</f>
        <v/>
      </c>
      <c r="N1352" s="104" t="str">
        <f>IF(CADA_PROD!C1352="","",G1352/E1352)</f>
        <v/>
      </c>
    </row>
    <row r="1353" spans="3:14" ht="30" customHeight="1">
      <c r="C1353" s="99" t="str">
        <f>IF(CADA_PROD!C1353="","",CADA_PROD!C1353)</f>
        <v/>
      </c>
      <c r="D1353" s="100" t="str">
        <f>IF(CADA_PROD!D1353="","",CADA_PROD!D1353)</f>
        <v/>
      </c>
      <c r="E1353" s="101" t="str">
        <f>IF(CADA_PROD!E1353="","",CADA_PROD!E1353)</f>
        <v/>
      </c>
      <c r="F1353" s="101" t="str">
        <f>IF(CADA_PROD!D1353="","",SUMIFS(MOVI_ENTR!I:I,MOVI_ENTR!D:D,D1353))</f>
        <v/>
      </c>
      <c r="G1353" s="101" t="str">
        <f>IF(CADA_PROD!C1353="","",SUMIFS(MOVI_SAID!H:H,MOVI_SAID!D:D,D1353))</f>
        <v/>
      </c>
      <c r="H1353" s="101" t="str">
        <f t="shared" si="38"/>
        <v/>
      </c>
      <c r="I1353" s="100" t="str">
        <f>IF(CADA_PROD!C1353="","",IFERROR(IF(H1353&lt;=0,"Sem estoque",IF(H1353/E1353&lt;0.25,"Quase sem estoque",IF(H1353/E1353&lt;1.2,"Estoque baixo",IF(H1353/E1353&lt;2,"Estoque moderado","Estoque confortável")))),""))</f>
        <v/>
      </c>
      <c r="J1353" s="102" t="str">
        <f>IF(CADA_PROD!C1353="","",SUMIFS(MOVI_ENTR!M:M,MOVI_ENTR!D:D,D1353))</f>
        <v/>
      </c>
      <c r="K1353" s="103" t="str">
        <f>IF(CADA_PROD!C1353="","",IFERROR($J1353/SUM($J$6:$J$1006),""))</f>
        <v/>
      </c>
      <c r="L1353" s="103" t="str">
        <f>IF(CADA_PROD!C1353="","",IFERROR(H1353/SUM($H$6:$H$1006)+P1353,""))</f>
        <v/>
      </c>
      <c r="M1353" s="102" t="str">
        <f>IF(CADA_PROD!$C1353="","",IFERROR(SUMIFS(MOVI_ENTR!M:M,MOVI_ENTR!D:D,D1353)/SUMIFS(MOVI_ENTR!I:I,MOVI_ENTR!D:D,D1353),0))</f>
        <v/>
      </c>
      <c r="N1353" s="104" t="str">
        <f>IF(CADA_PROD!C1353="","",G1353/E1353)</f>
        <v/>
      </c>
    </row>
    <row r="1354" spans="3:14" ht="30" customHeight="1">
      <c r="C1354" s="99" t="str">
        <f>IF(CADA_PROD!C1354="","",CADA_PROD!C1354)</f>
        <v/>
      </c>
      <c r="D1354" s="100" t="str">
        <f>IF(CADA_PROD!D1354="","",CADA_PROD!D1354)</f>
        <v/>
      </c>
      <c r="E1354" s="101" t="str">
        <f>IF(CADA_PROD!E1354="","",CADA_PROD!E1354)</f>
        <v/>
      </c>
      <c r="F1354" s="101" t="str">
        <f>IF(CADA_PROD!D1354="","",SUMIFS(MOVI_ENTR!I:I,MOVI_ENTR!D:D,D1354))</f>
        <v/>
      </c>
      <c r="G1354" s="101" t="str">
        <f>IF(CADA_PROD!C1354="","",SUMIFS(MOVI_SAID!H:H,MOVI_SAID!D:D,D1354))</f>
        <v/>
      </c>
      <c r="H1354" s="101" t="str">
        <f t="shared" si="38"/>
        <v/>
      </c>
      <c r="I1354" s="100" t="str">
        <f>IF(CADA_PROD!C1354="","",IFERROR(IF(H1354&lt;=0,"Sem estoque",IF(H1354/E1354&lt;0.25,"Quase sem estoque",IF(H1354/E1354&lt;1.2,"Estoque baixo",IF(H1354/E1354&lt;2,"Estoque moderado","Estoque confortável")))),""))</f>
        <v/>
      </c>
      <c r="J1354" s="102" t="str">
        <f>IF(CADA_PROD!C1354="","",SUMIFS(MOVI_ENTR!M:M,MOVI_ENTR!D:D,D1354))</f>
        <v/>
      </c>
      <c r="K1354" s="103" t="str">
        <f>IF(CADA_PROD!C1354="","",IFERROR($J1354/SUM($J$6:$J$1006),""))</f>
        <v/>
      </c>
      <c r="L1354" s="103" t="str">
        <f>IF(CADA_PROD!C1354="","",IFERROR(H1354/SUM($H$6:$H$1006)+P1354,""))</f>
        <v/>
      </c>
      <c r="M1354" s="102" t="str">
        <f>IF(CADA_PROD!$C1354="","",IFERROR(SUMIFS(MOVI_ENTR!M:M,MOVI_ENTR!D:D,D1354)/SUMIFS(MOVI_ENTR!I:I,MOVI_ENTR!D:D,D1354),0))</f>
        <v/>
      </c>
      <c r="N1354" s="104" t="str">
        <f>IF(CADA_PROD!C1354="","",G1354/E1354)</f>
        <v/>
      </c>
    </row>
    <row r="1355" spans="3:14" ht="30" customHeight="1">
      <c r="C1355" s="99" t="str">
        <f>IF(CADA_PROD!C1355="","",CADA_PROD!C1355)</f>
        <v/>
      </c>
      <c r="D1355" s="100" t="str">
        <f>IF(CADA_PROD!D1355="","",CADA_PROD!D1355)</f>
        <v/>
      </c>
      <c r="E1355" s="101" t="str">
        <f>IF(CADA_PROD!E1355="","",CADA_PROD!E1355)</f>
        <v/>
      </c>
      <c r="F1355" s="101" t="str">
        <f>IF(CADA_PROD!D1355="","",SUMIFS(MOVI_ENTR!I:I,MOVI_ENTR!D:D,D1355))</f>
        <v/>
      </c>
      <c r="G1355" s="101" t="str">
        <f>IF(CADA_PROD!C1355="","",SUMIFS(MOVI_SAID!H:H,MOVI_SAID!D:D,D1355))</f>
        <v/>
      </c>
      <c r="H1355" s="101" t="str">
        <f t="shared" si="38"/>
        <v/>
      </c>
      <c r="I1355" s="100" t="str">
        <f>IF(CADA_PROD!C1355="","",IFERROR(IF(H1355&lt;=0,"Sem estoque",IF(H1355/E1355&lt;0.25,"Quase sem estoque",IF(H1355/E1355&lt;1.2,"Estoque baixo",IF(H1355/E1355&lt;2,"Estoque moderado","Estoque confortável")))),""))</f>
        <v/>
      </c>
      <c r="J1355" s="102" t="str">
        <f>IF(CADA_PROD!C1355="","",SUMIFS(MOVI_ENTR!M:M,MOVI_ENTR!D:D,D1355))</f>
        <v/>
      </c>
      <c r="K1355" s="103" t="str">
        <f>IF(CADA_PROD!C1355="","",IFERROR($J1355/SUM($J$6:$J$1006),""))</f>
        <v/>
      </c>
      <c r="L1355" s="103" t="str">
        <f>IF(CADA_PROD!C1355="","",IFERROR(H1355/SUM($H$6:$H$1006)+P1355,""))</f>
        <v/>
      </c>
      <c r="M1355" s="102" t="str">
        <f>IF(CADA_PROD!$C1355="","",IFERROR(SUMIFS(MOVI_ENTR!M:M,MOVI_ENTR!D:D,D1355)/SUMIFS(MOVI_ENTR!I:I,MOVI_ENTR!D:D,D1355),0))</f>
        <v/>
      </c>
      <c r="N1355" s="104" t="str">
        <f>IF(CADA_PROD!C1355="","",G1355/E1355)</f>
        <v/>
      </c>
    </row>
    <row r="1356" spans="3:14" ht="30" customHeight="1">
      <c r="C1356" s="99" t="str">
        <f>IF(CADA_PROD!C1356="","",CADA_PROD!C1356)</f>
        <v/>
      </c>
      <c r="D1356" s="100" t="str">
        <f>IF(CADA_PROD!D1356="","",CADA_PROD!D1356)</f>
        <v/>
      </c>
      <c r="E1356" s="101" t="str">
        <f>IF(CADA_PROD!E1356="","",CADA_PROD!E1356)</f>
        <v/>
      </c>
      <c r="F1356" s="101" t="str">
        <f>IF(CADA_PROD!D1356="","",SUMIFS(MOVI_ENTR!I:I,MOVI_ENTR!D:D,D1356))</f>
        <v/>
      </c>
      <c r="G1356" s="101" t="str">
        <f>IF(CADA_PROD!C1356="","",SUMIFS(MOVI_SAID!H:H,MOVI_SAID!D:D,D1356))</f>
        <v/>
      </c>
      <c r="H1356" s="101" t="str">
        <f t="shared" si="38"/>
        <v/>
      </c>
      <c r="I1356" s="100" t="str">
        <f>IF(CADA_PROD!C1356="","",IFERROR(IF(H1356&lt;=0,"Sem estoque",IF(H1356/E1356&lt;0.25,"Quase sem estoque",IF(H1356/E1356&lt;1.2,"Estoque baixo",IF(H1356/E1356&lt;2,"Estoque moderado","Estoque confortável")))),""))</f>
        <v/>
      </c>
      <c r="J1356" s="102" t="str">
        <f>IF(CADA_PROD!C1356="","",SUMIFS(MOVI_ENTR!M:M,MOVI_ENTR!D:D,D1356))</f>
        <v/>
      </c>
      <c r="K1356" s="103" t="str">
        <f>IF(CADA_PROD!C1356="","",IFERROR($J1356/SUM($J$6:$J$1006),""))</f>
        <v/>
      </c>
      <c r="L1356" s="103" t="str">
        <f>IF(CADA_PROD!C1356="","",IFERROR(H1356/SUM($H$6:$H$1006)+P1356,""))</f>
        <v/>
      </c>
      <c r="M1356" s="102" t="str">
        <f>IF(CADA_PROD!$C1356="","",IFERROR(SUMIFS(MOVI_ENTR!M:M,MOVI_ENTR!D:D,D1356)/SUMIFS(MOVI_ENTR!I:I,MOVI_ENTR!D:D,D1356),0))</f>
        <v/>
      </c>
      <c r="N1356" s="104" t="str">
        <f>IF(CADA_PROD!C1356="","",G1356/E1356)</f>
        <v/>
      </c>
    </row>
    <row r="1357" spans="3:14" ht="30" customHeight="1">
      <c r="C1357" s="99" t="str">
        <f>IF(CADA_PROD!C1357="","",CADA_PROD!C1357)</f>
        <v/>
      </c>
      <c r="D1357" s="100" t="str">
        <f>IF(CADA_PROD!D1357="","",CADA_PROD!D1357)</f>
        <v/>
      </c>
      <c r="E1357" s="101" t="str">
        <f>IF(CADA_PROD!E1357="","",CADA_PROD!E1357)</f>
        <v/>
      </c>
      <c r="F1357" s="101" t="str">
        <f>IF(CADA_PROD!D1357="","",SUMIFS(MOVI_ENTR!I:I,MOVI_ENTR!D:D,D1357))</f>
        <v/>
      </c>
      <c r="G1357" s="101" t="str">
        <f>IF(CADA_PROD!C1357="","",SUMIFS(MOVI_SAID!H:H,MOVI_SAID!D:D,D1357))</f>
        <v/>
      </c>
      <c r="H1357" s="101" t="str">
        <f t="shared" si="38"/>
        <v/>
      </c>
      <c r="I1357" s="100" t="str">
        <f>IF(CADA_PROD!C1357="","",IFERROR(IF(H1357&lt;=0,"Sem estoque",IF(H1357/E1357&lt;0.25,"Quase sem estoque",IF(H1357/E1357&lt;1.2,"Estoque baixo",IF(H1357/E1357&lt;2,"Estoque moderado","Estoque confortável")))),""))</f>
        <v/>
      </c>
      <c r="J1357" s="102" t="str">
        <f>IF(CADA_PROD!C1357="","",SUMIFS(MOVI_ENTR!M:M,MOVI_ENTR!D:D,D1357))</f>
        <v/>
      </c>
      <c r="K1357" s="103" t="str">
        <f>IF(CADA_PROD!C1357="","",IFERROR($J1357/SUM($J$6:$J$1006),""))</f>
        <v/>
      </c>
      <c r="L1357" s="103" t="str">
        <f>IF(CADA_PROD!C1357="","",IFERROR(H1357/SUM($H$6:$H$1006)+P1357,""))</f>
        <v/>
      </c>
      <c r="M1357" s="102" t="str">
        <f>IF(CADA_PROD!$C1357="","",IFERROR(SUMIFS(MOVI_ENTR!M:M,MOVI_ENTR!D:D,D1357)/SUMIFS(MOVI_ENTR!I:I,MOVI_ENTR!D:D,D1357),0))</f>
        <v/>
      </c>
      <c r="N1357" s="104" t="str">
        <f>IF(CADA_PROD!C1357="","",G1357/E1357)</f>
        <v/>
      </c>
    </row>
    <row r="1358" spans="3:14" ht="30" customHeight="1">
      <c r="C1358" s="99" t="str">
        <f>IF(CADA_PROD!C1358="","",CADA_PROD!C1358)</f>
        <v/>
      </c>
      <c r="D1358" s="100" t="str">
        <f>IF(CADA_PROD!D1358="","",CADA_PROD!D1358)</f>
        <v/>
      </c>
      <c r="E1358" s="101" t="str">
        <f>IF(CADA_PROD!E1358="","",CADA_PROD!E1358)</f>
        <v/>
      </c>
      <c r="F1358" s="101" t="str">
        <f>IF(CADA_PROD!D1358="","",SUMIFS(MOVI_ENTR!I:I,MOVI_ENTR!D:D,D1358))</f>
        <v/>
      </c>
      <c r="G1358" s="101" t="str">
        <f>IF(CADA_PROD!C1358="","",SUMIFS(MOVI_SAID!H:H,MOVI_SAID!D:D,D1358))</f>
        <v/>
      </c>
      <c r="H1358" s="101" t="str">
        <f t="shared" si="38"/>
        <v/>
      </c>
      <c r="I1358" s="100" t="str">
        <f>IF(CADA_PROD!C1358="","",IFERROR(IF(H1358&lt;=0,"Sem estoque",IF(H1358/E1358&lt;0.25,"Quase sem estoque",IF(H1358/E1358&lt;1.2,"Estoque baixo",IF(H1358/E1358&lt;2,"Estoque moderado","Estoque confortável")))),""))</f>
        <v/>
      </c>
      <c r="J1358" s="102" t="str">
        <f>IF(CADA_PROD!C1358="","",SUMIFS(MOVI_ENTR!M:M,MOVI_ENTR!D:D,D1358))</f>
        <v/>
      </c>
      <c r="K1358" s="103" t="str">
        <f>IF(CADA_PROD!C1358="","",IFERROR($J1358/SUM($J$6:$J$1006),""))</f>
        <v/>
      </c>
      <c r="L1358" s="103" t="str">
        <f>IF(CADA_PROD!C1358="","",IFERROR(H1358/SUM($H$6:$H$1006)+P1358,""))</f>
        <v/>
      </c>
      <c r="M1358" s="102" t="str">
        <f>IF(CADA_PROD!$C1358="","",IFERROR(SUMIFS(MOVI_ENTR!M:M,MOVI_ENTR!D:D,D1358)/SUMIFS(MOVI_ENTR!I:I,MOVI_ENTR!D:D,D1358),0))</f>
        <v/>
      </c>
      <c r="N1358" s="104" t="str">
        <f>IF(CADA_PROD!C1358="","",G1358/E1358)</f>
        <v/>
      </c>
    </row>
    <row r="1359" spans="3:14" ht="30" customHeight="1">
      <c r="C1359" s="99" t="str">
        <f>IF(CADA_PROD!C1359="","",CADA_PROD!C1359)</f>
        <v/>
      </c>
      <c r="D1359" s="100" t="str">
        <f>IF(CADA_PROD!D1359="","",CADA_PROD!D1359)</f>
        <v/>
      </c>
      <c r="E1359" s="101" t="str">
        <f>IF(CADA_PROD!E1359="","",CADA_PROD!E1359)</f>
        <v/>
      </c>
      <c r="F1359" s="101" t="str">
        <f>IF(CADA_PROD!D1359="","",SUMIFS(MOVI_ENTR!I:I,MOVI_ENTR!D:D,D1359))</f>
        <v/>
      </c>
      <c r="G1359" s="101" t="str">
        <f>IF(CADA_PROD!C1359="","",SUMIFS(MOVI_SAID!H:H,MOVI_SAID!D:D,D1359))</f>
        <v/>
      </c>
      <c r="H1359" s="101" t="str">
        <f t="shared" si="38"/>
        <v/>
      </c>
      <c r="I1359" s="100" t="str">
        <f>IF(CADA_PROD!C1359="","",IFERROR(IF(H1359&lt;=0,"Sem estoque",IF(H1359/E1359&lt;0.25,"Quase sem estoque",IF(H1359/E1359&lt;1.2,"Estoque baixo",IF(H1359/E1359&lt;2,"Estoque moderado","Estoque confortável")))),""))</f>
        <v/>
      </c>
      <c r="J1359" s="102" t="str">
        <f>IF(CADA_PROD!C1359="","",SUMIFS(MOVI_ENTR!M:M,MOVI_ENTR!D:D,D1359))</f>
        <v/>
      </c>
      <c r="K1359" s="103" t="str">
        <f>IF(CADA_PROD!C1359="","",IFERROR($J1359/SUM($J$6:$J$1006),""))</f>
        <v/>
      </c>
      <c r="L1359" s="103" t="str">
        <f>IF(CADA_PROD!C1359="","",IFERROR(H1359/SUM($H$6:$H$1006)+P1359,""))</f>
        <v/>
      </c>
      <c r="M1359" s="102" t="str">
        <f>IF(CADA_PROD!$C1359="","",IFERROR(SUMIFS(MOVI_ENTR!M:M,MOVI_ENTR!D:D,D1359)/SUMIFS(MOVI_ENTR!I:I,MOVI_ENTR!D:D,D1359),0))</f>
        <v/>
      </c>
      <c r="N1359" s="104" t="str">
        <f>IF(CADA_PROD!C1359="","",G1359/E1359)</f>
        <v/>
      </c>
    </row>
    <row r="1360" spans="3:14" ht="30" customHeight="1">
      <c r="C1360" s="99" t="str">
        <f>IF(CADA_PROD!C1360="","",CADA_PROD!C1360)</f>
        <v/>
      </c>
      <c r="D1360" s="100" t="str">
        <f>IF(CADA_PROD!D1360="","",CADA_PROD!D1360)</f>
        <v/>
      </c>
      <c r="E1360" s="101" t="str">
        <f>IF(CADA_PROD!E1360="","",CADA_PROD!E1360)</f>
        <v/>
      </c>
      <c r="F1360" s="101" t="str">
        <f>IF(CADA_PROD!D1360="","",SUMIFS(MOVI_ENTR!I:I,MOVI_ENTR!D:D,D1360))</f>
        <v/>
      </c>
      <c r="G1360" s="101" t="str">
        <f>IF(CADA_PROD!C1360="","",SUMIFS(MOVI_SAID!H:H,MOVI_SAID!D:D,D1360))</f>
        <v/>
      </c>
      <c r="H1360" s="101" t="str">
        <f t="shared" si="38"/>
        <v/>
      </c>
      <c r="I1360" s="100" t="str">
        <f>IF(CADA_PROD!C1360="","",IFERROR(IF(H1360&lt;=0,"Sem estoque",IF(H1360/E1360&lt;0.25,"Quase sem estoque",IF(H1360/E1360&lt;1.2,"Estoque baixo",IF(H1360/E1360&lt;2,"Estoque moderado","Estoque confortável")))),""))</f>
        <v/>
      </c>
      <c r="J1360" s="102" t="str">
        <f>IF(CADA_PROD!C1360="","",SUMIFS(MOVI_ENTR!M:M,MOVI_ENTR!D:D,D1360))</f>
        <v/>
      </c>
      <c r="K1360" s="103" t="str">
        <f>IF(CADA_PROD!C1360="","",IFERROR($J1360/SUM($J$6:$J$1006),""))</f>
        <v/>
      </c>
      <c r="L1360" s="103" t="str">
        <f>IF(CADA_PROD!C1360="","",IFERROR(H1360/SUM($H$6:$H$1006)+P1360,""))</f>
        <v/>
      </c>
      <c r="M1360" s="102" t="str">
        <f>IF(CADA_PROD!$C1360="","",IFERROR(SUMIFS(MOVI_ENTR!M:M,MOVI_ENTR!D:D,D1360)/SUMIFS(MOVI_ENTR!I:I,MOVI_ENTR!D:D,D1360),0))</f>
        <v/>
      </c>
      <c r="N1360" s="104" t="str">
        <f>IF(CADA_PROD!C1360="","",G1360/E1360)</f>
        <v/>
      </c>
    </row>
    <row r="1361" spans="3:14" ht="30" customHeight="1">
      <c r="C1361" s="99" t="str">
        <f>IF(CADA_PROD!C1361="","",CADA_PROD!C1361)</f>
        <v/>
      </c>
      <c r="D1361" s="100" t="str">
        <f>IF(CADA_PROD!D1361="","",CADA_PROD!D1361)</f>
        <v/>
      </c>
      <c r="E1361" s="101" t="str">
        <f>IF(CADA_PROD!E1361="","",CADA_PROD!E1361)</f>
        <v/>
      </c>
      <c r="F1361" s="101" t="str">
        <f>IF(CADA_PROD!D1361="","",SUMIFS(MOVI_ENTR!I:I,MOVI_ENTR!D:D,D1361))</f>
        <v/>
      </c>
      <c r="G1361" s="101" t="str">
        <f>IF(CADA_PROD!C1361="","",SUMIFS(MOVI_SAID!H:H,MOVI_SAID!D:D,D1361))</f>
        <v/>
      </c>
      <c r="H1361" s="101" t="str">
        <f t="shared" si="38"/>
        <v/>
      </c>
      <c r="I1361" s="100" t="str">
        <f>IF(CADA_PROD!C1361="","",IFERROR(IF(H1361&lt;=0,"Sem estoque",IF(H1361/E1361&lt;0.25,"Quase sem estoque",IF(H1361/E1361&lt;1.2,"Estoque baixo",IF(H1361/E1361&lt;2,"Estoque moderado","Estoque confortável")))),""))</f>
        <v/>
      </c>
      <c r="J1361" s="102" t="str">
        <f>IF(CADA_PROD!C1361="","",SUMIFS(MOVI_ENTR!M:M,MOVI_ENTR!D:D,D1361))</f>
        <v/>
      </c>
      <c r="K1361" s="103" t="str">
        <f>IF(CADA_PROD!C1361="","",IFERROR($J1361/SUM($J$6:$J$1006),""))</f>
        <v/>
      </c>
      <c r="L1361" s="103" t="str">
        <f>IF(CADA_PROD!C1361="","",IFERROR(H1361/SUM($H$6:$H$1006)+P1361,""))</f>
        <v/>
      </c>
      <c r="M1361" s="102" t="str">
        <f>IF(CADA_PROD!$C1361="","",IFERROR(SUMIFS(MOVI_ENTR!M:M,MOVI_ENTR!D:D,D1361)/SUMIFS(MOVI_ENTR!I:I,MOVI_ENTR!D:D,D1361),0))</f>
        <v/>
      </c>
      <c r="N1361" s="104" t="str">
        <f>IF(CADA_PROD!C1361="","",G1361/E1361)</f>
        <v/>
      </c>
    </row>
    <row r="1362" spans="3:14" ht="30" customHeight="1">
      <c r="C1362" s="99" t="str">
        <f>IF(CADA_PROD!C1362="","",CADA_PROD!C1362)</f>
        <v/>
      </c>
      <c r="D1362" s="100" t="str">
        <f>IF(CADA_PROD!D1362="","",CADA_PROD!D1362)</f>
        <v/>
      </c>
      <c r="E1362" s="101" t="str">
        <f>IF(CADA_PROD!E1362="","",CADA_PROD!E1362)</f>
        <v/>
      </c>
      <c r="F1362" s="101" t="str">
        <f>IF(CADA_PROD!D1362="","",SUMIFS(MOVI_ENTR!I:I,MOVI_ENTR!D:D,D1362))</f>
        <v/>
      </c>
      <c r="G1362" s="101" t="str">
        <f>IF(CADA_PROD!C1362="","",SUMIFS(MOVI_SAID!H:H,MOVI_SAID!D:D,D1362))</f>
        <v/>
      </c>
      <c r="H1362" s="101" t="str">
        <f t="shared" si="38"/>
        <v/>
      </c>
      <c r="I1362" s="100" t="str">
        <f>IF(CADA_PROD!C1362="","",IFERROR(IF(H1362&lt;=0,"Sem estoque",IF(H1362/E1362&lt;0.25,"Quase sem estoque",IF(H1362/E1362&lt;1.2,"Estoque baixo",IF(H1362/E1362&lt;2,"Estoque moderado","Estoque confortável")))),""))</f>
        <v/>
      </c>
      <c r="J1362" s="102" t="str">
        <f>IF(CADA_PROD!C1362="","",SUMIFS(MOVI_ENTR!M:M,MOVI_ENTR!D:D,D1362))</f>
        <v/>
      </c>
      <c r="K1362" s="103" t="str">
        <f>IF(CADA_PROD!C1362="","",IFERROR($J1362/SUM($J$6:$J$1006),""))</f>
        <v/>
      </c>
      <c r="L1362" s="103" t="str">
        <f>IF(CADA_PROD!C1362="","",IFERROR(H1362/SUM($H$6:$H$1006)+P1362,""))</f>
        <v/>
      </c>
      <c r="M1362" s="102" t="str">
        <f>IF(CADA_PROD!$C1362="","",IFERROR(SUMIFS(MOVI_ENTR!M:M,MOVI_ENTR!D:D,D1362)/SUMIFS(MOVI_ENTR!I:I,MOVI_ENTR!D:D,D1362),0))</f>
        <v/>
      </c>
      <c r="N1362" s="104" t="str">
        <f>IF(CADA_PROD!C1362="","",G1362/E1362)</f>
        <v/>
      </c>
    </row>
    <row r="1363" spans="3:14" ht="30" customHeight="1">
      <c r="C1363" s="99" t="str">
        <f>IF(CADA_PROD!C1363="","",CADA_PROD!C1363)</f>
        <v/>
      </c>
      <c r="D1363" s="100" t="str">
        <f>IF(CADA_PROD!D1363="","",CADA_PROD!D1363)</f>
        <v/>
      </c>
      <c r="E1363" s="101" t="str">
        <f>IF(CADA_PROD!E1363="","",CADA_PROD!E1363)</f>
        <v/>
      </c>
      <c r="F1363" s="101" t="str">
        <f>IF(CADA_PROD!D1363="","",SUMIFS(MOVI_ENTR!I:I,MOVI_ENTR!D:D,D1363))</f>
        <v/>
      </c>
      <c r="G1363" s="101" t="str">
        <f>IF(CADA_PROD!C1363="","",SUMIFS(MOVI_SAID!H:H,MOVI_SAID!D:D,D1363))</f>
        <v/>
      </c>
      <c r="H1363" s="101" t="str">
        <f t="shared" si="38"/>
        <v/>
      </c>
      <c r="I1363" s="100" t="str">
        <f>IF(CADA_PROD!C1363="","",IFERROR(IF(H1363&lt;=0,"Sem estoque",IF(H1363/E1363&lt;0.25,"Quase sem estoque",IF(H1363/E1363&lt;1.2,"Estoque baixo",IF(H1363/E1363&lt;2,"Estoque moderado","Estoque confortável")))),""))</f>
        <v/>
      </c>
      <c r="J1363" s="102" t="str">
        <f>IF(CADA_PROD!C1363="","",SUMIFS(MOVI_ENTR!M:M,MOVI_ENTR!D:D,D1363))</f>
        <v/>
      </c>
      <c r="K1363" s="103" t="str">
        <f>IF(CADA_PROD!C1363="","",IFERROR($J1363/SUM($J$6:$J$1006),""))</f>
        <v/>
      </c>
      <c r="L1363" s="103" t="str">
        <f>IF(CADA_PROD!C1363="","",IFERROR(H1363/SUM($H$6:$H$1006)+P1363,""))</f>
        <v/>
      </c>
      <c r="M1363" s="102" t="str">
        <f>IF(CADA_PROD!$C1363="","",IFERROR(SUMIFS(MOVI_ENTR!M:M,MOVI_ENTR!D:D,D1363)/SUMIFS(MOVI_ENTR!I:I,MOVI_ENTR!D:D,D1363),0))</f>
        <v/>
      </c>
      <c r="N1363" s="104" t="str">
        <f>IF(CADA_PROD!C1363="","",G1363/E1363)</f>
        <v/>
      </c>
    </row>
    <row r="1364" spans="3:14" ht="30" customHeight="1">
      <c r="C1364" s="99" t="str">
        <f>IF(CADA_PROD!C1364="","",CADA_PROD!C1364)</f>
        <v/>
      </c>
      <c r="D1364" s="100" t="str">
        <f>IF(CADA_PROD!D1364="","",CADA_PROD!D1364)</f>
        <v/>
      </c>
      <c r="E1364" s="101" t="str">
        <f>IF(CADA_PROD!E1364="","",CADA_PROD!E1364)</f>
        <v/>
      </c>
      <c r="F1364" s="101" t="str">
        <f>IF(CADA_PROD!D1364="","",SUMIFS(MOVI_ENTR!I:I,MOVI_ENTR!D:D,D1364))</f>
        <v/>
      </c>
      <c r="G1364" s="101" t="str">
        <f>IF(CADA_PROD!C1364="","",SUMIFS(MOVI_SAID!H:H,MOVI_SAID!D:D,D1364))</f>
        <v/>
      </c>
      <c r="H1364" s="101" t="str">
        <f t="shared" si="38"/>
        <v/>
      </c>
      <c r="I1364" s="100" t="str">
        <f>IF(CADA_PROD!C1364="","",IFERROR(IF(H1364&lt;=0,"Sem estoque",IF(H1364/E1364&lt;0.25,"Quase sem estoque",IF(H1364/E1364&lt;1.2,"Estoque baixo",IF(H1364/E1364&lt;2,"Estoque moderado","Estoque confortável")))),""))</f>
        <v/>
      </c>
      <c r="J1364" s="102" t="str">
        <f>IF(CADA_PROD!C1364="","",SUMIFS(MOVI_ENTR!M:M,MOVI_ENTR!D:D,D1364))</f>
        <v/>
      </c>
      <c r="K1364" s="103" t="str">
        <f>IF(CADA_PROD!C1364="","",IFERROR($J1364/SUM($J$6:$J$1006),""))</f>
        <v/>
      </c>
      <c r="L1364" s="103" t="str">
        <f>IF(CADA_PROD!C1364="","",IFERROR(H1364/SUM($H$6:$H$1006)+P1364,""))</f>
        <v/>
      </c>
      <c r="M1364" s="102" t="str">
        <f>IF(CADA_PROD!$C1364="","",IFERROR(SUMIFS(MOVI_ENTR!M:M,MOVI_ENTR!D:D,D1364)/SUMIFS(MOVI_ENTR!I:I,MOVI_ENTR!D:D,D1364),0))</f>
        <v/>
      </c>
      <c r="N1364" s="104" t="str">
        <f>IF(CADA_PROD!C1364="","",G1364/E1364)</f>
        <v/>
      </c>
    </row>
    <row r="1365" spans="3:14" ht="30" customHeight="1">
      <c r="C1365" s="99" t="str">
        <f>IF(CADA_PROD!C1365="","",CADA_PROD!C1365)</f>
        <v/>
      </c>
      <c r="D1365" s="100" t="str">
        <f>IF(CADA_PROD!D1365="","",CADA_PROD!D1365)</f>
        <v/>
      </c>
      <c r="E1365" s="101" t="str">
        <f>IF(CADA_PROD!E1365="","",CADA_PROD!E1365)</f>
        <v/>
      </c>
      <c r="F1365" s="101" t="str">
        <f>IF(CADA_PROD!D1365="","",SUMIFS(MOVI_ENTR!I:I,MOVI_ENTR!D:D,D1365))</f>
        <v/>
      </c>
      <c r="G1365" s="101" t="str">
        <f>IF(CADA_PROD!C1365="","",SUMIFS(MOVI_SAID!H:H,MOVI_SAID!D:D,D1365))</f>
        <v/>
      </c>
      <c r="H1365" s="101" t="str">
        <f t="shared" si="38"/>
        <v/>
      </c>
      <c r="I1365" s="100" t="str">
        <f>IF(CADA_PROD!C1365="","",IFERROR(IF(H1365&lt;=0,"Sem estoque",IF(H1365/E1365&lt;0.25,"Quase sem estoque",IF(H1365/E1365&lt;1.2,"Estoque baixo",IF(H1365/E1365&lt;2,"Estoque moderado","Estoque confortável")))),""))</f>
        <v/>
      </c>
      <c r="J1365" s="102" t="str">
        <f>IF(CADA_PROD!C1365="","",SUMIFS(MOVI_ENTR!M:M,MOVI_ENTR!D:D,D1365))</f>
        <v/>
      </c>
      <c r="K1365" s="103" t="str">
        <f>IF(CADA_PROD!C1365="","",IFERROR($J1365/SUM($J$6:$J$1006),""))</f>
        <v/>
      </c>
      <c r="L1365" s="103" t="str">
        <f>IF(CADA_PROD!C1365="","",IFERROR(H1365/SUM($H$6:$H$1006)+P1365,""))</f>
        <v/>
      </c>
      <c r="M1365" s="102" t="str">
        <f>IF(CADA_PROD!$C1365="","",IFERROR(SUMIFS(MOVI_ENTR!M:M,MOVI_ENTR!D:D,D1365)/SUMIFS(MOVI_ENTR!I:I,MOVI_ENTR!D:D,D1365),0))</f>
        <v/>
      </c>
      <c r="N1365" s="104" t="str">
        <f>IF(CADA_PROD!C1365="","",G1365/E1365)</f>
        <v/>
      </c>
    </row>
    <row r="1366" spans="3:14" ht="30" customHeight="1">
      <c r="C1366" s="99" t="str">
        <f>IF(CADA_PROD!C1366="","",CADA_PROD!C1366)</f>
        <v/>
      </c>
      <c r="D1366" s="100" t="str">
        <f>IF(CADA_PROD!D1366="","",CADA_PROD!D1366)</f>
        <v/>
      </c>
      <c r="E1366" s="101" t="str">
        <f>IF(CADA_PROD!E1366="","",CADA_PROD!E1366)</f>
        <v/>
      </c>
      <c r="F1366" s="101" t="str">
        <f>IF(CADA_PROD!D1366="","",SUMIFS(MOVI_ENTR!I:I,MOVI_ENTR!D:D,D1366))</f>
        <v/>
      </c>
      <c r="G1366" s="101" t="str">
        <f>IF(CADA_PROD!C1366="","",SUMIFS(MOVI_SAID!H:H,MOVI_SAID!D:D,D1366))</f>
        <v/>
      </c>
      <c r="H1366" s="101" t="str">
        <f t="shared" si="38"/>
        <v/>
      </c>
      <c r="I1366" s="100" t="str">
        <f>IF(CADA_PROD!C1366="","",IFERROR(IF(H1366&lt;=0,"Sem estoque",IF(H1366/E1366&lt;0.25,"Quase sem estoque",IF(H1366/E1366&lt;1.2,"Estoque baixo",IF(H1366/E1366&lt;2,"Estoque moderado","Estoque confortável")))),""))</f>
        <v/>
      </c>
      <c r="J1366" s="102" t="str">
        <f>IF(CADA_PROD!C1366="","",SUMIFS(MOVI_ENTR!M:M,MOVI_ENTR!D:D,D1366))</f>
        <v/>
      </c>
      <c r="K1366" s="103" t="str">
        <f>IF(CADA_PROD!C1366="","",IFERROR($J1366/SUM($J$6:$J$1006),""))</f>
        <v/>
      </c>
      <c r="L1366" s="103" t="str">
        <f>IF(CADA_PROD!C1366="","",IFERROR(H1366/SUM($H$6:$H$1006)+P1366,""))</f>
        <v/>
      </c>
      <c r="M1366" s="102" t="str">
        <f>IF(CADA_PROD!$C1366="","",IFERROR(SUMIFS(MOVI_ENTR!M:M,MOVI_ENTR!D:D,D1366)/SUMIFS(MOVI_ENTR!I:I,MOVI_ENTR!D:D,D1366),0))</f>
        <v/>
      </c>
      <c r="N1366" s="104" t="str">
        <f>IF(CADA_PROD!C1366="","",G1366/E1366)</f>
        <v/>
      </c>
    </row>
    <row r="1367" spans="3:14" ht="30" customHeight="1">
      <c r="C1367" s="99" t="str">
        <f>IF(CADA_PROD!C1367="","",CADA_PROD!C1367)</f>
        <v/>
      </c>
      <c r="D1367" s="100" t="str">
        <f>IF(CADA_PROD!D1367="","",CADA_PROD!D1367)</f>
        <v/>
      </c>
      <c r="E1367" s="101" t="str">
        <f>IF(CADA_PROD!E1367="","",CADA_PROD!E1367)</f>
        <v/>
      </c>
      <c r="F1367" s="101" t="str">
        <f>IF(CADA_PROD!D1367="","",SUMIFS(MOVI_ENTR!I:I,MOVI_ENTR!D:D,D1367))</f>
        <v/>
      </c>
      <c r="G1367" s="101" t="str">
        <f>IF(CADA_PROD!C1367="","",SUMIFS(MOVI_SAID!H:H,MOVI_SAID!D:D,D1367))</f>
        <v/>
      </c>
      <c r="H1367" s="101" t="str">
        <f t="shared" si="38"/>
        <v/>
      </c>
      <c r="I1367" s="100" t="str">
        <f>IF(CADA_PROD!C1367="","",IFERROR(IF(H1367&lt;=0,"Sem estoque",IF(H1367/E1367&lt;0.25,"Quase sem estoque",IF(H1367/E1367&lt;1.2,"Estoque baixo",IF(H1367/E1367&lt;2,"Estoque moderado","Estoque confortável")))),""))</f>
        <v/>
      </c>
      <c r="J1367" s="102" t="str">
        <f>IF(CADA_PROD!C1367="","",SUMIFS(MOVI_ENTR!M:M,MOVI_ENTR!D:D,D1367))</f>
        <v/>
      </c>
      <c r="K1367" s="103" t="str">
        <f>IF(CADA_PROD!C1367="","",IFERROR($J1367/SUM($J$6:$J$1006),""))</f>
        <v/>
      </c>
      <c r="L1367" s="103" t="str">
        <f>IF(CADA_PROD!C1367="","",IFERROR(H1367/SUM($H$6:$H$1006)+P1367,""))</f>
        <v/>
      </c>
      <c r="M1367" s="102" t="str">
        <f>IF(CADA_PROD!$C1367="","",IFERROR(SUMIFS(MOVI_ENTR!M:M,MOVI_ENTR!D:D,D1367)/SUMIFS(MOVI_ENTR!I:I,MOVI_ENTR!D:D,D1367),0))</f>
        <v/>
      </c>
      <c r="N1367" s="104" t="str">
        <f>IF(CADA_PROD!C1367="","",G1367/E1367)</f>
        <v/>
      </c>
    </row>
    <row r="1368" spans="3:14" ht="30" customHeight="1">
      <c r="C1368" s="99" t="str">
        <f>IF(CADA_PROD!C1368="","",CADA_PROD!C1368)</f>
        <v/>
      </c>
      <c r="D1368" s="100" t="str">
        <f>IF(CADA_PROD!D1368="","",CADA_PROD!D1368)</f>
        <v/>
      </c>
      <c r="E1368" s="101" t="str">
        <f>IF(CADA_PROD!E1368="","",CADA_PROD!E1368)</f>
        <v/>
      </c>
      <c r="F1368" s="101" t="str">
        <f>IF(CADA_PROD!D1368="","",SUMIFS(MOVI_ENTR!I:I,MOVI_ENTR!D:D,D1368))</f>
        <v/>
      </c>
      <c r="G1368" s="101" t="str">
        <f>IF(CADA_PROD!C1368="","",SUMIFS(MOVI_SAID!H:H,MOVI_SAID!D:D,D1368))</f>
        <v/>
      </c>
      <c r="H1368" s="101" t="str">
        <f t="shared" si="38"/>
        <v/>
      </c>
      <c r="I1368" s="100" t="str">
        <f>IF(CADA_PROD!C1368="","",IFERROR(IF(H1368&lt;=0,"Sem estoque",IF(H1368/E1368&lt;0.25,"Quase sem estoque",IF(H1368/E1368&lt;1.2,"Estoque baixo",IF(H1368/E1368&lt;2,"Estoque moderado","Estoque confortável")))),""))</f>
        <v/>
      </c>
      <c r="J1368" s="102" t="str">
        <f>IF(CADA_PROD!C1368="","",SUMIFS(MOVI_ENTR!M:M,MOVI_ENTR!D:D,D1368))</f>
        <v/>
      </c>
      <c r="K1368" s="103" t="str">
        <f>IF(CADA_PROD!C1368="","",IFERROR($J1368/SUM($J$6:$J$1006),""))</f>
        <v/>
      </c>
      <c r="L1368" s="103" t="str">
        <f>IF(CADA_PROD!C1368="","",IFERROR(H1368/SUM($H$6:$H$1006)+P1368,""))</f>
        <v/>
      </c>
      <c r="M1368" s="102" t="str">
        <f>IF(CADA_PROD!$C1368="","",IFERROR(SUMIFS(MOVI_ENTR!M:M,MOVI_ENTR!D:D,D1368)/SUMIFS(MOVI_ENTR!I:I,MOVI_ENTR!D:D,D1368),0))</f>
        <v/>
      </c>
      <c r="N1368" s="104" t="str">
        <f>IF(CADA_PROD!C1368="","",G1368/E1368)</f>
        <v/>
      </c>
    </row>
    <row r="1369" spans="3:14" ht="30" customHeight="1">
      <c r="C1369" s="99" t="str">
        <f>IF(CADA_PROD!C1369="","",CADA_PROD!C1369)</f>
        <v/>
      </c>
      <c r="D1369" s="100" t="str">
        <f>IF(CADA_PROD!D1369="","",CADA_PROD!D1369)</f>
        <v/>
      </c>
      <c r="E1369" s="101" t="str">
        <f>IF(CADA_PROD!E1369="","",CADA_PROD!E1369)</f>
        <v/>
      </c>
      <c r="F1369" s="101" t="str">
        <f>IF(CADA_PROD!D1369="","",SUMIFS(MOVI_ENTR!I:I,MOVI_ENTR!D:D,D1369))</f>
        <v/>
      </c>
      <c r="G1369" s="101" t="str">
        <f>IF(CADA_PROD!C1369="","",SUMIFS(MOVI_SAID!H:H,MOVI_SAID!D:D,D1369))</f>
        <v/>
      </c>
      <c r="H1369" s="101" t="str">
        <f t="shared" si="38"/>
        <v/>
      </c>
      <c r="I1369" s="100" t="str">
        <f>IF(CADA_PROD!C1369="","",IFERROR(IF(H1369&lt;=0,"Sem estoque",IF(H1369/E1369&lt;0.25,"Quase sem estoque",IF(H1369/E1369&lt;1.2,"Estoque baixo",IF(H1369/E1369&lt;2,"Estoque moderado","Estoque confortável")))),""))</f>
        <v/>
      </c>
      <c r="J1369" s="102" t="str">
        <f>IF(CADA_PROD!C1369="","",SUMIFS(MOVI_ENTR!M:M,MOVI_ENTR!D:D,D1369))</f>
        <v/>
      </c>
      <c r="K1369" s="103" t="str">
        <f>IF(CADA_PROD!C1369="","",IFERROR($J1369/SUM($J$6:$J$1006),""))</f>
        <v/>
      </c>
      <c r="L1369" s="103" t="str">
        <f>IF(CADA_PROD!C1369="","",IFERROR(H1369/SUM($H$6:$H$1006)+P1369,""))</f>
        <v/>
      </c>
      <c r="M1369" s="102" t="str">
        <f>IF(CADA_PROD!$C1369="","",IFERROR(SUMIFS(MOVI_ENTR!M:M,MOVI_ENTR!D:D,D1369)/SUMIFS(MOVI_ENTR!I:I,MOVI_ENTR!D:D,D1369),0))</f>
        <v/>
      </c>
      <c r="N1369" s="104" t="str">
        <f>IF(CADA_PROD!C1369="","",G1369/E1369)</f>
        <v/>
      </c>
    </row>
    <row r="1370" spans="3:14" ht="30" customHeight="1">
      <c r="C1370" s="99" t="str">
        <f>IF(CADA_PROD!C1370="","",CADA_PROD!C1370)</f>
        <v/>
      </c>
      <c r="D1370" s="100" t="str">
        <f>IF(CADA_PROD!D1370="","",CADA_PROD!D1370)</f>
        <v/>
      </c>
      <c r="E1370" s="101" t="str">
        <f>IF(CADA_PROD!E1370="","",CADA_PROD!E1370)</f>
        <v/>
      </c>
      <c r="F1370" s="101" t="str">
        <f>IF(CADA_PROD!D1370="","",SUMIFS(MOVI_ENTR!I:I,MOVI_ENTR!D:D,D1370))</f>
        <v/>
      </c>
      <c r="G1370" s="101" t="str">
        <f>IF(CADA_PROD!C1370="","",SUMIFS(MOVI_SAID!H:H,MOVI_SAID!D:D,D1370))</f>
        <v/>
      </c>
      <c r="H1370" s="101" t="str">
        <f t="shared" si="38"/>
        <v/>
      </c>
      <c r="I1370" s="100" t="str">
        <f>IF(CADA_PROD!C1370="","",IFERROR(IF(H1370&lt;=0,"Sem estoque",IF(H1370/E1370&lt;0.25,"Quase sem estoque",IF(H1370/E1370&lt;1.2,"Estoque baixo",IF(H1370/E1370&lt;2,"Estoque moderado","Estoque confortável")))),""))</f>
        <v/>
      </c>
      <c r="J1370" s="102" t="str">
        <f>IF(CADA_PROD!C1370="","",SUMIFS(MOVI_ENTR!M:M,MOVI_ENTR!D:D,D1370))</f>
        <v/>
      </c>
      <c r="K1370" s="103" t="str">
        <f>IF(CADA_PROD!C1370="","",IFERROR($J1370/SUM($J$6:$J$1006),""))</f>
        <v/>
      </c>
      <c r="L1370" s="103" t="str">
        <f>IF(CADA_PROD!C1370="","",IFERROR(H1370/SUM($H$6:$H$1006)+P1370,""))</f>
        <v/>
      </c>
      <c r="M1370" s="102" t="str">
        <f>IF(CADA_PROD!$C1370="","",IFERROR(SUMIFS(MOVI_ENTR!M:M,MOVI_ENTR!D:D,D1370)/SUMIFS(MOVI_ENTR!I:I,MOVI_ENTR!D:D,D1370),0))</f>
        <v/>
      </c>
      <c r="N1370" s="104" t="str">
        <f>IF(CADA_PROD!C1370="","",G1370/E1370)</f>
        <v/>
      </c>
    </row>
    <row r="1371" spans="3:14" ht="30" customHeight="1">
      <c r="C1371" s="99" t="str">
        <f>IF(CADA_PROD!C1371="","",CADA_PROD!C1371)</f>
        <v/>
      </c>
      <c r="D1371" s="100" t="str">
        <f>IF(CADA_PROD!D1371="","",CADA_PROD!D1371)</f>
        <v/>
      </c>
      <c r="E1371" s="101" t="str">
        <f>IF(CADA_PROD!E1371="","",CADA_PROD!E1371)</f>
        <v/>
      </c>
      <c r="F1371" s="101" t="str">
        <f>IF(CADA_PROD!D1371="","",SUMIFS(MOVI_ENTR!I:I,MOVI_ENTR!D:D,D1371))</f>
        <v/>
      </c>
      <c r="G1371" s="101" t="str">
        <f>IF(CADA_PROD!C1371="","",SUMIFS(MOVI_SAID!H:H,MOVI_SAID!D:D,D1371))</f>
        <v/>
      </c>
      <c r="H1371" s="101" t="str">
        <f t="shared" si="38"/>
        <v/>
      </c>
      <c r="I1371" s="100" t="str">
        <f>IF(CADA_PROD!C1371="","",IFERROR(IF(H1371&lt;=0,"Sem estoque",IF(H1371/E1371&lt;0.25,"Quase sem estoque",IF(H1371/E1371&lt;1.2,"Estoque baixo",IF(H1371/E1371&lt;2,"Estoque moderado","Estoque confortável")))),""))</f>
        <v/>
      </c>
      <c r="J1371" s="102" t="str">
        <f>IF(CADA_PROD!C1371="","",SUMIFS(MOVI_ENTR!M:M,MOVI_ENTR!D:D,D1371))</f>
        <v/>
      </c>
      <c r="K1371" s="103" t="str">
        <f>IF(CADA_PROD!C1371="","",IFERROR($J1371/SUM($J$6:$J$1006),""))</f>
        <v/>
      </c>
      <c r="L1371" s="103" t="str">
        <f>IF(CADA_PROD!C1371="","",IFERROR(H1371/SUM($H$6:$H$1006)+P1371,""))</f>
        <v/>
      </c>
      <c r="M1371" s="102" t="str">
        <f>IF(CADA_PROD!$C1371="","",IFERROR(SUMIFS(MOVI_ENTR!M:M,MOVI_ENTR!D:D,D1371)/SUMIFS(MOVI_ENTR!I:I,MOVI_ENTR!D:D,D1371),0))</f>
        <v/>
      </c>
      <c r="N1371" s="104" t="str">
        <f>IF(CADA_PROD!C1371="","",G1371/E1371)</f>
        <v/>
      </c>
    </row>
    <row r="1372" spans="3:14" ht="30" customHeight="1">
      <c r="C1372" s="99" t="str">
        <f>IF(CADA_PROD!C1372="","",CADA_PROD!C1372)</f>
        <v/>
      </c>
      <c r="D1372" s="100" t="str">
        <f>IF(CADA_PROD!D1372="","",CADA_PROD!D1372)</f>
        <v/>
      </c>
      <c r="E1372" s="101" t="str">
        <f>IF(CADA_PROD!E1372="","",CADA_PROD!E1372)</f>
        <v/>
      </c>
      <c r="F1372" s="101" t="str">
        <f>IF(CADA_PROD!D1372="","",SUMIFS(MOVI_ENTR!I:I,MOVI_ENTR!D:D,D1372))</f>
        <v/>
      </c>
      <c r="G1372" s="101" t="str">
        <f>IF(CADA_PROD!C1372="","",SUMIFS(MOVI_SAID!H:H,MOVI_SAID!D:D,D1372))</f>
        <v/>
      </c>
      <c r="H1372" s="101" t="str">
        <f t="shared" si="38"/>
        <v/>
      </c>
      <c r="I1372" s="100" t="str">
        <f>IF(CADA_PROD!C1372="","",IFERROR(IF(H1372&lt;=0,"Sem estoque",IF(H1372/E1372&lt;0.25,"Quase sem estoque",IF(H1372/E1372&lt;1.2,"Estoque baixo",IF(H1372/E1372&lt;2,"Estoque moderado","Estoque confortável")))),""))</f>
        <v/>
      </c>
      <c r="J1372" s="102" t="str">
        <f>IF(CADA_PROD!C1372="","",SUMIFS(MOVI_ENTR!M:M,MOVI_ENTR!D:D,D1372))</f>
        <v/>
      </c>
      <c r="K1372" s="103" t="str">
        <f>IF(CADA_PROD!C1372="","",IFERROR($J1372/SUM($J$6:$J$1006),""))</f>
        <v/>
      </c>
      <c r="L1372" s="103" t="str">
        <f>IF(CADA_PROD!C1372="","",IFERROR(H1372/SUM($H$6:$H$1006)+P1372,""))</f>
        <v/>
      </c>
      <c r="M1372" s="102" t="str">
        <f>IF(CADA_PROD!$C1372="","",IFERROR(SUMIFS(MOVI_ENTR!M:M,MOVI_ENTR!D:D,D1372)/SUMIFS(MOVI_ENTR!I:I,MOVI_ENTR!D:D,D1372),0))</f>
        <v/>
      </c>
      <c r="N1372" s="104" t="str">
        <f>IF(CADA_PROD!C1372="","",G1372/E1372)</f>
        <v/>
      </c>
    </row>
    <row r="1373" spans="3:14" ht="30" customHeight="1">
      <c r="C1373" s="99" t="str">
        <f>IF(CADA_PROD!C1373="","",CADA_PROD!C1373)</f>
        <v/>
      </c>
      <c r="D1373" s="100" t="str">
        <f>IF(CADA_PROD!D1373="","",CADA_PROD!D1373)</f>
        <v/>
      </c>
      <c r="E1373" s="101" t="str">
        <f>IF(CADA_PROD!E1373="","",CADA_PROD!E1373)</f>
        <v/>
      </c>
      <c r="F1373" s="101" t="str">
        <f>IF(CADA_PROD!D1373="","",SUMIFS(MOVI_ENTR!I:I,MOVI_ENTR!D:D,D1373))</f>
        <v/>
      </c>
      <c r="G1373" s="101" t="str">
        <f>IF(CADA_PROD!C1373="","",SUMIFS(MOVI_SAID!H:H,MOVI_SAID!D:D,D1373))</f>
        <v/>
      </c>
      <c r="H1373" s="101" t="str">
        <f t="shared" si="38"/>
        <v/>
      </c>
      <c r="I1373" s="100" t="str">
        <f>IF(CADA_PROD!C1373="","",IFERROR(IF(H1373&lt;=0,"Sem estoque",IF(H1373/E1373&lt;0.25,"Quase sem estoque",IF(H1373/E1373&lt;1.2,"Estoque baixo",IF(H1373/E1373&lt;2,"Estoque moderado","Estoque confortável")))),""))</f>
        <v/>
      </c>
      <c r="J1373" s="102" t="str">
        <f>IF(CADA_PROD!C1373="","",SUMIFS(MOVI_ENTR!M:M,MOVI_ENTR!D:D,D1373))</f>
        <v/>
      </c>
      <c r="K1373" s="103" t="str">
        <f>IF(CADA_PROD!C1373="","",IFERROR($J1373/SUM($J$6:$J$1006),""))</f>
        <v/>
      </c>
      <c r="L1373" s="103" t="str">
        <f>IF(CADA_PROD!C1373="","",IFERROR(H1373/SUM($H$6:$H$1006)+P1373,""))</f>
        <v/>
      </c>
      <c r="M1373" s="102" t="str">
        <f>IF(CADA_PROD!$C1373="","",IFERROR(SUMIFS(MOVI_ENTR!M:M,MOVI_ENTR!D:D,D1373)/SUMIFS(MOVI_ENTR!I:I,MOVI_ENTR!D:D,D1373),0))</f>
        <v/>
      </c>
      <c r="N1373" s="104" t="str">
        <f>IF(CADA_PROD!C1373="","",G1373/E1373)</f>
        <v/>
      </c>
    </row>
    <row r="1374" spans="3:14" ht="30" customHeight="1">
      <c r="C1374" s="99" t="str">
        <f>IF(CADA_PROD!C1374="","",CADA_PROD!C1374)</f>
        <v/>
      </c>
      <c r="D1374" s="100" t="str">
        <f>IF(CADA_PROD!D1374="","",CADA_PROD!D1374)</f>
        <v/>
      </c>
      <c r="E1374" s="101" t="str">
        <f>IF(CADA_PROD!E1374="","",CADA_PROD!E1374)</f>
        <v/>
      </c>
      <c r="F1374" s="101" t="str">
        <f>IF(CADA_PROD!D1374="","",SUMIFS(MOVI_ENTR!I:I,MOVI_ENTR!D:D,D1374))</f>
        <v/>
      </c>
      <c r="G1374" s="101" t="str">
        <f>IF(CADA_PROD!C1374="","",SUMIFS(MOVI_SAID!H:H,MOVI_SAID!D:D,D1374))</f>
        <v/>
      </c>
      <c r="H1374" s="101" t="str">
        <f t="shared" si="38"/>
        <v/>
      </c>
      <c r="I1374" s="100" t="str">
        <f>IF(CADA_PROD!C1374="","",IFERROR(IF(H1374&lt;=0,"Sem estoque",IF(H1374/E1374&lt;0.25,"Quase sem estoque",IF(H1374/E1374&lt;1.2,"Estoque baixo",IF(H1374/E1374&lt;2,"Estoque moderado","Estoque confortável")))),""))</f>
        <v/>
      </c>
      <c r="J1374" s="102" t="str">
        <f>IF(CADA_PROD!C1374="","",SUMIFS(MOVI_ENTR!M:M,MOVI_ENTR!D:D,D1374))</f>
        <v/>
      </c>
      <c r="K1374" s="103" t="str">
        <f>IF(CADA_PROD!C1374="","",IFERROR($J1374/SUM($J$6:$J$1006),""))</f>
        <v/>
      </c>
      <c r="L1374" s="103" t="str">
        <f>IF(CADA_PROD!C1374="","",IFERROR(H1374/SUM($H$6:$H$1006)+P1374,""))</f>
        <v/>
      </c>
      <c r="M1374" s="102" t="str">
        <f>IF(CADA_PROD!$C1374="","",IFERROR(SUMIFS(MOVI_ENTR!M:M,MOVI_ENTR!D:D,D1374)/SUMIFS(MOVI_ENTR!I:I,MOVI_ENTR!D:D,D1374),0))</f>
        <v/>
      </c>
      <c r="N1374" s="104" t="str">
        <f>IF(CADA_PROD!C1374="","",G1374/E1374)</f>
        <v/>
      </c>
    </row>
    <row r="1375" spans="3:14" ht="30" customHeight="1">
      <c r="C1375" s="99" t="str">
        <f>IF(CADA_PROD!C1375="","",CADA_PROD!C1375)</f>
        <v/>
      </c>
      <c r="D1375" s="100" t="str">
        <f>IF(CADA_PROD!D1375="","",CADA_PROD!D1375)</f>
        <v/>
      </c>
      <c r="E1375" s="101" t="str">
        <f>IF(CADA_PROD!E1375="","",CADA_PROD!E1375)</f>
        <v/>
      </c>
      <c r="F1375" s="101" t="str">
        <f>IF(CADA_PROD!D1375="","",SUMIFS(MOVI_ENTR!I:I,MOVI_ENTR!D:D,D1375))</f>
        <v/>
      </c>
      <c r="G1375" s="101" t="str">
        <f>IF(CADA_PROD!C1375="","",SUMIFS(MOVI_SAID!H:H,MOVI_SAID!D:D,D1375))</f>
        <v/>
      </c>
      <c r="H1375" s="101" t="str">
        <f t="shared" si="38"/>
        <v/>
      </c>
      <c r="I1375" s="100" t="str">
        <f>IF(CADA_PROD!C1375="","",IFERROR(IF(H1375&lt;=0,"Sem estoque",IF(H1375/E1375&lt;0.25,"Quase sem estoque",IF(H1375/E1375&lt;1.2,"Estoque baixo",IF(H1375/E1375&lt;2,"Estoque moderado","Estoque confortável")))),""))</f>
        <v/>
      </c>
      <c r="J1375" s="102" t="str">
        <f>IF(CADA_PROD!C1375="","",SUMIFS(MOVI_ENTR!M:M,MOVI_ENTR!D:D,D1375))</f>
        <v/>
      </c>
      <c r="K1375" s="103" t="str">
        <f>IF(CADA_PROD!C1375="","",IFERROR($J1375/SUM($J$6:$J$1006),""))</f>
        <v/>
      </c>
      <c r="L1375" s="103" t="str">
        <f>IF(CADA_PROD!C1375="","",IFERROR(H1375/SUM($H$6:$H$1006)+P1375,""))</f>
        <v/>
      </c>
      <c r="M1375" s="102" t="str">
        <f>IF(CADA_PROD!$C1375="","",IFERROR(SUMIFS(MOVI_ENTR!M:M,MOVI_ENTR!D:D,D1375)/SUMIFS(MOVI_ENTR!I:I,MOVI_ENTR!D:D,D1375),0))</f>
        <v/>
      </c>
      <c r="N1375" s="104" t="str">
        <f>IF(CADA_PROD!C1375="","",G1375/E1375)</f>
        <v/>
      </c>
    </row>
    <row r="1376" spans="3:14" ht="30" customHeight="1">
      <c r="C1376" s="99" t="str">
        <f>IF(CADA_PROD!C1376="","",CADA_PROD!C1376)</f>
        <v/>
      </c>
      <c r="D1376" s="100" t="str">
        <f>IF(CADA_PROD!D1376="","",CADA_PROD!D1376)</f>
        <v/>
      </c>
      <c r="E1376" s="101" t="str">
        <f>IF(CADA_PROD!E1376="","",CADA_PROD!E1376)</f>
        <v/>
      </c>
      <c r="F1376" s="101" t="str">
        <f>IF(CADA_PROD!D1376="","",SUMIFS(MOVI_ENTR!I:I,MOVI_ENTR!D:D,D1376))</f>
        <v/>
      </c>
      <c r="G1376" s="101" t="str">
        <f>IF(CADA_PROD!C1376="","",SUMIFS(MOVI_SAID!H:H,MOVI_SAID!D:D,D1376))</f>
        <v/>
      </c>
      <c r="H1376" s="101" t="str">
        <f t="shared" si="38"/>
        <v/>
      </c>
      <c r="I1376" s="100" t="str">
        <f>IF(CADA_PROD!C1376="","",IFERROR(IF(H1376&lt;=0,"Sem estoque",IF(H1376/E1376&lt;0.25,"Quase sem estoque",IF(H1376/E1376&lt;1.2,"Estoque baixo",IF(H1376/E1376&lt;2,"Estoque moderado","Estoque confortável")))),""))</f>
        <v/>
      </c>
      <c r="J1376" s="102" t="str">
        <f>IF(CADA_PROD!C1376="","",SUMIFS(MOVI_ENTR!M:M,MOVI_ENTR!D:D,D1376))</f>
        <v/>
      </c>
      <c r="K1376" s="103" t="str">
        <f>IF(CADA_PROD!C1376="","",IFERROR($J1376/SUM($J$6:$J$1006),""))</f>
        <v/>
      </c>
      <c r="L1376" s="103" t="str">
        <f>IF(CADA_PROD!C1376="","",IFERROR(H1376/SUM($H$6:$H$1006)+P1376,""))</f>
        <v/>
      </c>
      <c r="M1376" s="102" t="str">
        <f>IF(CADA_PROD!$C1376="","",IFERROR(SUMIFS(MOVI_ENTR!M:M,MOVI_ENTR!D:D,D1376)/SUMIFS(MOVI_ENTR!I:I,MOVI_ENTR!D:D,D1376),0))</f>
        <v/>
      </c>
      <c r="N1376" s="104" t="str">
        <f>IF(CADA_PROD!C1376="","",G1376/E1376)</f>
        <v/>
      </c>
    </row>
    <row r="1377" spans="3:14" ht="30" customHeight="1">
      <c r="C1377" s="99" t="str">
        <f>IF(CADA_PROD!C1377="","",CADA_PROD!C1377)</f>
        <v/>
      </c>
      <c r="D1377" s="100" t="str">
        <f>IF(CADA_PROD!D1377="","",CADA_PROD!D1377)</f>
        <v/>
      </c>
      <c r="E1377" s="101" t="str">
        <f>IF(CADA_PROD!E1377="","",CADA_PROD!E1377)</f>
        <v/>
      </c>
      <c r="F1377" s="101" t="str">
        <f>IF(CADA_PROD!D1377="","",SUMIFS(MOVI_ENTR!I:I,MOVI_ENTR!D:D,D1377))</f>
        <v/>
      </c>
      <c r="G1377" s="101" t="str">
        <f>IF(CADA_PROD!C1377="","",SUMIFS(MOVI_SAID!H:H,MOVI_SAID!D:D,D1377))</f>
        <v/>
      </c>
      <c r="H1377" s="101" t="str">
        <f t="shared" si="38"/>
        <v/>
      </c>
      <c r="I1377" s="100" t="str">
        <f>IF(CADA_PROD!C1377="","",IFERROR(IF(H1377&lt;=0,"Sem estoque",IF(H1377/E1377&lt;0.25,"Quase sem estoque",IF(H1377/E1377&lt;1.2,"Estoque baixo",IF(H1377/E1377&lt;2,"Estoque moderado","Estoque confortável")))),""))</f>
        <v/>
      </c>
      <c r="J1377" s="102" t="str">
        <f>IF(CADA_PROD!C1377="","",SUMIFS(MOVI_ENTR!M:M,MOVI_ENTR!D:D,D1377))</f>
        <v/>
      </c>
      <c r="K1377" s="103" t="str">
        <f>IF(CADA_PROD!C1377="","",IFERROR($J1377/SUM($J$6:$J$1006),""))</f>
        <v/>
      </c>
      <c r="L1377" s="103" t="str">
        <f>IF(CADA_PROD!C1377="","",IFERROR(H1377/SUM($H$6:$H$1006)+P1377,""))</f>
        <v/>
      </c>
      <c r="M1377" s="102" t="str">
        <f>IF(CADA_PROD!$C1377="","",IFERROR(SUMIFS(MOVI_ENTR!M:M,MOVI_ENTR!D:D,D1377)/SUMIFS(MOVI_ENTR!I:I,MOVI_ENTR!D:D,D1377),0))</f>
        <v/>
      </c>
      <c r="N1377" s="104" t="str">
        <f>IF(CADA_PROD!C1377="","",G1377/E1377)</f>
        <v/>
      </c>
    </row>
    <row r="1378" spans="3:14" ht="30" customHeight="1">
      <c r="C1378" s="99" t="str">
        <f>IF(CADA_PROD!C1378="","",CADA_PROD!C1378)</f>
        <v/>
      </c>
      <c r="D1378" s="100" t="str">
        <f>IF(CADA_PROD!D1378="","",CADA_PROD!D1378)</f>
        <v/>
      </c>
      <c r="E1378" s="101" t="str">
        <f>IF(CADA_PROD!E1378="","",CADA_PROD!E1378)</f>
        <v/>
      </c>
      <c r="F1378" s="101" t="str">
        <f>IF(CADA_PROD!D1378="","",SUMIFS(MOVI_ENTR!I:I,MOVI_ENTR!D:D,D1378))</f>
        <v/>
      </c>
      <c r="G1378" s="101" t="str">
        <f>IF(CADA_PROD!C1378="","",SUMIFS(MOVI_SAID!H:H,MOVI_SAID!D:D,D1378))</f>
        <v/>
      </c>
      <c r="H1378" s="101" t="str">
        <f t="shared" si="38"/>
        <v/>
      </c>
      <c r="I1378" s="100" t="str">
        <f>IF(CADA_PROD!C1378="","",IFERROR(IF(H1378&lt;=0,"Sem estoque",IF(H1378/E1378&lt;0.25,"Quase sem estoque",IF(H1378/E1378&lt;1.2,"Estoque baixo",IF(H1378/E1378&lt;2,"Estoque moderado","Estoque confortável")))),""))</f>
        <v/>
      </c>
      <c r="J1378" s="102" t="str">
        <f>IF(CADA_PROD!C1378="","",SUMIFS(MOVI_ENTR!M:M,MOVI_ENTR!D:D,D1378))</f>
        <v/>
      </c>
      <c r="K1378" s="103" t="str">
        <f>IF(CADA_PROD!C1378="","",IFERROR($J1378/SUM($J$6:$J$1006),""))</f>
        <v/>
      </c>
      <c r="L1378" s="103" t="str">
        <f>IF(CADA_PROD!C1378="","",IFERROR(H1378/SUM($H$6:$H$1006)+P1378,""))</f>
        <v/>
      </c>
      <c r="M1378" s="102" t="str">
        <f>IF(CADA_PROD!$C1378="","",IFERROR(SUMIFS(MOVI_ENTR!M:M,MOVI_ENTR!D:D,D1378)/SUMIFS(MOVI_ENTR!I:I,MOVI_ENTR!D:D,D1378),0))</f>
        <v/>
      </c>
      <c r="N1378" s="104" t="str">
        <f>IF(CADA_PROD!C1378="","",G1378/E1378)</f>
        <v/>
      </c>
    </row>
    <row r="1379" spans="3:14" ht="30" customHeight="1">
      <c r="C1379" s="99" t="str">
        <f>IF(CADA_PROD!C1379="","",CADA_PROD!C1379)</f>
        <v/>
      </c>
      <c r="D1379" s="100" t="str">
        <f>IF(CADA_PROD!D1379="","",CADA_PROD!D1379)</f>
        <v/>
      </c>
      <c r="E1379" s="101" t="str">
        <f>IF(CADA_PROD!E1379="","",CADA_PROD!E1379)</f>
        <v/>
      </c>
      <c r="F1379" s="101" t="str">
        <f>IF(CADA_PROD!D1379="","",SUMIFS(MOVI_ENTR!I:I,MOVI_ENTR!D:D,D1379))</f>
        <v/>
      </c>
      <c r="G1379" s="101" t="str">
        <f>IF(CADA_PROD!C1379="","",SUMIFS(MOVI_SAID!H:H,MOVI_SAID!D:D,D1379))</f>
        <v/>
      </c>
      <c r="H1379" s="101" t="str">
        <f t="shared" si="38"/>
        <v/>
      </c>
      <c r="I1379" s="100" t="str">
        <f>IF(CADA_PROD!C1379="","",IFERROR(IF(H1379&lt;=0,"Sem estoque",IF(H1379/E1379&lt;0.25,"Quase sem estoque",IF(H1379/E1379&lt;1.2,"Estoque baixo",IF(H1379/E1379&lt;2,"Estoque moderado","Estoque confortável")))),""))</f>
        <v/>
      </c>
      <c r="J1379" s="102" t="str">
        <f>IF(CADA_PROD!C1379="","",SUMIFS(MOVI_ENTR!M:M,MOVI_ENTR!D:D,D1379))</f>
        <v/>
      </c>
      <c r="K1379" s="103" t="str">
        <f>IF(CADA_PROD!C1379="","",IFERROR($J1379/SUM($J$6:$J$1006),""))</f>
        <v/>
      </c>
      <c r="L1379" s="103" t="str">
        <f>IF(CADA_PROD!C1379="","",IFERROR(H1379/SUM($H$6:$H$1006)+P1379,""))</f>
        <v/>
      </c>
      <c r="M1379" s="102" t="str">
        <f>IF(CADA_PROD!$C1379="","",IFERROR(SUMIFS(MOVI_ENTR!M:M,MOVI_ENTR!D:D,D1379)/SUMIFS(MOVI_ENTR!I:I,MOVI_ENTR!D:D,D1379),0))</f>
        <v/>
      </c>
      <c r="N1379" s="104" t="str">
        <f>IF(CADA_PROD!C1379="","",G1379/E1379)</f>
        <v/>
      </c>
    </row>
    <row r="1380" spans="3:14" ht="30" customHeight="1">
      <c r="C1380" s="99" t="str">
        <f>IF(CADA_PROD!C1380="","",CADA_PROD!C1380)</f>
        <v/>
      </c>
      <c r="D1380" s="100" t="str">
        <f>IF(CADA_PROD!D1380="","",CADA_PROD!D1380)</f>
        <v/>
      </c>
      <c r="E1380" s="101" t="str">
        <f>IF(CADA_PROD!E1380="","",CADA_PROD!E1380)</f>
        <v/>
      </c>
      <c r="F1380" s="101" t="str">
        <f>IF(CADA_PROD!D1380="","",SUMIFS(MOVI_ENTR!I:I,MOVI_ENTR!D:D,D1380))</f>
        <v/>
      </c>
      <c r="G1380" s="101" t="str">
        <f>IF(CADA_PROD!C1380="","",SUMIFS(MOVI_SAID!H:H,MOVI_SAID!D:D,D1380))</f>
        <v/>
      </c>
      <c r="H1380" s="101" t="str">
        <f t="shared" si="38"/>
        <v/>
      </c>
      <c r="I1380" s="100" t="str">
        <f>IF(CADA_PROD!C1380="","",IFERROR(IF(H1380&lt;=0,"Sem estoque",IF(H1380/E1380&lt;0.25,"Quase sem estoque",IF(H1380/E1380&lt;1.2,"Estoque baixo",IF(H1380/E1380&lt;2,"Estoque moderado","Estoque confortável")))),""))</f>
        <v/>
      </c>
      <c r="J1380" s="102" t="str">
        <f>IF(CADA_PROD!C1380="","",SUMIFS(MOVI_ENTR!M:M,MOVI_ENTR!D:D,D1380))</f>
        <v/>
      </c>
      <c r="K1380" s="103" t="str">
        <f>IF(CADA_PROD!C1380="","",IFERROR($J1380/SUM($J$6:$J$1006),""))</f>
        <v/>
      </c>
      <c r="L1380" s="103" t="str">
        <f>IF(CADA_PROD!C1380="","",IFERROR(H1380/SUM($H$6:$H$1006)+P1380,""))</f>
        <v/>
      </c>
      <c r="M1380" s="102" t="str">
        <f>IF(CADA_PROD!$C1380="","",IFERROR(SUMIFS(MOVI_ENTR!M:M,MOVI_ENTR!D:D,D1380)/SUMIFS(MOVI_ENTR!I:I,MOVI_ENTR!D:D,D1380),0))</f>
        <v/>
      </c>
      <c r="N1380" s="104" t="str">
        <f>IF(CADA_PROD!C1380="","",G1380/E1380)</f>
        <v/>
      </c>
    </row>
    <row r="1381" spans="3:14" ht="30" customHeight="1">
      <c r="C1381" s="99" t="str">
        <f>IF(CADA_PROD!C1381="","",CADA_PROD!C1381)</f>
        <v/>
      </c>
      <c r="D1381" s="100" t="str">
        <f>IF(CADA_PROD!D1381="","",CADA_PROD!D1381)</f>
        <v/>
      </c>
      <c r="E1381" s="101" t="str">
        <f>IF(CADA_PROD!E1381="","",CADA_PROD!E1381)</f>
        <v/>
      </c>
      <c r="F1381" s="101" t="str">
        <f>IF(CADA_PROD!D1381="","",SUMIFS(MOVI_ENTR!I:I,MOVI_ENTR!D:D,D1381))</f>
        <v/>
      </c>
      <c r="G1381" s="101" t="str">
        <f>IF(CADA_PROD!C1381="","",SUMIFS(MOVI_SAID!H:H,MOVI_SAID!D:D,D1381))</f>
        <v/>
      </c>
      <c r="H1381" s="101" t="str">
        <f t="shared" si="38"/>
        <v/>
      </c>
      <c r="I1381" s="100" t="str">
        <f>IF(CADA_PROD!C1381="","",IFERROR(IF(H1381&lt;=0,"Sem estoque",IF(H1381/E1381&lt;0.25,"Quase sem estoque",IF(H1381/E1381&lt;1.2,"Estoque baixo",IF(H1381/E1381&lt;2,"Estoque moderado","Estoque confortável")))),""))</f>
        <v/>
      </c>
      <c r="J1381" s="102" t="str">
        <f>IF(CADA_PROD!C1381="","",SUMIFS(MOVI_ENTR!M:M,MOVI_ENTR!D:D,D1381))</f>
        <v/>
      </c>
      <c r="K1381" s="103" t="str">
        <f>IF(CADA_PROD!C1381="","",IFERROR($J1381/SUM($J$6:$J$1006),""))</f>
        <v/>
      </c>
      <c r="L1381" s="103" t="str">
        <f>IF(CADA_PROD!C1381="","",IFERROR(H1381/SUM($H$6:$H$1006)+P1381,""))</f>
        <v/>
      </c>
      <c r="M1381" s="102" t="str">
        <f>IF(CADA_PROD!$C1381="","",IFERROR(SUMIFS(MOVI_ENTR!M:M,MOVI_ENTR!D:D,D1381)/SUMIFS(MOVI_ENTR!I:I,MOVI_ENTR!D:D,D1381),0))</f>
        <v/>
      </c>
      <c r="N1381" s="104" t="str">
        <f>IF(CADA_PROD!C1381="","",G1381/E1381)</f>
        <v/>
      </c>
    </row>
    <row r="1382" spans="3:14" ht="30" customHeight="1">
      <c r="C1382" s="99" t="str">
        <f>IF(CADA_PROD!C1382="","",CADA_PROD!C1382)</f>
        <v/>
      </c>
      <c r="D1382" s="100" t="str">
        <f>IF(CADA_PROD!D1382="","",CADA_PROD!D1382)</f>
        <v/>
      </c>
      <c r="E1382" s="101" t="str">
        <f>IF(CADA_PROD!E1382="","",CADA_PROD!E1382)</f>
        <v/>
      </c>
      <c r="F1382" s="101" t="str">
        <f>IF(CADA_PROD!D1382="","",SUMIFS(MOVI_ENTR!I:I,MOVI_ENTR!D:D,D1382))</f>
        <v/>
      </c>
      <c r="G1382" s="101" t="str">
        <f>IF(CADA_PROD!C1382="","",SUMIFS(MOVI_SAID!H:H,MOVI_SAID!D:D,D1382))</f>
        <v/>
      </c>
      <c r="H1382" s="101" t="str">
        <f t="shared" si="38"/>
        <v/>
      </c>
      <c r="I1382" s="100" t="str">
        <f>IF(CADA_PROD!C1382="","",IFERROR(IF(H1382&lt;=0,"Sem estoque",IF(H1382/E1382&lt;0.25,"Quase sem estoque",IF(H1382/E1382&lt;1.2,"Estoque baixo",IF(H1382/E1382&lt;2,"Estoque moderado","Estoque confortável")))),""))</f>
        <v/>
      </c>
      <c r="J1382" s="102" t="str">
        <f>IF(CADA_PROD!C1382="","",SUMIFS(MOVI_ENTR!M:M,MOVI_ENTR!D:D,D1382))</f>
        <v/>
      </c>
      <c r="K1382" s="103" t="str">
        <f>IF(CADA_PROD!C1382="","",IFERROR($J1382/SUM($J$6:$J$1006),""))</f>
        <v/>
      </c>
      <c r="L1382" s="103" t="str">
        <f>IF(CADA_PROD!C1382="","",IFERROR(H1382/SUM($H$6:$H$1006)+P1382,""))</f>
        <v/>
      </c>
      <c r="M1382" s="102" t="str">
        <f>IF(CADA_PROD!$C1382="","",IFERROR(SUMIFS(MOVI_ENTR!M:M,MOVI_ENTR!D:D,D1382)/SUMIFS(MOVI_ENTR!I:I,MOVI_ENTR!D:D,D1382),0))</f>
        <v/>
      </c>
      <c r="N1382" s="104" t="str">
        <f>IF(CADA_PROD!C1382="","",G1382/E1382)</f>
        <v/>
      </c>
    </row>
    <row r="1383" spans="3:14" ht="30" customHeight="1">
      <c r="C1383" s="99" t="str">
        <f>IF(CADA_PROD!C1383="","",CADA_PROD!C1383)</f>
        <v/>
      </c>
      <c r="D1383" s="100" t="str">
        <f>IF(CADA_PROD!D1383="","",CADA_PROD!D1383)</f>
        <v/>
      </c>
      <c r="E1383" s="101" t="str">
        <f>IF(CADA_PROD!E1383="","",CADA_PROD!E1383)</f>
        <v/>
      </c>
      <c r="F1383" s="101" t="str">
        <f>IF(CADA_PROD!D1383="","",SUMIFS(MOVI_ENTR!I:I,MOVI_ENTR!D:D,D1383))</f>
        <v/>
      </c>
      <c r="G1383" s="101" t="str">
        <f>IF(CADA_PROD!C1383="","",SUMIFS(MOVI_SAID!H:H,MOVI_SAID!D:D,D1383))</f>
        <v/>
      </c>
      <c r="H1383" s="101" t="str">
        <f t="shared" si="38"/>
        <v/>
      </c>
      <c r="I1383" s="100" t="str">
        <f>IF(CADA_PROD!C1383="","",IFERROR(IF(H1383&lt;=0,"Sem estoque",IF(H1383/E1383&lt;0.25,"Quase sem estoque",IF(H1383/E1383&lt;1.2,"Estoque baixo",IF(H1383/E1383&lt;2,"Estoque moderado","Estoque confortável")))),""))</f>
        <v/>
      </c>
      <c r="J1383" s="102" t="str">
        <f>IF(CADA_PROD!C1383="","",SUMIFS(MOVI_ENTR!M:M,MOVI_ENTR!D:D,D1383))</f>
        <v/>
      </c>
      <c r="K1383" s="103" t="str">
        <f>IF(CADA_PROD!C1383="","",IFERROR($J1383/SUM($J$6:$J$1006),""))</f>
        <v/>
      </c>
      <c r="L1383" s="103" t="str">
        <f>IF(CADA_PROD!C1383="","",IFERROR(H1383/SUM($H$6:$H$1006)+P1383,""))</f>
        <v/>
      </c>
      <c r="M1383" s="102" t="str">
        <f>IF(CADA_PROD!$C1383="","",IFERROR(SUMIFS(MOVI_ENTR!M:M,MOVI_ENTR!D:D,D1383)/SUMIFS(MOVI_ENTR!I:I,MOVI_ENTR!D:D,D1383),0))</f>
        <v/>
      </c>
      <c r="N1383" s="104" t="str">
        <f>IF(CADA_PROD!C1383="","",G1383/E1383)</f>
        <v/>
      </c>
    </row>
    <row r="1384" spans="3:14" ht="30" customHeight="1">
      <c r="C1384" s="99" t="str">
        <f>IF(CADA_PROD!C1384="","",CADA_PROD!C1384)</f>
        <v/>
      </c>
      <c r="D1384" s="100" t="str">
        <f>IF(CADA_PROD!D1384="","",CADA_PROD!D1384)</f>
        <v/>
      </c>
      <c r="E1384" s="101" t="str">
        <f>IF(CADA_PROD!E1384="","",CADA_PROD!E1384)</f>
        <v/>
      </c>
      <c r="F1384" s="101" t="str">
        <f>IF(CADA_PROD!D1384="","",SUMIFS(MOVI_ENTR!I:I,MOVI_ENTR!D:D,D1384))</f>
        <v/>
      </c>
      <c r="G1384" s="101" t="str">
        <f>IF(CADA_PROD!C1384="","",SUMIFS(MOVI_SAID!H:H,MOVI_SAID!D:D,D1384))</f>
        <v/>
      </c>
      <c r="H1384" s="101" t="str">
        <f t="shared" si="38"/>
        <v/>
      </c>
      <c r="I1384" s="100" t="str">
        <f>IF(CADA_PROD!C1384="","",IFERROR(IF(H1384&lt;=0,"Sem estoque",IF(H1384/E1384&lt;0.25,"Quase sem estoque",IF(H1384/E1384&lt;1.2,"Estoque baixo",IF(H1384/E1384&lt;2,"Estoque moderado","Estoque confortável")))),""))</f>
        <v/>
      </c>
      <c r="J1384" s="102" t="str">
        <f>IF(CADA_PROD!C1384="","",SUMIFS(MOVI_ENTR!M:M,MOVI_ENTR!D:D,D1384))</f>
        <v/>
      </c>
      <c r="K1384" s="103" t="str">
        <f>IF(CADA_PROD!C1384="","",IFERROR($J1384/SUM($J$6:$J$1006),""))</f>
        <v/>
      </c>
      <c r="L1384" s="103" t="str">
        <f>IF(CADA_PROD!C1384="","",IFERROR(H1384/SUM($H$6:$H$1006)+P1384,""))</f>
        <v/>
      </c>
      <c r="M1384" s="102" t="str">
        <f>IF(CADA_PROD!$C1384="","",IFERROR(SUMIFS(MOVI_ENTR!M:M,MOVI_ENTR!D:D,D1384)/SUMIFS(MOVI_ENTR!I:I,MOVI_ENTR!D:D,D1384),0))</f>
        <v/>
      </c>
      <c r="N1384" s="104" t="str">
        <f>IF(CADA_PROD!C1384="","",G1384/E1384)</f>
        <v/>
      </c>
    </row>
    <row r="1385" spans="3:14" ht="30" customHeight="1">
      <c r="C1385" s="99" t="str">
        <f>IF(CADA_PROD!C1385="","",CADA_PROD!C1385)</f>
        <v/>
      </c>
      <c r="D1385" s="100" t="str">
        <f>IF(CADA_PROD!D1385="","",CADA_PROD!D1385)</f>
        <v/>
      </c>
      <c r="E1385" s="101" t="str">
        <f>IF(CADA_PROD!E1385="","",CADA_PROD!E1385)</f>
        <v/>
      </c>
      <c r="F1385" s="101" t="str">
        <f>IF(CADA_PROD!D1385="","",SUMIFS(MOVI_ENTR!I:I,MOVI_ENTR!D:D,D1385))</f>
        <v/>
      </c>
      <c r="G1385" s="101" t="str">
        <f>IF(CADA_PROD!C1385="","",SUMIFS(MOVI_SAID!H:H,MOVI_SAID!D:D,D1385))</f>
        <v/>
      </c>
      <c r="H1385" s="101" t="str">
        <f t="shared" si="38"/>
        <v/>
      </c>
      <c r="I1385" s="100" t="str">
        <f>IF(CADA_PROD!C1385="","",IFERROR(IF(H1385&lt;=0,"Sem estoque",IF(H1385/E1385&lt;0.25,"Quase sem estoque",IF(H1385/E1385&lt;1.2,"Estoque baixo",IF(H1385/E1385&lt;2,"Estoque moderado","Estoque confortável")))),""))</f>
        <v/>
      </c>
      <c r="J1385" s="102" t="str">
        <f>IF(CADA_PROD!C1385="","",SUMIFS(MOVI_ENTR!M:M,MOVI_ENTR!D:D,D1385))</f>
        <v/>
      </c>
      <c r="K1385" s="103" t="str">
        <f>IF(CADA_PROD!C1385="","",IFERROR($J1385/SUM($J$6:$J$1006),""))</f>
        <v/>
      </c>
      <c r="L1385" s="103" t="str">
        <f>IF(CADA_PROD!C1385="","",IFERROR(H1385/SUM($H$6:$H$1006)+P1385,""))</f>
        <v/>
      </c>
      <c r="M1385" s="102" t="str">
        <f>IF(CADA_PROD!$C1385="","",IFERROR(SUMIFS(MOVI_ENTR!M:M,MOVI_ENTR!D:D,D1385)/SUMIFS(MOVI_ENTR!I:I,MOVI_ENTR!D:D,D1385),0))</f>
        <v/>
      </c>
      <c r="N1385" s="104" t="str">
        <f>IF(CADA_PROD!C1385="","",G1385/E1385)</f>
        <v/>
      </c>
    </row>
    <row r="1386" spans="3:14" ht="30" customHeight="1">
      <c r="C1386" s="99" t="str">
        <f>IF(CADA_PROD!C1386="","",CADA_PROD!C1386)</f>
        <v/>
      </c>
      <c r="D1386" s="100" t="str">
        <f>IF(CADA_PROD!D1386="","",CADA_PROD!D1386)</f>
        <v/>
      </c>
      <c r="E1386" s="101" t="str">
        <f>IF(CADA_PROD!E1386="","",CADA_PROD!E1386)</f>
        <v/>
      </c>
      <c r="F1386" s="101" t="str">
        <f>IF(CADA_PROD!D1386="","",SUMIFS(MOVI_ENTR!I:I,MOVI_ENTR!D:D,D1386))</f>
        <v/>
      </c>
      <c r="G1386" s="101" t="str">
        <f>IF(CADA_PROD!C1386="","",SUMIFS(MOVI_SAID!H:H,MOVI_SAID!D:D,D1386))</f>
        <v/>
      </c>
      <c r="H1386" s="101" t="str">
        <f t="shared" si="38"/>
        <v/>
      </c>
      <c r="I1386" s="100" t="str">
        <f>IF(CADA_PROD!C1386="","",IFERROR(IF(H1386&lt;=0,"Sem estoque",IF(H1386/E1386&lt;0.25,"Quase sem estoque",IF(H1386/E1386&lt;1.2,"Estoque baixo",IF(H1386/E1386&lt;2,"Estoque moderado","Estoque confortável")))),""))</f>
        <v/>
      </c>
      <c r="J1386" s="102" t="str">
        <f>IF(CADA_PROD!C1386="","",SUMIFS(MOVI_ENTR!M:M,MOVI_ENTR!D:D,D1386))</f>
        <v/>
      </c>
      <c r="K1386" s="103" t="str">
        <f>IF(CADA_PROD!C1386="","",IFERROR($J1386/SUM($J$6:$J$1006),""))</f>
        <v/>
      </c>
      <c r="L1386" s="103" t="str">
        <f>IF(CADA_PROD!C1386="","",IFERROR(H1386/SUM($H$6:$H$1006)+P1386,""))</f>
        <v/>
      </c>
      <c r="M1386" s="102" t="str">
        <f>IF(CADA_PROD!$C1386="","",IFERROR(SUMIFS(MOVI_ENTR!M:M,MOVI_ENTR!D:D,D1386)/SUMIFS(MOVI_ENTR!I:I,MOVI_ENTR!D:D,D1386),0))</f>
        <v/>
      </c>
      <c r="N1386" s="104" t="str">
        <f>IF(CADA_PROD!C1386="","",G1386/E1386)</f>
        <v/>
      </c>
    </row>
    <row r="1387" spans="3:14" ht="30" customHeight="1">
      <c r="C1387" s="99" t="str">
        <f>IF(CADA_PROD!C1387="","",CADA_PROD!C1387)</f>
        <v/>
      </c>
      <c r="D1387" s="100" t="str">
        <f>IF(CADA_PROD!D1387="","",CADA_PROD!D1387)</f>
        <v/>
      </c>
      <c r="E1387" s="101" t="str">
        <f>IF(CADA_PROD!E1387="","",CADA_PROD!E1387)</f>
        <v/>
      </c>
      <c r="F1387" s="101" t="str">
        <f>IF(CADA_PROD!D1387="","",SUMIFS(MOVI_ENTR!I:I,MOVI_ENTR!D:D,D1387))</f>
        <v/>
      </c>
      <c r="G1387" s="101" t="str">
        <f>IF(CADA_PROD!C1387="","",SUMIFS(MOVI_SAID!H:H,MOVI_SAID!D:D,D1387))</f>
        <v/>
      </c>
      <c r="H1387" s="101" t="str">
        <f t="shared" ref="H1387:H1450" si="39">IFERROR(F1387-G1387,"")</f>
        <v/>
      </c>
      <c r="I1387" s="100" t="str">
        <f>IF(CADA_PROD!C1387="","",IFERROR(IF(H1387&lt;=0,"Sem estoque",IF(H1387/E1387&lt;0.25,"Quase sem estoque",IF(H1387/E1387&lt;1.2,"Estoque baixo",IF(H1387/E1387&lt;2,"Estoque moderado","Estoque confortável")))),""))</f>
        <v/>
      </c>
      <c r="J1387" s="102" t="str">
        <f>IF(CADA_PROD!C1387="","",SUMIFS(MOVI_ENTR!M:M,MOVI_ENTR!D:D,D1387))</f>
        <v/>
      </c>
      <c r="K1387" s="103" t="str">
        <f>IF(CADA_PROD!C1387="","",IFERROR($J1387/SUM($J$6:$J$1006),""))</f>
        <v/>
      </c>
      <c r="L1387" s="103" t="str">
        <f>IF(CADA_PROD!C1387="","",IFERROR(H1387/SUM($H$6:$H$1006)+P1387,""))</f>
        <v/>
      </c>
      <c r="M1387" s="102" t="str">
        <f>IF(CADA_PROD!$C1387="","",IFERROR(SUMIFS(MOVI_ENTR!M:M,MOVI_ENTR!D:D,D1387)/SUMIFS(MOVI_ENTR!I:I,MOVI_ENTR!D:D,D1387),0))</f>
        <v/>
      </c>
      <c r="N1387" s="104" t="str">
        <f>IF(CADA_PROD!C1387="","",G1387/E1387)</f>
        <v/>
      </c>
    </row>
    <row r="1388" spans="3:14" ht="30" customHeight="1">
      <c r="C1388" s="99" t="str">
        <f>IF(CADA_PROD!C1388="","",CADA_PROD!C1388)</f>
        <v/>
      </c>
      <c r="D1388" s="100" t="str">
        <f>IF(CADA_PROD!D1388="","",CADA_PROD!D1388)</f>
        <v/>
      </c>
      <c r="E1388" s="101" t="str">
        <f>IF(CADA_PROD!E1388="","",CADA_PROD!E1388)</f>
        <v/>
      </c>
      <c r="F1388" s="101" t="str">
        <f>IF(CADA_PROD!D1388="","",SUMIFS(MOVI_ENTR!I:I,MOVI_ENTR!D:D,D1388))</f>
        <v/>
      </c>
      <c r="G1388" s="101" t="str">
        <f>IF(CADA_PROD!C1388="","",SUMIFS(MOVI_SAID!H:H,MOVI_SAID!D:D,D1388))</f>
        <v/>
      </c>
      <c r="H1388" s="101" t="str">
        <f t="shared" si="39"/>
        <v/>
      </c>
      <c r="I1388" s="100" t="str">
        <f>IF(CADA_PROD!C1388="","",IFERROR(IF(H1388&lt;=0,"Sem estoque",IF(H1388/E1388&lt;0.25,"Quase sem estoque",IF(H1388/E1388&lt;1.2,"Estoque baixo",IF(H1388/E1388&lt;2,"Estoque moderado","Estoque confortável")))),""))</f>
        <v/>
      </c>
      <c r="J1388" s="102" t="str">
        <f>IF(CADA_PROD!C1388="","",SUMIFS(MOVI_ENTR!M:M,MOVI_ENTR!D:D,D1388))</f>
        <v/>
      </c>
      <c r="K1388" s="103" t="str">
        <f>IF(CADA_PROD!C1388="","",IFERROR($J1388/SUM($J$6:$J$1006),""))</f>
        <v/>
      </c>
      <c r="L1388" s="103" t="str">
        <f>IF(CADA_PROD!C1388="","",IFERROR(H1388/SUM($H$6:$H$1006)+P1388,""))</f>
        <v/>
      </c>
      <c r="M1388" s="102" t="str">
        <f>IF(CADA_PROD!$C1388="","",IFERROR(SUMIFS(MOVI_ENTR!M:M,MOVI_ENTR!D:D,D1388)/SUMIFS(MOVI_ENTR!I:I,MOVI_ENTR!D:D,D1388),0))</f>
        <v/>
      </c>
      <c r="N1388" s="104" t="str">
        <f>IF(CADA_PROD!C1388="","",G1388/E1388)</f>
        <v/>
      </c>
    </row>
    <row r="1389" spans="3:14" ht="30" customHeight="1">
      <c r="C1389" s="99" t="str">
        <f>IF(CADA_PROD!C1389="","",CADA_PROD!C1389)</f>
        <v/>
      </c>
      <c r="D1389" s="100" t="str">
        <f>IF(CADA_PROD!D1389="","",CADA_PROD!D1389)</f>
        <v/>
      </c>
      <c r="E1389" s="101" t="str">
        <f>IF(CADA_PROD!E1389="","",CADA_PROD!E1389)</f>
        <v/>
      </c>
      <c r="F1389" s="101" t="str">
        <f>IF(CADA_PROD!D1389="","",SUMIFS(MOVI_ENTR!I:I,MOVI_ENTR!D:D,D1389))</f>
        <v/>
      </c>
      <c r="G1389" s="101" t="str">
        <f>IF(CADA_PROD!C1389="","",SUMIFS(MOVI_SAID!H:H,MOVI_SAID!D:D,D1389))</f>
        <v/>
      </c>
      <c r="H1389" s="101" t="str">
        <f t="shared" si="39"/>
        <v/>
      </c>
      <c r="I1389" s="100" t="str">
        <f>IF(CADA_PROD!C1389="","",IFERROR(IF(H1389&lt;=0,"Sem estoque",IF(H1389/E1389&lt;0.25,"Quase sem estoque",IF(H1389/E1389&lt;1.2,"Estoque baixo",IF(H1389/E1389&lt;2,"Estoque moderado","Estoque confortável")))),""))</f>
        <v/>
      </c>
      <c r="J1389" s="102" t="str">
        <f>IF(CADA_PROD!C1389="","",SUMIFS(MOVI_ENTR!M:M,MOVI_ENTR!D:D,D1389))</f>
        <v/>
      </c>
      <c r="K1389" s="103" t="str">
        <f>IF(CADA_PROD!C1389="","",IFERROR($J1389/SUM($J$6:$J$1006),""))</f>
        <v/>
      </c>
      <c r="L1389" s="103" t="str">
        <f>IF(CADA_PROD!C1389="","",IFERROR(H1389/SUM($H$6:$H$1006)+P1389,""))</f>
        <v/>
      </c>
      <c r="M1389" s="102" t="str">
        <f>IF(CADA_PROD!$C1389="","",IFERROR(SUMIFS(MOVI_ENTR!M:M,MOVI_ENTR!D:D,D1389)/SUMIFS(MOVI_ENTR!I:I,MOVI_ENTR!D:D,D1389),0))</f>
        <v/>
      </c>
      <c r="N1389" s="104" t="str">
        <f>IF(CADA_PROD!C1389="","",G1389/E1389)</f>
        <v/>
      </c>
    </row>
    <row r="1390" spans="3:14" ht="30" customHeight="1">
      <c r="C1390" s="99" t="str">
        <f>IF(CADA_PROD!C1390="","",CADA_PROD!C1390)</f>
        <v/>
      </c>
      <c r="D1390" s="100" t="str">
        <f>IF(CADA_PROD!D1390="","",CADA_PROD!D1390)</f>
        <v/>
      </c>
      <c r="E1390" s="101" t="str">
        <f>IF(CADA_PROD!E1390="","",CADA_PROD!E1390)</f>
        <v/>
      </c>
      <c r="F1390" s="101" t="str">
        <f>IF(CADA_PROD!D1390="","",SUMIFS(MOVI_ENTR!I:I,MOVI_ENTR!D:D,D1390))</f>
        <v/>
      </c>
      <c r="G1390" s="101" t="str">
        <f>IF(CADA_PROD!C1390="","",SUMIFS(MOVI_SAID!H:H,MOVI_SAID!D:D,D1390))</f>
        <v/>
      </c>
      <c r="H1390" s="101" t="str">
        <f t="shared" si="39"/>
        <v/>
      </c>
      <c r="I1390" s="100" t="str">
        <f>IF(CADA_PROD!C1390="","",IFERROR(IF(H1390&lt;=0,"Sem estoque",IF(H1390/E1390&lt;0.25,"Quase sem estoque",IF(H1390/E1390&lt;1.2,"Estoque baixo",IF(H1390/E1390&lt;2,"Estoque moderado","Estoque confortável")))),""))</f>
        <v/>
      </c>
      <c r="J1390" s="102" t="str">
        <f>IF(CADA_PROD!C1390="","",SUMIFS(MOVI_ENTR!M:M,MOVI_ENTR!D:D,D1390))</f>
        <v/>
      </c>
      <c r="K1390" s="103" t="str">
        <f>IF(CADA_PROD!C1390="","",IFERROR($J1390/SUM($J$6:$J$1006),""))</f>
        <v/>
      </c>
      <c r="L1390" s="103" t="str">
        <f>IF(CADA_PROD!C1390="","",IFERROR(H1390/SUM($H$6:$H$1006)+P1390,""))</f>
        <v/>
      </c>
      <c r="M1390" s="102" t="str">
        <f>IF(CADA_PROD!$C1390="","",IFERROR(SUMIFS(MOVI_ENTR!M:M,MOVI_ENTR!D:D,D1390)/SUMIFS(MOVI_ENTR!I:I,MOVI_ENTR!D:D,D1390),0))</f>
        <v/>
      </c>
      <c r="N1390" s="104" t="str">
        <f>IF(CADA_PROD!C1390="","",G1390/E1390)</f>
        <v/>
      </c>
    </row>
    <row r="1391" spans="3:14" ht="30" customHeight="1">
      <c r="C1391" s="99" t="str">
        <f>IF(CADA_PROD!C1391="","",CADA_PROD!C1391)</f>
        <v/>
      </c>
      <c r="D1391" s="100" t="str">
        <f>IF(CADA_PROD!D1391="","",CADA_PROD!D1391)</f>
        <v/>
      </c>
      <c r="E1391" s="101" t="str">
        <f>IF(CADA_PROD!E1391="","",CADA_PROD!E1391)</f>
        <v/>
      </c>
      <c r="F1391" s="101" t="str">
        <f>IF(CADA_PROD!D1391="","",SUMIFS(MOVI_ENTR!I:I,MOVI_ENTR!D:D,D1391))</f>
        <v/>
      </c>
      <c r="G1391" s="101" t="str">
        <f>IF(CADA_PROD!C1391="","",SUMIFS(MOVI_SAID!H:H,MOVI_SAID!D:D,D1391))</f>
        <v/>
      </c>
      <c r="H1391" s="101" t="str">
        <f t="shared" si="39"/>
        <v/>
      </c>
      <c r="I1391" s="100" t="str">
        <f>IF(CADA_PROD!C1391="","",IFERROR(IF(H1391&lt;=0,"Sem estoque",IF(H1391/E1391&lt;0.25,"Quase sem estoque",IF(H1391/E1391&lt;1.2,"Estoque baixo",IF(H1391/E1391&lt;2,"Estoque moderado","Estoque confortável")))),""))</f>
        <v/>
      </c>
      <c r="J1391" s="102" t="str">
        <f>IF(CADA_PROD!C1391="","",SUMIFS(MOVI_ENTR!M:M,MOVI_ENTR!D:D,D1391))</f>
        <v/>
      </c>
      <c r="K1391" s="103" t="str">
        <f>IF(CADA_PROD!C1391="","",IFERROR($J1391/SUM($J$6:$J$1006),""))</f>
        <v/>
      </c>
      <c r="L1391" s="103" t="str">
        <f>IF(CADA_PROD!C1391="","",IFERROR(H1391/SUM($H$6:$H$1006)+P1391,""))</f>
        <v/>
      </c>
      <c r="M1391" s="102" t="str">
        <f>IF(CADA_PROD!$C1391="","",IFERROR(SUMIFS(MOVI_ENTR!M:M,MOVI_ENTR!D:D,D1391)/SUMIFS(MOVI_ENTR!I:I,MOVI_ENTR!D:D,D1391),0))</f>
        <v/>
      </c>
      <c r="N1391" s="104" t="str">
        <f>IF(CADA_PROD!C1391="","",G1391/E1391)</f>
        <v/>
      </c>
    </row>
    <row r="1392" spans="3:14" ht="30" customHeight="1">
      <c r="C1392" s="99" t="str">
        <f>IF(CADA_PROD!C1392="","",CADA_PROD!C1392)</f>
        <v/>
      </c>
      <c r="D1392" s="100" t="str">
        <f>IF(CADA_PROD!D1392="","",CADA_PROD!D1392)</f>
        <v/>
      </c>
      <c r="E1392" s="101" t="str">
        <f>IF(CADA_PROD!E1392="","",CADA_PROD!E1392)</f>
        <v/>
      </c>
      <c r="F1392" s="101" t="str">
        <f>IF(CADA_PROD!D1392="","",SUMIFS(MOVI_ENTR!I:I,MOVI_ENTR!D:D,D1392))</f>
        <v/>
      </c>
      <c r="G1392" s="101" t="str">
        <f>IF(CADA_PROD!C1392="","",SUMIFS(MOVI_SAID!H:H,MOVI_SAID!D:D,D1392))</f>
        <v/>
      </c>
      <c r="H1392" s="101" t="str">
        <f t="shared" si="39"/>
        <v/>
      </c>
      <c r="I1392" s="100" t="str">
        <f>IF(CADA_PROD!C1392="","",IFERROR(IF(H1392&lt;=0,"Sem estoque",IF(H1392/E1392&lt;0.25,"Quase sem estoque",IF(H1392/E1392&lt;1.2,"Estoque baixo",IF(H1392/E1392&lt;2,"Estoque moderado","Estoque confortável")))),""))</f>
        <v/>
      </c>
      <c r="J1392" s="102" t="str">
        <f>IF(CADA_PROD!C1392="","",SUMIFS(MOVI_ENTR!M:M,MOVI_ENTR!D:D,D1392))</f>
        <v/>
      </c>
      <c r="K1392" s="103" t="str">
        <f>IF(CADA_PROD!C1392="","",IFERROR($J1392/SUM($J$6:$J$1006),""))</f>
        <v/>
      </c>
      <c r="L1392" s="103" t="str">
        <f>IF(CADA_PROD!C1392="","",IFERROR(H1392/SUM($H$6:$H$1006)+P1392,""))</f>
        <v/>
      </c>
      <c r="M1392" s="102" t="str">
        <f>IF(CADA_PROD!$C1392="","",IFERROR(SUMIFS(MOVI_ENTR!M:M,MOVI_ENTR!D:D,D1392)/SUMIFS(MOVI_ENTR!I:I,MOVI_ENTR!D:D,D1392),0))</f>
        <v/>
      </c>
      <c r="N1392" s="104" t="str">
        <f>IF(CADA_PROD!C1392="","",G1392/E1392)</f>
        <v/>
      </c>
    </row>
    <row r="1393" spans="3:14" ht="30" customHeight="1">
      <c r="C1393" s="99" t="str">
        <f>IF(CADA_PROD!C1393="","",CADA_PROD!C1393)</f>
        <v/>
      </c>
      <c r="D1393" s="100" t="str">
        <f>IF(CADA_PROD!D1393="","",CADA_PROD!D1393)</f>
        <v/>
      </c>
      <c r="E1393" s="101" t="str">
        <f>IF(CADA_PROD!E1393="","",CADA_PROD!E1393)</f>
        <v/>
      </c>
      <c r="F1393" s="101" t="str">
        <f>IF(CADA_PROD!D1393="","",SUMIFS(MOVI_ENTR!I:I,MOVI_ENTR!D:D,D1393))</f>
        <v/>
      </c>
      <c r="G1393" s="101" t="str">
        <f>IF(CADA_PROD!C1393="","",SUMIFS(MOVI_SAID!H:H,MOVI_SAID!D:D,D1393))</f>
        <v/>
      </c>
      <c r="H1393" s="101" t="str">
        <f t="shared" si="39"/>
        <v/>
      </c>
      <c r="I1393" s="100" t="str">
        <f>IF(CADA_PROD!C1393="","",IFERROR(IF(H1393&lt;=0,"Sem estoque",IF(H1393/E1393&lt;0.25,"Quase sem estoque",IF(H1393/E1393&lt;1.2,"Estoque baixo",IF(H1393/E1393&lt;2,"Estoque moderado","Estoque confortável")))),""))</f>
        <v/>
      </c>
      <c r="J1393" s="102" t="str">
        <f>IF(CADA_PROD!C1393="","",SUMIFS(MOVI_ENTR!M:M,MOVI_ENTR!D:D,D1393))</f>
        <v/>
      </c>
      <c r="K1393" s="103" t="str">
        <f>IF(CADA_PROD!C1393="","",IFERROR($J1393/SUM($J$6:$J$1006),""))</f>
        <v/>
      </c>
      <c r="L1393" s="103" t="str">
        <f>IF(CADA_PROD!C1393="","",IFERROR(H1393/SUM($H$6:$H$1006)+P1393,""))</f>
        <v/>
      </c>
      <c r="M1393" s="102" t="str">
        <f>IF(CADA_PROD!$C1393="","",IFERROR(SUMIFS(MOVI_ENTR!M:M,MOVI_ENTR!D:D,D1393)/SUMIFS(MOVI_ENTR!I:I,MOVI_ENTR!D:D,D1393),0))</f>
        <v/>
      </c>
      <c r="N1393" s="104" t="str">
        <f>IF(CADA_PROD!C1393="","",G1393/E1393)</f>
        <v/>
      </c>
    </row>
    <row r="1394" spans="3:14" ht="30" customHeight="1">
      <c r="C1394" s="99" t="str">
        <f>IF(CADA_PROD!C1394="","",CADA_PROD!C1394)</f>
        <v/>
      </c>
      <c r="D1394" s="100" t="str">
        <f>IF(CADA_PROD!D1394="","",CADA_PROD!D1394)</f>
        <v/>
      </c>
      <c r="E1394" s="101" t="str">
        <f>IF(CADA_PROD!E1394="","",CADA_PROD!E1394)</f>
        <v/>
      </c>
      <c r="F1394" s="101" t="str">
        <f>IF(CADA_PROD!D1394="","",SUMIFS(MOVI_ENTR!I:I,MOVI_ENTR!D:D,D1394))</f>
        <v/>
      </c>
      <c r="G1394" s="101" t="str">
        <f>IF(CADA_PROD!C1394="","",SUMIFS(MOVI_SAID!H:H,MOVI_SAID!D:D,D1394))</f>
        <v/>
      </c>
      <c r="H1394" s="101" t="str">
        <f t="shared" si="39"/>
        <v/>
      </c>
      <c r="I1394" s="100" t="str">
        <f>IF(CADA_PROD!C1394="","",IFERROR(IF(H1394&lt;=0,"Sem estoque",IF(H1394/E1394&lt;0.25,"Quase sem estoque",IF(H1394/E1394&lt;1.2,"Estoque baixo",IF(H1394/E1394&lt;2,"Estoque moderado","Estoque confortável")))),""))</f>
        <v/>
      </c>
      <c r="J1394" s="102" t="str">
        <f>IF(CADA_PROD!C1394="","",SUMIFS(MOVI_ENTR!M:M,MOVI_ENTR!D:D,D1394))</f>
        <v/>
      </c>
      <c r="K1394" s="103" t="str">
        <f>IF(CADA_PROD!C1394="","",IFERROR($J1394/SUM($J$6:$J$1006),""))</f>
        <v/>
      </c>
      <c r="L1394" s="103" t="str">
        <f>IF(CADA_PROD!C1394="","",IFERROR(H1394/SUM($H$6:$H$1006)+P1394,""))</f>
        <v/>
      </c>
      <c r="M1394" s="102" t="str">
        <f>IF(CADA_PROD!$C1394="","",IFERROR(SUMIFS(MOVI_ENTR!M:M,MOVI_ENTR!D:D,D1394)/SUMIFS(MOVI_ENTR!I:I,MOVI_ENTR!D:D,D1394),0))</f>
        <v/>
      </c>
      <c r="N1394" s="104" t="str">
        <f>IF(CADA_PROD!C1394="","",G1394/E1394)</f>
        <v/>
      </c>
    </row>
    <row r="1395" spans="3:14" ht="30" customHeight="1">
      <c r="C1395" s="99" t="str">
        <f>IF(CADA_PROD!C1395="","",CADA_PROD!C1395)</f>
        <v/>
      </c>
      <c r="D1395" s="100" t="str">
        <f>IF(CADA_PROD!D1395="","",CADA_PROD!D1395)</f>
        <v/>
      </c>
      <c r="E1395" s="101" t="str">
        <f>IF(CADA_PROD!E1395="","",CADA_PROD!E1395)</f>
        <v/>
      </c>
      <c r="F1395" s="101" t="str">
        <f>IF(CADA_PROD!D1395="","",SUMIFS(MOVI_ENTR!I:I,MOVI_ENTR!D:D,D1395))</f>
        <v/>
      </c>
      <c r="G1395" s="101" t="str">
        <f>IF(CADA_PROD!C1395="","",SUMIFS(MOVI_SAID!H:H,MOVI_SAID!D:D,D1395))</f>
        <v/>
      </c>
      <c r="H1395" s="101" t="str">
        <f t="shared" si="39"/>
        <v/>
      </c>
      <c r="I1395" s="100" t="str">
        <f>IF(CADA_PROD!C1395="","",IFERROR(IF(H1395&lt;=0,"Sem estoque",IF(H1395/E1395&lt;0.25,"Quase sem estoque",IF(H1395/E1395&lt;1.2,"Estoque baixo",IF(H1395/E1395&lt;2,"Estoque moderado","Estoque confortável")))),""))</f>
        <v/>
      </c>
      <c r="J1395" s="102" t="str">
        <f>IF(CADA_PROD!C1395="","",SUMIFS(MOVI_ENTR!M:M,MOVI_ENTR!D:D,D1395))</f>
        <v/>
      </c>
      <c r="K1395" s="103" t="str">
        <f>IF(CADA_PROD!C1395="","",IFERROR($J1395/SUM($J$6:$J$1006),""))</f>
        <v/>
      </c>
      <c r="L1395" s="103" t="str">
        <f>IF(CADA_PROD!C1395="","",IFERROR(H1395/SUM($H$6:$H$1006)+P1395,""))</f>
        <v/>
      </c>
      <c r="M1395" s="102" t="str">
        <f>IF(CADA_PROD!$C1395="","",IFERROR(SUMIFS(MOVI_ENTR!M:M,MOVI_ENTR!D:D,D1395)/SUMIFS(MOVI_ENTR!I:I,MOVI_ENTR!D:D,D1395),0))</f>
        <v/>
      </c>
      <c r="N1395" s="104" t="str">
        <f>IF(CADA_PROD!C1395="","",G1395/E1395)</f>
        <v/>
      </c>
    </row>
    <row r="1396" spans="3:14" ht="30" customHeight="1">
      <c r="C1396" s="99" t="str">
        <f>IF(CADA_PROD!C1396="","",CADA_PROD!C1396)</f>
        <v/>
      </c>
      <c r="D1396" s="100" t="str">
        <f>IF(CADA_PROD!D1396="","",CADA_PROD!D1396)</f>
        <v/>
      </c>
      <c r="E1396" s="101" t="str">
        <f>IF(CADA_PROD!E1396="","",CADA_PROD!E1396)</f>
        <v/>
      </c>
      <c r="F1396" s="101" t="str">
        <f>IF(CADA_PROD!D1396="","",SUMIFS(MOVI_ENTR!I:I,MOVI_ENTR!D:D,D1396))</f>
        <v/>
      </c>
      <c r="G1396" s="101" t="str">
        <f>IF(CADA_PROD!C1396="","",SUMIFS(MOVI_SAID!H:H,MOVI_SAID!D:D,D1396))</f>
        <v/>
      </c>
      <c r="H1396" s="101" t="str">
        <f t="shared" si="39"/>
        <v/>
      </c>
      <c r="I1396" s="100" t="str">
        <f>IF(CADA_PROD!C1396="","",IFERROR(IF(H1396&lt;=0,"Sem estoque",IF(H1396/E1396&lt;0.25,"Quase sem estoque",IF(H1396/E1396&lt;1.2,"Estoque baixo",IF(H1396/E1396&lt;2,"Estoque moderado","Estoque confortável")))),""))</f>
        <v/>
      </c>
      <c r="J1396" s="102" t="str">
        <f>IF(CADA_PROD!C1396="","",SUMIFS(MOVI_ENTR!M:M,MOVI_ENTR!D:D,D1396))</f>
        <v/>
      </c>
      <c r="K1396" s="103" t="str">
        <f>IF(CADA_PROD!C1396="","",IFERROR($J1396/SUM($J$6:$J$1006),""))</f>
        <v/>
      </c>
      <c r="L1396" s="103" t="str">
        <f>IF(CADA_PROD!C1396="","",IFERROR(H1396/SUM($H$6:$H$1006)+P1396,""))</f>
        <v/>
      </c>
      <c r="M1396" s="102" t="str">
        <f>IF(CADA_PROD!$C1396="","",IFERROR(SUMIFS(MOVI_ENTR!M:M,MOVI_ENTR!D:D,D1396)/SUMIFS(MOVI_ENTR!I:I,MOVI_ENTR!D:D,D1396),0))</f>
        <v/>
      </c>
      <c r="N1396" s="104" t="str">
        <f>IF(CADA_PROD!C1396="","",G1396/E1396)</f>
        <v/>
      </c>
    </row>
    <row r="1397" spans="3:14" ht="30" customHeight="1">
      <c r="C1397" s="99" t="str">
        <f>IF(CADA_PROD!C1397="","",CADA_PROD!C1397)</f>
        <v/>
      </c>
      <c r="D1397" s="100" t="str">
        <f>IF(CADA_PROD!D1397="","",CADA_PROD!D1397)</f>
        <v/>
      </c>
      <c r="E1397" s="101" t="str">
        <f>IF(CADA_PROD!E1397="","",CADA_PROD!E1397)</f>
        <v/>
      </c>
      <c r="F1397" s="101" t="str">
        <f>IF(CADA_PROD!D1397="","",SUMIFS(MOVI_ENTR!I:I,MOVI_ENTR!D:D,D1397))</f>
        <v/>
      </c>
      <c r="G1397" s="101" t="str">
        <f>IF(CADA_PROD!C1397="","",SUMIFS(MOVI_SAID!H:H,MOVI_SAID!D:D,D1397))</f>
        <v/>
      </c>
      <c r="H1397" s="101" t="str">
        <f t="shared" si="39"/>
        <v/>
      </c>
      <c r="I1397" s="100" t="str">
        <f>IF(CADA_PROD!C1397="","",IFERROR(IF(H1397&lt;=0,"Sem estoque",IF(H1397/E1397&lt;0.25,"Quase sem estoque",IF(H1397/E1397&lt;1.2,"Estoque baixo",IF(H1397/E1397&lt;2,"Estoque moderado","Estoque confortável")))),""))</f>
        <v/>
      </c>
      <c r="J1397" s="102" t="str">
        <f>IF(CADA_PROD!C1397="","",SUMIFS(MOVI_ENTR!M:M,MOVI_ENTR!D:D,D1397))</f>
        <v/>
      </c>
      <c r="K1397" s="103" t="str">
        <f>IF(CADA_PROD!C1397="","",IFERROR($J1397/SUM($J$6:$J$1006),""))</f>
        <v/>
      </c>
      <c r="L1397" s="103" t="str">
        <f>IF(CADA_PROD!C1397="","",IFERROR(H1397/SUM($H$6:$H$1006)+P1397,""))</f>
        <v/>
      </c>
      <c r="M1397" s="102" t="str">
        <f>IF(CADA_PROD!$C1397="","",IFERROR(SUMIFS(MOVI_ENTR!M:M,MOVI_ENTR!D:D,D1397)/SUMIFS(MOVI_ENTR!I:I,MOVI_ENTR!D:D,D1397),0))</f>
        <v/>
      </c>
      <c r="N1397" s="104" t="str">
        <f>IF(CADA_PROD!C1397="","",G1397/E1397)</f>
        <v/>
      </c>
    </row>
    <row r="1398" spans="3:14" ht="30" customHeight="1">
      <c r="C1398" s="99" t="str">
        <f>IF(CADA_PROD!C1398="","",CADA_PROD!C1398)</f>
        <v/>
      </c>
      <c r="D1398" s="100" t="str">
        <f>IF(CADA_PROD!D1398="","",CADA_PROD!D1398)</f>
        <v/>
      </c>
      <c r="E1398" s="101" t="str">
        <f>IF(CADA_PROD!E1398="","",CADA_PROD!E1398)</f>
        <v/>
      </c>
      <c r="F1398" s="101" t="str">
        <f>IF(CADA_PROD!D1398="","",SUMIFS(MOVI_ENTR!I:I,MOVI_ENTR!D:D,D1398))</f>
        <v/>
      </c>
      <c r="G1398" s="101" t="str">
        <f>IF(CADA_PROD!C1398="","",SUMIFS(MOVI_SAID!H:H,MOVI_SAID!D:D,D1398))</f>
        <v/>
      </c>
      <c r="H1398" s="101" t="str">
        <f t="shared" si="39"/>
        <v/>
      </c>
      <c r="I1398" s="100" t="str">
        <f>IF(CADA_PROD!C1398="","",IFERROR(IF(H1398&lt;=0,"Sem estoque",IF(H1398/E1398&lt;0.25,"Quase sem estoque",IF(H1398/E1398&lt;1.2,"Estoque baixo",IF(H1398/E1398&lt;2,"Estoque moderado","Estoque confortável")))),""))</f>
        <v/>
      </c>
      <c r="J1398" s="102" t="str">
        <f>IF(CADA_PROD!C1398="","",SUMIFS(MOVI_ENTR!M:M,MOVI_ENTR!D:D,D1398))</f>
        <v/>
      </c>
      <c r="K1398" s="103" t="str">
        <f>IF(CADA_PROD!C1398="","",IFERROR($J1398/SUM($J$6:$J$1006),""))</f>
        <v/>
      </c>
      <c r="L1398" s="103" t="str">
        <f>IF(CADA_PROD!C1398="","",IFERROR(H1398/SUM($H$6:$H$1006)+P1398,""))</f>
        <v/>
      </c>
      <c r="M1398" s="102" t="str">
        <f>IF(CADA_PROD!$C1398="","",IFERROR(SUMIFS(MOVI_ENTR!M:M,MOVI_ENTR!D:D,D1398)/SUMIFS(MOVI_ENTR!I:I,MOVI_ENTR!D:D,D1398),0))</f>
        <v/>
      </c>
      <c r="N1398" s="104" t="str">
        <f>IF(CADA_PROD!C1398="","",G1398/E1398)</f>
        <v/>
      </c>
    </row>
    <row r="1399" spans="3:14" ht="30" customHeight="1">
      <c r="C1399" s="99" t="str">
        <f>IF(CADA_PROD!C1399="","",CADA_PROD!C1399)</f>
        <v/>
      </c>
      <c r="D1399" s="100" t="str">
        <f>IF(CADA_PROD!D1399="","",CADA_PROD!D1399)</f>
        <v/>
      </c>
      <c r="E1399" s="101" t="str">
        <f>IF(CADA_PROD!E1399="","",CADA_PROD!E1399)</f>
        <v/>
      </c>
      <c r="F1399" s="101" t="str">
        <f>IF(CADA_PROD!D1399="","",SUMIFS(MOVI_ENTR!I:I,MOVI_ENTR!D:D,D1399))</f>
        <v/>
      </c>
      <c r="G1399" s="101" t="str">
        <f>IF(CADA_PROD!C1399="","",SUMIFS(MOVI_SAID!H:H,MOVI_SAID!D:D,D1399))</f>
        <v/>
      </c>
      <c r="H1399" s="101" t="str">
        <f t="shared" si="39"/>
        <v/>
      </c>
      <c r="I1399" s="100" t="str">
        <f>IF(CADA_PROD!C1399="","",IFERROR(IF(H1399&lt;=0,"Sem estoque",IF(H1399/E1399&lt;0.25,"Quase sem estoque",IF(H1399/E1399&lt;1.2,"Estoque baixo",IF(H1399/E1399&lt;2,"Estoque moderado","Estoque confortável")))),""))</f>
        <v/>
      </c>
      <c r="J1399" s="102" t="str">
        <f>IF(CADA_PROD!C1399="","",SUMIFS(MOVI_ENTR!M:M,MOVI_ENTR!D:D,D1399))</f>
        <v/>
      </c>
      <c r="K1399" s="103" t="str">
        <f>IF(CADA_PROD!C1399="","",IFERROR($J1399/SUM($J$6:$J$1006),""))</f>
        <v/>
      </c>
      <c r="L1399" s="103" t="str">
        <f>IF(CADA_PROD!C1399="","",IFERROR(H1399/SUM($H$6:$H$1006)+P1399,""))</f>
        <v/>
      </c>
      <c r="M1399" s="102" t="str">
        <f>IF(CADA_PROD!$C1399="","",IFERROR(SUMIFS(MOVI_ENTR!M:M,MOVI_ENTR!D:D,D1399)/SUMIFS(MOVI_ENTR!I:I,MOVI_ENTR!D:D,D1399),0))</f>
        <v/>
      </c>
      <c r="N1399" s="104" t="str">
        <f>IF(CADA_PROD!C1399="","",G1399/E1399)</f>
        <v/>
      </c>
    </row>
    <row r="1400" spans="3:14" ht="30" customHeight="1">
      <c r="C1400" s="99" t="str">
        <f>IF(CADA_PROD!C1400="","",CADA_PROD!C1400)</f>
        <v/>
      </c>
      <c r="D1400" s="100" t="str">
        <f>IF(CADA_PROD!D1400="","",CADA_PROD!D1400)</f>
        <v/>
      </c>
      <c r="E1400" s="101" t="str">
        <f>IF(CADA_PROD!E1400="","",CADA_PROD!E1400)</f>
        <v/>
      </c>
      <c r="F1400" s="101" t="str">
        <f>IF(CADA_PROD!D1400="","",SUMIFS(MOVI_ENTR!I:I,MOVI_ENTR!D:D,D1400))</f>
        <v/>
      </c>
      <c r="G1400" s="101" t="str">
        <f>IF(CADA_PROD!C1400="","",SUMIFS(MOVI_SAID!H:H,MOVI_SAID!D:D,D1400))</f>
        <v/>
      </c>
      <c r="H1400" s="101" t="str">
        <f t="shared" si="39"/>
        <v/>
      </c>
      <c r="I1400" s="100" t="str">
        <f>IF(CADA_PROD!C1400="","",IFERROR(IF(H1400&lt;=0,"Sem estoque",IF(H1400/E1400&lt;0.25,"Quase sem estoque",IF(H1400/E1400&lt;1.2,"Estoque baixo",IF(H1400/E1400&lt;2,"Estoque moderado","Estoque confortável")))),""))</f>
        <v/>
      </c>
      <c r="J1400" s="102" t="str">
        <f>IF(CADA_PROD!C1400="","",SUMIFS(MOVI_ENTR!M:M,MOVI_ENTR!D:D,D1400))</f>
        <v/>
      </c>
      <c r="K1400" s="103" t="str">
        <f>IF(CADA_PROD!C1400="","",IFERROR($J1400/SUM($J$6:$J$1006),""))</f>
        <v/>
      </c>
      <c r="L1400" s="103" t="str">
        <f>IF(CADA_PROD!C1400="","",IFERROR(H1400/SUM($H$6:$H$1006)+P1400,""))</f>
        <v/>
      </c>
      <c r="M1400" s="102" t="str">
        <f>IF(CADA_PROD!$C1400="","",IFERROR(SUMIFS(MOVI_ENTR!M:M,MOVI_ENTR!D:D,D1400)/SUMIFS(MOVI_ENTR!I:I,MOVI_ENTR!D:D,D1400),0))</f>
        <v/>
      </c>
      <c r="N1400" s="104" t="str">
        <f>IF(CADA_PROD!C1400="","",G1400/E1400)</f>
        <v/>
      </c>
    </row>
    <row r="1401" spans="3:14" ht="30" customHeight="1">
      <c r="C1401" s="99" t="str">
        <f>IF(CADA_PROD!C1401="","",CADA_PROD!C1401)</f>
        <v/>
      </c>
      <c r="D1401" s="100" t="str">
        <f>IF(CADA_PROD!D1401="","",CADA_PROD!D1401)</f>
        <v/>
      </c>
      <c r="E1401" s="101" t="str">
        <f>IF(CADA_PROD!E1401="","",CADA_PROD!E1401)</f>
        <v/>
      </c>
      <c r="F1401" s="101" t="str">
        <f>IF(CADA_PROD!D1401="","",SUMIFS(MOVI_ENTR!I:I,MOVI_ENTR!D:D,D1401))</f>
        <v/>
      </c>
      <c r="G1401" s="101" t="str">
        <f>IF(CADA_PROD!C1401="","",SUMIFS(MOVI_SAID!H:H,MOVI_SAID!D:D,D1401))</f>
        <v/>
      </c>
      <c r="H1401" s="101" t="str">
        <f t="shared" si="39"/>
        <v/>
      </c>
      <c r="I1401" s="100" t="str">
        <f>IF(CADA_PROD!C1401="","",IFERROR(IF(H1401&lt;=0,"Sem estoque",IF(H1401/E1401&lt;0.25,"Quase sem estoque",IF(H1401/E1401&lt;1.2,"Estoque baixo",IF(H1401/E1401&lt;2,"Estoque moderado","Estoque confortável")))),""))</f>
        <v/>
      </c>
      <c r="J1401" s="102" t="str">
        <f>IF(CADA_PROD!C1401="","",SUMIFS(MOVI_ENTR!M:M,MOVI_ENTR!D:D,D1401))</f>
        <v/>
      </c>
      <c r="K1401" s="103" t="str">
        <f>IF(CADA_PROD!C1401="","",IFERROR($J1401/SUM($J$6:$J$1006),""))</f>
        <v/>
      </c>
      <c r="L1401" s="103" t="str">
        <f>IF(CADA_PROD!C1401="","",IFERROR(H1401/SUM($H$6:$H$1006)+P1401,""))</f>
        <v/>
      </c>
      <c r="M1401" s="102" t="str">
        <f>IF(CADA_PROD!$C1401="","",IFERROR(SUMIFS(MOVI_ENTR!M:M,MOVI_ENTR!D:D,D1401)/SUMIFS(MOVI_ENTR!I:I,MOVI_ENTR!D:D,D1401),0))</f>
        <v/>
      </c>
      <c r="N1401" s="104" t="str">
        <f>IF(CADA_PROD!C1401="","",G1401/E1401)</f>
        <v/>
      </c>
    </row>
    <row r="1402" spans="3:14" ht="30" customHeight="1">
      <c r="C1402" s="99" t="str">
        <f>IF(CADA_PROD!C1402="","",CADA_PROD!C1402)</f>
        <v/>
      </c>
      <c r="D1402" s="100" t="str">
        <f>IF(CADA_PROD!D1402="","",CADA_PROD!D1402)</f>
        <v/>
      </c>
      <c r="E1402" s="101" t="str">
        <f>IF(CADA_PROD!E1402="","",CADA_PROD!E1402)</f>
        <v/>
      </c>
      <c r="F1402" s="101" t="str">
        <f>IF(CADA_PROD!D1402="","",SUMIFS(MOVI_ENTR!I:I,MOVI_ENTR!D:D,D1402))</f>
        <v/>
      </c>
      <c r="G1402" s="101" t="str">
        <f>IF(CADA_PROD!C1402="","",SUMIFS(MOVI_SAID!H:H,MOVI_SAID!D:D,D1402))</f>
        <v/>
      </c>
      <c r="H1402" s="101" t="str">
        <f t="shared" si="39"/>
        <v/>
      </c>
      <c r="I1402" s="100" t="str">
        <f>IF(CADA_PROD!C1402="","",IFERROR(IF(H1402&lt;=0,"Sem estoque",IF(H1402/E1402&lt;0.25,"Quase sem estoque",IF(H1402/E1402&lt;1.2,"Estoque baixo",IF(H1402/E1402&lt;2,"Estoque moderado","Estoque confortável")))),""))</f>
        <v/>
      </c>
      <c r="J1402" s="102" t="str">
        <f>IF(CADA_PROD!C1402="","",SUMIFS(MOVI_ENTR!M:M,MOVI_ENTR!D:D,D1402))</f>
        <v/>
      </c>
      <c r="K1402" s="103" t="str">
        <f>IF(CADA_PROD!C1402="","",IFERROR($J1402/SUM($J$6:$J$1006),""))</f>
        <v/>
      </c>
      <c r="L1402" s="103" t="str">
        <f>IF(CADA_PROD!C1402="","",IFERROR(H1402/SUM($H$6:$H$1006)+P1402,""))</f>
        <v/>
      </c>
      <c r="M1402" s="102" t="str">
        <f>IF(CADA_PROD!$C1402="","",IFERROR(SUMIFS(MOVI_ENTR!M:M,MOVI_ENTR!D:D,D1402)/SUMIFS(MOVI_ENTR!I:I,MOVI_ENTR!D:D,D1402),0))</f>
        <v/>
      </c>
      <c r="N1402" s="104" t="str">
        <f>IF(CADA_PROD!C1402="","",G1402/E1402)</f>
        <v/>
      </c>
    </row>
    <row r="1403" spans="3:14" ht="30" customHeight="1">
      <c r="C1403" s="99" t="str">
        <f>IF(CADA_PROD!C1403="","",CADA_PROD!C1403)</f>
        <v/>
      </c>
      <c r="D1403" s="100" t="str">
        <f>IF(CADA_PROD!D1403="","",CADA_PROD!D1403)</f>
        <v/>
      </c>
      <c r="E1403" s="101" t="str">
        <f>IF(CADA_PROD!E1403="","",CADA_PROD!E1403)</f>
        <v/>
      </c>
      <c r="F1403" s="101" t="str">
        <f>IF(CADA_PROD!D1403="","",SUMIFS(MOVI_ENTR!I:I,MOVI_ENTR!D:D,D1403))</f>
        <v/>
      </c>
      <c r="G1403" s="101" t="str">
        <f>IF(CADA_PROD!C1403="","",SUMIFS(MOVI_SAID!H:H,MOVI_SAID!D:D,D1403))</f>
        <v/>
      </c>
      <c r="H1403" s="101" t="str">
        <f t="shared" si="39"/>
        <v/>
      </c>
      <c r="I1403" s="100" t="str">
        <f>IF(CADA_PROD!C1403="","",IFERROR(IF(H1403&lt;=0,"Sem estoque",IF(H1403/E1403&lt;0.25,"Quase sem estoque",IF(H1403/E1403&lt;1.2,"Estoque baixo",IF(H1403/E1403&lt;2,"Estoque moderado","Estoque confortável")))),""))</f>
        <v/>
      </c>
      <c r="J1403" s="102" t="str">
        <f>IF(CADA_PROD!C1403="","",SUMIFS(MOVI_ENTR!M:M,MOVI_ENTR!D:D,D1403))</f>
        <v/>
      </c>
      <c r="K1403" s="103" t="str">
        <f>IF(CADA_PROD!C1403="","",IFERROR($J1403/SUM($J$6:$J$1006),""))</f>
        <v/>
      </c>
      <c r="L1403" s="103" t="str">
        <f>IF(CADA_PROD!C1403="","",IFERROR(H1403/SUM($H$6:$H$1006)+P1403,""))</f>
        <v/>
      </c>
      <c r="M1403" s="102" t="str">
        <f>IF(CADA_PROD!$C1403="","",IFERROR(SUMIFS(MOVI_ENTR!M:M,MOVI_ENTR!D:D,D1403)/SUMIFS(MOVI_ENTR!I:I,MOVI_ENTR!D:D,D1403),0))</f>
        <v/>
      </c>
      <c r="N1403" s="104" t="str">
        <f>IF(CADA_PROD!C1403="","",G1403/E1403)</f>
        <v/>
      </c>
    </row>
    <row r="1404" spans="3:14" ht="30" customHeight="1">
      <c r="C1404" s="99" t="str">
        <f>IF(CADA_PROD!C1404="","",CADA_PROD!C1404)</f>
        <v/>
      </c>
      <c r="D1404" s="100" t="str">
        <f>IF(CADA_PROD!D1404="","",CADA_PROD!D1404)</f>
        <v/>
      </c>
      <c r="E1404" s="101" t="str">
        <f>IF(CADA_PROD!E1404="","",CADA_PROD!E1404)</f>
        <v/>
      </c>
      <c r="F1404" s="101" t="str">
        <f>IF(CADA_PROD!D1404="","",SUMIFS(MOVI_ENTR!I:I,MOVI_ENTR!D:D,D1404))</f>
        <v/>
      </c>
      <c r="G1404" s="101" t="str">
        <f>IF(CADA_PROD!C1404="","",SUMIFS(MOVI_SAID!H:H,MOVI_SAID!D:D,D1404))</f>
        <v/>
      </c>
      <c r="H1404" s="101" t="str">
        <f t="shared" si="39"/>
        <v/>
      </c>
      <c r="I1404" s="100" t="str">
        <f>IF(CADA_PROD!C1404="","",IFERROR(IF(H1404&lt;=0,"Sem estoque",IF(H1404/E1404&lt;0.25,"Quase sem estoque",IF(H1404/E1404&lt;1.2,"Estoque baixo",IF(H1404/E1404&lt;2,"Estoque moderado","Estoque confortável")))),""))</f>
        <v/>
      </c>
      <c r="J1404" s="102" t="str">
        <f>IF(CADA_PROD!C1404="","",SUMIFS(MOVI_ENTR!M:M,MOVI_ENTR!D:D,D1404))</f>
        <v/>
      </c>
      <c r="K1404" s="103" t="str">
        <f>IF(CADA_PROD!C1404="","",IFERROR($J1404/SUM($J$6:$J$1006),""))</f>
        <v/>
      </c>
      <c r="L1404" s="103" t="str">
        <f>IF(CADA_PROD!C1404="","",IFERROR(H1404/SUM($H$6:$H$1006)+P1404,""))</f>
        <v/>
      </c>
      <c r="M1404" s="102" t="str">
        <f>IF(CADA_PROD!$C1404="","",IFERROR(SUMIFS(MOVI_ENTR!M:M,MOVI_ENTR!D:D,D1404)/SUMIFS(MOVI_ENTR!I:I,MOVI_ENTR!D:D,D1404),0))</f>
        <v/>
      </c>
      <c r="N1404" s="104" t="str">
        <f>IF(CADA_PROD!C1404="","",G1404/E1404)</f>
        <v/>
      </c>
    </row>
    <row r="1405" spans="3:14" ht="30" customHeight="1">
      <c r="C1405" s="99" t="str">
        <f>IF(CADA_PROD!C1405="","",CADA_PROD!C1405)</f>
        <v/>
      </c>
      <c r="D1405" s="100" t="str">
        <f>IF(CADA_PROD!D1405="","",CADA_PROD!D1405)</f>
        <v/>
      </c>
      <c r="E1405" s="101" t="str">
        <f>IF(CADA_PROD!E1405="","",CADA_PROD!E1405)</f>
        <v/>
      </c>
      <c r="F1405" s="101" t="str">
        <f>IF(CADA_PROD!D1405="","",SUMIFS(MOVI_ENTR!I:I,MOVI_ENTR!D:D,D1405))</f>
        <v/>
      </c>
      <c r="G1405" s="101" t="str">
        <f>IF(CADA_PROD!C1405="","",SUMIFS(MOVI_SAID!H:H,MOVI_SAID!D:D,D1405))</f>
        <v/>
      </c>
      <c r="H1405" s="101" t="str">
        <f t="shared" si="39"/>
        <v/>
      </c>
      <c r="I1405" s="100" t="str">
        <f>IF(CADA_PROD!C1405="","",IFERROR(IF(H1405&lt;=0,"Sem estoque",IF(H1405/E1405&lt;0.25,"Quase sem estoque",IF(H1405/E1405&lt;1.2,"Estoque baixo",IF(H1405/E1405&lt;2,"Estoque moderado","Estoque confortável")))),""))</f>
        <v/>
      </c>
      <c r="J1405" s="102" t="str">
        <f>IF(CADA_PROD!C1405="","",SUMIFS(MOVI_ENTR!M:M,MOVI_ENTR!D:D,D1405))</f>
        <v/>
      </c>
      <c r="K1405" s="103" t="str">
        <f>IF(CADA_PROD!C1405="","",IFERROR($J1405/SUM($J$6:$J$1006),""))</f>
        <v/>
      </c>
      <c r="L1405" s="103" t="str">
        <f>IF(CADA_PROD!C1405="","",IFERROR(H1405/SUM($H$6:$H$1006)+P1405,""))</f>
        <v/>
      </c>
      <c r="M1405" s="102" t="str">
        <f>IF(CADA_PROD!$C1405="","",IFERROR(SUMIFS(MOVI_ENTR!M:M,MOVI_ENTR!D:D,D1405)/SUMIFS(MOVI_ENTR!I:I,MOVI_ENTR!D:D,D1405),0))</f>
        <v/>
      </c>
      <c r="N1405" s="104" t="str">
        <f>IF(CADA_PROD!C1405="","",G1405/E1405)</f>
        <v/>
      </c>
    </row>
    <row r="1406" spans="3:14" ht="30" customHeight="1">
      <c r="C1406" s="99" t="str">
        <f>IF(CADA_PROD!C1406="","",CADA_PROD!C1406)</f>
        <v/>
      </c>
      <c r="D1406" s="100" t="str">
        <f>IF(CADA_PROD!D1406="","",CADA_PROD!D1406)</f>
        <v/>
      </c>
      <c r="E1406" s="101" t="str">
        <f>IF(CADA_PROD!E1406="","",CADA_PROD!E1406)</f>
        <v/>
      </c>
      <c r="F1406" s="101" t="str">
        <f>IF(CADA_PROD!D1406="","",SUMIFS(MOVI_ENTR!I:I,MOVI_ENTR!D:D,D1406))</f>
        <v/>
      </c>
      <c r="G1406" s="101" t="str">
        <f>IF(CADA_PROD!C1406="","",SUMIFS(MOVI_SAID!H:H,MOVI_SAID!D:D,D1406))</f>
        <v/>
      </c>
      <c r="H1406" s="101" t="str">
        <f t="shared" si="39"/>
        <v/>
      </c>
      <c r="I1406" s="100" t="str">
        <f>IF(CADA_PROD!C1406="","",IFERROR(IF(H1406&lt;=0,"Sem estoque",IF(H1406/E1406&lt;0.25,"Quase sem estoque",IF(H1406/E1406&lt;1.2,"Estoque baixo",IF(H1406/E1406&lt;2,"Estoque moderado","Estoque confortável")))),""))</f>
        <v/>
      </c>
      <c r="J1406" s="102" t="str">
        <f>IF(CADA_PROD!C1406="","",SUMIFS(MOVI_ENTR!M:M,MOVI_ENTR!D:D,D1406))</f>
        <v/>
      </c>
      <c r="K1406" s="103" t="str">
        <f>IF(CADA_PROD!C1406="","",IFERROR($J1406/SUM($J$6:$J$1006),""))</f>
        <v/>
      </c>
      <c r="L1406" s="103" t="str">
        <f>IF(CADA_PROD!C1406="","",IFERROR(H1406/SUM($H$6:$H$1006)+P1406,""))</f>
        <v/>
      </c>
      <c r="M1406" s="102" t="str">
        <f>IF(CADA_PROD!$C1406="","",IFERROR(SUMIFS(MOVI_ENTR!M:M,MOVI_ENTR!D:D,D1406)/SUMIFS(MOVI_ENTR!I:I,MOVI_ENTR!D:D,D1406),0))</f>
        <v/>
      </c>
      <c r="N1406" s="104" t="str">
        <f>IF(CADA_PROD!C1406="","",G1406/E1406)</f>
        <v/>
      </c>
    </row>
    <row r="1407" spans="3:14" ht="30" customHeight="1">
      <c r="C1407" s="99" t="str">
        <f>IF(CADA_PROD!C1407="","",CADA_PROD!C1407)</f>
        <v/>
      </c>
      <c r="D1407" s="100" t="str">
        <f>IF(CADA_PROD!D1407="","",CADA_PROD!D1407)</f>
        <v/>
      </c>
      <c r="E1407" s="101" t="str">
        <f>IF(CADA_PROD!E1407="","",CADA_PROD!E1407)</f>
        <v/>
      </c>
      <c r="F1407" s="101" t="str">
        <f>IF(CADA_PROD!D1407="","",SUMIFS(MOVI_ENTR!I:I,MOVI_ENTR!D:D,D1407))</f>
        <v/>
      </c>
      <c r="G1407" s="101" t="str">
        <f>IF(CADA_PROD!C1407="","",SUMIFS(MOVI_SAID!H:H,MOVI_SAID!D:D,D1407))</f>
        <v/>
      </c>
      <c r="H1407" s="101" t="str">
        <f t="shared" si="39"/>
        <v/>
      </c>
      <c r="I1407" s="100" t="str">
        <f>IF(CADA_PROD!C1407="","",IFERROR(IF(H1407&lt;=0,"Sem estoque",IF(H1407/E1407&lt;0.25,"Quase sem estoque",IF(H1407/E1407&lt;1.2,"Estoque baixo",IF(H1407/E1407&lt;2,"Estoque moderado","Estoque confortável")))),""))</f>
        <v/>
      </c>
      <c r="J1407" s="102" t="str">
        <f>IF(CADA_PROD!C1407="","",SUMIFS(MOVI_ENTR!M:M,MOVI_ENTR!D:D,D1407))</f>
        <v/>
      </c>
      <c r="K1407" s="103" t="str">
        <f>IF(CADA_PROD!C1407="","",IFERROR($J1407/SUM($J$6:$J$1006),""))</f>
        <v/>
      </c>
      <c r="L1407" s="103" t="str">
        <f>IF(CADA_PROD!C1407="","",IFERROR(H1407/SUM($H$6:$H$1006)+P1407,""))</f>
        <v/>
      </c>
      <c r="M1407" s="102" t="str">
        <f>IF(CADA_PROD!$C1407="","",IFERROR(SUMIFS(MOVI_ENTR!M:M,MOVI_ENTR!D:D,D1407)/SUMIFS(MOVI_ENTR!I:I,MOVI_ENTR!D:D,D1407),0))</f>
        <v/>
      </c>
      <c r="N1407" s="104" t="str">
        <f>IF(CADA_PROD!C1407="","",G1407/E1407)</f>
        <v/>
      </c>
    </row>
    <row r="1408" spans="3:14" ht="30" customHeight="1">
      <c r="C1408" s="99" t="str">
        <f>IF(CADA_PROD!C1408="","",CADA_PROD!C1408)</f>
        <v/>
      </c>
      <c r="D1408" s="100" t="str">
        <f>IF(CADA_PROD!D1408="","",CADA_PROD!D1408)</f>
        <v/>
      </c>
      <c r="E1408" s="101" t="str">
        <f>IF(CADA_PROD!E1408="","",CADA_PROD!E1408)</f>
        <v/>
      </c>
      <c r="F1408" s="101" t="str">
        <f>IF(CADA_PROD!D1408="","",SUMIFS(MOVI_ENTR!I:I,MOVI_ENTR!D:D,D1408))</f>
        <v/>
      </c>
      <c r="G1408" s="101" t="str">
        <f>IF(CADA_PROD!C1408="","",SUMIFS(MOVI_SAID!H:H,MOVI_SAID!D:D,D1408))</f>
        <v/>
      </c>
      <c r="H1408" s="101" t="str">
        <f t="shared" si="39"/>
        <v/>
      </c>
      <c r="I1408" s="100" t="str">
        <f>IF(CADA_PROD!C1408="","",IFERROR(IF(H1408&lt;=0,"Sem estoque",IF(H1408/E1408&lt;0.25,"Quase sem estoque",IF(H1408/E1408&lt;1.2,"Estoque baixo",IF(H1408/E1408&lt;2,"Estoque moderado","Estoque confortável")))),""))</f>
        <v/>
      </c>
      <c r="J1408" s="102" t="str">
        <f>IF(CADA_PROD!C1408="","",SUMIFS(MOVI_ENTR!M:M,MOVI_ENTR!D:D,D1408))</f>
        <v/>
      </c>
      <c r="K1408" s="103" t="str">
        <f>IF(CADA_PROD!C1408="","",IFERROR($J1408/SUM($J$6:$J$1006),""))</f>
        <v/>
      </c>
      <c r="L1408" s="103" t="str">
        <f>IF(CADA_PROD!C1408="","",IFERROR(H1408/SUM($H$6:$H$1006)+P1408,""))</f>
        <v/>
      </c>
      <c r="M1408" s="102" t="str">
        <f>IF(CADA_PROD!$C1408="","",IFERROR(SUMIFS(MOVI_ENTR!M:M,MOVI_ENTR!D:D,D1408)/SUMIFS(MOVI_ENTR!I:I,MOVI_ENTR!D:D,D1408),0))</f>
        <v/>
      </c>
      <c r="N1408" s="104" t="str">
        <f>IF(CADA_PROD!C1408="","",G1408/E1408)</f>
        <v/>
      </c>
    </row>
    <row r="1409" spans="3:14" ht="30" customHeight="1">
      <c r="C1409" s="99" t="str">
        <f>IF(CADA_PROD!C1409="","",CADA_PROD!C1409)</f>
        <v/>
      </c>
      <c r="D1409" s="100" t="str">
        <f>IF(CADA_PROD!D1409="","",CADA_PROD!D1409)</f>
        <v/>
      </c>
      <c r="E1409" s="101" t="str">
        <f>IF(CADA_PROD!E1409="","",CADA_PROD!E1409)</f>
        <v/>
      </c>
      <c r="F1409" s="101" t="str">
        <f>IF(CADA_PROD!D1409="","",SUMIFS(MOVI_ENTR!I:I,MOVI_ENTR!D:D,D1409))</f>
        <v/>
      </c>
      <c r="G1409" s="101" t="str">
        <f>IF(CADA_PROD!C1409="","",SUMIFS(MOVI_SAID!H:H,MOVI_SAID!D:D,D1409))</f>
        <v/>
      </c>
      <c r="H1409" s="101" t="str">
        <f t="shared" si="39"/>
        <v/>
      </c>
      <c r="I1409" s="100" t="str">
        <f>IF(CADA_PROD!C1409="","",IFERROR(IF(H1409&lt;=0,"Sem estoque",IF(H1409/E1409&lt;0.25,"Quase sem estoque",IF(H1409/E1409&lt;1.2,"Estoque baixo",IF(H1409/E1409&lt;2,"Estoque moderado","Estoque confortável")))),""))</f>
        <v/>
      </c>
      <c r="J1409" s="102" t="str">
        <f>IF(CADA_PROD!C1409="","",SUMIFS(MOVI_ENTR!M:M,MOVI_ENTR!D:D,D1409))</f>
        <v/>
      </c>
      <c r="K1409" s="103" t="str">
        <f>IF(CADA_PROD!C1409="","",IFERROR($J1409/SUM($J$6:$J$1006),""))</f>
        <v/>
      </c>
      <c r="L1409" s="103" t="str">
        <f>IF(CADA_PROD!C1409="","",IFERROR(H1409/SUM($H$6:$H$1006)+P1409,""))</f>
        <v/>
      </c>
      <c r="M1409" s="102" t="str">
        <f>IF(CADA_PROD!$C1409="","",IFERROR(SUMIFS(MOVI_ENTR!M:M,MOVI_ENTR!D:D,D1409)/SUMIFS(MOVI_ENTR!I:I,MOVI_ENTR!D:D,D1409),0))</f>
        <v/>
      </c>
      <c r="N1409" s="104" t="str">
        <f>IF(CADA_PROD!C1409="","",G1409/E1409)</f>
        <v/>
      </c>
    </row>
    <row r="1410" spans="3:14" ht="30" customHeight="1">
      <c r="C1410" s="99" t="str">
        <f>IF(CADA_PROD!C1410="","",CADA_PROD!C1410)</f>
        <v/>
      </c>
      <c r="D1410" s="100" t="str">
        <f>IF(CADA_PROD!D1410="","",CADA_PROD!D1410)</f>
        <v/>
      </c>
      <c r="E1410" s="101" t="str">
        <f>IF(CADA_PROD!E1410="","",CADA_PROD!E1410)</f>
        <v/>
      </c>
      <c r="F1410" s="101" t="str">
        <f>IF(CADA_PROD!D1410="","",SUMIFS(MOVI_ENTR!I:I,MOVI_ENTR!D:D,D1410))</f>
        <v/>
      </c>
      <c r="G1410" s="101" t="str">
        <f>IF(CADA_PROD!C1410="","",SUMIFS(MOVI_SAID!H:H,MOVI_SAID!D:D,D1410))</f>
        <v/>
      </c>
      <c r="H1410" s="101" t="str">
        <f t="shared" si="39"/>
        <v/>
      </c>
      <c r="I1410" s="100" t="str">
        <f>IF(CADA_PROD!C1410="","",IFERROR(IF(H1410&lt;=0,"Sem estoque",IF(H1410/E1410&lt;0.25,"Quase sem estoque",IF(H1410/E1410&lt;1.2,"Estoque baixo",IF(H1410/E1410&lt;2,"Estoque moderado","Estoque confortável")))),""))</f>
        <v/>
      </c>
      <c r="J1410" s="102" t="str">
        <f>IF(CADA_PROD!C1410="","",SUMIFS(MOVI_ENTR!M:M,MOVI_ENTR!D:D,D1410))</f>
        <v/>
      </c>
      <c r="K1410" s="103" t="str">
        <f>IF(CADA_PROD!C1410="","",IFERROR($J1410/SUM($J$6:$J$1006),""))</f>
        <v/>
      </c>
      <c r="L1410" s="103" t="str">
        <f>IF(CADA_PROD!C1410="","",IFERROR(H1410/SUM($H$6:$H$1006)+P1410,""))</f>
        <v/>
      </c>
      <c r="M1410" s="102" t="str">
        <f>IF(CADA_PROD!$C1410="","",IFERROR(SUMIFS(MOVI_ENTR!M:M,MOVI_ENTR!D:D,D1410)/SUMIFS(MOVI_ENTR!I:I,MOVI_ENTR!D:D,D1410),0))</f>
        <v/>
      </c>
      <c r="N1410" s="104" t="str">
        <f>IF(CADA_PROD!C1410="","",G1410/E1410)</f>
        <v/>
      </c>
    </row>
    <row r="1411" spans="3:14" ht="30" customHeight="1">
      <c r="C1411" s="99" t="str">
        <f>IF(CADA_PROD!C1411="","",CADA_PROD!C1411)</f>
        <v/>
      </c>
      <c r="D1411" s="100" t="str">
        <f>IF(CADA_PROD!D1411="","",CADA_PROD!D1411)</f>
        <v/>
      </c>
      <c r="E1411" s="101" t="str">
        <f>IF(CADA_PROD!E1411="","",CADA_PROD!E1411)</f>
        <v/>
      </c>
      <c r="F1411" s="101" t="str">
        <f>IF(CADA_PROD!D1411="","",SUMIFS(MOVI_ENTR!I:I,MOVI_ENTR!D:D,D1411))</f>
        <v/>
      </c>
      <c r="G1411" s="101" t="str">
        <f>IF(CADA_PROD!C1411="","",SUMIFS(MOVI_SAID!H:H,MOVI_SAID!D:D,D1411))</f>
        <v/>
      </c>
      <c r="H1411" s="101" t="str">
        <f t="shared" si="39"/>
        <v/>
      </c>
      <c r="I1411" s="100" t="str">
        <f>IF(CADA_PROD!C1411="","",IFERROR(IF(H1411&lt;=0,"Sem estoque",IF(H1411/E1411&lt;0.25,"Quase sem estoque",IF(H1411/E1411&lt;1.2,"Estoque baixo",IF(H1411/E1411&lt;2,"Estoque moderado","Estoque confortável")))),""))</f>
        <v/>
      </c>
      <c r="J1411" s="102" t="str">
        <f>IF(CADA_PROD!C1411="","",SUMIFS(MOVI_ENTR!M:M,MOVI_ENTR!D:D,D1411))</f>
        <v/>
      </c>
      <c r="K1411" s="103" t="str">
        <f>IF(CADA_PROD!C1411="","",IFERROR($J1411/SUM($J$6:$J$1006),""))</f>
        <v/>
      </c>
      <c r="L1411" s="103" t="str">
        <f>IF(CADA_PROD!C1411="","",IFERROR(H1411/SUM($H$6:$H$1006)+P1411,""))</f>
        <v/>
      </c>
      <c r="M1411" s="102" t="str">
        <f>IF(CADA_PROD!$C1411="","",IFERROR(SUMIFS(MOVI_ENTR!M:M,MOVI_ENTR!D:D,D1411)/SUMIFS(MOVI_ENTR!I:I,MOVI_ENTR!D:D,D1411),0))</f>
        <v/>
      </c>
      <c r="N1411" s="104" t="str">
        <f>IF(CADA_PROD!C1411="","",G1411/E1411)</f>
        <v/>
      </c>
    </row>
    <row r="1412" spans="3:14" ht="30" customHeight="1">
      <c r="C1412" s="99" t="str">
        <f>IF(CADA_PROD!C1412="","",CADA_PROD!C1412)</f>
        <v/>
      </c>
      <c r="D1412" s="100" t="str">
        <f>IF(CADA_PROD!D1412="","",CADA_PROD!D1412)</f>
        <v/>
      </c>
      <c r="E1412" s="101" t="str">
        <f>IF(CADA_PROD!E1412="","",CADA_PROD!E1412)</f>
        <v/>
      </c>
      <c r="F1412" s="101" t="str">
        <f>IF(CADA_PROD!D1412="","",SUMIFS(MOVI_ENTR!I:I,MOVI_ENTR!D:D,D1412))</f>
        <v/>
      </c>
      <c r="G1412" s="101" t="str">
        <f>IF(CADA_PROD!C1412="","",SUMIFS(MOVI_SAID!H:H,MOVI_SAID!D:D,D1412))</f>
        <v/>
      </c>
      <c r="H1412" s="101" t="str">
        <f t="shared" si="39"/>
        <v/>
      </c>
      <c r="I1412" s="100" t="str">
        <f>IF(CADA_PROD!C1412="","",IFERROR(IF(H1412&lt;=0,"Sem estoque",IF(H1412/E1412&lt;0.25,"Quase sem estoque",IF(H1412/E1412&lt;1.2,"Estoque baixo",IF(H1412/E1412&lt;2,"Estoque moderado","Estoque confortável")))),""))</f>
        <v/>
      </c>
      <c r="J1412" s="102" t="str">
        <f>IF(CADA_PROD!C1412="","",SUMIFS(MOVI_ENTR!M:M,MOVI_ENTR!D:D,D1412))</f>
        <v/>
      </c>
      <c r="K1412" s="103" t="str">
        <f>IF(CADA_PROD!C1412="","",IFERROR($J1412/SUM($J$6:$J$1006),""))</f>
        <v/>
      </c>
      <c r="L1412" s="103" t="str">
        <f>IF(CADA_PROD!C1412="","",IFERROR(H1412/SUM($H$6:$H$1006)+P1412,""))</f>
        <v/>
      </c>
      <c r="M1412" s="102" t="str">
        <f>IF(CADA_PROD!$C1412="","",IFERROR(SUMIFS(MOVI_ENTR!M:M,MOVI_ENTR!D:D,D1412)/SUMIFS(MOVI_ENTR!I:I,MOVI_ENTR!D:D,D1412),0))</f>
        <v/>
      </c>
      <c r="N1412" s="104" t="str">
        <f>IF(CADA_PROD!C1412="","",G1412/E1412)</f>
        <v/>
      </c>
    </row>
    <row r="1413" spans="3:14" ht="30" customHeight="1">
      <c r="C1413" s="99" t="str">
        <f>IF(CADA_PROD!C1413="","",CADA_PROD!C1413)</f>
        <v/>
      </c>
      <c r="D1413" s="100" t="str">
        <f>IF(CADA_PROD!D1413="","",CADA_PROD!D1413)</f>
        <v/>
      </c>
      <c r="E1413" s="101" t="str">
        <f>IF(CADA_PROD!E1413="","",CADA_PROD!E1413)</f>
        <v/>
      </c>
      <c r="F1413" s="101" t="str">
        <f>IF(CADA_PROD!D1413="","",SUMIFS(MOVI_ENTR!I:I,MOVI_ENTR!D:D,D1413))</f>
        <v/>
      </c>
      <c r="G1413" s="101" t="str">
        <f>IF(CADA_PROD!C1413="","",SUMIFS(MOVI_SAID!H:H,MOVI_SAID!D:D,D1413))</f>
        <v/>
      </c>
      <c r="H1413" s="101" t="str">
        <f t="shared" si="39"/>
        <v/>
      </c>
      <c r="I1413" s="100" t="str">
        <f>IF(CADA_PROD!C1413="","",IFERROR(IF(H1413&lt;=0,"Sem estoque",IF(H1413/E1413&lt;0.25,"Quase sem estoque",IF(H1413/E1413&lt;1.2,"Estoque baixo",IF(H1413/E1413&lt;2,"Estoque moderado","Estoque confortável")))),""))</f>
        <v/>
      </c>
      <c r="J1413" s="102" t="str">
        <f>IF(CADA_PROD!C1413="","",SUMIFS(MOVI_ENTR!M:M,MOVI_ENTR!D:D,D1413))</f>
        <v/>
      </c>
      <c r="K1413" s="103" t="str">
        <f>IF(CADA_PROD!C1413="","",IFERROR($J1413/SUM($J$6:$J$1006),""))</f>
        <v/>
      </c>
      <c r="L1413" s="103" t="str">
        <f>IF(CADA_PROD!C1413="","",IFERROR(H1413/SUM($H$6:$H$1006)+P1413,""))</f>
        <v/>
      </c>
      <c r="M1413" s="102" t="str">
        <f>IF(CADA_PROD!$C1413="","",IFERROR(SUMIFS(MOVI_ENTR!M:M,MOVI_ENTR!D:D,D1413)/SUMIFS(MOVI_ENTR!I:I,MOVI_ENTR!D:D,D1413),0))</f>
        <v/>
      </c>
      <c r="N1413" s="104" t="str">
        <f>IF(CADA_PROD!C1413="","",G1413/E1413)</f>
        <v/>
      </c>
    </row>
    <row r="1414" spans="3:14" ht="30" customHeight="1">
      <c r="C1414" s="99" t="str">
        <f>IF(CADA_PROD!C1414="","",CADA_PROD!C1414)</f>
        <v/>
      </c>
      <c r="D1414" s="100" t="str">
        <f>IF(CADA_PROD!D1414="","",CADA_PROD!D1414)</f>
        <v/>
      </c>
      <c r="E1414" s="101" t="str">
        <f>IF(CADA_PROD!E1414="","",CADA_PROD!E1414)</f>
        <v/>
      </c>
      <c r="F1414" s="101" t="str">
        <f>IF(CADA_PROD!D1414="","",SUMIFS(MOVI_ENTR!I:I,MOVI_ENTR!D:D,D1414))</f>
        <v/>
      </c>
      <c r="G1414" s="101" t="str">
        <f>IF(CADA_PROD!C1414="","",SUMIFS(MOVI_SAID!H:H,MOVI_SAID!D:D,D1414))</f>
        <v/>
      </c>
      <c r="H1414" s="101" t="str">
        <f t="shared" si="39"/>
        <v/>
      </c>
      <c r="I1414" s="100" t="str">
        <f>IF(CADA_PROD!C1414="","",IFERROR(IF(H1414&lt;=0,"Sem estoque",IF(H1414/E1414&lt;0.25,"Quase sem estoque",IF(H1414/E1414&lt;1.2,"Estoque baixo",IF(H1414/E1414&lt;2,"Estoque moderado","Estoque confortável")))),""))</f>
        <v/>
      </c>
      <c r="J1414" s="102" t="str">
        <f>IF(CADA_PROD!C1414="","",SUMIFS(MOVI_ENTR!M:M,MOVI_ENTR!D:D,D1414))</f>
        <v/>
      </c>
      <c r="K1414" s="103" t="str">
        <f>IF(CADA_PROD!C1414="","",IFERROR($J1414/SUM($J$6:$J$1006),""))</f>
        <v/>
      </c>
      <c r="L1414" s="103" t="str">
        <f>IF(CADA_PROD!C1414="","",IFERROR(H1414/SUM($H$6:$H$1006)+P1414,""))</f>
        <v/>
      </c>
      <c r="M1414" s="102" t="str">
        <f>IF(CADA_PROD!$C1414="","",IFERROR(SUMIFS(MOVI_ENTR!M:M,MOVI_ENTR!D:D,D1414)/SUMIFS(MOVI_ENTR!I:I,MOVI_ENTR!D:D,D1414),0))</f>
        <v/>
      </c>
      <c r="N1414" s="104" t="str">
        <f>IF(CADA_PROD!C1414="","",G1414/E1414)</f>
        <v/>
      </c>
    </row>
    <row r="1415" spans="3:14" ht="30" customHeight="1">
      <c r="C1415" s="99" t="str">
        <f>IF(CADA_PROD!C1415="","",CADA_PROD!C1415)</f>
        <v/>
      </c>
      <c r="D1415" s="100" t="str">
        <f>IF(CADA_PROD!D1415="","",CADA_PROD!D1415)</f>
        <v/>
      </c>
      <c r="E1415" s="101" t="str">
        <f>IF(CADA_PROD!E1415="","",CADA_PROD!E1415)</f>
        <v/>
      </c>
      <c r="F1415" s="101" t="str">
        <f>IF(CADA_PROD!D1415="","",SUMIFS(MOVI_ENTR!I:I,MOVI_ENTR!D:D,D1415))</f>
        <v/>
      </c>
      <c r="G1415" s="101" t="str">
        <f>IF(CADA_PROD!C1415="","",SUMIFS(MOVI_SAID!H:H,MOVI_SAID!D:D,D1415))</f>
        <v/>
      </c>
      <c r="H1415" s="101" t="str">
        <f t="shared" si="39"/>
        <v/>
      </c>
      <c r="I1415" s="100" t="str">
        <f>IF(CADA_PROD!C1415="","",IFERROR(IF(H1415&lt;=0,"Sem estoque",IF(H1415/E1415&lt;0.25,"Quase sem estoque",IF(H1415/E1415&lt;1.2,"Estoque baixo",IF(H1415/E1415&lt;2,"Estoque moderado","Estoque confortável")))),""))</f>
        <v/>
      </c>
      <c r="J1415" s="102" t="str">
        <f>IF(CADA_PROD!C1415="","",SUMIFS(MOVI_ENTR!M:M,MOVI_ENTR!D:D,D1415))</f>
        <v/>
      </c>
      <c r="K1415" s="103" t="str">
        <f>IF(CADA_PROD!C1415="","",IFERROR($J1415/SUM($J$6:$J$1006),""))</f>
        <v/>
      </c>
      <c r="L1415" s="103" t="str">
        <f>IF(CADA_PROD!C1415="","",IFERROR(H1415/SUM($H$6:$H$1006)+P1415,""))</f>
        <v/>
      </c>
      <c r="M1415" s="102" t="str">
        <f>IF(CADA_PROD!$C1415="","",IFERROR(SUMIFS(MOVI_ENTR!M:M,MOVI_ENTR!D:D,D1415)/SUMIFS(MOVI_ENTR!I:I,MOVI_ENTR!D:D,D1415),0))</f>
        <v/>
      </c>
      <c r="N1415" s="104" t="str">
        <f>IF(CADA_PROD!C1415="","",G1415/E1415)</f>
        <v/>
      </c>
    </row>
    <row r="1416" spans="3:14" ht="30" customHeight="1">
      <c r="C1416" s="99" t="str">
        <f>IF(CADA_PROD!C1416="","",CADA_PROD!C1416)</f>
        <v/>
      </c>
      <c r="D1416" s="100" t="str">
        <f>IF(CADA_PROD!D1416="","",CADA_PROD!D1416)</f>
        <v/>
      </c>
      <c r="E1416" s="101" t="str">
        <f>IF(CADA_PROD!E1416="","",CADA_PROD!E1416)</f>
        <v/>
      </c>
      <c r="F1416" s="101" t="str">
        <f>IF(CADA_PROD!D1416="","",SUMIFS(MOVI_ENTR!I:I,MOVI_ENTR!D:D,D1416))</f>
        <v/>
      </c>
      <c r="G1416" s="101" t="str">
        <f>IF(CADA_PROD!C1416="","",SUMIFS(MOVI_SAID!H:H,MOVI_SAID!D:D,D1416))</f>
        <v/>
      </c>
      <c r="H1416" s="101" t="str">
        <f t="shared" si="39"/>
        <v/>
      </c>
      <c r="I1416" s="100" t="str">
        <f>IF(CADA_PROD!C1416="","",IFERROR(IF(H1416&lt;=0,"Sem estoque",IF(H1416/E1416&lt;0.25,"Quase sem estoque",IF(H1416/E1416&lt;1.2,"Estoque baixo",IF(H1416/E1416&lt;2,"Estoque moderado","Estoque confortável")))),""))</f>
        <v/>
      </c>
      <c r="J1416" s="102" t="str">
        <f>IF(CADA_PROD!C1416="","",SUMIFS(MOVI_ENTR!M:M,MOVI_ENTR!D:D,D1416))</f>
        <v/>
      </c>
      <c r="K1416" s="103" t="str">
        <f>IF(CADA_PROD!C1416="","",IFERROR($J1416/SUM($J$6:$J$1006),""))</f>
        <v/>
      </c>
      <c r="L1416" s="103" t="str">
        <f>IF(CADA_PROD!C1416="","",IFERROR(H1416/SUM($H$6:$H$1006)+P1416,""))</f>
        <v/>
      </c>
      <c r="M1416" s="102" t="str">
        <f>IF(CADA_PROD!$C1416="","",IFERROR(SUMIFS(MOVI_ENTR!M:M,MOVI_ENTR!D:D,D1416)/SUMIFS(MOVI_ENTR!I:I,MOVI_ENTR!D:D,D1416),0))</f>
        <v/>
      </c>
      <c r="N1416" s="104" t="str">
        <f>IF(CADA_PROD!C1416="","",G1416/E1416)</f>
        <v/>
      </c>
    </row>
    <row r="1417" spans="3:14" ht="30" customHeight="1">
      <c r="C1417" s="99" t="str">
        <f>IF(CADA_PROD!C1417="","",CADA_PROD!C1417)</f>
        <v/>
      </c>
      <c r="D1417" s="100" t="str">
        <f>IF(CADA_PROD!D1417="","",CADA_PROD!D1417)</f>
        <v/>
      </c>
      <c r="E1417" s="101" t="str">
        <f>IF(CADA_PROD!E1417="","",CADA_PROD!E1417)</f>
        <v/>
      </c>
      <c r="F1417" s="101" t="str">
        <f>IF(CADA_PROD!D1417="","",SUMIFS(MOVI_ENTR!I:I,MOVI_ENTR!D:D,D1417))</f>
        <v/>
      </c>
      <c r="G1417" s="101" t="str">
        <f>IF(CADA_PROD!C1417="","",SUMIFS(MOVI_SAID!H:H,MOVI_SAID!D:D,D1417))</f>
        <v/>
      </c>
      <c r="H1417" s="101" t="str">
        <f t="shared" si="39"/>
        <v/>
      </c>
      <c r="I1417" s="100" t="str">
        <f>IF(CADA_PROD!C1417="","",IFERROR(IF(H1417&lt;=0,"Sem estoque",IF(H1417/E1417&lt;0.25,"Quase sem estoque",IF(H1417/E1417&lt;1.2,"Estoque baixo",IF(H1417/E1417&lt;2,"Estoque moderado","Estoque confortável")))),""))</f>
        <v/>
      </c>
      <c r="J1417" s="102" t="str">
        <f>IF(CADA_PROD!C1417="","",SUMIFS(MOVI_ENTR!M:M,MOVI_ENTR!D:D,D1417))</f>
        <v/>
      </c>
      <c r="K1417" s="103" t="str">
        <f>IF(CADA_PROD!C1417="","",IFERROR($J1417/SUM($J$6:$J$1006),""))</f>
        <v/>
      </c>
      <c r="L1417" s="103" t="str">
        <f>IF(CADA_PROD!C1417="","",IFERROR(H1417/SUM($H$6:$H$1006)+P1417,""))</f>
        <v/>
      </c>
      <c r="M1417" s="102" t="str">
        <f>IF(CADA_PROD!$C1417="","",IFERROR(SUMIFS(MOVI_ENTR!M:M,MOVI_ENTR!D:D,D1417)/SUMIFS(MOVI_ENTR!I:I,MOVI_ENTR!D:D,D1417),0))</f>
        <v/>
      </c>
      <c r="N1417" s="104" t="str">
        <f>IF(CADA_PROD!C1417="","",G1417/E1417)</f>
        <v/>
      </c>
    </row>
    <row r="1418" spans="3:14" ht="30" customHeight="1">
      <c r="C1418" s="99" t="str">
        <f>IF(CADA_PROD!C1418="","",CADA_PROD!C1418)</f>
        <v/>
      </c>
      <c r="D1418" s="100" t="str">
        <f>IF(CADA_PROD!D1418="","",CADA_PROD!D1418)</f>
        <v/>
      </c>
      <c r="E1418" s="101" t="str">
        <f>IF(CADA_PROD!E1418="","",CADA_PROD!E1418)</f>
        <v/>
      </c>
      <c r="F1418" s="101" t="str">
        <f>IF(CADA_PROD!D1418="","",SUMIFS(MOVI_ENTR!I:I,MOVI_ENTR!D:D,D1418))</f>
        <v/>
      </c>
      <c r="G1418" s="101" t="str">
        <f>IF(CADA_PROD!C1418="","",SUMIFS(MOVI_SAID!H:H,MOVI_SAID!D:D,D1418))</f>
        <v/>
      </c>
      <c r="H1418" s="101" t="str">
        <f t="shared" si="39"/>
        <v/>
      </c>
      <c r="I1418" s="100" t="str">
        <f>IF(CADA_PROD!C1418="","",IFERROR(IF(H1418&lt;=0,"Sem estoque",IF(H1418/E1418&lt;0.25,"Quase sem estoque",IF(H1418/E1418&lt;1.2,"Estoque baixo",IF(H1418/E1418&lt;2,"Estoque moderado","Estoque confortável")))),""))</f>
        <v/>
      </c>
      <c r="J1418" s="102" t="str">
        <f>IF(CADA_PROD!C1418="","",SUMIFS(MOVI_ENTR!M:M,MOVI_ENTR!D:D,D1418))</f>
        <v/>
      </c>
      <c r="K1418" s="103" t="str">
        <f>IF(CADA_PROD!C1418="","",IFERROR($J1418/SUM($J$6:$J$1006),""))</f>
        <v/>
      </c>
      <c r="L1418" s="103" t="str">
        <f>IF(CADA_PROD!C1418="","",IFERROR(H1418/SUM($H$6:$H$1006)+P1418,""))</f>
        <v/>
      </c>
      <c r="M1418" s="102" t="str">
        <f>IF(CADA_PROD!$C1418="","",IFERROR(SUMIFS(MOVI_ENTR!M:M,MOVI_ENTR!D:D,D1418)/SUMIFS(MOVI_ENTR!I:I,MOVI_ENTR!D:D,D1418),0))</f>
        <v/>
      </c>
      <c r="N1418" s="104" t="str">
        <f>IF(CADA_PROD!C1418="","",G1418/E1418)</f>
        <v/>
      </c>
    </row>
    <row r="1419" spans="3:14" ht="30" customHeight="1">
      <c r="C1419" s="99" t="str">
        <f>IF(CADA_PROD!C1419="","",CADA_PROD!C1419)</f>
        <v/>
      </c>
      <c r="D1419" s="100" t="str">
        <f>IF(CADA_PROD!D1419="","",CADA_PROD!D1419)</f>
        <v/>
      </c>
      <c r="E1419" s="101" t="str">
        <f>IF(CADA_PROD!E1419="","",CADA_PROD!E1419)</f>
        <v/>
      </c>
      <c r="F1419" s="101" t="str">
        <f>IF(CADA_PROD!D1419="","",SUMIFS(MOVI_ENTR!I:I,MOVI_ENTR!D:D,D1419))</f>
        <v/>
      </c>
      <c r="G1419" s="101" t="str">
        <f>IF(CADA_PROD!C1419="","",SUMIFS(MOVI_SAID!H:H,MOVI_SAID!D:D,D1419))</f>
        <v/>
      </c>
      <c r="H1419" s="101" t="str">
        <f t="shared" si="39"/>
        <v/>
      </c>
      <c r="I1419" s="100" t="str">
        <f>IF(CADA_PROD!C1419="","",IFERROR(IF(H1419&lt;=0,"Sem estoque",IF(H1419/E1419&lt;0.25,"Quase sem estoque",IF(H1419/E1419&lt;1.2,"Estoque baixo",IF(H1419/E1419&lt;2,"Estoque moderado","Estoque confortável")))),""))</f>
        <v/>
      </c>
      <c r="J1419" s="102" t="str">
        <f>IF(CADA_PROD!C1419="","",SUMIFS(MOVI_ENTR!M:M,MOVI_ENTR!D:D,D1419))</f>
        <v/>
      </c>
      <c r="K1419" s="103" t="str">
        <f>IF(CADA_PROD!C1419="","",IFERROR($J1419/SUM($J$6:$J$1006),""))</f>
        <v/>
      </c>
      <c r="L1419" s="103" t="str">
        <f>IF(CADA_PROD!C1419="","",IFERROR(H1419/SUM($H$6:$H$1006)+P1419,""))</f>
        <v/>
      </c>
      <c r="M1419" s="102" t="str">
        <f>IF(CADA_PROD!$C1419="","",IFERROR(SUMIFS(MOVI_ENTR!M:M,MOVI_ENTR!D:D,D1419)/SUMIFS(MOVI_ENTR!I:I,MOVI_ENTR!D:D,D1419),0))</f>
        <v/>
      </c>
      <c r="N1419" s="104" t="str">
        <f>IF(CADA_PROD!C1419="","",G1419/E1419)</f>
        <v/>
      </c>
    </row>
    <row r="1420" spans="3:14" ht="30" customHeight="1">
      <c r="C1420" s="99" t="str">
        <f>IF(CADA_PROD!C1420="","",CADA_PROD!C1420)</f>
        <v/>
      </c>
      <c r="D1420" s="100" t="str">
        <f>IF(CADA_PROD!D1420="","",CADA_PROD!D1420)</f>
        <v/>
      </c>
      <c r="E1420" s="101" t="str">
        <f>IF(CADA_PROD!E1420="","",CADA_PROD!E1420)</f>
        <v/>
      </c>
      <c r="F1420" s="101" t="str">
        <f>IF(CADA_PROD!D1420="","",SUMIFS(MOVI_ENTR!I:I,MOVI_ENTR!D:D,D1420))</f>
        <v/>
      </c>
      <c r="G1420" s="101" t="str">
        <f>IF(CADA_PROD!C1420="","",SUMIFS(MOVI_SAID!H:H,MOVI_SAID!D:D,D1420))</f>
        <v/>
      </c>
      <c r="H1420" s="101" t="str">
        <f t="shared" si="39"/>
        <v/>
      </c>
      <c r="I1420" s="100" t="str">
        <f>IF(CADA_PROD!C1420="","",IFERROR(IF(H1420&lt;=0,"Sem estoque",IF(H1420/E1420&lt;0.25,"Quase sem estoque",IF(H1420/E1420&lt;1.2,"Estoque baixo",IF(H1420/E1420&lt;2,"Estoque moderado","Estoque confortável")))),""))</f>
        <v/>
      </c>
      <c r="J1420" s="102" t="str">
        <f>IF(CADA_PROD!C1420="","",SUMIFS(MOVI_ENTR!M:M,MOVI_ENTR!D:D,D1420))</f>
        <v/>
      </c>
      <c r="K1420" s="103" t="str">
        <f>IF(CADA_PROD!C1420="","",IFERROR($J1420/SUM($J$6:$J$1006),""))</f>
        <v/>
      </c>
      <c r="L1420" s="103" t="str">
        <f>IF(CADA_PROD!C1420="","",IFERROR(H1420/SUM($H$6:$H$1006)+P1420,""))</f>
        <v/>
      </c>
      <c r="M1420" s="102" t="str">
        <f>IF(CADA_PROD!$C1420="","",IFERROR(SUMIFS(MOVI_ENTR!M:M,MOVI_ENTR!D:D,D1420)/SUMIFS(MOVI_ENTR!I:I,MOVI_ENTR!D:D,D1420),0))</f>
        <v/>
      </c>
      <c r="N1420" s="104" t="str">
        <f>IF(CADA_PROD!C1420="","",G1420/E1420)</f>
        <v/>
      </c>
    </row>
    <row r="1421" spans="3:14" ht="30" customHeight="1">
      <c r="C1421" s="99" t="str">
        <f>IF(CADA_PROD!C1421="","",CADA_PROD!C1421)</f>
        <v/>
      </c>
      <c r="D1421" s="100" t="str">
        <f>IF(CADA_PROD!D1421="","",CADA_PROD!D1421)</f>
        <v/>
      </c>
      <c r="E1421" s="101" t="str">
        <f>IF(CADA_PROD!E1421="","",CADA_PROD!E1421)</f>
        <v/>
      </c>
      <c r="F1421" s="101" t="str">
        <f>IF(CADA_PROD!D1421="","",SUMIFS(MOVI_ENTR!I:I,MOVI_ENTR!D:D,D1421))</f>
        <v/>
      </c>
      <c r="G1421" s="101" t="str">
        <f>IF(CADA_PROD!C1421="","",SUMIFS(MOVI_SAID!H:H,MOVI_SAID!D:D,D1421))</f>
        <v/>
      </c>
      <c r="H1421" s="101" t="str">
        <f t="shared" si="39"/>
        <v/>
      </c>
      <c r="I1421" s="100" t="str">
        <f>IF(CADA_PROD!C1421="","",IFERROR(IF(H1421&lt;=0,"Sem estoque",IF(H1421/E1421&lt;0.25,"Quase sem estoque",IF(H1421/E1421&lt;1.2,"Estoque baixo",IF(H1421/E1421&lt;2,"Estoque moderado","Estoque confortável")))),""))</f>
        <v/>
      </c>
      <c r="J1421" s="102" t="str">
        <f>IF(CADA_PROD!C1421="","",SUMIFS(MOVI_ENTR!M:M,MOVI_ENTR!D:D,D1421))</f>
        <v/>
      </c>
      <c r="K1421" s="103" t="str">
        <f>IF(CADA_PROD!C1421="","",IFERROR($J1421/SUM($J$6:$J$1006),""))</f>
        <v/>
      </c>
      <c r="L1421" s="103" t="str">
        <f>IF(CADA_PROD!C1421="","",IFERROR(H1421/SUM($H$6:$H$1006)+P1421,""))</f>
        <v/>
      </c>
      <c r="M1421" s="102" t="str">
        <f>IF(CADA_PROD!$C1421="","",IFERROR(SUMIFS(MOVI_ENTR!M:M,MOVI_ENTR!D:D,D1421)/SUMIFS(MOVI_ENTR!I:I,MOVI_ENTR!D:D,D1421),0))</f>
        <v/>
      </c>
      <c r="N1421" s="104" t="str">
        <f>IF(CADA_PROD!C1421="","",G1421/E1421)</f>
        <v/>
      </c>
    </row>
    <row r="1422" spans="3:14" ht="30" customHeight="1">
      <c r="C1422" s="99" t="str">
        <f>IF(CADA_PROD!C1422="","",CADA_PROD!C1422)</f>
        <v/>
      </c>
      <c r="D1422" s="100" t="str">
        <f>IF(CADA_PROD!D1422="","",CADA_PROD!D1422)</f>
        <v/>
      </c>
      <c r="E1422" s="101" t="str">
        <f>IF(CADA_PROD!E1422="","",CADA_PROD!E1422)</f>
        <v/>
      </c>
      <c r="F1422" s="101" t="str">
        <f>IF(CADA_PROD!D1422="","",SUMIFS(MOVI_ENTR!I:I,MOVI_ENTR!D:D,D1422))</f>
        <v/>
      </c>
      <c r="G1422" s="101" t="str">
        <f>IF(CADA_PROD!C1422="","",SUMIFS(MOVI_SAID!H:H,MOVI_SAID!D:D,D1422))</f>
        <v/>
      </c>
      <c r="H1422" s="101" t="str">
        <f t="shared" si="39"/>
        <v/>
      </c>
      <c r="I1422" s="100" t="str">
        <f>IF(CADA_PROD!C1422="","",IFERROR(IF(H1422&lt;=0,"Sem estoque",IF(H1422/E1422&lt;0.25,"Quase sem estoque",IF(H1422/E1422&lt;1.2,"Estoque baixo",IF(H1422/E1422&lt;2,"Estoque moderado","Estoque confortável")))),""))</f>
        <v/>
      </c>
      <c r="J1422" s="102" t="str">
        <f>IF(CADA_PROD!C1422="","",SUMIFS(MOVI_ENTR!M:M,MOVI_ENTR!D:D,D1422))</f>
        <v/>
      </c>
      <c r="K1422" s="103" t="str">
        <f>IF(CADA_PROD!C1422="","",IFERROR($J1422/SUM($J$6:$J$1006),""))</f>
        <v/>
      </c>
      <c r="L1422" s="103" t="str">
        <f>IF(CADA_PROD!C1422="","",IFERROR(H1422/SUM($H$6:$H$1006)+P1422,""))</f>
        <v/>
      </c>
      <c r="M1422" s="102" t="str">
        <f>IF(CADA_PROD!$C1422="","",IFERROR(SUMIFS(MOVI_ENTR!M:M,MOVI_ENTR!D:D,D1422)/SUMIFS(MOVI_ENTR!I:I,MOVI_ENTR!D:D,D1422),0))</f>
        <v/>
      </c>
      <c r="N1422" s="104" t="str">
        <f>IF(CADA_PROD!C1422="","",G1422/E1422)</f>
        <v/>
      </c>
    </row>
    <row r="1423" spans="3:14" ht="30" customHeight="1">
      <c r="C1423" s="99" t="str">
        <f>IF(CADA_PROD!C1423="","",CADA_PROD!C1423)</f>
        <v/>
      </c>
      <c r="D1423" s="100" t="str">
        <f>IF(CADA_PROD!D1423="","",CADA_PROD!D1423)</f>
        <v/>
      </c>
      <c r="E1423" s="101" t="str">
        <f>IF(CADA_PROD!E1423="","",CADA_PROD!E1423)</f>
        <v/>
      </c>
      <c r="F1423" s="101" t="str">
        <f>IF(CADA_PROD!D1423="","",SUMIFS(MOVI_ENTR!I:I,MOVI_ENTR!D:D,D1423))</f>
        <v/>
      </c>
      <c r="G1423" s="101" t="str">
        <f>IF(CADA_PROD!C1423="","",SUMIFS(MOVI_SAID!H:H,MOVI_SAID!D:D,D1423))</f>
        <v/>
      </c>
      <c r="H1423" s="101" t="str">
        <f t="shared" si="39"/>
        <v/>
      </c>
      <c r="I1423" s="100" t="str">
        <f>IF(CADA_PROD!C1423="","",IFERROR(IF(H1423&lt;=0,"Sem estoque",IF(H1423/E1423&lt;0.25,"Quase sem estoque",IF(H1423/E1423&lt;1.2,"Estoque baixo",IF(H1423/E1423&lt;2,"Estoque moderado","Estoque confortável")))),""))</f>
        <v/>
      </c>
      <c r="J1423" s="102" t="str">
        <f>IF(CADA_PROD!C1423="","",SUMIFS(MOVI_ENTR!M:M,MOVI_ENTR!D:D,D1423))</f>
        <v/>
      </c>
      <c r="K1423" s="103" t="str">
        <f>IF(CADA_PROD!C1423="","",IFERROR($J1423/SUM($J$6:$J$1006),""))</f>
        <v/>
      </c>
      <c r="L1423" s="103" t="str">
        <f>IF(CADA_PROD!C1423="","",IFERROR(H1423/SUM($H$6:$H$1006)+P1423,""))</f>
        <v/>
      </c>
      <c r="M1423" s="102" t="str">
        <f>IF(CADA_PROD!$C1423="","",IFERROR(SUMIFS(MOVI_ENTR!M:M,MOVI_ENTR!D:D,D1423)/SUMIFS(MOVI_ENTR!I:I,MOVI_ENTR!D:D,D1423),0))</f>
        <v/>
      </c>
      <c r="N1423" s="104" t="str">
        <f>IF(CADA_PROD!C1423="","",G1423/E1423)</f>
        <v/>
      </c>
    </row>
    <row r="1424" spans="3:14" ht="30" customHeight="1">
      <c r="C1424" s="99" t="str">
        <f>IF(CADA_PROD!C1424="","",CADA_PROD!C1424)</f>
        <v/>
      </c>
      <c r="D1424" s="100" t="str">
        <f>IF(CADA_PROD!D1424="","",CADA_PROD!D1424)</f>
        <v/>
      </c>
      <c r="E1424" s="101" t="str">
        <f>IF(CADA_PROD!E1424="","",CADA_PROD!E1424)</f>
        <v/>
      </c>
      <c r="F1424" s="101" t="str">
        <f>IF(CADA_PROD!D1424="","",SUMIFS(MOVI_ENTR!I:I,MOVI_ENTR!D:D,D1424))</f>
        <v/>
      </c>
      <c r="G1424" s="101" t="str">
        <f>IF(CADA_PROD!C1424="","",SUMIFS(MOVI_SAID!H:H,MOVI_SAID!D:D,D1424))</f>
        <v/>
      </c>
      <c r="H1424" s="101" t="str">
        <f t="shared" si="39"/>
        <v/>
      </c>
      <c r="I1424" s="100" t="str">
        <f>IF(CADA_PROD!C1424="","",IFERROR(IF(H1424&lt;=0,"Sem estoque",IF(H1424/E1424&lt;0.25,"Quase sem estoque",IF(H1424/E1424&lt;1.2,"Estoque baixo",IF(H1424/E1424&lt;2,"Estoque moderado","Estoque confortável")))),""))</f>
        <v/>
      </c>
      <c r="J1424" s="102" t="str">
        <f>IF(CADA_PROD!C1424="","",SUMIFS(MOVI_ENTR!M:M,MOVI_ENTR!D:D,D1424))</f>
        <v/>
      </c>
      <c r="K1424" s="103" t="str">
        <f>IF(CADA_PROD!C1424="","",IFERROR($J1424/SUM($J$6:$J$1006),""))</f>
        <v/>
      </c>
      <c r="L1424" s="103" t="str">
        <f>IF(CADA_PROD!C1424="","",IFERROR(H1424/SUM($H$6:$H$1006)+P1424,""))</f>
        <v/>
      </c>
      <c r="M1424" s="102" t="str">
        <f>IF(CADA_PROD!$C1424="","",IFERROR(SUMIFS(MOVI_ENTR!M:M,MOVI_ENTR!D:D,D1424)/SUMIFS(MOVI_ENTR!I:I,MOVI_ENTR!D:D,D1424),0))</f>
        <v/>
      </c>
      <c r="N1424" s="104" t="str">
        <f>IF(CADA_PROD!C1424="","",G1424/E1424)</f>
        <v/>
      </c>
    </row>
    <row r="1425" spans="3:14" ht="30" customHeight="1">
      <c r="C1425" s="99" t="str">
        <f>IF(CADA_PROD!C1425="","",CADA_PROD!C1425)</f>
        <v/>
      </c>
      <c r="D1425" s="100" t="str">
        <f>IF(CADA_PROD!D1425="","",CADA_PROD!D1425)</f>
        <v/>
      </c>
      <c r="E1425" s="101" t="str">
        <f>IF(CADA_PROD!E1425="","",CADA_PROD!E1425)</f>
        <v/>
      </c>
      <c r="F1425" s="101" t="str">
        <f>IF(CADA_PROD!D1425="","",SUMIFS(MOVI_ENTR!I:I,MOVI_ENTR!D:D,D1425))</f>
        <v/>
      </c>
      <c r="G1425" s="101" t="str">
        <f>IF(CADA_PROD!C1425="","",SUMIFS(MOVI_SAID!H:H,MOVI_SAID!D:D,D1425))</f>
        <v/>
      </c>
      <c r="H1425" s="101" t="str">
        <f t="shared" si="39"/>
        <v/>
      </c>
      <c r="I1425" s="100" t="str">
        <f>IF(CADA_PROD!C1425="","",IFERROR(IF(H1425&lt;=0,"Sem estoque",IF(H1425/E1425&lt;0.25,"Quase sem estoque",IF(H1425/E1425&lt;1.2,"Estoque baixo",IF(H1425/E1425&lt;2,"Estoque moderado","Estoque confortável")))),""))</f>
        <v/>
      </c>
      <c r="J1425" s="102" t="str">
        <f>IF(CADA_PROD!C1425="","",SUMIFS(MOVI_ENTR!M:M,MOVI_ENTR!D:D,D1425))</f>
        <v/>
      </c>
      <c r="K1425" s="103" t="str">
        <f>IF(CADA_PROD!C1425="","",IFERROR($J1425/SUM($J$6:$J$1006),""))</f>
        <v/>
      </c>
      <c r="L1425" s="103" t="str">
        <f>IF(CADA_PROD!C1425="","",IFERROR(H1425/SUM($H$6:$H$1006)+P1425,""))</f>
        <v/>
      </c>
      <c r="M1425" s="102" t="str">
        <f>IF(CADA_PROD!$C1425="","",IFERROR(SUMIFS(MOVI_ENTR!M:M,MOVI_ENTR!D:D,D1425)/SUMIFS(MOVI_ENTR!I:I,MOVI_ENTR!D:D,D1425),0))</f>
        <v/>
      </c>
      <c r="N1425" s="104" t="str">
        <f>IF(CADA_PROD!C1425="","",G1425/E1425)</f>
        <v/>
      </c>
    </row>
    <row r="1426" spans="3:14" ht="30" customHeight="1">
      <c r="C1426" s="99" t="str">
        <f>IF(CADA_PROD!C1426="","",CADA_PROD!C1426)</f>
        <v/>
      </c>
      <c r="D1426" s="100" t="str">
        <f>IF(CADA_PROD!D1426="","",CADA_PROD!D1426)</f>
        <v/>
      </c>
      <c r="E1426" s="101" t="str">
        <f>IF(CADA_PROD!E1426="","",CADA_PROD!E1426)</f>
        <v/>
      </c>
      <c r="F1426" s="101" t="str">
        <f>IF(CADA_PROD!D1426="","",SUMIFS(MOVI_ENTR!I:I,MOVI_ENTR!D:D,D1426))</f>
        <v/>
      </c>
      <c r="G1426" s="101" t="str">
        <f>IF(CADA_PROD!C1426="","",SUMIFS(MOVI_SAID!H:H,MOVI_SAID!D:D,D1426))</f>
        <v/>
      </c>
      <c r="H1426" s="101" t="str">
        <f t="shared" si="39"/>
        <v/>
      </c>
      <c r="I1426" s="100" t="str">
        <f>IF(CADA_PROD!C1426="","",IFERROR(IF(H1426&lt;=0,"Sem estoque",IF(H1426/E1426&lt;0.25,"Quase sem estoque",IF(H1426/E1426&lt;1.2,"Estoque baixo",IF(H1426/E1426&lt;2,"Estoque moderado","Estoque confortável")))),""))</f>
        <v/>
      </c>
      <c r="J1426" s="102" t="str">
        <f>IF(CADA_PROD!C1426="","",SUMIFS(MOVI_ENTR!M:M,MOVI_ENTR!D:D,D1426))</f>
        <v/>
      </c>
      <c r="K1426" s="103" t="str">
        <f>IF(CADA_PROD!C1426="","",IFERROR($J1426/SUM($J$6:$J$1006),""))</f>
        <v/>
      </c>
      <c r="L1426" s="103" t="str">
        <f>IF(CADA_PROD!C1426="","",IFERROR(H1426/SUM($H$6:$H$1006)+P1426,""))</f>
        <v/>
      </c>
      <c r="M1426" s="102" t="str">
        <f>IF(CADA_PROD!$C1426="","",IFERROR(SUMIFS(MOVI_ENTR!M:M,MOVI_ENTR!D:D,D1426)/SUMIFS(MOVI_ENTR!I:I,MOVI_ENTR!D:D,D1426),0))</f>
        <v/>
      </c>
      <c r="N1426" s="104" t="str">
        <f>IF(CADA_PROD!C1426="","",G1426/E1426)</f>
        <v/>
      </c>
    </row>
    <row r="1427" spans="3:14" ht="30" customHeight="1">
      <c r="C1427" s="99" t="str">
        <f>IF(CADA_PROD!C1427="","",CADA_PROD!C1427)</f>
        <v/>
      </c>
      <c r="D1427" s="100" t="str">
        <f>IF(CADA_PROD!D1427="","",CADA_PROD!D1427)</f>
        <v/>
      </c>
      <c r="E1427" s="101" t="str">
        <f>IF(CADA_PROD!E1427="","",CADA_PROD!E1427)</f>
        <v/>
      </c>
      <c r="F1427" s="101" t="str">
        <f>IF(CADA_PROD!D1427="","",SUMIFS(MOVI_ENTR!I:I,MOVI_ENTR!D:D,D1427))</f>
        <v/>
      </c>
      <c r="G1427" s="101" t="str">
        <f>IF(CADA_PROD!C1427="","",SUMIFS(MOVI_SAID!H:H,MOVI_SAID!D:D,D1427))</f>
        <v/>
      </c>
      <c r="H1427" s="101" t="str">
        <f t="shared" si="39"/>
        <v/>
      </c>
      <c r="I1427" s="100" t="str">
        <f>IF(CADA_PROD!C1427="","",IFERROR(IF(H1427&lt;=0,"Sem estoque",IF(H1427/E1427&lt;0.25,"Quase sem estoque",IF(H1427/E1427&lt;1.2,"Estoque baixo",IF(H1427/E1427&lt;2,"Estoque moderado","Estoque confortável")))),""))</f>
        <v/>
      </c>
      <c r="J1427" s="102" t="str">
        <f>IF(CADA_PROD!C1427="","",SUMIFS(MOVI_ENTR!M:M,MOVI_ENTR!D:D,D1427))</f>
        <v/>
      </c>
      <c r="K1427" s="103" t="str">
        <f>IF(CADA_PROD!C1427="","",IFERROR($J1427/SUM($J$6:$J$1006),""))</f>
        <v/>
      </c>
      <c r="L1427" s="103" t="str">
        <f>IF(CADA_PROD!C1427="","",IFERROR(H1427/SUM($H$6:$H$1006)+P1427,""))</f>
        <v/>
      </c>
      <c r="M1427" s="102" t="str">
        <f>IF(CADA_PROD!$C1427="","",IFERROR(SUMIFS(MOVI_ENTR!M:M,MOVI_ENTR!D:D,D1427)/SUMIFS(MOVI_ENTR!I:I,MOVI_ENTR!D:D,D1427),0))</f>
        <v/>
      </c>
      <c r="N1427" s="104" t="str">
        <f>IF(CADA_PROD!C1427="","",G1427/E1427)</f>
        <v/>
      </c>
    </row>
    <row r="1428" spans="3:14" ht="30" customHeight="1">
      <c r="C1428" s="99" t="str">
        <f>IF(CADA_PROD!C1428="","",CADA_PROD!C1428)</f>
        <v/>
      </c>
      <c r="D1428" s="100" t="str">
        <f>IF(CADA_PROD!D1428="","",CADA_PROD!D1428)</f>
        <v/>
      </c>
      <c r="E1428" s="101" t="str">
        <f>IF(CADA_PROD!E1428="","",CADA_PROD!E1428)</f>
        <v/>
      </c>
      <c r="F1428" s="101" t="str">
        <f>IF(CADA_PROD!D1428="","",SUMIFS(MOVI_ENTR!I:I,MOVI_ENTR!D:D,D1428))</f>
        <v/>
      </c>
      <c r="G1428" s="101" t="str">
        <f>IF(CADA_PROD!C1428="","",SUMIFS(MOVI_SAID!H:H,MOVI_SAID!D:D,D1428))</f>
        <v/>
      </c>
      <c r="H1428" s="101" t="str">
        <f t="shared" si="39"/>
        <v/>
      </c>
      <c r="I1428" s="100" t="str">
        <f>IF(CADA_PROD!C1428="","",IFERROR(IF(H1428&lt;=0,"Sem estoque",IF(H1428/E1428&lt;0.25,"Quase sem estoque",IF(H1428/E1428&lt;1.2,"Estoque baixo",IF(H1428/E1428&lt;2,"Estoque moderado","Estoque confortável")))),""))</f>
        <v/>
      </c>
      <c r="J1428" s="102" t="str">
        <f>IF(CADA_PROD!C1428="","",SUMIFS(MOVI_ENTR!M:M,MOVI_ENTR!D:D,D1428))</f>
        <v/>
      </c>
      <c r="K1428" s="103" t="str">
        <f>IF(CADA_PROD!C1428="","",IFERROR($J1428/SUM($J$6:$J$1006),""))</f>
        <v/>
      </c>
      <c r="L1428" s="103" t="str">
        <f>IF(CADA_PROD!C1428="","",IFERROR(H1428/SUM($H$6:$H$1006)+P1428,""))</f>
        <v/>
      </c>
      <c r="M1428" s="102" t="str">
        <f>IF(CADA_PROD!$C1428="","",IFERROR(SUMIFS(MOVI_ENTR!M:M,MOVI_ENTR!D:D,D1428)/SUMIFS(MOVI_ENTR!I:I,MOVI_ENTR!D:D,D1428),0))</f>
        <v/>
      </c>
      <c r="N1428" s="104" t="str">
        <f>IF(CADA_PROD!C1428="","",G1428/E1428)</f>
        <v/>
      </c>
    </row>
    <row r="1429" spans="3:14" ht="30" customHeight="1">
      <c r="C1429" s="99" t="str">
        <f>IF(CADA_PROD!C1429="","",CADA_PROD!C1429)</f>
        <v/>
      </c>
      <c r="D1429" s="100" t="str">
        <f>IF(CADA_PROD!D1429="","",CADA_PROD!D1429)</f>
        <v/>
      </c>
      <c r="E1429" s="101" t="str">
        <f>IF(CADA_PROD!E1429="","",CADA_PROD!E1429)</f>
        <v/>
      </c>
      <c r="F1429" s="101" t="str">
        <f>IF(CADA_PROD!D1429="","",SUMIFS(MOVI_ENTR!I:I,MOVI_ENTR!D:D,D1429))</f>
        <v/>
      </c>
      <c r="G1429" s="101" t="str">
        <f>IF(CADA_PROD!C1429="","",SUMIFS(MOVI_SAID!H:H,MOVI_SAID!D:D,D1429))</f>
        <v/>
      </c>
      <c r="H1429" s="101" t="str">
        <f t="shared" si="39"/>
        <v/>
      </c>
      <c r="I1429" s="100" t="str">
        <f>IF(CADA_PROD!C1429="","",IFERROR(IF(H1429&lt;=0,"Sem estoque",IF(H1429/E1429&lt;0.25,"Quase sem estoque",IF(H1429/E1429&lt;1.2,"Estoque baixo",IF(H1429/E1429&lt;2,"Estoque moderado","Estoque confortável")))),""))</f>
        <v/>
      </c>
      <c r="J1429" s="102" t="str">
        <f>IF(CADA_PROD!C1429="","",SUMIFS(MOVI_ENTR!M:M,MOVI_ENTR!D:D,D1429))</f>
        <v/>
      </c>
      <c r="K1429" s="103" t="str">
        <f>IF(CADA_PROD!C1429="","",IFERROR($J1429/SUM($J$6:$J$1006),""))</f>
        <v/>
      </c>
      <c r="L1429" s="103" t="str">
        <f>IF(CADA_PROD!C1429="","",IFERROR(H1429/SUM($H$6:$H$1006)+P1429,""))</f>
        <v/>
      </c>
      <c r="M1429" s="102" t="str">
        <f>IF(CADA_PROD!$C1429="","",IFERROR(SUMIFS(MOVI_ENTR!M:M,MOVI_ENTR!D:D,D1429)/SUMIFS(MOVI_ENTR!I:I,MOVI_ENTR!D:D,D1429),0))</f>
        <v/>
      </c>
      <c r="N1429" s="104" t="str">
        <f>IF(CADA_PROD!C1429="","",G1429/E1429)</f>
        <v/>
      </c>
    </row>
    <row r="1430" spans="3:14" ht="30" customHeight="1">
      <c r="C1430" s="99" t="str">
        <f>IF(CADA_PROD!C1430="","",CADA_PROD!C1430)</f>
        <v/>
      </c>
      <c r="D1430" s="100" t="str">
        <f>IF(CADA_PROD!D1430="","",CADA_PROD!D1430)</f>
        <v/>
      </c>
      <c r="E1430" s="101" t="str">
        <f>IF(CADA_PROD!E1430="","",CADA_PROD!E1430)</f>
        <v/>
      </c>
      <c r="F1430" s="101" t="str">
        <f>IF(CADA_PROD!D1430="","",SUMIFS(MOVI_ENTR!I:I,MOVI_ENTR!D:D,D1430))</f>
        <v/>
      </c>
      <c r="G1430" s="101" t="str">
        <f>IF(CADA_PROD!C1430="","",SUMIFS(MOVI_SAID!H:H,MOVI_SAID!D:D,D1430))</f>
        <v/>
      </c>
      <c r="H1430" s="101" t="str">
        <f t="shared" si="39"/>
        <v/>
      </c>
      <c r="I1430" s="100" t="str">
        <f>IF(CADA_PROD!C1430="","",IFERROR(IF(H1430&lt;=0,"Sem estoque",IF(H1430/E1430&lt;0.25,"Quase sem estoque",IF(H1430/E1430&lt;1.2,"Estoque baixo",IF(H1430/E1430&lt;2,"Estoque moderado","Estoque confortável")))),""))</f>
        <v/>
      </c>
      <c r="J1430" s="102" t="str">
        <f>IF(CADA_PROD!C1430="","",SUMIFS(MOVI_ENTR!M:M,MOVI_ENTR!D:D,D1430))</f>
        <v/>
      </c>
      <c r="K1430" s="103" t="str">
        <f>IF(CADA_PROD!C1430="","",IFERROR($J1430/SUM($J$6:$J$1006),""))</f>
        <v/>
      </c>
      <c r="L1430" s="103" t="str">
        <f>IF(CADA_PROD!C1430="","",IFERROR(H1430/SUM($H$6:$H$1006)+P1430,""))</f>
        <v/>
      </c>
      <c r="M1430" s="102" t="str">
        <f>IF(CADA_PROD!$C1430="","",IFERROR(SUMIFS(MOVI_ENTR!M:M,MOVI_ENTR!D:D,D1430)/SUMIFS(MOVI_ENTR!I:I,MOVI_ENTR!D:D,D1430),0))</f>
        <v/>
      </c>
      <c r="N1430" s="104" t="str">
        <f>IF(CADA_PROD!C1430="","",G1430/E1430)</f>
        <v/>
      </c>
    </row>
    <row r="1431" spans="3:14" ht="30" customHeight="1">
      <c r="C1431" s="99" t="str">
        <f>IF(CADA_PROD!C1431="","",CADA_PROD!C1431)</f>
        <v/>
      </c>
      <c r="D1431" s="100" t="str">
        <f>IF(CADA_PROD!D1431="","",CADA_PROD!D1431)</f>
        <v/>
      </c>
      <c r="E1431" s="101" t="str">
        <f>IF(CADA_PROD!E1431="","",CADA_PROD!E1431)</f>
        <v/>
      </c>
      <c r="F1431" s="101" t="str">
        <f>IF(CADA_PROD!D1431="","",SUMIFS(MOVI_ENTR!I:I,MOVI_ENTR!D:D,D1431))</f>
        <v/>
      </c>
      <c r="G1431" s="101" t="str">
        <f>IF(CADA_PROD!C1431="","",SUMIFS(MOVI_SAID!H:H,MOVI_SAID!D:D,D1431))</f>
        <v/>
      </c>
      <c r="H1431" s="101" t="str">
        <f t="shared" si="39"/>
        <v/>
      </c>
      <c r="I1431" s="100" t="str">
        <f>IF(CADA_PROD!C1431="","",IFERROR(IF(H1431&lt;=0,"Sem estoque",IF(H1431/E1431&lt;0.25,"Quase sem estoque",IF(H1431/E1431&lt;1.2,"Estoque baixo",IF(H1431/E1431&lt;2,"Estoque moderado","Estoque confortável")))),""))</f>
        <v/>
      </c>
      <c r="J1431" s="102" t="str">
        <f>IF(CADA_PROD!C1431="","",SUMIFS(MOVI_ENTR!M:M,MOVI_ENTR!D:D,D1431))</f>
        <v/>
      </c>
      <c r="K1431" s="103" t="str">
        <f>IF(CADA_PROD!C1431="","",IFERROR($J1431/SUM($J$6:$J$1006),""))</f>
        <v/>
      </c>
      <c r="L1431" s="103" t="str">
        <f>IF(CADA_PROD!C1431="","",IFERROR(H1431/SUM($H$6:$H$1006)+P1431,""))</f>
        <v/>
      </c>
      <c r="M1431" s="102" t="str">
        <f>IF(CADA_PROD!$C1431="","",IFERROR(SUMIFS(MOVI_ENTR!M:M,MOVI_ENTR!D:D,D1431)/SUMIFS(MOVI_ENTR!I:I,MOVI_ENTR!D:D,D1431),0))</f>
        <v/>
      </c>
      <c r="N1431" s="104" t="str">
        <f>IF(CADA_PROD!C1431="","",G1431/E1431)</f>
        <v/>
      </c>
    </row>
    <row r="1432" spans="3:14" ht="30" customHeight="1">
      <c r="C1432" s="99" t="str">
        <f>IF(CADA_PROD!C1432="","",CADA_PROD!C1432)</f>
        <v/>
      </c>
      <c r="D1432" s="100" t="str">
        <f>IF(CADA_PROD!D1432="","",CADA_PROD!D1432)</f>
        <v/>
      </c>
      <c r="E1432" s="101" t="str">
        <f>IF(CADA_PROD!E1432="","",CADA_PROD!E1432)</f>
        <v/>
      </c>
      <c r="F1432" s="101" t="str">
        <f>IF(CADA_PROD!D1432="","",SUMIFS(MOVI_ENTR!I:I,MOVI_ENTR!D:D,D1432))</f>
        <v/>
      </c>
      <c r="G1432" s="101" t="str">
        <f>IF(CADA_PROD!C1432="","",SUMIFS(MOVI_SAID!H:H,MOVI_SAID!D:D,D1432))</f>
        <v/>
      </c>
      <c r="H1432" s="101" t="str">
        <f t="shared" si="39"/>
        <v/>
      </c>
      <c r="I1432" s="100" t="str">
        <f>IF(CADA_PROD!C1432="","",IFERROR(IF(H1432&lt;=0,"Sem estoque",IF(H1432/E1432&lt;0.25,"Quase sem estoque",IF(H1432/E1432&lt;1.2,"Estoque baixo",IF(H1432/E1432&lt;2,"Estoque moderado","Estoque confortável")))),""))</f>
        <v/>
      </c>
      <c r="J1432" s="102" t="str">
        <f>IF(CADA_PROD!C1432="","",SUMIFS(MOVI_ENTR!M:M,MOVI_ENTR!D:D,D1432))</f>
        <v/>
      </c>
      <c r="K1432" s="103" t="str">
        <f>IF(CADA_PROD!C1432="","",IFERROR($J1432/SUM($J$6:$J$1006),""))</f>
        <v/>
      </c>
      <c r="L1432" s="103" t="str">
        <f>IF(CADA_PROD!C1432="","",IFERROR(H1432/SUM($H$6:$H$1006)+P1432,""))</f>
        <v/>
      </c>
      <c r="M1432" s="102" t="str">
        <f>IF(CADA_PROD!$C1432="","",IFERROR(SUMIFS(MOVI_ENTR!M:M,MOVI_ENTR!D:D,D1432)/SUMIFS(MOVI_ENTR!I:I,MOVI_ENTR!D:D,D1432),0))</f>
        <v/>
      </c>
      <c r="N1432" s="104" t="str">
        <f>IF(CADA_PROD!C1432="","",G1432/E1432)</f>
        <v/>
      </c>
    </row>
    <row r="1433" spans="3:14" ht="30" customHeight="1">
      <c r="C1433" s="99" t="str">
        <f>IF(CADA_PROD!C1433="","",CADA_PROD!C1433)</f>
        <v/>
      </c>
      <c r="D1433" s="100" t="str">
        <f>IF(CADA_PROD!D1433="","",CADA_PROD!D1433)</f>
        <v/>
      </c>
      <c r="E1433" s="101" t="str">
        <f>IF(CADA_PROD!E1433="","",CADA_PROD!E1433)</f>
        <v/>
      </c>
      <c r="F1433" s="101" t="str">
        <f>IF(CADA_PROD!D1433="","",SUMIFS(MOVI_ENTR!I:I,MOVI_ENTR!D:D,D1433))</f>
        <v/>
      </c>
      <c r="G1433" s="101" t="str">
        <f>IF(CADA_PROD!C1433="","",SUMIFS(MOVI_SAID!H:H,MOVI_SAID!D:D,D1433))</f>
        <v/>
      </c>
      <c r="H1433" s="101" t="str">
        <f t="shared" si="39"/>
        <v/>
      </c>
      <c r="I1433" s="100" t="str">
        <f>IF(CADA_PROD!C1433="","",IFERROR(IF(H1433&lt;=0,"Sem estoque",IF(H1433/E1433&lt;0.25,"Quase sem estoque",IF(H1433/E1433&lt;1.2,"Estoque baixo",IF(H1433/E1433&lt;2,"Estoque moderado","Estoque confortável")))),""))</f>
        <v/>
      </c>
      <c r="J1433" s="102" t="str">
        <f>IF(CADA_PROD!C1433="","",SUMIFS(MOVI_ENTR!M:M,MOVI_ENTR!D:D,D1433))</f>
        <v/>
      </c>
      <c r="K1433" s="103" t="str">
        <f>IF(CADA_PROD!C1433="","",IFERROR($J1433/SUM($J$6:$J$1006),""))</f>
        <v/>
      </c>
      <c r="L1433" s="103" t="str">
        <f>IF(CADA_PROD!C1433="","",IFERROR(H1433/SUM($H$6:$H$1006)+P1433,""))</f>
        <v/>
      </c>
      <c r="M1433" s="102" t="str">
        <f>IF(CADA_PROD!$C1433="","",IFERROR(SUMIFS(MOVI_ENTR!M:M,MOVI_ENTR!D:D,D1433)/SUMIFS(MOVI_ENTR!I:I,MOVI_ENTR!D:D,D1433),0))</f>
        <v/>
      </c>
      <c r="N1433" s="104" t="str">
        <f>IF(CADA_PROD!C1433="","",G1433/E1433)</f>
        <v/>
      </c>
    </row>
    <row r="1434" spans="3:14" ht="30" customHeight="1">
      <c r="C1434" s="99" t="str">
        <f>IF(CADA_PROD!C1434="","",CADA_PROD!C1434)</f>
        <v/>
      </c>
      <c r="D1434" s="100" t="str">
        <f>IF(CADA_PROD!D1434="","",CADA_PROD!D1434)</f>
        <v/>
      </c>
      <c r="E1434" s="101" t="str">
        <f>IF(CADA_PROD!E1434="","",CADA_PROD!E1434)</f>
        <v/>
      </c>
      <c r="F1434" s="101" t="str">
        <f>IF(CADA_PROD!D1434="","",SUMIFS(MOVI_ENTR!I:I,MOVI_ENTR!D:D,D1434))</f>
        <v/>
      </c>
      <c r="G1434" s="101" t="str">
        <f>IF(CADA_PROD!C1434="","",SUMIFS(MOVI_SAID!H:H,MOVI_SAID!D:D,D1434))</f>
        <v/>
      </c>
      <c r="H1434" s="101" t="str">
        <f t="shared" si="39"/>
        <v/>
      </c>
      <c r="I1434" s="100" t="str">
        <f>IF(CADA_PROD!C1434="","",IFERROR(IF(H1434&lt;=0,"Sem estoque",IF(H1434/E1434&lt;0.25,"Quase sem estoque",IF(H1434/E1434&lt;1.2,"Estoque baixo",IF(H1434/E1434&lt;2,"Estoque moderado","Estoque confortável")))),""))</f>
        <v/>
      </c>
      <c r="J1434" s="102" t="str">
        <f>IF(CADA_PROD!C1434="","",SUMIFS(MOVI_ENTR!M:M,MOVI_ENTR!D:D,D1434))</f>
        <v/>
      </c>
      <c r="K1434" s="103" t="str">
        <f>IF(CADA_PROD!C1434="","",IFERROR($J1434/SUM($J$6:$J$1006),""))</f>
        <v/>
      </c>
      <c r="L1434" s="103" t="str">
        <f>IF(CADA_PROD!C1434="","",IFERROR(H1434/SUM($H$6:$H$1006)+P1434,""))</f>
        <v/>
      </c>
      <c r="M1434" s="102" t="str">
        <f>IF(CADA_PROD!$C1434="","",IFERROR(SUMIFS(MOVI_ENTR!M:M,MOVI_ENTR!D:D,D1434)/SUMIFS(MOVI_ENTR!I:I,MOVI_ENTR!D:D,D1434),0))</f>
        <v/>
      </c>
      <c r="N1434" s="104" t="str">
        <f>IF(CADA_PROD!C1434="","",G1434/E1434)</f>
        <v/>
      </c>
    </row>
    <row r="1435" spans="3:14" ht="30" customHeight="1">
      <c r="C1435" s="99" t="str">
        <f>IF(CADA_PROD!C1435="","",CADA_PROD!C1435)</f>
        <v/>
      </c>
      <c r="D1435" s="100" t="str">
        <f>IF(CADA_PROD!D1435="","",CADA_PROD!D1435)</f>
        <v/>
      </c>
      <c r="E1435" s="101" t="str">
        <f>IF(CADA_PROD!E1435="","",CADA_PROD!E1435)</f>
        <v/>
      </c>
      <c r="F1435" s="101" t="str">
        <f>IF(CADA_PROD!D1435="","",SUMIFS(MOVI_ENTR!I:I,MOVI_ENTR!D:D,D1435))</f>
        <v/>
      </c>
      <c r="G1435" s="101" t="str">
        <f>IF(CADA_PROD!C1435="","",SUMIFS(MOVI_SAID!H:H,MOVI_SAID!D:D,D1435))</f>
        <v/>
      </c>
      <c r="H1435" s="101" t="str">
        <f t="shared" si="39"/>
        <v/>
      </c>
      <c r="I1435" s="100" t="str">
        <f>IF(CADA_PROD!C1435="","",IFERROR(IF(H1435&lt;=0,"Sem estoque",IF(H1435/E1435&lt;0.25,"Quase sem estoque",IF(H1435/E1435&lt;1.2,"Estoque baixo",IF(H1435/E1435&lt;2,"Estoque moderado","Estoque confortável")))),""))</f>
        <v/>
      </c>
      <c r="J1435" s="102" t="str">
        <f>IF(CADA_PROD!C1435="","",SUMIFS(MOVI_ENTR!M:M,MOVI_ENTR!D:D,D1435))</f>
        <v/>
      </c>
      <c r="K1435" s="103" t="str">
        <f>IF(CADA_PROD!C1435="","",IFERROR($J1435/SUM($J$6:$J$1006),""))</f>
        <v/>
      </c>
      <c r="L1435" s="103" t="str">
        <f>IF(CADA_PROD!C1435="","",IFERROR(H1435/SUM($H$6:$H$1006)+P1435,""))</f>
        <v/>
      </c>
      <c r="M1435" s="102" t="str">
        <f>IF(CADA_PROD!$C1435="","",IFERROR(SUMIFS(MOVI_ENTR!M:M,MOVI_ENTR!D:D,D1435)/SUMIFS(MOVI_ENTR!I:I,MOVI_ENTR!D:D,D1435),0))</f>
        <v/>
      </c>
      <c r="N1435" s="104" t="str">
        <f>IF(CADA_PROD!C1435="","",G1435/E1435)</f>
        <v/>
      </c>
    </row>
    <row r="1436" spans="3:14" ht="30" customHeight="1">
      <c r="C1436" s="99" t="str">
        <f>IF(CADA_PROD!C1436="","",CADA_PROD!C1436)</f>
        <v/>
      </c>
      <c r="D1436" s="100" t="str">
        <f>IF(CADA_PROD!D1436="","",CADA_PROD!D1436)</f>
        <v/>
      </c>
      <c r="E1436" s="101" t="str">
        <f>IF(CADA_PROD!E1436="","",CADA_PROD!E1436)</f>
        <v/>
      </c>
      <c r="F1436" s="101" t="str">
        <f>IF(CADA_PROD!D1436="","",SUMIFS(MOVI_ENTR!I:I,MOVI_ENTR!D:D,D1436))</f>
        <v/>
      </c>
      <c r="G1436" s="101" t="str">
        <f>IF(CADA_PROD!C1436="","",SUMIFS(MOVI_SAID!H:H,MOVI_SAID!D:D,D1436))</f>
        <v/>
      </c>
      <c r="H1436" s="101" t="str">
        <f t="shared" si="39"/>
        <v/>
      </c>
      <c r="I1436" s="100" t="str">
        <f>IF(CADA_PROD!C1436="","",IFERROR(IF(H1436&lt;=0,"Sem estoque",IF(H1436/E1436&lt;0.25,"Quase sem estoque",IF(H1436/E1436&lt;1.2,"Estoque baixo",IF(H1436/E1436&lt;2,"Estoque moderado","Estoque confortável")))),""))</f>
        <v/>
      </c>
      <c r="J1436" s="102" t="str">
        <f>IF(CADA_PROD!C1436="","",SUMIFS(MOVI_ENTR!M:M,MOVI_ENTR!D:D,D1436))</f>
        <v/>
      </c>
      <c r="K1436" s="103" t="str">
        <f>IF(CADA_PROD!C1436="","",IFERROR($J1436/SUM($J$6:$J$1006),""))</f>
        <v/>
      </c>
      <c r="L1436" s="103" t="str">
        <f>IF(CADA_PROD!C1436="","",IFERROR(H1436/SUM($H$6:$H$1006)+P1436,""))</f>
        <v/>
      </c>
      <c r="M1436" s="102" t="str">
        <f>IF(CADA_PROD!$C1436="","",IFERROR(SUMIFS(MOVI_ENTR!M:M,MOVI_ENTR!D:D,D1436)/SUMIFS(MOVI_ENTR!I:I,MOVI_ENTR!D:D,D1436),0))</f>
        <v/>
      </c>
      <c r="N1436" s="104" t="str">
        <f>IF(CADA_PROD!C1436="","",G1436/E1436)</f>
        <v/>
      </c>
    </row>
    <row r="1437" spans="3:14" ht="30" customHeight="1">
      <c r="C1437" s="99" t="str">
        <f>IF(CADA_PROD!C1437="","",CADA_PROD!C1437)</f>
        <v/>
      </c>
      <c r="D1437" s="100" t="str">
        <f>IF(CADA_PROD!D1437="","",CADA_PROD!D1437)</f>
        <v/>
      </c>
      <c r="E1437" s="101" t="str">
        <f>IF(CADA_PROD!E1437="","",CADA_PROD!E1437)</f>
        <v/>
      </c>
      <c r="F1437" s="101" t="str">
        <f>IF(CADA_PROD!D1437="","",SUMIFS(MOVI_ENTR!I:I,MOVI_ENTR!D:D,D1437))</f>
        <v/>
      </c>
      <c r="G1437" s="101" t="str">
        <f>IF(CADA_PROD!C1437="","",SUMIFS(MOVI_SAID!H:H,MOVI_SAID!D:D,D1437))</f>
        <v/>
      </c>
      <c r="H1437" s="101" t="str">
        <f t="shared" si="39"/>
        <v/>
      </c>
      <c r="I1437" s="100" t="str">
        <f>IF(CADA_PROD!C1437="","",IFERROR(IF(H1437&lt;=0,"Sem estoque",IF(H1437/E1437&lt;0.25,"Quase sem estoque",IF(H1437/E1437&lt;1.2,"Estoque baixo",IF(H1437/E1437&lt;2,"Estoque moderado","Estoque confortável")))),""))</f>
        <v/>
      </c>
      <c r="J1437" s="102" t="str">
        <f>IF(CADA_PROD!C1437="","",SUMIFS(MOVI_ENTR!M:M,MOVI_ENTR!D:D,D1437))</f>
        <v/>
      </c>
      <c r="K1437" s="103" t="str">
        <f>IF(CADA_PROD!C1437="","",IFERROR($J1437/SUM($J$6:$J$1006),""))</f>
        <v/>
      </c>
      <c r="L1437" s="103" t="str">
        <f>IF(CADA_PROD!C1437="","",IFERROR(H1437/SUM($H$6:$H$1006)+P1437,""))</f>
        <v/>
      </c>
      <c r="M1437" s="102" t="str">
        <f>IF(CADA_PROD!$C1437="","",IFERROR(SUMIFS(MOVI_ENTR!M:M,MOVI_ENTR!D:D,D1437)/SUMIFS(MOVI_ENTR!I:I,MOVI_ENTR!D:D,D1437),0))</f>
        <v/>
      </c>
      <c r="N1437" s="104" t="str">
        <f>IF(CADA_PROD!C1437="","",G1437/E1437)</f>
        <v/>
      </c>
    </row>
    <row r="1438" spans="3:14" ht="30" customHeight="1">
      <c r="C1438" s="99" t="str">
        <f>IF(CADA_PROD!C1438="","",CADA_PROD!C1438)</f>
        <v/>
      </c>
      <c r="D1438" s="100" t="str">
        <f>IF(CADA_PROD!D1438="","",CADA_PROD!D1438)</f>
        <v/>
      </c>
      <c r="E1438" s="101" t="str">
        <f>IF(CADA_PROD!E1438="","",CADA_PROD!E1438)</f>
        <v/>
      </c>
      <c r="F1438" s="101" t="str">
        <f>IF(CADA_PROD!D1438="","",SUMIFS(MOVI_ENTR!I:I,MOVI_ENTR!D:D,D1438))</f>
        <v/>
      </c>
      <c r="G1438" s="101" t="str">
        <f>IF(CADA_PROD!C1438="","",SUMIFS(MOVI_SAID!H:H,MOVI_SAID!D:D,D1438))</f>
        <v/>
      </c>
      <c r="H1438" s="101" t="str">
        <f t="shared" si="39"/>
        <v/>
      </c>
      <c r="I1438" s="100" t="str">
        <f>IF(CADA_PROD!C1438="","",IFERROR(IF(H1438&lt;=0,"Sem estoque",IF(H1438/E1438&lt;0.25,"Quase sem estoque",IF(H1438/E1438&lt;1.2,"Estoque baixo",IF(H1438/E1438&lt;2,"Estoque moderado","Estoque confortável")))),""))</f>
        <v/>
      </c>
      <c r="J1438" s="102" t="str">
        <f>IF(CADA_PROD!C1438="","",SUMIFS(MOVI_ENTR!M:M,MOVI_ENTR!D:D,D1438))</f>
        <v/>
      </c>
      <c r="K1438" s="103" t="str">
        <f>IF(CADA_PROD!C1438="","",IFERROR($J1438/SUM($J$6:$J$1006),""))</f>
        <v/>
      </c>
      <c r="L1438" s="103" t="str">
        <f>IF(CADA_PROD!C1438="","",IFERROR(H1438/SUM($H$6:$H$1006)+P1438,""))</f>
        <v/>
      </c>
      <c r="M1438" s="102" t="str">
        <f>IF(CADA_PROD!$C1438="","",IFERROR(SUMIFS(MOVI_ENTR!M:M,MOVI_ENTR!D:D,D1438)/SUMIFS(MOVI_ENTR!I:I,MOVI_ENTR!D:D,D1438),0))</f>
        <v/>
      </c>
      <c r="N1438" s="104" t="str">
        <f>IF(CADA_PROD!C1438="","",G1438/E1438)</f>
        <v/>
      </c>
    </row>
    <row r="1439" spans="3:14" ht="30" customHeight="1">
      <c r="C1439" s="99" t="str">
        <f>IF(CADA_PROD!C1439="","",CADA_PROD!C1439)</f>
        <v/>
      </c>
      <c r="D1439" s="100" t="str">
        <f>IF(CADA_PROD!D1439="","",CADA_PROD!D1439)</f>
        <v/>
      </c>
      <c r="E1439" s="101" t="str">
        <f>IF(CADA_PROD!E1439="","",CADA_PROD!E1439)</f>
        <v/>
      </c>
      <c r="F1439" s="101" t="str">
        <f>IF(CADA_PROD!D1439="","",SUMIFS(MOVI_ENTR!I:I,MOVI_ENTR!D:D,D1439))</f>
        <v/>
      </c>
      <c r="G1439" s="101" t="str">
        <f>IF(CADA_PROD!C1439="","",SUMIFS(MOVI_SAID!H:H,MOVI_SAID!D:D,D1439))</f>
        <v/>
      </c>
      <c r="H1439" s="101" t="str">
        <f t="shared" si="39"/>
        <v/>
      </c>
      <c r="I1439" s="100" t="str">
        <f>IF(CADA_PROD!C1439="","",IFERROR(IF(H1439&lt;=0,"Sem estoque",IF(H1439/E1439&lt;0.25,"Quase sem estoque",IF(H1439/E1439&lt;1.2,"Estoque baixo",IF(H1439/E1439&lt;2,"Estoque moderado","Estoque confortável")))),""))</f>
        <v/>
      </c>
      <c r="J1439" s="102" t="str">
        <f>IF(CADA_PROD!C1439="","",SUMIFS(MOVI_ENTR!M:M,MOVI_ENTR!D:D,D1439))</f>
        <v/>
      </c>
      <c r="K1439" s="103" t="str">
        <f>IF(CADA_PROD!C1439="","",IFERROR($J1439/SUM($J$6:$J$1006),""))</f>
        <v/>
      </c>
      <c r="L1439" s="103" t="str">
        <f>IF(CADA_PROD!C1439="","",IFERROR(H1439/SUM($H$6:$H$1006)+P1439,""))</f>
        <v/>
      </c>
      <c r="M1439" s="102" t="str">
        <f>IF(CADA_PROD!$C1439="","",IFERROR(SUMIFS(MOVI_ENTR!M:M,MOVI_ENTR!D:D,D1439)/SUMIFS(MOVI_ENTR!I:I,MOVI_ENTR!D:D,D1439),0))</f>
        <v/>
      </c>
      <c r="N1439" s="104" t="str">
        <f>IF(CADA_PROD!C1439="","",G1439/E1439)</f>
        <v/>
      </c>
    </row>
    <row r="1440" spans="3:14" ht="30" customHeight="1">
      <c r="C1440" s="99" t="str">
        <f>IF(CADA_PROD!C1440="","",CADA_PROD!C1440)</f>
        <v/>
      </c>
      <c r="D1440" s="100" t="str">
        <f>IF(CADA_PROD!D1440="","",CADA_PROD!D1440)</f>
        <v/>
      </c>
      <c r="E1440" s="101" t="str">
        <f>IF(CADA_PROD!E1440="","",CADA_PROD!E1440)</f>
        <v/>
      </c>
      <c r="F1440" s="101" t="str">
        <f>IF(CADA_PROD!D1440="","",SUMIFS(MOVI_ENTR!I:I,MOVI_ENTR!D:D,D1440))</f>
        <v/>
      </c>
      <c r="G1440" s="101" t="str">
        <f>IF(CADA_PROD!C1440="","",SUMIFS(MOVI_SAID!H:H,MOVI_SAID!D:D,D1440))</f>
        <v/>
      </c>
      <c r="H1440" s="101" t="str">
        <f t="shared" si="39"/>
        <v/>
      </c>
      <c r="I1440" s="100" t="str">
        <f>IF(CADA_PROD!C1440="","",IFERROR(IF(H1440&lt;=0,"Sem estoque",IF(H1440/E1440&lt;0.25,"Quase sem estoque",IF(H1440/E1440&lt;1.2,"Estoque baixo",IF(H1440/E1440&lt;2,"Estoque moderado","Estoque confortável")))),""))</f>
        <v/>
      </c>
      <c r="J1440" s="102" t="str">
        <f>IF(CADA_PROD!C1440="","",SUMIFS(MOVI_ENTR!M:M,MOVI_ENTR!D:D,D1440))</f>
        <v/>
      </c>
      <c r="K1440" s="103" t="str">
        <f>IF(CADA_PROD!C1440="","",IFERROR($J1440/SUM($J$6:$J$1006),""))</f>
        <v/>
      </c>
      <c r="L1440" s="103" t="str">
        <f>IF(CADA_PROD!C1440="","",IFERROR(H1440/SUM($H$6:$H$1006)+P1440,""))</f>
        <v/>
      </c>
      <c r="M1440" s="102" t="str">
        <f>IF(CADA_PROD!$C1440="","",IFERROR(SUMIFS(MOVI_ENTR!M:M,MOVI_ENTR!D:D,D1440)/SUMIFS(MOVI_ENTR!I:I,MOVI_ENTR!D:D,D1440),0))</f>
        <v/>
      </c>
      <c r="N1440" s="104" t="str">
        <f>IF(CADA_PROD!C1440="","",G1440/E1440)</f>
        <v/>
      </c>
    </row>
    <row r="1441" spans="3:14" ht="30" customHeight="1">
      <c r="C1441" s="99" t="str">
        <f>IF(CADA_PROD!C1441="","",CADA_PROD!C1441)</f>
        <v/>
      </c>
      <c r="D1441" s="100" t="str">
        <f>IF(CADA_PROD!D1441="","",CADA_PROD!D1441)</f>
        <v/>
      </c>
      <c r="E1441" s="101" t="str">
        <f>IF(CADA_PROD!E1441="","",CADA_PROD!E1441)</f>
        <v/>
      </c>
      <c r="F1441" s="101" t="str">
        <f>IF(CADA_PROD!D1441="","",SUMIFS(MOVI_ENTR!I:I,MOVI_ENTR!D:D,D1441))</f>
        <v/>
      </c>
      <c r="G1441" s="101" t="str">
        <f>IF(CADA_PROD!C1441="","",SUMIFS(MOVI_SAID!H:H,MOVI_SAID!D:D,D1441))</f>
        <v/>
      </c>
      <c r="H1441" s="101" t="str">
        <f t="shared" si="39"/>
        <v/>
      </c>
      <c r="I1441" s="100" t="str">
        <f>IF(CADA_PROD!C1441="","",IFERROR(IF(H1441&lt;=0,"Sem estoque",IF(H1441/E1441&lt;0.25,"Quase sem estoque",IF(H1441/E1441&lt;1.2,"Estoque baixo",IF(H1441/E1441&lt;2,"Estoque moderado","Estoque confortável")))),""))</f>
        <v/>
      </c>
      <c r="J1441" s="102" t="str">
        <f>IF(CADA_PROD!C1441="","",SUMIFS(MOVI_ENTR!M:M,MOVI_ENTR!D:D,D1441))</f>
        <v/>
      </c>
      <c r="K1441" s="103" t="str">
        <f>IF(CADA_PROD!C1441="","",IFERROR($J1441/SUM($J$6:$J$1006),""))</f>
        <v/>
      </c>
      <c r="L1441" s="103" t="str">
        <f>IF(CADA_PROD!C1441="","",IFERROR(H1441/SUM($H$6:$H$1006)+P1441,""))</f>
        <v/>
      </c>
      <c r="M1441" s="102" t="str">
        <f>IF(CADA_PROD!$C1441="","",IFERROR(SUMIFS(MOVI_ENTR!M:M,MOVI_ENTR!D:D,D1441)/SUMIFS(MOVI_ENTR!I:I,MOVI_ENTR!D:D,D1441),0))</f>
        <v/>
      </c>
      <c r="N1441" s="104" t="str">
        <f>IF(CADA_PROD!C1441="","",G1441/E1441)</f>
        <v/>
      </c>
    </row>
    <row r="1442" spans="3:14" ht="30" customHeight="1">
      <c r="C1442" s="99" t="str">
        <f>IF(CADA_PROD!C1442="","",CADA_PROD!C1442)</f>
        <v/>
      </c>
      <c r="D1442" s="100" t="str">
        <f>IF(CADA_PROD!D1442="","",CADA_PROD!D1442)</f>
        <v/>
      </c>
      <c r="E1442" s="101" t="str">
        <f>IF(CADA_PROD!E1442="","",CADA_PROD!E1442)</f>
        <v/>
      </c>
      <c r="F1442" s="101" t="str">
        <f>IF(CADA_PROD!D1442="","",SUMIFS(MOVI_ENTR!I:I,MOVI_ENTR!D:D,D1442))</f>
        <v/>
      </c>
      <c r="G1442" s="101" t="str">
        <f>IF(CADA_PROD!C1442="","",SUMIFS(MOVI_SAID!H:H,MOVI_SAID!D:D,D1442))</f>
        <v/>
      </c>
      <c r="H1442" s="101" t="str">
        <f t="shared" si="39"/>
        <v/>
      </c>
      <c r="I1442" s="100" t="str">
        <f>IF(CADA_PROD!C1442="","",IFERROR(IF(H1442&lt;=0,"Sem estoque",IF(H1442/E1442&lt;0.25,"Quase sem estoque",IF(H1442/E1442&lt;1.2,"Estoque baixo",IF(H1442/E1442&lt;2,"Estoque moderado","Estoque confortável")))),""))</f>
        <v/>
      </c>
      <c r="J1442" s="102" t="str">
        <f>IF(CADA_PROD!C1442="","",SUMIFS(MOVI_ENTR!M:M,MOVI_ENTR!D:D,D1442))</f>
        <v/>
      </c>
      <c r="K1442" s="103" t="str">
        <f>IF(CADA_PROD!C1442="","",IFERROR($J1442/SUM($J$6:$J$1006),""))</f>
        <v/>
      </c>
      <c r="L1442" s="103" t="str">
        <f>IF(CADA_PROD!C1442="","",IFERROR(H1442/SUM($H$6:$H$1006)+P1442,""))</f>
        <v/>
      </c>
      <c r="M1442" s="102" t="str">
        <f>IF(CADA_PROD!$C1442="","",IFERROR(SUMIFS(MOVI_ENTR!M:M,MOVI_ENTR!D:D,D1442)/SUMIFS(MOVI_ENTR!I:I,MOVI_ENTR!D:D,D1442),0))</f>
        <v/>
      </c>
      <c r="N1442" s="104" t="str">
        <f>IF(CADA_PROD!C1442="","",G1442/E1442)</f>
        <v/>
      </c>
    </row>
    <row r="1443" spans="3:14" ht="30" customHeight="1">
      <c r="C1443" s="99" t="str">
        <f>IF(CADA_PROD!C1443="","",CADA_PROD!C1443)</f>
        <v/>
      </c>
      <c r="D1443" s="100" t="str">
        <f>IF(CADA_PROD!D1443="","",CADA_PROD!D1443)</f>
        <v/>
      </c>
      <c r="E1443" s="101" t="str">
        <f>IF(CADA_PROD!E1443="","",CADA_PROD!E1443)</f>
        <v/>
      </c>
      <c r="F1443" s="101" t="str">
        <f>IF(CADA_PROD!D1443="","",SUMIFS(MOVI_ENTR!I:I,MOVI_ENTR!D:D,D1443))</f>
        <v/>
      </c>
      <c r="G1443" s="101" t="str">
        <f>IF(CADA_PROD!C1443="","",SUMIFS(MOVI_SAID!H:H,MOVI_SAID!D:D,D1443))</f>
        <v/>
      </c>
      <c r="H1443" s="101" t="str">
        <f t="shared" si="39"/>
        <v/>
      </c>
      <c r="I1443" s="100" t="str">
        <f>IF(CADA_PROD!C1443="","",IFERROR(IF(H1443&lt;=0,"Sem estoque",IF(H1443/E1443&lt;0.25,"Quase sem estoque",IF(H1443/E1443&lt;1.2,"Estoque baixo",IF(H1443/E1443&lt;2,"Estoque moderado","Estoque confortável")))),""))</f>
        <v/>
      </c>
      <c r="J1443" s="102" t="str">
        <f>IF(CADA_PROD!C1443="","",SUMIFS(MOVI_ENTR!M:M,MOVI_ENTR!D:D,D1443))</f>
        <v/>
      </c>
      <c r="K1443" s="103" t="str">
        <f>IF(CADA_PROD!C1443="","",IFERROR($J1443/SUM($J$6:$J$1006),""))</f>
        <v/>
      </c>
      <c r="L1443" s="103" t="str">
        <f>IF(CADA_PROD!C1443="","",IFERROR(H1443/SUM($H$6:$H$1006)+P1443,""))</f>
        <v/>
      </c>
      <c r="M1443" s="102" t="str">
        <f>IF(CADA_PROD!$C1443="","",IFERROR(SUMIFS(MOVI_ENTR!M:M,MOVI_ENTR!D:D,D1443)/SUMIFS(MOVI_ENTR!I:I,MOVI_ENTR!D:D,D1443),0))</f>
        <v/>
      </c>
      <c r="N1443" s="104" t="str">
        <f>IF(CADA_PROD!C1443="","",G1443/E1443)</f>
        <v/>
      </c>
    </row>
    <row r="1444" spans="3:14" ht="30" customHeight="1">
      <c r="C1444" s="99" t="str">
        <f>IF(CADA_PROD!C1444="","",CADA_PROD!C1444)</f>
        <v/>
      </c>
      <c r="D1444" s="100" t="str">
        <f>IF(CADA_PROD!D1444="","",CADA_PROD!D1444)</f>
        <v/>
      </c>
      <c r="E1444" s="101" t="str">
        <f>IF(CADA_PROD!E1444="","",CADA_PROD!E1444)</f>
        <v/>
      </c>
      <c r="F1444" s="101" t="str">
        <f>IF(CADA_PROD!D1444="","",SUMIFS(MOVI_ENTR!I:I,MOVI_ENTR!D:D,D1444))</f>
        <v/>
      </c>
      <c r="G1444" s="101" t="str">
        <f>IF(CADA_PROD!C1444="","",SUMIFS(MOVI_SAID!H:H,MOVI_SAID!D:D,D1444))</f>
        <v/>
      </c>
      <c r="H1444" s="101" t="str">
        <f t="shared" si="39"/>
        <v/>
      </c>
      <c r="I1444" s="100" t="str">
        <f>IF(CADA_PROD!C1444="","",IFERROR(IF(H1444&lt;=0,"Sem estoque",IF(H1444/E1444&lt;0.25,"Quase sem estoque",IF(H1444/E1444&lt;1.2,"Estoque baixo",IF(H1444/E1444&lt;2,"Estoque moderado","Estoque confortável")))),""))</f>
        <v/>
      </c>
      <c r="J1444" s="102" t="str">
        <f>IF(CADA_PROD!C1444="","",SUMIFS(MOVI_ENTR!M:M,MOVI_ENTR!D:D,D1444))</f>
        <v/>
      </c>
      <c r="K1444" s="103" t="str">
        <f>IF(CADA_PROD!C1444="","",IFERROR($J1444/SUM($J$6:$J$1006),""))</f>
        <v/>
      </c>
      <c r="L1444" s="103" t="str">
        <f>IF(CADA_PROD!C1444="","",IFERROR(H1444/SUM($H$6:$H$1006)+P1444,""))</f>
        <v/>
      </c>
      <c r="M1444" s="102" t="str">
        <f>IF(CADA_PROD!$C1444="","",IFERROR(SUMIFS(MOVI_ENTR!M:M,MOVI_ENTR!D:D,D1444)/SUMIFS(MOVI_ENTR!I:I,MOVI_ENTR!D:D,D1444),0))</f>
        <v/>
      </c>
      <c r="N1444" s="104" t="str">
        <f>IF(CADA_PROD!C1444="","",G1444/E1444)</f>
        <v/>
      </c>
    </row>
    <row r="1445" spans="3:14" ht="30" customHeight="1">
      <c r="C1445" s="99" t="str">
        <f>IF(CADA_PROD!C1445="","",CADA_PROD!C1445)</f>
        <v/>
      </c>
      <c r="D1445" s="100" t="str">
        <f>IF(CADA_PROD!D1445="","",CADA_PROD!D1445)</f>
        <v/>
      </c>
      <c r="E1445" s="101" t="str">
        <f>IF(CADA_PROD!E1445="","",CADA_PROD!E1445)</f>
        <v/>
      </c>
      <c r="F1445" s="101" t="str">
        <f>IF(CADA_PROD!D1445="","",SUMIFS(MOVI_ENTR!I:I,MOVI_ENTR!D:D,D1445))</f>
        <v/>
      </c>
      <c r="G1445" s="101" t="str">
        <f>IF(CADA_PROD!C1445="","",SUMIFS(MOVI_SAID!H:H,MOVI_SAID!D:D,D1445))</f>
        <v/>
      </c>
      <c r="H1445" s="101" t="str">
        <f t="shared" si="39"/>
        <v/>
      </c>
      <c r="I1445" s="100" t="str">
        <f>IF(CADA_PROD!C1445="","",IFERROR(IF(H1445&lt;=0,"Sem estoque",IF(H1445/E1445&lt;0.25,"Quase sem estoque",IF(H1445/E1445&lt;1.2,"Estoque baixo",IF(H1445/E1445&lt;2,"Estoque moderado","Estoque confortável")))),""))</f>
        <v/>
      </c>
      <c r="J1445" s="102" t="str">
        <f>IF(CADA_PROD!C1445="","",SUMIFS(MOVI_ENTR!M:M,MOVI_ENTR!D:D,D1445))</f>
        <v/>
      </c>
      <c r="K1445" s="103" t="str">
        <f>IF(CADA_PROD!C1445="","",IFERROR($J1445/SUM($J$6:$J$1006),""))</f>
        <v/>
      </c>
      <c r="L1445" s="103" t="str">
        <f>IF(CADA_PROD!C1445="","",IFERROR(H1445/SUM($H$6:$H$1006)+P1445,""))</f>
        <v/>
      </c>
      <c r="M1445" s="102" t="str">
        <f>IF(CADA_PROD!$C1445="","",IFERROR(SUMIFS(MOVI_ENTR!M:M,MOVI_ENTR!D:D,D1445)/SUMIFS(MOVI_ENTR!I:I,MOVI_ENTR!D:D,D1445),0))</f>
        <v/>
      </c>
      <c r="N1445" s="104" t="str">
        <f>IF(CADA_PROD!C1445="","",G1445/E1445)</f>
        <v/>
      </c>
    </row>
    <row r="1446" spans="3:14" ht="30" customHeight="1">
      <c r="C1446" s="99" t="str">
        <f>IF(CADA_PROD!C1446="","",CADA_PROD!C1446)</f>
        <v/>
      </c>
      <c r="D1446" s="100" t="str">
        <f>IF(CADA_PROD!D1446="","",CADA_PROD!D1446)</f>
        <v/>
      </c>
      <c r="E1446" s="101" t="str">
        <f>IF(CADA_PROD!E1446="","",CADA_PROD!E1446)</f>
        <v/>
      </c>
      <c r="F1446" s="101" t="str">
        <f>IF(CADA_PROD!D1446="","",SUMIFS(MOVI_ENTR!I:I,MOVI_ENTR!D:D,D1446))</f>
        <v/>
      </c>
      <c r="G1446" s="101" t="str">
        <f>IF(CADA_PROD!C1446="","",SUMIFS(MOVI_SAID!H:H,MOVI_SAID!D:D,D1446))</f>
        <v/>
      </c>
      <c r="H1446" s="101" t="str">
        <f t="shared" si="39"/>
        <v/>
      </c>
      <c r="I1446" s="100" t="str">
        <f>IF(CADA_PROD!C1446="","",IFERROR(IF(H1446&lt;=0,"Sem estoque",IF(H1446/E1446&lt;0.25,"Quase sem estoque",IF(H1446/E1446&lt;1.2,"Estoque baixo",IF(H1446/E1446&lt;2,"Estoque moderado","Estoque confortável")))),""))</f>
        <v/>
      </c>
      <c r="J1446" s="102" t="str">
        <f>IF(CADA_PROD!C1446="","",SUMIFS(MOVI_ENTR!M:M,MOVI_ENTR!D:D,D1446))</f>
        <v/>
      </c>
      <c r="K1446" s="103" t="str">
        <f>IF(CADA_PROD!C1446="","",IFERROR($J1446/SUM($J$6:$J$1006),""))</f>
        <v/>
      </c>
      <c r="L1446" s="103" t="str">
        <f>IF(CADA_PROD!C1446="","",IFERROR(H1446/SUM($H$6:$H$1006)+P1446,""))</f>
        <v/>
      </c>
      <c r="M1446" s="102" t="str">
        <f>IF(CADA_PROD!$C1446="","",IFERROR(SUMIFS(MOVI_ENTR!M:M,MOVI_ENTR!D:D,D1446)/SUMIFS(MOVI_ENTR!I:I,MOVI_ENTR!D:D,D1446),0))</f>
        <v/>
      </c>
      <c r="N1446" s="104" t="str">
        <f>IF(CADA_PROD!C1446="","",G1446/E1446)</f>
        <v/>
      </c>
    </row>
    <row r="1447" spans="3:14" ht="30" customHeight="1">
      <c r="C1447" s="99" t="str">
        <f>IF(CADA_PROD!C1447="","",CADA_PROD!C1447)</f>
        <v/>
      </c>
      <c r="D1447" s="100" t="str">
        <f>IF(CADA_PROD!D1447="","",CADA_PROD!D1447)</f>
        <v/>
      </c>
      <c r="E1447" s="101" t="str">
        <f>IF(CADA_PROD!E1447="","",CADA_PROD!E1447)</f>
        <v/>
      </c>
      <c r="F1447" s="101" t="str">
        <f>IF(CADA_PROD!D1447="","",SUMIFS(MOVI_ENTR!I:I,MOVI_ENTR!D:D,D1447))</f>
        <v/>
      </c>
      <c r="G1447" s="101" t="str">
        <f>IF(CADA_PROD!C1447="","",SUMIFS(MOVI_SAID!H:H,MOVI_SAID!D:D,D1447))</f>
        <v/>
      </c>
      <c r="H1447" s="101" t="str">
        <f t="shared" si="39"/>
        <v/>
      </c>
      <c r="I1447" s="100" t="str">
        <f>IF(CADA_PROD!C1447="","",IFERROR(IF(H1447&lt;=0,"Sem estoque",IF(H1447/E1447&lt;0.25,"Quase sem estoque",IF(H1447/E1447&lt;1.2,"Estoque baixo",IF(H1447/E1447&lt;2,"Estoque moderado","Estoque confortável")))),""))</f>
        <v/>
      </c>
      <c r="J1447" s="102" t="str">
        <f>IF(CADA_PROD!C1447="","",SUMIFS(MOVI_ENTR!M:M,MOVI_ENTR!D:D,D1447))</f>
        <v/>
      </c>
      <c r="K1447" s="103" t="str">
        <f>IF(CADA_PROD!C1447="","",IFERROR($J1447/SUM($J$6:$J$1006),""))</f>
        <v/>
      </c>
      <c r="L1447" s="103" t="str">
        <f>IF(CADA_PROD!C1447="","",IFERROR(H1447/SUM($H$6:$H$1006)+P1447,""))</f>
        <v/>
      </c>
      <c r="M1447" s="102" t="str">
        <f>IF(CADA_PROD!$C1447="","",IFERROR(SUMIFS(MOVI_ENTR!M:M,MOVI_ENTR!D:D,D1447)/SUMIFS(MOVI_ENTR!I:I,MOVI_ENTR!D:D,D1447),0))</f>
        <v/>
      </c>
      <c r="N1447" s="104" t="str">
        <f>IF(CADA_PROD!C1447="","",G1447/E1447)</f>
        <v/>
      </c>
    </row>
    <row r="1448" spans="3:14" ht="30" customHeight="1">
      <c r="C1448" s="99" t="str">
        <f>IF(CADA_PROD!C1448="","",CADA_PROD!C1448)</f>
        <v/>
      </c>
      <c r="D1448" s="100" t="str">
        <f>IF(CADA_PROD!D1448="","",CADA_PROD!D1448)</f>
        <v/>
      </c>
      <c r="E1448" s="101" t="str">
        <f>IF(CADA_PROD!E1448="","",CADA_PROD!E1448)</f>
        <v/>
      </c>
      <c r="F1448" s="101" t="str">
        <f>IF(CADA_PROD!D1448="","",SUMIFS(MOVI_ENTR!I:I,MOVI_ENTR!D:D,D1448))</f>
        <v/>
      </c>
      <c r="G1448" s="101" t="str">
        <f>IF(CADA_PROD!C1448="","",SUMIFS(MOVI_SAID!H:H,MOVI_SAID!D:D,D1448))</f>
        <v/>
      </c>
      <c r="H1448" s="101" t="str">
        <f t="shared" si="39"/>
        <v/>
      </c>
      <c r="I1448" s="100" t="str">
        <f>IF(CADA_PROD!C1448="","",IFERROR(IF(H1448&lt;=0,"Sem estoque",IF(H1448/E1448&lt;0.25,"Quase sem estoque",IF(H1448/E1448&lt;1.2,"Estoque baixo",IF(H1448/E1448&lt;2,"Estoque moderado","Estoque confortável")))),""))</f>
        <v/>
      </c>
      <c r="J1448" s="102" t="str">
        <f>IF(CADA_PROD!C1448="","",SUMIFS(MOVI_ENTR!M:M,MOVI_ENTR!D:D,D1448))</f>
        <v/>
      </c>
      <c r="K1448" s="103" t="str">
        <f>IF(CADA_PROD!C1448="","",IFERROR($J1448/SUM($J$6:$J$1006),""))</f>
        <v/>
      </c>
      <c r="L1448" s="103" t="str">
        <f>IF(CADA_PROD!C1448="","",IFERROR(H1448/SUM($H$6:$H$1006)+P1448,""))</f>
        <v/>
      </c>
      <c r="M1448" s="102" t="str">
        <f>IF(CADA_PROD!$C1448="","",IFERROR(SUMIFS(MOVI_ENTR!M:M,MOVI_ENTR!D:D,D1448)/SUMIFS(MOVI_ENTR!I:I,MOVI_ENTR!D:D,D1448),0))</f>
        <v/>
      </c>
      <c r="N1448" s="104" t="str">
        <f>IF(CADA_PROD!C1448="","",G1448/E1448)</f>
        <v/>
      </c>
    </row>
    <row r="1449" spans="3:14" ht="30" customHeight="1">
      <c r="C1449" s="99" t="str">
        <f>IF(CADA_PROD!C1449="","",CADA_PROD!C1449)</f>
        <v/>
      </c>
      <c r="D1449" s="100" t="str">
        <f>IF(CADA_PROD!D1449="","",CADA_PROD!D1449)</f>
        <v/>
      </c>
      <c r="E1449" s="101" t="str">
        <f>IF(CADA_PROD!E1449="","",CADA_PROD!E1449)</f>
        <v/>
      </c>
      <c r="F1449" s="101" t="str">
        <f>IF(CADA_PROD!D1449="","",SUMIFS(MOVI_ENTR!I:I,MOVI_ENTR!D:D,D1449))</f>
        <v/>
      </c>
      <c r="G1449" s="101" t="str">
        <f>IF(CADA_PROD!C1449="","",SUMIFS(MOVI_SAID!H:H,MOVI_SAID!D:D,D1449))</f>
        <v/>
      </c>
      <c r="H1449" s="101" t="str">
        <f t="shared" si="39"/>
        <v/>
      </c>
      <c r="I1449" s="100" t="str">
        <f>IF(CADA_PROD!C1449="","",IFERROR(IF(H1449&lt;=0,"Sem estoque",IF(H1449/E1449&lt;0.25,"Quase sem estoque",IF(H1449/E1449&lt;1.2,"Estoque baixo",IF(H1449/E1449&lt;2,"Estoque moderado","Estoque confortável")))),""))</f>
        <v/>
      </c>
      <c r="J1449" s="102" t="str">
        <f>IF(CADA_PROD!C1449="","",SUMIFS(MOVI_ENTR!M:M,MOVI_ENTR!D:D,D1449))</f>
        <v/>
      </c>
      <c r="K1449" s="103" t="str">
        <f>IF(CADA_PROD!C1449="","",IFERROR($J1449/SUM($J$6:$J$1006),""))</f>
        <v/>
      </c>
      <c r="L1449" s="103" t="str">
        <f>IF(CADA_PROD!C1449="","",IFERROR(H1449/SUM($H$6:$H$1006)+P1449,""))</f>
        <v/>
      </c>
      <c r="M1449" s="102" t="str">
        <f>IF(CADA_PROD!$C1449="","",IFERROR(SUMIFS(MOVI_ENTR!M:M,MOVI_ENTR!D:D,D1449)/SUMIFS(MOVI_ENTR!I:I,MOVI_ENTR!D:D,D1449),0))</f>
        <v/>
      </c>
      <c r="N1449" s="104" t="str">
        <f>IF(CADA_PROD!C1449="","",G1449/E1449)</f>
        <v/>
      </c>
    </row>
    <row r="1450" spans="3:14" ht="30" customHeight="1">
      <c r="C1450" s="99" t="str">
        <f>IF(CADA_PROD!C1450="","",CADA_PROD!C1450)</f>
        <v/>
      </c>
      <c r="D1450" s="100" t="str">
        <f>IF(CADA_PROD!D1450="","",CADA_PROD!D1450)</f>
        <v/>
      </c>
      <c r="E1450" s="101" t="str">
        <f>IF(CADA_PROD!E1450="","",CADA_PROD!E1450)</f>
        <v/>
      </c>
      <c r="F1450" s="101" t="str">
        <f>IF(CADA_PROD!D1450="","",SUMIFS(MOVI_ENTR!I:I,MOVI_ENTR!D:D,D1450))</f>
        <v/>
      </c>
      <c r="G1450" s="101" t="str">
        <f>IF(CADA_PROD!C1450="","",SUMIFS(MOVI_SAID!H:H,MOVI_SAID!D:D,D1450))</f>
        <v/>
      </c>
      <c r="H1450" s="101" t="str">
        <f t="shared" si="39"/>
        <v/>
      </c>
      <c r="I1450" s="100" t="str">
        <f>IF(CADA_PROD!C1450="","",IFERROR(IF(H1450&lt;=0,"Sem estoque",IF(H1450/E1450&lt;0.25,"Quase sem estoque",IF(H1450/E1450&lt;1.2,"Estoque baixo",IF(H1450/E1450&lt;2,"Estoque moderado","Estoque confortável")))),""))</f>
        <v/>
      </c>
      <c r="J1450" s="102" t="str">
        <f>IF(CADA_PROD!C1450="","",SUMIFS(MOVI_ENTR!M:M,MOVI_ENTR!D:D,D1450))</f>
        <v/>
      </c>
      <c r="K1450" s="103" t="str">
        <f>IF(CADA_PROD!C1450="","",IFERROR($J1450/SUM($J$6:$J$1006),""))</f>
        <v/>
      </c>
      <c r="L1450" s="103" t="str">
        <f>IF(CADA_PROD!C1450="","",IFERROR(H1450/SUM($H$6:$H$1006)+P1450,""))</f>
        <v/>
      </c>
      <c r="M1450" s="102" t="str">
        <f>IF(CADA_PROD!$C1450="","",IFERROR(SUMIFS(MOVI_ENTR!M:M,MOVI_ENTR!D:D,D1450)/SUMIFS(MOVI_ENTR!I:I,MOVI_ENTR!D:D,D1450),0))</f>
        <v/>
      </c>
      <c r="N1450" s="104" t="str">
        <f>IF(CADA_PROD!C1450="","",G1450/E1450)</f>
        <v/>
      </c>
    </row>
    <row r="1451" spans="3:14" ht="30" customHeight="1">
      <c r="C1451" s="99" t="str">
        <f>IF(CADA_PROD!C1451="","",CADA_PROD!C1451)</f>
        <v/>
      </c>
      <c r="D1451" s="100" t="str">
        <f>IF(CADA_PROD!D1451="","",CADA_PROD!D1451)</f>
        <v/>
      </c>
      <c r="E1451" s="101" t="str">
        <f>IF(CADA_PROD!E1451="","",CADA_PROD!E1451)</f>
        <v/>
      </c>
      <c r="F1451" s="101" t="str">
        <f>IF(CADA_PROD!D1451="","",SUMIFS(MOVI_ENTR!I:I,MOVI_ENTR!D:D,D1451))</f>
        <v/>
      </c>
      <c r="G1451" s="101" t="str">
        <f>IF(CADA_PROD!C1451="","",SUMIFS(MOVI_SAID!H:H,MOVI_SAID!D:D,D1451))</f>
        <v/>
      </c>
      <c r="H1451" s="101" t="str">
        <f t="shared" ref="H1451:H1514" si="40">IFERROR(F1451-G1451,"")</f>
        <v/>
      </c>
      <c r="I1451" s="100" t="str">
        <f>IF(CADA_PROD!C1451="","",IFERROR(IF(H1451&lt;=0,"Sem estoque",IF(H1451/E1451&lt;0.25,"Quase sem estoque",IF(H1451/E1451&lt;1.2,"Estoque baixo",IF(H1451/E1451&lt;2,"Estoque moderado","Estoque confortável")))),""))</f>
        <v/>
      </c>
      <c r="J1451" s="102" t="str">
        <f>IF(CADA_PROD!C1451="","",SUMIFS(MOVI_ENTR!M:M,MOVI_ENTR!D:D,D1451))</f>
        <v/>
      </c>
      <c r="K1451" s="103" t="str">
        <f>IF(CADA_PROD!C1451="","",IFERROR($J1451/SUM($J$6:$J$1006),""))</f>
        <v/>
      </c>
      <c r="L1451" s="103" t="str">
        <f>IF(CADA_PROD!C1451="","",IFERROR(H1451/SUM($H$6:$H$1006)+P1451,""))</f>
        <v/>
      </c>
      <c r="M1451" s="102" t="str">
        <f>IF(CADA_PROD!$C1451="","",IFERROR(SUMIFS(MOVI_ENTR!M:M,MOVI_ENTR!D:D,D1451)/SUMIFS(MOVI_ENTR!I:I,MOVI_ENTR!D:D,D1451),0))</f>
        <v/>
      </c>
      <c r="N1451" s="104" t="str">
        <f>IF(CADA_PROD!C1451="","",G1451/E1451)</f>
        <v/>
      </c>
    </row>
    <row r="1452" spans="3:14" ht="30" customHeight="1">
      <c r="C1452" s="99" t="str">
        <f>IF(CADA_PROD!C1452="","",CADA_PROD!C1452)</f>
        <v/>
      </c>
      <c r="D1452" s="100" t="str">
        <f>IF(CADA_PROD!D1452="","",CADA_PROD!D1452)</f>
        <v/>
      </c>
      <c r="E1452" s="101" t="str">
        <f>IF(CADA_PROD!E1452="","",CADA_PROD!E1452)</f>
        <v/>
      </c>
      <c r="F1452" s="101" t="str">
        <f>IF(CADA_PROD!D1452="","",SUMIFS(MOVI_ENTR!I:I,MOVI_ENTR!D:D,D1452))</f>
        <v/>
      </c>
      <c r="G1452" s="101" t="str">
        <f>IF(CADA_PROD!C1452="","",SUMIFS(MOVI_SAID!H:H,MOVI_SAID!D:D,D1452))</f>
        <v/>
      </c>
      <c r="H1452" s="101" t="str">
        <f t="shared" si="40"/>
        <v/>
      </c>
      <c r="I1452" s="100" t="str">
        <f>IF(CADA_PROD!C1452="","",IFERROR(IF(H1452&lt;=0,"Sem estoque",IF(H1452/E1452&lt;0.25,"Quase sem estoque",IF(H1452/E1452&lt;1.2,"Estoque baixo",IF(H1452/E1452&lt;2,"Estoque moderado","Estoque confortável")))),""))</f>
        <v/>
      </c>
      <c r="J1452" s="102" t="str">
        <f>IF(CADA_PROD!C1452="","",SUMIFS(MOVI_ENTR!M:M,MOVI_ENTR!D:D,D1452))</f>
        <v/>
      </c>
      <c r="K1452" s="103" t="str">
        <f>IF(CADA_PROD!C1452="","",IFERROR($J1452/SUM($J$6:$J$1006),""))</f>
        <v/>
      </c>
      <c r="L1452" s="103" t="str">
        <f>IF(CADA_PROD!C1452="","",IFERROR(H1452/SUM($H$6:$H$1006)+P1452,""))</f>
        <v/>
      </c>
      <c r="M1452" s="102" t="str">
        <f>IF(CADA_PROD!$C1452="","",IFERROR(SUMIFS(MOVI_ENTR!M:M,MOVI_ENTR!D:D,D1452)/SUMIFS(MOVI_ENTR!I:I,MOVI_ENTR!D:D,D1452),0))</f>
        <v/>
      </c>
      <c r="N1452" s="104" t="str">
        <f>IF(CADA_PROD!C1452="","",G1452/E1452)</f>
        <v/>
      </c>
    </row>
    <row r="1453" spans="3:14" ht="30" customHeight="1">
      <c r="C1453" s="99" t="str">
        <f>IF(CADA_PROD!C1453="","",CADA_PROD!C1453)</f>
        <v/>
      </c>
      <c r="D1453" s="100" t="str">
        <f>IF(CADA_PROD!D1453="","",CADA_PROD!D1453)</f>
        <v/>
      </c>
      <c r="E1453" s="101" t="str">
        <f>IF(CADA_PROD!E1453="","",CADA_PROD!E1453)</f>
        <v/>
      </c>
      <c r="F1453" s="101" t="str">
        <f>IF(CADA_PROD!D1453="","",SUMIFS(MOVI_ENTR!I:I,MOVI_ENTR!D:D,D1453))</f>
        <v/>
      </c>
      <c r="G1453" s="101" t="str">
        <f>IF(CADA_PROD!C1453="","",SUMIFS(MOVI_SAID!H:H,MOVI_SAID!D:D,D1453))</f>
        <v/>
      </c>
      <c r="H1453" s="101" t="str">
        <f t="shared" si="40"/>
        <v/>
      </c>
      <c r="I1453" s="100" t="str">
        <f>IF(CADA_PROD!C1453="","",IFERROR(IF(H1453&lt;=0,"Sem estoque",IF(H1453/E1453&lt;0.25,"Quase sem estoque",IF(H1453/E1453&lt;1.2,"Estoque baixo",IF(H1453/E1453&lt;2,"Estoque moderado","Estoque confortável")))),""))</f>
        <v/>
      </c>
      <c r="J1453" s="102" t="str">
        <f>IF(CADA_PROD!C1453="","",SUMIFS(MOVI_ENTR!M:M,MOVI_ENTR!D:D,D1453))</f>
        <v/>
      </c>
      <c r="K1453" s="103" t="str">
        <f>IF(CADA_PROD!C1453="","",IFERROR($J1453/SUM($J$6:$J$1006),""))</f>
        <v/>
      </c>
      <c r="L1453" s="103" t="str">
        <f>IF(CADA_PROD!C1453="","",IFERROR(H1453/SUM($H$6:$H$1006)+P1453,""))</f>
        <v/>
      </c>
      <c r="M1453" s="102" t="str">
        <f>IF(CADA_PROD!$C1453="","",IFERROR(SUMIFS(MOVI_ENTR!M:M,MOVI_ENTR!D:D,D1453)/SUMIFS(MOVI_ENTR!I:I,MOVI_ENTR!D:D,D1453),0))</f>
        <v/>
      </c>
      <c r="N1453" s="104" t="str">
        <f>IF(CADA_PROD!C1453="","",G1453/E1453)</f>
        <v/>
      </c>
    </row>
    <row r="1454" spans="3:14" ht="30" customHeight="1">
      <c r="C1454" s="99" t="str">
        <f>IF(CADA_PROD!C1454="","",CADA_PROD!C1454)</f>
        <v/>
      </c>
      <c r="D1454" s="100" t="str">
        <f>IF(CADA_PROD!D1454="","",CADA_PROD!D1454)</f>
        <v/>
      </c>
      <c r="E1454" s="101" t="str">
        <f>IF(CADA_PROD!E1454="","",CADA_PROD!E1454)</f>
        <v/>
      </c>
      <c r="F1454" s="101" t="str">
        <f>IF(CADA_PROD!D1454="","",SUMIFS(MOVI_ENTR!I:I,MOVI_ENTR!D:D,D1454))</f>
        <v/>
      </c>
      <c r="G1454" s="101" t="str">
        <f>IF(CADA_PROD!C1454="","",SUMIFS(MOVI_SAID!H:H,MOVI_SAID!D:D,D1454))</f>
        <v/>
      </c>
      <c r="H1454" s="101" t="str">
        <f t="shared" si="40"/>
        <v/>
      </c>
      <c r="I1454" s="100" t="str">
        <f>IF(CADA_PROD!C1454="","",IFERROR(IF(H1454&lt;=0,"Sem estoque",IF(H1454/E1454&lt;0.25,"Quase sem estoque",IF(H1454/E1454&lt;1.2,"Estoque baixo",IF(H1454/E1454&lt;2,"Estoque moderado","Estoque confortável")))),""))</f>
        <v/>
      </c>
      <c r="J1454" s="102" t="str">
        <f>IF(CADA_PROD!C1454="","",SUMIFS(MOVI_ENTR!M:M,MOVI_ENTR!D:D,D1454))</f>
        <v/>
      </c>
      <c r="K1454" s="103" t="str">
        <f>IF(CADA_PROD!C1454="","",IFERROR($J1454/SUM($J$6:$J$1006),""))</f>
        <v/>
      </c>
      <c r="L1454" s="103" t="str">
        <f>IF(CADA_PROD!C1454="","",IFERROR(H1454/SUM($H$6:$H$1006)+P1454,""))</f>
        <v/>
      </c>
      <c r="M1454" s="102" t="str">
        <f>IF(CADA_PROD!$C1454="","",IFERROR(SUMIFS(MOVI_ENTR!M:M,MOVI_ENTR!D:D,D1454)/SUMIFS(MOVI_ENTR!I:I,MOVI_ENTR!D:D,D1454),0))</f>
        <v/>
      </c>
      <c r="N1454" s="104" t="str">
        <f>IF(CADA_PROD!C1454="","",G1454/E1454)</f>
        <v/>
      </c>
    </row>
    <row r="1455" spans="3:14" ht="30" customHeight="1">
      <c r="C1455" s="99" t="str">
        <f>IF(CADA_PROD!C1455="","",CADA_PROD!C1455)</f>
        <v/>
      </c>
      <c r="D1455" s="100" t="str">
        <f>IF(CADA_PROD!D1455="","",CADA_PROD!D1455)</f>
        <v/>
      </c>
      <c r="E1455" s="101" t="str">
        <f>IF(CADA_PROD!E1455="","",CADA_PROD!E1455)</f>
        <v/>
      </c>
      <c r="F1455" s="101" t="str">
        <f>IF(CADA_PROD!D1455="","",SUMIFS(MOVI_ENTR!I:I,MOVI_ENTR!D:D,D1455))</f>
        <v/>
      </c>
      <c r="G1455" s="101" t="str">
        <f>IF(CADA_PROD!C1455="","",SUMIFS(MOVI_SAID!H:H,MOVI_SAID!D:D,D1455))</f>
        <v/>
      </c>
      <c r="H1455" s="101" t="str">
        <f t="shared" si="40"/>
        <v/>
      </c>
      <c r="I1455" s="100" t="str">
        <f>IF(CADA_PROD!C1455="","",IFERROR(IF(H1455&lt;=0,"Sem estoque",IF(H1455/E1455&lt;0.25,"Quase sem estoque",IF(H1455/E1455&lt;1.2,"Estoque baixo",IF(H1455/E1455&lt;2,"Estoque moderado","Estoque confortável")))),""))</f>
        <v/>
      </c>
      <c r="J1455" s="102" t="str">
        <f>IF(CADA_PROD!C1455="","",SUMIFS(MOVI_ENTR!M:M,MOVI_ENTR!D:D,D1455))</f>
        <v/>
      </c>
      <c r="K1455" s="103" t="str">
        <f>IF(CADA_PROD!C1455="","",IFERROR($J1455/SUM($J$6:$J$1006),""))</f>
        <v/>
      </c>
      <c r="L1455" s="103" t="str">
        <f>IF(CADA_PROD!C1455="","",IFERROR(H1455/SUM($H$6:$H$1006)+P1455,""))</f>
        <v/>
      </c>
      <c r="M1455" s="102" t="str">
        <f>IF(CADA_PROD!$C1455="","",IFERROR(SUMIFS(MOVI_ENTR!M:M,MOVI_ENTR!D:D,D1455)/SUMIFS(MOVI_ENTR!I:I,MOVI_ENTR!D:D,D1455),0))</f>
        <v/>
      </c>
      <c r="N1455" s="104" t="str">
        <f>IF(CADA_PROD!C1455="","",G1455/E1455)</f>
        <v/>
      </c>
    </row>
    <row r="1456" spans="3:14" ht="30" customHeight="1">
      <c r="C1456" s="99" t="str">
        <f>IF(CADA_PROD!C1456="","",CADA_PROD!C1456)</f>
        <v/>
      </c>
      <c r="D1456" s="100" t="str">
        <f>IF(CADA_PROD!D1456="","",CADA_PROD!D1456)</f>
        <v/>
      </c>
      <c r="E1456" s="101" t="str">
        <f>IF(CADA_PROD!E1456="","",CADA_PROD!E1456)</f>
        <v/>
      </c>
      <c r="F1456" s="101" t="str">
        <f>IF(CADA_PROD!D1456="","",SUMIFS(MOVI_ENTR!I:I,MOVI_ENTR!D:D,D1456))</f>
        <v/>
      </c>
      <c r="G1456" s="101" t="str">
        <f>IF(CADA_PROD!C1456="","",SUMIFS(MOVI_SAID!H:H,MOVI_SAID!D:D,D1456))</f>
        <v/>
      </c>
      <c r="H1456" s="101" t="str">
        <f t="shared" si="40"/>
        <v/>
      </c>
      <c r="I1456" s="100" t="str">
        <f>IF(CADA_PROD!C1456="","",IFERROR(IF(H1456&lt;=0,"Sem estoque",IF(H1456/E1456&lt;0.25,"Quase sem estoque",IF(H1456/E1456&lt;1.2,"Estoque baixo",IF(H1456/E1456&lt;2,"Estoque moderado","Estoque confortável")))),""))</f>
        <v/>
      </c>
      <c r="J1456" s="102" t="str">
        <f>IF(CADA_PROD!C1456="","",SUMIFS(MOVI_ENTR!M:M,MOVI_ENTR!D:D,D1456))</f>
        <v/>
      </c>
      <c r="K1456" s="103" t="str">
        <f>IF(CADA_PROD!C1456="","",IFERROR($J1456/SUM($J$6:$J$1006),""))</f>
        <v/>
      </c>
      <c r="L1456" s="103" t="str">
        <f>IF(CADA_PROD!C1456="","",IFERROR(H1456/SUM($H$6:$H$1006)+P1456,""))</f>
        <v/>
      </c>
      <c r="M1456" s="102" t="str">
        <f>IF(CADA_PROD!$C1456="","",IFERROR(SUMIFS(MOVI_ENTR!M:M,MOVI_ENTR!D:D,D1456)/SUMIFS(MOVI_ENTR!I:I,MOVI_ENTR!D:D,D1456),0))</f>
        <v/>
      </c>
      <c r="N1456" s="104" t="str">
        <f>IF(CADA_PROD!C1456="","",G1456/E1456)</f>
        <v/>
      </c>
    </row>
    <row r="1457" spans="3:14" ht="30" customHeight="1">
      <c r="C1457" s="99" t="str">
        <f>IF(CADA_PROD!C1457="","",CADA_PROD!C1457)</f>
        <v/>
      </c>
      <c r="D1457" s="100" t="str">
        <f>IF(CADA_PROD!D1457="","",CADA_PROD!D1457)</f>
        <v/>
      </c>
      <c r="E1457" s="101" t="str">
        <f>IF(CADA_PROD!E1457="","",CADA_PROD!E1457)</f>
        <v/>
      </c>
      <c r="F1457" s="101" t="str">
        <f>IF(CADA_PROD!D1457="","",SUMIFS(MOVI_ENTR!I:I,MOVI_ENTR!D:D,D1457))</f>
        <v/>
      </c>
      <c r="G1457" s="101" t="str">
        <f>IF(CADA_PROD!C1457="","",SUMIFS(MOVI_SAID!H:H,MOVI_SAID!D:D,D1457))</f>
        <v/>
      </c>
      <c r="H1457" s="101" t="str">
        <f t="shared" si="40"/>
        <v/>
      </c>
      <c r="I1457" s="100" t="str">
        <f>IF(CADA_PROD!C1457="","",IFERROR(IF(H1457&lt;=0,"Sem estoque",IF(H1457/E1457&lt;0.25,"Quase sem estoque",IF(H1457/E1457&lt;1.2,"Estoque baixo",IF(H1457/E1457&lt;2,"Estoque moderado","Estoque confortável")))),""))</f>
        <v/>
      </c>
      <c r="J1457" s="102" t="str">
        <f>IF(CADA_PROD!C1457="","",SUMIFS(MOVI_ENTR!M:M,MOVI_ENTR!D:D,D1457))</f>
        <v/>
      </c>
      <c r="K1457" s="103" t="str">
        <f>IF(CADA_PROD!C1457="","",IFERROR($J1457/SUM($J$6:$J$1006),""))</f>
        <v/>
      </c>
      <c r="L1457" s="103" t="str">
        <f>IF(CADA_PROD!C1457="","",IFERROR(H1457/SUM($H$6:$H$1006)+P1457,""))</f>
        <v/>
      </c>
      <c r="M1457" s="102" t="str">
        <f>IF(CADA_PROD!$C1457="","",IFERROR(SUMIFS(MOVI_ENTR!M:M,MOVI_ENTR!D:D,D1457)/SUMIFS(MOVI_ENTR!I:I,MOVI_ENTR!D:D,D1457),0))</f>
        <v/>
      </c>
      <c r="N1457" s="104" t="str">
        <f>IF(CADA_PROD!C1457="","",G1457/E1457)</f>
        <v/>
      </c>
    </row>
    <row r="1458" spans="3:14" ht="30" customHeight="1">
      <c r="C1458" s="99" t="str">
        <f>IF(CADA_PROD!C1458="","",CADA_PROD!C1458)</f>
        <v/>
      </c>
      <c r="D1458" s="100" t="str">
        <f>IF(CADA_PROD!D1458="","",CADA_PROD!D1458)</f>
        <v/>
      </c>
      <c r="E1458" s="101" t="str">
        <f>IF(CADA_PROD!E1458="","",CADA_PROD!E1458)</f>
        <v/>
      </c>
      <c r="F1458" s="101" t="str">
        <f>IF(CADA_PROD!D1458="","",SUMIFS(MOVI_ENTR!I:I,MOVI_ENTR!D:D,D1458))</f>
        <v/>
      </c>
      <c r="G1458" s="101" t="str">
        <f>IF(CADA_PROD!C1458="","",SUMIFS(MOVI_SAID!H:H,MOVI_SAID!D:D,D1458))</f>
        <v/>
      </c>
      <c r="H1458" s="101" t="str">
        <f t="shared" si="40"/>
        <v/>
      </c>
      <c r="I1458" s="100" t="str">
        <f>IF(CADA_PROD!C1458="","",IFERROR(IF(H1458&lt;=0,"Sem estoque",IF(H1458/E1458&lt;0.25,"Quase sem estoque",IF(H1458/E1458&lt;1.2,"Estoque baixo",IF(H1458/E1458&lt;2,"Estoque moderado","Estoque confortável")))),""))</f>
        <v/>
      </c>
      <c r="J1458" s="102" t="str">
        <f>IF(CADA_PROD!C1458="","",SUMIFS(MOVI_ENTR!M:M,MOVI_ENTR!D:D,D1458))</f>
        <v/>
      </c>
      <c r="K1458" s="103" t="str">
        <f>IF(CADA_PROD!C1458="","",IFERROR($J1458/SUM($J$6:$J$1006),""))</f>
        <v/>
      </c>
      <c r="L1458" s="103" t="str">
        <f>IF(CADA_PROD!C1458="","",IFERROR(H1458/SUM($H$6:$H$1006)+P1458,""))</f>
        <v/>
      </c>
      <c r="M1458" s="102" t="str">
        <f>IF(CADA_PROD!$C1458="","",IFERROR(SUMIFS(MOVI_ENTR!M:M,MOVI_ENTR!D:D,D1458)/SUMIFS(MOVI_ENTR!I:I,MOVI_ENTR!D:D,D1458),0))</f>
        <v/>
      </c>
      <c r="N1458" s="104" t="str">
        <f>IF(CADA_PROD!C1458="","",G1458/E1458)</f>
        <v/>
      </c>
    </row>
    <row r="1459" spans="3:14" ht="30" customHeight="1">
      <c r="C1459" s="99" t="str">
        <f>IF(CADA_PROD!C1459="","",CADA_PROD!C1459)</f>
        <v/>
      </c>
      <c r="D1459" s="100" t="str">
        <f>IF(CADA_PROD!D1459="","",CADA_PROD!D1459)</f>
        <v/>
      </c>
      <c r="E1459" s="101" t="str">
        <f>IF(CADA_PROD!E1459="","",CADA_PROD!E1459)</f>
        <v/>
      </c>
      <c r="F1459" s="101" t="str">
        <f>IF(CADA_PROD!D1459="","",SUMIFS(MOVI_ENTR!I:I,MOVI_ENTR!D:D,D1459))</f>
        <v/>
      </c>
      <c r="G1459" s="101" t="str">
        <f>IF(CADA_PROD!C1459="","",SUMIFS(MOVI_SAID!H:H,MOVI_SAID!D:D,D1459))</f>
        <v/>
      </c>
      <c r="H1459" s="101" t="str">
        <f t="shared" si="40"/>
        <v/>
      </c>
      <c r="I1459" s="100" t="str">
        <f>IF(CADA_PROD!C1459="","",IFERROR(IF(H1459&lt;=0,"Sem estoque",IF(H1459/E1459&lt;0.25,"Quase sem estoque",IF(H1459/E1459&lt;1.2,"Estoque baixo",IF(H1459/E1459&lt;2,"Estoque moderado","Estoque confortável")))),""))</f>
        <v/>
      </c>
      <c r="J1459" s="102" t="str">
        <f>IF(CADA_PROD!C1459="","",SUMIFS(MOVI_ENTR!M:M,MOVI_ENTR!D:D,D1459))</f>
        <v/>
      </c>
      <c r="K1459" s="103" t="str">
        <f>IF(CADA_PROD!C1459="","",IFERROR($J1459/SUM($J$6:$J$1006),""))</f>
        <v/>
      </c>
      <c r="L1459" s="103" t="str">
        <f>IF(CADA_PROD!C1459="","",IFERROR(H1459/SUM($H$6:$H$1006)+P1459,""))</f>
        <v/>
      </c>
      <c r="M1459" s="102" t="str">
        <f>IF(CADA_PROD!$C1459="","",IFERROR(SUMIFS(MOVI_ENTR!M:M,MOVI_ENTR!D:D,D1459)/SUMIFS(MOVI_ENTR!I:I,MOVI_ENTR!D:D,D1459),0))</f>
        <v/>
      </c>
      <c r="N1459" s="104" t="str">
        <f>IF(CADA_PROD!C1459="","",G1459/E1459)</f>
        <v/>
      </c>
    </row>
    <row r="1460" spans="3:14" ht="30" customHeight="1">
      <c r="C1460" s="99" t="str">
        <f>IF(CADA_PROD!C1460="","",CADA_PROD!C1460)</f>
        <v/>
      </c>
      <c r="D1460" s="100" t="str">
        <f>IF(CADA_PROD!D1460="","",CADA_PROD!D1460)</f>
        <v/>
      </c>
      <c r="E1460" s="101" t="str">
        <f>IF(CADA_PROD!E1460="","",CADA_PROD!E1460)</f>
        <v/>
      </c>
      <c r="F1460" s="101" t="str">
        <f>IF(CADA_PROD!D1460="","",SUMIFS(MOVI_ENTR!I:I,MOVI_ENTR!D:D,D1460))</f>
        <v/>
      </c>
      <c r="G1460" s="101" t="str">
        <f>IF(CADA_PROD!C1460="","",SUMIFS(MOVI_SAID!H:H,MOVI_SAID!D:D,D1460))</f>
        <v/>
      </c>
      <c r="H1460" s="101" t="str">
        <f t="shared" si="40"/>
        <v/>
      </c>
      <c r="I1460" s="100" t="str">
        <f>IF(CADA_PROD!C1460="","",IFERROR(IF(H1460&lt;=0,"Sem estoque",IF(H1460/E1460&lt;0.25,"Quase sem estoque",IF(H1460/E1460&lt;1.2,"Estoque baixo",IF(H1460/E1460&lt;2,"Estoque moderado","Estoque confortável")))),""))</f>
        <v/>
      </c>
      <c r="J1460" s="102" t="str">
        <f>IF(CADA_PROD!C1460="","",SUMIFS(MOVI_ENTR!M:M,MOVI_ENTR!D:D,D1460))</f>
        <v/>
      </c>
      <c r="K1460" s="103" t="str">
        <f>IF(CADA_PROD!C1460="","",IFERROR($J1460/SUM($J$6:$J$1006),""))</f>
        <v/>
      </c>
      <c r="L1460" s="103" t="str">
        <f>IF(CADA_PROD!C1460="","",IFERROR(H1460/SUM($H$6:$H$1006)+P1460,""))</f>
        <v/>
      </c>
      <c r="M1460" s="102" t="str">
        <f>IF(CADA_PROD!$C1460="","",IFERROR(SUMIFS(MOVI_ENTR!M:M,MOVI_ENTR!D:D,D1460)/SUMIFS(MOVI_ENTR!I:I,MOVI_ENTR!D:D,D1460),0))</f>
        <v/>
      </c>
      <c r="N1460" s="104" t="str">
        <f>IF(CADA_PROD!C1460="","",G1460/E1460)</f>
        <v/>
      </c>
    </row>
    <row r="1461" spans="3:14" ht="30" customHeight="1">
      <c r="C1461" s="99" t="str">
        <f>IF(CADA_PROD!C1461="","",CADA_PROD!C1461)</f>
        <v/>
      </c>
      <c r="D1461" s="100" t="str">
        <f>IF(CADA_PROD!D1461="","",CADA_PROD!D1461)</f>
        <v/>
      </c>
      <c r="E1461" s="101" t="str">
        <f>IF(CADA_PROD!E1461="","",CADA_PROD!E1461)</f>
        <v/>
      </c>
      <c r="F1461" s="101" t="str">
        <f>IF(CADA_PROD!D1461="","",SUMIFS(MOVI_ENTR!I:I,MOVI_ENTR!D:D,D1461))</f>
        <v/>
      </c>
      <c r="G1461" s="101" t="str">
        <f>IF(CADA_PROD!C1461="","",SUMIFS(MOVI_SAID!H:H,MOVI_SAID!D:D,D1461))</f>
        <v/>
      </c>
      <c r="H1461" s="101" t="str">
        <f t="shared" si="40"/>
        <v/>
      </c>
      <c r="I1461" s="100" t="str">
        <f>IF(CADA_PROD!C1461="","",IFERROR(IF(H1461&lt;=0,"Sem estoque",IF(H1461/E1461&lt;0.25,"Quase sem estoque",IF(H1461/E1461&lt;1.2,"Estoque baixo",IF(H1461/E1461&lt;2,"Estoque moderado","Estoque confortável")))),""))</f>
        <v/>
      </c>
      <c r="J1461" s="102" t="str">
        <f>IF(CADA_PROD!C1461="","",SUMIFS(MOVI_ENTR!M:M,MOVI_ENTR!D:D,D1461))</f>
        <v/>
      </c>
      <c r="K1461" s="103" t="str">
        <f>IF(CADA_PROD!C1461="","",IFERROR($J1461/SUM($J$6:$J$1006),""))</f>
        <v/>
      </c>
      <c r="L1461" s="103" t="str">
        <f>IF(CADA_PROD!C1461="","",IFERROR(H1461/SUM($H$6:$H$1006)+P1461,""))</f>
        <v/>
      </c>
      <c r="M1461" s="102" t="str">
        <f>IF(CADA_PROD!$C1461="","",IFERROR(SUMIFS(MOVI_ENTR!M:M,MOVI_ENTR!D:D,D1461)/SUMIFS(MOVI_ENTR!I:I,MOVI_ENTR!D:D,D1461),0))</f>
        <v/>
      </c>
      <c r="N1461" s="104" t="str">
        <f>IF(CADA_PROD!C1461="","",G1461/E1461)</f>
        <v/>
      </c>
    </row>
    <row r="1462" spans="3:14" ht="30" customHeight="1">
      <c r="C1462" s="99" t="str">
        <f>IF(CADA_PROD!C1462="","",CADA_PROD!C1462)</f>
        <v/>
      </c>
      <c r="D1462" s="100" t="str">
        <f>IF(CADA_PROD!D1462="","",CADA_PROD!D1462)</f>
        <v/>
      </c>
      <c r="E1462" s="101" t="str">
        <f>IF(CADA_PROD!E1462="","",CADA_PROD!E1462)</f>
        <v/>
      </c>
      <c r="F1462" s="101" t="str">
        <f>IF(CADA_PROD!D1462="","",SUMIFS(MOVI_ENTR!I:I,MOVI_ENTR!D:D,D1462))</f>
        <v/>
      </c>
      <c r="G1462" s="101" t="str">
        <f>IF(CADA_PROD!C1462="","",SUMIFS(MOVI_SAID!H:H,MOVI_SAID!D:D,D1462))</f>
        <v/>
      </c>
      <c r="H1462" s="101" t="str">
        <f t="shared" si="40"/>
        <v/>
      </c>
      <c r="I1462" s="100" t="str">
        <f>IF(CADA_PROD!C1462="","",IFERROR(IF(H1462&lt;=0,"Sem estoque",IF(H1462/E1462&lt;0.25,"Quase sem estoque",IF(H1462/E1462&lt;1.2,"Estoque baixo",IF(H1462/E1462&lt;2,"Estoque moderado","Estoque confortável")))),""))</f>
        <v/>
      </c>
      <c r="J1462" s="102" t="str">
        <f>IF(CADA_PROD!C1462="","",SUMIFS(MOVI_ENTR!M:M,MOVI_ENTR!D:D,D1462))</f>
        <v/>
      </c>
      <c r="K1462" s="103" t="str">
        <f>IF(CADA_PROD!C1462="","",IFERROR($J1462/SUM($J$6:$J$1006),""))</f>
        <v/>
      </c>
      <c r="L1462" s="103" t="str">
        <f>IF(CADA_PROD!C1462="","",IFERROR(H1462/SUM($H$6:$H$1006)+P1462,""))</f>
        <v/>
      </c>
      <c r="M1462" s="102" t="str">
        <f>IF(CADA_PROD!$C1462="","",IFERROR(SUMIFS(MOVI_ENTR!M:M,MOVI_ENTR!D:D,D1462)/SUMIFS(MOVI_ENTR!I:I,MOVI_ENTR!D:D,D1462),0))</f>
        <v/>
      </c>
      <c r="N1462" s="104" t="str">
        <f>IF(CADA_PROD!C1462="","",G1462/E1462)</f>
        <v/>
      </c>
    </row>
    <row r="1463" spans="3:14" ht="30" customHeight="1">
      <c r="C1463" s="99" t="str">
        <f>IF(CADA_PROD!C1463="","",CADA_PROD!C1463)</f>
        <v/>
      </c>
      <c r="D1463" s="100" t="str">
        <f>IF(CADA_PROD!D1463="","",CADA_PROD!D1463)</f>
        <v/>
      </c>
      <c r="E1463" s="101" t="str">
        <f>IF(CADA_PROD!E1463="","",CADA_PROD!E1463)</f>
        <v/>
      </c>
      <c r="F1463" s="101" t="str">
        <f>IF(CADA_PROD!D1463="","",SUMIFS(MOVI_ENTR!I:I,MOVI_ENTR!D:D,D1463))</f>
        <v/>
      </c>
      <c r="G1463" s="101" t="str">
        <f>IF(CADA_PROD!C1463="","",SUMIFS(MOVI_SAID!H:H,MOVI_SAID!D:D,D1463))</f>
        <v/>
      </c>
      <c r="H1463" s="101" t="str">
        <f t="shared" si="40"/>
        <v/>
      </c>
      <c r="I1463" s="100" t="str">
        <f>IF(CADA_PROD!C1463="","",IFERROR(IF(H1463&lt;=0,"Sem estoque",IF(H1463/E1463&lt;0.25,"Quase sem estoque",IF(H1463/E1463&lt;1.2,"Estoque baixo",IF(H1463/E1463&lt;2,"Estoque moderado","Estoque confortável")))),""))</f>
        <v/>
      </c>
      <c r="J1463" s="102" t="str">
        <f>IF(CADA_PROD!C1463="","",SUMIFS(MOVI_ENTR!M:M,MOVI_ENTR!D:D,D1463))</f>
        <v/>
      </c>
      <c r="K1463" s="103" t="str">
        <f>IF(CADA_PROD!C1463="","",IFERROR($J1463/SUM($J$6:$J$1006),""))</f>
        <v/>
      </c>
      <c r="L1463" s="103" t="str">
        <f>IF(CADA_PROD!C1463="","",IFERROR(H1463/SUM($H$6:$H$1006)+P1463,""))</f>
        <v/>
      </c>
      <c r="M1463" s="102" t="str">
        <f>IF(CADA_PROD!$C1463="","",IFERROR(SUMIFS(MOVI_ENTR!M:M,MOVI_ENTR!D:D,D1463)/SUMIFS(MOVI_ENTR!I:I,MOVI_ENTR!D:D,D1463),0))</f>
        <v/>
      </c>
      <c r="N1463" s="104" t="str">
        <f>IF(CADA_PROD!C1463="","",G1463/E1463)</f>
        <v/>
      </c>
    </row>
    <row r="1464" spans="3:14" ht="30" customHeight="1">
      <c r="C1464" s="99" t="str">
        <f>IF(CADA_PROD!C1464="","",CADA_PROD!C1464)</f>
        <v/>
      </c>
      <c r="D1464" s="100" t="str">
        <f>IF(CADA_PROD!D1464="","",CADA_PROD!D1464)</f>
        <v/>
      </c>
      <c r="E1464" s="101" t="str">
        <f>IF(CADA_PROD!E1464="","",CADA_PROD!E1464)</f>
        <v/>
      </c>
      <c r="F1464" s="101" t="str">
        <f>IF(CADA_PROD!D1464="","",SUMIFS(MOVI_ENTR!I:I,MOVI_ENTR!D:D,D1464))</f>
        <v/>
      </c>
      <c r="G1464" s="101" t="str">
        <f>IF(CADA_PROD!C1464="","",SUMIFS(MOVI_SAID!H:H,MOVI_SAID!D:D,D1464))</f>
        <v/>
      </c>
      <c r="H1464" s="101" t="str">
        <f t="shared" si="40"/>
        <v/>
      </c>
      <c r="I1464" s="100" t="str">
        <f>IF(CADA_PROD!C1464="","",IFERROR(IF(H1464&lt;=0,"Sem estoque",IF(H1464/E1464&lt;0.25,"Quase sem estoque",IF(H1464/E1464&lt;1.2,"Estoque baixo",IF(H1464/E1464&lt;2,"Estoque moderado","Estoque confortável")))),""))</f>
        <v/>
      </c>
      <c r="J1464" s="102" t="str">
        <f>IF(CADA_PROD!C1464="","",SUMIFS(MOVI_ENTR!M:M,MOVI_ENTR!D:D,D1464))</f>
        <v/>
      </c>
      <c r="K1464" s="103" t="str">
        <f>IF(CADA_PROD!C1464="","",IFERROR($J1464/SUM($J$6:$J$1006),""))</f>
        <v/>
      </c>
      <c r="L1464" s="103" t="str">
        <f>IF(CADA_PROD!C1464="","",IFERROR(H1464/SUM($H$6:$H$1006)+P1464,""))</f>
        <v/>
      </c>
      <c r="M1464" s="102" t="str">
        <f>IF(CADA_PROD!$C1464="","",IFERROR(SUMIFS(MOVI_ENTR!M:M,MOVI_ENTR!D:D,D1464)/SUMIFS(MOVI_ENTR!I:I,MOVI_ENTR!D:D,D1464),0))</f>
        <v/>
      </c>
      <c r="N1464" s="104" t="str">
        <f>IF(CADA_PROD!C1464="","",G1464/E1464)</f>
        <v/>
      </c>
    </row>
    <row r="1465" spans="3:14" ht="30" customHeight="1">
      <c r="C1465" s="99" t="str">
        <f>IF(CADA_PROD!C1465="","",CADA_PROD!C1465)</f>
        <v/>
      </c>
      <c r="D1465" s="100" t="str">
        <f>IF(CADA_PROD!D1465="","",CADA_PROD!D1465)</f>
        <v/>
      </c>
      <c r="E1465" s="101" t="str">
        <f>IF(CADA_PROD!E1465="","",CADA_PROD!E1465)</f>
        <v/>
      </c>
      <c r="F1465" s="101" t="str">
        <f>IF(CADA_PROD!D1465="","",SUMIFS(MOVI_ENTR!I:I,MOVI_ENTR!D:D,D1465))</f>
        <v/>
      </c>
      <c r="G1465" s="101" t="str">
        <f>IF(CADA_PROD!C1465="","",SUMIFS(MOVI_SAID!H:H,MOVI_SAID!D:D,D1465))</f>
        <v/>
      </c>
      <c r="H1465" s="101" t="str">
        <f t="shared" si="40"/>
        <v/>
      </c>
      <c r="I1465" s="100" t="str">
        <f>IF(CADA_PROD!C1465="","",IFERROR(IF(H1465&lt;=0,"Sem estoque",IF(H1465/E1465&lt;0.25,"Quase sem estoque",IF(H1465/E1465&lt;1.2,"Estoque baixo",IF(H1465/E1465&lt;2,"Estoque moderado","Estoque confortável")))),""))</f>
        <v/>
      </c>
      <c r="J1465" s="102" t="str">
        <f>IF(CADA_PROD!C1465="","",SUMIFS(MOVI_ENTR!M:M,MOVI_ENTR!D:D,D1465))</f>
        <v/>
      </c>
      <c r="K1465" s="103" t="str">
        <f>IF(CADA_PROD!C1465="","",IFERROR($J1465/SUM($J$6:$J$1006),""))</f>
        <v/>
      </c>
      <c r="L1465" s="103" t="str">
        <f>IF(CADA_PROD!C1465="","",IFERROR(H1465/SUM($H$6:$H$1006)+P1465,""))</f>
        <v/>
      </c>
      <c r="M1465" s="102" t="str">
        <f>IF(CADA_PROD!$C1465="","",IFERROR(SUMIFS(MOVI_ENTR!M:M,MOVI_ENTR!D:D,D1465)/SUMIFS(MOVI_ENTR!I:I,MOVI_ENTR!D:D,D1465),0))</f>
        <v/>
      </c>
      <c r="N1465" s="104" t="str">
        <f>IF(CADA_PROD!C1465="","",G1465/E1465)</f>
        <v/>
      </c>
    </row>
    <row r="1466" spans="3:14" ht="30" customHeight="1">
      <c r="C1466" s="99" t="str">
        <f>IF(CADA_PROD!C1466="","",CADA_PROD!C1466)</f>
        <v/>
      </c>
      <c r="D1466" s="100" t="str">
        <f>IF(CADA_PROD!D1466="","",CADA_PROD!D1466)</f>
        <v/>
      </c>
      <c r="E1466" s="101" t="str">
        <f>IF(CADA_PROD!E1466="","",CADA_PROD!E1466)</f>
        <v/>
      </c>
      <c r="F1466" s="101" t="str">
        <f>IF(CADA_PROD!D1466="","",SUMIFS(MOVI_ENTR!I:I,MOVI_ENTR!D:D,D1466))</f>
        <v/>
      </c>
      <c r="G1466" s="101" t="str">
        <f>IF(CADA_PROD!C1466="","",SUMIFS(MOVI_SAID!H:H,MOVI_SAID!D:D,D1466))</f>
        <v/>
      </c>
      <c r="H1466" s="101" t="str">
        <f t="shared" si="40"/>
        <v/>
      </c>
      <c r="I1466" s="100" t="str">
        <f>IF(CADA_PROD!C1466="","",IFERROR(IF(H1466&lt;=0,"Sem estoque",IF(H1466/E1466&lt;0.25,"Quase sem estoque",IF(H1466/E1466&lt;1.2,"Estoque baixo",IF(H1466/E1466&lt;2,"Estoque moderado","Estoque confortável")))),""))</f>
        <v/>
      </c>
      <c r="J1466" s="102" t="str">
        <f>IF(CADA_PROD!C1466="","",SUMIFS(MOVI_ENTR!M:M,MOVI_ENTR!D:D,D1466))</f>
        <v/>
      </c>
      <c r="K1466" s="103" t="str">
        <f>IF(CADA_PROD!C1466="","",IFERROR($J1466/SUM($J$6:$J$1006),""))</f>
        <v/>
      </c>
      <c r="L1466" s="103" t="str">
        <f>IF(CADA_PROD!C1466="","",IFERROR(H1466/SUM($H$6:$H$1006)+P1466,""))</f>
        <v/>
      </c>
      <c r="M1466" s="102" t="str">
        <f>IF(CADA_PROD!$C1466="","",IFERROR(SUMIFS(MOVI_ENTR!M:M,MOVI_ENTR!D:D,D1466)/SUMIFS(MOVI_ENTR!I:I,MOVI_ENTR!D:D,D1466),0))</f>
        <v/>
      </c>
      <c r="N1466" s="104" t="str">
        <f>IF(CADA_PROD!C1466="","",G1466/E1466)</f>
        <v/>
      </c>
    </row>
    <row r="1467" spans="3:14" ht="30" customHeight="1">
      <c r="C1467" s="99" t="str">
        <f>IF(CADA_PROD!C1467="","",CADA_PROD!C1467)</f>
        <v/>
      </c>
      <c r="D1467" s="100" t="str">
        <f>IF(CADA_PROD!D1467="","",CADA_PROD!D1467)</f>
        <v/>
      </c>
      <c r="E1467" s="101" t="str">
        <f>IF(CADA_PROD!E1467="","",CADA_PROD!E1467)</f>
        <v/>
      </c>
      <c r="F1467" s="101" t="str">
        <f>IF(CADA_PROD!D1467="","",SUMIFS(MOVI_ENTR!I:I,MOVI_ENTR!D:D,D1467))</f>
        <v/>
      </c>
      <c r="G1467" s="101" t="str">
        <f>IF(CADA_PROD!C1467="","",SUMIFS(MOVI_SAID!H:H,MOVI_SAID!D:D,D1467))</f>
        <v/>
      </c>
      <c r="H1467" s="101" t="str">
        <f t="shared" si="40"/>
        <v/>
      </c>
      <c r="I1467" s="100" t="str">
        <f>IF(CADA_PROD!C1467="","",IFERROR(IF(H1467&lt;=0,"Sem estoque",IF(H1467/E1467&lt;0.25,"Quase sem estoque",IF(H1467/E1467&lt;1.2,"Estoque baixo",IF(H1467/E1467&lt;2,"Estoque moderado","Estoque confortável")))),""))</f>
        <v/>
      </c>
      <c r="J1467" s="102" t="str">
        <f>IF(CADA_PROD!C1467="","",SUMIFS(MOVI_ENTR!M:M,MOVI_ENTR!D:D,D1467))</f>
        <v/>
      </c>
      <c r="K1467" s="103" t="str">
        <f>IF(CADA_PROD!C1467="","",IFERROR($J1467/SUM($J$6:$J$1006),""))</f>
        <v/>
      </c>
      <c r="L1467" s="103" t="str">
        <f>IF(CADA_PROD!C1467="","",IFERROR(H1467/SUM($H$6:$H$1006)+P1467,""))</f>
        <v/>
      </c>
      <c r="M1467" s="102" t="str">
        <f>IF(CADA_PROD!$C1467="","",IFERROR(SUMIFS(MOVI_ENTR!M:M,MOVI_ENTR!D:D,D1467)/SUMIFS(MOVI_ENTR!I:I,MOVI_ENTR!D:D,D1467),0))</f>
        <v/>
      </c>
      <c r="N1467" s="104" t="str">
        <f>IF(CADA_PROD!C1467="","",G1467/E1467)</f>
        <v/>
      </c>
    </row>
    <row r="1468" spans="3:14" ht="30" customHeight="1">
      <c r="C1468" s="99" t="str">
        <f>IF(CADA_PROD!C1468="","",CADA_PROD!C1468)</f>
        <v/>
      </c>
      <c r="D1468" s="100" t="str">
        <f>IF(CADA_PROD!D1468="","",CADA_PROD!D1468)</f>
        <v/>
      </c>
      <c r="E1468" s="101" t="str">
        <f>IF(CADA_PROD!E1468="","",CADA_PROD!E1468)</f>
        <v/>
      </c>
      <c r="F1468" s="101" t="str">
        <f>IF(CADA_PROD!D1468="","",SUMIFS(MOVI_ENTR!I:I,MOVI_ENTR!D:D,D1468))</f>
        <v/>
      </c>
      <c r="G1468" s="101" t="str">
        <f>IF(CADA_PROD!C1468="","",SUMIFS(MOVI_SAID!H:H,MOVI_SAID!D:D,D1468))</f>
        <v/>
      </c>
      <c r="H1468" s="101" t="str">
        <f t="shared" si="40"/>
        <v/>
      </c>
      <c r="I1468" s="100" t="str">
        <f>IF(CADA_PROD!C1468="","",IFERROR(IF(H1468&lt;=0,"Sem estoque",IF(H1468/E1468&lt;0.25,"Quase sem estoque",IF(H1468/E1468&lt;1.2,"Estoque baixo",IF(H1468/E1468&lt;2,"Estoque moderado","Estoque confortável")))),""))</f>
        <v/>
      </c>
      <c r="J1468" s="102" t="str">
        <f>IF(CADA_PROD!C1468="","",SUMIFS(MOVI_ENTR!M:M,MOVI_ENTR!D:D,D1468))</f>
        <v/>
      </c>
      <c r="K1468" s="103" t="str">
        <f>IF(CADA_PROD!C1468="","",IFERROR($J1468/SUM($J$6:$J$1006),""))</f>
        <v/>
      </c>
      <c r="L1468" s="103" t="str">
        <f>IF(CADA_PROD!C1468="","",IFERROR(H1468/SUM($H$6:$H$1006)+P1468,""))</f>
        <v/>
      </c>
      <c r="M1468" s="102" t="str">
        <f>IF(CADA_PROD!$C1468="","",IFERROR(SUMIFS(MOVI_ENTR!M:M,MOVI_ENTR!D:D,D1468)/SUMIFS(MOVI_ENTR!I:I,MOVI_ENTR!D:D,D1468),0))</f>
        <v/>
      </c>
      <c r="N1468" s="104" t="str">
        <f>IF(CADA_PROD!C1468="","",G1468/E1468)</f>
        <v/>
      </c>
    </row>
    <row r="1469" spans="3:14" ht="30" customHeight="1">
      <c r="C1469" s="99" t="str">
        <f>IF(CADA_PROD!C1469="","",CADA_PROD!C1469)</f>
        <v/>
      </c>
      <c r="D1469" s="100" t="str">
        <f>IF(CADA_PROD!D1469="","",CADA_PROD!D1469)</f>
        <v/>
      </c>
      <c r="E1469" s="101" t="str">
        <f>IF(CADA_PROD!E1469="","",CADA_PROD!E1469)</f>
        <v/>
      </c>
      <c r="F1469" s="101" t="str">
        <f>IF(CADA_PROD!D1469="","",SUMIFS(MOVI_ENTR!I:I,MOVI_ENTR!D:D,D1469))</f>
        <v/>
      </c>
      <c r="G1469" s="101" t="str">
        <f>IF(CADA_PROD!C1469="","",SUMIFS(MOVI_SAID!H:H,MOVI_SAID!D:D,D1469))</f>
        <v/>
      </c>
      <c r="H1469" s="101" t="str">
        <f t="shared" si="40"/>
        <v/>
      </c>
      <c r="I1469" s="100" t="str">
        <f>IF(CADA_PROD!C1469="","",IFERROR(IF(H1469&lt;=0,"Sem estoque",IF(H1469/E1469&lt;0.25,"Quase sem estoque",IF(H1469/E1469&lt;1.2,"Estoque baixo",IF(H1469/E1469&lt;2,"Estoque moderado","Estoque confortável")))),""))</f>
        <v/>
      </c>
      <c r="J1469" s="102" t="str">
        <f>IF(CADA_PROD!C1469="","",SUMIFS(MOVI_ENTR!M:M,MOVI_ENTR!D:D,D1469))</f>
        <v/>
      </c>
      <c r="K1469" s="103" t="str">
        <f>IF(CADA_PROD!C1469="","",IFERROR($J1469/SUM($J$6:$J$1006),""))</f>
        <v/>
      </c>
      <c r="L1469" s="103" t="str">
        <f>IF(CADA_PROD!C1469="","",IFERROR(H1469/SUM($H$6:$H$1006)+P1469,""))</f>
        <v/>
      </c>
      <c r="M1469" s="102" t="str">
        <f>IF(CADA_PROD!$C1469="","",IFERROR(SUMIFS(MOVI_ENTR!M:M,MOVI_ENTR!D:D,D1469)/SUMIFS(MOVI_ENTR!I:I,MOVI_ENTR!D:D,D1469),0))</f>
        <v/>
      </c>
      <c r="N1469" s="104" t="str">
        <f>IF(CADA_PROD!C1469="","",G1469/E1469)</f>
        <v/>
      </c>
    </row>
    <row r="1470" spans="3:14" ht="30" customHeight="1">
      <c r="C1470" s="99" t="str">
        <f>IF(CADA_PROD!C1470="","",CADA_PROD!C1470)</f>
        <v/>
      </c>
      <c r="D1470" s="100" t="str">
        <f>IF(CADA_PROD!D1470="","",CADA_PROD!D1470)</f>
        <v/>
      </c>
      <c r="E1470" s="101" t="str">
        <f>IF(CADA_PROD!E1470="","",CADA_PROD!E1470)</f>
        <v/>
      </c>
      <c r="F1470" s="101" t="str">
        <f>IF(CADA_PROD!D1470="","",SUMIFS(MOVI_ENTR!I:I,MOVI_ENTR!D:D,D1470))</f>
        <v/>
      </c>
      <c r="G1470" s="101" t="str">
        <f>IF(CADA_PROD!C1470="","",SUMIFS(MOVI_SAID!H:H,MOVI_SAID!D:D,D1470))</f>
        <v/>
      </c>
      <c r="H1470" s="101" t="str">
        <f t="shared" si="40"/>
        <v/>
      </c>
      <c r="I1470" s="100" t="str">
        <f>IF(CADA_PROD!C1470="","",IFERROR(IF(H1470&lt;=0,"Sem estoque",IF(H1470/E1470&lt;0.25,"Quase sem estoque",IF(H1470/E1470&lt;1.2,"Estoque baixo",IF(H1470/E1470&lt;2,"Estoque moderado","Estoque confortável")))),""))</f>
        <v/>
      </c>
      <c r="J1470" s="102" t="str">
        <f>IF(CADA_PROD!C1470="","",SUMIFS(MOVI_ENTR!M:M,MOVI_ENTR!D:D,D1470))</f>
        <v/>
      </c>
      <c r="K1470" s="103" t="str">
        <f>IF(CADA_PROD!C1470="","",IFERROR($J1470/SUM($J$6:$J$1006),""))</f>
        <v/>
      </c>
      <c r="L1470" s="103" t="str">
        <f>IF(CADA_PROD!C1470="","",IFERROR(H1470/SUM($H$6:$H$1006)+P1470,""))</f>
        <v/>
      </c>
      <c r="M1470" s="102" t="str">
        <f>IF(CADA_PROD!$C1470="","",IFERROR(SUMIFS(MOVI_ENTR!M:M,MOVI_ENTR!D:D,D1470)/SUMIFS(MOVI_ENTR!I:I,MOVI_ENTR!D:D,D1470),0))</f>
        <v/>
      </c>
      <c r="N1470" s="104" t="str">
        <f>IF(CADA_PROD!C1470="","",G1470/E1470)</f>
        <v/>
      </c>
    </row>
    <row r="1471" spans="3:14" ht="30" customHeight="1">
      <c r="C1471" s="99" t="str">
        <f>IF(CADA_PROD!C1471="","",CADA_PROD!C1471)</f>
        <v/>
      </c>
      <c r="D1471" s="100" t="str">
        <f>IF(CADA_PROD!D1471="","",CADA_PROD!D1471)</f>
        <v/>
      </c>
      <c r="E1471" s="101" t="str">
        <f>IF(CADA_PROD!E1471="","",CADA_PROD!E1471)</f>
        <v/>
      </c>
      <c r="F1471" s="101" t="str">
        <f>IF(CADA_PROD!D1471="","",SUMIFS(MOVI_ENTR!I:I,MOVI_ENTR!D:D,D1471))</f>
        <v/>
      </c>
      <c r="G1471" s="101" t="str">
        <f>IF(CADA_PROD!C1471="","",SUMIFS(MOVI_SAID!H:H,MOVI_SAID!D:D,D1471))</f>
        <v/>
      </c>
      <c r="H1471" s="101" t="str">
        <f t="shared" si="40"/>
        <v/>
      </c>
      <c r="I1471" s="100" t="str">
        <f>IF(CADA_PROD!C1471="","",IFERROR(IF(H1471&lt;=0,"Sem estoque",IF(H1471/E1471&lt;0.25,"Quase sem estoque",IF(H1471/E1471&lt;1.2,"Estoque baixo",IF(H1471/E1471&lt;2,"Estoque moderado","Estoque confortável")))),""))</f>
        <v/>
      </c>
      <c r="J1471" s="102" t="str">
        <f>IF(CADA_PROD!C1471="","",SUMIFS(MOVI_ENTR!M:M,MOVI_ENTR!D:D,D1471))</f>
        <v/>
      </c>
      <c r="K1471" s="103" t="str">
        <f>IF(CADA_PROD!C1471="","",IFERROR($J1471/SUM($J$6:$J$1006),""))</f>
        <v/>
      </c>
      <c r="L1471" s="103" t="str">
        <f>IF(CADA_PROD!C1471="","",IFERROR(H1471/SUM($H$6:$H$1006)+P1471,""))</f>
        <v/>
      </c>
      <c r="M1471" s="102" t="str">
        <f>IF(CADA_PROD!$C1471="","",IFERROR(SUMIFS(MOVI_ENTR!M:M,MOVI_ENTR!D:D,D1471)/SUMIFS(MOVI_ENTR!I:I,MOVI_ENTR!D:D,D1471),0))</f>
        <v/>
      </c>
      <c r="N1471" s="104" t="str">
        <f>IF(CADA_PROD!C1471="","",G1471/E1471)</f>
        <v/>
      </c>
    </row>
    <row r="1472" spans="3:14" ht="30" customHeight="1">
      <c r="C1472" s="99" t="str">
        <f>IF(CADA_PROD!C1472="","",CADA_PROD!C1472)</f>
        <v/>
      </c>
      <c r="D1472" s="100" t="str">
        <f>IF(CADA_PROD!D1472="","",CADA_PROD!D1472)</f>
        <v/>
      </c>
      <c r="E1472" s="101" t="str">
        <f>IF(CADA_PROD!E1472="","",CADA_PROD!E1472)</f>
        <v/>
      </c>
      <c r="F1472" s="101" t="str">
        <f>IF(CADA_PROD!D1472="","",SUMIFS(MOVI_ENTR!I:I,MOVI_ENTR!D:D,D1472))</f>
        <v/>
      </c>
      <c r="G1472" s="101" t="str">
        <f>IF(CADA_PROD!C1472="","",SUMIFS(MOVI_SAID!H:H,MOVI_SAID!D:D,D1472))</f>
        <v/>
      </c>
      <c r="H1472" s="101" t="str">
        <f t="shared" si="40"/>
        <v/>
      </c>
      <c r="I1472" s="100" t="str">
        <f>IF(CADA_PROD!C1472="","",IFERROR(IF(H1472&lt;=0,"Sem estoque",IF(H1472/E1472&lt;0.25,"Quase sem estoque",IF(H1472/E1472&lt;1.2,"Estoque baixo",IF(H1472/E1472&lt;2,"Estoque moderado","Estoque confortável")))),""))</f>
        <v/>
      </c>
      <c r="J1472" s="102" t="str">
        <f>IF(CADA_PROD!C1472="","",SUMIFS(MOVI_ENTR!M:M,MOVI_ENTR!D:D,D1472))</f>
        <v/>
      </c>
      <c r="K1472" s="103" t="str">
        <f>IF(CADA_PROD!C1472="","",IFERROR($J1472/SUM($J$6:$J$1006),""))</f>
        <v/>
      </c>
      <c r="L1472" s="103" t="str">
        <f>IF(CADA_PROD!C1472="","",IFERROR(H1472/SUM($H$6:$H$1006)+P1472,""))</f>
        <v/>
      </c>
      <c r="M1472" s="102" t="str">
        <f>IF(CADA_PROD!$C1472="","",IFERROR(SUMIFS(MOVI_ENTR!M:M,MOVI_ENTR!D:D,D1472)/SUMIFS(MOVI_ENTR!I:I,MOVI_ENTR!D:D,D1472),0))</f>
        <v/>
      </c>
      <c r="N1472" s="104" t="str">
        <f>IF(CADA_PROD!C1472="","",G1472/E1472)</f>
        <v/>
      </c>
    </row>
    <row r="1473" spans="3:14" ht="30" customHeight="1">
      <c r="C1473" s="99" t="str">
        <f>IF(CADA_PROD!C1473="","",CADA_PROD!C1473)</f>
        <v/>
      </c>
      <c r="D1473" s="100" t="str">
        <f>IF(CADA_PROD!D1473="","",CADA_PROD!D1473)</f>
        <v/>
      </c>
      <c r="E1473" s="101" t="str">
        <f>IF(CADA_PROD!E1473="","",CADA_PROD!E1473)</f>
        <v/>
      </c>
      <c r="F1473" s="101" t="str">
        <f>IF(CADA_PROD!D1473="","",SUMIFS(MOVI_ENTR!I:I,MOVI_ENTR!D:D,D1473))</f>
        <v/>
      </c>
      <c r="G1473" s="101" t="str">
        <f>IF(CADA_PROD!C1473="","",SUMIFS(MOVI_SAID!H:H,MOVI_SAID!D:D,D1473))</f>
        <v/>
      </c>
      <c r="H1473" s="101" t="str">
        <f t="shared" si="40"/>
        <v/>
      </c>
      <c r="I1473" s="100" t="str">
        <f>IF(CADA_PROD!C1473="","",IFERROR(IF(H1473&lt;=0,"Sem estoque",IF(H1473/E1473&lt;0.25,"Quase sem estoque",IF(H1473/E1473&lt;1.2,"Estoque baixo",IF(H1473/E1473&lt;2,"Estoque moderado","Estoque confortável")))),""))</f>
        <v/>
      </c>
      <c r="J1473" s="102" t="str">
        <f>IF(CADA_PROD!C1473="","",SUMIFS(MOVI_ENTR!M:M,MOVI_ENTR!D:D,D1473))</f>
        <v/>
      </c>
      <c r="K1473" s="103" t="str">
        <f>IF(CADA_PROD!C1473="","",IFERROR($J1473/SUM($J$6:$J$1006),""))</f>
        <v/>
      </c>
      <c r="L1473" s="103" t="str">
        <f>IF(CADA_PROD!C1473="","",IFERROR(H1473/SUM($H$6:$H$1006)+P1473,""))</f>
        <v/>
      </c>
      <c r="M1473" s="102" t="str">
        <f>IF(CADA_PROD!$C1473="","",IFERROR(SUMIFS(MOVI_ENTR!M:M,MOVI_ENTR!D:D,D1473)/SUMIFS(MOVI_ENTR!I:I,MOVI_ENTR!D:D,D1473),0))</f>
        <v/>
      </c>
      <c r="N1473" s="104" t="str">
        <f>IF(CADA_PROD!C1473="","",G1473/E1473)</f>
        <v/>
      </c>
    </row>
    <row r="1474" spans="3:14" ht="30" customHeight="1">
      <c r="C1474" s="99" t="str">
        <f>IF(CADA_PROD!C1474="","",CADA_PROD!C1474)</f>
        <v/>
      </c>
      <c r="D1474" s="100" t="str">
        <f>IF(CADA_PROD!D1474="","",CADA_PROD!D1474)</f>
        <v/>
      </c>
      <c r="E1474" s="101" t="str">
        <f>IF(CADA_PROD!E1474="","",CADA_PROD!E1474)</f>
        <v/>
      </c>
      <c r="F1474" s="101" t="str">
        <f>IF(CADA_PROD!D1474="","",SUMIFS(MOVI_ENTR!I:I,MOVI_ENTR!D:D,D1474))</f>
        <v/>
      </c>
      <c r="G1474" s="101" t="str">
        <f>IF(CADA_PROD!C1474="","",SUMIFS(MOVI_SAID!H:H,MOVI_SAID!D:D,D1474))</f>
        <v/>
      </c>
      <c r="H1474" s="101" t="str">
        <f t="shared" si="40"/>
        <v/>
      </c>
      <c r="I1474" s="100" t="str">
        <f>IF(CADA_PROD!C1474="","",IFERROR(IF(H1474&lt;=0,"Sem estoque",IF(H1474/E1474&lt;0.25,"Quase sem estoque",IF(H1474/E1474&lt;1.2,"Estoque baixo",IF(H1474/E1474&lt;2,"Estoque moderado","Estoque confortável")))),""))</f>
        <v/>
      </c>
      <c r="J1474" s="102" t="str">
        <f>IF(CADA_PROD!C1474="","",SUMIFS(MOVI_ENTR!M:M,MOVI_ENTR!D:D,D1474))</f>
        <v/>
      </c>
      <c r="K1474" s="103" t="str">
        <f>IF(CADA_PROD!C1474="","",IFERROR($J1474/SUM($J$6:$J$1006),""))</f>
        <v/>
      </c>
      <c r="L1474" s="103" t="str">
        <f>IF(CADA_PROD!C1474="","",IFERROR(H1474/SUM($H$6:$H$1006)+P1474,""))</f>
        <v/>
      </c>
      <c r="M1474" s="102" t="str">
        <f>IF(CADA_PROD!$C1474="","",IFERROR(SUMIFS(MOVI_ENTR!M:M,MOVI_ENTR!D:D,D1474)/SUMIFS(MOVI_ENTR!I:I,MOVI_ENTR!D:D,D1474),0))</f>
        <v/>
      </c>
      <c r="N1474" s="104" t="str">
        <f>IF(CADA_PROD!C1474="","",G1474/E1474)</f>
        <v/>
      </c>
    </row>
    <row r="1475" spans="3:14" ht="30" customHeight="1">
      <c r="C1475" s="99" t="str">
        <f>IF(CADA_PROD!C1475="","",CADA_PROD!C1475)</f>
        <v/>
      </c>
      <c r="D1475" s="100" t="str">
        <f>IF(CADA_PROD!D1475="","",CADA_PROD!D1475)</f>
        <v/>
      </c>
      <c r="E1475" s="101" t="str">
        <f>IF(CADA_PROD!E1475="","",CADA_PROD!E1475)</f>
        <v/>
      </c>
      <c r="F1475" s="101" t="str">
        <f>IF(CADA_PROD!D1475="","",SUMIFS(MOVI_ENTR!I:I,MOVI_ENTR!D:D,D1475))</f>
        <v/>
      </c>
      <c r="G1475" s="101" t="str">
        <f>IF(CADA_PROD!C1475="","",SUMIFS(MOVI_SAID!H:H,MOVI_SAID!D:D,D1475))</f>
        <v/>
      </c>
      <c r="H1475" s="101" t="str">
        <f t="shared" si="40"/>
        <v/>
      </c>
      <c r="I1475" s="100" t="str">
        <f>IF(CADA_PROD!C1475="","",IFERROR(IF(H1475&lt;=0,"Sem estoque",IF(H1475/E1475&lt;0.25,"Quase sem estoque",IF(H1475/E1475&lt;1.2,"Estoque baixo",IF(H1475/E1475&lt;2,"Estoque moderado","Estoque confortável")))),""))</f>
        <v/>
      </c>
      <c r="J1475" s="102" t="str">
        <f>IF(CADA_PROD!C1475="","",SUMIFS(MOVI_ENTR!M:M,MOVI_ENTR!D:D,D1475))</f>
        <v/>
      </c>
      <c r="K1475" s="103" t="str">
        <f>IF(CADA_PROD!C1475="","",IFERROR($J1475/SUM($J$6:$J$1006),""))</f>
        <v/>
      </c>
      <c r="L1475" s="103" t="str">
        <f>IF(CADA_PROD!C1475="","",IFERROR(H1475/SUM($H$6:$H$1006)+P1475,""))</f>
        <v/>
      </c>
      <c r="M1475" s="102" t="str">
        <f>IF(CADA_PROD!$C1475="","",IFERROR(SUMIFS(MOVI_ENTR!M:M,MOVI_ENTR!D:D,D1475)/SUMIFS(MOVI_ENTR!I:I,MOVI_ENTR!D:D,D1475),0))</f>
        <v/>
      </c>
      <c r="N1475" s="104" t="str">
        <f>IF(CADA_PROD!C1475="","",G1475/E1475)</f>
        <v/>
      </c>
    </row>
    <row r="1476" spans="3:14" ht="30" customHeight="1">
      <c r="C1476" s="99" t="str">
        <f>IF(CADA_PROD!C1476="","",CADA_PROD!C1476)</f>
        <v/>
      </c>
      <c r="D1476" s="100" t="str">
        <f>IF(CADA_PROD!D1476="","",CADA_PROD!D1476)</f>
        <v/>
      </c>
      <c r="E1476" s="101" t="str">
        <f>IF(CADA_PROD!E1476="","",CADA_PROD!E1476)</f>
        <v/>
      </c>
      <c r="F1476" s="101" t="str">
        <f>IF(CADA_PROD!D1476="","",SUMIFS(MOVI_ENTR!I:I,MOVI_ENTR!D:D,D1476))</f>
        <v/>
      </c>
      <c r="G1476" s="101" t="str">
        <f>IF(CADA_PROD!C1476="","",SUMIFS(MOVI_SAID!H:H,MOVI_SAID!D:D,D1476))</f>
        <v/>
      </c>
      <c r="H1476" s="101" t="str">
        <f t="shared" si="40"/>
        <v/>
      </c>
      <c r="I1476" s="100" t="str">
        <f>IF(CADA_PROD!C1476="","",IFERROR(IF(H1476&lt;=0,"Sem estoque",IF(H1476/E1476&lt;0.25,"Quase sem estoque",IF(H1476/E1476&lt;1.2,"Estoque baixo",IF(H1476/E1476&lt;2,"Estoque moderado","Estoque confortável")))),""))</f>
        <v/>
      </c>
      <c r="J1476" s="102" t="str">
        <f>IF(CADA_PROD!C1476="","",SUMIFS(MOVI_ENTR!M:M,MOVI_ENTR!D:D,D1476))</f>
        <v/>
      </c>
      <c r="K1476" s="103" t="str">
        <f>IF(CADA_PROD!C1476="","",IFERROR($J1476/SUM($J$6:$J$1006),""))</f>
        <v/>
      </c>
      <c r="L1476" s="103" t="str">
        <f>IF(CADA_PROD!C1476="","",IFERROR(H1476/SUM($H$6:$H$1006)+P1476,""))</f>
        <v/>
      </c>
      <c r="M1476" s="102" t="str">
        <f>IF(CADA_PROD!$C1476="","",IFERROR(SUMIFS(MOVI_ENTR!M:M,MOVI_ENTR!D:D,D1476)/SUMIFS(MOVI_ENTR!I:I,MOVI_ENTR!D:D,D1476),0))</f>
        <v/>
      </c>
      <c r="N1476" s="104" t="str">
        <f>IF(CADA_PROD!C1476="","",G1476/E1476)</f>
        <v/>
      </c>
    </row>
    <row r="1477" spans="3:14" ht="30" customHeight="1">
      <c r="C1477" s="99" t="str">
        <f>IF(CADA_PROD!C1477="","",CADA_PROD!C1477)</f>
        <v/>
      </c>
      <c r="D1477" s="100" t="str">
        <f>IF(CADA_PROD!D1477="","",CADA_PROD!D1477)</f>
        <v/>
      </c>
      <c r="E1477" s="101" t="str">
        <f>IF(CADA_PROD!E1477="","",CADA_PROD!E1477)</f>
        <v/>
      </c>
      <c r="F1477" s="101" t="str">
        <f>IF(CADA_PROD!D1477="","",SUMIFS(MOVI_ENTR!I:I,MOVI_ENTR!D:D,D1477))</f>
        <v/>
      </c>
      <c r="G1477" s="101" t="str">
        <f>IF(CADA_PROD!C1477="","",SUMIFS(MOVI_SAID!H:H,MOVI_SAID!D:D,D1477))</f>
        <v/>
      </c>
      <c r="H1477" s="101" t="str">
        <f t="shared" si="40"/>
        <v/>
      </c>
      <c r="I1477" s="100" t="str">
        <f>IF(CADA_PROD!C1477="","",IFERROR(IF(H1477&lt;=0,"Sem estoque",IF(H1477/E1477&lt;0.25,"Quase sem estoque",IF(H1477/E1477&lt;1.2,"Estoque baixo",IF(H1477/E1477&lt;2,"Estoque moderado","Estoque confortável")))),""))</f>
        <v/>
      </c>
      <c r="J1477" s="102" t="str">
        <f>IF(CADA_PROD!C1477="","",SUMIFS(MOVI_ENTR!M:M,MOVI_ENTR!D:D,D1477))</f>
        <v/>
      </c>
      <c r="K1477" s="103" t="str">
        <f>IF(CADA_PROD!C1477="","",IFERROR($J1477/SUM($J$6:$J$1006),""))</f>
        <v/>
      </c>
      <c r="L1477" s="103" t="str">
        <f>IF(CADA_PROD!C1477="","",IFERROR(H1477/SUM($H$6:$H$1006)+P1477,""))</f>
        <v/>
      </c>
      <c r="M1477" s="102" t="str">
        <f>IF(CADA_PROD!$C1477="","",IFERROR(SUMIFS(MOVI_ENTR!M:M,MOVI_ENTR!D:D,D1477)/SUMIFS(MOVI_ENTR!I:I,MOVI_ENTR!D:D,D1477),0))</f>
        <v/>
      </c>
      <c r="N1477" s="104" t="str">
        <f>IF(CADA_PROD!C1477="","",G1477/E1477)</f>
        <v/>
      </c>
    </row>
    <row r="1478" spans="3:14" ht="30" customHeight="1">
      <c r="C1478" s="99" t="str">
        <f>IF(CADA_PROD!C1478="","",CADA_PROD!C1478)</f>
        <v/>
      </c>
      <c r="D1478" s="100" t="str">
        <f>IF(CADA_PROD!D1478="","",CADA_PROD!D1478)</f>
        <v/>
      </c>
      <c r="E1478" s="101" t="str">
        <f>IF(CADA_PROD!E1478="","",CADA_PROD!E1478)</f>
        <v/>
      </c>
      <c r="F1478" s="101" t="str">
        <f>IF(CADA_PROD!D1478="","",SUMIFS(MOVI_ENTR!I:I,MOVI_ENTR!D:D,D1478))</f>
        <v/>
      </c>
      <c r="G1478" s="101" t="str">
        <f>IF(CADA_PROD!C1478="","",SUMIFS(MOVI_SAID!H:H,MOVI_SAID!D:D,D1478))</f>
        <v/>
      </c>
      <c r="H1478" s="101" t="str">
        <f t="shared" si="40"/>
        <v/>
      </c>
      <c r="I1478" s="100" t="str">
        <f>IF(CADA_PROD!C1478="","",IFERROR(IF(H1478&lt;=0,"Sem estoque",IF(H1478/E1478&lt;0.25,"Quase sem estoque",IF(H1478/E1478&lt;1.2,"Estoque baixo",IF(H1478/E1478&lt;2,"Estoque moderado","Estoque confortável")))),""))</f>
        <v/>
      </c>
      <c r="J1478" s="102" t="str">
        <f>IF(CADA_PROD!C1478="","",SUMIFS(MOVI_ENTR!M:M,MOVI_ENTR!D:D,D1478))</f>
        <v/>
      </c>
      <c r="K1478" s="103" t="str">
        <f>IF(CADA_PROD!C1478="","",IFERROR($J1478/SUM($J$6:$J$1006),""))</f>
        <v/>
      </c>
      <c r="L1478" s="103" t="str">
        <f>IF(CADA_PROD!C1478="","",IFERROR(H1478/SUM($H$6:$H$1006)+P1478,""))</f>
        <v/>
      </c>
      <c r="M1478" s="102" t="str">
        <f>IF(CADA_PROD!$C1478="","",IFERROR(SUMIFS(MOVI_ENTR!M:M,MOVI_ENTR!D:D,D1478)/SUMIFS(MOVI_ENTR!I:I,MOVI_ENTR!D:D,D1478),0))</f>
        <v/>
      </c>
      <c r="N1478" s="104" t="str">
        <f>IF(CADA_PROD!C1478="","",G1478/E1478)</f>
        <v/>
      </c>
    </row>
    <row r="1479" spans="3:14" ht="30" customHeight="1">
      <c r="C1479" s="99" t="str">
        <f>IF(CADA_PROD!C1479="","",CADA_PROD!C1479)</f>
        <v/>
      </c>
      <c r="D1479" s="100" t="str">
        <f>IF(CADA_PROD!D1479="","",CADA_PROD!D1479)</f>
        <v/>
      </c>
      <c r="E1479" s="101" t="str">
        <f>IF(CADA_PROD!E1479="","",CADA_PROD!E1479)</f>
        <v/>
      </c>
      <c r="F1479" s="101" t="str">
        <f>IF(CADA_PROD!D1479="","",SUMIFS(MOVI_ENTR!I:I,MOVI_ENTR!D:D,D1479))</f>
        <v/>
      </c>
      <c r="G1479" s="101" t="str">
        <f>IF(CADA_PROD!C1479="","",SUMIFS(MOVI_SAID!H:H,MOVI_SAID!D:D,D1479))</f>
        <v/>
      </c>
      <c r="H1479" s="101" t="str">
        <f t="shared" si="40"/>
        <v/>
      </c>
      <c r="I1479" s="100" t="str">
        <f>IF(CADA_PROD!C1479="","",IFERROR(IF(H1479&lt;=0,"Sem estoque",IF(H1479/E1479&lt;0.25,"Quase sem estoque",IF(H1479/E1479&lt;1.2,"Estoque baixo",IF(H1479/E1479&lt;2,"Estoque moderado","Estoque confortável")))),""))</f>
        <v/>
      </c>
      <c r="J1479" s="102" t="str">
        <f>IF(CADA_PROD!C1479="","",SUMIFS(MOVI_ENTR!M:M,MOVI_ENTR!D:D,D1479))</f>
        <v/>
      </c>
      <c r="K1479" s="103" t="str">
        <f>IF(CADA_PROD!C1479="","",IFERROR($J1479/SUM($J$6:$J$1006),""))</f>
        <v/>
      </c>
      <c r="L1479" s="103" t="str">
        <f>IF(CADA_PROD!C1479="","",IFERROR(H1479/SUM($H$6:$H$1006)+P1479,""))</f>
        <v/>
      </c>
      <c r="M1479" s="102" t="str">
        <f>IF(CADA_PROD!$C1479="","",IFERROR(SUMIFS(MOVI_ENTR!M:M,MOVI_ENTR!D:D,D1479)/SUMIFS(MOVI_ENTR!I:I,MOVI_ENTR!D:D,D1479),0))</f>
        <v/>
      </c>
      <c r="N1479" s="104" t="str">
        <f>IF(CADA_PROD!C1479="","",G1479/E1479)</f>
        <v/>
      </c>
    </row>
    <row r="1480" spans="3:14" ht="30" customHeight="1">
      <c r="C1480" s="99" t="str">
        <f>IF(CADA_PROD!C1480="","",CADA_PROD!C1480)</f>
        <v/>
      </c>
      <c r="D1480" s="100" t="str">
        <f>IF(CADA_PROD!D1480="","",CADA_PROD!D1480)</f>
        <v/>
      </c>
      <c r="E1480" s="101" t="str">
        <f>IF(CADA_PROD!E1480="","",CADA_PROD!E1480)</f>
        <v/>
      </c>
      <c r="F1480" s="101" t="str">
        <f>IF(CADA_PROD!D1480="","",SUMIFS(MOVI_ENTR!I:I,MOVI_ENTR!D:D,D1480))</f>
        <v/>
      </c>
      <c r="G1480" s="101" t="str">
        <f>IF(CADA_PROD!C1480="","",SUMIFS(MOVI_SAID!H:H,MOVI_SAID!D:D,D1480))</f>
        <v/>
      </c>
      <c r="H1480" s="101" t="str">
        <f t="shared" si="40"/>
        <v/>
      </c>
      <c r="I1480" s="100" t="str">
        <f>IF(CADA_PROD!C1480="","",IFERROR(IF(H1480&lt;=0,"Sem estoque",IF(H1480/E1480&lt;0.25,"Quase sem estoque",IF(H1480/E1480&lt;1.2,"Estoque baixo",IF(H1480/E1480&lt;2,"Estoque moderado","Estoque confortável")))),""))</f>
        <v/>
      </c>
      <c r="J1480" s="102" t="str">
        <f>IF(CADA_PROD!C1480="","",SUMIFS(MOVI_ENTR!M:M,MOVI_ENTR!D:D,D1480))</f>
        <v/>
      </c>
      <c r="K1480" s="103" t="str">
        <f>IF(CADA_PROD!C1480="","",IFERROR($J1480/SUM($J$6:$J$1006),""))</f>
        <v/>
      </c>
      <c r="L1480" s="103" t="str">
        <f>IF(CADA_PROD!C1480="","",IFERROR(H1480/SUM($H$6:$H$1006)+P1480,""))</f>
        <v/>
      </c>
      <c r="M1480" s="102" t="str">
        <f>IF(CADA_PROD!$C1480="","",IFERROR(SUMIFS(MOVI_ENTR!M:M,MOVI_ENTR!D:D,D1480)/SUMIFS(MOVI_ENTR!I:I,MOVI_ENTR!D:D,D1480),0))</f>
        <v/>
      </c>
      <c r="N1480" s="104" t="str">
        <f>IF(CADA_PROD!C1480="","",G1480/E1480)</f>
        <v/>
      </c>
    </row>
    <row r="1481" spans="3:14" ht="30" customHeight="1">
      <c r="C1481" s="99" t="str">
        <f>IF(CADA_PROD!C1481="","",CADA_PROD!C1481)</f>
        <v/>
      </c>
      <c r="D1481" s="100" t="str">
        <f>IF(CADA_PROD!D1481="","",CADA_PROD!D1481)</f>
        <v/>
      </c>
      <c r="E1481" s="101" t="str">
        <f>IF(CADA_PROD!E1481="","",CADA_PROD!E1481)</f>
        <v/>
      </c>
      <c r="F1481" s="101" t="str">
        <f>IF(CADA_PROD!D1481="","",SUMIFS(MOVI_ENTR!I:I,MOVI_ENTR!D:D,D1481))</f>
        <v/>
      </c>
      <c r="G1481" s="101" t="str">
        <f>IF(CADA_PROD!C1481="","",SUMIFS(MOVI_SAID!H:H,MOVI_SAID!D:D,D1481))</f>
        <v/>
      </c>
      <c r="H1481" s="101" t="str">
        <f t="shared" si="40"/>
        <v/>
      </c>
      <c r="I1481" s="100" t="str">
        <f>IF(CADA_PROD!C1481="","",IFERROR(IF(H1481&lt;=0,"Sem estoque",IF(H1481/E1481&lt;0.25,"Quase sem estoque",IF(H1481/E1481&lt;1.2,"Estoque baixo",IF(H1481/E1481&lt;2,"Estoque moderado","Estoque confortável")))),""))</f>
        <v/>
      </c>
      <c r="J1481" s="102" t="str">
        <f>IF(CADA_PROD!C1481="","",SUMIFS(MOVI_ENTR!M:M,MOVI_ENTR!D:D,D1481))</f>
        <v/>
      </c>
      <c r="K1481" s="103" t="str">
        <f>IF(CADA_PROD!C1481="","",IFERROR($J1481/SUM($J$6:$J$1006),""))</f>
        <v/>
      </c>
      <c r="L1481" s="103" t="str">
        <f>IF(CADA_PROD!C1481="","",IFERROR(H1481/SUM($H$6:$H$1006)+P1481,""))</f>
        <v/>
      </c>
      <c r="M1481" s="102" t="str">
        <f>IF(CADA_PROD!$C1481="","",IFERROR(SUMIFS(MOVI_ENTR!M:M,MOVI_ENTR!D:D,D1481)/SUMIFS(MOVI_ENTR!I:I,MOVI_ENTR!D:D,D1481),0))</f>
        <v/>
      </c>
      <c r="N1481" s="104" t="str">
        <f>IF(CADA_PROD!C1481="","",G1481/E1481)</f>
        <v/>
      </c>
    </row>
    <row r="1482" spans="3:14" ht="30" customHeight="1">
      <c r="C1482" s="99" t="str">
        <f>IF(CADA_PROD!C1482="","",CADA_PROD!C1482)</f>
        <v/>
      </c>
      <c r="D1482" s="100" t="str">
        <f>IF(CADA_PROD!D1482="","",CADA_PROD!D1482)</f>
        <v/>
      </c>
      <c r="E1482" s="101" t="str">
        <f>IF(CADA_PROD!E1482="","",CADA_PROD!E1482)</f>
        <v/>
      </c>
      <c r="F1482" s="101" t="str">
        <f>IF(CADA_PROD!D1482="","",SUMIFS(MOVI_ENTR!I:I,MOVI_ENTR!D:D,D1482))</f>
        <v/>
      </c>
      <c r="G1482" s="101" t="str">
        <f>IF(CADA_PROD!C1482="","",SUMIFS(MOVI_SAID!H:H,MOVI_SAID!D:D,D1482))</f>
        <v/>
      </c>
      <c r="H1482" s="101" t="str">
        <f t="shared" si="40"/>
        <v/>
      </c>
      <c r="I1482" s="100" t="str">
        <f>IF(CADA_PROD!C1482="","",IFERROR(IF(H1482&lt;=0,"Sem estoque",IF(H1482/E1482&lt;0.25,"Quase sem estoque",IF(H1482/E1482&lt;1.2,"Estoque baixo",IF(H1482/E1482&lt;2,"Estoque moderado","Estoque confortável")))),""))</f>
        <v/>
      </c>
      <c r="J1482" s="102" t="str">
        <f>IF(CADA_PROD!C1482="","",SUMIFS(MOVI_ENTR!M:M,MOVI_ENTR!D:D,D1482))</f>
        <v/>
      </c>
      <c r="K1482" s="103" t="str">
        <f>IF(CADA_PROD!C1482="","",IFERROR($J1482/SUM($J$6:$J$1006),""))</f>
        <v/>
      </c>
      <c r="L1482" s="103" t="str">
        <f>IF(CADA_PROD!C1482="","",IFERROR(H1482/SUM($H$6:$H$1006)+P1482,""))</f>
        <v/>
      </c>
      <c r="M1482" s="102" t="str">
        <f>IF(CADA_PROD!$C1482="","",IFERROR(SUMIFS(MOVI_ENTR!M:M,MOVI_ENTR!D:D,D1482)/SUMIFS(MOVI_ENTR!I:I,MOVI_ENTR!D:D,D1482),0))</f>
        <v/>
      </c>
      <c r="N1482" s="104" t="str">
        <f>IF(CADA_PROD!C1482="","",G1482/E1482)</f>
        <v/>
      </c>
    </row>
    <row r="1483" spans="3:14" ht="30" customHeight="1">
      <c r="C1483" s="99" t="str">
        <f>IF(CADA_PROD!C1483="","",CADA_PROD!C1483)</f>
        <v/>
      </c>
      <c r="D1483" s="100" t="str">
        <f>IF(CADA_PROD!D1483="","",CADA_PROD!D1483)</f>
        <v/>
      </c>
      <c r="E1483" s="101" t="str">
        <f>IF(CADA_PROD!E1483="","",CADA_PROD!E1483)</f>
        <v/>
      </c>
      <c r="F1483" s="101" t="str">
        <f>IF(CADA_PROD!D1483="","",SUMIFS(MOVI_ENTR!I:I,MOVI_ENTR!D:D,D1483))</f>
        <v/>
      </c>
      <c r="G1483" s="101" t="str">
        <f>IF(CADA_PROD!C1483="","",SUMIFS(MOVI_SAID!H:H,MOVI_SAID!D:D,D1483))</f>
        <v/>
      </c>
      <c r="H1483" s="101" t="str">
        <f t="shared" si="40"/>
        <v/>
      </c>
      <c r="I1483" s="100" t="str">
        <f>IF(CADA_PROD!C1483="","",IFERROR(IF(H1483&lt;=0,"Sem estoque",IF(H1483/E1483&lt;0.25,"Quase sem estoque",IF(H1483/E1483&lt;1.2,"Estoque baixo",IF(H1483/E1483&lt;2,"Estoque moderado","Estoque confortável")))),""))</f>
        <v/>
      </c>
      <c r="J1483" s="102" t="str">
        <f>IF(CADA_PROD!C1483="","",SUMIFS(MOVI_ENTR!M:M,MOVI_ENTR!D:D,D1483))</f>
        <v/>
      </c>
      <c r="K1483" s="103" t="str">
        <f>IF(CADA_PROD!C1483="","",IFERROR($J1483/SUM($J$6:$J$1006),""))</f>
        <v/>
      </c>
      <c r="L1483" s="103" t="str">
        <f>IF(CADA_PROD!C1483="","",IFERROR(H1483/SUM($H$6:$H$1006)+P1483,""))</f>
        <v/>
      </c>
      <c r="M1483" s="102" t="str">
        <f>IF(CADA_PROD!$C1483="","",IFERROR(SUMIFS(MOVI_ENTR!M:M,MOVI_ENTR!D:D,D1483)/SUMIFS(MOVI_ENTR!I:I,MOVI_ENTR!D:D,D1483),0))</f>
        <v/>
      </c>
      <c r="N1483" s="104" t="str">
        <f>IF(CADA_PROD!C1483="","",G1483/E1483)</f>
        <v/>
      </c>
    </row>
    <row r="1484" spans="3:14" ht="30" customHeight="1">
      <c r="C1484" s="99" t="str">
        <f>IF(CADA_PROD!C1484="","",CADA_PROD!C1484)</f>
        <v/>
      </c>
      <c r="D1484" s="100" t="str">
        <f>IF(CADA_PROD!D1484="","",CADA_PROD!D1484)</f>
        <v/>
      </c>
      <c r="E1484" s="101" t="str">
        <f>IF(CADA_PROD!E1484="","",CADA_PROD!E1484)</f>
        <v/>
      </c>
      <c r="F1484" s="101" t="str">
        <f>IF(CADA_PROD!D1484="","",SUMIFS(MOVI_ENTR!I:I,MOVI_ENTR!D:D,D1484))</f>
        <v/>
      </c>
      <c r="G1484" s="101" t="str">
        <f>IF(CADA_PROD!C1484="","",SUMIFS(MOVI_SAID!H:H,MOVI_SAID!D:D,D1484))</f>
        <v/>
      </c>
      <c r="H1484" s="101" t="str">
        <f t="shared" si="40"/>
        <v/>
      </c>
      <c r="I1484" s="100" t="str">
        <f>IF(CADA_PROD!C1484="","",IFERROR(IF(H1484&lt;=0,"Sem estoque",IF(H1484/E1484&lt;0.25,"Quase sem estoque",IF(H1484/E1484&lt;1.2,"Estoque baixo",IF(H1484/E1484&lt;2,"Estoque moderado","Estoque confortável")))),""))</f>
        <v/>
      </c>
      <c r="J1484" s="102" t="str">
        <f>IF(CADA_PROD!C1484="","",SUMIFS(MOVI_ENTR!M:M,MOVI_ENTR!D:D,D1484))</f>
        <v/>
      </c>
      <c r="K1484" s="103" t="str">
        <f>IF(CADA_PROD!C1484="","",IFERROR($J1484/SUM($J$6:$J$1006),""))</f>
        <v/>
      </c>
      <c r="L1484" s="103" t="str">
        <f>IF(CADA_PROD!C1484="","",IFERROR(H1484/SUM($H$6:$H$1006)+P1484,""))</f>
        <v/>
      </c>
      <c r="M1484" s="102" t="str">
        <f>IF(CADA_PROD!$C1484="","",IFERROR(SUMIFS(MOVI_ENTR!M:M,MOVI_ENTR!D:D,D1484)/SUMIFS(MOVI_ENTR!I:I,MOVI_ENTR!D:D,D1484),0))</f>
        <v/>
      </c>
      <c r="N1484" s="104" t="str">
        <f>IF(CADA_PROD!C1484="","",G1484/E1484)</f>
        <v/>
      </c>
    </row>
    <row r="1485" spans="3:14" ht="30" customHeight="1">
      <c r="C1485" s="99" t="str">
        <f>IF(CADA_PROD!C1485="","",CADA_PROD!C1485)</f>
        <v/>
      </c>
      <c r="D1485" s="100" t="str">
        <f>IF(CADA_PROD!D1485="","",CADA_PROD!D1485)</f>
        <v/>
      </c>
      <c r="E1485" s="101" t="str">
        <f>IF(CADA_PROD!E1485="","",CADA_PROD!E1485)</f>
        <v/>
      </c>
      <c r="F1485" s="101" t="str">
        <f>IF(CADA_PROD!D1485="","",SUMIFS(MOVI_ENTR!I:I,MOVI_ENTR!D:D,D1485))</f>
        <v/>
      </c>
      <c r="G1485" s="101" t="str">
        <f>IF(CADA_PROD!C1485="","",SUMIFS(MOVI_SAID!H:H,MOVI_SAID!D:D,D1485))</f>
        <v/>
      </c>
      <c r="H1485" s="101" t="str">
        <f t="shared" si="40"/>
        <v/>
      </c>
      <c r="I1485" s="100" t="str">
        <f>IF(CADA_PROD!C1485="","",IFERROR(IF(H1485&lt;=0,"Sem estoque",IF(H1485/E1485&lt;0.25,"Quase sem estoque",IF(H1485/E1485&lt;1.2,"Estoque baixo",IF(H1485/E1485&lt;2,"Estoque moderado","Estoque confortável")))),""))</f>
        <v/>
      </c>
      <c r="J1485" s="102" t="str">
        <f>IF(CADA_PROD!C1485="","",SUMIFS(MOVI_ENTR!M:M,MOVI_ENTR!D:D,D1485))</f>
        <v/>
      </c>
      <c r="K1485" s="103" t="str">
        <f>IF(CADA_PROD!C1485="","",IFERROR($J1485/SUM($J$6:$J$1006),""))</f>
        <v/>
      </c>
      <c r="L1485" s="103" t="str">
        <f>IF(CADA_PROD!C1485="","",IFERROR(H1485/SUM($H$6:$H$1006)+P1485,""))</f>
        <v/>
      </c>
      <c r="M1485" s="102" t="str">
        <f>IF(CADA_PROD!$C1485="","",IFERROR(SUMIFS(MOVI_ENTR!M:M,MOVI_ENTR!D:D,D1485)/SUMIFS(MOVI_ENTR!I:I,MOVI_ENTR!D:D,D1485),0))</f>
        <v/>
      </c>
      <c r="N1485" s="104" t="str">
        <f>IF(CADA_PROD!C1485="","",G1485/E1485)</f>
        <v/>
      </c>
    </row>
    <row r="1486" spans="3:14" ht="30" customHeight="1">
      <c r="C1486" s="99" t="str">
        <f>IF(CADA_PROD!C1486="","",CADA_PROD!C1486)</f>
        <v/>
      </c>
      <c r="D1486" s="100" t="str">
        <f>IF(CADA_PROD!D1486="","",CADA_PROD!D1486)</f>
        <v/>
      </c>
      <c r="E1486" s="101" t="str">
        <f>IF(CADA_PROD!E1486="","",CADA_PROD!E1486)</f>
        <v/>
      </c>
      <c r="F1486" s="101" t="str">
        <f>IF(CADA_PROD!D1486="","",SUMIFS(MOVI_ENTR!I:I,MOVI_ENTR!D:D,D1486))</f>
        <v/>
      </c>
      <c r="G1486" s="101" t="str">
        <f>IF(CADA_PROD!C1486="","",SUMIFS(MOVI_SAID!H:H,MOVI_SAID!D:D,D1486))</f>
        <v/>
      </c>
      <c r="H1486" s="101" t="str">
        <f t="shared" si="40"/>
        <v/>
      </c>
      <c r="I1486" s="100" t="str">
        <f>IF(CADA_PROD!C1486="","",IFERROR(IF(H1486&lt;=0,"Sem estoque",IF(H1486/E1486&lt;0.25,"Quase sem estoque",IF(H1486/E1486&lt;1.2,"Estoque baixo",IF(H1486/E1486&lt;2,"Estoque moderado","Estoque confortável")))),""))</f>
        <v/>
      </c>
      <c r="J1486" s="102" t="str">
        <f>IF(CADA_PROD!C1486="","",SUMIFS(MOVI_ENTR!M:M,MOVI_ENTR!D:D,D1486))</f>
        <v/>
      </c>
      <c r="K1486" s="103" t="str">
        <f>IF(CADA_PROD!C1486="","",IFERROR($J1486/SUM($J$6:$J$1006),""))</f>
        <v/>
      </c>
      <c r="L1486" s="103" t="str">
        <f>IF(CADA_PROD!C1486="","",IFERROR(H1486/SUM($H$6:$H$1006)+P1486,""))</f>
        <v/>
      </c>
      <c r="M1486" s="102" t="str">
        <f>IF(CADA_PROD!$C1486="","",IFERROR(SUMIFS(MOVI_ENTR!M:M,MOVI_ENTR!D:D,D1486)/SUMIFS(MOVI_ENTR!I:I,MOVI_ENTR!D:D,D1486),0))</f>
        <v/>
      </c>
      <c r="N1486" s="104" t="str">
        <f>IF(CADA_PROD!C1486="","",G1486/E1486)</f>
        <v/>
      </c>
    </row>
    <row r="1487" spans="3:14" ht="30" customHeight="1">
      <c r="C1487" s="99" t="str">
        <f>IF(CADA_PROD!C1487="","",CADA_PROD!C1487)</f>
        <v/>
      </c>
      <c r="D1487" s="100" t="str">
        <f>IF(CADA_PROD!D1487="","",CADA_PROD!D1487)</f>
        <v/>
      </c>
      <c r="E1487" s="101" t="str">
        <f>IF(CADA_PROD!E1487="","",CADA_PROD!E1487)</f>
        <v/>
      </c>
      <c r="F1487" s="101" t="str">
        <f>IF(CADA_PROD!D1487="","",SUMIFS(MOVI_ENTR!I:I,MOVI_ENTR!D:D,D1487))</f>
        <v/>
      </c>
      <c r="G1487" s="101" t="str">
        <f>IF(CADA_PROD!C1487="","",SUMIFS(MOVI_SAID!H:H,MOVI_SAID!D:D,D1487))</f>
        <v/>
      </c>
      <c r="H1487" s="101" t="str">
        <f t="shared" si="40"/>
        <v/>
      </c>
      <c r="I1487" s="100" t="str">
        <f>IF(CADA_PROD!C1487="","",IFERROR(IF(H1487&lt;=0,"Sem estoque",IF(H1487/E1487&lt;0.25,"Quase sem estoque",IF(H1487/E1487&lt;1.2,"Estoque baixo",IF(H1487/E1487&lt;2,"Estoque moderado","Estoque confortável")))),""))</f>
        <v/>
      </c>
      <c r="J1487" s="102" t="str">
        <f>IF(CADA_PROD!C1487="","",SUMIFS(MOVI_ENTR!M:M,MOVI_ENTR!D:D,D1487))</f>
        <v/>
      </c>
      <c r="K1487" s="103" t="str">
        <f>IF(CADA_PROD!C1487="","",IFERROR($J1487/SUM($J$6:$J$1006),""))</f>
        <v/>
      </c>
      <c r="L1487" s="103" t="str">
        <f>IF(CADA_PROD!C1487="","",IFERROR(H1487/SUM($H$6:$H$1006)+P1487,""))</f>
        <v/>
      </c>
      <c r="M1487" s="102" t="str">
        <f>IF(CADA_PROD!$C1487="","",IFERROR(SUMIFS(MOVI_ENTR!M:M,MOVI_ENTR!D:D,D1487)/SUMIFS(MOVI_ENTR!I:I,MOVI_ENTR!D:D,D1487),0))</f>
        <v/>
      </c>
      <c r="N1487" s="104" t="str">
        <f>IF(CADA_PROD!C1487="","",G1487/E1487)</f>
        <v/>
      </c>
    </row>
    <row r="1488" spans="3:14" ht="30" customHeight="1">
      <c r="C1488" s="99" t="str">
        <f>IF(CADA_PROD!C1488="","",CADA_PROD!C1488)</f>
        <v/>
      </c>
      <c r="D1488" s="100" t="str">
        <f>IF(CADA_PROD!D1488="","",CADA_PROD!D1488)</f>
        <v/>
      </c>
      <c r="E1488" s="101" t="str">
        <f>IF(CADA_PROD!E1488="","",CADA_PROD!E1488)</f>
        <v/>
      </c>
      <c r="F1488" s="101" t="str">
        <f>IF(CADA_PROD!D1488="","",SUMIFS(MOVI_ENTR!I:I,MOVI_ENTR!D:D,D1488))</f>
        <v/>
      </c>
      <c r="G1488" s="101" t="str">
        <f>IF(CADA_PROD!C1488="","",SUMIFS(MOVI_SAID!H:H,MOVI_SAID!D:D,D1488))</f>
        <v/>
      </c>
      <c r="H1488" s="101" t="str">
        <f t="shared" si="40"/>
        <v/>
      </c>
      <c r="I1488" s="100" t="str">
        <f>IF(CADA_PROD!C1488="","",IFERROR(IF(H1488&lt;=0,"Sem estoque",IF(H1488/E1488&lt;0.25,"Quase sem estoque",IF(H1488/E1488&lt;1.2,"Estoque baixo",IF(H1488/E1488&lt;2,"Estoque moderado","Estoque confortável")))),""))</f>
        <v/>
      </c>
      <c r="J1488" s="102" t="str">
        <f>IF(CADA_PROD!C1488="","",SUMIFS(MOVI_ENTR!M:M,MOVI_ENTR!D:D,D1488))</f>
        <v/>
      </c>
      <c r="K1488" s="103" t="str">
        <f>IF(CADA_PROD!C1488="","",IFERROR($J1488/SUM($J$6:$J$1006),""))</f>
        <v/>
      </c>
      <c r="L1488" s="103" t="str">
        <f>IF(CADA_PROD!C1488="","",IFERROR(H1488/SUM($H$6:$H$1006)+P1488,""))</f>
        <v/>
      </c>
      <c r="M1488" s="102" t="str">
        <f>IF(CADA_PROD!$C1488="","",IFERROR(SUMIFS(MOVI_ENTR!M:M,MOVI_ENTR!D:D,D1488)/SUMIFS(MOVI_ENTR!I:I,MOVI_ENTR!D:D,D1488),0))</f>
        <v/>
      </c>
      <c r="N1488" s="104" t="str">
        <f>IF(CADA_PROD!C1488="","",G1488/E1488)</f>
        <v/>
      </c>
    </row>
    <row r="1489" spans="3:14" ht="30" customHeight="1">
      <c r="C1489" s="99" t="str">
        <f>IF(CADA_PROD!C1489="","",CADA_PROD!C1489)</f>
        <v/>
      </c>
      <c r="D1489" s="100" t="str">
        <f>IF(CADA_PROD!D1489="","",CADA_PROD!D1489)</f>
        <v/>
      </c>
      <c r="E1489" s="101" t="str">
        <f>IF(CADA_PROD!E1489="","",CADA_PROD!E1489)</f>
        <v/>
      </c>
      <c r="F1489" s="101" t="str">
        <f>IF(CADA_PROD!D1489="","",SUMIFS(MOVI_ENTR!I:I,MOVI_ENTR!D:D,D1489))</f>
        <v/>
      </c>
      <c r="G1489" s="101" t="str">
        <f>IF(CADA_PROD!C1489="","",SUMIFS(MOVI_SAID!H:H,MOVI_SAID!D:D,D1489))</f>
        <v/>
      </c>
      <c r="H1489" s="101" t="str">
        <f t="shared" si="40"/>
        <v/>
      </c>
      <c r="I1489" s="100" t="str">
        <f>IF(CADA_PROD!C1489="","",IFERROR(IF(H1489&lt;=0,"Sem estoque",IF(H1489/E1489&lt;0.25,"Quase sem estoque",IF(H1489/E1489&lt;1.2,"Estoque baixo",IF(H1489/E1489&lt;2,"Estoque moderado","Estoque confortável")))),""))</f>
        <v/>
      </c>
      <c r="J1489" s="102" t="str">
        <f>IF(CADA_PROD!C1489="","",SUMIFS(MOVI_ENTR!M:M,MOVI_ENTR!D:D,D1489))</f>
        <v/>
      </c>
      <c r="K1489" s="103" t="str">
        <f>IF(CADA_PROD!C1489="","",IFERROR($J1489/SUM($J$6:$J$1006),""))</f>
        <v/>
      </c>
      <c r="L1489" s="103" t="str">
        <f>IF(CADA_PROD!C1489="","",IFERROR(H1489/SUM($H$6:$H$1006)+P1489,""))</f>
        <v/>
      </c>
      <c r="M1489" s="102" t="str">
        <f>IF(CADA_PROD!$C1489="","",IFERROR(SUMIFS(MOVI_ENTR!M:M,MOVI_ENTR!D:D,D1489)/SUMIFS(MOVI_ENTR!I:I,MOVI_ENTR!D:D,D1489),0))</f>
        <v/>
      </c>
      <c r="N1489" s="104" t="str">
        <f>IF(CADA_PROD!C1489="","",G1489/E1489)</f>
        <v/>
      </c>
    </row>
    <row r="1490" spans="3:14" ht="30" customHeight="1">
      <c r="C1490" s="99" t="str">
        <f>IF(CADA_PROD!C1490="","",CADA_PROD!C1490)</f>
        <v/>
      </c>
      <c r="D1490" s="100" t="str">
        <f>IF(CADA_PROD!D1490="","",CADA_PROD!D1490)</f>
        <v/>
      </c>
      <c r="E1490" s="101" t="str">
        <f>IF(CADA_PROD!E1490="","",CADA_PROD!E1490)</f>
        <v/>
      </c>
      <c r="F1490" s="101" t="str">
        <f>IF(CADA_PROD!D1490="","",SUMIFS(MOVI_ENTR!I:I,MOVI_ENTR!D:D,D1490))</f>
        <v/>
      </c>
      <c r="G1490" s="101" t="str">
        <f>IF(CADA_PROD!C1490="","",SUMIFS(MOVI_SAID!H:H,MOVI_SAID!D:D,D1490))</f>
        <v/>
      </c>
      <c r="H1490" s="101" t="str">
        <f t="shared" si="40"/>
        <v/>
      </c>
      <c r="I1490" s="100" t="str">
        <f>IF(CADA_PROD!C1490="","",IFERROR(IF(H1490&lt;=0,"Sem estoque",IF(H1490/E1490&lt;0.25,"Quase sem estoque",IF(H1490/E1490&lt;1.2,"Estoque baixo",IF(H1490/E1490&lt;2,"Estoque moderado","Estoque confortável")))),""))</f>
        <v/>
      </c>
      <c r="J1490" s="102" t="str">
        <f>IF(CADA_PROD!C1490="","",SUMIFS(MOVI_ENTR!M:M,MOVI_ENTR!D:D,D1490))</f>
        <v/>
      </c>
      <c r="K1490" s="103" t="str">
        <f>IF(CADA_PROD!C1490="","",IFERROR($J1490/SUM($J$6:$J$1006),""))</f>
        <v/>
      </c>
      <c r="L1490" s="103" t="str">
        <f>IF(CADA_PROD!C1490="","",IFERROR(H1490/SUM($H$6:$H$1006)+P1490,""))</f>
        <v/>
      </c>
      <c r="M1490" s="102" t="str">
        <f>IF(CADA_PROD!$C1490="","",IFERROR(SUMIFS(MOVI_ENTR!M:M,MOVI_ENTR!D:D,D1490)/SUMIFS(MOVI_ENTR!I:I,MOVI_ENTR!D:D,D1490),0))</f>
        <v/>
      </c>
      <c r="N1490" s="104" t="str">
        <f>IF(CADA_PROD!C1490="","",G1490/E1490)</f>
        <v/>
      </c>
    </row>
    <row r="1491" spans="3:14" ht="30" customHeight="1">
      <c r="C1491" s="99" t="str">
        <f>IF(CADA_PROD!C1491="","",CADA_PROD!C1491)</f>
        <v/>
      </c>
      <c r="D1491" s="100" t="str">
        <f>IF(CADA_PROD!D1491="","",CADA_PROD!D1491)</f>
        <v/>
      </c>
      <c r="E1491" s="101" t="str">
        <f>IF(CADA_PROD!E1491="","",CADA_PROD!E1491)</f>
        <v/>
      </c>
      <c r="F1491" s="101" t="str">
        <f>IF(CADA_PROD!D1491="","",SUMIFS(MOVI_ENTR!I:I,MOVI_ENTR!D:D,D1491))</f>
        <v/>
      </c>
      <c r="G1491" s="101" t="str">
        <f>IF(CADA_PROD!C1491="","",SUMIFS(MOVI_SAID!H:H,MOVI_SAID!D:D,D1491))</f>
        <v/>
      </c>
      <c r="H1491" s="101" t="str">
        <f t="shared" si="40"/>
        <v/>
      </c>
      <c r="I1491" s="100" t="str">
        <f>IF(CADA_PROD!C1491="","",IFERROR(IF(H1491&lt;=0,"Sem estoque",IF(H1491/E1491&lt;0.25,"Quase sem estoque",IF(H1491/E1491&lt;1.2,"Estoque baixo",IF(H1491/E1491&lt;2,"Estoque moderado","Estoque confortável")))),""))</f>
        <v/>
      </c>
      <c r="J1491" s="102" t="str">
        <f>IF(CADA_PROD!C1491="","",SUMIFS(MOVI_ENTR!M:M,MOVI_ENTR!D:D,D1491))</f>
        <v/>
      </c>
      <c r="K1491" s="103" t="str">
        <f>IF(CADA_PROD!C1491="","",IFERROR($J1491/SUM($J$6:$J$1006),""))</f>
        <v/>
      </c>
      <c r="L1491" s="103" t="str">
        <f>IF(CADA_PROD!C1491="","",IFERROR(H1491/SUM($H$6:$H$1006)+P1491,""))</f>
        <v/>
      </c>
      <c r="M1491" s="102" t="str">
        <f>IF(CADA_PROD!$C1491="","",IFERROR(SUMIFS(MOVI_ENTR!M:M,MOVI_ENTR!D:D,D1491)/SUMIFS(MOVI_ENTR!I:I,MOVI_ENTR!D:D,D1491),0))</f>
        <v/>
      </c>
      <c r="N1491" s="104" t="str">
        <f>IF(CADA_PROD!C1491="","",G1491/E1491)</f>
        <v/>
      </c>
    </row>
    <row r="1492" spans="3:14" ht="30" customHeight="1">
      <c r="C1492" s="99" t="str">
        <f>IF(CADA_PROD!C1492="","",CADA_PROD!C1492)</f>
        <v/>
      </c>
      <c r="D1492" s="100" t="str">
        <f>IF(CADA_PROD!D1492="","",CADA_PROD!D1492)</f>
        <v/>
      </c>
      <c r="E1492" s="101" t="str">
        <f>IF(CADA_PROD!E1492="","",CADA_PROD!E1492)</f>
        <v/>
      </c>
      <c r="F1492" s="101" t="str">
        <f>IF(CADA_PROD!D1492="","",SUMIFS(MOVI_ENTR!I:I,MOVI_ENTR!D:D,D1492))</f>
        <v/>
      </c>
      <c r="G1492" s="101" t="str">
        <f>IF(CADA_PROD!C1492="","",SUMIFS(MOVI_SAID!H:H,MOVI_SAID!D:D,D1492))</f>
        <v/>
      </c>
      <c r="H1492" s="101" t="str">
        <f t="shared" si="40"/>
        <v/>
      </c>
      <c r="I1492" s="100" t="str">
        <f>IF(CADA_PROD!C1492="","",IFERROR(IF(H1492&lt;=0,"Sem estoque",IF(H1492/E1492&lt;0.25,"Quase sem estoque",IF(H1492/E1492&lt;1.2,"Estoque baixo",IF(H1492/E1492&lt;2,"Estoque moderado","Estoque confortável")))),""))</f>
        <v/>
      </c>
      <c r="J1492" s="102" t="str">
        <f>IF(CADA_PROD!C1492="","",SUMIFS(MOVI_ENTR!M:M,MOVI_ENTR!D:D,D1492))</f>
        <v/>
      </c>
      <c r="K1492" s="103" t="str">
        <f>IF(CADA_PROD!C1492="","",IFERROR($J1492/SUM($J$6:$J$1006),""))</f>
        <v/>
      </c>
      <c r="L1492" s="103" t="str">
        <f>IF(CADA_PROD!C1492="","",IFERROR(H1492/SUM($H$6:$H$1006)+P1492,""))</f>
        <v/>
      </c>
      <c r="M1492" s="102" t="str">
        <f>IF(CADA_PROD!$C1492="","",IFERROR(SUMIFS(MOVI_ENTR!M:M,MOVI_ENTR!D:D,D1492)/SUMIFS(MOVI_ENTR!I:I,MOVI_ENTR!D:D,D1492),0))</f>
        <v/>
      </c>
      <c r="N1492" s="104" t="str">
        <f>IF(CADA_PROD!C1492="","",G1492/E1492)</f>
        <v/>
      </c>
    </row>
    <row r="1493" spans="3:14" ht="30" customHeight="1">
      <c r="C1493" s="99" t="str">
        <f>IF(CADA_PROD!C1493="","",CADA_PROD!C1493)</f>
        <v/>
      </c>
      <c r="D1493" s="100" t="str">
        <f>IF(CADA_PROD!D1493="","",CADA_PROD!D1493)</f>
        <v/>
      </c>
      <c r="E1493" s="101" t="str">
        <f>IF(CADA_PROD!E1493="","",CADA_PROD!E1493)</f>
        <v/>
      </c>
      <c r="F1493" s="101" t="str">
        <f>IF(CADA_PROD!D1493="","",SUMIFS(MOVI_ENTR!I:I,MOVI_ENTR!D:D,D1493))</f>
        <v/>
      </c>
      <c r="G1493" s="101" t="str">
        <f>IF(CADA_PROD!C1493="","",SUMIFS(MOVI_SAID!H:H,MOVI_SAID!D:D,D1493))</f>
        <v/>
      </c>
      <c r="H1493" s="101" t="str">
        <f t="shared" si="40"/>
        <v/>
      </c>
      <c r="I1493" s="100" t="str">
        <f>IF(CADA_PROD!C1493="","",IFERROR(IF(H1493&lt;=0,"Sem estoque",IF(H1493/E1493&lt;0.25,"Quase sem estoque",IF(H1493/E1493&lt;1.2,"Estoque baixo",IF(H1493/E1493&lt;2,"Estoque moderado","Estoque confortável")))),""))</f>
        <v/>
      </c>
      <c r="J1493" s="102" t="str">
        <f>IF(CADA_PROD!C1493="","",SUMIFS(MOVI_ENTR!M:M,MOVI_ENTR!D:D,D1493))</f>
        <v/>
      </c>
      <c r="K1493" s="103" t="str">
        <f>IF(CADA_PROD!C1493="","",IFERROR($J1493/SUM($J$6:$J$1006),""))</f>
        <v/>
      </c>
      <c r="L1493" s="103" t="str">
        <f>IF(CADA_PROD!C1493="","",IFERROR(H1493/SUM($H$6:$H$1006)+P1493,""))</f>
        <v/>
      </c>
      <c r="M1493" s="102" t="str">
        <f>IF(CADA_PROD!$C1493="","",IFERROR(SUMIFS(MOVI_ENTR!M:M,MOVI_ENTR!D:D,D1493)/SUMIFS(MOVI_ENTR!I:I,MOVI_ENTR!D:D,D1493),0))</f>
        <v/>
      </c>
      <c r="N1493" s="104" t="str">
        <f>IF(CADA_PROD!C1493="","",G1493/E1493)</f>
        <v/>
      </c>
    </row>
    <row r="1494" spans="3:14" ht="30" customHeight="1">
      <c r="C1494" s="99" t="str">
        <f>IF(CADA_PROD!C1494="","",CADA_PROD!C1494)</f>
        <v/>
      </c>
      <c r="D1494" s="100" t="str">
        <f>IF(CADA_PROD!D1494="","",CADA_PROD!D1494)</f>
        <v/>
      </c>
      <c r="E1494" s="101" t="str">
        <f>IF(CADA_PROD!E1494="","",CADA_PROD!E1494)</f>
        <v/>
      </c>
      <c r="F1494" s="101" t="str">
        <f>IF(CADA_PROD!D1494="","",SUMIFS(MOVI_ENTR!I:I,MOVI_ENTR!D:D,D1494))</f>
        <v/>
      </c>
      <c r="G1494" s="101" t="str">
        <f>IF(CADA_PROD!C1494="","",SUMIFS(MOVI_SAID!H:H,MOVI_SAID!D:D,D1494))</f>
        <v/>
      </c>
      <c r="H1494" s="101" t="str">
        <f t="shared" si="40"/>
        <v/>
      </c>
      <c r="I1494" s="100" t="str">
        <f>IF(CADA_PROD!C1494="","",IFERROR(IF(H1494&lt;=0,"Sem estoque",IF(H1494/E1494&lt;0.25,"Quase sem estoque",IF(H1494/E1494&lt;1.2,"Estoque baixo",IF(H1494/E1494&lt;2,"Estoque moderado","Estoque confortável")))),""))</f>
        <v/>
      </c>
      <c r="J1494" s="102" t="str">
        <f>IF(CADA_PROD!C1494="","",SUMIFS(MOVI_ENTR!M:M,MOVI_ENTR!D:D,D1494))</f>
        <v/>
      </c>
      <c r="K1494" s="103" t="str">
        <f>IF(CADA_PROD!C1494="","",IFERROR($J1494/SUM($J$6:$J$1006),""))</f>
        <v/>
      </c>
      <c r="L1494" s="103" t="str">
        <f>IF(CADA_PROD!C1494="","",IFERROR(H1494/SUM($H$6:$H$1006)+P1494,""))</f>
        <v/>
      </c>
      <c r="M1494" s="102" t="str">
        <f>IF(CADA_PROD!$C1494="","",IFERROR(SUMIFS(MOVI_ENTR!M:M,MOVI_ENTR!D:D,D1494)/SUMIFS(MOVI_ENTR!I:I,MOVI_ENTR!D:D,D1494),0))</f>
        <v/>
      </c>
      <c r="N1494" s="104" t="str">
        <f>IF(CADA_PROD!C1494="","",G1494/E1494)</f>
        <v/>
      </c>
    </row>
    <row r="1495" spans="3:14" ht="30" customHeight="1">
      <c r="C1495" s="99" t="str">
        <f>IF(CADA_PROD!C1495="","",CADA_PROD!C1495)</f>
        <v/>
      </c>
      <c r="D1495" s="100" t="str">
        <f>IF(CADA_PROD!D1495="","",CADA_PROD!D1495)</f>
        <v/>
      </c>
      <c r="E1495" s="101" t="str">
        <f>IF(CADA_PROD!E1495="","",CADA_PROD!E1495)</f>
        <v/>
      </c>
      <c r="F1495" s="101" t="str">
        <f>IF(CADA_PROD!D1495="","",SUMIFS(MOVI_ENTR!I:I,MOVI_ENTR!D:D,D1495))</f>
        <v/>
      </c>
      <c r="G1495" s="101" t="str">
        <f>IF(CADA_PROD!C1495="","",SUMIFS(MOVI_SAID!H:H,MOVI_SAID!D:D,D1495))</f>
        <v/>
      </c>
      <c r="H1495" s="101" t="str">
        <f t="shared" si="40"/>
        <v/>
      </c>
      <c r="I1495" s="100" t="str">
        <f>IF(CADA_PROD!C1495="","",IFERROR(IF(H1495&lt;=0,"Sem estoque",IF(H1495/E1495&lt;0.25,"Quase sem estoque",IF(H1495/E1495&lt;1.2,"Estoque baixo",IF(H1495/E1495&lt;2,"Estoque moderado","Estoque confortável")))),""))</f>
        <v/>
      </c>
      <c r="J1495" s="102" t="str">
        <f>IF(CADA_PROD!C1495="","",SUMIFS(MOVI_ENTR!M:M,MOVI_ENTR!D:D,D1495))</f>
        <v/>
      </c>
      <c r="K1495" s="103" t="str">
        <f>IF(CADA_PROD!C1495="","",IFERROR($J1495/SUM($J$6:$J$1006),""))</f>
        <v/>
      </c>
      <c r="L1495" s="103" t="str">
        <f>IF(CADA_PROD!C1495="","",IFERROR(H1495/SUM($H$6:$H$1006)+P1495,""))</f>
        <v/>
      </c>
      <c r="M1495" s="102" t="str">
        <f>IF(CADA_PROD!$C1495="","",IFERROR(SUMIFS(MOVI_ENTR!M:M,MOVI_ENTR!D:D,D1495)/SUMIFS(MOVI_ENTR!I:I,MOVI_ENTR!D:D,D1495),0))</f>
        <v/>
      </c>
      <c r="N1495" s="104" t="str">
        <f>IF(CADA_PROD!C1495="","",G1495/E1495)</f>
        <v/>
      </c>
    </row>
    <row r="1496" spans="3:14" ht="30" customHeight="1">
      <c r="C1496" s="99" t="str">
        <f>IF(CADA_PROD!C1496="","",CADA_PROD!C1496)</f>
        <v/>
      </c>
      <c r="D1496" s="100" t="str">
        <f>IF(CADA_PROD!D1496="","",CADA_PROD!D1496)</f>
        <v/>
      </c>
      <c r="E1496" s="101" t="str">
        <f>IF(CADA_PROD!E1496="","",CADA_PROD!E1496)</f>
        <v/>
      </c>
      <c r="F1496" s="101" t="str">
        <f>IF(CADA_PROD!D1496="","",SUMIFS(MOVI_ENTR!I:I,MOVI_ENTR!D:D,D1496))</f>
        <v/>
      </c>
      <c r="G1496" s="101" t="str">
        <f>IF(CADA_PROD!C1496="","",SUMIFS(MOVI_SAID!H:H,MOVI_SAID!D:D,D1496))</f>
        <v/>
      </c>
      <c r="H1496" s="101" t="str">
        <f t="shared" si="40"/>
        <v/>
      </c>
      <c r="I1496" s="100" t="str">
        <f>IF(CADA_PROD!C1496="","",IFERROR(IF(H1496&lt;=0,"Sem estoque",IF(H1496/E1496&lt;0.25,"Quase sem estoque",IF(H1496/E1496&lt;1.2,"Estoque baixo",IF(H1496/E1496&lt;2,"Estoque moderado","Estoque confortável")))),""))</f>
        <v/>
      </c>
      <c r="J1496" s="102" t="str">
        <f>IF(CADA_PROD!C1496="","",SUMIFS(MOVI_ENTR!M:M,MOVI_ENTR!D:D,D1496))</f>
        <v/>
      </c>
      <c r="K1496" s="103" t="str">
        <f>IF(CADA_PROD!C1496="","",IFERROR($J1496/SUM($J$6:$J$1006),""))</f>
        <v/>
      </c>
      <c r="L1496" s="103" t="str">
        <f>IF(CADA_PROD!C1496="","",IFERROR(H1496/SUM($H$6:$H$1006)+P1496,""))</f>
        <v/>
      </c>
      <c r="M1496" s="102" t="str">
        <f>IF(CADA_PROD!$C1496="","",IFERROR(SUMIFS(MOVI_ENTR!M:M,MOVI_ENTR!D:D,D1496)/SUMIFS(MOVI_ENTR!I:I,MOVI_ENTR!D:D,D1496),0))</f>
        <v/>
      </c>
      <c r="N1496" s="104" t="str">
        <f>IF(CADA_PROD!C1496="","",G1496/E1496)</f>
        <v/>
      </c>
    </row>
    <row r="1497" spans="3:14" ht="30" customHeight="1">
      <c r="C1497" s="99" t="str">
        <f>IF(CADA_PROD!C1497="","",CADA_PROD!C1497)</f>
        <v/>
      </c>
      <c r="D1497" s="100" t="str">
        <f>IF(CADA_PROD!D1497="","",CADA_PROD!D1497)</f>
        <v/>
      </c>
      <c r="E1497" s="101" t="str">
        <f>IF(CADA_PROD!E1497="","",CADA_PROD!E1497)</f>
        <v/>
      </c>
      <c r="F1497" s="101" t="str">
        <f>IF(CADA_PROD!D1497="","",SUMIFS(MOVI_ENTR!I:I,MOVI_ENTR!D:D,D1497))</f>
        <v/>
      </c>
      <c r="G1497" s="101" t="str">
        <f>IF(CADA_PROD!C1497="","",SUMIFS(MOVI_SAID!H:H,MOVI_SAID!D:D,D1497))</f>
        <v/>
      </c>
      <c r="H1497" s="101" t="str">
        <f t="shared" si="40"/>
        <v/>
      </c>
      <c r="I1497" s="100" t="str">
        <f>IF(CADA_PROD!C1497="","",IFERROR(IF(H1497&lt;=0,"Sem estoque",IF(H1497/E1497&lt;0.25,"Quase sem estoque",IF(H1497/E1497&lt;1.2,"Estoque baixo",IF(H1497/E1497&lt;2,"Estoque moderado","Estoque confortável")))),""))</f>
        <v/>
      </c>
      <c r="J1497" s="102" t="str">
        <f>IF(CADA_PROD!C1497="","",SUMIFS(MOVI_ENTR!M:M,MOVI_ENTR!D:D,D1497))</f>
        <v/>
      </c>
      <c r="K1497" s="103" t="str">
        <f>IF(CADA_PROD!C1497="","",IFERROR($J1497/SUM($J$6:$J$1006),""))</f>
        <v/>
      </c>
      <c r="L1497" s="103" t="str">
        <f>IF(CADA_PROD!C1497="","",IFERROR(H1497/SUM($H$6:$H$1006)+P1497,""))</f>
        <v/>
      </c>
      <c r="M1497" s="102" t="str">
        <f>IF(CADA_PROD!$C1497="","",IFERROR(SUMIFS(MOVI_ENTR!M:M,MOVI_ENTR!D:D,D1497)/SUMIFS(MOVI_ENTR!I:I,MOVI_ENTR!D:D,D1497),0))</f>
        <v/>
      </c>
      <c r="N1497" s="104" t="str">
        <f>IF(CADA_PROD!C1497="","",G1497/E1497)</f>
        <v/>
      </c>
    </row>
    <row r="1498" spans="3:14" ht="30" customHeight="1">
      <c r="C1498" s="99" t="str">
        <f>IF(CADA_PROD!C1498="","",CADA_PROD!C1498)</f>
        <v/>
      </c>
      <c r="D1498" s="100" t="str">
        <f>IF(CADA_PROD!D1498="","",CADA_PROD!D1498)</f>
        <v/>
      </c>
      <c r="E1498" s="101" t="str">
        <f>IF(CADA_PROD!E1498="","",CADA_PROD!E1498)</f>
        <v/>
      </c>
      <c r="F1498" s="101" t="str">
        <f>IF(CADA_PROD!D1498="","",SUMIFS(MOVI_ENTR!I:I,MOVI_ENTR!D:D,D1498))</f>
        <v/>
      </c>
      <c r="G1498" s="101" t="str">
        <f>IF(CADA_PROD!C1498="","",SUMIFS(MOVI_SAID!H:H,MOVI_SAID!D:D,D1498))</f>
        <v/>
      </c>
      <c r="H1498" s="101" t="str">
        <f t="shared" si="40"/>
        <v/>
      </c>
      <c r="I1498" s="100" t="str">
        <f>IF(CADA_PROD!C1498="","",IFERROR(IF(H1498&lt;=0,"Sem estoque",IF(H1498/E1498&lt;0.25,"Quase sem estoque",IF(H1498/E1498&lt;1.2,"Estoque baixo",IF(H1498/E1498&lt;2,"Estoque moderado","Estoque confortável")))),""))</f>
        <v/>
      </c>
      <c r="J1498" s="102" t="str">
        <f>IF(CADA_PROD!C1498="","",SUMIFS(MOVI_ENTR!M:M,MOVI_ENTR!D:D,D1498))</f>
        <v/>
      </c>
      <c r="K1498" s="103" t="str">
        <f>IF(CADA_PROD!C1498="","",IFERROR($J1498/SUM($J$6:$J$1006),""))</f>
        <v/>
      </c>
      <c r="L1498" s="103" t="str">
        <f>IF(CADA_PROD!C1498="","",IFERROR(H1498/SUM($H$6:$H$1006)+P1498,""))</f>
        <v/>
      </c>
      <c r="M1498" s="102" t="str">
        <f>IF(CADA_PROD!$C1498="","",IFERROR(SUMIFS(MOVI_ENTR!M:M,MOVI_ENTR!D:D,D1498)/SUMIFS(MOVI_ENTR!I:I,MOVI_ENTR!D:D,D1498),0))</f>
        <v/>
      </c>
      <c r="N1498" s="104" t="str">
        <f>IF(CADA_PROD!C1498="","",G1498/E1498)</f>
        <v/>
      </c>
    </row>
    <row r="1499" spans="3:14" ht="30" customHeight="1">
      <c r="C1499" s="99" t="str">
        <f>IF(CADA_PROD!C1499="","",CADA_PROD!C1499)</f>
        <v/>
      </c>
      <c r="D1499" s="100" t="str">
        <f>IF(CADA_PROD!D1499="","",CADA_PROD!D1499)</f>
        <v/>
      </c>
      <c r="E1499" s="101" t="str">
        <f>IF(CADA_PROD!E1499="","",CADA_PROD!E1499)</f>
        <v/>
      </c>
      <c r="F1499" s="101" t="str">
        <f>IF(CADA_PROD!D1499="","",SUMIFS(MOVI_ENTR!I:I,MOVI_ENTR!D:D,D1499))</f>
        <v/>
      </c>
      <c r="G1499" s="101" t="str">
        <f>IF(CADA_PROD!C1499="","",SUMIFS(MOVI_SAID!H:H,MOVI_SAID!D:D,D1499))</f>
        <v/>
      </c>
      <c r="H1499" s="101" t="str">
        <f t="shared" si="40"/>
        <v/>
      </c>
      <c r="I1499" s="100" t="str">
        <f>IF(CADA_PROD!C1499="","",IFERROR(IF(H1499&lt;=0,"Sem estoque",IF(H1499/E1499&lt;0.25,"Quase sem estoque",IF(H1499/E1499&lt;1.2,"Estoque baixo",IF(H1499/E1499&lt;2,"Estoque moderado","Estoque confortável")))),""))</f>
        <v/>
      </c>
      <c r="J1499" s="102" t="str">
        <f>IF(CADA_PROD!C1499="","",SUMIFS(MOVI_ENTR!M:M,MOVI_ENTR!D:D,D1499))</f>
        <v/>
      </c>
      <c r="K1499" s="103" t="str">
        <f>IF(CADA_PROD!C1499="","",IFERROR($J1499/SUM($J$6:$J$1006),""))</f>
        <v/>
      </c>
      <c r="L1499" s="103" t="str">
        <f>IF(CADA_PROD!C1499="","",IFERROR(H1499/SUM($H$6:$H$1006)+P1499,""))</f>
        <v/>
      </c>
      <c r="M1499" s="102" t="str">
        <f>IF(CADA_PROD!$C1499="","",IFERROR(SUMIFS(MOVI_ENTR!M:M,MOVI_ENTR!D:D,D1499)/SUMIFS(MOVI_ENTR!I:I,MOVI_ENTR!D:D,D1499),0))</f>
        <v/>
      </c>
      <c r="N1499" s="104" t="str">
        <f>IF(CADA_PROD!C1499="","",G1499/E1499)</f>
        <v/>
      </c>
    </row>
    <row r="1500" spans="3:14" ht="30" customHeight="1">
      <c r="C1500" s="99" t="str">
        <f>IF(CADA_PROD!C1500="","",CADA_PROD!C1500)</f>
        <v/>
      </c>
      <c r="D1500" s="100" t="str">
        <f>IF(CADA_PROD!D1500="","",CADA_PROD!D1500)</f>
        <v/>
      </c>
      <c r="E1500" s="101" t="str">
        <f>IF(CADA_PROD!E1500="","",CADA_PROD!E1500)</f>
        <v/>
      </c>
      <c r="F1500" s="101" t="str">
        <f>IF(CADA_PROD!D1500="","",SUMIFS(MOVI_ENTR!I:I,MOVI_ENTR!D:D,D1500))</f>
        <v/>
      </c>
      <c r="G1500" s="101" t="str">
        <f>IF(CADA_PROD!C1500="","",SUMIFS(MOVI_SAID!H:H,MOVI_SAID!D:D,D1500))</f>
        <v/>
      </c>
      <c r="H1500" s="101" t="str">
        <f t="shared" si="40"/>
        <v/>
      </c>
      <c r="I1500" s="100" t="str">
        <f>IF(CADA_PROD!C1500="","",IFERROR(IF(H1500&lt;=0,"Sem estoque",IF(H1500/E1500&lt;0.25,"Quase sem estoque",IF(H1500/E1500&lt;1.2,"Estoque baixo",IF(H1500/E1500&lt;2,"Estoque moderado","Estoque confortável")))),""))</f>
        <v/>
      </c>
      <c r="J1500" s="102" t="str">
        <f>IF(CADA_PROD!C1500="","",SUMIFS(MOVI_ENTR!M:M,MOVI_ENTR!D:D,D1500))</f>
        <v/>
      </c>
      <c r="K1500" s="103" t="str">
        <f>IF(CADA_PROD!C1500="","",IFERROR($J1500/SUM($J$6:$J$1006),""))</f>
        <v/>
      </c>
      <c r="L1500" s="103" t="str">
        <f>IF(CADA_PROD!C1500="","",IFERROR(H1500/SUM($H$6:$H$1006)+P1500,""))</f>
        <v/>
      </c>
      <c r="M1500" s="102" t="str">
        <f>IF(CADA_PROD!$C1500="","",IFERROR(SUMIFS(MOVI_ENTR!M:M,MOVI_ENTR!D:D,D1500)/SUMIFS(MOVI_ENTR!I:I,MOVI_ENTR!D:D,D1500),0))</f>
        <v/>
      </c>
      <c r="N1500" s="104" t="str">
        <f>IF(CADA_PROD!C1500="","",G1500/E1500)</f>
        <v/>
      </c>
    </row>
    <row r="1501" spans="3:14" ht="30" customHeight="1">
      <c r="C1501" s="99" t="str">
        <f>IF(CADA_PROD!C1501="","",CADA_PROD!C1501)</f>
        <v/>
      </c>
      <c r="D1501" s="100" t="str">
        <f>IF(CADA_PROD!D1501="","",CADA_PROD!D1501)</f>
        <v/>
      </c>
      <c r="E1501" s="101" t="str">
        <f>IF(CADA_PROD!E1501="","",CADA_PROD!E1501)</f>
        <v/>
      </c>
      <c r="F1501" s="101" t="str">
        <f>IF(CADA_PROD!D1501="","",SUMIFS(MOVI_ENTR!I:I,MOVI_ENTR!D:D,D1501))</f>
        <v/>
      </c>
      <c r="G1501" s="101" t="str">
        <f>IF(CADA_PROD!C1501="","",SUMIFS(MOVI_SAID!H:H,MOVI_SAID!D:D,D1501))</f>
        <v/>
      </c>
      <c r="H1501" s="101" t="str">
        <f t="shared" si="40"/>
        <v/>
      </c>
      <c r="I1501" s="100" t="str">
        <f>IF(CADA_PROD!C1501="","",IFERROR(IF(H1501&lt;=0,"Sem estoque",IF(H1501/E1501&lt;0.25,"Quase sem estoque",IF(H1501/E1501&lt;1.2,"Estoque baixo",IF(H1501/E1501&lt;2,"Estoque moderado","Estoque confortável")))),""))</f>
        <v/>
      </c>
      <c r="J1501" s="102" t="str">
        <f>IF(CADA_PROD!C1501="","",SUMIFS(MOVI_ENTR!M:M,MOVI_ENTR!D:D,D1501))</f>
        <v/>
      </c>
      <c r="K1501" s="103" t="str">
        <f>IF(CADA_PROD!C1501="","",IFERROR($J1501/SUM($J$6:$J$1006),""))</f>
        <v/>
      </c>
      <c r="L1501" s="103" t="str">
        <f>IF(CADA_PROD!C1501="","",IFERROR(H1501/SUM($H$6:$H$1006)+P1501,""))</f>
        <v/>
      </c>
      <c r="M1501" s="102" t="str">
        <f>IF(CADA_PROD!$C1501="","",IFERROR(SUMIFS(MOVI_ENTR!M:M,MOVI_ENTR!D:D,D1501)/SUMIFS(MOVI_ENTR!I:I,MOVI_ENTR!D:D,D1501),0))</f>
        <v/>
      </c>
      <c r="N1501" s="104" t="str">
        <f>IF(CADA_PROD!C1501="","",G1501/E1501)</f>
        <v/>
      </c>
    </row>
    <row r="1502" spans="3:14" ht="30" customHeight="1">
      <c r="C1502" s="99" t="str">
        <f>IF(CADA_PROD!C1502="","",CADA_PROD!C1502)</f>
        <v/>
      </c>
      <c r="D1502" s="100" t="str">
        <f>IF(CADA_PROD!D1502="","",CADA_PROD!D1502)</f>
        <v/>
      </c>
      <c r="E1502" s="101" t="str">
        <f>IF(CADA_PROD!E1502="","",CADA_PROD!E1502)</f>
        <v/>
      </c>
      <c r="F1502" s="101" t="str">
        <f>IF(CADA_PROD!D1502="","",SUMIFS(MOVI_ENTR!I:I,MOVI_ENTR!D:D,D1502))</f>
        <v/>
      </c>
      <c r="G1502" s="101" t="str">
        <f>IF(CADA_PROD!C1502="","",SUMIFS(MOVI_SAID!H:H,MOVI_SAID!D:D,D1502))</f>
        <v/>
      </c>
      <c r="H1502" s="101" t="str">
        <f t="shared" si="40"/>
        <v/>
      </c>
      <c r="I1502" s="100" t="str">
        <f>IF(CADA_PROD!C1502="","",IFERROR(IF(H1502&lt;=0,"Sem estoque",IF(H1502/E1502&lt;0.25,"Quase sem estoque",IF(H1502/E1502&lt;1.2,"Estoque baixo",IF(H1502/E1502&lt;2,"Estoque moderado","Estoque confortável")))),""))</f>
        <v/>
      </c>
      <c r="J1502" s="102" t="str">
        <f>IF(CADA_PROD!C1502="","",SUMIFS(MOVI_ENTR!M:M,MOVI_ENTR!D:D,D1502))</f>
        <v/>
      </c>
      <c r="K1502" s="103" t="str">
        <f>IF(CADA_PROD!C1502="","",IFERROR($J1502/SUM($J$6:$J$1006),""))</f>
        <v/>
      </c>
      <c r="L1502" s="103" t="str">
        <f>IF(CADA_PROD!C1502="","",IFERROR(H1502/SUM($H$6:$H$1006)+P1502,""))</f>
        <v/>
      </c>
      <c r="M1502" s="102" t="str">
        <f>IF(CADA_PROD!$C1502="","",IFERROR(SUMIFS(MOVI_ENTR!M:M,MOVI_ENTR!D:D,D1502)/SUMIFS(MOVI_ENTR!I:I,MOVI_ENTR!D:D,D1502),0))</f>
        <v/>
      </c>
      <c r="N1502" s="104" t="str">
        <f>IF(CADA_PROD!C1502="","",G1502/E1502)</f>
        <v/>
      </c>
    </row>
    <row r="1503" spans="3:14" ht="30" customHeight="1">
      <c r="C1503" s="99" t="str">
        <f>IF(CADA_PROD!C1503="","",CADA_PROD!C1503)</f>
        <v/>
      </c>
      <c r="D1503" s="100" t="str">
        <f>IF(CADA_PROD!D1503="","",CADA_PROD!D1503)</f>
        <v/>
      </c>
      <c r="E1503" s="101" t="str">
        <f>IF(CADA_PROD!E1503="","",CADA_PROD!E1503)</f>
        <v/>
      </c>
      <c r="F1503" s="101" t="str">
        <f>IF(CADA_PROD!D1503="","",SUMIFS(MOVI_ENTR!I:I,MOVI_ENTR!D:D,D1503))</f>
        <v/>
      </c>
      <c r="G1503" s="101" t="str">
        <f>IF(CADA_PROD!C1503="","",SUMIFS(MOVI_SAID!H:H,MOVI_SAID!D:D,D1503))</f>
        <v/>
      </c>
      <c r="H1503" s="101" t="str">
        <f t="shared" si="40"/>
        <v/>
      </c>
      <c r="I1503" s="100" t="str">
        <f>IF(CADA_PROD!C1503="","",IFERROR(IF(H1503&lt;=0,"Sem estoque",IF(H1503/E1503&lt;0.25,"Quase sem estoque",IF(H1503/E1503&lt;1.2,"Estoque baixo",IF(H1503/E1503&lt;2,"Estoque moderado","Estoque confortável")))),""))</f>
        <v/>
      </c>
      <c r="J1503" s="102" t="str">
        <f>IF(CADA_PROD!C1503="","",SUMIFS(MOVI_ENTR!M:M,MOVI_ENTR!D:D,D1503))</f>
        <v/>
      </c>
      <c r="K1503" s="103" t="str">
        <f>IF(CADA_PROD!C1503="","",IFERROR($J1503/SUM($J$6:$J$1006),""))</f>
        <v/>
      </c>
      <c r="L1503" s="103" t="str">
        <f>IF(CADA_PROD!C1503="","",IFERROR(H1503/SUM($H$6:$H$1006)+P1503,""))</f>
        <v/>
      </c>
      <c r="M1503" s="102" t="str">
        <f>IF(CADA_PROD!$C1503="","",IFERROR(SUMIFS(MOVI_ENTR!M:M,MOVI_ENTR!D:D,D1503)/SUMIFS(MOVI_ENTR!I:I,MOVI_ENTR!D:D,D1503),0))</f>
        <v/>
      </c>
      <c r="N1503" s="104" t="str">
        <f>IF(CADA_PROD!C1503="","",G1503/E1503)</f>
        <v/>
      </c>
    </row>
    <row r="1504" spans="3:14" ht="30" customHeight="1">
      <c r="C1504" s="99" t="str">
        <f>IF(CADA_PROD!C1504="","",CADA_PROD!C1504)</f>
        <v/>
      </c>
      <c r="D1504" s="100" t="str">
        <f>IF(CADA_PROD!D1504="","",CADA_PROD!D1504)</f>
        <v/>
      </c>
      <c r="E1504" s="101" t="str">
        <f>IF(CADA_PROD!E1504="","",CADA_PROD!E1504)</f>
        <v/>
      </c>
      <c r="F1504" s="101" t="str">
        <f>IF(CADA_PROD!D1504="","",SUMIFS(MOVI_ENTR!I:I,MOVI_ENTR!D:D,D1504))</f>
        <v/>
      </c>
      <c r="G1504" s="101" t="str">
        <f>IF(CADA_PROD!C1504="","",SUMIFS(MOVI_SAID!H:H,MOVI_SAID!D:D,D1504))</f>
        <v/>
      </c>
      <c r="H1504" s="101" t="str">
        <f t="shared" si="40"/>
        <v/>
      </c>
      <c r="I1504" s="100" t="str">
        <f>IF(CADA_PROD!C1504="","",IFERROR(IF(H1504&lt;=0,"Sem estoque",IF(H1504/E1504&lt;0.25,"Quase sem estoque",IF(H1504/E1504&lt;1.2,"Estoque baixo",IF(H1504/E1504&lt;2,"Estoque moderado","Estoque confortável")))),""))</f>
        <v/>
      </c>
      <c r="J1504" s="102" t="str">
        <f>IF(CADA_PROD!C1504="","",SUMIFS(MOVI_ENTR!M:M,MOVI_ENTR!D:D,D1504))</f>
        <v/>
      </c>
      <c r="K1504" s="103" t="str">
        <f>IF(CADA_PROD!C1504="","",IFERROR($J1504/SUM($J$6:$J$1006),""))</f>
        <v/>
      </c>
      <c r="L1504" s="103" t="str">
        <f>IF(CADA_PROD!C1504="","",IFERROR(H1504/SUM($H$6:$H$1006)+P1504,""))</f>
        <v/>
      </c>
      <c r="M1504" s="102" t="str">
        <f>IF(CADA_PROD!$C1504="","",IFERROR(SUMIFS(MOVI_ENTR!M:M,MOVI_ENTR!D:D,D1504)/SUMIFS(MOVI_ENTR!I:I,MOVI_ENTR!D:D,D1504),0))</f>
        <v/>
      </c>
      <c r="N1504" s="104" t="str">
        <f>IF(CADA_PROD!C1504="","",G1504/E1504)</f>
        <v/>
      </c>
    </row>
    <row r="1505" spans="3:14" ht="30" customHeight="1">
      <c r="C1505" s="99" t="str">
        <f>IF(CADA_PROD!C1505="","",CADA_PROD!C1505)</f>
        <v/>
      </c>
      <c r="D1505" s="100" t="str">
        <f>IF(CADA_PROD!D1505="","",CADA_PROD!D1505)</f>
        <v/>
      </c>
      <c r="E1505" s="101" t="str">
        <f>IF(CADA_PROD!E1505="","",CADA_PROD!E1505)</f>
        <v/>
      </c>
      <c r="F1505" s="101" t="str">
        <f>IF(CADA_PROD!D1505="","",SUMIFS(MOVI_ENTR!I:I,MOVI_ENTR!D:D,D1505))</f>
        <v/>
      </c>
      <c r="G1505" s="101" t="str">
        <f>IF(CADA_PROD!C1505="","",SUMIFS(MOVI_SAID!H:H,MOVI_SAID!D:D,D1505))</f>
        <v/>
      </c>
      <c r="H1505" s="101" t="str">
        <f t="shared" si="40"/>
        <v/>
      </c>
      <c r="I1505" s="100" t="str">
        <f>IF(CADA_PROD!C1505="","",IFERROR(IF(H1505&lt;=0,"Sem estoque",IF(H1505/E1505&lt;0.25,"Quase sem estoque",IF(H1505/E1505&lt;1.2,"Estoque baixo",IF(H1505/E1505&lt;2,"Estoque moderado","Estoque confortável")))),""))</f>
        <v/>
      </c>
      <c r="J1505" s="102" t="str">
        <f>IF(CADA_PROD!C1505="","",SUMIFS(MOVI_ENTR!M:M,MOVI_ENTR!D:D,D1505))</f>
        <v/>
      </c>
      <c r="K1505" s="103" t="str">
        <f>IF(CADA_PROD!C1505="","",IFERROR($J1505/SUM($J$6:$J$1006),""))</f>
        <v/>
      </c>
      <c r="L1505" s="103" t="str">
        <f>IF(CADA_PROD!C1505="","",IFERROR(H1505/SUM($H$6:$H$1006)+P1505,""))</f>
        <v/>
      </c>
      <c r="M1505" s="102" t="str">
        <f>IF(CADA_PROD!$C1505="","",IFERROR(SUMIFS(MOVI_ENTR!M:M,MOVI_ENTR!D:D,D1505)/SUMIFS(MOVI_ENTR!I:I,MOVI_ENTR!D:D,D1505),0))</f>
        <v/>
      </c>
      <c r="N1505" s="104" t="str">
        <f>IF(CADA_PROD!C1505="","",G1505/E1505)</f>
        <v/>
      </c>
    </row>
    <row r="1506" spans="3:14" ht="30" customHeight="1">
      <c r="C1506" s="99" t="str">
        <f>IF(CADA_PROD!C1506="","",CADA_PROD!C1506)</f>
        <v/>
      </c>
      <c r="D1506" s="100" t="str">
        <f>IF(CADA_PROD!D1506="","",CADA_PROD!D1506)</f>
        <v/>
      </c>
      <c r="E1506" s="101" t="str">
        <f>IF(CADA_PROD!E1506="","",CADA_PROD!E1506)</f>
        <v/>
      </c>
      <c r="F1506" s="101" t="str">
        <f>IF(CADA_PROD!D1506="","",SUMIFS(MOVI_ENTR!I:I,MOVI_ENTR!D:D,D1506))</f>
        <v/>
      </c>
      <c r="G1506" s="101" t="str">
        <f>IF(CADA_PROD!C1506="","",SUMIFS(MOVI_SAID!H:H,MOVI_SAID!D:D,D1506))</f>
        <v/>
      </c>
      <c r="H1506" s="101" t="str">
        <f t="shared" si="40"/>
        <v/>
      </c>
      <c r="I1506" s="100" t="str">
        <f>IF(CADA_PROD!C1506="","",IFERROR(IF(H1506&lt;=0,"Sem estoque",IF(H1506/E1506&lt;0.25,"Quase sem estoque",IF(H1506/E1506&lt;1.2,"Estoque baixo",IF(H1506/E1506&lt;2,"Estoque moderado","Estoque confortável")))),""))</f>
        <v/>
      </c>
      <c r="J1506" s="102" t="str">
        <f>IF(CADA_PROD!C1506="","",SUMIFS(MOVI_ENTR!M:M,MOVI_ENTR!D:D,D1506))</f>
        <v/>
      </c>
      <c r="K1506" s="103" t="str">
        <f>IF(CADA_PROD!C1506="","",IFERROR($J1506/SUM($J$6:$J$1006),""))</f>
        <v/>
      </c>
      <c r="L1506" s="103" t="str">
        <f>IF(CADA_PROD!C1506="","",IFERROR(H1506/SUM($H$6:$H$1006)+P1506,""))</f>
        <v/>
      </c>
      <c r="M1506" s="102" t="str">
        <f>IF(CADA_PROD!$C1506="","",IFERROR(SUMIFS(MOVI_ENTR!M:M,MOVI_ENTR!D:D,D1506)/SUMIFS(MOVI_ENTR!I:I,MOVI_ENTR!D:D,D1506),0))</f>
        <v/>
      </c>
      <c r="N1506" s="104" t="str">
        <f>IF(CADA_PROD!C1506="","",G1506/E1506)</f>
        <v/>
      </c>
    </row>
    <row r="1507" spans="3:14" ht="30" customHeight="1">
      <c r="C1507" s="99" t="str">
        <f>IF(CADA_PROD!C1507="","",CADA_PROD!C1507)</f>
        <v/>
      </c>
      <c r="D1507" s="100" t="str">
        <f>IF(CADA_PROD!D1507="","",CADA_PROD!D1507)</f>
        <v/>
      </c>
      <c r="E1507" s="101" t="str">
        <f>IF(CADA_PROD!E1507="","",CADA_PROD!E1507)</f>
        <v/>
      </c>
      <c r="F1507" s="101" t="str">
        <f>IF(CADA_PROD!D1507="","",SUMIFS(MOVI_ENTR!I:I,MOVI_ENTR!D:D,D1507))</f>
        <v/>
      </c>
      <c r="G1507" s="101" t="str">
        <f>IF(CADA_PROD!C1507="","",SUMIFS(MOVI_SAID!H:H,MOVI_SAID!D:D,D1507))</f>
        <v/>
      </c>
      <c r="H1507" s="101" t="str">
        <f t="shared" si="40"/>
        <v/>
      </c>
      <c r="I1507" s="100" t="str">
        <f>IF(CADA_PROD!C1507="","",IFERROR(IF(H1507&lt;=0,"Sem estoque",IF(H1507/E1507&lt;0.25,"Quase sem estoque",IF(H1507/E1507&lt;1.2,"Estoque baixo",IF(H1507/E1507&lt;2,"Estoque moderado","Estoque confortável")))),""))</f>
        <v/>
      </c>
      <c r="J1507" s="102" t="str">
        <f>IF(CADA_PROD!C1507="","",SUMIFS(MOVI_ENTR!M:M,MOVI_ENTR!D:D,D1507))</f>
        <v/>
      </c>
      <c r="K1507" s="103" t="str">
        <f>IF(CADA_PROD!C1507="","",IFERROR($J1507/SUM($J$6:$J$1006),""))</f>
        <v/>
      </c>
      <c r="L1507" s="103" t="str">
        <f>IF(CADA_PROD!C1507="","",IFERROR(H1507/SUM($H$6:$H$1006)+P1507,""))</f>
        <v/>
      </c>
      <c r="M1507" s="102" t="str">
        <f>IF(CADA_PROD!$C1507="","",IFERROR(SUMIFS(MOVI_ENTR!M:M,MOVI_ENTR!D:D,D1507)/SUMIFS(MOVI_ENTR!I:I,MOVI_ENTR!D:D,D1507),0))</f>
        <v/>
      </c>
      <c r="N1507" s="104" t="str">
        <f>IF(CADA_PROD!C1507="","",G1507/E1507)</f>
        <v/>
      </c>
    </row>
    <row r="1508" spans="3:14" ht="30" customHeight="1">
      <c r="C1508" s="99" t="str">
        <f>IF(CADA_PROD!C1508="","",CADA_PROD!C1508)</f>
        <v/>
      </c>
      <c r="D1508" s="100" t="str">
        <f>IF(CADA_PROD!D1508="","",CADA_PROD!D1508)</f>
        <v/>
      </c>
      <c r="E1508" s="101" t="str">
        <f>IF(CADA_PROD!E1508="","",CADA_PROD!E1508)</f>
        <v/>
      </c>
      <c r="F1508" s="101" t="str">
        <f>IF(CADA_PROD!D1508="","",SUMIFS(MOVI_ENTR!I:I,MOVI_ENTR!D:D,D1508))</f>
        <v/>
      </c>
      <c r="G1508" s="101" t="str">
        <f>IF(CADA_PROD!C1508="","",SUMIFS(MOVI_SAID!H:H,MOVI_SAID!D:D,D1508))</f>
        <v/>
      </c>
      <c r="H1508" s="101" t="str">
        <f t="shared" si="40"/>
        <v/>
      </c>
      <c r="I1508" s="100" t="str">
        <f>IF(CADA_PROD!C1508="","",IFERROR(IF(H1508&lt;=0,"Sem estoque",IF(H1508/E1508&lt;0.25,"Quase sem estoque",IF(H1508/E1508&lt;1.2,"Estoque baixo",IF(H1508/E1508&lt;2,"Estoque moderado","Estoque confortável")))),""))</f>
        <v/>
      </c>
      <c r="J1508" s="102" t="str">
        <f>IF(CADA_PROD!C1508="","",SUMIFS(MOVI_ENTR!M:M,MOVI_ENTR!D:D,D1508))</f>
        <v/>
      </c>
      <c r="K1508" s="103" t="str">
        <f>IF(CADA_PROD!C1508="","",IFERROR($J1508/SUM($J$6:$J$1006),""))</f>
        <v/>
      </c>
      <c r="L1508" s="103" t="str">
        <f>IF(CADA_PROD!C1508="","",IFERROR(H1508/SUM($H$6:$H$1006)+P1508,""))</f>
        <v/>
      </c>
      <c r="M1508" s="102" t="str">
        <f>IF(CADA_PROD!$C1508="","",IFERROR(SUMIFS(MOVI_ENTR!M:M,MOVI_ENTR!D:D,D1508)/SUMIFS(MOVI_ENTR!I:I,MOVI_ENTR!D:D,D1508),0))</f>
        <v/>
      </c>
      <c r="N1508" s="104" t="str">
        <f>IF(CADA_PROD!C1508="","",G1508/E1508)</f>
        <v/>
      </c>
    </row>
    <row r="1509" spans="3:14" ht="30" customHeight="1">
      <c r="C1509" s="99" t="str">
        <f>IF(CADA_PROD!C1509="","",CADA_PROD!C1509)</f>
        <v/>
      </c>
      <c r="D1509" s="100" t="str">
        <f>IF(CADA_PROD!D1509="","",CADA_PROD!D1509)</f>
        <v/>
      </c>
      <c r="E1509" s="101" t="str">
        <f>IF(CADA_PROD!E1509="","",CADA_PROD!E1509)</f>
        <v/>
      </c>
      <c r="F1509" s="101" t="str">
        <f>IF(CADA_PROD!D1509="","",SUMIFS(MOVI_ENTR!I:I,MOVI_ENTR!D:D,D1509))</f>
        <v/>
      </c>
      <c r="G1509" s="101" t="str">
        <f>IF(CADA_PROD!C1509="","",SUMIFS(MOVI_SAID!H:H,MOVI_SAID!D:D,D1509))</f>
        <v/>
      </c>
      <c r="H1509" s="101" t="str">
        <f t="shared" si="40"/>
        <v/>
      </c>
      <c r="I1509" s="100" t="str">
        <f>IF(CADA_PROD!C1509="","",IFERROR(IF(H1509&lt;=0,"Sem estoque",IF(H1509/E1509&lt;0.25,"Quase sem estoque",IF(H1509/E1509&lt;1.2,"Estoque baixo",IF(H1509/E1509&lt;2,"Estoque moderado","Estoque confortável")))),""))</f>
        <v/>
      </c>
      <c r="J1509" s="102" t="str">
        <f>IF(CADA_PROD!C1509="","",SUMIFS(MOVI_ENTR!M:M,MOVI_ENTR!D:D,D1509))</f>
        <v/>
      </c>
      <c r="K1509" s="103" t="str">
        <f>IF(CADA_PROD!C1509="","",IFERROR($J1509/SUM($J$6:$J$1006),""))</f>
        <v/>
      </c>
      <c r="L1509" s="103" t="str">
        <f>IF(CADA_PROD!C1509="","",IFERROR(H1509/SUM($H$6:$H$1006)+P1509,""))</f>
        <v/>
      </c>
      <c r="M1509" s="102" t="str">
        <f>IF(CADA_PROD!$C1509="","",IFERROR(SUMIFS(MOVI_ENTR!M:M,MOVI_ENTR!D:D,D1509)/SUMIFS(MOVI_ENTR!I:I,MOVI_ENTR!D:D,D1509),0))</f>
        <v/>
      </c>
      <c r="N1509" s="104" t="str">
        <f>IF(CADA_PROD!C1509="","",G1509/E1509)</f>
        <v/>
      </c>
    </row>
    <row r="1510" spans="3:14" ht="30" customHeight="1">
      <c r="C1510" s="99" t="str">
        <f>IF(CADA_PROD!C1510="","",CADA_PROD!C1510)</f>
        <v/>
      </c>
      <c r="D1510" s="100" t="str">
        <f>IF(CADA_PROD!D1510="","",CADA_PROD!D1510)</f>
        <v/>
      </c>
      <c r="E1510" s="101" t="str">
        <f>IF(CADA_PROD!E1510="","",CADA_PROD!E1510)</f>
        <v/>
      </c>
      <c r="F1510" s="101" t="str">
        <f>IF(CADA_PROD!D1510="","",SUMIFS(MOVI_ENTR!I:I,MOVI_ENTR!D:D,D1510))</f>
        <v/>
      </c>
      <c r="G1510" s="101" t="str">
        <f>IF(CADA_PROD!C1510="","",SUMIFS(MOVI_SAID!H:H,MOVI_SAID!D:D,D1510))</f>
        <v/>
      </c>
      <c r="H1510" s="101" t="str">
        <f t="shared" si="40"/>
        <v/>
      </c>
      <c r="I1510" s="100" t="str">
        <f>IF(CADA_PROD!C1510="","",IFERROR(IF(H1510&lt;=0,"Sem estoque",IF(H1510/E1510&lt;0.25,"Quase sem estoque",IF(H1510/E1510&lt;1.2,"Estoque baixo",IF(H1510/E1510&lt;2,"Estoque moderado","Estoque confortável")))),""))</f>
        <v/>
      </c>
      <c r="J1510" s="102" t="str">
        <f>IF(CADA_PROD!C1510="","",SUMIFS(MOVI_ENTR!M:M,MOVI_ENTR!D:D,D1510))</f>
        <v/>
      </c>
      <c r="K1510" s="103" t="str">
        <f>IF(CADA_PROD!C1510="","",IFERROR($J1510/SUM($J$6:$J$1006),""))</f>
        <v/>
      </c>
      <c r="L1510" s="103" t="str">
        <f>IF(CADA_PROD!C1510="","",IFERROR(H1510/SUM($H$6:$H$1006)+P1510,""))</f>
        <v/>
      </c>
      <c r="M1510" s="102" t="str">
        <f>IF(CADA_PROD!$C1510="","",IFERROR(SUMIFS(MOVI_ENTR!M:M,MOVI_ENTR!D:D,D1510)/SUMIFS(MOVI_ENTR!I:I,MOVI_ENTR!D:D,D1510),0))</f>
        <v/>
      </c>
      <c r="N1510" s="104" t="str">
        <f>IF(CADA_PROD!C1510="","",G1510/E1510)</f>
        <v/>
      </c>
    </row>
    <row r="1511" spans="3:14" ht="30" customHeight="1">
      <c r="C1511" s="99" t="str">
        <f>IF(CADA_PROD!C1511="","",CADA_PROD!C1511)</f>
        <v/>
      </c>
      <c r="D1511" s="100" t="str">
        <f>IF(CADA_PROD!D1511="","",CADA_PROD!D1511)</f>
        <v/>
      </c>
      <c r="E1511" s="101" t="str">
        <f>IF(CADA_PROD!E1511="","",CADA_PROD!E1511)</f>
        <v/>
      </c>
      <c r="F1511" s="101" t="str">
        <f>IF(CADA_PROD!D1511="","",SUMIFS(MOVI_ENTR!I:I,MOVI_ENTR!D:D,D1511))</f>
        <v/>
      </c>
      <c r="G1511" s="101" t="str">
        <f>IF(CADA_PROD!C1511="","",SUMIFS(MOVI_SAID!H:H,MOVI_SAID!D:D,D1511))</f>
        <v/>
      </c>
      <c r="H1511" s="101" t="str">
        <f t="shared" si="40"/>
        <v/>
      </c>
      <c r="I1511" s="100" t="str">
        <f>IF(CADA_PROD!C1511="","",IFERROR(IF(H1511&lt;=0,"Sem estoque",IF(H1511/E1511&lt;0.25,"Quase sem estoque",IF(H1511/E1511&lt;1.2,"Estoque baixo",IF(H1511/E1511&lt;2,"Estoque moderado","Estoque confortável")))),""))</f>
        <v/>
      </c>
      <c r="J1511" s="102" t="str">
        <f>IF(CADA_PROD!C1511="","",SUMIFS(MOVI_ENTR!M:M,MOVI_ENTR!D:D,D1511))</f>
        <v/>
      </c>
      <c r="K1511" s="103" t="str">
        <f>IF(CADA_PROD!C1511="","",IFERROR($J1511/SUM($J$6:$J$1006),""))</f>
        <v/>
      </c>
      <c r="L1511" s="103" t="str">
        <f>IF(CADA_PROD!C1511="","",IFERROR(H1511/SUM($H$6:$H$1006)+P1511,""))</f>
        <v/>
      </c>
      <c r="M1511" s="102" t="str">
        <f>IF(CADA_PROD!$C1511="","",IFERROR(SUMIFS(MOVI_ENTR!M:M,MOVI_ENTR!D:D,D1511)/SUMIFS(MOVI_ENTR!I:I,MOVI_ENTR!D:D,D1511),0))</f>
        <v/>
      </c>
      <c r="N1511" s="104" t="str">
        <f>IF(CADA_PROD!C1511="","",G1511/E1511)</f>
        <v/>
      </c>
    </row>
    <row r="1512" spans="3:14" ht="30" customHeight="1">
      <c r="C1512" s="99" t="str">
        <f>IF(CADA_PROD!C1512="","",CADA_PROD!C1512)</f>
        <v/>
      </c>
      <c r="D1512" s="100" t="str">
        <f>IF(CADA_PROD!D1512="","",CADA_PROD!D1512)</f>
        <v/>
      </c>
      <c r="E1512" s="101" t="str">
        <f>IF(CADA_PROD!E1512="","",CADA_PROD!E1512)</f>
        <v/>
      </c>
      <c r="F1512" s="101" t="str">
        <f>IF(CADA_PROD!D1512="","",SUMIFS(MOVI_ENTR!I:I,MOVI_ENTR!D:D,D1512))</f>
        <v/>
      </c>
      <c r="G1512" s="101" t="str">
        <f>IF(CADA_PROD!C1512="","",SUMIFS(MOVI_SAID!H:H,MOVI_SAID!D:D,D1512))</f>
        <v/>
      </c>
      <c r="H1512" s="101" t="str">
        <f t="shared" si="40"/>
        <v/>
      </c>
      <c r="I1512" s="100" t="str">
        <f>IF(CADA_PROD!C1512="","",IFERROR(IF(H1512&lt;=0,"Sem estoque",IF(H1512/E1512&lt;0.25,"Quase sem estoque",IF(H1512/E1512&lt;1.2,"Estoque baixo",IF(H1512/E1512&lt;2,"Estoque moderado","Estoque confortável")))),""))</f>
        <v/>
      </c>
      <c r="J1512" s="102" t="str">
        <f>IF(CADA_PROD!C1512="","",SUMIFS(MOVI_ENTR!M:M,MOVI_ENTR!D:D,D1512))</f>
        <v/>
      </c>
      <c r="K1512" s="103" t="str">
        <f>IF(CADA_PROD!C1512="","",IFERROR($J1512/SUM($J$6:$J$1006),""))</f>
        <v/>
      </c>
      <c r="L1512" s="103" t="str">
        <f>IF(CADA_PROD!C1512="","",IFERROR(H1512/SUM($H$6:$H$1006)+P1512,""))</f>
        <v/>
      </c>
      <c r="M1512" s="102" t="str">
        <f>IF(CADA_PROD!$C1512="","",IFERROR(SUMIFS(MOVI_ENTR!M:M,MOVI_ENTR!D:D,D1512)/SUMIFS(MOVI_ENTR!I:I,MOVI_ENTR!D:D,D1512),0))</f>
        <v/>
      </c>
      <c r="N1512" s="104" t="str">
        <f>IF(CADA_PROD!C1512="","",G1512/E1512)</f>
        <v/>
      </c>
    </row>
    <row r="1513" spans="3:14" ht="30" customHeight="1">
      <c r="C1513" s="99" t="str">
        <f>IF(CADA_PROD!C1513="","",CADA_PROD!C1513)</f>
        <v/>
      </c>
      <c r="D1513" s="100" t="str">
        <f>IF(CADA_PROD!D1513="","",CADA_PROD!D1513)</f>
        <v/>
      </c>
      <c r="E1513" s="101" t="str">
        <f>IF(CADA_PROD!E1513="","",CADA_PROD!E1513)</f>
        <v/>
      </c>
      <c r="F1513" s="101" t="str">
        <f>IF(CADA_PROD!D1513="","",SUMIFS(MOVI_ENTR!I:I,MOVI_ENTR!D:D,D1513))</f>
        <v/>
      </c>
      <c r="G1513" s="101" t="str">
        <f>IF(CADA_PROD!C1513="","",SUMIFS(MOVI_SAID!H:H,MOVI_SAID!D:D,D1513))</f>
        <v/>
      </c>
      <c r="H1513" s="101" t="str">
        <f t="shared" si="40"/>
        <v/>
      </c>
      <c r="I1513" s="100" t="str">
        <f>IF(CADA_PROD!C1513="","",IFERROR(IF(H1513&lt;=0,"Sem estoque",IF(H1513/E1513&lt;0.25,"Quase sem estoque",IF(H1513/E1513&lt;1.2,"Estoque baixo",IF(H1513/E1513&lt;2,"Estoque moderado","Estoque confortável")))),""))</f>
        <v/>
      </c>
      <c r="J1513" s="102" t="str">
        <f>IF(CADA_PROD!C1513="","",SUMIFS(MOVI_ENTR!M:M,MOVI_ENTR!D:D,D1513))</f>
        <v/>
      </c>
      <c r="K1513" s="103" t="str">
        <f>IF(CADA_PROD!C1513="","",IFERROR($J1513/SUM($J$6:$J$1006),""))</f>
        <v/>
      </c>
      <c r="L1513" s="103" t="str">
        <f>IF(CADA_PROD!C1513="","",IFERROR(H1513/SUM($H$6:$H$1006)+P1513,""))</f>
        <v/>
      </c>
      <c r="M1513" s="102" t="str">
        <f>IF(CADA_PROD!$C1513="","",IFERROR(SUMIFS(MOVI_ENTR!M:M,MOVI_ENTR!D:D,D1513)/SUMIFS(MOVI_ENTR!I:I,MOVI_ENTR!D:D,D1513),0))</f>
        <v/>
      </c>
      <c r="N1513" s="104" t="str">
        <f>IF(CADA_PROD!C1513="","",G1513/E1513)</f>
        <v/>
      </c>
    </row>
    <row r="1514" spans="3:14" ht="30" customHeight="1">
      <c r="C1514" s="99" t="str">
        <f>IF(CADA_PROD!C1514="","",CADA_PROD!C1514)</f>
        <v/>
      </c>
      <c r="D1514" s="100" t="str">
        <f>IF(CADA_PROD!D1514="","",CADA_PROD!D1514)</f>
        <v/>
      </c>
      <c r="E1514" s="101" t="str">
        <f>IF(CADA_PROD!E1514="","",CADA_PROD!E1514)</f>
        <v/>
      </c>
      <c r="F1514" s="101" t="str">
        <f>IF(CADA_PROD!D1514="","",SUMIFS(MOVI_ENTR!I:I,MOVI_ENTR!D:D,D1514))</f>
        <v/>
      </c>
      <c r="G1514" s="101" t="str">
        <f>IF(CADA_PROD!C1514="","",SUMIFS(MOVI_SAID!H:H,MOVI_SAID!D:D,D1514))</f>
        <v/>
      </c>
      <c r="H1514" s="101" t="str">
        <f t="shared" si="40"/>
        <v/>
      </c>
      <c r="I1514" s="100" t="str">
        <f>IF(CADA_PROD!C1514="","",IFERROR(IF(H1514&lt;=0,"Sem estoque",IF(H1514/E1514&lt;0.25,"Quase sem estoque",IF(H1514/E1514&lt;1.2,"Estoque baixo",IF(H1514/E1514&lt;2,"Estoque moderado","Estoque confortável")))),""))</f>
        <v/>
      </c>
      <c r="J1514" s="102" t="str">
        <f>IF(CADA_PROD!C1514="","",SUMIFS(MOVI_ENTR!M:M,MOVI_ENTR!D:D,D1514))</f>
        <v/>
      </c>
      <c r="K1514" s="103" t="str">
        <f>IF(CADA_PROD!C1514="","",IFERROR($J1514/SUM($J$6:$J$1006),""))</f>
        <v/>
      </c>
      <c r="L1514" s="103" t="str">
        <f>IF(CADA_PROD!C1514="","",IFERROR(H1514/SUM($H$6:$H$1006)+P1514,""))</f>
        <v/>
      </c>
      <c r="M1514" s="102" t="str">
        <f>IF(CADA_PROD!$C1514="","",IFERROR(SUMIFS(MOVI_ENTR!M:M,MOVI_ENTR!D:D,D1514)/SUMIFS(MOVI_ENTR!I:I,MOVI_ENTR!D:D,D1514),0))</f>
        <v/>
      </c>
      <c r="N1514" s="104" t="str">
        <f>IF(CADA_PROD!C1514="","",G1514/E1514)</f>
        <v/>
      </c>
    </row>
    <row r="1515" spans="3:14" ht="30" customHeight="1">
      <c r="C1515" s="99" t="str">
        <f>IF(CADA_PROD!C1515="","",CADA_PROD!C1515)</f>
        <v/>
      </c>
      <c r="D1515" s="100" t="str">
        <f>IF(CADA_PROD!D1515="","",CADA_PROD!D1515)</f>
        <v/>
      </c>
      <c r="E1515" s="101" t="str">
        <f>IF(CADA_PROD!E1515="","",CADA_PROD!E1515)</f>
        <v/>
      </c>
      <c r="F1515" s="101" t="str">
        <f>IF(CADA_PROD!D1515="","",SUMIFS(MOVI_ENTR!I:I,MOVI_ENTR!D:D,D1515))</f>
        <v/>
      </c>
      <c r="G1515" s="101" t="str">
        <f>IF(CADA_PROD!C1515="","",SUMIFS(MOVI_SAID!H:H,MOVI_SAID!D:D,D1515))</f>
        <v/>
      </c>
      <c r="H1515" s="101" t="str">
        <f t="shared" ref="H1515:H1578" si="41">IFERROR(F1515-G1515,"")</f>
        <v/>
      </c>
      <c r="I1515" s="100" t="str">
        <f>IF(CADA_PROD!C1515="","",IFERROR(IF(H1515&lt;=0,"Sem estoque",IF(H1515/E1515&lt;0.25,"Quase sem estoque",IF(H1515/E1515&lt;1.2,"Estoque baixo",IF(H1515/E1515&lt;2,"Estoque moderado","Estoque confortável")))),""))</f>
        <v/>
      </c>
      <c r="J1515" s="102" t="str">
        <f>IF(CADA_PROD!C1515="","",SUMIFS(MOVI_ENTR!M:M,MOVI_ENTR!D:D,D1515))</f>
        <v/>
      </c>
      <c r="K1515" s="103" t="str">
        <f>IF(CADA_PROD!C1515="","",IFERROR($J1515/SUM($J$6:$J$1006),""))</f>
        <v/>
      </c>
      <c r="L1515" s="103" t="str">
        <f>IF(CADA_PROD!C1515="","",IFERROR(H1515/SUM($H$6:$H$1006)+P1515,""))</f>
        <v/>
      </c>
      <c r="M1515" s="102" t="str">
        <f>IF(CADA_PROD!$C1515="","",IFERROR(SUMIFS(MOVI_ENTR!M:M,MOVI_ENTR!D:D,D1515)/SUMIFS(MOVI_ENTR!I:I,MOVI_ENTR!D:D,D1515),0))</f>
        <v/>
      </c>
      <c r="N1515" s="104" t="str">
        <f>IF(CADA_PROD!C1515="","",G1515/E1515)</f>
        <v/>
      </c>
    </row>
    <row r="1516" spans="3:14" ht="30" customHeight="1">
      <c r="C1516" s="99" t="str">
        <f>IF(CADA_PROD!C1516="","",CADA_PROD!C1516)</f>
        <v/>
      </c>
      <c r="D1516" s="100" t="str">
        <f>IF(CADA_PROD!D1516="","",CADA_PROD!D1516)</f>
        <v/>
      </c>
      <c r="E1516" s="101" t="str">
        <f>IF(CADA_PROD!E1516="","",CADA_PROD!E1516)</f>
        <v/>
      </c>
      <c r="F1516" s="101" t="str">
        <f>IF(CADA_PROD!D1516="","",SUMIFS(MOVI_ENTR!I:I,MOVI_ENTR!D:D,D1516))</f>
        <v/>
      </c>
      <c r="G1516" s="101" t="str">
        <f>IF(CADA_PROD!C1516="","",SUMIFS(MOVI_SAID!H:H,MOVI_SAID!D:D,D1516))</f>
        <v/>
      </c>
      <c r="H1516" s="101" t="str">
        <f t="shared" si="41"/>
        <v/>
      </c>
      <c r="I1516" s="100" t="str">
        <f>IF(CADA_PROD!C1516="","",IFERROR(IF(H1516&lt;=0,"Sem estoque",IF(H1516/E1516&lt;0.25,"Quase sem estoque",IF(H1516/E1516&lt;1.2,"Estoque baixo",IF(H1516/E1516&lt;2,"Estoque moderado","Estoque confortável")))),""))</f>
        <v/>
      </c>
      <c r="J1516" s="102" t="str">
        <f>IF(CADA_PROD!C1516="","",SUMIFS(MOVI_ENTR!M:M,MOVI_ENTR!D:D,D1516))</f>
        <v/>
      </c>
      <c r="K1516" s="103" t="str">
        <f>IF(CADA_PROD!C1516="","",IFERROR($J1516/SUM($J$6:$J$1006),""))</f>
        <v/>
      </c>
      <c r="L1516" s="103" t="str">
        <f>IF(CADA_PROD!C1516="","",IFERROR(H1516/SUM($H$6:$H$1006)+P1516,""))</f>
        <v/>
      </c>
      <c r="M1516" s="102" t="str">
        <f>IF(CADA_PROD!$C1516="","",IFERROR(SUMIFS(MOVI_ENTR!M:M,MOVI_ENTR!D:D,D1516)/SUMIFS(MOVI_ENTR!I:I,MOVI_ENTR!D:D,D1516),0))</f>
        <v/>
      </c>
      <c r="N1516" s="104" t="str">
        <f>IF(CADA_PROD!C1516="","",G1516/E1516)</f>
        <v/>
      </c>
    </row>
    <row r="1517" spans="3:14" ht="30" customHeight="1">
      <c r="C1517" s="99" t="str">
        <f>IF(CADA_PROD!C1517="","",CADA_PROD!C1517)</f>
        <v/>
      </c>
      <c r="D1517" s="100" t="str">
        <f>IF(CADA_PROD!D1517="","",CADA_PROD!D1517)</f>
        <v/>
      </c>
      <c r="E1517" s="101" t="str">
        <f>IF(CADA_PROD!E1517="","",CADA_PROD!E1517)</f>
        <v/>
      </c>
      <c r="F1517" s="101" t="str">
        <f>IF(CADA_PROD!D1517="","",SUMIFS(MOVI_ENTR!I:I,MOVI_ENTR!D:D,D1517))</f>
        <v/>
      </c>
      <c r="G1517" s="101" t="str">
        <f>IF(CADA_PROD!C1517="","",SUMIFS(MOVI_SAID!H:H,MOVI_SAID!D:D,D1517))</f>
        <v/>
      </c>
      <c r="H1517" s="101" t="str">
        <f t="shared" si="41"/>
        <v/>
      </c>
      <c r="I1517" s="100" t="str">
        <f>IF(CADA_PROD!C1517="","",IFERROR(IF(H1517&lt;=0,"Sem estoque",IF(H1517/E1517&lt;0.25,"Quase sem estoque",IF(H1517/E1517&lt;1.2,"Estoque baixo",IF(H1517/E1517&lt;2,"Estoque moderado","Estoque confortável")))),""))</f>
        <v/>
      </c>
      <c r="J1517" s="102" t="str">
        <f>IF(CADA_PROD!C1517="","",SUMIFS(MOVI_ENTR!M:M,MOVI_ENTR!D:D,D1517))</f>
        <v/>
      </c>
      <c r="K1517" s="103" t="str">
        <f>IF(CADA_PROD!C1517="","",IFERROR($J1517/SUM($J$6:$J$1006),""))</f>
        <v/>
      </c>
      <c r="L1517" s="103" t="str">
        <f>IF(CADA_PROD!C1517="","",IFERROR(H1517/SUM($H$6:$H$1006)+P1517,""))</f>
        <v/>
      </c>
      <c r="M1517" s="102" t="str">
        <f>IF(CADA_PROD!$C1517="","",IFERROR(SUMIFS(MOVI_ENTR!M:M,MOVI_ENTR!D:D,D1517)/SUMIFS(MOVI_ENTR!I:I,MOVI_ENTR!D:D,D1517),0))</f>
        <v/>
      </c>
      <c r="N1517" s="104" t="str">
        <f>IF(CADA_PROD!C1517="","",G1517/E1517)</f>
        <v/>
      </c>
    </row>
    <row r="1518" spans="3:14" ht="30" customHeight="1">
      <c r="C1518" s="99" t="str">
        <f>IF(CADA_PROD!C1518="","",CADA_PROD!C1518)</f>
        <v/>
      </c>
      <c r="D1518" s="100" t="str">
        <f>IF(CADA_PROD!D1518="","",CADA_PROD!D1518)</f>
        <v/>
      </c>
      <c r="E1518" s="101" t="str">
        <f>IF(CADA_PROD!E1518="","",CADA_PROD!E1518)</f>
        <v/>
      </c>
      <c r="F1518" s="101" t="str">
        <f>IF(CADA_PROD!D1518="","",SUMIFS(MOVI_ENTR!I:I,MOVI_ENTR!D:D,D1518))</f>
        <v/>
      </c>
      <c r="G1518" s="101" t="str">
        <f>IF(CADA_PROD!C1518="","",SUMIFS(MOVI_SAID!H:H,MOVI_SAID!D:D,D1518))</f>
        <v/>
      </c>
      <c r="H1518" s="101" t="str">
        <f t="shared" si="41"/>
        <v/>
      </c>
      <c r="I1518" s="100" t="str">
        <f>IF(CADA_PROD!C1518="","",IFERROR(IF(H1518&lt;=0,"Sem estoque",IF(H1518/E1518&lt;0.25,"Quase sem estoque",IF(H1518/E1518&lt;1.2,"Estoque baixo",IF(H1518/E1518&lt;2,"Estoque moderado","Estoque confortável")))),""))</f>
        <v/>
      </c>
      <c r="J1518" s="102" t="str">
        <f>IF(CADA_PROD!C1518="","",SUMIFS(MOVI_ENTR!M:M,MOVI_ENTR!D:D,D1518))</f>
        <v/>
      </c>
      <c r="K1518" s="103" t="str">
        <f>IF(CADA_PROD!C1518="","",IFERROR($J1518/SUM($J$6:$J$1006),""))</f>
        <v/>
      </c>
      <c r="L1518" s="103" t="str">
        <f>IF(CADA_PROD!C1518="","",IFERROR(H1518/SUM($H$6:$H$1006)+P1518,""))</f>
        <v/>
      </c>
      <c r="M1518" s="102" t="str">
        <f>IF(CADA_PROD!$C1518="","",IFERROR(SUMIFS(MOVI_ENTR!M:M,MOVI_ENTR!D:D,D1518)/SUMIFS(MOVI_ENTR!I:I,MOVI_ENTR!D:D,D1518),0))</f>
        <v/>
      </c>
      <c r="N1518" s="104" t="str">
        <f>IF(CADA_PROD!C1518="","",G1518/E1518)</f>
        <v/>
      </c>
    </row>
    <row r="1519" spans="3:14" ht="30" customHeight="1">
      <c r="C1519" s="99" t="str">
        <f>IF(CADA_PROD!C1519="","",CADA_PROD!C1519)</f>
        <v/>
      </c>
      <c r="D1519" s="100" t="str">
        <f>IF(CADA_PROD!D1519="","",CADA_PROD!D1519)</f>
        <v/>
      </c>
      <c r="E1519" s="101" t="str">
        <f>IF(CADA_PROD!E1519="","",CADA_PROD!E1519)</f>
        <v/>
      </c>
      <c r="F1519" s="101" t="str">
        <f>IF(CADA_PROD!D1519="","",SUMIFS(MOVI_ENTR!I:I,MOVI_ENTR!D:D,D1519))</f>
        <v/>
      </c>
      <c r="G1519" s="101" t="str">
        <f>IF(CADA_PROD!C1519="","",SUMIFS(MOVI_SAID!H:H,MOVI_SAID!D:D,D1519))</f>
        <v/>
      </c>
      <c r="H1519" s="101" t="str">
        <f t="shared" si="41"/>
        <v/>
      </c>
      <c r="I1519" s="100" t="str">
        <f>IF(CADA_PROD!C1519="","",IFERROR(IF(H1519&lt;=0,"Sem estoque",IF(H1519/E1519&lt;0.25,"Quase sem estoque",IF(H1519/E1519&lt;1.2,"Estoque baixo",IF(H1519/E1519&lt;2,"Estoque moderado","Estoque confortável")))),""))</f>
        <v/>
      </c>
      <c r="J1519" s="102" t="str">
        <f>IF(CADA_PROD!C1519="","",SUMIFS(MOVI_ENTR!M:M,MOVI_ENTR!D:D,D1519))</f>
        <v/>
      </c>
      <c r="K1519" s="103" t="str">
        <f>IF(CADA_PROD!C1519="","",IFERROR($J1519/SUM($J$6:$J$1006),""))</f>
        <v/>
      </c>
      <c r="L1519" s="103" t="str">
        <f>IF(CADA_PROD!C1519="","",IFERROR(H1519/SUM($H$6:$H$1006)+P1519,""))</f>
        <v/>
      </c>
      <c r="M1519" s="102" t="str">
        <f>IF(CADA_PROD!$C1519="","",IFERROR(SUMIFS(MOVI_ENTR!M:M,MOVI_ENTR!D:D,D1519)/SUMIFS(MOVI_ENTR!I:I,MOVI_ENTR!D:D,D1519),0))</f>
        <v/>
      </c>
      <c r="N1519" s="104" t="str">
        <f>IF(CADA_PROD!C1519="","",G1519/E1519)</f>
        <v/>
      </c>
    </row>
    <row r="1520" spans="3:14" ht="30" customHeight="1">
      <c r="C1520" s="99" t="str">
        <f>IF(CADA_PROD!C1520="","",CADA_PROD!C1520)</f>
        <v/>
      </c>
      <c r="D1520" s="100" t="str">
        <f>IF(CADA_PROD!D1520="","",CADA_PROD!D1520)</f>
        <v/>
      </c>
      <c r="E1520" s="101" t="str">
        <f>IF(CADA_PROD!E1520="","",CADA_PROD!E1520)</f>
        <v/>
      </c>
      <c r="F1520" s="101" t="str">
        <f>IF(CADA_PROD!D1520="","",SUMIFS(MOVI_ENTR!I:I,MOVI_ENTR!D:D,D1520))</f>
        <v/>
      </c>
      <c r="G1520" s="101" t="str">
        <f>IF(CADA_PROD!C1520="","",SUMIFS(MOVI_SAID!H:H,MOVI_SAID!D:D,D1520))</f>
        <v/>
      </c>
      <c r="H1520" s="101" t="str">
        <f t="shared" si="41"/>
        <v/>
      </c>
      <c r="I1520" s="100" t="str">
        <f>IF(CADA_PROD!C1520="","",IFERROR(IF(H1520&lt;=0,"Sem estoque",IF(H1520/E1520&lt;0.25,"Quase sem estoque",IF(H1520/E1520&lt;1.2,"Estoque baixo",IF(H1520/E1520&lt;2,"Estoque moderado","Estoque confortável")))),""))</f>
        <v/>
      </c>
      <c r="J1520" s="102" t="str">
        <f>IF(CADA_PROD!C1520="","",SUMIFS(MOVI_ENTR!M:M,MOVI_ENTR!D:D,D1520))</f>
        <v/>
      </c>
      <c r="K1520" s="103" t="str">
        <f>IF(CADA_PROD!C1520="","",IFERROR($J1520/SUM($J$6:$J$1006),""))</f>
        <v/>
      </c>
      <c r="L1520" s="103" t="str">
        <f>IF(CADA_PROD!C1520="","",IFERROR(H1520/SUM($H$6:$H$1006)+P1520,""))</f>
        <v/>
      </c>
      <c r="M1520" s="102" t="str">
        <f>IF(CADA_PROD!$C1520="","",IFERROR(SUMIFS(MOVI_ENTR!M:M,MOVI_ENTR!D:D,D1520)/SUMIFS(MOVI_ENTR!I:I,MOVI_ENTR!D:D,D1520),0))</f>
        <v/>
      </c>
      <c r="N1520" s="104" t="str">
        <f>IF(CADA_PROD!C1520="","",G1520/E1520)</f>
        <v/>
      </c>
    </row>
    <row r="1521" spans="3:14" ht="30" customHeight="1">
      <c r="C1521" s="99" t="str">
        <f>IF(CADA_PROD!C1521="","",CADA_PROD!C1521)</f>
        <v/>
      </c>
      <c r="D1521" s="100" t="str">
        <f>IF(CADA_PROD!D1521="","",CADA_PROD!D1521)</f>
        <v/>
      </c>
      <c r="E1521" s="101" t="str">
        <f>IF(CADA_PROD!E1521="","",CADA_PROD!E1521)</f>
        <v/>
      </c>
      <c r="F1521" s="101" t="str">
        <f>IF(CADA_PROD!D1521="","",SUMIFS(MOVI_ENTR!I:I,MOVI_ENTR!D:D,D1521))</f>
        <v/>
      </c>
      <c r="G1521" s="101" t="str">
        <f>IF(CADA_PROD!C1521="","",SUMIFS(MOVI_SAID!H:H,MOVI_SAID!D:D,D1521))</f>
        <v/>
      </c>
      <c r="H1521" s="101" t="str">
        <f t="shared" si="41"/>
        <v/>
      </c>
      <c r="I1521" s="100" t="str">
        <f>IF(CADA_PROD!C1521="","",IFERROR(IF(H1521&lt;=0,"Sem estoque",IF(H1521/E1521&lt;0.25,"Quase sem estoque",IF(H1521/E1521&lt;1.2,"Estoque baixo",IF(H1521/E1521&lt;2,"Estoque moderado","Estoque confortável")))),""))</f>
        <v/>
      </c>
      <c r="J1521" s="102" t="str">
        <f>IF(CADA_PROD!C1521="","",SUMIFS(MOVI_ENTR!M:M,MOVI_ENTR!D:D,D1521))</f>
        <v/>
      </c>
      <c r="K1521" s="103" t="str">
        <f>IF(CADA_PROD!C1521="","",IFERROR($J1521/SUM($J$6:$J$1006),""))</f>
        <v/>
      </c>
      <c r="L1521" s="103" t="str">
        <f>IF(CADA_PROD!C1521="","",IFERROR(H1521/SUM($H$6:$H$1006)+P1521,""))</f>
        <v/>
      </c>
      <c r="M1521" s="102" t="str">
        <f>IF(CADA_PROD!$C1521="","",IFERROR(SUMIFS(MOVI_ENTR!M:M,MOVI_ENTR!D:D,D1521)/SUMIFS(MOVI_ENTR!I:I,MOVI_ENTR!D:D,D1521),0))</f>
        <v/>
      </c>
      <c r="N1521" s="104" t="str">
        <f>IF(CADA_PROD!C1521="","",G1521/E1521)</f>
        <v/>
      </c>
    </row>
    <row r="1522" spans="3:14" ht="30" customHeight="1">
      <c r="C1522" s="99" t="str">
        <f>IF(CADA_PROD!C1522="","",CADA_PROD!C1522)</f>
        <v/>
      </c>
      <c r="D1522" s="100" t="str">
        <f>IF(CADA_PROD!D1522="","",CADA_PROD!D1522)</f>
        <v/>
      </c>
      <c r="E1522" s="101" t="str">
        <f>IF(CADA_PROD!E1522="","",CADA_PROD!E1522)</f>
        <v/>
      </c>
      <c r="F1522" s="101" t="str">
        <f>IF(CADA_PROD!D1522="","",SUMIFS(MOVI_ENTR!I:I,MOVI_ENTR!D:D,D1522))</f>
        <v/>
      </c>
      <c r="G1522" s="101" t="str">
        <f>IF(CADA_PROD!C1522="","",SUMIFS(MOVI_SAID!H:H,MOVI_SAID!D:D,D1522))</f>
        <v/>
      </c>
      <c r="H1522" s="101" t="str">
        <f t="shared" si="41"/>
        <v/>
      </c>
      <c r="I1522" s="100" t="str">
        <f>IF(CADA_PROD!C1522="","",IFERROR(IF(H1522&lt;=0,"Sem estoque",IF(H1522/E1522&lt;0.25,"Quase sem estoque",IF(H1522/E1522&lt;1.2,"Estoque baixo",IF(H1522/E1522&lt;2,"Estoque moderado","Estoque confortável")))),""))</f>
        <v/>
      </c>
      <c r="J1522" s="102" t="str">
        <f>IF(CADA_PROD!C1522="","",SUMIFS(MOVI_ENTR!M:M,MOVI_ENTR!D:D,D1522))</f>
        <v/>
      </c>
      <c r="K1522" s="103" t="str">
        <f>IF(CADA_PROD!C1522="","",IFERROR($J1522/SUM($J$6:$J$1006),""))</f>
        <v/>
      </c>
      <c r="L1522" s="103" t="str">
        <f>IF(CADA_PROD!C1522="","",IFERROR(H1522/SUM($H$6:$H$1006)+P1522,""))</f>
        <v/>
      </c>
      <c r="M1522" s="102" t="str">
        <f>IF(CADA_PROD!$C1522="","",IFERROR(SUMIFS(MOVI_ENTR!M:M,MOVI_ENTR!D:D,D1522)/SUMIFS(MOVI_ENTR!I:I,MOVI_ENTR!D:D,D1522),0))</f>
        <v/>
      </c>
      <c r="N1522" s="104" t="str">
        <f>IF(CADA_PROD!C1522="","",G1522/E1522)</f>
        <v/>
      </c>
    </row>
    <row r="1523" spans="3:14" ht="30" customHeight="1">
      <c r="C1523" s="99" t="str">
        <f>IF(CADA_PROD!C1523="","",CADA_PROD!C1523)</f>
        <v/>
      </c>
      <c r="D1523" s="100" t="str">
        <f>IF(CADA_PROD!D1523="","",CADA_PROD!D1523)</f>
        <v/>
      </c>
      <c r="E1523" s="101" t="str">
        <f>IF(CADA_PROD!E1523="","",CADA_PROD!E1523)</f>
        <v/>
      </c>
      <c r="F1523" s="101" t="str">
        <f>IF(CADA_PROD!D1523="","",SUMIFS(MOVI_ENTR!I:I,MOVI_ENTR!D:D,D1523))</f>
        <v/>
      </c>
      <c r="G1523" s="101" t="str">
        <f>IF(CADA_PROD!C1523="","",SUMIFS(MOVI_SAID!H:H,MOVI_SAID!D:D,D1523))</f>
        <v/>
      </c>
      <c r="H1523" s="101" t="str">
        <f t="shared" si="41"/>
        <v/>
      </c>
      <c r="I1523" s="100" t="str">
        <f>IF(CADA_PROD!C1523="","",IFERROR(IF(H1523&lt;=0,"Sem estoque",IF(H1523/E1523&lt;0.25,"Quase sem estoque",IF(H1523/E1523&lt;1.2,"Estoque baixo",IF(H1523/E1523&lt;2,"Estoque moderado","Estoque confortável")))),""))</f>
        <v/>
      </c>
      <c r="J1523" s="102" t="str">
        <f>IF(CADA_PROD!C1523="","",SUMIFS(MOVI_ENTR!M:M,MOVI_ENTR!D:D,D1523))</f>
        <v/>
      </c>
      <c r="K1523" s="103" t="str">
        <f>IF(CADA_PROD!C1523="","",IFERROR($J1523/SUM($J$6:$J$1006),""))</f>
        <v/>
      </c>
      <c r="L1523" s="103" t="str">
        <f>IF(CADA_PROD!C1523="","",IFERROR(H1523/SUM($H$6:$H$1006)+P1523,""))</f>
        <v/>
      </c>
      <c r="M1523" s="102" t="str">
        <f>IF(CADA_PROD!$C1523="","",IFERROR(SUMIFS(MOVI_ENTR!M:M,MOVI_ENTR!D:D,D1523)/SUMIFS(MOVI_ENTR!I:I,MOVI_ENTR!D:D,D1523),0))</f>
        <v/>
      </c>
      <c r="N1523" s="104" t="str">
        <f>IF(CADA_PROD!C1523="","",G1523/E1523)</f>
        <v/>
      </c>
    </row>
    <row r="1524" spans="3:14" ht="30" customHeight="1">
      <c r="C1524" s="99" t="str">
        <f>IF(CADA_PROD!C1524="","",CADA_PROD!C1524)</f>
        <v/>
      </c>
      <c r="D1524" s="100" t="str">
        <f>IF(CADA_PROD!D1524="","",CADA_PROD!D1524)</f>
        <v/>
      </c>
      <c r="E1524" s="101" t="str">
        <f>IF(CADA_PROD!E1524="","",CADA_PROD!E1524)</f>
        <v/>
      </c>
      <c r="F1524" s="101" t="str">
        <f>IF(CADA_PROD!D1524="","",SUMIFS(MOVI_ENTR!I:I,MOVI_ENTR!D:D,D1524))</f>
        <v/>
      </c>
      <c r="G1524" s="101" t="str">
        <f>IF(CADA_PROD!C1524="","",SUMIFS(MOVI_SAID!H:H,MOVI_SAID!D:D,D1524))</f>
        <v/>
      </c>
      <c r="H1524" s="101" t="str">
        <f t="shared" si="41"/>
        <v/>
      </c>
      <c r="I1524" s="100" t="str">
        <f>IF(CADA_PROD!C1524="","",IFERROR(IF(H1524&lt;=0,"Sem estoque",IF(H1524/E1524&lt;0.25,"Quase sem estoque",IF(H1524/E1524&lt;1.2,"Estoque baixo",IF(H1524/E1524&lt;2,"Estoque moderado","Estoque confortável")))),""))</f>
        <v/>
      </c>
      <c r="J1524" s="102" t="str">
        <f>IF(CADA_PROD!C1524="","",SUMIFS(MOVI_ENTR!M:M,MOVI_ENTR!D:D,D1524))</f>
        <v/>
      </c>
      <c r="K1524" s="103" t="str">
        <f>IF(CADA_PROD!C1524="","",IFERROR($J1524/SUM($J$6:$J$1006),""))</f>
        <v/>
      </c>
      <c r="L1524" s="103" t="str">
        <f>IF(CADA_PROD!C1524="","",IFERROR(H1524/SUM($H$6:$H$1006)+P1524,""))</f>
        <v/>
      </c>
      <c r="M1524" s="102" t="str">
        <f>IF(CADA_PROD!$C1524="","",IFERROR(SUMIFS(MOVI_ENTR!M:M,MOVI_ENTR!D:D,D1524)/SUMIFS(MOVI_ENTR!I:I,MOVI_ENTR!D:D,D1524),0))</f>
        <v/>
      </c>
      <c r="N1524" s="104" t="str">
        <f>IF(CADA_PROD!C1524="","",G1524/E1524)</f>
        <v/>
      </c>
    </row>
    <row r="1525" spans="3:14" ht="30" customHeight="1">
      <c r="C1525" s="99" t="str">
        <f>IF(CADA_PROD!C1525="","",CADA_PROD!C1525)</f>
        <v/>
      </c>
      <c r="D1525" s="100" t="str">
        <f>IF(CADA_PROD!D1525="","",CADA_PROD!D1525)</f>
        <v/>
      </c>
      <c r="E1525" s="101" t="str">
        <f>IF(CADA_PROD!E1525="","",CADA_PROD!E1525)</f>
        <v/>
      </c>
      <c r="F1525" s="101" t="str">
        <f>IF(CADA_PROD!D1525="","",SUMIFS(MOVI_ENTR!I:I,MOVI_ENTR!D:D,D1525))</f>
        <v/>
      </c>
      <c r="G1525" s="101" t="str">
        <f>IF(CADA_PROD!C1525="","",SUMIFS(MOVI_SAID!H:H,MOVI_SAID!D:D,D1525))</f>
        <v/>
      </c>
      <c r="H1525" s="101" t="str">
        <f t="shared" si="41"/>
        <v/>
      </c>
      <c r="I1525" s="100" t="str">
        <f>IF(CADA_PROD!C1525="","",IFERROR(IF(H1525&lt;=0,"Sem estoque",IF(H1525/E1525&lt;0.25,"Quase sem estoque",IF(H1525/E1525&lt;1.2,"Estoque baixo",IF(H1525/E1525&lt;2,"Estoque moderado","Estoque confortável")))),""))</f>
        <v/>
      </c>
      <c r="J1525" s="102" t="str">
        <f>IF(CADA_PROD!C1525="","",SUMIFS(MOVI_ENTR!M:M,MOVI_ENTR!D:D,D1525))</f>
        <v/>
      </c>
      <c r="K1525" s="103" t="str">
        <f>IF(CADA_PROD!C1525="","",IFERROR($J1525/SUM($J$6:$J$1006),""))</f>
        <v/>
      </c>
      <c r="L1525" s="103" t="str">
        <f>IF(CADA_PROD!C1525="","",IFERROR(H1525/SUM($H$6:$H$1006)+P1525,""))</f>
        <v/>
      </c>
      <c r="M1525" s="102" t="str">
        <f>IF(CADA_PROD!$C1525="","",IFERROR(SUMIFS(MOVI_ENTR!M:M,MOVI_ENTR!D:D,D1525)/SUMIFS(MOVI_ENTR!I:I,MOVI_ENTR!D:D,D1525),0))</f>
        <v/>
      </c>
      <c r="N1525" s="104" t="str">
        <f>IF(CADA_PROD!C1525="","",G1525/E1525)</f>
        <v/>
      </c>
    </row>
    <row r="1526" spans="3:14" ht="30" customHeight="1">
      <c r="C1526" s="99" t="str">
        <f>IF(CADA_PROD!C1526="","",CADA_PROD!C1526)</f>
        <v/>
      </c>
      <c r="D1526" s="100" t="str">
        <f>IF(CADA_PROD!D1526="","",CADA_PROD!D1526)</f>
        <v/>
      </c>
      <c r="E1526" s="101" t="str">
        <f>IF(CADA_PROD!E1526="","",CADA_PROD!E1526)</f>
        <v/>
      </c>
      <c r="F1526" s="101" t="str">
        <f>IF(CADA_PROD!D1526="","",SUMIFS(MOVI_ENTR!I:I,MOVI_ENTR!D:D,D1526))</f>
        <v/>
      </c>
      <c r="G1526" s="101" t="str">
        <f>IF(CADA_PROD!C1526="","",SUMIFS(MOVI_SAID!H:H,MOVI_SAID!D:D,D1526))</f>
        <v/>
      </c>
      <c r="H1526" s="101" t="str">
        <f t="shared" si="41"/>
        <v/>
      </c>
      <c r="I1526" s="100" t="str">
        <f>IF(CADA_PROD!C1526="","",IFERROR(IF(H1526&lt;=0,"Sem estoque",IF(H1526/E1526&lt;0.25,"Quase sem estoque",IF(H1526/E1526&lt;1.2,"Estoque baixo",IF(H1526/E1526&lt;2,"Estoque moderado","Estoque confortável")))),""))</f>
        <v/>
      </c>
      <c r="J1526" s="102" t="str">
        <f>IF(CADA_PROD!C1526="","",SUMIFS(MOVI_ENTR!M:M,MOVI_ENTR!D:D,D1526))</f>
        <v/>
      </c>
      <c r="K1526" s="103" t="str">
        <f>IF(CADA_PROD!C1526="","",IFERROR($J1526/SUM($J$6:$J$1006),""))</f>
        <v/>
      </c>
      <c r="L1526" s="103" t="str">
        <f>IF(CADA_PROD!C1526="","",IFERROR(H1526/SUM($H$6:$H$1006)+P1526,""))</f>
        <v/>
      </c>
      <c r="M1526" s="102" t="str">
        <f>IF(CADA_PROD!$C1526="","",IFERROR(SUMIFS(MOVI_ENTR!M:M,MOVI_ENTR!D:D,D1526)/SUMIFS(MOVI_ENTR!I:I,MOVI_ENTR!D:D,D1526),0))</f>
        <v/>
      </c>
      <c r="N1526" s="104" t="str">
        <f>IF(CADA_PROD!C1526="","",G1526/E1526)</f>
        <v/>
      </c>
    </row>
    <row r="1527" spans="3:14" ht="30" customHeight="1">
      <c r="C1527" s="99" t="str">
        <f>IF(CADA_PROD!C1527="","",CADA_PROD!C1527)</f>
        <v/>
      </c>
      <c r="D1527" s="100" t="str">
        <f>IF(CADA_PROD!D1527="","",CADA_PROD!D1527)</f>
        <v/>
      </c>
      <c r="E1527" s="101" t="str">
        <f>IF(CADA_PROD!E1527="","",CADA_PROD!E1527)</f>
        <v/>
      </c>
      <c r="F1527" s="101" t="str">
        <f>IF(CADA_PROD!D1527="","",SUMIFS(MOVI_ENTR!I:I,MOVI_ENTR!D:D,D1527))</f>
        <v/>
      </c>
      <c r="G1527" s="101" t="str">
        <f>IF(CADA_PROD!C1527="","",SUMIFS(MOVI_SAID!H:H,MOVI_SAID!D:D,D1527))</f>
        <v/>
      </c>
      <c r="H1527" s="101" t="str">
        <f t="shared" si="41"/>
        <v/>
      </c>
      <c r="I1527" s="100" t="str">
        <f>IF(CADA_PROD!C1527="","",IFERROR(IF(H1527&lt;=0,"Sem estoque",IF(H1527/E1527&lt;0.25,"Quase sem estoque",IF(H1527/E1527&lt;1.2,"Estoque baixo",IF(H1527/E1527&lt;2,"Estoque moderado","Estoque confortável")))),""))</f>
        <v/>
      </c>
      <c r="J1527" s="102" t="str">
        <f>IF(CADA_PROD!C1527="","",SUMIFS(MOVI_ENTR!M:M,MOVI_ENTR!D:D,D1527))</f>
        <v/>
      </c>
      <c r="K1527" s="103" t="str">
        <f>IF(CADA_PROD!C1527="","",IFERROR($J1527/SUM($J$6:$J$1006),""))</f>
        <v/>
      </c>
      <c r="L1527" s="103" t="str">
        <f>IF(CADA_PROD!C1527="","",IFERROR(H1527/SUM($H$6:$H$1006)+P1527,""))</f>
        <v/>
      </c>
      <c r="M1527" s="102" t="str">
        <f>IF(CADA_PROD!$C1527="","",IFERROR(SUMIFS(MOVI_ENTR!M:M,MOVI_ENTR!D:D,D1527)/SUMIFS(MOVI_ENTR!I:I,MOVI_ENTR!D:D,D1527),0))</f>
        <v/>
      </c>
      <c r="N1527" s="104" t="str">
        <f>IF(CADA_PROD!C1527="","",G1527/E1527)</f>
        <v/>
      </c>
    </row>
    <row r="1528" spans="3:14" ht="30" customHeight="1">
      <c r="C1528" s="99" t="str">
        <f>IF(CADA_PROD!C1528="","",CADA_PROD!C1528)</f>
        <v/>
      </c>
      <c r="D1528" s="100" t="str">
        <f>IF(CADA_PROD!D1528="","",CADA_PROD!D1528)</f>
        <v/>
      </c>
      <c r="E1528" s="101" t="str">
        <f>IF(CADA_PROD!E1528="","",CADA_PROD!E1528)</f>
        <v/>
      </c>
      <c r="F1528" s="101" t="str">
        <f>IF(CADA_PROD!D1528="","",SUMIFS(MOVI_ENTR!I:I,MOVI_ENTR!D:D,D1528))</f>
        <v/>
      </c>
      <c r="G1528" s="101" t="str">
        <f>IF(CADA_PROD!C1528="","",SUMIFS(MOVI_SAID!H:H,MOVI_SAID!D:D,D1528))</f>
        <v/>
      </c>
      <c r="H1528" s="101" t="str">
        <f t="shared" si="41"/>
        <v/>
      </c>
      <c r="I1528" s="100" t="str">
        <f>IF(CADA_PROD!C1528="","",IFERROR(IF(H1528&lt;=0,"Sem estoque",IF(H1528/E1528&lt;0.25,"Quase sem estoque",IF(H1528/E1528&lt;1.2,"Estoque baixo",IF(H1528/E1528&lt;2,"Estoque moderado","Estoque confortável")))),""))</f>
        <v/>
      </c>
      <c r="J1528" s="102" t="str">
        <f>IF(CADA_PROD!C1528="","",SUMIFS(MOVI_ENTR!M:M,MOVI_ENTR!D:D,D1528))</f>
        <v/>
      </c>
      <c r="K1528" s="103" t="str">
        <f>IF(CADA_PROD!C1528="","",IFERROR($J1528/SUM($J$6:$J$1006),""))</f>
        <v/>
      </c>
      <c r="L1528" s="103" t="str">
        <f>IF(CADA_PROD!C1528="","",IFERROR(H1528/SUM($H$6:$H$1006)+P1528,""))</f>
        <v/>
      </c>
      <c r="M1528" s="102" t="str">
        <f>IF(CADA_PROD!$C1528="","",IFERROR(SUMIFS(MOVI_ENTR!M:M,MOVI_ENTR!D:D,D1528)/SUMIFS(MOVI_ENTR!I:I,MOVI_ENTR!D:D,D1528),0))</f>
        <v/>
      </c>
      <c r="N1528" s="104" t="str">
        <f>IF(CADA_PROD!C1528="","",G1528/E1528)</f>
        <v/>
      </c>
    </row>
    <row r="1529" spans="3:14" ht="30" customHeight="1">
      <c r="C1529" s="99" t="str">
        <f>IF(CADA_PROD!C1529="","",CADA_PROD!C1529)</f>
        <v/>
      </c>
      <c r="D1529" s="100" t="str">
        <f>IF(CADA_PROD!D1529="","",CADA_PROD!D1529)</f>
        <v/>
      </c>
      <c r="E1529" s="101" t="str">
        <f>IF(CADA_PROD!E1529="","",CADA_PROD!E1529)</f>
        <v/>
      </c>
      <c r="F1529" s="101" t="str">
        <f>IF(CADA_PROD!D1529="","",SUMIFS(MOVI_ENTR!I:I,MOVI_ENTR!D:D,D1529))</f>
        <v/>
      </c>
      <c r="G1529" s="101" t="str">
        <f>IF(CADA_PROD!C1529="","",SUMIFS(MOVI_SAID!H:H,MOVI_SAID!D:D,D1529))</f>
        <v/>
      </c>
      <c r="H1529" s="101" t="str">
        <f t="shared" si="41"/>
        <v/>
      </c>
      <c r="I1529" s="100" t="str">
        <f>IF(CADA_PROD!C1529="","",IFERROR(IF(H1529&lt;=0,"Sem estoque",IF(H1529/E1529&lt;0.25,"Quase sem estoque",IF(H1529/E1529&lt;1.2,"Estoque baixo",IF(H1529/E1529&lt;2,"Estoque moderado","Estoque confortável")))),""))</f>
        <v/>
      </c>
      <c r="J1529" s="102" t="str">
        <f>IF(CADA_PROD!C1529="","",SUMIFS(MOVI_ENTR!M:M,MOVI_ENTR!D:D,D1529))</f>
        <v/>
      </c>
      <c r="K1529" s="103" t="str">
        <f>IF(CADA_PROD!C1529="","",IFERROR($J1529/SUM($J$6:$J$1006),""))</f>
        <v/>
      </c>
      <c r="L1529" s="103" t="str">
        <f>IF(CADA_PROD!C1529="","",IFERROR(H1529/SUM($H$6:$H$1006)+P1529,""))</f>
        <v/>
      </c>
      <c r="M1529" s="102" t="str">
        <f>IF(CADA_PROD!$C1529="","",IFERROR(SUMIFS(MOVI_ENTR!M:M,MOVI_ENTR!D:D,D1529)/SUMIFS(MOVI_ENTR!I:I,MOVI_ENTR!D:D,D1529),0))</f>
        <v/>
      </c>
      <c r="N1529" s="104" t="str">
        <f>IF(CADA_PROD!C1529="","",G1529/E1529)</f>
        <v/>
      </c>
    </row>
    <row r="1530" spans="3:14" ht="30" customHeight="1">
      <c r="C1530" s="99" t="str">
        <f>IF(CADA_PROD!C1530="","",CADA_PROD!C1530)</f>
        <v/>
      </c>
      <c r="D1530" s="100" t="str">
        <f>IF(CADA_PROD!D1530="","",CADA_PROD!D1530)</f>
        <v/>
      </c>
      <c r="E1530" s="101" t="str">
        <f>IF(CADA_PROD!E1530="","",CADA_PROD!E1530)</f>
        <v/>
      </c>
      <c r="F1530" s="101" t="str">
        <f>IF(CADA_PROD!D1530="","",SUMIFS(MOVI_ENTR!I:I,MOVI_ENTR!D:D,D1530))</f>
        <v/>
      </c>
      <c r="G1530" s="101" t="str">
        <f>IF(CADA_PROD!C1530="","",SUMIFS(MOVI_SAID!H:H,MOVI_SAID!D:D,D1530))</f>
        <v/>
      </c>
      <c r="H1530" s="101" t="str">
        <f t="shared" si="41"/>
        <v/>
      </c>
      <c r="I1530" s="100" t="str">
        <f>IF(CADA_PROD!C1530="","",IFERROR(IF(H1530&lt;=0,"Sem estoque",IF(H1530/E1530&lt;0.25,"Quase sem estoque",IF(H1530/E1530&lt;1.2,"Estoque baixo",IF(H1530/E1530&lt;2,"Estoque moderado","Estoque confortável")))),""))</f>
        <v/>
      </c>
      <c r="J1530" s="102" t="str">
        <f>IF(CADA_PROD!C1530="","",SUMIFS(MOVI_ENTR!M:M,MOVI_ENTR!D:D,D1530))</f>
        <v/>
      </c>
      <c r="K1530" s="103" t="str">
        <f>IF(CADA_PROD!C1530="","",IFERROR($J1530/SUM($J$6:$J$1006),""))</f>
        <v/>
      </c>
      <c r="L1530" s="103" t="str">
        <f>IF(CADA_PROD!C1530="","",IFERROR(H1530/SUM($H$6:$H$1006)+P1530,""))</f>
        <v/>
      </c>
      <c r="M1530" s="102" t="str">
        <f>IF(CADA_PROD!$C1530="","",IFERROR(SUMIFS(MOVI_ENTR!M:M,MOVI_ENTR!D:D,D1530)/SUMIFS(MOVI_ENTR!I:I,MOVI_ENTR!D:D,D1530),0))</f>
        <v/>
      </c>
      <c r="N1530" s="104" t="str">
        <f>IF(CADA_PROD!C1530="","",G1530/E1530)</f>
        <v/>
      </c>
    </row>
    <row r="1531" spans="3:14" ht="30" customHeight="1">
      <c r="C1531" s="99" t="str">
        <f>IF(CADA_PROD!C1531="","",CADA_PROD!C1531)</f>
        <v/>
      </c>
      <c r="D1531" s="100" t="str">
        <f>IF(CADA_PROD!D1531="","",CADA_PROD!D1531)</f>
        <v/>
      </c>
      <c r="E1531" s="101" t="str">
        <f>IF(CADA_PROD!E1531="","",CADA_PROD!E1531)</f>
        <v/>
      </c>
      <c r="F1531" s="101" t="str">
        <f>IF(CADA_PROD!D1531="","",SUMIFS(MOVI_ENTR!I:I,MOVI_ENTR!D:D,D1531))</f>
        <v/>
      </c>
      <c r="G1531" s="101" t="str">
        <f>IF(CADA_PROD!C1531="","",SUMIFS(MOVI_SAID!H:H,MOVI_SAID!D:D,D1531))</f>
        <v/>
      </c>
      <c r="H1531" s="101" t="str">
        <f t="shared" si="41"/>
        <v/>
      </c>
      <c r="I1531" s="100" t="str">
        <f>IF(CADA_PROD!C1531="","",IFERROR(IF(H1531&lt;=0,"Sem estoque",IF(H1531/E1531&lt;0.25,"Quase sem estoque",IF(H1531/E1531&lt;1.2,"Estoque baixo",IF(H1531/E1531&lt;2,"Estoque moderado","Estoque confortável")))),""))</f>
        <v/>
      </c>
      <c r="J1531" s="102" t="str">
        <f>IF(CADA_PROD!C1531="","",SUMIFS(MOVI_ENTR!M:M,MOVI_ENTR!D:D,D1531))</f>
        <v/>
      </c>
      <c r="K1531" s="103" t="str">
        <f>IF(CADA_PROD!C1531="","",IFERROR($J1531/SUM($J$6:$J$1006),""))</f>
        <v/>
      </c>
      <c r="L1531" s="103" t="str">
        <f>IF(CADA_PROD!C1531="","",IFERROR(H1531/SUM($H$6:$H$1006)+P1531,""))</f>
        <v/>
      </c>
      <c r="M1531" s="102" t="str">
        <f>IF(CADA_PROD!$C1531="","",IFERROR(SUMIFS(MOVI_ENTR!M:M,MOVI_ENTR!D:D,D1531)/SUMIFS(MOVI_ENTR!I:I,MOVI_ENTR!D:D,D1531),0))</f>
        <v/>
      </c>
      <c r="N1531" s="104" t="str">
        <f>IF(CADA_PROD!C1531="","",G1531/E1531)</f>
        <v/>
      </c>
    </row>
    <row r="1532" spans="3:14" ht="30" customHeight="1">
      <c r="C1532" s="99" t="str">
        <f>IF(CADA_PROD!C1532="","",CADA_PROD!C1532)</f>
        <v/>
      </c>
      <c r="D1532" s="100" t="str">
        <f>IF(CADA_PROD!D1532="","",CADA_PROD!D1532)</f>
        <v/>
      </c>
      <c r="E1532" s="101" t="str">
        <f>IF(CADA_PROD!E1532="","",CADA_PROD!E1532)</f>
        <v/>
      </c>
      <c r="F1532" s="101" t="str">
        <f>IF(CADA_PROD!D1532="","",SUMIFS(MOVI_ENTR!I:I,MOVI_ENTR!D:D,D1532))</f>
        <v/>
      </c>
      <c r="G1532" s="101" t="str">
        <f>IF(CADA_PROD!C1532="","",SUMIFS(MOVI_SAID!H:H,MOVI_SAID!D:D,D1532))</f>
        <v/>
      </c>
      <c r="H1532" s="101" t="str">
        <f t="shared" si="41"/>
        <v/>
      </c>
      <c r="I1532" s="100" t="str">
        <f>IF(CADA_PROD!C1532="","",IFERROR(IF(H1532&lt;=0,"Sem estoque",IF(H1532/E1532&lt;0.25,"Quase sem estoque",IF(H1532/E1532&lt;1.2,"Estoque baixo",IF(H1532/E1532&lt;2,"Estoque moderado","Estoque confortável")))),""))</f>
        <v/>
      </c>
      <c r="J1532" s="102" t="str">
        <f>IF(CADA_PROD!C1532="","",SUMIFS(MOVI_ENTR!M:M,MOVI_ENTR!D:D,D1532))</f>
        <v/>
      </c>
      <c r="K1532" s="103" t="str">
        <f>IF(CADA_PROD!C1532="","",IFERROR($J1532/SUM($J$6:$J$1006),""))</f>
        <v/>
      </c>
      <c r="L1532" s="103" t="str">
        <f>IF(CADA_PROD!C1532="","",IFERROR(H1532/SUM($H$6:$H$1006)+P1532,""))</f>
        <v/>
      </c>
      <c r="M1532" s="102" t="str">
        <f>IF(CADA_PROD!$C1532="","",IFERROR(SUMIFS(MOVI_ENTR!M:M,MOVI_ENTR!D:D,D1532)/SUMIFS(MOVI_ENTR!I:I,MOVI_ENTR!D:D,D1532),0))</f>
        <v/>
      </c>
      <c r="N1532" s="104" t="str">
        <f>IF(CADA_PROD!C1532="","",G1532/E1532)</f>
        <v/>
      </c>
    </row>
    <row r="1533" spans="3:14" ht="30" customHeight="1">
      <c r="C1533" s="99" t="str">
        <f>IF(CADA_PROD!C1533="","",CADA_PROD!C1533)</f>
        <v/>
      </c>
      <c r="D1533" s="100" t="str">
        <f>IF(CADA_PROD!D1533="","",CADA_PROD!D1533)</f>
        <v/>
      </c>
      <c r="E1533" s="101" t="str">
        <f>IF(CADA_PROD!E1533="","",CADA_PROD!E1533)</f>
        <v/>
      </c>
      <c r="F1533" s="101" t="str">
        <f>IF(CADA_PROD!D1533="","",SUMIFS(MOVI_ENTR!I:I,MOVI_ENTR!D:D,D1533))</f>
        <v/>
      </c>
      <c r="G1533" s="101" t="str">
        <f>IF(CADA_PROD!C1533="","",SUMIFS(MOVI_SAID!H:H,MOVI_SAID!D:D,D1533))</f>
        <v/>
      </c>
      <c r="H1533" s="101" t="str">
        <f t="shared" si="41"/>
        <v/>
      </c>
      <c r="I1533" s="100" t="str">
        <f>IF(CADA_PROD!C1533="","",IFERROR(IF(H1533&lt;=0,"Sem estoque",IF(H1533/E1533&lt;0.25,"Quase sem estoque",IF(H1533/E1533&lt;1.2,"Estoque baixo",IF(H1533/E1533&lt;2,"Estoque moderado","Estoque confortável")))),""))</f>
        <v/>
      </c>
      <c r="J1533" s="102" t="str">
        <f>IF(CADA_PROD!C1533="","",SUMIFS(MOVI_ENTR!M:M,MOVI_ENTR!D:D,D1533))</f>
        <v/>
      </c>
      <c r="K1533" s="103" t="str">
        <f>IF(CADA_PROD!C1533="","",IFERROR($J1533/SUM($J$6:$J$1006),""))</f>
        <v/>
      </c>
      <c r="L1533" s="103" t="str">
        <f>IF(CADA_PROD!C1533="","",IFERROR(H1533/SUM($H$6:$H$1006)+P1533,""))</f>
        <v/>
      </c>
      <c r="M1533" s="102" t="str">
        <f>IF(CADA_PROD!$C1533="","",IFERROR(SUMIFS(MOVI_ENTR!M:M,MOVI_ENTR!D:D,D1533)/SUMIFS(MOVI_ENTR!I:I,MOVI_ENTR!D:D,D1533),0))</f>
        <v/>
      </c>
      <c r="N1533" s="104" t="str">
        <f>IF(CADA_PROD!C1533="","",G1533/E1533)</f>
        <v/>
      </c>
    </row>
    <row r="1534" spans="3:14" ht="30" customHeight="1">
      <c r="C1534" s="99" t="str">
        <f>IF(CADA_PROD!C1534="","",CADA_PROD!C1534)</f>
        <v/>
      </c>
      <c r="D1534" s="100" t="str">
        <f>IF(CADA_PROD!D1534="","",CADA_PROD!D1534)</f>
        <v/>
      </c>
      <c r="E1534" s="101" t="str">
        <f>IF(CADA_PROD!E1534="","",CADA_PROD!E1534)</f>
        <v/>
      </c>
      <c r="F1534" s="101" t="str">
        <f>IF(CADA_PROD!D1534="","",SUMIFS(MOVI_ENTR!I:I,MOVI_ENTR!D:D,D1534))</f>
        <v/>
      </c>
      <c r="G1534" s="101" t="str">
        <f>IF(CADA_PROD!C1534="","",SUMIFS(MOVI_SAID!H:H,MOVI_SAID!D:D,D1534))</f>
        <v/>
      </c>
      <c r="H1534" s="101" t="str">
        <f t="shared" si="41"/>
        <v/>
      </c>
      <c r="I1534" s="100" t="str">
        <f>IF(CADA_PROD!C1534="","",IFERROR(IF(H1534&lt;=0,"Sem estoque",IF(H1534/E1534&lt;0.25,"Quase sem estoque",IF(H1534/E1534&lt;1.2,"Estoque baixo",IF(H1534/E1534&lt;2,"Estoque moderado","Estoque confortável")))),""))</f>
        <v/>
      </c>
      <c r="J1534" s="102" t="str">
        <f>IF(CADA_PROD!C1534="","",SUMIFS(MOVI_ENTR!M:M,MOVI_ENTR!D:D,D1534))</f>
        <v/>
      </c>
      <c r="K1534" s="103" t="str">
        <f>IF(CADA_PROD!C1534="","",IFERROR($J1534/SUM($J$6:$J$1006),""))</f>
        <v/>
      </c>
      <c r="L1534" s="103" t="str">
        <f>IF(CADA_PROD!C1534="","",IFERROR(H1534/SUM($H$6:$H$1006)+P1534,""))</f>
        <v/>
      </c>
      <c r="M1534" s="102" t="str">
        <f>IF(CADA_PROD!$C1534="","",IFERROR(SUMIFS(MOVI_ENTR!M:M,MOVI_ENTR!D:D,D1534)/SUMIFS(MOVI_ENTR!I:I,MOVI_ENTR!D:D,D1534),0))</f>
        <v/>
      </c>
      <c r="N1534" s="104" t="str">
        <f>IF(CADA_PROD!C1534="","",G1534/E1534)</f>
        <v/>
      </c>
    </row>
    <row r="1535" spans="3:14" ht="30" customHeight="1">
      <c r="C1535" s="99" t="str">
        <f>IF(CADA_PROD!C1535="","",CADA_PROD!C1535)</f>
        <v/>
      </c>
      <c r="D1535" s="100" t="str">
        <f>IF(CADA_PROD!D1535="","",CADA_PROD!D1535)</f>
        <v/>
      </c>
      <c r="E1535" s="101" t="str">
        <f>IF(CADA_PROD!E1535="","",CADA_PROD!E1535)</f>
        <v/>
      </c>
      <c r="F1535" s="101" t="str">
        <f>IF(CADA_PROD!D1535="","",SUMIFS(MOVI_ENTR!I:I,MOVI_ENTR!D:D,D1535))</f>
        <v/>
      </c>
      <c r="G1535" s="101" t="str">
        <f>IF(CADA_PROD!C1535="","",SUMIFS(MOVI_SAID!H:H,MOVI_SAID!D:D,D1535))</f>
        <v/>
      </c>
      <c r="H1535" s="101" t="str">
        <f t="shared" si="41"/>
        <v/>
      </c>
      <c r="I1535" s="100" t="str">
        <f>IF(CADA_PROD!C1535="","",IFERROR(IF(H1535&lt;=0,"Sem estoque",IF(H1535/E1535&lt;0.25,"Quase sem estoque",IF(H1535/E1535&lt;1.2,"Estoque baixo",IF(H1535/E1535&lt;2,"Estoque moderado","Estoque confortável")))),""))</f>
        <v/>
      </c>
      <c r="J1535" s="102" t="str">
        <f>IF(CADA_PROD!C1535="","",SUMIFS(MOVI_ENTR!M:M,MOVI_ENTR!D:D,D1535))</f>
        <v/>
      </c>
      <c r="K1535" s="103" t="str">
        <f>IF(CADA_PROD!C1535="","",IFERROR($J1535/SUM($J$6:$J$1006),""))</f>
        <v/>
      </c>
      <c r="L1535" s="103" t="str">
        <f>IF(CADA_PROD!C1535="","",IFERROR(H1535/SUM($H$6:$H$1006)+P1535,""))</f>
        <v/>
      </c>
      <c r="M1535" s="102" t="str">
        <f>IF(CADA_PROD!$C1535="","",IFERROR(SUMIFS(MOVI_ENTR!M:M,MOVI_ENTR!D:D,D1535)/SUMIFS(MOVI_ENTR!I:I,MOVI_ENTR!D:D,D1535),0))</f>
        <v/>
      </c>
      <c r="N1535" s="104" t="str">
        <f>IF(CADA_PROD!C1535="","",G1535/E1535)</f>
        <v/>
      </c>
    </row>
    <row r="1536" spans="3:14" ht="30" customHeight="1">
      <c r="C1536" s="99" t="str">
        <f>IF(CADA_PROD!C1536="","",CADA_PROD!C1536)</f>
        <v/>
      </c>
      <c r="D1536" s="100" t="str">
        <f>IF(CADA_PROD!D1536="","",CADA_PROD!D1536)</f>
        <v/>
      </c>
      <c r="E1536" s="101" t="str">
        <f>IF(CADA_PROD!E1536="","",CADA_PROD!E1536)</f>
        <v/>
      </c>
      <c r="F1536" s="101" t="str">
        <f>IF(CADA_PROD!D1536="","",SUMIFS(MOVI_ENTR!I:I,MOVI_ENTR!D:D,D1536))</f>
        <v/>
      </c>
      <c r="G1536" s="101" t="str">
        <f>IF(CADA_PROD!C1536="","",SUMIFS(MOVI_SAID!H:H,MOVI_SAID!D:D,D1536))</f>
        <v/>
      </c>
      <c r="H1536" s="101" t="str">
        <f t="shared" si="41"/>
        <v/>
      </c>
      <c r="I1536" s="100" t="str">
        <f>IF(CADA_PROD!C1536="","",IFERROR(IF(H1536&lt;=0,"Sem estoque",IF(H1536/E1536&lt;0.25,"Quase sem estoque",IF(H1536/E1536&lt;1.2,"Estoque baixo",IF(H1536/E1536&lt;2,"Estoque moderado","Estoque confortável")))),""))</f>
        <v/>
      </c>
      <c r="J1536" s="102" t="str">
        <f>IF(CADA_PROD!C1536="","",SUMIFS(MOVI_ENTR!M:M,MOVI_ENTR!D:D,D1536))</f>
        <v/>
      </c>
      <c r="K1536" s="103" t="str">
        <f>IF(CADA_PROD!C1536="","",IFERROR($J1536/SUM($J$6:$J$1006),""))</f>
        <v/>
      </c>
      <c r="L1536" s="103" t="str">
        <f>IF(CADA_PROD!C1536="","",IFERROR(H1536/SUM($H$6:$H$1006)+P1536,""))</f>
        <v/>
      </c>
      <c r="M1536" s="102" t="str">
        <f>IF(CADA_PROD!$C1536="","",IFERROR(SUMIFS(MOVI_ENTR!M:M,MOVI_ENTR!D:D,D1536)/SUMIFS(MOVI_ENTR!I:I,MOVI_ENTR!D:D,D1536),0))</f>
        <v/>
      </c>
      <c r="N1536" s="104" t="str">
        <f>IF(CADA_PROD!C1536="","",G1536/E1536)</f>
        <v/>
      </c>
    </row>
    <row r="1537" spans="3:14" ht="30" customHeight="1">
      <c r="C1537" s="99" t="str">
        <f>IF(CADA_PROD!C1537="","",CADA_PROD!C1537)</f>
        <v/>
      </c>
      <c r="D1537" s="100" t="str">
        <f>IF(CADA_PROD!D1537="","",CADA_PROD!D1537)</f>
        <v/>
      </c>
      <c r="E1537" s="101" t="str">
        <f>IF(CADA_PROD!E1537="","",CADA_PROD!E1537)</f>
        <v/>
      </c>
      <c r="F1537" s="101" t="str">
        <f>IF(CADA_PROD!D1537="","",SUMIFS(MOVI_ENTR!I:I,MOVI_ENTR!D:D,D1537))</f>
        <v/>
      </c>
      <c r="G1537" s="101" t="str">
        <f>IF(CADA_PROD!C1537="","",SUMIFS(MOVI_SAID!H:H,MOVI_SAID!D:D,D1537))</f>
        <v/>
      </c>
      <c r="H1537" s="101" t="str">
        <f t="shared" si="41"/>
        <v/>
      </c>
      <c r="I1537" s="100" t="str">
        <f>IF(CADA_PROD!C1537="","",IFERROR(IF(H1537&lt;=0,"Sem estoque",IF(H1537/E1537&lt;0.25,"Quase sem estoque",IF(H1537/E1537&lt;1.2,"Estoque baixo",IF(H1537/E1537&lt;2,"Estoque moderado","Estoque confortável")))),""))</f>
        <v/>
      </c>
      <c r="J1537" s="102" t="str">
        <f>IF(CADA_PROD!C1537="","",SUMIFS(MOVI_ENTR!M:M,MOVI_ENTR!D:D,D1537))</f>
        <v/>
      </c>
      <c r="K1537" s="103" t="str">
        <f>IF(CADA_PROD!C1537="","",IFERROR($J1537/SUM($J$6:$J$1006),""))</f>
        <v/>
      </c>
      <c r="L1537" s="103" t="str">
        <f>IF(CADA_PROD!C1537="","",IFERROR(H1537/SUM($H$6:$H$1006)+P1537,""))</f>
        <v/>
      </c>
      <c r="M1537" s="102" t="str">
        <f>IF(CADA_PROD!$C1537="","",IFERROR(SUMIFS(MOVI_ENTR!M:M,MOVI_ENTR!D:D,D1537)/SUMIFS(MOVI_ENTR!I:I,MOVI_ENTR!D:D,D1537),0))</f>
        <v/>
      </c>
      <c r="N1537" s="104" t="str">
        <f>IF(CADA_PROD!C1537="","",G1537/E1537)</f>
        <v/>
      </c>
    </row>
    <row r="1538" spans="3:14" ht="30" customHeight="1">
      <c r="C1538" s="99" t="str">
        <f>IF(CADA_PROD!C1538="","",CADA_PROD!C1538)</f>
        <v/>
      </c>
      <c r="D1538" s="100" t="str">
        <f>IF(CADA_PROD!D1538="","",CADA_PROD!D1538)</f>
        <v/>
      </c>
      <c r="E1538" s="101" t="str">
        <f>IF(CADA_PROD!E1538="","",CADA_PROD!E1538)</f>
        <v/>
      </c>
      <c r="F1538" s="101" t="str">
        <f>IF(CADA_PROD!D1538="","",SUMIFS(MOVI_ENTR!I:I,MOVI_ENTR!D:D,D1538))</f>
        <v/>
      </c>
      <c r="G1538" s="101" t="str">
        <f>IF(CADA_PROD!C1538="","",SUMIFS(MOVI_SAID!H:H,MOVI_SAID!D:D,D1538))</f>
        <v/>
      </c>
      <c r="H1538" s="101" t="str">
        <f t="shared" si="41"/>
        <v/>
      </c>
      <c r="I1538" s="100" t="str">
        <f>IF(CADA_PROD!C1538="","",IFERROR(IF(H1538&lt;=0,"Sem estoque",IF(H1538/E1538&lt;0.25,"Quase sem estoque",IF(H1538/E1538&lt;1.2,"Estoque baixo",IF(H1538/E1538&lt;2,"Estoque moderado","Estoque confortável")))),""))</f>
        <v/>
      </c>
      <c r="J1538" s="102" t="str">
        <f>IF(CADA_PROD!C1538="","",SUMIFS(MOVI_ENTR!M:M,MOVI_ENTR!D:D,D1538))</f>
        <v/>
      </c>
      <c r="K1538" s="103" t="str">
        <f>IF(CADA_PROD!C1538="","",IFERROR($J1538/SUM($J$6:$J$1006),""))</f>
        <v/>
      </c>
      <c r="L1538" s="103" t="str">
        <f>IF(CADA_PROD!C1538="","",IFERROR(H1538/SUM($H$6:$H$1006)+P1538,""))</f>
        <v/>
      </c>
      <c r="M1538" s="102" t="str">
        <f>IF(CADA_PROD!$C1538="","",IFERROR(SUMIFS(MOVI_ENTR!M:M,MOVI_ENTR!D:D,D1538)/SUMIFS(MOVI_ENTR!I:I,MOVI_ENTR!D:D,D1538),0))</f>
        <v/>
      </c>
      <c r="N1538" s="104" t="str">
        <f>IF(CADA_PROD!C1538="","",G1538/E1538)</f>
        <v/>
      </c>
    </row>
    <row r="1539" spans="3:14" ht="30" customHeight="1">
      <c r="C1539" s="99" t="str">
        <f>IF(CADA_PROD!C1539="","",CADA_PROD!C1539)</f>
        <v/>
      </c>
      <c r="D1539" s="100" t="str">
        <f>IF(CADA_PROD!D1539="","",CADA_PROD!D1539)</f>
        <v/>
      </c>
      <c r="E1539" s="101" t="str">
        <f>IF(CADA_PROD!E1539="","",CADA_PROD!E1539)</f>
        <v/>
      </c>
      <c r="F1539" s="101" t="str">
        <f>IF(CADA_PROD!D1539="","",SUMIFS(MOVI_ENTR!I:I,MOVI_ENTR!D:D,D1539))</f>
        <v/>
      </c>
      <c r="G1539" s="101" t="str">
        <f>IF(CADA_PROD!C1539="","",SUMIFS(MOVI_SAID!H:H,MOVI_SAID!D:D,D1539))</f>
        <v/>
      </c>
      <c r="H1539" s="101" t="str">
        <f t="shared" si="41"/>
        <v/>
      </c>
      <c r="I1539" s="100" t="str">
        <f>IF(CADA_PROD!C1539="","",IFERROR(IF(H1539&lt;=0,"Sem estoque",IF(H1539/E1539&lt;0.25,"Quase sem estoque",IF(H1539/E1539&lt;1.2,"Estoque baixo",IF(H1539/E1539&lt;2,"Estoque moderado","Estoque confortável")))),""))</f>
        <v/>
      </c>
      <c r="J1539" s="102" t="str">
        <f>IF(CADA_PROD!C1539="","",SUMIFS(MOVI_ENTR!M:M,MOVI_ENTR!D:D,D1539))</f>
        <v/>
      </c>
      <c r="K1539" s="103" t="str">
        <f>IF(CADA_PROD!C1539="","",IFERROR($J1539/SUM($J$6:$J$1006),""))</f>
        <v/>
      </c>
      <c r="L1539" s="103" t="str">
        <f>IF(CADA_PROD!C1539="","",IFERROR(H1539/SUM($H$6:$H$1006)+P1539,""))</f>
        <v/>
      </c>
      <c r="M1539" s="102" t="str">
        <f>IF(CADA_PROD!$C1539="","",IFERROR(SUMIFS(MOVI_ENTR!M:M,MOVI_ENTR!D:D,D1539)/SUMIFS(MOVI_ENTR!I:I,MOVI_ENTR!D:D,D1539),0))</f>
        <v/>
      </c>
      <c r="N1539" s="104" t="str">
        <f>IF(CADA_PROD!C1539="","",G1539/E1539)</f>
        <v/>
      </c>
    </row>
    <row r="1540" spans="3:14" ht="30" customHeight="1">
      <c r="C1540" s="99" t="str">
        <f>IF(CADA_PROD!C1540="","",CADA_PROD!C1540)</f>
        <v/>
      </c>
      <c r="D1540" s="100" t="str">
        <f>IF(CADA_PROD!D1540="","",CADA_PROD!D1540)</f>
        <v/>
      </c>
      <c r="E1540" s="101" t="str">
        <f>IF(CADA_PROD!E1540="","",CADA_PROD!E1540)</f>
        <v/>
      </c>
      <c r="F1540" s="101" t="str">
        <f>IF(CADA_PROD!D1540="","",SUMIFS(MOVI_ENTR!I:I,MOVI_ENTR!D:D,D1540))</f>
        <v/>
      </c>
      <c r="G1540" s="101" t="str">
        <f>IF(CADA_PROD!C1540="","",SUMIFS(MOVI_SAID!H:H,MOVI_SAID!D:D,D1540))</f>
        <v/>
      </c>
      <c r="H1540" s="101" t="str">
        <f t="shared" si="41"/>
        <v/>
      </c>
      <c r="I1540" s="100" t="str">
        <f>IF(CADA_PROD!C1540="","",IFERROR(IF(H1540&lt;=0,"Sem estoque",IF(H1540/E1540&lt;0.25,"Quase sem estoque",IF(H1540/E1540&lt;1.2,"Estoque baixo",IF(H1540/E1540&lt;2,"Estoque moderado","Estoque confortável")))),""))</f>
        <v/>
      </c>
      <c r="J1540" s="102" t="str">
        <f>IF(CADA_PROD!C1540="","",SUMIFS(MOVI_ENTR!M:M,MOVI_ENTR!D:D,D1540))</f>
        <v/>
      </c>
      <c r="K1540" s="103" t="str">
        <f>IF(CADA_PROD!C1540="","",IFERROR($J1540/SUM($J$6:$J$1006),""))</f>
        <v/>
      </c>
      <c r="L1540" s="103" t="str">
        <f>IF(CADA_PROD!C1540="","",IFERROR(H1540/SUM($H$6:$H$1006)+P1540,""))</f>
        <v/>
      </c>
      <c r="M1540" s="102" t="str">
        <f>IF(CADA_PROD!$C1540="","",IFERROR(SUMIFS(MOVI_ENTR!M:M,MOVI_ENTR!D:D,D1540)/SUMIFS(MOVI_ENTR!I:I,MOVI_ENTR!D:D,D1540),0))</f>
        <v/>
      </c>
      <c r="N1540" s="104" t="str">
        <f>IF(CADA_PROD!C1540="","",G1540/E1540)</f>
        <v/>
      </c>
    </row>
    <row r="1541" spans="3:14" ht="30" customHeight="1">
      <c r="C1541" s="99" t="str">
        <f>IF(CADA_PROD!C1541="","",CADA_PROD!C1541)</f>
        <v/>
      </c>
      <c r="D1541" s="100" t="str">
        <f>IF(CADA_PROD!D1541="","",CADA_PROD!D1541)</f>
        <v/>
      </c>
      <c r="E1541" s="101" t="str">
        <f>IF(CADA_PROD!E1541="","",CADA_PROD!E1541)</f>
        <v/>
      </c>
      <c r="F1541" s="101" t="str">
        <f>IF(CADA_PROD!D1541="","",SUMIFS(MOVI_ENTR!I:I,MOVI_ENTR!D:D,D1541))</f>
        <v/>
      </c>
      <c r="G1541" s="101" t="str">
        <f>IF(CADA_PROD!C1541="","",SUMIFS(MOVI_SAID!H:H,MOVI_SAID!D:D,D1541))</f>
        <v/>
      </c>
      <c r="H1541" s="101" t="str">
        <f t="shared" si="41"/>
        <v/>
      </c>
      <c r="I1541" s="100" t="str">
        <f>IF(CADA_PROD!C1541="","",IFERROR(IF(H1541&lt;=0,"Sem estoque",IF(H1541/E1541&lt;0.25,"Quase sem estoque",IF(H1541/E1541&lt;1.2,"Estoque baixo",IF(H1541/E1541&lt;2,"Estoque moderado","Estoque confortável")))),""))</f>
        <v/>
      </c>
      <c r="J1541" s="102" t="str">
        <f>IF(CADA_PROD!C1541="","",SUMIFS(MOVI_ENTR!M:M,MOVI_ENTR!D:D,D1541))</f>
        <v/>
      </c>
      <c r="K1541" s="103" t="str">
        <f>IF(CADA_PROD!C1541="","",IFERROR($J1541/SUM($J$6:$J$1006),""))</f>
        <v/>
      </c>
      <c r="L1541" s="103" t="str">
        <f>IF(CADA_PROD!C1541="","",IFERROR(H1541/SUM($H$6:$H$1006)+P1541,""))</f>
        <v/>
      </c>
      <c r="M1541" s="102" t="str">
        <f>IF(CADA_PROD!$C1541="","",IFERROR(SUMIFS(MOVI_ENTR!M:M,MOVI_ENTR!D:D,D1541)/SUMIFS(MOVI_ENTR!I:I,MOVI_ENTR!D:D,D1541),0))</f>
        <v/>
      </c>
      <c r="N1541" s="104" t="str">
        <f>IF(CADA_PROD!C1541="","",G1541/E1541)</f>
        <v/>
      </c>
    </row>
    <row r="1542" spans="3:14" ht="30" customHeight="1">
      <c r="C1542" s="99" t="str">
        <f>IF(CADA_PROD!C1542="","",CADA_PROD!C1542)</f>
        <v/>
      </c>
      <c r="D1542" s="100" t="str">
        <f>IF(CADA_PROD!D1542="","",CADA_PROD!D1542)</f>
        <v/>
      </c>
      <c r="E1542" s="101" t="str">
        <f>IF(CADA_PROD!E1542="","",CADA_PROD!E1542)</f>
        <v/>
      </c>
      <c r="F1542" s="101" t="str">
        <f>IF(CADA_PROD!D1542="","",SUMIFS(MOVI_ENTR!I:I,MOVI_ENTR!D:D,D1542))</f>
        <v/>
      </c>
      <c r="G1542" s="101" t="str">
        <f>IF(CADA_PROD!C1542="","",SUMIFS(MOVI_SAID!H:H,MOVI_SAID!D:D,D1542))</f>
        <v/>
      </c>
      <c r="H1542" s="101" t="str">
        <f t="shared" si="41"/>
        <v/>
      </c>
      <c r="I1542" s="100" t="str">
        <f>IF(CADA_PROD!C1542="","",IFERROR(IF(H1542&lt;=0,"Sem estoque",IF(H1542/E1542&lt;0.25,"Quase sem estoque",IF(H1542/E1542&lt;1.2,"Estoque baixo",IF(H1542/E1542&lt;2,"Estoque moderado","Estoque confortável")))),""))</f>
        <v/>
      </c>
      <c r="J1542" s="102" t="str">
        <f>IF(CADA_PROD!C1542="","",SUMIFS(MOVI_ENTR!M:M,MOVI_ENTR!D:D,D1542))</f>
        <v/>
      </c>
      <c r="K1542" s="103" t="str">
        <f>IF(CADA_PROD!C1542="","",IFERROR($J1542/SUM($J$6:$J$1006),""))</f>
        <v/>
      </c>
      <c r="L1542" s="103" t="str">
        <f>IF(CADA_PROD!C1542="","",IFERROR(H1542/SUM($H$6:$H$1006)+P1542,""))</f>
        <v/>
      </c>
      <c r="M1542" s="102" t="str">
        <f>IF(CADA_PROD!$C1542="","",IFERROR(SUMIFS(MOVI_ENTR!M:M,MOVI_ENTR!D:D,D1542)/SUMIFS(MOVI_ENTR!I:I,MOVI_ENTR!D:D,D1542),0))</f>
        <v/>
      </c>
      <c r="N1542" s="104" t="str">
        <f>IF(CADA_PROD!C1542="","",G1542/E1542)</f>
        <v/>
      </c>
    </row>
    <row r="1543" spans="3:14" ht="30" customHeight="1">
      <c r="C1543" s="99" t="str">
        <f>IF(CADA_PROD!C1543="","",CADA_PROD!C1543)</f>
        <v/>
      </c>
      <c r="D1543" s="100" t="str">
        <f>IF(CADA_PROD!D1543="","",CADA_PROD!D1543)</f>
        <v/>
      </c>
      <c r="E1543" s="101" t="str">
        <f>IF(CADA_PROD!E1543="","",CADA_PROD!E1543)</f>
        <v/>
      </c>
      <c r="F1543" s="101" t="str">
        <f>IF(CADA_PROD!D1543="","",SUMIFS(MOVI_ENTR!I:I,MOVI_ENTR!D:D,D1543))</f>
        <v/>
      </c>
      <c r="G1543" s="101" t="str">
        <f>IF(CADA_PROD!C1543="","",SUMIFS(MOVI_SAID!H:H,MOVI_SAID!D:D,D1543))</f>
        <v/>
      </c>
      <c r="H1543" s="101" t="str">
        <f t="shared" si="41"/>
        <v/>
      </c>
      <c r="I1543" s="100" t="str">
        <f>IF(CADA_PROD!C1543="","",IFERROR(IF(H1543&lt;=0,"Sem estoque",IF(H1543/E1543&lt;0.25,"Quase sem estoque",IF(H1543/E1543&lt;1.2,"Estoque baixo",IF(H1543/E1543&lt;2,"Estoque moderado","Estoque confortável")))),""))</f>
        <v/>
      </c>
      <c r="J1543" s="102" t="str">
        <f>IF(CADA_PROD!C1543="","",SUMIFS(MOVI_ENTR!M:M,MOVI_ENTR!D:D,D1543))</f>
        <v/>
      </c>
      <c r="K1543" s="103" t="str">
        <f>IF(CADA_PROD!C1543="","",IFERROR($J1543/SUM($J$6:$J$1006),""))</f>
        <v/>
      </c>
      <c r="L1543" s="103" t="str">
        <f>IF(CADA_PROD!C1543="","",IFERROR(H1543/SUM($H$6:$H$1006)+P1543,""))</f>
        <v/>
      </c>
      <c r="M1543" s="102" t="str">
        <f>IF(CADA_PROD!$C1543="","",IFERROR(SUMIFS(MOVI_ENTR!M:M,MOVI_ENTR!D:D,D1543)/SUMIFS(MOVI_ENTR!I:I,MOVI_ENTR!D:D,D1543),0))</f>
        <v/>
      </c>
      <c r="N1543" s="104" t="str">
        <f>IF(CADA_PROD!C1543="","",G1543/E1543)</f>
        <v/>
      </c>
    </row>
    <row r="1544" spans="3:14" ht="30" customHeight="1">
      <c r="C1544" s="99" t="str">
        <f>IF(CADA_PROD!C1544="","",CADA_PROD!C1544)</f>
        <v/>
      </c>
      <c r="D1544" s="100" t="str">
        <f>IF(CADA_PROD!D1544="","",CADA_PROD!D1544)</f>
        <v/>
      </c>
      <c r="E1544" s="101" t="str">
        <f>IF(CADA_PROD!E1544="","",CADA_PROD!E1544)</f>
        <v/>
      </c>
      <c r="F1544" s="101" t="str">
        <f>IF(CADA_PROD!D1544="","",SUMIFS(MOVI_ENTR!I:I,MOVI_ENTR!D:D,D1544))</f>
        <v/>
      </c>
      <c r="G1544" s="101" t="str">
        <f>IF(CADA_PROD!C1544="","",SUMIFS(MOVI_SAID!H:H,MOVI_SAID!D:D,D1544))</f>
        <v/>
      </c>
      <c r="H1544" s="101" t="str">
        <f t="shared" si="41"/>
        <v/>
      </c>
      <c r="I1544" s="100" t="str">
        <f>IF(CADA_PROD!C1544="","",IFERROR(IF(H1544&lt;=0,"Sem estoque",IF(H1544/E1544&lt;0.25,"Quase sem estoque",IF(H1544/E1544&lt;1.2,"Estoque baixo",IF(H1544/E1544&lt;2,"Estoque moderado","Estoque confortável")))),""))</f>
        <v/>
      </c>
      <c r="J1544" s="102" t="str">
        <f>IF(CADA_PROD!C1544="","",SUMIFS(MOVI_ENTR!M:M,MOVI_ENTR!D:D,D1544))</f>
        <v/>
      </c>
      <c r="K1544" s="103" t="str">
        <f>IF(CADA_PROD!C1544="","",IFERROR($J1544/SUM($J$6:$J$1006),""))</f>
        <v/>
      </c>
      <c r="L1544" s="103" t="str">
        <f>IF(CADA_PROD!C1544="","",IFERROR(H1544/SUM($H$6:$H$1006)+P1544,""))</f>
        <v/>
      </c>
      <c r="M1544" s="102" t="str">
        <f>IF(CADA_PROD!$C1544="","",IFERROR(SUMIFS(MOVI_ENTR!M:M,MOVI_ENTR!D:D,D1544)/SUMIFS(MOVI_ENTR!I:I,MOVI_ENTR!D:D,D1544),0))</f>
        <v/>
      </c>
      <c r="N1544" s="104" t="str">
        <f>IF(CADA_PROD!C1544="","",G1544/E1544)</f>
        <v/>
      </c>
    </row>
    <row r="1545" spans="3:14" ht="30" customHeight="1">
      <c r="C1545" s="99" t="str">
        <f>IF(CADA_PROD!C1545="","",CADA_PROD!C1545)</f>
        <v/>
      </c>
      <c r="D1545" s="100" t="str">
        <f>IF(CADA_PROD!D1545="","",CADA_PROD!D1545)</f>
        <v/>
      </c>
      <c r="E1545" s="101" t="str">
        <f>IF(CADA_PROD!E1545="","",CADA_PROD!E1545)</f>
        <v/>
      </c>
      <c r="F1545" s="101" t="str">
        <f>IF(CADA_PROD!D1545="","",SUMIFS(MOVI_ENTR!I:I,MOVI_ENTR!D:D,D1545))</f>
        <v/>
      </c>
      <c r="G1545" s="101" t="str">
        <f>IF(CADA_PROD!C1545="","",SUMIFS(MOVI_SAID!H:H,MOVI_SAID!D:D,D1545))</f>
        <v/>
      </c>
      <c r="H1545" s="101" t="str">
        <f t="shared" si="41"/>
        <v/>
      </c>
      <c r="I1545" s="100" t="str">
        <f>IF(CADA_PROD!C1545="","",IFERROR(IF(H1545&lt;=0,"Sem estoque",IF(H1545/E1545&lt;0.25,"Quase sem estoque",IF(H1545/E1545&lt;1.2,"Estoque baixo",IF(H1545/E1545&lt;2,"Estoque moderado","Estoque confortável")))),""))</f>
        <v/>
      </c>
      <c r="J1545" s="102" t="str">
        <f>IF(CADA_PROD!C1545="","",SUMIFS(MOVI_ENTR!M:M,MOVI_ENTR!D:D,D1545))</f>
        <v/>
      </c>
      <c r="K1545" s="103" t="str">
        <f>IF(CADA_PROD!C1545="","",IFERROR($J1545/SUM($J$6:$J$1006),""))</f>
        <v/>
      </c>
      <c r="L1545" s="103" t="str">
        <f>IF(CADA_PROD!C1545="","",IFERROR(H1545/SUM($H$6:$H$1006)+P1545,""))</f>
        <v/>
      </c>
      <c r="M1545" s="102" t="str">
        <f>IF(CADA_PROD!$C1545="","",IFERROR(SUMIFS(MOVI_ENTR!M:M,MOVI_ENTR!D:D,D1545)/SUMIFS(MOVI_ENTR!I:I,MOVI_ENTR!D:D,D1545),0))</f>
        <v/>
      </c>
      <c r="N1545" s="104" t="str">
        <f>IF(CADA_PROD!C1545="","",G1545/E1545)</f>
        <v/>
      </c>
    </row>
    <row r="1546" spans="3:14" ht="30" customHeight="1">
      <c r="C1546" s="99" t="str">
        <f>IF(CADA_PROD!C1546="","",CADA_PROD!C1546)</f>
        <v/>
      </c>
      <c r="D1546" s="100" t="str">
        <f>IF(CADA_PROD!D1546="","",CADA_PROD!D1546)</f>
        <v/>
      </c>
      <c r="E1546" s="101" t="str">
        <f>IF(CADA_PROD!E1546="","",CADA_PROD!E1546)</f>
        <v/>
      </c>
      <c r="F1546" s="101" t="str">
        <f>IF(CADA_PROD!D1546="","",SUMIFS(MOVI_ENTR!I:I,MOVI_ENTR!D:D,D1546))</f>
        <v/>
      </c>
      <c r="G1546" s="101" t="str">
        <f>IF(CADA_PROD!C1546="","",SUMIFS(MOVI_SAID!H:H,MOVI_SAID!D:D,D1546))</f>
        <v/>
      </c>
      <c r="H1546" s="101" t="str">
        <f t="shared" si="41"/>
        <v/>
      </c>
      <c r="I1546" s="100" t="str">
        <f>IF(CADA_PROD!C1546="","",IFERROR(IF(H1546&lt;=0,"Sem estoque",IF(H1546/E1546&lt;0.25,"Quase sem estoque",IF(H1546/E1546&lt;1.2,"Estoque baixo",IF(H1546/E1546&lt;2,"Estoque moderado","Estoque confortável")))),""))</f>
        <v/>
      </c>
      <c r="J1546" s="102" t="str">
        <f>IF(CADA_PROD!C1546="","",SUMIFS(MOVI_ENTR!M:M,MOVI_ENTR!D:D,D1546))</f>
        <v/>
      </c>
      <c r="K1546" s="103" t="str">
        <f>IF(CADA_PROD!C1546="","",IFERROR($J1546/SUM($J$6:$J$1006),""))</f>
        <v/>
      </c>
      <c r="L1546" s="103" t="str">
        <f>IF(CADA_PROD!C1546="","",IFERROR(H1546/SUM($H$6:$H$1006)+P1546,""))</f>
        <v/>
      </c>
      <c r="M1546" s="102" t="str">
        <f>IF(CADA_PROD!$C1546="","",IFERROR(SUMIFS(MOVI_ENTR!M:M,MOVI_ENTR!D:D,D1546)/SUMIFS(MOVI_ENTR!I:I,MOVI_ENTR!D:D,D1546),0))</f>
        <v/>
      </c>
      <c r="N1546" s="104" t="str">
        <f>IF(CADA_PROD!C1546="","",G1546/E1546)</f>
        <v/>
      </c>
    </row>
    <row r="1547" spans="3:14" ht="30" customHeight="1">
      <c r="C1547" s="99" t="str">
        <f>IF(CADA_PROD!C1547="","",CADA_PROD!C1547)</f>
        <v/>
      </c>
      <c r="D1547" s="100" t="str">
        <f>IF(CADA_PROD!D1547="","",CADA_PROD!D1547)</f>
        <v/>
      </c>
      <c r="E1547" s="101" t="str">
        <f>IF(CADA_PROD!E1547="","",CADA_PROD!E1547)</f>
        <v/>
      </c>
      <c r="F1547" s="101" t="str">
        <f>IF(CADA_PROD!D1547="","",SUMIFS(MOVI_ENTR!I:I,MOVI_ENTR!D:D,D1547))</f>
        <v/>
      </c>
      <c r="G1547" s="101" t="str">
        <f>IF(CADA_PROD!C1547="","",SUMIFS(MOVI_SAID!H:H,MOVI_SAID!D:D,D1547))</f>
        <v/>
      </c>
      <c r="H1547" s="101" t="str">
        <f t="shared" si="41"/>
        <v/>
      </c>
      <c r="I1547" s="100" t="str">
        <f>IF(CADA_PROD!C1547="","",IFERROR(IF(H1547&lt;=0,"Sem estoque",IF(H1547/E1547&lt;0.25,"Quase sem estoque",IF(H1547/E1547&lt;1.2,"Estoque baixo",IF(H1547/E1547&lt;2,"Estoque moderado","Estoque confortável")))),""))</f>
        <v/>
      </c>
      <c r="J1547" s="102" t="str">
        <f>IF(CADA_PROD!C1547="","",SUMIFS(MOVI_ENTR!M:M,MOVI_ENTR!D:D,D1547))</f>
        <v/>
      </c>
      <c r="K1547" s="103" t="str">
        <f>IF(CADA_PROD!C1547="","",IFERROR($J1547/SUM($J$6:$J$1006),""))</f>
        <v/>
      </c>
      <c r="L1547" s="103" t="str">
        <f>IF(CADA_PROD!C1547="","",IFERROR(H1547/SUM($H$6:$H$1006)+P1547,""))</f>
        <v/>
      </c>
      <c r="M1547" s="102" t="str">
        <f>IF(CADA_PROD!$C1547="","",IFERROR(SUMIFS(MOVI_ENTR!M:M,MOVI_ENTR!D:D,D1547)/SUMIFS(MOVI_ENTR!I:I,MOVI_ENTR!D:D,D1547),0))</f>
        <v/>
      </c>
      <c r="N1547" s="104" t="str">
        <f>IF(CADA_PROD!C1547="","",G1547/E1547)</f>
        <v/>
      </c>
    </row>
    <row r="1548" spans="3:14" ht="30" customHeight="1">
      <c r="C1548" s="99" t="str">
        <f>IF(CADA_PROD!C1548="","",CADA_PROD!C1548)</f>
        <v/>
      </c>
      <c r="D1548" s="100" t="str">
        <f>IF(CADA_PROD!D1548="","",CADA_PROD!D1548)</f>
        <v/>
      </c>
      <c r="E1548" s="101" t="str">
        <f>IF(CADA_PROD!E1548="","",CADA_PROD!E1548)</f>
        <v/>
      </c>
      <c r="F1548" s="101" t="str">
        <f>IF(CADA_PROD!D1548="","",SUMIFS(MOVI_ENTR!I:I,MOVI_ENTR!D:D,D1548))</f>
        <v/>
      </c>
      <c r="G1548" s="101" t="str">
        <f>IF(CADA_PROD!C1548="","",SUMIFS(MOVI_SAID!H:H,MOVI_SAID!D:D,D1548))</f>
        <v/>
      </c>
      <c r="H1548" s="101" t="str">
        <f t="shared" si="41"/>
        <v/>
      </c>
      <c r="I1548" s="100" t="str">
        <f>IF(CADA_PROD!C1548="","",IFERROR(IF(H1548&lt;=0,"Sem estoque",IF(H1548/E1548&lt;0.25,"Quase sem estoque",IF(H1548/E1548&lt;1.2,"Estoque baixo",IF(H1548/E1548&lt;2,"Estoque moderado","Estoque confortável")))),""))</f>
        <v/>
      </c>
      <c r="J1548" s="102" t="str">
        <f>IF(CADA_PROD!C1548="","",SUMIFS(MOVI_ENTR!M:M,MOVI_ENTR!D:D,D1548))</f>
        <v/>
      </c>
      <c r="K1548" s="103" t="str">
        <f>IF(CADA_PROD!C1548="","",IFERROR($J1548/SUM($J$6:$J$1006),""))</f>
        <v/>
      </c>
      <c r="L1548" s="103" t="str">
        <f>IF(CADA_PROD!C1548="","",IFERROR(H1548/SUM($H$6:$H$1006)+P1548,""))</f>
        <v/>
      </c>
      <c r="M1548" s="102" t="str">
        <f>IF(CADA_PROD!$C1548="","",IFERROR(SUMIFS(MOVI_ENTR!M:M,MOVI_ENTR!D:D,D1548)/SUMIFS(MOVI_ENTR!I:I,MOVI_ENTR!D:D,D1548),0))</f>
        <v/>
      </c>
      <c r="N1548" s="104" t="str">
        <f>IF(CADA_PROD!C1548="","",G1548/E1548)</f>
        <v/>
      </c>
    </row>
    <row r="1549" spans="3:14" ht="30" customHeight="1">
      <c r="C1549" s="99" t="str">
        <f>IF(CADA_PROD!C1549="","",CADA_PROD!C1549)</f>
        <v/>
      </c>
      <c r="D1549" s="100" t="str">
        <f>IF(CADA_PROD!D1549="","",CADA_PROD!D1549)</f>
        <v/>
      </c>
      <c r="E1549" s="101" t="str">
        <f>IF(CADA_PROD!E1549="","",CADA_PROD!E1549)</f>
        <v/>
      </c>
      <c r="F1549" s="101" t="str">
        <f>IF(CADA_PROD!D1549="","",SUMIFS(MOVI_ENTR!I:I,MOVI_ENTR!D:D,D1549))</f>
        <v/>
      </c>
      <c r="G1549" s="101" t="str">
        <f>IF(CADA_PROD!C1549="","",SUMIFS(MOVI_SAID!H:H,MOVI_SAID!D:D,D1549))</f>
        <v/>
      </c>
      <c r="H1549" s="101" t="str">
        <f t="shared" si="41"/>
        <v/>
      </c>
      <c r="I1549" s="100" t="str">
        <f>IF(CADA_PROD!C1549="","",IFERROR(IF(H1549&lt;=0,"Sem estoque",IF(H1549/E1549&lt;0.25,"Quase sem estoque",IF(H1549/E1549&lt;1.2,"Estoque baixo",IF(H1549/E1549&lt;2,"Estoque moderado","Estoque confortável")))),""))</f>
        <v/>
      </c>
      <c r="J1549" s="102" t="str">
        <f>IF(CADA_PROD!C1549="","",SUMIFS(MOVI_ENTR!M:M,MOVI_ENTR!D:D,D1549))</f>
        <v/>
      </c>
      <c r="K1549" s="103" t="str">
        <f>IF(CADA_PROD!C1549="","",IFERROR($J1549/SUM($J$6:$J$1006),""))</f>
        <v/>
      </c>
      <c r="L1549" s="103" t="str">
        <f>IF(CADA_PROD!C1549="","",IFERROR(H1549/SUM($H$6:$H$1006)+P1549,""))</f>
        <v/>
      </c>
      <c r="M1549" s="102" t="str">
        <f>IF(CADA_PROD!$C1549="","",IFERROR(SUMIFS(MOVI_ENTR!M:M,MOVI_ENTR!D:D,D1549)/SUMIFS(MOVI_ENTR!I:I,MOVI_ENTR!D:D,D1549),0))</f>
        <v/>
      </c>
      <c r="N1549" s="104" t="str">
        <f>IF(CADA_PROD!C1549="","",G1549/E1549)</f>
        <v/>
      </c>
    </row>
    <row r="1550" spans="3:14" ht="30" customHeight="1">
      <c r="C1550" s="99" t="str">
        <f>IF(CADA_PROD!C1550="","",CADA_PROD!C1550)</f>
        <v/>
      </c>
      <c r="D1550" s="100" t="str">
        <f>IF(CADA_PROD!D1550="","",CADA_PROD!D1550)</f>
        <v/>
      </c>
      <c r="E1550" s="101" t="str">
        <f>IF(CADA_PROD!E1550="","",CADA_PROD!E1550)</f>
        <v/>
      </c>
      <c r="F1550" s="101" t="str">
        <f>IF(CADA_PROD!D1550="","",SUMIFS(MOVI_ENTR!I:I,MOVI_ENTR!D:D,D1550))</f>
        <v/>
      </c>
      <c r="G1550" s="101" t="str">
        <f>IF(CADA_PROD!C1550="","",SUMIFS(MOVI_SAID!H:H,MOVI_SAID!D:D,D1550))</f>
        <v/>
      </c>
      <c r="H1550" s="101" t="str">
        <f t="shared" si="41"/>
        <v/>
      </c>
      <c r="I1550" s="100" t="str">
        <f>IF(CADA_PROD!C1550="","",IFERROR(IF(H1550&lt;=0,"Sem estoque",IF(H1550/E1550&lt;0.25,"Quase sem estoque",IF(H1550/E1550&lt;1.2,"Estoque baixo",IF(H1550/E1550&lt;2,"Estoque moderado","Estoque confortável")))),""))</f>
        <v/>
      </c>
      <c r="J1550" s="102" t="str">
        <f>IF(CADA_PROD!C1550="","",SUMIFS(MOVI_ENTR!M:M,MOVI_ENTR!D:D,D1550))</f>
        <v/>
      </c>
      <c r="K1550" s="103" t="str">
        <f>IF(CADA_PROD!C1550="","",IFERROR($J1550/SUM($J$6:$J$1006),""))</f>
        <v/>
      </c>
      <c r="L1550" s="103" t="str">
        <f>IF(CADA_PROD!C1550="","",IFERROR(H1550/SUM($H$6:$H$1006)+P1550,""))</f>
        <v/>
      </c>
      <c r="M1550" s="102" t="str">
        <f>IF(CADA_PROD!$C1550="","",IFERROR(SUMIFS(MOVI_ENTR!M:M,MOVI_ENTR!D:D,D1550)/SUMIFS(MOVI_ENTR!I:I,MOVI_ENTR!D:D,D1550),0))</f>
        <v/>
      </c>
      <c r="N1550" s="104" t="str">
        <f>IF(CADA_PROD!C1550="","",G1550/E1550)</f>
        <v/>
      </c>
    </row>
    <row r="1551" spans="3:14" ht="30" customHeight="1">
      <c r="C1551" s="99" t="str">
        <f>IF(CADA_PROD!C1551="","",CADA_PROD!C1551)</f>
        <v/>
      </c>
      <c r="D1551" s="100" t="str">
        <f>IF(CADA_PROD!D1551="","",CADA_PROD!D1551)</f>
        <v/>
      </c>
      <c r="E1551" s="101" t="str">
        <f>IF(CADA_PROD!E1551="","",CADA_PROD!E1551)</f>
        <v/>
      </c>
      <c r="F1551" s="101" t="str">
        <f>IF(CADA_PROD!D1551="","",SUMIFS(MOVI_ENTR!I:I,MOVI_ENTR!D:D,D1551))</f>
        <v/>
      </c>
      <c r="G1551" s="101" t="str">
        <f>IF(CADA_PROD!C1551="","",SUMIFS(MOVI_SAID!H:H,MOVI_SAID!D:D,D1551))</f>
        <v/>
      </c>
      <c r="H1551" s="101" t="str">
        <f t="shared" si="41"/>
        <v/>
      </c>
      <c r="I1551" s="100" t="str">
        <f>IF(CADA_PROD!C1551="","",IFERROR(IF(H1551&lt;=0,"Sem estoque",IF(H1551/E1551&lt;0.25,"Quase sem estoque",IF(H1551/E1551&lt;1.2,"Estoque baixo",IF(H1551/E1551&lt;2,"Estoque moderado","Estoque confortável")))),""))</f>
        <v/>
      </c>
      <c r="J1551" s="102" t="str">
        <f>IF(CADA_PROD!C1551="","",SUMIFS(MOVI_ENTR!M:M,MOVI_ENTR!D:D,D1551))</f>
        <v/>
      </c>
      <c r="K1551" s="103" t="str">
        <f>IF(CADA_PROD!C1551="","",IFERROR($J1551/SUM($J$6:$J$1006),""))</f>
        <v/>
      </c>
      <c r="L1551" s="103" t="str">
        <f>IF(CADA_PROD!C1551="","",IFERROR(H1551/SUM($H$6:$H$1006)+P1551,""))</f>
        <v/>
      </c>
      <c r="M1551" s="102" t="str">
        <f>IF(CADA_PROD!$C1551="","",IFERROR(SUMIFS(MOVI_ENTR!M:M,MOVI_ENTR!D:D,D1551)/SUMIFS(MOVI_ENTR!I:I,MOVI_ENTR!D:D,D1551),0))</f>
        <v/>
      </c>
      <c r="N1551" s="104" t="str">
        <f>IF(CADA_PROD!C1551="","",G1551/E1551)</f>
        <v/>
      </c>
    </row>
    <row r="1552" spans="3:14" ht="30" customHeight="1">
      <c r="C1552" s="99" t="str">
        <f>IF(CADA_PROD!C1552="","",CADA_PROD!C1552)</f>
        <v/>
      </c>
      <c r="D1552" s="100" t="str">
        <f>IF(CADA_PROD!D1552="","",CADA_PROD!D1552)</f>
        <v/>
      </c>
      <c r="E1552" s="101" t="str">
        <f>IF(CADA_PROD!E1552="","",CADA_PROD!E1552)</f>
        <v/>
      </c>
      <c r="F1552" s="101" t="str">
        <f>IF(CADA_PROD!D1552="","",SUMIFS(MOVI_ENTR!I:I,MOVI_ENTR!D:D,D1552))</f>
        <v/>
      </c>
      <c r="G1552" s="101" t="str">
        <f>IF(CADA_PROD!C1552="","",SUMIFS(MOVI_SAID!H:H,MOVI_SAID!D:D,D1552))</f>
        <v/>
      </c>
      <c r="H1552" s="101" t="str">
        <f t="shared" si="41"/>
        <v/>
      </c>
      <c r="I1552" s="100" t="str">
        <f>IF(CADA_PROD!C1552="","",IFERROR(IF(H1552&lt;=0,"Sem estoque",IF(H1552/E1552&lt;0.25,"Quase sem estoque",IF(H1552/E1552&lt;1.2,"Estoque baixo",IF(H1552/E1552&lt;2,"Estoque moderado","Estoque confortável")))),""))</f>
        <v/>
      </c>
      <c r="J1552" s="102" t="str">
        <f>IF(CADA_PROD!C1552="","",SUMIFS(MOVI_ENTR!M:M,MOVI_ENTR!D:D,D1552))</f>
        <v/>
      </c>
      <c r="K1552" s="103" t="str">
        <f>IF(CADA_PROD!C1552="","",IFERROR($J1552/SUM($J$6:$J$1006),""))</f>
        <v/>
      </c>
      <c r="L1552" s="103" t="str">
        <f>IF(CADA_PROD!C1552="","",IFERROR(H1552/SUM($H$6:$H$1006)+P1552,""))</f>
        <v/>
      </c>
      <c r="M1552" s="102" t="str">
        <f>IF(CADA_PROD!$C1552="","",IFERROR(SUMIFS(MOVI_ENTR!M:M,MOVI_ENTR!D:D,D1552)/SUMIFS(MOVI_ENTR!I:I,MOVI_ENTR!D:D,D1552),0))</f>
        <v/>
      </c>
      <c r="N1552" s="104" t="str">
        <f>IF(CADA_PROD!C1552="","",G1552/E1552)</f>
        <v/>
      </c>
    </row>
    <row r="1553" spans="3:14" ht="30" customHeight="1">
      <c r="C1553" s="99" t="str">
        <f>IF(CADA_PROD!C1553="","",CADA_PROD!C1553)</f>
        <v/>
      </c>
      <c r="D1553" s="100" t="str">
        <f>IF(CADA_PROD!D1553="","",CADA_PROD!D1553)</f>
        <v/>
      </c>
      <c r="E1553" s="101" t="str">
        <f>IF(CADA_PROD!E1553="","",CADA_PROD!E1553)</f>
        <v/>
      </c>
      <c r="F1553" s="101" t="str">
        <f>IF(CADA_PROD!D1553="","",SUMIFS(MOVI_ENTR!I:I,MOVI_ENTR!D:D,D1553))</f>
        <v/>
      </c>
      <c r="G1553" s="101" t="str">
        <f>IF(CADA_PROD!C1553="","",SUMIFS(MOVI_SAID!H:H,MOVI_SAID!D:D,D1553))</f>
        <v/>
      </c>
      <c r="H1553" s="101" t="str">
        <f t="shared" si="41"/>
        <v/>
      </c>
      <c r="I1553" s="100" t="str">
        <f>IF(CADA_PROD!C1553="","",IFERROR(IF(H1553&lt;=0,"Sem estoque",IF(H1553/E1553&lt;0.25,"Quase sem estoque",IF(H1553/E1553&lt;1.2,"Estoque baixo",IF(H1553/E1553&lt;2,"Estoque moderado","Estoque confortável")))),""))</f>
        <v/>
      </c>
      <c r="J1553" s="102" t="str">
        <f>IF(CADA_PROD!C1553="","",SUMIFS(MOVI_ENTR!M:M,MOVI_ENTR!D:D,D1553))</f>
        <v/>
      </c>
      <c r="K1553" s="103" t="str">
        <f>IF(CADA_PROD!C1553="","",IFERROR($J1553/SUM($J$6:$J$1006),""))</f>
        <v/>
      </c>
      <c r="L1553" s="103" t="str">
        <f>IF(CADA_PROD!C1553="","",IFERROR(H1553/SUM($H$6:$H$1006)+P1553,""))</f>
        <v/>
      </c>
      <c r="M1553" s="102" t="str">
        <f>IF(CADA_PROD!$C1553="","",IFERROR(SUMIFS(MOVI_ENTR!M:M,MOVI_ENTR!D:D,D1553)/SUMIFS(MOVI_ENTR!I:I,MOVI_ENTR!D:D,D1553),0))</f>
        <v/>
      </c>
      <c r="N1553" s="104" t="str">
        <f>IF(CADA_PROD!C1553="","",G1553/E1553)</f>
        <v/>
      </c>
    </row>
    <row r="1554" spans="3:14" ht="30" customHeight="1">
      <c r="C1554" s="99" t="str">
        <f>IF(CADA_PROD!C1554="","",CADA_PROD!C1554)</f>
        <v/>
      </c>
      <c r="D1554" s="100" t="str">
        <f>IF(CADA_PROD!D1554="","",CADA_PROD!D1554)</f>
        <v/>
      </c>
      <c r="E1554" s="101" t="str">
        <f>IF(CADA_PROD!E1554="","",CADA_PROD!E1554)</f>
        <v/>
      </c>
      <c r="F1554" s="101" t="str">
        <f>IF(CADA_PROD!D1554="","",SUMIFS(MOVI_ENTR!I:I,MOVI_ENTR!D:D,D1554))</f>
        <v/>
      </c>
      <c r="G1554" s="101" t="str">
        <f>IF(CADA_PROD!C1554="","",SUMIFS(MOVI_SAID!H:H,MOVI_SAID!D:D,D1554))</f>
        <v/>
      </c>
      <c r="H1554" s="101" t="str">
        <f t="shared" si="41"/>
        <v/>
      </c>
      <c r="I1554" s="100" t="str">
        <f>IF(CADA_PROD!C1554="","",IFERROR(IF(H1554&lt;=0,"Sem estoque",IF(H1554/E1554&lt;0.25,"Quase sem estoque",IF(H1554/E1554&lt;1.2,"Estoque baixo",IF(H1554/E1554&lt;2,"Estoque moderado","Estoque confortável")))),""))</f>
        <v/>
      </c>
      <c r="J1554" s="102" t="str">
        <f>IF(CADA_PROD!C1554="","",SUMIFS(MOVI_ENTR!M:M,MOVI_ENTR!D:D,D1554))</f>
        <v/>
      </c>
      <c r="K1554" s="103" t="str">
        <f>IF(CADA_PROD!C1554="","",IFERROR($J1554/SUM($J$6:$J$1006),""))</f>
        <v/>
      </c>
      <c r="L1554" s="103" t="str">
        <f>IF(CADA_PROD!C1554="","",IFERROR(H1554/SUM($H$6:$H$1006)+P1554,""))</f>
        <v/>
      </c>
      <c r="M1554" s="102" t="str">
        <f>IF(CADA_PROD!$C1554="","",IFERROR(SUMIFS(MOVI_ENTR!M:M,MOVI_ENTR!D:D,D1554)/SUMIFS(MOVI_ENTR!I:I,MOVI_ENTR!D:D,D1554),0))</f>
        <v/>
      </c>
      <c r="N1554" s="104" t="str">
        <f>IF(CADA_PROD!C1554="","",G1554/E1554)</f>
        <v/>
      </c>
    </row>
    <row r="1555" spans="3:14" ht="30" customHeight="1">
      <c r="C1555" s="99" t="str">
        <f>IF(CADA_PROD!C1555="","",CADA_PROD!C1555)</f>
        <v/>
      </c>
      <c r="D1555" s="100" t="str">
        <f>IF(CADA_PROD!D1555="","",CADA_PROD!D1555)</f>
        <v/>
      </c>
      <c r="E1555" s="101" t="str">
        <f>IF(CADA_PROD!E1555="","",CADA_PROD!E1555)</f>
        <v/>
      </c>
      <c r="F1555" s="101" t="str">
        <f>IF(CADA_PROD!D1555="","",SUMIFS(MOVI_ENTR!I:I,MOVI_ENTR!D:D,D1555))</f>
        <v/>
      </c>
      <c r="G1555" s="101" t="str">
        <f>IF(CADA_PROD!C1555="","",SUMIFS(MOVI_SAID!H:H,MOVI_SAID!D:D,D1555))</f>
        <v/>
      </c>
      <c r="H1555" s="101" t="str">
        <f t="shared" si="41"/>
        <v/>
      </c>
      <c r="I1555" s="100" t="str">
        <f>IF(CADA_PROD!C1555="","",IFERROR(IF(H1555&lt;=0,"Sem estoque",IF(H1555/E1555&lt;0.25,"Quase sem estoque",IF(H1555/E1555&lt;1.2,"Estoque baixo",IF(H1555/E1555&lt;2,"Estoque moderado","Estoque confortável")))),""))</f>
        <v/>
      </c>
      <c r="J1555" s="102" t="str">
        <f>IF(CADA_PROD!C1555="","",SUMIFS(MOVI_ENTR!M:M,MOVI_ENTR!D:D,D1555))</f>
        <v/>
      </c>
      <c r="K1555" s="103" t="str">
        <f>IF(CADA_PROD!C1555="","",IFERROR($J1555/SUM($J$6:$J$1006),""))</f>
        <v/>
      </c>
      <c r="L1555" s="103" t="str">
        <f>IF(CADA_PROD!C1555="","",IFERROR(H1555/SUM($H$6:$H$1006)+P1555,""))</f>
        <v/>
      </c>
      <c r="M1555" s="102" t="str">
        <f>IF(CADA_PROD!$C1555="","",IFERROR(SUMIFS(MOVI_ENTR!M:M,MOVI_ENTR!D:D,D1555)/SUMIFS(MOVI_ENTR!I:I,MOVI_ENTR!D:D,D1555),0))</f>
        <v/>
      </c>
      <c r="N1555" s="104" t="str">
        <f>IF(CADA_PROD!C1555="","",G1555/E1555)</f>
        <v/>
      </c>
    </row>
    <row r="1556" spans="3:14" ht="30" customHeight="1">
      <c r="C1556" s="99" t="str">
        <f>IF(CADA_PROD!C1556="","",CADA_PROD!C1556)</f>
        <v/>
      </c>
      <c r="D1556" s="100" t="str">
        <f>IF(CADA_PROD!D1556="","",CADA_PROD!D1556)</f>
        <v/>
      </c>
      <c r="E1556" s="101" t="str">
        <f>IF(CADA_PROD!E1556="","",CADA_PROD!E1556)</f>
        <v/>
      </c>
      <c r="F1556" s="101" t="str">
        <f>IF(CADA_PROD!D1556="","",SUMIFS(MOVI_ENTR!I:I,MOVI_ENTR!D:D,D1556))</f>
        <v/>
      </c>
      <c r="G1556" s="101" t="str">
        <f>IF(CADA_PROD!C1556="","",SUMIFS(MOVI_SAID!H:H,MOVI_SAID!D:D,D1556))</f>
        <v/>
      </c>
      <c r="H1556" s="101" t="str">
        <f t="shared" si="41"/>
        <v/>
      </c>
      <c r="I1556" s="100" t="str">
        <f>IF(CADA_PROD!C1556="","",IFERROR(IF(H1556&lt;=0,"Sem estoque",IF(H1556/E1556&lt;0.25,"Quase sem estoque",IF(H1556/E1556&lt;1.2,"Estoque baixo",IF(H1556/E1556&lt;2,"Estoque moderado","Estoque confortável")))),""))</f>
        <v/>
      </c>
      <c r="J1556" s="102" t="str">
        <f>IF(CADA_PROD!C1556="","",SUMIFS(MOVI_ENTR!M:M,MOVI_ENTR!D:D,D1556))</f>
        <v/>
      </c>
      <c r="K1556" s="103" t="str">
        <f>IF(CADA_PROD!C1556="","",IFERROR($J1556/SUM($J$6:$J$1006),""))</f>
        <v/>
      </c>
      <c r="L1556" s="103" t="str">
        <f>IF(CADA_PROD!C1556="","",IFERROR(H1556/SUM($H$6:$H$1006)+P1556,""))</f>
        <v/>
      </c>
      <c r="M1556" s="102" t="str">
        <f>IF(CADA_PROD!$C1556="","",IFERROR(SUMIFS(MOVI_ENTR!M:M,MOVI_ENTR!D:D,D1556)/SUMIFS(MOVI_ENTR!I:I,MOVI_ENTR!D:D,D1556),0))</f>
        <v/>
      </c>
      <c r="N1556" s="104" t="str">
        <f>IF(CADA_PROD!C1556="","",G1556/E1556)</f>
        <v/>
      </c>
    </row>
    <row r="1557" spans="3:14" ht="30" customHeight="1">
      <c r="C1557" s="99" t="str">
        <f>IF(CADA_PROD!C1557="","",CADA_PROD!C1557)</f>
        <v/>
      </c>
      <c r="D1557" s="100" t="str">
        <f>IF(CADA_PROD!D1557="","",CADA_PROD!D1557)</f>
        <v/>
      </c>
      <c r="E1557" s="101" t="str">
        <f>IF(CADA_PROD!E1557="","",CADA_PROD!E1557)</f>
        <v/>
      </c>
      <c r="F1557" s="101" t="str">
        <f>IF(CADA_PROD!D1557="","",SUMIFS(MOVI_ENTR!I:I,MOVI_ENTR!D:D,D1557))</f>
        <v/>
      </c>
      <c r="G1557" s="101" t="str">
        <f>IF(CADA_PROD!C1557="","",SUMIFS(MOVI_SAID!H:H,MOVI_SAID!D:D,D1557))</f>
        <v/>
      </c>
      <c r="H1557" s="101" t="str">
        <f t="shared" si="41"/>
        <v/>
      </c>
      <c r="I1557" s="100" t="str">
        <f>IF(CADA_PROD!C1557="","",IFERROR(IF(H1557&lt;=0,"Sem estoque",IF(H1557/E1557&lt;0.25,"Quase sem estoque",IF(H1557/E1557&lt;1.2,"Estoque baixo",IF(H1557/E1557&lt;2,"Estoque moderado","Estoque confortável")))),""))</f>
        <v/>
      </c>
      <c r="J1557" s="102" t="str">
        <f>IF(CADA_PROD!C1557="","",SUMIFS(MOVI_ENTR!M:M,MOVI_ENTR!D:D,D1557))</f>
        <v/>
      </c>
      <c r="K1557" s="103" t="str">
        <f>IF(CADA_PROD!C1557="","",IFERROR($J1557/SUM($J$6:$J$1006),""))</f>
        <v/>
      </c>
      <c r="L1557" s="103" t="str">
        <f>IF(CADA_PROD!C1557="","",IFERROR(H1557/SUM($H$6:$H$1006)+P1557,""))</f>
        <v/>
      </c>
      <c r="M1557" s="102" t="str">
        <f>IF(CADA_PROD!$C1557="","",IFERROR(SUMIFS(MOVI_ENTR!M:M,MOVI_ENTR!D:D,D1557)/SUMIFS(MOVI_ENTR!I:I,MOVI_ENTR!D:D,D1557),0))</f>
        <v/>
      </c>
      <c r="N1557" s="104" t="str">
        <f>IF(CADA_PROD!C1557="","",G1557/E1557)</f>
        <v/>
      </c>
    </row>
    <row r="1558" spans="3:14" ht="30" customHeight="1">
      <c r="C1558" s="99" t="str">
        <f>IF(CADA_PROD!C1558="","",CADA_PROD!C1558)</f>
        <v/>
      </c>
      <c r="D1558" s="100" t="str">
        <f>IF(CADA_PROD!D1558="","",CADA_PROD!D1558)</f>
        <v/>
      </c>
      <c r="E1558" s="101" t="str">
        <f>IF(CADA_PROD!E1558="","",CADA_PROD!E1558)</f>
        <v/>
      </c>
      <c r="F1558" s="101" t="str">
        <f>IF(CADA_PROD!D1558="","",SUMIFS(MOVI_ENTR!I:I,MOVI_ENTR!D:D,D1558))</f>
        <v/>
      </c>
      <c r="G1558" s="101" t="str">
        <f>IF(CADA_PROD!C1558="","",SUMIFS(MOVI_SAID!H:H,MOVI_SAID!D:D,D1558))</f>
        <v/>
      </c>
      <c r="H1558" s="101" t="str">
        <f t="shared" si="41"/>
        <v/>
      </c>
      <c r="I1558" s="100" t="str">
        <f>IF(CADA_PROD!C1558="","",IFERROR(IF(H1558&lt;=0,"Sem estoque",IF(H1558/E1558&lt;0.25,"Quase sem estoque",IF(H1558/E1558&lt;1.2,"Estoque baixo",IF(H1558/E1558&lt;2,"Estoque moderado","Estoque confortável")))),""))</f>
        <v/>
      </c>
      <c r="J1558" s="102" t="str">
        <f>IF(CADA_PROD!C1558="","",SUMIFS(MOVI_ENTR!M:M,MOVI_ENTR!D:D,D1558))</f>
        <v/>
      </c>
      <c r="K1558" s="103" t="str">
        <f>IF(CADA_PROD!C1558="","",IFERROR($J1558/SUM($J$6:$J$1006),""))</f>
        <v/>
      </c>
      <c r="L1558" s="103" t="str">
        <f>IF(CADA_PROD!C1558="","",IFERROR(H1558/SUM($H$6:$H$1006)+P1558,""))</f>
        <v/>
      </c>
      <c r="M1558" s="102" t="str">
        <f>IF(CADA_PROD!$C1558="","",IFERROR(SUMIFS(MOVI_ENTR!M:M,MOVI_ENTR!D:D,D1558)/SUMIFS(MOVI_ENTR!I:I,MOVI_ENTR!D:D,D1558),0))</f>
        <v/>
      </c>
      <c r="N1558" s="104" t="str">
        <f>IF(CADA_PROD!C1558="","",G1558/E1558)</f>
        <v/>
      </c>
    </row>
    <row r="1559" spans="3:14" ht="30" customHeight="1">
      <c r="C1559" s="99" t="str">
        <f>IF(CADA_PROD!C1559="","",CADA_PROD!C1559)</f>
        <v/>
      </c>
      <c r="D1559" s="100" t="str">
        <f>IF(CADA_PROD!D1559="","",CADA_PROD!D1559)</f>
        <v/>
      </c>
      <c r="E1559" s="101" t="str">
        <f>IF(CADA_PROD!E1559="","",CADA_PROD!E1559)</f>
        <v/>
      </c>
      <c r="F1559" s="101" t="str">
        <f>IF(CADA_PROD!D1559="","",SUMIFS(MOVI_ENTR!I:I,MOVI_ENTR!D:D,D1559))</f>
        <v/>
      </c>
      <c r="G1559" s="101" t="str">
        <f>IF(CADA_PROD!C1559="","",SUMIFS(MOVI_SAID!H:H,MOVI_SAID!D:D,D1559))</f>
        <v/>
      </c>
      <c r="H1559" s="101" t="str">
        <f t="shared" si="41"/>
        <v/>
      </c>
      <c r="I1559" s="100" t="str">
        <f>IF(CADA_PROD!C1559="","",IFERROR(IF(H1559&lt;=0,"Sem estoque",IF(H1559/E1559&lt;0.25,"Quase sem estoque",IF(H1559/E1559&lt;1.2,"Estoque baixo",IF(H1559/E1559&lt;2,"Estoque moderado","Estoque confortável")))),""))</f>
        <v/>
      </c>
      <c r="J1559" s="102" t="str">
        <f>IF(CADA_PROD!C1559="","",SUMIFS(MOVI_ENTR!M:M,MOVI_ENTR!D:D,D1559))</f>
        <v/>
      </c>
      <c r="K1559" s="103" t="str">
        <f>IF(CADA_PROD!C1559="","",IFERROR($J1559/SUM($J$6:$J$1006),""))</f>
        <v/>
      </c>
      <c r="L1559" s="103" t="str">
        <f>IF(CADA_PROD!C1559="","",IFERROR(H1559/SUM($H$6:$H$1006)+P1559,""))</f>
        <v/>
      </c>
      <c r="M1559" s="102" t="str">
        <f>IF(CADA_PROD!$C1559="","",IFERROR(SUMIFS(MOVI_ENTR!M:M,MOVI_ENTR!D:D,D1559)/SUMIFS(MOVI_ENTR!I:I,MOVI_ENTR!D:D,D1559),0))</f>
        <v/>
      </c>
      <c r="N1559" s="104" t="str">
        <f>IF(CADA_PROD!C1559="","",G1559/E1559)</f>
        <v/>
      </c>
    </row>
    <row r="1560" spans="3:14" ht="30" customHeight="1">
      <c r="C1560" s="99" t="str">
        <f>IF(CADA_PROD!C1560="","",CADA_PROD!C1560)</f>
        <v/>
      </c>
      <c r="D1560" s="100" t="str">
        <f>IF(CADA_PROD!D1560="","",CADA_PROD!D1560)</f>
        <v/>
      </c>
      <c r="E1560" s="101" t="str">
        <f>IF(CADA_PROD!E1560="","",CADA_PROD!E1560)</f>
        <v/>
      </c>
      <c r="F1560" s="101" t="str">
        <f>IF(CADA_PROD!D1560="","",SUMIFS(MOVI_ENTR!I:I,MOVI_ENTR!D:D,D1560))</f>
        <v/>
      </c>
      <c r="G1560" s="101" t="str">
        <f>IF(CADA_PROD!C1560="","",SUMIFS(MOVI_SAID!H:H,MOVI_SAID!D:D,D1560))</f>
        <v/>
      </c>
      <c r="H1560" s="101" t="str">
        <f t="shared" si="41"/>
        <v/>
      </c>
      <c r="I1560" s="100" t="str">
        <f>IF(CADA_PROD!C1560="","",IFERROR(IF(H1560&lt;=0,"Sem estoque",IF(H1560/E1560&lt;0.25,"Quase sem estoque",IF(H1560/E1560&lt;1.2,"Estoque baixo",IF(H1560/E1560&lt;2,"Estoque moderado","Estoque confortável")))),""))</f>
        <v/>
      </c>
      <c r="J1560" s="102" t="str">
        <f>IF(CADA_PROD!C1560="","",SUMIFS(MOVI_ENTR!M:M,MOVI_ENTR!D:D,D1560))</f>
        <v/>
      </c>
      <c r="K1560" s="103" t="str">
        <f>IF(CADA_PROD!C1560="","",IFERROR($J1560/SUM($J$6:$J$1006),""))</f>
        <v/>
      </c>
      <c r="L1560" s="103" t="str">
        <f>IF(CADA_PROD!C1560="","",IFERROR(H1560/SUM($H$6:$H$1006)+P1560,""))</f>
        <v/>
      </c>
      <c r="M1560" s="102" t="str">
        <f>IF(CADA_PROD!$C1560="","",IFERROR(SUMIFS(MOVI_ENTR!M:M,MOVI_ENTR!D:D,D1560)/SUMIFS(MOVI_ENTR!I:I,MOVI_ENTR!D:D,D1560),0))</f>
        <v/>
      </c>
      <c r="N1560" s="104" t="str">
        <f>IF(CADA_PROD!C1560="","",G1560/E1560)</f>
        <v/>
      </c>
    </row>
    <row r="1561" spans="3:14" ht="30" customHeight="1">
      <c r="C1561" s="99" t="str">
        <f>IF(CADA_PROD!C1561="","",CADA_PROD!C1561)</f>
        <v/>
      </c>
      <c r="D1561" s="100" t="str">
        <f>IF(CADA_PROD!D1561="","",CADA_PROD!D1561)</f>
        <v/>
      </c>
      <c r="E1561" s="101" t="str">
        <f>IF(CADA_PROD!E1561="","",CADA_PROD!E1561)</f>
        <v/>
      </c>
      <c r="F1561" s="101" t="str">
        <f>IF(CADA_PROD!D1561="","",SUMIFS(MOVI_ENTR!I:I,MOVI_ENTR!D:D,D1561))</f>
        <v/>
      </c>
      <c r="G1561" s="101" t="str">
        <f>IF(CADA_PROD!C1561="","",SUMIFS(MOVI_SAID!H:H,MOVI_SAID!D:D,D1561))</f>
        <v/>
      </c>
      <c r="H1561" s="101" t="str">
        <f t="shared" si="41"/>
        <v/>
      </c>
      <c r="I1561" s="100" t="str">
        <f>IF(CADA_PROD!C1561="","",IFERROR(IF(H1561&lt;=0,"Sem estoque",IF(H1561/E1561&lt;0.25,"Quase sem estoque",IF(H1561/E1561&lt;1.2,"Estoque baixo",IF(H1561/E1561&lt;2,"Estoque moderado","Estoque confortável")))),""))</f>
        <v/>
      </c>
      <c r="J1561" s="102" t="str">
        <f>IF(CADA_PROD!C1561="","",SUMIFS(MOVI_ENTR!M:M,MOVI_ENTR!D:D,D1561))</f>
        <v/>
      </c>
      <c r="K1561" s="103" t="str">
        <f>IF(CADA_PROD!C1561="","",IFERROR($J1561/SUM($J$6:$J$1006),""))</f>
        <v/>
      </c>
      <c r="L1561" s="103" t="str">
        <f>IF(CADA_PROD!C1561="","",IFERROR(H1561/SUM($H$6:$H$1006)+P1561,""))</f>
        <v/>
      </c>
      <c r="M1561" s="102" t="str">
        <f>IF(CADA_PROD!$C1561="","",IFERROR(SUMIFS(MOVI_ENTR!M:M,MOVI_ENTR!D:D,D1561)/SUMIFS(MOVI_ENTR!I:I,MOVI_ENTR!D:D,D1561),0))</f>
        <v/>
      </c>
      <c r="N1561" s="104" t="str">
        <f>IF(CADA_PROD!C1561="","",G1561/E1561)</f>
        <v/>
      </c>
    </row>
    <row r="1562" spans="3:14" ht="30" customHeight="1">
      <c r="C1562" s="99" t="str">
        <f>IF(CADA_PROD!C1562="","",CADA_PROD!C1562)</f>
        <v/>
      </c>
      <c r="D1562" s="100" t="str">
        <f>IF(CADA_PROD!D1562="","",CADA_PROD!D1562)</f>
        <v/>
      </c>
      <c r="E1562" s="101" t="str">
        <f>IF(CADA_PROD!E1562="","",CADA_PROD!E1562)</f>
        <v/>
      </c>
      <c r="F1562" s="101" t="str">
        <f>IF(CADA_PROD!D1562="","",SUMIFS(MOVI_ENTR!I:I,MOVI_ENTR!D:D,D1562))</f>
        <v/>
      </c>
      <c r="G1562" s="101" t="str">
        <f>IF(CADA_PROD!C1562="","",SUMIFS(MOVI_SAID!H:H,MOVI_SAID!D:D,D1562))</f>
        <v/>
      </c>
      <c r="H1562" s="101" t="str">
        <f t="shared" si="41"/>
        <v/>
      </c>
      <c r="I1562" s="100" t="str">
        <f>IF(CADA_PROD!C1562="","",IFERROR(IF(H1562&lt;=0,"Sem estoque",IF(H1562/E1562&lt;0.25,"Quase sem estoque",IF(H1562/E1562&lt;1.2,"Estoque baixo",IF(H1562/E1562&lt;2,"Estoque moderado","Estoque confortável")))),""))</f>
        <v/>
      </c>
      <c r="J1562" s="102" t="str">
        <f>IF(CADA_PROD!C1562="","",SUMIFS(MOVI_ENTR!M:M,MOVI_ENTR!D:D,D1562))</f>
        <v/>
      </c>
      <c r="K1562" s="103" t="str">
        <f>IF(CADA_PROD!C1562="","",IFERROR($J1562/SUM($J$6:$J$1006),""))</f>
        <v/>
      </c>
      <c r="L1562" s="103" t="str">
        <f>IF(CADA_PROD!C1562="","",IFERROR(H1562/SUM($H$6:$H$1006)+P1562,""))</f>
        <v/>
      </c>
      <c r="M1562" s="102" t="str">
        <f>IF(CADA_PROD!$C1562="","",IFERROR(SUMIFS(MOVI_ENTR!M:M,MOVI_ENTR!D:D,D1562)/SUMIFS(MOVI_ENTR!I:I,MOVI_ENTR!D:D,D1562),0))</f>
        <v/>
      </c>
      <c r="N1562" s="104" t="str">
        <f>IF(CADA_PROD!C1562="","",G1562/E1562)</f>
        <v/>
      </c>
    </row>
    <row r="1563" spans="3:14" ht="30" customHeight="1">
      <c r="C1563" s="99" t="str">
        <f>IF(CADA_PROD!C1563="","",CADA_PROD!C1563)</f>
        <v/>
      </c>
      <c r="D1563" s="100" t="str">
        <f>IF(CADA_PROD!D1563="","",CADA_PROD!D1563)</f>
        <v/>
      </c>
      <c r="E1563" s="101" t="str">
        <f>IF(CADA_PROD!E1563="","",CADA_PROD!E1563)</f>
        <v/>
      </c>
      <c r="F1563" s="101" t="str">
        <f>IF(CADA_PROD!D1563="","",SUMIFS(MOVI_ENTR!I:I,MOVI_ENTR!D:D,D1563))</f>
        <v/>
      </c>
      <c r="G1563" s="101" t="str">
        <f>IF(CADA_PROD!C1563="","",SUMIFS(MOVI_SAID!H:H,MOVI_SAID!D:D,D1563))</f>
        <v/>
      </c>
      <c r="H1563" s="101" t="str">
        <f t="shared" si="41"/>
        <v/>
      </c>
      <c r="I1563" s="100" t="str">
        <f>IF(CADA_PROD!C1563="","",IFERROR(IF(H1563&lt;=0,"Sem estoque",IF(H1563/E1563&lt;0.25,"Quase sem estoque",IF(H1563/E1563&lt;1.2,"Estoque baixo",IF(H1563/E1563&lt;2,"Estoque moderado","Estoque confortável")))),""))</f>
        <v/>
      </c>
      <c r="J1563" s="102" t="str">
        <f>IF(CADA_PROD!C1563="","",SUMIFS(MOVI_ENTR!M:M,MOVI_ENTR!D:D,D1563))</f>
        <v/>
      </c>
      <c r="K1563" s="103" t="str">
        <f>IF(CADA_PROD!C1563="","",IFERROR($J1563/SUM($J$6:$J$1006),""))</f>
        <v/>
      </c>
      <c r="L1563" s="103" t="str">
        <f>IF(CADA_PROD!C1563="","",IFERROR(H1563/SUM($H$6:$H$1006)+P1563,""))</f>
        <v/>
      </c>
      <c r="M1563" s="102" t="str">
        <f>IF(CADA_PROD!$C1563="","",IFERROR(SUMIFS(MOVI_ENTR!M:M,MOVI_ENTR!D:D,D1563)/SUMIFS(MOVI_ENTR!I:I,MOVI_ENTR!D:D,D1563),0))</f>
        <v/>
      </c>
      <c r="N1563" s="104" t="str">
        <f>IF(CADA_PROD!C1563="","",G1563/E1563)</f>
        <v/>
      </c>
    </row>
    <row r="1564" spans="3:14" ht="30" customHeight="1">
      <c r="C1564" s="99" t="str">
        <f>IF(CADA_PROD!C1564="","",CADA_PROD!C1564)</f>
        <v/>
      </c>
      <c r="D1564" s="100" t="str">
        <f>IF(CADA_PROD!D1564="","",CADA_PROD!D1564)</f>
        <v/>
      </c>
      <c r="E1564" s="101" t="str">
        <f>IF(CADA_PROD!E1564="","",CADA_PROD!E1564)</f>
        <v/>
      </c>
      <c r="F1564" s="101" t="str">
        <f>IF(CADA_PROD!D1564="","",SUMIFS(MOVI_ENTR!I:I,MOVI_ENTR!D:D,D1564))</f>
        <v/>
      </c>
      <c r="G1564" s="101" t="str">
        <f>IF(CADA_PROD!C1564="","",SUMIFS(MOVI_SAID!H:H,MOVI_SAID!D:D,D1564))</f>
        <v/>
      </c>
      <c r="H1564" s="101" t="str">
        <f t="shared" si="41"/>
        <v/>
      </c>
      <c r="I1564" s="100" t="str">
        <f>IF(CADA_PROD!C1564="","",IFERROR(IF(H1564&lt;=0,"Sem estoque",IF(H1564/E1564&lt;0.25,"Quase sem estoque",IF(H1564/E1564&lt;1.2,"Estoque baixo",IF(H1564/E1564&lt;2,"Estoque moderado","Estoque confortável")))),""))</f>
        <v/>
      </c>
      <c r="J1564" s="102" t="str">
        <f>IF(CADA_PROD!C1564="","",SUMIFS(MOVI_ENTR!M:M,MOVI_ENTR!D:D,D1564))</f>
        <v/>
      </c>
      <c r="K1564" s="103" t="str">
        <f>IF(CADA_PROD!C1564="","",IFERROR($J1564/SUM($J$6:$J$1006),""))</f>
        <v/>
      </c>
      <c r="L1564" s="103" t="str">
        <f>IF(CADA_PROD!C1564="","",IFERROR(H1564/SUM($H$6:$H$1006)+P1564,""))</f>
        <v/>
      </c>
      <c r="M1564" s="102" t="str">
        <f>IF(CADA_PROD!$C1564="","",IFERROR(SUMIFS(MOVI_ENTR!M:M,MOVI_ENTR!D:D,D1564)/SUMIFS(MOVI_ENTR!I:I,MOVI_ENTR!D:D,D1564),0))</f>
        <v/>
      </c>
      <c r="N1564" s="104" t="str">
        <f>IF(CADA_PROD!C1564="","",G1564/E1564)</f>
        <v/>
      </c>
    </row>
    <row r="1565" spans="3:14" ht="30" customHeight="1">
      <c r="C1565" s="99" t="str">
        <f>IF(CADA_PROD!C1565="","",CADA_PROD!C1565)</f>
        <v/>
      </c>
      <c r="D1565" s="100" t="str">
        <f>IF(CADA_PROD!D1565="","",CADA_PROD!D1565)</f>
        <v/>
      </c>
      <c r="E1565" s="101" t="str">
        <f>IF(CADA_PROD!E1565="","",CADA_PROD!E1565)</f>
        <v/>
      </c>
      <c r="F1565" s="101" t="str">
        <f>IF(CADA_PROD!D1565="","",SUMIFS(MOVI_ENTR!I:I,MOVI_ENTR!D:D,D1565))</f>
        <v/>
      </c>
      <c r="G1565" s="101" t="str">
        <f>IF(CADA_PROD!C1565="","",SUMIFS(MOVI_SAID!H:H,MOVI_SAID!D:D,D1565))</f>
        <v/>
      </c>
      <c r="H1565" s="101" t="str">
        <f t="shared" si="41"/>
        <v/>
      </c>
      <c r="I1565" s="100" t="str">
        <f>IF(CADA_PROD!C1565="","",IFERROR(IF(H1565&lt;=0,"Sem estoque",IF(H1565/E1565&lt;0.25,"Quase sem estoque",IF(H1565/E1565&lt;1.2,"Estoque baixo",IF(H1565/E1565&lt;2,"Estoque moderado","Estoque confortável")))),""))</f>
        <v/>
      </c>
      <c r="J1565" s="102" t="str">
        <f>IF(CADA_PROD!C1565="","",SUMIFS(MOVI_ENTR!M:M,MOVI_ENTR!D:D,D1565))</f>
        <v/>
      </c>
      <c r="K1565" s="103" t="str">
        <f>IF(CADA_PROD!C1565="","",IFERROR($J1565/SUM($J$6:$J$1006),""))</f>
        <v/>
      </c>
      <c r="L1565" s="103" t="str">
        <f>IF(CADA_PROD!C1565="","",IFERROR(H1565/SUM($H$6:$H$1006)+P1565,""))</f>
        <v/>
      </c>
      <c r="M1565" s="102" t="str">
        <f>IF(CADA_PROD!$C1565="","",IFERROR(SUMIFS(MOVI_ENTR!M:M,MOVI_ENTR!D:D,D1565)/SUMIFS(MOVI_ENTR!I:I,MOVI_ENTR!D:D,D1565),0))</f>
        <v/>
      </c>
      <c r="N1565" s="104" t="str">
        <f>IF(CADA_PROD!C1565="","",G1565/E1565)</f>
        <v/>
      </c>
    </row>
    <row r="1566" spans="3:14" ht="30" customHeight="1">
      <c r="C1566" s="99" t="str">
        <f>IF(CADA_PROD!C1566="","",CADA_PROD!C1566)</f>
        <v/>
      </c>
      <c r="D1566" s="100" t="str">
        <f>IF(CADA_PROD!D1566="","",CADA_PROD!D1566)</f>
        <v/>
      </c>
      <c r="E1566" s="101" t="str">
        <f>IF(CADA_PROD!E1566="","",CADA_PROD!E1566)</f>
        <v/>
      </c>
      <c r="F1566" s="101" t="str">
        <f>IF(CADA_PROD!D1566="","",SUMIFS(MOVI_ENTR!I:I,MOVI_ENTR!D:D,D1566))</f>
        <v/>
      </c>
      <c r="G1566" s="101" t="str">
        <f>IF(CADA_PROD!C1566="","",SUMIFS(MOVI_SAID!H:H,MOVI_SAID!D:D,D1566))</f>
        <v/>
      </c>
      <c r="H1566" s="101" t="str">
        <f t="shared" si="41"/>
        <v/>
      </c>
      <c r="I1566" s="100" t="str">
        <f>IF(CADA_PROD!C1566="","",IFERROR(IF(H1566&lt;=0,"Sem estoque",IF(H1566/E1566&lt;0.25,"Quase sem estoque",IF(H1566/E1566&lt;1.2,"Estoque baixo",IF(H1566/E1566&lt;2,"Estoque moderado","Estoque confortável")))),""))</f>
        <v/>
      </c>
      <c r="J1566" s="102" t="str">
        <f>IF(CADA_PROD!C1566="","",SUMIFS(MOVI_ENTR!M:M,MOVI_ENTR!D:D,D1566))</f>
        <v/>
      </c>
      <c r="K1566" s="103" t="str">
        <f>IF(CADA_PROD!C1566="","",IFERROR($J1566/SUM($J$6:$J$1006),""))</f>
        <v/>
      </c>
      <c r="L1566" s="103" t="str">
        <f>IF(CADA_PROD!C1566="","",IFERROR(H1566/SUM($H$6:$H$1006)+P1566,""))</f>
        <v/>
      </c>
      <c r="M1566" s="102" t="str">
        <f>IF(CADA_PROD!$C1566="","",IFERROR(SUMIFS(MOVI_ENTR!M:M,MOVI_ENTR!D:D,D1566)/SUMIFS(MOVI_ENTR!I:I,MOVI_ENTR!D:D,D1566),0))</f>
        <v/>
      </c>
      <c r="N1566" s="104" t="str">
        <f>IF(CADA_PROD!C1566="","",G1566/E1566)</f>
        <v/>
      </c>
    </row>
    <row r="1567" spans="3:14" ht="30" customHeight="1">
      <c r="C1567" s="99" t="str">
        <f>IF(CADA_PROD!C1567="","",CADA_PROD!C1567)</f>
        <v/>
      </c>
      <c r="D1567" s="100" t="str">
        <f>IF(CADA_PROD!D1567="","",CADA_PROD!D1567)</f>
        <v/>
      </c>
      <c r="E1567" s="101" t="str">
        <f>IF(CADA_PROD!E1567="","",CADA_PROD!E1567)</f>
        <v/>
      </c>
      <c r="F1567" s="101" t="str">
        <f>IF(CADA_PROD!D1567="","",SUMIFS(MOVI_ENTR!I:I,MOVI_ENTR!D:D,D1567))</f>
        <v/>
      </c>
      <c r="G1567" s="101" t="str">
        <f>IF(CADA_PROD!C1567="","",SUMIFS(MOVI_SAID!H:H,MOVI_SAID!D:D,D1567))</f>
        <v/>
      </c>
      <c r="H1567" s="101" t="str">
        <f t="shared" si="41"/>
        <v/>
      </c>
      <c r="I1567" s="100" t="str">
        <f>IF(CADA_PROD!C1567="","",IFERROR(IF(H1567&lt;=0,"Sem estoque",IF(H1567/E1567&lt;0.25,"Quase sem estoque",IF(H1567/E1567&lt;1.2,"Estoque baixo",IF(H1567/E1567&lt;2,"Estoque moderado","Estoque confortável")))),""))</f>
        <v/>
      </c>
      <c r="J1567" s="102" t="str">
        <f>IF(CADA_PROD!C1567="","",SUMIFS(MOVI_ENTR!M:M,MOVI_ENTR!D:D,D1567))</f>
        <v/>
      </c>
      <c r="K1567" s="103" t="str">
        <f>IF(CADA_PROD!C1567="","",IFERROR($J1567/SUM($J$6:$J$1006),""))</f>
        <v/>
      </c>
      <c r="L1567" s="103" t="str">
        <f>IF(CADA_PROD!C1567="","",IFERROR(H1567/SUM($H$6:$H$1006)+P1567,""))</f>
        <v/>
      </c>
      <c r="M1567" s="102" t="str">
        <f>IF(CADA_PROD!$C1567="","",IFERROR(SUMIFS(MOVI_ENTR!M:M,MOVI_ENTR!D:D,D1567)/SUMIFS(MOVI_ENTR!I:I,MOVI_ENTR!D:D,D1567),0))</f>
        <v/>
      </c>
      <c r="N1567" s="104" t="str">
        <f>IF(CADA_PROD!C1567="","",G1567/E1567)</f>
        <v/>
      </c>
    </row>
    <row r="1568" spans="3:14" ht="30" customHeight="1">
      <c r="C1568" s="99" t="str">
        <f>IF(CADA_PROD!C1568="","",CADA_PROD!C1568)</f>
        <v/>
      </c>
      <c r="D1568" s="100" t="str">
        <f>IF(CADA_PROD!D1568="","",CADA_PROD!D1568)</f>
        <v/>
      </c>
      <c r="E1568" s="101" t="str">
        <f>IF(CADA_PROD!E1568="","",CADA_PROD!E1568)</f>
        <v/>
      </c>
      <c r="F1568" s="101" t="str">
        <f>IF(CADA_PROD!D1568="","",SUMIFS(MOVI_ENTR!I:I,MOVI_ENTR!D:D,D1568))</f>
        <v/>
      </c>
      <c r="G1568" s="101" t="str">
        <f>IF(CADA_PROD!C1568="","",SUMIFS(MOVI_SAID!H:H,MOVI_SAID!D:D,D1568))</f>
        <v/>
      </c>
      <c r="H1568" s="101" t="str">
        <f t="shared" si="41"/>
        <v/>
      </c>
      <c r="I1568" s="100" t="str">
        <f>IF(CADA_PROD!C1568="","",IFERROR(IF(H1568&lt;=0,"Sem estoque",IF(H1568/E1568&lt;0.25,"Quase sem estoque",IF(H1568/E1568&lt;1.2,"Estoque baixo",IF(H1568/E1568&lt;2,"Estoque moderado","Estoque confortável")))),""))</f>
        <v/>
      </c>
      <c r="J1568" s="102" t="str">
        <f>IF(CADA_PROD!C1568="","",SUMIFS(MOVI_ENTR!M:M,MOVI_ENTR!D:D,D1568))</f>
        <v/>
      </c>
      <c r="K1568" s="103" t="str">
        <f>IF(CADA_PROD!C1568="","",IFERROR($J1568/SUM($J$6:$J$1006),""))</f>
        <v/>
      </c>
      <c r="L1568" s="103" t="str">
        <f>IF(CADA_PROD!C1568="","",IFERROR(H1568/SUM($H$6:$H$1006)+P1568,""))</f>
        <v/>
      </c>
      <c r="M1568" s="102" t="str">
        <f>IF(CADA_PROD!$C1568="","",IFERROR(SUMIFS(MOVI_ENTR!M:M,MOVI_ENTR!D:D,D1568)/SUMIFS(MOVI_ENTR!I:I,MOVI_ENTR!D:D,D1568),0))</f>
        <v/>
      </c>
      <c r="N1568" s="104" t="str">
        <f>IF(CADA_PROD!C1568="","",G1568/E1568)</f>
        <v/>
      </c>
    </row>
    <row r="1569" spans="3:14" ht="30" customHeight="1">
      <c r="C1569" s="99" t="str">
        <f>IF(CADA_PROD!C1569="","",CADA_PROD!C1569)</f>
        <v/>
      </c>
      <c r="D1569" s="100" t="str">
        <f>IF(CADA_PROD!D1569="","",CADA_PROD!D1569)</f>
        <v/>
      </c>
      <c r="E1569" s="101" t="str">
        <f>IF(CADA_PROD!E1569="","",CADA_PROD!E1569)</f>
        <v/>
      </c>
      <c r="F1569" s="101" t="str">
        <f>IF(CADA_PROD!D1569="","",SUMIFS(MOVI_ENTR!I:I,MOVI_ENTR!D:D,D1569))</f>
        <v/>
      </c>
      <c r="G1569" s="101" t="str">
        <f>IF(CADA_PROD!C1569="","",SUMIFS(MOVI_SAID!H:H,MOVI_SAID!D:D,D1569))</f>
        <v/>
      </c>
      <c r="H1569" s="101" t="str">
        <f t="shared" si="41"/>
        <v/>
      </c>
      <c r="I1569" s="100" t="str">
        <f>IF(CADA_PROD!C1569="","",IFERROR(IF(H1569&lt;=0,"Sem estoque",IF(H1569/E1569&lt;0.25,"Quase sem estoque",IF(H1569/E1569&lt;1.2,"Estoque baixo",IF(H1569/E1569&lt;2,"Estoque moderado","Estoque confortável")))),""))</f>
        <v/>
      </c>
      <c r="J1569" s="102" t="str">
        <f>IF(CADA_PROD!C1569="","",SUMIFS(MOVI_ENTR!M:M,MOVI_ENTR!D:D,D1569))</f>
        <v/>
      </c>
      <c r="K1569" s="103" t="str">
        <f>IF(CADA_PROD!C1569="","",IFERROR($J1569/SUM($J$6:$J$1006),""))</f>
        <v/>
      </c>
      <c r="L1569" s="103" t="str">
        <f>IF(CADA_PROD!C1569="","",IFERROR(H1569/SUM($H$6:$H$1006)+P1569,""))</f>
        <v/>
      </c>
      <c r="M1569" s="102" t="str">
        <f>IF(CADA_PROD!$C1569="","",IFERROR(SUMIFS(MOVI_ENTR!M:M,MOVI_ENTR!D:D,D1569)/SUMIFS(MOVI_ENTR!I:I,MOVI_ENTR!D:D,D1569),0))</f>
        <v/>
      </c>
      <c r="N1569" s="104" t="str">
        <f>IF(CADA_PROD!C1569="","",G1569/E1569)</f>
        <v/>
      </c>
    </row>
    <row r="1570" spans="3:14" ht="30" customHeight="1">
      <c r="C1570" s="99" t="str">
        <f>IF(CADA_PROD!C1570="","",CADA_PROD!C1570)</f>
        <v/>
      </c>
      <c r="D1570" s="100" t="str">
        <f>IF(CADA_PROD!D1570="","",CADA_PROD!D1570)</f>
        <v/>
      </c>
      <c r="E1570" s="101" t="str">
        <f>IF(CADA_PROD!E1570="","",CADA_PROD!E1570)</f>
        <v/>
      </c>
      <c r="F1570" s="101" t="str">
        <f>IF(CADA_PROD!D1570="","",SUMIFS(MOVI_ENTR!I:I,MOVI_ENTR!D:D,D1570))</f>
        <v/>
      </c>
      <c r="G1570" s="101" t="str">
        <f>IF(CADA_PROD!C1570="","",SUMIFS(MOVI_SAID!H:H,MOVI_SAID!D:D,D1570))</f>
        <v/>
      </c>
      <c r="H1570" s="101" t="str">
        <f t="shared" si="41"/>
        <v/>
      </c>
      <c r="I1570" s="100" t="str">
        <f>IF(CADA_PROD!C1570="","",IFERROR(IF(H1570&lt;=0,"Sem estoque",IF(H1570/E1570&lt;0.25,"Quase sem estoque",IF(H1570/E1570&lt;1.2,"Estoque baixo",IF(H1570/E1570&lt;2,"Estoque moderado","Estoque confortável")))),""))</f>
        <v/>
      </c>
      <c r="J1570" s="102" t="str">
        <f>IF(CADA_PROD!C1570="","",SUMIFS(MOVI_ENTR!M:M,MOVI_ENTR!D:D,D1570))</f>
        <v/>
      </c>
      <c r="K1570" s="103" t="str">
        <f>IF(CADA_PROD!C1570="","",IFERROR($J1570/SUM($J$6:$J$1006),""))</f>
        <v/>
      </c>
      <c r="L1570" s="103" t="str">
        <f>IF(CADA_PROD!C1570="","",IFERROR(H1570/SUM($H$6:$H$1006)+P1570,""))</f>
        <v/>
      </c>
      <c r="M1570" s="102" t="str">
        <f>IF(CADA_PROD!$C1570="","",IFERROR(SUMIFS(MOVI_ENTR!M:M,MOVI_ENTR!D:D,D1570)/SUMIFS(MOVI_ENTR!I:I,MOVI_ENTR!D:D,D1570),0))</f>
        <v/>
      </c>
      <c r="N1570" s="104" t="str">
        <f>IF(CADA_PROD!C1570="","",G1570/E1570)</f>
        <v/>
      </c>
    </row>
    <row r="1571" spans="3:14" ht="30" customHeight="1">
      <c r="C1571" s="99" t="str">
        <f>IF(CADA_PROD!C1571="","",CADA_PROD!C1571)</f>
        <v/>
      </c>
      <c r="D1571" s="100" t="str">
        <f>IF(CADA_PROD!D1571="","",CADA_PROD!D1571)</f>
        <v/>
      </c>
      <c r="E1571" s="101" t="str">
        <f>IF(CADA_PROD!E1571="","",CADA_PROD!E1571)</f>
        <v/>
      </c>
      <c r="F1571" s="101" t="str">
        <f>IF(CADA_PROD!D1571="","",SUMIFS(MOVI_ENTR!I:I,MOVI_ENTR!D:D,D1571))</f>
        <v/>
      </c>
      <c r="G1571" s="101" t="str">
        <f>IF(CADA_PROD!C1571="","",SUMIFS(MOVI_SAID!H:H,MOVI_SAID!D:D,D1571))</f>
        <v/>
      </c>
      <c r="H1571" s="101" t="str">
        <f t="shared" si="41"/>
        <v/>
      </c>
      <c r="I1571" s="100" t="str">
        <f>IF(CADA_PROD!C1571="","",IFERROR(IF(H1571&lt;=0,"Sem estoque",IF(H1571/E1571&lt;0.25,"Quase sem estoque",IF(H1571/E1571&lt;1.2,"Estoque baixo",IF(H1571/E1571&lt;2,"Estoque moderado","Estoque confortável")))),""))</f>
        <v/>
      </c>
      <c r="J1571" s="102" t="str">
        <f>IF(CADA_PROD!C1571="","",SUMIFS(MOVI_ENTR!M:M,MOVI_ENTR!D:D,D1571))</f>
        <v/>
      </c>
      <c r="K1571" s="103" t="str">
        <f>IF(CADA_PROD!C1571="","",IFERROR($J1571/SUM($J$6:$J$1006),""))</f>
        <v/>
      </c>
      <c r="L1571" s="103" t="str">
        <f>IF(CADA_PROD!C1571="","",IFERROR(H1571/SUM($H$6:$H$1006)+P1571,""))</f>
        <v/>
      </c>
      <c r="M1571" s="102" t="str">
        <f>IF(CADA_PROD!$C1571="","",IFERROR(SUMIFS(MOVI_ENTR!M:M,MOVI_ENTR!D:D,D1571)/SUMIFS(MOVI_ENTR!I:I,MOVI_ENTR!D:D,D1571),0))</f>
        <v/>
      </c>
      <c r="N1571" s="104" t="str">
        <f>IF(CADA_PROD!C1571="","",G1571/E1571)</f>
        <v/>
      </c>
    </row>
    <row r="1572" spans="3:14" ht="30" customHeight="1">
      <c r="C1572" s="99" t="str">
        <f>IF(CADA_PROD!C1572="","",CADA_PROD!C1572)</f>
        <v/>
      </c>
      <c r="D1572" s="100" t="str">
        <f>IF(CADA_PROD!D1572="","",CADA_PROD!D1572)</f>
        <v/>
      </c>
      <c r="E1572" s="101" t="str">
        <f>IF(CADA_PROD!E1572="","",CADA_PROD!E1572)</f>
        <v/>
      </c>
      <c r="F1572" s="101" t="str">
        <f>IF(CADA_PROD!D1572="","",SUMIFS(MOVI_ENTR!I:I,MOVI_ENTR!D:D,D1572))</f>
        <v/>
      </c>
      <c r="G1572" s="101" t="str">
        <f>IF(CADA_PROD!C1572="","",SUMIFS(MOVI_SAID!H:H,MOVI_SAID!D:D,D1572))</f>
        <v/>
      </c>
      <c r="H1572" s="101" t="str">
        <f t="shared" si="41"/>
        <v/>
      </c>
      <c r="I1572" s="100" t="str">
        <f>IF(CADA_PROD!C1572="","",IFERROR(IF(H1572&lt;=0,"Sem estoque",IF(H1572/E1572&lt;0.25,"Quase sem estoque",IF(H1572/E1572&lt;1.2,"Estoque baixo",IF(H1572/E1572&lt;2,"Estoque moderado","Estoque confortável")))),""))</f>
        <v/>
      </c>
      <c r="J1572" s="102" t="str">
        <f>IF(CADA_PROD!C1572="","",SUMIFS(MOVI_ENTR!M:M,MOVI_ENTR!D:D,D1572))</f>
        <v/>
      </c>
      <c r="K1572" s="103" t="str">
        <f>IF(CADA_PROD!C1572="","",IFERROR($J1572/SUM($J$6:$J$1006),""))</f>
        <v/>
      </c>
      <c r="L1572" s="103" t="str">
        <f>IF(CADA_PROD!C1572="","",IFERROR(H1572/SUM($H$6:$H$1006)+P1572,""))</f>
        <v/>
      </c>
      <c r="M1572" s="102" t="str">
        <f>IF(CADA_PROD!$C1572="","",IFERROR(SUMIFS(MOVI_ENTR!M:M,MOVI_ENTR!D:D,D1572)/SUMIFS(MOVI_ENTR!I:I,MOVI_ENTR!D:D,D1572),0))</f>
        <v/>
      </c>
      <c r="N1572" s="104" t="str">
        <f>IF(CADA_PROD!C1572="","",G1572/E1572)</f>
        <v/>
      </c>
    </row>
    <row r="1573" spans="3:14" ht="30" customHeight="1">
      <c r="C1573" s="99" t="str">
        <f>IF(CADA_PROD!C1573="","",CADA_PROD!C1573)</f>
        <v/>
      </c>
      <c r="D1573" s="100" t="str">
        <f>IF(CADA_PROD!D1573="","",CADA_PROD!D1573)</f>
        <v/>
      </c>
      <c r="E1573" s="101" t="str">
        <f>IF(CADA_PROD!E1573="","",CADA_PROD!E1573)</f>
        <v/>
      </c>
      <c r="F1573" s="101" t="str">
        <f>IF(CADA_PROD!D1573="","",SUMIFS(MOVI_ENTR!I:I,MOVI_ENTR!D:D,D1573))</f>
        <v/>
      </c>
      <c r="G1573" s="101" t="str">
        <f>IF(CADA_PROD!C1573="","",SUMIFS(MOVI_SAID!H:H,MOVI_SAID!D:D,D1573))</f>
        <v/>
      </c>
      <c r="H1573" s="101" t="str">
        <f t="shared" si="41"/>
        <v/>
      </c>
      <c r="I1573" s="100" t="str">
        <f>IF(CADA_PROD!C1573="","",IFERROR(IF(H1573&lt;=0,"Sem estoque",IF(H1573/E1573&lt;0.25,"Quase sem estoque",IF(H1573/E1573&lt;1.2,"Estoque baixo",IF(H1573/E1573&lt;2,"Estoque moderado","Estoque confortável")))),""))</f>
        <v/>
      </c>
      <c r="J1573" s="102" t="str">
        <f>IF(CADA_PROD!C1573="","",SUMIFS(MOVI_ENTR!M:M,MOVI_ENTR!D:D,D1573))</f>
        <v/>
      </c>
      <c r="K1573" s="103" t="str">
        <f>IF(CADA_PROD!C1573="","",IFERROR($J1573/SUM($J$6:$J$1006),""))</f>
        <v/>
      </c>
      <c r="L1573" s="103" t="str">
        <f>IF(CADA_PROD!C1573="","",IFERROR(H1573/SUM($H$6:$H$1006)+P1573,""))</f>
        <v/>
      </c>
      <c r="M1573" s="102" t="str">
        <f>IF(CADA_PROD!$C1573="","",IFERROR(SUMIFS(MOVI_ENTR!M:M,MOVI_ENTR!D:D,D1573)/SUMIFS(MOVI_ENTR!I:I,MOVI_ENTR!D:D,D1573),0))</f>
        <v/>
      </c>
      <c r="N1573" s="104" t="str">
        <f>IF(CADA_PROD!C1573="","",G1573/E1573)</f>
        <v/>
      </c>
    </row>
    <row r="1574" spans="3:14" ht="30" customHeight="1">
      <c r="C1574" s="99" t="str">
        <f>IF(CADA_PROD!C1574="","",CADA_PROD!C1574)</f>
        <v/>
      </c>
      <c r="D1574" s="100" t="str">
        <f>IF(CADA_PROD!D1574="","",CADA_PROD!D1574)</f>
        <v/>
      </c>
      <c r="E1574" s="101" t="str">
        <f>IF(CADA_PROD!E1574="","",CADA_PROD!E1574)</f>
        <v/>
      </c>
      <c r="F1574" s="101" t="str">
        <f>IF(CADA_PROD!D1574="","",SUMIFS(MOVI_ENTR!I:I,MOVI_ENTR!D:D,D1574))</f>
        <v/>
      </c>
      <c r="G1574" s="101" t="str">
        <f>IF(CADA_PROD!C1574="","",SUMIFS(MOVI_SAID!H:H,MOVI_SAID!D:D,D1574))</f>
        <v/>
      </c>
      <c r="H1574" s="101" t="str">
        <f t="shared" si="41"/>
        <v/>
      </c>
      <c r="I1574" s="100" t="str">
        <f>IF(CADA_PROD!C1574="","",IFERROR(IF(H1574&lt;=0,"Sem estoque",IF(H1574/E1574&lt;0.25,"Quase sem estoque",IF(H1574/E1574&lt;1.2,"Estoque baixo",IF(H1574/E1574&lt;2,"Estoque moderado","Estoque confortável")))),""))</f>
        <v/>
      </c>
      <c r="J1574" s="102" t="str">
        <f>IF(CADA_PROD!C1574="","",SUMIFS(MOVI_ENTR!M:M,MOVI_ENTR!D:D,D1574))</f>
        <v/>
      </c>
      <c r="K1574" s="103" t="str">
        <f>IF(CADA_PROD!C1574="","",IFERROR($J1574/SUM($J$6:$J$1006),""))</f>
        <v/>
      </c>
      <c r="L1574" s="103" t="str">
        <f>IF(CADA_PROD!C1574="","",IFERROR(H1574/SUM($H$6:$H$1006)+P1574,""))</f>
        <v/>
      </c>
      <c r="M1574" s="102" t="str">
        <f>IF(CADA_PROD!$C1574="","",IFERROR(SUMIFS(MOVI_ENTR!M:M,MOVI_ENTR!D:D,D1574)/SUMIFS(MOVI_ENTR!I:I,MOVI_ENTR!D:D,D1574),0))</f>
        <v/>
      </c>
      <c r="N1574" s="104" t="str">
        <f>IF(CADA_PROD!C1574="","",G1574/E1574)</f>
        <v/>
      </c>
    </row>
    <row r="1575" spans="3:14" ht="30" customHeight="1">
      <c r="C1575" s="99" t="str">
        <f>IF(CADA_PROD!C1575="","",CADA_PROD!C1575)</f>
        <v/>
      </c>
      <c r="D1575" s="100" t="str">
        <f>IF(CADA_PROD!D1575="","",CADA_PROD!D1575)</f>
        <v/>
      </c>
      <c r="E1575" s="101" t="str">
        <f>IF(CADA_PROD!E1575="","",CADA_PROD!E1575)</f>
        <v/>
      </c>
      <c r="F1575" s="101" t="str">
        <f>IF(CADA_PROD!D1575="","",SUMIFS(MOVI_ENTR!I:I,MOVI_ENTR!D:D,D1575))</f>
        <v/>
      </c>
      <c r="G1575" s="101" t="str">
        <f>IF(CADA_PROD!C1575="","",SUMIFS(MOVI_SAID!H:H,MOVI_SAID!D:D,D1575))</f>
        <v/>
      </c>
      <c r="H1575" s="101" t="str">
        <f t="shared" si="41"/>
        <v/>
      </c>
      <c r="I1575" s="100" t="str">
        <f>IF(CADA_PROD!C1575="","",IFERROR(IF(H1575&lt;=0,"Sem estoque",IF(H1575/E1575&lt;0.25,"Quase sem estoque",IF(H1575/E1575&lt;1.2,"Estoque baixo",IF(H1575/E1575&lt;2,"Estoque moderado","Estoque confortável")))),""))</f>
        <v/>
      </c>
      <c r="J1575" s="102" t="str">
        <f>IF(CADA_PROD!C1575="","",SUMIFS(MOVI_ENTR!M:M,MOVI_ENTR!D:D,D1575))</f>
        <v/>
      </c>
      <c r="K1575" s="103" t="str">
        <f>IF(CADA_PROD!C1575="","",IFERROR($J1575/SUM($J$6:$J$1006),""))</f>
        <v/>
      </c>
      <c r="L1575" s="103" t="str">
        <f>IF(CADA_PROD!C1575="","",IFERROR(H1575/SUM($H$6:$H$1006)+P1575,""))</f>
        <v/>
      </c>
      <c r="M1575" s="102" t="str">
        <f>IF(CADA_PROD!$C1575="","",IFERROR(SUMIFS(MOVI_ENTR!M:M,MOVI_ENTR!D:D,D1575)/SUMIFS(MOVI_ENTR!I:I,MOVI_ENTR!D:D,D1575),0))</f>
        <v/>
      </c>
      <c r="N1575" s="104" t="str">
        <f>IF(CADA_PROD!C1575="","",G1575/E1575)</f>
        <v/>
      </c>
    </row>
    <row r="1576" spans="3:14" ht="30" customHeight="1">
      <c r="C1576" s="99" t="str">
        <f>IF(CADA_PROD!C1576="","",CADA_PROD!C1576)</f>
        <v/>
      </c>
      <c r="D1576" s="100" t="str">
        <f>IF(CADA_PROD!D1576="","",CADA_PROD!D1576)</f>
        <v/>
      </c>
      <c r="E1576" s="101" t="str">
        <f>IF(CADA_PROD!E1576="","",CADA_PROD!E1576)</f>
        <v/>
      </c>
      <c r="F1576" s="101" t="str">
        <f>IF(CADA_PROD!D1576="","",SUMIFS(MOVI_ENTR!I:I,MOVI_ENTR!D:D,D1576))</f>
        <v/>
      </c>
      <c r="G1576" s="101" t="str">
        <f>IF(CADA_PROD!C1576="","",SUMIFS(MOVI_SAID!H:H,MOVI_SAID!D:D,D1576))</f>
        <v/>
      </c>
      <c r="H1576" s="101" t="str">
        <f t="shared" si="41"/>
        <v/>
      </c>
      <c r="I1576" s="100" t="str">
        <f>IF(CADA_PROD!C1576="","",IFERROR(IF(H1576&lt;=0,"Sem estoque",IF(H1576/E1576&lt;0.25,"Quase sem estoque",IF(H1576/E1576&lt;1.2,"Estoque baixo",IF(H1576/E1576&lt;2,"Estoque moderado","Estoque confortável")))),""))</f>
        <v/>
      </c>
      <c r="J1576" s="102" t="str">
        <f>IF(CADA_PROD!C1576="","",SUMIFS(MOVI_ENTR!M:M,MOVI_ENTR!D:D,D1576))</f>
        <v/>
      </c>
      <c r="K1576" s="103" t="str">
        <f>IF(CADA_PROD!C1576="","",IFERROR($J1576/SUM($J$6:$J$1006),""))</f>
        <v/>
      </c>
      <c r="L1576" s="103" t="str">
        <f>IF(CADA_PROD!C1576="","",IFERROR(H1576/SUM($H$6:$H$1006)+P1576,""))</f>
        <v/>
      </c>
      <c r="M1576" s="102" t="str">
        <f>IF(CADA_PROD!$C1576="","",IFERROR(SUMIFS(MOVI_ENTR!M:M,MOVI_ENTR!D:D,D1576)/SUMIFS(MOVI_ENTR!I:I,MOVI_ENTR!D:D,D1576),0))</f>
        <v/>
      </c>
      <c r="N1576" s="104" t="str">
        <f>IF(CADA_PROD!C1576="","",G1576/E1576)</f>
        <v/>
      </c>
    </row>
    <row r="1577" spans="3:14" ht="30" customHeight="1">
      <c r="C1577" s="99" t="str">
        <f>IF(CADA_PROD!C1577="","",CADA_PROD!C1577)</f>
        <v/>
      </c>
      <c r="D1577" s="100" t="str">
        <f>IF(CADA_PROD!D1577="","",CADA_PROD!D1577)</f>
        <v/>
      </c>
      <c r="E1577" s="101" t="str">
        <f>IF(CADA_PROD!E1577="","",CADA_PROD!E1577)</f>
        <v/>
      </c>
      <c r="F1577" s="101" t="str">
        <f>IF(CADA_PROD!D1577="","",SUMIFS(MOVI_ENTR!I:I,MOVI_ENTR!D:D,D1577))</f>
        <v/>
      </c>
      <c r="G1577" s="101" t="str">
        <f>IF(CADA_PROD!C1577="","",SUMIFS(MOVI_SAID!H:H,MOVI_SAID!D:D,D1577))</f>
        <v/>
      </c>
      <c r="H1577" s="101" t="str">
        <f t="shared" si="41"/>
        <v/>
      </c>
      <c r="I1577" s="100" t="str">
        <f>IF(CADA_PROD!C1577="","",IFERROR(IF(H1577&lt;=0,"Sem estoque",IF(H1577/E1577&lt;0.25,"Quase sem estoque",IF(H1577/E1577&lt;1.2,"Estoque baixo",IF(H1577/E1577&lt;2,"Estoque moderado","Estoque confortável")))),""))</f>
        <v/>
      </c>
      <c r="J1577" s="102" t="str">
        <f>IF(CADA_PROD!C1577="","",SUMIFS(MOVI_ENTR!M:M,MOVI_ENTR!D:D,D1577))</f>
        <v/>
      </c>
      <c r="K1577" s="103" t="str">
        <f>IF(CADA_PROD!C1577="","",IFERROR($J1577/SUM($J$6:$J$1006),""))</f>
        <v/>
      </c>
      <c r="L1577" s="103" t="str">
        <f>IF(CADA_PROD!C1577="","",IFERROR(H1577/SUM($H$6:$H$1006)+P1577,""))</f>
        <v/>
      </c>
      <c r="M1577" s="102" t="str">
        <f>IF(CADA_PROD!$C1577="","",IFERROR(SUMIFS(MOVI_ENTR!M:M,MOVI_ENTR!D:D,D1577)/SUMIFS(MOVI_ENTR!I:I,MOVI_ENTR!D:D,D1577),0))</f>
        <v/>
      </c>
      <c r="N1577" s="104" t="str">
        <f>IF(CADA_PROD!C1577="","",G1577/E1577)</f>
        <v/>
      </c>
    </row>
    <row r="1578" spans="3:14" ht="30" customHeight="1">
      <c r="C1578" s="99" t="str">
        <f>IF(CADA_PROD!C1578="","",CADA_PROD!C1578)</f>
        <v/>
      </c>
      <c r="D1578" s="100" t="str">
        <f>IF(CADA_PROD!D1578="","",CADA_PROD!D1578)</f>
        <v/>
      </c>
      <c r="E1578" s="101" t="str">
        <f>IF(CADA_PROD!E1578="","",CADA_PROD!E1578)</f>
        <v/>
      </c>
      <c r="F1578" s="101" t="str">
        <f>IF(CADA_PROD!D1578="","",SUMIFS(MOVI_ENTR!I:I,MOVI_ENTR!D:D,D1578))</f>
        <v/>
      </c>
      <c r="G1578" s="101" t="str">
        <f>IF(CADA_PROD!C1578="","",SUMIFS(MOVI_SAID!H:H,MOVI_SAID!D:D,D1578))</f>
        <v/>
      </c>
      <c r="H1578" s="101" t="str">
        <f t="shared" si="41"/>
        <v/>
      </c>
      <c r="I1578" s="100" t="str">
        <f>IF(CADA_PROD!C1578="","",IFERROR(IF(H1578&lt;=0,"Sem estoque",IF(H1578/E1578&lt;0.25,"Quase sem estoque",IF(H1578/E1578&lt;1.2,"Estoque baixo",IF(H1578/E1578&lt;2,"Estoque moderado","Estoque confortável")))),""))</f>
        <v/>
      </c>
      <c r="J1578" s="102" t="str">
        <f>IF(CADA_PROD!C1578="","",SUMIFS(MOVI_ENTR!M:M,MOVI_ENTR!D:D,D1578))</f>
        <v/>
      </c>
      <c r="K1578" s="103" t="str">
        <f>IF(CADA_PROD!C1578="","",IFERROR($J1578/SUM($J$6:$J$1006),""))</f>
        <v/>
      </c>
      <c r="L1578" s="103" t="str">
        <f>IF(CADA_PROD!C1578="","",IFERROR(H1578/SUM($H$6:$H$1006)+P1578,""))</f>
        <v/>
      </c>
      <c r="M1578" s="102" t="str">
        <f>IF(CADA_PROD!$C1578="","",IFERROR(SUMIFS(MOVI_ENTR!M:M,MOVI_ENTR!D:D,D1578)/SUMIFS(MOVI_ENTR!I:I,MOVI_ENTR!D:D,D1578),0))</f>
        <v/>
      </c>
      <c r="N1578" s="104" t="str">
        <f>IF(CADA_PROD!C1578="","",G1578/E1578)</f>
        <v/>
      </c>
    </row>
    <row r="1579" spans="3:14" ht="30" customHeight="1">
      <c r="C1579" s="99" t="str">
        <f>IF(CADA_PROD!C1579="","",CADA_PROD!C1579)</f>
        <v/>
      </c>
      <c r="D1579" s="100" t="str">
        <f>IF(CADA_PROD!D1579="","",CADA_PROD!D1579)</f>
        <v/>
      </c>
      <c r="E1579" s="101" t="str">
        <f>IF(CADA_PROD!E1579="","",CADA_PROD!E1579)</f>
        <v/>
      </c>
      <c r="F1579" s="101" t="str">
        <f>IF(CADA_PROD!D1579="","",SUMIFS(MOVI_ENTR!I:I,MOVI_ENTR!D:D,D1579))</f>
        <v/>
      </c>
      <c r="G1579" s="101" t="str">
        <f>IF(CADA_PROD!C1579="","",SUMIFS(MOVI_SAID!H:H,MOVI_SAID!D:D,D1579))</f>
        <v/>
      </c>
      <c r="H1579" s="101" t="str">
        <f t="shared" ref="H1579:H1642" si="42">IFERROR(F1579-G1579,"")</f>
        <v/>
      </c>
      <c r="I1579" s="100" t="str">
        <f>IF(CADA_PROD!C1579="","",IFERROR(IF(H1579&lt;=0,"Sem estoque",IF(H1579/E1579&lt;0.25,"Quase sem estoque",IF(H1579/E1579&lt;1.2,"Estoque baixo",IF(H1579/E1579&lt;2,"Estoque moderado","Estoque confortável")))),""))</f>
        <v/>
      </c>
      <c r="J1579" s="102" t="str">
        <f>IF(CADA_PROD!C1579="","",SUMIFS(MOVI_ENTR!M:M,MOVI_ENTR!D:D,D1579))</f>
        <v/>
      </c>
      <c r="K1579" s="103" t="str">
        <f>IF(CADA_PROD!C1579="","",IFERROR($J1579/SUM($J$6:$J$1006),""))</f>
        <v/>
      </c>
      <c r="L1579" s="103" t="str">
        <f>IF(CADA_PROD!C1579="","",IFERROR(H1579/SUM($H$6:$H$1006)+P1579,""))</f>
        <v/>
      </c>
      <c r="M1579" s="102" t="str">
        <f>IF(CADA_PROD!$C1579="","",IFERROR(SUMIFS(MOVI_ENTR!M:M,MOVI_ENTR!D:D,D1579)/SUMIFS(MOVI_ENTR!I:I,MOVI_ENTR!D:D,D1579),0))</f>
        <v/>
      </c>
      <c r="N1579" s="104" t="str">
        <f>IF(CADA_PROD!C1579="","",G1579/E1579)</f>
        <v/>
      </c>
    </row>
    <row r="1580" spans="3:14" ht="30" customHeight="1">
      <c r="C1580" s="99" t="str">
        <f>IF(CADA_PROD!C1580="","",CADA_PROD!C1580)</f>
        <v/>
      </c>
      <c r="D1580" s="100" t="str">
        <f>IF(CADA_PROD!D1580="","",CADA_PROD!D1580)</f>
        <v/>
      </c>
      <c r="E1580" s="101" t="str">
        <f>IF(CADA_PROD!E1580="","",CADA_PROD!E1580)</f>
        <v/>
      </c>
      <c r="F1580" s="101" t="str">
        <f>IF(CADA_PROD!D1580="","",SUMIFS(MOVI_ENTR!I:I,MOVI_ENTR!D:D,D1580))</f>
        <v/>
      </c>
      <c r="G1580" s="101" t="str">
        <f>IF(CADA_PROD!C1580="","",SUMIFS(MOVI_SAID!H:H,MOVI_SAID!D:D,D1580))</f>
        <v/>
      </c>
      <c r="H1580" s="101" t="str">
        <f t="shared" si="42"/>
        <v/>
      </c>
      <c r="I1580" s="100" t="str">
        <f>IF(CADA_PROD!C1580="","",IFERROR(IF(H1580&lt;=0,"Sem estoque",IF(H1580/E1580&lt;0.25,"Quase sem estoque",IF(H1580/E1580&lt;1.2,"Estoque baixo",IF(H1580/E1580&lt;2,"Estoque moderado","Estoque confortável")))),""))</f>
        <v/>
      </c>
      <c r="J1580" s="102" t="str">
        <f>IF(CADA_PROD!C1580="","",SUMIFS(MOVI_ENTR!M:M,MOVI_ENTR!D:D,D1580))</f>
        <v/>
      </c>
      <c r="K1580" s="103" t="str">
        <f>IF(CADA_PROD!C1580="","",IFERROR($J1580/SUM($J$6:$J$1006),""))</f>
        <v/>
      </c>
      <c r="L1580" s="103" t="str">
        <f>IF(CADA_PROD!C1580="","",IFERROR(H1580/SUM($H$6:$H$1006)+P1580,""))</f>
        <v/>
      </c>
      <c r="M1580" s="102" t="str">
        <f>IF(CADA_PROD!$C1580="","",IFERROR(SUMIFS(MOVI_ENTR!M:M,MOVI_ENTR!D:D,D1580)/SUMIFS(MOVI_ENTR!I:I,MOVI_ENTR!D:D,D1580),0))</f>
        <v/>
      </c>
      <c r="N1580" s="104" t="str">
        <f>IF(CADA_PROD!C1580="","",G1580/E1580)</f>
        <v/>
      </c>
    </row>
    <row r="1581" spans="3:14" ht="30" customHeight="1">
      <c r="C1581" s="99" t="str">
        <f>IF(CADA_PROD!C1581="","",CADA_PROD!C1581)</f>
        <v/>
      </c>
      <c r="D1581" s="100" t="str">
        <f>IF(CADA_PROD!D1581="","",CADA_PROD!D1581)</f>
        <v/>
      </c>
      <c r="E1581" s="101" t="str">
        <f>IF(CADA_PROD!E1581="","",CADA_PROD!E1581)</f>
        <v/>
      </c>
      <c r="F1581" s="101" t="str">
        <f>IF(CADA_PROD!D1581="","",SUMIFS(MOVI_ENTR!I:I,MOVI_ENTR!D:D,D1581))</f>
        <v/>
      </c>
      <c r="G1581" s="101" t="str">
        <f>IF(CADA_PROD!C1581="","",SUMIFS(MOVI_SAID!H:H,MOVI_SAID!D:D,D1581))</f>
        <v/>
      </c>
      <c r="H1581" s="101" t="str">
        <f t="shared" si="42"/>
        <v/>
      </c>
      <c r="I1581" s="100" t="str">
        <f>IF(CADA_PROD!C1581="","",IFERROR(IF(H1581&lt;=0,"Sem estoque",IF(H1581/E1581&lt;0.25,"Quase sem estoque",IF(H1581/E1581&lt;1.2,"Estoque baixo",IF(H1581/E1581&lt;2,"Estoque moderado","Estoque confortável")))),""))</f>
        <v/>
      </c>
      <c r="J1581" s="102" t="str">
        <f>IF(CADA_PROD!C1581="","",SUMIFS(MOVI_ENTR!M:M,MOVI_ENTR!D:D,D1581))</f>
        <v/>
      </c>
      <c r="K1581" s="103" t="str">
        <f>IF(CADA_PROD!C1581="","",IFERROR($J1581/SUM($J$6:$J$1006),""))</f>
        <v/>
      </c>
      <c r="L1581" s="103" t="str">
        <f>IF(CADA_PROD!C1581="","",IFERROR(H1581/SUM($H$6:$H$1006)+P1581,""))</f>
        <v/>
      </c>
      <c r="M1581" s="102" t="str">
        <f>IF(CADA_PROD!$C1581="","",IFERROR(SUMIFS(MOVI_ENTR!M:M,MOVI_ENTR!D:D,D1581)/SUMIFS(MOVI_ENTR!I:I,MOVI_ENTR!D:D,D1581),0))</f>
        <v/>
      </c>
      <c r="N1581" s="104" t="str">
        <f>IF(CADA_PROD!C1581="","",G1581/E1581)</f>
        <v/>
      </c>
    </row>
    <row r="1582" spans="3:14" ht="30" customHeight="1">
      <c r="C1582" s="99" t="str">
        <f>IF(CADA_PROD!C1582="","",CADA_PROD!C1582)</f>
        <v/>
      </c>
      <c r="D1582" s="100" t="str">
        <f>IF(CADA_PROD!D1582="","",CADA_PROD!D1582)</f>
        <v/>
      </c>
      <c r="E1582" s="101" t="str">
        <f>IF(CADA_PROD!E1582="","",CADA_PROD!E1582)</f>
        <v/>
      </c>
      <c r="F1582" s="101" t="str">
        <f>IF(CADA_PROD!D1582="","",SUMIFS(MOVI_ENTR!I:I,MOVI_ENTR!D:D,D1582))</f>
        <v/>
      </c>
      <c r="G1582" s="101" t="str">
        <f>IF(CADA_PROD!C1582="","",SUMIFS(MOVI_SAID!H:H,MOVI_SAID!D:D,D1582))</f>
        <v/>
      </c>
      <c r="H1582" s="101" t="str">
        <f t="shared" si="42"/>
        <v/>
      </c>
      <c r="I1582" s="100" t="str">
        <f>IF(CADA_PROD!C1582="","",IFERROR(IF(H1582&lt;=0,"Sem estoque",IF(H1582/E1582&lt;0.25,"Quase sem estoque",IF(H1582/E1582&lt;1.2,"Estoque baixo",IF(H1582/E1582&lt;2,"Estoque moderado","Estoque confortável")))),""))</f>
        <v/>
      </c>
      <c r="J1582" s="102" t="str">
        <f>IF(CADA_PROD!C1582="","",SUMIFS(MOVI_ENTR!M:M,MOVI_ENTR!D:D,D1582))</f>
        <v/>
      </c>
      <c r="K1582" s="103" t="str">
        <f>IF(CADA_PROD!C1582="","",IFERROR($J1582/SUM($J$6:$J$1006),""))</f>
        <v/>
      </c>
      <c r="L1582" s="103" t="str">
        <f>IF(CADA_PROD!C1582="","",IFERROR(H1582/SUM($H$6:$H$1006)+P1582,""))</f>
        <v/>
      </c>
      <c r="M1582" s="102" t="str">
        <f>IF(CADA_PROD!$C1582="","",IFERROR(SUMIFS(MOVI_ENTR!M:M,MOVI_ENTR!D:D,D1582)/SUMIFS(MOVI_ENTR!I:I,MOVI_ENTR!D:D,D1582),0))</f>
        <v/>
      </c>
      <c r="N1582" s="104" t="str">
        <f>IF(CADA_PROD!C1582="","",G1582/E1582)</f>
        <v/>
      </c>
    </row>
    <row r="1583" spans="3:14" ht="30" customHeight="1">
      <c r="C1583" s="99" t="str">
        <f>IF(CADA_PROD!C1583="","",CADA_PROD!C1583)</f>
        <v/>
      </c>
      <c r="D1583" s="100" t="str">
        <f>IF(CADA_PROD!D1583="","",CADA_PROD!D1583)</f>
        <v/>
      </c>
      <c r="E1583" s="101" t="str">
        <f>IF(CADA_PROD!E1583="","",CADA_PROD!E1583)</f>
        <v/>
      </c>
      <c r="F1583" s="101" t="str">
        <f>IF(CADA_PROD!D1583="","",SUMIFS(MOVI_ENTR!I:I,MOVI_ENTR!D:D,D1583))</f>
        <v/>
      </c>
      <c r="G1583" s="101" t="str">
        <f>IF(CADA_PROD!C1583="","",SUMIFS(MOVI_SAID!H:H,MOVI_SAID!D:D,D1583))</f>
        <v/>
      </c>
      <c r="H1583" s="101" t="str">
        <f t="shared" si="42"/>
        <v/>
      </c>
      <c r="I1583" s="100" t="str">
        <f>IF(CADA_PROD!C1583="","",IFERROR(IF(H1583&lt;=0,"Sem estoque",IF(H1583/E1583&lt;0.25,"Quase sem estoque",IF(H1583/E1583&lt;1.2,"Estoque baixo",IF(H1583/E1583&lt;2,"Estoque moderado","Estoque confortável")))),""))</f>
        <v/>
      </c>
      <c r="J1583" s="102" t="str">
        <f>IF(CADA_PROD!C1583="","",SUMIFS(MOVI_ENTR!M:M,MOVI_ENTR!D:D,D1583))</f>
        <v/>
      </c>
      <c r="K1583" s="103" t="str">
        <f>IF(CADA_PROD!C1583="","",IFERROR($J1583/SUM($J$6:$J$1006),""))</f>
        <v/>
      </c>
      <c r="L1583" s="103" t="str">
        <f>IF(CADA_PROD!C1583="","",IFERROR(H1583/SUM($H$6:$H$1006)+P1583,""))</f>
        <v/>
      </c>
      <c r="M1583" s="102" t="str">
        <f>IF(CADA_PROD!$C1583="","",IFERROR(SUMIFS(MOVI_ENTR!M:M,MOVI_ENTR!D:D,D1583)/SUMIFS(MOVI_ENTR!I:I,MOVI_ENTR!D:D,D1583),0))</f>
        <v/>
      </c>
      <c r="N1583" s="104" t="str">
        <f>IF(CADA_PROD!C1583="","",G1583/E1583)</f>
        <v/>
      </c>
    </row>
    <row r="1584" spans="3:14" ht="30" customHeight="1">
      <c r="C1584" s="99" t="str">
        <f>IF(CADA_PROD!C1584="","",CADA_PROD!C1584)</f>
        <v/>
      </c>
      <c r="D1584" s="100" t="str">
        <f>IF(CADA_PROD!D1584="","",CADA_PROD!D1584)</f>
        <v/>
      </c>
      <c r="E1584" s="101" t="str">
        <f>IF(CADA_PROD!E1584="","",CADA_PROD!E1584)</f>
        <v/>
      </c>
      <c r="F1584" s="101" t="str">
        <f>IF(CADA_PROD!D1584="","",SUMIFS(MOVI_ENTR!I:I,MOVI_ENTR!D:D,D1584))</f>
        <v/>
      </c>
      <c r="G1584" s="101" t="str">
        <f>IF(CADA_PROD!C1584="","",SUMIFS(MOVI_SAID!H:H,MOVI_SAID!D:D,D1584))</f>
        <v/>
      </c>
      <c r="H1584" s="101" t="str">
        <f t="shared" si="42"/>
        <v/>
      </c>
      <c r="I1584" s="100" t="str">
        <f>IF(CADA_PROD!C1584="","",IFERROR(IF(H1584&lt;=0,"Sem estoque",IF(H1584/E1584&lt;0.25,"Quase sem estoque",IF(H1584/E1584&lt;1.2,"Estoque baixo",IF(H1584/E1584&lt;2,"Estoque moderado","Estoque confortável")))),""))</f>
        <v/>
      </c>
      <c r="J1584" s="102" t="str">
        <f>IF(CADA_PROD!C1584="","",SUMIFS(MOVI_ENTR!M:M,MOVI_ENTR!D:D,D1584))</f>
        <v/>
      </c>
      <c r="K1584" s="103" t="str">
        <f>IF(CADA_PROD!C1584="","",IFERROR($J1584/SUM($J$6:$J$1006),""))</f>
        <v/>
      </c>
      <c r="L1584" s="103" t="str">
        <f>IF(CADA_PROD!C1584="","",IFERROR(H1584/SUM($H$6:$H$1006)+P1584,""))</f>
        <v/>
      </c>
      <c r="M1584" s="102" t="str">
        <f>IF(CADA_PROD!$C1584="","",IFERROR(SUMIFS(MOVI_ENTR!M:M,MOVI_ENTR!D:D,D1584)/SUMIFS(MOVI_ENTR!I:I,MOVI_ENTR!D:D,D1584),0))</f>
        <v/>
      </c>
      <c r="N1584" s="104" t="str">
        <f>IF(CADA_PROD!C1584="","",G1584/E1584)</f>
        <v/>
      </c>
    </row>
    <row r="1585" spans="3:14" ht="30" customHeight="1">
      <c r="C1585" s="99" t="str">
        <f>IF(CADA_PROD!C1585="","",CADA_PROD!C1585)</f>
        <v/>
      </c>
      <c r="D1585" s="100" t="str">
        <f>IF(CADA_PROD!D1585="","",CADA_PROD!D1585)</f>
        <v/>
      </c>
      <c r="E1585" s="101" t="str">
        <f>IF(CADA_PROD!E1585="","",CADA_PROD!E1585)</f>
        <v/>
      </c>
      <c r="F1585" s="101" t="str">
        <f>IF(CADA_PROD!D1585="","",SUMIFS(MOVI_ENTR!I:I,MOVI_ENTR!D:D,D1585))</f>
        <v/>
      </c>
      <c r="G1585" s="101" t="str">
        <f>IF(CADA_PROD!C1585="","",SUMIFS(MOVI_SAID!H:H,MOVI_SAID!D:D,D1585))</f>
        <v/>
      </c>
      <c r="H1585" s="101" t="str">
        <f t="shared" si="42"/>
        <v/>
      </c>
      <c r="I1585" s="100" t="str">
        <f>IF(CADA_PROD!C1585="","",IFERROR(IF(H1585&lt;=0,"Sem estoque",IF(H1585/E1585&lt;0.25,"Quase sem estoque",IF(H1585/E1585&lt;1.2,"Estoque baixo",IF(H1585/E1585&lt;2,"Estoque moderado","Estoque confortável")))),""))</f>
        <v/>
      </c>
      <c r="J1585" s="102" t="str">
        <f>IF(CADA_PROD!C1585="","",SUMIFS(MOVI_ENTR!M:M,MOVI_ENTR!D:D,D1585))</f>
        <v/>
      </c>
      <c r="K1585" s="103" t="str">
        <f>IF(CADA_PROD!C1585="","",IFERROR($J1585/SUM($J$6:$J$1006),""))</f>
        <v/>
      </c>
      <c r="L1585" s="103" t="str">
        <f>IF(CADA_PROD!C1585="","",IFERROR(H1585/SUM($H$6:$H$1006)+P1585,""))</f>
        <v/>
      </c>
      <c r="M1585" s="102" t="str">
        <f>IF(CADA_PROD!$C1585="","",IFERROR(SUMIFS(MOVI_ENTR!M:M,MOVI_ENTR!D:D,D1585)/SUMIFS(MOVI_ENTR!I:I,MOVI_ENTR!D:D,D1585),0))</f>
        <v/>
      </c>
      <c r="N1585" s="104" t="str">
        <f>IF(CADA_PROD!C1585="","",G1585/E1585)</f>
        <v/>
      </c>
    </row>
    <row r="1586" spans="3:14" ht="30" customHeight="1">
      <c r="C1586" s="99" t="str">
        <f>IF(CADA_PROD!C1586="","",CADA_PROD!C1586)</f>
        <v/>
      </c>
      <c r="D1586" s="100" t="str">
        <f>IF(CADA_PROD!D1586="","",CADA_PROD!D1586)</f>
        <v/>
      </c>
      <c r="E1586" s="101" t="str">
        <f>IF(CADA_PROD!E1586="","",CADA_PROD!E1586)</f>
        <v/>
      </c>
      <c r="F1586" s="101" t="str">
        <f>IF(CADA_PROD!D1586="","",SUMIFS(MOVI_ENTR!I:I,MOVI_ENTR!D:D,D1586))</f>
        <v/>
      </c>
      <c r="G1586" s="101" t="str">
        <f>IF(CADA_PROD!C1586="","",SUMIFS(MOVI_SAID!H:H,MOVI_SAID!D:D,D1586))</f>
        <v/>
      </c>
      <c r="H1586" s="101" t="str">
        <f t="shared" si="42"/>
        <v/>
      </c>
      <c r="I1586" s="100" t="str">
        <f>IF(CADA_PROD!C1586="","",IFERROR(IF(H1586&lt;=0,"Sem estoque",IF(H1586/E1586&lt;0.25,"Quase sem estoque",IF(H1586/E1586&lt;1.2,"Estoque baixo",IF(H1586/E1586&lt;2,"Estoque moderado","Estoque confortável")))),""))</f>
        <v/>
      </c>
      <c r="J1586" s="102" t="str">
        <f>IF(CADA_PROD!C1586="","",SUMIFS(MOVI_ENTR!M:M,MOVI_ENTR!D:D,D1586))</f>
        <v/>
      </c>
      <c r="K1586" s="103" t="str">
        <f>IF(CADA_PROD!C1586="","",IFERROR($J1586/SUM($J$6:$J$1006),""))</f>
        <v/>
      </c>
      <c r="L1586" s="103" t="str">
        <f>IF(CADA_PROD!C1586="","",IFERROR(H1586/SUM($H$6:$H$1006)+P1586,""))</f>
        <v/>
      </c>
      <c r="M1586" s="102" t="str">
        <f>IF(CADA_PROD!$C1586="","",IFERROR(SUMIFS(MOVI_ENTR!M:M,MOVI_ENTR!D:D,D1586)/SUMIFS(MOVI_ENTR!I:I,MOVI_ENTR!D:D,D1586),0))</f>
        <v/>
      </c>
      <c r="N1586" s="104" t="str">
        <f>IF(CADA_PROD!C1586="","",G1586/E1586)</f>
        <v/>
      </c>
    </row>
    <row r="1587" spans="3:14" ht="30" customHeight="1">
      <c r="C1587" s="99" t="str">
        <f>IF(CADA_PROD!C1587="","",CADA_PROD!C1587)</f>
        <v/>
      </c>
      <c r="D1587" s="100" t="str">
        <f>IF(CADA_PROD!D1587="","",CADA_PROD!D1587)</f>
        <v/>
      </c>
      <c r="E1587" s="101" t="str">
        <f>IF(CADA_PROD!E1587="","",CADA_PROD!E1587)</f>
        <v/>
      </c>
      <c r="F1587" s="101" t="str">
        <f>IF(CADA_PROD!D1587="","",SUMIFS(MOVI_ENTR!I:I,MOVI_ENTR!D:D,D1587))</f>
        <v/>
      </c>
      <c r="G1587" s="101" t="str">
        <f>IF(CADA_PROD!C1587="","",SUMIFS(MOVI_SAID!H:H,MOVI_SAID!D:D,D1587))</f>
        <v/>
      </c>
      <c r="H1587" s="101" t="str">
        <f t="shared" si="42"/>
        <v/>
      </c>
      <c r="I1587" s="100" t="str">
        <f>IF(CADA_PROD!C1587="","",IFERROR(IF(H1587&lt;=0,"Sem estoque",IF(H1587/E1587&lt;0.25,"Quase sem estoque",IF(H1587/E1587&lt;1.2,"Estoque baixo",IF(H1587/E1587&lt;2,"Estoque moderado","Estoque confortável")))),""))</f>
        <v/>
      </c>
      <c r="J1587" s="102" t="str">
        <f>IF(CADA_PROD!C1587="","",SUMIFS(MOVI_ENTR!M:M,MOVI_ENTR!D:D,D1587))</f>
        <v/>
      </c>
      <c r="K1587" s="103" t="str">
        <f>IF(CADA_PROD!C1587="","",IFERROR($J1587/SUM($J$6:$J$1006),""))</f>
        <v/>
      </c>
      <c r="L1587" s="103" t="str">
        <f>IF(CADA_PROD!C1587="","",IFERROR(H1587/SUM($H$6:$H$1006)+P1587,""))</f>
        <v/>
      </c>
      <c r="M1587" s="102" t="str">
        <f>IF(CADA_PROD!$C1587="","",IFERROR(SUMIFS(MOVI_ENTR!M:M,MOVI_ENTR!D:D,D1587)/SUMIFS(MOVI_ENTR!I:I,MOVI_ENTR!D:D,D1587),0))</f>
        <v/>
      </c>
      <c r="N1587" s="104" t="str">
        <f>IF(CADA_PROD!C1587="","",G1587/E1587)</f>
        <v/>
      </c>
    </row>
    <row r="1588" spans="3:14" ht="30" customHeight="1">
      <c r="C1588" s="99" t="str">
        <f>IF(CADA_PROD!C1588="","",CADA_PROD!C1588)</f>
        <v/>
      </c>
      <c r="D1588" s="100" t="str">
        <f>IF(CADA_PROD!D1588="","",CADA_PROD!D1588)</f>
        <v/>
      </c>
      <c r="E1588" s="101" t="str">
        <f>IF(CADA_PROD!E1588="","",CADA_PROD!E1588)</f>
        <v/>
      </c>
      <c r="F1588" s="101" t="str">
        <f>IF(CADA_PROD!D1588="","",SUMIFS(MOVI_ENTR!I:I,MOVI_ENTR!D:D,D1588))</f>
        <v/>
      </c>
      <c r="G1588" s="101" t="str">
        <f>IF(CADA_PROD!C1588="","",SUMIFS(MOVI_SAID!H:H,MOVI_SAID!D:D,D1588))</f>
        <v/>
      </c>
      <c r="H1588" s="101" t="str">
        <f t="shared" si="42"/>
        <v/>
      </c>
      <c r="I1588" s="100" t="str">
        <f>IF(CADA_PROD!C1588="","",IFERROR(IF(H1588&lt;=0,"Sem estoque",IF(H1588/E1588&lt;0.25,"Quase sem estoque",IF(H1588/E1588&lt;1.2,"Estoque baixo",IF(H1588/E1588&lt;2,"Estoque moderado","Estoque confortável")))),""))</f>
        <v/>
      </c>
      <c r="J1588" s="102" t="str">
        <f>IF(CADA_PROD!C1588="","",SUMIFS(MOVI_ENTR!M:M,MOVI_ENTR!D:D,D1588))</f>
        <v/>
      </c>
      <c r="K1588" s="103" t="str">
        <f>IF(CADA_PROD!C1588="","",IFERROR($J1588/SUM($J$6:$J$1006),""))</f>
        <v/>
      </c>
      <c r="L1588" s="103" t="str">
        <f>IF(CADA_PROD!C1588="","",IFERROR(H1588/SUM($H$6:$H$1006)+P1588,""))</f>
        <v/>
      </c>
      <c r="M1588" s="102" t="str">
        <f>IF(CADA_PROD!$C1588="","",IFERROR(SUMIFS(MOVI_ENTR!M:M,MOVI_ENTR!D:D,D1588)/SUMIFS(MOVI_ENTR!I:I,MOVI_ENTR!D:D,D1588),0))</f>
        <v/>
      </c>
      <c r="N1588" s="104" t="str">
        <f>IF(CADA_PROD!C1588="","",G1588/E1588)</f>
        <v/>
      </c>
    </row>
    <row r="1589" spans="3:14" ht="30" customHeight="1">
      <c r="C1589" s="99" t="str">
        <f>IF(CADA_PROD!C1589="","",CADA_PROD!C1589)</f>
        <v/>
      </c>
      <c r="D1589" s="100" t="str">
        <f>IF(CADA_PROD!D1589="","",CADA_PROD!D1589)</f>
        <v/>
      </c>
      <c r="E1589" s="101" t="str">
        <f>IF(CADA_PROD!E1589="","",CADA_PROD!E1589)</f>
        <v/>
      </c>
      <c r="F1589" s="101" t="str">
        <f>IF(CADA_PROD!D1589="","",SUMIFS(MOVI_ENTR!I:I,MOVI_ENTR!D:D,D1589))</f>
        <v/>
      </c>
      <c r="G1589" s="101" t="str">
        <f>IF(CADA_PROD!C1589="","",SUMIFS(MOVI_SAID!H:H,MOVI_SAID!D:D,D1589))</f>
        <v/>
      </c>
      <c r="H1589" s="101" t="str">
        <f t="shared" si="42"/>
        <v/>
      </c>
      <c r="I1589" s="100" t="str">
        <f>IF(CADA_PROD!C1589="","",IFERROR(IF(H1589&lt;=0,"Sem estoque",IF(H1589/E1589&lt;0.25,"Quase sem estoque",IF(H1589/E1589&lt;1.2,"Estoque baixo",IF(H1589/E1589&lt;2,"Estoque moderado","Estoque confortável")))),""))</f>
        <v/>
      </c>
      <c r="J1589" s="102" t="str">
        <f>IF(CADA_PROD!C1589="","",SUMIFS(MOVI_ENTR!M:M,MOVI_ENTR!D:D,D1589))</f>
        <v/>
      </c>
      <c r="K1589" s="103" t="str">
        <f>IF(CADA_PROD!C1589="","",IFERROR($J1589/SUM($J$6:$J$1006),""))</f>
        <v/>
      </c>
      <c r="L1589" s="103" t="str">
        <f>IF(CADA_PROD!C1589="","",IFERROR(H1589/SUM($H$6:$H$1006)+P1589,""))</f>
        <v/>
      </c>
      <c r="M1589" s="102" t="str">
        <f>IF(CADA_PROD!$C1589="","",IFERROR(SUMIFS(MOVI_ENTR!M:M,MOVI_ENTR!D:D,D1589)/SUMIFS(MOVI_ENTR!I:I,MOVI_ENTR!D:D,D1589),0))</f>
        <v/>
      </c>
      <c r="N1589" s="104" t="str">
        <f>IF(CADA_PROD!C1589="","",G1589/E1589)</f>
        <v/>
      </c>
    </row>
    <row r="1590" spans="3:14" ht="30" customHeight="1">
      <c r="C1590" s="99" t="str">
        <f>IF(CADA_PROD!C1590="","",CADA_PROD!C1590)</f>
        <v/>
      </c>
      <c r="D1590" s="100" t="str">
        <f>IF(CADA_PROD!D1590="","",CADA_PROD!D1590)</f>
        <v/>
      </c>
      <c r="E1590" s="101" t="str">
        <f>IF(CADA_PROD!E1590="","",CADA_PROD!E1590)</f>
        <v/>
      </c>
      <c r="F1590" s="101" t="str">
        <f>IF(CADA_PROD!D1590="","",SUMIFS(MOVI_ENTR!I:I,MOVI_ENTR!D:D,D1590))</f>
        <v/>
      </c>
      <c r="G1590" s="101" t="str">
        <f>IF(CADA_PROD!C1590="","",SUMIFS(MOVI_SAID!H:H,MOVI_SAID!D:D,D1590))</f>
        <v/>
      </c>
      <c r="H1590" s="101" t="str">
        <f t="shared" si="42"/>
        <v/>
      </c>
      <c r="I1590" s="100" t="str">
        <f>IF(CADA_PROD!C1590="","",IFERROR(IF(H1590&lt;=0,"Sem estoque",IF(H1590/E1590&lt;0.25,"Quase sem estoque",IF(H1590/E1590&lt;1.2,"Estoque baixo",IF(H1590/E1590&lt;2,"Estoque moderado","Estoque confortável")))),""))</f>
        <v/>
      </c>
      <c r="J1590" s="102" t="str">
        <f>IF(CADA_PROD!C1590="","",SUMIFS(MOVI_ENTR!M:M,MOVI_ENTR!D:D,D1590))</f>
        <v/>
      </c>
      <c r="K1590" s="103" t="str">
        <f>IF(CADA_PROD!C1590="","",IFERROR($J1590/SUM($J$6:$J$1006),""))</f>
        <v/>
      </c>
      <c r="L1590" s="103" t="str">
        <f>IF(CADA_PROD!C1590="","",IFERROR(H1590/SUM($H$6:$H$1006)+P1590,""))</f>
        <v/>
      </c>
      <c r="M1590" s="102" t="str">
        <f>IF(CADA_PROD!$C1590="","",IFERROR(SUMIFS(MOVI_ENTR!M:M,MOVI_ENTR!D:D,D1590)/SUMIFS(MOVI_ENTR!I:I,MOVI_ENTR!D:D,D1590),0))</f>
        <v/>
      </c>
      <c r="N1590" s="104" t="str">
        <f>IF(CADA_PROD!C1590="","",G1590/E1590)</f>
        <v/>
      </c>
    </row>
    <row r="1591" spans="3:14" ht="30" customHeight="1">
      <c r="C1591" s="99" t="str">
        <f>IF(CADA_PROD!C1591="","",CADA_PROD!C1591)</f>
        <v/>
      </c>
      <c r="D1591" s="100" t="str">
        <f>IF(CADA_PROD!D1591="","",CADA_PROD!D1591)</f>
        <v/>
      </c>
      <c r="E1591" s="101" t="str">
        <f>IF(CADA_PROD!E1591="","",CADA_PROD!E1591)</f>
        <v/>
      </c>
      <c r="F1591" s="101" t="str">
        <f>IF(CADA_PROD!D1591="","",SUMIFS(MOVI_ENTR!I:I,MOVI_ENTR!D:D,D1591))</f>
        <v/>
      </c>
      <c r="G1591" s="101" t="str">
        <f>IF(CADA_PROD!C1591="","",SUMIFS(MOVI_SAID!H:H,MOVI_SAID!D:D,D1591))</f>
        <v/>
      </c>
      <c r="H1591" s="101" t="str">
        <f t="shared" si="42"/>
        <v/>
      </c>
      <c r="I1591" s="100" t="str">
        <f>IF(CADA_PROD!C1591="","",IFERROR(IF(H1591&lt;=0,"Sem estoque",IF(H1591/E1591&lt;0.25,"Quase sem estoque",IF(H1591/E1591&lt;1.2,"Estoque baixo",IF(H1591/E1591&lt;2,"Estoque moderado","Estoque confortável")))),""))</f>
        <v/>
      </c>
      <c r="J1591" s="102" t="str">
        <f>IF(CADA_PROD!C1591="","",SUMIFS(MOVI_ENTR!M:M,MOVI_ENTR!D:D,D1591))</f>
        <v/>
      </c>
      <c r="K1591" s="103" t="str">
        <f>IF(CADA_PROD!C1591="","",IFERROR($J1591/SUM($J$6:$J$1006),""))</f>
        <v/>
      </c>
      <c r="L1591" s="103" t="str">
        <f>IF(CADA_PROD!C1591="","",IFERROR(H1591/SUM($H$6:$H$1006)+P1591,""))</f>
        <v/>
      </c>
      <c r="M1591" s="102" t="str">
        <f>IF(CADA_PROD!$C1591="","",IFERROR(SUMIFS(MOVI_ENTR!M:M,MOVI_ENTR!D:D,D1591)/SUMIFS(MOVI_ENTR!I:I,MOVI_ENTR!D:D,D1591),0))</f>
        <v/>
      </c>
      <c r="N1591" s="104" t="str">
        <f>IF(CADA_PROD!C1591="","",G1591/E1591)</f>
        <v/>
      </c>
    </row>
    <row r="1592" spans="3:14" ht="30" customHeight="1">
      <c r="C1592" s="99" t="str">
        <f>IF(CADA_PROD!C1592="","",CADA_PROD!C1592)</f>
        <v/>
      </c>
      <c r="D1592" s="100" t="str">
        <f>IF(CADA_PROD!D1592="","",CADA_PROD!D1592)</f>
        <v/>
      </c>
      <c r="E1592" s="101" t="str">
        <f>IF(CADA_PROD!E1592="","",CADA_PROD!E1592)</f>
        <v/>
      </c>
      <c r="F1592" s="101" t="str">
        <f>IF(CADA_PROD!D1592="","",SUMIFS(MOVI_ENTR!I:I,MOVI_ENTR!D:D,D1592))</f>
        <v/>
      </c>
      <c r="G1592" s="101" t="str">
        <f>IF(CADA_PROD!C1592="","",SUMIFS(MOVI_SAID!H:H,MOVI_SAID!D:D,D1592))</f>
        <v/>
      </c>
      <c r="H1592" s="101" t="str">
        <f t="shared" si="42"/>
        <v/>
      </c>
      <c r="I1592" s="100" t="str">
        <f>IF(CADA_PROD!C1592="","",IFERROR(IF(H1592&lt;=0,"Sem estoque",IF(H1592/E1592&lt;0.25,"Quase sem estoque",IF(H1592/E1592&lt;1.2,"Estoque baixo",IF(H1592/E1592&lt;2,"Estoque moderado","Estoque confortável")))),""))</f>
        <v/>
      </c>
      <c r="J1592" s="102" t="str">
        <f>IF(CADA_PROD!C1592="","",SUMIFS(MOVI_ENTR!M:M,MOVI_ENTR!D:D,D1592))</f>
        <v/>
      </c>
      <c r="K1592" s="103" t="str">
        <f>IF(CADA_PROD!C1592="","",IFERROR($J1592/SUM($J$6:$J$1006),""))</f>
        <v/>
      </c>
      <c r="L1592" s="103" t="str">
        <f>IF(CADA_PROD!C1592="","",IFERROR(H1592/SUM($H$6:$H$1006)+P1592,""))</f>
        <v/>
      </c>
      <c r="M1592" s="102" t="str">
        <f>IF(CADA_PROD!$C1592="","",IFERROR(SUMIFS(MOVI_ENTR!M:M,MOVI_ENTR!D:D,D1592)/SUMIFS(MOVI_ENTR!I:I,MOVI_ENTR!D:D,D1592),0))</f>
        <v/>
      </c>
      <c r="N1592" s="104" t="str">
        <f>IF(CADA_PROD!C1592="","",G1592/E1592)</f>
        <v/>
      </c>
    </row>
    <row r="1593" spans="3:14" ht="30" customHeight="1">
      <c r="C1593" s="99" t="str">
        <f>IF(CADA_PROD!C1593="","",CADA_PROD!C1593)</f>
        <v/>
      </c>
      <c r="D1593" s="100" t="str">
        <f>IF(CADA_PROD!D1593="","",CADA_PROD!D1593)</f>
        <v/>
      </c>
      <c r="E1593" s="101" t="str">
        <f>IF(CADA_PROD!E1593="","",CADA_PROD!E1593)</f>
        <v/>
      </c>
      <c r="F1593" s="101" t="str">
        <f>IF(CADA_PROD!D1593="","",SUMIFS(MOVI_ENTR!I:I,MOVI_ENTR!D:D,D1593))</f>
        <v/>
      </c>
      <c r="G1593" s="101" t="str">
        <f>IF(CADA_PROD!C1593="","",SUMIFS(MOVI_SAID!H:H,MOVI_SAID!D:D,D1593))</f>
        <v/>
      </c>
      <c r="H1593" s="101" t="str">
        <f t="shared" si="42"/>
        <v/>
      </c>
      <c r="I1593" s="100" t="str">
        <f>IF(CADA_PROD!C1593="","",IFERROR(IF(H1593&lt;=0,"Sem estoque",IF(H1593/E1593&lt;0.25,"Quase sem estoque",IF(H1593/E1593&lt;1.2,"Estoque baixo",IF(H1593/E1593&lt;2,"Estoque moderado","Estoque confortável")))),""))</f>
        <v/>
      </c>
      <c r="J1593" s="102" t="str">
        <f>IF(CADA_PROD!C1593="","",SUMIFS(MOVI_ENTR!M:M,MOVI_ENTR!D:D,D1593))</f>
        <v/>
      </c>
      <c r="K1593" s="103" t="str">
        <f>IF(CADA_PROD!C1593="","",IFERROR($J1593/SUM($J$6:$J$1006),""))</f>
        <v/>
      </c>
      <c r="L1593" s="103" t="str">
        <f>IF(CADA_PROD!C1593="","",IFERROR(H1593/SUM($H$6:$H$1006)+P1593,""))</f>
        <v/>
      </c>
      <c r="M1593" s="102" t="str">
        <f>IF(CADA_PROD!$C1593="","",IFERROR(SUMIFS(MOVI_ENTR!M:M,MOVI_ENTR!D:D,D1593)/SUMIFS(MOVI_ENTR!I:I,MOVI_ENTR!D:D,D1593),0))</f>
        <v/>
      </c>
      <c r="N1593" s="104" t="str">
        <f>IF(CADA_PROD!C1593="","",G1593/E1593)</f>
        <v/>
      </c>
    </row>
    <row r="1594" spans="3:14" ht="30" customHeight="1">
      <c r="C1594" s="99" t="str">
        <f>IF(CADA_PROD!C1594="","",CADA_PROD!C1594)</f>
        <v/>
      </c>
      <c r="D1594" s="100" t="str">
        <f>IF(CADA_PROD!D1594="","",CADA_PROD!D1594)</f>
        <v/>
      </c>
      <c r="E1594" s="101" t="str">
        <f>IF(CADA_PROD!E1594="","",CADA_PROD!E1594)</f>
        <v/>
      </c>
      <c r="F1594" s="101" t="str">
        <f>IF(CADA_PROD!D1594="","",SUMIFS(MOVI_ENTR!I:I,MOVI_ENTR!D:D,D1594))</f>
        <v/>
      </c>
      <c r="G1594" s="101" t="str">
        <f>IF(CADA_PROD!C1594="","",SUMIFS(MOVI_SAID!H:H,MOVI_SAID!D:D,D1594))</f>
        <v/>
      </c>
      <c r="H1594" s="101" t="str">
        <f t="shared" si="42"/>
        <v/>
      </c>
      <c r="I1594" s="100" t="str">
        <f>IF(CADA_PROD!C1594="","",IFERROR(IF(H1594&lt;=0,"Sem estoque",IF(H1594/E1594&lt;0.25,"Quase sem estoque",IF(H1594/E1594&lt;1.2,"Estoque baixo",IF(H1594/E1594&lt;2,"Estoque moderado","Estoque confortável")))),""))</f>
        <v/>
      </c>
      <c r="J1594" s="102" t="str">
        <f>IF(CADA_PROD!C1594="","",SUMIFS(MOVI_ENTR!M:M,MOVI_ENTR!D:D,D1594))</f>
        <v/>
      </c>
      <c r="K1594" s="103" t="str">
        <f>IF(CADA_PROD!C1594="","",IFERROR($J1594/SUM($J$6:$J$1006),""))</f>
        <v/>
      </c>
      <c r="L1594" s="103" t="str">
        <f>IF(CADA_PROD!C1594="","",IFERROR(H1594/SUM($H$6:$H$1006)+P1594,""))</f>
        <v/>
      </c>
      <c r="M1594" s="102" t="str">
        <f>IF(CADA_PROD!$C1594="","",IFERROR(SUMIFS(MOVI_ENTR!M:M,MOVI_ENTR!D:D,D1594)/SUMIFS(MOVI_ENTR!I:I,MOVI_ENTR!D:D,D1594),0))</f>
        <v/>
      </c>
      <c r="N1594" s="104" t="str">
        <f>IF(CADA_PROD!C1594="","",G1594/E1594)</f>
        <v/>
      </c>
    </row>
    <row r="1595" spans="3:14" ht="30" customHeight="1">
      <c r="C1595" s="99" t="str">
        <f>IF(CADA_PROD!C1595="","",CADA_PROD!C1595)</f>
        <v/>
      </c>
      <c r="D1595" s="100" t="str">
        <f>IF(CADA_PROD!D1595="","",CADA_PROD!D1595)</f>
        <v/>
      </c>
      <c r="E1595" s="101" t="str">
        <f>IF(CADA_PROD!E1595="","",CADA_PROD!E1595)</f>
        <v/>
      </c>
      <c r="F1595" s="101" t="str">
        <f>IF(CADA_PROD!D1595="","",SUMIFS(MOVI_ENTR!I:I,MOVI_ENTR!D:D,D1595))</f>
        <v/>
      </c>
      <c r="G1595" s="101" t="str">
        <f>IF(CADA_PROD!C1595="","",SUMIFS(MOVI_SAID!H:H,MOVI_SAID!D:D,D1595))</f>
        <v/>
      </c>
      <c r="H1595" s="101" t="str">
        <f t="shared" si="42"/>
        <v/>
      </c>
      <c r="I1595" s="100" t="str">
        <f>IF(CADA_PROD!C1595="","",IFERROR(IF(H1595&lt;=0,"Sem estoque",IF(H1595/E1595&lt;0.25,"Quase sem estoque",IF(H1595/E1595&lt;1.2,"Estoque baixo",IF(H1595/E1595&lt;2,"Estoque moderado","Estoque confortável")))),""))</f>
        <v/>
      </c>
      <c r="J1595" s="102" t="str">
        <f>IF(CADA_PROD!C1595="","",SUMIFS(MOVI_ENTR!M:M,MOVI_ENTR!D:D,D1595))</f>
        <v/>
      </c>
      <c r="K1595" s="103" t="str">
        <f>IF(CADA_PROD!C1595="","",IFERROR($J1595/SUM($J$6:$J$1006),""))</f>
        <v/>
      </c>
      <c r="L1595" s="103" t="str">
        <f>IF(CADA_PROD!C1595="","",IFERROR(H1595/SUM($H$6:$H$1006)+P1595,""))</f>
        <v/>
      </c>
      <c r="M1595" s="102" t="str">
        <f>IF(CADA_PROD!$C1595="","",IFERROR(SUMIFS(MOVI_ENTR!M:M,MOVI_ENTR!D:D,D1595)/SUMIFS(MOVI_ENTR!I:I,MOVI_ENTR!D:D,D1595),0))</f>
        <v/>
      </c>
      <c r="N1595" s="104" t="str">
        <f>IF(CADA_PROD!C1595="","",G1595/E1595)</f>
        <v/>
      </c>
    </row>
    <row r="1596" spans="3:14" ht="30" customHeight="1">
      <c r="C1596" s="99" t="str">
        <f>IF(CADA_PROD!C1596="","",CADA_PROD!C1596)</f>
        <v/>
      </c>
      <c r="D1596" s="100" t="str">
        <f>IF(CADA_PROD!D1596="","",CADA_PROD!D1596)</f>
        <v/>
      </c>
      <c r="E1596" s="101" t="str">
        <f>IF(CADA_PROD!E1596="","",CADA_PROD!E1596)</f>
        <v/>
      </c>
      <c r="F1596" s="101" t="str">
        <f>IF(CADA_PROD!D1596="","",SUMIFS(MOVI_ENTR!I:I,MOVI_ENTR!D:D,D1596))</f>
        <v/>
      </c>
      <c r="G1596" s="101" t="str">
        <f>IF(CADA_PROD!C1596="","",SUMIFS(MOVI_SAID!H:H,MOVI_SAID!D:D,D1596))</f>
        <v/>
      </c>
      <c r="H1596" s="101" t="str">
        <f t="shared" si="42"/>
        <v/>
      </c>
      <c r="I1596" s="100" t="str">
        <f>IF(CADA_PROD!C1596="","",IFERROR(IF(H1596&lt;=0,"Sem estoque",IF(H1596/E1596&lt;0.25,"Quase sem estoque",IF(H1596/E1596&lt;1.2,"Estoque baixo",IF(H1596/E1596&lt;2,"Estoque moderado","Estoque confortável")))),""))</f>
        <v/>
      </c>
      <c r="J1596" s="102" t="str">
        <f>IF(CADA_PROD!C1596="","",SUMIFS(MOVI_ENTR!M:M,MOVI_ENTR!D:D,D1596))</f>
        <v/>
      </c>
      <c r="K1596" s="103" t="str">
        <f>IF(CADA_PROD!C1596="","",IFERROR($J1596/SUM($J$6:$J$1006),""))</f>
        <v/>
      </c>
      <c r="L1596" s="103" t="str">
        <f>IF(CADA_PROD!C1596="","",IFERROR(H1596/SUM($H$6:$H$1006)+P1596,""))</f>
        <v/>
      </c>
      <c r="M1596" s="102" t="str">
        <f>IF(CADA_PROD!$C1596="","",IFERROR(SUMIFS(MOVI_ENTR!M:M,MOVI_ENTR!D:D,D1596)/SUMIFS(MOVI_ENTR!I:I,MOVI_ENTR!D:D,D1596),0))</f>
        <v/>
      </c>
      <c r="N1596" s="104" t="str">
        <f>IF(CADA_PROD!C1596="","",G1596/E1596)</f>
        <v/>
      </c>
    </row>
    <row r="1597" spans="3:14" ht="30" customHeight="1">
      <c r="C1597" s="99" t="str">
        <f>IF(CADA_PROD!C1597="","",CADA_PROD!C1597)</f>
        <v/>
      </c>
      <c r="D1597" s="100" t="str">
        <f>IF(CADA_PROD!D1597="","",CADA_PROD!D1597)</f>
        <v/>
      </c>
      <c r="E1597" s="101" t="str">
        <f>IF(CADA_PROD!E1597="","",CADA_PROD!E1597)</f>
        <v/>
      </c>
      <c r="F1597" s="101" t="str">
        <f>IF(CADA_PROD!D1597="","",SUMIFS(MOVI_ENTR!I:I,MOVI_ENTR!D:D,D1597))</f>
        <v/>
      </c>
      <c r="G1597" s="101" t="str">
        <f>IF(CADA_PROD!C1597="","",SUMIFS(MOVI_SAID!H:H,MOVI_SAID!D:D,D1597))</f>
        <v/>
      </c>
      <c r="H1597" s="101" t="str">
        <f t="shared" si="42"/>
        <v/>
      </c>
      <c r="I1597" s="100" t="str">
        <f>IF(CADA_PROD!C1597="","",IFERROR(IF(H1597&lt;=0,"Sem estoque",IF(H1597/E1597&lt;0.25,"Quase sem estoque",IF(H1597/E1597&lt;1.2,"Estoque baixo",IF(H1597/E1597&lt;2,"Estoque moderado","Estoque confortável")))),""))</f>
        <v/>
      </c>
      <c r="J1597" s="102" t="str">
        <f>IF(CADA_PROD!C1597="","",SUMIFS(MOVI_ENTR!M:M,MOVI_ENTR!D:D,D1597))</f>
        <v/>
      </c>
      <c r="K1597" s="103" t="str">
        <f>IF(CADA_PROD!C1597="","",IFERROR($J1597/SUM($J$6:$J$1006),""))</f>
        <v/>
      </c>
      <c r="L1597" s="103" t="str">
        <f>IF(CADA_PROD!C1597="","",IFERROR(H1597/SUM($H$6:$H$1006)+P1597,""))</f>
        <v/>
      </c>
      <c r="M1597" s="102" t="str">
        <f>IF(CADA_PROD!$C1597="","",IFERROR(SUMIFS(MOVI_ENTR!M:M,MOVI_ENTR!D:D,D1597)/SUMIFS(MOVI_ENTR!I:I,MOVI_ENTR!D:D,D1597),0))</f>
        <v/>
      </c>
      <c r="N1597" s="104" t="str">
        <f>IF(CADA_PROD!C1597="","",G1597/E1597)</f>
        <v/>
      </c>
    </row>
    <row r="1598" spans="3:14" ht="30" customHeight="1">
      <c r="C1598" s="99" t="str">
        <f>IF(CADA_PROD!C1598="","",CADA_PROD!C1598)</f>
        <v/>
      </c>
      <c r="D1598" s="100" t="str">
        <f>IF(CADA_PROD!D1598="","",CADA_PROD!D1598)</f>
        <v/>
      </c>
      <c r="E1598" s="101" t="str">
        <f>IF(CADA_PROD!E1598="","",CADA_PROD!E1598)</f>
        <v/>
      </c>
      <c r="F1598" s="101" t="str">
        <f>IF(CADA_PROD!D1598="","",SUMIFS(MOVI_ENTR!I:I,MOVI_ENTR!D:D,D1598))</f>
        <v/>
      </c>
      <c r="G1598" s="101" t="str">
        <f>IF(CADA_PROD!C1598="","",SUMIFS(MOVI_SAID!H:H,MOVI_SAID!D:D,D1598))</f>
        <v/>
      </c>
      <c r="H1598" s="101" t="str">
        <f t="shared" si="42"/>
        <v/>
      </c>
      <c r="I1598" s="100" t="str">
        <f>IF(CADA_PROD!C1598="","",IFERROR(IF(H1598&lt;=0,"Sem estoque",IF(H1598/E1598&lt;0.25,"Quase sem estoque",IF(H1598/E1598&lt;1.2,"Estoque baixo",IF(H1598/E1598&lt;2,"Estoque moderado","Estoque confortável")))),""))</f>
        <v/>
      </c>
      <c r="J1598" s="102" t="str">
        <f>IF(CADA_PROD!C1598="","",SUMIFS(MOVI_ENTR!M:M,MOVI_ENTR!D:D,D1598))</f>
        <v/>
      </c>
      <c r="K1598" s="103" t="str">
        <f>IF(CADA_PROD!C1598="","",IFERROR($J1598/SUM($J$6:$J$1006),""))</f>
        <v/>
      </c>
      <c r="L1598" s="103" t="str">
        <f>IF(CADA_PROD!C1598="","",IFERROR(H1598/SUM($H$6:$H$1006)+P1598,""))</f>
        <v/>
      </c>
      <c r="M1598" s="102" t="str">
        <f>IF(CADA_PROD!$C1598="","",IFERROR(SUMIFS(MOVI_ENTR!M:M,MOVI_ENTR!D:D,D1598)/SUMIFS(MOVI_ENTR!I:I,MOVI_ENTR!D:D,D1598),0))</f>
        <v/>
      </c>
      <c r="N1598" s="104" t="str">
        <f>IF(CADA_PROD!C1598="","",G1598/E1598)</f>
        <v/>
      </c>
    </row>
    <row r="1599" spans="3:14" ht="30" customHeight="1">
      <c r="C1599" s="99" t="str">
        <f>IF(CADA_PROD!C1599="","",CADA_PROD!C1599)</f>
        <v/>
      </c>
      <c r="D1599" s="100" t="str">
        <f>IF(CADA_PROD!D1599="","",CADA_PROD!D1599)</f>
        <v/>
      </c>
      <c r="E1599" s="101" t="str">
        <f>IF(CADA_PROD!E1599="","",CADA_PROD!E1599)</f>
        <v/>
      </c>
      <c r="F1599" s="101" t="str">
        <f>IF(CADA_PROD!D1599="","",SUMIFS(MOVI_ENTR!I:I,MOVI_ENTR!D:D,D1599))</f>
        <v/>
      </c>
      <c r="G1599" s="101" t="str">
        <f>IF(CADA_PROD!C1599="","",SUMIFS(MOVI_SAID!H:H,MOVI_SAID!D:D,D1599))</f>
        <v/>
      </c>
      <c r="H1599" s="101" t="str">
        <f t="shared" si="42"/>
        <v/>
      </c>
      <c r="I1599" s="100" t="str">
        <f>IF(CADA_PROD!C1599="","",IFERROR(IF(H1599&lt;=0,"Sem estoque",IF(H1599/E1599&lt;0.25,"Quase sem estoque",IF(H1599/E1599&lt;1.2,"Estoque baixo",IF(H1599/E1599&lt;2,"Estoque moderado","Estoque confortável")))),""))</f>
        <v/>
      </c>
      <c r="J1599" s="102" t="str">
        <f>IF(CADA_PROD!C1599="","",SUMIFS(MOVI_ENTR!M:M,MOVI_ENTR!D:D,D1599))</f>
        <v/>
      </c>
      <c r="K1599" s="103" t="str">
        <f>IF(CADA_PROD!C1599="","",IFERROR($J1599/SUM($J$6:$J$1006),""))</f>
        <v/>
      </c>
      <c r="L1599" s="103" t="str">
        <f>IF(CADA_PROD!C1599="","",IFERROR(H1599/SUM($H$6:$H$1006)+P1599,""))</f>
        <v/>
      </c>
      <c r="M1599" s="102" t="str">
        <f>IF(CADA_PROD!$C1599="","",IFERROR(SUMIFS(MOVI_ENTR!M:M,MOVI_ENTR!D:D,D1599)/SUMIFS(MOVI_ENTR!I:I,MOVI_ENTR!D:D,D1599),0))</f>
        <v/>
      </c>
      <c r="N1599" s="104" t="str">
        <f>IF(CADA_PROD!C1599="","",G1599/E1599)</f>
        <v/>
      </c>
    </row>
    <row r="1600" spans="3:14" ht="30" customHeight="1">
      <c r="C1600" s="99" t="str">
        <f>IF(CADA_PROD!C1600="","",CADA_PROD!C1600)</f>
        <v/>
      </c>
      <c r="D1600" s="100" t="str">
        <f>IF(CADA_PROD!D1600="","",CADA_PROD!D1600)</f>
        <v/>
      </c>
      <c r="E1600" s="101" t="str">
        <f>IF(CADA_PROD!E1600="","",CADA_PROD!E1600)</f>
        <v/>
      </c>
      <c r="F1600" s="101" t="str">
        <f>IF(CADA_PROD!D1600="","",SUMIFS(MOVI_ENTR!I:I,MOVI_ENTR!D:D,D1600))</f>
        <v/>
      </c>
      <c r="G1600" s="101" t="str">
        <f>IF(CADA_PROD!C1600="","",SUMIFS(MOVI_SAID!H:H,MOVI_SAID!D:D,D1600))</f>
        <v/>
      </c>
      <c r="H1600" s="101" t="str">
        <f t="shared" si="42"/>
        <v/>
      </c>
      <c r="I1600" s="100" t="str">
        <f>IF(CADA_PROD!C1600="","",IFERROR(IF(H1600&lt;=0,"Sem estoque",IF(H1600/E1600&lt;0.25,"Quase sem estoque",IF(H1600/E1600&lt;1.2,"Estoque baixo",IF(H1600/E1600&lt;2,"Estoque moderado","Estoque confortável")))),""))</f>
        <v/>
      </c>
      <c r="J1600" s="102" t="str">
        <f>IF(CADA_PROD!C1600="","",SUMIFS(MOVI_ENTR!M:M,MOVI_ENTR!D:D,D1600))</f>
        <v/>
      </c>
      <c r="K1600" s="103" t="str">
        <f>IF(CADA_PROD!C1600="","",IFERROR($J1600/SUM($J$6:$J$1006),""))</f>
        <v/>
      </c>
      <c r="L1600" s="103" t="str">
        <f>IF(CADA_PROD!C1600="","",IFERROR(H1600/SUM($H$6:$H$1006)+P1600,""))</f>
        <v/>
      </c>
      <c r="M1600" s="102" t="str">
        <f>IF(CADA_PROD!$C1600="","",IFERROR(SUMIFS(MOVI_ENTR!M:M,MOVI_ENTR!D:D,D1600)/SUMIFS(MOVI_ENTR!I:I,MOVI_ENTR!D:D,D1600),0))</f>
        <v/>
      </c>
      <c r="N1600" s="104" t="str">
        <f>IF(CADA_PROD!C1600="","",G1600/E1600)</f>
        <v/>
      </c>
    </row>
    <row r="1601" spans="3:14" ht="30" customHeight="1">
      <c r="C1601" s="99" t="str">
        <f>IF(CADA_PROD!C1601="","",CADA_PROD!C1601)</f>
        <v/>
      </c>
      <c r="D1601" s="100" t="str">
        <f>IF(CADA_PROD!D1601="","",CADA_PROD!D1601)</f>
        <v/>
      </c>
      <c r="E1601" s="101" t="str">
        <f>IF(CADA_PROD!E1601="","",CADA_PROD!E1601)</f>
        <v/>
      </c>
      <c r="F1601" s="101" t="str">
        <f>IF(CADA_PROD!D1601="","",SUMIFS(MOVI_ENTR!I:I,MOVI_ENTR!D:D,D1601))</f>
        <v/>
      </c>
      <c r="G1601" s="101" t="str">
        <f>IF(CADA_PROD!C1601="","",SUMIFS(MOVI_SAID!H:H,MOVI_SAID!D:D,D1601))</f>
        <v/>
      </c>
      <c r="H1601" s="101" t="str">
        <f t="shared" si="42"/>
        <v/>
      </c>
      <c r="I1601" s="100" t="str">
        <f>IF(CADA_PROD!C1601="","",IFERROR(IF(H1601&lt;=0,"Sem estoque",IF(H1601/E1601&lt;0.25,"Quase sem estoque",IF(H1601/E1601&lt;1.2,"Estoque baixo",IF(H1601/E1601&lt;2,"Estoque moderado","Estoque confortável")))),""))</f>
        <v/>
      </c>
      <c r="J1601" s="102" t="str">
        <f>IF(CADA_PROD!C1601="","",SUMIFS(MOVI_ENTR!M:M,MOVI_ENTR!D:D,D1601))</f>
        <v/>
      </c>
      <c r="K1601" s="103" t="str">
        <f>IF(CADA_PROD!C1601="","",IFERROR($J1601/SUM($J$6:$J$1006),""))</f>
        <v/>
      </c>
      <c r="L1601" s="103" t="str">
        <f>IF(CADA_PROD!C1601="","",IFERROR(H1601/SUM($H$6:$H$1006)+P1601,""))</f>
        <v/>
      </c>
      <c r="M1601" s="102" t="str">
        <f>IF(CADA_PROD!$C1601="","",IFERROR(SUMIFS(MOVI_ENTR!M:M,MOVI_ENTR!D:D,D1601)/SUMIFS(MOVI_ENTR!I:I,MOVI_ENTR!D:D,D1601),0))</f>
        <v/>
      </c>
      <c r="N1601" s="104" t="str">
        <f>IF(CADA_PROD!C1601="","",G1601/E1601)</f>
        <v/>
      </c>
    </row>
    <row r="1602" spans="3:14" ht="30" customHeight="1">
      <c r="C1602" s="99" t="str">
        <f>IF(CADA_PROD!C1602="","",CADA_PROD!C1602)</f>
        <v/>
      </c>
      <c r="D1602" s="100" t="str">
        <f>IF(CADA_PROD!D1602="","",CADA_PROD!D1602)</f>
        <v/>
      </c>
      <c r="E1602" s="101" t="str">
        <f>IF(CADA_PROD!E1602="","",CADA_PROD!E1602)</f>
        <v/>
      </c>
      <c r="F1602" s="101" t="str">
        <f>IF(CADA_PROD!D1602="","",SUMIFS(MOVI_ENTR!I:I,MOVI_ENTR!D:D,D1602))</f>
        <v/>
      </c>
      <c r="G1602" s="101" t="str">
        <f>IF(CADA_PROD!C1602="","",SUMIFS(MOVI_SAID!H:H,MOVI_SAID!D:D,D1602))</f>
        <v/>
      </c>
      <c r="H1602" s="101" t="str">
        <f t="shared" si="42"/>
        <v/>
      </c>
      <c r="I1602" s="100" t="str">
        <f>IF(CADA_PROD!C1602="","",IFERROR(IF(H1602&lt;=0,"Sem estoque",IF(H1602/E1602&lt;0.25,"Quase sem estoque",IF(H1602/E1602&lt;1.2,"Estoque baixo",IF(H1602/E1602&lt;2,"Estoque moderado","Estoque confortável")))),""))</f>
        <v/>
      </c>
      <c r="J1602" s="102" t="str">
        <f>IF(CADA_PROD!C1602="","",SUMIFS(MOVI_ENTR!M:M,MOVI_ENTR!D:D,D1602))</f>
        <v/>
      </c>
      <c r="K1602" s="103" t="str">
        <f>IF(CADA_PROD!C1602="","",IFERROR($J1602/SUM($J$6:$J$1006),""))</f>
        <v/>
      </c>
      <c r="L1602" s="103" t="str">
        <f>IF(CADA_PROD!C1602="","",IFERROR(H1602/SUM($H$6:$H$1006)+P1602,""))</f>
        <v/>
      </c>
      <c r="M1602" s="102" t="str">
        <f>IF(CADA_PROD!$C1602="","",IFERROR(SUMIFS(MOVI_ENTR!M:M,MOVI_ENTR!D:D,D1602)/SUMIFS(MOVI_ENTR!I:I,MOVI_ENTR!D:D,D1602),0))</f>
        <v/>
      </c>
      <c r="N1602" s="104" t="str">
        <f>IF(CADA_PROD!C1602="","",G1602/E1602)</f>
        <v/>
      </c>
    </row>
    <row r="1603" spans="3:14" ht="30" customHeight="1">
      <c r="C1603" s="99" t="str">
        <f>IF(CADA_PROD!C1603="","",CADA_PROD!C1603)</f>
        <v/>
      </c>
      <c r="D1603" s="100" t="str">
        <f>IF(CADA_PROD!D1603="","",CADA_PROD!D1603)</f>
        <v/>
      </c>
      <c r="E1603" s="101" t="str">
        <f>IF(CADA_PROD!E1603="","",CADA_PROD!E1603)</f>
        <v/>
      </c>
      <c r="F1603" s="101" t="str">
        <f>IF(CADA_PROD!D1603="","",SUMIFS(MOVI_ENTR!I:I,MOVI_ENTR!D:D,D1603))</f>
        <v/>
      </c>
      <c r="G1603" s="101" t="str">
        <f>IF(CADA_PROD!C1603="","",SUMIFS(MOVI_SAID!H:H,MOVI_SAID!D:D,D1603))</f>
        <v/>
      </c>
      <c r="H1603" s="101" t="str">
        <f t="shared" si="42"/>
        <v/>
      </c>
      <c r="I1603" s="100" t="str">
        <f>IF(CADA_PROD!C1603="","",IFERROR(IF(H1603&lt;=0,"Sem estoque",IF(H1603/E1603&lt;0.25,"Quase sem estoque",IF(H1603/E1603&lt;1.2,"Estoque baixo",IF(H1603/E1603&lt;2,"Estoque moderado","Estoque confortável")))),""))</f>
        <v/>
      </c>
      <c r="J1603" s="102" t="str">
        <f>IF(CADA_PROD!C1603="","",SUMIFS(MOVI_ENTR!M:M,MOVI_ENTR!D:D,D1603))</f>
        <v/>
      </c>
      <c r="K1603" s="103" t="str">
        <f>IF(CADA_PROD!C1603="","",IFERROR($J1603/SUM($J$6:$J$1006),""))</f>
        <v/>
      </c>
      <c r="L1603" s="103" t="str">
        <f>IF(CADA_PROD!C1603="","",IFERROR(H1603/SUM($H$6:$H$1006)+P1603,""))</f>
        <v/>
      </c>
      <c r="M1603" s="102" t="str">
        <f>IF(CADA_PROD!$C1603="","",IFERROR(SUMIFS(MOVI_ENTR!M:M,MOVI_ENTR!D:D,D1603)/SUMIFS(MOVI_ENTR!I:I,MOVI_ENTR!D:D,D1603),0))</f>
        <v/>
      </c>
      <c r="N1603" s="104" t="str">
        <f>IF(CADA_PROD!C1603="","",G1603/E1603)</f>
        <v/>
      </c>
    </row>
    <row r="1604" spans="3:14" ht="30" customHeight="1">
      <c r="C1604" s="99" t="str">
        <f>IF(CADA_PROD!C1604="","",CADA_PROD!C1604)</f>
        <v/>
      </c>
      <c r="D1604" s="100" t="str">
        <f>IF(CADA_PROD!D1604="","",CADA_PROD!D1604)</f>
        <v/>
      </c>
      <c r="E1604" s="101" t="str">
        <f>IF(CADA_PROD!E1604="","",CADA_PROD!E1604)</f>
        <v/>
      </c>
      <c r="F1604" s="101" t="str">
        <f>IF(CADA_PROD!D1604="","",SUMIFS(MOVI_ENTR!I:I,MOVI_ENTR!D:D,D1604))</f>
        <v/>
      </c>
      <c r="G1604" s="101" t="str">
        <f>IF(CADA_PROD!C1604="","",SUMIFS(MOVI_SAID!H:H,MOVI_SAID!D:D,D1604))</f>
        <v/>
      </c>
      <c r="H1604" s="101" t="str">
        <f t="shared" si="42"/>
        <v/>
      </c>
      <c r="I1604" s="100" t="str">
        <f>IF(CADA_PROD!C1604="","",IFERROR(IF(H1604&lt;=0,"Sem estoque",IF(H1604/E1604&lt;0.25,"Quase sem estoque",IF(H1604/E1604&lt;1.2,"Estoque baixo",IF(H1604/E1604&lt;2,"Estoque moderado","Estoque confortável")))),""))</f>
        <v/>
      </c>
      <c r="J1604" s="102" t="str">
        <f>IF(CADA_PROD!C1604="","",SUMIFS(MOVI_ENTR!M:M,MOVI_ENTR!D:D,D1604))</f>
        <v/>
      </c>
      <c r="K1604" s="103" t="str">
        <f>IF(CADA_PROD!C1604="","",IFERROR($J1604/SUM($J$6:$J$1006),""))</f>
        <v/>
      </c>
      <c r="L1604" s="103" t="str">
        <f>IF(CADA_PROD!C1604="","",IFERROR(H1604/SUM($H$6:$H$1006)+P1604,""))</f>
        <v/>
      </c>
      <c r="M1604" s="102" t="str">
        <f>IF(CADA_PROD!$C1604="","",IFERROR(SUMIFS(MOVI_ENTR!M:M,MOVI_ENTR!D:D,D1604)/SUMIFS(MOVI_ENTR!I:I,MOVI_ENTR!D:D,D1604),0))</f>
        <v/>
      </c>
      <c r="N1604" s="104" t="str">
        <f>IF(CADA_PROD!C1604="","",G1604/E1604)</f>
        <v/>
      </c>
    </row>
    <row r="1605" spans="3:14" ht="30" customHeight="1">
      <c r="C1605" s="99" t="str">
        <f>IF(CADA_PROD!C1605="","",CADA_PROD!C1605)</f>
        <v/>
      </c>
      <c r="D1605" s="100" t="str">
        <f>IF(CADA_PROD!D1605="","",CADA_PROD!D1605)</f>
        <v/>
      </c>
      <c r="E1605" s="101" t="str">
        <f>IF(CADA_PROD!E1605="","",CADA_PROD!E1605)</f>
        <v/>
      </c>
      <c r="F1605" s="101" t="str">
        <f>IF(CADA_PROD!D1605="","",SUMIFS(MOVI_ENTR!I:I,MOVI_ENTR!D:D,D1605))</f>
        <v/>
      </c>
      <c r="G1605" s="101" t="str">
        <f>IF(CADA_PROD!C1605="","",SUMIFS(MOVI_SAID!H:H,MOVI_SAID!D:D,D1605))</f>
        <v/>
      </c>
      <c r="H1605" s="101" t="str">
        <f t="shared" si="42"/>
        <v/>
      </c>
      <c r="I1605" s="100" t="str">
        <f>IF(CADA_PROD!C1605="","",IFERROR(IF(H1605&lt;=0,"Sem estoque",IF(H1605/E1605&lt;0.25,"Quase sem estoque",IF(H1605/E1605&lt;1.2,"Estoque baixo",IF(H1605/E1605&lt;2,"Estoque moderado","Estoque confortável")))),""))</f>
        <v/>
      </c>
      <c r="J1605" s="102" t="str">
        <f>IF(CADA_PROD!C1605="","",SUMIFS(MOVI_ENTR!M:M,MOVI_ENTR!D:D,D1605))</f>
        <v/>
      </c>
      <c r="K1605" s="103" t="str">
        <f>IF(CADA_PROD!C1605="","",IFERROR($J1605/SUM($J$6:$J$1006),""))</f>
        <v/>
      </c>
      <c r="L1605" s="103" t="str">
        <f>IF(CADA_PROD!C1605="","",IFERROR(H1605/SUM($H$6:$H$1006)+P1605,""))</f>
        <v/>
      </c>
      <c r="M1605" s="102" t="str">
        <f>IF(CADA_PROD!$C1605="","",IFERROR(SUMIFS(MOVI_ENTR!M:M,MOVI_ENTR!D:D,D1605)/SUMIFS(MOVI_ENTR!I:I,MOVI_ENTR!D:D,D1605),0))</f>
        <v/>
      </c>
      <c r="N1605" s="104" t="str">
        <f>IF(CADA_PROD!C1605="","",G1605/E1605)</f>
        <v/>
      </c>
    </row>
    <row r="1606" spans="3:14" ht="30" customHeight="1">
      <c r="C1606" s="99" t="str">
        <f>IF(CADA_PROD!C1606="","",CADA_PROD!C1606)</f>
        <v/>
      </c>
      <c r="D1606" s="100" t="str">
        <f>IF(CADA_PROD!D1606="","",CADA_PROD!D1606)</f>
        <v/>
      </c>
      <c r="E1606" s="101" t="str">
        <f>IF(CADA_PROD!E1606="","",CADA_PROD!E1606)</f>
        <v/>
      </c>
      <c r="F1606" s="101" t="str">
        <f>IF(CADA_PROD!D1606="","",SUMIFS(MOVI_ENTR!I:I,MOVI_ENTR!D:D,D1606))</f>
        <v/>
      </c>
      <c r="G1606" s="101" t="str">
        <f>IF(CADA_PROD!C1606="","",SUMIFS(MOVI_SAID!H:H,MOVI_SAID!D:D,D1606))</f>
        <v/>
      </c>
      <c r="H1606" s="101" t="str">
        <f t="shared" si="42"/>
        <v/>
      </c>
      <c r="I1606" s="100" t="str">
        <f>IF(CADA_PROD!C1606="","",IFERROR(IF(H1606&lt;=0,"Sem estoque",IF(H1606/E1606&lt;0.25,"Quase sem estoque",IF(H1606/E1606&lt;1.2,"Estoque baixo",IF(H1606/E1606&lt;2,"Estoque moderado","Estoque confortável")))),""))</f>
        <v/>
      </c>
      <c r="J1606" s="102" t="str">
        <f>IF(CADA_PROD!C1606="","",SUMIFS(MOVI_ENTR!M:M,MOVI_ENTR!D:D,D1606))</f>
        <v/>
      </c>
      <c r="K1606" s="103" t="str">
        <f>IF(CADA_PROD!C1606="","",IFERROR($J1606/SUM($J$6:$J$1006),""))</f>
        <v/>
      </c>
      <c r="L1606" s="103" t="str">
        <f>IF(CADA_PROD!C1606="","",IFERROR(H1606/SUM($H$6:$H$1006)+P1606,""))</f>
        <v/>
      </c>
      <c r="M1606" s="102" t="str">
        <f>IF(CADA_PROD!$C1606="","",IFERROR(SUMIFS(MOVI_ENTR!M:M,MOVI_ENTR!D:D,D1606)/SUMIFS(MOVI_ENTR!I:I,MOVI_ENTR!D:D,D1606),0))</f>
        <v/>
      </c>
      <c r="N1606" s="104" t="str">
        <f>IF(CADA_PROD!C1606="","",G1606/E1606)</f>
        <v/>
      </c>
    </row>
    <row r="1607" spans="3:14" ht="30" customHeight="1">
      <c r="C1607" s="99" t="str">
        <f>IF(CADA_PROD!C1607="","",CADA_PROD!C1607)</f>
        <v/>
      </c>
      <c r="D1607" s="100" t="str">
        <f>IF(CADA_PROD!D1607="","",CADA_PROD!D1607)</f>
        <v/>
      </c>
      <c r="E1607" s="101" t="str">
        <f>IF(CADA_PROD!E1607="","",CADA_PROD!E1607)</f>
        <v/>
      </c>
      <c r="F1607" s="101" t="str">
        <f>IF(CADA_PROD!D1607="","",SUMIFS(MOVI_ENTR!I:I,MOVI_ENTR!D:D,D1607))</f>
        <v/>
      </c>
      <c r="G1607" s="101" t="str">
        <f>IF(CADA_PROD!C1607="","",SUMIFS(MOVI_SAID!H:H,MOVI_SAID!D:D,D1607))</f>
        <v/>
      </c>
      <c r="H1607" s="101" t="str">
        <f t="shared" si="42"/>
        <v/>
      </c>
      <c r="I1607" s="100" t="str">
        <f>IF(CADA_PROD!C1607="","",IFERROR(IF(H1607&lt;=0,"Sem estoque",IF(H1607/E1607&lt;0.25,"Quase sem estoque",IF(H1607/E1607&lt;1.2,"Estoque baixo",IF(H1607/E1607&lt;2,"Estoque moderado","Estoque confortável")))),""))</f>
        <v/>
      </c>
      <c r="J1607" s="102" t="str">
        <f>IF(CADA_PROD!C1607="","",SUMIFS(MOVI_ENTR!M:M,MOVI_ENTR!D:D,D1607))</f>
        <v/>
      </c>
      <c r="K1607" s="103" t="str">
        <f>IF(CADA_PROD!C1607="","",IFERROR($J1607/SUM($J$6:$J$1006),""))</f>
        <v/>
      </c>
      <c r="L1607" s="103" t="str">
        <f>IF(CADA_PROD!C1607="","",IFERROR(H1607/SUM($H$6:$H$1006)+P1607,""))</f>
        <v/>
      </c>
      <c r="M1607" s="102" t="str">
        <f>IF(CADA_PROD!$C1607="","",IFERROR(SUMIFS(MOVI_ENTR!M:M,MOVI_ENTR!D:D,D1607)/SUMIFS(MOVI_ENTR!I:I,MOVI_ENTR!D:D,D1607),0))</f>
        <v/>
      </c>
      <c r="N1607" s="104" t="str">
        <f>IF(CADA_PROD!C1607="","",G1607/E1607)</f>
        <v/>
      </c>
    </row>
    <row r="1608" spans="3:14" ht="30" customHeight="1">
      <c r="C1608" s="99" t="str">
        <f>IF(CADA_PROD!C1608="","",CADA_PROD!C1608)</f>
        <v/>
      </c>
      <c r="D1608" s="100" t="str">
        <f>IF(CADA_PROD!D1608="","",CADA_PROD!D1608)</f>
        <v/>
      </c>
      <c r="E1608" s="101" t="str">
        <f>IF(CADA_PROD!E1608="","",CADA_PROD!E1608)</f>
        <v/>
      </c>
      <c r="F1608" s="101" t="str">
        <f>IF(CADA_PROD!D1608="","",SUMIFS(MOVI_ENTR!I:I,MOVI_ENTR!D:D,D1608))</f>
        <v/>
      </c>
      <c r="G1608" s="101" t="str">
        <f>IF(CADA_PROD!C1608="","",SUMIFS(MOVI_SAID!H:H,MOVI_SAID!D:D,D1608))</f>
        <v/>
      </c>
      <c r="H1608" s="101" t="str">
        <f t="shared" si="42"/>
        <v/>
      </c>
      <c r="I1608" s="100" t="str">
        <f>IF(CADA_PROD!C1608="","",IFERROR(IF(H1608&lt;=0,"Sem estoque",IF(H1608/E1608&lt;0.25,"Quase sem estoque",IF(H1608/E1608&lt;1.2,"Estoque baixo",IF(H1608/E1608&lt;2,"Estoque moderado","Estoque confortável")))),""))</f>
        <v/>
      </c>
      <c r="J1608" s="102" t="str">
        <f>IF(CADA_PROD!C1608="","",SUMIFS(MOVI_ENTR!M:M,MOVI_ENTR!D:D,D1608))</f>
        <v/>
      </c>
      <c r="K1608" s="103" t="str">
        <f>IF(CADA_PROD!C1608="","",IFERROR($J1608/SUM($J$6:$J$1006),""))</f>
        <v/>
      </c>
      <c r="L1608" s="103" t="str">
        <f>IF(CADA_PROD!C1608="","",IFERROR(H1608/SUM($H$6:$H$1006)+P1608,""))</f>
        <v/>
      </c>
      <c r="M1608" s="102" t="str">
        <f>IF(CADA_PROD!$C1608="","",IFERROR(SUMIFS(MOVI_ENTR!M:M,MOVI_ENTR!D:D,D1608)/SUMIFS(MOVI_ENTR!I:I,MOVI_ENTR!D:D,D1608),0))</f>
        <v/>
      </c>
      <c r="N1608" s="104" t="str">
        <f>IF(CADA_PROD!C1608="","",G1608/E1608)</f>
        <v/>
      </c>
    </row>
    <row r="1609" spans="3:14" ht="30" customHeight="1">
      <c r="C1609" s="99" t="str">
        <f>IF(CADA_PROD!C1609="","",CADA_PROD!C1609)</f>
        <v/>
      </c>
      <c r="D1609" s="100" t="str">
        <f>IF(CADA_PROD!D1609="","",CADA_PROD!D1609)</f>
        <v/>
      </c>
      <c r="E1609" s="101" t="str">
        <f>IF(CADA_PROD!E1609="","",CADA_PROD!E1609)</f>
        <v/>
      </c>
      <c r="F1609" s="101" t="str">
        <f>IF(CADA_PROD!D1609="","",SUMIFS(MOVI_ENTR!I:I,MOVI_ENTR!D:D,D1609))</f>
        <v/>
      </c>
      <c r="G1609" s="101" t="str">
        <f>IF(CADA_PROD!C1609="","",SUMIFS(MOVI_SAID!H:H,MOVI_SAID!D:D,D1609))</f>
        <v/>
      </c>
      <c r="H1609" s="101" t="str">
        <f t="shared" si="42"/>
        <v/>
      </c>
      <c r="I1609" s="100" t="str">
        <f>IF(CADA_PROD!C1609="","",IFERROR(IF(H1609&lt;=0,"Sem estoque",IF(H1609/E1609&lt;0.25,"Quase sem estoque",IF(H1609/E1609&lt;1.2,"Estoque baixo",IF(H1609/E1609&lt;2,"Estoque moderado","Estoque confortável")))),""))</f>
        <v/>
      </c>
      <c r="J1609" s="102" t="str">
        <f>IF(CADA_PROD!C1609="","",SUMIFS(MOVI_ENTR!M:M,MOVI_ENTR!D:D,D1609))</f>
        <v/>
      </c>
      <c r="K1609" s="103" t="str">
        <f>IF(CADA_PROD!C1609="","",IFERROR($J1609/SUM($J$6:$J$1006),""))</f>
        <v/>
      </c>
      <c r="L1609" s="103" t="str">
        <f>IF(CADA_PROD!C1609="","",IFERROR(H1609/SUM($H$6:$H$1006)+P1609,""))</f>
        <v/>
      </c>
      <c r="M1609" s="102" t="str">
        <f>IF(CADA_PROD!$C1609="","",IFERROR(SUMIFS(MOVI_ENTR!M:M,MOVI_ENTR!D:D,D1609)/SUMIFS(MOVI_ENTR!I:I,MOVI_ENTR!D:D,D1609),0))</f>
        <v/>
      </c>
      <c r="N1609" s="104" t="str">
        <f>IF(CADA_PROD!C1609="","",G1609/E1609)</f>
        <v/>
      </c>
    </row>
    <row r="1610" spans="3:14" ht="30" customHeight="1">
      <c r="C1610" s="99" t="str">
        <f>IF(CADA_PROD!C1610="","",CADA_PROD!C1610)</f>
        <v/>
      </c>
      <c r="D1610" s="100" t="str">
        <f>IF(CADA_PROD!D1610="","",CADA_PROD!D1610)</f>
        <v/>
      </c>
      <c r="E1610" s="101" t="str">
        <f>IF(CADA_PROD!E1610="","",CADA_PROD!E1610)</f>
        <v/>
      </c>
      <c r="F1610" s="101" t="str">
        <f>IF(CADA_PROD!D1610="","",SUMIFS(MOVI_ENTR!I:I,MOVI_ENTR!D:D,D1610))</f>
        <v/>
      </c>
      <c r="G1610" s="101" t="str">
        <f>IF(CADA_PROD!C1610="","",SUMIFS(MOVI_SAID!H:H,MOVI_SAID!D:D,D1610))</f>
        <v/>
      </c>
      <c r="H1610" s="101" t="str">
        <f t="shared" si="42"/>
        <v/>
      </c>
      <c r="I1610" s="100" t="str">
        <f>IF(CADA_PROD!C1610="","",IFERROR(IF(H1610&lt;=0,"Sem estoque",IF(H1610/E1610&lt;0.25,"Quase sem estoque",IF(H1610/E1610&lt;1.2,"Estoque baixo",IF(H1610/E1610&lt;2,"Estoque moderado","Estoque confortável")))),""))</f>
        <v/>
      </c>
      <c r="J1610" s="102" t="str">
        <f>IF(CADA_PROD!C1610="","",SUMIFS(MOVI_ENTR!M:M,MOVI_ENTR!D:D,D1610))</f>
        <v/>
      </c>
      <c r="K1610" s="103" t="str">
        <f>IF(CADA_PROD!C1610="","",IFERROR($J1610/SUM($J$6:$J$1006),""))</f>
        <v/>
      </c>
      <c r="L1610" s="103" t="str">
        <f>IF(CADA_PROD!C1610="","",IFERROR(H1610/SUM($H$6:$H$1006)+P1610,""))</f>
        <v/>
      </c>
      <c r="M1610" s="102" t="str">
        <f>IF(CADA_PROD!$C1610="","",IFERROR(SUMIFS(MOVI_ENTR!M:M,MOVI_ENTR!D:D,D1610)/SUMIFS(MOVI_ENTR!I:I,MOVI_ENTR!D:D,D1610),0))</f>
        <v/>
      </c>
      <c r="N1610" s="104" t="str">
        <f>IF(CADA_PROD!C1610="","",G1610/E1610)</f>
        <v/>
      </c>
    </row>
    <row r="1611" spans="3:14" ht="30" customHeight="1">
      <c r="C1611" s="99" t="str">
        <f>IF(CADA_PROD!C1611="","",CADA_PROD!C1611)</f>
        <v/>
      </c>
      <c r="D1611" s="100" t="str">
        <f>IF(CADA_PROD!D1611="","",CADA_PROD!D1611)</f>
        <v/>
      </c>
      <c r="E1611" s="101" t="str">
        <f>IF(CADA_PROD!E1611="","",CADA_PROD!E1611)</f>
        <v/>
      </c>
      <c r="F1611" s="101" t="str">
        <f>IF(CADA_PROD!D1611="","",SUMIFS(MOVI_ENTR!I:I,MOVI_ENTR!D:D,D1611))</f>
        <v/>
      </c>
      <c r="G1611" s="101" t="str">
        <f>IF(CADA_PROD!C1611="","",SUMIFS(MOVI_SAID!H:H,MOVI_SAID!D:D,D1611))</f>
        <v/>
      </c>
      <c r="H1611" s="101" t="str">
        <f t="shared" si="42"/>
        <v/>
      </c>
      <c r="I1611" s="100" t="str">
        <f>IF(CADA_PROD!C1611="","",IFERROR(IF(H1611&lt;=0,"Sem estoque",IF(H1611/E1611&lt;0.25,"Quase sem estoque",IF(H1611/E1611&lt;1.2,"Estoque baixo",IF(H1611/E1611&lt;2,"Estoque moderado","Estoque confortável")))),""))</f>
        <v/>
      </c>
      <c r="J1611" s="102" t="str">
        <f>IF(CADA_PROD!C1611="","",SUMIFS(MOVI_ENTR!M:M,MOVI_ENTR!D:D,D1611))</f>
        <v/>
      </c>
      <c r="K1611" s="103" t="str">
        <f>IF(CADA_PROD!C1611="","",IFERROR($J1611/SUM($J$6:$J$1006),""))</f>
        <v/>
      </c>
      <c r="L1611" s="103" t="str">
        <f>IF(CADA_PROD!C1611="","",IFERROR(H1611/SUM($H$6:$H$1006)+P1611,""))</f>
        <v/>
      </c>
      <c r="M1611" s="102" t="str">
        <f>IF(CADA_PROD!$C1611="","",IFERROR(SUMIFS(MOVI_ENTR!M:M,MOVI_ENTR!D:D,D1611)/SUMIFS(MOVI_ENTR!I:I,MOVI_ENTR!D:D,D1611),0))</f>
        <v/>
      </c>
      <c r="N1611" s="104" t="str">
        <f>IF(CADA_PROD!C1611="","",G1611/E1611)</f>
        <v/>
      </c>
    </row>
    <row r="1612" spans="3:14" ht="30" customHeight="1">
      <c r="C1612" s="99" t="str">
        <f>IF(CADA_PROD!C1612="","",CADA_PROD!C1612)</f>
        <v/>
      </c>
      <c r="D1612" s="100" t="str">
        <f>IF(CADA_PROD!D1612="","",CADA_PROD!D1612)</f>
        <v/>
      </c>
      <c r="E1612" s="101" t="str">
        <f>IF(CADA_PROD!E1612="","",CADA_PROD!E1612)</f>
        <v/>
      </c>
      <c r="F1612" s="101" t="str">
        <f>IF(CADA_PROD!D1612="","",SUMIFS(MOVI_ENTR!I:I,MOVI_ENTR!D:D,D1612))</f>
        <v/>
      </c>
      <c r="G1612" s="101" t="str">
        <f>IF(CADA_PROD!C1612="","",SUMIFS(MOVI_SAID!H:H,MOVI_SAID!D:D,D1612))</f>
        <v/>
      </c>
      <c r="H1612" s="101" t="str">
        <f t="shared" si="42"/>
        <v/>
      </c>
      <c r="I1612" s="100" t="str">
        <f>IF(CADA_PROD!C1612="","",IFERROR(IF(H1612&lt;=0,"Sem estoque",IF(H1612/E1612&lt;0.25,"Quase sem estoque",IF(H1612/E1612&lt;1.2,"Estoque baixo",IF(H1612/E1612&lt;2,"Estoque moderado","Estoque confortável")))),""))</f>
        <v/>
      </c>
      <c r="J1612" s="102" t="str">
        <f>IF(CADA_PROD!C1612="","",SUMIFS(MOVI_ENTR!M:M,MOVI_ENTR!D:D,D1612))</f>
        <v/>
      </c>
      <c r="K1612" s="103" t="str">
        <f>IF(CADA_PROD!C1612="","",IFERROR($J1612/SUM($J$6:$J$1006),""))</f>
        <v/>
      </c>
      <c r="L1612" s="103" t="str">
        <f>IF(CADA_PROD!C1612="","",IFERROR(H1612/SUM($H$6:$H$1006)+P1612,""))</f>
        <v/>
      </c>
      <c r="M1612" s="102" t="str">
        <f>IF(CADA_PROD!$C1612="","",IFERROR(SUMIFS(MOVI_ENTR!M:M,MOVI_ENTR!D:D,D1612)/SUMIFS(MOVI_ENTR!I:I,MOVI_ENTR!D:D,D1612),0))</f>
        <v/>
      </c>
      <c r="N1612" s="104" t="str">
        <f>IF(CADA_PROD!C1612="","",G1612/E1612)</f>
        <v/>
      </c>
    </row>
    <row r="1613" spans="3:14" ht="30" customHeight="1">
      <c r="C1613" s="99" t="str">
        <f>IF(CADA_PROD!C1613="","",CADA_PROD!C1613)</f>
        <v/>
      </c>
      <c r="D1613" s="100" t="str">
        <f>IF(CADA_PROD!D1613="","",CADA_PROD!D1613)</f>
        <v/>
      </c>
      <c r="E1613" s="101" t="str">
        <f>IF(CADA_PROD!E1613="","",CADA_PROD!E1613)</f>
        <v/>
      </c>
      <c r="F1613" s="101" t="str">
        <f>IF(CADA_PROD!D1613="","",SUMIFS(MOVI_ENTR!I:I,MOVI_ENTR!D:D,D1613))</f>
        <v/>
      </c>
      <c r="G1613" s="101" t="str">
        <f>IF(CADA_PROD!C1613="","",SUMIFS(MOVI_SAID!H:H,MOVI_SAID!D:D,D1613))</f>
        <v/>
      </c>
      <c r="H1613" s="101" t="str">
        <f t="shared" si="42"/>
        <v/>
      </c>
      <c r="I1613" s="100" t="str">
        <f>IF(CADA_PROD!C1613="","",IFERROR(IF(H1613&lt;=0,"Sem estoque",IF(H1613/E1613&lt;0.25,"Quase sem estoque",IF(H1613/E1613&lt;1.2,"Estoque baixo",IF(H1613/E1613&lt;2,"Estoque moderado","Estoque confortável")))),""))</f>
        <v/>
      </c>
      <c r="J1613" s="102" t="str">
        <f>IF(CADA_PROD!C1613="","",SUMIFS(MOVI_ENTR!M:M,MOVI_ENTR!D:D,D1613))</f>
        <v/>
      </c>
      <c r="K1613" s="103" t="str">
        <f>IF(CADA_PROD!C1613="","",IFERROR($J1613/SUM($J$6:$J$1006),""))</f>
        <v/>
      </c>
      <c r="L1613" s="103" t="str">
        <f>IF(CADA_PROD!C1613="","",IFERROR(H1613/SUM($H$6:$H$1006)+P1613,""))</f>
        <v/>
      </c>
      <c r="M1613" s="102" t="str">
        <f>IF(CADA_PROD!$C1613="","",IFERROR(SUMIFS(MOVI_ENTR!M:M,MOVI_ENTR!D:D,D1613)/SUMIFS(MOVI_ENTR!I:I,MOVI_ENTR!D:D,D1613),0))</f>
        <v/>
      </c>
      <c r="N1613" s="104" t="str">
        <f>IF(CADA_PROD!C1613="","",G1613/E1613)</f>
        <v/>
      </c>
    </row>
    <row r="1614" spans="3:14" ht="30" customHeight="1">
      <c r="C1614" s="99" t="str">
        <f>IF(CADA_PROD!C1614="","",CADA_PROD!C1614)</f>
        <v/>
      </c>
      <c r="D1614" s="100" t="str">
        <f>IF(CADA_PROD!D1614="","",CADA_PROD!D1614)</f>
        <v/>
      </c>
      <c r="E1614" s="101" t="str">
        <f>IF(CADA_PROD!E1614="","",CADA_PROD!E1614)</f>
        <v/>
      </c>
      <c r="F1614" s="101" t="str">
        <f>IF(CADA_PROD!D1614="","",SUMIFS(MOVI_ENTR!I:I,MOVI_ENTR!D:D,D1614))</f>
        <v/>
      </c>
      <c r="G1614" s="101" t="str">
        <f>IF(CADA_PROD!C1614="","",SUMIFS(MOVI_SAID!H:H,MOVI_SAID!D:D,D1614))</f>
        <v/>
      </c>
      <c r="H1614" s="101" t="str">
        <f t="shared" si="42"/>
        <v/>
      </c>
      <c r="I1614" s="100" t="str">
        <f>IF(CADA_PROD!C1614="","",IFERROR(IF(H1614&lt;=0,"Sem estoque",IF(H1614/E1614&lt;0.25,"Quase sem estoque",IF(H1614/E1614&lt;1.2,"Estoque baixo",IF(H1614/E1614&lt;2,"Estoque moderado","Estoque confortável")))),""))</f>
        <v/>
      </c>
      <c r="J1614" s="102" t="str">
        <f>IF(CADA_PROD!C1614="","",SUMIFS(MOVI_ENTR!M:M,MOVI_ENTR!D:D,D1614))</f>
        <v/>
      </c>
      <c r="K1614" s="103" t="str">
        <f>IF(CADA_PROD!C1614="","",IFERROR($J1614/SUM($J$6:$J$1006),""))</f>
        <v/>
      </c>
      <c r="L1614" s="103" t="str">
        <f>IF(CADA_PROD!C1614="","",IFERROR(H1614/SUM($H$6:$H$1006)+P1614,""))</f>
        <v/>
      </c>
      <c r="M1614" s="102" t="str">
        <f>IF(CADA_PROD!$C1614="","",IFERROR(SUMIFS(MOVI_ENTR!M:M,MOVI_ENTR!D:D,D1614)/SUMIFS(MOVI_ENTR!I:I,MOVI_ENTR!D:D,D1614),0))</f>
        <v/>
      </c>
      <c r="N1614" s="104" t="str">
        <f>IF(CADA_PROD!C1614="","",G1614/E1614)</f>
        <v/>
      </c>
    </row>
    <row r="1615" spans="3:14" ht="30" customHeight="1">
      <c r="C1615" s="99" t="str">
        <f>IF(CADA_PROD!C1615="","",CADA_PROD!C1615)</f>
        <v/>
      </c>
      <c r="D1615" s="100" t="str">
        <f>IF(CADA_PROD!D1615="","",CADA_PROD!D1615)</f>
        <v/>
      </c>
      <c r="E1615" s="101" t="str">
        <f>IF(CADA_PROD!E1615="","",CADA_PROD!E1615)</f>
        <v/>
      </c>
      <c r="F1615" s="101" t="str">
        <f>IF(CADA_PROD!D1615="","",SUMIFS(MOVI_ENTR!I:I,MOVI_ENTR!D:D,D1615))</f>
        <v/>
      </c>
      <c r="G1615" s="101" t="str">
        <f>IF(CADA_PROD!C1615="","",SUMIFS(MOVI_SAID!H:H,MOVI_SAID!D:D,D1615))</f>
        <v/>
      </c>
      <c r="H1615" s="101" t="str">
        <f t="shared" si="42"/>
        <v/>
      </c>
      <c r="I1615" s="100" t="str">
        <f>IF(CADA_PROD!C1615="","",IFERROR(IF(H1615&lt;=0,"Sem estoque",IF(H1615/E1615&lt;0.25,"Quase sem estoque",IF(H1615/E1615&lt;1.2,"Estoque baixo",IF(H1615/E1615&lt;2,"Estoque moderado","Estoque confortável")))),""))</f>
        <v/>
      </c>
      <c r="J1615" s="102" t="str">
        <f>IF(CADA_PROD!C1615="","",SUMIFS(MOVI_ENTR!M:M,MOVI_ENTR!D:D,D1615))</f>
        <v/>
      </c>
      <c r="K1615" s="103" t="str">
        <f>IF(CADA_PROD!C1615="","",IFERROR($J1615/SUM($J$6:$J$1006),""))</f>
        <v/>
      </c>
      <c r="L1615" s="103" t="str">
        <f>IF(CADA_PROD!C1615="","",IFERROR(H1615/SUM($H$6:$H$1006)+P1615,""))</f>
        <v/>
      </c>
      <c r="M1615" s="102" t="str">
        <f>IF(CADA_PROD!$C1615="","",IFERROR(SUMIFS(MOVI_ENTR!M:M,MOVI_ENTR!D:D,D1615)/SUMIFS(MOVI_ENTR!I:I,MOVI_ENTR!D:D,D1615),0))</f>
        <v/>
      </c>
      <c r="N1615" s="104" t="str">
        <f>IF(CADA_PROD!C1615="","",G1615/E1615)</f>
        <v/>
      </c>
    </row>
    <row r="1616" spans="3:14" ht="30" customHeight="1">
      <c r="C1616" s="99" t="str">
        <f>IF(CADA_PROD!C1616="","",CADA_PROD!C1616)</f>
        <v/>
      </c>
      <c r="D1616" s="100" t="str">
        <f>IF(CADA_PROD!D1616="","",CADA_PROD!D1616)</f>
        <v/>
      </c>
      <c r="E1616" s="101" t="str">
        <f>IF(CADA_PROD!E1616="","",CADA_PROD!E1616)</f>
        <v/>
      </c>
      <c r="F1616" s="101" t="str">
        <f>IF(CADA_PROD!D1616="","",SUMIFS(MOVI_ENTR!I:I,MOVI_ENTR!D:D,D1616))</f>
        <v/>
      </c>
      <c r="G1616" s="101" t="str">
        <f>IF(CADA_PROD!C1616="","",SUMIFS(MOVI_SAID!H:H,MOVI_SAID!D:D,D1616))</f>
        <v/>
      </c>
      <c r="H1616" s="101" t="str">
        <f t="shared" si="42"/>
        <v/>
      </c>
      <c r="I1616" s="100" t="str">
        <f>IF(CADA_PROD!C1616="","",IFERROR(IF(H1616&lt;=0,"Sem estoque",IF(H1616/E1616&lt;0.25,"Quase sem estoque",IF(H1616/E1616&lt;1.2,"Estoque baixo",IF(H1616/E1616&lt;2,"Estoque moderado","Estoque confortável")))),""))</f>
        <v/>
      </c>
      <c r="J1616" s="102" t="str">
        <f>IF(CADA_PROD!C1616="","",SUMIFS(MOVI_ENTR!M:M,MOVI_ENTR!D:D,D1616))</f>
        <v/>
      </c>
      <c r="K1616" s="103" t="str">
        <f>IF(CADA_PROD!C1616="","",IFERROR($J1616/SUM($J$6:$J$1006),""))</f>
        <v/>
      </c>
      <c r="L1616" s="103" t="str">
        <f>IF(CADA_PROD!C1616="","",IFERROR(H1616/SUM($H$6:$H$1006)+P1616,""))</f>
        <v/>
      </c>
      <c r="M1616" s="102" t="str">
        <f>IF(CADA_PROD!$C1616="","",IFERROR(SUMIFS(MOVI_ENTR!M:M,MOVI_ENTR!D:D,D1616)/SUMIFS(MOVI_ENTR!I:I,MOVI_ENTR!D:D,D1616),0))</f>
        <v/>
      </c>
      <c r="N1616" s="104" t="str">
        <f>IF(CADA_PROD!C1616="","",G1616/E1616)</f>
        <v/>
      </c>
    </row>
    <row r="1617" spans="3:14" ht="30" customHeight="1">
      <c r="C1617" s="99" t="str">
        <f>IF(CADA_PROD!C1617="","",CADA_PROD!C1617)</f>
        <v/>
      </c>
      <c r="D1617" s="100" t="str">
        <f>IF(CADA_PROD!D1617="","",CADA_PROD!D1617)</f>
        <v/>
      </c>
      <c r="E1617" s="101" t="str">
        <f>IF(CADA_PROD!E1617="","",CADA_PROD!E1617)</f>
        <v/>
      </c>
      <c r="F1617" s="101" t="str">
        <f>IF(CADA_PROD!D1617="","",SUMIFS(MOVI_ENTR!I:I,MOVI_ENTR!D:D,D1617))</f>
        <v/>
      </c>
      <c r="G1617" s="101" t="str">
        <f>IF(CADA_PROD!C1617="","",SUMIFS(MOVI_SAID!H:H,MOVI_SAID!D:D,D1617))</f>
        <v/>
      </c>
      <c r="H1617" s="101" t="str">
        <f t="shared" si="42"/>
        <v/>
      </c>
      <c r="I1617" s="100" t="str">
        <f>IF(CADA_PROD!C1617="","",IFERROR(IF(H1617&lt;=0,"Sem estoque",IF(H1617/E1617&lt;0.25,"Quase sem estoque",IF(H1617/E1617&lt;1.2,"Estoque baixo",IF(H1617/E1617&lt;2,"Estoque moderado","Estoque confortável")))),""))</f>
        <v/>
      </c>
      <c r="J1617" s="102" t="str">
        <f>IF(CADA_PROD!C1617="","",SUMIFS(MOVI_ENTR!M:M,MOVI_ENTR!D:D,D1617))</f>
        <v/>
      </c>
      <c r="K1617" s="103" t="str">
        <f>IF(CADA_PROD!C1617="","",IFERROR($J1617/SUM($J$6:$J$1006),""))</f>
        <v/>
      </c>
      <c r="L1617" s="103" t="str">
        <f>IF(CADA_PROD!C1617="","",IFERROR(H1617/SUM($H$6:$H$1006)+P1617,""))</f>
        <v/>
      </c>
      <c r="M1617" s="102" t="str">
        <f>IF(CADA_PROD!$C1617="","",IFERROR(SUMIFS(MOVI_ENTR!M:M,MOVI_ENTR!D:D,D1617)/SUMIFS(MOVI_ENTR!I:I,MOVI_ENTR!D:D,D1617),0))</f>
        <v/>
      </c>
      <c r="N1617" s="104" t="str">
        <f>IF(CADA_PROD!C1617="","",G1617/E1617)</f>
        <v/>
      </c>
    </row>
    <row r="1618" spans="3:14" ht="30" customHeight="1">
      <c r="C1618" s="99" t="str">
        <f>IF(CADA_PROD!C1618="","",CADA_PROD!C1618)</f>
        <v/>
      </c>
      <c r="D1618" s="100" t="str">
        <f>IF(CADA_PROD!D1618="","",CADA_PROD!D1618)</f>
        <v/>
      </c>
      <c r="E1618" s="101" t="str">
        <f>IF(CADA_PROD!E1618="","",CADA_PROD!E1618)</f>
        <v/>
      </c>
      <c r="F1618" s="101" t="str">
        <f>IF(CADA_PROD!D1618="","",SUMIFS(MOVI_ENTR!I:I,MOVI_ENTR!D:D,D1618))</f>
        <v/>
      </c>
      <c r="G1618" s="101" t="str">
        <f>IF(CADA_PROD!C1618="","",SUMIFS(MOVI_SAID!H:H,MOVI_SAID!D:D,D1618))</f>
        <v/>
      </c>
      <c r="H1618" s="101" t="str">
        <f t="shared" si="42"/>
        <v/>
      </c>
      <c r="I1618" s="100" t="str">
        <f>IF(CADA_PROD!C1618="","",IFERROR(IF(H1618&lt;=0,"Sem estoque",IF(H1618/E1618&lt;0.25,"Quase sem estoque",IF(H1618/E1618&lt;1.2,"Estoque baixo",IF(H1618/E1618&lt;2,"Estoque moderado","Estoque confortável")))),""))</f>
        <v/>
      </c>
      <c r="J1618" s="102" t="str">
        <f>IF(CADA_PROD!C1618="","",SUMIFS(MOVI_ENTR!M:M,MOVI_ENTR!D:D,D1618))</f>
        <v/>
      </c>
      <c r="K1618" s="103" t="str">
        <f>IF(CADA_PROD!C1618="","",IFERROR($J1618/SUM($J$6:$J$1006),""))</f>
        <v/>
      </c>
      <c r="L1618" s="103" t="str">
        <f>IF(CADA_PROD!C1618="","",IFERROR(H1618/SUM($H$6:$H$1006)+P1618,""))</f>
        <v/>
      </c>
      <c r="M1618" s="102" t="str">
        <f>IF(CADA_PROD!$C1618="","",IFERROR(SUMIFS(MOVI_ENTR!M:M,MOVI_ENTR!D:D,D1618)/SUMIFS(MOVI_ENTR!I:I,MOVI_ENTR!D:D,D1618),0))</f>
        <v/>
      </c>
      <c r="N1618" s="104" t="str">
        <f>IF(CADA_PROD!C1618="","",G1618/E1618)</f>
        <v/>
      </c>
    </row>
    <row r="1619" spans="3:14" ht="30" customHeight="1">
      <c r="C1619" s="99" t="str">
        <f>IF(CADA_PROD!C1619="","",CADA_PROD!C1619)</f>
        <v/>
      </c>
      <c r="D1619" s="100" t="str">
        <f>IF(CADA_PROD!D1619="","",CADA_PROD!D1619)</f>
        <v/>
      </c>
      <c r="E1619" s="101" t="str">
        <f>IF(CADA_PROD!E1619="","",CADA_PROD!E1619)</f>
        <v/>
      </c>
      <c r="F1619" s="101" t="str">
        <f>IF(CADA_PROD!D1619="","",SUMIFS(MOVI_ENTR!I:I,MOVI_ENTR!D:D,D1619))</f>
        <v/>
      </c>
      <c r="G1619" s="101" t="str">
        <f>IF(CADA_PROD!C1619="","",SUMIFS(MOVI_SAID!H:H,MOVI_SAID!D:D,D1619))</f>
        <v/>
      </c>
      <c r="H1619" s="101" t="str">
        <f t="shared" si="42"/>
        <v/>
      </c>
      <c r="I1619" s="100" t="str">
        <f>IF(CADA_PROD!C1619="","",IFERROR(IF(H1619&lt;=0,"Sem estoque",IF(H1619/E1619&lt;0.25,"Quase sem estoque",IF(H1619/E1619&lt;1.2,"Estoque baixo",IF(H1619/E1619&lt;2,"Estoque moderado","Estoque confortável")))),""))</f>
        <v/>
      </c>
      <c r="J1619" s="102" t="str">
        <f>IF(CADA_PROD!C1619="","",SUMIFS(MOVI_ENTR!M:M,MOVI_ENTR!D:D,D1619))</f>
        <v/>
      </c>
      <c r="K1619" s="103" t="str">
        <f>IF(CADA_PROD!C1619="","",IFERROR($J1619/SUM($J$6:$J$1006),""))</f>
        <v/>
      </c>
      <c r="L1619" s="103" t="str">
        <f>IF(CADA_PROD!C1619="","",IFERROR(H1619/SUM($H$6:$H$1006)+P1619,""))</f>
        <v/>
      </c>
      <c r="M1619" s="102" t="str">
        <f>IF(CADA_PROD!$C1619="","",IFERROR(SUMIFS(MOVI_ENTR!M:M,MOVI_ENTR!D:D,D1619)/SUMIFS(MOVI_ENTR!I:I,MOVI_ENTR!D:D,D1619),0))</f>
        <v/>
      </c>
      <c r="N1619" s="104" t="str">
        <f>IF(CADA_PROD!C1619="","",G1619/E1619)</f>
        <v/>
      </c>
    </row>
    <row r="1620" spans="3:14" ht="30" customHeight="1">
      <c r="C1620" s="99" t="str">
        <f>IF(CADA_PROD!C1620="","",CADA_PROD!C1620)</f>
        <v/>
      </c>
      <c r="D1620" s="100" t="str">
        <f>IF(CADA_PROD!D1620="","",CADA_PROD!D1620)</f>
        <v/>
      </c>
      <c r="E1620" s="101" t="str">
        <f>IF(CADA_PROD!E1620="","",CADA_PROD!E1620)</f>
        <v/>
      </c>
      <c r="F1620" s="101" t="str">
        <f>IF(CADA_PROD!D1620="","",SUMIFS(MOVI_ENTR!I:I,MOVI_ENTR!D:D,D1620))</f>
        <v/>
      </c>
      <c r="G1620" s="101" t="str">
        <f>IF(CADA_PROD!C1620="","",SUMIFS(MOVI_SAID!H:H,MOVI_SAID!D:D,D1620))</f>
        <v/>
      </c>
      <c r="H1620" s="101" t="str">
        <f t="shared" si="42"/>
        <v/>
      </c>
      <c r="I1620" s="100" t="str">
        <f>IF(CADA_PROD!C1620="","",IFERROR(IF(H1620&lt;=0,"Sem estoque",IF(H1620/E1620&lt;0.25,"Quase sem estoque",IF(H1620/E1620&lt;1.2,"Estoque baixo",IF(H1620/E1620&lt;2,"Estoque moderado","Estoque confortável")))),""))</f>
        <v/>
      </c>
      <c r="J1620" s="102" t="str">
        <f>IF(CADA_PROD!C1620="","",SUMIFS(MOVI_ENTR!M:M,MOVI_ENTR!D:D,D1620))</f>
        <v/>
      </c>
      <c r="K1620" s="103" t="str">
        <f>IF(CADA_PROD!C1620="","",IFERROR($J1620/SUM($J$6:$J$1006),""))</f>
        <v/>
      </c>
      <c r="L1620" s="103" t="str">
        <f>IF(CADA_PROD!C1620="","",IFERROR(H1620/SUM($H$6:$H$1006)+P1620,""))</f>
        <v/>
      </c>
      <c r="M1620" s="102" t="str">
        <f>IF(CADA_PROD!$C1620="","",IFERROR(SUMIFS(MOVI_ENTR!M:M,MOVI_ENTR!D:D,D1620)/SUMIFS(MOVI_ENTR!I:I,MOVI_ENTR!D:D,D1620),0))</f>
        <v/>
      </c>
      <c r="N1620" s="104" t="str">
        <f>IF(CADA_PROD!C1620="","",G1620/E1620)</f>
        <v/>
      </c>
    </row>
    <row r="1621" spans="3:14" ht="30" customHeight="1">
      <c r="C1621" s="99" t="str">
        <f>IF(CADA_PROD!C1621="","",CADA_PROD!C1621)</f>
        <v/>
      </c>
      <c r="D1621" s="100" t="str">
        <f>IF(CADA_PROD!D1621="","",CADA_PROD!D1621)</f>
        <v/>
      </c>
      <c r="E1621" s="101" t="str">
        <f>IF(CADA_PROD!E1621="","",CADA_PROD!E1621)</f>
        <v/>
      </c>
      <c r="F1621" s="101" t="str">
        <f>IF(CADA_PROD!D1621="","",SUMIFS(MOVI_ENTR!I:I,MOVI_ENTR!D:D,D1621))</f>
        <v/>
      </c>
      <c r="G1621" s="101" t="str">
        <f>IF(CADA_PROD!C1621="","",SUMIFS(MOVI_SAID!H:H,MOVI_SAID!D:D,D1621))</f>
        <v/>
      </c>
      <c r="H1621" s="101" t="str">
        <f t="shared" si="42"/>
        <v/>
      </c>
      <c r="I1621" s="100" t="str">
        <f>IF(CADA_PROD!C1621="","",IFERROR(IF(H1621&lt;=0,"Sem estoque",IF(H1621/E1621&lt;0.25,"Quase sem estoque",IF(H1621/E1621&lt;1.2,"Estoque baixo",IF(H1621/E1621&lt;2,"Estoque moderado","Estoque confortável")))),""))</f>
        <v/>
      </c>
      <c r="J1621" s="102" t="str">
        <f>IF(CADA_PROD!C1621="","",SUMIFS(MOVI_ENTR!M:M,MOVI_ENTR!D:D,D1621))</f>
        <v/>
      </c>
      <c r="K1621" s="103" t="str">
        <f>IF(CADA_PROD!C1621="","",IFERROR($J1621/SUM($J$6:$J$1006),""))</f>
        <v/>
      </c>
      <c r="L1621" s="103" t="str">
        <f>IF(CADA_PROD!C1621="","",IFERROR(H1621/SUM($H$6:$H$1006)+P1621,""))</f>
        <v/>
      </c>
      <c r="M1621" s="102" t="str">
        <f>IF(CADA_PROD!$C1621="","",IFERROR(SUMIFS(MOVI_ENTR!M:M,MOVI_ENTR!D:D,D1621)/SUMIFS(MOVI_ENTR!I:I,MOVI_ENTR!D:D,D1621),0))</f>
        <v/>
      </c>
      <c r="N1621" s="104" t="str">
        <f>IF(CADA_PROD!C1621="","",G1621/E1621)</f>
        <v/>
      </c>
    </row>
    <row r="1622" spans="3:14" ht="30" customHeight="1">
      <c r="C1622" s="99" t="str">
        <f>IF(CADA_PROD!C1622="","",CADA_PROD!C1622)</f>
        <v/>
      </c>
      <c r="D1622" s="100" t="str">
        <f>IF(CADA_PROD!D1622="","",CADA_PROD!D1622)</f>
        <v/>
      </c>
      <c r="E1622" s="101" t="str">
        <f>IF(CADA_PROD!E1622="","",CADA_PROD!E1622)</f>
        <v/>
      </c>
      <c r="F1622" s="101" t="str">
        <f>IF(CADA_PROD!D1622="","",SUMIFS(MOVI_ENTR!I:I,MOVI_ENTR!D:D,D1622))</f>
        <v/>
      </c>
      <c r="G1622" s="101" t="str">
        <f>IF(CADA_PROD!C1622="","",SUMIFS(MOVI_SAID!H:H,MOVI_SAID!D:D,D1622))</f>
        <v/>
      </c>
      <c r="H1622" s="101" t="str">
        <f t="shared" si="42"/>
        <v/>
      </c>
      <c r="I1622" s="100" t="str">
        <f>IF(CADA_PROD!C1622="","",IFERROR(IF(H1622&lt;=0,"Sem estoque",IF(H1622/E1622&lt;0.25,"Quase sem estoque",IF(H1622/E1622&lt;1.2,"Estoque baixo",IF(H1622/E1622&lt;2,"Estoque moderado","Estoque confortável")))),""))</f>
        <v/>
      </c>
      <c r="J1622" s="102" t="str">
        <f>IF(CADA_PROD!C1622="","",SUMIFS(MOVI_ENTR!M:M,MOVI_ENTR!D:D,D1622))</f>
        <v/>
      </c>
      <c r="K1622" s="103" t="str">
        <f>IF(CADA_PROD!C1622="","",IFERROR($J1622/SUM($J$6:$J$1006),""))</f>
        <v/>
      </c>
      <c r="L1622" s="103" t="str">
        <f>IF(CADA_PROD!C1622="","",IFERROR(H1622/SUM($H$6:$H$1006)+P1622,""))</f>
        <v/>
      </c>
      <c r="M1622" s="102" t="str">
        <f>IF(CADA_PROD!$C1622="","",IFERROR(SUMIFS(MOVI_ENTR!M:M,MOVI_ENTR!D:D,D1622)/SUMIFS(MOVI_ENTR!I:I,MOVI_ENTR!D:D,D1622),0))</f>
        <v/>
      </c>
      <c r="N1622" s="104" t="str">
        <f>IF(CADA_PROD!C1622="","",G1622/E1622)</f>
        <v/>
      </c>
    </row>
    <row r="1623" spans="3:14" ht="30" customHeight="1">
      <c r="C1623" s="99" t="str">
        <f>IF(CADA_PROD!C1623="","",CADA_PROD!C1623)</f>
        <v/>
      </c>
      <c r="D1623" s="100" t="str">
        <f>IF(CADA_PROD!D1623="","",CADA_PROD!D1623)</f>
        <v/>
      </c>
      <c r="E1623" s="101" t="str">
        <f>IF(CADA_PROD!E1623="","",CADA_PROD!E1623)</f>
        <v/>
      </c>
      <c r="F1623" s="101" t="str">
        <f>IF(CADA_PROD!D1623="","",SUMIFS(MOVI_ENTR!I:I,MOVI_ENTR!D:D,D1623))</f>
        <v/>
      </c>
      <c r="G1623" s="101" t="str">
        <f>IF(CADA_PROD!C1623="","",SUMIFS(MOVI_SAID!H:H,MOVI_SAID!D:D,D1623))</f>
        <v/>
      </c>
      <c r="H1623" s="101" t="str">
        <f t="shared" si="42"/>
        <v/>
      </c>
      <c r="I1623" s="100" t="str">
        <f>IF(CADA_PROD!C1623="","",IFERROR(IF(H1623&lt;=0,"Sem estoque",IF(H1623/E1623&lt;0.25,"Quase sem estoque",IF(H1623/E1623&lt;1.2,"Estoque baixo",IF(H1623/E1623&lt;2,"Estoque moderado","Estoque confortável")))),""))</f>
        <v/>
      </c>
      <c r="J1623" s="102" t="str">
        <f>IF(CADA_PROD!C1623="","",SUMIFS(MOVI_ENTR!M:M,MOVI_ENTR!D:D,D1623))</f>
        <v/>
      </c>
      <c r="K1623" s="103" t="str">
        <f>IF(CADA_PROD!C1623="","",IFERROR($J1623/SUM($J$6:$J$1006),""))</f>
        <v/>
      </c>
      <c r="L1623" s="103" t="str">
        <f>IF(CADA_PROD!C1623="","",IFERROR(H1623/SUM($H$6:$H$1006)+P1623,""))</f>
        <v/>
      </c>
      <c r="M1623" s="102" t="str">
        <f>IF(CADA_PROD!$C1623="","",IFERROR(SUMIFS(MOVI_ENTR!M:M,MOVI_ENTR!D:D,D1623)/SUMIFS(MOVI_ENTR!I:I,MOVI_ENTR!D:D,D1623),0))</f>
        <v/>
      </c>
      <c r="N1623" s="104" t="str">
        <f>IF(CADA_PROD!C1623="","",G1623/E1623)</f>
        <v/>
      </c>
    </row>
    <row r="1624" spans="3:14" ht="30" customHeight="1">
      <c r="C1624" s="99" t="str">
        <f>IF(CADA_PROD!C1624="","",CADA_PROD!C1624)</f>
        <v/>
      </c>
      <c r="D1624" s="100" t="str">
        <f>IF(CADA_PROD!D1624="","",CADA_PROD!D1624)</f>
        <v/>
      </c>
      <c r="E1624" s="101" t="str">
        <f>IF(CADA_PROD!E1624="","",CADA_PROD!E1624)</f>
        <v/>
      </c>
      <c r="F1624" s="101" t="str">
        <f>IF(CADA_PROD!D1624="","",SUMIFS(MOVI_ENTR!I:I,MOVI_ENTR!D:D,D1624))</f>
        <v/>
      </c>
      <c r="G1624" s="101" t="str">
        <f>IF(CADA_PROD!C1624="","",SUMIFS(MOVI_SAID!H:H,MOVI_SAID!D:D,D1624))</f>
        <v/>
      </c>
      <c r="H1624" s="101" t="str">
        <f t="shared" si="42"/>
        <v/>
      </c>
      <c r="I1624" s="100" t="str">
        <f>IF(CADA_PROD!C1624="","",IFERROR(IF(H1624&lt;=0,"Sem estoque",IF(H1624/E1624&lt;0.25,"Quase sem estoque",IF(H1624/E1624&lt;1.2,"Estoque baixo",IF(H1624/E1624&lt;2,"Estoque moderado","Estoque confortável")))),""))</f>
        <v/>
      </c>
      <c r="J1624" s="102" t="str">
        <f>IF(CADA_PROD!C1624="","",SUMIFS(MOVI_ENTR!M:M,MOVI_ENTR!D:D,D1624))</f>
        <v/>
      </c>
      <c r="K1624" s="103" t="str">
        <f>IF(CADA_PROD!C1624="","",IFERROR($J1624/SUM($J$6:$J$1006),""))</f>
        <v/>
      </c>
      <c r="L1624" s="103" t="str">
        <f>IF(CADA_PROD!C1624="","",IFERROR(H1624/SUM($H$6:$H$1006)+P1624,""))</f>
        <v/>
      </c>
      <c r="M1624" s="102" t="str">
        <f>IF(CADA_PROD!$C1624="","",IFERROR(SUMIFS(MOVI_ENTR!M:M,MOVI_ENTR!D:D,D1624)/SUMIFS(MOVI_ENTR!I:I,MOVI_ENTR!D:D,D1624),0))</f>
        <v/>
      </c>
      <c r="N1624" s="104" t="str">
        <f>IF(CADA_PROD!C1624="","",G1624/E1624)</f>
        <v/>
      </c>
    </row>
    <row r="1625" spans="3:14" ht="30" customHeight="1">
      <c r="C1625" s="99" t="str">
        <f>IF(CADA_PROD!C1625="","",CADA_PROD!C1625)</f>
        <v/>
      </c>
      <c r="D1625" s="100" t="str">
        <f>IF(CADA_PROD!D1625="","",CADA_PROD!D1625)</f>
        <v/>
      </c>
      <c r="E1625" s="101" t="str">
        <f>IF(CADA_PROD!E1625="","",CADA_PROD!E1625)</f>
        <v/>
      </c>
      <c r="F1625" s="101" t="str">
        <f>IF(CADA_PROD!D1625="","",SUMIFS(MOVI_ENTR!I:I,MOVI_ENTR!D:D,D1625))</f>
        <v/>
      </c>
      <c r="G1625" s="101" t="str">
        <f>IF(CADA_PROD!C1625="","",SUMIFS(MOVI_SAID!H:H,MOVI_SAID!D:D,D1625))</f>
        <v/>
      </c>
      <c r="H1625" s="101" t="str">
        <f t="shared" si="42"/>
        <v/>
      </c>
      <c r="I1625" s="100" t="str">
        <f>IF(CADA_PROD!C1625="","",IFERROR(IF(H1625&lt;=0,"Sem estoque",IF(H1625/E1625&lt;0.25,"Quase sem estoque",IF(H1625/E1625&lt;1.2,"Estoque baixo",IF(H1625/E1625&lt;2,"Estoque moderado","Estoque confortável")))),""))</f>
        <v/>
      </c>
      <c r="J1625" s="102" t="str">
        <f>IF(CADA_PROD!C1625="","",SUMIFS(MOVI_ENTR!M:M,MOVI_ENTR!D:D,D1625))</f>
        <v/>
      </c>
      <c r="K1625" s="103" t="str">
        <f>IF(CADA_PROD!C1625="","",IFERROR($J1625/SUM($J$6:$J$1006),""))</f>
        <v/>
      </c>
      <c r="L1625" s="103" t="str">
        <f>IF(CADA_PROD!C1625="","",IFERROR(H1625/SUM($H$6:$H$1006)+P1625,""))</f>
        <v/>
      </c>
      <c r="M1625" s="102" t="str">
        <f>IF(CADA_PROD!$C1625="","",IFERROR(SUMIFS(MOVI_ENTR!M:M,MOVI_ENTR!D:D,D1625)/SUMIFS(MOVI_ENTR!I:I,MOVI_ENTR!D:D,D1625),0))</f>
        <v/>
      </c>
      <c r="N1625" s="104" t="str">
        <f>IF(CADA_PROD!C1625="","",G1625/E1625)</f>
        <v/>
      </c>
    </row>
    <row r="1626" spans="3:14" ht="30" customHeight="1">
      <c r="C1626" s="99" t="str">
        <f>IF(CADA_PROD!C1626="","",CADA_PROD!C1626)</f>
        <v/>
      </c>
      <c r="D1626" s="100" t="str">
        <f>IF(CADA_PROD!D1626="","",CADA_PROD!D1626)</f>
        <v/>
      </c>
      <c r="E1626" s="101" t="str">
        <f>IF(CADA_PROD!E1626="","",CADA_PROD!E1626)</f>
        <v/>
      </c>
      <c r="F1626" s="101" t="str">
        <f>IF(CADA_PROD!D1626="","",SUMIFS(MOVI_ENTR!I:I,MOVI_ENTR!D:D,D1626))</f>
        <v/>
      </c>
      <c r="G1626" s="101" t="str">
        <f>IF(CADA_PROD!C1626="","",SUMIFS(MOVI_SAID!H:H,MOVI_SAID!D:D,D1626))</f>
        <v/>
      </c>
      <c r="H1626" s="101" t="str">
        <f t="shared" si="42"/>
        <v/>
      </c>
      <c r="I1626" s="100" t="str">
        <f>IF(CADA_PROD!C1626="","",IFERROR(IF(H1626&lt;=0,"Sem estoque",IF(H1626/E1626&lt;0.25,"Quase sem estoque",IF(H1626/E1626&lt;1.2,"Estoque baixo",IF(H1626/E1626&lt;2,"Estoque moderado","Estoque confortável")))),""))</f>
        <v/>
      </c>
      <c r="J1626" s="102" t="str">
        <f>IF(CADA_PROD!C1626="","",SUMIFS(MOVI_ENTR!M:M,MOVI_ENTR!D:D,D1626))</f>
        <v/>
      </c>
      <c r="K1626" s="103" t="str">
        <f>IF(CADA_PROD!C1626="","",IFERROR($J1626/SUM($J$6:$J$1006),""))</f>
        <v/>
      </c>
      <c r="L1626" s="103" t="str">
        <f>IF(CADA_PROD!C1626="","",IFERROR(H1626/SUM($H$6:$H$1006)+P1626,""))</f>
        <v/>
      </c>
      <c r="M1626" s="102" t="str">
        <f>IF(CADA_PROD!$C1626="","",IFERROR(SUMIFS(MOVI_ENTR!M:M,MOVI_ENTR!D:D,D1626)/SUMIFS(MOVI_ENTR!I:I,MOVI_ENTR!D:D,D1626),0))</f>
        <v/>
      </c>
      <c r="N1626" s="104" t="str">
        <f>IF(CADA_PROD!C1626="","",G1626/E1626)</f>
        <v/>
      </c>
    </row>
    <row r="1627" spans="3:14" ht="30" customHeight="1">
      <c r="C1627" s="99" t="str">
        <f>IF(CADA_PROD!C1627="","",CADA_PROD!C1627)</f>
        <v/>
      </c>
      <c r="D1627" s="100" t="str">
        <f>IF(CADA_PROD!D1627="","",CADA_PROD!D1627)</f>
        <v/>
      </c>
      <c r="E1627" s="101" t="str">
        <f>IF(CADA_PROD!E1627="","",CADA_PROD!E1627)</f>
        <v/>
      </c>
      <c r="F1627" s="101" t="str">
        <f>IF(CADA_PROD!D1627="","",SUMIFS(MOVI_ENTR!I:I,MOVI_ENTR!D:D,D1627))</f>
        <v/>
      </c>
      <c r="G1627" s="101" t="str">
        <f>IF(CADA_PROD!C1627="","",SUMIFS(MOVI_SAID!H:H,MOVI_SAID!D:D,D1627))</f>
        <v/>
      </c>
      <c r="H1627" s="101" t="str">
        <f t="shared" si="42"/>
        <v/>
      </c>
      <c r="I1627" s="100" t="str">
        <f>IF(CADA_PROD!C1627="","",IFERROR(IF(H1627&lt;=0,"Sem estoque",IF(H1627/E1627&lt;0.25,"Quase sem estoque",IF(H1627/E1627&lt;1.2,"Estoque baixo",IF(H1627/E1627&lt;2,"Estoque moderado","Estoque confortável")))),""))</f>
        <v/>
      </c>
      <c r="J1627" s="102" t="str">
        <f>IF(CADA_PROD!C1627="","",SUMIFS(MOVI_ENTR!M:M,MOVI_ENTR!D:D,D1627))</f>
        <v/>
      </c>
      <c r="K1627" s="103" t="str">
        <f>IF(CADA_PROD!C1627="","",IFERROR($J1627/SUM($J$6:$J$1006),""))</f>
        <v/>
      </c>
      <c r="L1627" s="103" t="str">
        <f>IF(CADA_PROD!C1627="","",IFERROR(H1627/SUM($H$6:$H$1006)+P1627,""))</f>
        <v/>
      </c>
      <c r="M1627" s="102" t="str">
        <f>IF(CADA_PROD!$C1627="","",IFERROR(SUMIFS(MOVI_ENTR!M:M,MOVI_ENTR!D:D,D1627)/SUMIFS(MOVI_ENTR!I:I,MOVI_ENTR!D:D,D1627),0))</f>
        <v/>
      </c>
      <c r="N1627" s="104" t="str">
        <f>IF(CADA_PROD!C1627="","",G1627/E1627)</f>
        <v/>
      </c>
    </row>
    <row r="1628" spans="3:14" ht="30" customHeight="1">
      <c r="C1628" s="99" t="str">
        <f>IF(CADA_PROD!C1628="","",CADA_PROD!C1628)</f>
        <v/>
      </c>
      <c r="D1628" s="100" t="str">
        <f>IF(CADA_PROD!D1628="","",CADA_PROD!D1628)</f>
        <v/>
      </c>
      <c r="E1628" s="101" t="str">
        <f>IF(CADA_PROD!E1628="","",CADA_PROD!E1628)</f>
        <v/>
      </c>
      <c r="F1628" s="101" t="str">
        <f>IF(CADA_PROD!D1628="","",SUMIFS(MOVI_ENTR!I:I,MOVI_ENTR!D:D,D1628))</f>
        <v/>
      </c>
      <c r="G1628" s="101" t="str">
        <f>IF(CADA_PROD!C1628="","",SUMIFS(MOVI_SAID!H:H,MOVI_SAID!D:D,D1628))</f>
        <v/>
      </c>
      <c r="H1628" s="101" t="str">
        <f t="shared" si="42"/>
        <v/>
      </c>
      <c r="I1628" s="100" t="str">
        <f>IF(CADA_PROD!C1628="","",IFERROR(IF(H1628&lt;=0,"Sem estoque",IF(H1628/E1628&lt;0.25,"Quase sem estoque",IF(H1628/E1628&lt;1.2,"Estoque baixo",IF(H1628/E1628&lt;2,"Estoque moderado","Estoque confortável")))),""))</f>
        <v/>
      </c>
      <c r="J1628" s="102" t="str">
        <f>IF(CADA_PROD!C1628="","",SUMIFS(MOVI_ENTR!M:M,MOVI_ENTR!D:D,D1628))</f>
        <v/>
      </c>
      <c r="K1628" s="103" t="str">
        <f>IF(CADA_PROD!C1628="","",IFERROR($J1628/SUM($J$6:$J$1006),""))</f>
        <v/>
      </c>
      <c r="L1628" s="103" t="str">
        <f>IF(CADA_PROD!C1628="","",IFERROR(H1628/SUM($H$6:$H$1006)+P1628,""))</f>
        <v/>
      </c>
      <c r="M1628" s="102" t="str">
        <f>IF(CADA_PROD!$C1628="","",IFERROR(SUMIFS(MOVI_ENTR!M:M,MOVI_ENTR!D:D,D1628)/SUMIFS(MOVI_ENTR!I:I,MOVI_ENTR!D:D,D1628),0))</f>
        <v/>
      </c>
      <c r="N1628" s="104" t="str">
        <f>IF(CADA_PROD!C1628="","",G1628/E1628)</f>
        <v/>
      </c>
    </row>
    <row r="1629" spans="3:14" ht="30" customHeight="1">
      <c r="C1629" s="99" t="str">
        <f>IF(CADA_PROD!C1629="","",CADA_PROD!C1629)</f>
        <v/>
      </c>
      <c r="D1629" s="100" t="str">
        <f>IF(CADA_PROD!D1629="","",CADA_PROD!D1629)</f>
        <v/>
      </c>
      <c r="E1629" s="101" t="str">
        <f>IF(CADA_PROD!E1629="","",CADA_PROD!E1629)</f>
        <v/>
      </c>
      <c r="F1629" s="101" t="str">
        <f>IF(CADA_PROD!D1629="","",SUMIFS(MOVI_ENTR!I:I,MOVI_ENTR!D:D,D1629))</f>
        <v/>
      </c>
      <c r="G1629" s="101" t="str">
        <f>IF(CADA_PROD!C1629="","",SUMIFS(MOVI_SAID!H:H,MOVI_SAID!D:D,D1629))</f>
        <v/>
      </c>
      <c r="H1629" s="101" t="str">
        <f t="shared" si="42"/>
        <v/>
      </c>
      <c r="I1629" s="100" t="str">
        <f>IF(CADA_PROD!C1629="","",IFERROR(IF(H1629&lt;=0,"Sem estoque",IF(H1629/E1629&lt;0.25,"Quase sem estoque",IF(H1629/E1629&lt;1.2,"Estoque baixo",IF(H1629/E1629&lt;2,"Estoque moderado","Estoque confortável")))),""))</f>
        <v/>
      </c>
      <c r="J1629" s="102" t="str">
        <f>IF(CADA_PROD!C1629="","",SUMIFS(MOVI_ENTR!M:M,MOVI_ENTR!D:D,D1629))</f>
        <v/>
      </c>
      <c r="K1629" s="103" t="str">
        <f>IF(CADA_PROD!C1629="","",IFERROR($J1629/SUM($J$6:$J$1006),""))</f>
        <v/>
      </c>
      <c r="L1629" s="103" t="str">
        <f>IF(CADA_PROD!C1629="","",IFERROR(H1629/SUM($H$6:$H$1006)+P1629,""))</f>
        <v/>
      </c>
      <c r="M1629" s="102" t="str">
        <f>IF(CADA_PROD!$C1629="","",IFERROR(SUMIFS(MOVI_ENTR!M:M,MOVI_ENTR!D:D,D1629)/SUMIFS(MOVI_ENTR!I:I,MOVI_ENTR!D:D,D1629),0))</f>
        <v/>
      </c>
      <c r="N1629" s="104" t="str">
        <f>IF(CADA_PROD!C1629="","",G1629/E1629)</f>
        <v/>
      </c>
    </row>
    <row r="1630" spans="3:14" ht="30" customHeight="1">
      <c r="C1630" s="99" t="str">
        <f>IF(CADA_PROD!C1630="","",CADA_PROD!C1630)</f>
        <v/>
      </c>
      <c r="D1630" s="100" t="str">
        <f>IF(CADA_PROD!D1630="","",CADA_PROD!D1630)</f>
        <v/>
      </c>
      <c r="E1630" s="101" t="str">
        <f>IF(CADA_PROD!E1630="","",CADA_PROD!E1630)</f>
        <v/>
      </c>
      <c r="F1630" s="101" t="str">
        <f>IF(CADA_PROD!D1630="","",SUMIFS(MOVI_ENTR!I:I,MOVI_ENTR!D:D,D1630))</f>
        <v/>
      </c>
      <c r="G1630" s="101" t="str">
        <f>IF(CADA_PROD!C1630="","",SUMIFS(MOVI_SAID!H:H,MOVI_SAID!D:D,D1630))</f>
        <v/>
      </c>
      <c r="H1630" s="101" t="str">
        <f t="shared" si="42"/>
        <v/>
      </c>
      <c r="I1630" s="100" t="str">
        <f>IF(CADA_PROD!C1630="","",IFERROR(IF(H1630&lt;=0,"Sem estoque",IF(H1630/E1630&lt;0.25,"Quase sem estoque",IF(H1630/E1630&lt;1.2,"Estoque baixo",IF(H1630/E1630&lt;2,"Estoque moderado","Estoque confortável")))),""))</f>
        <v/>
      </c>
      <c r="J1630" s="102" t="str">
        <f>IF(CADA_PROD!C1630="","",SUMIFS(MOVI_ENTR!M:M,MOVI_ENTR!D:D,D1630))</f>
        <v/>
      </c>
      <c r="K1630" s="103" t="str">
        <f>IF(CADA_PROD!C1630="","",IFERROR($J1630/SUM($J$6:$J$1006),""))</f>
        <v/>
      </c>
      <c r="L1630" s="103" t="str">
        <f>IF(CADA_PROD!C1630="","",IFERROR(H1630/SUM($H$6:$H$1006)+P1630,""))</f>
        <v/>
      </c>
      <c r="M1630" s="102" t="str">
        <f>IF(CADA_PROD!$C1630="","",IFERROR(SUMIFS(MOVI_ENTR!M:M,MOVI_ENTR!D:D,D1630)/SUMIFS(MOVI_ENTR!I:I,MOVI_ENTR!D:D,D1630),0))</f>
        <v/>
      </c>
      <c r="N1630" s="104" t="str">
        <f>IF(CADA_PROD!C1630="","",G1630/E1630)</f>
        <v/>
      </c>
    </row>
    <row r="1631" spans="3:14" ht="30" customHeight="1">
      <c r="C1631" s="99" t="str">
        <f>IF(CADA_PROD!C1631="","",CADA_PROD!C1631)</f>
        <v/>
      </c>
      <c r="D1631" s="100" t="str">
        <f>IF(CADA_PROD!D1631="","",CADA_PROD!D1631)</f>
        <v/>
      </c>
      <c r="E1631" s="101" t="str">
        <f>IF(CADA_PROD!E1631="","",CADA_PROD!E1631)</f>
        <v/>
      </c>
      <c r="F1631" s="101" t="str">
        <f>IF(CADA_PROD!D1631="","",SUMIFS(MOVI_ENTR!I:I,MOVI_ENTR!D:D,D1631))</f>
        <v/>
      </c>
      <c r="G1631" s="101" t="str">
        <f>IF(CADA_PROD!C1631="","",SUMIFS(MOVI_SAID!H:H,MOVI_SAID!D:D,D1631))</f>
        <v/>
      </c>
      <c r="H1631" s="101" t="str">
        <f t="shared" si="42"/>
        <v/>
      </c>
      <c r="I1631" s="100" t="str">
        <f>IF(CADA_PROD!C1631="","",IFERROR(IF(H1631&lt;=0,"Sem estoque",IF(H1631/E1631&lt;0.25,"Quase sem estoque",IF(H1631/E1631&lt;1.2,"Estoque baixo",IF(H1631/E1631&lt;2,"Estoque moderado","Estoque confortável")))),""))</f>
        <v/>
      </c>
      <c r="J1631" s="102" t="str">
        <f>IF(CADA_PROD!C1631="","",SUMIFS(MOVI_ENTR!M:M,MOVI_ENTR!D:D,D1631))</f>
        <v/>
      </c>
      <c r="K1631" s="103" t="str">
        <f>IF(CADA_PROD!C1631="","",IFERROR($J1631/SUM($J$6:$J$1006),""))</f>
        <v/>
      </c>
      <c r="L1631" s="103" t="str">
        <f>IF(CADA_PROD!C1631="","",IFERROR(H1631/SUM($H$6:$H$1006)+P1631,""))</f>
        <v/>
      </c>
      <c r="M1631" s="102" t="str">
        <f>IF(CADA_PROD!$C1631="","",IFERROR(SUMIFS(MOVI_ENTR!M:M,MOVI_ENTR!D:D,D1631)/SUMIFS(MOVI_ENTR!I:I,MOVI_ENTR!D:D,D1631),0))</f>
        <v/>
      </c>
      <c r="N1631" s="104" t="str">
        <f>IF(CADA_PROD!C1631="","",G1631/E1631)</f>
        <v/>
      </c>
    </row>
    <row r="1632" spans="3:14" ht="30" customHeight="1">
      <c r="C1632" s="99" t="str">
        <f>IF(CADA_PROD!C1632="","",CADA_PROD!C1632)</f>
        <v/>
      </c>
      <c r="D1632" s="100" t="str">
        <f>IF(CADA_PROD!D1632="","",CADA_PROD!D1632)</f>
        <v/>
      </c>
      <c r="E1632" s="101" t="str">
        <f>IF(CADA_PROD!E1632="","",CADA_PROD!E1632)</f>
        <v/>
      </c>
      <c r="F1632" s="101" t="str">
        <f>IF(CADA_PROD!D1632="","",SUMIFS(MOVI_ENTR!I:I,MOVI_ENTR!D:D,D1632))</f>
        <v/>
      </c>
      <c r="G1632" s="101" t="str">
        <f>IF(CADA_PROD!C1632="","",SUMIFS(MOVI_SAID!H:H,MOVI_SAID!D:D,D1632))</f>
        <v/>
      </c>
      <c r="H1632" s="101" t="str">
        <f t="shared" si="42"/>
        <v/>
      </c>
      <c r="I1632" s="100" t="str">
        <f>IF(CADA_PROD!C1632="","",IFERROR(IF(H1632&lt;=0,"Sem estoque",IF(H1632/E1632&lt;0.25,"Quase sem estoque",IF(H1632/E1632&lt;1.2,"Estoque baixo",IF(H1632/E1632&lt;2,"Estoque moderado","Estoque confortável")))),""))</f>
        <v/>
      </c>
      <c r="J1632" s="102" t="str">
        <f>IF(CADA_PROD!C1632="","",SUMIFS(MOVI_ENTR!M:M,MOVI_ENTR!D:D,D1632))</f>
        <v/>
      </c>
      <c r="K1632" s="103" t="str">
        <f>IF(CADA_PROD!C1632="","",IFERROR($J1632/SUM($J$6:$J$1006),""))</f>
        <v/>
      </c>
      <c r="L1632" s="103" t="str">
        <f>IF(CADA_PROD!C1632="","",IFERROR(H1632/SUM($H$6:$H$1006)+P1632,""))</f>
        <v/>
      </c>
      <c r="M1632" s="102" t="str">
        <f>IF(CADA_PROD!$C1632="","",IFERROR(SUMIFS(MOVI_ENTR!M:M,MOVI_ENTR!D:D,D1632)/SUMIFS(MOVI_ENTR!I:I,MOVI_ENTR!D:D,D1632),0))</f>
        <v/>
      </c>
      <c r="N1632" s="104" t="str">
        <f>IF(CADA_PROD!C1632="","",G1632/E1632)</f>
        <v/>
      </c>
    </row>
    <row r="1633" spans="3:14" ht="30" customHeight="1">
      <c r="C1633" s="99" t="str">
        <f>IF(CADA_PROD!C1633="","",CADA_PROD!C1633)</f>
        <v/>
      </c>
      <c r="D1633" s="100" t="str">
        <f>IF(CADA_PROD!D1633="","",CADA_PROD!D1633)</f>
        <v/>
      </c>
      <c r="E1633" s="101" t="str">
        <f>IF(CADA_PROD!E1633="","",CADA_PROD!E1633)</f>
        <v/>
      </c>
      <c r="F1633" s="101" t="str">
        <f>IF(CADA_PROD!D1633="","",SUMIFS(MOVI_ENTR!I:I,MOVI_ENTR!D:D,D1633))</f>
        <v/>
      </c>
      <c r="G1633" s="101" t="str">
        <f>IF(CADA_PROD!C1633="","",SUMIFS(MOVI_SAID!H:H,MOVI_SAID!D:D,D1633))</f>
        <v/>
      </c>
      <c r="H1633" s="101" t="str">
        <f t="shared" si="42"/>
        <v/>
      </c>
      <c r="I1633" s="100" t="str">
        <f>IF(CADA_PROD!C1633="","",IFERROR(IF(H1633&lt;=0,"Sem estoque",IF(H1633/E1633&lt;0.25,"Quase sem estoque",IF(H1633/E1633&lt;1.2,"Estoque baixo",IF(H1633/E1633&lt;2,"Estoque moderado","Estoque confortável")))),""))</f>
        <v/>
      </c>
      <c r="J1633" s="102" t="str">
        <f>IF(CADA_PROD!C1633="","",SUMIFS(MOVI_ENTR!M:M,MOVI_ENTR!D:D,D1633))</f>
        <v/>
      </c>
      <c r="K1633" s="103" t="str">
        <f>IF(CADA_PROD!C1633="","",IFERROR($J1633/SUM($J$6:$J$1006),""))</f>
        <v/>
      </c>
      <c r="L1633" s="103" t="str">
        <f>IF(CADA_PROD!C1633="","",IFERROR(H1633/SUM($H$6:$H$1006)+P1633,""))</f>
        <v/>
      </c>
      <c r="M1633" s="102" t="str">
        <f>IF(CADA_PROD!$C1633="","",IFERROR(SUMIFS(MOVI_ENTR!M:M,MOVI_ENTR!D:D,D1633)/SUMIFS(MOVI_ENTR!I:I,MOVI_ENTR!D:D,D1633),0))</f>
        <v/>
      </c>
      <c r="N1633" s="104" t="str">
        <f>IF(CADA_PROD!C1633="","",G1633/E1633)</f>
        <v/>
      </c>
    </row>
    <row r="1634" spans="3:14" ht="30" customHeight="1">
      <c r="C1634" s="99" t="str">
        <f>IF(CADA_PROD!C1634="","",CADA_PROD!C1634)</f>
        <v/>
      </c>
      <c r="D1634" s="100" t="str">
        <f>IF(CADA_PROD!D1634="","",CADA_PROD!D1634)</f>
        <v/>
      </c>
      <c r="E1634" s="101" t="str">
        <f>IF(CADA_PROD!E1634="","",CADA_PROD!E1634)</f>
        <v/>
      </c>
      <c r="F1634" s="101" t="str">
        <f>IF(CADA_PROD!D1634="","",SUMIFS(MOVI_ENTR!I:I,MOVI_ENTR!D:D,D1634))</f>
        <v/>
      </c>
      <c r="G1634" s="101" t="str">
        <f>IF(CADA_PROD!C1634="","",SUMIFS(MOVI_SAID!H:H,MOVI_SAID!D:D,D1634))</f>
        <v/>
      </c>
      <c r="H1634" s="101" t="str">
        <f t="shared" si="42"/>
        <v/>
      </c>
      <c r="I1634" s="100" t="str">
        <f>IF(CADA_PROD!C1634="","",IFERROR(IF(H1634&lt;=0,"Sem estoque",IF(H1634/E1634&lt;0.25,"Quase sem estoque",IF(H1634/E1634&lt;1.2,"Estoque baixo",IF(H1634/E1634&lt;2,"Estoque moderado","Estoque confortável")))),""))</f>
        <v/>
      </c>
      <c r="J1634" s="102" t="str">
        <f>IF(CADA_PROD!C1634="","",SUMIFS(MOVI_ENTR!M:M,MOVI_ENTR!D:D,D1634))</f>
        <v/>
      </c>
      <c r="K1634" s="103" t="str">
        <f>IF(CADA_PROD!C1634="","",IFERROR($J1634/SUM($J$6:$J$1006),""))</f>
        <v/>
      </c>
      <c r="L1634" s="103" t="str">
        <f>IF(CADA_PROD!C1634="","",IFERROR(H1634/SUM($H$6:$H$1006)+P1634,""))</f>
        <v/>
      </c>
      <c r="M1634" s="102" t="str">
        <f>IF(CADA_PROD!$C1634="","",IFERROR(SUMIFS(MOVI_ENTR!M:M,MOVI_ENTR!D:D,D1634)/SUMIFS(MOVI_ENTR!I:I,MOVI_ENTR!D:D,D1634),0))</f>
        <v/>
      </c>
      <c r="N1634" s="104" t="str">
        <f>IF(CADA_PROD!C1634="","",G1634/E1634)</f>
        <v/>
      </c>
    </row>
    <row r="1635" spans="3:14" ht="30" customHeight="1">
      <c r="C1635" s="99" t="str">
        <f>IF(CADA_PROD!C1635="","",CADA_PROD!C1635)</f>
        <v/>
      </c>
      <c r="D1635" s="100" t="str">
        <f>IF(CADA_PROD!D1635="","",CADA_PROD!D1635)</f>
        <v/>
      </c>
      <c r="E1635" s="101" t="str">
        <f>IF(CADA_PROD!E1635="","",CADA_PROD!E1635)</f>
        <v/>
      </c>
      <c r="F1635" s="101" t="str">
        <f>IF(CADA_PROD!D1635="","",SUMIFS(MOVI_ENTR!I:I,MOVI_ENTR!D:D,D1635))</f>
        <v/>
      </c>
      <c r="G1635" s="101" t="str">
        <f>IF(CADA_PROD!C1635="","",SUMIFS(MOVI_SAID!H:H,MOVI_SAID!D:D,D1635))</f>
        <v/>
      </c>
      <c r="H1635" s="101" t="str">
        <f t="shared" si="42"/>
        <v/>
      </c>
      <c r="I1635" s="100" t="str">
        <f>IF(CADA_PROD!C1635="","",IFERROR(IF(H1635&lt;=0,"Sem estoque",IF(H1635/E1635&lt;0.25,"Quase sem estoque",IF(H1635/E1635&lt;1.2,"Estoque baixo",IF(H1635/E1635&lt;2,"Estoque moderado","Estoque confortável")))),""))</f>
        <v/>
      </c>
      <c r="J1635" s="102" t="str">
        <f>IF(CADA_PROD!C1635="","",SUMIFS(MOVI_ENTR!M:M,MOVI_ENTR!D:D,D1635))</f>
        <v/>
      </c>
      <c r="K1635" s="103" t="str">
        <f>IF(CADA_PROD!C1635="","",IFERROR($J1635/SUM($J$6:$J$1006),""))</f>
        <v/>
      </c>
      <c r="L1635" s="103" t="str">
        <f>IF(CADA_PROD!C1635="","",IFERROR(H1635/SUM($H$6:$H$1006)+P1635,""))</f>
        <v/>
      </c>
      <c r="M1635" s="102" t="str">
        <f>IF(CADA_PROD!$C1635="","",IFERROR(SUMIFS(MOVI_ENTR!M:M,MOVI_ENTR!D:D,D1635)/SUMIFS(MOVI_ENTR!I:I,MOVI_ENTR!D:D,D1635),0))</f>
        <v/>
      </c>
      <c r="N1635" s="104" t="str">
        <f>IF(CADA_PROD!C1635="","",G1635/E1635)</f>
        <v/>
      </c>
    </row>
    <row r="1636" spans="3:14" ht="30" customHeight="1">
      <c r="C1636" s="99" t="str">
        <f>IF(CADA_PROD!C1636="","",CADA_PROD!C1636)</f>
        <v/>
      </c>
      <c r="D1636" s="100" t="str">
        <f>IF(CADA_PROD!D1636="","",CADA_PROD!D1636)</f>
        <v/>
      </c>
      <c r="E1636" s="101" t="str">
        <f>IF(CADA_PROD!E1636="","",CADA_PROD!E1636)</f>
        <v/>
      </c>
      <c r="F1636" s="101" t="str">
        <f>IF(CADA_PROD!D1636="","",SUMIFS(MOVI_ENTR!I:I,MOVI_ENTR!D:D,D1636))</f>
        <v/>
      </c>
      <c r="G1636" s="101" t="str">
        <f>IF(CADA_PROD!C1636="","",SUMIFS(MOVI_SAID!H:H,MOVI_SAID!D:D,D1636))</f>
        <v/>
      </c>
      <c r="H1636" s="101" t="str">
        <f t="shared" si="42"/>
        <v/>
      </c>
      <c r="I1636" s="100" t="str">
        <f>IF(CADA_PROD!C1636="","",IFERROR(IF(H1636&lt;=0,"Sem estoque",IF(H1636/E1636&lt;0.25,"Quase sem estoque",IF(H1636/E1636&lt;1.2,"Estoque baixo",IF(H1636/E1636&lt;2,"Estoque moderado","Estoque confortável")))),""))</f>
        <v/>
      </c>
      <c r="J1636" s="102" t="str">
        <f>IF(CADA_PROD!C1636="","",SUMIFS(MOVI_ENTR!M:M,MOVI_ENTR!D:D,D1636))</f>
        <v/>
      </c>
      <c r="K1636" s="103" t="str">
        <f>IF(CADA_PROD!C1636="","",IFERROR($J1636/SUM($J$6:$J$1006),""))</f>
        <v/>
      </c>
      <c r="L1636" s="103" t="str">
        <f>IF(CADA_PROD!C1636="","",IFERROR(H1636/SUM($H$6:$H$1006)+P1636,""))</f>
        <v/>
      </c>
      <c r="M1636" s="102" t="str">
        <f>IF(CADA_PROD!$C1636="","",IFERROR(SUMIFS(MOVI_ENTR!M:M,MOVI_ENTR!D:D,D1636)/SUMIFS(MOVI_ENTR!I:I,MOVI_ENTR!D:D,D1636),0))</f>
        <v/>
      </c>
      <c r="N1636" s="104" t="str">
        <f>IF(CADA_PROD!C1636="","",G1636/E1636)</f>
        <v/>
      </c>
    </row>
    <row r="1637" spans="3:14" ht="30" customHeight="1">
      <c r="C1637" s="99" t="str">
        <f>IF(CADA_PROD!C1637="","",CADA_PROD!C1637)</f>
        <v/>
      </c>
      <c r="D1637" s="100" t="str">
        <f>IF(CADA_PROD!D1637="","",CADA_PROD!D1637)</f>
        <v/>
      </c>
      <c r="E1637" s="101" t="str">
        <f>IF(CADA_PROD!E1637="","",CADA_PROD!E1637)</f>
        <v/>
      </c>
      <c r="F1637" s="101" t="str">
        <f>IF(CADA_PROD!D1637="","",SUMIFS(MOVI_ENTR!I:I,MOVI_ENTR!D:D,D1637))</f>
        <v/>
      </c>
      <c r="G1637" s="101" t="str">
        <f>IF(CADA_PROD!C1637="","",SUMIFS(MOVI_SAID!H:H,MOVI_SAID!D:D,D1637))</f>
        <v/>
      </c>
      <c r="H1637" s="101" t="str">
        <f t="shared" si="42"/>
        <v/>
      </c>
      <c r="I1637" s="100" t="str">
        <f>IF(CADA_PROD!C1637="","",IFERROR(IF(H1637&lt;=0,"Sem estoque",IF(H1637/E1637&lt;0.25,"Quase sem estoque",IF(H1637/E1637&lt;1.2,"Estoque baixo",IF(H1637/E1637&lt;2,"Estoque moderado","Estoque confortável")))),""))</f>
        <v/>
      </c>
      <c r="J1637" s="102" t="str">
        <f>IF(CADA_PROD!C1637="","",SUMIFS(MOVI_ENTR!M:M,MOVI_ENTR!D:D,D1637))</f>
        <v/>
      </c>
      <c r="K1637" s="103" t="str">
        <f>IF(CADA_PROD!C1637="","",IFERROR($J1637/SUM($J$6:$J$1006),""))</f>
        <v/>
      </c>
      <c r="L1637" s="103" t="str">
        <f>IF(CADA_PROD!C1637="","",IFERROR(H1637/SUM($H$6:$H$1006)+P1637,""))</f>
        <v/>
      </c>
      <c r="M1637" s="102" t="str">
        <f>IF(CADA_PROD!$C1637="","",IFERROR(SUMIFS(MOVI_ENTR!M:M,MOVI_ENTR!D:D,D1637)/SUMIFS(MOVI_ENTR!I:I,MOVI_ENTR!D:D,D1637),0))</f>
        <v/>
      </c>
      <c r="N1637" s="104" t="str">
        <f>IF(CADA_PROD!C1637="","",G1637/E1637)</f>
        <v/>
      </c>
    </row>
    <row r="1638" spans="3:14" ht="30" customHeight="1">
      <c r="C1638" s="99" t="str">
        <f>IF(CADA_PROD!C1638="","",CADA_PROD!C1638)</f>
        <v/>
      </c>
      <c r="D1638" s="100" t="str">
        <f>IF(CADA_PROD!D1638="","",CADA_PROD!D1638)</f>
        <v/>
      </c>
      <c r="E1638" s="101" t="str">
        <f>IF(CADA_PROD!E1638="","",CADA_PROD!E1638)</f>
        <v/>
      </c>
      <c r="F1638" s="101" t="str">
        <f>IF(CADA_PROD!D1638="","",SUMIFS(MOVI_ENTR!I:I,MOVI_ENTR!D:D,D1638))</f>
        <v/>
      </c>
      <c r="G1638" s="101" t="str">
        <f>IF(CADA_PROD!C1638="","",SUMIFS(MOVI_SAID!H:H,MOVI_SAID!D:D,D1638))</f>
        <v/>
      </c>
      <c r="H1638" s="101" t="str">
        <f t="shared" si="42"/>
        <v/>
      </c>
      <c r="I1638" s="100" t="str">
        <f>IF(CADA_PROD!C1638="","",IFERROR(IF(H1638&lt;=0,"Sem estoque",IF(H1638/E1638&lt;0.25,"Quase sem estoque",IF(H1638/E1638&lt;1.2,"Estoque baixo",IF(H1638/E1638&lt;2,"Estoque moderado","Estoque confortável")))),""))</f>
        <v/>
      </c>
      <c r="J1638" s="102" t="str">
        <f>IF(CADA_PROD!C1638="","",SUMIFS(MOVI_ENTR!M:M,MOVI_ENTR!D:D,D1638))</f>
        <v/>
      </c>
      <c r="K1638" s="103" t="str">
        <f>IF(CADA_PROD!C1638="","",IFERROR($J1638/SUM($J$6:$J$1006),""))</f>
        <v/>
      </c>
      <c r="L1638" s="103" t="str">
        <f>IF(CADA_PROD!C1638="","",IFERROR(H1638/SUM($H$6:$H$1006)+P1638,""))</f>
        <v/>
      </c>
      <c r="M1638" s="102" t="str">
        <f>IF(CADA_PROD!$C1638="","",IFERROR(SUMIFS(MOVI_ENTR!M:M,MOVI_ENTR!D:D,D1638)/SUMIFS(MOVI_ENTR!I:I,MOVI_ENTR!D:D,D1638),0))</f>
        <v/>
      </c>
      <c r="N1638" s="104" t="str">
        <f>IF(CADA_PROD!C1638="","",G1638/E1638)</f>
        <v/>
      </c>
    </row>
    <row r="1639" spans="3:14" ht="30" customHeight="1">
      <c r="C1639" s="99" t="str">
        <f>IF(CADA_PROD!C1639="","",CADA_PROD!C1639)</f>
        <v/>
      </c>
      <c r="D1639" s="100" t="str">
        <f>IF(CADA_PROD!D1639="","",CADA_PROD!D1639)</f>
        <v/>
      </c>
      <c r="E1639" s="101" t="str">
        <f>IF(CADA_PROD!E1639="","",CADA_PROD!E1639)</f>
        <v/>
      </c>
      <c r="F1639" s="101" t="str">
        <f>IF(CADA_PROD!D1639="","",SUMIFS(MOVI_ENTR!I:I,MOVI_ENTR!D:D,D1639))</f>
        <v/>
      </c>
      <c r="G1639" s="101" t="str">
        <f>IF(CADA_PROD!C1639="","",SUMIFS(MOVI_SAID!H:H,MOVI_SAID!D:D,D1639))</f>
        <v/>
      </c>
      <c r="H1639" s="101" t="str">
        <f t="shared" si="42"/>
        <v/>
      </c>
      <c r="I1639" s="100" t="str">
        <f>IF(CADA_PROD!C1639="","",IFERROR(IF(H1639&lt;=0,"Sem estoque",IF(H1639/E1639&lt;0.25,"Quase sem estoque",IF(H1639/E1639&lt;1.2,"Estoque baixo",IF(H1639/E1639&lt;2,"Estoque moderado","Estoque confortável")))),""))</f>
        <v/>
      </c>
      <c r="J1639" s="102" t="str">
        <f>IF(CADA_PROD!C1639="","",SUMIFS(MOVI_ENTR!M:M,MOVI_ENTR!D:D,D1639))</f>
        <v/>
      </c>
      <c r="K1639" s="103" t="str">
        <f>IF(CADA_PROD!C1639="","",IFERROR($J1639/SUM($J$6:$J$1006),""))</f>
        <v/>
      </c>
      <c r="L1639" s="103" t="str">
        <f>IF(CADA_PROD!C1639="","",IFERROR(H1639/SUM($H$6:$H$1006)+P1639,""))</f>
        <v/>
      </c>
      <c r="M1639" s="102" t="str">
        <f>IF(CADA_PROD!$C1639="","",IFERROR(SUMIFS(MOVI_ENTR!M:M,MOVI_ENTR!D:D,D1639)/SUMIFS(MOVI_ENTR!I:I,MOVI_ENTR!D:D,D1639),0))</f>
        <v/>
      </c>
      <c r="N1639" s="104" t="str">
        <f>IF(CADA_PROD!C1639="","",G1639/E1639)</f>
        <v/>
      </c>
    </row>
    <row r="1640" spans="3:14" ht="30" customHeight="1">
      <c r="C1640" s="99" t="str">
        <f>IF(CADA_PROD!C1640="","",CADA_PROD!C1640)</f>
        <v/>
      </c>
      <c r="D1640" s="100" t="str">
        <f>IF(CADA_PROD!D1640="","",CADA_PROD!D1640)</f>
        <v/>
      </c>
      <c r="E1640" s="101" t="str">
        <f>IF(CADA_PROD!E1640="","",CADA_PROD!E1640)</f>
        <v/>
      </c>
      <c r="F1640" s="101" t="str">
        <f>IF(CADA_PROD!D1640="","",SUMIFS(MOVI_ENTR!I:I,MOVI_ENTR!D:D,D1640))</f>
        <v/>
      </c>
      <c r="G1640" s="101" t="str">
        <f>IF(CADA_PROD!C1640="","",SUMIFS(MOVI_SAID!H:H,MOVI_SAID!D:D,D1640))</f>
        <v/>
      </c>
      <c r="H1640" s="101" t="str">
        <f t="shared" si="42"/>
        <v/>
      </c>
      <c r="I1640" s="100" t="str">
        <f>IF(CADA_PROD!C1640="","",IFERROR(IF(H1640&lt;=0,"Sem estoque",IF(H1640/E1640&lt;0.25,"Quase sem estoque",IF(H1640/E1640&lt;1.2,"Estoque baixo",IF(H1640/E1640&lt;2,"Estoque moderado","Estoque confortável")))),""))</f>
        <v/>
      </c>
      <c r="J1640" s="102" t="str">
        <f>IF(CADA_PROD!C1640="","",SUMIFS(MOVI_ENTR!M:M,MOVI_ENTR!D:D,D1640))</f>
        <v/>
      </c>
      <c r="K1640" s="103" t="str">
        <f>IF(CADA_PROD!C1640="","",IFERROR($J1640/SUM($J$6:$J$1006),""))</f>
        <v/>
      </c>
      <c r="L1640" s="103" t="str">
        <f>IF(CADA_PROD!C1640="","",IFERROR(H1640/SUM($H$6:$H$1006)+P1640,""))</f>
        <v/>
      </c>
      <c r="M1640" s="102" t="str">
        <f>IF(CADA_PROD!$C1640="","",IFERROR(SUMIFS(MOVI_ENTR!M:M,MOVI_ENTR!D:D,D1640)/SUMIFS(MOVI_ENTR!I:I,MOVI_ENTR!D:D,D1640),0))</f>
        <v/>
      </c>
      <c r="N1640" s="104" t="str">
        <f>IF(CADA_PROD!C1640="","",G1640/E1640)</f>
        <v/>
      </c>
    </row>
    <row r="1641" spans="3:14" ht="30" customHeight="1">
      <c r="C1641" s="99" t="str">
        <f>IF(CADA_PROD!C1641="","",CADA_PROD!C1641)</f>
        <v/>
      </c>
      <c r="D1641" s="100" t="str">
        <f>IF(CADA_PROD!D1641="","",CADA_PROD!D1641)</f>
        <v/>
      </c>
      <c r="E1641" s="101" t="str">
        <f>IF(CADA_PROD!E1641="","",CADA_PROD!E1641)</f>
        <v/>
      </c>
      <c r="F1641" s="101" t="str">
        <f>IF(CADA_PROD!D1641="","",SUMIFS(MOVI_ENTR!I:I,MOVI_ENTR!D:D,D1641))</f>
        <v/>
      </c>
      <c r="G1641" s="101" t="str">
        <f>IF(CADA_PROD!C1641="","",SUMIFS(MOVI_SAID!H:H,MOVI_SAID!D:D,D1641))</f>
        <v/>
      </c>
      <c r="H1641" s="101" t="str">
        <f t="shared" si="42"/>
        <v/>
      </c>
      <c r="I1641" s="100" t="str">
        <f>IF(CADA_PROD!C1641="","",IFERROR(IF(H1641&lt;=0,"Sem estoque",IF(H1641/E1641&lt;0.25,"Quase sem estoque",IF(H1641/E1641&lt;1.2,"Estoque baixo",IF(H1641/E1641&lt;2,"Estoque moderado","Estoque confortável")))),""))</f>
        <v/>
      </c>
      <c r="J1641" s="102" t="str">
        <f>IF(CADA_PROD!C1641="","",SUMIFS(MOVI_ENTR!M:M,MOVI_ENTR!D:D,D1641))</f>
        <v/>
      </c>
      <c r="K1641" s="103" t="str">
        <f>IF(CADA_PROD!C1641="","",IFERROR($J1641/SUM($J$6:$J$1006),""))</f>
        <v/>
      </c>
      <c r="L1641" s="103" t="str">
        <f>IF(CADA_PROD!C1641="","",IFERROR(H1641/SUM($H$6:$H$1006)+P1641,""))</f>
        <v/>
      </c>
      <c r="M1641" s="102" t="str">
        <f>IF(CADA_PROD!$C1641="","",IFERROR(SUMIFS(MOVI_ENTR!M:M,MOVI_ENTR!D:D,D1641)/SUMIFS(MOVI_ENTR!I:I,MOVI_ENTR!D:D,D1641),0))</f>
        <v/>
      </c>
      <c r="N1641" s="104" t="str">
        <f>IF(CADA_PROD!C1641="","",G1641/E1641)</f>
        <v/>
      </c>
    </row>
    <row r="1642" spans="3:14" ht="30" customHeight="1">
      <c r="C1642" s="99" t="str">
        <f>IF(CADA_PROD!C1642="","",CADA_PROD!C1642)</f>
        <v/>
      </c>
      <c r="D1642" s="100" t="str">
        <f>IF(CADA_PROD!D1642="","",CADA_PROD!D1642)</f>
        <v/>
      </c>
      <c r="E1642" s="101" t="str">
        <f>IF(CADA_PROD!E1642="","",CADA_PROD!E1642)</f>
        <v/>
      </c>
      <c r="F1642" s="101" t="str">
        <f>IF(CADA_PROD!D1642="","",SUMIFS(MOVI_ENTR!I:I,MOVI_ENTR!D:D,D1642))</f>
        <v/>
      </c>
      <c r="G1642" s="101" t="str">
        <f>IF(CADA_PROD!C1642="","",SUMIFS(MOVI_SAID!H:H,MOVI_SAID!D:D,D1642))</f>
        <v/>
      </c>
      <c r="H1642" s="101" t="str">
        <f t="shared" si="42"/>
        <v/>
      </c>
      <c r="I1642" s="100" t="str">
        <f>IF(CADA_PROD!C1642="","",IFERROR(IF(H1642&lt;=0,"Sem estoque",IF(H1642/E1642&lt;0.25,"Quase sem estoque",IF(H1642/E1642&lt;1.2,"Estoque baixo",IF(H1642/E1642&lt;2,"Estoque moderado","Estoque confortável")))),""))</f>
        <v/>
      </c>
      <c r="J1642" s="102" t="str">
        <f>IF(CADA_PROD!C1642="","",SUMIFS(MOVI_ENTR!M:M,MOVI_ENTR!D:D,D1642))</f>
        <v/>
      </c>
      <c r="K1642" s="103" t="str">
        <f>IF(CADA_PROD!C1642="","",IFERROR($J1642/SUM($J$6:$J$1006),""))</f>
        <v/>
      </c>
      <c r="L1642" s="103" t="str">
        <f>IF(CADA_PROD!C1642="","",IFERROR(H1642/SUM($H$6:$H$1006)+P1642,""))</f>
        <v/>
      </c>
      <c r="M1642" s="102" t="str">
        <f>IF(CADA_PROD!$C1642="","",IFERROR(SUMIFS(MOVI_ENTR!M:M,MOVI_ENTR!D:D,D1642)/SUMIFS(MOVI_ENTR!I:I,MOVI_ENTR!D:D,D1642),0))</f>
        <v/>
      </c>
      <c r="N1642" s="104" t="str">
        <f>IF(CADA_PROD!C1642="","",G1642/E1642)</f>
        <v/>
      </c>
    </row>
    <row r="1643" spans="3:14" ht="30" customHeight="1">
      <c r="C1643" s="99" t="str">
        <f>IF(CADA_PROD!C1643="","",CADA_PROD!C1643)</f>
        <v/>
      </c>
      <c r="D1643" s="100" t="str">
        <f>IF(CADA_PROD!D1643="","",CADA_PROD!D1643)</f>
        <v/>
      </c>
      <c r="E1643" s="101" t="str">
        <f>IF(CADA_PROD!E1643="","",CADA_PROD!E1643)</f>
        <v/>
      </c>
      <c r="F1643" s="101" t="str">
        <f>IF(CADA_PROD!D1643="","",SUMIFS(MOVI_ENTR!I:I,MOVI_ENTR!D:D,D1643))</f>
        <v/>
      </c>
      <c r="G1643" s="101" t="str">
        <f>IF(CADA_PROD!C1643="","",SUMIFS(MOVI_SAID!H:H,MOVI_SAID!D:D,D1643))</f>
        <v/>
      </c>
      <c r="H1643" s="101" t="str">
        <f t="shared" ref="H1643:H1706" si="43">IFERROR(F1643-G1643,"")</f>
        <v/>
      </c>
      <c r="I1643" s="100" t="str">
        <f>IF(CADA_PROD!C1643="","",IFERROR(IF(H1643&lt;=0,"Sem estoque",IF(H1643/E1643&lt;0.25,"Quase sem estoque",IF(H1643/E1643&lt;1.2,"Estoque baixo",IF(H1643/E1643&lt;2,"Estoque moderado","Estoque confortável")))),""))</f>
        <v/>
      </c>
      <c r="J1643" s="102" t="str">
        <f>IF(CADA_PROD!C1643="","",SUMIFS(MOVI_ENTR!M:M,MOVI_ENTR!D:D,D1643))</f>
        <v/>
      </c>
      <c r="K1643" s="103" t="str">
        <f>IF(CADA_PROD!C1643="","",IFERROR($J1643/SUM($J$6:$J$1006),""))</f>
        <v/>
      </c>
      <c r="L1643" s="103" t="str">
        <f>IF(CADA_PROD!C1643="","",IFERROR(H1643/SUM($H$6:$H$1006)+P1643,""))</f>
        <v/>
      </c>
      <c r="M1643" s="102" t="str">
        <f>IF(CADA_PROD!$C1643="","",IFERROR(SUMIFS(MOVI_ENTR!M:M,MOVI_ENTR!D:D,D1643)/SUMIFS(MOVI_ENTR!I:I,MOVI_ENTR!D:D,D1643),0))</f>
        <v/>
      </c>
      <c r="N1643" s="104" t="str">
        <f>IF(CADA_PROD!C1643="","",G1643/E1643)</f>
        <v/>
      </c>
    </row>
    <row r="1644" spans="3:14" ht="30" customHeight="1">
      <c r="C1644" s="99" t="str">
        <f>IF(CADA_PROD!C1644="","",CADA_PROD!C1644)</f>
        <v/>
      </c>
      <c r="D1644" s="100" t="str">
        <f>IF(CADA_PROD!D1644="","",CADA_PROD!D1644)</f>
        <v/>
      </c>
      <c r="E1644" s="101" t="str">
        <f>IF(CADA_PROD!E1644="","",CADA_PROD!E1644)</f>
        <v/>
      </c>
      <c r="F1644" s="101" t="str">
        <f>IF(CADA_PROD!D1644="","",SUMIFS(MOVI_ENTR!I:I,MOVI_ENTR!D:D,D1644))</f>
        <v/>
      </c>
      <c r="G1644" s="101" t="str">
        <f>IF(CADA_PROD!C1644="","",SUMIFS(MOVI_SAID!H:H,MOVI_SAID!D:D,D1644))</f>
        <v/>
      </c>
      <c r="H1644" s="101" t="str">
        <f t="shared" si="43"/>
        <v/>
      </c>
      <c r="I1644" s="100" t="str">
        <f>IF(CADA_PROD!C1644="","",IFERROR(IF(H1644&lt;=0,"Sem estoque",IF(H1644/E1644&lt;0.25,"Quase sem estoque",IF(H1644/E1644&lt;1.2,"Estoque baixo",IF(H1644/E1644&lt;2,"Estoque moderado","Estoque confortável")))),""))</f>
        <v/>
      </c>
      <c r="J1644" s="102" t="str">
        <f>IF(CADA_PROD!C1644="","",SUMIFS(MOVI_ENTR!M:M,MOVI_ENTR!D:D,D1644))</f>
        <v/>
      </c>
      <c r="K1644" s="103" t="str">
        <f>IF(CADA_PROD!C1644="","",IFERROR($J1644/SUM($J$6:$J$1006),""))</f>
        <v/>
      </c>
      <c r="L1644" s="103" t="str">
        <f>IF(CADA_PROD!C1644="","",IFERROR(H1644/SUM($H$6:$H$1006)+P1644,""))</f>
        <v/>
      </c>
      <c r="M1644" s="102" t="str">
        <f>IF(CADA_PROD!$C1644="","",IFERROR(SUMIFS(MOVI_ENTR!M:M,MOVI_ENTR!D:D,D1644)/SUMIFS(MOVI_ENTR!I:I,MOVI_ENTR!D:D,D1644),0))</f>
        <v/>
      </c>
      <c r="N1644" s="104" t="str">
        <f>IF(CADA_PROD!C1644="","",G1644/E1644)</f>
        <v/>
      </c>
    </row>
    <row r="1645" spans="3:14" ht="30" customHeight="1">
      <c r="C1645" s="99" t="str">
        <f>IF(CADA_PROD!C1645="","",CADA_PROD!C1645)</f>
        <v/>
      </c>
      <c r="D1645" s="100" t="str">
        <f>IF(CADA_PROD!D1645="","",CADA_PROD!D1645)</f>
        <v/>
      </c>
      <c r="E1645" s="101" t="str">
        <f>IF(CADA_PROD!E1645="","",CADA_PROD!E1645)</f>
        <v/>
      </c>
      <c r="F1645" s="101" t="str">
        <f>IF(CADA_PROD!D1645="","",SUMIFS(MOVI_ENTR!I:I,MOVI_ENTR!D:D,D1645))</f>
        <v/>
      </c>
      <c r="G1645" s="101" t="str">
        <f>IF(CADA_PROD!C1645="","",SUMIFS(MOVI_SAID!H:H,MOVI_SAID!D:D,D1645))</f>
        <v/>
      </c>
      <c r="H1645" s="101" t="str">
        <f t="shared" si="43"/>
        <v/>
      </c>
      <c r="I1645" s="100" t="str">
        <f>IF(CADA_PROD!C1645="","",IFERROR(IF(H1645&lt;=0,"Sem estoque",IF(H1645/E1645&lt;0.25,"Quase sem estoque",IF(H1645/E1645&lt;1.2,"Estoque baixo",IF(H1645/E1645&lt;2,"Estoque moderado","Estoque confortável")))),""))</f>
        <v/>
      </c>
      <c r="J1645" s="102" t="str">
        <f>IF(CADA_PROD!C1645="","",SUMIFS(MOVI_ENTR!M:M,MOVI_ENTR!D:D,D1645))</f>
        <v/>
      </c>
      <c r="K1645" s="103" t="str">
        <f>IF(CADA_PROD!C1645="","",IFERROR($J1645/SUM($J$6:$J$1006),""))</f>
        <v/>
      </c>
      <c r="L1645" s="103" t="str">
        <f>IF(CADA_PROD!C1645="","",IFERROR(H1645/SUM($H$6:$H$1006)+P1645,""))</f>
        <v/>
      </c>
      <c r="M1645" s="102" t="str">
        <f>IF(CADA_PROD!$C1645="","",IFERROR(SUMIFS(MOVI_ENTR!M:M,MOVI_ENTR!D:D,D1645)/SUMIFS(MOVI_ENTR!I:I,MOVI_ENTR!D:D,D1645),0))</f>
        <v/>
      </c>
      <c r="N1645" s="104" t="str">
        <f>IF(CADA_PROD!C1645="","",G1645/E1645)</f>
        <v/>
      </c>
    </row>
    <row r="1646" spans="3:14" ht="30" customHeight="1">
      <c r="C1646" s="99" t="str">
        <f>IF(CADA_PROD!C1646="","",CADA_PROD!C1646)</f>
        <v/>
      </c>
      <c r="D1646" s="100" t="str">
        <f>IF(CADA_PROD!D1646="","",CADA_PROD!D1646)</f>
        <v/>
      </c>
      <c r="E1646" s="101" t="str">
        <f>IF(CADA_PROD!E1646="","",CADA_PROD!E1646)</f>
        <v/>
      </c>
      <c r="F1646" s="101" t="str">
        <f>IF(CADA_PROD!D1646="","",SUMIFS(MOVI_ENTR!I:I,MOVI_ENTR!D:D,D1646))</f>
        <v/>
      </c>
      <c r="G1646" s="101" t="str">
        <f>IF(CADA_PROD!C1646="","",SUMIFS(MOVI_SAID!H:H,MOVI_SAID!D:D,D1646))</f>
        <v/>
      </c>
      <c r="H1646" s="101" t="str">
        <f t="shared" si="43"/>
        <v/>
      </c>
      <c r="I1646" s="100" t="str">
        <f>IF(CADA_PROD!C1646="","",IFERROR(IF(H1646&lt;=0,"Sem estoque",IF(H1646/E1646&lt;0.25,"Quase sem estoque",IF(H1646/E1646&lt;1.2,"Estoque baixo",IF(H1646/E1646&lt;2,"Estoque moderado","Estoque confortável")))),""))</f>
        <v/>
      </c>
      <c r="J1646" s="102" t="str">
        <f>IF(CADA_PROD!C1646="","",SUMIFS(MOVI_ENTR!M:M,MOVI_ENTR!D:D,D1646))</f>
        <v/>
      </c>
      <c r="K1646" s="103" t="str">
        <f>IF(CADA_PROD!C1646="","",IFERROR($J1646/SUM($J$6:$J$1006),""))</f>
        <v/>
      </c>
      <c r="L1646" s="103" t="str">
        <f>IF(CADA_PROD!C1646="","",IFERROR(H1646/SUM($H$6:$H$1006)+P1646,""))</f>
        <v/>
      </c>
      <c r="M1646" s="102" t="str">
        <f>IF(CADA_PROD!$C1646="","",IFERROR(SUMIFS(MOVI_ENTR!M:M,MOVI_ENTR!D:D,D1646)/SUMIFS(MOVI_ENTR!I:I,MOVI_ENTR!D:D,D1646),0))</f>
        <v/>
      </c>
      <c r="N1646" s="104" t="str">
        <f>IF(CADA_PROD!C1646="","",G1646/E1646)</f>
        <v/>
      </c>
    </row>
    <row r="1647" spans="3:14" ht="30" customHeight="1">
      <c r="C1647" s="99" t="str">
        <f>IF(CADA_PROD!C1647="","",CADA_PROD!C1647)</f>
        <v/>
      </c>
      <c r="D1647" s="100" t="str">
        <f>IF(CADA_PROD!D1647="","",CADA_PROD!D1647)</f>
        <v/>
      </c>
      <c r="E1647" s="101" t="str">
        <f>IF(CADA_PROD!E1647="","",CADA_PROD!E1647)</f>
        <v/>
      </c>
      <c r="F1647" s="101" t="str">
        <f>IF(CADA_PROD!D1647="","",SUMIFS(MOVI_ENTR!I:I,MOVI_ENTR!D:D,D1647))</f>
        <v/>
      </c>
      <c r="G1647" s="101" t="str">
        <f>IF(CADA_PROD!C1647="","",SUMIFS(MOVI_SAID!H:H,MOVI_SAID!D:D,D1647))</f>
        <v/>
      </c>
      <c r="H1647" s="101" t="str">
        <f t="shared" si="43"/>
        <v/>
      </c>
      <c r="I1647" s="100" t="str">
        <f>IF(CADA_PROD!C1647="","",IFERROR(IF(H1647&lt;=0,"Sem estoque",IF(H1647/E1647&lt;0.25,"Quase sem estoque",IF(H1647/E1647&lt;1.2,"Estoque baixo",IF(H1647/E1647&lt;2,"Estoque moderado","Estoque confortável")))),""))</f>
        <v/>
      </c>
      <c r="J1647" s="102" t="str">
        <f>IF(CADA_PROD!C1647="","",SUMIFS(MOVI_ENTR!M:M,MOVI_ENTR!D:D,D1647))</f>
        <v/>
      </c>
      <c r="K1647" s="103" t="str">
        <f>IF(CADA_PROD!C1647="","",IFERROR($J1647/SUM($J$6:$J$1006),""))</f>
        <v/>
      </c>
      <c r="L1647" s="103" t="str">
        <f>IF(CADA_PROD!C1647="","",IFERROR(H1647/SUM($H$6:$H$1006)+P1647,""))</f>
        <v/>
      </c>
      <c r="M1647" s="102" t="str">
        <f>IF(CADA_PROD!$C1647="","",IFERROR(SUMIFS(MOVI_ENTR!M:M,MOVI_ENTR!D:D,D1647)/SUMIFS(MOVI_ENTR!I:I,MOVI_ENTR!D:D,D1647),0))</f>
        <v/>
      </c>
      <c r="N1647" s="104" t="str">
        <f>IF(CADA_PROD!C1647="","",G1647/E1647)</f>
        <v/>
      </c>
    </row>
    <row r="1648" spans="3:14" ht="30" customHeight="1">
      <c r="C1648" s="99" t="str">
        <f>IF(CADA_PROD!C1648="","",CADA_PROD!C1648)</f>
        <v/>
      </c>
      <c r="D1648" s="100" t="str">
        <f>IF(CADA_PROD!D1648="","",CADA_PROD!D1648)</f>
        <v/>
      </c>
      <c r="E1648" s="101" t="str">
        <f>IF(CADA_PROD!E1648="","",CADA_PROD!E1648)</f>
        <v/>
      </c>
      <c r="F1648" s="101" t="str">
        <f>IF(CADA_PROD!D1648="","",SUMIFS(MOVI_ENTR!I:I,MOVI_ENTR!D:D,D1648))</f>
        <v/>
      </c>
      <c r="G1648" s="101" t="str">
        <f>IF(CADA_PROD!C1648="","",SUMIFS(MOVI_SAID!H:H,MOVI_SAID!D:D,D1648))</f>
        <v/>
      </c>
      <c r="H1648" s="101" t="str">
        <f t="shared" si="43"/>
        <v/>
      </c>
      <c r="I1648" s="100" t="str">
        <f>IF(CADA_PROD!C1648="","",IFERROR(IF(H1648&lt;=0,"Sem estoque",IF(H1648/E1648&lt;0.25,"Quase sem estoque",IF(H1648/E1648&lt;1.2,"Estoque baixo",IF(H1648/E1648&lt;2,"Estoque moderado","Estoque confortável")))),""))</f>
        <v/>
      </c>
      <c r="J1648" s="102" t="str">
        <f>IF(CADA_PROD!C1648="","",SUMIFS(MOVI_ENTR!M:M,MOVI_ENTR!D:D,D1648))</f>
        <v/>
      </c>
      <c r="K1648" s="103" t="str">
        <f>IF(CADA_PROD!C1648="","",IFERROR($J1648/SUM($J$6:$J$1006),""))</f>
        <v/>
      </c>
      <c r="L1648" s="103" t="str">
        <f>IF(CADA_PROD!C1648="","",IFERROR(H1648/SUM($H$6:$H$1006)+P1648,""))</f>
        <v/>
      </c>
      <c r="M1648" s="102" t="str">
        <f>IF(CADA_PROD!$C1648="","",IFERROR(SUMIFS(MOVI_ENTR!M:M,MOVI_ENTR!D:D,D1648)/SUMIFS(MOVI_ENTR!I:I,MOVI_ENTR!D:D,D1648),0))</f>
        <v/>
      </c>
      <c r="N1648" s="104" t="str">
        <f>IF(CADA_PROD!C1648="","",G1648/E1648)</f>
        <v/>
      </c>
    </row>
    <row r="1649" spans="3:14" ht="30" customHeight="1">
      <c r="C1649" s="99" t="str">
        <f>IF(CADA_PROD!C1649="","",CADA_PROD!C1649)</f>
        <v/>
      </c>
      <c r="D1649" s="100" t="str">
        <f>IF(CADA_PROD!D1649="","",CADA_PROD!D1649)</f>
        <v/>
      </c>
      <c r="E1649" s="101" t="str">
        <f>IF(CADA_PROD!E1649="","",CADA_PROD!E1649)</f>
        <v/>
      </c>
      <c r="F1649" s="101" t="str">
        <f>IF(CADA_PROD!D1649="","",SUMIFS(MOVI_ENTR!I:I,MOVI_ENTR!D:D,D1649))</f>
        <v/>
      </c>
      <c r="G1649" s="101" t="str">
        <f>IF(CADA_PROD!C1649="","",SUMIFS(MOVI_SAID!H:H,MOVI_SAID!D:D,D1649))</f>
        <v/>
      </c>
      <c r="H1649" s="101" t="str">
        <f t="shared" si="43"/>
        <v/>
      </c>
      <c r="I1649" s="100" t="str">
        <f>IF(CADA_PROD!C1649="","",IFERROR(IF(H1649&lt;=0,"Sem estoque",IF(H1649/E1649&lt;0.25,"Quase sem estoque",IF(H1649/E1649&lt;1.2,"Estoque baixo",IF(H1649/E1649&lt;2,"Estoque moderado","Estoque confortável")))),""))</f>
        <v/>
      </c>
      <c r="J1649" s="102" t="str">
        <f>IF(CADA_PROD!C1649="","",SUMIFS(MOVI_ENTR!M:M,MOVI_ENTR!D:D,D1649))</f>
        <v/>
      </c>
      <c r="K1649" s="103" t="str">
        <f>IF(CADA_PROD!C1649="","",IFERROR($J1649/SUM($J$6:$J$1006),""))</f>
        <v/>
      </c>
      <c r="L1649" s="103" t="str">
        <f>IF(CADA_PROD!C1649="","",IFERROR(H1649/SUM($H$6:$H$1006)+P1649,""))</f>
        <v/>
      </c>
      <c r="M1649" s="102" t="str">
        <f>IF(CADA_PROD!$C1649="","",IFERROR(SUMIFS(MOVI_ENTR!M:M,MOVI_ENTR!D:D,D1649)/SUMIFS(MOVI_ENTR!I:I,MOVI_ENTR!D:D,D1649),0))</f>
        <v/>
      </c>
      <c r="N1649" s="104" t="str">
        <f>IF(CADA_PROD!C1649="","",G1649/E1649)</f>
        <v/>
      </c>
    </row>
    <row r="1650" spans="3:14" ht="30" customHeight="1">
      <c r="C1650" s="99" t="str">
        <f>IF(CADA_PROD!C1650="","",CADA_PROD!C1650)</f>
        <v/>
      </c>
      <c r="D1650" s="100" t="str">
        <f>IF(CADA_PROD!D1650="","",CADA_PROD!D1650)</f>
        <v/>
      </c>
      <c r="E1650" s="101" t="str">
        <f>IF(CADA_PROD!E1650="","",CADA_PROD!E1650)</f>
        <v/>
      </c>
      <c r="F1650" s="101" t="str">
        <f>IF(CADA_PROD!D1650="","",SUMIFS(MOVI_ENTR!I:I,MOVI_ENTR!D:D,D1650))</f>
        <v/>
      </c>
      <c r="G1650" s="101" t="str">
        <f>IF(CADA_PROD!C1650="","",SUMIFS(MOVI_SAID!H:H,MOVI_SAID!D:D,D1650))</f>
        <v/>
      </c>
      <c r="H1650" s="101" t="str">
        <f t="shared" si="43"/>
        <v/>
      </c>
      <c r="I1650" s="100" t="str">
        <f>IF(CADA_PROD!C1650="","",IFERROR(IF(H1650&lt;=0,"Sem estoque",IF(H1650/E1650&lt;0.25,"Quase sem estoque",IF(H1650/E1650&lt;1.2,"Estoque baixo",IF(H1650/E1650&lt;2,"Estoque moderado","Estoque confortável")))),""))</f>
        <v/>
      </c>
      <c r="J1650" s="102" t="str">
        <f>IF(CADA_PROD!C1650="","",SUMIFS(MOVI_ENTR!M:M,MOVI_ENTR!D:D,D1650))</f>
        <v/>
      </c>
      <c r="K1650" s="103" t="str">
        <f>IF(CADA_PROD!C1650="","",IFERROR($J1650/SUM($J$6:$J$1006),""))</f>
        <v/>
      </c>
      <c r="L1650" s="103" t="str">
        <f>IF(CADA_PROD!C1650="","",IFERROR(H1650/SUM($H$6:$H$1006)+P1650,""))</f>
        <v/>
      </c>
      <c r="M1650" s="102" t="str">
        <f>IF(CADA_PROD!$C1650="","",IFERROR(SUMIFS(MOVI_ENTR!M:M,MOVI_ENTR!D:D,D1650)/SUMIFS(MOVI_ENTR!I:I,MOVI_ENTR!D:D,D1650),0))</f>
        <v/>
      </c>
      <c r="N1650" s="104" t="str">
        <f>IF(CADA_PROD!C1650="","",G1650/E1650)</f>
        <v/>
      </c>
    </row>
    <row r="1651" spans="3:14" ht="30" customHeight="1">
      <c r="C1651" s="99" t="str">
        <f>IF(CADA_PROD!C1651="","",CADA_PROD!C1651)</f>
        <v/>
      </c>
      <c r="D1651" s="100" t="str">
        <f>IF(CADA_PROD!D1651="","",CADA_PROD!D1651)</f>
        <v/>
      </c>
      <c r="E1651" s="101" t="str">
        <f>IF(CADA_PROD!E1651="","",CADA_PROD!E1651)</f>
        <v/>
      </c>
      <c r="F1651" s="101" t="str">
        <f>IF(CADA_PROD!D1651="","",SUMIFS(MOVI_ENTR!I:I,MOVI_ENTR!D:D,D1651))</f>
        <v/>
      </c>
      <c r="G1651" s="101" t="str">
        <f>IF(CADA_PROD!C1651="","",SUMIFS(MOVI_SAID!H:H,MOVI_SAID!D:D,D1651))</f>
        <v/>
      </c>
      <c r="H1651" s="101" t="str">
        <f t="shared" si="43"/>
        <v/>
      </c>
      <c r="I1651" s="100" t="str">
        <f>IF(CADA_PROD!C1651="","",IFERROR(IF(H1651&lt;=0,"Sem estoque",IF(H1651/E1651&lt;0.25,"Quase sem estoque",IF(H1651/E1651&lt;1.2,"Estoque baixo",IF(H1651/E1651&lt;2,"Estoque moderado","Estoque confortável")))),""))</f>
        <v/>
      </c>
      <c r="J1651" s="102" t="str">
        <f>IF(CADA_PROD!C1651="","",SUMIFS(MOVI_ENTR!M:M,MOVI_ENTR!D:D,D1651))</f>
        <v/>
      </c>
      <c r="K1651" s="103" t="str">
        <f>IF(CADA_PROD!C1651="","",IFERROR($J1651/SUM($J$6:$J$1006),""))</f>
        <v/>
      </c>
      <c r="L1651" s="103" t="str">
        <f>IF(CADA_PROD!C1651="","",IFERROR(H1651/SUM($H$6:$H$1006)+P1651,""))</f>
        <v/>
      </c>
      <c r="M1651" s="102" t="str">
        <f>IF(CADA_PROD!$C1651="","",IFERROR(SUMIFS(MOVI_ENTR!M:M,MOVI_ENTR!D:D,D1651)/SUMIFS(MOVI_ENTR!I:I,MOVI_ENTR!D:D,D1651),0))</f>
        <v/>
      </c>
      <c r="N1651" s="104" t="str">
        <f>IF(CADA_PROD!C1651="","",G1651/E1651)</f>
        <v/>
      </c>
    </row>
    <row r="1652" spans="3:14" ht="30" customHeight="1">
      <c r="C1652" s="99" t="str">
        <f>IF(CADA_PROD!C1652="","",CADA_PROD!C1652)</f>
        <v/>
      </c>
      <c r="D1652" s="100" t="str">
        <f>IF(CADA_PROD!D1652="","",CADA_PROD!D1652)</f>
        <v/>
      </c>
      <c r="E1652" s="101" t="str">
        <f>IF(CADA_PROD!E1652="","",CADA_PROD!E1652)</f>
        <v/>
      </c>
      <c r="F1652" s="101" t="str">
        <f>IF(CADA_PROD!D1652="","",SUMIFS(MOVI_ENTR!I:I,MOVI_ENTR!D:D,D1652))</f>
        <v/>
      </c>
      <c r="G1652" s="101" t="str">
        <f>IF(CADA_PROD!C1652="","",SUMIFS(MOVI_SAID!H:H,MOVI_SAID!D:D,D1652))</f>
        <v/>
      </c>
      <c r="H1652" s="101" t="str">
        <f t="shared" si="43"/>
        <v/>
      </c>
      <c r="I1652" s="100" t="str">
        <f>IF(CADA_PROD!C1652="","",IFERROR(IF(H1652&lt;=0,"Sem estoque",IF(H1652/E1652&lt;0.25,"Quase sem estoque",IF(H1652/E1652&lt;1.2,"Estoque baixo",IF(H1652/E1652&lt;2,"Estoque moderado","Estoque confortável")))),""))</f>
        <v/>
      </c>
      <c r="J1652" s="102" t="str">
        <f>IF(CADA_PROD!C1652="","",SUMIFS(MOVI_ENTR!M:M,MOVI_ENTR!D:D,D1652))</f>
        <v/>
      </c>
      <c r="K1652" s="103" t="str">
        <f>IF(CADA_PROD!C1652="","",IFERROR($J1652/SUM($J$6:$J$1006),""))</f>
        <v/>
      </c>
      <c r="L1652" s="103" t="str">
        <f>IF(CADA_PROD!C1652="","",IFERROR(H1652/SUM($H$6:$H$1006)+P1652,""))</f>
        <v/>
      </c>
      <c r="M1652" s="102" t="str">
        <f>IF(CADA_PROD!$C1652="","",IFERROR(SUMIFS(MOVI_ENTR!M:M,MOVI_ENTR!D:D,D1652)/SUMIFS(MOVI_ENTR!I:I,MOVI_ENTR!D:D,D1652),0))</f>
        <v/>
      </c>
      <c r="N1652" s="104" t="str">
        <f>IF(CADA_PROD!C1652="","",G1652/E1652)</f>
        <v/>
      </c>
    </row>
    <row r="1653" spans="3:14" ht="30" customHeight="1">
      <c r="C1653" s="99" t="str">
        <f>IF(CADA_PROD!C1653="","",CADA_PROD!C1653)</f>
        <v/>
      </c>
      <c r="D1653" s="100" t="str">
        <f>IF(CADA_PROD!D1653="","",CADA_PROD!D1653)</f>
        <v/>
      </c>
      <c r="E1653" s="101" t="str">
        <f>IF(CADA_PROD!E1653="","",CADA_PROD!E1653)</f>
        <v/>
      </c>
      <c r="F1653" s="101" t="str">
        <f>IF(CADA_PROD!D1653="","",SUMIFS(MOVI_ENTR!I:I,MOVI_ENTR!D:D,D1653))</f>
        <v/>
      </c>
      <c r="G1653" s="101" t="str">
        <f>IF(CADA_PROD!C1653="","",SUMIFS(MOVI_SAID!H:H,MOVI_SAID!D:D,D1653))</f>
        <v/>
      </c>
      <c r="H1653" s="101" t="str">
        <f t="shared" si="43"/>
        <v/>
      </c>
      <c r="I1653" s="100" t="str">
        <f>IF(CADA_PROD!C1653="","",IFERROR(IF(H1653&lt;=0,"Sem estoque",IF(H1653/E1653&lt;0.25,"Quase sem estoque",IF(H1653/E1653&lt;1.2,"Estoque baixo",IF(H1653/E1653&lt;2,"Estoque moderado","Estoque confortável")))),""))</f>
        <v/>
      </c>
      <c r="J1653" s="102" t="str">
        <f>IF(CADA_PROD!C1653="","",SUMIFS(MOVI_ENTR!M:M,MOVI_ENTR!D:D,D1653))</f>
        <v/>
      </c>
      <c r="K1653" s="103" t="str">
        <f>IF(CADA_PROD!C1653="","",IFERROR($J1653/SUM($J$6:$J$1006),""))</f>
        <v/>
      </c>
      <c r="L1653" s="103" t="str">
        <f>IF(CADA_PROD!C1653="","",IFERROR(H1653/SUM($H$6:$H$1006)+P1653,""))</f>
        <v/>
      </c>
      <c r="M1653" s="102" t="str">
        <f>IF(CADA_PROD!$C1653="","",IFERROR(SUMIFS(MOVI_ENTR!M:M,MOVI_ENTR!D:D,D1653)/SUMIFS(MOVI_ENTR!I:I,MOVI_ENTR!D:D,D1653),0))</f>
        <v/>
      </c>
      <c r="N1653" s="104" t="str">
        <f>IF(CADA_PROD!C1653="","",G1653/E1653)</f>
        <v/>
      </c>
    </row>
    <row r="1654" spans="3:14" ht="30" customHeight="1">
      <c r="C1654" s="99" t="str">
        <f>IF(CADA_PROD!C1654="","",CADA_PROD!C1654)</f>
        <v/>
      </c>
      <c r="D1654" s="100" t="str">
        <f>IF(CADA_PROD!D1654="","",CADA_PROD!D1654)</f>
        <v/>
      </c>
      <c r="E1654" s="101" t="str">
        <f>IF(CADA_PROD!E1654="","",CADA_PROD!E1654)</f>
        <v/>
      </c>
      <c r="F1654" s="101" t="str">
        <f>IF(CADA_PROD!D1654="","",SUMIFS(MOVI_ENTR!I:I,MOVI_ENTR!D:D,D1654))</f>
        <v/>
      </c>
      <c r="G1654" s="101" t="str">
        <f>IF(CADA_PROD!C1654="","",SUMIFS(MOVI_SAID!H:H,MOVI_SAID!D:D,D1654))</f>
        <v/>
      </c>
      <c r="H1654" s="101" t="str">
        <f t="shared" si="43"/>
        <v/>
      </c>
      <c r="I1654" s="100" t="str">
        <f>IF(CADA_PROD!C1654="","",IFERROR(IF(H1654&lt;=0,"Sem estoque",IF(H1654/E1654&lt;0.25,"Quase sem estoque",IF(H1654/E1654&lt;1.2,"Estoque baixo",IF(H1654/E1654&lt;2,"Estoque moderado","Estoque confortável")))),""))</f>
        <v/>
      </c>
      <c r="J1654" s="102" t="str">
        <f>IF(CADA_PROD!C1654="","",SUMIFS(MOVI_ENTR!M:M,MOVI_ENTR!D:D,D1654))</f>
        <v/>
      </c>
      <c r="K1654" s="103" t="str">
        <f>IF(CADA_PROD!C1654="","",IFERROR($J1654/SUM($J$6:$J$1006),""))</f>
        <v/>
      </c>
      <c r="L1654" s="103" t="str">
        <f>IF(CADA_PROD!C1654="","",IFERROR(H1654/SUM($H$6:$H$1006)+P1654,""))</f>
        <v/>
      </c>
      <c r="M1654" s="102" t="str">
        <f>IF(CADA_PROD!$C1654="","",IFERROR(SUMIFS(MOVI_ENTR!M:M,MOVI_ENTR!D:D,D1654)/SUMIFS(MOVI_ENTR!I:I,MOVI_ENTR!D:D,D1654),0))</f>
        <v/>
      </c>
      <c r="N1654" s="104" t="str">
        <f>IF(CADA_PROD!C1654="","",G1654/E1654)</f>
        <v/>
      </c>
    </row>
    <row r="1655" spans="3:14" ht="30" customHeight="1">
      <c r="C1655" s="99" t="str">
        <f>IF(CADA_PROD!C1655="","",CADA_PROD!C1655)</f>
        <v/>
      </c>
      <c r="D1655" s="100" t="str">
        <f>IF(CADA_PROD!D1655="","",CADA_PROD!D1655)</f>
        <v/>
      </c>
      <c r="E1655" s="101" t="str">
        <f>IF(CADA_PROD!E1655="","",CADA_PROD!E1655)</f>
        <v/>
      </c>
      <c r="F1655" s="101" t="str">
        <f>IF(CADA_PROD!D1655="","",SUMIFS(MOVI_ENTR!I:I,MOVI_ENTR!D:D,D1655))</f>
        <v/>
      </c>
      <c r="G1655" s="101" t="str">
        <f>IF(CADA_PROD!C1655="","",SUMIFS(MOVI_SAID!H:H,MOVI_SAID!D:D,D1655))</f>
        <v/>
      </c>
      <c r="H1655" s="101" t="str">
        <f t="shared" si="43"/>
        <v/>
      </c>
      <c r="I1655" s="100" t="str">
        <f>IF(CADA_PROD!C1655="","",IFERROR(IF(H1655&lt;=0,"Sem estoque",IF(H1655/E1655&lt;0.25,"Quase sem estoque",IF(H1655/E1655&lt;1.2,"Estoque baixo",IF(H1655/E1655&lt;2,"Estoque moderado","Estoque confortável")))),""))</f>
        <v/>
      </c>
      <c r="J1655" s="102" t="str">
        <f>IF(CADA_PROD!C1655="","",SUMIFS(MOVI_ENTR!M:M,MOVI_ENTR!D:D,D1655))</f>
        <v/>
      </c>
      <c r="K1655" s="103" t="str">
        <f>IF(CADA_PROD!C1655="","",IFERROR($J1655/SUM($J$6:$J$1006),""))</f>
        <v/>
      </c>
      <c r="L1655" s="103" t="str">
        <f>IF(CADA_PROD!C1655="","",IFERROR(H1655/SUM($H$6:$H$1006)+P1655,""))</f>
        <v/>
      </c>
      <c r="M1655" s="102" t="str">
        <f>IF(CADA_PROD!$C1655="","",IFERROR(SUMIFS(MOVI_ENTR!M:M,MOVI_ENTR!D:D,D1655)/SUMIFS(MOVI_ENTR!I:I,MOVI_ENTR!D:D,D1655),0))</f>
        <v/>
      </c>
      <c r="N1655" s="104" t="str">
        <f>IF(CADA_PROD!C1655="","",G1655/E1655)</f>
        <v/>
      </c>
    </row>
    <row r="1656" spans="3:14" ht="30" customHeight="1">
      <c r="C1656" s="99" t="str">
        <f>IF(CADA_PROD!C1656="","",CADA_PROD!C1656)</f>
        <v/>
      </c>
      <c r="D1656" s="100" t="str">
        <f>IF(CADA_PROD!D1656="","",CADA_PROD!D1656)</f>
        <v/>
      </c>
      <c r="E1656" s="101" t="str">
        <f>IF(CADA_PROD!E1656="","",CADA_PROD!E1656)</f>
        <v/>
      </c>
      <c r="F1656" s="101" t="str">
        <f>IF(CADA_PROD!D1656="","",SUMIFS(MOVI_ENTR!I:I,MOVI_ENTR!D:D,D1656))</f>
        <v/>
      </c>
      <c r="G1656" s="101" t="str">
        <f>IF(CADA_PROD!C1656="","",SUMIFS(MOVI_SAID!H:H,MOVI_SAID!D:D,D1656))</f>
        <v/>
      </c>
      <c r="H1656" s="101" t="str">
        <f t="shared" si="43"/>
        <v/>
      </c>
      <c r="I1656" s="100" t="str">
        <f>IF(CADA_PROD!C1656="","",IFERROR(IF(H1656&lt;=0,"Sem estoque",IF(H1656/E1656&lt;0.25,"Quase sem estoque",IF(H1656/E1656&lt;1.2,"Estoque baixo",IF(H1656/E1656&lt;2,"Estoque moderado","Estoque confortável")))),""))</f>
        <v/>
      </c>
      <c r="J1656" s="102" t="str">
        <f>IF(CADA_PROD!C1656="","",SUMIFS(MOVI_ENTR!M:M,MOVI_ENTR!D:D,D1656))</f>
        <v/>
      </c>
      <c r="K1656" s="103" t="str">
        <f>IF(CADA_PROD!C1656="","",IFERROR($J1656/SUM($J$6:$J$1006),""))</f>
        <v/>
      </c>
      <c r="L1656" s="103" t="str">
        <f>IF(CADA_PROD!C1656="","",IFERROR(H1656/SUM($H$6:$H$1006)+P1656,""))</f>
        <v/>
      </c>
      <c r="M1656" s="102" t="str">
        <f>IF(CADA_PROD!$C1656="","",IFERROR(SUMIFS(MOVI_ENTR!M:M,MOVI_ENTR!D:D,D1656)/SUMIFS(MOVI_ENTR!I:I,MOVI_ENTR!D:D,D1656),0))</f>
        <v/>
      </c>
      <c r="N1656" s="104" t="str">
        <f>IF(CADA_PROD!C1656="","",G1656/E1656)</f>
        <v/>
      </c>
    </row>
    <row r="1657" spans="3:14" ht="30" customHeight="1">
      <c r="C1657" s="99" t="str">
        <f>IF(CADA_PROD!C1657="","",CADA_PROD!C1657)</f>
        <v/>
      </c>
      <c r="D1657" s="100" t="str">
        <f>IF(CADA_PROD!D1657="","",CADA_PROD!D1657)</f>
        <v/>
      </c>
      <c r="E1657" s="101" t="str">
        <f>IF(CADA_PROD!E1657="","",CADA_PROD!E1657)</f>
        <v/>
      </c>
      <c r="F1657" s="101" t="str">
        <f>IF(CADA_PROD!D1657="","",SUMIFS(MOVI_ENTR!I:I,MOVI_ENTR!D:D,D1657))</f>
        <v/>
      </c>
      <c r="G1657" s="101" t="str">
        <f>IF(CADA_PROD!C1657="","",SUMIFS(MOVI_SAID!H:H,MOVI_SAID!D:D,D1657))</f>
        <v/>
      </c>
      <c r="H1657" s="101" t="str">
        <f t="shared" si="43"/>
        <v/>
      </c>
      <c r="I1657" s="100" t="str">
        <f>IF(CADA_PROD!C1657="","",IFERROR(IF(H1657&lt;=0,"Sem estoque",IF(H1657/E1657&lt;0.25,"Quase sem estoque",IF(H1657/E1657&lt;1.2,"Estoque baixo",IF(H1657/E1657&lt;2,"Estoque moderado","Estoque confortável")))),""))</f>
        <v/>
      </c>
      <c r="J1657" s="102" t="str">
        <f>IF(CADA_PROD!C1657="","",SUMIFS(MOVI_ENTR!M:M,MOVI_ENTR!D:D,D1657))</f>
        <v/>
      </c>
      <c r="K1657" s="103" t="str">
        <f>IF(CADA_PROD!C1657="","",IFERROR($J1657/SUM($J$6:$J$1006),""))</f>
        <v/>
      </c>
      <c r="L1657" s="103" t="str">
        <f>IF(CADA_PROD!C1657="","",IFERROR(H1657/SUM($H$6:$H$1006)+P1657,""))</f>
        <v/>
      </c>
      <c r="M1657" s="102" t="str">
        <f>IF(CADA_PROD!$C1657="","",IFERROR(SUMIFS(MOVI_ENTR!M:M,MOVI_ENTR!D:D,D1657)/SUMIFS(MOVI_ENTR!I:I,MOVI_ENTR!D:D,D1657),0))</f>
        <v/>
      </c>
      <c r="N1657" s="104" t="str">
        <f>IF(CADA_PROD!C1657="","",G1657/E1657)</f>
        <v/>
      </c>
    </row>
    <row r="1658" spans="3:14" ht="30" customHeight="1">
      <c r="C1658" s="99" t="str">
        <f>IF(CADA_PROD!C1658="","",CADA_PROD!C1658)</f>
        <v/>
      </c>
      <c r="D1658" s="100" t="str">
        <f>IF(CADA_PROD!D1658="","",CADA_PROD!D1658)</f>
        <v/>
      </c>
      <c r="E1658" s="101" t="str">
        <f>IF(CADA_PROD!E1658="","",CADA_PROD!E1658)</f>
        <v/>
      </c>
      <c r="F1658" s="101" t="str">
        <f>IF(CADA_PROD!D1658="","",SUMIFS(MOVI_ENTR!I:I,MOVI_ENTR!D:D,D1658))</f>
        <v/>
      </c>
      <c r="G1658" s="101" t="str">
        <f>IF(CADA_PROD!C1658="","",SUMIFS(MOVI_SAID!H:H,MOVI_SAID!D:D,D1658))</f>
        <v/>
      </c>
      <c r="H1658" s="101" t="str">
        <f t="shared" si="43"/>
        <v/>
      </c>
      <c r="I1658" s="100" t="str">
        <f>IF(CADA_PROD!C1658="","",IFERROR(IF(H1658&lt;=0,"Sem estoque",IF(H1658/E1658&lt;0.25,"Quase sem estoque",IF(H1658/E1658&lt;1.2,"Estoque baixo",IF(H1658/E1658&lt;2,"Estoque moderado","Estoque confortável")))),""))</f>
        <v/>
      </c>
      <c r="J1658" s="102" t="str">
        <f>IF(CADA_PROD!C1658="","",SUMIFS(MOVI_ENTR!M:M,MOVI_ENTR!D:D,D1658))</f>
        <v/>
      </c>
      <c r="K1658" s="103" t="str">
        <f>IF(CADA_PROD!C1658="","",IFERROR($J1658/SUM($J$6:$J$1006),""))</f>
        <v/>
      </c>
      <c r="L1658" s="103" t="str">
        <f>IF(CADA_PROD!C1658="","",IFERROR(H1658/SUM($H$6:$H$1006)+P1658,""))</f>
        <v/>
      </c>
      <c r="M1658" s="102" t="str">
        <f>IF(CADA_PROD!$C1658="","",IFERROR(SUMIFS(MOVI_ENTR!M:M,MOVI_ENTR!D:D,D1658)/SUMIFS(MOVI_ENTR!I:I,MOVI_ENTR!D:D,D1658),0))</f>
        <v/>
      </c>
      <c r="N1658" s="104" t="str">
        <f>IF(CADA_PROD!C1658="","",G1658/E1658)</f>
        <v/>
      </c>
    </row>
    <row r="1659" spans="3:14" ht="30" customHeight="1">
      <c r="C1659" s="99" t="str">
        <f>IF(CADA_PROD!C1659="","",CADA_PROD!C1659)</f>
        <v/>
      </c>
      <c r="D1659" s="100" t="str">
        <f>IF(CADA_PROD!D1659="","",CADA_PROD!D1659)</f>
        <v/>
      </c>
      <c r="E1659" s="101" t="str">
        <f>IF(CADA_PROD!E1659="","",CADA_PROD!E1659)</f>
        <v/>
      </c>
      <c r="F1659" s="101" t="str">
        <f>IF(CADA_PROD!D1659="","",SUMIFS(MOVI_ENTR!I:I,MOVI_ENTR!D:D,D1659))</f>
        <v/>
      </c>
      <c r="G1659" s="101" t="str">
        <f>IF(CADA_PROD!C1659="","",SUMIFS(MOVI_SAID!H:H,MOVI_SAID!D:D,D1659))</f>
        <v/>
      </c>
      <c r="H1659" s="101" t="str">
        <f t="shared" si="43"/>
        <v/>
      </c>
      <c r="I1659" s="100" t="str">
        <f>IF(CADA_PROD!C1659="","",IFERROR(IF(H1659&lt;=0,"Sem estoque",IF(H1659/E1659&lt;0.25,"Quase sem estoque",IF(H1659/E1659&lt;1.2,"Estoque baixo",IF(H1659/E1659&lt;2,"Estoque moderado","Estoque confortável")))),""))</f>
        <v/>
      </c>
      <c r="J1659" s="102" t="str">
        <f>IF(CADA_PROD!C1659="","",SUMIFS(MOVI_ENTR!M:M,MOVI_ENTR!D:D,D1659))</f>
        <v/>
      </c>
      <c r="K1659" s="103" t="str">
        <f>IF(CADA_PROD!C1659="","",IFERROR($J1659/SUM($J$6:$J$1006),""))</f>
        <v/>
      </c>
      <c r="L1659" s="103" t="str">
        <f>IF(CADA_PROD!C1659="","",IFERROR(H1659/SUM($H$6:$H$1006)+P1659,""))</f>
        <v/>
      </c>
      <c r="M1659" s="102" t="str">
        <f>IF(CADA_PROD!$C1659="","",IFERROR(SUMIFS(MOVI_ENTR!M:M,MOVI_ENTR!D:D,D1659)/SUMIFS(MOVI_ENTR!I:I,MOVI_ENTR!D:D,D1659),0))</f>
        <v/>
      </c>
      <c r="N1659" s="104" t="str">
        <f>IF(CADA_PROD!C1659="","",G1659/E1659)</f>
        <v/>
      </c>
    </row>
    <row r="1660" spans="3:14" ht="30" customHeight="1">
      <c r="C1660" s="99" t="str">
        <f>IF(CADA_PROD!C1660="","",CADA_PROD!C1660)</f>
        <v/>
      </c>
      <c r="D1660" s="100" t="str">
        <f>IF(CADA_PROD!D1660="","",CADA_PROD!D1660)</f>
        <v/>
      </c>
      <c r="E1660" s="101" t="str">
        <f>IF(CADA_PROD!E1660="","",CADA_PROD!E1660)</f>
        <v/>
      </c>
      <c r="F1660" s="101" t="str">
        <f>IF(CADA_PROD!D1660="","",SUMIFS(MOVI_ENTR!I:I,MOVI_ENTR!D:D,D1660))</f>
        <v/>
      </c>
      <c r="G1660" s="101" t="str">
        <f>IF(CADA_PROD!C1660="","",SUMIFS(MOVI_SAID!H:H,MOVI_SAID!D:D,D1660))</f>
        <v/>
      </c>
      <c r="H1660" s="101" t="str">
        <f t="shared" si="43"/>
        <v/>
      </c>
      <c r="I1660" s="100" t="str">
        <f>IF(CADA_PROD!C1660="","",IFERROR(IF(H1660&lt;=0,"Sem estoque",IF(H1660/E1660&lt;0.25,"Quase sem estoque",IF(H1660/E1660&lt;1.2,"Estoque baixo",IF(H1660/E1660&lt;2,"Estoque moderado","Estoque confortável")))),""))</f>
        <v/>
      </c>
      <c r="J1660" s="102" t="str">
        <f>IF(CADA_PROD!C1660="","",SUMIFS(MOVI_ENTR!M:M,MOVI_ENTR!D:D,D1660))</f>
        <v/>
      </c>
      <c r="K1660" s="103" t="str">
        <f>IF(CADA_PROD!C1660="","",IFERROR($J1660/SUM($J$6:$J$1006),""))</f>
        <v/>
      </c>
      <c r="L1660" s="103" t="str">
        <f>IF(CADA_PROD!C1660="","",IFERROR(H1660/SUM($H$6:$H$1006)+P1660,""))</f>
        <v/>
      </c>
      <c r="M1660" s="102" t="str">
        <f>IF(CADA_PROD!$C1660="","",IFERROR(SUMIFS(MOVI_ENTR!M:M,MOVI_ENTR!D:D,D1660)/SUMIFS(MOVI_ENTR!I:I,MOVI_ENTR!D:D,D1660),0))</f>
        <v/>
      </c>
      <c r="N1660" s="104" t="str">
        <f>IF(CADA_PROD!C1660="","",G1660/E1660)</f>
        <v/>
      </c>
    </row>
    <row r="1661" spans="3:14" ht="30" customHeight="1">
      <c r="C1661" s="99" t="str">
        <f>IF(CADA_PROD!C1661="","",CADA_PROD!C1661)</f>
        <v/>
      </c>
      <c r="D1661" s="100" t="str">
        <f>IF(CADA_PROD!D1661="","",CADA_PROD!D1661)</f>
        <v/>
      </c>
      <c r="E1661" s="101" t="str">
        <f>IF(CADA_PROD!E1661="","",CADA_PROD!E1661)</f>
        <v/>
      </c>
      <c r="F1661" s="101" t="str">
        <f>IF(CADA_PROD!D1661="","",SUMIFS(MOVI_ENTR!I:I,MOVI_ENTR!D:D,D1661))</f>
        <v/>
      </c>
      <c r="G1661" s="101" t="str">
        <f>IF(CADA_PROD!C1661="","",SUMIFS(MOVI_SAID!H:H,MOVI_SAID!D:D,D1661))</f>
        <v/>
      </c>
      <c r="H1661" s="101" t="str">
        <f t="shared" si="43"/>
        <v/>
      </c>
      <c r="I1661" s="100" t="str">
        <f>IF(CADA_PROD!C1661="","",IFERROR(IF(H1661&lt;=0,"Sem estoque",IF(H1661/E1661&lt;0.25,"Quase sem estoque",IF(H1661/E1661&lt;1.2,"Estoque baixo",IF(H1661/E1661&lt;2,"Estoque moderado","Estoque confortável")))),""))</f>
        <v/>
      </c>
      <c r="J1661" s="102" t="str">
        <f>IF(CADA_PROD!C1661="","",SUMIFS(MOVI_ENTR!M:M,MOVI_ENTR!D:D,D1661))</f>
        <v/>
      </c>
      <c r="K1661" s="103" t="str">
        <f>IF(CADA_PROD!C1661="","",IFERROR($J1661/SUM($J$6:$J$1006),""))</f>
        <v/>
      </c>
      <c r="L1661" s="103" t="str">
        <f>IF(CADA_PROD!C1661="","",IFERROR(H1661/SUM($H$6:$H$1006)+P1661,""))</f>
        <v/>
      </c>
      <c r="M1661" s="102" t="str">
        <f>IF(CADA_PROD!$C1661="","",IFERROR(SUMIFS(MOVI_ENTR!M:M,MOVI_ENTR!D:D,D1661)/SUMIFS(MOVI_ENTR!I:I,MOVI_ENTR!D:D,D1661),0))</f>
        <v/>
      </c>
      <c r="N1661" s="104" t="str">
        <f>IF(CADA_PROD!C1661="","",G1661/E1661)</f>
        <v/>
      </c>
    </row>
    <row r="1662" spans="3:14" ht="30" customHeight="1">
      <c r="C1662" s="99" t="str">
        <f>IF(CADA_PROD!C1662="","",CADA_PROD!C1662)</f>
        <v/>
      </c>
      <c r="D1662" s="100" t="str">
        <f>IF(CADA_PROD!D1662="","",CADA_PROD!D1662)</f>
        <v/>
      </c>
      <c r="E1662" s="101" t="str">
        <f>IF(CADA_PROD!E1662="","",CADA_PROD!E1662)</f>
        <v/>
      </c>
      <c r="F1662" s="101" t="str">
        <f>IF(CADA_PROD!D1662="","",SUMIFS(MOVI_ENTR!I:I,MOVI_ENTR!D:D,D1662))</f>
        <v/>
      </c>
      <c r="G1662" s="101" t="str">
        <f>IF(CADA_PROD!C1662="","",SUMIFS(MOVI_SAID!H:H,MOVI_SAID!D:D,D1662))</f>
        <v/>
      </c>
      <c r="H1662" s="101" t="str">
        <f t="shared" si="43"/>
        <v/>
      </c>
      <c r="I1662" s="100" t="str">
        <f>IF(CADA_PROD!C1662="","",IFERROR(IF(H1662&lt;=0,"Sem estoque",IF(H1662/E1662&lt;0.25,"Quase sem estoque",IF(H1662/E1662&lt;1.2,"Estoque baixo",IF(H1662/E1662&lt;2,"Estoque moderado","Estoque confortável")))),""))</f>
        <v/>
      </c>
      <c r="J1662" s="102" t="str">
        <f>IF(CADA_PROD!C1662="","",SUMIFS(MOVI_ENTR!M:M,MOVI_ENTR!D:D,D1662))</f>
        <v/>
      </c>
      <c r="K1662" s="103" t="str">
        <f>IF(CADA_PROD!C1662="","",IFERROR($J1662/SUM($J$6:$J$1006),""))</f>
        <v/>
      </c>
      <c r="L1662" s="103" t="str">
        <f>IF(CADA_PROD!C1662="","",IFERROR(H1662/SUM($H$6:$H$1006)+P1662,""))</f>
        <v/>
      </c>
      <c r="M1662" s="102" t="str">
        <f>IF(CADA_PROD!$C1662="","",IFERROR(SUMIFS(MOVI_ENTR!M:M,MOVI_ENTR!D:D,D1662)/SUMIFS(MOVI_ENTR!I:I,MOVI_ENTR!D:D,D1662),0))</f>
        <v/>
      </c>
      <c r="N1662" s="104" t="str">
        <f>IF(CADA_PROD!C1662="","",G1662/E1662)</f>
        <v/>
      </c>
    </row>
    <row r="1663" spans="3:14" ht="30" customHeight="1">
      <c r="C1663" s="99" t="str">
        <f>IF(CADA_PROD!C1663="","",CADA_PROD!C1663)</f>
        <v/>
      </c>
      <c r="D1663" s="100" t="str">
        <f>IF(CADA_PROD!D1663="","",CADA_PROD!D1663)</f>
        <v/>
      </c>
      <c r="E1663" s="101" t="str">
        <f>IF(CADA_PROD!E1663="","",CADA_PROD!E1663)</f>
        <v/>
      </c>
      <c r="F1663" s="101" t="str">
        <f>IF(CADA_PROD!D1663="","",SUMIFS(MOVI_ENTR!I:I,MOVI_ENTR!D:D,D1663))</f>
        <v/>
      </c>
      <c r="G1663" s="101" t="str">
        <f>IF(CADA_PROD!C1663="","",SUMIFS(MOVI_SAID!H:H,MOVI_SAID!D:D,D1663))</f>
        <v/>
      </c>
      <c r="H1663" s="101" t="str">
        <f t="shared" si="43"/>
        <v/>
      </c>
      <c r="I1663" s="100" t="str">
        <f>IF(CADA_PROD!C1663="","",IFERROR(IF(H1663&lt;=0,"Sem estoque",IF(H1663/E1663&lt;0.25,"Quase sem estoque",IF(H1663/E1663&lt;1.2,"Estoque baixo",IF(H1663/E1663&lt;2,"Estoque moderado","Estoque confortável")))),""))</f>
        <v/>
      </c>
      <c r="J1663" s="102" t="str">
        <f>IF(CADA_PROD!C1663="","",SUMIFS(MOVI_ENTR!M:M,MOVI_ENTR!D:D,D1663))</f>
        <v/>
      </c>
      <c r="K1663" s="103" t="str">
        <f>IF(CADA_PROD!C1663="","",IFERROR($J1663/SUM($J$6:$J$1006),""))</f>
        <v/>
      </c>
      <c r="L1663" s="103" t="str">
        <f>IF(CADA_PROD!C1663="","",IFERROR(H1663/SUM($H$6:$H$1006)+P1663,""))</f>
        <v/>
      </c>
      <c r="M1663" s="102" t="str">
        <f>IF(CADA_PROD!$C1663="","",IFERROR(SUMIFS(MOVI_ENTR!M:M,MOVI_ENTR!D:D,D1663)/SUMIFS(MOVI_ENTR!I:I,MOVI_ENTR!D:D,D1663),0))</f>
        <v/>
      </c>
      <c r="N1663" s="104" t="str">
        <f>IF(CADA_PROD!C1663="","",G1663/E1663)</f>
        <v/>
      </c>
    </row>
    <row r="1664" spans="3:14" ht="30" customHeight="1">
      <c r="C1664" s="99" t="str">
        <f>IF(CADA_PROD!C1664="","",CADA_PROD!C1664)</f>
        <v/>
      </c>
      <c r="D1664" s="100" t="str">
        <f>IF(CADA_PROD!D1664="","",CADA_PROD!D1664)</f>
        <v/>
      </c>
      <c r="E1664" s="101" t="str">
        <f>IF(CADA_PROD!E1664="","",CADA_PROD!E1664)</f>
        <v/>
      </c>
      <c r="F1664" s="101" t="str">
        <f>IF(CADA_PROD!D1664="","",SUMIFS(MOVI_ENTR!I:I,MOVI_ENTR!D:D,D1664))</f>
        <v/>
      </c>
      <c r="G1664" s="101" t="str">
        <f>IF(CADA_PROD!C1664="","",SUMIFS(MOVI_SAID!H:H,MOVI_SAID!D:D,D1664))</f>
        <v/>
      </c>
      <c r="H1664" s="101" t="str">
        <f t="shared" si="43"/>
        <v/>
      </c>
      <c r="I1664" s="100" t="str">
        <f>IF(CADA_PROD!C1664="","",IFERROR(IF(H1664&lt;=0,"Sem estoque",IF(H1664/E1664&lt;0.25,"Quase sem estoque",IF(H1664/E1664&lt;1.2,"Estoque baixo",IF(H1664/E1664&lt;2,"Estoque moderado","Estoque confortável")))),""))</f>
        <v/>
      </c>
      <c r="J1664" s="102" t="str">
        <f>IF(CADA_PROD!C1664="","",SUMIFS(MOVI_ENTR!M:M,MOVI_ENTR!D:D,D1664))</f>
        <v/>
      </c>
      <c r="K1664" s="103" t="str">
        <f>IF(CADA_PROD!C1664="","",IFERROR($J1664/SUM($J$6:$J$1006),""))</f>
        <v/>
      </c>
      <c r="L1664" s="103" t="str">
        <f>IF(CADA_PROD!C1664="","",IFERROR(H1664/SUM($H$6:$H$1006)+P1664,""))</f>
        <v/>
      </c>
      <c r="M1664" s="102" t="str">
        <f>IF(CADA_PROD!$C1664="","",IFERROR(SUMIFS(MOVI_ENTR!M:M,MOVI_ENTR!D:D,D1664)/SUMIFS(MOVI_ENTR!I:I,MOVI_ENTR!D:D,D1664),0))</f>
        <v/>
      </c>
      <c r="N1664" s="104" t="str">
        <f>IF(CADA_PROD!C1664="","",G1664/E1664)</f>
        <v/>
      </c>
    </row>
    <row r="1665" spans="3:14" ht="30" customHeight="1">
      <c r="C1665" s="99" t="str">
        <f>IF(CADA_PROD!C1665="","",CADA_PROD!C1665)</f>
        <v/>
      </c>
      <c r="D1665" s="100" t="str">
        <f>IF(CADA_PROD!D1665="","",CADA_PROD!D1665)</f>
        <v/>
      </c>
      <c r="E1665" s="101" t="str">
        <f>IF(CADA_PROD!E1665="","",CADA_PROD!E1665)</f>
        <v/>
      </c>
      <c r="F1665" s="101" t="str">
        <f>IF(CADA_PROD!D1665="","",SUMIFS(MOVI_ENTR!I:I,MOVI_ENTR!D:D,D1665))</f>
        <v/>
      </c>
      <c r="G1665" s="101" t="str">
        <f>IF(CADA_PROD!C1665="","",SUMIFS(MOVI_SAID!H:H,MOVI_SAID!D:D,D1665))</f>
        <v/>
      </c>
      <c r="H1665" s="101" t="str">
        <f t="shared" si="43"/>
        <v/>
      </c>
      <c r="I1665" s="100" t="str">
        <f>IF(CADA_PROD!C1665="","",IFERROR(IF(H1665&lt;=0,"Sem estoque",IF(H1665/E1665&lt;0.25,"Quase sem estoque",IF(H1665/E1665&lt;1.2,"Estoque baixo",IF(H1665/E1665&lt;2,"Estoque moderado","Estoque confortável")))),""))</f>
        <v/>
      </c>
      <c r="J1665" s="102" t="str">
        <f>IF(CADA_PROD!C1665="","",SUMIFS(MOVI_ENTR!M:M,MOVI_ENTR!D:D,D1665))</f>
        <v/>
      </c>
      <c r="K1665" s="103" t="str">
        <f>IF(CADA_PROD!C1665="","",IFERROR($J1665/SUM($J$6:$J$1006),""))</f>
        <v/>
      </c>
      <c r="L1665" s="103" t="str">
        <f>IF(CADA_PROD!C1665="","",IFERROR(H1665/SUM($H$6:$H$1006)+P1665,""))</f>
        <v/>
      </c>
      <c r="M1665" s="102" t="str">
        <f>IF(CADA_PROD!$C1665="","",IFERROR(SUMIFS(MOVI_ENTR!M:M,MOVI_ENTR!D:D,D1665)/SUMIFS(MOVI_ENTR!I:I,MOVI_ENTR!D:D,D1665),0))</f>
        <v/>
      </c>
      <c r="N1665" s="104" t="str">
        <f>IF(CADA_PROD!C1665="","",G1665/E1665)</f>
        <v/>
      </c>
    </row>
    <row r="1666" spans="3:14" ht="30" customHeight="1">
      <c r="C1666" s="99" t="str">
        <f>IF(CADA_PROD!C1666="","",CADA_PROD!C1666)</f>
        <v/>
      </c>
      <c r="D1666" s="100" t="str">
        <f>IF(CADA_PROD!D1666="","",CADA_PROD!D1666)</f>
        <v/>
      </c>
      <c r="E1666" s="101" t="str">
        <f>IF(CADA_PROD!E1666="","",CADA_PROD!E1666)</f>
        <v/>
      </c>
      <c r="F1666" s="101" t="str">
        <f>IF(CADA_PROD!D1666="","",SUMIFS(MOVI_ENTR!I:I,MOVI_ENTR!D:D,D1666))</f>
        <v/>
      </c>
      <c r="G1666" s="101" t="str">
        <f>IF(CADA_PROD!C1666="","",SUMIFS(MOVI_SAID!H:H,MOVI_SAID!D:D,D1666))</f>
        <v/>
      </c>
      <c r="H1666" s="101" t="str">
        <f t="shared" si="43"/>
        <v/>
      </c>
      <c r="I1666" s="100" t="str">
        <f>IF(CADA_PROD!C1666="","",IFERROR(IF(H1666&lt;=0,"Sem estoque",IF(H1666/E1666&lt;0.25,"Quase sem estoque",IF(H1666/E1666&lt;1.2,"Estoque baixo",IF(H1666/E1666&lt;2,"Estoque moderado","Estoque confortável")))),""))</f>
        <v/>
      </c>
      <c r="J1666" s="102" t="str">
        <f>IF(CADA_PROD!C1666="","",SUMIFS(MOVI_ENTR!M:M,MOVI_ENTR!D:D,D1666))</f>
        <v/>
      </c>
      <c r="K1666" s="103" t="str">
        <f>IF(CADA_PROD!C1666="","",IFERROR($J1666/SUM($J$6:$J$1006),""))</f>
        <v/>
      </c>
      <c r="L1666" s="103" t="str">
        <f>IF(CADA_PROD!C1666="","",IFERROR(H1666/SUM($H$6:$H$1006)+P1666,""))</f>
        <v/>
      </c>
      <c r="M1666" s="102" t="str">
        <f>IF(CADA_PROD!$C1666="","",IFERROR(SUMIFS(MOVI_ENTR!M:M,MOVI_ENTR!D:D,D1666)/SUMIFS(MOVI_ENTR!I:I,MOVI_ENTR!D:D,D1666),0))</f>
        <v/>
      </c>
      <c r="N1666" s="104" t="str">
        <f>IF(CADA_PROD!C1666="","",G1666/E1666)</f>
        <v/>
      </c>
    </row>
    <row r="1667" spans="3:14" ht="30" customHeight="1">
      <c r="C1667" s="99" t="str">
        <f>IF(CADA_PROD!C1667="","",CADA_PROD!C1667)</f>
        <v/>
      </c>
      <c r="D1667" s="100" t="str">
        <f>IF(CADA_PROD!D1667="","",CADA_PROD!D1667)</f>
        <v/>
      </c>
      <c r="E1667" s="101" t="str">
        <f>IF(CADA_PROD!E1667="","",CADA_PROD!E1667)</f>
        <v/>
      </c>
      <c r="F1667" s="101" t="str">
        <f>IF(CADA_PROD!D1667="","",SUMIFS(MOVI_ENTR!I:I,MOVI_ENTR!D:D,D1667))</f>
        <v/>
      </c>
      <c r="G1667" s="101" t="str">
        <f>IF(CADA_PROD!C1667="","",SUMIFS(MOVI_SAID!H:H,MOVI_SAID!D:D,D1667))</f>
        <v/>
      </c>
      <c r="H1667" s="101" t="str">
        <f t="shared" si="43"/>
        <v/>
      </c>
      <c r="I1667" s="100" t="str">
        <f>IF(CADA_PROD!C1667="","",IFERROR(IF(H1667&lt;=0,"Sem estoque",IF(H1667/E1667&lt;0.25,"Quase sem estoque",IF(H1667/E1667&lt;1.2,"Estoque baixo",IF(H1667/E1667&lt;2,"Estoque moderado","Estoque confortável")))),""))</f>
        <v/>
      </c>
      <c r="J1667" s="102" t="str">
        <f>IF(CADA_PROD!C1667="","",SUMIFS(MOVI_ENTR!M:M,MOVI_ENTR!D:D,D1667))</f>
        <v/>
      </c>
      <c r="K1667" s="103" t="str">
        <f>IF(CADA_PROD!C1667="","",IFERROR($J1667/SUM($J$6:$J$1006),""))</f>
        <v/>
      </c>
      <c r="L1667" s="103" t="str">
        <f>IF(CADA_PROD!C1667="","",IFERROR(H1667/SUM($H$6:$H$1006)+P1667,""))</f>
        <v/>
      </c>
      <c r="M1667" s="102" t="str">
        <f>IF(CADA_PROD!$C1667="","",IFERROR(SUMIFS(MOVI_ENTR!M:M,MOVI_ENTR!D:D,D1667)/SUMIFS(MOVI_ENTR!I:I,MOVI_ENTR!D:D,D1667),0))</f>
        <v/>
      </c>
      <c r="N1667" s="104" t="str">
        <f>IF(CADA_PROD!C1667="","",G1667/E1667)</f>
        <v/>
      </c>
    </row>
    <row r="1668" spans="3:14" ht="30" customHeight="1">
      <c r="C1668" s="99" t="str">
        <f>IF(CADA_PROD!C1668="","",CADA_PROD!C1668)</f>
        <v/>
      </c>
      <c r="D1668" s="100" t="str">
        <f>IF(CADA_PROD!D1668="","",CADA_PROD!D1668)</f>
        <v/>
      </c>
      <c r="E1668" s="101" t="str">
        <f>IF(CADA_PROD!E1668="","",CADA_PROD!E1668)</f>
        <v/>
      </c>
      <c r="F1668" s="101" t="str">
        <f>IF(CADA_PROD!D1668="","",SUMIFS(MOVI_ENTR!I:I,MOVI_ENTR!D:D,D1668))</f>
        <v/>
      </c>
      <c r="G1668" s="101" t="str">
        <f>IF(CADA_PROD!C1668="","",SUMIFS(MOVI_SAID!H:H,MOVI_SAID!D:D,D1668))</f>
        <v/>
      </c>
      <c r="H1668" s="101" t="str">
        <f t="shared" si="43"/>
        <v/>
      </c>
      <c r="I1668" s="100" t="str">
        <f>IF(CADA_PROD!C1668="","",IFERROR(IF(H1668&lt;=0,"Sem estoque",IF(H1668/E1668&lt;0.25,"Quase sem estoque",IF(H1668/E1668&lt;1.2,"Estoque baixo",IF(H1668/E1668&lt;2,"Estoque moderado","Estoque confortável")))),""))</f>
        <v/>
      </c>
      <c r="J1668" s="102" t="str">
        <f>IF(CADA_PROD!C1668="","",SUMIFS(MOVI_ENTR!M:M,MOVI_ENTR!D:D,D1668))</f>
        <v/>
      </c>
      <c r="K1668" s="103" t="str">
        <f>IF(CADA_PROD!C1668="","",IFERROR($J1668/SUM($J$6:$J$1006),""))</f>
        <v/>
      </c>
      <c r="L1668" s="103" t="str">
        <f>IF(CADA_PROD!C1668="","",IFERROR(H1668/SUM($H$6:$H$1006)+P1668,""))</f>
        <v/>
      </c>
      <c r="M1668" s="102" t="str">
        <f>IF(CADA_PROD!$C1668="","",IFERROR(SUMIFS(MOVI_ENTR!M:M,MOVI_ENTR!D:D,D1668)/SUMIFS(MOVI_ENTR!I:I,MOVI_ENTR!D:D,D1668),0))</f>
        <v/>
      </c>
      <c r="N1668" s="104" t="str">
        <f>IF(CADA_PROD!C1668="","",G1668/E1668)</f>
        <v/>
      </c>
    </row>
    <row r="1669" spans="3:14" ht="30" customHeight="1">
      <c r="C1669" s="99" t="str">
        <f>IF(CADA_PROD!C1669="","",CADA_PROD!C1669)</f>
        <v/>
      </c>
      <c r="D1669" s="100" t="str">
        <f>IF(CADA_PROD!D1669="","",CADA_PROD!D1669)</f>
        <v/>
      </c>
      <c r="E1669" s="101" t="str">
        <f>IF(CADA_PROD!E1669="","",CADA_PROD!E1669)</f>
        <v/>
      </c>
      <c r="F1669" s="101" t="str">
        <f>IF(CADA_PROD!D1669="","",SUMIFS(MOVI_ENTR!I:I,MOVI_ENTR!D:D,D1669))</f>
        <v/>
      </c>
      <c r="G1669" s="101" t="str">
        <f>IF(CADA_PROD!C1669="","",SUMIFS(MOVI_SAID!H:H,MOVI_SAID!D:D,D1669))</f>
        <v/>
      </c>
      <c r="H1669" s="101" t="str">
        <f t="shared" si="43"/>
        <v/>
      </c>
      <c r="I1669" s="100" t="str">
        <f>IF(CADA_PROD!C1669="","",IFERROR(IF(H1669&lt;=0,"Sem estoque",IF(H1669/E1669&lt;0.25,"Quase sem estoque",IF(H1669/E1669&lt;1.2,"Estoque baixo",IF(H1669/E1669&lt;2,"Estoque moderado","Estoque confortável")))),""))</f>
        <v/>
      </c>
      <c r="J1669" s="102" t="str">
        <f>IF(CADA_PROD!C1669="","",SUMIFS(MOVI_ENTR!M:M,MOVI_ENTR!D:D,D1669))</f>
        <v/>
      </c>
      <c r="K1669" s="103" t="str">
        <f>IF(CADA_PROD!C1669="","",IFERROR($J1669/SUM($J$6:$J$1006),""))</f>
        <v/>
      </c>
      <c r="L1669" s="103" t="str">
        <f>IF(CADA_PROD!C1669="","",IFERROR(H1669/SUM($H$6:$H$1006)+P1669,""))</f>
        <v/>
      </c>
      <c r="M1669" s="102" t="str">
        <f>IF(CADA_PROD!$C1669="","",IFERROR(SUMIFS(MOVI_ENTR!M:M,MOVI_ENTR!D:D,D1669)/SUMIFS(MOVI_ENTR!I:I,MOVI_ENTR!D:D,D1669),0))</f>
        <v/>
      </c>
      <c r="N1669" s="104" t="str">
        <f>IF(CADA_PROD!C1669="","",G1669/E1669)</f>
        <v/>
      </c>
    </row>
    <row r="1670" spans="3:14" ht="30" customHeight="1">
      <c r="C1670" s="99" t="str">
        <f>IF(CADA_PROD!C1670="","",CADA_PROD!C1670)</f>
        <v/>
      </c>
      <c r="D1670" s="100" t="str">
        <f>IF(CADA_PROD!D1670="","",CADA_PROD!D1670)</f>
        <v/>
      </c>
      <c r="E1670" s="101" t="str">
        <f>IF(CADA_PROD!E1670="","",CADA_PROD!E1670)</f>
        <v/>
      </c>
      <c r="F1670" s="101" t="str">
        <f>IF(CADA_PROD!D1670="","",SUMIFS(MOVI_ENTR!I:I,MOVI_ENTR!D:D,D1670))</f>
        <v/>
      </c>
      <c r="G1670" s="101" t="str">
        <f>IF(CADA_PROD!C1670="","",SUMIFS(MOVI_SAID!H:H,MOVI_SAID!D:D,D1670))</f>
        <v/>
      </c>
      <c r="H1670" s="101" t="str">
        <f t="shared" si="43"/>
        <v/>
      </c>
      <c r="I1670" s="100" t="str">
        <f>IF(CADA_PROD!C1670="","",IFERROR(IF(H1670&lt;=0,"Sem estoque",IF(H1670/E1670&lt;0.25,"Quase sem estoque",IF(H1670/E1670&lt;1.2,"Estoque baixo",IF(H1670/E1670&lt;2,"Estoque moderado","Estoque confortável")))),""))</f>
        <v/>
      </c>
      <c r="J1670" s="102" t="str">
        <f>IF(CADA_PROD!C1670="","",SUMIFS(MOVI_ENTR!M:M,MOVI_ENTR!D:D,D1670))</f>
        <v/>
      </c>
      <c r="K1670" s="103" t="str">
        <f>IF(CADA_PROD!C1670="","",IFERROR($J1670/SUM($J$6:$J$1006),""))</f>
        <v/>
      </c>
      <c r="L1670" s="103" t="str">
        <f>IF(CADA_PROD!C1670="","",IFERROR(H1670/SUM($H$6:$H$1006)+P1670,""))</f>
        <v/>
      </c>
      <c r="M1670" s="102" t="str">
        <f>IF(CADA_PROD!$C1670="","",IFERROR(SUMIFS(MOVI_ENTR!M:M,MOVI_ENTR!D:D,D1670)/SUMIFS(MOVI_ENTR!I:I,MOVI_ENTR!D:D,D1670),0))</f>
        <v/>
      </c>
      <c r="N1670" s="104" t="str">
        <f>IF(CADA_PROD!C1670="","",G1670/E1670)</f>
        <v/>
      </c>
    </row>
    <row r="1671" spans="3:14" ht="30" customHeight="1">
      <c r="C1671" s="99" t="str">
        <f>IF(CADA_PROD!C1671="","",CADA_PROD!C1671)</f>
        <v/>
      </c>
      <c r="D1671" s="100" t="str">
        <f>IF(CADA_PROD!D1671="","",CADA_PROD!D1671)</f>
        <v/>
      </c>
      <c r="E1671" s="101" t="str">
        <f>IF(CADA_PROD!E1671="","",CADA_PROD!E1671)</f>
        <v/>
      </c>
      <c r="F1671" s="101" t="str">
        <f>IF(CADA_PROD!D1671="","",SUMIFS(MOVI_ENTR!I:I,MOVI_ENTR!D:D,D1671))</f>
        <v/>
      </c>
      <c r="G1671" s="101" t="str">
        <f>IF(CADA_PROD!C1671="","",SUMIFS(MOVI_SAID!H:H,MOVI_SAID!D:D,D1671))</f>
        <v/>
      </c>
      <c r="H1671" s="101" t="str">
        <f t="shared" si="43"/>
        <v/>
      </c>
      <c r="I1671" s="100" t="str">
        <f>IF(CADA_PROD!C1671="","",IFERROR(IF(H1671&lt;=0,"Sem estoque",IF(H1671/E1671&lt;0.25,"Quase sem estoque",IF(H1671/E1671&lt;1.2,"Estoque baixo",IF(H1671/E1671&lt;2,"Estoque moderado","Estoque confortável")))),""))</f>
        <v/>
      </c>
      <c r="J1671" s="102" t="str">
        <f>IF(CADA_PROD!C1671="","",SUMIFS(MOVI_ENTR!M:M,MOVI_ENTR!D:D,D1671))</f>
        <v/>
      </c>
      <c r="K1671" s="103" t="str">
        <f>IF(CADA_PROD!C1671="","",IFERROR($J1671/SUM($J$6:$J$1006),""))</f>
        <v/>
      </c>
      <c r="L1671" s="103" t="str">
        <f>IF(CADA_PROD!C1671="","",IFERROR(H1671/SUM($H$6:$H$1006)+P1671,""))</f>
        <v/>
      </c>
      <c r="M1671" s="102" t="str">
        <f>IF(CADA_PROD!$C1671="","",IFERROR(SUMIFS(MOVI_ENTR!M:M,MOVI_ENTR!D:D,D1671)/SUMIFS(MOVI_ENTR!I:I,MOVI_ENTR!D:D,D1671),0))</f>
        <v/>
      </c>
      <c r="N1671" s="104" t="str">
        <f>IF(CADA_PROD!C1671="","",G1671/E1671)</f>
        <v/>
      </c>
    </row>
    <row r="1672" spans="3:14" ht="30" customHeight="1">
      <c r="C1672" s="99" t="str">
        <f>IF(CADA_PROD!C1672="","",CADA_PROD!C1672)</f>
        <v/>
      </c>
      <c r="D1672" s="100" t="str">
        <f>IF(CADA_PROD!D1672="","",CADA_PROD!D1672)</f>
        <v/>
      </c>
      <c r="E1672" s="101" t="str">
        <f>IF(CADA_PROD!E1672="","",CADA_PROD!E1672)</f>
        <v/>
      </c>
      <c r="F1672" s="101" t="str">
        <f>IF(CADA_PROD!D1672="","",SUMIFS(MOVI_ENTR!I:I,MOVI_ENTR!D:D,D1672))</f>
        <v/>
      </c>
      <c r="G1672" s="101" t="str">
        <f>IF(CADA_PROD!C1672="","",SUMIFS(MOVI_SAID!H:H,MOVI_SAID!D:D,D1672))</f>
        <v/>
      </c>
      <c r="H1672" s="101" t="str">
        <f t="shared" si="43"/>
        <v/>
      </c>
      <c r="I1672" s="100" t="str">
        <f>IF(CADA_PROD!C1672="","",IFERROR(IF(H1672&lt;=0,"Sem estoque",IF(H1672/E1672&lt;0.25,"Quase sem estoque",IF(H1672/E1672&lt;1.2,"Estoque baixo",IF(H1672/E1672&lt;2,"Estoque moderado","Estoque confortável")))),""))</f>
        <v/>
      </c>
      <c r="J1672" s="102" t="str">
        <f>IF(CADA_PROD!C1672="","",SUMIFS(MOVI_ENTR!M:M,MOVI_ENTR!D:D,D1672))</f>
        <v/>
      </c>
      <c r="K1672" s="103" t="str">
        <f>IF(CADA_PROD!C1672="","",IFERROR($J1672/SUM($J$6:$J$1006),""))</f>
        <v/>
      </c>
      <c r="L1672" s="103" t="str">
        <f>IF(CADA_PROD!C1672="","",IFERROR(H1672/SUM($H$6:$H$1006)+P1672,""))</f>
        <v/>
      </c>
      <c r="M1672" s="102" t="str">
        <f>IF(CADA_PROD!$C1672="","",IFERROR(SUMIFS(MOVI_ENTR!M:M,MOVI_ENTR!D:D,D1672)/SUMIFS(MOVI_ENTR!I:I,MOVI_ENTR!D:D,D1672),0))</f>
        <v/>
      </c>
      <c r="N1672" s="104" t="str">
        <f>IF(CADA_PROD!C1672="","",G1672/E1672)</f>
        <v/>
      </c>
    </row>
    <row r="1673" spans="3:14" ht="30" customHeight="1">
      <c r="C1673" s="99" t="str">
        <f>IF(CADA_PROD!C1673="","",CADA_PROD!C1673)</f>
        <v/>
      </c>
      <c r="D1673" s="100" t="str">
        <f>IF(CADA_PROD!D1673="","",CADA_PROD!D1673)</f>
        <v/>
      </c>
      <c r="E1673" s="101" t="str">
        <f>IF(CADA_PROD!E1673="","",CADA_PROD!E1673)</f>
        <v/>
      </c>
      <c r="F1673" s="101" t="str">
        <f>IF(CADA_PROD!D1673="","",SUMIFS(MOVI_ENTR!I:I,MOVI_ENTR!D:D,D1673))</f>
        <v/>
      </c>
      <c r="G1673" s="101" t="str">
        <f>IF(CADA_PROD!C1673="","",SUMIFS(MOVI_SAID!H:H,MOVI_SAID!D:D,D1673))</f>
        <v/>
      </c>
      <c r="H1673" s="101" t="str">
        <f t="shared" si="43"/>
        <v/>
      </c>
      <c r="I1673" s="100" t="str">
        <f>IF(CADA_PROD!C1673="","",IFERROR(IF(H1673&lt;=0,"Sem estoque",IF(H1673/E1673&lt;0.25,"Quase sem estoque",IF(H1673/E1673&lt;1.2,"Estoque baixo",IF(H1673/E1673&lt;2,"Estoque moderado","Estoque confortável")))),""))</f>
        <v/>
      </c>
      <c r="J1673" s="102" t="str">
        <f>IF(CADA_PROD!C1673="","",SUMIFS(MOVI_ENTR!M:M,MOVI_ENTR!D:D,D1673))</f>
        <v/>
      </c>
      <c r="K1673" s="103" t="str">
        <f>IF(CADA_PROD!C1673="","",IFERROR($J1673/SUM($J$6:$J$1006),""))</f>
        <v/>
      </c>
      <c r="L1673" s="103" t="str">
        <f>IF(CADA_PROD!C1673="","",IFERROR(H1673/SUM($H$6:$H$1006)+P1673,""))</f>
        <v/>
      </c>
      <c r="M1673" s="102" t="str">
        <f>IF(CADA_PROD!$C1673="","",IFERROR(SUMIFS(MOVI_ENTR!M:M,MOVI_ENTR!D:D,D1673)/SUMIFS(MOVI_ENTR!I:I,MOVI_ENTR!D:D,D1673),0))</f>
        <v/>
      </c>
      <c r="N1673" s="104" t="str">
        <f>IF(CADA_PROD!C1673="","",G1673/E1673)</f>
        <v/>
      </c>
    </row>
    <row r="1674" spans="3:14" ht="30" customHeight="1">
      <c r="C1674" s="99" t="str">
        <f>IF(CADA_PROD!C1674="","",CADA_PROD!C1674)</f>
        <v/>
      </c>
      <c r="D1674" s="100" t="str">
        <f>IF(CADA_PROD!D1674="","",CADA_PROD!D1674)</f>
        <v/>
      </c>
      <c r="E1674" s="101" t="str">
        <f>IF(CADA_PROD!E1674="","",CADA_PROD!E1674)</f>
        <v/>
      </c>
      <c r="F1674" s="101" t="str">
        <f>IF(CADA_PROD!D1674="","",SUMIFS(MOVI_ENTR!I:I,MOVI_ENTR!D:D,D1674))</f>
        <v/>
      </c>
      <c r="G1674" s="101" t="str">
        <f>IF(CADA_PROD!C1674="","",SUMIFS(MOVI_SAID!H:H,MOVI_SAID!D:D,D1674))</f>
        <v/>
      </c>
      <c r="H1674" s="101" t="str">
        <f t="shared" si="43"/>
        <v/>
      </c>
      <c r="I1674" s="100" t="str">
        <f>IF(CADA_PROD!C1674="","",IFERROR(IF(H1674&lt;=0,"Sem estoque",IF(H1674/E1674&lt;0.25,"Quase sem estoque",IF(H1674/E1674&lt;1.2,"Estoque baixo",IF(H1674/E1674&lt;2,"Estoque moderado","Estoque confortável")))),""))</f>
        <v/>
      </c>
      <c r="J1674" s="102" t="str">
        <f>IF(CADA_PROD!C1674="","",SUMIFS(MOVI_ENTR!M:M,MOVI_ENTR!D:D,D1674))</f>
        <v/>
      </c>
      <c r="K1674" s="103" t="str">
        <f>IF(CADA_PROD!C1674="","",IFERROR($J1674/SUM($J$6:$J$1006),""))</f>
        <v/>
      </c>
      <c r="L1674" s="103" t="str">
        <f>IF(CADA_PROD!C1674="","",IFERROR(H1674/SUM($H$6:$H$1006)+P1674,""))</f>
        <v/>
      </c>
      <c r="M1674" s="102" t="str">
        <f>IF(CADA_PROD!$C1674="","",IFERROR(SUMIFS(MOVI_ENTR!M:M,MOVI_ENTR!D:D,D1674)/SUMIFS(MOVI_ENTR!I:I,MOVI_ENTR!D:D,D1674),0))</f>
        <v/>
      </c>
      <c r="N1674" s="104" t="str">
        <f>IF(CADA_PROD!C1674="","",G1674/E1674)</f>
        <v/>
      </c>
    </row>
    <row r="1675" spans="3:14" ht="30" customHeight="1">
      <c r="C1675" s="99" t="str">
        <f>IF(CADA_PROD!C1675="","",CADA_PROD!C1675)</f>
        <v/>
      </c>
      <c r="D1675" s="100" t="str">
        <f>IF(CADA_PROD!D1675="","",CADA_PROD!D1675)</f>
        <v/>
      </c>
      <c r="E1675" s="101" t="str">
        <f>IF(CADA_PROD!E1675="","",CADA_PROD!E1675)</f>
        <v/>
      </c>
      <c r="F1675" s="101" t="str">
        <f>IF(CADA_PROD!D1675="","",SUMIFS(MOVI_ENTR!I:I,MOVI_ENTR!D:D,D1675))</f>
        <v/>
      </c>
      <c r="G1675" s="101" t="str">
        <f>IF(CADA_PROD!C1675="","",SUMIFS(MOVI_SAID!H:H,MOVI_SAID!D:D,D1675))</f>
        <v/>
      </c>
      <c r="H1675" s="101" t="str">
        <f t="shared" si="43"/>
        <v/>
      </c>
      <c r="I1675" s="100" t="str">
        <f>IF(CADA_PROD!C1675="","",IFERROR(IF(H1675&lt;=0,"Sem estoque",IF(H1675/E1675&lt;0.25,"Quase sem estoque",IF(H1675/E1675&lt;1.2,"Estoque baixo",IF(H1675/E1675&lt;2,"Estoque moderado","Estoque confortável")))),""))</f>
        <v/>
      </c>
      <c r="J1675" s="102" t="str">
        <f>IF(CADA_PROD!C1675="","",SUMIFS(MOVI_ENTR!M:M,MOVI_ENTR!D:D,D1675))</f>
        <v/>
      </c>
      <c r="K1675" s="103" t="str">
        <f>IF(CADA_PROD!C1675="","",IFERROR($J1675/SUM($J$6:$J$1006),""))</f>
        <v/>
      </c>
      <c r="L1675" s="103" t="str">
        <f>IF(CADA_PROD!C1675="","",IFERROR(H1675/SUM($H$6:$H$1006)+P1675,""))</f>
        <v/>
      </c>
      <c r="M1675" s="102" t="str">
        <f>IF(CADA_PROD!$C1675="","",IFERROR(SUMIFS(MOVI_ENTR!M:M,MOVI_ENTR!D:D,D1675)/SUMIFS(MOVI_ENTR!I:I,MOVI_ENTR!D:D,D1675),0))</f>
        <v/>
      </c>
      <c r="N1675" s="104" t="str">
        <f>IF(CADA_PROD!C1675="","",G1675/E1675)</f>
        <v/>
      </c>
    </row>
    <row r="1676" spans="3:14" ht="30" customHeight="1">
      <c r="C1676" s="99" t="str">
        <f>IF(CADA_PROD!C1676="","",CADA_PROD!C1676)</f>
        <v/>
      </c>
      <c r="D1676" s="100" t="str">
        <f>IF(CADA_PROD!D1676="","",CADA_PROD!D1676)</f>
        <v/>
      </c>
      <c r="E1676" s="101" t="str">
        <f>IF(CADA_PROD!E1676="","",CADA_PROD!E1676)</f>
        <v/>
      </c>
      <c r="F1676" s="101" t="str">
        <f>IF(CADA_PROD!D1676="","",SUMIFS(MOVI_ENTR!I:I,MOVI_ENTR!D:D,D1676))</f>
        <v/>
      </c>
      <c r="G1676" s="101" t="str">
        <f>IF(CADA_PROD!C1676="","",SUMIFS(MOVI_SAID!H:H,MOVI_SAID!D:D,D1676))</f>
        <v/>
      </c>
      <c r="H1676" s="101" t="str">
        <f t="shared" si="43"/>
        <v/>
      </c>
      <c r="I1676" s="100" t="str">
        <f>IF(CADA_PROD!C1676="","",IFERROR(IF(H1676&lt;=0,"Sem estoque",IF(H1676/E1676&lt;0.25,"Quase sem estoque",IF(H1676/E1676&lt;1.2,"Estoque baixo",IF(H1676/E1676&lt;2,"Estoque moderado","Estoque confortável")))),""))</f>
        <v/>
      </c>
      <c r="J1676" s="102" t="str">
        <f>IF(CADA_PROD!C1676="","",SUMIFS(MOVI_ENTR!M:M,MOVI_ENTR!D:D,D1676))</f>
        <v/>
      </c>
      <c r="K1676" s="103" t="str">
        <f>IF(CADA_PROD!C1676="","",IFERROR($J1676/SUM($J$6:$J$1006),""))</f>
        <v/>
      </c>
      <c r="L1676" s="103" t="str">
        <f>IF(CADA_PROD!C1676="","",IFERROR(H1676/SUM($H$6:$H$1006)+P1676,""))</f>
        <v/>
      </c>
      <c r="M1676" s="102" t="str">
        <f>IF(CADA_PROD!$C1676="","",IFERROR(SUMIFS(MOVI_ENTR!M:M,MOVI_ENTR!D:D,D1676)/SUMIFS(MOVI_ENTR!I:I,MOVI_ENTR!D:D,D1676),0))</f>
        <v/>
      </c>
      <c r="N1676" s="104" t="str">
        <f>IF(CADA_PROD!C1676="","",G1676/E1676)</f>
        <v/>
      </c>
    </row>
    <row r="1677" spans="3:14" ht="30" customHeight="1">
      <c r="C1677" s="99" t="str">
        <f>IF(CADA_PROD!C1677="","",CADA_PROD!C1677)</f>
        <v/>
      </c>
      <c r="D1677" s="100" t="str">
        <f>IF(CADA_PROD!D1677="","",CADA_PROD!D1677)</f>
        <v/>
      </c>
      <c r="E1677" s="101" t="str">
        <f>IF(CADA_PROD!E1677="","",CADA_PROD!E1677)</f>
        <v/>
      </c>
      <c r="F1677" s="101" t="str">
        <f>IF(CADA_PROD!D1677="","",SUMIFS(MOVI_ENTR!I:I,MOVI_ENTR!D:D,D1677))</f>
        <v/>
      </c>
      <c r="G1677" s="101" t="str">
        <f>IF(CADA_PROD!C1677="","",SUMIFS(MOVI_SAID!H:H,MOVI_SAID!D:D,D1677))</f>
        <v/>
      </c>
      <c r="H1677" s="101" t="str">
        <f t="shared" si="43"/>
        <v/>
      </c>
      <c r="I1677" s="100" t="str">
        <f>IF(CADA_PROD!C1677="","",IFERROR(IF(H1677&lt;=0,"Sem estoque",IF(H1677/E1677&lt;0.25,"Quase sem estoque",IF(H1677/E1677&lt;1.2,"Estoque baixo",IF(H1677/E1677&lt;2,"Estoque moderado","Estoque confortável")))),""))</f>
        <v/>
      </c>
      <c r="J1677" s="102" t="str">
        <f>IF(CADA_PROD!C1677="","",SUMIFS(MOVI_ENTR!M:M,MOVI_ENTR!D:D,D1677))</f>
        <v/>
      </c>
      <c r="K1677" s="103" t="str">
        <f>IF(CADA_PROD!C1677="","",IFERROR($J1677/SUM($J$6:$J$1006),""))</f>
        <v/>
      </c>
      <c r="L1677" s="103" t="str">
        <f>IF(CADA_PROD!C1677="","",IFERROR(H1677/SUM($H$6:$H$1006)+P1677,""))</f>
        <v/>
      </c>
      <c r="M1677" s="102" t="str">
        <f>IF(CADA_PROD!$C1677="","",IFERROR(SUMIFS(MOVI_ENTR!M:M,MOVI_ENTR!D:D,D1677)/SUMIFS(MOVI_ENTR!I:I,MOVI_ENTR!D:D,D1677),0))</f>
        <v/>
      </c>
      <c r="N1677" s="104" t="str">
        <f>IF(CADA_PROD!C1677="","",G1677/E1677)</f>
        <v/>
      </c>
    </row>
    <row r="1678" spans="3:14" ht="30" customHeight="1">
      <c r="C1678" s="99" t="str">
        <f>IF(CADA_PROD!C1678="","",CADA_PROD!C1678)</f>
        <v/>
      </c>
      <c r="D1678" s="100" t="str">
        <f>IF(CADA_PROD!D1678="","",CADA_PROD!D1678)</f>
        <v/>
      </c>
      <c r="E1678" s="101" t="str">
        <f>IF(CADA_PROD!E1678="","",CADA_PROD!E1678)</f>
        <v/>
      </c>
      <c r="F1678" s="101" t="str">
        <f>IF(CADA_PROD!D1678="","",SUMIFS(MOVI_ENTR!I:I,MOVI_ENTR!D:D,D1678))</f>
        <v/>
      </c>
      <c r="G1678" s="101" t="str">
        <f>IF(CADA_PROD!C1678="","",SUMIFS(MOVI_SAID!H:H,MOVI_SAID!D:D,D1678))</f>
        <v/>
      </c>
      <c r="H1678" s="101" t="str">
        <f t="shared" si="43"/>
        <v/>
      </c>
      <c r="I1678" s="100" t="str">
        <f>IF(CADA_PROD!C1678="","",IFERROR(IF(H1678&lt;=0,"Sem estoque",IF(H1678/E1678&lt;0.25,"Quase sem estoque",IF(H1678/E1678&lt;1.2,"Estoque baixo",IF(H1678/E1678&lt;2,"Estoque moderado","Estoque confortável")))),""))</f>
        <v/>
      </c>
      <c r="J1678" s="102" t="str">
        <f>IF(CADA_PROD!C1678="","",SUMIFS(MOVI_ENTR!M:M,MOVI_ENTR!D:D,D1678))</f>
        <v/>
      </c>
      <c r="K1678" s="103" t="str">
        <f>IF(CADA_PROD!C1678="","",IFERROR($J1678/SUM($J$6:$J$1006),""))</f>
        <v/>
      </c>
      <c r="L1678" s="103" t="str">
        <f>IF(CADA_PROD!C1678="","",IFERROR(H1678/SUM($H$6:$H$1006)+P1678,""))</f>
        <v/>
      </c>
      <c r="M1678" s="102" t="str">
        <f>IF(CADA_PROD!$C1678="","",IFERROR(SUMIFS(MOVI_ENTR!M:M,MOVI_ENTR!D:D,D1678)/SUMIFS(MOVI_ENTR!I:I,MOVI_ENTR!D:D,D1678),0))</f>
        <v/>
      </c>
      <c r="N1678" s="104" t="str">
        <f>IF(CADA_PROD!C1678="","",G1678/E1678)</f>
        <v/>
      </c>
    </row>
    <row r="1679" spans="3:14" ht="30" customHeight="1">
      <c r="C1679" s="99" t="str">
        <f>IF(CADA_PROD!C1679="","",CADA_PROD!C1679)</f>
        <v/>
      </c>
      <c r="D1679" s="100" t="str">
        <f>IF(CADA_PROD!D1679="","",CADA_PROD!D1679)</f>
        <v/>
      </c>
      <c r="E1679" s="101" t="str">
        <f>IF(CADA_PROD!E1679="","",CADA_PROD!E1679)</f>
        <v/>
      </c>
      <c r="F1679" s="101" t="str">
        <f>IF(CADA_PROD!D1679="","",SUMIFS(MOVI_ENTR!I:I,MOVI_ENTR!D:D,D1679))</f>
        <v/>
      </c>
      <c r="G1679" s="101" t="str">
        <f>IF(CADA_PROD!C1679="","",SUMIFS(MOVI_SAID!H:H,MOVI_SAID!D:D,D1679))</f>
        <v/>
      </c>
      <c r="H1679" s="101" t="str">
        <f t="shared" si="43"/>
        <v/>
      </c>
      <c r="I1679" s="100" t="str">
        <f>IF(CADA_PROD!C1679="","",IFERROR(IF(H1679&lt;=0,"Sem estoque",IF(H1679/E1679&lt;0.25,"Quase sem estoque",IF(H1679/E1679&lt;1.2,"Estoque baixo",IF(H1679/E1679&lt;2,"Estoque moderado","Estoque confortável")))),""))</f>
        <v/>
      </c>
      <c r="J1679" s="102" t="str">
        <f>IF(CADA_PROD!C1679="","",SUMIFS(MOVI_ENTR!M:M,MOVI_ENTR!D:D,D1679))</f>
        <v/>
      </c>
      <c r="K1679" s="103" t="str">
        <f>IF(CADA_PROD!C1679="","",IFERROR($J1679/SUM($J$6:$J$1006),""))</f>
        <v/>
      </c>
      <c r="L1679" s="103" t="str">
        <f>IF(CADA_PROD!C1679="","",IFERROR(H1679/SUM($H$6:$H$1006)+P1679,""))</f>
        <v/>
      </c>
      <c r="M1679" s="102" t="str">
        <f>IF(CADA_PROD!$C1679="","",IFERROR(SUMIFS(MOVI_ENTR!M:M,MOVI_ENTR!D:D,D1679)/SUMIFS(MOVI_ENTR!I:I,MOVI_ENTR!D:D,D1679),0))</f>
        <v/>
      </c>
      <c r="N1679" s="104" t="str">
        <f>IF(CADA_PROD!C1679="","",G1679/E1679)</f>
        <v/>
      </c>
    </row>
    <row r="1680" spans="3:14" ht="30" customHeight="1">
      <c r="C1680" s="99" t="str">
        <f>IF(CADA_PROD!C1680="","",CADA_PROD!C1680)</f>
        <v/>
      </c>
      <c r="D1680" s="100" t="str">
        <f>IF(CADA_PROD!D1680="","",CADA_PROD!D1680)</f>
        <v/>
      </c>
      <c r="E1680" s="101" t="str">
        <f>IF(CADA_PROD!E1680="","",CADA_PROD!E1680)</f>
        <v/>
      </c>
      <c r="F1680" s="101" t="str">
        <f>IF(CADA_PROD!D1680="","",SUMIFS(MOVI_ENTR!I:I,MOVI_ENTR!D:D,D1680))</f>
        <v/>
      </c>
      <c r="G1680" s="101" t="str">
        <f>IF(CADA_PROD!C1680="","",SUMIFS(MOVI_SAID!H:H,MOVI_SAID!D:D,D1680))</f>
        <v/>
      </c>
      <c r="H1680" s="101" t="str">
        <f t="shared" si="43"/>
        <v/>
      </c>
      <c r="I1680" s="100" t="str">
        <f>IF(CADA_PROD!C1680="","",IFERROR(IF(H1680&lt;=0,"Sem estoque",IF(H1680/E1680&lt;0.25,"Quase sem estoque",IF(H1680/E1680&lt;1.2,"Estoque baixo",IF(H1680/E1680&lt;2,"Estoque moderado","Estoque confortável")))),""))</f>
        <v/>
      </c>
      <c r="J1680" s="102" t="str">
        <f>IF(CADA_PROD!C1680="","",SUMIFS(MOVI_ENTR!M:M,MOVI_ENTR!D:D,D1680))</f>
        <v/>
      </c>
      <c r="K1680" s="103" t="str">
        <f>IF(CADA_PROD!C1680="","",IFERROR($J1680/SUM($J$6:$J$1006),""))</f>
        <v/>
      </c>
      <c r="L1680" s="103" t="str">
        <f>IF(CADA_PROD!C1680="","",IFERROR(H1680/SUM($H$6:$H$1006)+P1680,""))</f>
        <v/>
      </c>
      <c r="M1680" s="102" t="str">
        <f>IF(CADA_PROD!$C1680="","",IFERROR(SUMIFS(MOVI_ENTR!M:M,MOVI_ENTR!D:D,D1680)/SUMIFS(MOVI_ENTR!I:I,MOVI_ENTR!D:D,D1680),0))</f>
        <v/>
      </c>
      <c r="N1680" s="104" t="str">
        <f>IF(CADA_PROD!C1680="","",G1680/E1680)</f>
        <v/>
      </c>
    </row>
    <row r="1681" spans="3:14" ht="30" customHeight="1">
      <c r="C1681" s="99" t="str">
        <f>IF(CADA_PROD!C1681="","",CADA_PROD!C1681)</f>
        <v/>
      </c>
      <c r="D1681" s="100" t="str">
        <f>IF(CADA_PROD!D1681="","",CADA_PROD!D1681)</f>
        <v/>
      </c>
      <c r="E1681" s="101" t="str">
        <f>IF(CADA_PROD!E1681="","",CADA_PROD!E1681)</f>
        <v/>
      </c>
      <c r="F1681" s="101" t="str">
        <f>IF(CADA_PROD!D1681="","",SUMIFS(MOVI_ENTR!I:I,MOVI_ENTR!D:D,D1681))</f>
        <v/>
      </c>
      <c r="G1681" s="101" t="str">
        <f>IF(CADA_PROD!C1681="","",SUMIFS(MOVI_SAID!H:H,MOVI_SAID!D:D,D1681))</f>
        <v/>
      </c>
      <c r="H1681" s="101" t="str">
        <f t="shared" si="43"/>
        <v/>
      </c>
      <c r="I1681" s="100" t="str">
        <f>IF(CADA_PROD!C1681="","",IFERROR(IF(H1681&lt;=0,"Sem estoque",IF(H1681/E1681&lt;0.25,"Quase sem estoque",IF(H1681/E1681&lt;1.2,"Estoque baixo",IF(H1681/E1681&lt;2,"Estoque moderado","Estoque confortável")))),""))</f>
        <v/>
      </c>
      <c r="J1681" s="102" t="str">
        <f>IF(CADA_PROD!C1681="","",SUMIFS(MOVI_ENTR!M:M,MOVI_ENTR!D:D,D1681))</f>
        <v/>
      </c>
      <c r="K1681" s="103" t="str">
        <f>IF(CADA_PROD!C1681="","",IFERROR($J1681/SUM($J$6:$J$1006),""))</f>
        <v/>
      </c>
      <c r="L1681" s="103" t="str">
        <f>IF(CADA_PROD!C1681="","",IFERROR(H1681/SUM($H$6:$H$1006)+P1681,""))</f>
        <v/>
      </c>
      <c r="M1681" s="102" t="str">
        <f>IF(CADA_PROD!$C1681="","",IFERROR(SUMIFS(MOVI_ENTR!M:M,MOVI_ENTR!D:D,D1681)/SUMIFS(MOVI_ENTR!I:I,MOVI_ENTR!D:D,D1681),0))</f>
        <v/>
      </c>
      <c r="N1681" s="104" t="str">
        <f>IF(CADA_PROD!C1681="","",G1681/E1681)</f>
        <v/>
      </c>
    </row>
    <row r="1682" spans="3:14" ht="30" customHeight="1">
      <c r="C1682" s="99" t="str">
        <f>IF(CADA_PROD!C1682="","",CADA_PROD!C1682)</f>
        <v/>
      </c>
      <c r="D1682" s="100" t="str">
        <f>IF(CADA_PROD!D1682="","",CADA_PROD!D1682)</f>
        <v/>
      </c>
      <c r="E1682" s="101" t="str">
        <f>IF(CADA_PROD!E1682="","",CADA_PROD!E1682)</f>
        <v/>
      </c>
      <c r="F1682" s="101" t="str">
        <f>IF(CADA_PROD!D1682="","",SUMIFS(MOVI_ENTR!I:I,MOVI_ENTR!D:D,D1682))</f>
        <v/>
      </c>
      <c r="G1682" s="101" t="str">
        <f>IF(CADA_PROD!C1682="","",SUMIFS(MOVI_SAID!H:H,MOVI_SAID!D:D,D1682))</f>
        <v/>
      </c>
      <c r="H1682" s="101" t="str">
        <f t="shared" si="43"/>
        <v/>
      </c>
      <c r="I1682" s="100" t="str">
        <f>IF(CADA_PROD!C1682="","",IFERROR(IF(H1682&lt;=0,"Sem estoque",IF(H1682/E1682&lt;0.25,"Quase sem estoque",IF(H1682/E1682&lt;1.2,"Estoque baixo",IF(H1682/E1682&lt;2,"Estoque moderado","Estoque confortável")))),""))</f>
        <v/>
      </c>
      <c r="J1682" s="102" t="str">
        <f>IF(CADA_PROD!C1682="","",SUMIFS(MOVI_ENTR!M:M,MOVI_ENTR!D:D,D1682))</f>
        <v/>
      </c>
      <c r="K1682" s="103" t="str">
        <f>IF(CADA_PROD!C1682="","",IFERROR($J1682/SUM($J$6:$J$1006),""))</f>
        <v/>
      </c>
      <c r="L1682" s="103" t="str">
        <f>IF(CADA_PROD!C1682="","",IFERROR(H1682/SUM($H$6:$H$1006)+P1682,""))</f>
        <v/>
      </c>
      <c r="M1682" s="102" t="str">
        <f>IF(CADA_PROD!$C1682="","",IFERROR(SUMIFS(MOVI_ENTR!M:M,MOVI_ENTR!D:D,D1682)/SUMIFS(MOVI_ENTR!I:I,MOVI_ENTR!D:D,D1682),0))</f>
        <v/>
      </c>
      <c r="N1682" s="104" t="str">
        <f>IF(CADA_PROD!C1682="","",G1682/E1682)</f>
        <v/>
      </c>
    </row>
    <row r="1683" spans="3:14" ht="30" customHeight="1">
      <c r="C1683" s="99" t="str">
        <f>IF(CADA_PROD!C1683="","",CADA_PROD!C1683)</f>
        <v/>
      </c>
      <c r="D1683" s="100" t="str">
        <f>IF(CADA_PROD!D1683="","",CADA_PROD!D1683)</f>
        <v/>
      </c>
      <c r="E1683" s="101" t="str">
        <f>IF(CADA_PROD!E1683="","",CADA_PROD!E1683)</f>
        <v/>
      </c>
      <c r="F1683" s="101" t="str">
        <f>IF(CADA_PROD!D1683="","",SUMIFS(MOVI_ENTR!I:I,MOVI_ENTR!D:D,D1683))</f>
        <v/>
      </c>
      <c r="G1683" s="101" t="str">
        <f>IF(CADA_PROD!C1683="","",SUMIFS(MOVI_SAID!H:H,MOVI_SAID!D:D,D1683))</f>
        <v/>
      </c>
      <c r="H1683" s="101" t="str">
        <f t="shared" si="43"/>
        <v/>
      </c>
      <c r="I1683" s="100" t="str">
        <f>IF(CADA_PROD!C1683="","",IFERROR(IF(H1683&lt;=0,"Sem estoque",IF(H1683/E1683&lt;0.25,"Quase sem estoque",IF(H1683/E1683&lt;1.2,"Estoque baixo",IF(H1683/E1683&lt;2,"Estoque moderado","Estoque confortável")))),""))</f>
        <v/>
      </c>
      <c r="J1683" s="102" t="str">
        <f>IF(CADA_PROD!C1683="","",SUMIFS(MOVI_ENTR!M:M,MOVI_ENTR!D:D,D1683))</f>
        <v/>
      </c>
      <c r="K1683" s="103" t="str">
        <f>IF(CADA_PROD!C1683="","",IFERROR($J1683/SUM($J$6:$J$1006),""))</f>
        <v/>
      </c>
      <c r="L1683" s="103" t="str">
        <f>IF(CADA_PROD!C1683="","",IFERROR(H1683/SUM($H$6:$H$1006)+P1683,""))</f>
        <v/>
      </c>
      <c r="M1683" s="102" t="str">
        <f>IF(CADA_PROD!$C1683="","",IFERROR(SUMIFS(MOVI_ENTR!M:M,MOVI_ENTR!D:D,D1683)/SUMIFS(MOVI_ENTR!I:I,MOVI_ENTR!D:D,D1683),0))</f>
        <v/>
      </c>
      <c r="N1683" s="104" t="str">
        <f>IF(CADA_PROD!C1683="","",G1683/E1683)</f>
        <v/>
      </c>
    </row>
    <row r="1684" spans="3:14" ht="30" customHeight="1">
      <c r="C1684" s="99" t="str">
        <f>IF(CADA_PROD!C1684="","",CADA_PROD!C1684)</f>
        <v/>
      </c>
      <c r="D1684" s="100" t="str">
        <f>IF(CADA_PROD!D1684="","",CADA_PROD!D1684)</f>
        <v/>
      </c>
      <c r="E1684" s="101" t="str">
        <f>IF(CADA_PROD!E1684="","",CADA_PROD!E1684)</f>
        <v/>
      </c>
      <c r="F1684" s="101" t="str">
        <f>IF(CADA_PROD!D1684="","",SUMIFS(MOVI_ENTR!I:I,MOVI_ENTR!D:D,D1684))</f>
        <v/>
      </c>
      <c r="G1684" s="101" t="str">
        <f>IF(CADA_PROD!C1684="","",SUMIFS(MOVI_SAID!H:H,MOVI_SAID!D:D,D1684))</f>
        <v/>
      </c>
      <c r="H1684" s="101" t="str">
        <f t="shared" si="43"/>
        <v/>
      </c>
      <c r="I1684" s="100" t="str">
        <f>IF(CADA_PROD!C1684="","",IFERROR(IF(H1684&lt;=0,"Sem estoque",IF(H1684/E1684&lt;0.25,"Quase sem estoque",IF(H1684/E1684&lt;1.2,"Estoque baixo",IF(H1684/E1684&lt;2,"Estoque moderado","Estoque confortável")))),""))</f>
        <v/>
      </c>
      <c r="J1684" s="102" t="str">
        <f>IF(CADA_PROD!C1684="","",SUMIFS(MOVI_ENTR!M:M,MOVI_ENTR!D:D,D1684))</f>
        <v/>
      </c>
      <c r="K1684" s="103" t="str">
        <f>IF(CADA_PROD!C1684="","",IFERROR($J1684/SUM($J$6:$J$1006),""))</f>
        <v/>
      </c>
      <c r="L1684" s="103" t="str">
        <f>IF(CADA_PROD!C1684="","",IFERROR(H1684/SUM($H$6:$H$1006)+P1684,""))</f>
        <v/>
      </c>
      <c r="M1684" s="102" t="str">
        <f>IF(CADA_PROD!$C1684="","",IFERROR(SUMIFS(MOVI_ENTR!M:M,MOVI_ENTR!D:D,D1684)/SUMIFS(MOVI_ENTR!I:I,MOVI_ENTR!D:D,D1684),0))</f>
        <v/>
      </c>
      <c r="N1684" s="104" t="str">
        <f>IF(CADA_PROD!C1684="","",G1684/E1684)</f>
        <v/>
      </c>
    </row>
    <row r="1685" spans="3:14" ht="30" customHeight="1">
      <c r="C1685" s="99" t="str">
        <f>IF(CADA_PROD!C1685="","",CADA_PROD!C1685)</f>
        <v/>
      </c>
      <c r="D1685" s="100" t="str">
        <f>IF(CADA_PROD!D1685="","",CADA_PROD!D1685)</f>
        <v/>
      </c>
      <c r="E1685" s="101" t="str">
        <f>IF(CADA_PROD!E1685="","",CADA_PROD!E1685)</f>
        <v/>
      </c>
      <c r="F1685" s="101" t="str">
        <f>IF(CADA_PROD!D1685="","",SUMIFS(MOVI_ENTR!I:I,MOVI_ENTR!D:D,D1685))</f>
        <v/>
      </c>
      <c r="G1685" s="101" t="str">
        <f>IF(CADA_PROD!C1685="","",SUMIFS(MOVI_SAID!H:H,MOVI_SAID!D:D,D1685))</f>
        <v/>
      </c>
      <c r="H1685" s="101" t="str">
        <f t="shared" si="43"/>
        <v/>
      </c>
      <c r="I1685" s="100" t="str">
        <f>IF(CADA_PROD!C1685="","",IFERROR(IF(H1685&lt;=0,"Sem estoque",IF(H1685/E1685&lt;0.25,"Quase sem estoque",IF(H1685/E1685&lt;1.2,"Estoque baixo",IF(H1685/E1685&lt;2,"Estoque moderado","Estoque confortável")))),""))</f>
        <v/>
      </c>
      <c r="J1685" s="102" t="str">
        <f>IF(CADA_PROD!C1685="","",SUMIFS(MOVI_ENTR!M:M,MOVI_ENTR!D:D,D1685))</f>
        <v/>
      </c>
      <c r="K1685" s="103" t="str">
        <f>IF(CADA_PROD!C1685="","",IFERROR($J1685/SUM($J$6:$J$1006),""))</f>
        <v/>
      </c>
      <c r="L1685" s="103" t="str">
        <f>IF(CADA_PROD!C1685="","",IFERROR(H1685/SUM($H$6:$H$1006)+P1685,""))</f>
        <v/>
      </c>
      <c r="M1685" s="102" t="str">
        <f>IF(CADA_PROD!$C1685="","",IFERROR(SUMIFS(MOVI_ENTR!M:M,MOVI_ENTR!D:D,D1685)/SUMIFS(MOVI_ENTR!I:I,MOVI_ENTR!D:D,D1685),0))</f>
        <v/>
      </c>
      <c r="N1685" s="104" t="str">
        <f>IF(CADA_PROD!C1685="","",G1685/E1685)</f>
        <v/>
      </c>
    </row>
    <row r="1686" spans="3:14" ht="30" customHeight="1">
      <c r="C1686" s="99" t="str">
        <f>IF(CADA_PROD!C1686="","",CADA_PROD!C1686)</f>
        <v/>
      </c>
      <c r="D1686" s="100" t="str">
        <f>IF(CADA_PROD!D1686="","",CADA_PROD!D1686)</f>
        <v/>
      </c>
      <c r="E1686" s="101" t="str">
        <f>IF(CADA_PROD!E1686="","",CADA_PROD!E1686)</f>
        <v/>
      </c>
      <c r="F1686" s="101" t="str">
        <f>IF(CADA_PROD!D1686="","",SUMIFS(MOVI_ENTR!I:I,MOVI_ENTR!D:D,D1686))</f>
        <v/>
      </c>
      <c r="G1686" s="101" t="str">
        <f>IF(CADA_PROD!C1686="","",SUMIFS(MOVI_SAID!H:H,MOVI_SAID!D:D,D1686))</f>
        <v/>
      </c>
      <c r="H1686" s="101" t="str">
        <f t="shared" si="43"/>
        <v/>
      </c>
      <c r="I1686" s="100" t="str">
        <f>IF(CADA_PROD!C1686="","",IFERROR(IF(H1686&lt;=0,"Sem estoque",IF(H1686/E1686&lt;0.25,"Quase sem estoque",IF(H1686/E1686&lt;1.2,"Estoque baixo",IF(H1686/E1686&lt;2,"Estoque moderado","Estoque confortável")))),""))</f>
        <v/>
      </c>
      <c r="J1686" s="102" t="str">
        <f>IF(CADA_PROD!C1686="","",SUMIFS(MOVI_ENTR!M:M,MOVI_ENTR!D:D,D1686))</f>
        <v/>
      </c>
      <c r="K1686" s="103" t="str">
        <f>IF(CADA_PROD!C1686="","",IFERROR($J1686/SUM($J$6:$J$1006),""))</f>
        <v/>
      </c>
      <c r="L1686" s="103" t="str">
        <f>IF(CADA_PROD!C1686="","",IFERROR(H1686/SUM($H$6:$H$1006)+P1686,""))</f>
        <v/>
      </c>
      <c r="M1686" s="102" t="str">
        <f>IF(CADA_PROD!$C1686="","",IFERROR(SUMIFS(MOVI_ENTR!M:M,MOVI_ENTR!D:D,D1686)/SUMIFS(MOVI_ENTR!I:I,MOVI_ENTR!D:D,D1686),0))</f>
        <v/>
      </c>
      <c r="N1686" s="104" t="str">
        <f>IF(CADA_PROD!C1686="","",G1686/E1686)</f>
        <v/>
      </c>
    </row>
    <row r="1687" spans="3:14" ht="30" customHeight="1">
      <c r="C1687" s="99" t="str">
        <f>IF(CADA_PROD!C1687="","",CADA_PROD!C1687)</f>
        <v/>
      </c>
      <c r="D1687" s="100" t="str">
        <f>IF(CADA_PROD!D1687="","",CADA_PROD!D1687)</f>
        <v/>
      </c>
      <c r="E1687" s="101" t="str">
        <f>IF(CADA_PROD!E1687="","",CADA_PROD!E1687)</f>
        <v/>
      </c>
      <c r="F1687" s="101" t="str">
        <f>IF(CADA_PROD!D1687="","",SUMIFS(MOVI_ENTR!I:I,MOVI_ENTR!D:D,D1687))</f>
        <v/>
      </c>
      <c r="G1687" s="101" t="str">
        <f>IF(CADA_PROD!C1687="","",SUMIFS(MOVI_SAID!H:H,MOVI_SAID!D:D,D1687))</f>
        <v/>
      </c>
      <c r="H1687" s="101" t="str">
        <f t="shared" si="43"/>
        <v/>
      </c>
      <c r="I1687" s="100" t="str">
        <f>IF(CADA_PROD!C1687="","",IFERROR(IF(H1687&lt;=0,"Sem estoque",IF(H1687/E1687&lt;0.25,"Quase sem estoque",IF(H1687/E1687&lt;1.2,"Estoque baixo",IF(H1687/E1687&lt;2,"Estoque moderado","Estoque confortável")))),""))</f>
        <v/>
      </c>
      <c r="J1687" s="102" t="str">
        <f>IF(CADA_PROD!C1687="","",SUMIFS(MOVI_ENTR!M:M,MOVI_ENTR!D:D,D1687))</f>
        <v/>
      </c>
      <c r="K1687" s="103" t="str">
        <f>IF(CADA_PROD!C1687="","",IFERROR($J1687/SUM($J$6:$J$1006),""))</f>
        <v/>
      </c>
      <c r="L1687" s="103" t="str">
        <f>IF(CADA_PROD!C1687="","",IFERROR(H1687/SUM($H$6:$H$1006)+P1687,""))</f>
        <v/>
      </c>
      <c r="M1687" s="102" t="str">
        <f>IF(CADA_PROD!$C1687="","",IFERROR(SUMIFS(MOVI_ENTR!M:M,MOVI_ENTR!D:D,D1687)/SUMIFS(MOVI_ENTR!I:I,MOVI_ENTR!D:D,D1687),0))</f>
        <v/>
      </c>
      <c r="N1687" s="104" t="str">
        <f>IF(CADA_PROD!C1687="","",G1687/E1687)</f>
        <v/>
      </c>
    </row>
    <row r="1688" spans="3:14" ht="30" customHeight="1">
      <c r="C1688" s="99" t="str">
        <f>IF(CADA_PROD!C1688="","",CADA_PROD!C1688)</f>
        <v/>
      </c>
      <c r="D1688" s="100" t="str">
        <f>IF(CADA_PROD!D1688="","",CADA_PROD!D1688)</f>
        <v/>
      </c>
      <c r="E1688" s="101" t="str">
        <f>IF(CADA_PROD!E1688="","",CADA_PROD!E1688)</f>
        <v/>
      </c>
      <c r="F1688" s="101" t="str">
        <f>IF(CADA_PROD!D1688="","",SUMIFS(MOVI_ENTR!I:I,MOVI_ENTR!D:D,D1688))</f>
        <v/>
      </c>
      <c r="G1688" s="101" t="str">
        <f>IF(CADA_PROD!C1688="","",SUMIFS(MOVI_SAID!H:H,MOVI_SAID!D:D,D1688))</f>
        <v/>
      </c>
      <c r="H1688" s="101" t="str">
        <f t="shared" si="43"/>
        <v/>
      </c>
      <c r="I1688" s="100" t="str">
        <f>IF(CADA_PROD!C1688="","",IFERROR(IF(H1688&lt;=0,"Sem estoque",IF(H1688/E1688&lt;0.25,"Quase sem estoque",IF(H1688/E1688&lt;1.2,"Estoque baixo",IF(H1688/E1688&lt;2,"Estoque moderado","Estoque confortável")))),""))</f>
        <v/>
      </c>
      <c r="J1688" s="102" t="str">
        <f>IF(CADA_PROD!C1688="","",SUMIFS(MOVI_ENTR!M:M,MOVI_ENTR!D:D,D1688))</f>
        <v/>
      </c>
      <c r="K1688" s="103" t="str">
        <f>IF(CADA_PROD!C1688="","",IFERROR($J1688/SUM($J$6:$J$1006),""))</f>
        <v/>
      </c>
      <c r="L1688" s="103" t="str">
        <f>IF(CADA_PROD!C1688="","",IFERROR(H1688/SUM($H$6:$H$1006)+P1688,""))</f>
        <v/>
      </c>
      <c r="M1688" s="102" t="str">
        <f>IF(CADA_PROD!$C1688="","",IFERROR(SUMIFS(MOVI_ENTR!M:M,MOVI_ENTR!D:D,D1688)/SUMIFS(MOVI_ENTR!I:I,MOVI_ENTR!D:D,D1688),0))</f>
        <v/>
      </c>
      <c r="N1688" s="104" t="str">
        <f>IF(CADA_PROD!C1688="","",G1688/E1688)</f>
        <v/>
      </c>
    </row>
    <row r="1689" spans="3:14" ht="30" customHeight="1">
      <c r="C1689" s="99" t="str">
        <f>IF(CADA_PROD!C1689="","",CADA_PROD!C1689)</f>
        <v/>
      </c>
      <c r="D1689" s="100" t="str">
        <f>IF(CADA_PROD!D1689="","",CADA_PROD!D1689)</f>
        <v/>
      </c>
      <c r="E1689" s="101" t="str">
        <f>IF(CADA_PROD!E1689="","",CADA_PROD!E1689)</f>
        <v/>
      </c>
      <c r="F1689" s="101" t="str">
        <f>IF(CADA_PROD!D1689="","",SUMIFS(MOVI_ENTR!I:I,MOVI_ENTR!D:D,D1689))</f>
        <v/>
      </c>
      <c r="G1689" s="101" t="str">
        <f>IF(CADA_PROD!C1689="","",SUMIFS(MOVI_SAID!H:H,MOVI_SAID!D:D,D1689))</f>
        <v/>
      </c>
      <c r="H1689" s="101" t="str">
        <f t="shared" si="43"/>
        <v/>
      </c>
      <c r="I1689" s="100" t="str">
        <f>IF(CADA_PROD!C1689="","",IFERROR(IF(H1689&lt;=0,"Sem estoque",IF(H1689/E1689&lt;0.25,"Quase sem estoque",IF(H1689/E1689&lt;1.2,"Estoque baixo",IF(H1689/E1689&lt;2,"Estoque moderado","Estoque confortável")))),""))</f>
        <v/>
      </c>
      <c r="J1689" s="102" t="str">
        <f>IF(CADA_PROD!C1689="","",SUMIFS(MOVI_ENTR!M:M,MOVI_ENTR!D:D,D1689))</f>
        <v/>
      </c>
      <c r="K1689" s="103" t="str">
        <f>IF(CADA_PROD!C1689="","",IFERROR($J1689/SUM($J$6:$J$1006),""))</f>
        <v/>
      </c>
      <c r="L1689" s="103" t="str">
        <f>IF(CADA_PROD!C1689="","",IFERROR(H1689/SUM($H$6:$H$1006)+P1689,""))</f>
        <v/>
      </c>
      <c r="M1689" s="102" t="str">
        <f>IF(CADA_PROD!$C1689="","",IFERROR(SUMIFS(MOVI_ENTR!M:M,MOVI_ENTR!D:D,D1689)/SUMIFS(MOVI_ENTR!I:I,MOVI_ENTR!D:D,D1689),0))</f>
        <v/>
      </c>
      <c r="N1689" s="104" t="str">
        <f>IF(CADA_PROD!C1689="","",G1689/E1689)</f>
        <v/>
      </c>
    </row>
    <row r="1690" spans="3:14" ht="30" customHeight="1">
      <c r="C1690" s="99" t="str">
        <f>IF(CADA_PROD!C1690="","",CADA_PROD!C1690)</f>
        <v/>
      </c>
      <c r="D1690" s="100" t="str">
        <f>IF(CADA_PROD!D1690="","",CADA_PROD!D1690)</f>
        <v/>
      </c>
      <c r="E1690" s="101" t="str">
        <f>IF(CADA_PROD!E1690="","",CADA_PROD!E1690)</f>
        <v/>
      </c>
      <c r="F1690" s="101" t="str">
        <f>IF(CADA_PROD!D1690="","",SUMIFS(MOVI_ENTR!I:I,MOVI_ENTR!D:D,D1690))</f>
        <v/>
      </c>
      <c r="G1690" s="101" t="str">
        <f>IF(CADA_PROD!C1690="","",SUMIFS(MOVI_SAID!H:H,MOVI_SAID!D:D,D1690))</f>
        <v/>
      </c>
      <c r="H1690" s="101" t="str">
        <f t="shared" si="43"/>
        <v/>
      </c>
      <c r="I1690" s="100" t="str">
        <f>IF(CADA_PROD!C1690="","",IFERROR(IF(H1690&lt;=0,"Sem estoque",IF(H1690/E1690&lt;0.25,"Quase sem estoque",IF(H1690/E1690&lt;1.2,"Estoque baixo",IF(H1690/E1690&lt;2,"Estoque moderado","Estoque confortável")))),""))</f>
        <v/>
      </c>
      <c r="J1690" s="102" t="str">
        <f>IF(CADA_PROD!C1690="","",SUMIFS(MOVI_ENTR!M:M,MOVI_ENTR!D:D,D1690))</f>
        <v/>
      </c>
      <c r="K1690" s="103" t="str">
        <f>IF(CADA_PROD!C1690="","",IFERROR($J1690/SUM($J$6:$J$1006),""))</f>
        <v/>
      </c>
      <c r="L1690" s="103" t="str">
        <f>IF(CADA_PROD!C1690="","",IFERROR(H1690/SUM($H$6:$H$1006)+P1690,""))</f>
        <v/>
      </c>
      <c r="M1690" s="102" t="str">
        <f>IF(CADA_PROD!$C1690="","",IFERROR(SUMIFS(MOVI_ENTR!M:M,MOVI_ENTR!D:D,D1690)/SUMIFS(MOVI_ENTR!I:I,MOVI_ENTR!D:D,D1690),0))</f>
        <v/>
      </c>
      <c r="N1690" s="104" t="str">
        <f>IF(CADA_PROD!C1690="","",G1690/E1690)</f>
        <v/>
      </c>
    </row>
    <row r="1691" spans="3:14" ht="30" customHeight="1">
      <c r="C1691" s="99" t="str">
        <f>IF(CADA_PROD!C1691="","",CADA_PROD!C1691)</f>
        <v/>
      </c>
      <c r="D1691" s="100" t="str">
        <f>IF(CADA_PROD!D1691="","",CADA_PROD!D1691)</f>
        <v/>
      </c>
      <c r="E1691" s="101" t="str">
        <f>IF(CADA_PROD!E1691="","",CADA_PROD!E1691)</f>
        <v/>
      </c>
      <c r="F1691" s="101" t="str">
        <f>IF(CADA_PROD!D1691="","",SUMIFS(MOVI_ENTR!I:I,MOVI_ENTR!D:D,D1691))</f>
        <v/>
      </c>
      <c r="G1691" s="101" t="str">
        <f>IF(CADA_PROD!C1691="","",SUMIFS(MOVI_SAID!H:H,MOVI_SAID!D:D,D1691))</f>
        <v/>
      </c>
      <c r="H1691" s="101" t="str">
        <f t="shared" si="43"/>
        <v/>
      </c>
      <c r="I1691" s="100" t="str">
        <f>IF(CADA_PROD!C1691="","",IFERROR(IF(H1691&lt;=0,"Sem estoque",IF(H1691/E1691&lt;0.25,"Quase sem estoque",IF(H1691/E1691&lt;1.2,"Estoque baixo",IF(H1691/E1691&lt;2,"Estoque moderado","Estoque confortável")))),""))</f>
        <v/>
      </c>
      <c r="J1691" s="102" t="str">
        <f>IF(CADA_PROD!C1691="","",SUMIFS(MOVI_ENTR!M:M,MOVI_ENTR!D:D,D1691))</f>
        <v/>
      </c>
      <c r="K1691" s="103" t="str">
        <f>IF(CADA_PROD!C1691="","",IFERROR($J1691/SUM($J$6:$J$1006),""))</f>
        <v/>
      </c>
      <c r="L1691" s="103" t="str">
        <f>IF(CADA_PROD!C1691="","",IFERROR(H1691/SUM($H$6:$H$1006)+P1691,""))</f>
        <v/>
      </c>
      <c r="M1691" s="102" t="str">
        <f>IF(CADA_PROD!$C1691="","",IFERROR(SUMIFS(MOVI_ENTR!M:M,MOVI_ENTR!D:D,D1691)/SUMIFS(MOVI_ENTR!I:I,MOVI_ENTR!D:D,D1691),0))</f>
        <v/>
      </c>
      <c r="N1691" s="104" t="str">
        <f>IF(CADA_PROD!C1691="","",G1691/E1691)</f>
        <v/>
      </c>
    </row>
    <row r="1692" spans="3:14" ht="30" customHeight="1">
      <c r="C1692" s="99" t="str">
        <f>IF(CADA_PROD!C1692="","",CADA_PROD!C1692)</f>
        <v/>
      </c>
      <c r="D1692" s="100" t="str">
        <f>IF(CADA_PROD!D1692="","",CADA_PROD!D1692)</f>
        <v/>
      </c>
      <c r="E1692" s="101" t="str">
        <f>IF(CADA_PROD!E1692="","",CADA_PROD!E1692)</f>
        <v/>
      </c>
      <c r="F1692" s="101" t="str">
        <f>IF(CADA_PROD!D1692="","",SUMIFS(MOVI_ENTR!I:I,MOVI_ENTR!D:D,D1692))</f>
        <v/>
      </c>
      <c r="G1692" s="101" t="str">
        <f>IF(CADA_PROD!C1692="","",SUMIFS(MOVI_SAID!H:H,MOVI_SAID!D:D,D1692))</f>
        <v/>
      </c>
      <c r="H1692" s="101" t="str">
        <f t="shared" si="43"/>
        <v/>
      </c>
      <c r="I1692" s="100" t="str">
        <f>IF(CADA_PROD!C1692="","",IFERROR(IF(H1692&lt;=0,"Sem estoque",IF(H1692/E1692&lt;0.25,"Quase sem estoque",IF(H1692/E1692&lt;1.2,"Estoque baixo",IF(H1692/E1692&lt;2,"Estoque moderado","Estoque confortável")))),""))</f>
        <v/>
      </c>
      <c r="J1692" s="102" t="str">
        <f>IF(CADA_PROD!C1692="","",SUMIFS(MOVI_ENTR!M:M,MOVI_ENTR!D:D,D1692))</f>
        <v/>
      </c>
      <c r="K1692" s="103" t="str">
        <f>IF(CADA_PROD!C1692="","",IFERROR($J1692/SUM($J$6:$J$1006),""))</f>
        <v/>
      </c>
      <c r="L1692" s="103" t="str">
        <f>IF(CADA_PROD!C1692="","",IFERROR(H1692/SUM($H$6:$H$1006)+P1692,""))</f>
        <v/>
      </c>
      <c r="M1692" s="102" t="str">
        <f>IF(CADA_PROD!$C1692="","",IFERROR(SUMIFS(MOVI_ENTR!M:M,MOVI_ENTR!D:D,D1692)/SUMIFS(MOVI_ENTR!I:I,MOVI_ENTR!D:D,D1692),0))</f>
        <v/>
      </c>
      <c r="N1692" s="104" t="str">
        <f>IF(CADA_PROD!C1692="","",G1692/E1692)</f>
        <v/>
      </c>
    </row>
    <row r="1693" spans="3:14" ht="30" customHeight="1">
      <c r="C1693" s="99" t="str">
        <f>IF(CADA_PROD!C1693="","",CADA_PROD!C1693)</f>
        <v/>
      </c>
      <c r="D1693" s="100" t="str">
        <f>IF(CADA_PROD!D1693="","",CADA_PROD!D1693)</f>
        <v/>
      </c>
      <c r="E1693" s="101" t="str">
        <f>IF(CADA_PROD!E1693="","",CADA_PROD!E1693)</f>
        <v/>
      </c>
      <c r="F1693" s="101" t="str">
        <f>IF(CADA_PROD!D1693="","",SUMIFS(MOVI_ENTR!I:I,MOVI_ENTR!D:D,D1693))</f>
        <v/>
      </c>
      <c r="G1693" s="101" t="str">
        <f>IF(CADA_PROD!C1693="","",SUMIFS(MOVI_SAID!H:H,MOVI_SAID!D:D,D1693))</f>
        <v/>
      </c>
      <c r="H1693" s="101" t="str">
        <f t="shared" si="43"/>
        <v/>
      </c>
      <c r="I1693" s="100" t="str">
        <f>IF(CADA_PROD!C1693="","",IFERROR(IF(H1693&lt;=0,"Sem estoque",IF(H1693/E1693&lt;0.25,"Quase sem estoque",IF(H1693/E1693&lt;1.2,"Estoque baixo",IF(H1693/E1693&lt;2,"Estoque moderado","Estoque confortável")))),""))</f>
        <v/>
      </c>
      <c r="J1693" s="102" t="str">
        <f>IF(CADA_PROD!C1693="","",SUMIFS(MOVI_ENTR!M:M,MOVI_ENTR!D:D,D1693))</f>
        <v/>
      </c>
      <c r="K1693" s="103" t="str">
        <f>IF(CADA_PROD!C1693="","",IFERROR($J1693/SUM($J$6:$J$1006),""))</f>
        <v/>
      </c>
      <c r="L1693" s="103" t="str">
        <f>IF(CADA_PROD!C1693="","",IFERROR(H1693/SUM($H$6:$H$1006)+P1693,""))</f>
        <v/>
      </c>
      <c r="M1693" s="102" t="str">
        <f>IF(CADA_PROD!$C1693="","",IFERROR(SUMIFS(MOVI_ENTR!M:M,MOVI_ENTR!D:D,D1693)/SUMIFS(MOVI_ENTR!I:I,MOVI_ENTR!D:D,D1693),0))</f>
        <v/>
      </c>
      <c r="N1693" s="104" t="str">
        <f>IF(CADA_PROD!C1693="","",G1693/E1693)</f>
        <v/>
      </c>
    </row>
    <row r="1694" spans="3:14" ht="30" customHeight="1">
      <c r="C1694" s="99" t="str">
        <f>IF(CADA_PROD!C1694="","",CADA_PROD!C1694)</f>
        <v/>
      </c>
      <c r="D1694" s="100" t="str">
        <f>IF(CADA_PROD!D1694="","",CADA_PROD!D1694)</f>
        <v/>
      </c>
      <c r="E1694" s="101" t="str">
        <f>IF(CADA_PROD!E1694="","",CADA_PROD!E1694)</f>
        <v/>
      </c>
      <c r="F1694" s="101" t="str">
        <f>IF(CADA_PROD!D1694="","",SUMIFS(MOVI_ENTR!I:I,MOVI_ENTR!D:D,D1694))</f>
        <v/>
      </c>
      <c r="G1694" s="101" t="str">
        <f>IF(CADA_PROD!C1694="","",SUMIFS(MOVI_SAID!H:H,MOVI_SAID!D:D,D1694))</f>
        <v/>
      </c>
      <c r="H1694" s="101" t="str">
        <f t="shared" si="43"/>
        <v/>
      </c>
      <c r="I1694" s="100" t="str">
        <f>IF(CADA_PROD!C1694="","",IFERROR(IF(H1694&lt;=0,"Sem estoque",IF(H1694/E1694&lt;0.25,"Quase sem estoque",IF(H1694/E1694&lt;1.2,"Estoque baixo",IF(H1694/E1694&lt;2,"Estoque moderado","Estoque confortável")))),""))</f>
        <v/>
      </c>
      <c r="J1694" s="102" t="str">
        <f>IF(CADA_PROD!C1694="","",SUMIFS(MOVI_ENTR!M:M,MOVI_ENTR!D:D,D1694))</f>
        <v/>
      </c>
      <c r="K1694" s="103" t="str">
        <f>IF(CADA_PROD!C1694="","",IFERROR($J1694/SUM($J$6:$J$1006),""))</f>
        <v/>
      </c>
      <c r="L1694" s="103" t="str">
        <f>IF(CADA_PROD!C1694="","",IFERROR(H1694/SUM($H$6:$H$1006)+P1694,""))</f>
        <v/>
      </c>
      <c r="M1694" s="102" t="str">
        <f>IF(CADA_PROD!$C1694="","",IFERROR(SUMIFS(MOVI_ENTR!M:M,MOVI_ENTR!D:D,D1694)/SUMIFS(MOVI_ENTR!I:I,MOVI_ENTR!D:D,D1694),0))</f>
        <v/>
      </c>
      <c r="N1694" s="104" t="str">
        <f>IF(CADA_PROD!C1694="","",G1694/E1694)</f>
        <v/>
      </c>
    </row>
    <row r="1695" spans="3:14" ht="30" customHeight="1">
      <c r="C1695" s="99" t="str">
        <f>IF(CADA_PROD!C1695="","",CADA_PROD!C1695)</f>
        <v/>
      </c>
      <c r="D1695" s="100" t="str">
        <f>IF(CADA_PROD!D1695="","",CADA_PROD!D1695)</f>
        <v/>
      </c>
      <c r="E1695" s="101" t="str">
        <f>IF(CADA_PROD!E1695="","",CADA_PROD!E1695)</f>
        <v/>
      </c>
      <c r="F1695" s="101" t="str">
        <f>IF(CADA_PROD!D1695="","",SUMIFS(MOVI_ENTR!I:I,MOVI_ENTR!D:D,D1695))</f>
        <v/>
      </c>
      <c r="G1695" s="101" t="str">
        <f>IF(CADA_PROD!C1695="","",SUMIFS(MOVI_SAID!H:H,MOVI_SAID!D:D,D1695))</f>
        <v/>
      </c>
      <c r="H1695" s="101" t="str">
        <f t="shared" si="43"/>
        <v/>
      </c>
      <c r="I1695" s="100" t="str">
        <f>IF(CADA_PROD!C1695="","",IFERROR(IF(H1695&lt;=0,"Sem estoque",IF(H1695/E1695&lt;0.25,"Quase sem estoque",IF(H1695/E1695&lt;1.2,"Estoque baixo",IF(H1695/E1695&lt;2,"Estoque moderado","Estoque confortável")))),""))</f>
        <v/>
      </c>
      <c r="J1695" s="102" t="str">
        <f>IF(CADA_PROD!C1695="","",SUMIFS(MOVI_ENTR!M:M,MOVI_ENTR!D:D,D1695))</f>
        <v/>
      </c>
      <c r="K1695" s="103" t="str">
        <f>IF(CADA_PROD!C1695="","",IFERROR($J1695/SUM($J$6:$J$1006),""))</f>
        <v/>
      </c>
      <c r="L1695" s="103" t="str">
        <f>IF(CADA_PROD!C1695="","",IFERROR(H1695/SUM($H$6:$H$1006)+P1695,""))</f>
        <v/>
      </c>
      <c r="M1695" s="102" t="str">
        <f>IF(CADA_PROD!$C1695="","",IFERROR(SUMIFS(MOVI_ENTR!M:M,MOVI_ENTR!D:D,D1695)/SUMIFS(MOVI_ENTR!I:I,MOVI_ENTR!D:D,D1695),0))</f>
        <v/>
      </c>
      <c r="N1695" s="104" t="str">
        <f>IF(CADA_PROD!C1695="","",G1695/E1695)</f>
        <v/>
      </c>
    </row>
    <row r="1696" spans="3:14" ht="30" customHeight="1">
      <c r="C1696" s="99" t="str">
        <f>IF(CADA_PROD!C1696="","",CADA_PROD!C1696)</f>
        <v/>
      </c>
      <c r="D1696" s="100" t="str">
        <f>IF(CADA_PROD!D1696="","",CADA_PROD!D1696)</f>
        <v/>
      </c>
      <c r="E1696" s="101" t="str">
        <f>IF(CADA_PROD!E1696="","",CADA_PROD!E1696)</f>
        <v/>
      </c>
      <c r="F1696" s="101" t="str">
        <f>IF(CADA_PROD!D1696="","",SUMIFS(MOVI_ENTR!I:I,MOVI_ENTR!D:D,D1696))</f>
        <v/>
      </c>
      <c r="G1696" s="101" t="str">
        <f>IF(CADA_PROD!C1696="","",SUMIFS(MOVI_SAID!H:H,MOVI_SAID!D:D,D1696))</f>
        <v/>
      </c>
      <c r="H1696" s="101" t="str">
        <f t="shared" si="43"/>
        <v/>
      </c>
      <c r="I1696" s="100" t="str">
        <f>IF(CADA_PROD!C1696="","",IFERROR(IF(H1696&lt;=0,"Sem estoque",IF(H1696/E1696&lt;0.25,"Quase sem estoque",IF(H1696/E1696&lt;1.2,"Estoque baixo",IF(H1696/E1696&lt;2,"Estoque moderado","Estoque confortável")))),""))</f>
        <v/>
      </c>
      <c r="J1696" s="102" t="str">
        <f>IF(CADA_PROD!C1696="","",SUMIFS(MOVI_ENTR!M:M,MOVI_ENTR!D:D,D1696))</f>
        <v/>
      </c>
      <c r="K1696" s="103" t="str">
        <f>IF(CADA_PROD!C1696="","",IFERROR($J1696/SUM($J$6:$J$1006),""))</f>
        <v/>
      </c>
      <c r="L1696" s="103" t="str">
        <f>IF(CADA_PROD!C1696="","",IFERROR(H1696/SUM($H$6:$H$1006)+P1696,""))</f>
        <v/>
      </c>
      <c r="M1696" s="102" t="str">
        <f>IF(CADA_PROD!$C1696="","",IFERROR(SUMIFS(MOVI_ENTR!M:M,MOVI_ENTR!D:D,D1696)/SUMIFS(MOVI_ENTR!I:I,MOVI_ENTR!D:D,D1696),0))</f>
        <v/>
      </c>
      <c r="N1696" s="104" t="str">
        <f>IF(CADA_PROD!C1696="","",G1696/E1696)</f>
        <v/>
      </c>
    </row>
    <row r="1697" spans="3:14" ht="30" customHeight="1">
      <c r="C1697" s="99" t="str">
        <f>IF(CADA_PROD!C1697="","",CADA_PROD!C1697)</f>
        <v/>
      </c>
      <c r="D1697" s="100" t="str">
        <f>IF(CADA_PROD!D1697="","",CADA_PROD!D1697)</f>
        <v/>
      </c>
      <c r="E1697" s="101" t="str">
        <f>IF(CADA_PROD!E1697="","",CADA_PROD!E1697)</f>
        <v/>
      </c>
      <c r="F1697" s="101" t="str">
        <f>IF(CADA_PROD!D1697="","",SUMIFS(MOVI_ENTR!I:I,MOVI_ENTR!D:D,D1697))</f>
        <v/>
      </c>
      <c r="G1697" s="101" t="str">
        <f>IF(CADA_PROD!C1697="","",SUMIFS(MOVI_SAID!H:H,MOVI_SAID!D:D,D1697))</f>
        <v/>
      </c>
      <c r="H1697" s="101" t="str">
        <f t="shared" si="43"/>
        <v/>
      </c>
      <c r="I1697" s="100" t="str">
        <f>IF(CADA_PROD!C1697="","",IFERROR(IF(H1697&lt;=0,"Sem estoque",IF(H1697/E1697&lt;0.25,"Quase sem estoque",IF(H1697/E1697&lt;1.2,"Estoque baixo",IF(H1697/E1697&lt;2,"Estoque moderado","Estoque confortável")))),""))</f>
        <v/>
      </c>
      <c r="J1697" s="102" t="str">
        <f>IF(CADA_PROD!C1697="","",SUMIFS(MOVI_ENTR!M:M,MOVI_ENTR!D:D,D1697))</f>
        <v/>
      </c>
      <c r="K1697" s="103" t="str">
        <f>IF(CADA_PROD!C1697="","",IFERROR($J1697/SUM($J$6:$J$1006),""))</f>
        <v/>
      </c>
      <c r="L1697" s="103" t="str">
        <f>IF(CADA_PROD!C1697="","",IFERROR(H1697/SUM($H$6:$H$1006)+P1697,""))</f>
        <v/>
      </c>
      <c r="M1697" s="102" t="str">
        <f>IF(CADA_PROD!$C1697="","",IFERROR(SUMIFS(MOVI_ENTR!M:M,MOVI_ENTR!D:D,D1697)/SUMIFS(MOVI_ENTR!I:I,MOVI_ENTR!D:D,D1697),0))</f>
        <v/>
      </c>
      <c r="N1697" s="104" t="str">
        <f>IF(CADA_PROD!C1697="","",G1697/E1697)</f>
        <v/>
      </c>
    </row>
    <row r="1698" spans="3:14" ht="30" customHeight="1">
      <c r="C1698" s="99" t="str">
        <f>IF(CADA_PROD!C1698="","",CADA_PROD!C1698)</f>
        <v/>
      </c>
      <c r="D1698" s="100" t="str">
        <f>IF(CADA_PROD!D1698="","",CADA_PROD!D1698)</f>
        <v/>
      </c>
      <c r="E1698" s="101" t="str">
        <f>IF(CADA_PROD!E1698="","",CADA_PROD!E1698)</f>
        <v/>
      </c>
      <c r="F1698" s="101" t="str">
        <f>IF(CADA_PROD!D1698="","",SUMIFS(MOVI_ENTR!I:I,MOVI_ENTR!D:D,D1698))</f>
        <v/>
      </c>
      <c r="G1698" s="101" t="str">
        <f>IF(CADA_PROD!C1698="","",SUMIFS(MOVI_SAID!H:H,MOVI_SAID!D:D,D1698))</f>
        <v/>
      </c>
      <c r="H1698" s="101" t="str">
        <f t="shared" si="43"/>
        <v/>
      </c>
      <c r="I1698" s="100" t="str">
        <f>IF(CADA_PROD!C1698="","",IFERROR(IF(H1698&lt;=0,"Sem estoque",IF(H1698/E1698&lt;0.25,"Quase sem estoque",IF(H1698/E1698&lt;1.2,"Estoque baixo",IF(H1698/E1698&lt;2,"Estoque moderado","Estoque confortável")))),""))</f>
        <v/>
      </c>
      <c r="J1698" s="102" t="str">
        <f>IF(CADA_PROD!C1698="","",SUMIFS(MOVI_ENTR!M:M,MOVI_ENTR!D:D,D1698))</f>
        <v/>
      </c>
      <c r="K1698" s="103" t="str">
        <f>IF(CADA_PROD!C1698="","",IFERROR($J1698/SUM($J$6:$J$1006),""))</f>
        <v/>
      </c>
      <c r="L1698" s="103" t="str">
        <f>IF(CADA_PROD!C1698="","",IFERROR(H1698/SUM($H$6:$H$1006)+P1698,""))</f>
        <v/>
      </c>
      <c r="M1698" s="102" t="str">
        <f>IF(CADA_PROD!$C1698="","",IFERROR(SUMIFS(MOVI_ENTR!M:M,MOVI_ENTR!D:D,D1698)/SUMIFS(MOVI_ENTR!I:I,MOVI_ENTR!D:D,D1698),0))</f>
        <v/>
      </c>
      <c r="N1698" s="104" t="str">
        <f>IF(CADA_PROD!C1698="","",G1698/E1698)</f>
        <v/>
      </c>
    </row>
    <row r="1699" spans="3:14" ht="30" customHeight="1">
      <c r="C1699" s="99" t="str">
        <f>IF(CADA_PROD!C1699="","",CADA_PROD!C1699)</f>
        <v/>
      </c>
      <c r="D1699" s="100" t="str">
        <f>IF(CADA_PROD!D1699="","",CADA_PROD!D1699)</f>
        <v/>
      </c>
      <c r="E1699" s="101" t="str">
        <f>IF(CADA_PROD!E1699="","",CADA_PROD!E1699)</f>
        <v/>
      </c>
      <c r="F1699" s="101" t="str">
        <f>IF(CADA_PROD!D1699="","",SUMIFS(MOVI_ENTR!I:I,MOVI_ENTR!D:D,D1699))</f>
        <v/>
      </c>
      <c r="G1699" s="101" t="str">
        <f>IF(CADA_PROD!C1699="","",SUMIFS(MOVI_SAID!H:H,MOVI_SAID!D:D,D1699))</f>
        <v/>
      </c>
      <c r="H1699" s="101" t="str">
        <f t="shared" si="43"/>
        <v/>
      </c>
      <c r="I1699" s="100" t="str">
        <f>IF(CADA_PROD!C1699="","",IFERROR(IF(H1699&lt;=0,"Sem estoque",IF(H1699/E1699&lt;0.25,"Quase sem estoque",IF(H1699/E1699&lt;1.2,"Estoque baixo",IF(H1699/E1699&lt;2,"Estoque moderado","Estoque confortável")))),""))</f>
        <v/>
      </c>
      <c r="J1699" s="102" t="str">
        <f>IF(CADA_PROD!C1699="","",SUMIFS(MOVI_ENTR!M:M,MOVI_ENTR!D:D,D1699))</f>
        <v/>
      </c>
      <c r="K1699" s="103" t="str">
        <f>IF(CADA_PROD!C1699="","",IFERROR($J1699/SUM($J$6:$J$1006),""))</f>
        <v/>
      </c>
      <c r="L1699" s="103" t="str">
        <f>IF(CADA_PROD!C1699="","",IFERROR(H1699/SUM($H$6:$H$1006)+P1699,""))</f>
        <v/>
      </c>
      <c r="M1699" s="102" t="str">
        <f>IF(CADA_PROD!$C1699="","",IFERROR(SUMIFS(MOVI_ENTR!M:M,MOVI_ENTR!D:D,D1699)/SUMIFS(MOVI_ENTR!I:I,MOVI_ENTR!D:D,D1699),0))</f>
        <v/>
      </c>
      <c r="N1699" s="104" t="str">
        <f>IF(CADA_PROD!C1699="","",G1699/E1699)</f>
        <v/>
      </c>
    </row>
    <row r="1700" spans="3:14" ht="30" customHeight="1">
      <c r="C1700" s="99" t="str">
        <f>IF(CADA_PROD!C1700="","",CADA_PROD!C1700)</f>
        <v/>
      </c>
      <c r="D1700" s="100" t="str">
        <f>IF(CADA_PROD!D1700="","",CADA_PROD!D1700)</f>
        <v/>
      </c>
      <c r="E1700" s="101" t="str">
        <f>IF(CADA_PROD!E1700="","",CADA_PROD!E1700)</f>
        <v/>
      </c>
      <c r="F1700" s="101" t="str">
        <f>IF(CADA_PROD!D1700="","",SUMIFS(MOVI_ENTR!I:I,MOVI_ENTR!D:D,D1700))</f>
        <v/>
      </c>
      <c r="G1700" s="101" t="str">
        <f>IF(CADA_PROD!C1700="","",SUMIFS(MOVI_SAID!H:H,MOVI_SAID!D:D,D1700))</f>
        <v/>
      </c>
      <c r="H1700" s="101" t="str">
        <f t="shared" si="43"/>
        <v/>
      </c>
      <c r="I1700" s="100" t="str">
        <f>IF(CADA_PROD!C1700="","",IFERROR(IF(H1700&lt;=0,"Sem estoque",IF(H1700/E1700&lt;0.25,"Quase sem estoque",IF(H1700/E1700&lt;1.2,"Estoque baixo",IF(H1700/E1700&lt;2,"Estoque moderado","Estoque confortável")))),""))</f>
        <v/>
      </c>
      <c r="J1700" s="102" t="str">
        <f>IF(CADA_PROD!C1700="","",SUMIFS(MOVI_ENTR!M:M,MOVI_ENTR!D:D,D1700))</f>
        <v/>
      </c>
      <c r="K1700" s="103" t="str">
        <f>IF(CADA_PROD!C1700="","",IFERROR($J1700/SUM($J$6:$J$1006),""))</f>
        <v/>
      </c>
      <c r="L1700" s="103" t="str">
        <f>IF(CADA_PROD!C1700="","",IFERROR(H1700/SUM($H$6:$H$1006)+P1700,""))</f>
        <v/>
      </c>
      <c r="M1700" s="102" t="str">
        <f>IF(CADA_PROD!$C1700="","",IFERROR(SUMIFS(MOVI_ENTR!M:M,MOVI_ENTR!D:D,D1700)/SUMIFS(MOVI_ENTR!I:I,MOVI_ENTR!D:D,D1700),0))</f>
        <v/>
      </c>
      <c r="N1700" s="104" t="str">
        <f>IF(CADA_PROD!C1700="","",G1700/E1700)</f>
        <v/>
      </c>
    </row>
    <row r="1701" spans="3:14" ht="30" customHeight="1">
      <c r="C1701" s="99" t="str">
        <f>IF(CADA_PROD!C1701="","",CADA_PROD!C1701)</f>
        <v/>
      </c>
      <c r="D1701" s="100" t="str">
        <f>IF(CADA_PROD!D1701="","",CADA_PROD!D1701)</f>
        <v/>
      </c>
      <c r="E1701" s="101" t="str">
        <f>IF(CADA_PROD!E1701="","",CADA_PROD!E1701)</f>
        <v/>
      </c>
      <c r="F1701" s="101" t="str">
        <f>IF(CADA_PROD!D1701="","",SUMIFS(MOVI_ENTR!I:I,MOVI_ENTR!D:D,D1701))</f>
        <v/>
      </c>
      <c r="G1701" s="101" t="str">
        <f>IF(CADA_PROD!C1701="","",SUMIFS(MOVI_SAID!H:H,MOVI_SAID!D:D,D1701))</f>
        <v/>
      </c>
      <c r="H1701" s="101" t="str">
        <f t="shared" si="43"/>
        <v/>
      </c>
      <c r="I1701" s="100" t="str">
        <f>IF(CADA_PROD!C1701="","",IFERROR(IF(H1701&lt;=0,"Sem estoque",IF(H1701/E1701&lt;0.25,"Quase sem estoque",IF(H1701/E1701&lt;1.2,"Estoque baixo",IF(H1701/E1701&lt;2,"Estoque moderado","Estoque confortável")))),""))</f>
        <v/>
      </c>
      <c r="J1701" s="102" t="str">
        <f>IF(CADA_PROD!C1701="","",SUMIFS(MOVI_ENTR!M:M,MOVI_ENTR!D:D,D1701))</f>
        <v/>
      </c>
      <c r="K1701" s="103" t="str">
        <f>IF(CADA_PROD!C1701="","",IFERROR($J1701/SUM($J$6:$J$1006),""))</f>
        <v/>
      </c>
      <c r="L1701" s="103" t="str">
        <f>IF(CADA_PROD!C1701="","",IFERROR(H1701/SUM($H$6:$H$1006)+P1701,""))</f>
        <v/>
      </c>
      <c r="M1701" s="102" t="str">
        <f>IF(CADA_PROD!$C1701="","",IFERROR(SUMIFS(MOVI_ENTR!M:M,MOVI_ENTR!D:D,D1701)/SUMIFS(MOVI_ENTR!I:I,MOVI_ENTR!D:D,D1701),0))</f>
        <v/>
      </c>
      <c r="N1701" s="104" t="str">
        <f>IF(CADA_PROD!C1701="","",G1701/E1701)</f>
        <v/>
      </c>
    </row>
    <row r="1702" spans="3:14" ht="30" customHeight="1">
      <c r="C1702" s="99" t="str">
        <f>IF(CADA_PROD!C1702="","",CADA_PROD!C1702)</f>
        <v/>
      </c>
      <c r="D1702" s="100" t="str">
        <f>IF(CADA_PROD!D1702="","",CADA_PROD!D1702)</f>
        <v/>
      </c>
      <c r="E1702" s="101" t="str">
        <f>IF(CADA_PROD!E1702="","",CADA_PROD!E1702)</f>
        <v/>
      </c>
      <c r="F1702" s="101" t="str">
        <f>IF(CADA_PROD!D1702="","",SUMIFS(MOVI_ENTR!I:I,MOVI_ENTR!D:D,D1702))</f>
        <v/>
      </c>
      <c r="G1702" s="101" t="str">
        <f>IF(CADA_PROD!C1702="","",SUMIFS(MOVI_SAID!H:H,MOVI_SAID!D:D,D1702))</f>
        <v/>
      </c>
      <c r="H1702" s="101" t="str">
        <f t="shared" si="43"/>
        <v/>
      </c>
      <c r="I1702" s="100" t="str">
        <f>IF(CADA_PROD!C1702="","",IFERROR(IF(H1702&lt;=0,"Sem estoque",IF(H1702/E1702&lt;0.25,"Quase sem estoque",IF(H1702/E1702&lt;1.2,"Estoque baixo",IF(H1702/E1702&lt;2,"Estoque moderado","Estoque confortável")))),""))</f>
        <v/>
      </c>
      <c r="J1702" s="102" t="str">
        <f>IF(CADA_PROD!C1702="","",SUMIFS(MOVI_ENTR!M:M,MOVI_ENTR!D:D,D1702))</f>
        <v/>
      </c>
      <c r="K1702" s="103" t="str">
        <f>IF(CADA_PROD!C1702="","",IFERROR($J1702/SUM($J$6:$J$1006),""))</f>
        <v/>
      </c>
      <c r="L1702" s="103" t="str">
        <f>IF(CADA_PROD!C1702="","",IFERROR(H1702/SUM($H$6:$H$1006)+P1702,""))</f>
        <v/>
      </c>
      <c r="M1702" s="102" t="str">
        <f>IF(CADA_PROD!$C1702="","",IFERROR(SUMIFS(MOVI_ENTR!M:M,MOVI_ENTR!D:D,D1702)/SUMIFS(MOVI_ENTR!I:I,MOVI_ENTR!D:D,D1702),0))</f>
        <v/>
      </c>
      <c r="N1702" s="104" t="str">
        <f>IF(CADA_PROD!C1702="","",G1702/E1702)</f>
        <v/>
      </c>
    </row>
    <row r="1703" spans="3:14" ht="30" customHeight="1">
      <c r="C1703" s="99" t="str">
        <f>IF(CADA_PROD!C1703="","",CADA_PROD!C1703)</f>
        <v/>
      </c>
      <c r="D1703" s="100" t="str">
        <f>IF(CADA_PROD!D1703="","",CADA_PROD!D1703)</f>
        <v/>
      </c>
      <c r="E1703" s="101" t="str">
        <f>IF(CADA_PROD!E1703="","",CADA_PROD!E1703)</f>
        <v/>
      </c>
      <c r="F1703" s="101" t="str">
        <f>IF(CADA_PROD!D1703="","",SUMIFS(MOVI_ENTR!I:I,MOVI_ENTR!D:D,D1703))</f>
        <v/>
      </c>
      <c r="G1703" s="101" t="str">
        <f>IF(CADA_PROD!C1703="","",SUMIFS(MOVI_SAID!H:H,MOVI_SAID!D:D,D1703))</f>
        <v/>
      </c>
      <c r="H1703" s="101" t="str">
        <f t="shared" si="43"/>
        <v/>
      </c>
      <c r="I1703" s="100" t="str">
        <f>IF(CADA_PROD!C1703="","",IFERROR(IF(H1703&lt;=0,"Sem estoque",IF(H1703/E1703&lt;0.25,"Quase sem estoque",IF(H1703/E1703&lt;1.2,"Estoque baixo",IF(H1703/E1703&lt;2,"Estoque moderado","Estoque confortável")))),""))</f>
        <v/>
      </c>
      <c r="J1703" s="102" t="str">
        <f>IF(CADA_PROD!C1703="","",SUMIFS(MOVI_ENTR!M:M,MOVI_ENTR!D:D,D1703))</f>
        <v/>
      </c>
      <c r="K1703" s="103" t="str">
        <f>IF(CADA_PROD!C1703="","",IFERROR($J1703/SUM($J$6:$J$1006),""))</f>
        <v/>
      </c>
      <c r="L1703" s="103" t="str">
        <f>IF(CADA_PROD!C1703="","",IFERROR(H1703/SUM($H$6:$H$1006)+P1703,""))</f>
        <v/>
      </c>
      <c r="M1703" s="102" t="str">
        <f>IF(CADA_PROD!$C1703="","",IFERROR(SUMIFS(MOVI_ENTR!M:M,MOVI_ENTR!D:D,D1703)/SUMIFS(MOVI_ENTR!I:I,MOVI_ENTR!D:D,D1703),0))</f>
        <v/>
      </c>
      <c r="N1703" s="104" t="str">
        <f>IF(CADA_PROD!C1703="","",G1703/E1703)</f>
        <v/>
      </c>
    </row>
    <row r="1704" spans="3:14" ht="30" customHeight="1">
      <c r="C1704" s="99" t="str">
        <f>IF(CADA_PROD!C1704="","",CADA_PROD!C1704)</f>
        <v/>
      </c>
      <c r="D1704" s="100" t="str">
        <f>IF(CADA_PROD!D1704="","",CADA_PROD!D1704)</f>
        <v/>
      </c>
      <c r="E1704" s="101" t="str">
        <f>IF(CADA_PROD!E1704="","",CADA_PROD!E1704)</f>
        <v/>
      </c>
      <c r="F1704" s="101" t="str">
        <f>IF(CADA_PROD!D1704="","",SUMIFS(MOVI_ENTR!I:I,MOVI_ENTR!D:D,D1704))</f>
        <v/>
      </c>
      <c r="G1704" s="101" t="str">
        <f>IF(CADA_PROD!C1704="","",SUMIFS(MOVI_SAID!H:H,MOVI_SAID!D:D,D1704))</f>
        <v/>
      </c>
      <c r="H1704" s="101" t="str">
        <f t="shared" si="43"/>
        <v/>
      </c>
      <c r="I1704" s="100" t="str">
        <f>IF(CADA_PROD!C1704="","",IFERROR(IF(H1704&lt;=0,"Sem estoque",IF(H1704/E1704&lt;0.25,"Quase sem estoque",IF(H1704/E1704&lt;1.2,"Estoque baixo",IF(H1704/E1704&lt;2,"Estoque moderado","Estoque confortável")))),""))</f>
        <v/>
      </c>
      <c r="J1704" s="102" t="str">
        <f>IF(CADA_PROD!C1704="","",SUMIFS(MOVI_ENTR!M:M,MOVI_ENTR!D:D,D1704))</f>
        <v/>
      </c>
      <c r="K1704" s="103" t="str">
        <f>IF(CADA_PROD!C1704="","",IFERROR($J1704/SUM($J$6:$J$1006),""))</f>
        <v/>
      </c>
      <c r="L1704" s="103" t="str">
        <f>IF(CADA_PROD!C1704="","",IFERROR(H1704/SUM($H$6:$H$1006)+P1704,""))</f>
        <v/>
      </c>
      <c r="M1704" s="102" t="str">
        <f>IF(CADA_PROD!$C1704="","",IFERROR(SUMIFS(MOVI_ENTR!M:M,MOVI_ENTR!D:D,D1704)/SUMIFS(MOVI_ENTR!I:I,MOVI_ENTR!D:D,D1704),0))</f>
        <v/>
      </c>
      <c r="N1704" s="104" t="str">
        <f>IF(CADA_PROD!C1704="","",G1704/E1704)</f>
        <v/>
      </c>
    </row>
    <row r="1705" spans="3:14" ht="30" customHeight="1">
      <c r="C1705" s="99" t="str">
        <f>IF(CADA_PROD!C1705="","",CADA_PROD!C1705)</f>
        <v/>
      </c>
      <c r="D1705" s="100" t="str">
        <f>IF(CADA_PROD!D1705="","",CADA_PROD!D1705)</f>
        <v/>
      </c>
      <c r="E1705" s="101" t="str">
        <f>IF(CADA_PROD!E1705="","",CADA_PROD!E1705)</f>
        <v/>
      </c>
      <c r="F1705" s="101" t="str">
        <f>IF(CADA_PROD!D1705="","",SUMIFS(MOVI_ENTR!I:I,MOVI_ENTR!D:D,D1705))</f>
        <v/>
      </c>
      <c r="G1705" s="101" t="str">
        <f>IF(CADA_PROD!C1705="","",SUMIFS(MOVI_SAID!H:H,MOVI_SAID!D:D,D1705))</f>
        <v/>
      </c>
      <c r="H1705" s="101" t="str">
        <f t="shared" si="43"/>
        <v/>
      </c>
      <c r="I1705" s="100" t="str">
        <f>IF(CADA_PROD!C1705="","",IFERROR(IF(H1705&lt;=0,"Sem estoque",IF(H1705/E1705&lt;0.25,"Quase sem estoque",IF(H1705/E1705&lt;1.2,"Estoque baixo",IF(H1705/E1705&lt;2,"Estoque moderado","Estoque confortável")))),""))</f>
        <v/>
      </c>
      <c r="J1705" s="102" t="str">
        <f>IF(CADA_PROD!C1705="","",SUMIFS(MOVI_ENTR!M:M,MOVI_ENTR!D:D,D1705))</f>
        <v/>
      </c>
      <c r="K1705" s="103" t="str">
        <f>IF(CADA_PROD!C1705="","",IFERROR($J1705/SUM($J$6:$J$1006),""))</f>
        <v/>
      </c>
      <c r="L1705" s="103" t="str">
        <f>IF(CADA_PROD!C1705="","",IFERROR(H1705/SUM($H$6:$H$1006)+P1705,""))</f>
        <v/>
      </c>
      <c r="M1705" s="102" t="str">
        <f>IF(CADA_PROD!$C1705="","",IFERROR(SUMIFS(MOVI_ENTR!M:M,MOVI_ENTR!D:D,D1705)/SUMIFS(MOVI_ENTR!I:I,MOVI_ENTR!D:D,D1705),0))</f>
        <v/>
      </c>
      <c r="N1705" s="104" t="str">
        <f>IF(CADA_PROD!C1705="","",G1705/E1705)</f>
        <v/>
      </c>
    </row>
    <row r="1706" spans="3:14" ht="30" customHeight="1">
      <c r="C1706" s="99" t="str">
        <f>IF(CADA_PROD!C1706="","",CADA_PROD!C1706)</f>
        <v/>
      </c>
      <c r="D1706" s="100" t="str">
        <f>IF(CADA_PROD!D1706="","",CADA_PROD!D1706)</f>
        <v/>
      </c>
      <c r="E1706" s="101" t="str">
        <f>IF(CADA_PROD!E1706="","",CADA_PROD!E1706)</f>
        <v/>
      </c>
      <c r="F1706" s="101" t="str">
        <f>IF(CADA_PROD!D1706="","",SUMIFS(MOVI_ENTR!I:I,MOVI_ENTR!D:D,D1706))</f>
        <v/>
      </c>
      <c r="G1706" s="101" t="str">
        <f>IF(CADA_PROD!C1706="","",SUMIFS(MOVI_SAID!H:H,MOVI_SAID!D:D,D1706))</f>
        <v/>
      </c>
      <c r="H1706" s="101" t="str">
        <f t="shared" si="43"/>
        <v/>
      </c>
      <c r="I1706" s="100" t="str">
        <f>IF(CADA_PROD!C1706="","",IFERROR(IF(H1706&lt;=0,"Sem estoque",IF(H1706/E1706&lt;0.25,"Quase sem estoque",IF(H1706/E1706&lt;1.2,"Estoque baixo",IF(H1706/E1706&lt;2,"Estoque moderado","Estoque confortável")))),""))</f>
        <v/>
      </c>
      <c r="J1706" s="102" t="str">
        <f>IF(CADA_PROD!C1706="","",SUMIFS(MOVI_ENTR!M:M,MOVI_ENTR!D:D,D1706))</f>
        <v/>
      </c>
      <c r="K1706" s="103" t="str">
        <f>IF(CADA_PROD!C1706="","",IFERROR($J1706/SUM($J$6:$J$1006),""))</f>
        <v/>
      </c>
      <c r="L1706" s="103" t="str">
        <f>IF(CADA_PROD!C1706="","",IFERROR(H1706/SUM($H$6:$H$1006)+P1706,""))</f>
        <v/>
      </c>
      <c r="M1706" s="102" t="str">
        <f>IF(CADA_PROD!$C1706="","",IFERROR(SUMIFS(MOVI_ENTR!M:M,MOVI_ENTR!D:D,D1706)/SUMIFS(MOVI_ENTR!I:I,MOVI_ENTR!D:D,D1706),0))</f>
        <v/>
      </c>
      <c r="N1706" s="104" t="str">
        <f>IF(CADA_PROD!C1706="","",G1706/E1706)</f>
        <v/>
      </c>
    </row>
    <row r="1707" spans="3:14" ht="30" customHeight="1">
      <c r="C1707" s="99" t="str">
        <f>IF(CADA_PROD!C1707="","",CADA_PROD!C1707)</f>
        <v/>
      </c>
      <c r="D1707" s="100" t="str">
        <f>IF(CADA_PROD!D1707="","",CADA_PROD!D1707)</f>
        <v/>
      </c>
      <c r="E1707" s="101" t="str">
        <f>IF(CADA_PROD!E1707="","",CADA_PROD!E1707)</f>
        <v/>
      </c>
      <c r="F1707" s="101" t="str">
        <f>IF(CADA_PROD!D1707="","",SUMIFS(MOVI_ENTR!I:I,MOVI_ENTR!D:D,D1707))</f>
        <v/>
      </c>
      <c r="G1707" s="101" t="str">
        <f>IF(CADA_PROD!C1707="","",SUMIFS(MOVI_SAID!H:H,MOVI_SAID!D:D,D1707))</f>
        <v/>
      </c>
      <c r="H1707" s="101" t="str">
        <f t="shared" ref="H1707:H1770" si="44">IFERROR(F1707-G1707,"")</f>
        <v/>
      </c>
      <c r="I1707" s="100" t="str">
        <f>IF(CADA_PROD!C1707="","",IFERROR(IF(H1707&lt;=0,"Sem estoque",IF(H1707/E1707&lt;0.25,"Quase sem estoque",IF(H1707/E1707&lt;1.2,"Estoque baixo",IF(H1707/E1707&lt;2,"Estoque moderado","Estoque confortável")))),""))</f>
        <v/>
      </c>
      <c r="J1707" s="102" t="str">
        <f>IF(CADA_PROD!C1707="","",SUMIFS(MOVI_ENTR!M:M,MOVI_ENTR!D:D,D1707))</f>
        <v/>
      </c>
      <c r="K1707" s="103" t="str">
        <f>IF(CADA_PROD!C1707="","",IFERROR($J1707/SUM($J$6:$J$1006),""))</f>
        <v/>
      </c>
      <c r="L1707" s="103" t="str">
        <f>IF(CADA_PROD!C1707="","",IFERROR(H1707/SUM($H$6:$H$1006)+P1707,""))</f>
        <v/>
      </c>
      <c r="M1707" s="102" t="str">
        <f>IF(CADA_PROD!$C1707="","",IFERROR(SUMIFS(MOVI_ENTR!M:M,MOVI_ENTR!D:D,D1707)/SUMIFS(MOVI_ENTR!I:I,MOVI_ENTR!D:D,D1707),0))</f>
        <v/>
      </c>
      <c r="N1707" s="104" t="str">
        <f>IF(CADA_PROD!C1707="","",G1707/E1707)</f>
        <v/>
      </c>
    </row>
    <row r="1708" spans="3:14" ht="30" customHeight="1">
      <c r="C1708" s="99" t="str">
        <f>IF(CADA_PROD!C1708="","",CADA_PROD!C1708)</f>
        <v/>
      </c>
      <c r="D1708" s="100" t="str">
        <f>IF(CADA_PROD!D1708="","",CADA_PROD!D1708)</f>
        <v/>
      </c>
      <c r="E1708" s="101" t="str">
        <f>IF(CADA_PROD!E1708="","",CADA_PROD!E1708)</f>
        <v/>
      </c>
      <c r="F1708" s="101" t="str">
        <f>IF(CADA_PROD!D1708="","",SUMIFS(MOVI_ENTR!I:I,MOVI_ENTR!D:D,D1708))</f>
        <v/>
      </c>
      <c r="G1708" s="101" t="str">
        <f>IF(CADA_PROD!C1708="","",SUMIFS(MOVI_SAID!H:H,MOVI_SAID!D:D,D1708))</f>
        <v/>
      </c>
      <c r="H1708" s="101" t="str">
        <f t="shared" si="44"/>
        <v/>
      </c>
      <c r="I1708" s="100" t="str">
        <f>IF(CADA_PROD!C1708="","",IFERROR(IF(H1708&lt;=0,"Sem estoque",IF(H1708/E1708&lt;0.25,"Quase sem estoque",IF(H1708/E1708&lt;1.2,"Estoque baixo",IF(H1708/E1708&lt;2,"Estoque moderado","Estoque confortável")))),""))</f>
        <v/>
      </c>
      <c r="J1708" s="102" t="str">
        <f>IF(CADA_PROD!C1708="","",SUMIFS(MOVI_ENTR!M:M,MOVI_ENTR!D:D,D1708))</f>
        <v/>
      </c>
      <c r="K1708" s="103" t="str">
        <f>IF(CADA_PROD!C1708="","",IFERROR($J1708/SUM($J$6:$J$1006),""))</f>
        <v/>
      </c>
      <c r="L1708" s="103" t="str">
        <f>IF(CADA_PROD!C1708="","",IFERROR(H1708/SUM($H$6:$H$1006)+P1708,""))</f>
        <v/>
      </c>
      <c r="M1708" s="102" t="str">
        <f>IF(CADA_PROD!$C1708="","",IFERROR(SUMIFS(MOVI_ENTR!M:M,MOVI_ENTR!D:D,D1708)/SUMIFS(MOVI_ENTR!I:I,MOVI_ENTR!D:D,D1708),0))</f>
        <v/>
      </c>
      <c r="N1708" s="104" t="str">
        <f>IF(CADA_PROD!C1708="","",G1708/E1708)</f>
        <v/>
      </c>
    </row>
    <row r="1709" spans="3:14" ht="30" customHeight="1">
      <c r="C1709" s="99" t="str">
        <f>IF(CADA_PROD!C1709="","",CADA_PROD!C1709)</f>
        <v/>
      </c>
      <c r="D1709" s="100" t="str">
        <f>IF(CADA_PROD!D1709="","",CADA_PROD!D1709)</f>
        <v/>
      </c>
      <c r="E1709" s="101" t="str">
        <f>IF(CADA_PROD!E1709="","",CADA_PROD!E1709)</f>
        <v/>
      </c>
      <c r="F1709" s="101" t="str">
        <f>IF(CADA_PROD!D1709="","",SUMIFS(MOVI_ENTR!I:I,MOVI_ENTR!D:D,D1709))</f>
        <v/>
      </c>
      <c r="G1709" s="101" t="str">
        <f>IF(CADA_PROD!C1709="","",SUMIFS(MOVI_SAID!H:H,MOVI_SAID!D:D,D1709))</f>
        <v/>
      </c>
      <c r="H1709" s="101" t="str">
        <f t="shared" si="44"/>
        <v/>
      </c>
      <c r="I1709" s="100" t="str">
        <f>IF(CADA_PROD!C1709="","",IFERROR(IF(H1709&lt;=0,"Sem estoque",IF(H1709/E1709&lt;0.25,"Quase sem estoque",IF(H1709/E1709&lt;1.2,"Estoque baixo",IF(H1709/E1709&lt;2,"Estoque moderado","Estoque confortável")))),""))</f>
        <v/>
      </c>
      <c r="J1709" s="102" t="str">
        <f>IF(CADA_PROD!C1709="","",SUMIFS(MOVI_ENTR!M:M,MOVI_ENTR!D:D,D1709))</f>
        <v/>
      </c>
      <c r="K1709" s="103" t="str">
        <f>IF(CADA_PROD!C1709="","",IFERROR($J1709/SUM($J$6:$J$1006),""))</f>
        <v/>
      </c>
      <c r="L1709" s="103" t="str">
        <f>IF(CADA_PROD!C1709="","",IFERROR(H1709/SUM($H$6:$H$1006)+P1709,""))</f>
        <v/>
      </c>
      <c r="M1709" s="102" t="str">
        <f>IF(CADA_PROD!$C1709="","",IFERROR(SUMIFS(MOVI_ENTR!M:M,MOVI_ENTR!D:D,D1709)/SUMIFS(MOVI_ENTR!I:I,MOVI_ENTR!D:D,D1709),0))</f>
        <v/>
      </c>
      <c r="N1709" s="104" t="str">
        <f>IF(CADA_PROD!C1709="","",G1709/E1709)</f>
        <v/>
      </c>
    </row>
    <row r="1710" spans="3:14" ht="30" customHeight="1">
      <c r="C1710" s="99" t="str">
        <f>IF(CADA_PROD!C1710="","",CADA_PROD!C1710)</f>
        <v/>
      </c>
      <c r="D1710" s="100" t="str">
        <f>IF(CADA_PROD!D1710="","",CADA_PROD!D1710)</f>
        <v/>
      </c>
      <c r="E1710" s="101" t="str">
        <f>IF(CADA_PROD!E1710="","",CADA_PROD!E1710)</f>
        <v/>
      </c>
      <c r="F1710" s="101" t="str">
        <f>IF(CADA_PROD!D1710="","",SUMIFS(MOVI_ENTR!I:I,MOVI_ENTR!D:D,D1710))</f>
        <v/>
      </c>
      <c r="G1710" s="101" t="str">
        <f>IF(CADA_PROD!C1710="","",SUMIFS(MOVI_SAID!H:H,MOVI_SAID!D:D,D1710))</f>
        <v/>
      </c>
      <c r="H1710" s="101" t="str">
        <f t="shared" si="44"/>
        <v/>
      </c>
      <c r="I1710" s="100" t="str">
        <f>IF(CADA_PROD!C1710="","",IFERROR(IF(H1710&lt;=0,"Sem estoque",IF(H1710/E1710&lt;0.25,"Quase sem estoque",IF(H1710/E1710&lt;1.2,"Estoque baixo",IF(H1710/E1710&lt;2,"Estoque moderado","Estoque confortável")))),""))</f>
        <v/>
      </c>
      <c r="J1710" s="102" t="str">
        <f>IF(CADA_PROD!C1710="","",SUMIFS(MOVI_ENTR!M:M,MOVI_ENTR!D:D,D1710))</f>
        <v/>
      </c>
      <c r="K1710" s="103" t="str">
        <f>IF(CADA_PROD!C1710="","",IFERROR($J1710/SUM($J$6:$J$1006),""))</f>
        <v/>
      </c>
      <c r="L1710" s="103" t="str">
        <f>IF(CADA_PROD!C1710="","",IFERROR(H1710/SUM($H$6:$H$1006)+P1710,""))</f>
        <v/>
      </c>
      <c r="M1710" s="102" t="str">
        <f>IF(CADA_PROD!$C1710="","",IFERROR(SUMIFS(MOVI_ENTR!M:M,MOVI_ENTR!D:D,D1710)/SUMIFS(MOVI_ENTR!I:I,MOVI_ENTR!D:D,D1710),0))</f>
        <v/>
      </c>
      <c r="N1710" s="104" t="str">
        <f>IF(CADA_PROD!C1710="","",G1710/E1710)</f>
        <v/>
      </c>
    </row>
    <row r="1711" spans="3:14" ht="30" customHeight="1">
      <c r="C1711" s="99" t="str">
        <f>IF(CADA_PROD!C1711="","",CADA_PROD!C1711)</f>
        <v/>
      </c>
      <c r="D1711" s="100" t="str">
        <f>IF(CADA_PROD!D1711="","",CADA_PROD!D1711)</f>
        <v/>
      </c>
      <c r="E1711" s="101" t="str">
        <f>IF(CADA_PROD!E1711="","",CADA_PROD!E1711)</f>
        <v/>
      </c>
      <c r="F1711" s="101" t="str">
        <f>IF(CADA_PROD!D1711="","",SUMIFS(MOVI_ENTR!I:I,MOVI_ENTR!D:D,D1711))</f>
        <v/>
      </c>
      <c r="G1711" s="101" t="str">
        <f>IF(CADA_PROD!C1711="","",SUMIFS(MOVI_SAID!H:H,MOVI_SAID!D:D,D1711))</f>
        <v/>
      </c>
      <c r="H1711" s="101" t="str">
        <f t="shared" si="44"/>
        <v/>
      </c>
      <c r="I1711" s="100" t="str">
        <f>IF(CADA_PROD!C1711="","",IFERROR(IF(H1711&lt;=0,"Sem estoque",IF(H1711/E1711&lt;0.25,"Quase sem estoque",IF(H1711/E1711&lt;1.2,"Estoque baixo",IF(H1711/E1711&lt;2,"Estoque moderado","Estoque confortável")))),""))</f>
        <v/>
      </c>
      <c r="J1711" s="102" t="str">
        <f>IF(CADA_PROD!C1711="","",SUMIFS(MOVI_ENTR!M:M,MOVI_ENTR!D:D,D1711))</f>
        <v/>
      </c>
      <c r="K1711" s="103" t="str">
        <f>IF(CADA_PROD!C1711="","",IFERROR($J1711/SUM($J$6:$J$1006),""))</f>
        <v/>
      </c>
      <c r="L1711" s="103" t="str">
        <f>IF(CADA_PROD!C1711="","",IFERROR(H1711/SUM($H$6:$H$1006)+P1711,""))</f>
        <v/>
      </c>
      <c r="M1711" s="102" t="str">
        <f>IF(CADA_PROD!$C1711="","",IFERROR(SUMIFS(MOVI_ENTR!M:M,MOVI_ENTR!D:D,D1711)/SUMIFS(MOVI_ENTR!I:I,MOVI_ENTR!D:D,D1711),0))</f>
        <v/>
      </c>
      <c r="N1711" s="104" t="str">
        <f>IF(CADA_PROD!C1711="","",G1711/E1711)</f>
        <v/>
      </c>
    </row>
    <row r="1712" spans="3:14" ht="30" customHeight="1">
      <c r="C1712" s="99" t="str">
        <f>IF(CADA_PROD!C1712="","",CADA_PROD!C1712)</f>
        <v/>
      </c>
      <c r="D1712" s="100" t="str">
        <f>IF(CADA_PROD!D1712="","",CADA_PROD!D1712)</f>
        <v/>
      </c>
      <c r="E1712" s="101" t="str">
        <f>IF(CADA_PROD!E1712="","",CADA_PROD!E1712)</f>
        <v/>
      </c>
      <c r="F1712" s="101" t="str">
        <f>IF(CADA_PROD!D1712="","",SUMIFS(MOVI_ENTR!I:I,MOVI_ENTR!D:D,D1712))</f>
        <v/>
      </c>
      <c r="G1712" s="101" t="str">
        <f>IF(CADA_PROD!C1712="","",SUMIFS(MOVI_SAID!H:H,MOVI_SAID!D:D,D1712))</f>
        <v/>
      </c>
      <c r="H1712" s="101" t="str">
        <f t="shared" si="44"/>
        <v/>
      </c>
      <c r="I1712" s="100" t="str">
        <f>IF(CADA_PROD!C1712="","",IFERROR(IF(H1712&lt;=0,"Sem estoque",IF(H1712/E1712&lt;0.25,"Quase sem estoque",IF(H1712/E1712&lt;1.2,"Estoque baixo",IF(H1712/E1712&lt;2,"Estoque moderado","Estoque confortável")))),""))</f>
        <v/>
      </c>
      <c r="J1712" s="102" t="str">
        <f>IF(CADA_PROD!C1712="","",SUMIFS(MOVI_ENTR!M:M,MOVI_ENTR!D:D,D1712))</f>
        <v/>
      </c>
      <c r="K1712" s="103" t="str">
        <f>IF(CADA_PROD!C1712="","",IFERROR($J1712/SUM($J$6:$J$1006),""))</f>
        <v/>
      </c>
      <c r="L1712" s="103" t="str">
        <f>IF(CADA_PROD!C1712="","",IFERROR(H1712/SUM($H$6:$H$1006)+P1712,""))</f>
        <v/>
      </c>
      <c r="M1712" s="102" t="str">
        <f>IF(CADA_PROD!$C1712="","",IFERROR(SUMIFS(MOVI_ENTR!M:M,MOVI_ENTR!D:D,D1712)/SUMIFS(MOVI_ENTR!I:I,MOVI_ENTR!D:D,D1712),0))</f>
        <v/>
      </c>
      <c r="N1712" s="104" t="str">
        <f>IF(CADA_PROD!C1712="","",G1712/E1712)</f>
        <v/>
      </c>
    </row>
    <row r="1713" spans="3:14" ht="30" customHeight="1">
      <c r="C1713" s="99" t="str">
        <f>IF(CADA_PROD!C1713="","",CADA_PROD!C1713)</f>
        <v/>
      </c>
      <c r="D1713" s="100" t="str">
        <f>IF(CADA_PROD!D1713="","",CADA_PROD!D1713)</f>
        <v/>
      </c>
      <c r="E1713" s="101" t="str">
        <f>IF(CADA_PROD!E1713="","",CADA_PROD!E1713)</f>
        <v/>
      </c>
      <c r="F1713" s="101" t="str">
        <f>IF(CADA_PROD!D1713="","",SUMIFS(MOVI_ENTR!I:I,MOVI_ENTR!D:D,D1713))</f>
        <v/>
      </c>
      <c r="G1713" s="101" t="str">
        <f>IF(CADA_PROD!C1713="","",SUMIFS(MOVI_SAID!H:H,MOVI_SAID!D:D,D1713))</f>
        <v/>
      </c>
      <c r="H1713" s="101" t="str">
        <f t="shared" si="44"/>
        <v/>
      </c>
      <c r="I1713" s="100" t="str">
        <f>IF(CADA_PROD!C1713="","",IFERROR(IF(H1713&lt;=0,"Sem estoque",IF(H1713/E1713&lt;0.25,"Quase sem estoque",IF(H1713/E1713&lt;1.2,"Estoque baixo",IF(H1713/E1713&lt;2,"Estoque moderado","Estoque confortável")))),""))</f>
        <v/>
      </c>
      <c r="J1713" s="102" t="str">
        <f>IF(CADA_PROD!C1713="","",SUMIFS(MOVI_ENTR!M:M,MOVI_ENTR!D:D,D1713))</f>
        <v/>
      </c>
      <c r="K1713" s="103" t="str">
        <f>IF(CADA_PROD!C1713="","",IFERROR($J1713/SUM($J$6:$J$1006),""))</f>
        <v/>
      </c>
      <c r="L1713" s="103" t="str">
        <f>IF(CADA_PROD!C1713="","",IFERROR(H1713/SUM($H$6:$H$1006)+P1713,""))</f>
        <v/>
      </c>
      <c r="M1713" s="102" t="str">
        <f>IF(CADA_PROD!$C1713="","",IFERROR(SUMIFS(MOVI_ENTR!M:M,MOVI_ENTR!D:D,D1713)/SUMIFS(MOVI_ENTR!I:I,MOVI_ENTR!D:D,D1713),0))</f>
        <v/>
      </c>
      <c r="N1713" s="104" t="str">
        <f>IF(CADA_PROD!C1713="","",G1713/E1713)</f>
        <v/>
      </c>
    </row>
    <row r="1714" spans="3:14" ht="30" customHeight="1">
      <c r="C1714" s="99" t="str">
        <f>IF(CADA_PROD!C1714="","",CADA_PROD!C1714)</f>
        <v/>
      </c>
      <c r="D1714" s="100" t="str">
        <f>IF(CADA_PROD!D1714="","",CADA_PROD!D1714)</f>
        <v/>
      </c>
      <c r="E1714" s="101" t="str">
        <f>IF(CADA_PROD!E1714="","",CADA_PROD!E1714)</f>
        <v/>
      </c>
      <c r="F1714" s="101" t="str">
        <f>IF(CADA_PROD!D1714="","",SUMIFS(MOVI_ENTR!I:I,MOVI_ENTR!D:D,D1714))</f>
        <v/>
      </c>
      <c r="G1714" s="101" t="str">
        <f>IF(CADA_PROD!C1714="","",SUMIFS(MOVI_SAID!H:H,MOVI_SAID!D:D,D1714))</f>
        <v/>
      </c>
      <c r="H1714" s="101" t="str">
        <f t="shared" si="44"/>
        <v/>
      </c>
      <c r="I1714" s="100" t="str">
        <f>IF(CADA_PROD!C1714="","",IFERROR(IF(H1714&lt;=0,"Sem estoque",IF(H1714/E1714&lt;0.25,"Quase sem estoque",IF(H1714/E1714&lt;1.2,"Estoque baixo",IF(H1714/E1714&lt;2,"Estoque moderado","Estoque confortável")))),""))</f>
        <v/>
      </c>
      <c r="J1714" s="102" t="str">
        <f>IF(CADA_PROD!C1714="","",SUMIFS(MOVI_ENTR!M:M,MOVI_ENTR!D:D,D1714))</f>
        <v/>
      </c>
      <c r="K1714" s="103" t="str">
        <f>IF(CADA_PROD!C1714="","",IFERROR($J1714/SUM($J$6:$J$1006),""))</f>
        <v/>
      </c>
      <c r="L1714" s="103" t="str">
        <f>IF(CADA_PROD!C1714="","",IFERROR(H1714/SUM($H$6:$H$1006)+P1714,""))</f>
        <v/>
      </c>
      <c r="M1714" s="102" t="str">
        <f>IF(CADA_PROD!$C1714="","",IFERROR(SUMIFS(MOVI_ENTR!M:M,MOVI_ENTR!D:D,D1714)/SUMIFS(MOVI_ENTR!I:I,MOVI_ENTR!D:D,D1714),0))</f>
        <v/>
      </c>
      <c r="N1714" s="104" t="str">
        <f>IF(CADA_PROD!C1714="","",G1714/E1714)</f>
        <v/>
      </c>
    </row>
    <row r="1715" spans="3:14" ht="30" customHeight="1">
      <c r="C1715" s="99" t="str">
        <f>IF(CADA_PROD!C1715="","",CADA_PROD!C1715)</f>
        <v/>
      </c>
      <c r="D1715" s="100" t="str">
        <f>IF(CADA_PROD!D1715="","",CADA_PROD!D1715)</f>
        <v/>
      </c>
      <c r="E1715" s="101" t="str">
        <f>IF(CADA_PROD!E1715="","",CADA_PROD!E1715)</f>
        <v/>
      </c>
      <c r="F1715" s="101" t="str">
        <f>IF(CADA_PROD!D1715="","",SUMIFS(MOVI_ENTR!I:I,MOVI_ENTR!D:D,D1715))</f>
        <v/>
      </c>
      <c r="G1715" s="101" t="str">
        <f>IF(CADA_PROD!C1715="","",SUMIFS(MOVI_SAID!H:H,MOVI_SAID!D:D,D1715))</f>
        <v/>
      </c>
      <c r="H1715" s="101" t="str">
        <f t="shared" si="44"/>
        <v/>
      </c>
      <c r="I1715" s="100" t="str">
        <f>IF(CADA_PROD!C1715="","",IFERROR(IF(H1715&lt;=0,"Sem estoque",IF(H1715/E1715&lt;0.25,"Quase sem estoque",IF(H1715/E1715&lt;1.2,"Estoque baixo",IF(H1715/E1715&lt;2,"Estoque moderado","Estoque confortável")))),""))</f>
        <v/>
      </c>
      <c r="J1715" s="102" t="str">
        <f>IF(CADA_PROD!C1715="","",SUMIFS(MOVI_ENTR!M:M,MOVI_ENTR!D:D,D1715))</f>
        <v/>
      </c>
      <c r="K1715" s="103" t="str">
        <f>IF(CADA_PROD!C1715="","",IFERROR($J1715/SUM($J$6:$J$1006),""))</f>
        <v/>
      </c>
      <c r="L1715" s="103" t="str">
        <f>IF(CADA_PROD!C1715="","",IFERROR(H1715/SUM($H$6:$H$1006)+P1715,""))</f>
        <v/>
      </c>
      <c r="M1715" s="102" t="str">
        <f>IF(CADA_PROD!$C1715="","",IFERROR(SUMIFS(MOVI_ENTR!M:M,MOVI_ENTR!D:D,D1715)/SUMIFS(MOVI_ENTR!I:I,MOVI_ENTR!D:D,D1715),0))</f>
        <v/>
      </c>
      <c r="N1715" s="104" t="str">
        <f>IF(CADA_PROD!C1715="","",G1715/E1715)</f>
        <v/>
      </c>
    </row>
    <row r="1716" spans="3:14" ht="30" customHeight="1">
      <c r="C1716" s="99" t="str">
        <f>IF(CADA_PROD!C1716="","",CADA_PROD!C1716)</f>
        <v/>
      </c>
      <c r="D1716" s="100" t="str">
        <f>IF(CADA_PROD!D1716="","",CADA_PROD!D1716)</f>
        <v/>
      </c>
      <c r="E1716" s="101" t="str">
        <f>IF(CADA_PROD!E1716="","",CADA_PROD!E1716)</f>
        <v/>
      </c>
      <c r="F1716" s="101" t="str">
        <f>IF(CADA_PROD!D1716="","",SUMIFS(MOVI_ENTR!I:I,MOVI_ENTR!D:D,D1716))</f>
        <v/>
      </c>
      <c r="G1716" s="101" t="str">
        <f>IF(CADA_PROD!C1716="","",SUMIFS(MOVI_SAID!H:H,MOVI_SAID!D:D,D1716))</f>
        <v/>
      </c>
      <c r="H1716" s="101" t="str">
        <f t="shared" si="44"/>
        <v/>
      </c>
      <c r="I1716" s="100" t="str">
        <f>IF(CADA_PROD!C1716="","",IFERROR(IF(H1716&lt;=0,"Sem estoque",IF(H1716/E1716&lt;0.25,"Quase sem estoque",IF(H1716/E1716&lt;1.2,"Estoque baixo",IF(H1716/E1716&lt;2,"Estoque moderado","Estoque confortável")))),""))</f>
        <v/>
      </c>
      <c r="J1716" s="102" t="str">
        <f>IF(CADA_PROD!C1716="","",SUMIFS(MOVI_ENTR!M:M,MOVI_ENTR!D:D,D1716))</f>
        <v/>
      </c>
      <c r="K1716" s="103" t="str">
        <f>IF(CADA_PROD!C1716="","",IFERROR($J1716/SUM($J$6:$J$1006),""))</f>
        <v/>
      </c>
      <c r="L1716" s="103" t="str">
        <f>IF(CADA_PROD!C1716="","",IFERROR(H1716/SUM($H$6:$H$1006)+P1716,""))</f>
        <v/>
      </c>
      <c r="M1716" s="102" t="str">
        <f>IF(CADA_PROD!$C1716="","",IFERROR(SUMIFS(MOVI_ENTR!M:M,MOVI_ENTR!D:D,D1716)/SUMIFS(MOVI_ENTR!I:I,MOVI_ENTR!D:D,D1716),0))</f>
        <v/>
      </c>
      <c r="N1716" s="104" t="str">
        <f>IF(CADA_PROD!C1716="","",G1716/E1716)</f>
        <v/>
      </c>
    </row>
    <row r="1717" spans="3:14" ht="30" customHeight="1">
      <c r="C1717" s="99" t="str">
        <f>IF(CADA_PROD!C1717="","",CADA_PROD!C1717)</f>
        <v/>
      </c>
      <c r="D1717" s="100" t="str">
        <f>IF(CADA_PROD!D1717="","",CADA_PROD!D1717)</f>
        <v/>
      </c>
      <c r="E1717" s="101" t="str">
        <f>IF(CADA_PROD!E1717="","",CADA_PROD!E1717)</f>
        <v/>
      </c>
      <c r="F1717" s="101" t="str">
        <f>IF(CADA_PROD!D1717="","",SUMIFS(MOVI_ENTR!I:I,MOVI_ENTR!D:D,D1717))</f>
        <v/>
      </c>
      <c r="G1717" s="101" t="str">
        <f>IF(CADA_PROD!C1717="","",SUMIFS(MOVI_SAID!H:H,MOVI_SAID!D:D,D1717))</f>
        <v/>
      </c>
      <c r="H1717" s="101" t="str">
        <f t="shared" si="44"/>
        <v/>
      </c>
      <c r="I1717" s="100" t="str">
        <f>IF(CADA_PROD!C1717="","",IFERROR(IF(H1717&lt;=0,"Sem estoque",IF(H1717/E1717&lt;0.25,"Quase sem estoque",IF(H1717/E1717&lt;1.2,"Estoque baixo",IF(H1717/E1717&lt;2,"Estoque moderado","Estoque confortável")))),""))</f>
        <v/>
      </c>
      <c r="J1717" s="102" t="str">
        <f>IF(CADA_PROD!C1717="","",SUMIFS(MOVI_ENTR!M:M,MOVI_ENTR!D:D,D1717))</f>
        <v/>
      </c>
      <c r="K1717" s="103" t="str">
        <f>IF(CADA_PROD!C1717="","",IFERROR($J1717/SUM($J$6:$J$1006),""))</f>
        <v/>
      </c>
      <c r="L1717" s="103" t="str">
        <f>IF(CADA_PROD!C1717="","",IFERROR(H1717/SUM($H$6:$H$1006)+P1717,""))</f>
        <v/>
      </c>
      <c r="M1717" s="102" t="str">
        <f>IF(CADA_PROD!$C1717="","",IFERROR(SUMIFS(MOVI_ENTR!M:M,MOVI_ENTR!D:D,D1717)/SUMIFS(MOVI_ENTR!I:I,MOVI_ENTR!D:D,D1717),0))</f>
        <v/>
      </c>
      <c r="N1717" s="104" t="str">
        <f>IF(CADA_PROD!C1717="","",G1717/E1717)</f>
        <v/>
      </c>
    </row>
    <row r="1718" spans="3:14" ht="30" customHeight="1">
      <c r="C1718" s="99" t="str">
        <f>IF(CADA_PROD!C1718="","",CADA_PROD!C1718)</f>
        <v/>
      </c>
      <c r="D1718" s="100" t="str">
        <f>IF(CADA_PROD!D1718="","",CADA_PROD!D1718)</f>
        <v/>
      </c>
      <c r="E1718" s="101" t="str">
        <f>IF(CADA_PROD!E1718="","",CADA_PROD!E1718)</f>
        <v/>
      </c>
      <c r="F1718" s="101" t="str">
        <f>IF(CADA_PROD!D1718="","",SUMIFS(MOVI_ENTR!I:I,MOVI_ENTR!D:D,D1718))</f>
        <v/>
      </c>
      <c r="G1718" s="101" t="str">
        <f>IF(CADA_PROD!C1718="","",SUMIFS(MOVI_SAID!H:H,MOVI_SAID!D:D,D1718))</f>
        <v/>
      </c>
      <c r="H1718" s="101" t="str">
        <f t="shared" si="44"/>
        <v/>
      </c>
      <c r="I1718" s="100" t="str">
        <f>IF(CADA_PROD!C1718="","",IFERROR(IF(H1718&lt;=0,"Sem estoque",IF(H1718/E1718&lt;0.25,"Quase sem estoque",IF(H1718/E1718&lt;1.2,"Estoque baixo",IF(H1718/E1718&lt;2,"Estoque moderado","Estoque confortável")))),""))</f>
        <v/>
      </c>
      <c r="J1718" s="102" t="str">
        <f>IF(CADA_PROD!C1718="","",SUMIFS(MOVI_ENTR!M:M,MOVI_ENTR!D:D,D1718))</f>
        <v/>
      </c>
      <c r="K1718" s="103" t="str">
        <f>IF(CADA_PROD!C1718="","",IFERROR($J1718/SUM($J$6:$J$1006),""))</f>
        <v/>
      </c>
      <c r="L1718" s="103" t="str">
        <f>IF(CADA_PROD!C1718="","",IFERROR(H1718/SUM($H$6:$H$1006)+P1718,""))</f>
        <v/>
      </c>
      <c r="M1718" s="102" t="str">
        <f>IF(CADA_PROD!$C1718="","",IFERROR(SUMIFS(MOVI_ENTR!M:M,MOVI_ENTR!D:D,D1718)/SUMIFS(MOVI_ENTR!I:I,MOVI_ENTR!D:D,D1718),0))</f>
        <v/>
      </c>
      <c r="N1718" s="104" t="str">
        <f>IF(CADA_PROD!C1718="","",G1718/E1718)</f>
        <v/>
      </c>
    </row>
    <row r="1719" spans="3:14" ht="30" customHeight="1">
      <c r="C1719" s="99" t="str">
        <f>IF(CADA_PROD!C1719="","",CADA_PROD!C1719)</f>
        <v/>
      </c>
      <c r="D1719" s="100" t="str">
        <f>IF(CADA_PROD!D1719="","",CADA_PROD!D1719)</f>
        <v/>
      </c>
      <c r="E1719" s="101" t="str">
        <f>IF(CADA_PROD!E1719="","",CADA_PROD!E1719)</f>
        <v/>
      </c>
      <c r="F1719" s="101" t="str">
        <f>IF(CADA_PROD!D1719="","",SUMIFS(MOVI_ENTR!I:I,MOVI_ENTR!D:D,D1719))</f>
        <v/>
      </c>
      <c r="G1719" s="101" t="str">
        <f>IF(CADA_PROD!C1719="","",SUMIFS(MOVI_SAID!H:H,MOVI_SAID!D:D,D1719))</f>
        <v/>
      </c>
      <c r="H1719" s="101" t="str">
        <f t="shared" si="44"/>
        <v/>
      </c>
      <c r="I1719" s="100" t="str">
        <f>IF(CADA_PROD!C1719="","",IFERROR(IF(H1719&lt;=0,"Sem estoque",IF(H1719/E1719&lt;0.25,"Quase sem estoque",IF(H1719/E1719&lt;1.2,"Estoque baixo",IF(H1719/E1719&lt;2,"Estoque moderado","Estoque confortável")))),""))</f>
        <v/>
      </c>
      <c r="J1719" s="102" t="str">
        <f>IF(CADA_PROD!C1719="","",SUMIFS(MOVI_ENTR!M:M,MOVI_ENTR!D:D,D1719))</f>
        <v/>
      </c>
      <c r="K1719" s="103" t="str">
        <f>IF(CADA_PROD!C1719="","",IFERROR($J1719/SUM($J$6:$J$1006),""))</f>
        <v/>
      </c>
      <c r="L1719" s="103" t="str">
        <f>IF(CADA_PROD!C1719="","",IFERROR(H1719/SUM($H$6:$H$1006)+P1719,""))</f>
        <v/>
      </c>
      <c r="M1719" s="102" t="str">
        <f>IF(CADA_PROD!$C1719="","",IFERROR(SUMIFS(MOVI_ENTR!M:M,MOVI_ENTR!D:D,D1719)/SUMIFS(MOVI_ENTR!I:I,MOVI_ENTR!D:D,D1719),0))</f>
        <v/>
      </c>
      <c r="N1719" s="104" t="str">
        <f>IF(CADA_PROD!C1719="","",G1719/E1719)</f>
        <v/>
      </c>
    </row>
    <row r="1720" spans="3:14" ht="30" customHeight="1">
      <c r="C1720" s="99" t="str">
        <f>IF(CADA_PROD!C1720="","",CADA_PROD!C1720)</f>
        <v/>
      </c>
      <c r="D1720" s="100" t="str">
        <f>IF(CADA_PROD!D1720="","",CADA_PROD!D1720)</f>
        <v/>
      </c>
      <c r="E1720" s="101" t="str">
        <f>IF(CADA_PROD!E1720="","",CADA_PROD!E1720)</f>
        <v/>
      </c>
      <c r="F1720" s="101" t="str">
        <f>IF(CADA_PROD!D1720="","",SUMIFS(MOVI_ENTR!I:I,MOVI_ENTR!D:D,D1720))</f>
        <v/>
      </c>
      <c r="G1720" s="101" t="str">
        <f>IF(CADA_PROD!C1720="","",SUMIFS(MOVI_SAID!H:H,MOVI_SAID!D:D,D1720))</f>
        <v/>
      </c>
      <c r="H1720" s="101" t="str">
        <f t="shared" si="44"/>
        <v/>
      </c>
      <c r="I1720" s="100" t="str">
        <f>IF(CADA_PROD!C1720="","",IFERROR(IF(H1720&lt;=0,"Sem estoque",IF(H1720/E1720&lt;0.25,"Quase sem estoque",IF(H1720/E1720&lt;1.2,"Estoque baixo",IF(H1720/E1720&lt;2,"Estoque moderado","Estoque confortável")))),""))</f>
        <v/>
      </c>
      <c r="J1720" s="102" t="str">
        <f>IF(CADA_PROD!C1720="","",SUMIFS(MOVI_ENTR!M:M,MOVI_ENTR!D:D,D1720))</f>
        <v/>
      </c>
      <c r="K1720" s="103" t="str">
        <f>IF(CADA_PROD!C1720="","",IFERROR($J1720/SUM($J$6:$J$1006),""))</f>
        <v/>
      </c>
      <c r="L1720" s="103" t="str">
        <f>IF(CADA_PROD!C1720="","",IFERROR(H1720/SUM($H$6:$H$1006)+P1720,""))</f>
        <v/>
      </c>
      <c r="M1720" s="102" t="str">
        <f>IF(CADA_PROD!$C1720="","",IFERROR(SUMIFS(MOVI_ENTR!M:M,MOVI_ENTR!D:D,D1720)/SUMIFS(MOVI_ENTR!I:I,MOVI_ENTR!D:D,D1720),0))</f>
        <v/>
      </c>
      <c r="N1720" s="104" t="str">
        <f>IF(CADA_PROD!C1720="","",G1720/E1720)</f>
        <v/>
      </c>
    </row>
    <row r="1721" spans="3:14" ht="30" customHeight="1">
      <c r="C1721" s="99" t="str">
        <f>IF(CADA_PROD!C1721="","",CADA_PROD!C1721)</f>
        <v/>
      </c>
      <c r="D1721" s="100" t="str">
        <f>IF(CADA_PROD!D1721="","",CADA_PROD!D1721)</f>
        <v/>
      </c>
      <c r="E1721" s="101" t="str">
        <f>IF(CADA_PROD!E1721="","",CADA_PROD!E1721)</f>
        <v/>
      </c>
      <c r="F1721" s="101" t="str">
        <f>IF(CADA_PROD!D1721="","",SUMIFS(MOVI_ENTR!I:I,MOVI_ENTR!D:D,D1721))</f>
        <v/>
      </c>
      <c r="G1721" s="101" t="str">
        <f>IF(CADA_PROD!C1721="","",SUMIFS(MOVI_SAID!H:H,MOVI_SAID!D:D,D1721))</f>
        <v/>
      </c>
      <c r="H1721" s="101" t="str">
        <f t="shared" si="44"/>
        <v/>
      </c>
      <c r="I1721" s="100" t="str">
        <f>IF(CADA_PROD!C1721="","",IFERROR(IF(H1721&lt;=0,"Sem estoque",IF(H1721/E1721&lt;0.25,"Quase sem estoque",IF(H1721/E1721&lt;1.2,"Estoque baixo",IF(H1721/E1721&lt;2,"Estoque moderado","Estoque confortável")))),""))</f>
        <v/>
      </c>
      <c r="J1721" s="102" t="str">
        <f>IF(CADA_PROD!C1721="","",SUMIFS(MOVI_ENTR!M:M,MOVI_ENTR!D:D,D1721))</f>
        <v/>
      </c>
      <c r="K1721" s="103" t="str">
        <f>IF(CADA_PROD!C1721="","",IFERROR($J1721/SUM($J$6:$J$1006),""))</f>
        <v/>
      </c>
      <c r="L1721" s="103" t="str">
        <f>IF(CADA_PROD!C1721="","",IFERROR(H1721/SUM($H$6:$H$1006)+P1721,""))</f>
        <v/>
      </c>
      <c r="M1721" s="102" t="str">
        <f>IF(CADA_PROD!$C1721="","",IFERROR(SUMIFS(MOVI_ENTR!M:M,MOVI_ENTR!D:D,D1721)/SUMIFS(MOVI_ENTR!I:I,MOVI_ENTR!D:D,D1721),0))</f>
        <v/>
      </c>
      <c r="N1721" s="104" t="str">
        <f>IF(CADA_PROD!C1721="","",G1721/E1721)</f>
        <v/>
      </c>
    </row>
    <row r="1722" spans="3:14" ht="30" customHeight="1">
      <c r="C1722" s="99" t="str">
        <f>IF(CADA_PROD!C1722="","",CADA_PROD!C1722)</f>
        <v/>
      </c>
      <c r="D1722" s="100" t="str">
        <f>IF(CADA_PROD!D1722="","",CADA_PROD!D1722)</f>
        <v/>
      </c>
      <c r="E1722" s="101" t="str">
        <f>IF(CADA_PROD!E1722="","",CADA_PROD!E1722)</f>
        <v/>
      </c>
      <c r="F1722" s="101" t="str">
        <f>IF(CADA_PROD!D1722="","",SUMIFS(MOVI_ENTR!I:I,MOVI_ENTR!D:D,D1722))</f>
        <v/>
      </c>
      <c r="G1722" s="101" t="str">
        <f>IF(CADA_PROD!C1722="","",SUMIFS(MOVI_SAID!H:H,MOVI_SAID!D:D,D1722))</f>
        <v/>
      </c>
      <c r="H1722" s="101" t="str">
        <f t="shared" si="44"/>
        <v/>
      </c>
      <c r="I1722" s="100" t="str">
        <f>IF(CADA_PROD!C1722="","",IFERROR(IF(H1722&lt;=0,"Sem estoque",IF(H1722/E1722&lt;0.25,"Quase sem estoque",IF(H1722/E1722&lt;1.2,"Estoque baixo",IF(H1722/E1722&lt;2,"Estoque moderado","Estoque confortável")))),""))</f>
        <v/>
      </c>
      <c r="J1722" s="102" t="str">
        <f>IF(CADA_PROD!C1722="","",SUMIFS(MOVI_ENTR!M:M,MOVI_ENTR!D:D,D1722))</f>
        <v/>
      </c>
      <c r="K1722" s="103" t="str">
        <f>IF(CADA_PROD!C1722="","",IFERROR($J1722/SUM($J$6:$J$1006),""))</f>
        <v/>
      </c>
      <c r="L1722" s="103" t="str">
        <f>IF(CADA_PROD!C1722="","",IFERROR(H1722/SUM($H$6:$H$1006)+P1722,""))</f>
        <v/>
      </c>
      <c r="M1722" s="102" t="str">
        <f>IF(CADA_PROD!$C1722="","",IFERROR(SUMIFS(MOVI_ENTR!M:M,MOVI_ENTR!D:D,D1722)/SUMIFS(MOVI_ENTR!I:I,MOVI_ENTR!D:D,D1722),0))</f>
        <v/>
      </c>
      <c r="N1722" s="104" t="str">
        <f>IF(CADA_PROD!C1722="","",G1722/E1722)</f>
        <v/>
      </c>
    </row>
    <row r="1723" spans="3:14" ht="30" customHeight="1">
      <c r="C1723" s="99" t="str">
        <f>IF(CADA_PROD!C1723="","",CADA_PROD!C1723)</f>
        <v/>
      </c>
      <c r="D1723" s="100" t="str">
        <f>IF(CADA_PROD!D1723="","",CADA_PROD!D1723)</f>
        <v/>
      </c>
      <c r="E1723" s="101" t="str">
        <f>IF(CADA_PROD!E1723="","",CADA_PROD!E1723)</f>
        <v/>
      </c>
      <c r="F1723" s="101" t="str">
        <f>IF(CADA_PROD!D1723="","",SUMIFS(MOVI_ENTR!I:I,MOVI_ENTR!D:D,D1723))</f>
        <v/>
      </c>
      <c r="G1723" s="101" t="str">
        <f>IF(CADA_PROD!C1723="","",SUMIFS(MOVI_SAID!H:H,MOVI_SAID!D:D,D1723))</f>
        <v/>
      </c>
      <c r="H1723" s="101" t="str">
        <f t="shared" si="44"/>
        <v/>
      </c>
      <c r="I1723" s="100" t="str">
        <f>IF(CADA_PROD!C1723="","",IFERROR(IF(H1723&lt;=0,"Sem estoque",IF(H1723/E1723&lt;0.25,"Quase sem estoque",IF(H1723/E1723&lt;1.2,"Estoque baixo",IF(H1723/E1723&lt;2,"Estoque moderado","Estoque confortável")))),""))</f>
        <v/>
      </c>
      <c r="J1723" s="102" t="str">
        <f>IF(CADA_PROD!C1723="","",SUMIFS(MOVI_ENTR!M:M,MOVI_ENTR!D:D,D1723))</f>
        <v/>
      </c>
      <c r="K1723" s="103" t="str">
        <f>IF(CADA_PROD!C1723="","",IFERROR($J1723/SUM($J$6:$J$1006),""))</f>
        <v/>
      </c>
      <c r="L1723" s="103" t="str">
        <f>IF(CADA_PROD!C1723="","",IFERROR(H1723/SUM($H$6:$H$1006)+P1723,""))</f>
        <v/>
      </c>
      <c r="M1723" s="102" t="str">
        <f>IF(CADA_PROD!$C1723="","",IFERROR(SUMIFS(MOVI_ENTR!M:M,MOVI_ENTR!D:D,D1723)/SUMIFS(MOVI_ENTR!I:I,MOVI_ENTR!D:D,D1723),0))</f>
        <v/>
      </c>
      <c r="N1723" s="104" t="str">
        <f>IF(CADA_PROD!C1723="","",G1723/E1723)</f>
        <v/>
      </c>
    </row>
    <row r="1724" spans="3:14" ht="30" customHeight="1">
      <c r="C1724" s="99" t="str">
        <f>IF(CADA_PROD!C1724="","",CADA_PROD!C1724)</f>
        <v/>
      </c>
      <c r="D1724" s="100" t="str">
        <f>IF(CADA_PROD!D1724="","",CADA_PROD!D1724)</f>
        <v/>
      </c>
      <c r="E1724" s="101" t="str">
        <f>IF(CADA_PROD!E1724="","",CADA_PROD!E1724)</f>
        <v/>
      </c>
      <c r="F1724" s="101" t="str">
        <f>IF(CADA_PROD!D1724="","",SUMIFS(MOVI_ENTR!I:I,MOVI_ENTR!D:D,D1724))</f>
        <v/>
      </c>
      <c r="G1724" s="101" t="str">
        <f>IF(CADA_PROD!C1724="","",SUMIFS(MOVI_SAID!H:H,MOVI_SAID!D:D,D1724))</f>
        <v/>
      </c>
      <c r="H1724" s="101" t="str">
        <f t="shared" si="44"/>
        <v/>
      </c>
      <c r="I1724" s="100" t="str">
        <f>IF(CADA_PROD!C1724="","",IFERROR(IF(H1724&lt;=0,"Sem estoque",IF(H1724/E1724&lt;0.25,"Quase sem estoque",IF(H1724/E1724&lt;1.2,"Estoque baixo",IF(H1724/E1724&lt;2,"Estoque moderado","Estoque confortável")))),""))</f>
        <v/>
      </c>
      <c r="J1724" s="102" t="str">
        <f>IF(CADA_PROD!C1724="","",SUMIFS(MOVI_ENTR!M:M,MOVI_ENTR!D:D,D1724))</f>
        <v/>
      </c>
      <c r="K1724" s="103" t="str">
        <f>IF(CADA_PROD!C1724="","",IFERROR($J1724/SUM($J$6:$J$1006),""))</f>
        <v/>
      </c>
      <c r="L1724" s="103" t="str">
        <f>IF(CADA_PROD!C1724="","",IFERROR(H1724/SUM($H$6:$H$1006)+P1724,""))</f>
        <v/>
      </c>
      <c r="M1724" s="102" t="str">
        <f>IF(CADA_PROD!$C1724="","",IFERROR(SUMIFS(MOVI_ENTR!M:M,MOVI_ENTR!D:D,D1724)/SUMIFS(MOVI_ENTR!I:I,MOVI_ENTR!D:D,D1724),0))</f>
        <v/>
      </c>
      <c r="N1724" s="104" t="str">
        <f>IF(CADA_PROD!C1724="","",G1724/E1724)</f>
        <v/>
      </c>
    </row>
    <row r="1725" spans="3:14" ht="30" customHeight="1">
      <c r="C1725" s="99" t="str">
        <f>IF(CADA_PROD!C1725="","",CADA_PROD!C1725)</f>
        <v/>
      </c>
      <c r="D1725" s="100" t="str">
        <f>IF(CADA_PROD!D1725="","",CADA_PROD!D1725)</f>
        <v/>
      </c>
      <c r="E1725" s="101" t="str">
        <f>IF(CADA_PROD!E1725="","",CADA_PROD!E1725)</f>
        <v/>
      </c>
      <c r="F1725" s="101" t="str">
        <f>IF(CADA_PROD!D1725="","",SUMIFS(MOVI_ENTR!I:I,MOVI_ENTR!D:D,D1725))</f>
        <v/>
      </c>
      <c r="G1725" s="101" t="str">
        <f>IF(CADA_PROD!C1725="","",SUMIFS(MOVI_SAID!H:H,MOVI_SAID!D:D,D1725))</f>
        <v/>
      </c>
      <c r="H1725" s="101" t="str">
        <f t="shared" si="44"/>
        <v/>
      </c>
      <c r="I1725" s="100" t="str">
        <f>IF(CADA_PROD!C1725="","",IFERROR(IF(H1725&lt;=0,"Sem estoque",IF(H1725/E1725&lt;0.25,"Quase sem estoque",IF(H1725/E1725&lt;1.2,"Estoque baixo",IF(H1725/E1725&lt;2,"Estoque moderado","Estoque confortável")))),""))</f>
        <v/>
      </c>
      <c r="J1725" s="102" t="str">
        <f>IF(CADA_PROD!C1725="","",SUMIFS(MOVI_ENTR!M:M,MOVI_ENTR!D:D,D1725))</f>
        <v/>
      </c>
      <c r="K1725" s="103" t="str">
        <f>IF(CADA_PROD!C1725="","",IFERROR($J1725/SUM($J$6:$J$1006),""))</f>
        <v/>
      </c>
      <c r="L1725" s="103" t="str">
        <f>IF(CADA_PROD!C1725="","",IFERROR(H1725/SUM($H$6:$H$1006)+P1725,""))</f>
        <v/>
      </c>
      <c r="M1725" s="102" t="str">
        <f>IF(CADA_PROD!$C1725="","",IFERROR(SUMIFS(MOVI_ENTR!M:M,MOVI_ENTR!D:D,D1725)/SUMIFS(MOVI_ENTR!I:I,MOVI_ENTR!D:D,D1725),0))</f>
        <v/>
      </c>
      <c r="N1725" s="104" t="str">
        <f>IF(CADA_PROD!C1725="","",G1725/E1725)</f>
        <v/>
      </c>
    </row>
    <row r="1726" spans="3:14" ht="30" customHeight="1">
      <c r="C1726" s="99" t="str">
        <f>IF(CADA_PROD!C1726="","",CADA_PROD!C1726)</f>
        <v/>
      </c>
      <c r="D1726" s="100" t="str">
        <f>IF(CADA_PROD!D1726="","",CADA_PROD!D1726)</f>
        <v/>
      </c>
      <c r="E1726" s="101" t="str">
        <f>IF(CADA_PROD!E1726="","",CADA_PROD!E1726)</f>
        <v/>
      </c>
      <c r="F1726" s="101" t="str">
        <f>IF(CADA_PROD!D1726="","",SUMIFS(MOVI_ENTR!I:I,MOVI_ENTR!D:D,D1726))</f>
        <v/>
      </c>
      <c r="G1726" s="101" t="str">
        <f>IF(CADA_PROD!C1726="","",SUMIFS(MOVI_SAID!H:H,MOVI_SAID!D:D,D1726))</f>
        <v/>
      </c>
      <c r="H1726" s="101" t="str">
        <f t="shared" si="44"/>
        <v/>
      </c>
      <c r="I1726" s="100" t="str">
        <f>IF(CADA_PROD!C1726="","",IFERROR(IF(H1726&lt;=0,"Sem estoque",IF(H1726/E1726&lt;0.25,"Quase sem estoque",IF(H1726/E1726&lt;1.2,"Estoque baixo",IF(H1726/E1726&lt;2,"Estoque moderado","Estoque confortável")))),""))</f>
        <v/>
      </c>
      <c r="J1726" s="102" t="str">
        <f>IF(CADA_PROD!C1726="","",SUMIFS(MOVI_ENTR!M:M,MOVI_ENTR!D:D,D1726))</f>
        <v/>
      </c>
      <c r="K1726" s="103" t="str">
        <f>IF(CADA_PROD!C1726="","",IFERROR($J1726/SUM($J$6:$J$1006),""))</f>
        <v/>
      </c>
      <c r="L1726" s="103" t="str">
        <f>IF(CADA_PROD!C1726="","",IFERROR(H1726/SUM($H$6:$H$1006)+P1726,""))</f>
        <v/>
      </c>
      <c r="M1726" s="102" t="str">
        <f>IF(CADA_PROD!$C1726="","",IFERROR(SUMIFS(MOVI_ENTR!M:M,MOVI_ENTR!D:D,D1726)/SUMIFS(MOVI_ENTR!I:I,MOVI_ENTR!D:D,D1726),0))</f>
        <v/>
      </c>
      <c r="N1726" s="104" t="str">
        <f>IF(CADA_PROD!C1726="","",G1726/E1726)</f>
        <v/>
      </c>
    </row>
    <row r="1727" spans="3:14" ht="30" customHeight="1">
      <c r="C1727" s="99" t="str">
        <f>IF(CADA_PROD!C1727="","",CADA_PROD!C1727)</f>
        <v/>
      </c>
      <c r="D1727" s="100" t="str">
        <f>IF(CADA_PROD!D1727="","",CADA_PROD!D1727)</f>
        <v/>
      </c>
      <c r="E1727" s="101" t="str">
        <f>IF(CADA_PROD!E1727="","",CADA_PROD!E1727)</f>
        <v/>
      </c>
      <c r="F1727" s="101" t="str">
        <f>IF(CADA_PROD!D1727="","",SUMIFS(MOVI_ENTR!I:I,MOVI_ENTR!D:D,D1727))</f>
        <v/>
      </c>
      <c r="G1727" s="101" t="str">
        <f>IF(CADA_PROD!C1727="","",SUMIFS(MOVI_SAID!H:H,MOVI_SAID!D:D,D1727))</f>
        <v/>
      </c>
      <c r="H1727" s="101" t="str">
        <f t="shared" si="44"/>
        <v/>
      </c>
      <c r="I1727" s="100" t="str">
        <f>IF(CADA_PROD!C1727="","",IFERROR(IF(H1727&lt;=0,"Sem estoque",IF(H1727/E1727&lt;0.25,"Quase sem estoque",IF(H1727/E1727&lt;1.2,"Estoque baixo",IF(H1727/E1727&lt;2,"Estoque moderado","Estoque confortável")))),""))</f>
        <v/>
      </c>
      <c r="J1727" s="102" t="str">
        <f>IF(CADA_PROD!C1727="","",SUMIFS(MOVI_ENTR!M:M,MOVI_ENTR!D:D,D1727))</f>
        <v/>
      </c>
      <c r="K1727" s="103" t="str">
        <f>IF(CADA_PROD!C1727="","",IFERROR($J1727/SUM($J$6:$J$1006),""))</f>
        <v/>
      </c>
      <c r="L1727" s="103" t="str">
        <f>IF(CADA_PROD!C1727="","",IFERROR(H1727/SUM($H$6:$H$1006)+P1727,""))</f>
        <v/>
      </c>
      <c r="M1727" s="102" t="str">
        <f>IF(CADA_PROD!$C1727="","",IFERROR(SUMIFS(MOVI_ENTR!M:M,MOVI_ENTR!D:D,D1727)/SUMIFS(MOVI_ENTR!I:I,MOVI_ENTR!D:D,D1727),0))</f>
        <v/>
      </c>
      <c r="N1727" s="104" t="str">
        <f>IF(CADA_PROD!C1727="","",G1727/E1727)</f>
        <v/>
      </c>
    </row>
    <row r="1728" spans="3:14" ht="30" customHeight="1">
      <c r="C1728" s="99" t="str">
        <f>IF(CADA_PROD!C1728="","",CADA_PROD!C1728)</f>
        <v/>
      </c>
      <c r="D1728" s="100" t="str">
        <f>IF(CADA_PROD!D1728="","",CADA_PROD!D1728)</f>
        <v/>
      </c>
      <c r="E1728" s="101" t="str">
        <f>IF(CADA_PROD!E1728="","",CADA_PROD!E1728)</f>
        <v/>
      </c>
      <c r="F1728" s="101" t="str">
        <f>IF(CADA_PROD!D1728="","",SUMIFS(MOVI_ENTR!I:I,MOVI_ENTR!D:D,D1728))</f>
        <v/>
      </c>
      <c r="G1728" s="101" t="str">
        <f>IF(CADA_PROD!C1728="","",SUMIFS(MOVI_SAID!H:H,MOVI_SAID!D:D,D1728))</f>
        <v/>
      </c>
      <c r="H1728" s="101" t="str">
        <f t="shared" si="44"/>
        <v/>
      </c>
      <c r="I1728" s="100" t="str">
        <f>IF(CADA_PROD!C1728="","",IFERROR(IF(H1728&lt;=0,"Sem estoque",IF(H1728/E1728&lt;0.25,"Quase sem estoque",IF(H1728/E1728&lt;1.2,"Estoque baixo",IF(H1728/E1728&lt;2,"Estoque moderado","Estoque confortável")))),""))</f>
        <v/>
      </c>
      <c r="J1728" s="102" t="str">
        <f>IF(CADA_PROD!C1728="","",SUMIFS(MOVI_ENTR!M:M,MOVI_ENTR!D:D,D1728))</f>
        <v/>
      </c>
      <c r="K1728" s="103" t="str">
        <f>IF(CADA_PROD!C1728="","",IFERROR($J1728/SUM($J$6:$J$1006),""))</f>
        <v/>
      </c>
      <c r="L1728" s="103" t="str">
        <f>IF(CADA_PROD!C1728="","",IFERROR(H1728/SUM($H$6:$H$1006)+P1728,""))</f>
        <v/>
      </c>
      <c r="M1728" s="102" t="str">
        <f>IF(CADA_PROD!$C1728="","",IFERROR(SUMIFS(MOVI_ENTR!M:M,MOVI_ENTR!D:D,D1728)/SUMIFS(MOVI_ENTR!I:I,MOVI_ENTR!D:D,D1728),0))</f>
        <v/>
      </c>
      <c r="N1728" s="104" t="str">
        <f>IF(CADA_PROD!C1728="","",G1728/E1728)</f>
        <v/>
      </c>
    </row>
    <row r="1729" spans="3:14" ht="30" customHeight="1">
      <c r="C1729" s="99" t="str">
        <f>IF(CADA_PROD!C1729="","",CADA_PROD!C1729)</f>
        <v/>
      </c>
      <c r="D1729" s="100" t="str">
        <f>IF(CADA_PROD!D1729="","",CADA_PROD!D1729)</f>
        <v/>
      </c>
      <c r="E1729" s="101" t="str">
        <f>IF(CADA_PROD!E1729="","",CADA_PROD!E1729)</f>
        <v/>
      </c>
      <c r="F1729" s="101" t="str">
        <f>IF(CADA_PROD!D1729="","",SUMIFS(MOVI_ENTR!I:I,MOVI_ENTR!D:D,D1729))</f>
        <v/>
      </c>
      <c r="G1729" s="101" t="str">
        <f>IF(CADA_PROD!C1729="","",SUMIFS(MOVI_SAID!H:H,MOVI_SAID!D:D,D1729))</f>
        <v/>
      </c>
      <c r="H1729" s="101" t="str">
        <f t="shared" si="44"/>
        <v/>
      </c>
      <c r="I1729" s="100" t="str">
        <f>IF(CADA_PROD!C1729="","",IFERROR(IF(H1729&lt;=0,"Sem estoque",IF(H1729/E1729&lt;0.25,"Quase sem estoque",IF(H1729/E1729&lt;1.2,"Estoque baixo",IF(H1729/E1729&lt;2,"Estoque moderado","Estoque confortável")))),""))</f>
        <v/>
      </c>
      <c r="J1729" s="102" t="str">
        <f>IF(CADA_PROD!C1729="","",SUMIFS(MOVI_ENTR!M:M,MOVI_ENTR!D:D,D1729))</f>
        <v/>
      </c>
      <c r="K1729" s="103" t="str">
        <f>IF(CADA_PROD!C1729="","",IFERROR($J1729/SUM($J$6:$J$1006),""))</f>
        <v/>
      </c>
      <c r="L1729" s="103" t="str">
        <f>IF(CADA_PROD!C1729="","",IFERROR(H1729/SUM($H$6:$H$1006)+P1729,""))</f>
        <v/>
      </c>
      <c r="M1729" s="102" t="str">
        <f>IF(CADA_PROD!$C1729="","",IFERROR(SUMIFS(MOVI_ENTR!M:M,MOVI_ENTR!D:D,D1729)/SUMIFS(MOVI_ENTR!I:I,MOVI_ENTR!D:D,D1729),0))</f>
        <v/>
      </c>
      <c r="N1729" s="104" t="str">
        <f>IF(CADA_PROD!C1729="","",G1729/E1729)</f>
        <v/>
      </c>
    </row>
    <row r="1730" spans="3:14" ht="30" customHeight="1">
      <c r="C1730" s="99" t="str">
        <f>IF(CADA_PROD!C1730="","",CADA_PROD!C1730)</f>
        <v/>
      </c>
      <c r="D1730" s="100" t="str">
        <f>IF(CADA_PROD!D1730="","",CADA_PROD!D1730)</f>
        <v/>
      </c>
      <c r="E1730" s="101" t="str">
        <f>IF(CADA_PROD!E1730="","",CADA_PROD!E1730)</f>
        <v/>
      </c>
      <c r="F1730" s="101" t="str">
        <f>IF(CADA_PROD!D1730="","",SUMIFS(MOVI_ENTR!I:I,MOVI_ENTR!D:D,D1730))</f>
        <v/>
      </c>
      <c r="G1730" s="101" t="str">
        <f>IF(CADA_PROD!C1730="","",SUMIFS(MOVI_SAID!H:H,MOVI_SAID!D:D,D1730))</f>
        <v/>
      </c>
      <c r="H1730" s="101" t="str">
        <f t="shared" si="44"/>
        <v/>
      </c>
      <c r="I1730" s="100" t="str">
        <f>IF(CADA_PROD!C1730="","",IFERROR(IF(H1730&lt;=0,"Sem estoque",IF(H1730/E1730&lt;0.25,"Quase sem estoque",IF(H1730/E1730&lt;1.2,"Estoque baixo",IF(H1730/E1730&lt;2,"Estoque moderado","Estoque confortável")))),""))</f>
        <v/>
      </c>
      <c r="J1730" s="102" t="str">
        <f>IF(CADA_PROD!C1730="","",SUMIFS(MOVI_ENTR!M:M,MOVI_ENTR!D:D,D1730))</f>
        <v/>
      </c>
      <c r="K1730" s="103" t="str">
        <f>IF(CADA_PROD!C1730="","",IFERROR($J1730/SUM($J$6:$J$1006),""))</f>
        <v/>
      </c>
      <c r="L1730" s="103" t="str">
        <f>IF(CADA_PROD!C1730="","",IFERROR(H1730/SUM($H$6:$H$1006)+P1730,""))</f>
        <v/>
      </c>
      <c r="M1730" s="102" t="str">
        <f>IF(CADA_PROD!$C1730="","",IFERROR(SUMIFS(MOVI_ENTR!M:M,MOVI_ENTR!D:D,D1730)/SUMIFS(MOVI_ENTR!I:I,MOVI_ENTR!D:D,D1730),0))</f>
        <v/>
      </c>
      <c r="N1730" s="104" t="str">
        <f>IF(CADA_PROD!C1730="","",G1730/E1730)</f>
        <v/>
      </c>
    </row>
    <row r="1731" spans="3:14" ht="30" customHeight="1">
      <c r="C1731" s="99" t="str">
        <f>IF(CADA_PROD!C1731="","",CADA_PROD!C1731)</f>
        <v/>
      </c>
      <c r="D1731" s="100" t="str">
        <f>IF(CADA_PROD!D1731="","",CADA_PROD!D1731)</f>
        <v/>
      </c>
      <c r="E1731" s="101" t="str">
        <f>IF(CADA_PROD!E1731="","",CADA_PROD!E1731)</f>
        <v/>
      </c>
      <c r="F1731" s="101" t="str">
        <f>IF(CADA_PROD!D1731="","",SUMIFS(MOVI_ENTR!I:I,MOVI_ENTR!D:D,D1731))</f>
        <v/>
      </c>
      <c r="G1731" s="101" t="str">
        <f>IF(CADA_PROD!C1731="","",SUMIFS(MOVI_SAID!H:H,MOVI_SAID!D:D,D1731))</f>
        <v/>
      </c>
      <c r="H1731" s="101" t="str">
        <f t="shared" si="44"/>
        <v/>
      </c>
      <c r="I1731" s="100" t="str">
        <f>IF(CADA_PROD!C1731="","",IFERROR(IF(H1731&lt;=0,"Sem estoque",IF(H1731/E1731&lt;0.25,"Quase sem estoque",IF(H1731/E1731&lt;1.2,"Estoque baixo",IF(H1731/E1731&lt;2,"Estoque moderado","Estoque confortável")))),""))</f>
        <v/>
      </c>
      <c r="J1731" s="102" t="str">
        <f>IF(CADA_PROD!C1731="","",SUMIFS(MOVI_ENTR!M:M,MOVI_ENTR!D:D,D1731))</f>
        <v/>
      </c>
      <c r="K1731" s="103" t="str">
        <f>IF(CADA_PROD!C1731="","",IFERROR($J1731/SUM($J$6:$J$1006),""))</f>
        <v/>
      </c>
      <c r="L1731" s="103" t="str">
        <f>IF(CADA_PROD!C1731="","",IFERROR(H1731/SUM($H$6:$H$1006)+P1731,""))</f>
        <v/>
      </c>
      <c r="M1731" s="102" t="str">
        <f>IF(CADA_PROD!$C1731="","",IFERROR(SUMIFS(MOVI_ENTR!M:M,MOVI_ENTR!D:D,D1731)/SUMIFS(MOVI_ENTR!I:I,MOVI_ENTR!D:D,D1731),0))</f>
        <v/>
      </c>
      <c r="N1731" s="104" t="str">
        <f>IF(CADA_PROD!C1731="","",G1731/E1731)</f>
        <v/>
      </c>
    </row>
    <row r="1732" spans="3:14" ht="30" customHeight="1">
      <c r="C1732" s="99" t="str">
        <f>IF(CADA_PROD!C1732="","",CADA_PROD!C1732)</f>
        <v/>
      </c>
      <c r="D1732" s="100" t="str">
        <f>IF(CADA_PROD!D1732="","",CADA_PROD!D1732)</f>
        <v/>
      </c>
      <c r="E1732" s="101" t="str">
        <f>IF(CADA_PROD!E1732="","",CADA_PROD!E1732)</f>
        <v/>
      </c>
      <c r="F1732" s="101" t="str">
        <f>IF(CADA_PROD!D1732="","",SUMIFS(MOVI_ENTR!I:I,MOVI_ENTR!D:D,D1732))</f>
        <v/>
      </c>
      <c r="G1732" s="101" t="str">
        <f>IF(CADA_PROD!C1732="","",SUMIFS(MOVI_SAID!H:H,MOVI_SAID!D:D,D1732))</f>
        <v/>
      </c>
      <c r="H1732" s="101" t="str">
        <f t="shared" si="44"/>
        <v/>
      </c>
      <c r="I1732" s="100" t="str">
        <f>IF(CADA_PROD!C1732="","",IFERROR(IF(H1732&lt;=0,"Sem estoque",IF(H1732/E1732&lt;0.25,"Quase sem estoque",IF(H1732/E1732&lt;1.2,"Estoque baixo",IF(H1732/E1732&lt;2,"Estoque moderado","Estoque confortável")))),""))</f>
        <v/>
      </c>
      <c r="J1732" s="102" t="str">
        <f>IF(CADA_PROD!C1732="","",SUMIFS(MOVI_ENTR!M:M,MOVI_ENTR!D:D,D1732))</f>
        <v/>
      </c>
      <c r="K1732" s="103" t="str">
        <f>IF(CADA_PROD!C1732="","",IFERROR($J1732/SUM($J$6:$J$1006),""))</f>
        <v/>
      </c>
      <c r="L1732" s="103" t="str">
        <f>IF(CADA_PROD!C1732="","",IFERROR(H1732/SUM($H$6:$H$1006)+P1732,""))</f>
        <v/>
      </c>
      <c r="M1732" s="102" t="str">
        <f>IF(CADA_PROD!$C1732="","",IFERROR(SUMIFS(MOVI_ENTR!M:M,MOVI_ENTR!D:D,D1732)/SUMIFS(MOVI_ENTR!I:I,MOVI_ENTR!D:D,D1732),0))</f>
        <v/>
      </c>
      <c r="N1732" s="104" t="str">
        <f>IF(CADA_PROD!C1732="","",G1732/E1732)</f>
        <v/>
      </c>
    </row>
    <row r="1733" spans="3:14" ht="30" customHeight="1">
      <c r="C1733" s="99" t="str">
        <f>IF(CADA_PROD!C1733="","",CADA_PROD!C1733)</f>
        <v/>
      </c>
      <c r="D1733" s="100" t="str">
        <f>IF(CADA_PROD!D1733="","",CADA_PROD!D1733)</f>
        <v/>
      </c>
      <c r="E1733" s="101" t="str">
        <f>IF(CADA_PROD!E1733="","",CADA_PROD!E1733)</f>
        <v/>
      </c>
      <c r="F1733" s="101" t="str">
        <f>IF(CADA_PROD!D1733="","",SUMIFS(MOVI_ENTR!I:I,MOVI_ENTR!D:D,D1733))</f>
        <v/>
      </c>
      <c r="G1733" s="101" t="str">
        <f>IF(CADA_PROD!C1733="","",SUMIFS(MOVI_SAID!H:H,MOVI_SAID!D:D,D1733))</f>
        <v/>
      </c>
      <c r="H1733" s="101" t="str">
        <f t="shared" si="44"/>
        <v/>
      </c>
      <c r="I1733" s="100" t="str">
        <f>IF(CADA_PROD!C1733="","",IFERROR(IF(H1733&lt;=0,"Sem estoque",IF(H1733/E1733&lt;0.25,"Quase sem estoque",IF(H1733/E1733&lt;1.2,"Estoque baixo",IF(H1733/E1733&lt;2,"Estoque moderado","Estoque confortável")))),""))</f>
        <v/>
      </c>
      <c r="J1733" s="102" t="str">
        <f>IF(CADA_PROD!C1733="","",SUMIFS(MOVI_ENTR!M:M,MOVI_ENTR!D:D,D1733))</f>
        <v/>
      </c>
      <c r="K1733" s="103" t="str">
        <f>IF(CADA_PROD!C1733="","",IFERROR($J1733/SUM($J$6:$J$1006),""))</f>
        <v/>
      </c>
      <c r="L1733" s="103" t="str">
        <f>IF(CADA_PROD!C1733="","",IFERROR(H1733/SUM($H$6:$H$1006)+P1733,""))</f>
        <v/>
      </c>
      <c r="M1733" s="102" t="str">
        <f>IF(CADA_PROD!$C1733="","",IFERROR(SUMIFS(MOVI_ENTR!M:M,MOVI_ENTR!D:D,D1733)/SUMIFS(MOVI_ENTR!I:I,MOVI_ENTR!D:D,D1733),0))</f>
        <v/>
      </c>
      <c r="N1733" s="104" t="str">
        <f>IF(CADA_PROD!C1733="","",G1733/E1733)</f>
        <v/>
      </c>
    </row>
    <row r="1734" spans="3:14" ht="30" customHeight="1">
      <c r="C1734" s="99" t="str">
        <f>IF(CADA_PROD!C1734="","",CADA_PROD!C1734)</f>
        <v/>
      </c>
      <c r="D1734" s="100" t="str">
        <f>IF(CADA_PROD!D1734="","",CADA_PROD!D1734)</f>
        <v/>
      </c>
      <c r="E1734" s="101" t="str">
        <f>IF(CADA_PROD!E1734="","",CADA_PROD!E1734)</f>
        <v/>
      </c>
      <c r="F1734" s="101" t="str">
        <f>IF(CADA_PROD!D1734="","",SUMIFS(MOVI_ENTR!I:I,MOVI_ENTR!D:D,D1734))</f>
        <v/>
      </c>
      <c r="G1734" s="101" t="str">
        <f>IF(CADA_PROD!C1734="","",SUMIFS(MOVI_SAID!H:H,MOVI_SAID!D:D,D1734))</f>
        <v/>
      </c>
      <c r="H1734" s="101" t="str">
        <f t="shared" si="44"/>
        <v/>
      </c>
      <c r="I1734" s="100" t="str">
        <f>IF(CADA_PROD!C1734="","",IFERROR(IF(H1734&lt;=0,"Sem estoque",IF(H1734/E1734&lt;0.25,"Quase sem estoque",IF(H1734/E1734&lt;1.2,"Estoque baixo",IF(H1734/E1734&lt;2,"Estoque moderado","Estoque confortável")))),""))</f>
        <v/>
      </c>
      <c r="J1734" s="102" t="str">
        <f>IF(CADA_PROD!C1734="","",SUMIFS(MOVI_ENTR!M:M,MOVI_ENTR!D:D,D1734))</f>
        <v/>
      </c>
      <c r="K1734" s="103" t="str">
        <f>IF(CADA_PROD!C1734="","",IFERROR($J1734/SUM($J$6:$J$1006),""))</f>
        <v/>
      </c>
      <c r="L1734" s="103" t="str">
        <f>IF(CADA_PROD!C1734="","",IFERROR(H1734/SUM($H$6:$H$1006)+P1734,""))</f>
        <v/>
      </c>
      <c r="M1734" s="102" t="str">
        <f>IF(CADA_PROD!$C1734="","",IFERROR(SUMIFS(MOVI_ENTR!M:M,MOVI_ENTR!D:D,D1734)/SUMIFS(MOVI_ENTR!I:I,MOVI_ENTR!D:D,D1734),0))</f>
        <v/>
      </c>
      <c r="N1734" s="104" t="str">
        <f>IF(CADA_PROD!C1734="","",G1734/E1734)</f>
        <v/>
      </c>
    </row>
    <row r="1735" spans="3:14" ht="30" customHeight="1">
      <c r="C1735" s="99" t="str">
        <f>IF(CADA_PROD!C1735="","",CADA_PROD!C1735)</f>
        <v/>
      </c>
      <c r="D1735" s="100" t="str">
        <f>IF(CADA_PROD!D1735="","",CADA_PROD!D1735)</f>
        <v/>
      </c>
      <c r="E1735" s="101" t="str">
        <f>IF(CADA_PROD!E1735="","",CADA_PROD!E1735)</f>
        <v/>
      </c>
      <c r="F1735" s="101" t="str">
        <f>IF(CADA_PROD!D1735="","",SUMIFS(MOVI_ENTR!I:I,MOVI_ENTR!D:D,D1735))</f>
        <v/>
      </c>
      <c r="G1735" s="101" t="str">
        <f>IF(CADA_PROD!C1735="","",SUMIFS(MOVI_SAID!H:H,MOVI_SAID!D:D,D1735))</f>
        <v/>
      </c>
      <c r="H1735" s="101" t="str">
        <f t="shared" si="44"/>
        <v/>
      </c>
      <c r="I1735" s="100" t="str">
        <f>IF(CADA_PROD!C1735="","",IFERROR(IF(H1735&lt;=0,"Sem estoque",IF(H1735/E1735&lt;0.25,"Quase sem estoque",IF(H1735/E1735&lt;1.2,"Estoque baixo",IF(H1735/E1735&lt;2,"Estoque moderado","Estoque confortável")))),""))</f>
        <v/>
      </c>
      <c r="J1735" s="102" t="str">
        <f>IF(CADA_PROD!C1735="","",SUMIFS(MOVI_ENTR!M:M,MOVI_ENTR!D:D,D1735))</f>
        <v/>
      </c>
      <c r="K1735" s="103" t="str">
        <f>IF(CADA_PROD!C1735="","",IFERROR($J1735/SUM($J$6:$J$1006),""))</f>
        <v/>
      </c>
      <c r="L1735" s="103" t="str">
        <f>IF(CADA_PROD!C1735="","",IFERROR(H1735/SUM($H$6:$H$1006)+P1735,""))</f>
        <v/>
      </c>
      <c r="M1735" s="102" t="str">
        <f>IF(CADA_PROD!$C1735="","",IFERROR(SUMIFS(MOVI_ENTR!M:M,MOVI_ENTR!D:D,D1735)/SUMIFS(MOVI_ENTR!I:I,MOVI_ENTR!D:D,D1735),0))</f>
        <v/>
      </c>
      <c r="N1735" s="104" t="str">
        <f>IF(CADA_PROD!C1735="","",G1735/E1735)</f>
        <v/>
      </c>
    </row>
    <row r="1736" spans="3:14" ht="30" customHeight="1">
      <c r="C1736" s="99" t="str">
        <f>IF(CADA_PROD!C1736="","",CADA_PROD!C1736)</f>
        <v/>
      </c>
      <c r="D1736" s="100" t="str">
        <f>IF(CADA_PROD!D1736="","",CADA_PROD!D1736)</f>
        <v/>
      </c>
      <c r="E1736" s="101" t="str">
        <f>IF(CADA_PROD!E1736="","",CADA_PROD!E1736)</f>
        <v/>
      </c>
      <c r="F1736" s="101" t="str">
        <f>IF(CADA_PROD!D1736="","",SUMIFS(MOVI_ENTR!I:I,MOVI_ENTR!D:D,D1736))</f>
        <v/>
      </c>
      <c r="G1736" s="101" t="str">
        <f>IF(CADA_PROD!C1736="","",SUMIFS(MOVI_SAID!H:H,MOVI_SAID!D:D,D1736))</f>
        <v/>
      </c>
      <c r="H1736" s="101" t="str">
        <f t="shared" si="44"/>
        <v/>
      </c>
      <c r="I1736" s="100" t="str">
        <f>IF(CADA_PROD!C1736="","",IFERROR(IF(H1736&lt;=0,"Sem estoque",IF(H1736/E1736&lt;0.25,"Quase sem estoque",IF(H1736/E1736&lt;1.2,"Estoque baixo",IF(H1736/E1736&lt;2,"Estoque moderado","Estoque confortável")))),""))</f>
        <v/>
      </c>
      <c r="J1736" s="102" t="str">
        <f>IF(CADA_PROD!C1736="","",SUMIFS(MOVI_ENTR!M:M,MOVI_ENTR!D:D,D1736))</f>
        <v/>
      </c>
      <c r="K1736" s="103" t="str">
        <f>IF(CADA_PROD!C1736="","",IFERROR($J1736/SUM($J$6:$J$1006),""))</f>
        <v/>
      </c>
      <c r="L1736" s="103" t="str">
        <f>IF(CADA_PROD!C1736="","",IFERROR(H1736/SUM($H$6:$H$1006)+P1736,""))</f>
        <v/>
      </c>
      <c r="M1736" s="102" t="str">
        <f>IF(CADA_PROD!$C1736="","",IFERROR(SUMIFS(MOVI_ENTR!M:M,MOVI_ENTR!D:D,D1736)/SUMIFS(MOVI_ENTR!I:I,MOVI_ENTR!D:D,D1736),0))</f>
        <v/>
      </c>
      <c r="N1736" s="104" t="str">
        <f>IF(CADA_PROD!C1736="","",G1736/E1736)</f>
        <v/>
      </c>
    </row>
    <row r="1737" spans="3:14" ht="30" customHeight="1">
      <c r="C1737" s="99" t="str">
        <f>IF(CADA_PROD!C1737="","",CADA_PROD!C1737)</f>
        <v/>
      </c>
      <c r="D1737" s="100" t="str">
        <f>IF(CADA_PROD!D1737="","",CADA_PROD!D1737)</f>
        <v/>
      </c>
      <c r="E1737" s="101" t="str">
        <f>IF(CADA_PROD!E1737="","",CADA_PROD!E1737)</f>
        <v/>
      </c>
      <c r="F1737" s="101" t="str">
        <f>IF(CADA_PROD!D1737="","",SUMIFS(MOVI_ENTR!I:I,MOVI_ENTR!D:D,D1737))</f>
        <v/>
      </c>
      <c r="G1737" s="101" t="str">
        <f>IF(CADA_PROD!C1737="","",SUMIFS(MOVI_SAID!H:H,MOVI_SAID!D:D,D1737))</f>
        <v/>
      </c>
      <c r="H1737" s="101" t="str">
        <f t="shared" si="44"/>
        <v/>
      </c>
      <c r="I1737" s="100" t="str">
        <f>IF(CADA_PROD!C1737="","",IFERROR(IF(H1737&lt;=0,"Sem estoque",IF(H1737/E1737&lt;0.25,"Quase sem estoque",IF(H1737/E1737&lt;1.2,"Estoque baixo",IF(H1737/E1737&lt;2,"Estoque moderado","Estoque confortável")))),""))</f>
        <v/>
      </c>
      <c r="J1737" s="102" t="str">
        <f>IF(CADA_PROD!C1737="","",SUMIFS(MOVI_ENTR!M:M,MOVI_ENTR!D:D,D1737))</f>
        <v/>
      </c>
      <c r="K1737" s="103" t="str">
        <f>IF(CADA_PROD!C1737="","",IFERROR($J1737/SUM($J$6:$J$1006),""))</f>
        <v/>
      </c>
      <c r="L1737" s="103" t="str">
        <f>IF(CADA_PROD!C1737="","",IFERROR(H1737/SUM($H$6:$H$1006)+P1737,""))</f>
        <v/>
      </c>
      <c r="M1737" s="102" t="str">
        <f>IF(CADA_PROD!$C1737="","",IFERROR(SUMIFS(MOVI_ENTR!M:M,MOVI_ENTR!D:D,D1737)/SUMIFS(MOVI_ENTR!I:I,MOVI_ENTR!D:D,D1737),0))</f>
        <v/>
      </c>
      <c r="N1737" s="104" t="str">
        <f>IF(CADA_PROD!C1737="","",G1737/E1737)</f>
        <v/>
      </c>
    </row>
    <row r="1738" spans="3:14" ht="30" customHeight="1">
      <c r="C1738" s="99" t="str">
        <f>IF(CADA_PROD!C1738="","",CADA_PROD!C1738)</f>
        <v/>
      </c>
      <c r="D1738" s="100" t="str">
        <f>IF(CADA_PROD!D1738="","",CADA_PROD!D1738)</f>
        <v/>
      </c>
      <c r="E1738" s="101" t="str">
        <f>IF(CADA_PROD!E1738="","",CADA_PROD!E1738)</f>
        <v/>
      </c>
      <c r="F1738" s="101" t="str">
        <f>IF(CADA_PROD!D1738="","",SUMIFS(MOVI_ENTR!I:I,MOVI_ENTR!D:D,D1738))</f>
        <v/>
      </c>
      <c r="G1738" s="101" t="str">
        <f>IF(CADA_PROD!C1738="","",SUMIFS(MOVI_SAID!H:H,MOVI_SAID!D:D,D1738))</f>
        <v/>
      </c>
      <c r="H1738" s="101" t="str">
        <f t="shared" si="44"/>
        <v/>
      </c>
      <c r="I1738" s="100" t="str">
        <f>IF(CADA_PROD!C1738="","",IFERROR(IF(H1738&lt;=0,"Sem estoque",IF(H1738/E1738&lt;0.25,"Quase sem estoque",IF(H1738/E1738&lt;1.2,"Estoque baixo",IF(H1738/E1738&lt;2,"Estoque moderado","Estoque confortável")))),""))</f>
        <v/>
      </c>
      <c r="J1738" s="102" t="str">
        <f>IF(CADA_PROD!C1738="","",SUMIFS(MOVI_ENTR!M:M,MOVI_ENTR!D:D,D1738))</f>
        <v/>
      </c>
      <c r="K1738" s="103" t="str">
        <f>IF(CADA_PROD!C1738="","",IFERROR($J1738/SUM($J$6:$J$1006),""))</f>
        <v/>
      </c>
      <c r="L1738" s="103" t="str">
        <f>IF(CADA_PROD!C1738="","",IFERROR(H1738/SUM($H$6:$H$1006)+P1738,""))</f>
        <v/>
      </c>
      <c r="M1738" s="102" t="str">
        <f>IF(CADA_PROD!$C1738="","",IFERROR(SUMIFS(MOVI_ENTR!M:M,MOVI_ENTR!D:D,D1738)/SUMIFS(MOVI_ENTR!I:I,MOVI_ENTR!D:D,D1738),0))</f>
        <v/>
      </c>
      <c r="N1738" s="104" t="str">
        <f>IF(CADA_PROD!C1738="","",G1738/E1738)</f>
        <v/>
      </c>
    </row>
    <row r="1739" spans="3:14" ht="30" customHeight="1">
      <c r="C1739" s="99" t="str">
        <f>IF(CADA_PROD!C1739="","",CADA_PROD!C1739)</f>
        <v/>
      </c>
      <c r="D1739" s="100" t="str">
        <f>IF(CADA_PROD!D1739="","",CADA_PROD!D1739)</f>
        <v/>
      </c>
      <c r="E1739" s="101" t="str">
        <f>IF(CADA_PROD!E1739="","",CADA_PROD!E1739)</f>
        <v/>
      </c>
      <c r="F1739" s="101" t="str">
        <f>IF(CADA_PROD!D1739="","",SUMIFS(MOVI_ENTR!I:I,MOVI_ENTR!D:D,D1739))</f>
        <v/>
      </c>
      <c r="G1739" s="101" t="str">
        <f>IF(CADA_PROD!C1739="","",SUMIFS(MOVI_SAID!H:H,MOVI_SAID!D:D,D1739))</f>
        <v/>
      </c>
      <c r="H1739" s="101" t="str">
        <f t="shared" si="44"/>
        <v/>
      </c>
      <c r="I1739" s="100" t="str">
        <f>IF(CADA_PROD!C1739="","",IFERROR(IF(H1739&lt;=0,"Sem estoque",IF(H1739/E1739&lt;0.25,"Quase sem estoque",IF(H1739/E1739&lt;1.2,"Estoque baixo",IF(H1739/E1739&lt;2,"Estoque moderado","Estoque confortável")))),""))</f>
        <v/>
      </c>
      <c r="J1739" s="102" t="str">
        <f>IF(CADA_PROD!C1739="","",SUMIFS(MOVI_ENTR!M:M,MOVI_ENTR!D:D,D1739))</f>
        <v/>
      </c>
      <c r="K1739" s="103" t="str">
        <f>IF(CADA_PROD!C1739="","",IFERROR($J1739/SUM($J$6:$J$1006),""))</f>
        <v/>
      </c>
      <c r="L1739" s="103" t="str">
        <f>IF(CADA_PROD!C1739="","",IFERROR(H1739/SUM($H$6:$H$1006)+P1739,""))</f>
        <v/>
      </c>
      <c r="M1739" s="102" t="str">
        <f>IF(CADA_PROD!$C1739="","",IFERROR(SUMIFS(MOVI_ENTR!M:M,MOVI_ENTR!D:D,D1739)/SUMIFS(MOVI_ENTR!I:I,MOVI_ENTR!D:D,D1739),0))</f>
        <v/>
      </c>
      <c r="N1739" s="104" t="str">
        <f>IF(CADA_PROD!C1739="","",G1739/E1739)</f>
        <v/>
      </c>
    </row>
    <row r="1740" spans="3:14" ht="30" customHeight="1">
      <c r="C1740" s="99" t="str">
        <f>IF(CADA_PROD!C1740="","",CADA_PROD!C1740)</f>
        <v/>
      </c>
      <c r="D1740" s="100" t="str">
        <f>IF(CADA_PROD!D1740="","",CADA_PROD!D1740)</f>
        <v/>
      </c>
      <c r="E1740" s="101" t="str">
        <f>IF(CADA_PROD!E1740="","",CADA_PROD!E1740)</f>
        <v/>
      </c>
      <c r="F1740" s="101" t="str">
        <f>IF(CADA_PROD!D1740="","",SUMIFS(MOVI_ENTR!I:I,MOVI_ENTR!D:D,D1740))</f>
        <v/>
      </c>
      <c r="G1740" s="101" t="str">
        <f>IF(CADA_PROD!C1740="","",SUMIFS(MOVI_SAID!H:H,MOVI_SAID!D:D,D1740))</f>
        <v/>
      </c>
      <c r="H1740" s="101" t="str">
        <f t="shared" si="44"/>
        <v/>
      </c>
      <c r="I1740" s="100" t="str">
        <f>IF(CADA_PROD!C1740="","",IFERROR(IF(H1740&lt;=0,"Sem estoque",IF(H1740/E1740&lt;0.25,"Quase sem estoque",IF(H1740/E1740&lt;1.2,"Estoque baixo",IF(H1740/E1740&lt;2,"Estoque moderado","Estoque confortável")))),""))</f>
        <v/>
      </c>
      <c r="J1740" s="102" t="str">
        <f>IF(CADA_PROD!C1740="","",SUMIFS(MOVI_ENTR!M:M,MOVI_ENTR!D:D,D1740))</f>
        <v/>
      </c>
      <c r="K1740" s="103" t="str">
        <f>IF(CADA_PROD!C1740="","",IFERROR($J1740/SUM($J$6:$J$1006),""))</f>
        <v/>
      </c>
      <c r="L1740" s="103" t="str">
        <f>IF(CADA_PROD!C1740="","",IFERROR(H1740/SUM($H$6:$H$1006)+P1740,""))</f>
        <v/>
      </c>
      <c r="M1740" s="102" t="str">
        <f>IF(CADA_PROD!$C1740="","",IFERROR(SUMIFS(MOVI_ENTR!M:M,MOVI_ENTR!D:D,D1740)/SUMIFS(MOVI_ENTR!I:I,MOVI_ENTR!D:D,D1740),0))</f>
        <v/>
      </c>
      <c r="N1740" s="104" t="str">
        <f>IF(CADA_PROD!C1740="","",G1740/E1740)</f>
        <v/>
      </c>
    </row>
    <row r="1741" spans="3:14" ht="30" customHeight="1">
      <c r="C1741" s="99" t="str">
        <f>IF(CADA_PROD!C1741="","",CADA_PROD!C1741)</f>
        <v/>
      </c>
      <c r="D1741" s="100" t="str">
        <f>IF(CADA_PROD!D1741="","",CADA_PROD!D1741)</f>
        <v/>
      </c>
      <c r="E1741" s="101" t="str">
        <f>IF(CADA_PROD!E1741="","",CADA_PROD!E1741)</f>
        <v/>
      </c>
      <c r="F1741" s="101" t="str">
        <f>IF(CADA_PROD!D1741="","",SUMIFS(MOVI_ENTR!I:I,MOVI_ENTR!D:D,D1741))</f>
        <v/>
      </c>
      <c r="G1741" s="101" t="str">
        <f>IF(CADA_PROD!C1741="","",SUMIFS(MOVI_SAID!H:H,MOVI_SAID!D:D,D1741))</f>
        <v/>
      </c>
      <c r="H1741" s="101" t="str">
        <f t="shared" si="44"/>
        <v/>
      </c>
      <c r="I1741" s="100" t="str">
        <f>IF(CADA_PROD!C1741="","",IFERROR(IF(H1741&lt;=0,"Sem estoque",IF(H1741/E1741&lt;0.25,"Quase sem estoque",IF(H1741/E1741&lt;1.2,"Estoque baixo",IF(H1741/E1741&lt;2,"Estoque moderado","Estoque confortável")))),""))</f>
        <v/>
      </c>
      <c r="J1741" s="102" t="str">
        <f>IF(CADA_PROD!C1741="","",SUMIFS(MOVI_ENTR!M:M,MOVI_ENTR!D:D,D1741))</f>
        <v/>
      </c>
      <c r="K1741" s="103" t="str">
        <f>IF(CADA_PROD!C1741="","",IFERROR($J1741/SUM($J$6:$J$1006),""))</f>
        <v/>
      </c>
      <c r="L1741" s="103" t="str">
        <f>IF(CADA_PROD!C1741="","",IFERROR(H1741/SUM($H$6:$H$1006)+P1741,""))</f>
        <v/>
      </c>
      <c r="M1741" s="102" t="str">
        <f>IF(CADA_PROD!$C1741="","",IFERROR(SUMIFS(MOVI_ENTR!M:M,MOVI_ENTR!D:D,D1741)/SUMIFS(MOVI_ENTR!I:I,MOVI_ENTR!D:D,D1741),0))</f>
        <v/>
      </c>
      <c r="N1741" s="104" t="str">
        <f>IF(CADA_PROD!C1741="","",G1741/E1741)</f>
        <v/>
      </c>
    </row>
    <row r="1742" spans="3:14" ht="30" customHeight="1">
      <c r="C1742" s="99" t="str">
        <f>IF(CADA_PROD!C1742="","",CADA_PROD!C1742)</f>
        <v/>
      </c>
      <c r="D1742" s="100" t="str">
        <f>IF(CADA_PROD!D1742="","",CADA_PROD!D1742)</f>
        <v/>
      </c>
      <c r="E1742" s="101" t="str">
        <f>IF(CADA_PROD!E1742="","",CADA_PROD!E1742)</f>
        <v/>
      </c>
      <c r="F1742" s="101" t="str">
        <f>IF(CADA_PROD!D1742="","",SUMIFS(MOVI_ENTR!I:I,MOVI_ENTR!D:D,D1742))</f>
        <v/>
      </c>
      <c r="G1742" s="101" t="str">
        <f>IF(CADA_PROD!C1742="","",SUMIFS(MOVI_SAID!H:H,MOVI_SAID!D:D,D1742))</f>
        <v/>
      </c>
      <c r="H1742" s="101" t="str">
        <f t="shared" si="44"/>
        <v/>
      </c>
      <c r="I1742" s="100" t="str">
        <f>IF(CADA_PROD!C1742="","",IFERROR(IF(H1742&lt;=0,"Sem estoque",IF(H1742/E1742&lt;0.25,"Quase sem estoque",IF(H1742/E1742&lt;1.2,"Estoque baixo",IF(H1742/E1742&lt;2,"Estoque moderado","Estoque confortável")))),""))</f>
        <v/>
      </c>
      <c r="J1742" s="102" t="str">
        <f>IF(CADA_PROD!C1742="","",SUMIFS(MOVI_ENTR!M:M,MOVI_ENTR!D:D,D1742))</f>
        <v/>
      </c>
      <c r="K1742" s="103" t="str">
        <f>IF(CADA_PROD!C1742="","",IFERROR($J1742/SUM($J$6:$J$1006),""))</f>
        <v/>
      </c>
      <c r="L1742" s="103" t="str">
        <f>IF(CADA_PROD!C1742="","",IFERROR(H1742/SUM($H$6:$H$1006)+P1742,""))</f>
        <v/>
      </c>
      <c r="M1742" s="102" t="str">
        <f>IF(CADA_PROD!$C1742="","",IFERROR(SUMIFS(MOVI_ENTR!M:M,MOVI_ENTR!D:D,D1742)/SUMIFS(MOVI_ENTR!I:I,MOVI_ENTR!D:D,D1742),0))</f>
        <v/>
      </c>
      <c r="N1742" s="104" t="str">
        <f>IF(CADA_PROD!C1742="","",G1742/E1742)</f>
        <v/>
      </c>
    </row>
    <row r="1743" spans="3:14" ht="30" customHeight="1">
      <c r="C1743" s="99" t="str">
        <f>IF(CADA_PROD!C1743="","",CADA_PROD!C1743)</f>
        <v/>
      </c>
      <c r="D1743" s="100" t="str">
        <f>IF(CADA_PROD!D1743="","",CADA_PROD!D1743)</f>
        <v/>
      </c>
      <c r="E1743" s="101" t="str">
        <f>IF(CADA_PROD!E1743="","",CADA_PROD!E1743)</f>
        <v/>
      </c>
      <c r="F1743" s="101" t="str">
        <f>IF(CADA_PROD!D1743="","",SUMIFS(MOVI_ENTR!I:I,MOVI_ENTR!D:D,D1743))</f>
        <v/>
      </c>
      <c r="G1743" s="101" t="str">
        <f>IF(CADA_PROD!C1743="","",SUMIFS(MOVI_SAID!H:H,MOVI_SAID!D:D,D1743))</f>
        <v/>
      </c>
      <c r="H1743" s="101" t="str">
        <f t="shared" si="44"/>
        <v/>
      </c>
      <c r="I1743" s="100" t="str">
        <f>IF(CADA_PROD!C1743="","",IFERROR(IF(H1743&lt;=0,"Sem estoque",IF(H1743/E1743&lt;0.25,"Quase sem estoque",IF(H1743/E1743&lt;1.2,"Estoque baixo",IF(H1743/E1743&lt;2,"Estoque moderado","Estoque confortável")))),""))</f>
        <v/>
      </c>
      <c r="J1743" s="102" t="str">
        <f>IF(CADA_PROD!C1743="","",SUMIFS(MOVI_ENTR!M:M,MOVI_ENTR!D:D,D1743))</f>
        <v/>
      </c>
      <c r="K1743" s="103" t="str">
        <f>IF(CADA_PROD!C1743="","",IFERROR($J1743/SUM($J$6:$J$1006),""))</f>
        <v/>
      </c>
      <c r="L1743" s="103" t="str">
        <f>IF(CADA_PROD!C1743="","",IFERROR(H1743/SUM($H$6:$H$1006)+P1743,""))</f>
        <v/>
      </c>
      <c r="M1743" s="102" t="str">
        <f>IF(CADA_PROD!$C1743="","",IFERROR(SUMIFS(MOVI_ENTR!M:M,MOVI_ENTR!D:D,D1743)/SUMIFS(MOVI_ENTR!I:I,MOVI_ENTR!D:D,D1743),0))</f>
        <v/>
      </c>
      <c r="N1743" s="104" t="str">
        <f>IF(CADA_PROD!C1743="","",G1743/E1743)</f>
        <v/>
      </c>
    </row>
    <row r="1744" spans="3:14" ht="30" customHeight="1">
      <c r="C1744" s="99" t="str">
        <f>IF(CADA_PROD!C1744="","",CADA_PROD!C1744)</f>
        <v/>
      </c>
      <c r="D1744" s="100" t="str">
        <f>IF(CADA_PROD!D1744="","",CADA_PROD!D1744)</f>
        <v/>
      </c>
      <c r="E1744" s="101" t="str">
        <f>IF(CADA_PROD!E1744="","",CADA_PROD!E1744)</f>
        <v/>
      </c>
      <c r="F1744" s="101" t="str">
        <f>IF(CADA_PROD!D1744="","",SUMIFS(MOVI_ENTR!I:I,MOVI_ENTR!D:D,D1744))</f>
        <v/>
      </c>
      <c r="G1744" s="101" t="str">
        <f>IF(CADA_PROD!C1744="","",SUMIFS(MOVI_SAID!H:H,MOVI_SAID!D:D,D1744))</f>
        <v/>
      </c>
      <c r="H1744" s="101" t="str">
        <f t="shared" si="44"/>
        <v/>
      </c>
      <c r="I1744" s="100" t="str">
        <f>IF(CADA_PROD!C1744="","",IFERROR(IF(H1744&lt;=0,"Sem estoque",IF(H1744/E1744&lt;0.25,"Quase sem estoque",IF(H1744/E1744&lt;1.2,"Estoque baixo",IF(H1744/E1744&lt;2,"Estoque moderado","Estoque confortável")))),""))</f>
        <v/>
      </c>
      <c r="J1744" s="102" t="str">
        <f>IF(CADA_PROD!C1744="","",SUMIFS(MOVI_ENTR!M:M,MOVI_ENTR!D:D,D1744))</f>
        <v/>
      </c>
      <c r="K1744" s="103" t="str">
        <f>IF(CADA_PROD!C1744="","",IFERROR($J1744/SUM($J$6:$J$1006),""))</f>
        <v/>
      </c>
      <c r="L1744" s="103" t="str">
        <f>IF(CADA_PROD!C1744="","",IFERROR(H1744/SUM($H$6:$H$1006)+P1744,""))</f>
        <v/>
      </c>
      <c r="M1744" s="102" t="str">
        <f>IF(CADA_PROD!$C1744="","",IFERROR(SUMIFS(MOVI_ENTR!M:M,MOVI_ENTR!D:D,D1744)/SUMIFS(MOVI_ENTR!I:I,MOVI_ENTR!D:D,D1744),0))</f>
        <v/>
      </c>
      <c r="N1744" s="104" t="str">
        <f>IF(CADA_PROD!C1744="","",G1744/E1744)</f>
        <v/>
      </c>
    </row>
    <row r="1745" spans="3:14" ht="30" customHeight="1">
      <c r="C1745" s="99" t="str">
        <f>IF(CADA_PROD!C1745="","",CADA_PROD!C1745)</f>
        <v/>
      </c>
      <c r="D1745" s="100" t="str">
        <f>IF(CADA_PROD!D1745="","",CADA_PROD!D1745)</f>
        <v/>
      </c>
      <c r="E1745" s="101" t="str">
        <f>IF(CADA_PROD!E1745="","",CADA_PROD!E1745)</f>
        <v/>
      </c>
      <c r="F1745" s="101" t="str">
        <f>IF(CADA_PROD!D1745="","",SUMIFS(MOVI_ENTR!I:I,MOVI_ENTR!D:D,D1745))</f>
        <v/>
      </c>
      <c r="G1745" s="101" t="str">
        <f>IF(CADA_PROD!C1745="","",SUMIFS(MOVI_SAID!H:H,MOVI_SAID!D:D,D1745))</f>
        <v/>
      </c>
      <c r="H1745" s="101" t="str">
        <f t="shared" si="44"/>
        <v/>
      </c>
      <c r="I1745" s="100" t="str">
        <f>IF(CADA_PROD!C1745="","",IFERROR(IF(H1745&lt;=0,"Sem estoque",IF(H1745/E1745&lt;0.25,"Quase sem estoque",IF(H1745/E1745&lt;1.2,"Estoque baixo",IF(H1745/E1745&lt;2,"Estoque moderado","Estoque confortável")))),""))</f>
        <v/>
      </c>
      <c r="J1745" s="102" t="str">
        <f>IF(CADA_PROD!C1745="","",SUMIFS(MOVI_ENTR!M:M,MOVI_ENTR!D:D,D1745))</f>
        <v/>
      </c>
      <c r="K1745" s="103" t="str">
        <f>IF(CADA_PROD!C1745="","",IFERROR($J1745/SUM($J$6:$J$1006),""))</f>
        <v/>
      </c>
      <c r="L1745" s="103" t="str">
        <f>IF(CADA_PROD!C1745="","",IFERROR(H1745/SUM($H$6:$H$1006)+P1745,""))</f>
        <v/>
      </c>
      <c r="M1745" s="102" t="str">
        <f>IF(CADA_PROD!$C1745="","",IFERROR(SUMIFS(MOVI_ENTR!M:M,MOVI_ENTR!D:D,D1745)/SUMIFS(MOVI_ENTR!I:I,MOVI_ENTR!D:D,D1745),0))</f>
        <v/>
      </c>
      <c r="N1745" s="104" t="str">
        <f>IF(CADA_PROD!C1745="","",G1745/E1745)</f>
        <v/>
      </c>
    </row>
    <row r="1746" spans="3:14" ht="30" customHeight="1">
      <c r="C1746" s="99" t="str">
        <f>IF(CADA_PROD!C1746="","",CADA_PROD!C1746)</f>
        <v/>
      </c>
      <c r="D1746" s="100" t="str">
        <f>IF(CADA_PROD!D1746="","",CADA_PROD!D1746)</f>
        <v/>
      </c>
      <c r="E1746" s="101" t="str">
        <f>IF(CADA_PROD!E1746="","",CADA_PROD!E1746)</f>
        <v/>
      </c>
      <c r="F1746" s="101" t="str">
        <f>IF(CADA_PROD!D1746="","",SUMIFS(MOVI_ENTR!I:I,MOVI_ENTR!D:D,D1746))</f>
        <v/>
      </c>
      <c r="G1746" s="101" t="str">
        <f>IF(CADA_PROD!C1746="","",SUMIFS(MOVI_SAID!H:H,MOVI_SAID!D:D,D1746))</f>
        <v/>
      </c>
      <c r="H1746" s="101" t="str">
        <f t="shared" si="44"/>
        <v/>
      </c>
      <c r="I1746" s="100" t="str">
        <f>IF(CADA_PROD!C1746="","",IFERROR(IF(H1746&lt;=0,"Sem estoque",IF(H1746/E1746&lt;0.25,"Quase sem estoque",IF(H1746/E1746&lt;1.2,"Estoque baixo",IF(H1746/E1746&lt;2,"Estoque moderado","Estoque confortável")))),""))</f>
        <v/>
      </c>
      <c r="J1746" s="102" t="str">
        <f>IF(CADA_PROD!C1746="","",SUMIFS(MOVI_ENTR!M:M,MOVI_ENTR!D:D,D1746))</f>
        <v/>
      </c>
      <c r="K1746" s="103" t="str">
        <f>IF(CADA_PROD!C1746="","",IFERROR($J1746/SUM($J$6:$J$1006),""))</f>
        <v/>
      </c>
      <c r="L1746" s="103" t="str">
        <f>IF(CADA_PROD!C1746="","",IFERROR(H1746/SUM($H$6:$H$1006)+P1746,""))</f>
        <v/>
      </c>
      <c r="M1746" s="102" t="str">
        <f>IF(CADA_PROD!$C1746="","",IFERROR(SUMIFS(MOVI_ENTR!M:M,MOVI_ENTR!D:D,D1746)/SUMIFS(MOVI_ENTR!I:I,MOVI_ENTR!D:D,D1746),0))</f>
        <v/>
      </c>
      <c r="N1746" s="104" t="str">
        <f>IF(CADA_PROD!C1746="","",G1746/E1746)</f>
        <v/>
      </c>
    </row>
    <row r="1747" spans="3:14" ht="30" customHeight="1">
      <c r="C1747" s="99" t="str">
        <f>IF(CADA_PROD!C1747="","",CADA_PROD!C1747)</f>
        <v/>
      </c>
      <c r="D1747" s="100" t="str">
        <f>IF(CADA_PROD!D1747="","",CADA_PROD!D1747)</f>
        <v/>
      </c>
      <c r="E1747" s="101" t="str">
        <f>IF(CADA_PROD!E1747="","",CADA_PROD!E1747)</f>
        <v/>
      </c>
      <c r="F1747" s="101" t="str">
        <f>IF(CADA_PROD!D1747="","",SUMIFS(MOVI_ENTR!I:I,MOVI_ENTR!D:D,D1747))</f>
        <v/>
      </c>
      <c r="G1747" s="101" t="str">
        <f>IF(CADA_PROD!C1747="","",SUMIFS(MOVI_SAID!H:H,MOVI_SAID!D:D,D1747))</f>
        <v/>
      </c>
      <c r="H1747" s="101" t="str">
        <f t="shared" si="44"/>
        <v/>
      </c>
      <c r="I1747" s="100" t="str">
        <f>IF(CADA_PROD!C1747="","",IFERROR(IF(H1747&lt;=0,"Sem estoque",IF(H1747/E1747&lt;0.25,"Quase sem estoque",IF(H1747/E1747&lt;1.2,"Estoque baixo",IF(H1747/E1747&lt;2,"Estoque moderado","Estoque confortável")))),""))</f>
        <v/>
      </c>
      <c r="J1747" s="102" t="str">
        <f>IF(CADA_PROD!C1747="","",SUMIFS(MOVI_ENTR!M:M,MOVI_ENTR!D:D,D1747))</f>
        <v/>
      </c>
      <c r="K1747" s="103" t="str">
        <f>IF(CADA_PROD!C1747="","",IFERROR($J1747/SUM($J$6:$J$1006),""))</f>
        <v/>
      </c>
      <c r="L1747" s="103" t="str">
        <f>IF(CADA_PROD!C1747="","",IFERROR(H1747/SUM($H$6:$H$1006)+P1747,""))</f>
        <v/>
      </c>
      <c r="M1747" s="102" t="str">
        <f>IF(CADA_PROD!$C1747="","",IFERROR(SUMIFS(MOVI_ENTR!M:M,MOVI_ENTR!D:D,D1747)/SUMIFS(MOVI_ENTR!I:I,MOVI_ENTR!D:D,D1747),0))</f>
        <v/>
      </c>
      <c r="N1747" s="104" t="str">
        <f>IF(CADA_PROD!C1747="","",G1747/E1747)</f>
        <v/>
      </c>
    </row>
    <row r="1748" spans="3:14" ht="30" customHeight="1">
      <c r="C1748" s="99" t="str">
        <f>IF(CADA_PROD!C1748="","",CADA_PROD!C1748)</f>
        <v/>
      </c>
      <c r="D1748" s="100" t="str">
        <f>IF(CADA_PROD!D1748="","",CADA_PROD!D1748)</f>
        <v/>
      </c>
      <c r="E1748" s="101" t="str">
        <f>IF(CADA_PROD!E1748="","",CADA_PROD!E1748)</f>
        <v/>
      </c>
      <c r="F1748" s="101" t="str">
        <f>IF(CADA_PROD!D1748="","",SUMIFS(MOVI_ENTR!I:I,MOVI_ENTR!D:D,D1748))</f>
        <v/>
      </c>
      <c r="G1748" s="101" t="str">
        <f>IF(CADA_PROD!C1748="","",SUMIFS(MOVI_SAID!H:H,MOVI_SAID!D:D,D1748))</f>
        <v/>
      </c>
      <c r="H1748" s="101" t="str">
        <f t="shared" si="44"/>
        <v/>
      </c>
      <c r="I1748" s="100" t="str">
        <f>IF(CADA_PROD!C1748="","",IFERROR(IF(H1748&lt;=0,"Sem estoque",IF(H1748/E1748&lt;0.25,"Quase sem estoque",IF(H1748/E1748&lt;1.2,"Estoque baixo",IF(H1748/E1748&lt;2,"Estoque moderado","Estoque confortável")))),""))</f>
        <v/>
      </c>
      <c r="J1748" s="102" t="str">
        <f>IF(CADA_PROD!C1748="","",SUMIFS(MOVI_ENTR!M:M,MOVI_ENTR!D:D,D1748))</f>
        <v/>
      </c>
      <c r="K1748" s="103" t="str">
        <f>IF(CADA_PROD!C1748="","",IFERROR($J1748/SUM($J$6:$J$1006),""))</f>
        <v/>
      </c>
      <c r="L1748" s="103" t="str">
        <f>IF(CADA_PROD!C1748="","",IFERROR(H1748/SUM($H$6:$H$1006)+P1748,""))</f>
        <v/>
      </c>
      <c r="M1748" s="102" t="str">
        <f>IF(CADA_PROD!$C1748="","",IFERROR(SUMIFS(MOVI_ENTR!M:M,MOVI_ENTR!D:D,D1748)/SUMIFS(MOVI_ENTR!I:I,MOVI_ENTR!D:D,D1748),0))</f>
        <v/>
      </c>
      <c r="N1748" s="104" t="str">
        <f>IF(CADA_PROD!C1748="","",G1748/E1748)</f>
        <v/>
      </c>
    </row>
    <row r="1749" spans="3:14" ht="30" customHeight="1">
      <c r="C1749" s="99" t="str">
        <f>IF(CADA_PROD!C1749="","",CADA_PROD!C1749)</f>
        <v/>
      </c>
      <c r="D1749" s="100" t="str">
        <f>IF(CADA_PROD!D1749="","",CADA_PROD!D1749)</f>
        <v/>
      </c>
      <c r="E1749" s="101" t="str">
        <f>IF(CADA_PROD!E1749="","",CADA_PROD!E1749)</f>
        <v/>
      </c>
      <c r="F1749" s="101" t="str">
        <f>IF(CADA_PROD!D1749="","",SUMIFS(MOVI_ENTR!I:I,MOVI_ENTR!D:D,D1749))</f>
        <v/>
      </c>
      <c r="G1749" s="101" t="str">
        <f>IF(CADA_PROD!C1749="","",SUMIFS(MOVI_SAID!H:H,MOVI_SAID!D:D,D1749))</f>
        <v/>
      </c>
      <c r="H1749" s="101" t="str">
        <f t="shared" si="44"/>
        <v/>
      </c>
      <c r="I1749" s="100" t="str">
        <f>IF(CADA_PROD!C1749="","",IFERROR(IF(H1749&lt;=0,"Sem estoque",IF(H1749/E1749&lt;0.25,"Quase sem estoque",IF(H1749/E1749&lt;1.2,"Estoque baixo",IF(H1749/E1749&lt;2,"Estoque moderado","Estoque confortável")))),""))</f>
        <v/>
      </c>
      <c r="J1749" s="102" t="str">
        <f>IF(CADA_PROD!C1749="","",SUMIFS(MOVI_ENTR!M:M,MOVI_ENTR!D:D,D1749))</f>
        <v/>
      </c>
      <c r="K1749" s="103" t="str">
        <f>IF(CADA_PROD!C1749="","",IFERROR($J1749/SUM($J$6:$J$1006),""))</f>
        <v/>
      </c>
      <c r="L1749" s="103" t="str">
        <f>IF(CADA_PROD!C1749="","",IFERROR(H1749/SUM($H$6:$H$1006)+P1749,""))</f>
        <v/>
      </c>
      <c r="M1749" s="102" t="str">
        <f>IF(CADA_PROD!$C1749="","",IFERROR(SUMIFS(MOVI_ENTR!M:M,MOVI_ENTR!D:D,D1749)/SUMIFS(MOVI_ENTR!I:I,MOVI_ENTR!D:D,D1749),0))</f>
        <v/>
      </c>
      <c r="N1749" s="104" t="str">
        <f>IF(CADA_PROD!C1749="","",G1749/E1749)</f>
        <v/>
      </c>
    </row>
    <row r="1750" spans="3:14" ht="30" customHeight="1">
      <c r="C1750" s="99" t="str">
        <f>IF(CADA_PROD!C1750="","",CADA_PROD!C1750)</f>
        <v/>
      </c>
      <c r="D1750" s="100" t="str">
        <f>IF(CADA_PROD!D1750="","",CADA_PROD!D1750)</f>
        <v/>
      </c>
      <c r="E1750" s="101" t="str">
        <f>IF(CADA_PROD!E1750="","",CADA_PROD!E1750)</f>
        <v/>
      </c>
      <c r="F1750" s="101" t="str">
        <f>IF(CADA_PROD!D1750="","",SUMIFS(MOVI_ENTR!I:I,MOVI_ENTR!D:D,D1750))</f>
        <v/>
      </c>
      <c r="G1750" s="101" t="str">
        <f>IF(CADA_PROD!C1750="","",SUMIFS(MOVI_SAID!H:H,MOVI_SAID!D:D,D1750))</f>
        <v/>
      </c>
      <c r="H1750" s="101" t="str">
        <f t="shared" si="44"/>
        <v/>
      </c>
      <c r="I1750" s="100" t="str">
        <f>IF(CADA_PROD!C1750="","",IFERROR(IF(H1750&lt;=0,"Sem estoque",IF(H1750/E1750&lt;0.25,"Quase sem estoque",IF(H1750/E1750&lt;1.2,"Estoque baixo",IF(H1750/E1750&lt;2,"Estoque moderado","Estoque confortável")))),""))</f>
        <v/>
      </c>
      <c r="J1750" s="102" t="str">
        <f>IF(CADA_PROD!C1750="","",SUMIFS(MOVI_ENTR!M:M,MOVI_ENTR!D:D,D1750))</f>
        <v/>
      </c>
      <c r="K1750" s="103" t="str">
        <f>IF(CADA_PROD!C1750="","",IFERROR($J1750/SUM($J$6:$J$1006),""))</f>
        <v/>
      </c>
      <c r="L1750" s="103" t="str">
        <f>IF(CADA_PROD!C1750="","",IFERROR(H1750/SUM($H$6:$H$1006)+P1750,""))</f>
        <v/>
      </c>
      <c r="M1750" s="102" t="str">
        <f>IF(CADA_PROD!$C1750="","",IFERROR(SUMIFS(MOVI_ENTR!M:M,MOVI_ENTR!D:D,D1750)/SUMIFS(MOVI_ENTR!I:I,MOVI_ENTR!D:D,D1750),0))</f>
        <v/>
      </c>
      <c r="N1750" s="104" t="str">
        <f>IF(CADA_PROD!C1750="","",G1750/E1750)</f>
        <v/>
      </c>
    </row>
    <row r="1751" spans="3:14" ht="30" customHeight="1">
      <c r="C1751" s="99" t="str">
        <f>IF(CADA_PROD!C1751="","",CADA_PROD!C1751)</f>
        <v/>
      </c>
      <c r="D1751" s="100" t="str">
        <f>IF(CADA_PROD!D1751="","",CADA_PROD!D1751)</f>
        <v/>
      </c>
      <c r="E1751" s="101" t="str">
        <f>IF(CADA_PROD!E1751="","",CADA_PROD!E1751)</f>
        <v/>
      </c>
      <c r="F1751" s="101" t="str">
        <f>IF(CADA_PROD!D1751="","",SUMIFS(MOVI_ENTR!I:I,MOVI_ENTR!D:D,D1751))</f>
        <v/>
      </c>
      <c r="G1751" s="101" t="str">
        <f>IF(CADA_PROD!C1751="","",SUMIFS(MOVI_SAID!H:H,MOVI_SAID!D:D,D1751))</f>
        <v/>
      </c>
      <c r="H1751" s="101" t="str">
        <f t="shared" si="44"/>
        <v/>
      </c>
      <c r="I1751" s="100" t="str">
        <f>IF(CADA_PROD!C1751="","",IFERROR(IF(H1751&lt;=0,"Sem estoque",IF(H1751/E1751&lt;0.25,"Quase sem estoque",IF(H1751/E1751&lt;1.2,"Estoque baixo",IF(H1751/E1751&lt;2,"Estoque moderado","Estoque confortável")))),""))</f>
        <v/>
      </c>
      <c r="J1751" s="102" t="str">
        <f>IF(CADA_PROD!C1751="","",SUMIFS(MOVI_ENTR!M:M,MOVI_ENTR!D:D,D1751))</f>
        <v/>
      </c>
      <c r="K1751" s="103" t="str">
        <f>IF(CADA_PROD!C1751="","",IFERROR($J1751/SUM($J$6:$J$1006),""))</f>
        <v/>
      </c>
      <c r="L1751" s="103" t="str">
        <f>IF(CADA_PROD!C1751="","",IFERROR(H1751/SUM($H$6:$H$1006)+P1751,""))</f>
        <v/>
      </c>
      <c r="M1751" s="102" t="str">
        <f>IF(CADA_PROD!$C1751="","",IFERROR(SUMIFS(MOVI_ENTR!M:M,MOVI_ENTR!D:D,D1751)/SUMIFS(MOVI_ENTR!I:I,MOVI_ENTR!D:D,D1751),0))</f>
        <v/>
      </c>
      <c r="N1751" s="104" t="str">
        <f>IF(CADA_PROD!C1751="","",G1751/E1751)</f>
        <v/>
      </c>
    </row>
    <row r="1752" spans="3:14" ht="30" customHeight="1">
      <c r="C1752" s="99" t="str">
        <f>IF(CADA_PROD!C1752="","",CADA_PROD!C1752)</f>
        <v/>
      </c>
      <c r="D1752" s="100" t="str">
        <f>IF(CADA_PROD!D1752="","",CADA_PROD!D1752)</f>
        <v/>
      </c>
      <c r="E1752" s="101" t="str">
        <f>IF(CADA_PROD!E1752="","",CADA_PROD!E1752)</f>
        <v/>
      </c>
      <c r="F1752" s="101" t="str">
        <f>IF(CADA_PROD!D1752="","",SUMIFS(MOVI_ENTR!I:I,MOVI_ENTR!D:D,D1752))</f>
        <v/>
      </c>
      <c r="G1752" s="101" t="str">
        <f>IF(CADA_PROD!C1752="","",SUMIFS(MOVI_SAID!H:H,MOVI_SAID!D:D,D1752))</f>
        <v/>
      </c>
      <c r="H1752" s="101" t="str">
        <f t="shared" si="44"/>
        <v/>
      </c>
      <c r="I1752" s="100" t="str">
        <f>IF(CADA_PROD!C1752="","",IFERROR(IF(H1752&lt;=0,"Sem estoque",IF(H1752/E1752&lt;0.25,"Quase sem estoque",IF(H1752/E1752&lt;1.2,"Estoque baixo",IF(H1752/E1752&lt;2,"Estoque moderado","Estoque confortável")))),""))</f>
        <v/>
      </c>
      <c r="J1752" s="102" t="str">
        <f>IF(CADA_PROD!C1752="","",SUMIFS(MOVI_ENTR!M:M,MOVI_ENTR!D:D,D1752))</f>
        <v/>
      </c>
      <c r="K1752" s="103" t="str">
        <f>IF(CADA_PROD!C1752="","",IFERROR($J1752/SUM($J$6:$J$1006),""))</f>
        <v/>
      </c>
      <c r="L1752" s="103" t="str">
        <f>IF(CADA_PROD!C1752="","",IFERROR(H1752/SUM($H$6:$H$1006)+P1752,""))</f>
        <v/>
      </c>
      <c r="M1752" s="102" t="str">
        <f>IF(CADA_PROD!$C1752="","",IFERROR(SUMIFS(MOVI_ENTR!M:M,MOVI_ENTR!D:D,D1752)/SUMIFS(MOVI_ENTR!I:I,MOVI_ENTR!D:D,D1752),0))</f>
        <v/>
      </c>
      <c r="N1752" s="104" t="str">
        <f>IF(CADA_PROD!C1752="","",G1752/E1752)</f>
        <v/>
      </c>
    </row>
    <row r="1753" spans="3:14" ht="30" customHeight="1">
      <c r="C1753" s="99" t="str">
        <f>IF(CADA_PROD!C1753="","",CADA_PROD!C1753)</f>
        <v/>
      </c>
      <c r="D1753" s="100" t="str">
        <f>IF(CADA_PROD!D1753="","",CADA_PROD!D1753)</f>
        <v/>
      </c>
      <c r="E1753" s="101" t="str">
        <f>IF(CADA_PROD!E1753="","",CADA_PROD!E1753)</f>
        <v/>
      </c>
      <c r="F1753" s="101" t="str">
        <f>IF(CADA_PROD!D1753="","",SUMIFS(MOVI_ENTR!I:I,MOVI_ENTR!D:D,D1753))</f>
        <v/>
      </c>
      <c r="G1753" s="101" t="str">
        <f>IF(CADA_PROD!C1753="","",SUMIFS(MOVI_SAID!H:H,MOVI_SAID!D:D,D1753))</f>
        <v/>
      </c>
      <c r="H1753" s="101" t="str">
        <f t="shared" si="44"/>
        <v/>
      </c>
      <c r="I1753" s="100" t="str">
        <f>IF(CADA_PROD!C1753="","",IFERROR(IF(H1753&lt;=0,"Sem estoque",IF(H1753/E1753&lt;0.25,"Quase sem estoque",IF(H1753/E1753&lt;1.2,"Estoque baixo",IF(H1753/E1753&lt;2,"Estoque moderado","Estoque confortável")))),""))</f>
        <v/>
      </c>
      <c r="J1753" s="102" t="str">
        <f>IF(CADA_PROD!C1753="","",SUMIFS(MOVI_ENTR!M:M,MOVI_ENTR!D:D,D1753))</f>
        <v/>
      </c>
      <c r="K1753" s="103" t="str">
        <f>IF(CADA_PROD!C1753="","",IFERROR($J1753/SUM($J$6:$J$1006),""))</f>
        <v/>
      </c>
      <c r="L1753" s="103" t="str">
        <f>IF(CADA_PROD!C1753="","",IFERROR(H1753/SUM($H$6:$H$1006)+P1753,""))</f>
        <v/>
      </c>
      <c r="M1753" s="102" t="str">
        <f>IF(CADA_PROD!$C1753="","",IFERROR(SUMIFS(MOVI_ENTR!M:M,MOVI_ENTR!D:D,D1753)/SUMIFS(MOVI_ENTR!I:I,MOVI_ENTR!D:D,D1753),0))</f>
        <v/>
      </c>
      <c r="N1753" s="104" t="str">
        <f>IF(CADA_PROD!C1753="","",G1753/E1753)</f>
        <v/>
      </c>
    </row>
    <row r="1754" spans="3:14" ht="30" customHeight="1">
      <c r="C1754" s="99" t="str">
        <f>IF(CADA_PROD!C1754="","",CADA_PROD!C1754)</f>
        <v/>
      </c>
      <c r="D1754" s="100" t="str">
        <f>IF(CADA_PROD!D1754="","",CADA_PROD!D1754)</f>
        <v/>
      </c>
      <c r="E1754" s="101" t="str">
        <f>IF(CADA_PROD!E1754="","",CADA_PROD!E1754)</f>
        <v/>
      </c>
      <c r="F1754" s="101" t="str">
        <f>IF(CADA_PROD!D1754="","",SUMIFS(MOVI_ENTR!I:I,MOVI_ENTR!D:D,D1754))</f>
        <v/>
      </c>
      <c r="G1754" s="101" t="str">
        <f>IF(CADA_PROD!C1754="","",SUMIFS(MOVI_SAID!H:H,MOVI_SAID!D:D,D1754))</f>
        <v/>
      </c>
      <c r="H1754" s="101" t="str">
        <f t="shared" si="44"/>
        <v/>
      </c>
      <c r="I1754" s="100" t="str">
        <f>IF(CADA_PROD!C1754="","",IFERROR(IF(H1754&lt;=0,"Sem estoque",IF(H1754/E1754&lt;0.25,"Quase sem estoque",IF(H1754/E1754&lt;1.2,"Estoque baixo",IF(H1754/E1754&lt;2,"Estoque moderado","Estoque confortável")))),""))</f>
        <v/>
      </c>
      <c r="J1754" s="102" t="str">
        <f>IF(CADA_PROD!C1754="","",SUMIFS(MOVI_ENTR!M:M,MOVI_ENTR!D:D,D1754))</f>
        <v/>
      </c>
      <c r="K1754" s="103" t="str">
        <f>IF(CADA_PROD!C1754="","",IFERROR($J1754/SUM($J$6:$J$1006),""))</f>
        <v/>
      </c>
      <c r="L1754" s="103" t="str">
        <f>IF(CADA_PROD!C1754="","",IFERROR(H1754/SUM($H$6:$H$1006)+P1754,""))</f>
        <v/>
      </c>
      <c r="M1754" s="102" t="str">
        <f>IF(CADA_PROD!$C1754="","",IFERROR(SUMIFS(MOVI_ENTR!M:M,MOVI_ENTR!D:D,D1754)/SUMIFS(MOVI_ENTR!I:I,MOVI_ENTR!D:D,D1754),0))</f>
        <v/>
      </c>
      <c r="N1754" s="104" t="str">
        <f>IF(CADA_PROD!C1754="","",G1754/E1754)</f>
        <v/>
      </c>
    </row>
    <row r="1755" spans="3:14" ht="30" customHeight="1">
      <c r="C1755" s="99" t="str">
        <f>IF(CADA_PROD!C1755="","",CADA_PROD!C1755)</f>
        <v/>
      </c>
      <c r="D1755" s="100" t="str">
        <f>IF(CADA_PROD!D1755="","",CADA_PROD!D1755)</f>
        <v/>
      </c>
      <c r="E1755" s="101" t="str">
        <f>IF(CADA_PROD!E1755="","",CADA_PROD!E1755)</f>
        <v/>
      </c>
      <c r="F1755" s="101" t="str">
        <f>IF(CADA_PROD!D1755="","",SUMIFS(MOVI_ENTR!I:I,MOVI_ENTR!D:D,D1755))</f>
        <v/>
      </c>
      <c r="G1755" s="101" t="str">
        <f>IF(CADA_PROD!C1755="","",SUMIFS(MOVI_SAID!H:H,MOVI_SAID!D:D,D1755))</f>
        <v/>
      </c>
      <c r="H1755" s="101" t="str">
        <f t="shared" si="44"/>
        <v/>
      </c>
      <c r="I1755" s="100" t="str">
        <f>IF(CADA_PROD!C1755="","",IFERROR(IF(H1755&lt;=0,"Sem estoque",IF(H1755/E1755&lt;0.25,"Quase sem estoque",IF(H1755/E1755&lt;1.2,"Estoque baixo",IF(H1755/E1755&lt;2,"Estoque moderado","Estoque confortável")))),""))</f>
        <v/>
      </c>
      <c r="J1755" s="102" t="str">
        <f>IF(CADA_PROD!C1755="","",SUMIFS(MOVI_ENTR!M:M,MOVI_ENTR!D:D,D1755))</f>
        <v/>
      </c>
      <c r="K1755" s="103" t="str">
        <f>IF(CADA_PROD!C1755="","",IFERROR($J1755/SUM($J$6:$J$1006),""))</f>
        <v/>
      </c>
      <c r="L1755" s="103" t="str">
        <f>IF(CADA_PROD!C1755="","",IFERROR(H1755/SUM($H$6:$H$1006)+P1755,""))</f>
        <v/>
      </c>
      <c r="M1755" s="102" t="str">
        <f>IF(CADA_PROD!$C1755="","",IFERROR(SUMIFS(MOVI_ENTR!M:M,MOVI_ENTR!D:D,D1755)/SUMIFS(MOVI_ENTR!I:I,MOVI_ENTR!D:D,D1755),0))</f>
        <v/>
      </c>
      <c r="N1755" s="104" t="str">
        <f>IF(CADA_PROD!C1755="","",G1755/E1755)</f>
        <v/>
      </c>
    </row>
    <row r="1756" spans="3:14" ht="30" customHeight="1">
      <c r="C1756" s="99" t="str">
        <f>IF(CADA_PROD!C1756="","",CADA_PROD!C1756)</f>
        <v/>
      </c>
      <c r="D1756" s="100" t="str">
        <f>IF(CADA_PROD!D1756="","",CADA_PROD!D1756)</f>
        <v/>
      </c>
      <c r="E1756" s="101" t="str">
        <f>IF(CADA_PROD!E1756="","",CADA_PROD!E1756)</f>
        <v/>
      </c>
      <c r="F1756" s="101" t="str">
        <f>IF(CADA_PROD!D1756="","",SUMIFS(MOVI_ENTR!I:I,MOVI_ENTR!D:D,D1756))</f>
        <v/>
      </c>
      <c r="G1756" s="101" t="str">
        <f>IF(CADA_PROD!C1756="","",SUMIFS(MOVI_SAID!H:H,MOVI_SAID!D:D,D1756))</f>
        <v/>
      </c>
      <c r="H1756" s="101" t="str">
        <f t="shared" si="44"/>
        <v/>
      </c>
      <c r="I1756" s="100" t="str">
        <f>IF(CADA_PROD!C1756="","",IFERROR(IF(H1756&lt;=0,"Sem estoque",IF(H1756/E1756&lt;0.25,"Quase sem estoque",IF(H1756/E1756&lt;1.2,"Estoque baixo",IF(H1756/E1756&lt;2,"Estoque moderado","Estoque confortável")))),""))</f>
        <v/>
      </c>
      <c r="J1756" s="102" t="str">
        <f>IF(CADA_PROD!C1756="","",SUMIFS(MOVI_ENTR!M:M,MOVI_ENTR!D:D,D1756))</f>
        <v/>
      </c>
      <c r="K1756" s="103" t="str">
        <f>IF(CADA_PROD!C1756="","",IFERROR($J1756/SUM($J$6:$J$1006),""))</f>
        <v/>
      </c>
      <c r="L1756" s="103" t="str">
        <f>IF(CADA_PROD!C1756="","",IFERROR(H1756/SUM($H$6:$H$1006)+P1756,""))</f>
        <v/>
      </c>
      <c r="M1756" s="102" t="str">
        <f>IF(CADA_PROD!$C1756="","",IFERROR(SUMIFS(MOVI_ENTR!M:M,MOVI_ENTR!D:D,D1756)/SUMIFS(MOVI_ENTR!I:I,MOVI_ENTR!D:D,D1756),0))</f>
        <v/>
      </c>
      <c r="N1756" s="104" t="str">
        <f>IF(CADA_PROD!C1756="","",G1756/E1756)</f>
        <v/>
      </c>
    </row>
    <row r="1757" spans="3:14" ht="30" customHeight="1">
      <c r="C1757" s="99" t="str">
        <f>IF(CADA_PROD!C1757="","",CADA_PROD!C1757)</f>
        <v/>
      </c>
      <c r="D1757" s="100" t="str">
        <f>IF(CADA_PROD!D1757="","",CADA_PROD!D1757)</f>
        <v/>
      </c>
      <c r="E1757" s="101" t="str">
        <f>IF(CADA_PROD!E1757="","",CADA_PROD!E1757)</f>
        <v/>
      </c>
      <c r="F1757" s="101" t="str">
        <f>IF(CADA_PROD!D1757="","",SUMIFS(MOVI_ENTR!I:I,MOVI_ENTR!D:D,D1757))</f>
        <v/>
      </c>
      <c r="G1757" s="101" t="str">
        <f>IF(CADA_PROD!C1757="","",SUMIFS(MOVI_SAID!H:H,MOVI_SAID!D:D,D1757))</f>
        <v/>
      </c>
      <c r="H1757" s="101" t="str">
        <f t="shared" si="44"/>
        <v/>
      </c>
      <c r="I1757" s="100" t="str">
        <f>IF(CADA_PROD!C1757="","",IFERROR(IF(H1757&lt;=0,"Sem estoque",IF(H1757/E1757&lt;0.25,"Quase sem estoque",IF(H1757/E1757&lt;1.2,"Estoque baixo",IF(H1757/E1757&lt;2,"Estoque moderado","Estoque confortável")))),""))</f>
        <v/>
      </c>
      <c r="J1757" s="102" t="str">
        <f>IF(CADA_PROD!C1757="","",SUMIFS(MOVI_ENTR!M:M,MOVI_ENTR!D:D,D1757))</f>
        <v/>
      </c>
      <c r="K1757" s="103" t="str">
        <f>IF(CADA_PROD!C1757="","",IFERROR($J1757/SUM($J$6:$J$1006),""))</f>
        <v/>
      </c>
      <c r="L1757" s="103" t="str">
        <f>IF(CADA_PROD!C1757="","",IFERROR(H1757/SUM($H$6:$H$1006)+P1757,""))</f>
        <v/>
      </c>
      <c r="M1757" s="102" t="str">
        <f>IF(CADA_PROD!$C1757="","",IFERROR(SUMIFS(MOVI_ENTR!M:M,MOVI_ENTR!D:D,D1757)/SUMIFS(MOVI_ENTR!I:I,MOVI_ENTR!D:D,D1757),0))</f>
        <v/>
      </c>
      <c r="N1757" s="104" t="str">
        <f>IF(CADA_PROD!C1757="","",G1757/E1757)</f>
        <v/>
      </c>
    </row>
    <row r="1758" spans="3:14" ht="30" customHeight="1">
      <c r="C1758" s="99" t="str">
        <f>IF(CADA_PROD!C1758="","",CADA_PROD!C1758)</f>
        <v/>
      </c>
      <c r="D1758" s="100" t="str">
        <f>IF(CADA_PROD!D1758="","",CADA_PROD!D1758)</f>
        <v/>
      </c>
      <c r="E1758" s="101" t="str">
        <f>IF(CADA_PROD!E1758="","",CADA_PROD!E1758)</f>
        <v/>
      </c>
      <c r="F1758" s="101" t="str">
        <f>IF(CADA_PROD!D1758="","",SUMIFS(MOVI_ENTR!I:I,MOVI_ENTR!D:D,D1758))</f>
        <v/>
      </c>
      <c r="G1758" s="101" t="str">
        <f>IF(CADA_PROD!C1758="","",SUMIFS(MOVI_SAID!H:H,MOVI_SAID!D:D,D1758))</f>
        <v/>
      </c>
      <c r="H1758" s="101" t="str">
        <f t="shared" si="44"/>
        <v/>
      </c>
      <c r="I1758" s="100" t="str">
        <f>IF(CADA_PROD!C1758="","",IFERROR(IF(H1758&lt;=0,"Sem estoque",IF(H1758/E1758&lt;0.25,"Quase sem estoque",IF(H1758/E1758&lt;1.2,"Estoque baixo",IF(H1758/E1758&lt;2,"Estoque moderado","Estoque confortável")))),""))</f>
        <v/>
      </c>
      <c r="J1758" s="102" t="str">
        <f>IF(CADA_PROD!C1758="","",SUMIFS(MOVI_ENTR!M:M,MOVI_ENTR!D:D,D1758))</f>
        <v/>
      </c>
      <c r="K1758" s="103" t="str">
        <f>IF(CADA_PROD!C1758="","",IFERROR($J1758/SUM($J$6:$J$1006),""))</f>
        <v/>
      </c>
      <c r="L1758" s="103" t="str">
        <f>IF(CADA_PROD!C1758="","",IFERROR(H1758/SUM($H$6:$H$1006)+P1758,""))</f>
        <v/>
      </c>
      <c r="M1758" s="102" t="str">
        <f>IF(CADA_PROD!$C1758="","",IFERROR(SUMIFS(MOVI_ENTR!M:M,MOVI_ENTR!D:D,D1758)/SUMIFS(MOVI_ENTR!I:I,MOVI_ENTR!D:D,D1758),0))</f>
        <v/>
      </c>
      <c r="N1758" s="104" t="str">
        <f>IF(CADA_PROD!C1758="","",G1758/E1758)</f>
        <v/>
      </c>
    </row>
    <row r="1759" spans="3:14" ht="30" customHeight="1">
      <c r="C1759" s="99" t="str">
        <f>IF(CADA_PROD!C1759="","",CADA_PROD!C1759)</f>
        <v/>
      </c>
      <c r="D1759" s="100" t="str">
        <f>IF(CADA_PROD!D1759="","",CADA_PROD!D1759)</f>
        <v/>
      </c>
      <c r="E1759" s="101" t="str">
        <f>IF(CADA_PROD!E1759="","",CADA_PROD!E1759)</f>
        <v/>
      </c>
      <c r="F1759" s="101" t="str">
        <f>IF(CADA_PROD!D1759="","",SUMIFS(MOVI_ENTR!I:I,MOVI_ENTR!D:D,D1759))</f>
        <v/>
      </c>
      <c r="G1759" s="101" t="str">
        <f>IF(CADA_PROD!C1759="","",SUMIFS(MOVI_SAID!H:H,MOVI_SAID!D:D,D1759))</f>
        <v/>
      </c>
      <c r="H1759" s="101" t="str">
        <f t="shared" si="44"/>
        <v/>
      </c>
      <c r="I1759" s="100" t="str">
        <f>IF(CADA_PROD!C1759="","",IFERROR(IF(H1759&lt;=0,"Sem estoque",IF(H1759/E1759&lt;0.25,"Quase sem estoque",IF(H1759/E1759&lt;1.2,"Estoque baixo",IF(H1759/E1759&lt;2,"Estoque moderado","Estoque confortável")))),""))</f>
        <v/>
      </c>
      <c r="J1759" s="102" t="str">
        <f>IF(CADA_PROD!C1759="","",SUMIFS(MOVI_ENTR!M:M,MOVI_ENTR!D:D,D1759))</f>
        <v/>
      </c>
      <c r="K1759" s="103" t="str">
        <f>IF(CADA_PROD!C1759="","",IFERROR($J1759/SUM($J$6:$J$1006),""))</f>
        <v/>
      </c>
      <c r="L1759" s="103" t="str">
        <f>IF(CADA_PROD!C1759="","",IFERROR(H1759/SUM($H$6:$H$1006)+P1759,""))</f>
        <v/>
      </c>
      <c r="M1759" s="102" t="str">
        <f>IF(CADA_PROD!$C1759="","",IFERROR(SUMIFS(MOVI_ENTR!M:M,MOVI_ENTR!D:D,D1759)/SUMIFS(MOVI_ENTR!I:I,MOVI_ENTR!D:D,D1759),0))</f>
        <v/>
      </c>
      <c r="N1759" s="104" t="str">
        <f>IF(CADA_PROD!C1759="","",G1759/E1759)</f>
        <v/>
      </c>
    </row>
    <row r="1760" spans="3:14" ht="30" customHeight="1">
      <c r="C1760" s="99" t="str">
        <f>IF(CADA_PROD!C1760="","",CADA_PROD!C1760)</f>
        <v/>
      </c>
      <c r="D1760" s="100" t="str">
        <f>IF(CADA_PROD!D1760="","",CADA_PROD!D1760)</f>
        <v/>
      </c>
      <c r="E1760" s="101" t="str">
        <f>IF(CADA_PROD!E1760="","",CADA_PROD!E1760)</f>
        <v/>
      </c>
      <c r="F1760" s="101" t="str">
        <f>IF(CADA_PROD!D1760="","",SUMIFS(MOVI_ENTR!I:I,MOVI_ENTR!D:D,D1760))</f>
        <v/>
      </c>
      <c r="G1760" s="101" t="str">
        <f>IF(CADA_PROD!C1760="","",SUMIFS(MOVI_SAID!H:H,MOVI_SAID!D:D,D1760))</f>
        <v/>
      </c>
      <c r="H1760" s="101" t="str">
        <f t="shared" si="44"/>
        <v/>
      </c>
      <c r="I1760" s="100" t="str">
        <f>IF(CADA_PROD!C1760="","",IFERROR(IF(H1760&lt;=0,"Sem estoque",IF(H1760/E1760&lt;0.25,"Quase sem estoque",IF(H1760/E1760&lt;1.2,"Estoque baixo",IF(H1760/E1760&lt;2,"Estoque moderado","Estoque confortável")))),""))</f>
        <v/>
      </c>
      <c r="J1760" s="102" t="str">
        <f>IF(CADA_PROD!C1760="","",SUMIFS(MOVI_ENTR!M:M,MOVI_ENTR!D:D,D1760))</f>
        <v/>
      </c>
      <c r="K1760" s="103" t="str">
        <f>IF(CADA_PROD!C1760="","",IFERROR($J1760/SUM($J$6:$J$1006),""))</f>
        <v/>
      </c>
      <c r="L1760" s="103" t="str">
        <f>IF(CADA_PROD!C1760="","",IFERROR(H1760/SUM($H$6:$H$1006)+P1760,""))</f>
        <v/>
      </c>
      <c r="M1760" s="102" t="str">
        <f>IF(CADA_PROD!$C1760="","",IFERROR(SUMIFS(MOVI_ENTR!M:M,MOVI_ENTR!D:D,D1760)/SUMIFS(MOVI_ENTR!I:I,MOVI_ENTR!D:D,D1760),0))</f>
        <v/>
      </c>
      <c r="N1760" s="104" t="str">
        <f>IF(CADA_PROD!C1760="","",G1760/E1760)</f>
        <v/>
      </c>
    </row>
    <row r="1761" spans="3:14" ht="30" customHeight="1">
      <c r="C1761" s="99" t="str">
        <f>IF(CADA_PROD!C1761="","",CADA_PROD!C1761)</f>
        <v/>
      </c>
      <c r="D1761" s="100" t="str">
        <f>IF(CADA_PROD!D1761="","",CADA_PROD!D1761)</f>
        <v/>
      </c>
      <c r="E1761" s="101" t="str">
        <f>IF(CADA_PROD!E1761="","",CADA_PROD!E1761)</f>
        <v/>
      </c>
      <c r="F1761" s="101" t="str">
        <f>IF(CADA_PROD!D1761="","",SUMIFS(MOVI_ENTR!I:I,MOVI_ENTR!D:D,D1761))</f>
        <v/>
      </c>
      <c r="G1761" s="101" t="str">
        <f>IF(CADA_PROD!C1761="","",SUMIFS(MOVI_SAID!H:H,MOVI_SAID!D:D,D1761))</f>
        <v/>
      </c>
      <c r="H1761" s="101" t="str">
        <f t="shared" si="44"/>
        <v/>
      </c>
      <c r="I1761" s="100" t="str">
        <f>IF(CADA_PROD!C1761="","",IFERROR(IF(H1761&lt;=0,"Sem estoque",IF(H1761/E1761&lt;0.25,"Quase sem estoque",IF(H1761/E1761&lt;1.2,"Estoque baixo",IF(H1761/E1761&lt;2,"Estoque moderado","Estoque confortável")))),""))</f>
        <v/>
      </c>
      <c r="J1761" s="102" t="str">
        <f>IF(CADA_PROD!C1761="","",SUMIFS(MOVI_ENTR!M:M,MOVI_ENTR!D:D,D1761))</f>
        <v/>
      </c>
      <c r="K1761" s="103" t="str">
        <f>IF(CADA_PROD!C1761="","",IFERROR($J1761/SUM($J$6:$J$1006),""))</f>
        <v/>
      </c>
      <c r="L1761" s="103" t="str">
        <f>IF(CADA_PROD!C1761="","",IFERROR(H1761/SUM($H$6:$H$1006)+P1761,""))</f>
        <v/>
      </c>
      <c r="M1761" s="102" t="str">
        <f>IF(CADA_PROD!$C1761="","",IFERROR(SUMIFS(MOVI_ENTR!M:M,MOVI_ENTR!D:D,D1761)/SUMIFS(MOVI_ENTR!I:I,MOVI_ENTR!D:D,D1761),0))</f>
        <v/>
      </c>
      <c r="N1761" s="104" t="str">
        <f>IF(CADA_PROD!C1761="","",G1761/E1761)</f>
        <v/>
      </c>
    </row>
    <row r="1762" spans="3:14" ht="30" customHeight="1">
      <c r="C1762" s="99" t="str">
        <f>IF(CADA_PROD!C1762="","",CADA_PROD!C1762)</f>
        <v/>
      </c>
      <c r="D1762" s="100" t="str">
        <f>IF(CADA_PROD!D1762="","",CADA_PROD!D1762)</f>
        <v/>
      </c>
      <c r="E1762" s="101" t="str">
        <f>IF(CADA_PROD!E1762="","",CADA_PROD!E1762)</f>
        <v/>
      </c>
      <c r="F1762" s="101" t="str">
        <f>IF(CADA_PROD!D1762="","",SUMIFS(MOVI_ENTR!I:I,MOVI_ENTR!D:D,D1762))</f>
        <v/>
      </c>
      <c r="G1762" s="101" t="str">
        <f>IF(CADA_PROD!C1762="","",SUMIFS(MOVI_SAID!H:H,MOVI_SAID!D:D,D1762))</f>
        <v/>
      </c>
      <c r="H1762" s="101" t="str">
        <f t="shared" si="44"/>
        <v/>
      </c>
      <c r="I1762" s="100" t="str">
        <f>IF(CADA_PROD!C1762="","",IFERROR(IF(H1762&lt;=0,"Sem estoque",IF(H1762/E1762&lt;0.25,"Quase sem estoque",IF(H1762/E1762&lt;1.2,"Estoque baixo",IF(H1762/E1762&lt;2,"Estoque moderado","Estoque confortável")))),""))</f>
        <v/>
      </c>
      <c r="J1762" s="102" t="str">
        <f>IF(CADA_PROD!C1762="","",SUMIFS(MOVI_ENTR!M:M,MOVI_ENTR!D:D,D1762))</f>
        <v/>
      </c>
      <c r="K1762" s="103" t="str">
        <f>IF(CADA_PROD!C1762="","",IFERROR($J1762/SUM($J$6:$J$1006),""))</f>
        <v/>
      </c>
      <c r="L1762" s="103" t="str">
        <f>IF(CADA_PROD!C1762="","",IFERROR(H1762/SUM($H$6:$H$1006)+P1762,""))</f>
        <v/>
      </c>
      <c r="M1762" s="102" t="str">
        <f>IF(CADA_PROD!$C1762="","",IFERROR(SUMIFS(MOVI_ENTR!M:M,MOVI_ENTR!D:D,D1762)/SUMIFS(MOVI_ENTR!I:I,MOVI_ENTR!D:D,D1762),0))</f>
        <v/>
      </c>
      <c r="N1762" s="104" t="str">
        <f>IF(CADA_PROD!C1762="","",G1762/E1762)</f>
        <v/>
      </c>
    </row>
    <row r="1763" spans="3:14" ht="30" customHeight="1">
      <c r="C1763" s="99" t="str">
        <f>IF(CADA_PROD!C1763="","",CADA_PROD!C1763)</f>
        <v/>
      </c>
      <c r="D1763" s="100" t="str">
        <f>IF(CADA_PROD!D1763="","",CADA_PROD!D1763)</f>
        <v/>
      </c>
      <c r="E1763" s="101" t="str">
        <f>IF(CADA_PROD!E1763="","",CADA_PROD!E1763)</f>
        <v/>
      </c>
      <c r="F1763" s="101" t="str">
        <f>IF(CADA_PROD!D1763="","",SUMIFS(MOVI_ENTR!I:I,MOVI_ENTR!D:D,D1763))</f>
        <v/>
      </c>
      <c r="G1763" s="101" t="str">
        <f>IF(CADA_PROD!C1763="","",SUMIFS(MOVI_SAID!H:H,MOVI_SAID!D:D,D1763))</f>
        <v/>
      </c>
      <c r="H1763" s="101" t="str">
        <f t="shared" si="44"/>
        <v/>
      </c>
      <c r="I1763" s="100" t="str">
        <f>IF(CADA_PROD!C1763="","",IFERROR(IF(H1763&lt;=0,"Sem estoque",IF(H1763/E1763&lt;0.25,"Quase sem estoque",IF(H1763/E1763&lt;1.2,"Estoque baixo",IF(H1763/E1763&lt;2,"Estoque moderado","Estoque confortável")))),""))</f>
        <v/>
      </c>
      <c r="J1763" s="102" t="str">
        <f>IF(CADA_PROD!C1763="","",SUMIFS(MOVI_ENTR!M:M,MOVI_ENTR!D:D,D1763))</f>
        <v/>
      </c>
      <c r="K1763" s="103" t="str">
        <f>IF(CADA_PROD!C1763="","",IFERROR($J1763/SUM($J$6:$J$1006),""))</f>
        <v/>
      </c>
      <c r="L1763" s="103" t="str">
        <f>IF(CADA_PROD!C1763="","",IFERROR(H1763/SUM($H$6:$H$1006)+P1763,""))</f>
        <v/>
      </c>
      <c r="M1763" s="102" t="str">
        <f>IF(CADA_PROD!$C1763="","",IFERROR(SUMIFS(MOVI_ENTR!M:M,MOVI_ENTR!D:D,D1763)/SUMIFS(MOVI_ENTR!I:I,MOVI_ENTR!D:D,D1763),0))</f>
        <v/>
      </c>
      <c r="N1763" s="104" t="str">
        <f>IF(CADA_PROD!C1763="","",G1763/E1763)</f>
        <v/>
      </c>
    </row>
    <row r="1764" spans="3:14" ht="30" customHeight="1">
      <c r="C1764" s="99" t="str">
        <f>IF(CADA_PROD!C1764="","",CADA_PROD!C1764)</f>
        <v/>
      </c>
      <c r="D1764" s="100" t="str">
        <f>IF(CADA_PROD!D1764="","",CADA_PROD!D1764)</f>
        <v/>
      </c>
      <c r="E1764" s="101" t="str">
        <f>IF(CADA_PROD!E1764="","",CADA_PROD!E1764)</f>
        <v/>
      </c>
      <c r="F1764" s="101" t="str">
        <f>IF(CADA_PROD!D1764="","",SUMIFS(MOVI_ENTR!I:I,MOVI_ENTR!D:D,D1764))</f>
        <v/>
      </c>
      <c r="G1764" s="101" t="str">
        <f>IF(CADA_PROD!C1764="","",SUMIFS(MOVI_SAID!H:H,MOVI_SAID!D:D,D1764))</f>
        <v/>
      </c>
      <c r="H1764" s="101" t="str">
        <f t="shared" si="44"/>
        <v/>
      </c>
      <c r="I1764" s="100" t="str">
        <f>IF(CADA_PROD!C1764="","",IFERROR(IF(H1764&lt;=0,"Sem estoque",IF(H1764/E1764&lt;0.25,"Quase sem estoque",IF(H1764/E1764&lt;1.2,"Estoque baixo",IF(H1764/E1764&lt;2,"Estoque moderado","Estoque confortável")))),""))</f>
        <v/>
      </c>
      <c r="J1764" s="102" t="str">
        <f>IF(CADA_PROD!C1764="","",SUMIFS(MOVI_ENTR!M:M,MOVI_ENTR!D:D,D1764))</f>
        <v/>
      </c>
      <c r="K1764" s="103" t="str">
        <f>IF(CADA_PROD!C1764="","",IFERROR($J1764/SUM($J$6:$J$1006),""))</f>
        <v/>
      </c>
      <c r="L1764" s="103" t="str">
        <f>IF(CADA_PROD!C1764="","",IFERROR(H1764/SUM($H$6:$H$1006)+P1764,""))</f>
        <v/>
      </c>
      <c r="M1764" s="102" t="str">
        <f>IF(CADA_PROD!$C1764="","",IFERROR(SUMIFS(MOVI_ENTR!M:M,MOVI_ENTR!D:D,D1764)/SUMIFS(MOVI_ENTR!I:I,MOVI_ENTR!D:D,D1764),0))</f>
        <v/>
      </c>
      <c r="N1764" s="104" t="str">
        <f>IF(CADA_PROD!C1764="","",G1764/E1764)</f>
        <v/>
      </c>
    </row>
    <row r="1765" spans="3:14" ht="30" customHeight="1">
      <c r="C1765" s="99" t="str">
        <f>IF(CADA_PROD!C1765="","",CADA_PROD!C1765)</f>
        <v/>
      </c>
      <c r="D1765" s="100" t="str">
        <f>IF(CADA_PROD!D1765="","",CADA_PROD!D1765)</f>
        <v/>
      </c>
      <c r="E1765" s="101" t="str">
        <f>IF(CADA_PROD!E1765="","",CADA_PROD!E1765)</f>
        <v/>
      </c>
      <c r="F1765" s="101" t="str">
        <f>IF(CADA_PROD!D1765="","",SUMIFS(MOVI_ENTR!I:I,MOVI_ENTR!D:D,D1765))</f>
        <v/>
      </c>
      <c r="G1765" s="101" t="str">
        <f>IF(CADA_PROD!C1765="","",SUMIFS(MOVI_SAID!H:H,MOVI_SAID!D:D,D1765))</f>
        <v/>
      </c>
      <c r="H1765" s="101" t="str">
        <f t="shared" si="44"/>
        <v/>
      </c>
      <c r="I1765" s="100" t="str">
        <f>IF(CADA_PROD!C1765="","",IFERROR(IF(H1765&lt;=0,"Sem estoque",IF(H1765/E1765&lt;0.25,"Quase sem estoque",IF(H1765/E1765&lt;1.2,"Estoque baixo",IF(H1765/E1765&lt;2,"Estoque moderado","Estoque confortável")))),""))</f>
        <v/>
      </c>
      <c r="J1765" s="102" t="str">
        <f>IF(CADA_PROD!C1765="","",SUMIFS(MOVI_ENTR!M:M,MOVI_ENTR!D:D,D1765))</f>
        <v/>
      </c>
      <c r="K1765" s="103" t="str">
        <f>IF(CADA_PROD!C1765="","",IFERROR($J1765/SUM($J$6:$J$1006),""))</f>
        <v/>
      </c>
      <c r="L1765" s="103" t="str">
        <f>IF(CADA_PROD!C1765="","",IFERROR(H1765/SUM($H$6:$H$1006)+P1765,""))</f>
        <v/>
      </c>
      <c r="M1765" s="102" t="str">
        <f>IF(CADA_PROD!$C1765="","",IFERROR(SUMIFS(MOVI_ENTR!M:M,MOVI_ENTR!D:D,D1765)/SUMIFS(MOVI_ENTR!I:I,MOVI_ENTR!D:D,D1765),0))</f>
        <v/>
      </c>
      <c r="N1765" s="104" t="str">
        <f>IF(CADA_PROD!C1765="","",G1765/E1765)</f>
        <v/>
      </c>
    </row>
    <row r="1766" spans="3:14" ht="30" customHeight="1">
      <c r="C1766" s="99" t="str">
        <f>IF(CADA_PROD!C1766="","",CADA_PROD!C1766)</f>
        <v/>
      </c>
      <c r="D1766" s="100" t="str">
        <f>IF(CADA_PROD!D1766="","",CADA_PROD!D1766)</f>
        <v/>
      </c>
      <c r="E1766" s="101" t="str">
        <f>IF(CADA_PROD!E1766="","",CADA_PROD!E1766)</f>
        <v/>
      </c>
      <c r="F1766" s="101" t="str">
        <f>IF(CADA_PROD!D1766="","",SUMIFS(MOVI_ENTR!I:I,MOVI_ENTR!D:D,D1766))</f>
        <v/>
      </c>
      <c r="G1766" s="101" t="str">
        <f>IF(CADA_PROD!C1766="","",SUMIFS(MOVI_SAID!H:H,MOVI_SAID!D:D,D1766))</f>
        <v/>
      </c>
      <c r="H1766" s="101" t="str">
        <f t="shared" si="44"/>
        <v/>
      </c>
      <c r="I1766" s="100" t="str">
        <f>IF(CADA_PROD!C1766="","",IFERROR(IF(H1766&lt;=0,"Sem estoque",IF(H1766/E1766&lt;0.25,"Quase sem estoque",IF(H1766/E1766&lt;1.2,"Estoque baixo",IF(H1766/E1766&lt;2,"Estoque moderado","Estoque confortável")))),""))</f>
        <v/>
      </c>
      <c r="J1766" s="102" t="str">
        <f>IF(CADA_PROD!C1766="","",SUMIFS(MOVI_ENTR!M:M,MOVI_ENTR!D:D,D1766))</f>
        <v/>
      </c>
      <c r="K1766" s="103" t="str">
        <f>IF(CADA_PROD!C1766="","",IFERROR($J1766/SUM($J$6:$J$1006),""))</f>
        <v/>
      </c>
      <c r="L1766" s="103" t="str">
        <f>IF(CADA_PROD!C1766="","",IFERROR(H1766/SUM($H$6:$H$1006)+P1766,""))</f>
        <v/>
      </c>
      <c r="M1766" s="102" t="str">
        <f>IF(CADA_PROD!$C1766="","",IFERROR(SUMIFS(MOVI_ENTR!M:M,MOVI_ENTR!D:D,D1766)/SUMIFS(MOVI_ENTR!I:I,MOVI_ENTR!D:D,D1766),0))</f>
        <v/>
      </c>
      <c r="N1766" s="104" t="str">
        <f>IF(CADA_PROD!C1766="","",G1766/E1766)</f>
        <v/>
      </c>
    </row>
    <row r="1767" spans="3:14" ht="30" customHeight="1">
      <c r="C1767" s="99" t="str">
        <f>IF(CADA_PROD!C1767="","",CADA_PROD!C1767)</f>
        <v/>
      </c>
      <c r="D1767" s="100" t="str">
        <f>IF(CADA_PROD!D1767="","",CADA_PROD!D1767)</f>
        <v/>
      </c>
      <c r="E1767" s="101" t="str">
        <f>IF(CADA_PROD!E1767="","",CADA_PROD!E1767)</f>
        <v/>
      </c>
      <c r="F1767" s="101" t="str">
        <f>IF(CADA_PROD!D1767="","",SUMIFS(MOVI_ENTR!I:I,MOVI_ENTR!D:D,D1767))</f>
        <v/>
      </c>
      <c r="G1767" s="101" t="str">
        <f>IF(CADA_PROD!C1767="","",SUMIFS(MOVI_SAID!H:H,MOVI_SAID!D:D,D1767))</f>
        <v/>
      </c>
      <c r="H1767" s="101" t="str">
        <f t="shared" si="44"/>
        <v/>
      </c>
      <c r="I1767" s="100" t="str">
        <f>IF(CADA_PROD!C1767="","",IFERROR(IF(H1767&lt;=0,"Sem estoque",IF(H1767/E1767&lt;0.25,"Quase sem estoque",IF(H1767/E1767&lt;1.2,"Estoque baixo",IF(H1767/E1767&lt;2,"Estoque moderado","Estoque confortável")))),""))</f>
        <v/>
      </c>
      <c r="J1767" s="102" t="str">
        <f>IF(CADA_PROD!C1767="","",SUMIFS(MOVI_ENTR!M:M,MOVI_ENTR!D:D,D1767))</f>
        <v/>
      </c>
      <c r="K1767" s="103" t="str">
        <f>IF(CADA_PROD!C1767="","",IFERROR($J1767/SUM($J$6:$J$1006),""))</f>
        <v/>
      </c>
      <c r="L1767" s="103" t="str">
        <f>IF(CADA_PROD!C1767="","",IFERROR(H1767/SUM($H$6:$H$1006)+P1767,""))</f>
        <v/>
      </c>
      <c r="M1767" s="102" t="str">
        <f>IF(CADA_PROD!$C1767="","",IFERROR(SUMIFS(MOVI_ENTR!M:M,MOVI_ENTR!D:D,D1767)/SUMIFS(MOVI_ENTR!I:I,MOVI_ENTR!D:D,D1767),0))</f>
        <v/>
      </c>
      <c r="N1767" s="104" t="str">
        <f>IF(CADA_PROD!C1767="","",G1767/E1767)</f>
        <v/>
      </c>
    </row>
    <row r="1768" spans="3:14" ht="30" customHeight="1">
      <c r="C1768" s="99" t="str">
        <f>IF(CADA_PROD!C1768="","",CADA_PROD!C1768)</f>
        <v/>
      </c>
      <c r="D1768" s="100" t="str">
        <f>IF(CADA_PROD!D1768="","",CADA_PROD!D1768)</f>
        <v/>
      </c>
      <c r="E1768" s="101" t="str">
        <f>IF(CADA_PROD!E1768="","",CADA_PROD!E1768)</f>
        <v/>
      </c>
      <c r="F1768" s="101" t="str">
        <f>IF(CADA_PROD!D1768="","",SUMIFS(MOVI_ENTR!I:I,MOVI_ENTR!D:D,D1768))</f>
        <v/>
      </c>
      <c r="G1768" s="101" t="str">
        <f>IF(CADA_PROD!C1768="","",SUMIFS(MOVI_SAID!H:H,MOVI_SAID!D:D,D1768))</f>
        <v/>
      </c>
      <c r="H1768" s="101" t="str">
        <f t="shared" si="44"/>
        <v/>
      </c>
      <c r="I1768" s="100" t="str">
        <f>IF(CADA_PROD!C1768="","",IFERROR(IF(H1768&lt;=0,"Sem estoque",IF(H1768/E1768&lt;0.25,"Quase sem estoque",IF(H1768/E1768&lt;1.2,"Estoque baixo",IF(H1768/E1768&lt;2,"Estoque moderado","Estoque confortável")))),""))</f>
        <v/>
      </c>
      <c r="J1768" s="102" t="str">
        <f>IF(CADA_PROD!C1768="","",SUMIFS(MOVI_ENTR!M:M,MOVI_ENTR!D:D,D1768))</f>
        <v/>
      </c>
      <c r="K1768" s="103" t="str">
        <f>IF(CADA_PROD!C1768="","",IFERROR($J1768/SUM($J$6:$J$1006),""))</f>
        <v/>
      </c>
      <c r="L1768" s="103" t="str">
        <f>IF(CADA_PROD!C1768="","",IFERROR(H1768/SUM($H$6:$H$1006)+P1768,""))</f>
        <v/>
      </c>
      <c r="M1768" s="102" t="str">
        <f>IF(CADA_PROD!$C1768="","",IFERROR(SUMIFS(MOVI_ENTR!M:M,MOVI_ENTR!D:D,D1768)/SUMIFS(MOVI_ENTR!I:I,MOVI_ENTR!D:D,D1768),0))</f>
        <v/>
      </c>
      <c r="N1768" s="104" t="str">
        <f>IF(CADA_PROD!C1768="","",G1768/E1768)</f>
        <v/>
      </c>
    </row>
    <row r="1769" spans="3:14" ht="30" customHeight="1">
      <c r="C1769" s="99" t="str">
        <f>IF(CADA_PROD!C1769="","",CADA_PROD!C1769)</f>
        <v/>
      </c>
      <c r="D1769" s="100" t="str">
        <f>IF(CADA_PROD!D1769="","",CADA_PROD!D1769)</f>
        <v/>
      </c>
      <c r="E1769" s="101" t="str">
        <f>IF(CADA_PROD!E1769="","",CADA_PROD!E1769)</f>
        <v/>
      </c>
      <c r="F1769" s="101" t="str">
        <f>IF(CADA_PROD!D1769="","",SUMIFS(MOVI_ENTR!I:I,MOVI_ENTR!D:D,D1769))</f>
        <v/>
      </c>
      <c r="G1769" s="101" t="str">
        <f>IF(CADA_PROD!C1769="","",SUMIFS(MOVI_SAID!H:H,MOVI_SAID!D:D,D1769))</f>
        <v/>
      </c>
      <c r="H1769" s="101" t="str">
        <f t="shared" si="44"/>
        <v/>
      </c>
      <c r="I1769" s="100" t="str">
        <f>IF(CADA_PROD!C1769="","",IFERROR(IF(H1769&lt;=0,"Sem estoque",IF(H1769/E1769&lt;0.25,"Quase sem estoque",IF(H1769/E1769&lt;1.2,"Estoque baixo",IF(H1769/E1769&lt;2,"Estoque moderado","Estoque confortável")))),""))</f>
        <v/>
      </c>
      <c r="J1769" s="102" t="str">
        <f>IF(CADA_PROD!C1769="","",SUMIFS(MOVI_ENTR!M:M,MOVI_ENTR!D:D,D1769))</f>
        <v/>
      </c>
      <c r="K1769" s="103" t="str">
        <f>IF(CADA_PROD!C1769="","",IFERROR($J1769/SUM($J$6:$J$1006),""))</f>
        <v/>
      </c>
      <c r="L1769" s="103" t="str">
        <f>IF(CADA_PROD!C1769="","",IFERROR(H1769/SUM($H$6:$H$1006)+P1769,""))</f>
        <v/>
      </c>
      <c r="M1769" s="102" t="str">
        <f>IF(CADA_PROD!$C1769="","",IFERROR(SUMIFS(MOVI_ENTR!M:M,MOVI_ENTR!D:D,D1769)/SUMIFS(MOVI_ENTR!I:I,MOVI_ENTR!D:D,D1769),0))</f>
        <v/>
      </c>
      <c r="N1769" s="104" t="str">
        <f>IF(CADA_PROD!C1769="","",G1769/E1769)</f>
        <v/>
      </c>
    </row>
    <row r="1770" spans="3:14" ht="30" customHeight="1">
      <c r="C1770" s="99" t="str">
        <f>IF(CADA_PROD!C1770="","",CADA_PROD!C1770)</f>
        <v/>
      </c>
      <c r="D1770" s="100" t="str">
        <f>IF(CADA_PROD!D1770="","",CADA_PROD!D1770)</f>
        <v/>
      </c>
      <c r="E1770" s="101" t="str">
        <f>IF(CADA_PROD!E1770="","",CADA_PROD!E1770)</f>
        <v/>
      </c>
      <c r="F1770" s="101" t="str">
        <f>IF(CADA_PROD!D1770="","",SUMIFS(MOVI_ENTR!I:I,MOVI_ENTR!D:D,D1770))</f>
        <v/>
      </c>
      <c r="G1770" s="101" t="str">
        <f>IF(CADA_PROD!C1770="","",SUMIFS(MOVI_SAID!H:H,MOVI_SAID!D:D,D1770))</f>
        <v/>
      </c>
      <c r="H1770" s="101" t="str">
        <f t="shared" si="44"/>
        <v/>
      </c>
      <c r="I1770" s="100" t="str">
        <f>IF(CADA_PROD!C1770="","",IFERROR(IF(H1770&lt;=0,"Sem estoque",IF(H1770/E1770&lt;0.25,"Quase sem estoque",IF(H1770/E1770&lt;1.2,"Estoque baixo",IF(H1770/E1770&lt;2,"Estoque moderado","Estoque confortável")))),""))</f>
        <v/>
      </c>
      <c r="J1770" s="102" t="str">
        <f>IF(CADA_PROD!C1770="","",SUMIFS(MOVI_ENTR!M:M,MOVI_ENTR!D:D,D1770))</f>
        <v/>
      </c>
      <c r="K1770" s="103" t="str">
        <f>IF(CADA_PROD!C1770="","",IFERROR($J1770/SUM($J$6:$J$1006),""))</f>
        <v/>
      </c>
      <c r="L1770" s="103" t="str">
        <f>IF(CADA_PROD!C1770="","",IFERROR(H1770/SUM($H$6:$H$1006)+P1770,""))</f>
        <v/>
      </c>
      <c r="M1770" s="102" t="str">
        <f>IF(CADA_PROD!$C1770="","",IFERROR(SUMIFS(MOVI_ENTR!M:M,MOVI_ENTR!D:D,D1770)/SUMIFS(MOVI_ENTR!I:I,MOVI_ENTR!D:D,D1770),0))</f>
        <v/>
      </c>
      <c r="N1770" s="104" t="str">
        <f>IF(CADA_PROD!C1770="","",G1770/E1770)</f>
        <v/>
      </c>
    </row>
    <row r="1771" spans="3:14" ht="30" customHeight="1">
      <c r="C1771" s="99" t="str">
        <f>IF(CADA_PROD!C1771="","",CADA_PROD!C1771)</f>
        <v/>
      </c>
      <c r="D1771" s="100" t="str">
        <f>IF(CADA_PROD!D1771="","",CADA_PROD!D1771)</f>
        <v/>
      </c>
      <c r="E1771" s="101" t="str">
        <f>IF(CADA_PROD!E1771="","",CADA_PROD!E1771)</f>
        <v/>
      </c>
      <c r="F1771" s="101" t="str">
        <f>IF(CADA_PROD!D1771="","",SUMIFS(MOVI_ENTR!I:I,MOVI_ENTR!D:D,D1771))</f>
        <v/>
      </c>
      <c r="G1771" s="101" t="str">
        <f>IF(CADA_PROD!C1771="","",SUMIFS(MOVI_SAID!H:H,MOVI_SAID!D:D,D1771))</f>
        <v/>
      </c>
      <c r="H1771" s="101" t="str">
        <f t="shared" ref="H1771:H1834" si="45">IFERROR(F1771-G1771,"")</f>
        <v/>
      </c>
      <c r="I1771" s="100" t="str">
        <f>IF(CADA_PROD!C1771="","",IFERROR(IF(H1771&lt;=0,"Sem estoque",IF(H1771/E1771&lt;0.25,"Quase sem estoque",IF(H1771/E1771&lt;1.2,"Estoque baixo",IF(H1771/E1771&lt;2,"Estoque moderado","Estoque confortável")))),""))</f>
        <v/>
      </c>
      <c r="J1771" s="102" t="str">
        <f>IF(CADA_PROD!C1771="","",SUMIFS(MOVI_ENTR!M:M,MOVI_ENTR!D:D,D1771))</f>
        <v/>
      </c>
      <c r="K1771" s="103" t="str">
        <f>IF(CADA_PROD!C1771="","",IFERROR($J1771/SUM($J$6:$J$1006),""))</f>
        <v/>
      </c>
      <c r="L1771" s="103" t="str">
        <f>IF(CADA_PROD!C1771="","",IFERROR(H1771/SUM($H$6:$H$1006)+P1771,""))</f>
        <v/>
      </c>
      <c r="M1771" s="102" t="str">
        <f>IF(CADA_PROD!$C1771="","",IFERROR(SUMIFS(MOVI_ENTR!M:M,MOVI_ENTR!D:D,D1771)/SUMIFS(MOVI_ENTR!I:I,MOVI_ENTR!D:D,D1771),0))</f>
        <v/>
      </c>
      <c r="N1771" s="104" t="str">
        <f>IF(CADA_PROD!C1771="","",G1771/E1771)</f>
        <v/>
      </c>
    </row>
    <row r="1772" spans="3:14" ht="30" customHeight="1">
      <c r="C1772" s="99" t="str">
        <f>IF(CADA_PROD!C1772="","",CADA_PROD!C1772)</f>
        <v/>
      </c>
      <c r="D1772" s="100" t="str">
        <f>IF(CADA_PROD!D1772="","",CADA_PROD!D1772)</f>
        <v/>
      </c>
      <c r="E1772" s="101" t="str">
        <f>IF(CADA_PROD!E1772="","",CADA_PROD!E1772)</f>
        <v/>
      </c>
      <c r="F1772" s="101" t="str">
        <f>IF(CADA_PROD!D1772="","",SUMIFS(MOVI_ENTR!I:I,MOVI_ENTR!D:D,D1772))</f>
        <v/>
      </c>
      <c r="G1772" s="101" t="str">
        <f>IF(CADA_PROD!C1772="","",SUMIFS(MOVI_SAID!H:H,MOVI_SAID!D:D,D1772))</f>
        <v/>
      </c>
      <c r="H1772" s="101" t="str">
        <f t="shared" si="45"/>
        <v/>
      </c>
      <c r="I1772" s="100" t="str">
        <f>IF(CADA_PROD!C1772="","",IFERROR(IF(H1772&lt;=0,"Sem estoque",IF(H1772/E1772&lt;0.25,"Quase sem estoque",IF(H1772/E1772&lt;1.2,"Estoque baixo",IF(H1772/E1772&lt;2,"Estoque moderado","Estoque confortável")))),""))</f>
        <v/>
      </c>
      <c r="J1772" s="102" t="str">
        <f>IF(CADA_PROD!C1772="","",SUMIFS(MOVI_ENTR!M:M,MOVI_ENTR!D:D,D1772))</f>
        <v/>
      </c>
      <c r="K1772" s="103" t="str">
        <f>IF(CADA_PROD!C1772="","",IFERROR($J1772/SUM($J$6:$J$1006),""))</f>
        <v/>
      </c>
      <c r="L1772" s="103" t="str">
        <f>IF(CADA_PROD!C1772="","",IFERROR(H1772/SUM($H$6:$H$1006)+P1772,""))</f>
        <v/>
      </c>
      <c r="M1772" s="102" t="str">
        <f>IF(CADA_PROD!$C1772="","",IFERROR(SUMIFS(MOVI_ENTR!M:M,MOVI_ENTR!D:D,D1772)/SUMIFS(MOVI_ENTR!I:I,MOVI_ENTR!D:D,D1772),0))</f>
        <v/>
      </c>
      <c r="N1772" s="104" t="str">
        <f>IF(CADA_PROD!C1772="","",G1772/E1772)</f>
        <v/>
      </c>
    </row>
    <row r="1773" spans="3:14" ht="30" customHeight="1">
      <c r="C1773" s="99" t="str">
        <f>IF(CADA_PROD!C1773="","",CADA_PROD!C1773)</f>
        <v/>
      </c>
      <c r="D1773" s="100" t="str">
        <f>IF(CADA_PROD!D1773="","",CADA_PROD!D1773)</f>
        <v/>
      </c>
      <c r="E1773" s="101" t="str">
        <f>IF(CADA_PROD!E1773="","",CADA_PROD!E1773)</f>
        <v/>
      </c>
      <c r="F1773" s="101" t="str">
        <f>IF(CADA_PROD!D1773="","",SUMIFS(MOVI_ENTR!I:I,MOVI_ENTR!D:D,D1773))</f>
        <v/>
      </c>
      <c r="G1773" s="101" t="str">
        <f>IF(CADA_PROD!C1773="","",SUMIFS(MOVI_SAID!H:H,MOVI_SAID!D:D,D1773))</f>
        <v/>
      </c>
      <c r="H1773" s="101" t="str">
        <f t="shared" si="45"/>
        <v/>
      </c>
      <c r="I1773" s="100" t="str">
        <f>IF(CADA_PROD!C1773="","",IFERROR(IF(H1773&lt;=0,"Sem estoque",IF(H1773/E1773&lt;0.25,"Quase sem estoque",IF(H1773/E1773&lt;1.2,"Estoque baixo",IF(H1773/E1773&lt;2,"Estoque moderado","Estoque confortável")))),""))</f>
        <v/>
      </c>
      <c r="J1773" s="102" t="str">
        <f>IF(CADA_PROD!C1773="","",SUMIFS(MOVI_ENTR!M:M,MOVI_ENTR!D:D,D1773))</f>
        <v/>
      </c>
      <c r="K1773" s="103" t="str">
        <f>IF(CADA_PROD!C1773="","",IFERROR($J1773/SUM($J$6:$J$1006),""))</f>
        <v/>
      </c>
      <c r="L1773" s="103" t="str">
        <f>IF(CADA_PROD!C1773="","",IFERROR(H1773/SUM($H$6:$H$1006)+P1773,""))</f>
        <v/>
      </c>
      <c r="M1773" s="102" t="str">
        <f>IF(CADA_PROD!$C1773="","",IFERROR(SUMIFS(MOVI_ENTR!M:M,MOVI_ENTR!D:D,D1773)/SUMIFS(MOVI_ENTR!I:I,MOVI_ENTR!D:D,D1773),0))</f>
        <v/>
      </c>
      <c r="N1773" s="104" t="str">
        <f>IF(CADA_PROD!C1773="","",G1773/E1773)</f>
        <v/>
      </c>
    </row>
    <row r="1774" spans="3:14" ht="30" customHeight="1">
      <c r="C1774" s="99" t="str">
        <f>IF(CADA_PROD!C1774="","",CADA_PROD!C1774)</f>
        <v/>
      </c>
      <c r="D1774" s="100" t="str">
        <f>IF(CADA_PROD!D1774="","",CADA_PROD!D1774)</f>
        <v/>
      </c>
      <c r="E1774" s="101" t="str">
        <f>IF(CADA_PROD!E1774="","",CADA_PROD!E1774)</f>
        <v/>
      </c>
      <c r="F1774" s="101" t="str">
        <f>IF(CADA_PROD!D1774="","",SUMIFS(MOVI_ENTR!I:I,MOVI_ENTR!D:D,D1774))</f>
        <v/>
      </c>
      <c r="G1774" s="101" t="str">
        <f>IF(CADA_PROD!C1774="","",SUMIFS(MOVI_SAID!H:H,MOVI_SAID!D:D,D1774))</f>
        <v/>
      </c>
      <c r="H1774" s="101" t="str">
        <f t="shared" si="45"/>
        <v/>
      </c>
      <c r="I1774" s="100" t="str">
        <f>IF(CADA_PROD!C1774="","",IFERROR(IF(H1774&lt;=0,"Sem estoque",IF(H1774/E1774&lt;0.25,"Quase sem estoque",IF(H1774/E1774&lt;1.2,"Estoque baixo",IF(H1774/E1774&lt;2,"Estoque moderado","Estoque confortável")))),""))</f>
        <v/>
      </c>
      <c r="J1774" s="102" t="str">
        <f>IF(CADA_PROD!C1774="","",SUMIFS(MOVI_ENTR!M:M,MOVI_ENTR!D:D,D1774))</f>
        <v/>
      </c>
      <c r="K1774" s="103" t="str">
        <f>IF(CADA_PROD!C1774="","",IFERROR($J1774/SUM($J$6:$J$1006),""))</f>
        <v/>
      </c>
      <c r="L1774" s="103" t="str">
        <f>IF(CADA_PROD!C1774="","",IFERROR(H1774/SUM($H$6:$H$1006)+P1774,""))</f>
        <v/>
      </c>
      <c r="M1774" s="102" t="str">
        <f>IF(CADA_PROD!$C1774="","",IFERROR(SUMIFS(MOVI_ENTR!M:M,MOVI_ENTR!D:D,D1774)/SUMIFS(MOVI_ENTR!I:I,MOVI_ENTR!D:D,D1774),0))</f>
        <v/>
      </c>
      <c r="N1774" s="104" t="str">
        <f>IF(CADA_PROD!C1774="","",G1774/E1774)</f>
        <v/>
      </c>
    </row>
    <row r="1775" spans="3:14" ht="30" customHeight="1">
      <c r="C1775" s="99" t="str">
        <f>IF(CADA_PROD!C1775="","",CADA_PROD!C1775)</f>
        <v/>
      </c>
      <c r="D1775" s="100" t="str">
        <f>IF(CADA_PROD!D1775="","",CADA_PROD!D1775)</f>
        <v/>
      </c>
      <c r="E1775" s="101" t="str">
        <f>IF(CADA_PROD!E1775="","",CADA_PROD!E1775)</f>
        <v/>
      </c>
      <c r="F1775" s="101" t="str">
        <f>IF(CADA_PROD!D1775="","",SUMIFS(MOVI_ENTR!I:I,MOVI_ENTR!D:D,D1775))</f>
        <v/>
      </c>
      <c r="G1775" s="101" t="str">
        <f>IF(CADA_PROD!C1775="","",SUMIFS(MOVI_SAID!H:H,MOVI_SAID!D:D,D1775))</f>
        <v/>
      </c>
      <c r="H1775" s="101" t="str">
        <f t="shared" si="45"/>
        <v/>
      </c>
      <c r="I1775" s="100" t="str">
        <f>IF(CADA_PROD!C1775="","",IFERROR(IF(H1775&lt;=0,"Sem estoque",IF(H1775/E1775&lt;0.25,"Quase sem estoque",IF(H1775/E1775&lt;1.2,"Estoque baixo",IF(H1775/E1775&lt;2,"Estoque moderado","Estoque confortável")))),""))</f>
        <v/>
      </c>
      <c r="J1775" s="102" t="str">
        <f>IF(CADA_PROD!C1775="","",SUMIFS(MOVI_ENTR!M:M,MOVI_ENTR!D:D,D1775))</f>
        <v/>
      </c>
      <c r="K1775" s="103" t="str">
        <f>IF(CADA_PROD!C1775="","",IFERROR($J1775/SUM($J$6:$J$1006),""))</f>
        <v/>
      </c>
      <c r="L1775" s="103" t="str">
        <f>IF(CADA_PROD!C1775="","",IFERROR(H1775/SUM($H$6:$H$1006)+P1775,""))</f>
        <v/>
      </c>
      <c r="M1775" s="102" t="str">
        <f>IF(CADA_PROD!$C1775="","",IFERROR(SUMIFS(MOVI_ENTR!M:M,MOVI_ENTR!D:D,D1775)/SUMIFS(MOVI_ENTR!I:I,MOVI_ENTR!D:D,D1775),0))</f>
        <v/>
      </c>
      <c r="N1775" s="104" t="str">
        <f>IF(CADA_PROD!C1775="","",G1775/E1775)</f>
        <v/>
      </c>
    </row>
    <row r="1776" spans="3:14" ht="30" customHeight="1">
      <c r="C1776" s="99" t="str">
        <f>IF(CADA_PROD!C1776="","",CADA_PROD!C1776)</f>
        <v/>
      </c>
      <c r="D1776" s="100" t="str">
        <f>IF(CADA_PROD!D1776="","",CADA_PROD!D1776)</f>
        <v/>
      </c>
      <c r="E1776" s="101" t="str">
        <f>IF(CADA_PROD!E1776="","",CADA_PROD!E1776)</f>
        <v/>
      </c>
      <c r="F1776" s="101" t="str">
        <f>IF(CADA_PROD!D1776="","",SUMIFS(MOVI_ENTR!I:I,MOVI_ENTR!D:D,D1776))</f>
        <v/>
      </c>
      <c r="G1776" s="101" t="str">
        <f>IF(CADA_PROD!C1776="","",SUMIFS(MOVI_SAID!H:H,MOVI_SAID!D:D,D1776))</f>
        <v/>
      </c>
      <c r="H1776" s="101" t="str">
        <f t="shared" si="45"/>
        <v/>
      </c>
      <c r="I1776" s="100" t="str">
        <f>IF(CADA_PROD!C1776="","",IFERROR(IF(H1776&lt;=0,"Sem estoque",IF(H1776/E1776&lt;0.25,"Quase sem estoque",IF(H1776/E1776&lt;1.2,"Estoque baixo",IF(H1776/E1776&lt;2,"Estoque moderado","Estoque confortável")))),""))</f>
        <v/>
      </c>
      <c r="J1776" s="102" t="str">
        <f>IF(CADA_PROD!C1776="","",SUMIFS(MOVI_ENTR!M:M,MOVI_ENTR!D:D,D1776))</f>
        <v/>
      </c>
      <c r="K1776" s="103" t="str">
        <f>IF(CADA_PROD!C1776="","",IFERROR($J1776/SUM($J$6:$J$1006),""))</f>
        <v/>
      </c>
      <c r="L1776" s="103" t="str">
        <f>IF(CADA_PROD!C1776="","",IFERROR(H1776/SUM($H$6:$H$1006)+P1776,""))</f>
        <v/>
      </c>
      <c r="M1776" s="102" t="str">
        <f>IF(CADA_PROD!$C1776="","",IFERROR(SUMIFS(MOVI_ENTR!M:M,MOVI_ENTR!D:D,D1776)/SUMIFS(MOVI_ENTR!I:I,MOVI_ENTR!D:D,D1776),0))</f>
        <v/>
      </c>
      <c r="N1776" s="104" t="str">
        <f>IF(CADA_PROD!C1776="","",G1776/E1776)</f>
        <v/>
      </c>
    </row>
    <row r="1777" spans="3:14" ht="30" customHeight="1">
      <c r="C1777" s="99" t="str">
        <f>IF(CADA_PROD!C1777="","",CADA_PROD!C1777)</f>
        <v/>
      </c>
      <c r="D1777" s="100" t="str">
        <f>IF(CADA_PROD!D1777="","",CADA_PROD!D1777)</f>
        <v/>
      </c>
      <c r="E1777" s="101" t="str">
        <f>IF(CADA_PROD!E1777="","",CADA_PROD!E1777)</f>
        <v/>
      </c>
      <c r="F1777" s="101" t="str">
        <f>IF(CADA_PROD!D1777="","",SUMIFS(MOVI_ENTR!I:I,MOVI_ENTR!D:D,D1777))</f>
        <v/>
      </c>
      <c r="G1777" s="101" t="str">
        <f>IF(CADA_PROD!C1777="","",SUMIFS(MOVI_SAID!H:H,MOVI_SAID!D:D,D1777))</f>
        <v/>
      </c>
      <c r="H1777" s="101" t="str">
        <f t="shared" si="45"/>
        <v/>
      </c>
      <c r="I1777" s="100" t="str">
        <f>IF(CADA_PROD!C1777="","",IFERROR(IF(H1777&lt;=0,"Sem estoque",IF(H1777/E1777&lt;0.25,"Quase sem estoque",IF(H1777/E1777&lt;1.2,"Estoque baixo",IF(H1777/E1777&lt;2,"Estoque moderado","Estoque confortável")))),""))</f>
        <v/>
      </c>
      <c r="J1777" s="102" t="str">
        <f>IF(CADA_PROD!C1777="","",SUMIFS(MOVI_ENTR!M:M,MOVI_ENTR!D:D,D1777))</f>
        <v/>
      </c>
      <c r="K1777" s="103" t="str">
        <f>IF(CADA_PROD!C1777="","",IFERROR($J1777/SUM($J$6:$J$1006),""))</f>
        <v/>
      </c>
      <c r="L1777" s="103" t="str">
        <f>IF(CADA_PROD!C1777="","",IFERROR(H1777/SUM($H$6:$H$1006)+P1777,""))</f>
        <v/>
      </c>
      <c r="M1777" s="102" t="str">
        <f>IF(CADA_PROD!$C1777="","",IFERROR(SUMIFS(MOVI_ENTR!M:M,MOVI_ENTR!D:D,D1777)/SUMIFS(MOVI_ENTR!I:I,MOVI_ENTR!D:D,D1777),0))</f>
        <v/>
      </c>
      <c r="N1777" s="104" t="str">
        <f>IF(CADA_PROD!C1777="","",G1777/E1777)</f>
        <v/>
      </c>
    </row>
    <row r="1778" spans="3:14" ht="30" customHeight="1">
      <c r="C1778" s="99" t="str">
        <f>IF(CADA_PROD!C1778="","",CADA_PROD!C1778)</f>
        <v/>
      </c>
      <c r="D1778" s="100" t="str">
        <f>IF(CADA_PROD!D1778="","",CADA_PROD!D1778)</f>
        <v/>
      </c>
      <c r="E1778" s="101" t="str">
        <f>IF(CADA_PROD!E1778="","",CADA_PROD!E1778)</f>
        <v/>
      </c>
      <c r="F1778" s="101" t="str">
        <f>IF(CADA_PROD!D1778="","",SUMIFS(MOVI_ENTR!I:I,MOVI_ENTR!D:D,D1778))</f>
        <v/>
      </c>
      <c r="G1778" s="101" t="str">
        <f>IF(CADA_PROD!C1778="","",SUMIFS(MOVI_SAID!H:H,MOVI_SAID!D:D,D1778))</f>
        <v/>
      </c>
      <c r="H1778" s="101" t="str">
        <f t="shared" si="45"/>
        <v/>
      </c>
      <c r="I1778" s="100" t="str">
        <f>IF(CADA_PROD!C1778="","",IFERROR(IF(H1778&lt;=0,"Sem estoque",IF(H1778/E1778&lt;0.25,"Quase sem estoque",IF(H1778/E1778&lt;1.2,"Estoque baixo",IF(H1778/E1778&lt;2,"Estoque moderado","Estoque confortável")))),""))</f>
        <v/>
      </c>
      <c r="J1778" s="102" t="str">
        <f>IF(CADA_PROD!C1778="","",SUMIFS(MOVI_ENTR!M:M,MOVI_ENTR!D:D,D1778))</f>
        <v/>
      </c>
      <c r="K1778" s="103" t="str">
        <f>IF(CADA_PROD!C1778="","",IFERROR($J1778/SUM($J$6:$J$1006),""))</f>
        <v/>
      </c>
      <c r="L1778" s="103" t="str">
        <f>IF(CADA_PROD!C1778="","",IFERROR(H1778/SUM($H$6:$H$1006)+P1778,""))</f>
        <v/>
      </c>
      <c r="M1778" s="102" t="str">
        <f>IF(CADA_PROD!$C1778="","",IFERROR(SUMIFS(MOVI_ENTR!M:M,MOVI_ENTR!D:D,D1778)/SUMIFS(MOVI_ENTR!I:I,MOVI_ENTR!D:D,D1778),0))</f>
        <v/>
      </c>
      <c r="N1778" s="104" t="str">
        <f>IF(CADA_PROD!C1778="","",G1778/E1778)</f>
        <v/>
      </c>
    </row>
    <row r="1779" spans="3:14" ht="30" customHeight="1">
      <c r="C1779" s="99" t="str">
        <f>IF(CADA_PROD!C1779="","",CADA_PROD!C1779)</f>
        <v/>
      </c>
      <c r="D1779" s="100" t="str">
        <f>IF(CADA_PROD!D1779="","",CADA_PROD!D1779)</f>
        <v/>
      </c>
      <c r="E1779" s="101" t="str">
        <f>IF(CADA_PROD!E1779="","",CADA_PROD!E1779)</f>
        <v/>
      </c>
      <c r="F1779" s="101" t="str">
        <f>IF(CADA_PROD!D1779="","",SUMIFS(MOVI_ENTR!I:I,MOVI_ENTR!D:D,D1779))</f>
        <v/>
      </c>
      <c r="G1779" s="101" t="str">
        <f>IF(CADA_PROD!C1779="","",SUMIFS(MOVI_SAID!H:H,MOVI_SAID!D:D,D1779))</f>
        <v/>
      </c>
      <c r="H1779" s="101" t="str">
        <f t="shared" si="45"/>
        <v/>
      </c>
      <c r="I1779" s="100" t="str">
        <f>IF(CADA_PROD!C1779="","",IFERROR(IF(H1779&lt;=0,"Sem estoque",IF(H1779/E1779&lt;0.25,"Quase sem estoque",IF(H1779/E1779&lt;1.2,"Estoque baixo",IF(H1779/E1779&lt;2,"Estoque moderado","Estoque confortável")))),""))</f>
        <v/>
      </c>
      <c r="J1779" s="102" t="str">
        <f>IF(CADA_PROD!C1779="","",SUMIFS(MOVI_ENTR!M:M,MOVI_ENTR!D:D,D1779))</f>
        <v/>
      </c>
      <c r="K1779" s="103" t="str">
        <f>IF(CADA_PROD!C1779="","",IFERROR($J1779/SUM($J$6:$J$1006),""))</f>
        <v/>
      </c>
      <c r="L1779" s="103" t="str">
        <f>IF(CADA_PROD!C1779="","",IFERROR(H1779/SUM($H$6:$H$1006)+P1779,""))</f>
        <v/>
      </c>
      <c r="M1779" s="102" t="str">
        <f>IF(CADA_PROD!$C1779="","",IFERROR(SUMIFS(MOVI_ENTR!M:M,MOVI_ENTR!D:D,D1779)/SUMIFS(MOVI_ENTR!I:I,MOVI_ENTR!D:D,D1779),0))</f>
        <v/>
      </c>
      <c r="N1779" s="104" t="str">
        <f>IF(CADA_PROD!C1779="","",G1779/E1779)</f>
        <v/>
      </c>
    </row>
    <row r="1780" spans="3:14" ht="30" customHeight="1">
      <c r="C1780" s="99" t="str">
        <f>IF(CADA_PROD!C1780="","",CADA_PROD!C1780)</f>
        <v/>
      </c>
      <c r="D1780" s="100" t="str">
        <f>IF(CADA_PROD!D1780="","",CADA_PROD!D1780)</f>
        <v/>
      </c>
      <c r="E1780" s="101" t="str">
        <f>IF(CADA_PROD!E1780="","",CADA_PROD!E1780)</f>
        <v/>
      </c>
      <c r="F1780" s="101" t="str">
        <f>IF(CADA_PROD!D1780="","",SUMIFS(MOVI_ENTR!I:I,MOVI_ENTR!D:D,D1780))</f>
        <v/>
      </c>
      <c r="G1780" s="101" t="str">
        <f>IF(CADA_PROD!C1780="","",SUMIFS(MOVI_SAID!H:H,MOVI_SAID!D:D,D1780))</f>
        <v/>
      </c>
      <c r="H1780" s="101" t="str">
        <f t="shared" si="45"/>
        <v/>
      </c>
      <c r="I1780" s="100" t="str">
        <f>IF(CADA_PROD!C1780="","",IFERROR(IF(H1780&lt;=0,"Sem estoque",IF(H1780/E1780&lt;0.25,"Quase sem estoque",IF(H1780/E1780&lt;1.2,"Estoque baixo",IF(H1780/E1780&lt;2,"Estoque moderado","Estoque confortável")))),""))</f>
        <v/>
      </c>
      <c r="J1780" s="102" t="str">
        <f>IF(CADA_PROD!C1780="","",SUMIFS(MOVI_ENTR!M:M,MOVI_ENTR!D:D,D1780))</f>
        <v/>
      </c>
      <c r="K1780" s="103" t="str">
        <f>IF(CADA_PROD!C1780="","",IFERROR($J1780/SUM($J$6:$J$1006),""))</f>
        <v/>
      </c>
      <c r="L1780" s="103" t="str">
        <f>IF(CADA_PROD!C1780="","",IFERROR(H1780/SUM($H$6:$H$1006)+P1780,""))</f>
        <v/>
      </c>
      <c r="M1780" s="102" t="str">
        <f>IF(CADA_PROD!$C1780="","",IFERROR(SUMIFS(MOVI_ENTR!M:M,MOVI_ENTR!D:D,D1780)/SUMIFS(MOVI_ENTR!I:I,MOVI_ENTR!D:D,D1780),0))</f>
        <v/>
      </c>
      <c r="N1780" s="104" t="str">
        <f>IF(CADA_PROD!C1780="","",G1780/E1780)</f>
        <v/>
      </c>
    </row>
    <row r="1781" spans="3:14" ht="30" customHeight="1">
      <c r="C1781" s="99" t="str">
        <f>IF(CADA_PROD!C1781="","",CADA_PROD!C1781)</f>
        <v/>
      </c>
      <c r="D1781" s="100" t="str">
        <f>IF(CADA_PROD!D1781="","",CADA_PROD!D1781)</f>
        <v/>
      </c>
      <c r="E1781" s="101" t="str">
        <f>IF(CADA_PROD!E1781="","",CADA_PROD!E1781)</f>
        <v/>
      </c>
      <c r="F1781" s="101" t="str">
        <f>IF(CADA_PROD!D1781="","",SUMIFS(MOVI_ENTR!I:I,MOVI_ENTR!D:D,D1781))</f>
        <v/>
      </c>
      <c r="G1781" s="101" t="str">
        <f>IF(CADA_PROD!C1781="","",SUMIFS(MOVI_SAID!H:H,MOVI_SAID!D:D,D1781))</f>
        <v/>
      </c>
      <c r="H1781" s="101" t="str">
        <f t="shared" si="45"/>
        <v/>
      </c>
      <c r="I1781" s="100" t="str">
        <f>IF(CADA_PROD!C1781="","",IFERROR(IF(H1781&lt;=0,"Sem estoque",IF(H1781/E1781&lt;0.25,"Quase sem estoque",IF(H1781/E1781&lt;1.2,"Estoque baixo",IF(H1781/E1781&lt;2,"Estoque moderado","Estoque confortável")))),""))</f>
        <v/>
      </c>
      <c r="J1781" s="102" t="str">
        <f>IF(CADA_PROD!C1781="","",SUMIFS(MOVI_ENTR!M:M,MOVI_ENTR!D:D,D1781))</f>
        <v/>
      </c>
      <c r="K1781" s="103" t="str">
        <f>IF(CADA_PROD!C1781="","",IFERROR($J1781/SUM($J$6:$J$1006),""))</f>
        <v/>
      </c>
      <c r="L1781" s="103" t="str">
        <f>IF(CADA_PROD!C1781="","",IFERROR(H1781/SUM($H$6:$H$1006)+P1781,""))</f>
        <v/>
      </c>
      <c r="M1781" s="102" t="str">
        <f>IF(CADA_PROD!$C1781="","",IFERROR(SUMIFS(MOVI_ENTR!M:M,MOVI_ENTR!D:D,D1781)/SUMIFS(MOVI_ENTR!I:I,MOVI_ENTR!D:D,D1781),0))</f>
        <v/>
      </c>
      <c r="N1781" s="104" t="str">
        <f>IF(CADA_PROD!C1781="","",G1781/E1781)</f>
        <v/>
      </c>
    </row>
    <row r="1782" spans="3:14" ht="30" customHeight="1">
      <c r="C1782" s="99" t="str">
        <f>IF(CADA_PROD!C1782="","",CADA_PROD!C1782)</f>
        <v/>
      </c>
      <c r="D1782" s="100" t="str">
        <f>IF(CADA_PROD!D1782="","",CADA_PROD!D1782)</f>
        <v/>
      </c>
      <c r="E1782" s="101" t="str">
        <f>IF(CADA_PROD!E1782="","",CADA_PROD!E1782)</f>
        <v/>
      </c>
      <c r="F1782" s="101" t="str">
        <f>IF(CADA_PROD!D1782="","",SUMIFS(MOVI_ENTR!I:I,MOVI_ENTR!D:D,D1782))</f>
        <v/>
      </c>
      <c r="G1782" s="101" t="str">
        <f>IF(CADA_PROD!C1782="","",SUMIFS(MOVI_SAID!H:H,MOVI_SAID!D:D,D1782))</f>
        <v/>
      </c>
      <c r="H1782" s="101" t="str">
        <f t="shared" si="45"/>
        <v/>
      </c>
      <c r="I1782" s="100" t="str">
        <f>IF(CADA_PROD!C1782="","",IFERROR(IF(H1782&lt;=0,"Sem estoque",IF(H1782/E1782&lt;0.25,"Quase sem estoque",IF(H1782/E1782&lt;1.2,"Estoque baixo",IF(H1782/E1782&lt;2,"Estoque moderado","Estoque confortável")))),""))</f>
        <v/>
      </c>
      <c r="J1782" s="102" t="str">
        <f>IF(CADA_PROD!C1782="","",SUMIFS(MOVI_ENTR!M:M,MOVI_ENTR!D:D,D1782))</f>
        <v/>
      </c>
      <c r="K1782" s="103" t="str">
        <f>IF(CADA_PROD!C1782="","",IFERROR($J1782/SUM($J$6:$J$1006),""))</f>
        <v/>
      </c>
      <c r="L1782" s="103" t="str">
        <f>IF(CADA_PROD!C1782="","",IFERROR(H1782/SUM($H$6:$H$1006)+P1782,""))</f>
        <v/>
      </c>
      <c r="M1782" s="102" t="str">
        <f>IF(CADA_PROD!$C1782="","",IFERROR(SUMIFS(MOVI_ENTR!M:M,MOVI_ENTR!D:D,D1782)/SUMIFS(MOVI_ENTR!I:I,MOVI_ENTR!D:D,D1782),0))</f>
        <v/>
      </c>
      <c r="N1782" s="104" t="str">
        <f>IF(CADA_PROD!C1782="","",G1782/E1782)</f>
        <v/>
      </c>
    </row>
    <row r="1783" spans="3:14" ht="30" customHeight="1">
      <c r="C1783" s="99" t="str">
        <f>IF(CADA_PROD!C1783="","",CADA_PROD!C1783)</f>
        <v/>
      </c>
      <c r="D1783" s="100" t="str">
        <f>IF(CADA_PROD!D1783="","",CADA_PROD!D1783)</f>
        <v/>
      </c>
      <c r="E1783" s="101" t="str">
        <f>IF(CADA_PROD!E1783="","",CADA_PROD!E1783)</f>
        <v/>
      </c>
      <c r="F1783" s="101" t="str">
        <f>IF(CADA_PROD!D1783="","",SUMIFS(MOVI_ENTR!I:I,MOVI_ENTR!D:D,D1783))</f>
        <v/>
      </c>
      <c r="G1783" s="101" t="str">
        <f>IF(CADA_PROD!C1783="","",SUMIFS(MOVI_SAID!H:H,MOVI_SAID!D:D,D1783))</f>
        <v/>
      </c>
      <c r="H1783" s="101" t="str">
        <f t="shared" si="45"/>
        <v/>
      </c>
      <c r="I1783" s="100" t="str">
        <f>IF(CADA_PROD!C1783="","",IFERROR(IF(H1783&lt;=0,"Sem estoque",IF(H1783/E1783&lt;0.25,"Quase sem estoque",IF(H1783/E1783&lt;1.2,"Estoque baixo",IF(H1783/E1783&lt;2,"Estoque moderado","Estoque confortável")))),""))</f>
        <v/>
      </c>
      <c r="J1783" s="102" t="str">
        <f>IF(CADA_PROD!C1783="","",SUMIFS(MOVI_ENTR!M:M,MOVI_ENTR!D:D,D1783))</f>
        <v/>
      </c>
      <c r="K1783" s="103" t="str">
        <f>IF(CADA_PROD!C1783="","",IFERROR($J1783/SUM($J$6:$J$1006),""))</f>
        <v/>
      </c>
      <c r="L1783" s="103" t="str">
        <f>IF(CADA_PROD!C1783="","",IFERROR(H1783/SUM($H$6:$H$1006)+P1783,""))</f>
        <v/>
      </c>
      <c r="M1783" s="102" t="str">
        <f>IF(CADA_PROD!$C1783="","",IFERROR(SUMIFS(MOVI_ENTR!M:M,MOVI_ENTR!D:D,D1783)/SUMIFS(MOVI_ENTR!I:I,MOVI_ENTR!D:D,D1783),0))</f>
        <v/>
      </c>
      <c r="N1783" s="104" t="str">
        <f>IF(CADA_PROD!C1783="","",G1783/E1783)</f>
        <v/>
      </c>
    </row>
    <row r="1784" spans="3:14" ht="30" customHeight="1">
      <c r="C1784" s="99" t="str">
        <f>IF(CADA_PROD!C1784="","",CADA_PROD!C1784)</f>
        <v/>
      </c>
      <c r="D1784" s="100" t="str">
        <f>IF(CADA_PROD!D1784="","",CADA_PROD!D1784)</f>
        <v/>
      </c>
      <c r="E1784" s="101" t="str">
        <f>IF(CADA_PROD!E1784="","",CADA_PROD!E1784)</f>
        <v/>
      </c>
      <c r="F1784" s="101" t="str">
        <f>IF(CADA_PROD!D1784="","",SUMIFS(MOVI_ENTR!I:I,MOVI_ENTR!D:D,D1784))</f>
        <v/>
      </c>
      <c r="G1784" s="101" t="str">
        <f>IF(CADA_PROD!C1784="","",SUMIFS(MOVI_SAID!H:H,MOVI_SAID!D:D,D1784))</f>
        <v/>
      </c>
      <c r="H1784" s="101" t="str">
        <f t="shared" si="45"/>
        <v/>
      </c>
      <c r="I1784" s="100" t="str">
        <f>IF(CADA_PROD!C1784="","",IFERROR(IF(H1784&lt;=0,"Sem estoque",IF(H1784/E1784&lt;0.25,"Quase sem estoque",IF(H1784/E1784&lt;1.2,"Estoque baixo",IF(H1784/E1784&lt;2,"Estoque moderado","Estoque confortável")))),""))</f>
        <v/>
      </c>
      <c r="J1784" s="102" t="str">
        <f>IF(CADA_PROD!C1784="","",SUMIFS(MOVI_ENTR!M:M,MOVI_ENTR!D:D,D1784))</f>
        <v/>
      </c>
      <c r="K1784" s="103" t="str">
        <f>IF(CADA_PROD!C1784="","",IFERROR($J1784/SUM($J$6:$J$1006),""))</f>
        <v/>
      </c>
      <c r="L1784" s="103" t="str">
        <f>IF(CADA_PROD!C1784="","",IFERROR(H1784/SUM($H$6:$H$1006)+P1784,""))</f>
        <v/>
      </c>
      <c r="M1784" s="102" t="str">
        <f>IF(CADA_PROD!$C1784="","",IFERROR(SUMIFS(MOVI_ENTR!M:M,MOVI_ENTR!D:D,D1784)/SUMIFS(MOVI_ENTR!I:I,MOVI_ENTR!D:D,D1784),0))</f>
        <v/>
      </c>
      <c r="N1784" s="104" t="str">
        <f>IF(CADA_PROD!C1784="","",G1784/E1784)</f>
        <v/>
      </c>
    </row>
    <row r="1785" spans="3:14" ht="30" customHeight="1">
      <c r="C1785" s="99" t="str">
        <f>IF(CADA_PROD!C1785="","",CADA_PROD!C1785)</f>
        <v/>
      </c>
      <c r="D1785" s="100" t="str">
        <f>IF(CADA_PROD!D1785="","",CADA_PROD!D1785)</f>
        <v/>
      </c>
      <c r="E1785" s="101" t="str">
        <f>IF(CADA_PROD!E1785="","",CADA_PROD!E1785)</f>
        <v/>
      </c>
      <c r="F1785" s="101" t="str">
        <f>IF(CADA_PROD!D1785="","",SUMIFS(MOVI_ENTR!I:I,MOVI_ENTR!D:D,D1785))</f>
        <v/>
      </c>
      <c r="G1785" s="101" t="str">
        <f>IF(CADA_PROD!C1785="","",SUMIFS(MOVI_SAID!H:H,MOVI_SAID!D:D,D1785))</f>
        <v/>
      </c>
      <c r="H1785" s="101" t="str">
        <f t="shared" si="45"/>
        <v/>
      </c>
      <c r="I1785" s="100" t="str">
        <f>IF(CADA_PROD!C1785="","",IFERROR(IF(H1785&lt;=0,"Sem estoque",IF(H1785/E1785&lt;0.25,"Quase sem estoque",IF(H1785/E1785&lt;1.2,"Estoque baixo",IF(H1785/E1785&lt;2,"Estoque moderado","Estoque confortável")))),""))</f>
        <v/>
      </c>
      <c r="J1785" s="102" t="str">
        <f>IF(CADA_PROD!C1785="","",SUMIFS(MOVI_ENTR!M:M,MOVI_ENTR!D:D,D1785))</f>
        <v/>
      </c>
      <c r="K1785" s="103" t="str">
        <f>IF(CADA_PROD!C1785="","",IFERROR($J1785/SUM($J$6:$J$1006),""))</f>
        <v/>
      </c>
      <c r="L1785" s="103" t="str">
        <f>IF(CADA_PROD!C1785="","",IFERROR(H1785/SUM($H$6:$H$1006)+P1785,""))</f>
        <v/>
      </c>
      <c r="M1785" s="102" t="str">
        <f>IF(CADA_PROD!$C1785="","",IFERROR(SUMIFS(MOVI_ENTR!M:M,MOVI_ENTR!D:D,D1785)/SUMIFS(MOVI_ENTR!I:I,MOVI_ENTR!D:D,D1785),0))</f>
        <v/>
      </c>
      <c r="N1785" s="104" t="str">
        <f>IF(CADA_PROD!C1785="","",G1785/E1785)</f>
        <v/>
      </c>
    </row>
    <row r="1786" spans="3:14" ht="30" customHeight="1">
      <c r="C1786" s="99" t="str">
        <f>IF(CADA_PROD!C1786="","",CADA_PROD!C1786)</f>
        <v/>
      </c>
      <c r="D1786" s="100" t="str">
        <f>IF(CADA_PROD!D1786="","",CADA_PROD!D1786)</f>
        <v/>
      </c>
      <c r="E1786" s="101" t="str">
        <f>IF(CADA_PROD!E1786="","",CADA_PROD!E1786)</f>
        <v/>
      </c>
      <c r="F1786" s="101" t="str">
        <f>IF(CADA_PROD!D1786="","",SUMIFS(MOVI_ENTR!I:I,MOVI_ENTR!D:D,D1786))</f>
        <v/>
      </c>
      <c r="G1786" s="101" t="str">
        <f>IF(CADA_PROD!C1786="","",SUMIFS(MOVI_SAID!H:H,MOVI_SAID!D:D,D1786))</f>
        <v/>
      </c>
      <c r="H1786" s="101" t="str">
        <f t="shared" si="45"/>
        <v/>
      </c>
      <c r="I1786" s="100" t="str">
        <f>IF(CADA_PROD!C1786="","",IFERROR(IF(H1786&lt;=0,"Sem estoque",IF(H1786/E1786&lt;0.25,"Quase sem estoque",IF(H1786/E1786&lt;1.2,"Estoque baixo",IF(H1786/E1786&lt;2,"Estoque moderado","Estoque confortável")))),""))</f>
        <v/>
      </c>
      <c r="J1786" s="102" t="str">
        <f>IF(CADA_PROD!C1786="","",SUMIFS(MOVI_ENTR!M:M,MOVI_ENTR!D:D,D1786))</f>
        <v/>
      </c>
      <c r="K1786" s="103" t="str">
        <f>IF(CADA_PROD!C1786="","",IFERROR($J1786/SUM($J$6:$J$1006),""))</f>
        <v/>
      </c>
      <c r="L1786" s="103" t="str">
        <f>IF(CADA_PROD!C1786="","",IFERROR(H1786/SUM($H$6:$H$1006)+P1786,""))</f>
        <v/>
      </c>
      <c r="M1786" s="102" t="str">
        <f>IF(CADA_PROD!$C1786="","",IFERROR(SUMIFS(MOVI_ENTR!M:M,MOVI_ENTR!D:D,D1786)/SUMIFS(MOVI_ENTR!I:I,MOVI_ENTR!D:D,D1786),0))</f>
        <v/>
      </c>
      <c r="N1786" s="104" t="str">
        <f>IF(CADA_PROD!C1786="","",G1786/E1786)</f>
        <v/>
      </c>
    </row>
    <row r="1787" spans="3:14" ht="30" customHeight="1">
      <c r="C1787" s="99" t="str">
        <f>IF(CADA_PROD!C1787="","",CADA_PROD!C1787)</f>
        <v/>
      </c>
      <c r="D1787" s="100" t="str">
        <f>IF(CADA_PROD!D1787="","",CADA_PROD!D1787)</f>
        <v/>
      </c>
      <c r="E1787" s="101" t="str">
        <f>IF(CADA_PROD!E1787="","",CADA_PROD!E1787)</f>
        <v/>
      </c>
      <c r="F1787" s="101" t="str">
        <f>IF(CADA_PROD!D1787="","",SUMIFS(MOVI_ENTR!I:I,MOVI_ENTR!D:D,D1787))</f>
        <v/>
      </c>
      <c r="G1787" s="101" t="str">
        <f>IF(CADA_PROD!C1787="","",SUMIFS(MOVI_SAID!H:H,MOVI_SAID!D:D,D1787))</f>
        <v/>
      </c>
      <c r="H1787" s="101" t="str">
        <f t="shared" si="45"/>
        <v/>
      </c>
      <c r="I1787" s="100" t="str">
        <f>IF(CADA_PROD!C1787="","",IFERROR(IF(H1787&lt;=0,"Sem estoque",IF(H1787/E1787&lt;0.25,"Quase sem estoque",IF(H1787/E1787&lt;1.2,"Estoque baixo",IF(H1787/E1787&lt;2,"Estoque moderado","Estoque confortável")))),""))</f>
        <v/>
      </c>
      <c r="J1787" s="102" t="str">
        <f>IF(CADA_PROD!C1787="","",SUMIFS(MOVI_ENTR!M:M,MOVI_ENTR!D:D,D1787))</f>
        <v/>
      </c>
      <c r="K1787" s="103" t="str">
        <f>IF(CADA_PROD!C1787="","",IFERROR($J1787/SUM($J$6:$J$1006),""))</f>
        <v/>
      </c>
      <c r="L1787" s="103" t="str">
        <f>IF(CADA_PROD!C1787="","",IFERROR(H1787/SUM($H$6:$H$1006)+P1787,""))</f>
        <v/>
      </c>
      <c r="M1787" s="102" t="str">
        <f>IF(CADA_PROD!$C1787="","",IFERROR(SUMIFS(MOVI_ENTR!M:M,MOVI_ENTR!D:D,D1787)/SUMIFS(MOVI_ENTR!I:I,MOVI_ENTR!D:D,D1787),0))</f>
        <v/>
      </c>
      <c r="N1787" s="104" t="str">
        <f>IF(CADA_PROD!C1787="","",G1787/E1787)</f>
        <v/>
      </c>
    </row>
    <row r="1788" spans="3:14" ht="30" customHeight="1">
      <c r="C1788" s="99" t="str">
        <f>IF(CADA_PROD!C1788="","",CADA_PROD!C1788)</f>
        <v/>
      </c>
      <c r="D1788" s="100" t="str">
        <f>IF(CADA_PROD!D1788="","",CADA_PROD!D1788)</f>
        <v/>
      </c>
      <c r="E1788" s="101" t="str">
        <f>IF(CADA_PROD!E1788="","",CADA_PROD!E1788)</f>
        <v/>
      </c>
      <c r="F1788" s="101" t="str">
        <f>IF(CADA_PROD!D1788="","",SUMIFS(MOVI_ENTR!I:I,MOVI_ENTR!D:D,D1788))</f>
        <v/>
      </c>
      <c r="G1788" s="101" t="str">
        <f>IF(CADA_PROD!C1788="","",SUMIFS(MOVI_SAID!H:H,MOVI_SAID!D:D,D1788))</f>
        <v/>
      </c>
      <c r="H1788" s="101" t="str">
        <f t="shared" si="45"/>
        <v/>
      </c>
      <c r="I1788" s="100" t="str">
        <f>IF(CADA_PROD!C1788="","",IFERROR(IF(H1788&lt;=0,"Sem estoque",IF(H1788/E1788&lt;0.25,"Quase sem estoque",IF(H1788/E1788&lt;1.2,"Estoque baixo",IF(H1788/E1788&lt;2,"Estoque moderado","Estoque confortável")))),""))</f>
        <v/>
      </c>
      <c r="J1788" s="102" t="str">
        <f>IF(CADA_PROD!C1788="","",SUMIFS(MOVI_ENTR!M:M,MOVI_ENTR!D:D,D1788))</f>
        <v/>
      </c>
      <c r="K1788" s="103" t="str">
        <f>IF(CADA_PROD!C1788="","",IFERROR($J1788/SUM($J$6:$J$1006),""))</f>
        <v/>
      </c>
      <c r="L1788" s="103" t="str">
        <f>IF(CADA_PROD!C1788="","",IFERROR(H1788/SUM($H$6:$H$1006)+P1788,""))</f>
        <v/>
      </c>
      <c r="M1788" s="102" t="str">
        <f>IF(CADA_PROD!$C1788="","",IFERROR(SUMIFS(MOVI_ENTR!M:M,MOVI_ENTR!D:D,D1788)/SUMIFS(MOVI_ENTR!I:I,MOVI_ENTR!D:D,D1788),0))</f>
        <v/>
      </c>
      <c r="N1788" s="104" t="str">
        <f>IF(CADA_PROD!C1788="","",G1788/E1788)</f>
        <v/>
      </c>
    </row>
    <row r="1789" spans="3:14" ht="30" customHeight="1">
      <c r="C1789" s="99" t="str">
        <f>IF(CADA_PROD!C1789="","",CADA_PROD!C1789)</f>
        <v/>
      </c>
      <c r="D1789" s="100" t="str">
        <f>IF(CADA_PROD!D1789="","",CADA_PROD!D1789)</f>
        <v/>
      </c>
      <c r="E1789" s="101" t="str">
        <f>IF(CADA_PROD!E1789="","",CADA_PROD!E1789)</f>
        <v/>
      </c>
      <c r="F1789" s="101" t="str">
        <f>IF(CADA_PROD!D1789="","",SUMIFS(MOVI_ENTR!I:I,MOVI_ENTR!D:D,D1789))</f>
        <v/>
      </c>
      <c r="G1789" s="101" t="str">
        <f>IF(CADA_PROD!C1789="","",SUMIFS(MOVI_SAID!H:H,MOVI_SAID!D:D,D1789))</f>
        <v/>
      </c>
      <c r="H1789" s="101" t="str">
        <f t="shared" si="45"/>
        <v/>
      </c>
      <c r="I1789" s="100" t="str">
        <f>IF(CADA_PROD!C1789="","",IFERROR(IF(H1789&lt;=0,"Sem estoque",IF(H1789/E1789&lt;0.25,"Quase sem estoque",IF(H1789/E1789&lt;1.2,"Estoque baixo",IF(H1789/E1789&lt;2,"Estoque moderado","Estoque confortável")))),""))</f>
        <v/>
      </c>
      <c r="J1789" s="102" t="str">
        <f>IF(CADA_PROD!C1789="","",SUMIFS(MOVI_ENTR!M:M,MOVI_ENTR!D:D,D1789))</f>
        <v/>
      </c>
      <c r="K1789" s="103" t="str">
        <f>IF(CADA_PROD!C1789="","",IFERROR($J1789/SUM($J$6:$J$1006),""))</f>
        <v/>
      </c>
      <c r="L1789" s="103" t="str">
        <f>IF(CADA_PROD!C1789="","",IFERROR(H1789/SUM($H$6:$H$1006)+P1789,""))</f>
        <v/>
      </c>
      <c r="M1789" s="102" t="str">
        <f>IF(CADA_PROD!$C1789="","",IFERROR(SUMIFS(MOVI_ENTR!M:M,MOVI_ENTR!D:D,D1789)/SUMIFS(MOVI_ENTR!I:I,MOVI_ENTR!D:D,D1789),0))</f>
        <v/>
      </c>
      <c r="N1789" s="104" t="str">
        <f>IF(CADA_PROD!C1789="","",G1789/E1789)</f>
        <v/>
      </c>
    </row>
    <row r="1790" spans="3:14" ht="30" customHeight="1">
      <c r="C1790" s="99" t="str">
        <f>IF(CADA_PROD!C1790="","",CADA_PROD!C1790)</f>
        <v/>
      </c>
      <c r="D1790" s="100" t="str">
        <f>IF(CADA_PROD!D1790="","",CADA_PROD!D1790)</f>
        <v/>
      </c>
      <c r="E1790" s="101" t="str">
        <f>IF(CADA_PROD!E1790="","",CADA_PROD!E1790)</f>
        <v/>
      </c>
      <c r="F1790" s="101" t="str">
        <f>IF(CADA_PROD!D1790="","",SUMIFS(MOVI_ENTR!I:I,MOVI_ENTR!D:D,D1790))</f>
        <v/>
      </c>
      <c r="G1790" s="101" t="str">
        <f>IF(CADA_PROD!C1790="","",SUMIFS(MOVI_SAID!H:H,MOVI_SAID!D:D,D1790))</f>
        <v/>
      </c>
      <c r="H1790" s="101" t="str">
        <f t="shared" si="45"/>
        <v/>
      </c>
      <c r="I1790" s="100" t="str">
        <f>IF(CADA_PROD!C1790="","",IFERROR(IF(H1790&lt;=0,"Sem estoque",IF(H1790/E1790&lt;0.25,"Quase sem estoque",IF(H1790/E1790&lt;1.2,"Estoque baixo",IF(H1790/E1790&lt;2,"Estoque moderado","Estoque confortável")))),""))</f>
        <v/>
      </c>
      <c r="J1790" s="102" t="str">
        <f>IF(CADA_PROD!C1790="","",SUMIFS(MOVI_ENTR!M:M,MOVI_ENTR!D:D,D1790))</f>
        <v/>
      </c>
      <c r="K1790" s="103" t="str">
        <f>IF(CADA_PROD!C1790="","",IFERROR($J1790/SUM($J$6:$J$1006),""))</f>
        <v/>
      </c>
      <c r="L1790" s="103" t="str">
        <f>IF(CADA_PROD!C1790="","",IFERROR(H1790/SUM($H$6:$H$1006)+P1790,""))</f>
        <v/>
      </c>
      <c r="M1790" s="102" t="str">
        <f>IF(CADA_PROD!$C1790="","",IFERROR(SUMIFS(MOVI_ENTR!M:M,MOVI_ENTR!D:D,D1790)/SUMIFS(MOVI_ENTR!I:I,MOVI_ENTR!D:D,D1790),0))</f>
        <v/>
      </c>
      <c r="N1790" s="104" t="str">
        <f>IF(CADA_PROD!C1790="","",G1790/E1790)</f>
        <v/>
      </c>
    </row>
    <row r="1791" spans="3:14" ht="30" customHeight="1">
      <c r="C1791" s="99" t="str">
        <f>IF(CADA_PROD!C1791="","",CADA_PROD!C1791)</f>
        <v/>
      </c>
      <c r="D1791" s="100" t="str">
        <f>IF(CADA_PROD!D1791="","",CADA_PROD!D1791)</f>
        <v/>
      </c>
      <c r="E1791" s="101" t="str">
        <f>IF(CADA_PROD!E1791="","",CADA_PROD!E1791)</f>
        <v/>
      </c>
      <c r="F1791" s="101" t="str">
        <f>IF(CADA_PROD!D1791="","",SUMIFS(MOVI_ENTR!I:I,MOVI_ENTR!D:D,D1791))</f>
        <v/>
      </c>
      <c r="G1791" s="101" t="str">
        <f>IF(CADA_PROD!C1791="","",SUMIFS(MOVI_SAID!H:H,MOVI_SAID!D:D,D1791))</f>
        <v/>
      </c>
      <c r="H1791" s="101" t="str">
        <f t="shared" si="45"/>
        <v/>
      </c>
      <c r="I1791" s="100" t="str">
        <f>IF(CADA_PROD!C1791="","",IFERROR(IF(H1791&lt;=0,"Sem estoque",IF(H1791/E1791&lt;0.25,"Quase sem estoque",IF(H1791/E1791&lt;1.2,"Estoque baixo",IF(H1791/E1791&lt;2,"Estoque moderado","Estoque confortável")))),""))</f>
        <v/>
      </c>
      <c r="J1791" s="102" t="str">
        <f>IF(CADA_PROD!C1791="","",SUMIFS(MOVI_ENTR!M:M,MOVI_ENTR!D:D,D1791))</f>
        <v/>
      </c>
      <c r="K1791" s="103" t="str">
        <f>IF(CADA_PROD!C1791="","",IFERROR($J1791/SUM($J$6:$J$1006),""))</f>
        <v/>
      </c>
      <c r="L1791" s="103" t="str">
        <f>IF(CADA_PROD!C1791="","",IFERROR(H1791/SUM($H$6:$H$1006)+P1791,""))</f>
        <v/>
      </c>
      <c r="M1791" s="102" t="str">
        <f>IF(CADA_PROD!$C1791="","",IFERROR(SUMIFS(MOVI_ENTR!M:M,MOVI_ENTR!D:D,D1791)/SUMIFS(MOVI_ENTR!I:I,MOVI_ENTR!D:D,D1791),0))</f>
        <v/>
      </c>
      <c r="N1791" s="104" t="str">
        <f>IF(CADA_PROD!C1791="","",G1791/E1791)</f>
        <v/>
      </c>
    </row>
    <row r="1792" spans="3:14" ht="30" customHeight="1">
      <c r="C1792" s="99" t="str">
        <f>IF(CADA_PROD!C1792="","",CADA_PROD!C1792)</f>
        <v/>
      </c>
      <c r="D1792" s="100" t="str">
        <f>IF(CADA_PROD!D1792="","",CADA_PROD!D1792)</f>
        <v/>
      </c>
      <c r="E1792" s="101" t="str">
        <f>IF(CADA_PROD!E1792="","",CADA_PROD!E1792)</f>
        <v/>
      </c>
      <c r="F1792" s="101" t="str">
        <f>IF(CADA_PROD!D1792="","",SUMIFS(MOVI_ENTR!I:I,MOVI_ENTR!D:D,D1792))</f>
        <v/>
      </c>
      <c r="G1792" s="101" t="str">
        <f>IF(CADA_PROD!C1792="","",SUMIFS(MOVI_SAID!H:H,MOVI_SAID!D:D,D1792))</f>
        <v/>
      </c>
      <c r="H1792" s="101" t="str">
        <f t="shared" si="45"/>
        <v/>
      </c>
      <c r="I1792" s="100" t="str">
        <f>IF(CADA_PROD!C1792="","",IFERROR(IF(H1792&lt;=0,"Sem estoque",IF(H1792/E1792&lt;0.25,"Quase sem estoque",IF(H1792/E1792&lt;1.2,"Estoque baixo",IF(H1792/E1792&lt;2,"Estoque moderado","Estoque confortável")))),""))</f>
        <v/>
      </c>
      <c r="J1792" s="102" t="str">
        <f>IF(CADA_PROD!C1792="","",SUMIFS(MOVI_ENTR!M:M,MOVI_ENTR!D:D,D1792))</f>
        <v/>
      </c>
      <c r="K1792" s="103" t="str">
        <f>IF(CADA_PROD!C1792="","",IFERROR($J1792/SUM($J$6:$J$1006),""))</f>
        <v/>
      </c>
      <c r="L1792" s="103" t="str">
        <f>IF(CADA_PROD!C1792="","",IFERROR(H1792/SUM($H$6:$H$1006)+P1792,""))</f>
        <v/>
      </c>
      <c r="M1792" s="102" t="str">
        <f>IF(CADA_PROD!$C1792="","",IFERROR(SUMIFS(MOVI_ENTR!M:M,MOVI_ENTR!D:D,D1792)/SUMIFS(MOVI_ENTR!I:I,MOVI_ENTR!D:D,D1792),0))</f>
        <v/>
      </c>
      <c r="N1792" s="104" t="str">
        <f>IF(CADA_PROD!C1792="","",G1792/E1792)</f>
        <v/>
      </c>
    </row>
    <row r="1793" spans="3:14" ht="30" customHeight="1">
      <c r="C1793" s="99" t="str">
        <f>IF(CADA_PROD!C1793="","",CADA_PROD!C1793)</f>
        <v/>
      </c>
      <c r="D1793" s="100" t="str">
        <f>IF(CADA_PROD!D1793="","",CADA_PROD!D1793)</f>
        <v/>
      </c>
      <c r="E1793" s="101" t="str">
        <f>IF(CADA_PROD!E1793="","",CADA_PROD!E1793)</f>
        <v/>
      </c>
      <c r="F1793" s="101" t="str">
        <f>IF(CADA_PROD!D1793="","",SUMIFS(MOVI_ENTR!I:I,MOVI_ENTR!D:D,D1793))</f>
        <v/>
      </c>
      <c r="G1793" s="101" t="str">
        <f>IF(CADA_PROD!C1793="","",SUMIFS(MOVI_SAID!H:H,MOVI_SAID!D:D,D1793))</f>
        <v/>
      </c>
      <c r="H1793" s="101" t="str">
        <f t="shared" si="45"/>
        <v/>
      </c>
      <c r="I1793" s="100" t="str">
        <f>IF(CADA_PROD!C1793="","",IFERROR(IF(H1793&lt;=0,"Sem estoque",IF(H1793/E1793&lt;0.25,"Quase sem estoque",IF(H1793/E1793&lt;1.2,"Estoque baixo",IF(H1793/E1793&lt;2,"Estoque moderado","Estoque confortável")))),""))</f>
        <v/>
      </c>
      <c r="J1793" s="102" t="str">
        <f>IF(CADA_PROD!C1793="","",SUMIFS(MOVI_ENTR!M:M,MOVI_ENTR!D:D,D1793))</f>
        <v/>
      </c>
      <c r="K1793" s="103" t="str">
        <f>IF(CADA_PROD!C1793="","",IFERROR($J1793/SUM($J$6:$J$1006),""))</f>
        <v/>
      </c>
      <c r="L1793" s="103" t="str">
        <f>IF(CADA_PROD!C1793="","",IFERROR(H1793/SUM($H$6:$H$1006)+P1793,""))</f>
        <v/>
      </c>
      <c r="M1793" s="102" t="str">
        <f>IF(CADA_PROD!$C1793="","",IFERROR(SUMIFS(MOVI_ENTR!M:M,MOVI_ENTR!D:D,D1793)/SUMIFS(MOVI_ENTR!I:I,MOVI_ENTR!D:D,D1793),0))</f>
        <v/>
      </c>
      <c r="N1793" s="104" t="str">
        <f>IF(CADA_PROD!C1793="","",G1793/E1793)</f>
        <v/>
      </c>
    </row>
    <row r="1794" spans="3:14" ht="30" customHeight="1">
      <c r="C1794" s="99" t="str">
        <f>IF(CADA_PROD!C1794="","",CADA_PROD!C1794)</f>
        <v/>
      </c>
      <c r="D1794" s="100" t="str">
        <f>IF(CADA_PROD!D1794="","",CADA_PROD!D1794)</f>
        <v/>
      </c>
      <c r="E1794" s="101" t="str">
        <f>IF(CADA_PROD!E1794="","",CADA_PROD!E1794)</f>
        <v/>
      </c>
      <c r="F1794" s="101" t="str">
        <f>IF(CADA_PROD!D1794="","",SUMIFS(MOVI_ENTR!I:I,MOVI_ENTR!D:D,D1794))</f>
        <v/>
      </c>
      <c r="G1794" s="101" t="str">
        <f>IF(CADA_PROD!C1794="","",SUMIFS(MOVI_SAID!H:H,MOVI_SAID!D:D,D1794))</f>
        <v/>
      </c>
      <c r="H1794" s="101" t="str">
        <f t="shared" si="45"/>
        <v/>
      </c>
      <c r="I1794" s="100" t="str">
        <f>IF(CADA_PROD!C1794="","",IFERROR(IF(H1794&lt;=0,"Sem estoque",IF(H1794/E1794&lt;0.25,"Quase sem estoque",IF(H1794/E1794&lt;1.2,"Estoque baixo",IF(H1794/E1794&lt;2,"Estoque moderado","Estoque confortável")))),""))</f>
        <v/>
      </c>
      <c r="J1794" s="102" t="str">
        <f>IF(CADA_PROD!C1794="","",SUMIFS(MOVI_ENTR!M:M,MOVI_ENTR!D:D,D1794))</f>
        <v/>
      </c>
      <c r="K1794" s="103" t="str">
        <f>IF(CADA_PROD!C1794="","",IFERROR($J1794/SUM($J$6:$J$1006),""))</f>
        <v/>
      </c>
      <c r="L1794" s="103" t="str">
        <f>IF(CADA_PROD!C1794="","",IFERROR(H1794/SUM($H$6:$H$1006)+P1794,""))</f>
        <v/>
      </c>
      <c r="M1794" s="102" t="str">
        <f>IF(CADA_PROD!$C1794="","",IFERROR(SUMIFS(MOVI_ENTR!M:M,MOVI_ENTR!D:D,D1794)/SUMIFS(MOVI_ENTR!I:I,MOVI_ENTR!D:D,D1794),0))</f>
        <v/>
      </c>
      <c r="N1794" s="104" t="str">
        <f>IF(CADA_PROD!C1794="","",G1794/E1794)</f>
        <v/>
      </c>
    </row>
    <row r="1795" spans="3:14" ht="30" customHeight="1">
      <c r="C1795" s="99" t="str">
        <f>IF(CADA_PROD!C1795="","",CADA_PROD!C1795)</f>
        <v/>
      </c>
      <c r="D1795" s="100" t="str">
        <f>IF(CADA_PROD!D1795="","",CADA_PROD!D1795)</f>
        <v/>
      </c>
      <c r="E1795" s="101" t="str">
        <f>IF(CADA_PROD!E1795="","",CADA_PROD!E1795)</f>
        <v/>
      </c>
      <c r="F1795" s="101" t="str">
        <f>IF(CADA_PROD!D1795="","",SUMIFS(MOVI_ENTR!I:I,MOVI_ENTR!D:D,D1795))</f>
        <v/>
      </c>
      <c r="G1795" s="101" t="str">
        <f>IF(CADA_PROD!C1795="","",SUMIFS(MOVI_SAID!H:H,MOVI_SAID!D:D,D1795))</f>
        <v/>
      </c>
      <c r="H1795" s="101" t="str">
        <f t="shared" si="45"/>
        <v/>
      </c>
      <c r="I1795" s="100" t="str">
        <f>IF(CADA_PROD!C1795="","",IFERROR(IF(H1795&lt;=0,"Sem estoque",IF(H1795/E1795&lt;0.25,"Quase sem estoque",IF(H1795/E1795&lt;1.2,"Estoque baixo",IF(H1795/E1795&lt;2,"Estoque moderado","Estoque confortável")))),""))</f>
        <v/>
      </c>
      <c r="J1795" s="102" t="str">
        <f>IF(CADA_PROD!C1795="","",SUMIFS(MOVI_ENTR!M:M,MOVI_ENTR!D:D,D1795))</f>
        <v/>
      </c>
      <c r="K1795" s="103" t="str">
        <f>IF(CADA_PROD!C1795="","",IFERROR($J1795/SUM($J$6:$J$1006),""))</f>
        <v/>
      </c>
      <c r="L1795" s="103" t="str">
        <f>IF(CADA_PROD!C1795="","",IFERROR(H1795/SUM($H$6:$H$1006)+P1795,""))</f>
        <v/>
      </c>
      <c r="M1795" s="102" t="str">
        <f>IF(CADA_PROD!$C1795="","",IFERROR(SUMIFS(MOVI_ENTR!M:M,MOVI_ENTR!D:D,D1795)/SUMIFS(MOVI_ENTR!I:I,MOVI_ENTR!D:D,D1795),0))</f>
        <v/>
      </c>
      <c r="N1795" s="104" t="str">
        <f>IF(CADA_PROD!C1795="","",G1795/E1795)</f>
        <v/>
      </c>
    </row>
    <row r="1796" spans="3:14" ht="30" customHeight="1">
      <c r="C1796" s="99" t="str">
        <f>IF(CADA_PROD!C1796="","",CADA_PROD!C1796)</f>
        <v/>
      </c>
      <c r="D1796" s="100" t="str">
        <f>IF(CADA_PROD!D1796="","",CADA_PROD!D1796)</f>
        <v/>
      </c>
      <c r="E1796" s="101" t="str">
        <f>IF(CADA_PROD!E1796="","",CADA_PROD!E1796)</f>
        <v/>
      </c>
      <c r="F1796" s="101" t="str">
        <f>IF(CADA_PROD!D1796="","",SUMIFS(MOVI_ENTR!I:I,MOVI_ENTR!D:D,D1796))</f>
        <v/>
      </c>
      <c r="G1796" s="101" t="str">
        <f>IF(CADA_PROD!C1796="","",SUMIFS(MOVI_SAID!H:H,MOVI_SAID!D:D,D1796))</f>
        <v/>
      </c>
      <c r="H1796" s="101" t="str">
        <f t="shared" si="45"/>
        <v/>
      </c>
      <c r="I1796" s="100" t="str">
        <f>IF(CADA_PROD!C1796="","",IFERROR(IF(H1796&lt;=0,"Sem estoque",IF(H1796/E1796&lt;0.25,"Quase sem estoque",IF(H1796/E1796&lt;1.2,"Estoque baixo",IF(H1796/E1796&lt;2,"Estoque moderado","Estoque confortável")))),""))</f>
        <v/>
      </c>
      <c r="J1796" s="102" t="str">
        <f>IF(CADA_PROD!C1796="","",SUMIFS(MOVI_ENTR!M:M,MOVI_ENTR!D:D,D1796))</f>
        <v/>
      </c>
      <c r="K1796" s="103" t="str">
        <f>IF(CADA_PROD!C1796="","",IFERROR($J1796/SUM($J$6:$J$1006),""))</f>
        <v/>
      </c>
      <c r="L1796" s="103" t="str">
        <f>IF(CADA_PROD!C1796="","",IFERROR(H1796/SUM($H$6:$H$1006)+P1796,""))</f>
        <v/>
      </c>
      <c r="M1796" s="102" t="str">
        <f>IF(CADA_PROD!$C1796="","",IFERROR(SUMIFS(MOVI_ENTR!M:M,MOVI_ENTR!D:D,D1796)/SUMIFS(MOVI_ENTR!I:I,MOVI_ENTR!D:D,D1796),0))</f>
        <v/>
      </c>
      <c r="N1796" s="104" t="str">
        <f>IF(CADA_PROD!C1796="","",G1796/E1796)</f>
        <v/>
      </c>
    </row>
    <row r="1797" spans="3:14" ht="30" customHeight="1">
      <c r="C1797" s="99" t="str">
        <f>IF(CADA_PROD!C1797="","",CADA_PROD!C1797)</f>
        <v/>
      </c>
      <c r="D1797" s="100" t="str">
        <f>IF(CADA_PROD!D1797="","",CADA_PROD!D1797)</f>
        <v/>
      </c>
      <c r="E1797" s="101" t="str">
        <f>IF(CADA_PROD!E1797="","",CADA_PROD!E1797)</f>
        <v/>
      </c>
      <c r="F1797" s="101" t="str">
        <f>IF(CADA_PROD!D1797="","",SUMIFS(MOVI_ENTR!I:I,MOVI_ENTR!D:D,D1797))</f>
        <v/>
      </c>
      <c r="G1797" s="101" t="str">
        <f>IF(CADA_PROD!C1797="","",SUMIFS(MOVI_SAID!H:H,MOVI_SAID!D:D,D1797))</f>
        <v/>
      </c>
      <c r="H1797" s="101" t="str">
        <f t="shared" si="45"/>
        <v/>
      </c>
      <c r="I1797" s="100" t="str">
        <f>IF(CADA_PROD!C1797="","",IFERROR(IF(H1797&lt;=0,"Sem estoque",IF(H1797/E1797&lt;0.25,"Quase sem estoque",IF(H1797/E1797&lt;1.2,"Estoque baixo",IF(H1797/E1797&lt;2,"Estoque moderado","Estoque confortável")))),""))</f>
        <v/>
      </c>
      <c r="J1797" s="102" t="str">
        <f>IF(CADA_PROD!C1797="","",SUMIFS(MOVI_ENTR!M:M,MOVI_ENTR!D:D,D1797))</f>
        <v/>
      </c>
      <c r="K1797" s="103" t="str">
        <f>IF(CADA_PROD!C1797="","",IFERROR($J1797/SUM($J$6:$J$1006),""))</f>
        <v/>
      </c>
      <c r="L1797" s="103" t="str">
        <f>IF(CADA_PROD!C1797="","",IFERROR(H1797/SUM($H$6:$H$1006)+P1797,""))</f>
        <v/>
      </c>
      <c r="M1797" s="102" t="str">
        <f>IF(CADA_PROD!$C1797="","",IFERROR(SUMIFS(MOVI_ENTR!M:M,MOVI_ENTR!D:D,D1797)/SUMIFS(MOVI_ENTR!I:I,MOVI_ENTR!D:D,D1797),0))</f>
        <v/>
      </c>
      <c r="N1797" s="104" t="str">
        <f>IF(CADA_PROD!C1797="","",G1797/E1797)</f>
        <v/>
      </c>
    </row>
    <row r="1798" spans="3:14" ht="30" customHeight="1">
      <c r="C1798" s="99" t="str">
        <f>IF(CADA_PROD!C1798="","",CADA_PROD!C1798)</f>
        <v/>
      </c>
      <c r="D1798" s="100" t="str">
        <f>IF(CADA_PROD!D1798="","",CADA_PROD!D1798)</f>
        <v/>
      </c>
      <c r="E1798" s="101" t="str">
        <f>IF(CADA_PROD!E1798="","",CADA_PROD!E1798)</f>
        <v/>
      </c>
      <c r="F1798" s="101" t="str">
        <f>IF(CADA_PROD!D1798="","",SUMIFS(MOVI_ENTR!I:I,MOVI_ENTR!D:D,D1798))</f>
        <v/>
      </c>
      <c r="G1798" s="101" t="str">
        <f>IF(CADA_PROD!C1798="","",SUMIFS(MOVI_SAID!H:H,MOVI_SAID!D:D,D1798))</f>
        <v/>
      </c>
      <c r="H1798" s="101" t="str">
        <f t="shared" si="45"/>
        <v/>
      </c>
      <c r="I1798" s="100" t="str">
        <f>IF(CADA_PROD!C1798="","",IFERROR(IF(H1798&lt;=0,"Sem estoque",IF(H1798/E1798&lt;0.25,"Quase sem estoque",IF(H1798/E1798&lt;1.2,"Estoque baixo",IF(H1798/E1798&lt;2,"Estoque moderado","Estoque confortável")))),""))</f>
        <v/>
      </c>
      <c r="J1798" s="102" t="str">
        <f>IF(CADA_PROD!C1798="","",SUMIFS(MOVI_ENTR!M:M,MOVI_ENTR!D:D,D1798))</f>
        <v/>
      </c>
      <c r="K1798" s="103" t="str">
        <f>IF(CADA_PROD!C1798="","",IFERROR($J1798/SUM($J$6:$J$1006),""))</f>
        <v/>
      </c>
      <c r="L1798" s="103" t="str">
        <f>IF(CADA_PROD!C1798="","",IFERROR(H1798/SUM($H$6:$H$1006)+P1798,""))</f>
        <v/>
      </c>
      <c r="M1798" s="102" t="str">
        <f>IF(CADA_PROD!$C1798="","",IFERROR(SUMIFS(MOVI_ENTR!M:M,MOVI_ENTR!D:D,D1798)/SUMIFS(MOVI_ENTR!I:I,MOVI_ENTR!D:D,D1798),0))</f>
        <v/>
      </c>
      <c r="N1798" s="104" t="str">
        <f>IF(CADA_PROD!C1798="","",G1798/E1798)</f>
        <v/>
      </c>
    </row>
    <row r="1799" spans="3:14" ht="30" customHeight="1">
      <c r="C1799" s="99" t="str">
        <f>IF(CADA_PROD!C1799="","",CADA_PROD!C1799)</f>
        <v/>
      </c>
      <c r="D1799" s="100" t="str">
        <f>IF(CADA_PROD!D1799="","",CADA_PROD!D1799)</f>
        <v/>
      </c>
      <c r="E1799" s="101" t="str">
        <f>IF(CADA_PROD!E1799="","",CADA_PROD!E1799)</f>
        <v/>
      </c>
      <c r="F1799" s="101" t="str">
        <f>IF(CADA_PROD!D1799="","",SUMIFS(MOVI_ENTR!I:I,MOVI_ENTR!D:D,D1799))</f>
        <v/>
      </c>
      <c r="G1799" s="101" t="str">
        <f>IF(CADA_PROD!C1799="","",SUMIFS(MOVI_SAID!H:H,MOVI_SAID!D:D,D1799))</f>
        <v/>
      </c>
      <c r="H1799" s="101" t="str">
        <f t="shared" si="45"/>
        <v/>
      </c>
      <c r="I1799" s="100" t="str">
        <f>IF(CADA_PROD!C1799="","",IFERROR(IF(H1799&lt;=0,"Sem estoque",IF(H1799/E1799&lt;0.25,"Quase sem estoque",IF(H1799/E1799&lt;1.2,"Estoque baixo",IF(H1799/E1799&lt;2,"Estoque moderado","Estoque confortável")))),""))</f>
        <v/>
      </c>
      <c r="J1799" s="102" t="str">
        <f>IF(CADA_PROD!C1799="","",SUMIFS(MOVI_ENTR!M:M,MOVI_ENTR!D:D,D1799))</f>
        <v/>
      </c>
      <c r="K1799" s="103" t="str">
        <f>IF(CADA_PROD!C1799="","",IFERROR($J1799/SUM($J$6:$J$1006),""))</f>
        <v/>
      </c>
      <c r="L1799" s="103" t="str">
        <f>IF(CADA_PROD!C1799="","",IFERROR(H1799/SUM($H$6:$H$1006)+P1799,""))</f>
        <v/>
      </c>
      <c r="M1799" s="102" t="str">
        <f>IF(CADA_PROD!$C1799="","",IFERROR(SUMIFS(MOVI_ENTR!M:M,MOVI_ENTR!D:D,D1799)/SUMIFS(MOVI_ENTR!I:I,MOVI_ENTR!D:D,D1799),0))</f>
        <v/>
      </c>
      <c r="N1799" s="104" t="str">
        <f>IF(CADA_PROD!C1799="","",G1799/E1799)</f>
        <v/>
      </c>
    </row>
    <row r="1800" spans="3:14" ht="30" customHeight="1">
      <c r="C1800" s="99" t="str">
        <f>IF(CADA_PROD!C1800="","",CADA_PROD!C1800)</f>
        <v/>
      </c>
      <c r="D1800" s="100" t="str">
        <f>IF(CADA_PROD!D1800="","",CADA_PROD!D1800)</f>
        <v/>
      </c>
      <c r="E1800" s="101" t="str">
        <f>IF(CADA_PROD!E1800="","",CADA_PROD!E1800)</f>
        <v/>
      </c>
      <c r="F1800" s="101" t="str">
        <f>IF(CADA_PROD!D1800="","",SUMIFS(MOVI_ENTR!I:I,MOVI_ENTR!D:D,D1800))</f>
        <v/>
      </c>
      <c r="G1800" s="101" t="str">
        <f>IF(CADA_PROD!C1800="","",SUMIFS(MOVI_SAID!H:H,MOVI_SAID!D:D,D1800))</f>
        <v/>
      </c>
      <c r="H1800" s="101" t="str">
        <f t="shared" si="45"/>
        <v/>
      </c>
      <c r="I1800" s="100" t="str">
        <f>IF(CADA_PROD!C1800="","",IFERROR(IF(H1800&lt;=0,"Sem estoque",IF(H1800/E1800&lt;0.25,"Quase sem estoque",IF(H1800/E1800&lt;1.2,"Estoque baixo",IF(H1800/E1800&lt;2,"Estoque moderado","Estoque confortável")))),""))</f>
        <v/>
      </c>
      <c r="J1800" s="102" t="str">
        <f>IF(CADA_PROD!C1800="","",SUMIFS(MOVI_ENTR!M:M,MOVI_ENTR!D:D,D1800))</f>
        <v/>
      </c>
      <c r="K1800" s="103" t="str">
        <f>IF(CADA_PROD!C1800="","",IFERROR($J1800/SUM($J$6:$J$1006),""))</f>
        <v/>
      </c>
      <c r="L1800" s="103" t="str">
        <f>IF(CADA_PROD!C1800="","",IFERROR(H1800/SUM($H$6:$H$1006)+P1800,""))</f>
        <v/>
      </c>
      <c r="M1800" s="102" t="str">
        <f>IF(CADA_PROD!$C1800="","",IFERROR(SUMIFS(MOVI_ENTR!M:M,MOVI_ENTR!D:D,D1800)/SUMIFS(MOVI_ENTR!I:I,MOVI_ENTR!D:D,D1800),0))</f>
        <v/>
      </c>
      <c r="N1800" s="104" t="str">
        <f>IF(CADA_PROD!C1800="","",G1800/E1800)</f>
        <v/>
      </c>
    </row>
    <row r="1801" spans="3:14" ht="30" customHeight="1">
      <c r="C1801" s="99" t="str">
        <f>IF(CADA_PROD!C1801="","",CADA_PROD!C1801)</f>
        <v/>
      </c>
      <c r="D1801" s="100" t="str">
        <f>IF(CADA_PROD!D1801="","",CADA_PROD!D1801)</f>
        <v/>
      </c>
      <c r="E1801" s="101" t="str">
        <f>IF(CADA_PROD!E1801="","",CADA_PROD!E1801)</f>
        <v/>
      </c>
      <c r="F1801" s="101" t="str">
        <f>IF(CADA_PROD!D1801="","",SUMIFS(MOVI_ENTR!I:I,MOVI_ENTR!D:D,D1801))</f>
        <v/>
      </c>
      <c r="G1801" s="101" t="str">
        <f>IF(CADA_PROD!C1801="","",SUMIFS(MOVI_SAID!H:H,MOVI_SAID!D:D,D1801))</f>
        <v/>
      </c>
      <c r="H1801" s="101" t="str">
        <f t="shared" si="45"/>
        <v/>
      </c>
      <c r="I1801" s="100" t="str">
        <f>IF(CADA_PROD!C1801="","",IFERROR(IF(H1801&lt;=0,"Sem estoque",IF(H1801/E1801&lt;0.25,"Quase sem estoque",IF(H1801/E1801&lt;1.2,"Estoque baixo",IF(H1801/E1801&lt;2,"Estoque moderado","Estoque confortável")))),""))</f>
        <v/>
      </c>
      <c r="J1801" s="102" t="str">
        <f>IF(CADA_PROD!C1801="","",SUMIFS(MOVI_ENTR!M:M,MOVI_ENTR!D:D,D1801))</f>
        <v/>
      </c>
      <c r="K1801" s="103" t="str">
        <f>IF(CADA_PROD!C1801="","",IFERROR($J1801/SUM($J$6:$J$1006),""))</f>
        <v/>
      </c>
      <c r="L1801" s="103" t="str">
        <f>IF(CADA_PROD!C1801="","",IFERROR(H1801/SUM($H$6:$H$1006)+P1801,""))</f>
        <v/>
      </c>
      <c r="M1801" s="102" t="str">
        <f>IF(CADA_PROD!$C1801="","",IFERROR(SUMIFS(MOVI_ENTR!M:M,MOVI_ENTR!D:D,D1801)/SUMIFS(MOVI_ENTR!I:I,MOVI_ENTR!D:D,D1801),0))</f>
        <v/>
      </c>
      <c r="N1801" s="104" t="str">
        <f>IF(CADA_PROD!C1801="","",G1801/E1801)</f>
        <v/>
      </c>
    </row>
    <row r="1802" spans="3:14" ht="30" customHeight="1">
      <c r="C1802" s="99" t="str">
        <f>IF(CADA_PROD!C1802="","",CADA_PROD!C1802)</f>
        <v/>
      </c>
      <c r="D1802" s="100" t="str">
        <f>IF(CADA_PROD!D1802="","",CADA_PROD!D1802)</f>
        <v/>
      </c>
      <c r="E1802" s="101" t="str">
        <f>IF(CADA_PROD!E1802="","",CADA_PROD!E1802)</f>
        <v/>
      </c>
      <c r="F1802" s="101" t="str">
        <f>IF(CADA_PROD!D1802="","",SUMIFS(MOVI_ENTR!I:I,MOVI_ENTR!D:D,D1802))</f>
        <v/>
      </c>
      <c r="G1802" s="101" t="str">
        <f>IF(CADA_PROD!C1802="","",SUMIFS(MOVI_SAID!H:H,MOVI_SAID!D:D,D1802))</f>
        <v/>
      </c>
      <c r="H1802" s="101" t="str">
        <f t="shared" si="45"/>
        <v/>
      </c>
      <c r="I1802" s="100" t="str">
        <f>IF(CADA_PROD!C1802="","",IFERROR(IF(H1802&lt;=0,"Sem estoque",IF(H1802/E1802&lt;0.25,"Quase sem estoque",IF(H1802/E1802&lt;1.2,"Estoque baixo",IF(H1802/E1802&lt;2,"Estoque moderado","Estoque confortável")))),""))</f>
        <v/>
      </c>
      <c r="J1802" s="102" t="str">
        <f>IF(CADA_PROD!C1802="","",SUMIFS(MOVI_ENTR!M:M,MOVI_ENTR!D:D,D1802))</f>
        <v/>
      </c>
      <c r="K1802" s="103" t="str">
        <f>IF(CADA_PROD!C1802="","",IFERROR($J1802/SUM($J$6:$J$1006),""))</f>
        <v/>
      </c>
      <c r="L1802" s="103" t="str">
        <f>IF(CADA_PROD!C1802="","",IFERROR(H1802/SUM($H$6:$H$1006)+P1802,""))</f>
        <v/>
      </c>
      <c r="M1802" s="102" t="str">
        <f>IF(CADA_PROD!$C1802="","",IFERROR(SUMIFS(MOVI_ENTR!M:M,MOVI_ENTR!D:D,D1802)/SUMIFS(MOVI_ENTR!I:I,MOVI_ENTR!D:D,D1802),0))</f>
        <v/>
      </c>
      <c r="N1802" s="104" t="str">
        <f>IF(CADA_PROD!C1802="","",G1802/E1802)</f>
        <v/>
      </c>
    </row>
    <row r="1803" spans="3:14" ht="30" customHeight="1">
      <c r="C1803" s="99" t="str">
        <f>IF(CADA_PROD!C1803="","",CADA_PROD!C1803)</f>
        <v/>
      </c>
      <c r="D1803" s="100" t="str">
        <f>IF(CADA_PROD!D1803="","",CADA_PROD!D1803)</f>
        <v/>
      </c>
      <c r="E1803" s="101" t="str">
        <f>IF(CADA_PROD!E1803="","",CADA_PROD!E1803)</f>
        <v/>
      </c>
      <c r="F1803" s="101" t="str">
        <f>IF(CADA_PROD!D1803="","",SUMIFS(MOVI_ENTR!I:I,MOVI_ENTR!D:D,D1803))</f>
        <v/>
      </c>
      <c r="G1803" s="101" t="str">
        <f>IF(CADA_PROD!C1803="","",SUMIFS(MOVI_SAID!H:H,MOVI_SAID!D:D,D1803))</f>
        <v/>
      </c>
      <c r="H1803" s="101" t="str">
        <f t="shared" si="45"/>
        <v/>
      </c>
      <c r="I1803" s="100" t="str">
        <f>IF(CADA_PROD!C1803="","",IFERROR(IF(H1803&lt;=0,"Sem estoque",IF(H1803/E1803&lt;0.25,"Quase sem estoque",IF(H1803/E1803&lt;1.2,"Estoque baixo",IF(H1803/E1803&lt;2,"Estoque moderado","Estoque confortável")))),""))</f>
        <v/>
      </c>
      <c r="J1803" s="102" t="str">
        <f>IF(CADA_PROD!C1803="","",SUMIFS(MOVI_ENTR!M:M,MOVI_ENTR!D:D,D1803))</f>
        <v/>
      </c>
      <c r="K1803" s="103" t="str">
        <f>IF(CADA_PROD!C1803="","",IFERROR($J1803/SUM($J$6:$J$1006),""))</f>
        <v/>
      </c>
      <c r="L1803" s="103" t="str">
        <f>IF(CADA_PROD!C1803="","",IFERROR(H1803/SUM($H$6:$H$1006)+P1803,""))</f>
        <v/>
      </c>
      <c r="M1803" s="102" t="str">
        <f>IF(CADA_PROD!$C1803="","",IFERROR(SUMIFS(MOVI_ENTR!M:M,MOVI_ENTR!D:D,D1803)/SUMIFS(MOVI_ENTR!I:I,MOVI_ENTR!D:D,D1803),0))</f>
        <v/>
      </c>
      <c r="N1803" s="104" t="str">
        <f>IF(CADA_PROD!C1803="","",G1803/E1803)</f>
        <v/>
      </c>
    </row>
    <row r="1804" spans="3:14" ht="30" customHeight="1">
      <c r="C1804" s="99" t="str">
        <f>IF(CADA_PROD!C1804="","",CADA_PROD!C1804)</f>
        <v/>
      </c>
      <c r="D1804" s="100" t="str">
        <f>IF(CADA_PROD!D1804="","",CADA_PROD!D1804)</f>
        <v/>
      </c>
      <c r="E1804" s="101" t="str">
        <f>IF(CADA_PROD!E1804="","",CADA_PROD!E1804)</f>
        <v/>
      </c>
      <c r="F1804" s="101" t="str">
        <f>IF(CADA_PROD!D1804="","",SUMIFS(MOVI_ENTR!I:I,MOVI_ENTR!D:D,D1804))</f>
        <v/>
      </c>
      <c r="G1804" s="101" t="str">
        <f>IF(CADA_PROD!C1804="","",SUMIFS(MOVI_SAID!H:H,MOVI_SAID!D:D,D1804))</f>
        <v/>
      </c>
      <c r="H1804" s="101" t="str">
        <f t="shared" si="45"/>
        <v/>
      </c>
      <c r="I1804" s="100" t="str">
        <f>IF(CADA_PROD!C1804="","",IFERROR(IF(H1804&lt;=0,"Sem estoque",IF(H1804/E1804&lt;0.25,"Quase sem estoque",IF(H1804/E1804&lt;1.2,"Estoque baixo",IF(H1804/E1804&lt;2,"Estoque moderado","Estoque confortável")))),""))</f>
        <v/>
      </c>
      <c r="J1804" s="102" t="str">
        <f>IF(CADA_PROD!C1804="","",SUMIFS(MOVI_ENTR!M:M,MOVI_ENTR!D:D,D1804))</f>
        <v/>
      </c>
      <c r="K1804" s="103" t="str">
        <f>IF(CADA_PROD!C1804="","",IFERROR($J1804/SUM($J$6:$J$1006),""))</f>
        <v/>
      </c>
      <c r="L1804" s="103" t="str">
        <f>IF(CADA_PROD!C1804="","",IFERROR(H1804/SUM($H$6:$H$1006)+P1804,""))</f>
        <v/>
      </c>
      <c r="M1804" s="102" t="str">
        <f>IF(CADA_PROD!$C1804="","",IFERROR(SUMIFS(MOVI_ENTR!M:M,MOVI_ENTR!D:D,D1804)/SUMIFS(MOVI_ENTR!I:I,MOVI_ENTR!D:D,D1804),0))</f>
        <v/>
      </c>
      <c r="N1804" s="104" t="str">
        <f>IF(CADA_PROD!C1804="","",G1804/E1804)</f>
        <v/>
      </c>
    </row>
    <row r="1805" spans="3:14" ht="30" customHeight="1">
      <c r="C1805" s="99" t="str">
        <f>IF(CADA_PROD!C1805="","",CADA_PROD!C1805)</f>
        <v/>
      </c>
      <c r="D1805" s="100" t="str">
        <f>IF(CADA_PROD!D1805="","",CADA_PROD!D1805)</f>
        <v/>
      </c>
      <c r="E1805" s="101" t="str">
        <f>IF(CADA_PROD!E1805="","",CADA_PROD!E1805)</f>
        <v/>
      </c>
      <c r="F1805" s="101" t="str">
        <f>IF(CADA_PROD!D1805="","",SUMIFS(MOVI_ENTR!I:I,MOVI_ENTR!D:D,D1805))</f>
        <v/>
      </c>
      <c r="G1805" s="101" t="str">
        <f>IF(CADA_PROD!C1805="","",SUMIFS(MOVI_SAID!H:H,MOVI_SAID!D:D,D1805))</f>
        <v/>
      </c>
      <c r="H1805" s="101" t="str">
        <f t="shared" si="45"/>
        <v/>
      </c>
      <c r="I1805" s="100" t="str">
        <f>IF(CADA_PROD!C1805="","",IFERROR(IF(H1805&lt;=0,"Sem estoque",IF(H1805/E1805&lt;0.25,"Quase sem estoque",IF(H1805/E1805&lt;1.2,"Estoque baixo",IF(H1805/E1805&lt;2,"Estoque moderado","Estoque confortável")))),""))</f>
        <v/>
      </c>
      <c r="J1805" s="102" t="str">
        <f>IF(CADA_PROD!C1805="","",SUMIFS(MOVI_ENTR!M:M,MOVI_ENTR!D:D,D1805))</f>
        <v/>
      </c>
      <c r="K1805" s="103" t="str">
        <f>IF(CADA_PROD!C1805="","",IFERROR($J1805/SUM($J$6:$J$1006),""))</f>
        <v/>
      </c>
      <c r="L1805" s="103" t="str">
        <f>IF(CADA_PROD!C1805="","",IFERROR(H1805/SUM($H$6:$H$1006)+P1805,""))</f>
        <v/>
      </c>
      <c r="M1805" s="102" t="str">
        <f>IF(CADA_PROD!$C1805="","",IFERROR(SUMIFS(MOVI_ENTR!M:M,MOVI_ENTR!D:D,D1805)/SUMIFS(MOVI_ENTR!I:I,MOVI_ENTR!D:D,D1805),0))</f>
        <v/>
      </c>
      <c r="N1805" s="104" t="str">
        <f>IF(CADA_PROD!C1805="","",G1805/E1805)</f>
        <v/>
      </c>
    </row>
    <row r="1806" spans="3:14" ht="30" customHeight="1">
      <c r="C1806" s="99" t="str">
        <f>IF(CADA_PROD!C1806="","",CADA_PROD!C1806)</f>
        <v/>
      </c>
      <c r="D1806" s="100" t="str">
        <f>IF(CADA_PROD!D1806="","",CADA_PROD!D1806)</f>
        <v/>
      </c>
      <c r="E1806" s="101" t="str">
        <f>IF(CADA_PROD!E1806="","",CADA_PROD!E1806)</f>
        <v/>
      </c>
      <c r="F1806" s="101" t="str">
        <f>IF(CADA_PROD!D1806="","",SUMIFS(MOVI_ENTR!I:I,MOVI_ENTR!D:D,D1806))</f>
        <v/>
      </c>
      <c r="G1806" s="101" t="str">
        <f>IF(CADA_PROD!C1806="","",SUMIFS(MOVI_SAID!H:H,MOVI_SAID!D:D,D1806))</f>
        <v/>
      </c>
      <c r="H1806" s="101" t="str">
        <f t="shared" si="45"/>
        <v/>
      </c>
      <c r="I1806" s="100" t="str">
        <f>IF(CADA_PROD!C1806="","",IFERROR(IF(H1806&lt;=0,"Sem estoque",IF(H1806/E1806&lt;0.25,"Quase sem estoque",IF(H1806/E1806&lt;1.2,"Estoque baixo",IF(H1806/E1806&lt;2,"Estoque moderado","Estoque confortável")))),""))</f>
        <v/>
      </c>
      <c r="J1806" s="102" t="str">
        <f>IF(CADA_PROD!C1806="","",SUMIFS(MOVI_ENTR!M:M,MOVI_ENTR!D:D,D1806))</f>
        <v/>
      </c>
      <c r="K1806" s="103" t="str">
        <f>IF(CADA_PROD!C1806="","",IFERROR($J1806/SUM($J$6:$J$1006),""))</f>
        <v/>
      </c>
      <c r="L1806" s="103" t="str">
        <f>IF(CADA_PROD!C1806="","",IFERROR(H1806/SUM($H$6:$H$1006)+P1806,""))</f>
        <v/>
      </c>
      <c r="M1806" s="102" t="str">
        <f>IF(CADA_PROD!$C1806="","",IFERROR(SUMIFS(MOVI_ENTR!M:M,MOVI_ENTR!D:D,D1806)/SUMIFS(MOVI_ENTR!I:I,MOVI_ENTR!D:D,D1806),0))</f>
        <v/>
      </c>
      <c r="N1806" s="104" t="str">
        <f>IF(CADA_PROD!C1806="","",G1806/E1806)</f>
        <v/>
      </c>
    </row>
    <row r="1807" spans="3:14" ht="30" customHeight="1">
      <c r="C1807" s="99" t="str">
        <f>IF(CADA_PROD!C1807="","",CADA_PROD!C1807)</f>
        <v/>
      </c>
      <c r="D1807" s="100" t="str">
        <f>IF(CADA_PROD!D1807="","",CADA_PROD!D1807)</f>
        <v/>
      </c>
      <c r="E1807" s="101" t="str">
        <f>IF(CADA_PROD!E1807="","",CADA_PROD!E1807)</f>
        <v/>
      </c>
      <c r="F1807" s="101" t="str">
        <f>IF(CADA_PROD!D1807="","",SUMIFS(MOVI_ENTR!I:I,MOVI_ENTR!D:D,D1807))</f>
        <v/>
      </c>
      <c r="G1807" s="101" t="str">
        <f>IF(CADA_PROD!C1807="","",SUMIFS(MOVI_SAID!H:H,MOVI_SAID!D:D,D1807))</f>
        <v/>
      </c>
      <c r="H1807" s="101" t="str">
        <f t="shared" si="45"/>
        <v/>
      </c>
      <c r="I1807" s="100" t="str">
        <f>IF(CADA_PROD!C1807="","",IFERROR(IF(H1807&lt;=0,"Sem estoque",IF(H1807/E1807&lt;0.25,"Quase sem estoque",IF(H1807/E1807&lt;1.2,"Estoque baixo",IF(H1807/E1807&lt;2,"Estoque moderado","Estoque confortável")))),""))</f>
        <v/>
      </c>
      <c r="J1807" s="102" t="str">
        <f>IF(CADA_PROD!C1807="","",SUMIFS(MOVI_ENTR!M:M,MOVI_ENTR!D:D,D1807))</f>
        <v/>
      </c>
      <c r="K1807" s="103" t="str">
        <f>IF(CADA_PROD!C1807="","",IFERROR($J1807/SUM($J$6:$J$1006),""))</f>
        <v/>
      </c>
      <c r="L1807" s="103" t="str">
        <f>IF(CADA_PROD!C1807="","",IFERROR(H1807/SUM($H$6:$H$1006)+P1807,""))</f>
        <v/>
      </c>
      <c r="M1807" s="102" t="str">
        <f>IF(CADA_PROD!$C1807="","",IFERROR(SUMIFS(MOVI_ENTR!M:M,MOVI_ENTR!D:D,D1807)/SUMIFS(MOVI_ENTR!I:I,MOVI_ENTR!D:D,D1807),0))</f>
        <v/>
      </c>
      <c r="N1807" s="104" t="str">
        <f>IF(CADA_PROD!C1807="","",G1807/E1807)</f>
        <v/>
      </c>
    </row>
    <row r="1808" spans="3:14" ht="30" customHeight="1">
      <c r="C1808" s="99" t="str">
        <f>IF(CADA_PROD!C1808="","",CADA_PROD!C1808)</f>
        <v/>
      </c>
      <c r="D1808" s="100" t="str">
        <f>IF(CADA_PROD!D1808="","",CADA_PROD!D1808)</f>
        <v/>
      </c>
      <c r="E1808" s="101" t="str">
        <f>IF(CADA_PROD!E1808="","",CADA_PROD!E1808)</f>
        <v/>
      </c>
      <c r="F1808" s="101" t="str">
        <f>IF(CADA_PROD!D1808="","",SUMIFS(MOVI_ENTR!I:I,MOVI_ENTR!D:D,D1808))</f>
        <v/>
      </c>
      <c r="G1808" s="101" t="str">
        <f>IF(CADA_PROD!C1808="","",SUMIFS(MOVI_SAID!H:H,MOVI_SAID!D:D,D1808))</f>
        <v/>
      </c>
      <c r="H1808" s="101" t="str">
        <f t="shared" si="45"/>
        <v/>
      </c>
      <c r="I1808" s="100" t="str">
        <f>IF(CADA_PROD!C1808="","",IFERROR(IF(H1808&lt;=0,"Sem estoque",IF(H1808/E1808&lt;0.25,"Quase sem estoque",IF(H1808/E1808&lt;1.2,"Estoque baixo",IF(H1808/E1808&lt;2,"Estoque moderado","Estoque confortável")))),""))</f>
        <v/>
      </c>
      <c r="J1808" s="102" t="str">
        <f>IF(CADA_PROD!C1808="","",SUMIFS(MOVI_ENTR!M:M,MOVI_ENTR!D:D,D1808))</f>
        <v/>
      </c>
      <c r="K1808" s="103" t="str">
        <f>IF(CADA_PROD!C1808="","",IFERROR($J1808/SUM($J$6:$J$1006),""))</f>
        <v/>
      </c>
      <c r="L1808" s="103" t="str">
        <f>IF(CADA_PROD!C1808="","",IFERROR(H1808/SUM($H$6:$H$1006)+P1808,""))</f>
        <v/>
      </c>
      <c r="M1808" s="102" t="str">
        <f>IF(CADA_PROD!$C1808="","",IFERROR(SUMIFS(MOVI_ENTR!M:M,MOVI_ENTR!D:D,D1808)/SUMIFS(MOVI_ENTR!I:I,MOVI_ENTR!D:D,D1808),0))</f>
        <v/>
      </c>
      <c r="N1808" s="104" t="str">
        <f>IF(CADA_PROD!C1808="","",G1808/E1808)</f>
        <v/>
      </c>
    </row>
    <row r="1809" spans="3:14" ht="30" customHeight="1">
      <c r="C1809" s="99" t="str">
        <f>IF(CADA_PROD!C1809="","",CADA_PROD!C1809)</f>
        <v/>
      </c>
      <c r="D1809" s="100" t="str">
        <f>IF(CADA_PROD!D1809="","",CADA_PROD!D1809)</f>
        <v/>
      </c>
      <c r="E1809" s="101" t="str">
        <f>IF(CADA_PROD!E1809="","",CADA_PROD!E1809)</f>
        <v/>
      </c>
      <c r="F1809" s="101" t="str">
        <f>IF(CADA_PROD!D1809="","",SUMIFS(MOVI_ENTR!I:I,MOVI_ENTR!D:D,D1809))</f>
        <v/>
      </c>
      <c r="G1809" s="101" t="str">
        <f>IF(CADA_PROD!C1809="","",SUMIFS(MOVI_SAID!H:H,MOVI_SAID!D:D,D1809))</f>
        <v/>
      </c>
      <c r="H1809" s="101" t="str">
        <f t="shared" si="45"/>
        <v/>
      </c>
      <c r="I1809" s="100" t="str">
        <f>IF(CADA_PROD!C1809="","",IFERROR(IF(H1809&lt;=0,"Sem estoque",IF(H1809/E1809&lt;0.25,"Quase sem estoque",IF(H1809/E1809&lt;1.2,"Estoque baixo",IF(H1809/E1809&lt;2,"Estoque moderado","Estoque confortável")))),""))</f>
        <v/>
      </c>
      <c r="J1809" s="102" t="str">
        <f>IF(CADA_PROD!C1809="","",SUMIFS(MOVI_ENTR!M:M,MOVI_ENTR!D:D,D1809))</f>
        <v/>
      </c>
      <c r="K1809" s="103" t="str">
        <f>IF(CADA_PROD!C1809="","",IFERROR($J1809/SUM($J$6:$J$1006),""))</f>
        <v/>
      </c>
      <c r="L1809" s="103" t="str">
        <f>IF(CADA_PROD!C1809="","",IFERROR(H1809/SUM($H$6:$H$1006)+P1809,""))</f>
        <v/>
      </c>
      <c r="M1809" s="102" t="str">
        <f>IF(CADA_PROD!$C1809="","",IFERROR(SUMIFS(MOVI_ENTR!M:M,MOVI_ENTR!D:D,D1809)/SUMIFS(MOVI_ENTR!I:I,MOVI_ENTR!D:D,D1809),0))</f>
        <v/>
      </c>
      <c r="N1809" s="104" t="str">
        <f>IF(CADA_PROD!C1809="","",G1809/E1809)</f>
        <v/>
      </c>
    </row>
    <row r="1810" spans="3:14" ht="30" customHeight="1">
      <c r="C1810" s="99" t="str">
        <f>IF(CADA_PROD!C1810="","",CADA_PROD!C1810)</f>
        <v/>
      </c>
      <c r="D1810" s="100" t="str">
        <f>IF(CADA_PROD!D1810="","",CADA_PROD!D1810)</f>
        <v/>
      </c>
      <c r="E1810" s="101" t="str">
        <f>IF(CADA_PROD!E1810="","",CADA_PROD!E1810)</f>
        <v/>
      </c>
      <c r="F1810" s="101" t="str">
        <f>IF(CADA_PROD!D1810="","",SUMIFS(MOVI_ENTR!I:I,MOVI_ENTR!D:D,D1810))</f>
        <v/>
      </c>
      <c r="G1810" s="101" t="str">
        <f>IF(CADA_PROD!C1810="","",SUMIFS(MOVI_SAID!H:H,MOVI_SAID!D:D,D1810))</f>
        <v/>
      </c>
      <c r="H1810" s="101" t="str">
        <f t="shared" si="45"/>
        <v/>
      </c>
      <c r="I1810" s="100" t="str">
        <f>IF(CADA_PROD!C1810="","",IFERROR(IF(H1810&lt;=0,"Sem estoque",IF(H1810/E1810&lt;0.25,"Quase sem estoque",IF(H1810/E1810&lt;1.2,"Estoque baixo",IF(H1810/E1810&lt;2,"Estoque moderado","Estoque confortável")))),""))</f>
        <v/>
      </c>
      <c r="J1810" s="102" t="str">
        <f>IF(CADA_PROD!C1810="","",SUMIFS(MOVI_ENTR!M:M,MOVI_ENTR!D:D,D1810))</f>
        <v/>
      </c>
      <c r="K1810" s="103" t="str">
        <f>IF(CADA_PROD!C1810="","",IFERROR($J1810/SUM($J$6:$J$1006),""))</f>
        <v/>
      </c>
      <c r="L1810" s="103" t="str">
        <f>IF(CADA_PROD!C1810="","",IFERROR(H1810/SUM($H$6:$H$1006)+P1810,""))</f>
        <v/>
      </c>
      <c r="M1810" s="102" t="str">
        <f>IF(CADA_PROD!$C1810="","",IFERROR(SUMIFS(MOVI_ENTR!M:M,MOVI_ENTR!D:D,D1810)/SUMIFS(MOVI_ENTR!I:I,MOVI_ENTR!D:D,D1810),0))</f>
        <v/>
      </c>
      <c r="N1810" s="104" t="str">
        <f>IF(CADA_PROD!C1810="","",G1810/E1810)</f>
        <v/>
      </c>
    </row>
    <row r="1811" spans="3:14" ht="30" customHeight="1">
      <c r="C1811" s="99" t="str">
        <f>IF(CADA_PROD!C1811="","",CADA_PROD!C1811)</f>
        <v/>
      </c>
      <c r="D1811" s="100" t="str">
        <f>IF(CADA_PROD!D1811="","",CADA_PROD!D1811)</f>
        <v/>
      </c>
      <c r="E1811" s="101" t="str">
        <f>IF(CADA_PROD!E1811="","",CADA_PROD!E1811)</f>
        <v/>
      </c>
      <c r="F1811" s="101" t="str">
        <f>IF(CADA_PROD!D1811="","",SUMIFS(MOVI_ENTR!I:I,MOVI_ENTR!D:D,D1811))</f>
        <v/>
      </c>
      <c r="G1811" s="101" t="str">
        <f>IF(CADA_PROD!C1811="","",SUMIFS(MOVI_SAID!H:H,MOVI_SAID!D:D,D1811))</f>
        <v/>
      </c>
      <c r="H1811" s="101" t="str">
        <f t="shared" si="45"/>
        <v/>
      </c>
      <c r="I1811" s="100" t="str">
        <f>IF(CADA_PROD!C1811="","",IFERROR(IF(H1811&lt;=0,"Sem estoque",IF(H1811/E1811&lt;0.25,"Quase sem estoque",IF(H1811/E1811&lt;1.2,"Estoque baixo",IF(H1811/E1811&lt;2,"Estoque moderado","Estoque confortável")))),""))</f>
        <v/>
      </c>
      <c r="J1811" s="102" t="str">
        <f>IF(CADA_PROD!C1811="","",SUMIFS(MOVI_ENTR!M:M,MOVI_ENTR!D:D,D1811))</f>
        <v/>
      </c>
      <c r="K1811" s="103" t="str">
        <f>IF(CADA_PROD!C1811="","",IFERROR($J1811/SUM($J$6:$J$1006),""))</f>
        <v/>
      </c>
      <c r="L1811" s="103" t="str">
        <f>IF(CADA_PROD!C1811="","",IFERROR(H1811/SUM($H$6:$H$1006)+P1811,""))</f>
        <v/>
      </c>
      <c r="M1811" s="102" t="str">
        <f>IF(CADA_PROD!$C1811="","",IFERROR(SUMIFS(MOVI_ENTR!M:M,MOVI_ENTR!D:D,D1811)/SUMIFS(MOVI_ENTR!I:I,MOVI_ENTR!D:D,D1811),0))</f>
        <v/>
      </c>
      <c r="N1811" s="104" t="str">
        <f>IF(CADA_PROD!C1811="","",G1811/E1811)</f>
        <v/>
      </c>
    </row>
    <row r="1812" spans="3:14" ht="30" customHeight="1">
      <c r="C1812" s="99" t="str">
        <f>IF(CADA_PROD!C1812="","",CADA_PROD!C1812)</f>
        <v/>
      </c>
      <c r="D1812" s="100" t="str">
        <f>IF(CADA_PROD!D1812="","",CADA_PROD!D1812)</f>
        <v/>
      </c>
      <c r="E1812" s="101" t="str">
        <f>IF(CADA_PROD!E1812="","",CADA_PROD!E1812)</f>
        <v/>
      </c>
      <c r="F1812" s="101" t="str">
        <f>IF(CADA_PROD!D1812="","",SUMIFS(MOVI_ENTR!I:I,MOVI_ENTR!D:D,D1812))</f>
        <v/>
      </c>
      <c r="G1812" s="101" t="str">
        <f>IF(CADA_PROD!C1812="","",SUMIFS(MOVI_SAID!H:H,MOVI_SAID!D:D,D1812))</f>
        <v/>
      </c>
      <c r="H1812" s="101" t="str">
        <f t="shared" si="45"/>
        <v/>
      </c>
      <c r="I1812" s="100" t="str">
        <f>IF(CADA_PROD!C1812="","",IFERROR(IF(H1812&lt;=0,"Sem estoque",IF(H1812/E1812&lt;0.25,"Quase sem estoque",IF(H1812/E1812&lt;1.2,"Estoque baixo",IF(H1812/E1812&lt;2,"Estoque moderado","Estoque confortável")))),""))</f>
        <v/>
      </c>
      <c r="J1812" s="102" t="str">
        <f>IF(CADA_PROD!C1812="","",SUMIFS(MOVI_ENTR!M:M,MOVI_ENTR!D:D,D1812))</f>
        <v/>
      </c>
      <c r="K1812" s="103" t="str">
        <f>IF(CADA_PROD!C1812="","",IFERROR($J1812/SUM($J$6:$J$1006),""))</f>
        <v/>
      </c>
      <c r="L1812" s="103" t="str">
        <f>IF(CADA_PROD!C1812="","",IFERROR(H1812/SUM($H$6:$H$1006)+P1812,""))</f>
        <v/>
      </c>
      <c r="M1812" s="102" t="str">
        <f>IF(CADA_PROD!$C1812="","",IFERROR(SUMIFS(MOVI_ENTR!M:M,MOVI_ENTR!D:D,D1812)/SUMIFS(MOVI_ENTR!I:I,MOVI_ENTR!D:D,D1812),0))</f>
        <v/>
      </c>
      <c r="N1812" s="104" t="str">
        <f>IF(CADA_PROD!C1812="","",G1812/E1812)</f>
        <v/>
      </c>
    </row>
    <row r="1813" spans="3:14" ht="30" customHeight="1">
      <c r="C1813" s="99" t="str">
        <f>IF(CADA_PROD!C1813="","",CADA_PROD!C1813)</f>
        <v/>
      </c>
      <c r="D1813" s="100" t="str">
        <f>IF(CADA_PROD!D1813="","",CADA_PROD!D1813)</f>
        <v/>
      </c>
      <c r="E1813" s="101" t="str">
        <f>IF(CADA_PROD!E1813="","",CADA_PROD!E1813)</f>
        <v/>
      </c>
      <c r="F1813" s="101" t="str">
        <f>IF(CADA_PROD!D1813="","",SUMIFS(MOVI_ENTR!I:I,MOVI_ENTR!D:D,D1813))</f>
        <v/>
      </c>
      <c r="G1813" s="101" t="str">
        <f>IF(CADA_PROD!C1813="","",SUMIFS(MOVI_SAID!H:H,MOVI_SAID!D:D,D1813))</f>
        <v/>
      </c>
      <c r="H1813" s="101" t="str">
        <f t="shared" si="45"/>
        <v/>
      </c>
      <c r="I1813" s="100" t="str">
        <f>IF(CADA_PROD!C1813="","",IFERROR(IF(H1813&lt;=0,"Sem estoque",IF(H1813/E1813&lt;0.25,"Quase sem estoque",IF(H1813/E1813&lt;1.2,"Estoque baixo",IF(H1813/E1813&lt;2,"Estoque moderado","Estoque confortável")))),""))</f>
        <v/>
      </c>
      <c r="J1813" s="102" t="str">
        <f>IF(CADA_PROD!C1813="","",SUMIFS(MOVI_ENTR!M:M,MOVI_ENTR!D:D,D1813))</f>
        <v/>
      </c>
      <c r="K1813" s="103" t="str">
        <f>IF(CADA_PROD!C1813="","",IFERROR($J1813/SUM($J$6:$J$1006),""))</f>
        <v/>
      </c>
      <c r="L1813" s="103" t="str">
        <f>IF(CADA_PROD!C1813="","",IFERROR(H1813/SUM($H$6:$H$1006)+P1813,""))</f>
        <v/>
      </c>
      <c r="M1813" s="102" t="str">
        <f>IF(CADA_PROD!$C1813="","",IFERROR(SUMIFS(MOVI_ENTR!M:M,MOVI_ENTR!D:D,D1813)/SUMIFS(MOVI_ENTR!I:I,MOVI_ENTR!D:D,D1813),0))</f>
        <v/>
      </c>
      <c r="N1813" s="104" t="str">
        <f>IF(CADA_PROD!C1813="","",G1813/E1813)</f>
        <v/>
      </c>
    </row>
    <row r="1814" spans="3:14" ht="30" customHeight="1">
      <c r="C1814" s="99" t="str">
        <f>IF(CADA_PROD!C1814="","",CADA_PROD!C1814)</f>
        <v/>
      </c>
      <c r="D1814" s="100" t="str">
        <f>IF(CADA_PROD!D1814="","",CADA_PROD!D1814)</f>
        <v/>
      </c>
      <c r="E1814" s="101" t="str">
        <f>IF(CADA_PROD!E1814="","",CADA_PROD!E1814)</f>
        <v/>
      </c>
      <c r="F1814" s="101" t="str">
        <f>IF(CADA_PROD!D1814="","",SUMIFS(MOVI_ENTR!I:I,MOVI_ENTR!D:D,D1814))</f>
        <v/>
      </c>
      <c r="G1814" s="101" t="str">
        <f>IF(CADA_PROD!C1814="","",SUMIFS(MOVI_SAID!H:H,MOVI_SAID!D:D,D1814))</f>
        <v/>
      </c>
      <c r="H1814" s="101" t="str">
        <f t="shared" si="45"/>
        <v/>
      </c>
      <c r="I1814" s="100" t="str">
        <f>IF(CADA_PROD!C1814="","",IFERROR(IF(H1814&lt;=0,"Sem estoque",IF(H1814/E1814&lt;0.25,"Quase sem estoque",IF(H1814/E1814&lt;1.2,"Estoque baixo",IF(H1814/E1814&lt;2,"Estoque moderado","Estoque confortável")))),""))</f>
        <v/>
      </c>
      <c r="J1814" s="102" t="str">
        <f>IF(CADA_PROD!C1814="","",SUMIFS(MOVI_ENTR!M:M,MOVI_ENTR!D:D,D1814))</f>
        <v/>
      </c>
      <c r="K1814" s="103" t="str">
        <f>IF(CADA_PROD!C1814="","",IFERROR($J1814/SUM($J$6:$J$1006),""))</f>
        <v/>
      </c>
      <c r="L1814" s="103" t="str">
        <f>IF(CADA_PROD!C1814="","",IFERROR(H1814/SUM($H$6:$H$1006)+P1814,""))</f>
        <v/>
      </c>
      <c r="M1814" s="102" t="str">
        <f>IF(CADA_PROD!$C1814="","",IFERROR(SUMIFS(MOVI_ENTR!M:M,MOVI_ENTR!D:D,D1814)/SUMIFS(MOVI_ENTR!I:I,MOVI_ENTR!D:D,D1814),0))</f>
        <v/>
      </c>
      <c r="N1814" s="104" t="str">
        <f>IF(CADA_PROD!C1814="","",G1814/E1814)</f>
        <v/>
      </c>
    </row>
    <row r="1815" spans="3:14" ht="30" customHeight="1">
      <c r="C1815" s="99" t="str">
        <f>IF(CADA_PROD!C1815="","",CADA_PROD!C1815)</f>
        <v/>
      </c>
      <c r="D1815" s="100" t="str">
        <f>IF(CADA_PROD!D1815="","",CADA_PROD!D1815)</f>
        <v/>
      </c>
      <c r="E1815" s="101" t="str">
        <f>IF(CADA_PROD!E1815="","",CADA_PROD!E1815)</f>
        <v/>
      </c>
      <c r="F1815" s="101" t="str">
        <f>IF(CADA_PROD!D1815="","",SUMIFS(MOVI_ENTR!I:I,MOVI_ENTR!D:D,D1815))</f>
        <v/>
      </c>
      <c r="G1815" s="101" t="str">
        <f>IF(CADA_PROD!C1815="","",SUMIFS(MOVI_SAID!H:H,MOVI_SAID!D:D,D1815))</f>
        <v/>
      </c>
      <c r="H1815" s="101" t="str">
        <f t="shared" si="45"/>
        <v/>
      </c>
      <c r="I1815" s="100" t="str">
        <f>IF(CADA_PROD!C1815="","",IFERROR(IF(H1815&lt;=0,"Sem estoque",IF(H1815/E1815&lt;0.25,"Quase sem estoque",IF(H1815/E1815&lt;1.2,"Estoque baixo",IF(H1815/E1815&lt;2,"Estoque moderado","Estoque confortável")))),""))</f>
        <v/>
      </c>
      <c r="J1815" s="102" t="str">
        <f>IF(CADA_PROD!C1815="","",SUMIFS(MOVI_ENTR!M:M,MOVI_ENTR!D:D,D1815))</f>
        <v/>
      </c>
      <c r="K1815" s="103" t="str">
        <f>IF(CADA_PROD!C1815="","",IFERROR($J1815/SUM($J$6:$J$1006),""))</f>
        <v/>
      </c>
      <c r="L1815" s="103" t="str">
        <f>IF(CADA_PROD!C1815="","",IFERROR(H1815/SUM($H$6:$H$1006)+P1815,""))</f>
        <v/>
      </c>
      <c r="M1815" s="102" t="str">
        <f>IF(CADA_PROD!$C1815="","",IFERROR(SUMIFS(MOVI_ENTR!M:M,MOVI_ENTR!D:D,D1815)/SUMIFS(MOVI_ENTR!I:I,MOVI_ENTR!D:D,D1815),0))</f>
        <v/>
      </c>
      <c r="N1815" s="104" t="str">
        <f>IF(CADA_PROD!C1815="","",G1815/E1815)</f>
        <v/>
      </c>
    </row>
    <row r="1816" spans="3:14" ht="30" customHeight="1">
      <c r="C1816" s="99" t="str">
        <f>IF(CADA_PROD!C1816="","",CADA_PROD!C1816)</f>
        <v/>
      </c>
      <c r="D1816" s="100" t="str">
        <f>IF(CADA_PROD!D1816="","",CADA_PROD!D1816)</f>
        <v/>
      </c>
      <c r="E1816" s="101" t="str">
        <f>IF(CADA_PROD!E1816="","",CADA_PROD!E1816)</f>
        <v/>
      </c>
      <c r="F1816" s="101" t="str">
        <f>IF(CADA_PROD!D1816="","",SUMIFS(MOVI_ENTR!I:I,MOVI_ENTR!D:D,D1816))</f>
        <v/>
      </c>
      <c r="G1816" s="101" t="str">
        <f>IF(CADA_PROD!C1816="","",SUMIFS(MOVI_SAID!H:H,MOVI_SAID!D:D,D1816))</f>
        <v/>
      </c>
      <c r="H1816" s="101" t="str">
        <f t="shared" si="45"/>
        <v/>
      </c>
      <c r="I1816" s="100" t="str">
        <f>IF(CADA_PROD!C1816="","",IFERROR(IF(H1816&lt;=0,"Sem estoque",IF(H1816/E1816&lt;0.25,"Quase sem estoque",IF(H1816/E1816&lt;1.2,"Estoque baixo",IF(H1816/E1816&lt;2,"Estoque moderado","Estoque confortável")))),""))</f>
        <v/>
      </c>
      <c r="J1816" s="102" t="str">
        <f>IF(CADA_PROD!C1816="","",SUMIFS(MOVI_ENTR!M:M,MOVI_ENTR!D:D,D1816))</f>
        <v/>
      </c>
      <c r="K1816" s="103" t="str">
        <f>IF(CADA_PROD!C1816="","",IFERROR($J1816/SUM($J$6:$J$1006),""))</f>
        <v/>
      </c>
      <c r="L1816" s="103" t="str">
        <f>IF(CADA_PROD!C1816="","",IFERROR(H1816/SUM($H$6:$H$1006)+P1816,""))</f>
        <v/>
      </c>
      <c r="M1816" s="102" t="str">
        <f>IF(CADA_PROD!$C1816="","",IFERROR(SUMIFS(MOVI_ENTR!M:M,MOVI_ENTR!D:D,D1816)/SUMIFS(MOVI_ENTR!I:I,MOVI_ENTR!D:D,D1816),0))</f>
        <v/>
      </c>
      <c r="N1816" s="104" t="str">
        <f>IF(CADA_PROD!C1816="","",G1816/E1816)</f>
        <v/>
      </c>
    </row>
    <row r="1817" spans="3:14" ht="30" customHeight="1">
      <c r="C1817" s="99" t="str">
        <f>IF(CADA_PROD!C1817="","",CADA_PROD!C1817)</f>
        <v/>
      </c>
      <c r="D1817" s="100" t="str">
        <f>IF(CADA_PROD!D1817="","",CADA_PROD!D1817)</f>
        <v/>
      </c>
      <c r="E1817" s="101" t="str">
        <f>IF(CADA_PROD!E1817="","",CADA_PROD!E1817)</f>
        <v/>
      </c>
      <c r="F1817" s="101" t="str">
        <f>IF(CADA_PROD!D1817="","",SUMIFS(MOVI_ENTR!I:I,MOVI_ENTR!D:D,D1817))</f>
        <v/>
      </c>
      <c r="G1817" s="101" t="str">
        <f>IF(CADA_PROD!C1817="","",SUMIFS(MOVI_SAID!H:H,MOVI_SAID!D:D,D1817))</f>
        <v/>
      </c>
      <c r="H1817" s="101" t="str">
        <f t="shared" si="45"/>
        <v/>
      </c>
      <c r="I1817" s="100" t="str">
        <f>IF(CADA_PROD!C1817="","",IFERROR(IF(H1817&lt;=0,"Sem estoque",IF(H1817/E1817&lt;0.25,"Quase sem estoque",IF(H1817/E1817&lt;1.2,"Estoque baixo",IF(H1817/E1817&lt;2,"Estoque moderado","Estoque confortável")))),""))</f>
        <v/>
      </c>
      <c r="J1817" s="102" t="str">
        <f>IF(CADA_PROD!C1817="","",SUMIFS(MOVI_ENTR!M:M,MOVI_ENTR!D:D,D1817))</f>
        <v/>
      </c>
      <c r="K1817" s="103" t="str">
        <f>IF(CADA_PROD!C1817="","",IFERROR($J1817/SUM($J$6:$J$1006),""))</f>
        <v/>
      </c>
      <c r="L1817" s="103" t="str">
        <f>IF(CADA_PROD!C1817="","",IFERROR(H1817/SUM($H$6:$H$1006)+P1817,""))</f>
        <v/>
      </c>
      <c r="M1817" s="102" t="str">
        <f>IF(CADA_PROD!$C1817="","",IFERROR(SUMIFS(MOVI_ENTR!M:M,MOVI_ENTR!D:D,D1817)/SUMIFS(MOVI_ENTR!I:I,MOVI_ENTR!D:D,D1817),0))</f>
        <v/>
      </c>
      <c r="N1817" s="104" t="str">
        <f>IF(CADA_PROD!C1817="","",G1817/E1817)</f>
        <v/>
      </c>
    </row>
    <row r="1818" spans="3:14" ht="30" customHeight="1">
      <c r="C1818" s="99" t="str">
        <f>IF(CADA_PROD!C1818="","",CADA_PROD!C1818)</f>
        <v/>
      </c>
      <c r="D1818" s="100" t="str">
        <f>IF(CADA_PROD!D1818="","",CADA_PROD!D1818)</f>
        <v/>
      </c>
      <c r="E1818" s="101" t="str">
        <f>IF(CADA_PROD!E1818="","",CADA_PROD!E1818)</f>
        <v/>
      </c>
      <c r="F1818" s="101" t="str">
        <f>IF(CADA_PROD!D1818="","",SUMIFS(MOVI_ENTR!I:I,MOVI_ENTR!D:D,D1818))</f>
        <v/>
      </c>
      <c r="G1818" s="101" t="str">
        <f>IF(CADA_PROD!C1818="","",SUMIFS(MOVI_SAID!H:H,MOVI_SAID!D:D,D1818))</f>
        <v/>
      </c>
      <c r="H1818" s="101" t="str">
        <f t="shared" si="45"/>
        <v/>
      </c>
      <c r="I1818" s="100" t="str">
        <f>IF(CADA_PROD!C1818="","",IFERROR(IF(H1818&lt;=0,"Sem estoque",IF(H1818/E1818&lt;0.25,"Quase sem estoque",IF(H1818/E1818&lt;1.2,"Estoque baixo",IF(H1818/E1818&lt;2,"Estoque moderado","Estoque confortável")))),""))</f>
        <v/>
      </c>
      <c r="J1818" s="102" t="str">
        <f>IF(CADA_PROD!C1818="","",SUMIFS(MOVI_ENTR!M:M,MOVI_ENTR!D:D,D1818))</f>
        <v/>
      </c>
      <c r="K1818" s="103" t="str">
        <f>IF(CADA_PROD!C1818="","",IFERROR($J1818/SUM($J$6:$J$1006),""))</f>
        <v/>
      </c>
      <c r="L1818" s="103" t="str">
        <f>IF(CADA_PROD!C1818="","",IFERROR(H1818/SUM($H$6:$H$1006)+P1818,""))</f>
        <v/>
      </c>
      <c r="M1818" s="102" t="str">
        <f>IF(CADA_PROD!$C1818="","",IFERROR(SUMIFS(MOVI_ENTR!M:M,MOVI_ENTR!D:D,D1818)/SUMIFS(MOVI_ENTR!I:I,MOVI_ENTR!D:D,D1818),0))</f>
        <v/>
      </c>
      <c r="N1818" s="104" t="str">
        <f>IF(CADA_PROD!C1818="","",G1818/E1818)</f>
        <v/>
      </c>
    </row>
    <row r="1819" spans="3:14" ht="30" customHeight="1">
      <c r="C1819" s="99" t="str">
        <f>IF(CADA_PROD!C1819="","",CADA_PROD!C1819)</f>
        <v/>
      </c>
      <c r="D1819" s="100" t="str">
        <f>IF(CADA_PROD!D1819="","",CADA_PROD!D1819)</f>
        <v/>
      </c>
      <c r="E1819" s="101" t="str">
        <f>IF(CADA_PROD!E1819="","",CADA_PROD!E1819)</f>
        <v/>
      </c>
      <c r="F1819" s="101" t="str">
        <f>IF(CADA_PROD!D1819="","",SUMIFS(MOVI_ENTR!I:I,MOVI_ENTR!D:D,D1819))</f>
        <v/>
      </c>
      <c r="G1819" s="101" t="str">
        <f>IF(CADA_PROD!C1819="","",SUMIFS(MOVI_SAID!H:H,MOVI_SAID!D:D,D1819))</f>
        <v/>
      </c>
      <c r="H1819" s="101" t="str">
        <f t="shared" si="45"/>
        <v/>
      </c>
      <c r="I1819" s="100" t="str">
        <f>IF(CADA_PROD!C1819="","",IFERROR(IF(H1819&lt;=0,"Sem estoque",IF(H1819/E1819&lt;0.25,"Quase sem estoque",IF(H1819/E1819&lt;1.2,"Estoque baixo",IF(H1819/E1819&lt;2,"Estoque moderado","Estoque confortável")))),""))</f>
        <v/>
      </c>
      <c r="J1819" s="102" t="str">
        <f>IF(CADA_PROD!C1819="","",SUMIFS(MOVI_ENTR!M:M,MOVI_ENTR!D:D,D1819))</f>
        <v/>
      </c>
      <c r="K1819" s="103" t="str">
        <f>IF(CADA_PROD!C1819="","",IFERROR($J1819/SUM($J$6:$J$1006),""))</f>
        <v/>
      </c>
      <c r="L1819" s="103" t="str">
        <f>IF(CADA_PROD!C1819="","",IFERROR(H1819/SUM($H$6:$H$1006)+P1819,""))</f>
        <v/>
      </c>
      <c r="M1819" s="102" t="str">
        <f>IF(CADA_PROD!$C1819="","",IFERROR(SUMIFS(MOVI_ENTR!M:M,MOVI_ENTR!D:D,D1819)/SUMIFS(MOVI_ENTR!I:I,MOVI_ENTR!D:D,D1819),0))</f>
        <v/>
      </c>
      <c r="N1819" s="104" t="str">
        <f>IF(CADA_PROD!C1819="","",G1819/E1819)</f>
        <v/>
      </c>
    </row>
    <row r="1820" spans="3:14" ht="30" customHeight="1">
      <c r="C1820" s="99" t="str">
        <f>IF(CADA_PROD!C1820="","",CADA_PROD!C1820)</f>
        <v/>
      </c>
      <c r="D1820" s="100" t="str">
        <f>IF(CADA_PROD!D1820="","",CADA_PROD!D1820)</f>
        <v/>
      </c>
      <c r="E1820" s="101" t="str">
        <f>IF(CADA_PROD!E1820="","",CADA_PROD!E1820)</f>
        <v/>
      </c>
      <c r="F1820" s="101" t="str">
        <f>IF(CADA_PROD!D1820="","",SUMIFS(MOVI_ENTR!I:I,MOVI_ENTR!D:D,D1820))</f>
        <v/>
      </c>
      <c r="G1820" s="101" t="str">
        <f>IF(CADA_PROD!C1820="","",SUMIFS(MOVI_SAID!H:H,MOVI_SAID!D:D,D1820))</f>
        <v/>
      </c>
      <c r="H1820" s="101" t="str">
        <f t="shared" si="45"/>
        <v/>
      </c>
      <c r="I1820" s="100" t="str">
        <f>IF(CADA_PROD!C1820="","",IFERROR(IF(H1820&lt;=0,"Sem estoque",IF(H1820/E1820&lt;0.25,"Quase sem estoque",IF(H1820/E1820&lt;1.2,"Estoque baixo",IF(H1820/E1820&lt;2,"Estoque moderado","Estoque confortável")))),""))</f>
        <v/>
      </c>
      <c r="J1820" s="102" t="str">
        <f>IF(CADA_PROD!C1820="","",SUMIFS(MOVI_ENTR!M:M,MOVI_ENTR!D:D,D1820))</f>
        <v/>
      </c>
      <c r="K1820" s="103" t="str">
        <f>IF(CADA_PROD!C1820="","",IFERROR($J1820/SUM($J$6:$J$1006),""))</f>
        <v/>
      </c>
      <c r="L1820" s="103" t="str">
        <f>IF(CADA_PROD!C1820="","",IFERROR(H1820/SUM($H$6:$H$1006)+P1820,""))</f>
        <v/>
      </c>
      <c r="M1820" s="102" t="str">
        <f>IF(CADA_PROD!$C1820="","",IFERROR(SUMIFS(MOVI_ENTR!M:M,MOVI_ENTR!D:D,D1820)/SUMIFS(MOVI_ENTR!I:I,MOVI_ENTR!D:D,D1820),0))</f>
        <v/>
      </c>
      <c r="N1820" s="104" t="str">
        <f>IF(CADA_PROD!C1820="","",G1820/E1820)</f>
        <v/>
      </c>
    </row>
    <row r="1821" spans="3:14" ht="30" customHeight="1">
      <c r="C1821" s="99" t="str">
        <f>IF(CADA_PROD!C1821="","",CADA_PROD!C1821)</f>
        <v/>
      </c>
      <c r="D1821" s="100" t="str">
        <f>IF(CADA_PROD!D1821="","",CADA_PROD!D1821)</f>
        <v/>
      </c>
      <c r="E1821" s="101" t="str">
        <f>IF(CADA_PROD!E1821="","",CADA_PROD!E1821)</f>
        <v/>
      </c>
      <c r="F1821" s="101" t="str">
        <f>IF(CADA_PROD!D1821="","",SUMIFS(MOVI_ENTR!I:I,MOVI_ENTR!D:D,D1821))</f>
        <v/>
      </c>
      <c r="G1821" s="101" t="str">
        <f>IF(CADA_PROD!C1821="","",SUMIFS(MOVI_SAID!H:H,MOVI_SAID!D:D,D1821))</f>
        <v/>
      </c>
      <c r="H1821" s="101" t="str">
        <f t="shared" si="45"/>
        <v/>
      </c>
      <c r="I1821" s="100" t="str">
        <f>IF(CADA_PROD!C1821="","",IFERROR(IF(H1821&lt;=0,"Sem estoque",IF(H1821/E1821&lt;0.25,"Quase sem estoque",IF(H1821/E1821&lt;1.2,"Estoque baixo",IF(H1821/E1821&lt;2,"Estoque moderado","Estoque confortável")))),""))</f>
        <v/>
      </c>
      <c r="J1821" s="102" t="str">
        <f>IF(CADA_PROD!C1821="","",SUMIFS(MOVI_ENTR!M:M,MOVI_ENTR!D:D,D1821))</f>
        <v/>
      </c>
      <c r="K1821" s="103" t="str">
        <f>IF(CADA_PROD!C1821="","",IFERROR($J1821/SUM($J$6:$J$1006),""))</f>
        <v/>
      </c>
      <c r="L1821" s="103" t="str">
        <f>IF(CADA_PROD!C1821="","",IFERROR(H1821/SUM($H$6:$H$1006)+P1821,""))</f>
        <v/>
      </c>
      <c r="M1821" s="102" t="str">
        <f>IF(CADA_PROD!$C1821="","",IFERROR(SUMIFS(MOVI_ENTR!M:M,MOVI_ENTR!D:D,D1821)/SUMIFS(MOVI_ENTR!I:I,MOVI_ENTR!D:D,D1821),0))</f>
        <v/>
      </c>
      <c r="N1821" s="104" t="str">
        <f>IF(CADA_PROD!C1821="","",G1821/E1821)</f>
        <v/>
      </c>
    </row>
    <row r="1822" spans="3:14" ht="30" customHeight="1">
      <c r="C1822" s="99" t="str">
        <f>IF(CADA_PROD!C1822="","",CADA_PROD!C1822)</f>
        <v/>
      </c>
      <c r="D1822" s="100" t="str">
        <f>IF(CADA_PROD!D1822="","",CADA_PROD!D1822)</f>
        <v/>
      </c>
      <c r="E1822" s="101" t="str">
        <f>IF(CADA_PROD!E1822="","",CADA_PROD!E1822)</f>
        <v/>
      </c>
      <c r="F1822" s="101" t="str">
        <f>IF(CADA_PROD!D1822="","",SUMIFS(MOVI_ENTR!I:I,MOVI_ENTR!D:D,D1822))</f>
        <v/>
      </c>
      <c r="G1822" s="101" t="str">
        <f>IF(CADA_PROD!C1822="","",SUMIFS(MOVI_SAID!H:H,MOVI_SAID!D:D,D1822))</f>
        <v/>
      </c>
      <c r="H1822" s="101" t="str">
        <f t="shared" si="45"/>
        <v/>
      </c>
      <c r="I1822" s="100" t="str">
        <f>IF(CADA_PROD!C1822="","",IFERROR(IF(H1822&lt;=0,"Sem estoque",IF(H1822/E1822&lt;0.25,"Quase sem estoque",IF(H1822/E1822&lt;1.2,"Estoque baixo",IF(H1822/E1822&lt;2,"Estoque moderado","Estoque confortável")))),""))</f>
        <v/>
      </c>
      <c r="J1822" s="102" t="str">
        <f>IF(CADA_PROD!C1822="","",SUMIFS(MOVI_ENTR!M:M,MOVI_ENTR!D:D,D1822))</f>
        <v/>
      </c>
      <c r="K1822" s="103" t="str">
        <f>IF(CADA_PROD!C1822="","",IFERROR($J1822/SUM($J$6:$J$1006),""))</f>
        <v/>
      </c>
      <c r="L1822" s="103" t="str">
        <f>IF(CADA_PROD!C1822="","",IFERROR(H1822/SUM($H$6:$H$1006)+P1822,""))</f>
        <v/>
      </c>
      <c r="M1822" s="102" t="str">
        <f>IF(CADA_PROD!$C1822="","",IFERROR(SUMIFS(MOVI_ENTR!M:M,MOVI_ENTR!D:D,D1822)/SUMIFS(MOVI_ENTR!I:I,MOVI_ENTR!D:D,D1822),0))</f>
        <v/>
      </c>
      <c r="N1822" s="104" t="str">
        <f>IF(CADA_PROD!C1822="","",G1822/E1822)</f>
        <v/>
      </c>
    </row>
    <row r="1823" spans="3:14" ht="30" customHeight="1">
      <c r="C1823" s="99" t="str">
        <f>IF(CADA_PROD!C1823="","",CADA_PROD!C1823)</f>
        <v/>
      </c>
      <c r="D1823" s="100" t="str">
        <f>IF(CADA_PROD!D1823="","",CADA_PROD!D1823)</f>
        <v/>
      </c>
      <c r="E1823" s="101" t="str">
        <f>IF(CADA_PROD!E1823="","",CADA_PROD!E1823)</f>
        <v/>
      </c>
      <c r="F1823" s="101" t="str">
        <f>IF(CADA_PROD!D1823="","",SUMIFS(MOVI_ENTR!I:I,MOVI_ENTR!D:D,D1823))</f>
        <v/>
      </c>
      <c r="G1823" s="101" t="str">
        <f>IF(CADA_PROD!C1823="","",SUMIFS(MOVI_SAID!H:H,MOVI_SAID!D:D,D1823))</f>
        <v/>
      </c>
      <c r="H1823" s="101" t="str">
        <f t="shared" si="45"/>
        <v/>
      </c>
      <c r="I1823" s="100" t="str">
        <f>IF(CADA_PROD!C1823="","",IFERROR(IF(H1823&lt;=0,"Sem estoque",IF(H1823/E1823&lt;0.25,"Quase sem estoque",IF(H1823/E1823&lt;1.2,"Estoque baixo",IF(H1823/E1823&lt;2,"Estoque moderado","Estoque confortável")))),""))</f>
        <v/>
      </c>
      <c r="J1823" s="102" t="str">
        <f>IF(CADA_PROD!C1823="","",SUMIFS(MOVI_ENTR!M:M,MOVI_ENTR!D:D,D1823))</f>
        <v/>
      </c>
      <c r="K1823" s="103" t="str">
        <f>IF(CADA_PROD!C1823="","",IFERROR($J1823/SUM($J$6:$J$1006),""))</f>
        <v/>
      </c>
      <c r="L1823" s="103" t="str">
        <f>IF(CADA_PROD!C1823="","",IFERROR(H1823/SUM($H$6:$H$1006)+P1823,""))</f>
        <v/>
      </c>
      <c r="M1823" s="102" t="str">
        <f>IF(CADA_PROD!$C1823="","",IFERROR(SUMIFS(MOVI_ENTR!M:M,MOVI_ENTR!D:D,D1823)/SUMIFS(MOVI_ENTR!I:I,MOVI_ENTR!D:D,D1823),0))</f>
        <v/>
      </c>
      <c r="N1823" s="104" t="str">
        <f>IF(CADA_PROD!C1823="","",G1823/E1823)</f>
        <v/>
      </c>
    </row>
    <row r="1824" spans="3:14" ht="30" customHeight="1">
      <c r="C1824" s="99" t="str">
        <f>IF(CADA_PROD!C1824="","",CADA_PROD!C1824)</f>
        <v/>
      </c>
      <c r="D1824" s="100" t="str">
        <f>IF(CADA_PROD!D1824="","",CADA_PROD!D1824)</f>
        <v/>
      </c>
      <c r="E1824" s="101" t="str">
        <f>IF(CADA_PROD!E1824="","",CADA_PROD!E1824)</f>
        <v/>
      </c>
      <c r="F1824" s="101" t="str">
        <f>IF(CADA_PROD!D1824="","",SUMIFS(MOVI_ENTR!I:I,MOVI_ENTR!D:D,D1824))</f>
        <v/>
      </c>
      <c r="G1824" s="101" t="str">
        <f>IF(CADA_PROD!C1824="","",SUMIFS(MOVI_SAID!H:H,MOVI_SAID!D:D,D1824))</f>
        <v/>
      </c>
      <c r="H1824" s="101" t="str">
        <f t="shared" si="45"/>
        <v/>
      </c>
      <c r="I1824" s="100" t="str">
        <f>IF(CADA_PROD!C1824="","",IFERROR(IF(H1824&lt;=0,"Sem estoque",IF(H1824/E1824&lt;0.25,"Quase sem estoque",IF(H1824/E1824&lt;1.2,"Estoque baixo",IF(H1824/E1824&lt;2,"Estoque moderado","Estoque confortável")))),""))</f>
        <v/>
      </c>
      <c r="J1824" s="102" t="str">
        <f>IF(CADA_PROD!C1824="","",SUMIFS(MOVI_ENTR!M:M,MOVI_ENTR!D:D,D1824))</f>
        <v/>
      </c>
      <c r="K1824" s="103" t="str">
        <f>IF(CADA_PROD!C1824="","",IFERROR($J1824/SUM($J$6:$J$1006),""))</f>
        <v/>
      </c>
      <c r="L1824" s="103" t="str">
        <f>IF(CADA_PROD!C1824="","",IFERROR(H1824/SUM($H$6:$H$1006)+P1824,""))</f>
        <v/>
      </c>
      <c r="M1824" s="102" t="str">
        <f>IF(CADA_PROD!$C1824="","",IFERROR(SUMIFS(MOVI_ENTR!M:M,MOVI_ENTR!D:D,D1824)/SUMIFS(MOVI_ENTR!I:I,MOVI_ENTR!D:D,D1824),0))</f>
        <v/>
      </c>
      <c r="N1824" s="104" t="str">
        <f>IF(CADA_PROD!C1824="","",G1824/E1824)</f>
        <v/>
      </c>
    </row>
    <row r="1825" spans="3:14" ht="30" customHeight="1">
      <c r="C1825" s="99" t="str">
        <f>IF(CADA_PROD!C1825="","",CADA_PROD!C1825)</f>
        <v/>
      </c>
      <c r="D1825" s="100" t="str">
        <f>IF(CADA_PROD!D1825="","",CADA_PROD!D1825)</f>
        <v/>
      </c>
      <c r="E1825" s="101" t="str">
        <f>IF(CADA_PROD!E1825="","",CADA_PROD!E1825)</f>
        <v/>
      </c>
      <c r="F1825" s="101" t="str">
        <f>IF(CADA_PROD!D1825="","",SUMIFS(MOVI_ENTR!I:I,MOVI_ENTR!D:D,D1825))</f>
        <v/>
      </c>
      <c r="G1825" s="101" t="str">
        <f>IF(CADA_PROD!C1825="","",SUMIFS(MOVI_SAID!H:H,MOVI_SAID!D:D,D1825))</f>
        <v/>
      </c>
      <c r="H1825" s="101" t="str">
        <f t="shared" si="45"/>
        <v/>
      </c>
      <c r="I1825" s="100" t="str">
        <f>IF(CADA_PROD!C1825="","",IFERROR(IF(H1825&lt;=0,"Sem estoque",IF(H1825/E1825&lt;0.25,"Quase sem estoque",IF(H1825/E1825&lt;1.2,"Estoque baixo",IF(H1825/E1825&lt;2,"Estoque moderado","Estoque confortável")))),""))</f>
        <v/>
      </c>
      <c r="J1825" s="102" t="str">
        <f>IF(CADA_PROD!C1825="","",SUMIFS(MOVI_ENTR!M:M,MOVI_ENTR!D:D,D1825))</f>
        <v/>
      </c>
      <c r="K1825" s="103" t="str">
        <f>IF(CADA_PROD!C1825="","",IFERROR($J1825/SUM($J$6:$J$1006),""))</f>
        <v/>
      </c>
      <c r="L1825" s="103" t="str">
        <f>IF(CADA_PROD!C1825="","",IFERROR(H1825/SUM($H$6:$H$1006)+P1825,""))</f>
        <v/>
      </c>
      <c r="M1825" s="102" t="str">
        <f>IF(CADA_PROD!$C1825="","",IFERROR(SUMIFS(MOVI_ENTR!M:M,MOVI_ENTR!D:D,D1825)/SUMIFS(MOVI_ENTR!I:I,MOVI_ENTR!D:D,D1825),0))</f>
        <v/>
      </c>
      <c r="N1825" s="104" t="str">
        <f>IF(CADA_PROD!C1825="","",G1825/E1825)</f>
        <v/>
      </c>
    </row>
    <row r="1826" spans="3:14" ht="30" customHeight="1">
      <c r="C1826" s="99" t="str">
        <f>IF(CADA_PROD!C1826="","",CADA_PROD!C1826)</f>
        <v/>
      </c>
      <c r="D1826" s="100" t="str">
        <f>IF(CADA_PROD!D1826="","",CADA_PROD!D1826)</f>
        <v/>
      </c>
      <c r="E1826" s="101" t="str">
        <f>IF(CADA_PROD!E1826="","",CADA_PROD!E1826)</f>
        <v/>
      </c>
      <c r="F1826" s="101" t="str">
        <f>IF(CADA_PROD!D1826="","",SUMIFS(MOVI_ENTR!I:I,MOVI_ENTR!D:D,D1826))</f>
        <v/>
      </c>
      <c r="G1826" s="101" t="str">
        <f>IF(CADA_PROD!C1826="","",SUMIFS(MOVI_SAID!H:H,MOVI_SAID!D:D,D1826))</f>
        <v/>
      </c>
      <c r="H1826" s="101" t="str">
        <f t="shared" si="45"/>
        <v/>
      </c>
      <c r="I1826" s="100" t="str">
        <f>IF(CADA_PROD!C1826="","",IFERROR(IF(H1826&lt;=0,"Sem estoque",IF(H1826/E1826&lt;0.25,"Quase sem estoque",IF(H1826/E1826&lt;1.2,"Estoque baixo",IF(H1826/E1826&lt;2,"Estoque moderado","Estoque confortável")))),""))</f>
        <v/>
      </c>
      <c r="J1826" s="102" t="str">
        <f>IF(CADA_PROD!C1826="","",SUMIFS(MOVI_ENTR!M:M,MOVI_ENTR!D:D,D1826))</f>
        <v/>
      </c>
      <c r="K1826" s="103" t="str">
        <f>IF(CADA_PROD!C1826="","",IFERROR($J1826/SUM($J$6:$J$1006),""))</f>
        <v/>
      </c>
      <c r="L1826" s="103" t="str">
        <f>IF(CADA_PROD!C1826="","",IFERROR(H1826/SUM($H$6:$H$1006)+P1826,""))</f>
        <v/>
      </c>
      <c r="M1826" s="102" t="str">
        <f>IF(CADA_PROD!$C1826="","",IFERROR(SUMIFS(MOVI_ENTR!M:M,MOVI_ENTR!D:D,D1826)/SUMIFS(MOVI_ENTR!I:I,MOVI_ENTR!D:D,D1826),0))</f>
        <v/>
      </c>
      <c r="N1826" s="104" t="str">
        <f>IF(CADA_PROD!C1826="","",G1826/E1826)</f>
        <v/>
      </c>
    </row>
    <row r="1827" spans="3:14" ht="30" customHeight="1">
      <c r="C1827" s="99" t="str">
        <f>IF(CADA_PROD!C1827="","",CADA_PROD!C1827)</f>
        <v/>
      </c>
      <c r="D1827" s="100" t="str">
        <f>IF(CADA_PROD!D1827="","",CADA_PROD!D1827)</f>
        <v/>
      </c>
      <c r="E1827" s="101" t="str">
        <f>IF(CADA_PROD!E1827="","",CADA_PROD!E1827)</f>
        <v/>
      </c>
      <c r="F1827" s="101" t="str">
        <f>IF(CADA_PROD!D1827="","",SUMIFS(MOVI_ENTR!I:I,MOVI_ENTR!D:D,D1827))</f>
        <v/>
      </c>
      <c r="G1827" s="101" t="str">
        <f>IF(CADA_PROD!C1827="","",SUMIFS(MOVI_SAID!H:H,MOVI_SAID!D:D,D1827))</f>
        <v/>
      </c>
      <c r="H1827" s="101" t="str">
        <f t="shared" si="45"/>
        <v/>
      </c>
      <c r="I1827" s="100" t="str">
        <f>IF(CADA_PROD!C1827="","",IFERROR(IF(H1827&lt;=0,"Sem estoque",IF(H1827/E1827&lt;0.25,"Quase sem estoque",IF(H1827/E1827&lt;1.2,"Estoque baixo",IF(H1827/E1827&lt;2,"Estoque moderado","Estoque confortável")))),""))</f>
        <v/>
      </c>
      <c r="J1827" s="102" t="str">
        <f>IF(CADA_PROD!C1827="","",SUMIFS(MOVI_ENTR!M:M,MOVI_ENTR!D:D,D1827))</f>
        <v/>
      </c>
      <c r="K1827" s="103" t="str">
        <f>IF(CADA_PROD!C1827="","",IFERROR($J1827/SUM($J$6:$J$1006),""))</f>
        <v/>
      </c>
      <c r="L1827" s="103" t="str">
        <f>IF(CADA_PROD!C1827="","",IFERROR(H1827/SUM($H$6:$H$1006)+P1827,""))</f>
        <v/>
      </c>
      <c r="M1827" s="102" t="str">
        <f>IF(CADA_PROD!$C1827="","",IFERROR(SUMIFS(MOVI_ENTR!M:M,MOVI_ENTR!D:D,D1827)/SUMIFS(MOVI_ENTR!I:I,MOVI_ENTR!D:D,D1827),0))</f>
        <v/>
      </c>
      <c r="N1827" s="104" t="str">
        <f>IF(CADA_PROD!C1827="","",G1827/E1827)</f>
        <v/>
      </c>
    </row>
    <row r="1828" spans="3:14" ht="30" customHeight="1">
      <c r="C1828" s="99" t="str">
        <f>IF(CADA_PROD!C1828="","",CADA_PROD!C1828)</f>
        <v/>
      </c>
      <c r="D1828" s="100" t="str">
        <f>IF(CADA_PROD!D1828="","",CADA_PROD!D1828)</f>
        <v/>
      </c>
      <c r="E1828" s="101" t="str">
        <f>IF(CADA_PROD!E1828="","",CADA_PROD!E1828)</f>
        <v/>
      </c>
      <c r="F1828" s="101" t="str">
        <f>IF(CADA_PROD!D1828="","",SUMIFS(MOVI_ENTR!I:I,MOVI_ENTR!D:D,D1828))</f>
        <v/>
      </c>
      <c r="G1828" s="101" t="str">
        <f>IF(CADA_PROD!C1828="","",SUMIFS(MOVI_SAID!H:H,MOVI_SAID!D:D,D1828))</f>
        <v/>
      </c>
      <c r="H1828" s="101" t="str">
        <f t="shared" si="45"/>
        <v/>
      </c>
      <c r="I1828" s="100" t="str">
        <f>IF(CADA_PROD!C1828="","",IFERROR(IF(H1828&lt;=0,"Sem estoque",IF(H1828/E1828&lt;0.25,"Quase sem estoque",IF(H1828/E1828&lt;1.2,"Estoque baixo",IF(H1828/E1828&lt;2,"Estoque moderado","Estoque confortável")))),""))</f>
        <v/>
      </c>
      <c r="J1828" s="102" t="str">
        <f>IF(CADA_PROD!C1828="","",SUMIFS(MOVI_ENTR!M:M,MOVI_ENTR!D:D,D1828))</f>
        <v/>
      </c>
      <c r="K1828" s="103" t="str">
        <f>IF(CADA_PROD!C1828="","",IFERROR($J1828/SUM($J$6:$J$1006),""))</f>
        <v/>
      </c>
      <c r="L1828" s="103" t="str">
        <f>IF(CADA_PROD!C1828="","",IFERROR(H1828/SUM($H$6:$H$1006)+P1828,""))</f>
        <v/>
      </c>
      <c r="M1828" s="102" t="str">
        <f>IF(CADA_PROD!$C1828="","",IFERROR(SUMIFS(MOVI_ENTR!M:M,MOVI_ENTR!D:D,D1828)/SUMIFS(MOVI_ENTR!I:I,MOVI_ENTR!D:D,D1828),0))</f>
        <v/>
      </c>
      <c r="N1828" s="104" t="str">
        <f>IF(CADA_PROD!C1828="","",G1828/E1828)</f>
        <v/>
      </c>
    </row>
    <row r="1829" spans="3:14" ht="30" customHeight="1">
      <c r="C1829" s="99" t="str">
        <f>IF(CADA_PROD!C1829="","",CADA_PROD!C1829)</f>
        <v/>
      </c>
      <c r="D1829" s="100" t="str">
        <f>IF(CADA_PROD!D1829="","",CADA_PROD!D1829)</f>
        <v/>
      </c>
      <c r="E1829" s="101" t="str">
        <f>IF(CADA_PROD!E1829="","",CADA_PROD!E1829)</f>
        <v/>
      </c>
      <c r="F1829" s="101" t="str">
        <f>IF(CADA_PROD!D1829="","",SUMIFS(MOVI_ENTR!I:I,MOVI_ENTR!D:D,D1829))</f>
        <v/>
      </c>
      <c r="G1829" s="101" t="str">
        <f>IF(CADA_PROD!C1829="","",SUMIFS(MOVI_SAID!H:H,MOVI_SAID!D:D,D1829))</f>
        <v/>
      </c>
      <c r="H1829" s="101" t="str">
        <f t="shared" si="45"/>
        <v/>
      </c>
      <c r="I1829" s="100" t="str">
        <f>IF(CADA_PROD!C1829="","",IFERROR(IF(H1829&lt;=0,"Sem estoque",IF(H1829/E1829&lt;0.25,"Quase sem estoque",IF(H1829/E1829&lt;1.2,"Estoque baixo",IF(H1829/E1829&lt;2,"Estoque moderado","Estoque confortável")))),""))</f>
        <v/>
      </c>
      <c r="J1829" s="102" t="str">
        <f>IF(CADA_PROD!C1829="","",SUMIFS(MOVI_ENTR!M:M,MOVI_ENTR!D:D,D1829))</f>
        <v/>
      </c>
      <c r="K1829" s="103" t="str">
        <f>IF(CADA_PROD!C1829="","",IFERROR($J1829/SUM($J$6:$J$1006),""))</f>
        <v/>
      </c>
      <c r="L1829" s="103" t="str">
        <f>IF(CADA_PROD!C1829="","",IFERROR(H1829/SUM($H$6:$H$1006)+P1829,""))</f>
        <v/>
      </c>
      <c r="M1829" s="102" t="str">
        <f>IF(CADA_PROD!$C1829="","",IFERROR(SUMIFS(MOVI_ENTR!M:M,MOVI_ENTR!D:D,D1829)/SUMIFS(MOVI_ENTR!I:I,MOVI_ENTR!D:D,D1829),0))</f>
        <v/>
      </c>
      <c r="N1829" s="104" t="str">
        <f>IF(CADA_PROD!C1829="","",G1829/E1829)</f>
        <v/>
      </c>
    </row>
    <row r="1830" spans="3:14" ht="30" customHeight="1">
      <c r="C1830" s="99" t="str">
        <f>IF(CADA_PROD!C1830="","",CADA_PROD!C1830)</f>
        <v/>
      </c>
      <c r="D1830" s="100" t="str">
        <f>IF(CADA_PROD!D1830="","",CADA_PROD!D1830)</f>
        <v/>
      </c>
      <c r="E1830" s="101" t="str">
        <f>IF(CADA_PROD!E1830="","",CADA_PROD!E1830)</f>
        <v/>
      </c>
      <c r="F1830" s="101" t="str">
        <f>IF(CADA_PROD!D1830="","",SUMIFS(MOVI_ENTR!I:I,MOVI_ENTR!D:D,D1830))</f>
        <v/>
      </c>
      <c r="G1830" s="101" t="str">
        <f>IF(CADA_PROD!C1830="","",SUMIFS(MOVI_SAID!H:H,MOVI_SAID!D:D,D1830))</f>
        <v/>
      </c>
      <c r="H1830" s="101" t="str">
        <f t="shared" si="45"/>
        <v/>
      </c>
      <c r="I1830" s="100" t="str">
        <f>IF(CADA_PROD!C1830="","",IFERROR(IF(H1830&lt;=0,"Sem estoque",IF(H1830/E1830&lt;0.25,"Quase sem estoque",IF(H1830/E1830&lt;1.2,"Estoque baixo",IF(H1830/E1830&lt;2,"Estoque moderado","Estoque confortável")))),""))</f>
        <v/>
      </c>
      <c r="J1830" s="102" t="str">
        <f>IF(CADA_PROD!C1830="","",SUMIFS(MOVI_ENTR!M:M,MOVI_ENTR!D:D,D1830))</f>
        <v/>
      </c>
      <c r="K1830" s="103" t="str">
        <f>IF(CADA_PROD!C1830="","",IFERROR($J1830/SUM($J$6:$J$1006),""))</f>
        <v/>
      </c>
      <c r="L1830" s="103" t="str">
        <f>IF(CADA_PROD!C1830="","",IFERROR(H1830/SUM($H$6:$H$1006)+P1830,""))</f>
        <v/>
      </c>
      <c r="M1830" s="102" t="str">
        <f>IF(CADA_PROD!$C1830="","",IFERROR(SUMIFS(MOVI_ENTR!M:M,MOVI_ENTR!D:D,D1830)/SUMIFS(MOVI_ENTR!I:I,MOVI_ENTR!D:D,D1830),0))</f>
        <v/>
      </c>
      <c r="N1830" s="104" t="str">
        <f>IF(CADA_PROD!C1830="","",G1830/E1830)</f>
        <v/>
      </c>
    </row>
    <row r="1831" spans="3:14" ht="30" customHeight="1">
      <c r="C1831" s="99" t="str">
        <f>IF(CADA_PROD!C1831="","",CADA_PROD!C1831)</f>
        <v/>
      </c>
      <c r="D1831" s="100" t="str">
        <f>IF(CADA_PROD!D1831="","",CADA_PROD!D1831)</f>
        <v/>
      </c>
      <c r="E1831" s="101" t="str">
        <f>IF(CADA_PROD!E1831="","",CADA_PROD!E1831)</f>
        <v/>
      </c>
      <c r="F1831" s="101" t="str">
        <f>IF(CADA_PROD!D1831="","",SUMIFS(MOVI_ENTR!I:I,MOVI_ENTR!D:D,D1831))</f>
        <v/>
      </c>
      <c r="G1831" s="101" t="str">
        <f>IF(CADA_PROD!C1831="","",SUMIFS(MOVI_SAID!H:H,MOVI_SAID!D:D,D1831))</f>
        <v/>
      </c>
      <c r="H1831" s="101" t="str">
        <f t="shared" si="45"/>
        <v/>
      </c>
      <c r="I1831" s="100" t="str">
        <f>IF(CADA_PROD!C1831="","",IFERROR(IF(H1831&lt;=0,"Sem estoque",IF(H1831/E1831&lt;0.25,"Quase sem estoque",IF(H1831/E1831&lt;1.2,"Estoque baixo",IF(H1831/E1831&lt;2,"Estoque moderado","Estoque confortável")))),""))</f>
        <v/>
      </c>
      <c r="J1831" s="102" t="str">
        <f>IF(CADA_PROD!C1831="","",SUMIFS(MOVI_ENTR!M:M,MOVI_ENTR!D:D,D1831))</f>
        <v/>
      </c>
      <c r="K1831" s="103" t="str">
        <f>IF(CADA_PROD!C1831="","",IFERROR($J1831/SUM($J$6:$J$1006),""))</f>
        <v/>
      </c>
      <c r="L1831" s="103" t="str">
        <f>IF(CADA_PROD!C1831="","",IFERROR(H1831/SUM($H$6:$H$1006)+P1831,""))</f>
        <v/>
      </c>
      <c r="M1831" s="102" t="str">
        <f>IF(CADA_PROD!$C1831="","",IFERROR(SUMIFS(MOVI_ENTR!M:M,MOVI_ENTR!D:D,D1831)/SUMIFS(MOVI_ENTR!I:I,MOVI_ENTR!D:D,D1831),0))</f>
        <v/>
      </c>
      <c r="N1831" s="104" t="str">
        <f>IF(CADA_PROD!C1831="","",G1831/E1831)</f>
        <v/>
      </c>
    </row>
    <row r="1832" spans="3:14" ht="30" customHeight="1">
      <c r="C1832" s="99" t="str">
        <f>IF(CADA_PROD!C1832="","",CADA_PROD!C1832)</f>
        <v/>
      </c>
      <c r="D1832" s="100" t="str">
        <f>IF(CADA_PROD!D1832="","",CADA_PROD!D1832)</f>
        <v/>
      </c>
      <c r="E1832" s="101" t="str">
        <f>IF(CADA_PROD!E1832="","",CADA_PROD!E1832)</f>
        <v/>
      </c>
      <c r="F1832" s="101" t="str">
        <f>IF(CADA_PROD!D1832="","",SUMIFS(MOVI_ENTR!I:I,MOVI_ENTR!D:D,D1832))</f>
        <v/>
      </c>
      <c r="G1832" s="101" t="str">
        <f>IF(CADA_PROD!C1832="","",SUMIFS(MOVI_SAID!H:H,MOVI_SAID!D:D,D1832))</f>
        <v/>
      </c>
      <c r="H1832" s="101" t="str">
        <f t="shared" si="45"/>
        <v/>
      </c>
      <c r="I1832" s="100" t="str">
        <f>IF(CADA_PROD!C1832="","",IFERROR(IF(H1832&lt;=0,"Sem estoque",IF(H1832/E1832&lt;0.25,"Quase sem estoque",IF(H1832/E1832&lt;1.2,"Estoque baixo",IF(H1832/E1832&lt;2,"Estoque moderado","Estoque confortável")))),""))</f>
        <v/>
      </c>
      <c r="J1832" s="102" t="str">
        <f>IF(CADA_PROD!C1832="","",SUMIFS(MOVI_ENTR!M:M,MOVI_ENTR!D:D,D1832))</f>
        <v/>
      </c>
      <c r="K1832" s="103" t="str">
        <f>IF(CADA_PROD!C1832="","",IFERROR($J1832/SUM($J$6:$J$1006),""))</f>
        <v/>
      </c>
      <c r="L1832" s="103" t="str">
        <f>IF(CADA_PROD!C1832="","",IFERROR(H1832/SUM($H$6:$H$1006)+P1832,""))</f>
        <v/>
      </c>
      <c r="M1832" s="102" t="str">
        <f>IF(CADA_PROD!$C1832="","",IFERROR(SUMIFS(MOVI_ENTR!M:M,MOVI_ENTR!D:D,D1832)/SUMIFS(MOVI_ENTR!I:I,MOVI_ENTR!D:D,D1832),0))</f>
        <v/>
      </c>
      <c r="N1832" s="104" t="str">
        <f>IF(CADA_PROD!C1832="","",G1832/E1832)</f>
        <v/>
      </c>
    </row>
    <row r="1833" spans="3:14" ht="30" customHeight="1">
      <c r="C1833" s="99" t="str">
        <f>IF(CADA_PROD!C1833="","",CADA_PROD!C1833)</f>
        <v/>
      </c>
      <c r="D1833" s="100" t="str">
        <f>IF(CADA_PROD!D1833="","",CADA_PROD!D1833)</f>
        <v/>
      </c>
      <c r="E1833" s="101" t="str">
        <f>IF(CADA_PROD!E1833="","",CADA_PROD!E1833)</f>
        <v/>
      </c>
      <c r="F1833" s="101" t="str">
        <f>IF(CADA_PROD!D1833="","",SUMIFS(MOVI_ENTR!I:I,MOVI_ENTR!D:D,D1833))</f>
        <v/>
      </c>
      <c r="G1833" s="101" t="str">
        <f>IF(CADA_PROD!C1833="","",SUMIFS(MOVI_SAID!H:H,MOVI_SAID!D:D,D1833))</f>
        <v/>
      </c>
      <c r="H1833" s="101" t="str">
        <f t="shared" si="45"/>
        <v/>
      </c>
      <c r="I1833" s="100" t="str">
        <f>IF(CADA_PROD!C1833="","",IFERROR(IF(H1833&lt;=0,"Sem estoque",IF(H1833/E1833&lt;0.25,"Quase sem estoque",IF(H1833/E1833&lt;1.2,"Estoque baixo",IF(H1833/E1833&lt;2,"Estoque moderado","Estoque confortável")))),""))</f>
        <v/>
      </c>
      <c r="J1833" s="102" t="str">
        <f>IF(CADA_PROD!C1833="","",SUMIFS(MOVI_ENTR!M:M,MOVI_ENTR!D:D,D1833))</f>
        <v/>
      </c>
      <c r="K1833" s="103" t="str">
        <f>IF(CADA_PROD!C1833="","",IFERROR($J1833/SUM($J$6:$J$1006),""))</f>
        <v/>
      </c>
      <c r="L1833" s="103" t="str">
        <f>IF(CADA_PROD!C1833="","",IFERROR(H1833/SUM($H$6:$H$1006)+P1833,""))</f>
        <v/>
      </c>
      <c r="M1833" s="102" t="str">
        <f>IF(CADA_PROD!$C1833="","",IFERROR(SUMIFS(MOVI_ENTR!M:M,MOVI_ENTR!D:D,D1833)/SUMIFS(MOVI_ENTR!I:I,MOVI_ENTR!D:D,D1833),0))</f>
        <v/>
      </c>
      <c r="N1833" s="104" t="str">
        <f>IF(CADA_PROD!C1833="","",G1833/E1833)</f>
        <v/>
      </c>
    </row>
    <row r="1834" spans="3:14" ht="30" customHeight="1">
      <c r="C1834" s="99" t="str">
        <f>IF(CADA_PROD!C1834="","",CADA_PROD!C1834)</f>
        <v/>
      </c>
      <c r="D1834" s="100" t="str">
        <f>IF(CADA_PROD!D1834="","",CADA_PROD!D1834)</f>
        <v/>
      </c>
      <c r="E1834" s="101" t="str">
        <f>IF(CADA_PROD!E1834="","",CADA_PROD!E1834)</f>
        <v/>
      </c>
      <c r="F1834" s="101" t="str">
        <f>IF(CADA_PROD!D1834="","",SUMIFS(MOVI_ENTR!I:I,MOVI_ENTR!D:D,D1834))</f>
        <v/>
      </c>
      <c r="G1834" s="101" t="str">
        <f>IF(CADA_PROD!C1834="","",SUMIFS(MOVI_SAID!H:H,MOVI_SAID!D:D,D1834))</f>
        <v/>
      </c>
      <c r="H1834" s="101" t="str">
        <f t="shared" si="45"/>
        <v/>
      </c>
      <c r="I1834" s="100" t="str">
        <f>IF(CADA_PROD!C1834="","",IFERROR(IF(H1834&lt;=0,"Sem estoque",IF(H1834/E1834&lt;0.25,"Quase sem estoque",IF(H1834/E1834&lt;1.2,"Estoque baixo",IF(H1834/E1834&lt;2,"Estoque moderado","Estoque confortável")))),""))</f>
        <v/>
      </c>
      <c r="J1834" s="102" t="str">
        <f>IF(CADA_PROD!C1834="","",SUMIFS(MOVI_ENTR!M:M,MOVI_ENTR!D:D,D1834))</f>
        <v/>
      </c>
      <c r="K1834" s="103" t="str">
        <f>IF(CADA_PROD!C1834="","",IFERROR($J1834/SUM($J$6:$J$1006),""))</f>
        <v/>
      </c>
      <c r="L1834" s="103" t="str">
        <f>IF(CADA_PROD!C1834="","",IFERROR(H1834/SUM($H$6:$H$1006)+P1834,""))</f>
        <v/>
      </c>
      <c r="M1834" s="102" t="str">
        <f>IF(CADA_PROD!$C1834="","",IFERROR(SUMIFS(MOVI_ENTR!M:M,MOVI_ENTR!D:D,D1834)/SUMIFS(MOVI_ENTR!I:I,MOVI_ENTR!D:D,D1834),0))</f>
        <v/>
      </c>
      <c r="N1834" s="104" t="str">
        <f>IF(CADA_PROD!C1834="","",G1834/E1834)</f>
        <v/>
      </c>
    </row>
    <row r="1835" spans="3:14" ht="30" customHeight="1">
      <c r="C1835" s="99" t="str">
        <f>IF(CADA_PROD!C1835="","",CADA_PROD!C1835)</f>
        <v/>
      </c>
      <c r="D1835" s="100" t="str">
        <f>IF(CADA_PROD!D1835="","",CADA_PROD!D1835)</f>
        <v/>
      </c>
      <c r="E1835" s="101" t="str">
        <f>IF(CADA_PROD!E1835="","",CADA_PROD!E1835)</f>
        <v/>
      </c>
      <c r="F1835" s="101" t="str">
        <f>IF(CADA_PROD!D1835="","",SUMIFS(MOVI_ENTR!I:I,MOVI_ENTR!D:D,D1835))</f>
        <v/>
      </c>
      <c r="G1835" s="101" t="str">
        <f>IF(CADA_PROD!C1835="","",SUMIFS(MOVI_SAID!H:H,MOVI_SAID!D:D,D1835))</f>
        <v/>
      </c>
      <c r="H1835" s="101" t="str">
        <f t="shared" ref="H1835:H1898" si="46">IFERROR(F1835-G1835,"")</f>
        <v/>
      </c>
      <c r="I1835" s="100" t="str">
        <f>IF(CADA_PROD!C1835="","",IFERROR(IF(H1835&lt;=0,"Sem estoque",IF(H1835/E1835&lt;0.25,"Quase sem estoque",IF(H1835/E1835&lt;1.2,"Estoque baixo",IF(H1835/E1835&lt;2,"Estoque moderado","Estoque confortável")))),""))</f>
        <v/>
      </c>
      <c r="J1835" s="102" t="str">
        <f>IF(CADA_PROD!C1835="","",SUMIFS(MOVI_ENTR!M:M,MOVI_ENTR!D:D,D1835))</f>
        <v/>
      </c>
      <c r="K1835" s="103" t="str">
        <f>IF(CADA_PROD!C1835="","",IFERROR($J1835/SUM($J$6:$J$1006),""))</f>
        <v/>
      </c>
      <c r="L1835" s="103" t="str">
        <f>IF(CADA_PROD!C1835="","",IFERROR(H1835/SUM($H$6:$H$1006)+P1835,""))</f>
        <v/>
      </c>
      <c r="M1835" s="102" t="str">
        <f>IF(CADA_PROD!$C1835="","",IFERROR(SUMIFS(MOVI_ENTR!M:M,MOVI_ENTR!D:D,D1835)/SUMIFS(MOVI_ENTR!I:I,MOVI_ENTR!D:D,D1835),0))</f>
        <v/>
      </c>
      <c r="N1835" s="104" t="str">
        <f>IF(CADA_PROD!C1835="","",G1835/E1835)</f>
        <v/>
      </c>
    </row>
    <row r="1836" spans="3:14" ht="30" customHeight="1">
      <c r="C1836" s="99" t="str">
        <f>IF(CADA_PROD!C1836="","",CADA_PROD!C1836)</f>
        <v/>
      </c>
      <c r="D1836" s="100" t="str">
        <f>IF(CADA_PROD!D1836="","",CADA_PROD!D1836)</f>
        <v/>
      </c>
      <c r="E1836" s="101" t="str">
        <f>IF(CADA_PROD!E1836="","",CADA_PROD!E1836)</f>
        <v/>
      </c>
      <c r="F1836" s="101" t="str">
        <f>IF(CADA_PROD!D1836="","",SUMIFS(MOVI_ENTR!I:I,MOVI_ENTR!D:D,D1836))</f>
        <v/>
      </c>
      <c r="G1836" s="101" t="str">
        <f>IF(CADA_PROD!C1836="","",SUMIFS(MOVI_SAID!H:H,MOVI_SAID!D:D,D1836))</f>
        <v/>
      </c>
      <c r="H1836" s="101" t="str">
        <f t="shared" si="46"/>
        <v/>
      </c>
      <c r="I1836" s="100" t="str">
        <f>IF(CADA_PROD!C1836="","",IFERROR(IF(H1836&lt;=0,"Sem estoque",IF(H1836/E1836&lt;0.25,"Quase sem estoque",IF(H1836/E1836&lt;1.2,"Estoque baixo",IF(H1836/E1836&lt;2,"Estoque moderado","Estoque confortável")))),""))</f>
        <v/>
      </c>
      <c r="J1836" s="102" t="str">
        <f>IF(CADA_PROD!C1836="","",SUMIFS(MOVI_ENTR!M:M,MOVI_ENTR!D:D,D1836))</f>
        <v/>
      </c>
      <c r="K1836" s="103" t="str">
        <f>IF(CADA_PROD!C1836="","",IFERROR($J1836/SUM($J$6:$J$1006),""))</f>
        <v/>
      </c>
      <c r="L1836" s="103" t="str">
        <f>IF(CADA_PROD!C1836="","",IFERROR(H1836/SUM($H$6:$H$1006)+P1836,""))</f>
        <v/>
      </c>
      <c r="M1836" s="102" t="str">
        <f>IF(CADA_PROD!$C1836="","",IFERROR(SUMIFS(MOVI_ENTR!M:M,MOVI_ENTR!D:D,D1836)/SUMIFS(MOVI_ENTR!I:I,MOVI_ENTR!D:D,D1836),0))</f>
        <v/>
      </c>
      <c r="N1836" s="104" t="str">
        <f>IF(CADA_PROD!C1836="","",G1836/E1836)</f>
        <v/>
      </c>
    </row>
    <row r="1837" spans="3:14" ht="30" customHeight="1">
      <c r="C1837" s="99" t="str">
        <f>IF(CADA_PROD!C1837="","",CADA_PROD!C1837)</f>
        <v/>
      </c>
      <c r="D1837" s="100" t="str">
        <f>IF(CADA_PROD!D1837="","",CADA_PROD!D1837)</f>
        <v/>
      </c>
      <c r="E1837" s="101" t="str">
        <f>IF(CADA_PROD!E1837="","",CADA_PROD!E1837)</f>
        <v/>
      </c>
      <c r="F1837" s="101" t="str">
        <f>IF(CADA_PROD!D1837="","",SUMIFS(MOVI_ENTR!I:I,MOVI_ENTR!D:D,D1837))</f>
        <v/>
      </c>
      <c r="G1837" s="101" t="str">
        <f>IF(CADA_PROD!C1837="","",SUMIFS(MOVI_SAID!H:H,MOVI_SAID!D:D,D1837))</f>
        <v/>
      </c>
      <c r="H1837" s="101" t="str">
        <f t="shared" si="46"/>
        <v/>
      </c>
      <c r="I1837" s="100" t="str">
        <f>IF(CADA_PROD!C1837="","",IFERROR(IF(H1837&lt;=0,"Sem estoque",IF(H1837/E1837&lt;0.25,"Quase sem estoque",IF(H1837/E1837&lt;1.2,"Estoque baixo",IF(H1837/E1837&lt;2,"Estoque moderado","Estoque confortável")))),""))</f>
        <v/>
      </c>
      <c r="J1837" s="102" t="str">
        <f>IF(CADA_PROD!C1837="","",SUMIFS(MOVI_ENTR!M:M,MOVI_ENTR!D:D,D1837))</f>
        <v/>
      </c>
      <c r="K1837" s="103" t="str">
        <f>IF(CADA_PROD!C1837="","",IFERROR($J1837/SUM($J$6:$J$1006),""))</f>
        <v/>
      </c>
      <c r="L1837" s="103" t="str">
        <f>IF(CADA_PROD!C1837="","",IFERROR(H1837/SUM($H$6:$H$1006)+P1837,""))</f>
        <v/>
      </c>
      <c r="M1837" s="102" t="str">
        <f>IF(CADA_PROD!$C1837="","",IFERROR(SUMIFS(MOVI_ENTR!M:M,MOVI_ENTR!D:D,D1837)/SUMIFS(MOVI_ENTR!I:I,MOVI_ENTR!D:D,D1837),0))</f>
        <v/>
      </c>
      <c r="N1837" s="104" t="str">
        <f>IF(CADA_PROD!C1837="","",G1837/E1837)</f>
        <v/>
      </c>
    </row>
    <row r="1838" spans="3:14" ht="30" customHeight="1">
      <c r="C1838" s="99" t="str">
        <f>IF(CADA_PROD!C1838="","",CADA_PROD!C1838)</f>
        <v/>
      </c>
      <c r="D1838" s="100" t="str">
        <f>IF(CADA_PROD!D1838="","",CADA_PROD!D1838)</f>
        <v/>
      </c>
      <c r="E1838" s="101" t="str">
        <f>IF(CADA_PROD!E1838="","",CADA_PROD!E1838)</f>
        <v/>
      </c>
      <c r="F1838" s="101" t="str">
        <f>IF(CADA_PROD!D1838="","",SUMIFS(MOVI_ENTR!I:I,MOVI_ENTR!D:D,D1838))</f>
        <v/>
      </c>
      <c r="G1838" s="101" t="str">
        <f>IF(CADA_PROD!C1838="","",SUMIFS(MOVI_SAID!H:H,MOVI_SAID!D:D,D1838))</f>
        <v/>
      </c>
      <c r="H1838" s="101" t="str">
        <f t="shared" si="46"/>
        <v/>
      </c>
      <c r="I1838" s="100" t="str">
        <f>IF(CADA_PROD!C1838="","",IFERROR(IF(H1838&lt;=0,"Sem estoque",IF(H1838/E1838&lt;0.25,"Quase sem estoque",IF(H1838/E1838&lt;1.2,"Estoque baixo",IF(H1838/E1838&lt;2,"Estoque moderado","Estoque confortável")))),""))</f>
        <v/>
      </c>
      <c r="J1838" s="102" t="str">
        <f>IF(CADA_PROD!C1838="","",SUMIFS(MOVI_ENTR!M:M,MOVI_ENTR!D:D,D1838))</f>
        <v/>
      </c>
      <c r="K1838" s="103" t="str">
        <f>IF(CADA_PROD!C1838="","",IFERROR($J1838/SUM($J$6:$J$1006),""))</f>
        <v/>
      </c>
      <c r="L1838" s="103" t="str">
        <f>IF(CADA_PROD!C1838="","",IFERROR(H1838/SUM($H$6:$H$1006)+P1838,""))</f>
        <v/>
      </c>
      <c r="M1838" s="102" t="str">
        <f>IF(CADA_PROD!$C1838="","",IFERROR(SUMIFS(MOVI_ENTR!M:M,MOVI_ENTR!D:D,D1838)/SUMIFS(MOVI_ENTR!I:I,MOVI_ENTR!D:D,D1838),0))</f>
        <v/>
      </c>
      <c r="N1838" s="104" t="str">
        <f>IF(CADA_PROD!C1838="","",G1838/E1838)</f>
        <v/>
      </c>
    </row>
    <row r="1839" spans="3:14" ht="30" customHeight="1">
      <c r="C1839" s="99" t="str">
        <f>IF(CADA_PROD!C1839="","",CADA_PROD!C1839)</f>
        <v/>
      </c>
      <c r="D1839" s="100" t="str">
        <f>IF(CADA_PROD!D1839="","",CADA_PROD!D1839)</f>
        <v/>
      </c>
      <c r="E1839" s="101" t="str">
        <f>IF(CADA_PROD!E1839="","",CADA_PROD!E1839)</f>
        <v/>
      </c>
      <c r="F1839" s="101" t="str">
        <f>IF(CADA_PROD!D1839="","",SUMIFS(MOVI_ENTR!I:I,MOVI_ENTR!D:D,D1839))</f>
        <v/>
      </c>
      <c r="G1839" s="101" t="str">
        <f>IF(CADA_PROD!C1839="","",SUMIFS(MOVI_SAID!H:H,MOVI_SAID!D:D,D1839))</f>
        <v/>
      </c>
      <c r="H1839" s="101" t="str">
        <f t="shared" si="46"/>
        <v/>
      </c>
      <c r="I1839" s="100" t="str">
        <f>IF(CADA_PROD!C1839="","",IFERROR(IF(H1839&lt;=0,"Sem estoque",IF(H1839/E1839&lt;0.25,"Quase sem estoque",IF(H1839/E1839&lt;1.2,"Estoque baixo",IF(H1839/E1839&lt;2,"Estoque moderado","Estoque confortável")))),""))</f>
        <v/>
      </c>
      <c r="J1839" s="102" t="str">
        <f>IF(CADA_PROD!C1839="","",SUMIFS(MOVI_ENTR!M:M,MOVI_ENTR!D:D,D1839))</f>
        <v/>
      </c>
      <c r="K1839" s="103" t="str">
        <f>IF(CADA_PROD!C1839="","",IFERROR($J1839/SUM($J$6:$J$1006),""))</f>
        <v/>
      </c>
      <c r="L1839" s="103" t="str">
        <f>IF(CADA_PROD!C1839="","",IFERROR(H1839/SUM($H$6:$H$1006)+P1839,""))</f>
        <v/>
      </c>
      <c r="M1839" s="102" t="str">
        <f>IF(CADA_PROD!$C1839="","",IFERROR(SUMIFS(MOVI_ENTR!M:M,MOVI_ENTR!D:D,D1839)/SUMIFS(MOVI_ENTR!I:I,MOVI_ENTR!D:D,D1839),0))</f>
        <v/>
      </c>
      <c r="N1839" s="104" t="str">
        <f>IF(CADA_PROD!C1839="","",G1839/E1839)</f>
        <v/>
      </c>
    </row>
    <row r="1840" spans="3:14" ht="30" customHeight="1">
      <c r="C1840" s="99" t="str">
        <f>IF(CADA_PROD!C1840="","",CADA_PROD!C1840)</f>
        <v/>
      </c>
      <c r="D1840" s="100" t="str">
        <f>IF(CADA_PROD!D1840="","",CADA_PROD!D1840)</f>
        <v/>
      </c>
      <c r="E1840" s="101" t="str">
        <f>IF(CADA_PROD!E1840="","",CADA_PROD!E1840)</f>
        <v/>
      </c>
      <c r="F1840" s="101" t="str">
        <f>IF(CADA_PROD!D1840="","",SUMIFS(MOVI_ENTR!I:I,MOVI_ENTR!D:D,D1840))</f>
        <v/>
      </c>
      <c r="G1840" s="101" t="str">
        <f>IF(CADA_PROD!C1840="","",SUMIFS(MOVI_SAID!H:H,MOVI_SAID!D:D,D1840))</f>
        <v/>
      </c>
      <c r="H1840" s="101" t="str">
        <f t="shared" si="46"/>
        <v/>
      </c>
      <c r="I1840" s="100" t="str">
        <f>IF(CADA_PROD!C1840="","",IFERROR(IF(H1840&lt;=0,"Sem estoque",IF(H1840/E1840&lt;0.25,"Quase sem estoque",IF(H1840/E1840&lt;1.2,"Estoque baixo",IF(H1840/E1840&lt;2,"Estoque moderado","Estoque confortável")))),""))</f>
        <v/>
      </c>
      <c r="J1840" s="102" t="str">
        <f>IF(CADA_PROD!C1840="","",SUMIFS(MOVI_ENTR!M:M,MOVI_ENTR!D:D,D1840))</f>
        <v/>
      </c>
      <c r="K1840" s="103" t="str">
        <f>IF(CADA_PROD!C1840="","",IFERROR($J1840/SUM($J$6:$J$1006),""))</f>
        <v/>
      </c>
      <c r="L1840" s="103" t="str">
        <f>IF(CADA_PROD!C1840="","",IFERROR(H1840/SUM($H$6:$H$1006)+P1840,""))</f>
        <v/>
      </c>
      <c r="M1840" s="102" t="str">
        <f>IF(CADA_PROD!$C1840="","",IFERROR(SUMIFS(MOVI_ENTR!M:M,MOVI_ENTR!D:D,D1840)/SUMIFS(MOVI_ENTR!I:I,MOVI_ENTR!D:D,D1840),0))</f>
        <v/>
      </c>
      <c r="N1840" s="104" t="str">
        <f>IF(CADA_PROD!C1840="","",G1840/E1840)</f>
        <v/>
      </c>
    </row>
    <row r="1841" spans="3:14" ht="30" customHeight="1">
      <c r="C1841" s="99" t="str">
        <f>IF(CADA_PROD!C1841="","",CADA_PROD!C1841)</f>
        <v/>
      </c>
      <c r="D1841" s="100" t="str">
        <f>IF(CADA_PROD!D1841="","",CADA_PROD!D1841)</f>
        <v/>
      </c>
      <c r="E1841" s="101" t="str">
        <f>IF(CADA_PROD!E1841="","",CADA_PROD!E1841)</f>
        <v/>
      </c>
      <c r="F1841" s="101" t="str">
        <f>IF(CADA_PROD!D1841="","",SUMIFS(MOVI_ENTR!I:I,MOVI_ENTR!D:D,D1841))</f>
        <v/>
      </c>
      <c r="G1841" s="101" t="str">
        <f>IF(CADA_PROD!C1841="","",SUMIFS(MOVI_SAID!H:H,MOVI_SAID!D:D,D1841))</f>
        <v/>
      </c>
      <c r="H1841" s="101" t="str">
        <f t="shared" si="46"/>
        <v/>
      </c>
      <c r="I1841" s="100" t="str">
        <f>IF(CADA_PROD!C1841="","",IFERROR(IF(H1841&lt;=0,"Sem estoque",IF(H1841/E1841&lt;0.25,"Quase sem estoque",IF(H1841/E1841&lt;1.2,"Estoque baixo",IF(H1841/E1841&lt;2,"Estoque moderado","Estoque confortável")))),""))</f>
        <v/>
      </c>
      <c r="J1841" s="102" t="str">
        <f>IF(CADA_PROD!C1841="","",SUMIFS(MOVI_ENTR!M:M,MOVI_ENTR!D:D,D1841))</f>
        <v/>
      </c>
      <c r="K1841" s="103" t="str">
        <f>IF(CADA_PROD!C1841="","",IFERROR($J1841/SUM($J$6:$J$1006),""))</f>
        <v/>
      </c>
      <c r="L1841" s="103" t="str">
        <f>IF(CADA_PROD!C1841="","",IFERROR(H1841/SUM($H$6:$H$1006)+P1841,""))</f>
        <v/>
      </c>
      <c r="M1841" s="102" t="str">
        <f>IF(CADA_PROD!$C1841="","",IFERROR(SUMIFS(MOVI_ENTR!M:M,MOVI_ENTR!D:D,D1841)/SUMIFS(MOVI_ENTR!I:I,MOVI_ENTR!D:D,D1841),0))</f>
        <v/>
      </c>
      <c r="N1841" s="104" t="str">
        <f>IF(CADA_PROD!C1841="","",G1841/E1841)</f>
        <v/>
      </c>
    </row>
    <row r="1842" spans="3:14" ht="30" customHeight="1">
      <c r="C1842" s="99" t="str">
        <f>IF(CADA_PROD!C1842="","",CADA_PROD!C1842)</f>
        <v/>
      </c>
      <c r="D1842" s="100" t="str">
        <f>IF(CADA_PROD!D1842="","",CADA_PROD!D1842)</f>
        <v/>
      </c>
      <c r="E1842" s="101" t="str">
        <f>IF(CADA_PROD!E1842="","",CADA_PROD!E1842)</f>
        <v/>
      </c>
      <c r="F1842" s="101" t="str">
        <f>IF(CADA_PROD!D1842="","",SUMIFS(MOVI_ENTR!I:I,MOVI_ENTR!D:D,D1842))</f>
        <v/>
      </c>
      <c r="G1842" s="101" t="str">
        <f>IF(CADA_PROD!C1842="","",SUMIFS(MOVI_SAID!H:H,MOVI_SAID!D:D,D1842))</f>
        <v/>
      </c>
      <c r="H1842" s="101" t="str">
        <f t="shared" si="46"/>
        <v/>
      </c>
      <c r="I1842" s="100" t="str">
        <f>IF(CADA_PROD!C1842="","",IFERROR(IF(H1842&lt;=0,"Sem estoque",IF(H1842/E1842&lt;0.25,"Quase sem estoque",IF(H1842/E1842&lt;1.2,"Estoque baixo",IF(H1842/E1842&lt;2,"Estoque moderado","Estoque confortável")))),""))</f>
        <v/>
      </c>
      <c r="J1842" s="102" t="str">
        <f>IF(CADA_PROD!C1842="","",SUMIFS(MOVI_ENTR!M:M,MOVI_ENTR!D:D,D1842))</f>
        <v/>
      </c>
      <c r="K1842" s="103" t="str">
        <f>IF(CADA_PROD!C1842="","",IFERROR($J1842/SUM($J$6:$J$1006),""))</f>
        <v/>
      </c>
      <c r="L1842" s="103" t="str">
        <f>IF(CADA_PROD!C1842="","",IFERROR(H1842/SUM($H$6:$H$1006)+P1842,""))</f>
        <v/>
      </c>
      <c r="M1842" s="102" t="str">
        <f>IF(CADA_PROD!$C1842="","",IFERROR(SUMIFS(MOVI_ENTR!M:M,MOVI_ENTR!D:D,D1842)/SUMIFS(MOVI_ENTR!I:I,MOVI_ENTR!D:D,D1842),0))</f>
        <v/>
      </c>
      <c r="N1842" s="104" t="str">
        <f>IF(CADA_PROD!C1842="","",G1842/E1842)</f>
        <v/>
      </c>
    </row>
    <row r="1843" spans="3:14" ht="30" customHeight="1">
      <c r="C1843" s="99" t="str">
        <f>IF(CADA_PROD!C1843="","",CADA_PROD!C1843)</f>
        <v/>
      </c>
      <c r="D1843" s="100" t="str">
        <f>IF(CADA_PROD!D1843="","",CADA_PROD!D1843)</f>
        <v/>
      </c>
      <c r="E1843" s="101" t="str">
        <f>IF(CADA_PROD!E1843="","",CADA_PROD!E1843)</f>
        <v/>
      </c>
      <c r="F1843" s="101" t="str">
        <f>IF(CADA_PROD!D1843="","",SUMIFS(MOVI_ENTR!I:I,MOVI_ENTR!D:D,D1843))</f>
        <v/>
      </c>
      <c r="G1843" s="101" t="str">
        <f>IF(CADA_PROD!C1843="","",SUMIFS(MOVI_SAID!H:H,MOVI_SAID!D:D,D1843))</f>
        <v/>
      </c>
      <c r="H1843" s="101" t="str">
        <f t="shared" si="46"/>
        <v/>
      </c>
      <c r="I1843" s="100" t="str">
        <f>IF(CADA_PROD!C1843="","",IFERROR(IF(H1843&lt;=0,"Sem estoque",IF(H1843/E1843&lt;0.25,"Quase sem estoque",IF(H1843/E1843&lt;1.2,"Estoque baixo",IF(H1843/E1843&lt;2,"Estoque moderado","Estoque confortável")))),""))</f>
        <v/>
      </c>
      <c r="J1843" s="102" t="str">
        <f>IF(CADA_PROD!C1843="","",SUMIFS(MOVI_ENTR!M:M,MOVI_ENTR!D:D,D1843))</f>
        <v/>
      </c>
      <c r="K1843" s="103" t="str">
        <f>IF(CADA_PROD!C1843="","",IFERROR($J1843/SUM($J$6:$J$1006),""))</f>
        <v/>
      </c>
      <c r="L1843" s="103" t="str">
        <f>IF(CADA_PROD!C1843="","",IFERROR(H1843/SUM($H$6:$H$1006)+P1843,""))</f>
        <v/>
      </c>
      <c r="M1843" s="102" t="str">
        <f>IF(CADA_PROD!$C1843="","",IFERROR(SUMIFS(MOVI_ENTR!M:M,MOVI_ENTR!D:D,D1843)/SUMIFS(MOVI_ENTR!I:I,MOVI_ENTR!D:D,D1843),0))</f>
        <v/>
      </c>
      <c r="N1843" s="104" t="str">
        <f>IF(CADA_PROD!C1843="","",G1843/E1843)</f>
        <v/>
      </c>
    </row>
    <row r="1844" spans="3:14" ht="30" customHeight="1">
      <c r="C1844" s="99" t="str">
        <f>IF(CADA_PROD!C1844="","",CADA_PROD!C1844)</f>
        <v/>
      </c>
      <c r="D1844" s="100" t="str">
        <f>IF(CADA_PROD!D1844="","",CADA_PROD!D1844)</f>
        <v/>
      </c>
      <c r="E1844" s="101" t="str">
        <f>IF(CADA_PROD!E1844="","",CADA_PROD!E1844)</f>
        <v/>
      </c>
      <c r="F1844" s="101" t="str">
        <f>IF(CADA_PROD!D1844="","",SUMIFS(MOVI_ENTR!I:I,MOVI_ENTR!D:D,D1844))</f>
        <v/>
      </c>
      <c r="G1844" s="101" t="str">
        <f>IF(CADA_PROD!C1844="","",SUMIFS(MOVI_SAID!H:H,MOVI_SAID!D:D,D1844))</f>
        <v/>
      </c>
      <c r="H1844" s="101" t="str">
        <f t="shared" si="46"/>
        <v/>
      </c>
      <c r="I1844" s="100" t="str">
        <f>IF(CADA_PROD!C1844="","",IFERROR(IF(H1844&lt;=0,"Sem estoque",IF(H1844/E1844&lt;0.25,"Quase sem estoque",IF(H1844/E1844&lt;1.2,"Estoque baixo",IF(H1844/E1844&lt;2,"Estoque moderado","Estoque confortável")))),""))</f>
        <v/>
      </c>
      <c r="J1844" s="102" t="str">
        <f>IF(CADA_PROD!C1844="","",SUMIFS(MOVI_ENTR!M:M,MOVI_ENTR!D:D,D1844))</f>
        <v/>
      </c>
      <c r="K1844" s="103" t="str">
        <f>IF(CADA_PROD!C1844="","",IFERROR($J1844/SUM($J$6:$J$1006),""))</f>
        <v/>
      </c>
      <c r="L1844" s="103" t="str">
        <f>IF(CADA_PROD!C1844="","",IFERROR(H1844/SUM($H$6:$H$1006)+P1844,""))</f>
        <v/>
      </c>
      <c r="M1844" s="102" t="str">
        <f>IF(CADA_PROD!$C1844="","",IFERROR(SUMIFS(MOVI_ENTR!M:M,MOVI_ENTR!D:D,D1844)/SUMIFS(MOVI_ENTR!I:I,MOVI_ENTR!D:D,D1844),0))</f>
        <v/>
      </c>
      <c r="N1844" s="104" t="str">
        <f>IF(CADA_PROD!C1844="","",G1844/E1844)</f>
        <v/>
      </c>
    </row>
    <row r="1845" spans="3:14" ht="30" customHeight="1">
      <c r="C1845" s="99" t="str">
        <f>IF(CADA_PROD!C1845="","",CADA_PROD!C1845)</f>
        <v/>
      </c>
      <c r="D1845" s="100" t="str">
        <f>IF(CADA_PROD!D1845="","",CADA_PROD!D1845)</f>
        <v/>
      </c>
      <c r="E1845" s="101" t="str">
        <f>IF(CADA_PROD!E1845="","",CADA_PROD!E1845)</f>
        <v/>
      </c>
      <c r="F1845" s="101" t="str">
        <f>IF(CADA_PROD!D1845="","",SUMIFS(MOVI_ENTR!I:I,MOVI_ENTR!D:D,D1845))</f>
        <v/>
      </c>
      <c r="G1845" s="101" t="str">
        <f>IF(CADA_PROD!C1845="","",SUMIFS(MOVI_SAID!H:H,MOVI_SAID!D:D,D1845))</f>
        <v/>
      </c>
      <c r="H1845" s="101" t="str">
        <f t="shared" si="46"/>
        <v/>
      </c>
      <c r="I1845" s="100" t="str">
        <f>IF(CADA_PROD!C1845="","",IFERROR(IF(H1845&lt;=0,"Sem estoque",IF(H1845/E1845&lt;0.25,"Quase sem estoque",IF(H1845/E1845&lt;1.2,"Estoque baixo",IF(H1845/E1845&lt;2,"Estoque moderado","Estoque confortável")))),""))</f>
        <v/>
      </c>
      <c r="J1845" s="102" t="str">
        <f>IF(CADA_PROD!C1845="","",SUMIFS(MOVI_ENTR!M:M,MOVI_ENTR!D:D,D1845))</f>
        <v/>
      </c>
      <c r="K1845" s="103" t="str">
        <f>IF(CADA_PROD!C1845="","",IFERROR($J1845/SUM($J$6:$J$1006),""))</f>
        <v/>
      </c>
      <c r="L1845" s="103" t="str">
        <f>IF(CADA_PROD!C1845="","",IFERROR(H1845/SUM($H$6:$H$1006)+P1845,""))</f>
        <v/>
      </c>
      <c r="M1845" s="102" t="str">
        <f>IF(CADA_PROD!$C1845="","",IFERROR(SUMIFS(MOVI_ENTR!M:M,MOVI_ENTR!D:D,D1845)/SUMIFS(MOVI_ENTR!I:I,MOVI_ENTR!D:D,D1845),0))</f>
        <v/>
      </c>
      <c r="N1845" s="104" t="str">
        <f>IF(CADA_PROD!C1845="","",G1845/E1845)</f>
        <v/>
      </c>
    </row>
    <row r="1846" spans="3:14" ht="30" customHeight="1">
      <c r="C1846" s="99" t="str">
        <f>IF(CADA_PROD!C1846="","",CADA_PROD!C1846)</f>
        <v/>
      </c>
      <c r="D1846" s="100" t="str">
        <f>IF(CADA_PROD!D1846="","",CADA_PROD!D1846)</f>
        <v/>
      </c>
      <c r="E1846" s="101" t="str">
        <f>IF(CADA_PROD!E1846="","",CADA_PROD!E1846)</f>
        <v/>
      </c>
      <c r="F1846" s="101" t="str">
        <f>IF(CADA_PROD!D1846="","",SUMIFS(MOVI_ENTR!I:I,MOVI_ENTR!D:D,D1846))</f>
        <v/>
      </c>
      <c r="G1846" s="101" t="str">
        <f>IF(CADA_PROD!C1846="","",SUMIFS(MOVI_SAID!H:H,MOVI_SAID!D:D,D1846))</f>
        <v/>
      </c>
      <c r="H1846" s="101" t="str">
        <f t="shared" si="46"/>
        <v/>
      </c>
      <c r="I1846" s="100" t="str">
        <f>IF(CADA_PROD!C1846="","",IFERROR(IF(H1846&lt;=0,"Sem estoque",IF(H1846/E1846&lt;0.25,"Quase sem estoque",IF(H1846/E1846&lt;1.2,"Estoque baixo",IF(H1846/E1846&lt;2,"Estoque moderado","Estoque confortável")))),""))</f>
        <v/>
      </c>
      <c r="J1846" s="102" t="str">
        <f>IF(CADA_PROD!C1846="","",SUMIFS(MOVI_ENTR!M:M,MOVI_ENTR!D:D,D1846))</f>
        <v/>
      </c>
      <c r="K1846" s="103" t="str">
        <f>IF(CADA_PROD!C1846="","",IFERROR($J1846/SUM($J$6:$J$1006),""))</f>
        <v/>
      </c>
      <c r="L1846" s="103" t="str">
        <f>IF(CADA_PROD!C1846="","",IFERROR(H1846/SUM($H$6:$H$1006)+P1846,""))</f>
        <v/>
      </c>
      <c r="M1846" s="102" t="str">
        <f>IF(CADA_PROD!$C1846="","",IFERROR(SUMIFS(MOVI_ENTR!M:M,MOVI_ENTR!D:D,D1846)/SUMIFS(MOVI_ENTR!I:I,MOVI_ENTR!D:D,D1846),0))</f>
        <v/>
      </c>
      <c r="N1846" s="104" t="str">
        <f>IF(CADA_PROD!C1846="","",G1846/E1846)</f>
        <v/>
      </c>
    </row>
    <row r="1847" spans="3:14" ht="30" customHeight="1">
      <c r="C1847" s="99" t="str">
        <f>IF(CADA_PROD!C1847="","",CADA_PROD!C1847)</f>
        <v/>
      </c>
      <c r="D1847" s="100" t="str">
        <f>IF(CADA_PROD!D1847="","",CADA_PROD!D1847)</f>
        <v/>
      </c>
      <c r="E1847" s="101" t="str">
        <f>IF(CADA_PROD!E1847="","",CADA_PROD!E1847)</f>
        <v/>
      </c>
      <c r="F1847" s="101" t="str">
        <f>IF(CADA_PROD!D1847="","",SUMIFS(MOVI_ENTR!I:I,MOVI_ENTR!D:D,D1847))</f>
        <v/>
      </c>
      <c r="G1847" s="101" t="str">
        <f>IF(CADA_PROD!C1847="","",SUMIFS(MOVI_SAID!H:H,MOVI_SAID!D:D,D1847))</f>
        <v/>
      </c>
      <c r="H1847" s="101" t="str">
        <f t="shared" si="46"/>
        <v/>
      </c>
      <c r="I1847" s="100" t="str">
        <f>IF(CADA_PROD!C1847="","",IFERROR(IF(H1847&lt;=0,"Sem estoque",IF(H1847/E1847&lt;0.25,"Quase sem estoque",IF(H1847/E1847&lt;1.2,"Estoque baixo",IF(H1847/E1847&lt;2,"Estoque moderado","Estoque confortável")))),""))</f>
        <v/>
      </c>
      <c r="J1847" s="102" t="str">
        <f>IF(CADA_PROD!C1847="","",SUMIFS(MOVI_ENTR!M:M,MOVI_ENTR!D:D,D1847))</f>
        <v/>
      </c>
      <c r="K1847" s="103" t="str">
        <f>IF(CADA_PROD!C1847="","",IFERROR($J1847/SUM($J$6:$J$1006),""))</f>
        <v/>
      </c>
      <c r="L1847" s="103" t="str">
        <f>IF(CADA_PROD!C1847="","",IFERROR(H1847/SUM($H$6:$H$1006)+P1847,""))</f>
        <v/>
      </c>
      <c r="M1847" s="102" t="str">
        <f>IF(CADA_PROD!$C1847="","",IFERROR(SUMIFS(MOVI_ENTR!M:M,MOVI_ENTR!D:D,D1847)/SUMIFS(MOVI_ENTR!I:I,MOVI_ENTR!D:D,D1847),0))</f>
        <v/>
      </c>
      <c r="N1847" s="104" t="str">
        <f>IF(CADA_PROD!C1847="","",G1847/E1847)</f>
        <v/>
      </c>
    </row>
    <row r="1848" spans="3:14" ht="30" customHeight="1">
      <c r="C1848" s="99" t="str">
        <f>IF(CADA_PROD!C1848="","",CADA_PROD!C1848)</f>
        <v/>
      </c>
      <c r="D1848" s="100" t="str">
        <f>IF(CADA_PROD!D1848="","",CADA_PROD!D1848)</f>
        <v/>
      </c>
      <c r="E1848" s="101" t="str">
        <f>IF(CADA_PROD!E1848="","",CADA_PROD!E1848)</f>
        <v/>
      </c>
      <c r="F1848" s="101" t="str">
        <f>IF(CADA_PROD!D1848="","",SUMIFS(MOVI_ENTR!I:I,MOVI_ENTR!D:D,D1848))</f>
        <v/>
      </c>
      <c r="G1848" s="101" t="str">
        <f>IF(CADA_PROD!C1848="","",SUMIFS(MOVI_SAID!H:H,MOVI_SAID!D:D,D1848))</f>
        <v/>
      </c>
      <c r="H1848" s="101" t="str">
        <f t="shared" si="46"/>
        <v/>
      </c>
      <c r="I1848" s="100" t="str">
        <f>IF(CADA_PROD!C1848="","",IFERROR(IF(H1848&lt;=0,"Sem estoque",IF(H1848/E1848&lt;0.25,"Quase sem estoque",IF(H1848/E1848&lt;1.2,"Estoque baixo",IF(H1848/E1848&lt;2,"Estoque moderado","Estoque confortável")))),""))</f>
        <v/>
      </c>
      <c r="J1848" s="102" t="str">
        <f>IF(CADA_PROD!C1848="","",SUMIFS(MOVI_ENTR!M:M,MOVI_ENTR!D:D,D1848))</f>
        <v/>
      </c>
      <c r="K1848" s="103" t="str">
        <f>IF(CADA_PROD!C1848="","",IFERROR($J1848/SUM($J$6:$J$1006),""))</f>
        <v/>
      </c>
      <c r="L1848" s="103" t="str">
        <f>IF(CADA_PROD!C1848="","",IFERROR(H1848/SUM($H$6:$H$1006)+P1848,""))</f>
        <v/>
      </c>
      <c r="M1848" s="102" t="str">
        <f>IF(CADA_PROD!$C1848="","",IFERROR(SUMIFS(MOVI_ENTR!M:M,MOVI_ENTR!D:D,D1848)/SUMIFS(MOVI_ENTR!I:I,MOVI_ENTR!D:D,D1848),0))</f>
        <v/>
      </c>
      <c r="N1848" s="104" t="str">
        <f>IF(CADA_PROD!C1848="","",G1848/E1848)</f>
        <v/>
      </c>
    </row>
    <row r="1849" spans="3:14" ht="30" customHeight="1">
      <c r="C1849" s="99" t="str">
        <f>IF(CADA_PROD!C1849="","",CADA_PROD!C1849)</f>
        <v/>
      </c>
      <c r="D1849" s="100" t="str">
        <f>IF(CADA_PROD!D1849="","",CADA_PROD!D1849)</f>
        <v/>
      </c>
      <c r="E1849" s="101" t="str">
        <f>IF(CADA_PROD!E1849="","",CADA_PROD!E1849)</f>
        <v/>
      </c>
      <c r="F1849" s="101" t="str">
        <f>IF(CADA_PROD!D1849="","",SUMIFS(MOVI_ENTR!I:I,MOVI_ENTR!D:D,D1849))</f>
        <v/>
      </c>
      <c r="G1849" s="101" t="str">
        <f>IF(CADA_PROD!C1849="","",SUMIFS(MOVI_SAID!H:H,MOVI_SAID!D:D,D1849))</f>
        <v/>
      </c>
      <c r="H1849" s="101" t="str">
        <f t="shared" si="46"/>
        <v/>
      </c>
      <c r="I1849" s="100" t="str">
        <f>IF(CADA_PROD!C1849="","",IFERROR(IF(H1849&lt;=0,"Sem estoque",IF(H1849/E1849&lt;0.25,"Quase sem estoque",IF(H1849/E1849&lt;1.2,"Estoque baixo",IF(H1849/E1849&lt;2,"Estoque moderado","Estoque confortável")))),""))</f>
        <v/>
      </c>
      <c r="J1849" s="102" t="str">
        <f>IF(CADA_PROD!C1849="","",SUMIFS(MOVI_ENTR!M:M,MOVI_ENTR!D:D,D1849))</f>
        <v/>
      </c>
      <c r="K1849" s="103" t="str">
        <f>IF(CADA_PROD!C1849="","",IFERROR($J1849/SUM($J$6:$J$1006),""))</f>
        <v/>
      </c>
      <c r="L1849" s="103" t="str">
        <f>IF(CADA_PROD!C1849="","",IFERROR(H1849/SUM($H$6:$H$1006)+P1849,""))</f>
        <v/>
      </c>
      <c r="M1849" s="102" t="str">
        <f>IF(CADA_PROD!$C1849="","",IFERROR(SUMIFS(MOVI_ENTR!M:M,MOVI_ENTR!D:D,D1849)/SUMIFS(MOVI_ENTR!I:I,MOVI_ENTR!D:D,D1849),0))</f>
        <v/>
      </c>
      <c r="N1849" s="104" t="str">
        <f>IF(CADA_PROD!C1849="","",G1849/E1849)</f>
        <v/>
      </c>
    </row>
    <row r="1850" spans="3:14" ht="30" customHeight="1">
      <c r="C1850" s="99" t="str">
        <f>IF(CADA_PROD!C1850="","",CADA_PROD!C1850)</f>
        <v/>
      </c>
      <c r="D1850" s="100" t="str">
        <f>IF(CADA_PROD!D1850="","",CADA_PROD!D1850)</f>
        <v/>
      </c>
      <c r="E1850" s="101" t="str">
        <f>IF(CADA_PROD!E1850="","",CADA_PROD!E1850)</f>
        <v/>
      </c>
      <c r="F1850" s="101" t="str">
        <f>IF(CADA_PROD!D1850="","",SUMIFS(MOVI_ENTR!I:I,MOVI_ENTR!D:D,D1850))</f>
        <v/>
      </c>
      <c r="G1850" s="101" t="str">
        <f>IF(CADA_PROD!C1850="","",SUMIFS(MOVI_SAID!H:H,MOVI_SAID!D:D,D1850))</f>
        <v/>
      </c>
      <c r="H1850" s="101" t="str">
        <f t="shared" si="46"/>
        <v/>
      </c>
      <c r="I1850" s="100" t="str">
        <f>IF(CADA_PROD!C1850="","",IFERROR(IF(H1850&lt;=0,"Sem estoque",IF(H1850/E1850&lt;0.25,"Quase sem estoque",IF(H1850/E1850&lt;1.2,"Estoque baixo",IF(H1850/E1850&lt;2,"Estoque moderado","Estoque confortável")))),""))</f>
        <v/>
      </c>
      <c r="J1850" s="102" t="str">
        <f>IF(CADA_PROD!C1850="","",SUMIFS(MOVI_ENTR!M:M,MOVI_ENTR!D:D,D1850))</f>
        <v/>
      </c>
      <c r="K1850" s="103" t="str">
        <f>IF(CADA_PROD!C1850="","",IFERROR($J1850/SUM($J$6:$J$1006),""))</f>
        <v/>
      </c>
      <c r="L1850" s="103" t="str">
        <f>IF(CADA_PROD!C1850="","",IFERROR(H1850/SUM($H$6:$H$1006)+P1850,""))</f>
        <v/>
      </c>
      <c r="M1850" s="102" t="str">
        <f>IF(CADA_PROD!$C1850="","",IFERROR(SUMIFS(MOVI_ENTR!M:M,MOVI_ENTR!D:D,D1850)/SUMIFS(MOVI_ENTR!I:I,MOVI_ENTR!D:D,D1850),0))</f>
        <v/>
      </c>
      <c r="N1850" s="104" t="str">
        <f>IF(CADA_PROD!C1850="","",G1850/E1850)</f>
        <v/>
      </c>
    </row>
    <row r="1851" spans="3:14" ht="30" customHeight="1">
      <c r="C1851" s="99" t="str">
        <f>IF(CADA_PROD!C1851="","",CADA_PROD!C1851)</f>
        <v/>
      </c>
      <c r="D1851" s="100" t="str">
        <f>IF(CADA_PROD!D1851="","",CADA_PROD!D1851)</f>
        <v/>
      </c>
      <c r="E1851" s="101" t="str">
        <f>IF(CADA_PROD!E1851="","",CADA_PROD!E1851)</f>
        <v/>
      </c>
      <c r="F1851" s="101" t="str">
        <f>IF(CADA_PROD!D1851="","",SUMIFS(MOVI_ENTR!I:I,MOVI_ENTR!D:D,D1851))</f>
        <v/>
      </c>
      <c r="G1851" s="101" t="str">
        <f>IF(CADA_PROD!C1851="","",SUMIFS(MOVI_SAID!H:H,MOVI_SAID!D:D,D1851))</f>
        <v/>
      </c>
      <c r="H1851" s="101" t="str">
        <f t="shared" si="46"/>
        <v/>
      </c>
      <c r="I1851" s="100" t="str">
        <f>IF(CADA_PROD!C1851="","",IFERROR(IF(H1851&lt;=0,"Sem estoque",IF(H1851/E1851&lt;0.25,"Quase sem estoque",IF(H1851/E1851&lt;1.2,"Estoque baixo",IF(H1851/E1851&lt;2,"Estoque moderado","Estoque confortável")))),""))</f>
        <v/>
      </c>
      <c r="J1851" s="102" t="str">
        <f>IF(CADA_PROD!C1851="","",SUMIFS(MOVI_ENTR!M:M,MOVI_ENTR!D:D,D1851))</f>
        <v/>
      </c>
      <c r="K1851" s="103" t="str">
        <f>IF(CADA_PROD!C1851="","",IFERROR($J1851/SUM($J$6:$J$1006),""))</f>
        <v/>
      </c>
      <c r="L1851" s="103" t="str">
        <f>IF(CADA_PROD!C1851="","",IFERROR(H1851/SUM($H$6:$H$1006)+P1851,""))</f>
        <v/>
      </c>
      <c r="M1851" s="102" t="str">
        <f>IF(CADA_PROD!$C1851="","",IFERROR(SUMIFS(MOVI_ENTR!M:M,MOVI_ENTR!D:D,D1851)/SUMIFS(MOVI_ENTR!I:I,MOVI_ENTR!D:D,D1851),0))</f>
        <v/>
      </c>
      <c r="N1851" s="104" t="str">
        <f>IF(CADA_PROD!C1851="","",G1851/E1851)</f>
        <v/>
      </c>
    </row>
    <row r="1852" spans="3:14" ht="30" customHeight="1">
      <c r="C1852" s="99" t="str">
        <f>IF(CADA_PROD!C1852="","",CADA_PROD!C1852)</f>
        <v/>
      </c>
      <c r="D1852" s="100" t="str">
        <f>IF(CADA_PROD!D1852="","",CADA_PROD!D1852)</f>
        <v/>
      </c>
      <c r="E1852" s="101" t="str">
        <f>IF(CADA_PROD!E1852="","",CADA_PROD!E1852)</f>
        <v/>
      </c>
      <c r="F1852" s="101" t="str">
        <f>IF(CADA_PROD!D1852="","",SUMIFS(MOVI_ENTR!I:I,MOVI_ENTR!D:D,D1852))</f>
        <v/>
      </c>
      <c r="G1852" s="101" t="str">
        <f>IF(CADA_PROD!C1852="","",SUMIFS(MOVI_SAID!H:H,MOVI_SAID!D:D,D1852))</f>
        <v/>
      </c>
      <c r="H1852" s="101" t="str">
        <f t="shared" si="46"/>
        <v/>
      </c>
      <c r="I1852" s="100" t="str">
        <f>IF(CADA_PROD!C1852="","",IFERROR(IF(H1852&lt;=0,"Sem estoque",IF(H1852/E1852&lt;0.25,"Quase sem estoque",IF(H1852/E1852&lt;1.2,"Estoque baixo",IF(H1852/E1852&lt;2,"Estoque moderado","Estoque confortável")))),""))</f>
        <v/>
      </c>
      <c r="J1852" s="102" t="str">
        <f>IF(CADA_PROD!C1852="","",SUMIFS(MOVI_ENTR!M:M,MOVI_ENTR!D:D,D1852))</f>
        <v/>
      </c>
      <c r="K1852" s="103" t="str">
        <f>IF(CADA_PROD!C1852="","",IFERROR($J1852/SUM($J$6:$J$1006),""))</f>
        <v/>
      </c>
      <c r="L1852" s="103" t="str">
        <f>IF(CADA_PROD!C1852="","",IFERROR(H1852/SUM($H$6:$H$1006)+P1852,""))</f>
        <v/>
      </c>
      <c r="M1852" s="102" t="str">
        <f>IF(CADA_PROD!$C1852="","",IFERROR(SUMIFS(MOVI_ENTR!M:M,MOVI_ENTR!D:D,D1852)/SUMIFS(MOVI_ENTR!I:I,MOVI_ENTR!D:D,D1852),0))</f>
        <v/>
      </c>
      <c r="N1852" s="104" t="str">
        <f>IF(CADA_PROD!C1852="","",G1852/E1852)</f>
        <v/>
      </c>
    </row>
    <row r="1853" spans="3:14" ht="30" customHeight="1">
      <c r="C1853" s="99" t="str">
        <f>IF(CADA_PROD!C1853="","",CADA_PROD!C1853)</f>
        <v/>
      </c>
      <c r="D1853" s="100" t="str">
        <f>IF(CADA_PROD!D1853="","",CADA_PROD!D1853)</f>
        <v/>
      </c>
      <c r="E1853" s="101" t="str">
        <f>IF(CADA_PROD!E1853="","",CADA_PROD!E1853)</f>
        <v/>
      </c>
      <c r="F1853" s="101" t="str">
        <f>IF(CADA_PROD!D1853="","",SUMIFS(MOVI_ENTR!I:I,MOVI_ENTR!D:D,D1853))</f>
        <v/>
      </c>
      <c r="G1853" s="101" t="str">
        <f>IF(CADA_PROD!C1853="","",SUMIFS(MOVI_SAID!H:H,MOVI_SAID!D:D,D1853))</f>
        <v/>
      </c>
      <c r="H1853" s="101" t="str">
        <f t="shared" si="46"/>
        <v/>
      </c>
      <c r="I1853" s="100" t="str">
        <f>IF(CADA_PROD!C1853="","",IFERROR(IF(H1853&lt;=0,"Sem estoque",IF(H1853/E1853&lt;0.25,"Quase sem estoque",IF(H1853/E1853&lt;1.2,"Estoque baixo",IF(H1853/E1853&lt;2,"Estoque moderado","Estoque confortável")))),""))</f>
        <v/>
      </c>
      <c r="J1853" s="102" t="str">
        <f>IF(CADA_PROD!C1853="","",SUMIFS(MOVI_ENTR!M:M,MOVI_ENTR!D:D,D1853))</f>
        <v/>
      </c>
      <c r="K1853" s="103" t="str">
        <f>IF(CADA_PROD!C1853="","",IFERROR($J1853/SUM($J$6:$J$1006),""))</f>
        <v/>
      </c>
      <c r="L1853" s="103" t="str">
        <f>IF(CADA_PROD!C1853="","",IFERROR(H1853/SUM($H$6:$H$1006)+P1853,""))</f>
        <v/>
      </c>
      <c r="M1853" s="102" t="str">
        <f>IF(CADA_PROD!$C1853="","",IFERROR(SUMIFS(MOVI_ENTR!M:M,MOVI_ENTR!D:D,D1853)/SUMIFS(MOVI_ENTR!I:I,MOVI_ENTR!D:D,D1853),0))</f>
        <v/>
      </c>
      <c r="N1853" s="104" t="str">
        <f>IF(CADA_PROD!C1853="","",G1853/E1853)</f>
        <v/>
      </c>
    </row>
    <row r="1854" spans="3:14" ht="30" customHeight="1">
      <c r="C1854" s="99" t="str">
        <f>IF(CADA_PROD!C1854="","",CADA_PROD!C1854)</f>
        <v/>
      </c>
      <c r="D1854" s="100" t="str">
        <f>IF(CADA_PROD!D1854="","",CADA_PROD!D1854)</f>
        <v/>
      </c>
      <c r="E1854" s="101" t="str">
        <f>IF(CADA_PROD!E1854="","",CADA_PROD!E1854)</f>
        <v/>
      </c>
      <c r="F1854" s="101" t="str">
        <f>IF(CADA_PROD!D1854="","",SUMIFS(MOVI_ENTR!I:I,MOVI_ENTR!D:D,D1854))</f>
        <v/>
      </c>
      <c r="G1854" s="101" t="str">
        <f>IF(CADA_PROD!C1854="","",SUMIFS(MOVI_SAID!H:H,MOVI_SAID!D:D,D1854))</f>
        <v/>
      </c>
      <c r="H1854" s="101" t="str">
        <f t="shared" si="46"/>
        <v/>
      </c>
      <c r="I1854" s="100" t="str">
        <f>IF(CADA_PROD!C1854="","",IFERROR(IF(H1854&lt;=0,"Sem estoque",IF(H1854/E1854&lt;0.25,"Quase sem estoque",IF(H1854/E1854&lt;1.2,"Estoque baixo",IF(H1854/E1854&lt;2,"Estoque moderado","Estoque confortável")))),""))</f>
        <v/>
      </c>
      <c r="J1854" s="102" t="str">
        <f>IF(CADA_PROD!C1854="","",SUMIFS(MOVI_ENTR!M:M,MOVI_ENTR!D:D,D1854))</f>
        <v/>
      </c>
      <c r="K1854" s="103" t="str">
        <f>IF(CADA_PROD!C1854="","",IFERROR($J1854/SUM($J$6:$J$1006),""))</f>
        <v/>
      </c>
      <c r="L1854" s="103" t="str">
        <f>IF(CADA_PROD!C1854="","",IFERROR(H1854/SUM($H$6:$H$1006)+P1854,""))</f>
        <v/>
      </c>
      <c r="M1854" s="102" t="str">
        <f>IF(CADA_PROD!$C1854="","",IFERROR(SUMIFS(MOVI_ENTR!M:M,MOVI_ENTR!D:D,D1854)/SUMIFS(MOVI_ENTR!I:I,MOVI_ENTR!D:D,D1854),0))</f>
        <v/>
      </c>
      <c r="N1854" s="104" t="str">
        <f>IF(CADA_PROD!C1854="","",G1854/E1854)</f>
        <v/>
      </c>
    </row>
    <row r="1855" spans="3:14" ht="30" customHeight="1">
      <c r="C1855" s="99" t="str">
        <f>IF(CADA_PROD!C1855="","",CADA_PROD!C1855)</f>
        <v/>
      </c>
      <c r="D1855" s="100" t="str">
        <f>IF(CADA_PROD!D1855="","",CADA_PROD!D1855)</f>
        <v/>
      </c>
      <c r="E1855" s="101" t="str">
        <f>IF(CADA_PROD!E1855="","",CADA_PROD!E1855)</f>
        <v/>
      </c>
      <c r="F1855" s="101" t="str">
        <f>IF(CADA_PROD!D1855="","",SUMIFS(MOVI_ENTR!I:I,MOVI_ENTR!D:D,D1855))</f>
        <v/>
      </c>
      <c r="G1855" s="101" t="str">
        <f>IF(CADA_PROD!C1855="","",SUMIFS(MOVI_SAID!H:H,MOVI_SAID!D:D,D1855))</f>
        <v/>
      </c>
      <c r="H1855" s="101" t="str">
        <f t="shared" si="46"/>
        <v/>
      </c>
      <c r="I1855" s="100" t="str">
        <f>IF(CADA_PROD!C1855="","",IFERROR(IF(H1855&lt;=0,"Sem estoque",IF(H1855/E1855&lt;0.25,"Quase sem estoque",IF(H1855/E1855&lt;1.2,"Estoque baixo",IF(H1855/E1855&lt;2,"Estoque moderado","Estoque confortável")))),""))</f>
        <v/>
      </c>
      <c r="J1855" s="102" t="str">
        <f>IF(CADA_PROD!C1855="","",SUMIFS(MOVI_ENTR!M:M,MOVI_ENTR!D:D,D1855))</f>
        <v/>
      </c>
      <c r="K1855" s="103" t="str">
        <f>IF(CADA_PROD!C1855="","",IFERROR($J1855/SUM($J$6:$J$1006),""))</f>
        <v/>
      </c>
      <c r="L1855" s="103" t="str">
        <f>IF(CADA_PROD!C1855="","",IFERROR(H1855/SUM($H$6:$H$1006)+P1855,""))</f>
        <v/>
      </c>
      <c r="M1855" s="102" t="str">
        <f>IF(CADA_PROD!$C1855="","",IFERROR(SUMIFS(MOVI_ENTR!M:M,MOVI_ENTR!D:D,D1855)/SUMIFS(MOVI_ENTR!I:I,MOVI_ENTR!D:D,D1855),0))</f>
        <v/>
      </c>
      <c r="N1855" s="104" t="str">
        <f>IF(CADA_PROD!C1855="","",G1855/E1855)</f>
        <v/>
      </c>
    </row>
    <row r="1856" spans="3:14" ht="30" customHeight="1">
      <c r="C1856" s="99" t="str">
        <f>IF(CADA_PROD!C1856="","",CADA_PROD!C1856)</f>
        <v/>
      </c>
      <c r="D1856" s="100" t="str">
        <f>IF(CADA_PROD!D1856="","",CADA_PROD!D1856)</f>
        <v/>
      </c>
      <c r="E1856" s="101" t="str">
        <f>IF(CADA_PROD!E1856="","",CADA_PROD!E1856)</f>
        <v/>
      </c>
      <c r="F1856" s="101" t="str">
        <f>IF(CADA_PROD!D1856="","",SUMIFS(MOVI_ENTR!I:I,MOVI_ENTR!D:D,D1856))</f>
        <v/>
      </c>
      <c r="G1856" s="101" t="str">
        <f>IF(CADA_PROD!C1856="","",SUMIFS(MOVI_SAID!H:H,MOVI_SAID!D:D,D1856))</f>
        <v/>
      </c>
      <c r="H1856" s="101" t="str">
        <f t="shared" si="46"/>
        <v/>
      </c>
      <c r="I1856" s="100" t="str">
        <f>IF(CADA_PROD!C1856="","",IFERROR(IF(H1856&lt;=0,"Sem estoque",IF(H1856/E1856&lt;0.25,"Quase sem estoque",IF(H1856/E1856&lt;1.2,"Estoque baixo",IF(H1856/E1856&lt;2,"Estoque moderado","Estoque confortável")))),""))</f>
        <v/>
      </c>
      <c r="J1856" s="102" t="str">
        <f>IF(CADA_PROD!C1856="","",SUMIFS(MOVI_ENTR!M:M,MOVI_ENTR!D:D,D1856))</f>
        <v/>
      </c>
      <c r="K1856" s="103" t="str">
        <f>IF(CADA_PROD!C1856="","",IFERROR($J1856/SUM($J$6:$J$1006),""))</f>
        <v/>
      </c>
      <c r="L1856" s="103" t="str">
        <f>IF(CADA_PROD!C1856="","",IFERROR(H1856/SUM($H$6:$H$1006)+P1856,""))</f>
        <v/>
      </c>
      <c r="M1856" s="102" t="str">
        <f>IF(CADA_PROD!$C1856="","",IFERROR(SUMIFS(MOVI_ENTR!M:M,MOVI_ENTR!D:D,D1856)/SUMIFS(MOVI_ENTR!I:I,MOVI_ENTR!D:D,D1856),0))</f>
        <v/>
      </c>
      <c r="N1856" s="104" t="str">
        <f>IF(CADA_PROD!C1856="","",G1856/E1856)</f>
        <v/>
      </c>
    </row>
    <row r="1857" spans="3:14" ht="30" customHeight="1">
      <c r="C1857" s="99" t="str">
        <f>IF(CADA_PROD!C1857="","",CADA_PROD!C1857)</f>
        <v/>
      </c>
      <c r="D1857" s="100" t="str">
        <f>IF(CADA_PROD!D1857="","",CADA_PROD!D1857)</f>
        <v/>
      </c>
      <c r="E1857" s="101" t="str">
        <f>IF(CADA_PROD!E1857="","",CADA_PROD!E1857)</f>
        <v/>
      </c>
      <c r="F1857" s="101" t="str">
        <f>IF(CADA_PROD!D1857="","",SUMIFS(MOVI_ENTR!I:I,MOVI_ENTR!D:D,D1857))</f>
        <v/>
      </c>
      <c r="G1857" s="101" t="str">
        <f>IF(CADA_PROD!C1857="","",SUMIFS(MOVI_SAID!H:H,MOVI_SAID!D:D,D1857))</f>
        <v/>
      </c>
      <c r="H1857" s="101" t="str">
        <f t="shared" si="46"/>
        <v/>
      </c>
      <c r="I1857" s="100" t="str">
        <f>IF(CADA_PROD!C1857="","",IFERROR(IF(H1857&lt;=0,"Sem estoque",IF(H1857/E1857&lt;0.25,"Quase sem estoque",IF(H1857/E1857&lt;1.2,"Estoque baixo",IF(H1857/E1857&lt;2,"Estoque moderado","Estoque confortável")))),""))</f>
        <v/>
      </c>
      <c r="J1857" s="102" t="str">
        <f>IF(CADA_PROD!C1857="","",SUMIFS(MOVI_ENTR!M:M,MOVI_ENTR!D:D,D1857))</f>
        <v/>
      </c>
      <c r="K1857" s="103" t="str">
        <f>IF(CADA_PROD!C1857="","",IFERROR($J1857/SUM($J$6:$J$1006),""))</f>
        <v/>
      </c>
      <c r="L1857" s="103" t="str">
        <f>IF(CADA_PROD!C1857="","",IFERROR(H1857/SUM($H$6:$H$1006)+P1857,""))</f>
        <v/>
      </c>
      <c r="M1857" s="102" t="str">
        <f>IF(CADA_PROD!$C1857="","",IFERROR(SUMIFS(MOVI_ENTR!M:M,MOVI_ENTR!D:D,D1857)/SUMIFS(MOVI_ENTR!I:I,MOVI_ENTR!D:D,D1857),0))</f>
        <v/>
      </c>
      <c r="N1857" s="104" t="str">
        <f>IF(CADA_PROD!C1857="","",G1857/E1857)</f>
        <v/>
      </c>
    </row>
    <row r="1858" spans="3:14" ht="30" customHeight="1">
      <c r="C1858" s="99" t="str">
        <f>IF(CADA_PROD!C1858="","",CADA_PROD!C1858)</f>
        <v/>
      </c>
      <c r="D1858" s="100" t="str">
        <f>IF(CADA_PROD!D1858="","",CADA_PROD!D1858)</f>
        <v/>
      </c>
      <c r="E1858" s="101" t="str">
        <f>IF(CADA_PROD!E1858="","",CADA_PROD!E1858)</f>
        <v/>
      </c>
      <c r="F1858" s="101" t="str">
        <f>IF(CADA_PROD!D1858="","",SUMIFS(MOVI_ENTR!I:I,MOVI_ENTR!D:D,D1858))</f>
        <v/>
      </c>
      <c r="G1858" s="101" t="str">
        <f>IF(CADA_PROD!C1858="","",SUMIFS(MOVI_SAID!H:H,MOVI_SAID!D:D,D1858))</f>
        <v/>
      </c>
      <c r="H1858" s="101" t="str">
        <f t="shared" si="46"/>
        <v/>
      </c>
      <c r="I1858" s="100" t="str">
        <f>IF(CADA_PROD!C1858="","",IFERROR(IF(H1858&lt;=0,"Sem estoque",IF(H1858/E1858&lt;0.25,"Quase sem estoque",IF(H1858/E1858&lt;1.2,"Estoque baixo",IF(H1858/E1858&lt;2,"Estoque moderado","Estoque confortável")))),""))</f>
        <v/>
      </c>
      <c r="J1858" s="102" t="str">
        <f>IF(CADA_PROD!C1858="","",SUMIFS(MOVI_ENTR!M:M,MOVI_ENTR!D:D,D1858))</f>
        <v/>
      </c>
      <c r="K1858" s="103" t="str">
        <f>IF(CADA_PROD!C1858="","",IFERROR($J1858/SUM($J$6:$J$1006),""))</f>
        <v/>
      </c>
      <c r="L1858" s="103" t="str">
        <f>IF(CADA_PROD!C1858="","",IFERROR(H1858/SUM($H$6:$H$1006)+P1858,""))</f>
        <v/>
      </c>
      <c r="M1858" s="102" t="str">
        <f>IF(CADA_PROD!$C1858="","",IFERROR(SUMIFS(MOVI_ENTR!M:M,MOVI_ENTR!D:D,D1858)/SUMIFS(MOVI_ENTR!I:I,MOVI_ENTR!D:D,D1858),0))</f>
        <v/>
      </c>
      <c r="N1858" s="104" t="str">
        <f>IF(CADA_PROD!C1858="","",G1858/E1858)</f>
        <v/>
      </c>
    </row>
    <row r="1859" spans="3:14" ht="30" customHeight="1">
      <c r="C1859" s="99" t="str">
        <f>IF(CADA_PROD!C1859="","",CADA_PROD!C1859)</f>
        <v/>
      </c>
      <c r="D1859" s="100" t="str">
        <f>IF(CADA_PROD!D1859="","",CADA_PROD!D1859)</f>
        <v/>
      </c>
      <c r="E1859" s="101" t="str">
        <f>IF(CADA_PROD!E1859="","",CADA_PROD!E1859)</f>
        <v/>
      </c>
      <c r="F1859" s="101" t="str">
        <f>IF(CADA_PROD!D1859="","",SUMIFS(MOVI_ENTR!I:I,MOVI_ENTR!D:D,D1859))</f>
        <v/>
      </c>
      <c r="G1859" s="101" t="str">
        <f>IF(CADA_PROD!C1859="","",SUMIFS(MOVI_SAID!H:H,MOVI_SAID!D:D,D1859))</f>
        <v/>
      </c>
      <c r="H1859" s="101" t="str">
        <f t="shared" si="46"/>
        <v/>
      </c>
      <c r="I1859" s="100" t="str">
        <f>IF(CADA_PROD!C1859="","",IFERROR(IF(H1859&lt;=0,"Sem estoque",IF(H1859/E1859&lt;0.25,"Quase sem estoque",IF(H1859/E1859&lt;1.2,"Estoque baixo",IF(H1859/E1859&lt;2,"Estoque moderado","Estoque confortável")))),""))</f>
        <v/>
      </c>
      <c r="J1859" s="102" t="str">
        <f>IF(CADA_PROD!C1859="","",SUMIFS(MOVI_ENTR!M:M,MOVI_ENTR!D:D,D1859))</f>
        <v/>
      </c>
      <c r="K1859" s="103" t="str">
        <f>IF(CADA_PROD!C1859="","",IFERROR($J1859/SUM($J$6:$J$1006),""))</f>
        <v/>
      </c>
      <c r="L1859" s="103" t="str">
        <f>IF(CADA_PROD!C1859="","",IFERROR(H1859/SUM($H$6:$H$1006)+P1859,""))</f>
        <v/>
      </c>
      <c r="M1859" s="102" t="str">
        <f>IF(CADA_PROD!$C1859="","",IFERROR(SUMIFS(MOVI_ENTR!M:M,MOVI_ENTR!D:D,D1859)/SUMIFS(MOVI_ENTR!I:I,MOVI_ENTR!D:D,D1859),0))</f>
        <v/>
      </c>
      <c r="N1859" s="104" t="str">
        <f>IF(CADA_PROD!C1859="","",G1859/E1859)</f>
        <v/>
      </c>
    </row>
    <row r="1860" spans="3:14" ht="30" customHeight="1">
      <c r="C1860" s="99" t="str">
        <f>IF(CADA_PROD!C1860="","",CADA_PROD!C1860)</f>
        <v/>
      </c>
      <c r="D1860" s="100" t="str">
        <f>IF(CADA_PROD!D1860="","",CADA_PROD!D1860)</f>
        <v/>
      </c>
      <c r="E1860" s="101" t="str">
        <f>IF(CADA_PROD!E1860="","",CADA_PROD!E1860)</f>
        <v/>
      </c>
      <c r="F1860" s="101" t="str">
        <f>IF(CADA_PROD!D1860="","",SUMIFS(MOVI_ENTR!I:I,MOVI_ENTR!D:D,D1860))</f>
        <v/>
      </c>
      <c r="G1860" s="101" t="str">
        <f>IF(CADA_PROD!C1860="","",SUMIFS(MOVI_SAID!H:H,MOVI_SAID!D:D,D1860))</f>
        <v/>
      </c>
      <c r="H1860" s="101" t="str">
        <f t="shared" si="46"/>
        <v/>
      </c>
      <c r="I1860" s="100" t="str">
        <f>IF(CADA_PROD!C1860="","",IFERROR(IF(H1860&lt;=0,"Sem estoque",IF(H1860/E1860&lt;0.25,"Quase sem estoque",IF(H1860/E1860&lt;1.2,"Estoque baixo",IF(H1860/E1860&lt;2,"Estoque moderado","Estoque confortável")))),""))</f>
        <v/>
      </c>
      <c r="J1860" s="102" t="str">
        <f>IF(CADA_PROD!C1860="","",SUMIFS(MOVI_ENTR!M:M,MOVI_ENTR!D:D,D1860))</f>
        <v/>
      </c>
      <c r="K1860" s="103" t="str">
        <f>IF(CADA_PROD!C1860="","",IFERROR($J1860/SUM($J$6:$J$1006),""))</f>
        <v/>
      </c>
      <c r="L1860" s="103" t="str">
        <f>IF(CADA_PROD!C1860="","",IFERROR(H1860/SUM($H$6:$H$1006)+P1860,""))</f>
        <v/>
      </c>
      <c r="M1860" s="102" t="str">
        <f>IF(CADA_PROD!$C1860="","",IFERROR(SUMIFS(MOVI_ENTR!M:M,MOVI_ENTR!D:D,D1860)/SUMIFS(MOVI_ENTR!I:I,MOVI_ENTR!D:D,D1860),0))</f>
        <v/>
      </c>
      <c r="N1860" s="104" t="str">
        <f>IF(CADA_PROD!C1860="","",G1860/E1860)</f>
        <v/>
      </c>
    </row>
    <row r="1861" spans="3:14" ht="30" customHeight="1">
      <c r="C1861" s="99" t="str">
        <f>IF(CADA_PROD!C1861="","",CADA_PROD!C1861)</f>
        <v/>
      </c>
      <c r="D1861" s="100" t="str">
        <f>IF(CADA_PROD!D1861="","",CADA_PROD!D1861)</f>
        <v/>
      </c>
      <c r="E1861" s="101" t="str">
        <f>IF(CADA_PROD!E1861="","",CADA_PROD!E1861)</f>
        <v/>
      </c>
      <c r="F1861" s="101" t="str">
        <f>IF(CADA_PROD!D1861="","",SUMIFS(MOVI_ENTR!I:I,MOVI_ENTR!D:D,D1861))</f>
        <v/>
      </c>
      <c r="G1861" s="101" t="str">
        <f>IF(CADA_PROD!C1861="","",SUMIFS(MOVI_SAID!H:H,MOVI_SAID!D:D,D1861))</f>
        <v/>
      </c>
      <c r="H1861" s="101" t="str">
        <f t="shared" si="46"/>
        <v/>
      </c>
      <c r="I1861" s="100" t="str">
        <f>IF(CADA_PROD!C1861="","",IFERROR(IF(H1861&lt;=0,"Sem estoque",IF(H1861/E1861&lt;0.25,"Quase sem estoque",IF(H1861/E1861&lt;1.2,"Estoque baixo",IF(H1861/E1861&lt;2,"Estoque moderado","Estoque confortável")))),""))</f>
        <v/>
      </c>
      <c r="J1861" s="102" t="str">
        <f>IF(CADA_PROD!C1861="","",SUMIFS(MOVI_ENTR!M:M,MOVI_ENTR!D:D,D1861))</f>
        <v/>
      </c>
      <c r="K1861" s="103" t="str">
        <f>IF(CADA_PROD!C1861="","",IFERROR($J1861/SUM($J$6:$J$1006),""))</f>
        <v/>
      </c>
      <c r="L1861" s="103" t="str">
        <f>IF(CADA_PROD!C1861="","",IFERROR(H1861/SUM($H$6:$H$1006)+P1861,""))</f>
        <v/>
      </c>
      <c r="M1861" s="102" t="str">
        <f>IF(CADA_PROD!$C1861="","",IFERROR(SUMIFS(MOVI_ENTR!M:M,MOVI_ENTR!D:D,D1861)/SUMIFS(MOVI_ENTR!I:I,MOVI_ENTR!D:D,D1861),0))</f>
        <v/>
      </c>
      <c r="N1861" s="104" t="str">
        <f>IF(CADA_PROD!C1861="","",G1861/E1861)</f>
        <v/>
      </c>
    </row>
    <row r="1862" spans="3:14" ht="30" customHeight="1">
      <c r="C1862" s="99" t="str">
        <f>IF(CADA_PROD!C1862="","",CADA_PROD!C1862)</f>
        <v/>
      </c>
      <c r="D1862" s="100" t="str">
        <f>IF(CADA_PROD!D1862="","",CADA_PROD!D1862)</f>
        <v/>
      </c>
      <c r="E1862" s="101" t="str">
        <f>IF(CADA_PROD!E1862="","",CADA_PROD!E1862)</f>
        <v/>
      </c>
      <c r="F1862" s="101" t="str">
        <f>IF(CADA_PROD!D1862="","",SUMIFS(MOVI_ENTR!I:I,MOVI_ENTR!D:D,D1862))</f>
        <v/>
      </c>
      <c r="G1862" s="101" t="str">
        <f>IF(CADA_PROD!C1862="","",SUMIFS(MOVI_SAID!H:H,MOVI_SAID!D:D,D1862))</f>
        <v/>
      </c>
      <c r="H1862" s="101" t="str">
        <f t="shared" si="46"/>
        <v/>
      </c>
      <c r="I1862" s="100" t="str">
        <f>IF(CADA_PROD!C1862="","",IFERROR(IF(H1862&lt;=0,"Sem estoque",IF(H1862/E1862&lt;0.25,"Quase sem estoque",IF(H1862/E1862&lt;1.2,"Estoque baixo",IF(H1862/E1862&lt;2,"Estoque moderado","Estoque confortável")))),""))</f>
        <v/>
      </c>
      <c r="J1862" s="102" t="str">
        <f>IF(CADA_PROD!C1862="","",SUMIFS(MOVI_ENTR!M:M,MOVI_ENTR!D:D,D1862))</f>
        <v/>
      </c>
      <c r="K1862" s="103" t="str">
        <f>IF(CADA_PROD!C1862="","",IFERROR($J1862/SUM($J$6:$J$1006),""))</f>
        <v/>
      </c>
      <c r="L1862" s="103" t="str">
        <f>IF(CADA_PROD!C1862="","",IFERROR(H1862/SUM($H$6:$H$1006)+P1862,""))</f>
        <v/>
      </c>
      <c r="M1862" s="102" t="str">
        <f>IF(CADA_PROD!$C1862="","",IFERROR(SUMIFS(MOVI_ENTR!M:M,MOVI_ENTR!D:D,D1862)/SUMIFS(MOVI_ENTR!I:I,MOVI_ENTR!D:D,D1862),0))</f>
        <v/>
      </c>
      <c r="N1862" s="104" t="str">
        <f>IF(CADA_PROD!C1862="","",G1862/E1862)</f>
        <v/>
      </c>
    </row>
    <row r="1863" spans="3:14" ht="30" customHeight="1">
      <c r="C1863" s="99" t="str">
        <f>IF(CADA_PROD!C1863="","",CADA_PROD!C1863)</f>
        <v/>
      </c>
      <c r="D1863" s="100" t="str">
        <f>IF(CADA_PROD!D1863="","",CADA_PROD!D1863)</f>
        <v/>
      </c>
      <c r="E1863" s="101" t="str">
        <f>IF(CADA_PROD!E1863="","",CADA_PROD!E1863)</f>
        <v/>
      </c>
      <c r="F1863" s="101" t="str">
        <f>IF(CADA_PROD!D1863="","",SUMIFS(MOVI_ENTR!I:I,MOVI_ENTR!D:D,D1863))</f>
        <v/>
      </c>
      <c r="G1863" s="101" t="str">
        <f>IF(CADA_PROD!C1863="","",SUMIFS(MOVI_SAID!H:H,MOVI_SAID!D:D,D1863))</f>
        <v/>
      </c>
      <c r="H1863" s="101" t="str">
        <f t="shared" si="46"/>
        <v/>
      </c>
      <c r="I1863" s="100" t="str">
        <f>IF(CADA_PROD!C1863="","",IFERROR(IF(H1863&lt;=0,"Sem estoque",IF(H1863/E1863&lt;0.25,"Quase sem estoque",IF(H1863/E1863&lt;1.2,"Estoque baixo",IF(H1863/E1863&lt;2,"Estoque moderado","Estoque confortável")))),""))</f>
        <v/>
      </c>
      <c r="J1863" s="102" t="str">
        <f>IF(CADA_PROD!C1863="","",SUMIFS(MOVI_ENTR!M:M,MOVI_ENTR!D:D,D1863))</f>
        <v/>
      </c>
      <c r="K1863" s="103" t="str">
        <f>IF(CADA_PROD!C1863="","",IFERROR($J1863/SUM($J$6:$J$1006),""))</f>
        <v/>
      </c>
      <c r="L1863" s="103" t="str">
        <f>IF(CADA_PROD!C1863="","",IFERROR(H1863/SUM($H$6:$H$1006)+P1863,""))</f>
        <v/>
      </c>
      <c r="M1863" s="102" t="str">
        <f>IF(CADA_PROD!$C1863="","",IFERROR(SUMIFS(MOVI_ENTR!M:M,MOVI_ENTR!D:D,D1863)/SUMIFS(MOVI_ENTR!I:I,MOVI_ENTR!D:D,D1863),0))</f>
        <v/>
      </c>
      <c r="N1863" s="104" t="str">
        <f>IF(CADA_PROD!C1863="","",G1863/E1863)</f>
        <v/>
      </c>
    </row>
    <row r="1864" spans="3:14" ht="30" customHeight="1">
      <c r="C1864" s="99" t="str">
        <f>IF(CADA_PROD!C1864="","",CADA_PROD!C1864)</f>
        <v/>
      </c>
      <c r="D1864" s="100" t="str">
        <f>IF(CADA_PROD!D1864="","",CADA_PROD!D1864)</f>
        <v/>
      </c>
      <c r="E1864" s="101" t="str">
        <f>IF(CADA_PROD!E1864="","",CADA_PROD!E1864)</f>
        <v/>
      </c>
      <c r="F1864" s="101" t="str">
        <f>IF(CADA_PROD!D1864="","",SUMIFS(MOVI_ENTR!I:I,MOVI_ENTR!D:D,D1864))</f>
        <v/>
      </c>
      <c r="G1864" s="101" t="str">
        <f>IF(CADA_PROD!C1864="","",SUMIFS(MOVI_SAID!H:H,MOVI_SAID!D:D,D1864))</f>
        <v/>
      </c>
      <c r="H1864" s="101" t="str">
        <f t="shared" si="46"/>
        <v/>
      </c>
      <c r="I1864" s="100" t="str">
        <f>IF(CADA_PROD!C1864="","",IFERROR(IF(H1864&lt;=0,"Sem estoque",IF(H1864/E1864&lt;0.25,"Quase sem estoque",IF(H1864/E1864&lt;1.2,"Estoque baixo",IF(H1864/E1864&lt;2,"Estoque moderado","Estoque confortável")))),""))</f>
        <v/>
      </c>
      <c r="J1864" s="102" t="str">
        <f>IF(CADA_PROD!C1864="","",SUMIFS(MOVI_ENTR!M:M,MOVI_ENTR!D:D,D1864))</f>
        <v/>
      </c>
      <c r="K1864" s="103" t="str">
        <f>IF(CADA_PROD!C1864="","",IFERROR($J1864/SUM($J$6:$J$1006),""))</f>
        <v/>
      </c>
      <c r="L1864" s="103" t="str">
        <f>IF(CADA_PROD!C1864="","",IFERROR(H1864/SUM($H$6:$H$1006)+P1864,""))</f>
        <v/>
      </c>
      <c r="M1864" s="102" t="str">
        <f>IF(CADA_PROD!$C1864="","",IFERROR(SUMIFS(MOVI_ENTR!M:M,MOVI_ENTR!D:D,D1864)/SUMIFS(MOVI_ENTR!I:I,MOVI_ENTR!D:D,D1864),0))</f>
        <v/>
      </c>
      <c r="N1864" s="104" t="str">
        <f>IF(CADA_PROD!C1864="","",G1864/E1864)</f>
        <v/>
      </c>
    </row>
    <row r="1865" spans="3:14" ht="30" customHeight="1">
      <c r="C1865" s="99" t="str">
        <f>IF(CADA_PROD!C1865="","",CADA_PROD!C1865)</f>
        <v/>
      </c>
      <c r="D1865" s="100" t="str">
        <f>IF(CADA_PROD!D1865="","",CADA_PROD!D1865)</f>
        <v/>
      </c>
      <c r="E1865" s="101" t="str">
        <f>IF(CADA_PROD!E1865="","",CADA_PROD!E1865)</f>
        <v/>
      </c>
      <c r="F1865" s="101" t="str">
        <f>IF(CADA_PROD!D1865="","",SUMIFS(MOVI_ENTR!I:I,MOVI_ENTR!D:D,D1865))</f>
        <v/>
      </c>
      <c r="G1865" s="101" t="str">
        <f>IF(CADA_PROD!C1865="","",SUMIFS(MOVI_SAID!H:H,MOVI_SAID!D:D,D1865))</f>
        <v/>
      </c>
      <c r="H1865" s="101" t="str">
        <f t="shared" si="46"/>
        <v/>
      </c>
      <c r="I1865" s="100" t="str">
        <f>IF(CADA_PROD!C1865="","",IFERROR(IF(H1865&lt;=0,"Sem estoque",IF(H1865/E1865&lt;0.25,"Quase sem estoque",IF(H1865/E1865&lt;1.2,"Estoque baixo",IF(H1865/E1865&lt;2,"Estoque moderado","Estoque confortável")))),""))</f>
        <v/>
      </c>
      <c r="J1865" s="102" t="str">
        <f>IF(CADA_PROD!C1865="","",SUMIFS(MOVI_ENTR!M:M,MOVI_ENTR!D:D,D1865))</f>
        <v/>
      </c>
      <c r="K1865" s="103" t="str">
        <f>IF(CADA_PROD!C1865="","",IFERROR($J1865/SUM($J$6:$J$1006),""))</f>
        <v/>
      </c>
      <c r="L1865" s="103" t="str">
        <f>IF(CADA_PROD!C1865="","",IFERROR(H1865/SUM($H$6:$H$1006)+P1865,""))</f>
        <v/>
      </c>
      <c r="M1865" s="102" t="str">
        <f>IF(CADA_PROD!$C1865="","",IFERROR(SUMIFS(MOVI_ENTR!M:M,MOVI_ENTR!D:D,D1865)/SUMIFS(MOVI_ENTR!I:I,MOVI_ENTR!D:D,D1865),0))</f>
        <v/>
      </c>
      <c r="N1865" s="104" t="str">
        <f>IF(CADA_PROD!C1865="","",G1865/E1865)</f>
        <v/>
      </c>
    </row>
    <row r="1866" spans="3:14" ht="30" customHeight="1">
      <c r="C1866" s="99" t="str">
        <f>IF(CADA_PROD!C1866="","",CADA_PROD!C1866)</f>
        <v/>
      </c>
      <c r="D1866" s="100" t="str">
        <f>IF(CADA_PROD!D1866="","",CADA_PROD!D1866)</f>
        <v/>
      </c>
      <c r="E1866" s="101" t="str">
        <f>IF(CADA_PROD!E1866="","",CADA_PROD!E1866)</f>
        <v/>
      </c>
      <c r="F1866" s="101" t="str">
        <f>IF(CADA_PROD!D1866="","",SUMIFS(MOVI_ENTR!I:I,MOVI_ENTR!D:D,D1866))</f>
        <v/>
      </c>
      <c r="G1866" s="101" t="str">
        <f>IF(CADA_PROD!C1866="","",SUMIFS(MOVI_SAID!H:H,MOVI_SAID!D:D,D1866))</f>
        <v/>
      </c>
      <c r="H1866" s="101" t="str">
        <f t="shared" si="46"/>
        <v/>
      </c>
      <c r="I1866" s="100" t="str">
        <f>IF(CADA_PROD!C1866="","",IFERROR(IF(H1866&lt;=0,"Sem estoque",IF(H1866/E1866&lt;0.25,"Quase sem estoque",IF(H1866/E1866&lt;1.2,"Estoque baixo",IF(H1866/E1866&lt;2,"Estoque moderado","Estoque confortável")))),""))</f>
        <v/>
      </c>
      <c r="J1866" s="102" t="str">
        <f>IF(CADA_PROD!C1866="","",SUMIFS(MOVI_ENTR!M:M,MOVI_ENTR!D:D,D1866))</f>
        <v/>
      </c>
      <c r="K1866" s="103" t="str">
        <f>IF(CADA_PROD!C1866="","",IFERROR($J1866/SUM($J$6:$J$1006),""))</f>
        <v/>
      </c>
      <c r="L1866" s="103" t="str">
        <f>IF(CADA_PROD!C1866="","",IFERROR(H1866/SUM($H$6:$H$1006)+P1866,""))</f>
        <v/>
      </c>
      <c r="M1866" s="102" t="str">
        <f>IF(CADA_PROD!$C1866="","",IFERROR(SUMIFS(MOVI_ENTR!M:M,MOVI_ENTR!D:D,D1866)/SUMIFS(MOVI_ENTR!I:I,MOVI_ENTR!D:D,D1866),0))</f>
        <v/>
      </c>
      <c r="N1866" s="104" t="str">
        <f>IF(CADA_PROD!C1866="","",G1866/E1866)</f>
        <v/>
      </c>
    </row>
    <row r="1867" spans="3:14" ht="30" customHeight="1">
      <c r="C1867" s="99" t="str">
        <f>IF(CADA_PROD!C1867="","",CADA_PROD!C1867)</f>
        <v/>
      </c>
      <c r="D1867" s="100" t="str">
        <f>IF(CADA_PROD!D1867="","",CADA_PROD!D1867)</f>
        <v/>
      </c>
      <c r="E1867" s="101" t="str">
        <f>IF(CADA_PROD!E1867="","",CADA_PROD!E1867)</f>
        <v/>
      </c>
      <c r="F1867" s="101" t="str">
        <f>IF(CADA_PROD!D1867="","",SUMIFS(MOVI_ENTR!I:I,MOVI_ENTR!D:D,D1867))</f>
        <v/>
      </c>
      <c r="G1867" s="101" t="str">
        <f>IF(CADA_PROD!C1867="","",SUMIFS(MOVI_SAID!H:H,MOVI_SAID!D:D,D1867))</f>
        <v/>
      </c>
      <c r="H1867" s="101" t="str">
        <f t="shared" si="46"/>
        <v/>
      </c>
      <c r="I1867" s="100" t="str">
        <f>IF(CADA_PROD!C1867="","",IFERROR(IF(H1867&lt;=0,"Sem estoque",IF(H1867/E1867&lt;0.25,"Quase sem estoque",IF(H1867/E1867&lt;1.2,"Estoque baixo",IF(H1867/E1867&lt;2,"Estoque moderado","Estoque confortável")))),""))</f>
        <v/>
      </c>
      <c r="J1867" s="102" t="str">
        <f>IF(CADA_PROD!C1867="","",SUMIFS(MOVI_ENTR!M:M,MOVI_ENTR!D:D,D1867))</f>
        <v/>
      </c>
      <c r="K1867" s="103" t="str">
        <f>IF(CADA_PROD!C1867="","",IFERROR($J1867/SUM($J$6:$J$1006),""))</f>
        <v/>
      </c>
      <c r="L1867" s="103" t="str">
        <f>IF(CADA_PROD!C1867="","",IFERROR(H1867/SUM($H$6:$H$1006)+P1867,""))</f>
        <v/>
      </c>
      <c r="M1867" s="102" t="str">
        <f>IF(CADA_PROD!$C1867="","",IFERROR(SUMIFS(MOVI_ENTR!M:M,MOVI_ENTR!D:D,D1867)/SUMIFS(MOVI_ENTR!I:I,MOVI_ENTR!D:D,D1867),0))</f>
        <v/>
      </c>
      <c r="N1867" s="104" t="str">
        <f>IF(CADA_PROD!C1867="","",G1867/E1867)</f>
        <v/>
      </c>
    </row>
    <row r="1868" spans="3:14" ht="30" customHeight="1">
      <c r="C1868" s="99" t="str">
        <f>IF(CADA_PROD!C1868="","",CADA_PROD!C1868)</f>
        <v/>
      </c>
      <c r="D1868" s="100" t="str">
        <f>IF(CADA_PROD!D1868="","",CADA_PROD!D1868)</f>
        <v/>
      </c>
      <c r="E1868" s="101" t="str">
        <f>IF(CADA_PROD!E1868="","",CADA_PROD!E1868)</f>
        <v/>
      </c>
      <c r="F1868" s="101" t="str">
        <f>IF(CADA_PROD!D1868="","",SUMIFS(MOVI_ENTR!I:I,MOVI_ENTR!D:D,D1868))</f>
        <v/>
      </c>
      <c r="G1868" s="101" t="str">
        <f>IF(CADA_PROD!C1868="","",SUMIFS(MOVI_SAID!H:H,MOVI_SAID!D:D,D1868))</f>
        <v/>
      </c>
      <c r="H1868" s="101" t="str">
        <f t="shared" si="46"/>
        <v/>
      </c>
      <c r="I1868" s="100" t="str">
        <f>IF(CADA_PROD!C1868="","",IFERROR(IF(H1868&lt;=0,"Sem estoque",IF(H1868/E1868&lt;0.25,"Quase sem estoque",IF(H1868/E1868&lt;1.2,"Estoque baixo",IF(H1868/E1868&lt;2,"Estoque moderado","Estoque confortável")))),""))</f>
        <v/>
      </c>
      <c r="J1868" s="102" t="str">
        <f>IF(CADA_PROD!C1868="","",SUMIFS(MOVI_ENTR!M:M,MOVI_ENTR!D:D,D1868))</f>
        <v/>
      </c>
      <c r="K1868" s="103" t="str">
        <f>IF(CADA_PROD!C1868="","",IFERROR($J1868/SUM($J$6:$J$1006),""))</f>
        <v/>
      </c>
      <c r="L1868" s="103" t="str">
        <f>IF(CADA_PROD!C1868="","",IFERROR(H1868/SUM($H$6:$H$1006)+P1868,""))</f>
        <v/>
      </c>
      <c r="M1868" s="102" t="str">
        <f>IF(CADA_PROD!$C1868="","",IFERROR(SUMIFS(MOVI_ENTR!M:M,MOVI_ENTR!D:D,D1868)/SUMIFS(MOVI_ENTR!I:I,MOVI_ENTR!D:D,D1868),0))</f>
        <v/>
      </c>
      <c r="N1868" s="104" t="str">
        <f>IF(CADA_PROD!C1868="","",G1868/E1868)</f>
        <v/>
      </c>
    </row>
    <row r="1869" spans="3:14" ht="30" customHeight="1">
      <c r="C1869" s="99" t="str">
        <f>IF(CADA_PROD!C1869="","",CADA_PROD!C1869)</f>
        <v/>
      </c>
      <c r="D1869" s="100" t="str">
        <f>IF(CADA_PROD!D1869="","",CADA_PROD!D1869)</f>
        <v/>
      </c>
      <c r="E1869" s="101" t="str">
        <f>IF(CADA_PROD!E1869="","",CADA_PROD!E1869)</f>
        <v/>
      </c>
      <c r="F1869" s="101" t="str">
        <f>IF(CADA_PROD!D1869="","",SUMIFS(MOVI_ENTR!I:I,MOVI_ENTR!D:D,D1869))</f>
        <v/>
      </c>
      <c r="G1869" s="101" t="str">
        <f>IF(CADA_PROD!C1869="","",SUMIFS(MOVI_SAID!H:H,MOVI_SAID!D:D,D1869))</f>
        <v/>
      </c>
      <c r="H1869" s="101" t="str">
        <f t="shared" si="46"/>
        <v/>
      </c>
      <c r="I1869" s="100" t="str">
        <f>IF(CADA_PROD!C1869="","",IFERROR(IF(H1869&lt;=0,"Sem estoque",IF(H1869/E1869&lt;0.25,"Quase sem estoque",IF(H1869/E1869&lt;1.2,"Estoque baixo",IF(H1869/E1869&lt;2,"Estoque moderado","Estoque confortável")))),""))</f>
        <v/>
      </c>
      <c r="J1869" s="102" t="str">
        <f>IF(CADA_PROD!C1869="","",SUMIFS(MOVI_ENTR!M:M,MOVI_ENTR!D:D,D1869))</f>
        <v/>
      </c>
      <c r="K1869" s="103" t="str">
        <f>IF(CADA_PROD!C1869="","",IFERROR($J1869/SUM($J$6:$J$1006),""))</f>
        <v/>
      </c>
      <c r="L1869" s="103" t="str">
        <f>IF(CADA_PROD!C1869="","",IFERROR(H1869/SUM($H$6:$H$1006)+P1869,""))</f>
        <v/>
      </c>
      <c r="M1869" s="102" t="str">
        <f>IF(CADA_PROD!$C1869="","",IFERROR(SUMIFS(MOVI_ENTR!M:M,MOVI_ENTR!D:D,D1869)/SUMIFS(MOVI_ENTR!I:I,MOVI_ENTR!D:D,D1869),0))</f>
        <v/>
      </c>
      <c r="N1869" s="104" t="str">
        <f>IF(CADA_PROD!C1869="","",G1869/E1869)</f>
        <v/>
      </c>
    </row>
    <row r="1870" spans="3:14" ht="30" customHeight="1">
      <c r="C1870" s="99" t="str">
        <f>IF(CADA_PROD!C1870="","",CADA_PROD!C1870)</f>
        <v/>
      </c>
      <c r="D1870" s="100" t="str">
        <f>IF(CADA_PROD!D1870="","",CADA_PROD!D1870)</f>
        <v/>
      </c>
      <c r="E1870" s="101" t="str">
        <f>IF(CADA_PROD!E1870="","",CADA_PROD!E1870)</f>
        <v/>
      </c>
      <c r="F1870" s="101" t="str">
        <f>IF(CADA_PROD!D1870="","",SUMIFS(MOVI_ENTR!I:I,MOVI_ENTR!D:D,D1870))</f>
        <v/>
      </c>
      <c r="G1870" s="101" t="str">
        <f>IF(CADA_PROD!C1870="","",SUMIFS(MOVI_SAID!H:H,MOVI_SAID!D:D,D1870))</f>
        <v/>
      </c>
      <c r="H1870" s="101" t="str">
        <f t="shared" si="46"/>
        <v/>
      </c>
      <c r="I1870" s="100" t="str">
        <f>IF(CADA_PROD!C1870="","",IFERROR(IF(H1870&lt;=0,"Sem estoque",IF(H1870/E1870&lt;0.25,"Quase sem estoque",IF(H1870/E1870&lt;1.2,"Estoque baixo",IF(H1870/E1870&lt;2,"Estoque moderado","Estoque confortável")))),""))</f>
        <v/>
      </c>
      <c r="J1870" s="102" t="str">
        <f>IF(CADA_PROD!C1870="","",SUMIFS(MOVI_ENTR!M:M,MOVI_ENTR!D:D,D1870))</f>
        <v/>
      </c>
      <c r="K1870" s="103" t="str">
        <f>IF(CADA_PROD!C1870="","",IFERROR($J1870/SUM($J$6:$J$1006),""))</f>
        <v/>
      </c>
      <c r="L1870" s="103" t="str">
        <f>IF(CADA_PROD!C1870="","",IFERROR(H1870/SUM($H$6:$H$1006)+P1870,""))</f>
        <v/>
      </c>
      <c r="M1870" s="102" t="str">
        <f>IF(CADA_PROD!$C1870="","",IFERROR(SUMIFS(MOVI_ENTR!M:M,MOVI_ENTR!D:D,D1870)/SUMIFS(MOVI_ENTR!I:I,MOVI_ENTR!D:D,D1870),0))</f>
        <v/>
      </c>
      <c r="N1870" s="104" t="str">
        <f>IF(CADA_PROD!C1870="","",G1870/E1870)</f>
        <v/>
      </c>
    </row>
    <row r="1871" spans="3:14" ht="30" customHeight="1">
      <c r="C1871" s="99" t="str">
        <f>IF(CADA_PROD!C1871="","",CADA_PROD!C1871)</f>
        <v/>
      </c>
      <c r="D1871" s="100" t="str">
        <f>IF(CADA_PROD!D1871="","",CADA_PROD!D1871)</f>
        <v/>
      </c>
      <c r="E1871" s="101" t="str">
        <f>IF(CADA_PROD!E1871="","",CADA_PROD!E1871)</f>
        <v/>
      </c>
      <c r="F1871" s="101" t="str">
        <f>IF(CADA_PROD!D1871="","",SUMIFS(MOVI_ENTR!I:I,MOVI_ENTR!D:D,D1871))</f>
        <v/>
      </c>
      <c r="G1871" s="101" t="str">
        <f>IF(CADA_PROD!C1871="","",SUMIFS(MOVI_SAID!H:H,MOVI_SAID!D:D,D1871))</f>
        <v/>
      </c>
      <c r="H1871" s="101" t="str">
        <f t="shared" si="46"/>
        <v/>
      </c>
      <c r="I1871" s="100" t="str">
        <f>IF(CADA_PROD!C1871="","",IFERROR(IF(H1871&lt;=0,"Sem estoque",IF(H1871/E1871&lt;0.25,"Quase sem estoque",IF(H1871/E1871&lt;1.2,"Estoque baixo",IF(H1871/E1871&lt;2,"Estoque moderado","Estoque confortável")))),""))</f>
        <v/>
      </c>
      <c r="J1871" s="102" t="str">
        <f>IF(CADA_PROD!C1871="","",SUMIFS(MOVI_ENTR!M:M,MOVI_ENTR!D:D,D1871))</f>
        <v/>
      </c>
      <c r="K1871" s="103" t="str">
        <f>IF(CADA_PROD!C1871="","",IFERROR($J1871/SUM($J$6:$J$1006),""))</f>
        <v/>
      </c>
      <c r="L1871" s="103" t="str">
        <f>IF(CADA_PROD!C1871="","",IFERROR(H1871/SUM($H$6:$H$1006)+P1871,""))</f>
        <v/>
      </c>
      <c r="M1871" s="102" t="str">
        <f>IF(CADA_PROD!$C1871="","",IFERROR(SUMIFS(MOVI_ENTR!M:M,MOVI_ENTR!D:D,D1871)/SUMIFS(MOVI_ENTR!I:I,MOVI_ENTR!D:D,D1871),0))</f>
        <v/>
      </c>
      <c r="N1871" s="104" t="str">
        <f>IF(CADA_PROD!C1871="","",G1871/E1871)</f>
        <v/>
      </c>
    </row>
    <row r="1872" spans="3:14" ht="30" customHeight="1">
      <c r="C1872" s="99" t="str">
        <f>IF(CADA_PROD!C1872="","",CADA_PROD!C1872)</f>
        <v/>
      </c>
      <c r="D1872" s="100" t="str">
        <f>IF(CADA_PROD!D1872="","",CADA_PROD!D1872)</f>
        <v/>
      </c>
      <c r="E1872" s="101" t="str">
        <f>IF(CADA_PROD!E1872="","",CADA_PROD!E1872)</f>
        <v/>
      </c>
      <c r="F1872" s="101" t="str">
        <f>IF(CADA_PROD!D1872="","",SUMIFS(MOVI_ENTR!I:I,MOVI_ENTR!D:D,D1872))</f>
        <v/>
      </c>
      <c r="G1872" s="101" t="str">
        <f>IF(CADA_PROD!C1872="","",SUMIFS(MOVI_SAID!H:H,MOVI_SAID!D:D,D1872))</f>
        <v/>
      </c>
      <c r="H1872" s="101" t="str">
        <f t="shared" si="46"/>
        <v/>
      </c>
      <c r="I1872" s="100" t="str">
        <f>IF(CADA_PROD!C1872="","",IFERROR(IF(H1872&lt;=0,"Sem estoque",IF(H1872/E1872&lt;0.25,"Quase sem estoque",IF(H1872/E1872&lt;1.2,"Estoque baixo",IF(H1872/E1872&lt;2,"Estoque moderado","Estoque confortável")))),""))</f>
        <v/>
      </c>
      <c r="J1872" s="102" t="str">
        <f>IF(CADA_PROD!C1872="","",SUMIFS(MOVI_ENTR!M:M,MOVI_ENTR!D:D,D1872))</f>
        <v/>
      </c>
      <c r="K1872" s="103" t="str">
        <f>IF(CADA_PROD!C1872="","",IFERROR($J1872/SUM($J$6:$J$1006),""))</f>
        <v/>
      </c>
      <c r="L1872" s="103" t="str">
        <f>IF(CADA_PROD!C1872="","",IFERROR(H1872/SUM($H$6:$H$1006)+P1872,""))</f>
        <v/>
      </c>
      <c r="M1872" s="102" t="str">
        <f>IF(CADA_PROD!$C1872="","",IFERROR(SUMIFS(MOVI_ENTR!M:M,MOVI_ENTR!D:D,D1872)/SUMIFS(MOVI_ENTR!I:I,MOVI_ENTR!D:D,D1872),0))</f>
        <v/>
      </c>
      <c r="N1872" s="104" t="str">
        <f>IF(CADA_PROD!C1872="","",G1872/E1872)</f>
        <v/>
      </c>
    </row>
    <row r="1873" spans="3:14" ht="30" customHeight="1">
      <c r="C1873" s="99" t="str">
        <f>IF(CADA_PROD!C1873="","",CADA_PROD!C1873)</f>
        <v/>
      </c>
      <c r="D1873" s="100" t="str">
        <f>IF(CADA_PROD!D1873="","",CADA_PROD!D1873)</f>
        <v/>
      </c>
      <c r="E1873" s="101" t="str">
        <f>IF(CADA_PROD!E1873="","",CADA_PROD!E1873)</f>
        <v/>
      </c>
      <c r="F1873" s="101" t="str">
        <f>IF(CADA_PROD!D1873="","",SUMIFS(MOVI_ENTR!I:I,MOVI_ENTR!D:D,D1873))</f>
        <v/>
      </c>
      <c r="G1873" s="101" t="str">
        <f>IF(CADA_PROD!C1873="","",SUMIFS(MOVI_SAID!H:H,MOVI_SAID!D:D,D1873))</f>
        <v/>
      </c>
      <c r="H1873" s="101" t="str">
        <f t="shared" si="46"/>
        <v/>
      </c>
      <c r="I1873" s="100" t="str">
        <f>IF(CADA_PROD!C1873="","",IFERROR(IF(H1873&lt;=0,"Sem estoque",IF(H1873/E1873&lt;0.25,"Quase sem estoque",IF(H1873/E1873&lt;1.2,"Estoque baixo",IF(H1873/E1873&lt;2,"Estoque moderado","Estoque confortável")))),""))</f>
        <v/>
      </c>
      <c r="J1873" s="102" t="str">
        <f>IF(CADA_PROD!C1873="","",SUMIFS(MOVI_ENTR!M:M,MOVI_ENTR!D:D,D1873))</f>
        <v/>
      </c>
      <c r="K1873" s="103" t="str">
        <f>IF(CADA_PROD!C1873="","",IFERROR($J1873/SUM($J$6:$J$1006),""))</f>
        <v/>
      </c>
      <c r="L1873" s="103" t="str">
        <f>IF(CADA_PROD!C1873="","",IFERROR(H1873/SUM($H$6:$H$1006)+P1873,""))</f>
        <v/>
      </c>
      <c r="M1873" s="102" t="str">
        <f>IF(CADA_PROD!$C1873="","",IFERROR(SUMIFS(MOVI_ENTR!M:M,MOVI_ENTR!D:D,D1873)/SUMIFS(MOVI_ENTR!I:I,MOVI_ENTR!D:D,D1873),0))</f>
        <v/>
      </c>
      <c r="N1873" s="104" t="str">
        <f>IF(CADA_PROD!C1873="","",G1873/E1873)</f>
        <v/>
      </c>
    </row>
    <row r="1874" spans="3:14" ht="30" customHeight="1">
      <c r="C1874" s="99" t="str">
        <f>IF(CADA_PROD!C1874="","",CADA_PROD!C1874)</f>
        <v/>
      </c>
      <c r="D1874" s="100" t="str">
        <f>IF(CADA_PROD!D1874="","",CADA_PROD!D1874)</f>
        <v/>
      </c>
      <c r="E1874" s="101" t="str">
        <f>IF(CADA_PROD!E1874="","",CADA_PROD!E1874)</f>
        <v/>
      </c>
      <c r="F1874" s="101" t="str">
        <f>IF(CADA_PROD!D1874="","",SUMIFS(MOVI_ENTR!I:I,MOVI_ENTR!D:D,D1874))</f>
        <v/>
      </c>
      <c r="G1874" s="101" t="str">
        <f>IF(CADA_PROD!C1874="","",SUMIFS(MOVI_SAID!H:H,MOVI_SAID!D:D,D1874))</f>
        <v/>
      </c>
      <c r="H1874" s="101" t="str">
        <f t="shared" si="46"/>
        <v/>
      </c>
      <c r="I1874" s="100" t="str">
        <f>IF(CADA_PROD!C1874="","",IFERROR(IF(H1874&lt;=0,"Sem estoque",IF(H1874/E1874&lt;0.25,"Quase sem estoque",IF(H1874/E1874&lt;1.2,"Estoque baixo",IF(H1874/E1874&lt;2,"Estoque moderado","Estoque confortável")))),""))</f>
        <v/>
      </c>
      <c r="J1874" s="102" t="str">
        <f>IF(CADA_PROD!C1874="","",SUMIFS(MOVI_ENTR!M:M,MOVI_ENTR!D:D,D1874))</f>
        <v/>
      </c>
      <c r="K1874" s="103" t="str">
        <f>IF(CADA_PROD!C1874="","",IFERROR($J1874/SUM($J$6:$J$1006),""))</f>
        <v/>
      </c>
      <c r="L1874" s="103" t="str">
        <f>IF(CADA_PROD!C1874="","",IFERROR(H1874/SUM($H$6:$H$1006)+P1874,""))</f>
        <v/>
      </c>
      <c r="M1874" s="102" t="str">
        <f>IF(CADA_PROD!$C1874="","",IFERROR(SUMIFS(MOVI_ENTR!M:M,MOVI_ENTR!D:D,D1874)/SUMIFS(MOVI_ENTR!I:I,MOVI_ENTR!D:D,D1874),0))</f>
        <v/>
      </c>
      <c r="N1874" s="104" t="str">
        <f>IF(CADA_PROD!C1874="","",G1874/E1874)</f>
        <v/>
      </c>
    </row>
    <row r="1875" spans="3:14" ht="30" customHeight="1">
      <c r="C1875" s="99" t="str">
        <f>IF(CADA_PROD!C1875="","",CADA_PROD!C1875)</f>
        <v/>
      </c>
      <c r="D1875" s="100" t="str">
        <f>IF(CADA_PROD!D1875="","",CADA_PROD!D1875)</f>
        <v/>
      </c>
      <c r="E1875" s="101" t="str">
        <f>IF(CADA_PROD!E1875="","",CADA_PROD!E1875)</f>
        <v/>
      </c>
      <c r="F1875" s="101" t="str">
        <f>IF(CADA_PROD!D1875="","",SUMIFS(MOVI_ENTR!I:I,MOVI_ENTR!D:D,D1875))</f>
        <v/>
      </c>
      <c r="G1875" s="101" t="str">
        <f>IF(CADA_PROD!C1875="","",SUMIFS(MOVI_SAID!H:H,MOVI_SAID!D:D,D1875))</f>
        <v/>
      </c>
      <c r="H1875" s="101" t="str">
        <f t="shared" si="46"/>
        <v/>
      </c>
      <c r="I1875" s="100" t="str">
        <f>IF(CADA_PROD!C1875="","",IFERROR(IF(H1875&lt;=0,"Sem estoque",IF(H1875/E1875&lt;0.25,"Quase sem estoque",IF(H1875/E1875&lt;1.2,"Estoque baixo",IF(H1875/E1875&lt;2,"Estoque moderado","Estoque confortável")))),""))</f>
        <v/>
      </c>
      <c r="J1875" s="102" t="str">
        <f>IF(CADA_PROD!C1875="","",SUMIFS(MOVI_ENTR!M:M,MOVI_ENTR!D:D,D1875))</f>
        <v/>
      </c>
      <c r="K1875" s="103" t="str">
        <f>IF(CADA_PROD!C1875="","",IFERROR($J1875/SUM($J$6:$J$1006),""))</f>
        <v/>
      </c>
      <c r="L1875" s="103" t="str">
        <f>IF(CADA_PROD!C1875="","",IFERROR(H1875/SUM($H$6:$H$1006)+P1875,""))</f>
        <v/>
      </c>
      <c r="M1875" s="102" t="str">
        <f>IF(CADA_PROD!$C1875="","",IFERROR(SUMIFS(MOVI_ENTR!M:M,MOVI_ENTR!D:D,D1875)/SUMIFS(MOVI_ENTR!I:I,MOVI_ENTR!D:D,D1875),0))</f>
        <v/>
      </c>
      <c r="N1875" s="104" t="str">
        <f>IF(CADA_PROD!C1875="","",G1875/E1875)</f>
        <v/>
      </c>
    </row>
    <row r="1876" spans="3:14" ht="30" customHeight="1">
      <c r="C1876" s="99" t="str">
        <f>IF(CADA_PROD!C1876="","",CADA_PROD!C1876)</f>
        <v/>
      </c>
      <c r="D1876" s="100" t="str">
        <f>IF(CADA_PROD!D1876="","",CADA_PROD!D1876)</f>
        <v/>
      </c>
      <c r="E1876" s="101" t="str">
        <f>IF(CADA_PROD!E1876="","",CADA_PROD!E1876)</f>
        <v/>
      </c>
      <c r="F1876" s="101" t="str">
        <f>IF(CADA_PROD!D1876="","",SUMIFS(MOVI_ENTR!I:I,MOVI_ENTR!D:D,D1876))</f>
        <v/>
      </c>
      <c r="G1876" s="101" t="str">
        <f>IF(CADA_PROD!C1876="","",SUMIFS(MOVI_SAID!H:H,MOVI_SAID!D:D,D1876))</f>
        <v/>
      </c>
      <c r="H1876" s="101" t="str">
        <f t="shared" si="46"/>
        <v/>
      </c>
      <c r="I1876" s="100" t="str">
        <f>IF(CADA_PROD!C1876="","",IFERROR(IF(H1876&lt;=0,"Sem estoque",IF(H1876/E1876&lt;0.25,"Quase sem estoque",IF(H1876/E1876&lt;1.2,"Estoque baixo",IF(H1876/E1876&lt;2,"Estoque moderado","Estoque confortável")))),""))</f>
        <v/>
      </c>
      <c r="J1876" s="102" t="str">
        <f>IF(CADA_PROD!C1876="","",SUMIFS(MOVI_ENTR!M:M,MOVI_ENTR!D:D,D1876))</f>
        <v/>
      </c>
      <c r="K1876" s="103" t="str">
        <f>IF(CADA_PROD!C1876="","",IFERROR($J1876/SUM($J$6:$J$1006),""))</f>
        <v/>
      </c>
      <c r="L1876" s="103" t="str">
        <f>IF(CADA_PROD!C1876="","",IFERROR(H1876/SUM($H$6:$H$1006)+P1876,""))</f>
        <v/>
      </c>
      <c r="M1876" s="102" t="str">
        <f>IF(CADA_PROD!$C1876="","",IFERROR(SUMIFS(MOVI_ENTR!M:M,MOVI_ENTR!D:D,D1876)/SUMIFS(MOVI_ENTR!I:I,MOVI_ENTR!D:D,D1876),0))</f>
        <v/>
      </c>
      <c r="N1876" s="104" t="str">
        <f>IF(CADA_PROD!C1876="","",G1876/E1876)</f>
        <v/>
      </c>
    </row>
    <row r="1877" spans="3:14" ht="30" customHeight="1">
      <c r="C1877" s="99" t="str">
        <f>IF(CADA_PROD!C1877="","",CADA_PROD!C1877)</f>
        <v/>
      </c>
      <c r="D1877" s="100" t="str">
        <f>IF(CADA_PROD!D1877="","",CADA_PROD!D1877)</f>
        <v/>
      </c>
      <c r="E1877" s="101" t="str">
        <f>IF(CADA_PROD!E1877="","",CADA_PROD!E1877)</f>
        <v/>
      </c>
      <c r="F1877" s="101" t="str">
        <f>IF(CADA_PROD!D1877="","",SUMIFS(MOVI_ENTR!I:I,MOVI_ENTR!D:D,D1877))</f>
        <v/>
      </c>
      <c r="G1877" s="101" t="str">
        <f>IF(CADA_PROD!C1877="","",SUMIFS(MOVI_SAID!H:H,MOVI_SAID!D:D,D1877))</f>
        <v/>
      </c>
      <c r="H1877" s="101" t="str">
        <f t="shared" si="46"/>
        <v/>
      </c>
      <c r="I1877" s="100" t="str">
        <f>IF(CADA_PROD!C1877="","",IFERROR(IF(H1877&lt;=0,"Sem estoque",IF(H1877/E1877&lt;0.25,"Quase sem estoque",IF(H1877/E1877&lt;1.2,"Estoque baixo",IF(H1877/E1877&lt;2,"Estoque moderado","Estoque confortável")))),""))</f>
        <v/>
      </c>
      <c r="J1877" s="102" t="str">
        <f>IF(CADA_PROD!C1877="","",SUMIFS(MOVI_ENTR!M:M,MOVI_ENTR!D:D,D1877))</f>
        <v/>
      </c>
      <c r="K1877" s="103" t="str">
        <f>IF(CADA_PROD!C1877="","",IFERROR($J1877/SUM($J$6:$J$1006),""))</f>
        <v/>
      </c>
      <c r="L1877" s="103" t="str">
        <f>IF(CADA_PROD!C1877="","",IFERROR(H1877/SUM($H$6:$H$1006)+P1877,""))</f>
        <v/>
      </c>
      <c r="M1877" s="102" t="str">
        <f>IF(CADA_PROD!$C1877="","",IFERROR(SUMIFS(MOVI_ENTR!M:M,MOVI_ENTR!D:D,D1877)/SUMIFS(MOVI_ENTR!I:I,MOVI_ENTR!D:D,D1877),0))</f>
        <v/>
      </c>
      <c r="N1877" s="104" t="str">
        <f>IF(CADA_PROD!C1877="","",G1877/E1877)</f>
        <v/>
      </c>
    </row>
    <row r="1878" spans="3:14" ht="30" customHeight="1">
      <c r="C1878" s="99" t="str">
        <f>IF(CADA_PROD!C1878="","",CADA_PROD!C1878)</f>
        <v/>
      </c>
      <c r="D1878" s="100" t="str">
        <f>IF(CADA_PROD!D1878="","",CADA_PROD!D1878)</f>
        <v/>
      </c>
      <c r="E1878" s="101" t="str">
        <f>IF(CADA_PROD!E1878="","",CADA_PROD!E1878)</f>
        <v/>
      </c>
      <c r="F1878" s="101" t="str">
        <f>IF(CADA_PROD!D1878="","",SUMIFS(MOVI_ENTR!I:I,MOVI_ENTR!D:D,D1878))</f>
        <v/>
      </c>
      <c r="G1878" s="101" t="str">
        <f>IF(CADA_PROD!C1878="","",SUMIFS(MOVI_SAID!H:H,MOVI_SAID!D:D,D1878))</f>
        <v/>
      </c>
      <c r="H1878" s="101" t="str">
        <f t="shared" si="46"/>
        <v/>
      </c>
      <c r="I1878" s="100" t="str">
        <f>IF(CADA_PROD!C1878="","",IFERROR(IF(H1878&lt;=0,"Sem estoque",IF(H1878/E1878&lt;0.25,"Quase sem estoque",IF(H1878/E1878&lt;1.2,"Estoque baixo",IF(H1878/E1878&lt;2,"Estoque moderado","Estoque confortável")))),""))</f>
        <v/>
      </c>
      <c r="J1878" s="102" t="str">
        <f>IF(CADA_PROD!C1878="","",SUMIFS(MOVI_ENTR!M:M,MOVI_ENTR!D:D,D1878))</f>
        <v/>
      </c>
      <c r="K1878" s="103" t="str">
        <f>IF(CADA_PROD!C1878="","",IFERROR($J1878/SUM($J$6:$J$1006),""))</f>
        <v/>
      </c>
      <c r="L1878" s="103" t="str">
        <f>IF(CADA_PROD!C1878="","",IFERROR(H1878/SUM($H$6:$H$1006)+P1878,""))</f>
        <v/>
      </c>
      <c r="M1878" s="102" t="str">
        <f>IF(CADA_PROD!$C1878="","",IFERROR(SUMIFS(MOVI_ENTR!M:M,MOVI_ENTR!D:D,D1878)/SUMIFS(MOVI_ENTR!I:I,MOVI_ENTR!D:D,D1878),0))</f>
        <v/>
      </c>
      <c r="N1878" s="104" t="str">
        <f>IF(CADA_PROD!C1878="","",G1878/E1878)</f>
        <v/>
      </c>
    </row>
    <row r="1879" spans="3:14" ht="30" customHeight="1">
      <c r="C1879" s="99" t="str">
        <f>IF(CADA_PROD!C1879="","",CADA_PROD!C1879)</f>
        <v/>
      </c>
      <c r="D1879" s="100" t="str">
        <f>IF(CADA_PROD!D1879="","",CADA_PROD!D1879)</f>
        <v/>
      </c>
      <c r="E1879" s="101" t="str">
        <f>IF(CADA_PROD!E1879="","",CADA_PROD!E1879)</f>
        <v/>
      </c>
      <c r="F1879" s="101" t="str">
        <f>IF(CADA_PROD!D1879="","",SUMIFS(MOVI_ENTR!I:I,MOVI_ENTR!D:D,D1879))</f>
        <v/>
      </c>
      <c r="G1879" s="101" t="str">
        <f>IF(CADA_PROD!C1879="","",SUMIFS(MOVI_SAID!H:H,MOVI_SAID!D:D,D1879))</f>
        <v/>
      </c>
      <c r="H1879" s="101" t="str">
        <f t="shared" si="46"/>
        <v/>
      </c>
      <c r="I1879" s="100" t="str">
        <f>IF(CADA_PROD!C1879="","",IFERROR(IF(H1879&lt;=0,"Sem estoque",IF(H1879/E1879&lt;0.25,"Quase sem estoque",IF(H1879/E1879&lt;1.2,"Estoque baixo",IF(H1879/E1879&lt;2,"Estoque moderado","Estoque confortável")))),""))</f>
        <v/>
      </c>
      <c r="J1879" s="102" t="str">
        <f>IF(CADA_PROD!C1879="","",SUMIFS(MOVI_ENTR!M:M,MOVI_ENTR!D:D,D1879))</f>
        <v/>
      </c>
      <c r="K1879" s="103" t="str">
        <f>IF(CADA_PROD!C1879="","",IFERROR($J1879/SUM($J$6:$J$1006),""))</f>
        <v/>
      </c>
      <c r="L1879" s="103" t="str">
        <f>IF(CADA_PROD!C1879="","",IFERROR(H1879/SUM($H$6:$H$1006)+P1879,""))</f>
        <v/>
      </c>
      <c r="M1879" s="102" t="str">
        <f>IF(CADA_PROD!$C1879="","",IFERROR(SUMIFS(MOVI_ENTR!M:M,MOVI_ENTR!D:D,D1879)/SUMIFS(MOVI_ENTR!I:I,MOVI_ENTR!D:D,D1879),0))</f>
        <v/>
      </c>
      <c r="N1879" s="104" t="str">
        <f>IF(CADA_PROD!C1879="","",G1879/E1879)</f>
        <v/>
      </c>
    </row>
    <row r="1880" spans="3:14" ht="30" customHeight="1">
      <c r="C1880" s="99" t="str">
        <f>IF(CADA_PROD!C1880="","",CADA_PROD!C1880)</f>
        <v/>
      </c>
      <c r="D1880" s="100" t="str">
        <f>IF(CADA_PROD!D1880="","",CADA_PROD!D1880)</f>
        <v/>
      </c>
      <c r="E1880" s="101" t="str">
        <f>IF(CADA_PROD!E1880="","",CADA_PROD!E1880)</f>
        <v/>
      </c>
      <c r="F1880" s="101" t="str">
        <f>IF(CADA_PROD!D1880="","",SUMIFS(MOVI_ENTR!I:I,MOVI_ENTR!D:D,D1880))</f>
        <v/>
      </c>
      <c r="G1880" s="101" t="str">
        <f>IF(CADA_PROD!C1880="","",SUMIFS(MOVI_SAID!H:H,MOVI_SAID!D:D,D1880))</f>
        <v/>
      </c>
      <c r="H1880" s="101" t="str">
        <f t="shared" si="46"/>
        <v/>
      </c>
      <c r="I1880" s="100" t="str">
        <f>IF(CADA_PROD!C1880="","",IFERROR(IF(H1880&lt;=0,"Sem estoque",IF(H1880/E1880&lt;0.25,"Quase sem estoque",IF(H1880/E1880&lt;1.2,"Estoque baixo",IF(H1880/E1880&lt;2,"Estoque moderado","Estoque confortável")))),""))</f>
        <v/>
      </c>
      <c r="J1880" s="102" t="str">
        <f>IF(CADA_PROD!C1880="","",SUMIFS(MOVI_ENTR!M:M,MOVI_ENTR!D:D,D1880))</f>
        <v/>
      </c>
      <c r="K1880" s="103" t="str">
        <f>IF(CADA_PROD!C1880="","",IFERROR($J1880/SUM($J$6:$J$1006),""))</f>
        <v/>
      </c>
      <c r="L1880" s="103" t="str">
        <f>IF(CADA_PROD!C1880="","",IFERROR(H1880/SUM($H$6:$H$1006)+P1880,""))</f>
        <v/>
      </c>
      <c r="M1880" s="102" t="str">
        <f>IF(CADA_PROD!$C1880="","",IFERROR(SUMIFS(MOVI_ENTR!M:M,MOVI_ENTR!D:D,D1880)/SUMIFS(MOVI_ENTR!I:I,MOVI_ENTR!D:D,D1880),0))</f>
        <v/>
      </c>
      <c r="N1880" s="104" t="str">
        <f>IF(CADA_PROD!C1880="","",G1880/E1880)</f>
        <v/>
      </c>
    </row>
    <row r="1881" spans="3:14" ht="30" customHeight="1">
      <c r="C1881" s="99" t="str">
        <f>IF(CADA_PROD!C1881="","",CADA_PROD!C1881)</f>
        <v/>
      </c>
      <c r="D1881" s="100" t="str">
        <f>IF(CADA_PROD!D1881="","",CADA_PROD!D1881)</f>
        <v/>
      </c>
      <c r="E1881" s="101" t="str">
        <f>IF(CADA_PROD!E1881="","",CADA_PROD!E1881)</f>
        <v/>
      </c>
      <c r="F1881" s="101" t="str">
        <f>IF(CADA_PROD!D1881="","",SUMIFS(MOVI_ENTR!I:I,MOVI_ENTR!D:D,D1881))</f>
        <v/>
      </c>
      <c r="G1881" s="101" t="str">
        <f>IF(CADA_PROD!C1881="","",SUMIFS(MOVI_SAID!H:H,MOVI_SAID!D:D,D1881))</f>
        <v/>
      </c>
      <c r="H1881" s="101" t="str">
        <f t="shared" si="46"/>
        <v/>
      </c>
      <c r="I1881" s="100" t="str">
        <f>IF(CADA_PROD!C1881="","",IFERROR(IF(H1881&lt;=0,"Sem estoque",IF(H1881/E1881&lt;0.25,"Quase sem estoque",IF(H1881/E1881&lt;1.2,"Estoque baixo",IF(H1881/E1881&lt;2,"Estoque moderado","Estoque confortável")))),""))</f>
        <v/>
      </c>
      <c r="J1881" s="102" t="str">
        <f>IF(CADA_PROD!C1881="","",SUMIFS(MOVI_ENTR!M:M,MOVI_ENTR!D:D,D1881))</f>
        <v/>
      </c>
      <c r="K1881" s="103" t="str">
        <f>IF(CADA_PROD!C1881="","",IFERROR($J1881/SUM($J$6:$J$1006),""))</f>
        <v/>
      </c>
      <c r="L1881" s="103" t="str">
        <f>IF(CADA_PROD!C1881="","",IFERROR(H1881/SUM($H$6:$H$1006)+P1881,""))</f>
        <v/>
      </c>
      <c r="M1881" s="102" t="str">
        <f>IF(CADA_PROD!$C1881="","",IFERROR(SUMIFS(MOVI_ENTR!M:M,MOVI_ENTR!D:D,D1881)/SUMIFS(MOVI_ENTR!I:I,MOVI_ENTR!D:D,D1881),0))</f>
        <v/>
      </c>
      <c r="N1881" s="104" t="str">
        <f>IF(CADA_PROD!C1881="","",G1881/E1881)</f>
        <v/>
      </c>
    </row>
    <row r="1882" spans="3:14" ht="30" customHeight="1">
      <c r="C1882" s="99" t="str">
        <f>IF(CADA_PROD!C1882="","",CADA_PROD!C1882)</f>
        <v/>
      </c>
      <c r="D1882" s="100" t="str">
        <f>IF(CADA_PROD!D1882="","",CADA_PROD!D1882)</f>
        <v/>
      </c>
      <c r="E1882" s="101" t="str">
        <f>IF(CADA_PROD!E1882="","",CADA_PROD!E1882)</f>
        <v/>
      </c>
      <c r="F1882" s="101" t="str">
        <f>IF(CADA_PROD!D1882="","",SUMIFS(MOVI_ENTR!I:I,MOVI_ENTR!D:D,D1882))</f>
        <v/>
      </c>
      <c r="G1882" s="101" t="str">
        <f>IF(CADA_PROD!C1882="","",SUMIFS(MOVI_SAID!H:H,MOVI_SAID!D:D,D1882))</f>
        <v/>
      </c>
      <c r="H1882" s="101" t="str">
        <f t="shared" si="46"/>
        <v/>
      </c>
      <c r="I1882" s="100" t="str">
        <f>IF(CADA_PROD!C1882="","",IFERROR(IF(H1882&lt;=0,"Sem estoque",IF(H1882/E1882&lt;0.25,"Quase sem estoque",IF(H1882/E1882&lt;1.2,"Estoque baixo",IF(H1882/E1882&lt;2,"Estoque moderado","Estoque confortável")))),""))</f>
        <v/>
      </c>
      <c r="J1882" s="102" t="str">
        <f>IF(CADA_PROD!C1882="","",SUMIFS(MOVI_ENTR!M:M,MOVI_ENTR!D:D,D1882))</f>
        <v/>
      </c>
      <c r="K1882" s="103" t="str">
        <f>IF(CADA_PROD!C1882="","",IFERROR($J1882/SUM($J$6:$J$1006),""))</f>
        <v/>
      </c>
      <c r="L1882" s="103" t="str">
        <f>IF(CADA_PROD!C1882="","",IFERROR(H1882/SUM($H$6:$H$1006)+P1882,""))</f>
        <v/>
      </c>
      <c r="M1882" s="102" t="str">
        <f>IF(CADA_PROD!$C1882="","",IFERROR(SUMIFS(MOVI_ENTR!M:M,MOVI_ENTR!D:D,D1882)/SUMIFS(MOVI_ENTR!I:I,MOVI_ENTR!D:D,D1882),0))</f>
        <v/>
      </c>
      <c r="N1882" s="104" t="str">
        <f>IF(CADA_PROD!C1882="","",G1882/E1882)</f>
        <v/>
      </c>
    </row>
    <row r="1883" spans="3:14" ht="30" customHeight="1">
      <c r="C1883" s="99" t="str">
        <f>IF(CADA_PROD!C1883="","",CADA_PROD!C1883)</f>
        <v/>
      </c>
      <c r="D1883" s="100" t="str">
        <f>IF(CADA_PROD!D1883="","",CADA_PROD!D1883)</f>
        <v/>
      </c>
      <c r="E1883" s="101" t="str">
        <f>IF(CADA_PROD!E1883="","",CADA_PROD!E1883)</f>
        <v/>
      </c>
      <c r="F1883" s="101" t="str">
        <f>IF(CADA_PROD!D1883="","",SUMIFS(MOVI_ENTR!I:I,MOVI_ENTR!D:D,D1883))</f>
        <v/>
      </c>
      <c r="G1883" s="101" t="str">
        <f>IF(CADA_PROD!C1883="","",SUMIFS(MOVI_SAID!H:H,MOVI_SAID!D:D,D1883))</f>
        <v/>
      </c>
      <c r="H1883" s="101" t="str">
        <f t="shared" si="46"/>
        <v/>
      </c>
      <c r="I1883" s="100" t="str">
        <f>IF(CADA_PROD!C1883="","",IFERROR(IF(H1883&lt;=0,"Sem estoque",IF(H1883/E1883&lt;0.25,"Quase sem estoque",IF(H1883/E1883&lt;1.2,"Estoque baixo",IF(H1883/E1883&lt;2,"Estoque moderado","Estoque confortável")))),""))</f>
        <v/>
      </c>
      <c r="J1883" s="102" t="str">
        <f>IF(CADA_PROD!C1883="","",SUMIFS(MOVI_ENTR!M:M,MOVI_ENTR!D:D,D1883))</f>
        <v/>
      </c>
      <c r="K1883" s="103" t="str">
        <f>IF(CADA_PROD!C1883="","",IFERROR($J1883/SUM($J$6:$J$1006),""))</f>
        <v/>
      </c>
      <c r="L1883" s="103" t="str">
        <f>IF(CADA_PROD!C1883="","",IFERROR(H1883/SUM($H$6:$H$1006)+P1883,""))</f>
        <v/>
      </c>
      <c r="M1883" s="102" t="str">
        <f>IF(CADA_PROD!$C1883="","",IFERROR(SUMIFS(MOVI_ENTR!M:M,MOVI_ENTR!D:D,D1883)/SUMIFS(MOVI_ENTR!I:I,MOVI_ENTR!D:D,D1883),0))</f>
        <v/>
      </c>
      <c r="N1883" s="104" t="str">
        <f>IF(CADA_PROD!C1883="","",G1883/E1883)</f>
        <v/>
      </c>
    </row>
    <row r="1884" spans="3:14" ht="30" customHeight="1">
      <c r="C1884" s="99" t="str">
        <f>IF(CADA_PROD!C1884="","",CADA_PROD!C1884)</f>
        <v/>
      </c>
      <c r="D1884" s="100" t="str">
        <f>IF(CADA_PROD!D1884="","",CADA_PROD!D1884)</f>
        <v/>
      </c>
      <c r="E1884" s="101" t="str">
        <f>IF(CADA_PROD!E1884="","",CADA_PROD!E1884)</f>
        <v/>
      </c>
      <c r="F1884" s="101" t="str">
        <f>IF(CADA_PROD!D1884="","",SUMIFS(MOVI_ENTR!I:I,MOVI_ENTR!D:D,D1884))</f>
        <v/>
      </c>
      <c r="G1884" s="101" t="str">
        <f>IF(CADA_PROD!C1884="","",SUMIFS(MOVI_SAID!H:H,MOVI_SAID!D:D,D1884))</f>
        <v/>
      </c>
      <c r="H1884" s="101" t="str">
        <f t="shared" si="46"/>
        <v/>
      </c>
      <c r="I1884" s="100" t="str">
        <f>IF(CADA_PROD!C1884="","",IFERROR(IF(H1884&lt;=0,"Sem estoque",IF(H1884/E1884&lt;0.25,"Quase sem estoque",IF(H1884/E1884&lt;1.2,"Estoque baixo",IF(H1884/E1884&lt;2,"Estoque moderado","Estoque confortável")))),""))</f>
        <v/>
      </c>
      <c r="J1884" s="102" t="str">
        <f>IF(CADA_PROD!C1884="","",SUMIFS(MOVI_ENTR!M:M,MOVI_ENTR!D:D,D1884))</f>
        <v/>
      </c>
      <c r="K1884" s="103" t="str">
        <f>IF(CADA_PROD!C1884="","",IFERROR($J1884/SUM($J$6:$J$1006),""))</f>
        <v/>
      </c>
      <c r="L1884" s="103" t="str">
        <f>IF(CADA_PROD!C1884="","",IFERROR(H1884/SUM($H$6:$H$1006)+P1884,""))</f>
        <v/>
      </c>
      <c r="M1884" s="102" t="str">
        <f>IF(CADA_PROD!$C1884="","",IFERROR(SUMIFS(MOVI_ENTR!M:M,MOVI_ENTR!D:D,D1884)/SUMIFS(MOVI_ENTR!I:I,MOVI_ENTR!D:D,D1884),0))</f>
        <v/>
      </c>
      <c r="N1884" s="104" t="str">
        <f>IF(CADA_PROD!C1884="","",G1884/E1884)</f>
        <v/>
      </c>
    </row>
    <row r="1885" spans="3:14" ht="30" customHeight="1">
      <c r="C1885" s="99" t="str">
        <f>IF(CADA_PROD!C1885="","",CADA_PROD!C1885)</f>
        <v/>
      </c>
      <c r="D1885" s="100" t="str">
        <f>IF(CADA_PROD!D1885="","",CADA_PROD!D1885)</f>
        <v/>
      </c>
      <c r="E1885" s="101" t="str">
        <f>IF(CADA_PROD!E1885="","",CADA_PROD!E1885)</f>
        <v/>
      </c>
      <c r="F1885" s="101" t="str">
        <f>IF(CADA_PROD!D1885="","",SUMIFS(MOVI_ENTR!I:I,MOVI_ENTR!D:D,D1885))</f>
        <v/>
      </c>
      <c r="G1885" s="101" t="str">
        <f>IF(CADA_PROD!C1885="","",SUMIFS(MOVI_SAID!H:H,MOVI_SAID!D:D,D1885))</f>
        <v/>
      </c>
      <c r="H1885" s="101" t="str">
        <f t="shared" si="46"/>
        <v/>
      </c>
      <c r="I1885" s="100" t="str">
        <f>IF(CADA_PROD!C1885="","",IFERROR(IF(H1885&lt;=0,"Sem estoque",IF(H1885/E1885&lt;0.25,"Quase sem estoque",IF(H1885/E1885&lt;1.2,"Estoque baixo",IF(H1885/E1885&lt;2,"Estoque moderado","Estoque confortável")))),""))</f>
        <v/>
      </c>
      <c r="J1885" s="102" t="str">
        <f>IF(CADA_PROD!C1885="","",SUMIFS(MOVI_ENTR!M:M,MOVI_ENTR!D:D,D1885))</f>
        <v/>
      </c>
      <c r="K1885" s="103" t="str">
        <f>IF(CADA_PROD!C1885="","",IFERROR($J1885/SUM($J$6:$J$1006),""))</f>
        <v/>
      </c>
      <c r="L1885" s="103" t="str">
        <f>IF(CADA_PROD!C1885="","",IFERROR(H1885/SUM($H$6:$H$1006)+P1885,""))</f>
        <v/>
      </c>
      <c r="M1885" s="102" t="str">
        <f>IF(CADA_PROD!$C1885="","",IFERROR(SUMIFS(MOVI_ENTR!M:M,MOVI_ENTR!D:D,D1885)/SUMIFS(MOVI_ENTR!I:I,MOVI_ENTR!D:D,D1885),0))</f>
        <v/>
      </c>
      <c r="N1885" s="104" t="str">
        <f>IF(CADA_PROD!C1885="","",G1885/E1885)</f>
        <v/>
      </c>
    </row>
    <row r="1886" spans="3:14" ht="30" customHeight="1">
      <c r="C1886" s="99" t="str">
        <f>IF(CADA_PROD!C1886="","",CADA_PROD!C1886)</f>
        <v/>
      </c>
      <c r="D1886" s="100" t="str">
        <f>IF(CADA_PROD!D1886="","",CADA_PROD!D1886)</f>
        <v/>
      </c>
      <c r="E1886" s="101" t="str">
        <f>IF(CADA_PROD!E1886="","",CADA_PROD!E1886)</f>
        <v/>
      </c>
      <c r="F1886" s="101" t="str">
        <f>IF(CADA_PROD!D1886="","",SUMIFS(MOVI_ENTR!I:I,MOVI_ENTR!D:D,D1886))</f>
        <v/>
      </c>
      <c r="G1886" s="101" t="str">
        <f>IF(CADA_PROD!C1886="","",SUMIFS(MOVI_SAID!H:H,MOVI_SAID!D:D,D1886))</f>
        <v/>
      </c>
      <c r="H1886" s="101" t="str">
        <f t="shared" si="46"/>
        <v/>
      </c>
      <c r="I1886" s="100" t="str">
        <f>IF(CADA_PROD!C1886="","",IFERROR(IF(H1886&lt;=0,"Sem estoque",IF(H1886/E1886&lt;0.25,"Quase sem estoque",IF(H1886/E1886&lt;1.2,"Estoque baixo",IF(H1886/E1886&lt;2,"Estoque moderado","Estoque confortável")))),""))</f>
        <v/>
      </c>
      <c r="J1886" s="102" t="str">
        <f>IF(CADA_PROD!C1886="","",SUMIFS(MOVI_ENTR!M:M,MOVI_ENTR!D:D,D1886))</f>
        <v/>
      </c>
      <c r="K1886" s="103" t="str">
        <f>IF(CADA_PROD!C1886="","",IFERROR($J1886/SUM($J$6:$J$1006),""))</f>
        <v/>
      </c>
      <c r="L1886" s="103" t="str">
        <f>IF(CADA_PROD!C1886="","",IFERROR(H1886/SUM($H$6:$H$1006)+P1886,""))</f>
        <v/>
      </c>
      <c r="M1886" s="102" t="str">
        <f>IF(CADA_PROD!$C1886="","",IFERROR(SUMIFS(MOVI_ENTR!M:M,MOVI_ENTR!D:D,D1886)/SUMIFS(MOVI_ENTR!I:I,MOVI_ENTR!D:D,D1886),0))</f>
        <v/>
      </c>
      <c r="N1886" s="104" t="str">
        <f>IF(CADA_PROD!C1886="","",G1886/E1886)</f>
        <v/>
      </c>
    </row>
    <row r="1887" spans="3:14" ht="30" customHeight="1">
      <c r="C1887" s="99" t="str">
        <f>IF(CADA_PROD!C1887="","",CADA_PROD!C1887)</f>
        <v/>
      </c>
      <c r="D1887" s="100" t="str">
        <f>IF(CADA_PROD!D1887="","",CADA_PROD!D1887)</f>
        <v/>
      </c>
      <c r="E1887" s="101" t="str">
        <f>IF(CADA_PROD!E1887="","",CADA_PROD!E1887)</f>
        <v/>
      </c>
      <c r="F1887" s="101" t="str">
        <f>IF(CADA_PROD!D1887="","",SUMIFS(MOVI_ENTR!I:I,MOVI_ENTR!D:D,D1887))</f>
        <v/>
      </c>
      <c r="G1887" s="101" t="str">
        <f>IF(CADA_PROD!C1887="","",SUMIFS(MOVI_SAID!H:H,MOVI_SAID!D:D,D1887))</f>
        <v/>
      </c>
      <c r="H1887" s="101" t="str">
        <f t="shared" si="46"/>
        <v/>
      </c>
      <c r="I1887" s="100" t="str">
        <f>IF(CADA_PROD!C1887="","",IFERROR(IF(H1887&lt;=0,"Sem estoque",IF(H1887/E1887&lt;0.25,"Quase sem estoque",IF(H1887/E1887&lt;1.2,"Estoque baixo",IF(H1887/E1887&lt;2,"Estoque moderado","Estoque confortável")))),""))</f>
        <v/>
      </c>
      <c r="J1887" s="102" t="str">
        <f>IF(CADA_PROD!C1887="","",SUMIFS(MOVI_ENTR!M:M,MOVI_ENTR!D:D,D1887))</f>
        <v/>
      </c>
      <c r="K1887" s="103" t="str">
        <f>IF(CADA_PROD!C1887="","",IFERROR($J1887/SUM($J$6:$J$1006),""))</f>
        <v/>
      </c>
      <c r="L1887" s="103" t="str">
        <f>IF(CADA_PROD!C1887="","",IFERROR(H1887/SUM($H$6:$H$1006)+P1887,""))</f>
        <v/>
      </c>
      <c r="M1887" s="102" t="str">
        <f>IF(CADA_PROD!$C1887="","",IFERROR(SUMIFS(MOVI_ENTR!M:M,MOVI_ENTR!D:D,D1887)/SUMIFS(MOVI_ENTR!I:I,MOVI_ENTR!D:D,D1887),0))</f>
        <v/>
      </c>
      <c r="N1887" s="104" t="str">
        <f>IF(CADA_PROD!C1887="","",G1887/E1887)</f>
        <v/>
      </c>
    </row>
    <row r="1888" spans="3:14" ht="30" customHeight="1">
      <c r="C1888" s="99" t="str">
        <f>IF(CADA_PROD!C1888="","",CADA_PROD!C1888)</f>
        <v/>
      </c>
      <c r="D1888" s="100" t="str">
        <f>IF(CADA_PROD!D1888="","",CADA_PROD!D1888)</f>
        <v/>
      </c>
      <c r="E1888" s="101" t="str">
        <f>IF(CADA_PROD!E1888="","",CADA_PROD!E1888)</f>
        <v/>
      </c>
      <c r="F1888" s="101" t="str">
        <f>IF(CADA_PROD!D1888="","",SUMIFS(MOVI_ENTR!I:I,MOVI_ENTR!D:D,D1888))</f>
        <v/>
      </c>
      <c r="G1888" s="101" t="str">
        <f>IF(CADA_PROD!C1888="","",SUMIFS(MOVI_SAID!H:H,MOVI_SAID!D:D,D1888))</f>
        <v/>
      </c>
      <c r="H1888" s="101" t="str">
        <f t="shared" si="46"/>
        <v/>
      </c>
      <c r="I1888" s="100" t="str">
        <f>IF(CADA_PROD!C1888="","",IFERROR(IF(H1888&lt;=0,"Sem estoque",IF(H1888/E1888&lt;0.25,"Quase sem estoque",IF(H1888/E1888&lt;1.2,"Estoque baixo",IF(H1888/E1888&lt;2,"Estoque moderado","Estoque confortável")))),""))</f>
        <v/>
      </c>
      <c r="J1888" s="102" t="str">
        <f>IF(CADA_PROD!C1888="","",SUMIFS(MOVI_ENTR!M:M,MOVI_ENTR!D:D,D1888))</f>
        <v/>
      </c>
      <c r="K1888" s="103" t="str">
        <f>IF(CADA_PROD!C1888="","",IFERROR($J1888/SUM($J$6:$J$1006),""))</f>
        <v/>
      </c>
      <c r="L1888" s="103" t="str">
        <f>IF(CADA_PROD!C1888="","",IFERROR(H1888/SUM($H$6:$H$1006)+P1888,""))</f>
        <v/>
      </c>
      <c r="M1888" s="102" t="str">
        <f>IF(CADA_PROD!$C1888="","",IFERROR(SUMIFS(MOVI_ENTR!M:M,MOVI_ENTR!D:D,D1888)/SUMIFS(MOVI_ENTR!I:I,MOVI_ENTR!D:D,D1888),0))</f>
        <v/>
      </c>
      <c r="N1888" s="104" t="str">
        <f>IF(CADA_PROD!C1888="","",G1888/E1888)</f>
        <v/>
      </c>
    </row>
    <row r="1889" spans="3:14" ht="30" customHeight="1">
      <c r="C1889" s="99" t="str">
        <f>IF(CADA_PROD!C1889="","",CADA_PROD!C1889)</f>
        <v/>
      </c>
      <c r="D1889" s="100" t="str">
        <f>IF(CADA_PROD!D1889="","",CADA_PROD!D1889)</f>
        <v/>
      </c>
      <c r="E1889" s="101" t="str">
        <f>IF(CADA_PROD!E1889="","",CADA_PROD!E1889)</f>
        <v/>
      </c>
      <c r="F1889" s="101" t="str">
        <f>IF(CADA_PROD!D1889="","",SUMIFS(MOVI_ENTR!I:I,MOVI_ENTR!D:D,D1889))</f>
        <v/>
      </c>
      <c r="G1889" s="101" t="str">
        <f>IF(CADA_PROD!C1889="","",SUMIFS(MOVI_SAID!H:H,MOVI_SAID!D:D,D1889))</f>
        <v/>
      </c>
      <c r="H1889" s="101" t="str">
        <f t="shared" si="46"/>
        <v/>
      </c>
      <c r="I1889" s="100" t="str">
        <f>IF(CADA_PROD!C1889="","",IFERROR(IF(H1889&lt;=0,"Sem estoque",IF(H1889/E1889&lt;0.25,"Quase sem estoque",IF(H1889/E1889&lt;1.2,"Estoque baixo",IF(H1889/E1889&lt;2,"Estoque moderado","Estoque confortável")))),""))</f>
        <v/>
      </c>
      <c r="J1889" s="102" t="str">
        <f>IF(CADA_PROD!C1889="","",SUMIFS(MOVI_ENTR!M:M,MOVI_ENTR!D:D,D1889))</f>
        <v/>
      </c>
      <c r="K1889" s="103" t="str">
        <f>IF(CADA_PROD!C1889="","",IFERROR($J1889/SUM($J$6:$J$1006),""))</f>
        <v/>
      </c>
      <c r="L1889" s="103" t="str">
        <f>IF(CADA_PROD!C1889="","",IFERROR(H1889/SUM($H$6:$H$1006)+P1889,""))</f>
        <v/>
      </c>
      <c r="M1889" s="102" t="str">
        <f>IF(CADA_PROD!$C1889="","",IFERROR(SUMIFS(MOVI_ENTR!M:M,MOVI_ENTR!D:D,D1889)/SUMIFS(MOVI_ENTR!I:I,MOVI_ENTR!D:D,D1889),0))</f>
        <v/>
      </c>
      <c r="N1889" s="104" t="str">
        <f>IF(CADA_PROD!C1889="","",G1889/E1889)</f>
        <v/>
      </c>
    </row>
    <row r="1890" spans="3:14" ht="30" customHeight="1">
      <c r="C1890" s="99" t="str">
        <f>IF(CADA_PROD!C1890="","",CADA_PROD!C1890)</f>
        <v/>
      </c>
      <c r="D1890" s="100" t="str">
        <f>IF(CADA_PROD!D1890="","",CADA_PROD!D1890)</f>
        <v/>
      </c>
      <c r="E1890" s="101" t="str">
        <f>IF(CADA_PROD!E1890="","",CADA_PROD!E1890)</f>
        <v/>
      </c>
      <c r="F1890" s="101" t="str">
        <f>IF(CADA_PROD!D1890="","",SUMIFS(MOVI_ENTR!I:I,MOVI_ENTR!D:D,D1890))</f>
        <v/>
      </c>
      <c r="G1890" s="101" t="str">
        <f>IF(CADA_PROD!C1890="","",SUMIFS(MOVI_SAID!H:H,MOVI_SAID!D:D,D1890))</f>
        <v/>
      </c>
      <c r="H1890" s="101" t="str">
        <f t="shared" si="46"/>
        <v/>
      </c>
      <c r="I1890" s="100" t="str">
        <f>IF(CADA_PROD!C1890="","",IFERROR(IF(H1890&lt;=0,"Sem estoque",IF(H1890/E1890&lt;0.25,"Quase sem estoque",IF(H1890/E1890&lt;1.2,"Estoque baixo",IF(H1890/E1890&lt;2,"Estoque moderado","Estoque confortável")))),""))</f>
        <v/>
      </c>
      <c r="J1890" s="102" t="str">
        <f>IF(CADA_PROD!C1890="","",SUMIFS(MOVI_ENTR!M:M,MOVI_ENTR!D:D,D1890))</f>
        <v/>
      </c>
      <c r="K1890" s="103" t="str">
        <f>IF(CADA_PROD!C1890="","",IFERROR($J1890/SUM($J$6:$J$1006),""))</f>
        <v/>
      </c>
      <c r="L1890" s="103" t="str">
        <f>IF(CADA_PROD!C1890="","",IFERROR(H1890/SUM($H$6:$H$1006)+P1890,""))</f>
        <v/>
      </c>
      <c r="M1890" s="102" t="str">
        <f>IF(CADA_PROD!$C1890="","",IFERROR(SUMIFS(MOVI_ENTR!M:M,MOVI_ENTR!D:D,D1890)/SUMIFS(MOVI_ENTR!I:I,MOVI_ENTR!D:D,D1890),0))</f>
        <v/>
      </c>
      <c r="N1890" s="104" t="str">
        <f>IF(CADA_PROD!C1890="","",G1890/E1890)</f>
        <v/>
      </c>
    </row>
    <row r="1891" spans="3:14" ht="30" customHeight="1">
      <c r="C1891" s="99" t="str">
        <f>IF(CADA_PROD!C1891="","",CADA_PROD!C1891)</f>
        <v/>
      </c>
      <c r="D1891" s="100" t="str">
        <f>IF(CADA_PROD!D1891="","",CADA_PROD!D1891)</f>
        <v/>
      </c>
      <c r="E1891" s="101" t="str">
        <f>IF(CADA_PROD!E1891="","",CADA_PROD!E1891)</f>
        <v/>
      </c>
      <c r="F1891" s="101" t="str">
        <f>IF(CADA_PROD!D1891="","",SUMIFS(MOVI_ENTR!I:I,MOVI_ENTR!D:D,D1891))</f>
        <v/>
      </c>
      <c r="G1891" s="101" t="str">
        <f>IF(CADA_PROD!C1891="","",SUMIFS(MOVI_SAID!H:H,MOVI_SAID!D:D,D1891))</f>
        <v/>
      </c>
      <c r="H1891" s="101" t="str">
        <f t="shared" si="46"/>
        <v/>
      </c>
      <c r="I1891" s="100" t="str">
        <f>IF(CADA_PROD!C1891="","",IFERROR(IF(H1891&lt;=0,"Sem estoque",IF(H1891/E1891&lt;0.25,"Quase sem estoque",IF(H1891/E1891&lt;1.2,"Estoque baixo",IF(H1891/E1891&lt;2,"Estoque moderado","Estoque confortável")))),""))</f>
        <v/>
      </c>
      <c r="J1891" s="102" t="str">
        <f>IF(CADA_PROD!C1891="","",SUMIFS(MOVI_ENTR!M:M,MOVI_ENTR!D:D,D1891))</f>
        <v/>
      </c>
      <c r="K1891" s="103" t="str">
        <f>IF(CADA_PROD!C1891="","",IFERROR($J1891/SUM($J$6:$J$1006),""))</f>
        <v/>
      </c>
      <c r="L1891" s="103" t="str">
        <f>IF(CADA_PROD!C1891="","",IFERROR(H1891/SUM($H$6:$H$1006)+P1891,""))</f>
        <v/>
      </c>
      <c r="M1891" s="102" t="str">
        <f>IF(CADA_PROD!$C1891="","",IFERROR(SUMIFS(MOVI_ENTR!M:M,MOVI_ENTR!D:D,D1891)/SUMIFS(MOVI_ENTR!I:I,MOVI_ENTR!D:D,D1891),0))</f>
        <v/>
      </c>
      <c r="N1891" s="104" t="str">
        <f>IF(CADA_PROD!C1891="","",G1891/E1891)</f>
        <v/>
      </c>
    </row>
    <row r="1892" spans="3:14" ht="30" customHeight="1">
      <c r="C1892" s="99" t="str">
        <f>IF(CADA_PROD!C1892="","",CADA_PROD!C1892)</f>
        <v/>
      </c>
      <c r="D1892" s="100" t="str">
        <f>IF(CADA_PROD!D1892="","",CADA_PROD!D1892)</f>
        <v/>
      </c>
      <c r="E1892" s="101" t="str">
        <f>IF(CADA_PROD!E1892="","",CADA_PROD!E1892)</f>
        <v/>
      </c>
      <c r="F1892" s="101" t="str">
        <f>IF(CADA_PROD!D1892="","",SUMIFS(MOVI_ENTR!I:I,MOVI_ENTR!D:D,D1892))</f>
        <v/>
      </c>
      <c r="G1892" s="101" t="str">
        <f>IF(CADA_PROD!C1892="","",SUMIFS(MOVI_SAID!H:H,MOVI_SAID!D:D,D1892))</f>
        <v/>
      </c>
      <c r="H1892" s="101" t="str">
        <f t="shared" si="46"/>
        <v/>
      </c>
      <c r="I1892" s="100" t="str">
        <f>IF(CADA_PROD!C1892="","",IFERROR(IF(H1892&lt;=0,"Sem estoque",IF(H1892/E1892&lt;0.25,"Quase sem estoque",IF(H1892/E1892&lt;1.2,"Estoque baixo",IF(H1892/E1892&lt;2,"Estoque moderado","Estoque confortável")))),""))</f>
        <v/>
      </c>
      <c r="J1892" s="102" t="str">
        <f>IF(CADA_PROD!C1892="","",SUMIFS(MOVI_ENTR!M:M,MOVI_ENTR!D:D,D1892))</f>
        <v/>
      </c>
      <c r="K1892" s="103" t="str">
        <f>IF(CADA_PROD!C1892="","",IFERROR($J1892/SUM($J$6:$J$1006),""))</f>
        <v/>
      </c>
      <c r="L1892" s="103" t="str">
        <f>IF(CADA_PROD!C1892="","",IFERROR(H1892/SUM($H$6:$H$1006)+P1892,""))</f>
        <v/>
      </c>
      <c r="M1892" s="102" t="str">
        <f>IF(CADA_PROD!$C1892="","",IFERROR(SUMIFS(MOVI_ENTR!M:M,MOVI_ENTR!D:D,D1892)/SUMIFS(MOVI_ENTR!I:I,MOVI_ENTR!D:D,D1892),0))</f>
        <v/>
      </c>
      <c r="N1892" s="104" t="str">
        <f>IF(CADA_PROD!C1892="","",G1892/E1892)</f>
        <v/>
      </c>
    </row>
    <row r="1893" spans="3:14" ht="30" customHeight="1">
      <c r="C1893" s="99" t="str">
        <f>IF(CADA_PROD!C1893="","",CADA_PROD!C1893)</f>
        <v/>
      </c>
      <c r="D1893" s="100" t="str">
        <f>IF(CADA_PROD!D1893="","",CADA_PROD!D1893)</f>
        <v/>
      </c>
      <c r="E1893" s="101" t="str">
        <f>IF(CADA_PROD!E1893="","",CADA_PROD!E1893)</f>
        <v/>
      </c>
      <c r="F1893" s="101" t="str">
        <f>IF(CADA_PROD!D1893="","",SUMIFS(MOVI_ENTR!I:I,MOVI_ENTR!D:D,D1893))</f>
        <v/>
      </c>
      <c r="G1893" s="101" t="str">
        <f>IF(CADA_PROD!C1893="","",SUMIFS(MOVI_SAID!H:H,MOVI_SAID!D:D,D1893))</f>
        <v/>
      </c>
      <c r="H1893" s="101" t="str">
        <f t="shared" si="46"/>
        <v/>
      </c>
      <c r="I1893" s="100" t="str">
        <f>IF(CADA_PROD!C1893="","",IFERROR(IF(H1893&lt;=0,"Sem estoque",IF(H1893/E1893&lt;0.25,"Quase sem estoque",IF(H1893/E1893&lt;1.2,"Estoque baixo",IF(H1893/E1893&lt;2,"Estoque moderado","Estoque confortável")))),""))</f>
        <v/>
      </c>
      <c r="J1893" s="102" t="str">
        <f>IF(CADA_PROD!C1893="","",SUMIFS(MOVI_ENTR!M:M,MOVI_ENTR!D:D,D1893))</f>
        <v/>
      </c>
      <c r="K1893" s="103" t="str">
        <f>IF(CADA_PROD!C1893="","",IFERROR($J1893/SUM($J$6:$J$1006),""))</f>
        <v/>
      </c>
      <c r="L1893" s="103" t="str">
        <f>IF(CADA_PROD!C1893="","",IFERROR(H1893/SUM($H$6:$H$1006)+P1893,""))</f>
        <v/>
      </c>
      <c r="M1893" s="102" t="str">
        <f>IF(CADA_PROD!$C1893="","",IFERROR(SUMIFS(MOVI_ENTR!M:M,MOVI_ENTR!D:D,D1893)/SUMIFS(MOVI_ENTR!I:I,MOVI_ENTR!D:D,D1893),0))</f>
        <v/>
      </c>
      <c r="N1893" s="104" t="str">
        <f>IF(CADA_PROD!C1893="","",G1893/E1893)</f>
        <v/>
      </c>
    </row>
    <row r="1894" spans="3:14" ht="30" customHeight="1">
      <c r="C1894" s="99" t="str">
        <f>IF(CADA_PROD!C1894="","",CADA_PROD!C1894)</f>
        <v/>
      </c>
      <c r="D1894" s="100" t="str">
        <f>IF(CADA_PROD!D1894="","",CADA_PROD!D1894)</f>
        <v/>
      </c>
      <c r="E1894" s="101" t="str">
        <f>IF(CADA_PROD!E1894="","",CADA_PROD!E1894)</f>
        <v/>
      </c>
      <c r="F1894" s="101" t="str">
        <f>IF(CADA_PROD!D1894="","",SUMIFS(MOVI_ENTR!I:I,MOVI_ENTR!D:D,D1894))</f>
        <v/>
      </c>
      <c r="G1894" s="101" t="str">
        <f>IF(CADA_PROD!C1894="","",SUMIFS(MOVI_SAID!H:H,MOVI_SAID!D:D,D1894))</f>
        <v/>
      </c>
      <c r="H1894" s="101" t="str">
        <f t="shared" si="46"/>
        <v/>
      </c>
      <c r="I1894" s="100" t="str">
        <f>IF(CADA_PROD!C1894="","",IFERROR(IF(H1894&lt;=0,"Sem estoque",IF(H1894/E1894&lt;0.25,"Quase sem estoque",IF(H1894/E1894&lt;1.2,"Estoque baixo",IF(H1894/E1894&lt;2,"Estoque moderado","Estoque confortável")))),""))</f>
        <v/>
      </c>
      <c r="J1894" s="102" t="str">
        <f>IF(CADA_PROD!C1894="","",SUMIFS(MOVI_ENTR!M:M,MOVI_ENTR!D:D,D1894))</f>
        <v/>
      </c>
      <c r="K1894" s="103" t="str">
        <f>IF(CADA_PROD!C1894="","",IFERROR($J1894/SUM($J$6:$J$1006),""))</f>
        <v/>
      </c>
      <c r="L1894" s="103" t="str">
        <f>IF(CADA_PROD!C1894="","",IFERROR(H1894/SUM($H$6:$H$1006)+P1894,""))</f>
        <v/>
      </c>
      <c r="M1894" s="102" t="str">
        <f>IF(CADA_PROD!$C1894="","",IFERROR(SUMIFS(MOVI_ENTR!M:M,MOVI_ENTR!D:D,D1894)/SUMIFS(MOVI_ENTR!I:I,MOVI_ENTR!D:D,D1894),0))</f>
        <v/>
      </c>
      <c r="N1894" s="104" t="str">
        <f>IF(CADA_PROD!C1894="","",G1894/E1894)</f>
        <v/>
      </c>
    </row>
    <row r="1895" spans="3:14" ht="30" customHeight="1">
      <c r="C1895" s="99" t="str">
        <f>IF(CADA_PROD!C1895="","",CADA_PROD!C1895)</f>
        <v/>
      </c>
      <c r="D1895" s="100" t="str">
        <f>IF(CADA_PROD!D1895="","",CADA_PROD!D1895)</f>
        <v/>
      </c>
      <c r="E1895" s="101" t="str">
        <f>IF(CADA_PROD!E1895="","",CADA_PROD!E1895)</f>
        <v/>
      </c>
      <c r="F1895" s="101" t="str">
        <f>IF(CADA_PROD!D1895="","",SUMIFS(MOVI_ENTR!I:I,MOVI_ENTR!D:D,D1895))</f>
        <v/>
      </c>
      <c r="G1895" s="101" t="str">
        <f>IF(CADA_PROD!C1895="","",SUMIFS(MOVI_SAID!H:H,MOVI_SAID!D:D,D1895))</f>
        <v/>
      </c>
      <c r="H1895" s="101" t="str">
        <f t="shared" si="46"/>
        <v/>
      </c>
      <c r="I1895" s="100" t="str">
        <f>IF(CADA_PROD!C1895="","",IFERROR(IF(H1895&lt;=0,"Sem estoque",IF(H1895/E1895&lt;0.25,"Quase sem estoque",IF(H1895/E1895&lt;1.2,"Estoque baixo",IF(H1895/E1895&lt;2,"Estoque moderado","Estoque confortável")))),""))</f>
        <v/>
      </c>
      <c r="J1895" s="102" t="str">
        <f>IF(CADA_PROD!C1895="","",SUMIFS(MOVI_ENTR!M:M,MOVI_ENTR!D:D,D1895))</f>
        <v/>
      </c>
      <c r="K1895" s="103" t="str">
        <f>IF(CADA_PROD!C1895="","",IFERROR($J1895/SUM($J$6:$J$1006),""))</f>
        <v/>
      </c>
      <c r="L1895" s="103" t="str">
        <f>IF(CADA_PROD!C1895="","",IFERROR(H1895/SUM($H$6:$H$1006)+P1895,""))</f>
        <v/>
      </c>
      <c r="M1895" s="102" t="str">
        <f>IF(CADA_PROD!$C1895="","",IFERROR(SUMIFS(MOVI_ENTR!M:M,MOVI_ENTR!D:D,D1895)/SUMIFS(MOVI_ENTR!I:I,MOVI_ENTR!D:D,D1895),0))</f>
        <v/>
      </c>
      <c r="N1895" s="104" t="str">
        <f>IF(CADA_PROD!C1895="","",G1895/E1895)</f>
        <v/>
      </c>
    </row>
    <row r="1896" spans="3:14" ht="30" customHeight="1">
      <c r="C1896" s="99" t="str">
        <f>IF(CADA_PROD!C1896="","",CADA_PROD!C1896)</f>
        <v/>
      </c>
      <c r="D1896" s="100" t="str">
        <f>IF(CADA_PROD!D1896="","",CADA_PROD!D1896)</f>
        <v/>
      </c>
      <c r="E1896" s="101" t="str">
        <f>IF(CADA_PROD!E1896="","",CADA_PROD!E1896)</f>
        <v/>
      </c>
      <c r="F1896" s="101" t="str">
        <f>IF(CADA_PROD!D1896="","",SUMIFS(MOVI_ENTR!I:I,MOVI_ENTR!D:D,D1896))</f>
        <v/>
      </c>
      <c r="G1896" s="101" t="str">
        <f>IF(CADA_PROD!C1896="","",SUMIFS(MOVI_SAID!H:H,MOVI_SAID!D:D,D1896))</f>
        <v/>
      </c>
      <c r="H1896" s="101" t="str">
        <f t="shared" si="46"/>
        <v/>
      </c>
      <c r="I1896" s="100" t="str">
        <f>IF(CADA_PROD!C1896="","",IFERROR(IF(H1896&lt;=0,"Sem estoque",IF(H1896/E1896&lt;0.25,"Quase sem estoque",IF(H1896/E1896&lt;1.2,"Estoque baixo",IF(H1896/E1896&lt;2,"Estoque moderado","Estoque confortável")))),""))</f>
        <v/>
      </c>
      <c r="J1896" s="102" t="str">
        <f>IF(CADA_PROD!C1896="","",SUMIFS(MOVI_ENTR!M:M,MOVI_ENTR!D:D,D1896))</f>
        <v/>
      </c>
      <c r="K1896" s="103" t="str">
        <f>IF(CADA_PROD!C1896="","",IFERROR($J1896/SUM($J$6:$J$1006),""))</f>
        <v/>
      </c>
      <c r="L1896" s="103" t="str">
        <f>IF(CADA_PROD!C1896="","",IFERROR(H1896/SUM($H$6:$H$1006)+P1896,""))</f>
        <v/>
      </c>
      <c r="M1896" s="102" t="str">
        <f>IF(CADA_PROD!$C1896="","",IFERROR(SUMIFS(MOVI_ENTR!M:M,MOVI_ENTR!D:D,D1896)/SUMIFS(MOVI_ENTR!I:I,MOVI_ENTR!D:D,D1896),0))</f>
        <v/>
      </c>
      <c r="N1896" s="104" t="str">
        <f>IF(CADA_PROD!C1896="","",G1896/E1896)</f>
        <v/>
      </c>
    </row>
    <row r="1897" spans="3:14" ht="30" customHeight="1">
      <c r="C1897" s="99" t="str">
        <f>IF(CADA_PROD!C1897="","",CADA_PROD!C1897)</f>
        <v/>
      </c>
      <c r="D1897" s="100" t="str">
        <f>IF(CADA_PROD!D1897="","",CADA_PROD!D1897)</f>
        <v/>
      </c>
      <c r="E1897" s="101" t="str">
        <f>IF(CADA_PROD!E1897="","",CADA_PROD!E1897)</f>
        <v/>
      </c>
      <c r="F1897" s="101" t="str">
        <f>IF(CADA_PROD!D1897="","",SUMIFS(MOVI_ENTR!I:I,MOVI_ENTR!D:D,D1897))</f>
        <v/>
      </c>
      <c r="G1897" s="101" t="str">
        <f>IF(CADA_PROD!C1897="","",SUMIFS(MOVI_SAID!H:H,MOVI_SAID!D:D,D1897))</f>
        <v/>
      </c>
      <c r="H1897" s="101" t="str">
        <f t="shared" si="46"/>
        <v/>
      </c>
      <c r="I1897" s="100" t="str">
        <f>IF(CADA_PROD!C1897="","",IFERROR(IF(H1897&lt;=0,"Sem estoque",IF(H1897/E1897&lt;0.25,"Quase sem estoque",IF(H1897/E1897&lt;1.2,"Estoque baixo",IF(H1897/E1897&lt;2,"Estoque moderado","Estoque confortável")))),""))</f>
        <v/>
      </c>
      <c r="J1897" s="102" t="str">
        <f>IF(CADA_PROD!C1897="","",SUMIFS(MOVI_ENTR!M:M,MOVI_ENTR!D:D,D1897))</f>
        <v/>
      </c>
      <c r="K1897" s="103" t="str">
        <f>IF(CADA_PROD!C1897="","",IFERROR($J1897/SUM($J$6:$J$1006),""))</f>
        <v/>
      </c>
      <c r="L1897" s="103" t="str">
        <f>IF(CADA_PROD!C1897="","",IFERROR(H1897/SUM($H$6:$H$1006)+P1897,""))</f>
        <v/>
      </c>
      <c r="M1897" s="102" t="str">
        <f>IF(CADA_PROD!$C1897="","",IFERROR(SUMIFS(MOVI_ENTR!M:M,MOVI_ENTR!D:D,D1897)/SUMIFS(MOVI_ENTR!I:I,MOVI_ENTR!D:D,D1897),0))</f>
        <v/>
      </c>
      <c r="N1897" s="104" t="str">
        <f>IF(CADA_PROD!C1897="","",G1897/E1897)</f>
        <v/>
      </c>
    </row>
    <row r="1898" spans="3:14" ht="30" customHeight="1">
      <c r="C1898" s="99" t="str">
        <f>IF(CADA_PROD!C1898="","",CADA_PROD!C1898)</f>
        <v/>
      </c>
      <c r="D1898" s="100" t="str">
        <f>IF(CADA_PROD!D1898="","",CADA_PROD!D1898)</f>
        <v/>
      </c>
      <c r="E1898" s="101" t="str">
        <f>IF(CADA_PROD!E1898="","",CADA_PROD!E1898)</f>
        <v/>
      </c>
      <c r="F1898" s="101" t="str">
        <f>IF(CADA_PROD!D1898="","",SUMIFS(MOVI_ENTR!I:I,MOVI_ENTR!D:D,D1898))</f>
        <v/>
      </c>
      <c r="G1898" s="101" t="str">
        <f>IF(CADA_PROD!C1898="","",SUMIFS(MOVI_SAID!H:H,MOVI_SAID!D:D,D1898))</f>
        <v/>
      </c>
      <c r="H1898" s="101" t="str">
        <f t="shared" si="46"/>
        <v/>
      </c>
      <c r="I1898" s="100" t="str">
        <f>IF(CADA_PROD!C1898="","",IFERROR(IF(H1898&lt;=0,"Sem estoque",IF(H1898/E1898&lt;0.25,"Quase sem estoque",IF(H1898/E1898&lt;1.2,"Estoque baixo",IF(H1898/E1898&lt;2,"Estoque moderado","Estoque confortável")))),""))</f>
        <v/>
      </c>
      <c r="J1898" s="102" t="str">
        <f>IF(CADA_PROD!C1898="","",SUMIFS(MOVI_ENTR!M:M,MOVI_ENTR!D:D,D1898))</f>
        <v/>
      </c>
      <c r="K1898" s="103" t="str">
        <f>IF(CADA_PROD!C1898="","",IFERROR($J1898/SUM($J$6:$J$1006),""))</f>
        <v/>
      </c>
      <c r="L1898" s="103" t="str">
        <f>IF(CADA_PROD!C1898="","",IFERROR(H1898/SUM($H$6:$H$1006)+P1898,""))</f>
        <v/>
      </c>
      <c r="M1898" s="102" t="str">
        <f>IF(CADA_PROD!$C1898="","",IFERROR(SUMIFS(MOVI_ENTR!M:M,MOVI_ENTR!D:D,D1898)/SUMIFS(MOVI_ENTR!I:I,MOVI_ENTR!D:D,D1898),0))</f>
        <v/>
      </c>
      <c r="N1898" s="104" t="str">
        <f>IF(CADA_PROD!C1898="","",G1898/E1898)</f>
        <v/>
      </c>
    </row>
    <row r="1899" spans="3:14" ht="30" customHeight="1">
      <c r="C1899" s="99" t="str">
        <f>IF(CADA_PROD!C1899="","",CADA_PROD!C1899)</f>
        <v/>
      </c>
      <c r="D1899" s="100" t="str">
        <f>IF(CADA_PROD!D1899="","",CADA_PROD!D1899)</f>
        <v/>
      </c>
      <c r="E1899" s="101" t="str">
        <f>IF(CADA_PROD!E1899="","",CADA_PROD!E1899)</f>
        <v/>
      </c>
      <c r="F1899" s="101" t="str">
        <f>IF(CADA_PROD!D1899="","",SUMIFS(MOVI_ENTR!I:I,MOVI_ENTR!D:D,D1899))</f>
        <v/>
      </c>
      <c r="G1899" s="101" t="str">
        <f>IF(CADA_PROD!C1899="","",SUMIFS(MOVI_SAID!H:H,MOVI_SAID!D:D,D1899))</f>
        <v/>
      </c>
      <c r="H1899" s="101" t="str">
        <f t="shared" ref="H1899:H1962" si="47">IFERROR(F1899-G1899,"")</f>
        <v/>
      </c>
      <c r="I1899" s="100" t="str">
        <f>IF(CADA_PROD!C1899="","",IFERROR(IF(H1899&lt;=0,"Sem estoque",IF(H1899/E1899&lt;0.25,"Quase sem estoque",IF(H1899/E1899&lt;1.2,"Estoque baixo",IF(H1899/E1899&lt;2,"Estoque moderado","Estoque confortável")))),""))</f>
        <v/>
      </c>
      <c r="J1899" s="102" t="str">
        <f>IF(CADA_PROD!C1899="","",SUMIFS(MOVI_ENTR!M:M,MOVI_ENTR!D:D,D1899))</f>
        <v/>
      </c>
      <c r="K1899" s="103" t="str">
        <f>IF(CADA_PROD!C1899="","",IFERROR($J1899/SUM($J$6:$J$1006),""))</f>
        <v/>
      </c>
      <c r="L1899" s="103" t="str">
        <f>IF(CADA_PROD!C1899="","",IFERROR(H1899/SUM($H$6:$H$1006)+P1899,""))</f>
        <v/>
      </c>
      <c r="M1899" s="102" t="str">
        <f>IF(CADA_PROD!$C1899="","",IFERROR(SUMIFS(MOVI_ENTR!M:M,MOVI_ENTR!D:D,D1899)/SUMIFS(MOVI_ENTR!I:I,MOVI_ENTR!D:D,D1899),0))</f>
        <v/>
      </c>
      <c r="N1899" s="104" t="str">
        <f>IF(CADA_PROD!C1899="","",G1899/E1899)</f>
        <v/>
      </c>
    </row>
    <row r="1900" spans="3:14" ht="30" customHeight="1">
      <c r="C1900" s="99" t="str">
        <f>IF(CADA_PROD!C1900="","",CADA_PROD!C1900)</f>
        <v/>
      </c>
      <c r="D1900" s="100" t="str">
        <f>IF(CADA_PROD!D1900="","",CADA_PROD!D1900)</f>
        <v/>
      </c>
      <c r="E1900" s="101" t="str">
        <f>IF(CADA_PROD!E1900="","",CADA_PROD!E1900)</f>
        <v/>
      </c>
      <c r="F1900" s="101" t="str">
        <f>IF(CADA_PROD!D1900="","",SUMIFS(MOVI_ENTR!I:I,MOVI_ENTR!D:D,D1900))</f>
        <v/>
      </c>
      <c r="G1900" s="101" t="str">
        <f>IF(CADA_PROD!C1900="","",SUMIFS(MOVI_SAID!H:H,MOVI_SAID!D:D,D1900))</f>
        <v/>
      </c>
      <c r="H1900" s="101" t="str">
        <f t="shared" si="47"/>
        <v/>
      </c>
      <c r="I1900" s="100" t="str">
        <f>IF(CADA_PROD!C1900="","",IFERROR(IF(H1900&lt;=0,"Sem estoque",IF(H1900/E1900&lt;0.25,"Quase sem estoque",IF(H1900/E1900&lt;1.2,"Estoque baixo",IF(H1900/E1900&lt;2,"Estoque moderado","Estoque confortável")))),""))</f>
        <v/>
      </c>
      <c r="J1900" s="102" t="str">
        <f>IF(CADA_PROD!C1900="","",SUMIFS(MOVI_ENTR!M:M,MOVI_ENTR!D:D,D1900))</f>
        <v/>
      </c>
      <c r="K1900" s="103" t="str">
        <f>IF(CADA_PROD!C1900="","",IFERROR($J1900/SUM($J$6:$J$1006),""))</f>
        <v/>
      </c>
      <c r="L1900" s="103" t="str">
        <f>IF(CADA_PROD!C1900="","",IFERROR(H1900/SUM($H$6:$H$1006)+P1900,""))</f>
        <v/>
      </c>
      <c r="M1900" s="102" t="str">
        <f>IF(CADA_PROD!$C1900="","",IFERROR(SUMIFS(MOVI_ENTR!M:M,MOVI_ENTR!D:D,D1900)/SUMIFS(MOVI_ENTR!I:I,MOVI_ENTR!D:D,D1900),0))</f>
        <v/>
      </c>
      <c r="N1900" s="104" t="str">
        <f>IF(CADA_PROD!C1900="","",G1900/E1900)</f>
        <v/>
      </c>
    </row>
    <row r="1901" spans="3:14" ht="30" customHeight="1">
      <c r="C1901" s="99" t="str">
        <f>IF(CADA_PROD!C1901="","",CADA_PROD!C1901)</f>
        <v/>
      </c>
      <c r="D1901" s="100" t="str">
        <f>IF(CADA_PROD!D1901="","",CADA_PROD!D1901)</f>
        <v/>
      </c>
      <c r="E1901" s="101" t="str">
        <f>IF(CADA_PROD!E1901="","",CADA_PROD!E1901)</f>
        <v/>
      </c>
      <c r="F1901" s="101" t="str">
        <f>IF(CADA_PROD!D1901="","",SUMIFS(MOVI_ENTR!I:I,MOVI_ENTR!D:D,D1901))</f>
        <v/>
      </c>
      <c r="G1901" s="101" t="str">
        <f>IF(CADA_PROD!C1901="","",SUMIFS(MOVI_SAID!H:H,MOVI_SAID!D:D,D1901))</f>
        <v/>
      </c>
      <c r="H1901" s="101" t="str">
        <f t="shared" si="47"/>
        <v/>
      </c>
      <c r="I1901" s="100" t="str">
        <f>IF(CADA_PROD!C1901="","",IFERROR(IF(H1901&lt;=0,"Sem estoque",IF(H1901/E1901&lt;0.25,"Quase sem estoque",IF(H1901/E1901&lt;1.2,"Estoque baixo",IF(H1901/E1901&lt;2,"Estoque moderado","Estoque confortável")))),""))</f>
        <v/>
      </c>
      <c r="J1901" s="102" t="str">
        <f>IF(CADA_PROD!C1901="","",SUMIFS(MOVI_ENTR!M:M,MOVI_ENTR!D:D,D1901))</f>
        <v/>
      </c>
      <c r="K1901" s="103" t="str">
        <f>IF(CADA_PROD!C1901="","",IFERROR($J1901/SUM($J$6:$J$1006),""))</f>
        <v/>
      </c>
      <c r="L1901" s="103" t="str">
        <f>IF(CADA_PROD!C1901="","",IFERROR(H1901/SUM($H$6:$H$1006)+P1901,""))</f>
        <v/>
      </c>
      <c r="M1901" s="102" t="str">
        <f>IF(CADA_PROD!$C1901="","",IFERROR(SUMIFS(MOVI_ENTR!M:M,MOVI_ENTR!D:D,D1901)/SUMIFS(MOVI_ENTR!I:I,MOVI_ENTR!D:D,D1901),0))</f>
        <v/>
      </c>
      <c r="N1901" s="104" t="str">
        <f>IF(CADA_PROD!C1901="","",G1901/E1901)</f>
        <v/>
      </c>
    </row>
    <row r="1902" spans="3:14" ht="30" customHeight="1">
      <c r="C1902" s="99" t="str">
        <f>IF(CADA_PROD!C1902="","",CADA_PROD!C1902)</f>
        <v/>
      </c>
      <c r="D1902" s="100" t="str">
        <f>IF(CADA_PROD!D1902="","",CADA_PROD!D1902)</f>
        <v/>
      </c>
      <c r="E1902" s="101" t="str">
        <f>IF(CADA_PROD!E1902="","",CADA_PROD!E1902)</f>
        <v/>
      </c>
      <c r="F1902" s="101" t="str">
        <f>IF(CADA_PROD!D1902="","",SUMIFS(MOVI_ENTR!I:I,MOVI_ENTR!D:D,D1902))</f>
        <v/>
      </c>
      <c r="G1902" s="101" t="str">
        <f>IF(CADA_PROD!C1902="","",SUMIFS(MOVI_SAID!H:H,MOVI_SAID!D:D,D1902))</f>
        <v/>
      </c>
      <c r="H1902" s="101" t="str">
        <f t="shared" si="47"/>
        <v/>
      </c>
      <c r="I1902" s="100" t="str">
        <f>IF(CADA_PROD!C1902="","",IFERROR(IF(H1902&lt;=0,"Sem estoque",IF(H1902/E1902&lt;0.25,"Quase sem estoque",IF(H1902/E1902&lt;1.2,"Estoque baixo",IF(H1902/E1902&lt;2,"Estoque moderado","Estoque confortável")))),""))</f>
        <v/>
      </c>
      <c r="J1902" s="102" t="str">
        <f>IF(CADA_PROD!C1902="","",SUMIFS(MOVI_ENTR!M:M,MOVI_ENTR!D:D,D1902))</f>
        <v/>
      </c>
      <c r="K1902" s="103" t="str">
        <f>IF(CADA_PROD!C1902="","",IFERROR($J1902/SUM($J$6:$J$1006),""))</f>
        <v/>
      </c>
      <c r="L1902" s="103" t="str">
        <f>IF(CADA_PROD!C1902="","",IFERROR(H1902/SUM($H$6:$H$1006)+P1902,""))</f>
        <v/>
      </c>
      <c r="M1902" s="102" t="str">
        <f>IF(CADA_PROD!$C1902="","",IFERROR(SUMIFS(MOVI_ENTR!M:M,MOVI_ENTR!D:D,D1902)/SUMIFS(MOVI_ENTR!I:I,MOVI_ENTR!D:D,D1902),0))</f>
        <v/>
      </c>
      <c r="N1902" s="104" t="str">
        <f>IF(CADA_PROD!C1902="","",G1902/E1902)</f>
        <v/>
      </c>
    </row>
    <row r="1903" spans="3:14" ht="30" customHeight="1">
      <c r="C1903" s="99" t="str">
        <f>IF(CADA_PROD!C1903="","",CADA_PROD!C1903)</f>
        <v/>
      </c>
      <c r="D1903" s="100" t="str">
        <f>IF(CADA_PROD!D1903="","",CADA_PROD!D1903)</f>
        <v/>
      </c>
      <c r="E1903" s="101" t="str">
        <f>IF(CADA_PROD!E1903="","",CADA_PROD!E1903)</f>
        <v/>
      </c>
      <c r="F1903" s="101" t="str">
        <f>IF(CADA_PROD!D1903="","",SUMIFS(MOVI_ENTR!I:I,MOVI_ENTR!D:D,D1903))</f>
        <v/>
      </c>
      <c r="G1903" s="101" t="str">
        <f>IF(CADA_PROD!C1903="","",SUMIFS(MOVI_SAID!H:H,MOVI_SAID!D:D,D1903))</f>
        <v/>
      </c>
      <c r="H1903" s="101" t="str">
        <f t="shared" si="47"/>
        <v/>
      </c>
      <c r="I1903" s="100" t="str">
        <f>IF(CADA_PROD!C1903="","",IFERROR(IF(H1903&lt;=0,"Sem estoque",IF(H1903/E1903&lt;0.25,"Quase sem estoque",IF(H1903/E1903&lt;1.2,"Estoque baixo",IF(H1903/E1903&lt;2,"Estoque moderado","Estoque confortável")))),""))</f>
        <v/>
      </c>
      <c r="J1903" s="102" t="str">
        <f>IF(CADA_PROD!C1903="","",SUMIFS(MOVI_ENTR!M:M,MOVI_ENTR!D:D,D1903))</f>
        <v/>
      </c>
      <c r="K1903" s="103" t="str">
        <f>IF(CADA_PROD!C1903="","",IFERROR($J1903/SUM($J$6:$J$1006),""))</f>
        <v/>
      </c>
      <c r="L1903" s="103" t="str">
        <f>IF(CADA_PROD!C1903="","",IFERROR(H1903/SUM($H$6:$H$1006)+P1903,""))</f>
        <v/>
      </c>
      <c r="M1903" s="102" t="str">
        <f>IF(CADA_PROD!$C1903="","",IFERROR(SUMIFS(MOVI_ENTR!M:M,MOVI_ENTR!D:D,D1903)/SUMIFS(MOVI_ENTR!I:I,MOVI_ENTR!D:D,D1903),0))</f>
        <v/>
      </c>
      <c r="N1903" s="104" t="str">
        <f>IF(CADA_PROD!C1903="","",G1903/E1903)</f>
        <v/>
      </c>
    </row>
    <row r="1904" spans="3:14" ht="30" customHeight="1">
      <c r="C1904" s="99" t="str">
        <f>IF(CADA_PROD!C1904="","",CADA_PROD!C1904)</f>
        <v/>
      </c>
      <c r="D1904" s="100" t="str">
        <f>IF(CADA_PROD!D1904="","",CADA_PROD!D1904)</f>
        <v/>
      </c>
      <c r="E1904" s="101" t="str">
        <f>IF(CADA_PROD!E1904="","",CADA_PROD!E1904)</f>
        <v/>
      </c>
      <c r="F1904" s="101" t="str">
        <f>IF(CADA_PROD!D1904="","",SUMIFS(MOVI_ENTR!I:I,MOVI_ENTR!D:D,D1904))</f>
        <v/>
      </c>
      <c r="G1904" s="101" t="str">
        <f>IF(CADA_PROD!C1904="","",SUMIFS(MOVI_SAID!H:H,MOVI_SAID!D:D,D1904))</f>
        <v/>
      </c>
      <c r="H1904" s="101" t="str">
        <f t="shared" si="47"/>
        <v/>
      </c>
      <c r="I1904" s="100" t="str">
        <f>IF(CADA_PROD!C1904="","",IFERROR(IF(H1904&lt;=0,"Sem estoque",IF(H1904/E1904&lt;0.25,"Quase sem estoque",IF(H1904/E1904&lt;1.2,"Estoque baixo",IF(H1904/E1904&lt;2,"Estoque moderado","Estoque confortável")))),""))</f>
        <v/>
      </c>
      <c r="J1904" s="102" t="str">
        <f>IF(CADA_PROD!C1904="","",SUMIFS(MOVI_ENTR!M:M,MOVI_ENTR!D:D,D1904))</f>
        <v/>
      </c>
      <c r="K1904" s="103" t="str">
        <f>IF(CADA_PROD!C1904="","",IFERROR($J1904/SUM($J$6:$J$1006),""))</f>
        <v/>
      </c>
      <c r="L1904" s="103" t="str">
        <f>IF(CADA_PROD!C1904="","",IFERROR(H1904/SUM($H$6:$H$1006)+P1904,""))</f>
        <v/>
      </c>
      <c r="M1904" s="102" t="str">
        <f>IF(CADA_PROD!$C1904="","",IFERROR(SUMIFS(MOVI_ENTR!M:M,MOVI_ENTR!D:D,D1904)/SUMIFS(MOVI_ENTR!I:I,MOVI_ENTR!D:D,D1904),0))</f>
        <v/>
      </c>
      <c r="N1904" s="104" t="str">
        <f>IF(CADA_PROD!C1904="","",G1904/E1904)</f>
        <v/>
      </c>
    </row>
    <row r="1905" spans="3:14" ht="30" customHeight="1">
      <c r="C1905" s="99" t="str">
        <f>IF(CADA_PROD!C1905="","",CADA_PROD!C1905)</f>
        <v/>
      </c>
      <c r="D1905" s="100" t="str">
        <f>IF(CADA_PROD!D1905="","",CADA_PROD!D1905)</f>
        <v/>
      </c>
      <c r="E1905" s="101" t="str">
        <f>IF(CADA_PROD!E1905="","",CADA_PROD!E1905)</f>
        <v/>
      </c>
      <c r="F1905" s="101" t="str">
        <f>IF(CADA_PROD!D1905="","",SUMIFS(MOVI_ENTR!I:I,MOVI_ENTR!D:D,D1905))</f>
        <v/>
      </c>
      <c r="G1905" s="101" t="str">
        <f>IF(CADA_PROD!C1905="","",SUMIFS(MOVI_SAID!H:H,MOVI_SAID!D:D,D1905))</f>
        <v/>
      </c>
      <c r="H1905" s="101" t="str">
        <f t="shared" si="47"/>
        <v/>
      </c>
      <c r="I1905" s="100" t="str">
        <f>IF(CADA_PROD!C1905="","",IFERROR(IF(H1905&lt;=0,"Sem estoque",IF(H1905/E1905&lt;0.25,"Quase sem estoque",IF(H1905/E1905&lt;1.2,"Estoque baixo",IF(H1905/E1905&lt;2,"Estoque moderado","Estoque confortável")))),""))</f>
        <v/>
      </c>
      <c r="J1905" s="102" t="str">
        <f>IF(CADA_PROD!C1905="","",SUMIFS(MOVI_ENTR!M:M,MOVI_ENTR!D:D,D1905))</f>
        <v/>
      </c>
      <c r="K1905" s="103" t="str">
        <f>IF(CADA_PROD!C1905="","",IFERROR($J1905/SUM($J$6:$J$1006),""))</f>
        <v/>
      </c>
      <c r="L1905" s="103" t="str">
        <f>IF(CADA_PROD!C1905="","",IFERROR(H1905/SUM($H$6:$H$1006)+P1905,""))</f>
        <v/>
      </c>
      <c r="M1905" s="102" t="str">
        <f>IF(CADA_PROD!$C1905="","",IFERROR(SUMIFS(MOVI_ENTR!M:M,MOVI_ENTR!D:D,D1905)/SUMIFS(MOVI_ENTR!I:I,MOVI_ENTR!D:D,D1905),0))</f>
        <v/>
      </c>
      <c r="N1905" s="104" t="str">
        <f>IF(CADA_PROD!C1905="","",G1905/E1905)</f>
        <v/>
      </c>
    </row>
    <row r="1906" spans="3:14" ht="30" customHeight="1">
      <c r="C1906" s="99" t="str">
        <f>IF(CADA_PROD!C1906="","",CADA_PROD!C1906)</f>
        <v/>
      </c>
      <c r="D1906" s="100" t="str">
        <f>IF(CADA_PROD!D1906="","",CADA_PROD!D1906)</f>
        <v/>
      </c>
      <c r="E1906" s="101" t="str">
        <f>IF(CADA_PROD!E1906="","",CADA_PROD!E1906)</f>
        <v/>
      </c>
      <c r="F1906" s="101" t="str">
        <f>IF(CADA_PROD!D1906="","",SUMIFS(MOVI_ENTR!I:I,MOVI_ENTR!D:D,D1906))</f>
        <v/>
      </c>
      <c r="G1906" s="101" t="str">
        <f>IF(CADA_PROD!C1906="","",SUMIFS(MOVI_SAID!H:H,MOVI_SAID!D:D,D1906))</f>
        <v/>
      </c>
      <c r="H1906" s="101" t="str">
        <f t="shared" si="47"/>
        <v/>
      </c>
      <c r="I1906" s="100" t="str">
        <f>IF(CADA_PROD!C1906="","",IFERROR(IF(H1906&lt;=0,"Sem estoque",IF(H1906/E1906&lt;0.25,"Quase sem estoque",IF(H1906/E1906&lt;1.2,"Estoque baixo",IF(H1906/E1906&lt;2,"Estoque moderado","Estoque confortável")))),""))</f>
        <v/>
      </c>
      <c r="J1906" s="102" t="str">
        <f>IF(CADA_PROD!C1906="","",SUMIFS(MOVI_ENTR!M:M,MOVI_ENTR!D:D,D1906))</f>
        <v/>
      </c>
      <c r="K1906" s="103" t="str">
        <f>IF(CADA_PROD!C1906="","",IFERROR($J1906/SUM($J$6:$J$1006),""))</f>
        <v/>
      </c>
      <c r="L1906" s="103" t="str">
        <f>IF(CADA_PROD!C1906="","",IFERROR(H1906/SUM($H$6:$H$1006)+P1906,""))</f>
        <v/>
      </c>
      <c r="M1906" s="102" t="str">
        <f>IF(CADA_PROD!$C1906="","",IFERROR(SUMIFS(MOVI_ENTR!M:M,MOVI_ENTR!D:D,D1906)/SUMIFS(MOVI_ENTR!I:I,MOVI_ENTR!D:D,D1906),0))</f>
        <v/>
      </c>
      <c r="N1906" s="104" t="str">
        <f>IF(CADA_PROD!C1906="","",G1906/E1906)</f>
        <v/>
      </c>
    </row>
    <row r="1907" spans="3:14" ht="30" customHeight="1">
      <c r="C1907" s="99" t="str">
        <f>IF(CADA_PROD!C1907="","",CADA_PROD!C1907)</f>
        <v/>
      </c>
      <c r="D1907" s="100" t="str">
        <f>IF(CADA_PROD!D1907="","",CADA_PROD!D1907)</f>
        <v/>
      </c>
      <c r="E1907" s="101" t="str">
        <f>IF(CADA_PROD!E1907="","",CADA_PROD!E1907)</f>
        <v/>
      </c>
      <c r="F1907" s="101" t="str">
        <f>IF(CADA_PROD!D1907="","",SUMIFS(MOVI_ENTR!I:I,MOVI_ENTR!D:D,D1907))</f>
        <v/>
      </c>
      <c r="G1907" s="101" t="str">
        <f>IF(CADA_PROD!C1907="","",SUMIFS(MOVI_SAID!H:H,MOVI_SAID!D:D,D1907))</f>
        <v/>
      </c>
      <c r="H1907" s="101" t="str">
        <f t="shared" si="47"/>
        <v/>
      </c>
      <c r="I1907" s="100" t="str">
        <f>IF(CADA_PROD!C1907="","",IFERROR(IF(H1907&lt;=0,"Sem estoque",IF(H1907/E1907&lt;0.25,"Quase sem estoque",IF(H1907/E1907&lt;1.2,"Estoque baixo",IF(H1907/E1907&lt;2,"Estoque moderado","Estoque confortável")))),""))</f>
        <v/>
      </c>
      <c r="J1907" s="102" t="str">
        <f>IF(CADA_PROD!C1907="","",SUMIFS(MOVI_ENTR!M:M,MOVI_ENTR!D:D,D1907))</f>
        <v/>
      </c>
      <c r="K1907" s="103" t="str">
        <f>IF(CADA_PROD!C1907="","",IFERROR($J1907/SUM($J$6:$J$1006),""))</f>
        <v/>
      </c>
      <c r="L1907" s="103" t="str">
        <f>IF(CADA_PROD!C1907="","",IFERROR(H1907/SUM($H$6:$H$1006)+P1907,""))</f>
        <v/>
      </c>
      <c r="M1907" s="102" t="str">
        <f>IF(CADA_PROD!$C1907="","",IFERROR(SUMIFS(MOVI_ENTR!M:M,MOVI_ENTR!D:D,D1907)/SUMIFS(MOVI_ENTR!I:I,MOVI_ENTR!D:D,D1907),0))</f>
        <v/>
      </c>
      <c r="N1907" s="104" t="str">
        <f>IF(CADA_PROD!C1907="","",G1907/E1907)</f>
        <v/>
      </c>
    </row>
    <row r="1908" spans="3:14" ht="30" customHeight="1">
      <c r="C1908" s="99" t="str">
        <f>IF(CADA_PROD!C1908="","",CADA_PROD!C1908)</f>
        <v/>
      </c>
      <c r="D1908" s="100" t="str">
        <f>IF(CADA_PROD!D1908="","",CADA_PROD!D1908)</f>
        <v/>
      </c>
      <c r="E1908" s="101" t="str">
        <f>IF(CADA_PROD!E1908="","",CADA_PROD!E1908)</f>
        <v/>
      </c>
      <c r="F1908" s="101" t="str">
        <f>IF(CADA_PROD!D1908="","",SUMIFS(MOVI_ENTR!I:I,MOVI_ENTR!D:D,D1908))</f>
        <v/>
      </c>
      <c r="G1908" s="101" t="str">
        <f>IF(CADA_PROD!C1908="","",SUMIFS(MOVI_SAID!H:H,MOVI_SAID!D:D,D1908))</f>
        <v/>
      </c>
      <c r="H1908" s="101" t="str">
        <f t="shared" si="47"/>
        <v/>
      </c>
      <c r="I1908" s="100" t="str">
        <f>IF(CADA_PROD!C1908="","",IFERROR(IF(H1908&lt;=0,"Sem estoque",IF(H1908/E1908&lt;0.25,"Quase sem estoque",IF(H1908/E1908&lt;1.2,"Estoque baixo",IF(H1908/E1908&lt;2,"Estoque moderado","Estoque confortável")))),""))</f>
        <v/>
      </c>
      <c r="J1908" s="102" t="str">
        <f>IF(CADA_PROD!C1908="","",SUMIFS(MOVI_ENTR!M:M,MOVI_ENTR!D:D,D1908))</f>
        <v/>
      </c>
      <c r="K1908" s="103" t="str">
        <f>IF(CADA_PROD!C1908="","",IFERROR($J1908/SUM($J$6:$J$1006),""))</f>
        <v/>
      </c>
      <c r="L1908" s="103" t="str">
        <f>IF(CADA_PROD!C1908="","",IFERROR(H1908/SUM($H$6:$H$1006)+P1908,""))</f>
        <v/>
      </c>
      <c r="M1908" s="102" t="str">
        <f>IF(CADA_PROD!$C1908="","",IFERROR(SUMIFS(MOVI_ENTR!M:M,MOVI_ENTR!D:D,D1908)/SUMIFS(MOVI_ENTR!I:I,MOVI_ENTR!D:D,D1908),0))</f>
        <v/>
      </c>
      <c r="N1908" s="104" t="str">
        <f>IF(CADA_PROD!C1908="","",G1908/E1908)</f>
        <v/>
      </c>
    </row>
    <row r="1909" spans="3:14" ht="30" customHeight="1">
      <c r="C1909" s="99" t="str">
        <f>IF(CADA_PROD!C1909="","",CADA_PROD!C1909)</f>
        <v/>
      </c>
      <c r="D1909" s="100" t="str">
        <f>IF(CADA_PROD!D1909="","",CADA_PROD!D1909)</f>
        <v/>
      </c>
      <c r="E1909" s="101" t="str">
        <f>IF(CADA_PROD!E1909="","",CADA_PROD!E1909)</f>
        <v/>
      </c>
      <c r="F1909" s="101" t="str">
        <f>IF(CADA_PROD!D1909="","",SUMIFS(MOVI_ENTR!I:I,MOVI_ENTR!D:D,D1909))</f>
        <v/>
      </c>
      <c r="G1909" s="101" t="str">
        <f>IF(CADA_PROD!C1909="","",SUMIFS(MOVI_SAID!H:H,MOVI_SAID!D:D,D1909))</f>
        <v/>
      </c>
      <c r="H1909" s="101" t="str">
        <f t="shared" si="47"/>
        <v/>
      </c>
      <c r="I1909" s="100" t="str">
        <f>IF(CADA_PROD!C1909="","",IFERROR(IF(H1909&lt;=0,"Sem estoque",IF(H1909/E1909&lt;0.25,"Quase sem estoque",IF(H1909/E1909&lt;1.2,"Estoque baixo",IF(H1909/E1909&lt;2,"Estoque moderado","Estoque confortável")))),""))</f>
        <v/>
      </c>
      <c r="J1909" s="102" t="str">
        <f>IF(CADA_PROD!C1909="","",SUMIFS(MOVI_ENTR!M:M,MOVI_ENTR!D:D,D1909))</f>
        <v/>
      </c>
      <c r="K1909" s="103" t="str">
        <f>IF(CADA_PROD!C1909="","",IFERROR($J1909/SUM($J$6:$J$1006),""))</f>
        <v/>
      </c>
      <c r="L1909" s="103" t="str">
        <f>IF(CADA_PROD!C1909="","",IFERROR(H1909/SUM($H$6:$H$1006)+P1909,""))</f>
        <v/>
      </c>
      <c r="M1909" s="102" t="str">
        <f>IF(CADA_PROD!$C1909="","",IFERROR(SUMIFS(MOVI_ENTR!M:M,MOVI_ENTR!D:D,D1909)/SUMIFS(MOVI_ENTR!I:I,MOVI_ENTR!D:D,D1909),0))</f>
        <v/>
      </c>
      <c r="N1909" s="104" t="str">
        <f>IF(CADA_PROD!C1909="","",G1909/E1909)</f>
        <v/>
      </c>
    </row>
    <row r="1910" spans="3:14" ht="30" customHeight="1">
      <c r="C1910" s="99" t="str">
        <f>IF(CADA_PROD!C1910="","",CADA_PROD!C1910)</f>
        <v/>
      </c>
      <c r="D1910" s="100" t="str">
        <f>IF(CADA_PROD!D1910="","",CADA_PROD!D1910)</f>
        <v/>
      </c>
      <c r="E1910" s="101" t="str">
        <f>IF(CADA_PROD!E1910="","",CADA_PROD!E1910)</f>
        <v/>
      </c>
      <c r="F1910" s="101" t="str">
        <f>IF(CADA_PROD!D1910="","",SUMIFS(MOVI_ENTR!I:I,MOVI_ENTR!D:D,D1910))</f>
        <v/>
      </c>
      <c r="G1910" s="101" t="str">
        <f>IF(CADA_PROD!C1910="","",SUMIFS(MOVI_SAID!H:H,MOVI_SAID!D:D,D1910))</f>
        <v/>
      </c>
      <c r="H1910" s="101" t="str">
        <f t="shared" si="47"/>
        <v/>
      </c>
      <c r="I1910" s="100" t="str">
        <f>IF(CADA_PROD!C1910="","",IFERROR(IF(H1910&lt;=0,"Sem estoque",IF(H1910/E1910&lt;0.25,"Quase sem estoque",IF(H1910/E1910&lt;1.2,"Estoque baixo",IF(H1910/E1910&lt;2,"Estoque moderado","Estoque confortável")))),""))</f>
        <v/>
      </c>
      <c r="J1910" s="102" t="str">
        <f>IF(CADA_PROD!C1910="","",SUMIFS(MOVI_ENTR!M:M,MOVI_ENTR!D:D,D1910))</f>
        <v/>
      </c>
      <c r="K1910" s="103" t="str">
        <f>IF(CADA_PROD!C1910="","",IFERROR($J1910/SUM($J$6:$J$1006),""))</f>
        <v/>
      </c>
      <c r="L1910" s="103" t="str">
        <f>IF(CADA_PROD!C1910="","",IFERROR(H1910/SUM($H$6:$H$1006)+P1910,""))</f>
        <v/>
      </c>
      <c r="M1910" s="102" t="str">
        <f>IF(CADA_PROD!$C1910="","",IFERROR(SUMIFS(MOVI_ENTR!M:M,MOVI_ENTR!D:D,D1910)/SUMIFS(MOVI_ENTR!I:I,MOVI_ENTR!D:D,D1910),0))</f>
        <v/>
      </c>
      <c r="N1910" s="104" t="str">
        <f>IF(CADA_PROD!C1910="","",G1910/E1910)</f>
        <v/>
      </c>
    </row>
    <row r="1911" spans="3:14" ht="30" customHeight="1">
      <c r="C1911" s="99" t="str">
        <f>IF(CADA_PROD!C1911="","",CADA_PROD!C1911)</f>
        <v/>
      </c>
      <c r="D1911" s="100" t="str">
        <f>IF(CADA_PROD!D1911="","",CADA_PROD!D1911)</f>
        <v/>
      </c>
      <c r="E1911" s="101" t="str">
        <f>IF(CADA_PROD!E1911="","",CADA_PROD!E1911)</f>
        <v/>
      </c>
      <c r="F1911" s="101" t="str">
        <f>IF(CADA_PROD!D1911="","",SUMIFS(MOVI_ENTR!I:I,MOVI_ENTR!D:D,D1911))</f>
        <v/>
      </c>
      <c r="G1911" s="101" t="str">
        <f>IF(CADA_PROD!C1911="","",SUMIFS(MOVI_SAID!H:H,MOVI_SAID!D:D,D1911))</f>
        <v/>
      </c>
      <c r="H1911" s="101" t="str">
        <f t="shared" si="47"/>
        <v/>
      </c>
      <c r="I1911" s="100" t="str">
        <f>IF(CADA_PROD!C1911="","",IFERROR(IF(H1911&lt;=0,"Sem estoque",IF(H1911/E1911&lt;0.25,"Quase sem estoque",IF(H1911/E1911&lt;1.2,"Estoque baixo",IF(H1911/E1911&lt;2,"Estoque moderado","Estoque confortável")))),""))</f>
        <v/>
      </c>
      <c r="J1911" s="102" t="str">
        <f>IF(CADA_PROD!C1911="","",SUMIFS(MOVI_ENTR!M:M,MOVI_ENTR!D:D,D1911))</f>
        <v/>
      </c>
      <c r="K1911" s="103" t="str">
        <f>IF(CADA_PROD!C1911="","",IFERROR($J1911/SUM($J$6:$J$1006),""))</f>
        <v/>
      </c>
      <c r="L1911" s="103" t="str">
        <f>IF(CADA_PROD!C1911="","",IFERROR(H1911/SUM($H$6:$H$1006)+P1911,""))</f>
        <v/>
      </c>
      <c r="M1911" s="102" t="str">
        <f>IF(CADA_PROD!$C1911="","",IFERROR(SUMIFS(MOVI_ENTR!M:M,MOVI_ENTR!D:D,D1911)/SUMIFS(MOVI_ENTR!I:I,MOVI_ENTR!D:D,D1911),0))</f>
        <v/>
      </c>
      <c r="N1911" s="104" t="str">
        <f>IF(CADA_PROD!C1911="","",G1911/E1911)</f>
        <v/>
      </c>
    </row>
    <row r="1912" spans="3:14" ht="30" customHeight="1">
      <c r="C1912" s="99" t="str">
        <f>IF(CADA_PROD!C1912="","",CADA_PROD!C1912)</f>
        <v/>
      </c>
      <c r="D1912" s="100" t="str">
        <f>IF(CADA_PROD!D1912="","",CADA_PROD!D1912)</f>
        <v/>
      </c>
      <c r="E1912" s="101" t="str">
        <f>IF(CADA_PROD!E1912="","",CADA_PROD!E1912)</f>
        <v/>
      </c>
      <c r="F1912" s="101" t="str">
        <f>IF(CADA_PROD!D1912="","",SUMIFS(MOVI_ENTR!I:I,MOVI_ENTR!D:D,D1912))</f>
        <v/>
      </c>
      <c r="G1912" s="101" t="str">
        <f>IF(CADA_PROD!C1912="","",SUMIFS(MOVI_SAID!H:H,MOVI_SAID!D:D,D1912))</f>
        <v/>
      </c>
      <c r="H1912" s="101" t="str">
        <f t="shared" si="47"/>
        <v/>
      </c>
      <c r="I1912" s="100" t="str">
        <f>IF(CADA_PROD!C1912="","",IFERROR(IF(H1912&lt;=0,"Sem estoque",IF(H1912/E1912&lt;0.25,"Quase sem estoque",IF(H1912/E1912&lt;1.2,"Estoque baixo",IF(H1912/E1912&lt;2,"Estoque moderado","Estoque confortável")))),""))</f>
        <v/>
      </c>
      <c r="J1912" s="102" t="str">
        <f>IF(CADA_PROD!C1912="","",SUMIFS(MOVI_ENTR!M:M,MOVI_ENTR!D:D,D1912))</f>
        <v/>
      </c>
      <c r="K1912" s="103" t="str">
        <f>IF(CADA_PROD!C1912="","",IFERROR($J1912/SUM($J$6:$J$1006),""))</f>
        <v/>
      </c>
      <c r="L1912" s="103" t="str">
        <f>IF(CADA_PROD!C1912="","",IFERROR(H1912/SUM($H$6:$H$1006)+P1912,""))</f>
        <v/>
      </c>
      <c r="M1912" s="102" t="str">
        <f>IF(CADA_PROD!$C1912="","",IFERROR(SUMIFS(MOVI_ENTR!M:M,MOVI_ENTR!D:D,D1912)/SUMIFS(MOVI_ENTR!I:I,MOVI_ENTR!D:D,D1912),0))</f>
        <v/>
      </c>
      <c r="N1912" s="104" t="str">
        <f>IF(CADA_PROD!C1912="","",G1912/E1912)</f>
        <v/>
      </c>
    </row>
    <row r="1913" spans="3:14" ht="30" customHeight="1">
      <c r="C1913" s="99" t="str">
        <f>IF(CADA_PROD!C1913="","",CADA_PROD!C1913)</f>
        <v/>
      </c>
      <c r="D1913" s="100" t="str">
        <f>IF(CADA_PROD!D1913="","",CADA_PROD!D1913)</f>
        <v/>
      </c>
      <c r="E1913" s="101" t="str">
        <f>IF(CADA_PROD!E1913="","",CADA_PROD!E1913)</f>
        <v/>
      </c>
      <c r="F1913" s="101" t="str">
        <f>IF(CADA_PROD!D1913="","",SUMIFS(MOVI_ENTR!I:I,MOVI_ENTR!D:D,D1913))</f>
        <v/>
      </c>
      <c r="G1913" s="101" t="str">
        <f>IF(CADA_PROD!C1913="","",SUMIFS(MOVI_SAID!H:H,MOVI_SAID!D:D,D1913))</f>
        <v/>
      </c>
      <c r="H1913" s="101" t="str">
        <f t="shared" si="47"/>
        <v/>
      </c>
      <c r="I1913" s="100" t="str">
        <f>IF(CADA_PROD!C1913="","",IFERROR(IF(H1913&lt;=0,"Sem estoque",IF(H1913/E1913&lt;0.25,"Quase sem estoque",IF(H1913/E1913&lt;1.2,"Estoque baixo",IF(H1913/E1913&lt;2,"Estoque moderado","Estoque confortável")))),""))</f>
        <v/>
      </c>
      <c r="J1913" s="102" t="str">
        <f>IF(CADA_PROD!C1913="","",SUMIFS(MOVI_ENTR!M:M,MOVI_ENTR!D:D,D1913))</f>
        <v/>
      </c>
      <c r="K1913" s="103" t="str">
        <f>IF(CADA_PROD!C1913="","",IFERROR($J1913/SUM($J$6:$J$1006),""))</f>
        <v/>
      </c>
      <c r="L1913" s="103" t="str">
        <f>IF(CADA_PROD!C1913="","",IFERROR(H1913/SUM($H$6:$H$1006)+P1913,""))</f>
        <v/>
      </c>
      <c r="M1913" s="102" t="str">
        <f>IF(CADA_PROD!$C1913="","",IFERROR(SUMIFS(MOVI_ENTR!M:M,MOVI_ENTR!D:D,D1913)/SUMIFS(MOVI_ENTR!I:I,MOVI_ENTR!D:D,D1913),0))</f>
        <v/>
      </c>
      <c r="N1913" s="104" t="str">
        <f>IF(CADA_PROD!C1913="","",G1913/E1913)</f>
        <v/>
      </c>
    </row>
    <row r="1914" spans="3:14" ht="30" customHeight="1">
      <c r="C1914" s="99" t="str">
        <f>IF(CADA_PROD!C1914="","",CADA_PROD!C1914)</f>
        <v/>
      </c>
      <c r="D1914" s="100" t="str">
        <f>IF(CADA_PROD!D1914="","",CADA_PROD!D1914)</f>
        <v/>
      </c>
      <c r="E1914" s="101" t="str">
        <f>IF(CADA_PROD!E1914="","",CADA_PROD!E1914)</f>
        <v/>
      </c>
      <c r="F1914" s="101" t="str">
        <f>IF(CADA_PROD!D1914="","",SUMIFS(MOVI_ENTR!I:I,MOVI_ENTR!D:D,D1914))</f>
        <v/>
      </c>
      <c r="G1914" s="101" t="str">
        <f>IF(CADA_PROD!C1914="","",SUMIFS(MOVI_SAID!H:H,MOVI_SAID!D:D,D1914))</f>
        <v/>
      </c>
      <c r="H1914" s="101" t="str">
        <f t="shared" si="47"/>
        <v/>
      </c>
      <c r="I1914" s="100" t="str">
        <f>IF(CADA_PROD!C1914="","",IFERROR(IF(H1914&lt;=0,"Sem estoque",IF(H1914/E1914&lt;0.25,"Quase sem estoque",IF(H1914/E1914&lt;1.2,"Estoque baixo",IF(H1914/E1914&lt;2,"Estoque moderado","Estoque confortável")))),""))</f>
        <v/>
      </c>
      <c r="J1914" s="102" t="str">
        <f>IF(CADA_PROD!C1914="","",SUMIFS(MOVI_ENTR!M:M,MOVI_ENTR!D:D,D1914))</f>
        <v/>
      </c>
      <c r="K1914" s="103" t="str">
        <f>IF(CADA_PROD!C1914="","",IFERROR($J1914/SUM($J$6:$J$1006),""))</f>
        <v/>
      </c>
      <c r="L1914" s="103" t="str">
        <f>IF(CADA_PROD!C1914="","",IFERROR(H1914/SUM($H$6:$H$1006)+P1914,""))</f>
        <v/>
      </c>
      <c r="M1914" s="102" t="str">
        <f>IF(CADA_PROD!$C1914="","",IFERROR(SUMIFS(MOVI_ENTR!M:M,MOVI_ENTR!D:D,D1914)/SUMIFS(MOVI_ENTR!I:I,MOVI_ENTR!D:D,D1914),0))</f>
        <v/>
      </c>
      <c r="N1914" s="104" t="str">
        <f>IF(CADA_PROD!C1914="","",G1914/E1914)</f>
        <v/>
      </c>
    </row>
    <row r="1915" spans="3:14" ht="30" customHeight="1">
      <c r="C1915" s="99" t="str">
        <f>IF(CADA_PROD!C1915="","",CADA_PROD!C1915)</f>
        <v/>
      </c>
      <c r="D1915" s="100" t="str">
        <f>IF(CADA_PROD!D1915="","",CADA_PROD!D1915)</f>
        <v/>
      </c>
      <c r="E1915" s="101" t="str">
        <f>IF(CADA_PROD!E1915="","",CADA_PROD!E1915)</f>
        <v/>
      </c>
      <c r="F1915" s="101" t="str">
        <f>IF(CADA_PROD!D1915="","",SUMIFS(MOVI_ENTR!I:I,MOVI_ENTR!D:D,D1915))</f>
        <v/>
      </c>
      <c r="G1915" s="101" t="str">
        <f>IF(CADA_PROD!C1915="","",SUMIFS(MOVI_SAID!H:H,MOVI_SAID!D:D,D1915))</f>
        <v/>
      </c>
      <c r="H1915" s="101" t="str">
        <f t="shared" si="47"/>
        <v/>
      </c>
      <c r="I1915" s="100" t="str">
        <f>IF(CADA_PROD!C1915="","",IFERROR(IF(H1915&lt;=0,"Sem estoque",IF(H1915/E1915&lt;0.25,"Quase sem estoque",IF(H1915/E1915&lt;1.2,"Estoque baixo",IF(H1915/E1915&lt;2,"Estoque moderado","Estoque confortável")))),""))</f>
        <v/>
      </c>
      <c r="J1915" s="102" t="str">
        <f>IF(CADA_PROD!C1915="","",SUMIFS(MOVI_ENTR!M:M,MOVI_ENTR!D:D,D1915))</f>
        <v/>
      </c>
      <c r="K1915" s="103" t="str">
        <f>IF(CADA_PROD!C1915="","",IFERROR($J1915/SUM($J$6:$J$1006),""))</f>
        <v/>
      </c>
      <c r="L1915" s="103" t="str">
        <f>IF(CADA_PROD!C1915="","",IFERROR(H1915/SUM($H$6:$H$1006)+P1915,""))</f>
        <v/>
      </c>
      <c r="M1915" s="102" t="str">
        <f>IF(CADA_PROD!$C1915="","",IFERROR(SUMIFS(MOVI_ENTR!M:M,MOVI_ENTR!D:D,D1915)/SUMIFS(MOVI_ENTR!I:I,MOVI_ENTR!D:D,D1915),0))</f>
        <v/>
      </c>
      <c r="N1915" s="104" t="str">
        <f>IF(CADA_PROD!C1915="","",G1915/E1915)</f>
        <v/>
      </c>
    </row>
    <row r="1916" spans="3:14" ht="30" customHeight="1">
      <c r="C1916" s="99" t="str">
        <f>IF(CADA_PROD!C1916="","",CADA_PROD!C1916)</f>
        <v/>
      </c>
      <c r="D1916" s="100" t="str">
        <f>IF(CADA_PROD!D1916="","",CADA_PROD!D1916)</f>
        <v/>
      </c>
      <c r="E1916" s="101" t="str">
        <f>IF(CADA_PROD!E1916="","",CADA_PROD!E1916)</f>
        <v/>
      </c>
      <c r="F1916" s="101" t="str">
        <f>IF(CADA_PROD!D1916="","",SUMIFS(MOVI_ENTR!I:I,MOVI_ENTR!D:D,D1916))</f>
        <v/>
      </c>
      <c r="G1916" s="101" t="str">
        <f>IF(CADA_PROD!C1916="","",SUMIFS(MOVI_SAID!H:H,MOVI_SAID!D:D,D1916))</f>
        <v/>
      </c>
      <c r="H1916" s="101" t="str">
        <f t="shared" si="47"/>
        <v/>
      </c>
      <c r="I1916" s="100" t="str">
        <f>IF(CADA_PROD!C1916="","",IFERROR(IF(H1916&lt;=0,"Sem estoque",IF(H1916/E1916&lt;0.25,"Quase sem estoque",IF(H1916/E1916&lt;1.2,"Estoque baixo",IF(H1916/E1916&lt;2,"Estoque moderado","Estoque confortável")))),""))</f>
        <v/>
      </c>
      <c r="J1916" s="102" t="str">
        <f>IF(CADA_PROD!C1916="","",SUMIFS(MOVI_ENTR!M:M,MOVI_ENTR!D:D,D1916))</f>
        <v/>
      </c>
      <c r="K1916" s="103" t="str">
        <f>IF(CADA_PROD!C1916="","",IFERROR($J1916/SUM($J$6:$J$1006),""))</f>
        <v/>
      </c>
      <c r="L1916" s="103" t="str">
        <f>IF(CADA_PROD!C1916="","",IFERROR(H1916/SUM($H$6:$H$1006)+P1916,""))</f>
        <v/>
      </c>
      <c r="M1916" s="102" t="str">
        <f>IF(CADA_PROD!$C1916="","",IFERROR(SUMIFS(MOVI_ENTR!M:M,MOVI_ENTR!D:D,D1916)/SUMIFS(MOVI_ENTR!I:I,MOVI_ENTR!D:D,D1916),0))</f>
        <v/>
      </c>
      <c r="N1916" s="104" t="str">
        <f>IF(CADA_PROD!C1916="","",G1916/E1916)</f>
        <v/>
      </c>
    </row>
    <row r="1917" spans="3:14" ht="30" customHeight="1">
      <c r="C1917" s="99" t="str">
        <f>IF(CADA_PROD!C1917="","",CADA_PROD!C1917)</f>
        <v/>
      </c>
      <c r="D1917" s="100" t="str">
        <f>IF(CADA_PROD!D1917="","",CADA_PROD!D1917)</f>
        <v/>
      </c>
      <c r="E1917" s="101" t="str">
        <f>IF(CADA_PROD!E1917="","",CADA_PROD!E1917)</f>
        <v/>
      </c>
      <c r="F1917" s="101" t="str">
        <f>IF(CADA_PROD!D1917="","",SUMIFS(MOVI_ENTR!I:I,MOVI_ENTR!D:D,D1917))</f>
        <v/>
      </c>
      <c r="G1917" s="101" t="str">
        <f>IF(CADA_PROD!C1917="","",SUMIFS(MOVI_SAID!H:H,MOVI_SAID!D:D,D1917))</f>
        <v/>
      </c>
      <c r="H1917" s="101" t="str">
        <f t="shared" si="47"/>
        <v/>
      </c>
      <c r="I1917" s="100" t="str">
        <f>IF(CADA_PROD!C1917="","",IFERROR(IF(H1917&lt;=0,"Sem estoque",IF(H1917/E1917&lt;0.25,"Quase sem estoque",IF(H1917/E1917&lt;1.2,"Estoque baixo",IF(H1917/E1917&lt;2,"Estoque moderado","Estoque confortável")))),""))</f>
        <v/>
      </c>
      <c r="J1917" s="102" t="str">
        <f>IF(CADA_PROD!C1917="","",SUMIFS(MOVI_ENTR!M:M,MOVI_ENTR!D:D,D1917))</f>
        <v/>
      </c>
      <c r="K1917" s="103" t="str">
        <f>IF(CADA_PROD!C1917="","",IFERROR($J1917/SUM($J$6:$J$1006),""))</f>
        <v/>
      </c>
      <c r="L1917" s="103" t="str">
        <f>IF(CADA_PROD!C1917="","",IFERROR(H1917/SUM($H$6:$H$1006)+P1917,""))</f>
        <v/>
      </c>
      <c r="M1917" s="102" t="str">
        <f>IF(CADA_PROD!$C1917="","",IFERROR(SUMIFS(MOVI_ENTR!M:M,MOVI_ENTR!D:D,D1917)/SUMIFS(MOVI_ENTR!I:I,MOVI_ENTR!D:D,D1917),0))</f>
        <v/>
      </c>
      <c r="N1917" s="104" t="str">
        <f>IF(CADA_PROD!C1917="","",G1917/E1917)</f>
        <v/>
      </c>
    </row>
    <row r="1918" spans="3:14" ht="30" customHeight="1">
      <c r="C1918" s="99" t="str">
        <f>IF(CADA_PROD!C1918="","",CADA_PROD!C1918)</f>
        <v/>
      </c>
      <c r="D1918" s="100" t="str">
        <f>IF(CADA_PROD!D1918="","",CADA_PROD!D1918)</f>
        <v/>
      </c>
      <c r="E1918" s="101" t="str">
        <f>IF(CADA_PROD!E1918="","",CADA_PROD!E1918)</f>
        <v/>
      </c>
      <c r="F1918" s="101" t="str">
        <f>IF(CADA_PROD!D1918="","",SUMIFS(MOVI_ENTR!I:I,MOVI_ENTR!D:D,D1918))</f>
        <v/>
      </c>
      <c r="G1918" s="101" t="str">
        <f>IF(CADA_PROD!C1918="","",SUMIFS(MOVI_SAID!H:H,MOVI_SAID!D:D,D1918))</f>
        <v/>
      </c>
      <c r="H1918" s="101" t="str">
        <f t="shared" si="47"/>
        <v/>
      </c>
      <c r="I1918" s="100" t="str">
        <f>IF(CADA_PROD!C1918="","",IFERROR(IF(H1918&lt;=0,"Sem estoque",IF(H1918/E1918&lt;0.25,"Quase sem estoque",IF(H1918/E1918&lt;1.2,"Estoque baixo",IF(H1918/E1918&lt;2,"Estoque moderado","Estoque confortável")))),""))</f>
        <v/>
      </c>
      <c r="J1918" s="102" t="str">
        <f>IF(CADA_PROD!C1918="","",SUMIFS(MOVI_ENTR!M:M,MOVI_ENTR!D:D,D1918))</f>
        <v/>
      </c>
      <c r="K1918" s="103" t="str">
        <f>IF(CADA_PROD!C1918="","",IFERROR($J1918/SUM($J$6:$J$1006),""))</f>
        <v/>
      </c>
      <c r="L1918" s="103" t="str">
        <f>IF(CADA_PROD!C1918="","",IFERROR(H1918/SUM($H$6:$H$1006)+P1918,""))</f>
        <v/>
      </c>
      <c r="M1918" s="102" t="str">
        <f>IF(CADA_PROD!$C1918="","",IFERROR(SUMIFS(MOVI_ENTR!M:M,MOVI_ENTR!D:D,D1918)/SUMIFS(MOVI_ENTR!I:I,MOVI_ENTR!D:D,D1918),0))</f>
        <v/>
      </c>
      <c r="N1918" s="104" t="str">
        <f>IF(CADA_PROD!C1918="","",G1918/E1918)</f>
        <v/>
      </c>
    </row>
    <row r="1919" spans="3:14" ht="30" customHeight="1">
      <c r="C1919" s="99" t="str">
        <f>IF(CADA_PROD!C1919="","",CADA_PROD!C1919)</f>
        <v/>
      </c>
      <c r="D1919" s="100" t="str">
        <f>IF(CADA_PROD!D1919="","",CADA_PROD!D1919)</f>
        <v/>
      </c>
      <c r="E1919" s="101" t="str">
        <f>IF(CADA_PROD!E1919="","",CADA_PROD!E1919)</f>
        <v/>
      </c>
      <c r="F1919" s="101" t="str">
        <f>IF(CADA_PROD!D1919="","",SUMIFS(MOVI_ENTR!I:I,MOVI_ENTR!D:D,D1919))</f>
        <v/>
      </c>
      <c r="G1919" s="101" t="str">
        <f>IF(CADA_PROD!C1919="","",SUMIFS(MOVI_SAID!H:H,MOVI_SAID!D:D,D1919))</f>
        <v/>
      </c>
      <c r="H1919" s="101" t="str">
        <f t="shared" si="47"/>
        <v/>
      </c>
      <c r="I1919" s="100" t="str">
        <f>IF(CADA_PROD!C1919="","",IFERROR(IF(H1919&lt;=0,"Sem estoque",IF(H1919/E1919&lt;0.25,"Quase sem estoque",IF(H1919/E1919&lt;1.2,"Estoque baixo",IF(H1919/E1919&lt;2,"Estoque moderado","Estoque confortável")))),""))</f>
        <v/>
      </c>
      <c r="J1919" s="102" t="str">
        <f>IF(CADA_PROD!C1919="","",SUMIFS(MOVI_ENTR!M:M,MOVI_ENTR!D:D,D1919))</f>
        <v/>
      </c>
      <c r="K1919" s="103" t="str">
        <f>IF(CADA_PROD!C1919="","",IFERROR($J1919/SUM($J$6:$J$1006),""))</f>
        <v/>
      </c>
      <c r="L1919" s="103" t="str">
        <f>IF(CADA_PROD!C1919="","",IFERROR(H1919/SUM($H$6:$H$1006)+P1919,""))</f>
        <v/>
      </c>
      <c r="M1919" s="102" t="str">
        <f>IF(CADA_PROD!$C1919="","",IFERROR(SUMIFS(MOVI_ENTR!M:M,MOVI_ENTR!D:D,D1919)/SUMIFS(MOVI_ENTR!I:I,MOVI_ENTR!D:D,D1919),0))</f>
        <v/>
      </c>
      <c r="N1919" s="104" t="str">
        <f>IF(CADA_PROD!C1919="","",G1919/E1919)</f>
        <v/>
      </c>
    </row>
    <row r="1920" spans="3:14" ht="30" customHeight="1">
      <c r="C1920" s="99" t="str">
        <f>IF(CADA_PROD!C1920="","",CADA_PROD!C1920)</f>
        <v/>
      </c>
      <c r="D1920" s="100" t="str">
        <f>IF(CADA_PROD!D1920="","",CADA_PROD!D1920)</f>
        <v/>
      </c>
      <c r="E1920" s="101" t="str">
        <f>IF(CADA_PROD!E1920="","",CADA_PROD!E1920)</f>
        <v/>
      </c>
      <c r="F1920" s="101" t="str">
        <f>IF(CADA_PROD!D1920="","",SUMIFS(MOVI_ENTR!I:I,MOVI_ENTR!D:D,D1920))</f>
        <v/>
      </c>
      <c r="G1920" s="101" t="str">
        <f>IF(CADA_PROD!C1920="","",SUMIFS(MOVI_SAID!H:H,MOVI_SAID!D:D,D1920))</f>
        <v/>
      </c>
      <c r="H1920" s="101" t="str">
        <f t="shared" si="47"/>
        <v/>
      </c>
      <c r="I1920" s="100" t="str">
        <f>IF(CADA_PROD!C1920="","",IFERROR(IF(H1920&lt;=0,"Sem estoque",IF(H1920/E1920&lt;0.25,"Quase sem estoque",IF(H1920/E1920&lt;1.2,"Estoque baixo",IF(H1920/E1920&lt;2,"Estoque moderado","Estoque confortável")))),""))</f>
        <v/>
      </c>
      <c r="J1920" s="102" t="str">
        <f>IF(CADA_PROD!C1920="","",SUMIFS(MOVI_ENTR!M:M,MOVI_ENTR!D:D,D1920))</f>
        <v/>
      </c>
      <c r="K1920" s="103" t="str">
        <f>IF(CADA_PROD!C1920="","",IFERROR($J1920/SUM($J$6:$J$1006),""))</f>
        <v/>
      </c>
      <c r="L1920" s="103" t="str">
        <f>IF(CADA_PROD!C1920="","",IFERROR(H1920/SUM($H$6:$H$1006)+P1920,""))</f>
        <v/>
      </c>
      <c r="M1920" s="102" t="str">
        <f>IF(CADA_PROD!$C1920="","",IFERROR(SUMIFS(MOVI_ENTR!M:M,MOVI_ENTR!D:D,D1920)/SUMIFS(MOVI_ENTR!I:I,MOVI_ENTR!D:D,D1920),0))</f>
        <v/>
      </c>
      <c r="N1920" s="104" t="str">
        <f>IF(CADA_PROD!C1920="","",G1920/E1920)</f>
        <v/>
      </c>
    </row>
    <row r="1921" spans="3:14" ht="30" customHeight="1">
      <c r="C1921" s="99" t="str">
        <f>IF(CADA_PROD!C1921="","",CADA_PROD!C1921)</f>
        <v/>
      </c>
      <c r="D1921" s="100" t="str">
        <f>IF(CADA_PROD!D1921="","",CADA_PROD!D1921)</f>
        <v/>
      </c>
      <c r="E1921" s="101" t="str">
        <f>IF(CADA_PROD!E1921="","",CADA_PROD!E1921)</f>
        <v/>
      </c>
      <c r="F1921" s="101" t="str">
        <f>IF(CADA_PROD!D1921="","",SUMIFS(MOVI_ENTR!I:I,MOVI_ENTR!D:D,D1921))</f>
        <v/>
      </c>
      <c r="G1921" s="101" t="str">
        <f>IF(CADA_PROD!C1921="","",SUMIFS(MOVI_SAID!H:H,MOVI_SAID!D:D,D1921))</f>
        <v/>
      </c>
      <c r="H1921" s="101" t="str">
        <f t="shared" si="47"/>
        <v/>
      </c>
      <c r="I1921" s="100" t="str">
        <f>IF(CADA_PROD!C1921="","",IFERROR(IF(H1921&lt;=0,"Sem estoque",IF(H1921/E1921&lt;0.25,"Quase sem estoque",IF(H1921/E1921&lt;1.2,"Estoque baixo",IF(H1921/E1921&lt;2,"Estoque moderado","Estoque confortável")))),""))</f>
        <v/>
      </c>
      <c r="J1921" s="102" t="str">
        <f>IF(CADA_PROD!C1921="","",SUMIFS(MOVI_ENTR!M:M,MOVI_ENTR!D:D,D1921))</f>
        <v/>
      </c>
      <c r="K1921" s="103" t="str">
        <f>IF(CADA_PROD!C1921="","",IFERROR($J1921/SUM($J$6:$J$1006),""))</f>
        <v/>
      </c>
      <c r="L1921" s="103" t="str">
        <f>IF(CADA_PROD!C1921="","",IFERROR(H1921/SUM($H$6:$H$1006)+P1921,""))</f>
        <v/>
      </c>
      <c r="M1921" s="102" t="str">
        <f>IF(CADA_PROD!$C1921="","",IFERROR(SUMIFS(MOVI_ENTR!M:M,MOVI_ENTR!D:D,D1921)/SUMIFS(MOVI_ENTR!I:I,MOVI_ENTR!D:D,D1921),0))</f>
        <v/>
      </c>
      <c r="N1921" s="104" t="str">
        <f>IF(CADA_PROD!C1921="","",G1921/E1921)</f>
        <v/>
      </c>
    </row>
    <row r="1922" spans="3:14" ht="30" customHeight="1">
      <c r="C1922" s="99" t="str">
        <f>IF(CADA_PROD!C1922="","",CADA_PROD!C1922)</f>
        <v/>
      </c>
      <c r="D1922" s="100" t="str">
        <f>IF(CADA_PROD!D1922="","",CADA_PROD!D1922)</f>
        <v/>
      </c>
      <c r="E1922" s="101" t="str">
        <f>IF(CADA_PROD!E1922="","",CADA_PROD!E1922)</f>
        <v/>
      </c>
      <c r="F1922" s="101" t="str">
        <f>IF(CADA_PROD!D1922="","",SUMIFS(MOVI_ENTR!I:I,MOVI_ENTR!D:D,D1922))</f>
        <v/>
      </c>
      <c r="G1922" s="101" t="str">
        <f>IF(CADA_PROD!C1922="","",SUMIFS(MOVI_SAID!H:H,MOVI_SAID!D:D,D1922))</f>
        <v/>
      </c>
      <c r="H1922" s="101" t="str">
        <f t="shared" si="47"/>
        <v/>
      </c>
      <c r="I1922" s="100" t="str">
        <f>IF(CADA_PROD!C1922="","",IFERROR(IF(H1922&lt;=0,"Sem estoque",IF(H1922/E1922&lt;0.25,"Quase sem estoque",IF(H1922/E1922&lt;1.2,"Estoque baixo",IF(H1922/E1922&lt;2,"Estoque moderado","Estoque confortável")))),""))</f>
        <v/>
      </c>
      <c r="J1922" s="102" t="str">
        <f>IF(CADA_PROD!C1922="","",SUMIFS(MOVI_ENTR!M:M,MOVI_ENTR!D:D,D1922))</f>
        <v/>
      </c>
      <c r="K1922" s="103" t="str">
        <f>IF(CADA_PROD!C1922="","",IFERROR($J1922/SUM($J$6:$J$1006),""))</f>
        <v/>
      </c>
      <c r="L1922" s="103" t="str">
        <f>IF(CADA_PROD!C1922="","",IFERROR(H1922/SUM($H$6:$H$1006)+P1922,""))</f>
        <v/>
      </c>
      <c r="M1922" s="102" t="str">
        <f>IF(CADA_PROD!$C1922="","",IFERROR(SUMIFS(MOVI_ENTR!M:M,MOVI_ENTR!D:D,D1922)/SUMIFS(MOVI_ENTR!I:I,MOVI_ENTR!D:D,D1922),0))</f>
        <v/>
      </c>
      <c r="N1922" s="104" t="str">
        <f>IF(CADA_PROD!C1922="","",G1922/E1922)</f>
        <v/>
      </c>
    </row>
    <row r="1923" spans="3:14" ht="30" customHeight="1">
      <c r="C1923" s="99" t="str">
        <f>IF(CADA_PROD!C1923="","",CADA_PROD!C1923)</f>
        <v/>
      </c>
      <c r="D1923" s="100" t="str">
        <f>IF(CADA_PROD!D1923="","",CADA_PROD!D1923)</f>
        <v/>
      </c>
      <c r="E1923" s="101" t="str">
        <f>IF(CADA_PROD!E1923="","",CADA_PROD!E1923)</f>
        <v/>
      </c>
      <c r="F1923" s="101" t="str">
        <f>IF(CADA_PROD!D1923="","",SUMIFS(MOVI_ENTR!I:I,MOVI_ENTR!D:D,D1923))</f>
        <v/>
      </c>
      <c r="G1923" s="101" t="str">
        <f>IF(CADA_PROD!C1923="","",SUMIFS(MOVI_SAID!H:H,MOVI_SAID!D:D,D1923))</f>
        <v/>
      </c>
      <c r="H1923" s="101" t="str">
        <f t="shared" si="47"/>
        <v/>
      </c>
      <c r="I1923" s="100" t="str">
        <f>IF(CADA_PROD!C1923="","",IFERROR(IF(H1923&lt;=0,"Sem estoque",IF(H1923/E1923&lt;0.25,"Quase sem estoque",IF(H1923/E1923&lt;1.2,"Estoque baixo",IF(H1923/E1923&lt;2,"Estoque moderado","Estoque confortável")))),""))</f>
        <v/>
      </c>
      <c r="J1923" s="102" t="str">
        <f>IF(CADA_PROD!C1923="","",SUMIFS(MOVI_ENTR!M:M,MOVI_ENTR!D:D,D1923))</f>
        <v/>
      </c>
      <c r="K1923" s="103" t="str">
        <f>IF(CADA_PROD!C1923="","",IFERROR($J1923/SUM($J$6:$J$1006),""))</f>
        <v/>
      </c>
      <c r="L1923" s="103" t="str">
        <f>IF(CADA_PROD!C1923="","",IFERROR(H1923/SUM($H$6:$H$1006)+P1923,""))</f>
        <v/>
      </c>
      <c r="M1923" s="102" t="str">
        <f>IF(CADA_PROD!$C1923="","",IFERROR(SUMIFS(MOVI_ENTR!M:M,MOVI_ENTR!D:D,D1923)/SUMIFS(MOVI_ENTR!I:I,MOVI_ENTR!D:D,D1923),0))</f>
        <v/>
      </c>
      <c r="N1923" s="104" t="str">
        <f>IF(CADA_PROD!C1923="","",G1923/E1923)</f>
        <v/>
      </c>
    </row>
    <row r="1924" spans="3:14" ht="30" customHeight="1">
      <c r="C1924" s="99" t="str">
        <f>IF(CADA_PROD!C1924="","",CADA_PROD!C1924)</f>
        <v/>
      </c>
      <c r="D1924" s="100" t="str">
        <f>IF(CADA_PROD!D1924="","",CADA_PROD!D1924)</f>
        <v/>
      </c>
      <c r="E1924" s="101" t="str">
        <f>IF(CADA_PROD!E1924="","",CADA_PROD!E1924)</f>
        <v/>
      </c>
      <c r="F1924" s="101" t="str">
        <f>IF(CADA_PROD!D1924="","",SUMIFS(MOVI_ENTR!I:I,MOVI_ENTR!D:D,D1924))</f>
        <v/>
      </c>
      <c r="G1924" s="101" t="str">
        <f>IF(CADA_PROD!C1924="","",SUMIFS(MOVI_SAID!H:H,MOVI_SAID!D:D,D1924))</f>
        <v/>
      </c>
      <c r="H1924" s="101" t="str">
        <f t="shared" si="47"/>
        <v/>
      </c>
      <c r="I1924" s="100" t="str">
        <f>IF(CADA_PROD!C1924="","",IFERROR(IF(H1924&lt;=0,"Sem estoque",IF(H1924/E1924&lt;0.25,"Quase sem estoque",IF(H1924/E1924&lt;1.2,"Estoque baixo",IF(H1924/E1924&lt;2,"Estoque moderado","Estoque confortável")))),""))</f>
        <v/>
      </c>
      <c r="J1924" s="102" t="str">
        <f>IF(CADA_PROD!C1924="","",SUMIFS(MOVI_ENTR!M:M,MOVI_ENTR!D:D,D1924))</f>
        <v/>
      </c>
      <c r="K1924" s="103" t="str">
        <f>IF(CADA_PROD!C1924="","",IFERROR($J1924/SUM($J$6:$J$1006),""))</f>
        <v/>
      </c>
      <c r="L1924" s="103" t="str">
        <f>IF(CADA_PROD!C1924="","",IFERROR(H1924/SUM($H$6:$H$1006)+P1924,""))</f>
        <v/>
      </c>
      <c r="M1924" s="102" t="str">
        <f>IF(CADA_PROD!$C1924="","",IFERROR(SUMIFS(MOVI_ENTR!M:M,MOVI_ENTR!D:D,D1924)/SUMIFS(MOVI_ENTR!I:I,MOVI_ENTR!D:D,D1924),0))</f>
        <v/>
      </c>
      <c r="N1924" s="104" t="str">
        <f>IF(CADA_PROD!C1924="","",G1924/E1924)</f>
        <v/>
      </c>
    </row>
    <row r="1925" spans="3:14" ht="30" customHeight="1">
      <c r="C1925" s="99" t="str">
        <f>IF(CADA_PROD!C1925="","",CADA_PROD!C1925)</f>
        <v/>
      </c>
      <c r="D1925" s="100" t="str">
        <f>IF(CADA_PROD!D1925="","",CADA_PROD!D1925)</f>
        <v/>
      </c>
      <c r="E1925" s="101" t="str">
        <f>IF(CADA_PROD!E1925="","",CADA_PROD!E1925)</f>
        <v/>
      </c>
      <c r="F1925" s="101" t="str">
        <f>IF(CADA_PROD!D1925="","",SUMIFS(MOVI_ENTR!I:I,MOVI_ENTR!D:D,D1925))</f>
        <v/>
      </c>
      <c r="G1925" s="101" t="str">
        <f>IF(CADA_PROD!C1925="","",SUMIFS(MOVI_SAID!H:H,MOVI_SAID!D:D,D1925))</f>
        <v/>
      </c>
      <c r="H1925" s="101" t="str">
        <f t="shared" si="47"/>
        <v/>
      </c>
      <c r="I1925" s="100" t="str">
        <f>IF(CADA_PROD!C1925="","",IFERROR(IF(H1925&lt;=0,"Sem estoque",IF(H1925/E1925&lt;0.25,"Quase sem estoque",IF(H1925/E1925&lt;1.2,"Estoque baixo",IF(H1925/E1925&lt;2,"Estoque moderado","Estoque confortável")))),""))</f>
        <v/>
      </c>
      <c r="J1925" s="102" t="str">
        <f>IF(CADA_PROD!C1925="","",SUMIFS(MOVI_ENTR!M:M,MOVI_ENTR!D:D,D1925))</f>
        <v/>
      </c>
      <c r="K1925" s="103" t="str">
        <f>IF(CADA_PROD!C1925="","",IFERROR($J1925/SUM($J$6:$J$1006),""))</f>
        <v/>
      </c>
      <c r="L1925" s="103" t="str">
        <f>IF(CADA_PROD!C1925="","",IFERROR(H1925/SUM($H$6:$H$1006)+P1925,""))</f>
        <v/>
      </c>
      <c r="M1925" s="102" t="str">
        <f>IF(CADA_PROD!$C1925="","",IFERROR(SUMIFS(MOVI_ENTR!M:M,MOVI_ENTR!D:D,D1925)/SUMIFS(MOVI_ENTR!I:I,MOVI_ENTR!D:D,D1925),0))</f>
        <v/>
      </c>
      <c r="N1925" s="104" t="str">
        <f>IF(CADA_PROD!C1925="","",G1925/E1925)</f>
        <v/>
      </c>
    </row>
    <row r="1926" spans="3:14" ht="30" customHeight="1">
      <c r="C1926" s="99" t="str">
        <f>IF(CADA_PROD!C1926="","",CADA_PROD!C1926)</f>
        <v/>
      </c>
      <c r="D1926" s="100" t="str">
        <f>IF(CADA_PROD!D1926="","",CADA_PROD!D1926)</f>
        <v/>
      </c>
      <c r="E1926" s="101" t="str">
        <f>IF(CADA_PROD!E1926="","",CADA_PROD!E1926)</f>
        <v/>
      </c>
      <c r="F1926" s="101" t="str">
        <f>IF(CADA_PROD!D1926="","",SUMIFS(MOVI_ENTR!I:I,MOVI_ENTR!D:D,D1926))</f>
        <v/>
      </c>
      <c r="G1926" s="101" t="str">
        <f>IF(CADA_PROD!C1926="","",SUMIFS(MOVI_SAID!H:H,MOVI_SAID!D:D,D1926))</f>
        <v/>
      </c>
      <c r="H1926" s="101" t="str">
        <f t="shared" si="47"/>
        <v/>
      </c>
      <c r="I1926" s="100" t="str">
        <f>IF(CADA_PROD!C1926="","",IFERROR(IF(H1926&lt;=0,"Sem estoque",IF(H1926/E1926&lt;0.25,"Quase sem estoque",IF(H1926/E1926&lt;1.2,"Estoque baixo",IF(H1926/E1926&lt;2,"Estoque moderado","Estoque confortável")))),""))</f>
        <v/>
      </c>
      <c r="J1926" s="102" t="str">
        <f>IF(CADA_PROD!C1926="","",SUMIFS(MOVI_ENTR!M:M,MOVI_ENTR!D:D,D1926))</f>
        <v/>
      </c>
      <c r="K1926" s="103" t="str">
        <f>IF(CADA_PROD!C1926="","",IFERROR($J1926/SUM($J$6:$J$1006),""))</f>
        <v/>
      </c>
      <c r="L1926" s="103" t="str">
        <f>IF(CADA_PROD!C1926="","",IFERROR(H1926/SUM($H$6:$H$1006)+P1926,""))</f>
        <v/>
      </c>
      <c r="M1926" s="102" t="str">
        <f>IF(CADA_PROD!$C1926="","",IFERROR(SUMIFS(MOVI_ENTR!M:M,MOVI_ENTR!D:D,D1926)/SUMIFS(MOVI_ENTR!I:I,MOVI_ENTR!D:D,D1926),0))</f>
        <v/>
      </c>
      <c r="N1926" s="104" t="str">
        <f>IF(CADA_PROD!C1926="","",G1926/E1926)</f>
        <v/>
      </c>
    </row>
    <row r="1927" spans="3:14" ht="30" customHeight="1">
      <c r="C1927" s="99" t="str">
        <f>IF(CADA_PROD!C1927="","",CADA_PROD!C1927)</f>
        <v/>
      </c>
      <c r="D1927" s="100" t="str">
        <f>IF(CADA_PROD!D1927="","",CADA_PROD!D1927)</f>
        <v/>
      </c>
      <c r="E1927" s="101" t="str">
        <f>IF(CADA_PROD!E1927="","",CADA_PROD!E1927)</f>
        <v/>
      </c>
      <c r="F1927" s="101" t="str">
        <f>IF(CADA_PROD!D1927="","",SUMIFS(MOVI_ENTR!I:I,MOVI_ENTR!D:D,D1927))</f>
        <v/>
      </c>
      <c r="G1927" s="101" t="str">
        <f>IF(CADA_PROD!C1927="","",SUMIFS(MOVI_SAID!H:H,MOVI_SAID!D:D,D1927))</f>
        <v/>
      </c>
      <c r="H1927" s="101" t="str">
        <f t="shared" si="47"/>
        <v/>
      </c>
      <c r="I1927" s="100" t="str">
        <f>IF(CADA_PROD!C1927="","",IFERROR(IF(H1927&lt;=0,"Sem estoque",IF(H1927/E1927&lt;0.25,"Quase sem estoque",IF(H1927/E1927&lt;1.2,"Estoque baixo",IF(H1927/E1927&lt;2,"Estoque moderado","Estoque confortável")))),""))</f>
        <v/>
      </c>
      <c r="J1927" s="102" t="str">
        <f>IF(CADA_PROD!C1927="","",SUMIFS(MOVI_ENTR!M:M,MOVI_ENTR!D:D,D1927))</f>
        <v/>
      </c>
      <c r="K1927" s="103" t="str">
        <f>IF(CADA_PROD!C1927="","",IFERROR($J1927/SUM($J$6:$J$1006),""))</f>
        <v/>
      </c>
      <c r="L1927" s="103" t="str">
        <f>IF(CADA_PROD!C1927="","",IFERROR(H1927/SUM($H$6:$H$1006)+P1927,""))</f>
        <v/>
      </c>
      <c r="M1927" s="102" t="str">
        <f>IF(CADA_PROD!$C1927="","",IFERROR(SUMIFS(MOVI_ENTR!M:M,MOVI_ENTR!D:D,D1927)/SUMIFS(MOVI_ENTR!I:I,MOVI_ENTR!D:D,D1927),0))</f>
        <v/>
      </c>
      <c r="N1927" s="104" t="str">
        <f>IF(CADA_PROD!C1927="","",G1927/E1927)</f>
        <v/>
      </c>
    </row>
    <row r="1928" spans="3:14" ht="30" customHeight="1">
      <c r="C1928" s="99" t="str">
        <f>IF(CADA_PROD!C1928="","",CADA_PROD!C1928)</f>
        <v/>
      </c>
      <c r="D1928" s="100" t="str">
        <f>IF(CADA_PROD!D1928="","",CADA_PROD!D1928)</f>
        <v/>
      </c>
      <c r="E1928" s="101" t="str">
        <f>IF(CADA_PROD!E1928="","",CADA_PROD!E1928)</f>
        <v/>
      </c>
      <c r="F1928" s="101" t="str">
        <f>IF(CADA_PROD!D1928="","",SUMIFS(MOVI_ENTR!I:I,MOVI_ENTR!D:D,D1928))</f>
        <v/>
      </c>
      <c r="G1928" s="101" t="str">
        <f>IF(CADA_PROD!C1928="","",SUMIFS(MOVI_SAID!H:H,MOVI_SAID!D:D,D1928))</f>
        <v/>
      </c>
      <c r="H1928" s="101" t="str">
        <f t="shared" si="47"/>
        <v/>
      </c>
      <c r="I1928" s="100" t="str">
        <f>IF(CADA_PROD!C1928="","",IFERROR(IF(H1928&lt;=0,"Sem estoque",IF(H1928/E1928&lt;0.25,"Quase sem estoque",IF(H1928/E1928&lt;1.2,"Estoque baixo",IF(H1928/E1928&lt;2,"Estoque moderado","Estoque confortável")))),""))</f>
        <v/>
      </c>
      <c r="J1928" s="102" t="str">
        <f>IF(CADA_PROD!C1928="","",SUMIFS(MOVI_ENTR!M:M,MOVI_ENTR!D:D,D1928))</f>
        <v/>
      </c>
      <c r="K1928" s="103" t="str">
        <f>IF(CADA_PROD!C1928="","",IFERROR($J1928/SUM($J$6:$J$1006),""))</f>
        <v/>
      </c>
      <c r="L1928" s="103" t="str">
        <f>IF(CADA_PROD!C1928="","",IFERROR(H1928/SUM($H$6:$H$1006)+P1928,""))</f>
        <v/>
      </c>
      <c r="M1928" s="102" t="str">
        <f>IF(CADA_PROD!$C1928="","",IFERROR(SUMIFS(MOVI_ENTR!M:M,MOVI_ENTR!D:D,D1928)/SUMIFS(MOVI_ENTR!I:I,MOVI_ENTR!D:D,D1928),0))</f>
        <v/>
      </c>
      <c r="N1928" s="104" t="str">
        <f>IF(CADA_PROD!C1928="","",G1928/E1928)</f>
        <v/>
      </c>
    </row>
    <row r="1929" spans="3:14" ht="30" customHeight="1">
      <c r="C1929" s="99" t="str">
        <f>IF(CADA_PROD!C1929="","",CADA_PROD!C1929)</f>
        <v/>
      </c>
      <c r="D1929" s="100" t="str">
        <f>IF(CADA_PROD!D1929="","",CADA_PROD!D1929)</f>
        <v/>
      </c>
      <c r="E1929" s="101" t="str">
        <f>IF(CADA_PROD!E1929="","",CADA_PROD!E1929)</f>
        <v/>
      </c>
      <c r="F1929" s="101" t="str">
        <f>IF(CADA_PROD!D1929="","",SUMIFS(MOVI_ENTR!I:I,MOVI_ENTR!D:D,D1929))</f>
        <v/>
      </c>
      <c r="G1929" s="101" t="str">
        <f>IF(CADA_PROD!C1929="","",SUMIFS(MOVI_SAID!H:H,MOVI_SAID!D:D,D1929))</f>
        <v/>
      </c>
      <c r="H1929" s="101" t="str">
        <f t="shared" si="47"/>
        <v/>
      </c>
      <c r="I1929" s="100" t="str">
        <f>IF(CADA_PROD!C1929="","",IFERROR(IF(H1929&lt;=0,"Sem estoque",IF(H1929/E1929&lt;0.25,"Quase sem estoque",IF(H1929/E1929&lt;1.2,"Estoque baixo",IF(H1929/E1929&lt;2,"Estoque moderado","Estoque confortável")))),""))</f>
        <v/>
      </c>
      <c r="J1929" s="102" t="str">
        <f>IF(CADA_PROD!C1929="","",SUMIFS(MOVI_ENTR!M:M,MOVI_ENTR!D:D,D1929))</f>
        <v/>
      </c>
      <c r="K1929" s="103" t="str">
        <f>IF(CADA_PROD!C1929="","",IFERROR($J1929/SUM($J$6:$J$1006),""))</f>
        <v/>
      </c>
      <c r="L1929" s="103" t="str">
        <f>IF(CADA_PROD!C1929="","",IFERROR(H1929/SUM($H$6:$H$1006)+P1929,""))</f>
        <v/>
      </c>
      <c r="M1929" s="102" t="str">
        <f>IF(CADA_PROD!$C1929="","",IFERROR(SUMIFS(MOVI_ENTR!M:M,MOVI_ENTR!D:D,D1929)/SUMIFS(MOVI_ENTR!I:I,MOVI_ENTR!D:D,D1929),0))</f>
        <v/>
      </c>
      <c r="N1929" s="104" t="str">
        <f>IF(CADA_PROD!C1929="","",G1929/E1929)</f>
        <v/>
      </c>
    </row>
    <row r="1930" spans="3:14" ht="30" customHeight="1">
      <c r="C1930" s="99" t="str">
        <f>IF(CADA_PROD!C1930="","",CADA_PROD!C1930)</f>
        <v/>
      </c>
      <c r="D1930" s="100" t="str">
        <f>IF(CADA_PROD!D1930="","",CADA_PROD!D1930)</f>
        <v/>
      </c>
      <c r="E1930" s="101" t="str">
        <f>IF(CADA_PROD!E1930="","",CADA_PROD!E1930)</f>
        <v/>
      </c>
      <c r="F1930" s="101" t="str">
        <f>IF(CADA_PROD!D1930="","",SUMIFS(MOVI_ENTR!I:I,MOVI_ENTR!D:D,D1930))</f>
        <v/>
      </c>
      <c r="G1930" s="101" t="str">
        <f>IF(CADA_PROD!C1930="","",SUMIFS(MOVI_SAID!H:H,MOVI_SAID!D:D,D1930))</f>
        <v/>
      </c>
      <c r="H1930" s="101" t="str">
        <f t="shared" si="47"/>
        <v/>
      </c>
      <c r="I1930" s="100" t="str">
        <f>IF(CADA_PROD!C1930="","",IFERROR(IF(H1930&lt;=0,"Sem estoque",IF(H1930/E1930&lt;0.25,"Quase sem estoque",IF(H1930/E1930&lt;1.2,"Estoque baixo",IF(H1930/E1930&lt;2,"Estoque moderado","Estoque confortável")))),""))</f>
        <v/>
      </c>
      <c r="J1930" s="102" t="str">
        <f>IF(CADA_PROD!C1930="","",SUMIFS(MOVI_ENTR!M:M,MOVI_ENTR!D:D,D1930))</f>
        <v/>
      </c>
      <c r="K1930" s="103" t="str">
        <f>IF(CADA_PROD!C1930="","",IFERROR($J1930/SUM($J$6:$J$1006),""))</f>
        <v/>
      </c>
      <c r="L1930" s="103" t="str">
        <f>IF(CADA_PROD!C1930="","",IFERROR(H1930/SUM($H$6:$H$1006)+P1930,""))</f>
        <v/>
      </c>
      <c r="M1930" s="102" t="str">
        <f>IF(CADA_PROD!$C1930="","",IFERROR(SUMIFS(MOVI_ENTR!M:M,MOVI_ENTR!D:D,D1930)/SUMIFS(MOVI_ENTR!I:I,MOVI_ENTR!D:D,D1930),0))</f>
        <v/>
      </c>
      <c r="N1930" s="104" t="str">
        <f>IF(CADA_PROD!C1930="","",G1930/E1930)</f>
        <v/>
      </c>
    </row>
    <row r="1931" spans="3:14" ht="30" customHeight="1">
      <c r="C1931" s="99" t="str">
        <f>IF(CADA_PROD!C1931="","",CADA_PROD!C1931)</f>
        <v/>
      </c>
      <c r="D1931" s="100" t="str">
        <f>IF(CADA_PROD!D1931="","",CADA_PROD!D1931)</f>
        <v/>
      </c>
      <c r="E1931" s="101" t="str">
        <f>IF(CADA_PROD!E1931="","",CADA_PROD!E1931)</f>
        <v/>
      </c>
      <c r="F1931" s="101" t="str">
        <f>IF(CADA_PROD!D1931="","",SUMIFS(MOVI_ENTR!I:I,MOVI_ENTR!D:D,D1931))</f>
        <v/>
      </c>
      <c r="G1931" s="101" t="str">
        <f>IF(CADA_PROD!C1931="","",SUMIFS(MOVI_SAID!H:H,MOVI_SAID!D:D,D1931))</f>
        <v/>
      </c>
      <c r="H1931" s="101" t="str">
        <f t="shared" si="47"/>
        <v/>
      </c>
      <c r="I1931" s="100" t="str">
        <f>IF(CADA_PROD!C1931="","",IFERROR(IF(H1931&lt;=0,"Sem estoque",IF(H1931/E1931&lt;0.25,"Quase sem estoque",IF(H1931/E1931&lt;1.2,"Estoque baixo",IF(H1931/E1931&lt;2,"Estoque moderado","Estoque confortável")))),""))</f>
        <v/>
      </c>
      <c r="J1931" s="102" t="str">
        <f>IF(CADA_PROD!C1931="","",SUMIFS(MOVI_ENTR!M:M,MOVI_ENTR!D:D,D1931))</f>
        <v/>
      </c>
      <c r="K1931" s="103" t="str">
        <f>IF(CADA_PROD!C1931="","",IFERROR($J1931/SUM($J$6:$J$1006),""))</f>
        <v/>
      </c>
      <c r="L1931" s="103" t="str">
        <f>IF(CADA_PROD!C1931="","",IFERROR(H1931/SUM($H$6:$H$1006)+P1931,""))</f>
        <v/>
      </c>
      <c r="M1931" s="102" t="str">
        <f>IF(CADA_PROD!$C1931="","",IFERROR(SUMIFS(MOVI_ENTR!M:M,MOVI_ENTR!D:D,D1931)/SUMIFS(MOVI_ENTR!I:I,MOVI_ENTR!D:D,D1931),0))</f>
        <v/>
      </c>
      <c r="N1931" s="104" t="str">
        <f>IF(CADA_PROD!C1931="","",G1931/E1931)</f>
        <v/>
      </c>
    </row>
    <row r="1932" spans="3:14" ht="30" customHeight="1">
      <c r="C1932" s="99" t="str">
        <f>IF(CADA_PROD!C1932="","",CADA_PROD!C1932)</f>
        <v/>
      </c>
      <c r="D1932" s="100" t="str">
        <f>IF(CADA_PROD!D1932="","",CADA_PROD!D1932)</f>
        <v/>
      </c>
      <c r="E1932" s="101" t="str">
        <f>IF(CADA_PROD!E1932="","",CADA_PROD!E1932)</f>
        <v/>
      </c>
      <c r="F1932" s="101" t="str">
        <f>IF(CADA_PROD!D1932="","",SUMIFS(MOVI_ENTR!I:I,MOVI_ENTR!D:D,D1932))</f>
        <v/>
      </c>
      <c r="G1932" s="101" t="str">
        <f>IF(CADA_PROD!C1932="","",SUMIFS(MOVI_SAID!H:H,MOVI_SAID!D:D,D1932))</f>
        <v/>
      </c>
      <c r="H1932" s="101" t="str">
        <f t="shared" si="47"/>
        <v/>
      </c>
      <c r="I1932" s="100" t="str">
        <f>IF(CADA_PROD!C1932="","",IFERROR(IF(H1932&lt;=0,"Sem estoque",IF(H1932/E1932&lt;0.25,"Quase sem estoque",IF(H1932/E1932&lt;1.2,"Estoque baixo",IF(H1932/E1932&lt;2,"Estoque moderado","Estoque confortável")))),""))</f>
        <v/>
      </c>
      <c r="J1932" s="102" t="str">
        <f>IF(CADA_PROD!C1932="","",SUMIFS(MOVI_ENTR!M:M,MOVI_ENTR!D:D,D1932))</f>
        <v/>
      </c>
      <c r="K1932" s="103" t="str">
        <f>IF(CADA_PROD!C1932="","",IFERROR($J1932/SUM($J$6:$J$1006),""))</f>
        <v/>
      </c>
      <c r="L1932" s="103" t="str">
        <f>IF(CADA_PROD!C1932="","",IFERROR(H1932/SUM($H$6:$H$1006)+P1932,""))</f>
        <v/>
      </c>
      <c r="M1932" s="102" t="str">
        <f>IF(CADA_PROD!$C1932="","",IFERROR(SUMIFS(MOVI_ENTR!M:M,MOVI_ENTR!D:D,D1932)/SUMIFS(MOVI_ENTR!I:I,MOVI_ENTR!D:D,D1932),0))</f>
        <v/>
      </c>
      <c r="N1932" s="104" t="str">
        <f>IF(CADA_PROD!C1932="","",G1932/E1932)</f>
        <v/>
      </c>
    </row>
    <row r="1933" spans="3:14" ht="30" customHeight="1">
      <c r="C1933" s="99" t="str">
        <f>IF(CADA_PROD!C1933="","",CADA_PROD!C1933)</f>
        <v/>
      </c>
      <c r="D1933" s="100" t="str">
        <f>IF(CADA_PROD!D1933="","",CADA_PROD!D1933)</f>
        <v/>
      </c>
      <c r="E1933" s="101" t="str">
        <f>IF(CADA_PROD!E1933="","",CADA_PROD!E1933)</f>
        <v/>
      </c>
      <c r="F1933" s="101" t="str">
        <f>IF(CADA_PROD!D1933="","",SUMIFS(MOVI_ENTR!I:I,MOVI_ENTR!D:D,D1933))</f>
        <v/>
      </c>
      <c r="G1933" s="101" t="str">
        <f>IF(CADA_PROD!C1933="","",SUMIFS(MOVI_SAID!H:H,MOVI_SAID!D:D,D1933))</f>
        <v/>
      </c>
      <c r="H1933" s="101" t="str">
        <f t="shared" si="47"/>
        <v/>
      </c>
      <c r="I1933" s="100" t="str">
        <f>IF(CADA_PROD!C1933="","",IFERROR(IF(H1933&lt;=0,"Sem estoque",IF(H1933/E1933&lt;0.25,"Quase sem estoque",IF(H1933/E1933&lt;1.2,"Estoque baixo",IF(H1933/E1933&lt;2,"Estoque moderado","Estoque confortável")))),""))</f>
        <v/>
      </c>
      <c r="J1933" s="102" t="str">
        <f>IF(CADA_PROD!C1933="","",SUMIFS(MOVI_ENTR!M:M,MOVI_ENTR!D:D,D1933))</f>
        <v/>
      </c>
      <c r="K1933" s="103" t="str">
        <f>IF(CADA_PROD!C1933="","",IFERROR($J1933/SUM($J$6:$J$1006),""))</f>
        <v/>
      </c>
      <c r="L1933" s="103" t="str">
        <f>IF(CADA_PROD!C1933="","",IFERROR(H1933/SUM($H$6:$H$1006)+P1933,""))</f>
        <v/>
      </c>
      <c r="M1933" s="102" t="str">
        <f>IF(CADA_PROD!$C1933="","",IFERROR(SUMIFS(MOVI_ENTR!M:M,MOVI_ENTR!D:D,D1933)/SUMIFS(MOVI_ENTR!I:I,MOVI_ENTR!D:D,D1933),0))</f>
        <v/>
      </c>
      <c r="N1933" s="104" t="str">
        <f>IF(CADA_PROD!C1933="","",G1933/E1933)</f>
        <v/>
      </c>
    </row>
    <row r="1934" spans="3:14" ht="30" customHeight="1">
      <c r="C1934" s="99" t="str">
        <f>IF(CADA_PROD!C1934="","",CADA_PROD!C1934)</f>
        <v/>
      </c>
      <c r="D1934" s="100" t="str">
        <f>IF(CADA_PROD!D1934="","",CADA_PROD!D1934)</f>
        <v/>
      </c>
      <c r="E1934" s="101" t="str">
        <f>IF(CADA_PROD!E1934="","",CADA_PROD!E1934)</f>
        <v/>
      </c>
      <c r="F1934" s="101" t="str">
        <f>IF(CADA_PROD!D1934="","",SUMIFS(MOVI_ENTR!I:I,MOVI_ENTR!D:D,D1934))</f>
        <v/>
      </c>
      <c r="G1934" s="101" t="str">
        <f>IF(CADA_PROD!C1934="","",SUMIFS(MOVI_SAID!H:H,MOVI_SAID!D:D,D1934))</f>
        <v/>
      </c>
      <c r="H1934" s="101" t="str">
        <f t="shared" si="47"/>
        <v/>
      </c>
      <c r="I1934" s="100" t="str">
        <f>IF(CADA_PROD!C1934="","",IFERROR(IF(H1934&lt;=0,"Sem estoque",IF(H1934/E1934&lt;0.25,"Quase sem estoque",IF(H1934/E1934&lt;1.2,"Estoque baixo",IF(H1934/E1934&lt;2,"Estoque moderado","Estoque confortável")))),""))</f>
        <v/>
      </c>
      <c r="J1934" s="102" t="str">
        <f>IF(CADA_PROD!C1934="","",SUMIFS(MOVI_ENTR!M:M,MOVI_ENTR!D:D,D1934))</f>
        <v/>
      </c>
      <c r="K1934" s="103" t="str">
        <f>IF(CADA_PROD!C1934="","",IFERROR($J1934/SUM($J$6:$J$1006),""))</f>
        <v/>
      </c>
      <c r="L1934" s="103" t="str">
        <f>IF(CADA_PROD!C1934="","",IFERROR(H1934/SUM($H$6:$H$1006)+P1934,""))</f>
        <v/>
      </c>
      <c r="M1934" s="102" t="str">
        <f>IF(CADA_PROD!$C1934="","",IFERROR(SUMIFS(MOVI_ENTR!M:M,MOVI_ENTR!D:D,D1934)/SUMIFS(MOVI_ENTR!I:I,MOVI_ENTR!D:D,D1934),0))</f>
        <v/>
      </c>
      <c r="N1934" s="104" t="str">
        <f>IF(CADA_PROD!C1934="","",G1934/E1934)</f>
        <v/>
      </c>
    </row>
    <row r="1935" spans="3:14" ht="30" customHeight="1">
      <c r="C1935" s="99" t="str">
        <f>IF(CADA_PROD!C1935="","",CADA_PROD!C1935)</f>
        <v/>
      </c>
      <c r="D1935" s="100" t="str">
        <f>IF(CADA_PROD!D1935="","",CADA_PROD!D1935)</f>
        <v/>
      </c>
      <c r="E1935" s="101" t="str">
        <f>IF(CADA_PROD!E1935="","",CADA_PROD!E1935)</f>
        <v/>
      </c>
      <c r="F1935" s="101" t="str">
        <f>IF(CADA_PROD!D1935="","",SUMIFS(MOVI_ENTR!I:I,MOVI_ENTR!D:D,D1935))</f>
        <v/>
      </c>
      <c r="G1935" s="101" t="str">
        <f>IF(CADA_PROD!C1935="","",SUMIFS(MOVI_SAID!H:H,MOVI_SAID!D:D,D1935))</f>
        <v/>
      </c>
      <c r="H1935" s="101" t="str">
        <f t="shared" si="47"/>
        <v/>
      </c>
      <c r="I1935" s="100" t="str">
        <f>IF(CADA_PROD!C1935="","",IFERROR(IF(H1935&lt;=0,"Sem estoque",IF(H1935/E1935&lt;0.25,"Quase sem estoque",IF(H1935/E1935&lt;1.2,"Estoque baixo",IF(H1935/E1935&lt;2,"Estoque moderado","Estoque confortável")))),""))</f>
        <v/>
      </c>
      <c r="J1935" s="102" t="str">
        <f>IF(CADA_PROD!C1935="","",SUMIFS(MOVI_ENTR!M:M,MOVI_ENTR!D:D,D1935))</f>
        <v/>
      </c>
      <c r="K1935" s="103" t="str">
        <f>IF(CADA_PROD!C1935="","",IFERROR($J1935/SUM($J$6:$J$1006),""))</f>
        <v/>
      </c>
      <c r="L1935" s="103" t="str">
        <f>IF(CADA_PROD!C1935="","",IFERROR(H1935/SUM($H$6:$H$1006)+P1935,""))</f>
        <v/>
      </c>
      <c r="M1935" s="102" t="str">
        <f>IF(CADA_PROD!$C1935="","",IFERROR(SUMIFS(MOVI_ENTR!M:M,MOVI_ENTR!D:D,D1935)/SUMIFS(MOVI_ENTR!I:I,MOVI_ENTR!D:D,D1935),0))</f>
        <v/>
      </c>
      <c r="N1935" s="104" t="str">
        <f>IF(CADA_PROD!C1935="","",G1935/E1935)</f>
        <v/>
      </c>
    </row>
    <row r="1936" spans="3:14" ht="30" customHeight="1">
      <c r="C1936" s="99" t="str">
        <f>IF(CADA_PROD!C1936="","",CADA_PROD!C1936)</f>
        <v/>
      </c>
      <c r="D1936" s="100" t="str">
        <f>IF(CADA_PROD!D1936="","",CADA_PROD!D1936)</f>
        <v/>
      </c>
      <c r="E1936" s="101" t="str">
        <f>IF(CADA_PROD!E1936="","",CADA_PROD!E1936)</f>
        <v/>
      </c>
      <c r="F1936" s="101" t="str">
        <f>IF(CADA_PROD!D1936="","",SUMIFS(MOVI_ENTR!I:I,MOVI_ENTR!D:D,D1936))</f>
        <v/>
      </c>
      <c r="G1936" s="101" t="str">
        <f>IF(CADA_PROD!C1936="","",SUMIFS(MOVI_SAID!H:H,MOVI_SAID!D:D,D1936))</f>
        <v/>
      </c>
      <c r="H1936" s="101" t="str">
        <f t="shared" si="47"/>
        <v/>
      </c>
      <c r="I1936" s="100" t="str">
        <f>IF(CADA_PROD!C1936="","",IFERROR(IF(H1936&lt;=0,"Sem estoque",IF(H1936/E1936&lt;0.25,"Quase sem estoque",IF(H1936/E1936&lt;1.2,"Estoque baixo",IF(H1936/E1936&lt;2,"Estoque moderado","Estoque confortável")))),""))</f>
        <v/>
      </c>
      <c r="J1936" s="102" t="str">
        <f>IF(CADA_PROD!C1936="","",SUMIFS(MOVI_ENTR!M:M,MOVI_ENTR!D:D,D1936))</f>
        <v/>
      </c>
      <c r="K1936" s="103" t="str">
        <f>IF(CADA_PROD!C1936="","",IFERROR($J1936/SUM($J$6:$J$1006),""))</f>
        <v/>
      </c>
      <c r="L1936" s="103" t="str">
        <f>IF(CADA_PROD!C1936="","",IFERROR(H1936/SUM($H$6:$H$1006)+P1936,""))</f>
        <v/>
      </c>
      <c r="M1936" s="102" t="str">
        <f>IF(CADA_PROD!$C1936="","",IFERROR(SUMIFS(MOVI_ENTR!M:M,MOVI_ENTR!D:D,D1936)/SUMIFS(MOVI_ENTR!I:I,MOVI_ENTR!D:D,D1936),0))</f>
        <v/>
      </c>
      <c r="N1936" s="104" t="str">
        <f>IF(CADA_PROD!C1936="","",G1936/E1936)</f>
        <v/>
      </c>
    </row>
    <row r="1937" spans="3:14" ht="30" customHeight="1">
      <c r="C1937" s="99" t="str">
        <f>IF(CADA_PROD!C1937="","",CADA_PROD!C1937)</f>
        <v/>
      </c>
      <c r="D1937" s="100" t="str">
        <f>IF(CADA_PROD!D1937="","",CADA_PROD!D1937)</f>
        <v/>
      </c>
      <c r="E1937" s="101" t="str">
        <f>IF(CADA_PROD!E1937="","",CADA_PROD!E1937)</f>
        <v/>
      </c>
      <c r="F1937" s="101" t="str">
        <f>IF(CADA_PROD!D1937="","",SUMIFS(MOVI_ENTR!I:I,MOVI_ENTR!D:D,D1937))</f>
        <v/>
      </c>
      <c r="G1937" s="101" t="str">
        <f>IF(CADA_PROD!C1937="","",SUMIFS(MOVI_SAID!H:H,MOVI_SAID!D:D,D1937))</f>
        <v/>
      </c>
      <c r="H1937" s="101" t="str">
        <f t="shared" si="47"/>
        <v/>
      </c>
      <c r="I1937" s="100" t="str">
        <f>IF(CADA_PROD!C1937="","",IFERROR(IF(H1937&lt;=0,"Sem estoque",IF(H1937/E1937&lt;0.25,"Quase sem estoque",IF(H1937/E1937&lt;1.2,"Estoque baixo",IF(H1937/E1937&lt;2,"Estoque moderado","Estoque confortável")))),""))</f>
        <v/>
      </c>
      <c r="J1937" s="102" t="str">
        <f>IF(CADA_PROD!C1937="","",SUMIFS(MOVI_ENTR!M:M,MOVI_ENTR!D:D,D1937))</f>
        <v/>
      </c>
      <c r="K1937" s="103" t="str">
        <f>IF(CADA_PROD!C1937="","",IFERROR($J1937/SUM($J$6:$J$1006),""))</f>
        <v/>
      </c>
      <c r="L1937" s="103" t="str">
        <f>IF(CADA_PROD!C1937="","",IFERROR(H1937/SUM($H$6:$H$1006)+P1937,""))</f>
        <v/>
      </c>
      <c r="M1937" s="102" t="str">
        <f>IF(CADA_PROD!$C1937="","",IFERROR(SUMIFS(MOVI_ENTR!M:M,MOVI_ENTR!D:D,D1937)/SUMIFS(MOVI_ENTR!I:I,MOVI_ENTR!D:D,D1937),0))</f>
        <v/>
      </c>
      <c r="N1937" s="104" t="str">
        <f>IF(CADA_PROD!C1937="","",G1937/E1937)</f>
        <v/>
      </c>
    </row>
    <row r="1938" spans="3:14" ht="30" customHeight="1">
      <c r="C1938" s="99" t="str">
        <f>IF(CADA_PROD!C1938="","",CADA_PROD!C1938)</f>
        <v/>
      </c>
      <c r="D1938" s="100" t="str">
        <f>IF(CADA_PROD!D1938="","",CADA_PROD!D1938)</f>
        <v/>
      </c>
      <c r="E1938" s="101" t="str">
        <f>IF(CADA_PROD!E1938="","",CADA_PROD!E1938)</f>
        <v/>
      </c>
      <c r="F1938" s="101" t="str">
        <f>IF(CADA_PROD!D1938="","",SUMIFS(MOVI_ENTR!I:I,MOVI_ENTR!D:D,D1938))</f>
        <v/>
      </c>
      <c r="G1938" s="101" t="str">
        <f>IF(CADA_PROD!C1938="","",SUMIFS(MOVI_SAID!H:H,MOVI_SAID!D:D,D1938))</f>
        <v/>
      </c>
      <c r="H1938" s="101" t="str">
        <f t="shared" si="47"/>
        <v/>
      </c>
      <c r="I1938" s="100" t="str">
        <f>IF(CADA_PROD!C1938="","",IFERROR(IF(H1938&lt;=0,"Sem estoque",IF(H1938/E1938&lt;0.25,"Quase sem estoque",IF(H1938/E1938&lt;1.2,"Estoque baixo",IF(H1938/E1938&lt;2,"Estoque moderado","Estoque confortável")))),""))</f>
        <v/>
      </c>
      <c r="J1938" s="102" t="str">
        <f>IF(CADA_PROD!C1938="","",SUMIFS(MOVI_ENTR!M:M,MOVI_ENTR!D:D,D1938))</f>
        <v/>
      </c>
      <c r="K1938" s="103" t="str">
        <f>IF(CADA_PROD!C1938="","",IFERROR($J1938/SUM($J$6:$J$1006),""))</f>
        <v/>
      </c>
      <c r="L1938" s="103" t="str">
        <f>IF(CADA_PROD!C1938="","",IFERROR(H1938/SUM($H$6:$H$1006)+P1938,""))</f>
        <v/>
      </c>
      <c r="M1938" s="102" t="str">
        <f>IF(CADA_PROD!$C1938="","",IFERROR(SUMIFS(MOVI_ENTR!M:M,MOVI_ENTR!D:D,D1938)/SUMIFS(MOVI_ENTR!I:I,MOVI_ENTR!D:D,D1938),0))</f>
        <v/>
      </c>
      <c r="N1938" s="104" t="str">
        <f>IF(CADA_PROD!C1938="","",G1938/E1938)</f>
        <v/>
      </c>
    </row>
    <row r="1939" spans="3:14" ht="30" customHeight="1">
      <c r="C1939" s="99" t="str">
        <f>IF(CADA_PROD!C1939="","",CADA_PROD!C1939)</f>
        <v/>
      </c>
      <c r="D1939" s="100" t="str">
        <f>IF(CADA_PROD!D1939="","",CADA_PROD!D1939)</f>
        <v/>
      </c>
      <c r="E1939" s="101" t="str">
        <f>IF(CADA_PROD!E1939="","",CADA_PROD!E1939)</f>
        <v/>
      </c>
      <c r="F1939" s="101" t="str">
        <f>IF(CADA_PROD!D1939="","",SUMIFS(MOVI_ENTR!I:I,MOVI_ENTR!D:D,D1939))</f>
        <v/>
      </c>
      <c r="G1939" s="101" t="str">
        <f>IF(CADA_PROD!C1939="","",SUMIFS(MOVI_SAID!H:H,MOVI_SAID!D:D,D1939))</f>
        <v/>
      </c>
      <c r="H1939" s="101" t="str">
        <f t="shared" si="47"/>
        <v/>
      </c>
      <c r="I1939" s="100" t="str">
        <f>IF(CADA_PROD!C1939="","",IFERROR(IF(H1939&lt;=0,"Sem estoque",IF(H1939/E1939&lt;0.25,"Quase sem estoque",IF(H1939/E1939&lt;1.2,"Estoque baixo",IF(H1939/E1939&lt;2,"Estoque moderado","Estoque confortável")))),""))</f>
        <v/>
      </c>
      <c r="J1939" s="102" t="str">
        <f>IF(CADA_PROD!C1939="","",SUMIFS(MOVI_ENTR!M:M,MOVI_ENTR!D:D,D1939))</f>
        <v/>
      </c>
      <c r="K1939" s="103" t="str">
        <f>IF(CADA_PROD!C1939="","",IFERROR($J1939/SUM($J$6:$J$1006),""))</f>
        <v/>
      </c>
      <c r="L1939" s="103" t="str">
        <f>IF(CADA_PROD!C1939="","",IFERROR(H1939/SUM($H$6:$H$1006)+P1939,""))</f>
        <v/>
      </c>
      <c r="M1939" s="102" t="str">
        <f>IF(CADA_PROD!$C1939="","",IFERROR(SUMIFS(MOVI_ENTR!M:M,MOVI_ENTR!D:D,D1939)/SUMIFS(MOVI_ENTR!I:I,MOVI_ENTR!D:D,D1939),0))</f>
        <v/>
      </c>
      <c r="N1939" s="104" t="str">
        <f>IF(CADA_PROD!C1939="","",G1939/E1939)</f>
        <v/>
      </c>
    </row>
    <row r="1940" spans="3:14" ht="30" customHeight="1">
      <c r="C1940" s="99" t="str">
        <f>IF(CADA_PROD!C1940="","",CADA_PROD!C1940)</f>
        <v/>
      </c>
      <c r="D1940" s="100" t="str">
        <f>IF(CADA_PROD!D1940="","",CADA_PROD!D1940)</f>
        <v/>
      </c>
      <c r="E1940" s="101" t="str">
        <f>IF(CADA_PROD!E1940="","",CADA_PROD!E1940)</f>
        <v/>
      </c>
      <c r="F1940" s="101" t="str">
        <f>IF(CADA_PROD!D1940="","",SUMIFS(MOVI_ENTR!I:I,MOVI_ENTR!D:D,D1940))</f>
        <v/>
      </c>
      <c r="G1940" s="101" t="str">
        <f>IF(CADA_PROD!C1940="","",SUMIFS(MOVI_SAID!H:H,MOVI_SAID!D:D,D1940))</f>
        <v/>
      </c>
      <c r="H1940" s="101" t="str">
        <f t="shared" si="47"/>
        <v/>
      </c>
      <c r="I1940" s="100" t="str">
        <f>IF(CADA_PROD!C1940="","",IFERROR(IF(H1940&lt;=0,"Sem estoque",IF(H1940/E1940&lt;0.25,"Quase sem estoque",IF(H1940/E1940&lt;1.2,"Estoque baixo",IF(H1940/E1940&lt;2,"Estoque moderado","Estoque confortável")))),""))</f>
        <v/>
      </c>
      <c r="J1940" s="102" t="str">
        <f>IF(CADA_PROD!C1940="","",SUMIFS(MOVI_ENTR!M:M,MOVI_ENTR!D:D,D1940))</f>
        <v/>
      </c>
      <c r="K1940" s="103" t="str">
        <f>IF(CADA_PROD!C1940="","",IFERROR($J1940/SUM($J$6:$J$1006),""))</f>
        <v/>
      </c>
      <c r="L1940" s="103" t="str">
        <f>IF(CADA_PROD!C1940="","",IFERROR(H1940/SUM($H$6:$H$1006)+P1940,""))</f>
        <v/>
      </c>
      <c r="M1940" s="102" t="str">
        <f>IF(CADA_PROD!$C1940="","",IFERROR(SUMIFS(MOVI_ENTR!M:M,MOVI_ENTR!D:D,D1940)/SUMIFS(MOVI_ENTR!I:I,MOVI_ENTR!D:D,D1940),0))</f>
        <v/>
      </c>
      <c r="N1940" s="104" t="str">
        <f>IF(CADA_PROD!C1940="","",G1940/E1940)</f>
        <v/>
      </c>
    </row>
    <row r="1941" spans="3:14" ht="30" customHeight="1">
      <c r="C1941" s="99" t="str">
        <f>IF(CADA_PROD!C1941="","",CADA_PROD!C1941)</f>
        <v/>
      </c>
      <c r="D1941" s="100" t="str">
        <f>IF(CADA_PROD!D1941="","",CADA_PROD!D1941)</f>
        <v/>
      </c>
      <c r="E1941" s="101" t="str">
        <f>IF(CADA_PROD!E1941="","",CADA_PROD!E1941)</f>
        <v/>
      </c>
      <c r="F1941" s="101" t="str">
        <f>IF(CADA_PROD!D1941="","",SUMIFS(MOVI_ENTR!I:I,MOVI_ENTR!D:D,D1941))</f>
        <v/>
      </c>
      <c r="G1941" s="101" t="str">
        <f>IF(CADA_PROD!C1941="","",SUMIFS(MOVI_SAID!H:H,MOVI_SAID!D:D,D1941))</f>
        <v/>
      </c>
      <c r="H1941" s="101" t="str">
        <f t="shared" si="47"/>
        <v/>
      </c>
      <c r="I1941" s="100" t="str">
        <f>IF(CADA_PROD!C1941="","",IFERROR(IF(H1941&lt;=0,"Sem estoque",IF(H1941/E1941&lt;0.25,"Quase sem estoque",IF(H1941/E1941&lt;1.2,"Estoque baixo",IF(H1941/E1941&lt;2,"Estoque moderado","Estoque confortável")))),""))</f>
        <v/>
      </c>
      <c r="J1941" s="102" t="str">
        <f>IF(CADA_PROD!C1941="","",SUMIFS(MOVI_ENTR!M:M,MOVI_ENTR!D:D,D1941))</f>
        <v/>
      </c>
      <c r="K1941" s="103" t="str">
        <f>IF(CADA_PROD!C1941="","",IFERROR($J1941/SUM($J$6:$J$1006),""))</f>
        <v/>
      </c>
      <c r="L1941" s="103" t="str">
        <f>IF(CADA_PROD!C1941="","",IFERROR(H1941/SUM($H$6:$H$1006)+P1941,""))</f>
        <v/>
      </c>
      <c r="M1941" s="102" t="str">
        <f>IF(CADA_PROD!$C1941="","",IFERROR(SUMIFS(MOVI_ENTR!M:M,MOVI_ENTR!D:D,D1941)/SUMIFS(MOVI_ENTR!I:I,MOVI_ENTR!D:D,D1941),0))</f>
        <v/>
      </c>
      <c r="N1941" s="104" t="str">
        <f>IF(CADA_PROD!C1941="","",G1941/E1941)</f>
        <v/>
      </c>
    </row>
    <row r="1942" spans="3:14" ht="30" customHeight="1">
      <c r="C1942" s="99" t="str">
        <f>IF(CADA_PROD!C1942="","",CADA_PROD!C1942)</f>
        <v/>
      </c>
      <c r="D1942" s="100" t="str">
        <f>IF(CADA_PROD!D1942="","",CADA_PROD!D1942)</f>
        <v/>
      </c>
      <c r="E1942" s="101" t="str">
        <f>IF(CADA_PROD!E1942="","",CADA_PROD!E1942)</f>
        <v/>
      </c>
      <c r="F1942" s="101" t="str">
        <f>IF(CADA_PROD!D1942="","",SUMIFS(MOVI_ENTR!I:I,MOVI_ENTR!D:D,D1942))</f>
        <v/>
      </c>
      <c r="G1942" s="101" t="str">
        <f>IF(CADA_PROD!C1942="","",SUMIFS(MOVI_SAID!H:H,MOVI_SAID!D:D,D1942))</f>
        <v/>
      </c>
      <c r="H1942" s="101" t="str">
        <f t="shared" si="47"/>
        <v/>
      </c>
      <c r="I1942" s="100" t="str">
        <f>IF(CADA_PROD!C1942="","",IFERROR(IF(H1942&lt;=0,"Sem estoque",IF(H1942/E1942&lt;0.25,"Quase sem estoque",IF(H1942/E1942&lt;1.2,"Estoque baixo",IF(H1942/E1942&lt;2,"Estoque moderado","Estoque confortável")))),""))</f>
        <v/>
      </c>
      <c r="J1942" s="102" t="str">
        <f>IF(CADA_PROD!C1942="","",SUMIFS(MOVI_ENTR!M:M,MOVI_ENTR!D:D,D1942))</f>
        <v/>
      </c>
      <c r="K1942" s="103" t="str">
        <f>IF(CADA_PROD!C1942="","",IFERROR($J1942/SUM($J$6:$J$1006),""))</f>
        <v/>
      </c>
      <c r="L1942" s="103" t="str">
        <f>IF(CADA_PROD!C1942="","",IFERROR(H1942/SUM($H$6:$H$1006)+P1942,""))</f>
        <v/>
      </c>
      <c r="M1942" s="102" t="str">
        <f>IF(CADA_PROD!$C1942="","",IFERROR(SUMIFS(MOVI_ENTR!M:M,MOVI_ENTR!D:D,D1942)/SUMIFS(MOVI_ENTR!I:I,MOVI_ENTR!D:D,D1942),0))</f>
        <v/>
      </c>
      <c r="N1942" s="104" t="str">
        <f>IF(CADA_PROD!C1942="","",G1942/E1942)</f>
        <v/>
      </c>
    </row>
    <row r="1943" spans="3:14" ht="30" customHeight="1">
      <c r="C1943" s="99" t="str">
        <f>IF(CADA_PROD!C1943="","",CADA_PROD!C1943)</f>
        <v/>
      </c>
      <c r="D1943" s="100" t="str">
        <f>IF(CADA_PROD!D1943="","",CADA_PROD!D1943)</f>
        <v/>
      </c>
      <c r="E1943" s="101" t="str">
        <f>IF(CADA_PROD!E1943="","",CADA_PROD!E1943)</f>
        <v/>
      </c>
      <c r="F1943" s="101" t="str">
        <f>IF(CADA_PROD!D1943="","",SUMIFS(MOVI_ENTR!I:I,MOVI_ENTR!D:D,D1943))</f>
        <v/>
      </c>
      <c r="G1943" s="101" t="str">
        <f>IF(CADA_PROD!C1943="","",SUMIFS(MOVI_SAID!H:H,MOVI_SAID!D:D,D1943))</f>
        <v/>
      </c>
      <c r="H1943" s="101" t="str">
        <f t="shared" si="47"/>
        <v/>
      </c>
      <c r="I1943" s="100" t="str">
        <f>IF(CADA_PROD!C1943="","",IFERROR(IF(H1943&lt;=0,"Sem estoque",IF(H1943/E1943&lt;0.25,"Quase sem estoque",IF(H1943/E1943&lt;1.2,"Estoque baixo",IF(H1943/E1943&lt;2,"Estoque moderado","Estoque confortável")))),""))</f>
        <v/>
      </c>
      <c r="J1943" s="102" t="str">
        <f>IF(CADA_PROD!C1943="","",SUMIFS(MOVI_ENTR!M:M,MOVI_ENTR!D:D,D1943))</f>
        <v/>
      </c>
      <c r="K1943" s="103" t="str">
        <f>IF(CADA_PROD!C1943="","",IFERROR($J1943/SUM($J$6:$J$1006),""))</f>
        <v/>
      </c>
      <c r="L1943" s="103" t="str">
        <f>IF(CADA_PROD!C1943="","",IFERROR(H1943/SUM($H$6:$H$1006)+P1943,""))</f>
        <v/>
      </c>
      <c r="M1943" s="102" t="str">
        <f>IF(CADA_PROD!$C1943="","",IFERROR(SUMIFS(MOVI_ENTR!M:M,MOVI_ENTR!D:D,D1943)/SUMIFS(MOVI_ENTR!I:I,MOVI_ENTR!D:D,D1943),0))</f>
        <v/>
      </c>
      <c r="N1943" s="104" t="str">
        <f>IF(CADA_PROD!C1943="","",G1943/E1943)</f>
        <v/>
      </c>
    </row>
    <row r="1944" spans="3:14" ht="30" customHeight="1">
      <c r="C1944" s="99" t="str">
        <f>IF(CADA_PROD!C1944="","",CADA_PROD!C1944)</f>
        <v/>
      </c>
      <c r="D1944" s="100" t="str">
        <f>IF(CADA_PROD!D1944="","",CADA_PROD!D1944)</f>
        <v/>
      </c>
      <c r="E1944" s="101" t="str">
        <f>IF(CADA_PROD!E1944="","",CADA_PROD!E1944)</f>
        <v/>
      </c>
      <c r="F1944" s="101" t="str">
        <f>IF(CADA_PROD!D1944="","",SUMIFS(MOVI_ENTR!I:I,MOVI_ENTR!D:D,D1944))</f>
        <v/>
      </c>
      <c r="G1944" s="101" t="str">
        <f>IF(CADA_PROD!C1944="","",SUMIFS(MOVI_SAID!H:H,MOVI_SAID!D:D,D1944))</f>
        <v/>
      </c>
      <c r="H1944" s="101" t="str">
        <f t="shared" si="47"/>
        <v/>
      </c>
      <c r="I1944" s="100" t="str">
        <f>IF(CADA_PROD!C1944="","",IFERROR(IF(H1944&lt;=0,"Sem estoque",IF(H1944/E1944&lt;0.25,"Quase sem estoque",IF(H1944/E1944&lt;1.2,"Estoque baixo",IF(H1944/E1944&lt;2,"Estoque moderado","Estoque confortável")))),""))</f>
        <v/>
      </c>
      <c r="J1944" s="102" t="str">
        <f>IF(CADA_PROD!C1944="","",SUMIFS(MOVI_ENTR!M:M,MOVI_ENTR!D:D,D1944))</f>
        <v/>
      </c>
      <c r="K1944" s="103" t="str">
        <f>IF(CADA_PROD!C1944="","",IFERROR($J1944/SUM($J$6:$J$1006),""))</f>
        <v/>
      </c>
      <c r="L1944" s="103" t="str">
        <f>IF(CADA_PROD!C1944="","",IFERROR(H1944/SUM($H$6:$H$1006)+P1944,""))</f>
        <v/>
      </c>
      <c r="M1944" s="102" t="str">
        <f>IF(CADA_PROD!$C1944="","",IFERROR(SUMIFS(MOVI_ENTR!M:M,MOVI_ENTR!D:D,D1944)/SUMIFS(MOVI_ENTR!I:I,MOVI_ENTR!D:D,D1944),0))</f>
        <v/>
      </c>
      <c r="N1944" s="104" t="str">
        <f>IF(CADA_PROD!C1944="","",G1944/E1944)</f>
        <v/>
      </c>
    </row>
    <row r="1945" spans="3:14" ht="30" customHeight="1">
      <c r="C1945" s="99" t="str">
        <f>IF(CADA_PROD!C1945="","",CADA_PROD!C1945)</f>
        <v/>
      </c>
      <c r="D1945" s="100" t="str">
        <f>IF(CADA_PROD!D1945="","",CADA_PROD!D1945)</f>
        <v/>
      </c>
      <c r="E1945" s="101" t="str">
        <f>IF(CADA_PROD!E1945="","",CADA_PROD!E1945)</f>
        <v/>
      </c>
      <c r="F1945" s="101" t="str">
        <f>IF(CADA_PROD!D1945="","",SUMIFS(MOVI_ENTR!I:I,MOVI_ENTR!D:D,D1945))</f>
        <v/>
      </c>
      <c r="G1945" s="101" t="str">
        <f>IF(CADA_PROD!C1945="","",SUMIFS(MOVI_SAID!H:H,MOVI_SAID!D:D,D1945))</f>
        <v/>
      </c>
      <c r="H1945" s="101" t="str">
        <f t="shared" si="47"/>
        <v/>
      </c>
      <c r="I1945" s="100" t="str">
        <f>IF(CADA_PROD!C1945="","",IFERROR(IF(H1945&lt;=0,"Sem estoque",IF(H1945/E1945&lt;0.25,"Quase sem estoque",IF(H1945/E1945&lt;1.2,"Estoque baixo",IF(H1945/E1945&lt;2,"Estoque moderado","Estoque confortável")))),""))</f>
        <v/>
      </c>
      <c r="J1945" s="102" t="str">
        <f>IF(CADA_PROD!C1945="","",SUMIFS(MOVI_ENTR!M:M,MOVI_ENTR!D:D,D1945))</f>
        <v/>
      </c>
      <c r="K1945" s="103" t="str">
        <f>IF(CADA_PROD!C1945="","",IFERROR($J1945/SUM($J$6:$J$1006),""))</f>
        <v/>
      </c>
      <c r="L1945" s="103" t="str">
        <f>IF(CADA_PROD!C1945="","",IFERROR(H1945/SUM($H$6:$H$1006)+P1945,""))</f>
        <v/>
      </c>
      <c r="M1945" s="102" t="str">
        <f>IF(CADA_PROD!$C1945="","",IFERROR(SUMIFS(MOVI_ENTR!M:M,MOVI_ENTR!D:D,D1945)/SUMIFS(MOVI_ENTR!I:I,MOVI_ENTR!D:D,D1945),0))</f>
        <v/>
      </c>
      <c r="N1945" s="104" t="str">
        <f>IF(CADA_PROD!C1945="","",G1945/E1945)</f>
        <v/>
      </c>
    </row>
    <row r="1946" spans="3:14" ht="30" customHeight="1">
      <c r="C1946" s="99" t="str">
        <f>IF(CADA_PROD!C1946="","",CADA_PROD!C1946)</f>
        <v/>
      </c>
      <c r="D1946" s="100" t="str">
        <f>IF(CADA_PROD!D1946="","",CADA_PROD!D1946)</f>
        <v/>
      </c>
      <c r="E1946" s="101" t="str">
        <f>IF(CADA_PROD!E1946="","",CADA_PROD!E1946)</f>
        <v/>
      </c>
      <c r="F1946" s="101" t="str">
        <f>IF(CADA_PROD!D1946="","",SUMIFS(MOVI_ENTR!I:I,MOVI_ENTR!D:D,D1946))</f>
        <v/>
      </c>
      <c r="G1946" s="101" t="str">
        <f>IF(CADA_PROD!C1946="","",SUMIFS(MOVI_SAID!H:H,MOVI_SAID!D:D,D1946))</f>
        <v/>
      </c>
      <c r="H1946" s="101" t="str">
        <f t="shared" si="47"/>
        <v/>
      </c>
      <c r="I1946" s="100" t="str">
        <f>IF(CADA_PROD!C1946="","",IFERROR(IF(H1946&lt;=0,"Sem estoque",IF(H1946/E1946&lt;0.25,"Quase sem estoque",IF(H1946/E1946&lt;1.2,"Estoque baixo",IF(H1946/E1946&lt;2,"Estoque moderado","Estoque confortável")))),""))</f>
        <v/>
      </c>
      <c r="J1946" s="102" t="str">
        <f>IF(CADA_PROD!C1946="","",SUMIFS(MOVI_ENTR!M:M,MOVI_ENTR!D:D,D1946))</f>
        <v/>
      </c>
      <c r="K1946" s="103" t="str">
        <f>IF(CADA_PROD!C1946="","",IFERROR($J1946/SUM($J$6:$J$1006),""))</f>
        <v/>
      </c>
      <c r="L1946" s="103" t="str">
        <f>IF(CADA_PROD!C1946="","",IFERROR(H1946/SUM($H$6:$H$1006)+P1946,""))</f>
        <v/>
      </c>
      <c r="M1946" s="102" t="str">
        <f>IF(CADA_PROD!$C1946="","",IFERROR(SUMIFS(MOVI_ENTR!M:M,MOVI_ENTR!D:D,D1946)/SUMIFS(MOVI_ENTR!I:I,MOVI_ENTR!D:D,D1946),0))</f>
        <v/>
      </c>
      <c r="N1946" s="104" t="str">
        <f>IF(CADA_PROD!C1946="","",G1946/E1946)</f>
        <v/>
      </c>
    </row>
    <row r="1947" spans="3:14" ht="30" customHeight="1">
      <c r="C1947" s="99" t="str">
        <f>IF(CADA_PROD!C1947="","",CADA_PROD!C1947)</f>
        <v/>
      </c>
      <c r="D1947" s="100" t="str">
        <f>IF(CADA_PROD!D1947="","",CADA_PROD!D1947)</f>
        <v/>
      </c>
      <c r="E1947" s="101" t="str">
        <f>IF(CADA_PROD!E1947="","",CADA_PROD!E1947)</f>
        <v/>
      </c>
      <c r="F1947" s="101" t="str">
        <f>IF(CADA_PROD!D1947="","",SUMIFS(MOVI_ENTR!I:I,MOVI_ENTR!D:D,D1947))</f>
        <v/>
      </c>
      <c r="G1947" s="101" t="str">
        <f>IF(CADA_PROD!C1947="","",SUMIFS(MOVI_SAID!H:H,MOVI_SAID!D:D,D1947))</f>
        <v/>
      </c>
      <c r="H1947" s="101" t="str">
        <f t="shared" si="47"/>
        <v/>
      </c>
      <c r="I1947" s="100" t="str">
        <f>IF(CADA_PROD!C1947="","",IFERROR(IF(H1947&lt;=0,"Sem estoque",IF(H1947/E1947&lt;0.25,"Quase sem estoque",IF(H1947/E1947&lt;1.2,"Estoque baixo",IF(H1947/E1947&lt;2,"Estoque moderado","Estoque confortável")))),""))</f>
        <v/>
      </c>
      <c r="J1947" s="102" t="str">
        <f>IF(CADA_PROD!C1947="","",SUMIFS(MOVI_ENTR!M:M,MOVI_ENTR!D:D,D1947))</f>
        <v/>
      </c>
      <c r="K1947" s="103" t="str">
        <f>IF(CADA_PROD!C1947="","",IFERROR($J1947/SUM($J$6:$J$1006),""))</f>
        <v/>
      </c>
      <c r="L1947" s="103" t="str">
        <f>IF(CADA_PROD!C1947="","",IFERROR(H1947/SUM($H$6:$H$1006)+P1947,""))</f>
        <v/>
      </c>
      <c r="M1947" s="102" t="str">
        <f>IF(CADA_PROD!$C1947="","",IFERROR(SUMIFS(MOVI_ENTR!M:M,MOVI_ENTR!D:D,D1947)/SUMIFS(MOVI_ENTR!I:I,MOVI_ENTR!D:D,D1947),0))</f>
        <v/>
      </c>
      <c r="N1947" s="104" t="str">
        <f>IF(CADA_PROD!C1947="","",G1947/E1947)</f>
        <v/>
      </c>
    </row>
    <row r="1948" spans="3:14" ht="30" customHeight="1">
      <c r="C1948" s="99" t="str">
        <f>IF(CADA_PROD!C1948="","",CADA_PROD!C1948)</f>
        <v/>
      </c>
      <c r="D1948" s="100" t="str">
        <f>IF(CADA_PROD!D1948="","",CADA_PROD!D1948)</f>
        <v/>
      </c>
      <c r="E1948" s="101" t="str">
        <f>IF(CADA_PROD!E1948="","",CADA_PROD!E1948)</f>
        <v/>
      </c>
      <c r="F1948" s="101" t="str">
        <f>IF(CADA_PROD!D1948="","",SUMIFS(MOVI_ENTR!I:I,MOVI_ENTR!D:D,D1948))</f>
        <v/>
      </c>
      <c r="G1948" s="101" t="str">
        <f>IF(CADA_PROD!C1948="","",SUMIFS(MOVI_SAID!H:H,MOVI_SAID!D:D,D1948))</f>
        <v/>
      </c>
      <c r="H1948" s="101" t="str">
        <f t="shared" si="47"/>
        <v/>
      </c>
      <c r="I1948" s="100" t="str">
        <f>IF(CADA_PROD!C1948="","",IFERROR(IF(H1948&lt;=0,"Sem estoque",IF(H1948/E1948&lt;0.25,"Quase sem estoque",IF(H1948/E1948&lt;1.2,"Estoque baixo",IF(H1948/E1948&lt;2,"Estoque moderado","Estoque confortável")))),""))</f>
        <v/>
      </c>
      <c r="J1948" s="102" t="str">
        <f>IF(CADA_PROD!C1948="","",SUMIFS(MOVI_ENTR!M:M,MOVI_ENTR!D:D,D1948))</f>
        <v/>
      </c>
      <c r="K1948" s="103" t="str">
        <f>IF(CADA_PROD!C1948="","",IFERROR($J1948/SUM($J$6:$J$1006),""))</f>
        <v/>
      </c>
      <c r="L1948" s="103" t="str">
        <f>IF(CADA_PROD!C1948="","",IFERROR(H1948/SUM($H$6:$H$1006)+P1948,""))</f>
        <v/>
      </c>
      <c r="M1948" s="102" t="str">
        <f>IF(CADA_PROD!$C1948="","",IFERROR(SUMIFS(MOVI_ENTR!M:M,MOVI_ENTR!D:D,D1948)/SUMIFS(MOVI_ENTR!I:I,MOVI_ENTR!D:D,D1948),0))</f>
        <v/>
      </c>
      <c r="N1948" s="104" t="str">
        <f>IF(CADA_PROD!C1948="","",G1948/E1948)</f>
        <v/>
      </c>
    </row>
    <row r="1949" spans="3:14" ht="30" customHeight="1">
      <c r="C1949" s="99" t="str">
        <f>IF(CADA_PROD!C1949="","",CADA_PROD!C1949)</f>
        <v/>
      </c>
      <c r="D1949" s="100" t="str">
        <f>IF(CADA_PROD!D1949="","",CADA_PROD!D1949)</f>
        <v/>
      </c>
      <c r="E1949" s="101" t="str">
        <f>IF(CADA_PROD!E1949="","",CADA_PROD!E1949)</f>
        <v/>
      </c>
      <c r="F1949" s="101" t="str">
        <f>IF(CADA_PROD!D1949="","",SUMIFS(MOVI_ENTR!I:I,MOVI_ENTR!D:D,D1949))</f>
        <v/>
      </c>
      <c r="G1949" s="101" t="str">
        <f>IF(CADA_PROD!C1949="","",SUMIFS(MOVI_SAID!H:H,MOVI_SAID!D:D,D1949))</f>
        <v/>
      </c>
      <c r="H1949" s="101" t="str">
        <f t="shared" si="47"/>
        <v/>
      </c>
      <c r="I1949" s="100" t="str">
        <f>IF(CADA_PROD!C1949="","",IFERROR(IF(H1949&lt;=0,"Sem estoque",IF(H1949/E1949&lt;0.25,"Quase sem estoque",IF(H1949/E1949&lt;1.2,"Estoque baixo",IF(H1949/E1949&lt;2,"Estoque moderado","Estoque confortável")))),""))</f>
        <v/>
      </c>
      <c r="J1949" s="102" t="str">
        <f>IF(CADA_PROD!C1949="","",SUMIFS(MOVI_ENTR!M:M,MOVI_ENTR!D:D,D1949))</f>
        <v/>
      </c>
      <c r="K1949" s="103" t="str">
        <f>IF(CADA_PROD!C1949="","",IFERROR($J1949/SUM($J$6:$J$1006),""))</f>
        <v/>
      </c>
      <c r="L1949" s="103" t="str">
        <f>IF(CADA_PROD!C1949="","",IFERROR(H1949/SUM($H$6:$H$1006)+P1949,""))</f>
        <v/>
      </c>
      <c r="M1949" s="102" t="str">
        <f>IF(CADA_PROD!$C1949="","",IFERROR(SUMIFS(MOVI_ENTR!M:M,MOVI_ENTR!D:D,D1949)/SUMIFS(MOVI_ENTR!I:I,MOVI_ENTR!D:D,D1949),0))</f>
        <v/>
      </c>
      <c r="N1949" s="104" t="str">
        <f>IF(CADA_PROD!C1949="","",G1949/E1949)</f>
        <v/>
      </c>
    </row>
    <row r="1950" spans="3:14" ht="30" customHeight="1">
      <c r="C1950" s="99" t="str">
        <f>IF(CADA_PROD!C1950="","",CADA_PROD!C1950)</f>
        <v/>
      </c>
      <c r="D1950" s="100" t="str">
        <f>IF(CADA_PROD!D1950="","",CADA_PROD!D1950)</f>
        <v/>
      </c>
      <c r="E1950" s="101" t="str">
        <f>IF(CADA_PROD!E1950="","",CADA_PROD!E1950)</f>
        <v/>
      </c>
      <c r="F1950" s="101" t="str">
        <f>IF(CADA_PROD!D1950="","",SUMIFS(MOVI_ENTR!I:I,MOVI_ENTR!D:D,D1950))</f>
        <v/>
      </c>
      <c r="G1950" s="101" t="str">
        <f>IF(CADA_PROD!C1950="","",SUMIFS(MOVI_SAID!H:H,MOVI_SAID!D:D,D1950))</f>
        <v/>
      </c>
      <c r="H1950" s="101" t="str">
        <f t="shared" si="47"/>
        <v/>
      </c>
      <c r="I1950" s="100" t="str">
        <f>IF(CADA_PROD!C1950="","",IFERROR(IF(H1950&lt;=0,"Sem estoque",IF(H1950/E1950&lt;0.25,"Quase sem estoque",IF(H1950/E1950&lt;1.2,"Estoque baixo",IF(H1950/E1950&lt;2,"Estoque moderado","Estoque confortável")))),""))</f>
        <v/>
      </c>
      <c r="J1950" s="102" t="str">
        <f>IF(CADA_PROD!C1950="","",SUMIFS(MOVI_ENTR!M:M,MOVI_ENTR!D:D,D1950))</f>
        <v/>
      </c>
      <c r="K1950" s="103" t="str">
        <f>IF(CADA_PROD!C1950="","",IFERROR($J1950/SUM($J$6:$J$1006),""))</f>
        <v/>
      </c>
      <c r="L1950" s="103" t="str">
        <f>IF(CADA_PROD!C1950="","",IFERROR(H1950/SUM($H$6:$H$1006)+P1950,""))</f>
        <v/>
      </c>
      <c r="M1950" s="102" t="str">
        <f>IF(CADA_PROD!$C1950="","",IFERROR(SUMIFS(MOVI_ENTR!M:M,MOVI_ENTR!D:D,D1950)/SUMIFS(MOVI_ENTR!I:I,MOVI_ENTR!D:D,D1950),0))</f>
        <v/>
      </c>
      <c r="N1950" s="104" t="str">
        <f>IF(CADA_PROD!C1950="","",G1950/E1950)</f>
        <v/>
      </c>
    </row>
    <row r="1951" spans="3:14" ht="30" customHeight="1">
      <c r="C1951" s="99" t="str">
        <f>IF(CADA_PROD!C1951="","",CADA_PROD!C1951)</f>
        <v/>
      </c>
      <c r="D1951" s="100" t="str">
        <f>IF(CADA_PROD!D1951="","",CADA_PROD!D1951)</f>
        <v/>
      </c>
      <c r="E1951" s="101" t="str">
        <f>IF(CADA_PROD!E1951="","",CADA_PROD!E1951)</f>
        <v/>
      </c>
      <c r="F1951" s="101" t="str">
        <f>IF(CADA_PROD!D1951="","",SUMIFS(MOVI_ENTR!I:I,MOVI_ENTR!D:D,D1951))</f>
        <v/>
      </c>
      <c r="G1951" s="101" t="str">
        <f>IF(CADA_PROD!C1951="","",SUMIFS(MOVI_SAID!H:H,MOVI_SAID!D:D,D1951))</f>
        <v/>
      </c>
      <c r="H1951" s="101" t="str">
        <f t="shared" si="47"/>
        <v/>
      </c>
      <c r="I1951" s="100" t="str">
        <f>IF(CADA_PROD!C1951="","",IFERROR(IF(H1951&lt;=0,"Sem estoque",IF(H1951/E1951&lt;0.25,"Quase sem estoque",IF(H1951/E1951&lt;1.2,"Estoque baixo",IF(H1951/E1951&lt;2,"Estoque moderado","Estoque confortável")))),""))</f>
        <v/>
      </c>
      <c r="J1951" s="102" t="str">
        <f>IF(CADA_PROD!C1951="","",SUMIFS(MOVI_ENTR!M:M,MOVI_ENTR!D:D,D1951))</f>
        <v/>
      </c>
      <c r="K1951" s="103" t="str">
        <f>IF(CADA_PROD!C1951="","",IFERROR($J1951/SUM($J$6:$J$1006),""))</f>
        <v/>
      </c>
      <c r="L1951" s="103" t="str">
        <f>IF(CADA_PROD!C1951="","",IFERROR(H1951/SUM($H$6:$H$1006)+P1951,""))</f>
        <v/>
      </c>
      <c r="M1951" s="102" t="str">
        <f>IF(CADA_PROD!$C1951="","",IFERROR(SUMIFS(MOVI_ENTR!M:M,MOVI_ENTR!D:D,D1951)/SUMIFS(MOVI_ENTR!I:I,MOVI_ENTR!D:D,D1951),0))</f>
        <v/>
      </c>
      <c r="N1951" s="104" t="str">
        <f>IF(CADA_PROD!C1951="","",G1951/E1951)</f>
        <v/>
      </c>
    </row>
    <row r="1952" spans="3:14" ht="30" customHeight="1">
      <c r="C1952" s="99" t="str">
        <f>IF(CADA_PROD!C1952="","",CADA_PROD!C1952)</f>
        <v/>
      </c>
      <c r="D1952" s="100" t="str">
        <f>IF(CADA_PROD!D1952="","",CADA_PROD!D1952)</f>
        <v/>
      </c>
      <c r="E1952" s="101" t="str">
        <f>IF(CADA_PROD!E1952="","",CADA_PROD!E1952)</f>
        <v/>
      </c>
      <c r="F1952" s="101" t="str">
        <f>IF(CADA_PROD!D1952="","",SUMIFS(MOVI_ENTR!I:I,MOVI_ENTR!D:D,D1952))</f>
        <v/>
      </c>
      <c r="G1952" s="101" t="str">
        <f>IF(CADA_PROD!C1952="","",SUMIFS(MOVI_SAID!H:H,MOVI_SAID!D:D,D1952))</f>
        <v/>
      </c>
      <c r="H1952" s="101" t="str">
        <f t="shared" si="47"/>
        <v/>
      </c>
      <c r="I1952" s="100" t="str">
        <f>IF(CADA_PROD!C1952="","",IFERROR(IF(H1952&lt;=0,"Sem estoque",IF(H1952/E1952&lt;0.25,"Quase sem estoque",IF(H1952/E1952&lt;1.2,"Estoque baixo",IF(H1952/E1952&lt;2,"Estoque moderado","Estoque confortável")))),""))</f>
        <v/>
      </c>
      <c r="J1952" s="102" t="str">
        <f>IF(CADA_PROD!C1952="","",SUMIFS(MOVI_ENTR!M:M,MOVI_ENTR!D:D,D1952))</f>
        <v/>
      </c>
      <c r="K1952" s="103" t="str">
        <f>IF(CADA_PROD!C1952="","",IFERROR($J1952/SUM($J$6:$J$1006),""))</f>
        <v/>
      </c>
      <c r="L1952" s="103" t="str">
        <f>IF(CADA_PROD!C1952="","",IFERROR(H1952/SUM($H$6:$H$1006)+P1952,""))</f>
        <v/>
      </c>
      <c r="M1952" s="102" t="str">
        <f>IF(CADA_PROD!$C1952="","",IFERROR(SUMIFS(MOVI_ENTR!M:M,MOVI_ENTR!D:D,D1952)/SUMIFS(MOVI_ENTR!I:I,MOVI_ENTR!D:D,D1952),0))</f>
        <v/>
      </c>
      <c r="N1952" s="104" t="str">
        <f>IF(CADA_PROD!C1952="","",G1952/E1952)</f>
        <v/>
      </c>
    </row>
    <row r="1953" spans="3:14" ht="30" customHeight="1">
      <c r="C1953" s="99" t="str">
        <f>IF(CADA_PROD!C1953="","",CADA_PROD!C1953)</f>
        <v/>
      </c>
      <c r="D1953" s="100" t="str">
        <f>IF(CADA_PROD!D1953="","",CADA_PROD!D1953)</f>
        <v/>
      </c>
      <c r="E1953" s="101" t="str">
        <f>IF(CADA_PROD!E1953="","",CADA_PROD!E1953)</f>
        <v/>
      </c>
      <c r="F1953" s="101" t="str">
        <f>IF(CADA_PROD!D1953="","",SUMIFS(MOVI_ENTR!I:I,MOVI_ENTR!D:D,D1953))</f>
        <v/>
      </c>
      <c r="G1953" s="101" t="str">
        <f>IF(CADA_PROD!C1953="","",SUMIFS(MOVI_SAID!H:H,MOVI_SAID!D:D,D1953))</f>
        <v/>
      </c>
      <c r="H1953" s="101" t="str">
        <f t="shared" si="47"/>
        <v/>
      </c>
      <c r="I1953" s="100" t="str">
        <f>IF(CADA_PROD!C1953="","",IFERROR(IF(H1953&lt;=0,"Sem estoque",IF(H1953/E1953&lt;0.25,"Quase sem estoque",IF(H1953/E1953&lt;1.2,"Estoque baixo",IF(H1953/E1953&lt;2,"Estoque moderado","Estoque confortável")))),""))</f>
        <v/>
      </c>
      <c r="J1953" s="102" t="str">
        <f>IF(CADA_PROD!C1953="","",SUMIFS(MOVI_ENTR!M:M,MOVI_ENTR!D:D,D1953))</f>
        <v/>
      </c>
      <c r="K1953" s="103" t="str">
        <f>IF(CADA_PROD!C1953="","",IFERROR($J1953/SUM($J$6:$J$1006),""))</f>
        <v/>
      </c>
      <c r="L1953" s="103" t="str">
        <f>IF(CADA_PROD!C1953="","",IFERROR(H1953/SUM($H$6:$H$1006)+P1953,""))</f>
        <v/>
      </c>
      <c r="M1953" s="102" t="str">
        <f>IF(CADA_PROD!$C1953="","",IFERROR(SUMIFS(MOVI_ENTR!M:M,MOVI_ENTR!D:D,D1953)/SUMIFS(MOVI_ENTR!I:I,MOVI_ENTR!D:D,D1953),0))</f>
        <v/>
      </c>
      <c r="N1953" s="104" t="str">
        <f>IF(CADA_PROD!C1953="","",G1953/E1953)</f>
        <v/>
      </c>
    </row>
    <row r="1954" spans="3:14" ht="30" customHeight="1">
      <c r="C1954" s="99" t="str">
        <f>IF(CADA_PROD!C1954="","",CADA_PROD!C1954)</f>
        <v/>
      </c>
      <c r="D1954" s="100" t="str">
        <f>IF(CADA_PROD!D1954="","",CADA_PROD!D1954)</f>
        <v/>
      </c>
      <c r="E1954" s="101" t="str">
        <f>IF(CADA_PROD!E1954="","",CADA_PROD!E1954)</f>
        <v/>
      </c>
      <c r="F1954" s="101" t="str">
        <f>IF(CADA_PROD!D1954="","",SUMIFS(MOVI_ENTR!I:I,MOVI_ENTR!D:D,D1954))</f>
        <v/>
      </c>
      <c r="G1954" s="101" t="str">
        <f>IF(CADA_PROD!C1954="","",SUMIFS(MOVI_SAID!H:H,MOVI_SAID!D:D,D1954))</f>
        <v/>
      </c>
      <c r="H1954" s="101" t="str">
        <f t="shared" si="47"/>
        <v/>
      </c>
      <c r="I1954" s="100" t="str">
        <f>IF(CADA_PROD!C1954="","",IFERROR(IF(H1954&lt;=0,"Sem estoque",IF(H1954/E1954&lt;0.25,"Quase sem estoque",IF(H1954/E1954&lt;1.2,"Estoque baixo",IF(H1954/E1954&lt;2,"Estoque moderado","Estoque confortável")))),""))</f>
        <v/>
      </c>
      <c r="J1954" s="102" t="str">
        <f>IF(CADA_PROD!C1954="","",SUMIFS(MOVI_ENTR!M:M,MOVI_ENTR!D:D,D1954))</f>
        <v/>
      </c>
      <c r="K1954" s="103" t="str">
        <f>IF(CADA_PROD!C1954="","",IFERROR($J1954/SUM($J$6:$J$1006),""))</f>
        <v/>
      </c>
      <c r="L1954" s="103" t="str">
        <f>IF(CADA_PROD!C1954="","",IFERROR(H1954/SUM($H$6:$H$1006)+P1954,""))</f>
        <v/>
      </c>
      <c r="M1954" s="102" t="str">
        <f>IF(CADA_PROD!$C1954="","",IFERROR(SUMIFS(MOVI_ENTR!M:M,MOVI_ENTR!D:D,D1954)/SUMIFS(MOVI_ENTR!I:I,MOVI_ENTR!D:D,D1954),0))</f>
        <v/>
      </c>
      <c r="N1954" s="104" t="str">
        <f>IF(CADA_PROD!C1954="","",G1954/E1954)</f>
        <v/>
      </c>
    </row>
    <row r="1955" spans="3:14" ht="30" customHeight="1">
      <c r="C1955" s="99" t="str">
        <f>IF(CADA_PROD!C1955="","",CADA_PROD!C1955)</f>
        <v/>
      </c>
      <c r="D1955" s="100" t="str">
        <f>IF(CADA_PROD!D1955="","",CADA_PROD!D1955)</f>
        <v/>
      </c>
      <c r="E1955" s="101" t="str">
        <f>IF(CADA_PROD!E1955="","",CADA_PROD!E1955)</f>
        <v/>
      </c>
      <c r="F1955" s="101" t="str">
        <f>IF(CADA_PROD!D1955="","",SUMIFS(MOVI_ENTR!I:I,MOVI_ENTR!D:D,D1955))</f>
        <v/>
      </c>
      <c r="G1955" s="101" t="str">
        <f>IF(CADA_PROD!C1955="","",SUMIFS(MOVI_SAID!H:H,MOVI_SAID!D:D,D1955))</f>
        <v/>
      </c>
      <c r="H1955" s="101" t="str">
        <f t="shared" si="47"/>
        <v/>
      </c>
      <c r="I1955" s="100" t="str">
        <f>IF(CADA_PROD!C1955="","",IFERROR(IF(H1955&lt;=0,"Sem estoque",IF(H1955/E1955&lt;0.25,"Quase sem estoque",IF(H1955/E1955&lt;1.2,"Estoque baixo",IF(H1955/E1955&lt;2,"Estoque moderado","Estoque confortável")))),""))</f>
        <v/>
      </c>
      <c r="J1955" s="102" t="str">
        <f>IF(CADA_PROD!C1955="","",SUMIFS(MOVI_ENTR!M:M,MOVI_ENTR!D:D,D1955))</f>
        <v/>
      </c>
      <c r="K1955" s="103" t="str">
        <f>IF(CADA_PROD!C1955="","",IFERROR($J1955/SUM($J$6:$J$1006),""))</f>
        <v/>
      </c>
      <c r="L1955" s="103" t="str">
        <f>IF(CADA_PROD!C1955="","",IFERROR(H1955/SUM($H$6:$H$1006)+P1955,""))</f>
        <v/>
      </c>
      <c r="M1955" s="102" t="str">
        <f>IF(CADA_PROD!$C1955="","",IFERROR(SUMIFS(MOVI_ENTR!M:M,MOVI_ENTR!D:D,D1955)/SUMIFS(MOVI_ENTR!I:I,MOVI_ENTR!D:D,D1955),0))</f>
        <v/>
      </c>
      <c r="N1955" s="104" t="str">
        <f>IF(CADA_PROD!C1955="","",G1955/E1955)</f>
        <v/>
      </c>
    </row>
    <row r="1956" spans="3:14" ht="30" customHeight="1">
      <c r="C1956" s="99" t="str">
        <f>IF(CADA_PROD!C1956="","",CADA_PROD!C1956)</f>
        <v/>
      </c>
      <c r="D1956" s="100" t="str">
        <f>IF(CADA_PROD!D1956="","",CADA_PROD!D1956)</f>
        <v/>
      </c>
      <c r="E1956" s="101" t="str">
        <f>IF(CADA_PROD!E1956="","",CADA_PROD!E1956)</f>
        <v/>
      </c>
      <c r="F1956" s="101" t="str">
        <f>IF(CADA_PROD!D1956="","",SUMIFS(MOVI_ENTR!I:I,MOVI_ENTR!D:D,D1956))</f>
        <v/>
      </c>
      <c r="G1956" s="101" t="str">
        <f>IF(CADA_PROD!C1956="","",SUMIFS(MOVI_SAID!H:H,MOVI_SAID!D:D,D1956))</f>
        <v/>
      </c>
      <c r="H1956" s="101" t="str">
        <f t="shared" si="47"/>
        <v/>
      </c>
      <c r="I1956" s="100" t="str">
        <f>IF(CADA_PROD!C1956="","",IFERROR(IF(H1956&lt;=0,"Sem estoque",IF(H1956/E1956&lt;0.25,"Quase sem estoque",IF(H1956/E1956&lt;1.2,"Estoque baixo",IF(H1956/E1956&lt;2,"Estoque moderado","Estoque confortável")))),""))</f>
        <v/>
      </c>
      <c r="J1956" s="102" t="str">
        <f>IF(CADA_PROD!C1956="","",SUMIFS(MOVI_ENTR!M:M,MOVI_ENTR!D:D,D1956))</f>
        <v/>
      </c>
      <c r="K1956" s="103" t="str">
        <f>IF(CADA_PROD!C1956="","",IFERROR($J1956/SUM($J$6:$J$1006),""))</f>
        <v/>
      </c>
      <c r="L1956" s="103" t="str">
        <f>IF(CADA_PROD!C1956="","",IFERROR(H1956/SUM($H$6:$H$1006)+P1956,""))</f>
        <v/>
      </c>
      <c r="M1956" s="102" t="str">
        <f>IF(CADA_PROD!$C1956="","",IFERROR(SUMIFS(MOVI_ENTR!M:M,MOVI_ENTR!D:D,D1956)/SUMIFS(MOVI_ENTR!I:I,MOVI_ENTR!D:D,D1956),0))</f>
        <v/>
      </c>
      <c r="N1956" s="104" t="str">
        <f>IF(CADA_PROD!C1956="","",G1956/E1956)</f>
        <v/>
      </c>
    </row>
    <row r="1957" spans="3:14" ht="30" customHeight="1">
      <c r="C1957" s="99" t="str">
        <f>IF(CADA_PROD!C1957="","",CADA_PROD!C1957)</f>
        <v/>
      </c>
      <c r="D1957" s="100" t="str">
        <f>IF(CADA_PROD!D1957="","",CADA_PROD!D1957)</f>
        <v/>
      </c>
      <c r="E1957" s="101" t="str">
        <f>IF(CADA_PROD!E1957="","",CADA_PROD!E1957)</f>
        <v/>
      </c>
      <c r="F1957" s="101" t="str">
        <f>IF(CADA_PROD!D1957="","",SUMIFS(MOVI_ENTR!I:I,MOVI_ENTR!D:D,D1957))</f>
        <v/>
      </c>
      <c r="G1957" s="101" t="str">
        <f>IF(CADA_PROD!C1957="","",SUMIFS(MOVI_SAID!H:H,MOVI_SAID!D:D,D1957))</f>
        <v/>
      </c>
      <c r="H1957" s="101" t="str">
        <f t="shared" si="47"/>
        <v/>
      </c>
      <c r="I1957" s="100" t="str">
        <f>IF(CADA_PROD!C1957="","",IFERROR(IF(H1957&lt;=0,"Sem estoque",IF(H1957/E1957&lt;0.25,"Quase sem estoque",IF(H1957/E1957&lt;1.2,"Estoque baixo",IF(H1957/E1957&lt;2,"Estoque moderado","Estoque confortável")))),""))</f>
        <v/>
      </c>
      <c r="J1957" s="102" t="str">
        <f>IF(CADA_PROD!C1957="","",SUMIFS(MOVI_ENTR!M:M,MOVI_ENTR!D:D,D1957))</f>
        <v/>
      </c>
      <c r="K1957" s="103" t="str">
        <f>IF(CADA_PROD!C1957="","",IFERROR($J1957/SUM($J$6:$J$1006),""))</f>
        <v/>
      </c>
      <c r="L1957" s="103" t="str">
        <f>IF(CADA_PROD!C1957="","",IFERROR(H1957/SUM($H$6:$H$1006)+P1957,""))</f>
        <v/>
      </c>
      <c r="M1957" s="102" t="str">
        <f>IF(CADA_PROD!$C1957="","",IFERROR(SUMIFS(MOVI_ENTR!M:M,MOVI_ENTR!D:D,D1957)/SUMIFS(MOVI_ENTR!I:I,MOVI_ENTR!D:D,D1957),0))</f>
        <v/>
      </c>
      <c r="N1957" s="104" t="str">
        <f>IF(CADA_PROD!C1957="","",G1957/E1957)</f>
        <v/>
      </c>
    </row>
    <row r="1958" spans="3:14" ht="30" customHeight="1">
      <c r="C1958" s="99" t="str">
        <f>IF(CADA_PROD!C1958="","",CADA_PROD!C1958)</f>
        <v/>
      </c>
      <c r="D1958" s="100" t="str">
        <f>IF(CADA_PROD!D1958="","",CADA_PROD!D1958)</f>
        <v/>
      </c>
      <c r="E1958" s="101" t="str">
        <f>IF(CADA_PROD!E1958="","",CADA_PROD!E1958)</f>
        <v/>
      </c>
      <c r="F1958" s="101" t="str">
        <f>IF(CADA_PROD!D1958="","",SUMIFS(MOVI_ENTR!I:I,MOVI_ENTR!D:D,D1958))</f>
        <v/>
      </c>
      <c r="G1958" s="101" t="str">
        <f>IF(CADA_PROD!C1958="","",SUMIFS(MOVI_SAID!H:H,MOVI_SAID!D:D,D1958))</f>
        <v/>
      </c>
      <c r="H1958" s="101" t="str">
        <f t="shared" si="47"/>
        <v/>
      </c>
      <c r="I1958" s="100" t="str">
        <f>IF(CADA_PROD!C1958="","",IFERROR(IF(H1958&lt;=0,"Sem estoque",IF(H1958/E1958&lt;0.25,"Quase sem estoque",IF(H1958/E1958&lt;1.2,"Estoque baixo",IF(H1958/E1958&lt;2,"Estoque moderado","Estoque confortável")))),""))</f>
        <v/>
      </c>
      <c r="J1958" s="102" t="str">
        <f>IF(CADA_PROD!C1958="","",SUMIFS(MOVI_ENTR!M:M,MOVI_ENTR!D:D,D1958))</f>
        <v/>
      </c>
      <c r="K1958" s="103" t="str">
        <f>IF(CADA_PROD!C1958="","",IFERROR($J1958/SUM($J$6:$J$1006),""))</f>
        <v/>
      </c>
      <c r="L1958" s="103" t="str">
        <f>IF(CADA_PROD!C1958="","",IFERROR(H1958/SUM($H$6:$H$1006)+P1958,""))</f>
        <v/>
      </c>
      <c r="M1958" s="102" t="str">
        <f>IF(CADA_PROD!$C1958="","",IFERROR(SUMIFS(MOVI_ENTR!M:M,MOVI_ENTR!D:D,D1958)/SUMIFS(MOVI_ENTR!I:I,MOVI_ENTR!D:D,D1958),0))</f>
        <v/>
      </c>
      <c r="N1958" s="104" t="str">
        <f>IF(CADA_PROD!C1958="","",G1958/E1958)</f>
        <v/>
      </c>
    </row>
    <row r="1959" spans="3:14" ht="30" customHeight="1">
      <c r="C1959" s="99" t="str">
        <f>IF(CADA_PROD!C1959="","",CADA_PROD!C1959)</f>
        <v/>
      </c>
      <c r="D1959" s="100" t="str">
        <f>IF(CADA_PROD!D1959="","",CADA_PROD!D1959)</f>
        <v/>
      </c>
      <c r="E1959" s="101" t="str">
        <f>IF(CADA_PROD!E1959="","",CADA_PROD!E1959)</f>
        <v/>
      </c>
      <c r="F1959" s="101" t="str">
        <f>IF(CADA_PROD!D1959="","",SUMIFS(MOVI_ENTR!I:I,MOVI_ENTR!D:D,D1959))</f>
        <v/>
      </c>
      <c r="G1959" s="101" t="str">
        <f>IF(CADA_PROD!C1959="","",SUMIFS(MOVI_SAID!H:H,MOVI_SAID!D:D,D1959))</f>
        <v/>
      </c>
      <c r="H1959" s="101" t="str">
        <f t="shared" si="47"/>
        <v/>
      </c>
      <c r="I1959" s="100" t="str">
        <f>IF(CADA_PROD!C1959="","",IFERROR(IF(H1959&lt;=0,"Sem estoque",IF(H1959/E1959&lt;0.25,"Quase sem estoque",IF(H1959/E1959&lt;1.2,"Estoque baixo",IF(H1959/E1959&lt;2,"Estoque moderado","Estoque confortável")))),""))</f>
        <v/>
      </c>
      <c r="J1959" s="102" t="str">
        <f>IF(CADA_PROD!C1959="","",SUMIFS(MOVI_ENTR!M:M,MOVI_ENTR!D:D,D1959))</f>
        <v/>
      </c>
      <c r="K1959" s="103" t="str">
        <f>IF(CADA_PROD!C1959="","",IFERROR($J1959/SUM($J$6:$J$1006),""))</f>
        <v/>
      </c>
      <c r="L1959" s="103" t="str">
        <f>IF(CADA_PROD!C1959="","",IFERROR(H1959/SUM($H$6:$H$1006)+P1959,""))</f>
        <v/>
      </c>
      <c r="M1959" s="102" t="str">
        <f>IF(CADA_PROD!$C1959="","",IFERROR(SUMIFS(MOVI_ENTR!M:M,MOVI_ENTR!D:D,D1959)/SUMIFS(MOVI_ENTR!I:I,MOVI_ENTR!D:D,D1959),0))</f>
        <v/>
      </c>
      <c r="N1959" s="104" t="str">
        <f>IF(CADA_PROD!C1959="","",G1959/E1959)</f>
        <v/>
      </c>
    </row>
    <row r="1960" spans="3:14" ht="30" customHeight="1">
      <c r="C1960" s="99" t="str">
        <f>IF(CADA_PROD!C1960="","",CADA_PROD!C1960)</f>
        <v/>
      </c>
      <c r="D1960" s="100" t="str">
        <f>IF(CADA_PROD!D1960="","",CADA_PROD!D1960)</f>
        <v/>
      </c>
      <c r="E1960" s="101" t="str">
        <f>IF(CADA_PROD!E1960="","",CADA_PROD!E1960)</f>
        <v/>
      </c>
      <c r="F1960" s="101" t="str">
        <f>IF(CADA_PROD!D1960="","",SUMIFS(MOVI_ENTR!I:I,MOVI_ENTR!D:D,D1960))</f>
        <v/>
      </c>
      <c r="G1960" s="101" t="str">
        <f>IF(CADA_PROD!C1960="","",SUMIFS(MOVI_SAID!H:H,MOVI_SAID!D:D,D1960))</f>
        <v/>
      </c>
      <c r="H1960" s="101" t="str">
        <f t="shared" si="47"/>
        <v/>
      </c>
      <c r="I1960" s="100" t="str">
        <f>IF(CADA_PROD!C1960="","",IFERROR(IF(H1960&lt;=0,"Sem estoque",IF(H1960/E1960&lt;0.25,"Quase sem estoque",IF(H1960/E1960&lt;1.2,"Estoque baixo",IF(H1960/E1960&lt;2,"Estoque moderado","Estoque confortável")))),""))</f>
        <v/>
      </c>
      <c r="J1960" s="102" t="str">
        <f>IF(CADA_PROD!C1960="","",SUMIFS(MOVI_ENTR!M:M,MOVI_ENTR!D:D,D1960))</f>
        <v/>
      </c>
      <c r="K1960" s="103" t="str">
        <f>IF(CADA_PROD!C1960="","",IFERROR($J1960/SUM($J$6:$J$1006),""))</f>
        <v/>
      </c>
      <c r="L1960" s="103" t="str">
        <f>IF(CADA_PROD!C1960="","",IFERROR(H1960/SUM($H$6:$H$1006)+P1960,""))</f>
        <v/>
      </c>
      <c r="M1960" s="102" t="str">
        <f>IF(CADA_PROD!$C1960="","",IFERROR(SUMIFS(MOVI_ENTR!M:M,MOVI_ENTR!D:D,D1960)/SUMIFS(MOVI_ENTR!I:I,MOVI_ENTR!D:D,D1960),0))</f>
        <v/>
      </c>
      <c r="N1960" s="104" t="str">
        <f>IF(CADA_PROD!C1960="","",G1960/E1960)</f>
        <v/>
      </c>
    </row>
    <row r="1961" spans="3:14" ht="30" customHeight="1">
      <c r="C1961" s="99" t="str">
        <f>IF(CADA_PROD!C1961="","",CADA_PROD!C1961)</f>
        <v/>
      </c>
      <c r="D1961" s="100" t="str">
        <f>IF(CADA_PROD!D1961="","",CADA_PROD!D1961)</f>
        <v/>
      </c>
      <c r="E1961" s="101" t="str">
        <f>IF(CADA_PROD!E1961="","",CADA_PROD!E1961)</f>
        <v/>
      </c>
      <c r="F1961" s="101" t="str">
        <f>IF(CADA_PROD!D1961="","",SUMIFS(MOVI_ENTR!I:I,MOVI_ENTR!D:D,D1961))</f>
        <v/>
      </c>
      <c r="G1961" s="101" t="str">
        <f>IF(CADA_PROD!C1961="","",SUMIFS(MOVI_SAID!H:H,MOVI_SAID!D:D,D1961))</f>
        <v/>
      </c>
      <c r="H1961" s="101" t="str">
        <f t="shared" si="47"/>
        <v/>
      </c>
      <c r="I1961" s="100" t="str">
        <f>IF(CADA_PROD!C1961="","",IFERROR(IF(H1961&lt;=0,"Sem estoque",IF(H1961/E1961&lt;0.25,"Quase sem estoque",IF(H1961/E1961&lt;1.2,"Estoque baixo",IF(H1961/E1961&lt;2,"Estoque moderado","Estoque confortável")))),""))</f>
        <v/>
      </c>
      <c r="J1961" s="102" t="str">
        <f>IF(CADA_PROD!C1961="","",SUMIFS(MOVI_ENTR!M:M,MOVI_ENTR!D:D,D1961))</f>
        <v/>
      </c>
      <c r="K1961" s="103" t="str">
        <f>IF(CADA_PROD!C1961="","",IFERROR($J1961/SUM($J$6:$J$1006),""))</f>
        <v/>
      </c>
      <c r="L1961" s="103" t="str">
        <f>IF(CADA_PROD!C1961="","",IFERROR(H1961/SUM($H$6:$H$1006)+P1961,""))</f>
        <v/>
      </c>
      <c r="M1961" s="102" t="str">
        <f>IF(CADA_PROD!$C1961="","",IFERROR(SUMIFS(MOVI_ENTR!M:M,MOVI_ENTR!D:D,D1961)/SUMIFS(MOVI_ENTR!I:I,MOVI_ENTR!D:D,D1961),0))</f>
        <v/>
      </c>
      <c r="N1961" s="104" t="str">
        <f>IF(CADA_PROD!C1961="","",G1961/E1961)</f>
        <v/>
      </c>
    </row>
    <row r="1962" spans="3:14" ht="30" customHeight="1">
      <c r="C1962" s="99" t="str">
        <f>IF(CADA_PROD!C1962="","",CADA_PROD!C1962)</f>
        <v/>
      </c>
      <c r="D1962" s="100" t="str">
        <f>IF(CADA_PROD!D1962="","",CADA_PROD!D1962)</f>
        <v/>
      </c>
      <c r="E1962" s="101" t="str">
        <f>IF(CADA_PROD!E1962="","",CADA_PROD!E1962)</f>
        <v/>
      </c>
      <c r="F1962" s="101" t="str">
        <f>IF(CADA_PROD!D1962="","",SUMIFS(MOVI_ENTR!I:I,MOVI_ENTR!D:D,D1962))</f>
        <v/>
      </c>
      <c r="G1962" s="101" t="str">
        <f>IF(CADA_PROD!C1962="","",SUMIFS(MOVI_SAID!H:H,MOVI_SAID!D:D,D1962))</f>
        <v/>
      </c>
      <c r="H1962" s="101" t="str">
        <f t="shared" si="47"/>
        <v/>
      </c>
      <c r="I1962" s="100" t="str">
        <f>IF(CADA_PROD!C1962="","",IFERROR(IF(H1962&lt;=0,"Sem estoque",IF(H1962/E1962&lt;0.25,"Quase sem estoque",IF(H1962/E1962&lt;1.2,"Estoque baixo",IF(H1962/E1962&lt;2,"Estoque moderado","Estoque confortável")))),""))</f>
        <v/>
      </c>
      <c r="J1962" s="102" t="str">
        <f>IF(CADA_PROD!C1962="","",SUMIFS(MOVI_ENTR!M:M,MOVI_ENTR!D:D,D1962))</f>
        <v/>
      </c>
      <c r="K1962" s="103" t="str">
        <f>IF(CADA_PROD!C1962="","",IFERROR($J1962/SUM($J$6:$J$1006),""))</f>
        <v/>
      </c>
      <c r="L1962" s="103" t="str">
        <f>IF(CADA_PROD!C1962="","",IFERROR(H1962/SUM($H$6:$H$1006)+P1962,""))</f>
        <v/>
      </c>
      <c r="M1962" s="102" t="str">
        <f>IF(CADA_PROD!$C1962="","",IFERROR(SUMIFS(MOVI_ENTR!M:M,MOVI_ENTR!D:D,D1962)/SUMIFS(MOVI_ENTR!I:I,MOVI_ENTR!D:D,D1962),0))</f>
        <v/>
      </c>
      <c r="N1962" s="104" t="str">
        <f>IF(CADA_PROD!C1962="","",G1962/E1962)</f>
        <v/>
      </c>
    </row>
    <row r="1963" spans="3:14" ht="30" customHeight="1">
      <c r="C1963" s="99" t="str">
        <f>IF(CADA_PROD!C1963="","",CADA_PROD!C1963)</f>
        <v/>
      </c>
      <c r="D1963" s="100" t="str">
        <f>IF(CADA_PROD!D1963="","",CADA_PROD!D1963)</f>
        <v/>
      </c>
      <c r="E1963" s="101" t="str">
        <f>IF(CADA_PROD!E1963="","",CADA_PROD!E1963)</f>
        <v/>
      </c>
      <c r="F1963" s="101" t="str">
        <f>IF(CADA_PROD!D1963="","",SUMIFS(MOVI_ENTR!I:I,MOVI_ENTR!D:D,D1963))</f>
        <v/>
      </c>
      <c r="G1963" s="101" t="str">
        <f>IF(CADA_PROD!C1963="","",SUMIFS(MOVI_SAID!H:H,MOVI_SAID!D:D,D1963))</f>
        <v/>
      </c>
      <c r="H1963" s="101" t="str">
        <f t="shared" ref="H1963:H2005" si="48">IFERROR(F1963-G1963,"")</f>
        <v/>
      </c>
      <c r="I1963" s="100" t="str">
        <f>IF(CADA_PROD!C1963="","",IFERROR(IF(H1963&lt;=0,"Sem estoque",IF(H1963/E1963&lt;0.25,"Quase sem estoque",IF(H1963/E1963&lt;1.2,"Estoque baixo",IF(H1963/E1963&lt;2,"Estoque moderado","Estoque confortável")))),""))</f>
        <v/>
      </c>
      <c r="J1963" s="102" t="str">
        <f>IF(CADA_PROD!C1963="","",SUMIFS(MOVI_ENTR!M:M,MOVI_ENTR!D:D,D1963))</f>
        <v/>
      </c>
      <c r="K1963" s="103" t="str">
        <f>IF(CADA_PROD!C1963="","",IFERROR($J1963/SUM($J$6:$J$1006),""))</f>
        <v/>
      </c>
      <c r="L1963" s="103" t="str">
        <f>IF(CADA_PROD!C1963="","",IFERROR(H1963/SUM($H$6:$H$1006)+P1963,""))</f>
        <v/>
      </c>
      <c r="M1963" s="102" t="str">
        <f>IF(CADA_PROD!$C1963="","",IFERROR(SUMIFS(MOVI_ENTR!M:M,MOVI_ENTR!D:D,D1963)/SUMIFS(MOVI_ENTR!I:I,MOVI_ENTR!D:D,D1963),0))</f>
        <v/>
      </c>
      <c r="N1963" s="104" t="str">
        <f>IF(CADA_PROD!C1963="","",G1963/E1963)</f>
        <v/>
      </c>
    </row>
    <row r="1964" spans="3:14" ht="30" customHeight="1">
      <c r="C1964" s="99" t="str">
        <f>IF(CADA_PROD!C1964="","",CADA_PROD!C1964)</f>
        <v/>
      </c>
      <c r="D1964" s="100" t="str">
        <f>IF(CADA_PROD!D1964="","",CADA_PROD!D1964)</f>
        <v/>
      </c>
      <c r="E1964" s="101" t="str">
        <f>IF(CADA_PROD!E1964="","",CADA_PROD!E1964)</f>
        <v/>
      </c>
      <c r="F1964" s="101" t="str">
        <f>IF(CADA_PROD!D1964="","",SUMIFS(MOVI_ENTR!I:I,MOVI_ENTR!D:D,D1964))</f>
        <v/>
      </c>
      <c r="G1964" s="101" t="str">
        <f>IF(CADA_PROD!C1964="","",SUMIFS(MOVI_SAID!H:H,MOVI_SAID!D:D,D1964))</f>
        <v/>
      </c>
      <c r="H1964" s="101" t="str">
        <f t="shared" si="48"/>
        <v/>
      </c>
      <c r="I1964" s="100" t="str">
        <f>IF(CADA_PROD!C1964="","",IFERROR(IF(H1964&lt;=0,"Sem estoque",IF(H1964/E1964&lt;0.25,"Quase sem estoque",IF(H1964/E1964&lt;1.2,"Estoque baixo",IF(H1964/E1964&lt;2,"Estoque moderado","Estoque confortável")))),""))</f>
        <v/>
      </c>
      <c r="J1964" s="102" t="str">
        <f>IF(CADA_PROD!C1964="","",SUMIFS(MOVI_ENTR!M:M,MOVI_ENTR!D:D,D1964))</f>
        <v/>
      </c>
      <c r="K1964" s="103" t="str">
        <f>IF(CADA_PROD!C1964="","",IFERROR($J1964/SUM($J$6:$J$1006),""))</f>
        <v/>
      </c>
      <c r="L1964" s="103" t="str">
        <f>IF(CADA_PROD!C1964="","",IFERROR(H1964/SUM($H$6:$H$1006)+P1964,""))</f>
        <v/>
      </c>
      <c r="M1964" s="102" t="str">
        <f>IF(CADA_PROD!$C1964="","",IFERROR(SUMIFS(MOVI_ENTR!M:M,MOVI_ENTR!D:D,D1964)/SUMIFS(MOVI_ENTR!I:I,MOVI_ENTR!D:D,D1964),0))</f>
        <v/>
      </c>
      <c r="N1964" s="104" t="str">
        <f>IF(CADA_PROD!C1964="","",G1964/E1964)</f>
        <v/>
      </c>
    </row>
    <row r="1965" spans="3:14" ht="30" customHeight="1">
      <c r="C1965" s="99" t="str">
        <f>IF(CADA_PROD!C1965="","",CADA_PROD!C1965)</f>
        <v/>
      </c>
      <c r="D1965" s="100" t="str">
        <f>IF(CADA_PROD!D1965="","",CADA_PROD!D1965)</f>
        <v/>
      </c>
      <c r="E1965" s="101" t="str">
        <f>IF(CADA_PROD!E1965="","",CADA_PROD!E1965)</f>
        <v/>
      </c>
      <c r="F1965" s="101" t="str">
        <f>IF(CADA_PROD!D1965="","",SUMIFS(MOVI_ENTR!I:I,MOVI_ENTR!D:D,D1965))</f>
        <v/>
      </c>
      <c r="G1965" s="101" t="str">
        <f>IF(CADA_PROD!C1965="","",SUMIFS(MOVI_SAID!H:H,MOVI_SAID!D:D,D1965))</f>
        <v/>
      </c>
      <c r="H1965" s="101" t="str">
        <f t="shared" si="48"/>
        <v/>
      </c>
      <c r="I1965" s="100" t="str">
        <f>IF(CADA_PROD!C1965="","",IFERROR(IF(H1965&lt;=0,"Sem estoque",IF(H1965/E1965&lt;0.25,"Quase sem estoque",IF(H1965/E1965&lt;1.2,"Estoque baixo",IF(H1965/E1965&lt;2,"Estoque moderado","Estoque confortável")))),""))</f>
        <v/>
      </c>
      <c r="J1965" s="102" t="str">
        <f>IF(CADA_PROD!C1965="","",SUMIFS(MOVI_ENTR!M:M,MOVI_ENTR!D:D,D1965))</f>
        <v/>
      </c>
      <c r="K1965" s="103" t="str">
        <f>IF(CADA_PROD!C1965="","",IFERROR($J1965/SUM($J$6:$J$1006),""))</f>
        <v/>
      </c>
      <c r="L1965" s="103" t="str">
        <f>IF(CADA_PROD!C1965="","",IFERROR(H1965/SUM($H$6:$H$1006)+P1965,""))</f>
        <v/>
      </c>
      <c r="M1965" s="102" t="str">
        <f>IF(CADA_PROD!$C1965="","",IFERROR(SUMIFS(MOVI_ENTR!M:M,MOVI_ENTR!D:D,D1965)/SUMIFS(MOVI_ENTR!I:I,MOVI_ENTR!D:D,D1965),0))</f>
        <v/>
      </c>
      <c r="N1965" s="104" t="str">
        <f>IF(CADA_PROD!C1965="","",G1965/E1965)</f>
        <v/>
      </c>
    </row>
    <row r="1966" spans="3:14" ht="30" customHeight="1">
      <c r="C1966" s="99" t="str">
        <f>IF(CADA_PROD!C1966="","",CADA_PROD!C1966)</f>
        <v/>
      </c>
      <c r="D1966" s="100" t="str">
        <f>IF(CADA_PROD!D1966="","",CADA_PROD!D1966)</f>
        <v/>
      </c>
      <c r="E1966" s="101" t="str">
        <f>IF(CADA_PROD!E1966="","",CADA_PROD!E1966)</f>
        <v/>
      </c>
      <c r="F1966" s="101" t="str">
        <f>IF(CADA_PROD!D1966="","",SUMIFS(MOVI_ENTR!I:I,MOVI_ENTR!D:D,D1966))</f>
        <v/>
      </c>
      <c r="G1966" s="101" t="str">
        <f>IF(CADA_PROD!C1966="","",SUMIFS(MOVI_SAID!H:H,MOVI_SAID!D:D,D1966))</f>
        <v/>
      </c>
      <c r="H1966" s="101" t="str">
        <f t="shared" si="48"/>
        <v/>
      </c>
      <c r="I1966" s="100" t="str">
        <f>IF(CADA_PROD!C1966="","",IFERROR(IF(H1966&lt;=0,"Sem estoque",IF(H1966/E1966&lt;0.25,"Quase sem estoque",IF(H1966/E1966&lt;1.2,"Estoque baixo",IF(H1966/E1966&lt;2,"Estoque moderado","Estoque confortável")))),""))</f>
        <v/>
      </c>
      <c r="J1966" s="102" t="str">
        <f>IF(CADA_PROD!C1966="","",SUMIFS(MOVI_ENTR!M:M,MOVI_ENTR!D:D,D1966))</f>
        <v/>
      </c>
      <c r="K1966" s="103" t="str">
        <f>IF(CADA_PROD!C1966="","",IFERROR($J1966/SUM($J$6:$J$1006),""))</f>
        <v/>
      </c>
      <c r="L1966" s="103" t="str">
        <f>IF(CADA_PROD!C1966="","",IFERROR(H1966/SUM($H$6:$H$1006)+P1966,""))</f>
        <v/>
      </c>
      <c r="M1966" s="102" t="str">
        <f>IF(CADA_PROD!$C1966="","",IFERROR(SUMIFS(MOVI_ENTR!M:M,MOVI_ENTR!D:D,D1966)/SUMIFS(MOVI_ENTR!I:I,MOVI_ENTR!D:D,D1966),0))</f>
        <v/>
      </c>
      <c r="N1966" s="104" t="str">
        <f>IF(CADA_PROD!C1966="","",G1966/E1966)</f>
        <v/>
      </c>
    </row>
    <row r="1967" spans="3:14" ht="30" customHeight="1">
      <c r="C1967" s="99" t="str">
        <f>IF(CADA_PROD!C1967="","",CADA_PROD!C1967)</f>
        <v/>
      </c>
      <c r="D1967" s="100" t="str">
        <f>IF(CADA_PROD!D1967="","",CADA_PROD!D1967)</f>
        <v/>
      </c>
      <c r="E1967" s="101" t="str">
        <f>IF(CADA_PROD!E1967="","",CADA_PROD!E1967)</f>
        <v/>
      </c>
      <c r="F1967" s="101" t="str">
        <f>IF(CADA_PROD!D1967="","",SUMIFS(MOVI_ENTR!I:I,MOVI_ENTR!D:D,D1967))</f>
        <v/>
      </c>
      <c r="G1967" s="101" t="str">
        <f>IF(CADA_PROD!C1967="","",SUMIFS(MOVI_SAID!H:H,MOVI_SAID!D:D,D1967))</f>
        <v/>
      </c>
      <c r="H1967" s="101" t="str">
        <f t="shared" si="48"/>
        <v/>
      </c>
      <c r="I1967" s="100" t="str">
        <f>IF(CADA_PROD!C1967="","",IFERROR(IF(H1967&lt;=0,"Sem estoque",IF(H1967/E1967&lt;0.25,"Quase sem estoque",IF(H1967/E1967&lt;1.2,"Estoque baixo",IF(H1967/E1967&lt;2,"Estoque moderado","Estoque confortável")))),""))</f>
        <v/>
      </c>
      <c r="J1967" s="102" t="str">
        <f>IF(CADA_PROD!C1967="","",SUMIFS(MOVI_ENTR!M:M,MOVI_ENTR!D:D,D1967))</f>
        <v/>
      </c>
      <c r="K1967" s="103" t="str">
        <f>IF(CADA_PROD!C1967="","",IFERROR($J1967/SUM($J$6:$J$1006),""))</f>
        <v/>
      </c>
      <c r="L1967" s="103" t="str">
        <f>IF(CADA_PROD!C1967="","",IFERROR(H1967/SUM($H$6:$H$1006)+P1967,""))</f>
        <v/>
      </c>
      <c r="M1967" s="102" t="str">
        <f>IF(CADA_PROD!$C1967="","",IFERROR(SUMIFS(MOVI_ENTR!M:M,MOVI_ENTR!D:D,D1967)/SUMIFS(MOVI_ENTR!I:I,MOVI_ENTR!D:D,D1967),0))</f>
        <v/>
      </c>
      <c r="N1967" s="104" t="str">
        <f>IF(CADA_PROD!C1967="","",G1967/E1967)</f>
        <v/>
      </c>
    </row>
    <row r="1968" spans="3:14" ht="30" customHeight="1">
      <c r="C1968" s="99" t="str">
        <f>IF(CADA_PROD!C1968="","",CADA_PROD!C1968)</f>
        <v/>
      </c>
      <c r="D1968" s="100" t="str">
        <f>IF(CADA_PROD!D1968="","",CADA_PROD!D1968)</f>
        <v/>
      </c>
      <c r="E1968" s="101" t="str">
        <f>IF(CADA_PROD!E1968="","",CADA_PROD!E1968)</f>
        <v/>
      </c>
      <c r="F1968" s="101" t="str">
        <f>IF(CADA_PROD!D1968="","",SUMIFS(MOVI_ENTR!I:I,MOVI_ENTR!D:D,D1968))</f>
        <v/>
      </c>
      <c r="G1968" s="101" t="str">
        <f>IF(CADA_PROD!C1968="","",SUMIFS(MOVI_SAID!H:H,MOVI_SAID!D:D,D1968))</f>
        <v/>
      </c>
      <c r="H1968" s="101" t="str">
        <f t="shared" si="48"/>
        <v/>
      </c>
      <c r="I1968" s="100" t="str">
        <f>IF(CADA_PROD!C1968="","",IFERROR(IF(H1968&lt;=0,"Sem estoque",IF(H1968/E1968&lt;0.25,"Quase sem estoque",IF(H1968/E1968&lt;1.2,"Estoque baixo",IF(H1968/E1968&lt;2,"Estoque moderado","Estoque confortável")))),""))</f>
        <v/>
      </c>
      <c r="J1968" s="102" t="str">
        <f>IF(CADA_PROD!C1968="","",SUMIFS(MOVI_ENTR!M:M,MOVI_ENTR!D:D,D1968))</f>
        <v/>
      </c>
      <c r="K1968" s="103" t="str">
        <f>IF(CADA_PROD!C1968="","",IFERROR($J1968/SUM($J$6:$J$1006),""))</f>
        <v/>
      </c>
      <c r="L1968" s="103" t="str">
        <f>IF(CADA_PROD!C1968="","",IFERROR(H1968/SUM($H$6:$H$1006)+P1968,""))</f>
        <v/>
      </c>
      <c r="M1968" s="102" t="str">
        <f>IF(CADA_PROD!$C1968="","",IFERROR(SUMIFS(MOVI_ENTR!M:M,MOVI_ENTR!D:D,D1968)/SUMIFS(MOVI_ENTR!I:I,MOVI_ENTR!D:D,D1968),0))</f>
        <v/>
      </c>
      <c r="N1968" s="104" t="str">
        <f>IF(CADA_PROD!C1968="","",G1968/E1968)</f>
        <v/>
      </c>
    </row>
    <row r="1969" spans="3:14" ht="30" customHeight="1">
      <c r="C1969" s="99" t="str">
        <f>IF(CADA_PROD!C1969="","",CADA_PROD!C1969)</f>
        <v/>
      </c>
      <c r="D1969" s="100" t="str">
        <f>IF(CADA_PROD!D1969="","",CADA_PROD!D1969)</f>
        <v/>
      </c>
      <c r="E1969" s="101" t="str">
        <f>IF(CADA_PROD!E1969="","",CADA_PROD!E1969)</f>
        <v/>
      </c>
      <c r="F1969" s="101" t="str">
        <f>IF(CADA_PROD!D1969="","",SUMIFS(MOVI_ENTR!I:I,MOVI_ENTR!D:D,D1969))</f>
        <v/>
      </c>
      <c r="G1969" s="101" t="str">
        <f>IF(CADA_PROD!C1969="","",SUMIFS(MOVI_SAID!H:H,MOVI_SAID!D:D,D1969))</f>
        <v/>
      </c>
      <c r="H1969" s="101" t="str">
        <f t="shared" si="48"/>
        <v/>
      </c>
      <c r="I1969" s="100" t="str">
        <f>IF(CADA_PROD!C1969="","",IFERROR(IF(H1969&lt;=0,"Sem estoque",IF(H1969/E1969&lt;0.25,"Quase sem estoque",IF(H1969/E1969&lt;1.2,"Estoque baixo",IF(H1969/E1969&lt;2,"Estoque moderado","Estoque confortável")))),""))</f>
        <v/>
      </c>
      <c r="J1969" s="102" t="str">
        <f>IF(CADA_PROD!C1969="","",SUMIFS(MOVI_ENTR!M:M,MOVI_ENTR!D:D,D1969))</f>
        <v/>
      </c>
      <c r="K1969" s="103" t="str">
        <f>IF(CADA_PROD!C1969="","",IFERROR($J1969/SUM($J$6:$J$1006),""))</f>
        <v/>
      </c>
      <c r="L1969" s="103" t="str">
        <f>IF(CADA_PROD!C1969="","",IFERROR(H1969/SUM($H$6:$H$1006)+P1969,""))</f>
        <v/>
      </c>
      <c r="M1969" s="102" t="str">
        <f>IF(CADA_PROD!$C1969="","",IFERROR(SUMIFS(MOVI_ENTR!M:M,MOVI_ENTR!D:D,D1969)/SUMIFS(MOVI_ENTR!I:I,MOVI_ENTR!D:D,D1969),0))</f>
        <v/>
      </c>
      <c r="N1969" s="104" t="str">
        <f>IF(CADA_PROD!C1969="","",G1969/E1969)</f>
        <v/>
      </c>
    </row>
    <row r="1970" spans="3:14" ht="30" customHeight="1">
      <c r="C1970" s="99" t="str">
        <f>IF(CADA_PROD!C1970="","",CADA_PROD!C1970)</f>
        <v/>
      </c>
      <c r="D1970" s="100" t="str">
        <f>IF(CADA_PROD!D1970="","",CADA_PROD!D1970)</f>
        <v/>
      </c>
      <c r="E1970" s="101" t="str">
        <f>IF(CADA_PROD!E1970="","",CADA_PROD!E1970)</f>
        <v/>
      </c>
      <c r="F1970" s="101" t="str">
        <f>IF(CADA_PROD!D1970="","",SUMIFS(MOVI_ENTR!I:I,MOVI_ENTR!D:D,D1970))</f>
        <v/>
      </c>
      <c r="G1970" s="101" t="str">
        <f>IF(CADA_PROD!C1970="","",SUMIFS(MOVI_SAID!H:H,MOVI_SAID!D:D,D1970))</f>
        <v/>
      </c>
      <c r="H1970" s="101" t="str">
        <f t="shared" si="48"/>
        <v/>
      </c>
      <c r="I1970" s="100" t="str">
        <f>IF(CADA_PROD!C1970="","",IFERROR(IF(H1970&lt;=0,"Sem estoque",IF(H1970/E1970&lt;0.25,"Quase sem estoque",IF(H1970/E1970&lt;1.2,"Estoque baixo",IF(H1970/E1970&lt;2,"Estoque moderado","Estoque confortável")))),""))</f>
        <v/>
      </c>
      <c r="J1970" s="102" t="str">
        <f>IF(CADA_PROD!C1970="","",SUMIFS(MOVI_ENTR!M:M,MOVI_ENTR!D:D,D1970))</f>
        <v/>
      </c>
      <c r="K1970" s="103" t="str">
        <f>IF(CADA_PROD!C1970="","",IFERROR($J1970/SUM($J$6:$J$1006),""))</f>
        <v/>
      </c>
      <c r="L1970" s="103" t="str">
        <f>IF(CADA_PROD!C1970="","",IFERROR(H1970/SUM($H$6:$H$1006)+P1970,""))</f>
        <v/>
      </c>
      <c r="M1970" s="102" t="str">
        <f>IF(CADA_PROD!$C1970="","",IFERROR(SUMIFS(MOVI_ENTR!M:M,MOVI_ENTR!D:D,D1970)/SUMIFS(MOVI_ENTR!I:I,MOVI_ENTR!D:D,D1970),0))</f>
        <v/>
      </c>
      <c r="N1970" s="104" t="str">
        <f>IF(CADA_PROD!C1970="","",G1970/E1970)</f>
        <v/>
      </c>
    </row>
    <row r="1971" spans="3:14" ht="30" customHeight="1">
      <c r="C1971" s="99" t="str">
        <f>IF(CADA_PROD!C1971="","",CADA_PROD!C1971)</f>
        <v/>
      </c>
      <c r="D1971" s="100" t="str">
        <f>IF(CADA_PROD!D1971="","",CADA_PROD!D1971)</f>
        <v/>
      </c>
      <c r="E1971" s="101" t="str">
        <f>IF(CADA_PROD!E1971="","",CADA_PROD!E1971)</f>
        <v/>
      </c>
      <c r="F1971" s="101" t="str">
        <f>IF(CADA_PROD!D1971="","",SUMIFS(MOVI_ENTR!I:I,MOVI_ENTR!D:D,D1971))</f>
        <v/>
      </c>
      <c r="G1971" s="101" t="str">
        <f>IF(CADA_PROD!C1971="","",SUMIFS(MOVI_SAID!H:H,MOVI_SAID!D:D,D1971))</f>
        <v/>
      </c>
      <c r="H1971" s="101" t="str">
        <f t="shared" si="48"/>
        <v/>
      </c>
      <c r="I1971" s="100" t="str">
        <f>IF(CADA_PROD!C1971="","",IFERROR(IF(H1971&lt;=0,"Sem estoque",IF(H1971/E1971&lt;0.25,"Quase sem estoque",IF(H1971/E1971&lt;1.2,"Estoque baixo",IF(H1971/E1971&lt;2,"Estoque moderado","Estoque confortável")))),""))</f>
        <v/>
      </c>
      <c r="J1971" s="102" t="str">
        <f>IF(CADA_PROD!C1971="","",SUMIFS(MOVI_ENTR!M:M,MOVI_ENTR!D:D,D1971))</f>
        <v/>
      </c>
      <c r="K1971" s="103" t="str">
        <f>IF(CADA_PROD!C1971="","",IFERROR($J1971/SUM($J$6:$J$1006),""))</f>
        <v/>
      </c>
      <c r="L1971" s="103" t="str">
        <f>IF(CADA_PROD!C1971="","",IFERROR(H1971/SUM($H$6:$H$1006)+P1971,""))</f>
        <v/>
      </c>
      <c r="M1971" s="102" t="str">
        <f>IF(CADA_PROD!$C1971="","",IFERROR(SUMIFS(MOVI_ENTR!M:M,MOVI_ENTR!D:D,D1971)/SUMIFS(MOVI_ENTR!I:I,MOVI_ENTR!D:D,D1971),0))</f>
        <v/>
      </c>
      <c r="N1971" s="104" t="str">
        <f>IF(CADA_PROD!C1971="","",G1971/E1971)</f>
        <v/>
      </c>
    </row>
    <row r="1972" spans="3:14" ht="30" customHeight="1">
      <c r="C1972" s="99" t="str">
        <f>IF(CADA_PROD!C1972="","",CADA_PROD!C1972)</f>
        <v/>
      </c>
      <c r="D1972" s="100" t="str">
        <f>IF(CADA_PROD!D1972="","",CADA_PROD!D1972)</f>
        <v/>
      </c>
      <c r="E1972" s="101" t="str">
        <f>IF(CADA_PROD!E1972="","",CADA_PROD!E1972)</f>
        <v/>
      </c>
      <c r="F1972" s="101" t="str">
        <f>IF(CADA_PROD!D1972="","",SUMIFS(MOVI_ENTR!I:I,MOVI_ENTR!D:D,D1972))</f>
        <v/>
      </c>
      <c r="G1972" s="101" t="str">
        <f>IF(CADA_PROD!C1972="","",SUMIFS(MOVI_SAID!H:H,MOVI_SAID!D:D,D1972))</f>
        <v/>
      </c>
      <c r="H1972" s="101" t="str">
        <f t="shared" si="48"/>
        <v/>
      </c>
      <c r="I1972" s="100" t="str">
        <f>IF(CADA_PROD!C1972="","",IFERROR(IF(H1972&lt;=0,"Sem estoque",IF(H1972/E1972&lt;0.25,"Quase sem estoque",IF(H1972/E1972&lt;1.2,"Estoque baixo",IF(H1972/E1972&lt;2,"Estoque moderado","Estoque confortável")))),""))</f>
        <v/>
      </c>
      <c r="J1972" s="102" t="str">
        <f>IF(CADA_PROD!C1972="","",SUMIFS(MOVI_ENTR!M:M,MOVI_ENTR!D:D,D1972))</f>
        <v/>
      </c>
      <c r="K1972" s="103" t="str">
        <f>IF(CADA_PROD!C1972="","",IFERROR($J1972/SUM($J$6:$J$1006),""))</f>
        <v/>
      </c>
      <c r="L1972" s="103" t="str">
        <f>IF(CADA_PROD!C1972="","",IFERROR(H1972/SUM($H$6:$H$1006)+P1972,""))</f>
        <v/>
      </c>
      <c r="M1972" s="102" t="str">
        <f>IF(CADA_PROD!$C1972="","",IFERROR(SUMIFS(MOVI_ENTR!M:M,MOVI_ENTR!D:D,D1972)/SUMIFS(MOVI_ENTR!I:I,MOVI_ENTR!D:D,D1972),0))</f>
        <v/>
      </c>
      <c r="N1972" s="104" t="str">
        <f>IF(CADA_PROD!C1972="","",G1972/E1972)</f>
        <v/>
      </c>
    </row>
    <row r="1973" spans="3:14" ht="30" customHeight="1">
      <c r="C1973" s="99" t="str">
        <f>IF(CADA_PROD!C1973="","",CADA_PROD!C1973)</f>
        <v/>
      </c>
      <c r="D1973" s="100" t="str">
        <f>IF(CADA_PROD!D1973="","",CADA_PROD!D1973)</f>
        <v/>
      </c>
      <c r="E1973" s="101" t="str">
        <f>IF(CADA_PROD!E1973="","",CADA_PROD!E1973)</f>
        <v/>
      </c>
      <c r="F1973" s="101" t="str">
        <f>IF(CADA_PROD!D1973="","",SUMIFS(MOVI_ENTR!I:I,MOVI_ENTR!D:D,D1973))</f>
        <v/>
      </c>
      <c r="G1973" s="101" t="str">
        <f>IF(CADA_PROD!C1973="","",SUMIFS(MOVI_SAID!H:H,MOVI_SAID!D:D,D1973))</f>
        <v/>
      </c>
      <c r="H1973" s="101" t="str">
        <f t="shared" si="48"/>
        <v/>
      </c>
      <c r="I1973" s="100" t="str">
        <f>IF(CADA_PROD!C1973="","",IFERROR(IF(H1973&lt;=0,"Sem estoque",IF(H1973/E1973&lt;0.25,"Quase sem estoque",IF(H1973/E1973&lt;1.2,"Estoque baixo",IF(H1973/E1973&lt;2,"Estoque moderado","Estoque confortável")))),""))</f>
        <v/>
      </c>
      <c r="J1973" s="102" t="str">
        <f>IF(CADA_PROD!C1973="","",SUMIFS(MOVI_ENTR!M:M,MOVI_ENTR!D:D,D1973))</f>
        <v/>
      </c>
      <c r="K1973" s="103" t="str">
        <f>IF(CADA_PROD!C1973="","",IFERROR($J1973/SUM($J$6:$J$1006),""))</f>
        <v/>
      </c>
      <c r="L1973" s="103" t="str">
        <f>IF(CADA_PROD!C1973="","",IFERROR(H1973/SUM($H$6:$H$1006)+P1973,""))</f>
        <v/>
      </c>
      <c r="M1973" s="102" t="str">
        <f>IF(CADA_PROD!$C1973="","",IFERROR(SUMIFS(MOVI_ENTR!M:M,MOVI_ENTR!D:D,D1973)/SUMIFS(MOVI_ENTR!I:I,MOVI_ENTR!D:D,D1973),0))</f>
        <v/>
      </c>
      <c r="N1973" s="104" t="str">
        <f>IF(CADA_PROD!C1973="","",G1973/E1973)</f>
        <v/>
      </c>
    </row>
    <row r="1974" spans="3:14" ht="30" customHeight="1">
      <c r="C1974" s="99" t="str">
        <f>IF(CADA_PROD!C1974="","",CADA_PROD!C1974)</f>
        <v/>
      </c>
      <c r="D1974" s="100" t="str">
        <f>IF(CADA_PROD!D1974="","",CADA_PROD!D1974)</f>
        <v/>
      </c>
      <c r="E1974" s="101" t="str">
        <f>IF(CADA_PROD!E1974="","",CADA_PROD!E1974)</f>
        <v/>
      </c>
      <c r="F1974" s="101" t="str">
        <f>IF(CADA_PROD!D1974="","",SUMIFS(MOVI_ENTR!I:I,MOVI_ENTR!D:D,D1974))</f>
        <v/>
      </c>
      <c r="G1974" s="101" t="str">
        <f>IF(CADA_PROD!C1974="","",SUMIFS(MOVI_SAID!H:H,MOVI_SAID!D:D,D1974))</f>
        <v/>
      </c>
      <c r="H1974" s="101" t="str">
        <f t="shared" si="48"/>
        <v/>
      </c>
      <c r="I1974" s="100" t="str">
        <f>IF(CADA_PROD!C1974="","",IFERROR(IF(H1974&lt;=0,"Sem estoque",IF(H1974/E1974&lt;0.25,"Quase sem estoque",IF(H1974/E1974&lt;1.2,"Estoque baixo",IF(H1974/E1974&lt;2,"Estoque moderado","Estoque confortável")))),""))</f>
        <v/>
      </c>
      <c r="J1974" s="102" t="str">
        <f>IF(CADA_PROD!C1974="","",SUMIFS(MOVI_ENTR!M:M,MOVI_ENTR!D:D,D1974))</f>
        <v/>
      </c>
      <c r="K1974" s="103" t="str">
        <f>IF(CADA_PROD!C1974="","",IFERROR($J1974/SUM($J$6:$J$1006),""))</f>
        <v/>
      </c>
      <c r="L1974" s="103" t="str">
        <f>IF(CADA_PROD!C1974="","",IFERROR(H1974/SUM($H$6:$H$1006)+P1974,""))</f>
        <v/>
      </c>
      <c r="M1974" s="102" t="str">
        <f>IF(CADA_PROD!$C1974="","",IFERROR(SUMIFS(MOVI_ENTR!M:M,MOVI_ENTR!D:D,D1974)/SUMIFS(MOVI_ENTR!I:I,MOVI_ENTR!D:D,D1974),0))</f>
        <v/>
      </c>
      <c r="N1974" s="104" t="str">
        <f>IF(CADA_PROD!C1974="","",G1974/E1974)</f>
        <v/>
      </c>
    </row>
    <row r="1975" spans="3:14" ht="30" customHeight="1">
      <c r="C1975" s="99" t="str">
        <f>IF(CADA_PROD!C1975="","",CADA_PROD!C1975)</f>
        <v/>
      </c>
      <c r="D1975" s="100" t="str">
        <f>IF(CADA_PROD!D1975="","",CADA_PROD!D1975)</f>
        <v/>
      </c>
      <c r="E1975" s="101" t="str">
        <f>IF(CADA_PROD!E1975="","",CADA_PROD!E1975)</f>
        <v/>
      </c>
      <c r="F1975" s="101" t="str">
        <f>IF(CADA_PROD!D1975="","",SUMIFS(MOVI_ENTR!I:I,MOVI_ENTR!D:D,D1975))</f>
        <v/>
      </c>
      <c r="G1975" s="101" t="str">
        <f>IF(CADA_PROD!C1975="","",SUMIFS(MOVI_SAID!H:H,MOVI_SAID!D:D,D1975))</f>
        <v/>
      </c>
      <c r="H1975" s="101" t="str">
        <f t="shared" si="48"/>
        <v/>
      </c>
      <c r="I1975" s="100" t="str">
        <f>IF(CADA_PROD!C1975="","",IFERROR(IF(H1975&lt;=0,"Sem estoque",IF(H1975/E1975&lt;0.25,"Quase sem estoque",IF(H1975/E1975&lt;1.2,"Estoque baixo",IF(H1975/E1975&lt;2,"Estoque moderado","Estoque confortável")))),""))</f>
        <v/>
      </c>
      <c r="J1975" s="102" t="str">
        <f>IF(CADA_PROD!C1975="","",SUMIFS(MOVI_ENTR!M:M,MOVI_ENTR!D:D,D1975))</f>
        <v/>
      </c>
      <c r="K1975" s="103" t="str">
        <f>IF(CADA_PROD!C1975="","",IFERROR($J1975/SUM($J$6:$J$1006),""))</f>
        <v/>
      </c>
      <c r="L1975" s="103" t="str">
        <f>IF(CADA_PROD!C1975="","",IFERROR(H1975/SUM($H$6:$H$1006)+P1975,""))</f>
        <v/>
      </c>
      <c r="M1975" s="102" t="str">
        <f>IF(CADA_PROD!$C1975="","",IFERROR(SUMIFS(MOVI_ENTR!M:M,MOVI_ENTR!D:D,D1975)/SUMIFS(MOVI_ENTR!I:I,MOVI_ENTR!D:D,D1975),0))</f>
        <v/>
      </c>
      <c r="N1975" s="104" t="str">
        <f>IF(CADA_PROD!C1975="","",G1975/E1975)</f>
        <v/>
      </c>
    </row>
    <row r="1976" spans="3:14" ht="30" customHeight="1">
      <c r="C1976" s="99" t="str">
        <f>IF(CADA_PROD!C1976="","",CADA_PROD!C1976)</f>
        <v/>
      </c>
      <c r="D1976" s="100" t="str">
        <f>IF(CADA_PROD!D1976="","",CADA_PROD!D1976)</f>
        <v/>
      </c>
      <c r="E1976" s="101" t="str">
        <f>IF(CADA_PROD!E1976="","",CADA_PROD!E1976)</f>
        <v/>
      </c>
      <c r="F1976" s="101" t="str">
        <f>IF(CADA_PROD!D1976="","",SUMIFS(MOVI_ENTR!I:I,MOVI_ENTR!D:D,D1976))</f>
        <v/>
      </c>
      <c r="G1976" s="101" t="str">
        <f>IF(CADA_PROD!C1976="","",SUMIFS(MOVI_SAID!H:H,MOVI_SAID!D:D,D1976))</f>
        <v/>
      </c>
      <c r="H1976" s="101" t="str">
        <f t="shared" si="48"/>
        <v/>
      </c>
      <c r="I1976" s="100" t="str">
        <f>IF(CADA_PROD!C1976="","",IFERROR(IF(H1976&lt;=0,"Sem estoque",IF(H1976/E1976&lt;0.25,"Quase sem estoque",IF(H1976/E1976&lt;1.2,"Estoque baixo",IF(H1976/E1976&lt;2,"Estoque moderado","Estoque confortável")))),""))</f>
        <v/>
      </c>
      <c r="J1976" s="102" t="str">
        <f>IF(CADA_PROD!C1976="","",SUMIFS(MOVI_ENTR!M:M,MOVI_ENTR!D:D,D1976))</f>
        <v/>
      </c>
      <c r="K1976" s="103" t="str">
        <f>IF(CADA_PROD!C1976="","",IFERROR($J1976/SUM($J$6:$J$1006),""))</f>
        <v/>
      </c>
      <c r="L1976" s="103" t="str">
        <f>IF(CADA_PROD!C1976="","",IFERROR(H1976/SUM($H$6:$H$1006)+P1976,""))</f>
        <v/>
      </c>
      <c r="M1976" s="102" t="str">
        <f>IF(CADA_PROD!$C1976="","",IFERROR(SUMIFS(MOVI_ENTR!M:M,MOVI_ENTR!D:D,D1976)/SUMIFS(MOVI_ENTR!I:I,MOVI_ENTR!D:D,D1976),0))</f>
        <v/>
      </c>
      <c r="N1976" s="104" t="str">
        <f>IF(CADA_PROD!C1976="","",G1976/E1976)</f>
        <v/>
      </c>
    </row>
    <row r="1977" spans="3:14" ht="30" customHeight="1">
      <c r="C1977" s="99" t="str">
        <f>IF(CADA_PROD!C1977="","",CADA_PROD!C1977)</f>
        <v/>
      </c>
      <c r="D1977" s="100" t="str">
        <f>IF(CADA_PROD!D1977="","",CADA_PROD!D1977)</f>
        <v/>
      </c>
      <c r="E1977" s="101" t="str">
        <f>IF(CADA_PROD!E1977="","",CADA_PROD!E1977)</f>
        <v/>
      </c>
      <c r="F1977" s="101" t="str">
        <f>IF(CADA_PROD!D1977="","",SUMIFS(MOVI_ENTR!I:I,MOVI_ENTR!D:D,D1977))</f>
        <v/>
      </c>
      <c r="G1977" s="101" t="str">
        <f>IF(CADA_PROD!C1977="","",SUMIFS(MOVI_SAID!H:H,MOVI_SAID!D:D,D1977))</f>
        <v/>
      </c>
      <c r="H1977" s="101" t="str">
        <f t="shared" si="48"/>
        <v/>
      </c>
      <c r="I1977" s="100" t="str">
        <f>IF(CADA_PROD!C1977="","",IFERROR(IF(H1977&lt;=0,"Sem estoque",IF(H1977/E1977&lt;0.25,"Quase sem estoque",IF(H1977/E1977&lt;1.2,"Estoque baixo",IF(H1977/E1977&lt;2,"Estoque moderado","Estoque confortável")))),""))</f>
        <v/>
      </c>
      <c r="J1977" s="102" t="str">
        <f>IF(CADA_PROD!C1977="","",SUMIFS(MOVI_ENTR!M:M,MOVI_ENTR!D:D,D1977))</f>
        <v/>
      </c>
      <c r="K1977" s="103" t="str">
        <f>IF(CADA_PROD!C1977="","",IFERROR($J1977/SUM($J$6:$J$1006),""))</f>
        <v/>
      </c>
      <c r="L1977" s="103" t="str">
        <f>IF(CADA_PROD!C1977="","",IFERROR(H1977/SUM($H$6:$H$1006)+P1977,""))</f>
        <v/>
      </c>
      <c r="M1977" s="102" t="str">
        <f>IF(CADA_PROD!$C1977="","",IFERROR(SUMIFS(MOVI_ENTR!M:M,MOVI_ENTR!D:D,D1977)/SUMIFS(MOVI_ENTR!I:I,MOVI_ENTR!D:D,D1977),0))</f>
        <v/>
      </c>
      <c r="N1977" s="104" t="str">
        <f>IF(CADA_PROD!C1977="","",G1977/E1977)</f>
        <v/>
      </c>
    </row>
    <row r="1978" spans="3:14">
      <c r="C1978" s="99" t="str">
        <f>IF(CADA_PROD!C1978="","",CADA_PROD!C1978)</f>
        <v/>
      </c>
      <c r="D1978" s="100" t="str">
        <f>IF(CADA_PROD!D1978="","",CADA_PROD!D1978)</f>
        <v/>
      </c>
      <c r="E1978" s="101" t="str">
        <f>IF(CADA_PROD!E1978="","",CADA_PROD!E1978)</f>
        <v/>
      </c>
      <c r="F1978" s="101" t="str">
        <f>IF(CADA_PROD!D1978="","",SUMIFS(MOVI_ENTR!I:I,MOVI_ENTR!D:D,D1978))</f>
        <v/>
      </c>
      <c r="G1978" s="101" t="str">
        <f>IF(CADA_PROD!C1978="","",SUMIFS(MOVI_SAID!H:H,MOVI_SAID!D:D,D1978))</f>
        <v/>
      </c>
      <c r="H1978" s="101" t="str">
        <f t="shared" si="48"/>
        <v/>
      </c>
      <c r="I1978" s="100" t="str">
        <f>IF(CADA_PROD!C1978="","",IFERROR(IF(H1978&lt;=0,"Sem estoque",IF(H1978/E1978&lt;0.25,"Quase sem estoque",IF(H1978/E1978&lt;1.2,"Estoque baixo",IF(H1978/E1978&lt;2,"Estoque moderado","Estoque confortável")))),""))</f>
        <v/>
      </c>
      <c r="J1978" s="102" t="str">
        <f>IF(CADA_PROD!C1978="","",SUMIFS(MOVI_ENTR!M:M,MOVI_ENTR!D:D,D1978))</f>
        <v/>
      </c>
      <c r="K1978" s="103" t="str">
        <f>IF(CADA_PROD!C1978="","",IFERROR($J1978/SUM($J$6:$J$1006),""))</f>
        <v/>
      </c>
      <c r="L1978" s="103" t="str">
        <f>IF(CADA_PROD!C1978="","",IFERROR(H1978/SUM($H$6:$H$1006)+P1978,""))</f>
        <v/>
      </c>
      <c r="M1978" s="102" t="str">
        <f>IF(CADA_PROD!$C1978="","",IFERROR(SUMIFS(MOVI_ENTR!M:M,MOVI_ENTR!D:D,D1978)/SUMIFS(MOVI_ENTR!I:I,MOVI_ENTR!D:D,D1978),0))</f>
        <v/>
      </c>
      <c r="N1978" s="104" t="str">
        <f>IF(CADA_PROD!C1978="","",G1978/E1978)</f>
        <v/>
      </c>
    </row>
    <row r="1979" spans="3:14">
      <c r="C1979" s="99" t="str">
        <f>IF(CADA_PROD!C1979="","",CADA_PROD!C1979)</f>
        <v/>
      </c>
      <c r="D1979" s="100" t="str">
        <f>IF(CADA_PROD!D1979="","",CADA_PROD!D1979)</f>
        <v/>
      </c>
      <c r="E1979" s="101" t="str">
        <f>IF(CADA_PROD!E1979="","",CADA_PROD!E1979)</f>
        <v/>
      </c>
      <c r="F1979" s="101" t="str">
        <f>IF(CADA_PROD!D1979="","",SUMIFS(MOVI_ENTR!I:I,MOVI_ENTR!D:D,D1979))</f>
        <v/>
      </c>
      <c r="G1979" s="101" t="str">
        <f>IF(CADA_PROD!C1979="","",SUMIFS(MOVI_SAID!H:H,MOVI_SAID!D:D,D1979))</f>
        <v/>
      </c>
      <c r="H1979" s="101" t="str">
        <f t="shared" si="48"/>
        <v/>
      </c>
      <c r="I1979" s="100" t="str">
        <f>IF(CADA_PROD!C1979="","",IFERROR(IF(H1979&lt;=0,"Sem estoque",IF(H1979/E1979&lt;0.25,"Quase sem estoque",IF(H1979/E1979&lt;1.2,"Estoque baixo",IF(H1979/E1979&lt;2,"Estoque moderado","Estoque confortável")))),""))</f>
        <v/>
      </c>
      <c r="J1979" s="102" t="str">
        <f>IF(CADA_PROD!C1979="","",SUMIFS(MOVI_ENTR!M:M,MOVI_ENTR!D:D,D1979))</f>
        <v/>
      </c>
      <c r="K1979" s="103" t="str">
        <f>IF(CADA_PROD!C1979="","",IFERROR($J1979/SUM($J$6:$J$1006),""))</f>
        <v/>
      </c>
      <c r="L1979" s="103" t="str">
        <f>IF(CADA_PROD!C1979="","",IFERROR(H1979/SUM($H$6:$H$1006)+P1979,""))</f>
        <v/>
      </c>
      <c r="M1979" s="102" t="str">
        <f>IF(CADA_PROD!$C1979="","",IFERROR(SUMIFS(MOVI_ENTR!M:M,MOVI_ENTR!D:D,D1979)/SUMIFS(MOVI_ENTR!I:I,MOVI_ENTR!D:D,D1979),0))</f>
        <v/>
      </c>
      <c r="N1979" s="104" t="str">
        <f>IF(CADA_PROD!C1979="","",G1979/E1979)</f>
        <v/>
      </c>
    </row>
    <row r="1980" spans="3:14">
      <c r="C1980" s="99" t="str">
        <f>IF(CADA_PROD!C1980="","",CADA_PROD!C1980)</f>
        <v/>
      </c>
      <c r="D1980" s="100" t="str">
        <f>IF(CADA_PROD!D1980="","",CADA_PROD!D1980)</f>
        <v/>
      </c>
      <c r="E1980" s="101" t="str">
        <f>IF(CADA_PROD!E1980="","",CADA_PROD!E1980)</f>
        <v/>
      </c>
      <c r="F1980" s="101" t="str">
        <f>IF(CADA_PROD!D1980="","",SUMIFS(MOVI_ENTR!I:I,MOVI_ENTR!D:D,D1980))</f>
        <v/>
      </c>
      <c r="G1980" s="101" t="str">
        <f>IF(CADA_PROD!C1980="","",SUMIFS(MOVI_SAID!H:H,MOVI_SAID!D:D,D1980))</f>
        <v/>
      </c>
      <c r="H1980" s="101" t="str">
        <f t="shared" si="48"/>
        <v/>
      </c>
      <c r="I1980" s="100" t="str">
        <f>IF(CADA_PROD!C1980="","",IFERROR(IF(H1980&lt;=0,"Sem estoque",IF(H1980/E1980&lt;0.25,"Quase sem estoque",IF(H1980/E1980&lt;1.2,"Estoque baixo",IF(H1980/E1980&lt;2,"Estoque moderado","Estoque confortável")))),""))</f>
        <v/>
      </c>
      <c r="J1980" s="102" t="str">
        <f>IF(CADA_PROD!C1980="","",SUMIFS(MOVI_ENTR!M:M,MOVI_ENTR!D:D,D1980))</f>
        <v/>
      </c>
      <c r="K1980" s="103" t="str">
        <f>IF(CADA_PROD!C1980="","",IFERROR($J1980/SUM($J$6:$J$1006),""))</f>
        <v/>
      </c>
      <c r="L1980" s="103" t="str">
        <f>IF(CADA_PROD!C1980="","",IFERROR(H1980/SUM($H$6:$H$1006)+P1980,""))</f>
        <v/>
      </c>
      <c r="M1980" s="102" t="str">
        <f>IF(CADA_PROD!$C1980="","",IFERROR(SUMIFS(MOVI_ENTR!M:M,MOVI_ENTR!D:D,D1980)/SUMIFS(MOVI_ENTR!I:I,MOVI_ENTR!D:D,D1980),0))</f>
        <v/>
      </c>
      <c r="N1980" s="104" t="str">
        <f>IF(CADA_PROD!C1980="","",G1980/E1980)</f>
        <v/>
      </c>
    </row>
    <row r="1981" spans="3:14">
      <c r="C1981" s="99" t="str">
        <f>IF(CADA_PROD!C1981="","",CADA_PROD!C1981)</f>
        <v/>
      </c>
      <c r="D1981" s="100" t="str">
        <f>IF(CADA_PROD!D1981="","",CADA_PROD!D1981)</f>
        <v/>
      </c>
      <c r="E1981" s="101" t="str">
        <f>IF(CADA_PROD!E1981="","",CADA_PROD!E1981)</f>
        <v/>
      </c>
      <c r="F1981" s="101" t="str">
        <f>IF(CADA_PROD!D1981="","",SUMIFS(MOVI_ENTR!I:I,MOVI_ENTR!D:D,D1981))</f>
        <v/>
      </c>
      <c r="G1981" s="101" t="str">
        <f>IF(CADA_PROD!C1981="","",SUMIFS(MOVI_SAID!H:H,MOVI_SAID!D:D,D1981))</f>
        <v/>
      </c>
      <c r="H1981" s="101" t="str">
        <f t="shared" si="48"/>
        <v/>
      </c>
      <c r="I1981" s="100" t="str">
        <f>IF(CADA_PROD!C1981="","",IFERROR(IF(H1981&lt;=0,"Sem estoque",IF(H1981/E1981&lt;0.25,"Quase sem estoque",IF(H1981/E1981&lt;1.2,"Estoque baixo",IF(H1981/E1981&lt;2,"Estoque moderado","Estoque confortável")))),""))</f>
        <v/>
      </c>
      <c r="J1981" s="102" t="str">
        <f>IF(CADA_PROD!C1981="","",SUMIFS(MOVI_ENTR!M:M,MOVI_ENTR!D:D,D1981))</f>
        <v/>
      </c>
      <c r="K1981" s="103" t="str">
        <f>IF(CADA_PROD!C1981="","",IFERROR($J1981/SUM($J$6:$J$1006),""))</f>
        <v/>
      </c>
      <c r="L1981" s="103" t="str">
        <f>IF(CADA_PROD!C1981="","",IFERROR(H1981/SUM($H$6:$H$1006)+P1981,""))</f>
        <v/>
      </c>
      <c r="M1981" s="102" t="str">
        <f>IF(CADA_PROD!$C1981="","",IFERROR(SUMIFS(MOVI_ENTR!M:M,MOVI_ENTR!D:D,D1981)/SUMIFS(MOVI_ENTR!I:I,MOVI_ENTR!D:D,D1981),0))</f>
        <v/>
      </c>
      <c r="N1981" s="104" t="str">
        <f>IF(CADA_PROD!C1981="","",G1981/E1981)</f>
        <v/>
      </c>
    </row>
    <row r="1982" spans="3:14">
      <c r="C1982" s="99" t="str">
        <f>IF(CADA_PROD!C1982="","",CADA_PROD!C1982)</f>
        <v/>
      </c>
      <c r="D1982" s="100" t="str">
        <f>IF(CADA_PROD!D1982="","",CADA_PROD!D1982)</f>
        <v/>
      </c>
      <c r="E1982" s="101" t="str">
        <f>IF(CADA_PROD!E1982="","",CADA_PROD!E1982)</f>
        <v/>
      </c>
      <c r="F1982" s="101" t="str">
        <f>IF(CADA_PROD!D1982="","",SUMIFS(MOVI_ENTR!I:I,MOVI_ENTR!D:D,D1982))</f>
        <v/>
      </c>
      <c r="G1982" s="101" t="str">
        <f>IF(CADA_PROD!C1982="","",SUMIFS(MOVI_SAID!H:H,MOVI_SAID!D:D,D1982))</f>
        <v/>
      </c>
      <c r="H1982" s="101" t="str">
        <f t="shared" si="48"/>
        <v/>
      </c>
      <c r="I1982" s="100" t="str">
        <f>IF(CADA_PROD!C1982="","",IFERROR(IF(H1982&lt;=0,"Sem estoque",IF(H1982/E1982&lt;0.25,"Quase sem estoque",IF(H1982/E1982&lt;1.2,"Estoque baixo",IF(H1982/E1982&lt;2,"Estoque moderado","Estoque confortável")))),""))</f>
        <v/>
      </c>
      <c r="J1982" s="102" t="str">
        <f>IF(CADA_PROD!C1982="","",SUMIFS(MOVI_ENTR!M:M,MOVI_ENTR!D:D,D1982))</f>
        <v/>
      </c>
      <c r="K1982" s="103" t="str">
        <f>IF(CADA_PROD!C1982="","",IFERROR($J1982/SUM($J$6:$J$1006),""))</f>
        <v/>
      </c>
      <c r="L1982" s="103" t="str">
        <f>IF(CADA_PROD!C1982="","",IFERROR(H1982/SUM($H$6:$H$1006)+P1982,""))</f>
        <v/>
      </c>
      <c r="M1982" s="102" t="str">
        <f>IF(CADA_PROD!$C1982="","",IFERROR(SUMIFS(MOVI_ENTR!M:M,MOVI_ENTR!D:D,D1982)/SUMIFS(MOVI_ENTR!I:I,MOVI_ENTR!D:D,D1982),0))</f>
        <v/>
      </c>
      <c r="N1982" s="104" t="str">
        <f>IF(CADA_PROD!C1982="","",G1982/E1982)</f>
        <v/>
      </c>
    </row>
    <row r="1983" spans="3:14">
      <c r="C1983" s="99" t="str">
        <f>IF(CADA_PROD!C1983="","",CADA_PROD!C1983)</f>
        <v/>
      </c>
      <c r="D1983" s="100" t="str">
        <f>IF(CADA_PROD!D1983="","",CADA_PROD!D1983)</f>
        <v/>
      </c>
      <c r="E1983" s="101" t="str">
        <f>IF(CADA_PROD!E1983="","",CADA_PROD!E1983)</f>
        <v/>
      </c>
      <c r="F1983" s="101" t="str">
        <f>IF(CADA_PROD!D1983="","",SUMIFS(MOVI_ENTR!I:I,MOVI_ENTR!D:D,D1983))</f>
        <v/>
      </c>
      <c r="G1983" s="101" t="str">
        <f>IF(CADA_PROD!C1983="","",SUMIFS(MOVI_SAID!H:H,MOVI_SAID!D:D,D1983))</f>
        <v/>
      </c>
      <c r="H1983" s="101" t="str">
        <f t="shared" si="48"/>
        <v/>
      </c>
      <c r="I1983" s="100" t="str">
        <f>IF(CADA_PROD!C1983="","",IFERROR(IF(H1983&lt;=0,"Sem estoque",IF(H1983/E1983&lt;0.25,"Quase sem estoque",IF(H1983/E1983&lt;1.2,"Estoque baixo",IF(H1983/E1983&lt;2,"Estoque moderado","Estoque confortável")))),""))</f>
        <v/>
      </c>
      <c r="J1983" s="102" t="str">
        <f>IF(CADA_PROD!C1983="","",SUMIFS(MOVI_ENTR!M:M,MOVI_ENTR!D:D,D1983))</f>
        <v/>
      </c>
      <c r="K1983" s="103" t="str">
        <f>IF(CADA_PROD!C1983="","",IFERROR($J1983/SUM($J$6:$J$1006),""))</f>
        <v/>
      </c>
      <c r="L1983" s="103" t="str">
        <f>IF(CADA_PROD!C1983="","",IFERROR(H1983/SUM($H$6:$H$1006)+P1983,""))</f>
        <v/>
      </c>
      <c r="M1983" s="102" t="str">
        <f>IF(CADA_PROD!$C1983="","",IFERROR(SUMIFS(MOVI_ENTR!M:M,MOVI_ENTR!D:D,D1983)/SUMIFS(MOVI_ENTR!I:I,MOVI_ENTR!D:D,D1983),0))</f>
        <v/>
      </c>
      <c r="N1983" s="104" t="str">
        <f>IF(CADA_PROD!C1983="","",G1983/E1983)</f>
        <v/>
      </c>
    </row>
    <row r="1984" spans="3:14">
      <c r="C1984" s="99" t="str">
        <f>IF(CADA_PROD!C1984="","",CADA_PROD!C1984)</f>
        <v/>
      </c>
      <c r="D1984" s="100" t="str">
        <f>IF(CADA_PROD!D1984="","",CADA_PROD!D1984)</f>
        <v/>
      </c>
      <c r="E1984" s="101" t="str">
        <f>IF(CADA_PROD!E1984="","",CADA_PROD!E1984)</f>
        <v/>
      </c>
      <c r="F1984" s="101" t="str">
        <f>IF(CADA_PROD!D1984="","",SUMIFS(MOVI_ENTR!I:I,MOVI_ENTR!D:D,D1984))</f>
        <v/>
      </c>
      <c r="G1984" s="101" t="str">
        <f>IF(CADA_PROD!C1984="","",SUMIFS(MOVI_SAID!H:H,MOVI_SAID!D:D,D1984))</f>
        <v/>
      </c>
      <c r="H1984" s="101" t="str">
        <f t="shared" si="48"/>
        <v/>
      </c>
      <c r="I1984" s="100" t="str">
        <f>IF(CADA_PROD!C1984="","",IFERROR(IF(H1984&lt;=0,"Sem estoque",IF(H1984/E1984&lt;0.25,"Quase sem estoque",IF(H1984/E1984&lt;1.2,"Estoque baixo",IF(H1984/E1984&lt;2,"Estoque moderado","Estoque confortável")))),""))</f>
        <v/>
      </c>
      <c r="J1984" s="102" t="str">
        <f>IF(CADA_PROD!C1984="","",SUMIFS(MOVI_ENTR!M:M,MOVI_ENTR!D:D,D1984))</f>
        <v/>
      </c>
      <c r="K1984" s="103" t="str">
        <f>IF(CADA_PROD!C1984="","",IFERROR($J1984/SUM($J$6:$J$1006),""))</f>
        <v/>
      </c>
      <c r="L1984" s="103" t="str">
        <f>IF(CADA_PROD!C1984="","",IFERROR(H1984/SUM($H$6:$H$1006)+P1984,""))</f>
        <v/>
      </c>
      <c r="M1984" s="102" t="str">
        <f>IF(CADA_PROD!$C1984="","",IFERROR(SUMIFS(MOVI_ENTR!M:M,MOVI_ENTR!D:D,D1984)/SUMIFS(MOVI_ENTR!I:I,MOVI_ENTR!D:D,D1984),0))</f>
        <v/>
      </c>
      <c r="N1984" s="104" t="str">
        <f>IF(CADA_PROD!C1984="","",G1984/E1984)</f>
        <v/>
      </c>
    </row>
    <row r="1985" spans="3:14">
      <c r="C1985" s="99" t="str">
        <f>IF(CADA_PROD!C1985="","",CADA_PROD!C1985)</f>
        <v/>
      </c>
      <c r="D1985" s="100" t="str">
        <f>IF(CADA_PROD!D1985="","",CADA_PROD!D1985)</f>
        <v/>
      </c>
      <c r="E1985" s="101" t="str">
        <f>IF(CADA_PROD!E1985="","",CADA_PROD!E1985)</f>
        <v/>
      </c>
      <c r="F1985" s="101" t="str">
        <f>IF(CADA_PROD!D1985="","",SUMIFS(MOVI_ENTR!I:I,MOVI_ENTR!D:D,D1985))</f>
        <v/>
      </c>
      <c r="G1985" s="101" t="str">
        <f>IF(CADA_PROD!C1985="","",SUMIFS(MOVI_SAID!H:H,MOVI_SAID!D:D,D1985))</f>
        <v/>
      </c>
      <c r="H1985" s="101" t="str">
        <f t="shared" si="48"/>
        <v/>
      </c>
      <c r="I1985" s="100" t="str">
        <f>IF(CADA_PROD!C1985="","",IFERROR(IF(H1985&lt;=0,"Sem estoque",IF(H1985/E1985&lt;0.25,"Quase sem estoque",IF(H1985/E1985&lt;1.2,"Estoque baixo",IF(H1985/E1985&lt;2,"Estoque moderado","Estoque confortável")))),""))</f>
        <v/>
      </c>
      <c r="J1985" s="102" t="str">
        <f>IF(CADA_PROD!C1985="","",SUMIFS(MOVI_ENTR!M:M,MOVI_ENTR!D:D,D1985))</f>
        <v/>
      </c>
      <c r="K1985" s="103" t="str">
        <f>IF(CADA_PROD!C1985="","",IFERROR($J1985/SUM($J$6:$J$1006),""))</f>
        <v/>
      </c>
      <c r="L1985" s="103" t="str">
        <f>IF(CADA_PROD!C1985="","",IFERROR(H1985/SUM($H$6:$H$1006)+P1985,""))</f>
        <v/>
      </c>
      <c r="M1985" s="102" t="str">
        <f>IF(CADA_PROD!$C1985="","",IFERROR(SUMIFS(MOVI_ENTR!M:M,MOVI_ENTR!D:D,D1985)/SUMIFS(MOVI_ENTR!I:I,MOVI_ENTR!D:D,D1985),0))</f>
        <v/>
      </c>
      <c r="N1985" s="104" t="str">
        <f>IF(CADA_PROD!C1985="","",G1985/E1985)</f>
        <v/>
      </c>
    </row>
    <row r="1986" spans="3:14">
      <c r="C1986" s="99" t="str">
        <f>IF(CADA_PROD!C1986="","",CADA_PROD!C1986)</f>
        <v/>
      </c>
      <c r="D1986" s="100" t="str">
        <f>IF(CADA_PROD!D1986="","",CADA_PROD!D1986)</f>
        <v/>
      </c>
      <c r="E1986" s="101" t="str">
        <f>IF(CADA_PROD!E1986="","",CADA_PROD!E1986)</f>
        <v/>
      </c>
      <c r="F1986" s="101" t="str">
        <f>IF(CADA_PROD!D1986="","",SUMIFS(MOVI_ENTR!I:I,MOVI_ENTR!D:D,D1986))</f>
        <v/>
      </c>
      <c r="G1986" s="101" t="str">
        <f>IF(CADA_PROD!C1986="","",SUMIFS(MOVI_SAID!H:H,MOVI_SAID!D:D,D1986))</f>
        <v/>
      </c>
      <c r="H1986" s="101" t="str">
        <f t="shared" si="48"/>
        <v/>
      </c>
      <c r="I1986" s="100" t="str">
        <f>IF(CADA_PROD!C1986="","",IFERROR(IF(H1986&lt;=0,"Sem estoque",IF(H1986/E1986&lt;0.25,"Quase sem estoque",IF(H1986/E1986&lt;1.2,"Estoque baixo",IF(H1986/E1986&lt;2,"Estoque moderado","Estoque confortável")))),""))</f>
        <v/>
      </c>
      <c r="J1986" s="102" t="str">
        <f>IF(CADA_PROD!C1986="","",SUMIFS(MOVI_ENTR!M:M,MOVI_ENTR!D:D,D1986))</f>
        <v/>
      </c>
      <c r="K1986" s="103" t="str">
        <f>IF(CADA_PROD!C1986="","",IFERROR($J1986/SUM($J$6:$J$1006),""))</f>
        <v/>
      </c>
      <c r="L1986" s="103" t="str">
        <f>IF(CADA_PROD!C1986="","",IFERROR(H1986/SUM($H$6:$H$1006)+P1986,""))</f>
        <v/>
      </c>
      <c r="M1986" s="102" t="str">
        <f>IF(CADA_PROD!$C1986="","",IFERROR(SUMIFS(MOVI_ENTR!M:M,MOVI_ENTR!D:D,D1986)/SUMIFS(MOVI_ENTR!I:I,MOVI_ENTR!D:D,D1986),0))</f>
        <v/>
      </c>
      <c r="N1986" s="104" t="str">
        <f>IF(CADA_PROD!C1986="","",G1986/E1986)</f>
        <v/>
      </c>
    </row>
    <row r="1987" spans="3:14">
      <c r="C1987" s="99" t="str">
        <f>IF(CADA_PROD!C1987="","",CADA_PROD!C1987)</f>
        <v/>
      </c>
      <c r="D1987" s="100" t="str">
        <f>IF(CADA_PROD!D1987="","",CADA_PROD!D1987)</f>
        <v/>
      </c>
      <c r="E1987" s="101" t="str">
        <f>IF(CADA_PROD!E1987="","",CADA_PROD!E1987)</f>
        <v/>
      </c>
      <c r="F1987" s="101" t="str">
        <f>IF(CADA_PROD!D1987="","",SUMIFS(MOVI_ENTR!I:I,MOVI_ENTR!D:D,D1987))</f>
        <v/>
      </c>
      <c r="G1987" s="101" t="str">
        <f>IF(CADA_PROD!C1987="","",SUMIFS(MOVI_SAID!H:H,MOVI_SAID!D:D,D1987))</f>
        <v/>
      </c>
      <c r="H1987" s="101" t="str">
        <f t="shared" si="48"/>
        <v/>
      </c>
      <c r="I1987" s="100" t="str">
        <f>IF(CADA_PROD!C1987="","",IFERROR(IF(H1987&lt;=0,"Sem estoque",IF(H1987/E1987&lt;0.25,"Quase sem estoque",IF(H1987/E1987&lt;1.2,"Estoque baixo",IF(H1987/E1987&lt;2,"Estoque moderado","Estoque confortável")))),""))</f>
        <v/>
      </c>
      <c r="J1987" s="102" t="str">
        <f>IF(CADA_PROD!C1987="","",SUMIFS(MOVI_ENTR!M:M,MOVI_ENTR!D:D,D1987))</f>
        <v/>
      </c>
      <c r="K1987" s="103" t="str">
        <f>IF(CADA_PROD!C1987="","",IFERROR($J1987/SUM($J$6:$J$1006),""))</f>
        <v/>
      </c>
      <c r="L1987" s="103" t="str">
        <f>IF(CADA_PROD!C1987="","",IFERROR(H1987/SUM($H$6:$H$1006)+P1987,""))</f>
        <v/>
      </c>
      <c r="M1987" s="102" t="str">
        <f>IF(CADA_PROD!$C1987="","",IFERROR(SUMIFS(MOVI_ENTR!M:M,MOVI_ENTR!D:D,D1987)/SUMIFS(MOVI_ENTR!I:I,MOVI_ENTR!D:D,D1987),0))</f>
        <v/>
      </c>
      <c r="N1987" s="104" t="str">
        <f>IF(CADA_PROD!C1987="","",G1987/E1987)</f>
        <v/>
      </c>
    </row>
    <row r="1988" spans="3:14">
      <c r="C1988" s="99" t="str">
        <f>IF(CADA_PROD!C1988="","",CADA_PROD!C1988)</f>
        <v/>
      </c>
      <c r="D1988" s="100" t="str">
        <f>IF(CADA_PROD!D1988="","",CADA_PROD!D1988)</f>
        <v/>
      </c>
      <c r="E1988" s="101" t="str">
        <f>IF(CADA_PROD!E1988="","",CADA_PROD!E1988)</f>
        <v/>
      </c>
      <c r="F1988" s="101" t="str">
        <f>IF(CADA_PROD!D1988="","",SUMIFS(MOVI_ENTR!I:I,MOVI_ENTR!D:D,D1988))</f>
        <v/>
      </c>
      <c r="G1988" s="101" t="str">
        <f>IF(CADA_PROD!C1988="","",SUMIFS(MOVI_SAID!H:H,MOVI_SAID!D:D,D1988))</f>
        <v/>
      </c>
      <c r="H1988" s="101" t="str">
        <f t="shared" si="48"/>
        <v/>
      </c>
      <c r="I1988" s="100" t="str">
        <f>IF(CADA_PROD!C1988="","",IFERROR(IF(H1988&lt;=0,"Sem estoque",IF(H1988/E1988&lt;0.25,"Quase sem estoque",IF(H1988/E1988&lt;1.2,"Estoque baixo",IF(H1988/E1988&lt;2,"Estoque moderado","Estoque confortável")))),""))</f>
        <v/>
      </c>
      <c r="J1988" s="102" t="str">
        <f>IF(CADA_PROD!C1988="","",SUMIFS(MOVI_ENTR!M:M,MOVI_ENTR!D:D,D1988))</f>
        <v/>
      </c>
      <c r="K1988" s="103" t="str">
        <f>IF(CADA_PROD!C1988="","",IFERROR($J1988/SUM($J$6:$J$1006),""))</f>
        <v/>
      </c>
      <c r="L1988" s="103" t="str">
        <f>IF(CADA_PROD!C1988="","",IFERROR(H1988/SUM($H$6:$H$1006)+P1988,""))</f>
        <v/>
      </c>
      <c r="M1988" s="102" t="str">
        <f>IF(CADA_PROD!$C1988="","",IFERROR(SUMIFS(MOVI_ENTR!M:M,MOVI_ENTR!D:D,D1988)/SUMIFS(MOVI_ENTR!I:I,MOVI_ENTR!D:D,D1988),0))</f>
        <v/>
      </c>
      <c r="N1988" s="104" t="str">
        <f>IF(CADA_PROD!C1988="","",G1988/E1988)</f>
        <v/>
      </c>
    </row>
    <row r="1989" spans="3:14">
      <c r="C1989" s="99" t="str">
        <f>IF(CADA_PROD!C1989="","",CADA_PROD!C1989)</f>
        <v/>
      </c>
      <c r="D1989" s="100" t="str">
        <f>IF(CADA_PROD!D1989="","",CADA_PROD!D1989)</f>
        <v/>
      </c>
      <c r="E1989" s="101" t="str">
        <f>IF(CADA_PROD!E1989="","",CADA_PROD!E1989)</f>
        <v/>
      </c>
      <c r="F1989" s="101" t="str">
        <f>IF(CADA_PROD!D1989="","",SUMIFS(MOVI_ENTR!I:I,MOVI_ENTR!D:D,D1989))</f>
        <v/>
      </c>
      <c r="G1989" s="101" t="str">
        <f>IF(CADA_PROD!C1989="","",SUMIFS(MOVI_SAID!H:H,MOVI_SAID!D:D,D1989))</f>
        <v/>
      </c>
      <c r="H1989" s="101" t="str">
        <f t="shared" si="48"/>
        <v/>
      </c>
      <c r="I1989" s="100" t="str">
        <f>IF(CADA_PROD!C1989="","",IFERROR(IF(H1989&lt;=0,"Sem estoque",IF(H1989/E1989&lt;0.25,"Quase sem estoque",IF(H1989/E1989&lt;1.2,"Estoque baixo",IF(H1989/E1989&lt;2,"Estoque moderado","Estoque confortável")))),""))</f>
        <v/>
      </c>
      <c r="J1989" s="102" t="str">
        <f>IF(CADA_PROD!C1989="","",SUMIFS(MOVI_ENTR!M:M,MOVI_ENTR!D:D,D1989))</f>
        <v/>
      </c>
      <c r="K1989" s="103" t="str">
        <f>IF(CADA_PROD!C1989="","",IFERROR($J1989/SUM($J$6:$J$1006),""))</f>
        <v/>
      </c>
      <c r="L1989" s="103" t="str">
        <f>IF(CADA_PROD!C1989="","",IFERROR(H1989/SUM($H$6:$H$1006)+P1989,""))</f>
        <v/>
      </c>
      <c r="M1989" s="102" t="str">
        <f>IF(CADA_PROD!$C1989="","",IFERROR(SUMIFS(MOVI_ENTR!M:M,MOVI_ENTR!D:D,D1989)/SUMIFS(MOVI_ENTR!I:I,MOVI_ENTR!D:D,D1989),0))</f>
        <v/>
      </c>
      <c r="N1989" s="104" t="str">
        <f>IF(CADA_PROD!C1989="","",G1989/E1989)</f>
        <v/>
      </c>
    </row>
    <row r="1990" spans="3:14">
      <c r="C1990" s="99" t="str">
        <f>IF(CADA_PROD!C1990="","",CADA_PROD!C1990)</f>
        <v/>
      </c>
      <c r="D1990" s="100" t="str">
        <f>IF(CADA_PROD!D1990="","",CADA_PROD!D1990)</f>
        <v/>
      </c>
      <c r="E1990" s="101" t="str">
        <f>IF(CADA_PROD!E1990="","",CADA_PROD!E1990)</f>
        <v/>
      </c>
      <c r="F1990" s="101" t="str">
        <f>IF(CADA_PROD!D1990="","",SUMIFS(MOVI_ENTR!I:I,MOVI_ENTR!D:D,D1990))</f>
        <v/>
      </c>
      <c r="G1990" s="101" t="str">
        <f>IF(CADA_PROD!C1990="","",SUMIFS(MOVI_SAID!H:H,MOVI_SAID!D:D,D1990))</f>
        <v/>
      </c>
      <c r="H1990" s="101" t="str">
        <f t="shared" si="48"/>
        <v/>
      </c>
      <c r="I1990" s="100" t="str">
        <f>IF(CADA_PROD!C1990="","",IFERROR(IF(H1990&lt;=0,"Sem estoque",IF(H1990/E1990&lt;0.25,"Quase sem estoque",IF(H1990/E1990&lt;1.2,"Estoque baixo",IF(H1990/E1990&lt;2,"Estoque moderado","Estoque confortável")))),""))</f>
        <v/>
      </c>
      <c r="J1990" s="102" t="str">
        <f>IF(CADA_PROD!C1990="","",SUMIFS(MOVI_ENTR!M:M,MOVI_ENTR!D:D,D1990))</f>
        <v/>
      </c>
      <c r="K1990" s="103" t="str">
        <f>IF(CADA_PROD!C1990="","",IFERROR($J1990/SUM($J$6:$J$1006),""))</f>
        <v/>
      </c>
      <c r="L1990" s="103" t="str">
        <f>IF(CADA_PROD!C1990="","",IFERROR(H1990/SUM($H$6:$H$1006)+P1990,""))</f>
        <v/>
      </c>
      <c r="M1990" s="102" t="str">
        <f>IF(CADA_PROD!$C1990="","",IFERROR(SUMIFS(MOVI_ENTR!M:M,MOVI_ENTR!D:D,D1990)/SUMIFS(MOVI_ENTR!I:I,MOVI_ENTR!D:D,D1990),0))</f>
        <v/>
      </c>
      <c r="N1990" s="104" t="str">
        <f>IF(CADA_PROD!C1990="","",G1990/E1990)</f>
        <v/>
      </c>
    </row>
    <row r="1991" spans="3:14">
      <c r="C1991" s="99" t="str">
        <f>IF(CADA_PROD!C1991="","",CADA_PROD!C1991)</f>
        <v/>
      </c>
      <c r="D1991" s="100" t="str">
        <f>IF(CADA_PROD!D1991="","",CADA_PROD!D1991)</f>
        <v/>
      </c>
      <c r="E1991" s="101" t="str">
        <f>IF(CADA_PROD!E1991="","",CADA_PROD!E1991)</f>
        <v/>
      </c>
      <c r="F1991" s="101" t="str">
        <f>IF(CADA_PROD!D1991="","",SUMIFS(MOVI_ENTR!I:I,MOVI_ENTR!D:D,D1991))</f>
        <v/>
      </c>
      <c r="G1991" s="101" t="str">
        <f>IF(CADA_PROD!C1991="","",SUMIFS(MOVI_SAID!H:H,MOVI_SAID!D:D,D1991))</f>
        <v/>
      </c>
      <c r="H1991" s="101" t="str">
        <f t="shared" si="48"/>
        <v/>
      </c>
      <c r="I1991" s="100" t="str">
        <f>IF(CADA_PROD!C1991="","",IFERROR(IF(H1991&lt;=0,"Sem estoque",IF(H1991/E1991&lt;0.25,"Quase sem estoque",IF(H1991/E1991&lt;1.2,"Estoque baixo",IF(H1991/E1991&lt;2,"Estoque moderado","Estoque confortável")))),""))</f>
        <v/>
      </c>
      <c r="J1991" s="102" t="str">
        <f>IF(CADA_PROD!C1991="","",SUMIFS(MOVI_ENTR!M:M,MOVI_ENTR!D:D,D1991))</f>
        <v/>
      </c>
      <c r="K1991" s="103" t="str">
        <f>IF(CADA_PROD!C1991="","",IFERROR($J1991/SUM($J$6:$J$1006),""))</f>
        <v/>
      </c>
      <c r="L1991" s="103" t="str">
        <f>IF(CADA_PROD!C1991="","",IFERROR(H1991/SUM($H$6:$H$1006)+P1991,""))</f>
        <v/>
      </c>
      <c r="M1991" s="102" t="str">
        <f>IF(CADA_PROD!$C1991="","",IFERROR(SUMIFS(MOVI_ENTR!M:M,MOVI_ENTR!D:D,D1991)/SUMIFS(MOVI_ENTR!I:I,MOVI_ENTR!D:D,D1991),0))</f>
        <v/>
      </c>
      <c r="N1991" s="104" t="str">
        <f>IF(CADA_PROD!C1991="","",G1991/E1991)</f>
        <v/>
      </c>
    </row>
    <row r="1992" spans="3:14">
      <c r="C1992" s="99" t="str">
        <f>IF(CADA_PROD!C1992="","",CADA_PROD!C1992)</f>
        <v/>
      </c>
      <c r="D1992" s="100" t="str">
        <f>IF(CADA_PROD!D1992="","",CADA_PROD!D1992)</f>
        <v/>
      </c>
      <c r="E1992" s="101" t="str">
        <f>IF(CADA_PROD!E1992="","",CADA_PROD!E1992)</f>
        <v/>
      </c>
      <c r="F1992" s="101" t="str">
        <f>IF(CADA_PROD!D1992="","",SUMIFS(MOVI_ENTR!I:I,MOVI_ENTR!D:D,D1992))</f>
        <v/>
      </c>
      <c r="G1992" s="101" t="str">
        <f>IF(CADA_PROD!C1992="","",SUMIFS(MOVI_SAID!H:H,MOVI_SAID!D:D,D1992))</f>
        <v/>
      </c>
      <c r="H1992" s="101" t="str">
        <f t="shared" si="48"/>
        <v/>
      </c>
      <c r="I1992" s="100" t="str">
        <f>IF(CADA_PROD!C1992="","",IFERROR(IF(H1992&lt;=0,"Sem estoque",IF(H1992/E1992&lt;0.25,"Quase sem estoque",IF(H1992/E1992&lt;1.2,"Estoque baixo",IF(H1992/E1992&lt;2,"Estoque moderado","Estoque confortável")))),""))</f>
        <v/>
      </c>
      <c r="J1992" s="102" t="str">
        <f>IF(CADA_PROD!C1992="","",SUMIFS(MOVI_ENTR!M:M,MOVI_ENTR!D:D,D1992))</f>
        <v/>
      </c>
      <c r="K1992" s="103" t="str">
        <f>IF(CADA_PROD!C1992="","",IFERROR($J1992/SUM($J$6:$J$1006),""))</f>
        <v/>
      </c>
      <c r="L1992" s="103" t="str">
        <f>IF(CADA_PROD!C1992="","",IFERROR(H1992/SUM($H$6:$H$1006)+P1992,""))</f>
        <v/>
      </c>
      <c r="M1992" s="102" t="str">
        <f>IF(CADA_PROD!$C1992="","",IFERROR(SUMIFS(MOVI_ENTR!M:M,MOVI_ENTR!D:D,D1992)/SUMIFS(MOVI_ENTR!I:I,MOVI_ENTR!D:D,D1992),0))</f>
        <v/>
      </c>
      <c r="N1992" s="104" t="str">
        <f>IF(CADA_PROD!C1992="","",G1992/E1992)</f>
        <v/>
      </c>
    </row>
    <row r="1993" spans="3:14">
      <c r="C1993" s="99" t="str">
        <f>IF(CADA_PROD!C1993="","",CADA_PROD!C1993)</f>
        <v/>
      </c>
      <c r="D1993" s="100" t="str">
        <f>IF(CADA_PROD!D1993="","",CADA_PROD!D1993)</f>
        <v/>
      </c>
      <c r="E1993" s="101" t="str">
        <f>IF(CADA_PROD!E1993="","",CADA_PROD!E1993)</f>
        <v/>
      </c>
      <c r="F1993" s="101" t="str">
        <f>IF(CADA_PROD!D1993="","",SUMIFS(MOVI_ENTR!I:I,MOVI_ENTR!D:D,D1993))</f>
        <v/>
      </c>
      <c r="G1993" s="101" t="str">
        <f>IF(CADA_PROD!C1993="","",SUMIFS(MOVI_SAID!H:H,MOVI_SAID!D:D,D1993))</f>
        <v/>
      </c>
      <c r="H1993" s="101" t="str">
        <f t="shared" si="48"/>
        <v/>
      </c>
      <c r="I1993" s="100" t="str">
        <f>IF(CADA_PROD!C1993="","",IFERROR(IF(H1993&lt;=0,"Sem estoque",IF(H1993/E1993&lt;0.25,"Quase sem estoque",IF(H1993/E1993&lt;1.2,"Estoque baixo",IF(H1993/E1993&lt;2,"Estoque moderado","Estoque confortável")))),""))</f>
        <v/>
      </c>
      <c r="J1993" s="102" t="str">
        <f>IF(CADA_PROD!C1993="","",SUMIFS(MOVI_ENTR!M:M,MOVI_ENTR!D:D,D1993))</f>
        <v/>
      </c>
      <c r="K1993" s="103" t="str">
        <f>IF(CADA_PROD!C1993="","",IFERROR($J1993/SUM($J$6:$J$1006),""))</f>
        <v/>
      </c>
      <c r="L1993" s="103" t="str">
        <f>IF(CADA_PROD!C1993="","",IFERROR(H1993/SUM($H$6:$H$1006)+P1993,""))</f>
        <v/>
      </c>
      <c r="M1993" s="102" t="str">
        <f>IF(CADA_PROD!$C1993="","",IFERROR(SUMIFS(MOVI_ENTR!M:M,MOVI_ENTR!D:D,D1993)/SUMIFS(MOVI_ENTR!I:I,MOVI_ENTR!D:D,D1993),0))</f>
        <v/>
      </c>
      <c r="N1993" s="104" t="str">
        <f>IF(CADA_PROD!C1993="","",G1993/E1993)</f>
        <v/>
      </c>
    </row>
    <row r="1994" spans="3:14">
      <c r="C1994" s="99" t="str">
        <f>IF(CADA_PROD!C1994="","",CADA_PROD!C1994)</f>
        <v/>
      </c>
      <c r="D1994" s="100" t="str">
        <f>IF(CADA_PROD!D1994="","",CADA_PROD!D1994)</f>
        <v/>
      </c>
      <c r="E1994" s="101" t="str">
        <f>IF(CADA_PROD!E1994="","",CADA_PROD!E1994)</f>
        <v/>
      </c>
      <c r="F1994" s="101" t="str">
        <f>IF(CADA_PROD!D1994="","",SUMIFS(MOVI_ENTR!I:I,MOVI_ENTR!D:D,D1994))</f>
        <v/>
      </c>
      <c r="G1994" s="101" t="str">
        <f>IF(CADA_PROD!C1994="","",SUMIFS(MOVI_SAID!H:H,MOVI_SAID!D:D,D1994))</f>
        <v/>
      </c>
      <c r="H1994" s="101" t="str">
        <f t="shared" si="48"/>
        <v/>
      </c>
      <c r="I1994" s="100" t="str">
        <f>IF(CADA_PROD!C1994="","",IFERROR(IF(H1994&lt;=0,"Sem estoque",IF(H1994/E1994&lt;0.25,"Quase sem estoque",IF(H1994/E1994&lt;1.2,"Estoque baixo",IF(H1994/E1994&lt;2,"Estoque moderado","Estoque confortável")))),""))</f>
        <v/>
      </c>
      <c r="J1994" s="102" t="str">
        <f>IF(CADA_PROD!C1994="","",SUMIFS(MOVI_ENTR!M:M,MOVI_ENTR!D:D,D1994))</f>
        <v/>
      </c>
      <c r="K1994" s="103" t="str">
        <f>IF(CADA_PROD!C1994="","",IFERROR($J1994/SUM($J$6:$J$1006),""))</f>
        <v/>
      </c>
      <c r="L1994" s="103" t="str">
        <f>IF(CADA_PROD!C1994="","",IFERROR(H1994/SUM($H$6:$H$1006)+P1994,""))</f>
        <v/>
      </c>
      <c r="M1994" s="102" t="str">
        <f>IF(CADA_PROD!$C1994="","",IFERROR(SUMIFS(MOVI_ENTR!M:M,MOVI_ENTR!D:D,D1994)/SUMIFS(MOVI_ENTR!I:I,MOVI_ENTR!D:D,D1994),0))</f>
        <v/>
      </c>
      <c r="N1994" s="104" t="str">
        <f>IF(CADA_PROD!C1994="","",G1994/E1994)</f>
        <v/>
      </c>
    </row>
    <row r="1995" spans="3:14">
      <c r="C1995" s="99" t="str">
        <f>IF(CADA_PROD!C1995="","",CADA_PROD!C1995)</f>
        <v/>
      </c>
      <c r="D1995" s="100" t="str">
        <f>IF(CADA_PROD!D1995="","",CADA_PROD!D1995)</f>
        <v/>
      </c>
      <c r="E1995" s="101" t="str">
        <f>IF(CADA_PROD!E1995="","",CADA_PROD!E1995)</f>
        <v/>
      </c>
      <c r="F1995" s="101" t="str">
        <f>IF(CADA_PROD!D1995="","",SUMIFS(MOVI_ENTR!I:I,MOVI_ENTR!D:D,D1995))</f>
        <v/>
      </c>
      <c r="G1995" s="101" t="str">
        <f>IF(CADA_PROD!C1995="","",SUMIFS(MOVI_SAID!H:H,MOVI_SAID!D:D,D1995))</f>
        <v/>
      </c>
      <c r="H1995" s="101" t="str">
        <f t="shared" si="48"/>
        <v/>
      </c>
      <c r="I1995" s="100" t="str">
        <f>IF(CADA_PROD!C1995="","",IFERROR(IF(H1995&lt;=0,"Sem estoque",IF(H1995/E1995&lt;0.25,"Quase sem estoque",IF(H1995/E1995&lt;1.2,"Estoque baixo",IF(H1995/E1995&lt;2,"Estoque moderado","Estoque confortável")))),""))</f>
        <v/>
      </c>
      <c r="J1995" s="102" t="str">
        <f>IF(CADA_PROD!C1995="","",SUMIFS(MOVI_ENTR!M:M,MOVI_ENTR!D:D,D1995))</f>
        <v/>
      </c>
      <c r="K1995" s="103" t="str">
        <f>IF(CADA_PROD!C1995="","",IFERROR($J1995/SUM($J$6:$J$1006),""))</f>
        <v/>
      </c>
      <c r="L1995" s="103" t="str">
        <f>IF(CADA_PROD!C1995="","",IFERROR(H1995/SUM($H$6:$H$1006)+P1995,""))</f>
        <v/>
      </c>
      <c r="M1995" s="102" t="str">
        <f>IF(CADA_PROD!$C1995="","",IFERROR(SUMIFS(MOVI_ENTR!M:M,MOVI_ENTR!D:D,D1995)/SUMIFS(MOVI_ENTR!I:I,MOVI_ENTR!D:D,D1995),0))</f>
        <v/>
      </c>
      <c r="N1995" s="104" t="str">
        <f>IF(CADA_PROD!C1995="","",G1995/E1995)</f>
        <v/>
      </c>
    </row>
    <row r="1996" spans="3:14">
      <c r="C1996" s="99" t="str">
        <f>IF(CADA_PROD!C1996="","",CADA_PROD!C1996)</f>
        <v/>
      </c>
      <c r="D1996" s="100" t="str">
        <f>IF(CADA_PROD!D1996="","",CADA_PROD!D1996)</f>
        <v/>
      </c>
      <c r="E1996" s="101" t="str">
        <f>IF(CADA_PROD!E1996="","",CADA_PROD!E1996)</f>
        <v/>
      </c>
      <c r="F1996" s="101" t="str">
        <f>IF(CADA_PROD!D1996="","",SUMIFS(MOVI_ENTR!I:I,MOVI_ENTR!D:D,D1996))</f>
        <v/>
      </c>
      <c r="G1996" s="101" t="str">
        <f>IF(CADA_PROD!C1996="","",SUMIFS(MOVI_SAID!H:H,MOVI_SAID!D:D,D1996))</f>
        <v/>
      </c>
      <c r="H1996" s="101" t="str">
        <f t="shared" si="48"/>
        <v/>
      </c>
      <c r="I1996" s="100" t="str">
        <f>IF(CADA_PROD!C1996="","",IFERROR(IF(H1996&lt;=0,"Sem estoque",IF(H1996/E1996&lt;0.25,"Quase sem estoque",IF(H1996/E1996&lt;1.2,"Estoque baixo",IF(H1996/E1996&lt;2,"Estoque moderado","Estoque confortável")))),""))</f>
        <v/>
      </c>
      <c r="J1996" s="102" t="str">
        <f>IF(CADA_PROD!C1996="","",SUMIFS(MOVI_ENTR!M:M,MOVI_ENTR!D:D,D1996))</f>
        <v/>
      </c>
      <c r="K1996" s="103" t="str">
        <f>IF(CADA_PROD!C1996="","",IFERROR($J1996/SUM($J$6:$J$1006),""))</f>
        <v/>
      </c>
      <c r="L1996" s="103" t="str">
        <f>IF(CADA_PROD!C1996="","",IFERROR(H1996/SUM($H$6:$H$1006)+P1996,""))</f>
        <v/>
      </c>
      <c r="M1996" s="102" t="str">
        <f>IF(CADA_PROD!$C1996="","",IFERROR(SUMIFS(MOVI_ENTR!M:M,MOVI_ENTR!D:D,D1996)/SUMIFS(MOVI_ENTR!I:I,MOVI_ENTR!D:D,D1996),0))</f>
        <v/>
      </c>
      <c r="N1996" s="104" t="str">
        <f>IF(CADA_PROD!C1996="","",G1996/E1996)</f>
        <v/>
      </c>
    </row>
    <row r="1997" spans="3:14">
      <c r="C1997" s="99" t="str">
        <f>IF(CADA_PROD!C1997="","",CADA_PROD!C1997)</f>
        <v/>
      </c>
      <c r="D1997" s="100" t="str">
        <f>IF(CADA_PROD!D1997="","",CADA_PROD!D1997)</f>
        <v/>
      </c>
      <c r="E1997" s="101" t="str">
        <f>IF(CADA_PROD!E1997="","",CADA_PROD!E1997)</f>
        <v/>
      </c>
      <c r="F1997" s="101" t="str">
        <f>IF(CADA_PROD!D1997="","",SUMIFS(MOVI_ENTR!I:I,MOVI_ENTR!D:D,D1997))</f>
        <v/>
      </c>
      <c r="G1997" s="101" t="str">
        <f>IF(CADA_PROD!C1997="","",SUMIFS(MOVI_SAID!H:H,MOVI_SAID!D:D,D1997))</f>
        <v/>
      </c>
      <c r="H1997" s="101" t="str">
        <f t="shared" si="48"/>
        <v/>
      </c>
      <c r="I1997" s="100" t="str">
        <f>IF(CADA_PROD!C1997="","",IFERROR(IF(H1997&lt;=0,"Sem estoque",IF(H1997/E1997&lt;0.25,"Quase sem estoque",IF(H1997/E1997&lt;1.2,"Estoque baixo",IF(H1997/E1997&lt;2,"Estoque moderado","Estoque confortável")))),""))</f>
        <v/>
      </c>
      <c r="J1997" s="102" t="str">
        <f>IF(CADA_PROD!C1997="","",SUMIFS(MOVI_ENTR!M:M,MOVI_ENTR!D:D,D1997))</f>
        <v/>
      </c>
      <c r="K1997" s="103" t="str">
        <f>IF(CADA_PROD!C1997="","",IFERROR($J1997/SUM($J$6:$J$1006),""))</f>
        <v/>
      </c>
      <c r="L1997" s="103" t="str">
        <f>IF(CADA_PROD!C1997="","",IFERROR(H1997/SUM($H$6:$H$1006)+P1997,""))</f>
        <v/>
      </c>
      <c r="M1997" s="102" t="str">
        <f>IF(CADA_PROD!$C1997="","",IFERROR(SUMIFS(MOVI_ENTR!M:M,MOVI_ENTR!D:D,D1997)/SUMIFS(MOVI_ENTR!I:I,MOVI_ENTR!D:D,D1997),0))</f>
        <v/>
      </c>
      <c r="N1997" s="104" t="str">
        <f>IF(CADA_PROD!C1997="","",G1997/E1997)</f>
        <v/>
      </c>
    </row>
    <row r="1998" spans="3:14">
      <c r="C1998" s="99" t="str">
        <f>IF(CADA_PROD!C1998="","",CADA_PROD!C1998)</f>
        <v/>
      </c>
      <c r="D1998" s="100" t="str">
        <f>IF(CADA_PROD!D1998="","",CADA_PROD!D1998)</f>
        <v/>
      </c>
      <c r="E1998" s="101" t="str">
        <f>IF(CADA_PROD!E1998="","",CADA_PROD!E1998)</f>
        <v/>
      </c>
      <c r="F1998" s="101" t="str">
        <f>IF(CADA_PROD!D1998="","",SUMIFS(MOVI_ENTR!I:I,MOVI_ENTR!D:D,D1998))</f>
        <v/>
      </c>
      <c r="G1998" s="101" t="str">
        <f>IF(CADA_PROD!C1998="","",SUMIFS(MOVI_SAID!H:H,MOVI_SAID!D:D,D1998))</f>
        <v/>
      </c>
      <c r="H1998" s="101" t="str">
        <f t="shared" si="48"/>
        <v/>
      </c>
      <c r="I1998" s="100" t="str">
        <f>IF(CADA_PROD!C1998="","",IFERROR(IF(H1998&lt;=0,"Sem estoque",IF(H1998/E1998&lt;0.25,"Quase sem estoque",IF(H1998/E1998&lt;1.2,"Estoque baixo",IF(H1998/E1998&lt;2,"Estoque moderado","Estoque confortável")))),""))</f>
        <v/>
      </c>
      <c r="J1998" s="102" t="str">
        <f>IF(CADA_PROD!C1998="","",SUMIFS(MOVI_ENTR!M:M,MOVI_ENTR!D:D,D1998))</f>
        <v/>
      </c>
      <c r="K1998" s="103" t="str">
        <f>IF(CADA_PROD!C1998="","",IFERROR($J1998/SUM($J$6:$J$1006),""))</f>
        <v/>
      </c>
      <c r="L1998" s="103" t="str">
        <f>IF(CADA_PROD!C1998="","",IFERROR(H1998/SUM($H$6:$H$1006)+P1998,""))</f>
        <v/>
      </c>
      <c r="M1998" s="102" t="str">
        <f>IF(CADA_PROD!$C1998="","",IFERROR(SUMIFS(MOVI_ENTR!M:M,MOVI_ENTR!D:D,D1998)/SUMIFS(MOVI_ENTR!I:I,MOVI_ENTR!D:D,D1998),0))</f>
        <v/>
      </c>
      <c r="N1998" s="104" t="str">
        <f>IF(CADA_PROD!C1998="","",G1998/E1998)</f>
        <v/>
      </c>
    </row>
    <row r="1999" spans="3:14">
      <c r="C1999" s="99" t="str">
        <f>IF(CADA_PROD!C1999="","",CADA_PROD!C1999)</f>
        <v/>
      </c>
      <c r="D1999" s="100" t="str">
        <f>IF(CADA_PROD!D1999="","",CADA_PROD!D1999)</f>
        <v/>
      </c>
      <c r="E1999" s="101" t="str">
        <f>IF(CADA_PROD!E1999="","",CADA_PROD!E1999)</f>
        <v/>
      </c>
      <c r="F1999" s="101" t="str">
        <f>IF(CADA_PROD!D1999="","",SUMIFS(MOVI_ENTR!I:I,MOVI_ENTR!D:D,D1999))</f>
        <v/>
      </c>
      <c r="G1999" s="101" t="str">
        <f>IF(CADA_PROD!C1999="","",SUMIFS(MOVI_SAID!H:H,MOVI_SAID!D:D,D1999))</f>
        <v/>
      </c>
      <c r="H1999" s="101" t="str">
        <f t="shared" si="48"/>
        <v/>
      </c>
      <c r="I1999" s="100" t="str">
        <f>IF(CADA_PROD!C1999="","",IFERROR(IF(H1999&lt;=0,"Sem estoque",IF(H1999/E1999&lt;0.25,"Quase sem estoque",IF(H1999/E1999&lt;1.2,"Estoque baixo",IF(H1999/E1999&lt;2,"Estoque moderado","Estoque confortável")))),""))</f>
        <v/>
      </c>
      <c r="J1999" s="102" t="str">
        <f>IF(CADA_PROD!C1999="","",SUMIFS(MOVI_ENTR!M:M,MOVI_ENTR!D:D,D1999))</f>
        <v/>
      </c>
      <c r="K1999" s="103" t="str">
        <f>IF(CADA_PROD!C1999="","",IFERROR($J1999/SUM($J$6:$J$1006),""))</f>
        <v/>
      </c>
      <c r="L1999" s="103" t="str">
        <f>IF(CADA_PROD!C1999="","",IFERROR(H1999/SUM($H$6:$H$1006)+P1999,""))</f>
        <v/>
      </c>
      <c r="M1999" s="102" t="str">
        <f>IF(CADA_PROD!$C1999="","",IFERROR(SUMIFS(MOVI_ENTR!M:M,MOVI_ENTR!D:D,D1999)/SUMIFS(MOVI_ENTR!I:I,MOVI_ENTR!D:D,D1999),0))</f>
        <v/>
      </c>
      <c r="N1999" s="104" t="str">
        <f>IF(CADA_PROD!C1999="","",G1999/E1999)</f>
        <v/>
      </c>
    </row>
    <row r="2000" spans="3:14">
      <c r="C2000" s="99" t="str">
        <f>IF(CADA_PROD!C2000="","",CADA_PROD!C2000)</f>
        <v/>
      </c>
      <c r="D2000" s="100" t="str">
        <f>IF(CADA_PROD!D2000="","",CADA_PROD!D2000)</f>
        <v/>
      </c>
      <c r="E2000" s="101" t="str">
        <f>IF(CADA_PROD!E2000="","",CADA_PROD!E2000)</f>
        <v/>
      </c>
      <c r="F2000" s="101" t="str">
        <f>IF(CADA_PROD!D2000="","",SUMIFS(MOVI_ENTR!I:I,MOVI_ENTR!D:D,D2000))</f>
        <v/>
      </c>
      <c r="G2000" s="101" t="str">
        <f>IF(CADA_PROD!C2000="","",SUMIFS(MOVI_SAID!H:H,MOVI_SAID!D:D,D2000))</f>
        <v/>
      </c>
      <c r="H2000" s="101" t="str">
        <f t="shared" si="48"/>
        <v/>
      </c>
      <c r="I2000" s="100" t="str">
        <f>IF(CADA_PROD!C2000="","",IFERROR(IF(H2000&lt;=0,"Sem estoque",IF(H2000/E2000&lt;0.25,"Quase sem estoque",IF(H2000/E2000&lt;1.2,"Estoque baixo",IF(H2000/E2000&lt;2,"Estoque moderado","Estoque confortável")))),""))</f>
        <v/>
      </c>
      <c r="J2000" s="102" t="str">
        <f>IF(CADA_PROD!C2000="","",SUMIFS(MOVI_ENTR!M:M,MOVI_ENTR!D:D,D2000))</f>
        <v/>
      </c>
      <c r="K2000" s="103" t="str">
        <f>IF(CADA_PROD!C2000="","",IFERROR($J2000/SUM($J$6:$J$1006),""))</f>
        <v/>
      </c>
      <c r="L2000" s="103" t="str">
        <f>IF(CADA_PROD!C2000="","",IFERROR(H2000/SUM($H$6:$H$1006)+P2000,""))</f>
        <v/>
      </c>
      <c r="M2000" s="102" t="str">
        <f>IF(CADA_PROD!$C2000="","",IFERROR(SUMIFS(MOVI_ENTR!M:M,MOVI_ENTR!D:D,D2000)/SUMIFS(MOVI_ENTR!I:I,MOVI_ENTR!D:D,D2000),0))</f>
        <v/>
      </c>
      <c r="N2000" s="104" t="str">
        <f>IF(CADA_PROD!C2000="","",G2000/E2000)</f>
        <v/>
      </c>
    </row>
    <row r="2001" spans="3:14">
      <c r="C2001" s="99" t="str">
        <f>IF(CADA_PROD!C2001="","",CADA_PROD!C2001)</f>
        <v/>
      </c>
      <c r="D2001" s="100" t="str">
        <f>IF(CADA_PROD!D2001="","",CADA_PROD!D2001)</f>
        <v/>
      </c>
      <c r="E2001" s="101" t="str">
        <f>IF(CADA_PROD!E2001="","",CADA_PROD!E2001)</f>
        <v/>
      </c>
      <c r="F2001" s="101" t="str">
        <f>IF(CADA_PROD!D2001="","",SUMIFS(MOVI_ENTR!I:I,MOVI_ENTR!D:D,D2001))</f>
        <v/>
      </c>
      <c r="G2001" s="101" t="str">
        <f>IF(CADA_PROD!C2001="","",SUMIFS(MOVI_SAID!H:H,MOVI_SAID!D:D,D2001))</f>
        <v/>
      </c>
      <c r="H2001" s="101" t="str">
        <f t="shared" si="48"/>
        <v/>
      </c>
      <c r="I2001" s="100" t="str">
        <f>IF(CADA_PROD!C2001="","",IFERROR(IF(H2001&lt;=0,"Sem estoque",IF(H2001/E2001&lt;0.25,"Quase sem estoque",IF(H2001/E2001&lt;1.2,"Estoque baixo",IF(H2001/E2001&lt;2,"Estoque moderado","Estoque confortável")))),""))</f>
        <v/>
      </c>
      <c r="J2001" s="102" t="str">
        <f>IF(CADA_PROD!C2001="","",SUMIFS(MOVI_ENTR!M:M,MOVI_ENTR!D:D,D2001))</f>
        <v/>
      </c>
      <c r="K2001" s="103" t="str">
        <f>IF(CADA_PROD!C2001="","",IFERROR($J2001/SUM($J$6:$J$1006),""))</f>
        <v/>
      </c>
      <c r="L2001" s="103" t="str">
        <f>IF(CADA_PROD!C2001="","",IFERROR(H2001/SUM($H$6:$H$1006)+P2001,""))</f>
        <v/>
      </c>
      <c r="M2001" s="102" t="str">
        <f>IF(CADA_PROD!$C2001="","",IFERROR(SUMIFS(MOVI_ENTR!M:M,MOVI_ENTR!D:D,D2001)/SUMIFS(MOVI_ENTR!I:I,MOVI_ENTR!D:D,D2001),0))</f>
        <v/>
      </c>
      <c r="N2001" s="104" t="str">
        <f>IF(CADA_PROD!C2001="","",G2001/E2001)</f>
        <v/>
      </c>
    </row>
    <row r="2002" spans="3:14">
      <c r="C2002" s="99" t="str">
        <f>IF(CADA_PROD!C2002="","",CADA_PROD!C2002)</f>
        <v/>
      </c>
      <c r="D2002" s="100" t="str">
        <f>IF(CADA_PROD!D2002="","",CADA_PROD!D2002)</f>
        <v/>
      </c>
      <c r="E2002" s="101" t="str">
        <f>IF(CADA_PROD!E2002="","",CADA_PROD!E2002)</f>
        <v/>
      </c>
      <c r="F2002" s="101" t="str">
        <f>IF(CADA_PROD!D2002="","",SUMIFS(MOVI_ENTR!I:I,MOVI_ENTR!D:D,D2002))</f>
        <v/>
      </c>
      <c r="G2002" s="101" t="str">
        <f>IF(CADA_PROD!C2002="","",SUMIFS(MOVI_SAID!H:H,MOVI_SAID!D:D,D2002))</f>
        <v/>
      </c>
      <c r="H2002" s="101" t="str">
        <f t="shared" si="48"/>
        <v/>
      </c>
      <c r="I2002" s="100" t="str">
        <f>IF(CADA_PROD!C2002="","",IFERROR(IF(H2002&lt;=0,"Sem estoque",IF(H2002/E2002&lt;0.25,"Quase sem estoque",IF(H2002/E2002&lt;1.2,"Estoque baixo",IF(H2002/E2002&lt;2,"Estoque moderado","Estoque confortável")))),""))</f>
        <v/>
      </c>
      <c r="J2002" s="102" t="str">
        <f>IF(CADA_PROD!C2002="","",SUMIFS(MOVI_ENTR!M:M,MOVI_ENTR!D:D,D2002))</f>
        <v/>
      </c>
      <c r="K2002" s="103" t="str">
        <f>IF(CADA_PROD!C2002="","",IFERROR($J2002/SUM($J$6:$J$1006),""))</f>
        <v/>
      </c>
      <c r="L2002" s="103" t="str">
        <f>IF(CADA_PROD!C2002="","",IFERROR(H2002/SUM($H$6:$H$1006)+P2002,""))</f>
        <v/>
      </c>
      <c r="M2002" s="102" t="str">
        <f>IF(CADA_PROD!$C2002="","",IFERROR(SUMIFS(MOVI_ENTR!M:M,MOVI_ENTR!D:D,D2002)/SUMIFS(MOVI_ENTR!I:I,MOVI_ENTR!D:D,D2002),0))</f>
        <v/>
      </c>
      <c r="N2002" s="104" t="str">
        <f>IF(CADA_PROD!C2002="","",G2002/E2002)</f>
        <v/>
      </c>
    </row>
    <row r="2003" spans="3:14">
      <c r="C2003" s="99" t="str">
        <f>IF(CADA_PROD!C2003="","",CADA_PROD!C2003)</f>
        <v/>
      </c>
      <c r="D2003" s="100" t="str">
        <f>IF(CADA_PROD!D2003="","",CADA_PROD!D2003)</f>
        <v/>
      </c>
      <c r="E2003" s="101" t="str">
        <f>IF(CADA_PROD!E2003="","",CADA_PROD!E2003)</f>
        <v/>
      </c>
      <c r="F2003" s="101" t="str">
        <f>IF(CADA_PROD!D2003="","",SUMIFS(MOVI_ENTR!I:I,MOVI_ENTR!D:D,D2003))</f>
        <v/>
      </c>
      <c r="G2003" s="101" t="str">
        <f>IF(CADA_PROD!C2003="","",SUMIFS(MOVI_SAID!H:H,MOVI_SAID!D:D,D2003))</f>
        <v/>
      </c>
      <c r="H2003" s="101" t="str">
        <f t="shared" si="48"/>
        <v/>
      </c>
      <c r="I2003" s="100" t="str">
        <f>IF(CADA_PROD!C2003="","",IFERROR(IF(H2003&lt;=0,"Sem estoque",IF(H2003/E2003&lt;0.25,"Quase sem estoque",IF(H2003/E2003&lt;1.2,"Estoque baixo",IF(H2003/E2003&lt;2,"Estoque moderado","Estoque confortável")))),""))</f>
        <v/>
      </c>
      <c r="J2003" s="102" t="str">
        <f>IF(CADA_PROD!C2003="","",SUMIFS(MOVI_ENTR!M:M,MOVI_ENTR!D:D,D2003))</f>
        <v/>
      </c>
      <c r="K2003" s="103" t="str">
        <f>IF(CADA_PROD!C2003="","",IFERROR($J2003/SUM($J$6:$J$1006),""))</f>
        <v/>
      </c>
      <c r="L2003" s="103" t="str">
        <f>IF(CADA_PROD!C2003="","",IFERROR(H2003/SUM($H$6:$H$1006)+P2003,""))</f>
        <v/>
      </c>
      <c r="M2003" s="102" t="str">
        <f>IF(CADA_PROD!$C2003="","",IFERROR(SUMIFS(MOVI_ENTR!M:M,MOVI_ENTR!D:D,D2003)/SUMIFS(MOVI_ENTR!I:I,MOVI_ENTR!D:D,D2003),0))</f>
        <v/>
      </c>
      <c r="N2003" s="104" t="str">
        <f>IF(CADA_PROD!C2003="","",G2003/E2003)</f>
        <v/>
      </c>
    </row>
    <row r="2004" spans="3:14">
      <c r="C2004" s="99" t="str">
        <f>IF(CADA_PROD!C2004="","",CADA_PROD!C2004)</f>
        <v/>
      </c>
      <c r="D2004" s="100" t="str">
        <f>IF(CADA_PROD!D2004="","",CADA_PROD!D2004)</f>
        <v/>
      </c>
      <c r="E2004" s="101" t="str">
        <f>IF(CADA_PROD!E2004="","",CADA_PROD!E2004)</f>
        <v/>
      </c>
      <c r="F2004" s="101" t="str">
        <f>IF(CADA_PROD!D2004="","",SUMIFS(MOVI_ENTR!I:I,MOVI_ENTR!D:D,D2004))</f>
        <v/>
      </c>
      <c r="G2004" s="101" t="str">
        <f>IF(CADA_PROD!C2004="","",SUMIFS(MOVI_SAID!H:H,MOVI_SAID!D:D,D2004))</f>
        <v/>
      </c>
      <c r="H2004" s="101" t="str">
        <f t="shared" si="48"/>
        <v/>
      </c>
      <c r="I2004" s="100" t="str">
        <f>IF(CADA_PROD!C2004="","",IFERROR(IF(H2004&lt;=0,"Sem estoque",IF(H2004/E2004&lt;0.25,"Quase sem estoque",IF(H2004/E2004&lt;1.2,"Estoque baixo",IF(H2004/E2004&lt;2,"Estoque moderado","Estoque confortável")))),""))</f>
        <v/>
      </c>
      <c r="J2004" s="102" t="str">
        <f>IF(CADA_PROD!C2004="","",SUMIFS(MOVI_ENTR!M:M,MOVI_ENTR!D:D,D2004))</f>
        <v/>
      </c>
      <c r="K2004" s="103" t="str">
        <f>IF(CADA_PROD!C2004="","",IFERROR($J2004/SUM($J$6:$J$1006),""))</f>
        <v/>
      </c>
      <c r="L2004" s="103" t="str">
        <f>IF(CADA_PROD!C2004="","",IFERROR(H2004/SUM($H$6:$H$1006)+P2004,""))</f>
        <v/>
      </c>
      <c r="M2004" s="102" t="str">
        <f>IF(CADA_PROD!$C2004="","",IFERROR(SUMIFS(MOVI_ENTR!M:M,MOVI_ENTR!D:D,D2004)/SUMIFS(MOVI_ENTR!I:I,MOVI_ENTR!D:D,D2004),0))</f>
        <v/>
      </c>
      <c r="N2004" s="104" t="str">
        <f>IF(CADA_PROD!C2004="","",G2004/E2004)</f>
        <v/>
      </c>
    </row>
    <row r="2005" spans="3:14">
      <c r="C2005" s="99" t="str">
        <f>IF(CADA_PROD!C2005="","",CADA_PROD!C2005)</f>
        <v/>
      </c>
      <c r="D2005" s="100" t="str">
        <f>IF(CADA_PROD!D2005="","",CADA_PROD!D2005)</f>
        <v/>
      </c>
      <c r="E2005" s="101" t="str">
        <f>IF(CADA_PROD!E2005="","",CADA_PROD!E2005)</f>
        <v/>
      </c>
      <c r="F2005" s="101" t="str">
        <f>IF(CADA_PROD!D2005="","",SUMIFS(MOVI_ENTR!I:I,MOVI_ENTR!D:D,D2005))</f>
        <v/>
      </c>
      <c r="G2005" s="101" t="str">
        <f>IF(CADA_PROD!C2005="","",SUMIFS(MOVI_SAID!H:H,MOVI_SAID!D:D,D2005))</f>
        <v/>
      </c>
      <c r="H2005" s="101" t="str">
        <f t="shared" si="48"/>
        <v/>
      </c>
      <c r="I2005" s="100" t="str">
        <f>IF(CADA_PROD!C2005="","",IFERROR(IF(H2005&lt;=0,"Sem estoque",IF(H2005/E2005&lt;0.25,"Quase sem estoque",IF(H2005/E2005&lt;1.2,"Estoque baixo",IF(H2005/E2005&lt;2,"Estoque moderado","Estoque confortável")))),""))</f>
        <v/>
      </c>
      <c r="J2005" s="102" t="str">
        <f>IF(CADA_PROD!C2005="","",SUMIFS(MOVI_ENTR!M:M,MOVI_ENTR!D:D,D2005))</f>
        <v/>
      </c>
      <c r="K2005" s="103" t="str">
        <f>IF(CADA_PROD!C2005="","",IFERROR($J2005/SUM($J$6:$J$1006),""))</f>
        <v/>
      </c>
      <c r="L2005" s="103" t="str">
        <f>IF(CADA_PROD!C2005="","",IFERROR(H2005/SUM($H$6:$H$1006)+P2005,""))</f>
        <v/>
      </c>
      <c r="M2005" s="102" t="str">
        <f>IF(CADA_PROD!$C2005="","",IFERROR(SUMIFS(MOVI_ENTR!M:M,MOVI_ENTR!D:D,D2005)/SUMIFS(MOVI_ENTR!I:I,MOVI_ENTR!D:D,D2005),0))</f>
        <v/>
      </c>
      <c r="N2005" s="104" t="str">
        <f>IF(CADA_PROD!C2005="","",G2005/E2005)</f>
        <v/>
      </c>
    </row>
    <row r="2006" spans="3:14">
      <c r="C2006" s="99" t="str">
        <f>IF(CADA_PROD!C2006="","",CADA_PROD!C2006)</f>
        <v/>
      </c>
      <c r="D2006" s="100" t="str">
        <f>IF(CADA_PROD!D2006="","",CADA_PROD!D2006)</f>
        <v/>
      </c>
      <c r="E2006" s="101" t="str">
        <f>IF(CADA_PROD!E2006="","",CADA_PROD!E2006)</f>
        <v/>
      </c>
      <c r="F2006" s="101" t="str">
        <f>IF(CADA_PROD!D2006="","",SUMIFS(MOVI_ENTR!I:I,MOVI_ENTR!D:D,D2006))</f>
        <v/>
      </c>
      <c r="G2006" s="101" t="str">
        <f>IF(CADA_PROD!C2006="","",SUMIFS(MOVI_SAID!H:H,MOVI_SAID!D:D,D2006))</f>
        <v/>
      </c>
      <c r="H2006" s="101" t="str">
        <f t="shared" ref="H1963:H2026" si="49">IFERROR(F2006-G2006,"")</f>
        <v/>
      </c>
      <c r="I2006" s="100" t="str">
        <f>IF(CADA_PROD!C2006="","",IFERROR(IF(H2006&lt;=0,"Sem estoque",IF(H2006/E2006&lt;0.25,"Quase sem estoque",IF(H2006/E2006&lt;1.2,"Estoque baixo",IF(H2006/E2006&lt;2,"Estoque moderado","Estoque confortável")))),""))</f>
        <v/>
      </c>
      <c r="J2006" s="102" t="str">
        <f>IF(CADA_PROD!C2006="","",SUMIFS(MOVI_ENTR!M:M,MOVI_ENTR!D:D,D2006))</f>
        <v/>
      </c>
      <c r="K2006" s="103" t="str">
        <f>IF(CADA_PROD!C2006="","",IFERROR($J2006/SUM($J$6:$J$1006),""))</f>
        <v/>
      </c>
      <c r="L2006" s="103" t="str">
        <f>IF(CADA_PROD!C2006="","",IFERROR(H2006/SUM($H$6:$H$1006)+P2006,""))</f>
        <v/>
      </c>
      <c r="M2006" s="102" t="str">
        <f>IF(CADA_PROD!$C2006="","",IFERROR(SUMIFS(MOVI_ENTR!M:M,MOVI_ENTR!D:D,D2006)/SUMIFS(MOVI_ENTR!I:I,MOVI_ENTR!D:D,D2006),0))</f>
        <v/>
      </c>
      <c r="N2006" s="104" t="str">
        <f>IF(CADA_PROD!C2006="","",G2006/E2006)</f>
        <v/>
      </c>
    </row>
    <row r="2007" spans="3:14">
      <c r="C2007" s="99" t="str">
        <f>IF(CADA_PROD!C2007="","",CADA_PROD!C2007)</f>
        <v/>
      </c>
      <c r="D2007" s="100" t="str">
        <f>IF(CADA_PROD!D2007="","",CADA_PROD!D2007)</f>
        <v/>
      </c>
      <c r="E2007" s="101" t="str">
        <f>IF(CADA_PROD!E2007="","",CADA_PROD!E2007)</f>
        <v/>
      </c>
      <c r="F2007" s="101" t="str">
        <f>IF(CADA_PROD!D2007="","",SUMIFS(MOVI_ENTR!I:I,MOVI_ENTR!D:D,D2007))</f>
        <v/>
      </c>
      <c r="G2007" s="101" t="str">
        <f>IF(CADA_PROD!C2007="","",SUMIFS(MOVI_SAID!H:H,MOVI_SAID!D:D,D2007))</f>
        <v/>
      </c>
      <c r="H2007" s="101" t="str">
        <f t="shared" si="49"/>
        <v/>
      </c>
      <c r="I2007" s="100" t="str">
        <f>IF(CADA_PROD!C2007="","",IFERROR(IF(H2007&lt;=0,"Sem estoque",IF(H2007/E2007&lt;0.25,"Quase sem estoque",IF(H2007/E2007&lt;1.2,"Estoque baixo",IF(H2007/E2007&lt;2,"Estoque moderado","Estoque confortável")))),""))</f>
        <v/>
      </c>
      <c r="J2007" s="102" t="str">
        <f>IF(CADA_PROD!C2007="","",SUMIFS(MOVI_ENTR!M:M,MOVI_ENTR!D:D,D2007))</f>
        <v/>
      </c>
      <c r="K2007" s="103" t="str">
        <f>IF(CADA_PROD!C2007="","",IFERROR($J2007/SUM($J$6:$J$1006),""))</f>
        <v/>
      </c>
      <c r="L2007" s="103" t="str">
        <f>IF(CADA_PROD!C2007="","",IFERROR(H2007/SUM($H$6:$H$1006)+P2007,""))</f>
        <v/>
      </c>
      <c r="M2007" s="102" t="str">
        <f>IF(CADA_PROD!$C2007="","",IFERROR(SUMIFS(MOVI_ENTR!M:M,MOVI_ENTR!D:D,D2007)/SUMIFS(MOVI_ENTR!I:I,MOVI_ENTR!D:D,D2007),0))</f>
        <v/>
      </c>
      <c r="N2007" s="104" t="str">
        <f>IF(CADA_PROD!C2007="","",G2007/E2007)</f>
        <v/>
      </c>
    </row>
    <row r="2008" spans="3:14">
      <c r="C2008" s="99" t="str">
        <f>IF(CADA_PROD!C2008="","",CADA_PROD!C2008)</f>
        <v/>
      </c>
      <c r="D2008" s="100" t="str">
        <f>IF(CADA_PROD!D2008="","",CADA_PROD!D2008)</f>
        <v/>
      </c>
      <c r="E2008" s="101" t="str">
        <f>IF(CADA_PROD!E2008="","",CADA_PROD!E2008)</f>
        <v/>
      </c>
      <c r="F2008" s="101" t="str">
        <f>IF(CADA_PROD!D2008="","",SUMIFS(MOVI_ENTR!I:I,MOVI_ENTR!D:D,D2008))</f>
        <v/>
      </c>
      <c r="G2008" s="101" t="str">
        <f>IF(CADA_PROD!C2008="","",SUMIFS(MOVI_SAID!H:H,MOVI_SAID!D:D,D2008))</f>
        <v/>
      </c>
      <c r="H2008" s="101" t="str">
        <f t="shared" si="49"/>
        <v/>
      </c>
      <c r="I2008" s="100" t="str">
        <f>IF(CADA_PROD!C2008="","",IFERROR(IF(H2008&lt;=0,"Sem estoque",IF(H2008/E2008&lt;0.25,"Quase sem estoque",IF(H2008/E2008&lt;1.2,"Estoque baixo",IF(H2008/E2008&lt;2,"Estoque moderado","Estoque confortável")))),""))</f>
        <v/>
      </c>
      <c r="J2008" s="102" t="str">
        <f>IF(CADA_PROD!C2008="","",SUMIFS(MOVI_ENTR!M:M,MOVI_ENTR!D:D,D2008))</f>
        <v/>
      </c>
      <c r="K2008" s="103" t="str">
        <f>IF(CADA_PROD!C2008="","",IFERROR($J2008/SUM($J$6:$J$1006),""))</f>
        <v/>
      </c>
      <c r="L2008" s="103" t="str">
        <f>IF(CADA_PROD!C2008="","",IFERROR(H2008/SUM($H$6:$H$1006)+P2008,""))</f>
        <v/>
      </c>
      <c r="M2008" s="102" t="str">
        <f>IF(CADA_PROD!$C2008="","",IFERROR(SUMIFS(MOVI_ENTR!M:M,MOVI_ENTR!D:D,D2008)/SUMIFS(MOVI_ENTR!I:I,MOVI_ENTR!D:D,D2008),0))</f>
        <v/>
      </c>
      <c r="N2008" s="104" t="str">
        <f>IF(CADA_PROD!C2008="","",G2008/E2008)</f>
        <v/>
      </c>
    </row>
    <row r="2009" spans="3:14">
      <c r="C2009" s="99" t="str">
        <f>IF(CADA_PROD!C2009="","",CADA_PROD!C2009)</f>
        <v/>
      </c>
      <c r="D2009" s="100" t="str">
        <f>IF(CADA_PROD!D2009="","",CADA_PROD!D2009)</f>
        <v/>
      </c>
      <c r="E2009" s="101" t="str">
        <f>IF(CADA_PROD!E2009="","",CADA_PROD!E2009)</f>
        <v/>
      </c>
      <c r="F2009" s="101" t="str">
        <f>IF(CADA_PROD!D2009="","",SUMIFS(MOVI_ENTR!I:I,MOVI_ENTR!D:D,D2009))</f>
        <v/>
      </c>
      <c r="G2009" s="101" t="str">
        <f>IF(CADA_PROD!C2009="","",SUMIFS(MOVI_SAID!H:H,MOVI_SAID!D:D,D2009))</f>
        <v/>
      </c>
      <c r="H2009" s="101" t="str">
        <f t="shared" si="49"/>
        <v/>
      </c>
      <c r="I2009" s="100" t="str">
        <f>IF(CADA_PROD!C2009="","",IFERROR(IF(H2009&lt;=0,"Sem estoque",IF(H2009/E2009&lt;0.25,"Quase sem estoque",IF(H2009/E2009&lt;1.2,"Estoque baixo",IF(H2009/E2009&lt;2,"Estoque moderado","Estoque confortável")))),""))</f>
        <v/>
      </c>
      <c r="J2009" s="102" t="str">
        <f>IF(CADA_PROD!C2009="","",SUMIFS(MOVI_ENTR!M:M,MOVI_ENTR!D:D,D2009))</f>
        <v/>
      </c>
      <c r="K2009" s="103" t="str">
        <f>IF(CADA_PROD!C2009="","",IFERROR($J2009/SUM($J$6:$J$1006),""))</f>
        <v/>
      </c>
      <c r="L2009" s="103" t="str">
        <f>IF(CADA_PROD!C2009="","",IFERROR(H2009/SUM($H$6:$H$1006)+P2009,""))</f>
        <v/>
      </c>
      <c r="M2009" s="102" t="str">
        <f>IF(CADA_PROD!$C2009="","",IFERROR(SUMIFS(MOVI_ENTR!M:M,MOVI_ENTR!D:D,D2009)/SUMIFS(MOVI_ENTR!I:I,MOVI_ENTR!D:D,D2009),0))</f>
        <v/>
      </c>
      <c r="N2009" s="104" t="str">
        <f>IF(CADA_PROD!C2009="","",G2009/E2009)</f>
        <v/>
      </c>
    </row>
    <row r="2010" spans="3:14">
      <c r="C2010" s="99" t="str">
        <f>IF(CADA_PROD!C2010="","",CADA_PROD!C2010)</f>
        <v/>
      </c>
      <c r="D2010" s="100" t="str">
        <f>IF(CADA_PROD!D2010="","",CADA_PROD!D2010)</f>
        <v/>
      </c>
      <c r="E2010" s="101" t="str">
        <f>IF(CADA_PROD!E2010="","",CADA_PROD!E2010)</f>
        <v/>
      </c>
      <c r="F2010" s="101" t="str">
        <f>IF(CADA_PROD!D2010="","",SUMIFS(MOVI_ENTR!I:I,MOVI_ENTR!D:D,D2010))</f>
        <v/>
      </c>
      <c r="G2010" s="101" t="str">
        <f>IF(CADA_PROD!C2010="","",SUMIFS(MOVI_SAID!H:H,MOVI_SAID!D:D,D2010))</f>
        <v/>
      </c>
      <c r="H2010" s="101" t="str">
        <f t="shared" si="49"/>
        <v/>
      </c>
      <c r="I2010" s="100" t="str">
        <f>IF(CADA_PROD!C2010="","",IFERROR(IF(H2010&lt;=0,"Sem estoque",IF(H2010/E2010&lt;0.25,"Quase sem estoque",IF(H2010/E2010&lt;1.2,"Estoque baixo",IF(H2010/E2010&lt;2,"Estoque moderado","Estoque confortável")))),""))</f>
        <v/>
      </c>
      <c r="J2010" s="102" t="str">
        <f>IF(CADA_PROD!C2010="","",SUMIFS(MOVI_ENTR!M:M,MOVI_ENTR!D:D,D2010))</f>
        <v/>
      </c>
      <c r="K2010" s="103" t="str">
        <f>IF(CADA_PROD!C2010="","",IFERROR($J2010/SUM($J$6:$J$1006),""))</f>
        <v/>
      </c>
      <c r="L2010" s="103" t="str">
        <f>IF(CADA_PROD!C2010="","",IFERROR(H2010/SUM($H$6:$H$1006)+P2010,""))</f>
        <v/>
      </c>
      <c r="M2010" s="102" t="str">
        <f>IF(CADA_PROD!$C2010="","",IFERROR(SUMIFS(MOVI_ENTR!M:M,MOVI_ENTR!D:D,D2010)/SUMIFS(MOVI_ENTR!I:I,MOVI_ENTR!D:D,D2010),0))</f>
        <v/>
      </c>
      <c r="N2010" s="104" t="str">
        <f>IF(CADA_PROD!C2010="","",G2010/E2010)</f>
        <v/>
      </c>
    </row>
    <row r="2011" spans="3:14">
      <c r="C2011" s="99" t="str">
        <f>IF(CADA_PROD!C2011="","",CADA_PROD!C2011)</f>
        <v/>
      </c>
      <c r="D2011" s="100" t="str">
        <f>IF(CADA_PROD!D2011="","",CADA_PROD!D2011)</f>
        <v/>
      </c>
      <c r="E2011" s="101" t="str">
        <f>IF(CADA_PROD!E2011="","",CADA_PROD!E2011)</f>
        <v/>
      </c>
      <c r="F2011" s="101" t="str">
        <f>IF(CADA_PROD!D2011="","",SUMIFS(MOVI_ENTR!I:I,MOVI_ENTR!D:D,D2011))</f>
        <v/>
      </c>
      <c r="G2011" s="101" t="str">
        <f>IF(CADA_PROD!C2011="","",SUMIFS(MOVI_SAID!H:H,MOVI_SAID!D:D,D2011))</f>
        <v/>
      </c>
      <c r="H2011" s="101" t="str">
        <f t="shared" si="49"/>
        <v/>
      </c>
      <c r="I2011" s="100" t="str">
        <f>IF(CADA_PROD!C2011="","",IFERROR(IF(H2011&lt;=0,"Sem estoque",IF(H2011/E2011&lt;0.25,"Quase sem estoque",IF(H2011/E2011&lt;1.2,"Estoque baixo",IF(H2011/E2011&lt;2,"Estoque moderado","Estoque confortável")))),""))</f>
        <v/>
      </c>
      <c r="J2011" s="102" t="str">
        <f>IF(CADA_PROD!C2011="","",SUMIFS(MOVI_ENTR!M:M,MOVI_ENTR!D:D,D2011))</f>
        <v/>
      </c>
      <c r="K2011" s="103" t="str">
        <f>IF(CADA_PROD!C2011="","",IFERROR($J2011/SUM($J$6:$J$1006),""))</f>
        <v/>
      </c>
      <c r="L2011" s="103" t="str">
        <f>IF(CADA_PROD!C2011="","",IFERROR(H2011/SUM($H$6:$H$1006)+P2011,""))</f>
        <v/>
      </c>
      <c r="M2011" s="102" t="str">
        <f>IF(CADA_PROD!$C2011="","",IFERROR(SUMIFS(MOVI_ENTR!M:M,MOVI_ENTR!D:D,D2011)/SUMIFS(MOVI_ENTR!I:I,MOVI_ENTR!D:D,D2011),0))</f>
        <v/>
      </c>
      <c r="N2011" s="104" t="str">
        <f>IF(CADA_PROD!C2011="","",G2011/E2011)</f>
        <v/>
      </c>
    </row>
    <row r="2012" spans="3:14">
      <c r="C2012" s="99" t="str">
        <f>IF(CADA_PROD!C2012="","",CADA_PROD!C2012)</f>
        <v/>
      </c>
      <c r="D2012" s="100" t="str">
        <f>IF(CADA_PROD!D2012="","",CADA_PROD!D2012)</f>
        <v/>
      </c>
      <c r="E2012" s="101" t="str">
        <f>IF(CADA_PROD!E2012="","",CADA_PROD!E2012)</f>
        <v/>
      </c>
      <c r="F2012" s="101" t="str">
        <f>IF(CADA_PROD!D2012="","",SUMIFS(MOVI_ENTR!I:I,MOVI_ENTR!D:D,D2012))</f>
        <v/>
      </c>
      <c r="G2012" s="101" t="str">
        <f>IF(CADA_PROD!C2012="","",SUMIFS(MOVI_SAID!H:H,MOVI_SAID!D:D,D2012))</f>
        <v/>
      </c>
      <c r="H2012" s="101" t="str">
        <f t="shared" si="49"/>
        <v/>
      </c>
      <c r="I2012" s="100" t="str">
        <f>IF(CADA_PROD!C2012="","",IFERROR(IF(H2012&lt;=0,"Sem estoque",IF(H2012/E2012&lt;0.25,"Quase sem estoque",IF(H2012/E2012&lt;1.2,"Estoque baixo",IF(H2012/E2012&lt;2,"Estoque moderado","Estoque confortável")))),""))</f>
        <v/>
      </c>
      <c r="J2012" s="102" t="str">
        <f>IF(CADA_PROD!C2012="","",SUMIFS(MOVI_ENTR!M:M,MOVI_ENTR!D:D,D2012))</f>
        <v/>
      </c>
      <c r="K2012" s="103" t="str">
        <f>IF(CADA_PROD!C2012="","",IFERROR($J2012/SUM($J$6:$J$1006),""))</f>
        <v/>
      </c>
      <c r="L2012" s="103" t="str">
        <f>IF(CADA_PROD!C2012="","",IFERROR(H2012/SUM($H$6:$H$1006)+P2012,""))</f>
        <v/>
      </c>
      <c r="M2012" s="102" t="str">
        <f>IF(CADA_PROD!$C2012="","",IFERROR(SUMIFS(MOVI_ENTR!M:M,MOVI_ENTR!D:D,D2012)/SUMIFS(MOVI_ENTR!I:I,MOVI_ENTR!D:D,D2012),0))</f>
        <v/>
      </c>
      <c r="N2012" s="104" t="str">
        <f>IF(CADA_PROD!C2012="","",G2012/E2012)</f>
        <v/>
      </c>
    </row>
    <row r="2013" spans="3:14">
      <c r="C2013" s="99" t="str">
        <f>IF(CADA_PROD!C2013="","",CADA_PROD!C2013)</f>
        <v/>
      </c>
      <c r="D2013" s="100" t="str">
        <f>IF(CADA_PROD!D2013="","",CADA_PROD!D2013)</f>
        <v/>
      </c>
      <c r="E2013" s="101" t="str">
        <f>IF(CADA_PROD!E2013="","",CADA_PROD!E2013)</f>
        <v/>
      </c>
      <c r="F2013" s="101" t="str">
        <f>IF(CADA_PROD!D2013="","",SUMIFS(MOVI_ENTR!I:I,MOVI_ENTR!D:D,D2013))</f>
        <v/>
      </c>
      <c r="G2013" s="101" t="str">
        <f>IF(CADA_PROD!C2013="","",SUMIFS(MOVI_SAID!H:H,MOVI_SAID!D:D,D2013))</f>
        <v/>
      </c>
      <c r="H2013" s="101" t="str">
        <f t="shared" si="49"/>
        <v/>
      </c>
      <c r="I2013" s="100" t="str">
        <f>IF(CADA_PROD!C2013="","",IFERROR(IF(H2013&lt;=0,"Sem estoque",IF(H2013/E2013&lt;0.25,"Quase sem estoque",IF(H2013/E2013&lt;1.2,"Estoque baixo",IF(H2013/E2013&lt;2,"Estoque moderado","Estoque confortável")))),""))</f>
        <v/>
      </c>
      <c r="J2013" s="102" t="str">
        <f>IF(CADA_PROD!C2013="","",SUMIFS(MOVI_ENTR!M:M,MOVI_ENTR!D:D,D2013))</f>
        <v/>
      </c>
      <c r="K2013" s="103" t="str">
        <f>IF(CADA_PROD!C2013="","",IFERROR($J2013/SUM($J$6:$J$1006),""))</f>
        <v/>
      </c>
      <c r="L2013" s="103" t="str">
        <f>IF(CADA_PROD!C2013="","",IFERROR(H2013/SUM($H$6:$H$1006)+P2013,""))</f>
        <v/>
      </c>
      <c r="M2013" s="102" t="str">
        <f>IF(CADA_PROD!$C2013="","",IFERROR(SUMIFS(MOVI_ENTR!M:M,MOVI_ENTR!D:D,D2013)/SUMIFS(MOVI_ENTR!I:I,MOVI_ENTR!D:D,D2013),0))</f>
        <v/>
      </c>
      <c r="N2013" s="104" t="str">
        <f>IF(CADA_PROD!C2013="","",G2013/E2013)</f>
        <v/>
      </c>
    </row>
    <row r="2014" spans="3:14">
      <c r="C2014" s="99" t="str">
        <f>IF(CADA_PROD!C2014="","",CADA_PROD!C2014)</f>
        <v/>
      </c>
      <c r="D2014" s="100" t="str">
        <f>IF(CADA_PROD!D2014="","",CADA_PROD!D2014)</f>
        <v/>
      </c>
      <c r="E2014" s="101" t="str">
        <f>IF(CADA_PROD!E2014="","",CADA_PROD!E2014)</f>
        <v/>
      </c>
      <c r="F2014" s="101" t="str">
        <f>IF(CADA_PROD!D2014="","",SUMIFS(MOVI_ENTR!I:I,MOVI_ENTR!D:D,D2014))</f>
        <v/>
      </c>
      <c r="G2014" s="101" t="str">
        <f>IF(CADA_PROD!C2014="","",SUMIFS(MOVI_SAID!H:H,MOVI_SAID!D:D,D2014))</f>
        <v/>
      </c>
      <c r="H2014" s="101" t="str">
        <f t="shared" si="49"/>
        <v/>
      </c>
      <c r="I2014" s="100" t="str">
        <f>IF(CADA_PROD!C2014="","",IFERROR(IF(H2014&lt;=0,"Sem estoque",IF(H2014/E2014&lt;0.25,"Quase sem estoque",IF(H2014/E2014&lt;1.2,"Estoque baixo",IF(H2014/E2014&lt;2,"Estoque moderado","Estoque confortável")))),""))</f>
        <v/>
      </c>
      <c r="J2014" s="102" t="str">
        <f>IF(CADA_PROD!C2014="","",SUMIFS(MOVI_ENTR!M:M,MOVI_ENTR!D:D,D2014))</f>
        <v/>
      </c>
      <c r="K2014" s="103" t="str">
        <f>IF(CADA_PROD!C2014="","",IFERROR($J2014/SUM($J$6:$J$1006),""))</f>
        <v/>
      </c>
      <c r="L2014" s="103" t="str">
        <f>IF(CADA_PROD!C2014="","",IFERROR(H2014/SUM($H$6:$H$1006)+P2014,""))</f>
        <v/>
      </c>
      <c r="M2014" s="102" t="str">
        <f>IF(CADA_PROD!$C2014="","",IFERROR(SUMIFS(MOVI_ENTR!M:M,MOVI_ENTR!D:D,D2014)/SUMIFS(MOVI_ENTR!I:I,MOVI_ENTR!D:D,D2014),0))</f>
        <v/>
      </c>
      <c r="N2014" s="104" t="str">
        <f>IF(CADA_PROD!C2014="","",G2014/E2014)</f>
        <v/>
      </c>
    </row>
    <row r="2015" spans="3:14">
      <c r="C2015" s="99" t="str">
        <f>IF(CADA_PROD!C2015="","",CADA_PROD!C2015)</f>
        <v/>
      </c>
      <c r="D2015" s="100" t="str">
        <f>IF(CADA_PROD!D2015="","",CADA_PROD!D2015)</f>
        <v/>
      </c>
      <c r="E2015" s="101" t="str">
        <f>IF(CADA_PROD!E2015="","",CADA_PROD!E2015)</f>
        <v/>
      </c>
      <c r="F2015" s="101" t="str">
        <f>IF(CADA_PROD!D2015="","",SUMIFS(MOVI_ENTR!I:I,MOVI_ENTR!D:D,D2015))</f>
        <v/>
      </c>
      <c r="G2015" s="101" t="str">
        <f>IF(CADA_PROD!C2015="","",SUMIFS(MOVI_SAID!H:H,MOVI_SAID!D:D,D2015))</f>
        <v/>
      </c>
      <c r="H2015" s="101" t="str">
        <f t="shared" si="49"/>
        <v/>
      </c>
      <c r="I2015" s="100" t="str">
        <f>IF(CADA_PROD!C2015="","",IFERROR(IF(H2015&lt;=0,"Sem estoque",IF(H2015/E2015&lt;0.25,"Quase sem estoque",IF(H2015/E2015&lt;1.2,"Estoque baixo",IF(H2015/E2015&lt;2,"Estoque moderado","Estoque confortável")))),""))</f>
        <v/>
      </c>
      <c r="J2015" s="102" t="str">
        <f>IF(CADA_PROD!C2015="","",SUMIFS(MOVI_ENTR!M:M,MOVI_ENTR!D:D,D2015))</f>
        <v/>
      </c>
      <c r="K2015" s="103" t="str">
        <f>IF(CADA_PROD!C2015="","",IFERROR($J2015/SUM($J$6:$J$1006),""))</f>
        <v/>
      </c>
      <c r="L2015" s="103" t="str">
        <f>IF(CADA_PROD!C2015="","",IFERROR(H2015/SUM($H$6:$H$1006)+P2015,""))</f>
        <v/>
      </c>
      <c r="M2015" s="102" t="str">
        <f>IF(CADA_PROD!$C2015="","",IFERROR(SUMIFS(MOVI_ENTR!M:M,MOVI_ENTR!D:D,D2015)/SUMIFS(MOVI_ENTR!I:I,MOVI_ENTR!D:D,D2015),0))</f>
        <v/>
      </c>
      <c r="N2015" s="104" t="str">
        <f>IF(CADA_PROD!C2015="","",G2015/E2015)</f>
        <v/>
      </c>
    </row>
    <row r="2016" spans="3:14">
      <c r="C2016" s="99" t="str">
        <f>IF(CADA_PROD!C2016="","",CADA_PROD!C2016)</f>
        <v/>
      </c>
      <c r="D2016" s="100" t="str">
        <f>IF(CADA_PROD!D2016="","",CADA_PROD!D2016)</f>
        <v/>
      </c>
      <c r="E2016" s="101" t="str">
        <f>IF(CADA_PROD!E2016="","",CADA_PROD!E2016)</f>
        <v/>
      </c>
      <c r="F2016" s="101" t="str">
        <f>IF(CADA_PROD!D2016="","",SUMIFS(MOVI_ENTR!I:I,MOVI_ENTR!D:D,D2016))</f>
        <v/>
      </c>
      <c r="G2016" s="101" t="str">
        <f>IF(CADA_PROD!C2016="","",SUMIFS(MOVI_SAID!H:H,MOVI_SAID!D:D,D2016))</f>
        <v/>
      </c>
      <c r="H2016" s="101" t="str">
        <f t="shared" si="49"/>
        <v/>
      </c>
      <c r="I2016" s="100" t="str">
        <f>IF(CADA_PROD!C2016="","",IFERROR(IF(H2016&lt;=0,"Sem estoque",IF(H2016/E2016&lt;0.25,"Quase sem estoque",IF(H2016/E2016&lt;1.2,"Estoque baixo",IF(H2016/E2016&lt;2,"Estoque moderado","Estoque confortável")))),""))</f>
        <v/>
      </c>
      <c r="J2016" s="102" t="str">
        <f>IF(CADA_PROD!C2016="","",SUMIFS(MOVI_ENTR!M:M,MOVI_ENTR!D:D,D2016))</f>
        <v/>
      </c>
      <c r="K2016" s="103" t="str">
        <f>IF(CADA_PROD!C2016="","",IFERROR($J2016/SUM($J$6:$J$1006),""))</f>
        <v/>
      </c>
      <c r="L2016" s="103" t="str">
        <f>IF(CADA_PROD!C2016="","",IFERROR(H2016/SUM($H$6:$H$1006)+P2016,""))</f>
        <v/>
      </c>
      <c r="M2016" s="102" t="str">
        <f>IF(CADA_PROD!$C2016="","",IFERROR(SUMIFS(MOVI_ENTR!M:M,MOVI_ENTR!D:D,D2016)/SUMIFS(MOVI_ENTR!I:I,MOVI_ENTR!D:D,D2016),0))</f>
        <v/>
      </c>
      <c r="N2016" s="104" t="str">
        <f>IF(CADA_PROD!C2016="","",G2016/E2016)</f>
        <v/>
      </c>
    </row>
    <row r="2017" spans="3:14">
      <c r="C2017" s="99" t="str">
        <f>IF(CADA_PROD!C2017="","",CADA_PROD!C2017)</f>
        <v/>
      </c>
      <c r="D2017" s="100" t="str">
        <f>IF(CADA_PROD!D2017="","",CADA_PROD!D2017)</f>
        <v/>
      </c>
      <c r="E2017" s="101" t="str">
        <f>IF(CADA_PROD!E2017="","",CADA_PROD!E2017)</f>
        <v/>
      </c>
      <c r="F2017" s="101" t="str">
        <f>IF(CADA_PROD!D2017="","",SUMIFS(MOVI_ENTR!I:I,MOVI_ENTR!D:D,D2017))</f>
        <v/>
      </c>
      <c r="G2017" s="101" t="str">
        <f>IF(CADA_PROD!C2017="","",SUMIFS(MOVI_SAID!H:H,MOVI_SAID!D:D,D2017))</f>
        <v/>
      </c>
      <c r="H2017" s="101" t="str">
        <f t="shared" si="49"/>
        <v/>
      </c>
      <c r="I2017" s="100" t="str">
        <f>IF(CADA_PROD!C2017="","",IFERROR(IF(H2017&lt;=0,"Sem estoque",IF(H2017/E2017&lt;0.25,"Quase sem estoque",IF(H2017/E2017&lt;1.2,"Estoque baixo",IF(H2017/E2017&lt;2,"Estoque moderado","Estoque confortável")))),""))</f>
        <v/>
      </c>
      <c r="J2017" s="102" t="str">
        <f>IF(CADA_PROD!C2017="","",SUMIFS(MOVI_ENTR!M:M,MOVI_ENTR!D:D,D2017))</f>
        <v/>
      </c>
      <c r="K2017" s="103" t="str">
        <f>IF(CADA_PROD!C2017="","",IFERROR($J2017/SUM($J$6:$J$1006),""))</f>
        <v/>
      </c>
      <c r="L2017" s="103" t="str">
        <f>IF(CADA_PROD!C2017="","",IFERROR(H2017/SUM($H$6:$H$1006)+P2017,""))</f>
        <v/>
      </c>
      <c r="M2017" s="102" t="str">
        <f>IF(CADA_PROD!$C2017="","",IFERROR(SUMIFS(MOVI_ENTR!M:M,MOVI_ENTR!D:D,D2017)/SUMIFS(MOVI_ENTR!I:I,MOVI_ENTR!D:D,D2017),0))</f>
        <v/>
      </c>
      <c r="N2017" s="104" t="str">
        <f>IF(CADA_PROD!C2017="","",G2017/E2017)</f>
        <v/>
      </c>
    </row>
    <row r="2018" spans="3:14">
      <c r="C2018" s="99" t="str">
        <f>IF(CADA_PROD!C2018="","",CADA_PROD!C2018)</f>
        <v/>
      </c>
      <c r="D2018" s="100" t="str">
        <f>IF(CADA_PROD!D2018="","",CADA_PROD!D2018)</f>
        <v/>
      </c>
      <c r="E2018" s="101" t="str">
        <f>IF(CADA_PROD!E2018="","",CADA_PROD!E2018)</f>
        <v/>
      </c>
      <c r="F2018" s="101" t="str">
        <f>IF(CADA_PROD!D2018="","",SUMIFS(MOVI_ENTR!I:I,MOVI_ENTR!D:D,D2018))</f>
        <v/>
      </c>
      <c r="G2018" s="101" t="str">
        <f>IF(CADA_PROD!C2018="","",SUMIFS(MOVI_SAID!H:H,MOVI_SAID!D:D,D2018))</f>
        <v/>
      </c>
      <c r="H2018" s="101" t="str">
        <f t="shared" si="49"/>
        <v/>
      </c>
      <c r="I2018" s="100" t="str">
        <f>IF(CADA_PROD!C2018="","",IFERROR(IF(H2018&lt;=0,"Sem estoque",IF(H2018/E2018&lt;0.25,"Quase sem estoque",IF(H2018/E2018&lt;1.2,"Estoque baixo",IF(H2018/E2018&lt;2,"Estoque moderado","Estoque confortável")))),""))</f>
        <v/>
      </c>
      <c r="J2018" s="102" t="str">
        <f>IF(CADA_PROD!C2018="","",SUMIFS(MOVI_ENTR!M:M,MOVI_ENTR!D:D,D2018))</f>
        <v/>
      </c>
      <c r="K2018" s="103" t="str">
        <f>IF(CADA_PROD!C2018="","",IFERROR($J2018/SUM($J$6:$J$1006),""))</f>
        <v/>
      </c>
      <c r="L2018" s="103" t="str">
        <f>IF(CADA_PROD!C2018="","",IFERROR(H2018/SUM($H$6:$H$1006)+P2018,""))</f>
        <v/>
      </c>
      <c r="M2018" s="102" t="str">
        <f>IF(CADA_PROD!$C2018="","",IFERROR(SUMIFS(MOVI_ENTR!M:M,MOVI_ENTR!D:D,D2018)/SUMIFS(MOVI_ENTR!I:I,MOVI_ENTR!D:D,D2018),0))</f>
        <v/>
      </c>
      <c r="N2018" s="104" t="str">
        <f>IF(CADA_PROD!C2018="","",G2018/E2018)</f>
        <v/>
      </c>
    </row>
    <row r="2019" spans="3:14">
      <c r="C2019" s="99" t="str">
        <f>IF(CADA_PROD!C2019="","",CADA_PROD!C2019)</f>
        <v/>
      </c>
      <c r="D2019" s="100" t="str">
        <f>IF(CADA_PROD!D2019="","",CADA_PROD!D2019)</f>
        <v/>
      </c>
      <c r="E2019" s="101" t="str">
        <f>IF(CADA_PROD!E2019="","",CADA_PROD!E2019)</f>
        <v/>
      </c>
      <c r="F2019" s="101" t="str">
        <f>IF(CADA_PROD!D2019="","",SUMIFS(MOVI_ENTR!I:I,MOVI_ENTR!D:D,D2019))</f>
        <v/>
      </c>
      <c r="G2019" s="101" t="str">
        <f>IF(CADA_PROD!C2019="","",SUMIFS(MOVI_SAID!H:H,MOVI_SAID!D:D,D2019))</f>
        <v/>
      </c>
      <c r="H2019" s="101" t="str">
        <f t="shared" si="49"/>
        <v/>
      </c>
      <c r="I2019" s="100" t="str">
        <f>IF(CADA_PROD!C2019="","",IFERROR(IF(H2019&lt;=0,"Sem estoque",IF(H2019/E2019&lt;0.25,"Quase sem estoque",IF(H2019/E2019&lt;1.2,"Estoque baixo",IF(H2019/E2019&lt;2,"Estoque moderado","Estoque confortável")))),""))</f>
        <v/>
      </c>
      <c r="J2019" s="102" t="str">
        <f>IF(CADA_PROD!C2019="","",SUMIFS(MOVI_ENTR!M:M,MOVI_ENTR!D:D,D2019))</f>
        <v/>
      </c>
      <c r="K2019" s="103" t="str">
        <f>IF(CADA_PROD!C2019="","",IFERROR($J2019/SUM($J$6:$J$1006),""))</f>
        <v/>
      </c>
      <c r="L2019" s="103" t="str">
        <f>IF(CADA_PROD!C2019="","",IFERROR(H2019/SUM($H$6:$H$1006)+P2019,""))</f>
        <v/>
      </c>
      <c r="M2019" s="102" t="str">
        <f>IF(CADA_PROD!$C2019="","",IFERROR(SUMIFS(MOVI_ENTR!M:M,MOVI_ENTR!D:D,D2019)/SUMIFS(MOVI_ENTR!I:I,MOVI_ENTR!D:D,D2019),0))</f>
        <v/>
      </c>
      <c r="N2019" s="104" t="str">
        <f>IF(CADA_PROD!C2019="","",G2019/E2019)</f>
        <v/>
      </c>
    </row>
    <row r="2020" spans="3:14">
      <c r="C2020" s="99" t="str">
        <f>IF(CADA_PROD!C2020="","",CADA_PROD!C2020)</f>
        <v/>
      </c>
      <c r="D2020" s="100" t="str">
        <f>IF(CADA_PROD!D2020="","",CADA_PROD!D2020)</f>
        <v/>
      </c>
      <c r="E2020" s="101" t="str">
        <f>IF(CADA_PROD!E2020="","",CADA_PROD!E2020)</f>
        <v/>
      </c>
      <c r="F2020" s="101" t="str">
        <f>IF(CADA_PROD!D2020="","",SUMIFS(MOVI_ENTR!I:I,MOVI_ENTR!D:D,D2020))</f>
        <v/>
      </c>
      <c r="G2020" s="101" t="str">
        <f>IF(CADA_PROD!C2020="","",SUMIFS(MOVI_SAID!H:H,MOVI_SAID!D:D,D2020))</f>
        <v/>
      </c>
      <c r="H2020" s="101" t="str">
        <f t="shared" si="49"/>
        <v/>
      </c>
      <c r="I2020" s="100" t="str">
        <f>IF(CADA_PROD!C2020="","",IFERROR(IF(H2020&lt;=0,"Sem estoque",IF(H2020/E2020&lt;0.25,"Quase sem estoque",IF(H2020/E2020&lt;1.2,"Estoque baixo",IF(H2020/E2020&lt;2,"Estoque moderado","Estoque confortável")))),""))</f>
        <v/>
      </c>
      <c r="J2020" s="102" t="str">
        <f>IF(CADA_PROD!C2020="","",SUMIFS(MOVI_ENTR!M:M,MOVI_ENTR!D:D,D2020))</f>
        <v/>
      </c>
      <c r="K2020" s="103" t="str">
        <f>IF(CADA_PROD!C2020="","",IFERROR($J2020/SUM($J$6:$J$1006),""))</f>
        <v/>
      </c>
      <c r="L2020" s="103" t="str">
        <f>IF(CADA_PROD!C2020="","",IFERROR(H2020/SUM($H$6:$H$1006)+P2020,""))</f>
        <v/>
      </c>
      <c r="M2020" s="102" t="str">
        <f>IF(CADA_PROD!$C2020="","",IFERROR(SUMIFS(MOVI_ENTR!M:M,MOVI_ENTR!D:D,D2020)/SUMIFS(MOVI_ENTR!I:I,MOVI_ENTR!D:D,D2020),0))</f>
        <v/>
      </c>
      <c r="N2020" s="104" t="str">
        <f>IF(CADA_PROD!C2020="","",G2020/E2020)</f>
        <v/>
      </c>
    </row>
    <row r="2021" spans="3:14">
      <c r="C2021" s="99" t="str">
        <f>IF(CADA_PROD!C2021="","",CADA_PROD!C2021)</f>
        <v/>
      </c>
      <c r="D2021" s="100" t="str">
        <f>IF(CADA_PROD!D2021="","",CADA_PROD!D2021)</f>
        <v/>
      </c>
      <c r="E2021" s="101" t="str">
        <f>IF(CADA_PROD!E2021="","",CADA_PROD!E2021)</f>
        <v/>
      </c>
      <c r="F2021" s="101" t="str">
        <f>IF(CADA_PROD!D2021="","",SUMIFS(MOVI_ENTR!I:I,MOVI_ENTR!D:D,D2021))</f>
        <v/>
      </c>
      <c r="G2021" s="101" t="str">
        <f>IF(CADA_PROD!C2021="","",SUMIFS(MOVI_SAID!H:H,MOVI_SAID!D:D,D2021))</f>
        <v/>
      </c>
      <c r="H2021" s="101" t="str">
        <f t="shared" si="49"/>
        <v/>
      </c>
      <c r="I2021" s="100" t="str">
        <f>IF(CADA_PROD!C2021="","",IFERROR(IF(H2021&lt;=0,"Sem estoque",IF(H2021/E2021&lt;0.25,"Quase sem estoque",IF(H2021/E2021&lt;1.2,"Estoque baixo",IF(H2021/E2021&lt;2,"Estoque moderado","Estoque confortável")))),""))</f>
        <v/>
      </c>
      <c r="J2021" s="102" t="str">
        <f>IF(CADA_PROD!C2021="","",SUMIFS(MOVI_ENTR!M:M,MOVI_ENTR!D:D,D2021))</f>
        <v/>
      </c>
      <c r="K2021" s="103" t="str">
        <f>IF(CADA_PROD!C2021="","",IFERROR($J2021/SUM($J$6:$J$1006),""))</f>
        <v/>
      </c>
      <c r="L2021" s="103" t="str">
        <f>IF(CADA_PROD!C2021="","",IFERROR(H2021/SUM($H$6:$H$1006)+P2021,""))</f>
        <v/>
      </c>
      <c r="M2021" s="102" t="str">
        <f>IF(CADA_PROD!$C2021="","",IFERROR(SUMIFS(MOVI_ENTR!M:M,MOVI_ENTR!D:D,D2021)/SUMIFS(MOVI_ENTR!I:I,MOVI_ENTR!D:D,D2021),0))</f>
        <v/>
      </c>
      <c r="N2021" s="104" t="str">
        <f>IF(CADA_PROD!C2021="","",G2021/E2021)</f>
        <v/>
      </c>
    </row>
    <row r="2022" spans="3:14">
      <c r="C2022" s="99" t="str">
        <f>IF(CADA_PROD!C2022="","",CADA_PROD!C2022)</f>
        <v/>
      </c>
      <c r="D2022" s="100" t="str">
        <f>IF(CADA_PROD!D2022="","",CADA_PROD!D2022)</f>
        <v/>
      </c>
      <c r="E2022" s="101" t="str">
        <f>IF(CADA_PROD!E2022="","",CADA_PROD!E2022)</f>
        <v/>
      </c>
      <c r="F2022" s="101" t="str">
        <f>IF(CADA_PROD!D2022="","",SUMIFS(MOVI_ENTR!I:I,MOVI_ENTR!D:D,D2022))</f>
        <v/>
      </c>
      <c r="G2022" s="101" t="str">
        <f>IF(CADA_PROD!C2022="","",SUMIFS(MOVI_SAID!H:H,MOVI_SAID!D:D,D2022))</f>
        <v/>
      </c>
      <c r="H2022" s="101" t="str">
        <f t="shared" si="49"/>
        <v/>
      </c>
      <c r="I2022" s="100" t="str">
        <f>IF(CADA_PROD!C2022="","",IFERROR(IF(H2022&lt;=0,"Sem estoque",IF(H2022/E2022&lt;0.25,"Quase sem estoque",IF(H2022/E2022&lt;1.2,"Estoque baixo",IF(H2022/E2022&lt;2,"Estoque moderado","Estoque confortável")))),""))</f>
        <v/>
      </c>
      <c r="J2022" s="102" t="str">
        <f>IF(CADA_PROD!C2022="","",SUMIFS(MOVI_ENTR!M:M,MOVI_ENTR!D:D,D2022))</f>
        <v/>
      </c>
      <c r="K2022" s="103" t="str">
        <f>IF(CADA_PROD!C2022="","",IFERROR($J2022/SUM($J$6:$J$1006),""))</f>
        <v/>
      </c>
      <c r="L2022" s="103" t="str">
        <f>IF(CADA_PROD!C2022="","",IFERROR(H2022/SUM($H$6:$H$1006)+P2022,""))</f>
        <v/>
      </c>
      <c r="M2022" s="102" t="str">
        <f>IF(CADA_PROD!$C2022="","",IFERROR(SUMIFS(MOVI_ENTR!M:M,MOVI_ENTR!D:D,D2022)/SUMIFS(MOVI_ENTR!I:I,MOVI_ENTR!D:D,D2022),0))</f>
        <v/>
      </c>
      <c r="N2022" s="104" t="str">
        <f>IF(CADA_PROD!C2022="","",G2022/E2022)</f>
        <v/>
      </c>
    </row>
    <row r="2023" spans="3:14">
      <c r="C2023" s="99" t="str">
        <f>IF(CADA_PROD!C2023="","",CADA_PROD!C2023)</f>
        <v/>
      </c>
      <c r="D2023" s="100" t="str">
        <f>IF(CADA_PROD!D2023="","",CADA_PROD!D2023)</f>
        <v/>
      </c>
      <c r="E2023" s="101" t="str">
        <f>IF(CADA_PROD!E2023="","",CADA_PROD!E2023)</f>
        <v/>
      </c>
      <c r="F2023" s="101" t="str">
        <f>IF(CADA_PROD!D2023="","",SUMIFS(MOVI_ENTR!I:I,MOVI_ENTR!D:D,D2023))</f>
        <v/>
      </c>
      <c r="G2023" s="101" t="str">
        <f>IF(CADA_PROD!C2023="","",SUMIFS(MOVI_SAID!H:H,MOVI_SAID!D:D,D2023))</f>
        <v/>
      </c>
      <c r="H2023" s="101" t="str">
        <f t="shared" si="49"/>
        <v/>
      </c>
      <c r="I2023" s="100" t="str">
        <f>IF(CADA_PROD!C2023="","",IFERROR(IF(H2023&lt;=0,"Sem estoque",IF(H2023/E2023&lt;0.25,"Quase sem estoque",IF(H2023/E2023&lt;1.2,"Estoque baixo",IF(H2023/E2023&lt;2,"Estoque moderado","Estoque confortável")))),""))</f>
        <v/>
      </c>
      <c r="J2023" s="102" t="str">
        <f>IF(CADA_PROD!C2023="","",SUMIFS(MOVI_ENTR!M:M,MOVI_ENTR!D:D,D2023))</f>
        <v/>
      </c>
      <c r="K2023" s="103" t="str">
        <f>IF(CADA_PROD!C2023="","",IFERROR($J2023/SUM($J$6:$J$1006),""))</f>
        <v/>
      </c>
      <c r="L2023" s="103" t="str">
        <f>IF(CADA_PROD!C2023="","",IFERROR(H2023/SUM($H$6:$H$1006)+P2023,""))</f>
        <v/>
      </c>
      <c r="M2023" s="102" t="str">
        <f>IF(CADA_PROD!$C2023="","",IFERROR(SUMIFS(MOVI_ENTR!M:M,MOVI_ENTR!D:D,D2023)/SUMIFS(MOVI_ENTR!I:I,MOVI_ENTR!D:D,D2023),0))</f>
        <v/>
      </c>
      <c r="N2023" s="104" t="str">
        <f>IF(CADA_PROD!C2023="","",G2023/E2023)</f>
        <v/>
      </c>
    </row>
    <row r="2024" spans="3:14">
      <c r="C2024" s="99" t="str">
        <f>IF(CADA_PROD!C2024="","",CADA_PROD!C2024)</f>
        <v/>
      </c>
      <c r="D2024" s="100" t="str">
        <f>IF(CADA_PROD!D2024="","",CADA_PROD!D2024)</f>
        <v/>
      </c>
      <c r="E2024" s="101" t="str">
        <f>IF(CADA_PROD!E2024="","",CADA_PROD!E2024)</f>
        <v/>
      </c>
      <c r="F2024" s="101" t="str">
        <f>IF(CADA_PROD!D2024="","",SUMIFS(MOVI_ENTR!I:I,MOVI_ENTR!D:D,D2024))</f>
        <v/>
      </c>
      <c r="G2024" s="101" t="str">
        <f>IF(CADA_PROD!C2024="","",SUMIFS(MOVI_SAID!H:H,MOVI_SAID!D:D,D2024))</f>
        <v/>
      </c>
      <c r="H2024" s="101" t="str">
        <f t="shared" si="49"/>
        <v/>
      </c>
      <c r="I2024" s="100" t="str">
        <f>IF(CADA_PROD!C2024="","",IFERROR(IF(H2024&lt;=0,"Sem estoque",IF(H2024/E2024&lt;0.25,"Quase sem estoque",IF(H2024/E2024&lt;1.2,"Estoque baixo",IF(H2024/E2024&lt;2,"Estoque moderado","Estoque confortável")))),""))</f>
        <v/>
      </c>
      <c r="J2024" s="102" t="str">
        <f>IF(CADA_PROD!C2024="","",SUMIFS(MOVI_ENTR!M:M,MOVI_ENTR!D:D,D2024))</f>
        <v/>
      </c>
      <c r="K2024" s="103" t="str">
        <f>IF(CADA_PROD!C2024="","",IFERROR($J2024/SUM($J$6:$J$1006),""))</f>
        <v/>
      </c>
      <c r="L2024" s="103" t="str">
        <f>IF(CADA_PROD!C2024="","",IFERROR(H2024/SUM($H$6:$H$1006)+P2024,""))</f>
        <v/>
      </c>
      <c r="M2024" s="102" t="str">
        <f>IF(CADA_PROD!$C2024="","",IFERROR(SUMIFS(MOVI_ENTR!M:M,MOVI_ENTR!D:D,D2024)/SUMIFS(MOVI_ENTR!I:I,MOVI_ENTR!D:D,D2024),0))</f>
        <v/>
      </c>
      <c r="N2024" s="104" t="str">
        <f>IF(CADA_PROD!C2024="","",G2024/E2024)</f>
        <v/>
      </c>
    </row>
    <row r="2025" spans="3:14">
      <c r="C2025" s="99" t="str">
        <f>IF(CADA_PROD!C2025="","",CADA_PROD!C2025)</f>
        <v/>
      </c>
      <c r="D2025" s="100" t="str">
        <f>IF(CADA_PROD!D2025="","",CADA_PROD!D2025)</f>
        <v/>
      </c>
      <c r="E2025" s="101" t="str">
        <f>IF(CADA_PROD!E2025="","",CADA_PROD!E2025)</f>
        <v/>
      </c>
      <c r="F2025" s="101" t="str">
        <f>IF(CADA_PROD!D2025="","",SUMIFS(MOVI_ENTR!I:I,MOVI_ENTR!D:D,D2025))</f>
        <v/>
      </c>
      <c r="G2025" s="101" t="str">
        <f>IF(CADA_PROD!C2025="","",SUMIFS(MOVI_SAID!H:H,MOVI_SAID!D:D,D2025))</f>
        <v/>
      </c>
      <c r="H2025" s="101" t="str">
        <f t="shared" si="49"/>
        <v/>
      </c>
      <c r="I2025" s="100" t="str">
        <f>IF(CADA_PROD!C2025="","",IFERROR(IF(H2025&lt;=0,"Sem estoque",IF(H2025/E2025&lt;0.25,"Quase sem estoque",IF(H2025/E2025&lt;1.2,"Estoque baixo",IF(H2025/E2025&lt;2,"Estoque moderado","Estoque confortável")))),""))</f>
        <v/>
      </c>
      <c r="J2025" s="102" t="str">
        <f>IF(CADA_PROD!C2025="","",SUMIFS(MOVI_ENTR!M:M,MOVI_ENTR!D:D,D2025))</f>
        <v/>
      </c>
      <c r="K2025" s="103" t="str">
        <f>IF(CADA_PROD!C2025="","",IFERROR($J2025/SUM($J$6:$J$1006),""))</f>
        <v/>
      </c>
      <c r="L2025" s="103" t="str">
        <f>IF(CADA_PROD!C2025="","",IFERROR(H2025/SUM($H$6:$H$1006)+P2025,""))</f>
        <v/>
      </c>
      <c r="M2025" s="102" t="str">
        <f>IF(CADA_PROD!$C2025="","",IFERROR(SUMIFS(MOVI_ENTR!M:M,MOVI_ENTR!D:D,D2025)/SUMIFS(MOVI_ENTR!I:I,MOVI_ENTR!D:D,D2025),0))</f>
        <v/>
      </c>
      <c r="N2025" s="104" t="str">
        <f>IF(CADA_PROD!C2025="","",G2025/E2025)</f>
        <v/>
      </c>
    </row>
    <row r="2026" spans="3:14">
      <c r="C2026" s="99" t="str">
        <f>IF(CADA_PROD!C2026="","",CADA_PROD!C2026)</f>
        <v/>
      </c>
      <c r="D2026" s="100" t="str">
        <f>IF(CADA_PROD!D2026="","",CADA_PROD!D2026)</f>
        <v/>
      </c>
      <c r="E2026" s="101" t="str">
        <f>IF(CADA_PROD!E2026="","",CADA_PROD!E2026)</f>
        <v/>
      </c>
      <c r="F2026" s="101" t="str">
        <f>IF(CADA_PROD!D2026="","",SUMIFS(MOVI_ENTR!I:I,MOVI_ENTR!D:D,D2026))</f>
        <v/>
      </c>
      <c r="G2026" s="101" t="str">
        <f>IF(CADA_PROD!C2026="","",SUMIFS(MOVI_SAID!H:H,MOVI_SAID!D:D,D2026))</f>
        <v/>
      </c>
      <c r="H2026" s="101" t="str">
        <f t="shared" si="49"/>
        <v/>
      </c>
      <c r="I2026" s="100" t="str">
        <f>IF(CADA_PROD!C2026="","",IFERROR(IF(H2026&lt;=0,"Sem estoque",IF(H2026/E2026&lt;0.25,"Quase sem estoque",IF(H2026/E2026&lt;1.2,"Estoque baixo",IF(H2026/E2026&lt;2,"Estoque moderado","Estoque confortável")))),""))</f>
        <v/>
      </c>
      <c r="J2026" s="102" t="str">
        <f>IF(CADA_PROD!C2026="","",SUMIFS(MOVI_ENTR!M:M,MOVI_ENTR!D:D,D2026))</f>
        <v/>
      </c>
      <c r="K2026" s="103" t="str">
        <f>IF(CADA_PROD!C2026="","",IFERROR($J2026/SUM($J$6:$J$1006),""))</f>
        <v/>
      </c>
      <c r="L2026" s="103" t="str">
        <f>IF(CADA_PROD!C2026="","",IFERROR(H2026/SUM($H$6:$H$1006)+P2026,""))</f>
        <v/>
      </c>
      <c r="M2026" s="102" t="str">
        <f>IF(CADA_PROD!$C2026="","",IFERROR(SUMIFS(MOVI_ENTR!M:M,MOVI_ENTR!D:D,D2026)/SUMIFS(MOVI_ENTR!I:I,MOVI_ENTR!D:D,D2026),0))</f>
        <v/>
      </c>
      <c r="N2026" s="104" t="str">
        <f>IF(CADA_PROD!C2026="","",G2026/E2026)</f>
        <v/>
      </c>
    </row>
    <row r="2027" spans="3:14">
      <c r="C2027" s="99" t="str">
        <f>IF(CADA_PROD!C2027="","",CADA_PROD!C2027)</f>
        <v/>
      </c>
      <c r="D2027" s="100" t="str">
        <f>IF(CADA_PROD!D2027="","",CADA_PROD!D2027)</f>
        <v/>
      </c>
      <c r="E2027" s="101" t="str">
        <f>IF(CADA_PROD!E2027="","",CADA_PROD!E2027)</f>
        <v/>
      </c>
      <c r="F2027" s="101" t="str">
        <f>IF(CADA_PROD!D2027="","",SUMIFS(MOVI_ENTR!I:I,MOVI_ENTR!D:D,D2027))</f>
        <v/>
      </c>
      <c r="G2027" s="101" t="str">
        <f>IF(CADA_PROD!C2027="","",SUMIFS(MOVI_SAID!H:H,MOVI_SAID!D:D,D2027))</f>
        <v/>
      </c>
      <c r="H2027" s="101" t="str">
        <f t="shared" ref="H2027:H2090" si="50">IFERROR(F2027-G2027,"")</f>
        <v/>
      </c>
      <c r="I2027" s="100" t="str">
        <f>IF(CADA_PROD!C2027="","",IFERROR(IF(H2027&lt;=0,"Sem estoque",IF(H2027/E2027&lt;0.25,"Quase sem estoque",IF(H2027/E2027&lt;1.2,"Estoque baixo",IF(H2027/E2027&lt;2,"Estoque moderado","Estoque confortável")))),""))</f>
        <v/>
      </c>
      <c r="J2027" s="102" t="str">
        <f>IF(CADA_PROD!C2027="","",SUMIFS(MOVI_ENTR!M:M,MOVI_ENTR!D:D,D2027))</f>
        <v/>
      </c>
      <c r="K2027" s="103" t="str">
        <f>IF(CADA_PROD!C2027="","",IFERROR($J2027/SUM($J$6:$J$1006),""))</f>
        <v/>
      </c>
      <c r="L2027" s="103" t="str">
        <f>IF(CADA_PROD!C2027="","",IFERROR(H2027/SUM($H$6:$H$1006)+P2027,""))</f>
        <v/>
      </c>
      <c r="M2027" s="102" t="str">
        <f>IF(CADA_PROD!$C2027="","",IFERROR(SUMIFS(MOVI_ENTR!M:M,MOVI_ENTR!D:D,D2027)/SUMIFS(MOVI_ENTR!I:I,MOVI_ENTR!D:D,D2027),0))</f>
        <v/>
      </c>
      <c r="N2027" s="104" t="str">
        <f>IF(CADA_PROD!C2027="","",G2027/E2027)</f>
        <v/>
      </c>
    </row>
    <row r="2028" spans="3:14">
      <c r="C2028" s="99" t="str">
        <f>IF(CADA_PROD!C2028="","",CADA_PROD!C2028)</f>
        <v/>
      </c>
      <c r="D2028" s="100" t="str">
        <f>IF(CADA_PROD!D2028="","",CADA_PROD!D2028)</f>
        <v/>
      </c>
      <c r="E2028" s="101" t="str">
        <f>IF(CADA_PROD!E2028="","",CADA_PROD!E2028)</f>
        <v/>
      </c>
      <c r="F2028" s="101" t="str">
        <f>IF(CADA_PROD!D2028="","",SUMIFS(MOVI_ENTR!I:I,MOVI_ENTR!D:D,D2028))</f>
        <v/>
      </c>
      <c r="G2028" s="101" t="str">
        <f>IF(CADA_PROD!C2028="","",SUMIFS(MOVI_SAID!H:H,MOVI_SAID!D:D,D2028))</f>
        <v/>
      </c>
      <c r="H2028" s="101" t="str">
        <f t="shared" si="50"/>
        <v/>
      </c>
      <c r="I2028" s="100" t="str">
        <f>IF(CADA_PROD!C2028="","",IFERROR(IF(H2028&lt;=0,"Sem estoque",IF(H2028/E2028&lt;0.25,"Quase sem estoque",IF(H2028/E2028&lt;1.2,"Estoque baixo",IF(H2028/E2028&lt;2,"Estoque moderado","Estoque confortável")))),""))</f>
        <v/>
      </c>
      <c r="J2028" s="102" t="str">
        <f>IF(CADA_PROD!C2028="","",SUMIFS(MOVI_ENTR!M:M,MOVI_ENTR!D:D,D2028))</f>
        <v/>
      </c>
      <c r="K2028" s="103" t="str">
        <f>IF(CADA_PROD!C2028="","",IFERROR($J2028/SUM($J$6:$J$1006),""))</f>
        <v/>
      </c>
      <c r="L2028" s="103" t="str">
        <f>IF(CADA_PROD!C2028="","",IFERROR(H2028/SUM($H$6:$H$1006)+P2028,""))</f>
        <v/>
      </c>
      <c r="M2028" s="102" t="str">
        <f>IF(CADA_PROD!$C2028="","",IFERROR(SUMIFS(MOVI_ENTR!M:M,MOVI_ENTR!D:D,D2028)/SUMIFS(MOVI_ENTR!I:I,MOVI_ENTR!D:D,D2028),0))</f>
        <v/>
      </c>
      <c r="N2028" s="104" t="str">
        <f>IF(CADA_PROD!C2028="","",G2028/E2028)</f>
        <v/>
      </c>
    </row>
    <row r="2029" spans="3:14">
      <c r="C2029" s="99" t="str">
        <f>IF(CADA_PROD!C2029="","",CADA_PROD!C2029)</f>
        <v/>
      </c>
      <c r="D2029" s="100" t="str">
        <f>IF(CADA_PROD!D2029="","",CADA_PROD!D2029)</f>
        <v/>
      </c>
      <c r="E2029" s="101" t="str">
        <f>IF(CADA_PROD!E2029="","",CADA_PROD!E2029)</f>
        <v/>
      </c>
      <c r="F2029" s="101" t="str">
        <f>IF(CADA_PROD!D2029="","",SUMIFS(MOVI_ENTR!I:I,MOVI_ENTR!D:D,D2029))</f>
        <v/>
      </c>
      <c r="G2029" s="101" t="str">
        <f>IF(CADA_PROD!C2029="","",SUMIFS(MOVI_SAID!H:H,MOVI_SAID!D:D,D2029))</f>
        <v/>
      </c>
      <c r="H2029" s="101" t="str">
        <f t="shared" si="50"/>
        <v/>
      </c>
      <c r="I2029" s="100" t="str">
        <f>IF(CADA_PROD!C2029="","",IFERROR(IF(H2029&lt;=0,"Sem estoque",IF(H2029/E2029&lt;0.25,"Quase sem estoque",IF(H2029/E2029&lt;1.2,"Estoque baixo",IF(H2029/E2029&lt;2,"Estoque moderado","Estoque confortável")))),""))</f>
        <v/>
      </c>
      <c r="J2029" s="102" t="str">
        <f>IF(CADA_PROD!C2029="","",SUMIFS(MOVI_ENTR!M:M,MOVI_ENTR!D:D,D2029))</f>
        <v/>
      </c>
      <c r="K2029" s="103" t="str">
        <f>IF(CADA_PROD!C2029="","",IFERROR($J2029/SUM($J$6:$J$1006),""))</f>
        <v/>
      </c>
      <c r="L2029" s="103" t="str">
        <f>IF(CADA_PROD!C2029="","",IFERROR(H2029/SUM($H$6:$H$1006)+P2029,""))</f>
        <v/>
      </c>
      <c r="M2029" s="102" t="str">
        <f>IF(CADA_PROD!$C2029="","",IFERROR(SUMIFS(MOVI_ENTR!M:M,MOVI_ENTR!D:D,D2029)/SUMIFS(MOVI_ENTR!I:I,MOVI_ENTR!D:D,D2029),0))</f>
        <v/>
      </c>
      <c r="N2029" s="104" t="str">
        <f>IF(CADA_PROD!C2029="","",G2029/E2029)</f>
        <v/>
      </c>
    </row>
    <row r="2030" spans="3:14">
      <c r="C2030" s="99" t="str">
        <f>IF(CADA_PROD!C2030="","",CADA_PROD!C2030)</f>
        <v/>
      </c>
      <c r="D2030" s="100" t="str">
        <f>IF(CADA_PROD!D2030="","",CADA_PROD!D2030)</f>
        <v/>
      </c>
      <c r="E2030" s="101" t="str">
        <f>IF(CADA_PROD!E2030="","",CADA_PROD!E2030)</f>
        <v/>
      </c>
      <c r="F2030" s="101" t="str">
        <f>IF(CADA_PROD!D2030="","",SUMIFS(MOVI_ENTR!I:I,MOVI_ENTR!D:D,D2030))</f>
        <v/>
      </c>
      <c r="G2030" s="101" t="str">
        <f>IF(CADA_PROD!C2030="","",SUMIFS(MOVI_SAID!H:H,MOVI_SAID!D:D,D2030))</f>
        <v/>
      </c>
      <c r="H2030" s="101" t="str">
        <f t="shared" si="50"/>
        <v/>
      </c>
      <c r="I2030" s="100" t="str">
        <f>IF(CADA_PROD!C2030="","",IFERROR(IF(H2030&lt;=0,"Sem estoque",IF(H2030/E2030&lt;0.25,"Quase sem estoque",IF(H2030/E2030&lt;1.2,"Estoque baixo",IF(H2030/E2030&lt;2,"Estoque moderado","Estoque confortável")))),""))</f>
        <v/>
      </c>
      <c r="J2030" s="102" t="str">
        <f>IF(CADA_PROD!C2030="","",SUMIFS(MOVI_ENTR!M:M,MOVI_ENTR!D:D,D2030))</f>
        <v/>
      </c>
      <c r="K2030" s="103" t="str">
        <f>IF(CADA_PROD!C2030="","",IFERROR($J2030/SUM($J$6:$J$1006),""))</f>
        <v/>
      </c>
      <c r="L2030" s="103" t="str">
        <f>IF(CADA_PROD!C2030="","",IFERROR(H2030/SUM($H$6:$H$1006)+P2030,""))</f>
        <v/>
      </c>
      <c r="M2030" s="102" t="str">
        <f>IF(CADA_PROD!$C2030="","",IFERROR(SUMIFS(MOVI_ENTR!M:M,MOVI_ENTR!D:D,D2030)/SUMIFS(MOVI_ENTR!I:I,MOVI_ENTR!D:D,D2030),0))</f>
        <v/>
      </c>
      <c r="N2030" s="104" t="str">
        <f>IF(CADA_PROD!C2030="","",G2030/E2030)</f>
        <v/>
      </c>
    </row>
    <row r="2031" spans="3:14">
      <c r="C2031" s="99" t="str">
        <f>IF(CADA_PROD!C2031="","",CADA_PROD!C2031)</f>
        <v/>
      </c>
      <c r="D2031" s="100" t="str">
        <f>IF(CADA_PROD!D2031="","",CADA_PROD!D2031)</f>
        <v/>
      </c>
      <c r="E2031" s="101" t="str">
        <f>IF(CADA_PROD!E2031="","",CADA_PROD!E2031)</f>
        <v/>
      </c>
      <c r="F2031" s="101" t="str">
        <f>IF(CADA_PROD!D2031="","",SUMIFS(MOVI_ENTR!I:I,MOVI_ENTR!D:D,D2031))</f>
        <v/>
      </c>
      <c r="G2031" s="101" t="str">
        <f>IF(CADA_PROD!C2031="","",SUMIFS(MOVI_SAID!H:H,MOVI_SAID!D:D,D2031))</f>
        <v/>
      </c>
      <c r="H2031" s="101" t="str">
        <f t="shared" si="50"/>
        <v/>
      </c>
      <c r="I2031" s="100" t="str">
        <f>IF(CADA_PROD!C2031="","",IFERROR(IF(H2031&lt;=0,"Sem estoque",IF(H2031/E2031&lt;0.25,"Quase sem estoque",IF(H2031/E2031&lt;1.2,"Estoque baixo",IF(H2031/E2031&lt;2,"Estoque moderado","Estoque confortável")))),""))</f>
        <v/>
      </c>
      <c r="J2031" s="102" t="str">
        <f>IF(CADA_PROD!C2031="","",SUMIFS(MOVI_ENTR!M:M,MOVI_ENTR!D:D,D2031))</f>
        <v/>
      </c>
      <c r="K2031" s="103" t="str">
        <f>IF(CADA_PROD!C2031="","",IFERROR($J2031/SUM($J$6:$J$1006),""))</f>
        <v/>
      </c>
      <c r="L2031" s="103" t="str">
        <f>IF(CADA_PROD!C2031="","",IFERROR(H2031/SUM($H$6:$H$1006)+P2031,""))</f>
        <v/>
      </c>
      <c r="M2031" s="102" t="str">
        <f>IF(CADA_PROD!$C2031="","",IFERROR(SUMIFS(MOVI_ENTR!M:M,MOVI_ENTR!D:D,D2031)/SUMIFS(MOVI_ENTR!I:I,MOVI_ENTR!D:D,D2031),0))</f>
        <v/>
      </c>
      <c r="N2031" s="104" t="str">
        <f>IF(CADA_PROD!C2031="","",G2031/E2031)</f>
        <v/>
      </c>
    </row>
    <row r="2032" spans="3:14">
      <c r="C2032" s="99" t="str">
        <f>IF(CADA_PROD!C2032="","",CADA_PROD!C2032)</f>
        <v/>
      </c>
      <c r="D2032" s="100" t="str">
        <f>IF(CADA_PROD!D2032="","",CADA_PROD!D2032)</f>
        <v/>
      </c>
      <c r="E2032" s="101" t="str">
        <f>IF(CADA_PROD!E2032="","",CADA_PROD!E2032)</f>
        <v/>
      </c>
      <c r="F2032" s="101" t="str">
        <f>IF(CADA_PROD!D2032="","",SUMIFS(MOVI_ENTR!I:I,MOVI_ENTR!D:D,D2032))</f>
        <v/>
      </c>
      <c r="G2032" s="101" t="str">
        <f>IF(CADA_PROD!C2032="","",SUMIFS(MOVI_SAID!H:H,MOVI_SAID!D:D,D2032))</f>
        <v/>
      </c>
      <c r="H2032" s="101" t="str">
        <f t="shared" si="50"/>
        <v/>
      </c>
      <c r="I2032" s="100" t="str">
        <f>IF(CADA_PROD!C2032="","",IFERROR(IF(H2032&lt;=0,"Sem estoque",IF(H2032/E2032&lt;0.25,"Quase sem estoque",IF(H2032/E2032&lt;1.2,"Estoque baixo",IF(H2032/E2032&lt;2,"Estoque moderado","Estoque confortável")))),""))</f>
        <v/>
      </c>
      <c r="J2032" s="102" t="str">
        <f>IF(CADA_PROD!C2032="","",SUMIFS(MOVI_ENTR!M:M,MOVI_ENTR!D:D,D2032))</f>
        <v/>
      </c>
      <c r="K2032" s="103" t="str">
        <f>IF(CADA_PROD!C2032="","",IFERROR($J2032/SUM($J$6:$J$1006),""))</f>
        <v/>
      </c>
      <c r="L2032" s="103" t="str">
        <f>IF(CADA_PROD!C2032="","",IFERROR(H2032/SUM($H$6:$H$1006)+P2032,""))</f>
        <v/>
      </c>
      <c r="M2032" s="102" t="str">
        <f>IF(CADA_PROD!$C2032="","",IFERROR(SUMIFS(MOVI_ENTR!M:M,MOVI_ENTR!D:D,D2032)/SUMIFS(MOVI_ENTR!I:I,MOVI_ENTR!D:D,D2032),0))</f>
        <v/>
      </c>
      <c r="N2032" s="104" t="str">
        <f>IF(CADA_PROD!C2032="","",G2032/E2032)</f>
        <v/>
      </c>
    </row>
    <row r="2033" spans="3:14">
      <c r="C2033" s="99" t="str">
        <f>IF(CADA_PROD!C2033="","",CADA_PROD!C2033)</f>
        <v/>
      </c>
      <c r="D2033" s="100" t="str">
        <f>IF(CADA_PROD!D2033="","",CADA_PROD!D2033)</f>
        <v/>
      </c>
      <c r="E2033" s="101" t="str">
        <f>IF(CADA_PROD!E2033="","",CADA_PROD!E2033)</f>
        <v/>
      </c>
      <c r="F2033" s="101" t="str">
        <f>IF(CADA_PROD!D2033="","",SUMIFS(MOVI_ENTR!I:I,MOVI_ENTR!D:D,D2033))</f>
        <v/>
      </c>
      <c r="G2033" s="101" t="str">
        <f>IF(CADA_PROD!C2033="","",SUMIFS(MOVI_SAID!H:H,MOVI_SAID!D:D,D2033))</f>
        <v/>
      </c>
      <c r="H2033" s="101" t="str">
        <f t="shared" si="50"/>
        <v/>
      </c>
      <c r="I2033" s="100" t="str">
        <f>IF(CADA_PROD!C2033="","",IFERROR(IF(H2033&lt;=0,"Sem estoque",IF(H2033/E2033&lt;0.25,"Quase sem estoque",IF(H2033/E2033&lt;1.2,"Estoque baixo",IF(H2033/E2033&lt;2,"Estoque moderado","Estoque confortável")))),""))</f>
        <v/>
      </c>
      <c r="J2033" s="102" t="str">
        <f>IF(CADA_PROD!C2033="","",SUMIFS(MOVI_ENTR!M:M,MOVI_ENTR!D:D,D2033))</f>
        <v/>
      </c>
      <c r="K2033" s="103" t="str">
        <f>IF(CADA_PROD!C2033="","",IFERROR($J2033/SUM($J$6:$J$1006),""))</f>
        <v/>
      </c>
      <c r="L2033" s="103" t="str">
        <f>IF(CADA_PROD!C2033="","",IFERROR(H2033/SUM($H$6:$H$1006)+P2033,""))</f>
        <v/>
      </c>
      <c r="M2033" s="102" t="str">
        <f>IF(CADA_PROD!$C2033="","",IFERROR(SUMIFS(MOVI_ENTR!M:M,MOVI_ENTR!D:D,D2033)/SUMIFS(MOVI_ENTR!I:I,MOVI_ENTR!D:D,D2033),0))</f>
        <v/>
      </c>
      <c r="N2033" s="104" t="str">
        <f>IF(CADA_PROD!C2033="","",G2033/E2033)</f>
        <v/>
      </c>
    </row>
    <row r="2034" spans="3:14">
      <c r="C2034" s="99" t="str">
        <f>IF(CADA_PROD!C2034="","",CADA_PROD!C2034)</f>
        <v/>
      </c>
      <c r="D2034" s="100" t="str">
        <f>IF(CADA_PROD!D2034="","",CADA_PROD!D2034)</f>
        <v/>
      </c>
      <c r="E2034" s="101" t="str">
        <f>IF(CADA_PROD!E2034="","",CADA_PROD!E2034)</f>
        <v/>
      </c>
      <c r="F2034" s="101" t="str">
        <f>IF(CADA_PROD!D2034="","",SUMIFS(MOVI_ENTR!I:I,MOVI_ENTR!D:D,D2034))</f>
        <v/>
      </c>
      <c r="G2034" s="101" t="str">
        <f>IF(CADA_PROD!C2034="","",SUMIFS(MOVI_SAID!H:H,MOVI_SAID!D:D,D2034))</f>
        <v/>
      </c>
      <c r="H2034" s="101" t="str">
        <f t="shared" si="50"/>
        <v/>
      </c>
      <c r="I2034" s="100" t="str">
        <f>IF(CADA_PROD!C2034="","",IFERROR(IF(H2034&lt;=0,"Sem estoque",IF(H2034/E2034&lt;0.25,"Quase sem estoque",IF(H2034/E2034&lt;1.2,"Estoque baixo",IF(H2034/E2034&lt;2,"Estoque moderado","Estoque confortável")))),""))</f>
        <v/>
      </c>
      <c r="J2034" s="102" t="str">
        <f>IF(CADA_PROD!C2034="","",SUMIFS(MOVI_ENTR!M:M,MOVI_ENTR!D:D,D2034))</f>
        <v/>
      </c>
      <c r="K2034" s="103" t="str">
        <f>IF(CADA_PROD!C2034="","",IFERROR($J2034/SUM($J$6:$J$1006),""))</f>
        <v/>
      </c>
      <c r="L2034" s="103" t="str">
        <f>IF(CADA_PROD!C2034="","",IFERROR(H2034/SUM($H$6:$H$1006)+P2034,""))</f>
        <v/>
      </c>
      <c r="M2034" s="102" t="str">
        <f>IF(CADA_PROD!$C2034="","",IFERROR(SUMIFS(MOVI_ENTR!M:M,MOVI_ENTR!D:D,D2034)/SUMIFS(MOVI_ENTR!I:I,MOVI_ENTR!D:D,D2034),0))</f>
        <v/>
      </c>
      <c r="N2034" s="104" t="str">
        <f>IF(CADA_PROD!C2034="","",G2034/E2034)</f>
        <v/>
      </c>
    </row>
    <row r="2035" spans="3:14">
      <c r="C2035" s="99" t="str">
        <f>IF(CADA_PROD!C2035="","",CADA_PROD!C2035)</f>
        <v/>
      </c>
      <c r="D2035" s="100" t="str">
        <f>IF(CADA_PROD!D2035="","",CADA_PROD!D2035)</f>
        <v/>
      </c>
      <c r="E2035" s="101" t="str">
        <f>IF(CADA_PROD!E2035="","",CADA_PROD!E2035)</f>
        <v/>
      </c>
      <c r="F2035" s="101" t="str">
        <f>IF(CADA_PROD!D2035="","",SUMIFS(MOVI_ENTR!I:I,MOVI_ENTR!D:D,D2035))</f>
        <v/>
      </c>
      <c r="G2035" s="101" t="str">
        <f>IF(CADA_PROD!C2035="","",SUMIFS(MOVI_SAID!H:H,MOVI_SAID!D:D,D2035))</f>
        <v/>
      </c>
      <c r="H2035" s="101" t="str">
        <f t="shared" si="50"/>
        <v/>
      </c>
      <c r="I2035" s="100" t="str">
        <f>IF(CADA_PROD!C2035="","",IFERROR(IF(H2035&lt;=0,"Sem estoque",IF(H2035/E2035&lt;0.25,"Quase sem estoque",IF(H2035/E2035&lt;1.2,"Estoque baixo",IF(H2035/E2035&lt;2,"Estoque moderado","Estoque confortável")))),""))</f>
        <v/>
      </c>
      <c r="J2035" s="102" t="str">
        <f>IF(CADA_PROD!C2035="","",SUMIFS(MOVI_ENTR!M:M,MOVI_ENTR!D:D,D2035))</f>
        <v/>
      </c>
      <c r="K2035" s="103" t="str">
        <f>IF(CADA_PROD!C2035="","",IFERROR($J2035/SUM($J$6:$J$1006),""))</f>
        <v/>
      </c>
      <c r="L2035" s="103" t="str">
        <f>IF(CADA_PROD!C2035="","",IFERROR(H2035/SUM($H$6:$H$1006)+P2035,""))</f>
        <v/>
      </c>
      <c r="M2035" s="102" t="str">
        <f>IF(CADA_PROD!$C2035="","",IFERROR(SUMIFS(MOVI_ENTR!M:M,MOVI_ENTR!D:D,D2035)/SUMIFS(MOVI_ENTR!I:I,MOVI_ENTR!D:D,D2035),0))</f>
        <v/>
      </c>
      <c r="N2035" s="104" t="str">
        <f>IF(CADA_PROD!C2035="","",G2035/E2035)</f>
        <v/>
      </c>
    </row>
    <row r="2036" spans="3:14">
      <c r="C2036" s="99" t="str">
        <f>IF(CADA_PROD!C2036="","",CADA_PROD!C2036)</f>
        <v/>
      </c>
      <c r="D2036" s="100" t="str">
        <f>IF(CADA_PROD!D2036="","",CADA_PROD!D2036)</f>
        <v/>
      </c>
      <c r="E2036" s="101" t="str">
        <f>IF(CADA_PROD!E2036="","",CADA_PROD!E2036)</f>
        <v/>
      </c>
      <c r="F2036" s="101" t="str">
        <f>IF(CADA_PROD!D2036="","",SUMIFS(MOVI_ENTR!I:I,MOVI_ENTR!D:D,D2036))</f>
        <v/>
      </c>
      <c r="G2036" s="101" t="str">
        <f>IF(CADA_PROD!C2036="","",SUMIFS(MOVI_SAID!H:H,MOVI_SAID!D:D,D2036))</f>
        <v/>
      </c>
      <c r="H2036" s="101" t="str">
        <f t="shared" si="50"/>
        <v/>
      </c>
      <c r="I2036" s="100" t="str">
        <f>IF(CADA_PROD!C2036="","",IFERROR(IF(H2036&lt;=0,"Sem estoque",IF(H2036/E2036&lt;0.25,"Quase sem estoque",IF(H2036/E2036&lt;1.2,"Estoque baixo",IF(H2036/E2036&lt;2,"Estoque moderado","Estoque confortável")))),""))</f>
        <v/>
      </c>
      <c r="J2036" s="102" t="str">
        <f>IF(CADA_PROD!C2036="","",SUMIFS(MOVI_ENTR!M:M,MOVI_ENTR!D:D,D2036))</f>
        <v/>
      </c>
      <c r="K2036" s="103" t="str">
        <f>IF(CADA_PROD!C2036="","",IFERROR($J2036/SUM($J$6:$J$1006),""))</f>
        <v/>
      </c>
      <c r="L2036" s="103" t="str">
        <f>IF(CADA_PROD!C2036="","",IFERROR(H2036/SUM($H$6:$H$1006)+P2036,""))</f>
        <v/>
      </c>
      <c r="M2036" s="102" t="str">
        <f>IF(CADA_PROD!$C2036="","",IFERROR(SUMIFS(MOVI_ENTR!M:M,MOVI_ENTR!D:D,D2036)/SUMIFS(MOVI_ENTR!I:I,MOVI_ENTR!D:D,D2036),0))</f>
        <v/>
      </c>
      <c r="N2036" s="104" t="str">
        <f>IF(CADA_PROD!C2036="","",G2036/E2036)</f>
        <v/>
      </c>
    </row>
    <row r="2037" spans="3:14">
      <c r="C2037" s="99" t="str">
        <f>IF(CADA_PROD!C2037="","",CADA_PROD!C2037)</f>
        <v/>
      </c>
      <c r="D2037" s="100" t="str">
        <f>IF(CADA_PROD!D2037="","",CADA_PROD!D2037)</f>
        <v/>
      </c>
      <c r="E2037" s="101" t="str">
        <f>IF(CADA_PROD!E2037="","",CADA_PROD!E2037)</f>
        <v/>
      </c>
      <c r="F2037" s="101" t="str">
        <f>IF(CADA_PROD!D2037="","",SUMIFS(MOVI_ENTR!I:I,MOVI_ENTR!D:D,D2037))</f>
        <v/>
      </c>
      <c r="G2037" s="101" t="str">
        <f>IF(CADA_PROD!C2037="","",SUMIFS(MOVI_SAID!H:H,MOVI_SAID!D:D,D2037))</f>
        <v/>
      </c>
      <c r="H2037" s="101" t="str">
        <f t="shared" si="50"/>
        <v/>
      </c>
      <c r="I2037" s="100" t="str">
        <f>IF(CADA_PROD!C2037="","",IFERROR(IF(H2037&lt;=0,"Sem estoque",IF(H2037/E2037&lt;0.25,"Quase sem estoque",IF(H2037/E2037&lt;1.2,"Estoque baixo",IF(H2037/E2037&lt;2,"Estoque moderado","Estoque confortável")))),""))</f>
        <v/>
      </c>
      <c r="J2037" s="102" t="str">
        <f>IF(CADA_PROD!C2037="","",SUMIFS(MOVI_ENTR!M:M,MOVI_ENTR!D:D,D2037))</f>
        <v/>
      </c>
      <c r="K2037" s="103" t="str">
        <f>IF(CADA_PROD!C2037="","",IFERROR($J2037/SUM($J$6:$J$1006),""))</f>
        <v/>
      </c>
      <c r="L2037" s="103" t="str">
        <f>IF(CADA_PROD!C2037="","",IFERROR(H2037/SUM($H$6:$H$1006)+P2037,""))</f>
        <v/>
      </c>
      <c r="M2037" s="102" t="str">
        <f>IF(CADA_PROD!$C2037="","",IFERROR(SUMIFS(MOVI_ENTR!M:M,MOVI_ENTR!D:D,D2037)/SUMIFS(MOVI_ENTR!I:I,MOVI_ENTR!D:D,D2037),0))</f>
        <v/>
      </c>
      <c r="N2037" s="104" t="str">
        <f>IF(CADA_PROD!C2037="","",G2037/E2037)</f>
        <v/>
      </c>
    </row>
    <row r="2038" spans="3:14">
      <c r="C2038" s="99" t="str">
        <f>IF(CADA_PROD!C2038="","",CADA_PROD!C2038)</f>
        <v/>
      </c>
      <c r="D2038" s="100" t="str">
        <f>IF(CADA_PROD!D2038="","",CADA_PROD!D2038)</f>
        <v/>
      </c>
      <c r="E2038" s="101" t="str">
        <f>IF(CADA_PROD!E2038="","",CADA_PROD!E2038)</f>
        <v/>
      </c>
      <c r="F2038" s="101" t="str">
        <f>IF(CADA_PROD!D2038="","",SUMIFS(MOVI_ENTR!I:I,MOVI_ENTR!D:D,D2038))</f>
        <v/>
      </c>
      <c r="G2038" s="101" t="str">
        <f>IF(CADA_PROD!C2038="","",SUMIFS(MOVI_SAID!H:H,MOVI_SAID!D:D,D2038))</f>
        <v/>
      </c>
      <c r="H2038" s="101" t="str">
        <f t="shared" si="50"/>
        <v/>
      </c>
      <c r="I2038" s="100" t="str">
        <f>IF(CADA_PROD!C2038="","",IFERROR(IF(H2038&lt;=0,"Sem estoque",IF(H2038/E2038&lt;0.25,"Quase sem estoque",IF(H2038/E2038&lt;1.2,"Estoque baixo",IF(H2038/E2038&lt;2,"Estoque moderado","Estoque confortável")))),""))</f>
        <v/>
      </c>
      <c r="J2038" s="102" t="str">
        <f>IF(CADA_PROD!C2038="","",SUMIFS(MOVI_ENTR!M:M,MOVI_ENTR!D:D,D2038))</f>
        <v/>
      </c>
      <c r="K2038" s="103" t="str">
        <f>IF(CADA_PROD!C2038="","",IFERROR($J2038/SUM($J$6:$J$1006),""))</f>
        <v/>
      </c>
      <c r="L2038" s="103" t="str">
        <f>IF(CADA_PROD!C2038="","",IFERROR(H2038/SUM($H$6:$H$1006)+P2038,""))</f>
        <v/>
      </c>
      <c r="M2038" s="102" t="str">
        <f>IF(CADA_PROD!$C2038="","",IFERROR(SUMIFS(MOVI_ENTR!M:M,MOVI_ENTR!D:D,D2038)/SUMIFS(MOVI_ENTR!I:I,MOVI_ENTR!D:D,D2038),0))</f>
        <v/>
      </c>
      <c r="N2038" s="104" t="str">
        <f>IF(CADA_PROD!C2038="","",G2038/E2038)</f>
        <v/>
      </c>
    </row>
    <row r="2039" spans="3:14">
      <c r="C2039" s="99" t="str">
        <f>IF(CADA_PROD!C2039="","",CADA_PROD!C2039)</f>
        <v/>
      </c>
      <c r="D2039" s="100" t="str">
        <f>IF(CADA_PROD!D2039="","",CADA_PROD!D2039)</f>
        <v/>
      </c>
      <c r="E2039" s="101" t="str">
        <f>IF(CADA_PROD!E2039="","",CADA_PROD!E2039)</f>
        <v/>
      </c>
      <c r="F2039" s="101" t="str">
        <f>IF(CADA_PROD!D2039="","",SUMIFS(MOVI_ENTR!I:I,MOVI_ENTR!D:D,D2039))</f>
        <v/>
      </c>
      <c r="G2039" s="101" t="str">
        <f>IF(CADA_PROD!C2039="","",SUMIFS(MOVI_SAID!H:H,MOVI_SAID!D:D,D2039))</f>
        <v/>
      </c>
      <c r="H2039" s="101" t="str">
        <f t="shared" si="50"/>
        <v/>
      </c>
      <c r="I2039" s="100" t="str">
        <f>IF(CADA_PROD!C2039="","",IFERROR(IF(H2039&lt;=0,"Sem estoque",IF(H2039/E2039&lt;0.25,"Quase sem estoque",IF(H2039/E2039&lt;1.2,"Estoque baixo",IF(H2039/E2039&lt;2,"Estoque moderado","Estoque confortável")))),""))</f>
        <v/>
      </c>
      <c r="J2039" s="102" t="str">
        <f>IF(CADA_PROD!C2039="","",SUMIFS(MOVI_ENTR!M:M,MOVI_ENTR!D:D,D2039))</f>
        <v/>
      </c>
      <c r="K2039" s="103" t="str">
        <f>IF(CADA_PROD!C2039="","",IFERROR($J2039/SUM($J$6:$J$1006),""))</f>
        <v/>
      </c>
      <c r="L2039" s="103" t="str">
        <f>IF(CADA_PROD!C2039="","",IFERROR(H2039/SUM($H$6:$H$1006)+P2039,""))</f>
        <v/>
      </c>
      <c r="M2039" s="102" t="str">
        <f>IF(CADA_PROD!$C2039="","",IFERROR(SUMIFS(MOVI_ENTR!M:M,MOVI_ENTR!D:D,D2039)/SUMIFS(MOVI_ENTR!I:I,MOVI_ENTR!D:D,D2039),0))</f>
        <v/>
      </c>
      <c r="N2039" s="104" t="str">
        <f>IF(CADA_PROD!C2039="","",G2039/E2039)</f>
        <v/>
      </c>
    </row>
    <row r="2040" spans="3:14">
      <c r="C2040" s="99" t="str">
        <f>IF(CADA_PROD!C2040="","",CADA_PROD!C2040)</f>
        <v/>
      </c>
      <c r="D2040" s="100" t="str">
        <f>IF(CADA_PROD!D2040="","",CADA_PROD!D2040)</f>
        <v/>
      </c>
      <c r="E2040" s="101" t="str">
        <f>IF(CADA_PROD!E2040="","",CADA_PROD!E2040)</f>
        <v/>
      </c>
      <c r="F2040" s="101" t="str">
        <f>IF(CADA_PROD!D2040="","",SUMIFS(MOVI_ENTR!I:I,MOVI_ENTR!D:D,D2040))</f>
        <v/>
      </c>
      <c r="G2040" s="101" t="str">
        <f>IF(CADA_PROD!C2040="","",SUMIFS(MOVI_SAID!H:H,MOVI_SAID!D:D,D2040))</f>
        <v/>
      </c>
      <c r="H2040" s="101" t="str">
        <f t="shared" si="50"/>
        <v/>
      </c>
      <c r="I2040" s="100" t="str">
        <f>IF(CADA_PROD!C2040="","",IFERROR(IF(H2040&lt;=0,"Sem estoque",IF(H2040/E2040&lt;0.25,"Quase sem estoque",IF(H2040/E2040&lt;1.2,"Estoque baixo",IF(H2040/E2040&lt;2,"Estoque moderado","Estoque confortável")))),""))</f>
        <v/>
      </c>
      <c r="J2040" s="102" t="str">
        <f>IF(CADA_PROD!C2040="","",SUMIFS(MOVI_ENTR!M:M,MOVI_ENTR!D:D,D2040))</f>
        <v/>
      </c>
      <c r="K2040" s="103" t="str">
        <f>IF(CADA_PROD!C2040="","",IFERROR($J2040/SUM($J$6:$J$1006),""))</f>
        <v/>
      </c>
      <c r="L2040" s="103" t="str">
        <f>IF(CADA_PROD!C2040="","",IFERROR(H2040/SUM($H$6:$H$1006)+P2040,""))</f>
        <v/>
      </c>
      <c r="M2040" s="102" t="str">
        <f>IF(CADA_PROD!$C2040="","",IFERROR(SUMIFS(MOVI_ENTR!M:M,MOVI_ENTR!D:D,D2040)/SUMIFS(MOVI_ENTR!I:I,MOVI_ENTR!D:D,D2040),0))</f>
        <v/>
      </c>
      <c r="N2040" s="104" t="str">
        <f>IF(CADA_PROD!C2040="","",G2040/E2040)</f>
        <v/>
      </c>
    </row>
    <row r="2041" spans="3:14">
      <c r="C2041" s="99" t="str">
        <f>IF(CADA_PROD!C2041="","",CADA_PROD!C2041)</f>
        <v/>
      </c>
      <c r="D2041" s="100" t="str">
        <f>IF(CADA_PROD!D2041="","",CADA_PROD!D2041)</f>
        <v/>
      </c>
      <c r="E2041" s="101" t="str">
        <f>IF(CADA_PROD!E2041="","",CADA_PROD!E2041)</f>
        <v/>
      </c>
      <c r="F2041" s="101" t="str">
        <f>IF(CADA_PROD!D2041="","",SUMIFS(MOVI_ENTR!I:I,MOVI_ENTR!D:D,D2041))</f>
        <v/>
      </c>
      <c r="G2041" s="101" t="str">
        <f>IF(CADA_PROD!C2041="","",SUMIFS(MOVI_SAID!H:H,MOVI_SAID!D:D,D2041))</f>
        <v/>
      </c>
      <c r="H2041" s="101" t="str">
        <f t="shared" si="50"/>
        <v/>
      </c>
      <c r="I2041" s="100" t="str">
        <f>IF(CADA_PROD!C2041="","",IFERROR(IF(H2041&lt;=0,"Sem estoque",IF(H2041/E2041&lt;0.25,"Quase sem estoque",IF(H2041/E2041&lt;1.2,"Estoque baixo",IF(H2041/E2041&lt;2,"Estoque moderado","Estoque confortável")))),""))</f>
        <v/>
      </c>
      <c r="J2041" s="102" t="str">
        <f>IF(CADA_PROD!C2041="","",SUMIFS(MOVI_ENTR!M:M,MOVI_ENTR!D:D,D2041))</f>
        <v/>
      </c>
      <c r="K2041" s="103" t="str">
        <f>IF(CADA_PROD!C2041="","",IFERROR($J2041/SUM($J$6:$J$1006),""))</f>
        <v/>
      </c>
      <c r="L2041" s="103" t="str">
        <f>IF(CADA_PROD!C2041="","",IFERROR(H2041/SUM($H$6:$H$1006)+P2041,""))</f>
        <v/>
      </c>
      <c r="M2041" s="102" t="str">
        <f>IF(CADA_PROD!$C2041="","",IFERROR(SUMIFS(MOVI_ENTR!M:M,MOVI_ENTR!D:D,D2041)/SUMIFS(MOVI_ENTR!I:I,MOVI_ENTR!D:D,D2041),0))</f>
        <v/>
      </c>
      <c r="N2041" s="104" t="str">
        <f>IF(CADA_PROD!C2041="","",G2041/E2041)</f>
        <v/>
      </c>
    </row>
    <row r="2042" spans="3:14">
      <c r="C2042" s="99" t="str">
        <f>IF(CADA_PROD!C2042="","",CADA_PROD!C2042)</f>
        <v/>
      </c>
      <c r="D2042" s="100" t="str">
        <f>IF(CADA_PROD!D2042="","",CADA_PROD!D2042)</f>
        <v/>
      </c>
      <c r="E2042" s="101" t="str">
        <f>IF(CADA_PROD!E2042="","",CADA_PROD!E2042)</f>
        <v/>
      </c>
      <c r="F2042" s="101" t="str">
        <f>IF(CADA_PROD!D2042="","",SUMIFS(MOVI_ENTR!I:I,MOVI_ENTR!D:D,D2042))</f>
        <v/>
      </c>
      <c r="G2042" s="101" t="str">
        <f>IF(CADA_PROD!C2042="","",SUMIFS(MOVI_SAID!H:H,MOVI_SAID!D:D,D2042))</f>
        <v/>
      </c>
      <c r="H2042" s="101" t="str">
        <f t="shared" si="50"/>
        <v/>
      </c>
      <c r="I2042" s="100" t="str">
        <f>IF(CADA_PROD!C2042="","",IFERROR(IF(H2042&lt;=0,"Sem estoque",IF(H2042/E2042&lt;0.25,"Quase sem estoque",IF(H2042/E2042&lt;1.2,"Estoque baixo",IF(H2042/E2042&lt;2,"Estoque moderado","Estoque confortável")))),""))</f>
        <v/>
      </c>
      <c r="J2042" s="102" t="str">
        <f>IF(CADA_PROD!C2042="","",SUMIFS(MOVI_ENTR!M:M,MOVI_ENTR!D:D,D2042))</f>
        <v/>
      </c>
      <c r="K2042" s="103" t="str">
        <f>IF(CADA_PROD!C2042="","",IFERROR($J2042/SUM($J$6:$J$1006),""))</f>
        <v/>
      </c>
      <c r="L2042" s="103" t="str">
        <f>IF(CADA_PROD!C2042="","",IFERROR(H2042/SUM($H$6:$H$1006)+P2042,""))</f>
        <v/>
      </c>
      <c r="M2042" s="102" t="str">
        <f>IF(CADA_PROD!$C2042="","",IFERROR(SUMIFS(MOVI_ENTR!M:M,MOVI_ENTR!D:D,D2042)/SUMIFS(MOVI_ENTR!I:I,MOVI_ENTR!D:D,D2042),0))</f>
        <v/>
      </c>
      <c r="N2042" s="104" t="str">
        <f>IF(CADA_PROD!C2042="","",G2042/E2042)</f>
        <v/>
      </c>
    </row>
    <row r="2043" spans="3:14">
      <c r="C2043" s="99" t="str">
        <f>IF(CADA_PROD!C2043="","",CADA_PROD!C2043)</f>
        <v/>
      </c>
      <c r="D2043" s="100" t="str">
        <f>IF(CADA_PROD!D2043="","",CADA_PROD!D2043)</f>
        <v/>
      </c>
      <c r="E2043" s="101" t="str">
        <f>IF(CADA_PROD!E2043="","",CADA_PROD!E2043)</f>
        <v/>
      </c>
      <c r="F2043" s="101" t="str">
        <f>IF(CADA_PROD!D2043="","",SUMIFS(MOVI_ENTR!I:I,MOVI_ENTR!D:D,D2043))</f>
        <v/>
      </c>
      <c r="G2043" s="101" t="str">
        <f>IF(CADA_PROD!C2043="","",SUMIFS(MOVI_SAID!H:H,MOVI_SAID!D:D,D2043))</f>
        <v/>
      </c>
      <c r="H2043" s="101" t="str">
        <f t="shared" si="50"/>
        <v/>
      </c>
      <c r="I2043" s="100" t="str">
        <f>IF(CADA_PROD!C2043="","",IFERROR(IF(H2043&lt;=0,"Sem estoque",IF(H2043/E2043&lt;0.25,"Quase sem estoque",IF(H2043/E2043&lt;1.2,"Estoque baixo",IF(H2043/E2043&lt;2,"Estoque moderado","Estoque confortável")))),""))</f>
        <v/>
      </c>
      <c r="J2043" s="102" t="str">
        <f>IF(CADA_PROD!C2043="","",SUMIFS(MOVI_ENTR!M:M,MOVI_ENTR!D:D,D2043))</f>
        <v/>
      </c>
      <c r="K2043" s="103" t="str">
        <f>IF(CADA_PROD!C2043="","",IFERROR($J2043/SUM($J$6:$J$1006),""))</f>
        <v/>
      </c>
      <c r="L2043" s="103" t="str">
        <f>IF(CADA_PROD!C2043="","",IFERROR(H2043/SUM($H$6:$H$1006)+P2043,""))</f>
        <v/>
      </c>
      <c r="M2043" s="102" t="str">
        <f>IF(CADA_PROD!$C2043="","",IFERROR(SUMIFS(MOVI_ENTR!M:M,MOVI_ENTR!D:D,D2043)/SUMIFS(MOVI_ENTR!I:I,MOVI_ENTR!D:D,D2043),0))</f>
        <v/>
      </c>
      <c r="N2043" s="104" t="str">
        <f>IF(CADA_PROD!C2043="","",G2043/E2043)</f>
        <v/>
      </c>
    </row>
    <row r="2044" spans="3:14">
      <c r="C2044" s="99" t="str">
        <f>IF(CADA_PROD!C2044="","",CADA_PROD!C2044)</f>
        <v/>
      </c>
      <c r="D2044" s="100" t="str">
        <f>IF(CADA_PROD!D2044="","",CADA_PROD!D2044)</f>
        <v/>
      </c>
      <c r="E2044" s="101" t="str">
        <f>IF(CADA_PROD!E2044="","",CADA_PROD!E2044)</f>
        <v/>
      </c>
      <c r="F2044" s="101" t="str">
        <f>IF(CADA_PROD!D2044="","",SUMIFS(MOVI_ENTR!I:I,MOVI_ENTR!D:D,D2044))</f>
        <v/>
      </c>
      <c r="G2044" s="101" t="str">
        <f>IF(CADA_PROD!C2044="","",SUMIFS(MOVI_SAID!H:H,MOVI_SAID!D:D,D2044))</f>
        <v/>
      </c>
      <c r="H2044" s="101" t="str">
        <f t="shared" si="50"/>
        <v/>
      </c>
      <c r="I2044" s="100" t="str">
        <f>IF(CADA_PROD!C2044="","",IFERROR(IF(H2044&lt;=0,"Sem estoque",IF(H2044/E2044&lt;0.25,"Quase sem estoque",IF(H2044/E2044&lt;1.2,"Estoque baixo",IF(H2044/E2044&lt;2,"Estoque moderado","Estoque confortável")))),""))</f>
        <v/>
      </c>
      <c r="J2044" s="102" t="str">
        <f>IF(CADA_PROD!C2044="","",SUMIFS(MOVI_ENTR!M:M,MOVI_ENTR!D:D,D2044))</f>
        <v/>
      </c>
      <c r="K2044" s="103" t="str">
        <f>IF(CADA_PROD!C2044="","",IFERROR($J2044/SUM($J$6:$J$1006),""))</f>
        <v/>
      </c>
      <c r="L2044" s="103" t="str">
        <f>IF(CADA_PROD!C2044="","",IFERROR(H2044/SUM($H$6:$H$1006)+P2044,""))</f>
        <v/>
      </c>
      <c r="M2044" s="102" t="str">
        <f>IF(CADA_PROD!$C2044="","",IFERROR(SUMIFS(MOVI_ENTR!M:M,MOVI_ENTR!D:D,D2044)/SUMIFS(MOVI_ENTR!I:I,MOVI_ENTR!D:D,D2044),0))</f>
        <v/>
      </c>
      <c r="N2044" s="104" t="str">
        <f>IF(CADA_PROD!C2044="","",G2044/E2044)</f>
        <v/>
      </c>
    </row>
    <row r="2045" spans="3:14">
      <c r="C2045" s="99" t="str">
        <f>IF(CADA_PROD!C2045="","",CADA_PROD!C2045)</f>
        <v/>
      </c>
      <c r="D2045" s="100" t="str">
        <f>IF(CADA_PROD!D2045="","",CADA_PROD!D2045)</f>
        <v/>
      </c>
      <c r="E2045" s="101" t="str">
        <f>IF(CADA_PROD!E2045="","",CADA_PROD!E2045)</f>
        <v/>
      </c>
      <c r="F2045" s="101" t="str">
        <f>IF(CADA_PROD!D2045="","",SUMIFS(MOVI_ENTR!I:I,MOVI_ENTR!D:D,D2045))</f>
        <v/>
      </c>
      <c r="G2045" s="101" t="str">
        <f>IF(CADA_PROD!C2045="","",SUMIFS(MOVI_SAID!H:H,MOVI_SAID!D:D,D2045))</f>
        <v/>
      </c>
      <c r="H2045" s="101" t="str">
        <f t="shared" si="50"/>
        <v/>
      </c>
      <c r="I2045" s="100" t="str">
        <f>IF(CADA_PROD!C2045="","",IFERROR(IF(H2045&lt;=0,"Sem estoque",IF(H2045/E2045&lt;0.25,"Quase sem estoque",IF(H2045/E2045&lt;1.2,"Estoque baixo",IF(H2045/E2045&lt;2,"Estoque moderado","Estoque confortável")))),""))</f>
        <v/>
      </c>
      <c r="J2045" s="102" t="str">
        <f>IF(CADA_PROD!C2045="","",SUMIFS(MOVI_ENTR!M:M,MOVI_ENTR!D:D,D2045))</f>
        <v/>
      </c>
      <c r="K2045" s="103" t="str">
        <f>IF(CADA_PROD!C2045="","",IFERROR($J2045/SUM($J$6:$J$1006),""))</f>
        <v/>
      </c>
      <c r="L2045" s="103" t="str">
        <f>IF(CADA_PROD!C2045="","",IFERROR(H2045/SUM($H$6:$H$1006)+P2045,""))</f>
        <v/>
      </c>
      <c r="M2045" s="102" t="str">
        <f>IF(CADA_PROD!$C2045="","",IFERROR(SUMIFS(MOVI_ENTR!M:M,MOVI_ENTR!D:D,D2045)/SUMIFS(MOVI_ENTR!I:I,MOVI_ENTR!D:D,D2045),0))</f>
        <v/>
      </c>
      <c r="N2045" s="104" t="str">
        <f>IF(CADA_PROD!C2045="","",G2045/E2045)</f>
        <v/>
      </c>
    </row>
    <row r="2046" spans="3:14">
      <c r="C2046" s="99" t="str">
        <f>IF(CADA_PROD!C2046="","",CADA_PROD!C2046)</f>
        <v/>
      </c>
      <c r="D2046" s="100" t="str">
        <f>IF(CADA_PROD!D2046="","",CADA_PROD!D2046)</f>
        <v/>
      </c>
      <c r="E2046" s="101" t="str">
        <f>IF(CADA_PROD!E2046="","",CADA_PROD!E2046)</f>
        <v/>
      </c>
      <c r="F2046" s="101" t="str">
        <f>IF(CADA_PROD!D2046="","",SUMIFS(MOVI_ENTR!I:I,MOVI_ENTR!D:D,D2046))</f>
        <v/>
      </c>
      <c r="G2046" s="101" t="str">
        <f>IF(CADA_PROD!C2046="","",SUMIFS(MOVI_SAID!H:H,MOVI_SAID!D:D,D2046))</f>
        <v/>
      </c>
      <c r="H2046" s="101" t="str">
        <f t="shared" si="50"/>
        <v/>
      </c>
      <c r="I2046" s="100" t="str">
        <f>IF(CADA_PROD!C2046="","",IFERROR(IF(H2046&lt;=0,"Sem estoque",IF(H2046/E2046&lt;0.25,"Quase sem estoque",IF(H2046/E2046&lt;1.2,"Estoque baixo",IF(H2046/E2046&lt;2,"Estoque moderado","Estoque confortável")))),""))</f>
        <v/>
      </c>
      <c r="J2046" s="102" t="str">
        <f>IF(CADA_PROD!C2046="","",SUMIFS(MOVI_ENTR!M:M,MOVI_ENTR!D:D,D2046))</f>
        <v/>
      </c>
      <c r="K2046" s="103" t="str">
        <f>IF(CADA_PROD!C2046="","",IFERROR($J2046/SUM($J$6:$J$1006),""))</f>
        <v/>
      </c>
      <c r="L2046" s="103" t="str">
        <f>IF(CADA_PROD!C2046="","",IFERROR(H2046/SUM($H$6:$H$1006)+P2046,""))</f>
        <v/>
      </c>
      <c r="M2046" s="102" t="str">
        <f>IF(CADA_PROD!$C2046="","",IFERROR(SUMIFS(MOVI_ENTR!M:M,MOVI_ENTR!D:D,D2046)/SUMIFS(MOVI_ENTR!I:I,MOVI_ENTR!D:D,D2046),0))</f>
        <v/>
      </c>
      <c r="N2046" s="104" t="str">
        <f>IF(CADA_PROD!C2046="","",G2046/E2046)</f>
        <v/>
      </c>
    </row>
    <row r="2047" spans="3:14">
      <c r="C2047" s="99" t="str">
        <f>IF(CADA_PROD!C2047="","",CADA_PROD!C2047)</f>
        <v/>
      </c>
      <c r="D2047" s="100" t="str">
        <f>IF(CADA_PROD!D2047="","",CADA_PROD!D2047)</f>
        <v/>
      </c>
      <c r="E2047" s="101" t="str">
        <f>IF(CADA_PROD!E2047="","",CADA_PROD!E2047)</f>
        <v/>
      </c>
      <c r="F2047" s="101" t="str">
        <f>IF(CADA_PROD!D2047="","",SUMIFS(MOVI_ENTR!I:I,MOVI_ENTR!D:D,D2047))</f>
        <v/>
      </c>
      <c r="G2047" s="101" t="str">
        <f>IF(CADA_PROD!C2047="","",SUMIFS(MOVI_SAID!H:H,MOVI_SAID!D:D,D2047))</f>
        <v/>
      </c>
      <c r="H2047" s="101" t="str">
        <f t="shared" si="50"/>
        <v/>
      </c>
      <c r="I2047" s="100" t="str">
        <f>IF(CADA_PROD!C2047="","",IFERROR(IF(H2047&lt;=0,"Sem estoque",IF(H2047/E2047&lt;0.25,"Quase sem estoque",IF(H2047/E2047&lt;1.2,"Estoque baixo",IF(H2047/E2047&lt;2,"Estoque moderado","Estoque confortável")))),""))</f>
        <v/>
      </c>
      <c r="J2047" s="102" t="str">
        <f>IF(CADA_PROD!C2047="","",SUMIFS(MOVI_ENTR!M:M,MOVI_ENTR!D:D,D2047))</f>
        <v/>
      </c>
      <c r="K2047" s="103" t="str">
        <f>IF(CADA_PROD!C2047="","",IFERROR($J2047/SUM($J$6:$J$1006),""))</f>
        <v/>
      </c>
      <c r="L2047" s="103" t="str">
        <f>IF(CADA_PROD!C2047="","",IFERROR(H2047/SUM($H$6:$H$1006)+P2047,""))</f>
        <v/>
      </c>
      <c r="M2047" s="102" t="str">
        <f>IF(CADA_PROD!$C2047="","",IFERROR(SUMIFS(MOVI_ENTR!M:M,MOVI_ENTR!D:D,D2047)/SUMIFS(MOVI_ENTR!I:I,MOVI_ENTR!D:D,D2047),0))</f>
        <v/>
      </c>
      <c r="N2047" s="104" t="str">
        <f>IF(CADA_PROD!C2047="","",G2047/E2047)</f>
        <v/>
      </c>
    </row>
    <row r="2048" spans="3:14">
      <c r="C2048" s="99" t="str">
        <f>IF(CADA_PROD!C2048="","",CADA_PROD!C2048)</f>
        <v/>
      </c>
      <c r="D2048" s="100" t="str">
        <f>IF(CADA_PROD!D2048="","",CADA_PROD!D2048)</f>
        <v/>
      </c>
      <c r="E2048" s="101" t="str">
        <f>IF(CADA_PROD!E2048="","",CADA_PROD!E2048)</f>
        <v/>
      </c>
      <c r="F2048" s="101" t="str">
        <f>IF(CADA_PROD!D2048="","",SUMIFS(MOVI_ENTR!I:I,MOVI_ENTR!D:D,D2048))</f>
        <v/>
      </c>
      <c r="G2048" s="101" t="str">
        <f>IF(CADA_PROD!C2048="","",SUMIFS(MOVI_SAID!H:H,MOVI_SAID!D:D,D2048))</f>
        <v/>
      </c>
      <c r="H2048" s="101" t="str">
        <f t="shared" si="50"/>
        <v/>
      </c>
      <c r="I2048" s="100" t="str">
        <f>IF(CADA_PROD!C2048="","",IFERROR(IF(H2048&lt;=0,"Sem estoque",IF(H2048/E2048&lt;0.25,"Quase sem estoque",IF(H2048/E2048&lt;1.2,"Estoque baixo",IF(H2048/E2048&lt;2,"Estoque moderado","Estoque confortável")))),""))</f>
        <v/>
      </c>
      <c r="J2048" s="102" t="str">
        <f>IF(CADA_PROD!C2048="","",SUMIFS(MOVI_ENTR!M:M,MOVI_ENTR!D:D,D2048))</f>
        <v/>
      </c>
      <c r="K2048" s="103" t="str">
        <f>IF(CADA_PROD!C2048="","",IFERROR($J2048/SUM($J$6:$J$1006),""))</f>
        <v/>
      </c>
      <c r="L2048" s="103" t="str">
        <f>IF(CADA_PROD!C2048="","",IFERROR(H2048/SUM($H$6:$H$1006)+P2048,""))</f>
        <v/>
      </c>
      <c r="M2048" s="102" t="str">
        <f>IF(CADA_PROD!$C2048="","",IFERROR(SUMIFS(MOVI_ENTR!M:M,MOVI_ENTR!D:D,D2048)/SUMIFS(MOVI_ENTR!I:I,MOVI_ENTR!D:D,D2048),0))</f>
        <v/>
      </c>
      <c r="N2048" s="104" t="str">
        <f>IF(CADA_PROD!C2048="","",G2048/E2048)</f>
        <v/>
      </c>
    </row>
    <row r="2049" spans="3:14">
      <c r="C2049" s="99" t="str">
        <f>IF(CADA_PROD!C2049="","",CADA_PROD!C2049)</f>
        <v/>
      </c>
      <c r="D2049" s="100" t="str">
        <f>IF(CADA_PROD!D2049="","",CADA_PROD!D2049)</f>
        <v/>
      </c>
      <c r="E2049" s="101" t="str">
        <f>IF(CADA_PROD!E2049="","",CADA_PROD!E2049)</f>
        <v/>
      </c>
      <c r="F2049" s="101" t="str">
        <f>IF(CADA_PROD!D2049="","",SUMIFS(MOVI_ENTR!I:I,MOVI_ENTR!D:D,D2049))</f>
        <v/>
      </c>
      <c r="G2049" s="101" t="str">
        <f>IF(CADA_PROD!C2049="","",SUMIFS(MOVI_SAID!H:H,MOVI_SAID!D:D,D2049))</f>
        <v/>
      </c>
      <c r="H2049" s="101" t="str">
        <f t="shared" si="50"/>
        <v/>
      </c>
      <c r="I2049" s="100" t="str">
        <f>IF(CADA_PROD!C2049="","",IFERROR(IF(H2049&lt;=0,"Sem estoque",IF(H2049/E2049&lt;0.25,"Quase sem estoque",IF(H2049/E2049&lt;1.2,"Estoque baixo",IF(H2049/E2049&lt;2,"Estoque moderado","Estoque confortável")))),""))</f>
        <v/>
      </c>
      <c r="J2049" s="102" t="str">
        <f>IF(CADA_PROD!C2049="","",SUMIFS(MOVI_ENTR!M:M,MOVI_ENTR!D:D,D2049))</f>
        <v/>
      </c>
      <c r="K2049" s="103" t="str">
        <f>IF(CADA_PROD!C2049="","",IFERROR($J2049/SUM($J$6:$J$1006),""))</f>
        <v/>
      </c>
      <c r="L2049" s="103" t="str">
        <f>IF(CADA_PROD!C2049="","",IFERROR(H2049/SUM($H$6:$H$1006)+P2049,""))</f>
        <v/>
      </c>
      <c r="M2049" s="102" t="str">
        <f>IF(CADA_PROD!$C2049="","",IFERROR(SUMIFS(MOVI_ENTR!M:M,MOVI_ENTR!D:D,D2049)/SUMIFS(MOVI_ENTR!I:I,MOVI_ENTR!D:D,D2049),0))</f>
        <v/>
      </c>
      <c r="N2049" s="104" t="str">
        <f>IF(CADA_PROD!C2049="","",G2049/E2049)</f>
        <v/>
      </c>
    </row>
    <row r="2050" spans="3:14">
      <c r="C2050" s="99" t="str">
        <f>IF(CADA_PROD!C2050="","",CADA_PROD!C2050)</f>
        <v/>
      </c>
      <c r="D2050" s="100" t="str">
        <f>IF(CADA_PROD!D2050="","",CADA_PROD!D2050)</f>
        <v/>
      </c>
      <c r="E2050" s="101" t="str">
        <f>IF(CADA_PROD!E2050="","",CADA_PROD!E2050)</f>
        <v/>
      </c>
      <c r="F2050" s="101" t="str">
        <f>IF(CADA_PROD!D2050="","",SUMIFS(MOVI_ENTR!I:I,MOVI_ENTR!D:D,D2050))</f>
        <v/>
      </c>
      <c r="G2050" s="101" t="str">
        <f>IF(CADA_PROD!C2050="","",SUMIFS(MOVI_SAID!H:H,MOVI_SAID!D:D,D2050))</f>
        <v/>
      </c>
      <c r="H2050" s="101" t="str">
        <f t="shared" si="50"/>
        <v/>
      </c>
      <c r="I2050" s="100" t="str">
        <f>IF(CADA_PROD!C2050="","",IFERROR(IF(H2050&lt;=0,"Sem estoque",IF(H2050/E2050&lt;0.25,"Quase sem estoque",IF(H2050/E2050&lt;1.2,"Estoque baixo",IF(H2050/E2050&lt;2,"Estoque moderado","Estoque confortável")))),""))</f>
        <v/>
      </c>
      <c r="J2050" s="102" t="str">
        <f>IF(CADA_PROD!C2050="","",SUMIFS(MOVI_ENTR!M:M,MOVI_ENTR!D:D,D2050))</f>
        <v/>
      </c>
      <c r="K2050" s="103" t="str">
        <f>IF(CADA_PROD!C2050="","",IFERROR($J2050/SUM($J$6:$J$1006),""))</f>
        <v/>
      </c>
      <c r="L2050" s="103" t="str">
        <f>IF(CADA_PROD!C2050="","",IFERROR(H2050/SUM($H$6:$H$1006)+P2050,""))</f>
        <v/>
      </c>
      <c r="M2050" s="102" t="str">
        <f>IF(CADA_PROD!$C2050="","",IFERROR(SUMIFS(MOVI_ENTR!M:M,MOVI_ENTR!D:D,D2050)/SUMIFS(MOVI_ENTR!I:I,MOVI_ENTR!D:D,D2050),0))</f>
        <v/>
      </c>
      <c r="N2050" s="104" t="str">
        <f>IF(CADA_PROD!C2050="","",G2050/E2050)</f>
        <v/>
      </c>
    </row>
    <row r="2051" spans="3:14">
      <c r="C2051" s="99" t="str">
        <f>IF(CADA_PROD!C2051="","",CADA_PROD!C2051)</f>
        <v/>
      </c>
      <c r="D2051" s="100" t="str">
        <f>IF(CADA_PROD!D2051="","",CADA_PROD!D2051)</f>
        <v/>
      </c>
      <c r="E2051" s="101" t="str">
        <f>IF(CADA_PROD!E2051="","",CADA_PROD!E2051)</f>
        <v/>
      </c>
      <c r="F2051" s="101" t="str">
        <f>IF(CADA_PROD!D2051="","",SUMIFS(MOVI_ENTR!I:I,MOVI_ENTR!D:D,D2051))</f>
        <v/>
      </c>
      <c r="G2051" s="101" t="str">
        <f>IF(CADA_PROD!C2051="","",SUMIFS(MOVI_SAID!H:H,MOVI_SAID!D:D,D2051))</f>
        <v/>
      </c>
      <c r="H2051" s="101" t="str">
        <f t="shared" si="50"/>
        <v/>
      </c>
      <c r="I2051" s="100" t="str">
        <f>IF(CADA_PROD!C2051="","",IFERROR(IF(H2051&lt;=0,"Sem estoque",IF(H2051/E2051&lt;0.25,"Quase sem estoque",IF(H2051/E2051&lt;1.2,"Estoque baixo",IF(H2051/E2051&lt;2,"Estoque moderado","Estoque confortável")))),""))</f>
        <v/>
      </c>
      <c r="J2051" s="102" t="str">
        <f>IF(CADA_PROD!C2051="","",SUMIFS(MOVI_ENTR!M:M,MOVI_ENTR!D:D,D2051))</f>
        <v/>
      </c>
      <c r="K2051" s="103" t="str">
        <f>IF(CADA_PROD!C2051="","",IFERROR($J2051/SUM($J$6:$J$1006),""))</f>
        <v/>
      </c>
      <c r="L2051" s="103" t="str">
        <f>IF(CADA_PROD!C2051="","",IFERROR(H2051/SUM($H$6:$H$1006)+P2051,""))</f>
        <v/>
      </c>
      <c r="M2051" s="102" t="str">
        <f>IF(CADA_PROD!$C2051="","",IFERROR(SUMIFS(MOVI_ENTR!M:M,MOVI_ENTR!D:D,D2051)/SUMIFS(MOVI_ENTR!I:I,MOVI_ENTR!D:D,D2051),0))</f>
        <v/>
      </c>
      <c r="N2051" s="104" t="str">
        <f>IF(CADA_PROD!C2051="","",G2051/E2051)</f>
        <v/>
      </c>
    </row>
    <row r="2052" spans="3:14">
      <c r="C2052" s="99" t="str">
        <f>IF(CADA_PROD!C2052="","",CADA_PROD!C2052)</f>
        <v/>
      </c>
      <c r="D2052" s="100" t="str">
        <f>IF(CADA_PROD!D2052="","",CADA_PROD!D2052)</f>
        <v/>
      </c>
      <c r="E2052" s="101" t="str">
        <f>IF(CADA_PROD!E2052="","",CADA_PROD!E2052)</f>
        <v/>
      </c>
      <c r="F2052" s="101" t="str">
        <f>IF(CADA_PROD!D2052="","",SUMIFS(MOVI_ENTR!I:I,MOVI_ENTR!D:D,D2052))</f>
        <v/>
      </c>
      <c r="G2052" s="101" t="str">
        <f>IF(CADA_PROD!C2052="","",SUMIFS(MOVI_SAID!H:H,MOVI_SAID!D:D,D2052))</f>
        <v/>
      </c>
      <c r="H2052" s="101" t="str">
        <f t="shared" si="50"/>
        <v/>
      </c>
      <c r="I2052" s="100" t="str">
        <f>IF(CADA_PROD!C2052="","",IFERROR(IF(H2052&lt;=0,"Sem estoque",IF(H2052/E2052&lt;0.25,"Quase sem estoque",IF(H2052/E2052&lt;1.2,"Estoque baixo",IF(H2052/E2052&lt;2,"Estoque moderado","Estoque confortável")))),""))</f>
        <v/>
      </c>
      <c r="J2052" s="102" t="str">
        <f>IF(CADA_PROD!C2052="","",SUMIFS(MOVI_ENTR!M:M,MOVI_ENTR!D:D,D2052))</f>
        <v/>
      </c>
      <c r="K2052" s="103" t="str">
        <f>IF(CADA_PROD!C2052="","",IFERROR($J2052/SUM($J$6:$J$1006),""))</f>
        <v/>
      </c>
      <c r="L2052" s="103" t="str">
        <f>IF(CADA_PROD!C2052="","",IFERROR(H2052/SUM($H$6:$H$1006)+P2052,""))</f>
        <v/>
      </c>
      <c r="M2052" s="102" t="str">
        <f>IF(CADA_PROD!$C2052="","",IFERROR(SUMIFS(MOVI_ENTR!M:M,MOVI_ENTR!D:D,D2052)/SUMIFS(MOVI_ENTR!I:I,MOVI_ENTR!D:D,D2052),0))</f>
        <v/>
      </c>
      <c r="N2052" s="104" t="str">
        <f>IF(CADA_PROD!C2052="","",G2052/E2052)</f>
        <v/>
      </c>
    </row>
    <row r="2053" spans="3:14">
      <c r="C2053" s="99" t="str">
        <f>IF(CADA_PROD!C2053="","",CADA_PROD!C2053)</f>
        <v/>
      </c>
      <c r="D2053" s="100" t="str">
        <f>IF(CADA_PROD!D2053="","",CADA_PROD!D2053)</f>
        <v/>
      </c>
      <c r="E2053" s="101" t="str">
        <f>IF(CADA_PROD!E2053="","",CADA_PROD!E2053)</f>
        <v/>
      </c>
      <c r="F2053" s="101" t="str">
        <f>IF(CADA_PROD!D2053="","",SUMIFS(MOVI_ENTR!I:I,MOVI_ENTR!D:D,D2053))</f>
        <v/>
      </c>
      <c r="G2053" s="101" t="str">
        <f>IF(CADA_PROD!C2053="","",SUMIFS(MOVI_SAID!H:H,MOVI_SAID!D:D,D2053))</f>
        <v/>
      </c>
      <c r="H2053" s="101" t="str">
        <f t="shared" si="50"/>
        <v/>
      </c>
      <c r="I2053" s="100" t="str">
        <f>IF(CADA_PROD!C2053="","",IFERROR(IF(H2053&lt;=0,"Sem estoque",IF(H2053/E2053&lt;0.25,"Quase sem estoque",IF(H2053/E2053&lt;1.2,"Estoque baixo",IF(H2053/E2053&lt;2,"Estoque moderado","Estoque confortável")))),""))</f>
        <v/>
      </c>
      <c r="J2053" s="102" t="str">
        <f>IF(CADA_PROD!C2053="","",SUMIFS(MOVI_ENTR!M:M,MOVI_ENTR!D:D,D2053))</f>
        <v/>
      </c>
      <c r="K2053" s="103" t="str">
        <f>IF(CADA_PROD!C2053="","",IFERROR($J2053/SUM($J$6:$J$1006),""))</f>
        <v/>
      </c>
      <c r="L2053" s="103" t="str">
        <f>IF(CADA_PROD!C2053="","",IFERROR(H2053/SUM($H$6:$H$1006)+P2053,""))</f>
        <v/>
      </c>
      <c r="M2053" s="102" t="str">
        <f>IF(CADA_PROD!$C2053="","",IFERROR(SUMIFS(MOVI_ENTR!M:M,MOVI_ENTR!D:D,D2053)/SUMIFS(MOVI_ENTR!I:I,MOVI_ENTR!D:D,D2053),0))</f>
        <v/>
      </c>
      <c r="N2053" s="104" t="str">
        <f>IF(CADA_PROD!C2053="","",G2053/E2053)</f>
        <v/>
      </c>
    </row>
    <row r="2054" spans="3:14">
      <c r="C2054" s="99" t="str">
        <f>IF(CADA_PROD!C2054="","",CADA_PROD!C2054)</f>
        <v/>
      </c>
      <c r="D2054" s="100" t="str">
        <f>IF(CADA_PROD!D2054="","",CADA_PROD!D2054)</f>
        <v/>
      </c>
      <c r="E2054" s="101" t="str">
        <f>IF(CADA_PROD!E2054="","",CADA_PROD!E2054)</f>
        <v/>
      </c>
      <c r="F2054" s="101" t="str">
        <f>IF(CADA_PROD!D2054="","",SUMIFS(MOVI_ENTR!I:I,MOVI_ENTR!D:D,D2054))</f>
        <v/>
      </c>
      <c r="G2054" s="101" t="str">
        <f>IF(CADA_PROD!C2054="","",SUMIFS(MOVI_SAID!H:H,MOVI_SAID!D:D,D2054))</f>
        <v/>
      </c>
      <c r="H2054" s="101" t="str">
        <f t="shared" si="50"/>
        <v/>
      </c>
      <c r="I2054" s="100" t="str">
        <f>IF(CADA_PROD!C2054="","",IFERROR(IF(H2054&lt;=0,"Sem estoque",IF(H2054/E2054&lt;0.25,"Quase sem estoque",IF(H2054/E2054&lt;1.2,"Estoque baixo",IF(H2054/E2054&lt;2,"Estoque moderado","Estoque confortável")))),""))</f>
        <v/>
      </c>
      <c r="J2054" s="102" t="str">
        <f>IF(CADA_PROD!C2054="","",SUMIFS(MOVI_ENTR!M:M,MOVI_ENTR!D:D,D2054))</f>
        <v/>
      </c>
      <c r="K2054" s="103" t="str">
        <f>IF(CADA_PROD!C2054="","",IFERROR($J2054/SUM($J$6:$J$1006),""))</f>
        <v/>
      </c>
      <c r="L2054" s="103" t="str">
        <f>IF(CADA_PROD!C2054="","",IFERROR(H2054/SUM($H$6:$H$1006)+P2054,""))</f>
        <v/>
      </c>
      <c r="M2054" s="102" t="str">
        <f>IF(CADA_PROD!$C2054="","",IFERROR(SUMIFS(MOVI_ENTR!M:M,MOVI_ENTR!D:D,D2054)/SUMIFS(MOVI_ENTR!I:I,MOVI_ENTR!D:D,D2054),0))</f>
        <v/>
      </c>
      <c r="N2054" s="104" t="str">
        <f>IF(CADA_PROD!C2054="","",G2054/E2054)</f>
        <v/>
      </c>
    </row>
    <row r="2055" spans="3:14">
      <c r="C2055" s="99" t="str">
        <f>IF(CADA_PROD!C2055="","",CADA_PROD!C2055)</f>
        <v/>
      </c>
      <c r="D2055" s="100" t="str">
        <f>IF(CADA_PROD!D2055="","",CADA_PROD!D2055)</f>
        <v/>
      </c>
      <c r="E2055" s="101" t="str">
        <f>IF(CADA_PROD!E2055="","",CADA_PROD!E2055)</f>
        <v/>
      </c>
      <c r="F2055" s="101" t="str">
        <f>IF(CADA_PROD!D2055="","",SUMIFS(MOVI_ENTR!I:I,MOVI_ENTR!D:D,D2055))</f>
        <v/>
      </c>
      <c r="G2055" s="101" t="str">
        <f>IF(CADA_PROD!C2055="","",SUMIFS(MOVI_SAID!H:H,MOVI_SAID!D:D,D2055))</f>
        <v/>
      </c>
      <c r="H2055" s="101" t="str">
        <f t="shared" si="50"/>
        <v/>
      </c>
      <c r="I2055" s="100" t="str">
        <f>IF(CADA_PROD!C2055="","",IFERROR(IF(H2055&lt;=0,"Sem estoque",IF(H2055/E2055&lt;0.25,"Quase sem estoque",IF(H2055/E2055&lt;1.2,"Estoque baixo",IF(H2055/E2055&lt;2,"Estoque moderado","Estoque confortável")))),""))</f>
        <v/>
      </c>
      <c r="J2055" s="102" t="str">
        <f>IF(CADA_PROD!C2055="","",SUMIFS(MOVI_ENTR!M:M,MOVI_ENTR!D:D,D2055))</f>
        <v/>
      </c>
      <c r="K2055" s="103" t="str">
        <f>IF(CADA_PROD!C2055="","",IFERROR($J2055/SUM($J$6:$J$1006),""))</f>
        <v/>
      </c>
      <c r="L2055" s="103" t="str">
        <f>IF(CADA_PROD!C2055="","",IFERROR(H2055/SUM($H$6:$H$1006)+P2055,""))</f>
        <v/>
      </c>
      <c r="M2055" s="102" t="str">
        <f>IF(CADA_PROD!$C2055="","",IFERROR(SUMIFS(MOVI_ENTR!M:M,MOVI_ENTR!D:D,D2055)/SUMIFS(MOVI_ENTR!I:I,MOVI_ENTR!D:D,D2055),0))</f>
        <v/>
      </c>
      <c r="N2055" s="104" t="str">
        <f>IF(CADA_PROD!C2055="","",G2055/E2055)</f>
        <v/>
      </c>
    </row>
    <row r="2056" spans="3:14">
      <c r="C2056" s="99" t="str">
        <f>IF(CADA_PROD!C2056="","",CADA_PROD!C2056)</f>
        <v/>
      </c>
      <c r="D2056" s="100" t="str">
        <f>IF(CADA_PROD!D2056="","",CADA_PROD!D2056)</f>
        <v/>
      </c>
      <c r="E2056" s="101" t="str">
        <f>IF(CADA_PROD!E2056="","",CADA_PROD!E2056)</f>
        <v/>
      </c>
      <c r="F2056" s="101" t="str">
        <f>IF(CADA_PROD!D2056="","",SUMIFS(MOVI_ENTR!I:I,MOVI_ENTR!D:D,D2056))</f>
        <v/>
      </c>
      <c r="G2056" s="101" t="str">
        <f>IF(CADA_PROD!C2056="","",SUMIFS(MOVI_SAID!H:H,MOVI_SAID!D:D,D2056))</f>
        <v/>
      </c>
      <c r="H2056" s="101" t="str">
        <f t="shared" si="50"/>
        <v/>
      </c>
      <c r="I2056" s="100" t="str">
        <f>IF(CADA_PROD!C2056="","",IFERROR(IF(H2056&lt;=0,"Sem estoque",IF(H2056/E2056&lt;0.25,"Quase sem estoque",IF(H2056/E2056&lt;1.2,"Estoque baixo",IF(H2056/E2056&lt;2,"Estoque moderado","Estoque confortável")))),""))</f>
        <v/>
      </c>
      <c r="J2056" s="102" t="str">
        <f>IF(CADA_PROD!C2056="","",SUMIFS(MOVI_ENTR!M:M,MOVI_ENTR!D:D,D2056))</f>
        <v/>
      </c>
      <c r="K2056" s="103" t="str">
        <f>IF(CADA_PROD!C2056="","",IFERROR($J2056/SUM($J$6:$J$1006),""))</f>
        <v/>
      </c>
      <c r="L2056" s="103" t="str">
        <f>IF(CADA_PROD!C2056="","",IFERROR(H2056/SUM($H$6:$H$1006)+P2056,""))</f>
        <v/>
      </c>
      <c r="M2056" s="102" t="str">
        <f>IF(CADA_PROD!$C2056="","",IFERROR(SUMIFS(MOVI_ENTR!M:M,MOVI_ENTR!D:D,D2056)/SUMIFS(MOVI_ENTR!I:I,MOVI_ENTR!D:D,D2056),0))</f>
        <v/>
      </c>
      <c r="N2056" s="104" t="str">
        <f>IF(CADA_PROD!C2056="","",G2056/E2056)</f>
        <v/>
      </c>
    </row>
    <row r="2057" spans="3:14">
      <c r="C2057" s="99" t="str">
        <f>IF(CADA_PROD!C2057="","",CADA_PROD!C2057)</f>
        <v/>
      </c>
      <c r="D2057" s="100" t="str">
        <f>IF(CADA_PROD!D2057="","",CADA_PROD!D2057)</f>
        <v/>
      </c>
      <c r="E2057" s="101" t="str">
        <f>IF(CADA_PROD!E2057="","",CADA_PROD!E2057)</f>
        <v/>
      </c>
      <c r="F2057" s="101" t="str">
        <f>IF(CADA_PROD!D2057="","",SUMIFS(MOVI_ENTR!I:I,MOVI_ENTR!D:D,D2057))</f>
        <v/>
      </c>
      <c r="G2057" s="101" t="str">
        <f>IF(CADA_PROD!C2057="","",SUMIFS(MOVI_SAID!H:H,MOVI_SAID!D:D,D2057))</f>
        <v/>
      </c>
      <c r="H2057" s="101" t="str">
        <f t="shared" si="50"/>
        <v/>
      </c>
      <c r="I2057" s="100" t="str">
        <f>IF(CADA_PROD!C2057="","",IFERROR(IF(H2057&lt;=0,"Sem estoque",IF(H2057/E2057&lt;0.25,"Quase sem estoque",IF(H2057/E2057&lt;1.2,"Estoque baixo",IF(H2057/E2057&lt;2,"Estoque moderado","Estoque confortável")))),""))</f>
        <v/>
      </c>
      <c r="J2057" s="102" t="str">
        <f>IF(CADA_PROD!C2057="","",SUMIFS(MOVI_ENTR!M:M,MOVI_ENTR!D:D,D2057))</f>
        <v/>
      </c>
      <c r="K2057" s="103" t="str">
        <f>IF(CADA_PROD!C2057="","",IFERROR($J2057/SUM($J$6:$J$1006),""))</f>
        <v/>
      </c>
      <c r="L2057" s="103" t="str">
        <f>IF(CADA_PROD!C2057="","",IFERROR(H2057/SUM($H$6:$H$1006)+P2057,""))</f>
        <v/>
      </c>
      <c r="M2057" s="102" t="str">
        <f>IF(CADA_PROD!$C2057="","",IFERROR(SUMIFS(MOVI_ENTR!M:M,MOVI_ENTR!D:D,D2057)/SUMIFS(MOVI_ENTR!I:I,MOVI_ENTR!D:D,D2057),0))</f>
        <v/>
      </c>
      <c r="N2057" s="104" t="str">
        <f>IF(CADA_PROD!C2057="","",G2057/E2057)</f>
        <v/>
      </c>
    </row>
    <row r="2058" spans="3:14">
      <c r="C2058" s="99" t="str">
        <f>IF(CADA_PROD!C2058="","",CADA_PROD!C2058)</f>
        <v/>
      </c>
      <c r="D2058" s="100" t="str">
        <f>IF(CADA_PROD!D2058="","",CADA_PROD!D2058)</f>
        <v/>
      </c>
      <c r="E2058" s="101" t="str">
        <f>IF(CADA_PROD!E2058="","",CADA_PROD!E2058)</f>
        <v/>
      </c>
      <c r="F2058" s="101" t="str">
        <f>IF(CADA_PROD!D2058="","",SUMIFS(MOVI_ENTR!I:I,MOVI_ENTR!D:D,D2058))</f>
        <v/>
      </c>
      <c r="G2058" s="101" t="str">
        <f>IF(CADA_PROD!C2058="","",SUMIFS(MOVI_SAID!H:H,MOVI_SAID!D:D,D2058))</f>
        <v/>
      </c>
      <c r="H2058" s="101" t="str">
        <f t="shared" si="50"/>
        <v/>
      </c>
      <c r="I2058" s="100" t="str">
        <f>IF(CADA_PROD!C2058="","",IFERROR(IF(H2058&lt;=0,"Sem estoque",IF(H2058/E2058&lt;0.25,"Quase sem estoque",IF(H2058/E2058&lt;1.2,"Estoque baixo",IF(H2058/E2058&lt;2,"Estoque moderado","Estoque confortável")))),""))</f>
        <v/>
      </c>
      <c r="J2058" s="102" t="str">
        <f>IF(CADA_PROD!C2058="","",SUMIFS(MOVI_ENTR!M:M,MOVI_ENTR!D:D,D2058))</f>
        <v/>
      </c>
      <c r="K2058" s="103" t="str">
        <f>IF(CADA_PROD!C2058="","",IFERROR($J2058/SUM($J$6:$J$1006),""))</f>
        <v/>
      </c>
      <c r="L2058" s="103" t="str">
        <f>IF(CADA_PROD!C2058="","",IFERROR(H2058/SUM($H$6:$H$1006)+P2058,""))</f>
        <v/>
      </c>
      <c r="M2058" s="102" t="str">
        <f>IF(CADA_PROD!$C2058="","",IFERROR(SUMIFS(MOVI_ENTR!M:M,MOVI_ENTR!D:D,D2058)/SUMIFS(MOVI_ENTR!I:I,MOVI_ENTR!D:D,D2058),0))</f>
        <v/>
      </c>
      <c r="N2058" s="104" t="str">
        <f>IF(CADA_PROD!C2058="","",G2058/E2058)</f>
        <v/>
      </c>
    </row>
    <row r="2059" spans="3:14">
      <c r="C2059" s="99" t="str">
        <f>IF(CADA_PROD!C2059="","",CADA_PROD!C2059)</f>
        <v/>
      </c>
      <c r="D2059" s="100" t="str">
        <f>IF(CADA_PROD!D2059="","",CADA_PROD!D2059)</f>
        <v/>
      </c>
      <c r="E2059" s="101" t="str">
        <f>IF(CADA_PROD!E2059="","",CADA_PROD!E2059)</f>
        <v/>
      </c>
      <c r="F2059" s="101" t="str">
        <f>IF(CADA_PROD!D2059="","",SUMIFS(MOVI_ENTR!I:I,MOVI_ENTR!D:D,D2059))</f>
        <v/>
      </c>
      <c r="G2059" s="101" t="str">
        <f>IF(CADA_PROD!C2059="","",SUMIFS(MOVI_SAID!H:H,MOVI_SAID!D:D,D2059))</f>
        <v/>
      </c>
      <c r="H2059" s="101" t="str">
        <f t="shared" si="50"/>
        <v/>
      </c>
      <c r="I2059" s="100" t="str">
        <f>IF(CADA_PROD!C2059="","",IFERROR(IF(H2059&lt;=0,"Sem estoque",IF(H2059/E2059&lt;0.25,"Quase sem estoque",IF(H2059/E2059&lt;1.2,"Estoque baixo",IF(H2059/E2059&lt;2,"Estoque moderado","Estoque confortável")))),""))</f>
        <v/>
      </c>
      <c r="J2059" s="102" t="str">
        <f>IF(CADA_PROD!C2059="","",SUMIFS(MOVI_ENTR!M:M,MOVI_ENTR!D:D,D2059))</f>
        <v/>
      </c>
      <c r="K2059" s="103" t="str">
        <f>IF(CADA_PROD!C2059="","",IFERROR($J2059/SUM($J$6:$J$1006),""))</f>
        <v/>
      </c>
      <c r="L2059" s="103" t="str">
        <f>IF(CADA_PROD!C2059="","",IFERROR(H2059/SUM($H$6:$H$1006)+P2059,""))</f>
        <v/>
      </c>
      <c r="M2059" s="102" t="str">
        <f>IF(CADA_PROD!$C2059="","",IFERROR(SUMIFS(MOVI_ENTR!M:M,MOVI_ENTR!D:D,D2059)/SUMIFS(MOVI_ENTR!I:I,MOVI_ENTR!D:D,D2059),0))</f>
        <v/>
      </c>
      <c r="N2059" s="104" t="str">
        <f>IF(CADA_PROD!C2059="","",G2059/E2059)</f>
        <v/>
      </c>
    </row>
    <row r="2060" spans="3:14">
      <c r="C2060" s="99" t="str">
        <f>IF(CADA_PROD!C2060="","",CADA_PROD!C2060)</f>
        <v/>
      </c>
      <c r="D2060" s="100" t="str">
        <f>IF(CADA_PROD!D2060="","",CADA_PROD!D2060)</f>
        <v/>
      </c>
      <c r="E2060" s="101" t="str">
        <f>IF(CADA_PROD!E2060="","",CADA_PROD!E2060)</f>
        <v/>
      </c>
      <c r="F2060" s="101" t="str">
        <f>IF(CADA_PROD!D2060="","",SUMIFS(MOVI_ENTR!I:I,MOVI_ENTR!D:D,D2060))</f>
        <v/>
      </c>
      <c r="G2060" s="101" t="str">
        <f>IF(CADA_PROD!C2060="","",SUMIFS(MOVI_SAID!H:H,MOVI_SAID!D:D,D2060))</f>
        <v/>
      </c>
      <c r="H2060" s="101" t="str">
        <f t="shared" si="50"/>
        <v/>
      </c>
      <c r="I2060" s="100" t="str">
        <f>IF(CADA_PROD!C2060="","",IFERROR(IF(H2060&lt;=0,"Sem estoque",IF(H2060/E2060&lt;0.25,"Quase sem estoque",IF(H2060/E2060&lt;1.2,"Estoque baixo",IF(H2060/E2060&lt;2,"Estoque moderado","Estoque confortável")))),""))</f>
        <v/>
      </c>
      <c r="J2060" s="102" t="str">
        <f>IF(CADA_PROD!C2060="","",SUMIFS(MOVI_ENTR!M:M,MOVI_ENTR!D:D,D2060))</f>
        <v/>
      </c>
      <c r="K2060" s="103" t="str">
        <f>IF(CADA_PROD!C2060="","",IFERROR($J2060/SUM($J$6:$J$1006),""))</f>
        <v/>
      </c>
      <c r="L2060" s="103" t="str">
        <f>IF(CADA_PROD!C2060="","",IFERROR(H2060/SUM($H$6:$H$1006)+P2060,""))</f>
        <v/>
      </c>
      <c r="M2060" s="102" t="str">
        <f>IF(CADA_PROD!$C2060="","",IFERROR(SUMIFS(MOVI_ENTR!M:M,MOVI_ENTR!D:D,D2060)/SUMIFS(MOVI_ENTR!I:I,MOVI_ENTR!D:D,D2060),0))</f>
        <v/>
      </c>
      <c r="N2060" s="104" t="str">
        <f>IF(CADA_PROD!C2060="","",G2060/E2060)</f>
        <v/>
      </c>
    </row>
    <row r="2061" spans="3:14">
      <c r="C2061" s="99" t="str">
        <f>IF(CADA_PROD!C2061="","",CADA_PROD!C2061)</f>
        <v/>
      </c>
      <c r="D2061" s="100" t="str">
        <f>IF(CADA_PROD!D2061="","",CADA_PROD!D2061)</f>
        <v/>
      </c>
      <c r="E2061" s="101" t="str">
        <f>IF(CADA_PROD!E2061="","",CADA_PROD!E2061)</f>
        <v/>
      </c>
      <c r="F2061" s="101" t="str">
        <f>IF(CADA_PROD!D2061="","",SUMIFS(MOVI_ENTR!I:I,MOVI_ENTR!D:D,D2061))</f>
        <v/>
      </c>
      <c r="G2061" s="101" t="str">
        <f>IF(CADA_PROD!C2061="","",SUMIFS(MOVI_SAID!H:H,MOVI_SAID!D:D,D2061))</f>
        <v/>
      </c>
      <c r="H2061" s="101" t="str">
        <f t="shared" si="50"/>
        <v/>
      </c>
      <c r="I2061" s="100" t="str">
        <f>IF(CADA_PROD!C2061="","",IFERROR(IF(H2061&lt;=0,"Sem estoque",IF(H2061/E2061&lt;0.25,"Quase sem estoque",IF(H2061/E2061&lt;1.2,"Estoque baixo",IF(H2061/E2061&lt;2,"Estoque moderado","Estoque confortável")))),""))</f>
        <v/>
      </c>
      <c r="J2061" s="102" t="str">
        <f>IF(CADA_PROD!C2061="","",SUMIFS(MOVI_ENTR!M:M,MOVI_ENTR!D:D,D2061))</f>
        <v/>
      </c>
      <c r="K2061" s="103" t="str">
        <f>IF(CADA_PROD!C2061="","",IFERROR($J2061/SUM($J$6:$J$1006),""))</f>
        <v/>
      </c>
      <c r="L2061" s="103" t="str">
        <f>IF(CADA_PROD!C2061="","",IFERROR(H2061/SUM($H$6:$H$1006)+P2061,""))</f>
        <v/>
      </c>
      <c r="M2061" s="102" t="str">
        <f>IF(CADA_PROD!$C2061="","",IFERROR(SUMIFS(MOVI_ENTR!M:M,MOVI_ENTR!D:D,D2061)/SUMIFS(MOVI_ENTR!I:I,MOVI_ENTR!D:D,D2061),0))</f>
        <v/>
      </c>
      <c r="N2061" s="104" t="str">
        <f>IF(CADA_PROD!C2061="","",G2061/E2061)</f>
        <v/>
      </c>
    </row>
    <row r="2062" spans="3:14">
      <c r="C2062" s="99" t="str">
        <f>IF(CADA_PROD!C2062="","",CADA_PROD!C2062)</f>
        <v/>
      </c>
      <c r="D2062" s="100" t="str">
        <f>IF(CADA_PROD!D2062="","",CADA_PROD!D2062)</f>
        <v/>
      </c>
      <c r="E2062" s="101" t="str">
        <f>IF(CADA_PROD!E2062="","",CADA_PROD!E2062)</f>
        <v/>
      </c>
      <c r="F2062" s="101" t="str">
        <f>IF(CADA_PROD!D2062="","",SUMIFS(MOVI_ENTR!I:I,MOVI_ENTR!D:D,D2062))</f>
        <v/>
      </c>
      <c r="G2062" s="101" t="str">
        <f>IF(CADA_PROD!C2062="","",SUMIFS(MOVI_SAID!H:H,MOVI_SAID!D:D,D2062))</f>
        <v/>
      </c>
      <c r="H2062" s="101" t="str">
        <f t="shared" si="50"/>
        <v/>
      </c>
      <c r="I2062" s="100" t="str">
        <f>IF(CADA_PROD!C2062="","",IFERROR(IF(H2062&lt;=0,"Sem estoque",IF(H2062/E2062&lt;0.25,"Quase sem estoque",IF(H2062/E2062&lt;1.2,"Estoque baixo",IF(H2062/E2062&lt;2,"Estoque moderado","Estoque confortável")))),""))</f>
        <v/>
      </c>
      <c r="J2062" s="102" t="str">
        <f>IF(CADA_PROD!C2062="","",SUMIFS(MOVI_ENTR!M:M,MOVI_ENTR!D:D,D2062))</f>
        <v/>
      </c>
      <c r="K2062" s="103" t="str">
        <f>IF(CADA_PROD!C2062="","",IFERROR($J2062/SUM($J$6:$J$1006),""))</f>
        <v/>
      </c>
      <c r="L2062" s="103" t="str">
        <f>IF(CADA_PROD!C2062="","",IFERROR(H2062/SUM($H$6:$H$1006)+P2062,""))</f>
        <v/>
      </c>
      <c r="M2062" s="102" t="str">
        <f>IF(CADA_PROD!$C2062="","",IFERROR(SUMIFS(MOVI_ENTR!M:M,MOVI_ENTR!D:D,D2062)/SUMIFS(MOVI_ENTR!I:I,MOVI_ENTR!D:D,D2062),0))</f>
        <v/>
      </c>
      <c r="N2062" s="104" t="str">
        <f>IF(CADA_PROD!C2062="","",G2062/E2062)</f>
        <v/>
      </c>
    </row>
    <row r="2063" spans="3:14">
      <c r="C2063" s="99" t="str">
        <f>IF(CADA_PROD!C2063="","",CADA_PROD!C2063)</f>
        <v/>
      </c>
      <c r="D2063" s="100" t="str">
        <f>IF(CADA_PROD!D2063="","",CADA_PROD!D2063)</f>
        <v/>
      </c>
      <c r="E2063" s="101" t="str">
        <f>IF(CADA_PROD!E2063="","",CADA_PROD!E2063)</f>
        <v/>
      </c>
      <c r="F2063" s="101" t="str">
        <f>IF(CADA_PROD!D2063="","",SUMIFS(MOVI_ENTR!I:I,MOVI_ENTR!D:D,D2063))</f>
        <v/>
      </c>
      <c r="G2063" s="101" t="str">
        <f>IF(CADA_PROD!C2063="","",SUMIFS(MOVI_SAID!H:H,MOVI_SAID!D:D,D2063))</f>
        <v/>
      </c>
      <c r="H2063" s="101" t="str">
        <f t="shared" si="50"/>
        <v/>
      </c>
      <c r="I2063" s="100" t="str">
        <f>IF(CADA_PROD!C2063="","",IFERROR(IF(H2063&lt;=0,"Sem estoque",IF(H2063/E2063&lt;0.25,"Quase sem estoque",IF(H2063/E2063&lt;1.2,"Estoque baixo",IF(H2063/E2063&lt;2,"Estoque moderado","Estoque confortável")))),""))</f>
        <v/>
      </c>
      <c r="J2063" s="102" t="str">
        <f>IF(CADA_PROD!C2063="","",SUMIFS(MOVI_ENTR!M:M,MOVI_ENTR!D:D,D2063))</f>
        <v/>
      </c>
      <c r="K2063" s="103" t="str">
        <f>IF(CADA_PROD!C2063="","",IFERROR($J2063/SUM($J$6:$J$1006),""))</f>
        <v/>
      </c>
      <c r="L2063" s="103" t="str">
        <f>IF(CADA_PROD!C2063="","",IFERROR(H2063/SUM($H$6:$H$1006)+P2063,""))</f>
        <v/>
      </c>
      <c r="M2063" s="102" t="str">
        <f>IF(CADA_PROD!$C2063="","",IFERROR(SUMIFS(MOVI_ENTR!M:M,MOVI_ENTR!D:D,D2063)/SUMIFS(MOVI_ENTR!I:I,MOVI_ENTR!D:D,D2063),0))</f>
        <v/>
      </c>
      <c r="N2063" s="104" t="str">
        <f>IF(CADA_PROD!C2063="","",G2063/E2063)</f>
        <v/>
      </c>
    </row>
    <row r="2064" spans="3:14">
      <c r="C2064" s="99" t="str">
        <f>IF(CADA_PROD!C2064="","",CADA_PROD!C2064)</f>
        <v/>
      </c>
      <c r="D2064" s="100" t="str">
        <f>IF(CADA_PROD!D2064="","",CADA_PROD!D2064)</f>
        <v/>
      </c>
      <c r="E2064" s="101" t="str">
        <f>IF(CADA_PROD!E2064="","",CADA_PROD!E2064)</f>
        <v/>
      </c>
      <c r="F2064" s="101" t="str">
        <f>IF(CADA_PROD!D2064="","",SUMIFS(MOVI_ENTR!I:I,MOVI_ENTR!D:D,D2064))</f>
        <v/>
      </c>
      <c r="G2064" s="101" t="str">
        <f>IF(CADA_PROD!C2064="","",SUMIFS(MOVI_SAID!H:H,MOVI_SAID!D:D,D2064))</f>
        <v/>
      </c>
      <c r="H2064" s="101" t="str">
        <f t="shared" si="50"/>
        <v/>
      </c>
      <c r="I2064" s="100" t="str">
        <f>IF(CADA_PROD!C2064="","",IFERROR(IF(H2064&lt;=0,"Sem estoque",IF(H2064/E2064&lt;0.25,"Quase sem estoque",IF(H2064/E2064&lt;1.2,"Estoque baixo",IF(H2064/E2064&lt;2,"Estoque moderado","Estoque confortável")))),""))</f>
        <v/>
      </c>
      <c r="J2064" s="102" t="str">
        <f>IF(CADA_PROD!C2064="","",SUMIFS(MOVI_ENTR!M:M,MOVI_ENTR!D:D,D2064))</f>
        <v/>
      </c>
      <c r="K2064" s="103" t="str">
        <f>IF(CADA_PROD!C2064="","",IFERROR($J2064/SUM($J$6:$J$1006),""))</f>
        <v/>
      </c>
      <c r="L2064" s="103" t="str">
        <f>IF(CADA_PROD!C2064="","",IFERROR(H2064/SUM($H$6:$H$1006)+P2064,""))</f>
        <v/>
      </c>
      <c r="M2064" s="102" t="str">
        <f>IF(CADA_PROD!$C2064="","",IFERROR(SUMIFS(MOVI_ENTR!M:M,MOVI_ENTR!D:D,D2064)/SUMIFS(MOVI_ENTR!I:I,MOVI_ENTR!D:D,D2064),0))</f>
        <v/>
      </c>
      <c r="N2064" s="104" t="str">
        <f>IF(CADA_PROD!C2064="","",G2064/E2064)</f>
        <v/>
      </c>
    </row>
    <row r="2065" spans="3:14">
      <c r="C2065" s="99" t="str">
        <f>IF(CADA_PROD!C2065="","",CADA_PROD!C2065)</f>
        <v/>
      </c>
      <c r="D2065" s="100" t="str">
        <f>IF(CADA_PROD!D2065="","",CADA_PROD!D2065)</f>
        <v/>
      </c>
      <c r="E2065" s="101" t="str">
        <f>IF(CADA_PROD!E2065="","",CADA_PROD!E2065)</f>
        <v/>
      </c>
      <c r="F2065" s="101" t="str">
        <f>IF(CADA_PROD!D2065="","",SUMIFS(MOVI_ENTR!I:I,MOVI_ENTR!D:D,D2065))</f>
        <v/>
      </c>
      <c r="G2065" s="101" t="str">
        <f>IF(CADA_PROD!C2065="","",SUMIFS(MOVI_SAID!H:H,MOVI_SAID!D:D,D2065))</f>
        <v/>
      </c>
      <c r="H2065" s="101" t="str">
        <f t="shared" si="50"/>
        <v/>
      </c>
      <c r="I2065" s="100" t="str">
        <f>IF(CADA_PROD!C2065="","",IFERROR(IF(H2065&lt;=0,"Sem estoque",IF(H2065/E2065&lt;0.25,"Quase sem estoque",IF(H2065/E2065&lt;1.2,"Estoque baixo",IF(H2065/E2065&lt;2,"Estoque moderado","Estoque confortável")))),""))</f>
        <v/>
      </c>
      <c r="J2065" s="102" t="str">
        <f>IF(CADA_PROD!C2065="","",SUMIFS(MOVI_ENTR!M:M,MOVI_ENTR!D:D,D2065))</f>
        <v/>
      </c>
      <c r="K2065" s="103" t="str">
        <f>IF(CADA_PROD!C2065="","",IFERROR($J2065/SUM($J$6:$J$1006),""))</f>
        <v/>
      </c>
      <c r="L2065" s="103" t="str">
        <f>IF(CADA_PROD!C2065="","",IFERROR(H2065/SUM($H$6:$H$1006)+P2065,""))</f>
        <v/>
      </c>
      <c r="M2065" s="102" t="str">
        <f>IF(CADA_PROD!$C2065="","",IFERROR(SUMIFS(MOVI_ENTR!M:M,MOVI_ENTR!D:D,D2065)/SUMIFS(MOVI_ENTR!I:I,MOVI_ENTR!D:D,D2065),0))</f>
        <v/>
      </c>
      <c r="N2065" s="104" t="str">
        <f>IF(CADA_PROD!C2065="","",G2065/E2065)</f>
        <v/>
      </c>
    </row>
    <row r="2066" spans="3:14">
      <c r="C2066" s="99" t="str">
        <f>IF(CADA_PROD!C2066="","",CADA_PROD!C2066)</f>
        <v/>
      </c>
      <c r="D2066" s="100" t="str">
        <f>IF(CADA_PROD!D2066="","",CADA_PROD!D2066)</f>
        <v/>
      </c>
      <c r="E2066" s="101" t="str">
        <f>IF(CADA_PROD!E2066="","",CADA_PROD!E2066)</f>
        <v/>
      </c>
      <c r="F2066" s="101" t="str">
        <f>IF(CADA_PROD!D2066="","",SUMIFS(MOVI_ENTR!I:I,MOVI_ENTR!D:D,D2066))</f>
        <v/>
      </c>
      <c r="G2066" s="101" t="str">
        <f>IF(CADA_PROD!C2066="","",SUMIFS(MOVI_SAID!H:H,MOVI_SAID!D:D,D2066))</f>
        <v/>
      </c>
      <c r="H2066" s="101" t="str">
        <f t="shared" si="50"/>
        <v/>
      </c>
      <c r="I2066" s="100" t="str">
        <f>IF(CADA_PROD!C2066="","",IFERROR(IF(H2066&lt;=0,"Sem estoque",IF(H2066/E2066&lt;0.25,"Quase sem estoque",IF(H2066/E2066&lt;1.2,"Estoque baixo",IF(H2066/E2066&lt;2,"Estoque moderado","Estoque confortável")))),""))</f>
        <v/>
      </c>
      <c r="J2066" s="102" t="str">
        <f>IF(CADA_PROD!C2066="","",SUMIFS(MOVI_ENTR!M:M,MOVI_ENTR!D:D,D2066))</f>
        <v/>
      </c>
      <c r="K2066" s="103" t="str">
        <f>IF(CADA_PROD!C2066="","",IFERROR($J2066/SUM($J$6:$J$1006),""))</f>
        <v/>
      </c>
      <c r="L2066" s="103" t="str">
        <f>IF(CADA_PROD!C2066="","",IFERROR(H2066/SUM($H$6:$H$1006)+P2066,""))</f>
        <v/>
      </c>
      <c r="M2066" s="102" t="str">
        <f>IF(CADA_PROD!$C2066="","",IFERROR(SUMIFS(MOVI_ENTR!M:M,MOVI_ENTR!D:D,D2066)/SUMIFS(MOVI_ENTR!I:I,MOVI_ENTR!D:D,D2066),0))</f>
        <v/>
      </c>
      <c r="N2066" s="104" t="str">
        <f>IF(CADA_PROD!C2066="","",G2066/E2066)</f>
        <v/>
      </c>
    </row>
    <row r="2067" spans="3:14">
      <c r="C2067" s="99" t="str">
        <f>IF(CADA_PROD!C2067="","",CADA_PROD!C2067)</f>
        <v/>
      </c>
      <c r="D2067" s="100" t="str">
        <f>IF(CADA_PROD!D2067="","",CADA_PROD!D2067)</f>
        <v/>
      </c>
      <c r="E2067" s="101" t="str">
        <f>IF(CADA_PROD!E2067="","",CADA_PROD!E2067)</f>
        <v/>
      </c>
      <c r="F2067" s="101" t="str">
        <f>IF(CADA_PROD!D2067="","",SUMIFS(MOVI_ENTR!I:I,MOVI_ENTR!D:D,D2067))</f>
        <v/>
      </c>
      <c r="G2067" s="101" t="str">
        <f>IF(CADA_PROD!C2067="","",SUMIFS(MOVI_SAID!H:H,MOVI_SAID!D:D,D2067))</f>
        <v/>
      </c>
      <c r="H2067" s="101" t="str">
        <f t="shared" si="50"/>
        <v/>
      </c>
      <c r="I2067" s="100" t="str">
        <f>IF(CADA_PROD!C2067="","",IFERROR(IF(H2067&lt;=0,"Sem estoque",IF(H2067/E2067&lt;0.25,"Quase sem estoque",IF(H2067/E2067&lt;1.2,"Estoque baixo",IF(H2067/E2067&lt;2,"Estoque moderado","Estoque confortável")))),""))</f>
        <v/>
      </c>
      <c r="J2067" s="102" t="str">
        <f>IF(CADA_PROD!C2067="","",SUMIFS(MOVI_ENTR!M:M,MOVI_ENTR!D:D,D2067))</f>
        <v/>
      </c>
      <c r="K2067" s="103" t="str">
        <f>IF(CADA_PROD!C2067="","",IFERROR($J2067/SUM($J$6:$J$1006),""))</f>
        <v/>
      </c>
      <c r="L2067" s="103" t="str">
        <f>IF(CADA_PROD!C2067="","",IFERROR(H2067/SUM($H$6:$H$1006)+P2067,""))</f>
        <v/>
      </c>
      <c r="M2067" s="102" t="str">
        <f>IF(CADA_PROD!$C2067="","",IFERROR(SUMIFS(MOVI_ENTR!M:M,MOVI_ENTR!D:D,D2067)/SUMIFS(MOVI_ENTR!I:I,MOVI_ENTR!D:D,D2067),0))</f>
        <v/>
      </c>
      <c r="N2067" s="104" t="str">
        <f>IF(CADA_PROD!C2067="","",G2067/E2067)</f>
        <v/>
      </c>
    </row>
    <row r="2068" spans="3:14">
      <c r="C2068" s="99" t="str">
        <f>IF(CADA_PROD!C2068="","",CADA_PROD!C2068)</f>
        <v/>
      </c>
      <c r="D2068" s="100" t="str">
        <f>IF(CADA_PROD!D2068="","",CADA_PROD!D2068)</f>
        <v/>
      </c>
      <c r="E2068" s="101" t="str">
        <f>IF(CADA_PROD!E2068="","",CADA_PROD!E2068)</f>
        <v/>
      </c>
      <c r="F2068" s="101" t="str">
        <f>IF(CADA_PROD!D2068="","",SUMIFS(MOVI_ENTR!I:I,MOVI_ENTR!D:D,D2068))</f>
        <v/>
      </c>
      <c r="G2068" s="101" t="str">
        <f>IF(CADA_PROD!C2068="","",SUMIFS(MOVI_SAID!H:H,MOVI_SAID!D:D,D2068))</f>
        <v/>
      </c>
      <c r="H2068" s="101" t="str">
        <f t="shared" si="50"/>
        <v/>
      </c>
      <c r="I2068" s="100" t="str">
        <f>IF(CADA_PROD!C2068="","",IFERROR(IF(H2068&lt;=0,"Sem estoque",IF(H2068/E2068&lt;0.25,"Quase sem estoque",IF(H2068/E2068&lt;1.2,"Estoque baixo",IF(H2068/E2068&lt;2,"Estoque moderado","Estoque confortável")))),""))</f>
        <v/>
      </c>
      <c r="J2068" s="102" t="str">
        <f>IF(CADA_PROD!C2068="","",SUMIFS(MOVI_ENTR!M:M,MOVI_ENTR!D:D,D2068))</f>
        <v/>
      </c>
      <c r="K2068" s="103" t="str">
        <f>IF(CADA_PROD!C2068="","",IFERROR($J2068/SUM($J$6:$J$1006),""))</f>
        <v/>
      </c>
      <c r="L2068" s="103" t="str">
        <f>IF(CADA_PROD!C2068="","",IFERROR(H2068/SUM($H$6:$H$1006)+P2068,""))</f>
        <v/>
      </c>
      <c r="M2068" s="102" t="str">
        <f>IF(CADA_PROD!$C2068="","",IFERROR(SUMIFS(MOVI_ENTR!M:M,MOVI_ENTR!D:D,D2068)/SUMIFS(MOVI_ENTR!I:I,MOVI_ENTR!D:D,D2068),0))</f>
        <v/>
      </c>
      <c r="N2068" s="104" t="str">
        <f>IF(CADA_PROD!C2068="","",G2068/E2068)</f>
        <v/>
      </c>
    </row>
    <row r="2069" spans="3:14">
      <c r="C2069" s="99" t="str">
        <f>IF(CADA_PROD!C2069="","",CADA_PROD!C2069)</f>
        <v/>
      </c>
      <c r="D2069" s="100" t="str">
        <f>IF(CADA_PROD!D2069="","",CADA_PROD!D2069)</f>
        <v/>
      </c>
      <c r="E2069" s="101" t="str">
        <f>IF(CADA_PROD!E2069="","",CADA_PROD!E2069)</f>
        <v/>
      </c>
      <c r="F2069" s="101" t="str">
        <f>IF(CADA_PROD!D2069="","",SUMIFS(MOVI_ENTR!I:I,MOVI_ENTR!D:D,D2069))</f>
        <v/>
      </c>
      <c r="G2069" s="101" t="str">
        <f>IF(CADA_PROD!C2069="","",SUMIFS(MOVI_SAID!H:H,MOVI_SAID!D:D,D2069))</f>
        <v/>
      </c>
      <c r="H2069" s="101" t="str">
        <f t="shared" si="50"/>
        <v/>
      </c>
      <c r="I2069" s="100" t="str">
        <f>IF(CADA_PROD!C2069="","",IFERROR(IF(H2069&lt;=0,"Sem estoque",IF(H2069/E2069&lt;0.25,"Quase sem estoque",IF(H2069/E2069&lt;1.2,"Estoque baixo",IF(H2069/E2069&lt;2,"Estoque moderado","Estoque confortável")))),""))</f>
        <v/>
      </c>
      <c r="J2069" s="102" t="str">
        <f>IF(CADA_PROD!C2069="","",SUMIFS(MOVI_ENTR!M:M,MOVI_ENTR!D:D,D2069))</f>
        <v/>
      </c>
      <c r="K2069" s="103" t="str">
        <f>IF(CADA_PROD!C2069="","",IFERROR($J2069/SUM($J$6:$J$1006),""))</f>
        <v/>
      </c>
      <c r="L2069" s="103" t="str">
        <f>IF(CADA_PROD!C2069="","",IFERROR(H2069/SUM($H$6:$H$1006)+P2069,""))</f>
        <v/>
      </c>
      <c r="M2069" s="102" t="str">
        <f>IF(CADA_PROD!$C2069="","",IFERROR(SUMIFS(MOVI_ENTR!M:M,MOVI_ENTR!D:D,D2069)/SUMIFS(MOVI_ENTR!I:I,MOVI_ENTR!D:D,D2069),0))</f>
        <v/>
      </c>
      <c r="N2069" s="104" t="str">
        <f>IF(CADA_PROD!C2069="","",G2069/E2069)</f>
        <v/>
      </c>
    </row>
    <row r="2070" spans="3:14">
      <c r="C2070" s="99" t="str">
        <f>IF(CADA_PROD!C2070="","",CADA_PROD!C2070)</f>
        <v/>
      </c>
      <c r="D2070" s="100" t="str">
        <f>IF(CADA_PROD!D2070="","",CADA_PROD!D2070)</f>
        <v/>
      </c>
      <c r="E2070" s="101" t="str">
        <f>IF(CADA_PROD!E2070="","",CADA_PROD!E2070)</f>
        <v/>
      </c>
      <c r="F2070" s="101" t="str">
        <f>IF(CADA_PROD!D2070="","",SUMIFS(MOVI_ENTR!I:I,MOVI_ENTR!D:D,D2070))</f>
        <v/>
      </c>
      <c r="G2070" s="101" t="str">
        <f>IF(CADA_PROD!C2070="","",SUMIFS(MOVI_SAID!H:H,MOVI_SAID!D:D,D2070))</f>
        <v/>
      </c>
      <c r="H2070" s="101" t="str">
        <f t="shared" si="50"/>
        <v/>
      </c>
      <c r="I2070" s="100" t="str">
        <f>IF(CADA_PROD!C2070="","",IFERROR(IF(H2070&lt;=0,"Sem estoque",IF(H2070/E2070&lt;0.25,"Quase sem estoque",IF(H2070/E2070&lt;1.2,"Estoque baixo",IF(H2070/E2070&lt;2,"Estoque moderado","Estoque confortável")))),""))</f>
        <v/>
      </c>
      <c r="J2070" s="102" t="str">
        <f>IF(CADA_PROD!C2070="","",SUMIFS(MOVI_ENTR!M:M,MOVI_ENTR!D:D,D2070))</f>
        <v/>
      </c>
      <c r="K2070" s="103" t="str">
        <f>IF(CADA_PROD!C2070="","",IFERROR($J2070/SUM($J$6:$J$1006),""))</f>
        <v/>
      </c>
      <c r="L2070" s="103" t="str">
        <f>IF(CADA_PROD!C2070="","",IFERROR(H2070/SUM($H$6:$H$1006)+P2070,""))</f>
        <v/>
      </c>
      <c r="M2070" s="102" t="str">
        <f>IF(CADA_PROD!$C2070="","",IFERROR(SUMIFS(MOVI_ENTR!M:M,MOVI_ENTR!D:D,D2070)/SUMIFS(MOVI_ENTR!I:I,MOVI_ENTR!D:D,D2070),0))</f>
        <v/>
      </c>
      <c r="N2070" s="104" t="str">
        <f>IF(CADA_PROD!C2070="","",G2070/E2070)</f>
        <v/>
      </c>
    </row>
    <row r="2071" spans="3:14">
      <c r="C2071" s="99" t="str">
        <f>IF(CADA_PROD!C2071="","",CADA_PROD!C2071)</f>
        <v/>
      </c>
      <c r="D2071" s="100" t="str">
        <f>IF(CADA_PROD!D2071="","",CADA_PROD!D2071)</f>
        <v/>
      </c>
      <c r="E2071" s="101" t="str">
        <f>IF(CADA_PROD!E2071="","",CADA_PROD!E2071)</f>
        <v/>
      </c>
      <c r="F2071" s="101" t="str">
        <f>IF(CADA_PROD!D2071="","",SUMIFS(MOVI_ENTR!I:I,MOVI_ENTR!D:D,D2071))</f>
        <v/>
      </c>
      <c r="G2071" s="101" t="str">
        <f>IF(CADA_PROD!C2071="","",SUMIFS(MOVI_SAID!H:H,MOVI_SAID!D:D,D2071))</f>
        <v/>
      </c>
      <c r="H2071" s="101" t="str">
        <f t="shared" si="50"/>
        <v/>
      </c>
      <c r="I2071" s="100" t="str">
        <f>IF(CADA_PROD!C2071="","",IFERROR(IF(H2071&lt;=0,"Sem estoque",IF(H2071/E2071&lt;0.25,"Quase sem estoque",IF(H2071/E2071&lt;1.2,"Estoque baixo",IF(H2071/E2071&lt;2,"Estoque moderado","Estoque confortável")))),""))</f>
        <v/>
      </c>
      <c r="J2071" s="102" t="str">
        <f>IF(CADA_PROD!C2071="","",SUMIFS(MOVI_ENTR!M:M,MOVI_ENTR!D:D,D2071))</f>
        <v/>
      </c>
      <c r="K2071" s="103" t="str">
        <f>IF(CADA_PROD!C2071="","",IFERROR($J2071/SUM($J$6:$J$1006),""))</f>
        <v/>
      </c>
      <c r="L2071" s="103" t="str">
        <f>IF(CADA_PROD!C2071="","",IFERROR(H2071/SUM($H$6:$H$1006)+P2071,""))</f>
        <v/>
      </c>
      <c r="M2071" s="102" t="str">
        <f>IF(CADA_PROD!$C2071="","",IFERROR(SUMIFS(MOVI_ENTR!M:M,MOVI_ENTR!D:D,D2071)/SUMIFS(MOVI_ENTR!I:I,MOVI_ENTR!D:D,D2071),0))</f>
        <v/>
      </c>
      <c r="N2071" s="104" t="str">
        <f>IF(CADA_PROD!C2071="","",G2071/E2071)</f>
        <v/>
      </c>
    </row>
    <row r="2072" spans="3:14">
      <c r="C2072" s="99" t="str">
        <f>IF(CADA_PROD!C2072="","",CADA_PROD!C2072)</f>
        <v/>
      </c>
      <c r="D2072" s="100" t="str">
        <f>IF(CADA_PROD!D2072="","",CADA_PROD!D2072)</f>
        <v/>
      </c>
      <c r="E2072" s="101" t="str">
        <f>IF(CADA_PROD!E2072="","",CADA_PROD!E2072)</f>
        <v/>
      </c>
      <c r="F2072" s="101" t="str">
        <f>IF(CADA_PROD!D2072="","",SUMIFS(MOVI_ENTR!I:I,MOVI_ENTR!D:D,D2072))</f>
        <v/>
      </c>
      <c r="G2072" s="101" t="str">
        <f>IF(CADA_PROD!C2072="","",SUMIFS(MOVI_SAID!H:H,MOVI_SAID!D:D,D2072))</f>
        <v/>
      </c>
      <c r="H2072" s="101" t="str">
        <f t="shared" si="50"/>
        <v/>
      </c>
      <c r="I2072" s="100" t="str">
        <f>IF(CADA_PROD!C2072="","",IFERROR(IF(H2072&lt;=0,"Sem estoque",IF(H2072/E2072&lt;0.25,"Quase sem estoque",IF(H2072/E2072&lt;1.2,"Estoque baixo",IF(H2072/E2072&lt;2,"Estoque moderado","Estoque confortável")))),""))</f>
        <v/>
      </c>
      <c r="J2072" s="102" t="str">
        <f>IF(CADA_PROD!C2072="","",SUMIFS(MOVI_ENTR!M:M,MOVI_ENTR!D:D,D2072))</f>
        <v/>
      </c>
      <c r="K2072" s="103" t="str">
        <f>IF(CADA_PROD!C2072="","",IFERROR($J2072/SUM($J$6:$J$1006),""))</f>
        <v/>
      </c>
      <c r="L2072" s="103" t="str">
        <f>IF(CADA_PROD!C2072="","",IFERROR(H2072/SUM($H$6:$H$1006)+P2072,""))</f>
        <v/>
      </c>
      <c r="M2072" s="102" t="str">
        <f>IF(CADA_PROD!$C2072="","",IFERROR(SUMIFS(MOVI_ENTR!M:M,MOVI_ENTR!D:D,D2072)/SUMIFS(MOVI_ENTR!I:I,MOVI_ENTR!D:D,D2072),0))</f>
        <v/>
      </c>
      <c r="N2072" s="104" t="str">
        <f>IF(CADA_PROD!C2072="","",G2072/E2072)</f>
        <v/>
      </c>
    </row>
    <row r="2073" spans="3:14">
      <c r="C2073" s="99" t="str">
        <f>IF(CADA_PROD!C2073="","",CADA_PROD!C2073)</f>
        <v/>
      </c>
      <c r="D2073" s="100" t="str">
        <f>IF(CADA_PROD!D2073="","",CADA_PROD!D2073)</f>
        <v/>
      </c>
      <c r="E2073" s="101" t="str">
        <f>IF(CADA_PROD!E2073="","",CADA_PROD!E2073)</f>
        <v/>
      </c>
      <c r="F2073" s="101" t="str">
        <f>IF(CADA_PROD!D2073="","",SUMIFS(MOVI_ENTR!I:I,MOVI_ENTR!D:D,D2073))</f>
        <v/>
      </c>
      <c r="G2073" s="101" t="str">
        <f>IF(CADA_PROD!C2073="","",SUMIFS(MOVI_SAID!H:H,MOVI_SAID!D:D,D2073))</f>
        <v/>
      </c>
      <c r="H2073" s="101" t="str">
        <f t="shared" si="50"/>
        <v/>
      </c>
      <c r="I2073" s="100" t="str">
        <f>IF(CADA_PROD!C2073="","",IFERROR(IF(H2073&lt;=0,"Sem estoque",IF(H2073/E2073&lt;0.25,"Quase sem estoque",IF(H2073/E2073&lt;1.2,"Estoque baixo",IF(H2073/E2073&lt;2,"Estoque moderado","Estoque confortável")))),""))</f>
        <v/>
      </c>
      <c r="J2073" s="102" t="str">
        <f>IF(CADA_PROD!C2073="","",SUMIFS(MOVI_ENTR!M:M,MOVI_ENTR!D:D,D2073))</f>
        <v/>
      </c>
      <c r="K2073" s="103" t="str">
        <f>IF(CADA_PROD!C2073="","",IFERROR($J2073/SUM($J$6:$J$1006),""))</f>
        <v/>
      </c>
      <c r="L2073" s="103" t="str">
        <f>IF(CADA_PROD!C2073="","",IFERROR(H2073/SUM($H$6:$H$1006)+P2073,""))</f>
        <v/>
      </c>
      <c r="M2073" s="102" t="str">
        <f>IF(CADA_PROD!$C2073="","",IFERROR(SUMIFS(MOVI_ENTR!M:M,MOVI_ENTR!D:D,D2073)/SUMIFS(MOVI_ENTR!I:I,MOVI_ENTR!D:D,D2073),0))</f>
        <v/>
      </c>
      <c r="N2073" s="104" t="str">
        <f>IF(CADA_PROD!C2073="","",G2073/E2073)</f>
        <v/>
      </c>
    </row>
    <row r="2074" spans="3:14">
      <c r="C2074" s="99" t="str">
        <f>IF(CADA_PROD!C2074="","",CADA_PROD!C2074)</f>
        <v/>
      </c>
      <c r="D2074" s="100" t="str">
        <f>IF(CADA_PROD!D2074="","",CADA_PROD!D2074)</f>
        <v/>
      </c>
      <c r="E2074" s="101" t="str">
        <f>IF(CADA_PROD!E2074="","",CADA_PROD!E2074)</f>
        <v/>
      </c>
      <c r="F2074" s="101" t="str">
        <f>IF(CADA_PROD!D2074="","",SUMIFS(MOVI_ENTR!I:I,MOVI_ENTR!D:D,D2074))</f>
        <v/>
      </c>
      <c r="G2074" s="101" t="str">
        <f>IF(CADA_PROD!C2074="","",SUMIFS(MOVI_SAID!H:H,MOVI_SAID!D:D,D2074))</f>
        <v/>
      </c>
      <c r="H2074" s="101" t="str">
        <f t="shared" si="50"/>
        <v/>
      </c>
      <c r="I2074" s="100" t="str">
        <f>IF(CADA_PROD!C2074="","",IFERROR(IF(H2074&lt;=0,"Sem estoque",IF(H2074/E2074&lt;0.25,"Quase sem estoque",IF(H2074/E2074&lt;1.2,"Estoque baixo",IF(H2074/E2074&lt;2,"Estoque moderado","Estoque confortável")))),""))</f>
        <v/>
      </c>
      <c r="J2074" s="102" t="str">
        <f>IF(CADA_PROD!C2074="","",SUMIFS(MOVI_ENTR!M:M,MOVI_ENTR!D:D,D2074))</f>
        <v/>
      </c>
      <c r="K2074" s="103" t="str">
        <f>IF(CADA_PROD!C2074="","",IFERROR($J2074/SUM($J$6:$J$1006),""))</f>
        <v/>
      </c>
      <c r="L2074" s="103" t="str">
        <f>IF(CADA_PROD!C2074="","",IFERROR(H2074/SUM($H$6:$H$1006)+P2074,""))</f>
        <v/>
      </c>
      <c r="M2074" s="102" t="str">
        <f>IF(CADA_PROD!$C2074="","",IFERROR(SUMIFS(MOVI_ENTR!M:M,MOVI_ENTR!D:D,D2074)/SUMIFS(MOVI_ENTR!I:I,MOVI_ENTR!D:D,D2074),0))</f>
        <v/>
      </c>
      <c r="N2074" s="104" t="str">
        <f>IF(CADA_PROD!C2074="","",G2074/E2074)</f>
        <v/>
      </c>
    </row>
    <row r="2075" spans="3:14">
      <c r="C2075" s="99" t="str">
        <f>IF(CADA_PROD!C2075="","",CADA_PROD!C2075)</f>
        <v/>
      </c>
      <c r="D2075" s="100" t="str">
        <f>IF(CADA_PROD!D2075="","",CADA_PROD!D2075)</f>
        <v/>
      </c>
      <c r="E2075" s="101" t="str">
        <f>IF(CADA_PROD!E2075="","",CADA_PROD!E2075)</f>
        <v/>
      </c>
      <c r="F2075" s="101" t="str">
        <f>IF(CADA_PROD!D2075="","",SUMIFS(MOVI_ENTR!I:I,MOVI_ENTR!D:D,D2075))</f>
        <v/>
      </c>
      <c r="G2075" s="101" t="str">
        <f>IF(CADA_PROD!C2075="","",SUMIFS(MOVI_SAID!H:H,MOVI_SAID!D:D,D2075))</f>
        <v/>
      </c>
      <c r="H2075" s="101" t="str">
        <f t="shared" si="50"/>
        <v/>
      </c>
      <c r="I2075" s="100" t="str">
        <f>IF(CADA_PROD!C2075="","",IFERROR(IF(H2075&lt;=0,"Sem estoque",IF(H2075/E2075&lt;0.25,"Quase sem estoque",IF(H2075/E2075&lt;1.2,"Estoque baixo",IF(H2075/E2075&lt;2,"Estoque moderado","Estoque confortável")))),""))</f>
        <v/>
      </c>
      <c r="J2075" s="102" t="str">
        <f>IF(CADA_PROD!C2075="","",SUMIFS(MOVI_ENTR!M:M,MOVI_ENTR!D:D,D2075))</f>
        <v/>
      </c>
      <c r="K2075" s="103" t="str">
        <f>IF(CADA_PROD!C2075="","",IFERROR($J2075/SUM($J$6:$J$1006),""))</f>
        <v/>
      </c>
      <c r="L2075" s="103" t="str">
        <f>IF(CADA_PROD!C2075="","",IFERROR(H2075/SUM($H$6:$H$1006)+P2075,""))</f>
        <v/>
      </c>
      <c r="M2075" s="102" t="str">
        <f>IF(CADA_PROD!$C2075="","",IFERROR(SUMIFS(MOVI_ENTR!M:M,MOVI_ENTR!D:D,D2075)/SUMIFS(MOVI_ENTR!I:I,MOVI_ENTR!D:D,D2075),0))</f>
        <v/>
      </c>
      <c r="N2075" s="104" t="str">
        <f>IF(CADA_PROD!C2075="","",G2075/E2075)</f>
        <v/>
      </c>
    </row>
    <row r="2076" spans="3:14">
      <c r="C2076" s="99" t="str">
        <f>IF(CADA_PROD!C2076="","",CADA_PROD!C2076)</f>
        <v/>
      </c>
      <c r="D2076" s="100" t="str">
        <f>IF(CADA_PROD!D2076="","",CADA_PROD!D2076)</f>
        <v/>
      </c>
      <c r="E2076" s="101" t="str">
        <f>IF(CADA_PROD!E2076="","",CADA_PROD!E2076)</f>
        <v/>
      </c>
      <c r="F2076" s="101" t="str">
        <f>IF(CADA_PROD!D2076="","",SUMIFS(MOVI_ENTR!I:I,MOVI_ENTR!D:D,D2076))</f>
        <v/>
      </c>
      <c r="G2076" s="101" t="str">
        <f>IF(CADA_PROD!C2076="","",SUMIFS(MOVI_SAID!H:H,MOVI_SAID!D:D,D2076))</f>
        <v/>
      </c>
      <c r="H2076" s="101" t="str">
        <f t="shared" si="50"/>
        <v/>
      </c>
      <c r="I2076" s="100" t="str">
        <f>IF(CADA_PROD!C2076="","",IFERROR(IF(H2076&lt;=0,"Sem estoque",IF(H2076/E2076&lt;0.25,"Quase sem estoque",IF(H2076/E2076&lt;1.2,"Estoque baixo",IF(H2076/E2076&lt;2,"Estoque moderado","Estoque confortável")))),""))</f>
        <v/>
      </c>
      <c r="J2076" s="102" t="str">
        <f>IF(CADA_PROD!C2076="","",SUMIFS(MOVI_ENTR!M:M,MOVI_ENTR!D:D,D2076))</f>
        <v/>
      </c>
      <c r="K2076" s="103" t="str">
        <f>IF(CADA_PROD!C2076="","",IFERROR($J2076/SUM($J$6:$J$1006),""))</f>
        <v/>
      </c>
      <c r="L2076" s="103" t="str">
        <f>IF(CADA_PROD!C2076="","",IFERROR(H2076/SUM($H$6:$H$1006)+P2076,""))</f>
        <v/>
      </c>
      <c r="M2076" s="102" t="str">
        <f>IF(CADA_PROD!$C2076="","",IFERROR(SUMIFS(MOVI_ENTR!M:M,MOVI_ENTR!D:D,D2076)/SUMIFS(MOVI_ENTR!I:I,MOVI_ENTR!D:D,D2076),0))</f>
        <v/>
      </c>
      <c r="N2076" s="104" t="str">
        <f>IF(CADA_PROD!C2076="","",G2076/E2076)</f>
        <v/>
      </c>
    </row>
    <row r="2077" spans="3:14">
      <c r="C2077" s="99" t="str">
        <f>IF(CADA_PROD!C2077="","",CADA_PROD!C2077)</f>
        <v/>
      </c>
      <c r="D2077" s="100" t="str">
        <f>IF(CADA_PROD!D2077="","",CADA_PROD!D2077)</f>
        <v/>
      </c>
      <c r="E2077" s="101" t="str">
        <f>IF(CADA_PROD!E2077="","",CADA_PROD!E2077)</f>
        <v/>
      </c>
      <c r="F2077" s="101" t="str">
        <f>IF(CADA_PROD!D2077="","",SUMIFS(MOVI_ENTR!I:I,MOVI_ENTR!D:D,D2077))</f>
        <v/>
      </c>
      <c r="G2077" s="101" t="str">
        <f>IF(CADA_PROD!C2077="","",SUMIFS(MOVI_SAID!H:H,MOVI_SAID!D:D,D2077))</f>
        <v/>
      </c>
      <c r="H2077" s="101" t="str">
        <f t="shared" si="50"/>
        <v/>
      </c>
      <c r="I2077" s="100" t="str">
        <f>IF(CADA_PROD!C2077="","",IFERROR(IF(H2077&lt;=0,"Sem estoque",IF(H2077/E2077&lt;0.25,"Quase sem estoque",IF(H2077/E2077&lt;1.2,"Estoque baixo",IF(H2077/E2077&lt;2,"Estoque moderado","Estoque confortável")))),""))</f>
        <v/>
      </c>
      <c r="J2077" s="102" t="str">
        <f>IF(CADA_PROD!C2077="","",SUMIFS(MOVI_ENTR!M:M,MOVI_ENTR!D:D,D2077))</f>
        <v/>
      </c>
      <c r="K2077" s="103" t="str">
        <f>IF(CADA_PROD!C2077="","",IFERROR($J2077/SUM($J$6:$J$1006),""))</f>
        <v/>
      </c>
      <c r="L2077" s="103" t="str">
        <f>IF(CADA_PROD!C2077="","",IFERROR(H2077/SUM($H$6:$H$1006)+P2077,""))</f>
        <v/>
      </c>
      <c r="M2077" s="102" t="str">
        <f>IF(CADA_PROD!$C2077="","",IFERROR(SUMIFS(MOVI_ENTR!M:M,MOVI_ENTR!D:D,D2077)/SUMIFS(MOVI_ENTR!I:I,MOVI_ENTR!D:D,D2077),0))</f>
        <v/>
      </c>
      <c r="N2077" s="104" t="str">
        <f>IF(CADA_PROD!C2077="","",G2077/E2077)</f>
        <v/>
      </c>
    </row>
    <row r="2078" spans="3:14">
      <c r="C2078" s="99" t="str">
        <f>IF(CADA_PROD!C2078="","",CADA_PROD!C2078)</f>
        <v/>
      </c>
      <c r="D2078" s="100" t="str">
        <f>IF(CADA_PROD!D2078="","",CADA_PROD!D2078)</f>
        <v/>
      </c>
      <c r="E2078" s="101" t="str">
        <f>IF(CADA_PROD!E2078="","",CADA_PROD!E2078)</f>
        <v/>
      </c>
      <c r="F2078" s="101" t="str">
        <f>IF(CADA_PROD!D2078="","",SUMIFS(MOVI_ENTR!I:I,MOVI_ENTR!D:D,D2078))</f>
        <v/>
      </c>
      <c r="G2078" s="101" t="str">
        <f>IF(CADA_PROD!C2078="","",SUMIFS(MOVI_SAID!H:H,MOVI_SAID!D:D,D2078))</f>
        <v/>
      </c>
      <c r="H2078" s="101" t="str">
        <f t="shared" si="50"/>
        <v/>
      </c>
      <c r="I2078" s="100" t="str">
        <f>IF(CADA_PROD!C2078="","",IFERROR(IF(H2078&lt;=0,"Sem estoque",IF(H2078/E2078&lt;0.25,"Quase sem estoque",IF(H2078/E2078&lt;1.2,"Estoque baixo",IF(H2078/E2078&lt;2,"Estoque moderado","Estoque confortável")))),""))</f>
        <v/>
      </c>
      <c r="J2078" s="102" t="str">
        <f>IF(CADA_PROD!C2078="","",SUMIFS(MOVI_ENTR!M:M,MOVI_ENTR!D:D,D2078))</f>
        <v/>
      </c>
      <c r="K2078" s="103" t="str">
        <f>IF(CADA_PROD!C2078="","",IFERROR($J2078/SUM($J$6:$J$1006),""))</f>
        <v/>
      </c>
      <c r="L2078" s="103" t="str">
        <f>IF(CADA_PROD!C2078="","",IFERROR(H2078/SUM($H$6:$H$1006)+P2078,""))</f>
        <v/>
      </c>
      <c r="M2078" s="102" t="str">
        <f>IF(CADA_PROD!$C2078="","",IFERROR(SUMIFS(MOVI_ENTR!M:M,MOVI_ENTR!D:D,D2078)/SUMIFS(MOVI_ENTR!I:I,MOVI_ENTR!D:D,D2078),0))</f>
        <v/>
      </c>
      <c r="N2078" s="104" t="str">
        <f>IF(CADA_PROD!C2078="","",G2078/E2078)</f>
        <v/>
      </c>
    </row>
    <row r="2079" spans="3:14">
      <c r="C2079" s="99" t="str">
        <f>IF(CADA_PROD!C2079="","",CADA_PROD!C2079)</f>
        <v/>
      </c>
      <c r="D2079" s="100" t="str">
        <f>IF(CADA_PROD!D2079="","",CADA_PROD!D2079)</f>
        <v/>
      </c>
      <c r="E2079" s="101" t="str">
        <f>IF(CADA_PROD!E2079="","",CADA_PROD!E2079)</f>
        <v/>
      </c>
      <c r="F2079" s="101" t="str">
        <f>IF(CADA_PROD!D2079="","",SUMIFS(MOVI_ENTR!I:I,MOVI_ENTR!D:D,D2079))</f>
        <v/>
      </c>
      <c r="G2079" s="101" t="str">
        <f>IF(CADA_PROD!C2079="","",SUMIFS(MOVI_SAID!H:H,MOVI_SAID!D:D,D2079))</f>
        <v/>
      </c>
      <c r="H2079" s="101" t="str">
        <f t="shared" si="50"/>
        <v/>
      </c>
      <c r="I2079" s="100" t="str">
        <f>IF(CADA_PROD!C2079="","",IFERROR(IF(H2079&lt;=0,"Sem estoque",IF(H2079/E2079&lt;0.25,"Quase sem estoque",IF(H2079/E2079&lt;1.2,"Estoque baixo",IF(H2079/E2079&lt;2,"Estoque moderado","Estoque confortável")))),""))</f>
        <v/>
      </c>
      <c r="J2079" s="102" t="str">
        <f>IF(CADA_PROD!C2079="","",SUMIFS(MOVI_ENTR!M:M,MOVI_ENTR!D:D,D2079))</f>
        <v/>
      </c>
      <c r="K2079" s="103" t="str">
        <f>IF(CADA_PROD!C2079="","",IFERROR($J2079/SUM($J$6:$J$1006),""))</f>
        <v/>
      </c>
      <c r="L2079" s="103" t="str">
        <f>IF(CADA_PROD!C2079="","",IFERROR(H2079/SUM($H$6:$H$1006)+P2079,""))</f>
        <v/>
      </c>
      <c r="M2079" s="102" t="str">
        <f>IF(CADA_PROD!$C2079="","",IFERROR(SUMIFS(MOVI_ENTR!M:M,MOVI_ENTR!D:D,D2079)/SUMIFS(MOVI_ENTR!I:I,MOVI_ENTR!D:D,D2079),0))</f>
        <v/>
      </c>
      <c r="N2079" s="104" t="str">
        <f>IF(CADA_PROD!C2079="","",G2079/E2079)</f>
        <v/>
      </c>
    </row>
    <row r="2080" spans="3:14">
      <c r="C2080" s="99" t="str">
        <f>IF(CADA_PROD!C2080="","",CADA_PROD!C2080)</f>
        <v/>
      </c>
      <c r="D2080" s="100" t="str">
        <f>IF(CADA_PROD!D2080="","",CADA_PROD!D2080)</f>
        <v/>
      </c>
      <c r="E2080" s="101" t="str">
        <f>IF(CADA_PROD!E2080="","",CADA_PROD!E2080)</f>
        <v/>
      </c>
      <c r="F2080" s="101" t="str">
        <f>IF(CADA_PROD!D2080="","",SUMIFS(MOVI_ENTR!I:I,MOVI_ENTR!D:D,D2080))</f>
        <v/>
      </c>
      <c r="G2080" s="101" t="str">
        <f>IF(CADA_PROD!C2080="","",SUMIFS(MOVI_SAID!H:H,MOVI_SAID!D:D,D2080))</f>
        <v/>
      </c>
      <c r="H2080" s="101" t="str">
        <f t="shared" si="50"/>
        <v/>
      </c>
      <c r="I2080" s="100" t="str">
        <f>IF(CADA_PROD!C2080="","",IFERROR(IF(H2080&lt;=0,"Sem estoque",IF(H2080/E2080&lt;0.25,"Quase sem estoque",IF(H2080/E2080&lt;1.2,"Estoque baixo",IF(H2080/E2080&lt;2,"Estoque moderado","Estoque confortável")))),""))</f>
        <v/>
      </c>
      <c r="J2080" s="102" t="str">
        <f>IF(CADA_PROD!C2080="","",SUMIFS(MOVI_ENTR!M:M,MOVI_ENTR!D:D,D2080))</f>
        <v/>
      </c>
      <c r="K2080" s="103" t="str">
        <f>IF(CADA_PROD!C2080="","",IFERROR($J2080/SUM($J$6:$J$1006),""))</f>
        <v/>
      </c>
      <c r="L2080" s="103" t="str">
        <f>IF(CADA_PROD!C2080="","",IFERROR(H2080/SUM($H$6:$H$1006)+P2080,""))</f>
        <v/>
      </c>
      <c r="M2080" s="102" t="str">
        <f>IF(CADA_PROD!$C2080="","",IFERROR(SUMIFS(MOVI_ENTR!M:M,MOVI_ENTR!D:D,D2080)/SUMIFS(MOVI_ENTR!I:I,MOVI_ENTR!D:D,D2080),0))</f>
        <v/>
      </c>
      <c r="N2080" s="104" t="str">
        <f>IF(CADA_PROD!C2080="","",G2080/E2080)</f>
        <v/>
      </c>
    </row>
    <row r="2081" spans="3:14">
      <c r="C2081" s="99" t="str">
        <f>IF(CADA_PROD!C2081="","",CADA_PROD!C2081)</f>
        <v/>
      </c>
      <c r="D2081" s="100" t="str">
        <f>IF(CADA_PROD!D2081="","",CADA_PROD!D2081)</f>
        <v/>
      </c>
      <c r="E2081" s="101" t="str">
        <f>IF(CADA_PROD!E2081="","",CADA_PROD!E2081)</f>
        <v/>
      </c>
      <c r="F2081" s="101" t="str">
        <f>IF(CADA_PROD!D2081="","",SUMIFS(MOVI_ENTR!I:I,MOVI_ENTR!D:D,D2081))</f>
        <v/>
      </c>
      <c r="G2081" s="101" t="str">
        <f>IF(CADA_PROD!C2081="","",SUMIFS(MOVI_SAID!H:H,MOVI_SAID!D:D,D2081))</f>
        <v/>
      </c>
      <c r="H2081" s="101" t="str">
        <f t="shared" si="50"/>
        <v/>
      </c>
      <c r="I2081" s="100" t="str">
        <f>IF(CADA_PROD!C2081="","",IFERROR(IF(H2081&lt;=0,"Sem estoque",IF(H2081/E2081&lt;0.25,"Quase sem estoque",IF(H2081/E2081&lt;1.2,"Estoque baixo",IF(H2081/E2081&lt;2,"Estoque moderado","Estoque confortável")))),""))</f>
        <v/>
      </c>
      <c r="J2081" s="102" t="str">
        <f>IF(CADA_PROD!C2081="","",SUMIFS(MOVI_ENTR!M:M,MOVI_ENTR!D:D,D2081))</f>
        <v/>
      </c>
      <c r="K2081" s="103" t="str">
        <f>IF(CADA_PROD!C2081="","",IFERROR($J2081/SUM($J$6:$J$1006),""))</f>
        <v/>
      </c>
      <c r="L2081" s="103" t="str">
        <f>IF(CADA_PROD!C2081="","",IFERROR(H2081/SUM($H$6:$H$1006)+P2081,""))</f>
        <v/>
      </c>
      <c r="M2081" s="102" t="str">
        <f>IF(CADA_PROD!$C2081="","",IFERROR(SUMIFS(MOVI_ENTR!M:M,MOVI_ENTR!D:D,D2081)/SUMIFS(MOVI_ENTR!I:I,MOVI_ENTR!D:D,D2081),0))</f>
        <v/>
      </c>
      <c r="N2081" s="104" t="str">
        <f>IF(CADA_PROD!C2081="","",G2081/E2081)</f>
        <v/>
      </c>
    </row>
    <row r="2082" spans="3:14">
      <c r="C2082" s="99" t="str">
        <f>IF(CADA_PROD!C2082="","",CADA_PROD!C2082)</f>
        <v/>
      </c>
      <c r="D2082" s="100" t="str">
        <f>IF(CADA_PROD!D2082="","",CADA_PROD!D2082)</f>
        <v/>
      </c>
      <c r="E2082" s="101" t="str">
        <f>IF(CADA_PROD!E2082="","",CADA_PROD!E2082)</f>
        <v/>
      </c>
      <c r="F2082" s="101" t="str">
        <f>IF(CADA_PROD!D2082="","",SUMIFS(MOVI_ENTR!I:I,MOVI_ENTR!D:D,D2082))</f>
        <v/>
      </c>
      <c r="G2082" s="101" t="str">
        <f>IF(CADA_PROD!C2082="","",SUMIFS(MOVI_SAID!H:H,MOVI_SAID!D:D,D2082))</f>
        <v/>
      </c>
      <c r="H2082" s="101" t="str">
        <f t="shared" si="50"/>
        <v/>
      </c>
      <c r="I2082" s="100" t="str">
        <f>IF(CADA_PROD!C2082="","",IFERROR(IF(H2082&lt;=0,"Sem estoque",IF(H2082/E2082&lt;0.25,"Quase sem estoque",IF(H2082/E2082&lt;1.2,"Estoque baixo",IF(H2082/E2082&lt;2,"Estoque moderado","Estoque confortável")))),""))</f>
        <v/>
      </c>
      <c r="J2082" s="102" t="str">
        <f>IF(CADA_PROD!C2082="","",SUMIFS(MOVI_ENTR!M:M,MOVI_ENTR!D:D,D2082))</f>
        <v/>
      </c>
      <c r="K2082" s="103" t="str">
        <f>IF(CADA_PROD!C2082="","",IFERROR($J2082/SUM($J$6:$J$1006),""))</f>
        <v/>
      </c>
      <c r="L2082" s="103" t="str">
        <f>IF(CADA_PROD!C2082="","",IFERROR(H2082/SUM($H$6:$H$1006)+P2082,""))</f>
        <v/>
      </c>
      <c r="M2082" s="102" t="str">
        <f>IF(CADA_PROD!$C2082="","",IFERROR(SUMIFS(MOVI_ENTR!M:M,MOVI_ENTR!D:D,D2082)/SUMIFS(MOVI_ENTR!I:I,MOVI_ENTR!D:D,D2082),0))</f>
        <v/>
      </c>
      <c r="N2082" s="104" t="str">
        <f>IF(CADA_PROD!C2082="","",G2082/E2082)</f>
        <v/>
      </c>
    </row>
    <row r="2083" spans="3:14">
      <c r="C2083" s="99" t="str">
        <f>IF(CADA_PROD!C2083="","",CADA_PROD!C2083)</f>
        <v/>
      </c>
      <c r="D2083" s="100" t="str">
        <f>IF(CADA_PROD!D2083="","",CADA_PROD!D2083)</f>
        <v/>
      </c>
      <c r="E2083" s="101" t="str">
        <f>IF(CADA_PROD!E2083="","",CADA_PROD!E2083)</f>
        <v/>
      </c>
      <c r="F2083" s="101" t="str">
        <f>IF(CADA_PROD!D2083="","",SUMIFS(MOVI_ENTR!I:I,MOVI_ENTR!D:D,D2083))</f>
        <v/>
      </c>
      <c r="G2083" s="101" t="str">
        <f>IF(CADA_PROD!C2083="","",SUMIFS(MOVI_SAID!H:H,MOVI_SAID!D:D,D2083))</f>
        <v/>
      </c>
      <c r="H2083" s="101" t="str">
        <f t="shared" si="50"/>
        <v/>
      </c>
      <c r="I2083" s="100" t="str">
        <f>IF(CADA_PROD!C2083="","",IFERROR(IF(H2083&lt;=0,"Sem estoque",IF(H2083/E2083&lt;0.25,"Quase sem estoque",IF(H2083/E2083&lt;1.2,"Estoque baixo",IF(H2083/E2083&lt;2,"Estoque moderado","Estoque confortável")))),""))</f>
        <v/>
      </c>
      <c r="J2083" s="102" t="str">
        <f>IF(CADA_PROD!C2083="","",SUMIFS(MOVI_ENTR!M:M,MOVI_ENTR!D:D,D2083))</f>
        <v/>
      </c>
      <c r="K2083" s="103" t="str">
        <f>IF(CADA_PROD!C2083="","",IFERROR($J2083/SUM($J$6:$J$1006),""))</f>
        <v/>
      </c>
      <c r="L2083" s="103" t="str">
        <f>IF(CADA_PROD!C2083="","",IFERROR(H2083/SUM($H$6:$H$1006)+P2083,""))</f>
        <v/>
      </c>
      <c r="M2083" s="102" t="str">
        <f>IF(CADA_PROD!$C2083="","",IFERROR(SUMIFS(MOVI_ENTR!M:M,MOVI_ENTR!D:D,D2083)/SUMIFS(MOVI_ENTR!I:I,MOVI_ENTR!D:D,D2083),0))</f>
        <v/>
      </c>
      <c r="N2083" s="104" t="str">
        <f>IF(CADA_PROD!C2083="","",G2083/E2083)</f>
        <v/>
      </c>
    </row>
    <row r="2084" spans="3:14">
      <c r="C2084" s="99" t="str">
        <f>IF(CADA_PROD!C2084="","",CADA_PROD!C2084)</f>
        <v/>
      </c>
      <c r="D2084" s="100" t="str">
        <f>IF(CADA_PROD!D2084="","",CADA_PROD!D2084)</f>
        <v/>
      </c>
      <c r="E2084" s="101" t="str">
        <f>IF(CADA_PROD!E2084="","",CADA_PROD!E2084)</f>
        <v/>
      </c>
      <c r="F2084" s="101" t="str">
        <f>IF(CADA_PROD!D2084="","",SUMIFS(MOVI_ENTR!I:I,MOVI_ENTR!D:D,D2084))</f>
        <v/>
      </c>
      <c r="G2084" s="101" t="str">
        <f>IF(CADA_PROD!C2084="","",SUMIFS(MOVI_SAID!H:H,MOVI_SAID!D:D,D2084))</f>
        <v/>
      </c>
      <c r="H2084" s="101" t="str">
        <f t="shared" si="50"/>
        <v/>
      </c>
      <c r="I2084" s="100" t="str">
        <f>IF(CADA_PROD!C2084="","",IFERROR(IF(H2084&lt;=0,"Sem estoque",IF(H2084/E2084&lt;0.25,"Quase sem estoque",IF(H2084/E2084&lt;1.2,"Estoque baixo",IF(H2084/E2084&lt;2,"Estoque moderado","Estoque confortável")))),""))</f>
        <v/>
      </c>
      <c r="J2084" s="102" t="str">
        <f>IF(CADA_PROD!C2084="","",SUMIFS(MOVI_ENTR!M:M,MOVI_ENTR!D:D,D2084))</f>
        <v/>
      </c>
      <c r="K2084" s="103" t="str">
        <f>IF(CADA_PROD!C2084="","",IFERROR($J2084/SUM($J$6:$J$1006),""))</f>
        <v/>
      </c>
      <c r="L2084" s="103" t="str">
        <f>IF(CADA_PROD!C2084="","",IFERROR(H2084/SUM($H$6:$H$1006)+P2084,""))</f>
        <v/>
      </c>
      <c r="M2084" s="102" t="str">
        <f>IF(CADA_PROD!$C2084="","",IFERROR(SUMIFS(MOVI_ENTR!M:M,MOVI_ENTR!D:D,D2084)/SUMIFS(MOVI_ENTR!I:I,MOVI_ENTR!D:D,D2084),0))</f>
        <v/>
      </c>
      <c r="N2084" s="104" t="str">
        <f>IF(CADA_PROD!C2084="","",G2084/E2084)</f>
        <v/>
      </c>
    </row>
    <row r="2085" spans="3:14">
      <c r="C2085" s="99" t="str">
        <f>IF(CADA_PROD!C2085="","",CADA_PROD!C2085)</f>
        <v/>
      </c>
      <c r="D2085" s="100" t="str">
        <f>IF(CADA_PROD!D2085="","",CADA_PROD!D2085)</f>
        <v/>
      </c>
      <c r="E2085" s="101" t="str">
        <f>IF(CADA_PROD!E2085="","",CADA_PROD!E2085)</f>
        <v/>
      </c>
      <c r="F2085" s="101" t="str">
        <f>IF(CADA_PROD!D2085="","",SUMIFS(MOVI_ENTR!I:I,MOVI_ENTR!D:D,D2085))</f>
        <v/>
      </c>
      <c r="G2085" s="101" t="str">
        <f>IF(CADA_PROD!C2085="","",SUMIFS(MOVI_SAID!H:H,MOVI_SAID!D:D,D2085))</f>
        <v/>
      </c>
      <c r="H2085" s="101" t="str">
        <f t="shared" si="50"/>
        <v/>
      </c>
      <c r="I2085" s="100" t="str">
        <f>IF(CADA_PROD!C2085="","",IFERROR(IF(H2085&lt;=0,"Sem estoque",IF(H2085/E2085&lt;0.25,"Quase sem estoque",IF(H2085/E2085&lt;1.2,"Estoque baixo",IF(H2085/E2085&lt;2,"Estoque moderado","Estoque confortável")))),""))</f>
        <v/>
      </c>
      <c r="J2085" s="102" t="str">
        <f>IF(CADA_PROD!C2085="","",SUMIFS(MOVI_ENTR!M:M,MOVI_ENTR!D:D,D2085))</f>
        <v/>
      </c>
      <c r="K2085" s="103" t="str">
        <f>IF(CADA_PROD!C2085="","",IFERROR($J2085/SUM($J$6:$J$1006),""))</f>
        <v/>
      </c>
      <c r="L2085" s="103" t="str">
        <f>IF(CADA_PROD!C2085="","",IFERROR(H2085/SUM($H$6:$H$1006)+P2085,""))</f>
        <v/>
      </c>
      <c r="M2085" s="102" t="str">
        <f>IF(CADA_PROD!$C2085="","",IFERROR(SUMIFS(MOVI_ENTR!M:M,MOVI_ENTR!D:D,D2085)/SUMIFS(MOVI_ENTR!I:I,MOVI_ENTR!D:D,D2085),0))</f>
        <v/>
      </c>
      <c r="N2085" s="104" t="str">
        <f>IF(CADA_PROD!C2085="","",G2085/E2085)</f>
        <v/>
      </c>
    </row>
    <row r="2086" spans="3:14">
      <c r="C2086" s="99" t="str">
        <f>IF(CADA_PROD!C2086="","",CADA_PROD!C2086)</f>
        <v/>
      </c>
      <c r="D2086" s="100" t="str">
        <f>IF(CADA_PROD!D2086="","",CADA_PROD!D2086)</f>
        <v/>
      </c>
      <c r="E2086" s="101" t="str">
        <f>IF(CADA_PROD!E2086="","",CADA_PROD!E2086)</f>
        <v/>
      </c>
      <c r="F2086" s="101" t="str">
        <f>IF(CADA_PROD!D2086="","",SUMIFS(MOVI_ENTR!I:I,MOVI_ENTR!D:D,D2086))</f>
        <v/>
      </c>
      <c r="G2086" s="101" t="str">
        <f>IF(CADA_PROD!C2086="","",SUMIFS(MOVI_SAID!H:H,MOVI_SAID!D:D,D2086))</f>
        <v/>
      </c>
      <c r="H2086" s="101" t="str">
        <f t="shared" si="50"/>
        <v/>
      </c>
      <c r="I2086" s="100" t="str">
        <f>IF(CADA_PROD!C2086="","",IFERROR(IF(H2086&lt;=0,"Sem estoque",IF(H2086/E2086&lt;0.25,"Quase sem estoque",IF(H2086/E2086&lt;1.2,"Estoque baixo",IF(H2086/E2086&lt;2,"Estoque moderado","Estoque confortável")))),""))</f>
        <v/>
      </c>
      <c r="J2086" s="102" t="str">
        <f>IF(CADA_PROD!C2086="","",SUMIFS(MOVI_ENTR!M:M,MOVI_ENTR!D:D,D2086))</f>
        <v/>
      </c>
      <c r="K2086" s="103" t="str">
        <f>IF(CADA_PROD!C2086="","",IFERROR($J2086/SUM($J$6:$J$1006),""))</f>
        <v/>
      </c>
      <c r="L2086" s="103" t="str">
        <f>IF(CADA_PROD!C2086="","",IFERROR(H2086/SUM($H$6:$H$1006)+P2086,""))</f>
        <v/>
      </c>
      <c r="M2086" s="102" t="str">
        <f>IF(CADA_PROD!$C2086="","",IFERROR(SUMIFS(MOVI_ENTR!M:M,MOVI_ENTR!D:D,D2086)/SUMIFS(MOVI_ENTR!I:I,MOVI_ENTR!D:D,D2086),0))</f>
        <v/>
      </c>
      <c r="N2086" s="104" t="str">
        <f>IF(CADA_PROD!C2086="","",G2086/E2086)</f>
        <v/>
      </c>
    </row>
    <row r="2087" spans="3:14">
      <c r="C2087" s="99" t="str">
        <f>IF(CADA_PROD!C2087="","",CADA_PROD!C2087)</f>
        <v/>
      </c>
      <c r="D2087" s="100" t="str">
        <f>IF(CADA_PROD!D2087="","",CADA_PROD!D2087)</f>
        <v/>
      </c>
      <c r="E2087" s="101" t="str">
        <f>IF(CADA_PROD!E2087="","",CADA_PROD!E2087)</f>
        <v/>
      </c>
      <c r="F2087" s="101" t="str">
        <f>IF(CADA_PROD!D2087="","",SUMIFS(MOVI_ENTR!I:I,MOVI_ENTR!D:D,D2087))</f>
        <v/>
      </c>
      <c r="G2087" s="101" t="str">
        <f>IF(CADA_PROD!C2087="","",SUMIFS(MOVI_SAID!H:H,MOVI_SAID!D:D,D2087))</f>
        <v/>
      </c>
      <c r="H2087" s="101" t="str">
        <f t="shared" si="50"/>
        <v/>
      </c>
      <c r="I2087" s="100" t="str">
        <f>IF(CADA_PROD!C2087="","",IFERROR(IF(H2087&lt;=0,"Sem estoque",IF(H2087/E2087&lt;0.25,"Quase sem estoque",IF(H2087/E2087&lt;1.2,"Estoque baixo",IF(H2087/E2087&lt;2,"Estoque moderado","Estoque confortável")))),""))</f>
        <v/>
      </c>
      <c r="J2087" s="102" t="str">
        <f>IF(CADA_PROD!C2087="","",SUMIFS(MOVI_ENTR!M:M,MOVI_ENTR!D:D,D2087))</f>
        <v/>
      </c>
      <c r="K2087" s="103" t="str">
        <f>IF(CADA_PROD!C2087="","",IFERROR($J2087/SUM($J$6:$J$1006),""))</f>
        <v/>
      </c>
      <c r="L2087" s="103" t="str">
        <f>IF(CADA_PROD!C2087="","",IFERROR(H2087/SUM($H$6:$H$1006)+P2087,""))</f>
        <v/>
      </c>
      <c r="M2087" s="102" t="str">
        <f>IF(CADA_PROD!$C2087="","",IFERROR(SUMIFS(MOVI_ENTR!M:M,MOVI_ENTR!D:D,D2087)/SUMIFS(MOVI_ENTR!I:I,MOVI_ENTR!D:D,D2087),0))</f>
        <v/>
      </c>
      <c r="N2087" s="104" t="str">
        <f>IF(CADA_PROD!C2087="","",G2087/E2087)</f>
        <v/>
      </c>
    </row>
    <row r="2088" spans="3:14">
      <c r="C2088" s="99" t="str">
        <f>IF(CADA_PROD!C2088="","",CADA_PROD!C2088)</f>
        <v/>
      </c>
      <c r="D2088" s="100" t="str">
        <f>IF(CADA_PROD!D2088="","",CADA_PROD!D2088)</f>
        <v/>
      </c>
      <c r="E2088" s="101" t="str">
        <f>IF(CADA_PROD!E2088="","",CADA_PROD!E2088)</f>
        <v/>
      </c>
      <c r="F2088" s="101" t="str">
        <f>IF(CADA_PROD!D2088="","",SUMIFS(MOVI_ENTR!I:I,MOVI_ENTR!D:D,D2088))</f>
        <v/>
      </c>
      <c r="G2088" s="101" t="str">
        <f>IF(CADA_PROD!C2088="","",SUMIFS(MOVI_SAID!H:H,MOVI_SAID!D:D,D2088))</f>
        <v/>
      </c>
      <c r="H2088" s="101" t="str">
        <f t="shared" si="50"/>
        <v/>
      </c>
      <c r="I2088" s="100" t="str">
        <f>IF(CADA_PROD!C2088="","",IFERROR(IF(H2088&lt;=0,"Sem estoque",IF(H2088/E2088&lt;0.25,"Quase sem estoque",IF(H2088/E2088&lt;1.2,"Estoque baixo",IF(H2088/E2088&lt;2,"Estoque moderado","Estoque confortável")))),""))</f>
        <v/>
      </c>
      <c r="J2088" s="102" t="str">
        <f>IF(CADA_PROD!C2088="","",SUMIFS(MOVI_ENTR!M:M,MOVI_ENTR!D:D,D2088))</f>
        <v/>
      </c>
      <c r="K2088" s="103" t="str">
        <f>IF(CADA_PROD!C2088="","",IFERROR($J2088/SUM($J$6:$J$1006),""))</f>
        <v/>
      </c>
      <c r="L2088" s="103" t="str">
        <f>IF(CADA_PROD!C2088="","",IFERROR(H2088/SUM($H$6:$H$1006)+P2088,""))</f>
        <v/>
      </c>
      <c r="M2088" s="102" t="str">
        <f>IF(CADA_PROD!$C2088="","",IFERROR(SUMIFS(MOVI_ENTR!M:M,MOVI_ENTR!D:D,D2088)/SUMIFS(MOVI_ENTR!I:I,MOVI_ENTR!D:D,D2088),0))</f>
        <v/>
      </c>
      <c r="N2088" s="104" t="str">
        <f>IF(CADA_PROD!C2088="","",G2088/E2088)</f>
        <v/>
      </c>
    </row>
    <row r="2089" spans="3:14">
      <c r="C2089" s="99" t="str">
        <f>IF(CADA_PROD!C2089="","",CADA_PROD!C2089)</f>
        <v/>
      </c>
      <c r="D2089" s="100" t="str">
        <f>IF(CADA_PROD!D2089="","",CADA_PROD!D2089)</f>
        <v/>
      </c>
      <c r="E2089" s="101" t="str">
        <f>IF(CADA_PROD!E2089="","",CADA_PROD!E2089)</f>
        <v/>
      </c>
      <c r="F2089" s="101" t="str">
        <f>IF(CADA_PROD!D2089="","",SUMIFS(MOVI_ENTR!I:I,MOVI_ENTR!D:D,D2089))</f>
        <v/>
      </c>
      <c r="G2089" s="101" t="str">
        <f>IF(CADA_PROD!C2089="","",SUMIFS(MOVI_SAID!H:H,MOVI_SAID!D:D,D2089))</f>
        <v/>
      </c>
      <c r="H2089" s="101" t="str">
        <f t="shared" si="50"/>
        <v/>
      </c>
      <c r="I2089" s="100" t="str">
        <f>IF(CADA_PROD!C2089="","",IFERROR(IF(H2089&lt;=0,"Sem estoque",IF(H2089/E2089&lt;0.25,"Quase sem estoque",IF(H2089/E2089&lt;1.2,"Estoque baixo",IF(H2089/E2089&lt;2,"Estoque moderado","Estoque confortável")))),""))</f>
        <v/>
      </c>
      <c r="J2089" s="102" t="str">
        <f>IF(CADA_PROD!C2089="","",SUMIFS(MOVI_ENTR!M:M,MOVI_ENTR!D:D,D2089))</f>
        <v/>
      </c>
      <c r="K2089" s="103" t="str">
        <f>IF(CADA_PROD!C2089="","",IFERROR($J2089/SUM($J$6:$J$1006),""))</f>
        <v/>
      </c>
      <c r="L2089" s="103" t="str">
        <f>IF(CADA_PROD!C2089="","",IFERROR(H2089/SUM($H$6:$H$1006)+P2089,""))</f>
        <v/>
      </c>
      <c r="M2089" s="102" t="str">
        <f>IF(CADA_PROD!$C2089="","",IFERROR(SUMIFS(MOVI_ENTR!M:M,MOVI_ENTR!D:D,D2089)/SUMIFS(MOVI_ENTR!I:I,MOVI_ENTR!D:D,D2089),0))</f>
        <v/>
      </c>
      <c r="N2089" s="104" t="str">
        <f>IF(CADA_PROD!C2089="","",G2089/E2089)</f>
        <v/>
      </c>
    </row>
    <row r="2090" spans="3:14">
      <c r="C2090" s="99" t="str">
        <f>IF(CADA_PROD!C2090="","",CADA_PROD!C2090)</f>
        <v/>
      </c>
      <c r="D2090" s="100" t="str">
        <f>IF(CADA_PROD!D2090="","",CADA_PROD!D2090)</f>
        <v/>
      </c>
      <c r="E2090" s="101" t="str">
        <f>IF(CADA_PROD!E2090="","",CADA_PROD!E2090)</f>
        <v/>
      </c>
      <c r="F2090" s="101" t="str">
        <f>IF(CADA_PROD!D2090="","",SUMIFS(MOVI_ENTR!I:I,MOVI_ENTR!D:D,D2090))</f>
        <v/>
      </c>
      <c r="G2090" s="101" t="str">
        <f>IF(CADA_PROD!C2090="","",SUMIFS(MOVI_SAID!H:H,MOVI_SAID!D:D,D2090))</f>
        <v/>
      </c>
      <c r="H2090" s="101" t="str">
        <f t="shared" si="50"/>
        <v/>
      </c>
      <c r="I2090" s="100" t="str">
        <f>IF(CADA_PROD!C2090="","",IFERROR(IF(H2090&lt;=0,"Sem estoque",IF(H2090/E2090&lt;0.25,"Quase sem estoque",IF(H2090/E2090&lt;1.2,"Estoque baixo",IF(H2090/E2090&lt;2,"Estoque moderado","Estoque confortável")))),""))</f>
        <v/>
      </c>
      <c r="J2090" s="102" t="str">
        <f>IF(CADA_PROD!C2090="","",SUMIFS(MOVI_ENTR!M:M,MOVI_ENTR!D:D,D2090))</f>
        <v/>
      </c>
      <c r="K2090" s="103" t="str">
        <f>IF(CADA_PROD!C2090="","",IFERROR($J2090/SUM($J$6:$J$1006),""))</f>
        <v/>
      </c>
      <c r="L2090" s="103" t="str">
        <f>IF(CADA_PROD!C2090="","",IFERROR(H2090/SUM($H$6:$H$1006)+P2090,""))</f>
        <v/>
      </c>
      <c r="M2090" s="102" t="str">
        <f>IF(CADA_PROD!$C2090="","",IFERROR(SUMIFS(MOVI_ENTR!M:M,MOVI_ENTR!D:D,D2090)/SUMIFS(MOVI_ENTR!I:I,MOVI_ENTR!D:D,D2090),0))</f>
        <v/>
      </c>
      <c r="N2090" s="104" t="str">
        <f>IF(CADA_PROD!C2090="","",G2090/E2090)</f>
        <v/>
      </c>
    </row>
    <row r="2091" spans="3:14">
      <c r="C2091" s="99" t="str">
        <f>IF(CADA_PROD!C2091="","",CADA_PROD!C2091)</f>
        <v/>
      </c>
      <c r="D2091" s="100" t="str">
        <f>IF(CADA_PROD!D2091="","",CADA_PROD!D2091)</f>
        <v/>
      </c>
      <c r="E2091" s="101" t="str">
        <f>IF(CADA_PROD!E2091="","",CADA_PROD!E2091)</f>
        <v/>
      </c>
      <c r="F2091" s="101" t="str">
        <f>IF(CADA_PROD!D2091="","",SUMIFS(MOVI_ENTR!I:I,MOVI_ENTR!D:D,D2091))</f>
        <v/>
      </c>
      <c r="G2091" s="101" t="str">
        <f>IF(CADA_PROD!C2091="","",SUMIFS(MOVI_SAID!H:H,MOVI_SAID!D:D,D2091))</f>
        <v/>
      </c>
      <c r="H2091" s="101" t="str">
        <f t="shared" ref="H2091:H2154" si="51">IFERROR(F2091-G2091,"")</f>
        <v/>
      </c>
      <c r="I2091" s="100" t="str">
        <f>IF(CADA_PROD!C2091="","",IFERROR(IF(H2091&lt;=0,"Sem estoque",IF(H2091/E2091&lt;0.25,"Quase sem estoque",IF(H2091/E2091&lt;1.2,"Estoque baixo",IF(H2091/E2091&lt;2,"Estoque moderado","Estoque confortável")))),""))</f>
        <v/>
      </c>
      <c r="J2091" s="102" t="str">
        <f>IF(CADA_PROD!C2091="","",SUMIFS(MOVI_ENTR!M:M,MOVI_ENTR!D:D,D2091))</f>
        <v/>
      </c>
      <c r="K2091" s="103" t="str">
        <f>IF(CADA_PROD!C2091="","",IFERROR($J2091/SUM($J$6:$J$1006),""))</f>
        <v/>
      </c>
      <c r="L2091" s="103" t="str">
        <f>IF(CADA_PROD!C2091="","",IFERROR(H2091/SUM($H$6:$H$1006)+P2091,""))</f>
        <v/>
      </c>
      <c r="M2091" s="102" t="str">
        <f>IF(CADA_PROD!$C2091="","",IFERROR(SUMIFS(MOVI_ENTR!M:M,MOVI_ENTR!D:D,D2091)/SUMIFS(MOVI_ENTR!I:I,MOVI_ENTR!D:D,D2091),0))</f>
        <v/>
      </c>
      <c r="N2091" s="104" t="str">
        <f>IF(CADA_PROD!C2091="","",G2091/E2091)</f>
        <v/>
      </c>
    </row>
    <row r="2092" spans="3:14">
      <c r="C2092" s="99" t="str">
        <f>IF(CADA_PROD!C2092="","",CADA_PROD!C2092)</f>
        <v/>
      </c>
      <c r="D2092" s="100" t="str">
        <f>IF(CADA_PROD!D2092="","",CADA_PROD!D2092)</f>
        <v/>
      </c>
      <c r="E2092" s="101" t="str">
        <f>IF(CADA_PROD!E2092="","",CADA_PROD!E2092)</f>
        <v/>
      </c>
      <c r="F2092" s="101" t="str">
        <f>IF(CADA_PROD!D2092="","",SUMIFS(MOVI_ENTR!I:I,MOVI_ENTR!D:D,D2092))</f>
        <v/>
      </c>
      <c r="G2092" s="101" t="str">
        <f>IF(CADA_PROD!C2092="","",SUMIFS(MOVI_SAID!H:H,MOVI_SAID!D:D,D2092))</f>
        <v/>
      </c>
      <c r="H2092" s="101" t="str">
        <f t="shared" si="51"/>
        <v/>
      </c>
      <c r="I2092" s="100" t="str">
        <f>IF(CADA_PROD!C2092="","",IFERROR(IF(H2092&lt;=0,"Sem estoque",IF(H2092/E2092&lt;0.25,"Quase sem estoque",IF(H2092/E2092&lt;1.2,"Estoque baixo",IF(H2092/E2092&lt;2,"Estoque moderado","Estoque confortável")))),""))</f>
        <v/>
      </c>
      <c r="J2092" s="102" t="str">
        <f>IF(CADA_PROD!C2092="","",SUMIFS(MOVI_ENTR!M:M,MOVI_ENTR!D:D,D2092))</f>
        <v/>
      </c>
      <c r="K2092" s="103" t="str">
        <f>IF(CADA_PROD!C2092="","",IFERROR($J2092/SUM($J$6:$J$1006),""))</f>
        <v/>
      </c>
      <c r="L2092" s="103" t="str">
        <f>IF(CADA_PROD!C2092="","",IFERROR(H2092/SUM($H$6:$H$1006)+P2092,""))</f>
        <v/>
      </c>
      <c r="M2092" s="102" t="str">
        <f>IF(CADA_PROD!$C2092="","",IFERROR(SUMIFS(MOVI_ENTR!M:M,MOVI_ENTR!D:D,D2092)/SUMIFS(MOVI_ENTR!I:I,MOVI_ENTR!D:D,D2092),0))</f>
        <v/>
      </c>
      <c r="N2092" s="104" t="str">
        <f>IF(CADA_PROD!C2092="","",G2092/E2092)</f>
        <v/>
      </c>
    </row>
    <row r="2093" spans="3:14">
      <c r="C2093" s="99" t="str">
        <f>IF(CADA_PROD!C2093="","",CADA_PROD!C2093)</f>
        <v/>
      </c>
      <c r="D2093" s="100" t="str">
        <f>IF(CADA_PROD!D2093="","",CADA_PROD!D2093)</f>
        <v/>
      </c>
      <c r="E2093" s="101" t="str">
        <f>IF(CADA_PROD!E2093="","",CADA_PROD!E2093)</f>
        <v/>
      </c>
      <c r="F2093" s="101" t="str">
        <f>IF(CADA_PROD!D2093="","",SUMIFS(MOVI_ENTR!I:I,MOVI_ENTR!D:D,D2093))</f>
        <v/>
      </c>
      <c r="G2093" s="101" t="str">
        <f>IF(CADA_PROD!C2093="","",SUMIFS(MOVI_SAID!H:H,MOVI_SAID!D:D,D2093))</f>
        <v/>
      </c>
      <c r="H2093" s="101" t="str">
        <f t="shared" si="51"/>
        <v/>
      </c>
      <c r="I2093" s="100" t="str">
        <f>IF(CADA_PROD!C2093="","",IFERROR(IF(H2093&lt;=0,"Sem estoque",IF(H2093/E2093&lt;0.25,"Quase sem estoque",IF(H2093/E2093&lt;1.2,"Estoque baixo",IF(H2093/E2093&lt;2,"Estoque moderado","Estoque confortável")))),""))</f>
        <v/>
      </c>
      <c r="J2093" s="102" t="str">
        <f>IF(CADA_PROD!C2093="","",SUMIFS(MOVI_ENTR!M:M,MOVI_ENTR!D:D,D2093))</f>
        <v/>
      </c>
      <c r="K2093" s="103" t="str">
        <f>IF(CADA_PROD!C2093="","",IFERROR($J2093/SUM($J$6:$J$1006),""))</f>
        <v/>
      </c>
      <c r="L2093" s="103" t="str">
        <f>IF(CADA_PROD!C2093="","",IFERROR(H2093/SUM($H$6:$H$1006)+P2093,""))</f>
        <v/>
      </c>
      <c r="M2093" s="102" t="str">
        <f>IF(CADA_PROD!$C2093="","",IFERROR(SUMIFS(MOVI_ENTR!M:M,MOVI_ENTR!D:D,D2093)/SUMIFS(MOVI_ENTR!I:I,MOVI_ENTR!D:D,D2093),0))</f>
        <v/>
      </c>
      <c r="N2093" s="104" t="str">
        <f>IF(CADA_PROD!C2093="","",G2093/E2093)</f>
        <v/>
      </c>
    </row>
    <row r="2094" spans="3:14">
      <c r="C2094" s="99" t="str">
        <f>IF(CADA_PROD!C2094="","",CADA_PROD!C2094)</f>
        <v/>
      </c>
      <c r="D2094" s="100" t="str">
        <f>IF(CADA_PROD!D2094="","",CADA_PROD!D2094)</f>
        <v/>
      </c>
      <c r="E2094" s="101" t="str">
        <f>IF(CADA_PROD!E2094="","",CADA_PROD!E2094)</f>
        <v/>
      </c>
      <c r="F2094" s="101" t="str">
        <f>IF(CADA_PROD!D2094="","",SUMIFS(MOVI_ENTR!I:I,MOVI_ENTR!D:D,D2094))</f>
        <v/>
      </c>
      <c r="G2094" s="101" t="str">
        <f>IF(CADA_PROD!C2094="","",SUMIFS(MOVI_SAID!H:H,MOVI_SAID!D:D,D2094))</f>
        <v/>
      </c>
      <c r="H2094" s="101" t="str">
        <f t="shared" si="51"/>
        <v/>
      </c>
      <c r="I2094" s="100" t="str">
        <f>IF(CADA_PROD!C2094="","",IFERROR(IF(H2094&lt;=0,"Sem estoque",IF(H2094/E2094&lt;0.25,"Quase sem estoque",IF(H2094/E2094&lt;1.2,"Estoque baixo",IF(H2094/E2094&lt;2,"Estoque moderado","Estoque confortável")))),""))</f>
        <v/>
      </c>
      <c r="J2094" s="102" t="str">
        <f>IF(CADA_PROD!C2094="","",SUMIFS(MOVI_ENTR!M:M,MOVI_ENTR!D:D,D2094))</f>
        <v/>
      </c>
      <c r="K2094" s="103" t="str">
        <f>IF(CADA_PROD!C2094="","",IFERROR($J2094/SUM($J$6:$J$1006),""))</f>
        <v/>
      </c>
      <c r="L2094" s="103" t="str">
        <f>IF(CADA_PROD!C2094="","",IFERROR(H2094/SUM($H$6:$H$1006)+P2094,""))</f>
        <v/>
      </c>
      <c r="M2094" s="102" t="str">
        <f>IF(CADA_PROD!$C2094="","",IFERROR(SUMIFS(MOVI_ENTR!M:M,MOVI_ENTR!D:D,D2094)/SUMIFS(MOVI_ENTR!I:I,MOVI_ENTR!D:D,D2094),0))</f>
        <v/>
      </c>
      <c r="N2094" s="104" t="str">
        <f>IF(CADA_PROD!C2094="","",G2094/E2094)</f>
        <v/>
      </c>
    </row>
    <row r="2095" spans="3:14">
      <c r="C2095" s="99" t="str">
        <f>IF(CADA_PROD!C2095="","",CADA_PROD!C2095)</f>
        <v/>
      </c>
      <c r="D2095" s="100" t="str">
        <f>IF(CADA_PROD!D2095="","",CADA_PROD!D2095)</f>
        <v/>
      </c>
      <c r="E2095" s="101" t="str">
        <f>IF(CADA_PROD!E2095="","",CADA_PROD!E2095)</f>
        <v/>
      </c>
      <c r="F2095" s="101" t="str">
        <f>IF(CADA_PROD!D2095="","",SUMIFS(MOVI_ENTR!I:I,MOVI_ENTR!D:D,D2095))</f>
        <v/>
      </c>
      <c r="G2095" s="101" t="str">
        <f>IF(CADA_PROD!C2095="","",SUMIFS(MOVI_SAID!H:H,MOVI_SAID!D:D,D2095))</f>
        <v/>
      </c>
      <c r="H2095" s="101" t="str">
        <f t="shared" si="51"/>
        <v/>
      </c>
      <c r="I2095" s="100" t="str">
        <f>IF(CADA_PROD!C2095="","",IFERROR(IF(H2095&lt;=0,"Sem estoque",IF(H2095/E2095&lt;0.25,"Quase sem estoque",IF(H2095/E2095&lt;1.2,"Estoque baixo",IF(H2095/E2095&lt;2,"Estoque moderado","Estoque confortável")))),""))</f>
        <v/>
      </c>
      <c r="J2095" s="102" t="str">
        <f>IF(CADA_PROD!C2095="","",SUMIFS(MOVI_ENTR!M:M,MOVI_ENTR!D:D,D2095))</f>
        <v/>
      </c>
      <c r="K2095" s="103" t="str">
        <f>IF(CADA_PROD!C2095="","",IFERROR($J2095/SUM($J$6:$J$1006),""))</f>
        <v/>
      </c>
      <c r="L2095" s="103" t="str">
        <f>IF(CADA_PROD!C2095="","",IFERROR(H2095/SUM($H$6:$H$1006)+P2095,""))</f>
        <v/>
      </c>
      <c r="M2095" s="102" t="str">
        <f>IF(CADA_PROD!$C2095="","",IFERROR(SUMIFS(MOVI_ENTR!M:M,MOVI_ENTR!D:D,D2095)/SUMIFS(MOVI_ENTR!I:I,MOVI_ENTR!D:D,D2095),0))</f>
        <v/>
      </c>
      <c r="N2095" s="104" t="str">
        <f>IF(CADA_PROD!C2095="","",G2095/E2095)</f>
        <v/>
      </c>
    </row>
    <row r="2096" spans="3:14">
      <c r="C2096" s="99" t="str">
        <f>IF(CADA_PROD!C2096="","",CADA_PROD!C2096)</f>
        <v/>
      </c>
      <c r="D2096" s="100" t="str">
        <f>IF(CADA_PROD!D2096="","",CADA_PROD!D2096)</f>
        <v/>
      </c>
      <c r="E2096" s="101" t="str">
        <f>IF(CADA_PROD!E2096="","",CADA_PROD!E2096)</f>
        <v/>
      </c>
      <c r="F2096" s="101" t="str">
        <f>IF(CADA_PROD!D2096="","",SUMIFS(MOVI_ENTR!I:I,MOVI_ENTR!D:D,D2096))</f>
        <v/>
      </c>
      <c r="G2096" s="101" t="str">
        <f>IF(CADA_PROD!C2096="","",SUMIFS(MOVI_SAID!H:H,MOVI_SAID!D:D,D2096))</f>
        <v/>
      </c>
      <c r="H2096" s="101" t="str">
        <f t="shared" si="51"/>
        <v/>
      </c>
      <c r="I2096" s="100" t="str">
        <f>IF(CADA_PROD!C2096="","",IFERROR(IF(H2096&lt;=0,"Sem estoque",IF(H2096/E2096&lt;0.25,"Quase sem estoque",IF(H2096/E2096&lt;1.2,"Estoque baixo",IF(H2096/E2096&lt;2,"Estoque moderado","Estoque confortável")))),""))</f>
        <v/>
      </c>
      <c r="J2096" s="102" t="str">
        <f>IF(CADA_PROD!C2096="","",SUMIFS(MOVI_ENTR!M:M,MOVI_ENTR!D:D,D2096))</f>
        <v/>
      </c>
      <c r="K2096" s="103" t="str">
        <f>IF(CADA_PROD!C2096="","",IFERROR($J2096/SUM($J$6:$J$1006),""))</f>
        <v/>
      </c>
      <c r="L2096" s="103" t="str">
        <f>IF(CADA_PROD!C2096="","",IFERROR(H2096/SUM($H$6:$H$1006)+P2096,""))</f>
        <v/>
      </c>
      <c r="M2096" s="102" t="str">
        <f>IF(CADA_PROD!$C2096="","",IFERROR(SUMIFS(MOVI_ENTR!M:M,MOVI_ENTR!D:D,D2096)/SUMIFS(MOVI_ENTR!I:I,MOVI_ENTR!D:D,D2096),0))</f>
        <v/>
      </c>
      <c r="N2096" s="104" t="str">
        <f>IF(CADA_PROD!C2096="","",G2096/E2096)</f>
        <v/>
      </c>
    </row>
    <row r="2097" spans="3:14">
      <c r="C2097" s="99" t="str">
        <f>IF(CADA_PROD!C2097="","",CADA_PROD!C2097)</f>
        <v/>
      </c>
      <c r="D2097" s="100" t="str">
        <f>IF(CADA_PROD!D2097="","",CADA_PROD!D2097)</f>
        <v/>
      </c>
      <c r="E2097" s="101" t="str">
        <f>IF(CADA_PROD!E2097="","",CADA_PROD!E2097)</f>
        <v/>
      </c>
      <c r="F2097" s="101" t="str">
        <f>IF(CADA_PROD!D2097="","",SUMIFS(MOVI_ENTR!I:I,MOVI_ENTR!D:D,D2097))</f>
        <v/>
      </c>
      <c r="G2097" s="101" t="str">
        <f>IF(CADA_PROD!C2097="","",SUMIFS(MOVI_SAID!H:H,MOVI_SAID!D:D,D2097))</f>
        <v/>
      </c>
      <c r="H2097" s="101" t="str">
        <f t="shared" si="51"/>
        <v/>
      </c>
      <c r="I2097" s="100" t="str">
        <f>IF(CADA_PROD!C2097="","",IFERROR(IF(H2097&lt;=0,"Sem estoque",IF(H2097/E2097&lt;0.25,"Quase sem estoque",IF(H2097/E2097&lt;1.2,"Estoque baixo",IF(H2097/E2097&lt;2,"Estoque moderado","Estoque confortável")))),""))</f>
        <v/>
      </c>
      <c r="J2097" s="102" t="str">
        <f>IF(CADA_PROD!C2097="","",SUMIFS(MOVI_ENTR!M:M,MOVI_ENTR!D:D,D2097))</f>
        <v/>
      </c>
      <c r="K2097" s="103" t="str">
        <f>IF(CADA_PROD!C2097="","",IFERROR($J2097/SUM($J$6:$J$1006),""))</f>
        <v/>
      </c>
      <c r="L2097" s="103" t="str">
        <f>IF(CADA_PROD!C2097="","",IFERROR(H2097/SUM($H$6:$H$1006)+P2097,""))</f>
        <v/>
      </c>
      <c r="M2097" s="102" t="str">
        <f>IF(CADA_PROD!$C2097="","",IFERROR(SUMIFS(MOVI_ENTR!M:M,MOVI_ENTR!D:D,D2097)/SUMIFS(MOVI_ENTR!I:I,MOVI_ENTR!D:D,D2097),0))</f>
        <v/>
      </c>
      <c r="N2097" s="104" t="str">
        <f>IF(CADA_PROD!C2097="","",G2097/E2097)</f>
        <v/>
      </c>
    </row>
    <row r="2098" spans="3:14">
      <c r="C2098" s="99" t="str">
        <f>IF(CADA_PROD!C2098="","",CADA_PROD!C2098)</f>
        <v/>
      </c>
      <c r="D2098" s="100" t="str">
        <f>IF(CADA_PROD!D2098="","",CADA_PROD!D2098)</f>
        <v/>
      </c>
      <c r="E2098" s="101" t="str">
        <f>IF(CADA_PROD!E2098="","",CADA_PROD!E2098)</f>
        <v/>
      </c>
      <c r="F2098" s="101" t="str">
        <f>IF(CADA_PROD!D2098="","",SUMIFS(MOVI_ENTR!I:I,MOVI_ENTR!D:D,D2098))</f>
        <v/>
      </c>
      <c r="G2098" s="101" t="str">
        <f>IF(CADA_PROD!C2098="","",SUMIFS(MOVI_SAID!H:H,MOVI_SAID!D:D,D2098))</f>
        <v/>
      </c>
      <c r="H2098" s="101" t="str">
        <f t="shared" si="51"/>
        <v/>
      </c>
      <c r="I2098" s="100" t="str">
        <f>IF(CADA_PROD!C2098="","",IFERROR(IF(H2098&lt;=0,"Sem estoque",IF(H2098/E2098&lt;0.25,"Quase sem estoque",IF(H2098/E2098&lt;1.2,"Estoque baixo",IF(H2098/E2098&lt;2,"Estoque moderado","Estoque confortável")))),""))</f>
        <v/>
      </c>
      <c r="J2098" s="102" t="str">
        <f>IF(CADA_PROD!C2098="","",SUMIFS(MOVI_ENTR!M:M,MOVI_ENTR!D:D,D2098))</f>
        <v/>
      </c>
      <c r="K2098" s="103" t="str">
        <f>IF(CADA_PROD!C2098="","",IFERROR($J2098/SUM($J$6:$J$1006),""))</f>
        <v/>
      </c>
      <c r="L2098" s="103" t="str">
        <f>IF(CADA_PROD!C2098="","",IFERROR(H2098/SUM($H$6:$H$1006)+P2098,""))</f>
        <v/>
      </c>
      <c r="M2098" s="102" t="str">
        <f>IF(CADA_PROD!$C2098="","",IFERROR(SUMIFS(MOVI_ENTR!M:M,MOVI_ENTR!D:D,D2098)/SUMIFS(MOVI_ENTR!I:I,MOVI_ENTR!D:D,D2098),0))</f>
        <v/>
      </c>
      <c r="N2098" s="104" t="str">
        <f>IF(CADA_PROD!C2098="","",G2098/E2098)</f>
        <v/>
      </c>
    </row>
    <row r="2099" spans="3:14">
      <c r="C2099" s="99" t="str">
        <f>IF(CADA_PROD!C2099="","",CADA_PROD!C2099)</f>
        <v/>
      </c>
      <c r="D2099" s="100" t="str">
        <f>IF(CADA_PROD!D2099="","",CADA_PROD!D2099)</f>
        <v/>
      </c>
      <c r="E2099" s="101" t="str">
        <f>IF(CADA_PROD!E2099="","",CADA_PROD!E2099)</f>
        <v/>
      </c>
      <c r="F2099" s="101" t="str">
        <f>IF(CADA_PROD!D2099="","",SUMIFS(MOVI_ENTR!I:I,MOVI_ENTR!D:D,D2099))</f>
        <v/>
      </c>
      <c r="G2099" s="101" t="str">
        <f>IF(CADA_PROD!C2099="","",SUMIFS(MOVI_SAID!H:H,MOVI_SAID!D:D,D2099))</f>
        <v/>
      </c>
      <c r="H2099" s="101" t="str">
        <f t="shared" si="51"/>
        <v/>
      </c>
      <c r="I2099" s="100" t="str">
        <f>IF(CADA_PROD!C2099="","",IFERROR(IF(H2099&lt;=0,"Sem estoque",IF(H2099/E2099&lt;0.25,"Quase sem estoque",IF(H2099/E2099&lt;1.2,"Estoque baixo",IF(H2099/E2099&lt;2,"Estoque moderado","Estoque confortável")))),""))</f>
        <v/>
      </c>
      <c r="J2099" s="102" t="str">
        <f>IF(CADA_PROD!C2099="","",SUMIFS(MOVI_ENTR!M:M,MOVI_ENTR!D:D,D2099))</f>
        <v/>
      </c>
      <c r="K2099" s="103" t="str">
        <f>IF(CADA_PROD!C2099="","",IFERROR($J2099/SUM($J$6:$J$1006),""))</f>
        <v/>
      </c>
      <c r="L2099" s="103" t="str">
        <f>IF(CADA_PROD!C2099="","",IFERROR(H2099/SUM($H$6:$H$1006)+P2099,""))</f>
        <v/>
      </c>
      <c r="M2099" s="102" t="str">
        <f>IF(CADA_PROD!$C2099="","",IFERROR(SUMIFS(MOVI_ENTR!M:M,MOVI_ENTR!D:D,D2099)/SUMIFS(MOVI_ENTR!I:I,MOVI_ENTR!D:D,D2099),0))</f>
        <v/>
      </c>
      <c r="N2099" s="104" t="str">
        <f>IF(CADA_PROD!C2099="","",G2099/E2099)</f>
        <v/>
      </c>
    </row>
    <row r="2100" spans="3:14">
      <c r="C2100" s="99" t="str">
        <f>IF(CADA_PROD!C2100="","",CADA_PROD!C2100)</f>
        <v/>
      </c>
      <c r="D2100" s="100" t="str">
        <f>IF(CADA_PROD!D2100="","",CADA_PROD!D2100)</f>
        <v/>
      </c>
      <c r="E2100" s="101" t="str">
        <f>IF(CADA_PROD!E2100="","",CADA_PROD!E2100)</f>
        <v/>
      </c>
      <c r="F2100" s="101" t="str">
        <f>IF(CADA_PROD!D2100="","",SUMIFS(MOVI_ENTR!I:I,MOVI_ENTR!D:D,D2100))</f>
        <v/>
      </c>
      <c r="G2100" s="101" t="str">
        <f>IF(CADA_PROD!C2100="","",SUMIFS(MOVI_SAID!H:H,MOVI_SAID!D:D,D2100))</f>
        <v/>
      </c>
      <c r="H2100" s="101" t="str">
        <f t="shared" si="51"/>
        <v/>
      </c>
      <c r="I2100" s="100" t="str">
        <f>IF(CADA_PROD!C2100="","",IFERROR(IF(H2100&lt;=0,"Sem estoque",IF(H2100/E2100&lt;0.25,"Quase sem estoque",IF(H2100/E2100&lt;1.2,"Estoque baixo",IF(H2100/E2100&lt;2,"Estoque moderado","Estoque confortável")))),""))</f>
        <v/>
      </c>
      <c r="J2100" s="102" t="str">
        <f>IF(CADA_PROD!C2100="","",SUMIFS(MOVI_ENTR!M:M,MOVI_ENTR!D:D,D2100))</f>
        <v/>
      </c>
      <c r="K2100" s="103" t="str">
        <f>IF(CADA_PROD!C2100="","",IFERROR($J2100/SUM($J$6:$J$1006),""))</f>
        <v/>
      </c>
      <c r="L2100" s="103" t="str">
        <f>IF(CADA_PROD!C2100="","",IFERROR(H2100/SUM($H$6:$H$1006)+P2100,""))</f>
        <v/>
      </c>
      <c r="M2100" s="102" t="str">
        <f>IF(CADA_PROD!$C2100="","",IFERROR(SUMIFS(MOVI_ENTR!M:M,MOVI_ENTR!D:D,D2100)/SUMIFS(MOVI_ENTR!I:I,MOVI_ENTR!D:D,D2100),0))</f>
        <v/>
      </c>
      <c r="N2100" s="104" t="str">
        <f>IF(CADA_PROD!C2100="","",G2100/E2100)</f>
        <v/>
      </c>
    </row>
    <row r="2101" spans="3:14">
      <c r="C2101" s="99" t="str">
        <f>IF(CADA_PROD!C2101="","",CADA_PROD!C2101)</f>
        <v/>
      </c>
      <c r="D2101" s="100" t="str">
        <f>IF(CADA_PROD!D2101="","",CADA_PROD!D2101)</f>
        <v/>
      </c>
      <c r="E2101" s="101" t="str">
        <f>IF(CADA_PROD!E2101="","",CADA_PROD!E2101)</f>
        <v/>
      </c>
      <c r="F2101" s="101" t="str">
        <f>IF(CADA_PROD!D2101="","",SUMIFS(MOVI_ENTR!I:I,MOVI_ENTR!D:D,D2101))</f>
        <v/>
      </c>
      <c r="G2101" s="101" t="str">
        <f>IF(CADA_PROD!C2101="","",SUMIFS(MOVI_SAID!H:H,MOVI_SAID!D:D,D2101))</f>
        <v/>
      </c>
      <c r="H2101" s="101" t="str">
        <f t="shared" si="51"/>
        <v/>
      </c>
      <c r="I2101" s="100" t="str">
        <f>IF(CADA_PROD!C2101="","",IFERROR(IF(H2101&lt;=0,"Sem estoque",IF(H2101/E2101&lt;0.25,"Quase sem estoque",IF(H2101/E2101&lt;1.2,"Estoque baixo",IF(H2101/E2101&lt;2,"Estoque moderado","Estoque confortável")))),""))</f>
        <v/>
      </c>
      <c r="J2101" s="102" t="str">
        <f>IF(CADA_PROD!C2101="","",SUMIFS(MOVI_ENTR!M:M,MOVI_ENTR!D:D,D2101))</f>
        <v/>
      </c>
      <c r="K2101" s="103" t="str">
        <f>IF(CADA_PROD!C2101="","",IFERROR($J2101/SUM($J$6:$J$1006),""))</f>
        <v/>
      </c>
      <c r="L2101" s="103" t="str">
        <f>IF(CADA_PROD!C2101="","",IFERROR(H2101/SUM($H$6:$H$1006)+P2101,""))</f>
        <v/>
      </c>
      <c r="M2101" s="102" t="str">
        <f>IF(CADA_PROD!$C2101="","",IFERROR(SUMIFS(MOVI_ENTR!M:M,MOVI_ENTR!D:D,D2101)/SUMIFS(MOVI_ENTR!I:I,MOVI_ENTR!D:D,D2101),0))</f>
        <v/>
      </c>
      <c r="N2101" s="104" t="str">
        <f>IF(CADA_PROD!C2101="","",G2101/E2101)</f>
        <v/>
      </c>
    </row>
    <row r="2102" spans="3:14">
      <c r="C2102" s="99" t="str">
        <f>IF(CADA_PROD!C2102="","",CADA_PROD!C2102)</f>
        <v/>
      </c>
      <c r="D2102" s="100" t="str">
        <f>IF(CADA_PROD!D2102="","",CADA_PROD!D2102)</f>
        <v/>
      </c>
      <c r="E2102" s="101" t="str">
        <f>IF(CADA_PROD!E2102="","",CADA_PROD!E2102)</f>
        <v/>
      </c>
      <c r="F2102" s="101" t="str">
        <f>IF(CADA_PROD!D2102="","",SUMIFS(MOVI_ENTR!I:I,MOVI_ENTR!D:D,D2102))</f>
        <v/>
      </c>
      <c r="G2102" s="101" t="str">
        <f>IF(CADA_PROD!C2102="","",SUMIFS(MOVI_SAID!H:H,MOVI_SAID!D:D,D2102))</f>
        <v/>
      </c>
      <c r="H2102" s="101" t="str">
        <f t="shared" si="51"/>
        <v/>
      </c>
      <c r="I2102" s="100" t="str">
        <f>IF(CADA_PROD!C2102="","",IFERROR(IF(H2102&lt;=0,"Sem estoque",IF(H2102/E2102&lt;0.25,"Quase sem estoque",IF(H2102/E2102&lt;1.2,"Estoque baixo",IF(H2102/E2102&lt;2,"Estoque moderado","Estoque confortável")))),""))</f>
        <v/>
      </c>
      <c r="J2102" s="102" t="str">
        <f>IF(CADA_PROD!C2102="","",SUMIFS(MOVI_ENTR!M:M,MOVI_ENTR!D:D,D2102))</f>
        <v/>
      </c>
      <c r="K2102" s="103" t="str">
        <f>IF(CADA_PROD!C2102="","",IFERROR($J2102/SUM($J$6:$J$1006),""))</f>
        <v/>
      </c>
      <c r="L2102" s="103" t="str">
        <f>IF(CADA_PROD!C2102="","",IFERROR(H2102/SUM($H$6:$H$1006)+P2102,""))</f>
        <v/>
      </c>
      <c r="M2102" s="102" t="str">
        <f>IF(CADA_PROD!$C2102="","",IFERROR(SUMIFS(MOVI_ENTR!M:M,MOVI_ENTR!D:D,D2102)/SUMIFS(MOVI_ENTR!I:I,MOVI_ENTR!D:D,D2102),0))</f>
        <v/>
      </c>
      <c r="N2102" s="104" t="str">
        <f>IF(CADA_PROD!C2102="","",G2102/E2102)</f>
        <v/>
      </c>
    </row>
    <row r="2103" spans="3:14">
      <c r="C2103" s="99" t="str">
        <f>IF(CADA_PROD!C2103="","",CADA_PROD!C2103)</f>
        <v/>
      </c>
      <c r="D2103" s="100" t="str">
        <f>IF(CADA_PROD!D2103="","",CADA_PROD!D2103)</f>
        <v/>
      </c>
      <c r="E2103" s="101" t="str">
        <f>IF(CADA_PROD!E2103="","",CADA_PROD!E2103)</f>
        <v/>
      </c>
      <c r="F2103" s="101" t="str">
        <f>IF(CADA_PROD!D2103="","",SUMIFS(MOVI_ENTR!I:I,MOVI_ENTR!D:D,D2103))</f>
        <v/>
      </c>
      <c r="G2103" s="101" t="str">
        <f>IF(CADA_PROD!C2103="","",SUMIFS(MOVI_SAID!H:H,MOVI_SAID!D:D,D2103))</f>
        <v/>
      </c>
      <c r="H2103" s="101" t="str">
        <f t="shared" si="51"/>
        <v/>
      </c>
      <c r="I2103" s="100" t="str">
        <f>IF(CADA_PROD!C2103="","",IFERROR(IF(H2103&lt;=0,"Sem estoque",IF(H2103/E2103&lt;0.25,"Quase sem estoque",IF(H2103/E2103&lt;1.2,"Estoque baixo",IF(H2103/E2103&lt;2,"Estoque moderado","Estoque confortável")))),""))</f>
        <v/>
      </c>
      <c r="J2103" s="102" t="str">
        <f>IF(CADA_PROD!C2103="","",SUMIFS(MOVI_ENTR!M:M,MOVI_ENTR!D:D,D2103))</f>
        <v/>
      </c>
      <c r="K2103" s="103" t="str">
        <f>IF(CADA_PROD!C2103="","",IFERROR($J2103/SUM($J$6:$J$1006),""))</f>
        <v/>
      </c>
      <c r="L2103" s="103" t="str">
        <f>IF(CADA_PROD!C2103="","",IFERROR(H2103/SUM($H$6:$H$1006)+P2103,""))</f>
        <v/>
      </c>
      <c r="M2103" s="102" t="str">
        <f>IF(CADA_PROD!$C2103="","",IFERROR(SUMIFS(MOVI_ENTR!M:M,MOVI_ENTR!D:D,D2103)/SUMIFS(MOVI_ENTR!I:I,MOVI_ENTR!D:D,D2103),0))</f>
        <v/>
      </c>
      <c r="N2103" s="104" t="str">
        <f>IF(CADA_PROD!C2103="","",G2103/E2103)</f>
        <v/>
      </c>
    </row>
    <row r="2104" spans="3:14">
      <c r="C2104" s="99" t="str">
        <f>IF(CADA_PROD!C2104="","",CADA_PROD!C2104)</f>
        <v/>
      </c>
      <c r="D2104" s="100" t="str">
        <f>IF(CADA_PROD!D2104="","",CADA_PROD!D2104)</f>
        <v/>
      </c>
      <c r="E2104" s="101" t="str">
        <f>IF(CADA_PROD!E2104="","",CADA_PROD!E2104)</f>
        <v/>
      </c>
      <c r="F2104" s="101" t="str">
        <f>IF(CADA_PROD!D2104="","",SUMIFS(MOVI_ENTR!I:I,MOVI_ENTR!D:D,D2104))</f>
        <v/>
      </c>
      <c r="G2104" s="101" t="str">
        <f>IF(CADA_PROD!C2104="","",SUMIFS(MOVI_SAID!H:H,MOVI_SAID!D:D,D2104))</f>
        <v/>
      </c>
      <c r="H2104" s="101" t="str">
        <f t="shared" si="51"/>
        <v/>
      </c>
      <c r="I2104" s="100" t="str">
        <f>IF(CADA_PROD!C2104="","",IFERROR(IF(H2104&lt;=0,"Sem estoque",IF(H2104/E2104&lt;0.25,"Quase sem estoque",IF(H2104/E2104&lt;1.2,"Estoque baixo",IF(H2104/E2104&lt;2,"Estoque moderado","Estoque confortável")))),""))</f>
        <v/>
      </c>
      <c r="J2104" s="102" t="str">
        <f>IF(CADA_PROD!C2104="","",SUMIFS(MOVI_ENTR!M:M,MOVI_ENTR!D:D,D2104))</f>
        <v/>
      </c>
      <c r="K2104" s="103" t="str">
        <f>IF(CADA_PROD!C2104="","",IFERROR($J2104/SUM($J$6:$J$1006),""))</f>
        <v/>
      </c>
      <c r="L2104" s="103" t="str">
        <f>IF(CADA_PROD!C2104="","",IFERROR(H2104/SUM($H$6:$H$1006)+P2104,""))</f>
        <v/>
      </c>
      <c r="M2104" s="102" t="str">
        <f>IF(CADA_PROD!$C2104="","",IFERROR(SUMIFS(MOVI_ENTR!M:M,MOVI_ENTR!D:D,D2104)/SUMIFS(MOVI_ENTR!I:I,MOVI_ENTR!D:D,D2104),0))</f>
        <v/>
      </c>
      <c r="N2104" s="104" t="str">
        <f>IF(CADA_PROD!C2104="","",G2104/E2104)</f>
        <v/>
      </c>
    </row>
    <row r="2105" spans="3:14">
      <c r="C2105" s="99" t="str">
        <f>IF(CADA_PROD!C2105="","",CADA_PROD!C2105)</f>
        <v/>
      </c>
      <c r="D2105" s="100" t="str">
        <f>IF(CADA_PROD!D2105="","",CADA_PROD!D2105)</f>
        <v/>
      </c>
      <c r="E2105" s="101" t="str">
        <f>IF(CADA_PROD!E2105="","",CADA_PROD!E2105)</f>
        <v/>
      </c>
      <c r="F2105" s="101" t="str">
        <f>IF(CADA_PROD!D2105="","",SUMIFS(MOVI_ENTR!I:I,MOVI_ENTR!D:D,D2105))</f>
        <v/>
      </c>
      <c r="G2105" s="101" t="str">
        <f>IF(CADA_PROD!C2105="","",SUMIFS(MOVI_SAID!H:H,MOVI_SAID!D:D,D2105))</f>
        <v/>
      </c>
      <c r="H2105" s="101" t="str">
        <f t="shared" si="51"/>
        <v/>
      </c>
      <c r="I2105" s="100" t="str">
        <f>IF(CADA_PROD!C2105="","",IFERROR(IF(H2105&lt;=0,"Sem estoque",IF(H2105/E2105&lt;0.25,"Quase sem estoque",IF(H2105/E2105&lt;1.2,"Estoque baixo",IF(H2105/E2105&lt;2,"Estoque moderado","Estoque confortável")))),""))</f>
        <v/>
      </c>
      <c r="J2105" s="102" t="str">
        <f>IF(CADA_PROD!C2105="","",SUMIFS(MOVI_ENTR!M:M,MOVI_ENTR!D:D,D2105))</f>
        <v/>
      </c>
      <c r="K2105" s="103" t="str">
        <f>IF(CADA_PROD!C2105="","",IFERROR($J2105/SUM($J$6:$J$1006),""))</f>
        <v/>
      </c>
      <c r="L2105" s="103" t="str">
        <f>IF(CADA_PROD!C2105="","",IFERROR(H2105/SUM($H$6:$H$1006)+P2105,""))</f>
        <v/>
      </c>
      <c r="M2105" s="102" t="str">
        <f>IF(CADA_PROD!$C2105="","",IFERROR(SUMIFS(MOVI_ENTR!M:M,MOVI_ENTR!D:D,D2105)/SUMIFS(MOVI_ENTR!I:I,MOVI_ENTR!D:D,D2105),0))</f>
        <v/>
      </c>
      <c r="N2105" s="104" t="str">
        <f>IF(CADA_PROD!C2105="","",G2105/E2105)</f>
        <v/>
      </c>
    </row>
    <row r="2106" spans="3:14">
      <c r="C2106" s="99" t="str">
        <f>IF(CADA_PROD!C2106="","",CADA_PROD!C2106)</f>
        <v/>
      </c>
      <c r="D2106" s="100" t="str">
        <f>IF(CADA_PROD!D2106="","",CADA_PROD!D2106)</f>
        <v/>
      </c>
      <c r="E2106" s="101" t="str">
        <f>IF(CADA_PROD!E2106="","",CADA_PROD!E2106)</f>
        <v/>
      </c>
      <c r="F2106" s="101" t="str">
        <f>IF(CADA_PROD!D2106="","",SUMIFS(MOVI_ENTR!I:I,MOVI_ENTR!D:D,D2106))</f>
        <v/>
      </c>
      <c r="G2106" s="101" t="str">
        <f>IF(CADA_PROD!C2106="","",SUMIFS(MOVI_SAID!H:H,MOVI_SAID!D:D,D2106))</f>
        <v/>
      </c>
      <c r="H2106" s="101" t="str">
        <f t="shared" si="51"/>
        <v/>
      </c>
      <c r="I2106" s="100" t="str">
        <f>IF(CADA_PROD!C2106="","",IFERROR(IF(H2106&lt;=0,"Sem estoque",IF(H2106/E2106&lt;0.25,"Quase sem estoque",IF(H2106/E2106&lt;1.2,"Estoque baixo",IF(H2106/E2106&lt;2,"Estoque moderado","Estoque confortável")))),""))</f>
        <v/>
      </c>
      <c r="J2106" s="102" t="str">
        <f>IF(CADA_PROD!C2106="","",SUMIFS(MOVI_ENTR!M:M,MOVI_ENTR!D:D,D2106))</f>
        <v/>
      </c>
      <c r="K2106" s="103" t="str">
        <f>IF(CADA_PROD!C2106="","",IFERROR($J2106/SUM($J$6:$J$1006),""))</f>
        <v/>
      </c>
      <c r="L2106" s="103" t="str">
        <f>IF(CADA_PROD!C2106="","",IFERROR(H2106/SUM($H$6:$H$1006)+P2106,""))</f>
        <v/>
      </c>
      <c r="M2106" s="102" t="str">
        <f>IF(CADA_PROD!$C2106="","",IFERROR(SUMIFS(MOVI_ENTR!M:M,MOVI_ENTR!D:D,D2106)/SUMIFS(MOVI_ENTR!I:I,MOVI_ENTR!D:D,D2106),0))</f>
        <v/>
      </c>
      <c r="N2106" s="104" t="str">
        <f>IF(CADA_PROD!C2106="","",G2106/E2106)</f>
        <v/>
      </c>
    </row>
    <row r="2107" spans="3:14">
      <c r="C2107" s="99" t="str">
        <f>IF(CADA_PROD!C2107="","",CADA_PROD!C2107)</f>
        <v/>
      </c>
      <c r="D2107" s="100" t="str">
        <f>IF(CADA_PROD!D2107="","",CADA_PROD!D2107)</f>
        <v/>
      </c>
      <c r="E2107" s="101" t="str">
        <f>IF(CADA_PROD!E2107="","",CADA_PROD!E2107)</f>
        <v/>
      </c>
      <c r="F2107" s="101" t="str">
        <f>IF(CADA_PROD!D2107="","",SUMIFS(MOVI_ENTR!I:I,MOVI_ENTR!D:D,D2107))</f>
        <v/>
      </c>
      <c r="G2107" s="101" t="str">
        <f>IF(CADA_PROD!C2107="","",SUMIFS(MOVI_SAID!H:H,MOVI_SAID!D:D,D2107))</f>
        <v/>
      </c>
      <c r="H2107" s="101" t="str">
        <f t="shared" si="51"/>
        <v/>
      </c>
      <c r="I2107" s="100" t="str">
        <f>IF(CADA_PROD!C2107="","",IFERROR(IF(H2107&lt;=0,"Sem estoque",IF(H2107/E2107&lt;0.25,"Quase sem estoque",IF(H2107/E2107&lt;1.2,"Estoque baixo",IF(H2107/E2107&lt;2,"Estoque moderado","Estoque confortável")))),""))</f>
        <v/>
      </c>
      <c r="J2107" s="102" t="str">
        <f>IF(CADA_PROD!C2107="","",SUMIFS(MOVI_ENTR!M:M,MOVI_ENTR!D:D,D2107))</f>
        <v/>
      </c>
      <c r="K2107" s="103" t="str">
        <f>IF(CADA_PROD!C2107="","",IFERROR($J2107/SUM($J$6:$J$1006),""))</f>
        <v/>
      </c>
      <c r="L2107" s="103" t="str">
        <f>IF(CADA_PROD!C2107="","",IFERROR(H2107/SUM($H$6:$H$1006)+P2107,""))</f>
        <v/>
      </c>
      <c r="M2107" s="102" t="str">
        <f>IF(CADA_PROD!$C2107="","",IFERROR(SUMIFS(MOVI_ENTR!M:M,MOVI_ENTR!D:D,D2107)/SUMIFS(MOVI_ENTR!I:I,MOVI_ENTR!D:D,D2107),0))</f>
        <v/>
      </c>
      <c r="N2107" s="104" t="str">
        <f>IF(CADA_PROD!C2107="","",G2107/E2107)</f>
        <v/>
      </c>
    </row>
    <row r="2108" spans="3:14">
      <c r="C2108" s="99" t="str">
        <f>IF(CADA_PROD!C2108="","",CADA_PROD!C2108)</f>
        <v/>
      </c>
      <c r="D2108" s="100" t="str">
        <f>IF(CADA_PROD!D2108="","",CADA_PROD!D2108)</f>
        <v/>
      </c>
      <c r="E2108" s="101" t="str">
        <f>IF(CADA_PROD!E2108="","",CADA_PROD!E2108)</f>
        <v/>
      </c>
      <c r="F2108" s="101" t="str">
        <f>IF(CADA_PROD!D2108="","",SUMIFS(MOVI_ENTR!I:I,MOVI_ENTR!D:D,D2108))</f>
        <v/>
      </c>
      <c r="G2108" s="101" t="str">
        <f>IF(CADA_PROD!C2108="","",SUMIFS(MOVI_SAID!H:H,MOVI_SAID!D:D,D2108))</f>
        <v/>
      </c>
      <c r="H2108" s="101" t="str">
        <f t="shared" si="51"/>
        <v/>
      </c>
      <c r="I2108" s="100" t="str">
        <f>IF(CADA_PROD!C2108="","",IFERROR(IF(H2108&lt;=0,"Sem estoque",IF(H2108/E2108&lt;0.25,"Quase sem estoque",IF(H2108/E2108&lt;1.2,"Estoque baixo",IF(H2108/E2108&lt;2,"Estoque moderado","Estoque confortável")))),""))</f>
        <v/>
      </c>
      <c r="J2108" s="102" t="str">
        <f>IF(CADA_PROD!C2108="","",SUMIFS(MOVI_ENTR!M:M,MOVI_ENTR!D:D,D2108))</f>
        <v/>
      </c>
      <c r="K2108" s="103" t="str">
        <f>IF(CADA_PROD!C2108="","",IFERROR($J2108/SUM($J$6:$J$1006),""))</f>
        <v/>
      </c>
      <c r="L2108" s="103" t="str">
        <f>IF(CADA_PROD!C2108="","",IFERROR(H2108/SUM($H$6:$H$1006)+P2108,""))</f>
        <v/>
      </c>
      <c r="M2108" s="102" t="str">
        <f>IF(CADA_PROD!$C2108="","",IFERROR(SUMIFS(MOVI_ENTR!M:M,MOVI_ENTR!D:D,D2108)/SUMIFS(MOVI_ENTR!I:I,MOVI_ENTR!D:D,D2108),0))</f>
        <v/>
      </c>
      <c r="N2108" s="104" t="str">
        <f>IF(CADA_PROD!C2108="","",G2108/E2108)</f>
        <v/>
      </c>
    </row>
    <row r="2109" spans="3:14">
      <c r="C2109" s="99" t="str">
        <f>IF(CADA_PROD!C2109="","",CADA_PROD!C2109)</f>
        <v/>
      </c>
      <c r="D2109" s="100" t="str">
        <f>IF(CADA_PROD!D2109="","",CADA_PROD!D2109)</f>
        <v/>
      </c>
      <c r="E2109" s="101" t="str">
        <f>IF(CADA_PROD!E2109="","",CADA_PROD!E2109)</f>
        <v/>
      </c>
      <c r="F2109" s="101" t="str">
        <f>IF(CADA_PROD!D2109="","",SUMIFS(MOVI_ENTR!I:I,MOVI_ENTR!D:D,D2109))</f>
        <v/>
      </c>
      <c r="G2109" s="101" t="str">
        <f>IF(CADA_PROD!C2109="","",SUMIFS(MOVI_SAID!H:H,MOVI_SAID!D:D,D2109))</f>
        <v/>
      </c>
      <c r="H2109" s="101" t="str">
        <f t="shared" si="51"/>
        <v/>
      </c>
      <c r="I2109" s="100" t="str">
        <f>IF(CADA_PROD!C2109="","",IFERROR(IF(H2109&lt;=0,"Sem estoque",IF(H2109/E2109&lt;0.25,"Quase sem estoque",IF(H2109/E2109&lt;1.2,"Estoque baixo",IF(H2109/E2109&lt;2,"Estoque moderado","Estoque confortável")))),""))</f>
        <v/>
      </c>
      <c r="J2109" s="102" t="str">
        <f>IF(CADA_PROD!C2109="","",SUMIFS(MOVI_ENTR!M:M,MOVI_ENTR!D:D,D2109))</f>
        <v/>
      </c>
      <c r="K2109" s="103" t="str">
        <f>IF(CADA_PROD!C2109="","",IFERROR($J2109/SUM($J$6:$J$1006),""))</f>
        <v/>
      </c>
      <c r="L2109" s="103" t="str">
        <f>IF(CADA_PROD!C2109="","",IFERROR(H2109/SUM($H$6:$H$1006)+P2109,""))</f>
        <v/>
      </c>
      <c r="M2109" s="102" t="str">
        <f>IF(CADA_PROD!$C2109="","",IFERROR(SUMIFS(MOVI_ENTR!M:M,MOVI_ENTR!D:D,D2109)/SUMIFS(MOVI_ENTR!I:I,MOVI_ENTR!D:D,D2109),0))</f>
        <v/>
      </c>
      <c r="N2109" s="104" t="str">
        <f>IF(CADA_PROD!C2109="","",G2109/E2109)</f>
        <v/>
      </c>
    </row>
    <row r="2110" spans="3:14">
      <c r="C2110" s="99" t="str">
        <f>IF(CADA_PROD!C2110="","",CADA_PROD!C2110)</f>
        <v/>
      </c>
      <c r="D2110" s="100" t="str">
        <f>IF(CADA_PROD!D2110="","",CADA_PROD!D2110)</f>
        <v/>
      </c>
      <c r="E2110" s="101" t="str">
        <f>IF(CADA_PROD!E2110="","",CADA_PROD!E2110)</f>
        <v/>
      </c>
      <c r="F2110" s="101" t="str">
        <f>IF(CADA_PROD!D2110="","",SUMIFS(MOVI_ENTR!I:I,MOVI_ENTR!D:D,D2110))</f>
        <v/>
      </c>
      <c r="G2110" s="101" t="str">
        <f>IF(CADA_PROD!C2110="","",SUMIFS(MOVI_SAID!H:H,MOVI_SAID!D:D,D2110))</f>
        <v/>
      </c>
      <c r="H2110" s="101" t="str">
        <f t="shared" si="51"/>
        <v/>
      </c>
      <c r="I2110" s="100" t="str">
        <f>IF(CADA_PROD!C2110="","",IFERROR(IF(H2110&lt;=0,"Sem estoque",IF(H2110/E2110&lt;0.25,"Quase sem estoque",IF(H2110/E2110&lt;1.2,"Estoque baixo",IF(H2110/E2110&lt;2,"Estoque moderado","Estoque confortável")))),""))</f>
        <v/>
      </c>
      <c r="J2110" s="102" t="str">
        <f>IF(CADA_PROD!C2110="","",SUMIFS(MOVI_ENTR!M:M,MOVI_ENTR!D:D,D2110))</f>
        <v/>
      </c>
      <c r="K2110" s="103" t="str">
        <f>IF(CADA_PROD!C2110="","",IFERROR($J2110/SUM($J$6:$J$1006),""))</f>
        <v/>
      </c>
      <c r="L2110" s="103" t="str">
        <f>IF(CADA_PROD!C2110="","",IFERROR(H2110/SUM($H$6:$H$1006)+P2110,""))</f>
        <v/>
      </c>
      <c r="M2110" s="102" t="str">
        <f>IF(CADA_PROD!$C2110="","",IFERROR(SUMIFS(MOVI_ENTR!M:M,MOVI_ENTR!D:D,D2110)/SUMIFS(MOVI_ENTR!I:I,MOVI_ENTR!D:D,D2110),0))</f>
        <v/>
      </c>
      <c r="N2110" s="104" t="str">
        <f>IF(CADA_PROD!C2110="","",G2110/E2110)</f>
        <v/>
      </c>
    </row>
    <row r="2111" spans="3:14">
      <c r="C2111" s="99" t="str">
        <f>IF(CADA_PROD!C2111="","",CADA_PROD!C2111)</f>
        <v/>
      </c>
      <c r="D2111" s="100" t="str">
        <f>IF(CADA_PROD!D2111="","",CADA_PROD!D2111)</f>
        <v/>
      </c>
      <c r="E2111" s="101" t="str">
        <f>IF(CADA_PROD!E2111="","",CADA_PROD!E2111)</f>
        <v/>
      </c>
      <c r="F2111" s="101" t="str">
        <f>IF(CADA_PROD!D2111="","",SUMIFS(MOVI_ENTR!I:I,MOVI_ENTR!D:D,D2111))</f>
        <v/>
      </c>
      <c r="G2111" s="101" t="str">
        <f>IF(CADA_PROD!C2111="","",SUMIFS(MOVI_SAID!H:H,MOVI_SAID!D:D,D2111))</f>
        <v/>
      </c>
      <c r="H2111" s="101" t="str">
        <f t="shared" si="51"/>
        <v/>
      </c>
      <c r="I2111" s="100" t="str">
        <f>IF(CADA_PROD!C2111="","",IFERROR(IF(H2111&lt;=0,"Sem estoque",IF(H2111/E2111&lt;0.25,"Quase sem estoque",IF(H2111/E2111&lt;1.2,"Estoque baixo",IF(H2111/E2111&lt;2,"Estoque moderado","Estoque confortável")))),""))</f>
        <v/>
      </c>
      <c r="J2111" s="102" t="str">
        <f>IF(CADA_PROD!C2111="","",SUMIFS(MOVI_ENTR!M:M,MOVI_ENTR!D:D,D2111))</f>
        <v/>
      </c>
      <c r="K2111" s="103" t="str">
        <f>IF(CADA_PROD!C2111="","",IFERROR($J2111/SUM($J$6:$J$1006),""))</f>
        <v/>
      </c>
      <c r="L2111" s="103" t="str">
        <f>IF(CADA_PROD!C2111="","",IFERROR(H2111/SUM($H$6:$H$1006)+P2111,""))</f>
        <v/>
      </c>
      <c r="M2111" s="102" t="str">
        <f>IF(CADA_PROD!$C2111="","",IFERROR(SUMIFS(MOVI_ENTR!M:M,MOVI_ENTR!D:D,D2111)/SUMIFS(MOVI_ENTR!I:I,MOVI_ENTR!D:D,D2111),0))</f>
        <v/>
      </c>
      <c r="N2111" s="104" t="str">
        <f>IF(CADA_PROD!C2111="","",G2111/E2111)</f>
        <v/>
      </c>
    </row>
    <row r="2112" spans="3:14">
      <c r="C2112" s="99" t="str">
        <f>IF(CADA_PROD!C2112="","",CADA_PROD!C2112)</f>
        <v/>
      </c>
      <c r="D2112" s="100" t="str">
        <f>IF(CADA_PROD!D2112="","",CADA_PROD!D2112)</f>
        <v/>
      </c>
      <c r="E2112" s="101" t="str">
        <f>IF(CADA_PROD!E2112="","",CADA_PROD!E2112)</f>
        <v/>
      </c>
      <c r="F2112" s="101" t="str">
        <f>IF(CADA_PROD!D2112="","",SUMIFS(MOVI_ENTR!I:I,MOVI_ENTR!D:D,D2112))</f>
        <v/>
      </c>
      <c r="G2112" s="101" t="str">
        <f>IF(CADA_PROD!C2112="","",SUMIFS(MOVI_SAID!H:H,MOVI_SAID!D:D,D2112))</f>
        <v/>
      </c>
      <c r="H2112" s="101" t="str">
        <f t="shared" si="51"/>
        <v/>
      </c>
      <c r="I2112" s="100" t="str">
        <f>IF(CADA_PROD!C2112="","",IFERROR(IF(H2112&lt;=0,"Sem estoque",IF(H2112/E2112&lt;0.25,"Quase sem estoque",IF(H2112/E2112&lt;1.2,"Estoque baixo",IF(H2112/E2112&lt;2,"Estoque moderado","Estoque confortável")))),""))</f>
        <v/>
      </c>
      <c r="J2112" s="102" t="str">
        <f>IF(CADA_PROD!C2112="","",SUMIFS(MOVI_ENTR!M:M,MOVI_ENTR!D:D,D2112))</f>
        <v/>
      </c>
      <c r="K2112" s="103" t="str">
        <f>IF(CADA_PROD!C2112="","",IFERROR($J2112/SUM($J$6:$J$1006),""))</f>
        <v/>
      </c>
      <c r="L2112" s="103" t="str">
        <f>IF(CADA_PROD!C2112="","",IFERROR(H2112/SUM($H$6:$H$1006)+P2112,""))</f>
        <v/>
      </c>
      <c r="M2112" s="102" t="str">
        <f>IF(CADA_PROD!$C2112="","",IFERROR(SUMIFS(MOVI_ENTR!M:M,MOVI_ENTR!D:D,D2112)/SUMIFS(MOVI_ENTR!I:I,MOVI_ENTR!D:D,D2112),0))</f>
        <v/>
      </c>
      <c r="N2112" s="104" t="str">
        <f>IF(CADA_PROD!C2112="","",G2112/E2112)</f>
        <v/>
      </c>
    </row>
    <row r="2113" spans="3:14">
      <c r="C2113" s="99" t="str">
        <f>IF(CADA_PROD!C2113="","",CADA_PROD!C2113)</f>
        <v/>
      </c>
      <c r="D2113" s="100" t="str">
        <f>IF(CADA_PROD!D2113="","",CADA_PROD!D2113)</f>
        <v/>
      </c>
      <c r="E2113" s="101" t="str">
        <f>IF(CADA_PROD!E2113="","",CADA_PROD!E2113)</f>
        <v/>
      </c>
      <c r="F2113" s="101" t="str">
        <f>IF(CADA_PROD!D2113="","",SUMIFS(MOVI_ENTR!I:I,MOVI_ENTR!D:D,D2113))</f>
        <v/>
      </c>
      <c r="G2113" s="101" t="str">
        <f>IF(CADA_PROD!C2113="","",SUMIFS(MOVI_SAID!H:H,MOVI_SAID!D:D,D2113))</f>
        <v/>
      </c>
      <c r="H2113" s="101" t="str">
        <f t="shared" si="51"/>
        <v/>
      </c>
      <c r="I2113" s="100" t="str">
        <f>IF(CADA_PROD!C2113="","",IFERROR(IF(H2113&lt;=0,"Sem estoque",IF(H2113/E2113&lt;0.25,"Quase sem estoque",IF(H2113/E2113&lt;1.2,"Estoque baixo",IF(H2113/E2113&lt;2,"Estoque moderado","Estoque confortável")))),""))</f>
        <v/>
      </c>
      <c r="J2113" s="102" t="str">
        <f>IF(CADA_PROD!C2113="","",SUMIFS(MOVI_ENTR!M:M,MOVI_ENTR!D:D,D2113))</f>
        <v/>
      </c>
      <c r="K2113" s="103" t="str">
        <f>IF(CADA_PROD!C2113="","",IFERROR($J2113/SUM($J$6:$J$1006),""))</f>
        <v/>
      </c>
      <c r="L2113" s="103" t="str">
        <f>IF(CADA_PROD!C2113="","",IFERROR(H2113/SUM($H$6:$H$1006)+P2113,""))</f>
        <v/>
      </c>
      <c r="M2113" s="102" t="str">
        <f>IF(CADA_PROD!$C2113="","",IFERROR(SUMIFS(MOVI_ENTR!M:M,MOVI_ENTR!D:D,D2113)/SUMIFS(MOVI_ENTR!I:I,MOVI_ENTR!D:D,D2113),0))</f>
        <v/>
      </c>
      <c r="N2113" s="104" t="str">
        <f>IF(CADA_PROD!C2113="","",G2113/E2113)</f>
        <v/>
      </c>
    </row>
    <row r="2114" spans="3:14">
      <c r="C2114" s="99" t="str">
        <f>IF(CADA_PROD!C2114="","",CADA_PROD!C2114)</f>
        <v/>
      </c>
      <c r="D2114" s="100" t="str">
        <f>IF(CADA_PROD!D2114="","",CADA_PROD!D2114)</f>
        <v/>
      </c>
      <c r="E2114" s="101" t="str">
        <f>IF(CADA_PROD!E2114="","",CADA_PROD!E2114)</f>
        <v/>
      </c>
      <c r="F2114" s="101" t="str">
        <f>IF(CADA_PROD!D2114="","",SUMIFS(MOVI_ENTR!I:I,MOVI_ENTR!D:D,D2114))</f>
        <v/>
      </c>
      <c r="G2114" s="101" t="str">
        <f>IF(CADA_PROD!C2114="","",SUMIFS(MOVI_SAID!H:H,MOVI_SAID!D:D,D2114))</f>
        <v/>
      </c>
      <c r="H2114" s="101" t="str">
        <f t="shared" si="51"/>
        <v/>
      </c>
      <c r="I2114" s="100" t="str">
        <f>IF(CADA_PROD!C2114="","",IFERROR(IF(H2114&lt;=0,"Sem estoque",IF(H2114/E2114&lt;0.25,"Quase sem estoque",IF(H2114/E2114&lt;1.2,"Estoque baixo",IF(H2114/E2114&lt;2,"Estoque moderado","Estoque confortável")))),""))</f>
        <v/>
      </c>
      <c r="J2114" s="102" t="str">
        <f>IF(CADA_PROD!C2114="","",SUMIFS(MOVI_ENTR!M:M,MOVI_ENTR!D:D,D2114))</f>
        <v/>
      </c>
      <c r="K2114" s="103" t="str">
        <f>IF(CADA_PROD!C2114="","",IFERROR($J2114/SUM($J$6:$J$1006),""))</f>
        <v/>
      </c>
      <c r="L2114" s="103" t="str">
        <f>IF(CADA_PROD!C2114="","",IFERROR(H2114/SUM($H$6:$H$1006)+P2114,""))</f>
        <v/>
      </c>
      <c r="M2114" s="102" t="str">
        <f>IF(CADA_PROD!$C2114="","",IFERROR(SUMIFS(MOVI_ENTR!M:M,MOVI_ENTR!D:D,D2114)/SUMIFS(MOVI_ENTR!I:I,MOVI_ENTR!D:D,D2114),0))</f>
        <v/>
      </c>
      <c r="N2114" s="104" t="str">
        <f>IF(CADA_PROD!C2114="","",G2114/E2114)</f>
        <v/>
      </c>
    </row>
    <row r="2115" spans="3:14">
      <c r="C2115" s="99" t="str">
        <f>IF(CADA_PROD!C2115="","",CADA_PROD!C2115)</f>
        <v/>
      </c>
      <c r="D2115" s="100" t="str">
        <f>IF(CADA_PROD!D2115="","",CADA_PROD!D2115)</f>
        <v/>
      </c>
      <c r="E2115" s="101" t="str">
        <f>IF(CADA_PROD!E2115="","",CADA_PROD!E2115)</f>
        <v/>
      </c>
      <c r="F2115" s="101" t="str">
        <f>IF(CADA_PROD!D2115="","",SUMIFS(MOVI_ENTR!I:I,MOVI_ENTR!D:D,D2115))</f>
        <v/>
      </c>
      <c r="G2115" s="101" t="str">
        <f>IF(CADA_PROD!C2115="","",SUMIFS(MOVI_SAID!H:H,MOVI_SAID!D:D,D2115))</f>
        <v/>
      </c>
      <c r="H2115" s="101" t="str">
        <f t="shared" si="51"/>
        <v/>
      </c>
      <c r="I2115" s="100" t="str">
        <f>IF(CADA_PROD!C2115="","",IFERROR(IF(H2115&lt;=0,"Sem estoque",IF(H2115/E2115&lt;0.25,"Quase sem estoque",IF(H2115/E2115&lt;1.2,"Estoque baixo",IF(H2115/E2115&lt;2,"Estoque moderado","Estoque confortável")))),""))</f>
        <v/>
      </c>
      <c r="J2115" s="102" t="str">
        <f>IF(CADA_PROD!C2115="","",SUMIFS(MOVI_ENTR!M:M,MOVI_ENTR!D:D,D2115))</f>
        <v/>
      </c>
      <c r="K2115" s="103" t="str">
        <f>IF(CADA_PROD!C2115="","",IFERROR($J2115/SUM($J$6:$J$1006),""))</f>
        <v/>
      </c>
      <c r="L2115" s="103" t="str">
        <f>IF(CADA_PROD!C2115="","",IFERROR(H2115/SUM($H$6:$H$1006)+P2115,""))</f>
        <v/>
      </c>
      <c r="M2115" s="102" t="str">
        <f>IF(CADA_PROD!$C2115="","",IFERROR(SUMIFS(MOVI_ENTR!M:M,MOVI_ENTR!D:D,D2115)/SUMIFS(MOVI_ENTR!I:I,MOVI_ENTR!D:D,D2115),0))</f>
        <v/>
      </c>
      <c r="N2115" s="104" t="str">
        <f>IF(CADA_PROD!C2115="","",G2115/E2115)</f>
        <v/>
      </c>
    </row>
    <row r="2116" spans="3:14">
      <c r="C2116" s="99" t="str">
        <f>IF(CADA_PROD!C2116="","",CADA_PROD!C2116)</f>
        <v/>
      </c>
      <c r="D2116" s="100" t="str">
        <f>IF(CADA_PROD!D2116="","",CADA_PROD!D2116)</f>
        <v/>
      </c>
      <c r="E2116" s="101" t="str">
        <f>IF(CADA_PROD!E2116="","",CADA_PROD!E2116)</f>
        <v/>
      </c>
      <c r="F2116" s="101" t="str">
        <f>IF(CADA_PROD!D2116="","",SUMIFS(MOVI_ENTR!I:I,MOVI_ENTR!D:D,D2116))</f>
        <v/>
      </c>
      <c r="G2116" s="101" t="str">
        <f>IF(CADA_PROD!C2116="","",SUMIFS(MOVI_SAID!H:H,MOVI_SAID!D:D,D2116))</f>
        <v/>
      </c>
      <c r="H2116" s="101" t="str">
        <f t="shared" si="51"/>
        <v/>
      </c>
      <c r="I2116" s="100" t="str">
        <f>IF(CADA_PROD!C2116="","",IFERROR(IF(H2116&lt;=0,"Sem estoque",IF(H2116/E2116&lt;0.25,"Quase sem estoque",IF(H2116/E2116&lt;1.2,"Estoque baixo",IF(H2116/E2116&lt;2,"Estoque moderado","Estoque confortável")))),""))</f>
        <v/>
      </c>
      <c r="J2116" s="102" t="str">
        <f>IF(CADA_PROD!C2116="","",SUMIFS(MOVI_ENTR!M:M,MOVI_ENTR!D:D,D2116))</f>
        <v/>
      </c>
      <c r="K2116" s="103" t="str">
        <f>IF(CADA_PROD!C2116="","",IFERROR($J2116/SUM($J$6:$J$1006),""))</f>
        <v/>
      </c>
      <c r="L2116" s="103" t="str">
        <f>IF(CADA_PROD!C2116="","",IFERROR(H2116/SUM($H$6:$H$1006)+P2116,""))</f>
        <v/>
      </c>
      <c r="M2116" s="102" t="str">
        <f>IF(CADA_PROD!$C2116="","",IFERROR(SUMIFS(MOVI_ENTR!M:M,MOVI_ENTR!D:D,D2116)/SUMIFS(MOVI_ENTR!I:I,MOVI_ENTR!D:D,D2116),0))</f>
        <v/>
      </c>
      <c r="N2116" s="104" t="str">
        <f>IF(CADA_PROD!C2116="","",G2116/E2116)</f>
        <v/>
      </c>
    </row>
    <row r="2117" spans="3:14">
      <c r="C2117" s="99" t="str">
        <f>IF(CADA_PROD!C2117="","",CADA_PROD!C2117)</f>
        <v/>
      </c>
      <c r="D2117" s="100" t="str">
        <f>IF(CADA_PROD!D2117="","",CADA_PROD!D2117)</f>
        <v/>
      </c>
      <c r="E2117" s="101" t="str">
        <f>IF(CADA_PROD!E2117="","",CADA_PROD!E2117)</f>
        <v/>
      </c>
      <c r="F2117" s="101" t="str">
        <f>IF(CADA_PROD!D2117="","",SUMIFS(MOVI_ENTR!I:I,MOVI_ENTR!D:D,D2117))</f>
        <v/>
      </c>
      <c r="G2117" s="101" t="str">
        <f>IF(CADA_PROD!C2117="","",SUMIFS(MOVI_SAID!H:H,MOVI_SAID!D:D,D2117))</f>
        <v/>
      </c>
      <c r="H2117" s="101" t="str">
        <f t="shared" si="51"/>
        <v/>
      </c>
      <c r="I2117" s="100" t="str">
        <f>IF(CADA_PROD!C2117="","",IFERROR(IF(H2117&lt;=0,"Sem estoque",IF(H2117/E2117&lt;0.25,"Quase sem estoque",IF(H2117/E2117&lt;1.2,"Estoque baixo",IF(H2117/E2117&lt;2,"Estoque moderado","Estoque confortável")))),""))</f>
        <v/>
      </c>
      <c r="J2117" s="102" t="str">
        <f>IF(CADA_PROD!C2117="","",SUMIFS(MOVI_ENTR!M:M,MOVI_ENTR!D:D,D2117))</f>
        <v/>
      </c>
      <c r="K2117" s="103" t="str">
        <f>IF(CADA_PROD!C2117="","",IFERROR($J2117/SUM($J$6:$J$1006),""))</f>
        <v/>
      </c>
      <c r="L2117" s="103" t="str">
        <f>IF(CADA_PROD!C2117="","",IFERROR(H2117/SUM($H$6:$H$1006)+P2117,""))</f>
        <v/>
      </c>
      <c r="M2117" s="102" t="str">
        <f>IF(CADA_PROD!$C2117="","",IFERROR(SUMIFS(MOVI_ENTR!M:M,MOVI_ENTR!D:D,D2117)/SUMIFS(MOVI_ENTR!I:I,MOVI_ENTR!D:D,D2117),0))</f>
        <v/>
      </c>
      <c r="N2117" s="104" t="str">
        <f>IF(CADA_PROD!C2117="","",G2117/E2117)</f>
        <v/>
      </c>
    </row>
    <row r="2118" spans="3:14">
      <c r="C2118" s="99" t="str">
        <f>IF(CADA_PROD!C2118="","",CADA_PROD!C2118)</f>
        <v/>
      </c>
      <c r="D2118" s="100" t="str">
        <f>IF(CADA_PROD!D2118="","",CADA_PROD!D2118)</f>
        <v/>
      </c>
      <c r="E2118" s="101" t="str">
        <f>IF(CADA_PROD!E2118="","",CADA_PROD!E2118)</f>
        <v/>
      </c>
      <c r="F2118" s="101" t="str">
        <f>IF(CADA_PROD!D2118="","",SUMIFS(MOVI_ENTR!I:I,MOVI_ENTR!D:D,D2118))</f>
        <v/>
      </c>
      <c r="G2118" s="101" t="str">
        <f>IF(CADA_PROD!C2118="","",SUMIFS(MOVI_SAID!H:H,MOVI_SAID!D:D,D2118))</f>
        <v/>
      </c>
      <c r="H2118" s="101" t="str">
        <f t="shared" si="51"/>
        <v/>
      </c>
      <c r="I2118" s="100" t="str">
        <f>IF(CADA_PROD!C2118="","",IFERROR(IF(H2118&lt;=0,"Sem estoque",IF(H2118/E2118&lt;0.25,"Quase sem estoque",IF(H2118/E2118&lt;1.2,"Estoque baixo",IF(H2118/E2118&lt;2,"Estoque moderado","Estoque confortável")))),""))</f>
        <v/>
      </c>
      <c r="J2118" s="102" t="str">
        <f>IF(CADA_PROD!C2118="","",SUMIFS(MOVI_ENTR!M:M,MOVI_ENTR!D:D,D2118))</f>
        <v/>
      </c>
      <c r="K2118" s="103" t="str">
        <f>IF(CADA_PROD!C2118="","",IFERROR($J2118/SUM($J$6:$J$1006),""))</f>
        <v/>
      </c>
      <c r="L2118" s="103" t="str">
        <f>IF(CADA_PROD!C2118="","",IFERROR(H2118/SUM($H$6:$H$1006)+P2118,""))</f>
        <v/>
      </c>
      <c r="M2118" s="102" t="str">
        <f>IF(CADA_PROD!$C2118="","",IFERROR(SUMIFS(MOVI_ENTR!M:M,MOVI_ENTR!D:D,D2118)/SUMIFS(MOVI_ENTR!I:I,MOVI_ENTR!D:D,D2118),0))</f>
        <v/>
      </c>
      <c r="N2118" s="104" t="str">
        <f>IF(CADA_PROD!C2118="","",G2118/E2118)</f>
        <v/>
      </c>
    </row>
    <row r="2119" spans="3:14">
      <c r="C2119" s="99" t="str">
        <f>IF(CADA_PROD!C2119="","",CADA_PROD!C2119)</f>
        <v/>
      </c>
      <c r="D2119" s="100" t="str">
        <f>IF(CADA_PROD!D2119="","",CADA_PROD!D2119)</f>
        <v/>
      </c>
      <c r="E2119" s="101" t="str">
        <f>IF(CADA_PROD!E2119="","",CADA_PROD!E2119)</f>
        <v/>
      </c>
      <c r="F2119" s="101" t="str">
        <f>IF(CADA_PROD!D2119="","",SUMIFS(MOVI_ENTR!I:I,MOVI_ENTR!D:D,D2119))</f>
        <v/>
      </c>
      <c r="G2119" s="101" t="str">
        <f>IF(CADA_PROD!C2119="","",SUMIFS(MOVI_SAID!H:H,MOVI_SAID!D:D,D2119))</f>
        <v/>
      </c>
      <c r="H2119" s="101" t="str">
        <f t="shared" si="51"/>
        <v/>
      </c>
      <c r="I2119" s="100" t="str">
        <f>IF(CADA_PROD!C2119="","",IFERROR(IF(H2119&lt;=0,"Sem estoque",IF(H2119/E2119&lt;0.25,"Quase sem estoque",IF(H2119/E2119&lt;1.2,"Estoque baixo",IF(H2119/E2119&lt;2,"Estoque moderado","Estoque confortável")))),""))</f>
        <v/>
      </c>
      <c r="J2119" s="102" t="str">
        <f>IF(CADA_PROD!C2119="","",SUMIFS(MOVI_ENTR!M:M,MOVI_ENTR!D:D,D2119))</f>
        <v/>
      </c>
      <c r="K2119" s="103" t="str">
        <f>IF(CADA_PROD!C2119="","",IFERROR($J2119/SUM($J$6:$J$1006),""))</f>
        <v/>
      </c>
      <c r="L2119" s="103" t="str">
        <f>IF(CADA_PROD!C2119="","",IFERROR(H2119/SUM($H$6:$H$1006)+P2119,""))</f>
        <v/>
      </c>
      <c r="M2119" s="102" t="str">
        <f>IF(CADA_PROD!$C2119="","",IFERROR(SUMIFS(MOVI_ENTR!M:M,MOVI_ENTR!D:D,D2119)/SUMIFS(MOVI_ENTR!I:I,MOVI_ENTR!D:D,D2119),0))</f>
        <v/>
      </c>
      <c r="N2119" s="104" t="str">
        <f>IF(CADA_PROD!C2119="","",G2119/E2119)</f>
        <v/>
      </c>
    </row>
    <row r="2120" spans="3:14">
      <c r="C2120" s="99" t="str">
        <f>IF(CADA_PROD!C2120="","",CADA_PROD!C2120)</f>
        <v/>
      </c>
      <c r="D2120" s="100" t="str">
        <f>IF(CADA_PROD!D2120="","",CADA_PROD!D2120)</f>
        <v/>
      </c>
      <c r="E2120" s="101" t="str">
        <f>IF(CADA_PROD!E2120="","",CADA_PROD!E2120)</f>
        <v/>
      </c>
      <c r="F2120" s="101" t="str">
        <f>IF(CADA_PROD!D2120="","",SUMIFS(MOVI_ENTR!I:I,MOVI_ENTR!D:D,D2120))</f>
        <v/>
      </c>
      <c r="G2120" s="101" t="str">
        <f>IF(CADA_PROD!C2120="","",SUMIFS(MOVI_SAID!H:H,MOVI_SAID!D:D,D2120))</f>
        <v/>
      </c>
      <c r="H2120" s="101" t="str">
        <f t="shared" si="51"/>
        <v/>
      </c>
      <c r="I2120" s="100" t="str">
        <f>IF(CADA_PROD!C2120="","",IFERROR(IF(H2120&lt;=0,"Sem estoque",IF(H2120/E2120&lt;0.25,"Quase sem estoque",IF(H2120/E2120&lt;1.2,"Estoque baixo",IF(H2120/E2120&lt;2,"Estoque moderado","Estoque confortável")))),""))</f>
        <v/>
      </c>
      <c r="J2120" s="102" t="str">
        <f>IF(CADA_PROD!C2120="","",SUMIFS(MOVI_ENTR!M:M,MOVI_ENTR!D:D,D2120))</f>
        <v/>
      </c>
      <c r="K2120" s="103" t="str">
        <f>IF(CADA_PROD!C2120="","",IFERROR($J2120/SUM($J$6:$J$1006),""))</f>
        <v/>
      </c>
      <c r="L2120" s="103" t="str">
        <f>IF(CADA_PROD!C2120="","",IFERROR(H2120/SUM($H$6:$H$1006)+P2120,""))</f>
        <v/>
      </c>
      <c r="M2120" s="102" t="str">
        <f>IF(CADA_PROD!$C2120="","",IFERROR(SUMIFS(MOVI_ENTR!M:M,MOVI_ENTR!D:D,D2120)/SUMIFS(MOVI_ENTR!I:I,MOVI_ENTR!D:D,D2120),0))</f>
        <v/>
      </c>
      <c r="N2120" s="104" t="str">
        <f>IF(CADA_PROD!C2120="","",G2120/E2120)</f>
        <v/>
      </c>
    </row>
    <row r="2121" spans="3:14">
      <c r="C2121" s="99" t="str">
        <f>IF(CADA_PROD!C2121="","",CADA_PROD!C2121)</f>
        <v/>
      </c>
      <c r="D2121" s="100" t="str">
        <f>IF(CADA_PROD!D2121="","",CADA_PROD!D2121)</f>
        <v/>
      </c>
      <c r="E2121" s="101" t="str">
        <f>IF(CADA_PROD!E2121="","",CADA_PROD!E2121)</f>
        <v/>
      </c>
      <c r="F2121" s="101" t="str">
        <f>IF(CADA_PROD!D2121="","",SUMIFS(MOVI_ENTR!I:I,MOVI_ENTR!D:D,D2121))</f>
        <v/>
      </c>
      <c r="G2121" s="101" t="str">
        <f>IF(CADA_PROD!C2121="","",SUMIFS(MOVI_SAID!H:H,MOVI_SAID!D:D,D2121))</f>
        <v/>
      </c>
      <c r="H2121" s="101" t="str">
        <f t="shared" si="51"/>
        <v/>
      </c>
      <c r="I2121" s="100" t="str">
        <f>IF(CADA_PROD!C2121="","",IFERROR(IF(H2121&lt;=0,"Sem estoque",IF(H2121/E2121&lt;0.25,"Quase sem estoque",IF(H2121/E2121&lt;1.2,"Estoque baixo",IF(H2121/E2121&lt;2,"Estoque moderado","Estoque confortável")))),""))</f>
        <v/>
      </c>
      <c r="J2121" s="102" t="str">
        <f>IF(CADA_PROD!C2121="","",SUMIFS(MOVI_ENTR!M:M,MOVI_ENTR!D:D,D2121))</f>
        <v/>
      </c>
      <c r="K2121" s="103" t="str">
        <f>IF(CADA_PROD!C2121="","",IFERROR($J2121/SUM($J$6:$J$1006),""))</f>
        <v/>
      </c>
      <c r="L2121" s="103" t="str">
        <f>IF(CADA_PROD!C2121="","",IFERROR(H2121/SUM($H$6:$H$1006)+P2121,""))</f>
        <v/>
      </c>
      <c r="M2121" s="102" t="str">
        <f>IF(CADA_PROD!$C2121="","",IFERROR(SUMIFS(MOVI_ENTR!M:M,MOVI_ENTR!D:D,D2121)/SUMIFS(MOVI_ENTR!I:I,MOVI_ENTR!D:D,D2121),0))</f>
        <v/>
      </c>
      <c r="N2121" s="104" t="str">
        <f>IF(CADA_PROD!C2121="","",G2121/E2121)</f>
        <v/>
      </c>
    </row>
    <row r="2122" spans="3:14">
      <c r="C2122" s="99" t="str">
        <f>IF(CADA_PROD!C2122="","",CADA_PROD!C2122)</f>
        <v/>
      </c>
      <c r="D2122" s="100" t="str">
        <f>IF(CADA_PROD!D2122="","",CADA_PROD!D2122)</f>
        <v/>
      </c>
      <c r="E2122" s="101" t="str">
        <f>IF(CADA_PROD!E2122="","",CADA_PROD!E2122)</f>
        <v/>
      </c>
      <c r="F2122" s="101" t="str">
        <f>IF(CADA_PROD!D2122="","",SUMIFS(MOVI_ENTR!I:I,MOVI_ENTR!D:D,D2122))</f>
        <v/>
      </c>
      <c r="G2122" s="101" t="str">
        <f>IF(CADA_PROD!C2122="","",SUMIFS(MOVI_SAID!H:H,MOVI_SAID!D:D,D2122))</f>
        <v/>
      </c>
      <c r="H2122" s="101" t="str">
        <f t="shared" si="51"/>
        <v/>
      </c>
      <c r="I2122" s="100" t="str">
        <f>IF(CADA_PROD!C2122="","",IFERROR(IF(H2122&lt;=0,"Sem estoque",IF(H2122/E2122&lt;0.25,"Quase sem estoque",IF(H2122/E2122&lt;1.2,"Estoque baixo",IF(H2122/E2122&lt;2,"Estoque moderado","Estoque confortável")))),""))</f>
        <v/>
      </c>
      <c r="J2122" s="102" t="str">
        <f>IF(CADA_PROD!C2122="","",SUMIFS(MOVI_ENTR!M:M,MOVI_ENTR!D:D,D2122))</f>
        <v/>
      </c>
      <c r="K2122" s="103" t="str">
        <f>IF(CADA_PROD!C2122="","",IFERROR($J2122/SUM($J$6:$J$1006),""))</f>
        <v/>
      </c>
      <c r="L2122" s="103" t="str">
        <f>IF(CADA_PROD!C2122="","",IFERROR(H2122/SUM($H$6:$H$1006)+P2122,""))</f>
        <v/>
      </c>
      <c r="M2122" s="102" t="str">
        <f>IF(CADA_PROD!$C2122="","",IFERROR(SUMIFS(MOVI_ENTR!M:M,MOVI_ENTR!D:D,D2122)/SUMIFS(MOVI_ENTR!I:I,MOVI_ENTR!D:D,D2122),0))</f>
        <v/>
      </c>
      <c r="N2122" s="104" t="str">
        <f>IF(CADA_PROD!C2122="","",G2122/E2122)</f>
        <v/>
      </c>
    </row>
    <row r="2123" spans="3:14">
      <c r="C2123" s="99" t="str">
        <f>IF(CADA_PROD!C2123="","",CADA_PROD!C2123)</f>
        <v/>
      </c>
      <c r="D2123" s="100" t="str">
        <f>IF(CADA_PROD!D2123="","",CADA_PROD!D2123)</f>
        <v/>
      </c>
      <c r="E2123" s="101" t="str">
        <f>IF(CADA_PROD!E2123="","",CADA_PROD!E2123)</f>
        <v/>
      </c>
      <c r="F2123" s="101" t="str">
        <f>IF(CADA_PROD!D2123="","",SUMIFS(MOVI_ENTR!I:I,MOVI_ENTR!D:D,D2123))</f>
        <v/>
      </c>
      <c r="G2123" s="101" t="str">
        <f>IF(CADA_PROD!C2123="","",SUMIFS(MOVI_SAID!H:H,MOVI_SAID!D:D,D2123))</f>
        <v/>
      </c>
      <c r="H2123" s="101" t="str">
        <f t="shared" si="51"/>
        <v/>
      </c>
      <c r="I2123" s="100" t="str">
        <f>IF(CADA_PROD!C2123="","",IFERROR(IF(H2123&lt;=0,"Sem estoque",IF(H2123/E2123&lt;0.25,"Quase sem estoque",IF(H2123/E2123&lt;1.2,"Estoque baixo",IF(H2123/E2123&lt;2,"Estoque moderado","Estoque confortável")))),""))</f>
        <v/>
      </c>
      <c r="J2123" s="102" t="str">
        <f>IF(CADA_PROD!C2123="","",SUMIFS(MOVI_ENTR!M:M,MOVI_ENTR!D:D,D2123))</f>
        <v/>
      </c>
      <c r="K2123" s="103" t="str">
        <f>IF(CADA_PROD!C2123="","",IFERROR($J2123/SUM($J$6:$J$1006),""))</f>
        <v/>
      </c>
      <c r="L2123" s="103" t="str">
        <f>IF(CADA_PROD!C2123="","",IFERROR(H2123/SUM($H$6:$H$1006)+P2123,""))</f>
        <v/>
      </c>
      <c r="M2123" s="102" t="str">
        <f>IF(CADA_PROD!$C2123="","",IFERROR(SUMIFS(MOVI_ENTR!M:M,MOVI_ENTR!D:D,D2123)/SUMIFS(MOVI_ENTR!I:I,MOVI_ENTR!D:D,D2123),0))</f>
        <v/>
      </c>
      <c r="N2123" s="104" t="str">
        <f>IF(CADA_PROD!C2123="","",G2123/E2123)</f>
        <v/>
      </c>
    </row>
    <row r="2124" spans="3:14">
      <c r="C2124" s="99" t="str">
        <f>IF(CADA_PROD!C2124="","",CADA_PROD!C2124)</f>
        <v/>
      </c>
      <c r="D2124" s="100" t="str">
        <f>IF(CADA_PROD!D2124="","",CADA_PROD!D2124)</f>
        <v/>
      </c>
      <c r="E2124" s="101" t="str">
        <f>IF(CADA_PROD!E2124="","",CADA_PROD!E2124)</f>
        <v/>
      </c>
      <c r="F2124" s="101" t="str">
        <f>IF(CADA_PROD!D2124="","",SUMIFS(MOVI_ENTR!I:I,MOVI_ENTR!D:D,D2124))</f>
        <v/>
      </c>
      <c r="G2124" s="101" t="str">
        <f>IF(CADA_PROD!C2124="","",SUMIFS(MOVI_SAID!H:H,MOVI_SAID!D:D,D2124))</f>
        <v/>
      </c>
      <c r="H2124" s="101" t="str">
        <f t="shared" si="51"/>
        <v/>
      </c>
      <c r="I2124" s="100" t="str">
        <f>IF(CADA_PROD!C2124="","",IFERROR(IF(H2124&lt;=0,"Sem estoque",IF(H2124/E2124&lt;0.25,"Quase sem estoque",IF(H2124/E2124&lt;1.2,"Estoque baixo",IF(H2124/E2124&lt;2,"Estoque moderado","Estoque confortável")))),""))</f>
        <v/>
      </c>
      <c r="J2124" s="102" t="str">
        <f>IF(CADA_PROD!C2124="","",SUMIFS(MOVI_ENTR!M:M,MOVI_ENTR!D:D,D2124))</f>
        <v/>
      </c>
      <c r="K2124" s="103" t="str">
        <f>IF(CADA_PROD!C2124="","",IFERROR($J2124/SUM($J$6:$J$1006),""))</f>
        <v/>
      </c>
      <c r="L2124" s="103" t="str">
        <f>IF(CADA_PROD!C2124="","",IFERROR(H2124/SUM($H$6:$H$1006)+P2124,""))</f>
        <v/>
      </c>
      <c r="M2124" s="102" t="str">
        <f>IF(CADA_PROD!$C2124="","",IFERROR(SUMIFS(MOVI_ENTR!M:M,MOVI_ENTR!D:D,D2124)/SUMIFS(MOVI_ENTR!I:I,MOVI_ENTR!D:D,D2124),0))</f>
        <v/>
      </c>
      <c r="N2124" s="104" t="str">
        <f>IF(CADA_PROD!C2124="","",G2124/E2124)</f>
        <v/>
      </c>
    </row>
    <row r="2125" spans="3:14">
      <c r="C2125" s="99" t="str">
        <f>IF(CADA_PROD!C2125="","",CADA_PROD!C2125)</f>
        <v/>
      </c>
      <c r="D2125" s="100" t="str">
        <f>IF(CADA_PROD!D2125="","",CADA_PROD!D2125)</f>
        <v/>
      </c>
      <c r="E2125" s="101" t="str">
        <f>IF(CADA_PROD!E2125="","",CADA_PROD!E2125)</f>
        <v/>
      </c>
      <c r="F2125" s="101" t="str">
        <f>IF(CADA_PROD!D2125="","",SUMIFS(MOVI_ENTR!I:I,MOVI_ENTR!D:D,D2125))</f>
        <v/>
      </c>
      <c r="G2125" s="101" t="str">
        <f>IF(CADA_PROD!C2125="","",SUMIFS(MOVI_SAID!H:H,MOVI_SAID!D:D,D2125))</f>
        <v/>
      </c>
      <c r="H2125" s="101" t="str">
        <f t="shared" si="51"/>
        <v/>
      </c>
      <c r="I2125" s="100" t="str">
        <f>IF(CADA_PROD!C2125="","",IFERROR(IF(H2125&lt;=0,"Sem estoque",IF(H2125/E2125&lt;0.25,"Quase sem estoque",IF(H2125/E2125&lt;1.2,"Estoque baixo",IF(H2125/E2125&lt;2,"Estoque moderado","Estoque confortável")))),""))</f>
        <v/>
      </c>
      <c r="J2125" s="102" t="str">
        <f>IF(CADA_PROD!C2125="","",SUMIFS(MOVI_ENTR!M:M,MOVI_ENTR!D:D,D2125))</f>
        <v/>
      </c>
      <c r="K2125" s="103" t="str">
        <f>IF(CADA_PROD!C2125="","",IFERROR($J2125/SUM($J$6:$J$1006),""))</f>
        <v/>
      </c>
      <c r="L2125" s="103" t="str">
        <f>IF(CADA_PROD!C2125="","",IFERROR(H2125/SUM($H$6:$H$1006)+P2125,""))</f>
        <v/>
      </c>
      <c r="M2125" s="102" t="str">
        <f>IF(CADA_PROD!$C2125="","",IFERROR(SUMIFS(MOVI_ENTR!M:M,MOVI_ENTR!D:D,D2125)/SUMIFS(MOVI_ENTR!I:I,MOVI_ENTR!D:D,D2125),0))</f>
        <v/>
      </c>
      <c r="N2125" s="104" t="str">
        <f>IF(CADA_PROD!C2125="","",G2125/E2125)</f>
        <v/>
      </c>
    </row>
    <row r="2126" spans="3:14">
      <c r="C2126" s="99" t="str">
        <f>IF(CADA_PROD!C2126="","",CADA_PROD!C2126)</f>
        <v/>
      </c>
      <c r="D2126" s="100" t="str">
        <f>IF(CADA_PROD!D2126="","",CADA_PROD!D2126)</f>
        <v/>
      </c>
      <c r="E2126" s="101" t="str">
        <f>IF(CADA_PROD!E2126="","",CADA_PROD!E2126)</f>
        <v/>
      </c>
      <c r="F2126" s="101" t="str">
        <f>IF(CADA_PROD!D2126="","",SUMIFS(MOVI_ENTR!I:I,MOVI_ENTR!D:D,D2126))</f>
        <v/>
      </c>
      <c r="G2126" s="101" t="str">
        <f>IF(CADA_PROD!C2126="","",SUMIFS(MOVI_SAID!H:H,MOVI_SAID!D:D,D2126))</f>
        <v/>
      </c>
      <c r="H2126" s="101" t="str">
        <f t="shared" si="51"/>
        <v/>
      </c>
      <c r="I2126" s="100" t="str">
        <f>IF(CADA_PROD!C2126="","",IFERROR(IF(H2126&lt;=0,"Sem estoque",IF(H2126/E2126&lt;0.25,"Quase sem estoque",IF(H2126/E2126&lt;1.2,"Estoque baixo",IF(H2126/E2126&lt;2,"Estoque moderado","Estoque confortável")))),""))</f>
        <v/>
      </c>
      <c r="J2126" s="102" t="str">
        <f>IF(CADA_PROD!C2126="","",SUMIFS(MOVI_ENTR!M:M,MOVI_ENTR!D:D,D2126))</f>
        <v/>
      </c>
      <c r="K2126" s="103" t="str">
        <f>IF(CADA_PROD!C2126="","",IFERROR($J2126/SUM($J$6:$J$1006),""))</f>
        <v/>
      </c>
      <c r="L2126" s="103" t="str">
        <f>IF(CADA_PROD!C2126="","",IFERROR(H2126/SUM($H$6:$H$1006)+P2126,""))</f>
        <v/>
      </c>
      <c r="M2126" s="102" t="str">
        <f>IF(CADA_PROD!$C2126="","",IFERROR(SUMIFS(MOVI_ENTR!M:M,MOVI_ENTR!D:D,D2126)/SUMIFS(MOVI_ENTR!I:I,MOVI_ENTR!D:D,D2126),0))</f>
        <v/>
      </c>
      <c r="N2126" s="104" t="str">
        <f>IF(CADA_PROD!C2126="","",G2126/E2126)</f>
        <v/>
      </c>
    </row>
    <row r="2127" spans="3:14">
      <c r="C2127" s="99" t="str">
        <f>IF(CADA_PROD!C2127="","",CADA_PROD!C2127)</f>
        <v/>
      </c>
      <c r="D2127" s="100" t="str">
        <f>IF(CADA_PROD!D2127="","",CADA_PROD!D2127)</f>
        <v/>
      </c>
      <c r="E2127" s="101" t="str">
        <f>IF(CADA_PROD!E2127="","",CADA_PROD!E2127)</f>
        <v/>
      </c>
      <c r="F2127" s="101" t="str">
        <f>IF(CADA_PROD!D2127="","",SUMIFS(MOVI_ENTR!I:I,MOVI_ENTR!D:D,D2127))</f>
        <v/>
      </c>
      <c r="G2127" s="101" t="str">
        <f>IF(CADA_PROD!C2127="","",SUMIFS(MOVI_SAID!H:H,MOVI_SAID!D:D,D2127))</f>
        <v/>
      </c>
      <c r="H2127" s="101" t="str">
        <f t="shared" si="51"/>
        <v/>
      </c>
      <c r="I2127" s="100" t="str">
        <f>IF(CADA_PROD!C2127="","",IFERROR(IF(H2127&lt;=0,"Sem estoque",IF(H2127/E2127&lt;0.25,"Quase sem estoque",IF(H2127/E2127&lt;1.2,"Estoque baixo",IF(H2127/E2127&lt;2,"Estoque moderado","Estoque confortável")))),""))</f>
        <v/>
      </c>
      <c r="J2127" s="102" t="str">
        <f>IF(CADA_PROD!C2127="","",SUMIFS(MOVI_ENTR!M:M,MOVI_ENTR!D:D,D2127))</f>
        <v/>
      </c>
      <c r="K2127" s="103" t="str">
        <f>IF(CADA_PROD!C2127="","",IFERROR($J2127/SUM($J$6:$J$1006),""))</f>
        <v/>
      </c>
      <c r="L2127" s="103" t="str">
        <f>IF(CADA_PROD!C2127="","",IFERROR(H2127/SUM($H$6:$H$1006)+P2127,""))</f>
        <v/>
      </c>
      <c r="M2127" s="102" t="str">
        <f>IF(CADA_PROD!$C2127="","",IFERROR(SUMIFS(MOVI_ENTR!M:M,MOVI_ENTR!D:D,D2127)/SUMIFS(MOVI_ENTR!I:I,MOVI_ENTR!D:D,D2127),0))</f>
        <v/>
      </c>
      <c r="N2127" s="104" t="str">
        <f>IF(CADA_PROD!C2127="","",G2127/E2127)</f>
        <v/>
      </c>
    </row>
    <row r="2128" spans="3:14">
      <c r="C2128" s="99" t="str">
        <f>IF(CADA_PROD!C2128="","",CADA_PROD!C2128)</f>
        <v/>
      </c>
      <c r="D2128" s="100" t="str">
        <f>IF(CADA_PROD!D2128="","",CADA_PROD!D2128)</f>
        <v/>
      </c>
      <c r="E2128" s="101" t="str">
        <f>IF(CADA_PROD!E2128="","",CADA_PROD!E2128)</f>
        <v/>
      </c>
      <c r="F2128" s="101" t="str">
        <f>IF(CADA_PROD!D2128="","",SUMIFS(MOVI_ENTR!I:I,MOVI_ENTR!D:D,D2128))</f>
        <v/>
      </c>
      <c r="G2128" s="101" t="str">
        <f>IF(CADA_PROD!C2128="","",SUMIFS(MOVI_SAID!H:H,MOVI_SAID!D:D,D2128))</f>
        <v/>
      </c>
      <c r="H2128" s="101" t="str">
        <f t="shared" si="51"/>
        <v/>
      </c>
      <c r="I2128" s="100" t="str">
        <f>IF(CADA_PROD!C2128="","",IFERROR(IF(H2128&lt;=0,"Sem estoque",IF(H2128/E2128&lt;0.25,"Quase sem estoque",IF(H2128/E2128&lt;1.2,"Estoque baixo",IF(H2128/E2128&lt;2,"Estoque moderado","Estoque confortável")))),""))</f>
        <v/>
      </c>
      <c r="J2128" s="102" t="str">
        <f>IF(CADA_PROD!C2128="","",SUMIFS(MOVI_ENTR!M:M,MOVI_ENTR!D:D,D2128))</f>
        <v/>
      </c>
      <c r="K2128" s="103" t="str">
        <f>IF(CADA_PROD!C2128="","",IFERROR($J2128/SUM($J$6:$J$1006),""))</f>
        <v/>
      </c>
      <c r="L2128" s="103" t="str">
        <f>IF(CADA_PROD!C2128="","",IFERROR(H2128/SUM($H$6:$H$1006)+P2128,""))</f>
        <v/>
      </c>
      <c r="M2128" s="102" t="str">
        <f>IF(CADA_PROD!$C2128="","",IFERROR(SUMIFS(MOVI_ENTR!M:M,MOVI_ENTR!D:D,D2128)/SUMIFS(MOVI_ENTR!I:I,MOVI_ENTR!D:D,D2128),0))</f>
        <v/>
      </c>
      <c r="N2128" s="104" t="str">
        <f>IF(CADA_PROD!C2128="","",G2128/E2128)</f>
        <v/>
      </c>
    </row>
    <row r="2129" spans="3:14">
      <c r="C2129" s="99" t="str">
        <f>IF(CADA_PROD!C2129="","",CADA_PROD!C2129)</f>
        <v/>
      </c>
      <c r="D2129" s="100" t="str">
        <f>IF(CADA_PROD!D2129="","",CADA_PROD!D2129)</f>
        <v/>
      </c>
      <c r="E2129" s="101" t="str">
        <f>IF(CADA_PROD!E2129="","",CADA_PROD!E2129)</f>
        <v/>
      </c>
      <c r="F2129" s="101" t="str">
        <f>IF(CADA_PROD!D2129="","",SUMIFS(MOVI_ENTR!I:I,MOVI_ENTR!D:D,D2129))</f>
        <v/>
      </c>
      <c r="G2129" s="101" t="str">
        <f>IF(CADA_PROD!C2129="","",SUMIFS(MOVI_SAID!H:H,MOVI_SAID!D:D,D2129))</f>
        <v/>
      </c>
      <c r="H2129" s="101" t="str">
        <f t="shared" si="51"/>
        <v/>
      </c>
      <c r="I2129" s="100" t="str">
        <f>IF(CADA_PROD!C2129="","",IFERROR(IF(H2129&lt;=0,"Sem estoque",IF(H2129/E2129&lt;0.25,"Quase sem estoque",IF(H2129/E2129&lt;1.2,"Estoque baixo",IF(H2129/E2129&lt;2,"Estoque moderado","Estoque confortável")))),""))</f>
        <v/>
      </c>
      <c r="J2129" s="102" t="str">
        <f>IF(CADA_PROD!C2129="","",SUMIFS(MOVI_ENTR!M:M,MOVI_ENTR!D:D,D2129))</f>
        <v/>
      </c>
      <c r="K2129" s="103" t="str">
        <f>IF(CADA_PROD!C2129="","",IFERROR($J2129/SUM($J$6:$J$1006),""))</f>
        <v/>
      </c>
      <c r="L2129" s="103" t="str">
        <f>IF(CADA_PROD!C2129="","",IFERROR(H2129/SUM($H$6:$H$1006)+P2129,""))</f>
        <v/>
      </c>
      <c r="M2129" s="102" t="str">
        <f>IF(CADA_PROD!$C2129="","",IFERROR(SUMIFS(MOVI_ENTR!M:M,MOVI_ENTR!D:D,D2129)/SUMIFS(MOVI_ENTR!I:I,MOVI_ENTR!D:D,D2129),0))</f>
        <v/>
      </c>
      <c r="N2129" s="104" t="str">
        <f>IF(CADA_PROD!C2129="","",G2129/E2129)</f>
        <v/>
      </c>
    </row>
    <row r="2130" spans="3:14">
      <c r="C2130" s="99" t="str">
        <f>IF(CADA_PROD!C2130="","",CADA_PROD!C2130)</f>
        <v/>
      </c>
      <c r="D2130" s="100" t="str">
        <f>IF(CADA_PROD!D2130="","",CADA_PROD!D2130)</f>
        <v/>
      </c>
      <c r="E2130" s="101" t="str">
        <f>IF(CADA_PROD!E2130="","",CADA_PROD!E2130)</f>
        <v/>
      </c>
      <c r="F2130" s="101" t="str">
        <f>IF(CADA_PROD!D2130="","",SUMIFS(MOVI_ENTR!I:I,MOVI_ENTR!D:D,D2130))</f>
        <v/>
      </c>
      <c r="G2130" s="101" t="str">
        <f>IF(CADA_PROD!C2130="","",SUMIFS(MOVI_SAID!H:H,MOVI_SAID!D:D,D2130))</f>
        <v/>
      </c>
      <c r="H2130" s="101" t="str">
        <f t="shared" si="51"/>
        <v/>
      </c>
      <c r="I2130" s="100" t="str">
        <f>IF(CADA_PROD!C2130="","",IFERROR(IF(H2130&lt;=0,"Sem estoque",IF(H2130/E2130&lt;0.25,"Quase sem estoque",IF(H2130/E2130&lt;1.2,"Estoque baixo",IF(H2130/E2130&lt;2,"Estoque moderado","Estoque confortável")))),""))</f>
        <v/>
      </c>
      <c r="J2130" s="102" t="str">
        <f>IF(CADA_PROD!C2130="","",SUMIFS(MOVI_ENTR!M:M,MOVI_ENTR!D:D,D2130))</f>
        <v/>
      </c>
      <c r="K2130" s="103" t="str">
        <f>IF(CADA_PROD!C2130="","",IFERROR($J2130/SUM($J$6:$J$1006),""))</f>
        <v/>
      </c>
      <c r="L2130" s="103" t="str">
        <f>IF(CADA_PROD!C2130="","",IFERROR(H2130/SUM($H$6:$H$1006)+P2130,""))</f>
        <v/>
      </c>
      <c r="M2130" s="102" t="str">
        <f>IF(CADA_PROD!$C2130="","",IFERROR(SUMIFS(MOVI_ENTR!M:M,MOVI_ENTR!D:D,D2130)/SUMIFS(MOVI_ENTR!I:I,MOVI_ENTR!D:D,D2130),0))</f>
        <v/>
      </c>
      <c r="N2130" s="104" t="str">
        <f>IF(CADA_PROD!C2130="","",G2130/E2130)</f>
        <v/>
      </c>
    </row>
    <row r="2131" spans="3:14">
      <c r="C2131" s="99" t="str">
        <f>IF(CADA_PROD!C2131="","",CADA_PROD!C2131)</f>
        <v/>
      </c>
      <c r="D2131" s="100" t="str">
        <f>IF(CADA_PROD!D2131="","",CADA_PROD!D2131)</f>
        <v/>
      </c>
      <c r="E2131" s="101" t="str">
        <f>IF(CADA_PROD!E2131="","",CADA_PROD!E2131)</f>
        <v/>
      </c>
      <c r="F2131" s="101" t="str">
        <f>IF(CADA_PROD!D2131="","",SUMIFS(MOVI_ENTR!I:I,MOVI_ENTR!D:D,D2131))</f>
        <v/>
      </c>
      <c r="G2131" s="101" t="str">
        <f>IF(CADA_PROD!C2131="","",SUMIFS(MOVI_SAID!H:H,MOVI_SAID!D:D,D2131))</f>
        <v/>
      </c>
      <c r="H2131" s="101" t="str">
        <f t="shared" si="51"/>
        <v/>
      </c>
      <c r="I2131" s="100" t="str">
        <f>IF(CADA_PROD!C2131="","",IFERROR(IF(H2131&lt;=0,"Sem estoque",IF(H2131/E2131&lt;0.25,"Quase sem estoque",IF(H2131/E2131&lt;1.2,"Estoque baixo",IF(H2131/E2131&lt;2,"Estoque moderado","Estoque confortável")))),""))</f>
        <v/>
      </c>
      <c r="J2131" s="102" t="str">
        <f>IF(CADA_PROD!C2131="","",SUMIFS(MOVI_ENTR!M:M,MOVI_ENTR!D:D,D2131))</f>
        <v/>
      </c>
      <c r="K2131" s="103" t="str">
        <f>IF(CADA_PROD!C2131="","",IFERROR($J2131/SUM($J$6:$J$1006),""))</f>
        <v/>
      </c>
      <c r="L2131" s="103" t="str">
        <f>IF(CADA_PROD!C2131="","",IFERROR(H2131/SUM($H$6:$H$1006)+P2131,""))</f>
        <v/>
      </c>
      <c r="M2131" s="102" t="str">
        <f>IF(CADA_PROD!$C2131="","",IFERROR(SUMIFS(MOVI_ENTR!M:M,MOVI_ENTR!D:D,D2131)/SUMIFS(MOVI_ENTR!I:I,MOVI_ENTR!D:D,D2131),0))</f>
        <v/>
      </c>
      <c r="N2131" s="104" t="str">
        <f>IF(CADA_PROD!C2131="","",G2131/E2131)</f>
        <v/>
      </c>
    </row>
    <row r="2132" spans="3:14">
      <c r="C2132" s="99" t="str">
        <f>IF(CADA_PROD!C2132="","",CADA_PROD!C2132)</f>
        <v/>
      </c>
      <c r="D2132" s="100" t="str">
        <f>IF(CADA_PROD!D2132="","",CADA_PROD!D2132)</f>
        <v/>
      </c>
      <c r="E2132" s="101" t="str">
        <f>IF(CADA_PROD!E2132="","",CADA_PROD!E2132)</f>
        <v/>
      </c>
      <c r="F2132" s="101" t="str">
        <f>IF(CADA_PROD!D2132="","",SUMIFS(MOVI_ENTR!I:I,MOVI_ENTR!D:D,D2132))</f>
        <v/>
      </c>
      <c r="G2132" s="101" t="str">
        <f>IF(CADA_PROD!C2132="","",SUMIFS(MOVI_SAID!H:H,MOVI_SAID!D:D,D2132))</f>
        <v/>
      </c>
      <c r="H2132" s="101" t="str">
        <f t="shared" si="51"/>
        <v/>
      </c>
      <c r="I2132" s="100" t="str">
        <f>IF(CADA_PROD!C2132="","",IFERROR(IF(H2132&lt;=0,"Sem estoque",IF(H2132/E2132&lt;0.25,"Quase sem estoque",IF(H2132/E2132&lt;1.2,"Estoque baixo",IF(H2132/E2132&lt;2,"Estoque moderado","Estoque confortável")))),""))</f>
        <v/>
      </c>
      <c r="J2132" s="102" t="str">
        <f>IF(CADA_PROD!C2132="","",SUMIFS(MOVI_ENTR!M:M,MOVI_ENTR!D:D,D2132))</f>
        <v/>
      </c>
      <c r="K2132" s="103" t="str">
        <f>IF(CADA_PROD!C2132="","",IFERROR($J2132/SUM($J$6:$J$1006),""))</f>
        <v/>
      </c>
      <c r="L2132" s="103" t="str">
        <f>IF(CADA_PROD!C2132="","",IFERROR(H2132/SUM($H$6:$H$1006)+P2132,""))</f>
        <v/>
      </c>
      <c r="M2132" s="102" t="str">
        <f>IF(CADA_PROD!$C2132="","",IFERROR(SUMIFS(MOVI_ENTR!M:M,MOVI_ENTR!D:D,D2132)/SUMIFS(MOVI_ENTR!I:I,MOVI_ENTR!D:D,D2132),0))</f>
        <v/>
      </c>
      <c r="N2132" s="104" t="str">
        <f>IF(CADA_PROD!C2132="","",G2132/E2132)</f>
        <v/>
      </c>
    </row>
    <row r="2133" spans="3:14">
      <c r="C2133" s="99" t="str">
        <f>IF(CADA_PROD!C2133="","",CADA_PROD!C2133)</f>
        <v/>
      </c>
      <c r="D2133" s="100" t="str">
        <f>IF(CADA_PROD!D2133="","",CADA_PROD!D2133)</f>
        <v/>
      </c>
      <c r="E2133" s="101" t="str">
        <f>IF(CADA_PROD!E2133="","",CADA_PROD!E2133)</f>
        <v/>
      </c>
      <c r="F2133" s="101" t="str">
        <f>IF(CADA_PROD!D2133="","",SUMIFS(MOVI_ENTR!I:I,MOVI_ENTR!D:D,D2133))</f>
        <v/>
      </c>
      <c r="G2133" s="101" t="str">
        <f>IF(CADA_PROD!C2133="","",SUMIFS(MOVI_SAID!H:H,MOVI_SAID!D:D,D2133))</f>
        <v/>
      </c>
      <c r="H2133" s="101" t="str">
        <f t="shared" si="51"/>
        <v/>
      </c>
      <c r="I2133" s="100" t="str">
        <f>IF(CADA_PROD!C2133="","",IFERROR(IF(H2133&lt;=0,"Sem estoque",IF(H2133/E2133&lt;0.25,"Quase sem estoque",IF(H2133/E2133&lt;1.2,"Estoque baixo",IF(H2133/E2133&lt;2,"Estoque moderado","Estoque confortável")))),""))</f>
        <v/>
      </c>
      <c r="J2133" s="102" t="str">
        <f>IF(CADA_PROD!C2133="","",SUMIFS(MOVI_ENTR!M:M,MOVI_ENTR!D:D,D2133))</f>
        <v/>
      </c>
      <c r="K2133" s="103" t="str">
        <f>IF(CADA_PROD!C2133="","",IFERROR($J2133/SUM($J$6:$J$1006),""))</f>
        <v/>
      </c>
      <c r="L2133" s="103" t="str">
        <f>IF(CADA_PROD!C2133="","",IFERROR(H2133/SUM($H$6:$H$1006)+P2133,""))</f>
        <v/>
      </c>
      <c r="M2133" s="102" t="str">
        <f>IF(CADA_PROD!$C2133="","",IFERROR(SUMIFS(MOVI_ENTR!M:M,MOVI_ENTR!D:D,D2133)/SUMIFS(MOVI_ENTR!I:I,MOVI_ENTR!D:D,D2133),0))</f>
        <v/>
      </c>
      <c r="N2133" s="104" t="str">
        <f>IF(CADA_PROD!C2133="","",G2133/E2133)</f>
        <v/>
      </c>
    </row>
    <row r="2134" spans="3:14">
      <c r="C2134" s="99" t="str">
        <f>IF(CADA_PROD!C2134="","",CADA_PROD!C2134)</f>
        <v/>
      </c>
      <c r="D2134" s="100" t="str">
        <f>IF(CADA_PROD!D2134="","",CADA_PROD!D2134)</f>
        <v/>
      </c>
      <c r="E2134" s="101" t="str">
        <f>IF(CADA_PROD!E2134="","",CADA_PROD!E2134)</f>
        <v/>
      </c>
      <c r="F2134" s="101" t="str">
        <f>IF(CADA_PROD!D2134="","",SUMIFS(MOVI_ENTR!I:I,MOVI_ENTR!D:D,D2134))</f>
        <v/>
      </c>
      <c r="G2134" s="101" t="str">
        <f>IF(CADA_PROD!C2134="","",SUMIFS(MOVI_SAID!H:H,MOVI_SAID!D:D,D2134))</f>
        <v/>
      </c>
      <c r="H2134" s="101" t="str">
        <f t="shared" si="51"/>
        <v/>
      </c>
      <c r="I2134" s="100" t="str">
        <f>IF(CADA_PROD!C2134="","",IFERROR(IF(H2134&lt;=0,"Sem estoque",IF(H2134/E2134&lt;0.25,"Quase sem estoque",IF(H2134/E2134&lt;1.2,"Estoque baixo",IF(H2134/E2134&lt;2,"Estoque moderado","Estoque confortável")))),""))</f>
        <v/>
      </c>
      <c r="J2134" s="102" t="str">
        <f>IF(CADA_PROD!C2134="","",SUMIFS(MOVI_ENTR!M:M,MOVI_ENTR!D:D,D2134))</f>
        <v/>
      </c>
      <c r="K2134" s="103" t="str">
        <f>IF(CADA_PROD!C2134="","",IFERROR($J2134/SUM($J$6:$J$1006),""))</f>
        <v/>
      </c>
      <c r="L2134" s="103" t="str">
        <f>IF(CADA_PROD!C2134="","",IFERROR(H2134/SUM($H$6:$H$1006)+P2134,""))</f>
        <v/>
      </c>
      <c r="M2134" s="102" t="str">
        <f>IF(CADA_PROD!$C2134="","",IFERROR(SUMIFS(MOVI_ENTR!M:M,MOVI_ENTR!D:D,D2134)/SUMIFS(MOVI_ENTR!I:I,MOVI_ENTR!D:D,D2134),0))</f>
        <v/>
      </c>
      <c r="N2134" s="104" t="str">
        <f>IF(CADA_PROD!C2134="","",G2134/E2134)</f>
        <v/>
      </c>
    </row>
    <row r="2135" spans="3:14">
      <c r="C2135" s="99" t="str">
        <f>IF(CADA_PROD!C2135="","",CADA_PROD!C2135)</f>
        <v/>
      </c>
      <c r="D2135" s="100" t="str">
        <f>IF(CADA_PROD!D2135="","",CADA_PROD!D2135)</f>
        <v/>
      </c>
      <c r="E2135" s="101" t="str">
        <f>IF(CADA_PROD!E2135="","",CADA_PROD!E2135)</f>
        <v/>
      </c>
      <c r="F2135" s="101" t="str">
        <f>IF(CADA_PROD!D2135="","",SUMIFS(MOVI_ENTR!I:I,MOVI_ENTR!D:D,D2135))</f>
        <v/>
      </c>
      <c r="G2135" s="101" t="str">
        <f>IF(CADA_PROD!C2135="","",SUMIFS(MOVI_SAID!H:H,MOVI_SAID!D:D,D2135))</f>
        <v/>
      </c>
      <c r="H2135" s="101" t="str">
        <f t="shared" si="51"/>
        <v/>
      </c>
      <c r="I2135" s="100" t="str">
        <f>IF(CADA_PROD!C2135="","",IFERROR(IF(H2135&lt;=0,"Sem estoque",IF(H2135/E2135&lt;0.25,"Quase sem estoque",IF(H2135/E2135&lt;1.2,"Estoque baixo",IF(H2135/E2135&lt;2,"Estoque moderado","Estoque confortável")))),""))</f>
        <v/>
      </c>
      <c r="J2135" s="102" t="str">
        <f>IF(CADA_PROD!C2135="","",SUMIFS(MOVI_ENTR!M:M,MOVI_ENTR!D:D,D2135))</f>
        <v/>
      </c>
      <c r="K2135" s="103" t="str">
        <f>IF(CADA_PROD!C2135="","",IFERROR($J2135/SUM($J$6:$J$1006),""))</f>
        <v/>
      </c>
      <c r="L2135" s="103" t="str">
        <f>IF(CADA_PROD!C2135="","",IFERROR(H2135/SUM($H$6:$H$1006)+P2135,""))</f>
        <v/>
      </c>
      <c r="M2135" s="102" t="str">
        <f>IF(CADA_PROD!$C2135="","",IFERROR(SUMIFS(MOVI_ENTR!M:M,MOVI_ENTR!D:D,D2135)/SUMIFS(MOVI_ENTR!I:I,MOVI_ENTR!D:D,D2135),0))</f>
        <v/>
      </c>
      <c r="N2135" s="104" t="str">
        <f>IF(CADA_PROD!C2135="","",G2135/E2135)</f>
        <v/>
      </c>
    </row>
    <row r="2136" spans="3:14">
      <c r="C2136" s="99" t="str">
        <f>IF(CADA_PROD!C2136="","",CADA_PROD!C2136)</f>
        <v/>
      </c>
      <c r="D2136" s="100" t="str">
        <f>IF(CADA_PROD!D2136="","",CADA_PROD!D2136)</f>
        <v/>
      </c>
      <c r="E2136" s="101" t="str">
        <f>IF(CADA_PROD!E2136="","",CADA_PROD!E2136)</f>
        <v/>
      </c>
      <c r="F2136" s="101" t="str">
        <f>IF(CADA_PROD!D2136="","",SUMIFS(MOVI_ENTR!I:I,MOVI_ENTR!D:D,D2136))</f>
        <v/>
      </c>
      <c r="G2136" s="101" t="str">
        <f>IF(CADA_PROD!C2136="","",SUMIFS(MOVI_SAID!H:H,MOVI_SAID!D:D,D2136))</f>
        <v/>
      </c>
      <c r="H2136" s="101" t="str">
        <f t="shared" si="51"/>
        <v/>
      </c>
      <c r="I2136" s="100" t="str">
        <f>IF(CADA_PROD!C2136="","",IFERROR(IF(H2136&lt;=0,"Sem estoque",IF(H2136/E2136&lt;0.25,"Quase sem estoque",IF(H2136/E2136&lt;1.2,"Estoque baixo",IF(H2136/E2136&lt;2,"Estoque moderado","Estoque confortável")))),""))</f>
        <v/>
      </c>
      <c r="J2136" s="102" t="str">
        <f>IF(CADA_PROD!C2136="","",SUMIFS(MOVI_ENTR!M:M,MOVI_ENTR!D:D,D2136))</f>
        <v/>
      </c>
      <c r="K2136" s="103" t="str">
        <f>IF(CADA_PROD!C2136="","",IFERROR($J2136/SUM($J$6:$J$1006),""))</f>
        <v/>
      </c>
      <c r="L2136" s="103" t="str">
        <f>IF(CADA_PROD!C2136="","",IFERROR(H2136/SUM($H$6:$H$1006)+P2136,""))</f>
        <v/>
      </c>
      <c r="M2136" s="102" t="str">
        <f>IF(CADA_PROD!$C2136="","",IFERROR(SUMIFS(MOVI_ENTR!M:M,MOVI_ENTR!D:D,D2136)/SUMIFS(MOVI_ENTR!I:I,MOVI_ENTR!D:D,D2136),0))</f>
        <v/>
      </c>
      <c r="N2136" s="104" t="str">
        <f>IF(CADA_PROD!C2136="","",G2136/E2136)</f>
        <v/>
      </c>
    </row>
    <row r="2137" spans="3:14">
      <c r="C2137" s="99" t="str">
        <f>IF(CADA_PROD!C2137="","",CADA_PROD!C2137)</f>
        <v/>
      </c>
      <c r="D2137" s="100" t="str">
        <f>IF(CADA_PROD!D2137="","",CADA_PROD!D2137)</f>
        <v/>
      </c>
      <c r="E2137" s="101" t="str">
        <f>IF(CADA_PROD!E2137="","",CADA_PROD!E2137)</f>
        <v/>
      </c>
      <c r="F2137" s="101" t="str">
        <f>IF(CADA_PROD!D2137="","",SUMIFS(MOVI_ENTR!I:I,MOVI_ENTR!D:D,D2137))</f>
        <v/>
      </c>
      <c r="G2137" s="101" t="str">
        <f>IF(CADA_PROD!C2137="","",SUMIFS(MOVI_SAID!H:H,MOVI_SAID!D:D,D2137))</f>
        <v/>
      </c>
      <c r="H2137" s="101" t="str">
        <f t="shared" si="51"/>
        <v/>
      </c>
      <c r="I2137" s="100" t="str">
        <f>IF(CADA_PROD!C2137="","",IFERROR(IF(H2137&lt;=0,"Sem estoque",IF(H2137/E2137&lt;0.25,"Quase sem estoque",IF(H2137/E2137&lt;1.2,"Estoque baixo",IF(H2137/E2137&lt;2,"Estoque moderado","Estoque confortável")))),""))</f>
        <v/>
      </c>
      <c r="J2137" s="102" t="str">
        <f>IF(CADA_PROD!C2137="","",SUMIFS(MOVI_ENTR!M:M,MOVI_ENTR!D:D,D2137))</f>
        <v/>
      </c>
      <c r="K2137" s="103" t="str">
        <f>IF(CADA_PROD!C2137="","",IFERROR($J2137/SUM($J$6:$J$1006),""))</f>
        <v/>
      </c>
      <c r="L2137" s="103" t="str">
        <f>IF(CADA_PROD!C2137="","",IFERROR(H2137/SUM($H$6:$H$1006)+P2137,""))</f>
        <v/>
      </c>
      <c r="M2137" s="102" t="str">
        <f>IF(CADA_PROD!$C2137="","",IFERROR(SUMIFS(MOVI_ENTR!M:M,MOVI_ENTR!D:D,D2137)/SUMIFS(MOVI_ENTR!I:I,MOVI_ENTR!D:D,D2137),0))</f>
        <v/>
      </c>
      <c r="N2137" s="104" t="str">
        <f>IF(CADA_PROD!C2137="","",G2137/E2137)</f>
        <v/>
      </c>
    </row>
    <row r="2138" spans="3:14">
      <c r="C2138" s="99" t="str">
        <f>IF(CADA_PROD!C2138="","",CADA_PROD!C2138)</f>
        <v/>
      </c>
      <c r="D2138" s="100" t="str">
        <f>IF(CADA_PROD!D2138="","",CADA_PROD!D2138)</f>
        <v/>
      </c>
      <c r="E2138" s="101" t="str">
        <f>IF(CADA_PROD!E2138="","",CADA_PROD!E2138)</f>
        <v/>
      </c>
      <c r="F2138" s="101" t="str">
        <f>IF(CADA_PROD!D2138="","",SUMIFS(MOVI_ENTR!I:I,MOVI_ENTR!D:D,D2138))</f>
        <v/>
      </c>
      <c r="G2138" s="101" t="str">
        <f>IF(CADA_PROD!C2138="","",SUMIFS(MOVI_SAID!H:H,MOVI_SAID!D:D,D2138))</f>
        <v/>
      </c>
      <c r="H2138" s="101" t="str">
        <f t="shared" si="51"/>
        <v/>
      </c>
      <c r="I2138" s="100" t="str">
        <f>IF(CADA_PROD!C2138="","",IFERROR(IF(H2138&lt;=0,"Sem estoque",IF(H2138/E2138&lt;0.25,"Quase sem estoque",IF(H2138/E2138&lt;1.2,"Estoque baixo",IF(H2138/E2138&lt;2,"Estoque moderado","Estoque confortável")))),""))</f>
        <v/>
      </c>
      <c r="J2138" s="102" t="str">
        <f>IF(CADA_PROD!C2138="","",SUMIFS(MOVI_ENTR!M:M,MOVI_ENTR!D:D,D2138))</f>
        <v/>
      </c>
      <c r="K2138" s="103" t="str">
        <f>IF(CADA_PROD!C2138="","",IFERROR($J2138/SUM($J$6:$J$1006),""))</f>
        <v/>
      </c>
      <c r="L2138" s="103" t="str">
        <f>IF(CADA_PROD!C2138="","",IFERROR(H2138/SUM($H$6:$H$1006)+P2138,""))</f>
        <v/>
      </c>
      <c r="M2138" s="102" t="str">
        <f>IF(CADA_PROD!$C2138="","",IFERROR(SUMIFS(MOVI_ENTR!M:M,MOVI_ENTR!D:D,D2138)/SUMIFS(MOVI_ENTR!I:I,MOVI_ENTR!D:D,D2138),0))</f>
        <v/>
      </c>
      <c r="N2138" s="104" t="str">
        <f>IF(CADA_PROD!C2138="","",G2138/E2138)</f>
        <v/>
      </c>
    </row>
    <row r="2139" spans="3:14">
      <c r="C2139" s="99" t="str">
        <f>IF(CADA_PROD!C2139="","",CADA_PROD!C2139)</f>
        <v/>
      </c>
      <c r="D2139" s="100" t="str">
        <f>IF(CADA_PROD!D2139="","",CADA_PROD!D2139)</f>
        <v/>
      </c>
      <c r="E2139" s="101" t="str">
        <f>IF(CADA_PROD!E2139="","",CADA_PROD!E2139)</f>
        <v/>
      </c>
      <c r="F2139" s="101" t="str">
        <f>IF(CADA_PROD!D2139="","",SUMIFS(MOVI_ENTR!I:I,MOVI_ENTR!D:D,D2139))</f>
        <v/>
      </c>
      <c r="G2139" s="101" t="str">
        <f>IF(CADA_PROD!C2139="","",SUMIFS(MOVI_SAID!H:H,MOVI_SAID!D:D,D2139))</f>
        <v/>
      </c>
      <c r="H2139" s="101" t="str">
        <f t="shared" si="51"/>
        <v/>
      </c>
      <c r="I2139" s="100" t="str">
        <f>IF(CADA_PROD!C2139="","",IFERROR(IF(H2139&lt;=0,"Sem estoque",IF(H2139/E2139&lt;0.25,"Quase sem estoque",IF(H2139/E2139&lt;1.2,"Estoque baixo",IF(H2139/E2139&lt;2,"Estoque moderado","Estoque confortável")))),""))</f>
        <v/>
      </c>
      <c r="J2139" s="102" t="str">
        <f>IF(CADA_PROD!C2139="","",SUMIFS(MOVI_ENTR!M:M,MOVI_ENTR!D:D,D2139))</f>
        <v/>
      </c>
      <c r="K2139" s="103" t="str">
        <f>IF(CADA_PROD!C2139="","",IFERROR($J2139/SUM($J$6:$J$1006),""))</f>
        <v/>
      </c>
      <c r="L2139" s="103" t="str">
        <f>IF(CADA_PROD!C2139="","",IFERROR(H2139/SUM($H$6:$H$1006)+P2139,""))</f>
        <v/>
      </c>
      <c r="M2139" s="102" t="str">
        <f>IF(CADA_PROD!$C2139="","",IFERROR(SUMIFS(MOVI_ENTR!M:M,MOVI_ENTR!D:D,D2139)/SUMIFS(MOVI_ENTR!I:I,MOVI_ENTR!D:D,D2139),0))</f>
        <v/>
      </c>
      <c r="N2139" s="104" t="str">
        <f>IF(CADA_PROD!C2139="","",G2139/E2139)</f>
        <v/>
      </c>
    </row>
    <row r="2140" spans="3:14">
      <c r="C2140" s="99" t="str">
        <f>IF(CADA_PROD!C2140="","",CADA_PROD!C2140)</f>
        <v/>
      </c>
      <c r="D2140" s="100" t="str">
        <f>IF(CADA_PROD!D2140="","",CADA_PROD!D2140)</f>
        <v/>
      </c>
      <c r="E2140" s="101" t="str">
        <f>IF(CADA_PROD!E2140="","",CADA_PROD!E2140)</f>
        <v/>
      </c>
      <c r="F2140" s="101" t="str">
        <f>IF(CADA_PROD!D2140="","",SUMIFS(MOVI_ENTR!I:I,MOVI_ENTR!D:D,D2140))</f>
        <v/>
      </c>
      <c r="G2140" s="101" t="str">
        <f>IF(CADA_PROD!C2140="","",SUMIFS(MOVI_SAID!H:H,MOVI_SAID!D:D,D2140))</f>
        <v/>
      </c>
      <c r="H2140" s="101" t="str">
        <f t="shared" si="51"/>
        <v/>
      </c>
      <c r="I2140" s="100" t="str">
        <f>IF(CADA_PROD!C2140="","",IFERROR(IF(H2140&lt;=0,"Sem estoque",IF(H2140/E2140&lt;0.25,"Quase sem estoque",IF(H2140/E2140&lt;1.2,"Estoque baixo",IF(H2140/E2140&lt;2,"Estoque moderado","Estoque confortável")))),""))</f>
        <v/>
      </c>
      <c r="J2140" s="102" t="str">
        <f>IF(CADA_PROD!C2140="","",SUMIFS(MOVI_ENTR!M:M,MOVI_ENTR!D:D,D2140))</f>
        <v/>
      </c>
      <c r="K2140" s="103" t="str">
        <f>IF(CADA_PROD!C2140="","",IFERROR($J2140/SUM($J$6:$J$1006),""))</f>
        <v/>
      </c>
      <c r="L2140" s="103" t="str">
        <f>IF(CADA_PROD!C2140="","",IFERROR(H2140/SUM($H$6:$H$1006)+P2140,""))</f>
        <v/>
      </c>
      <c r="M2140" s="102" t="str">
        <f>IF(CADA_PROD!$C2140="","",IFERROR(SUMIFS(MOVI_ENTR!M:M,MOVI_ENTR!D:D,D2140)/SUMIFS(MOVI_ENTR!I:I,MOVI_ENTR!D:D,D2140),0))</f>
        <v/>
      </c>
      <c r="N2140" s="104" t="str">
        <f>IF(CADA_PROD!C2140="","",G2140/E2140)</f>
        <v/>
      </c>
    </row>
    <row r="2141" spans="3:14">
      <c r="C2141" s="99" t="str">
        <f>IF(CADA_PROD!C2141="","",CADA_PROD!C2141)</f>
        <v/>
      </c>
      <c r="D2141" s="100" t="str">
        <f>IF(CADA_PROD!D2141="","",CADA_PROD!D2141)</f>
        <v/>
      </c>
      <c r="E2141" s="101" t="str">
        <f>IF(CADA_PROD!E2141="","",CADA_PROD!E2141)</f>
        <v/>
      </c>
      <c r="F2141" s="101" t="str">
        <f>IF(CADA_PROD!D2141="","",SUMIFS(MOVI_ENTR!I:I,MOVI_ENTR!D:D,D2141))</f>
        <v/>
      </c>
      <c r="G2141" s="101" t="str">
        <f>IF(CADA_PROD!C2141="","",SUMIFS(MOVI_SAID!H:H,MOVI_SAID!D:D,D2141))</f>
        <v/>
      </c>
      <c r="H2141" s="101" t="str">
        <f t="shared" si="51"/>
        <v/>
      </c>
      <c r="I2141" s="100" t="str">
        <f>IF(CADA_PROD!C2141="","",IFERROR(IF(H2141&lt;=0,"Sem estoque",IF(H2141/E2141&lt;0.25,"Quase sem estoque",IF(H2141/E2141&lt;1.2,"Estoque baixo",IF(H2141/E2141&lt;2,"Estoque moderado","Estoque confortável")))),""))</f>
        <v/>
      </c>
      <c r="J2141" s="102" t="str">
        <f>IF(CADA_PROD!C2141="","",SUMIFS(MOVI_ENTR!M:M,MOVI_ENTR!D:D,D2141))</f>
        <v/>
      </c>
      <c r="K2141" s="103" t="str">
        <f>IF(CADA_PROD!C2141="","",IFERROR($J2141/SUM($J$6:$J$1006),""))</f>
        <v/>
      </c>
      <c r="L2141" s="103" t="str">
        <f>IF(CADA_PROD!C2141="","",IFERROR(H2141/SUM($H$6:$H$1006)+P2141,""))</f>
        <v/>
      </c>
      <c r="M2141" s="102" t="str">
        <f>IF(CADA_PROD!$C2141="","",IFERROR(SUMIFS(MOVI_ENTR!M:M,MOVI_ENTR!D:D,D2141)/SUMIFS(MOVI_ENTR!I:I,MOVI_ENTR!D:D,D2141),0))</f>
        <v/>
      </c>
      <c r="N2141" s="104" t="str">
        <f>IF(CADA_PROD!C2141="","",G2141/E2141)</f>
        <v/>
      </c>
    </row>
    <row r="2142" spans="3:14">
      <c r="C2142" s="99" t="str">
        <f>IF(CADA_PROD!C2142="","",CADA_PROD!C2142)</f>
        <v/>
      </c>
      <c r="D2142" s="100" t="str">
        <f>IF(CADA_PROD!D2142="","",CADA_PROD!D2142)</f>
        <v/>
      </c>
      <c r="E2142" s="101" t="str">
        <f>IF(CADA_PROD!E2142="","",CADA_PROD!E2142)</f>
        <v/>
      </c>
      <c r="F2142" s="101" t="str">
        <f>IF(CADA_PROD!D2142="","",SUMIFS(MOVI_ENTR!I:I,MOVI_ENTR!D:D,D2142))</f>
        <v/>
      </c>
      <c r="G2142" s="101" t="str">
        <f>IF(CADA_PROD!C2142="","",SUMIFS(MOVI_SAID!H:H,MOVI_SAID!D:D,D2142))</f>
        <v/>
      </c>
      <c r="H2142" s="101" t="str">
        <f t="shared" si="51"/>
        <v/>
      </c>
      <c r="I2142" s="100" t="str">
        <f>IF(CADA_PROD!C2142="","",IFERROR(IF(H2142&lt;=0,"Sem estoque",IF(H2142/E2142&lt;0.25,"Quase sem estoque",IF(H2142/E2142&lt;1.2,"Estoque baixo",IF(H2142/E2142&lt;2,"Estoque moderado","Estoque confortável")))),""))</f>
        <v/>
      </c>
      <c r="J2142" s="102" t="str">
        <f>IF(CADA_PROD!C2142="","",SUMIFS(MOVI_ENTR!M:M,MOVI_ENTR!D:D,D2142))</f>
        <v/>
      </c>
      <c r="K2142" s="103" t="str">
        <f>IF(CADA_PROD!C2142="","",IFERROR($J2142/SUM($J$6:$J$1006),""))</f>
        <v/>
      </c>
      <c r="L2142" s="103" t="str">
        <f>IF(CADA_PROD!C2142="","",IFERROR(H2142/SUM($H$6:$H$1006)+P2142,""))</f>
        <v/>
      </c>
      <c r="M2142" s="102" t="str">
        <f>IF(CADA_PROD!$C2142="","",IFERROR(SUMIFS(MOVI_ENTR!M:M,MOVI_ENTR!D:D,D2142)/SUMIFS(MOVI_ENTR!I:I,MOVI_ENTR!D:D,D2142),0))</f>
        <v/>
      </c>
      <c r="N2142" s="104" t="str">
        <f>IF(CADA_PROD!C2142="","",G2142/E2142)</f>
        <v/>
      </c>
    </row>
    <row r="2143" spans="3:14">
      <c r="C2143" s="99" t="str">
        <f>IF(CADA_PROD!C2143="","",CADA_PROD!C2143)</f>
        <v/>
      </c>
      <c r="D2143" s="100" t="str">
        <f>IF(CADA_PROD!D2143="","",CADA_PROD!D2143)</f>
        <v/>
      </c>
      <c r="E2143" s="101" t="str">
        <f>IF(CADA_PROD!E2143="","",CADA_PROD!E2143)</f>
        <v/>
      </c>
      <c r="F2143" s="101" t="str">
        <f>IF(CADA_PROD!D2143="","",SUMIFS(MOVI_ENTR!I:I,MOVI_ENTR!D:D,D2143))</f>
        <v/>
      </c>
      <c r="G2143" s="101" t="str">
        <f>IF(CADA_PROD!C2143="","",SUMIFS(MOVI_SAID!H:H,MOVI_SAID!D:D,D2143))</f>
        <v/>
      </c>
      <c r="H2143" s="101" t="str">
        <f t="shared" si="51"/>
        <v/>
      </c>
      <c r="I2143" s="100" t="str">
        <f>IF(CADA_PROD!C2143="","",IFERROR(IF(H2143&lt;=0,"Sem estoque",IF(H2143/E2143&lt;0.25,"Quase sem estoque",IF(H2143/E2143&lt;1.2,"Estoque baixo",IF(H2143/E2143&lt;2,"Estoque moderado","Estoque confortável")))),""))</f>
        <v/>
      </c>
      <c r="J2143" s="102" t="str">
        <f>IF(CADA_PROD!C2143="","",SUMIFS(MOVI_ENTR!M:M,MOVI_ENTR!D:D,D2143))</f>
        <v/>
      </c>
      <c r="K2143" s="103" t="str">
        <f>IF(CADA_PROD!C2143="","",IFERROR($J2143/SUM($J$6:$J$1006),""))</f>
        <v/>
      </c>
      <c r="L2143" s="103" t="str">
        <f>IF(CADA_PROD!C2143="","",IFERROR(H2143/SUM($H$6:$H$1006)+P2143,""))</f>
        <v/>
      </c>
      <c r="M2143" s="102" t="str">
        <f>IF(CADA_PROD!$C2143="","",IFERROR(SUMIFS(MOVI_ENTR!M:M,MOVI_ENTR!D:D,D2143)/SUMIFS(MOVI_ENTR!I:I,MOVI_ENTR!D:D,D2143),0))</f>
        <v/>
      </c>
      <c r="N2143" s="104" t="str">
        <f>IF(CADA_PROD!C2143="","",G2143/E2143)</f>
        <v/>
      </c>
    </row>
    <row r="2144" spans="3:14">
      <c r="C2144" s="99" t="str">
        <f>IF(CADA_PROD!C2144="","",CADA_PROD!C2144)</f>
        <v/>
      </c>
      <c r="D2144" s="100" t="str">
        <f>IF(CADA_PROD!D2144="","",CADA_PROD!D2144)</f>
        <v/>
      </c>
      <c r="E2144" s="101" t="str">
        <f>IF(CADA_PROD!E2144="","",CADA_PROD!E2144)</f>
        <v/>
      </c>
      <c r="F2144" s="101" t="str">
        <f>IF(CADA_PROD!D2144="","",SUMIFS(MOVI_ENTR!I:I,MOVI_ENTR!D:D,D2144))</f>
        <v/>
      </c>
      <c r="G2144" s="101" t="str">
        <f>IF(CADA_PROD!C2144="","",SUMIFS(MOVI_SAID!H:H,MOVI_SAID!D:D,D2144))</f>
        <v/>
      </c>
      <c r="H2144" s="101" t="str">
        <f t="shared" si="51"/>
        <v/>
      </c>
      <c r="I2144" s="100" t="str">
        <f>IF(CADA_PROD!C2144="","",IFERROR(IF(H2144&lt;=0,"Sem estoque",IF(H2144/E2144&lt;0.25,"Quase sem estoque",IF(H2144/E2144&lt;1.2,"Estoque baixo",IF(H2144/E2144&lt;2,"Estoque moderado","Estoque confortável")))),""))</f>
        <v/>
      </c>
      <c r="J2144" s="102" t="str">
        <f>IF(CADA_PROD!C2144="","",SUMIFS(MOVI_ENTR!M:M,MOVI_ENTR!D:D,D2144))</f>
        <v/>
      </c>
      <c r="K2144" s="103" t="str">
        <f>IF(CADA_PROD!C2144="","",IFERROR($J2144/SUM($J$6:$J$1006),""))</f>
        <v/>
      </c>
      <c r="L2144" s="103" t="str">
        <f>IF(CADA_PROD!C2144="","",IFERROR(H2144/SUM($H$6:$H$1006)+P2144,""))</f>
        <v/>
      </c>
      <c r="M2144" s="102" t="str">
        <f>IF(CADA_PROD!$C2144="","",IFERROR(SUMIFS(MOVI_ENTR!M:M,MOVI_ENTR!D:D,D2144)/SUMIFS(MOVI_ENTR!I:I,MOVI_ENTR!D:D,D2144),0))</f>
        <v/>
      </c>
      <c r="N2144" s="104" t="str">
        <f>IF(CADA_PROD!C2144="","",G2144/E2144)</f>
        <v/>
      </c>
    </row>
    <row r="2145" spans="3:14">
      <c r="C2145" s="99" t="str">
        <f>IF(CADA_PROD!C2145="","",CADA_PROD!C2145)</f>
        <v/>
      </c>
      <c r="D2145" s="100" t="str">
        <f>IF(CADA_PROD!D2145="","",CADA_PROD!D2145)</f>
        <v/>
      </c>
      <c r="E2145" s="101" t="str">
        <f>IF(CADA_PROD!E2145="","",CADA_PROD!E2145)</f>
        <v/>
      </c>
      <c r="F2145" s="101" t="str">
        <f>IF(CADA_PROD!D2145="","",SUMIFS(MOVI_ENTR!I:I,MOVI_ENTR!D:D,D2145))</f>
        <v/>
      </c>
      <c r="G2145" s="101" t="str">
        <f>IF(CADA_PROD!C2145="","",SUMIFS(MOVI_SAID!H:H,MOVI_SAID!D:D,D2145))</f>
        <v/>
      </c>
      <c r="H2145" s="101" t="str">
        <f t="shared" si="51"/>
        <v/>
      </c>
      <c r="I2145" s="100" t="str">
        <f>IF(CADA_PROD!C2145="","",IFERROR(IF(H2145&lt;=0,"Sem estoque",IF(H2145/E2145&lt;0.25,"Quase sem estoque",IF(H2145/E2145&lt;1.2,"Estoque baixo",IF(H2145/E2145&lt;2,"Estoque moderado","Estoque confortável")))),""))</f>
        <v/>
      </c>
      <c r="J2145" s="102" t="str">
        <f>IF(CADA_PROD!C2145="","",SUMIFS(MOVI_ENTR!M:M,MOVI_ENTR!D:D,D2145))</f>
        <v/>
      </c>
      <c r="K2145" s="103" t="str">
        <f>IF(CADA_PROD!C2145="","",IFERROR($J2145/SUM($J$6:$J$1006),""))</f>
        <v/>
      </c>
      <c r="L2145" s="103" t="str">
        <f>IF(CADA_PROD!C2145="","",IFERROR(H2145/SUM($H$6:$H$1006)+P2145,""))</f>
        <v/>
      </c>
      <c r="M2145" s="102" t="str">
        <f>IF(CADA_PROD!$C2145="","",IFERROR(SUMIFS(MOVI_ENTR!M:M,MOVI_ENTR!D:D,D2145)/SUMIFS(MOVI_ENTR!I:I,MOVI_ENTR!D:D,D2145),0))</f>
        <v/>
      </c>
      <c r="N2145" s="104" t="str">
        <f>IF(CADA_PROD!C2145="","",G2145/E2145)</f>
        <v/>
      </c>
    </row>
    <row r="2146" spans="3:14">
      <c r="C2146" s="99" t="str">
        <f>IF(CADA_PROD!C2146="","",CADA_PROD!C2146)</f>
        <v/>
      </c>
      <c r="D2146" s="100" t="str">
        <f>IF(CADA_PROD!D2146="","",CADA_PROD!D2146)</f>
        <v/>
      </c>
      <c r="E2146" s="101" t="str">
        <f>IF(CADA_PROD!E2146="","",CADA_PROD!E2146)</f>
        <v/>
      </c>
      <c r="F2146" s="101" t="str">
        <f>IF(CADA_PROD!D2146="","",SUMIFS(MOVI_ENTR!I:I,MOVI_ENTR!D:D,D2146))</f>
        <v/>
      </c>
      <c r="G2146" s="101" t="str">
        <f>IF(CADA_PROD!C2146="","",SUMIFS(MOVI_SAID!H:H,MOVI_SAID!D:D,D2146))</f>
        <v/>
      </c>
      <c r="H2146" s="101" t="str">
        <f t="shared" si="51"/>
        <v/>
      </c>
      <c r="I2146" s="100" t="str">
        <f>IF(CADA_PROD!C2146="","",IFERROR(IF(H2146&lt;=0,"Sem estoque",IF(H2146/E2146&lt;0.25,"Quase sem estoque",IF(H2146/E2146&lt;1.2,"Estoque baixo",IF(H2146/E2146&lt;2,"Estoque moderado","Estoque confortável")))),""))</f>
        <v/>
      </c>
      <c r="J2146" s="102" t="str">
        <f>IF(CADA_PROD!C2146="","",SUMIFS(MOVI_ENTR!M:M,MOVI_ENTR!D:D,D2146))</f>
        <v/>
      </c>
      <c r="K2146" s="103" t="str">
        <f>IF(CADA_PROD!C2146="","",IFERROR($J2146/SUM($J$6:$J$1006),""))</f>
        <v/>
      </c>
      <c r="L2146" s="103" t="str">
        <f>IF(CADA_PROD!C2146="","",IFERROR(H2146/SUM($H$6:$H$1006)+P2146,""))</f>
        <v/>
      </c>
      <c r="M2146" s="102" t="str">
        <f>IF(CADA_PROD!$C2146="","",IFERROR(SUMIFS(MOVI_ENTR!M:M,MOVI_ENTR!D:D,D2146)/SUMIFS(MOVI_ENTR!I:I,MOVI_ENTR!D:D,D2146),0))</f>
        <v/>
      </c>
      <c r="N2146" s="104" t="str">
        <f>IF(CADA_PROD!C2146="","",G2146/E2146)</f>
        <v/>
      </c>
    </row>
    <row r="2147" spans="3:14">
      <c r="C2147" s="99" t="str">
        <f>IF(CADA_PROD!C2147="","",CADA_PROD!C2147)</f>
        <v/>
      </c>
      <c r="D2147" s="100" t="str">
        <f>IF(CADA_PROD!D2147="","",CADA_PROD!D2147)</f>
        <v/>
      </c>
      <c r="E2147" s="101" t="str">
        <f>IF(CADA_PROD!E2147="","",CADA_PROD!E2147)</f>
        <v/>
      </c>
      <c r="F2147" s="101" t="str">
        <f>IF(CADA_PROD!D2147="","",SUMIFS(MOVI_ENTR!I:I,MOVI_ENTR!D:D,D2147))</f>
        <v/>
      </c>
      <c r="G2147" s="101" t="str">
        <f>IF(CADA_PROD!C2147="","",SUMIFS(MOVI_SAID!H:H,MOVI_SAID!D:D,D2147))</f>
        <v/>
      </c>
      <c r="H2147" s="101" t="str">
        <f t="shared" si="51"/>
        <v/>
      </c>
      <c r="I2147" s="100" t="str">
        <f>IF(CADA_PROD!C2147="","",IFERROR(IF(H2147&lt;=0,"Sem estoque",IF(H2147/E2147&lt;0.25,"Quase sem estoque",IF(H2147/E2147&lt;1.2,"Estoque baixo",IF(H2147/E2147&lt;2,"Estoque moderado","Estoque confortável")))),""))</f>
        <v/>
      </c>
      <c r="J2147" s="102" t="str">
        <f>IF(CADA_PROD!C2147="","",SUMIFS(MOVI_ENTR!M:M,MOVI_ENTR!D:D,D2147))</f>
        <v/>
      </c>
      <c r="K2147" s="103" t="str">
        <f>IF(CADA_PROD!C2147="","",IFERROR($J2147/SUM($J$6:$J$1006),""))</f>
        <v/>
      </c>
      <c r="L2147" s="103" t="str">
        <f>IF(CADA_PROD!C2147="","",IFERROR(H2147/SUM($H$6:$H$1006)+P2147,""))</f>
        <v/>
      </c>
      <c r="M2147" s="102" t="str">
        <f>IF(CADA_PROD!$C2147="","",IFERROR(SUMIFS(MOVI_ENTR!M:M,MOVI_ENTR!D:D,D2147)/SUMIFS(MOVI_ENTR!I:I,MOVI_ENTR!D:D,D2147),0))</f>
        <v/>
      </c>
      <c r="N2147" s="104" t="str">
        <f>IF(CADA_PROD!C2147="","",G2147/E2147)</f>
        <v/>
      </c>
    </row>
    <row r="2148" spans="3:14">
      <c r="C2148" s="99" t="str">
        <f>IF(CADA_PROD!C2148="","",CADA_PROD!C2148)</f>
        <v/>
      </c>
      <c r="D2148" s="100" t="str">
        <f>IF(CADA_PROD!D2148="","",CADA_PROD!D2148)</f>
        <v/>
      </c>
      <c r="E2148" s="101" t="str">
        <f>IF(CADA_PROD!E2148="","",CADA_PROD!E2148)</f>
        <v/>
      </c>
      <c r="F2148" s="101" t="str">
        <f>IF(CADA_PROD!D2148="","",SUMIFS(MOVI_ENTR!I:I,MOVI_ENTR!D:D,D2148))</f>
        <v/>
      </c>
      <c r="G2148" s="101" t="str">
        <f>IF(CADA_PROD!C2148="","",SUMIFS(MOVI_SAID!H:H,MOVI_SAID!D:D,D2148))</f>
        <v/>
      </c>
      <c r="H2148" s="101" t="str">
        <f t="shared" si="51"/>
        <v/>
      </c>
      <c r="I2148" s="100" t="str">
        <f>IF(CADA_PROD!C2148="","",IFERROR(IF(H2148&lt;=0,"Sem estoque",IF(H2148/E2148&lt;0.25,"Quase sem estoque",IF(H2148/E2148&lt;1.2,"Estoque baixo",IF(H2148/E2148&lt;2,"Estoque moderado","Estoque confortável")))),""))</f>
        <v/>
      </c>
      <c r="J2148" s="102" t="str">
        <f>IF(CADA_PROD!C2148="","",SUMIFS(MOVI_ENTR!M:M,MOVI_ENTR!D:D,D2148))</f>
        <v/>
      </c>
      <c r="K2148" s="103" t="str">
        <f>IF(CADA_PROD!C2148="","",IFERROR($J2148/SUM($J$6:$J$1006),""))</f>
        <v/>
      </c>
      <c r="L2148" s="103" t="str">
        <f>IF(CADA_PROD!C2148="","",IFERROR(H2148/SUM($H$6:$H$1006)+P2148,""))</f>
        <v/>
      </c>
      <c r="M2148" s="102" t="str">
        <f>IF(CADA_PROD!$C2148="","",IFERROR(SUMIFS(MOVI_ENTR!M:M,MOVI_ENTR!D:D,D2148)/SUMIFS(MOVI_ENTR!I:I,MOVI_ENTR!D:D,D2148),0))</f>
        <v/>
      </c>
      <c r="N2148" s="104" t="str">
        <f>IF(CADA_PROD!C2148="","",G2148/E2148)</f>
        <v/>
      </c>
    </row>
    <row r="2149" spans="3:14">
      <c r="C2149" s="99" t="str">
        <f>IF(CADA_PROD!C2149="","",CADA_PROD!C2149)</f>
        <v/>
      </c>
      <c r="D2149" s="100" t="str">
        <f>IF(CADA_PROD!D2149="","",CADA_PROD!D2149)</f>
        <v/>
      </c>
      <c r="E2149" s="101" t="str">
        <f>IF(CADA_PROD!E2149="","",CADA_PROD!E2149)</f>
        <v/>
      </c>
      <c r="F2149" s="101" t="str">
        <f>IF(CADA_PROD!D2149="","",SUMIFS(MOVI_ENTR!I:I,MOVI_ENTR!D:D,D2149))</f>
        <v/>
      </c>
      <c r="G2149" s="101" t="str">
        <f>IF(CADA_PROD!C2149="","",SUMIFS(MOVI_SAID!H:H,MOVI_SAID!D:D,D2149))</f>
        <v/>
      </c>
      <c r="H2149" s="101" t="str">
        <f t="shared" si="51"/>
        <v/>
      </c>
      <c r="I2149" s="100" t="str">
        <f>IF(CADA_PROD!C2149="","",IFERROR(IF(H2149&lt;=0,"Sem estoque",IF(H2149/E2149&lt;0.25,"Quase sem estoque",IF(H2149/E2149&lt;1.2,"Estoque baixo",IF(H2149/E2149&lt;2,"Estoque moderado","Estoque confortável")))),""))</f>
        <v/>
      </c>
      <c r="J2149" s="102" t="str">
        <f>IF(CADA_PROD!C2149="","",SUMIFS(MOVI_ENTR!M:M,MOVI_ENTR!D:D,D2149))</f>
        <v/>
      </c>
      <c r="K2149" s="103" t="str">
        <f>IF(CADA_PROD!C2149="","",IFERROR($J2149/SUM($J$6:$J$1006),""))</f>
        <v/>
      </c>
      <c r="L2149" s="103" t="str">
        <f>IF(CADA_PROD!C2149="","",IFERROR(H2149/SUM($H$6:$H$1006)+P2149,""))</f>
        <v/>
      </c>
      <c r="M2149" s="102" t="str">
        <f>IF(CADA_PROD!$C2149="","",IFERROR(SUMIFS(MOVI_ENTR!M:M,MOVI_ENTR!D:D,D2149)/SUMIFS(MOVI_ENTR!I:I,MOVI_ENTR!D:D,D2149),0))</f>
        <v/>
      </c>
      <c r="N2149" s="104" t="str">
        <f>IF(CADA_PROD!C2149="","",G2149/E2149)</f>
        <v/>
      </c>
    </row>
    <row r="2150" spans="3:14">
      <c r="C2150" s="99" t="str">
        <f>IF(CADA_PROD!C2150="","",CADA_PROD!C2150)</f>
        <v/>
      </c>
      <c r="D2150" s="100" t="str">
        <f>IF(CADA_PROD!D2150="","",CADA_PROD!D2150)</f>
        <v/>
      </c>
      <c r="E2150" s="101" t="str">
        <f>IF(CADA_PROD!E2150="","",CADA_PROD!E2150)</f>
        <v/>
      </c>
      <c r="F2150" s="101" t="str">
        <f>IF(CADA_PROD!D2150="","",SUMIFS(MOVI_ENTR!I:I,MOVI_ENTR!D:D,D2150))</f>
        <v/>
      </c>
      <c r="G2150" s="101" t="str">
        <f>IF(CADA_PROD!C2150="","",SUMIFS(MOVI_SAID!H:H,MOVI_SAID!D:D,D2150))</f>
        <v/>
      </c>
      <c r="H2150" s="101" t="str">
        <f t="shared" si="51"/>
        <v/>
      </c>
      <c r="I2150" s="100" t="str">
        <f>IF(CADA_PROD!C2150="","",IFERROR(IF(H2150&lt;=0,"Sem estoque",IF(H2150/E2150&lt;0.25,"Quase sem estoque",IF(H2150/E2150&lt;1.2,"Estoque baixo",IF(H2150/E2150&lt;2,"Estoque moderado","Estoque confortável")))),""))</f>
        <v/>
      </c>
      <c r="J2150" s="102" t="str">
        <f>IF(CADA_PROD!C2150="","",SUMIFS(MOVI_ENTR!M:M,MOVI_ENTR!D:D,D2150))</f>
        <v/>
      </c>
      <c r="K2150" s="103" t="str">
        <f>IF(CADA_PROD!C2150="","",IFERROR($J2150/SUM($J$6:$J$1006),""))</f>
        <v/>
      </c>
      <c r="L2150" s="103" t="str">
        <f>IF(CADA_PROD!C2150="","",IFERROR(H2150/SUM($H$6:$H$1006)+P2150,""))</f>
        <v/>
      </c>
      <c r="M2150" s="102" t="str">
        <f>IF(CADA_PROD!$C2150="","",IFERROR(SUMIFS(MOVI_ENTR!M:M,MOVI_ENTR!D:D,D2150)/SUMIFS(MOVI_ENTR!I:I,MOVI_ENTR!D:D,D2150),0))</f>
        <v/>
      </c>
      <c r="N2150" s="104" t="str">
        <f>IF(CADA_PROD!C2150="","",G2150/E2150)</f>
        <v/>
      </c>
    </row>
    <row r="2151" spans="3:14">
      <c r="C2151" s="99" t="str">
        <f>IF(CADA_PROD!C2151="","",CADA_PROD!C2151)</f>
        <v/>
      </c>
      <c r="D2151" s="100" t="str">
        <f>IF(CADA_PROD!D2151="","",CADA_PROD!D2151)</f>
        <v/>
      </c>
      <c r="E2151" s="101" t="str">
        <f>IF(CADA_PROD!E2151="","",CADA_PROD!E2151)</f>
        <v/>
      </c>
      <c r="F2151" s="101" t="str">
        <f>IF(CADA_PROD!D2151="","",SUMIFS(MOVI_ENTR!I:I,MOVI_ENTR!D:D,D2151))</f>
        <v/>
      </c>
      <c r="G2151" s="101" t="str">
        <f>IF(CADA_PROD!C2151="","",SUMIFS(MOVI_SAID!H:H,MOVI_SAID!D:D,D2151))</f>
        <v/>
      </c>
      <c r="H2151" s="101" t="str">
        <f t="shared" si="51"/>
        <v/>
      </c>
      <c r="I2151" s="100" t="str">
        <f>IF(CADA_PROD!C2151="","",IFERROR(IF(H2151&lt;=0,"Sem estoque",IF(H2151/E2151&lt;0.25,"Quase sem estoque",IF(H2151/E2151&lt;1.2,"Estoque baixo",IF(H2151/E2151&lt;2,"Estoque moderado","Estoque confortável")))),""))</f>
        <v/>
      </c>
      <c r="J2151" s="102" t="str">
        <f>IF(CADA_PROD!C2151="","",SUMIFS(MOVI_ENTR!M:M,MOVI_ENTR!D:D,D2151))</f>
        <v/>
      </c>
      <c r="K2151" s="103" t="str">
        <f>IF(CADA_PROD!C2151="","",IFERROR($J2151/SUM($J$6:$J$1006),""))</f>
        <v/>
      </c>
      <c r="L2151" s="103" t="str">
        <f>IF(CADA_PROD!C2151="","",IFERROR(H2151/SUM($H$6:$H$1006)+P2151,""))</f>
        <v/>
      </c>
      <c r="M2151" s="102" t="str">
        <f>IF(CADA_PROD!$C2151="","",IFERROR(SUMIFS(MOVI_ENTR!M:M,MOVI_ENTR!D:D,D2151)/SUMIFS(MOVI_ENTR!I:I,MOVI_ENTR!D:D,D2151),0))</f>
        <v/>
      </c>
      <c r="N2151" s="104" t="str">
        <f>IF(CADA_PROD!C2151="","",G2151/E2151)</f>
        <v/>
      </c>
    </row>
    <row r="2152" spans="3:14">
      <c r="C2152" s="99" t="str">
        <f>IF(CADA_PROD!C2152="","",CADA_PROD!C2152)</f>
        <v/>
      </c>
      <c r="D2152" s="100" t="str">
        <f>IF(CADA_PROD!D2152="","",CADA_PROD!D2152)</f>
        <v/>
      </c>
      <c r="E2152" s="101" t="str">
        <f>IF(CADA_PROD!E2152="","",CADA_PROD!E2152)</f>
        <v/>
      </c>
      <c r="F2152" s="101" t="str">
        <f>IF(CADA_PROD!D2152="","",SUMIFS(MOVI_ENTR!I:I,MOVI_ENTR!D:D,D2152))</f>
        <v/>
      </c>
      <c r="G2152" s="101" t="str">
        <f>IF(CADA_PROD!C2152="","",SUMIFS(MOVI_SAID!H:H,MOVI_SAID!D:D,D2152))</f>
        <v/>
      </c>
      <c r="H2152" s="101" t="str">
        <f t="shared" si="51"/>
        <v/>
      </c>
      <c r="I2152" s="100" t="str">
        <f>IF(CADA_PROD!C2152="","",IFERROR(IF(H2152&lt;=0,"Sem estoque",IF(H2152/E2152&lt;0.25,"Quase sem estoque",IF(H2152/E2152&lt;1.2,"Estoque baixo",IF(H2152/E2152&lt;2,"Estoque moderado","Estoque confortável")))),""))</f>
        <v/>
      </c>
      <c r="J2152" s="102" t="str">
        <f>IF(CADA_PROD!C2152="","",SUMIFS(MOVI_ENTR!M:M,MOVI_ENTR!D:D,D2152))</f>
        <v/>
      </c>
      <c r="K2152" s="103" t="str">
        <f>IF(CADA_PROD!C2152="","",IFERROR($J2152/SUM($J$6:$J$1006),""))</f>
        <v/>
      </c>
      <c r="L2152" s="103" t="str">
        <f>IF(CADA_PROD!C2152="","",IFERROR(H2152/SUM($H$6:$H$1006)+P2152,""))</f>
        <v/>
      </c>
      <c r="M2152" s="102" t="str">
        <f>IF(CADA_PROD!$C2152="","",IFERROR(SUMIFS(MOVI_ENTR!M:M,MOVI_ENTR!D:D,D2152)/SUMIFS(MOVI_ENTR!I:I,MOVI_ENTR!D:D,D2152),0))</f>
        <v/>
      </c>
      <c r="N2152" s="104" t="str">
        <f>IF(CADA_PROD!C2152="","",G2152/E2152)</f>
        <v/>
      </c>
    </row>
    <row r="2153" spans="3:14">
      <c r="C2153" s="99" t="str">
        <f>IF(CADA_PROD!C2153="","",CADA_PROD!C2153)</f>
        <v/>
      </c>
      <c r="D2153" s="100" t="str">
        <f>IF(CADA_PROD!D2153="","",CADA_PROD!D2153)</f>
        <v/>
      </c>
      <c r="E2153" s="101" t="str">
        <f>IF(CADA_PROD!E2153="","",CADA_PROD!E2153)</f>
        <v/>
      </c>
      <c r="F2153" s="101" t="str">
        <f>IF(CADA_PROD!D2153="","",SUMIFS(MOVI_ENTR!I:I,MOVI_ENTR!D:D,D2153))</f>
        <v/>
      </c>
      <c r="G2153" s="101" t="str">
        <f>IF(CADA_PROD!C2153="","",SUMIFS(MOVI_SAID!H:H,MOVI_SAID!D:D,D2153))</f>
        <v/>
      </c>
      <c r="H2153" s="101" t="str">
        <f t="shared" si="51"/>
        <v/>
      </c>
      <c r="I2153" s="100" t="str">
        <f>IF(CADA_PROD!C2153="","",IFERROR(IF(H2153&lt;=0,"Sem estoque",IF(H2153/E2153&lt;0.25,"Quase sem estoque",IF(H2153/E2153&lt;1.2,"Estoque baixo",IF(H2153/E2153&lt;2,"Estoque moderado","Estoque confortável")))),""))</f>
        <v/>
      </c>
      <c r="J2153" s="102" t="str">
        <f>IF(CADA_PROD!C2153="","",SUMIFS(MOVI_ENTR!M:M,MOVI_ENTR!D:D,D2153))</f>
        <v/>
      </c>
      <c r="K2153" s="103" t="str">
        <f>IF(CADA_PROD!C2153="","",IFERROR($J2153/SUM($J$6:$J$1006),""))</f>
        <v/>
      </c>
      <c r="L2153" s="103" t="str">
        <f>IF(CADA_PROD!C2153="","",IFERROR(H2153/SUM($H$6:$H$1006)+P2153,""))</f>
        <v/>
      </c>
      <c r="M2153" s="102" t="str">
        <f>IF(CADA_PROD!$C2153="","",IFERROR(SUMIFS(MOVI_ENTR!M:M,MOVI_ENTR!D:D,D2153)/SUMIFS(MOVI_ENTR!I:I,MOVI_ENTR!D:D,D2153),0))</f>
        <v/>
      </c>
      <c r="N2153" s="104" t="str">
        <f>IF(CADA_PROD!C2153="","",G2153/E2153)</f>
        <v/>
      </c>
    </row>
    <row r="2154" spans="3:14">
      <c r="C2154" s="99" t="str">
        <f>IF(CADA_PROD!C2154="","",CADA_PROD!C2154)</f>
        <v/>
      </c>
      <c r="D2154" s="100" t="str">
        <f>IF(CADA_PROD!D2154="","",CADA_PROD!D2154)</f>
        <v/>
      </c>
      <c r="E2154" s="101" t="str">
        <f>IF(CADA_PROD!E2154="","",CADA_PROD!E2154)</f>
        <v/>
      </c>
      <c r="F2154" s="101" t="str">
        <f>IF(CADA_PROD!D2154="","",SUMIFS(MOVI_ENTR!I:I,MOVI_ENTR!D:D,D2154))</f>
        <v/>
      </c>
      <c r="G2154" s="101" t="str">
        <f>IF(CADA_PROD!C2154="","",SUMIFS(MOVI_SAID!H:H,MOVI_SAID!D:D,D2154))</f>
        <v/>
      </c>
      <c r="H2154" s="101" t="str">
        <f t="shared" si="51"/>
        <v/>
      </c>
      <c r="I2154" s="100" t="str">
        <f>IF(CADA_PROD!C2154="","",IFERROR(IF(H2154&lt;=0,"Sem estoque",IF(H2154/E2154&lt;0.25,"Quase sem estoque",IF(H2154/E2154&lt;1.2,"Estoque baixo",IF(H2154/E2154&lt;2,"Estoque moderado","Estoque confortável")))),""))</f>
        <v/>
      </c>
      <c r="J2154" s="102" t="str">
        <f>IF(CADA_PROD!C2154="","",SUMIFS(MOVI_ENTR!M:M,MOVI_ENTR!D:D,D2154))</f>
        <v/>
      </c>
      <c r="K2154" s="103" t="str">
        <f>IF(CADA_PROD!C2154="","",IFERROR($J2154/SUM($J$6:$J$1006),""))</f>
        <v/>
      </c>
      <c r="L2154" s="103" t="str">
        <f>IF(CADA_PROD!C2154="","",IFERROR(H2154/SUM($H$6:$H$1006)+P2154,""))</f>
        <v/>
      </c>
      <c r="M2154" s="102" t="str">
        <f>IF(CADA_PROD!$C2154="","",IFERROR(SUMIFS(MOVI_ENTR!M:M,MOVI_ENTR!D:D,D2154)/SUMIFS(MOVI_ENTR!I:I,MOVI_ENTR!D:D,D2154),0))</f>
        <v/>
      </c>
      <c r="N2154" s="104" t="str">
        <f>IF(CADA_PROD!C2154="","",G2154/E2154)</f>
        <v/>
      </c>
    </row>
    <row r="2155" spans="3:14">
      <c r="C2155" s="99" t="str">
        <f>IF(CADA_PROD!C2155="","",CADA_PROD!C2155)</f>
        <v/>
      </c>
      <c r="D2155" s="100" t="str">
        <f>IF(CADA_PROD!D2155="","",CADA_PROD!D2155)</f>
        <v/>
      </c>
      <c r="E2155" s="101" t="str">
        <f>IF(CADA_PROD!E2155="","",CADA_PROD!E2155)</f>
        <v/>
      </c>
      <c r="F2155" s="101" t="str">
        <f>IF(CADA_PROD!D2155="","",SUMIFS(MOVI_ENTR!I:I,MOVI_ENTR!D:D,D2155))</f>
        <v/>
      </c>
      <c r="G2155" s="101" t="str">
        <f>IF(CADA_PROD!C2155="","",SUMIFS(MOVI_SAID!H:H,MOVI_SAID!D:D,D2155))</f>
        <v/>
      </c>
      <c r="H2155" s="101" t="str">
        <f t="shared" ref="H2155:H2218" si="52">IFERROR(F2155-G2155,"")</f>
        <v/>
      </c>
      <c r="I2155" s="100" t="str">
        <f>IF(CADA_PROD!C2155="","",IFERROR(IF(H2155&lt;=0,"Sem estoque",IF(H2155/E2155&lt;0.25,"Quase sem estoque",IF(H2155/E2155&lt;1.2,"Estoque baixo",IF(H2155/E2155&lt;2,"Estoque moderado","Estoque confortável")))),""))</f>
        <v/>
      </c>
      <c r="J2155" s="102" t="str">
        <f>IF(CADA_PROD!C2155="","",SUMIFS(MOVI_ENTR!M:M,MOVI_ENTR!D:D,D2155))</f>
        <v/>
      </c>
      <c r="K2155" s="103" t="str">
        <f>IF(CADA_PROD!C2155="","",IFERROR($J2155/SUM($J$6:$J$1006),""))</f>
        <v/>
      </c>
      <c r="L2155" s="103" t="str">
        <f>IF(CADA_PROD!C2155="","",IFERROR(H2155/SUM($H$6:$H$1006)+P2155,""))</f>
        <v/>
      </c>
      <c r="M2155" s="102" t="str">
        <f>IF(CADA_PROD!$C2155="","",IFERROR(SUMIFS(MOVI_ENTR!M:M,MOVI_ENTR!D:D,D2155)/SUMIFS(MOVI_ENTR!I:I,MOVI_ENTR!D:D,D2155),0))</f>
        <v/>
      </c>
      <c r="N2155" s="104" t="str">
        <f>IF(CADA_PROD!C2155="","",G2155/E2155)</f>
        <v/>
      </c>
    </row>
    <row r="2156" spans="3:14">
      <c r="C2156" s="99" t="str">
        <f>IF(CADA_PROD!C2156="","",CADA_PROD!C2156)</f>
        <v/>
      </c>
      <c r="D2156" s="100" t="str">
        <f>IF(CADA_PROD!D2156="","",CADA_PROD!D2156)</f>
        <v/>
      </c>
      <c r="E2156" s="101" t="str">
        <f>IF(CADA_PROD!E2156="","",CADA_PROD!E2156)</f>
        <v/>
      </c>
      <c r="F2156" s="101" t="str">
        <f>IF(CADA_PROD!D2156="","",SUMIFS(MOVI_ENTR!I:I,MOVI_ENTR!D:D,D2156))</f>
        <v/>
      </c>
      <c r="G2156" s="101" t="str">
        <f>IF(CADA_PROD!C2156="","",SUMIFS(MOVI_SAID!H:H,MOVI_SAID!D:D,D2156))</f>
        <v/>
      </c>
      <c r="H2156" s="101" t="str">
        <f t="shared" si="52"/>
        <v/>
      </c>
      <c r="I2156" s="100" t="str">
        <f>IF(CADA_PROD!C2156="","",IFERROR(IF(H2156&lt;=0,"Sem estoque",IF(H2156/E2156&lt;0.25,"Quase sem estoque",IF(H2156/E2156&lt;1.2,"Estoque baixo",IF(H2156/E2156&lt;2,"Estoque moderado","Estoque confortável")))),""))</f>
        <v/>
      </c>
      <c r="J2156" s="102" t="str">
        <f>IF(CADA_PROD!C2156="","",SUMIFS(MOVI_ENTR!M:M,MOVI_ENTR!D:D,D2156))</f>
        <v/>
      </c>
      <c r="K2156" s="103" t="str">
        <f>IF(CADA_PROD!C2156="","",IFERROR($J2156/SUM($J$6:$J$1006),""))</f>
        <v/>
      </c>
      <c r="L2156" s="103" t="str">
        <f>IF(CADA_PROD!C2156="","",IFERROR(H2156/SUM($H$6:$H$1006)+P2156,""))</f>
        <v/>
      </c>
      <c r="M2156" s="102" t="str">
        <f>IF(CADA_PROD!$C2156="","",IFERROR(SUMIFS(MOVI_ENTR!M:M,MOVI_ENTR!D:D,D2156)/SUMIFS(MOVI_ENTR!I:I,MOVI_ENTR!D:D,D2156),0))</f>
        <v/>
      </c>
      <c r="N2156" s="104" t="str">
        <f>IF(CADA_PROD!C2156="","",G2156/E2156)</f>
        <v/>
      </c>
    </row>
    <row r="2157" spans="3:14">
      <c r="C2157" s="99" t="str">
        <f>IF(CADA_PROD!C2157="","",CADA_PROD!C2157)</f>
        <v/>
      </c>
      <c r="D2157" s="100" t="str">
        <f>IF(CADA_PROD!D2157="","",CADA_PROD!D2157)</f>
        <v/>
      </c>
      <c r="E2157" s="101" t="str">
        <f>IF(CADA_PROD!E2157="","",CADA_PROD!E2157)</f>
        <v/>
      </c>
      <c r="F2157" s="101" t="str">
        <f>IF(CADA_PROD!D2157="","",SUMIFS(MOVI_ENTR!I:I,MOVI_ENTR!D:D,D2157))</f>
        <v/>
      </c>
      <c r="G2157" s="101" t="str">
        <f>IF(CADA_PROD!C2157="","",SUMIFS(MOVI_SAID!H:H,MOVI_SAID!D:D,D2157))</f>
        <v/>
      </c>
      <c r="H2157" s="101" t="str">
        <f t="shared" si="52"/>
        <v/>
      </c>
      <c r="I2157" s="100" t="str">
        <f>IF(CADA_PROD!C2157="","",IFERROR(IF(H2157&lt;=0,"Sem estoque",IF(H2157/E2157&lt;0.25,"Quase sem estoque",IF(H2157/E2157&lt;1.2,"Estoque baixo",IF(H2157/E2157&lt;2,"Estoque moderado","Estoque confortável")))),""))</f>
        <v/>
      </c>
      <c r="J2157" s="102" t="str">
        <f>IF(CADA_PROD!C2157="","",SUMIFS(MOVI_ENTR!M:M,MOVI_ENTR!D:D,D2157))</f>
        <v/>
      </c>
      <c r="K2157" s="103" t="str">
        <f>IF(CADA_PROD!C2157="","",IFERROR($J2157/SUM($J$6:$J$1006),""))</f>
        <v/>
      </c>
      <c r="L2157" s="103" t="str">
        <f>IF(CADA_PROD!C2157="","",IFERROR(H2157/SUM($H$6:$H$1006)+P2157,""))</f>
        <v/>
      </c>
      <c r="M2157" s="102" t="str">
        <f>IF(CADA_PROD!$C2157="","",IFERROR(SUMIFS(MOVI_ENTR!M:M,MOVI_ENTR!D:D,D2157)/SUMIFS(MOVI_ENTR!I:I,MOVI_ENTR!D:D,D2157),0))</f>
        <v/>
      </c>
      <c r="N2157" s="104" t="str">
        <f>IF(CADA_PROD!C2157="","",G2157/E2157)</f>
        <v/>
      </c>
    </row>
    <row r="2158" spans="3:14">
      <c r="C2158" s="99" t="str">
        <f>IF(CADA_PROD!C2158="","",CADA_PROD!C2158)</f>
        <v/>
      </c>
      <c r="D2158" s="100" t="str">
        <f>IF(CADA_PROD!D2158="","",CADA_PROD!D2158)</f>
        <v/>
      </c>
      <c r="E2158" s="101" t="str">
        <f>IF(CADA_PROD!E2158="","",CADA_PROD!E2158)</f>
        <v/>
      </c>
      <c r="F2158" s="101" t="str">
        <f>IF(CADA_PROD!D2158="","",SUMIFS(MOVI_ENTR!I:I,MOVI_ENTR!D:D,D2158))</f>
        <v/>
      </c>
      <c r="G2158" s="101" t="str">
        <f>IF(CADA_PROD!C2158="","",SUMIFS(MOVI_SAID!H:H,MOVI_SAID!D:D,D2158))</f>
        <v/>
      </c>
      <c r="H2158" s="101" t="str">
        <f t="shared" si="52"/>
        <v/>
      </c>
      <c r="I2158" s="100" t="str">
        <f>IF(CADA_PROD!C2158="","",IFERROR(IF(H2158&lt;=0,"Sem estoque",IF(H2158/E2158&lt;0.25,"Quase sem estoque",IF(H2158/E2158&lt;1.2,"Estoque baixo",IF(H2158/E2158&lt;2,"Estoque moderado","Estoque confortável")))),""))</f>
        <v/>
      </c>
      <c r="J2158" s="102" t="str">
        <f>IF(CADA_PROD!C2158="","",SUMIFS(MOVI_ENTR!M:M,MOVI_ENTR!D:D,D2158))</f>
        <v/>
      </c>
      <c r="K2158" s="103" t="str">
        <f>IF(CADA_PROD!C2158="","",IFERROR($J2158/SUM($J$6:$J$1006),""))</f>
        <v/>
      </c>
      <c r="L2158" s="103" t="str">
        <f>IF(CADA_PROD!C2158="","",IFERROR(H2158/SUM($H$6:$H$1006)+P2158,""))</f>
        <v/>
      </c>
      <c r="M2158" s="102" t="str">
        <f>IF(CADA_PROD!$C2158="","",IFERROR(SUMIFS(MOVI_ENTR!M:M,MOVI_ENTR!D:D,D2158)/SUMIFS(MOVI_ENTR!I:I,MOVI_ENTR!D:D,D2158),0))</f>
        <v/>
      </c>
      <c r="N2158" s="104" t="str">
        <f>IF(CADA_PROD!C2158="","",G2158/E2158)</f>
        <v/>
      </c>
    </row>
    <row r="2159" spans="3:14">
      <c r="C2159" s="99" t="str">
        <f>IF(CADA_PROD!C2159="","",CADA_PROD!C2159)</f>
        <v/>
      </c>
      <c r="D2159" s="100" t="str">
        <f>IF(CADA_PROD!D2159="","",CADA_PROD!D2159)</f>
        <v/>
      </c>
      <c r="E2159" s="101" t="str">
        <f>IF(CADA_PROD!E2159="","",CADA_PROD!E2159)</f>
        <v/>
      </c>
      <c r="F2159" s="101" t="str">
        <f>IF(CADA_PROD!D2159="","",SUMIFS(MOVI_ENTR!I:I,MOVI_ENTR!D:D,D2159))</f>
        <v/>
      </c>
      <c r="G2159" s="101" t="str">
        <f>IF(CADA_PROD!C2159="","",SUMIFS(MOVI_SAID!H:H,MOVI_SAID!D:D,D2159))</f>
        <v/>
      </c>
      <c r="H2159" s="101" t="str">
        <f t="shared" si="52"/>
        <v/>
      </c>
      <c r="I2159" s="100" t="str">
        <f>IF(CADA_PROD!C2159="","",IFERROR(IF(H2159&lt;=0,"Sem estoque",IF(H2159/E2159&lt;0.25,"Quase sem estoque",IF(H2159/E2159&lt;1.2,"Estoque baixo",IF(H2159/E2159&lt;2,"Estoque moderado","Estoque confortável")))),""))</f>
        <v/>
      </c>
      <c r="J2159" s="102" t="str">
        <f>IF(CADA_PROD!C2159="","",SUMIFS(MOVI_ENTR!M:M,MOVI_ENTR!D:D,D2159))</f>
        <v/>
      </c>
      <c r="K2159" s="103" t="str">
        <f>IF(CADA_PROD!C2159="","",IFERROR($J2159/SUM($J$6:$J$1006),""))</f>
        <v/>
      </c>
      <c r="L2159" s="103" t="str">
        <f>IF(CADA_PROD!C2159="","",IFERROR(H2159/SUM($H$6:$H$1006)+P2159,""))</f>
        <v/>
      </c>
      <c r="M2159" s="102" t="str">
        <f>IF(CADA_PROD!$C2159="","",IFERROR(SUMIFS(MOVI_ENTR!M:M,MOVI_ENTR!D:D,D2159)/SUMIFS(MOVI_ENTR!I:I,MOVI_ENTR!D:D,D2159),0))</f>
        <v/>
      </c>
      <c r="N2159" s="104" t="str">
        <f>IF(CADA_PROD!C2159="","",G2159/E2159)</f>
        <v/>
      </c>
    </row>
    <row r="2160" spans="3:14">
      <c r="C2160" s="99" t="str">
        <f>IF(CADA_PROD!C2160="","",CADA_PROD!C2160)</f>
        <v/>
      </c>
      <c r="D2160" s="100" t="str">
        <f>IF(CADA_PROD!D2160="","",CADA_PROD!D2160)</f>
        <v/>
      </c>
      <c r="E2160" s="101" t="str">
        <f>IF(CADA_PROD!E2160="","",CADA_PROD!E2160)</f>
        <v/>
      </c>
      <c r="F2160" s="101" t="str">
        <f>IF(CADA_PROD!D2160="","",SUMIFS(MOVI_ENTR!I:I,MOVI_ENTR!D:D,D2160))</f>
        <v/>
      </c>
      <c r="G2160" s="101" t="str">
        <f>IF(CADA_PROD!C2160="","",SUMIFS(MOVI_SAID!H:H,MOVI_SAID!D:D,D2160))</f>
        <v/>
      </c>
      <c r="H2160" s="101" t="str">
        <f t="shared" si="52"/>
        <v/>
      </c>
      <c r="I2160" s="100" t="str">
        <f>IF(CADA_PROD!C2160="","",IFERROR(IF(H2160&lt;=0,"Sem estoque",IF(H2160/E2160&lt;0.25,"Quase sem estoque",IF(H2160/E2160&lt;1.2,"Estoque baixo",IF(H2160/E2160&lt;2,"Estoque moderado","Estoque confortável")))),""))</f>
        <v/>
      </c>
      <c r="J2160" s="102" t="str">
        <f>IF(CADA_PROD!C2160="","",SUMIFS(MOVI_ENTR!M:M,MOVI_ENTR!D:D,D2160))</f>
        <v/>
      </c>
      <c r="K2160" s="103" t="str">
        <f>IF(CADA_PROD!C2160="","",IFERROR($J2160/SUM($J$6:$J$1006),""))</f>
        <v/>
      </c>
      <c r="L2160" s="103" t="str">
        <f>IF(CADA_PROD!C2160="","",IFERROR(H2160/SUM($H$6:$H$1006)+P2160,""))</f>
        <v/>
      </c>
      <c r="M2160" s="102" t="str">
        <f>IF(CADA_PROD!$C2160="","",IFERROR(SUMIFS(MOVI_ENTR!M:M,MOVI_ENTR!D:D,D2160)/SUMIFS(MOVI_ENTR!I:I,MOVI_ENTR!D:D,D2160),0))</f>
        <v/>
      </c>
      <c r="N2160" s="104" t="str">
        <f>IF(CADA_PROD!C2160="","",G2160/E2160)</f>
        <v/>
      </c>
    </row>
    <row r="2161" spans="3:14">
      <c r="C2161" s="99" t="str">
        <f>IF(CADA_PROD!C2161="","",CADA_PROD!C2161)</f>
        <v/>
      </c>
      <c r="D2161" s="100" t="str">
        <f>IF(CADA_PROD!D2161="","",CADA_PROD!D2161)</f>
        <v/>
      </c>
      <c r="E2161" s="101" t="str">
        <f>IF(CADA_PROD!E2161="","",CADA_PROD!E2161)</f>
        <v/>
      </c>
      <c r="F2161" s="101" t="str">
        <f>IF(CADA_PROD!D2161="","",SUMIFS(MOVI_ENTR!I:I,MOVI_ENTR!D:D,D2161))</f>
        <v/>
      </c>
      <c r="G2161" s="101" t="str">
        <f>IF(CADA_PROD!C2161="","",SUMIFS(MOVI_SAID!H:H,MOVI_SAID!D:D,D2161))</f>
        <v/>
      </c>
      <c r="H2161" s="101" t="str">
        <f t="shared" si="52"/>
        <v/>
      </c>
      <c r="I2161" s="100" t="str">
        <f>IF(CADA_PROD!C2161="","",IFERROR(IF(H2161&lt;=0,"Sem estoque",IF(H2161/E2161&lt;0.25,"Quase sem estoque",IF(H2161/E2161&lt;1.2,"Estoque baixo",IF(H2161/E2161&lt;2,"Estoque moderado","Estoque confortável")))),""))</f>
        <v/>
      </c>
      <c r="J2161" s="102" t="str">
        <f>IF(CADA_PROD!C2161="","",SUMIFS(MOVI_ENTR!M:M,MOVI_ENTR!D:D,D2161))</f>
        <v/>
      </c>
      <c r="K2161" s="103" t="str">
        <f>IF(CADA_PROD!C2161="","",IFERROR($J2161/SUM($J$6:$J$1006),""))</f>
        <v/>
      </c>
      <c r="L2161" s="103" t="str">
        <f>IF(CADA_PROD!C2161="","",IFERROR(H2161/SUM($H$6:$H$1006)+P2161,""))</f>
        <v/>
      </c>
      <c r="M2161" s="102" t="str">
        <f>IF(CADA_PROD!$C2161="","",IFERROR(SUMIFS(MOVI_ENTR!M:M,MOVI_ENTR!D:D,D2161)/SUMIFS(MOVI_ENTR!I:I,MOVI_ENTR!D:D,D2161),0))</f>
        <v/>
      </c>
      <c r="N2161" s="104" t="str">
        <f>IF(CADA_PROD!C2161="","",G2161/E2161)</f>
        <v/>
      </c>
    </row>
    <row r="2162" spans="3:14">
      <c r="C2162" s="99" t="str">
        <f>IF(CADA_PROD!C2162="","",CADA_PROD!C2162)</f>
        <v/>
      </c>
      <c r="D2162" s="100" t="str">
        <f>IF(CADA_PROD!D2162="","",CADA_PROD!D2162)</f>
        <v/>
      </c>
      <c r="E2162" s="101" t="str">
        <f>IF(CADA_PROD!E2162="","",CADA_PROD!E2162)</f>
        <v/>
      </c>
      <c r="F2162" s="101" t="str">
        <f>IF(CADA_PROD!D2162="","",SUMIFS(MOVI_ENTR!I:I,MOVI_ENTR!D:D,D2162))</f>
        <v/>
      </c>
      <c r="G2162" s="101" t="str">
        <f>IF(CADA_PROD!C2162="","",SUMIFS(MOVI_SAID!H:H,MOVI_SAID!D:D,D2162))</f>
        <v/>
      </c>
      <c r="H2162" s="101" t="str">
        <f t="shared" si="52"/>
        <v/>
      </c>
      <c r="I2162" s="100" t="str">
        <f>IF(CADA_PROD!C2162="","",IFERROR(IF(H2162&lt;=0,"Sem estoque",IF(H2162/E2162&lt;0.25,"Quase sem estoque",IF(H2162/E2162&lt;1.2,"Estoque baixo",IF(H2162/E2162&lt;2,"Estoque moderado","Estoque confortável")))),""))</f>
        <v/>
      </c>
      <c r="J2162" s="102" t="str">
        <f>IF(CADA_PROD!C2162="","",SUMIFS(MOVI_ENTR!M:M,MOVI_ENTR!D:D,D2162))</f>
        <v/>
      </c>
      <c r="K2162" s="103" t="str">
        <f>IF(CADA_PROD!C2162="","",IFERROR($J2162/SUM($J$6:$J$1006),""))</f>
        <v/>
      </c>
      <c r="L2162" s="103" t="str">
        <f>IF(CADA_PROD!C2162="","",IFERROR(H2162/SUM($H$6:$H$1006)+P2162,""))</f>
        <v/>
      </c>
      <c r="M2162" s="102" t="str">
        <f>IF(CADA_PROD!$C2162="","",IFERROR(SUMIFS(MOVI_ENTR!M:M,MOVI_ENTR!D:D,D2162)/SUMIFS(MOVI_ENTR!I:I,MOVI_ENTR!D:D,D2162),0))</f>
        <v/>
      </c>
      <c r="N2162" s="104" t="str">
        <f>IF(CADA_PROD!C2162="","",G2162/E2162)</f>
        <v/>
      </c>
    </row>
    <row r="2163" spans="3:14">
      <c r="C2163" s="99" t="str">
        <f>IF(CADA_PROD!C2163="","",CADA_PROD!C2163)</f>
        <v/>
      </c>
      <c r="D2163" s="100" t="str">
        <f>IF(CADA_PROD!D2163="","",CADA_PROD!D2163)</f>
        <v/>
      </c>
      <c r="E2163" s="101" t="str">
        <f>IF(CADA_PROD!E2163="","",CADA_PROD!E2163)</f>
        <v/>
      </c>
      <c r="F2163" s="101" t="str">
        <f>IF(CADA_PROD!D2163="","",SUMIFS(MOVI_ENTR!I:I,MOVI_ENTR!D:D,D2163))</f>
        <v/>
      </c>
      <c r="G2163" s="101" t="str">
        <f>IF(CADA_PROD!C2163="","",SUMIFS(MOVI_SAID!H:H,MOVI_SAID!D:D,D2163))</f>
        <v/>
      </c>
      <c r="H2163" s="101" t="str">
        <f t="shared" si="52"/>
        <v/>
      </c>
      <c r="I2163" s="100" t="str">
        <f>IF(CADA_PROD!C2163="","",IFERROR(IF(H2163&lt;=0,"Sem estoque",IF(H2163/E2163&lt;0.25,"Quase sem estoque",IF(H2163/E2163&lt;1.2,"Estoque baixo",IF(H2163/E2163&lt;2,"Estoque moderado","Estoque confortável")))),""))</f>
        <v/>
      </c>
      <c r="J2163" s="102" t="str">
        <f>IF(CADA_PROD!C2163="","",SUMIFS(MOVI_ENTR!M:M,MOVI_ENTR!D:D,D2163))</f>
        <v/>
      </c>
      <c r="K2163" s="103" t="str">
        <f>IF(CADA_PROD!C2163="","",IFERROR($J2163/SUM($J$6:$J$1006),""))</f>
        <v/>
      </c>
      <c r="L2163" s="103" t="str">
        <f>IF(CADA_PROD!C2163="","",IFERROR(H2163/SUM($H$6:$H$1006)+P2163,""))</f>
        <v/>
      </c>
      <c r="M2163" s="102" t="str">
        <f>IF(CADA_PROD!$C2163="","",IFERROR(SUMIFS(MOVI_ENTR!M:M,MOVI_ENTR!D:D,D2163)/SUMIFS(MOVI_ENTR!I:I,MOVI_ENTR!D:D,D2163),0))</f>
        <v/>
      </c>
      <c r="N2163" s="104" t="str">
        <f>IF(CADA_PROD!C2163="","",G2163/E2163)</f>
        <v/>
      </c>
    </row>
    <row r="2164" spans="3:14">
      <c r="C2164" s="99" t="str">
        <f>IF(CADA_PROD!C2164="","",CADA_PROD!C2164)</f>
        <v/>
      </c>
      <c r="D2164" s="100" t="str">
        <f>IF(CADA_PROD!D2164="","",CADA_PROD!D2164)</f>
        <v/>
      </c>
      <c r="E2164" s="101" t="str">
        <f>IF(CADA_PROD!E2164="","",CADA_PROD!E2164)</f>
        <v/>
      </c>
      <c r="F2164" s="101" t="str">
        <f>IF(CADA_PROD!D2164="","",SUMIFS(MOVI_ENTR!I:I,MOVI_ENTR!D:D,D2164))</f>
        <v/>
      </c>
      <c r="G2164" s="101" t="str">
        <f>IF(CADA_PROD!C2164="","",SUMIFS(MOVI_SAID!H:H,MOVI_SAID!D:D,D2164))</f>
        <v/>
      </c>
      <c r="H2164" s="101" t="str">
        <f t="shared" si="52"/>
        <v/>
      </c>
      <c r="I2164" s="100" t="str">
        <f>IF(CADA_PROD!C2164="","",IFERROR(IF(H2164&lt;=0,"Sem estoque",IF(H2164/E2164&lt;0.25,"Quase sem estoque",IF(H2164/E2164&lt;1.2,"Estoque baixo",IF(H2164/E2164&lt;2,"Estoque moderado","Estoque confortável")))),""))</f>
        <v/>
      </c>
      <c r="J2164" s="102" t="str">
        <f>IF(CADA_PROD!C2164="","",SUMIFS(MOVI_ENTR!M:M,MOVI_ENTR!D:D,D2164))</f>
        <v/>
      </c>
      <c r="K2164" s="103" t="str">
        <f>IF(CADA_PROD!C2164="","",IFERROR($J2164/SUM($J$6:$J$1006),""))</f>
        <v/>
      </c>
      <c r="L2164" s="103" t="str">
        <f>IF(CADA_PROD!C2164="","",IFERROR(H2164/SUM($H$6:$H$1006)+P2164,""))</f>
        <v/>
      </c>
      <c r="M2164" s="102" t="str">
        <f>IF(CADA_PROD!$C2164="","",IFERROR(SUMIFS(MOVI_ENTR!M:M,MOVI_ENTR!D:D,D2164)/SUMIFS(MOVI_ENTR!I:I,MOVI_ENTR!D:D,D2164),0))</f>
        <v/>
      </c>
      <c r="N2164" s="104" t="str">
        <f>IF(CADA_PROD!C2164="","",G2164/E2164)</f>
        <v/>
      </c>
    </row>
    <row r="2165" spans="3:14">
      <c r="C2165" s="99" t="str">
        <f>IF(CADA_PROD!C2165="","",CADA_PROD!C2165)</f>
        <v/>
      </c>
      <c r="D2165" s="100" t="str">
        <f>IF(CADA_PROD!D2165="","",CADA_PROD!D2165)</f>
        <v/>
      </c>
      <c r="E2165" s="101" t="str">
        <f>IF(CADA_PROD!E2165="","",CADA_PROD!E2165)</f>
        <v/>
      </c>
      <c r="F2165" s="101" t="str">
        <f>IF(CADA_PROD!D2165="","",SUMIFS(MOVI_ENTR!I:I,MOVI_ENTR!D:D,D2165))</f>
        <v/>
      </c>
      <c r="G2165" s="101" t="str">
        <f>IF(CADA_PROD!C2165="","",SUMIFS(MOVI_SAID!H:H,MOVI_SAID!D:D,D2165))</f>
        <v/>
      </c>
      <c r="H2165" s="101" t="str">
        <f t="shared" si="52"/>
        <v/>
      </c>
      <c r="I2165" s="100" t="str">
        <f>IF(CADA_PROD!C2165="","",IFERROR(IF(H2165&lt;=0,"Sem estoque",IF(H2165/E2165&lt;0.25,"Quase sem estoque",IF(H2165/E2165&lt;1.2,"Estoque baixo",IF(H2165/E2165&lt;2,"Estoque moderado","Estoque confortável")))),""))</f>
        <v/>
      </c>
      <c r="J2165" s="102" t="str">
        <f>IF(CADA_PROD!C2165="","",SUMIFS(MOVI_ENTR!M:M,MOVI_ENTR!D:D,D2165))</f>
        <v/>
      </c>
      <c r="K2165" s="103" t="str">
        <f>IF(CADA_PROD!C2165="","",IFERROR($J2165/SUM($J$6:$J$1006),""))</f>
        <v/>
      </c>
      <c r="L2165" s="103" t="str">
        <f>IF(CADA_PROD!C2165="","",IFERROR(H2165/SUM($H$6:$H$1006)+P2165,""))</f>
        <v/>
      </c>
      <c r="M2165" s="102" t="str">
        <f>IF(CADA_PROD!$C2165="","",IFERROR(SUMIFS(MOVI_ENTR!M:M,MOVI_ENTR!D:D,D2165)/SUMIFS(MOVI_ENTR!I:I,MOVI_ENTR!D:D,D2165),0))</f>
        <v/>
      </c>
      <c r="N2165" s="104" t="str">
        <f>IF(CADA_PROD!C2165="","",G2165/E2165)</f>
        <v/>
      </c>
    </row>
    <row r="2166" spans="3:14">
      <c r="C2166" s="99" t="str">
        <f>IF(CADA_PROD!C2166="","",CADA_PROD!C2166)</f>
        <v/>
      </c>
      <c r="D2166" s="100" t="str">
        <f>IF(CADA_PROD!D2166="","",CADA_PROD!D2166)</f>
        <v/>
      </c>
      <c r="E2166" s="101" t="str">
        <f>IF(CADA_PROD!E2166="","",CADA_PROD!E2166)</f>
        <v/>
      </c>
      <c r="F2166" s="101" t="str">
        <f>IF(CADA_PROD!D2166="","",SUMIFS(MOVI_ENTR!I:I,MOVI_ENTR!D:D,D2166))</f>
        <v/>
      </c>
      <c r="G2166" s="101" t="str">
        <f>IF(CADA_PROD!C2166="","",SUMIFS(MOVI_SAID!H:H,MOVI_SAID!D:D,D2166))</f>
        <v/>
      </c>
      <c r="H2166" s="101" t="str">
        <f t="shared" si="52"/>
        <v/>
      </c>
      <c r="I2166" s="100" t="str">
        <f>IF(CADA_PROD!C2166="","",IFERROR(IF(H2166&lt;=0,"Sem estoque",IF(H2166/E2166&lt;0.25,"Quase sem estoque",IF(H2166/E2166&lt;1.2,"Estoque baixo",IF(H2166/E2166&lt;2,"Estoque moderado","Estoque confortável")))),""))</f>
        <v/>
      </c>
      <c r="J2166" s="102" t="str">
        <f>IF(CADA_PROD!C2166="","",SUMIFS(MOVI_ENTR!M:M,MOVI_ENTR!D:D,D2166))</f>
        <v/>
      </c>
      <c r="K2166" s="103" t="str">
        <f>IF(CADA_PROD!C2166="","",IFERROR($J2166/SUM($J$6:$J$1006),""))</f>
        <v/>
      </c>
      <c r="L2166" s="103" t="str">
        <f>IF(CADA_PROD!C2166="","",IFERROR(H2166/SUM($H$6:$H$1006)+P2166,""))</f>
        <v/>
      </c>
      <c r="M2166" s="102" t="str">
        <f>IF(CADA_PROD!$C2166="","",IFERROR(SUMIFS(MOVI_ENTR!M:M,MOVI_ENTR!D:D,D2166)/SUMIFS(MOVI_ENTR!I:I,MOVI_ENTR!D:D,D2166),0))</f>
        <v/>
      </c>
      <c r="N2166" s="104" t="str">
        <f>IF(CADA_PROD!C2166="","",G2166/E2166)</f>
        <v/>
      </c>
    </row>
    <row r="2167" spans="3:14">
      <c r="C2167" s="99" t="str">
        <f>IF(CADA_PROD!C2167="","",CADA_PROD!C2167)</f>
        <v/>
      </c>
      <c r="D2167" s="100" t="str">
        <f>IF(CADA_PROD!D2167="","",CADA_PROD!D2167)</f>
        <v/>
      </c>
      <c r="E2167" s="101" t="str">
        <f>IF(CADA_PROD!E2167="","",CADA_PROD!E2167)</f>
        <v/>
      </c>
      <c r="F2167" s="101" t="str">
        <f>IF(CADA_PROD!D2167="","",SUMIFS(MOVI_ENTR!I:I,MOVI_ENTR!D:D,D2167))</f>
        <v/>
      </c>
      <c r="G2167" s="101" t="str">
        <f>IF(CADA_PROD!C2167="","",SUMIFS(MOVI_SAID!H:H,MOVI_SAID!D:D,D2167))</f>
        <v/>
      </c>
      <c r="H2167" s="101" t="str">
        <f t="shared" si="52"/>
        <v/>
      </c>
      <c r="I2167" s="100" t="str">
        <f>IF(CADA_PROD!C2167="","",IFERROR(IF(H2167&lt;=0,"Sem estoque",IF(H2167/E2167&lt;0.25,"Quase sem estoque",IF(H2167/E2167&lt;1.2,"Estoque baixo",IF(H2167/E2167&lt;2,"Estoque moderado","Estoque confortável")))),""))</f>
        <v/>
      </c>
      <c r="J2167" s="102" t="str">
        <f>IF(CADA_PROD!C2167="","",SUMIFS(MOVI_ENTR!M:M,MOVI_ENTR!D:D,D2167))</f>
        <v/>
      </c>
      <c r="K2167" s="103" t="str">
        <f>IF(CADA_PROD!C2167="","",IFERROR($J2167/SUM($J$6:$J$1006),""))</f>
        <v/>
      </c>
      <c r="L2167" s="103" t="str">
        <f>IF(CADA_PROD!C2167="","",IFERROR(H2167/SUM($H$6:$H$1006)+P2167,""))</f>
        <v/>
      </c>
      <c r="M2167" s="102" t="str">
        <f>IF(CADA_PROD!$C2167="","",IFERROR(SUMIFS(MOVI_ENTR!M:M,MOVI_ENTR!D:D,D2167)/SUMIFS(MOVI_ENTR!I:I,MOVI_ENTR!D:D,D2167),0))</f>
        <v/>
      </c>
      <c r="N2167" s="104" t="str">
        <f>IF(CADA_PROD!C2167="","",G2167/E2167)</f>
        <v/>
      </c>
    </row>
    <row r="2168" spans="3:14">
      <c r="C2168" s="99" t="str">
        <f>IF(CADA_PROD!C2168="","",CADA_PROD!C2168)</f>
        <v/>
      </c>
      <c r="D2168" s="100" t="str">
        <f>IF(CADA_PROD!D2168="","",CADA_PROD!D2168)</f>
        <v/>
      </c>
      <c r="E2168" s="101" t="str">
        <f>IF(CADA_PROD!E2168="","",CADA_PROD!E2168)</f>
        <v/>
      </c>
      <c r="F2168" s="101" t="str">
        <f>IF(CADA_PROD!D2168="","",SUMIFS(MOVI_ENTR!I:I,MOVI_ENTR!D:D,D2168))</f>
        <v/>
      </c>
      <c r="G2168" s="101" t="str">
        <f>IF(CADA_PROD!C2168="","",SUMIFS(MOVI_SAID!H:H,MOVI_SAID!D:D,D2168))</f>
        <v/>
      </c>
      <c r="H2168" s="101" t="str">
        <f t="shared" si="52"/>
        <v/>
      </c>
      <c r="I2168" s="100" t="str">
        <f>IF(CADA_PROD!C2168="","",IFERROR(IF(H2168&lt;=0,"Sem estoque",IF(H2168/E2168&lt;0.25,"Quase sem estoque",IF(H2168/E2168&lt;1.2,"Estoque baixo",IF(H2168/E2168&lt;2,"Estoque moderado","Estoque confortável")))),""))</f>
        <v/>
      </c>
      <c r="J2168" s="102" t="str">
        <f>IF(CADA_PROD!C2168="","",SUMIFS(MOVI_ENTR!M:M,MOVI_ENTR!D:D,D2168))</f>
        <v/>
      </c>
      <c r="K2168" s="103" t="str">
        <f>IF(CADA_PROD!C2168="","",IFERROR($J2168/SUM($J$6:$J$1006),""))</f>
        <v/>
      </c>
      <c r="L2168" s="103" t="str">
        <f>IF(CADA_PROD!C2168="","",IFERROR(H2168/SUM($H$6:$H$1006)+P2168,""))</f>
        <v/>
      </c>
      <c r="M2168" s="102" t="str">
        <f>IF(CADA_PROD!$C2168="","",IFERROR(SUMIFS(MOVI_ENTR!M:M,MOVI_ENTR!D:D,D2168)/SUMIFS(MOVI_ENTR!I:I,MOVI_ENTR!D:D,D2168),0))</f>
        <v/>
      </c>
      <c r="N2168" s="104" t="str">
        <f>IF(CADA_PROD!C2168="","",G2168/E2168)</f>
        <v/>
      </c>
    </row>
    <row r="2169" spans="3:14">
      <c r="C2169" s="99" t="str">
        <f>IF(CADA_PROD!C2169="","",CADA_PROD!C2169)</f>
        <v/>
      </c>
      <c r="D2169" s="100" t="str">
        <f>IF(CADA_PROD!D2169="","",CADA_PROD!D2169)</f>
        <v/>
      </c>
      <c r="E2169" s="101" t="str">
        <f>IF(CADA_PROD!E2169="","",CADA_PROD!E2169)</f>
        <v/>
      </c>
      <c r="F2169" s="101" t="str">
        <f>IF(CADA_PROD!D2169="","",SUMIFS(MOVI_ENTR!I:I,MOVI_ENTR!D:D,D2169))</f>
        <v/>
      </c>
      <c r="G2169" s="101" t="str">
        <f>IF(CADA_PROD!C2169="","",SUMIFS(MOVI_SAID!H:H,MOVI_SAID!D:D,D2169))</f>
        <v/>
      </c>
      <c r="H2169" s="101" t="str">
        <f t="shared" si="52"/>
        <v/>
      </c>
      <c r="I2169" s="100" t="str">
        <f>IF(CADA_PROD!C2169="","",IFERROR(IF(H2169&lt;=0,"Sem estoque",IF(H2169/E2169&lt;0.25,"Quase sem estoque",IF(H2169/E2169&lt;1.2,"Estoque baixo",IF(H2169/E2169&lt;2,"Estoque moderado","Estoque confortável")))),""))</f>
        <v/>
      </c>
      <c r="J2169" s="102" t="str">
        <f>IF(CADA_PROD!C2169="","",SUMIFS(MOVI_ENTR!M:M,MOVI_ENTR!D:D,D2169))</f>
        <v/>
      </c>
      <c r="K2169" s="103" t="str">
        <f>IF(CADA_PROD!C2169="","",IFERROR($J2169/SUM($J$6:$J$1006),""))</f>
        <v/>
      </c>
      <c r="L2169" s="103" t="str">
        <f>IF(CADA_PROD!C2169="","",IFERROR(H2169/SUM($H$6:$H$1006)+P2169,""))</f>
        <v/>
      </c>
      <c r="M2169" s="102" t="str">
        <f>IF(CADA_PROD!$C2169="","",IFERROR(SUMIFS(MOVI_ENTR!M:M,MOVI_ENTR!D:D,D2169)/SUMIFS(MOVI_ENTR!I:I,MOVI_ENTR!D:D,D2169),0))</f>
        <v/>
      </c>
      <c r="N2169" s="104" t="str">
        <f>IF(CADA_PROD!C2169="","",G2169/E2169)</f>
        <v/>
      </c>
    </row>
    <row r="2170" spans="3:14">
      <c r="C2170" s="99" t="str">
        <f>IF(CADA_PROD!C2170="","",CADA_PROD!C2170)</f>
        <v/>
      </c>
      <c r="D2170" s="100" t="str">
        <f>IF(CADA_PROD!D2170="","",CADA_PROD!D2170)</f>
        <v/>
      </c>
      <c r="E2170" s="101" t="str">
        <f>IF(CADA_PROD!E2170="","",CADA_PROD!E2170)</f>
        <v/>
      </c>
      <c r="F2170" s="101" t="str">
        <f>IF(CADA_PROD!D2170="","",SUMIFS(MOVI_ENTR!I:I,MOVI_ENTR!D:D,D2170))</f>
        <v/>
      </c>
      <c r="G2170" s="101" t="str">
        <f>IF(CADA_PROD!C2170="","",SUMIFS(MOVI_SAID!H:H,MOVI_SAID!D:D,D2170))</f>
        <v/>
      </c>
      <c r="H2170" s="101" t="str">
        <f t="shared" si="52"/>
        <v/>
      </c>
      <c r="I2170" s="100" t="str">
        <f>IF(CADA_PROD!C2170="","",IFERROR(IF(H2170&lt;=0,"Sem estoque",IF(H2170/E2170&lt;0.25,"Quase sem estoque",IF(H2170/E2170&lt;1.2,"Estoque baixo",IF(H2170/E2170&lt;2,"Estoque moderado","Estoque confortável")))),""))</f>
        <v/>
      </c>
      <c r="J2170" s="102" t="str">
        <f>IF(CADA_PROD!C2170="","",SUMIFS(MOVI_ENTR!M:M,MOVI_ENTR!D:D,D2170))</f>
        <v/>
      </c>
      <c r="K2170" s="103" t="str">
        <f>IF(CADA_PROD!C2170="","",IFERROR($J2170/SUM($J$6:$J$1006),""))</f>
        <v/>
      </c>
      <c r="L2170" s="103" t="str">
        <f>IF(CADA_PROD!C2170="","",IFERROR(H2170/SUM($H$6:$H$1006)+P2170,""))</f>
        <v/>
      </c>
      <c r="M2170" s="102" t="str">
        <f>IF(CADA_PROD!$C2170="","",IFERROR(SUMIFS(MOVI_ENTR!M:M,MOVI_ENTR!D:D,D2170)/SUMIFS(MOVI_ENTR!I:I,MOVI_ENTR!D:D,D2170),0))</f>
        <v/>
      </c>
      <c r="N2170" s="104" t="str">
        <f>IF(CADA_PROD!C2170="","",G2170/E2170)</f>
        <v/>
      </c>
    </row>
    <row r="2171" spans="3:14">
      <c r="C2171" s="99" t="str">
        <f>IF(CADA_PROD!C2171="","",CADA_PROD!C2171)</f>
        <v/>
      </c>
      <c r="D2171" s="100" t="str">
        <f>IF(CADA_PROD!D2171="","",CADA_PROD!D2171)</f>
        <v/>
      </c>
      <c r="E2171" s="101" t="str">
        <f>IF(CADA_PROD!E2171="","",CADA_PROD!E2171)</f>
        <v/>
      </c>
      <c r="F2171" s="101" t="str">
        <f>IF(CADA_PROD!D2171="","",SUMIFS(MOVI_ENTR!I:I,MOVI_ENTR!D:D,D2171))</f>
        <v/>
      </c>
      <c r="G2171" s="101" t="str">
        <f>IF(CADA_PROD!C2171="","",SUMIFS(MOVI_SAID!H:H,MOVI_SAID!D:D,D2171))</f>
        <v/>
      </c>
      <c r="H2171" s="101" t="str">
        <f t="shared" si="52"/>
        <v/>
      </c>
      <c r="I2171" s="100" t="str">
        <f>IF(CADA_PROD!C2171="","",IFERROR(IF(H2171&lt;=0,"Sem estoque",IF(H2171/E2171&lt;0.25,"Quase sem estoque",IF(H2171/E2171&lt;1.2,"Estoque baixo",IF(H2171/E2171&lt;2,"Estoque moderado","Estoque confortável")))),""))</f>
        <v/>
      </c>
      <c r="J2171" s="102" t="str">
        <f>IF(CADA_PROD!C2171="","",SUMIFS(MOVI_ENTR!M:M,MOVI_ENTR!D:D,D2171))</f>
        <v/>
      </c>
      <c r="K2171" s="103" t="str">
        <f>IF(CADA_PROD!C2171="","",IFERROR($J2171/SUM($J$6:$J$1006),""))</f>
        <v/>
      </c>
      <c r="L2171" s="103" t="str">
        <f>IF(CADA_PROD!C2171="","",IFERROR(H2171/SUM($H$6:$H$1006)+P2171,""))</f>
        <v/>
      </c>
      <c r="M2171" s="102" t="str">
        <f>IF(CADA_PROD!$C2171="","",IFERROR(SUMIFS(MOVI_ENTR!M:M,MOVI_ENTR!D:D,D2171)/SUMIFS(MOVI_ENTR!I:I,MOVI_ENTR!D:D,D2171),0))</f>
        <v/>
      </c>
      <c r="N2171" s="104" t="str">
        <f>IF(CADA_PROD!C2171="","",G2171/E2171)</f>
        <v/>
      </c>
    </row>
    <row r="2172" spans="3:14">
      <c r="C2172" s="99" t="str">
        <f>IF(CADA_PROD!C2172="","",CADA_PROD!C2172)</f>
        <v/>
      </c>
      <c r="D2172" s="100" t="str">
        <f>IF(CADA_PROD!D2172="","",CADA_PROD!D2172)</f>
        <v/>
      </c>
      <c r="E2172" s="101" t="str">
        <f>IF(CADA_PROD!E2172="","",CADA_PROD!E2172)</f>
        <v/>
      </c>
      <c r="F2172" s="101" t="str">
        <f>IF(CADA_PROD!D2172="","",SUMIFS(MOVI_ENTR!I:I,MOVI_ENTR!D:D,D2172))</f>
        <v/>
      </c>
      <c r="G2172" s="101" t="str">
        <f>IF(CADA_PROD!C2172="","",SUMIFS(MOVI_SAID!H:H,MOVI_SAID!D:D,D2172))</f>
        <v/>
      </c>
      <c r="H2172" s="101" t="str">
        <f t="shared" si="52"/>
        <v/>
      </c>
      <c r="I2172" s="100" t="str">
        <f>IF(CADA_PROD!C2172="","",IFERROR(IF(H2172&lt;=0,"Sem estoque",IF(H2172/E2172&lt;0.25,"Quase sem estoque",IF(H2172/E2172&lt;1.2,"Estoque baixo",IF(H2172/E2172&lt;2,"Estoque moderado","Estoque confortável")))),""))</f>
        <v/>
      </c>
      <c r="J2172" s="102" t="str">
        <f>IF(CADA_PROD!C2172="","",SUMIFS(MOVI_ENTR!M:M,MOVI_ENTR!D:D,D2172))</f>
        <v/>
      </c>
      <c r="K2172" s="103" t="str">
        <f>IF(CADA_PROD!C2172="","",IFERROR($J2172/SUM($J$6:$J$1006),""))</f>
        <v/>
      </c>
      <c r="L2172" s="103" t="str">
        <f>IF(CADA_PROD!C2172="","",IFERROR(H2172/SUM($H$6:$H$1006)+P2172,""))</f>
        <v/>
      </c>
      <c r="M2172" s="102" t="str">
        <f>IF(CADA_PROD!$C2172="","",IFERROR(SUMIFS(MOVI_ENTR!M:M,MOVI_ENTR!D:D,D2172)/SUMIFS(MOVI_ENTR!I:I,MOVI_ENTR!D:D,D2172),0))</f>
        <v/>
      </c>
      <c r="N2172" s="104" t="str">
        <f>IF(CADA_PROD!C2172="","",G2172/E2172)</f>
        <v/>
      </c>
    </row>
    <row r="2173" spans="3:14">
      <c r="C2173" s="99" t="str">
        <f>IF(CADA_PROD!C2173="","",CADA_PROD!C2173)</f>
        <v/>
      </c>
      <c r="D2173" s="100" t="str">
        <f>IF(CADA_PROD!D2173="","",CADA_PROD!D2173)</f>
        <v/>
      </c>
      <c r="E2173" s="101" t="str">
        <f>IF(CADA_PROD!E2173="","",CADA_PROD!E2173)</f>
        <v/>
      </c>
      <c r="F2173" s="101" t="str">
        <f>IF(CADA_PROD!D2173="","",SUMIFS(MOVI_ENTR!I:I,MOVI_ENTR!D:D,D2173))</f>
        <v/>
      </c>
      <c r="G2173" s="101" t="str">
        <f>IF(CADA_PROD!C2173="","",SUMIFS(MOVI_SAID!H:H,MOVI_SAID!D:D,D2173))</f>
        <v/>
      </c>
      <c r="H2173" s="101" t="str">
        <f t="shared" si="52"/>
        <v/>
      </c>
      <c r="I2173" s="100" t="str">
        <f>IF(CADA_PROD!C2173="","",IFERROR(IF(H2173&lt;=0,"Sem estoque",IF(H2173/E2173&lt;0.25,"Quase sem estoque",IF(H2173/E2173&lt;1.2,"Estoque baixo",IF(H2173/E2173&lt;2,"Estoque moderado","Estoque confortável")))),""))</f>
        <v/>
      </c>
      <c r="J2173" s="102" t="str">
        <f>IF(CADA_PROD!C2173="","",SUMIFS(MOVI_ENTR!M:M,MOVI_ENTR!D:D,D2173))</f>
        <v/>
      </c>
      <c r="K2173" s="103" t="str">
        <f>IF(CADA_PROD!C2173="","",IFERROR($J2173/SUM($J$6:$J$1006),""))</f>
        <v/>
      </c>
      <c r="L2173" s="103" t="str">
        <f>IF(CADA_PROD!C2173="","",IFERROR(H2173/SUM($H$6:$H$1006)+P2173,""))</f>
        <v/>
      </c>
      <c r="M2173" s="102" t="str">
        <f>IF(CADA_PROD!$C2173="","",IFERROR(SUMIFS(MOVI_ENTR!M:M,MOVI_ENTR!D:D,D2173)/SUMIFS(MOVI_ENTR!I:I,MOVI_ENTR!D:D,D2173),0))</f>
        <v/>
      </c>
      <c r="N2173" s="104" t="str">
        <f>IF(CADA_PROD!C2173="","",G2173/E2173)</f>
        <v/>
      </c>
    </row>
    <row r="2174" spans="3:14">
      <c r="C2174" s="99" t="str">
        <f>IF(CADA_PROD!C2174="","",CADA_PROD!C2174)</f>
        <v/>
      </c>
      <c r="D2174" s="100" t="str">
        <f>IF(CADA_PROD!D2174="","",CADA_PROD!D2174)</f>
        <v/>
      </c>
      <c r="E2174" s="101" t="str">
        <f>IF(CADA_PROD!E2174="","",CADA_PROD!E2174)</f>
        <v/>
      </c>
      <c r="F2174" s="101" t="str">
        <f>IF(CADA_PROD!D2174="","",SUMIFS(MOVI_ENTR!I:I,MOVI_ENTR!D:D,D2174))</f>
        <v/>
      </c>
      <c r="G2174" s="101" t="str">
        <f>IF(CADA_PROD!C2174="","",SUMIFS(MOVI_SAID!H:H,MOVI_SAID!D:D,D2174))</f>
        <v/>
      </c>
      <c r="H2174" s="101" t="str">
        <f t="shared" si="52"/>
        <v/>
      </c>
      <c r="I2174" s="100" t="str">
        <f>IF(CADA_PROD!C2174="","",IFERROR(IF(H2174&lt;=0,"Sem estoque",IF(H2174/E2174&lt;0.25,"Quase sem estoque",IF(H2174/E2174&lt;1.2,"Estoque baixo",IF(H2174/E2174&lt;2,"Estoque moderado","Estoque confortável")))),""))</f>
        <v/>
      </c>
      <c r="J2174" s="102" t="str">
        <f>IF(CADA_PROD!C2174="","",SUMIFS(MOVI_ENTR!M:M,MOVI_ENTR!D:D,D2174))</f>
        <v/>
      </c>
      <c r="K2174" s="103" t="str">
        <f>IF(CADA_PROD!C2174="","",IFERROR($J2174/SUM($J$6:$J$1006),""))</f>
        <v/>
      </c>
      <c r="L2174" s="103" t="str">
        <f>IF(CADA_PROD!C2174="","",IFERROR(H2174/SUM($H$6:$H$1006)+P2174,""))</f>
        <v/>
      </c>
      <c r="M2174" s="102" t="str">
        <f>IF(CADA_PROD!$C2174="","",IFERROR(SUMIFS(MOVI_ENTR!M:M,MOVI_ENTR!D:D,D2174)/SUMIFS(MOVI_ENTR!I:I,MOVI_ENTR!D:D,D2174),0))</f>
        <v/>
      </c>
      <c r="N2174" s="104" t="str">
        <f>IF(CADA_PROD!C2174="","",G2174/E2174)</f>
        <v/>
      </c>
    </row>
    <row r="2175" spans="3:14">
      <c r="C2175" s="99" t="str">
        <f>IF(CADA_PROD!C2175="","",CADA_PROD!C2175)</f>
        <v/>
      </c>
      <c r="D2175" s="100" t="str">
        <f>IF(CADA_PROD!D2175="","",CADA_PROD!D2175)</f>
        <v/>
      </c>
      <c r="E2175" s="101" t="str">
        <f>IF(CADA_PROD!E2175="","",CADA_PROD!E2175)</f>
        <v/>
      </c>
      <c r="F2175" s="101" t="str">
        <f>IF(CADA_PROD!D2175="","",SUMIFS(MOVI_ENTR!I:I,MOVI_ENTR!D:D,D2175))</f>
        <v/>
      </c>
      <c r="G2175" s="101" t="str">
        <f>IF(CADA_PROD!C2175="","",SUMIFS(MOVI_SAID!H:H,MOVI_SAID!D:D,D2175))</f>
        <v/>
      </c>
      <c r="H2175" s="101" t="str">
        <f t="shared" si="52"/>
        <v/>
      </c>
      <c r="I2175" s="100" t="str">
        <f>IF(CADA_PROD!C2175="","",IFERROR(IF(H2175&lt;=0,"Sem estoque",IF(H2175/E2175&lt;0.25,"Quase sem estoque",IF(H2175/E2175&lt;1.2,"Estoque baixo",IF(H2175/E2175&lt;2,"Estoque moderado","Estoque confortável")))),""))</f>
        <v/>
      </c>
      <c r="J2175" s="102" t="str">
        <f>IF(CADA_PROD!C2175="","",SUMIFS(MOVI_ENTR!M:M,MOVI_ENTR!D:D,D2175))</f>
        <v/>
      </c>
      <c r="K2175" s="103" t="str">
        <f>IF(CADA_PROD!C2175="","",IFERROR($J2175/SUM($J$6:$J$1006),""))</f>
        <v/>
      </c>
      <c r="L2175" s="103" t="str">
        <f>IF(CADA_PROD!C2175="","",IFERROR(H2175/SUM($H$6:$H$1006)+P2175,""))</f>
        <v/>
      </c>
      <c r="M2175" s="102" t="str">
        <f>IF(CADA_PROD!$C2175="","",IFERROR(SUMIFS(MOVI_ENTR!M:M,MOVI_ENTR!D:D,D2175)/SUMIFS(MOVI_ENTR!I:I,MOVI_ENTR!D:D,D2175),0))</f>
        <v/>
      </c>
      <c r="N2175" s="104" t="str">
        <f>IF(CADA_PROD!C2175="","",G2175/E2175)</f>
        <v/>
      </c>
    </row>
    <row r="2176" spans="3:14">
      <c r="C2176" s="99" t="str">
        <f>IF(CADA_PROD!C2176="","",CADA_PROD!C2176)</f>
        <v/>
      </c>
      <c r="D2176" s="100" t="str">
        <f>IF(CADA_PROD!D2176="","",CADA_PROD!D2176)</f>
        <v/>
      </c>
      <c r="E2176" s="101" t="str">
        <f>IF(CADA_PROD!E2176="","",CADA_PROD!E2176)</f>
        <v/>
      </c>
      <c r="F2176" s="101" t="str">
        <f>IF(CADA_PROD!D2176="","",SUMIFS(MOVI_ENTR!I:I,MOVI_ENTR!D:D,D2176))</f>
        <v/>
      </c>
      <c r="G2176" s="101" t="str">
        <f>IF(CADA_PROD!C2176="","",SUMIFS(MOVI_SAID!H:H,MOVI_SAID!D:D,D2176))</f>
        <v/>
      </c>
      <c r="H2176" s="101" t="str">
        <f t="shared" si="52"/>
        <v/>
      </c>
      <c r="I2176" s="100" t="str">
        <f>IF(CADA_PROD!C2176="","",IFERROR(IF(H2176&lt;=0,"Sem estoque",IF(H2176/E2176&lt;0.25,"Quase sem estoque",IF(H2176/E2176&lt;1.2,"Estoque baixo",IF(H2176/E2176&lt;2,"Estoque moderado","Estoque confortável")))),""))</f>
        <v/>
      </c>
      <c r="J2176" s="102" t="str">
        <f>IF(CADA_PROD!C2176="","",SUMIFS(MOVI_ENTR!M:M,MOVI_ENTR!D:D,D2176))</f>
        <v/>
      </c>
      <c r="K2176" s="103" t="str">
        <f>IF(CADA_PROD!C2176="","",IFERROR($J2176/SUM($J$6:$J$1006),""))</f>
        <v/>
      </c>
      <c r="L2176" s="103" t="str">
        <f>IF(CADA_PROD!C2176="","",IFERROR(H2176/SUM($H$6:$H$1006)+P2176,""))</f>
        <v/>
      </c>
      <c r="M2176" s="102" t="str">
        <f>IF(CADA_PROD!$C2176="","",IFERROR(SUMIFS(MOVI_ENTR!M:M,MOVI_ENTR!D:D,D2176)/SUMIFS(MOVI_ENTR!I:I,MOVI_ENTR!D:D,D2176),0))</f>
        <v/>
      </c>
      <c r="N2176" s="104" t="str">
        <f>IF(CADA_PROD!C2176="","",G2176/E2176)</f>
        <v/>
      </c>
    </row>
    <row r="2177" spans="3:14">
      <c r="C2177" s="99" t="str">
        <f>IF(CADA_PROD!C2177="","",CADA_PROD!C2177)</f>
        <v/>
      </c>
      <c r="D2177" s="100" t="str">
        <f>IF(CADA_PROD!D2177="","",CADA_PROD!D2177)</f>
        <v/>
      </c>
      <c r="E2177" s="101" t="str">
        <f>IF(CADA_PROD!E2177="","",CADA_PROD!E2177)</f>
        <v/>
      </c>
      <c r="F2177" s="101" t="str">
        <f>IF(CADA_PROD!D2177="","",SUMIFS(MOVI_ENTR!I:I,MOVI_ENTR!D:D,D2177))</f>
        <v/>
      </c>
      <c r="G2177" s="101" t="str">
        <f>IF(CADA_PROD!C2177="","",SUMIFS(MOVI_SAID!H:H,MOVI_SAID!D:D,D2177))</f>
        <v/>
      </c>
      <c r="H2177" s="101" t="str">
        <f t="shared" si="52"/>
        <v/>
      </c>
      <c r="I2177" s="100" t="str">
        <f>IF(CADA_PROD!C2177="","",IFERROR(IF(H2177&lt;=0,"Sem estoque",IF(H2177/E2177&lt;0.25,"Quase sem estoque",IF(H2177/E2177&lt;1.2,"Estoque baixo",IF(H2177/E2177&lt;2,"Estoque moderado","Estoque confortável")))),""))</f>
        <v/>
      </c>
      <c r="J2177" s="102" t="str">
        <f>IF(CADA_PROD!C2177="","",SUMIFS(MOVI_ENTR!M:M,MOVI_ENTR!D:D,D2177))</f>
        <v/>
      </c>
      <c r="K2177" s="103" t="str">
        <f>IF(CADA_PROD!C2177="","",IFERROR($J2177/SUM($J$6:$J$1006),""))</f>
        <v/>
      </c>
      <c r="L2177" s="103" t="str">
        <f>IF(CADA_PROD!C2177="","",IFERROR(H2177/SUM($H$6:$H$1006)+P2177,""))</f>
        <v/>
      </c>
      <c r="M2177" s="102" t="str">
        <f>IF(CADA_PROD!$C2177="","",IFERROR(SUMIFS(MOVI_ENTR!M:M,MOVI_ENTR!D:D,D2177)/SUMIFS(MOVI_ENTR!I:I,MOVI_ENTR!D:D,D2177),0))</f>
        <v/>
      </c>
      <c r="N2177" s="104" t="str">
        <f>IF(CADA_PROD!C2177="","",G2177/E2177)</f>
        <v/>
      </c>
    </row>
    <row r="2178" spans="3:14">
      <c r="C2178" s="99" t="str">
        <f>IF(CADA_PROD!C2178="","",CADA_PROD!C2178)</f>
        <v/>
      </c>
      <c r="D2178" s="100" t="str">
        <f>IF(CADA_PROD!D2178="","",CADA_PROD!D2178)</f>
        <v/>
      </c>
      <c r="E2178" s="101" t="str">
        <f>IF(CADA_PROD!E2178="","",CADA_PROD!E2178)</f>
        <v/>
      </c>
      <c r="F2178" s="101" t="str">
        <f>IF(CADA_PROD!D2178="","",SUMIFS(MOVI_ENTR!I:I,MOVI_ENTR!D:D,D2178))</f>
        <v/>
      </c>
      <c r="G2178" s="101" t="str">
        <f>IF(CADA_PROD!C2178="","",SUMIFS(MOVI_SAID!H:H,MOVI_SAID!D:D,D2178))</f>
        <v/>
      </c>
      <c r="H2178" s="101" t="str">
        <f t="shared" si="52"/>
        <v/>
      </c>
      <c r="I2178" s="100" t="str">
        <f>IF(CADA_PROD!C2178="","",IFERROR(IF(H2178&lt;=0,"Sem estoque",IF(H2178/E2178&lt;0.25,"Quase sem estoque",IF(H2178/E2178&lt;1.2,"Estoque baixo",IF(H2178/E2178&lt;2,"Estoque moderado","Estoque confortável")))),""))</f>
        <v/>
      </c>
      <c r="J2178" s="102" t="str">
        <f>IF(CADA_PROD!C2178="","",SUMIFS(MOVI_ENTR!M:M,MOVI_ENTR!D:D,D2178))</f>
        <v/>
      </c>
      <c r="K2178" s="103" t="str">
        <f>IF(CADA_PROD!C2178="","",IFERROR($J2178/SUM($J$6:$J$1006),""))</f>
        <v/>
      </c>
      <c r="L2178" s="103" t="str">
        <f>IF(CADA_PROD!C2178="","",IFERROR(H2178/SUM($H$6:$H$1006)+P2178,""))</f>
        <v/>
      </c>
      <c r="M2178" s="102" t="str">
        <f>IF(CADA_PROD!$C2178="","",IFERROR(SUMIFS(MOVI_ENTR!M:M,MOVI_ENTR!D:D,D2178)/SUMIFS(MOVI_ENTR!I:I,MOVI_ENTR!D:D,D2178),0))</f>
        <v/>
      </c>
      <c r="N2178" s="104" t="str">
        <f>IF(CADA_PROD!C2178="","",G2178/E2178)</f>
        <v/>
      </c>
    </row>
    <row r="2179" spans="3:14">
      <c r="C2179" s="99" t="str">
        <f>IF(CADA_PROD!C2179="","",CADA_PROD!C2179)</f>
        <v/>
      </c>
      <c r="D2179" s="100" t="str">
        <f>IF(CADA_PROD!D2179="","",CADA_PROD!D2179)</f>
        <v/>
      </c>
      <c r="E2179" s="101" t="str">
        <f>IF(CADA_PROD!E2179="","",CADA_PROD!E2179)</f>
        <v/>
      </c>
      <c r="F2179" s="101" t="str">
        <f>IF(CADA_PROD!D2179="","",SUMIFS(MOVI_ENTR!I:I,MOVI_ENTR!D:D,D2179))</f>
        <v/>
      </c>
      <c r="G2179" s="101" t="str">
        <f>IF(CADA_PROD!C2179="","",SUMIFS(MOVI_SAID!H:H,MOVI_SAID!D:D,D2179))</f>
        <v/>
      </c>
      <c r="H2179" s="101" t="str">
        <f t="shared" si="52"/>
        <v/>
      </c>
      <c r="I2179" s="100" t="str">
        <f>IF(CADA_PROD!C2179="","",IFERROR(IF(H2179&lt;=0,"Sem estoque",IF(H2179/E2179&lt;0.25,"Quase sem estoque",IF(H2179/E2179&lt;1.2,"Estoque baixo",IF(H2179/E2179&lt;2,"Estoque moderado","Estoque confortável")))),""))</f>
        <v/>
      </c>
      <c r="J2179" s="102" t="str">
        <f>IF(CADA_PROD!C2179="","",SUMIFS(MOVI_ENTR!M:M,MOVI_ENTR!D:D,D2179))</f>
        <v/>
      </c>
      <c r="K2179" s="103" t="str">
        <f>IF(CADA_PROD!C2179="","",IFERROR($J2179/SUM($J$6:$J$1006),""))</f>
        <v/>
      </c>
      <c r="L2179" s="103" t="str">
        <f>IF(CADA_PROD!C2179="","",IFERROR(H2179/SUM($H$6:$H$1006)+P2179,""))</f>
        <v/>
      </c>
      <c r="M2179" s="102" t="str">
        <f>IF(CADA_PROD!$C2179="","",IFERROR(SUMIFS(MOVI_ENTR!M:M,MOVI_ENTR!D:D,D2179)/SUMIFS(MOVI_ENTR!I:I,MOVI_ENTR!D:D,D2179),0))</f>
        <v/>
      </c>
      <c r="N2179" s="104" t="str">
        <f>IF(CADA_PROD!C2179="","",G2179/E2179)</f>
        <v/>
      </c>
    </row>
    <row r="2180" spans="3:14">
      <c r="C2180" s="99" t="str">
        <f>IF(CADA_PROD!C2180="","",CADA_PROD!C2180)</f>
        <v/>
      </c>
      <c r="D2180" s="100" t="str">
        <f>IF(CADA_PROD!D2180="","",CADA_PROD!D2180)</f>
        <v/>
      </c>
      <c r="E2180" s="101" t="str">
        <f>IF(CADA_PROD!E2180="","",CADA_PROD!E2180)</f>
        <v/>
      </c>
      <c r="F2180" s="101" t="str">
        <f>IF(CADA_PROD!D2180="","",SUMIFS(MOVI_ENTR!I:I,MOVI_ENTR!D:D,D2180))</f>
        <v/>
      </c>
      <c r="G2180" s="101" t="str">
        <f>IF(CADA_PROD!C2180="","",SUMIFS(MOVI_SAID!H:H,MOVI_SAID!D:D,D2180))</f>
        <v/>
      </c>
      <c r="H2180" s="101" t="str">
        <f t="shared" si="52"/>
        <v/>
      </c>
      <c r="I2180" s="100" t="str">
        <f>IF(CADA_PROD!C2180="","",IFERROR(IF(H2180&lt;=0,"Sem estoque",IF(H2180/E2180&lt;0.25,"Quase sem estoque",IF(H2180/E2180&lt;1.2,"Estoque baixo",IF(H2180/E2180&lt;2,"Estoque moderado","Estoque confortável")))),""))</f>
        <v/>
      </c>
      <c r="J2180" s="102" t="str">
        <f>IF(CADA_PROD!C2180="","",SUMIFS(MOVI_ENTR!M:M,MOVI_ENTR!D:D,D2180))</f>
        <v/>
      </c>
      <c r="K2180" s="103" t="str">
        <f>IF(CADA_PROD!C2180="","",IFERROR($J2180/SUM($J$6:$J$1006),""))</f>
        <v/>
      </c>
      <c r="L2180" s="103" t="str">
        <f>IF(CADA_PROD!C2180="","",IFERROR(H2180/SUM($H$6:$H$1006)+P2180,""))</f>
        <v/>
      </c>
      <c r="M2180" s="102" t="str">
        <f>IF(CADA_PROD!$C2180="","",IFERROR(SUMIFS(MOVI_ENTR!M:M,MOVI_ENTR!D:D,D2180)/SUMIFS(MOVI_ENTR!I:I,MOVI_ENTR!D:D,D2180),0))</f>
        <v/>
      </c>
      <c r="N2180" s="104" t="str">
        <f>IF(CADA_PROD!C2180="","",G2180/E2180)</f>
        <v/>
      </c>
    </row>
    <row r="2181" spans="3:14">
      <c r="C2181" s="99" t="str">
        <f>IF(CADA_PROD!C2181="","",CADA_PROD!C2181)</f>
        <v/>
      </c>
      <c r="D2181" s="100" t="str">
        <f>IF(CADA_PROD!D2181="","",CADA_PROD!D2181)</f>
        <v/>
      </c>
      <c r="E2181" s="101" t="str">
        <f>IF(CADA_PROD!E2181="","",CADA_PROD!E2181)</f>
        <v/>
      </c>
      <c r="F2181" s="101" t="str">
        <f>IF(CADA_PROD!D2181="","",SUMIFS(MOVI_ENTR!I:I,MOVI_ENTR!D:D,D2181))</f>
        <v/>
      </c>
      <c r="G2181" s="101" t="str">
        <f>IF(CADA_PROD!C2181="","",SUMIFS(MOVI_SAID!H:H,MOVI_SAID!D:D,D2181))</f>
        <v/>
      </c>
      <c r="H2181" s="101" t="str">
        <f t="shared" si="52"/>
        <v/>
      </c>
      <c r="I2181" s="100" t="str">
        <f>IF(CADA_PROD!C2181="","",IFERROR(IF(H2181&lt;=0,"Sem estoque",IF(H2181/E2181&lt;0.25,"Quase sem estoque",IF(H2181/E2181&lt;1.2,"Estoque baixo",IF(H2181/E2181&lt;2,"Estoque moderado","Estoque confortável")))),""))</f>
        <v/>
      </c>
      <c r="J2181" s="102" t="str">
        <f>IF(CADA_PROD!C2181="","",SUMIFS(MOVI_ENTR!M:M,MOVI_ENTR!D:D,D2181))</f>
        <v/>
      </c>
      <c r="K2181" s="103" t="str">
        <f>IF(CADA_PROD!C2181="","",IFERROR($J2181/SUM($J$6:$J$1006),""))</f>
        <v/>
      </c>
      <c r="L2181" s="103" t="str">
        <f>IF(CADA_PROD!C2181="","",IFERROR(H2181/SUM($H$6:$H$1006)+P2181,""))</f>
        <v/>
      </c>
      <c r="M2181" s="102" t="str">
        <f>IF(CADA_PROD!$C2181="","",IFERROR(SUMIFS(MOVI_ENTR!M:M,MOVI_ENTR!D:D,D2181)/SUMIFS(MOVI_ENTR!I:I,MOVI_ENTR!D:D,D2181),0))</f>
        <v/>
      </c>
      <c r="N2181" s="104" t="str">
        <f>IF(CADA_PROD!C2181="","",G2181/E2181)</f>
        <v/>
      </c>
    </row>
    <row r="2182" spans="3:14">
      <c r="C2182" s="99" t="str">
        <f>IF(CADA_PROD!C2182="","",CADA_PROD!C2182)</f>
        <v/>
      </c>
      <c r="D2182" s="100" t="str">
        <f>IF(CADA_PROD!D2182="","",CADA_PROD!D2182)</f>
        <v/>
      </c>
      <c r="E2182" s="101" t="str">
        <f>IF(CADA_PROD!E2182="","",CADA_PROD!E2182)</f>
        <v/>
      </c>
      <c r="F2182" s="101" t="str">
        <f>IF(CADA_PROD!D2182="","",SUMIFS(MOVI_ENTR!I:I,MOVI_ENTR!D:D,D2182))</f>
        <v/>
      </c>
      <c r="G2182" s="101" t="str">
        <f>IF(CADA_PROD!C2182="","",SUMIFS(MOVI_SAID!H:H,MOVI_SAID!D:D,D2182))</f>
        <v/>
      </c>
      <c r="H2182" s="101" t="str">
        <f t="shared" si="52"/>
        <v/>
      </c>
      <c r="I2182" s="100" t="str">
        <f>IF(CADA_PROD!C2182="","",IFERROR(IF(H2182&lt;=0,"Sem estoque",IF(H2182/E2182&lt;0.25,"Quase sem estoque",IF(H2182/E2182&lt;1.2,"Estoque baixo",IF(H2182/E2182&lt;2,"Estoque moderado","Estoque confortável")))),""))</f>
        <v/>
      </c>
      <c r="J2182" s="102" t="str">
        <f>IF(CADA_PROD!C2182="","",SUMIFS(MOVI_ENTR!M:M,MOVI_ENTR!D:D,D2182))</f>
        <v/>
      </c>
      <c r="K2182" s="103" t="str">
        <f>IF(CADA_PROD!C2182="","",IFERROR($J2182/SUM($J$6:$J$1006),""))</f>
        <v/>
      </c>
      <c r="L2182" s="103" t="str">
        <f>IF(CADA_PROD!C2182="","",IFERROR(H2182/SUM($H$6:$H$1006)+P2182,""))</f>
        <v/>
      </c>
      <c r="M2182" s="102" t="str">
        <f>IF(CADA_PROD!$C2182="","",IFERROR(SUMIFS(MOVI_ENTR!M:M,MOVI_ENTR!D:D,D2182)/SUMIFS(MOVI_ENTR!I:I,MOVI_ENTR!D:D,D2182),0))</f>
        <v/>
      </c>
      <c r="N2182" s="104" t="str">
        <f>IF(CADA_PROD!C2182="","",G2182/E2182)</f>
        <v/>
      </c>
    </row>
    <row r="2183" spans="3:14">
      <c r="C2183" s="99" t="str">
        <f>IF(CADA_PROD!C2183="","",CADA_PROD!C2183)</f>
        <v/>
      </c>
      <c r="D2183" s="100" t="str">
        <f>IF(CADA_PROD!D2183="","",CADA_PROD!D2183)</f>
        <v/>
      </c>
      <c r="E2183" s="101" t="str">
        <f>IF(CADA_PROD!E2183="","",CADA_PROD!E2183)</f>
        <v/>
      </c>
      <c r="F2183" s="101" t="str">
        <f>IF(CADA_PROD!D2183="","",SUMIFS(MOVI_ENTR!I:I,MOVI_ENTR!D:D,D2183))</f>
        <v/>
      </c>
      <c r="G2183" s="101" t="str">
        <f>IF(CADA_PROD!C2183="","",SUMIFS(MOVI_SAID!H:H,MOVI_SAID!D:D,D2183))</f>
        <v/>
      </c>
      <c r="H2183" s="101" t="str">
        <f t="shared" si="52"/>
        <v/>
      </c>
      <c r="I2183" s="100" t="str">
        <f>IF(CADA_PROD!C2183="","",IFERROR(IF(H2183&lt;=0,"Sem estoque",IF(H2183/E2183&lt;0.25,"Quase sem estoque",IF(H2183/E2183&lt;1.2,"Estoque baixo",IF(H2183/E2183&lt;2,"Estoque moderado","Estoque confortável")))),""))</f>
        <v/>
      </c>
      <c r="J2183" s="102" t="str">
        <f>IF(CADA_PROD!C2183="","",SUMIFS(MOVI_ENTR!M:M,MOVI_ENTR!D:D,D2183))</f>
        <v/>
      </c>
      <c r="K2183" s="103" t="str">
        <f>IF(CADA_PROD!C2183="","",IFERROR($J2183/SUM($J$6:$J$1006),""))</f>
        <v/>
      </c>
      <c r="L2183" s="103" t="str">
        <f>IF(CADA_PROD!C2183="","",IFERROR(H2183/SUM($H$6:$H$1006)+P2183,""))</f>
        <v/>
      </c>
      <c r="M2183" s="102" t="str">
        <f>IF(CADA_PROD!$C2183="","",IFERROR(SUMIFS(MOVI_ENTR!M:M,MOVI_ENTR!D:D,D2183)/SUMIFS(MOVI_ENTR!I:I,MOVI_ENTR!D:D,D2183),0))</f>
        <v/>
      </c>
      <c r="N2183" s="104" t="str">
        <f>IF(CADA_PROD!C2183="","",G2183/E2183)</f>
        <v/>
      </c>
    </row>
    <row r="2184" spans="3:14">
      <c r="C2184" s="99" t="str">
        <f>IF(CADA_PROD!C2184="","",CADA_PROD!C2184)</f>
        <v/>
      </c>
      <c r="D2184" s="100" t="str">
        <f>IF(CADA_PROD!D2184="","",CADA_PROD!D2184)</f>
        <v/>
      </c>
      <c r="E2184" s="101" t="str">
        <f>IF(CADA_PROD!E2184="","",CADA_PROD!E2184)</f>
        <v/>
      </c>
      <c r="F2184" s="101" t="str">
        <f>IF(CADA_PROD!D2184="","",SUMIFS(MOVI_ENTR!I:I,MOVI_ENTR!D:D,D2184))</f>
        <v/>
      </c>
      <c r="G2184" s="101" t="str">
        <f>IF(CADA_PROD!C2184="","",SUMIFS(MOVI_SAID!H:H,MOVI_SAID!D:D,D2184))</f>
        <v/>
      </c>
      <c r="H2184" s="101" t="str">
        <f t="shared" si="52"/>
        <v/>
      </c>
      <c r="I2184" s="100" t="str">
        <f>IF(CADA_PROD!C2184="","",IFERROR(IF(H2184&lt;=0,"Sem estoque",IF(H2184/E2184&lt;0.25,"Quase sem estoque",IF(H2184/E2184&lt;1.2,"Estoque baixo",IF(H2184/E2184&lt;2,"Estoque moderado","Estoque confortável")))),""))</f>
        <v/>
      </c>
      <c r="J2184" s="102" t="str">
        <f>IF(CADA_PROD!C2184="","",SUMIFS(MOVI_ENTR!M:M,MOVI_ENTR!D:D,D2184))</f>
        <v/>
      </c>
      <c r="K2184" s="103" t="str">
        <f>IF(CADA_PROD!C2184="","",IFERROR($J2184/SUM($J$6:$J$1006),""))</f>
        <v/>
      </c>
      <c r="L2184" s="103" t="str">
        <f>IF(CADA_PROD!C2184="","",IFERROR(H2184/SUM($H$6:$H$1006)+P2184,""))</f>
        <v/>
      </c>
      <c r="M2184" s="102" t="str">
        <f>IF(CADA_PROD!$C2184="","",IFERROR(SUMIFS(MOVI_ENTR!M:M,MOVI_ENTR!D:D,D2184)/SUMIFS(MOVI_ENTR!I:I,MOVI_ENTR!D:D,D2184),0))</f>
        <v/>
      </c>
      <c r="N2184" s="104" t="str">
        <f>IF(CADA_PROD!C2184="","",G2184/E2184)</f>
        <v/>
      </c>
    </row>
    <row r="2185" spans="3:14">
      <c r="C2185" s="99" t="str">
        <f>IF(CADA_PROD!C2185="","",CADA_PROD!C2185)</f>
        <v/>
      </c>
      <c r="D2185" s="100" t="str">
        <f>IF(CADA_PROD!D2185="","",CADA_PROD!D2185)</f>
        <v/>
      </c>
      <c r="E2185" s="101" t="str">
        <f>IF(CADA_PROD!E2185="","",CADA_PROD!E2185)</f>
        <v/>
      </c>
      <c r="F2185" s="101" t="str">
        <f>IF(CADA_PROD!D2185="","",SUMIFS(MOVI_ENTR!I:I,MOVI_ENTR!D:D,D2185))</f>
        <v/>
      </c>
      <c r="G2185" s="101" t="str">
        <f>IF(CADA_PROD!C2185="","",SUMIFS(MOVI_SAID!H:H,MOVI_SAID!D:D,D2185))</f>
        <v/>
      </c>
      <c r="H2185" s="101" t="str">
        <f t="shared" si="52"/>
        <v/>
      </c>
      <c r="I2185" s="100" t="str">
        <f>IF(CADA_PROD!C2185="","",IFERROR(IF(H2185&lt;=0,"Sem estoque",IF(H2185/E2185&lt;0.25,"Quase sem estoque",IF(H2185/E2185&lt;1.2,"Estoque baixo",IF(H2185/E2185&lt;2,"Estoque moderado","Estoque confortável")))),""))</f>
        <v/>
      </c>
      <c r="J2185" s="102" t="str">
        <f>IF(CADA_PROD!C2185="","",SUMIFS(MOVI_ENTR!M:M,MOVI_ENTR!D:D,D2185))</f>
        <v/>
      </c>
      <c r="K2185" s="103" t="str">
        <f>IF(CADA_PROD!C2185="","",IFERROR($J2185/SUM($J$6:$J$1006),""))</f>
        <v/>
      </c>
      <c r="L2185" s="103" t="str">
        <f>IF(CADA_PROD!C2185="","",IFERROR(H2185/SUM($H$6:$H$1006)+P2185,""))</f>
        <v/>
      </c>
      <c r="M2185" s="102" t="str">
        <f>IF(CADA_PROD!$C2185="","",IFERROR(SUMIFS(MOVI_ENTR!M:M,MOVI_ENTR!D:D,D2185)/SUMIFS(MOVI_ENTR!I:I,MOVI_ENTR!D:D,D2185),0))</f>
        <v/>
      </c>
      <c r="N2185" s="104" t="str">
        <f>IF(CADA_PROD!C2185="","",G2185/E2185)</f>
        <v/>
      </c>
    </row>
    <row r="2186" spans="3:14">
      <c r="C2186" s="99" t="str">
        <f>IF(CADA_PROD!C2186="","",CADA_PROD!C2186)</f>
        <v/>
      </c>
      <c r="D2186" s="100" t="str">
        <f>IF(CADA_PROD!D2186="","",CADA_PROD!D2186)</f>
        <v/>
      </c>
      <c r="E2186" s="101" t="str">
        <f>IF(CADA_PROD!E2186="","",CADA_PROD!E2186)</f>
        <v/>
      </c>
      <c r="F2186" s="101" t="str">
        <f>IF(CADA_PROD!D2186="","",SUMIFS(MOVI_ENTR!I:I,MOVI_ENTR!D:D,D2186))</f>
        <v/>
      </c>
      <c r="G2186" s="101" t="str">
        <f>IF(CADA_PROD!C2186="","",SUMIFS(MOVI_SAID!H:H,MOVI_SAID!D:D,D2186))</f>
        <v/>
      </c>
      <c r="H2186" s="101" t="str">
        <f t="shared" si="52"/>
        <v/>
      </c>
      <c r="I2186" s="100" t="str">
        <f>IF(CADA_PROD!C2186="","",IFERROR(IF(H2186&lt;=0,"Sem estoque",IF(H2186/E2186&lt;0.25,"Quase sem estoque",IF(H2186/E2186&lt;1.2,"Estoque baixo",IF(H2186/E2186&lt;2,"Estoque moderado","Estoque confortável")))),""))</f>
        <v/>
      </c>
      <c r="J2186" s="102" t="str">
        <f>IF(CADA_PROD!C2186="","",SUMIFS(MOVI_ENTR!M:M,MOVI_ENTR!D:D,D2186))</f>
        <v/>
      </c>
      <c r="K2186" s="103" t="str">
        <f>IF(CADA_PROD!C2186="","",IFERROR($J2186/SUM($J$6:$J$1006),""))</f>
        <v/>
      </c>
      <c r="L2186" s="103" t="str">
        <f>IF(CADA_PROD!C2186="","",IFERROR(H2186/SUM($H$6:$H$1006)+P2186,""))</f>
        <v/>
      </c>
      <c r="M2186" s="102" t="str">
        <f>IF(CADA_PROD!$C2186="","",IFERROR(SUMIFS(MOVI_ENTR!M:M,MOVI_ENTR!D:D,D2186)/SUMIFS(MOVI_ENTR!I:I,MOVI_ENTR!D:D,D2186),0))</f>
        <v/>
      </c>
      <c r="N2186" s="104" t="str">
        <f>IF(CADA_PROD!C2186="","",G2186/E2186)</f>
        <v/>
      </c>
    </row>
    <row r="2187" spans="3:14">
      <c r="C2187" s="99" t="str">
        <f>IF(CADA_PROD!C2187="","",CADA_PROD!C2187)</f>
        <v/>
      </c>
      <c r="D2187" s="100" t="str">
        <f>IF(CADA_PROD!D2187="","",CADA_PROD!D2187)</f>
        <v/>
      </c>
      <c r="E2187" s="101" t="str">
        <f>IF(CADA_PROD!E2187="","",CADA_PROD!E2187)</f>
        <v/>
      </c>
      <c r="F2187" s="101" t="str">
        <f>IF(CADA_PROD!D2187="","",SUMIFS(MOVI_ENTR!I:I,MOVI_ENTR!D:D,D2187))</f>
        <v/>
      </c>
      <c r="G2187" s="101" t="str">
        <f>IF(CADA_PROD!C2187="","",SUMIFS(MOVI_SAID!H:H,MOVI_SAID!D:D,D2187))</f>
        <v/>
      </c>
      <c r="H2187" s="101" t="str">
        <f t="shared" si="52"/>
        <v/>
      </c>
      <c r="I2187" s="100" t="str">
        <f>IF(CADA_PROD!C2187="","",IFERROR(IF(H2187&lt;=0,"Sem estoque",IF(H2187/E2187&lt;0.25,"Quase sem estoque",IF(H2187/E2187&lt;1.2,"Estoque baixo",IF(H2187/E2187&lt;2,"Estoque moderado","Estoque confortável")))),""))</f>
        <v/>
      </c>
      <c r="J2187" s="102" t="str">
        <f>IF(CADA_PROD!C2187="","",SUMIFS(MOVI_ENTR!M:M,MOVI_ENTR!D:D,D2187))</f>
        <v/>
      </c>
      <c r="K2187" s="103" t="str">
        <f>IF(CADA_PROD!C2187="","",IFERROR($J2187/SUM($J$6:$J$1006),""))</f>
        <v/>
      </c>
      <c r="L2187" s="103" t="str">
        <f>IF(CADA_PROD!C2187="","",IFERROR(H2187/SUM($H$6:$H$1006)+P2187,""))</f>
        <v/>
      </c>
      <c r="M2187" s="102" t="str">
        <f>IF(CADA_PROD!$C2187="","",IFERROR(SUMIFS(MOVI_ENTR!M:M,MOVI_ENTR!D:D,D2187)/SUMIFS(MOVI_ENTR!I:I,MOVI_ENTR!D:D,D2187),0))</f>
        <v/>
      </c>
      <c r="N2187" s="104" t="str">
        <f>IF(CADA_PROD!C2187="","",G2187/E2187)</f>
        <v/>
      </c>
    </row>
    <row r="2188" spans="3:14">
      <c r="C2188" s="99" t="str">
        <f>IF(CADA_PROD!C2188="","",CADA_PROD!C2188)</f>
        <v/>
      </c>
      <c r="D2188" s="100" t="str">
        <f>IF(CADA_PROD!D2188="","",CADA_PROD!D2188)</f>
        <v/>
      </c>
      <c r="E2188" s="101" t="str">
        <f>IF(CADA_PROD!E2188="","",CADA_PROD!E2188)</f>
        <v/>
      </c>
      <c r="F2188" s="101" t="str">
        <f>IF(CADA_PROD!D2188="","",SUMIFS(MOVI_ENTR!I:I,MOVI_ENTR!D:D,D2188))</f>
        <v/>
      </c>
      <c r="G2188" s="101" t="str">
        <f>IF(CADA_PROD!C2188="","",SUMIFS(MOVI_SAID!H:H,MOVI_SAID!D:D,D2188))</f>
        <v/>
      </c>
      <c r="H2188" s="101" t="str">
        <f t="shared" si="52"/>
        <v/>
      </c>
      <c r="I2188" s="100" t="str">
        <f>IF(CADA_PROD!C2188="","",IFERROR(IF(H2188&lt;=0,"Sem estoque",IF(H2188/E2188&lt;0.25,"Quase sem estoque",IF(H2188/E2188&lt;1.2,"Estoque baixo",IF(H2188/E2188&lt;2,"Estoque moderado","Estoque confortável")))),""))</f>
        <v/>
      </c>
      <c r="J2188" s="102" t="str">
        <f>IF(CADA_PROD!C2188="","",SUMIFS(MOVI_ENTR!M:M,MOVI_ENTR!D:D,D2188))</f>
        <v/>
      </c>
      <c r="K2188" s="103" t="str">
        <f>IF(CADA_PROD!C2188="","",IFERROR($J2188/SUM($J$6:$J$1006),""))</f>
        <v/>
      </c>
      <c r="L2188" s="103" t="str">
        <f>IF(CADA_PROD!C2188="","",IFERROR(H2188/SUM($H$6:$H$1006)+P2188,""))</f>
        <v/>
      </c>
      <c r="M2188" s="102" t="str">
        <f>IF(CADA_PROD!$C2188="","",IFERROR(SUMIFS(MOVI_ENTR!M:M,MOVI_ENTR!D:D,D2188)/SUMIFS(MOVI_ENTR!I:I,MOVI_ENTR!D:D,D2188),0))</f>
        <v/>
      </c>
      <c r="N2188" s="104" t="str">
        <f>IF(CADA_PROD!C2188="","",G2188/E2188)</f>
        <v/>
      </c>
    </row>
    <row r="2189" spans="3:14">
      <c r="C2189" s="99" t="str">
        <f>IF(CADA_PROD!C2189="","",CADA_PROD!C2189)</f>
        <v/>
      </c>
      <c r="D2189" s="100" t="str">
        <f>IF(CADA_PROD!D2189="","",CADA_PROD!D2189)</f>
        <v/>
      </c>
      <c r="E2189" s="101" t="str">
        <f>IF(CADA_PROD!E2189="","",CADA_PROD!E2189)</f>
        <v/>
      </c>
      <c r="F2189" s="101" t="str">
        <f>IF(CADA_PROD!D2189="","",SUMIFS(MOVI_ENTR!I:I,MOVI_ENTR!D:D,D2189))</f>
        <v/>
      </c>
      <c r="G2189" s="101" t="str">
        <f>IF(CADA_PROD!C2189="","",SUMIFS(MOVI_SAID!H:H,MOVI_SAID!D:D,D2189))</f>
        <v/>
      </c>
      <c r="H2189" s="101" t="str">
        <f t="shared" si="52"/>
        <v/>
      </c>
      <c r="I2189" s="100" t="str">
        <f>IF(CADA_PROD!C2189="","",IFERROR(IF(H2189&lt;=0,"Sem estoque",IF(H2189/E2189&lt;0.25,"Quase sem estoque",IF(H2189/E2189&lt;1.2,"Estoque baixo",IF(H2189/E2189&lt;2,"Estoque moderado","Estoque confortável")))),""))</f>
        <v/>
      </c>
      <c r="J2189" s="102" t="str">
        <f>IF(CADA_PROD!C2189="","",SUMIFS(MOVI_ENTR!M:M,MOVI_ENTR!D:D,D2189))</f>
        <v/>
      </c>
      <c r="K2189" s="103" t="str">
        <f>IF(CADA_PROD!C2189="","",IFERROR($J2189/SUM($J$6:$J$1006),""))</f>
        <v/>
      </c>
      <c r="L2189" s="103" t="str">
        <f>IF(CADA_PROD!C2189="","",IFERROR(H2189/SUM($H$6:$H$1006)+P2189,""))</f>
        <v/>
      </c>
      <c r="M2189" s="102" t="str">
        <f>IF(CADA_PROD!$C2189="","",IFERROR(SUMIFS(MOVI_ENTR!M:M,MOVI_ENTR!D:D,D2189)/SUMIFS(MOVI_ENTR!I:I,MOVI_ENTR!D:D,D2189),0))</f>
        <v/>
      </c>
      <c r="N2189" s="104" t="str">
        <f>IF(CADA_PROD!C2189="","",G2189/E2189)</f>
        <v/>
      </c>
    </row>
    <row r="2190" spans="3:14">
      <c r="C2190" s="99" t="str">
        <f>IF(CADA_PROD!C2190="","",CADA_PROD!C2190)</f>
        <v/>
      </c>
      <c r="D2190" s="100" t="str">
        <f>IF(CADA_PROD!D2190="","",CADA_PROD!D2190)</f>
        <v/>
      </c>
      <c r="E2190" s="101" t="str">
        <f>IF(CADA_PROD!E2190="","",CADA_PROD!E2190)</f>
        <v/>
      </c>
      <c r="F2190" s="101" t="str">
        <f>IF(CADA_PROD!D2190="","",SUMIFS(MOVI_ENTR!I:I,MOVI_ENTR!D:D,D2190))</f>
        <v/>
      </c>
      <c r="G2190" s="101" t="str">
        <f>IF(CADA_PROD!C2190="","",SUMIFS(MOVI_SAID!H:H,MOVI_SAID!D:D,D2190))</f>
        <v/>
      </c>
      <c r="H2190" s="101" t="str">
        <f t="shared" si="52"/>
        <v/>
      </c>
      <c r="I2190" s="100" t="str">
        <f>IF(CADA_PROD!C2190="","",IFERROR(IF(H2190&lt;=0,"Sem estoque",IF(H2190/E2190&lt;0.25,"Quase sem estoque",IF(H2190/E2190&lt;1.2,"Estoque baixo",IF(H2190/E2190&lt;2,"Estoque moderado","Estoque confortável")))),""))</f>
        <v/>
      </c>
      <c r="J2190" s="102" t="str">
        <f>IF(CADA_PROD!C2190="","",SUMIFS(MOVI_ENTR!M:M,MOVI_ENTR!D:D,D2190))</f>
        <v/>
      </c>
      <c r="K2190" s="103" t="str">
        <f>IF(CADA_PROD!C2190="","",IFERROR($J2190/SUM($J$6:$J$1006),""))</f>
        <v/>
      </c>
      <c r="L2190" s="103" t="str">
        <f>IF(CADA_PROD!C2190="","",IFERROR(H2190/SUM($H$6:$H$1006)+P2190,""))</f>
        <v/>
      </c>
      <c r="M2190" s="102" t="str">
        <f>IF(CADA_PROD!$C2190="","",IFERROR(SUMIFS(MOVI_ENTR!M:M,MOVI_ENTR!D:D,D2190)/SUMIFS(MOVI_ENTR!I:I,MOVI_ENTR!D:D,D2190),0))</f>
        <v/>
      </c>
      <c r="N2190" s="104" t="str">
        <f>IF(CADA_PROD!C2190="","",G2190/E2190)</f>
        <v/>
      </c>
    </row>
    <row r="2191" spans="3:14">
      <c r="C2191" s="99" t="str">
        <f>IF(CADA_PROD!C2191="","",CADA_PROD!C2191)</f>
        <v/>
      </c>
      <c r="D2191" s="100" t="str">
        <f>IF(CADA_PROD!D2191="","",CADA_PROD!D2191)</f>
        <v/>
      </c>
      <c r="E2191" s="101" t="str">
        <f>IF(CADA_PROD!E2191="","",CADA_PROD!E2191)</f>
        <v/>
      </c>
      <c r="F2191" s="101" t="str">
        <f>IF(CADA_PROD!D2191="","",SUMIFS(MOVI_ENTR!I:I,MOVI_ENTR!D:D,D2191))</f>
        <v/>
      </c>
      <c r="G2191" s="101" t="str">
        <f>IF(CADA_PROD!C2191="","",SUMIFS(MOVI_SAID!H:H,MOVI_SAID!D:D,D2191))</f>
        <v/>
      </c>
      <c r="H2191" s="101" t="str">
        <f t="shared" si="52"/>
        <v/>
      </c>
      <c r="I2191" s="100" t="str">
        <f>IF(CADA_PROD!C2191="","",IFERROR(IF(H2191&lt;=0,"Sem estoque",IF(H2191/E2191&lt;0.25,"Quase sem estoque",IF(H2191/E2191&lt;1.2,"Estoque baixo",IF(H2191/E2191&lt;2,"Estoque moderado","Estoque confortável")))),""))</f>
        <v/>
      </c>
      <c r="J2191" s="102" t="str">
        <f>IF(CADA_PROD!C2191="","",SUMIFS(MOVI_ENTR!M:M,MOVI_ENTR!D:D,D2191))</f>
        <v/>
      </c>
      <c r="K2191" s="103" t="str">
        <f>IF(CADA_PROD!C2191="","",IFERROR($J2191/SUM($J$6:$J$1006),""))</f>
        <v/>
      </c>
      <c r="L2191" s="103" t="str">
        <f>IF(CADA_PROD!C2191="","",IFERROR(H2191/SUM($H$6:$H$1006)+P2191,""))</f>
        <v/>
      </c>
      <c r="M2191" s="102" t="str">
        <f>IF(CADA_PROD!$C2191="","",IFERROR(SUMIFS(MOVI_ENTR!M:M,MOVI_ENTR!D:D,D2191)/SUMIFS(MOVI_ENTR!I:I,MOVI_ENTR!D:D,D2191),0))</f>
        <v/>
      </c>
      <c r="N2191" s="104" t="str">
        <f>IF(CADA_PROD!C2191="","",G2191/E2191)</f>
        <v/>
      </c>
    </row>
    <row r="2192" spans="3:14">
      <c r="C2192" s="99" t="str">
        <f>IF(CADA_PROD!C2192="","",CADA_PROD!C2192)</f>
        <v/>
      </c>
      <c r="D2192" s="100" t="str">
        <f>IF(CADA_PROD!D2192="","",CADA_PROD!D2192)</f>
        <v/>
      </c>
      <c r="E2192" s="101" t="str">
        <f>IF(CADA_PROD!E2192="","",CADA_PROD!E2192)</f>
        <v/>
      </c>
      <c r="F2192" s="101" t="str">
        <f>IF(CADA_PROD!D2192="","",SUMIFS(MOVI_ENTR!I:I,MOVI_ENTR!D:D,D2192))</f>
        <v/>
      </c>
      <c r="G2192" s="101" t="str">
        <f>IF(CADA_PROD!C2192="","",SUMIFS(MOVI_SAID!H:H,MOVI_SAID!D:D,D2192))</f>
        <v/>
      </c>
      <c r="H2192" s="101" t="str">
        <f t="shared" si="52"/>
        <v/>
      </c>
      <c r="I2192" s="100" t="str">
        <f>IF(CADA_PROD!C2192="","",IFERROR(IF(H2192&lt;=0,"Sem estoque",IF(H2192/E2192&lt;0.25,"Quase sem estoque",IF(H2192/E2192&lt;1.2,"Estoque baixo",IF(H2192/E2192&lt;2,"Estoque moderado","Estoque confortável")))),""))</f>
        <v/>
      </c>
      <c r="J2192" s="102" t="str">
        <f>IF(CADA_PROD!C2192="","",SUMIFS(MOVI_ENTR!M:M,MOVI_ENTR!D:D,D2192))</f>
        <v/>
      </c>
      <c r="K2192" s="103" t="str">
        <f>IF(CADA_PROD!C2192="","",IFERROR($J2192/SUM($J$6:$J$1006),""))</f>
        <v/>
      </c>
      <c r="L2192" s="103" t="str">
        <f>IF(CADA_PROD!C2192="","",IFERROR(H2192/SUM($H$6:$H$1006)+P2192,""))</f>
        <v/>
      </c>
      <c r="M2192" s="102" t="str">
        <f>IF(CADA_PROD!$C2192="","",IFERROR(SUMIFS(MOVI_ENTR!M:M,MOVI_ENTR!D:D,D2192)/SUMIFS(MOVI_ENTR!I:I,MOVI_ENTR!D:D,D2192),0))</f>
        <v/>
      </c>
      <c r="N2192" s="104" t="str">
        <f>IF(CADA_PROD!C2192="","",G2192/E2192)</f>
        <v/>
      </c>
    </row>
    <row r="2193" spans="3:14">
      <c r="C2193" s="99" t="str">
        <f>IF(CADA_PROD!C2193="","",CADA_PROD!C2193)</f>
        <v/>
      </c>
      <c r="D2193" s="100" t="str">
        <f>IF(CADA_PROD!D2193="","",CADA_PROD!D2193)</f>
        <v/>
      </c>
      <c r="E2193" s="101" t="str">
        <f>IF(CADA_PROD!E2193="","",CADA_PROD!E2193)</f>
        <v/>
      </c>
      <c r="F2193" s="101" t="str">
        <f>IF(CADA_PROD!D2193="","",SUMIFS(MOVI_ENTR!I:I,MOVI_ENTR!D:D,D2193))</f>
        <v/>
      </c>
      <c r="G2193" s="101" t="str">
        <f>IF(CADA_PROD!C2193="","",SUMIFS(MOVI_SAID!H:H,MOVI_SAID!D:D,D2193))</f>
        <v/>
      </c>
      <c r="H2193" s="101" t="str">
        <f t="shared" si="52"/>
        <v/>
      </c>
      <c r="I2193" s="100" t="str">
        <f>IF(CADA_PROD!C2193="","",IFERROR(IF(H2193&lt;=0,"Sem estoque",IF(H2193/E2193&lt;0.25,"Quase sem estoque",IF(H2193/E2193&lt;1.2,"Estoque baixo",IF(H2193/E2193&lt;2,"Estoque moderado","Estoque confortável")))),""))</f>
        <v/>
      </c>
      <c r="J2193" s="102" t="str">
        <f>IF(CADA_PROD!C2193="","",SUMIFS(MOVI_ENTR!M:M,MOVI_ENTR!D:D,D2193))</f>
        <v/>
      </c>
      <c r="K2193" s="103" t="str">
        <f>IF(CADA_PROD!C2193="","",IFERROR($J2193/SUM($J$6:$J$1006),""))</f>
        <v/>
      </c>
      <c r="L2193" s="103" t="str">
        <f>IF(CADA_PROD!C2193="","",IFERROR(H2193/SUM($H$6:$H$1006)+P2193,""))</f>
        <v/>
      </c>
      <c r="M2193" s="102" t="str">
        <f>IF(CADA_PROD!$C2193="","",IFERROR(SUMIFS(MOVI_ENTR!M:M,MOVI_ENTR!D:D,D2193)/SUMIFS(MOVI_ENTR!I:I,MOVI_ENTR!D:D,D2193),0))</f>
        <v/>
      </c>
      <c r="N2193" s="104" t="str">
        <f>IF(CADA_PROD!C2193="","",G2193/E2193)</f>
        <v/>
      </c>
    </row>
    <row r="2194" spans="3:14">
      <c r="C2194" s="99" t="str">
        <f>IF(CADA_PROD!C2194="","",CADA_PROD!C2194)</f>
        <v/>
      </c>
      <c r="D2194" s="100" t="str">
        <f>IF(CADA_PROD!D2194="","",CADA_PROD!D2194)</f>
        <v/>
      </c>
      <c r="E2194" s="101" t="str">
        <f>IF(CADA_PROD!E2194="","",CADA_PROD!E2194)</f>
        <v/>
      </c>
      <c r="F2194" s="101" t="str">
        <f>IF(CADA_PROD!D2194="","",SUMIFS(MOVI_ENTR!I:I,MOVI_ENTR!D:D,D2194))</f>
        <v/>
      </c>
      <c r="G2194" s="101" t="str">
        <f>IF(CADA_PROD!C2194="","",SUMIFS(MOVI_SAID!H:H,MOVI_SAID!D:D,D2194))</f>
        <v/>
      </c>
      <c r="H2194" s="101" t="str">
        <f t="shared" si="52"/>
        <v/>
      </c>
      <c r="I2194" s="100" t="str">
        <f>IF(CADA_PROD!C2194="","",IFERROR(IF(H2194&lt;=0,"Sem estoque",IF(H2194/E2194&lt;0.25,"Quase sem estoque",IF(H2194/E2194&lt;1.2,"Estoque baixo",IF(H2194/E2194&lt;2,"Estoque moderado","Estoque confortável")))),""))</f>
        <v/>
      </c>
      <c r="J2194" s="102" t="str">
        <f>IF(CADA_PROD!C2194="","",SUMIFS(MOVI_ENTR!M:M,MOVI_ENTR!D:D,D2194))</f>
        <v/>
      </c>
      <c r="K2194" s="103" t="str">
        <f>IF(CADA_PROD!C2194="","",IFERROR($J2194/SUM($J$6:$J$1006),""))</f>
        <v/>
      </c>
      <c r="L2194" s="103" t="str">
        <f>IF(CADA_PROD!C2194="","",IFERROR(H2194/SUM($H$6:$H$1006)+P2194,""))</f>
        <v/>
      </c>
      <c r="M2194" s="102" t="str">
        <f>IF(CADA_PROD!$C2194="","",IFERROR(SUMIFS(MOVI_ENTR!M:M,MOVI_ENTR!D:D,D2194)/SUMIFS(MOVI_ENTR!I:I,MOVI_ENTR!D:D,D2194),0))</f>
        <v/>
      </c>
      <c r="N2194" s="104" t="str">
        <f>IF(CADA_PROD!C2194="","",G2194/E2194)</f>
        <v/>
      </c>
    </row>
    <row r="2195" spans="3:14">
      <c r="C2195" s="99" t="str">
        <f>IF(CADA_PROD!C2195="","",CADA_PROD!C2195)</f>
        <v/>
      </c>
      <c r="D2195" s="100" t="str">
        <f>IF(CADA_PROD!D2195="","",CADA_PROD!D2195)</f>
        <v/>
      </c>
      <c r="E2195" s="101" t="str">
        <f>IF(CADA_PROD!E2195="","",CADA_PROD!E2195)</f>
        <v/>
      </c>
      <c r="F2195" s="101" t="str">
        <f>IF(CADA_PROD!D2195="","",SUMIFS(MOVI_ENTR!I:I,MOVI_ENTR!D:D,D2195))</f>
        <v/>
      </c>
      <c r="G2195" s="101" t="str">
        <f>IF(CADA_PROD!C2195="","",SUMIFS(MOVI_SAID!H:H,MOVI_SAID!D:D,D2195))</f>
        <v/>
      </c>
      <c r="H2195" s="101" t="str">
        <f t="shared" si="52"/>
        <v/>
      </c>
      <c r="I2195" s="100" t="str">
        <f>IF(CADA_PROD!C2195="","",IFERROR(IF(H2195&lt;=0,"Sem estoque",IF(H2195/E2195&lt;0.25,"Quase sem estoque",IF(H2195/E2195&lt;1.2,"Estoque baixo",IF(H2195/E2195&lt;2,"Estoque moderado","Estoque confortável")))),""))</f>
        <v/>
      </c>
      <c r="J2195" s="102" t="str">
        <f>IF(CADA_PROD!C2195="","",SUMIFS(MOVI_ENTR!M:M,MOVI_ENTR!D:D,D2195))</f>
        <v/>
      </c>
      <c r="K2195" s="103" t="str">
        <f>IF(CADA_PROD!C2195="","",IFERROR($J2195/SUM($J$6:$J$1006),""))</f>
        <v/>
      </c>
      <c r="L2195" s="103" t="str">
        <f>IF(CADA_PROD!C2195="","",IFERROR(H2195/SUM($H$6:$H$1006)+P2195,""))</f>
        <v/>
      </c>
      <c r="M2195" s="102" t="str">
        <f>IF(CADA_PROD!$C2195="","",IFERROR(SUMIFS(MOVI_ENTR!M:M,MOVI_ENTR!D:D,D2195)/SUMIFS(MOVI_ENTR!I:I,MOVI_ENTR!D:D,D2195),0))</f>
        <v/>
      </c>
      <c r="N2195" s="104" t="str">
        <f>IF(CADA_PROD!C2195="","",G2195/E2195)</f>
        <v/>
      </c>
    </row>
    <row r="2196" spans="3:14">
      <c r="C2196" s="99" t="str">
        <f>IF(CADA_PROD!C2196="","",CADA_PROD!C2196)</f>
        <v/>
      </c>
      <c r="D2196" s="100" t="str">
        <f>IF(CADA_PROD!D2196="","",CADA_PROD!D2196)</f>
        <v/>
      </c>
      <c r="E2196" s="101" t="str">
        <f>IF(CADA_PROD!E2196="","",CADA_PROD!E2196)</f>
        <v/>
      </c>
      <c r="F2196" s="101" t="str">
        <f>IF(CADA_PROD!D2196="","",SUMIFS(MOVI_ENTR!I:I,MOVI_ENTR!D:D,D2196))</f>
        <v/>
      </c>
      <c r="G2196" s="101" t="str">
        <f>IF(CADA_PROD!C2196="","",SUMIFS(MOVI_SAID!H:H,MOVI_SAID!D:D,D2196))</f>
        <v/>
      </c>
      <c r="H2196" s="101" t="str">
        <f t="shared" si="52"/>
        <v/>
      </c>
      <c r="I2196" s="100" t="str">
        <f>IF(CADA_PROD!C2196="","",IFERROR(IF(H2196&lt;=0,"Sem estoque",IF(H2196/E2196&lt;0.25,"Quase sem estoque",IF(H2196/E2196&lt;1.2,"Estoque baixo",IF(H2196/E2196&lt;2,"Estoque moderado","Estoque confortável")))),""))</f>
        <v/>
      </c>
      <c r="J2196" s="102" t="str">
        <f>IF(CADA_PROD!C2196="","",SUMIFS(MOVI_ENTR!M:M,MOVI_ENTR!D:D,D2196))</f>
        <v/>
      </c>
      <c r="K2196" s="103" t="str">
        <f>IF(CADA_PROD!C2196="","",IFERROR($J2196/SUM($J$6:$J$1006),""))</f>
        <v/>
      </c>
      <c r="L2196" s="103" t="str">
        <f>IF(CADA_PROD!C2196="","",IFERROR(H2196/SUM($H$6:$H$1006)+P2196,""))</f>
        <v/>
      </c>
      <c r="M2196" s="102" t="str">
        <f>IF(CADA_PROD!$C2196="","",IFERROR(SUMIFS(MOVI_ENTR!M:M,MOVI_ENTR!D:D,D2196)/SUMIFS(MOVI_ENTR!I:I,MOVI_ENTR!D:D,D2196),0))</f>
        <v/>
      </c>
      <c r="N2196" s="104" t="str">
        <f>IF(CADA_PROD!C2196="","",G2196/E2196)</f>
        <v/>
      </c>
    </row>
    <row r="2197" spans="3:14">
      <c r="C2197" s="99" t="str">
        <f>IF(CADA_PROD!C2197="","",CADA_PROD!C2197)</f>
        <v/>
      </c>
      <c r="D2197" s="100" t="str">
        <f>IF(CADA_PROD!D2197="","",CADA_PROD!D2197)</f>
        <v/>
      </c>
      <c r="E2197" s="101" t="str">
        <f>IF(CADA_PROD!E2197="","",CADA_PROD!E2197)</f>
        <v/>
      </c>
      <c r="F2197" s="101" t="str">
        <f>IF(CADA_PROD!D2197="","",SUMIFS(MOVI_ENTR!I:I,MOVI_ENTR!D:D,D2197))</f>
        <v/>
      </c>
      <c r="G2197" s="101" t="str">
        <f>IF(CADA_PROD!C2197="","",SUMIFS(MOVI_SAID!H:H,MOVI_SAID!D:D,D2197))</f>
        <v/>
      </c>
      <c r="H2197" s="101" t="str">
        <f t="shared" si="52"/>
        <v/>
      </c>
      <c r="I2197" s="100" t="str">
        <f>IF(CADA_PROD!C2197="","",IFERROR(IF(H2197&lt;=0,"Sem estoque",IF(H2197/E2197&lt;0.25,"Quase sem estoque",IF(H2197/E2197&lt;1.2,"Estoque baixo",IF(H2197/E2197&lt;2,"Estoque moderado","Estoque confortável")))),""))</f>
        <v/>
      </c>
      <c r="J2197" s="102" t="str">
        <f>IF(CADA_PROD!C2197="","",SUMIFS(MOVI_ENTR!M:M,MOVI_ENTR!D:D,D2197))</f>
        <v/>
      </c>
      <c r="K2197" s="103" t="str">
        <f>IF(CADA_PROD!C2197="","",IFERROR($J2197/SUM($J$6:$J$1006),""))</f>
        <v/>
      </c>
      <c r="L2197" s="103" t="str">
        <f>IF(CADA_PROD!C2197="","",IFERROR(H2197/SUM($H$6:$H$1006)+P2197,""))</f>
        <v/>
      </c>
      <c r="M2197" s="102" t="str">
        <f>IF(CADA_PROD!$C2197="","",IFERROR(SUMIFS(MOVI_ENTR!M:M,MOVI_ENTR!D:D,D2197)/SUMIFS(MOVI_ENTR!I:I,MOVI_ENTR!D:D,D2197),0))</f>
        <v/>
      </c>
      <c r="N2197" s="104" t="str">
        <f>IF(CADA_PROD!C2197="","",G2197/E2197)</f>
        <v/>
      </c>
    </row>
    <row r="2198" spans="3:14">
      <c r="C2198" s="99" t="str">
        <f>IF(CADA_PROD!C2198="","",CADA_PROD!C2198)</f>
        <v/>
      </c>
      <c r="D2198" s="100" t="str">
        <f>IF(CADA_PROD!D2198="","",CADA_PROD!D2198)</f>
        <v/>
      </c>
      <c r="E2198" s="101" t="str">
        <f>IF(CADA_PROD!E2198="","",CADA_PROD!E2198)</f>
        <v/>
      </c>
      <c r="F2198" s="101" t="str">
        <f>IF(CADA_PROD!D2198="","",SUMIFS(MOVI_ENTR!I:I,MOVI_ENTR!D:D,D2198))</f>
        <v/>
      </c>
      <c r="G2198" s="101" t="str">
        <f>IF(CADA_PROD!C2198="","",SUMIFS(MOVI_SAID!H:H,MOVI_SAID!D:D,D2198))</f>
        <v/>
      </c>
      <c r="H2198" s="101" t="str">
        <f t="shared" si="52"/>
        <v/>
      </c>
      <c r="I2198" s="100" t="str">
        <f>IF(CADA_PROD!C2198="","",IFERROR(IF(H2198&lt;=0,"Sem estoque",IF(H2198/E2198&lt;0.25,"Quase sem estoque",IF(H2198/E2198&lt;1.2,"Estoque baixo",IF(H2198/E2198&lt;2,"Estoque moderado","Estoque confortável")))),""))</f>
        <v/>
      </c>
      <c r="J2198" s="102" t="str">
        <f>IF(CADA_PROD!C2198="","",SUMIFS(MOVI_ENTR!M:M,MOVI_ENTR!D:D,D2198))</f>
        <v/>
      </c>
      <c r="K2198" s="103" t="str">
        <f>IF(CADA_PROD!C2198="","",IFERROR($J2198/SUM($J$6:$J$1006),""))</f>
        <v/>
      </c>
      <c r="L2198" s="103" t="str">
        <f>IF(CADA_PROD!C2198="","",IFERROR(H2198/SUM($H$6:$H$1006)+P2198,""))</f>
        <v/>
      </c>
      <c r="M2198" s="102" t="str">
        <f>IF(CADA_PROD!$C2198="","",IFERROR(SUMIFS(MOVI_ENTR!M:M,MOVI_ENTR!D:D,D2198)/SUMIFS(MOVI_ENTR!I:I,MOVI_ENTR!D:D,D2198),0))</f>
        <v/>
      </c>
      <c r="N2198" s="104" t="str">
        <f>IF(CADA_PROD!C2198="","",G2198/E2198)</f>
        <v/>
      </c>
    </row>
    <row r="2199" spans="3:14">
      <c r="C2199" s="99" t="str">
        <f>IF(CADA_PROD!C2199="","",CADA_PROD!C2199)</f>
        <v/>
      </c>
      <c r="D2199" s="100" t="str">
        <f>IF(CADA_PROD!D2199="","",CADA_PROD!D2199)</f>
        <v/>
      </c>
      <c r="E2199" s="101" t="str">
        <f>IF(CADA_PROD!E2199="","",CADA_PROD!E2199)</f>
        <v/>
      </c>
      <c r="F2199" s="101" t="str">
        <f>IF(CADA_PROD!D2199="","",SUMIFS(MOVI_ENTR!I:I,MOVI_ENTR!D:D,D2199))</f>
        <v/>
      </c>
      <c r="G2199" s="101" t="str">
        <f>IF(CADA_PROD!C2199="","",SUMIFS(MOVI_SAID!H:H,MOVI_SAID!D:D,D2199))</f>
        <v/>
      </c>
      <c r="H2199" s="101" t="str">
        <f t="shared" si="52"/>
        <v/>
      </c>
      <c r="I2199" s="100" t="str">
        <f>IF(CADA_PROD!C2199="","",IFERROR(IF(H2199&lt;=0,"Sem estoque",IF(H2199/E2199&lt;0.25,"Quase sem estoque",IF(H2199/E2199&lt;1.2,"Estoque baixo",IF(H2199/E2199&lt;2,"Estoque moderado","Estoque confortável")))),""))</f>
        <v/>
      </c>
      <c r="J2199" s="102" t="str">
        <f>IF(CADA_PROD!C2199="","",SUMIFS(MOVI_ENTR!M:M,MOVI_ENTR!D:D,D2199))</f>
        <v/>
      </c>
      <c r="K2199" s="103" t="str">
        <f>IF(CADA_PROD!C2199="","",IFERROR($J2199/SUM($J$6:$J$1006),""))</f>
        <v/>
      </c>
      <c r="L2199" s="103" t="str">
        <f>IF(CADA_PROD!C2199="","",IFERROR(H2199/SUM($H$6:$H$1006)+P2199,""))</f>
        <v/>
      </c>
      <c r="M2199" s="102" t="str">
        <f>IF(CADA_PROD!$C2199="","",IFERROR(SUMIFS(MOVI_ENTR!M:M,MOVI_ENTR!D:D,D2199)/SUMIFS(MOVI_ENTR!I:I,MOVI_ENTR!D:D,D2199),0))</f>
        <v/>
      </c>
      <c r="N2199" s="104" t="str">
        <f>IF(CADA_PROD!C2199="","",G2199/E2199)</f>
        <v/>
      </c>
    </row>
    <row r="2200" spans="3:14">
      <c r="C2200" s="99" t="str">
        <f>IF(CADA_PROD!C2200="","",CADA_PROD!C2200)</f>
        <v/>
      </c>
      <c r="D2200" s="100" t="str">
        <f>IF(CADA_PROD!D2200="","",CADA_PROD!D2200)</f>
        <v/>
      </c>
      <c r="E2200" s="101" t="str">
        <f>IF(CADA_PROD!E2200="","",CADA_PROD!E2200)</f>
        <v/>
      </c>
      <c r="F2200" s="101" t="str">
        <f>IF(CADA_PROD!D2200="","",SUMIFS(MOVI_ENTR!I:I,MOVI_ENTR!D:D,D2200))</f>
        <v/>
      </c>
      <c r="G2200" s="101" t="str">
        <f>IF(CADA_PROD!C2200="","",SUMIFS(MOVI_SAID!H:H,MOVI_SAID!D:D,D2200))</f>
        <v/>
      </c>
      <c r="H2200" s="101" t="str">
        <f t="shared" si="52"/>
        <v/>
      </c>
      <c r="I2200" s="100" t="str">
        <f>IF(CADA_PROD!C2200="","",IFERROR(IF(H2200&lt;=0,"Sem estoque",IF(H2200/E2200&lt;0.25,"Quase sem estoque",IF(H2200/E2200&lt;1.2,"Estoque baixo",IF(H2200/E2200&lt;2,"Estoque moderado","Estoque confortável")))),""))</f>
        <v/>
      </c>
      <c r="J2200" s="102" t="str">
        <f>IF(CADA_PROD!C2200="","",SUMIFS(MOVI_ENTR!M:M,MOVI_ENTR!D:D,D2200))</f>
        <v/>
      </c>
      <c r="K2200" s="103" t="str">
        <f>IF(CADA_PROD!C2200="","",IFERROR($J2200/SUM($J$6:$J$1006),""))</f>
        <v/>
      </c>
      <c r="L2200" s="103" t="str">
        <f>IF(CADA_PROD!C2200="","",IFERROR(H2200/SUM($H$6:$H$1006)+P2200,""))</f>
        <v/>
      </c>
      <c r="M2200" s="102" t="str">
        <f>IF(CADA_PROD!$C2200="","",IFERROR(SUMIFS(MOVI_ENTR!M:M,MOVI_ENTR!D:D,D2200)/SUMIFS(MOVI_ENTR!I:I,MOVI_ENTR!D:D,D2200),0))</f>
        <v/>
      </c>
      <c r="N2200" s="104" t="str">
        <f>IF(CADA_PROD!C2200="","",G2200/E2200)</f>
        <v/>
      </c>
    </row>
    <row r="2201" spans="3:14">
      <c r="C2201" s="99" t="str">
        <f>IF(CADA_PROD!C2201="","",CADA_PROD!C2201)</f>
        <v/>
      </c>
      <c r="D2201" s="100" t="str">
        <f>IF(CADA_PROD!D2201="","",CADA_PROD!D2201)</f>
        <v/>
      </c>
      <c r="E2201" s="101" t="str">
        <f>IF(CADA_PROD!E2201="","",CADA_PROD!E2201)</f>
        <v/>
      </c>
      <c r="F2201" s="101" t="str">
        <f>IF(CADA_PROD!D2201="","",SUMIFS(MOVI_ENTR!I:I,MOVI_ENTR!D:D,D2201))</f>
        <v/>
      </c>
      <c r="G2201" s="101" t="str">
        <f>IF(CADA_PROD!C2201="","",SUMIFS(MOVI_SAID!H:H,MOVI_SAID!D:D,D2201))</f>
        <v/>
      </c>
      <c r="H2201" s="101" t="str">
        <f t="shared" si="52"/>
        <v/>
      </c>
      <c r="I2201" s="100" t="str">
        <f>IF(CADA_PROD!C2201="","",IFERROR(IF(H2201&lt;=0,"Sem estoque",IF(H2201/E2201&lt;0.25,"Quase sem estoque",IF(H2201/E2201&lt;1.2,"Estoque baixo",IF(H2201/E2201&lt;2,"Estoque moderado","Estoque confortável")))),""))</f>
        <v/>
      </c>
      <c r="J2201" s="102" t="str">
        <f>IF(CADA_PROD!C2201="","",SUMIFS(MOVI_ENTR!M:M,MOVI_ENTR!D:D,D2201))</f>
        <v/>
      </c>
      <c r="K2201" s="103" t="str">
        <f>IF(CADA_PROD!C2201="","",IFERROR($J2201/SUM($J$6:$J$1006),""))</f>
        <v/>
      </c>
      <c r="L2201" s="103" t="str">
        <f>IF(CADA_PROD!C2201="","",IFERROR(H2201/SUM($H$6:$H$1006)+P2201,""))</f>
        <v/>
      </c>
      <c r="M2201" s="102" t="str">
        <f>IF(CADA_PROD!$C2201="","",IFERROR(SUMIFS(MOVI_ENTR!M:M,MOVI_ENTR!D:D,D2201)/SUMIFS(MOVI_ENTR!I:I,MOVI_ENTR!D:D,D2201),0))</f>
        <v/>
      </c>
      <c r="N2201" s="104" t="str">
        <f>IF(CADA_PROD!C2201="","",G2201/E2201)</f>
        <v/>
      </c>
    </row>
    <row r="2202" spans="3:14">
      <c r="C2202" s="99" t="str">
        <f>IF(CADA_PROD!C2202="","",CADA_PROD!C2202)</f>
        <v/>
      </c>
      <c r="D2202" s="100" t="str">
        <f>IF(CADA_PROD!D2202="","",CADA_PROD!D2202)</f>
        <v/>
      </c>
      <c r="E2202" s="101" t="str">
        <f>IF(CADA_PROD!E2202="","",CADA_PROD!E2202)</f>
        <v/>
      </c>
      <c r="F2202" s="101" t="str">
        <f>IF(CADA_PROD!D2202="","",SUMIFS(MOVI_ENTR!I:I,MOVI_ENTR!D:D,D2202))</f>
        <v/>
      </c>
      <c r="G2202" s="101" t="str">
        <f>IF(CADA_PROD!C2202="","",SUMIFS(MOVI_SAID!H:H,MOVI_SAID!D:D,D2202))</f>
        <v/>
      </c>
      <c r="H2202" s="101" t="str">
        <f t="shared" si="52"/>
        <v/>
      </c>
      <c r="I2202" s="100" t="str">
        <f>IF(CADA_PROD!C2202="","",IFERROR(IF(H2202&lt;=0,"Sem estoque",IF(H2202/E2202&lt;0.25,"Quase sem estoque",IF(H2202/E2202&lt;1.2,"Estoque baixo",IF(H2202/E2202&lt;2,"Estoque moderado","Estoque confortável")))),""))</f>
        <v/>
      </c>
      <c r="J2202" s="102" t="str">
        <f>IF(CADA_PROD!C2202="","",SUMIFS(MOVI_ENTR!M:M,MOVI_ENTR!D:D,D2202))</f>
        <v/>
      </c>
      <c r="K2202" s="103" t="str">
        <f>IF(CADA_PROD!C2202="","",IFERROR($J2202/SUM($J$6:$J$1006),""))</f>
        <v/>
      </c>
      <c r="L2202" s="103" t="str">
        <f>IF(CADA_PROD!C2202="","",IFERROR(H2202/SUM($H$6:$H$1006)+P2202,""))</f>
        <v/>
      </c>
      <c r="M2202" s="102" t="str">
        <f>IF(CADA_PROD!$C2202="","",IFERROR(SUMIFS(MOVI_ENTR!M:M,MOVI_ENTR!D:D,D2202)/SUMIFS(MOVI_ENTR!I:I,MOVI_ENTR!D:D,D2202),0))</f>
        <v/>
      </c>
      <c r="N2202" s="104" t="str">
        <f>IF(CADA_PROD!C2202="","",G2202/E2202)</f>
        <v/>
      </c>
    </row>
    <row r="2203" spans="3:14">
      <c r="C2203" s="99" t="str">
        <f>IF(CADA_PROD!C2203="","",CADA_PROD!C2203)</f>
        <v/>
      </c>
      <c r="D2203" s="100" t="str">
        <f>IF(CADA_PROD!D2203="","",CADA_PROD!D2203)</f>
        <v/>
      </c>
      <c r="E2203" s="101" t="str">
        <f>IF(CADA_PROD!E2203="","",CADA_PROD!E2203)</f>
        <v/>
      </c>
      <c r="F2203" s="101" t="str">
        <f>IF(CADA_PROD!D2203="","",SUMIFS(MOVI_ENTR!I:I,MOVI_ENTR!D:D,D2203))</f>
        <v/>
      </c>
      <c r="G2203" s="101" t="str">
        <f>IF(CADA_PROD!C2203="","",SUMIFS(MOVI_SAID!H:H,MOVI_SAID!D:D,D2203))</f>
        <v/>
      </c>
      <c r="H2203" s="101" t="str">
        <f t="shared" si="52"/>
        <v/>
      </c>
      <c r="I2203" s="100" t="str">
        <f>IF(CADA_PROD!C2203="","",IFERROR(IF(H2203&lt;=0,"Sem estoque",IF(H2203/E2203&lt;0.25,"Quase sem estoque",IF(H2203/E2203&lt;1.2,"Estoque baixo",IF(H2203/E2203&lt;2,"Estoque moderado","Estoque confortável")))),""))</f>
        <v/>
      </c>
      <c r="J2203" s="102" t="str">
        <f>IF(CADA_PROD!C2203="","",SUMIFS(MOVI_ENTR!M:M,MOVI_ENTR!D:D,D2203))</f>
        <v/>
      </c>
      <c r="K2203" s="103" t="str">
        <f>IF(CADA_PROD!C2203="","",IFERROR($J2203/SUM($J$6:$J$1006),""))</f>
        <v/>
      </c>
      <c r="L2203" s="103" t="str">
        <f>IF(CADA_PROD!C2203="","",IFERROR(H2203/SUM($H$6:$H$1006)+P2203,""))</f>
        <v/>
      </c>
      <c r="M2203" s="102" t="str">
        <f>IF(CADA_PROD!$C2203="","",IFERROR(SUMIFS(MOVI_ENTR!M:M,MOVI_ENTR!D:D,D2203)/SUMIFS(MOVI_ENTR!I:I,MOVI_ENTR!D:D,D2203),0))</f>
        <v/>
      </c>
      <c r="N2203" s="104" t="str">
        <f>IF(CADA_PROD!C2203="","",G2203/E2203)</f>
        <v/>
      </c>
    </row>
    <row r="2204" spans="3:14">
      <c r="C2204" s="99" t="str">
        <f>IF(CADA_PROD!C2204="","",CADA_PROD!C2204)</f>
        <v/>
      </c>
      <c r="D2204" s="100" t="str">
        <f>IF(CADA_PROD!D2204="","",CADA_PROD!D2204)</f>
        <v/>
      </c>
      <c r="E2204" s="101" t="str">
        <f>IF(CADA_PROD!E2204="","",CADA_PROD!E2204)</f>
        <v/>
      </c>
      <c r="F2204" s="101" t="str">
        <f>IF(CADA_PROD!D2204="","",SUMIFS(MOVI_ENTR!I:I,MOVI_ENTR!D:D,D2204))</f>
        <v/>
      </c>
      <c r="G2204" s="101" t="str">
        <f>IF(CADA_PROD!C2204="","",SUMIFS(MOVI_SAID!H:H,MOVI_SAID!D:D,D2204))</f>
        <v/>
      </c>
      <c r="H2204" s="101" t="str">
        <f t="shared" si="52"/>
        <v/>
      </c>
      <c r="I2204" s="100" t="str">
        <f>IF(CADA_PROD!C2204="","",IFERROR(IF(H2204&lt;=0,"Sem estoque",IF(H2204/E2204&lt;0.25,"Quase sem estoque",IF(H2204/E2204&lt;1.2,"Estoque baixo",IF(H2204/E2204&lt;2,"Estoque moderado","Estoque confortável")))),""))</f>
        <v/>
      </c>
      <c r="J2204" s="102" t="str">
        <f>IF(CADA_PROD!C2204="","",SUMIFS(MOVI_ENTR!M:M,MOVI_ENTR!D:D,D2204))</f>
        <v/>
      </c>
      <c r="K2204" s="103" t="str">
        <f>IF(CADA_PROD!C2204="","",IFERROR($J2204/SUM($J$6:$J$1006),""))</f>
        <v/>
      </c>
      <c r="L2204" s="103" t="str">
        <f>IF(CADA_PROD!C2204="","",IFERROR(H2204/SUM($H$6:$H$1006)+P2204,""))</f>
        <v/>
      </c>
      <c r="M2204" s="102" t="str">
        <f>IF(CADA_PROD!$C2204="","",IFERROR(SUMIFS(MOVI_ENTR!M:M,MOVI_ENTR!D:D,D2204)/SUMIFS(MOVI_ENTR!I:I,MOVI_ENTR!D:D,D2204),0))</f>
        <v/>
      </c>
      <c r="N2204" s="104" t="str">
        <f>IF(CADA_PROD!C2204="","",G2204/E2204)</f>
        <v/>
      </c>
    </row>
    <row r="2205" spans="3:14">
      <c r="C2205" s="99" t="str">
        <f>IF(CADA_PROD!C2205="","",CADA_PROD!C2205)</f>
        <v/>
      </c>
      <c r="D2205" s="100" t="str">
        <f>IF(CADA_PROD!D2205="","",CADA_PROD!D2205)</f>
        <v/>
      </c>
      <c r="E2205" s="101" t="str">
        <f>IF(CADA_PROD!E2205="","",CADA_PROD!E2205)</f>
        <v/>
      </c>
      <c r="F2205" s="101" t="str">
        <f>IF(CADA_PROD!D2205="","",SUMIFS(MOVI_ENTR!I:I,MOVI_ENTR!D:D,D2205))</f>
        <v/>
      </c>
      <c r="G2205" s="101" t="str">
        <f>IF(CADA_PROD!C2205="","",SUMIFS(MOVI_SAID!H:H,MOVI_SAID!D:D,D2205))</f>
        <v/>
      </c>
      <c r="H2205" s="101" t="str">
        <f t="shared" si="52"/>
        <v/>
      </c>
      <c r="I2205" s="100" t="str">
        <f>IF(CADA_PROD!C2205="","",IFERROR(IF(H2205&lt;=0,"Sem estoque",IF(H2205/E2205&lt;0.25,"Quase sem estoque",IF(H2205/E2205&lt;1.2,"Estoque baixo",IF(H2205/E2205&lt;2,"Estoque moderado","Estoque confortável")))),""))</f>
        <v/>
      </c>
      <c r="J2205" s="102" t="str">
        <f>IF(CADA_PROD!C2205="","",SUMIFS(MOVI_ENTR!M:M,MOVI_ENTR!D:D,D2205))</f>
        <v/>
      </c>
      <c r="K2205" s="103" t="str">
        <f>IF(CADA_PROD!C2205="","",IFERROR($J2205/SUM($J$6:$J$1006),""))</f>
        <v/>
      </c>
      <c r="L2205" s="103" t="str">
        <f>IF(CADA_PROD!C2205="","",IFERROR(H2205/SUM($H$6:$H$1006)+P2205,""))</f>
        <v/>
      </c>
      <c r="M2205" s="102" t="str">
        <f>IF(CADA_PROD!$C2205="","",IFERROR(SUMIFS(MOVI_ENTR!M:M,MOVI_ENTR!D:D,D2205)/SUMIFS(MOVI_ENTR!I:I,MOVI_ENTR!D:D,D2205),0))</f>
        <v/>
      </c>
      <c r="N2205" s="104" t="str">
        <f>IF(CADA_PROD!C2205="","",G2205/E2205)</f>
        <v/>
      </c>
    </row>
    <row r="2206" spans="3:14">
      <c r="C2206" s="99" t="str">
        <f>IF(CADA_PROD!C2206="","",CADA_PROD!C2206)</f>
        <v/>
      </c>
      <c r="D2206" s="100" t="str">
        <f>IF(CADA_PROD!D2206="","",CADA_PROD!D2206)</f>
        <v/>
      </c>
      <c r="E2206" s="101" t="str">
        <f>IF(CADA_PROD!E2206="","",CADA_PROD!E2206)</f>
        <v/>
      </c>
      <c r="F2206" s="101" t="str">
        <f>IF(CADA_PROD!D2206="","",SUMIFS(MOVI_ENTR!I:I,MOVI_ENTR!D:D,D2206))</f>
        <v/>
      </c>
      <c r="G2206" s="101" t="str">
        <f>IF(CADA_PROD!C2206="","",SUMIFS(MOVI_SAID!H:H,MOVI_SAID!D:D,D2206))</f>
        <v/>
      </c>
      <c r="H2206" s="101" t="str">
        <f t="shared" si="52"/>
        <v/>
      </c>
      <c r="I2206" s="100" t="str">
        <f>IF(CADA_PROD!C2206="","",IFERROR(IF(H2206&lt;=0,"Sem estoque",IF(H2206/E2206&lt;0.25,"Quase sem estoque",IF(H2206/E2206&lt;1.2,"Estoque baixo",IF(H2206/E2206&lt;2,"Estoque moderado","Estoque confortável")))),""))</f>
        <v/>
      </c>
      <c r="J2206" s="102" t="str">
        <f>IF(CADA_PROD!C2206="","",SUMIFS(MOVI_ENTR!M:M,MOVI_ENTR!D:D,D2206))</f>
        <v/>
      </c>
      <c r="K2206" s="103" t="str">
        <f>IF(CADA_PROD!C2206="","",IFERROR($J2206/SUM($J$6:$J$1006),""))</f>
        <v/>
      </c>
      <c r="L2206" s="103" t="str">
        <f>IF(CADA_PROD!C2206="","",IFERROR(H2206/SUM($H$6:$H$1006)+P2206,""))</f>
        <v/>
      </c>
      <c r="M2206" s="102" t="str">
        <f>IF(CADA_PROD!$C2206="","",IFERROR(SUMIFS(MOVI_ENTR!M:M,MOVI_ENTR!D:D,D2206)/SUMIFS(MOVI_ENTR!I:I,MOVI_ENTR!D:D,D2206),0))</f>
        <v/>
      </c>
      <c r="N2206" s="104" t="str">
        <f>IF(CADA_PROD!C2206="","",G2206/E2206)</f>
        <v/>
      </c>
    </row>
    <row r="2207" spans="3:14">
      <c r="C2207" s="99" t="str">
        <f>IF(CADA_PROD!C2207="","",CADA_PROD!C2207)</f>
        <v/>
      </c>
      <c r="D2207" s="100" t="str">
        <f>IF(CADA_PROD!D2207="","",CADA_PROD!D2207)</f>
        <v/>
      </c>
      <c r="E2207" s="101" t="str">
        <f>IF(CADA_PROD!E2207="","",CADA_PROD!E2207)</f>
        <v/>
      </c>
      <c r="F2207" s="101" t="str">
        <f>IF(CADA_PROD!D2207="","",SUMIFS(MOVI_ENTR!I:I,MOVI_ENTR!D:D,D2207))</f>
        <v/>
      </c>
      <c r="G2207" s="101" t="str">
        <f>IF(CADA_PROD!C2207="","",SUMIFS(MOVI_SAID!H:H,MOVI_SAID!D:D,D2207))</f>
        <v/>
      </c>
      <c r="H2207" s="101" t="str">
        <f t="shared" si="52"/>
        <v/>
      </c>
      <c r="I2207" s="100" t="str">
        <f>IF(CADA_PROD!C2207="","",IFERROR(IF(H2207&lt;=0,"Sem estoque",IF(H2207/E2207&lt;0.25,"Quase sem estoque",IF(H2207/E2207&lt;1.2,"Estoque baixo",IF(H2207/E2207&lt;2,"Estoque moderado","Estoque confortável")))),""))</f>
        <v/>
      </c>
      <c r="J2207" s="102" t="str">
        <f>IF(CADA_PROD!C2207="","",SUMIFS(MOVI_ENTR!M:M,MOVI_ENTR!D:D,D2207))</f>
        <v/>
      </c>
      <c r="K2207" s="103" t="str">
        <f>IF(CADA_PROD!C2207="","",IFERROR($J2207/SUM($J$6:$J$1006),""))</f>
        <v/>
      </c>
      <c r="L2207" s="103" t="str">
        <f>IF(CADA_PROD!C2207="","",IFERROR(H2207/SUM($H$6:$H$1006)+P2207,""))</f>
        <v/>
      </c>
      <c r="M2207" s="102" t="str">
        <f>IF(CADA_PROD!$C2207="","",IFERROR(SUMIFS(MOVI_ENTR!M:M,MOVI_ENTR!D:D,D2207)/SUMIFS(MOVI_ENTR!I:I,MOVI_ENTR!D:D,D2207),0))</f>
        <v/>
      </c>
      <c r="N2207" s="104" t="str">
        <f>IF(CADA_PROD!C2207="","",G2207/E2207)</f>
        <v/>
      </c>
    </row>
    <row r="2208" spans="3:14">
      <c r="C2208" s="99" t="str">
        <f>IF(CADA_PROD!C2208="","",CADA_PROD!C2208)</f>
        <v/>
      </c>
      <c r="D2208" s="100" t="str">
        <f>IF(CADA_PROD!D2208="","",CADA_PROD!D2208)</f>
        <v/>
      </c>
      <c r="E2208" s="101" t="str">
        <f>IF(CADA_PROD!E2208="","",CADA_PROD!E2208)</f>
        <v/>
      </c>
      <c r="F2208" s="101" t="str">
        <f>IF(CADA_PROD!D2208="","",SUMIFS(MOVI_ENTR!I:I,MOVI_ENTR!D:D,D2208))</f>
        <v/>
      </c>
      <c r="G2208" s="101" t="str">
        <f>IF(CADA_PROD!C2208="","",SUMIFS(MOVI_SAID!H:H,MOVI_SAID!D:D,D2208))</f>
        <v/>
      </c>
      <c r="H2208" s="101" t="str">
        <f t="shared" si="52"/>
        <v/>
      </c>
      <c r="I2208" s="100" t="str">
        <f>IF(CADA_PROD!C2208="","",IFERROR(IF(H2208&lt;=0,"Sem estoque",IF(H2208/E2208&lt;0.25,"Quase sem estoque",IF(H2208/E2208&lt;1.2,"Estoque baixo",IF(H2208/E2208&lt;2,"Estoque moderado","Estoque confortável")))),""))</f>
        <v/>
      </c>
      <c r="J2208" s="102" t="str">
        <f>IF(CADA_PROD!C2208="","",SUMIFS(MOVI_ENTR!M:M,MOVI_ENTR!D:D,D2208))</f>
        <v/>
      </c>
      <c r="K2208" s="103" t="str">
        <f>IF(CADA_PROD!C2208="","",IFERROR($J2208/SUM($J$6:$J$1006),""))</f>
        <v/>
      </c>
      <c r="L2208" s="103" t="str">
        <f>IF(CADA_PROD!C2208="","",IFERROR(H2208/SUM($H$6:$H$1006)+P2208,""))</f>
        <v/>
      </c>
      <c r="M2208" s="102" t="str">
        <f>IF(CADA_PROD!$C2208="","",IFERROR(SUMIFS(MOVI_ENTR!M:M,MOVI_ENTR!D:D,D2208)/SUMIFS(MOVI_ENTR!I:I,MOVI_ENTR!D:D,D2208),0))</f>
        <v/>
      </c>
      <c r="N2208" s="104" t="str">
        <f>IF(CADA_PROD!C2208="","",G2208/E2208)</f>
        <v/>
      </c>
    </row>
    <row r="2209" spans="3:14">
      <c r="C2209" s="99" t="str">
        <f>IF(CADA_PROD!C2209="","",CADA_PROD!C2209)</f>
        <v/>
      </c>
      <c r="D2209" s="100" t="str">
        <f>IF(CADA_PROD!D2209="","",CADA_PROD!D2209)</f>
        <v/>
      </c>
      <c r="E2209" s="101" t="str">
        <f>IF(CADA_PROD!E2209="","",CADA_PROD!E2209)</f>
        <v/>
      </c>
      <c r="F2209" s="101" t="str">
        <f>IF(CADA_PROD!D2209="","",SUMIFS(MOVI_ENTR!I:I,MOVI_ENTR!D:D,D2209))</f>
        <v/>
      </c>
      <c r="G2209" s="101" t="str">
        <f>IF(CADA_PROD!C2209="","",SUMIFS(MOVI_SAID!H:H,MOVI_SAID!D:D,D2209))</f>
        <v/>
      </c>
      <c r="H2209" s="101" t="str">
        <f t="shared" si="52"/>
        <v/>
      </c>
      <c r="I2209" s="100" t="str">
        <f>IF(CADA_PROD!C2209="","",IFERROR(IF(H2209&lt;=0,"Sem estoque",IF(H2209/E2209&lt;0.25,"Quase sem estoque",IF(H2209/E2209&lt;1.2,"Estoque baixo",IF(H2209/E2209&lt;2,"Estoque moderado","Estoque confortável")))),""))</f>
        <v/>
      </c>
      <c r="J2209" s="102" t="str">
        <f>IF(CADA_PROD!C2209="","",SUMIFS(MOVI_ENTR!M:M,MOVI_ENTR!D:D,D2209))</f>
        <v/>
      </c>
      <c r="K2209" s="103" t="str">
        <f>IF(CADA_PROD!C2209="","",IFERROR($J2209/SUM($J$6:$J$1006),""))</f>
        <v/>
      </c>
      <c r="L2209" s="103" t="str">
        <f>IF(CADA_PROD!C2209="","",IFERROR(H2209/SUM($H$6:$H$1006)+P2209,""))</f>
        <v/>
      </c>
      <c r="M2209" s="102" t="str">
        <f>IF(CADA_PROD!$C2209="","",IFERROR(SUMIFS(MOVI_ENTR!M:M,MOVI_ENTR!D:D,D2209)/SUMIFS(MOVI_ENTR!I:I,MOVI_ENTR!D:D,D2209),0))</f>
        <v/>
      </c>
      <c r="N2209" s="104" t="str">
        <f>IF(CADA_PROD!C2209="","",G2209/E2209)</f>
        <v/>
      </c>
    </row>
    <row r="2210" spans="3:14">
      <c r="C2210" s="99" t="str">
        <f>IF(CADA_PROD!C2210="","",CADA_PROD!C2210)</f>
        <v/>
      </c>
      <c r="D2210" s="100" t="str">
        <f>IF(CADA_PROD!D2210="","",CADA_PROD!D2210)</f>
        <v/>
      </c>
      <c r="E2210" s="101" t="str">
        <f>IF(CADA_PROD!E2210="","",CADA_PROD!E2210)</f>
        <v/>
      </c>
      <c r="F2210" s="101" t="str">
        <f>IF(CADA_PROD!D2210="","",SUMIFS(MOVI_ENTR!I:I,MOVI_ENTR!D:D,D2210))</f>
        <v/>
      </c>
      <c r="G2210" s="101" t="str">
        <f>IF(CADA_PROD!C2210="","",SUMIFS(MOVI_SAID!H:H,MOVI_SAID!D:D,D2210))</f>
        <v/>
      </c>
      <c r="H2210" s="101" t="str">
        <f t="shared" si="52"/>
        <v/>
      </c>
      <c r="I2210" s="100" t="str">
        <f>IF(CADA_PROD!C2210="","",IFERROR(IF(H2210&lt;=0,"Sem estoque",IF(H2210/E2210&lt;0.25,"Quase sem estoque",IF(H2210/E2210&lt;1.2,"Estoque baixo",IF(H2210/E2210&lt;2,"Estoque moderado","Estoque confortável")))),""))</f>
        <v/>
      </c>
      <c r="J2210" s="102" t="str">
        <f>IF(CADA_PROD!C2210="","",SUMIFS(MOVI_ENTR!M:M,MOVI_ENTR!D:D,D2210))</f>
        <v/>
      </c>
      <c r="K2210" s="103" t="str">
        <f>IF(CADA_PROD!C2210="","",IFERROR($J2210/SUM($J$6:$J$1006),""))</f>
        <v/>
      </c>
      <c r="L2210" s="103" t="str">
        <f>IF(CADA_PROD!C2210="","",IFERROR(H2210/SUM($H$6:$H$1006)+P2210,""))</f>
        <v/>
      </c>
      <c r="M2210" s="102" t="str">
        <f>IF(CADA_PROD!$C2210="","",IFERROR(SUMIFS(MOVI_ENTR!M:M,MOVI_ENTR!D:D,D2210)/SUMIFS(MOVI_ENTR!I:I,MOVI_ENTR!D:D,D2210),0))</f>
        <v/>
      </c>
      <c r="N2210" s="104" t="str">
        <f>IF(CADA_PROD!C2210="","",G2210/E2210)</f>
        <v/>
      </c>
    </row>
    <row r="2211" spans="3:14">
      <c r="C2211" s="99" t="str">
        <f>IF(CADA_PROD!C2211="","",CADA_PROD!C2211)</f>
        <v/>
      </c>
      <c r="D2211" s="100" t="str">
        <f>IF(CADA_PROD!D2211="","",CADA_PROD!D2211)</f>
        <v/>
      </c>
      <c r="E2211" s="101" t="str">
        <f>IF(CADA_PROD!E2211="","",CADA_PROD!E2211)</f>
        <v/>
      </c>
      <c r="F2211" s="101" t="str">
        <f>IF(CADA_PROD!D2211="","",SUMIFS(MOVI_ENTR!I:I,MOVI_ENTR!D:D,D2211))</f>
        <v/>
      </c>
      <c r="G2211" s="101" t="str">
        <f>IF(CADA_PROD!C2211="","",SUMIFS(MOVI_SAID!H:H,MOVI_SAID!D:D,D2211))</f>
        <v/>
      </c>
      <c r="H2211" s="101" t="str">
        <f t="shared" si="52"/>
        <v/>
      </c>
      <c r="I2211" s="100" t="str">
        <f>IF(CADA_PROD!C2211="","",IFERROR(IF(H2211&lt;=0,"Sem estoque",IF(H2211/E2211&lt;0.25,"Quase sem estoque",IF(H2211/E2211&lt;1.2,"Estoque baixo",IF(H2211/E2211&lt;2,"Estoque moderado","Estoque confortável")))),""))</f>
        <v/>
      </c>
      <c r="J2211" s="102" t="str">
        <f>IF(CADA_PROD!C2211="","",SUMIFS(MOVI_ENTR!M:M,MOVI_ENTR!D:D,D2211))</f>
        <v/>
      </c>
      <c r="K2211" s="103" t="str">
        <f>IF(CADA_PROD!C2211="","",IFERROR($J2211/SUM($J$6:$J$1006),""))</f>
        <v/>
      </c>
      <c r="L2211" s="103" t="str">
        <f>IF(CADA_PROD!C2211="","",IFERROR(H2211/SUM($H$6:$H$1006)+P2211,""))</f>
        <v/>
      </c>
      <c r="M2211" s="102" t="str">
        <f>IF(CADA_PROD!$C2211="","",IFERROR(SUMIFS(MOVI_ENTR!M:M,MOVI_ENTR!D:D,D2211)/SUMIFS(MOVI_ENTR!I:I,MOVI_ENTR!D:D,D2211),0))</f>
        <v/>
      </c>
      <c r="N2211" s="104" t="str">
        <f>IF(CADA_PROD!C2211="","",G2211/E2211)</f>
        <v/>
      </c>
    </row>
    <row r="2212" spans="3:14">
      <c r="C2212" s="99" t="str">
        <f>IF(CADA_PROD!C2212="","",CADA_PROD!C2212)</f>
        <v/>
      </c>
      <c r="D2212" s="100" t="str">
        <f>IF(CADA_PROD!D2212="","",CADA_PROD!D2212)</f>
        <v/>
      </c>
      <c r="E2212" s="101" t="str">
        <f>IF(CADA_PROD!E2212="","",CADA_PROD!E2212)</f>
        <v/>
      </c>
      <c r="F2212" s="101" t="str">
        <f>IF(CADA_PROD!D2212="","",SUMIFS(MOVI_ENTR!I:I,MOVI_ENTR!D:D,D2212))</f>
        <v/>
      </c>
      <c r="G2212" s="101" t="str">
        <f>IF(CADA_PROD!C2212="","",SUMIFS(MOVI_SAID!H:H,MOVI_SAID!D:D,D2212))</f>
        <v/>
      </c>
      <c r="H2212" s="101" t="str">
        <f t="shared" si="52"/>
        <v/>
      </c>
      <c r="I2212" s="100" t="str">
        <f>IF(CADA_PROD!C2212="","",IFERROR(IF(H2212&lt;=0,"Sem estoque",IF(H2212/E2212&lt;0.25,"Quase sem estoque",IF(H2212/E2212&lt;1.2,"Estoque baixo",IF(H2212/E2212&lt;2,"Estoque moderado","Estoque confortável")))),""))</f>
        <v/>
      </c>
      <c r="J2212" s="102" t="str">
        <f>IF(CADA_PROD!C2212="","",SUMIFS(MOVI_ENTR!M:M,MOVI_ENTR!D:D,D2212))</f>
        <v/>
      </c>
      <c r="K2212" s="103" t="str">
        <f>IF(CADA_PROD!C2212="","",IFERROR($J2212/SUM($J$6:$J$1006),""))</f>
        <v/>
      </c>
      <c r="L2212" s="103" t="str">
        <f>IF(CADA_PROD!C2212="","",IFERROR(H2212/SUM($H$6:$H$1006)+P2212,""))</f>
        <v/>
      </c>
      <c r="M2212" s="102" t="str">
        <f>IF(CADA_PROD!$C2212="","",IFERROR(SUMIFS(MOVI_ENTR!M:M,MOVI_ENTR!D:D,D2212)/SUMIFS(MOVI_ENTR!I:I,MOVI_ENTR!D:D,D2212),0))</f>
        <v/>
      </c>
      <c r="N2212" s="104" t="str">
        <f>IF(CADA_PROD!C2212="","",G2212/E2212)</f>
        <v/>
      </c>
    </row>
    <row r="2213" spans="3:14">
      <c r="C2213" s="99" t="str">
        <f>IF(CADA_PROD!C2213="","",CADA_PROD!C2213)</f>
        <v/>
      </c>
      <c r="D2213" s="100" t="str">
        <f>IF(CADA_PROD!D2213="","",CADA_PROD!D2213)</f>
        <v/>
      </c>
      <c r="E2213" s="101" t="str">
        <f>IF(CADA_PROD!E2213="","",CADA_PROD!E2213)</f>
        <v/>
      </c>
      <c r="F2213" s="101" t="str">
        <f>IF(CADA_PROD!D2213="","",SUMIFS(MOVI_ENTR!I:I,MOVI_ENTR!D:D,D2213))</f>
        <v/>
      </c>
      <c r="G2213" s="101" t="str">
        <f>IF(CADA_PROD!C2213="","",SUMIFS(MOVI_SAID!H:H,MOVI_SAID!D:D,D2213))</f>
        <v/>
      </c>
      <c r="H2213" s="101" t="str">
        <f t="shared" si="52"/>
        <v/>
      </c>
      <c r="I2213" s="100" t="str">
        <f>IF(CADA_PROD!C2213="","",IFERROR(IF(H2213&lt;=0,"Sem estoque",IF(H2213/E2213&lt;0.25,"Quase sem estoque",IF(H2213/E2213&lt;1.2,"Estoque baixo",IF(H2213/E2213&lt;2,"Estoque moderado","Estoque confortável")))),""))</f>
        <v/>
      </c>
      <c r="J2213" s="102" t="str">
        <f>IF(CADA_PROD!C2213="","",SUMIFS(MOVI_ENTR!M:M,MOVI_ENTR!D:D,D2213))</f>
        <v/>
      </c>
      <c r="K2213" s="103" t="str">
        <f>IF(CADA_PROD!C2213="","",IFERROR($J2213/SUM($J$6:$J$1006),""))</f>
        <v/>
      </c>
      <c r="L2213" s="103" t="str">
        <f>IF(CADA_PROD!C2213="","",IFERROR(H2213/SUM($H$6:$H$1006)+P2213,""))</f>
        <v/>
      </c>
      <c r="M2213" s="102" t="str">
        <f>IF(CADA_PROD!$C2213="","",IFERROR(SUMIFS(MOVI_ENTR!M:M,MOVI_ENTR!D:D,D2213)/SUMIFS(MOVI_ENTR!I:I,MOVI_ENTR!D:D,D2213),0))</f>
        <v/>
      </c>
      <c r="N2213" s="104" t="str">
        <f>IF(CADA_PROD!C2213="","",G2213/E2213)</f>
        <v/>
      </c>
    </row>
    <row r="2214" spans="3:14">
      <c r="C2214" s="99" t="str">
        <f>IF(CADA_PROD!C2214="","",CADA_PROD!C2214)</f>
        <v/>
      </c>
      <c r="D2214" s="100" t="str">
        <f>IF(CADA_PROD!D2214="","",CADA_PROD!D2214)</f>
        <v/>
      </c>
      <c r="E2214" s="101" t="str">
        <f>IF(CADA_PROD!E2214="","",CADA_PROD!E2214)</f>
        <v/>
      </c>
      <c r="F2214" s="101" t="str">
        <f>IF(CADA_PROD!D2214="","",SUMIFS(MOVI_ENTR!I:I,MOVI_ENTR!D:D,D2214))</f>
        <v/>
      </c>
      <c r="G2214" s="101" t="str">
        <f>IF(CADA_PROD!C2214="","",SUMIFS(MOVI_SAID!H:H,MOVI_SAID!D:D,D2214))</f>
        <v/>
      </c>
      <c r="H2214" s="101" t="str">
        <f t="shared" si="52"/>
        <v/>
      </c>
      <c r="I2214" s="100" t="str">
        <f>IF(CADA_PROD!C2214="","",IFERROR(IF(H2214&lt;=0,"Sem estoque",IF(H2214/E2214&lt;0.25,"Quase sem estoque",IF(H2214/E2214&lt;1.2,"Estoque baixo",IF(H2214/E2214&lt;2,"Estoque moderado","Estoque confortável")))),""))</f>
        <v/>
      </c>
      <c r="J2214" s="102" t="str">
        <f>IF(CADA_PROD!C2214="","",SUMIFS(MOVI_ENTR!M:M,MOVI_ENTR!D:D,D2214))</f>
        <v/>
      </c>
      <c r="K2214" s="103" t="str">
        <f>IF(CADA_PROD!C2214="","",IFERROR($J2214/SUM($J$6:$J$1006),""))</f>
        <v/>
      </c>
      <c r="L2214" s="103" t="str">
        <f>IF(CADA_PROD!C2214="","",IFERROR(H2214/SUM($H$6:$H$1006)+P2214,""))</f>
        <v/>
      </c>
      <c r="M2214" s="102" t="str">
        <f>IF(CADA_PROD!$C2214="","",IFERROR(SUMIFS(MOVI_ENTR!M:M,MOVI_ENTR!D:D,D2214)/SUMIFS(MOVI_ENTR!I:I,MOVI_ENTR!D:D,D2214),0))</f>
        <v/>
      </c>
      <c r="N2214" s="104" t="str">
        <f>IF(CADA_PROD!C2214="","",G2214/E2214)</f>
        <v/>
      </c>
    </row>
    <row r="2215" spans="3:14">
      <c r="C2215" s="99" t="str">
        <f>IF(CADA_PROD!C2215="","",CADA_PROD!C2215)</f>
        <v/>
      </c>
      <c r="D2215" s="100" t="str">
        <f>IF(CADA_PROD!D2215="","",CADA_PROD!D2215)</f>
        <v/>
      </c>
      <c r="E2215" s="101" t="str">
        <f>IF(CADA_PROD!E2215="","",CADA_PROD!E2215)</f>
        <v/>
      </c>
      <c r="F2215" s="101" t="str">
        <f>IF(CADA_PROD!D2215="","",SUMIFS(MOVI_ENTR!I:I,MOVI_ENTR!D:D,D2215))</f>
        <v/>
      </c>
      <c r="G2215" s="101" t="str">
        <f>IF(CADA_PROD!C2215="","",SUMIFS(MOVI_SAID!H:H,MOVI_SAID!D:D,D2215))</f>
        <v/>
      </c>
      <c r="H2215" s="101" t="str">
        <f t="shared" si="52"/>
        <v/>
      </c>
      <c r="I2215" s="100" t="str">
        <f>IF(CADA_PROD!C2215="","",IFERROR(IF(H2215&lt;=0,"Sem estoque",IF(H2215/E2215&lt;0.25,"Quase sem estoque",IF(H2215/E2215&lt;1.2,"Estoque baixo",IF(H2215/E2215&lt;2,"Estoque moderado","Estoque confortável")))),""))</f>
        <v/>
      </c>
      <c r="J2215" s="102" t="str">
        <f>IF(CADA_PROD!C2215="","",SUMIFS(MOVI_ENTR!M:M,MOVI_ENTR!D:D,D2215))</f>
        <v/>
      </c>
      <c r="K2215" s="103" t="str">
        <f>IF(CADA_PROD!C2215="","",IFERROR($J2215/SUM($J$6:$J$1006),""))</f>
        <v/>
      </c>
      <c r="L2215" s="103" t="str">
        <f>IF(CADA_PROD!C2215="","",IFERROR(H2215/SUM($H$6:$H$1006)+P2215,""))</f>
        <v/>
      </c>
      <c r="M2215" s="102" t="str">
        <f>IF(CADA_PROD!$C2215="","",IFERROR(SUMIFS(MOVI_ENTR!M:M,MOVI_ENTR!D:D,D2215)/SUMIFS(MOVI_ENTR!I:I,MOVI_ENTR!D:D,D2215),0))</f>
        <v/>
      </c>
      <c r="N2215" s="104" t="str">
        <f>IF(CADA_PROD!C2215="","",G2215/E2215)</f>
        <v/>
      </c>
    </row>
    <row r="2216" spans="3:14">
      <c r="C2216" s="99" t="str">
        <f>IF(CADA_PROD!C2216="","",CADA_PROD!C2216)</f>
        <v/>
      </c>
      <c r="D2216" s="100" t="str">
        <f>IF(CADA_PROD!D2216="","",CADA_PROD!D2216)</f>
        <v/>
      </c>
      <c r="E2216" s="101" t="str">
        <f>IF(CADA_PROD!E2216="","",CADA_PROD!E2216)</f>
        <v/>
      </c>
      <c r="F2216" s="101" t="str">
        <f>IF(CADA_PROD!D2216="","",SUMIFS(MOVI_ENTR!I:I,MOVI_ENTR!D:D,D2216))</f>
        <v/>
      </c>
      <c r="G2216" s="101" t="str">
        <f>IF(CADA_PROD!C2216="","",SUMIFS(MOVI_SAID!H:H,MOVI_SAID!D:D,D2216))</f>
        <v/>
      </c>
      <c r="H2216" s="101" t="str">
        <f t="shared" si="52"/>
        <v/>
      </c>
      <c r="I2216" s="100" t="str">
        <f>IF(CADA_PROD!C2216="","",IFERROR(IF(H2216&lt;=0,"Sem estoque",IF(H2216/E2216&lt;0.25,"Quase sem estoque",IF(H2216/E2216&lt;1.2,"Estoque baixo",IF(H2216/E2216&lt;2,"Estoque moderado","Estoque confortável")))),""))</f>
        <v/>
      </c>
      <c r="J2216" s="102" t="str">
        <f>IF(CADA_PROD!C2216="","",SUMIFS(MOVI_ENTR!M:M,MOVI_ENTR!D:D,D2216))</f>
        <v/>
      </c>
      <c r="K2216" s="103" t="str">
        <f>IF(CADA_PROD!C2216="","",IFERROR($J2216/SUM($J$6:$J$1006),""))</f>
        <v/>
      </c>
      <c r="L2216" s="103" t="str">
        <f>IF(CADA_PROD!C2216="","",IFERROR(H2216/SUM($H$6:$H$1006)+P2216,""))</f>
        <v/>
      </c>
      <c r="M2216" s="102" t="str">
        <f>IF(CADA_PROD!$C2216="","",IFERROR(SUMIFS(MOVI_ENTR!M:M,MOVI_ENTR!D:D,D2216)/SUMIFS(MOVI_ENTR!I:I,MOVI_ENTR!D:D,D2216),0))</f>
        <v/>
      </c>
      <c r="N2216" s="104" t="str">
        <f>IF(CADA_PROD!C2216="","",G2216/E2216)</f>
        <v/>
      </c>
    </row>
    <row r="2217" spans="3:14">
      <c r="C2217" s="99" t="str">
        <f>IF(CADA_PROD!C2217="","",CADA_PROD!C2217)</f>
        <v/>
      </c>
      <c r="D2217" s="100" t="str">
        <f>IF(CADA_PROD!D2217="","",CADA_PROD!D2217)</f>
        <v/>
      </c>
      <c r="E2217" s="101" t="str">
        <f>IF(CADA_PROD!E2217="","",CADA_PROD!E2217)</f>
        <v/>
      </c>
      <c r="F2217" s="101" t="str">
        <f>IF(CADA_PROD!D2217="","",SUMIFS(MOVI_ENTR!I:I,MOVI_ENTR!D:D,D2217))</f>
        <v/>
      </c>
      <c r="G2217" s="101" t="str">
        <f>IF(CADA_PROD!C2217="","",SUMIFS(MOVI_SAID!H:H,MOVI_SAID!D:D,D2217))</f>
        <v/>
      </c>
      <c r="H2217" s="101" t="str">
        <f t="shared" si="52"/>
        <v/>
      </c>
      <c r="I2217" s="100" t="str">
        <f>IF(CADA_PROD!C2217="","",IFERROR(IF(H2217&lt;=0,"Sem estoque",IF(H2217/E2217&lt;0.25,"Quase sem estoque",IF(H2217/E2217&lt;1.2,"Estoque baixo",IF(H2217/E2217&lt;2,"Estoque moderado","Estoque confortável")))),""))</f>
        <v/>
      </c>
      <c r="J2217" s="102" t="str">
        <f>IF(CADA_PROD!C2217="","",SUMIFS(MOVI_ENTR!M:M,MOVI_ENTR!D:D,D2217))</f>
        <v/>
      </c>
      <c r="K2217" s="103" t="str">
        <f>IF(CADA_PROD!C2217="","",IFERROR($J2217/SUM($J$6:$J$1006),""))</f>
        <v/>
      </c>
      <c r="L2217" s="103" t="str">
        <f>IF(CADA_PROD!C2217="","",IFERROR(H2217/SUM($H$6:$H$1006)+P2217,""))</f>
        <v/>
      </c>
      <c r="M2217" s="102" t="str">
        <f>IF(CADA_PROD!$C2217="","",IFERROR(SUMIFS(MOVI_ENTR!M:M,MOVI_ENTR!D:D,D2217)/SUMIFS(MOVI_ENTR!I:I,MOVI_ENTR!D:D,D2217),0))</f>
        <v/>
      </c>
      <c r="N2217" s="104" t="str">
        <f>IF(CADA_PROD!C2217="","",G2217/E2217)</f>
        <v/>
      </c>
    </row>
    <row r="2218" spans="3:14">
      <c r="C2218" s="99" t="str">
        <f>IF(CADA_PROD!C2218="","",CADA_PROD!C2218)</f>
        <v/>
      </c>
      <c r="D2218" s="100" t="str">
        <f>IF(CADA_PROD!D2218="","",CADA_PROD!D2218)</f>
        <v/>
      </c>
      <c r="E2218" s="101" t="str">
        <f>IF(CADA_PROD!E2218="","",CADA_PROD!E2218)</f>
        <v/>
      </c>
      <c r="F2218" s="101" t="str">
        <f>IF(CADA_PROD!D2218="","",SUMIFS(MOVI_ENTR!I:I,MOVI_ENTR!D:D,D2218))</f>
        <v/>
      </c>
      <c r="G2218" s="101" t="str">
        <f>IF(CADA_PROD!C2218="","",SUMIFS(MOVI_SAID!H:H,MOVI_SAID!D:D,D2218))</f>
        <v/>
      </c>
      <c r="H2218" s="101" t="str">
        <f t="shared" si="52"/>
        <v/>
      </c>
      <c r="I2218" s="100" t="str">
        <f>IF(CADA_PROD!C2218="","",IFERROR(IF(H2218&lt;=0,"Sem estoque",IF(H2218/E2218&lt;0.25,"Quase sem estoque",IF(H2218/E2218&lt;1.2,"Estoque baixo",IF(H2218/E2218&lt;2,"Estoque moderado","Estoque confortável")))),""))</f>
        <v/>
      </c>
      <c r="J2218" s="102" t="str">
        <f>IF(CADA_PROD!C2218="","",SUMIFS(MOVI_ENTR!M:M,MOVI_ENTR!D:D,D2218))</f>
        <v/>
      </c>
      <c r="K2218" s="103" t="str">
        <f>IF(CADA_PROD!C2218="","",IFERROR($J2218/SUM($J$6:$J$1006),""))</f>
        <v/>
      </c>
      <c r="L2218" s="103" t="str">
        <f>IF(CADA_PROD!C2218="","",IFERROR(H2218/SUM($H$6:$H$1006)+P2218,""))</f>
        <v/>
      </c>
      <c r="M2218" s="102" t="str">
        <f>IF(CADA_PROD!$C2218="","",IFERROR(SUMIFS(MOVI_ENTR!M:M,MOVI_ENTR!D:D,D2218)/SUMIFS(MOVI_ENTR!I:I,MOVI_ENTR!D:D,D2218),0))</f>
        <v/>
      </c>
      <c r="N2218" s="104" t="str">
        <f>IF(CADA_PROD!C2218="","",G2218/E2218)</f>
        <v/>
      </c>
    </row>
    <row r="2219" spans="3:14">
      <c r="C2219" s="99" t="str">
        <f>IF(CADA_PROD!C2219="","",CADA_PROD!C2219)</f>
        <v/>
      </c>
      <c r="D2219" s="100" t="str">
        <f>IF(CADA_PROD!D2219="","",CADA_PROD!D2219)</f>
        <v/>
      </c>
      <c r="E2219" s="101" t="str">
        <f>IF(CADA_PROD!E2219="","",CADA_PROD!E2219)</f>
        <v/>
      </c>
      <c r="F2219" s="101" t="str">
        <f>IF(CADA_PROD!D2219="","",SUMIFS(MOVI_ENTR!I:I,MOVI_ENTR!D:D,D2219))</f>
        <v/>
      </c>
      <c r="G2219" s="101" t="str">
        <f>IF(CADA_PROD!C2219="","",SUMIFS(MOVI_SAID!H:H,MOVI_SAID!D:D,D2219))</f>
        <v/>
      </c>
      <c r="H2219" s="101" t="str">
        <f t="shared" ref="H2219:H2282" si="53">IFERROR(F2219-G2219,"")</f>
        <v/>
      </c>
      <c r="I2219" s="100" t="str">
        <f>IF(CADA_PROD!C2219="","",IFERROR(IF(H2219&lt;=0,"Sem estoque",IF(H2219/E2219&lt;0.25,"Quase sem estoque",IF(H2219/E2219&lt;1.2,"Estoque baixo",IF(H2219/E2219&lt;2,"Estoque moderado","Estoque confortável")))),""))</f>
        <v/>
      </c>
      <c r="J2219" s="102" t="str">
        <f>IF(CADA_PROD!C2219="","",SUMIFS(MOVI_ENTR!M:M,MOVI_ENTR!D:D,D2219))</f>
        <v/>
      </c>
      <c r="K2219" s="103" t="str">
        <f>IF(CADA_PROD!C2219="","",IFERROR($J2219/SUM($J$6:$J$1006),""))</f>
        <v/>
      </c>
      <c r="L2219" s="103" t="str">
        <f>IF(CADA_PROD!C2219="","",IFERROR(H2219/SUM($H$6:$H$1006)+P2219,""))</f>
        <v/>
      </c>
      <c r="M2219" s="102" t="str">
        <f>IF(CADA_PROD!$C2219="","",IFERROR(SUMIFS(MOVI_ENTR!M:M,MOVI_ENTR!D:D,D2219)/SUMIFS(MOVI_ENTR!I:I,MOVI_ENTR!D:D,D2219),0))</f>
        <v/>
      </c>
      <c r="N2219" s="104" t="str">
        <f>IF(CADA_PROD!C2219="","",G2219/E2219)</f>
        <v/>
      </c>
    </row>
    <row r="2220" spans="3:14">
      <c r="C2220" s="99" t="str">
        <f>IF(CADA_PROD!C2220="","",CADA_PROD!C2220)</f>
        <v/>
      </c>
      <c r="D2220" s="100" t="str">
        <f>IF(CADA_PROD!D2220="","",CADA_PROD!D2220)</f>
        <v/>
      </c>
      <c r="E2220" s="101" t="str">
        <f>IF(CADA_PROD!E2220="","",CADA_PROD!E2220)</f>
        <v/>
      </c>
      <c r="F2220" s="101" t="str">
        <f>IF(CADA_PROD!D2220="","",SUMIFS(MOVI_ENTR!I:I,MOVI_ENTR!D:D,D2220))</f>
        <v/>
      </c>
      <c r="G2220" s="101" t="str">
        <f>IF(CADA_PROD!C2220="","",SUMIFS(MOVI_SAID!H:H,MOVI_SAID!D:D,D2220))</f>
        <v/>
      </c>
      <c r="H2220" s="101" t="str">
        <f t="shared" si="53"/>
        <v/>
      </c>
      <c r="I2220" s="100" t="str">
        <f>IF(CADA_PROD!C2220="","",IFERROR(IF(H2220&lt;=0,"Sem estoque",IF(H2220/E2220&lt;0.25,"Quase sem estoque",IF(H2220/E2220&lt;1.2,"Estoque baixo",IF(H2220/E2220&lt;2,"Estoque moderado","Estoque confortável")))),""))</f>
        <v/>
      </c>
      <c r="J2220" s="102" t="str">
        <f>IF(CADA_PROD!C2220="","",SUMIFS(MOVI_ENTR!M:M,MOVI_ENTR!D:D,D2220))</f>
        <v/>
      </c>
      <c r="K2220" s="103" t="str">
        <f>IF(CADA_PROD!C2220="","",IFERROR($J2220/SUM($J$6:$J$1006),""))</f>
        <v/>
      </c>
      <c r="L2220" s="103" t="str">
        <f>IF(CADA_PROD!C2220="","",IFERROR(H2220/SUM($H$6:$H$1006)+P2220,""))</f>
        <v/>
      </c>
      <c r="M2220" s="102" t="str">
        <f>IF(CADA_PROD!$C2220="","",IFERROR(SUMIFS(MOVI_ENTR!M:M,MOVI_ENTR!D:D,D2220)/SUMIFS(MOVI_ENTR!I:I,MOVI_ENTR!D:D,D2220),0))</f>
        <v/>
      </c>
      <c r="N2220" s="104" t="str">
        <f>IF(CADA_PROD!C2220="","",G2220/E2220)</f>
        <v/>
      </c>
    </row>
    <row r="2221" spans="3:14">
      <c r="C2221" s="99" t="str">
        <f>IF(CADA_PROD!C2221="","",CADA_PROD!C2221)</f>
        <v/>
      </c>
      <c r="D2221" s="100" t="str">
        <f>IF(CADA_PROD!D2221="","",CADA_PROD!D2221)</f>
        <v/>
      </c>
      <c r="E2221" s="101" t="str">
        <f>IF(CADA_PROD!E2221="","",CADA_PROD!E2221)</f>
        <v/>
      </c>
      <c r="F2221" s="101" t="str">
        <f>IF(CADA_PROD!D2221="","",SUMIFS(MOVI_ENTR!I:I,MOVI_ENTR!D:D,D2221))</f>
        <v/>
      </c>
      <c r="G2221" s="101" t="str">
        <f>IF(CADA_PROD!C2221="","",SUMIFS(MOVI_SAID!H:H,MOVI_SAID!D:D,D2221))</f>
        <v/>
      </c>
      <c r="H2221" s="101" t="str">
        <f t="shared" si="53"/>
        <v/>
      </c>
      <c r="I2221" s="100" t="str">
        <f>IF(CADA_PROD!C2221="","",IFERROR(IF(H2221&lt;=0,"Sem estoque",IF(H2221/E2221&lt;0.25,"Quase sem estoque",IF(H2221/E2221&lt;1.2,"Estoque baixo",IF(H2221/E2221&lt;2,"Estoque moderado","Estoque confortável")))),""))</f>
        <v/>
      </c>
      <c r="J2221" s="102" t="str">
        <f>IF(CADA_PROD!C2221="","",SUMIFS(MOVI_ENTR!M:M,MOVI_ENTR!D:D,D2221))</f>
        <v/>
      </c>
      <c r="K2221" s="103" t="str">
        <f>IF(CADA_PROD!C2221="","",IFERROR($J2221/SUM($J$6:$J$1006),""))</f>
        <v/>
      </c>
      <c r="L2221" s="103" t="str">
        <f>IF(CADA_PROD!C2221="","",IFERROR(H2221/SUM($H$6:$H$1006)+P2221,""))</f>
        <v/>
      </c>
      <c r="M2221" s="102" t="str">
        <f>IF(CADA_PROD!$C2221="","",IFERROR(SUMIFS(MOVI_ENTR!M:M,MOVI_ENTR!D:D,D2221)/SUMIFS(MOVI_ENTR!I:I,MOVI_ENTR!D:D,D2221),0))</f>
        <v/>
      </c>
      <c r="N2221" s="104" t="str">
        <f>IF(CADA_PROD!C2221="","",G2221/E2221)</f>
        <v/>
      </c>
    </row>
    <row r="2222" spans="3:14">
      <c r="C2222" s="99" t="str">
        <f>IF(CADA_PROD!C2222="","",CADA_PROD!C2222)</f>
        <v/>
      </c>
      <c r="D2222" s="100" t="str">
        <f>IF(CADA_PROD!D2222="","",CADA_PROD!D2222)</f>
        <v/>
      </c>
      <c r="E2222" s="101" t="str">
        <f>IF(CADA_PROD!E2222="","",CADA_PROD!E2222)</f>
        <v/>
      </c>
      <c r="F2222" s="101" t="str">
        <f>IF(CADA_PROD!D2222="","",SUMIFS(MOVI_ENTR!I:I,MOVI_ENTR!D:D,D2222))</f>
        <v/>
      </c>
      <c r="G2222" s="101" t="str">
        <f>IF(CADA_PROD!C2222="","",SUMIFS(MOVI_SAID!H:H,MOVI_SAID!D:D,D2222))</f>
        <v/>
      </c>
      <c r="H2222" s="101" t="str">
        <f t="shared" si="53"/>
        <v/>
      </c>
      <c r="I2222" s="100" t="str">
        <f>IF(CADA_PROD!C2222="","",IFERROR(IF(H2222&lt;=0,"Sem estoque",IF(H2222/E2222&lt;0.25,"Quase sem estoque",IF(H2222/E2222&lt;1.2,"Estoque baixo",IF(H2222/E2222&lt;2,"Estoque moderado","Estoque confortável")))),""))</f>
        <v/>
      </c>
      <c r="J2222" s="102" t="str">
        <f>IF(CADA_PROD!C2222="","",SUMIFS(MOVI_ENTR!M:M,MOVI_ENTR!D:D,D2222))</f>
        <v/>
      </c>
      <c r="K2222" s="103" t="str">
        <f>IF(CADA_PROD!C2222="","",IFERROR($J2222/SUM($J$6:$J$1006),""))</f>
        <v/>
      </c>
      <c r="L2222" s="103" t="str">
        <f>IF(CADA_PROD!C2222="","",IFERROR(H2222/SUM($H$6:$H$1006)+P2222,""))</f>
        <v/>
      </c>
      <c r="M2222" s="102" t="str">
        <f>IF(CADA_PROD!$C2222="","",IFERROR(SUMIFS(MOVI_ENTR!M:M,MOVI_ENTR!D:D,D2222)/SUMIFS(MOVI_ENTR!I:I,MOVI_ENTR!D:D,D2222),0))</f>
        <v/>
      </c>
      <c r="N2222" s="104" t="str">
        <f>IF(CADA_PROD!C2222="","",G2222/E2222)</f>
        <v/>
      </c>
    </row>
    <row r="2223" spans="3:14">
      <c r="C2223" s="99" t="str">
        <f>IF(CADA_PROD!C2223="","",CADA_PROD!C2223)</f>
        <v/>
      </c>
      <c r="D2223" s="100" t="str">
        <f>IF(CADA_PROD!D2223="","",CADA_PROD!D2223)</f>
        <v/>
      </c>
      <c r="E2223" s="101" t="str">
        <f>IF(CADA_PROD!E2223="","",CADA_PROD!E2223)</f>
        <v/>
      </c>
      <c r="F2223" s="101" t="str">
        <f>IF(CADA_PROD!D2223="","",SUMIFS(MOVI_ENTR!I:I,MOVI_ENTR!D:D,D2223))</f>
        <v/>
      </c>
      <c r="G2223" s="101" t="str">
        <f>IF(CADA_PROD!C2223="","",SUMIFS(MOVI_SAID!H:H,MOVI_SAID!D:D,D2223))</f>
        <v/>
      </c>
      <c r="H2223" s="101" t="str">
        <f t="shared" si="53"/>
        <v/>
      </c>
      <c r="I2223" s="100" t="str">
        <f>IF(CADA_PROD!C2223="","",IFERROR(IF(H2223&lt;=0,"Sem estoque",IF(H2223/E2223&lt;0.25,"Quase sem estoque",IF(H2223/E2223&lt;1.2,"Estoque baixo",IF(H2223/E2223&lt;2,"Estoque moderado","Estoque confortável")))),""))</f>
        <v/>
      </c>
      <c r="J2223" s="102" t="str">
        <f>IF(CADA_PROD!C2223="","",SUMIFS(MOVI_ENTR!M:M,MOVI_ENTR!D:D,D2223))</f>
        <v/>
      </c>
      <c r="K2223" s="103" t="str">
        <f>IF(CADA_PROD!C2223="","",IFERROR($J2223/SUM($J$6:$J$1006),""))</f>
        <v/>
      </c>
      <c r="L2223" s="103" t="str">
        <f>IF(CADA_PROD!C2223="","",IFERROR(H2223/SUM($H$6:$H$1006)+P2223,""))</f>
        <v/>
      </c>
      <c r="M2223" s="102" t="str">
        <f>IF(CADA_PROD!$C2223="","",IFERROR(SUMIFS(MOVI_ENTR!M:M,MOVI_ENTR!D:D,D2223)/SUMIFS(MOVI_ENTR!I:I,MOVI_ENTR!D:D,D2223),0))</f>
        <v/>
      </c>
      <c r="N2223" s="104" t="str">
        <f>IF(CADA_PROD!C2223="","",G2223/E2223)</f>
        <v/>
      </c>
    </row>
    <row r="2224" spans="3:14">
      <c r="C2224" s="99" t="str">
        <f>IF(CADA_PROD!C2224="","",CADA_PROD!C2224)</f>
        <v/>
      </c>
      <c r="D2224" s="100" t="str">
        <f>IF(CADA_PROD!D2224="","",CADA_PROD!D2224)</f>
        <v/>
      </c>
      <c r="E2224" s="101" t="str">
        <f>IF(CADA_PROD!E2224="","",CADA_PROD!E2224)</f>
        <v/>
      </c>
      <c r="F2224" s="101" t="str">
        <f>IF(CADA_PROD!D2224="","",SUMIFS(MOVI_ENTR!I:I,MOVI_ENTR!D:D,D2224))</f>
        <v/>
      </c>
      <c r="G2224" s="101" t="str">
        <f>IF(CADA_PROD!C2224="","",SUMIFS(MOVI_SAID!H:H,MOVI_SAID!D:D,D2224))</f>
        <v/>
      </c>
      <c r="H2224" s="101" t="str">
        <f t="shared" si="53"/>
        <v/>
      </c>
      <c r="I2224" s="100" t="str">
        <f>IF(CADA_PROD!C2224="","",IFERROR(IF(H2224&lt;=0,"Sem estoque",IF(H2224/E2224&lt;0.25,"Quase sem estoque",IF(H2224/E2224&lt;1.2,"Estoque baixo",IF(H2224/E2224&lt;2,"Estoque moderado","Estoque confortável")))),""))</f>
        <v/>
      </c>
      <c r="J2224" s="102" t="str">
        <f>IF(CADA_PROD!C2224="","",SUMIFS(MOVI_ENTR!M:M,MOVI_ENTR!D:D,D2224))</f>
        <v/>
      </c>
      <c r="K2224" s="103" t="str">
        <f>IF(CADA_PROD!C2224="","",IFERROR($J2224/SUM($J$6:$J$1006),""))</f>
        <v/>
      </c>
      <c r="L2224" s="103" t="str">
        <f>IF(CADA_PROD!C2224="","",IFERROR(H2224/SUM($H$6:$H$1006)+P2224,""))</f>
        <v/>
      </c>
      <c r="M2224" s="102" t="str">
        <f>IF(CADA_PROD!$C2224="","",IFERROR(SUMIFS(MOVI_ENTR!M:M,MOVI_ENTR!D:D,D2224)/SUMIFS(MOVI_ENTR!I:I,MOVI_ENTR!D:D,D2224),0))</f>
        <v/>
      </c>
      <c r="N2224" s="104" t="str">
        <f>IF(CADA_PROD!C2224="","",G2224/E2224)</f>
        <v/>
      </c>
    </row>
    <row r="2225" spans="3:14">
      <c r="C2225" s="99" t="str">
        <f>IF(CADA_PROD!C2225="","",CADA_PROD!C2225)</f>
        <v/>
      </c>
      <c r="D2225" s="100" t="str">
        <f>IF(CADA_PROD!D2225="","",CADA_PROD!D2225)</f>
        <v/>
      </c>
      <c r="E2225" s="101" t="str">
        <f>IF(CADA_PROD!E2225="","",CADA_PROD!E2225)</f>
        <v/>
      </c>
      <c r="F2225" s="101" t="str">
        <f>IF(CADA_PROD!D2225="","",SUMIFS(MOVI_ENTR!I:I,MOVI_ENTR!D:D,D2225))</f>
        <v/>
      </c>
      <c r="G2225" s="101" t="str">
        <f>IF(CADA_PROD!C2225="","",SUMIFS(MOVI_SAID!H:H,MOVI_SAID!D:D,D2225))</f>
        <v/>
      </c>
      <c r="H2225" s="101" t="str">
        <f t="shared" si="53"/>
        <v/>
      </c>
      <c r="I2225" s="100" t="str">
        <f>IF(CADA_PROD!C2225="","",IFERROR(IF(H2225&lt;=0,"Sem estoque",IF(H2225/E2225&lt;0.25,"Quase sem estoque",IF(H2225/E2225&lt;1.2,"Estoque baixo",IF(H2225/E2225&lt;2,"Estoque moderado","Estoque confortável")))),""))</f>
        <v/>
      </c>
      <c r="J2225" s="102" t="str">
        <f>IF(CADA_PROD!C2225="","",SUMIFS(MOVI_ENTR!M:M,MOVI_ENTR!D:D,D2225))</f>
        <v/>
      </c>
      <c r="K2225" s="103" t="str">
        <f>IF(CADA_PROD!C2225="","",IFERROR($J2225/SUM($J$6:$J$1006),""))</f>
        <v/>
      </c>
      <c r="L2225" s="103" t="str">
        <f>IF(CADA_PROD!C2225="","",IFERROR(H2225/SUM($H$6:$H$1006)+P2225,""))</f>
        <v/>
      </c>
      <c r="M2225" s="102" t="str">
        <f>IF(CADA_PROD!$C2225="","",IFERROR(SUMIFS(MOVI_ENTR!M:M,MOVI_ENTR!D:D,D2225)/SUMIFS(MOVI_ENTR!I:I,MOVI_ENTR!D:D,D2225),0))</f>
        <v/>
      </c>
      <c r="N2225" s="104" t="str">
        <f>IF(CADA_PROD!C2225="","",G2225/E2225)</f>
        <v/>
      </c>
    </row>
    <row r="2226" spans="3:14">
      <c r="C2226" s="99" t="str">
        <f>IF(CADA_PROD!C2226="","",CADA_PROD!C2226)</f>
        <v/>
      </c>
      <c r="D2226" s="100" t="str">
        <f>IF(CADA_PROD!D2226="","",CADA_PROD!D2226)</f>
        <v/>
      </c>
      <c r="E2226" s="101" t="str">
        <f>IF(CADA_PROD!E2226="","",CADA_PROD!E2226)</f>
        <v/>
      </c>
      <c r="F2226" s="101" t="str">
        <f>IF(CADA_PROD!D2226="","",SUMIFS(MOVI_ENTR!I:I,MOVI_ENTR!D:D,D2226))</f>
        <v/>
      </c>
      <c r="G2226" s="101" t="str">
        <f>IF(CADA_PROD!C2226="","",SUMIFS(MOVI_SAID!H:H,MOVI_SAID!D:D,D2226))</f>
        <v/>
      </c>
      <c r="H2226" s="101" t="str">
        <f t="shared" si="53"/>
        <v/>
      </c>
      <c r="I2226" s="100" t="str">
        <f>IF(CADA_PROD!C2226="","",IFERROR(IF(H2226&lt;=0,"Sem estoque",IF(H2226/E2226&lt;0.25,"Quase sem estoque",IF(H2226/E2226&lt;1.2,"Estoque baixo",IF(H2226/E2226&lt;2,"Estoque moderado","Estoque confortável")))),""))</f>
        <v/>
      </c>
      <c r="J2226" s="102" t="str">
        <f>IF(CADA_PROD!C2226="","",SUMIFS(MOVI_ENTR!M:M,MOVI_ENTR!D:D,D2226))</f>
        <v/>
      </c>
      <c r="K2226" s="103" t="str">
        <f>IF(CADA_PROD!C2226="","",IFERROR($J2226/SUM($J$6:$J$1006),""))</f>
        <v/>
      </c>
      <c r="L2226" s="103" t="str">
        <f>IF(CADA_PROD!C2226="","",IFERROR(H2226/SUM($H$6:$H$1006)+P2226,""))</f>
        <v/>
      </c>
      <c r="M2226" s="102" t="str">
        <f>IF(CADA_PROD!$C2226="","",IFERROR(SUMIFS(MOVI_ENTR!M:M,MOVI_ENTR!D:D,D2226)/SUMIFS(MOVI_ENTR!I:I,MOVI_ENTR!D:D,D2226),0))</f>
        <v/>
      </c>
      <c r="N2226" s="104" t="str">
        <f>IF(CADA_PROD!C2226="","",G2226/E2226)</f>
        <v/>
      </c>
    </row>
    <row r="2227" spans="3:14">
      <c r="C2227" s="99" t="str">
        <f>IF(CADA_PROD!C2227="","",CADA_PROD!C2227)</f>
        <v/>
      </c>
      <c r="D2227" s="100" t="str">
        <f>IF(CADA_PROD!D2227="","",CADA_PROD!D2227)</f>
        <v/>
      </c>
      <c r="E2227" s="101" t="str">
        <f>IF(CADA_PROD!E2227="","",CADA_PROD!E2227)</f>
        <v/>
      </c>
      <c r="F2227" s="101" t="str">
        <f>IF(CADA_PROD!D2227="","",SUMIFS(MOVI_ENTR!I:I,MOVI_ENTR!D:D,D2227))</f>
        <v/>
      </c>
      <c r="G2227" s="101" t="str">
        <f>IF(CADA_PROD!C2227="","",SUMIFS(MOVI_SAID!H:H,MOVI_SAID!D:D,D2227))</f>
        <v/>
      </c>
      <c r="H2227" s="101" t="str">
        <f t="shared" si="53"/>
        <v/>
      </c>
      <c r="I2227" s="100" t="str">
        <f>IF(CADA_PROD!C2227="","",IFERROR(IF(H2227&lt;=0,"Sem estoque",IF(H2227/E2227&lt;0.25,"Quase sem estoque",IF(H2227/E2227&lt;1.2,"Estoque baixo",IF(H2227/E2227&lt;2,"Estoque moderado","Estoque confortável")))),""))</f>
        <v/>
      </c>
      <c r="J2227" s="102" t="str">
        <f>IF(CADA_PROD!C2227="","",SUMIFS(MOVI_ENTR!M:M,MOVI_ENTR!D:D,D2227))</f>
        <v/>
      </c>
      <c r="K2227" s="103" t="str">
        <f>IF(CADA_PROD!C2227="","",IFERROR($J2227/SUM($J$6:$J$1006),""))</f>
        <v/>
      </c>
      <c r="L2227" s="103" t="str">
        <f>IF(CADA_PROD!C2227="","",IFERROR(H2227/SUM($H$6:$H$1006)+P2227,""))</f>
        <v/>
      </c>
      <c r="M2227" s="102" t="str">
        <f>IF(CADA_PROD!$C2227="","",IFERROR(SUMIFS(MOVI_ENTR!M:M,MOVI_ENTR!D:D,D2227)/SUMIFS(MOVI_ENTR!I:I,MOVI_ENTR!D:D,D2227),0))</f>
        <v/>
      </c>
      <c r="N2227" s="104" t="str">
        <f>IF(CADA_PROD!C2227="","",G2227/E2227)</f>
        <v/>
      </c>
    </row>
    <row r="2228" spans="3:14">
      <c r="C2228" s="99" t="str">
        <f>IF(CADA_PROD!C2228="","",CADA_PROD!C2228)</f>
        <v/>
      </c>
      <c r="D2228" s="100" t="str">
        <f>IF(CADA_PROD!D2228="","",CADA_PROD!D2228)</f>
        <v/>
      </c>
      <c r="E2228" s="101" t="str">
        <f>IF(CADA_PROD!E2228="","",CADA_PROD!E2228)</f>
        <v/>
      </c>
      <c r="F2228" s="101" t="str">
        <f>IF(CADA_PROD!D2228="","",SUMIFS(MOVI_ENTR!I:I,MOVI_ENTR!D:D,D2228))</f>
        <v/>
      </c>
      <c r="G2228" s="101" t="str">
        <f>IF(CADA_PROD!C2228="","",SUMIFS(MOVI_SAID!H:H,MOVI_SAID!D:D,D2228))</f>
        <v/>
      </c>
      <c r="H2228" s="101" t="str">
        <f t="shared" si="53"/>
        <v/>
      </c>
      <c r="I2228" s="100" t="str">
        <f>IF(CADA_PROD!C2228="","",IFERROR(IF(H2228&lt;=0,"Sem estoque",IF(H2228/E2228&lt;0.25,"Quase sem estoque",IF(H2228/E2228&lt;1.2,"Estoque baixo",IF(H2228/E2228&lt;2,"Estoque moderado","Estoque confortável")))),""))</f>
        <v/>
      </c>
      <c r="J2228" s="102" t="str">
        <f>IF(CADA_PROD!C2228="","",SUMIFS(MOVI_ENTR!M:M,MOVI_ENTR!D:D,D2228))</f>
        <v/>
      </c>
      <c r="K2228" s="103" t="str">
        <f>IF(CADA_PROD!C2228="","",IFERROR($J2228/SUM($J$6:$J$1006),""))</f>
        <v/>
      </c>
      <c r="L2228" s="103" t="str">
        <f>IF(CADA_PROD!C2228="","",IFERROR(H2228/SUM($H$6:$H$1006)+P2228,""))</f>
        <v/>
      </c>
      <c r="M2228" s="102" t="str">
        <f>IF(CADA_PROD!$C2228="","",IFERROR(SUMIFS(MOVI_ENTR!M:M,MOVI_ENTR!D:D,D2228)/SUMIFS(MOVI_ENTR!I:I,MOVI_ENTR!D:D,D2228),0))</f>
        <v/>
      </c>
      <c r="N2228" s="104" t="str">
        <f>IF(CADA_PROD!C2228="","",G2228/E2228)</f>
        <v/>
      </c>
    </row>
    <row r="2229" spans="3:14">
      <c r="C2229" s="99" t="str">
        <f>IF(CADA_PROD!C2229="","",CADA_PROD!C2229)</f>
        <v/>
      </c>
      <c r="D2229" s="100" t="str">
        <f>IF(CADA_PROD!D2229="","",CADA_PROD!D2229)</f>
        <v/>
      </c>
      <c r="E2229" s="101" t="str">
        <f>IF(CADA_PROD!E2229="","",CADA_PROD!E2229)</f>
        <v/>
      </c>
      <c r="F2229" s="101" t="str">
        <f>IF(CADA_PROD!D2229="","",SUMIFS(MOVI_ENTR!I:I,MOVI_ENTR!D:D,D2229))</f>
        <v/>
      </c>
      <c r="G2229" s="101" t="str">
        <f>IF(CADA_PROD!C2229="","",SUMIFS(MOVI_SAID!H:H,MOVI_SAID!D:D,D2229))</f>
        <v/>
      </c>
      <c r="H2229" s="101" t="str">
        <f t="shared" si="53"/>
        <v/>
      </c>
      <c r="I2229" s="100" t="str">
        <f>IF(CADA_PROD!C2229="","",IFERROR(IF(H2229&lt;=0,"Sem estoque",IF(H2229/E2229&lt;0.25,"Quase sem estoque",IF(H2229/E2229&lt;1.2,"Estoque baixo",IF(H2229/E2229&lt;2,"Estoque moderado","Estoque confortável")))),""))</f>
        <v/>
      </c>
      <c r="J2229" s="102" t="str">
        <f>IF(CADA_PROD!C2229="","",SUMIFS(MOVI_ENTR!M:M,MOVI_ENTR!D:D,D2229))</f>
        <v/>
      </c>
      <c r="K2229" s="103" t="str">
        <f>IF(CADA_PROD!C2229="","",IFERROR($J2229/SUM($J$6:$J$1006),""))</f>
        <v/>
      </c>
      <c r="L2229" s="103" t="str">
        <f>IF(CADA_PROD!C2229="","",IFERROR(H2229/SUM($H$6:$H$1006)+P2229,""))</f>
        <v/>
      </c>
      <c r="M2229" s="102" t="str">
        <f>IF(CADA_PROD!$C2229="","",IFERROR(SUMIFS(MOVI_ENTR!M:M,MOVI_ENTR!D:D,D2229)/SUMIFS(MOVI_ENTR!I:I,MOVI_ENTR!D:D,D2229),0))</f>
        <v/>
      </c>
      <c r="N2229" s="104" t="str">
        <f>IF(CADA_PROD!C2229="","",G2229/E2229)</f>
        <v/>
      </c>
    </row>
    <row r="2230" spans="3:14">
      <c r="C2230" s="99" t="str">
        <f>IF(CADA_PROD!C2230="","",CADA_PROD!C2230)</f>
        <v/>
      </c>
      <c r="D2230" s="100" t="str">
        <f>IF(CADA_PROD!D2230="","",CADA_PROD!D2230)</f>
        <v/>
      </c>
      <c r="E2230" s="101" t="str">
        <f>IF(CADA_PROD!E2230="","",CADA_PROD!E2230)</f>
        <v/>
      </c>
      <c r="F2230" s="101" t="str">
        <f>IF(CADA_PROD!D2230="","",SUMIFS(MOVI_ENTR!I:I,MOVI_ENTR!D:D,D2230))</f>
        <v/>
      </c>
      <c r="G2230" s="101" t="str">
        <f>IF(CADA_PROD!C2230="","",SUMIFS(MOVI_SAID!H:H,MOVI_SAID!D:D,D2230))</f>
        <v/>
      </c>
      <c r="H2230" s="101" t="str">
        <f t="shared" si="53"/>
        <v/>
      </c>
      <c r="I2230" s="100" t="str">
        <f>IF(CADA_PROD!C2230="","",IFERROR(IF(H2230&lt;=0,"Sem estoque",IF(H2230/E2230&lt;0.25,"Quase sem estoque",IF(H2230/E2230&lt;1.2,"Estoque baixo",IF(H2230/E2230&lt;2,"Estoque moderado","Estoque confortável")))),""))</f>
        <v/>
      </c>
      <c r="J2230" s="102" t="str">
        <f>IF(CADA_PROD!C2230="","",SUMIFS(MOVI_ENTR!M:M,MOVI_ENTR!D:D,D2230))</f>
        <v/>
      </c>
      <c r="K2230" s="103" t="str">
        <f>IF(CADA_PROD!C2230="","",IFERROR($J2230/SUM($J$6:$J$1006),""))</f>
        <v/>
      </c>
      <c r="L2230" s="103" t="str">
        <f>IF(CADA_PROD!C2230="","",IFERROR(H2230/SUM($H$6:$H$1006)+P2230,""))</f>
        <v/>
      </c>
      <c r="M2230" s="102" t="str">
        <f>IF(CADA_PROD!$C2230="","",IFERROR(SUMIFS(MOVI_ENTR!M:M,MOVI_ENTR!D:D,D2230)/SUMIFS(MOVI_ENTR!I:I,MOVI_ENTR!D:D,D2230),0))</f>
        <v/>
      </c>
      <c r="N2230" s="104" t="str">
        <f>IF(CADA_PROD!C2230="","",G2230/E2230)</f>
        <v/>
      </c>
    </row>
    <row r="2231" spans="3:14">
      <c r="C2231" s="99" t="str">
        <f>IF(CADA_PROD!C2231="","",CADA_PROD!C2231)</f>
        <v/>
      </c>
      <c r="D2231" s="100" t="str">
        <f>IF(CADA_PROD!D2231="","",CADA_PROD!D2231)</f>
        <v/>
      </c>
      <c r="E2231" s="101" t="str">
        <f>IF(CADA_PROD!E2231="","",CADA_PROD!E2231)</f>
        <v/>
      </c>
      <c r="F2231" s="101" t="str">
        <f>IF(CADA_PROD!D2231="","",SUMIFS(MOVI_ENTR!I:I,MOVI_ENTR!D:D,D2231))</f>
        <v/>
      </c>
      <c r="G2231" s="101" t="str">
        <f>IF(CADA_PROD!C2231="","",SUMIFS(MOVI_SAID!H:H,MOVI_SAID!D:D,D2231))</f>
        <v/>
      </c>
      <c r="H2231" s="101" t="str">
        <f t="shared" si="53"/>
        <v/>
      </c>
      <c r="I2231" s="100" t="str">
        <f>IF(CADA_PROD!C2231="","",IFERROR(IF(H2231&lt;=0,"Sem estoque",IF(H2231/E2231&lt;0.25,"Quase sem estoque",IF(H2231/E2231&lt;1.2,"Estoque baixo",IF(H2231/E2231&lt;2,"Estoque moderado","Estoque confortável")))),""))</f>
        <v/>
      </c>
      <c r="J2231" s="102" t="str">
        <f>IF(CADA_PROD!C2231="","",SUMIFS(MOVI_ENTR!M:M,MOVI_ENTR!D:D,D2231))</f>
        <v/>
      </c>
      <c r="K2231" s="103" t="str">
        <f>IF(CADA_PROD!C2231="","",IFERROR($J2231/SUM($J$6:$J$1006),""))</f>
        <v/>
      </c>
      <c r="L2231" s="103" t="str">
        <f>IF(CADA_PROD!C2231="","",IFERROR(H2231/SUM($H$6:$H$1006)+P2231,""))</f>
        <v/>
      </c>
      <c r="M2231" s="102" t="str">
        <f>IF(CADA_PROD!$C2231="","",IFERROR(SUMIFS(MOVI_ENTR!M:M,MOVI_ENTR!D:D,D2231)/SUMIFS(MOVI_ENTR!I:I,MOVI_ENTR!D:D,D2231),0))</f>
        <v/>
      </c>
      <c r="N2231" s="104" t="str">
        <f>IF(CADA_PROD!C2231="","",G2231/E2231)</f>
        <v/>
      </c>
    </row>
    <row r="2232" spans="3:14">
      <c r="C2232" s="99" t="str">
        <f>IF(CADA_PROD!C2232="","",CADA_PROD!C2232)</f>
        <v/>
      </c>
      <c r="D2232" s="100" t="str">
        <f>IF(CADA_PROD!D2232="","",CADA_PROD!D2232)</f>
        <v/>
      </c>
      <c r="E2232" s="101" t="str">
        <f>IF(CADA_PROD!E2232="","",CADA_PROD!E2232)</f>
        <v/>
      </c>
      <c r="F2232" s="101" t="str">
        <f>IF(CADA_PROD!D2232="","",SUMIFS(MOVI_ENTR!I:I,MOVI_ENTR!D:D,D2232))</f>
        <v/>
      </c>
      <c r="G2232" s="101" t="str">
        <f>IF(CADA_PROD!C2232="","",SUMIFS(MOVI_SAID!H:H,MOVI_SAID!D:D,D2232))</f>
        <v/>
      </c>
      <c r="H2232" s="101" t="str">
        <f t="shared" si="53"/>
        <v/>
      </c>
      <c r="I2232" s="100" t="str">
        <f>IF(CADA_PROD!C2232="","",IFERROR(IF(H2232&lt;=0,"Sem estoque",IF(H2232/E2232&lt;0.25,"Quase sem estoque",IF(H2232/E2232&lt;1.2,"Estoque baixo",IF(H2232/E2232&lt;2,"Estoque moderado","Estoque confortável")))),""))</f>
        <v/>
      </c>
      <c r="J2232" s="102" t="str">
        <f>IF(CADA_PROD!C2232="","",SUMIFS(MOVI_ENTR!M:M,MOVI_ENTR!D:D,D2232))</f>
        <v/>
      </c>
      <c r="K2232" s="103" t="str">
        <f>IF(CADA_PROD!C2232="","",IFERROR($J2232/SUM($J$6:$J$1006),""))</f>
        <v/>
      </c>
      <c r="L2232" s="103" t="str">
        <f>IF(CADA_PROD!C2232="","",IFERROR(H2232/SUM($H$6:$H$1006)+P2232,""))</f>
        <v/>
      </c>
      <c r="M2232" s="102" t="str">
        <f>IF(CADA_PROD!$C2232="","",IFERROR(SUMIFS(MOVI_ENTR!M:M,MOVI_ENTR!D:D,D2232)/SUMIFS(MOVI_ENTR!I:I,MOVI_ENTR!D:D,D2232),0))</f>
        <v/>
      </c>
      <c r="N2232" s="104" t="str">
        <f>IF(CADA_PROD!C2232="","",G2232/E2232)</f>
        <v/>
      </c>
    </row>
    <row r="2233" spans="3:14">
      <c r="C2233" s="99" t="str">
        <f>IF(CADA_PROD!C2233="","",CADA_PROD!C2233)</f>
        <v/>
      </c>
      <c r="D2233" s="100" t="str">
        <f>IF(CADA_PROD!D2233="","",CADA_PROD!D2233)</f>
        <v/>
      </c>
      <c r="E2233" s="101" t="str">
        <f>IF(CADA_PROD!E2233="","",CADA_PROD!E2233)</f>
        <v/>
      </c>
      <c r="F2233" s="101" t="str">
        <f>IF(CADA_PROD!D2233="","",SUMIFS(MOVI_ENTR!I:I,MOVI_ENTR!D:D,D2233))</f>
        <v/>
      </c>
      <c r="G2233" s="101" t="str">
        <f>IF(CADA_PROD!C2233="","",SUMIFS(MOVI_SAID!H:H,MOVI_SAID!D:D,D2233))</f>
        <v/>
      </c>
      <c r="H2233" s="101" t="str">
        <f t="shared" si="53"/>
        <v/>
      </c>
      <c r="I2233" s="100" t="str">
        <f>IF(CADA_PROD!C2233="","",IFERROR(IF(H2233&lt;=0,"Sem estoque",IF(H2233/E2233&lt;0.25,"Quase sem estoque",IF(H2233/E2233&lt;1.2,"Estoque baixo",IF(H2233/E2233&lt;2,"Estoque moderado","Estoque confortável")))),""))</f>
        <v/>
      </c>
      <c r="J2233" s="102" t="str">
        <f>IF(CADA_PROD!C2233="","",SUMIFS(MOVI_ENTR!M:M,MOVI_ENTR!D:D,D2233))</f>
        <v/>
      </c>
      <c r="K2233" s="103" t="str">
        <f>IF(CADA_PROD!C2233="","",IFERROR($J2233/SUM($J$6:$J$1006),""))</f>
        <v/>
      </c>
      <c r="L2233" s="103" t="str">
        <f>IF(CADA_PROD!C2233="","",IFERROR(H2233/SUM($H$6:$H$1006)+P2233,""))</f>
        <v/>
      </c>
      <c r="M2233" s="102" t="str">
        <f>IF(CADA_PROD!$C2233="","",IFERROR(SUMIFS(MOVI_ENTR!M:M,MOVI_ENTR!D:D,D2233)/SUMIFS(MOVI_ENTR!I:I,MOVI_ENTR!D:D,D2233),0))</f>
        <v/>
      </c>
      <c r="N2233" s="104" t="str">
        <f>IF(CADA_PROD!C2233="","",G2233/E2233)</f>
        <v/>
      </c>
    </row>
    <row r="2234" spans="3:14">
      <c r="C2234" s="99" t="str">
        <f>IF(CADA_PROD!C2234="","",CADA_PROD!C2234)</f>
        <v/>
      </c>
      <c r="D2234" s="100" t="str">
        <f>IF(CADA_PROD!D2234="","",CADA_PROD!D2234)</f>
        <v/>
      </c>
      <c r="E2234" s="101" t="str">
        <f>IF(CADA_PROD!E2234="","",CADA_PROD!E2234)</f>
        <v/>
      </c>
      <c r="F2234" s="101" t="str">
        <f>IF(CADA_PROD!D2234="","",SUMIFS(MOVI_ENTR!I:I,MOVI_ENTR!D:D,D2234))</f>
        <v/>
      </c>
      <c r="G2234" s="101" t="str">
        <f>IF(CADA_PROD!C2234="","",SUMIFS(MOVI_SAID!H:H,MOVI_SAID!D:D,D2234))</f>
        <v/>
      </c>
      <c r="H2234" s="101" t="str">
        <f t="shared" si="53"/>
        <v/>
      </c>
      <c r="I2234" s="100" t="str">
        <f>IF(CADA_PROD!C2234="","",IFERROR(IF(H2234&lt;=0,"Sem estoque",IF(H2234/E2234&lt;0.25,"Quase sem estoque",IF(H2234/E2234&lt;1.2,"Estoque baixo",IF(H2234/E2234&lt;2,"Estoque moderado","Estoque confortável")))),""))</f>
        <v/>
      </c>
      <c r="J2234" s="102" t="str">
        <f>IF(CADA_PROD!C2234="","",SUMIFS(MOVI_ENTR!M:M,MOVI_ENTR!D:D,D2234))</f>
        <v/>
      </c>
      <c r="K2234" s="103" t="str">
        <f>IF(CADA_PROD!C2234="","",IFERROR($J2234/SUM($J$6:$J$1006),""))</f>
        <v/>
      </c>
      <c r="L2234" s="103" t="str">
        <f>IF(CADA_PROD!C2234="","",IFERROR(H2234/SUM($H$6:$H$1006)+P2234,""))</f>
        <v/>
      </c>
      <c r="M2234" s="102" t="str">
        <f>IF(CADA_PROD!$C2234="","",IFERROR(SUMIFS(MOVI_ENTR!M:M,MOVI_ENTR!D:D,D2234)/SUMIFS(MOVI_ENTR!I:I,MOVI_ENTR!D:D,D2234),0))</f>
        <v/>
      </c>
      <c r="N2234" s="104" t="str">
        <f>IF(CADA_PROD!C2234="","",G2234/E2234)</f>
        <v/>
      </c>
    </row>
    <row r="2235" spans="3:14">
      <c r="C2235" s="99" t="str">
        <f>IF(CADA_PROD!C2235="","",CADA_PROD!C2235)</f>
        <v/>
      </c>
      <c r="D2235" s="100" t="str">
        <f>IF(CADA_PROD!D2235="","",CADA_PROD!D2235)</f>
        <v/>
      </c>
      <c r="E2235" s="101" t="str">
        <f>IF(CADA_PROD!E2235="","",CADA_PROD!E2235)</f>
        <v/>
      </c>
      <c r="F2235" s="101" t="str">
        <f>IF(CADA_PROD!D2235="","",SUMIFS(MOVI_ENTR!I:I,MOVI_ENTR!D:D,D2235))</f>
        <v/>
      </c>
      <c r="G2235" s="101" t="str">
        <f>IF(CADA_PROD!C2235="","",SUMIFS(MOVI_SAID!H:H,MOVI_SAID!D:D,D2235))</f>
        <v/>
      </c>
      <c r="H2235" s="101" t="str">
        <f t="shared" si="53"/>
        <v/>
      </c>
      <c r="I2235" s="100" t="str">
        <f>IF(CADA_PROD!C2235="","",IFERROR(IF(H2235&lt;=0,"Sem estoque",IF(H2235/E2235&lt;0.25,"Quase sem estoque",IF(H2235/E2235&lt;1.2,"Estoque baixo",IF(H2235/E2235&lt;2,"Estoque moderado","Estoque confortável")))),""))</f>
        <v/>
      </c>
      <c r="J2235" s="102" t="str">
        <f>IF(CADA_PROD!C2235="","",SUMIFS(MOVI_ENTR!M:M,MOVI_ENTR!D:D,D2235))</f>
        <v/>
      </c>
      <c r="K2235" s="103" t="str">
        <f>IF(CADA_PROD!C2235="","",IFERROR($J2235/SUM($J$6:$J$1006),""))</f>
        <v/>
      </c>
      <c r="L2235" s="103" t="str">
        <f>IF(CADA_PROD!C2235="","",IFERROR(H2235/SUM($H$6:$H$1006)+P2235,""))</f>
        <v/>
      </c>
      <c r="M2235" s="102" t="str">
        <f>IF(CADA_PROD!$C2235="","",IFERROR(SUMIFS(MOVI_ENTR!M:M,MOVI_ENTR!D:D,D2235)/SUMIFS(MOVI_ENTR!I:I,MOVI_ENTR!D:D,D2235),0))</f>
        <v/>
      </c>
      <c r="N2235" s="104" t="str">
        <f>IF(CADA_PROD!C2235="","",G2235/E2235)</f>
        <v/>
      </c>
    </row>
    <row r="2236" spans="3:14">
      <c r="C2236" s="99" t="str">
        <f>IF(CADA_PROD!C2236="","",CADA_PROD!C2236)</f>
        <v/>
      </c>
      <c r="D2236" s="100" t="str">
        <f>IF(CADA_PROD!D2236="","",CADA_PROD!D2236)</f>
        <v/>
      </c>
      <c r="E2236" s="101" t="str">
        <f>IF(CADA_PROD!E2236="","",CADA_PROD!E2236)</f>
        <v/>
      </c>
      <c r="F2236" s="101" t="str">
        <f>IF(CADA_PROD!D2236="","",SUMIFS(MOVI_ENTR!I:I,MOVI_ENTR!D:D,D2236))</f>
        <v/>
      </c>
      <c r="G2236" s="101" t="str">
        <f>IF(CADA_PROD!C2236="","",SUMIFS(MOVI_SAID!H:H,MOVI_SAID!D:D,D2236))</f>
        <v/>
      </c>
      <c r="H2236" s="101" t="str">
        <f t="shared" si="53"/>
        <v/>
      </c>
      <c r="I2236" s="100" t="str">
        <f>IF(CADA_PROD!C2236="","",IFERROR(IF(H2236&lt;=0,"Sem estoque",IF(H2236/E2236&lt;0.25,"Quase sem estoque",IF(H2236/E2236&lt;1.2,"Estoque baixo",IF(H2236/E2236&lt;2,"Estoque moderado","Estoque confortável")))),""))</f>
        <v/>
      </c>
      <c r="J2236" s="102" t="str">
        <f>IF(CADA_PROD!C2236="","",SUMIFS(MOVI_ENTR!M:M,MOVI_ENTR!D:D,D2236))</f>
        <v/>
      </c>
      <c r="K2236" s="103" t="str">
        <f>IF(CADA_PROD!C2236="","",IFERROR($J2236/SUM($J$6:$J$1006),""))</f>
        <v/>
      </c>
      <c r="L2236" s="103" t="str">
        <f>IF(CADA_PROD!C2236="","",IFERROR(H2236/SUM($H$6:$H$1006)+P2236,""))</f>
        <v/>
      </c>
      <c r="M2236" s="102" t="str">
        <f>IF(CADA_PROD!$C2236="","",IFERROR(SUMIFS(MOVI_ENTR!M:M,MOVI_ENTR!D:D,D2236)/SUMIFS(MOVI_ENTR!I:I,MOVI_ENTR!D:D,D2236),0))</f>
        <v/>
      </c>
      <c r="N2236" s="104" t="str">
        <f>IF(CADA_PROD!C2236="","",G2236/E2236)</f>
        <v/>
      </c>
    </row>
    <row r="2237" spans="3:14">
      <c r="C2237" s="99" t="str">
        <f>IF(CADA_PROD!C2237="","",CADA_PROD!C2237)</f>
        <v/>
      </c>
      <c r="D2237" s="100" t="str">
        <f>IF(CADA_PROD!D2237="","",CADA_PROD!D2237)</f>
        <v/>
      </c>
      <c r="E2237" s="101" t="str">
        <f>IF(CADA_PROD!E2237="","",CADA_PROD!E2237)</f>
        <v/>
      </c>
      <c r="F2237" s="101" t="str">
        <f>IF(CADA_PROD!D2237="","",SUMIFS(MOVI_ENTR!I:I,MOVI_ENTR!D:D,D2237))</f>
        <v/>
      </c>
      <c r="G2237" s="101" t="str">
        <f>IF(CADA_PROD!C2237="","",SUMIFS(MOVI_SAID!H:H,MOVI_SAID!D:D,D2237))</f>
        <v/>
      </c>
      <c r="H2237" s="101" t="str">
        <f t="shared" si="53"/>
        <v/>
      </c>
      <c r="I2237" s="100" t="str">
        <f>IF(CADA_PROD!C2237="","",IFERROR(IF(H2237&lt;=0,"Sem estoque",IF(H2237/E2237&lt;0.25,"Quase sem estoque",IF(H2237/E2237&lt;1.2,"Estoque baixo",IF(H2237/E2237&lt;2,"Estoque moderado","Estoque confortável")))),""))</f>
        <v/>
      </c>
      <c r="J2237" s="102" t="str">
        <f>IF(CADA_PROD!C2237="","",SUMIFS(MOVI_ENTR!M:M,MOVI_ENTR!D:D,D2237))</f>
        <v/>
      </c>
      <c r="K2237" s="103" t="str">
        <f>IF(CADA_PROD!C2237="","",IFERROR($J2237/SUM($J$6:$J$1006),""))</f>
        <v/>
      </c>
      <c r="L2237" s="103" t="str">
        <f>IF(CADA_PROD!C2237="","",IFERROR(H2237/SUM($H$6:$H$1006)+P2237,""))</f>
        <v/>
      </c>
      <c r="M2237" s="102" t="str">
        <f>IF(CADA_PROD!$C2237="","",IFERROR(SUMIFS(MOVI_ENTR!M:M,MOVI_ENTR!D:D,D2237)/SUMIFS(MOVI_ENTR!I:I,MOVI_ENTR!D:D,D2237),0))</f>
        <v/>
      </c>
      <c r="N2237" s="104" t="str">
        <f>IF(CADA_PROD!C2237="","",G2237/E2237)</f>
        <v/>
      </c>
    </row>
    <row r="2238" spans="3:14">
      <c r="C2238" s="99" t="str">
        <f>IF(CADA_PROD!C2238="","",CADA_PROD!C2238)</f>
        <v/>
      </c>
      <c r="D2238" s="100" t="str">
        <f>IF(CADA_PROD!D2238="","",CADA_PROD!D2238)</f>
        <v/>
      </c>
      <c r="E2238" s="101" t="str">
        <f>IF(CADA_PROD!E2238="","",CADA_PROD!E2238)</f>
        <v/>
      </c>
      <c r="F2238" s="101" t="str">
        <f>IF(CADA_PROD!D2238="","",SUMIFS(MOVI_ENTR!I:I,MOVI_ENTR!D:D,D2238))</f>
        <v/>
      </c>
      <c r="G2238" s="101" t="str">
        <f>IF(CADA_PROD!C2238="","",SUMIFS(MOVI_SAID!H:H,MOVI_SAID!D:D,D2238))</f>
        <v/>
      </c>
      <c r="H2238" s="101" t="str">
        <f t="shared" si="53"/>
        <v/>
      </c>
      <c r="I2238" s="100" t="str">
        <f>IF(CADA_PROD!C2238="","",IFERROR(IF(H2238&lt;=0,"Sem estoque",IF(H2238/E2238&lt;0.25,"Quase sem estoque",IF(H2238/E2238&lt;1.2,"Estoque baixo",IF(H2238/E2238&lt;2,"Estoque moderado","Estoque confortável")))),""))</f>
        <v/>
      </c>
      <c r="J2238" s="102" t="str">
        <f>IF(CADA_PROD!C2238="","",SUMIFS(MOVI_ENTR!M:M,MOVI_ENTR!D:D,D2238))</f>
        <v/>
      </c>
      <c r="K2238" s="103" t="str">
        <f>IF(CADA_PROD!C2238="","",IFERROR($J2238/SUM($J$6:$J$1006),""))</f>
        <v/>
      </c>
      <c r="L2238" s="103" t="str">
        <f>IF(CADA_PROD!C2238="","",IFERROR(H2238/SUM($H$6:$H$1006)+P2238,""))</f>
        <v/>
      </c>
      <c r="M2238" s="102" t="str">
        <f>IF(CADA_PROD!$C2238="","",IFERROR(SUMIFS(MOVI_ENTR!M:M,MOVI_ENTR!D:D,D2238)/SUMIFS(MOVI_ENTR!I:I,MOVI_ENTR!D:D,D2238),0))</f>
        <v/>
      </c>
      <c r="N2238" s="104" t="str">
        <f>IF(CADA_PROD!C2238="","",G2238/E2238)</f>
        <v/>
      </c>
    </row>
    <row r="2239" spans="3:14">
      <c r="C2239" s="99" t="str">
        <f>IF(CADA_PROD!C2239="","",CADA_PROD!C2239)</f>
        <v/>
      </c>
      <c r="D2239" s="100" t="str">
        <f>IF(CADA_PROD!D2239="","",CADA_PROD!D2239)</f>
        <v/>
      </c>
      <c r="E2239" s="101" t="str">
        <f>IF(CADA_PROD!E2239="","",CADA_PROD!E2239)</f>
        <v/>
      </c>
      <c r="F2239" s="101" t="str">
        <f>IF(CADA_PROD!D2239="","",SUMIFS(MOVI_ENTR!I:I,MOVI_ENTR!D:D,D2239))</f>
        <v/>
      </c>
      <c r="G2239" s="101" t="str">
        <f>IF(CADA_PROD!C2239="","",SUMIFS(MOVI_SAID!H:H,MOVI_SAID!D:D,D2239))</f>
        <v/>
      </c>
      <c r="H2239" s="101" t="str">
        <f t="shared" si="53"/>
        <v/>
      </c>
      <c r="I2239" s="100" t="str">
        <f>IF(CADA_PROD!C2239="","",IFERROR(IF(H2239&lt;=0,"Sem estoque",IF(H2239/E2239&lt;0.25,"Quase sem estoque",IF(H2239/E2239&lt;1.2,"Estoque baixo",IF(H2239/E2239&lt;2,"Estoque moderado","Estoque confortável")))),""))</f>
        <v/>
      </c>
      <c r="J2239" s="102" t="str">
        <f>IF(CADA_PROD!C2239="","",SUMIFS(MOVI_ENTR!M:M,MOVI_ENTR!D:D,D2239))</f>
        <v/>
      </c>
      <c r="K2239" s="103" t="str">
        <f>IF(CADA_PROD!C2239="","",IFERROR($J2239/SUM($J$6:$J$1006),""))</f>
        <v/>
      </c>
      <c r="L2239" s="103" t="str">
        <f>IF(CADA_PROD!C2239="","",IFERROR(H2239/SUM($H$6:$H$1006)+P2239,""))</f>
        <v/>
      </c>
      <c r="M2239" s="102" t="str">
        <f>IF(CADA_PROD!$C2239="","",IFERROR(SUMIFS(MOVI_ENTR!M:M,MOVI_ENTR!D:D,D2239)/SUMIFS(MOVI_ENTR!I:I,MOVI_ENTR!D:D,D2239),0))</f>
        <v/>
      </c>
      <c r="N2239" s="104" t="str">
        <f>IF(CADA_PROD!C2239="","",G2239/E2239)</f>
        <v/>
      </c>
    </row>
    <row r="2240" spans="3:14">
      <c r="C2240" s="99" t="str">
        <f>IF(CADA_PROD!C2240="","",CADA_PROD!C2240)</f>
        <v/>
      </c>
      <c r="D2240" s="100" t="str">
        <f>IF(CADA_PROD!D2240="","",CADA_PROD!D2240)</f>
        <v/>
      </c>
      <c r="E2240" s="101" t="str">
        <f>IF(CADA_PROD!E2240="","",CADA_PROD!E2240)</f>
        <v/>
      </c>
      <c r="F2240" s="101" t="str">
        <f>IF(CADA_PROD!D2240="","",SUMIFS(MOVI_ENTR!I:I,MOVI_ENTR!D:D,D2240))</f>
        <v/>
      </c>
      <c r="G2240" s="101" t="str">
        <f>IF(CADA_PROD!C2240="","",SUMIFS(MOVI_SAID!H:H,MOVI_SAID!D:D,D2240))</f>
        <v/>
      </c>
      <c r="H2240" s="101" t="str">
        <f t="shared" si="53"/>
        <v/>
      </c>
      <c r="I2240" s="100" t="str">
        <f>IF(CADA_PROD!C2240="","",IFERROR(IF(H2240&lt;=0,"Sem estoque",IF(H2240/E2240&lt;0.25,"Quase sem estoque",IF(H2240/E2240&lt;1.2,"Estoque baixo",IF(H2240/E2240&lt;2,"Estoque moderado","Estoque confortável")))),""))</f>
        <v/>
      </c>
      <c r="J2240" s="102" t="str">
        <f>IF(CADA_PROD!C2240="","",SUMIFS(MOVI_ENTR!M:M,MOVI_ENTR!D:D,D2240))</f>
        <v/>
      </c>
      <c r="K2240" s="103" t="str">
        <f>IF(CADA_PROD!C2240="","",IFERROR($J2240/SUM($J$6:$J$1006),""))</f>
        <v/>
      </c>
      <c r="L2240" s="103" t="str">
        <f>IF(CADA_PROD!C2240="","",IFERROR(H2240/SUM($H$6:$H$1006)+P2240,""))</f>
        <v/>
      </c>
      <c r="M2240" s="102" t="str">
        <f>IF(CADA_PROD!$C2240="","",IFERROR(SUMIFS(MOVI_ENTR!M:M,MOVI_ENTR!D:D,D2240)/SUMIFS(MOVI_ENTR!I:I,MOVI_ENTR!D:D,D2240),0))</f>
        <v/>
      </c>
      <c r="N2240" s="104" t="str">
        <f>IF(CADA_PROD!C2240="","",G2240/E2240)</f>
        <v/>
      </c>
    </row>
    <row r="2241" spans="3:14">
      <c r="C2241" s="99" t="str">
        <f>IF(CADA_PROD!C2241="","",CADA_PROD!C2241)</f>
        <v/>
      </c>
      <c r="D2241" s="100" t="str">
        <f>IF(CADA_PROD!D2241="","",CADA_PROD!D2241)</f>
        <v/>
      </c>
      <c r="E2241" s="101" t="str">
        <f>IF(CADA_PROD!E2241="","",CADA_PROD!E2241)</f>
        <v/>
      </c>
      <c r="F2241" s="101" t="str">
        <f>IF(CADA_PROD!D2241="","",SUMIFS(MOVI_ENTR!I:I,MOVI_ENTR!D:D,D2241))</f>
        <v/>
      </c>
      <c r="G2241" s="101" t="str">
        <f>IF(CADA_PROD!C2241="","",SUMIFS(MOVI_SAID!H:H,MOVI_SAID!D:D,D2241))</f>
        <v/>
      </c>
      <c r="H2241" s="101" t="str">
        <f t="shared" si="53"/>
        <v/>
      </c>
      <c r="I2241" s="100" t="str">
        <f>IF(CADA_PROD!C2241="","",IFERROR(IF(H2241&lt;=0,"Sem estoque",IF(H2241/E2241&lt;0.25,"Quase sem estoque",IF(H2241/E2241&lt;1.2,"Estoque baixo",IF(H2241/E2241&lt;2,"Estoque moderado","Estoque confortável")))),""))</f>
        <v/>
      </c>
      <c r="J2241" s="102" t="str">
        <f>IF(CADA_PROD!C2241="","",SUMIFS(MOVI_ENTR!M:M,MOVI_ENTR!D:D,D2241))</f>
        <v/>
      </c>
      <c r="K2241" s="103" t="str">
        <f>IF(CADA_PROD!C2241="","",IFERROR($J2241/SUM($J$6:$J$1006),""))</f>
        <v/>
      </c>
      <c r="L2241" s="103" t="str">
        <f>IF(CADA_PROD!C2241="","",IFERROR(H2241/SUM($H$6:$H$1006)+P2241,""))</f>
        <v/>
      </c>
      <c r="M2241" s="102" t="str">
        <f>IF(CADA_PROD!$C2241="","",IFERROR(SUMIFS(MOVI_ENTR!M:M,MOVI_ENTR!D:D,D2241)/SUMIFS(MOVI_ENTR!I:I,MOVI_ENTR!D:D,D2241),0))</f>
        <v/>
      </c>
      <c r="N2241" s="104" t="str">
        <f>IF(CADA_PROD!C2241="","",G2241/E2241)</f>
        <v/>
      </c>
    </row>
    <row r="2242" spans="3:14">
      <c r="C2242" s="99" t="str">
        <f>IF(CADA_PROD!C2242="","",CADA_PROD!C2242)</f>
        <v/>
      </c>
      <c r="D2242" s="100" t="str">
        <f>IF(CADA_PROD!D2242="","",CADA_PROD!D2242)</f>
        <v/>
      </c>
      <c r="E2242" s="101" t="str">
        <f>IF(CADA_PROD!E2242="","",CADA_PROD!E2242)</f>
        <v/>
      </c>
      <c r="F2242" s="101" t="str">
        <f>IF(CADA_PROD!D2242="","",SUMIFS(MOVI_ENTR!I:I,MOVI_ENTR!D:D,D2242))</f>
        <v/>
      </c>
      <c r="G2242" s="101" t="str">
        <f>IF(CADA_PROD!C2242="","",SUMIFS(MOVI_SAID!H:H,MOVI_SAID!D:D,D2242))</f>
        <v/>
      </c>
      <c r="H2242" s="101" t="str">
        <f t="shared" si="53"/>
        <v/>
      </c>
      <c r="I2242" s="100" t="str">
        <f>IF(CADA_PROD!C2242="","",IFERROR(IF(H2242&lt;=0,"Sem estoque",IF(H2242/E2242&lt;0.25,"Quase sem estoque",IF(H2242/E2242&lt;1.2,"Estoque baixo",IF(H2242/E2242&lt;2,"Estoque moderado","Estoque confortável")))),""))</f>
        <v/>
      </c>
      <c r="J2242" s="102" t="str">
        <f>IF(CADA_PROD!C2242="","",SUMIFS(MOVI_ENTR!M:M,MOVI_ENTR!D:D,D2242))</f>
        <v/>
      </c>
      <c r="K2242" s="103" t="str">
        <f>IF(CADA_PROD!C2242="","",IFERROR($J2242/SUM($J$6:$J$1006),""))</f>
        <v/>
      </c>
      <c r="L2242" s="103" t="str">
        <f>IF(CADA_PROD!C2242="","",IFERROR(H2242/SUM($H$6:$H$1006)+P2242,""))</f>
        <v/>
      </c>
      <c r="M2242" s="102" t="str">
        <f>IF(CADA_PROD!$C2242="","",IFERROR(SUMIFS(MOVI_ENTR!M:M,MOVI_ENTR!D:D,D2242)/SUMIFS(MOVI_ENTR!I:I,MOVI_ENTR!D:D,D2242),0))</f>
        <v/>
      </c>
      <c r="N2242" s="104" t="str">
        <f>IF(CADA_PROD!C2242="","",G2242/E2242)</f>
        <v/>
      </c>
    </row>
    <row r="2243" spans="3:14">
      <c r="C2243" s="99" t="str">
        <f>IF(CADA_PROD!C2243="","",CADA_PROD!C2243)</f>
        <v/>
      </c>
      <c r="D2243" s="100" t="str">
        <f>IF(CADA_PROD!D2243="","",CADA_PROD!D2243)</f>
        <v/>
      </c>
      <c r="E2243" s="101" t="str">
        <f>IF(CADA_PROD!E2243="","",CADA_PROD!E2243)</f>
        <v/>
      </c>
      <c r="F2243" s="101" t="str">
        <f>IF(CADA_PROD!D2243="","",SUMIFS(MOVI_ENTR!I:I,MOVI_ENTR!D:D,D2243))</f>
        <v/>
      </c>
      <c r="G2243" s="101" t="str">
        <f>IF(CADA_PROD!C2243="","",SUMIFS(MOVI_SAID!H:H,MOVI_SAID!D:D,D2243))</f>
        <v/>
      </c>
      <c r="H2243" s="101" t="str">
        <f t="shared" si="53"/>
        <v/>
      </c>
      <c r="I2243" s="100" t="str">
        <f>IF(CADA_PROD!C2243="","",IFERROR(IF(H2243&lt;=0,"Sem estoque",IF(H2243/E2243&lt;0.25,"Quase sem estoque",IF(H2243/E2243&lt;1.2,"Estoque baixo",IF(H2243/E2243&lt;2,"Estoque moderado","Estoque confortável")))),""))</f>
        <v/>
      </c>
      <c r="J2243" s="102" t="str">
        <f>IF(CADA_PROD!C2243="","",SUMIFS(MOVI_ENTR!M:M,MOVI_ENTR!D:D,D2243))</f>
        <v/>
      </c>
      <c r="K2243" s="103" t="str">
        <f>IF(CADA_PROD!C2243="","",IFERROR($J2243/SUM($J$6:$J$1006),""))</f>
        <v/>
      </c>
      <c r="L2243" s="103" t="str">
        <f>IF(CADA_PROD!C2243="","",IFERROR(H2243/SUM($H$6:$H$1006)+P2243,""))</f>
        <v/>
      </c>
      <c r="M2243" s="102" t="str">
        <f>IF(CADA_PROD!$C2243="","",IFERROR(SUMIFS(MOVI_ENTR!M:M,MOVI_ENTR!D:D,D2243)/SUMIFS(MOVI_ENTR!I:I,MOVI_ENTR!D:D,D2243),0))</f>
        <v/>
      </c>
      <c r="N2243" s="104" t="str">
        <f>IF(CADA_PROD!C2243="","",G2243/E2243)</f>
        <v/>
      </c>
    </row>
    <row r="2244" spans="3:14">
      <c r="C2244" s="99" t="str">
        <f>IF(CADA_PROD!C2244="","",CADA_PROD!C2244)</f>
        <v/>
      </c>
      <c r="D2244" s="100" t="str">
        <f>IF(CADA_PROD!D2244="","",CADA_PROD!D2244)</f>
        <v/>
      </c>
      <c r="E2244" s="101" t="str">
        <f>IF(CADA_PROD!E2244="","",CADA_PROD!E2244)</f>
        <v/>
      </c>
      <c r="F2244" s="101" t="str">
        <f>IF(CADA_PROD!D2244="","",SUMIFS(MOVI_ENTR!I:I,MOVI_ENTR!D:D,D2244))</f>
        <v/>
      </c>
      <c r="G2244" s="101" t="str">
        <f>IF(CADA_PROD!C2244="","",SUMIFS(MOVI_SAID!H:H,MOVI_SAID!D:D,D2244))</f>
        <v/>
      </c>
      <c r="H2244" s="101" t="str">
        <f t="shared" si="53"/>
        <v/>
      </c>
      <c r="I2244" s="100" t="str">
        <f>IF(CADA_PROD!C2244="","",IFERROR(IF(H2244&lt;=0,"Sem estoque",IF(H2244/E2244&lt;0.25,"Quase sem estoque",IF(H2244/E2244&lt;1.2,"Estoque baixo",IF(H2244/E2244&lt;2,"Estoque moderado","Estoque confortável")))),""))</f>
        <v/>
      </c>
      <c r="J2244" s="102" t="str">
        <f>IF(CADA_PROD!C2244="","",SUMIFS(MOVI_ENTR!M:M,MOVI_ENTR!D:D,D2244))</f>
        <v/>
      </c>
      <c r="K2244" s="103" t="str">
        <f>IF(CADA_PROD!C2244="","",IFERROR($J2244/SUM($J$6:$J$1006),""))</f>
        <v/>
      </c>
      <c r="L2244" s="103" t="str">
        <f>IF(CADA_PROD!C2244="","",IFERROR(H2244/SUM($H$6:$H$1006)+P2244,""))</f>
        <v/>
      </c>
      <c r="M2244" s="102" t="str">
        <f>IF(CADA_PROD!$C2244="","",IFERROR(SUMIFS(MOVI_ENTR!M:M,MOVI_ENTR!D:D,D2244)/SUMIFS(MOVI_ENTR!I:I,MOVI_ENTR!D:D,D2244),0))</f>
        <v/>
      </c>
      <c r="N2244" s="104" t="str">
        <f>IF(CADA_PROD!C2244="","",G2244/E2244)</f>
        <v/>
      </c>
    </row>
    <row r="2245" spans="3:14">
      <c r="C2245" s="99" t="str">
        <f>IF(CADA_PROD!C2245="","",CADA_PROD!C2245)</f>
        <v/>
      </c>
      <c r="D2245" s="100" t="str">
        <f>IF(CADA_PROD!D2245="","",CADA_PROD!D2245)</f>
        <v/>
      </c>
      <c r="E2245" s="101" t="str">
        <f>IF(CADA_PROD!E2245="","",CADA_PROD!E2245)</f>
        <v/>
      </c>
      <c r="F2245" s="101" t="str">
        <f>IF(CADA_PROD!D2245="","",SUMIFS(MOVI_ENTR!I:I,MOVI_ENTR!D:D,D2245))</f>
        <v/>
      </c>
      <c r="G2245" s="101" t="str">
        <f>IF(CADA_PROD!C2245="","",SUMIFS(MOVI_SAID!H:H,MOVI_SAID!D:D,D2245))</f>
        <v/>
      </c>
      <c r="H2245" s="101" t="str">
        <f t="shared" si="53"/>
        <v/>
      </c>
      <c r="I2245" s="100" t="str">
        <f>IF(CADA_PROD!C2245="","",IFERROR(IF(H2245&lt;=0,"Sem estoque",IF(H2245/E2245&lt;0.25,"Quase sem estoque",IF(H2245/E2245&lt;1.2,"Estoque baixo",IF(H2245/E2245&lt;2,"Estoque moderado","Estoque confortável")))),""))</f>
        <v/>
      </c>
      <c r="J2245" s="102" t="str">
        <f>IF(CADA_PROD!C2245="","",SUMIFS(MOVI_ENTR!M:M,MOVI_ENTR!D:D,D2245))</f>
        <v/>
      </c>
      <c r="K2245" s="103" t="str">
        <f>IF(CADA_PROD!C2245="","",IFERROR($J2245/SUM($J$6:$J$1006),""))</f>
        <v/>
      </c>
      <c r="L2245" s="103" t="str">
        <f>IF(CADA_PROD!C2245="","",IFERROR(H2245/SUM($H$6:$H$1006)+P2245,""))</f>
        <v/>
      </c>
      <c r="M2245" s="102" t="str">
        <f>IF(CADA_PROD!$C2245="","",IFERROR(SUMIFS(MOVI_ENTR!M:M,MOVI_ENTR!D:D,D2245)/SUMIFS(MOVI_ENTR!I:I,MOVI_ENTR!D:D,D2245),0))</f>
        <v/>
      </c>
      <c r="N2245" s="104" t="str">
        <f>IF(CADA_PROD!C2245="","",G2245/E2245)</f>
        <v/>
      </c>
    </row>
    <row r="2246" spans="3:14">
      <c r="C2246" s="99" t="str">
        <f>IF(CADA_PROD!C2246="","",CADA_PROD!C2246)</f>
        <v/>
      </c>
      <c r="D2246" s="100" t="str">
        <f>IF(CADA_PROD!D2246="","",CADA_PROD!D2246)</f>
        <v/>
      </c>
      <c r="E2246" s="101" t="str">
        <f>IF(CADA_PROD!E2246="","",CADA_PROD!E2246)</f>
        <v/>
      </c>
      <c r="F2246" s="101" t="str">
        <f>IF(CADA_PROD!D2246="","",SUMIFS(MOVI_ENTR!I:I,MOVI_ENTR!D:D,D2246))</f>
        <v/>
      </c>
      <c r="G2246" s="101" t="str">
        <f>IF(CADA_PROD!C2246="","",SUMIFS(MOVI_SAID!H:H,MOVI_SAID!D:D,D2246))</f>
        <v/>
      </c>
      <c r="H2246" s="101" t="str">
        <f t="shared" si="53"/>
        <v/>
      </c>
      <c r="I2246" s="100" t="str">
        <f>IF(CADA_PROD!C2246="","",IFERROR(IF(H2246&lt;=0,"Sem estoque",IF(H2246/E2246&lt;0.25,"Quase sem estoque",IF(H2246/E2246&lt;1.2,"Estoque baixo",IF(H2246/E2246&lt;2,"Estoque moderado","Estoque confortável")))),""))</f>
        <v/>
      </c>
      <c r="J2246" s="102" t="str">
        <f>IF(CADA_PROD!C2246="","",SUMIFS(MOVI_ENTR!M:M,MOVI_ENTR!D:D,D2246))</f>
        <v/>
      </c>
      <c r="K2246" s="103" t="str">
        <f>IF(CADA_PROD!C2246="","",IFERROR($J2246/SUM($J$6:$J$1006),""))</f>
        <v/>
      </c>
      <c r="L2246" s="103" t="str">
        <f>IF(CADA_PROD!C2246="","",IFERROR(H2246/SUM($H$6:$H$1006)+P2246,""))</f>
        <v/>
      </c>
      <c r="M2246" s="102" t="str">
        <f>IF(CADA_PROD!$C2246="","",IFERROR(SUMIFS(MOVI_ENTR!M:M,MOVI_ENTR!D:D,D2246)/SUMIFS(MOVI_ENTR!I:I,MOVI_ENTR!D:D,D2246),0))</f>
        <v/>
      </c>
      <c r="N2246" s="104" t="str">
        <f>IF(CADA_PROD!C2246="","",G2246/E2246)</f>
        <v/>
      </c>
    </row>
    <row r="2247" spans="3:14">
      <c r="C2247" s="99" t="str">
        <f>IF(CADA_PROD!C2247="","",CADA_PROD!C2247)</f>
        <v/>
      </c>
      <c r="D2247" s="100" t="str">
        <f>IF(CADA_PROD!D2247="","",CADA_PROD!D2247)</f>
        <v/>
      </c>
      <c r="E2247" s="101" t="str">
        <f>IF(CADA_PROD!E2247="","",CADA_PROD!E2247)</f>
        <v/>
      </c>
      <c r="F2247" s="101" t="str">
        <f>IF(CADA_PROD!D2247="","",SUMIFS(MOVI_ENTR!I:I,MOVI_ENTR!D:D,D2247))</f>
        <v/>
      </c>
      <c r="G2247" s="101" t="str">
        <f>IF(CADA_PROD!C2247="","",SUMIFS(MOVI_SAID!H:H,MOVI_SAID!D:D,D2247))</f>
        <v/>
      </c>
      <c r="H2247" s="101" t="str">
        <f t="shared" si="53"/>
        <v/>
      </c>
      <c r="I2247" s="100" t="str">
        <f>IF(CADA_PROD!C2247="","",IFERROR(IF(H2247&lt;=0,"Sem estoque",IF(H2247/E2247&lt;0.25,"Quase sem estoque",IF(H2247/E2247&lt;1.2,"Estoque baixo",IF(H2247/E2247&lt;2,"Estoque moderado","Estoque confortável")))),""))</f>
        <v/>
      </c>
      <c r="J2247" s="102" t="str">
        <f>IF(CADA_PROD!C2247="","",SUMIFS(MOVI_ENTR!M:M,MOVI_ENTR!D:D,D2247))</f>
        <v/>
      </c>
      <c r="K2247" s="103" t="str">
        <f>IF(CADA_PROD!C2247="","",IFERROR($J2247/SUM($J$6:$J$1006),""))</f>
        <v/>
      </c>
      <c r="L2247" s="103" t="str">
        <f>IF(CADA_PROD!C2247="","",IFERROR(H2247/SUM($H$6:$H$1006)+P2247,""))</f>
        <v/>
      </c>
      <c r="M2247" s="102" t="str">
        <f>IF(CADA_PROD!$C2247="","",IFERROR(SUMIFS(MOVI_ENTR!M:M,MOVI_ENTR!D:D,D2247)/SUMIFS(MOVI_ENTR!I:I,MOVI_ENTR!D:D,D2247),0))</f>
        <v/>
      </c>
      <c r="N2247" s="104" t="str">
        <f>IF(CADA_PROD!C2247="","",G2247/E2247)</f>
        <v/>
      </c>
    </row>
    <row r="2248" spans="3:14">
      <c r="C2248" s="99" t="str">
        <f>IF(CADA_PROD!C2248="","",CADA_PROD!C2248)</f>
        <v/>
      </c>
      <c r="D2248" s="100" t="str">
        <f>IF(CADA_PROD!D2248="","",CADA_PROD!D2248)</f>
        <v/>
      </c>
      <c r="E2248" s="101" t="str">
        <f>IF(CADA_PROD!E2248="","",CADA_PROD!E2248)</f>
        <v/>
      </c>
      <c r="F2248" s="101" t="str">
        <f>IF(CADA_PROD!D2248="","",SUMIFS(MOVI_ENTR!I:I,MOVI_ENTR!D:D,D2248))</f>
        <v/>
      </c>
      <c r="G2248" s="101" t="str">
        <f>IF(CADA_PROD!C2248="","",SUMIFS(MOVI_SAID!H:H,MOVI_SAID!D:D,D2248))</f>
        <v/>
      </c>
      <c r="H2248" s="101" t="str">
        <f t="shared" si="53"/>
        <v/>
      </c>
      <c r="I2248" s="100" t="str">
        <f>IF(CADA_PROD!C2248="","",IFERROR(IF(H2248&lt;=0,"Sem estoque",IF(H2248/E2248&lt;0.25,"Quase sem estoque",IF(H2248/E2248&lt;1.2,"Estoque baixo",IF(H2248/E2248&lt;2,"Estoque moderado","Estoque confortável")))),""))</f>
        <v/>
      </c>
      <c r="J2248" s="102" t="str">
        <f>IF(CADA_PROD!C2248="","",SUMIFS(MOVI_ENTR!M:M,MOVI_ENTR!D:D,D2248))</f>
        <v/>
      </c>
      <c r="K2248" s="103" t="str">
        <f>IF(CADA_PROD!C2248="","",IFERROR($J2248/SUM($J$6:$J$1006),""))</f>
        <v/>
      </c>
      <c r="L2248" s="103" t="str">
        <f>IF(CADA_PROD!C2248="","",IFERROR(H2248/SUM($H$6:$H$1006)+P2248,""))</f>
        <v/>
      </c>
      <c r="M2248" s="102" t="str">
        <f>IF(CADA_PROD!$C2248="","",IFERROR(SUMIFS(MOVI_ENTR!M:M,MOVI_ENTR!D:D,D2248)/SUMIFS(MOVI_ENTR!I:I,MOVI_ENTR!D:D,D2248),0))</f>
        <v/>
      </c>
      <c r="N2248" s="104" t="str">
        <f>IF(CADA_PROD!C2248="","",G2248/E2248)</f>
        <v/>
      </c>
    </row>
    <row r="2249" spans="3:14">
      <c r="C2249" s="99" t="str">
        <f>IF(CADA_PROD!C2249="","",CADA_PROD!C2249)</f>
        <v/>
      </c>
      <c r="D2249" s="100" t="str">
        <f>IF(CADA_PROD!D2249="","",CADA_PROD!D2249)</f>
        <v/>
      </c>
      <c r="E2249" s="101" t="str">
        <f>IF(CADA_PROD!E2249="","",CADA_PROD!E2249)</f>
        <v/>
      </c>
      <c r="F2249" s="101" t="str">
        <f>IF(CADA_PROD!D2249="","",SUMIFS(MOVI_ENTR!I:I,MOVI_ENTR!D:D,D2249))</f>
        <v/>
      </c>
      <c r="G2249" s="101" t="str">
        <f>IF(CADA_PROD!C2249="","",SUMIFS(MOVI_SAID!H:H,MOVI_SAID!D:D,D2249))</f>
        <v/>
      </c>
      <c r="H2249" s="101" t="str">
        <f t="shared" si="53"/>
        <v/>
      </c>
      <c r="I2249" s="100" t="str">
        <f>IF(CADA_PROD!C2249="","",IFERROR(IF(H2249&lt;=0,"Sem estoque",IF(H2249/E2249&lt;0.25,"Quase sem estoque",IF(H2249/E2249&lt;1.2,"Estoque baixo",IF(H2249/E2249&lt;2,"Estoque moderado","Estoque confortável")))),""))</f>
        <v/>
      </c>
      <c r="J2249" s="102" t="str">
        <f>IF(CADA_PROD!C2249="","",SUMIFS(MOVI_ENTR!M:M,MOVI_ENTR!D:D,D2249))</f>
        <v/>
      </c>
      <c r="K2249" s="103" t="str">
        <f>IF(CADA_PROD!C2249="","",IFERROR($J2249/SUM($J$6:$J$1006),""))</f>
        <v/>
      </c>
      <c r="L2249" s="103" t="str">
        <f>IF(CADA_PROD!C2249="","",IFERROR(H2249/SUM($H$6:$H$1006)+P2249,""))</f>
        <v/>
      </c>
      <c r="M2249" s="102" t="str">
        <f>IF(CADA_PROD!$C2249="","",IFERROR(SUMIFS(MOVI_ENTR!M:M,MOVI_ENTR!D:D,D2249)/SUMIFS(MOVI_ENTR!I:I,MOVI_ENTR!D:D,D2249),0))</f>
        <v/>
      </c>
      <c r="N2249" s="104" t="str">
        <f>IF(CADA_PROD!C2249="","",G2249/E2249)</f>
        <v/>
      </c>
    </row>
    <row r="2250" spans="3:14">
      <c r="C2250" s="99" t="str">
        <f>IF(CADA_PROD!C2250="","",CADA_PROD!C2250)</f>
        <v/>
      </c>
      <c r="D2250" s="100" t="str">
        <f>IF(CADA_PROD!D2250="","",CADA_PROD!D2250)</f>
        <v/>
      </c>
      <c r="E2250" s="101" t="str">
        <f>IF(CADA_PROD!E2250="","",CADA_PROD!E2250)</f>
        <v/>
      </c>
      <c r="F2250" s="101" t="str">
        <f>IF(CADA_PROD!D2250="","",SUMIFS(MOVI_ENTR!I:I,MOVI_ENTR!D:D,D2250))</f>
        <v/>
      </c>
      <c r="G2250" s="101" t="str">
        <f>IF(CADA_PROD!C2250="","",SUMIFS(MOVI_SAID!H:H,MOVI_SAID!D:D,D2250))</f>
        <v/>
      </c>
      <c r="H2250" s="101" t="str">
        <f t="shared" si="53"/>
        <v/>
      </c>
      <c r="I2250" s="100" t="str">
        <f>IF(CADA_PROD!C2250="","",IFERROR(IF(H2250&lt;=0,"Sem estoque",IF(H2250/E2250&lt;0.25,"Quase sem estoque",IF(H2250/E2250&lt;1.2,"Estoque baixo",IF(H2250/E2250&lt;2,"Estoque moderado","Estoque confortável")))),""))</f>
        <v/>
      </c>
      <c r="J2250" s="102" t="str">
        <f>IF(CADA_PROD!C2250="","",SUMIFS(MOVI_ENTR!M:M,MOVI_ENTR!D:D,D2250))</f>
        <v/>
      </c>
      <c r="K2250" s="103" t="str">
        <f>IF(CADA_PROD!C2250="","",IFERROR($J2250/SUM($J$6:$J$1006),""))</f>
        <v/>
      </c>
      <c r="L2250" s="103" t="str">
        <f>IF(CADA_PROD!C2250="","",IFERROR(H2250/SUM($H$6:$H$1006)+P2250,""))</f>
        <v/>
      </c>
      <c r="M2250" s="102" t="str">
        <f>IF(CADA_PROD!$C2250="","",IFERROR(SUMIFS(MOVI_ENTR!M:M,MOVI_ENTR!D:D,D2250)/SUMIFS(MOVI_ENTR!I:I,MOVI_ENTR!D:D,D2250),0))</f>
        <v/>
      </c>
      <c r="N2250" s="104" t="str">
        <f>IF(CADA_PROD!C2250="","",G2250/E2250)</f>
        <v/>
      </c>
    </row>
    <row r="2251" spans="3:14">
      <c r="C2251" s="99" t="str">
        <f>IF(CADA_PROD!C2251="","",CADA_PROD!C2251)</f>
        <v/>
      </c>
      <c r="D2251" s="100" t="str">
        <f>IF(CADA_PROD!D2251="","",CADA_PROD!D2251)</f>
        <v/>
      </c>
      <c r="E2251" s="101" t="str">
        <f>IF(CADA_PROD!E2251="","",CADA_PROD!E2251)</f>
        <v/>
      </c>
      <c r="F2251" s="101" t="str">
        <f>IF(CADA_PROD!D2251="","",SUMIFS(MOVI_ENTR!I:I,MOVI_ENTR!D:D,D2251))</f>
        <v/>
      </c>
      <c r="G2251" s="101" t="str">
        <f>IF(CADA_PROD!C2251="","",SUMIFS(MOVI_SAID!H:H,MOVI_SAID!D:D,D2251))</f>
        <v/>
      </c>
      <c r="H2251" s="101" t="str">
        <f t="shared" si="53"/>
        <v/>
      </c>
      <c r="I2251" s="100" t="str">
        <f>IF(CADA_PROD!C2251="","",IFERROR(IF(H2251&lt;=0,"Sem estoque",IF(H2251/E2251&lt;0.25,"Quase sem estoque",IF(H2251/E2251&lt;1.2,"Estoque baixo",IF(H2251/E2251&lt;2,"Estoque moderado","Estoque confortável")))),""))</f>
        <v/>
      </c>
      <c r="J2251" s="102" t="str">
        <f>IF(CADA_PROD!C2251="","",SUMIFS(MOVI_ENTR!M:M,MOVI_ENTR!D:D,D2251))</f>
        <v/>
      </c>
      <c r="K2251" s="103" t="str">
        <f>IF(CADA_PROD!C2251="","",IFERROR($J2251/SUM($J$6:$J$1006),""))</f>
        <v/>
      </c>
      <c r="L2251" s="103" t="str">
        <f>IF(CADA_PROD!C2251="","",IFERROR(H2251/SUM($H$6:$H$1006)+P2251,""))</f>
        <v/>
      </c>
      <c r="M2251" s="102" t="str">
        <f>IF(CADA_PROD!$C2251="","",IFERROR(SUMIFS(MOVI_ENTR!M:M,MOVI_ENTR!D:D,D2251)/SUMIFS(MOVI_ENTR!I:I,MOVI_ENTR!D:D,D2251),0))</f>
        <v/>
      </c>
      <c r="N2251" s="104" t="str">
        <f>IF(CADA_PROD!C2251="","",G2251/E2251)</f>
        <v/>
      </c>
    </row>
    <row r="2252" spans="3:14">
      <c r="C2252" s="99" t="str">
        <f>IF(CADA_PROD!C2252="","",CADA_PROD!C2252)</f>
        <v/>
      </c>
      <c r="D2252" s="100" t="str">
        <f>IF(CADA_PROD!D2252="","",CADA_PROD!D2252)</f>
        <v/>
      </c>
      <c r="E2252" s="101" t="str">
        <f>IF(CADA_PROD!E2252="","",CADA_PROD!E2252)</f>
        <v/>
      </c>
      <c r="F2252" s="101" t="str">
        <f>IF(CADA_PROD!D2252="","",SUMIFS(MOVI_ENTR!I:I,MOVI_ENTR!D:D,D2252))</f>
        <v/>
      </c>
      <c r="G2252" s="101" t="str">
        <f>IF(CADA_PROD!C2252="","",SUMIFS(MOVI_SAID!H:H,MOVI_SAID!D:D,D2252))</f>
        <v/>
      </c>
      <c r="H2252" s="101" t="str">
        <f t="shared" si="53"/>
        <v/>
      </c>
      <c r="I2252" s="100" t="str">
        <f>IF(CADA_PROD!C2252="","",IFERROR(IF(H2252&lt;=0,"Sem estoque",IF(H2252/E2252&lt;0.25,"Quase sem estoque",IF(H2252/E2252&lt;1.2,"Estoque baixo",IF(H2252/E2252&lt;2,"Estoque moderado","Estoque confortável")))),""))</f>
        <v/>
      </c>
      <c r="J2252" s="102" t="str">
        <f>IF(CADA_PROD!C2252="","",SUMIFS(MOVI_ENTR!M:M,MOVI_ENTR!D:D,D2252))</f>
        <v/>
      </c>
      <c r="K2252" s="103" t="str">
        <f>IF(CADA_PROD!C2252="","",IFERROR($J2252/SUM($J$6:$J$1006),""))</f>
        <v/>
      </c>
      <c r="L2252" s="103" t="str">
        <f>IF(CADA_PROD!C2252="","",IFERROR(H2252/SUM($H$6:$H$1006)+P2252,""))</f>
        <v/>
      </c>
      <c r="M2252" s="102" t="str">
        <f>IF(CADA_PROD!$C2252="","",IFERROR(SUMIFS(MOVI_ENTR!M:M,MOVI_ENTR!D:D,D2252)/SUMIFS(MOVI_ENTR!I:I,MOVI_ENTR!D:D,D2252),0))</f>
        <v/>
      </c>
      <c r="N2252" s="104" t="str">
        <f>IF(CADA_PROD!C2252="","",G2252/E2252)</f>
        <v/>
      </c>
    </row>
    <row r="2253" spans="3:14">
      <c r="C2253" s="99" t="str">
        <f>IF(CADA_PROD!C2253="","",CADA_PROD!C2253)</f>
        <v/>
      </c>
      <c r="D2253" s="100" t="str">
        <f>IF(CADA_PROD!D2253="","",CADA_PROD!D2253)</f>
        <v/>
      </c>
      <c r="E2253" s="101" t="str">
        <f>IF(CADA_PROD!E2253="","",CADA_PROD!E2253)</f>
        <v/>
      </c>
      <c r="F2253" s="101" t="str">
        <f>IF(CADA_PROD!D2253="","",SUMIFS(MOVI_ENTR!I:I,MOVI_ENTR!D:D,D2253))</f>
        <v/>
      </c>
      <c r="G2253" s="101" t="str">
        <f>IF(CADA_PROD!C2253="","",SUMIFS(MOVI_SAID!H:H,MOVI_SAID!D:D,D2253))</f>
        <v/>
      </c>
      <c r="H2253" s="101" t="str">
        <f t="shared" si="53"/>
        <v/>
      </c>
      <c r="I2253" s="100" t="str">
        <f>IF(CADA_PROD!C2253="","",IFERROR(IF(H2253&lt;=0,"Sem estoque",IF(H2253/E2253&lt;0.25,"Quase sem estoque",IF(H2253/E2253&lt;1.2,"Estoque baixo",IF(H2253/E2253&lt;2,"Estoque moderado","Estoque confortável")))),""))</f>
        <v/>
      </c>
      <c r="J2253" s="102" t="str">
        <f>IF(CADA_PROD!C2253="","",SUMIFS(MOVI_ENTR!M:M,MOVI_ENTR!D:D,D2253))</f>
        <v/>
      </c>
      <c r="K2253" s="103" t="str">
        <f>IF(CADA_PROD!C2253="","",IFERROR($J2253/SUM($J$6:$J$1006),""))</f>
        <v/>
      </c>
      <c r="L2253" s="103" t="str">
        <f>IF(CADA_PROD!C2253="","",IFERROR(H2253/SUM($H$6:$H$1006)+P2253,""))</f>
        <v/>
      </c>
      <c r="M2253" s="102" t="str">
        <f>IF(CADA_PROD!$C2253="","",IFERROR(SUMIFS(MOVI_ENTR!M:M,MOVI_ENTR!D:D,D2253)/SUMIFS(MOVI_ENTR!I:I,MOVI_ENTR!D:D,D2253),0))</f>
        <v/>
      </c>
      <c r="N2253" s="104" t="str">
        <f>IF(CADA_PROD!C2253="","",G2253/E2253)</f>
        <v/>
      </c>
    </row>
    <row r="2254" spans="3:14">
      <c r="C2254" s="99" t="str">
        <f>IF(CADA_PROD!C2254="","",CADA_PROD!C2254)</f>
        <v/>
      </c>
      <c r="D2254" s="100" t="str">
        <f>IF(CADA_PROD!D2254="","",CADA_PROD!D2254)</f>
        <v/>
      </c>
      <c r="E2254" s="101" t="str">
        <f>IF(CADA_PROD!E2254="","",CADA_PROD!E2254)</f>
        <v/>
      </c>
      <c r="F2254" s="101" t="str">
        <f>IF(CADA_PROD!D2254="","",SUMIFS(MOVI_ENTR!I:I,MOVI_ENTR!D:D,D2254))</f>
        <v/>
      </c>
      <c r="G2254" s="101" t="str">
        <f>IF(CADA_PROD!C2254="","",SUMIFS(MOVI_SAID!H:H,MOVI_SAID!D:D,D2254))</f>
        <v/>
      </c>
      <c r="H2254" s="101" t="str">
        <f t="shared" si="53"/>
        <v/>
      </c>
      <c r="I2254" s="100" t="str">
        <f>IF(CADA_PROD!C2254="","",IFERROR(IF(H2254&lt;=0,"Sem estoque",IF(H2254/E2254&lt;0.25,"Quase sem estoque",IF(H2254/E2254&lt;1.2,"Estoque baixo",IF(H2254/E2254&lt;2,"Estoque moderado","Estoque confortável")))),""))</f>
        <v/>
      </c>
      <c r="J2254" s="102" t="str">
        <f>IF(CADA_PROD!C2254="","",SUMIFS(MOVI_ENTR!M:M,MOVI_ENTR!D:D,D2254))</f>
        <v/>
      </c>
      <c r="K2254" s="103" t="str">
        <f>IF(CADA_PROD!C2254="","",IFERROR($J2254/SUM($J$6:$J$1006),""))</f>
        <v/>
      </c>
      <c r="L2254" s="103" t="str">
        <f>IF(CADA_PROD!C2254="","",IFERROR(H2254/SUM($H$6:$H$1006)+P2254,""))</f>
        <v/>
      </c>
      <c r="M2254" s="102" t="str">
        <f>IF(CADA_PROD!$C2254="","",IFERROR(SUMIFS(MOVI_ENTR!M:M,MOVI_ENTR!D:D,D2254)/SUMIFS(MOVI_ENTR!I:I,MOVI_ENTR!D:D,D2254),0))</f>
        <v/>
      </c>
      <c r="N2254" s="104" t="str">
        <f>IF(CADA_PROD!C2254="","",G2254/E2254)</f>
        <v/>
      </c>
    </row>
    <row r="2255" spans="3:14">
      <c r="C2255" s="99" t="str">
        <f>IF(CADA_PROD!C2255="","",CADA_PROD!C2255)</f>
        <v/>
      </c>
      <c r="D2255" s="100" t="str">
        <f>IF(CADA_PROD!D2255="","",CADA_PROD!D2255)</f>
        <v/>
      </c>
      <c r="E2255" s="101" t="str">
        <f>IF(CADA_PROD!E2255="","",CADA_PROD!E2255)</f>
        <v/>
      </c>
      <c r="F2255" s="101" t="str">
        <f>IF(CADA_PROD!D2255="","",SUMIFS(MOVI_ENTR!I:I,MOVI_ENTR!D:D,D2255))</f>
        <v/>
      </c>
      <c r="G2255" s="101" t="str">
        <f>IF(CADA_PROD!C2255="","",SUMIFS(MOVI_SAID!H:H,MOVI_SAID!D:D,D2255))</f>
        <v/>
      </c>
      <c r="H2255" s="101" t="str">
        <f t="shared" si="53"/>
        <v/>
      </c>
      <c r="I2255" s="100" t="str">
        <f>IF(CADA_PROD!C2255="","",IFERROR(IF(H2255&lt;=0,"Sem estoque",IF(H2255/E2255&lt;0.25,"Quase sem estoque",IF(H2255/E2255&lt;1.2,"Estoque baixo",IF(H2255/E2255&lt;2,"Estoque moderado","Estoque confortável")))),""))</f>
        <v/>
      </c>
      <c r="J2255" s="102" t="str">
        <f>IF(CADA_PROD!C2255="","",SUMIFS(MOVI_ENTR!M:M,MOVI_ENTR!D:D,D2255))</f>
        <v/>
      </c>
      <c r="K2255" s="103" t="str">
        <f>IF(CADA_PROD!C2255="","",IFERROR($J2255/SUM($J$6:$J$1006),""))</f>
        <v/>
      </c>
      <c r="L2255" s="103" t="str">
        <f>IF(CADA_PROD!C2255="","",IFERROR(H2255/SUM($H$6:$H$1006)+P2255,""))</f>
        <v/>
      </c>
      <c r="M2255" s="102" t="str">
        <f>IF(CADA_PROD!$C2255="","",IFERROR(SUMIFS(MOVI_ENTR!M:M,MOVI_ENTR!D:D,D2255)/SUMIFS(MOVI_ENTR!I:I,MOVI_ENTR!D:D,D2255),0))</f>
        <v/>
      </c>
      <c r="N2255" s="104" t="str">
        <f>IF(CADA_PROD!C2255="","",G2255/E2255)</f>
        <v/>
      </c>
    </row>
    <row r="2256" spans="3:14">
      <c r="C2256" s="99" t="str">
        <f>IF(CADA_PROD!C2256="","",CADA_PROD!C2256)</f>
        <v/>
      </c>
      <c r="D2256" s="100" t="str">
        <f>IF(CADA_PROD!D2256="","",CADA_PROD!D2256)</f>
        <v/>
      </c>
      <c r="E2256" s="101" t="str">
        <f>IF(CADA_PROD!E2256="","",CADA_PROD!E2256)</f>
        <v/>
      </c>
      <c r="F2256" s="101" t="str">
        <f>IF(CADA_PROD!D2256="","",SUMIFS(MOVI_ENTR!I:I,MOVI_ENTR!D:D,D2256))</f>
        <v/>
      </c>
      <c r="G2256" s="101" t="str">
        <f>IF(CADA_PROD!C2256="","",SUMIFS(MOVI_SAID!H:H,MOVI_SAID!D:D,D2256))</f>
        <v/>
      </c>
      <c r="H2256" s="101" t="str">
        <f t="shared" si="53"/>
        <v/>
      </c>
      <c r="I2256" s="100" t="str">
        <f>IF(CADA_PROD!C2256="","",IFERROR(IF(H2256&lt;=0,"Sem estoque",IF(H2256/E2256&lt;0.25,"Quase sem estoque",IF(H2256/E2256&lt;1.2,"Estoque baixo",IF(H2256/E2256&lt;2,"Estoque moderado","Estoque confortável")))),""))</f>
        <v/>
      </c>
      <c r="J2256" s="102" t="str">
        <f>IF(CADA_PROD!C2256="","",SUMIFS(MOVI_ENTR!M:M,MOVI_ENTR!D:D,D2256))</f>
        <v/>
      </c>
      <c r="K2256" s="103" t="str">
        <f>IF(CADA_PROD!C2256="","",IFERROR($J2256/SUM($J$6:$J$1006),""))</f>
        <v/>
      </c>
      <c r="L2256" s="103" t="str">
        <f>IF(CADA_PROD!C2256="","",IFERROR(H2256/SUM($H$6:$H$1006)+P2256,""))</f>
        <v/>
      </c>
      <c r="M2256" s="102" t="str">
        <f>IF(CADA_PROD!$C2256="","",IFERROR(SUMIFS(MOVI_ENTR!M:M,MOVI_ENTR!D:D,D2256)/SUMIFS(MOVI_ENTR!I:I,MOVI_ENTR!D:D,D2256),0))</f>
        <v/>
      </c>
      <c r="N2256" s="104" t="str">
        <f>IF(CADA_PROD!C2256="","",G2256/E2256)</f>
        <v/>
      </c>
    </row>
    <row r="2257" spans="3:14">
      <c r="C2257" s="99" t="str">
        <f>IF(CADA_PROD!C2257="","",CADA_PROD!C2257)</f>
        <v/>
      </c>
      <c r="D2257" s="100" t="str">
        <f>IF(CADA_PROD!D2257="","",CADA_PROD!D2257)</f>
        <v/>
      </c>
      <c r="E2257" s="101" t="str">
        <f>IF(CADA_PROD!E2257="","",CADA_PROD!E2257)</f>
        <v/>
      </c>
      <c r="F2257" s="101" t="str">
        <f>IF(CADA_PROD!D2257="","",SUMIFS(MOVI_ENTR!I:I,MOVI_ENTR!D:D,D2257))</f>
        <v/>
      </c>
      <c r="G2257" s="101" t="str">
        <f>IF(CADA_PROD!C2257="","",SUMIFS(MOVI_SAID!H:H,MOVI_SAID!D:D,D2257))</f>
        <v/>
      </c>
      <c r="H2257" s="101" t="str">
        <f t="shared" si="53"/>
        <v/>
      </c>
      <c r="I2257" s="100" t="str">
        <f>IF(CADA_PROD!C2257="","",IFERROR(IF(H2257&lt;=0,"Sem estoque",IF(H2257/E2257&lt;0.25,"Quase sem estoque",IF(H2257/E2257&lt;1.2,"Estoque baixo",IF(H2257/E2257&lt;2,"Estoque moderado","Estoque confortável")))),""))</f>
        <v/>
      </c>
      <c r="J2257" s="102" t="str">
        <f>IF(CADA_PROD!C2257="","",SUMIFS(MOVI_ENTR!M:M,MOVI_ENTR!D:D,D2257))</f>
        <v/>
      </c>
      <c r="K2257" s="103" t="str">
        <f>IF(CADA_PROD!C2257="","",IFERROR($J2257/SUM($J$6:$J$1006),""))</f>
        <v/>
      </c>
      <c r="L2257" s="103" t="str">
        <f>IF(CADA_PROD!C2257="","",IFERROR(H2257/SUM($H$6:$H$1006)+P2257,""))</f>
        <v/>
      </c>
      <c r="M2257" s="102" t="str">
        <f>IF(CADA_PROD!$C2257="","",IFERROR(SUMIFS(MOVI_ENTR!M:M,MOVI_ENTR!D:D,D2257)/SUMIFS(MOVI_ENTR!I:I,MOVI_ENTR!D:D,D2257),0))</f>
        <v/>
      </c>
      <c r="N2257" s="104" t="str">
        <f>IF(CADA_PROD!C2257="","",G2257/E2257)</f>
        <v/>
      </c>
    </row>
    <row r="2258" spans="3:14">
      <c r="C2258" s="99" t="str">
        <f>IF(CADA_PROD!C2258="","",CADA_PROD!C2258)</f>
        <v/>
      </c>
      <c r="D2258" s="100" t="str">
        <f>IF(CADA_PROD!D2258="","",CADA_PROD!D2258)</f>
        <v/>
      </c>
      <c r="E2258" s="101" t="str">
        <f>IF(CADA_PROD!E2258="","",CADA_PROD!E2258)</f>
        <v/>
      </c>
      <c r="F2258" s="101" t="str">
        <f>IF(CADA_PROD!D2258="","",SUMIFS(MOVI_ENTR!I:I,MOVI_ENTR!D:D,D2258))</f>
        <v/>
      </c>
      <c r="G2258" s="101" t="str">
        <f>IF(CADA_PROD!C2258="","",SUMIFS(MOVI_SAID!H:H,MOVI_SAID!D:D,D2258))</f>
        <v/>
      </c>
      <c r="H2258" s="101" t="str">
        <f t="shared" si="53"/>
        <v/>
      </c>
      <c r="I2258" s="100" t="str">
        <f>IF(CADA_PROD!C2258="","",IFERROR(IF(H2258&lt;=0,"Sem estoque",IF(H2258/E2258&lt;0.25,"Quase sem estoque",IF(H2258/E2258&lt;1.2,"Estoque baixo",IF(H2258/E2258&lt;2,"Estoque moderado","Estoque confortável")))),""))</f>
        <v/>
      </c>
      <c r="J2258" s="102" t="str">
        <f>IF(CADA_PROD!C2258="","",SUMIFS(MOVI_ENTR!M:M,MOVI_ENTR!D:D,D2258))</f>
        <v/>
      </c>
      <c r="K2258" s="103" t="str">
        <f>IF(CADA_PROD!C2258="","",IFERROR($J2258/SUM($J$6:$J$1006),""))</f>
        <v/>
      </c>
      <c r="L2258" s="103" t="str">
        <f>IF(CADA_PROD!C2258="","",IFERROR(H2258/SUM($H$6:$H$1006)+P2258,""))</f>
        <v/>
      </c>
      <c r="M2258" s="102" t="str">
        <f>IF(CADA_PROD!$C2258="","",IFERROR(SUMIFS(MOVI_ENTR!M:M,MOVI_ENTR!D:D,D2258)/SUMIFS(MOVI_ENTR!I:I,MOVI_ENTR!D:D,D2258),0))</f>
        <v/>
      </c>
      <c r="N2258" s="104" t="str">
        <f>IF(CADA_PROD!C2258="","",G2258/E2258)</f>
        <v/>
      </c>
    </row>
    <row r="2259" spans="3:14">
      <c r="C2259" s="99" t="str">
        <f>IF(CADA_PROD!C2259="","",CADA_PROD!C2259)</f>
        <v/>
      </c>
      <c r="D2259" s="100" t="str">
        <f>IF(CADA_PROD!D2259="","",CADA_PROD!D2259)</f>
        <v/>
      </c>
      <c r="E2259" s="101" t="str">
        <f>IF(CADA_PROD!E2259="","",CADA_PROD!E2259)</f>
        <v/>
      </c>
      <c r="F2259" s="101" t="str">
        <f>IF(CADA_PROD!D2259="","",SUMIFS(MOVI_ENTR!I:I,MOVI_ENTR!D:D,D2259))</f>
        <v/>
      </c>
      <c r="G2259" s="101" t="str">
        <f>IF(CADA_PROD!C2259="","",SUMIFS(MOVI_SAID!H:H,MOVI_SAID!D:D,D2259))</f>
        <v/>
      </c>
      <c r="H2259" s="101" t="str">
        <f t="shared" si="53"/>
        <v/>
      </c>
      <c r="I2259" s="100" t="str">
        <f>IF(CADA_PROD!C2259="","",IFERROR(IF(H2259&lt;=0,"Sem estoque",IF(H2259/E2259&lt;0.25,"Quase sem estoque",IF(H2259/E2259&lt;1.2,"Estoque baixo",IF(H2259/E2259&lt;2,"Estoque moderado","Estoque confortável")))),""))</f>
        <v/>
      </c>
      <c r="J2259" s="102" t="str">
        <f>IF(CADA_PROD!C2259="","",SUMIFS(MOVI_ENTR!M:M,MOVI_ENTR!D:D,D2259))</f>
        <v/>
      </c>
      <c r="K2259" s="103" t="str">
        <f>IF(CADA_PROD!C2259="","",IFERROR($J2259/SUM($J$6:$J$1006),""))</f>
        <v/>
      </c>
      <c r="L2259" s="103" t="str">
        <f>IF(CADA_PROD!C2259="","",IFERROR(H2259/SUM($H$6:$H$1006)+P2259,""))</f>
        <v/>
      </c>
      <c r="M2259" s="102" t="str">
        <f>IF(CADA_PROD!$C2259="","",IFERROR(SUMIFS(MOVI_ENTR!M:M,MOVI_ENTR!D:D,D2259)/SUMIFS(MOVI_ENTR!I:I,MOVI_ENTR!D:D,D2259),0))</f>
        <v/>
      </c>
      <c r="N2259" s="104" t="str">
        <f>IF(CADA_PROD!C2259="","",G2259/E2259)</f>
        <v/>
      </c>
    </row>
    <row r="2260" spans="3:14">
      <c r="C2260" s="99" t="str">
        <f>IF(CADA_PROD!C2260="","",CADA_PROD!C2260)</f>
        <v/>
      </c>
      <c r="D2260" s="100" t="str">
        <f>IF(CADA_PROD!D2260="","",CADA_PROD!D2260)</f>
        <v/>
      </c>
      <c r="E2260" s="101" t="str">
        <f>IF(CADA_PROD!E2260="","",CADA_PROD!E2260)</f>
        <v/>
      </c>
      <c r="F2260" s="101" t="str">
        <f>IF(CADA_PROD!D2260="","",SUMIFS(MOVI_ENTR!I:I,MOVI_ENTR!D:D,D2260))</f>
        <v/>
      </c>
      <c r="G2260" s="101" t="str">
        <f>IF(CADA_PROD!C2260="","",SUMIFS(MOVI_SAID!H:H,MOVI_SAID!D:D,D2260))</f>
        <v/>
      </c>
      <c r="H2260" s="101" t="str">
        <f t="shared" si="53"/>
        <v/>
      </c>
      <c r="I2260" s="100" t="str">
        <f>IF(CADA_PROD!C2260="","",IFERROR(IF(H2260&lt;=0,"Sem estoque",IF(H2260/E2260&lt;0.25,"Quase sem estoque",IF(H2260/E2260&lt;1.2,"Estoque baixo",IF(H2260/E2260&lt;2,"Estoque moderado","Estoque confortável")))),""))</f>
        <v/>
      </c>
      <c r="J2260" s="102" t="str">
        <f>IF(CADA_PROD!C2260="","",SUMIFS(MOVI_ENTR!M:M,MOVI_ENTR!D:D,D2260))</f>
        <v/>
      </c>
      <c r="K2260" s="103" t="str">
        <f>IF(CADA_PROD!C2260="","",IFERROR($J2260/SUM($J$6:$J$1006),""))</f>
        <v/>
      </c>
      <c r="L2260" s="103" t="str">
        <f>IF(CADA_PROD!C2260="","",IFERROR(H2260/SUM($H$6:$H$1006)+P2260,""))</f>
        <v/>
      </c>
      <c r="M2260" s="102" t="str">
        <f>IF(CADA_PROD!$C2260="","",IFERROR(SUMIFS(MOVI_ENTR!M:M,MOVI_ENTR!D:D,D2260)/SUMIFS(MOVI_ENTR!I:I,MOVI_ENTR!D:D,D2260),0))</f>
        <v/>
      </c>
      <c r="N2260" s="104" t="str">
        <f>IF(CADA_PROD!C2260="","",G2260/E2260)</f>
        <v/>
      </c>
    </row>
    <row r="2261" spans="3:14">
      <c r="C2261" s="99" t="str">
        <f>IF(CADA_PROD!C2261="","",CADA_PROD!C2261)</f>
        <v/>
      </c>
      <c r="D2261" s="100" t="str">
        <f>IF(CADA_PROD!D2261="","",CADA_PROD!D2261)</f>
        <v/>
      </c>
      <c r="E2261" s="101" t="str">
        <f>IF(CADA_PROD!E2261="","",CADA_PROD!E2261)</f>
        <v/>
      </c>
      <c r="F2261" s="101" t="str">
        <f>IF(CADA_PROD!D2261="","",SUMIFS(MOVI_ENTR!I:I,MOVI_ENTR!D:D,D2261))</f>
        <v/>
      </c>
      <c r="G2261" s="101" t="str">
        <f>IF(CADA_PROD!C2261="","",SUMIFS(MOVI_SAID!H:H,MOVI_SAID!D:D,D2261))</f>
        <v/>
      </c>
      <c r="H2261" s="101" t="str">
        <f t="shared" si="53"/>
        <v/>
      </c>
      <c r="I2261" s="100" t="str">
        <f>IF(CADA_PROD!C2261="","",IFERROR(IF(H2261&lt;=0,"Sem estoque",IF(H2261/E2261&lt;0.25,"Quase sem estoque",IF(H2261/E2261&lt;1.2,"Estoque baixo",IF(H2261/E2261&lt;2,"Estoque moderado","Estoque confortável")))),""))</f>
        <v/>
      </c>
      <c r="J2261" s="102" t="str">
        <f>IF(CADA_PROD!C2261="","",SUMIFS(MOVI_ENTR!M:M,MOVI_ENTR!D:D,D2261))</f>
        <v/>
      </c>
      <c r="K2261" s="103" t="str">
        <f>IF(CADA_PROD!C2261="","",IFERROR($J2261/SUM($J$6:$J$1006),""))</f>
        <v/>
      </c>
      <c r="L2261" s="103" t="str">
        <f>IF(CADA_PROD!C2261="","",IFERROR(H2261/SUM($H$6:$H$1006)+P2261,""))</f>
        <v/>
      </c>
      <c r="M2261" s="102" t="str">
        <f>IF(CADA_PROD!$C2261="","",IFERROR(SUMIFS(MOVI_ENTR!M:M,MOVI_ENTR!D:D,D2261)/SUMIFS(MOVI_ENTR!I:I,MOVI_ENTR!D:D,D2261),0))</f>
        <v/>
      </c>
      <c r="N2261" s="104" t="str">
        <f>IF(CADA_PROD!C2261="","",G2261/E2261)</f>
        <v/>
      </c>
    </row>
    <row r="2262" spans="3:14">
      <c r="C2262" s="99" t="str">
        <f>IF(CADA_PROD!C2262="","",CADA_PROD!C2262)</f>
        <v/>
      </c>
      <c r="D2262" s="100" t="str">
        <f>IF(CADA_PROD!D2262="","",CADA_PROD!D2262)</f>
        <v/>
      </c>
      <c r="E2262" s="101" t="str">
        <f>IF(CADA_PROD!E2262="","",CADA_PROD!E2262)</f>
        <v/>
      </c>
      <c r="F2262" s="101" t="str">
        <f>IF(CADA_PROD!D2262="","",SUMIFS(MOVI_ENTR!I:I,MOVI_ENTR!D:D,D2262))</f>
        <v/>
      </c>
      <c r="G2262" s="101" t="str">
        <f>IF(CADA_PROD!C2262="","",SUMIFS(MOVI_SAID!H:H,MOVI_SAID!D:D,D2262))</f>
        <v/>
      </c>
      <c r="H2262" s="101" t="str">
        <f t="shared" si="53"/>
        <v/>
      </c>
      <c r="I2262" s="100" t="str">
        <f>IF(CADA_PROD!C2262="","",IFERROR(IF(H2262&lt;=0,"Sem estoque",IF(H2262/E2262&lt;0.25,"Quase sem estoque",IF(H2262/E2262&lt;1.2,"Estoque baixo",IF(H2262/E2262&lt;2,"Estoque moderado","Estoque confortável")))),""))</f>
        <v/>
      </c>
      <c r="J2262" s="102" t="str">
        <f>IF(CADA_PROD!C2262="","",SUMIFS(MOVI_ENTR!M:M,MOVI_ENTR!D:D,D2262))</f>
        <v/>
      </c>
      <c r="K2262" s="103" t="str">
        <f>IF(CADA_PROD!C2262="","",IFERROR($J2262/SUM($J$6:$J$1006),""))</f>
        <v/>
      </c>
      <c r="L2262" s="103" t="str">
        <f>IF(CADA_PROD!C2262="","",IFERROR(H2262/SUM($H$6:$H$1006)+P2262,""))</f>
        <v/>
      </c>
      <c r="M2262" s="102" t="str">
        <f>IF(CADA_PROD!$C2262="","",IFERROR(SUMIFS(MOVI_ENTR!M:M,MOVI_ENTR!D:D,D2262)/SUMIFS(MOVI_ENTR!I:I,MOVI_ENTR!D:D,D2262),0))</f>
        <v/>
      </c>
      <c r="N2262" s="104" t="str">
        <f>IF(CADA_PROD!C2262="","",G2262/E2262)</f>
        <v/>
      </c>
    </row>
    <row r="2263" spans="3:14">
      <c r="C2263" s="99" t="str">
        <f>IF(CADA_PROD!C2263="","",CADA_PROD!C2263)</f>
        <v/>
      </c>
      <c r="D2263" s="100" t="str">
        <f>IF(CADA_PROD!D2263="","",CADA_PROD!D2263)</f>
        <v/>
      </c>
      <c r="E2263" s="101" t="str">
        <f>IF(CADA_PROD!E2263="","",CADA_PROD!E2263)</f>
        <v/>
      </c>
      <c r="F2263" s="101" t="str">
        <f>IF(CADA_PROD!D2263="","",SUMIFS(MOVI_ENTR!I:I,MOVI_ENTR!D:D,D2263))</f>
        <v/>
      </c>
      <c r="G2263" s="101" t="str">
        <f>IF(CADA_PROD!C2263="","",SUMIFS(MOVI_SAID!H:H,MOVI_SAID!D:D,D2263))</f>
        <v/>
      </c>
      <c r="H2263" s="101" t="str">
        <f t="shared" si="53"/>
        <v/>
      </c>
      <c r="I2263" s="100" t="str">
        <f>IF(CADA_PROD!C2263="","",IFERROR(IF(H2263&lt;=0,"Sem estoque",IF(H2263/E2263&lt;0.25,"Quase sem estoque",IF(H2263/E2263&lt;1.2,"Estoque baixo",IF(H2263/E2263&lt;2,"Estoque moderado","Estoque confortável")))),""))</f>
        <v/>
      </c>
      <c r="J2263" s="102" t="str">
        <f>IF(CADA_PROD!C2263="","",SUMIFS(MOVI_ENTR!M:M,MOVI_ENTR!D:D,D2263))</f>
        <v/>
      </c>
      <c r="K2263" s="103" t="str">
        <f>IF(CADA_PROD!C2263="","",IFERROR($J2263/SUM($J$6:$J$1006),""))</f>
        <v/>
      </c>
      <c r="L2263" s="103" t="str">
        <f>IF(CADA_PROD!C2263="","",IFERROR(H2263/SUM($H$6:$H$1006)+P2263,""))</f>
        <v/>
      </c>
      <c r="M2263" s="102" t="str">
        <f>IF(CADA_PROD!$C2263="","",IFERROR(SUMIFS(MOVI_ENTR!M:M,MOVI_ENTR!D:D,D2263)/SUMIFS(MOVI_ENTR!I:I,MOVI_ENTR!D:D,D2263),0))</f>
        <v/>
      </c>
      <c r="N2263" s="104" t="str">
        <f>IF(CADA_PROD!C2263="","",G2263/E2263)</f>
        <v/>
      </c>
    </row>
    <row r="2264" spans="3:14">
      <c r="C2264" s="99" t="str">
        <f>IF(CADA_PROD!C2264="","",CADA_PROD!C2264)</f>
        <v/>
      </c>
      <c r="D2264" s="100" t="str">
        <f>IF(CADA_PROD!D2264="","",CADA_PROD!D2264)</f>
        <v/>
      </c>
      <c r="E2264" s="101" t="str">
        <f>IF(CADA_PROD!E2264="","",CADA_PROD!E2264)</f>
        <v/>
      </c>
      <c r="F2264" s="101" t="str">
        <f>IF(CADA_PROD!D2264="","",SUMIFS(MOVI_ENTR!I:I,MOVI_ENTR!D:D,D2264))</f>
        <v/>
      </c>
      <c r="G2264" s="101" t="str">
        <f>IF(CADA_PROD!C2264="","",SUMIFS(MOVI_SAID!H:H,MOVI_SAID!D:D,D2264))</f>
        <v/>
      </c>
      <c r="H2264" s="101" t="str">
        <f t="shared" si="53"/>
        <v/>
      </c>
      <c r="I2264" s="100" t="str">
        <f>IF(CADA_PROD!C2264="","",IFERROR(IF(H2264&lt;=0,"Sem estoque",IF(H2264/E2264&lt;0.25,"Quase sem estoque",IF(H2264/E2264&lt;1.2,"Estoque baixo",IF(H2264/E2264&lt;2,"Estoque moderado","Estoque confortável")))),""))</f>
        <v/>
      </c>
      <c r="J2264" s="102" t="str">
        <f>IF(CADA_PROD!C2264="","",SUMIFS(MOVI_ENTR!M:M,MOVI_ENTR!D:D,D2264))</f>
        <v/>
      </c>
      <c r="K2264" s="103" t="str">
        <f>IF(CADA_PROD!C2264="","",IFERROR($J2264/SUM($J$6:$J$1006),""))</f>
        <v/>
      </c>
      <c r="L2264" s="103" t="str">
        <f>IF(CADA_PROD!C2264="","",IFERROR(H2264/SUM($H$6:$H$1006)+P2264,""))</f>
        <v/>
      </c>
      <c r="M2264" s="102" t="str">
        <f>IF(CADA_PROD!$C2264="","",IFERROR(SUMIFS(MOVI_ENTR!M:M,MOVI_ENTR!D:D,D2264)/SUMIFS(MOVI_ENTR!I:I,MOVI_ENTR!D:D,D2264),0))</f>
        <v/>
      </c>
      <c r="N2264" s="104" t="str">
        <f>IF(CADA_PROD!C2264="","",G2264/E2264)</f>
        <v/>
      </c>
    </row>
    <row r="2265" spans="3:14">
      <c r="C2265" s="99" t="str">
        <f>IF(CADA_PROD!C2265="","",CADA_PROD!C2265)</f>
        <v/>
      </c>
      <c r="D2265" s="100" t="str">
        <f>IF(CADA_PROD!D2265="","",CADA_PROD!D2265)</f>
        <v/>
      </c>
      <c r="E2265" s="101" t="str">
        <f>IF(CADA_PROD!E2265="","",CADA_PROD!E2265)</f>
        <v/>
      </c>
      <c r="F2265" s="101" t="str">
        <f>IF(CADA_PROD!D2265="","",SUMIFS(MOVI_ENTR!I:I,MOVI_ENTR!D:D,D2265))</f>
        <v/>
      </c>
      <c r="G2265" s="101" t="str">
        <f>IF(CADA_PROD!C2265="","",SUMIFS(MOVI_SAID!H:H,MOVI_SAID!D:D,D2265))</f>
        <v/>
      </c>
      <c r="H2265" s="101" t="str">
        <f t="shared" si="53"/>
        <v/>
      </c>
      <c r="I2265" s="100" t="str">
        <f>IF(CADA_PROD!C2265="","",IFERROR(IF(H2265&lt;=0,"Sem estoque",IF(H2265/E2265&lt;0.25,"Quase sem estoque",IF(H2265/E2265&lt;1.2,"Estoque baixo",IF(H2265/E2265&lt;2,"Estoque moderado","Estoque confortável")))),""))</f>
        <v/>
      </c>
      <c r="J2265" s="102" t="str">
        <f>IF(CADA_PROD!C2265="","",SUMIFS(MOVI_ENTR!M:M,MOVI_ENTR!D:D,D2265))</f>
        <v/>
      </c>
      <c r="K2265" s="103" t="str">
        <f>IF(CADA_PROD!C2265="","",IFERROR($J2265/SUM($J$6:$J$1006),""))</f>
        <v/>
      </c>
      <c r="L2265" s="103" t="str">
        <f>IF(CADA_PROD!C2265="","",IFERROR(H2265/SUM($H$6:$H$1006)+P2265,""))</f>
        <v/>
      </c>
      <c r="M2265" s="102" t="str">
        <f>IF(CADA_PROD!$C2265="","",IFERROR(SUMIFS(MOVI_ENTR!M:M,MOVI_ENTR!D:D,D2265)/SUMIFS(MOVI_ENTR!I:I,MOVI_ENTR!D:D,D2265),0))</f>
        <v/>
      </c>
      <c r="N2265" s="104" t="str">
        <f>IF(CADA_PROD!C2265="","",G2265/E2265)</f>
        <v/>
      </c>
    </row>
    <row r="2266" spans="3:14">
      <c r="C2266" s="99" t="str">
        <f>IF(CADA_PROD!C2266="","",CADA_PROD!C2266)</f>
        <v/>
      </c>
      <c r="D2266" s="100" t="str">
        <f>IF(CADA_PROD!D2266="","",CADA_PROD!D2266)</f>
        <v/>
      </c>
      <c r="E2266" s="101" t="str">
        <f>IF(CADA_PROD!E2266="","",CADA_PROD!E2266)</f>
        <v/>
      </c>
      <c r="F2266" s="101" t="str">
        <f>IF(CADA_PROD!D2266="","",SUMIFS(MOVI_ENTR!I:I,MOVI_ENTR!D:D,D2266))</f>
        <v/>
      </c>
      <c r="G2266" s="101" t="str">
        <f>IF(CADA_PROD!C2266="","",SUMIFS(MOVI_SAID!H:H,MOVI_SAID!D:D,D2266))</f>
        <v/>
      </c>
      <c r="H2266" s="101" t="str">
        <f t="shared" si="53"/>
        <v/>
      </c>
      <c r="I2266" s="100" t="str">
        <f>IF(CADA_PROD!C2266="","",IFERROR(IF(H2266&lt;=0,"Sem estoque",IF(H2266/E2266&lt;0.25,"Quase sem estoque",IF(H2266/E2266&lt;1.2,"Estoque baixo",IF(H2266/E2266&lt;2,"Estoque moderado","Estoque confortável")))),""))</f>
        <v/>
      </c>
      <c r="J2266" s="102" t="str">
        <f>IF(CADA_PROD!C2266="","",SUMIFS(MOVI_ENTR!M:M,MOVI_ENTR!D:D,D2266))</f>
        <v/>
      </c>
      <c r="K2266" s="103" t="str">
        <f>IF(CADA_PROD!C2266="","",IFERROR($J2266/SUM($J$6:$J$1006),""))</f>
        <v/>
      </c>
      <c r="L2266" s="103" t="str">
        <f>IF(CADA_PROD!C2266="","",IFERROR(H2266/SUM($H$6:$H$1006)+P2266,""))</f>
        <v/>
      </c>
      <c r="M2266" s="102" t="str">
        <f>IF(CADA_PROD!$C2266="","",IFERROR(SUMIFS(MOVI_ENTR!M:M,MOVI_ENTR!D:D,D2266)/SUMIFS(MOVI_ENTR!I:I,MOVI_ENTR!D:D,D2266),0))</f>
        <v/>
      </c>
      <c r="N2266" s="104" t="str">
        <f>IF(CADA_PROD!C2266="","",G2266/E2266)</f>
        <v/>
      </c>
    </row>
    <row r="2267" spans="3:14">
      <c r="C2267" s="99" t="str">
        <f>IF(CADA_PROD!C2267="","",CADA_PROD!C2267)</f>
        <v/>
      </c>
      <c r="D2267" s="100" t="str">
        <f>IF(CADA_PROD!D2267="","",CADA_PROD!D2267)</f>
        <v/>
      </c>
      <c r="E2267" s="101" t="str">
        <f>IF(CADA_PROD!E2267="","",CADA_PROD!E2267)</f>
        <v/>
      </c>
      <c r="F2267" s="101" t="str">
        <f>IF(CADA_PROD!D2267="","",SUMIFS(MOVI_ENTR!I:I,MOVI_ENTR!D:D,D2267))</f>
        <v/>
      </c>
      <c r="G2267" s="101" t="str">
        <f>IF(CADA_PROD!C2267="","",SUMIFS(MOVI_SAID!H:H,MOVI_SAID!D:D,D2267))</f>
        <v/>
      </c>
      <c r="H2267" s="101" t="str">
        <f t="shared" si="53"/>
        <v/>
      </c>
      <c r="I2267" s="100" t="str">
        <f>IF(CADA_PROD!C2267="","",IFERROR(IF(H2267&lt;=0,"Sem estoque",IF(H2267/E2267&lt;0.25,"Quase sem estoque",IF(H2267/E2267&lt;1.2,"Estoque baixo",IF(H2267/E2267&lt;2,"Estoque moderado","Estoque confortável")))),""))</f>
        <v/>
      </c>
      <c r="J2267" s="102" t="str">
        <f>IF(CADA_PROD!C2267="","",SUMIFS(MOVI_ENTR!M:M,MOVI_ENTR!D:D,D2267))</f>
        <v/>
      </c>
      <c r="K2267" s="103" t="str">
        <f>IF(CADA_PROD!C2267="","",IFERROR($J2267/SUM($J$6:$J$1006),""))</f>
        <v/>
      </c>
      <c r="L2267" s="103" t="str">
        <f>IF(CADA_PROD!C2267="","",IFERROR(H2267/SUM($H$6:$H$1006)+P2267,""))</f>
        <v/>
      </c>
      <c r="M2267" s="102" t="str">
        <f>IF(CADA_PROD!$C2267="","",IFERROR(SUMIFS(MOVI_ENTR!M:M,MOVI_ENTR!D:D,D2267)/SUMIFS(MOVI_ENTR!I:I,MOVI_ENTR!D:D,D2267),0))</f>
        <v/>
      </c>
      <c r="N2267" s="104" t="str">
        <f>IF(CADA_PROD!C2267="","",G2267/E2267)</f>
        <v/>
      </c>
    </row>
    <row r="2268" spans="3:14">
      <c r="C2268" s="99" t="str">
        <f>IF(CADA_PROD!C2268="","",CADA_PROD!C2268)</f>
        <v/>
      </c>
      <c r="D2268" s="100" t="str">
        <f>IF(CADA_PROD!D2268="","",CADA_PROD!D2268)</f>
        <v/>
      </c>
      <c r="E2268" s="101" t="str">
        <f>IF(CADA_PROD!E2268="","",CADA_PROD!E2268)</f>
        <v/>
      </c>
      <c r="F2268" s="101" t="str">
        <f>IF(CADA_PROD!D2268="","",SUMIFS(MOVI_ENTR!I:I,MOVI_ENTR!D:D,D2268))</f>
        <v/>
      </c>
      <c r="G2268" s="101" t="str">
        <f>IF(CADA_PROD!C2268="","",SUMIFS(MOVI_SAID!H:H,MOVI_SAID!D:D,D2268))</f>
        <v/>
      </c>
      <c r="H2268" s="101" t="str">
        <f t="shared" si="53"/>
        <v/>
      </c>
      <c r="I2268" s="100" t="str">
        <f>IF(CADA_PROD!C2268="","",IFERROR(IF(H2268&lt;=0,"Sem estoque",IF(H2268/E2268&lt;0.25,"Quase sem estoque",IF(H2268/E2268&lt;1.2,"Estoque baixo",IF(H2268/E2268&lt;2,"Estoque moderado","Estoque confortável")))),""))</f>
        <v/>
      </c>
      <c r="J2268" s="102" t="str">
        <f>IF(CADA_PROD!C2268="","",SUMIFS(MOVI_ENTR!M:M,MOVI_ENTR!D:D,D2268))</f>
        <v/>
      </c>
      <c r="K2268" s="103" t="str">
        <f>IF(CADA_PROD!C2268="","",IFERROR($J2268/SUM($J$6:$J$1006),""))</f>
        <v/>
      </c>
      <c r="L2268" s="103" t="str">
        <f>IF(CADA_PROD!C2268="","",IFERROR(H2268/SUM($H$6:$H$1006)+P2268,""))</f>
        <v/>
      </c>
      <c r="M2268" s="102" t="str">
        <f>IF(CADA_PROD!$C2268="","",IFERROR(SUMIFS(MOVI_ENTR!M:M,MOVI_ENTR!D:D,D2268)/SUMIFS(MOVI_ENTR!I:I,MOVI_ENTR!D:D,D2268),0))</f>
        <v/>
      </c>
      <c r="N2268" s="104" t="str">
        <f>IF(CADA_PROD!C2268="","",G2268/E2268)</f>
        <v/>
      </c>
    </row>
    <row r="2269" spans="3:14">
      <c r="C2269" s="99" t="str">
        <f>IF(CADA_PROD!C2269="","",CADA_PROD!C2269)</f>
        <v/>
      </c>
      <c r="D2269" s="100" t="str">
        <f>IF(CADA_PROD!D2269="","",CADA_PROD!D2269)</f>
        <v/>
      </c>
      <c r="E2269" s="101" t="str">
        <f>IF(CADA_PROD!E2269="","",CADA_PROD!E2269)</f>
        <v/>
      </c>
      <c r="F2269" s="101" t="str">
        <f>IF(CADA_PROD!D2269="","",SUMIFS(MOVI_ENTR!I:I,MOVI_ENTR!D:D,D2269))</f>
        <v/>
      </c>
      <c r="G2269" s="101" t="str">
        <f>IF(CADA_PROD!C2269="","",SUMIFS(MOVI_SAID!H:H,MOVI_SAID!D:D,D2269))</f>
        <v/>
      </c>
      <c r="H2269" s="101" t="str">
        <f t="shared" si="53"/>
        <v/>
      </c>
      <c r="I2269" s="100" t="str">
        <f>IF(CADA_PROD!C2269="","",IFERROR(IF(H2269&lt;=0,"Sem estoque",IF(H2269/E2269&lt;0.25,"Quase sem estoque",IF(H2269/E2269&lt;1.2,"Estoque baixo",IF(H2269/E2269&lt;2,"Estoque moderado","Estoque confortável")))),""))</f>
        <v/>
      </c>
      <c r="J2269" s="102" t="str">
        <f>IF(CADA_PROD!C2269="","",SUMIFS(MOVI_ENTR!M:M,MOVI_ENTR!D:D,D2269))</f>
        <v/>
      </c>
      <c r="K2269" s="103" t="str">
        <f>IF(CADA_PROD!C2269="","",IFERROR($J2269/SUM($J$6:$J$1006),""))</f>
        <v/>
      </c>
      <c r="L2269" s="103" t="str">
        <f>IF(CADA_PROD!C2269="","",IFERROR(H2269/SUM($H$6:$H$1006)+P2269,""))</f>
        <v/>
      </c>
      <c r="M2269" s="102" t="str">
        <f>IF(CADA_PROD!$C2269="","",IFERROR(SUMIFS(MOVI_ENTR!M:M,MOVI_ENTR!D:D,D2269)/SUMIFS(MOVI_ENTR!I:I,MOVI_ENTR!D:D,D2269),0))</f>
        <v/>
      </c>
      <c r="N2269" s="104" t="str">
        <f>IF(CADA_PROD!C2269="","",G2269/E2269)</f>
        <v/>
      </c>
    </row>
    <row r="2270" spans="3:14">
      <c r="C2270" s="99" t="str">
        <f>IF(CADA_PROD!C2270="","",CADA_PROD!C2270)</f>
        <v/>
      </c>
      <c r="D2270" s="100" t="str">
        <f>IF(CADA_PROD!D2270="","",CADA_PROD!D2270)</f>
        <v/>
      </c>
      <c r="E2270" s="101" t="str">
        <f>IF(CADA_PROD!E2270="","",CADA_PROD!E2270)</f>
        <v/>
      </c>
      <c r="F2270" s="101" t="str">
        <f>IF(CADA_PROD!D2270="","",SUMIFS(MOVI_ENTR!I:I,MOVI_ENTR!D:D,D2270))</f>
        <v/>
      </c>
      <c r="G2270" s="101" t="str">
        <f>IF(CADA_PROD!C2270="","",SUMIFS(MOVI_SAID!H:H,MOVI_SAID!D:D,D2270))</f>
        <v/>
      </c>
      <c r="H2270" s="101" t="str">
        <f t="shared" si="53"/>
        <v/>
      </c>
      <c r="I2270" s="100" t="str">
        <f>IF(CADA_PROD!C2270="","",IFERROR(IF(H2270&lt;=0,"Sem estoque",IF(H2270/E2270&lt;0.25,"Quase sem estoque",IF(H2270/E2270&lt;1.2,"Estoque baixo",IF(H2270/E2270&lt;2,"Estoque moderado","Estoque confortável")))),""))</f>
        <v/>
      </c>
      <c r="J2270" s="102" t="str">
        <f>IF(CADA_PROD!C2270="","",SUMIFS(MOVI_ENTR!M:M,MOVI_ENTR!D:D,D2270))</f>
        <v/>
      </c>
      <c r="K2270" s="103" t="str">
        <f>IF(CADA_PROD!C2270="","",IFERROR($J2270/SUM($J$6:$J$1006),""))</f>
        <v/>
      </c>
      <c r="L2270" s="103" t="str">
        <f>IF(CADA_PROD!C2270="","",IFERROR(H2270/SUM($H$6:$H$1006)+P2270,""))</f>
        <v/>
      </c>
      <c r="M2270" s="102" t="str">
        <f>IF(CADA_PROD!$C2270="","",IFERROR(SUMIFS(MOVI_ENTR!M:M,MOVI_ENTR!D:D,D2270)/SUMIFS(MOVI_ENTR!I:I,MOVI_ENTR!D:D,D2270),0))</f>
        <v/>
      </c>
      <c r="N2270" s="104" t="str">
        <f>IF(CADA_PROD!C2270="","",G2270/E2270)</f>
        <v/>
      </c>
    </row>
    <row r="2271" spans="3:14">
      <c r="C2271" s="99" t="str">
        <f>IF(CADA_PROD!C2271="","",CADA_PROD!C2271)</f>
        <v/>
      </c>
      <c r="D2271" s="100" t="str">
        <f>IF(CADA_PROD!D2271="","",CADA_PROD!D2271)</f>
        <v/>
      </c>
      <c r="E2271" s="101" t="str">
        <f>IF(CADA_PROD!E2271="","",CADA_PROD!E2271)</f>
        <v/>
      </c>
      <c r="F2271" s="101" t="str">
        <f>IF(CADA_PROD!D2271="","",SUMIFS(MOVI_ENTR!I:I,MOVI_ENTR!D:D,D2271))</f>
        <v/>
      </c>
      <c r="G2271" s="101" t="str">
        <f>IF(CADA_PROD!C2271="","",SUMIFS(MOVI_SAID!H:H,MOVI_SAID!D:D,D2271))</f>
        <v/>
      </c>
      <c r="H2271" s="101" t="str">
        <f t="shared" si="53"/>
        <v/>
      </c>
      <c r="I2271" s="100" t="str">
        <f>IF(CADA_PROD!C2271="","",IFERROR(IF(H2271&lt;=0,"Sem estoque",IF(H2271/E2271&lt;0.25,"Quase sem estoque",IF(H2271/E2271&lt;1.2,"Estoque baixo",IF(H2271/E2271&lt;2,"Estoque moderado","Estoque confortável")))),""))</f>
        <v/>
      </c>
      <c r="J2271" s="102" t="str">
        <f>IF(CADA_PROD!C2271="","",SUMIFS(MOVI_ENTR!M:M,MOVI_ENTR!D:D,D2271))</f>
        <v/>
      </c>
      <c r="K2271" s="103" t="str">
        <f>IF(CADA_PROD!C2271="","",IFERROR($J2271/SUM($J$6:$J$1006),""))</f>
        <v/>
      </c>
      <c r="L2271" s="103" t="str">
        <f>IF(CADA_PROD!C2271="","",IFERROR(H2271/SUM($H$6:$H$1006)+P2271,""))</f>
        <v/>
      </c>
      <c r="M2271" s="102" t="str">
        <f>IF(CADA_PROD!$C2271="","",IFERROR(SUMIFS(MOVI_ENTR!M:M,MOVI_ENTR!D:D,D2271)/SUMIFS(MOVI_ENTR!I:I,MOVI_ENTR!D:D,D2271),0))</f>
        <v/>
      </c>
      <c r="N2271" s="104" t="str">
        <f>IF(CADA_PROD!C2271="","",G2271/E2271)</f>
        <v/>
      </c>
    </row>
    <row r="2272" spans="3:14">
      <c r="C2272" s="99" t="str">
        <f>IF(CADA_PROD!C2272="","",CADA_PROD!C2272)</f>
        <v/>
      </c>
      <c r="D2272" s="100" t="str">
        <f>IF(CADA_PROD!D2272="","",CADA_PROD!D2272)</f>
        <v/>
      </c>
      <c r="E2272" s="101" t="str">
        <f>IF(CADA_PROD!E2272="","",CADA_PROD!E2272)</f>
        <v/>
      </c>
      <c r="F2272" s="101" t="str">
        <f>IF(CADA_PROD!D2272="","",SUMIFS(MOVI_ENTR!I:I,MOVI_ENTR!D:D,D2272))</f>
        <v/>
      </c>
      <c r="G2272" s="101" t="str">
        <f>IF(CADA_PROD!C2272="","",SUMIFS(MOVI_SAID!H:H,MOVI_SAID!D:D,D2272))</f>
        <v/>
      </c>
      <c r="H2272" s="101" t="str">
        <f t="shared" si="53"/>
        <v/>
      </c>
      <c r="I2272" s="100" t="str">
        <f>IF(CADA_PROD!C2272="","",IFERROR(IF(H2272&lt;=0,"Sem estoque",IF(H2272/E2272&lt;0.25,"Quase sem estoque",IF(H2272/E2272&lt;1.2,"Estoque baixo",IF(H2272/E2272&lt;2,"Estoque moderado","Estoque confortável")))),""))</f>
        <v/>
      </c>
      <c r="J2272" s="102" t="str">
        <f>IF(CADA_PROD!C2272="","",SUMIFS(MOVI_ENTR!M:M,MOVI_ENTR!D:D,D2272))</f>
        <v/>
      </c>
      <c r="K2272" s="103" t="str">
        <f>IF(CADA_PROD!C2272="","",IFERROR($J2272/SUM($J$6:$J$1006),""))</f>
        <v/>
      </c>
      <c r="L2272" s="103" t="str">
        <f>IF(CADA_PROD!C2272="","",IFERROR(H2272/SUM($H$6:$H$1006)+P2272,""))</f>
        <v/>
      </c>
      <c r="M2272" s="102" t="str">
        <f>IF(CADA_PROD!$C2272="","",IFERROR(SUMIFS(MOVI_ENTR!M:M,MOVI_ENTR!D:D,D2272)/SUMIFS(MOVI_ENTR!I:I,MOVI_ENTR!D:D,D2272),0))</f>
        <v/>
      </c>
      <c r="N2272" s="104" t="str">
        <f>IF(CADA_PROD!C2272="","",G2272/E2272)</f>
        <v/>
      </c>
    </row>
    <row r="2273" spans="3:14">
      <c r="C2273" s="99" t="str">
        <f>IF(CADA_PROD!C2273="","",CADA_PROD!C2273)</f>
        <v/>
      </c>
      <c r="D2273" s="100" t="str">
        <f>IF(CADA_PROD!D2273="","",CADA_PROD!D2273)</f>
        <v/>
      </c>
      <c r="E2273" s="101" t="str">
        <f>IF(CADA_PROD!E2273="","",CADA_PROD!E2273)</f>
        <v/>
      </c>
      <c r="F2273" s="101" t="str">
        <f>IF(CADA_PROD!D2273="","",SUMIFS(MOVI_ENTR!I:I,MOVI_ENTR!D:D,D2273))</f>
        <v/>
      </c>
      <c r="G2273" s="101" t="str">
        <f>IF(CADA_PROD!C2273="","",SUMIFS(MOVI_SAID!H:H,MOVI_SAID!D:D,D2273))</f>
        <v/>
      </c>
      <c r="H2273" s="101" t="str">
        <f t="shared" si="53"/>
        <v/>
      </c>
      <c r="I2273" s="100" t="str">
        <f>IF(CADA_PROD!C2273="","",IFERROR(IF(H2273&lt;=0,"Sem estoque",IF(H2273/E2273&lt;0.25,"Quase sem estoque",IF(H2273/E2273&lt;1.2,"Estoque baixo",IF(H2273/E2273&lt;2,"Estoque moderado","Estoque confortável")))),""))</f>
        <v/>
      </c>
      <c r="J2273" s="102" t="str">
        <f>IF(CADA_PROD!C2273="","",SUMIFS(MOVI_ENTR!M:M,MOVI_ENTR!D:D,D2273))</f>
        <v/>
      </c>
      <c r="K2273" s="103" t="str">
        <f>IF(CADA_PROD!C2273="","",IFERROR($J2273/SUM($J$6:$J$1006),""))</f>
        <v/>
      </c>
      <c r="L2273" s="103" t="str">
        <f>IF(CADA_PROD!C2273="","",IFERROR(H2273/SUM($H$6:$H$1006)+P2273,""))</f>
        <v/>
      </c>
      <c r="M2273" s="102" t="str">
        <f>IF(CADA_PROD!$C2273="","",IFERROR(SUMIFS(MOVI_ENTR!M:M,MOVI_ENTR!D:D,D2273)/SUMIFS(MOVI_ENTR!I:I,MOVI_ENTR!D:D,D2273),0))</f>
        <v/>
      </c>
      <c r="N2273" s="104" t="str">
        <f>IF(CADA_PROD!C2273="","",G2273/E2273)</f>
        <v/>
      </c>
    </row>
    <row r="2274" spans="3:14">
      <c r="C2274" s="99" t="str">
        <f>IF(CADA_PROD!C2274="","",CADA_PROD!C2274)</f>
        <v/>
      </c>
      <c r="D2274" s="100" t="str">
        <f>IF(CADA_PROD!D2274="","",CADA_PROD!D2274)</f>
        <v/>
      </c>
      <c r="E2274" s="101" t="str">
        <f>IF(CADA_PROD!E2274="","",CADA_PROD!E2274)</f>
        <v/>
      </c>
      <c r="F2274" s="101" t="str">
        <f>IF(CADA_PROD!D2274="","",SUMIFS(MOVI_ENTR!I:I,MOVI_ENTR!D:D,D2274))</f>
        <v/>
      </c>
      <c r="G2274" s="101" t="str">
        <f>IF(CADA_PROD!C2274="","",SUMIFS(MOVI_SAID!H:H,MOVI_SAID!D:D,D2274))</f>
        <v/>
      </c>
      <c r="H2274" s="101" t="str">
        <f t="shared" si="53"/>
        <v/>
      </c>
      <c r="I2274" s="100" t="str">
        <f>IF(CADA_PROD!C2274="","",IFERROR(IF(H2274&lt;=0,"Sem estoque",IF(H2274/E2274&lt;0.25,"Quase sem estoque",IF(H2274/E2274&lt;1.2,"Estoque baixo",IF(H2274/E2274&lt;2,"Estoque moderado","Estoque confortável")))),""))</f>
        <v/>
      </c>
      <c r="J2274" s="102" t="str">
        <f>IF(CADA_PROD!C2274="","",SUMIFS(MOVI_ENTR!M:M,MOVI_ENTR!D:D,D2274))</f>
        <v/>
      </c>
      <c r="K2274" s="103" t="str">
        <f>IF(CADA_PROD!C2274="","",IFERROR($J2274/SUM($J$6:$J$1006),""))</f>
        <v/>
      </c>
      <c r="L2274" s="103" t="str">
        <f>IF(CADA_PROD!C2274="","",IFERROR(H2274/SUM($H$6:$H$1006)+P2274,""))</f>
        <v/>
      </c>
      <c r="M2274" s="102" t="str">
        <f>IF(CADA_PROD!$C2274="","",IFERROR(SUMIFS(MOVI_ENTR!M:M,MOVI_ENTR!D:D,D2274)/SUMIFS(MOVI_ENTR!I:I,MOVI_ENTR!D:D,D2274),0))</f>
        <v/>
      </c>
      <c r="N2274" s="104" t="str">
        <f>IF(CADA_PROD!C2274="","",G2274/E2274)</f>
        <v/>
      </c>
    </row>
    <row r="2275" spans="3:14">
      <c r="C2275" s="99" t="str">
        <f>IF(CADA_PROD!C2275="","",CADA_PROD!C2275)</f>
        <v/>
      </c>
      <c r="D2275" s="100" t="str">
        <f>IF(CADA_PROD!D2275="","",CADA_PROD!D2275)</f>
        <v/>
      </c>
      <c r="E2275" s="101" t="str">
        <f>IF(CADA_PROD!E2275="","",CADA_PROD!E2275)</f>
        <v/>
      </c>
      <c r="F2275" s="101" t="str">
        <f>IF(CADA_PROD!D2275="","",SUMIFS(MOVI_ENTR!I:I,MOVI_ENTR!D:D,D2275))</f>
        <v/>
      </c>
      <c r="G2275" s="101" t="str">
        <f>IF(CADA_PROD!C2275="","",SUMIFS(MOVI_SAID!H:H,MOVI_SAID!D:D,D2275))</f>
        <v/>
      </c>
      <c r="H2275" s="101" t="str">
        <f t="shared" si="53"/>
        <v/>
      </c>
      <c r="I2275" s="100" t="str">
        <f>IF(CADA_PROD!C2275="","",IFERROR(IF(H2275&lt;=0,"Sem estoque",IF(H2275/E2275&lt;0.25,"Quase sem estoque",IF(H2275/E2275&lt;1.2,"Estoque baixo",IF(H2275/E2275&lt;2,"Estoque moderado","Estoque confortável")))),""))</f>
        <v/>
      </c>
      <c r="J2275" s="102" t="str">
        <f>IF(CADA_PROD!C2275="","",SUMIFS(MOVI_ENTR!M:M,MOVI_ENTR!D:D,D2275))</f>
        <v/>
      </c>
      <c r="K2275" s="103" t="str">
        <f>IF(CADA_PROD!C2275="","",IFERROR($J2275/SUM($J$6:$J$1006),""))</f>
        <v/>
      </c>
      <c r="L2275" s="103" t="str">
        <f>IF(CADA_PROD!C2275="","",IFERROR(H2275/SUM($H$6:$H$1006)+P2275,""))</f>
        <v/>
      </c>
      <c r="M2275" s="102" t="str">
        <f>IF(CADA_PROD!$C2275="","",IFERROR(SUMIFS(MOVI_ENTR!M:M,MOVI_ENTR!D:D,D2275)/SUMIFS(MOVI_ENTR!I:I,MOVI_ENTR!D:D,D2275),0))</f>
        <v/>
      </c>
      <c r="N2275" s="104" t="str">
        <f>IF(CADA_PROD!C2275="","",G2275/E2275)</f>
        <v/>
      </c>
    </row>
    <row r="2276" spans="3:14">
      <c r="C2276" s="99" t="str">
        <f>IF(CADA_PROD!C2276="","",CADA_PROD!C2276)</f>
        <v/>
      </c>
      <c r="D2276" s="100" t="str">
        <f>IF(CADA_PROD!D2276="","",CADA_PROD!D2276)</f>
        <v/>
      </c>
      <c r="E2276" s="101" t="str">
        <f>IF(CADA_PROD!E2276="","",CADA_PROD!E2276)</f>
        <v/>
      </c>
      <c r="F2276" s="101" t="str">
        <f>IF(CADA_PROD!D2276="","",SUMIFS(MOVI_ENTR!I:I,MOVI_ENTR!D:D,D2276))</f>
        <v/>
      </c>
      <c r="G2276" s="101" t="str">
        <f>IF(CADA_PROD!C2276="","",SUMIFS(MOVI_SAID!H:H,MOVI_SAID!D:D,D2276))</f>
        <v/>
      </c>
      <c r="H2276" s="101" t="str">
        <f t="shared" si="53"/>
        <v/>
      </c>
      <c r="I2276" s="100" t="str">
        <f>IF(CADA_PROD!C2276="","",IFERROR(IF(H2276&lt;=0,"Sem estoque",IF(H2276/E2276&lt;0.25,"Quase sem estoque",IF(H2276/E2276&lt;1.2,"Estoque baixo",IF(H2276/E2276&lt;2,"Estoque moderado","Estoque confortável")))),""))</f>
        <v/>
      </c>
      <c r="J2276" s="102" t="str">
        <f>IF(CADA_PROD!C2276="","",SUMIFS(MOVI_ENTR!M:M,MOVI_ENTR!D:D,D2276))</f>
        <v/>
      </c>
      <c r="K2276" s="103" t="str">
        <f>IF(CADA_PROD!C2276="","",IFERROR($J2276/SUM($J$6:$J$1006),""))</f>
        <v/>
      </c>
      <c r="L2276" s="103" t="str">
        <f>IF(CADA_PROD!C2276="","",IFERROR(H2276/SUM($H$6:$H$1006)+P2276,""))</f>
        <v/>
      </c>
      <c r="M2276" s="102" t="str">
        <f>IF(CADA_PROD!$C2276="","",IFERROR(SUMIFS(MOVI_ENTR!M:M,MOVI_ENTR!D:D,D2276)/SUMIFS(MOVI_ENTR!I:I,MOVI_ENTR!D:D,D2276),0))</f>
        <v/>
      </c>
      <c r="N2276" s="104" t="str">
        <f>IF(CADA_PROD!C2276="","",G2276/E2276)</f>
        <v/>
      </c>
    </row>
    <row r="2277" spans="3:14">
      <c r="C2277" s="99" t="str">
        <f>IF(CADA_PROD!C2277="","",CADA_PROD!C2277)</f>
        <v/>
      </c>
      <c r="D2277" s="100" t="str">
        <f>IF(CADA_PROD!D2277="","",CADA_PROD!D2277)</f>
        <v/>
      </c>
      <c r="E2277" s="101" t="str">
        <f>IF(CADA_PROD!E2277="","",CADA_PROD!E2277)</f>
        <v/>
      </c>
      <c r="F2277" s="101" t="str">
        <f>IF(CADA_PROD!D2277="","",SUMIFS(MOVI_ENTR!I:I,MOVI_ENTR!D:D,D2277))</f>
        <v/>
      </c>
      <c r="G2277" s="101" t="str">
        <f>IF(CADA_PROD!C2277="","",SUMIFS(MOVI_SAID!H:H,MOVI_SAID!D:D,D2277))</f>
        <v/>
      </c>
      <c r="H2277" s="101" t="str">
        <f t="shared" si="53"/>
        <v/>
      </c>
      <c r="I2277" s="100" t="str">
        <f>IF(CADA_PROD!C2277="","",IFERROR(IF(H2277&lt;=0,"Sem estoque",IF(H2277/E2277&lt;0.25,"Quase sem estoque",IF(H2277/E2277&lt;1.2,"Estoque baixo",IF(H2277/E2277&lt;2,"Estoque moderado","Estoque confortável")))),""))</f>
        <v/>
      </c>
      <c r="J2277" s="102" t="str">
        <f>IF(CADA_PROD!C2277="","",SUMIFS(MOVI_ENTR!M:M,MOVI_ENTR!D:D,D2277))</f>
        <v/>
      </c>
      <c r="K2277" s="103" t="str">
        <f>IF(CADA_PROD!C2277="","",IFERROR($J2277/SUM($J$6:$J$1006),""))</f>
        <v/>
      </c>
      <c r="L2277" s="103" t="str">
        <f>IF(CADA_PROD!C2277="","",IFERROR(H2277/SUM($H$6:$H$1006)+P2277,""))</f>
        <v/>
      </c>
      <c r="M2277" s="102" t="str">
        <f>IF(CADA_PROD!$C2277="","",IFERROR(SUMIFS(MOVI_ENTR!M:M,MOVI_ENTR!D:D,D2277)/SUMIFS(MOVI_ENTR!I:I,MOVI_ENTR!D:D,D2277),0))</f>
        <v/>
      </c>
      <c r="N2277" s="104" t="str">
        <f>IF(CADA_PROD!C2277="","",G2277/E2277)</f>
        <v/>
      </c>
    </row>
    <row r="2278" spans="3:14">
      <c r="C2278" s="99" t="str">
        <f>IF(CADA_PROD!C2278="","",CADA_PROD!C2278)</f>
        <v/>
      </c>
      <c r="D2278" s="100" t="str">
        <f>IF(CADA_PROD!D2278="","",CADA_PROD!D2278)</f>
        <v/>
      </c>
      <c r="E2278" s="101" t="str">
        <f>IF(CADA_PROD!E2278="","",CADA_PROD!E2278)</f>
        <v/>
      </c>
      <c r="F2278" s="101" t="str">
        <f>IF(CADA_PROD!D2278="","",SUMIFS(MOVI_ENTR!I:I,MOVI_ENTR!D:D,D2278))</f>
        <v/>
      </c>
      <c r="G2278" s="101" t="str">
        <f>IF(CADA_PROD!C2278="","",SUMIFS(MOVI_SAID!H:H,MOVI_SAID!D:D,D2278))</f>
        <v/>
      </c>
      <c r="H2278" s="101" t="str">
        <f t="shared" si="53"/>
        <v/>
      </c>
      <c r="I2278" s="100" t="str">
        <f>IF(CADA_PROD!C2278="","",IFERROR(IF(H2278&lt;=0,"Sem estoque",IF(H2278/E2278&lt;0.25,"Quase sem estoque",IF(H2278/E2278&lt;1.2,"Estoque baixo",IF(H2278/E2278&lt;2,"Estoque moderado","Estoque confortável")))),""))</f>
        <v/>
      </c>
      <c r="J2278" s="102" t="str">
        <f>IF(CADA_PROD!C2278="","",SUMIFS(MOVI_ENTR!M:M,MOVI_ENTR!D:D,D2278))</f>
        <v/>
      </c>
      <c r="K2278" s="103" t="str">
        <f>IF(CADA_PROD!C2278="","",IFERROR($J2278/SUM($J$6:$J$1006),""))</f>
        <v/>
      </c>
      <c r="L2278" s="103" t="str">
        <f>IF(CADA_PROD!C2278="","",IFERROR(H2278/SUM($H$6:$H$1006)+P2278,""))</f>
        <v/>
      </c>
      <c r="M2278" s="102" t="str">
        <f>IF(CADA_PROD!$C2278="","",IFERROR(SUMIFS(MOVI_ENTR!M:M,MOVI_ENTR!D:D,D2278)/SUMIFS(MOVI_ENTR!I:I,MOVI_ENTR!D:D,D2278),0))</f>
        <v/>
      </c>
      <c r="N2278" s="104" t="str">
        <f>IF(CADA_PROD!C2278="","",G2278/E2278)</f>
        <v/>
      </c>
    </row>
    <row r="2279" spans="3:14">
      <c r="C2279" s="99" t="str">
        <f>IF(CADA_PROD!C2279="","",CADA_PROD!C2279)</f>
        <v/>
      </c>
      <c r="D2279" s="100" t="str">
        <f>IF(CADA_PROD!D2279="","",CADA_PROD!D2279)</f>
        <v/>
      </c>
      <c r="E2279" s="101" t="str">
        <f>IF(CADA_PROD!E2279="","",CADA_PROD!E2279)</f>
        <v/>
      </c>
      <c r="F2279" s="101" t="str">
        <f>IF(CADA_PROD!D2279="","",SUMIFS(MOVI_ENTR!I:I,MOVI_ENTR!D:D,D2279))</f>
        <v/>
      </c>
      <c r="G2279" s="101" t="str">
        <f>IF(CADA_PROD!C2279="","",SUMIFS(MOVI_SAID!H:H,MOVI_SAID!D:D,D2279))</f>
        <v/>
      </c>
      <c r="H2279" s="101" t="str">
        <f t="shared" si="53"/>
        <v/>
      </c>
      <c r="I2279" s="100" t="str">
        <f>IF(CADA_PROD!C2279="","",IFERROR(IF(H2279&lt;=0,"Sem estoque",IF(H2279/E2279&lt;0.25,"Quase sem estoque",IF(H2279/E2279&lt;1.2,"Estoque baixo",IF(H2279/E2279&lt;2,"Estoque moderado","Estoque confortável")))),""))</f>
        <v/>
      </c>
      <c r="J2279" s="102" t="str">
        <f>IF(CADA_PROD!C2279="","",SUMIFS(MOVI_ENTR!M:M,MOVI_ENTR!D:D,D2279))</f>
        <v/>
      </c>
      <c r="K2279" s="103" t="str">
        <f>IF(CADA_PROD!C2279="","",IFERROR($J2279/SUM($J$6:$J$1006),""))</f>
        <v/>
      </c>
      <c r="L2279" s="103" t="str">
        <f>IF(CADA_PROD!C2279="","",IFERROR(H2279/SUM($H$6:$H$1006)+P2279,""))</f>
        <v/>
      </c>
      <c r="M2279" s="102" t="str">
        <f>IF(CADA_PROD!$C2279="","",IFERROR(SUMIFS(MOVI_ENTR!M:M,MOVI_ENTR!D:D,D2279)/SUMIFS(MOVI_ENTR!I:I,MOVI_ENTR!D:D,D2279),0))</f>
        <v/>
      </c>
      <c r="N2279" s="104" t="str">
        <f>IF(CADA_PROD!C2279="","",G2279/E2279)</f>
        <v/>
      </c>
    </row>
    <row r="2280" spans="3:14">
      <c r="C2280" s="99" t="str">
        <f>IF(CADA_PROD!C2280="","",CADA_PROD!C2280)</f>
        <v/>
      </c>
      <c r="D2280" s="100" t="str">
        <f>IF(CADA_PROD!D2280="","",CADA_PROD!D2280)</f>
        <v/>
      </c>
      <c r="E2280" s="101" t="str">
        <f>IF(CADA_PROD!E2280="","",CADA_PROD!E2280)</f>
        <v/>
      </c>
      <c r="F2280" s="101" t="str">
        <f>IF(CADA_PROD!D2280="","",SUMIFS(MOVI_ENTR!I:I,MOVI_ENTR!D:D,D2280))</f>
        <v/>
      </c>
      <c r="G2280" s="101" t="str">
        <f>IF(CADA_PROD!C2280="","",SUMIFS(MOVI_SAID!H:H,MOVI_SAID!D:D,D2280))</f>
        <v/>
      </c>
      <c r="H2280" s="101" t="str">
        <f t="shared" si="53"/>
        <v/>
      </c>
      <c r="I2280" s="100" t="str">
        <f>IF(CADA_PROD!C2280="","",IFERROR(IF(H2280&lt;=0,"Sem estoque",IF(H2280/E2280&lt;0.25,"Quase sem estoque",IF(H2280/E2280&lt;1.2,"Estoque baixo",IF(H2280/E2280&lt;2,"Estoque moderado","Estoque confortável")))),""))</f>
        <v/>
      </c>
      <c r="J2280" s="102" t="str">
        <f>IF(CADA_PROD!C2280="","",SUMIFS(MOVI_ENTR!M:M,MOVI_ENTR!D:D,D2280))</f>
        <v/>
      </c>
      <c r="K2280" s="103" t="str">
        <f>IF(CADA_PROD!C2280="","",IFERROR($J2280/SUM($J$6:$J$1006),""))</f>
        <v/>
      </c>
      <c r="L2280" s="103" t="str">
        <f>IF(CADA_PROD!C2280="","",IFERROR(H2280/SUM($H$6:$H$1006)+P2280,""))</f>
        <v/>
      </c>
      <c r="M2280" s="102" t="str">
        <f>IF(CADA_PROD!$C2280="","",IFERROR(SUMIFS(MOVI_ENTR!M:M,MOVI_ENTR!D:D,D2280)/SUMIFS(MOVI_ENTR!I:I,MOVI_ENTR!D:D,D2280),0))</f>
        <v/>
      </c>
      <c r="N2280" s="104" t="str">
        <f>IF(CADA_PROD!C2280="","",G2280/E2280)</f>
        <v/>
      </c>
    </row>
    <row r="2281" spans="3:14">
      <c r="C2281" s="99" t="str">
        <f>IF(CADA_PROD!C2281="","",CADA_PROD!C2281)</f>
        <v/>
      </c>
      <c r="D2281" s="100" t="str">
        <f>IF(CADA_PROD!D2281="","",CADA_PROD!D2281)</f>
        <v/>
      </c>
      <c r="E2281" s="101" t="str">
        <f>IF(CADA_PROD!E2281="","",CADA_PROD!E2281)</f>
        <v/>
      </c>
      <c r="F2281" s="101" t="str">
        <f>IF(CADA_PROD!D2281="","",SUMIFS(MOVI_ENTR!I:I,MOVI_ENTR!D:D,D2281))</f>
        <v/>
      </c>
      <c r="G2281" s="101" t="str">
        <f>IF(CADA_PROD!C2281="","",SUMIFS(MOVI_SAID!H:H,MOVI_SAID!D:D,D2281))</f>
        <v/>
      </c>
      <c r="H2281" s="101" t="str">
        <f t="shared" si="53"/>
        <v/>
      </c>
      <c r="I2281" s="100" t="str">
        <f>IF(CADA_PROD!C2281="","",IFERROR(IF(H2281&lt;=0,"Sem estoque",IF(H2281/E2281&lt;0.25,"Quase sem estoque",IF(H2281/E2281&lt;1.2,"Estoque baixo",IF(H2281/E2281&lt;2,"Estoque moderado","Estoque confortável")))),""))</f>
        <v/>
      </c>
      <c r="J2281" s="102" t="str">
        <f>IF(CADA_PROD!C2281="","",SUMIFS(MOVI_ENTR!M:M,MOVI_ENTR!D:D,D2281))</f>
        <v/>
      </c>
      <c r="K2281" s="103" t="str">
        <f>IF(CADA_PROD!C2281="","",IFERROR($J2281/SUM($J$6:$J$1006),""))</f>
        <v/>
      </c>
      <c r="L2281" s="103" t="str">
        <f>IF(CADA_PROD!C2281="","",IFERROR(H2281/SUM($H$6:$H$1006)+P2281,""))</f>
        <v/>
      </c>
      <c r="M2281" s="102" t="str">
        <f>IF(CADA_PROD!$C2281="","",IFERROR(SUMIFS(MOVI_ENTR!M:M,MOVI_ENTR!D:D,D2281)/SUMIFS(MOVI_ENTR!I:I,MOVI_ENTR!D:D,D2281),0))</f>
        <v/>
      </c>
      <c r="N2281" s="104" t="str">
        <f>IF(CADA_PROD!C2281="","",G2281/E2281)</f>
        <v/>
      </c>
    </row>
    <row r="2282" spans="3:14">
      <c r="C2282" s="99" t="str">
        <f>IF(CADA_PROD!C2282="","",CADA_PROD!C2282)</f>
        <v/>
      </c>
      <c r="D2282" s="100" t="str">
        <f>IF(CADA_PROD!D2282="","",CADA_PROD!D2282)</f>
        <v/>
      </c>
      <c r="E2282" s="101" t="str">
        <f>IF(CADA_PROD!E2282="","",CADA_PROD!E2282)</f>
        <v/>
      </c>
      <c r="F2282" s="101" t="str">
        <f>IF(CADA_PROD!D2282="","",SUMIFS(MOVI_ENTR!I:I,MOVI_ENTR!D:D,D2282))</f>
        <v/>
      </c>
      <c r="G2282" s="101" t="str">
        <f>IF(CADA_PROD!C2282="","",SUMIFS(MOVI_SAID!H:H,MOVI_SAID!D:D,D2282))</f>
        <v/>
      </c>
      <c r="H2282" s="101" t="str">
        <f t="shared" si="53"/>
        <v/>
      </c>
      <c r="I2282" s="100" t="str">
        <f>IF(CADA_PROD!C2282="","",IFERROR(IF(H2282&lt;=0,"Sem estoque",IF(H2282/E2282&lt;0.25,"Quase sem estoque",IF(H2282/E2282&lt;1.2,"Estoque baixo",IF(H2282/E2282&lt;2,"Estoque moderado","Estoque confortável")))),""))</f>
        <v/>
      </c>
      <c r="J2282" s="102" t="str">
        <f>IF(CADA_PROD!C2282="","",SUMIFS(MOVI_ENTR!M:M,MOVI_ENTR!D:D,D2282))</f>
        <v/>
      </c>
      <c r="K2282" s="103" t="str">
        <f>IF(CADA_PROD!C2282="","",IFERROR($J2282/SUM($J$6:$J$1006),""))</f>
        <v/>
      </c>
      <c r="L2282" s="103" t="str">
        <f>IF(CADA_PROD!C2282="","",IFERROR(H2282/SUM($H$6:$H$1006)+P2282,""))</f>
        <v/>
      </c>
      <c r="M2282" s="102" t="str">
        <f>IF(CADA_PROD!$C2282="","",IFERROR(SUMIFS(MOVI_ENTR!M:M,MOVI_ENTR!D:D,D2282)/SUMIFS(MOVI_ENTR!I:I,MOVI_ENTR!D:D,D2282),0))</f>
        <v/>
      </c>
      <c r="N2282" s="104" t="str">
        <f>IF(CADA_PROD!C2282="","",G2282/E2282)</f>
        <v/>
      </c>
    </row>
    <row r="2283" spans="3:14">
      <c r="C2283" s="99" t="str">
        <f>IF(CADA_PROD!C2283="","",CADA_PROD!C2283)</f>
        <v/>
      </c>
      <c r="D2283" s="100" t="str">
        <f>IF(CADA_PROD!D2283="","",CADA_PROD!D2283)</f>
        <v/>
      </c>
      <c r="E2283" s="101" t="str">
        <f>IF(CADA_PROD!E2283="","",CADA_PROD!E2283)</f>
        <v/>
      </c>
      <c r="F2283" s="101" t="str">
        <f>IF(CADA_PROD!D2283="","",SUMIFS(MOVI_ENTR!I:I,MOVI_ENTR!D:D,D2283))</f>
        <v/>
      </c>
      <c r="G2283" s="101" t="str">
        <f>IF(CADA_PROD!C2283="","",SUMIFS(MOVI_SAID!H:H,MOVI_SAID!D:D,D2283))</f>
        <v/>
      </c>
      <c r="H2283" s="101" t="str">
        <f t="shared" ref="H2283:H2346" si="54">IFERROR(F2283-G2283,"")</f>
        <v/>
      </c>
      <c r="I2283" s="100" t="str">
        <f>IF(CADA_PROD!C2283="","",IFERROR(IF(H2283&lt;=0,"Sem estoque",IF(H2283/E2283&lt;0.25,"Quase sem estoque",IF(H2283/E2283&lt;1.2,"Estoque baixo",IF(H2283/E2283&lt;2,"Estoque moderado","Estoque confortável")))),""))</f>
        <v/>
      </c>
      <c r="J2283" s="102" t="str">
        <f>IF(CADA_PROD!C2283="","",SUMIFS(MOVI_ENTR!M:M,MOVI_ENTR!D:D,D2283))</f>
        <v/>
      </c>
      <c r="K2283" s="103" t="str">
        <f>IF(CADA_PROD!C2283="","",IFERROR($J2283/SUM($J$6:$J$1006),""))</f>
        <v/>
      </c>
      <c r="L2283" s="103" t="str">
        <f>IF(CADA_PROD!C2283="","",IFERROR(H2283/SUM($H$6:$H$1006)+P2283,""))</f>
        <v/>
      </c>
      <c r="M2283" s="102" t="str">
        <f>IF(CADA_PROD!$C2283="","",IFERROR(SUMIFS(MOVI_ENTR!M:M,MOVI_ENTR!D:D,D2283)/SUMIFS(MOVI_ENTR!I:I,MOVI_ENTR!D:D,D2283),0))</f>
        <v/>
      </c>
      <c r="N2283" s="104" t="str">
        <f>IF(CADA_PROD!C2283="","",G2283/E2283)</f>
        <v/>
      </c>
    </row>
    <row r="2284" spans="3:14">
      <c r="C2284" s="99" t="str">
        <f>IF(CADA_PROD!C2284="","",CADA_PROD!C2284)</f>
        <v/>
      </c>
      <c r="D2284" s="100" t="str">
        <f>IF(CADA_PROD!D2284="","",CADA_PROD!D2284)</f>
        <v/>
      </c>
      <c r="E2284" s="101" t="str">
        <f>IF(CADA_PROD!E2284="","",CADA_PROD!E2284)</f>
        <v/>
      </c>
      <c r="F2284" s="101" t="str">
        <f>IF(CADA_PROD!D2284="","",SUMIFS(MOVI_ENTR!I:I,MOVI_ENTR!D:D,D2284))</f>
        <v/>
      </c>
      <c r="G2284" s="101" t="str">
        <f>IF(CADA_PROD!C2284="","",SUMIFS(MOVI_SAID!H:H,MOVI_SAID!D:D,D2284))</f>
        <v/>
      </c>
      <c r="H2284" s="101" t="str">
        <f t="shared" si="54"/>
        <v/>
      </c>
      <c r="I2284" s="100" t="str">
        <f>IF(CADA_PROD!C2284="","",IFERROR(IF(H2284&lt;=0,"Sem estoque",IF(H2284/E2284&lt;0.25,"Quase sem estoque",IF(H2284/E2284&lt;1.2,"Estoque baixo",IF(H2284/E2284&lt;2,"Estoque moderado","Estoque confortável")))),""))</f>
        <v/>
      </c>
      <c r="J2284" s="102" t="str">
        <f>IF(CADA_PROD!C2284="","",SUMIFS(MOVI_ENTR!M:M,MOVI_ENTR!D:D,D2284))</f>
        <v/>
      </c>
      <c r="K2284" s="103" t="str">
        <f>IF(CADA_PROD!C2284="","",IFERROR($J2284/SUM($J$6:$J$1006),""))</f>
        <v/>
      </c>
      <c r="L2284" s="103" t="str">
        <f>IF(CADA_PROD!C2284="","",IFERROR(H2284/SUM($H$6:$H$1006)+P2284,""))</f>
        <v/>
      </c>
      <c r="M2284" s="102" t="str">
        <f>IF(CADA_PROD!$C2284="","",IFERROR(SUMIFS(MOVI_ENTR!M:M,MOVI_ENTR!D:D,D2284)/SUMIFS(MOVI_ENTR!I:I,MOVI_ENTR!D:D,D2284),0))</f>
        <v/>
      </c>
      <c r="N2284" s="104" t="str">
        <f>IF(CADA_PROD!C2284="","",G2284/E2284)</f>
        <v/>
      </c>
    </row>
    <row r="2285" spans="3:14">
      <c r="C2285" s="99" t="str">
        <f>IF(CADA_PROD!C2285="","",CADA_PROD!C2285)</f>
        <v/>
      </c>
      <c r="D2285" s="100" t="str">
        <f>IF(CADA_PROD!D2285="","",CADA_PROD!D2285)</f>
        <v/>
      </c>
      <c r="E2285" s="101" t="str">
        <f>IF(CADA_PROD!E2285="","",CADA_PROD!E2285)</f>
        <v/>
      </c>
      <c r="F2285" s="101" t="str">
        <f>IF(CADA_PROD!D2285="","",SUMIFS(MOVI_ENTR!I:I,MOVI_ENTR!D:D,D2285))</f>
        <v/>
      </c>
      <c r="G2285" s="101" t="str">
        <f>IF(CADA_PROD!C2285="","",SUMIFS(MOVI_SAID!H:H,MOVI_SAID!D:D,D2285))</f>
        <v/>
      </c>
      <c r="H2285" s="101" t="str">
        <f t="shared" si="54"/>
        <v/>
      </c>
      <c r="I2285" s="100" t="str">
        <f>IF(CADA_PROD!C2285="","",IFERROR(IF(H2285&lt;=0,"Sem estoque",IF(H2285/E2285&lt;0.25,"Quase sem estoque",IF(H2285/E2285&lt;1.2,"Estoque baixo",IF(H2285/E2285&lt;2,"Estoque moderado","Estoque confortável")))),""))</f>
        <v/>
      </c>
      <c r="J2285" s="102" t="str">
        <f>IF(CADA_PROD!C2285="","",SUMIFS(MOVI_ENTR!M:M,MOVI_ENTR!D:D,D2285))</f>
        <v/>
      </c>
      <c r="K2285" s="103" t="str">
        <f>IF(CADA_PROD!C2285="","",IFERROR($J2285/SUM($J$6:$J$1006),""))</f>
        <v/>
      </c>
      <c r="L2285" s="103" t="str">
        <f>IF(CADA_PROD!C2285="","",IFERROR(H2285/SUM($H$6:$H$1006)+P2285,""))</f>
        <v/>
      </c>
      <c r="M2285" s="102" t="str">
        <f>IF(CADA_PROD!$C2285="","",IFERROR(SUMIFS(MOVI_ENTR!M:M,MOVI_ENTR!D:D,D2285)/SUMIFS(MOVI_ENTR!I:I,MOVI_ENTR!D:D,D2285),0))</f>
        <v/>
      </c>
      <c r="N2285" s="104" t="str">
        <f>IF(CADA_PROD!C2285="","",G2285/E2285)</f>
        <v/>
      </c>
    </row>
    <row r="2286" spans="3:14">
      <c r="C2286" s="99" t="str">
        <f>IF(CADA_PROD!C2286="","",CADA_PROD!C2286)</f>
        <v/>
      </c>
      <c r="D2286" s="100" t="str">
        <f>IF(CADA_PROD!D2286="","",CADA_PROD!D2286)</f>
        <v/>
      </c>
      <c r="E2286" s="101" t="str">
        <f>IF(CADA_PROD!E2286="","",CADA_PROD!E2286)</f>
        <v/>
      </c>
      <c r="F2286" s="101" t="str">
        <f>IF(CADA_PROD!D2286="","",SUMIFS(MOVI_ENTR!I:I,MOVI_ENTR!D:D,D2286))</f>
        <v/>
      </c>
      <c r="G2286" s="101" t="str">
        <f>IF(CADA_PROD!C2286="","",SUMIFS(MOVI_SAID!H:H,MOVI_SAID!D:D,D2286))</f>
        <v/>
      </c>
      <c r="H2286" s="101" t="str">
        <f t="shared" si="54"/>
        <v/>
      </c>
      <c r="I2286" s="100" t="str">
        <f>IF(CADA_PROD!C2286="","",IFERROR(IF(H2286&lt;=0,"Sem estoque",IF(H2286/E2286&lt;0.25,"Quase sem estoque",IF(H2286/E2286&lt;1.2,"Estoque baixo",IF(H2286/E2286&lt;2,"Estoque moderado","Estoque confortável")))),""))</f>
        <v/>
      </c>
      <c r="J2286" s="102" t="str">
        <f>IF(CADA_PROD!C2286="","",SUMIFS(MOVI_ENTR!M:M,MOVI_ENTR!D:D,D2286))</f>
        <v/>
      </c>
      <c r="K2286" s="103" t="str">
        <f>IF(CADA_PROD!C2286="","",IFERROR($J2286/SUM($J$6:$J$1006),""))</f>
        <v/>
      </c>
      <c r="L2286" s="103" t="str">
        <f>IF(CADA_PROD!C2286="","",IFERROR(H2286/SUM($H$6:$H$1006)+P2286,""))</f>
        <v/>
      </c>
      <c r="M2286" s="102" t="str">
        <f>IF(CADA_PROD!$C2286="","",IFERROR(SUMIFS(MOVI_ENTR!M:M,MOVI_ENTR!D:D,D2286)/SUMIFS(MOVI_ENTR!I:I,MOVI_ENTR!D:D,D2286),0))</f>
        <v/>
      </c>
      <c r="N2286" s="104" t="str">
        <f>IF(CADA_PROD!C2286="","",G2286/E2286)</f>
        <v/>
      </c>
    </row>
    <row r="2287" spans="3:14">
      <c r="C2287" s="99" t="str">
        <f>IF(CADA_PROD!C2287="","",CADA_PROD!C2287)</f>
        <v/>
      </c>
      <c r="D2287" s="100" t="str">
        <f>IF(CADA_PROD!D2287="","",CADA_PROD!D2287)</f>
        <v/>
      </c>
      <c r="E2287" s="101" t="str">
        <f>IF(CADA_PROD!E2287="","",CADA_PROD!E2287)</f>
        <v/>
      </c>
      <c r="F2287" s="101" t="str">
        <f>IF(CADA_PROD!D2287="","",SUMIFS(MOVI_ENTR!I:I,MOVI_ENTR!D:D,D2287))</f>
        <v/>
      </c>
      <c r="G2287" s="101" t="str">
        <f>IF(CADA_PROD!C2287="","",SUMIFS(MOVI_SAID!H:H,MOVI_SAID!D:D,D2287))</f>
        <v/>
      </c>
      <c r="H2287" s="101" t="str">
        <f t="shared" si="54"/>
        <v/>
      </c>
      <c r="I2287" s="100" t="str">
        <f>IF(CADA_PROD!C2287="","",IFERROR(IF(H2287&lt;=0,"Sem estoque",IF(H2287/E2287&lt;0.25,"Quase sem estoque",IF(H2287/E2287&lt;1.2,"Estoque baixo",IF(H2287/E2287&lt;2,"Estoque moderado","Estoque confortável")))),""))</f>
        <v/>
      </c>
      <c r="J2287" s="102" t="str">
        <f>IF(CADA_PROD!C2287="","",SUMIFS(MOVI_ENTR!M:M,MOVI_ENTR!D:D,D2287))</f>
        <v/>
      </c>
      <c r="K2287" s="103" t="str">
        <f>IF(CADA_PROD!C2287="","",IFERROR($J2287/SUM($J$6:$J$1006),""))</f>
        <v/>
      </c>
      <c r="L2287" s="103" t="str">
        <f>IF(CADA_PROD!C2287="","",IFERROR(H2287/SUM($H$6:$H$1006)+P2287,""))</f>
        <v/>
      </c>
      <c r="M2287" s="102" t="str">
        <f>IF(CADA_PROD!$C2287="","",IFERROR(SUMIFS(MOVI_ENTR!M:M,MOVI_ENTR!D:D,D2287)/SUMIFS(MOVI_ENTR!I:I,MOVI_ENTR!D:D,D2287),0))</f>
        <v/>
      </c>
      <c r="N2287" s="104" t="str">
        <f>IF(CADA_PROD!C2287="","",G2287/E2287)</f>
        <v/>
      </c>
    </row>
    <row r="2288" spans="3:14">
      <c r="C2288" s="99" t="str">
        <f>IF(CADA_PROD!C2288="","",CADA_PROD!C2288)</f>
        <v/>
      </c>
      <c r="D2288" s="100" t="str">
        <f>IF(CADA_PROD!D2288="","",CADA_PROD!D2288)</f>
        <v/>
      </c>
      <c r="E2288" s="101" t="str">
        <f>IF(CADA_PROD!E2288="","",CADA_PROD!E2288)</f>
        <v/>
      </c>
      <c r="F2288" s="101" t="str">
        <f>IF(CADA_PROD!D2288="","",SUMIFS(MOVI_ENTR!I:I,MOVI_ENTR!D:D,D2288))</f>
        <v/>
      </c>
      <c r="G2288" s="101" t="str">
        <f>IF(CADA_PROD!C2288="","",SUMIFS(MOVI_SAID!H:H,MOVI_SAID!D:D,D2288))</f>
        <v/>
      </c>
      <c r="H2288" s="101" t="str">
        <f t="shared" si="54"/>
        <v/>
      </c>
      <c r="I2288" s="100" t="str">
        <f>IF(CADA_PROD!C2288="","",IFERROR(IF(H2288&lt;=0,"Sem estoque",IF(H2288/E2288&lt;0.25,"Quase sem estoque",IF(H2288/E2288&lt;1.2,"Estoque baixo",IF(H2288/E2288&lt;2,"Estoque moderado","Estoque confortável")))),""))</f>
        <v/>
      </c>
      <c r="J2288" s="102" t="str">
        <f>IF(CADA_PROD!C2288="","",SUMIFS(MOVI_ENTR!M:M,MOVI_ENTR!D:D,D2288))</f>
        <v/>
      </c>
      <c r="K2288" s="103" t="str">
        <f>IF(CADA_PROD!C2288="","",IFERROR($J2288/SUM($J$6:$J$1006),""))</f>
        <v/>
      </c>
      <c r="L2288" s="103" t="str">
        <f>IF(CADA_PROD!C2288="","",IFERROR(H2288/SUM($H$6:$H$1006)+P2288,""))</f>
        <v/>
      </c>
      <c r="M2288" s="102" t="str">
        <f>IF(CADA_PROD!$C2288="","",IFERROR(SUMIFS(MOVI_ENTR!M:M,MOVI_ENTR!D:D,D2288)/SUMIFS(MOVI_ENTR!I:I,MOVI_ENTR!D:D,D2288),0))</f>
        <v/>
      </c>
      <c r="N2288" s="104" t="str">
        <f>IF(CADA_PROD!C2288="","",G2288/E2288)</f>
        <v/>
      </c>
    </row>
    <row r="2289" spans="3:14">
      <c r="C2289" s="99" t="str">
        <f>IF(CADA_PROD!C2289="","",CADA_PROD!C2289)</f>
        <v/>
      </c>
      <c r="D2289" s="100" t="str">
        <f>IF(CADA_PROD!D2289="","",CADA_PROD!D2289)</f>
        <v/>
      </c>
      <c r="E2289" s="101" t="str">
        <f>IF(CADA_PROD!E2289="","",CADA_PROD!E2289)</f>
        <v/>
      </c>
      <c r="F2289" s="101" t="str">
        <f>IF(CADA_PROD!D2289="","",SUMIFS(MOVI_ENTR!I:I,MOVI_ENTR!D:D,D2289))</f>
        <v/>
      </c>
      <c r="G2289" s="101" t="str">
        <f>IF(CADA_PROD!C2289="","",SUMIFS(MOVI_SAID!H:H,MOVI_SAID!D:D,D2289))</f>
        <v/>
      </c>
      <c r="H2289" s="101" t="str">
        <f t="shared" si="54"/>
        <v/>
      </c>
      <c r="I2289" s="100" t="str">
        <f>IF(CADA_PROD!C2289="","",IFERROR(IF(H2289&lt;=0,"Sem estoque",IF(H2289/E2289&lt;0.25,"Quase sem estoque",IF(H2289/E2289&lt;1.2,"Estoque baixo",IF(H2289/E2289&lt;2,"Estoque moderado","Estoque confortável")))),""))</f>
        <v/>
      </c>
      <c r="J2289" s="102" t="str">
        <f>IF(CADA_PROD!C2289="","",SUMIFS(MOVI_ENTR!M:M,MOVI_ENTR!D:D,D2289))</f>
        <v/>
      </c>
      <c r="K2289" s="103" t="str">
        <f>IF(CADA_PROD!C2289="","",IFERROR($J2289/SUM($J$6:$J$1006),""))</f>
        <v/>
      </c>
      <c r="L2289" s="103" t="str">
        <f>IF(CADA_PROD!C2289="","",IFERROR(H2289/SUM($H$6:$H$1006)+P2289,""))</f>
        <v/>
      </c>
      <c r="M2289" s="102" t="str">
        <f>IF(CADA_PROD!$C2289="","",IFERROR(SUMIFS(MOVI_ENTR!M:M,MOVI_ENTR!D:D,D2289)/SUMIFS(MOVI_ENTR!I:I,MOVI_ENTR!D:D,D2289),0))</f>
        <v/>
      </c>
      <c r="N2289" s="104" t="str">
        <f>IF(CADA_PROD!C2289="","",G2289/E2289)</f>
        <v/>
      </c>
    </row>
    <row r="2290" spans="3:14">
      <c r="C2290" s="99" t="str">
        <f>IF(CADA_PROD!C2290="","",CADA_PROD!C2290)</f>
        <v/>
      </c>
      <c r="D2290" s="100" t="str">
        <f>IF(CADA_PROD!D2290="","",CADA_PROD!D2290)</f>
        <v/>
      </c>
      <c r="E2290" s="101" t="str">
        <f>IF(CADA_PROD!E2290="","",CADA_PROD!E2290)</f>
        <v/>
      </c>
      <c r="F2290" s="101" t="str">
        <f>IF(CADA_PROD!D2290="","",SUMIFS(MOVI_ENTR!I:I,MOVI_ENTR!D:D,D2290))</f>
        <v/>
      </c>
      <c r="G2290" s="101" t="str">
        <f>IF(CADA_PROD!C2290="","",SUMIFS(MOVI_SAID!H:H,MOVI_SAID!D:D,D2290))</f>
        <v/>
      </c>
      <c r="H2290" s="101" t="str">
        <f t="shared" si="54"/>
        <v/>
      </c>
      <c r="I2290" s="100" t="str">
        <f>IF(CADA_PROD!C2290="","",IFERROR(IF(H2290&lt;=0,"Sem estoque",IF(H2290/E2290&lt;0.25,"Quase sem estoque",IF(H2290/E2290&lt;1.2,"Estoque baixo",IF(H2290/E2290&lt;2,"Estoque moderado","Estoque confortável")))),""))</f>
        <v/>
      </c>
      <c r="J2290" s="102" t="str">
        <f>IF(CADA_PROD!C2290="","",SUMIFS(MOVI_ENTR!M:M,MOVI_ENTR!D:D,D2290))</f>
        <v/>
      </c>
      <c r="K2290" s="103" t="str">
        <f>IF(CADA_PROD!C2290="","",IFERROR($J2290/SUM($J$6:$J$1006),""))</f>
        <v/>
      </c>
      <c r="L2290" s="103" t="str">
        <f>IF(CADA_PROD!C2290="","",IFERROR(H2290/SUM($H$6:$H$1006)+P2290,""))</f>
        <v/>
      </c>
      <c r="M2290" s="102" t="str">
        <f>IF(CADA_PROD!$C2290="","",IFERROR(SUMIFS(MOVI_ENTR!M:M,MOVI_ENTR!D:D,D2290)/SUMIFS(MOVI_ENTR!I:I,MOVI_ENTR!D:D,D2290),0))</f>
        <v/>
      </c>
      <c r="N2290" s="104" t="str">
        <f>IF(CADA_PROD!C2290="","",G2290/E2290)</f>
        <v/>
      </c>
    </row>
    <row r="2291" spans="3:14">
      <c r="C2291" s="99" t="str">
        <f>IF(CADA_PROD!C2291="","",CADA_PROD!C2291)</f>
        <v/>
      </c>
      <c r="D2291" s="100" t="str">
        <f>IF(CADA_PROD!D2291="","",CADA_PROD!D2291)</f>
        <v/>
      </c>
      <c r="E2291" s="101" t="str">
        <f>IF(CADA_PROD!E2291="","",CADA_PROD!E2291)</f>
        <v/>
      </c>
      <c r="F2291" s="101" t="str">
        <f>IF(CADA_PROD!D2291="","",SUMIFS(MOVI_ENTR!I:I,MOVI_ENTR!D:D,D2291))</f>
        <v/>
      </c>
      <c r="G2291" s="101" t="str">
        <f>IF(CADA_PROD!C2291="","",SUMIFS(MOVI_SAID!H:H,MOVI_SAID!D:D,D2291))</f>
        <v/>
      </c>
      <c r="H2291" s="101" t="str">
        <f t="shared" si="54"/>
        <v/>
      </c>
      <c r="I2291" s="100" t="str">
        <f>IF(CADA_PROD!C2291="","",IFERROR(IF(H2291&lt;=0,"Sem estoque",IF(H2291/E2291&lt;0.25,"Quase sem estoque",IF(H2291/E2291&lt;1.2,"Estoque baixo",IF(H2291/E2291&lt;2,"Estoque moderado","Estoque confortável")))),""))</f>
        <v/>
      </c>
      <c r="J2291" s="102" t="str">
        <f>IF(CADA_PROD!C2291="","",SUMIFS(MOVI_ENTR!M:M,MOVI_ENTR!D:D,D2291))</f>
        <v/>
      </c>
      <c r="K2291" s="103" t="str">
        <f>IF(CADA_PROD!C2291="","",IFERROR($J2291/SUM($J$6:$J$1006),""))</f>
        <v/>
      </c>
      <c r="L2291" s="103" t="str">
        <f>IF(CADA_PROD!C2291="","",IFERROR(H2291/SUM($H$6:$H$1006)+P2291,""))</f>
        <v/>
      </c>
      <c r="M2291" s="102" t="str">
        <f>IF(CADA_PROD!$C2291="","",IFERROR(SUMIFS(MOVI_ENTR!M:M,MOVI_ENTR!D:D,D2291)/SUMIFS(MOVI_ENTR!I:I,MOVI_ENTR!D:D,D2291),0))</f>
        <v/>
      </c>
      <c r="N2291" s="104" t="str">
        <f>IF(CADA_PROD!C2291="","",G2291/E2291)</f>
        <v/>
      </c>
    </row>
    <row r="2292" spans="3:14">
      <c r="C2292" s="99" t="str">
        <f>IF(CADA_PROD!C2292="","",CADA_PROD!C2292)</f>
        <v/>
      </c>
      <c r="D2292" s="100" t="str">
        <f>IF(CADA_PROD!D2292="","",CADA_PROD!D2292)</f>
        <v/>
      </c>
      <c r="E2292" s="101" t="str">
        <f>IF(CADA_PROD!E2292="","",CADA_PROD!E2292)</f>
        <v/>
      </c>
      <c r="F2292" s="101" t="str">
        <f>IF(CADA_PROD!D2292="","",SUMIFS(MOVI_ENTR!I:I,MOVI_ENTR!D:D,D2292))</f>
        <v/>
      </c>
      <c r="G2292" s="101" t="str">
        <f>IF(CADA_PROD!C2292="","",SUMIFS(MOVI_SAID!H:H,MOVI_SAID!D:D,D2292))</f>
        <v/>
      </c>
      <c r="H2292" s="101" t="str">
        <f t="shared" si="54"/>
        <v/>
      </c>
      <c r="I2292" s="100" t="str">
        <f>IF(CADA_PROD!C2292="","",IFERROR(IF(H2292&lt;=0,"Sem estoque",IF(H2292/E2292&lt;0.25,"Quase sem estoque",IF(H2292/E2292&lt;1.2,"Estoque baixo",IF(H2292/E2292&lt;2,"Estoque moderado","Estoque confortável")))),""))</f>
        <v/>
      </c>
      <c r="J2292" s="102" t="str">
        <f>IF(CADA_PROD!C2292="","",SUMIFS(MOVI_ENTR!M:M,MOVI_ENTR!D:D,D2292))</f>
        <v/>
      </c>
      <c r="K2292" s="103" t="str">
        <f>IF(CADA_PROD!C2292="","",IFERROR($J2292/SUM($J$6:$J$1006),""))</f>
        <v/>
      </c>
      <c r="L2292" s="103" t="str">
        <f>IF(CADA_PROD!C2292="","",IFERROR(H2292/SUM($H$6:$H$1006)+P2292,""))</f>
        <v/>
      </c>
      <c r="M2292" s="102" t="str">
        <f>IF(CADA_PROD!$C2292="","",IFERROR(SUMIFS(MOVI_ENTR!M:M,MOVI_ENTR!D:D,D2292)/SUMIFS(MOVI_ENTR!I:I,MOVI_ENTR!D:D,D2292),0))</f>
        <v/>
      </c>
      <c r="N2292" s="104" t="str">
        <f>IF(CADA_PROD!C2292="","",G2292/E2292)</f>
        <v/>
      </c>
    </row>
    <row r="2293" spans="3:14">
      <c r="C2293" s="99" t="str">
        <f>IF(CADA_PROD!C2293="","",CADA_PROD!C2293)</f>
        <v/>
      </c>
      <c r="D2293" s="100" t="str">
        <f>IF(CADA_PROD!D2293="","",CADA_PROD!D2293)</f>
        <v/>
      </c>
      <c r="E2293" s="101" t="str">
        <f>IF(CADA_PROD!E2293="","",CADA_PROD!E2293)</f>
        <v/>
      </c>
      <c r="F2293" s="101" t="str">
        <f>IF(CADA_PROD!D2293="","",SUMIFS(MOVI_ENTR!I:I,MOVI_ENTR!D:D,D2293))</f>
        <v/>
      </c>
      <c r="G2293" s="101" t="str">
        <f>IF(CADA_PROD!C2293="","",SUMIFS(MOVI_SAID!H:H,MOVI_SAID!D:D,D2293))</f>
        <v/>
      </c>
      <c r="H2293" s="101" t="str">
        <f t="shared" si="54"/>
        <v/>
      </c>
      <c r="I2293" s="100" t="str">
        <f>IF(CADA_PROD!C2293="","",IFERROR(IF(H2293&lt;=0,"Sem estoque",IF(H2293/E2293&lt;0.25,"Quase sem estoque",IF(H2293/E2293&lt;1.2,"Estoque baixo",IF(H2293/E2293&lt;2,"Estoque moderado","Estoque confortável")))),""))</f>
        <v/>
      </c>
      <c r="J2293" s="102" t="str">
        <f>IF(CADA_PROD!C2293="","",SUMIFS(MOVI_ENTR!M:M,MOVI_ENTR!D:D,D2293))</f>
        <v/>
      </c>
      <c r="K2293" s="103" t="str">
        <f>IF(CADA_PROD!C2293="","",IFERROR($J2293/SUM($J$6:$J$1006),""))</f>
        <v/>
      </c>
      <c r="L2293" s="103" t="str">
        <f>IF(CADA_PROD!C2293="","",IFERROR(H2293/SUM($H$6:$H$1006)+P2293,""))</f>
        <v/>
      </c>
      <c r="M2293" s="102" t="str">
        <f>IF(CADA_PROD!$C2293="","",IFERROR(SUMIFS(MOVI_ENTR!M:M,MOVI_ENTR!D:D,D2293)/SUMIFS(MOVI_ENTR!I:I,MOVI_ENTR!D:D,D2293),0))</f>
        <v/>
      </c>
      <c r="N2293" s="104" t="str">
        <f>IF(CADA_PROD!C2293="","",G2293/E2293)</f>
        <v/>
      </c>
    </row>
    <row r="2294" spans="3:14">
      <c r="C2294" s="99" t="str">
        <f>IF(CADA_PROD!C2294="","",CADA_PROD!C2294)</f>
        <v/>
      </c>
      <c r="D2294" s="100" t="str">
        <f>IF(CADA_PROD!D2294="","",CADA_PROD!D2294)</f>
        <v/>
      </c>
      <c r="E2294" s="101" t="str">
        <f>IF(CADA_PROD!E2294="","",CADA_PROD!E2294)</f>
        <v/>
      </c>
      <c r="F2294" s="101" t="str">
        <f>IF(CADA_PROD!D2294="","",SUMIFS(MOVI_ENTR!I:I,MOVI_ENTR!D:D,D2294))</f>
        <v/>
      </c>
      <c r="G2294" s="101" t="str">
        <f>IF(CADA_PROD!C2294="","",SUMIFS(MOVI_SAID!H:H,MOVI_SAID!D:D,D2294))</f>
        <v/>
      </c>
      <c r="H2294" s="101" t="str">
        <f t="shared" si="54"/>
        <v/>
      </c>
      <c r="I2294" s="100" t="str">
        <f>IF(CADA_PROD!C2294="","",IFERROR(IF(H2294&lt;=0,"Sem estoque",IF(H2294/E2294&lt;0.25,"Quase sem estoque",IF(H2294/E2294&lt;1.2,"Estoque baixo",IF(H2294/E2294&lt;2,"Estoque moderado","Estoque confortável")))),""))</f>
        <v/>
      </c>
      <c r="J2294" s="102" t="str">
        <f>IF(CADA_PROD!C2294="","",SUMIFS(MOVI_ENTR!M:M,MOVI_ENTR!D:D,D2294))</f>
        <v/>
      </c>
      <c r="K2294" s="103" t="str">
        <f>IF(CADA_PROD!C2294="","",IFERROR($J2294/SUM($J$6:$J$1006),""))</f>
        <v/>
      </c>
      <c r="L2294" s="103" t="str">
        <f>IF(CADA_PROD!C2294="","",IFERROR(H2294/SUM($H$6:$H$1006)+P2294,""))</f>
        <v/>
      </c>
      <c r="M2294" s="102" t="str">
        <f>IF(CADA_PROD!$C2294="","",IFERROR(SUMIFS(MOVI_ENTR!M:M,MOVI_ENTR!D:D,D2294)/SUMIFS(MOVI_ENTR!I:I,MOVI_ENTR!D:D,D2294),0))</f>
        <v/>
      </c>
      <c r="N2294" s="104" t="str">
        <f>IF(CADA_PROD!C2294="","",G2294/E2294)</f>
        <v/>
      </c>
    </row>
    <row r="2295" spans="3:14">
      <c r="C2295" s="99" t="str">
        <f>IF(CADA_PROD!C2295="","",CADA_PROD!C2295)</f>
        <v/>
      </c>
      <c r="D2295" s="100" t="str">
        <f>IF(CADA_PROD!D2295="","",CADA_PROD!D2295)</f>
        <v/>
      </c>
      <c r="E2295" s="101" t="str">
        <f>IF(CADA_PROD!E2295="","",CADA_PROD!E2295)</f>
        <v/>
      </c>
      <c r="F2295" s="101" t="str">
        <f>IF(CADA_PROD!D2295="","",SUMIFS(MOVI_ENTR!I:I,MOVI_ENTR!D:D,D2295))</f>
        <v/>
      </c>
      <c r="G2295" s="101" t="str">
        <f>IF(CADA_PROD!C2295="","",SUMIFS(MOVI_SAID!H:H,MOVI_SAID!D:D,D2295))</f>
        <v/>
      </c>
      <c r="H2295" s="101" t="str">
        <f t="shared" si="54"/>
        <v/>
      </c>
      <c r="I2295" s="100" t="str">
        <f>IF(CADA_PROD!C2295="","",IFERROR(IF(H2295&lt;=0,"Sem estoque",IF(H2295/E2295&lt;0.25,"Quase sem estoque",IF(H2295/E2295&lt;1.2,"Estoque baixo",IF(H2295/E2295&lt;2,"Estoque moderado","Estoque confortável")))),""))</f>
        <v/>
      </c>
      <c r="J2295" s="102" t="str">
        <f>IF(CADA_PROD!C2295="","",SUMIFS(MOVI_ENTR!M:M,MOVI_ENTR!D:D,D2295))</f>
        <v/>
      </c>
      <c r="K2295" s="103" t="str">
        <f>IF(CADA_PROD!C2295="","",IFERROR($J2295/SUM($J$6:$J$1006),""))</f>
        <v/>
      </c>
      <c r="L2295" s="103" t="str">
        <f>IF(CADA_PROD!C2295="","",IFERROR(H2295/SUM($H$6:$H$1006)+P2295,""))</f>
        <v/>
      </c>
      <c r="M2295" s="102" t="str">
        <f>IF(CADA_PROD!$C2295="","",IFERROR(SUMIFS(MOVI_ENTR!M:M,MOVI_ENTR!D:D,D2295)/SUMIFS(MOVI_ENTR!I:I,MOVI_ENTR!D:D,D2295),0))</f>
        <v/>
      </c>
      <c r="N2295" s="104" t="str">
        <f>IF(CADA_PROD!C2295="","",G2295/E2295)</f>
        <v/>
      </c>
    </row>
    <row r="2296" spans="3:14">
      <c r="C2296" s="99" t="str">
        <f>IF(CADA_PROD!C2296="","",CADA_PROD!C2296)</f>
        <v/>
      </c>
      <c r="D2296" s="100" t="str">
        <f>IF(CADA_PROD!D2296="","",CADA_PROD!D2296)</f>
        <v/>
      </c>
      <c r="E2296" s="101" t="str">
        <f>IF(CADA_PROD!E2296="","",CADA_PROD!E2296)</f>
        <v/>
      </c>
      <c r="F2296" s="101" t="str">
        <f>IF(CADA_PROD!D2296="","",SUMIFS(MOVI_ENTR!I:I,MOVI_ENTR!D:D,D2296))</f>
        <v/>
      </c>
      <c r="G2296" s="101" t="str">
        <f>IF(CADA_PROD!C2296="","",SUMIFS(MOVI_SAID!H:H,MOVI_SAID!D:D,D2296))</f>
        <v/>
      </c>
      <c r="H2296" s="101" t="str">
        <f t="shared" si="54"/>
        <v/>
      </c>
      <c r="I2296" s="100" t="str">
        <f>IF(CADA_PROD!C2296="","",IFERROR(IF(H2296&lt;=0,"Sem estoque",IF(H2296/E2296&lt;0.25,"Quase sem estoque",IF(H2296/E2296&lt;1.2,"Estoque baixo",IF(H2296/E2296&lt;2,"Estoque moderado","Estoque confortável")))),""))</f>
        <v/>
      </c>
      <c r="J2296" s="102" t="str">
        <f>IF(CADA_PROD!C2296="","",SUMIFS(MOVI_ENTR!M:M,MOVI_ENTR!D:D,D2296))</f>
        <v/>
      </c>
      <c r="K2296" s="103" t="str">
        <f>IF(CADA_PROD!C2296="","",IFERROR($J2296/SUM($J$6:$J$1006),""))</f>
        <v/>
      </c>
      <c r="L2296" s="103" t="str">
        <f>IF(CADA_PROD!C2296="","",IFERROR(H2296/SUM($H$6:$H$1006)+P2296,""))</f>
        <v/>
      </c>
      <c r="M2296" s="102" t="str">
        <f>IF(CADA_PROD!$C2296="","",IFERROR(SUMIFS(MOVI_ENTR!M:M,MOVI_ENTR!D:D,D2296)/SUMIFS(MOVI_ENTR!I:I,MOVI_ENTR!D:D,D2296),0))</f>
        <v/>
      </c>
      <c r="N2296" s="104" t="str">
        <f>IF(CADA_PROD!C2296="","",G2296/E2296)</f>
        <v/>
      </c>
    </row>
    <row r="2297" spans="3:14">
      <c r="C2297" s="99" t="str">
        <f>IF(CADA_PROD!C2297="","",CADA_PROD!C2297)</f>
        <v/>
      </c>
      <c r="D2297" s="100" t="str">
        <f>IF(CADA_PROD!D2297="","",CADA_PROD!D2297)</f>
        <v/>
      </c>
      <c r="E2297" s="101" t="str">
        <f>IF(CADA_PROD!E2297="","",CADA_PROD!E2297)</f>
        <v/>
      </c>
      <c r="F2297" s="101" t="str">
        <f>IF(CADA_PROD!D2297="","",SUMIFS(MOVI_ENTR!I:I,MOVI_ENTR!D:D,D2297))</f>
        <v/>
      </c>
      <c r="G2297" s="101" t="str">
        <f>IF(CADA_PROD!C2297="","",SUMIFS(MOVI_SAID!H:H,MOVI_SAID!D:D,D2297))</f>
        <v/>
      </c>
      <c r="H2297" s="101" t="str">
        <f t="shared" si="54"/>
        <v/>
      </c>
      <c r="I2297" s="100" t="str">
        <f>IF(CADA_PROD!C2297="","",IFERROR(IF(H2297&lt;=0,"Sem estoque",IF(H2297/E2297&lt;0.25,"Quase sem estoque",IF(H2297/E2297&lt;1.2,"Estoque baixo",IF(H2297/E2297&lt;2,"Estoque moderado","Estoque confortável")))),""))</f>
        <v/>
      </c>
      <c r="J2297" s="102" t="str">
        <f>IF(CADA_PROD!C2297="","",SUMIFS(MOVI_ENTR!M:M,MOVI_ENTR!D:D,D2297))</f>
        <v/>
      </c>
      <c r="K2297" s="103" t="str">
        <f>IF(CADA_PROD!C2297="","",IFERROR($J2297/SUM($J$6:$J$1006),""))</f>
        <v/>
      </c>
      <c r="L2297" s="103" t="str">
        <f>IF(CADA_PROD!C2297="","",IFERROR(H2297/SUM($H$6:$H$1006)+P2297,""))</f>
        <v/>
      </c>
      <c r="M2297" s="102" t="str">
        <f>IF(CADA_PROD!$C2297="","",IFERROR(SUMIFS(MOVI_ENTR!M:M,MOVI_ENTR!D:D,D2297)/SUMIFS(MOVI_ENTR!I:I,MOVI_ENTR!D:D,D2297),0))</f>
        <v/>
      </c>
      <c r="N2297" s="104" t="str">
        <f>IF(CADA_PROD!C2297="","",G2297/E2297)</f>
        <v/>
      </c>
    </row>
    <row r="2298" spans="3:14">
      <c r="C2298" s="99" t="str">
        <f>IF(CADA_PROD!C2298="","",CADA_PROD!C2298)</f>
        <v/>
      </c>
      <c r="D2298" s="100" t="str">
        <f>IF(CADA_PROD!D2298="","",CADA_PROD!D2298)</f>
        <v/>
      </c>
      <c r="E2298" s="101" t="str">
        <f>IF(CADA_PROD!E2298="","",CADA_PROD!E2298)</f>
        <v/>
      </c>
      <c r="F2298" s="101" t="str">
        <f>IF(CADA_PROD!D2298="","",SUMIFS(MOVI_ENTR!I:I,MOVI_ENTR!D:D,D2298))</f>
        <v/>
      </c>
      <c r="G2298" s="101" t="str">
        <f>IF(CADA_PROD!C2298="","",SUMIFS(MOVI_SAID!H:H,MOVI_SAID!D:D,D2298))</f>
        <v/>
      </c>
      <c r="H2298" s="101" t="str">
        <f t="shared" si="54"/>
        <v/>
      </c>
      <c r="I2298" s="100" t="str">
        <f>IF(CADA_PROD!C2298="","",IFERROR(IF(H2298&lt;=0,"Sem estoque",IF(H2298/E2298&lt;0.25,"Quase sem estoque",IF(H2298/E2298&lt;1.2,"Estoque baixo",IF(H2298/E2298&lt;2,"Estoque moderado","Estoque confortável")))),""))</f>
        <v/>
      </c>
      <c r="J2298" s="102" t="str">
        <f>IF(CADA_PROD!C2298="","",SUMIFS(MOVI_ENTR!M:M,MOVI_ENTR!D:D,D2298))</f>
        <v/>
      </c>
      <c r="K2298" s="103" t="str">
        <f>IF(CADA_PROD!C2298="","",IFERROR($J2298/SUM($J$6:$J$1006),""))</f>
        <v/>
      </c>
      <c r="L2298" s="103" t="str">
        <f>IF(CADA_PROD!C2298="","",IFERROR(H2298/SUM($H$6:$H$1006)+P2298,""))</f>
        <v/>
      </c>
      <c r="M2298" s="102" t="str">
        <f>IF(CADA_PROD!$C2298="","",IFERROR(SUMIFS(MOVI_ENTR!M:M,MOVI_ENTR!D:D,D2298)/SUMIFS(MOVI_ENTR!I:I,MOVI_ENTR!D:D,D2298),0))</f>
        <v/>
      </c>
      <c r="N2298" s="104" t="str">
        <f>IF(CADA_PROD!C2298="","",G2298/E2298)</f>
        <v/>
      </c>
    </row>
    <row r="2299" spans="3:14">
      <c r="C2299" s="99" t="str">
        <f>IF(CADA_PROD!C2299="","",CADA_PROD!C2299)</f>
        <v/>
      </c>
      <c r="D2299" s="100" t="str">
        <f>IF(CADA_PROD!D2299="","",CADA_PROD!D2299)</f>
        <v/>
      </c>
      <c r="E2299" s="101" t="str">
        <f>IF(CADA_PROD!E2299="","",CADA_PROD!E2299)</f>
        <v/>
      </c>
      <c r="F2299" s="101" t="str">
        <f>IF(CADA_PROD!D2299="","",SUMIFS(MOVI_ENTR!I:I,MOVI_ENTR!D:D,D2299))</f>
        <v/>
      </c>
      <c r="G2299" s="101" t="str">
        <f>IF(CADA_PROD!C2299="","",SUMIFS(MOVI_SAID!H:H,MOVI_SAID!D:D,D2299))</f>
        <v/>
      </c>
      <c r="H2299" s="101" t="str">
        <f t="shared" si="54"/>
        <v/>
      </c>
      <c r="I2299" s="100" t="str">
        <f>IF(CADA_PROD!C2299="","",IFERROR(IF(H2299&lt;=0,"Sem estoque",IF(H2299/E2299&lt;0.25,"Quase sem estoque",IF(H2299/E2299&lt;1.2,"Estoque baixo",IF(H2299/E2299&lt;2,"Estoque moderado","Estoque confortável")))),""))</f>
        <v/>
      </c>
      <c r="J2299" s="102" t="str">
        <f>IF(CADA_PROD!C2299="","",SUMIFS(MOVI_ENTR!M:M,MOVI_ENTR!D:D,D2299))</f>
        <v/>
      </c>
      <c r="K2299" s="103" t="str">
        <f>IF(CADA_PROD!C2299="","",IFERROR($J2299/SUM($J$6:$J$1006),""))</f>
        <v/>
      </c>
      <c r="L2299" s="103" t="str">
        <f>IF(CADA_PROD!C2299="","",IFERROR(H2299/SUM($H$6:$H$1006)+P2299,""))</f>
        <v/>
      </c>
      <c r="M2299" s="102" t="str">
        <f>IF(CADA_PROD!$C2299="","",IFERROR(SUMIFS(MOVI_ENTR!M:M,MOVI_ENTR!D:D,D2299)/SUMIFS(MOVI_ENTR!I:I,MOVI_ENTR!D:D,D2299),0))</f>
        <v/>
      </c>
      <c r="N2299" s="104" t="str">
        <f>IF(CADA_PROD!C2299="","",G2299/E2299)</f>
        <v/>
      </c>
    </row>
    <row r="2300" spans="3:14">
      <c r="C2300" s="99" t="str">
        <f>IF(CADA_PROD!C2300="","",CADA_PROD!C2300)</f>
        <v/>
      </c>
      <c r="D2300" s="100" t="str">
        <f>IF(CADA_PROD!D2300="","",CADA_PROD!D2300)</f>
        <v/>
      </c>
      <c r="E2300" s="101" t="str">
        <f>IF(CADA_PROD!E2300="","",CADA_PROD!E2300)</f>
        <v/>
      </c>
      <c r="F2300" s="101" t="str">
        <f>IF(CADA_PROD!D2300="","",SUMIFS(MOVI_ENTR!I:I,MOVI_ENTR!D:D,D2300))</f>
        <v/>
      </c>
      <c r="G2300" s="101" t="str">
        <f>IF(CADA_PROD!C2300="","",SUMIFS(MOVI_SAID!H:H,MOVI_SAID!D:D,D2300))</f>
        <v/>
      </c>
      <c r="H2300" s="101" t="str">
        <f t="shared" si="54"/>
        <v/>
      </c>
      <c r="I2300" s="100" t="str">
        <f>IF(CADA_PROD!C2300="","",IFERROR(IF(H2300&lt;=0,"Sem estoque",IF(H2300/E2300&lt;0.25,"Quase sem estoque",IF(H2300/E2300&lt;1.2,"Estoque baixo",IF(H2300/E2300&lt;2,"Estoque moderado","Estoque confortável")))),""))</f>
        <v/>
      </c>
      <c r="J2300" s="102" t="str">
        <f>IF(CADA_PROD!C2300="","",SUMIFS(MOVI_ENTR!M:M,MOVI_ENTR!D:D,D2300))</f>
        <v/>
      </c>
      <c r="K2300" s="103" t="str">
        <f>IF(CADA_PROD!C2300="","",IFERROR($J2300/SUM($J$6:$J$1006),""))</f>
        <v/>
      </c>
      <c r="L2300" s="103" t="str">
        <f>IF(CADA_PROD!C2300="","",IFERROR(H2300/SUM($H$6:$H$1006)+P2300,""))</f>
        <v/>
      </c>
      <c r="M2300" s="102" t="str">
        <f>IF(CADA_PROD!$C2300="","",IFERROR(SUMIFS(MOVI_ENTR!M:M,MOVI_ENTR!D:D,D2300)/SUMIFS(MOVI_ENTR!I:I,MOVI_ENTR!D:D,D2300),0))</f>
        <v/>
      </c>
      <c r="N2300" s="104" t="str">
        <f>IF(CADA_PROD!C2300="","",G2300/E2300)</f>
        <v/>
      </c>
    </row>
    <row r="2301" spans="3:14">
      <c r="C2301" s="99" t="str">
        <f>IF(CADA_PROD!C2301="","",CADA_PROD!C2301)</f>
        <v/>
      </c>
      <c r="D2301" s="100" t="str">
        <f>IF(CADA_PROD!D2301="","",CADA_PROD!D2301)</f>
        <v/>
      </c>
      <c r="E2301" s="101" t="str">
        <f>IF(CADA_PROD!E2301="","",CADA_PROD!E2301)</f>
        <v/>
      </c>
      <c r="F2301" s="101" t="str">
        <f>IF(CADA_PROD!D2301="","",SUMIFS(MOVI_ENTR!I:I,MOVI_ENTR!D:D,D2301))</f>
        <v/>
      </c>
      <c r="G2301" s="101" t="str">
        <f>IF(CADA_PROD!C2301="","",SUMIFS(MOVI_SAID!H:H,MOVI_SAID!D:D,D2301))</f>
        <v/>
      </c>
      <c r="H2301" s="101" t="str">
        <f t="shared" si="54"/>
        <v/>
      </c>
      <c r="I2301" s="100" t="str">
        <f>IF(CADA_PROD!C2301="","",IFERROR(IF(H2301&lt;=0,"Sem estoque",IF(H2301/E2301&lt;0.25,"Quase sem estoque",IF(H2301/E2301&lt;1.2,"Estoque baixo",IF(H2301/E2301&lt;2,"Estoque moderado","Estoque confortável")))),""))</f>
        <v/>
      </c>
      <c r="J2301" s="102" t="str">
        <f>IF(CADA_PROD!C2301="","",SUMIFS(MOVI_ENTR!M:M,MOVI_ENTR!D:D,D2301))</f>
        <v/>
      </c>
      <c r="K2301" s="103" t="str">
        <f>IF(CADA_PROD!C2301="","",IFERROR($J2301/SUM($J$6:$J$1006),""))</f>
        <v/>
      </c>
      <c r="L2301" s="103" t="str">
        <f>IF(CADA_PROD!C2301="","",IFERROR(H2301/SUM($H$6:$H$1006)+P2301,""))</f>
        <v/>
      </c>
      <c r="M2301" s="102" t="str">
        <f>IF(CADA_PROD!$C2301="","",IFERROR(SUMIFS(MOVI_ENTR!M:M,MOVI_ENTR!D:D,D2301)/SUMIFS(MOVI_ENTR!I:I,MOVI_ENTR!D:D,D2301),0))</f>
        <v/>
      </c>
      <c r="N2301" s="104" t="str">
        <f>IF(CADA_PROD!C2301="","",G2301/E2301)</f>
        <v/>
      </c>
    </row>
    <row r="2302" spans="3:14">
      <c r="C2302" s="99" t="str">
        <f>IF(CADA_PROD!C2302="","",CADA_PROD!C2302)</f>
        <v/>
      </c>
      <c r="D2302" s="100" t="str">
        <f>IF(CADA_PROD!D2302="","",CADA_PROD!D2302)</f>
        <v/>
      </c>
      <c r="E2302" s="101" t="str">
        <f>IF(CADA_PROD!E2302="","",CADA_PROD!E2302)</f>
        <v/>
      </c>
      <c r="F2302" s="101" t="str">
        <f>IF(CADA_PROD!D2302="","",SUMIFS(MOVI_ENTR!I:I,MOVI_ENTR!D:D,D2302))</f>
        <v/>
      </c>
      <c r="G2302" s="101" t="str">
        <f>IF(CADA_PROD!C2302="","",SUMIFS(MOVI_SAID!H:H,MOVI_SAID!D:D,D2302))</f>
        <v/>
      </c>
      <c r="H2302" s="101" t="str">
        <f t="shared" si="54"/>
        <v/>
      </c>
      <c r="I2302" s="100" t="str">
        <f>IF(CADA_PROD!C2302="","",IFERROR(IF(H2302&lt;=0,"Sem estoque",IF(H2302/E2302&lt;0.25,"Quase sem estoque",IF(H2302/E2302&lt;1.2,"Estoque baixo",IF(H2302/E2302&lt;2,"Estoque moderado","Estoque confortável")))),""))</f>
        <v/>
      </c>
      <c r="J2302" s="102" t="str">
        <f>IF(CADA_PROD!C2302="","",SUMIFS(MOVI_ENTR!M:M,MOVI_ENTR!D:D,D2302))</f>
        <v/>
      </c>
      <c r="K2302" s="103" t="str">
        <f>IF(CADA_PROD!C2302="","",IFERROR($J2302/SUM($J$6:$J$1006),""))</f>
        <v/>
      </c>
      <c r="L2302" s="103" t="str">
        <f>IF(CADA_PROD!C2302="","",IFERROR(H2302/SUM($H$6:$H$1006)+P2302,""))</f>
        <v/>
      </c>
      <c r="M2302" s="102" t="str">
        <f>IF(CADA_PROD!$C2302="","",IFERROR(SUMIFS(MOVI_ENTR!M:M,MOVI_ENTR!D:D,D2302)/SUMIFS(MOVI_ENTR!I:I,MOVI_ENTR!D:D,D2302),0))</f>
        <v/>
      </c>
      <c r="N2302" s="104" t="str">
        <f>IF(CADA_PROD!C2302="","",G2302/E2302)</f>
        <v/>
      </c>
    </row>
    <row r="2303" spans="3:14">
      <c r="C2303" s="99" t="str">
        <f>IF(CADA_PROD!C2303="","",CADA_PROD!C2303)</f>
        <v/>
      </c>
      <c r="D2303" s="100" t="str">
        <f>IF(CADA_PROD!D2303="","",CADA_PROD!D2303)</f>
        <v/>
      </c>
      <c r="E2303" s="101" t="str">
        <f>IF(CADA_PROD!E2303="","",CADA_PROD!E2303)</f>
        <v/>
      </c>
      <c r="F2303" s="101" t="str">
        <f>IF(CADA_PROD!D2303="","",SUMIFS(MOVI_ENTR!I:I,MOVI_ENTR!D:D,D2303))</f>
        <v/>
      </c>
      <c r="G2303" s="101" t="str">
        <f>IF(CADA_PROD!C2303="","",SUMIFS(MOVI_SAID!H:H,MOVI_SAID!D:D,D2303))</f>
        <v/>
      </c>
      <c r="H2303" s="101" t="str">
        <f t="shared" si="54"/>
        <v/>
      </c>
      <c r="I2303" s="100" t="str">
        <f>IF(CADA_PROD!C2303="","",IFERROR(IF(H2303&lt;=0,"Sem estoque",IF(H2303/E2303&lt;0.25,"Quase sem estoque",IF(H2303/E2303&lt;1.2,"Estoque baixo",IF(H2303/E2303&lt;2,"Estoque moderado","Estoque confortável")))),""))</f>
        <v/>
      </c>
      <c r="J2303" s="102" t="str">
        <f>IF(CADA_PROD!C2303="","",SUMIFS(MOVI_ENTR!M:M,MOVI_ENTR!D:D,D2303))</f>
        <v/>
      </c>
      <c r="K2303" s="103" t="str">
        <f>IF(CADA_PROD!C2303="","",IFERROR($J2303/SUM($J$6:$J$1006),""))</f>
        <v/>
      </c>
      <c r="L2303" s="103" t="str">
        <f>IF(CADA_PROD!C2303="","",IFERROR(H2303/SUM($H$6:$H$1006)+P2303,""))</f>
        <v/>
      </c>
      <c r="M2303" s="102" t="str">
        <f>IF(CADA_PROD!$C2303="","",IFERROR(SUMIFS(MOVI_ENTR!M:M,MOVI_ENTR!D:D,D2303)/SUMIFS(MOVI_ENTR!I:I,MOVI_ENTR!D:D,D2303),0))</f>
        <v/>
      </c>
      <c r="N2303" s="104" t="str">
        <f>IF(CADA_PROD!C2303="","",G2303/E2303)</f>
        <v/>
      </c>
    </row>
    <row r="2304" spans="3:14">
      <c r="C2304" s="99" t="str">
        <f>IF(CADA_PROD!C2304="","",CADA_PROD!C2304)</f>
        <v/>
      </c>
      <c r="D2304" s="100" t="str">
        <f>IF(CADA_PROD!D2304="","",CADA_PROD!D2304)</f>
        <v/>
      </c>
      <c r="E2304" s="101" t="str">
        <f>IF(CADA_PROD!E2304="","",CADA_PROD!E2304)</f>
        <v/>
      </c>
      <c r="F2304" s="101" t="str">
        <f>IF(CADA_PROD!D2304="","",SUMIFS(MOVI_ENTR!I:I,MOVI_ENTR!D:D,D2304))</f>
        <v/>
      </c>
      <c r="G2304" s="101" t="str">
        <f>IF(CADA_PROD!C2304="","",SUMIFS(MOVI_SAID!H:H,MOVI_SAID!D:D,D2304))</f>
        <v/>
      </c>
      <c r="H2304" s="101" t="str">
        <f t="shared" si="54"/>
        <v/>
      </c>
      <c r="I2304" s="100" t="str">
        <f>IF(CADA_PROD!C2304="","",IFERROR(IF(H2304&lt;=0,"Sem estoque",IF(H2304/E2304&lt;0.25,"Quase sem estoque",IF(H2304/E2304&lt;1.2,"Estoque baixo",IF(H2304/E2304&lt;2,"Estoque moderado","Estoque confortável")))),""))</f>
        <v/>
      </c>
      <c r="J2304" s="102" t="str">
        <f>IF(CADA_PROD!C2304="","",SUMIFS(MOVI_ENTR!M:M,MOVI_ENTR!D:D,D2304))</f>
        <v/>
      </c>
      <c r="K2304" s="103" t="str">
        <f>IF(CADA_PROD!C2304="","",IFERROR($J2304/SUM($J$6:$J$1006),""))</f>
        <v/>
      </c>
      <c r="L2304" s="103" t="str">
        <f>IF(CADA_PROD!C2304="","",IFERROR(H2304/SUM($H$6:$H$1006)+P2304,""))</f>
        <v/>
      </c>
      <c r="M2304" s="102" t="str">
        <f>IF(CADA_PROD!$C2304="","",IFERROR(SUMIFS(MOVI_ENTR!M:M,MOVI_ENTR!D:D,D2304)/SUMIFS(MOVI_ENTR!I:I,MOVI_ENTR!D:D,D2304),0))</f>
        <v/>
      </c>
      <c r="N2304" s="104" t="str">
        <f>IF(CADA_PROD!C2304="","",G2304/E2304)</f>
        <v/>
      </c>
    </row>
    <row r="2305" spans="3:14">
      <c r="C2305" s="99" t="str">
        <f>IF(CADA_PROD!C2305="","",CADA_PROD!C2305)</f>
        <v/>
      </c>
      <c r="D2305" s="100" t="str">
        <f>IF(CADA_PROD!D2305="","",CADA_PROD!D2305)</f>
        <v/>
      </c>
      <c r="E2305" s="101" t="str">
        <f>IF(CADA_PROD!E2305="","",CADA_PROD!E2305)</f>
        <v/>
      </c>
      <c r="F2305" s="101" t="str">
        <f>IF(CADA_PROD!D2305="","",SUMIFS(MOVI_ENTR!I:I,MOVI_ENTR!D:D,D2305))</f>
        <v/>
      </c>
      <c r="G2305" s="101" t="str">
        <f>IF(CADA_PROD!C2305="","",SUMIFS(MOVI_SAID!H:H,MOVI_SAID!D:D,D2305))</f>
        <v/>
      </c>
      <c r="H2305" s="101" t="str">
        <f t="shared" si="54"/>
        <v/>
      </c>
      <c r="I2305" s="100" t="str">
        <f>IF(CADA_PROD!C2305="","",IFERROR(IF(H2305&lt;=0,"Sem estoque",IF(H2305/E2305&lt;0.25,"Quase sem estoque",IF(H2305/E2305&lt;1.2,"Estoque baixo",IF(H2305/E2305&lt;2,"Estoque moderado","Estoque confortável")))),""))</f>
        <v/>
      </c>
      <c r="J2305" s="102" t="str">
        <f>IF(CADA_PROD!C2305="","",SUMIFS(MOVI_ENTR!M:M,MOVI_ENTR!D:D,D2305))</f>
        <v/>
      </c>
      <c r="K2305" s="103" t="str">
        <f>IF(CADA_PROD!C2305="","",IFERROR($J2305/SUM($J$6:$J$1006),""))</f>
        <v/>
      </c>
      <c r="L2305" s="103" t="str">
        <f>IF(CADA_PROD!C2305="","",IFERROR(H2305/SUM($H$6:$H$1006)+P2305,""))</f>
        <v/>
      </c>
      <c r="M2305" s="102" t="str">
        <f>IF(CADA_PROD!$C2305="","",IFERROR(SUMIFS(MOVI_ENTR!M:M,MOVI_ENTR!D:D,D2305)/SUMIFS(MOVI_ENTR!I:I,MOVI_ENTR!D:D,D2305),0))</f>
        <v/>
      </c>
      <c r="N2305" s="104" t="str">
        <f>IF(CADA_PROD!C2305="","",G2305/E2305)</f>
        <v/>
      </c>
    </row>
    <row r="2306" spans="3:14">
      <c r="C2306" s="99" t="str">
        <f>IF(CADA_PROD!C2306="","",CADA_PROD!C2306)</f>
        <v/>
      </c>
      <c r="D2306" s="100" t="str">
        <f>IF(CADA_PROD!D2306="","",CADA_PROD!D2306)</f>
        <v/>
      </c>
      <c r="E2306" s="101" t="str">
        <f>IF(CADA_PROD!E2306="","",CADA_PROD!E2306)</f>
        <v/>
      </c>
      <c r="F2306" s="101" t="str">
        <f>IF(CADA_PROD!D2306="","",SUMIFS(MOVI_ENTR!I:I,MOVI_ENTR!D:D,D2306))</f>
        <v/>
      </c>
      <c r="G2306" s="101" t="str">
        <f>IF(CADA_PROD!C2306="","",SUMIFS(MOVI_SAID!H:H,MOVI_SAID!D:D,D2306))</f>
        <v/>
      </c>
      <c r="H2306" s="101" t="str">
        <f t="shared" si="54"/>
        <v/>
      </c>
      <c r="I2306" s="100" t="str">
        <f>IF(CADA_PROD!C2306="","",IFERROR(IF(H2306&lt;=0,"Sem estoque",IF(H2306/E2306&lt;0.25,"Quase sem estoque",IF(H2306/E2306&lt;1.2,"Estoque baixo",IF(H2306/E2306&lt;2,"Estoque moderado","Estoque confortável")))),""))</f>
        <v/>
      </c>
      <c r="J2306" s="102" t="str">
        <f>IF(CADA_PROD!C2306="","",SUMIFS(MOVI_ENTR!M:M,MOVI_ENTR!D:D,D2306))</f>
        <v/>
      </c>
      <c r="K2306" s="103" t="str">
        <f>IF(CADA_PROD!C2306="","",IFERROR($J2306/SUM($J$6:$J$1006),""))</f>
        <v/>
      </c>
      <c r="L2306" s="103" t="str">
        <f>IF(CADA_PROD!C2306="","",IFERROR(H2306/SUM($H$6:$H$1006)+P2306,""))</f>
        <v/>
      </c>
      <c r="M2306" s="102" t="str">
        <f>IF(CADA_PROD!$C2306="","",IFERROR(SUMIFS(MOVI_ENTR!M:M,MOVI_ENTR!D:D,D2306)/SUMIFS(MOVI_ENTR!I:I,MOVI_ENTR!D:D,D2306),0))</f>
        <v/>
      </c>
      <c r="N2306" s="104" t="str">
        <f>IF(CADA_PROD!C2306="","",G2306/E2306)</f>
        <v/>
      </c>
    </row>
    <row r="2307" spans="3:14">
      <c r="C2307" s="99" t="str">
        <f>IF(CADA_PROD!C2307="","",CADA_PROD!C2307)</f>
        <v/>
      </c>
      <c r="D2307" s="100" t="str">
        <f>IF(CADA_PROD!D2307="","",CADA_PROD!D2307)</f>
        <v/>
      </c>
      <c r="E2307" s="101" t="str">
        <f>IF(CADA_PROD!E2307="","",CADA_PROD!E2307)</f>
        <v/>
      </c>
      <c r="F2307" s="101" t="str">
        <f>IF(CADA_PROD!D2307="","",SUMIFS(MOVI_ENTR!I:I,MOVI_ENTR!D:D,D2307))</f>
        <v/>
      </c>
      <c r="G2307" s="101" t="str">
        <f>IF(CADA_PROD!C2307="","",SUMIFS(MOVI_SAID!H:H,MOVI_SAID!D:D,D2307))</f>
        <v/>
      </c>
      <c r="H2307" s="101" t="str">
        <f t="shared" si="54"/>
        <v/>
      </c>
      <c r="I2307" s="100" t="str">
        <f>IF(CADA_PROD!C2307="","",IFERROR(IF(H2307&lt;=0,"Sem estoque",IF(H2307/E2307&lt;0.25,"Quase sem estoque",IF(H2307/E2307&lt;1.2,"Estoque baixo",IF(H2307/E2307&lt;2,"Estoque moderado","Estoque confortável")))),""))</f>
        <v/>
      </c>
      <c r="J2307" s="102" t="str">
        <f>IF(CADA_PROD!C2307="","",SUMIFS(MOVI_ENTR!M:M,MOVI_ENTR!D:D,D2307))</f>
        <v/>
      </c>
      <c r="K2307" s="103" t="str">
        <f>IF(CADA_PROD!C2307="","",IFERROR($J2307/SUM($J$6:$J$1006),""))</f>
        <v/>
      </c>
      <c r="L2307" s="103" t="str">
        <f>IF(CADA_PROD!C2307="","",IFERROR(H2307/SUM($H$6:$H$1006)+P2307,""))</f>
        <v/>
      </c>
      <c r="M2307" s="102" t="str">
        <f>IF(CADA_PROD!$C2307="","",IFERROR(SUMIFS(MOVI_ENTR!M:M,MOVI_ENTR!D:D,D2307)/SUMIFS(MOVI_ENTR!I:I,MOVI_ENTR!D:D,D2307),0))</f>
        <v/>
      </c>
      <c r="N2307" s="104" t="str">
        <f>IF(CADA_PROD!C2307="","",G2307/E2307)</f>
        <v/>
      </c>
    </row>
    <row r="2308" spans="3:14">
      <c r="C2308" s="99" t="str">
        <f>IF(CADA_PROD!C2308="","",CADA_PROD!C2308)</f>
        <v/>
      </c>
      <c r="D2308" s="100" t="str">
        <f>IF(CADA_PROD!D2308="","",CADA_PROD!D2308)</f>
        <v/>
      </c>
      <c r="E2308" s="101" t="str">
        <f>IF(CADA_PROD!E2308="","",CADA_PROD!E2308)</f>
        <v/>
      </c>
      <c r="F2308" s="101" t="str">
        <f>IF(CADA_PROD!D2308="","",SUMIFS(MOVI_ENTR!I:I,MOVI_ENTR!D:D,D2308))</f>
        <v/>
      </c>
      <c r="G2308" s="101" t="str">
        <f>IF(CADA_PROD!C2308="","",SUMIFS(MOVI_SAID!H:H,MOVI_SAID!D:D,D2308))</f>
        <v/>
      </c>
      <c r="H2308" s="101" t="str">
        <f t="shared" si="54"/>
        <v/>
      </c>
      <c r="I2308" s="100" t="str">
        <f>IF(CADA_PROD!C2308="","",IFERROR(IF(H2308&lt;=0,"Sem estoque",IF(H2308/E2308&lt;0.25,"Quase sem estoque",IF(H2308/E2308&lt;1.2,"Estoque baixo",IF(H2308/E2308&lt;2,"Estoque moderado","Estoque confortável")))),""))</f>
        <v/>
      </c>
      <c r="J2308" s="102" t="str">
        <f>IF(CADA_PROD!C2308="","",SUMIFS(MOVI_ENTR!M:M,MOVI_ENTR!D:D,D2308))</f>
        <v/>
      </c>
      <c r="K2308" s="103" t="str">
        <f>IF(CADA_PROD!C2308="","",IFERROR($J2308/SUM($J$6:$J$1006),""))</f>
        <v/>
      </c>
      <c r="L2308" s="103" t="str">
        <f>IF(CADA_PROD!C2308="","",IFERROR(H2308/SUM($H$6:$H$1006)+P2308,""))</f>
        <v/>
      </c>
      <c r="M2308" s="102" t="str">
        <f>IF(CADA_PROD!$C2308="","",IFERROR(SUMIFS(MOVI_ENTR!M:M,MOVI_ENTR!D:D,D2308)/SUMIFS(MOVI_ENTR!I:I,MOVI_ENTR!D:D,D2308),0))</f>
        <v/>
      </c>
      <c r="N2308" s="104" t="str">
        <f>IF(CADA_PROD!C2308="","",G2308/E2308)</f>
        <v/>
      </c>
    </row>
    <row r="2309" spans="3:14">
      <c r="C2309" s="99" t="str">
        <f>IF(CADA_PROD!C2309="","",CADA_PROD!C2309)</f>
        <v/>
      </c>
      <c r="D2309" s="100" t="str">
        <f>IF(CADA_PROD!D2309="","",CADA_PROD!D2309)</f>
        <v/>
      </c>
      <c r="E2309" s="101" t="str">
        <f>IF(CADA_PROD!E2309="","",CADA_PROD!E2309)</f>
        <v/>
      </c>
      <c r="F2309" s="101" t="str">
        <f>IF(CADA_PROD!D2309="","",SUMIFS(MOVI_ENTR!I:I,MOVI_ENTR!D:D,D2309))</f>
        <v/>
      </c>
      <c r="G2309" s="101" t="str">
        <f>IF(CADA_PROD!C2309="","",SUMIFS(MOVI_SAID!H:H,MOVI_SAID!D:D,D2309))</f>
        <v/>
      </c>
      <c r="H2309" s="101" t="str">
        <f t="shared" si="54"/>
        <v/>
      </c>
      <c r="I2309" s="100" t="str">
        <f>IF(CADA_PROD!C2309="","",IFERROR(IF(H2309&lt;=0,"Sem estoque",IF(H2309/E2309&lt;0.25,"Quase sem estoque",IF(H2309/E2309&lt;1.2,"Estoque baixo",IF(H2309/E2309&lt;2,"Estoque moderado","Estoque confortável")))),""))</f>
        <v/>
      </c>
      <c r="J2309" s="102" t="str">
        <f>IF(CADA_PROD!C2309="","",SUMIFS(MOVI_ENTR!M:M,MOVI_ENTR!D:D,D2309))</f>
        <v/>
      </c>
      <c r="K2309" s="103" t="str">
        <f>IF(CADA_PROD!C2309="","",IFERROR($J2309/SUM($J$6:$J$1006),""))</f>
        <v/>
      </c>
      <c r="L2309" s="103" t="str">
        <f>IF(CADA_PROD!C2309="","",IFERROR(H2309/SUM($H$6:$H$1006)+P2309,""))</f>
        <v/>
      </c>
      <c r="M2309" s="102" t="str">
        <f>IF(CADA_PROD!$C2309="","",IFERROR(SUMIFS(MOVI_ENTR!M:M,MOVI_ENTR!D:D,D2309)/SUMIFS(MOVI_ENTR!I:I,MOVI_ENTR!D:D,D2309),0))</f>
        <v/>
      </c>
      <c r="N2309" s="104" t="str">
        <f>IF(CADA_PROD!C2309="","",G2309/E2309)</f>
        <v/>
      </c>
    </row>
    <row r="2310" spans="3:14">
      <c r="C2310" s="99" t="str">
        <f>IF(CADA_PROD!C2310="","",CADA_PROD!C2310)</f>
        <v/>
      </c>
      <c r="D2310" s="100" t="str">
        <f>IF(CADA_PROD!D2310="","",CADA_PROD!D2310)</f>
        <v/>
      </c>
      <c r="E2310" s="101" t="str">
        <f>IF(CADA_PROD!E2310="","",CADA_PROD!E2310)</f>
        <v/>
      </c>
      <c r="F2310" s="101" t="str">
        <f>IF(CADA_PROD!D2310="","",SUMIFS(MOVI_ENTR!I:I,MOVI_ENTR!D:D,D2310))</f>
        <v/>
      </c>
      <c r="G2310" s="101" t="str">
        <f>IF(CADA_PROD!C2310="","",SUMIFS(MOVI_SAID!H:H,MOVI_SAID!D:D,D2310))</f>
        <v/>
      </c>
      <c r="H2310" s="101" t="str">
        <f t="shared" si="54"/>
        <v/>
      </c>
      <c r="I2310" s="100" t="str">
        <f>IF(CADA_PROD!C2310="","",IFERROR(IF(H2310&lt;=0,"Sem estoque",IF(H2310/E2310&lt;0.25,"Quase sem estoque",IF(H2310/E2310&lt;1.2,"Estoque baixo",IF(H2310/E2310&lt;2,"Estoque moderado","Estoque confortável")))),""))</f>
        <v/>
      </c>
      <c r="J2310" s="102" t="str">
        <f>IF(CADA_PROD!C2310="","",SUMIFS(MOVI_ENTR!M:M,MOVI_ENTR!D:D,D2310))</f>
        <v/>
      </c>
      <c r="K2310" s="103" t="str">
        <f>IF(CADA_PROD!C2310="","",IFERROR($J2310/SUM($J$6:$J$1006),""))</f>
        <v/>
      </c>
      <c r="L2310" s="103" t="str">
        <f>IF(CADA_PROD!C2310="","",IFERROR(H2310/SUM($H$6:$H$1006)+P2310,""))</f>
        <v/>
      </c>
      <c r="M2310" s="102" t="str">
        <f>IF(CADA_PROD!$C2310="","",IFERROR(SUMIFS(MOVI_ENTR!M:M,MOVI_ENTR!D:D,D2310)/SUMIFS(MOVI_ENTR!I:I,MOVI_ENTR!D:D,D2310),0))</f>
        <v/>
      </c>
      <c r="N2310" s="104" t="str">
        <f>IF(CADA_PROD!C2310="","",G2310/E2310)</f>
        <v/>
      </c>
    </row>
    <row r="2311" spans="3:14">
      <c r="C2311" s="99" t="str">
        <f>IF(CADA_PROD!C2311="","",CADA_PROD!C2311)</f>
        <v/>
      </c>
      <c r="D2311" s="100" t="str">
        <f>IF(CADA_PROD!D2311="","",CADA_PROD!D2311)</f>
        <v/>
      </c>
      <c r="E2311" s="101" t="str">
        <f>IF(CADA_PROD!E2311="","",CADA_PROD!E2311)</f>
        <v/>
      </c>
      <c r="F2311" s="101" t="str">
        <f>IF(CADA_PROD!D2311="","",SUMIFS(MOVI_ENTR!I:I,MOVI_ENTR!D:D,D2311))</f>
        <v/>
      </c>
      <c r="G2311" s="101" t="str">
        <f>IF(CADA_PROD!C2311="","",SUMIFS(MOVI_SAID!H:H,MOVI_SAID!D:D,D2311))</f>
        <v/>
      </c>
      <c r="H2311" s="101" t="str">
        <f t="shared" si="54"/>
        <v/>
      </c>
      <c r="I2311" s="100" t="str">
        <f>IF(CADA_PROD!C2311="","",IFERROR(IF(H2311&lt;=0,"Sem estoque",IF(H2311/E2311&lt;0.25,"Quase sem estoque",IF(H2311/E2311&lt;1.2,"Estoque baixo",IF(H2311/E2311&lt;2,"Estoque moderado","Estoque confortável")))),""))</f>
        <v/>
      </c>
      <c r="J2311" s="102" t="str">
        <f>IF(CADA_PROD!C2311="","",SUMIFS(MOVI_ENTR!M:M,MOVI_ENTR!D:D,D2311))</f>
        <v/>
      </c>
      <c r="K2311" s="103" t="str">
        <f>IF(CADA_PROD!C2311="","",IFERROR($J2311/SUM($J$6:$J$1006),""))</f>
        <v/>
      </c>
      <c r="L2311" s="103" t="str">
        <f>IF(CADA_PROD!C2311="","",IFERROR(H2311/SUM($H$6:$H$1006)+P2311,""))</f>
        <v/>
      </c>
      <c r="M2311" s="102" t="str">
        <f>IF(CADA_PROD!$C2311="","",IFERROR(SUMIFS(MOVI_ENTR!M:M,MOVI_ENTR!D:D,D2311)/SUMIFS(MOVI_ENTR!I:I,MOVI_ENTR!D:D,D2311),0))</f>
        <v/>
      </c>
      <c r="N2311" s="104" t="str">
        <f>IF(CADA_PROD!C2311="","",G2311/E2311)</f>
        <v/>
      </c>
    </row>
    <row r="2312" spans="3:14">
      <c r="C2312" s="99" t="str">
        <f>IF(CADA_PROD!C2312="","",CADA_PROD!C2312)</f>
        <v/>
      </c>
      <c r="D2312" s="100" t="str">
        <f>IF(CADA_PROD!D2312="","",CADA_PROD!D2312)</f>
        <v/>
      </c>
      <c r="E2312" s="101" t="str">
        <f>IF(CADA_PROD!E2312="","",CADA_PROD!E2312)</f>
        <v/>
      </c>
      <c r="F2312" s="101" t="str">
        <f>IF(CADA_PROD!D2312="","",SUMIFS(MOVI_ENTR!I:I,MOVI_ENTR!D:D,D2312))</f>
        <v/>
      </c>
      <c r="G2312" s="101" t="str">
        <f>IF(CADA_PROD!C2312="","",SUMIFS(MOVI_SAID!H:H,MOVI_SAID!D:D,D2312))</f>
        <v/>
      </c>
      <c r="H2312" s="101" t="str">
        <f t="shared" si="54"/>
        <v/>
      </c>
      <c r="I2312" s="100" t="str">
        <f>IF(CADA_PROD!C2312="","",IFERROR(IF(H2312&lt;=0,"Sem estoque",IF(H2312/E2312&lt;0.25,"Quase sem estoque",IF(H2312/E2312&lt;1.2,"Estoque baixo",IF(H2312/E2312&lt;2,"Estoque moderado","Estoque confortável")))),""))</f>
        <v/>
      </c>
      <c r="J2312" s="102" t="str">
        <f>IF(CADA_PROD!C2312="","",SUMIFS(MOVI_ENTR!M:M,MOVI_ENTR!D:D,D2312))</f>
        <v/>
      </c>
      <c r="K2312" s="103" t="str">
        <f>IF(CADA_PROD!C2312="","",IFERROR($J2312/SUM($J$6:$J$1006),""))</f>
        <v/>
      </c>
      <c r="L2312" s="103" t="str">
        <f>IF(CADA_PROD!C2312="","",IFERROR(H2312/SUM($H$6:$H$1006)+P2312,""))</f>
        <v/>
      </c>
      <c r="M2312" s="102" t="str">
        <f>IF(CADA_PROD!$C2312="","",IFERROR(SUMIFS(MOVI_ENTR!M:M,MOVI_ENTR!D:D,D2312)/SUMIFS(MOVI_ENTR!I:I,MOVI_ENTR!D:D,D2312),0))</f>
        <v/>
      </c>
      <c r="N2312" s="104" t="str">
        <f>IF(CADA_PROD!C2312="","",G2312/E2312)</f>
        <v/>
      </c>
    </row>
    <row r="2313" spans="3:14">
      <c r="C2313" s="99" t="str">
        <f>IF(CADA_PROD!C2313="","",CADA_PROD!C2313)</f>
        <v/>
      </c>
      <c r="D2313" s="100" t="str">
        <f>IF(CADA_PROD!D2313="","",CADA_PROD!D2313)</f>
        <v/>
      </c>
      <c r="E2313" s="101" t="str">
        <f>IF(CADA_PROD!E2313="","",CADA_PROD!E2313)</f>
        <v/>
      </c>
      <c r="F2313" s="101" t="str">
        <f>IF(CADA_PROD!D2313="","",SUMIFS(MOVI_ENTR!I:I,MOVI_ENTR!D:D,D2313))</f>
        <v/>
      </c>
      <c r="G2313" s="101" t="str">
        <f>IF(CADA_PROD!C2313="","",SUMIFS(MOVI_SAID!H:H,MOVI_SAID!D:D,D2313))</f>
        <v/>
      </c>
      <c r="H2313" s="101" t="str">
        <f t="shared" si="54"/>
        <v/>
      </c>
      <c r="I2313" s="100" t="str">
        <f>IF(CADA_PROD!C2313="","",IFERROR(IF(H2313&lt;=0,"Sem estoque",IF(H2313/E2313&lt;0.25,"Quase sem estoque",IF(H2313/E2313&lt;1.2,"Estoque baixo",IF(H2313/E2313&lt;2,"Estoque moderado","Estoque confortável")))),""))</f>
        <v/>
      </c>
      <c r="J2313" s="102" t="str">
        <f>IF(CADA_PROD!C2313="","",SUMIFS(MOVI_ENTR!M:M,MOVI_ENTR!D:D,D2313))</f>
        <v/>
      </c>
      <c r="K2313" s="103" t="str">
        <f>IF(CADA_PROD!C2313="","",IFERROR($J2313/SUM($J$6:$J$1006),""))</f>
        <v/>
      </c>
      <c r="L2313" s="103" t="str">
        <f>IF(CADA_PROD!C2313="","",IFERROR(H2313/SUM($H$6:$H$1006)+P2313,""))</f>
        <v/>
      </c>
      <c r="M2313" s="102" t="str">
        <f>IF(CADA_PROD!$C2313="","",IFERROR(SUMIFS(MOVI_ENTR!M:M,MOVI_ENTR!D:D,D2313)/SUMIFS(MOVI_ENTR!I:I,MOVI_ENTR!D:D,D2313),0))</f>
        <v/>
      </c>
      <c r="N2313" s="104" t="str">
        <f>IF(CADA_PROD!C2313="","",G2313/E2313)</f>
        <v/>
      </c>
    </row>
    <row r="2314" spans="3:14">
      <c r="C2314" s="99" t="str">
        <f>IF(CADA_PROD!C2314="","",CADA_PROD!C2314)</f>
        <v/>
      </c>
      <c r="D2314" s="100" t="str">
        <f>IF(CADA_PROD!D2314="","",CADA_PROD!D2314)</f>
        <v/>
      </c>
      <c r="E2314" s="101" t="str">
        <f>IF(CADA_PROD!E2314="","",CADA_PROD!E2314)</f>
        <v/>
      </c>
      <c r="F2314" s="101" t="str">
        <f>IF(CADA_PROD!D2314="","",SUMIFS(MOVI_ENTR!I:I,MOVI_ENTR!D:D,D2314))</f>
        <v/>
      </c>
      <c r="G2314" s="101" t="str">
        <f>IF(CADA_PROD!C2314="","",SUMIFS(MOVI_SAID!H:H,MOVI_SAID!D:D,D2314))</f>
        <v/>
      </c>
      <c r="H2314" s="101" t="str">
        <f t="shared" si="54"/>
        <v/>
      </c>
      <c r="I2314" s="100" t="str">
        <f>IF(CADA_PROD!C2314="","",IFERROR(IF(H2314&lt;=0,"Sem estoque",IF(H2314/E2314&lt;0.25,"Quase sem estoque",IF(H2314/E2314&lt;1.2,"Estoque baixo",IF(H2314/E2314&lt;2,"Estoque moderado","Estoque confortável")))),""))</f>
        <v/>
      </c>
      <c r="J2314" s="102" t="str">
        <f>IF(CADA_PROD!C2314="","",SUMIFS(MOVI_ENTR!M:M,MOVI_ENTR!D:D,D2314))</f>
        <v/>
      </c>
      <c r="K2314" s="103" t="str">
        <f>IF(CADA_PROD!C2314="","",IFERROR($J2314/SUM($J$6:$J$1006),""))</f>
        <v/>
      </c>
      <c r="L2314" s="103" t="str">
        <f>IF(CADA_PROD!C2314="","",IFERROR(H2314/SUM($H$6:$H$1006)+P2314,""))</f>
        <v/>
      </c>
      <c r="M2314" s="102" t="str">
        <f>IF(CADA_PROD!$C2314="","",IFERROR(SUMIFS(MOVI_ENTR!M:M,MOVI_ENTR!D:D,D2314)/SUMIFS(MOVI_ENTR!I:I,MOVI_ENTR!D:D,D2314),0))</f>
        <v/>
      </c>
      <c r="N2314" s="104" t="str">
        <f>IF(CADA_PROD!C2314="","",G2314/E2314)</f>
        <v/>
      </c>
    </row>
    <row r="2315" spans="3:14">
      <c r="C2315" s="99" t="str">
        <f>IF(CADA_PROD!C2315="","",CADA_PROD!C2315)</f>
        <v/>
      </c>
      <c r="D2315" s="100" t="str">
        <f>IF(CADA_PROD!D2315="","",CADA_PROD!D2315)</f>
        <v/>
      </c>
      <c r="E2315" s="101" t="str">
        <f>IF(CADA_PROD!E2315="","",CADA_PROD!E2315)</f>
        <v/>
      </c>
      <c r="F2315" s="101" t="str">
        <f>IF(CADA_PROD!D2315="","",SUMIFS(MOVI_ENTR!I:I,MOVI_ENTR!D:D,D2315))</f>
        <v/>
      </c>
      <c r="G2315" s="101" t="str">
        <f>IF(CADA_PROD!C2315="","",SUMIFS(MOVI_SAID!H:H,MOVI_SAID!D:D,D2315))</f>
        <v/>
      </c>
      <c r="H2315" s="101" t="str">
        <f t="shared" si="54"/>
        <v/>
      </c>
      <c r="I2315" s="100" t="str">
        <f>IF(CADA_PROD!C2315="","",IFERROR(IF(H2315&lt;=0,"Sem estoque",IF(H2315/E2315&lt;0.25,"Quase sem estoque",IF(H2315/E2315&lt;1.2,"Estoque baixo",IF(H2315/E2315&lt;2,"Estoque moderado","Estoque confortável")))),""))</f>
        <v/>
      </c>
      <c r="J2315" s="102" t="str">
        <f>IF(CADA_PROD!C2315="","",SUMIFS(MOVI_ENTR!M:M,MOVI_ENTR!D:D,D2315))</f>
        <v/>
      </c>
      <c r="K2315" s="103" t="str">
        <f>IF(CADA_PROD!C2315="","",IFERROR($J2315/SUM($J$6:$J$1006),""))</f>
        <v/>
      </c>
      <c r="L2315" s="103" t="str">
        <f>IF(CADA_PROD!C2315="","",IFERROR(H2315/SUM($H$6:$H$1006)+P2315,""))</f>
        <v/>
      </c>
      <c r="M2315" s="102" t="str">
        <f>IF(CADA_PROD!$C2315="","",IFERROR(SUMIFS(MOVI_ENTR!M:M,MOVI_ENTR!D:D,D2315)/SUMIFS(MOVI_ENTR!I:I,MOVI_ENTR!D:D,D2315),0))</f>
        <v/>
      </c>
      <c r="N2315" s="104" t="str">
        <f>IF(CADA_PROD!C2315="","",G2315/E2315)</f>
        <v/>
      </c>
    </row>
    <row r="2316" spans="3:14">
      <c r="C2316" s="99" t="str">
        <f>IF(CADA_PROD!C2316="","",CADA_PROD!C2316)</f>
        <v/>
      </c>
      <c r="D2316" s="100" t="str">
        <f>IF(CADA_PROD!D2316="","",CADA_PROD!D2316)</f>
        <v/>
      </c>
      <c r="E2316" s="101" t="str">
        <f>IF(CADA_PROD!E2316="","",CADA_PROD!E2316)</f>
        <v/>
      </c>
      <c r="F2316" s="101" t="str">
        <f>IF(CADA_PROD!D2316="","",SUMIFS(MOVI_ENTR!I:I,MOVI_ENTR!D:D,D2316))</f>
        <v/>
      </c>
      <c r="G2316" s="101" t="str">
        <f>IF(CADA_PROD!C2316="","",SUMIFS(MOVI_SAID!H:H,MOVI_SAID!D:D,D2316))</f>
        <v/>
      </c>
      <c r="H2316" s="101" t="str">
        <f t="shared" si="54"/>
        <v/>
      </c>
      <c r="I2316" s="100" t="str">
        <f>IF(CADA_PROD!C2316="","",IFERROR(IF(H2316&lt;=0,"Sem estoque",IF(H2316/E2316&lt;0.25,"Quase sem estoque",IF(H2316/E2316&lt;1.2,"Estoque baixo",IF(H2316/E2316&lt;2,"Estoque moderado","Estoque confortável")))),""))</f>
        <v/>
      </c>
      <c r="J2316" s="102" t="str">
        <f>IF(CADA_PROD!C2316="","",SUMIFS(MOVI_ENTR!M:M,MOVI_ENTR!D:D,D2316))</f>
        <v/>
      </c>
      <c r="K2316" s="103" t="str">
        <f>IF(CADA_PROD!C2316="","",IFERROR($J2316/SUM($J$6:$J$1006),""))</f>
        <v/>
      </c>
      <c r="L2316" s="103" t="str">
        <f>IF(CADA_PROD!C2316="","",IFERROR(H2316/SUM($H$6:$H$1006)+P2316,""))</f>
        <v/>
      </c>
      <c r="M2316" s="102" t="str">
        <f>IF(CADA_PROD!$C2316="","",IFERROR(SUMIFS(MOVI_ENTR!M:M,MOVI_ENTR!D:D,D2316)/SUMIFS(MOVI_ENTR!I:I,MOVI_ENTR!D:D,D2316),0))</f>
        <v/>
      </c>
      <c r="N2316" s="104" t="str">
        <f>IF(CADA_PROD!C2316="","",G2316/E2316)</f>
        <v/>
      </c>
    </row>
    <row r="2317" spans="3:14">
      <c r="C2317" s="99" t="str">
        <f>IF(CADA_PROD!C2317="","",CADA_PROD!C2317)</f>
        <v/>
      </c>
      <c r="D2317" s="100" t="str">
        <f>IF(CADA_PROD!D2317="","",CADA_PROD!D2317)</f>
        <v/>
      </c>
      <c r="E2317" s="101" t="str">
        <f>IF(CADA_PROD!E2317="","",CADA_PROD!E2317)</f>
        <v/>
      </c>
      <c r="F2317" s="101" t="str">
        <f>IF(CADA_PROD!D2317="","",SUMIFS(MOVI_ENTR!I:I,MOVI_ENTR!D:D,D2317))</f>
        <v/>
      </c>
      <c r="G2317" s="101" t="str">
        <f>IF(CADA_PROD!C2317="","",SUMIFS(MOVI_SAID!H:H,MOVI_SAID!D:D,D2317))</f>
        <v/>
      </c>
      <c r="H2317" s="101" t="str">
        <f t="shared" si="54"/>
        <v/>
      </c>
      <c r="I2317" s="100" t="str">
        <f>IF(CADA_PROD!C2317="","",IFERROR(IF(H2317&lt;=0,"Sem estoque",IF(H2317/E2317&lt;0.25,"Quase sem estoque",IF(H2317/E2317&lt;1.2,"Estoque baixo",IF(H2317/E2317&lt;2,"Estoque moderado","Estoque confortável")))),""))</f>
        <v/>
      </c>
      <c r="J2317" s="102" t="str">
        <f>IF(CADA_PROD!C2317="","",SUMIFS(MOVI_ENTR!M:M,MOVI_ENTR!D:D,D2317))</f>
        <v/>
      </c>
      <c r="K2317" s="103" t="str">
        <f>IF(CADA_PROD!C2317="","",IFERROR($J2317/SUM($J$6:$J$1006),""))</f>
        <v/>
      </c>
      <c r="L2317" s="103" t="str">
        <f>IF(CADA_PROD!C2317="","",IFERROR(H2317/SUM($H$6:$H$1006)+P2317,""))</f>
        <v/>
      </c>
      <c r="M2317" s="102" t="str">
        <f>IF(CADA_PROD!$C2317="","",IFERROR(SUMIFS(MOVI_ENTR!M:M,MOVI_ENTR!D:D,D2317)/SUMIFS(MOVI_ENTR!I:I,MOVI_ENTR!D:D,D2317),0))</f>
        <v/>
      </c>
      <c r="N2317" s="104" t="str">
        <f>IF(CADA_PROD!C2317="","",G2317/E2317)</f>
        <v/>
      </c>
    </row>
    <row r="2318" spans="3:14">
      <c r="C2318" s="99" t="str">
        <f>IF(CADA_PROD!C2318="","",CADA_PROD!C2318)</f>
        <v/>
      </c>
      <c r="D2318" s="100" t="str">
        <f>IF(CADA_PROD!D2318="","",CADA_PROD!D2318)</f>
        <v/>
      </c>
      <c r="E2318" s="101" t="str">
        <f>IF(CADA_PROD!E2318="","",CADA_PROD!E2318)</f>
        <v/>
      </c>
      <c r="F2318" s="101" t="str">
        <f>IF(CADA_PROD!D2318="","",SUMIFS(MOVI_ENTR!I:I,MOVI_ENTR!D:D,D2318))</f>
        <v/>
      </c>
      <c r="G2318" s="101" t="str">
        <f>IF(CADA_PROD!C2318="","",SUMIFS(MOVI_SAID!H:H,MOVI_SAID!D:D,D2318))</f>
        <v/>
      </c>
      <c r="H2318" s="101" t="str">
        <f t="shared" si="54"/>
        <v/>
      </c>
      <c r="I2318" s="100" t="str">
        <f>IF(CADA_PROD!C2318="","",IFERROR(IF(H2318&lt;=0,"Sem estoque",IF(H2318/E2318&lt;0.25,"Quase sem estoque",IF(H2318/E2318&lt;1.2,"Estoque baixo",IF(H2318/E2318&lt;2,"Estoque moderado","Estoque confortável")))),""))</f>
        <v/>
      </c>
      <c r="J2318" s="102" t="str">
        <f>IF(CADA_PROD!C2318="","",SUMIFS(MOVI_ENTR!M:M,MOVI_ENTR!D:D,D2318))</f>
        <v/>
      </c>
      <c r="K2318" s="103" t="str">
        <f>IF(CADA_PROD!C2318="","",IFERROR($J2318/SUM($J$6:$J$1006),""))</f>
        <v/>
      </c>
      <c r="L2318" s="103" t="str">
        <f>IF(CADA_PROD!C2318="","",IFERROR(H2318/SUM($H$6:$H$1006)+P2318,""))</f>
        <v/>
      </c>
      <c r="M2318" s="102" t="str">
        <f>IF(CADA_PROD!$C2318="","",IFERROR(SUMIFS(MOVI_ENTR!M:M,MOVI_ENTR!D:D,D2318)/SUMIFS(MOVI_ENTR!I:I,MOVI_ENTR!D:D,D2318),0))</f>
        <v/>
      </c>
      <c r="N2318" s="104" t="str">
        <f>IF(CADA_PROD!C2318="","",G2318/E2318)</f>
        <v/>
      </c>
    </row>
    <row r="2319" spans="3:14">
      <c r="C2319" s="99" t="str">
        <f>IF(CADA_PROD!C2319="","",CADA_PROD!C2319)</f>
        <v/>
      </c>
      <c r="D2319" s="100" t="str">
        <f>IF(CADA_PROD!D2319="","",CADA_PROD!D2319)</f>
        <v/>
      </c>
      <c r="E2319" s="101" t="str">
        <f>IF(CADA_PROD!E2319="","",CADA_PROD!E2319)</f>
        <v/>
      </c>
      <c r="F2319" s="101" t="str">
        <f>IF(CADA_PROD!D2319="","",SUMIFS(MOVI_ENTR!I:I,MOVI_ENTR!D:D,D2319))</f>
        <v/>
      </c>
      <c r="G2319" s="101" t="str">
        <f>IF(CADA_PROD!C2319="","",SUMIFS(MOVI_SAID!H:H,MOVI_SAID!D:D,D2319))</f>
        <v/>
      </c>
      <c r="H2319" s="101" t="str">
        <f t="shared" si="54"/>
        <v/>
      </c>
      <c r="I2319" s="100" t="str">
        <f>IF(CADA_PROD!C2319="","",IFERROR(IF(H2319&lt;=0,"Sem estoque",IF(H2319/E2319&lt;0.25,"Quase sem estoque",IF(H2319/E2319&lt;1.2,"Estoque baixo",IF(H2319/E2319&lt;2,"Estoque moderado","Estoque confortável")))),""))</f>
        <v/>
      </c>
      <c r="J2319" s="102" t="str">
        <f>IF(CADA_PROD!C2319="","",SUMIFS(MOVI_ENTR!M:M,MOVI_ENTR!D:D,D2319))</f>
        <v/>
      </c>
      <c r="K2319" s="103" t="str">
        <f>IF(CADA_PROD!C2319="","",IFERROR($J2319/SUM($J$6:$J$1006),""))</f>
        <v/>
      </c>
      <c r="L2319" s="103" t="str">
        <f>IF(CADA_PROD!C2319="","",IFERROR(H2319/SUM($H$6:$H$1006)+P2319,""))</f>
        <v/>
      </c>
      <c r="M2319" s="102" t="str">
        <f>IF(CADA_PROD!$C2319="","",IFERROR(SUMIFS(MOVI_ENTR!M:M,MOVI_ENTR!D:D,D2319)/SUMIFS(MOVI_ENTR!I:I,MOVI_ENTR!D:D,D2319),0))</f>
        <v/>
      </c>
      <c r="N2319" s="104" t="str">
        <f>IF(CADA_PROD!C2319="","",G2319/E2319)</f>
        <v/>
      </c>
    </row>
    <row r="2320" spans="3:14">
      <c r="C2320" s="99" t="str">
        <f>IF(CADA_PROD!C2320="","",CADA_PROD!C2320)</f>
        <v/>
      </c>
      <c r="D2320" s="100" t="str">
        <f>IF(CADA_PROD!D2320="","",CADA_PROD!D2320)</f>
        <v/>
      </c>
      <c r="E2320" s="101" t="str">
        <f>IF(CADA_PROD!E2320="","",CADA_PROD!E2320)</f>
        <v/>
      </c>
      <c r="F2320" s="101" t="str">
        <f>IF(CADA_PROD!D2320="","",SUMIFS(MOVI_ENTR!I:I,MOVI_ENTR!D:D,D2320))</f>
        <v/>
      </c>
      <c r="G2320" s="101" t="str">
        <f>IF(CADA_PROD!C2320="","",SUMIFS(MOVI_SAID!H:H,MOVI_SAID!D:D,D2320))</f>
        <v/>
      </c>
      <c r="H2320" s="101" t="str">
        <f t="shared" si="54"/>
        <v/>
      </c>
      <c r="I2320" s="100" t="str">
        <f>IF(CADA_PROD!C2320="","",IFERROR(IF(H2320&lt;=0,"Sem estoque",IF(H2320/E2320&lt;0.25,"Quase sem estoque",IF(H2320/E2320&lt;1.2,"Estoque baixo",IF(H2320/E2320&lt;2,"Estoque moderado","Estoque confortável")))),""))</f>
        <v/>
      </c>
      <c r="J2320" s="102" t="str">
        <f>IF(CADA_PROD!C2320="","",SUMIFS(MOVI_ENTR!M:M,MOVI_ENTR!D:D,D2320))</f>
        <v/>
      </c>
      <c r="K2320" s="103" t="str">
        <f>IF(CADA_PROD!C2320="","",IFERROR($J2320/SUM($J$6:$J$1006),""))</f>
        <v/>
      </c>
      <c r="L2320" s="103" t="str">
        <f>IF(CADA_PROD!C2320="","",IFERROR(H2320/SUM($H$6:$H$1006)+P2320,""))</f>
        <v/>
      </c>
      <c r="M2320" s="102" t="str">
        <f>IF(CADA_PROD!$C2320="","",IFERROR(SUMIFS(MOVI_ENTR!M:M,MOVI_ENTR!D:D,D2320)/SUMIFS(MOVI_ENTR!I:I,MOVI_ENTR!D:D,D2320),0))</f>
        <v/>
      </c>
      <c r="N2320" s="104" t="str">
        <f>IF(CADA_PROD!C2320="","",G2320/E2320)</f>
        <v/>
      </c>
    </row>
    <row r="2321" spans="3:14">
      <c r="C2321" s="99" t="str">
        <f>IF(CADA_PROD!C2321="","",CADA_PROD!C2321)</f>
        <v/>
      </c>
      <c r="D2321" s="100" t="str">
        <f>IF(CADA_PROD!D2321="","",CADA_PROD!D2321)</f>
        <v/>
      </c>
      <c r="E2321" s="101" t="str">
        <f>IF(CADA_PROD!E2321="","",CADA_PROD!E2321)</f>
        <v/>
      </c>
      <c r="F2321" s="101" t="str">
        <f>IF(CADA_PROD!D2321="","",SUMIFS(MOVI_ENTR!I:I,MOVI_ENTR!D:D,D2321))</f>
        <v/>
      </c>
      <c r="G2321" s="101" t="str">
        <f>IF(CADA_PROD!C2321="","",SUMIFS(MOVI_SAID!H:H,MOVI_SAID!D:D,D2321))</f>
        <v/>
      </c>
      <c r="H2321" s="101" t="str">
        <f t="shared" si="54"/>
        <v/>
      </c>
      <c r="I2321" s="100" t="str">
        <f>IF(CADA_PROD!C2321="","",IFERROR(IF(H2321&lt;=0,"Sem estoque",IF(H2321/E2321&lt;0.25,"Quase sem estoque",IF(H2321/E2321&lt;1.2,"Estoque baixo",IF(H2321/E2321&lt;2,"Estoque moderado","Estoque confortável")))),""))</f>
        <v/>
      </c>
      <c r="J2321" s="102" t="str">
        <f>IF(CADA_PROD!C2321="","",SUMIFS(MOVI_ENTR!M:M,MOVI_ENTR!D:D,D2321))</f>
        <v/>
      </c>
      <c r="K2321" s="103" t="str">
        <f>IF(CADA_PROD!C2321="","",IFERROR($J2321/SUM($J$6:$J$1006),""))</f>
        <v/>
      </c>
      <c r="L2321" s="103" t="str">
        <f>IF(CADA_PROD!C2321="","",IFERROR(H2321/SUM($H$6:$H$1006)+P2321,""))</f>
        <v/>
      </c>
      <c r="M2321" s="102" t="str">
        <f>IF(CADA_PROD!$C2321="","",IFERROR(SUMIFS(MOVI_ENTR!M:M,MOVI_ENTR!D:D,D2321)/SUMIFS(MOVI_ENTR!I:I,MOVI_ENTR!D:D,D2321),0))</f>
        <v/>
      </c>
      <c r="N2321" s="104" t="str">
        <f>IF(CADA_PROD!C2321="","",G2321/E2321)</f>
        <v/>
      </c>
    </row>
    <row r="2322" spans="3:14">
      <c r="C2322" s="99" t="str">
        <f>IF(CADA_PROD!C2322="","",CADA_PROD!C2322)</f>
        <v/>
      </c>
      <c r="D2322" s="100" t="str">
        <f>IF(CADA_PROD!D2322="","",CADA_PROD!D2322)</f>
        <v/>
      </c>
      <c r="E2322" s="101" t="str">
        <f>IF(CADA_PROD!E2322="","",CADA_PROD!E2322)</f>
        <v/>
      </c>
      <c r="F2322" s="101" t="str">
        <f>IF(CADA_PROD!D2322="","",SUMIFS(MOVI_ENTR!I:I,MOVI_ENTR!D:D,D2322))</f>
        <v/>
      </c>
      <c r="G2322" s="101" t="str">
        <f>IF(CADA_PROD!C2322="","",SUMIFS(MOVI_SAID!H:H,MOVI_SAID!D:D,D2322))</f>
        <v/>
      </c>
      <c r="H2322" s="101" t="str">
        <f t="shared" si="54"/>
        <v/>
      </c>
      <c r="I2322" s="100" t="str">
        <f>IF(CADA_PROD!C2322="","",IFERROR(IF(H2322&lt;=0,"Sem estoque",IF(H2322/E2322&lt;0.25,"Quase sem estoque",IF(H2322/E2322&lt;1.2,"Estoque baixo",IF(H2322/E2322&lt;2,"Estoque moderado","Estoque confortável")))),""))</f>
        <v/>
      </c>
      <c r="J2322" s="102" t="str">
        <f>IF(CADA_PROD!C2322="","",SUMIFS(MOVI_ENTR!M:M,MOVI_ENTR!D:D,D2322))</f>
        <v/>
      </c>
      <c r="K2322" s="103" t="str">
        <f>IF(CADA_PROD!C2322="","",IFERROR($J2322/SUM($J$6:$J$1006),""))</f>
        <v/>
      </c>
      <c r="L2322" s="103" t="str">
        <f>IF(CADA_PROD!C2322="","",IFERROR(H2322/SUM($H$6:$H$1006)+P2322,""))</f>
        <v/>
      </c>
      <c r="M2322" s="102" t="str">
        <f>IF(CADA_PROD!$C2322="","",IFERROR(SUMIFS(MOVI_ENTR!M:M,MOVI_ENTR!D:D,D2322)/SUMIFS(MOVI_ENTR!I:I,MOVI_ENTR!D:D,D2322),0))</f>
        <v/>
      </c>
      <c r="N2322" s="104" t="str">
        <f>IF(CADA_PROD!C2322="","",G2322/E2322)</f>
        <v/>
      </c>
    </row>
    <row r="2323" spans="3:14">
      <c r="C2323" s="99" t="str">
        <f>IF(CADA_PROD!C2323="","",CADA_PROD!C2323)</f>
        <v/>
      </c>
      <c r="D2323" s="100" t="str">
        <f>IF(CADA_PROD!D2323="","",CADA_PROD!D2323)</f>
        <v/>
      </c>
      <c r="E2323" s="101" t="str">
        <f>IF(CADA_PROD!E2323="","",CADA_PROD!E2323)</f>
        <v/>
      </c>
      <c r="F2323" s="101" t="str">
        <f>IF(CADA_PROD!D2323="","",SUMIFS(MOVI_ENTR!I:I,MOVI_ENTR!D:D,D2323))</f>
        <v/>
      </c>
      <c r="G2323" s="101" t="str">
        <f>IF(CADA_PROD!C2323="","",SUMIFS(MOVI_SAID!H:H,MOVI_SAID!D:D,D2323))</f>
        <v/>
      </c>
      <c r="H2323" s="101" t="str">
        <f t="shared" si="54"/>
        <v/>
      </c>
      <c r="I2323" s="100" t="str">
        <f>IF(CADA_PROD!C2323="","",IFERROR(IF(H2323&lt;=0,"Sem estoque",IF(H2323/E2323&lt;0.25,"Quase sem estoque",IF(H2323/E2323&lt;1.2,"Estoque baixo",IF(H2323/E2323&lt;2,"Estoque moderado","Estoque confortável")))),""))</f>
        <v/>
      </c>
      <c r="J2323" s="102" t="str">
        <f>IF(CADA_PROD!C2323="","",SUMIFS(MOVI_ENTR!M:M,MOVI_ENTR!D:D,D2323))</f>
        <v/>
      </c>
      <c r="K2323" s="103" t="str">
        <f>IF(CADA_PROD!C2323="","",IFERROR($J2323/SUM($J$6:$J$1006),""))</f>
        <v/>
      </c>
      <c r="L2323" s="103" t="str">
        <f>IF(CADA_PROD!C2323="","",IFERROR(H2323/SUM($H$6:$H$1006)+P2323,""))</f>
        <v/>
      </c>
      <c r="M2323" s="102" t="str">
        <f>IF(CADA_PROD!$C2323="","",IFERROR(SUMIFS(MOVI_ENTR!M:M,MOVI_ENTR!D:D,D2323)/SUMIFS(MOVI_ENTR!I:I,MOVI_ENTR!D:D,D2323),0))</f>
        <v/>
      </c>
      <c r="N2323" s="104" t="str">
        <f>IF(CADA_PROD!C2323="","",G2323/E2323)</f>
        <v/>
      </c>
    </row>
    <row r="2324" spans="3:14">
      <c r="C2324" s="99" t="str">
        <f>IF(CADA_PROD!C2324="","",CADA_PROD!C2324)</f>
        <v/>
      </c>
      <c r="D2324" s="100" t="str">
        <f>IF(CADA_PROD!D2324="","",CADA_PROD!D2324)</f>
        <v/>
      </c>
      <c r="E2324" s="101" t="str">
        <f>IF(CADA_PROD!E2324="","",CADA_PROD!E2324)</f>
        <v/>
      </c>
      <c r="F2324" s="101" t="str">
        <f>IF(CADA_PROD!D2324="","",SUMIFS(MOVI_ENTR!I:I,MOVI_ENTR!D:D,D2324))</f>
        <v/>
      </c>
      <c r="G2324" s="101" t="str">
        <f>IF(CADA_PROD!C2324="","",SUMIFS(MOVI_SAID!H:H,MOVI_SAID!D:D,D2324))</f>
        <v/>
      </c>
      <c r="H2324" s="101" t="str">
        <f t="shared" si="54"/>
        <v/>
      </c>
      <c r="I2324" s="100" t="str">
        <f>IF(CADA_PROD!C2324="","",IFERROR(IF(H2324&lt;=0,"Sem estoque",IF(H2324/E2324&lt;0.25,"Quase sem estoque",IF(H2324/E2324&lt;1.2,"Estoque baixo",IF(H2324/E2324&lt;2,"Estoque moderado","Estoque confortável")))),""))</f>
        <v/>
      </c>
      <c r="J2324" s="102" t="str">
        <f>IF(CADA_PROD!C2324="","",SUMIFS(MOVI_ENTR!M:M,MOVI_ENTR!D:D,D2324))</f>
        <v/>
      </c>
      <c r="K2324" s="103" t="str">
        <f>IF(CADA_PROD!C2324="","",IFERROR($J2324/SUM($J$6:$J$1006),""))</f>
        <v/>
      </c>
      <c r="L2324" s="103" t="str">
        <f>IF(CADA_PROD!C2324="","",IFERROR(H2324/SUM($H$6:$H$1006)+P2324,""))</f>
        <v/>
      </c>
      <c r="M2324" s="102" t="str">
        <f>IF(CADA_PROD!$C2324="","",IFERROR(SUMIFS(MOVI_ENTR!M:M,MOVI_ENTR!D:D,D2324)/SUMIFS(MOVI_ENTR!I:I,MOVI_ENTR!D:D,D2324),0))</f>
        <v/>
      </c>
      <c r="N2324" s="104" t="str">
        <f>IF(CADA_PROD!C2324="","",G2324/E2324)</f>
        <v/>
      </c>
    </row>
    <row r="2325" spans="3:14">
      <c r="C2325" s="99" t="str">
        <f>IF(CADA_PROD!C2325="","",CADA_PROD!C2325)</f>
        <v/>
      </c>
      <c r="D2325" s="100" t="str">
        <f>IF(CADA_PROD!D2325="","",CADA_PROD!D2325)</f>
        <v/>
      </c>
      <c r="E2325" s="101" t="str">
        <f>IF(CADA_PROD!E2325="","",CADA_PROD!E2325)</f>
        <v/>
      </c>
      <c r="F2325" s="101" t="str">
        <f>IF(CADA_PROD!D2325="","",SUMIFS(MOVI_ENTR!I:I,MOVI_ENTR!D:D,D2325))</f>
        <v/>
      </c>
      <c r="G2325" s="101" t="str">
        <f>IF(CADA_PROD!C2325="","",SUMIFS(MOVI_SAID!H:H,MOVI_SAID!D:D,D2325))</f>
        <v/>
      </c>
      <c r="H2325" s="101" t="str">
        <f t="shared" si="54"/>
        <v/>
      </c>
      <c r="I2325" s="100" t="str">
        <f>IF(CADA_PROD!C2325="","",IFERROR(IF(H2325&lt;=0,"Sem estoque",IF(H2325/E2325&lt;0.25,"Quase sem estoque",IF(H2325/E2325&lt;1.2,"Estoque baixo",IF(H2325/E2325&lt;2,"Estoque moderado","Estoque confortável")))),""))</f>
        <v/>
      </c>
      <c r="J2325" s="102" t="str">
        <f>IF(CADA_PROD!C2325="","",SUMIFS(MOVI_ENTR!M:M,MOVI_ENTR!D:D,D2325))</f>
        <v/>
      </c>
      <c r="K2325" s="103" t="str">
        <f>IF(CADA_PROD!C2325="","",IFERROR($J2325/SUM($J$6:$J$1006),""))</f>
        <v/>
      </c>
      <c r="L2325" s="103" t="str">
        <f>IF(CADA_PROD!C2325="","",IFERROR(H2325/SUM($H$6:$H$1006)+P2325,""))</f>
        <v/>
      </c>
      <c r="M2325" s="102" t="str">
        <f>IF(CADA_PROD!$C2325="","",IFERROR(SUMIFS(MOVI_ENTR!M:M,MOVI_ENTR!D:D,D2325)/SUMIFS(MOVI_ENTR!I:I,MOVI_ENTR!D:D,D2325),0))</f>
        <v/>
      </c>
      <c r="N2325" s="104" t="str">
        <f>IF(CADA_PROD!C2325="","",G2325/E2325)</f>
        <v/>
      </c>
    </row>
    <row r="2326" spans="3:14">
      <c r="C2326" s="99" t="str">
        <f>IF(CADA_PROD!C2326="","",CADA_PROD!C2326)</f>
        <v/>
      </c>
      <c r="D2326" s="100" t="str">
        <f>IF(CADA_PROD!D2326="","",CADA_PROD!D2326)</f>
        <v/>
      </c>
      <c r="E2326" s="101" t="str">
        <f>IF(CADA_PROD!E2326="","",CADA_PROD!E2326)</f>
        <v/>
      </c>
      <c r="F2326" s="101" t="str">
        <f>IF(CADA_PROD!D2326="","",SUMIFS(MOVI_ENTR!I:I,MOVI_ENTR!D:D,D2326))</f>
        <v/>
      </c>
      <c r="G2326" s="101" t="str">
        <f>IF(CADA_PROD!C2326="","",SUMIFS(MOVI_SAID!H:H,MOVI_SAID!D:D,D2326))</f>
        <v/>
      </c>
      <c r="H2326" s="101" t="str">
        <f t="shared" si="54"/>
        <v/>
      </c>
      <c r="I2326" s="100" t="str">
        <f>IF(CADA_PROD!C2326="","",IFERROR(IF(H2326&lt;=0,"Sem estoque",IF(H2326/E2326&lt;0.25,"Quase sem estoque",IF(H2326/E2326&lt;1.2,"Estoque baixo",IF(H2326/E2326&lt;2,"Estoque moderado","Estoque confortável")))),""))</f>
        <v/>
      </c>
      <c r="J2326" s="102" t="str">
        <f>IF(CADA_PROD!C2326="","",SUMIFS(MOVI_ENTR!M:M,MOVI_ENTR!D:D,D2326))</f>
        <v/>
      </c>
      <c r="K2326" s="103" t="str">
        <f>IF(CADA_PROD!C2326="","",IFERROR($J2326/SUM($J$6:$J$1006),""))</f>
        <v/>
      </c>
      <c r="L2326" s="103" t="str">
        <f>IF(CADA_PROD!C2326="","",IFERROR(H2326/SUM($H$6:$H$1006)+P2326,""))</f>
        <v/>
      </c>
      <c r="M2326" s="102" t="str">
        <f>IF(CADA_PROD!$C2326="","",IFERROR(SUMIFS(MOVI_ENTR!M:M,MOVI_ENTR!D:D,D2326)/SUMIFS(MOVI_ENTR!I:I,MOVI_ENTR!D:D,D2326),0))</f>
        <v/>
      </c>
      <c r="N2326" s="104" t="str">
        <f>IF(CADA_PROD!C2326="","",G2326/E2326)</f>
        <v/>
      </c>
    </row>
    <row r="2327" spans="3:14">
      <c r="C2327" s="99" t="str">
        <f>IF(CADA_PROD!C2327="","",CADA_PROD!C2327)</f>
        <v/>
      </c>
      <c r="D2327" s="100" t="str">
        <f>IF(CADA_PROD!D2327="","",CADA_PROD!D2327)</f>
        <v/>
      </c>
      <c r="E2327" s="101" t="str">
        <f>IF(CADA_PROD!E2327="","",CADA_PROD!E2327)</f>
        <v/>
      </c>
      <c r="F2327" s="101" t="str">
        <f>IF(CADA_PROD!D2327="","",SUMIFS(MOVI_ENTR!I:I,MOVI_ENTR!D:D,D2327))</f>
        <v/>
      </c>
      <c r="G2327" s="101" t="str">
        <f>IF(CADA_PROD!C2327="","",SUMIFS(MOVI_SAID!H:H,MOVI_SAID!D:D,D2327))</f>
        <v/>
      </c>
      <c r="H2327" s="101" t="str">
        <f t="shared" si="54"/>
        <v/>
      </c>
      <c r="I2327" s="100" t="str">
        <f>IF(CADA_PROD!C2327="","",IFERROR(IF(H2327&lt;=0,"Sem estoque",IF(H2327/E2327&lt;0.25,"Quase sem estoque",IF(H2327/E2327&lt;1.2,"Estoque baixo",IF(H2327/E2327&lt;2,"Estoque moderado","Estoque confortável")))),""))</f>
        <v/>
      </c>
      <c r="J2327" s="102" t="str">
        <f>IF(CADA_PROD!C2327="","",SUMIFS(MOVI_ENTR!M:M,MOVI_ENTR!D:D,D2327))</f>
        <v/>
      </c>
      <c r="K2327" s="103" t="str">
        <f>IF(CADA_PROD!C2327="","",IFERROR($J2327/SUM($J$6:$J$1006),""))</f>
        <v/>
      </c>
      <c r="L2327" s="103" t="str">
        <f>IF(CADA_PROD!C2327="","",IFERROR(H2327/SUM($H$6:$H$1006)+P2327,""))</f>
        <v/>
      </c>
      <c r="M2327" s="102" t="str">
        <f>IF(CADA_PROD!$C2327="","",IFERROR(SUMIFS(MOVI_ENTR!M:M,MOVI_ENTR!D:D,D2327)/SUMIFS(MOVI_ENTR!I:I,MOVI_ENTR!D:D,D2327),0))</f>
        <v/>
      </c>
      <c r="N2327" s="104" t="str">
        <f>IF(CADA_PROD!C2327="","",G2327/E2327)</f>
        <v/>
      </c>
    </row>
    <row r="2328" spans="3:14">
      <c r="C2328" s="99" t="str">
        <f>IF(CADA_PROD!C2328="","",CADA_PROD!C2328)</f>
        <v/>
      </c>
      <c r="D2328" s="100" t="str">
        <f>IF(CADA_PROD!D2328="","",CADA_PROD!D2328)</f>
        <v/>
      </c>
      <c r="E2328" s="101" t="str">
        <f>IF(CADA_PROD!E2328="","",CADA_PROD!E2328)</f>
        <v/>
      </c>
      <c r="F2328" s="101" t="str">
        <f>IF(CADA_PROD!D2328="","",SUMIFS(MOVI_ENTR!I:I,MOVI_ENTR!D:D,D2328))</f>
        <v/>
      </c>
      <c r="G2328" s="101" t="str">
        <f>IF(CADA_PROD!C2328="","",SUMIFS(MOVI_SAID!H:H,MOVI_SAID!D:D,D2328))</f>
        <v/>
      </c>
      <c r="H2328" s="101" t="str">
        <f t="shared" si="54"/>
        <v/>
      </c>
      <c r="I2328" s="100" t="str">
        <f>IF(CADA_PROD!C2328="","",IFERROR(IF(H2328&lt;=0,"Sem estoque",IF(H2328/E2328&lt;0.25,"Quase sem estoque",IF(H2328/E2328&lt;1.2,"Estoque baixo",IF(H2328/E2328&lt;2,"Estoque moderado","Estoque confortável")))),""))</f>
        <v/>
      </c>
      <c r="J2328" s="102" t="str">
        <f>IF(CADA_PROD!C2328="","",SUMIFS(MOVI_ENTR!M:M,MOVI_ENTR!D:D,D2328))</f>
        <v/>
      </c>
      <c r="K2328" s="103" t="str">
        <f>IF(CADA_PROD!C2328="","",IFERROR($J2328/SUM($J$6:$J$1006),""))</f>
        <v/>
      </c>
      <c r="L2328" s="103" t="str">
        <f>IF(CADA_PROD!C2328="","",IFERROR(H2328/SUM($H$6:$H$1006)+P2328,""))</f>
        <v/>
      </c>
      <c r="M2328" s="102" t="str">
        <f>IF(CADA_PROD!$C2328="","",IFERROR(SUMIFS(MOVI_ENTR!M:M,MOVI_ENTR!D:D,D2328)/SUMIFS(MOVI_ENTR!I:I,MOVI_ENTR!D:D,D2328),0))</f>
        <v/>
      </c>
      <c r="N2328" s="104" t="str">
        <f>IF(CADA_PROD!C2328="","",G2328/E2328)</f>
        <v/>
      </c>
    </row>
    <row r="2329" spans="3:14">
      <c r="C2329" s="99" t="str">
        <f>IF(CADA_PROD!C2329="","",CADA_PROD!C2329)</f>
        <v/>
      </c>
      <c r="D2329" s="100" t="str">
        <f>IF(CADA_PROD!D2329="","",CADA_PROD!D2329)</f>
        <v/>
      </c>
      <c r="E2329" s="101" t="str">
        <f>IF(CADA_PROD!E2329="","",CADA_PROD!E2329)</f>
        <v/>
      </c>
      <c r="F2329" s="101" t="str">
        <f>IF(CADA_PROD!D2329="","",SUMIFS(MOVI_ENTR!I:I,MOVI_ENTR!D:D,D2329))</f>
        <v/>
      </c>
      <c r="G2329" s="101" t="str">
        <f>IF(CADA_PROD!C2329="","",SUMIFS(MOVI_SAID!H:H,MOVI_SAID!D:D,D2329))</f>
        <v/>
      </c>
      <c r="H2329" s="101" t="str">
        <f t="shared" si="54"/>
        <v/>
      </c>
      <c r="I2329" s="100" t="str">
        <f>IF(CADA_PROD!C2329="","",IFERROR(IF(H2329&lt;=0,"Sem estoque",IF(H2329/E2329&lt;0.25,"Quase sem estoque",IF(H2329/E2329&lt;1.2,"Estoque baixo",IF(H2329/E2329&lt;2,"Estoque moderado","Estoque confortável")))),""))</f>
        <v/>
      </c>
      <c r="J2329" s="102" t="str">
        <f>IF(CADA_PROD!C2329="","",SUMIFS(MOVI_ENTR!M:M,MOVI_ENTR!D:D,D2329))</f>
        <v/>
      </c>
      <c r="K2329" s="103" t="str">
        <f>IF(CADA_PROD!C2329="","",IFERROR($J2329/SUM($J$6:$J$1006),""))</f>
        <v/>
      </c>
      <c r="L2329" s="103" t="str">
        <f>IF(CADA_PROD!C2329="","",IFERROR(H2329/SUM($H$6:$H$1006)+P2329,""))</f>
        <v/>
      </c>
      <c r="M2329" s="102" t="str">
        <f>IF(CADA_PROD!$C2329="","",IFERROR(SUMIFS(MOVI_ENTR!M:M,MOVI_ENTR!D:D,D2329)/SUMIFS(MOVI_ENTR!I:I,MOVI_ENTR!D:D,D2329),0))</f>
        <v/>
      </c>
      <c r="N2329" s="104" t="str">
        <f>IF(CADA_PROD!C2329="","",G2329/E2329)</f>
        <v/>
      </c>
    </row>
    <row r="2330" spans="3:14">
      <c r="C2330" s="99" t="str">
        <f>IF(CADA_PROD!C2330="","",CADA_PROD!C2330)</f>
        <v/>
      </c>
      <c r="D2330" s="100" t="str">
        <f>IF(CADA_PROD!D2330="","",CADA_PROD!D2330)</f>
        <v/>
      </c>
      <c r="E2330" s="101" t="str">
        <f>IF(CADA_PROD!E2330="","",CADA_PROD!E2330)</f>
        <v/>
      </c>
      <c r="F2330" s="101" t="str">
        <f>IF(CADA_PROD!D2330="","",SUMIFS(MOVI_ENTR!I:I,MOVI_ENTR!D:D,D2330))</f>
        <v/>
      </c>
      <c r="G2330" s="101" t="str">
        <f>IF(CADA_PROD!C2330="","",SUMIFS(MOVI_SAID!H:H,MOVI_SAID!D:D,D2330))</f>
        <v/>
      </c>
      <c r="H2330" s="101" t="str">
        <f t="shared" si="54"/>
        <v/>
      </c>
      <c r="I2330" s="100" t="str">
        <f>IF(CADA_PROD!C2330="","",IFERROR(IF(H2330&lt;=0,"Sem estoque",IF(H2330/E2330&lt;0.25,"Quase sem estoque",IF(H2330/E2330&lt;1.2,"Estoque baixo",IF(H2330/E2330&lt;2,"Estoque moderado","Estoque confortável")))),""))</f>
        <v/>
      </c>
      <c r="J2330" s="102" t="str">
        <f>IF(CADA_PROD!C2330="","",SUMIFS(MOVI_ENTR!M:M,MOVI_ENTR!D:D,D2330))</f>
        <v/>
      </c>
      <c r="K2330" s="103" t="str">
        <f>IF(CADA_PROD!C2330="","",IFERROR($J2330/SUM($J$6:$J$1006),""))</f>
        <v/>
      </c>
      <c r="L2330" s="103" t="str">
        <f>IF(CADA_PROD!C2330="","",IFERROR(H2330/SUM($H$6:$H$1006)+P2330,""))</f>
        <v/>
      </c>
      <c r="M2330" s="102" t="str">
        <f>IF(CADA_PROD!$C2330="","",IFERROR(SUMIFS(MOVI_ENTR!M:M,MOVI_ENTR!D:D,D2330)/SUMIFS(MOVI_ENTR!I:I,MOVI_ENTR!D:D,D2330),0))</f>
        <v/>
      </c>
      <c r="N2330" s="104" t="str">
        <f>IF(CADA_PROD!C2330="","",G2330/E2330)</f>
        <v/>
      </c>
    </row>
    <row r="2331" spans="3:14">
      <c r="C2331" s="99" t="str">
        <f>IF(CADA_PROD!C2331="","",CADA_PROD!C2331)</f>
        <v/>
      </c>
      <c r="D2331" s="100" t="str">
        <f>IF(CADA_PROD!D2331="","",CADA_PROD!D2331)</f>
        <v/>
      </c>
      <c r="E2331" s="101" t="str">
        <f>IF(CADA_PROD!E2331="","",CADA_PROD!E2331)</f>
        <v/>
      </c>
      <c r="F2331" s="101" t="str">
        <f>IF(CADA_PROD!D2331="","",SUMIFS(MOVI_ENTR!I:I,MOVI_ENTR!D:D,D2331))</f>
        <v/>
      </c>
      <c r="G2331" s="101" t="str">
        <f>IF(CADA_PROD!C2331="","",SUMIFS(MOVI_SAID!H:H,MOVI_SAID!D:D,D2331))</f>
        <v/>
      </c>
      <c r="H2331" s="101" t="str">
        <f t="shared" si="54"/>
        <v/>
      </c>
      <c r="I2331" s="100" t="str">
        <f>IF(CADA_PROD!C2331="","",IFERROR(IF(H2331&lt;=0,"Sem estoque",IF(H2331/E2331&lt;0.25,"Quase sem estoque",IF(H2331/E2331&lt;1.2,"Estoque baixo",IF(H2331/E2331&lt;2,"Estoque moderado","Estoque confortável")))),""))</f>
        <v/>
      </c>
      <c r="J2331" s="102" t="str">
        <f>IF(CADA_PROD!C2331="","",SUMIFS(MOVI_ENTR!M:M,MOVI_ENTR!D:D,D2331))</f>
        <v/>
      </c>
      <c r="K2331" s="103" t="str">
        <f>IF(CADA_PROD!C2331="","",IFERROR($J2331/SUM($J$6:$J$1006),""))</f>
        <v/>
      </c>
      <c r="L2331" s="103" t="str">
        <f>IF(CADA_PROD!C2331="","",IFERROR(H2331/SUM($H$6:$H$1006)+P2331,""))</f>
        <v/>
      </c>
      <c r="M2331" s="102" t="str">
        <f>IF(CADA_PROD!$C2331="","",IFERROR(SUMIFS(MOVI_ENTR!M:M,MOVI_ENTR!D:D,D2331)/SUMIFS(MOVI_ENTR!I:I,MOVI_ENTR!D:D,D2331),0))</f>
        <v/>
      </c>
      <c r="N2331" s="104" t="str">
        <f>IF(CADA_PROD!C2331="","",G2331/E2331)</f>
        <v/>
      </c>
    </row>
    <row r="2332" spans="3:14">
      <c r="C2332" s="99" t="str">
        <f>IF(CADA_PROD!C2332="","",CADA_PROD!C2332)</f>
        <v/>
      </c>
      <c r="D2332" s="100" t="str">
        <f>IF(CADA_PROD!D2332="","",CADA_PROD!D2332)</f>
        <v/>
      </c>
      <c r="E2332" s="101" t="str">
        <f>IF(CADA_PROD!E2332="","",CADA_PROD!E2332)</f>
        <v/>
      </c>
      <c r="F2332" s="101" t="str">
        <f>IF(CADA_PROD!D2332="","",SUMIFS(MOVI_ENTR!I:I,MOVI_ENTR!D:D,D2332))</f>
        <v/>
      </c>
      <c r="G2332" s="101" t="str">
        <f>IF(CADA_PROD!C2332="","",SUMIFS(MOVI_SAID!H:H,MOVI_SAID!D:D,D2332))</f>
        <v/>
      </c>
      <c r="H2332" s="101" t="str">
        <f t="shared" si="54"/>
        <v/>
      </c>
      <c r="I2332" s="100" t="str">
        <f>IF(CADA_PROD!C2332="","",IFERROR(IF(H2332&lt;=0,"Sem estoque",IF(H2332/E2332&lt;0.25,"Quase sem estoque",IF(H2332/E2332&lt;1.2,"Estoque baixo",IF(H2332/E2332&lt;2,"Estoque moderado","Estoque confortável")))),""))</f>
        <v/>
      </c>
      <c r="J2332" s="102" t="str">
        <f>IF(CADA_PROD!C2332="","",SUMIFS(MOVI_ENTR!M:M,MOVI_ENTR!D:D,D2332))</f>
        <v/>
      </c>
      <c r="K2332" s="103" t="str">
        <f>IF(CADA_PROD!C2332="","",IFERROR($J2332/SUM($J$6:$J$1006),""))</f>
        <v/>
      </c>
      <c r="L2332" s="103" t="str">
        <f>IF(CADA_PROD!C2332="","",IFERROR(H2332/SUM($H$6:$H$1006)+P2332,""))</f>
        <v/>
      </c>
      <c r="M2332" s="102" t="str">
        <f>IF(CADA_PROD!$C2332="","",IFERROR(SUMIFS(MOVI_ENTR!M:M,MOVI_ENTR!D:D,D2332)/SUMIFS(MOVI_ENTR!I:I,MOVI_ENTR!D:D,D2332),0))</f>
        <v/>
      </c>
      <c r="N2332" s="104" t="str">
        <f>IF(CADA_PROD!C2332="","",G2332/E2332)</f>
        <v/>
      </c>
    </row>
    <row r="2333" spans="3:14">
      <c r="C2333" s="99" t="str">
        <f>IF(CADA_PROD!C2333="","",CADA_PROD!C2333)</f>
        <v/>
      </c>
      <c r="D2333" s="100" t="str">
        <f>IF(CADA_PROD!D2333="","",CADA_PROD!D2333)</f>
        <v/>
      </c>
      <c r="E2333" s="101" t="str">
        <f>IF(CADA_PROD!E2333="","",CADA_PROD!E2333)</f>
        <v/>
      </c>
      <c r="F2333" s="101" t="str">
        <f>IF(CADA_PROD!D2333="","",SUMIFS(MOVI_ENTR!I:I,MOVI_ENTR!D:D,D2333))</f>
        <v/>
      </c>
      <c r="G2333" s="101" t="str">
        <f>IF(CADA_PROD!C2333="","",SUMIFS(MOVI_SAID!H:H,MOVI_SAID!D:D,D2333))</f>
        <v/>
      </c>
      <c r="H2333" s="101" t="str">
        <f t="shared" si="54"/>
        <v/>
      </c>
      <c r="I2333" s="100" t="str">
        <f>IF(CADA_PROD!C2333="","",IFERROR(IF(H2333&lt;=0,"Sem estoque",IF(H2333/E2333&lt;0.25,"Quase sem estoque",IF(H2333/E2333&lt;1.2,"Estoque baixo",IF(H2333/E2333&lt;2,"Estoque moderado","Estoque confortável")))),""))</f>
        <v/>
      </c>
      <c r="J2333" s="102" t="str">
        <f>IF(CADA_PROD!C2333="","",SUMIFS(MOVI_ENTR!M:M,MOVI_ENTR!D:D,D2333))</f>
        <v/>
      </c>
      <c r="K2333" s="103" t="str">
        <f>IF(CADA_PROD!C2333="","",IFERROR($J2333/SUM($J$6:$J$1006),""))</f>
        <v/>
      </c>
      <c r="L2333" s="103" t="str">
        <f>IF(CADA_PROD!C2333="","",IFERROR(H2333/SUM($H$6:$H$1006)+P2333,""))</f>
        <v/>
      </c>
      <c r="M2333" s="102" t="str">
        <f>IF(CADA_PROD!$C2333="","",IFERROR(SUMIFS(MOVI_ENTR!M:M,MOVI_ENTR!D:D,D2333)/SUMIFS(MOVI_ENTR!I:I,MOVI_ENTR!D:D,D2333),0))</f>
        <v/>
      </c>
      <c r="N2333" s="104" t="str">
        <f>IF(CADA_PROD!C2333="","",G2333/E2333)</f>
        <v/>
      </c>
    </row>
    <row r="2334" spans="3:14">
      <c r="C2334" s="99" t="str">
        <f>IF(CADA_PROD!C2334="","",CADA_PROD!C2334)</f>
        <v/>
      </c>
      <c r="D2334" s="100" t="str">
        <f>IF(CADA_PROD!D2334="","",CADA_PROD!D2334)</f>
        <v/>
      </c>
      <c r="E2334" s="101" t="str">
        <f>IF(CADA_PROD!E2334="","",CADA_PROD!E2334)</f>
        <v/>
      </c>
      <c r="F2334" s="101" t="str">
        <f>IF(CADA_PROD!D2334="","",SUMIFS(MOVI_ENTR!I:I,MOVI_ENTR!D:D,D2334))</f>
        <v/>
      </c>
      <c r="G2334" s="101" t="str">
        <f>IF(CADA_PROD!C2334="","",SUMIFS(MOVI_SAID!H:H,MOVI_SAID!D:D,D2334))</f>
        <v/>
      </c>
      <c r="H2334" s="101" t="str">
        <f t="shared" si="54"/>
        <v/>
      </c>
      <c r="I2334" s="100" t="str">
        <f>IF(CADA_PROD!C2334="","",IFERROR(IF(H2334&lt;=0,"Sem estoque",IF(H2334/E2334&lt;0.25,"Quase sem estoque",IF(H2334/E2334&lt;1.2,"Estoque baixo",IF(H2334/E2334&lt;2,"Estoque moderado","Estoque confortável")))),""))</f>
        <v/>
      </c>
      <c r="J2334" s="102" t="str">
        <f>IF(CADA_PROD!C2334="","",SUMIFS(MOVI_ENTR!M:M,MOVI_ENTR!D:D,D2334))</f>
        <v/>
      </c>
      <c r="K2334" s="103" t="str">
        <f>IF(CADA_PROD!C2334="","",IFERROR($J2334/SUM($J$6:$J$1006),""))</f>
        <v/>
      </c>
      <c r="L2334" s="103" t="str">
        <f>IF(CADA_PROD!C2334="","",IFERROR(H2334/SUM($H$6:$H$1006)+P2334,""))</f>
        <v/>
      </c>
      <c r="M2334" s="102" t="str">
        <f>IF(CADA_PROD!$C2334="","",IFERROR(SUMIFS(MOVI_ENTR!M:M,MOVI_ENTR!D:D,D2334)/SUMIFS(MOVI_ENTR!I:I,MOVI_ENTR!D:D,D2334),0))</f>
        <v/>
      </c>
      <c r="N2334" s="104" t="str">
        <f>IF(CADA_PROD!C2334="","",G2334/E2334)</f>
        <v/>
      </c>
    </row>
    <row r="2335" spans="3:14">
      <c r="C2335" s="99" t="str">
        <f>IF(CADA_PROD!C2335="","",CADA_PROD!C2335)</f>
        <v/>
      </c>
      <c r="D2335" s="100" t="str">
        <f>IF(CADA_PROD!D2335="","",CADA_PROD!D2335)</f>
        <v/>
      </c>
      <c r="E2335" s="101" t="str">
        <f>IF(CADA_PROD!E2335="","",CADA_PROD!E2335)</f>
        <v/>
      </c>
      <c r="F2335" s="101" t="str">
        <f>IF(CADA_PROD!D2335="","",SUMIFS(MOVI_ENTR!I:I,MOVI_ENTR!D:D,D2335))</f>
        <v/>
      </c>
      <c r="G2335" s="101" t="str">
        <f>IF(CADA_PROD!C2335="","",SUMIFS(MOVI_SAID!H:H,MOVI_SAID!D:D,D2335))</f>
        <v/>
      </c>
      <c r="H2335" s="101" t="str">
        <f t="shared" si="54"/>
        <v/>
      </c>
      <c r="I2335" s="100" t="str">
        <f>IF(CADA_PROD!C2335="","",IFERROR(IF(H2335&lt;=0,"Sem estoque",IF(H2335/E2335&lt;0.25,"Quase sem estoque",IF(H2335/E2335&lt;1.2,"Estoque baixo",IF(H2335/E2335&lt;2,"Estoque moderado","Estoque confortável")))),""))</f>
        <v/>
      </c>
      <c r="J2335" s="102" t="str">
        <f>IF(CADA_PROD!C2335="","",SUMIFS(MOVI_ENTR!M:M,MOVI_ENTR!D:D,D2335))</f>
        <v/>
      </c>
      <c r="K2335" s="103" t="str">
        <f>IF(CADA_PROD!C2335="","",IFERROR($J2335/SUM($J$6:$J$1006),""))</f>
        <v/>
      </c>
      <c r="L2335" s="103" t="str">
        <f>IF(CADA_PROD!C2335="","",IFERROR(H2335/SUM($H$6:$H$1006)+P2335,""))</f>
        <v/>
      </c>
      <c r="M2335" s="102" t="str">
        <f>IF(CADA_PROD!$C2335="","",IFERROR(SUMIFS(MOVI_ENTR!M:M,MOVI_ENTR!D:D,D2335)/SUMIFS(MOVI_ENTR!I:I,MOVI_ENTR!D:D,D2335),0))</f>
        <v/>
      </c>
      <c r="N2335" s="104" t="str">
        <f>IF(CADA_PROD!C2335="","",G2335/E2335)</f>
        <v/>
      </c>
    </row>
    <row r="2336" spans="3:14">
      <c r="C2336" s="99" t="str">
        <f>IF(CADA_PROD!C2336="","",CADA_PROD!C2336)</f>
        <v/>
      </c>
      <c r="D2336" s="100" t="str">
        <f>IF(CADA_PROD!D2336="","",CADA_PROD!D2336)</f>
        <v/>
      </c>
      <c r="E2336" s="101" t="str">
        <f>IF(CADA_PROD!E2336="","",CADA_PROD!E2336)</f>
        <v/>
      </c>
      <c r="F2336" s="101" t="str">
        <f>IF(CADA_PROD!D2336="","",SUMIFS(MOVI_ENTR!I:I,MOVI_ENTR!D:D,D2336))</f>
        <v/>
      </c>
      <c r="G2336" s="101" t="str">
        <f>IF(CADA_PROD!C2336="","",SUMIFS(MOVI_SAID!H:H,MOVI_SAID!D:D,D2336))</f>
        <v/>
      </c>
      <c r="H2336" s="101" t="str">
        <f t="shared" si="54"/>
        <v/>
      </c>
      <c r="I2336" s="100" t="str">
        <f>IF(CADA_PROD!C2336="","",IFERROR(IF(H2336&lt;=0,"Sem estoque",IF(H2336/E2336&lt;0.25,"Quase sem estoque",IF(H2336/E2336&lt;1.2,"Estoque baixo",IF(H2336/E2336&lt;2,"Estoque moderado","Estoque confortável")))),""))</f>
        <v/>
      </c>
      <c r="J2336" s="102" t="str">
        <f>IF(CADA_PROD!C2336="","",SUMIFS(MOVI_ENTR!M:M,MOVI_ENTR!D:D,D2336))</f>
        <v/>
      </c>
      <c r="K2336" s="103" t="str">
        <f>IF(CADA_PROD!C2336="","",IFERROR($J2336/SUM($J$6:$J$1006),""))</f>
        <v/>
      </c>
      <c r="L2336" s="103" t="str">
        <f>IF(CADA_PROD!C2336="","",IFERROR(H2336/SUM($H$6:$H$1006)+P2336,""))</f>
        <v/>
      </c>
      <c r="M2336" s="102" t="str">
        <f>IF(CADA_PROD!$C2336="","",IFERROR(SUMIFS(MOVI_ENTR!M:M,MOVI_ENTR!D:D,D2336)/SUMIFS(MOVI_ENTR!I:I,MOVI_ENTR!D:D,D2336),0))</f>
        <v/>
      </c>
      <c r="N2336" s="104" t="str">
        <f>IF(CADA_PROD!C2336="","",G2336/E2336)</f>
        <v/>
      </c>
    </row>
    <row r="2337" spans="3:14">
      <c r="C2337" s="99" t="str">
        <f>IF(CADA_PROD!C2337="","",CADA_PROD!C2337)</f>
        <v/>
      </c>
      <c r="D2337" s="100" t="str">
        <f>IF(CADA_PROD!D2337="","",CADA_PROD!D2337)</f>
        <v/>
      </c>
      <c r="E2337" s="101" t="str">
        <f>IF(CADA_PROD!E2337="","",CADA_PROD!E2337)</f>
        <v/>
      </c>
      <c r="F2337" s="101" t="str">
        <f>IF(CADA_PROD!D2337="","",SUMIFS(MOVI_ENTR!I:I,MOVI_ENTR!D:D,D2337))</f>
        <v/>
      </c>
      <c r="G2337" s="101" t="str">
        <f>IF(CADA_PROD!C2337="","",SUMIFS(MOVI_SAID!H:H,MOVI_SAID!D:D,D2337))</f>
        <v/>
      </c>
      <c r="H2337" s="101" t="str">
        <f t="shared" si="54"/>
        <v/>
      </c>
      <c r="I2337" s="100" t="str">
        <f>IF(CADA_PROD!C2337="","",IFERROR(IF(H2337&lt;=0,"Sem estoque",IF(H2337/E2337&lt;0.25,"Quase sem estoque",IF(H2337/E2337&lt;1.2,"Estoque baixo",IF(H2337/E2337&lt;2,"Estoque moderado","Estoque confortável")))),""))</f>
        <v/>
      </c>
      <c r="J2337" s="102" t="str">
        <f>IF(CADA_PROD!C2337="","",SUMIFS(MOVI_ENTR!M:M,MOVI_ENTR!D:D,D2337))</f>
        <v/>
      </c>
      <c r="K2337" s="103" t="str">
        <f>IF(CADA_PROD!C2337="","",IFERROR($J2337/SUM($J$6:$J$1006),""))</f>
        <v/>
      </c>
      <c r="L2337" s="103" t="str">
        <f>IF(CADA_PROD!C2337="","",IFERROR(H2337/SUM($H$6:$H$1006)+P2337,""))</f>
        <v/>
      </c>
      <c r="M2337" s="102" t="str">
        <f>IF(CADA_PROD!$C2337="","",IFERROR(SUMIFS(MOVI_ENTR!M:M,MOVI_ENTR!D:D,D2337)/SUMIFS(MOVI_ENTR!I:I,MOVI_ENTR!D:D,D2337),0))</f>
        <v/>
      </c>
      <c r="N2337" s="104" t="str">
        <f>IF(CADA_PROD!C2337="","",G2337/E2337)</f>
        <v/>
      </c>
    </row>
    <row r="2338" spans="3:14">
      <c r="C2338" s="99" t="str">
        <f>IF(CADA_PROD!C2338="","",CADA_PROD!C2338)</f>
        <v/>
      </c>
      <c r="D2338" s="100" t="str">
        <f>IF(CADA_PROD!D2338="","",CADA_PROD!D2338)</f>
        <v/>
      </c>
      <c r="E2338" s="101" t="str">
        <f>IF(CADA_PROD!E2338="","",CADA_PROD!E2338)</f>
        <v/>
      </c>
      <c r="F2338" s="101" t="str">
        <f>IF(CADA_PROD!D2338="","",SUMIFS(MOVI_ENTR!I:I,MOVI_ENTR!D:D,D2338))</f>
        <v/>
      </c>
      <c r="G2338" s="101" t="str">
        <f>IF(CADA_PROD!C2338="","",SUMIFS(MOVI_SAID!H:H,MOVI_SAID!D:D,D2338))</f>
        <v/>
      </c>
      <c r="H2338" s="101" t="str">
        <f t="shared" si="54"/>
        <v/>
      </c>
      <c r="I2338" s="100" t="str">
        <f>IF(CADA_PROD!C2338="","",IFERROR(IF(H2338&lt;=0,"Sem estoque",IF(H2338/E2338&lt;0.25,"Quase sem estoque",IF(H2338/E2338&lt;1.2,"Estoque baixo",IF(H2338/E2338&lt;2,"Estoque moderado","Estoque confortável")))),""))</f>
        <v/>
      </c>
      <c r="J2338" s="102" t="str">
        <f>IF(CADA_PROD!C2338="","",SUMIFS(MOVI_ENTR!M:M,MOVI_ENTR!D:D,D2338))</f>
        <v/>
      </c>
      <c r="K2338" s="103" t="str">
        <f>IF(CADA_PROD!C2338="","",IFERROR($J2338/SUM($J$6:$J$1006),""))</f>
        <v/>
      </c>
      <c r="L2338" s="103" t="str">
        <f>IF(CADA_PROD!C2338="","",IFERROR(H2338/SUM($H$6:$H$1006)+P2338,""))</f>
        <v/>
      </c>
      <c r="M2338" s="102" t="str">
        <f>IF(CADA_PROD!$C2338="","",IFERROR(SUMIFS(MOVI_ENTR!M:M,MOVI_ENTR!D:D,D2338)/SUMIFS(MOVI_ENTR!I:I,MOVI_ENTR!D:D,D2338),0))</f>
        <v/>
      </c>
      <c r="N2338" s="104" t="str">
        <f>IF(CADA_PROD!C2338="","",G2338/E2338)</f>
        <v/>
      </c>
    </row>
    <row r="2339" spans="3:14">
      <c r="C2339" s="99" t="str">
        <f>IF(CADA_PROD!C2339="","",CADA_PROD!C2339)</f>
        <v/>
      </c>
      <c r="D2339" s="100" t="str">
        <f>IF(CADA_PROD!D2339="","",CADA_PROD!D2339)</f>
        <v/>
      </c>
      <c r="E2339" s="101" t="str">
        <f>IF(CADA_PROD!E2339="","",CADA_PROD!E2339)</f>
        <v/>
      </c>
      <c r="F2339" s="101" t="str">
        <f>IF(CADA_PROD!D2339="","",SUMIFS(MOVI_ENTR!I:I,MOVI_ENTR!D:D,D2339))</f>
        <v/>
      </c>
      <c r="G2339" s="101" t="str">
        <f>IF(CADA_PROD!C2339="","",SUMIFS(MOVI_SAID!H:H,MOVI_SAID!D:D,D2339))</f>
        <v/>
      </c>
      <c r="H2339" s="101" t="str">
        <f t="shared" si="54"/>
        <v/>
      </c>
      <c r="I2339" s="100" t="str">
        <f>IF(CADA_PROD!C2339="","",IFERROR(IF(H2339&lt;=0,"Sem estoque",IF(H2339/E2339&lt;0.25,"Quase sem estoque",IF(H2339/E2339&lt;1.2,"Estoque baixo",IF(H2339/E2339&lt;2,"Estoque moderado","Estoque confortável")))),""))</f>
        <v/>
      </c>
      <c r="J2339" s="102" t="str">
        <f>IF(CADA_PROD!C2339="","",SUMIFS(MOVI_ENTR!M:M,MOVI_ENTR!D:D,D2339))</f>
        <v/>
      </c>
      <c r="K2339" s="103" t="str">
        <f>IF(CADA_PROD!C2339="","",IFERROR($J2339/SUM($J$6:$J$1006),""))</f>
        <v/>
      </c>
      <c r="L2339" s="103" t="str">
        <f>IF(CADA_PROD!C2339="","",IFERROR(H2339/SUM($H$6:$H$1006)+P2339,""))</f>
        <v/>
      </c>
      <c r="M2339" s="102" t="str">
        <f>IF(CADA_PROD!$C2339="","",IFERROR(SUMIFS(MOVI_ENTR!M:M,MOVI_ENTR!D:D,D2339)/SUMIFS(MOVI_ENTR!I:I,MOVI_ENTR!D:D,D2339),0))</f>
        <v/>
      </c>
      <c r="N2339" s="104" t="str">
        <f>IF(CADA_PROD!C2339="","",G2339/E2339)</f>
        <v/>
      </c>
    </row>
    <row r="2340" spans="3:14">
      <c r="C2340" s="99" t="str">
        <f>IF(CADA_PROD!C2340="","",CADA_PROD!C2340)</f>
        <v/>
      </c>
      <c r="D2340" s="100" t="str">
        <f>IF(CADA_PROD!D2340="","",CADA_PROD!D2340)</f>
        <v/>
      </c>
      <c r="E2340" s="101" t="str">
        <f>IF(CADA_PROD!E2340="","",CADA_PROD!E2340)</f>
        <v/>
      </c>
      <c r="F2340" s="101" t="str">
        <f>IF(CADA_PROD!D2340="","",SUMIFS(MOVI_ENTR!I:I,MOVI_ENTR!D:D,D2340))</f>
        <v/>
      </c>
      <c r="G2340" s="101" t="str">
        <f>IF(CADA_PROD!C2340="","",SUMIFS(MOVI_SAID!H:H,MOVI_SAID!D:D,D2340))</f>
        <v/>
      </c>
      <c r="H2340" s="101" t="str">
        <f t="shared" si="54"/>
        <v/>
      </c>
      <c r="I2340" s="100" t="str">
        <f>IF(CADA_PROD!C2340="","",IFERROR(IF(H2340&lt;=0,"Sem estoque",IF(H2340/E2340&lt;0.25,"Quase sem estoque",IF(H2340/E2340&lt;1.2,"Estoque baixo",IF(H2340/E2340&lt;2,"Estoque moderado","Estoque confortável")))),""))</f>
        <v/>
      </c>
      <c r="J2340" s="102" t="str">
        <f>IF(CADA_PROD!C2340="","",SUMIFS(MOVI_ENTR!M:M,MOVI_ENTR!D:D,D2340))</f>
        <v/>
      </c>
      <c r="K2340" s="103" t="str">
        <f>IF(CADA_PROD!C2340="","",IFERROR($J2340/SUM($J$6:$J$1006),""))</f>
        <v/>
      </c>
      <c r="L2340" s="103" t="str">
        <f>IF(CADA_PROD!C2340="","",IFERROR(H2340/SUM($H$6:$H$1006)+P2340,""))</f>
        <v/>
      </c>
      <c r="M2340" s="102" t="str">
        <f>IF(CADA_PROD!$C2340="","",IFERROR(SUMIFS(MOVI_ENTR!M:M,MOVI_ENTR!D:D,D2340)/SUMIFS(MOVI_ENTR!I:I,MOVI_ENTR!D:D,D2340),0))</f>
        <v/>
      </c>
      <c r="N2340" s="104" t="str">
        <f>IF(CADA_PROD!C2340="","",G2340/E2340)</f>
        <v/>
      </c>
    </row>
    <row r="2341" spans="3:14">
      <c r="C2341" s="99" t="str">
        <f>IF(CADA_PROD!C2341="","",CADA_PROD!C2341)</f>
        <v/>
      </c>
      <c r="D2341" s="100" t="str">
        <f>IF(CADA_PROD!D2341="","",CADA_PROD!D2341)</f>
        <v/>
      </c>
      <c r="E2341" s="101" t="str">
        <f>IF(CADA_PROD!E2341="","",CADA_PROD!E2341)</f>
        <v/>
      </c>
      <c r="F2341" s="101" t="str">
        <f>IF(CADA_PROD!D2341="","",SUMIFS(MOVI_ENTR!I:I,MOVI_ENTR!D:D,D2341))</f>
        <v/>
      </c>
      <c r="G2341" s="101" t="str">
        <f>IF(CADA_PROD!C2341="","",SUMIFS(MOVI_SAID!H:H,MOVI_SAID!D:D,D2341))</f>
        <v/>
      </c>
      <c r="H2341" s="101" t="str">
        <f t="shared" si="54"/>
        <v/>
      </c>
      <c r="I2341" s="100" t="str">
        <f>IF(CADA_PROD!C2341="","",IFERROR(IF(H2341&lt;=0,"Sem estoque",IF(H2341/E2341&lt;0.25,"Quase sem estoque",IF(H2341/E2341&lt;1.2,"Estoque baixo",IF(H2341/E2341&lt;2,"Estoque moderado","Estoque confortável")))),""))</f>
        <v/>
      </c>
      <c r="J2341" s="102" t="str">
        <f>IF(CADA_PROD!C2341="","",SUMIFS(MOVI_ENTR!M:M,MOVI_ENTR!D:D,D2341))</f>
        <v/>
      </c>
      <c r="K2341" s="103" t="str">
        <f>IF(CADA_PROD!C2341="","",IFERROR($J2341/SUM($J$6:$J$1006),""))</f>
        <v/>
      </c>
      <c r="L2341" s="103" t="str">
        <f>IF(CADA_PROD!C2341="","",IFERROR(H2341/SUM($H$6:$H$1006)+P2341,""))</f>
        <v/>
      </c>
      <c r="M2341" s="102" t="str">
        <f>IF(CADA_PROD!$C2341="","",IFERROR(SUMIFS(MOVI_ENTR!M:M,MOVI_ENTR!D:D,D2341)/SUMIFS(MOVI_ENTR!I:I,MOVI_ENTR!D:D,D2341),0))</f>
        <v/>
      </c>
      <c r="N2341" s="104" t="str">
        <f>IF(CADA_PROD!C2341="","",G2341/E2341)</f>
        <v/>
      </c>
    </row>
    <row r="2342" spans="3:14">
      <c r="C2342" s="99" t="str">
        <f>IF(CADA_PROD!C2342="","",CADA_PROD!C2342)</f>
        <v/>
      </c>
      <c r="D2342" s="100" t="str">
        <f>IF(CADA_PROD!D2342="","",CADA_PROD!D2342)</f>
        <v/>
      </c>
      <c r="E2342" s="101" t="str">
        <f>IF(CADA_PROD!E2342="","",CADA_PROD!E2342)</f>
        <v/>
      </c>
      <c r="F2342" s="101" t="str">
        <f>IF(CADA_PROD!D2342="","",SUMIFS(MOVI_ENTR!I:I,MOVI_ENTR!D:D,D2342))</f>
        <v/>
      </c>
      <c r="G2342" s="101" t="str">
        <f>IF(CADA_PROD!C2342="","",SUMIFS(MOVI_SAID!H:H,MOVI_SAID!D:D,D2342))</f>
        <v/>
      </c>
      <c r="H2342" s="101" t="str">
        <f t="shared" si="54"/>
        <v/>
      </c>
      <c r="I2342" s="100" t="str">
        <f>IF(CADA_PROD!C2342="","",IFERROR(IF(H2342&lt;=0,"Sem estoque",IF(H2342/E2342&lt;0.25,"Quase sem estoque",IF(H2342/E2342&lt;1.2,"Estoque baixo",IF(H2342/E2342&lt;2,"Estoque moderado","Estoque confortável")))),""))</f>
        <v/>
      </c>
      <c r="J2342" s="102" t="str">
        <f>IF(CADA_PROD!C2342="","",SUMIFS(MOVI_ENTR!M:M,MOVI_ENTR!D:D,D2342))</f>
        <v/>
      </c>
      <c r="K2342" s="103" t="str">
        <f>IF(CADA_PROD!C2342="","",IFERROR($J2342/SUM($J$6:$J$1006),""))</f>
        <v/>
      </c>
      <c r="L2342" s="103" t="str">
        <f>IF(CADA_PROD!C2342="","",IFERROR(H2342/SUM($H$6:$H$1006)+P2342,""))</f>
        <v/>
      </c>
      <c r="M2342" s="102" t="str">
        <f>IF(CADA_PROD!$C2342="","",IFERROR(SUMIFS(MOVI_ENTR!M:M,MOVI_ENTR!D:D,D2342)/SUMIFS(MOVI_ENTR!I:I,MOVI_ENTR!D:D,D2342),0))</f>
        <v/>
      </c>
      <c r="N2342" s="104" t="str">
        <f>IF(CADA_PROD!C2342="","",G2342/E2342)</f>
        <v/>
      </c>
    </row>
    <row r="2343" spans="3:14">
      <c r="C2343" s="99" t="str">
        <f>IF(CADA_PROD!C2343="","",CADA_PROD!C2343)</f>
        <v/>
      </c>
      <c r="D2343" s="100" t="str">
        <f>IF(CADA_PROD!D2343="","",CADA_PROD!D2343)</f>
        <v/>
      </c>
      <c r="E2343" s="101" t="str">
        <f>IF(CADA_PROD!E2343="","",CADA_PROD!E2343)</f>
        <v/>
      </c>
      <c r="F2343" s="101" t="str">
        <f>IF(CADA_PROD!D2343="","",SUMIFS(MOVI_ENTR!I:I,MOVI_ENTR!D:D,D2343))</f>
        <v/>
      </c>
      <c r="G2343" s="101" t="str">
        <f>IF(CADA_PROD!C2343="","",SUMIFS(MOVI_SAID!H:H,MOVI_SAID!D:D,D2343))</f>
        <v/>
      </c>
      <c r="H2343" s="101" t="str">
        <f t="shared" si="54"/>
        <v/>
      </c>
      <c r="I2343" s="100" t="str">
        <f>IF(CADA_PROD!C2343="","",IFERROR(IF(H2343&lt;=0,"Sem estoque",IF(H2343/E2343&lt;0.25,"Quase sem estoque",IF(H2343/E2343&lt;1.2,"Estoque baixo",IF(H2343/E2343&lt;2,"Estoque moderado","Estoque confortável")))),""))</f>
        <v/>
      </c>
      <c r="J2343" s="102" t="str">
        <f>IF(CADA_PROD!C2343="","",SUMIFS(MOVI_ENTR!M:M,MOVI_ENTR!D:D,D2343))</f>
        <v/>
      </c>
      <c r="K2343" s="103" t="str">
        <f>IF(CADA_PROD!C2343="","",IFERROR($J2343/SUM($J$6:$J$1006),""))</f>
        <v/>
      </c>
      <c r="L2343" s="103" t="str">
        <f>IF(CADA_PROD!C2343="","",IFERROR(H2343/SUM($H$6:$H$1006)+P2343,""))</f>
        <v/>
      </c>
      <c r="M2343" s="102" t="str">
        <f>IF(CADA_PROD!$C2343="","",IFERROR(SUMIFS(MOVI_ENTR!M:M,MOVI_ENTR!D:D,D2343)/SUMIFS(MOVI_ENTR!I:I,MOVI_ENTR!D:D,D2343),0))</f>
        <v/>
      </c>
      <c r="N2343" s="104" t="str">
        <f>IF(CADA_PROD!C2343="","",G2343/E2343)</f>
        <v/>
      </c>
    </row>
    <row r="2344" spans="3:14">
      <c r="C2344" s="99" t="str">
        <f>IF(CADA_PROD!C2344="","",CADA_PROD!C2344)</f>
        <v/>
      </c>
      <c r="D2344" s="100" t="str">
        <f>IF(CADA_PROD!D2344="","",CADA_PROD!D2344)</f>
        <v/>
      </c>
      <c r="E2344" s="101" t="str">
        <f>IF(CADA_PROD!E2344="","",CADA_PROD!E2344)</f>
        <v/>
      </c>
      <c r="F2344" s="101" t="str">
        <f>IF(CADA_PROD!D2344="","",SUMIFS(MOVI_ENTR!I:I,MOVI_ENTR!D:D,D2344))</f>
        <v/>
      </c>
      <c r="G2344" s="101" t="str">
        <f>IF(CADA_PROD!C2344="","",SUMIFS(MOVI_SAID!H:H,MOVI_SAID!D:D,D2344))</f>
        <v/>
      </c>
      <c r="H2344" s="101" t="str">
        <f t="shared" si="54"/>
        <v/>
      </c>
      <c r="I2344" s="100" t="str">
        <f>IF(CADA_PROD!C2344="","",IFERROR(IF(H2344&lt;=0,"Sem estoque",IF(H2344/E2344&lt;0.25,"Quase sem estoque",IF(H2344/E2344&lt;1.2,"Estoque baixo",IF(H2344/E2344&lt;2,"Estoque moderado","Estoque confortável")))),""))</f>
        <v/>
      </c>
      <c r="J2344" s="102" t="str">
        <f>IF(CADA_PROD!C2344="","",SUMIFS(MOVI_ENTR!M:M,MOVI_ENTR!D:D,D2344))</f>
        <v/>
      </c>
      <c r="K2344" s="103" t="str">
        <f>IF(CADA_PROD!C2344="","",IFERROR($J2344/SUM($J$6:$J$1006),""))</f>
        <v/>
      </c>
      <c r="L2344" s="103" t="str">
        <f>IF(CADA_PROD!C2344="","",IFERROR(H2344/SUM($H$6:$H$1006)+P2344,""))</f>
        <v/>
      </c>
      <c r="M2344" s="102" t="str">
        <f>IF(CADA_PROD!$C2344="","",IFERROR(SUMIFS(MOVI_ENTR!M:M,MOVI_ENTR!D:D,D2344)/SUMIFS(MOVI_ENTR!I:I,MOVI_ENTR!D:D,D2344),0))</f>
        <v/>
      </c>
      <c r="N2344" s="104" t="str">
        <f>IF(CADA_PROD!C2344="","",G2344/E2344)</f>
        <v/>
      </c>
    </row>
    <row r="2345" spans="3:14">
      <c r="C2345" s="99" t="str">
        <f>IF(CADA_PROD!C2345="","",CADA_PROD!C2345)</f>
        <v/>
      </c>
      <c r="D2345" s="100" t="str">
        <f>IF(CADA_PROD!D2345="","",CADA_PROD!D2345)</f>
        <v/>
      </c>
      <c r="E2345" s="101" t="str">
        <f>IF(CADA_PROD!E2345="","",CADA_PROD!E2345)</f>
        <v/>
      </c>
      <c r="F2345" s="101" t="str">
        <f>IF(CADA_PROD!D2345="","",SUMIFS(MOVI_ENTR!I:I,MOVI_ENTR!D:D,D2345))</f>
        <v/>
      </c>
      <c r="G2345" s="101" t="str">
        <f>IF(CADA_PROD!C2345="","",SUMIFS(MOVI_SAID!H:H,MOVI_SAID!D:D,D2345))</f>
        <v/>
      </c>
      <c r="H2345" s="101" t="str">
        <f t="shared" si="54"/>
        <v/>
      </c>
      <c r="I2345" s="100" t="str">
        <f>IF(CADA_PROD!C2345="","",IFERROR(IF(H2345&lt;=0,"Sem estoque",IF(H2345/E2345&lt;0.25,"Quase sem estoque",IF(H2345/E2345&lt;1.2,"Estoque baixo",IF(H2345/E2345&lt;2,"Estoque moderado","Estoque confortável")))),""))</f>
        <v/>
      </c>
      <c r="J2345" s="102" t="str">
        <f>IF(CADA_PROD!C2345="","",SUMIFS(MOVI_ENTR!M:M,MOVI_ENTR!D:D,D2345))</f>
        <v/>
      </c>
      <c r="K2345" s="103" t="str">
        <f>IF(CADA_PROD!C2345="","",IFERROR($J2345/SUM($J$6:$J$1006),""))</f>
        <v/>
      </c>
      <c r="L2345" s="103" t="str">
        <f>IF(CADA_PROD!C2345="","",IFERROR(H2345/SUM($H$6:$H$1006)+P2345,""))</f>
        <v/>
      </c>
      <c r="M2345" s="102" t="str">
        <f>IF(CADA_PROD!$C2345="","",IFERROR(SUMIFS(MOVI_ENTR!M:M,MOVI_ENTR!D:D,D2345)/SUMIFS(MOVI_ENTR!I:I,MOVI_ENTR!D:D,D2345),0))</f>
        <v/>
      </c>
      <c r="N2345" s="104" t="str">
        <f>IF(CADA_PROD!C2345="","",G2345/E2345)</f>
        <v/>
      </c>
    </row>
    <row r="2346" spans="3:14">
      <c r="C2346" s="99" t="str">
        <f>IF(CADA_PROD!C2346="","",CADA_PROD!C2346)</f>
        <v/>
      </c>
      <c r="D2346" s="100" t="str">
        <f>IF(CADA_PROD!D2346="","",CADA_PROD!D2346)</f>
        <v/>
      </c>
      <c r="E2346" s="101" t="str">
        <f>IF(CADA_PROD!E2346="","",CADA_PROD!E2346)</f>
        <v/>
      </c>
      <c r="F2346" s="101" t="str">
        <f>IF(CADA_PROD!D2346="","",SUMIFS(MOVI_ENTR!I:I,MOVI_ENTR!D:D,D2346))</f>
        <v/>
      </c>
      <c r="G2346" s="101" t="str">
        <f>IF(CADA_PROD!C2346="","",SUMIFS(MOVI_SAID!H:H,MOVI_SAID!D:D,D2346))</f>
        <v/>
      </c>
      <c r="H2346" s="101" t="str">
        <f t="shared" si="54"/>
        <v/>
      </c>
      <c r="I2346" s="100" t="str">
        <f>IF(CADA_PROD!C2346="","",IFERROR(IF(H2346&lt;=0,"Sem estoque",IF(H2346/E2346&lt;0.25,"Quase sem estoque",IF(H2346/E2346&lt;1.2,"Estoque baixo",IF(H2346/E2346&lt;2,"Estoque moderado","Estoque confortável")))),""))</f>
        <v/>
      </c>
      <c r="J2346" s="102" t="str">
        <f>IF(CADA_PROD!C2346="","",SUMIFS(MOVI_ENTR!M:M,MOVI_ENTR!D:D,D2346))</f>
        <v/>
      </c>
      <c r="K2346" s="103" t="str">
        <f>IF(CADA_PROD!C2346="","",IFERROR($J2346/SUM($J$6:$J$1006),""))</f>
        <v/>
      </c>
      <c r="L2346" s="103" t="str">
        <f>IF(CADA_PROD!C2346="","",IFERROR(H2346/SUM($H$6:$H$1006)+P2346,""))</f>
        <v/>
      </c>
      <c r="M2346" s="102" t="str">
        <f>IF(CADA_PROD!$C2346="","",IFERROR(SUMIFS(MOVI_ENTR!M:M,MOVI_ENTR!D:D,D2346)/SUMIFS(MOVI_ENTR!I:I,MOVI_ENTR!D:D,D2346),0))</f>
        <v/>
      </c>
      <c r="N2346" s="104" t="str">
        <f>IF(CADA_PROD!C2346="","",G2346/E2346)</f>
        <v/>
      </c>
    </row>
    <row r="2347" spans="3:14">
      <c r="C2347" s="99" t="str">
        <f>IF(CADA_PROD!C2347="","",CADA_PROD!C2347)</f>
        <v/>
      </c>
      <c r="D2347" s="100" t="str">
        <f>IF(CADA_PROD!D2347="","",CADA_PROD!D2347)</f>
        <v/>
      </c>
      <c r="E2347" s="101" t="str">
        <f>IF(CADA_PROD!E2347="","",CADA_PROD!E2347)</f>
        <v/>
      </c>
      <c r="F2347" s="101" t="str">
        <f>IF(CADA_PROD!D2347="","",SUMIFS(MOVI_ENTR!I:I,MOVI_ENTR!D:D,D2347))</f>
        <v/>
      </c>
      <c r="G2347" s="101" t="str">
        <f>IF(CADA_PROD!C2347="","",SUMIFS(MOVI_SAID!H:H,MOVI_SAID!D:D,D2347))</f>
        <v/>
      </c>
      <c r="H2347" s="101" t="str">
        <f t="shared" ref="H2347:H2410" si="55">IFERROR(F2347-G2347,"")</f>
        <v/>
      </c>
      <c r="I2347" s="100" t="str">
        <f>IF(CADA_PROD!C2347="","",IFERROR(IF(H2347&lt;=0,"Sem estoque",IF(H2347/E2347&lt;0.25,"Quase sem estoque",IF(H2347/E2347&lt;1.2,"Estoque baixo",IF(H2347/E2347&lt;2,"Estoque moderado","Estoque confortável")))),""))</f>
        <v/>
      </c>
      <c r="J2347" s="102" t="str">
        <f>IF(CADA_PROD!C2347="","",SUMIFS(MOVI_ENTR!M:M,MOVI_ENTR!D:D,D2347))</f>
        <v/>
      </c>
      <c r="K2347" s="103" t="str">
        <f>IF(CADA_PROD!C2347="","",IFERROR($J2347/SUM($J$6:$J$1006),""))</f>
        <v/>
      </c>
      <c r="L2347" s="103" t="str">
        <f>IF(CADA_PROD!C2347="","",IFERROR(H2347/SUM($H$6:$H$1006)+P2347,""))</f>
        <v/>
      </c>
      <c r="M2347" s="102" t="str">
        <f>IF(CADA_PROD!$C2347="","",IFERROR(SUMIFS(MOVI_ENTR!M:M,MOVI_ENTR!D:D,D2347)/SUMIFS(MOVI_ENTR!I:I,MOVI_ENTR!D:D,D2347),0))</f>
        <v/>
      </c>
      <c r="N2347" s="104" t="str">
        <f>IF(CADA_PROD!C2347="","",G2347/E2347)</f>
        <v/>
      </c>
    </row>
    <row r="2348" spans="3:14">
      <c r="C2348" s="99" t="str">
        <f>IF(CADA_PROD!C2348="","",CADA_PROD!C2348)</f>
        <v/>
      </c>
      <c r="D2348" s="100" t="str">
        <f>IF(CADA_PROD!D2348="","",CADA_PROD!D2348)</f>
        <v/>
      </c>
      <c r="E2348" s="101" t="str">
        <f>IF(CADA_PROD!E2348="","",CADA_PROD!E2348)</f>
        <v/>
      </c>
      <c r="F2348" s="101" t="str">
        <f>IF(CADA_PROD!D2348="","",SUMIFS(MOVI_ENTR!I:I,MOVI_ENTR!D:D,D2348))</f>
        <v/>
      </c>
      <c r="G2348" s="101" t="str">
        <f>IF(CADA_PROD!C2348="","",SUMIFS(MOVI_SAID!H:H,MOVI_SAID!D:D,D2348))</f>
        <v/>
      </c>
      <c r="H2348" s="101" t="str">
        <f t="shared" si="55"/>
        <v/>
      </c>
      <c r="I2348" s="100" t="str">
        <f>IF(CADA_PROD!C2348="","",IFERROR(IF(H2348&lt;=0,"Sem estoque",IF(H2348/E2348&lt;0.25,"Quase sem estoque",IF(H2348/E2348&lt;1.2,"Estoque baixo",IF(H2348/E2348&lt;2,"Estoque moderado","Estoque confortável")))),""))</f>
        <v/>
      </c>
      <c r="J2348" s="102" t="str">
        <f>IF(CADA_PROD!C2348="","",SUMIFS(MOVI_ENTR!M:M,MOVI_ENTR!D:D,D2348))</f>
        <v/>
      </c>
      <c r="K2348" s="103" t="str">
        <f>IF(CADA_PROD!C2348="","",IFERROR($J2348/SUM($J$6:$J$1006),""))</f>
        <v/>
      </c>
      <c r="L2348" s="103" t="str">
        <f>IF(CADA_PROD!C2348="","",IFERROR(H2348/SUM($H$6:$H$1006)+P2348,""))</f>
        <v/>
      </c>
      <c r="M2348" s="102" t="str">
        <f>IF(CADA_PROD!$C2348="","",IFERROR(SUMIFS(MOVI_ENTR!M:M,MOVI_ENTR!D:D,D2348)/SUMIFS(MOVI_ENTR!I:I,MOVI_ENTR!D:D,D2348),0))</f>
        <v/>
      </c>
      <c r="N2348" s="104" t="str">
        <f>IF(CADA_PROD!C2348="","",G2348/E2348)</f>
        <v/>
      </c>
    </row>
    <row r="2349" spans="3:14">
      <c r="C2349" s="99" t="str">
        <f>IF(CADA_PROD!C2349="","",CADA_PROD!C2349)</f>
        <v/>
      </c>
      <c r="D2349" s="100" t="str">
        <f>IF(CADA_PROD!D2349="","",CADA_PROD!D2349)</f>
        <v/>
      </c>
      <c r="E2349" s="101" t="str">
        <f>IF(CADA_PROD!E2349="","",CADA_PROD!E2349)</f>
        <v/>
      </c>
      <c r="F2349" s="101" t="str">
        <f>IF(CADA_PROD!D2349="","",SUMIFS(MOVI_ENTR!I:I,MOVI_ENTR!D:D,D2349))</f>
        <v/>
      </c>
      <c r="G2349" s="101" t="str">
        <f>IF(CADA_PROD!C2349="","",SUMIFS(MOVI_SAID!H:H,MOVI_SAID!D:D,D2349))</f>
        <v/>
      </c>
      <c r="H2349" s="101" t="str">
        <f t="shared" si="55"/>
        <v/>
      </c>
      <c r="I2349" s="100" t="str">
        <f>IF(CADA_PROD!C2349="","",IFERROR(IF(H2349&lt;=0,"Sem estoque",IF(H2349/E2349&lt;0.25,"Quase sem estoque",IF(H2349/E2349&lt;1.2,"Estoque baixo",IF(H2349/E2349&lt;2,"Estoque moderado","Estoque confortável")))),""))</f>
        <v/>
      </c>
      <c r="J2349" s="102" t="str">
        <f>IF(CADA_PROD!C2349="","",SUMIFS(MOVI_ENTR!M:M,MOVI_ENTR!D:D,D2349))</f>
        <v/>
      </c>
      <c r="K2349" s="103" t="str">
        <f>IF(CADA_PROD!C2349="","",IFERROR($J2349/SUM($J$6:$J$1006),""))</f>
        <v/>
      </c>
      <c r="L2349" s="103" t="str">
        <f>IF(CADA_PROD!C2349="","",IFERROR(H2349/SUM($H$6:$H$1006)+P2349,""))</f>
        <v/>
      </c>
      <c r="M2349" s="102" t="str">
        <f>IF(CADA_PROD!$C2349="","",IFERROR(SUMIFS(MOVI_ENTR!M:M,MOVI_ENTR!D:D,D2349)/SUMIFS(MOVI_ENTR!I:I,MOVI_ENTR!D:D,D2349),0))</f>
        <v/>
      </c>
      <c r="N2349" s="104" t="str">
        <f>IF(CADA_PROD!C2349="","",G2349/E2349)</f>
        <v/>
      </c>
    </row>
    <row r="2350" spans="3:14">
      <c r="C2350" s="99" t="str">
        <f>IF(CADA_PROD!C2350="","",CADA_PROD!C2350)</f>
        <v/>
      </c>
      <c r="D2350" s="100" t="str">
        <f>IF(CADA_PROD!D2350="","",CADA_PROD!D2350)</f>
        <v/>
      </c>
      <c r="E2350" s="101" t="str">
        <f>IF(CADA_PROD!E2350="","",CADA_PROD!E2350)</f>
        <v/>
      </c>
      <c r="F2350" s="101" t="str">
        <f>IF(CADA_PROD!D2350="","",SUMIFS(MOVI_ENTR!I:I,MOVI_ENTR!D:D,D2350))</f>
        <v/>
      </c>
      <c r="G2350" s="101" t="str">
        <f>IF(CADA_PROD!C2350="","",SUMIFS(MOVI_SAID!H:H,MOVI_SAID!D:D,D2350))</f>
        <v/>
      </c>
      <c r="H2350" s="101" t="str">
        <f t="shared" si="55"/>
        <v/>
      </c>
      <c r="I2350" s="100" t="str">
        <f>IF(CADA_PROD!C2350="","",IFERROR(IF(H2350&lt;=0,"Sem estoque",IF(H2350/E2350&lt;0.25,"Quase sem estoque",IF(H2350/E2350&lt;1.2,"Estoque baixo",IF(H2350/E2350&lt;2,"Estoque moderado","Estoque confortável")))),""))</f>
        <v/>
      </c>
      <c r="J2350" s="102" t="str">
        <f>IF(CADA_PROD!C2350="","",SUMIFS(MOVI_ENTR!M:M,MOVI_ENTR!D:D,D2350))</f>
        <v/>
      </c>
      <c r="K2350" s="103" t="str">
        <f>IF(CADA_PROD!C2350="","",IFERROR($J2350/SUM($J$6:$J$1006),""))</f>
        <v/>
      </c>
      <c r="L2350" s="103" t="str">
        <f>IF(CADA_PROD!C2350="","",IFERROR(H2350/SUM($H$6:$H$1006)+P2350,""))</f>
        <v/>
      </c>
      <c r="M2350" s="102" t="str">
        <f>IF(CADA_PROD!$C2350="","",IFERROR(SUMIFS(MOVI_ENTR!M:M,MOVI_ENTR!D:D,D2350)/SUMIFS(MOVI_ENTR!I:I,MOVI_ENTR!D:D,D2350),0))</f>
        <v/>
      </c>
      <c r="N2350" s="104" t="str">
        <f>IF(CADA_PROD!C2350="","",G2350/E2350)</f>
        <v/>
      </c>
    </row>
    <row r="2351" spans="3:14">
      <c r="C2351" s="99" t="str">
        <f>IF(CADA_PROD!C2351="","",CADA_PROD!C2351)</f>
        <v/>
      </c>
      <c r="D2351" s="100" t="str">
        <f>IF(CADA_PROD!D2351="","",CADA_PROD!D2351)</f>
        <v/>
      </c>
      <c r="E2351" s="101" t="str">
        <f>IF(CADA_PROD!E2351="","",CADA_PROD!E2351)</f>
        <v/>
      </c>
      <c r="F2351" s="101" t="str">
        <f>IF(CADA_PROD!D2351="","",SUMIFS(MOVI_ENTR!I:I,MOVI_ENTR!D:D,D2351))</f>
        <v/>
      </c>
      <c r="G2351" s="101" t="str">
        <f>IF(CADA_PROD!C2351="","",SUMIFS(MOVI_SAID!H:H,MOVI_SAID!D:D,D2351))</f>
        <v/>
      </c>
      <c r="H2351" s="101" t="str">
        <f t="shared" si="55"/>
        <v/>
      </c>
      <c r="I2351" s="100" t="str">
        <f>IF(CADA_PROD!C2351="","",IFERROR(IF(H2351&lt;=0,"Sem estoque",IF(H2351/E2351&lt;0.25,"Quase sem estoque",IF(H2351/E2351&lt;1.2,"Estoque baixo",IF(H2351/E2351&lt;2,"Estoque moderado","Estoque confortável")))),""))</f>
        <v/>
      </c>
      <c r="J2351" s="102" t="str">
        <f>IF(CADA_PROD!C2351="","",SUMIFS(MOVI_ENTR!M:M,MOVI_ENTR!D:D,D2351))</f>
        <v/>
      </c>
      <c r="K2351" s="103" t="str">
        <f>IF(CADA_PROD!C2351="","",IFERROR($J2351/SUM($J$6:$J$1006),""))</f>
        <v/>
      </c>
      <c r="L2351" s="103" t="str">
        <f>IF(CADA_PROD!C2351="","",IFERROR(H2351/SUM($H$6:$H$1006)+P2351,""))</f>
        <v/>
      </c>
      <c r="M2351" s="102" t="str">
        <f>IF(CADA_PROD!$C2351="","",IFERROR(SUMIFS(MOVI_ENTR!M:M,MOVI_ENTR!D:D,D2351)/SUMIFS(MOVI_ENTR!I:I,MOVI_ENTR!D:D,D2351),0))</f>
        <v/>
      </c>
      <c r="N2351" s="104" t="str">
        <f>IF(CADA_PROD!C2351="","",G2351/E2351)</f>
        <v/>
      </c>
    </row>
    <row r="2352" spans="3:14">
      <c r="C2352" s="99" t="str">
        <f>IF(CADA_PROD!C2352="","",CADA_PROD!C2352)</f>
        <v/>
      </c>
      <c r="D2352" s="100" t="str">
        <f>IF(CADA_PROD!D2352="","",CADA_PROD!D2352)</f>
        <v/>
      </c>
      <c r="E2352" s="101" t="str">
        <f>IF(CADA_PROD!E2352="","",CADA_PROD!E2352)</f>
        <v/>
      </c>
      <c r="F2352" s="101" t="str">
        <f>IF(CADA_PROD!D2352="","",SUMIFS(MOVI_ENTR!I:I,MOVI_ENTR!D:D,D2352))</f>
        <v/>
      </c>
      <c r="G2352" s="101" t="str">
        <f>IF(CADA_PROD!C2352="","",SUMIFS(MOVI_SAID!H:H,MOVI_SAID!D:D,D2352))</f>
        <v/>
      </c>
      <c r="H2352" s="101" t="str">
        <f t="shared" si="55"/>
        <v/>
      </c>
      <c r="I2352" s="100" t="str">
        <f>IF(CADA_PROD!C2352="","",IFERROR(IF(H2352&lt;=0,"Sem estoque",IF(H2352/E2352&lt;0.25,"Quase sem estoque",IF(H2352/E2352&lt;1.2,"Estoque baixo",IF(H2352/E2352&lt;2,"Estoque moderado","Estoque confortável")))),""))</f>
        <v/>
      </c>
      <c r="J2352" s="102" t="str">
        <f>IF(CADA_PROD!C2352="","",SUMIFS(MOVI_ENTR!M:M,MOVI_ENTR!D:D,D2352))</f>
        <v/>
      </c>
      <c r="K2352" s="103" t="str">
        <f>IF(CADA_PROD!C2352="","",IFERROR($J2352/SUM($J$6:$J$1006),""))</f>
        <v/>
      </c>
      <c r="L2352" s="103" t="str">
        <f>IF(CADA_PROD!C2352="","",IFERROR(H2352/SUM($H$6:$H$1006)+P2352,""))</f>
        <v/>
      </c>
      <c r="M2352" s="102" t="str">
        <f>IF(CADA_PROD!$C2352="","",IFERROR(SUMIFS(MOVI_ENTR!M:M,MOVI_ENTR!D:D,D2352)/SUMIFS(MOVI_ENTR!I:I,MOVI_ENTR!D:D,D2352),0))</f>
        <v/>
      </c>
      <c r="N2352" s="104" t="str">
        <f>IF(CADA_PROD!C2352="","",G2352/E2352)</f>
        <v/>
      </c>
    </row>
    <row r="2353" spans="3:14">
      <c r="C2353" s="99" t="str">
        <f>IF(CADA_PROD!C2353="","",CADA_PROD!C2353)</f>
        <v/>
      </c>
      <c r="D2353" s="100" t="str">
        <f>IF(CADA_PROD!D2353="","",CADA_PROD!D2353)</f>
        <v/>
      </c>
      <c r="E2353" s="101" t="str">
        <f>IF(CADA_PROD!E2353="","",CADA_PROD!E2353)</f>
        <v/>
      </c>
      <c r="F2353" s="101" t="str">
        <f>IF(CADA_PROD!D2353="","",SUMIFS(MOVI_ENTR!I:I,MOVI_ENTR!D:D,D2353))</f>
        <v/>
      </c>
      <c r="G2353" s="101" t="str">
        <f>IF(CADA_PROD!C2353="","",SUMIFS(MOVI_SAID!H:H,MOVI_SAID!D:D,D2353))</f>
        <v/>
      </c>
      <c r="H2353" s="101" t="str">
        <f t="shared" si="55"/>
        <v/>
      </c>
      <c r="I2353" s="100" t="str">
        <f>IF(CADA_PROD!C2353="","",IFERROR(IF(H2353&lt;=0,"Sem estoque",IF(H2353/E2353&lt;0.25,"Quase sem estoque",IF(H2353/E2353&lt;1.2,"Estoque baixo",IF(H2353/E2353&lt;2,"Estoque moderado","Estoque confortável")))),""))</f>
        <v/>
      </c>
      <c r="J2353" s="102" t="str">
        <f>IF(CADA_PROD!C2353="","",SUMIFS(MOVI_ENTR!M:M,MOVI_ENTR!D:D,D2353))</f>
        <v/>
      </c>
      <c r="K2353" s="103" t="str">
        <f>IF(CADA_PROD!C2353="","",IFERROR($J2353/SUM($J$6:$J$1006),""))</f>
        <v/>
      </c>
      <c r="L2353" s="103" t="str">
        <f>IF(CADA_PROD!C2353="","",IFERROR(H2353/SUM($H$6:$H$1006)+P2353,""))</f>
        <v/>
      </c>
      <c r="M2353" s="102" t="str">
        <f>IF(CADA_PROD!$C2353="","",IFERROR(SUMIFS(MOVI_ENTR!M:M,MOVI_ENTR!D:D,D2353)/SUMIFS(MOVI_ENTR!I:I,MOVI_ENTR!D:D,D2353),0))</f>
        <v/>
      </c>
      <c r="N2353" s="104" t="str">
        <f>IF(CADA_PROD!C2353="","",G2353/E2353)</f>
        <v/>
      </c>
    </row>
    <row r="2354" spans="3:14">
      <c r="C2354" s="99" t="str">
        <f>IF(CADA_PROD!C2354="","",CADA_PROD!C2354)</f>
        <v/>
      </c>
      <c r="D2354" s="100" t="str">
        <f>IF(CADA_PROD!D2354="","",CADA_PROD!D2354)</f>
        <v/>
      </c>
      <c r="E2354" s="101" t="str">
        <f>IF(CADA_PROD!E2354="","",CADA_PROD!E2354)</f>
        <v/>
      </c>
      <c r="F2354" s="101" t="str">
        <f>IF(CADA_PROD!D2354="","",SUMIFS(MOVI_ENTR!I:I,MOVI_ENTR!D:D,D2354))</f>
        <v/>
      </c>
      <c r="G2354" s="101" t="str">
        <f>IF(CADA_PROD!C2354="","",SUMIFS(MOVI_SAID!H:H,MOVI_SAID!D:D,D2354))</f>
        <v/>
      </c>
      <c r="H2354" s="101" t="str">
        <f t="shared" si="55"/>
        <v/>
      </c>
      <c r="I2354" s="100" t="str">
        <f>IF(CADA_PROD!C2354="","",IFERROR(IF(H2354&lt;=0,"Sem estoque",IF(H2354/E2354&lt;0.25,"Quase sem estoque",IF(H2354/E2354&lt;1.2,"Estoque baixo",IF(H2354/E2354&lt;2,"Estoque moderado","Estoque confortável")))),""))</f>
        <v/>
      </c>
      <c r="J2354" s="102" t="str">
        <f>IF(CADA_PROD!C2354="","",SUMIFS(MOVI_ENTR!M:M,MOVI_ENTR!D:D,D2354))</f>
        <v/>
      </c>
      <c r="K2354" s="103" t="str">
        <f>IF(CADA_PROD!C2354="","",IFERROR($J2354/SUM($J$6:$J$1006),""))</f>
        <v/>
      </c>
      <c r="L2354" s="103" t="str">
        <f>IF(CADA_PROD!C2354="","",IFERROR(H2354/SUM($H$6:$H$1006)+P2354,""))</f>
        <v/>
      </c>
      <c r="M2354" s="102" t="str">
        <f>IF(CADA_PROD!$C2354="","",IFERROR(SUMIFS(MOVI_ENTR!M:M,MOVI_ENTR!D:D,D2354)/SUMIFS(MOVI_ENTR!I:I,MOVI_ENTR!D:D,D2354),0))</f>
        <v/>
      </c>
      <c r="N2354" s="104" t="str">
        <f>IF(CADA_PROD!C2354="","",G2354/E2354)</f>
        <v/>
      </c>
    </row>
    <row r="2355" spans="3:14">
      <c r="C2355" s="99" t="str">
        <f>IF(CADA_PROD!C2355="","",CADA_PROD!C2355)</f>
        <v/>
      </c>
      <c r="D2355" s="100" t="str">
        <f>IF(CADA_PROD!D2355="","",CADA_PROD!D2355)</f>
        <v/>
      </c>
      <c r="E2355" s="101" t="str">
        <f>IF(CADA_PROD!E2355="","",CADA_PROD!E2355)</f>
        <v/>
      </c>
      <c r="F2355" s="101" t="str">
        <f>IF(CADA_PROD!D2355="","",SUMIFS(MOVI_ENTR!I:I,MOVI_ENTR!D:D,D2355))</f>
        <v/>
      </c>
      <c r="G2355" s="101" t="str">
        <f>IF(CADA_PROD!C2355="","",SUMIFS(MOVI_SAID!H:H,MOVI_SAID!D:D,D2355))</f>
        <v/>
      </c>
      <c r="H2355" s="101" t="str">
        <f t="shared" si="55"/>
        <v/>
      </c>
      <c r="I2355" s="100" t="str">
        <f>IF(CADA_PROD!C2355="","",IFERROR(IF(H2355&lt;=0,"Sem estoque",IF(H2355/E2355&lt;0.25,"Quase sem estoque",IF(H2355/E2355&lt;1.2,"Estoque baixo",IF(H2355/E2355&lt;2,"Estoque moderado","Estoque confortável")))),""))</f>
        <v/>
      </c>
      <c r="J2355" s="102" t="str">
        <f>IF(CADA_PROD!C2355="","",SUMIFS(MOVI_ENTR!M:M,MOVI_ENTR!D:D,D2355))</f>
        <v/>
      </c>
      <c r="K2355" s="103" t="str">
        <f>IF(CADA_PROD!C2355="","",IFERROR($J2355/SUM($J$6:$J$1006),""))</f>
        <v/>
      </c>
      <c r="L2355" s="103" t="str">
        <f>IF(CADA_PROD!C2355="","",IFERROR(H2355/SUM($H$6:$H$1006)+P2355,""))</f>
        <v/>
      </c>
      <c r="M2355" s="102" t="str">
        <f>IF(CADA_PROD!$C2355="","",IFERROR(SUMIFS(MOVI_ENTR!M:M,MOVI_ENTR!D:D,D2355)/SUMIFS(MOVI_ENTR!I:I,MOVI_ENTR!D:D,D2355),0))</f>
        <v/>
      </c>
      <c r="N2355" s="104" t="str">
        <f>IF(CADA_PROD!C2355="","",G2355/E2355)</f>
        <v/>
      </c>
    </row>
    <row r="2356" spans="3:14">
      <c r="C2356" s="99" t="str">
        <f>IF(CADA_PROD!C2356="","",CADA_PROD!C2356)</f>
        <v/>
      </c>
      <c r="D2356" s="100" t="str">
        <f>IF(CADA_PROD!D2356="","",CADA_PROD!D2356)</f>
        <v/>
      </c>
      <c r="E2356" s="101" t="str">
        <f>IF(CADA_PROD!E2356="","",CADA_PROD!E2356)</f>
        <v/>
      </c>
      <c r="F2356" s="101" t="str">
        <f>IF(CADA_PROD!D2356="","",SUMIFS(MOVI_ENTR!I:I,MOVI_ENTR!D:D,D2356))</f>
        <v/>
      </c>
      <c r="G2356" s="101" t="str">
        <f>IF(CADA_PROD!C2356="","",SUMIFS(MOVI_SAID!H:H,MOVI_SAID!D:D,D2356))</f>
        <v/>
      </c>
      <c r="H2356" s="101" t="str">
        <f t="shared" si="55"/>
        <v/>
      </c>
      <c r="I2356" s="100" t="str">
        <f>IF(CADA_PROD!C2356="","",IFERROR(IF(H2356&lt;=0,"Sem estoque",IF(H2356/E2356&lt;0.25,"Quase sem estoque",IF(H2356/E2356&lt;1.2,"Estoque baixo",IF(H2356/E2356&lt;2,"Estoque moderado","Estoque confortável")))),""))</f>
        <v/>
      </c>
      <c r="J2356" s="102" t="str">
        <f>IF(CADA_PROD!C2356="","",SUMIFS(MOVI_ENTR!M:M,MOVI_ENTR!D:D,D2356))</f>
        <v/>
      </c>
      <c r="K2356" s="103" t="str">
        <f>IF(CADA_PROD!C2356="","",IFERROR($J2356/SUM($J$6:$J$1006),""))</f>
        <v/>
      </c>
      <c r="L2356" s="103" t="str">
        <f>IF(CADA_PROD!C2356="","",IFERROR(H2356/SUM($H$6:$H$1006)+P2356,""))</f>
        <v/>
      </c>
      <c r="M2356" s="102" t="str">
        <f>IF(CADA_PROD!$C2356="","",IFERROR(SUMIFS(MOVI_ENTR!M:M,MOVI_ENTR!D:D,D2356)/SUMIFS(MOVI_ENTR!I:I,MOVI_ENTR!D:D,D2356),0))</f>
        <v/>
      </c>
      <c r="N2356" s="104" t="str">
        <f>IF(CADA_PROD!C2356="","",G2356/E2356)</f>
        <v/>
      </c>
    </row>
    <row r="2357" spans="3:14">
      <c r="C2357" s="99" t="str">
        <f>IF(CADA_PROD!C2357="","",CADA_PROD!C2357)</f>
        <v/>
      </c>
      <c r="D2357" s="100" t="str">
        <f>IF(CADA_PROD!D2357="","",CADA_PROD!D2357)</f>
        <v/>
      </c>
      <c r="E2357" s="101" t="str">
        <f>IF(CADA_PROD!E2357="","",CADA_PROD!E2357)</f>
        <v/>
      </c>
      <c r="F2357" s="101" t="str">
        <f>IF(CADA_PROD!D2357="","",SUMIFS(MOVI_ENTR!I:I,MOVI_ENTR!D:D,D2357))</f>
        <v/>
      </c>
      <c r="G2357" s="101" t="str">
        <f>IF(CADA_PROD!C2357="","",SUMIFS(MOVI_SAID!H:H,MOVI_SAID!D:D,D2357))</f>
        <v/>
      </c>
      <c r="H2357" s="101" t="str">
        <f t="shared" si="55"/>
        <v/>
      </c>
      <c r="I2357" s="100" t="str">
        <f>IF(CADA_PROD!C2357="","",IFERROR(IF(H2357&lt;=0,"Sem estoque",IF(H2357/E2357&lt;0.25,"Quase sem estoque",IF(H2357/E2357&lt;1.2,"Estoque baixo",IF(H2357/E2357&lt;2,"Estoque moderado","Estoque confortável")))),""))</f>
        <v/>
      </c>
      <c r="J2357" s="102" t="str">
        <f>IF(CADA_PROD!C2357="","",SUMIFS(MOVI_ENTR!M:M,MOVI_ENTR!D:D,D2357))</f>
        <v/>
      </c>
      <c r="K2357" s="103" t="str">
        <f>IF(CADA_PROD!C2357="","",IFERROR($J2357/SUM($J$6:$J$1006),""))</f>
        <v/>
      </c>
      <c r="L2357" s="103" t="str">
        <f>IF(CADA_PROD!C2357="","",IFERROR(H2357/SUM($H$6:$H$1006)+P2357,""))</f>
        <v/>
      </c>
      <c r="M2357" s="102" t="str">
        <f>IF(CADA_PROD!$C2357="","",IFERROR(SUMIFS(MOVI_ENTR!M:M,MOVI_ENTR!D:D,D2357)/SUMIFS(MOVI_ENTR!I:I,MOVI_ENTR!D:D,D2357),0))</f>
        <v/>
      </c>
      <c r="N2357" s="104" t="str">
        <f>IF(CADA_PROD!C2357="","",G2357/E2357)</f>
        <v/>
      </c>
    </row>
    <row r="2358" spans="3:14">
      <c r="C2358" s="99" t="str">
        <f>IF(CADA_PROD!C2358="","",CADA_PROD!C2358)</f>
        <v/>
      </c>
      <c r="D2358" s="100" t="str">
        <f>IF(CADA_PROD!D2358="","",CADA_PROD!D2358)</f>
        <v/>
      </c>
      <c r="E2358" s="101" t="str">
        <f>IF(CADA_PROD!E2358="","",CADA_PROD!E2358)</f>
        <v/>
      </c>
      <c r="F2358" s="101" t="str">
        <f>IF(CADA_PROD!D2358="","",SUMIFS(MOVI_ENTR!I:I,MOVI_ENTR!D:D,D2358))</f>
        <v/>
      </c>
      <c r="G2358" s="101" t="str">
        <f>IF(CADA_PROD!C2358="","",SUMIFS(MOVI_SAID!H:H,MOVI_SAID!D:D,D2358))</f>
        <v/>
      </c>
      <c r="H2358" s="101" t="str">
        <f t="shared" si="55"/>
        <v/>
      </c>
      <c r="I2358" s="100" t="str">
        <f>IF(CADA_PROD!C2358="","",IFERROR(IF(H2358&lt;=0,"Sem estoque",IF(H2358/E2358&lt;0.25,"Quase sem estoque",IF(H2358/E2358&lt;1.2,"Estoque baixo",IF(H2358/E2358&lt;2,"Estoque moderado","Estoque confortável")))),""))</f>
        <v/>
      </c>
      <c r="J2358" s="102" t="str">
        <f>IF(CADA_PROD!C2358="","",SUMIFS(MOVI_ENTR!M:M,MOVI_ENTR!D:D,D2358))</f>
        <v/>
      </c>
      <c r="K2358" s="103" t="str">
        <f>IF(CADA_PROD!C2358="","",IFERROR($J2358/SUM($J$6:$J$1006),""))</f>
        <v/>
      </c>
      <c r="L2358" s="103" t="str">
        <f>IF(CADA_PROD!C2358="","",IFERROR(H2358/SUM($H$6:$H$1006)+P2358,""))</f>
        <v/>
      </c>
      <c r="M2358" s="102" t="str">
        <f>IF(CADA_PROD!$C2358="","",IFERROR(SUMIFS(MOVI_ENTR!M:M,MOVI_ENTR!D:D,D2358)/SUMIFS(MOVI_ENTR!I:I,MOVI_ENTR!D:D,D2358),0))</f>
        <v/>
      </c>
      <c r="N2358" s="104" t="str">
        <f>IF(CADA_PROD!C2358="","",G2358/E2358)</f>
        <v/>
      </c>
    </row>
    <row r="2359" spans="3:14">
      <c r="C2359" s="99" t="str">
        <f>IF(CADA_PROD!C2359="","",CADA_PROD!C2359)</f>
        <v/>
      </c>
      <c r="D2359" s="100" t="str">
        <f>IF(CADA_PROD!D2359="","",CADA_PROD!D2359)</f>
        <v/>
      </c>
      <c r="E2359" s="101" t="str">
        <f>IF(CADA_PROD!E2359="","",CADA_PROD!E2359)</f>
        <v/>
      </c>
      <c r="F2359" s="101" t="str">
        <f>IF(CADA_PROD!D2359="","",SUMIFS(MOVI_ENTR!I:I,MOVI_ENTR!D:D,D2359))</f>
        <v/>
      </c>
      <c r="G2359" s="101" t="str">
        <f>IF(CADA_PROD!C2359="","",SUMIFS(MOVI_SAID!H:H,MOVI_SAID!D:D,D2359))</f>
        <v/>
      </c>
      <c r="H2359" s="101" t="str">
        <f t="shared" si="55"/>
        <v/>
      </c>
      <c r="I2359" s="100" t="str">
        <f>IF(CADA_PROD!C2359="","",IFERROR(IF(H2359&lt;=0,"Sem estoque",IF(H2359/E2359&lt;0.25,"Quase sem estoque",IF(H2359/E2359&lt;1.2,"Estoque baixo",IF(H2359/E2359&lt;2,"Estoque moderado","Estoque confortável")))),""))</f>
        <v/>
      </c>
      <c r="J2359" s="102" t="str">
        <f>IF(CADA_PROD!C2359="","",SUMIFS(MOVI_ENTR!M:M,MOVI_ENTR!D:D,D2359))</f>
        <v/>
      </c>
      <c r="K2359" s="103" t="str">
        <f>IF(CADA_PROD!C2359="","",IFERROR($J2359/SUM($J$6:$J$1006),""))</f>
        <v/>
      </c>
      <c r="L2359" s="103" t="str">
        <f>IF(CADA_PROD!C2359="","",IFERROR(H2359/SUM($H$6:$H$1006)+P2359,""))</f>
        <v/>
      </c>
      <c r="M2359" s="102" t="str">
        <f>IF(CADA_PROD!$C2359="","",IFERROR(SUMIFS(MOVI_ENTR!M:M,MOVI_ENTR!D:D,D2359)/SUMIFS(MOVI_ENTR!I:I,MOVI_ENTR!D:D,D2359),0))</f>
        <v/>
      </c>
      <c r="N2359" s="104" t="str">
        <f>IF(CADA_PROD!C2359="","",G2359/E2359)</f>
        <v/>
      </c>
    </row>
    <row r="2360" spans="3:14">
      <c r="C2360" s="99" t="str">
        <f>IF(CADA_PROD!C2360="","",CADA_PROD!C2360)</f>
        <v/>
      </c>
      <c r="D2360" s="100" t="str">
        <f>IF(CADA_PROD!D2360="","",CADA_PROD!D2360)</f>
        <v/>
      </c>
      <c r="E2360" s="101" t="str">
        <f>IF(CADA_PROD!E2360="","",CADA_PROD!E2360)</f>
        <v/>
      </c>
      <c r="F2360" s="101" t="str">
        <f>IF(CADA_PROD!D2360="","",SUMIFS(MOVI_ENTR!I:I,MOVI_ENTR!D:D,D2360))</f>
        <v/>
      </c>
      <c r="G2360" s="101" t="str">
        <f>IF(CADA_PROD!C2360="","",SUMIFS(MOVI_SAID!H:H,MOVI_SAID!D:D,D2360))</f>
        <v/>
      </c>
      <c r="H2360" s="101" t="str">
        <f t="shared" si="55"/>
        <v/>
      </c>
      <c r="I2360" s="100" t="str">
        <f>IF(CADA_PROD!C2360="","",IFERROR(IF(H2360&lt;=0,"Sem estoque",IF(H2360/E2360&lt;0.25,"Quase sem estoque",IF(H2360/E2360&lt;1.2,"Estoque baixo",IF(H2360/E2360&lt;2,"Estoque moderado","Estoque confortável")))),""))</f>
        <v/>
      </c>
      <c r="J2360" s="102" t="str">
        <f>IF(CADA_PROD!C2360="","",SUMIFS(MOVI_ENTR!M:M,MOVI_ENTR!D:D,D2360))</f>
        <v/>
      </c>
      <c r="K2360" s="103" t="str">
        <f>IF(CADA_PROD!C2360="","",IFERROR($J2360/SUM($J$6:$J$1006),""))</f>
        <v/>
      </c>
      <c r="L2360" s="103" t="str">
        <f>IF(CADA_PROD!C2360="","",IFERROR(H2360/SUM($H$6:$H$1006)+P2360,""))</f>
        <v/>
      </c>
      <c r="M2360" s="102" t="str">
        <f>IF(CADA_PROD!$C2360="","",IFERROR(SUMIFS(MOVI_ENTR!M:M,MOVI_ENTR!D:D,D2360)/SUMIFS(MOVI_ENTR!I:I,MOVI_ENTR!D:D,D2360),0))</f>
        <v/>
      </c>
      <c r="N2360" s="104" t="str">
        <f>IF(CADA_PROD!C2360="","",G2360/E2360)</f>
        <v/>
      </c>
    </row>
    <row r="2361" spans="3:14">
      <c r="C2361" s="99" t="str">
        <f>IF(CADA_PROD!C2361="","",CADA_PROD!C2361)</f>
        <v/>
      </c>
      <c r="D2361" s="100" t="str">
        <f>IF(CADA_PROD!D2361="","",CADA_PROD!D2361)</f>
        <v/>
      </c>
      <c r="E2361" s="101" t="str">
        <f>IF(CADA_PROD!E2361="","",CADA_PROD!E2361)</f>
        <v/>
      </c>
      <c r="F2361" s="101" t="str">
        <f>IF(CADA_PROD!D2361="","",SUMIFS(MOVI_ENTR!I:I,MOVI_ENTR!D:D,D2361))</f>
        <v/>
      </c>
      <c r="G2361" s="101" t="str">
        <f>IF(CADA_PROD!C2361="","",SUMIFS(MOVI_SAID!H:H,MOVI_SAID!D:D,D2361))</f>
        <v/>
      </c>
      <c r="H2361" s="101" t="str">
        <f t="shared" si="55"/>
        <v/>
      </c>
      <c r="I2361" s="100" t="str">
        <f>IF(CADA_PROD!C2361="","",IFERROR(IF(H2361&lt;=0,"Sem estoque",IF(H2361/E2361&lt;0.25,"Quase sem estoque",IF(H2361/E2361&lt;1.2,"Estoque baixo",IF(H2361/E2361&lt;2,"Estoque moderado","Estoque confortável")))),""))</f>
        <v/>
      </c>
      <c r="J2361" s="102" t="str">
        <f>IF(CADA_PROD!C2361="","",SUMIFS(MOVI_ENTR!M:M,MOVI_ENTR!D:D,D2361))</f>
        <v/>
      </c>
      <c r="K2361" s="103" t="str">
        <f>IF(CADA_PROD!C2361="","",IFERROR($J2361/SUM($J$6:$J$1006),""))</f>
        <v/>
      </c>
      <c r="L2361" s="103" t="str">
        <f>IF(CADA_PROD!C2361="","",IFERROR(H2361/SUM($H$6:$H$1006)+P2361,""))</f>
        <v/>
      </c>
      <c r="M2361" s="102" t="str">
        <f>IF(CADA_PROD!$C2361="","",IFERROR(SUMIFS(MOVI_ENTR!M:M,MOVI_ENTR!D:D,D2361)/SUMIFS(MOVI_ENTR!I:I,MOVI_ENTR!D:D,D2361),0))</f>
        <v/>
      </c>
      <c r="N2361" s="104" t="str">
        <f>IF(CADA_PROD!C2361="","",G2361/E2361)</f>
        <v/>
      </c>
    </row>
    <row r="2362" spans="3:14">
      <c r="C2362" s="99" t="str">
        <f>IF(CADA_PROD!C2362="","",CADA_PROD!C2362)</f>
        <v/>
      </c>
      <c r="D2362" s="100" t="str">
        <f>IF(CADA_PROD!D2362="","",CADA_PROD!D2362)</f>
        <v/>
      </c>
      <c r="E2362" s="101" t="str">
        <f>IF(CADA_PROD!E2362="","",CADA_PROD!E2362)</f>
        <v/>
      </c>
      <c r="F2362" s="101" t="str">
        <f>IF(CADA_PROD!D2362="","",SUMIFS(MOVI_ENTR!I:I,MOVI_ENTR!D:D,D2362))</f>
        <v/>
      </c>
      <c r="G2362" s="101" t="str">
        <f>IF(CADA_PROD!C2362="","",SUMIFS(MOVI_SAID!H:H,MOVI_SAID!D:D,D2362))</f>
        <v/>
      </c>
      <c r="H2362" s="101" t="str">
        <f t="shared" si="55"/>
        <v/>
      </c>
      <c r="I2362" s="100" t="str">
        <f>IF(CADA_PROD!C2362="","",IFERROR(IF(H2362&lt;=0,"Sem estoque",IF(H2362/E2362&lt;0.25,"Quase sem estoque",IF(H2362/E2362&lt;1.2,"Estoque baixo",IF(H2362/E2362&lt;2,"Estoque moderado","Estoque confortável")))),""))</f>
        <v/>
      </c>
      <c r="J2362" s="102" t="str">
        <f>IF(CADA_PROD!C2362="","",SUMIFS(MOVI_ENTR!M:M,MOVI_ENTR!D:D,D2362))</f>
        <v/>
      </c>
      <c r="K2362" s="103" t="str">
        <f>IF(CADA_PROD!C2362="","",IFERROR($J2362/SUM($J$6:$J$1006),""))</f>
        <v/>
      </c>
      <c r="L2362" s="103" t="str">
        <f>IF(CADA_PROD!C2362="","",IFERROR(H2362/SUM($H$6:$H$1006)+P2362,""))</f>
        <v/>
      </c>
      <c r="M2362" s="102" t="str">
        <f>IF(CADA_PROD!$C2362="","",IFERROR(SUMIFS(MOVI_ENTR!M:M,MOVI_ENTR!D:D,D2362)/SUMIFS(MOVI_ENTR!I:I,MOVI_ENTR!D:D,D2362),0))</f>
        <v/>
      </c>
      <c r="N2362" s="104" t="str">
        <f>IF(CADA_PROD!C2362="","",G2362/E2362)</f>
        <v/>
      </c>
    </row>
    <row r="2363" spans="3:14">
      <c r="C2363" s="99" t="str">
        <f>IF(CADA_PROD!C2363="","",CADA_PROD!C2363)</f>
        <v/>
      </c>
      <c r="D2363" s="100" t="str">
        <f>IF(CADA_PROD!D2363="","",CADA_PROD!D2363)</f>
        <v/>
      </c>
      <c r="E2363" s="101" t="str">
        <f>IF(CADA_PROD!E2363="","",CADA_PROD!E2363)</f>
        <v/>
      </c>
      <c r="F2363" s="101" t="str">
        <f>IF(CADA_PROD!D2363="","",SUMIFS(MOVI_ENTR!I:I,MOVI_ENTR!D:D,D2363))</f>
        <v/>
      </c>
      <c r="G2363" s="101" t="str">
        <f>IF(CADA_PROD!C2363="","",SUMIFS(MOVI_SAID!H:H,MOVI_SAID!D:D,D2363))</f>
        <v/>
      </c>
      <c r="H2363" s="101" t="str">
        <f t="shared" si="55"/>
        <v/>
      </c>
      <c r="I2363" s="100" t="str">
        <f>IF(CADA_PROD!C2363="","",IFERROR(IF(H2363&lt;=0,"Sem estoque",IF(H2363/E2363&lt;0.25,"Quase sem estoque",IF(H2363/E2363&lt;1.2,"Estoque baixo",IF(H2363/E2363&lt;2,"Estoque moderado","Estoque confortável")))),""))</f>
        <v/>
      </c>
      <c r="J2363" s="102" t="str">
        <f>IF(CADA_PROD!C2363="","",SUMIFS(MOVI_ENTR!M:M,MOVI_ENTR!D:D,D2363))</f>
        <v/>
      </c>
      <c r="K2363" s="103" t="str">
        <f>IF(CADA_PROD!C2363="","",IFERROR($J2363/SUM($J$6:$J$1006),""))</f>
        <v/>
      </c>
      <c r="L2363" s="103" t="str">
        <f>IF(CADA_PROD!C2363="","",IFERROR(H2363/SUM($H$6:$H$1006)+P2363,""))</f>
        <v/>
      </c>
      <c r="M2363" s="102" t="str">
        <f>IF(CADA_PROD!$C2363="","",IFERROR(SUMIFS(MOVI_ENTR!M:M,MOVI_ENTR!D:D,D2363)/SUMIFS(MOVI_ENTR!I:I,MOVI_ENTR!D:D,D2363),0))</f>
        <v/>
      </c>
      <c r="N2363" s="104" t="str">
        <f>IF(CADA_PROD!C2363="","",G2363/E2363)</f>
        <v/>
      </c>
    </row>
    <row r="2364" spans="3:14">
      <c r="C2364" s="99" t="str">
        <f>IF(CADA_PROD!C2364="","",CADA_PROD!C2364)</f>
        <v/>
      </c>
      <c r="D2364" s="100" t="str">
        <f>IF(CADA_PROD!D2364="","",CADA_PROD!D2364)</f>
        <v/>
      </c>
      <c r="E2364" s="101" t="str">
        <f>IF(CADA_PROD!E2364="","",CADA_PROD!E2364)</f>
        <v/>
      </c>
      <c r="F2364" s="101" t="str">
        <f>IF(CADA_PROD!D2364="","",SUMIFS(MOVI_ENTR!I:I,MOVI_ENTR!D:D,D2364))</f>
        <v/>
      </c>
      <c r="G2364" s="101" t="str">
        <f>IF(CADA_PROD!C2364="","",SUMIFS(MOVI_SAID!H:H,MOVI_SAID!D:D,D2364))</f>
        <v/>
      </c>
      <c r="H2364" s="101" t="str">
        <f t="shared" si="55"/>
        <v/>
      </c>
      <c r="I2364" s="100" t="str">
        <f>IF(CADA_PROD!C2364="","",IFERROR(IF(H2364&lt;=0,"Sem estoque",IF(H2364/E2364&lt;0.25,"Quase sem estoque",IF(H2364/E2364&lt;1.2,"Estoque baixo",IF(H2364/E2364&lt;2,"Estoque moderado","Estoque confortável")))),""))</f>
        <v/>
      </c>
      <c r="J2364" s="102" t="str">
        <f>IF(CADA_PROD!C2364="","",SUMIFS(MOVI_ENTR!M:M,MOVI_ENTR!D:D,D2364))</f>
        <v/>
      </c>
      <c r="K2364" s="103" t="str">
        <f>IF(CADA_PROD!C2364="","",IFERROR($J2364/SUM($J$6:$J$1006),""))</f>
        <v/>
      </c>
      <c r="L2364" s="103" t="str">
        <f>IF(CADA_PROD!C2364="","",IFERROR(H2364/SUM($H$6:$H$1006)+P2364,""))</f>
        <v/>
      </c>
      <c r="M2364" s="102" t="str">
        <f>IF(CADA_PROD!$C2364="","",IFERROR(SUMIFS(MOVI_ENTR!M:M,MOVI_ENTR!D:D,D2364)/SUMIFS(MOVI_ENTR!I:I,MOVI_ENTR!D:D,D2364),0))</f>
        <v/>
      </c>
      <c r="N2364" s="104" t="str">
        <f>IF(CADA_PROD!C2364="","",G2364/E2364)</f>
        <v/>
      </c>
    </row>
    <row r="2365" spans="3:14">
      <c r="C2365" s="99" t="str">
        <f>IF(CADA_PROD!C2365="","",CADA_PROD!C2365)</f>
        <v/>
      </c>
      <c r="D2365" s="100" t="str">
        <f>IF(CADA_PROD!D2365="","",CADA_PROD!D2365)</f>
        <v/>
      </c>
      <c r="E2365" s="101" t="str">
        <f>IF(CADA_PROD!E2365="","",CADA_PROD!E2365)</f>
        <v/>
      </c>
      <c r="F2365" s="101" t="str">
        <f>IF(CADA_PROD!D2365="","",SUMIFS(MOVI_ENTR!I:I,MOVI_ENTR!D:D,D2365))</f>
        <v/>
      </c>
      <c r="G2365" s="101" t="str">
        <f>IF(CADA_PROD!C2365="","",SUMIFS(MOVI_SAID!H:H,MOVI_SAID!D:D,D2365))</f>
        <v/>
      </c>
      <c r="H2365" s="101" t="str">
        <f t="shared" si="55"/>
        <v/>
      </c>
      <c r="I2365" s="100" t="str">
        <f>IF(CADA_PROD!C2365="","",IFERROR(IF(H2365&lt;=0,"Sem estoque",IF(H2365/E2365&lt;0.25,"Quase sem estoque",IF(H2365/E2365&lt;1.2,"Estoque baixo",IF(H2365/E2365&lt;2,"Estoque moderado","Estoque confortável")))),""))</f>
        <v/>
      </c>
      <c r="J2365" s="102" t="str">
        <f>IF(CADA_PROD!C2365="","",SUMIFS(MOVI_ENTR!M:M,MOVI_ENTR!D:D,D2365))</f>
        <v/>
      </c>
      <c r="K2365" s="103" t="str">
        <f>IF(CADA_PROD!C2365="","",IFERROR($J2365/SUM($J$6:$J$1006),""))</f>
        <v/>
      </c>
      <c r="L2365" s="103" t="str">
        <f>IF(CADA_PROD!C2365="","",IFERROR(H2365/SUM($H$6:$H$1006)+P2365,""))</f>
        <v/>
      </c>
      <c r="M2365" s="102" t="str">
        <f>IF(CADA_PROD!$C2365="","",IFERROR(SUMIFS(MOVI_ENTR!M:M,MOVI_ENTR!D:D,D2365)/SUMIFS(MOVI_ENTR!I:I,MOVI_ENTR!D:D,D2365),0))</f>
        <v/>
      </c>
      <c r="N2365" s="104" t="str">
        <f>IF(CADA_PROD!C2365="","",G2365/E2365)</f>
        <v/>
      </c>
    </row>
    <row r="2366" spans="3:14">
      <c r="C2366" s="99" t="str">
        <f>IF(CADA_PROD!C2366="","",CADA_PROD!C2366)</f>
        <v/>
      </c>
      <c r="D2366" s="100" t="str">
        <f>IF(CADA_PROD!D2366="","",CADA_PROD!D2366)</f>
        <v/>
      </c>
      <c r="E2366" s="101" t="str">
        <f>IF(CADA_PROD!E2366="","",CADA_PROD!E2366)</f>
        <v/>
      </c>
      <c r="F2366" s="101" t="str">
        <f>IF(CADA_PROD!D2366="","",SUMIFS(MOVI_ENTR!I:I,MOVI_ENTR!D:D,D2366))</f>
        <v/>
      </c>
      <c r="G2366" s="101" t="str">
        <f>IF(CADA_PROD!C2366="","",SUMIFS(MOVI_SAID!H:H,MOVI_SAID!D:D,D2366))</f>
        <v/>
      </c>
      <c r="H2366" s="101" t="str">
        <f t="shared" si="55"/>
        <v/>
      </c>
      <c r="I2366" s="100" t="str">
        <f>IF(CADA_PROD!C2366="","",IFERROR(IF(H2366&lt;=0,"Sem estoque",IF(H2366/E2366&lt;0.25,"Quase sem estoque",IF(H2366/E2366&lt;1.2,"Estoque baixo",IF(H2366/E2366&lt;2,"Estoque moderado","Estoque confortável")))),""))</f>
        <v/>
      </c>
      <c r="J2366" s="102" t="str">
        <f>IF(CADA_PROD!C2366="","",SUMIFS(MOVI_ENTR!M:M,MOVI_ENTR!D:D,D2366))</f>
        <v/>
      </c>
      <c r="K2366" s="103" t="str">
        <f>IF(CADA_PROD!C2366="","",IFERROR($J2366/SUM($J$6:$J$1006),""))</f>
        <v/>
      </c>
      <c r="L2366" s="103" t="str">
        <f>IF(CADA_PROD!C2366="","",IFERROR(H2366/SUM($H$6:$H$1006)+P2366,""))</f>
        <v/>
      </c>
      <c r="M2366" s="102" t="str">
        <f>IF(CADA_PROD!$C2366="","",IFERROR(SUMIFS(MOVI_ENTR!M:M,MOVI_ENTR!D:D,D2366)/SUMIFS(MOVI_ENTR!I:I,MOVI_ENTR!D:D,D2366),0))</f>
        <v/>
      </c>
      <c r="N2366" s="104" t="str">
        <f>IF(CADA_PROD!C2366="","",G2366/E2366)</f>
        <v/>
      </c>
    </row>
    <row r="2367" spans="3:14">
      <c r="C2367" s="99" t="str">
        <f>IF(CADA_PROD!C2367="","",CADA_PROD!C2367)</f>
        <v/>
      </c>
      <c r="D2367" s="100" t="str">
        <f>IF(CADA_PROD!D2367="","",CADA_PROD!D2367)</f>
        <v/>
      </c>
      <c r="E2367" s="101" t="str">
        <f>IF(CADA_PROD!E2367="","",CADA_PROD!E2367)</f>
        <v/>
      </c>
      <c r="F2367" s="101" t="str">
        <f>IF(CADA_PROD!D2367="","",SUMIFS(MOVI_ENTR!I:I,MOVI_ENTR!D:D,D2367))</f>
        <v/>
      </c>
      <c r="G2367" s="101" t="str">
        <f>IF(CADA_PROD!C2367="","",SUMIFS(MOVI_SAID!H:H,MOVI_SAID!D:D,D2367))</f>
        <v/>
      </c>
      <c r="H2367" s="101" t="str">
        <f t="shared" si="55"/>
        <v/>
      </c>
      <c r="I2367" s="100" t="str">
        <f>IF(CADA_PROD!C2367="","",IFERROR(IF(H2367&lt;=0,"Sem estoque",IF(H2367/E2367&lt;0.25,"Quase sem estoque",IF(H2367/E2367&lt;1.2,"Estoque baixo",IF(H2367/E2367&lt;2,"Estoque moderado","Estoque confortável")))),""))</f>
        <v/>
      </c>
      <c r="J2367" s="102" t="str">
        <f>IF(CADA_PROD!C2367="","",SUMIFS(MOVI_ENTR!M:M,MOVI_ENTR!D:D,D2367))</f>
        <v/>
      </c>
      <c r="K2367" s="103" t="str">
        <f>IF(CADA_PROD!C2367="","",IFERROR($J2367/SUM($J$6:$J$1006),""))</f>
        <v/>
      </c>
      <c r="L2367" s="103" t="str">
        <f>IF(CADA_PROD!C2367="","",IFERROR(H2367/SUM($H$6:$H$1006)+P2367,""))</f>
        <v/>
      </c>
      <c r="M2367" s="102" t="str">
        <f>IF(CADA_PROD!$C2367="","",IFERROR(SUMIFS(MOVI_ENTR!M:M,MOVI_ENTR!D:D,D2367)/SUMIFS(MOVI_ENTR!I:I,MOVI_ENTR!D:D,D2367),0))</f>
        <v/>
      </c>
      <c r="N2367" s="104" t="str">
        <f>IF(CADA_PROD!C2367="","",G2367/E2367)</f>
        <v/>
      </c>
    </row>
    <row r="2368" spans="3:14">
      <c r="C2368" s="99" t="str">
        <f>IF(CADA_PROD!C2368="","",CADA_PROD!C2368)</f>
        <v/>
      </c>
      <c r="D2368" s="100" t="str">
        <f>IF(CADA_PROD!D2368="","",CADA_PROD!D2368)</f>
        <v/>
      </c>
      <c r="E2368" s="101" t="str">
        <f>IF(CADA_PROD!E2368="","",CADA_PROD!E2368)</f>
        <v/>
      </c>
      <c r="F2368" s="101" t="str">
        <f>IF(CADA_PROD!D2368="","",SUMIFS(MOVI_ENTR!I:I,MOVI_ENTR!D:D,D2368))</f>
        <v/>
      </c>
      <c r="G2368" s="101" t="str">
        <f>IF(CADA_PROD!C2368="","",SUMIFS(MOVI_SAID!H:H,MOVI_SAID!D:D,D2368))</f>
        <v/>
      </c>
      <c r="H2368" s="101" t="str">
        <f t="shared" si="55"/>
        <v/>
      </c>
      <c r="I2368" s="100" t="str">
        <f>IF(CADA_PROD!C2368="","",IFERROR(IF(H2368&lt;=0,"Sem estoque",IF(H2368/E2368&lt;0.25,"Quase sem estoque",IF(H2368/E2368&lt;1.2,"Estoque baixo",IF(H2368/E2368&lt;2,"Estoque moderado","Estoque confortável")))),""))</f>
        <v/>
      </c>
      <c r="J2368" s="102" t="str">
        <f>IF(CADA_PROD!C2368="","",SUMIFS(MOVI_ENTR!M:M,MOVI_ENTR!D:D,D2368))</f>
        <v/>
      </c>
      <c r="K2368" s="103" t="str">
        <f>IF(CADA_PROD!C2368="","",IFERROR($J2368/SUM($J$6:$J$1006),""))</f>
        <v/>
      </c>
      <c r="L2368" s="103" t="str">
        <f>IF(CADA_PROD!C2368="","",IFERROR(H2368/SUM($H$6:$H$1006)+P2368,""))</f>
        <v/>
      </c>
      <c r="M2368" s="102" t="str">
        <f>IF(CADA_PROD!$C2368="","",IFERROR(SUMIFS(MOVI_ENTR!M:M,MOVI_ENTR!D:D,D2368)/SUMIFS(MOVI_ENTR!I:I,MOVI_ENTR!D:D,D2368),0))</f>
        <v/>
      </c>
      <c r="N2368" s="104" t="str">
        <f>IF(CADA_PROD!C2368="","",G2368/E2368)</f>
        <v/>
      </c>
    </row>
    <row r="2369" spans="3:14">
      <c r="C2369" s="99" t="str">
        <f>IF(CADA_PROD!C2369="","",CADA_PROD!C2369)</f>
        <v/>
      </c>
      <c r="D2369" s="100" t="str">
        <f>IF(CADA_PROD!D2369="","",CADA_PROD!D2369)</f>
        <v/>
      </c>
      <c r="E2369" s="101" t="str">
        <f>IF(CADA_PROD!E2369="","",CADA_PROD!E2369)</f>
        <v/>
      </c>
      <c r="F2369" s="101" t="str">
        <f>IF(CADA_PROD!D2369="","",SUMIFS(MOVI_ENTR!I:I,MOVI_ENTR!D:D,D2369))</f>
        <v/>
      </c>
      <c r="G2369" s="101" t="str">
        <f>IF(CADA_PROD!C2369="","",SUMIFS(MOVI_SAID!H:H,MOVI_SAID!D:D,D2369))</f>
        <v/>
      </c>
      <c r="H2369" s="101" t="str">
        <f t="shared" si="55"/>
        <v/>
      </c>
      <c r="I2369" s="100" t="str">
        <f>IF(CADA_PROD!C2369="","",IFERROR(IF(H2369&lt;=0,"Sem estoque",IF(H2369/E2369&lt;0.25,"Quase sem estoque",IF(H2369/E2369&lt;1.2,"Estoque baixo",IF(H2369/E2369&lt;2,"Estoque moderado","Estoque confortável")))),""))</f>
        <v/>
      </c>
      <c r="J2369" s="102" t="str">
        <f>IF(CADA_PROD!C2369="","",SUMIFS(MOVI_ENTR!M:M,MOVI_ENTR!D:D,D2369))</f>
        <v/>
      </c>
      <c r="K2369" s="103" t="str">
        <f>IF(CADA_PROD!C2369="","",IFERROR($J2369/SUM($J$6:$J$1006),""))</f>
        <v/>
      </c>
      <c r="L2369" s="103" t="str">
        <f>IF(CADA_PROD!C2369="","",IFERROR(H2369/SUM($H$6:$H$1006)+P2369,""))</f>
        <v/>
      </c>
      <c r="M2369" s="102" t="str">
        <f>IF(CADA_PROD!$C2369="","",IFERROR(SUMIFS(MOVI_ENTR!M:M,MOVI_ENTR!D:D,D2369)/SUMIFS(MOVI_ENTR!I:I,MOVI_ENTR!D:D,D2369),0))</f>
        <v/>
      </c>
      <c r="N2369" s="104" t="str">
        <f>IF(CADA_PROD!C2369="","",G2369/E2369)</f>
        <v/>
      </c>
    </row>
    <row r="2370" spans="3:14">
      <c r="C2370" s="99" t="str">
        <f>IF(CADA_PROD!C2370="","",CADA_PROD!C2370)</f>
        <v/>
      </c>
      <c r="D2370" s="100" t="str">
        <f>IF(CADA_PROD!D2370="","",CADA_PROD!D2370)</f>
        <v/>
      </c>
      <c r="E2370" s="101" t="str">
        <f>IF(CADA_PROD!E2370="","",CADA_PROD!E2370)</f>
        <v/>
      </c>
      <c r="F2370" s="101" t="str">
        <f>IF(CADA_PROD!D2370="","",SUMIFS(MOVI_ENTR!I:I,MOVI_ENTR!D:D,D2370))</f>
        <v/>
      </c>
      <c r="G2370" s="101" t="str">
        <f>IF(CADA_PROD!C2370="","",SUMIFS(MOVI_SAID!H:H,MOVI_SAID!D:D,D2370))</f>
        <v/>
      </c>
      <c r="H2370" s="101" t="str">
        <f t="shared" si="55"/>
        <v/>
      </c>
      <c r="I2370" s="100" t="str">
        <f>IF(CADA_PROD!C2370="","",IFERROR(IF(H2370&lt;=0,"Sem estoque",IF(H2370/E2370&lt;0.25,"Quase sem estoque",IF(H2370/E2370&lt;1.2,"Estoque baixo",IF(H2370/E2370&lt;2,"Estoque moderado","Estoque confortável")))),""))</f>
        <v/>
      </c>
      <c r="J2370" s="102" t="str">
        <f>IF(CADA_PROD!C2370="","",SUMIFS(MOVI_ENTR!M:M,MOVI_ENTR!D:D,D2370))</f>
        <v/>
      </c>
      <c r="K2370" s="103" t="str">
        <f>IF(CADA_PROD!C2370="","",IFERROR($J2370/SUM($J$6:$J$1006),""))</f>
        <v/>
      </c>
      <c r="L2370" s="103" t="str">
        <f>IF(CADA_PROD!C2370="","",IFERROR(H2370/SUM($H$6:$H$1006)+P2370,""))</f>
        <v/>
      </c>
      <c r="M2370" s="102" t="str">
        <f>IF(CADA_PROD!$C2370="","",IFERROR(SUMIFS(MOVI_ENTR!M:M,MOVI_ENTR!D:D,D2370)/SUMIFS(MOVI_ENTR!I:I,MOVI_ENTR!D:D,D2370),0))</f>
        <v/>
      </c>
      <c r="N2370" s="104" t="str">
        <f>IF(CADA_PROD!C2370="","",G2370/E2370)</f>
        <v/>
      </c>
    </row>
    <row r="2371" spans="3:14">
      <c r="C2371" s="99" t="str">
        <f>IF(CADA_PROD!C2371="","",CADA_PROD!C2371)</f>
        <v/>
      </c>
      <c r="D2371" s="100" t="str">
        <f>IF(CADA_PROD!D2371="","",CADA_PROD!D2371)</f>
        <v/>
      </c>
      <c r="E2371" s="101" t="str">
        <f>IF(CADA_PROD!E2371="","",CADA_PROD!E2371)</f>
        <v/>
      </c>
      <c r="F2371" s="101" t="str">
        <f>IF(CADA_PROD!D2371="","",SUMIFS(MOVI_ENTR!I:I,MOVI_ENTR!D:D,D2371))</f>
        <v/>
      </c>
      <c r="G2371" s="101" t="str">
        <f>IF(CADA_PROD!C2371="","",SUMIFS(MOVI_SAID!H:H,MOVI_SAID!D:D,D2371))</f>
        <v/>
      </c>
      <c r="H2371" s="101" t="str">
        <f t="shared" si="55"/>
        <v/>
      </c>
      <c r="I2371" s="100" t="str">
        <f>IF(CADA_PROD!C2371="","",IFERROR(IF(H2371&lt;=0,"Sem estoque",IF(H2371/E2371&lt;0.25,"Quase sem estoque",IF(H2371/E2371&lt;1.2,"Estoque baixo",IF(H2371/E2371&lt;2,"Estoque moderado","Estoque confortável")))),""))</f>
        <v/>
      </c>
      <c r="J2371" s="102" t="str">
        <f>IF(CADA_PROD!C2371="","",SUMIFS(MOVI_ENTR!M:M,MOVI_ENTR!D:D,D2371))</f>
        <v/>
      </c>
      <c r="K2371" s="103" t="str">
        <f>IF(CADA_PROD!C2371="","",IFERROR($J2371/SUM($J$6:$J$1006),""))</f>
        <v/>
      </c>
      <c r="L2371" s="103" t="str">
        <f>IF(CADA_PROD!C2371="","",IFERROR(H2371/SUM($H$6:$H$1006)+P2371,""))</f>
        <v/>
      </c>
      <c r="M2371" s="102" t="str">
        <f>IF(CADA_PROD!$C2371="","",IFERROR(SUMIFS(MOVI_ENTR!M:M,MOVI_ENTR!D:D,D2371)/SUMIFS(MOVI_ENTR!I:I,MOVI_ENTR!D:D,D2371),0))</f>
        <v/>
      </c>
      <c r="N2371" s="104" t="str">
        <f>IF(CADA_PROD!C2371="","",G2371/E2371)</f>
        <v/>
      </c>
    </row>
    <row r="2372" spans="3:14">
      <c r="C2372" s="99" t="str">
        <f>IF(CADA_PROD!C2372="","",CADA_PROD!C2372)</f>
        <v/>
      </c>
      <c r="D2372" s="100" t="str">
        <f>IF(CADA_PROD!D2372="","",CADA_PROD!D2372)</f>
        <v/>
      </c>
      <c r="E2372" s="101" t="str">
        <f>IF(CADA_PROD!E2372="","",CADA_PROD!E2372)</f>
        <v/>
      </c>
      <c r="F2372" s="101" t="str">
        <f>IF(CADA_PROD!D2372="","",SUMIFS(MOVI_ENTR!I:I,MOVI_ENTR!D:D,D2372))</f>
        <v/>
      </c>
      <c r="G2372" s="101" t="str">
        <f>IF(CADA_PROD!C2372="","",SUMIFS(MOVI_SAID!H:H,MOVI_SAID!D:D,D2372))</f>
        <v/>
      </c>
      <c r="H2372" s="101" t="str">
        <f t="shared" si="55"/>
        <v/>
      </c>
      <c r="I2372" s="100" t="str">
        <f>IF(CADA_PROD!C2372="","",IFERROR(IF(H2372&lt;=0,"Sem estoque",IF(H2372/E2372&lt;0.25,"Quase sem estoque",IF(H2372/E2372&lt;1.2,"Estoque baixo",IF(H2372/E2372&lt;2,"Estoque moderado","Estoque confortável")))),""))</f>
        <v/>
      </c>
      <c r="J2372" s="102" t="str">
        <f>IF(CADA_PROD!C2372="","",SUMIFS(MOVI_ENTR!M:M,MOVI_ENTR!D:D,D2372))</f>
        <v/>
      </c>
      <c r="K2372" s="103" t="str">
        <f>IF(CADA_PROD!C2372="","",IFERROR($J2372/SUM($J$6:$J$1006),""))</f>
        <v/>
      </c>
      <c r="L2372" s="103" t="str">
        <f>IF(CADA_PROD!C2372="","",IFERROR(H2372/SUM($H$6:$H$1006)+P2372,""))</f>
        <v/>
      </c>
      <c r="M2372" s="102" t="str">
        <f>IF(CADA_PROD!$C2372="","",IFERROR(SUMIFS(MOVI_ENTR!M:M,MOVI_ENTR!D:D,D2372)/SUMIFS(MOVI_ENTR!I:I,MOVI_ENTR!D:D,D2372),0))</f>
        <v/>
      </c>
      <c r="N2372" s="104" t="str">
        <f>IF(CADA_PROD!C2372="","",G2372/E2372)</f>
        <v/>
      </c>
    </row>
    <row r="2373" spans="3:14">
      <c r="C2373" s="99" t="str">
        <f>IF(CADA_PROD!C2373="","",CADA_PROD!C2373)</f>
        <v/>
      </c>
      <c r="D2373" s="100" t="str">
        <f>IF(CADA_PROD!D2373="","",CADA_PROD!D2373)</f>
        <v/>
      </c>
      <c r="E2373" s="101" t="str">
        <f>IF(CADA_PROD!E2373="","",CADA_PROD!E2373)</f>
        <v/>
      </c>
      <c r="F2373" s="101" t="str">
        <f>IF(CADA_PROD!D2373="","",SUMIFS(MOVI_ENTR!I:I,MOVI_ENTR!D:D,D2373))</f>
        <v/>
      </c>
      <c r="G2373" s="101" t="str">
        <f>IF(CADA_PROD!C2373="","",SUMIFS(MOVI_SAID!H:H,MOVI_SAID!D:D,D2373))</f>
        <v/>
      </c>
      <c r="H2373" s="101" t="str">
        <f t="shared" si="55"/>
        <v/>
      </c>
      <c r="I2373" s="100" t="str">
        <f>IF(CADA_PROD!C2373="","",IFERROR(IF(H2373&lt;=0,"Sem estoque",IF(H2373/E2373&lt;0.25,"Quase sem estoque",IF(H2373/E2373&lt;1.2,"Estoque baixo",IF(H2373/E2373&lt;2,"Estoque moderado","Estoque confortável")))),""))</f>
        <v/>
      </c>
      <c r="J2373" s="102" t="str">
        <f>IF(CADA_PROD!C2373="","",SUMIFS(MOVI_ENTR!M:M,MOVI_ENTR!D:D,D2373))</f>
        <v/>
      </c>
      <c r="K2373" s="103" t="str">
        <f>IF(CADA_PROD!C2373="","",IFERROR($J2373/SUM($J$6:$J$1006),""))</f>
        <v/>
      </c>
      <c r="L2373" s="103" t="str">
        <f>IF(CADA_PROD!C2373="","",IFERROR(H2373/SUM($H$6:$H$1006)+P2373,""))</f>
        <v/>
      </c>
      <c r="M2373" s="102" t="str">
        <f>IF(CADA_PROD!$C2373="","",IFERROR(SUMIFS(MOVI_ENTR!M:M,MOVI_ENTR!D:D,D2373)/SUMIFS(MOVI_ENTR!I:I,MOVI_ENTR!D:D,D2373),0))</f>
        <v/>
      </c>
      <c r="N2373" s="104" t="str">
        <f>IF(CADA_PROD!C2373="","",G2373/E2373)</f>
        <v/>
      </c>
    </row>
    <row r="2374" spans="3:14">
      <c r="C2374" s="99" t="str">
        <f>IF(CADA_PROD!C2374="","",CADA_PROD!C2374)</f>
        <v/>
      </c>
      <c r="D2374" s="100" t="str">
        <f>IF(CADA_PROD!D2374="","",CADA_PROD!D2374)</f>
        <v/>
      </c>
      <c r="E2374" s="101" t="str">
        <f>IF(CADA_PROD!E2374="","",CADA_PROD!E2374)</f>
        <v/>
      </c>
      <c r="F2374" s="101" t="str">
        <f>IF(CADA_PROD!D2374="","",SUMIFS(MOVI_ENTR!I:I,MOVI_ENTR!D:D,D2374))</f>
        <v/>
      </c>
      <c r="G2374" s="101" t="str">
        <f>IF(CADA_PROD!C2374="","",SUMIFS(MOVI_SAID!H:H,MOVI_SAID!D:D,D2374))</f>
        <v/>
      </c>
      <c r="H2374" s="101" t="str">
        <f t="shared" si="55"/>
        <v/>
      </c>
      <c r="I2374" s="100" t="str">
        <f>IF(CADA_PROD!C2374="","",IFERROR(IF(H2374&lt;=0,"Sem estoque",IF(H2374/E2374&lt;0.25,"Quase sem estoque",IF(H2374/E2374&lt;1.2,"Estoque baixo",IF(H2374/E2374&lt;2,"Estoque moderado","Estoque confortável")))),""))</f>
        <v/>
      </c>
      <c r="J2374" s="102" t="str">
        <f>IF(CADA_PROD!C2374="","",SUMIFS(MOVI_ENTR!M:M,MOVI_ENTR!D:D,D2374))</f>
        <v/>
      </c>
      <c r="K2374" s="103" t="str">
        <f>IF(CADA_PROD!C2374="","",IFERROR($J2374/SUM($J$6:$J$1006),""))</f>
        <v/>
      </c>
      <c r="L2374" s="103" t="str">
        <f>IF(CADA_PROD!C2374="","",IFERROR(H2374/SUM($H$6:$H$1006)+P2374,""))</f>
        <v/>
      </c>
      <c r="M2374" s="102" t="str">
        <f>IF(CADA_PROD!$C2374="","",IFERROR(SUMIFS(MOVI_ENTR!M:M,MOVI_ENTR!D:D,D2374)/SUMIFS(MOVI_ENTR!I:I,MOVI_ENTR!D:D,D2374),0))</f>
        <v/>
      </c>
      <c r="N2374" s="104" t="str">
        <f>IF(CADA_PROD!C2374="","",G2374/E2374)</f>
        <v/>
      </c>
    </row>
    <row r="2375" spans="3:14">
      <c r="C2375" s="99" t="str">
        <f>IF(CADA_PROD!C2375="","",CADA_PROD!C2375)</f>
        <v/>
      </c>
      <c r="D2375" s="100" t="str">
        <f>IF(CADA_PROD!D2375="","",CADA_PROD!D2375)</f>
        <v/>
      </c>
      <c r="E2375" s="101" t="str">
        <f>IF(CADA_PROD!E2375="","",CADA_PROD!E2375)</f>
        <v/>
      </c>
      <c r="F2375" s="101" t="str">
        <f>IF(CADA_PROD!D2375="","",SUMIFS(MOVI_ENTR!I:I,MOVI_ENTR!D:D,D2375))</f>
        <v/>
      </c>
      <c r="G2375" s="101" t="str">
        <f>IF(CADA_PROD!C2375="","",SUMIFS(MOVI_SAID!H:H,MOVI_SAID!D:D,D2375))</f>
        <v/>
      </c>
      <c r="H2375" s="101" t="str">
        <f t="shared" si="55"/>
        <v/>
      </c>
      <c r="I2375" s="100" t="str">
        <f>IF(CADA_PROD!C2375="","",IFERROR(IF(H2375&lt;=0,"Sem estoque",IF(H2375/E2375&lt;0.25,"Quase sem estoque",IF(H2375/E2375&lt;1.2,"Estoque baixo",IF(H2375/E2375&lt;2,"Estoque moderado","Estoque confortável")))),""))</f>
        <v/>
      </c>
      <c r="J2375" s="102" t="str">
        <f>IF(CADA_PROD!C2375="","",SUMIFS(MOVI_ENTR!M:M,MOVI_ENTR!D:D,D2375))</f>
        <v/>
      </c>
      <c r="K2375" s="103" t="str">
        <f>IF(CADA_PROD!C2375="","",IFERROR($J2375/SUM($J$6:$J$1006),""))</f>
        <v/>
      </c>
      <c r="L2375" s="103" t="str">
        <f>IF(CADA_PROD!C2375="","",IFERROR(H2375/SUM($H$6:$H$1006)+P2375,""))</f>
        <v/>
      </c>
      <c r="M2375" s="102" t="str">
        <f>IF(CADA_PROD!$C2375="","",IFERROR(SUMIFS(MOVI_ENTR!M:M,MOVI_ENTR!D:D,D2375)/SUMIFS(MOVI_ENTR!I:I,MOVI_ENTR!D:D,D2375),0))</f>
        <v/>
      </c>
      <c r="N2375" s="104" t="str">
        <f>IF(CADA_PROD!C2375="","",G2375/E2375)</f>
        <v/>
      </c>
    </row>
    <row r="2376" spans="3:14">
      <c r="C2376" s="99" t="str">
        <f>IF(CADA_PROD!C2376="","",CADA_PROD!C2376)</f>
        <v/>
      </c>
      <c r="D2376" s="100" t="str">
        <f>IF(CADA_PROD!D2376="","",CADA_PROD!D2376)</f>
        <v/>
      </c>
      <c r="E2376" s="101" t="str">
        <f>IF(CADA_PROD!E2376="","",CADA_PROD!E2376)</f>
        <v/>
      </c>
      <c r="F2376" s="101" t="str">
        <f>IF(CADA_PROD!D2376="","",SUMIFS(MOVI_ENTR!I:I,MOVI_ENTR!D:D,D2376))</f>
        <v/>
      </c>
      <c r="G2376" s="101" t="str">
        <f>IF(CADA_PROD!C2376="","",SUMIFS(MOVI_SAID!H:H,MOVI_SAID!D:D,D2376))</f>
        <v/>
      </c>
      <c r="H2376" s="101" t="str">
        <f t="shared" si="55"/>
        <v/>
      </c>
      <c r="I2376" s="100" t="str">
        <f>IF(CADA_PROD!C2376="","",IFERROR(IF(H2376&lt;=0,"Sem estoque",IF(H2376/E2376&lt;0.25,"Quase sem estoque",IF(H2376/E2376&lt;1.2,"Estoque baixo",IF(H2376/E2376&lt;2,"Estoque moderado","Estoque confortável")))),""))</f>
        <v/>
      </c>
      <c r="J2376" s="102" t="str">
        <f>IF(CADA_PROD!C2376="","",SUMIFS(MOVI_ENTR!M:M,MOVI_ENTR!D:D,D2376))</f>
        <v/>
      </c>
      <c r="K2376" s="103" t="str">
        <f>IF(CADA_PROD!C2376="","",IFERROR($J2376/SUM($J$6:$J$1006),""))</f>
        <v/>
      </c>
      <c r="L2376" s="103" t="str">
        <f>IF(CADA_PROD!C2376="","",IFERROR(H2376/SUM($H$6:$H$1006)+P2376,""))</f>
        <v/>
      </c>
      <c r="M2376" s="102" t="str">
        <f>IF(CADA_PROD!$C2376="","",IFERROR(SUMIFS(MOVI_ENTR!M:M,MOVI_ENTR!D:D,D2376)/SUMIFS(MOVI_ENTR!I:I,MOVI_ENTR!D:D,D2376),0))</f>
        <v/>
      </c>
      <c r="N2376" s="104" t="str">
        <f>IF(CADA_PROD!C2376="","",G2376/E2376)</f>
        <v/>
      </c>
    </row>
    <row r="2377" spans="3:14">
      <c r="C2377" s="99" t="str">
        <f>IF(CADA_PROD!C2377="","",CADA_PROD!C2377)</f>
        <v/>
      </c>
      <c r="D2377" s="100" t="str">
        <f>IF(CADA_PROD!D2377="","",CADA_PROD!D2377)</f>
        <v/>
      </c>
      <c r="E2377" s="101" t="str">
        <f>IF(CADA_PROD!E2377="","",CADA_PROD!E2377)</f>
        <v/>
      </c>
      <c r="F2377" s="101" t="str">
        <f>IF(CADA_PROD!D2377="","",SUMIFS(MOVI_ENTR!I:I,MOVI_ENTR!D:D,D2377))</f>
        <v/>
      </c>
      <c r="G2377" s="101" t="str">
        <f>IF(CADA_PROD!C2377="","",SUMIFS(MOVI_SAID!H:H,MOVI_SAID!D:D,D2377))</f>
        <v/>
      </c>
      <c r="H2377" s="101" t="str">
        <f t="shared" si="55"/>
        <v/>
      </c>
      <c r="I2377" s="100" t="str">
        <f>IF(CADA_PROD!C2377="","",IFERROR(IF(H2377&lt;=0,"Sem estoque",IF(H2377/E2377&lt;0.25,"Quase sem estoque",IF(H2377/E2377&lt;1.2,"Estoque baixo",IF(H2377/E2377&lt;2,"Estoque moderado","Estoque confortável")))),""))</f>
        <v/>
      </c>
      <c r="J2377" s="102" t="str">
        <f>IF(CADA_PROD!C2377="","",SUMIFS(MOVI_ENTR!M:M,MOVI_ENTR!D:D,D2377))</f>
        <v/>
      </c>
      <c r="K2377" s="103" t="str">
        <f>IF(CADA_PROD!C2377="","",IFERROR($J2377/SUM($J$6:$J$1006),""))</f>
        <v/>
      </c>
      <c r="L2377" s="103" t="str">
        <f>IF(CADA_PROD!C2377="","",IFERROR(H2377/SUM($H$6:$H$1006)+P2377,""))</f>
        <v/>
      </c>
      <c r="M2377" s="102" t="str">
        <f>IF(CADA_PROD!$C2377="","",IFERROR(SUMIFS(MOVI_ENTR!M:M,MOVI_ENTR!D:D,D2377)/SUMIFS(MOVI_ENTR!I:I,MOVI_ENTR!D:D,D2377),0))</f>
        <v/>
      </c>
      <c r="N2377" s="104" t="str">
        <f>IF(CADA_PROD!C2377="","",G2377/E2377)</f>
        <v/>
      </c>
    </row>
    <row r="2378" spans="3:14">
      <c r="C2378" s="99" t="str">
        <f>IF(CADA_PROD!C2378="","",CADA_PROD!C2378)</f>
        <v/>
      </c>
      <c r="D2378" s="100" t="str">
        <f>IF(CADA_PROD!D2378="","",CADA_PROD!D2378)</f>
        <v/>
      </c>
      <c r="E2378" s="101" t="str">
        <f>IF(CADA_PROD!E2378="","",CADA_PROD!E2378)</f>
        <v/>
      </c>
      <c r="F2378" s="101" t="str">
        <f>IF(CADA_PROD!D2378="","",SUMIFS(MOVI_ENTR!I:I,MOVI_ENTR!D:D,D2378))</f>
        <v/>
      </c>
      <c r="G2378" s="101" t="str">
        <f>IF(CADA_PROD!C2378="","",SUMIFS(MOVI_SAID!H:H,MOVI_SAID!D:D,D2378))</f>
        <v/>
      </c>
      <c r="H2378" s="101" t="str">
        <f t="shared" si="55"/>
        <v/>
      </c>
      <c r="I2378" s="100" t="str">
        <f>IF(CADA_PROD!C2378="","",IFERROR(IF(H2378&lt;=0,"Sem estoque",IF(H2378/E2378&lt;0.25,"Quase sem estoque",IF(H2378/E2378&lt;1.2,"Estoque baixo",IF(H2378/E2378&lt;2,"Estoque moderado","Estoque confortável")))),""))</f>
        <v/>
      </c>
      <c r="J2378" s="102" t="str">
        <f>IF(CADA_PROD!C2378="","",SUMIFS(MOVI_ENTR!M:M,MOVI_ENTR!D:D,D2378))</f>
        <v/>
      </c>
      <c r="K2378" s="103" t="str">
        <f>IF(CADA_PROD!C2378="","",IFERROR($J2378/SUM($J$6:$J$1006),""))</f>
        <v/>
      </c>
      <c r="L2378" s="103" t="str">
        <f>IF(CADA_PROD!C2378="","",IFERROR(H2378/SUM($H$6:$H$1006)+P2378,""))</f>
        <v/>
      </c>
      <c r="M2378" s="102" t="str">
        <f>IF(CADA_PROD!$C2378="","",IFERROR(SUMIFS(MOVI_ENTR!M:M,MOVI_ENTR!D:D,D2378)/SUMIFS(MOVI_ENTR!I:I,MOVI_ENTR!D:D,D2378),0))</f>
        <v/>
      </c>
      <c r="N2378" s="104" t="str">
        <f>IF(CADA_PROD!C2378="","",G2378/E2378)</f>
        <v/>
      </c>
    </row>
    <row r="2379" spans="3:14">
      <c r="C2379" s="99" t="str">
        <f>IF(CADA_PROD!C2379="","",CADA_PROD!C2379)</f>
        <v/>
      </c>
      <c r="D2379" s="100" t="str">
        <f>IF(CADA_PROD!D2379="","",CADA_PROD!D2379)</f>
        <v/>
      </c>
      <c r="E2379" s="101" t="str">
        <f>IF(CADA_PROD!E2379="","",CADA_PROD!E2379)</f>
        <v/>
      </c>
      <c r="F2379" s="101" t="str">
        <f>IF(CADA_PROD!D2379="","",SUMIFS(MOVI_ENTR!I:I,MOVI_ENTR!D:D,D2379))</f>
        <v/>
      </c>
      <c r="G2379" s="101" t="str">
        <f>IF(CADA_PROD!C2379="","",SUMIFS(MOVI_SAID!H:H,MOVI_SAID!D:D,D2379))</f>
        <v/>
      </c>
      <c r="H2379" s="101" t="str">
        <f t="shared" si="55"/>
        <v/>
      </c>
      <c r="I2379" s="100" t="str">
        <f>IF(CADA_PROD!C2379="","",IFERROR(IF(H2379&lt;=0,"Sem estoque",IF(H2379/E2379&lt;0.25,"Quase sem estoque",IF(H2379/E2379&lt;1.2,"Estoque baixo",IF(H2379/E2379&lt;2,"Estoque moderado","Estoque confortável")))),""))</f>
        <v/>
      </c>
      <c r="J2379" s="102" t="str">
        <f>IF(CADA_PROD!C2379="","",SUMIFS(MOVI_ENTR!M:M,MOVI_ENTR!D:D,D2379))</f>
        <v/>
      </c>
      <c r="K2379" s="103" t="str">
        <f>IF(CADA_PROD!C2379="","",IFERROR($J2379/SUM($J$6:$J$1006),""))</f>
        <v/>
      </c>
      <c r="L2379" s="103" t="str">
        <f>IF(CADA_PROD!C2379="","",IFERROR(H2379/SUM($H$6:$H$1006)+P2379,""))</f>
        <v/>
      </c>
      <c r="M2379" s="102" t="str">
        <f>IF(CADA_PROD!$C2379="","",IFERROR(SUMIFS(MOVI_ENTR!M:M,MOVI_ENTR!D:D,D2379)/SUMIFS(MOVI_ENTR!I:I,MOVI_ENTR!D:D,D2379),0))</f>
        <v/>
      </c>
      <c r="N2379" s="104" t="str">
        <f>IF(CADA_PROD!C2379="","",G2379/E2379)</f>
        <v/>
      </c>
    </row>
    <row r="2380" spans="3:14">
      <c r="C2380" s="99" t="str">
        <f>IF(CADA_PROD!C2380="","",CADA_PROD!C2380)</f>
        <v/>
      </c>
      <c r="D2380" s="100" t="str">
        <f>IF(CADA_PROD!D2380="","",CADA_PROD!D2380)</f>
        <v/>
      </c>
      <c r="E2380" s="101" t="str">
        <f>IF(CADA_PROD!E2380="","",CADA_PROD!E2380)</f>
        <v/>
      </c>
      <c r="F2380" s="101" t="str">
        <f>IF(CADA_PROD!D2380="","",SUMIFS(MOVI_ENTR!I:I,MOVI_ENTR!D:D,D2380))</f>
        <v/>
      </c>
      <c r="G2380" s="101" t="str">
        <f>IF(CADA_PROD!C2380="","",SUMIFS(MOVI_SAID!H:H,MOVI_SAID!D:D,D2380))</f>
        <v/>
      </c>
      <c r="H2380" s="101" t="str">
        <f t="shared" si="55"/>
        <v/>
      </c>
      <c r="I2380" s="100" t="str">
        <f>IF(CADA_PROD!C2380="","",IFERROR(IF(H2380&lt;=0,"Sem estoque",IF(H2380/E2380&lt;0.25,"Quase sem estoque",IF(H2380/E2380&lt;1.2,"Estoque baixo",IF(H2380/E2380&lt;2,"Estoque moderado","Estoque confortável")))),""))</f>
        <v/>
      </c>
      <c r="J2380" s="102" t="str">
        <f>IF(CADA_PROD!C2380="","",SUMIFS(MOVI_ENTR!M:M,MOVI_ENTR!D:D,D2380))</f>
        <v/>
      </c>
      <c r="K2380" s="103" t="str">
        <f>IF(CADA_PROD!C2380="","",IFERROR($J2380/SUM($J$6:$J$1006),""))</f>
        <v/>
      </c>
      <c r="L2380" s="103" t="str">
        <f>IF(CADA_PROD!C2380="","",IFERROR(H2380/SUM($H$6:$H$1006)+P2380,""))</f>
        <v/>
      </c>
      <c r="M2380" s="102" t="str">
        <f>IF(CADA_PROD!$C2380="","",IFERROR(SUMIFS(MOVI_ENTR!M:M,MOVI_ENTR!D:D,D2380)/SUMIFS(MOVI_ENTR!I:I,MOVI_ENTR!D:D,D2380),0))</f>
        <v/>
      </c>
      <c r="N2380" s="104" t="str">
        <f>IF(CADA_PROD!C2380="","",G2380/E2380)</f>
        <v/>
      </c>
    </row>
    <row r="2381" spans="3:14">
      <c r="C2381" s="99" t="str">
        <f>IF(CADA_PROD!C2381="","",CADA_PROD!C2381)</f>
        <v/>
      </c>
      <c r="D2381" s="100" t="str">
        <f>IF(CADA_PROD!D2381="","",CADA_PROD!D2381)</f>
        <v/>
      </c>
      <c r="E2381" s="101" t="str">
        <f>IF(CADA_PROD!E2381="","",CADA_PROD!E2381)</f>
        <v/>
      </c>
      <c r="F2381" s="101" t="str">
        <f>IF(CADA_PROD!D2381="","",SUMIFS(MOVI_ENTR!I:I,MOVI_ENTR!D:D,D2381))</f>
        <v/>
      </c>
      <c r="G2381" s="101" t="str">
        <f>IF(CADA_PROD!C2381="","",SUMIFS(MOVI_SAID!H:H,MOVI_SAID!D:D,D2381))</f>
        <v/>
      </c>
      <c r="H2381" s="101" t="str">
        <f t="shared" si="55"/>
        <v/>
      </c>
      <c r="I2381" s="100" t="str">
        <f>IF(CADA_PROD!C2381="","",IFERROR(IF(H2381&lt;=0,"Sem estoque",IF(H2381/E2381&lt;0.25,"Quase sem estoque",IF(H2381/E2381&lt;1.2,"Estoque baixo",IF(H2381/E2381&lt;2,"Estoque moderado","Estoque confortável")))),""))</f>
        <v/>
      </c>
      <c r="J2381" s="102" t="str">
        <f>IF(CADA_PROD!C2381="","",SUMIFS(MOVI_ENTR!M:M,MOVI_ENTR!D:D,D2381))</f>
        <v/>
      </c>
      <c r="K2381" s="103" t="str">
        <f>IF(CADA_PROD!C2381="","",IFERROR($J2381/SUM($J$6:$J$1006),""))</f>
        <v/>
      </c>
      <c r="L2381" s="103" t="str">
        <f>IF(CADA_PROD!C2381="","",IFERROR(H2381/SUM($H$6:$H$1006)+P2381,""))</f>
        <v/>
      </c>
      <c r="M2381" s="102" t="str">
        <f>IF(CADA_PROD!$C2381="","",IFERROR(SUMIFS(MOVI_ENTR!M:M,MOVI_ENTR!D:D,D2381)/SUMIFS(MOVI_ENTR!I:I,MOVI_ENTR!D:D,D2381),0))</f>
        <v/>
      </c>
      <c r="N2381" s="104" t="str">
        <f>IF(CADA_PROD!C2381="","",G2381/E2381)</f>
        <v/>
      </c>
    </row>
    <row r="2382" spans="3:14">
      <c r="C2382" s="99" t="str">
        <f>IF(CADA_PROD!C2382="","",CADA_PROD!C2382)</f>
        <v/>
      </c>
      <c r="D2382" s="100" t="str">
        <f>IF(CADA_PROD!D2382="","",CADA_PROD!D2382)</f>
        <v/>
      </c>
      <c r="E2382" s="101" t="str">
        <f>IF(CADA_PROD!E2382="","",CADA_PROD!E2382)</f>
        <v/>
      </c>
      <c r="F2382" s="101" t="str">
        <f>IF(CADA_PROD!D2382="","",SUMIFS(MOVI_ENTR!I:I,MOVI_ENTR!D:D,D2382))</f>
        <v/>
      </c>
      <c r="G2382" s="101" t="str">
        <f>IF(CADA_PROD!C2382="","",SUMIFS(MOVI_SAID!H:H,MOVI_SAID!D:D,D2382))</f>
        <v/>
      </c>
      <c r="H2382" s="101" t="str">
        <f t="shared" si="55"/>
        <v/>
      </c>
      <c r="I2382" s="100" t="str">
        <f>IF(CADA_PROD!C2382="","",IFERROR(IF(H2382&lt;=0,"Sem estoque",IF(H2382/E2382&lt;0.25,"Quase sem estoque",IF(H2382/E2382&lt;1.2,"Estoque baixo",IF(H2382/E2382&lt;2,"Estoque moderado","Estoque confortável")))),""))</f>
        <v/>
      </c>
      <c r="J2382" s="102" t="str">
        <f>IF(CADA_PROD!C2382="","",SUMIFS(MOVI_ENTR!M:M,MOVI_ENTR!D:D,D2382))</f>
        <v/>
      </c>
      <c r="K2382" s="103" t="str">
        <f>IF(CADA_PROD!C2382="","",IFERROR($J2382/SUM($J$6:$J$1006),""))</f>
        <v/>
      </c>
      <c r="L2382" s="103" t="str">
        <f>IF(CADA_PROD!C2382="","",IFERROR(H2382/SUM($H$6:$H$1006)+P2382,""))</f>
        <v/>
      </c>
      <c r="M2382" s="102" t="str">
        <f>IF(CADA_PROD!$C2382="","",IFERROR(SUMIFS(MOVI_ENTR!M:M,MOVI_ENTR!D:D,D2382)/SUMIFS(MOVI_ENTR!I:I,MOVI_ENTR!D:D,D2382),0))</f>
        <v/>
      </c>
      <c r="N2382" s="104" t="str">
        <f>IF(CADA_PROD!C2382="","",G2382/E2382)</f>
        <v/>
      </c>
    </row>
    <row r="2383" spans="3:14">
      <c r="C2383" s="99" t="str">
        <f>IF(CADA_PROD!C2383="","",CADA_PROD!C2383)</f>
        <v/>
      </c>
      <c r="D2383" s="100" t="str">
        <f>IF(CADA_PROD!D2383="","",CADA_PROD!D2383)</f>
        <v/>
      </c>
      <c r="E2383" s="101" t="str">
        <f>IF(CADA_PROD!E2383="","",CADA_PROD!E2383)</f>
        <v/>
      </c>
      <c r="F2383" s="101" t="str">
        <f>IF(CADA_PROD!D2383="","",SUMIFS(MOVI_ENTR!I:I,MOVI_ENTR!D:D,D2383))</f>
        <v/>
      </c>
      <c r="G2383" s="101" t="str">
        <f>IF(CADA_PROD!C2383="","",SUMIFS(MOVI_SAID!H:H,MOVI_SAID!D:D,D2383))</f>
        <v/>
      </c>
      <c r="H2383" s="101" t="str">
        <f t="shared" si="55"/>
        <v/>
      </c>
      <c r="I2383" s="100" t="str">
        <f>IF(CADA_PROD!C2383="","",IFERROR(IF(H2383&lt;=0,"Sem estoque",IF(H2383/E2383&lt;0.25,"Quase sem estoque",IF(H2383/E2383&lt;1.2,"Estoque baixo",IF(H2383/E2383&lt;2,"Estoque moderado","Estoque confortável")))),""))</f>
        <v/>
      </c>
      <c r="J2383" s="102" t="str">
        <f>IF(CADA_PROD!C2383="","",SUMIFS(MOVI_ENTR!M:M,MOVI_ENTR!D:D,D2383))</f>
        <v/>
      </c>
      <c r="K2383" s="103" t="str">
        <f>IF(CADA_PROD!C2383="","",IFERROR($J2383/SUM($J$6:$J$1006),""))</f>
        <v/>
      </c>
      <c r="L2383" s="103" t="str">
        <f>IF(CADA_PROD!C2383="","",IFERROR(H2383/SUM($H$6:$H$1006)+P2383,""))</f>
        <v/>
      </c>
      <c r="M2383" s="102" t="str">
        <f>IF(CADA_PROD!$C2383="","",IFERROR(SUMIFS(MOVI_ENTR!M:M,MOVI_ENTR!D:D,D2383)/SUMIFS(MOVI_ENTR!I:I,MOVI_ENTR!D:D,D2383),0))</f>
        <v/>
      </c>
      <c r="N2383" s="104" t="str">
        <f>IF(CADA_PROD!C2383="","",G2383/E2383)</f>
        <v/>
      </c>
    </row>
    <row r="2384" spans="3:14">
      <c r="C2384" s="99" t="str">
        <f>IF(CADA_PROD!C2384="","",CADA_PROD!C2384)</f>
        <v/>
      </c>
      <c r="D2384" s="100" t="str">
        <f>IF(CADA_PROD!D2384="","",CADA_PROD!D2384)</f>
        <v/>
      </c>
      <c r="E2384" s="101" t="str">
        <f>IF(CADA_PROD!E2384="","",CADA_PROD!E2384)</f>
        <v/>
      </c>
      <c r="F2384" s="101" t="str">
        <f>IF(CADA_PROD!D2384="","",SUMIFS(MOVI_ENTR!I:I,MOVI_ENTR!D:D,D2384))</f>
        <v/>
      </c>
      <c r="G2384" s="101" t="str">
        <f>IF(CADA_PROD!C2384="","",SUMIFS(MOVI_SAID!H:H,MOVI_SAID!D:D,D2384))</f>
        <v/>
      </c>
      <c r="H2384" s="101" t="str">
        <f t="shared" si="55"/>
        <v/>
      </c>
      <c r="I2384" s="100" t="str">
        <f>IF(CADA_PROD!C2384="","",IFERROR(IF(H2384&lt;=0,"Sem estoque",IF(H2384/E2384&lt;0.25,"Quase sem estoque",IF(H2384/E2384&lt;1.2,"Estoque baixo",IF(H2384/E2384&lt;2,"Estoque moderado","Estoque confortável")))),""))</f>
        <v/>
      </c>
      <c r="J2384" s="102" t="str">
        <f>IF(CADA_PROD!C2384="","",SUMIFS(MOVI_ENTR!M:M,MOVI_ENTR!D:D,D2384))</f>
        <v/>
      </c>
      <c r="K2384" s="103" t="str">
        <f>IF(CADA_PROD!C2384="","",IFERROR($J2384/SUM($J$6:$J$1006),""))</f>
        <v/>
      </c>
      <c r="L2384" s="103" t="str">
        <f>IF(CADA_PROD!C2384="","",IFERROR(H2384/SUM($H$6:$H$1006)+P2384,""))</f>
        <v/>
      </c>
      <c r="M2384" s="102" t="str">
        <f>IF(CADA_PROD!$C2384="","",IFERROR(SUMIFS(MOVI_ENTR!M:M,MOVI_ENTR!D:D,D2384)/SUMIFS(MOVI_ENTR!I:I,MOVI_ENTR!D:D,D2384),0))</f>
        <v/>
      </c>
      <c r="N2384" s="104" t="str">
        <f>IF(CADA_PROD!C2384="","",G2384/E2384)</f>
        <v/>
      </c>
    </row>
    <row r="2385" spans="3:14">
      <c r="C2385" s="99" t="str">
        <f>IF(CADA_PROD!C2385="","",CADA_PROD!C2385)</f>
        <v/>
      </c>
      <c r="D2385" s="100" t="str">
        <f>IF(CADA_PROD!D2385="","",CADA_PROD!D2385)</f>
        <v/>
      </c>
      <c r="E2385" s="101" t="str">
        <f>IF(CADA_PROD!E2385="","",CADA_PROD!E2385)</f>
        <v/>
      </c>
      <c r="F2385" s="101" t="str">
        <f>IF(CADA_PROD!D2385="","",SUMIFS(MOVI_ENTR!I:I,MOVI_ENTR!D:D,D2385))</f>
        <v/>
      </c>
      <c r="G2385" s="101" t="str">
        <f>IF(CADA_PROD!C2385="","",SUMIFS(MOVI_SAID!H:H,MOVI_SAID!D:D,D2385))</f>
        <v/>
      </c>
      <c r="H2385" s="101" t="str">
        <f t="shared" si="55"/>
        <v/>
      </c>
      <c r="I2385" s="100" t="str">
        <f>IF(CADA_PROD!C2385="","",IFERROR(IF(H2385&lt;=0,"Sem estoque",IF(H2385/E2385&lt;0.25,"Quase sem estoque",IF(H2385/E2385&lt;1.2,"Estoque baixo",IF(H2385/E2385&lt;2,"Estoque moderado","Estoque confortável")))),""))</f>
        <v/>
      </c>
      <c r="J2385" s="102" t="str">
        <f>IF(CADA_PROD!C2385="","",SUMIFS(MOVI_ENTR!M:M,MOVI_ENTR!D:D,D2385))</f>
        <v/>
      </c>
      <c r="K2385" s="103" t="str">
        <f>IF(CADA_PROD!C2385="","",IFERROR($J2385/SUM($J$6:$J$1006),""))</f>
        <v/>
      </c>
      <c r="L2385" s="103" t="str">
        <f>IF(CADA_PROD!C2385="","",IFERROR(H2385/SUM($H$6:$H$1006)+P2385,""))</f>
        <v/>
      </c>
      <c r="M2385" s="102" t="str">
        <f>IF(CADA_PROD!$C2385="","",IFERROR(SUMIFS(MOVI_ENTR!M:M,MOVI_ENTR!D:D,D2385)/SUMIFS(MOVI_ENTR!I:I,MOVI_ENTR!D:D,D2385),0))</f>
        <v/>
      </c>
      <c r="N2385" s="104" t="str">
        <f>IF(CADA_PROD!C2385="","",G2385/E2385)</f>
        <v/>
      </c>
    </row>
    <row r="2386" spans="3:14">
      <c r="C2386" s="99" t="str">
        <f>IF(CADA_PROD!C2386="","",CADA_PROD!C2386)</f>
        <v/>
      </c>
      <c r="D2386" s="100" t="str">
        <f>IF(CADA_PROD!D2386="","",CADA_PROD!D2386)</f>
        <v/>
      </c>
      <c r="E2386" s="101" t="str">
        <f>IF(CADA_PROD!E2386="","",CADA_PROD!E2386)</f>
        <v/>
      </c>
      <c r="F2386" s="101" t="str">
        <f>IF(CADA_PROD!D2386="","",SUMIFS(MOVI_ENTR!I:I,MOVI_ENTR!D:D,D2386))</f>
        <v/>
      </c>
      <c r="G2386" s="101" t="str">
        <f>IF(CADA_PROD!C2386="","",SUMIFS(MOVI_SAID!H:H,MOVI_SAID!D:D,D2386))</f>
        <v/>
      </c>
      <c r="H2386" s="101" t="str">
        <f t="shared" si="55"/>
        <v/>
      </c>
      <c r="I2386" s="100" t="str">
        <f>IF(CADA_PROD!C2386="","",IFERROR(IF(H2386&lt;=0,"Sem estoque",IF(H2386/E2386&lt;0.25,"Quase sem estoque",IF(H2386/E2386&lt;1.2,"Estoque baixo",IF(H2386/E2386&lt;2,"Estoque moderado","Estoque confortável")))),""))</f>
        <v/>
      </c>
      <c r="J2386" s="102" t="str">
        <f>IF(CADA_PROD!C2386="","",SUMIFS(MOVI_ENTR!M:M,MOVI_ENTR!D:D,D2386))</f>
        <v/>
      </c>
      <c r="K2386" s="103" t="str">
        <f>IF(CADA_PROD!C2386="","",IFERROR($J2386/SUM($J$6:$J$1006),""))</f>
        <v/>
      </c>
      <c r="L2386" s="103" t="str">
        <f>IF(CADA_PROD!C2386="","",IFERROR(H2386/SUM($H$6:$H$1006)+P2386,""))</f>
        <v/>
      </c>
      <c r="M2386" s="102" t="str">
        <f>IF(CADA_PROD!$C2386="","",IFERROR(SUMIFS(MOVI_ENTR!M:M,MOVI_ENTR!D:D,D2386)/SUMIFS(MOVI_ENTR!I:I,MOVI_ENTR!D:D,D2386),0))</f>
        <v/>
      </c>
      <c r="N2386" s="104" t="str">
        <f>IF(CADA_PROD!C2386="","",G2386/E2386)</f>
        <v/>
      </c>
    </row>
    <row r="2387" spans="3:14">
      <c r="C2387" s="99" t="str">
        <f>IF(CADA_PROD!C2387="","",CADA_PROD!C2387)</f>
        <v/>
      </c>
      <c r="D2387" s="100" t="str">
        <f>IF(CADA_PROD!D2387="","",CADA_PROD!D2387)</f>
        <v/>
      </c>
      <c r="E2387" s="101" t="str">
        <f>IF(CADA_PROD!E2387="","",CADA_PROD!E2387)</f>
        <v/>
      </c>
      <c r="F2387" s="101" t="str">
        <f>IF(CADA_PROD!D2387="","",SUMIFS(MOVI_ENTR!I:I,MOVI_ENTR!D:D,D2387))</f>
        <v/>
      </c>
      <c r="G2387" s="101" t="str">
        <f>IF(CADA_PROD!C2387="","",SUMIFS(MOVI_SAID!H:H,MOVI_SAID!D:D,D2387))</f>
        <v/>
      </c>
      <c r="H2387" s="101" t="str">
        <f t="shared" si="55"/>
        <v/>
      </c>
      <c r="I2387" s="100" t="str">
        <f>IF(CADA_PROD!C2387="","",IFERROR(IF(H2387&lt;=0,"Sem estoque",IF(H2387/E2387&lt;0.25,"Quase sem estoque",IF(H2387/E2387&lt;1.2,"Estoque baixo",IF(H2387/E2387&lt;2,"Estoque moderado","Estoque confortável")))),""))</f>
        <v/>
      </c>
      <c r="J2387" s="102" t="str">
        <f>IF(CADA_PROD!C2387="","",SUMIFS(MOVI_ENTR!M:M,MOVI_ENTR!D:D,D2387))</f>
        <v/>
      </c>
      <c r="K2387" s="103" t="str">
        <f>IF(CADA_PROD!C2387="","",IFERROR($J2387/SUM($J$6:$J$1006),""))</f>
        <v/>
      </c>
      <c r="L2387" s="103" t="str">
        <f>IF(CADA_PROD!C2387="","",IFERROR(H2387/SUM($H$6:$H$1006)+P2387,""))</f>
        <v/>
      </c>
      <c r="M2387" s="102" t="str">
        <f>IF(CADA_PROD!$C2387="","",IFERROR(SUMIFS(MOVI_ENTR!M:M,MOVI_ENTR!D:D,D2387)/SUMIFS(MOVI_ENTR!I:I,MOVI_ENTR!D:D,D2387),0))</f>
        <v/>
      </c>
      <c r="N2387" s="104" t="str">
        <f>IF(CADA_PROD!C2387="","",G2387/E2387)</f>
        <v/>
      </c>
    </row>
    <row r="2388" spans="3:14">
      <c r="C2388" s="99" t="str">
        <f>IF(CADA_PROD!C2388="","",CADA_PROD!C2388)</f>
        <v/>
      </c>
      <c r="D2388" s="100" t="str">
        <f>IF(CADA_PROD!D2388="","",CADA_PROD!D2388)</f>
        <v/>
      </c>
      <c r="E2388" s="101" t="str">
        <f>IF(CADA_PROD!E2388="","",CADA_PROD!E2388)</f>
        <v/>
      </c>
      <c r="F2388" s="101" t="str">
        <f>IF(CADA_PROD!D2388="","",SUMIFS(MOVI_ENTR!I:I,MOVI_ENTR!D:D,D2388))</f>
        <v/>
      </c>
      <c r="G2388" s="101" t="str">
        <f>IF(CADA_PROD!C2388="","",SUMIFS(MOVI_SAID!H:H,MOVI_SAID!D:D,D2388))</f>
        <v/>
      </c>
      <c r="H2388" s="101" t="str">
        <f t="shared" si="55"/>
        <v/>
      </c>
      <c r="I2388" s="100" t="str">
        <f>IF(CADA_PROD!C2388="","",IFERROR(IF(H2388&lt;=0,"Sem estoque",IF(H2388/E2388&lt;0.25,"Quase sem estoque",IF(H2388/E2388&lt;1.2,"Estoque baixo",IF(H2388/E2388&lt;2,"Estoque moderado","Estoque confortável")))),""))</f>
        <v/>
      </c>
      <c r="J2388" s="102" t="str">
        <f>IF(CADA_PROD!C2388="","",SUMIFS(MOVI_ENTR!M:M,MOVI_ENTR!D:D,D2388))</f>
        <v/>
      </c>
      <c r="K2388" s="103" t="str">
        <f>IF(CADA_PROD!C2388="","",IFERROR($J2388/SUM($J$6:$J$1006),""))</f>
        <v/>
      </c>
      <c r="L2388" s="103" t="str">
        <f>IF(CADA_PROD!C2388="","",IFERROR(H2388/SUM($H$6:$H$1006)+P2388,""))</f>
        <v/>
      </c>
      <c r="M2388" s="102" t="str">
        <f>IF(CADA_PROD!$C2388="","",IFERROR(SUMIFS(MOVI_ENTR!M:M,MOVI_ENTR!D:D,D2388)/SUMIFS(MOVI_ENTR!I:I,MOVI_ENTR!D:D,D2388),0))</f>
        <v/>
      </c>
      <c r="N2388" s="104" t="str">
        <f>IF(CADA_PROD!C2388="","",G2388/E2388)</f>
        <v/>
      </c>
    </row>
    <row r="2389" spans="3:14">
      <c r="C2389" s="99" t="str">
        <f>IF(CADA_PROD!C2389="","",CADA_PROD!C2389)</f>
        <v/>
      </c>
      <c r="D2389" s="100" t="str">
        <f>IF(CADA_PROD!D2389="","",CADA_PROD!D2389)</f>
        <v/>
      </c>
      <c r="E2389" s="101" t="str">
        <f>IF(CADA_PROD!E2389="","",CADA_PROD!E2389)</f>
        <v/>
      </c>
      <c r="F2389" s="101" t="str">
        <f>IF(CADA_PROD!D2389="","",SUMIFS(MOVI_ENTR!I:I,MOVI_ENTR!D:D,D2389))</f>
        <v/>
      </c>
      <c r="G2389" s="101" t="str">
        <f>IF(CADA_PROD!C2389="","",SUMIFS(MOVI_SAID!H:H,MOVI_SAID!D:D,D2389))</f>
        <v/>
      </c>
      <c r="H2389" s="101" t="str">
        <f t="shared" si="55"/>
        <v/>
      </c>
      <c r="I2389" s="100" t="str">
        <f>IF(CADA_PROD!C2389="","",IFERROR(IF(H2389&lt;=0,"Sem estoque",IF(H2389/E2389&lt;0.25,"Quase sem estoque",IF(H2389/E2389&lt;1.2,"Estoque baixo",IF(H2389/E2389&lt;2,"Estoque moderado","Estoque confortável")))),""))</f>
        <v/>
      </c>
      <c r="J2389" s="102" t="str">
        <f>IF(CADA_PROD!C2389="","",SUMIFS(MOVI_ENTR!M:M,MOVI_ENTR!D:D,D2389))</f>
        <v/>
      </c>
      <c r="K2389" s="103" t="str">
        <f>IF(CADA_PROD!C2389="","",IFERROR($J2389/SUM($J$6:$J$1006),""))</f>
        <v/>
      </c>
      <c r="L2389" s="103" t="str">
        <f>IF(CADA_PROD!C2389="","",IFERROR(H2389/SUM($H$6:$H$1006)+P2389,""))</f>
        <v/>
      </c>
      <c r="M2389" s="102" t="str">
        <f>IF(CADA_PROD!$C2389="","",IFERROR(SUMIFS(MOVI_ENTR!M:M,MOVI_ENTR!D:D,D2389)/SUMIFS(MOVI_ENTR!I:I,MOVI_ENTR!D:D,D2389),0))</f>
        <v/>
      </c>
      <c r="N2389" s="104" t="str">
        <f>IF(CADA_PROD!C2389="","",G2389/E2389)</f>
        <v/>
      </c>
    </row>
    <row r="2390" spans="3:14">
      <c r="C2390" s="99" t="str">
        <f>IF(CADA_PROD!C2390="","",CADA_PROD!C2390)</f>
        <v/>
      </c>
      <c r="D2390" s="100" t="str">
        <f>IF(CADA_PROD!D2390="","",CADA_PROD!D2390)</f>
        <v/>
      </c>
      <c r="E2390" s="101" t="str">
        <f>IF(CADA_PROD!E2390="","",CADA_PROD!E2390)</f>
        <v/>
      </c>
      <c r="F2390" s="101" t="str">
        <f>IF(CADA_PROD!D2390="","",SUMIFS(MOVI_ENTR!I:I,MOVI_ENTR!D:D,D2390))</f>
        <v/>
      </c>
      <c r="G2390" s="101" t="str">
        <f>IF(CADA_PROD!C2390="","",SUMIFS(MOVI_SAID!H:H,MOVI_SAID!D:D,D2390))</f>
        <v/>
      </c>
      <c r="H2390" s="101" t="str">
        <f t="shared" si="55"/>
        <v/>
      </c>
      <c r="I2390" s="100" t="str">
        <f>IF(CADA_PROD!C2390="","",IFERROR(IF(H2390&lt;=0,"Sem estoque",IF(H2390/E2390&lt;0.25,"Quase sem estoque",IF(H2390/E2390&lt;1.2,"Estoque baixo",IF(H2390/E2390&lt;2,"Estoque moderado","Estoque confortável")))),""))</f>
        <v/>
      </c>
      <c r="J2390" s="102" t="str">
        <f>IF(CADA_PROD!C2390="","",SUMIFS(MOVI_ENTR!M:M,MOVI_ENTR!D:D,D2390))</f>
        <v/>
      </c>
      <c r="K2390" s="103" t="str">
        <f>IF(CADA_PROD!C2390="","",IFERROR($J2390/SUM($J$6:$J$1006),""))</f>
        <v/>
      </c>
      <c r="L2390" s="103" t="str">
        <f>IF(CADA_PROD!C2390="","",IFERROR(H2390/SUM($H$6:$H$1006)+P2390,""))</f>
        <v/>
      </c>
      <c r="M2390" s="102" t="str">
        <f>IF(CADA_PROD!$C2390="","",IFERROR(SUMIFS(MOVI_ENTR!M:M,MOVI_ENTR!D:D,D2390)/SUMIFS(MOVI_ENTR!I:I,MOVI_ENTR!D:D,D2390),0))</f>
        <v/>
      </c>
      <c r="N2390" s="104" t="str">
        <f>IF(CADA_PROD!C2390="","",G2390/E2390)</f>
        <v/>
      </c>
    </row>
    <row r="2391" spans="3:14">
      <c r="C2391" s="99" t="str">
        <f>IF(CADA_PROD!C2391="","",CADA_PROD!C2391)</f>
        <v/>
      </c>
      <c r="D2391" s="100" t="str">
        <f>IF(CADA_PROD!D2391="","",CADA_PROD!D2391)</f>
        <v/>
      </c>
      <c r="E2391" s="101" t="str">
        <f>IF(CADA_PROD!E2391="","",CADA_PROD!E2391)</f>
        <v/>
      </c>
      <c r="F2391" s="101" t="str">
        <f>IF(CADA_PROD!D2391="","",SUMIFS(MOVI_ENTR!I:I,MOVI_ENTR!D:D,D2391))</f>
        <v/>
      </c>
      <c r="G2391" s="101" t="str">
        <f>IF(CADA_PROD!C2391="","",SUMIFS(MOVI_SAID!H:H,MOVI_SAID!D:D,D2391))</f>
        <v/>
      </c>
      <c r="H2391" s="101" t="str">
        <f t="shared" si="55"/>
        <v/>
      </c>
      <c r="I2391" s="100" t="str">
        <f>IF(CADA_PROD!C2391="","",IFERROR(IF(H2391&lt;=0,"Sem estoque",IF(H2391/E2391&lt;0.25,"Quase sem estoque",IF(H2391/E2391&lt;1.2,"Estoque baixo",IF(H2391/E2391&lt;2,"Estoque moderado","Estoque confortável")))),""))</f>
        <v/>
      </c>
      <c r="J2391" s="102" t="str">
        <f>IF(CADA_PROD!C2391="","",SUMIFS(MOVI_ENTR!M:M,MOVI_ENTR!D:D,D2391))</f>
        <v/>
      </c>
      <c r="K2391" s="103" t="str">
        <f>IF(CADA_PROD!C2391="","",IFERROR($J2391/SUM($J$6:$J$1006),""))</f>
        <v/>
      </c>
      <c r="L2391" s="103" t="str">
        <f>IF(CADA_PROD!C2391="","",IFERROR(H2391/SUM($H$6:$H$1006)+P2391,""))</f>
        <v/>
      </c>
      <c r="M2391" s="102" t="str">
        <f>IF(CADA_PROD!$C2391="","",IFERROR(SUMIFS(MOVI_ENTR!M:M,MOVI_ENTR!D:D,D2391)/SUMIFS(MOVI_ENTR!I:I,MOVI_ENTR!D:D,D2391),0))</f>
        <v/>
      </c>
      <c r="N2391" s="104" t="str">
        <f>IF(CADA_PROD!C2391="","",G2391/E2391)</f>
        <v/>
      </c>
    </row>
    <row r="2392" spans="3:14">
      <c r="C2392" s="99" t="str">
        <f>IF(CADA_PROD!C2392="","",CADA_PROD!C2392)</f>
        <v/>
      </c>
      <c r="D2392" s="100" t="str">
        <f>IF(CADA_PROD!D2392="","",CADA_PROD!D2392)</f>
        <v/>
      </c>
      <c r="E2392" s="101" t="str">
        <f>IF(CADA_PROD!E2392="","",CADA_PROD!E2392)</f>
        <v/>
      </c>
      <c r="F2392" s="101" t="str">
        <f>IF(CADA_PROD!D2392="","",SUMIFS(MOVI_ENTR!I:I,MOVI_ENTR!D:D,D2392))</f>
        <v/>
      </c>
      <c r="G2392" s="101" t="str">
        <f>IF(CADA_PROD!C2392="","",SUMIFS(MOVI_SAID!H:H,MOVI_SAID!D:D,D2392))</f>
        <v/>
      </c>
      <c r="H2392" s="101" t="str">
        <f t="shared" si="55"/>
        <v/>
      </c>
      <c r="I2392" s="100" t="str">
        <f>IF(CADA_PROD!C2392="","",IFERROR(IF(H2392&lt;=0,"Sem estoque",IF(H2392/E2392&lt;0.25,"Quase sem estoque",IF(H2392/E2392&lt;1.2,"Estoque baixo",IF(H2392/E2392&lt;2,"Estoque moderado","Estoque confortável")))),""))</f>
        <v/>
      </c>
      <c r="J2392" s="102" t="str">
        <f>IF(CADA_PROD!C2392="","",SUMIFS(MOVI_ENTR!M:M,MOVI_ENTR!D:D,D2392))</f>
        <v/>
      </c>
      <c r="K2392" s="103" t="str">
        <f>IF(CADA_PROD!C2392="","",IFERROR($J2392/SUM($J$6:$J$1006),""))</f>
        <v/>
      </c>
      <c r="L2392" s="103" t="str">
        <f>IF(CADA_PROD!C2392="","",IFERROR(H2392/SUM($H$6:$H$1006)+P2392,""))</f>
        <v/>
      </c>
      <c r="M2392" s="102" t="str">
        <f>IF(CADA_PROD!$C2392="","",IFERROR(SUMIFS(MOVI_ENTR!M:M,MOVI_ENTR!D:D,D2392)/SUMIFS(MOVI_ENTR!I:I,MOVI_ENTR!D:D,D2392),0))</f>
        <v/>
      </c>
      <c r="N2392" s="104" t="str">
        <f>IF(CADA_PROD!C2392="","",G2392/E2392)</f>
        <v/>
      </c>
    </row>
    <row r="2393" spans="3:14">
      <c r="C2393" s="99" t="str">
        <f>IF(CADA_PROD!C2393="","",CADA_PROD!C2393)</f>
        <v/>
      </c>
      <c r="D2393" s="100" t="str">
        <f>IF(CADA_PROD!D2393="","",CADA_PROD!D2393)</f>
        <v/>
      </c>
      <c r="E2393" s="101" t="str">
        <f>IF(CADA_PROD!E2393="","",CADA_PROD!E2393)</f>
        <v/>
      </c>
      <c r="F2393" s="101" t="str">
        <f>IF(CADA_PROD!D2393="","",SUMIFS(MOVI_ENTR!I:I,MOVI_ENTR!D:D,D2393))</f>
        <v/>
      </c>
      <c r="G2393" s="101" t="str">
        <f>IF(CADA_PROD!C2393="","",SUMIFS(MOVI_SAID!H:H,MOVI_SAID!D:D,D2393))</f>
        <v/>
      </c>
      <c r="H2393" s="101" t="str">
        <f t="shared" si="55"/>
        <v/>
      </c>
      <c r="I2393" s="100" t="str">
        <f>IF(CADA_PROD!C2393="","",IFERROR(IF(H2393&lt;=0,"Sem estoque",IF(H2393/E2393&lt;0.25,"Quase sem estoque",IF(H2393/E2393&lt;1.2,"Estoque baixo",IF(H2393/E2393&lt;2,"Estoque moderado","Estoque confortável")))),""))</f>
        <v/>
      </c>
      <c r="J2393" s="102" t="str">
        <f>IF(CADA_PROD!C2393="","",SUMIFS(MOVI_ENTR!M:M,MOVI_ENTR!D:D,D2393))</f>
        <v/>
      </c>
      <c r="K2393" s="103" t="str">
        <f>IF(CADA_PROD!C2393="","",IFERROR($J2393/SUM($J$6:$J$1006),""))</f>
        <v/>
      </c>
      <c r="L2393" s="103" t="str">
        <f>IF(CADA_PROD!C2393="","",IFERROR(H2393/SUM($H$6:$H$1006)+P2393,""))</f>
        <v/>
      </c>
      <c r="M2393" s="102" t="str">
        <f>IF(CADA_PROD!$C2393="","",IFERROR(SUMIFS(MOVI_ENTR!M:M,MOVI_ENTR!D:D,D2393)/SUMIFS(MOVI_ENTR!I:I,MOVI_ENTR!D:D,D2393),0))</f>
        <v/>
      </c>
      <c r="N2393" s="104" t="str">
        <f>IF(CADA_PROD!C2393="","",G2393/E2393)</f>
        <v/>
      </c>
    </row>
    <row r="2394" spans="3:14">
      <c r="C2394" s="99" t="str">
        <f>IF(CADA_PROD!C2394="","",CADA_PROD!C2394)</f>
        <v/>
      </c>
      <c r="D2394" s="100" t="str">
        <f>IF(CADA_PROD!D2394="","",CADA_PROD!D2394)</f>
        <v/>
      </c>
      <c r="E2394" s="101" t="str">
        <f>IF(CADA_PROD!E2394="","",CADA_PROD!E2394)</f>
        <v/>
      </c>
      <c r="F2394" s="101" t="str">
        <f>IF(CADA_PROD!D2394="","",SUMIFS(MOVI_ENTR!I:I,MOVI_ENTR!D:D,D2394))</f>
        <v/>
      </c>
      <c r="G2394" s="101" t="str">
        <f>IF(CADA_PROD!C2394="","",SUMIFS(MOVI_SAID!H:H,MOVI_SAID!D:D,D2394))</f>
        <v/>
      </c>
      <c r="H2394" s="101" t="str">
        <f t="shared" si="55"/>
        <v/>
      </c>
      <c r="I2394" s="100" t="str">
        <f>IF(CADA_PROD!C2394="","",IFERROR(IF(H2394&lt;=0,"Sem estoque",IF(H2394/E2394&lt;0.25,"Quase sem estoque",IF(H2394/E2394&lt;1.2,"Estoque baixo",IF(H2394/E2394&lt;2,"Estoque moderado","Estoque confortável")))),""))</f>
        <v/>
      </c>
      <c r="J2394" s="102" t="str">
        <f>IF(CADA_PROD!C2394="","",SUMIFS(MOVI_ENTR!M:M,MOVI_ENTR!D:D,D2394))</f>
        <v/>
      </c>
      <c r="K2394" s="103" t="str">
        <f>IF(CADA_PROD!C2394="","",IFERROR($J2394/SUM($J$6:$J$1006),""))</f>
        <v/>
      </c>
      <c r="L2394" s="103" t="str">
        <f>IF(CADA_PROD!C2394="","",IFERROR(H2394/SUM($H$6:$H$1006)+P2394,""))</f>
        <v/>
      </c>
      <c r="M2394" s="102" t="str">
        <f>IF(CADA_PROD!$C2394="","",IFERROR(SUMIFS(MOVI_ENTR!M:M,MOVI_ENTR!D:D,D2394)/SUMIFS(MOVI_ENTR!I:I,MOVI_ENTR!D:D,D2394),0))</f>
        <v/>
      </c>
      <c r="N2394" s="104" t="str">
        <f>IF(CADA_PROD!C2394="","",G2394/E2394)</f>
        <v/>
      </c>
    </row>
    <row r="2395" spans="3:14">
      <c r="C2395" s="99" t="str">
        <f>IF(CADA_PROD!C2395="","",CADA_PROD!C2395)</f>
        <v/>
      </c>
      <c r="D2395" s="100" t="str">
        <f>IF(CADA_PROD!D2395="","",CADA_PROD!D2395)</f>
        <v/>
      </c>
      <c r="E2395" s="101" t="str">
        <f>IF(CADA_PROD!E2395="","",CADA_PROD!E2395)</f>
        <v/>
      </c>
      <c r="F2395" s="101" t="str">
        <f>IF(CADA_PROD!D2395="","",SUMIFS(MOVI_ENTR!I:I,MOVI_ENTR!D:D,D2395))</f>
        <v/>
      </c>
      <c r="G2395" s="101" t="str">
        <f>IF(CADA_PROD!C2395="","",SUMIFS(MOVI_SAID!H:H,MOVI_SAID!D:D,D2395))</f>
        <v/>
      </c>
      <c r="H2395" s="101" t="str">
        <f t="shared" si="55"/>
        <v/>
      </c>
      <c r="I2395" s="100" t="str">
        <f>IF(CADA_PROD!C2395="","",IFERROR(IF(H2395&lt;=0,"Sem estoque",IF(H2395/E2395&lt;0.25,"Quase sem estoque",IF(H2395/E2395&lt;1.2,"Estoque baixo",IF(H2395/E2395&lt;2,"Estoque moderado","Estoque confortável")))),""))</f>
        <v/>
      </c>
      <c r="J2395" s="102" t="str">
        <f>IF(CADA_PROD!C2395="","",SUMIFS(MOVI_ENTR!M:M,MOVI_ENTR!D:D,D2395))</f>
        <v/>
      </c>
      <c r="K2395" s="103" t="str">
        <f>IF(CADA_PROD!C2395="","",IFERROR($J2395/SUM($J$6:$J$1006),""))</f>
        <v/>
      </c>
      <c r="L2395" s="103" t="str">
        <f>IF(CADA_PROD!C2395="","",IFERROR(H2395/SUM($H$6:$H$1006)+P2395,""))</f>
        <v/>
      </c>
      <c r="M2395" s="102" t="str">
        <f>IF(CADA_PROD!$C2395="","",IFERROR(SUMIFS(MOVI_ENTR!M:M,MOVI_ENTR!D:D,D2395)/SUMIFS(MOVI_ENTR!I:I,MOVI_ENTR!D:D,D2395),0))</f>
        <v/>
      </c>
      <c r="N2395" s="104" t="str">
        <f>IF(CADA_PROD!C2395="","",G2395/E2395)</f>
        <v/>
      </c>
    </row>
    <row r="2396" spans="3:14">
      <c r="C2396" s="99" t="str">
        <f>IF(CADA_PROD!C2396="","",CADA_PROD!C2396)</f>
        <v/>
      </c>
      <c r="D2396" s="100" t="str">
        <f>IF(CADA_PROD!D2396="","",CADA_PROD!D2396)</f>
        <v/>
      </c>
      <c r="E2396" s="101" t="str">
        <f>IF(CADA_PROD!E2396="","",CADA_PROD!E2396)</f>
        <v/>
      </c>
      <c r="F2396" s="101" t="str">
        <f>IF(CADA_PROD!D2396="","",SUMIFS(MOVI_ENTR!I:I,MOVI_ENTR!D:D,D2396))</f>
        <v/>
      </c>
      <c r="G2396" s="101" t="str">
        <f>IF(CADA_PROD!C2396="","",SUMIFS(MOVI_SAID!H:H,MOVI_SAID!D:D,D2396))</f>
        <v/>
      </c>
      <c r="H2396" s="101" t="str">
        <f t="shared" si="55"/>
        <v/>
      </c>
      <c r="I2396" s="100" t="str">
        <f>IF(CADA_PROD!C2396="","",IFERROR(IF(H2396&lt;=0,"Sem estoque",IF(H2396/E2396&lt;0.25,"Quase sem estoque",IF(H2396/E2396&lt;1.2,"Estoque baixo",IF(H2396/E2396&lt;2,"Estoque moderado","Estoque confortável")))),""))</f>
        <v/>
      </c>
      <c r="J2396" s="102" t="str">
        <f>IF(CADA_PROD!C2396="","",SUMIFS(MOVI_ENTR!M:M,MOVI_ENTR!D:D,D2396))</f>
        <v/>
      </c>
      <c r="K2396" s="103" t="str">
        <f>IF(CADA_PROD!C2396="","",IFERROR($J2396/SUM($J$6:$J$1006),""))</f>
        <v/>
      </c>
      <c r="L2396" s="103" t="str">
        <f>IF(CADA_PROD!C2396="","",IFERROR(H2396/SUM($H$6:$H$1006)+P2396,""))</f>
        <v/>
      </c>
      <c r="M2396" s="102" t="str">
        <f>IF(CADA_PROD!$C2396="","",IFERROR(SUMIFS(MOVI_ENTR!M:M,MOVI_ENTR!D:D,D2396)/SUMIFS(MOVI_ENTR!I:I,MOVI_ENTR!D:D,D2396),0))</f>
        <v/>
      </c>
      <c r="N2396" s="104" t="str">
        <f>IF(CADA_PROD!C2396="","",G2396/E2396)</f>
        <v/>
      </c>
    </row>
    <row r="2397" spans="3:14">
      <c r="C2397" s="99" t="str">
        <f>IF(CADA_PROD!C2397="","",CADA_PROD!C2397)</f>
        <v/>
      </c>
      <c r="D2397" s="100" t="str">
        <f>IF(CADA_PROD!D2397="","",CADA_PROD!D2397)</f>
        <v/>
      </c>
      <c r="E2397" s="101" t="str">
        <f>IF(CADA_PROD!E2397="","",CADA_PROD!E2397)</f>
        <v/>
      </c>
      <c r="F2397" s="101" t="str">
        <f>IF(CADA_PROD!D2397="","",SUMIFS(MOVI_ENTR!I:I,MOVI_ENTR!D:D,D2397))</f>
        <v/>
      </c>
      <c r="G2397" s="101" t="str">
        <f>IF(CADA_PROD!C2397="","",SUMIFS(MOVI_SAID!H:H,MOVI_SAID!D:D,D2397))</f>
        <v/>
      </c>
      <c r="H2397" s="101" t="str">
        <f t="shared" si="55"/>
        <v/>
      </c>
      <c r="I2397" s="100" t="str">
        <f>IF(CADA_PROD!C2397="","",IFERROR(IF(H2397&lt;=0,"Sem estoque",IF(H2397/E2397&lt;0.25,"Quase sem estoque",IF(H2397/E2397&lt;1.2,"Estoque baixo",IF(H2397/E2397&lt;2,"Estoque moderado","Estoque confortável")))),""))</f>
        <v/>
      </c>
      <c r="J2397" s="102" t="str">
        <f>IF(CADA_PROD!C2397="","",SUMIFS(MOVI_ENTR!M:M,MOVI_ENTR!D:D,D2397))</f>
        <v/>
      </c>
      <c r="K2397" s="103" t="str">
        <f>IF(CADA_PROD!C2397="","",IFERROR($J2397/SUM($J$6:$J$1006),""))</f>
        <v/>
      </c>
      <c r="L2397" s="103" t="str">
        <f>IF(CADA_PROD!C2397="","",IFERROR(H2397/SUM($H$6:$H$1006)+P2397,""))</f>
        <v/>
      </c>
      <c r="M2397" s="102" t="str">
        <f>IF(CADA_PROD!$C2397="","",IFERROR(SUMIFS(MOVI_ENTR!M:M,MOVI_ENTR!D:D,D2397)/SUMIFS(MOVI_ENTR!I:I,MOVI_ENTR!D:D,D2397),0))</f>
        <v/>
      </c>
      <c r="N2397" s="104" t="str">
        <f>IF(CADA_PROD!C2397="","",G2397/E2397)</f>
        <v/>
      </c>
    </row>
    <row r="2398" spans="3:14">
      <c r="C2398" s="99" t="str">
        <f>IF(CADA_PROD!C2398="","",CADA_PROD!C2398)</f>
        <v/>
      </c>
      <c r="D2398" s="100" t="str">
        <f>IF(CADA_PROD!D2398="","",CADA_PROD!D2398)</f>
        <v/>
      </c>
      <c r="E2398" s="101" t="str">
        <f>IF(CADA_PROD!E2398="","",CADA_PROD!E2398)</f>
        <v/>
      </c>
      <c r="F2398" s="101" t="str">
        <f>IF(CADA_PROD!D2398="","",SUMIFS(MOVI_ENTR!I:I,MOVI_ENTR!D:D,D2398))</f>
        <v/>
      </c>
      <c r="G2398" s="101" t="str">
        <f>IF(CADA_PROD!C2398="","",SUMIFS(MOVI_SAID!H:H,MOVI_SAID!D:D,D2398))</f>
        <v/>
      </c>
      <c r="H2398" s="101" t="str">
        <f t="shared" si="55"/>
        <v/>
      </c>
      <c r="I2398" s="100" t="str">
        <f>IF(CADA_PROD!C2398="","",IFERROR(IF(H2398&lt;=0,"Sem estoque",IF(H2398/E2398&lt;0.25,"Quase sem estoque",IF(H2398/E2398&lt;1.2,"Estoque baixo",IF(H2398/E2398&lt;2,"Estoque moderado","Estoque confortável")))),""))</f>
        <v/>
      </c>
      <c r="J2398" s="102" t="str">
        <f>IF(CADA_PROD!C2398="","",SUMIFS(MOVI_ENTR!M:M,MOVI_ENTR!D:D,D2398))</f>
        <v/>
      </c>
      <c r="K2398" s="103" t="str">
        <f>IF(CADA_PROD!C2398="","",IFERROR($J2398/SUM($J$6:$J$1006),""))</f>
        <v/>
      </c>
      <c r="L2398" s="103" t="str">
        <f>IF(CADA_PROD!C2398="","",IFERROR(H2398/SUM($H$6:$H$1006)+P2398,""))</f>
        <v/>
      </c>
      <c r="M2398" s="102" t="str">
        <f>IF(CADA_PROD!$C2398="","",IFERROR(SUMIFS(MOVI_ENTR!M:M,MOVI_ENTR!D:D,D2398)/SUMIFS(MOVI_ENTR!I:I,MOVI_ENTR!D:D,D2398),0))</f>
        <v/>
      </c>
      <c r="N2398" s="104" t="str">
        <f>IF(CADA_PROD!C2398="","",G2398/E2398)</f>
        <v/>
      </c>
    </row>
    <row r="2399" spans="3:14">
      <c r="C2399" s="99" t="str">
        <f>IF(CADA_PROD!C2399="","",CADA_PROD!C2399)</f>
        <v/>
      </c>
      <c r="D2399" s="100" t="str">
        <f>IF(CADA_PROD!D2399="","",CADA_PROD!D2399)</f>
        <v/>
      </c>
      <c r="E2399" s="101" t="str">
        <f>IF(CADA_PROD!E2399="","",CADA_PROD!E2399)</f>
        <v/>
      </c>
      <c r="F2399" s="101" t="str">
        <f>IF(CADA_PROD!D2399="","",SUMIFS(MOVI_ENTR!I:I,MOVI_ENTR!D:D,D2399))</f>
        <v/>
      </c>
      <c r="G2399" s="101" t="str">
        <f>IF(CADA_PROD!C2399="","",SUMIFS(MOVI_SAID!H:H,MOVI_SAID!D:D,D2399))</f>
        <v/>
      </c>
      <c r="H2399" s="101" t="str">
        <f t="shared" si="55"/>
        <v/>
      </c>
      <c r="I2399" s="100" t="str">
        <f>IF(CADA_PROD!C2399="","",IFERROR(IF(H2399&lt;=0,"Sem estoque",IF(H2399/E2399&lt;0.25,"Quase sem estoque",IF(H2399/E2399&lt;1.2,"Estoque baixo",IF(H2399/E2399&lt;2,"Estoque moderado","Estoque confortável")))),""))</f>
        <v/>
      </c>
      <c r="J2399" s="102" t="str">
        <f>IF(CADA_PROD!C2399="","",SUMIFS(MOVI_ENTR!M:M,MOVI_ENTR!D:D,D2399))</f>
        <v/>
      </c>
      <c r="K2399" s="103" t="str">
        <f>IF(CADA_PROD!C2399="","",IFERROR($J2399/SUM($J$6:$J$1006),""))</f>
        <v/>
      </c>
      <c r="L2399" s="103" t="str">
        <f>IF(CADA_PROD!C2399="","",IFERROR(H2399/SUM($H$6:$H$1006)+P2399,""))</f>
        <v/>
      </c>
      <c r="M2399" s="102" t="str">
        <f>IF(CADA_PROD!$C2399="","",IFERROR(SUMIFS(MOVI_ENTR!M:M,MOVI_ENTR!D:D,D2399)/SUMIFS(MOVI_ENTR!I:I,MOVI_ENTR!D:D,D2399),0))</f>
        <v/>
      </c>
      <c r="N2399" s="104" t="str">
        <f>IF(CADA_PROD!C2399="","",G2399/E2399)</f>
        <v/>
      </c>
    </row>
    <row r="2400" spans="3:14">
      <c r="C2400" s="99" t="str">
        <f>IF(CADA_PROD!C2400="","",CADA_PROD!C2400)</f>
        <v/>
      </c>
      <c r="D2400" s="100" t="str">
        <f>IF(CADA_PROD!D2400="","",CADA_PROD!D2400)</f>
        <v/>
      </c>
      <c r="E2400" s="101" t="str">
        <f>IF(CADA_PROD!E2400="","",CADA_PROD!E2400)</f>
        <v/>
      </c>
      <c r="F2400" s="101" t="str">
        <f>IF(CADA_PROD!D2400="","",SUMIFS(MOVI_ENTR!I:I,MOVI_ENTR!D:D,D2400))</f>
        <v/>
      </c>
      <c r="G2400" s="101" t="str">
        <f>IF(CADA_PROD!C2400="","",SUMIFS(MOVI_SAID!H:H,MOVI_SAID!D:D,D2400))</f>
        <v/>
      </c>
      <c r="H2400" s="101" t="str">
        <f t="shared" si="55"/>
        <v/>
      </c>
      <c r="I2400" s="100" t="str">
        <f>IF(CADA_PROD!C2400="","",IFERROR(IF(H2400&lt;=0,"Sem estoque",IF(H2400/E2400&lt;0.25,"Quase sem estoque",IF(H2400/E2400&lt;1.2,"Estoque baixo",IF(H2400/E2400&lt;2,"Estoque moderado","Estoque confortável")))),""))</f>
        <v/>
      </c>
      <c r="J2400" s="102" t="str">
        <f>IF(CADA_PROD!C2400="","",SUMIFS(MOVI_ENTR!M:M,MOVI_ENTR!D:D,D2400))</f>
        <v/>
      </c>
      <c r="K2400" s="103" t="str">
        <f>IF(CADA_PROD!C2400="","",IFERROR($J2400/SUM($J$6:$J$1006),""))</f>
        <v/>
      </c>
      <c r="L2400" s="103" t="str">
        <f>IF(CADA_PROD!C2400="","",IFERROR(H2400/SUM($H$6:$H$1006)+P2400,""))</f>
        <v/>
      </c>
      <c r="M2400" s="102" t="str">
        <f>IF(CADA_PROD!$C2400="","",IFERROR(SUMIFS(MOVI_ENTR!M:M,MOVI_ENTR!D:D,D2400)/SUMIFS(MOVI_ENTR!I:I,MOVI_ENTR!D:D,D2400),0))</f>
        <v/>
      </c>
      <c r="N2400" s="104" t="str">
        <f>IF(CADA_PROD!C2400="","",G2400/E2400)</f>
        <v/>
      </c>
    </row>
    <row r="2401" spans="3:14">
      <c r="C2401" s="99" t="str">
        <f>IF(CADA_PROD!C2401="","",CADA_PROD!C2401)</f>
        <v/>
      </c>
      <c r="D2401" s="100" t="str">
        <f>IF(CADA_PROD!D2401="","",CADA_PROD!D2401)</f>
        <v/>
      </c>
      <c r="E2401" s="101" t="str">
        <f>IF(CADA_PROD!E2401="","",CADA_PROD!E2401)</f>
        <v/>
      </c>
      <c r="F2401" s="101" t="str">
        <f>IF(CADA_PROD!D2401="","",SUMIFS(MOVI_ENTR!I:I,MOVI_ENTR!D:D,D2401))</f>
        <v/>
      </c>
      <c r="G2401" s="101" t="str">
        <f>IF(CADA_PROD!C2401="","",SUMIFS(MOVI_SAID!H:H,MOVI_SAID!D:D,D2401))</f>
        <v/>
      </c>
      <c r="H2401" s="101" t="str">
        <f t="shared" si="55"/>
        <v/>
      </c>
      <c r="I2401" s="100" t="str">
        <f>IF(CADA_PROD!C2401="","",IFERROR(IF(H2401&lt;=0,"Sem estoque",IF(H2401/E2401&lt;0.25,"Quase sem estoque",IF(H2401/E2401&lt;1.2,"Estoque baixo",IF(H2401/E2401&lt;2,"Estoque moderado","Estoque confortável")))),""))</f>
        <v/>
      </c>
      <c r="J2401" s="102" t="str">
        <f>IF(CADA_PROD!C2401="","",SUMIFS(MOVI_ENTR!M:M,MOVI_ENTR!D:D,D2401))</f>
        <v/>
      </c>
      <c r="K2401" s="103" t="str">
        <f>IF(CADA_PROD!C2401="","",IFERROR($J2401/SUM($J$6:$J$1006),""))</f>
        <v/>
      </c>
      <c r="L2401" s="103" t="str">
        <f>IF(CADA_PROD!C2401="","",IFERROR(H2401/SUM($H$6:$H$1006)+P2401,""))</f>
        <v/>
      </c>
      <c r="M2401" s="102" t="str">
        <f>IF(CADA_PROD!$C2401="","",IFERROR(SUMIFS(MOVI_ENTR!M:M,MOVI_ENTR!D:D,D2401)/SUMIFS(MOVI_ENTR!I:I,MOVI_ENTR!D:D,D2401),0))</f>
        <v/>
      </c>
      <c r="N2401" s="104" t="str">
        <f>IF(CADA_PROD!C2401="","",G2401/E2401)</f>
        <v/>
      </c>
    </row>
    <row r="2402" spans="3:14">
      <c r="C2402" s="99" t="str">
        <f>IF(CADA_PROD!C2402="","",CADA_PROD!C2402)</f>
        <v/>
      </c>
      <c r="D2402" s="100" t="str">
        <f>IF(CADA_PROD!D2402="","",CADA_PROD!D2402)</f>
        <v/>
      </c>
      <c r="E2402" s="101" t="str">
        <f>IF(CADA_PROD!E2402="","",CADA_PROD!E2402)</f>
        <v/>
      </c>
      <c r="F2402" s="101" t="str">
        <f>IF(CADA_PROD!D2402="","",SUMIFS(MOVI_ENTR!I:I,MOVI_ENTR!D:D,D2402))</f>
        <v/>
      </c>
      <c r="G2402" s="101" t="str">
        <f>IF(CADA_PROD!C2402="","",SUMIFS(MOVI_SAID!H:H,MOVI_SAID!D:D,D2402))</f>
        <v/>
      </c>
      <c r="H2402" s="101" t="str">
        <f t="shared" si="55"/>
        <v/>
      </c>
      <c r="I2402" s="100" t="str">
        <f>IF(CADA_PROD!C2402="","",IFERROR(IF(H2402&lt;=0,"Sem estoque",IF(H2402/E2402&lt;0.25,"Quase sem estoque",IF(H2402/E2402&lt;1.2,"Estoque baixo",IF(H2402/E2402&lt;2,"Estoque moderado","Estoque confortável")))),""))</f>
        <v/>
      </c>
      <c r="J2402" s="102" t="str">
        <f>IF(CADA_PROD!C2402="","",SUMIFS(MOVI_ENTR!M:M,MOVI_ENTR!D:D,D2402))</f>
        <v/>
      </c>
      <c r="K2402" s="103" t="str">
        <f>IF(CADA_PROD!C2402="","",IFERROR($J2402/SUM($J$6:$J$1006),""))</f>
        <v/>
      </c>
      <c r="L2402" s="103" t="str">
        <f>IF(CADA_PROD!C2402="","",IFERROR(H2402/SUM($H$6:$H$1006)+P2402,""))</f>
        <v/>
      </c>
      <c r="M2402" s="102" t="str">
        <f>IF(CADA_PROD!$C2402="","",IFERROR(SUMIFS(MOVI_ENTR!M:M,MOVI_ENTR!D:D,D2402)/SUMIFS(MOVI_ENTR!I:I,MOVI_ENTR!D:D,D2402),0))</f>
        <v/>
      </c>
      <c r="N2402" s="104" t="str">
        <f>IF(CADA_PROD!C2402="","",G2402/E2402)</f>
        <v/>
      </c>
    </row>
    <row r="2403" spans="3:14">
      <c r="C2403" s="99" t="str">
        <f>IF(CADA_PROD!C2403="","",CADA_PROD!C2403)</f>
        <v/>
      </c>
      <c r="D2403" s="100" t="str">
        <f>IF(CADA_PROD!D2403="","",CADA_PROD!D2403)</f>
        <v/>
      </c>
      <c r="E2403" s="101" t="str">
        <f>IF(CADA_PROD!E2403="","",CADA_PROD!E2403)</f>
        <v/>
      </c>
      <c r="F2403" s="101" t="str">
        <f>IF(CADA_PROD!D2403="","",SUMIFS(MOVI_ENTR!I:I,MOVI_ENTR!D:D,D2403))</f>
        <v/>
      </c>
      <c r="G2403" s="101" t="str">
        <f>IF(CADA_PROD!C2403="","",SUMIFS(MOVI_SAID!H:H,MOVI_SAID!D:D,D2403))</f>
        <v/>
      </c>
      <c r="H2403" s="101" t="str">
        <f t="shared" si="55"/>
        <v/>
      </c>
      <c r="I2403" s="100" t="str">
        <f>IF(CADA_PROD!C2403="","",IFERROR(IF(H2403&lt;=0,"Sem estoque",IF(H2403/E2403&lt;0.25,"Quase sem estoque",IF(H2403/E2403&lt;1.2,"Estoque baixo",IF(H2403/E2403&lt;2,"Estoque moderado","Estoque confortável")))),""))</f>
        <v/>
      </c>
      <c r="J2403" s="102" t="str">
        <f>IF(CADA_PROD!C2403="","",SUMIFS(MOVI_ENTR!M:M,MOVI_ENTR!D:D,D2403))</f>
        <v/>
      </c>
      <c r="K2403" s="103" t="str">
        <f>IF(CADA_PROD!C2403="","",IFERROR($J2403/SUM($J$6:$J$1006),""))</f>
        <v/>
      </c>
      <c r="L2403" s="103" t="str">
        <f>IF(CADA_PROD!C2403="","",IFERROR(H2403/SUM($H$6:$H$1006)+P2403,""))</f>
        <v/>
      </c>
      <c r="M2403" s="102" t="str">
        <f>IF(CADA_PROD!$C2403="","",IFERROR(SUMIFS(MOVI_ENTR!M:M,MOVI_ENTR!D:D,D2403)/SUMIFS(MOVI_ENTR!I:I,MOVI_ENTR!D:D,D2403),0))</f>
        <v/>
      </c>
      <c r="N2403" s="104" t="str">
        <f>IF(CADA_PROD!C2403="","",G2403/E2403)</f>
        <v/>
      </c>
    </row>
    <row r="2404" spans="3:14">
      <c r="C2404" s="99" t="str">
        <f>IF(CADA_PROD!C2404="","",CADA_PROD!C2404)</f>
        <v/>
      </c>
      <c r="D2404" s="100" t="str">
        <f>IF(CADA_PROD!D2404="","",CADA_PROD!D2404)</f>
        <v/>
      </c>
      <c r="E2404" s="101" t="str">
        <f>IF(CADA_PROD!E2404="","",CADA_PROD!E2404)</f>
        <v/>
      </c>
      <c r="F2404" s="101" t="str">
        <f>IF(CADA_PROD!D2404="","",SUMIFS(MOVI_ENTR!I:I,MOVI_ENTR!D:D,D2404))</f>
        <v/>
      </c>
      <c r="G2404" s="101" t="str">
        <f>IF(CADA_PROD!C2404="","",SUMIFS(MOVI_SAID!H:H,MOVI_SAID!D:D,D2404))</f>
        <v/>
      </c>
      <c r="H2404" s="101" t="str">
        <f t="shared" si="55"/>
        <v/>
      </c>
      <c r="I2404" s="100" t="str">
        <f>IF(CADA_PROD!C2404="","",IFERROR(IF(H2404&lt;=0,"Sem estoque",IF(H2404/E2404&lt;0.25,"Quase sem estoque",IF(H2404/E2404&lt;1.2,"Estoque baixo",IF(H2404/E2404&lt;2,"Estoque moderado","Estoque confortável")))),""))</f>
        <v/>
      </c>
      <c r="J2404" s="102" t="str">
        <f>IF(CADA_PROD!C2404="","",SUMIFS(MOVI_ENTR!M:M,MOVI_ENTR!D:D,D2404))</f>
        <v/>
      </c>
      <c r="K2404" s="103" t="str">
        <f>IF(CADA_PROD!C2404="","",IFERROR($J2404/SUM($J$6:$J$1006),""))</f>
        <v/>
      </c>
      <c r="L2404" s="103" t="str">
        <f>IF(CADA_PROD!C2404="","",IFERROR(H2404/SUM($H$6:$H$1006)+P2404,""))</f>
        <v/>
      </c>
      <c r="M2404" s="102" t="str">
        <f>IF(CADA_PROD!$C2404="","",IFERROR(SUMIFS(MOVI_ENTR!M:M,MOVI_ENTR!D:D,D2404)/SUMIFS(MOVI_ENTR!I:I,MOVI_ENTR!D:D,D2404),0))</f>
        <v/>
      </c>
      <c r="N2404" s="104" t="str">
        <f>IF(CADA_PROD!C2404="","",G2404/E2404)</f>
        <v/>
      </c>
    </row>
    <row r="2405" spans="3:14">
      <c r="C2405" s="99" t="str">
        <f>IF(CADA_PROD!C2405="","",CADA_PROD!C2405)</f>
        <v/>
      </c>
      <c r="D2405" s="100" t="str">
        <f>IF(CADA_PROD!D2405="","",CADA_PROD!D2405)</f>
        <v/>
      </c>
      <c r="E2405" s="101" t="str">
        <f>IF(CADA_PROD!E2405="","",CADA_PROD!E2405)</f>
        <v/>
      </c>
      <c r="F2405" s="101" t="str">
        <f>IF(CADA_PROD!D2405="","",SUMIFS(MOVI_ENTR!I:I,MOVI_ENTR!D:D,D2405))</f>
        <v/>
      </c>
      <c r="G2405" s="101" t="str">
        <f>IF(CADA_PROD!C2405="","",SUMIFS(MOVI_SAID!H:H,MOVI_SAID!D:D,D2405))</f>
        <v/>
      </c>
      <c r="H2405" s="101" t="str">
        <f t="shared" si="55"/>
        <v/>
      </c>
      <c r="I2405" s="100" t="str">
        <f>IF(CADA_PROD!C2405="","",IFERROR(IF(H2405&lt;=0,"Sem estoque",IF(H2405/E2405&lt;0.25,"Quase sem estoque",IF(H2405/E2405&lt;1.2,"Estoque baixo",IF(H2405/E2405&lt;2,"Estoque moderado","Estoque confortável")))),""))</f>
        <v/>
      </c>
      <c r="J2405" s="102" t="str">
        <f>IF(CADA_PROD!C2405="","",SUMIFS(MOVI_ENTR!M:M,MOVI_ENTR!D:D,D2405))</f>
        <v/>
      </c>
      <c r="K2405" s="103" t="str">
        <f>IF(CADA_PROD!C2405="","",IFERROR($J2405/SUM($J$6:$J$1006),""))</f>
        <v/>
      </c>
      <c r="L2405" s="103" t="str">
        <f>IF(CADA_PROD!C2405="","",IFERROR(H2405/SUM($H$6:$H$1006)+P2405,""))</f>
        <v/>
      </c>
      <c r="M2405" s="102" t="str">
        <f>IF(CADA_PROD!$C2405="","",IFERROR(SUMIFS(MOVI_ENTR!M:M,MOVI_ENTR!D:D,D2405)/SUMIFS(MOVI_ENTR!I:I,MOVI_ENTR!D:D,D2405),0))</f>
        <v/>
      </c>
      <c r="N2405" s="104" t="str">
        <f>IF(CADA_PROD!C2405="","",G2405/E2405)</f>
        <v/>
      </c>
    </row>
    <row r="2406" spans="3:14">
      <c r="C2406" s="99" t="str">
        <f>IF(CADA_PROD!C2406="","",CADA_PROD!C2406)</f>
        <v/>
      </c>
      <c r="D2406" s="100" t="str">
        <f>IF(CADA_PROD!D2406="","",CADA_PROD!D2406)</f>
        <v/>
      </c>
      <c r="E2406" s="101" t="str">
        <f>IF(CADA_PROD!E2406="","",CADA_PROD!E2406)</f>
        <v/>
      </c>
      <c r="F2406" s="101" t="str">
        <f>IF(CADA_PROD!D2406="","",SUMIFS(MOVI_ENTR!I:I,MOVI_ENTR!D:D,D2406))</f>
        <v/>
      </c>
      <c r="G2406" s="101" t="str">
        <f>IF(CADA_PROD!C2406="","",SUMIFS(MOVI_SAID!H:H,MOVI_SAID!D:D,D2406))</f>
        <v/>
      </c>
      <c r="H2406" s="101" t="str">
        <f t="shared" si="55"/>
        <v/>
      </c>
      <c r="I2406" s="100" t="str">
        <f>IF(CADA_PROD!C2406="","",IFERROR(IF(H2406&lt;=0,"Sem estoque",IF(H2406/E2406&lt;0.25,"Quase sem estoque",IF(H2406/E2406&lt;1.2,"Estoque baixo",IF(H2406/E2406&lt;2,"Estoque moderado","Estoque confortável")))),""))</f>
        <v/>
      </c>
      <c r="J2406" s="102" t="str">
        <f>IF(CADA_PROD!C2406="","",SUMIFS(MOVI_ENTR!M:M,MOVI_ENTR!D:D,D2406))</f>
        <v/>
      </c>
      <c r="K2406" s="103" t="str">
        <f>IF(CADA_PROD!C2406="","",IFERROR($J2406/SUM($J$6:$J$1006),""))</f>
        <v/>
      </c>
      <c r="L2406" s="103" t="str">
        <f>IF(CADA_PROD!C2406="","",IFERROR(H2406/SUM($H$6:$H$1006)+P2406,""))</f>
        <v/>
      </c>
      <c r="M2406" s="102" t="str">
        <f>IF(CADA_PROD!$C2406="","",IFERROR(SUMIFS(MOVI_ENTR!M:M,MOVI_ENTR!D:D,D2406)/SUMIFS(MOVI_ENTR!I:I,MOVI_ENTR!D:D,D2406),0))</f>
        <v/>
      </c>
      <c r="N2406" s="104" t="str">
        <f>IF(CADA_PROD!C2406="","",G2406/E2406)</f>
        <v/>
      </c>
    </row>
    <row r="2407" spans="3:14">
      <c r="C2407" s="99" t="str">
        <f>IF(CADA_PROD!C2407="","",CADA_PROD!C2407)</f>
        <v/>
      </c>
      <c r="D2407" s="100" t="str">
        <f>IF(CADA_PROD!D2407="","",CADA_PROD!D2407)</f>
        <v/>
      </c>
      <c r="E2407" s="101" t="str">
        <f>IF(CADA_PROD!E2407="","",CADA_PROD!E2407)</f>
        <v/>
      </c>
      <c r="F2407" s="101" t="str">
        <f>IF(CADA_PROD!D2407="","",SUMIFS(MOVI_ENTR!I:I,MOVI_ENTR!D:D,D2407))</f>
        <v/>
      </c>
      <c r="G2407" s="101" t="str">
        <f>IF(CADA_PROD!C2407="","",SUMIFS(MOVI_SAID!H:H,MOVI_SAID!D:D,D2407))</f>
        <v/>
      </c>
      <c r="H2407" s="101" t="str">
        <f t="shared" si="55"/>
        <v/>
      </c>
      <c r="I2407" s="100" t="str">
        <f>IF(CADA_PROD!C2407="","",IFERROR(IF(H2407&lt;=0,"Sem estoque",IF(H2407/E2407&lt;0.25,"Quase sem estoque",IF(H2407/E2407&lt;1.2,"Estoque baixo",IF(H2407/E2407&lt;2,"Estoque moderado","Estoque confortável")))),""))</f>
        <v/>
      </c>
      <c r="J2407" s="102" t="str">
        <f>IF(CADA_PROD!C2407="","",SUMIFS(MOVI_ENTR!M:M,MOVI_ENTR!D:D,D2407))</f>
        <v/>
      </c>
      <c r="K2407" s="103" t="str">
        <f>IF(CADA_PROD!C2407="","",IFERROR($J2407/SUM($J$6:$J$1006),""))</f>
        <v/>
      </c>
      <c r="L2407" s="103" t="str">
        <f>IF(CADA_PROD!C2407="","",IFERROR(H2407/SUM($H$6:$H$1006)+P2407,""))</f>
        <v/>
      </c>
      <c r="M2407" s="102" t="str">
        <f>IF(CADA_PROD!$C2407="","",IFERROR(SUMIFS(MOVI_ENTR!M:M,MOVI_ENTR!D:D,D2407)/SUMIFS(MOVI_ENTR!I:I,MOVI_ENTR!D:D,D2407),0))</f>
        <v/>
      </c>
      <c r="N2407" s="104" t="str">
        <f>IF(CADA_PROD!C2407="","",G2407/E2407)</f>
        <v/>
      </c>
    </row>
    <row r="2408" spans="3:14">
      <c r="C2408" s="99" t="str">
        <f>IF(CADA_PROD!C2408="","",CADA_PROD!C2408)</f>
        <v/>
      </c>
      <c r="D2408" s="100" t="str">
        <f>IF(CADA_PROD!D2408="","",CADA_PROD!D2408)</f>
        <v/>
      </c>
      <c r="E2408" s="101" t="str">
        <f>IF(CADA_PROD!E2408="","",CADA_PROD!E2408)</f>
        <v/>
      </c>
      <c r="F2408" s="101" t="str">
        <f>IF(CADA_PROD!D2408="","",SUMIFS(MOVI_ENTR!I:I,MOVI_ENTR!D:D,D2408))</f>
        <v/>
      </c>
      <c r="G2408" s="101" t="str">
        <f>IF(CADA_PROD!C2408="","",SUMIFS(MOVI_SAID!H:H,MOVI_SAID!D:D,D2408))</f>
        <v/>
      </c>
      <c r="H2408" s="101" t="str">
        <f t="shared" si="55"/>
        <v/>
      </c>
      <c r="I2408" s="100" t="str">
        <f>IF(CADA_PROD!C2408="","",IFERROR(IF(H2408&lt;=0,"Sem estoque",IF(H2408/E2408&lt;0.25,"Quase sem estoque",IF(H2408/E2408&lt;1.2,"Estoque baixo",IF(H2408/E2408&lt;2,"Estoque moderado","Estoque confortável")))),""))</f>
        <v/>
      </c>
      <c r="J2408" s="102" t="str">
        <f>IF(CADA_PROD!C2408="","",SUMIFS(MOVI_ENTR!M:M,MOVI_ENTR!D:D,D2408))</f>
        <v/>
      </c>
      <c r="K2408" s="103" t="str">
        <f>IF(CADA_PROD!C2408="","",IFERROR($J2408/SUM($J$6:$J$1006),""))</f>
        <v/>
      </c>
      <c r="L2408" s="103" t="str">
        <f>IF(CADA_PROD!C2408="","",IFERROR(H2408/SUM($H$6:$H$1006)+P2408,""))</f>
        <v/>
      </c>
      <c r="M2408" s="102" t="str">
        <f>IF(CADA_PROD!$C2408="","",IFERROR(SUMIFS(MOVI_ENTR!M:M,MOVI_ENTR!D:D,D2408)/SUMIFS(MOVI_ENTR!I:I,MOVI_ENTR!D:D,D2408),0))</f>
        <v/>
      </c>
      <c r="N2408" s="104" t="str">
        <f>IF(CADA_PROD!C2408="","",G2408/E2408)</f>
        <v/>
      </c>
    </row>
    <row r="2409" spans="3:14">
      <c r="C2409" s="99" t="str">
        <f>IF(CADA_PROD!C2409="","",CADA_PROD!C2409)</f>
        <v/>
      </c>
      <c r="D2409" s="100" t="str">
        <f>IF(CADA_PROD!D2409="","",CADA_PROD!D2409)</f>
        <v/>
      </c>
      <c r="E2409" s="101" t="str">
        <f>IF(CADA_PROD!E2409="","",CADA_PROD!E2409)</f>
        <v/>
      </c>
      <c r="F2409" s="101" t="str">
        <f>IF(CADA_PROD!D2409="","",SUMIFS(MOVI_ENTR!I:I,MOVI_ENTR!D:D,D2409))</f>
        <v/>
      </c>
      <c r="G2409" s="101" t="str">
        <f>IF(CADA_PROD!C2409="","",SUMIFS(MOVI_SAID!H:H,MOVI_SAID!D:D,D2409))</f>
        <v/>
      </c>
      <c r="H2409" s="101" t="str">
        <f t="shared" si="55"/>
        <v/>
      </c>
      <c r="I2409" s="100" t="str">
        <f>IF(CADA_PROD!C2409="","",IFERROR(IF(H2409&lt;=0,"Sem estoque",IF(H2409/E2409&lt;0.25,"Quase sem estoque",IF(H2409/E2409&lt;1.2,"Estoque baixo",IF(H2409/E2409&lt;2,"Estoque moderado","Estoque confortável")))),""))</f>
        <v/>
      </c>
      <c r="J2409" s="102" t="str">
        <f>IF(CADA_PROD!C2409="","",SUMIFS(MOVI_ENTR!M:M,MOVI_ENTR!D:D,D2409))</f>
        <v/>
      </c>
      <c r="K2409" s="103" t="str">
        <f>IF(CADA_PROD!C2409="","",IFERROR($J2409/SUM($J$6:$J$1006),""))</f>
        <v/>
      </c>
      <c r="L2409" s="103" t="str">
        <f>IF(CADA_PROD!C2409="","",IFERROR(H2409/SUM($H$6:$H$1006)+P2409,""))</f>
        <v/>
      </c>
      <c r="M2409" s="102" t="str">
        <f>IF(CADA_PROD!$C2409="","",IFERROR(SUMIFS(MOVI_ENTR!M:M,MOVI_ENTR!D:D,D2409)/SUMIFS(MOVI_ENTR!I:I,MOVI_ENTR!D:D,D2409),0))</f>
        <v/>
      </c>
      <c r="N2409" s="104" t="str">
        <f>IF(CADA_PROD!C2409="","",G2409/E2409)</f>
        <v/>
      </c>
    </row>
    <row r="2410" spans="3:14">
      <c r="C2410" s="99" t="str">
        <f>IF(CADA_PROD!C2410="","",CADA_PROD!C2410)</f>
        <v/>
      </c>
      <c r="D2410" s="100" t="str">
        <f>IF(CADA_PROD!D2410="","",CADA_PROD!D2410)</f>
        <v/>
      </c>
      <c r="E2410" s="101" t="str">
        <f>IF(CADA_PROD!E2410="","",CADA_PROD!E2410)</f>
        <v/>
      </c>
      <c r="F2410" s="101" t="str">
        <f>IF(CADA_PROD!D2410="","",SUMIFS(MOVI_ENTR!I:I,MOVI_ENTR!D:D,D2410))</f>
        <v/>
      </c>
      <c r="G2410" s="101" t="str">
        <f>IF(CADA_PROD!C2410="","",SUMIFS(MOVI_SAID!H:H,MOVI_SAID!D:D,D2410))</f>
        <v/>
      </c>
      <c r="H2410" s="101" t="str">
        <f t="shared" si="55"/>
        <v/>
      </c>
      <c r="I2410" s="100" t="str">
        <f>IF(CADA_PROD!C2410="","",IFERROR(IF(H2410&lt;=0,"Sem estoque",IF(H2410/E2410&lt;0.25,"Quase sem estoque",IF(H2410/E2410&lt;1.2,"Estoque baixo",IF(H2410/E2410&lt;2,"Estoque moderado","Estoque confortável")))),""))</f>
        <v/>
      </c>
      <c r="J2410" s="102" t="str">
        <f>IF(CADA_PROD!C2410="","",SUMIFS(MOVI_ENTR!M:M,MOVI_ENTR!D:D,D2410))</f>
        <v/>
      </c>
      <c r="K2410" s="103" t="str">
        <f>IF(CADA_PROD!C2410="","",IFERROR($J2410/SUM($J$6:$J$1006),""))</f>
        <v/>
      </c>
      <c r="L2410" s="103" t="str">
        <f>IF(CADA_PROD!C2410="","",IFERROR(H2410/SUM($H$6:$H$1006)+P2410,""))</f>
        <v/>
      </c>
      <c r="M2410" s="102" t="str">
        <f>IF(CADA_PROD!$C2410="","",IFERROR(SUMIFS(MOVI_ENTR!M:M,MOVI_ENTR!D:D,D2410)/SUMIFS(MOVI_ENTR!I:I,MOVI_ENTR!D:D,D2410),0))</f>
        <v/>
      </c>
      <c r="N2410" s="104" t="str">
        <f>IF(CADA_PROD!C2410="","",G2410/E2410)</f>
        <v/>
      </c>
    </row>
    <row r="2411" spans="3:14">
      <c r="C2411" s="99" t="str">
        <f>IF(CADA_PROD!C2411="","",CADA_PROD!C2411)</f>
        <v/>
      </c>
      <c r="D2411" s="100" t="str">
        <f>IF(CADA_PROD!D2411="","",CADA_PROD!D2411)</f>
        <v/>
      </c>
      <c r="E2411" s="101" t="str">
        <f>IF(CADA_PROD!E2411="","",CADA_PROD!E2411)</f>
        <v/>
      </c>
      <c r="F2411" s="101" t="str">
        <f>IF(CADA_PROD!D2411="","",SUMIFS(MOVI_ENTR!I:I,MOVI_ENTR!D:D,D2411))</f>
        <v/>
      </c>
      <c r="G2411" s="101" t="str">
        <f>IF(CADA_PROD!C2411="","",SUMIFS(MOVI_SAID!H:H,MOVI_SAID!D:D,D2411))</f>
        <v/>
      </c>
      <c r="H2411" s="101" t="str">
        <f t="shared" ref="H2411:H2474" si="56">IFERROR(F2411-G2411,"")</f>
        <v/>
      </c>
      <c r="I2411" s="100" t="str">
        <f>IF(CADA_PROD!C2411="","",IFERROR(IF(H2411&lt;=0,"Sem estoque",IF(H2411/E2411&lt;0.25,"Quase sem estoque",IF(H2411/E2411&lt;1.2,"Estoque baixo",IF(H2411/E2411&lt;2,"Estoque moderado","Estoque confortável")))),""))</f>
        <v/>
      </c>
      <c r="J2411" s="102" t="str">
        <f>IF(CADA_PROD!C2411="","",SUMIFS(MOVI_ENTR!M:M,MOVI_ENTR!D:D,D2411))</f>
        <v/>
      </c>
      <c r="K2411" s="103" t="str">
        <f>IF(CADA_PROD!C2411="","",IFERROR($J2411/SUM($J$6:$J$1006),""))</f>
        <v/>
      </c>
      <c r="L2411" s="103" t="str">
        <f>IF(CADA_PROD!C2411="","",IFERROR(H2411/SUM($H$6:$H$1006)+P2411,""))</f>
        <v/>
      </c>
      <c r="M2411" s="102" t="str">
        <f>IF(CADA_PROD!$C2411="","",IFERROR(SUMIFS(MOVI_ENTR!M:M,MOVI_ENTR!D:D,D2411)/SUMIFS(MOVI_ENTR!I:I,MOVI_ENTR!D:D,D2411),0))</f>
        <v/>
      </c>
      <c r="N2411" s="104" t="str">
        <f>IF(CADA_PROD!C2411="","",G2411/E2411)</f>
        <v/>
      </c>
    </row>
    <row r="2412" spans="3:14">
      <c r="C2412" s="99" t="str">
        <f>IF(CADA_PROD!C2412="","",CADA_PROD!C2412)</f>
        <v/>
      </c>
      <c r="D2412" s="100" t="str">
        <f>IF(CADA_PROD!D2412="","",CADA_PROD!D2412)</f>
        <v/>
      </c>
      <c r="E2412" s="101" t="str">
        <f>IF(CADA_PROD!E2412="","",CADA_PROD!E2412)</f>
        <v/>
      </c>
      <c r="F2412" s="101" t="str">
        <f>IF(CADA_PROD!D2412="","",SUMIFS(MOVI_ENTR!I:I,MOVI_ENTR!D:D,D2412))</f>
        <v/>
      </c>
      <c r="G2412" s="101" t="str">
        <f>IF(CADA_PROD!C2412="","",SUMIFS(MOVI_SAID!H:H,MOVI_SAID!D:D,D2412))</f>
        <v/>
      </c>
      <c r="H2412" s="101" t="str">
        <f t="shared" si="56"/>
        <v/>
      </c>
      <c r="I2412" s="100" t="str">
        <f>IF(CADA_PROD!C2412="","",IFERROR(IF(H2412&lt;=0,"Sem estoque",IF(H2412/E2412&lt;0.25,"Quase sem estoque",IF(H2412/E2412&lt;1.2,"Estoque baixo",IF(H2412/E2412&lt;2,"Estoque moderado","Estoque confortável")))),""))</f>
        <v/>
      </c>
      <c r="J2412" s="102" t="str">
        <f>IF(CADA_PROD!C2412="","",SUMIFS(MOVI_ENTR!M:M,MOVI_ENTR!D:D,D2412))</f>
        <v/>
      </c>
      <c r="K2412" s="103" t="str">
        <f>IF(CADA_PROD!C2412="","",IFERROR($J2412/SUM($J$6:$J$1006),""))</f>
        <v/>
      </c>
      <c r="L2412" s="103" t="str">
        <f>IF(CADA_PROD!C2412="","",IFERROR(H2412/SUM($H$6:$H$1006)+P2412,""))</f>
        <v/>
      </c>
      <c r="M2412" s="102" t="str">
        <f>IF(CADA_PROD!$C2412="","",IFERROR(SUMIFS(MOVI_ENTR!M:M,MOVI_ENTR!D:D,D2412)/SUMIFS(MOVI_ENTR!I:I,MOVI_ENTR!D:D,D2412),0))</f>
        <v/>
      </c>
      <c r="N2412" s="104" t="str">
        <f>IF(CADA_PROD!C2412="","",G2412/E2412)</f>
        <v/>
      </c>
    </row>
    <row r="2413" spans="3:14">
      <c r="C2413" s="99" t="str">
        <f>IF(CADA_PROD!C2413="","",CADA_PROD!C2413)</f>
        <v/>
      </c>
      <c r="D2413" s="100" t="str">
        <f>IF(CADA_PROD!D2413="","",CADA_PROD!D2413)</f>
        <v/>
      </c>
      <c r="E2413" s="101" t="str">
        <f>IF(CADA_PROD!E2413="","",CADA_PROD!E2413)</f>
        <v/>
      </c>
      <c r="F2413" s="101" t="str">
        <f>IF(CADA_PROD!D2413="","",SUMIFS(MOVI_ENTR!I:I,MOVI_ENTR!D:D,D2413))</f>
        <v/>
      </c>
      <c r="G2413" s="101" t="str">
        <f>IF(CADA_PROD!C2413="","",SUMIFS(MOVI_SAID!H:H,MOVI_SAID!D:D,D2413))</f>
        <v/>
      </c>
      <c r="H2413" s="101" t="str">
        <f t="shared" si="56"/>
        <v/>
      </c>
      <c r="I2413" s="100" t="str">
        <f>IF(CADA_PROD!C2413="","",IFERROR(IF(H2413&lt;=0,"Sem estoque",IF(H2413/E2413&lt;0.25,"Quase sem estoque",IF(H2413/E2413&lt;1.2,"Estoque baixo",IF(H2413/E2413&lt;2,"Estoque moderado","Estoque confortável")))),""))</f>
        <v/>
      </c>
      <c r="J2413" s="102" t="str">
        <f>IF(CADA_PROD!C2413="","",SUMIFS(MOVI_ENTR!M:M,MOVI_ENTR!D:D,D2413))</f>
        <v/>
      </c>
      <c r="K2413" s="103" t="str">
        <f>IF(CADA_PROD!C2413="","",IFERROR($J2413/SUM($J$6:$J$1006),""))</f>
        <v/>
      </c>
      <c r="L2413" s="103" t="str">
        <f>IF(CADA_PROD!C2413="","",IFERROR(H2413/SUM($H$6:$H$1006)+P2413,""))</f>
        <v/>
      </c>
      <c r="M2413" s="102" t="str">
        <f>IF(CADA_PROD!$C2413="","",IFERROR(SUMIFS(MOVI_ENTR!M:M,MOVI_ENTR!D:D,D2413)/SUMIFS(MOVI_ENTR!I:I,MOVI_ENTR!D:D,D2413),0))</f>
        <v/>
      </c>
      <c r="N2413" s="104" t="str">
        <f>IF(CADA_PROD!C2413="","",G2413/E2413)</f>
        <v/>
      </c>
    </row>
    <row r="2414" spans="3:14">
      <c r="C2414" s="99" t="str">
        <f>IF(CADA_PROD!C2414="","",CADA_PROD!C2414)</f>
        <v/>
      </c>
      <c r="D2414" s="100" t="str">
        <f>IF(CADA_PROD!D2414="","",CADA_PROD!D2414)</f>
        <v/>
      </c>
      <c r="E2414" s="101" t="str">
        <f>IF(CADA_PROD!E2414="","",CADA_PROD!E2414)</f>
        <v/>
      </c>
      <c r="F2414" s="101" t="str">
        <f>IF(CADA_PROD!D2414="","",SUMIFS(MOVI_ENTR!I:I,MOVI_ENTR!D:D,D2414))</f>
        <v/>
      </c>
      <c r="G2414" s="101" t="str">
        <f>IF(CADA_PROD!C2414="","",SUMIFS(MOVI_SAID!H:H,MOVI_SAID!D:D,D2414))</f>
        <v/>
      </c>
      <c r="H2414" s="101" t="str">
        <f t="shared" si="56"/>
        <v/>
      </c>
      <c r="I2414" s="100" t="str">
        <f>IF(CADA_PROD!C2414="","",IFERROR(IF(H2414&lt;=0,"Sem estoque",IF(H2414/E2414&lt;0.25,"Quase sem estoque",IF(H2414/E2414&lt;1.2,"Estoque baixo",IF(H2414/E2414&lt;2,"Estoque moderado","Estoque confortável")))),""))</f>
        <v/>
      </c>
      <c r="J2414" s="102" t="str">
        <f>IF(CADA_PROD!C2414="","",SUMIFS(MOVI_ENTR!M:M,MOVI_ENTR!D:D,D2414))</f>
        <v/>
      </c>
      <c r="K2414" s="103" t="str">
        <f>IF(CADA_PROD!C2414="","",IFERROR($J2414/SUM($J$6:$J$1006),""))</f>
        <v/>
      </c>
      <c r="L2414" s="103" t="str">
        <f>IF(CADA_PROD!C2414="","",IFERROR(H2414/SUM($H$6:$H$1006)+P2414,""))</f>
        <v/>
      </c>
      <c r="M2414" s="102" t="str">
        <f>IF(CADA_PROD!$C2414="","",IFERROR(SUMIFS(MOVI_ENTR!M:M,MOVI_ENTR!D:D,D2414)/SUMIFS(MOVI_ENTR!I:I,MOVI_ENTR!D:D,D2414),0))</f>
        <v/>
      </c>
      <c r="N2414" s="104" t="str">
        <f>IF(CADA_PROD!C2414="","",G2414/E2414)</f>
        <v/>
      </c>
    </row>
    <row r="2415" spans="3:14">
      <c r="C2415" s="99" t="str">
        <f>IF(CADA_PROD!C2415="","",CADA_PROD!C2415)</f>
        <v/>
      </c>
      <c r="D2415" s="100" t="str">
        <f>IF(CADA_PROD!D2415="","",CADA_PROD!D2415)</f>
        <v/>
      </c>
      <c r="E2415" s="101" t="str">
        <f>IF(CADA_PROD!E2415="","",CADA_PROD!E2415)</f>
        <v/>
      </c>
      <c r="F2415" s="101" t="str">
        <f>IF(CADA_PROD!D2415="","",SUMIFS(MOVI_ENTR!I:I,MOVI_ENTR!D:D,D2415))</f>
        <v/>
      </c>
      <c r="G2415" s="101" t="str">
        <f>IF(CADA_PROD!C2415="","",SUMIFS(MOVI_SAID!H:H,MOVI_SAID!D:D,D2415))</f>
        <v/>
      </c>
      <c r="H2415" s="101" t="str">
        <f t="shared" si="56"/>
        <v/>
      </c>
      <c r="I2415" s="100" t="str">
        <f>IF(CADA_PROD!C2415="","",IFERROR(IF(H2415&lt;=0,"Sem estoque",IF(H2415/E2415&lt;0.25,"Quase sem estoque",IF(H2415/E2415&lt;1.2,"Estoque baixo",IF(H2415/E2415&lt;2,"Estoque moderado","Estoque confortável")))),""))</f>
        <v/>
      </c>
      <c r="J2415" s="102" t="str">
        <f>IF(CADA_PROD!C2415="","",SUMIFS(MOVI_ENTR!M:M,MOVI_ENTR!D:D,D2415))</f>
        <v/>
      </c>
      <c r="K2415" s="103" t="str">
        <f>IF(CADA_PROD!C2415="","",IFERROR($J2415/SUM($J$6:$J$1006),""))</f>
        <v/>
      </c>
      <c r="L2415" s="103" t="str">
        <f>IF(CADA_PROD!C2415="","",IFERROR(H2415/SUM($H$6:$H$1006)+P2415,""))</f>
        <v/>
      </c>
      <c r="M2415" s="102" t="str">
        <f>IF(CADA_PROD!$C2415="","",IFERROR(SUMIFS(MOVI_ENTR!M:M,MOVI_ENTR!D:D,D2415)/SUMIFS(MOVI_ENTR!I:I,MOVI_ENTR!D:D,D2415),0))</f>
        <v/>
      </c>
      <c r="N2415" s="104" t="str">
        <f>IF(CADA_PROD!C2415="","",G2415/E2415)</f>
        <v/>
      </c>
    </row>
    <row r="2416" spans="3:14">
      <c r="C2416" s="99" t="str">
        <f>IF(CADA_PROD!C2416="","",CADA_PROD!C2416)</f>
        <v/>
      </c>
      <c r="D2416" s="100" t="str">
        <f>IF(CADA_PROD!D2416="","",CADA_PROD!D2416)</f>
        <v/>
      </c>
      <c r="E2416" s="101" t="str">
        <f>IF(CADA_PROD!E2416="","",CADA_PROD!E2416)</f>
        <v/>
      </c>
      <c r="F2416" s="101" t="str">
        <f>IF(CADA_PROD!D2416="","",SUMIFS(MOVI_ENTR!I:I,MOVI_ENTR!D:D,D2416))</f>
        <v/>
      </c>
      <c r="G2416" s="101" t="str">
        <f>IF(CADA_PROD!C2416="","",SUMIFS(MOVI_SAID!H:H,MOVI_SAID!D:D,D2416))</f>
        <v/>
      </c>
      <c r="H2416" s="101" t="str">
        <f t="shared" si="56"/>
        <v/>
      </c>
      <c r="I2416" s="100" t="str">
        <f>IF(CADA_PROD!C2416="","",IFERROR(IF(H2416&lt;=0,"Sem estoque",IF(H2416/E2416&lt;0.25,"Quase sem estoque",IF(H2416/E2416&lt;1.2,"Estoque baixo",IF(H2416/E2416&lt;2,"Estoque moderado","Estoque confortável")))),""))</f>
        <v/>
      </c>
      <c r="J2416" s="102" t="str">
        <f>IF(CADA_PROD!C2416="","",SUMIFS(MOVI_ENTR!M:M,MOVI_ENTR!D:D,D2416))</f>
        <v/>
      </c>
      <c r="K2416" s="103" t="str">
        <f>IF(CADA_PROD!C2416="","",IFERROR($J2416/SUM($J$6:$J$1006),""))</f>
        <v/>
      </c>
      <c r="L2416" s="103" t="str">
        <f>IF(CADA_PROD!C2416="","",IFERROR(H2416/SUM($H$6:$H$1006)+P2416,""))</f>
        <v/>
      </c>
      <c r="M2416" s="102" t="str">
        <f>IF(CADA_PROD!$C2416="","",IFERROR(SUMIFS(MOVI_ENTR!M:M,MOVI_ENTR!D:D,D2416)/SUMIFS(MOVI_ENTR!I:I,MOVI_ENTR!D:D,D2416),0))</f>
        <v/>
      </c>
      <c r="N2416" s="104" t="str">
        <f>IF(CADA_PROD!C2416="","",G2416/E2416)</f>
        <v/>
      </c>
    </row>
    <row r="2417" spans="3:14">
      <c r="C2417" s="99" t="str">
        <f>IF(CADA_PROD!C2417="","",CADA_PROD!C2417)</f>
        <v/>
      </c>
      <c r="D2417" s="100" t="str">
        <f>IF(CADA_PROD!D2417="","",CADA_PROD!D2417)</f>
        <v/>
      </c>
      <c r="E2417" s="101" t="str">
        <f>IF(CADA_PROD!E2417="","",CADA_PROD!E2417)</f>
        <v/>
      </c>
      <c r="F2417" s="101" t="str">
        <f>IF(CADA_PROD!D2417="","",SUMIFS(MOVI_ENTR!I:I,MOVI_ENTR!D:D,D2417))</f>
        <v/>
      </c>
      <c r="G2417" s="101" t="str">
        <f>IF(CADA_PROD!C2417="","",SUMIFS(MOVI_SAID!H:H,MOVI_SAID!D:D,D2417))</f>
        <v/>
      </c>
      <c r="H2417" s="101" t="str">
        <f t="shared" si="56"/>
        <v/>
      </c>
      <c r="I2417" s="100" t="str">
        <f>IF(CADA_PROD!C2417="","",IFERROR(IF(H2417&lt;=0,"Sem estoque",IF(H2417/E2417&lt;0.25,"Quase sem estoque",IF(H2417/E2417&lt;1.2,"Estoque baixo",IF(H2417/E2417&lt;2,"Estoque moderado","Estoque confortável")))),""))</f>
        <v/>
      </c>
      <c r="J2417" s="102" t="str">
        <f>IF(CADA_PROD!C2417="","",SUMIFS(MOVI_ENTR!M:M,MOVI_ENTR!D:D,D2417))</f>
        <v/>
      </c>
      <c r="K2417" s="103" t="str">
        <f>IF(CADA_PROD!C2417="","",IFERROR($J2417/SUM($J$6:$J$1006),""))</f>
        <v/>
      </c>
      <c r="L2417" s="103" t="str">
        <f>IF(CADA_PROD!C2417="","",IFERROR(H2417/SUM($H$6:$H$1006)+P2417,""))</f>
        <v/>
      </c>
      <c r="M2417" s="102" t="str">
        <f>IF(CADA_PROD!$C2417="","",IFERROR(SUMIFS(MOVI_ENTR!M:M,MOVI_ENTR!D:D,D2417)/SUMIFS(MOVI_ENTR!I:I,MOVI_ENTR!D:D,D2417),0))</f>
        <v/>
      </c>
      <c r="N2417" s="104" t="str">
        <f>IF(CADA_PROD!C2417="","",G2417/E2417)</f>
        <v/>
      </c>
    </row>
    <row r="2418" spans="3:14">
      <c r="C2418" s="99" t="str">
        <f>IF(CADA_PROD!C2418="","",CADA_PROD!C2418)</f>
        <v/>
      </c>
      <c r="D2418" s="100" t="str">
        <f>IF(CADA_PROD!D2418="","",CADA_PROD!D2418)</f>
        <v/>
      </c>
      <c r="E2418" s="101" t="str">
        <f>IF(CADA_PROD!E2418="","",CADA_PROD!E2418)</f>
        <v/>
      </c>
      <c r="F2418" s="101" t="str">
        <f>IF(CADA_PROD!D2418="","",SUMIFS(MOVI_ENTR!I:I,MOVI_ENTR!D:D,D2418))</f>
        <v/>
      </c>
      <c r="G2418" s="101" t="str">
        <f>IF(CADA_PROD!C2418="","",SUMIFS(MOVI_SAID!H:H,MOVI_SAID!D:D,D2418))</f>
        <v/>
      </c>
      <c r="H2418" s="101" t="str">
        <f t="shared" si="56"/>
        <v/>
      </c>
      <c r="I2418" s="100" t="str">
        <f>IF(CADA_PROD!C2418="","",IFERROR(IF(H2418&lt;=0,"Sem estoque",IF(H2418/E2418&lt;0.25,"Quase sem estoque",IF(H2418/E2418&lt;1.2,"Estoque baixo",IF(H2418/E2418&lt;2,"Estoque moderado","Estoque confortável")))),""))</f>
        <v/>
      </c>
      <c r="J2418" s="102" t="str">
        <f>IF(CADA_PROD!C2418="","",SUMIFS(MOVI_ENTR!M:M,MOVI_ENTR!D:D,D2418))</f>
        <v/>
      </c>
      <c r="K2418" s="103" t="str">
        <f>IF(CADA_PROD!C2418="","",IFERROR($J2418/SUM($J$6:$J$1006),""))</f>
        <v/>
      </c>
      <c r="L2418" s="103" t="str">
        <f>IF(CADA_PROD!C2418="","",IFERROR(H2418/SUM($H$6:$H$1006)+P2418,""))</f>
        <v/>
      </c>
      <c r="M2418" s="102" t="str">
        <f>IF(CADA_PROD!$C2418="","",IFERROR(SUMIFS(MOVI_ENTR!M:M,MOVI_ENTR!D:D,D2418)/SUMIFS(MOVI_ENTR!I:I,MOVI_ENTR!D:D,D2418),0))</f>
        <v/>
      </c>
      <c r="N2418" s="104" t="str">
        <f>IF(CADA_PROD!C2418="","",G2418/E2418)</f>
        <v/>
      </c>
    </row>
    <row r="2419" spans="3:14">
      <c r="C2419" s="99" t="str">
        <f>IF(CADA_PROD!C2419="","",CADA_PROD!C2419)</f>
        <v/>
      </c>
      <c r="D2419" s="100" t="str">
        <f>IF(CADA_PROD!D2419="","",CADA_PROD!D2419)</f>
        <v/>
      </c>
      <c r="E2419" s="101" t="str">
        <f>IF(CADA_PROD!E2419="","",CADA_PROD!E2419)</f>
        <v/>
      </c>
      <c r="F2419" s="101" t="str">
        <f>IF(CADA_PROD!D2419="","",SUMIFS(MOVI_ENTR!I:I,MOVI_ENTR!D:D,D2419))</f>
        <v/>
      </c>
      <c r="G2419" s="101" t="str">
        <f>IF(CADA_PROD!C2419="","",SUMIFS(MOVI_SAID!H:H,MOVI_SAID!D:D,D2419))</f>
        <v/>
      </c>
      <c r="H2419" s="101" t="str">
        <f t="shared" si="56"/>
        <v/>
      </c>
      <c r="I2419" s="100" t="str">
        <f>IF(CADA_PROD!C2419="","",IFERROR(IF(H2419&lt;=0,"Sem estoque",IF(H2419/E2419&lt;0.25,"Quase sem estoque",IF(H2419/E2419&lt;1.2,"Estoque baixo",IF(H2419/E2419&lt;2,"Estoque moderado","Estoque confortável")))),""))</f>
        <v/>
      </c>
      <c r="J2419" s="102" t="str">
        <f>IF(CADA_PROD!C2419="","",SUMIFS(MOVI_ENTR!M:M,MOVI_ENTR!D:D,D2419))</f>
        <v/>
      </c>
      <c r="K2419" s="103" t="str">
        <f>IF(CADA_PROD!C2419="","",IFERROR($J2419/SUM($J$6:$J$1006),""))</f>
        <v/>
      </c>
      <c r="L2419" s="103" t="str">
        <f>IF(CADA_PROD!C2419="","",IFERROR(H2419/SUM($H$6:$H$1006)+P2419,""))</f>
        <v/>
      </c>
      <c r="M2419" s="102" t="str">
        <f>IF(CADA_PROD!$C2419="","",IFERROR(SUMIFS(MOVI_ENTR!M:M,MOVI_ENTR!D:D,D2419)/SUMIFS(MOVI_ENTR!I:I,MOVI_ENTR!D:D,D2419),0))</f>
        <v/>
      </c>
      <c r="N2419" s="104" t="str">
        <f>IF(CADA_PROD!C2419="","",G2419/E2419)</f>
        <v/>
      </c>
    </row>
    <row r="2420" spans="3:14">
      <c r="C2420" s="99" t="str">
        <f>IF(CADA_PROD!C2420="","",CADA_PROD!C2420)</f>
        <v/>
      </c>
      <c r="D2420" s="100" t="str">
        <f>IF(CADA_PROD!D2420="","",CADA_PROD!D2420)</f>
        <v/>
      </c>
      <c r="E2420" s="101" t="str">
        <f>IF(CADA_PROD!E2420="","",CADA_PROD!E2420)</f>
        <v/>
      </c>
      <c r="F2420" s="101" t="str">
        <f>IF(CADA_PROD!D2420="","",SUMIFS(MOVI_ENTR!I:I,MOVI_ENTR!D:D,D2420))</f>
        <v/>
      </c>
      <c r="G2420" s="101" t="str">
        <f>IF(CADA_PROD!C2420="","",SUMIFS(MOVI_SAID!H:H,MOVI_SAID!D:D,D2420))</f>
        <v/>
      </c>
      <c r="H2420" s="101" t="str">
        <f t="shared" si="56"/>
        <v/>
      </c>
      <c r="I2420" s="100" t="str">
        <f>IF(CADA_PROD!C2420="","",IFERROR(IF(H2420&lt;=0,"Sem estoque",IF(H2420/E2420&lt;0.25,"Quase sem estoque",IF(H2420/E2420&lt;1.2,"Estoque baixo",IF(H2420/E2420&lt;2,"Estoque moderado","Estoque confortável")))),""))</f>
        <v/>
      </c>
      <c r="J2420" s="102" t="str">
        <f>IF(CADA_PROD!C2420="","",SUMIFS(MOVI_ENTR!M:M,MOVI_ENTR!D:D,D2420))</f>
        <v/>
      </c>
      <c r="K2420" s="103" t="str">
        <f>IF(CADA_PROD!C2420="","",IFERROR($J2420/SUM($J$6:$J$1006),""))</f>
        <v/>
      </c>
      <c r="L2420" s="103" t="str">
        <f>IF(CADA_PROD!C2420="","",IFERROR(H2420/SUM($H$6:$H$1006)+P2420,""))</f>
        <v/>
      </c>
      <c r="M2420" s="102" t="str">
        <f>IF(CADA_PROD!$C2420="","",IFERROR(SUMIFS(MOVI_ENTR!M:M,MOVI_ENTR!D:D,D2420)/SUMIFS(MOVI_ENTR!I:I,MOVI_ENTR!D:D,D2420),0))</f>
        <v/>
      </c>
      <c r="N2420" s="104" t="str">
        <f>IF(CADA_PROD!C2420="","",G2420/E2420)</f>
        <v/>
      </c>
    </row>
    <row r="2421" spans="3:14">
      <c r="C2421" s="99" t="str">
        <f>IF(CADA_PROD!C2421="","",CADA_PROD!C2421)</f>
        <v/>
      </c>
      <c r="D2421" s="100" t="str">
        <f>IF(CADA_PROD!D2421="","",CADA_PROD!D2421)</f>
        <v/>
      </c>
      <c r="E2421" s="101" t="str">
        <f>IF(CADA_PROD!E2421="","",CADA_PROD!E2421)</f>
        <v/>
      </c>
      <c r="F2421" s="101" t="str">
        <f>IF(CADA_PROD!D2421="","",SUMIFS(MOVI_ENTR!I:I,MOVI_ENTR!D:D,D2421))</f>
        <v/>
      </c>
      <c r="G2421" s="101" t="str">
        <f>IF(CADA_PROD!C2421="","",SUMIFS(MOVI_SAID!H:H,MOVI_SAID!D:D,D2421))</f>
        <v/>
      </c>
      <c r="H2421" s="101" t="str">
        <f t="shared" si="56"/>
        <v/>
      </c>
      <c r="I2421" s="100" t="str">
        <f>IF(CADA_PROD!C2421="","",IFERROR(IF(H2421&lt;=0,"Sem estoque",IF(H2421/E2421&lt;0.25,"Quase sem estoque",IF(H2421/E2421&lt;1.2,"Estoque baixo",IF(H2421/E2421&lt;2,"Estoque moderado","Estoque confortável")))),""))</f>
        <v/>
      </c>
      <c r="J2421" s="102" t="str">
        <f>IF(CADA_PROD!C2421="","",SUMIFS(MOVI_ENTR!M:M,MOVI_ENTR!D:D,D2421))</f>
        <v/>
      </c>
      <c r="K2421" s="103" t="str">
        <f>IF(CADA_PROD!C2421="","",IFERROR($J2421/SUM($J$6:$J$1006),""))</f>
        <v/>
      </c>
      <c r="L2421" s="103" t="str">
        <f>IF(CADA_PROD!C2421="","",IFERROR(H2421/SUM($H$6:$H$1006)+P2421,""))</f>
        <v/>
      </c>
      <c r="M2421" s="102" t="str">
        <f>IF(CADA_PROD!$C2421="","",IFERROR(SUMIFS(MOVI_ENTR!M:M,MOVI_ENTR!D:D,D2421)/SUMIFS(MOVI_ENTR!I:I,MOVI_ENTR!D:D,D2421),0))</f>
        <v/>
      </c>
      <c r="N2421" s="104" t="str">
        <f>IF(CADA_PROD!C2421="","",G2421/E2421)</f>
        <v/>
      </c>
    </row>
    <row r="2422" spans="3:14">
      <c r="C2422" s="99" t="str">
        <f>IF(CADA_PROD!C2422="","",CADA_PROD!C2422)</f>
        <v/>
      </c>
      <c r="D2422" s="100" t="str">
        <f>IF(CADA_PROD!D2422="","",CADA_PROD!D2422)</f>
        <v/>
      </c>
      <c r="E2422" s="101" t="str">
        <f>IF(CADA_PROD!E2422="","",CADA_PROD!E2422)</f>
        <v/>
      </c>
      <c r="F2422" s="101" t="str">
        <f>IF(CADA_PROD!D2422="","",SUMIFS(MOVI_ENTR!I:I,MOVI_ENTR!D:D,D2422))</f>
        <v/>
      </c>
      <c r="G2422" s="101" t="str">
        <f>IF(CADA_PROD!C2422="","",SUMIFS(MOVI_SAID!H:H,MOVI_SAID!D:D,D2422))</f>
        <v/>
      </c>
      <c r="H2422" s="101" t="str">
        <f t="shared" si="56"/>
        <v/>
      </c>
      <c r="I2422" s="100" t="str">
        <f>IF(CADA_PROD!C2422="","",IFERROR(IF(H2422&lt;=0,"Sem estoque",IF(H2422/E2422&lt;0.25,"Quase sem estoque",IF(H2422/E2422&lt;1.2,"Estoque baixo",IF(H2422/E2422&lt;2,"Estoque moderado","Estoque confortável")))),""))</f>
        <v/>
      </c>
      <c r="J2422" s="102" t="str">
        <f>IF(CADA_PROD!C2422="","",SUMIFS(MOVI_ENTR!M:M,MOVI_ENTR!D:D,D2422))</f>
        <v/>
      </c>
      <c r="K2422" s="103" t="str">
        <f>IF(CADA_PROD!C2422="","",IFERROR($J2422/SUM($J$6:$J$1006),""))</f>
        <v/>
      </c>
      <c r="L2422" s="103" t="str">
        <f>IF(CADA_PROD!C2422="","",IFERROR(H2422/SUM($H$6:$H$1006)+P2422,""))</f>
        <v/>
      </c>
      <c r="M2422" s="102" t="str">
        <f>IF(CADA_PROD!$C2422="","",IFERROR(SUMIFS(MOVI_ENTR!M:M,MOVI_ENTR!D:D,D2422)/SUMIFS(MOVI_ENTR!I:I,MOVI_ENTR!D:D,D2422),0))</f>
        <v/>
      </c>
      <c r="N2422" s="104" t="str">
        <f>IF(CADA_PROD!C2422="","",G2422/E2422)</f>
        <v/>
      </c>
    </row>
    <row r="2423" spans="3:14">
      <c r="C2423" s="99" t="str">
        <f>IF(CADA_PROD!C2423="","",CADA_PROD!C2423)</f>
        <v/>
      </c>
      <c r="D2423" s="100" t="str">
        <f>IF(CADA_PROD!D2423="","",CADA_PROD!D2423)</f>
        <v/>
      </c>
      <c r="E2423" s="101" t="str">
        <f>IF(CADA_PROD!E2423="","",CADA_PROD!E2423)</f>
        <v/>
      </c>
      <c r="F2423" s="101" t="str">
        <f>IF(CADA_PROD!D2423="","",SUMIFS(MOVI_ENTR!I:I,MOVI_ENTR!D:D,D2423))</f>
        <v/>
      </c>
      <c r="G2423" s="101" t="str">
        <f>IF(CADA_PROD!C2423="","",SUMIFS(MOVI_SAID!H:H,MOVI_SAID!D:D,D2423))</f>
        <v/>
      </c>
      <c r="H2423" s="101" t="str">
        <f t="shared" si="56"/>
        <v/>
      </c>
      <c r="I2423" s="100" t="str">
        <f>IF(CADA_PROD!C2423="","",IFERROR(IF(H2423&lt;=0,"Sem estoque",IF(H2423/E2423&lt;0.25,"Quase sem estoque",IF(H2423/E2423&lt;1.2,"Estoque baixo",IF(H2423/E2423&lt;2,"Estoque moderado","Estoque confortável")))),""))</f>
        <v/>
      </c>
      <c r="J2423" s="102" t="str">
        <f>IF(CADA_PROD!C2423="","",SUMIFS(MOVI_ENTR!M:M,MOVI_ENTR!D:D,D2423))</f>
        <v/>
      </c>
      <c r="K2423" s="103" t="str">
        <f>IF(CADA_PROD!C2423="","",IFERROR($J2423/SUM($J$6:$J$1006),""))</f>
        <v/>
      </c>
      <c r="L2423" s="103" t="str">
        <f>IF(CADA_PROD!C2423="","",IFERROR(H2423/SUM($H$6:$H$1006)+P2423,""))</f>
        <v/>
      </c>
      <c r="M2423" s="102" t="str">
        <f>IF(CADA_PROD!$C2423="","",IFERROR(SUMIFS(MOVI_ENTR!M:M,MOVI_ENTR!D:D,D2423)/SUMIFS(MOVI_ENTR!I:I,MOVI_ENTR!D:D,D2423),0))</f>
        <v/>
      </c>
      <c r="N2423" s="104" t="str">
        <f>IF(CADA_PROD!C2423="","",G2423/E2423)</f>
        <v/>
      </c>
    </row>
    <row r="2424" spans="3:14">
      <c r="C2424" s="99" t="str">
        <f>IF(CADA_PROD!C2424="","",CADA_PROD!C2424)</f>
        <v/>
      </c>
      <c r="D2424" s="100" t="str">
        <f>IF(CADA_PROD!D2424="","",CADA_PROD!D2424)</f>
        <v/>
      </c>
      <c r="E2424" s="101" t="str">
        <f>IF(CADA_PROD!E2424="","",CADA_PROD!E2424)</f>
        <v/>
      </c>
      <c r="F2424" s="101" t="str">
        <f>IF(CADA_PROD!D2424="","",SUMIFS(MOVI_ENTR!I:I,MOVI_ENTR!D:D,D2424))</f>
        <v/>
      </c>
      <c r="G2424" s="101" t="str">
        <f>IF(CADA_PROD!C2424="","",SUMIFS(MOVI_SAID!H:H,MOVI_SAID!D:D,D2424))</f>
        <v/>
      </c>
      <c r="H2424" s="101" t="str">
        <f t="shared" si="56"/>
        <v/>
      </c>
      <c r="I2424" s="100" t="str">
        <f>IF(CADA_PROD!C2424="","",IFERROR(IF(H2424&lt;=0,"Sem estoque",IF(H2424/E2424&lt;0.25,"Quase sem estoque",IF(H2424/E2424&lt;1.2,"Estoque baixo",IF(H2424/E2424&lt;2,"Estoque moderado","Estoque confortável")))),""))</f>
        <v/>
      </c>
      <c r="J2424" s="102" t="str">
        <f>IF(CADA_PROD!C2424="","",SUMIFS(MOVI_ENTR!M:M,MOVI_ENTR!D:D,D2424))</f>
        <v/>
      </c>
      <c r="K2424" s="103" t="str">
        <f>IF(CADA_PROD!C2424="","",IFERROR($J2424/SUM($J$6:$J$1006),""))</f>
        <v/>
      </c>
      <c r="L2424" s="103" t="str">
        <f>IF(CADA_PROD!C2424="","",IFERROR(H2424/SUM($H$6:$H$1006)+P2424,""))</f>
        <v/>
      </c>
      <c r="M2424" s="102" t="str">
        <f>IF(CADA_PROD!$C2424="","",IFERROR(SUMIFS(MOVI_ENTR!M:M,MOVI_ENTR!D:D,D2424)/SUMIFS(MOVI_ENTR!I:I,MOVI_ENTR!D:D,D2424),0))</f>
        <v/>
      </c>
      <c r="N2424" s="104" t="str">
        <f>IF(CADA_PROD!C2424="","",G2424/E2424)</f>
        <v/>
      </c>
    </row>
    <row r="2425" spans="3:14">
      <c r="C2425" s="99" t="str">
        <f>IF(CADA_PROD!C2425="","",CADA_PROD!C2425)</f>
        <v/>
      </c>
      <c r="D2425" s="100" t="str">
        <f>IF(CADA_PROD!D2425="","",CADA_PROD!D2425)</f>
        <v/>
      </c>
      <c r="E2425" s="101" t="str">
        <f>IF(CADA_PROD!E2425="","",CADA_PROD!E2425)</f>
        <v/>
      </c>
      <c r="F2425" s="101" t="str">
        <f>IF(CADA_PROD!D2425="","",SUMIFS(MOVI_ENTR!I:I,MOVI_ENTR!D:D,D2425))</f>
        <v/>
      </c>
      <c r="G2425" s="101" t="str">
        <f>IF(CADA_PROD!C2425="","",SUMIFS(MOVI_SAID!H:H,MOVI_SAID!D:D,D2425))</f>
        <v/>
      </c>
      <c r="H2425" s="101" t="str">
        <f t="shared" si="56"/>
        <v/>
      </c>
      <c r="I2425" s="100" t="str">
        <f>IF(CADA_PROD!C2425="","",IFERROR(IF(H2425&lt;=0,"Sem estoque",IF(H2425/E2425&lt;0.25,"Quase sem estoque",IF(H2425/E2425&lt;1.2,"Estoque baixo",IF(H2425/E2425&lt;2,"Estoque moderado","Estoque confortável")))),""))</f>
        <v/>
      </c>
      <c r="J2425" s="102" t="str">
        <f>IF(CADA_PROD!C2425="","",SUMIFS(MOVI_ENTR!M:M,MOVI_ENTR!D:D,D2425))</f>
        <v/>
      </c>
      <c r="K2425" s="103" t="str">
        <f>IF(CADA_PROD!C2425="","",IFERROR($J2425/SUM($J$6:$J$1006),""))</f>
        <v/>
      </c>
      <c r="L2425" s="103" t="str">
        <f>IF(CADA_PROD!C2425="","",IFERROR(H2425/SUM($H$6:$H$1006)+P2425,""))</f>
        <v/>
      </c>
      <c r="M2425" s="102" t="str">
        <f>IF(CADA_PROD!$C2425="","",IFERROR(SUMIFS(MOVI_ENTR!M:M,MOVI_ENTR!D:D,D2425)/SUMIFS(MOVI_ENTR!I:I,MOVI_ENTR!D:D,D2425),0))</f>
        <v/>
      </c>
      <c r="N2425" s="104" t="str">
        <f>IF(CADA_PROD!C2425="","",G2425/E2425)</f>
        <v/>
      </c>
    </row>
    <row r="2426" spans="3:14">
      <c r="C2426" s="99" t="str">
        <f>IF(CADA_PROD!C2426="","",CADA_PROD!C2426)</f>
        <v/>
      </c>
      <c r="D2426" s="100" t="str">
        <f>IF(CADA_PROD!D2426="","",CADA_PROD!D2426)</f>
        <v/>
      </c>
      <c r="E2426" s="101" t="str">
        <f>IF(CADA_PROD!E2426="","",CADA_PROD!E2426)</f>
        <v/>
      </c>
      <c r="F2426" s="101" t="str">
        <f>IF(CADA_PROD!D2426="","",SUMIFS(MOVI_ENTR!I:I,MOVI_ENTR!D:D,D2426))</f>
        <v/>
      </c>
      <c r="G2426" s="101" t="str">
        <f>IF(CADA_PROD!C2426="","",SUMIFS(MOVI_SAID!H:H,MOVI_SAID!D:D,D2426))</f>
        <v/>
      </c>
      <c r="H2426" s="101" t="str">
        <f t="shared" si="56"/>
        <v/>
      </c>
      <c r="I2426" s="100" t="str">
        <f>IF(CADA_PROD!C2426="","",IFERROR(IF(H2426&lt;=0,"Sem estoque",IF(H2426/E2426&lt;0.25,"Quase sem estoque",IF(H2426/E2426&lt;1.2,"Estoque baixo",IF(H2426/E2426&lt;2,"Estoque moderado","Estoque confortável")))),""))</f>
        <v/>
      </c>
      <c r="J2426" s="102" t="str">
        <f>IF(CADA_PROD!C2426="","",SUMIFS(MOVI_ENTR!M:M,MOVI_ENTR!D:D,D2426))</f>
        <v/>
      </c>
      <c r="K2426" s="103" t="str">
        <f>IF(CADA_PROD!C2426="","",IFERROR($J2426/SUM($J$6:$J$1006),""))</f>
        <v/>
      </c>
      <c r="L2426" s="103" t="str">
        <f>IF(CADA_PROD!C2426="","",IFERROR(H2426/SUM($H$6:$H$1006)+P2426,""))</f>
        <v/>
      </c>
      <c r="M2426" s="102" t="str">
        <f>IF(CADA_PROD!$C2426="","",IFERROR(SUMIFS(MOVI_ENTR!M:M,MOVI_ENTR!D:D,D2426)/SUMIFS(MOVI_ENTR!I:I,MOVI_ENTR!D:D,D2426),0))</f>
        <v/>
      </c>
      <c r="N2426" s="104" t="str">
        <f>IF(CADA_PROD!C2426="","",G2426/E2426)</f>
        <v/>
      </c>
    </row>
    <row r="2427" spans="3:14">
      <c r="C2427" s="99" t="str">
        <f>IF(CADA_PROD!C2427="","",CADA_PROD!C2427)</f>
        <v/>
      </c>
      <c r="D2427" s="100" t="str">
        <f>IF(CADA_PROD!D2427="","",CADA_PROD!D2427)</f>
        <v/>
      </c>
      <c r="E2427" s="101" t="str">
        <f>IF(CADA_PROD!E2427="","",CADA_PROD!E2427)</f>
        <v/>
      </c>
      <c r="F2427" s="101" t="str">
        <f>IF(CADA_PROD!D2427="","",SUMIFS(MOVI_ENTR!I:I,MOVI_ENTR!D:D,D2427))</f>
        <v/>
      </c>
      <c r="G2427" s="101" t="str">
        <f>IF(CADA_PROD!C2427="","",SUMIFS(MOVI_SAID!H:H,MOVI_SAID!D:D,D2427))</f>
        <v/>
      </c>
      <c r="H2427" s="101" t="str">
        <f t="shared" si="56"/>
        <v/>
      </c>
      <c r="I2427" s="100" t="str">
        <f>IF(CADA_PROD!C2427="","",IFERROR(IF(H2427&lt;=0,"Sem estoque",IF(H2427/E2427&lt;0.25,"Quase sem estoque",IF(H2427/E2427&lt;1.2,"Estoque baixo",IF(H2427/E2427&lt;2,"Estoque moderado","Estoque confortável")))),""))</f>
        <v/>
      </c>
      <c r="J2427" s="102" t="str">
        <f>IF(CADA_PROD!C2427="","",SUMIFS(MOVI_ENTR!M:M,MOVI_ENTR!D:D,D2427))</f>
        <v/>
      </c>
      <c r="K2427" s="103" t="str">
        <f>IF(CADA_PROD!C2427="","",IFERROR($J2427/SUM($J$6:$J$1006),""))</f>
        <v/>
      </c>
      <c r="L2427" s="103" t="str">
        <f>IF(CADA_PROD!C2427="","",IFERROR(H2427/SUM($H$6:$H$1006)+P2427,""))</f>
        <v/>
      </c>
      <c r="M2427" s="102" t="str">
        <f>IF(CADA_PROD!$C2427="","",IFERROR(SUMIFS(MOVI_ENTR!M:M,MOVI_ENTR!D:D,D2427)/SUMIFS(MOVI_ENTR!I:I,MOVI_ENTR!D:D,D2427),0))</f>
        <v/>
      </c>
      <c r="N2427" s="104" t="str">
        <f>IF(CADA_PROD!C2427="","",G2427/E2427)</f>
        <v/>
      </c>
    </row>
    <row r="2428" spans="3:14">
      <c r="C2428" s="99" t="str">
        <f>IF(CADA_PROD!C2428="","",CADA_PROD!C2428)</f>
        <v/>
      </c>
      <c r="D2428" s="100" t="str">
        <f>IF(CADA_PROD!D2428="","",CADA_PROD!D2428)</f>
        <v/>
      </c>
      <c r="E2428" s="101" t="str">
        <f>IF(CADA_PROD!E2428="","",CADA_PROD!E2428)</f>
        <v/>
      </c>
      <c r="F2428" s="101" t="str">
        <f>IF(CADA_PROD!D2428="","",SUMIFS(MOVI_ENTR!I:I,MOVI_ENTR!D:D,D2428))</f>
        <v/>
      </c>
      <c r="G2428" s="101" t="str">
        <f>IF(CADA_PROD!C2428="","",SUMIFS(MOVI_SAID!H:H,MOVI_SAID!D:D,D2428))</f>
        <v/>
      </c>
      <c r="H2428" s="101" t="str">
        <f t="shared" si="56"/>
        <v/>
      </c>
      <c r="I2428" s="100" t="str">
        <f>IF(CADA_PROD!C2428="","",IFERROR(IF(H2428&lt;=0,"Sem estoque",IF(H2428/E2428&lt;0.25,"Quase sem estoque",IF(H2428/E2428&lt;1.2,"Estoque baixo",IF(H2428/E2428&lt;2,"Estoque moderado","Estoque confortável")))),""))</f>
        <v/>
      </c>
      <c r="J2428" s="102" t="str">
        <f>IF(CADA_PROD!C2428="","",SUMIFS(MOVI_ENTR!M:M,MOVI_ENTR!D:D,D2428))</f>
        <v/>
      </c>
      <c r="K2428" s="103" t="str">
        <f>IF(CADA_PROD!C2428="","",IFERROR($J2428/SUM($J$6:$J$1006),""))</f>
        <v/>
      </c>
      <c r="L2428" s="103" t="str">
        <f>IF(CADA_PROD!C2428="","",IFERROR(H2428/SUM($H$6:$H$1006)+P2428,""))</f>
        <v/>
      </c>
      <c r="M2428" s="102" t="str">
        <f>IF(CADA_PROD!$C2428="","",IFERROR(SUMIFS(MOVI_ENTR!M:M,MOVI_ENTR!D:D,D2428)/SUMIFS(MOVI_ENTR!I:I,MOVI_ENTR!D:D,D2428),0))</f>
        <v/>
      </c>
      <c r="N2428" s="104" t="str">
        <f>IF(CADA_PROD!C2428="","",G2428/E2428)</f>
        <v/>
      </c>
    </row>
    <row r="2429" spans="3:14">
      <c r="C2429" s="99" t="str">
        <f>IF(CADA_PROD!C2429="","",CADA_PROD!C2429)</f>
        <v/>
      </c>
      <c r="D2429" s="100" t="str">
        <f>IF(CADA_PROD!D2429="","",CADA_PROD!D2429)</f>
        <v/>
      </c>
      <c r="E2429" s="101" t="str">
        <f>IF(CADA_PROD!E2429="","",CADA_PROD!E2429)</f>
        <v/>
      </c>
      <c r="F2429" s="101" t="str">
        <f>IF(CADA_PROD!D2429="","",SUMIFS(MOVI_ENTR!I:I,MOVI_ENTR!D:D,D2429))</f>
        <v/>
      </c>
      <c r="G2429" s="101" t="str">
        <f>IF(CADA_PROD!C2429="","",SUMIFS(MOVI_SAID!H:H,MOVI_SAID!D:D,D2429))</f>
        <v/>
      </c>
      <c r="H2429" s="101" t="str">
        <f t="shared" si="56"/>
        <v/>
      </c>
      <c r="I2429" s="100" t="str">
        <f>IF(CADA_PROD!C2429="","",IFERROR(IF(H2429&lt;=0,"Sem estoque",IF(H2429/E2429&lt;0.25,"Quase sem estoque",IF(H2429/E2429&lt;1.2,"Estoque baixo",IF(H2429/E2429&lt;2,"Estoque moderado","Estoque confortável")))),""))</f>
        <v/>
      </c>
      <c r="J2429" s="102" t="str">
        <f>IF(CADA_PROD!C2429="","",SUMIFS(MOVI_ENTR!M:M,MOVI_ENTR!D:D,D2429))</f>
        <v/>
      </c>
      <c r="K2429" s="103" t="str">
        <f>IF(CADA_PROD!C2429="","",IFERROR($J2429/SUM($J$6:$J$1006),""))</f>
        <v/>
      </c>
      <c r="L2429" s="103" t="str">
        <f>IF(CADA_PROD!C2429="","",IFERROR(H2429/SUM($H$6:$H$1006)+P2429,""))</f>
        <v/>
      </c>
      <c r="M2429" s="102" t="str">
        <f>IF(CADA_PROD!$C2429="","",IFERROR(SUMIFS(MOVI_ENTR!M:M,MOVI_ENTR!D:D,D2429)/SUMIFS(MOVI_ENTR!I:I,MOVI_ENTR!D:D,D2429),0))</f>
        <v/>
      </c>
      <c r="N2429" s="104" t="str">
        <f>IF(CADA_PROD!C2429="","",G2429/E2429)</f>
        <v/>
      </c>
    </row>
    <row r="2430" spans="3:14">
      <c r="C2430" s="99" t="str">
        <f>IF(CADA_PROD!C2430="","",CADA_PROD!C2430)</f>
        <v/>
      </c>
      <c r="D2430" s="100" t="str">
        <f>IF(CADA_PROD!D2430="","",CADA_PROD!D2430)</f>
        <v/>
      </c>
      <c r="E2430" s="101" t="str">
        <f>IF(CADA_PROD!E2430="","",CADA_PROD!E2430)</f>
        <v/>
      </c>
      <c r="F2430" s="101" t="str">
        <f>IF(CADA_PROD!D2430="","",SUMIFS(MOVI_ENTR!I:I,MOVI_ENTR!D:D,D2430))</f>
        <v/>
      </c>
      <c r="G2430" s="101" t="str">
        <f>IF(CADA_PROD!C2430="","",SUMIFS(MOVI_SAID!H:H,MOVI_SAID!D:D,D2430))</f>
        <v/>
      </c>
      <c r="H2430" s="101" t="str">
        <f t="shared" si="56"/>
        <v/>
      </c>
      <c r="I2430" s="100" t="str">
        <f>IF(CADA_PROD!C2430="","",IFERROR(IF(H2430&lt;=0,"Sem estoque",IF(H2430/E2430&lt;0.25,"Quase sem estoque",IF(H2430/E2430&lt;1.2,"Estoque baixo",IF(H2430/E2430&lt;2,"Estoque moderado","Estoque confortável")))),""))</f>
        <v/>
      </c>
      <c r="J2430" s="102" t="str">
        <f>IF(CADA_PROD!C2430="","",SUMIFS(MOVI_ENTR!M:M,MOVI_ENTR!D:D,D2430))</f>
        <v/>
      </c>
      <c r="K2430" s="103" t="str">
        <f>IF(CADA_PROD!C2430="","",IFERROR($J2430/SUM($J$6:$J$1006),""))</f>
        <v/>
      </c>
      <c r="L2430" s="103" t="str">
        <f>IF(CADA_PROD!C2430="","",IFERROR(H2430/SUM($H$6:$H$1006)+P2430,""))</f>
        <v/>
      </c>
      <c r="M2430" s="102" t="str">
        <f>IF(CADA_PROD!$C2430="","",IFERROR(SUMIFS(MOVI_ENTR!M:M,MOVI_ENTR!D:D,D2430)/SUMIFS(MOVI_ENTR!I:I,MOVI_ENTR!D:D,D2430),0))</f>
        <v/>
      </c>
      <c r="N2430" s="104" t="str">
        <f>IF(CADA_PROD!C2430="","",G2430/E2430)</f>
        <v/>
      </c>
    </row>
    <row r="2431" spans="3:14">
      <c r="C2431" s="99" t="str">
        <f>IF(CADA_PROD!C2431="","",CADA_PROD!C2431)</f>
        <v/>
      </c>
      <c r="D2431" s="100" t="str">
        <f>IF(CADA_PROD!D2431="","",CADA_PROD!D2431)</f>
        <v/>
      </c>
      <c r="E2431" s="101" t="str">
        <f>IF(CADA_PROD!E2431="","",CADA_PROD!E2431)</f>
        <v/>
      </c>
      <c r="F2431" s="101" t="str">
        <f>IF(CADA_PROD!D2431="","",SUMIFS(MOVI_ENTR!I:I,MOVI_ENTR!D:D,D2431))</f>
        <v/>
      </c>
      <c r="G2431" s="101" t="str">
        <f>IF(CADA_PROD!C2431="","",SUMIFS(MOVI_SAID!H:H,MOVI_SAID!D:D,D2431))</f>
        <v/>
      </c>
      <c r="H2431" s="101" t="str">
        <f t="shared" si="56"/>
        <v/>
      </c>
      <c r="I2431" s="100" t="str">
        <f>IF(CADA_PROD!C2431="","",IFERROR(IF(H2431&lt;=0,"Sem estoque",IF(H2431/E2431&lt;0.25,"Quase sem estoque",IF(H2431/E2431&lt;1.2,"Estoque baixo",IF(H2431/E2431&lt;2,"Estoque moderado","Estoque confortável")))),""))</f>
        <v/>
      </c>
      <c r="J2431" s="102" t="str">
        <f>IF(CADA_PROD!C2431="","",SUMIFS(MOVI_ENTR!M:M,MOVI_ENTR!D:D,D2431))</f>
        <v/>
      </c>
      <c r="K2431" s="103" t="str">
        <f>IF(CADA_PROD!C2431="","",IFERROR($J2431/SUM($J$6:$J$1006),""))</f>
        <v/>
      </c>
      <c r="L2431" s="103" t="str">
        <f>IF(CADA_PROD!C2431="","",IFERROR(H2431/SUM($H$6:$H$1006)+P2431,""))</f>
        <v/>
      </c>
      <c r="M2431" s="102" t="str">
        <f>IF(CADA_PROD!$C2431="","",IFERROR(SUMIFS(MOVI_ENTR!M:M,MOVI_ENTR!D:D,D2431)/SUMIFS(MOVI_ENTR!I:I,MOVI_ENTR!D:D,D2431),0))</f>
        <v/>
      </c>
      <c r="N2431" s="104" t="str">
        <f>IF(CADA_PROD!C2431="","",G2431/E2431)</f>
        <v/>
      </c>
    </row>
    <row r="2432" spans="3:14">
      <c r="C2432" s="99" t="str">
        <f>IF(CADA_PROD!C2432="","",CADA_PROD!C2432)</f>
        <v/>
      </c>
      <c r="D2432" s="100" t="str">
        <f>IF(CADA_PROD!D2432="","",CADA_PROD!D2432)</f>
        <v/>
      </c>
      <c r="E2432" s="101" t="str">
        <f>IF(CADA_PROD!E2432="","",CADA_PROD!E2432)</f>
        <v/>
      </c>
      <c r="F2432" s="101" t="str">
        <f>IF(CADA_PROD!D2432="","",SUMIFS(MOVI_ENTR!I:I,MOVI_ENTR!D:D,D2432))</f>
        <v/>
      </c>
      <c r="G2432" s="101" t="str">
        <f>IF(CADA_PROD!C2432="","",SUMIFS(MOVI_SAID!H:H,MOVI_SAID!D:D,D2432))</f>
        <v/>
      </c>
      <c r="H2432" s="101" t="str">
        <f t="shared" si="56"/>
        <v/>
      </c>
      <c r="I2432" s="100" t="str">
        <f>IF(CADA_PROD!C2432="","",IFERROR(IF(H2432&lt;=0,"Sem estoque",IF(H2432/E2432&lt;0.25,"Quase sem estoque",IF(H2432/E2432&lt;1.2,"Estoque baixo",IF(H2432/E2432&lt;2,"Estoque moderado","Estoque confortável")))),""))</f>
        <v/>
      </c>
      <c r="J2432" s="102" t="str">
        <f>IF(CADA_PROD!C2432="","",SUMIFS(MOVI_ENTR!M:M,MOVI_ENTR!D:D,D2432))</f>
        <v/>
      </c>
      <c r="K2432" s="103" t="str">
        <f>IF(CADA_PROD!C2432="","",IFERROR($J2432/SUM($J$6:$J$1006),""))</f>
        <v/>
      </c>
      <c r="L2432" s="103" t="str">
        <f>IF(CADA_PROD!C2432="","",IFERROR(H2432/SUM($H$6:$H$1006)+P2432,""))</f>
        <v/>
      </c>
      <c r="M2432" s="102" t="str">
        <f>IF(CADA_PROD!$C2432="","",IFERROR(SUMIFS(MOVI_ENTR!M:M,MOVI_ENTR!D:D,D2432)/SUMIFS(MOVI_ENTR!I:I,MOVI_ENTR!D:D,D2432),0))</f>
        <v/>
      </c>
      <c r="N2432" s="104" t="str">
        <f>IF(CADA_PROD!C2432="","",G2432/E2432)</f>
        <v/>
      </c>
    </row>
    <row r="2433" spans="3:14">
      <c r="C2433" s="99" t="str">
        <f>IF(CADA_PROD!C2433="","",CADA_PROD!C2433)</f>
        <v/>
      </c>
      <c r="D2433" s="100" t="str">
        <f>IF(CADA_PROD!D2433="","",CADA_PROD!D2433)</f>
        <v/>
      </c>
      <c r="E2433" s="101" t="str">
        <f>IF(CADA_PROD!E2433="","",CADA_PROD!E2433)</f>
        <v/>
      </c>
      <c r="F2433" s="101" t="str">
        <f>IF(CADA_PROD!D2433="","",SUMIFS(MOVI_ENTR!I:I,MOVI_ENTR!D:D,D2433))</f>
        <v/>
      </c>
      <c r="G2433" s="101" t="str">
        <f>IF(CADA_PROD!C2433="","",SUMIFS(MOVI_SAID!H:H,MOVI_SAID!D:D,D2433))</f>
        <v/>
      </c>
      <c r="H2433" s="101" t="str">
        <f t="shared" si="56"/>
        <v/>
      </c>
      <c r="I2433" s="100" t="str">
        <f>IF(CADA_PROD!C2433="","",IFERROR(IF(H2433&lt;=0,"Sem estoque",IF(H2433/E2433&lt;0.25,"Quase sem estoque",IF(H2433/E2433&lt;1.2,"Estoque baixo",IF(H2433/E2433&lt;2,"Estoque moderado","Estoque confortável")))),""))</f>
        <v/>
      </c>
      <c r="J2433" s="102" t="str">
        <f>IF(CADA_PROD!C2433="","",SUMIFS(MOVI_ENTR!M:M,MOVI_ENTR!D:D,D2433))</f>
        <v/>
      </c>
      <c r="K2433" s="103" t="str">
        <f>IF(CADA_PROD!C2433="","",IFERROR($J2433/SUM($J$6:$J$1006),""))</f>
        <v/>
      </c>
      <c r="L2433" s="103" t="str">
        <f>IF(CADA_PROD!C2433="","",IFERROR(H2433/SUM($H$6:$H$1006)+P2433,""))</f>
        <v/>
      </c>
      <c r="M2433" s="102" t="str">
        <f>IF(CADA_PROD!$C2433="","",IFERROR(SUMIFS(MOVI_ENTR!M:M,MOVI_ENTR!D:D,D2433)/SUMIFS(MOVI_ENTR!I:I,MOVI_ENTR!D:D,D2433),0))</f>
        <v/>
      </c>
      <c r="N2433" s="104" t="str">
        <f>IF(CADA_PROD!C2433="","",G2433/E2433)</f>
        <v/>
      </c>
    </row>
    <row r="2434" spans="3:14">
      <c r="C2434" s="99" t="str">
        <f>IF(CADA_PROD!C2434="","",CADA_PROD!C2434)</f>
        <v/>
      </c>
      <c r="D2434" s="100" t="str">
        <f>IF(CADA_PROD!D2434="","",CADA_PROD!D2434)</f>
        <v/>
      </c>
      <c r="E2434" s="101" t="str">
        <f>IF(CADA_PROD!E2434="","",CADA_PROD!E2434)</f>
        <v/>
      </c>
      <c r="F2434" s="101" t="str">
        <f>IF(CADA_PROD!D2434="","",SUMIFS(MOVI_ENTR!I:I,MOVI_ENTR!D:D,D2434))</f>
        <v/>
      </c>
      <c r="G2434" s="101" t="str">
        <f>IF(CADA_PROD!C2434="","",SUMIFS(MOVI_SAID!H:H,MOVI_SAID!D:D,D2434))</f>
        <v/>
      </c>
      <c r="H2434" s="101" t="str">
        <f t="shared" si="56"/>
        <v/>
      </c>
      <c r="I2434" s="100" t="str">
        <f>IF(CADA_PROD!C2434="","",IFERROR(IF(H2434&lt;=0,"Sem estoque",IF(H2434/E2434&lt;0.25,"Quase sem estoque",IF(H2434/E2434&lt;1.2,"Estoque baixo",IF(H2434/E2434&lt;2,"Estoque moderado","Estoque confortável")))),""))</f>
        <v/>
      </c>
      <c r="J2434" s="102" t="str">
        <f>IF(CADA_PROD!C2434="","",SUMIFS(MOVI_ENTR!M:M,MOVI_ENTR!D:D,D2434))</f>
        <v/>
      </c>
      <c r="K2434" s="103" t="str">
        <f>IF(CADA_PROD!C2434="","",IFERROR($J2434/SUM($J$6:$J$1006),""))</f>
        <v/>
      </c>
      <c r="L2434" s="103" t="str">
        <f>IF(CADA_PROD!C2434="","",IFERROR(H2434/SUM($H$6:$H$1006)+P2434,""))</f>
        <v/>
      </c>
      <c r="M2434" s="102" t="str">
        <f>IF(CADA_PROD!$C2434="","",IFERROR(SUMIFS(MOVI_ENTR!M:M,MOVI_ENTR!D:D,D2434)/SUMIFS(MOVI_ENTR!I:I,MOVI_ENTR!D:D,D2434),0))</f>
        <v/>
      </c>
      <c r="N2434" s="104" t="str">
        <f>IF(CADA_PROD!C2434="","",G2434/E2434)</f>
        <v/>
      </c>
    </row>
    <row r="2435" spans="3:14">
      <c r="C2435" s="99" t="str">
        <f>IF(CADA_PROD!C2435="","",CADA_PROD!C2435)</f>
        <v/>
      </c>
      <c r="D2435" s="100" t="str">
        <f>IF(CADA_PROD!D2435="","",CADA_PROD!D2435)</f>
        <v/>
      </c>
      <c r="E2435" s="101" t="str">
        <f>IF(CADA_PROD!E2435="","",CADA_PROD!E2435)</f>
        <v/>
      </c>
      <c r="F2435" s="101" t="str">
        <f>IF(CADA_PROD!D2435="","",SUMIFS(MOVI_ENTR!I:I,MOVI_ENTR!D:D,D2435))</f>
        <v/>
      </c>
      <c r="G2435" s="101" t="str">
        <f>IF(CADA_PROD!C2435="","",SUMIFS(MOVI_SAID!H:H,MOVI_SAID!D:D,D2435))</f>
        <v/>
      </c>
      <c r="H2435" s="101" t="str">
        <f t="shared" si="56"/>
        <v/>
      </c>
      <c r="I2435" s="100" t="str">
        <f>IF(CADA_PROD!C2435="","",IFERROR(IF(H2435&lt;=0,"Sem estoque",IF(H2435/E2435&lt;0.25,"Quase sem estoque",IF(H2435/E2435&lt;1.2,"Estoque baixo",IF(H2435/E2435&lt;2,"Estoque moderado","Estoque confortável")))),""))</f>
        <v/>
      </c>
      <c r="J2435" s="102" t="str">
        <f>IF(CADA_PROD!C2435="","",SUMIFS(MOVI_ENTR!M:M,MOVI_ENTR!D:D,D2435))</f>
        <v/>
      </c>
      <c r="K2435" s="103" t="str">
        <f>IF(CADA_PROD!C2435="","",IFERROR($J2435/SUM($J$6:$J$1006),""))</f>
        <v/>
      </c>
      <c r="L2435" s="103" t="str">
        <f>IF(CADA_PROD!C2435="","",IFERROR(H2435/SUM($H$6:$H$1006)+P2435,""))</f>
        <v/>
      </c>
      <c r="M2435" s="102" t="str">
        <f>IF(CADA_PROD!$C2435="","",IFERROR(SUMIFS(MOVI_ENTR!M:M,MOVI_ENTR!D:D,D2435)/SUMIFS(MOVI_ENTR!I:I,MOVI_ENTR!D:D,D2435),0))</f>
        <v/>
      </c>
      <c r="N2435" s="104" t="str">
        <f>IF(CADA_PROD!C2435="","",G2435/E2435)</f>
        <v/>
      </c>
    </row>
    <row r="2436" spans="3:14">
      <c r="C2436" s="99" t="str">
        <f>IF(CADA_PROD!C2436="","",CADA_PROD!C2436)</f>
        <v/>
      </c>
      <c r="D2436" s="100" t="str">
        <f>IF(CADA_PROD!D2436="","",CADA_PROD!D2436)</f>
        <v/>
      </c>
      <c r="E2436" s="101" t="str">
        <f>IF(CADA_PROD!E2436="","",CADA_PROD!E2436)</f>
        <v/>
      </c>
      <c r="F2436" s="101" t="str">
        <f>IF(CADA_PROD!D2436="","",SUMIFS(MOVI_ENTR!I:I,MOVI_ENTR!D:D,D2436))</f>
        <v/>
      </c>
      <c r="G2436" s="101" t="str">
        <f>IF(CADA_PROD!C2436="","",SUMIFS(MOVI_SAID!H:H,MOVI_SAID!D:D,D2436))</f>
        <v/>
      </c>
      <c r="H2436" s="101" t="str">
        <f t="shared" si="56"/>
        <v/>
      </c>
      <c r="I2436" s="100" t="str">
        <f>IF(CADA_PROD!C2436="","",IFERROR(IF(H2436&lt;=0,"Sem estoque",IF(H2436/E2436&lt;0.25,"Quase sem estoque",IF(H2436/E2436&lt;1.2,"Estoque baixo",IF(H2436/E2436&lt;2,"Estoque moderado","Estoque confortável")))),""))</f>
        <v/>
      </c>
      <c r="J2436" s="102" t="str">
        <f>IF(CADA_PROD!C2436="","",SUMIFS(MOVI_ENTR!M:M,MOVI_ENTR!D:D,D2436))</f>
        <v/>
      </c>
      <c r="K2436" s="103" t="str">
        <f>IF(CADA_PROD!C2436="","",IFERROR($J2436/SUM($J$6:$J$1006),""))</f>
        <v/>
      </c>
      <c r="L2436" s="103" t="str">
        <f>IF(CADA_PROD!C2436="","",IFERROR(H2436/SUM($H$6:$H$1006)+P2436,""))</f>
        <v/>
      </c>
      <c r="M2436" s="102" t="str">
        <f>IF(CADA_PROD!$C2436="","",IFERROR(SUMIFS(MOVI_ENTR!M:M,MOVI_ENTR!D:D,D2436)/SUMIFS(MOVI_ENTR!I:I,MOVI_ENTR!D:D,D2436),0))</f>
        <v/>
      </c>
      <c r="N2436" s="104" t="str">
        <f>IF(CADA_PROD!C2436="","",G2436/E2436)</f>
        <v/>
      </c>
    </row>
    <row r="2437" spans="3:14">
      <c r="C2437" s="99" t="str">
        <f>IF(CADA_PROD!C2437="","",CADA_PROD!C2437)</f>
        <v/>
      </c>
      <c r="D2437" s="100" t="str">
        <f>IF(CADA_PROD!D2437="","",CADA_PROD!D2437)</f>
        <v/>
      </c>
      <c r="E2437" s="101" t="str">
        <f>IF(CADA_PROD!E2437="","",CADA_PROD!E2437)</f>
        <v/>
      </c>
      <c r="F2437" s="101" t="str">
        <f>IF(CADA_PROD!D2437="","",SUMIFS(MOVI_ENTR!I:I,MOVI_ENTR!D:D,D2437))</f>
        <v/>
      </c>
      <c r="G2437" s="101" t="str">
        <f>IF(CADA_PROD!C2437="","",SUMIFS(MOVI_SAID!H:H,MOVI_SAID!D:D,D2437))</f>
        <v/>
      </c>
      <c r="H2437" s="101" t="str">
        <f t="shared" si="56"/>
        <v/>
      </c>
      <c r="I2437" s="100" t="str">
        <f>IF(CADA_PROD!C2437="","",IFERROR(IF(H2437&lt;=0,"Sem estoque",IF(H2437/E2437&lt;0.25,"Quase sem estoque",IF(H2437/E2437&lt;1.2,"Estoque baixo",IF(H2437/E2437&lt;2,"Estoque moderado","Estoque confortável")))),""))</f>
        <v/>
      </c>
      <c r="J2437" s="102" t="str">
        <f>IF(CADA_PROD!C2437="","",SUMIFS(MOVI_ENTR!M:M,MOVI_ENTR!D:D,D2437))</f>
        <v/>
      </c>
      <c r="K2437" s="103" t="str">
        <f>IF(CADA_PROD!C2437="","",IFERROR($J2437/SUM($J$6:$J$1006),""))</f>
        <v/>
      </c>
      <c r="L2437" s="103" t="str">
        <f>IF(CADA_PROD!C2437="","",IFERROR(H2437/SUM($H$6:$H$1006)+P2437,""))</f>
        <v/>
      </c>
      <c r="M2437" s="102" t="str">
        <f>IF(CADA_PROD!$C2437="","",IFERROR(SUMIFS(MOVI_ENTR!M:M,MOVI_ENTR!D:D,D2437)/SUMIFS(MOVI_ENTR!I:I,MOVI_ENTR!D:D,D2437),0))</f>
        <v/>
      </c>
      <c r="N2437" s="104" t="str">
        <f>IF(CADA_PROD!C2437="","",G2437/E2437)</f>
        <v/>
      </c>
    </row>
    <row r="2438" spans="3:14">
      <c r="C2438" s="99" t="str">
        <f>IF(CADA_PROD!C2438="","",CADA_PROD!C2438)</f>
        <v/>
      </c>
      <c r="D2438" s="100" t="str">
        <f>IF(CADA_PROD!D2438="","",CADA_PROD!D2438)</f>
        <v/>
      </c>
      <c r="E2438" s="101" t="str">
        <f>IF(CADA_PROD!E2438="","",CADA_PROD!E2438)</f>
        <v/>
      </c>
      <c r="F2438" s="101" t="str">
        <f>IF(CADA_PROD!D2438="","",SUMIFS(MOVI_ENTR!I:I,MOVI_ENTR!D:D,D2438))</f>
        <v/>
      </c>
      <c r="G2438" s="101" t="str">
        <f>IF(CADA_PROD!C2438="","",SUMIFS(MOVI_SAID!H:H,MOVI_SAID!D:D,D2438))</f>
        <v/>
      </c>
      <c r="H2438" s="101" t="str">
        <f t="shared" si="56"/>
        <v/>
      </c>
      <c r="I2438" s="100" t="str">
        <f>IF(CADA_PROD!C2438="","",IFERROR(IF(H2438&lt;=0,"Sem estoque",IF(H2438/E2438&lt;0.25,"Quase sem estoque",IF(H2438/E2438&lt;1.2,"Estoque baixo",IF(H2438/E2438&lt;2,"Estoque moderado","Estoque confortável")))),""))</f>
        <v/>
      </c>
      <c r="J2438" s="102" t="str">
        <f>IF(CADA_PROD!C2438="","",SUMIFS(MOVI_ENTR!M:M,MOVI_ENTR!D:D,D2438))</f>
        <v/>
      </c>
      <c r="K2438" s="103" t="str">
        <f>IF(CADA_PROD!C2438="","",IFERROR($J2438/SUM($J$6:$J$1006),""))</f>
        <v/>
      </c>
      <c r="L2438" s="103" t="str">
        <f>IF(CADA_PROD!C2438="","",IFERROR(H2438/SUM($H$6:$H$1006)+P2438,""))</f>
        <v/>
      </c>
      <c r="M2438" s="102" t="str">
        <f>IF(CADA_PROD!$C2438="","",IFERROR(SUMIFS(MOVI_ENTR!M:M,MOVI_ENTR!D:D,D2438)/SUMIFS(MOVI_ENTR!I:I,MOVI_ENTR!D:D,D2438),0))</f>
        <v/>
      </c>
      <c r="N2438" s="104" t="str">
        <f>IF(CADA_PROD!C2438="","",G2438/E2438)</f>
        <v/>
      </c>
    </row>
    <row r="2439" spans="3:14">
      <c r="C2439" s="99" t="str">
        <f>IF(CADA_PROD!C2439="","",CADA_PROD!C2439)</f>
        <v/>
      </c>
      <c r="D2439" s="100" t="str">
        <f>IF(CADA_PROD!D2439="","",CADA_PROD!D2439)</f>
        <v/>
      </c>
      <c r="E2439" s="101" t="str">
        <f>IF(CADA_PROD!E2439="","",CADA_PROD!E2439)</f>
        <v/>
      </c>
      <c r="F2439" s="101" t="str">
        <f>IF(CADA_PROD!D2439="","",SUMIFS(MOVI_ENTR!I:I,MOVI_ENTR!D:D,D2439))</f>
        <v/>
      </c>
      <c r="G2439" s="101" t="str">
        <f>IF(CADA_PROD!C2439="","",SUMIFS(MOVI_SAID!H:H,MOVI_SAID!D:D,D2439))</f>
        <v/>
      </c>
      <c r="H2439" s="101" t="str">
        <f t="shared" si="56"/>
        <v/>
      </c>
      <c r="I2439" s="100" t="str">
        <f>IF(CADA_PROD!C2439="","",IFERROR(IF(H2439&lt;=0,"Sem estoque",IF(H2439/E2439&lt;0.25,"Quase sem estoque",IF(H2439/E2439&lt;1.2,"Estoque baixo",IF(H2439/E2439&lt;2,"Estoque moderado","Estoque confortável")))),""))</f>
        <v/>
      </c>
      <c r="J2439" s="102" t="str">
        <f>IF(CADA_PROD!C2439="","",SUMIFS(MOVI_ENTR!M:M,MOVI_ENTR!D:D,D2439))</f>
        <v/>
      </c>
      <c r="K2439" s="103" t="str">
        <f>IF(CADA_PROD!C2439="","",IFERROR($J2439/SUM($J$6:$J$1006),""))</f>
        <v/>
      </c>
      <c r="L2439" s="103" t="str">
        <f>IF(CADA_PROD!C2439="","",IFERROR(H2439/SUM($H$6:$H$1006)+P2439,""))</f>
        <v/>
      </c>
      <c r="M2439" s="102" t="str">
        <f>IF(CADA_PROD!$C2439="","",IFERROR(SUMIFS(MOVI_ENTR!M:M,MOVI_ENTR!D:D,D2439)/SUMIFS(MOVI_ENTR!I:I,MOVI_ENTR!D:D,D2439),0))</f>
        <v/>
      </c>
      <c r="N2439" s="104" t="str">
        <f>IF(CADA_PROD!C2439="","",G2439/E2439)</f>
        <v/>
      </c>
    </row>
    <row r="2440" spans="3:14">
      <c r="C2440" s="99" t="str">
        <f>IF(CADA_PROD!C2440="","",CADA_PROD!C2440)</f>
        <v/>
      </c>
      <c r="D2440" s="100" t="str">
        <f>IF(CADA_PROD!D2440="","",CADA_PROD!D2440)</f>
        <v/>
      </c>
      <c r="E2440" s="101" t="str">
        <f>IF(CADA_PROD!E2440="","",CADA_PROD!E2440)</f>
        <v/>
      </c>
      <c r="F2440" s="101" t="str">
        <f>IF(CADA_PROD!D2440="","",SUMIFS(MOVI_ENTR!I:I,MOVI_ENTR!D:D,D2440))</f>
        <v/>
      </c>
      <c r="G2440" s="101" t="str">
        <f>IF(CADA_PROD!C2440="","",SUMIFS(MOVI_SAID!H:H,MOVI_SAID!D:D,D2440))</f>
        <v/>
      </c>
      <c r="H2440" s="101" t="str">
        <f t="shared" si="56"/>
        <v/>
      </c>
      <c r="I2440" s="100" t="str">
        <f>IF(CADA_PROD!C2440="","",IFERROR(IF(H2440&lt;=0,"Sem estoque",IF(H2440/E2440&lt;0.25,"Quase sem estoque",IF(H2440/E2440&lt;1.2,"Estoque baixo",IF(H2440/E2440&lt;2,"Estoque moderado","Estoque confortável")))),""))</f>
        <v/>
      </c>
      <c r="J2440" s="102" t="str">
        <f>IF(CADA_PROD!C2440="","",SUMIFS(MOVI_ENTR!M:M,MOVI_ENTR!D:D,D2440))</f>
        <v/>
      </c>
      <c r="K2440" s="103" t="str">
        <f>IF(CADA_PROD!C2440="","",IFERROR($J2440/SUM($J$6:$J$1006),""))</f>
        <v/>
      </c>
      <c r="L2440" s="103" t="str">
        <f>IF(CADA_PROD!C2440="","",IFERROR(H2440/SUM($H$6:$H$1006)+P2440,""))</f>
        <v/>
      </c>
      <c r="M2440" s="102" t="str">
        <f>IF(CADA_PROD!$C2440="","",IFERROR(SUMIFS(MOVI_ENTR!M:M,MOVI_ENTR!D:D,D2440)/SUMIFS(MOVI_ENTR!I:I,MOVI_ENTR!D:D,D2440),0))</f>
        <v/>
      </c>
      <c r="N2440" s="104" t="str">
        <f>IF(CADA_PROD!C2440="","",G2440/E2440)</f>
        <v/>
      </c>
    </row>
    <row r="2441" spans="3:14">
      <c r="C2441" s="99" t="str">
        <f>IF(CADA_PROD!C2441="","",CADA_PROD!C2441)</f>
        <v/>
      </c>
      <c r="D2441" s="100" t="str">
        <f>IF(CADA_PROD!D2441="","",CADA_PROD!D2441)</f>
        <v/>
      </c>
      <c r="E2441" s="101" t="str">
        <f>IF(CADA_PROD!E2441="","",CADA_PROD!E2441)</f>
        <v/>
      </c>
      <c r="F2441" s="101" t="str">
        <f>IF(CADA_PROD!D2441="","",SUMIFS(MOVI_ENTR!I:I,MOVI_ENTR!D:D,D2441))</f>
        <v/>
      </c>
      <c r="G2441" s="101" t="str">
        <f>IF(CADA_PROD!C2441="","",SUMIFS(MOVI_SAID!H:H,MOVI_SAID!D:D,D2441))</f>
        <v/>
      </c>
      <c r="H2441" s="101" t="str">
        <f t="shared" si="56"/>
        <v/>
      </c>
      <c r="I2441" s="100" t="str">
        <f>IF(CADA_PROD!C2441="","",IFERROR(IF(H2441&lt;=0,"Sem estoque",IF(H2441/E2441&lt;0.25,"Quase sem estoque",IF(H2441/E2441&lt;1.2,"Estoque baixo",IF(H2441/E2441&lt;2,"Estoque moderado","Estoque confortável")))),""))</f>
        <v/>
      </c>
      <c r="J2441" s="102" t="str">
        <f>IF(CADA_PROD!C2441="","",SUMIFS(MOVI_ENTR!M:M,MOVI_ENTR!D:D,D2441))</f>
        <v/>
      </c>
      <c r="K2441" s="103" t="str">
        <f>IF(CADA_PROD!C2441="","",IFERROR($J2441/SUM($J$6:$J$1006),""))</f>
        <v/>
      </c>
      <c r="L2441" s="103" t="str">
        <f>IF(CADA_PROD!C2441="","",IFERROR(H2441/SUM($H$6:$H$1006)+P2441,""))</f>
        <v/>
      </c>
      <c r="M2441" s="102" t="str">
        <f>IF(CADA_PROD!$C2441="","",IFERROR(SUMIFS(MOVI_ENTR!M:M,MOVI_ENTR!D:D,D2441)/SUMIFS(MOVI_ENTR!I:I,MOVI_ENTR!D:D,D2441),0))</f>
        <v/>
      </c>
      <c r="N2441" s="104" t="str">
        <f>IF(CADA_PROD!C2441="","",G2441/E2441)</f>
        <v/>
      </c>
    </row>
    <row r="2442" spans="3:14">
      <c r="C2442" s="99" t="str">
        <f>IF(CADA_PROD!C2442="","",CADA_PROD!C2442)</f>
        <v/>
      </c>
      <c r="D2442" s="100" t="str">
        <f>IF(CADA_PROD!D2442="","",CADA_PROD!D2442)</f>
        <v/>
      </c>
      <c r="E2442" s="101" t="str">
        <f>IF(CADA_PROD!E2442="","",CADA_PROD!E2442)</f>
        <v/>
      </c>
      <c r="F2442" s="101" t="str">
        <f>IF(CADA_PROD!D2442="","",SUMIFS(MOVI_ENTR!I:I,MOVI_ENTR!D:D,D2442))</f>
        <v/>
      </c>
      <c r="G2442" s="101" t="str">
        <f>IF(CADA_PROD!C2442="","",SUMIFS(MOVI_SAID!H:H,MOVI_SAID!D:D,D2442))</f>
        <v/>
      </c>
      <c r="H2442" s="101" t="str">
        <f t="shared" si="56"/>
        <v/>
      </c>
      <c r="I2442" s="100" t="str">
        <f>IF(CADA_PROD!C2442="","",IFERROR(IF(H2442&lt;=0,"Sem estoque",IF(H2442/E2442&lt;0.25,"Quase sem estoque",IF(H2442/E2442&lt;1.2,"Estoque baixo",IF(H2442/E2442&lt;2,"Estoque moderado","Estoque confortável")))),""))</f>
        <v/>
      </c>
      <c r="J2442" s="102" t="str">
        <f>IF(CADA_PROD!C2442="","",SUMIFS(MOVI_ENTR!M:M,MOVI_ENTR!D:D,D2442))</f>
        <v/>
      </c>
      <c r="K2442" s="103" t="str">
        <f>IF(CADA_PROD!C2442="","",IFERROR($J2442/SUM($J$6:$J$1006),""))</f>
        <v/>
      </c>
      <c r="L2442" s="103" t="str">
        <f>IF(CADA_PROD!C2442="","",IFERROR(H2442/SUM($H$6:$H$1006)+P2442,""))</f>
        <v/>
      </c>
      <c r="M2442" s="102" t="str">
        <f>IF(CADA_PROD!$C2442="","",IFERROR(SUMIFS(MOVI_ENTR!M:M,MOVI_ENTR!D:D,D2442)/SUMIFS(MOVI_ENTR!I:I,MOVI_ENTR!D:D,D2442),0))</f>
        <v/>
      </c>
      <c r="N2442" s="104" t="str">
        <f>IF(CADA_PROD!C2442="","",G2442/E2442)</f>
        <v/>
      </c>
    </row>
    <row r="2443" spans="3:14">
      <c r="C2443" s="99" t="str">
        <f>IF(CADA_PROD!C2443="","",CADA_PROD!C2443)</f>
        <v/>
      </c>
      <c r="D2443" s="100" t="str">
        <f>IF(CADA_PROD!D2443="","",CADA_PROD!D2443)</f>
        <v/>
      </c>
      <c r="E2443" s="101" t="str">
        <f>IF(CADA_PROD!E2443="","",CADA_PROD!E2443)</f>
        <v/>
      </c>
      <c r="F2443" s="101" t="str">
        <f>IF(CADA_PROD!D2443="","",SUMIFS(MOVI_ENTR!I:I,MOVI_ENTR!D:D,D2443))</f>
        <v/>
      </c>
      <c r="G2443" s="101" t="str">
        <f>IF(CADA_PROD!C2443="","",SUMIFS(MOVI_SAID!H:H,MOVI_SAID!D:D,D2443))</f>
        <v/>
      </c>
      <c r="H2443" s="101" t="str">
        <f t="shared" si="56"/>
        <v/>
      </c>
      <c r="I2443" s="100" t="str">
        <f>IF(CADA_PROD!C2443="","",IFERROR(IF(H2443&lt;=0,"Sem estoque",IF(H2443/E2443&lt;0.25,"Quase sem estoque",IF(H2443/E2443&lt;1.2,"Estoque baixo",IF(H2443/E2443&lt;2,"Estoque moderado","Estoque confortável")))),""))</f>
        <v/>
      </c>
      <c r="J2443" s="102" t="str">
        <f>IF(CADA_PROD!C2443="","",SUMIFS(MOVI_ENTR!M:M,MOVI_ENTR!D:D,D2443))</f>
        <v/>
      </c>
      <c r="K2443" s="103" t="str">
        <f>IF(CADA_PROD!C2443="","",IFERROR($J2443/SUM($J$6:$J$1006),""))</f>
        <v/>
      </c>
      <c r="L2443" s="103" t="str">
        <f>IF(CADA_PROD!C2443="","",IFERROR(H2443/SUM($H$6:$H$1006)+P2443,""))</f>
        <v/>
      </c>
      <c r="M2443" s="102" t="str">
        <f>IF(CADA_PROD!$C2443="","",IFERROR(SUMIFS(MOVI_ENTR!M:M,MOVI_ENTR!D:D,D2443)/SUMIFS(MOVI_ENTR!I:I,MOVI_ENTR!D:D,D2443),0))</f>
        <v/>
      </c>
      <c r="N2443" s="104" t="str">
        <f>IF(CADA_PROD!C2443="","",G2443/E2443)</f>
        <v/>
      </c>
    </row>
    <row r="2444" spans="3:14">
      <c r="C2444" s="99" t="str">
        <f>IF(CADA_PROD!C2444="","",CADA_PROD!C2444)</f>
        <v/>
      </c>
      <c r="D2444" s="100" t="str">
        <f>IF(CADA_PROD!D2444="","",CADA_PROD!D2444)</f>
        <v/>
      </c>
      <c r="E2444" s="101" t="str">
        <f>IF(CADA_PROD!E2444="","",CADA_PROD!E2444)</f>
        <v/>
      </c>
      <c r="F2444" s="101" t="str">
        <f>IF(CADA_PROD!D2444="","",SUMIFS(MOVI_ENTR!I:I,MOVI_ENTR!D:D,D2444))</f>
        <v/>
      </c>
      <c r="G2444" s="101" t="str">
        <f>IF(CADA_PROD!C2444="","",SUMIFS(MOVI_SAID!H:H,MOVI_SAID!D:D,D2444))</f>
        <v/>
      </c>
      <c r="H2444" s="101" t="str">
        <f t="shared" si="56"/>
        <v/>
      </c>
      <c r="I2444" s="100" t="str">
        <f>IF(CADA_PROD!C2444="","",IFERROR(IF(H2444&lt;=0,"Sem estoque",IF(H2444/E2444&lt;0.25,"Quase sem estoque",IF(H2444/E2444&lt;1.2,"Estoque baixo",IF(H2444/E2444&lt;2,"Estoque moderado","Estoque confortável")))),""))</f>
        <v/>
      </c>
      <c r="J2444" s="102" t="str">
        <f>IF(CADA_PROD!C2444="","",SUMIFS(MOVI_ENTR!M:M,MOVI_ENTR!D:D,D2444))</f>
        <v/>
      </c>
      <c r="K2444" s="103" t="str">
        <f>IF(CADA_PROD!C2444="","",IFERROR($J2444/SUM($J$6:$J$1006),""))</f>
        <v/>
      </c>
      <c r="L2444" s="103" t="str">
        <f>IF(CADA_PROD!C2444="","",IFERROR(H2444/SUM($H$6:$H$1006)+P2444,""))</f>
        <v/>
      </c>
      <c r="M2444" s="102" t="str">
        <f>IF(CADA_PROD!$C2444="","",IFERROR(SUMIFS(MOVI_ENTR!M:M,MOVI_ENTR!D:D,D2444)/SUMIFS(MOVI_ENTR!I:I,MOVI_ENTR!D:D,D2444),0))</f>
        <v/>
      </c>
      <c r="N2444" s="104" t="str">
        <f>IF(CADA_PROD!C2444="","",G2444/E2444)</f>
        <v/>
      </c>
    </row>
    <row r="2445" spans="3:14">
      <c r="C2445" s="99" t="str">
        <f>IF(CADA_PROD!C2445="","",CADA_PROD!C2445)</f>
        <v/>
      </c>
      <c r="D2445" s="100" t="str">
        <f>IF(CADA_PROD!D2445="","",CADA_PROD!D2445)</f>
        <v/>
      </c>
      <c r="E2445" s="101" t="str">
        <f>IF(CADA_PROD!E2445="","",CADA_PROD!E2445)</f>
        <v/>
      </c>
      <c r="F2445" s="101" t="str">
        <f>IF(CADA_PROD!D2445="","",SUMIFS(MOVI_ENTR!I:I,MOVI_ENTR!D:D,D2445))</f>
        <v/>
      </c>
      <c r="G2445" s="101" t="str">
        <f>IF(CADA_PROD!C2445="","",SUMIFS(MOVI_SAID!H:H,MOVI_SAID!D:D,D2445))</f>
        <v/>
      </c>
      <c r="H2445" s="101" t="str">
        <f t="shared" si="56"/>
        <v/>
      </c>
      <c r="I2445" s="100" t="str">
        <f>IF(CADA_PROD!C2445="","",IFERROR(IF(H2445&lt;=0,"Sem estoque",IF(H2445/E2445&lt;0.25,"Quase sem estoque",IF(H2445/E2445&lt;1.2,"Estoque baixo",IF(H2445/E2445&lt;2,"Estoque moderado","Estoque confortável")))),""))</f>
        <v/>
      </c>
      <c r="J2445" s="102" t="str">
        <f>IF(CADA_PROD!C2445="","",SUMIFS(MOVI_ENTR!M:M,MOVI_ENTR!D:D,D2445))</f>
        <v/>
      </c>
      <c r="K2445" s="103" t="str">
        <f>IF(CADA_PROD!C2445="","",IFERROR($J2445/SUM($J$6:$J$1006),""))</f>
        <v/>
      </c>
      <c r="L2445" s="103" t="str">
        <f>IF(CADA_PROD!C2445="","",IFERROR(H2445/SUM($H$6:$H$1006)+P2445,""))</f>
        <v/>
      </c>
      <c r="M2445" s="102" t="str">
        <f>IF(CADA_PROD!$C2445="","",IFERROR(SUMIFS(MOVI_ENTR!M:M,MOVI_ENTR!D:D,D2445)/SUMIFS(MOVI_ENTR!I:I,MOVI_ENTR!D:D,D2445),0))</f>
        <v/>
      </c>
      <c r="N2445" s="104" t="str">
        <f>IF(CADA_PROD!C2445="","",G2445/E2445)</f>
        <v/>
      </c>
    </row>
    <row r="2446" spans="3:14">
      <c r="C2446" s="99" t="str">
        <f>IF(CADA_PROD!C2446="","",CADA_PROD!C2446)</f>
        <v/>
      </c>
      <c r="D2446" s="100" t="str">
        <f>IF(CADA_PROD!D2446="","",CADA_PROD!D2446)</f>
        <v/>
      </c>
      <c r="E2446" s="101" t="str">
        <f>IF(CADA_PROD!E2446="","",CADA_PROD!E2446)</f>
        <v/>
      </c>
      <c r="F2446" s="101" t="str">
        <f>IF(CADA_PROD!D2446="","",SUMIFS(MOVI_ENTR!I:I,MOVI_ENTR!D:D,D2446))</f>
        <v/>
      </c>
      <c r="G2446" s="101" t="str">
        <f>IF(CADA_PROD!C2446="","",SUMIFS(MOVI_SAID!H:H,MOVI_SAID!D:D,D2446))</f>
        <v/>
      </c>
      <c r="H2446" s="101" t="str">
        <f t="shared" si="56"/>
        <v/>
      </c>
      <c r="I2446" s="100" t="str">
        <f>IF(CADA_PROD!C2446="","",IFERROR(IF(H2446&lt;=0,"Sem estoque",IF(H2446/E2446&lt;0.25,"Quase sem estoque",IF(H2446/E2446&lt;1.2,"Estoque baixo",IF(H2446/E2446&lt;2,"Estoque moderado","Estoque confortável")))),""))</f>
        <v/>
      </c>
      <c r="J2446" s="102" t="str">
        <f>IF(CADA_PROD!C2446="","",SUMIFS(MOVI_ENTR!M:M,MOVI_ENTR!D:D,D2446))</f>
        <v/>
      </c>
      <c r="K2446" s="103" t="str">
        <f>IF(CADA_PROD!C2446="","",IFERROR($J2446/SUM($J$6:$J$1006),""))</f>
        <v/>
      </c>
      <c r="L2446" s="103" t="str">
        <f>IF(CADA_PROD!C2446="","",IFERROR(H2446/SUM($H$6:$H$1006)+P2446,""))</f>
        <v/>
      </c>
      <c r="M2446" s="102" t="str">
        <f>IF(CADA_PROD!$C2446="","",IFERROR(SUMIFS(MOVI_ENTR!M:M,MOVI_ENTR!D:D,D2446)/SUMIFS(MOVI_ENTR!I:I,MOVI_ENTR!D:D,D2446),0))</f>
        <v/>
      </c>
      <c r="N2446" s="104" t="str">
        <f>IF(CADA_PROD!C2446="","",G2446/E2446)</f>
        <v/>
      </c>
    </row>
    <row r="2447" spans="3:14">
      <c r="C2447" s="99" t="str">
        <f>IF(CADA_PROD!C2447="","",CADA_PROD!C2447)</f>
        <v/>
      </c>
      <c r="D2447" s="100" t="str">
        <f>IF(CADA_PROD!D2447="","",CADA_PROD!D2447)</f>
        <v/>
      </c>
      <c r="E2447" s="101" t="str">
        <f>IF(CADA_PROD!E2447="","",CADA_PROD!E2447)</f>
        <v/>
      </c>
      <c r="F2447" s="101" t="str">
        <f>IF(CADA_PROD!D2447="","",SUMIFS(MOVI_ENTR!I:I,MOVI_ENTR!D:D,D2447))</f>
        <v/>
      </c>
      <c r="G2447" s="101" t="str">
        <f>IF(CADA_PROD!C2447="","",SUMIFS(MOVI_SAID!H:H,MOVI_SAID!D:D,D2447))</f>
        <v/>
      </c>
      <c r="H2447" s="101" t="str">
        <f t="shared" si="56"/>
        <v/>
      </c>
      <c r="I2447" s="100" t="str">
        <f>IF(CADA_PROD!C2447="","",IFERROR(IF(H2447&lt;=0,"Sem estoque",IF(H2447/E2447&lt;0.25,"Quase sem estoque",IF(H2447/E2447&lt;1.2,"Estoque baixo",IF(H2447/E2447&lt;2,"Estoque moderado","Estoque confortável")))),""))</f>
        <v/>
      </c>
      <c r="J2447" s="102" t="str">
        <f>IF(CADA_PROD!C2447="","",SUMIFS(MOVI_ENTR!M:M,MOVI_ENTR!D:D,D2447))</f>
        <v/>
      </c>
      <c r="K2447" s="103" t="str">
        <f>IF(CADA_PROD!C2447="","",IFERROR($J2447/SUM($J$6:$J$1006),""))</f>
        <v/>
      </c>
      <c r="L2447" s="103" t="str">
        <f>IF(CADA_PROD!C2447="","",IFERROR(H2447/SUM($H$6:$H$1006)+P2447,""))</f>
        <v/>
      </c>
      <c r="M2447" s="102" t="str">
        <f>IF(CADA_PROD!$C2447="","",IFERROR(SUMIFS(MOVI_ENTR!M:M,MOVI_ENTR!D:D,D2447)/SUMIFS(MOVI_ENTR!I:I,MOVI_ENTR!D:D,D2447),0))</f>
        <v/>
      </c>
      <c r="N2447" s="104" t="str">
        <f>IF(CADA_PROD!C2447="","",G2447/E2447)</f>
        <v/>
      </c>
    </row>
    <row r="2448" spans="3:14">
      <c r="C2448" s="99" t="str">
        <f>IF(CADA_PROD!C2448="","",CADA_PROD!C2448)</f>
        <v/>
      </c>
      <c r="D2448" s="100" t="str">
        <f>IF(CADA_PROD!D2448="","",CADA_PROD!D2448)</f>
        <v/>
      </c>
      <c r="E2448" s="101" t="str">
        <f>IF(CADA_PROD!E2448="","",CADA_PROD!E2448)</f>
        <v/>
      </c>
      <c r="F2448" s="101" t="str">
        <f>IF(CADA_PROD!D2448="","",SUMIFS(MOVI_ENTR!I:I,MOVI_ENTR!D:D,D2448))</f>
        <v/>
      </c>
      <c r="G2448" s="101" t="str">
        <f>IF(CADA_PROD!C2448="","",SUMIFS(MOVI_SAID!H:H,MOVI_SAID!D:D,D2448))</f>
        <v/>
      </c>
      <c r="H2448" s="101" t="str">
        <f t="shared" si="56"/>
        <v/>
      </c>
      <c r="I2448" s="100" t="str">
        <f>IF(CADA_PROD!C2448="","",IFERROR(IF(H2448&lt;=0,"Sem estoque",IF(H2448/E2448&lt;0.25,"Quase sem estoque",IF(H2448/E2448&lt;1.2,"Estoque baixo",IF(H2448/E2448&lt;2,"Estoque moderado","Estoque confortável")))),""))</f>
        <v/>
      </c>
      <c r="J2448" s="102" t="str">
        <f>IF(CADA_PROD!C2448="","",SUMIFS(MOVI_ENTR!M:M,MOVI_ENTR!D:D,D2448))</f>
        <v/>
      </c>
      <c r="K2448" s="103" t="str">
        <f>IF(CADA_PROD!C2448="","",IFERROR($J2448/SUM($J$6:$J$1006),""))</f>
        <v/>
      </c>
      <c r="L2448" s="103" t="str">
        <f>IF(CADA_PROD!C2448="","",IFERROR(H2448/SUM($H$6:$H$1006)+P2448,""))</f>
        <v/>
      </c>
      <c r="M2448" s="102" t="str">
        <f>IF(CADA_PROD!$C2448="","",IFERROR(SUMIFS(MOVI_ENTR!M:M,MOVI_ENTR!D:D,D2448)/SUMIFS(MOVI_ENTR!I:I,MOVI_ENTR!D:D,D2448),0))</f>
        <v/>
      </c>
      <c r="N2448" s="104" t="str">
        <f>IF(CADA_PROD!C2448="","",G2448/E2448)</f>
        <v/>
      </c>
    </row>
    <row r="2449" spans="3:14">
      <c r="C2449" s="99" t="str">
        <f>IF(CADA_PROD!C2449="","",CADA_PROD!C2449)</f>
        <v/>
      </c>
      <c r="D2449" s="100" t="str">
        <f>IF(CADA_PROD!D2449="","",CADA_PROD!D2449)</f>
        <v/>
      </c>
      <c r="E2449" s="101" t="str">
        <f>IF(CADA_PROD!E2449="","",CADA_PROD!E2449)</f>
        <v/>
      </c>
      <c r="F2449" s="101" t="str">
        <f>IF(CADA_PROD!D2449="","",SUMIFS(MOVI_ENTR!I:I,MOVI_ENTR!D:D,D2449))</f>
        <v/>
      </c>
      <c r="G2449" s="101" t="str">
        <f>IF(CADA_PROD!C2449="","",SUMIFS(MOVI_SAID!H:H,MOVI_SAID!D:D,D2449))</f>
        <v/>
      </c>
      <c r="H2449" s="101" t="str">
        <f t="shared" si="56"/>
        <v/>
      </c>
      <c r="I2449" s="100" t="str">
        <f>IF(CADA_PROD!C2449="","",IFERROR(IF(H2449&lt;=0,"Sem estoque",IF(H2449/E2449&lt;0.25,"Quase sem estoque",IF(H2449/E2449&lt;1.2,"Estoque baixo",IF(H2449/E2449&lt;2,"Estoque moderado","Estoque confortável")))),""))</f>
        <v/>
      </c>
      <c r="J2449" s="102" t="str">
        <f>IF(CADA_PROD!C2449="","",SUMIFS(MOVI_ENTR!M:M,MOVI_ENTR!D:D,D2449))</f>
        <v/>
      </c>
      <c r="K2449" s="103" t="str">
        <f>IF(CADA_PROD!C2449="","",IFERROR($J2449/SUM($J$6:$J$1006),""))</f>
        <v/>
      </c>
      <c r="L2449" s="103" t="str">
        <f>IF(CADA_PROD!C2449="","",IFERROR(H2449/SUM($H$6:$H$1006)+P2449,""))</f>
        <v/>
      </c>
      <c r="M2449" s="102" t="str">
        <f>IF(CADA_PROD!$C2449="","",IFERROR(SUMIFS(MOVI_ENTR!M:M,MOVI_ENTR!D:D,D2449)/SUMIFS(MOVI_ENTR!I:I,MOVI_ENTR!D:D,D2449),0))</f>
        <v/>
      </c>
      <c r="N2449" s="104" t="str">
        <f>IF(CADA_PROD!C2449="","",G2449/E2449)</f>
        <v/>
      </c>
    </row>
    <row r="2450" spans="3:14">
      <c r="C2450" s="99" t="str">
        <f>IF(CADA_PROD!C2450="","",CADA_PROD!C2450)</f>
        <v/>
      </c>
      <c r="D2450" s="100" t="str">
        <f>IF(CADA_PROD!D2450="","",CADA_PROD!D2450)</f>
        <v/>
      </c>
      <c r="E2450" s="101" t="str">
        <f>IF(CADA_PROD!E2450="","",CADA_PROD!E2450)</f>
        <v/>
      </c>
      <c r="F2450" s="101" t="str">
        <f>IF(CADA_PROD!D2450="","",SUMIFS(MOVI_ENTR!I:I,MOVI_ENTR!D:D,D2450))</f>
        <v/>
      </c>
      <c r="G2450" s="101" t="str">
        <f>IF(CADA_PROD!C2450="","",SUMIFS(MOVI_SAID!H:H,MOVI_SAID!D:D,D2450))</f>
        <v/>
      </c>
      <c r="H2450" s="101" t="str">
        <f t="shared" si="56"/>
        <v/>
      </c>
      <c r="I2450" s="100" t="str">
        <f>IF(CADA_PROD!C2450="","",IFERROR(IF(H2450&lt;=0,"Sem estoque",IF(H2450/E2450&lt;0.25,"Quase sem estoque",IF(H2450/E2450&lt;1.2,"Estoque baixo",IF(H2450/E2450&lt;2,"Estoque moderado","Estoque confortável")))),""))</f>
        <v/>
      </c>
      <c r="J2450" s="102" t="str">
        <f>IF(CADA_PROD!C2450="","",SUMIFS(MOVI_ENTR!M:M,MOVI_ENTR!D:D,D2450))</f>
        <v/>
      </c>
      <c r="K2450" s="103" t="str">
        <f>IF(CADA_PROD!C2450="","",IFERROR($J2450/SUM($J$6:$J$1006),""))</f>
        <v/>
      </c>
      <c r="L2450" s="103" t="str">
        <f>IF(CADA_PROD!C2450="","",IFERROR(H2450/SUM($H$6:$H$1006)+P2450,""))</f>
        <v/>
      </c>
      <c r="M2450" s="102" t="str">
        <f>IF(CADA_PROD!$C2450="","",IFERROR(SUMIFS(MOVI_ENTR!M:M,MOVI_ENTR!D:D,D2450)/SUMIFS(MOVI_ENTR!I:I,MOVI_ENTR!D:D,D2450),0))</f>
        <v/>
      </c>
      <c r="N2450" s="104" t="str">
        <f>IF(CADA_PROD!C2450="","",G2450/E2450)</f>
        <v/>
      </c>
    </row>
    <row r="2451" spans="3:14">
      <c r="C2451" s="99" t="str">
        <f>IF(CADA_PROD!C2451="","",CADA_PROD!C2451)</f>
        <v/>
      </c>
      <c r="D2451" s="100" t="str">
        <f>IF(CADA_PROD!D2451="","",CADA_PROD!D2451)</f>
        <v/>
      </c>
      <c r="E2451" s="101" t="str">
        <f>IF(CADA_PROD!E2451="","",CADA_PROD!E2451)</f>
        <v/>
      </c>
      <c r="F2451" s="101" t="str">
        <f>IF(CADA_PROD!D2451="","",SUMIFS(MOVI_ENTR!I:I,MOVI_ENTR!D:D,D2451))</f>
        <v/>
      </c>
      <c r="G2451" s="101" t="str">
        <f>IF(CADA_PROD!C2451="","",SUMIFS(MOVI_SAID!H:H,MOVI_SAID!D:D,D2451))</f>
        <v/>
      </c>
      <c r="H2451" s="101" t="str">
        <f t="shared" si="56"/>
        <v/>
      </c>
      <c r="I2451" s="100" t="str">
        <f>IF(CADA_PROD!C2451="","",IFERROR(IF(H2451&lt;=0,"Sem estoque",IF(H2451/E2451&lt;0.25,"Quase sem estoque",IF(H2451/E2451&lt;1.2,"Estoque baixo",IF(H2451/E2451&lt;2,"Estoque moderado","Estoque confortável")))),""))</f>
        <v/>
      </c>
      <c r="J2451" s="102" t="str">
        <f>IF(CADA_PROD!C2451="","",SUMIFS(MOVI_ENTR!M:M,MOVI_ENTR!D:D,D2451))</f>
        <v/>
      </c>
      <c r="K2451" s="103" t="str">
        <f>IF(CADA_PROD!C2451="","",IFERROR($J2451/SUM($J$6:$J$1006),""))</f>
        <v/>
      </c>
      <c r="L2451" s="103" t="str">
        <f>IF(CADA_PROD!C2451="","",IFERROR(H2451/SUM($H$6:$H$1006)+P2451,""))</f>
        <v/>
      </c>
      <c r="M2451" s="102" t="str">
        <f>IF(CADA_PROD!$C2451="","",IFERROR(SUMIFS(MOVI_ENTR!M:M,MOVI_ENTR!D:D,D2451)/SUMIFS(MOVI_ENTR!I:I,MOVI_ENTR!D:D,D2451),0))</f>
        <v/>
      </c>
      <c r="N2451" s="104" t="str">
        <f>IF(CADA_PROD!C2451="","",G2451/E2451)</f>
        <v/>
      </c>
    </row>
    <row r="2452" spans="3:14">
      <c r="C2452" s="99" t="str">
        <f>IF(CADA_PROD!C2452="","",CADA_PROD!C2452)</f>
        <v/>
      </c>
      <c r="D2452" s="100" t="str">
        <f>IF(CADA_PROD!D2452="","",CADA_PROD!D2452)</f>
        <v/>
      </c>
      <c r="E2452" s="101" t="str">
        <f>IF(CADA_PROD!E2452="","",CADA_PROD!E2452)</f>
        <v/>
      </c>
      <c r="F2452" s="101" t="str">
        <f>IF(CADA_PROD!D2452="","",SUMIFS(MOVI_ENTR!I:I,MOVI_ENTR!D:D,D2452))</f>
        <v/>
      </c>
      <c r="G2452" s="101" t="str">
        <f>IF(CADA_PROD!C2452="","",SUMIFS(MOVI_SAID!H:H,MOVI_SAID!D:D,D2452))</f>
        <v/>
      </c>
      <c r="H2452" s="101" t="str">
        <f t="shared" si="56"/>
        <v/>
      </c>
      <c r="I2452" s="100" t="str">
        <f>IF(CADA_PROD!C2452="","",IFERROR(IF(H2452&lt;=0,"Sem estoque",IF(H2452/E2452&lt;0.25,"Quase sem estoque",IF(H2452/E2452&lt;1.2,"Estoque baixo",IF(H2452/E2452&lt;2,"Estoque moderado","Estoque confortável")))),""))</f>
        <v/>
      </c>
      <c r="J2452" s="102" t="str">
        <f>IF(CADA_PROD!C2452="","",SUMIFS(MOVI_ENTR!M:M,MOVI_ENTR!D:D,D2452))</f>
        <v/>
      </c>
      <c r="K2452" s="103" t="str">
        <f>IF(CADA_PROD!C2452="","",IFERROR($J2452/SUM($J$6:$J$1006),""))</f>
        <v/>
      </c>
      <c r="L2452" s="103" t="str">
        <f>IF(CADA_PROD!C2452="","",IFERROR(H2452/SUM($H$6:$H$1006)+P2452,""))</f>
        <v/>
      </c>
      <c r="M2452" s="102" t="str">
        <f>IF(CADA_PROD!$C2452="","",IFERROR(SUMIFS(MOVI_ENTR!M:M,MOVI_ENTR!D:D,D2452)/SUMIFS(MOVI_ENTR!I:I,MOVI_ENTR!D:D,D2452),0))</f>
        <v/>
      </c>
      <c r="N2452" s="104" t="str">
        <f>IF(CADA_PROD!C2452="","",G2452/E2452)</f>
        <v/>
      </c>
    </row>
    <row r="2453" spans="3:14">
      <c r="C2453" s="99" t="str">
        <f>IF(CADA_PROD!C2453="","",CADA_PROD!C2453)</f>
        <v/>
      </c>
      <c r="D2453" s="100" t="str">
        <f>IF(CADA_PROD!D2453="","",CADA_PROD!D2453)</f>
        <v/>
      </c>
      <c r="E2453" s="101" t="str">
        <f>IF(CADA_PROD!E2453="","",CADA_PROD!E2453)</f>
        <v/>
      </c>
      <c r="F2453" s="101" t="str">
        <f>IF(CADA_PROD!D2453="","",SUMIFS(MOVI_ENTR!I:I,MOVI_ENTR!D:D,D2453))</f>
        <v/>
      </c>
      <c r="G2453" s="101" t="str">
        <f>IF(CADA_PROD!C2453="","",SUMIFS(MOVI_SAID!H:H,MOVI_SAID!D:D,D2453))</f>
        <v/>
      </c>
      <c r="H2453" s="101" t="str">
        <f t="shared" si="56"/>
        <v/>
      </c>
      <c r="I2453" s="100" t="str">
        <f>IF(CADA_PROD!C2453="","",IFERROR(IF(H2453&lt;=0,"Sem estoque",IF(H2453/E2453&lt;0.25,"Quase sem estoque",IF(H2453/E2453&lt;1.2,"Estoque baixo",IF(H2453/E2453&lt;2,"Estoque moderado","Estoque confortável")))),""))</f>
        <v/>
      </c>
      <c r="J2453" s="102" t="str">
        <f>IF(CADA_PROD!C2453="","",SUMIFS(MOVI_ENTR!M:M,MOVI_ENTR!D:D,D2453))</f>
        <v/>
      </c>
      <c r="K2453" s="103" t="str">
        <f>IF(CADA_PROD!C2453="","",IFERROR($J2453/SUM($J$6:$J$1006),""))</f>
        <v/>
      </c>
      <c r="L2453" s="103" t="str">
        <f>IF(CADA_PROD!C2453="","",IFERROR(H2453/SUM($H$6:$H$1006)+P2453,""))</f>
        <v/>
      </c>
      <c r="M2453" s="102" t="str">
        <f>IF(CADA_PROD!$C2453="","",IFERROR(SUMIFS(MOVI_ENTR!M:M,MOVI_ENTR!D:D,D2453)/SUMIFS(MOVI_ENTR!I:I,MOVI_ENTR!D:D,D2453),0))</f>
        <v/>
      </c>
      <c r="N2453" s="104" t="str">
        <f>IF(CADA_PROD!C2453="","",G2453/E2453)</f>
        <v/>
      </c>
    </row>
    <row r="2454" spans="3:14">
      <c r="C2454" s="99" t="str">
        <f>IF(CADA_PROD!C2454="","",CADA_PROD!C2454)</f>
        <v/>
      </c>
      <c r="D2454" s="100" t="str">
        <f>IF(CADA_PROD!D2454="","",CADA_PROD!D2454)</f>
        <v/>
      </c>
      <c r="E2454" s="101" t="str">
        <f>IF(CADA_PROD!E2454="","",CADA_PROD!E2454)</f>
        <v/>
      </c>
      <c r="F2454" s="101" t="str">
        <f>IF(CADA_PROD!D2454="","",SUMIFS(MOVI_ENTR!I:I,MOVI_ENTR!D:D,D2454))</f>
        <v/>
      </c>
      <c r="G2454" s="101" t="str">
        <f>IF(CADA_PROD!C2454="","",SUMIFS(MOVI_SAID!H:H,MOVI_SAID!D:D,D2454))</f>
        <v/>
      </c>
      <c r="H2454" s="101" t="str">
        <f t="shared" si="56"/>
        <v/>
      </c>
      <c r="I2454" s="100" t="str">
        <f>IF(CADA_PROD!C2454="","",IFERROR(IF(H2454&lt;=0,"Sem estoque",IF(H2454/E2454&lt;0.25,"Quase sem estoque",IF(H2454/E2454&lt;1.2,"Estoque baixo",IF(H2454/E2454&lt;2,"Estoque moderado","Estoque confortável")))),""))</f>
        <v/>
      </c>
      <c r="J2454" s="102" t="str">
        <f>IF(CADA_PROD!C2454="","",SUMIFS(MOVI_ENTR!M:M,MOVI_ENTR!D:D,D2454))</f>
        <v/>
      </c>
      <c r="K2454" s="103" t="str">
        <f>IF(CADA_PROD!C2454="","",IFERROR($J2454/SUM($J$6:$J$1006),""))</f>
        <v/>
      </c>
      <c r="L2454" s="103" t="str">
        <f>IF(CADA_PROD!C2454="","",IFERROR(H2454/SUM($H$6:$H$1006)+P2454,""))</f>
        <v/>
      </c>
      <c r="M2454" s="102" t="str">
        <f>IF(CADA_PROD!$C2454="","",IFERROR(SUMIFS(MOVI_ENTR!M:M,MOVI_ENTR!D:D,D2454)/SUMIFS(MOVI_ENTR!I:I,MOVI_ENTR!D:D,D2454),0))</f>
        <v/>
      </c>
      <c r="N2454" s="104" t="str">
        <f>IF(CADA_PROD!C2454="","",G2454/E2454)</f>
        <v/>
      </c>
    </row>
    <row r="2455" spans="3:14">
      <c r="C2455" s="99" t="str">
        <f>IF(CADA_PROD!C2455="","",CADA_PROD!C2455)</f>
        <v/>
      </c>
      <c r="D2455" s="100" t="str">
        <f>IF(CADA_PROD!D2455="","",CADA_PROD!D2455)</f>
        <v/>
      </c>
      <c r="E2455" s="101" t="str">
        <f>IF(CADA_PROD!E2455="","",CADA_PROD!E2455)</f>
        <v/>
      </c>
      <c r="F2455" s="101" t="str">
        <f>IF(CADA_PROD!D2455="","",SUMIFS(MOVI_ENTR!I:I,MOVI_ENTR!D:D,D2455))</f>
        <v/>
      </c>
      <c r="G2455" s="101" t="str">
        <f>IF(CADA_PROD!C2455="","",SUMIFS(MOVI_SAID!H:H,MOVI_SAID!D:D,D2455))</f>
        <v/>
      </c>
      <c r="H2455" s="101" t="str">
        <f t="shared" si="56"/>
        <v/>
      </c>
      <c r="I2455" s="100" t="str">
        <f>IF(CADA_PROD!C2455="","",IFERROR(IF(H2455&lt;=0,"Sem estoque",IF(H2455/E2455&lt;0.25,"Quase sem estoque",IF(H2455/E2455&lt;1.2,"Estoque baixo",IF(H2455/E2455&lt;2,"Estoque moderado","Estoque confortável")))),""))</f>
        <v/>
      </c>
      <c r="J2455" s="102" t="str">
        <f>IF(CADA_PROD!C2455="","",SUMIFS(MOVI_ENTR!M:M,MOVI_ENTR!D:D,D2455))</f>
        <v/>
      </c>
      <c r="K2455" s="103" t="str">
        <f>IF(CADA_PROD!C2455="","",IFERROR($J2455/SUM($J$6:$J$1006),""))</f>
        <v/>
      </c>
      <c r="L2455" s="103" t="str">
        <f>IF(CADA_PROD!C2455="","",IFERROR(H2455/SUM($H$6:$H$1006)+P2455,""))</f>
        <v/>
      </c>
      <c r="M2455" s="102" t="str">
        <f>IF(CADA_PROD!$C2455="","",IFERROR(SUMIFS(MOVI_ENTR!M:M,MOVI_ENTR!D:D,D2455)/SUMIFS(MOVI_ENTR!I:I,MOVI_ENTR!D:D,D2455),0))</f>
        <v/>
      </c>
      <c r="N2455" s="104" t="str">
        <f>IF(CADA_PROD!C2455="","",G2455/E2455)</f>
        <v/>
      </c>
    </row>
    <row r="2456" spans="3:14">
      <c r="C2456" s="99" t="str">
        <f>IF(CADA_PROD!C2456="","",CADA_PROD!C2456)</f>
        <v/>
      </c>
      <c r="D2456" s="100" t="str">
        <f>IF(CADA_PROD!D2456="","",CADA_PROD!D2456)</f>
        <v/>
      </c>
      <c r="E2456" s="101" t="str">
        <f>IF(CADA_PROD!E2456="","",CADA_PROD!E2456)</f>
        <v/>
      </c>
      <c r="F2456" s="101" t="str">
        <f>IF(CADA_PROD!D2456="","",SUMIFS(MOVI_ENTR!I:I,MOVI_ENTR!D:D,D2456))</f>
        <v/>
      </c>
      <c r="G2456" s="101" t="str">
        <f>IF(CADA_PROD!C2456="","",SUMIFS(MOVI_SAID!H:H,MOVI_SAID!D:D,D2456))</f>
        <v/>
      </c>
      <c r="H2456" s="101" t="str">
        <f t="shared" si="56"/>
        <v/>
      </c>
      <c r="I2456" s="100" t="str">
        <f>IF(CADA_PROD!C2456="","",IFERROR(IF(H2456&lt;=0,"Sem estoque",IF(H2456/E2456&lt;0.25,"Quase sem estoque",IF(H2456/E2456&lt;1.2,"Estoque baixo",IF(H2456/E2456&lt;2,"Estoque moderado","Estoque confortável")))),""))</f>
        <v/>
      </c>
      <c r="J2456" s="102" t="str">
        <f>IF(CADA_PROD!C2456="","",SUMIFS(MOVI_ENTR!M:M,MOVI_ENTR!D:D,D2456))</f>
        <v/>
      </c>
      <c r="K2456" s="103" t="str">
        <f>IF(CADA_PROD!C2456="","",IFERROR($J2456/SUM($J$6:$J$1006),""))</f>
        <v/>
      </c>
      <c r="L2456" s="103" t="str">
        <f>IF(CADA_PROD!C2456="","",IFERROR(H2456/SUM($H$6:$H$1006)+P2456,""))</f>
        <v/>
      </c>
      <c r="M2456" s="102" t="str">
        <f>IF(CADA_PROD!$C2456="","",IFERROR(SUMIFS(MOVI_ENTR!M:M,MOVI_ENTR!D:D,D2456)/SUMIFS(MOVI_ENTR!I:I,MOVI_ENTR!D:D,D2456),0))</f>
        <v/>
      </c>
      <c r="N2456" s="104" t="str">
        <f>IF(CADA_PROD!C2456="","",G2456/E2456)</f>
        <v/>
      </c>
    </row>
    <row r="2457" spans="3:14">
      <c r="C2457" s="99" t="str">
        <f>IF(CADA_PROD!C2457="","",CADA_PROD!C2457)</f>
        <v/>
      </c>
      <c r="D2457" s="100" t="str">
        <f>IF(CADA_PROD!D2457="","",CADA_PROD!D2457)</f>
        <v/>
      </c>
      <c r="E2457" s="101" t="str">
        <f>IF(CADA_PROD!E2457="","",CADA_PROD!E2457)</f>
        <v/>
      </c>
      <c r="F2457" s="101" t="str">
        <f>IF(CADA_PROD!D2457="","",SUMIFS(MOVI_ENTR!I:I,MOVI_ENTR!D:D,D2457))</f>
        <v/>
      </c>
      <c r="G2457" s="101" t="str">
        <f>IF(CADA_PROD!C2457="","",SUMIFS(MOVI_SAID!H:H,MOVI_SAID!D:D,D2457))</f>
        <v/>
      </c>
      <c r="H2457" s="101" t="str">
        <f t="shared" si="56"/>
        <v/>
      </c>
      <c r="I2457" s="100" t="str">
        <f>IF(CADA_PROD!C2457="","",IFERROR(IF(H2457&lt;=0,"Sem estoque",IF(H2457/E2457&lt;0.25,"Quase sem estoque",IF(H2457/E2457&lt;1.2,"Estoque baixo",IF(H2457/E2457&lt;2,"Estoque moderado","Estoque confortável")))),""))</f>
        <v/>
      </c>
      <c r="J2457" s="102" t="str">
        <f>IF(CADA_PROD!C2457="","",SUMIFS(MOVI_ENTR!M:M,MOVI_ENTR!D:D,D2457))</f>
        <v/>
      </c>
      <c r="K2457" s="103" t="str">
        <f>IF(CADA_PROD!C2457="","",IFERROR($J2457/SUM($J$6:$J$1006),""))</f>
        <v/>
      </c>
      <c r="L2457" s="103" t="str">
        <f>IF(CADA_PROD!C2457="","",IFERROR(H2457/SUM($H$6:$H$1006)+P2457,""))</f>
        <v/>
      </c>
      <c r="M2457" s="102" t="str">
        <f>IF(CADA_PROD!$C2457="","",IFERROR(SUMIFS(MOVI_ENTR!M:M,MOVI_ENTR!D:D,D2457)/SUMIFS(MOVI_ENTR!I:I,MOVI_ENTR!D:D,D2457),0))</f>
        <v/>
      </c>
      <c r="N2457" s="104" t="str">
        <f>IF(CADA_PROD!C2457="","",G2457/E2457)</f>
        <v/>
      </c>
    </row>
    <row r="2458" spans="3:14">
      <c r="C2458" s="99" t="str">
        <f>IF(CADA_PROD!C2458="","",CADA_PROD!C2458)</f>
        <v/>
      </c>
      <c r="D2458" s="100" t="str">
        <f>IF(CADA_PROD!D2458="","",CADA_PROD!D2458)</f>
        <v/>
      </c>
      <c r="E2458" s="101" t="str">
        <f>IF(CADA_PROD!E2458="","",CADA_PROD!E2458)</f>
        <v/>
      </c>
      <c r="F2458" s="101" t="str">
        <f>IF(CADA_PROD!D2458="","",SUMIFS(MOVI_ENTR!I:I,MOVI_ENTR!D:D,D2458))</f>
        <v/>
      </c>
      <c r="G2458" s="101" t="str">
        <f>IF(CADA_PROD!C2458="","",SUMIFS(MOVI_SAID!H:H,MOVI_SAID!D:D,D2458))</f>
        <v/>
      </c>
      <c r="H2458" s="101" t="str">
        <f t="shared" si="56"/>
        <v/>
      </c>
      <c r="I2458" s="100" t="str">
        <f>IF(CADA_PROD!C2458="","",IFERROR(IF(H2458&lt;=0,"Sem estoque",IF(H2458/E2458&lt;0.25,"Quase sem estoque",IF(H2458/E2458&lt;1.2,"Estoque baixo",IF(H2458/E2458&lt;2,"Estoque moderado","Estoque confortável")))),""))</f>
        <v/>
      </c>
      <c r="J2458" s="102" t="str">
        <f>IF(CADA_PROD!C2458="","",SUMIFS(MOVI_ENTR!M:M,MOVI_ENTR!D:D,D2458))</f>
        <v/>
      </c>
      <c r="K2458" s="103" t="str">
        <f>IF(CADA_PROD!C2458="","",IFERROR($J2458/SUM($J$6:$J$1006),""))</f>
        <v/>
      </c>
      <c r="L2458" s="103" t="str">
        <f>IF(CADA_PROD!C2458="","",IFERROR(H2458/SUM($H$6:$H$1006)+P2458,""))</f>
        <v/>
      </c>
      <c r="M2458" s="102" t="str">
        <f>IF(CADA_PROD!$C2458="","",IFERROR(SUMIFS(MOVI_ENTR!M:M,MOVI_ENTR!D:D,D2458)/SUMIFS(MOVI_ENTR!I:I,MOVI_ENTR!D:D,D2458),0))</f>
        <v/>
      </c>
      <c r="N2458" s="104" t="str">
        <f>IF(CADA_PROD!C2458="","",G2458/E2458)</f>
        <v/>
      </c>
    </row>
    <row r="2459" spans="3:14">
      <c r="C2459" s="99" t="str">
        <f>IF(CADA_PROD!C2459="","",CADA_PROD!C2459)</f>
        <v/>
      </c>
      <c r="D2459" s="100" t="str">
        <f>IF(CADA_PROD!D2459="","",CADA_PROD!D2459)</f>
        <v/>
      </c>
      <c r="E2459" s="101" t="str">
        <f>IF(CADA_PROD!E2459="","",CADA_PROD!E2459)</f>
        <v/>
      </c>
      <c r="F2459" s="101" t="str">
        <f>IF(CADA_PROD!D2459="","",SUMIFS(MOVI_ENTR!I:I,MOVI_ENTR!D:D,D2459))</f>
        <v/>
      </c>
      <c r="G2459" s="101" t="str">
        <f>IF(CADA_PROD!C2459="","",SUMIFS(MOVI_SAID!H:H,MOVI_SAID!D:D,D2459))</f>
        <v/>
      </c>
      <c r="H2459" s="101" t="str">
        <f t="shared" si="56"/>
        <v/>
      </c>
      <c r="I2459" s="100" t="str">
        <f>IF(CADA_PROD!C2459="","",IFERROR(IF(H2459&lt;=0,"Sem estoque",IF(H2459/E2459&lt;0.25,"Quase sem estoque",IF(H2459/E2459&lt;1.2,"Estoque baixo",IF(H2459/E2459&lt;2,"Estoque moderado","Estoque confortável")))),""))</f>
        <v/>
      </c>
      <c r="J2459" s="102" t="str">
        <f>IF(CADA_PROD!C2459="","",SUMIFS(MOVI_ENTR!M:M,MOVI_ENTR!D:D,D2459))</f>
        <v/>
      </c>
      <c r="K2459" s="103" t="str">
        <f>IF(CADA_PROD!C2459="","",IFERROR($J2459/SUM($J$6:$J$1006),""))</f>
        <v/>
      </c>
      <c r="L2459" s="103" t="str">
        <f>IF(CADA_PROD!C2459="","",IFERROR(H2459/SUM($H$6:$H$1006)+P2459,""))</f>
        <v/>
      </c>
      <c r="M2459" s="102" t="str">
        <f>IF(CADA_PROD!$C2459="","",IFERROR(SUMIFS(MOVI_ENTR!M:M,MOVI_ENTR!D:D,D2459)/SUMIFS(MOVI_ENTR!I:I,MOVI_ENTR!D:D,D2459),0))</f>
        <v/>
      </c>
      <c r="N2459" s="104" t="str">
        <f>IF(CADA_PROD!C2459="","",G2459/E2459)</f>
        <v/>
      </c>
    </row>
    <row r="2460" spans="3:14">
      <c r="C2460" s="99" t="str">
        <f>IF(CADA_PROD!C2460="","",CADA_PROD!C2460)</f>
        <v/>
      </c>
      <c r="D2460" s="100" t="str">
        <f>IF(CADA_PROD!D2460="","",CADA_PROD!D2460)</f>
        <v/>
      </c>
      <c r="E2460" s="101" t="str">
        <f>IF(CADA_PROD!E2460="","",CADA_PROD!E2460)</f>
        <v/>
      </c>
      <c r="F2460" s="101" t="str">
        <f>IF(CADA_PROD!D2460="","",SUMIFS(MOVI_ENTR!I:I,MOVI_ENTR!D:D,D2460))</f>
        <v/>
      </c>
      <c r="G2460" s="101" t="str">
        <f>IF(CADA_PROD!C2460="","",SUMIFS(MOVI_SAID!H:H,MOVI_SAID!D:D,D2460))</f>
        <v/>
      </c>
      <c r="H2460" s="101" t="str">
        <f t="shared" si="56"/>
        <v/>
      </c>
      <c r="I2460" s="100" t="str">
        <f>IF(CADA_PROD!C2460="","",IFERROR(IF(H2460&lt;=0,"Sem estoque",IF(H2460/E2460&lt;0.25,"Quase sem estoque",IF(H2460/E2460&lt;1.2,"Estoque baixo",IF(H2460/E2460&lt;2,"Estoque moderado","Estoque confortável")))),""))</f>
        <v/>
      </c>
      <c r="J2460" s="102" t="str">
        <f>IF(CADA_PROD!C2460="","",SUMIFS(MOVI_ENTR!M:M,MOVI_ENTR!D:D,D2460))</f>
        <v/>
      </c>
      <c r="K2460" s="103" t="str">
        <f>IF(CADA_PROD!C2460="","",IFERROR($J2460/SUM($J$6:$J$1006),""))</f>
        <v/>
      </c>
      <c r="L2460" s="103" t="str">
        <f>IF(CADA_PROD!C2460="","",IFERROR(H2460/SUM($H$6:$H$1006)+P2460,""))</f>
        <v/>
      </c>
      <c r="M2460" s="102" t="str">
        <f>IF(CADA_PROD!$C2460="","",IFERROR(SUMIFS(MOVI_ENTR!M:M,MOVI_ENTR!D:D,D2460)/SUMIFS(MOVI_ENTR!I:I,MOVI_ENTR!D:D,D2460),0))</f>
        <v/>
      </c>
      <c r="N2460" s="104" t="str">
        <f>IF(CADA_PROD!C2460="","",G2460/E2460)</f>
        <v/>
      </c>
    </row>
    <row r="2461" spans="3:14">
      <c r="C2461" s="99" t="str">
        <f>IF(CADA_PROD!C2461="","",CADA_PROD!C2461)</f>
        <v/>
      </c>
      <c r="D2461" s="100" t="str">
        <f>IF(CADA_PROD!D2461="","",CADA_PROD!D2461)</f>
        <v/>
      </c>
      <c r="E2461" s="101" t="str">
        <f>IF(CADA_PROD!E2461="","",CADA_PROD!E2461)</f>
        <v/>
      </c>
      <c r="F2461" s="101" t="str">
        <f>IF(CADA_PROD!D2461="","",SUMIFS(MOVI_ENTR!I:I,MOVI_ENTR!D:D,D2461))</f>
        <v/>
      </c>
      <c r="G2461" s="101" t="str">
        <f>IF(CADA_PROD!C2461="","",SUMIFS(MOVI_SAID!H:H,MOVI_SAID!D:D,D2461))</f>
        <v/>
      </c>
      <c r="H2461" s="101" t="str">
        <f t="shared" si="56"/>
        <v/>
      </c>
      <c r="I2461" s="100" t="str">
        <f>IF(CADA_PROD!C2461="","",IFERROR(IF(H2461&lt;=0,"Sem estoque",IF(H2461/E2461&lt;0.25,"Quase sem estoque",IF(H2461/E2461&lt;1.2,"Estoque baixo",IF(H2461/E2461&lt;2,"Estoque moderado","Estoque confortável")))),""))</f>
        <v/>
      </c>
      <c r="J2461" s="102" t="str">
        <f>IF(CADA_PROD!C2461="","",SUMIFS(MOVI_ENTR!M:M,MOVI_ENTR!D:D,D2461))</f>
        <v/>
      </c>
      <c r="K2461" s="103" t="str">
        <f>IF(CADA_PROD!C2461="","",IFERROR($J2461/SUM($J$6:$J$1006),""))</f>
        <v/>
      </c>
      <c r="L2461" s="103" t="str">
        <f>IF(CADA_PROD!C2461="","",IFERROR(H2461/SUM($H$6:$H$1006)+P2461,""))</f>
        <v/>
      </c>
      <c r="M2461" s="102" t="str">
        <f>IF(CADA_PROD!$C2461="","",IFERROR(SUMIFS(MOVI_ENTR!M:M,MOVI_ENTR!D:D,D2461)/SUMIFS(MOVI_ENTR!I:I,MOVI_ENTR!D:D,D2461),0))</f>
        <v/>
      </c>
      <c r="N2461" s="104" t="str">
        <f>IF(CADA_PROD!C2461="","",G2461/E2461)</f>
        <v/>
      </c>
    </row>
    <row r="2462" spans="3:14">
      <c r="C2462" s="99" t="str">
        <f>IF(CADA_PROD!C2462="","",CADA_PROD!C2462)</f>
        <v/>
      </c>
      <c r="D2462" s="100" t="str">
        <f>IF(CADA_PROD!D2462="","",CADA_PROD!D2462)</f>
        <v/>
      </c>
      <c r="E2462" s="101" t="str">
        <f>IF(CADA_PROD!E2462="","",CADA_PROD!E2462)</f>
        <v/>
      </c>
      <c r="F2462" s="101" t="str">
        <f>IF(CADA_PROD!D2462="","",SUMIFS(MOVI_ENTR!I:I,MOVI_ENTR!D:D,D2462))</f>
        <v/>
      </c>
      <c r="G2462" s="101" t="str">
        <f>IF(CADA_PROD!C2462="","",SUMIFS(MOVI_SAID!H:H,MOVI_SAID!D:D,D2462))</f>
        <v/>
      </c>
      <c r="H2462" s="101" t="str">
        <f t="shared" si="56"/>
        <v/>
      </c>
      <c r="I2462" s="100" t="str">
        <f>IF(CADA_PROD!C2462="","",IFERROR(IF(H2462&lt;=0,"Sem estoque",IF(H2462/E2462&lt;0.25,"Quase sem estoque",IF(H2462/E2462&lt;1.2,"Estoque baixo",IF(H2462/E2462&lt;2,"Estoque moderado","Estoque confortável")))),""))</f>
        <v/>
      </c>
      <c r="J2462" s="102" t="str">
        <f>IF(CADA_PROD!C2462="","",SUMIFS(MOVI_ENTR!M:M,MOVI_ENTR!D:D,D2462))</f>
        <v/>
      </c>
      <c r="K2462" s="103" t="str">
        <f>IF(CADA_PROD!C2462="","",IFERROR($J2462/SUM($J$6:$J$1006),""))</f>
        <v/>
      </c>
      <c r="L2462" s="103" t="str">
        <f>IF(CADA_PROD!C2462="","",IFERROR(H2462/SUM($H$6:$H$1006)+P2462,""))</f>
        <v/>
      </c>
      <c r="M2462" s="102" t="str">
        <f>IF(CADA_PROD!$C2462="","",IFERROR(SUMIFS(MOVI_ENTR!M:M,MOVI_ENTR!D:D,D2462)/SUMIFS(MOVI_ENTR!I:I,MOVI_ENTR!D:D,D2462),0))</f>
        <v/>
      </c>
      <c r="N2462" s="104" t="str">
        <f>IF(CADA_PROD!C2462="","",G2462/E2462)</f>
        <v/>
      </c>
    </row>
    <row r="2463" spans="3:14">
      <c r="C2463" s="99" t="str">
        <f>IF(CADA_PROD!C2463="","",CADA_PROD!C2463)</f>
        <v/>
      </c>
      <c r="D2463" s="100" t="str">
        <f>IF(CADA_PROD!D2463="","",CADA_PROD!D2463)</f>
        <v/>
      </c>
      <c r="E2463" s="101" t="str">
        <f>IF(CADA_PROD!E2463="","",CADA_PROD!E2463)</f>
        <v/>
      </c>
      <c r="F2463" s="101" t="str">
        <f>IF(CADA_PROD!D2463="","",SUMIFS(MOVI_ENTR!I:I,MOVI_ENTR!D:D,D2463))</f>
        <v/>
      </c>
      <c r="G2463" s="101" t="str">
        <f>IF(CADA_PROD!C2463="","",SUMIFS(MOVI_SAID!H:H,MOVI_SAID!D:D,D2463))</f>
        <v/>
      </c>
      <c r="H2463" s="101" t="str">
        <f t="shared" si="56"/>
        <v/>
      </c>
      <c r="I2463" s="100" t="str">
        <f>IF(CADA_PROD!C2463="","",IFERROR(IF(H2463&lt;=0,"Sem estoque",IF(H2463/E2463&lt;0.25,"Quase sem estoque",IF(H2463/E2463&lt;1.2,"Estoque baixo",IF(H2463/E2463&lt;2,"Estoque moderado","Estoque confortável")))),""))</f>
        <v/>
      </c>
      <c r="J2463" s="102" t="str">
        <f>IF(CADA_PROD!C2463="","",SUMIFS(MOVI_ENTR!M:M,MOVI_ENTR!D:D,D2463))</f>
        <v/>
      </c>
      <c r="K2463" s="103" t="str">
        <f>IF(CADA_PROD!C2463="","",IFERROR($J2463/SUM($J$6:$J$1006),""))</f>
        <v/>
      </c>
      <c r="L2463" s="103" t="str">
        <f>IF(CADA_PROD!C2463="","",IFERROR(H2463/SUM($H$6:$H$1006)+P2463,""))</f>
        <v/>
      </c>
      <c r="M2463" s="102" t="str">
        <f>IF(CADA_PROD!$C2463="","",IFERROR(SUMIFS(MOVI_ENTR!M:M,MOVI_ENTR!D:D,D2463)/SUMIFS(MOVI_ENTR!I:I,MOVI_ENTR!D:D,D2463),0))</f>
        <v/>
      </c>
      <c r="N2463" s="104" t="str">
        <f>IF(CADA_PROD!C2463="","",G2463/E2463)</f>
        <v/>
      </c>
    </row>
    <row r="2464" spans="3:14">
      <c r="C2464" s="99" t="str">
        <f>IF(CADA_PROD!C2464="","",CADA_PROD!C2464)</f>
        <v/>
      </c>
      <c r="D2464" s="100" t="str">
        <f>IF(CADA_PROD!D2464="","",CADA_PROD!D2464)</f>
        <v/>
      </c>
      <c r="E2464" s="101" t="str">
        <f>IF(CADA_PROD!E2464="","",CADA_PROD!E2464)</f>
        <v/>
      </c>
      <c r="F2464" s="101" t="str">
        <f>IF(CADA_PROD!D2464="","",SUMIFS(MOVI_ENTR!I:I,MOVI_ENTR!D:D,D2464))</f>
        <v/>
      </c>
      <c r="G2464" s="101" t="str">
        <f>IF(CADA_PROD!C2464="","",SUMIFS(MOVI_SAID!H:H,MOVI_SAID!D:D,D2464))</f>
        <v/>
      </c>
      <c r="H2464" s="101" t="str">
        <f t="shared" si="56"/>
        <v/>
      </c>
      <c r="I2464" s="100" t="str">
        <f>IF(CADA_PROD!C2464="","",IFERROR(IF(H2464&lt;=0,"Sem estoque",IF(H2464/E2464&lt;0.25,"Quase sem estoque",IF(H2464/E2464&lt;1.2,"Estoque baixo",IF(H2464/E2464&lt;2,"Estoque moderado","Estoque confortável")))),""))</f>
        <v/>
      </c>
      <c r="J2464" s="102" t="str">
        <f>IF(CADA_PROD!C2464="","",SUMIFS(MOVI_ENTR!M:M,MOVI_ENTR!D:D,D2464))</f>
        <v/>
      </c>
      <c r="K2464" s="103" t="str">
        <f>IF(CADA_PROD!C2464="","",IFERROR($J2464/SUM($J$6:$J$1006),""))</f>
        <v/>
      </c>
      <c r="L2464" s="103" t="str">
        <f>IF(CADA_PROD!C2464="","",IFERROR(H2464/SUM($H$6:$H$1006)+P2464,""))</f>
        <v/>
      </c>
      <c r="M2464" s="102" t="str">
        <f>IF(CADA_PROD!$C2464="","",IFERROR(SUMIFS(MOVI_ENTR!M:M,MOVI_ENTR!D:D,D2464)/SUMIFS(MOVI_ENTR!I:I,MOVI_ENTR!D:D,D2464),0))</f>
        <v/>
      </c>
      <c r="N2464" s="104" t="str">
        <f>IF(CADA_PROD!C2464="","",G2464/E2464)</f>
        <v/>
      </c>
    </row>
    <row r="2465" spans="3:14">
      <c r="C2465" s="99" t="str">
        <f>IF(CADA_PROD!C2465="","",CADA_PROD!C2465)</f>
        <v/>
      </c>
      <c r="D2465" s="100" t="str">
        <f>IF(CADA_PROD!D2465="","",CADA_PROD!D2465)</f>
        <v/>
      </c>
      <c r="E2465" s="101" t="str">
        <f>IF(CADA_PROD!E2465="","",CADA_PROD!E2465)</f>
        <v/>
      </c>
      <c r="F2465" s="101" t="str">
        <f>IF(CADA_PROD!D2465="","",SUMIFS(MOVI_ENTR!I:I,MOVI_ENTR!D:D,D2465))</f>
        <v/>
      </c>
      <c r="G2465" s="101" t="str">
        <f>IF(CADA_PROD!C2465="","",SUMIFS(MOVI_SAID!H:H,MOVI_SAID!D:D,D2465))</f>
        <v/>
      </c>
      <c r="H2465" s="101" t="str">
        <f t="shared" si="56"/>
        <v/>
      </c>
      <c r="I2465" s="100" t="str">
        <f>IF(CADA_PROD!C2465="","",IFERROR(IF(H2465&lt;=0,"Sem estoque",IF(H2465/E2465&lt;0.25,"Quase sem estoque",IF(H2465/E2465&lt;1.2,"Estoque baixo",IF(H2465/E2465&lt;2,"Estoque moderado","Estoque confortável")))),""))</f>
        <v/>
      </c>
      <c r="J2465" s="102" t="str">
        <f>IF(CADA_PROD!C2465="","",SUMIFS(MOVI_ENTR!M:M,MOVI_ENTR!D:D,D2465))</f>
        <v/>
      </c>
      <c r="K2465" s="103" t="str">
        <f>IF(CADA_PROD!C2465="","",IFERROR($J2465/SUM($J$6:$J$1006),""))</f>
        <v/>
      </c>
      <c r="L2465" s="103" t="str">
        <f>IF(CADA_PROD!C2465="","",IFERROR(H2465/SUM($H$6:$H$1006)+P2465,""))</f>
        <v/>
      </c>
      <c r="M2465" s="102" t="str">
        <f>IF(CADA_PROD!$C2465="","",IFERROR(SUMIFS(MOVI_ENTR!M:M,MOVI_ENTR!D:D,D2465)/SUMIFS(MOVI_ENTR!I:I,MOVI_ENTR!D:D,D2465),0))</f>
        <v/>
      </c>
      <c r="N2465" s="104" t="str">
        <f>IF(CADA_PROD!C2465="","",G2465/E2465)</f>
        <v/>
      </c>
    </row>
    <row r="2466" spans="3:14">
      <c r="C2466" s="99" t="str">
        <f>IF(CADA_PROD!C2466="","",CADA_PROD!C2466)</f>
        <v/>
      </c>
      <c r="D2466" s="100" t="str">
        <f>IF(CADA_PROD!D2466="","",CADA_PROD!D2466)</f>
        <v/>
      </c>
      <c r="E2466" s="101" t="str">
        <f>IF(CADA_PROD!E2466="","",CADA_PROD!E2466)</f>
        <v/>
      </c>
      <c r="F2466" s="101" t="str">
        <f>IF(CADA_PROD!D2466="","",SUMIFS(MOVI_ENTR!I:I,MOVI_ENTR!D:D,D2466))</f>
        <v/>
      </c>
      <c r="G2466" s="101" t="str">
        <f>IF(CADA_PROD!C2466="","",SUMIFS(MOVI_SAID!H:H,MOVI_SAID!D:D,D2466))</f>
        <v/>
      </c>
      <c r="H2466" s="101" t="str">
        <f t="shared" si="56"/>
        <v/>
      </c>
      <c r="I2466" s="100" t="str">
        <f>IF(CADA_PROD!C2466="","",IFERROR(IF(H2466&lt;=0,"Sem estoque",IF(H2466/E2466&lt;0.25,"Quase sem estoque",IF(H2466/E2466&lt;1.2,"Estoque baixo",IF(H2466/E2466&lt;2,"Estoque moderado","Estoque confortável")))),""))</f>
        <v/>
      </c>
      <c r="J2466" s="102" t="str">
        <f>IF(CADA_PROD!C2466="","",SUMIFS(MOVI_ENTR!M:M,MOVI_ENTR!D:D,D2466))</f>
        <v/>
      </c>
      <c r="K2466" s="103" t="str">
        <f>IF(CADA_PROD!C2466="","",IFERROR($J2466/SUM($J$6:$J$1006),""))</f>
        <v/>
      </c>
      <c r="L2466" s="103" t="str">
        <f>IF(CADA_PROD!C2466="","",IFERROR(H2466/SUM($H$6:$H$1006)+P2466,""))</f>
        <v/>
      </c>
      <c r="M2466" s="102" t="str">
        <f>IF(CADA_PROD!$C2466="","",IFERROR(SUMIFS(MOVI_ENTR!M:M,MOVI_ENTR!D:D,D2466)/SUMIFS(MOVI_ENTR!I:I,MOVI_ENTR!D:D,D2466),0))</f>
        <v/>
      </c>
      <c r="N2466" s="104" t="str">
        <f>IF(CADA_PROD!C2466="","",G2466/E2466)</f>
        <v/>
      </c>
    </row>
    <row r="2467" spans="3:14">
      <c r="C2467" s="99" t="str">
        <f>IF(CADA_PROD!C2467="","",CADA_PROD!C2467)</f>
        <v/>
      </c>
      <c r="D2467" s="100" t="str">
        <f>IF(CADA_PROD!D2467="","",CADA_PROD!D2467)</f>
        <v/>
      </c>
      <c r="E2467" s="101" t="str">
        <f>IF(CADA_PROD!E2467="","",CADA_PROD!E2467)</f>
        <v/>
      </c>
      <c r="F2467" s="101" t="str">
        <f>IF(CADA_PROD!D2467="","",SUMIFS(MOVI_ENTR!I:I,MOVI_ENTR!D:D,D2467))</f>
        <v/>
      </c>
      <c r="G2467" s="101" t="str">
        <f>IF(CADA_PROD!C2467="","",SUMIFS(MOVI_SAID!H:H,MOVI_SAID!D:D,D2467))</f>
        <v/>
      </c>
      <c r="H2467" s="101" t="str">
        <f t="shared" si="56"/>
        <v/>
      </c>
      <c r="I2467" s="100" t="str">
        <f>IF(CADA_PROD!C2467="","",IFERROR(IF(H2467&lt;=0,"Sem estoque",IF(H2467/E2467&lt;0.25,"Quase sem estoque",IF(H2467/E2467&lt;1.2,"Estoque baixo",IF(H2467/E2467&lt;2,"Estoque moderado","Estoque confortável")))),""))</f>
        <v/>
      </c>
      <c r="J2467" s="102" t="str">
        <f>IF(CADA_PROD!C2467="","",SUMIFS(MOVI_ENTR!M:M,MOVI_ENTR!D:D,D2467))</f>
        <v/>
      </c>
      <c r="K2467" s="103" t="str">
        <f>IF(CADA_PROD!C2467="","",IFERROR($J2467/SUM($J$6:$J$1006),""))</f>
        <v/>
      </c>
      <c r="L2467" s="103" t="str">
        <f>IF(CADA_PROD!C2467="","",IFERROR(H2467/SUM($H$6:$H$1006)+P2467,""))</f>
        <v/>
      </c>
      <c r="M2467" s="102" t="str">
        <f>IF(CADA_PROD!$C2467="","",IFERROR(SUMIFS(MOVI_ENTR!M:M,MOVI_ENTR!D:D,D2467)/SUMIFS(MOVI_ENTR!I:I,MOVI_ENTR!D:D,D2467),0))</f>
        <v/>
      </c>
      <c r="N2467" s="104" t="str">
        <f>IF(CADA_PROD!C2467="","",G2467/E2467)</f>
        <v/>
      </c>
    </row>
    <row r="2468" spans="3:14">
      <c r="C2468" s="99" t="str">
        <f>IF(CADA_PROD!C2468="","",CADA_PROD!C2468)</f>
        <v/>
      </c>
      <c r="D2468" s="100" t="str">
        <f>IF(CADA_PROD!D2468="","",CADA_PROD!D2468)</f>
        <v/>
      </c>
      <c r="E2468" s="101" t="str">
        <f>IF(CADA_PROD!E2468="","",CADA_PROD!E2468)</f>
        <v/>
      </c>
      <c r="F2468" s="101" t="str">
        <f>IF(CADA_PROD!D2468="","",SUMIFS(MOVI_ENTR!I:I,MOVI_ENTR!D:D,D2468))</f>
        <v/>
      </c>
      <c r="G2468" s="101" t="str">
        <f>IF(CADA_PROD!C2468="","",SUMIFS(MOVI_SAID!H:H,MOVI_SAID!D:D,D2468))</f>
        <v/>
      </c>
      <c r="H2468" s="101" t="str">
        <f t="shared" si="56"/>
        <v/>
      </c>
      <c r="I2468" s="100" t="str">
        <f>IF(CADA_PROD!C2468="","",IFERROR(IF(H2468&lt;=0,"Sem estoque",IF(H2468/E2468&lt;0.25,"Quase sem estoque",IF(H2468/E2468&lt;1.2,"Estoque baixo",IF(H2468/E2468&lt;2,"Estoque moderado","Estoque confortável")))),""))</f>
        <v/>
      </c>
      <c r="J2468" s="102" t="str">
        <f>IF(CADA_PROD!C2468="","",SUMIFS(MOVI_ENTR!M:M,MOVI_ENTR!D:D,D2468))</f>
        <v/>
      </c>
      <c r="K2468" s="103" t="str">
        <f>IF(CADA_PROD!C2468="","",IFERROR($J2468/SUM($J$6:$J$1006),""))</f>
        <v/>
      </c>
      <c r="L2468" s="103" t="str">
        <f>IF(CADA_PROD!C2468="","",IFERROR(H2468/SUM($H$6:$H$1006)+P2468,""))</f>
        <v/>
      </c>
      <c r="M2468" s="102" t="str">
        <f>IF(CADA_PROD!$C2468="","",IFERROR(SUMIFS(MOVI_ENTR!M:M,MOVI_ENTR!D:D,D2468)/SUMIFS(MOVI_ENTR!I:I,MOVI_ENTR!D:D,D2468),0))</f>
        <v/>
      </c>
      <c r="N2468" s="104" t="str">
        <f>IF(CADA_PROD!C2468="","",G2468/E2468)</f>
        <v/>
      </c>
    </row>
    <row r="2469" spans="3:14">
      <c r="C2469" s="99" t="str">
        <f>IF(CADA_PROD!C2469="","",CADA_PROD!C2469)</f>
        <v/>
      </c>
      <c r="D2469" s="100" t="str">
        <f>IF(CADA_PROD!D2469="","",CADA_PROD!D2469)</f>
        <v/>
      </c>
      <c r="E2469" s="101" t="str">
        <f>IF(CADA_PROD!E2469="","",CADA_PROD!E2469)</f>
        <v/>
      </c>
      <c r="F2469" s="101" t="str">
        <f>IF(CADA_PROD!D2469="","",SUMIFS(MOVI_ENTR!I:I,MOVI_ENTR!D:D,D2469))</f>
        <v/>
      </c>
      <c r="G2469" s="101" t="str">
        <f>IF(CADA_PROD!C2469="","",SUMIFS(MOVI_SAID!H:H,MOVI_SAID!D:D,D2469))</f>
        <v/>
      </c>
      <c r="H2469" s="101" t="str">
        <f t="shared" si="56"/>
        <v/>
      </c>
      <c r="I2469" s="100" t="str">
        <f>IF(CADA_PROD!C2469="","",IFERROR(IF(H2469&lt;=0,"Sem estoque",IF(H2469/E2469&lt;0.25,"Quase sem estoque",IF(H2469/E2469&lt;1.2,"Estoque baixo",IF(H2469/E2469&lt;2,"Estoque moderado","Estoque confortável")))),""))</f>
        <v/>
      </c>
      <c r="J2469" s="102" t="str">
        <f>IF(CADA_PROD!C2469="","",SUMIFS(MOVI_ENTR!M:M,MOVI_ENTR!D:D,D2469))</f>
        <v/>
      </c>
      <c r="K2469" s="103" t="str">
        <f>IF(CADA_PROD!C2469="","",IFERROR($J2469/SUM($J$6:$J$1006),""))</f>
        <v/>
      </c>
      <c r="L2469" s="103" t="str">
        <f>IF(CADA_PROD!C2469="","",IFERROR(H2469/SUM($H$6:$H$1006)+P2469,""))</f>
        <v/>
      </c>
      <c r="M2469" s="102" t="str">
        <f>IF(CADA_PROD!$C2469="","",IFERROR(SUMIFS(MOVI_ENTR!M:M,MOVI_ENTR!D:D,D2469)/SUMIFS(MOVI_ENTR!I:I,MOVI_ENTR!D:D,D2469),0))</f>
        <v/>
      </c>
      <c r="N2469" s="104" t="str">
        <f>IF(CADA_PROD!C2469="","",G2469/E2469)</f>
        <v/>
      </c>
    </row>
    <row r="2470" spans="3:14">
      <c r="C2470" s="99" t="str">
        <f>IF(CADA_PROD!C2470="","",CADA_PROD!C2470)</f>
        <v/>
      </c>
      <c r="D2470" s="100" t="str">
        <f>IF(CADA_PROD!D2470="","",CADA_PROD!D2470)</f>
        <v/>
      </c>
      <c r="E2470" s="101" t="str">
        <f>IF(CADA_PROD!E2470="","",CADA_PROD!E2470)</f>
        <v/>
      </c>
      <c r="F2470" s="101" t="str">
        <f>IF(CADA_PROD!D2470="","",SUMIFS(MOVI_ENTR!I:I,MOVI_ENTR!D:D,D2470))</f>
        <v/>
      </c>
      <c r="G2470" s="101" t="str">
        <f>IF(CADA_PROD!C2470="","",SUMIFS(MOVI_SAID!H:H,MOVI_SAID!D:D,D2470))</f>
        <v/>
      </c>
      <c r="H2470" s="101" t="str">
        <f t="shared" si="56"/>
        <v/>
      </c>
      <c r="I2470" s="100" t="str">
        <f>IF(CADA_PROD!C2470="","",IFERROR(IF(H2470&lt;=0,"Sem estoque",IF(H2470/E2470&lt;0.25,"Quase sem estoque",IF(H2470/E2470&lt;1.2,"Estoque baixo",IF(H2470/E2470&lt;2,"Estoque moderado","Estoque confortável")))),""))</f>
        <v/>
      </c>
      <c r="J2470" s="102" t="str">
        <f>IF(CADA_PROD!C2470="","",SUMIFS(MOVI_ENTR!M:M,MOVI_ENTR!D:D,D2470))</f>
        <v/>
      </c>
      <c r="K2470" s="103" t="str">
        <f>IF(CADA_PROD!C2470="","",IFERROR($J2470/SUM($J$6:$J$1006),""))</f>
        <v/>
      </c>
      <c r="L2470" s="103" t="str">
        <f>IF(CADA_PROD!C2470="","",IFERROR(H2470/SUM($H$6:$H$1006)+P2470,""))</f>
        <v/>
      </c>
      <c r="M2470" s="102" t="str">
        <f>IF(CADA_PROD!$C2470="","",IFERROR(SUMIFS(MOVI_ENTR!M:M,MOVI_ENTR!D:D,D2470)/SUMIFS(MOVI_ENTR!I:I,MOVI_ENTR!D:D,D2470),0))</f>
        <v/>
      </c>
      <c r="N2470" s="104" t="str">
        <f>IF(CADA_PROD!C2470="","",G2470/E2470)</f>
        <v/>
      </c>
    </row>
    <row r="2471" spans="3:14">
      <c r="C2471" s="99" t="str">
        <f>IF(CADA_PROD!C2471="","",CADA_PROD!C2471)</f>
        <v/>
      </c>
      <c r="D2471" s="100" t="str">
        <f>IF(CADA_PROD!D2471="","",CADA_PROD!D2471)</f>
        <v/>
      </c>
      <c r="E2471" s="101" t="str">
        <f>IF(CADA_PROD!E2471="","",CADA_PROD!E2471)</f>
        <v/>
      </c>
      <c r="F2471" s="101" t="str">
        <f>IF(CADA_PROD!D2471="","",SUMIFS(MOVI_ENTR!I:I,MOVI_ENTR!D:D,D2471))</f>
        <v/>
      </c>
      <c r="G2471" s="101" t="str">
        <f>IF(CADA_PROD!C2471="","",SUMIFS(MOVI_SAID!H:H,MOVI_SAID!D:D,D2471))</f>
        <v/>
      </c>
      <c r="H2471" s="101" t="str">
        <f t="shared" si="56"/>
        <v/>
      </c>
      <c r="I2471" s="100" t="str">
        <f>IF(CADA_PROD!C2471="","",IFERROR(IF(H2471&lt;=0,"Sem estoque",IF(H2471/E2471&lt;0.25,"Quase sem estoque",IF(H2471/E2471&lt;1.2,"Estoque baixo",IF(H2471/E2471&lt;2,"Estoque moderado","Estoque confortável")))),""))</f>
        <v/>
      </c>
      <c r="J2471" s="102" t="str">
        <f>IF(CADA_PROD!C2471="","",SUMIFS(MOVI_ENTR!M:M,MOVI_ENTR!D:D,D2471))</f>
        <v/>
      </c>
      <c r="K2471" s="103" t="str">
        <f>IF(CADA_PROD!C2471="","",IFERROR($J2471/SUM($J$6:$J$1006),""))</f>
        <v/>
      </c>
      <c r="L2471" s="103" t="str">
        <f>IF(CADA_PROD!C2471="","",IFERROR(H2471/SUM($H$6:$H$1006)+P2471,""))</f>
        <v/>
      </c>
      <c r="M2471" s="102" t="str">
        <f>IF(CADA_PROD!$C2471="","",IFERROR(SUMIFS(MOVI_ENTR!M:M,MOVI_ENTR!D:D,D2471)/SUMIFS(MOVI_ENTR!I:I,MOVI_ENTR!D:D,D2471),0))</f>
        <v/>
      </c>
      <c r="N2471" s="104" t="str">
        <f>IF(CADA_PROD!C2471="","",G2471/E2471)</f>
        <v/>
      </c>
    </row>
    <row r="2472" spans="3:14">
      <c r="C2472" s="99" t="str">
        <f>IF(CADA_PROD!C2472="","",CADA_PROD!C2472)</f>
        <v/>
      </c>
      <c r="D2472" s="100" t="str">
        <f>IF(CADA_PROD!D2472="","",CADA_PROD!D2472)</f>
        <v/>
      </c>
      <c r="E2472" s="101" t="str">
        <f>IF(CADA_PROD!E2472="","",CADA_PROD!E2472)</f>
        <v/>
      </c>
      <c r="F2472" s="101" t="str">
        <f>IF(CADA_PROD!D2472="","",SUMIFS(MOVI_ENTR!I:I,MOVI_ENTR!D:D,D2472))</f>
        <v/>
      </c>
      <c r="G2472" s="101" t="str">
        <f>IF(CADA_PROD!C2472="","",SUMIFS(MOVI_SAID!H:H,MOVI_SAID!D:D,D2472))</f>
        <v/>
      </c>
      <c r="H2472" s="101" t="str">
        <f t="shared" si="56"/>
        <v/>
      </c>
      <c r="I2472" s="100" t="str">
        <f>IF(CADA_PROD!C2472="","",IFERROR(IF(H2472&lt;=0,"Sem estoque",IF(H2472/E2472&lt;0.25,"Quase sem estoque",IF(H2472/E2472&lt;1.2,"Estoque baixo",IF(H2472/E2472&lt;2,"Estoque moderado","Estoque confortável")))),""))</f>
        <v/>
      </c>
      <c r="J2472" s="102" t="str">
        <f>IF(CADA_PROD!C2472="","",SUMIFS(MOVI_ENTR!M:M,MOVI_ENTR!D:D,D2472))</f>
        <v/>
      </c>
      <c r="K2472" s="103" t="str">
        <f>IF(CADA_PROD!C2472="","",IFERROR($J2472/SUM($J$6:$J$1006),""))</f>
        <v/>
      </c>
      <c r="L2472" s="103" t="str">
        <f>IF(CADA_PROD!C2472="","",IFERROR(H2472/SUM($H$6:$H$1006)+P2472,""))</f>
        <v/>
      </c>
      <c r="M2472" s="102" t="str">
        <f>IF(CADA_PROD!$C2472="","",IFERROR(SUMIFS(MOVI_ENTR!M:M,MOVI_ENTR!D:D,D2472)/SUMIFS(MOVI_ENTR!I:I,MOVI_ENTR!D:D,D2472),0))</f>
        <v/>
      </c>
      <c r="N2472" s="104" t="str">
        <f>IF(CADA_PROD!C2472="","",G2472/E2472)</f>
        <v/>
      </c>
    </row>
    <row r="2473" spans="3:14">
      <c r="C2473" s="99" t="str">
        <f>IF(CADA_PROD!C2473="","",CADA_PROD!C2473)</f>
        <v/>
      </c>
      <c r="D2473" s="100" t="str">
        <f>IF(CADA_PROD!D2473="","",CADA_PROD!D2473)</f>
        <v/>
      </c>
      <c r="E2473" s="101" t="str">
        <f>IF(CADA_PROD!E2473="","",CADA_PROD!E2473)</f>
        <v/>
      </c>
      <c r="F2473" s="101" t="str">
        <f>IF(CADA_PROD!D2473="","",SUMIFS(MOVI_ENTR!I:I,MOVI_ENTR!D:D,D2473))</f>
        <v/>
      </c>
      <c r="G2473" s="101" t="str">
        <f>IF(CADA_PROD!C2473="","",SUMIFS(MOVI_SAID!H:H,MOVI_SAID!D:D,D2473))</f>
        <v/>
      </c>
      <c r="H2473" s="101" t="str">
        <f t="shared" si="56"/>
        <v/>
      </c>
      <c r="I2473" s="100" t="str">
        <f>IF(CADA_PROD!C2473="","",IFERROR(IF(H2473&lt;=0,"Sem estoque",IF(H2473/E2473&lt;0.25,"Quase sem estoque",IF(H2473/E2473&lt;1.2,"Estoque baixo",IF(H2473/E2473&lt;2,"Estoque moderado","Estoque confortável")))),""))</f>
        <v/>
      </c>
      <c r="J2473" s="102" t="str">
        <f>IF(CADA_PROD!C2473="","",SUMIFS(MOVI_ENTR!M:M,MOVI_ENTR!D:D,D2473))</f>
        <v/>
      </c>
      <c r="K2473" s="103" t="str">
        <f>IF(CADA_PROD!C2473="","",IFERROR($J2473/SUM($J$6:$J$1006),""))</f>
        <v/>
      </c>
      <c r="L2473" s="103" t="str">
        <f>IF(CADA_PROD!C2473="","",IFERROR(H2473/SUM($H$6:$H$1006)+P2473,""))</f>
        <v/>
      </c>
      <c r="M2473" s="102" t="str">
        <f>IF(CADA_PROD!$C2473="","",IFERROR(SUMIFS(MOVI_ENTR!M:M,MOVI_ENTR!D:D,D2473)/SUMIFS(MOVI_ENTR!I:I,MOVI_ENTR!D:D,D2473),0))</f>
        <v/>
      </c>
      <c r="N2473" s="104" t="str">
        <f>IF(CADA_PROD!C2473="","",G2473/E2473)</f>
        <v/>
      </c>
    </row>
    <row r="2474" spans="3:14">
      <c r="C2474" s="99" t="str">
        <f>IF(CADA_PROD!C2474="","",CADA_PROD!C2474)</f>
        <v/>
      </c>
      <c r="D2474" s="100" t="str">
        <f>IF(CADA_PROD!D2474="","",CADA_PROD!D2474)</f>
        <v/>
      </c>
      <c r="E2474" s="101" t="str">
        <f>IF(CADA_PROD!E2474="","",CADA_PROD!E2474)</f>
        <v/>
      </c>
      <c r="F2474" s="101" t="str">
        <f>IF(CADA_PROD!D2474="","",SUMIFS(MOVI_ENTR!I:I,MOVI_ENTR!D:D,D2474))</f>
        <v/>
      </c>
      <c r="G2474" s="101" t="str">
        <f>IF(CADA_PROD!C2474="","",SUMIFS(MOVI_SAID!H:H,MOVI_SAID!D:D,D2474))</f>
        <v/>
      </c>
      <c r="H2474" s="101" t="str">
        <f t="shared" si="56"/>
        <v/>
      </c>
      <c r="I2474" s="100" t="str">
        <f>IF(CADA_PROD!C2474="","",IFERROR(IF(H2474&lt;=0,"Sem estoque",IF(H2474/E2474&lt;0.25,"Quase sem estoque",IF(H2474/E2474&lt;1.2,"Estoque baixo",IF(H2474/E2474&lt;2,"Estoque moderado","Estoque confortável")))),""))</f>
        <v/>
      </c>
      <c r="J2474" s="102" t="str">
        <f>IF(CADA_PROD!C2474="","",SUMIFS(MOVI_ENTR!M:M,MOVI_ENTR!D:D,D2474))</f>
        <v/>
      </c>
      <c r="K2474" s="103" t="str">
        <f>IF(CADA_PROD!C2474="","",IFERROR($J2474/SUM($J$6:$J$1006),""))</f>
        <v/>
      </c>
      <c r="L2474" s="103" t="str">
        <f>IF(CADA_PROD!C2474="","",IFERROR(H2474/SUM($H$6:$H$1006)+P2474,""))</f>
        <v/>
      </c>
      <c r="M2474" s="102" t="str">
        <f>IF(CADA_PROD!$C2474="","",IFERROR(SUMIFS(MOVI_ENTR!M:M,MOVI_ENTR!D:D,D2474)/SUMIFS(MOVI_ENTR!I:I,MOVI_ENTR!D:D,D2474),0))</f>
        <v/>
      </c>
      <c r="N2474" s="104" t="str">
        <f>IF(CADA_PROD!C2474="","",G2474/E2474)</f>
        <v/>
      </c>
    </row>
    <row r="2475" spans="3:14">
      <c r="C2475" s="99" t="str">
        <f>IF(CADA_PROD!C2475="","",CADA_PROD!C2475)</f>
        <v/>
      </c>
      <c r="D2475" s="100" t="str">
        <f>IF(CADA_PROD!D2475="","",CADA_PROD!D2475)</f>
        <v/>
      </c>
      <c r="E2475" s="101" t="str">
        <f>IF(CADA_PROD!E2475="","",CADA_PROD!E2475)</f>
        <v/>
      </c>
      <c r="F2475" s="101" t="str">
        <f>IF(CADA_PROD!D2475="","",SUMIFS(MOVI_ENTR!I:I,MOVI_ENTR!D:D,D2475))</f>
        <v/>
      </c>
      <c r="G2475" s="101" t="str">
        <f>IF(CADA_PROD!C2475="","",SUMIFS(MOVI_SAID!H:H,MOVI_SAID!D:D,D2475))</f>
        <v/>
      </c>
      <c r="H2475" s="101" t="str">
        <f t="shared" ref="H2475:H2538" si="57">IFERROR(F2475-G2475,"")</f>
        <v/>
      </c>
      <c r="I2475" s="100" t="str">
        <f>IF(CADA_PROD!C2475="","",IFERROR(IF(H2475&lt;=0,"Sem estoque",IF(H2475/E2475&lt;0.25,"Quase sem estoque",IF(H2475/E2475&lt;1.2,"Estoque baixo",IF(H2475/E2475&lt;2,"Estoque moderado","Estoque confortável")))),""))</f>
        <v/>
      </c>
      <c r="J2475" s="102" t="str">
        <f>IF(CADA_PROD!C2475="","",SUMIFS(MOVI_ENTR!M:M,MOVI_ENTR!D:D,D2475))</f>
        <v/>
      </c>
      <c r="K2475" s="103" t="str">
        <f>IF(CADA_PROD!C2475="","",IFERROR($J2475/SUM($J$6:$J$1006),""))</f>
        <v/>
      </c>
      <c r="L2475" s="103" t="str">
        <f>IF(CADA_PROD!C2475="","",IFERROR(H2475/SUM($H$6:$H$1006)+P2475,""))</f>
        <v/>
      </c>
      <c r="M2475" s="102" t="str">
        <f>IF(CADA_PROD!$C2475="","",IFERROR(SUMIFS(MOVI_ENTR!M:M,MOVI_ENTR!D:D,D2475)/SUMIFS(MOVI_ENTR!I:I,MOVI_ENTR!D:D,D2475),0))</f>
        <v/>
      </c>
      <c r="N2475" s="104" t="str">
        <f>IF(CADA_PROD!C2475="","",G2475/E2475)</f>
        <v/>
      </c>
    </row>
    <row r="2476" spans="3:14">
      <c r="C2476" s="99" t="str">
        <f>IF(CADA_PROD!C2476="","",CADA_PROD!C2476)</f>
        <v/>
      </c>
      <c r="D2476" s="100" t="str">
        <f>IF(CADA_PROD!D2476="","",CADA_PROD!D2476)</f>
        <v/>
      </c>
      <c r="E2476" s="101" t="str">
        <f>IF(CADA_PROD!E2476="","",CADA_PROD!E2476)</f>
        <v/>
      </c>
      <c r="F2476" s="101" t="str">
        <f>IF(CADA_PROD!D2476="","",SUMIFS(MOVI_ENTR!I:I,MOVI_ENTR!D:D,D2476))</f>
        <v/>
      </c>
      <c r="G2476" s="101" t="str">
        <f>IF(CADA_PROD!C2476="","",SUMIFS(MOVI_SAID!H:H,MOVI_SAID!D:D,D2476))</f>
        <v/>
      </c>
      <c r="H2476" s="101" t="str">
        <f t="shared" si="57"/>
        <v/>
      </c>
      <c r="I2476" s="100" t="str">
        <f>IF(CADA_PROD!C2476="","",IFERROR(IF(H2476&lt;=0,"Sem estoque",IF(H2476/E2476&lt;0.25,"Quase sem estoque",IF(H2476/E2476&lt;1.2,"Estoque baixo",IF(H2476/E2476&lt;2,"Estoque moderado","Estoque confortável")))),""))</f>
        <v/>
      </c>
      <c r="J2476" s="102" t="str">
        <f>IF(CADA_PROD!C2476="","",SUMIFS(MOVI_ENTR!M:M,MOVI_ENTR!D:D,D2476))</f>
        <v/>
      </c>
      <c r="K2476" s="103" t="str">
        <f>IF(CADA_PROD!C2476="","",IFERROR($J2476/SUM($J$6:$J$1006),""))</f>
        <v/>
      </c>
      <c r="L2476" s="103" t="str">
        <f>IF(CADA_PROD!C2476="","",IFERROR(H2476/SUM($H$6:$H$1006)+P2476,""))</f>
        <v/>
      </c>
      <c r="M2476" s="102" t="str">
        <f>IF(CADA_PROD!$C2476="","",IFERROR(SUMIFS(MOVI_ENTR!M:M,MOVI_ENTR!D:D,D2476)/SUMIFS(MOVI_ENTR!I:I,MOVI_ENTR!D:D,D2476),0))</f>
        <v/>
      </c>
      <c r="N2476" s="104" t="str">
        <f>IF(CADA_PROD!C2476="","",G2476/E2476)</f>
        <v/>
      </c>
    </row>
    <row r="2477" spans="3:14">
      <c r="C2477" s="99" t="str">
        <f>IF(CADA_PROD!C2477="","",CADA_PROD!C2477)</f>
        <v/>
      </c>
      <c r="D2477" s="100" t="str">
        <f>IF(CADA_PROD!D2477="","",CADA_PROD!D2477)</f>
        <v/>
      </c>
      <c r="E2477" s="101" t="str">
        <f>IF(CADA_PROD!E2477="","",CADA_PROD!E2477)</f>
        <v/>
      </c>
      <c r="F2477" s="101" t="str">
        <f>IF(CADA_PROD!D2477="","",SUMIFS(MOVI_ENTR!I:I,MOVI_ENTR!D:D,D2477))</f>
        <v/>
      </c>
      <c r="G2477" s="101" t="str">
        <f>IF(CADA_PROD!C2477="","",SUMIFS(MOVI_SAID!H:H,MOVI_SAID!D:D,D2477))</f>
        <v/>
      </c>
      <c r="H2477" s="101" t="str">
        <f t="shared" si="57"/>
        <v/>
      </c>
      <c r="I2477" s="100" t="str">
        <f>IF(CADA_PROD!C2477="","",IFERROR(IF(H2477&lt;=0,"Sem estoque",IF(H2477/E2477&lt;0.25,"Quase sem estoque",IF(H2477/E2477&lt;1.2,"Estoque baixo",IF(H2477/E2477&lt;2,"Estoque moderado","Estoque confortável")))),""))</f>
        <v/>
      </c>
      <c r="J2477" s="102" t="str">
        <f>IF(CADA_PROD!C2477="","",SUMIFS(MOVI_ENTR!M:M,MOVI_ENTR!D:D,D2477))</f>
        <v/>
      </c>
      <c r="K2477" s="103" t="str">
        <f>IF(CADA_PROD!C2477="","",IFERROR($J2477/SUM($J$6:$J$1006),""))</f>
        <v/>
      </c>
      <c r="L2477" s="103" t="str">
        <f>IF(CADA_PROD!C2477="","",IFERROR(H2477/SUM($H$6:$H$1006)+P2477,""))</f>
        <v/>
      </c>
      <c r="M2477" s="102" t="str">
        <f>IF(CADA_PROD!$C2477="","",IFERROR(SUMIFS(MOVI_ENTR!M:M,MOVI_ENTR!D:D,D2477)/SUMIFS(MOVI_ENTR!I:I,MOVI_ENTR!D:D,D2477),0))</f>
        <v/>
      </c>
      <c r="N2477" s="104" t="str">
        <f>IF(CADA_PROD!C2477="","",G2477/E2477)</f>
        <v/>
      </c>
    </row>
    <row r="2478" spans="3:14">
      <c r="C2478" s="99" t="str">
        <f>IF(CADA_PROD!C2478="","",CADA_PROD!C2478)</f>
        <v/>
      </c>
      <c r="D2478" s="100" t="str">
        <f>IF(CADA_PROD!D2478="","",CADA_PROD!D2478)</f>
        <v/>
      </c>
      <c r="E2478" s="101" t="str">
        <f>IF(CADA_PROD!E2478="","",CADA_PROD!E2478)</f>
        <v/>
      </c>
      <c r="F2478" s="101" t="str">
        <f>IF(CADA_PROD!D2478="","",SUMIFS(MOVI_ENTR!I:I,MOVI_ENTR!D:D,D2478))</f>
        <v/>
      </c>
      <c r="G2478" s="101" t="str">
        <f>IF(CADA_PROD!C2478="","",SUMIFS(MOVI_SAID!H:H,MOVI_SAID!D:D,D2478))</f>
        <v/>
      </c>
      <c r="H2478" s="101" t="str">
        <f t="shared" si="57"/>
        <v/>
      </c>
      <c r="I2478" s="100" t="str">
        <f>IF(CADA_PROD!C2478="","",IFERROR(IF(H2478&lt;=0,"Sem estoque",IF(H2478/E2478&lt;0.25,"Quase sem estoque",IF(H2478/E2478&lt;1.2,"Estoque baixo",IF(H2478/E2478&lt;2,"Estoque moderado","Estoque confortável")))),""))</f>
        <v/>
      </c>
      <c r="J2478" s="102" t="str">
        <f>IF(CADA_PROD!C2478="","",SUMIFS(MOVI_ENTR!M:M,MOVI_ENTR!D:D,D2478))</f>
        <v/>
      </c>
      <c r="K2478" s="103" t="str">
        <f>IF(CADA_PROD!C2478="","",IFERROR($J2478/SUM($J$6:$J$1006),""))</f>
        <v/>
      </c>
      <c r="L2478" s="103" t="str">
        <f>IF(CADA_PROD!C2478="","",IFERROR(H2478/SUM($H$6:$H$1006)+P2478,""))</f>
        <v/>
      </c>
      <c r="M2478" s="102" t="str">
        <f>IF(CADA_PROD!$C2478="","",IFERROR(SUMIFS(MOVI_ENTR!M:M,MOVI_ENTR!D:D,D2478)/SUMIFS(MOVI_ENTR!I:I,MOVI_ENTR!D:D,D2478),0))</f>
        <v/>
      </c>
      <c r="N2478" s="104" t="str">
        <f>IF(CADA_PROD!C2478="","",G2478/E2478)</f>
        <v/>
      </c>
    </row>
    <row r="2479" spans="3:14">
      <c r="C2479" s="99" t="str">
        <f>IF(CADA_PROD!C2479="","",CADA_PROD!C2479)</f>
        <v/>
      </c>
      <c r="D2479" s="100" t="str">
        <f>IF(CADA_PROD!D2479="","",CADA_PROD!D2479)</f>
        <v/>
      </c>
      <c r="E2479" s="101" t="str">
        <f>IF(CADA_PROD!E2479="","",CADA_PROD!E2479)</f>
        <v/>
      </c>
      <c r="F2479" s="101" t="str">
        <f>IF(CADA_PROD!D2479="","",SUMIFS(MOVI_ENTR!I:I,MOVI_ENTR!D:D,D2479))</f>
        <v/>
      </c>
      <c r="G2479" s="101" t="str">
        <f>IF(CADA_PROD!C2479="","",SUMIFS(MOVI_SAID!H:H,MOVI_SAID!D:D,D2479))</f>
        <v/>
      </c>
      <c r="H2479" s="101" t="str">
        <f t="shared" si="57"/>
        <v/>
      </c>
      <c r="I2479" s="100" t="str">
        <f>IF(CADA_PROD!C2479="","",IFERROR(IF(H2479&lt;=0,"Sem estoque",IF(H2479/E2479&lt;0.25,"Quase sem estoque",IF(H2479/E2479&lt;1.2,"Estoque baixo",IF(H2479/E2479&lt;2,"Estoque moderado","Estoque confortável")))),""))</f>
        <v/>
      </c>
      <c r="J2479" s="102" t="str">
        <f>IF(CADA_PROD!C2479="","",SUMIFS(MOVI_ENTR!M:M,MOVI_ENTR!D:D,D2479))</f>
        <v/>
      </c>
      <c r="K2479" s="103" t="str">
        <f>IF(CADA_PROD!C2479="","",IFERROR($J2479/SUM($J$6:$J$1006),""))</f>
        <v/>
      </c>
      <c r="L2479" s="103" t="str">
        <f>IF(CADA_PROD!C2479="","",IFERROR(H2479/SUM($H$6:$H$1006)+P2479,""))</f>
        <v/>
      </c>
      <c r="M2479" s="102" t="str">
        <f>IF(CADA_PROD!$C2479="","",IFERROR(SUMIFS(MOVI_ENTR!M:M,MOVI_ENTR!D:D,D2479)/SUMIFS(MOVI_ENTR!I:I,MOVI_ENTR!D:D,D2479),0))</f>
        <v/>
      </c>
      <c r="N2479" s="104" t="str">
        <f>IF(CADA_PROD!C2479="","",G2479/E2479)</f>
        <v/>
      </c>
    </row>
    <row r="2480" spans="3:14">
      <c r="C2480" s="99" t="str">
        <f>IF(CADA_PROD!C2480="","",CADA_PROD!C2480)</f>
        <v/>
      </c>
      <c r="D2480" s="100" t="str">
        <f>IF(CADA_PROD!D2480="","",CADA_PROD!D2480)</f>
        <v/>
      </c>
      <c r="E2480" s="101" t="str">
        <f>IF(CADA_PROD!E2480="","",CADA_PROD!E2480)</f>
        <v/>
      </c>
      <c r="F2480" s="101" t="str">
        <f>IF(CADA_PROD!D2480="","",SUMIFS(MOVI_ENTR!I:I,MOVI_ENTR!D:D,D2480))</f>
        <v/>
      </c>
      <c r="G2480" s="101" t="str">
        <f>IF(CADA_PROD!C2480="","",SUMIFS(MOVI_SAID!H:H,MOVI_SAID!D:D,D2480))</f>
        <v/>
      </c>
      <c r="H2480" s="101" t="str">
        <f t="shared" si="57"/>
        <v/>
      </c>
      <c r="I2480" s="100" t="str">
        <f>IF(CADA_PROD!C2480="","",IFERROR(IF(H2480&lt;=0,"Sem estoque",IF(H2480/E2480&lt;0.25,"Quase sem estoque",IF(H2480/E2480&lt;1.2,"Estoque baixo",IF(H2480/E2480&lt;2,"Estoque moderado","Estoque confortável")))),""))</f>
        <v/>
      </c>
      <c r="J2480" s="102" t="str">
        <f>IF(CADA_PROD!C2480="","",SUMIFS(MOVI_ENTR!M:M,MOVI_ENTR!D:D,D2480))</f>
        <v/>
      </c>
      <c r="K2480" s="103" t="str">
        <f>IF(CADA_PROD!C2480="","",IFERROR($J2480/SUM($J$6:$J$1006),""))</f>
        <v/>
      </c>
      <c r="L2480" s="103" t="str">
        <f>IF(CADA_PROD!C2480="","",IFERROR(H2480/SUM($H$6:$H$1006)+P2480,""))</f>
        <v/>
      </c>
      <c r="M2480" s="102" t="str">
        <f>IF(CADA_PROD!$C2480="","",IFERROR(SUMIFS(MOVI_ENTR!M:M,MOVI_ENTR!D:D,D2480)/SUMIFS(MOVI_ENTR!I:I,MOVI_ENTR!D:D,D2480),0))</f>
        <v/>
      </c>
      <c r="N2480" s="104" t="str">
        <f>IF(CADA_PROD!C2480="","",G2480/E2480)</f>
        <v/>
      </c>
    </row>
    <row r="2481" spans="3:14">
      <c r="C2481" s="99" t="str">
        <f>IF(CADA_PROD!C2481="","",CADA_PROD!C2481)</f>
        <v/>
      </c>
      <c r="D2481" s="100" t="str">
        <f>IF(CADA_PROD!D2481="","",CADA_PROD!D2481)</f>
        <v/>
      </c>
      <c r="E2481" s="101" t="str">
        <f>IF(CADA_PROD!E2481="","",CADA_PROD!E2481)</f>
        <v/>
      </c>
      <c r="F2481" s="101" t="str">
        <f>IF(CADA_PROD!D2481="","",SUMIFS(MOVI_ENTR!I:I,MOVI_ENTR!D:D,D2481))</f>
        <v/>
      </c>
      <c r="G2481" s="101" t="str">
        <f>IF(CADA_PROD!C2481="","",SUMIFS(MOVI_SAID!H:H,MOVI_SAID!D:D,D2481))</f>
        <v/>
      </c>
      <c r="H2481" s="101" t="str">
        <f t="shared" si="57"/>
        <v/>
      </c>
      <c r="I2481" s="100" t="str">
        <f>IF(CADA_PROD!C2481="","",IFERROR(IF(H2481&lt;=0,"Sem estoque",IF(H2481/E2481&lt;0.25,"Quase sem estoque",IF(H2481/E2481&lt;1.2,"Estoque baixo",IF(H2481/E2481&lt;2,"Estoque moderado","Estoque confortável")))),""))</f>
        <v/>
      </c>
      <c r="J2481" s="102" t="str">
        <f>IF(CADA_PROD!C2481="","",SUMIFS(MOVI_ENTR!M:M,MOVI_ENTR!D:D,D2481))</f>
        <v/>
      </c>
      <c r="K2481" s="103" t="str">
        <f>IF(CADA_PROD!C2481="","",IFERROR($J2481/SUM($J$6:$J$1006),""))</f>
        <v/>
      </c>
      <c r="L2481" s="103" t="str">
        <f>IF(CADA_PROD!C2481="","",IFERROR(H2481/SUM($H$6:$H$1006)+P2481,""))</f>
        <v/>
      </c>
      <c r="M2481" s="102" t="str">
        <f>IF(CADA_PROD!$C2481="","",IFERROR(SUMIFS(MOVI_ENTR!M:M,MOVI_ENTR!D:D,D2481)/SUMIFS(MOVI_ENTR!I:I,MOVI_ENTR!D:D,D2481),0))</f>
        <v/>
      </c>
      <c r="N2481" s="104" t="str">
        <f>IF(CADA_PROD!C2481="","",G2481/E2481)</f>
        <v/>
      </c>
    </row>
    <row r="2482" spans="3:14">
      <c r="C2482" s="99" t="str">
        <f>IF(CADA_PROD!C2482="","",CADA_PROD!C2482)</f>
        <v/>
      </c>
      <c r="D2482" s="100" t="str">
        <f>IF(CADA_PROD!D2482="","",CADA_PROD!D2482)</f>
        <v/>
      </c>
      <c r="E2482" s="101" t="str">
        <f>IF(CADA_PROD!E2482="","",CADA_PROD!E2482)</f>
        <v/>
      </c>
      <c r="F2482" s="101" t="str">
        <f>IF(CADA_PROD!D2482="","",SUMIFS(MOVI_ENTR!I:I,MOVI_ENTR!D:D,D2482))</f>
        <v/>
      </c>
      <c r="G2482" s="101" t="str">
        <f>IF(CADA_PROD!C2482="","",SUMIFS(MOVI_SAID!H:H,MOVI_SAID!D:D,D2482))</f>
        <v/>
      </c>
      <c r="H2482" s="101" t="str">
        <f t="shared" si="57"/>
        <v/>
      </c>
      <c r="I2482" s="100" t="str">
        <f>IF(CADA_PROD!C2482="","",IFERROR(IF(H2482&lt;=0,"Sem estoque",IF(H2482/E2482&lt;0.25,"Quase sem estoque",IF(H2482/E2482&lt;1.2,"Estoque baixo",IF(H2482/E2482&lt;2,"Estoque moderado","Estoque confortável")))),""))</f>
        <v/>
      </c>
      <c r="J2482" s="102" t="str">
        <f>IF(CADA_PROD!C2482="","",SUMIFS(MOVI_ENTR!M:M,MOVI_ENTR!D:D,D2482))</f>
        <v/>
      </c>
      <c r="K2482" s="103" t="str">
        <f>IF(CADA_PROD!C2482="","",IFERROR($J2482/SUM($J$6:$J$1006),""))</f>
        <v/>
      </c>
      <c r="L2482" s="103" t="str">
        <f>IF(CADA_PROD!C2482="","",IFERROR(H2482/SUM($H$6:$H$1006)+P2482,""))</f>
        <v/>
      </c>
      <c r="M2482" s="102" t="str">
        <f>IF(CADA_PROD!$C2482="","",IFERROR(SUMIFS(MOVI_ENTR!M:M,MOVI_ENTR!D:D,D2482)/SUMIFS(MOVI_ENTR!I:I,MOVI_ENTR!D:D,D2482),0))</f>
        <v/>
      </c>
      <c r="N2482" s="104" t="str">
        <f>IF(CADA_PROD!C2482="","",G2482/E2482)</f>
        <v/>
      </c>
    </row>
    <row r="2483" spans="3:14">
      <c r="C2483" s="99" t="str">
        <f>IF(CADA_PROD!C2483="","",CADA_PROD!C2483)</f>
        <v/>
      </c>
      <c r="D2483" s="100" t="str">
        <f>IF(CADA_PROD!D2483="","",CADA_PROD!D2483)</f>
        <v/>
      </c>
      <c r="E2483" s="101" t="str">
        <f>IF(CADA_PROD!E2483="","",CADA_PROD!E2483)</f>
        <v/>
      </c>
      <c r="F2483" s="101" t="str">
        <f>IF(CADA_PROD!D2483="","",SUMIFS(MOVI_ENTR!I:I,MOVI_ENTR!D:D,D2483))</f>
        <v/>
      </c>
      <c r="G2483" s="101" t="str">
        <f>IF(CADA_PROD!C2483="","",SUMIFS(MOVI_SAID!H:H,MOVI_SAID!D:D,D2483))</f>
        <v/>
      </c>
      <c r="H2483" s="101" t="str">
        <f t="shared" si="57"/>
        <v/>
      </c>
      <c r="I2483" s="100" t="str">
        <f>IF(CADA_PROD!C2483="","",IFERROR(IF(H2483&lt;=0,"Sem estoque",IF(H2483/E2483&lt;0.25,"Quase sem estoque",IF(H2483/E2483&lt;1.2,"Estoque baixo",IF(H2483/E2483&lt;2,"Estoque moderado","Estoque confortável")))),""))</f>
        <v/>
      </c>
      <c r="J2483" s="102" t="str">
        <f>IF(CADA_PROD!C2483="","",SUMIFS(MOVI_ENTR!M:M,MOVI_ENTR!D:D,D2483))</f>
        <v/>
      </c>
      <c r="K2483" s="103" t="str">
        <f>IF(CADA_PROD!C2483="","",IFERROR($J2483/SUM($J$6:$J$1006),""))</f>
        <v/>
      </c>
      <c r="L2483" s="103" t="str">
        <f>IF(CADA_PROD!C2483="","",IFERROR(H2483/SUM($H$6:$H$1006)+P2483,""))</f>
        <v/>
      </c>
      <c r="M2483" s="102" t="str">
        <f>IF(CADA_PROD!$C2483="","",IFERROR(SUMIFS(MOVI_ENTR!M:M,MOVI_ENTR!D:D,D2483)/SUMIFS(MOVI_ENTR!I:I,MOVI_ENTR!D:D,D2483),0))</f>
        <v/>
      </c>
      <c r="N2483" s="104" t="str">
        <f>IF(CADA_PROD!C2483="","",G2483/E2483)</f>
        <v/>
      </c>
    </row>
    <row r="2484" spans="3:14">
      <c r="C2484" s="99" t="str">
        <f>IF(CADA_PROD!C2484="","",CADA_PROD!C2484)</f>
        <v/>
      </c>
      <c r="D2484" s="100" t="str">
        <f>IF(CADA_PROD!D2484="","",CADA_PROD!D2484)</f>
        <v/>
      </c>
      <c r="E2484" s="101" t="str">
        <f>IF(CADA_PROD!E2484="","",CADA_PROD!E2484)</f>
        <v/>
      </c>
      <c r="F2484" s="101" t="str">
        <f>IF(CADA_PROD!D2484="","",SUMIFS(MOVI_ENTR!I:I,MOVI_ENTR!D:D,D2484))</f>
        <v/>
      </c>
      <c r="G2484" s="101" t="str">
        <f>IF(CADA_PROD!C2484="","",SUMIFS(MOVI_SAID!H:H,MOVI_SAID!D:D,D2484))</f>
        <v/>
      </c>
      <c r="H2484" s="101" t="str">
        <f t="shared" si="57"/>
        <v/>
      </c>
      <c r="I2484" s="100" t="str">
        <f>IF(CADA_PROD!C2484="","",IFERROR(IF(H2484&lt;=0,"Sem estoque",IF(H2484/E2484&lt;0.25,"Quase sem estoque",IF(H2484/E2484&lt;1.2,"Estoque baixo",IF(H2484/E2484&lt;2,"Estoque moderado","Estoque confortável")))),""))</f>
        <v/>
      </c>
      <c r="J2484" s="102" t="str">
        <f>IF(CADA_PROD!C2484="","",SUMIFS(MOVI_ENTR!M:M,MOVI_ENTR!D:D,D2484))</f>
        <v/>
      </c>
      <c r="K2484" s="103" t="str">
        <f>IF(CADA_PROD!C2484="","",IFERROR($J2484/SUM($J$6:$J$1006),""))</f>
        <v/>
      </c>
      <c r="L2484" s="103" t="str">
        <f>IF(CADA_PROD!C2484="","",IFERROR(H2484/SUM($H$6:$H$1006)+P2484,""))</f>
        <v/>
      </c>
      <c r="M2484" s="102" t="str">
        <f>IF(CADA_PROD!$C2484="","",IFERROR(SUMIFS(MOVI_ENTR!M:M,MOVI_ENTR!D:D,D2484)/SUMIFS(MOVI_ENTR!I:I,MOVI_ENTR!D:D,D2484),0))</f>
        <v/>
      </c>
      <c r="N2484" s="104" t="str">
        <f>IF(CADA_PROD!C2484="","",G2484/E2484)</f>
        <v/>
      </c>
    </row>
    <row r="2485" spans="3:14">
      <c r="C2485" s="99" t="str">
        <f>IF(CADA_PROD!C2485="","",CADA_PROD!C2485)</f>
        <v/>
      </c>
      <c r="D2485" s="100" t="str">
        <f>IF(CADA_PROD!D2485="","",CADA_PROD!D2485)</f>
        <v/>
      </c>
      <c r="E2485" s="101" t="str">
        <f>IF(CADA_PROD!E2485="","",CADA_PROD!E2485)</f>
        <v/>
      </c>
      <c r="F2485" s="101" t="str">
        <f>IF(CADA_PROD!D2485="","",SUMIFS(MOVI_ENTR!I:I,MOVI_ENTR!D:D,D2485))</f>
        <v/>
      </c>
      <c r="G2485" s="101" t="str">
        <f>IF(CADA_PROD!C2485="","",SUMIFS(MOVI_SAID!H:H,MOVI_SAID!D:D,D2485))</f>
        <v/>
      </c>
      <c r="H2485" s="101" t="str">
        <f t="shared" si="57"/>
        <v/>
      </c>
      <c r="I2485" s="100" t="str">
        <f>IF(CADA_PROD!C2485="","",IFERROR(IF(H2485&lt;=0,"Sem estoque",IF(H2485/E2485&lt;0.25,"Quase sem estoque",IF(H2485/E2485&lt;1.2,"Estoque baixo",IF(H2485/E2485&lt;2,"Estoque moderado","Estoque confortável")))),""))</f>
        <v/>
      </c>
      <c r="J2485" s="102" t="str">
        <f>IF(CADA_PROD!C2485="","",SUMIFS(MOVI_ENTR!M:M,MOVI_ENTR!D:D,D2485))</f>
        <v/>
      </c>
      <c r="K2485" s="103" t="str">
        <f>IF(CADA_PROD!C2485="","",IFERROR($J2485/SUM($J$6:$J$1006),""))</f>
        <v/>
      </c>
      <c r="L2485" s="103" t="str">
        <f>IF(CADA_PROD!C2485="","",IFERROR(H2485/SUM($H$6:$H$1006)+P2485,""))</f>
        <v/>
      </c>
      <c r="M2485" s="102" t="str">
        <f>IF(CADA_PROD!$C2485="","",IFERROR(SUMIFS(MOVI_ENTR!M:M,MOVI_ENTR!D:D,D2485)/SUMIFS(MOVI_ENTR!I:I,MOVI_ENTR!D:D,D2485),0))</f>
        <v/>
      </c>
      <c r="N2485" s="104" t="str">
        <f>IF(CADA_PROD!C2485="","",G2485/E2485)</f>
        <v/>
      </c>
    </row>
    <row r="2486" spans="3:14">
      <c r="C2486" s="99" t="str">
        <f>IF(CADA_PROD!C2486="","",CADA_PROD!C2486)</f>
        <v/>
      </c>
      <c r="D2486" s="100" t="str">
        <f>IF(CADA_PROD!D2486="","",CADA_PROD!D2486)</f>
        <v/>
      </c>
      <c r="E2486" s="101" t="str">
        <f>IF(CADA_PROD!E2486="","",CADA_PROD!E2486)</f>
        <v/>
      </c>
      <c r="F2486" s="101" t="str">
        <f>IF(CADA_PROD!D2486="","",SUMIFS(MOVI_ENTR!I:I,MOVI_ENTR!D:D,D2486))</f>
        <v/>
      </c>
      <c r="G2486" s="101" t="str">
        <f>IF(CADA_PROD!C2486="","",SUMIFS(MOVI_SAID!H:H,MOVI_SAID!D:D,D2486))</f>
        <v/>
      </c>
      <c r="H2486" s="101" t="str">
        <f t="shared" si="57"/>
        <v/>
      </c>
      <c r="I2486" s="100" t="str">
        <f>IF(CADA_PROD!C2486="","",IFERROR(IF(H2486&lt;=0,"Sem estoque",IF(H2486/E2486&lt;0.25,"Quase sem estoque",IF(H2486/E2486&lt;1.2,"Estoque baixo",IF(H2486/E2486&lt;2,"Estoque moderado","Estoque confortável")))),""))</f>
        <v/>
      </c>
      <c r="J2486" s="102" t="str">
        <f>IF(CADA_PROD!C2486="","",SUMIFS(MOVI_ENTR!M:M,MOVI_ENTR!D:D,D2486))</f>
        <v/>
      </c>
      <c r="K2486" s="103" t="str">
        <f>IF(CADA_PROD!C2486="","",IFERROR($J2486/SUM($J$6:$J$1006),""))</f>
        <v/>
      </c>
      <c r="L2486" s="103" t="str">
        <f>IF(CADA_PROD!C2486="","",IFERROR(H2486/SUM($H$6:$H$1006)+P2486,""))</f>
        <v/>
      </c>
      <c r="M2486" s="102" t="str">
        <f>IF(CADA_PROD!$C2486="","",IFERROR(SUMIFS(MOVI_ENTR!M:M,MOVI_ENTR!D:D,D2486)/SUMIFS(MOVI_ENTR!I:I,MOVI_ENTR!D:D,D2486),0))</f>
        <v/>
      </c>
      <c r="N2486" s="104" t="str">
        <f>IF(CADA_PROD!C2486="","",G2486/E2486)</f>
        <v/>
      </c>
    </row>
    <row r="2487" spans="3:14">
      <c r="C2487" s="99" t="str">
        <f>IF(CADA_PROD!C2487="","",CADA_PROD!C2487)</f>
        <v/>
      </c>
      <c r="D2487" s="100" t="str">
        <f>IF(CADA_PROD!D2487="","",CADA_PROD!D2487)</f>
        <v/>
      </c>
      <c r="E2487" s="101" t="str">
        <f>IF(CADA_PROD!E2487="","",CADA_PROD!E2487)</f>
        <v/>
      </c>
      <c r="F2487" s="101" t="str">
        <f>IF(CADA_PROD!D2487="","",SUMIFS(MOVI_ENTR!I:I,MOVI_ENTR!D:D,D2487))</f>
        <v/>
      </c>
      <c r="G2487" s="101" t="str">
        <f>IF(CADA_PROD!C2487="","",SUMIFS(MOVI_SAID!H:H,MOVI_SAID!D:D,D2487))</f>
        <v/>
      </c>
      <c r="H2487" s="101" t="str">
        <f t="shared" si="57"/>
        <v/>
      </c>
      <c r="I2487" s="100" t="str">
        <f>IF(CADA_PROD!C2487="","",IFERROR(IF(H2487&lt;=0,"Sem estoque",IF(H2487/E2487&lt;0.25,"Quase sem estoque",IF(H2487/E2487&lt;1.2,"Estoque baixo",IF(H2487/E2487&lt;2,"Estoque moderado","Estoque confortável")))),""))</f>
        <v/>
      </c>
      <c r="J2487" s="102" t="str">
        <f>IF(CADA_PROD!C2487="","",SUMIFS(MOVI_ENTR!M:M,MOVI_ENTR!D:D,D2487))</f>
        <v/>
      </c>
      <c r="K2487" s="103" t="str">
        <f>IF(CADA_PROD!C2487="","",IFERROR($J2487/SUM($J$6:$J$1006),""))</f>
        <v/>
      </c>
      <c r="L2487" s="103" t="str">
        <f>IF(CADA_PROD!C2487="","",IFERROR(H2487/SUM($H$6:$H$1006)+P2487,""))</f>
        <v/>
      </c>
      <c r="M2487" s="102" t="str">
        <f>IF(CADA_PROD!$C2487="","",IFERROR(SUMIFS(MOVI_ENTR!M:M,MOVI_ENTR!D:D,D2487)/SUMIFS(MOVI_ENTR!I:I,MOVI_ENTR!D:D,D2487),0))</f>
        <v/>
      </c>
      <c r="N2487" s="104" t="str">
        <f>IF(CADA_PROD!C2487="","",G2487/E2487)</f>
        <v/>
      </c>
    </row>
    <row r="2488" spans="3:14">
      <c r="C2488" s="99" t="str">
        <f>IF(CADA_PROD!C2488="","",CADA_PROD!C2488)</f>
        <v/>
      </c>
      <c r="D2488" s="100" t="str">
        <f>IF(CADA_PROD!D2488="","",CADA_PROD!D2488)</f>
        <v/>
      </c>
      <c r="E2488" s="101" t="str">
        <f>IF(CADA_PROD!E2488="","",CADA_PROD!E2488)</f>
        <v/>
      </c>
      <c r="F2488" s="101" t="str">
        <f>IF(CADA_PROD!D2488="","",SUMIFS(MOVI_ENTR!I:I,MOVI_ENTR!D:D,D2488))</f>
        <v/>
      </c>
      <c r="G2488" s="101" t="str">
        <f>IF(CADA_PROD!C2488="","",SUMIFS(MOVI_SAID!H:H,MOVI_SAID!D:D,D2488))</f>
        <v/>
      </c>
      <c r="H2488" s="101" t="str">
        <f t="shared" si="57"/>
        <v/>
      </c>
      <c r="I2488" s="100" t="str">
        <f>IF(CADA_PROD!C2488="","",IFERROR(IF(H2488&lt;=0,"Sem estoque",IF(H2488/E2488&lt;0.25,"Quase sem estoque",IF(H2488/E2488&lt;1.2,"Estoque baixo",IF(H2488/E2488&lt;2,"Estoque moderado","Estoque confortável")))),""))</f>
        <v/>
      </c>
      <c r="J2488" s="102" t="str">
        <f>IF(CADA_PROD!C2488="","",SUMIFS(MOVI_ENTR!M:M,MOVI_ENTR!D:D,D2488))</f>
        <v/>
      </c>
      <c r="K2488" s="103" t="str">
        <f>IF(CADA_PROD!C2488="","",IFERROR($J2488/SUM($J$6:$J$1006),""))</f>
        <v/>
      </c>
      <c r="L2488" s="103" t="str">
        <f>IF(CADA_PROD!C2488="","",IFERROR(H2488/SUM($H$6:$H$1006)+P2488,""))</f>
        <v/>
      </c>
      <c r="M2488" s="102" t="str">
        <f>IF(CADA_PROD!$C2488="","",IFERROR(SUMIFS(MOVI_ENTR!M:M,MOVI_ENTR!D:D,D2488)/SUMIFS(MOVI_ENTR!I:I,MOVI_ENTR!D:D,D2488),0))</f>
        <v/>
      </c>
      <c r="N2488" s="104" t="str">
        <f>IF(CADA_PROD!C2488="","",G2488/E2488)</f>
        <v/>
      </c>
    </row>
    <row r="2489" spans="3:14">
      <c r="C2489" s="99" t="str">
        <f>IF(CADA_PROD!C2489="","",CADA_PROD!C2489)</f>
        <v/>
      </c>
      <c r="D2489" s="100" t="str">
        <f>IF(CADA_PROD!D2489="","",CADA_PROD!D2489)</f>
        <v/>
      </c>
      <c r="E2489" s="101" t="str">
        <f>IF(CADA_PROD!E2489="","",CADA_PROD!E2489)</f>
        <v/>
      </c>
      <c r="F2489" s="101" t="str">
        <f>IF(CADA_PROD!D2489="","",SUMIFS(MOVI_ENTR!I:I,MOVI_ENTR!D:D,D2489))</f>
        <v/>
      </c>
      <c r="G2489" s="101" t="str">
        <f>IF(CADA_PROD!C2489="","",SUMIFS(MOVI_SAID!H:H,MOVI_SAID!D:D,D2489))</f>
        <v/>
      </c>
      <c r="H2489" s="101" t="str">
        <f t="shared" si="57"/>
        <v/>
      </c>
      <c r="I2489" s="100" t="str">
        <f>IF(CADA_PROD!C2489="","",IFERROR(IF(H2489&lt;=0,"Sem estoque",IF(H2489/E2489&lt;0.25,"Quase sem estoque",IF(H2489/E2489&lt;1.2,"Estoque baixo",IF(H2489/E2489&lt;2,"Estoque moderado","Estoque confortável")))),""))</f>
        <v/>
      </c>
      <c r="J2489" s="102" t="str">
        <f>IF(CADA_PROD!C2489="","",SUMIFS(MOVI_ENTR!M:M,MOVI_ENTR!D:D,D2489))</f>
        <v/>
      </c>
      <c r="K2489" s="103" t="str">
        <f>IF(CADA_PROD!C2489="","",IFERROR($J2489/SUM($J$6:$J$1006),""))</f>
        <v/>
      </c>
      <c r="L2489" s="103" t="str">
        <f>IF(CADA_PROD!C2489="","",IFERROR(H2489/SUM($H$6:$H$1006)+P2489,""))</f>
        <v/>
      </c>
      <c r="M2489" s="102" t="str">
        <f>IF(CADA_PROD!$C2489="","",IFERROR(SUMIFS(MOVI_ENTR!M:M,MOVI_ENTR!D:D,D2489)/SUMIFS(MOVI_ENTR!I:I,MOVI_ENTR!D:D,D2489),0))</f>
        <v/>
      </c>
      <c r="N2489" s="104" t="str">
        <f>IF(CADA_PROD!C2489="","",G2489/E2489)</f>
        <v/>
      </c>
    </row>
    <row r="2490" spans="3:14">
      <c r="C2490" s="99" t="str">
        <f>IF(CADA_PROD!C2490="","",CADA_PROD!C2490)</f>
        <v/>
      </c>
      <c r="D2490" s="100" t="str">
        <f>IF(CADA_PROD!D2490="","",CADA_PROD!D2490)</f>
        <v/>
      </c>
      <c r="E2490" s="101" t="str">
        <f>IF(CADA_PROD!E2490="","",CADA_PROD!E2490)</f>
        <v/>
      </c>
      <c r="F2490" s="101" t="str">
        <f>IF(CADA_PROD!D2490="","",SUMIFS(MOVI_ENTR!I:I,MOVI_ENTR!D:D,D2490))</f>
        <v/>
      </c>
      <c r="G2490" s="101" t="str">
        <f>IF(CADA_PROD!C2490="","",SUMIFS(MOVI_SAID!H:H,MOVI_SAID!D:D,D2490))</f>
        <v/>
      </c>
      <c r="H2490" s="101" t="str">
        <f t="shared" si="57"/>
        <v/>
      </c>
      <c r="I2490" s="100" t="str">
        <f>IF(CADA_PROD!C2490="","",IFERROR(IF(H2490&lt;=0,"Sem estoque",IF(H2490/E2490&lt;0.25,"Quase sem estoque",IF(H2490/E2490&lt;1.2,"Estoque baixo",IF(H2490/E2490&lt;2,"Estoque moderado","Estoque confortável")))),""))</f>
        <v/>
      </c>
      <c r="J2490" s="102" t="str">
        <f>IF(CADA_PROD!C2490="","",SUMIFS(MOVI_ENTR!M:M,MOVI_ENTR!D:D,D2490))</f>
        <v/>
      </c>
      <c r="K2490" s="103" t="str">
        <f>IF(CADA_PROD!C2490="","",IFERROR($J2490/SUM($J$6:$J$1006),""))</f>
        <v/>
      </c>
      <c r="L2490" s="103" t="str">
        <f>IF(CADA_PROD!C2490="","",IFERROR(H2490/SUM($H$6:$H$1006)+P2490,""))</f>
        <v/>
      </c>
      <c r="M2490" s="102" t="str">
        <f>IF(CADA_PROD!$C2490="","",IFERROR(SUMIFS(MOVI_ENTR!M:M,MOVI_ENTR!D:D,D2490)/SUMIFS(MOVI_ENTR!I:I,MOVI_ENTR!D:D,D2490),0))</f>
        <v/>
      </c>
      <c r="N2490" s="104" t="str">
        <f>IF(CADA_PROD!C2490="","",G2490/E2490)</f>
        <v/>
      </c>
    </row>
    <row r="2491" spans="3:14">
      <c r="C2491" s="99" t="str">
        <f>IF(CADA_PROD!C2491="","",CADA_PROD!C2491)</f>
        <v/>
      </c>
      <c r="D2491" s="100" t="str">
        <f>IF(CADA_PROD!D2491="","",CADA_PROD!D2491)</f>
        <v/>
      </c>
      <c r="E2491" s="101" t="str">
        <f>IF(CADA_PROD!E2491="","",CADA_PROD!E2491)</f>
        <v/>
      </c>
      <c r="F2491" s="101" t="str">
        <f>IF(CADA_PROD!D2491="","",SUMIFS(MOVI_ENTR!I:I,MOVI_ENTR!D:D,D2491))</f>
        <v/>
      </c>
      <c r="G2491" s="101" t="str">
        <f>IF(CADA_PROD!C2491="","",SUMIFS(MOVI_SAID!H:H,MOVI_SAID!D:D,D2491))</f>
        <v/>
      </c>
      <c r="H2491" s="101" t="str">
        <f t="shared" si="57"/>
        <v/>
      </c>
      <c r="I2491" s="100" t="str">
        <f>IF(CADA_PROD!C2491="","",IFERROR(IF(H2491&lt;=0,"Sem estoque",IF(H2491/E2491&lt;0.25,"Quase sem estoque",IF(H2491/E2491&lt;1.2,"Estoque baixo",IF(H2491/E2491&lt;2,"Estoque moderado","Estoque confortável")))),""))</f>
        <v/>
      </c>
      <c r="J2491" s="102" t="str">
        <f>IF(CADA_PROD!C2491="","",SUMIFS(MOVI_ENTR!M:M,MOVI_ENTR!D:D,D2491))</f>
        <v/>
      </c>
      <c r="K2491" s="103" t="str">
        <f>IF(CADA_PROD!C2491="","",IFERROR($J2491/SUM($J$6:$J$1006),""))</f>
        <v/>
      </c>
      <c r="L2491" s="103" t="str">
        <f>IF(CADA_PROD!C2491="","",IFERROR(H2491/SUM($H$6:$H$1006)+P2491,""))</f>
        <v/>
      </c>
      <c r="M2491" s="102" t="str">
        <f>IF(CADA_PROD!$C2491="","",IFERROR(SUMIFS(MOVI_ENTR!M:M,MOVI_ENTR!D:D,D2491)/SUMIFS(MOVI_ENTR!I:I,MOVI_ENTR!D:D,D2491),0))</f>
        <v/>
      </c>
      <c r="N2491" s="104" t="str">
        <f>IF(CADA_PROD!C2491="","",G2491/E2491)</f>
        <v/>
      </c>
    </row>
    <row r="2492" spans="3:14">
      <c r="C2492" s="99" t="str">
        <f>IF(CADA_PROD!C2492="","",CADA_PROD!C2492)</f>
        <v/>
      </c>
      <c r="D2492" s="100" t="str">
        <f>IF(CADA_PROD!D2492="","",CADA_PROD!D2492)</f>
        <v/>
      </c>
      <c r="E2492" s="101" t="str">
        <f>IF(CADA_PROD!E2492="","",CADA_PROD!E2492)</f>
        <v/>
      </c>
      <c r="F2492" s="101" t="str">
        <f>IF(CADA_PROD!D2492="","",SUMIFS(MOVI_ENTR!I:I,MOVI_ENTR!D:D,D2492))</f>
        <v/>
      </c>
      <c r="G2492" s="101" t="str">
        <f>IF(CADA_PROD!C2492="","",SUMIFS(MOVI_SAID!H:H,MOVI_SAID!D:D,D2492))</f>
        <v/>
      </c>
      <c r="H2492" s="101" t="str">
        <f t="shared" si="57"/>
        <v/>
      </c>
      <c r="I2492" s="100" t="str">
        <f>IF(CADA_PROD!C2492="","",IFERROR(IF(H2492&lt;=0,"Sem estoque",IF(H2492/E2492&lt;0.25,"Quase sem estoque",IF(H2492/E2492&lt;1.2,"Estoque baixo",IF(H2492/E2492&lt;2,"Estoque moderado","Estoque confortável")))),""))</f>
        <v/>
      </c>
      <c r="J2492" s="102" t="str">
        <f>IF(CADA_PROD!C2492="","",SUMIFS(MOVI_ENTR!M:M,MOVI_ENTR!D:D,D2492))</f>
        <v/>
      </c>
      <c r="K2492" s="103" t="str">
        <f>IF(CADA_PROD!C2492="","",IFERROR($J2492/SUM($J$6:$J$1006),""))</f>
        <v/>
      </c>
      <c r="L2492" s="103" t="str">
        <f>IF(CADA_PROD!C2492="","",IFERROR(H2492/SUM($H$6:$H$1006)+P2492,""))</f>
        <v/>
      </c>
      <c r="M2492" s="102" t="str">
        <f>IF(CADA_PROD!$C2492="","",IFERROR(SUMIFS(MOVI_ENTR!M:M,MOVI_ENTR!D:D,D2492)/SUMIFS(MOVI_ENTR!I:I,MOVI_ENTR!D:D,D2492),0))</f>
        <v/>
      </c>
      <c r="N2492" s="104" t="str">
        <f>IF(CADA_PROD!C2492="","",G2492/E2492)</f>
        <v/>
      </c>
    </row>
    <row r="2493" spans="3:14">
      <c r="C2493" s="99" t="str">
        <f>IF(CADA_PROD!C2493="","",CADA_PROD!C2493)</f>
        <v/>
      </c>
      <c r="D2493" s="100" t="str">
        <f>IF(CADA_PROD!D2493="","",CADA_PROD!D2493)</f>
        <v/>
      </c>
      <c r="E2493" s="101" t="str">
        <f>IF(CADA_PROD!E2493="","",CADA_PROD!E2493)</f>
        <v/>
      </c>
      <c r="F2493" s="101" t="str">
        <f>IF(CADA_PROD!D2493="","",SUMIFS(MOVI_ENTR!I:I,MOVI_ENTR!D:D,D2493))</f>
        <v/>
      </c>
      <c r="G2493" s="101" t="str">
        <f>IF(CADA_PROD!C2493="","",SUMIFS(MOVI_SAID!H:H,MOVI_SAID!D:D,D2493))</f>
        <v/>
      </c>
      <c r="H2493" s="101" t="str">
        <f t="shared" si="57"/>
        <v/>
      </c>
      <c r="I2493" s="100" t="str">
        <f>IF(CADA_PROD!C2493="","",IFERROR(IF(H2493&lt;=0,"Sem estoque",IF(H2493/E2493&lt;0.25,"Quase sem estoque",IF(H2493/E2493&lt;1.2,"Estoque baixo",IF(H2493/E2493&lt;2,"Estoque moderado","Estoque confortável")))),""))</f>
        <v/>
      </c>
      <c r="J2493" s="102" t="str">
        <f>IF(CADA_PROD!C2493="","",SUMIFS(MOVI_ENTR!M:M,MOVI_ENTR!D:D,D2493))</f>
        <v/>
      </c>
      <c r="K2493" s="103" t="str">
        <f>IF(CADA_PROD!C2493="","",IFERROR($J2493/SUM($J$6:$J$1006),""))</f>
        <v/>
      </c>
      <c r="L2493" s="103" t="str">
        <f>IF(CADA_PROD!C2493="","",IFERROR(H2493/SUM($H$6:$H$1006)+P2493,""))</f>
        <v/>
      </c>
      <c r="M2493" s="102" t="str">
        <f>IF(CADA_PROD!$C2493="","",IFERROR(SUMIFS(MOVI_ENTR!M:M,MOVI_ENTR!D:D,D2493)/SUMIFS(MOVI_ENTR!I:I,MOVI_ENTR!D:D,D2493),0))</f>
        <v/>
      </c>
      <c r="N2493" s="104" t="str">
        <f>IF(CADA_PROD!C2493="","",G2493/E2493)</f>
        <v/>
      </c>
    </row>
    <row r="2494" spans="3:14">
      <c r="C2494" s="99" t="str">
        <f>IF(CADA_PROD!C2494="","",CADA_PROD!C2494)</f>
        <v/>
      </c>
      <c r="D2494" s="100" t="str">
        <f>IF(CADA_PROD!D2494="","",CADA_PROD!D2494)</f>
        <v/>
      </c>
      <c r="E2494" s="101" t="str">
        <f>IF(CADA_PROD!E2494="","",CADA_PROD!E2494)</f>
        <v/>
      </c>
      <c r="F2494" s="101" t="str">
        <f>IF(CADA_PROD!D2494="","",SUMIFS(MOVI_ENTR!I:I,MOVI_ENTR!D:D,D2494))</f>
        <v/>
      </c>
      <c r="G2494" s="101" t="str">
        <f>IF(CADA_PROD!C2494="","",SUMIFS(MOVI_SAID!H:H,MOVI_SAID!D:D,D2494))</f>
        <v/>
      </c>
      <c r="H2494" s="101" t="str">
        <f t="shared" si="57"/>
        <v/>
      </c>
      <c r="I2494" s="100" t="str">
        <f>IF(CADA_PROD!C2494="","",IFERROR(IF(H2494&lt;=0,"Sem estoque",IF(H2494/E2494&lt;0.25,"Quase sem estoque",IF(H2494/E2494&lt;1.2,"Estoque baixo",IF(H2494/E2494&lt;2,"Estoque moderado","Estoque confortável")))),""))</f>
        <v/>
      </c>
      <c r="J2494" s="102" t="str">
        <f>IF(CADA_PROD!C2494="","",SUMIFS(MOVI_ENTR!M:M,MOVI_ENTR!D:D,D2494))</f>
        <v/>
      </c>
      <c r="K2494" s="103" t="str">
        <f>IF(CADA_PROD!C2494="","",IFERROR($J2494/SUM($J$6:$J$1006),""))</f>
        <v/>
      </c>
      <c r="L2494" s="103" t="str">
        <f>IF(CADA_PROD!C2494="","",IFERROR(H2494/SUM($H$6:$H$1006)+P2494,""))</f>
        <v/>
      </c>
      <c r="M2494" s="102" t="str">
        <f>IF(CADA_PROD!$C2494="","",IFERROR(SUMIFS(MOVI_ENTR!M:M,MOVI_ENTR!D:D,D2494)/SUMIFS(MOVI_ENTR!I:I,MOVI_ENTR!D:D,D2494),0))</f>
        <v/>
      </c>
      <c r="N2494" s="104" t="str">
        <f>IF(CADA_PROD!C2494="","",G2494/E2494)</f>
        <v/>
      </c>
    </row>
    <row r="2495" spans="3:14">
      <c r="C2495" s="99" t="str">
        <f>IF(CADA_PROD!C2495="","",CADA_PROD!C2495)</f>
        <v/>
      </c>
      <c r="D2495" s="100" t="str">
        <f>IF(CADA_PROD!D2495="","",CADA_PROD!D2495)</f>
        <v/>
      </c>
      <c r="E2495" s="101" t="str">
        <f>IF(CADA_PROD!E2495="","",CADA_PROD!E2495)</f>
        <v/>
      </c>
      <c r="F2495" s="101" t="str">
        <f>IF(CADA_PROD!D2495="","",SUMIFS(MOVI_ENTR!I:I,MOVI_ENTR!D:D,D2495))</f>
        <v/>
      </c>
      <c r="G2495" s="101" t="str">
        <f>IF(CADA_PROD!C2495="","",SUMIFS(MOVI_SAID!H:H,MOVI_SAID!D:D,D2495))</f>
        <v/>
      </c>
      <c r="H2495" s="101" t="str">
        <f t="shared" si="57"/>
        <v/>
      </c>
      <c r="I2495" s="100" t="str">
        <f>IF(CADA_PROD!C2495="","",IFERROR(IF(H2495&lt;=0,"Sem estoque",IF(H2495/E2495&lt;0.25,"Quase sem estoque",IF(H2495/E2495&lt;1.2,"Estoque baixo",IF(H2495/E2495&lt;2,"Estoque moderado","Estoque confortável")))),""))</f>
        <v/>
      </c>
      <c r="J2495" s="102" t="str">
        <f>IF(CADA_PROD!C2495="","",SUMIFS(MOVI_ENTR!M:M,MOVI_ENTR!D:D,D2495))</f>
        <v/>
      </c>
      <c r="K2495" s="103" t="str">
        <f>IF(CADA_PROD!C2495="","",IFERROR($J2495/SUM($J$6:$J$1006),""))</f>
        <v/>
      </c>
      <c r="L2495" s="103" t="str">
        <f>IF(CADA_PROD!C2495="","",IFERROR(H2495/SUM($H$6:$H$1006)+P2495,""))</f>
        <v/>
      </c>
      <c r="M2495" s="102" t="str">
        <f>IF(CADA_PROD!$C2495="","",IFERROR(SUMIFS(MOVI_ENTR!M:M,MOVI_ENTR!D:D,D2495)/SUMIFS(MOVI_ENTR!I:I,MOVI_ENTR!D:D,D2495),0))</f>
        <v/>
      </c>
      <c r="N2495" s="104" t="str">
        <f>IF(CADA_PROD!C2495="","",G2495/E2495)</f>
        <v/>
      </c>
    </row>
    <row r="2496" spans="3:14">
      <c r="C2496" s="99" t="str">
        <f>IF(CADA_PROD!C2496="","",CADA_PROD!C2496)</f>
        <v/>
      </c>
      <c r="D2496" s="100" t="str">
        <f>IF(CADA_PROD!D2496="","",CADA_PROD!D2496)</f>
        <v/>
      </c>
      <c r="E2496" s="101" t="str">
        <f>IF(CADA_PROD!E2496="","",CADA_PROD!E2496)</f>
        <v/>
      </c>
      <c r="F2496" s="101" t="str">
        <f>IF(CADA_PROD!D2496="","",SUMIFS(MOVI_ENTR!I:I,MOVI_ENTR!D:D,D2496))</f>
        <v/>
      </c>
      <c r="G2496" s="101" t="str">
        <f>IF(CADA_PROD!C2496="","",SUMIFS(MOVI_SAID!H:H,MOVI_SAID!D:D,D2496))</f>
        <v/>
      </c>
      <c r="H2496" s="101" t="str">
        <f t="shared" si="57"/>
        <v/>
      </c>
      <c r="I2496" s="100" t="str">
        <f>IF(CADA_PROD!C2496="","",IFERROR(IF(H2496&lt;=0,"Sem estoque",IF(H2496/E2496&lt;0.25,"Quase sem estoque",IF(H2496/E2496&lt;1.2,"Estoque baixo",IF(H2496/E2496&lt;2,"Estoque moderado","Estoque confortável")))),""))</f>
        <v/>
      </c>
      <c r="J2496" s="102" t="str">
        <f>IF(CADA_PROD!C2496="","",SUMIFS(MOVI_ENTR!M:M,MOVI_ENTR!D:D,D2496))</f>
        <v/>
      </c>
      <c r="K2496" s="103" t="str">
        <f>IF(CADA_PROD!C2496="","",IFERROR($J2496/SUM($J$6:$J$1006),""))</f>
        <v/>
      </c>
      <c r="L2496" s="103" t="str">
        <f>IF(CADA_PROD!C2496="","",IFERROR(H2496/SUM($H$6:$H$1006)+P2496,""))</f>
        <v/>
      </c>
      <c r="M2496" s="102" t="str">
        <f>IF(CADA_PROD!$C2496="","",IFERROR(SUMIFS(MOVI_ENTR!M:M,MOVI_ENTR!D:D,D2496)/SUMIFS(MOVI_ENTR!I:I,MOVI_ENTR!D:D,D2496),0))</f>
        <v/>
      </c>
      <c r="N2496" s="104" t="str">
        <f>IF(CADA_PROD!C2496="","",G2496/E2496)</f>
        <v/>
      </c>
    </row>
    <row r="2497" spans="3:14">
      <c r="C2497" s="99" t="str">
        <f>IF(CADA_PROD!C2497="","",CADA_PROD!C2497)</f>
        <v/>
      </c>
      <c r="D2497" s="100" t="str">
        <f>IF(CADA_PROD!D2497="","",CADA_PROD!D2497)</f>
        <v/>
      </c>
      <c r="E2497" s="101" t="str">
        <f>IF(CADA_PROD!E2497="","",CADA_PROD!E2497)</f>
        <v/>
      </c>
      <c r="F2497" s="101" t="str">
        <f>IF(CADA_PROD!D2497="","",SUMIFS(MOVI_ENTR!I:I,MOVI_ENTR!D:D,D2497))</f>
        <v/>
      </c>
      <c r="G2497" s="101" t="str">
        <f>IF(CADA_PROD!C2497="","",SUMIFS(MOVI_SAID!H:H,MOVI_SAID!D:D,D2497))</f>
        <v/>
      </c>
      <c r="H2497" s="101" t="str">
        <f t="shared" si="57"/>
        <v/>
      </c>
      <c r="I2497" s="100" t="str">
        <f>IF(CADA_PROD!C2497="","",IFERROR(IF(H2497&lt;=0,"Sem estoque",IF(H2497/E2497&lt;0.25,"Quase sem estoque",IF(H2497/E2497&lt;1.2,"Estoque baixo",IF(H2497/E2497&lt;2,"Estoque moderado","Estoque confortável")))),""))</f>
        <v/>
      </c>
      <c r="J2497" s="102" t="str">
        <f>IF(CADA_PROD!C2497="","",SUMIFS(MOVI_ENTR!M:M,MOVI_ENTR!D:D,D2497))</f>
        <v/>
      </c>
      <c r="K2497" s="103" t="str">
        <f>IF(CADA_PROD!C2497="","",IFERROR($J2497/SUM($J$6:$J$1006),""))</f>
        <v/>
      </c>
      <c r="L2497" s="103" t="str">
        <f>IF(CADA_PROD!C2497="","",IFERROR(H2497/SUM($H$6:$H$1006)+P2497,""))</f>
        <v/>
      </c>
      <c r="M2497" s="102" t="str">
        <f>IF(CADA_PROD!$C2497="","",IFERROR(SUMIFS(MOVI_ENTR!M:M,MOVI_ENTR!D:D,D2497)/SUMIFS(MOVI_ENTR!I:I,MOVI_ENTR!D:D,D2497),0))</f>
        <v/>
      </c>
      <c r="N2497" s="104" t="str">
        <f>IF(CADA_PROD!C2497="","",G2497/E2497)</f>
        <v/>
      </c>
    </row>
    <row r="2498" spans="3:14">
      <c r="C2498" s="99" t="str">
        <f>IF(CADA_PROD!C2498="","",CADA_PROD!C2498)</f>
        <v/>
      </c>
      <c r="D2498" s="100" t="str">
        <f>IF(CADA_PROD!D2498="","",CADA_PROD!D2498)</f>
        <v/>
      </c>
      <c r="E2498" s="101" t="str">
        <f>IF(CADA_PROD!E2498="","",CADA_PROD!E2498)</f>
        <v/>
      </c>
      <c r="F2498" s="101" t="str">
        <f>IF(CADA_PROD!D2498="","",SUMIFS(MOVI_ENTR!I:I,MOVI_ENTR!D:D,D2498))</f>
        <v/>
      </c>
      <c r="G2498" s="101" t="str">
        <f>IF(CADA_PROD!C2498="","",SUMIFS(MOVI_SAID!H:H,MOVI_SAID!D:D,D2498))</f>
        <v/>
      </c>
      <c r="H2498" s="101" t="str">
        <f t="shared" si="57"/>
        <v/>
      </c>
      <c r="I2498" s="100" t="str">
        <f>IF(CADA_PROD!C2498="","",IFERROR(IF(H2498&lt;=0,"Sem estoque",IF(H2498/E2498&lt;0.25,"Quase sem estoque",IF(H2498/E2498&lt;1.2,"Estoque baixo",IF(H2498/E2498&lt;2,"Estoque moderado","Estoque confortável")))),""))</f>
        <v/>
      </c>
      <c r="J2498" s="102" t="str">
        <f>IF(CADA_PROD!C2498="","",SUMIFS(MOVI_ENTR!M:M,MOVI_ENTR!D:D,D2498))</f>
        <v/>
      </c>
      <c r="K2498" s="103" t="str">
        <f>IF(CADA_PROD!C2498="","",IFERROR($J2498/SUM($J$6:$J$1006),""))</f>
        <v/>
      </c>
      <c r="L2498" s="103" t="str">
        <f>IF(CADA_PROD!C2498="","",IFERROR(H2498/SUM($H$6:$H$1006)+P2498,""))</f>
        <v/>
      </c>
      <c r="M2498" s="102" t="str">
        <f>IF(CADA_PROD!$C2498="","",IFERROR(SUMIFS(MOVI_ENTR!M:M,MOVI_ENTR!D:D,D2498)/SUMIFS(MOVI_ENTR!I:I,MOVI_ENTR!D:D,D2498),0))</f>
        <v/>
      </c>
      <c r="N2498" s="104" t="str">
        <f>IF(CADA_PROD!C2498="","",G2498/E2498)</f>
        <v/>
      </c>
    </row>
    <row r="2499" spans="3:14">
      <c r="C2499" s="99" t="str">
        <f>IF(CADA_PROD!C2499="","",CADA_PROD!C2499)</f>
        <v/>
      </c>
      <c r="D2499" s="100" t="str">
        <f>IF(CADA_PROD!D2499="","",CADA_PROD!D2499)</f>
        <v/>
      </c>
      <c r="E2499" s="101" t="str">
        <f>IF(CADA_PROD!E2499="","",CADA_PROD!E2499)</f>
        <v/>
      </c>
      <c r="F2499" s="101" t="str">
        <f>IF(CADA_PROD!D2499="","",SUMIFS(MOVI_ENTR!I:I,MOVI_ENTR!D:D,D2499))</f>
        <v/>
      </c>
      <c r="G2499" s="101" t="str">
        <f>IF(CADA_PROD!C2499="","",SUMIFS(MOVI_SAID!H:H,MOVI_SAID!D:D,D2499))</f>
        <v/>
      </c>
      <c r="H2499" s="101" t="str">
        <f t="shared" si="57"/>
        <v/>
      </c>
      <c r="I2499" s="100" t="str">
        <f>IF(CADA_PROD!C2499="","",IFERROR(IF(H2499&lt;=0,"Sem estoque",IF(H2499/E2499&lt;0.25,"Quase sem estoque",IF(H2499/E2499&lt;1.2,"Estoque baixo",IF(H2499/E2499&lt;2,"Estoque moderado","Estoque confortável")))),""))</f>
        <v/>
      </c>
      <c r="J2499" s="102" t="str">
        <f>IF(CADA_PROD!C2499="","",SUMIFS(MOVI_ENTR!M:M,MOVI_ENTR!D:D,D2499))</f>
        <v/>
      </c>
      <c r="K2499" s="103" t="str">
        <f>IF(CADA_PROD!C2499="","",IFERROR($J2499/SUM($J$6:$J$1006),""))</f>
        <v/>
      </c>
      <c r="L2499" s="103" t="str">
        <f>IF(CADA_PROD!C2499="","",IFERROR(H2499/SUM($H$6:$H$1006)+P2499,""))</f>
        <v/>
      </c>
      <c r="M2499" s="102" t="str">
        <f>IF(CADA_PROD!$C2499="","",IFERROR(SUMIFS(MOVI_ENTR!M:M,MOVI_ENTR!D:D,D2499)/SUMIFS(MOVI_ENTR!I:I,MOVI_ENTR!D:D,D2499),0))</f>
        <v/>
      </c>
      <c r="N2499" s="104" t="str">
        <f>IF(CADA_PROD!C2499="","",G2499/E2499)</f>
        <v/>
      </c>
    </row>
    <row r="2500" spans="3:14">
      <c r="C2500" s="99" t="str">
        <f>IF(CADA_PROD!C2500="","",CADA_PROD!C2500)</f>
        <v/>
      </c>
      <c r="D2500" s="100" t="str">
        <f>IF(CADA_PROD!D2500="","",CADA_PROD!D2500)</f>
        <v/>
      </c>
      <c r="E2500" s="101" t="str">
        <f>IF(CADA_PROD!E2500="","",CADA_PROD!E2500)</f>
        <v/>
      </c>
      <c r="F2500" s="101" t="str">
        <f>IF(CADA_PROD!D2500="","",SUMIFS(MOVI_ENTR!I:I,MOVI_ENTR!D:D,D2500))</f>
        <v/>
      </c>
      <c r="G2500" s="101" t="str">
        <f>IF(CADA_PROD!C2500="","",SUMIFS(MOVI_SAID!H:H,MOVI_SAID!D:D,D2500))</f>
        <v/>
      </c>
      <c r="H2500" s="101" t="str">
        <f t="shared" si="57"/>
        <v/>
      </c>
      <c r="I2500" s="100" t="str">
        <f>IF(CADA_PROD!C2500="","",IFERROR(IF(H2500&lt;=0,"Sem estoque",IF(H2500/E2500&lt;0.25,"Quase sem estoque",IF(H2500/E2500&lt;1.2,"Estoque baixo",IF(H2500/E2500&lt;2,"Estoque moderado","Estoque confortável")))),""))</f>
        <v/>
      </c>
      <c r="J2500" s="102" t="str">
        <f>IF(CADA_PROD!C2500="","",SUMIFS(MOVI_ENTR!M:M,MOVI_ENTR!D:D,D2500))</f>
        <v/>
      </c>
      <c r="K2500" s="103" t="str">
        <f>IF(CADA_PROD!C2500="","",IFERROR($J2500/SUM($J$6:$J$1006),""))</f>
        <v/>
      </c>
      <c r="L2500" s="103" t="str">
        <f>IF(CADA_PROD!C2500="","",IFERROR(H2500/SUM($H$6:$H$1006)+P2500,""))</f>
        <v/>
      </c>
      <c r="M2500" s="102" t="str">
        <f>IF(CADA_PROD!$C2500="","",IFERROR(SUMIFS(MOVI_ENTR!M:M,MOVI_ENTR!D:D,D2500)/SUMIFS(MOVI_ENTR!I:I,MOVI_ENTR!D:D,D2500),0))</f>
        <v/>
      </c>
      <c r="N2500" s="104" t="str">
        <f>IF(CADA_PROD!C2500="","",G2500/E2500)</f>
        <v/>
      </c>
    </row>
    <row r="2501" spans="3:14">
      <c r="C2501" s="99" t="str">
        <f>IF(CADA_PROD!C2501="","",CADA_PROD!C2501)</f>
        <v/>
      </c>
      <c r="D2501" s="100" t="str">
        <f>IF(CADA_PROD!D2501="","",CADA_PROD!D2501)</f>
        <v/>
      </c>
      <c r="E2501" s="101" t="str">
        <f>IF(CADA_PROD!E2501="","",CADA_PROD!E2501)</f>
        <v/>
      </c>
      <c r="F2501" s="101" t="str">
        <f>IF(CADA_PROD!D2501="","",SUMIFS(MOVI_ENTR!I:I,MOVI_ENTR!D:D,D2501))</f>
        <v/>
      </c>
      <c r="G2501" s="101" t="str">
        <f>IF(CADA_PROD!C2501="","",SUMIFS(MOVI_SAID!H:H,MOVI_SAID!D:D,D2501))</f>
        <v/>
      </c>
      <c r="H2501" s="101" t="str">
        <f t="shared" si="57"/>
        <v/>
      </c>
      <c r="I2501" s="100" t="str">
        <f>IF(CADA_PROD!C2501="","",IFERROR(IF(H2501&lt;=0,"Sem estoque",IF(H2501/E2501&lt;0.25,"Quase sem estoque",IF(H2501/E2501&lt;1.2,"Estoque baixo",IF(H2501/E2501&lt;2,"Estoque moderado","Estoque confortável")))),""))</f>
        <v/>
      </c>
      <c r="J2501" s="102" t="str">
        <f>IF(CADA_PROD!C2501="","",SUMIFS(MOVI_ENTR!M:M,MOVI_ENTR!D:D,D2501))</f>
        <v/>
      </c>
      <c r="K2501" s="103" t="str">
        <f>IF(CADA_PROD!C2501="","",IFERROR($J2501/SUM($J$6:$J$1006),""))</f>
        <v/>
      </c>
      <c r="L2501" s="103" t="str">
        <f>IF(CADA_PROD!C2501="","",IFERROR(H2501/SUM($H$6:$H$1006)+P2501,""))</f>
        <v/>
      </c>
      <c r="M2501" s="102" t="str">
        <f>IF(CADA_PROD!$C2501="","",IFERROR(SUMIFS(MOVI_ENTR!M:M,MOVI_ENTR!D:D,D2501)/SUMIFS(MOVI_ENTR!I:I,MOVI_ENTR!D:D,D2501),0))</f>
        <v/>
      </c>
      <c r="N2501" s="104" t="str">
        <f>IF(CADA_PROD!C2501="","",G2501/E2501)</f>
        <v/>
      </c>
    </row>
    <row r="2502" spans="3:14">
      <c r="C2502" s="99" t="str">
        <f>IF(CADA_PROD!C2502="","",CADA_PROD!C2502)</f>
        <v/>
      </c>
      <c r="D2502" s="100" t="str">
        <f>IF(CADA_PROD!D2502="","",CADA_PROD!D2502)</f>
        <v/>
      </c>
      <c r="E2502" s="101" t="str">
        <f>IF(CADA_PROD!E2502="","",CADA_PROD!E2502)</f>
        <v/>
      </c>
      <c r="F2502" s="101" t="str">
        <f>IF(CADA_PROD!D2502="","",SUMIFS(MOVI_ENTR!I:I,MOVI_ENTR!D:D,D2502))</f>
        <v/>
      </c>
      <c r="G2502" s="101" t="str">
        <f>IF(CADA_PROD!C2502="","",SUMIFS(MOVI_SAID!H:H,MOVI_SAID!D:D,D2502))</f>
        <v/>
      </c>
      <c r="H2502" s="101" t="str">
        <f t="shared" si="57"/>
        <v/>
      </c>
      <c r="I2502" s="100" t="str">
        <f>IF(CADA_PROD!C2502="","",IFERROR(IF(H2502&lt;=0,"Sem estoque",IF(H2502/E2502&lt;0.25,"Quase sem estoque",IF(H2502/E2502&lt;1.2,"Estoque baixo",IF(H2502/E2502&lt;2,"Estoque moderado","Estoque confortável")))),""))</f>
        <v/>
      </c>
      <c r="J2502" s="102" t="str">
        <f>IF(CADA_PROD!C2502="","",SUMIFS(MOVI_ENTR!M:M,MOVI_ENTR!D:D,D2502))</f>
        <v/>
      </c>
      <c r="K2502" s="103" t="str">
        <f>IF(CADA_PROD!C2502="","",IFERROR($J2502/SUM($J$6:$J$1006),""))</f>
        <v/>
      </c>
      <c r="L2502" s="103" t="str">
        <f>IF(CADA_PROD!C2502="","",IFERROR(H2502/SUM($H$6:$H$1006)+P2502,""))</f>
        <v/>
      </c>
      <c r="M2502" s="102" t="str">
        <f>IF(CADA_PROD!$C2502="","",IFERROR(SUMIFS(MOVI_ENTR!M:M,MOVI_ENTR!D:D,D2502)/SUMIFS(MOVI_ENTR!I:I,MOVI_ENTR!D:D,D2502),0))</f>
        <v/>
      </c>
      <c r="N2502" s="104" t="str">
        <f>IF(CADA_PROD!C2502="","",G2502/E2502)</f>
        <v/>
      </c>
    </row>
    <row r="2503" spans="3:14">
      <c r="C2503" s="99" t="str">
        <f>IF(CADA_PROD!C2503="","",CADA_PROD!C2503)</f>
        <v/>
      </c>
      <c r="D2503" s="100" t="str">
        <f>IF(CADA_PROD!D2503="","",CADA_PROD!D2503)</f>
        <v/>
      </c>
      <c r="E2503" s="101" t="str">
        <f>IF(CADA_PROD!E2503="","",CADA_PROD!E2503)</f>
        <v/>
      </c>
      <c r="F2503" s="101" t="str">
        <f>IF(CADA_PROD!D2503="","",SUMIFS(MOVI_ENTR!I:I,MOVI_ENTR!D:D,D2503))</f>
        <v/>
      </c>
      <c r="G2503" s="101" t="str">
        <f>IF(CADA_PROD!C2503="","",SUMIFS(MOVI_SAID!H:H,MOVI_SAID!D:D,D2503))</f>
        <v/>
      </c>
      <c r="H2503" s="101" t="str">
        <f t="shared" si="57"/>
        <v/>
      </c>
      <c r="I2503" s="100" t="str">
        <f>IF(CADA_PROD!C2503="","",IFERROR(IF(H2503&lt;=0,"Sem estoque",IF(H2503/E2503&lt;0.25,"Quase sem estoque",IF(H2503/E2503&lt;1.2,"Estoque baixo",IF(H2503/E2503&lt;2,"Estoque moderado","Estoque confortável")))),""))</f>
        <v/>
      </c>
      <c r="J2503" s="102" t="str">
        <f>IF(CADA_PROD!C2503="","",SUMIFS(MOVI_ENTR!M:M,MOVI_ENTR!D:D,D2503))</f>
        <v/>
      </c>
      <c r="K2503" s="103" t="str">
        <f>IF(CADA_PROD!C2503="","",IFERROR($J2503/SUM($J$6:$J$1006),""))</f>
        <v/>
      </c>
      <c r="L2503" s="103" t="str">
        <f>IF(CADA_PROD!C2503="","",IFERROR(H2503/SUM($H$6:$H$1006)+P2503,""))</f>
        <v/>
      </c>
      <c r="M2503" s="102" t="str">
        <f>IF(CADA_PROD!$C2503="","",IFERROR(SUMIFS(MOVI_ENTR!M:M,MOVI_ENTR!D:D,D2503)/SUMIFS(MOVI_ENTR!I:I,MOVI_ENTR!D:D,D2503),0))</f>
        <v/>
      </c>
      <c r="N2503" s="104" t="str">
        <f>IF(CADA_PROD!C2503="","",G2503/E2503)</f>
        <v/>
      </c>
    </row>
    <row r="2504" spans="3:14">
      <c r="C2504" s="99" t="str">
        <f>IF(CADA_PROD!C2504="","",CADA_PROD!C2504)</f>
        <v/>
      </c>
      <c r="D2504" s="100" t="str">
        <f>IF(CADA_PROD!D2504="","",CADA_PROD!D2504)</f>
        <v/>
      </c>
      <c r="E2504" s="101" t="str">
        <f>IF(CADA_PROD!E2504="","",CADA_PROD!E2504)</f>
        <v/>
      </c>
      <c r="F2504" s="101" t="str">
        <f>IF(CADA_PROD!D2504="","",SUMIFS(MOVI_ENTR!I:I,MOVI_ENTR!D:D,D2504))</f>
        <v/>
      </c>
      <c r="G2504" s="101" t="str">
        <f>IF(CADA_PROD!C2504="","",SUMIFS(MOVI_SAID!H:H,MOVI_SAID!D:D,D2504))</f>
        <v/>
      </c>
      <c r="H2504" s="101" t="str">
        <f t="shared" si="57"/>
        <v/>
      </c>
      <c r="I2504" s="100" t="str">
        <f>IF(CADA_PROD!C2504="","",IFERROR(IF(H2504&lt;=0,"Sem estoque",IF(H2504/E2504&lt;0.25,"Quase sem estoque",IF(H2504/E2504&lt;1.2,"Estoque baixo",IF(H2504/E2504&lt;2,"Estoque moderado","Estoque confortável")))),""))</f>
        <v/>
      </c>
      <c r="J2504" s="102" t="str">
        <f>IF(CADA_PROD!C2504="","",SUMIFS(MOVI_ENTR!M:M,MOVI_ENTR!D:D,D2504))</f>
        <v/>
      </c>
      <c r="K2504" s="103" t="str">
        <f>IF(CADA_PROD!C2504="","",IFERROR($J2504/SUM($J$6:$J$1006),""))</f>
        <v/>
      </c>
      <c r="L2504" s="103" t="str">
        <f>IF(CADA_PROD!C2504="","",IFERROR(H2504/SUM($H$6:$H$1006)+P2504,""))</f>
        <v/>
      </c>
      <c r="M2504" s="102" t="str">
        <f>IF(CADA_PROD!$C2504="","",IFERROR(SUMIFS(MOVI_ENTR!M:M,MOVI_ENTR!D:D,D2504)/SUMIFS(MOVI_ENTR!I:I,MOVI_ENTR!D:D,D2504),0))</f>
        <v/>
      </c>
      <c r="N2504" s="104" t="str">
        <f>IF(CADA_PROD!C2504="","",G2504/E2504)</f>
        <v/>
      </c>
    </row>
    <row r="2505" spans="3:14">
      <c r="C2505" s="99" t="str">
        <f>IF(CADA_PROD!C2505="","",CADA_PROD!C2505)</f>
        <v/>
      </c>
      <c r="D2505" s="100" t="str">
        <f>IF(CADA_PROD!D2505="","",CADA_PROD!D2505)</f>
        <v/>
      </c>
      <c r="E2505" s="101" t="str">
        <f>IF(CADA_PROD!E2505="","",CADA_PROD!E2505)</f>
        <v/>
      </c>
      <c r="F2505" s="101" t="str">
        <f>IF(CADA_PROD!D2505="","",SUMIFS(MOVI_ENTR!I:I,MOVI_ENTR!D:D,D2505))</f>
        <v/>
      </c>
      <c r="G2505" s="101" t="str">
        <f>IF(CADA_PROD!C2505="","",SUMIFS(MOVI_SAID!H:H,MOVI_SAID!D:D,D2505))</f>
        <v/>
      </c>
      <c r="H2505" s="101" t="str">
        <f t="shared" si="57"/>
        <v/>
      </c>
      <c r="I2505" s="100" t="str">
        <f>IF(CADA_PROD!C2505="","",IFERROR(IF(H2505&lt;=0,"Sem estoque",IF(H2505/E2505&lt;0.25,"Quase sem estoque",IF(H2505/E2505&lt;1.2,"Estoque baixo",IF(H2505/E2505&lt;2,"Estoque moderado","Estoque confortável")))),""))</f>
        <v/>
      </c>
      <c r="J2505" s="102" t="str">
        <f>IF(CADA_PROD!C2505="","",SUMIFS(MOVI_ENTR!M:M,MOVI_ENTR!D:D,D2505))</f>
        <v/>
      </c>
      <c r="K2505" s="103" t="str">
        <f>IF(CADA_PROD!C2505="","",IFERROR($J2505/SUM($J$6:$J$1006),""))</f>
        <v/>
      </c>
      <c r="L2505" s="103" t="str">
        <f>IF(CADA_PROD!C2505="","",IFERROR(H2505/SUM($H$6:$H$1006)+P2505,""))</f>
        <v/>
      </c>
      <c r="M2505" s="102" t="str">
        <f>IF(CADA_PROD!$C2505="","",IFERROR(SUMIFS(MOVI_ENTR!M:M,MOVI_ENTR!D:D,D2505)/SUMIFS(MOVI_ENTR!I:I,MOVI_ENTR!D:D,D2505),0))</f>
        <v/>
      </c>
      <c r="N2505" s="104" t="str">
        <f>IF(CADA_PROD!C2505="","",G2505/E2505)</f>
        <v/>
      </c>
    </row>
    <row r="2506" spans="3:14">
      <c r="C2506" s="99" t="str">
        <f>IF(CADA_PROD!C2506="","",CADA_PROD!C2506)</f>
        <v/>
      </c>
      <c r="D2506" s="100" t="str">
        <f>IF(CADA_PROD!D2506="","",CADA_PROD!D2506)</f>
        <v/>
      </c>
      <c r="E2506" s="101" t="str">
        <f>IF(CADA_PROD!E2506="","",CADA_PROD!E2506)</f>
        <v/>
      </c>
      <c r="F2506" s="101" t="str">
        <f>IF(CADA_PROD!D2506="","",SUMIFS(MOVI_ENTR!I:I,MOVI_ENTR!D:D,D2506))</f>
        <v/>
      </c>
      <c r="G2506" s="101" t="str">
        <f>IF(CADA_PROD!C2506="","",SUMIFS(MOVI_SAID!H:H,MOVI_SAID!D:D,D2506))</f>
        <v/>
      </c>
      <c r="H2506" s="101" t="str">
        <f t="shared" si="57"/>
        <v/>
      </c>
      <c r="I2506" s="100" t="str">
        <f>IF(CADA_PROD!C2506="","",IFERROR(IF(H2506&lt;=0,"Sem estoque",IF(H2506/E2506&lt;0.25,"Quase sem estoque",IF(H2506/E2506&lt;1.2,"Estoque baixo",IF(H2506/E2506&lt;2,"Estoque moderado","Estoque confortável")))),""))</f>
        <v/>
      </c>
      <c r="J2506" s="102" t="str">
        <f>IF(CADA_PROD!C2506="","",SUMIFS(MOVI_ENTR!M:M,MOVI_ENTR!D:D,D2506))</f>
        <v/>
      </c>
      <c r="K2506" s="103" t="str">
        <f>IF(CADA_PROD!C2506="","",IFERROR($J2506/SUM($J$6:$J$1006),""))</f>
        <v/>
      </c>
      <c r="L2506" s="103" t="str">
        <f>IF(CADA_PROD!C2506="","",IFERROR(H2506/SUM($H$6:$H$1006)+P2506,""))</f>
        <v/>
      </c>
      <c r="M2506" s="102" t="str">
        <f>IF(CADA_PROD!$C2506="","",IFERROR(SUMIFS(MOVI_ENTR!M:M,MOVI_ENTR!D:D,D2506)/SUMIFS(MOVI_ENTR!I:I,MOVI_ENTR!D:D,D2506),0))</f>
        <v/>
      </c>
      <c r="N2506" s="104" t="str">
        <f>IF(CADA_PROD!C2506="","",G2506/E2506)</f>
        <v/>
      </c>
    </row>
    <row r="2507" spans="3:14">
      <c r="C2507" s="99" t="str">
        <f>IF(CADA_PROD!C2507="","",CADA_PROD!C2507)</f>
        <v/>
      </c>
      <c r="D2507" s="100" t="str">
        <f>IF(CADA_PROD!D2507="","",CADA_PROD!D2507)</f>
        <v/>
      </c>
      <c r="E2507" s="101" t="str">
        <f>IF(CADA_PROD!E2507="","",CADA_PROD!E2507)</f>
        <v/>
      </c>
      <c r="F2507" s="101" t="str">
        <f>IF(CADA_PROD!D2507="","",SUMIFS(MOVI_ENTR!I:I,MOVI_ENTR!D:D,D2507))</f>
        <v/>
      </c>
      <c r="G2507" s="101" t="str">
        <f>IF(CADA_PROD!C2507="","",SUMIFS(MOVI_SAID!H:H,MOVI_SAID!D:D,D2507))</f>
        <v/>
      </c>
      <c r="H2507" s="101" t="str">
        <f t="shared" si="57"/>
        <v/>
      </c>
      <c r="I2507" s="100" t="str">
        <f>IF(CADA_PROD!C2507="","",IFERROR(IF(H2507&lt;=0,"Sem estoque",IF(H2507/E2507&lt;0.25,"Quase sem estoque",IF(H2507/E2507&lt;1.2,"Estoque baixo",IF(H2507/E2507&lt;2,"Estoque moderado","Estoque confortável")))),""))</f>
        <v/>
      </c>
      <c r="J2507" s="102" t="str">
        <f>IF(CADA_PROD!C2507="","",SUMIFS(MOVI_ENTR!M:M,MOVI_ENTR!D:D,D2507))</f>
        <v/>
      </c>
      <c r="K2507" s="103" t="str">
        <f>IF(CADA_PROD!C2507="","",IFERROR($J2507/SUM($J$6:$J$1006),""))</f>
        <v/>
      </c>
      <c r="L2507" s="103" t="str">
        <f>IF(CADA_PROD!C2507="","",IFERROR(H2507/SUM($H$6:$H$1006)+P2507,""))</f>
        <v/>
      </c>
      <c r="M2507" s="102" t="str">
        <f>IF(CADA_PROD!$C2507="","",IFERROR(SUMIFS(MOVI_ENTR!M:M,MOVI_ENTR!D:D,D2507)/SUMIFS(MOVI_ENTR!I:I,MOVI_ENTR!D:D,D2507),0))</f>
        <v/>
      </c>
      <c r="N2507" s="104" t="str">
        <f>IF(CADA_PROD!C2507="","",G2507/E2507)</f>
        <v/>
      </c>
    </row>
    <row r="2508" spans="3:14">
      <c r="C2508" s="99" t="str">
        <f>IF(CADA_PROD!C2508="","",CADA_PROD!C2508)</f>
        <v/>
      </c>
      <c r="D2508" s="100" t="str">
        <f>IF(CADA_PROD!D2508="","",CADA_PROD!D2508)</f>
        <v/>
      </c>
      <c r="E2508" s="101" t="str">
        <f>IF(CADA_PROD!E2508="","",CADA_PROD!E2508)</f>
        <v/>
      </c>
      <c r="F2508" s="101" t="str">
        <f>IF(CADA_PROD!D2508="","",SUMIFS(MOVI_ENTR!I:I,MOVI_ENTR!D:D,D2508))</f>
        <v/>
      </c>
      <c r="G2508" s="101" t="str">
        <f>IF(CADA_PROD!C2508="","",SUMIFS(MOVI_SAID!H:H,MOVI_SAID!D:D,D2508))</f>
        <v/>
      </c>
      <c r="H2508" s="101" t="str">
        <f t="shared" si="57"/>
        <v/>
      </c>
      <c r="I2508" s="100" t="str">
        <f>IF(CADA_PROD!C2508="","",IFERROR(IF(H2508&lt;=0,"Sem estoque",IF(H2508/E2508&lt;0.25,"Quase sem estoque",IF(H2508/E2508&lt;1.2,"Estoque baixo",IF(H2508/E2508&lt;2,"Estoque moderado","Estoque confortável")))),""))</f>
        <v/>
      </c>
      <c r="J2508" s="102" t="str">
        <f>IF(CADA_PROD!C2508="","",SUMIFS(MOVI_ENTR!M:M,MOVI_ENTR!D:D,D2508))</f>
        <v/>
      </c>
      <c r="K2508" s="103" t="str">
        <f>IF(CADA_PROD!C2508="","",IFERROR($J2508/SUM($J$6:$J$1006),""))</f>
        <v/>
      </c>
      <c r="L2508" s="103" t="str">
        <f>IF(CADA_PROD!C2508="","",IFERROR(H2508/SUM($H$6:$H$1006)+P2508,""))</f>
        <v/>
      </c>
      <c r="M2508" s="102" t="str">
        <f>IF(CADA_PROD!$C2508="","",IFERROR(SUMIFS(MOVI_ENTR!M:M,MOVI_ENTR!D:D,D2508)/SUMIFS(MOVI_ENTR!I:I,MOVI_ENTR!D:D,D2508),0))</f>
        <v/>
      </c>
      <c r="N2508" s="104" t="str">
        <f>IF(CADA_PROD!C2508="","",G2508/E2508)</f>
        <v/>
      </c>
    </row>
    <row r="2509" spans="3:14">
      <c r="C2509" s="99" t="str">
        <f>IF(CADA_PROD!C2509="","",CADA_PROD!C2509)</f>
        <v/>
      </c>
      <c r="D2509" s="100" t="str">
        <f>IF(CADA_PROD!D2509="","",CADA_PROD!D2509)</f>
        <v/>
      </c>
      <c r="E2509" s="101" t="str">
        <f>IF(CADA_PROD!E2509="","",CADA_PROD!E2509)</f>
        <v/>
      </c>
      <c r="F2509" s="101" t="str">
        <f>IF(CADA_PROD!D2509="","",SUMIFS(MOVI_ENTR!I:I,MOVI_ENTR!D:D,D2509))</f>
        <v/>
      </c>
      <c r="G2509" s="101" t="str">
        <f>IF(CADA_PROD!C2509="","",SUMIFS(MOVI_SAID!H:H,MOVI_SAID!D:D,D2509))</f>
        <v/>
      </c>
      <c r="H2509" s="101" t="str">
        <f t="shared" si="57"/>
        <v/>
      </c>
      <c r="I2509" s="100" t="str">
        <f>IF(CADA_PROD!C2509="","",IFERROR(IF(H2509&lt;=0,"Sem estoque",IF(H2509/E2509&lt;0.25,"Quase sem estoque",IF(H2509/E2509&lt;1.2,"Estoque baixo",IF(H2509/E2509&lt;2,"Estoque moderado","Estoque confortável")))),""))</f>
        <v/>
      </c>
      <c r="J2509" s="102" t="str">
        <f>IF(CADA_PROD!C2509="","",SUMIFS(MOVI_ENTR!M:M,MOVI_ENTR!D:D,D2509))</f>
        <v/>
      </c>
      <c r="K2509" s="103" t="str">
        <f>IF(CADA_PROD!C2509="","",IFERROR($J2509/SUM($J$6:$J$1006),""))</f>
        <v/>
      </c>
      <c r="L2509" s="103" t="str">
        <f>IF(CADA_PROD!C2509="","",IFERROR(H2509/SUM($H$6:$H$1006)+P2509,""))</f>
        <v/>
      </c>
      <c r="M2509" s="102" t="str">
        <f>IF(CADA_PROD!$C2509="","",IFERROR(SUMIFS(MOVI_ENTR!M:M,MOVI_ENTR!D:D,D2509)/SUMIFS(MOVI_ENTR!I:I,MOVI_ENTR!D:D,D2509),0))</f>
        <v/>
      </c>
      <c r="N2509" s="104" t="str">
        <f>IF(CADA_PROD!C2509="","",G2509/E2509)</f>
        <v/>
      </c>
    </row>
    <row r="2510" spans="3:14">
      <c r="C2510" s="99" t="str">
        <f>IF(CADA_PROD!C2510="","",CADA_PROD!C2510)</f>
        <v/>
      </c>
      <c r="D2510" s="100" t="str">
        <f>IF(CADA_PROD!D2510="","",CADA_PROD!D2510)</f>
        <v/>
      </c>
      <c r="E2510" s="101" t="str">
        <f>IF(CADA_PROD!E2510="","",CADA_PROD!E2510)</f>
        <v/>
      </c>
      <c r="F2510" s="101" t="str">
        <f>IF(CADA_PROD!D2510="","",SUMIFS(MOVI_ENTR!I:I,MOVI_ENTR!D:D,D2510))</f>
        <v/>
      </c>
      <c r="G2510" s="101" t="str">
        <f>IF(CADA_PROD!C2510="","",SUMIFS(MOVI_SAID!H:H,MOVI_SAID!D:D,D2510))</f>
        <v/>
      </c>
      <c r="H2510" s="101" t="str">
        <f t="shared" si="57"/>
        <v/>
      </c>
      <c r="I2510" s="100" t="str">
        <f>IF(CADA_PROD!C2510="","",IFERROR(IF(H2510&lt;=0,"Sem estoque",IF(H2510/E2510&lt;0.25,"Quase sem estoque",IF(H2510/E2510&lt;1.2,"Estoque baixo",IF(H2510/E2510&lt;2,"Estoque moderado","Estoque confortável")))),""))</f>
        <v/>
      </c>
      <c r="J2510" s="102" t="str">
        <f>IF(CADA_PROD!C2510="","",SUMIFS(MOVI_ENTR!M:M,MOVI_ENTR!D:D,D2510))</f>
        <v/>
      </c>
      <c r="K2510" s="103" t="str">
        <f>IF(CADA_PROD!C2510="","",IFERROR($J2510/SUM($J$6:$J$1006),""))</f>
        <v/>
      </c>
      <c r="L2510" s="103" t="str">
        <f>IF(CADA_PROD!C2510="","",IFERROR(H2510/SUM($H$6:$H$1006)+P2510,""))</f>
        <v/>
      </c>
      <c r="M2510" s="102" t="str">
        <f>IF(CADA_PROD!$C2510="","",IFERROR(SUMIFS(MOVI_ENTR!M:M,MOVI_ENTR!D:D,D2510)/SUMIFS(MOVI_ENTR!I:I,MOVI_ENTR!D:D,D2510),0))</f>
        <v/>
      </c>
      <c r="N2510" s="104" t="str">
        <f>IF(CADA_PROD!C2510="","",G2510/E2510)</f>
        <v/>
      </c>
    </row>
    <row r="2511" spans="3:14">
      <c r="C2511" s="99" t="str">
        <f>IF(CADA_PROD!C2511="","",CADA_PROD!C2511)</f>
        <v/>
      </c>
      <c r="D2511" s="100" t="str">
        <f>IF(CADA_PROD!D2511="","",CADA_PROD!D2511)</f>
        <v/>
      </c>
      <c r="E2511" s="101" t="str">
        <f>IF(CADA_PROD!E2511="","",CADA_PROD!E2511)</f>
        <v/>
      </c>
      <c r="F2511" s="101" t="str">
        <f>IF(CADA_PROD!D2511="","",SUMIFS(MOVI_ENTR!I:I,MOVI_ENTR!D:D,D2511))</f>
        <v/>
      </c>
      <c r="G2511" s="101" t="str">
        <f>IF(CADA_PROD!C2511="","",SUMIFS(MOVI_SAID!H:H,MOVI_SAID!D:D,D2511))</f>
        <v/>
      </c>
      <c r="H2511" s="101" t="str">
        <f t="shared" si="57"/>
        <v/>
      </c>
      <c r="I2511" s="100" t="str">
        <f>IF(CADA_PROD!C2511="","",IFERROR(IF(H2511&lt;=0,"Sem estoque",IF(H2511/E2511&lt;0.25,"Quase sem estoque",IF(H2511/E2511&lt;1.2,"Estoque baixo",IF(H2511/E2511&lt;2,"Estoque moderado","Estoque confortável")))),""))</f>
        <v/>
      </c>
      <c r="J2511" s="102" t="str">
        <f>IF(CADA_PROD!C2511="","",SUMIFS(MOVI_ENTR!M:M,MOVI_ENTR!D:D,D2511))</f>
        <v/>
      </c>
      <c r="K2511" s="103" t="str">
        <f>IF(CADA_PROD!C2511="","",IFERROR($J2511/SUM($J$6:$J$1006),""))</f>
        <v/>
      </c>
      <c r="L2511" s="103" t="str">
        <f>IF(CADA_PROD!C2511="","",IFERROR(H2511/SUM($H$6:$H$1006)+P2511,""))</f>
        <v/>
      </c>
      <c r="M2511" s="102" t="str">
        <f>IF(CADA_PROD!$C2511="","",IFERROR(SUMIFS(MOVI_ENTR!M:M,MOVI_ENTR!D:D,D2511)/SUMIFS(MOVI_ENTR!I:I,MOVI_ENTR!D:D,D2511),0))</f>
        <v/>
      </c>
      <c r="N2511" s="104" t="str">
        <f>IF(CADA_PROD!C2511="","",G2511/E2511)</f>
        <v/>
      </c>
    </row>
    <row r="2512" spans="3:14">
      <c r="C2512" s="99" t="str">
        <f>IF(CADA_PROD!C2512="","",CADA_PROD!C2512)</f>
        <v/>
      </c>
      <c r="D2512" s="100" t="str">
        <f>IF(CADA_PROD!D2512="","",CADA_PROD!D2512)</f>
        <v/>
      </c>
      <c r="E2512" s="101" t="str">
        <f>IF(CADA_PROD!E2512="","",CADA_PROD!E2512)</f>
        <v/>
      </c>
      <c r="F2512" s="101" t="str">
        <f>IF(CADA_PROD!D2512="","",SUMIFS(MOVI_ENTR!I:I,MOVI_ENTR!D:D,D2512))</f>
        <v/>
      </c>
      <c r="G2512" s="101" t="str">
        <f>IF(CADA_PROD!C2512="","",SUMIFS(MOVI_SAID!H:H,MOVI_SAID!D:D,D2512))</f>
        <v/>
      </c>
      <c r="H2512" s="101" t="str">
        <f t="shared" si="57"/>
        <v/>
      </c>
      <c r="I2512" s="100" t="str">
        <f>IF(CADA_PROD!C2512="","",IFERROR(IF(H2512&lt;=0,"Sem estoque",IF(H2512/E2512&lt;0.25,"Quase sem estoque",IF(H2512/E2512&lt;1.2,"Estoque baixo",IF(H2512/E2512&lt;2,"Estoque moderado","Estoque confortável")))),""))</f>
        <v/>
      </c>
      <c r="J2512" s="102" t="str">
        <f>IF(CADA_PROD!C2512="","",SUMIFS(MOVI_ENTR!M:M,MOVI_ENTR!D:D,D2512))</f>
        <v/>
      </c>
      <c r="K2512" s="103" t="str">
        <f>IF(CADA_PROD!C2512="","",IFERROR($J2512/SUM($J$6:$J$1006),""))</f>
        <v/>
      </c>
      <c r="L2512" s="103" t="str">
        <f>IF(CADA_PROD!C2512="","",IFERROR(H2512/SUM($H$6:$H$1006)+P2512,""))</f>
        <v/>
      </c>
      <c r="M2512" s="102" t="str">
        <f>IF(CADA_PROD!$C2512="","",IFERROR(SUMIFS(MOVI_ENTR!M:M,MOVI_ENTR!D:D,D2512)/SUMIFS(MOVI_ENTR!I:I,MOVI_ENTR!D:D,D2512),0))</f>
        <v/>
      </c>
      <c r="N2512" s="104" t="str">
        <f>IF(CADA_PROD!C2512="","",G2512/E2512)</f>
        <v/>
      </c>
    </row>
    <row r="2513" spans="3:14">
      <c r="C2513" s="99" t="str">
        <f>IF(CADA_PROD!C2513="","",CADA_PROD!C2513)</f>
        <v/>
      </c>
      <c r="D2513" s="100" t="str">
        <f>IF(CADA_PROD!D2513="","",CADA_PROD!D2513)</f>
        <v/>
      </c>
      <c r="E2513" s="101" t="str">
        <f>IF(CADA_PROD!E2513="","",CADA_PROD!E2513)</f>
        <v/>
      </c>
      <c r="F2513" s="101" t="str">
        <f>IF(CADA_PROD!D2513="","",SUMIFS(MOVI_ENTR!I:I,MOVI_ENTR!D:D,D2513))</f>
        <v/>
      </c>
      <c r="G2513" s="101" t="str">
        <f>IF(CADA_PROD!C2513="","",SUMIFS(MOVI_SAID!H:H,MOVI_SAID!D:D,D2513))</f>
        <v/>
      </c>
      <c r="H2513" s="101" t="str">
        <f t="shared" si="57"/>
        <v/>
      </c>
      <c r="I2513" s="100" t="str">
        <f>IF(CADA_PROD!C2513="","",IFERROR(IF(H2513&lt;=0,"Sem estoque",IF(H2513/E2513&lt;0.25,"Quase sem estoque",IF(H2513/E2513&lt;1.2,"Estoque baixo",IF(H2513/E2513&lt;2,"Estoque moderado","Estoque confortável")))),""))</f>
        <v/>
      </c>
      <c r="J2513" s="102" t="str">
        <f>IF(CADA_PROD!C2513="","",SUMIFS(MOVI_ENTR!M:M,MOVI_ENTR!D:D,D2513))</f>
        <v/>
      </c>
      <c r="K2513" s="103" t="str">
        <f>IF(CADA_PROD!C2513="","",IFERROR($J2513/SUM($J$6:$J$1006),""))</f>
        <v/>
      </c>
      <c r="L2513" s="103" t="str">
        <f>IF(CADA_PROD!C2513="","",IFERROR(H2513/SUM($H$6:$H$1006)+P2513,""))</f>
        <v/>
      </c>
      <c r="M2513" s="102" t="str">
        <f>IF(CADA_PROD!$C2513="","",IFERROR(SUMIFS(MOVI_ENTR!M:M,MOVI_ENTR!D:D,D2513)/SUMIFS(MOVI_ENTR!I:I,MOVI_ENTR!D:D,D2513),0))</f>
        <v/>
      </c>
      <c r="N2513" s="104" t="str">
        <f>IF(CADA_PROD!C2513="","",G2513/E2513)</f>
        <v/>
      </c>
    </row>
    <row r="2514" spans="3:14">
      <c r="C2514" s="99" t="str">
        <f>IF(CADA_PROD!C2514="","",CADA_PROD!C2514)</f>
        <v/>
      </c>
      <c r="D2514" s="100" t="str">
        <f>IF(CADA_PROD!D2514="","",CADA_PROD!D2514)</f>
        <v/>
      </c>
      <c r="E2514" s="101" t="str">
        <f>IF(CADA_PROD!E2514="","",CADA_PROD!E2514)</f>
        <v/>
      </c>
      <c r="F2514" s="101" t="str">
        <f>IF(CADA_PROD!D2514="","",SUMIFS(MOVI_ENTR!I:I,MOVI_ENTR!D:D,D2514))</f>
        <v/>
      </c>
      <c r="G2514" s="101" t="str">
        <f>IF(CADA_PROD!C2514="","",SUMIFS(MOVI_SAID!H:H,MOVI_SAID!D:D,D2514))</f>
        <v/>
      </c>
      <c r="H2514" s="101" t="str">
        <f t="shared" si="57"/>
        <v/>
      </c>
      <c r="I2514" s="100" t="str">
        <f>IF(CADA_PROD!C2514="","",IFERROR(IF(H2514&lt;=0,"Sem estoque",IF(H2514/E2514&lt;0.25,"Quase sem estoque",IF(H2514/E2514&lt;1.2,"Estoque baixo",IF(H2514/E2514&lt;2,"Estoque moderado","Estoque confortável")))),""))</f>
        <v/>
      </c>
      <c r="J2514" s="102" t="str">
        <f>IF(CADA_PROD!C2514="","",SUMIFS(MOVI_ENTR!M:M,MOVI_ENTR!D:D,D2514))</f>
        <v/>
      </c>
      <c r="K2514" s="103" t="str">
        <f>IF(CADA_PROD!C2514="","",IFERROR($J2514/SUM($J$6:$J$1006),""))</f>
        <v/>
      </c>
      <c r="L2514" s="103" t="str">
        <f>IF(CADA_PROD!C2514="","",IFERROR(H2514/SUM($H$6:$H$1006)+P2514,""))</f>
        <v/>
      </c>
      <c r="M2514" s="102" t="str">
        <f>IF(CADA_PROD!$C2514="","",IFERROR(SUMIFS(MOVI_ENTR!M:M,MOVI_ENTR!D:D,D2514)/SUMIFS(MOVI_ENTR!I:I,MOVI_ENTR!D:D,D2514),0))</f>
        <v/>
      </c>
      <c r="N2514" s="104" t="str">
        <f>IF(CADA_PROD!C2514="","",G2514/E2514)</f>
        <v/>
      </c>
    </row>
    <row r="2515" spans="3:14">
      <c r="C2515" s="99" t="str">
        <f>IF(CADA_PROD!C2515="","",CADA_PROD!C2515)</f>
        <v/>
      </c>
      <c r="D2515" s="100" t="str">
        <f>IF(CADA_PROD!D2515="","",CADA_PROD!D2515)</f>
        <v/>
      </c>
      <c r="E2515" s="101" t="str">
        <f>IF(CADA_PROD!E2515="","",CADA_PROD!E2515)</f>
        <v/>
      </c>
      <c r="F2515" s="101" t="str">
        <f>IF(CADA_PROD!D2515="","",SUMIFS(MOVI_ENTR!I:I,MOVI_ENTR!D:D,D2515))</f>
        <v/>
      </c>
      <c r="G2515" s="101" t="str">
        <f>IF(CADA_PROD!C2515="","",SUMIFS(MOVI_SAID!H:H,MOVI_SAID!D:D,D2515))</f>
        <v/>
      </c>
      <c r="H2515" s="101" t="str">
        <f t="shared" si="57"/>
        <v/>
      </c>
      <c r="I2515" s="100" t="str">
        <f>IF(CADA_PROD!C2515="","",IFERROR(IF(H2515&lt;=0,"Sem estoque",IF(H2515/E2515&lt;0.25,"Quase sem estoque",IF(H2515/E2515&lt;1.2,"Estoque baixo",IF(H2515/E2515&lt;2,"Estoque moderado","Estoque confortável")))),""))</f>
        <v/>
      </c>
      <c r="J2515" s="102" t="str">
        <f>IF(CADA_PROD!C2515="","",SUMIFS(MOVI_ENTR!M:M,MOVI_ENTR!D:D,D2515))</f>
        <v/>
      </c>
      <c r="K2515" s="103" t="str">
        <f>IF(CADA_PROD!C2515="","",IFERROR($J2515/SUM($J$6:$J$1006),""))</f>
        <v/>
      </c>
      <c r="L2515" s="103" t="str">
        <f>IF(CADA_PROD!C2515="","",IFERROR(H2515/SUM($H$6:$H$1006)+P2515,""))</f>
        <v/>
      </c>
      <c r="M2515" s="102" t="str">
        <f>IF(CADA_PROD!$C2515="","",IFERROR(SUMIFS(MOVI_ENTR!M:M,MOVI_ENTR!D:D,D2515)/SUMIFS(MOVI_ENTR!I:I,MOVI_ENTR!D:D,D2515),0))</f>
        <v/>
      </c>
      <c r="N2515" s="104" t="str">
        <f>IF(CADA_PROD!C2515="","",G2515/E2515)</f>
        <v/>
      </c>
    </row>
    <row r="2516" spans="3:14">
      <c r="C2516" s="99" t="str">
        <f>IF(CADA_PROD!C2516="","",CADA_PROD!C2516)</f>
        <v/>
      </c>
      <c r="D2516" s="100" t="str">
        <f>IF(CADA_PROD!D2516="","",CADA_PROD!D2516)</f>
        <v/>
      </c>
      <c r="E2516" s="101" t="str">
        <f>IF(CADA_PROD!E2516="","",CADA_PROD!E2516)</f>
        <v/>
      </c>
      <c r="F2516" s="101" t="str">
        <f>IF(CADA_PROD!D2516="","",SUMIFS(MOVI_ENTR!I:I,MOVI_ENTR!D:D,D2516))</f>
        <v/>
      </c>
      <c r="G2516" s="101" t="str">
        <f>IF(CADA_PROD!C2516="","",SUMIFS(MOVI_SAID!H:H,MOVI_SAID!D:D,D2516))</f>
        <v/>
      </c>
      <c r="H2516" s="101" t="str">
        <f t="shared" si="57"/>
        <v/>
      </c>
      <c r="I2516" s="100" t="str">
        <f>IF(CADA_PROD!C2516="","",IFERROR(IF(H2516&lt;=0,"Sem estoque",IF(H2516/E2516&lt;0.25,"Quase sem estoque",IF(H2516/E2516&lt;1.2,"Estoque baixo",IF(H2516/E2516&lt;2,"Estoque moderado","Estoque confortável")))),""))</f>
        <v/>
      </c>
      <c r="J2516" s="102" t="str">
        <f>IF(CADA_PROD!C2516="","",SUMIFS(MOVI_ENTR!M:M,MOVI_ENTR!D:D,D2516))</f>
        <v/>
      </c>
      <c r="K2516" s="103" t="str">
        <f>IF(CADA_PROD!C2516="","",IFERROR($J2516/SUM($J$6:$J$1006),""))</f>
        <v/>
      </c>
      <c r="L2516" s="103" t="str">
        <f>IF(CADA_PROD!C2516="","",IFERROR(H2516/SUM($H$6:$H$1006)+P2516,""))</f>
        <v/>
      </c>
      <c r="M2516" s="102" t="str">
        <f>IF(CADA_PROD!$C2516="","",IFERROR(SUMIFS(MOVI_ENTR!M:M,MOVI_ENTR!D:D,D2516)/SUMIFS(MOVI_ENTR!I:I,MOVI_ENTR!D:D,D2516),0))</f>
        <v/>
      </c>
      <c r="N2516" s="104" t="str">
        <f>IF(CADA_PROD!C2516="","",G2516/E2516)</f>
        <v/>
      </c>
    </row>
    <row r="2517" spans="3:14">
      <c r="C2517" s="99" t="str">
        <f>IF(CADA_PROD!C2517="","",CADA_PROD!C2517)</f>
        <v/>
      </c>
      <c r="D2517" s="100" t="str">
        <f>IF(CADA_PROD!D2517="","",CADA_PROD!D2517)</f>
        <v/>
      </c>
      <c r="E2517" s="101" t="str">
        <f>IF(CADA_PROD!E2517="","",CADA_PROD!E2517)</f>
        <v/>
      </c>
      <c r="F2517" s="101" t="str">
        <f>IF(CADA_PROD!D2517="","",SUMIFS(MOVI_ENTR!I:I,MOVI_ENTR!D:D,D2517))</f>
        <v/>
      </c>
      <c r="G2517" s="101" t="str">
        <f>IF(CADA_PROD!C2517="","",SUMIFS(MOVI_SAID!H:H,MOVI_SAID!D:D,D2517))</f>
        <v/>
      </c>
      <c r="H2517" s="101" t="str">
        <f t="shared" si="57"/>
        <v/>
      </c>
      <c r="I2517" s="100" t="str">
        <f>IF(CADA_PROD!C2517="","",IFERROR(IF(H2517&lt;=0,"Sem estoque",IF(H2517/E2517&lt;0.25,"Quase sem estoque",IF(H2517/E2517&lt;1.2,"Estoque baixo",IF(H2517/E2517&lt;2,"Estoque moderado","Estoque confortável")))),""))</f>
        <v/>
      </c>
      <c r="J2517" s="102" t="str">
        <f>IF(CADA_PROD!C2517="","",SUMIFS(MOVI_ENTR!M:M,MOVI_ENTR!D:D,D2517))</f>
        <v/>
      </c>
      <c r="K2517" s="103" t="str">
        <f>IF(CADA_PROD!C2517="","",IFERROR($J2517/SUM($J$6:$J$1006),""))</f>
        <v/>
      </c>
      <c r="L2517" s="103" t="str">
        <f>IF(CADA_PROD!C2517="","",IFERROR(H2517/SUM($H$6:$H$1006)+P2517,""))</f>
        <v/>
      </c>
      <c r="M2517" s="102" t="str">
        <f>IF(CADA_PROD!$C2517="","",IFERROR(SUMIFS(MOVI_ENTR!M:M,MOVI_ENTR!D:D,D2517)/SUMIFS(MOVI_ENTR!I:I,MOVI_ENTR!D:D,D2517),0))</f>
        <v/>
      </c>
      <c r="N2517" s="104" t="str">
        <f>IF(CADA_PROD!C2517="","",G2517/E2517)</f>
        <v/>
      </c>
    </row>
    <row r="2518" spans="3:14">
      <c r="C2518" s="99" t="str">
        <f>IF(CADA_PROD!C2518="","",CADA_PROD!C2518)</f>
        <v/>
      </c>
      <c r="D2518" s="100" t="str">
        <f>IF(CADA_PROD!D2518="","",CADA_PROD!D2518)</f>
        <v/>
      </c>
      <c r="E2518" s="101" t="str">
        <f>IF(CADA_PROD!E2518="","",CADA_PROD!E2518)</f>
        <v/>
      </c>
      <c r="F2518" s="101" t="str">
        <f>IF(CADA_PROD!D2518="","",SUMIFS(MOVI_ENTR!I:I,MOVI_ENTR!D:D,D2518))</f>
        <v/>
      </c>
      <c r="G2518" s="101" t="str">
        <f>IF(CADA_PROD!C2518="","",SUMIFS(MOVI_SAID!H:H,MOVI_SAID!D:D,D2518))</f>
        <v/>
      </c>
      <c r="H2518" s="101" t="str">
        <f t="shared" si="57"/>
        <v/>
      </c>
      <c r="I2518" s="100" t="str">
        <f>IF(CADA_PROD!C2518="","",IFERROR(IF(H2518&lt;=0,"Sem estoque",IF(H2518/E2518&lt;0.25,"Quase sem estoque",IF(H2518/E2518&lt;1.2,"Estoque baixo",IF(H2518/E2518&lt;2,"Estoque moderado","Estoque confortável")))),""))</f>
        <v/>
      </c>
      <c r="J2518" s="102" t="str">
        <f>IF(CADA_PROD!C2518="","",SUMIFS(MOVI_ENTR!M:M,MOVI_ENTR!D:D,D2518))</f>
        <v/>
      </c>
      <c r="K2518" s="103" t="str">
        <f>IF(CADA_PROD!C2518="","",IFERROR($J2518/SUM($J$6:$J$1006),""))</f>
        <v/>
      </c>
      <c r="L2518" s="103" t="str">
        <f>IF(CADA_PROD!C2518="","",IFERROR(H2518/SUM($H$6:$H$1006)+P2518,""))</f>
        <v/>
      </c>
      <c r="M2518" s="102" t="str">
        <f>IF(CADA_PROD!$C2518="","",IFERROR(SUMIFS(MOVI_ENTR!M:M,MOVI_ENTR!D:D,D2518)/SUMIFS(MOVI_ENTR!I:I,MOVI_ENTR!D:D,D2518),0))</f>
        <v/>
      </c>
      <c r="N2518" s="104" t="str">
        <f>IF(CADA_PROD!C2518="","",G2518/E2518)</f>
        <v/>
      </c>
    </row>
    <row r="2519" spans="3:14">
      <c r="C2519" s="99" t="str">
        <f>IF(CADA_PROD!C2519="","",CADA_PROD!C2519)</f>
        <v/>
      </c>
      <c r="D2519" s="100" t="str">
        <f>IF(CADA_PROD!D2519="","",CADA_PROD!D2519)</f>
        <v/>
      </c>
      <c r="E2519" s="101" t="str">
        <f>IF(CADA_PROD!E2519="","",CADA_PROD!E2519)</f>
        <v/>
      </c>
      <c r="F2519" s="101" t="str">
        <f>IF(CADA_PROD!D2519="","",SUMIFS(MOVI_ENTR!I:I,MOVI_ENTR!D:D,D2519))</f>
        <v/>
      </c>
      <c r="G2519" s="101" t="str">
        <f>IF(CADA_PROD!C2519="","",SUMIFS(MOVI_SAID!H:H,MOVI_SAID!D:D,D2519))</f>
        <v/>
      </c>
      <c r="H2519" s="101" t="str">
        <f t="shared" si="57"/>
        <v/>
      </c>
      <c r="I2519" s="100" t="str">
        <f>IF(CADA_PROD!C2519="","",IFERROR(IF(H2519&lt;=0,"Sem estoque",IF(H2519/E2519&lt;0.25,"Quase sem estoque",IF(H2519/E2519&lt;1.2,"Estoque baixo",IF(H2519/E2519&lt;2,"Estoque moderado","Estoque confortável")))),""))</f>
        <v/>
      </c>
      <c r="J2519" s="102" t="str">
        <f>IF(CADA_PROD!C2519="","",SUMIFS(MOVI_ENTR!M:M,MOVI_ENTR!D:D,D2519))</f>
        <v/>
      </c>
      <c r="K2519" s="103" t="str">
        <f>IF(CADA_PROD!C2519="","",IFERROR($J2519/SUM($J$6:$J$1006),""))</f>
        <v/>
      </c>
      <c r="L2519" s="103" t="str">
        <f>IF(CADA_PROD!C2519="","",IFERROR(H2519/SUM($H$6:$H$1006)+P2519,""))</f>
        <v/>
      </c>
      <c r="M2519" s="102" t="str">
        <f>IF(CADA_PROD!$C2519="","",IFERROR(SUMIFS(MOVI_ENTR!M:M,MOVI_ENTR!D:D,D2519)/SUMIFS(MOVI_ENTR!I:I,MOVI_ENTR!D:D,D2519),0))</f>
        <v/>
      </c>
      <c r="N2519" s="104" t="str">
        <f>IF(CADA_PROD!C2519="","",G2519/E2519)</f>
        <v/>
      </c>
    </row>
    <row r="2520" spans="3:14">
      <c r="C2520" s="99" t="str">
        <f>IF(CADA_PROD!C2520="","",CADA_PROD!C2520)</f>
        <v/>
      </c>
      <c r="D2520" s="100" t="str">
        <f>IF(CADA_PROD!D2520="","",CADA_PROD!D2520)</f>
        <v/>
      </c>
      <c r="E2520" s="101" t="str">
        <f>IF(CADA_PROD!E2520="","",CADA_PROD!E2520)</f>
        <v/>
      </c>
      <c r="F2520" s="101" t="str">
        <f>IF(CADA_PROD!D2520="","",SUMIFS(MOVI_ENTR!I:I,MOVI_ENTR!D:D,D2520))</f>
        <v/>
      </c>
      <c r="G2520" s="101" t="str">
        <f>IF(CADA_PROD!C2520="","",SUMIFS(MOVI_SAID!H:H,MOVI_SAID!D:D,D2520))</f>
        <v/>
      </c>
      <c r="H2520" s="101" t="str">
        <f t="shared" si="57"/>
        <v/>
      </c>
      <c r="I2520" s="100" t="str">
        <f>IF(CADA_PROD!C2520="","",IFERROR(IF(H2520&lt;=0,"Sem estoque",IF(H2520/E2520&lt;0.25,"Quase sem estoque",IF(H2520/E2520&lt;1.2,"Estoque baixo",IF(H2520/E2520&lt;2,"Estoque moderado","Estoque confortável")))),""))</f>
        <v/>
      </c>
      <c r="J2520" s="102" t="str">
        <f>IF(CADA_PROD!C2520="","",SUMIFS(MOVI_ENTR!M:M,MOVI_ENTR!D:D,D2520))</f>
        <v/>
      </c>
      <c r="K2520" s="103" t="str">
        <f>IF(CADA_PROD!C2520="","",IFERROR($J2520/SUM($J$6:$J$1006),""))</f>
        <v/>
      </c>
      <c r="L2520" s="103" t="str">
        <f>IF(CADA_PROD!C2520="","",IFERROR(H2520/SUM($H$6:$H$1006)+P2520,""))</f>
        <v/>
      </c>
      <c r="M2520" s="102" t="str">
        <f>IF(CADA_PROD!$C2520="","",IFERROR(SUMIFS(MOVI_ENTR!M:M,MOVI_ENTR!D:D,D2520)/SUMIFS(MOVI_ENTR!I:I,MOVI_ENTR!D:D,D2520),0))</f>
        <v/>
      </c>
      <c r="N2520" s="104" t="str">
        <f>IF(CADA_PROD!C2520="","",G2520/E2520)</f>
        <v/>
      </c>
    </row>
    <row r="2521" spans="3:14">
      <c r="C2521" s="99" t="str">
        <f>IF(CADA_PROD!C2521="","",CADA_PROD!C2521)</f>
        <v/>
      </c>
      <c r="D2521" s="100" t="str">
        <f>IF(CADA_PROD!D2521="","",CADA_PROD!D2521)</f>
        <v/>
      </c>
      <c r="E2521" s="101" t="str">
        <f>IF(CADA_PROD!E2521="","",CADA_PROD!E2521)</f>
        <v/>
      </c>
      <c r="F2521" s="101" t="str">
        <f>IF(CADA_PROD!D2521="","",SUMIFS(MOVI_ENTR!I:I,MOVI_ENTR!D:D,D2521))</f>
        <v/>
      </c>
      <c r="G2521" s="101" t="str">
        <f>IF(CADA_PROD!C2521="","",SUMIFS(MOVI_SAID!H:H,MOVI_SAID!D:D,D2521))</f>
        <v/>
      </c>
      <c r="H2521" s="101" t="str">
        <f t="shared" si="57"/>
        <v/>
      </c>
      <c r="I2521" s="100" t="str">
        <f>IF(CADA_PROD!C2521="","",IFERROR(IF(H2521&lt;=0,"Sem estoque",IF(H2521/E2521&lt;0.25,"Quase sem estoque",IF(H2521/E2521&lt;1.2,"Estoque baixo",IF(H2521/E2521&lt;2,"Estoque moderado","Estoque confortável")))),""))</f>
        <v/>
      </c>
      <c r="J2521" s="102" t="str">
        <f>IF(CADA_PROD!C2521="","",SUMIFS(MOVI_ENTR!M:M,MOVI_ENTR!D:D,D2521))</f>
        <v/>
      </c>
      <c r="K2521" s="103" t="str">
        <f>IF(CADA_PROD!C2521="","",IFERROR($J2521/SUM($J$6:$J$1006),""))</f>
        <v/>
      </c>
      <c r="L2521" s="103" t="str">
        <f>IF(CADA_PROD!C2521="","",IFERROR(H2521/SUM($H$6:$H$1006)+P2521,""))</f>
        <v/>
      </c>
      <c r="M2521" s="102" t="str">
        <f>IF(CADA_PROD!$C2521="","",IFERROR(SUMIFS(MOVI_ENTR!M:M,MOVI_ENTR!D:D,D2521)/SUMIFS(MOVI_ENTR!I:I,MOVI_ENTR!D:D,D2521),0))</f>
        <v/>
      </c>
      <c r="N2521" s="104" t="str">
        <f>IF(CADA_PROD!C2521="","",G2521/E2521)</f>
        <v/>
      </c>
    </row>
    <row r="2522" spans="3:14">
      <c r="C2522" s="99" t="str">
        <f>IF(CADA_PROD!C2522="","",CADA_PROD!C2522)</f>
        <v/>
      </c>
      <c r="D2522" s="100" t="str">
        <f>IF(CADA_PROD!D2522="","",CADA_PROD!D2522)</f>
        <v/>
      </c>
      <c r="E2522" s="101" t="str">
        <f>IF(CADA_PROD!E2522="","",CADA_PROD!E2522)</f>
        <v/>
      </c>
      <c r="F2522" s="101" t="str">
        <f>IF(CADA_PROD!D2522="","",SUMIFS(MOVI_ENTR!I:I,MOVI_ENTR!D:D,D2522))</f>
        <v/>
      </c>
      <c r="G2522" s="101" t="str">
        <f>IF(CADA_PROD!C2522="","",SUMIFS(MOVI_SAID!H:H,MOVI_SAID!D:D,D2522))</f>
        <v/>
      </c>
      <c r="H2522" s="101" t="str">
        <f t="shared" si="57"/>
        <v/>
      </c>
      <c r="I2522" s="100" t="str">
        <f>IF(CADA_PROD!C2522="","",IFERROR(IF(H2522&lt;=0,"Sem estoque",IF(H2522/E2522&lt;0.25,"Quase sem estoque",IF(H2522/E2522&lt;1.2,"Estoque baixo",IF(H2522/E2522&lt;2,"Estoque moderado","Estoque confortável")))),""))</f>
        <v/>
      </c>
      <c r="J2522" s="102" t="str">
        <f>IF(CADA_PROD!C2522="","",SUMIFS(MOVI_ENTR!M:M,MOVI_ENTR!D:D,D2522))</f>
        <v/>
      </c>
      <c r="K2522" s="103" t="str">
        <f>IF(CADA_PROD!C2522="","",IFERROR($J2522/SUM($J$6:$J$1006),""))</f>
        <v/>
      </c>
      <c r="L2522" s="103" t="str">
        <f>IF(CADA_PROD!C2522="","",IFERROR(H2522/SUM($H$6:$H$1006)+P2522,""))</f>
        <v/>
      </c>
      <c r="M2522" s="102" t="str">
        <f>IF(CADA_PROD!$C2522="","",IFERROR(SUMIFS(MOVI_ENTR!M:M,MOVI_ENTR!D:D,D2522)/SUMIFS(MOVI_ENTR!I:I,MOVI_ENTR!D:D,D2522),0))</f>
        <v/>
      </c>
      <c r="N2522" s="104" t="str">
        <f>IF(CADA_PROD!C2522="","",G2522/E2522)</f>
        <v/>
      </c>
    </row>
    <row r="2523" spans="3:14">
      <c r="C2523" s="99" t="str">
        <f>IF(CADA_PROD!C2523="","",CADA_PROD!C2523)</f>
        <v/>
      </c>
      <c r="D2523" s="100" t="str">
        <f>IF(CADA_PROD!D2523="","",CADA_PROD!D2523)</f>
        <v/>
      </c>
      <c r="E2523" s="101" t="str">
        <f>IF(CADA_PROD!E2523="","",CADA_PROD!E2523)</f>
        <v/>
      </c>
      <c r="F2523" s="101" t="str">
        <f>IF(CADA_PROD!D2523="","",SUMIFS(MOVI_ENTR!I:I,MOVI_ENTR!D:D,D2523))</f>
        <v/>
      </c>
      <c r="G2523" s="101" t="str">
        <f>IF(CADA_PROD!C2523="","",SUMIFS(MOVI_SAID!H:H,MOVI_SAID!D:D,D2523))</f>
        <v/>
      </c>
      <c r="H2523" s="101" t="str">
        <f t="shared" si="57"/>
        <v/>
      </c>
      <c r="I2523" s="100" t="str">
        <f>IF(CADA_PROD!C2523="","",IFERROR(IF(H2523&lt;=0,"Sem estoque",IF(H2523/E2523&lt;0.25,"Quase sem estoque",IF(H2523/E2523&lt;1.2,"Estoque baixo",IF(H2523/E2523&lt;2,"Estoque moderado","Estoque confortável")))),""))</f>
        <v/>
      </c>
      <c r="J2523" s="102" t="str">
        <f>IF(CADA_PROD!C2523="","",SUMIFS(MOVI_ENTR!M:M,MOVI_ENTR!D:D,D2523))</f>
        <v/>
      </c>
      <c r="K2523" s="103" t="str">
        <f>IF(CADA_PROD!C2523="","",IFERROR($J2523/SUM($J$6:$J$1006),""))</f>
        <v/>
      </c>
      <c r="L2523" s="103" t="str">
        <f>IF(CADA_PROD!C2523="","",IFERROR(H2523/SUM($H$6:$H$1006)+P2523,""))</f>
        <v/>
      </c>
      <c r="M2523" s="102" t="str">
        <f>IF(CADA_PROD!$C2523="","",IFERROR(SUMIFS(MOVI_ENTR!M:M,MOVI_ENTR!D:D,D2523)/SUMIFS(MOVI_ENTR!I:I,MOVI_ENTR!D:D,D2523),0))</f>
        <v/>
      </c>
      <c r="N2523" s="104" t="str">
        <f>IF(CADA_PROD!C2523="","",G2523/E2523)</f>
        <v/>
      </c>
    </row>
    <row r="2524" spans="3:14">
      <c r="C2524" s="99" t="str">
        <f>IF(CADA_PROD!C2524="","",CADA_PROD!C2524)</f>
        <v/>
      </c>
      <c r="D2524" s="100" t="str">
        <f>IF(CADA_PROD!D2524="","",CADA_PROD!D2524)</f>
        <v/>
      </c>
      <c r="E2524" s="101" t="str">
        <f>IF(CADA_PROD!E2524="","",CADA_PROD!E2524)</f>
        <v/>
      </c>
      <c r="F2524" s="101" t="str">
        <f>IF(CADA_PROD!D2524="","",SUMIFS(MOVI_ENTR!I:I,MOVI_ENTR!D:D,D2524))</f>
        <v/>
      </c>
      <c r="G2524" s="101" t="str">
        <f>IF(CADA_PROD!C2524="","",SUMIFS(MOVI_SAID!H:H,MOVI_SAID!D:D,D2524))</f>
        <v/>
      </c>
      <c r="H2524" s="101" t="str">
        <f t="shared" si="57"/>
        <v/>
      </c>
      <c r="I2524" s="100" t="str">
        <f>IF(CADA_PROD!C2524="","",IFERROR(IF(H2524&lt;=0,"Sem estoque",IF(H2524/E2524&lt;0.25,"Quase sem estoque",IF(H2524/E2524&lt;1.2,"Estoque baixo",IF(H2524/E2524&lt;2,"Estoque moderado","Estoque confortável")))),""))</f>
        <v/>
      </c>
      <c r="J2524" s="102" t="str">
        <f>IF(CADA_PROD!C2524="","",SUMIFS(MOVI_ENTR!M:M,MOVI_ENTR!D:D,D2524))</f>
        <v/>
      </c>
      <c r="K2524" s="103" t="str">
        <f>IF(CADA_PROD!C2524="","",IFERROR($J2524/SUM($J$6:$J$1006),""))</f>
        <v/>
      </c>
      <c r="L2524" s="103" t="str">
        <f>IF(CADA_PROD!C2524="","",IFERROR(H2524/SUM($H$6:$H$1006)+P2524,""))</f>
        <v/>
      </c>
      <c r="M2524" s="102" t="str">
        <f>IF(CADA_PROD!$C2524="","",IFERROR(SUMIFS(MOVI_ENTR!M:M,MOVI_ENTR!D:D,D2524)/SUMIFS(MOVI_ENTR!I:I,MOVI_ENTR!D:D,D2524),0))</f>
        <v/>
      </c>
      <c r="N2524" s="104" t="str">
        <f>IF(CADA_PROD!C2524="","",G2524/E2524)</f>
        <v/>
      </c>
    </row>
    <row r="2525" spans="3:14">
      <c r="C2525" s="99" t="str">
        <f>IF(CADA_PROD!C2525="","",CADA_PROD!C2525)</f>
        <v/>
      </c>
      <c r="D2525" s="100" t="str">
        <f>IF(CADA_PROD!D2525="","",CADA_PROD!D2525)</f>
        <v/>
      </c>
      <c r="E2525" s="101" t="str">
        <f>IF(CADA_PROD!E2525="","",CADA_PROD!E2525)</f>
        <v/>
      </c>
      <c r="F2525" s="101" t="str">
        <f>IF(CADA_PROD!D2525="","",SUMIFS(MOVI_ENTR!I:I,MOVI_ENTR!D:D,D2525))</f>
        <v/>
      </c>
      <c r="G2525" s="101" t="str">
        <f>IF(CADA_PROD!C2525="","",SUMIFS(MOVI_SAID!H:H,MOVI_SAID!D:D,D2525))</f>
        <v/>
      </c>
      <c r="H2525" s="101" t="str">
        <f t="shared" si="57"/>
        <v/>
      </c>
      <c r="I2525" s="100" t="str">
        <f>IF(CADA_PROD!C2525="","",IFERROR(IF(H2525&lt;=0,"Sem estoque",IF(H2525/E2525&lt;0.25,"Quase sem estoque",IF(H2525/E2525&lt;1.2,"Estoque baixo",IF(H2525/E2525&lt;2,"Estoque moderado","Estoque confortável")))),""))</f>
        <v/>
      </c>
      <c r="J2525" s="102" t="str">
        <f>IF(CADA_PROD!C2525="","",SUMIFS(MOVI_ENTR!M:M,MOVI_ENTR!D:D,D2525))</f>
        <v/>
      </c>
      <c r="K2525" s="103" t="str">
        <f>IF(CADA_PROD!C2525="","",IFERROR($J2525/SUM($J$6:$J$1006),""))</f>
        <v/>
      </c>
      <c r="L2525" s="103" t="str">
        <f>IF(CADA_PROD!C2525="","",IFERROR(H2525/SUM($H$6:$H$1006)+P2525,""))</f>
        <v/>
      </c>
      <c r="M2525" s="102" t="str">
        <f>IF(CADA_PROD!$C2525="","",IFERROR(SUMIFS(MOVI_ENTR!M:M,MOVI_ENTR!D:D,D2525)/SUMIFS(MOVI_ENTR!I:I,MOVI_ENTR!D:D,D2525),0))</f>
        <v/>
      </c>
      <c r="N2525" s="104" t="str">
        <f>IF(CADA_PROD!C2525="","",G2525/E2525)</f>
        <v/>
      </c>
    </row>
    <row r="2526" spans="3:14">
      <c r="C2526" s="99" t="str">
        <f>IF(CADA_PROD!C2526="","",CADA_PROD!C2526)</f>
        <v/>
      </c>
      <c r="D2526" s="100" t="str">
        <f>IF(CADA_PROD!D2526="","",CADA_PROD!D2526)</f>
        <v/>
      </c>
      <c r="E2526" s="101" t="str">
        <f>IF(CADA_PROD!E2526="","",CADA_PROD!E2526)</f>
        <v/>
      </c>
      <c r="F2526" s="101" t="str">
        <f>IF(CADA_PROD!D2526="","",SUMIFS(MOVI_ENTR!I:I,MOVI_ENTR!D:D,D2526))</f>
        <v/>
      </c>
      <c r="G2526" s="101" t="str">
        <f>IF(CADA_PROD!C2526="","",SUMIFS(MOVI_SAID!H:H,MOVI_SAID!D:D,D2526))</f>
        <v/>
      </c>
      <c r="H2526" s="101" t="str">
        <f t="shared" si="57"/>
        <v/>
      </c>
      <c r="I2526" s="100" t="str">
        <f>IF(CADA_PROD!C2526="","",IFERROR(IF(H2526&lt;=0,"Sem estoque",IF(H2526/E2526&lt;0.25,"Quase sem estoque",IF(H2526/E2526&lt;1.2,"Estoque baixo",IF(H2526/E2526&lt;2,"Estoque moderado","Estoque confortável")))),""))</f>
        <v/>
      </c>
      <c r="J2526" s="102" t="str">
        <f>IF(CADA_PROD!C2526="","",SUMIFS(MOVI_ENTR!M:M,MOVI_ENTR!D:D,D2526))</f>
        <v/>
      </c>
      <c r="K2526" s="103" t="str">
        <f>IF(CADA_PROD!C2526="","",IFERROR($J2526/SUM($J$6:$J$1006),""))</f>
        <v/>
      </c>
      <c r="L2526" s="103" t="str">
        <f>IF(CADA_PROD!C2526="","",IFERROR(H2526/SUM($H$6:$H$1006)+P2526,""))</f>
        <v/>
      </c>
      <c r="M2526" s="102" t="str">
        <f>IF(CADA_PROD!$C2526="","",IFERROR(SUMIFS(MOVI_ENTR!M:M,MOVI_ENTR!D:D,D2526)/SUMIFS(MOVI_ENTR!I:I,MOVI_ENTR!D:D,D2526),0))</f>
        <v/>
      </c>
      <c r="N2526" s="104" t="str">
        <f>IF(CADA_PROD!C2526="","",G2526/E2526)</f>
        <v/>
      </c>
    </row>
    <row r="2527" spans="3:14">
      <c r="C2527" s="99" t="str">
        <f>IF(CADA_PROD!C2527="","",CADA_PROD!C2527)</f>
        <v/>
      </c>
      <c r="D2527" s="100" t="str">
        <f>IF(CADA_PROD!D2527="","",CADA_PROD!D2527)</f>
        <v/>
      </c>
      <c r="E2527" s="101" t="str">
        <f>IF(CADA_PROD!E2527="","",CADA_PROD!E2527)</f>
        <v/>
      </c>
      <c r="F2527" s="101" t="str">
        <f>IF(CADA_PROD!D2527="","",SUMIFS(MOVI_ENTR!I:I,MOVI_ENTR!D:D,D2527))</f>
        <v/>
      </c>
      <c r="G2527" s="101" t="str">
        <f>IF(CADA_PROD!C2527="","",SUMIFS(MOVI_SAID!H:H,MOVI_SAID!D:D,D2527))</f>
        <v/>
      </c>
      <c r="H2527" s="101" t="str">
        <f t="shared" si="57"/>
        <v/>
      </c>
      <c r="I2527" s="100" t="str">
        <f>IF(CADA_PROD!C2527="","",IFERROR(IF(H2527&lt;=0,"Sem estoque",IF(H2527/E2527&lt;0.25,"Quase sem estoque",IF(H2527/E2527&lt;1.2,"Estoque baixo",IF(H2527/E2527&lt;2,"Estoque moderado","Estoque confortável")))),""))</f>
        <v/>
      </c>
      <c r="J2527" s="102" t="str">
        <f>IF(CADA_PROD!C2527="","",SUMIFS(MOVI_ENTR!M:M,MOVI_ENTR!D:D,D2527))</f>
        <v/>
      </c>
      <c r="K2527" s="103" t="str">
        <f>IF(CADA_PROD!C2527="","",IFERROR($J2527/SUM($J$6:$J$1006),""))</f>
        <v/>
      </c>
      <c r="L2527" s="103" t="str">
        <f>IF(CADA_PROD!C2527="","",IFERROR(H2527/SUM($H$6:$H$1006)+P2527,""))</f>
        <v/>
      </c>
      <c r="M2527" s="102" t="str">
        <f>IF(CADA_PROD!$C2527="","",IFERROR(SUMIFS(MOVI_ENTR!M:M,MOVI_ENTR!D:D,D2527)/SUMIFS(MOVI_ENTR!I:I,MOVI_ENTR!D:D,D2527),0))</f>
        <v/>
      </c>
      <c r="N2527" s="104" t="str">
        <f>IF(CADA_PROD!C2527="","",G2527/E2527)</f>
        <v/>
      </c>
    </row>
    <row r="2528" spans="3:14">
      <c r="C2528" s="99" t="str">
        <f>IF(CADA_PROD!C2528="","",CADA_PROD!C2528)</f>
        <v/>
      </c>
      <c r="D2528" s="100" t="str">
        <f>IF(CADA_PROD!D2528="","",CADA_PROD!D2528)</f>
        <v/>
      </c>
      <c r="E2528" s="101" t="str">
        <f>IF(CADA_PROD!E2528="","",CADA_PROD!E2528)</f>
        <v/>
      </c>
      <c r="F2528" s="101" t="str">
        <f>IF(CADA_PROD!D2528="","",SUMIFS(MOVI_ENTR!I:I,MOVI_ENTR!D:D,D2528))</f>
        <v/>
      </c>
      <c r="G2528" s="101" t="str">
        <f>IF(CADA_PROD!C2528="","",SUMIFS(MOVI_SAID!H:H,MOVI_SAID!D:D,D2528))</f>
        <v/>
      </c>
      <c r="H2528" s="101" t="str">
        <f t="shared" si="57"/>
        <v/>
      </c>
      <c r="I2528" s="100" t="str">
        <f>IF(CADA_PROD!C2528="","",IFERROR(IF(H2528&lt;=0,"Sem estoque",IF(H2528/E2528&lt;0.25,"Quase sem estoque",IF(H2528/E2528&lt;1.2,"Estoque baixo",IF(H2528/E2528&lt;2,"Estoque moderado","Estoque confortável")))),""))</f>
        <v/>
      </c>
      <c r="J2528" s="102" t="str">
        <f>IF(CADA_PROD!C2528="","",SUMIFS(MOVI_ENTR!M:M,MOVI_ENTR!D:D,D2528))</f>
        <v/>
      </c>
      <c r="K2528" s="103" t="str">
        <f>IF(CADA_PROD!C2528="","",IFERROR($J2528/SUM($J$6:$J$1006),""))</f>
        <v/>
      </c>
      <c r="L2528" s="103" t="str">
        <f>IF(CADA_PROD!C2528="","",IFERROR(H2528/SUM($H$6:$H$1006)+P2528,""))</f>
        <v/>
      </c>
      <c r="M2528" s="102" t="str">
        <f>IF(CADA_PROD!$C2528="","",IFERROR(SUMIFS(MOVI_ENTR!M:M,MOVI_ENTR!D:D,D2528)/SUMIFS(MOVI_ENTR!I:I,MOVI_ENTR!D:D,D2528),0))</f>
        <v/>
      </c>
      <c r="N2528" s="104" t="str">
        <f>IF(CADA_PROD!C2528="","",G2528/E2528)</f>
        <v/>
      </c>
    </row>
    <row r="2529" spans="3:14">
      <c r="C2529" s="99" t="str">
        <f>IF(CADA_PROD!C2529="","",CADA_PROD!C2529)</f>
        <v/>
      </c>
      <c r="D2529" s="100" t="str">
        <f>IF(CADA_PROD!D2529="","",CADA_PROD!D2529)</f>
        <v/>
      </c>
      <c r="E2529" s="101" t="str">
        <f>IF(CADA_PROD!E2529="","",CADA_PROD!E2529)</f>
        <v/>
      </c>
      <c r="F2529" s="101" t="str">
        <f>IF(CADA_PROD!D2529="","",SUMIFS(MOVI_ENTR!I:I,MOVI_ENTR!D:D,D2529))</f>
        <v/>
      </c>
      <c r="G2529" s="101" t="str">
        <f>IF(CADA_PROD!C2529="","",SUMIFS(MOVI_SAID!H:H,MOVI_SAID!D:D,D2529))</f>
        <v/>
      </c>
      <c r="H2529" s="101" t="str">
        <f t="shared" si="57"/>
        <v/>
      </c>
      <c r="I2529" s="100" t="str">
        <f>IF(CADA_PROD!C2529="","",IFERROR(IF(H2529&lt;=0,"Sem estoque",IF(H2529/E2529&lt;0.25,"Quase sem estoque",IF(H2529/E2529&lt;1.2,"Estoque baixo",IF(H2529/E2529&lt;2,"Estoque moderado","Estoque confortável")))),""))</f>
        <v/>
      </c>
      <c r="J2529" s="102" t="str">
        <f>IF(CADA_PROD!C2529="","",SUMIFS(MOVI_ENTR!M:M,MOVI_ENTR!D:D,D2529))</f>
        <v/>
      </c>
      <c r="K2529" s="103" t="str">
        <f>IF(CADA_PROD!C2529="","",IFERROR($J2529/SUM($J$6:$J$1006),""))</f>
        <v/>
      </c>
      <c r="L2529" s="103" t="str">
        <f>IF(CADA_PROD!C2529="","",IFERROR(H2529/SUM($H$6:$H$1006)+P2529,""))</f>
        <v/>
      </c>
      <c r="M2529" s="102" t="str">
        <f>IF(CADA_PROD!$C2529="","",IFERROR(SUMIFS(MOVI_ENTR!M:M,MOVI_ENTR!D:D,D2529)/SUMIFS(MOVI_ENTR!I:I,MOVI_ENTR!D:D,D2529),0))</f>
        <v/>
      </c>
      <c r="N2529" s="104" t="str">
        <f>IF(CADA_PROD!C2529="","",G2529/E2529)</f>
        <v/>
      </c>
    </row>
    <row r="2530" spans="3:14">
      <c r="C2530" s="99" t="str">
        <f>IF(CADA_PROD!C2530="","",CADA_PROD!C2530)</f>
        <v/>
      </c>
      <c r="D2530" s="100" t="str">
        <f>IF(CADA_PROD!D2530="","",CADA_PROD!D2530)</f>
        <v/>
      </c>
      <c r="E2530" s="101" t="str">
        <f>IF(CADA_PROD!E2530="","",CADA_PROD!E2530)</f>
        <v/>
      </c>
      <c r="F2530" s="101" t="str">
        <f>IF(CADA_PROD!D2530="","",SUMIFS(MOVI_ENTR!I:I,MOVI_ENTR!D:D,D2530))</f>
        <v/>
      </c>
      <c r="G2530" s="101" t="str">
        <f>IF(CADA_PROD!C2530="","",SUMIFS(MOVI_SAID!H:H,MOVI_SAID!D:D,D2530))</f>
        <v/>
      </c>
      <c r="H2530" s="101" t="str">
        <f t="shared" si="57"/>
        <v/>
      </c>
      <c r="I2530" s="100" t="str">
        <f>IF(CADA_PROD!C2530="","",IFERROR(IF(H2530&lt;=0,"Sem estoque",IF(H2530/E2530&lt;0.25,"Quase sem estoque",IF(H2530/E2530&lt;1.2,"Estoque baixo",IF(H2530/E2530&lt;2,"Estoque moderado","Estoque confortável")))),""))</f>
        <v/>
      </c>
      <c r="J2530" s="102" t="str">
        <f>IF(CADA_PROD!C2530="","",SUMIFS(MOVI_ENTR!M:M,MOVI_ENTR!D:D,D2530))</f>
        <v/>
      </c>
      <c r="K2530" s="103" t="str">
        <f>IF(CADA_PROD!C2530="","",IFERROR($J2530/SUM($J$6:$J$1006),""))</f>
        <v/>
      </c>
      <c r="L2530" s="103" t="str">
        <f>IF(CADA_PROD!C2530="","",IFERROR(H2530/SUM($H$6:$H$1006)+P2530,""))</f>
        <v/>
      </c>
      <c r="M2530" s="102" t="str">
        <f>IF(CADA_PROD!$C2530="","",IFERROR(SUMIFS(MOVI_ENTR!M:M,MOVI_ENTR!D:D,D2530)/SUMIFS(MOVI_ENTR!I:I,MOVI_ENTR!D:D,D2530),0))</f>
        <v/>
      </c>
      <c r="N2530" s="104" t="str">
        <f>IF(CADA_PROD!C2530="","",G2530/E2530)</f>
        <v/>
      </c>
    </row>
    <row r="2531" spans="3:14">
      <c r="C2531" s="99" t="str">
        <f>IF(CADA_PROD!C2531="","",CADA_PROD!C2531)</f>
        <v/>
      </c>
      <c r="D2531" s="100" t="str">
        <f>IF(CADA_PROD!D2531="","",CADA_PROD!D2531)</f>
        <v/>
      </c>
      <c r="E2531" s="101" t="str">
        <f>IF(CADA_PROD!E2531="","",CADA_PROD!E2531)</f>
        <v/>
      </c>
      <c r="F2531" s="101" t="str">
        <f>IF(CADA_PROD!D2531="","",SUMIFS(MOVI_ENTR!I:I,MOVI_ENTR!D:D,D2531))</f>
        <v/>
      </c>
      <c r="G2531" s="101" t="str">
        <f>IF(CADA_PROD!C2531="","",SUMIFS(MOVI_SAID!H:H,MOVI_SAID!D:D,D2531))</f>
        <v/>
      </c>
      <c r="H2531" s="101" t="str">
        <f t="shared" si="57"/>
        <v/>
      </c>
      <c r="I2531" s="100" t="str">
        <f>IF(CADA_PROD!C2531="","",IFERROR(IF(H2531&lt;=0,"Sem estoque",IF(H2531/E2531&lt;0.25,"Quase sem estoque",IF(H2531/E2531&lt;1.2,"Estoque baixo",IF(H2531/E2531&lt;2,"Estoque moderado","Estoque confortável")))),""))</f>
        <v/>
      </c>
      <c r="J2531" s="102" t="str">
        <f>IF(CADA_PROD!C2531="","",SUMIFS(MOVI_ENTR!M:M,MOVI_ENTR!D:D,D2531))</f>
        <v/>
      </c>
      <c r="K2531" s="103" t="str">
        <f>IF(CADA_PROD!C2531="","",IFERROR($J2531/SUM($J$6:$J$1006),""))</f>
        <v/>
      </c>
      <c r="L2531" s="103" t="str">
        <f>IF(CADA_PROD!C2531="","",IFERROR(H2531/SUM($H$6:$H$1006)+P2531,""))</f>
        <v/>
      </c>
      <c r="M2531" s="102" t="str">
        <f>IF(CADA_PROD!$C2531="","",IFERROR(SUMIFS(MOVI_ENTR!M:M,MOVI_ENTR!D:D,D2531)/SUMIFS(MOVI_ENTR!I:I,MOVI_ENTR!D:D,D2531),0))</f>
        <v/>
      </c>
      <c r="N2531" s="104" t="str">
        <f>IF(CADA_PROD!C2531="","",G2531/E2531)</f>
        <v/>
      </c>
    </row>
    <row r="2532" spans="3:14">
      <c r="C2532" s="99" t="str">
        <f>IF(CADA_PROD!C2532="","",CADA_PROD!C2532)</f>
        <v/>
      </c>
      <c r="D2532" s="100" t="str">
        <f>IF(CADA_PROD!D2532="","",CADA_PROD!D2532)</f>
        <v/>
      </c>
      <c r="E2532" s="101" t="str">
        <f>IF(CADA_PROD!E2532="","",CADA_PROD!E2532)</f>
        <v/>
      </c>
      <c r="F2532" s="101" t="str">
        <f>IF(CADA_PROD!D2532="","",SUMIFS(MOVI_ENTR!I:I,MOVI_ENTR!D:D,D2532))</f>
        <v/>
      </c>
      <c r="G2532" s="101" t="str">
        <f>IF(CADA_PROD!C2532="","",SUMIFS(MOVI_SAID!H:H,MOVI_SAID!D:D,D2532))</f>
        <v/>
      </c>
      <c r="H2532" s="101" t="str">
        <f t="shared" si="57"/>
        <v/>
      </c>
      <c r="I2532" s="100" t="str">
        <f>IF(CADA_PROD!C2532="","",IFERROR(IF(H2532&lt;=0,"Sem estoque",IF(H2532/E2532&lt;0.25,"Quase sem estoque",IF(H2532/E2532&lt;1.2,"Estoque baixo",IF(H2532/E2532&lt;2,"Estoque moderado","Estoque confortável")))),""))</f>
        <v/>
      </c>
      <c r="J2532" s="102" t="str">
        <f>IF(CADA_PROD!C2532="","",SUMIFS(MOVI_ENTR!M:M,MOVI_ENTR!D:D,D2532))</f>
        <v/>
      </c>
      <c r="K2532" s="103" t="str">
        <f>IF(CADA_PROD!C2532="","",IFERROR($J2532/SUM($J$6:$J$1006),""))</f>
        <v/>
      </c>
      <c r="L2532" s="103" t="str">
        <f>IF(CADA_PROD!C2532="","",IFERROR(H2532/SUM($H$6:$H$1006)+P2532,""))</f>
        <v/>
      </c>
      <c r="M2532" s="102" t="str">
        <f>IF(CADA_PROD!$C2532="","",IFERROR(SUMIFS(MOVI_ENTR!M:M,MOVI_ENTR!D:D,D2532)/SUMIFS(MOVI_ENTR!I:I,MOVI_ENTR!D:D,D2532),0))</f>
        <v/>
      </c>
      <c r="N2532" s="104" t="str">
        <f>IF(CADA_PROD!C2532="","",G2532/E2532)</f>
        <v/>
      </c>
    </row>
    <row r="2533" spans="3:14">
      <c r="C2533" s="99" t="str">
        <f>IF(CADA_PROD!C2533="","",CADA_PROD!C2533)</f>
        <v/>
      </c>
      <c r="D2533" s="100" t="str">
        <f>IF(CADA_PROD!D2533="","",CADA_PROD!D2533)</f>
        <v/>
      </c>
      <c r="E2533" s="101" t="str">
        <f>IF(CADA_PROD!E2533="","",CADA_PROD!E2533)</f>
        <v/>
      </c>
      <c r="F2533" s="101" t="str">
        <f>IF(CADA_PROD!D2533="","",SUMIFS(MOVI_ENTR!I:I,MOVI_ENTR!D:D,D2533))</f>
        <v/>
      </c>
      <c r="G2533" s="101" t="str">
        <f>IF(CADA_PROD!C2533="","",SUMIFS(MOVI_SAID!H:H,MOVI_SAID!D:D,D2533))</f>
        <v/>
      </c>
      <c r="H2533" s="101" t="str">
        <f t="shared" si="57"/>
        <v/>
      </c>
      <c r="I2533" s="100" t="str">
        <f>IF(CADA_PROD!C2533="","",IFERROR(IF(H2533&lt;=0,"Sem estoque",IF(H2533/E2533&lt;0.25,"Quase sem estoque",IF(H2533/E2533&lt;1.2,"Estoque baixo",IF(H2533/E2533&lt;2,"Estoque moderado","Estoque confortável")))),""))</f>
        <v/>
      </c>
      <c r="J2533" s="102" t="str">
        <f>IF(CADA_PROD!C2533="","",SUMIFS(MOVI_ENTR!M:M,MOVI_ENTR!D:D,D2533))</f>
        <v/>
      </c>
      <c r="K2533" s="103" t="str">
        <f>IF(CADA_PROD!C2533="","",IFERROR($J2533/SUM($J$6:$J$1006),""))</f>
        <v/>
      </c>
      <c r="L2533" s="103" t="str">
        <f>IF(CADA_PROD!C2533="","",IFERROR(H2533/SUM($H$6:$H$1006)+P2533,""))</f>
        <v/>
      </c>
      <c r="M2533" s="102" t="str">
        <f>IF(CADA_PROD!$C2533="","",IFERROR(SUMIFS(MOVI_ENTR!M:M,MOVI_ENTR!D:D,D2533)/SUMIFS(MOVI_ENTR!I:I,MOVI_ENTR!D:D,D2533),0))</f>
        <v/>
      </c>
      <c r="N2533" s="104" t="str">
        <f>IF(CADA_PROD!C2533="","",G2533/E2533)</f>
        <v/>
      </c>
    </row>
    <row r="2534" spans="3:14">
      <c r="C2534" s="99" t="str">
        <f>IF(CADA_PROD!C2534="","",CADA_PROD!C2534)</f>
        <v/>
      </c>
      <c r="D2534" s="100" t="str">
        <f>IF(CADA_PROD!D2534="","",CADA_PROD!D2534)</f>
        <v/>
      </c>
      <c r="E2534" s="101" t="str">
        <f>IF(CADA_PROD!E2534="","",CADA_PROD!E2534)</f>
        <v/>
      </c>
      <c r="F2534" s="101" t="str">
        <f>IF(CADA_PROD!D2534="","",SUMIFS(MOVI_ENTR!I:I,MOVI_ENTR!D:D,D2534))</f>
        <v/>
      </c>
      <c r="G2534" s="101" t="str">
        <f>IF(CADA_PROD!C2534="","",SUMIFS(MOVI_SAID!H:H,MOVI_SAID!D:D,D2534))</f>
        <v/>
      </c>
      <c r="H2534" s="101" t="str">
        <f t="shared" si="57"/>
        <v/>
      </c>
      <c r="I2534" s="100" t="str">
        <f>IF(CADA_PROD!C2534="","",IFERROR(IF(H2534&lt;=0,"Sem estoque",IF(H2534/E2534&lt;0.25,"Quase sem estoque",IF(H2534/E2534&lt;1.2,"Estoque baixo",IF(H2534/E2534&lt;2,"Estoque moderado","Estoque confortável")))),""))</f>
        <v/>
      </c>
      <c r="J2534" s="102" t="str">
        <f>IF(CADA_PROD!C2534="","",SUMIFS(MOVI_ENTR!M:M,MOVI_ENTR!D:D,D2534))</f>
        <v/>
      </c>
      <c r="K2534" s="103" t="str">
        <f>IF(CADA_PROD!C2534="","",IFERROR($J2534/SUM($J$6:$J$1006),""))</f>
        <v/>
      </c>
      <c r="L2534" s="103" t="str">
        <f>IF(CADA_PROD!C2534="","",IFERROR(H2534/SUM($H$6:$H$1006)+P2534,""))</f>
        <v/>
      </c>
      <c r="M2534" s="102" t="str">
        <f>IF(CADA_PROD!$C2534="","",IFERROR(SUMIFS(MOVI_ENTR!M:M,MOVI_ENTR!D:D,D2534)/SUMIFS(MOVI_ENTR!I:I,MOVI_ENTR!D:D,D2534),0))</f>
        <v/>
      </c>
      <c r="N2534" s="104" t="str">
        <f>IF(CADA_PROD!C2534="","",G2534/E2534)</f>
        <v/>
      </c>
    </row>
    <row r="2535" spans="3:14">
      <c r="C2535" s="99" t="str">
        <f>IF(CADA_PROD!C2535="","",CADA_PROD!C2535)</f>
        <v/>
      </c>
      <c r="D2535" s="100" t="str">
        <f>IF(CADA_PROD!D2535="","",CADA_PROD!D2535)</f>
        <v/>
      </c>
      <c r="E2535" s="101" t="str">
        <f>IF(CADA_PROD!E2535="","",CADA_PROD!E2535)</f>
        <v/>
      </c>
      <c r="F2535" s="101" t="str">
        <f>IF(CADA_PROD!D2535="","",SUMIFS(MOVI_ENTR!I:I,MOVI_ENTR!D:D,D2535))</f>
        <v/>
      </c>
      <c r="G2535" s="101" t="str">
        <f>IF(CADA_PROD!C2535="","",SUMIFS(MOVI_SAID!H:H,MOVI_SAID!D:D,D2535))</f>
        <v/>
      </c>
      <c r="H2535" s="101" t="str">
        <f t="shared" si="57"/>
        <v/>
      </c>
      <c r="I2535" s="100" t="str">
        <f>IF(CADA_PROD!C2535="","",IFERROR(IF(H2535&lt;=0,"Sem estoque",IF(H2535/E2535&lt;0.25,"Quase sem estoque",IF(H2535/E2535&lt;1.2,"Estoque baixo",IF(H2535/E2535&lt;2,"Estoque moderado","Estoque confortável")))),""))</f>
        <v/>
      </c>
      <c r="J2535" s="102" t="str">
        <f>IF(CADA_PROD!C2535="","",SUMIFS(MOVI_ENTR!M:M,MOVI_ENTR!D:D,D2535))</f>
        <v/>
      </c>
      <c r="K2535" s="103" t="str">
        <f>IF(CADA_PROD!C2535="","",IFERROR($J2535/SUM($J$6:$J$1006),""))</f>
        <v/>
      </c>
      <c r="L2535" s="103" t="str">
        <f>IF(CADA_PROD!C2535="","",IFERROR(H2535/SUM($H$6:$H$1006)+P2535,""))</f>
        <v/>
      </c>
      <c r="M2535" s="102" t="str">
        <f>IF(CADA_PROD!$C2535="","",IFERROR(SUMIFS(MOVI_ENTR!M:M,MOVI_ENTR!D:D,D2535)/SUMIFS(MOVI_ENTR!I:I,MOVI_ENTR!D:D,D2535),0))</f>
        <v/>
      </c>
      <c r="N2535" s="104" t="str">
        <f>IF(CADA_PROD!C2535="","",G2535/E2535)</f>
        <v/>
      </c>
    </row>
    <row r="2536" spans="3:14">
      <c r="C2536" s="99" t="str">
        <f>IF(CADA_PROD!C2536="","",CADA_PROD!C2536)</f>
        <v/>
      </c>
      <c r="D2536" s="100" t="str">
        <f>IF(CADA_PROD!D2536="","",CADA_PROD!D2536)</f>
        <v/>
      </c>
      <c r="E2536" s="101" t="str">
        <f>IF(CADA_PROD!E2536="","",CADA_PROD!E2536)</f>
        <v/>
      </c>
      <c r="F2536" s="101" t="str">
        <f>IF(CADA_PROD!D2536="","",SUMIFS(MOVI_ENTR!I:I,MOVI_ENTR!D:D,D2536))</f>
        <v/>
      </c>
      <c r="G2536" s="101" t="str">
        <f>IF(CADA_PROD!C2536="","",SUMIFS(MOVI_SAID!H:H,MOVI_SAID!D:D,D2536))</f>
        <v/>
      </c>
      <c r="H2536" s="101" t="str">
        <f t="shared" si="57"/>
        <v/>
      </c>
      <c r="I2536" s="100" t="str">
        <f>IF(CADA_PROD!C2536="","",IFERROR(IF(H2536&lt;=0,"Sem estoque",IF(H2536/E2536&lt;0.25,"Quase sem estoque",IF(H2536/E2536&lt;1.2,"Estoque baixo",IF(H2536/E2536&lt;2,"Estoque moderado","Estoque confortável")))),""))</f>
        <v/>
      </c>
      <c r="J2536" s="102" t="str">
        <f>IF(CADA_PROD!C2536="","",SUMIFS(MOVI_ENTR!M:M,MOVI_ENTR!D:D,D2536))</f>
        <v/>
      </c>
      <c r="K2536" s="103" t="str">
        <f>IF(CADA_PROD!C2536="","",IFERROR($J2536/SUM($J$6:$J$1006),""))</f>
        <v/>
      </c>
      <c r="L2536" s="103" t="str">
        <f>IF(CADA_PROD!C2536="","",IFERROR(H2536/SUM($H$6:$H$1006)+P2536,""))</f>
        <v/>
      </c>
      <c r="M2536" s="102" t="str">
        <f>IF(CADA_PROD!$C2536="","",IFERROR(SUMIFS(MOVI_ENTR!M:M,MOVI_ENTR!D:D,D2536)/SUMIFS(MOVI_ENTR!I:I,MOVI_ENTR!D:D,D2536),0))</f>
        <v/>
      </c>
      <c r="N2536" s="104" t="str">
        <f>IF(CADA_PROD!C2536="","",G2536/E2536)</f>
        <v/>
      </c>
    </row>
    <row r="2537" spans="3:14">
      <c r="C2537" s="99" t="str">
        <f>IF(CADA_PROD!C2537="","",CADA_PROD!C2537)</f>
        <v/>
      </c>
      <c r="D2537" s="100" t="str">
        <f>IF(CADA_PROD!D2537="","",CADA_PROD!D2537)</f>
        <v/>
      </c>
      <c r="E2537" s="101" t="str">
        <f>IF(CADA_PROD!E2537="","",CADA_PROD!E2537)</f>
        <v/>
      </c>
      <c r="F2537" s="101" t="str">
        <f>IF(CADA_PROD!D2537="","",SUMIFS(MOVI_ENTR!I:I,MOVI_ENTR!D:D,D2537))</f>
        <v/>
      </c>
      <c r="G2537" s="101" t="str">
        <f>IF(CADA_PROD!C2537="","",SUMIFS(MOVI_SAID!H:H,MOVI_SAID!D:D,D2537))</f>
        <v/>
      </c>
      <c r="H2537" s="101" t="str">
        <f t="shared" si="57"/>
        <v/>
      </c>
      <c r="I2537" s="100" t="str">
        <f>IF(CADA_PROD!C2537="","",IFERROR(IF(H2537&lt;=0,"Sem estoque",IF(H2537/E2537&lt;0.25,"Quase sem estoque",IF(H2537/E2537&lt;1.2,"Estoque baixo",IF(H2537/E2537&lt;2,"Estoque moderado","Estoque confortável")))),""))</f>
        <v/>
      </c>
      <c r="J2537" s="102" t="str">
        <f>IF(CADA_PROD!C2537="","",SUMIFS(MOVI_ENTR!M:M,MOVI_ENTR!D:D,D2537))</f>
        <v/>
      </c>
      <c r="K2537" s="103" t="str">
        <f>IF(CADA_PROD!C2537="","",IFERROR($J2537/SUM($J$6:$J$1006),""))</f>
        <v/>
      </c>
      <c r="L2537" s="103" t="str">
        <f>IF(CADA_PROD!C2537="","",IFERROR(H2537/SUM($H$6:$H$1006)+P2537,""))</f>
        <v/>
      </c>
      <c r="M2537" s="102" t="str">
        <f>IF(CADA_PROD!$C2537="","",IFERROR(SUMIFS(MOVI_ENTR!M:M,MOVI_ENTR!D:D,D2537)/SUMIFS(MOVI_ENTR!I:I,MOVI_ENTR!D:D,D2537),0))</f>
        <v/>
      </c>
      <c r="N2537" s="104" t="str">
        <f>IF(CADA_PROD!C2537="","",G2537/E2537)</f>
        <v/>
      </c>
    </row>
    <row r="2538" spans="3:14">
      <c r="C2538" s="99" t="str">
        <f>IF(CADA_PROD!C2538="","",CADA_PROD!C2538)</f>
        <v/>
      </c>
      <c r="D2538" s="100" t="str">
        <f>IF(CADA_PROD!D2538="","",CADA_PROD!D2538)</f>
        <v/>
      </c>
      <c r="E2538" s="101" t="str">
        <f>IF(CADA_PROD!E2538="","",CADA_PROD!E2538)</f>
        <v/>
      </c>
      <c r="F2538" s="101" t="str">
        <f>IF(CADA_PROD!D2538="","",SUMIFS(MOVI_ENTR!I:I,MOVI_ENTR!D:D,D2538))</f>
        <v/>
      </c>
      <c r="G2538" s="101" t="str">
        <f>IF(CADA_PROD!C2538="","",SUMIFS(MOVI_SAID!H:H,MOVI_SAID!D:D,D2538))</f>
        <v/>
      </c>
      <c r="H2538" s="101" t="str">
        <f t="shared" si="57"/>
        <v/>
      </c>
      <c r="I2538" s="100" t="str">
        <f>IF(CADA_PROD!C2538="","",IFERROR(IF(H2538&lt;=0,"Sem estoque",IF(H2538/E2538&lt;0.25,"Quase sem estoque",IF(H2538/E2538&lt;1.2,"Estoque baixo",IF(H2538/E2538&lt;2,"Estoque moderado","Estoque confortável")))),""))</f>
        <v/>
      </c>
      <c r="J2538" s="102" t="str">
        <f>IF(CADA_PROD!C2538="","",SUMIFS(MOVI_ENTR!M:M,MOVI_ENTR!D:D,D2538))</f>
        <v/>
      </c>
      <c r="K2538" s="103" t="str">
        <f>IF(CADA_PROD!C2538="","",IFERROR($J2538/SUM($J$6:$J$1006),""))</f>
        <v/>
      </c>
      <c r="L2538" s="103" t="str">
        <f>IF(CADA_PROD!C2538="","",IFERROR(H2538/SUM($H$6:$H$1006)+P2538,""))</f>
        <v/>
      </c>
      <c r="M2538" s="102" t="str">
        <f>IF(CADA_PROD!$C2538="","",IFERROR(SUMIFS(MOVI_ENTR!M:M,MOVI_ENTR!D:D,D2538)/SUMIFS(MOVI_ENTR!I:I,MOVI_ENTR!D:D,D2538),0))</f>
        <v/>
      </c>
      <c r="N2538" s="104" t="str">
        <f>IF(CADA_PROD!C2538="","",G2538/E2538)</f>
        <v/>
      </c>
    </row>
    <row r="2539" spans="3:14">
      <c r="C2539" s="99" t="str">
        <f>IF(CADA_PROD!C2539="","",CADA_PROD!C2539)</f>
        <v/>
      </c>
      <c r="D2539" s="100" t="str">
        <f>IF(CADA_PROD!D2539="","",CADA_PROD!D2539)</f>
        <v/>
      </c>
      <c r="E2539" s="101" t="str">
        <f>IF(CADA_PROD!E2539="","",CADA_PROD!E2539)</f>
        <v/>
      </c>
      <c r="F2539" s="101" t="str">
        <f>IF(CADA_PROD!D2539="","",SUMIFS(MOVI_ENTR!I:I,MOVI_ENTR!D:D,D2539))</f>
        <v/>
      </c>
      <c r="G2539" s="101" t="str">
        <f>IF(CADA_PROD!C2539="","",SUMIFS(MOVI_SAID!H:H,MOVI_SAID!D:D,D2539))</f>
        <v/>
      </c>
      <c r="H2539" s="101" t="str">
        <f t="shared" ref="H2539:H2602" si="58">IFERROR(F2539-G2539,"")</f>
        <v/>
      </c>
      <c r="I2539" s="100" t="str">
        <f>IF(CADA_PROD!C2539="","",IFERROR(IF(H2539&lt;=0,"Sem estoque",IF(H2539/E2539&lt;0.25,"Quase sem estoque",IF(H2539/E2539&lt;1.2,"Estoque baixo",IF(H2539/E2539&lt;2,"Estoque moderado","Estoque confortável")))),""))</f>
        <v/>
      </c>
      <c r="J2539" s="102" t="str">
        <f>IF(CADA_PROD!C2539="","",SUMIFS(MOVI_ENTR!M:M,MOVI_ENTR!D:D,D2539))</f>
        <v/>
      </c>
      <c r="K2539" s="103" t="str">
        <f>IF(CADA_PROD!C2539="","",IFERROR($J2539/SUM($J$6:$J$1006),""))</f>
        <v/>
      </c>
      <c r="L2539" s="103" t="str">
        <f>IF(CADA_PROD!C2539="","",IFERROR(H2539/SUM($H$6:$H$1006)+P2539,""))</f>
        <v/>
      </c>
      <c r="M2539" s="102" t="str">
        <f>IF(CADA_PROD!$C2539="","",IFERROR(SUMIFS(MOVI_ENTR!M:M,MOVI_ENTR!D:D,D2539)/SUMIFS(MOVI_ENTR!I:I,MOVI_ENTR!D:D,D2539),0))</f>
        <v/>
      </c>
      <c r="N2539" s="104" t="str">
        <f>IF(CADA_PROD!C2539="","",G2539/E2539)</f>
        <v/>
      </c>
    </row>
    <row r="2540" spans="3:14">
      <c r="C2540" s="99" t="str">
        <f>IF(CADA_PROD!C2540="","",CADA_PROD!C2540)</f>
        <v/>
      </c>
      <c r="D2540" s="100" t="str">
        <f>IF(CADA_PROD!D2540="","",CADA_PROD!D2540)</f>
        <v/>
      </c>
      <c r="E2540" s="101" t="str">
        <f>IF(CADA_PROD!E2540="","",CADA_PROD!E2540)</f>
        <v/>
      </c>
      <c r="F2540" s="101" t="str">
        <f>IF(CADA_PROD!D2540="","",SUMIFS(MOVI_ENTR!I:I,MOVI_ENTR!D:D,D2540))</f>
        <v/>
      </c>
      <c r="G2540" s="101" t="str">
        <f>IF(CADA_PROD!C2540="","",SUMIFS(MOVI_SAID!H:H,MOVI_SAID!D:D,D2540))</f>
        <v/>
      </c>
      <c r="H2540" s="101" t="str">
        <f t="shared" si="58"/>
        <v/>
      </c>
      <c r="I2540" s="100" t="str">
        <f>IF(CADA_PROD!C2540="","",IFERROR(IF(H2540&lt;=0,"Sem estoque",IF(H2540/E2540&lt;0.25,"Quase sem estoque",IF(H2540/E2540&lt;1.2,"Estoque baixo",IF(H2540/E2540&lt;2,"Estoque moderado","Estoque confortável")))),""))</f>
        <v/>
      </c>
      <c r="J2540" s="102" t="str">
        <f>IF(CADA_PROD!C2540="","",SUMIFS(MOVI_ENTR!M:M,MOVI_ENTR!D:D,D2540))</f>
        <v/>
      </c>
      <c r="K2540" s="103" t="str">
        <f>IF(CADA_PROD!C2540="","",IFERROR($J2540/SUM($J$6:$J$1006),""))</f>
        <v/>
      </c>
      <c r="L2540" s="103" t="str">
        <f>IF(CADA_PROD!C2540="","",IFERROR(H2540/SUM($H$6:$H$1006)+P2540,""))</f>
        <v/>
      </c>
      <c r="M2540" s="102" t="str">
        <f>IF(CADA_PROD!$C2540="","",IFERROR(SUMIFS(MOVI_ENTR!M:M,MOVI_ENTR!D:D,D2540)/SUMIFS(MOVI_ENTR!I:I,MOVI_ENTR!D:D,D2540),0))</f>
        <v/>
      </c>
      <c r="N2540" s="104" t="str">
        <f>IF(CADA_PROD!C2540="","",G2540/E2540)</f>
        <v/>
      </c>
    </row>
    <row r="2541" spans="3:14">
      <c r="C2541" s="99" t="str">
        <f>IF(CADA_PROD!C2541="","",CADA_PROD!C2541)</f>
        <v/>
      </c>
      <c r="D2541" s="100" t="str">
        <f>IF(CADA_PROD!D2541="","",CADA_PROD!D2541)</f>
        <v/>
      </c>
      <c r="E2541" s="101" t="str">
        <f>IF(CADA_PROD!E2541="","",CADA_PROD!E2541)</f>
        <v/>
      </c>
      <c r="F2541" s="101" t="str">
        <f>IF(CADA_PROD!D2541="","",SUMIFS(MOVI_ENTR!I:I,MOVI_ENTR!D:D,D2541))</f>
        <v/>
      </c>
      <c r="G2541" s="101" t="str">
        <f>IF(CADA_PROD!C2541="","",SUMIFS(MOVI_SAID!H:H,MOVI_SAID!D:D,D2541))</f>
        <v/>
      </c>
      <c r="H2541" s="101" t="str">
        <f t="shared" si="58"/>
        <v/>
      </c>
      <c r="I2541" s="100" t="str">
        <f>IF(CADA_PROD!C2541="","",IFERROR(IF(H2541&lt;=0,"Sem estoque",IF(H2541/E2541&lt;0.25,"Quase sem estoque",IF(H2541/E2541&lt;1.2,"Estoque baixo",IF(H2541/E2541&lt;2,"Estoque moderado","Estoque confortável")))),""))</f>
        <v/>
      </c>
      <c r="J2541" s="102" t="str">
        <f>IF(CADA_PROD!C2541="","",SUMIFS(MOVI_ENTR!M:M,MOVI_ENTR!D:D,D2541))</f>
        <v/>
      </c>
      <c r="K2541" s="103" t="str">
        <f>IF(CADA_PROD!C2541="","",IFERROR($J2541/SUM($J$6:$J$1006),""))</f>
        <v/>
      </c>
      <c r="L2541" s="103" t="str">
        <f>IF(CADA_PROD!C2541="","",IFERROR(H2541/SUM($H$6:$H$1006)+P2541,""))</f>
        <v/>
      </c>
      <c r="M2541" s="102" t="str">
        <f>IF(CADA_PROD!$C2541="","",IFERROR(SUMIFS(MOVI_ENTR!M:M,MOVI_ENTR!D:D,D2541)/SUMIFS(MOVI_ENTR!I:I,MOVI_ENTR!D:D,D2541),0))</f>
        <v/>
      </c>
      <c r="N2541" s="104" t="str">
        <f>IF(CADA_PROD!C2541="","",G2541/E2541)</f>
        <v/>
      </c>
    </row>
    <row r="2542" spans="3:14">
      <c r="C2542" s="99" t="str">
        <f>IF(CADA_PROD!C2542="","",CADA_PROD!C2542)</f>
        <v/>
      </c>
      <c r="D2542" s="100" t="str">
        <f>IF(CADA_PROD!D2542="","",CADA_PROD!D2542)</f>
        <v/>
      </c>
      <c r="E2542" s="101" t="str">
        <f>IF(CADA_PROD!E2542="","",CADA_PROD!E2542)</f>
        <v/>
      </c>
      <c r="F2542" s="101" t="str">
        <f>IF(CADA_PROD!D2542="","",SUMIFS(MOVI_ENTR!I:I,MOVI_ENTR!D:D,D2542))</f>
        <v/>
      </c>
      <c r="G2542" s="101" t="str">
        <f>IF(CADA_PROD!C2542="","",SUMIFS(MOVI_SAID!H:H,MOVI_SAID!D:D,D2542))</f>
        <v/>
      </c>
      <c r="H2542" s="101" t="str">
        <f t="shared" si="58"/>
        <v/>
      </c>
      <c r="I2542" s="100" t="str">
        <f>IF(CADA_PROD!C2542="","",IFERROR(IF(H2542&lt;=0,"Sem estoque",IF(H2542/E2542&lt;0.25,"Quase sem estoque",IF(H2542/E2542&lt;1.2,"Estoque baixo",IF(H2542/E2542&lt;2,"Estoque moderado","Estoque confortável")))),""))</f>
        <v/>
      </c>
      <c r="J2542" s="102" t="str">
        <f>IF(CADA_PROD!C2542="","",SUMIFS(MOVI_ENTR!M:M,MOVI_ENTR!D:D,D2542))</f>
        <v/>
      </c>
      <c r="K2542" s="103" t="str">
        <f>IF(CADA_PROD!C2542="","",IFERROR($J2542/SUM($J$6:$J$1006),""))</f>
        <v/>
      </c>
      <c r="L2542" s="103" t="str">
        <f>IF(CADA_PROD!C2542="","",IFERROR(H2542/SUM($H$6:$H$1006)+P2542,""))</f>
        <v/>
      </c>
      <c r="M2542" s="102" t="str">
        <f>IF(CADA_PROD!$C2542="","",IFERROR(SUMIFS(MOVI_ENTR!M:M,MOVI_ENTR!D:D,D2542)/SUMIFS(MOVI_ENTR!I:I,MOVI_ENTR!D:D,D2542),0))</f>
        <v/>
      </c>
      <c r="N2542" s="104" t="str">
        <f>IF(CADA_PROD!C2542="","",G2542/E2542)</f>
        <v/>
      </c>
    </row>
    <row r="2543" spans="3:14">
      <c r="C2543" s="99" t="str">
        <f>IF(CADA_PROD!C2543="","",CADA_PROD!C2543)</f>
        <v/>
      </c>
      <c r="D2543" s="100" t="str">
        <f>IF(CADA_PROD!D2543="","",CADA_PROD!D2543)</f>
        <v/>
      </c>
      <c r="E2543" s="101" t="str">
        <f>IF(CADA_PROD!E2543="","",CADA_PROD!E2543)</f>
        <v/>
      </c>
      <c r="F2543" s="101" t="str">
        <f>IF(CADA_PROD!D2543="","",SUMIFS(MOVI_ENTR!I:I,MOVI_ENTR!D:D,D2543))</f>
        <v/>
      </c>
      <c r="G2543" s="101" t="str">
        <f>IF(CADA_PROD!C2543="","",SUMIFS(MOVI_SAID!H:H,MOVI_SAID!D:D,D2543))</f>
        <v/>
      </c>
      <c r="H2543" s="101" t="str">
        <f t="shared" si="58"/>
        <v/>
      </c>
      <c r="I2543" s="100" t="str">
        <f>IF(CADA_PROD!C2543="","",IFERROR(IF(H2543&lt;=0,"Sem estoque",IF(H2543/E2543&lt;0.25,"Quase sem estoque",IF(H2543/E2543&lt;1.2,"Estoque baixo",IF(H2543/E2543&lt;2,"Estoque moderado","Estoque confortável")))),""))</f>
        <v/>
      </c>
      <c r="J2543" s="102" t="str">
        <f>IF(CADA_PROD!C2543="","",SUMIFS(MOVI_ENTR!M:M,MOVI_ENTR!D:D,D2543))</f>
        <v/>
      </c>
      <c r="K2543" s="103" t="str">
        <f>IF(CADA_PROD!C2543="","",IFERROR($J2543/SUM($J$6:$J$1006),""))</f>
        <v/>
      </c>
      <c r="L2543" s="103" t="str">
        <f>IF(CADA_PROD!C2543="","",IFERROR(H2543/SUM($H$6:$H$1006)+P2543,""))</f>
        <v/>
      </c>
      <c r="M2543" s="102" t="str">
        <f>IF(CADA_PROD!$C2543="","",IFERROR(SUMIFS(MOVI_ENTR!M:M,MOVI_ENTR!D:D,D2543)/SUMIFS(MOVI_ENTR!I:I,MOVI_ENTR!D:D,D2543),0))</f>
        <v/>
      </c>
      <c r="N2543" s="104" t="str">
        <f>IF(CADA_PROD!C2543="","",G2543/E2543)</f>
        <v/>
      </c>
    </row>
    <row r="2544" spans="3:14">
      <c r="C2544" s="99" t="str">
        <f>IF(CADA_PROD!C2544="","",CADA_PROD!C2544)</f>
        <v/>
      </c>
      <c r="D2544" s="100" t="str">
        <f>IF(CADA_PROD!D2544="","",CADA_PROD!D2544)</f>
        <v/>
      </c>
      <c r="E2544" s="101" t="str">
        <f>IF(CADA_PROD!E2544="","",CADA_PROD!E2544)</f>
        <v/>
      </c>
      <c r="F2544" s="101" t="str">
        <f>IF(CADA_PROD!D2544="","",SUMIFS(MOVI_ENTR!I:I,MOVI_ENTR!D:D,D2544))</f>
        <v/>
      </c>
      <c r="G2544" s="101" t="str">
        <f>IF(CADA_PROD!C2544="","",SUMIFS(MOVI_SAID!H:H,MOVI_SAID!D:D,D2544))</f>
        <v/>
      </c>
      <c r="H2544" s="101" t="str">
        <f t="shared" si="58"/>
        <v/>
      </c>
      <c r="I2544" s="100" t="str">
        <f>IF(CADA_PROD!C2544="","",IFERROR(IF(H2544&lt;=0,"Sem estoque",IF(H2544/E2544&lt;0.25,"Quase sem estoque",IF(H2544/E2544&lt;1.2,"Estoque baixo",IF(H2544/E2544&lt;2,"Estoque moderado","Estoque confortável")))),""))</f>
        <v/>
      </c>
      <c r="J2544" s="102" t="str">
        <f>IF(CADA_PROD!C2544="","",SUMIFS(MOVI_ENTR!M:M,MOVI_ENTR!D:D,D2544))</f>
        <v/>
      </c>
      <c r="K2544" s="103" t="str">
        <f>IF(CADA_PROD!C2544="","",IFERROR($J2544/SUM($J$6:$J$1006),""))</f>
        <v/>
      </c>
      <c r="L2544" s="103" t="str">
        <f>IF(CADA_PROD!C2544="","",IFERROR(H2544/SUM($H$6:$H$1006)+P2544,""))</f>
        <v/>
      </c>
      <c r="M2544" s="102" t="str">
        <f>IF(CADA_PROD!$C2544="","",IFERROR(SUMIFS(MOVI_ENTR!M:M,MOVI_ENTR!D:D,D2544)/SUMIFS(MOVI_ENTR!I:I,MOVI_ENTR!D:D,D2544),0))</f>
        <v/>
      </c>
      <c r="N2544" s="104" t="str">
        <f>IF(CADA_PROD!C2544="","",G2544/E2544)</f>
        <v/>
      </c>
    </row>
    <row r="2545" spans="3:14">
      <c r="C2545" s="99" t="str">
        <f>IF(CADA_PROD!C2545="","",CADA_PROD!C2545)</f>
        <v/>
      </c>
      <c r="D2545" s="100" t="str">
        <f>IF(CADA_PROD!D2545="","",CADA_PROD!D2545)</f>
        <v/>
      </c>
      <c r="E2545" s="101" t="str">
        <f>IF(CADA_PROD!E2545="","",CADA_PROD!E2545)</f>
        <v/>
      </c>
      <c r="F2545" s="101" t="str">
        <f>IF(CADA_PROD!D2545="","",SUMIFS(MOVI_ENTR!I:I,MOVI_ENTR!D:D,D2545))</f>
        <v/>
      </c>
      <c r="G2545" s="101" t="str">
        <f>IF(CADA_PROD!C2545="","",SUMIFS(MOVI_SAID!H:H,MOVI_SAID!D:D,D2545))</f>
        <v/>
      </c>
      <c r="H2545" s="101" t="str">
        <f t="shared" si="58"/>
        <v/>
      </c>
      <c r="I2545" s="100" t="str">
        <f>IF(CADA_PROD!C2545="","",IFERROR(IF(H2545&lt;=0,"Sem estoque",IF(H2545/E2545&lt;0.25,"Quase sem estoque",IF(H2545/E2545&lt;1.2,"Estoque baixo",IF(H2545/E2545&lt;2,"Estoque moderado","Estoque confortável")))),""))</f>
        <v/>
      </c>
      <c r="J2545" s="102" t="str">
        <f>IF(CADA_PROD!C2545="","",SUMIFS(MOVI_ENTR!M:M,MOVI_ENTR!D:D,D2545))</f>
        <v/>
      </c>
      <c r="K2545" s="103" t="str">
        <f>IF(CADA_PROD!C2545="","",IFERROR($J2545/SUM($J$6:$J$1006),""))</f>
        <v/>
      </c>
      <c r="L2545" s="103" t="str">
        <f>IF(CADA_PROD!C2545="","",IFERROR(H2545/SUM($H$6:$H$1006)+P2545,""))</f>
        <v/>
      </c>
      <c r="M2545" s="102" t="str">
        <f>IF(CADA_PROD!$C2545="","",IFERROR(SUMIFS(MOVI_ENTR!M:M,MOVI_ENTR!D:D,D2545)/SUMIFS(MOVI_ENTR!I:I,MOVI_ENTR!D:D,D2545),0))</f>
        <v/>
      </c>
      <c r="N2545" s="104" t="str">
        <f>IF(CADA_PROD!C2545="","",G2545/E2545)</f>
        <v/>
      </c>
    </row>
    <row r="2546" spans="3:14">
      <c r="C2546" s="99" t="str">
        <f>IF(CADA_PROD!C2546="","",CADA_PROD!C2546)</f>
        <v/>
      </c>
      <c r="D2546" s="100" t="str">
        <f>IF(CADA_PROD!D2546="","",CADA_PROD!D2546)</f>
        <v/>
      </c>
      <c r="E2546" s="101" t="str">
        <f>IF(CADA_PROD!E2546="","",CADA_PROD!E2546)</f>
        <v/>
      </c>
      <c r="F2546" s="101" t="str">
        <f>IF(CADA_PROD!D2546="","",SUMIFS(MOVI_ENTR!I:I,MOVI_ENTR!D:D,D2546))</f>
        <v/>
      </c>
      <c r="G2546" s="101" t="str">
        <f>IF(CADA_PROD!C2546="","",SUMIFS(MOVI_SAID!H:H,MOVI_SAID!D:D,D2546))</f>
        <v/>
      </c>
      <c r="H2546" s="101" t="str">
        <f t="shared" si="58"/>
        <v/>
      </c>
      <c r="I2546" s="100" t="str">
        <f>IF(CADA_PROD!C2546="","",IFERROR(IF(H2546&lt;=0,"Sem estoque",IF(H2546/E2546&lt;0.25,"Quase sem estoque",IF(H2546/E2546&lt;1.2,"Estoque baixo",IF(H2546/E2546&lt;2,"Estoque moderado","Estoque confortável")))),""))</f>
        <v/>
      </c>
      <c r="J2546" s="102" t="str">
        <f>IF(CADA_PROD!C2546="","",SUMIFS(MOVI_ENTR!M:M,MOVI_ENTR!D:D,D2546))</f>
        <v/>
      </c>
      <c r="K2546" s="103" t="str">
        <f>IF(CADA_PROD!C2546="","",IFERROR($J2546/SUM($J$6:$J$1006),""))</f>
        <v/>
      </c>
      <c r="L2546" s="103" t="str">
        <f>IF(CADA_PROD!C2546="","",IFERROR(H2546/SUM($H$6:$H$1006)+P2546,""))</f>
        <v/>
      </c>
      <c r="M2546" s="102" t="str">
        <f>IF(CADA_PROD!$C2546="","",IFERROR(SUMIFS(MOVI_ENTR!M:M,MOVI_ENTR!D:D,D2546)/SUMIFS(MOVI_ENTR!I:I,MOVI_ENTR!D:D,D2546),0))</f>
        <v/>
      </c>
      <c r="N2546" s="104" t="str">
        <f>IF(CADA_PROD!C2546="","",G2546/E2546)</f>
        <v/>
      </c>
    </row>
    <row r="2547" spans="3:14">
      <c r="C2547" s="99" t="str">
        <f>IF(CADA_PROD!C2547="","",CADA_PROD!C2547)</f>
        <v/>
      </c>
      <c r="D2547" s="100" t="str">
        <f>IF(CADA_PROD!D2547="","",CADA_PROD!D2547)</f>
        <v/>
      </c>
      <c r="E2547" s="101" t="str">
        <f>IF(CADA_PROD!E2547="","",CADA_PROD!E2547)</f>
        <v/>
      </c>
      <c r="F2547" s="101" t="str">
        <f>IF(CADA_PROD!D2547="","",SUMIFS(MOVI_ENTR!I:I,MOVI_ENTR!D:D,D2547))</f>
        <v/>
      </c>
      <c r="G2547" s="101" t="str">
        <f>IF(CADA_PROD!C2547="","",SUMIFS(MOVI_SAID!H:H,MOVI_SAID!D:D,D2547))</f>
        <v/>
      </c>
      <c r="H2547" s="101" t="str">
        <f t="shared" si="58"/>
        <v/>
      </c>
      <c r="I2547" s="100" t="str">
        <f>IF(CADA_PROD!C2547="","",IFERROR(IF(H2547&lt;=0,"Sem estoque",IF(H2547/E2547&lt;0.25,"Quase sem estoque",IF(H2547/E2547&lt;1.2,"Estoque baixo",IF(H2547/E2547&lt;2,"Estoque moderado","Estoque confortável")))),""))</f>
        <v/>
      </c>
      <c r="J2547" s="102" t="str">
        <f>IF(CADA_PROD!C2547="","",SUMIFS(MOVI_ENTR!M:M,MOVI_ENTR!D:D,D2547))</f>
        <v/>
      </c>
      <c r="K2547" s="103" t="str">
        <f>IF(CADA_PROD!C2547="","",IFERROR($J2547/SUM($J$6:$J$1006),""))</f>
        <v/>
      </c>
      <c r="L2547" s="103" t="str">
        <f>IF(CADA_PROD!C2547="","",IFERROR(H2547/SUM($H$6:$H$1006)+P2547,""))</f>
        <v/>
      </c>
      <c r="M2547" s="102" t="str">
        <f>IF(CADA_PROD!$C2547="","",IFERROR(SUMIFS(MOVI_ENTR!M:M,MOVI_ENTR!D:D,D2547)/SUMIFS(MOVI_ENTR!I:I,MOVI_ENTR!D:D,D2547),0))</f>
        <v/>
      </c>
      <c r="N2547" s="104" t="str">
        <f>IF(CADA_PROD!C2547="","",G2547/E2547)</f>
        <v/>
      </c>
    </row>
    <row r="2548" spans="3:14">
      <c r="C2548" s="99" t="str">
        <f>IF(CADA_PROD!C2548="","",CADA_PROD!C2548)</f>
        <v/>
      </c>
      <c r="D2548" s="100" t="str">
        <f>IF(CADA_PROD!D2548="","",CADA_PROD!D2548)</f>
        <v/>
      </c>
      <c r="E2548" s="101" t="str">
        <f>IF(CADA_PROD!E2548="","",CADA_PROD!E2548)</f>
        <v/>
      </c>
      <c r="F2548" s="101" t="str">
        <f>IF(CADA_PROD!D2548="","",SUMIFS(MOVI_ENTR!I:I,MOVI_ENTR!D:D,D2548))</f>
        <v/>
      </c>
      <c r="G2548" s="101" t="str">
        <f>IF(CADA_PROD!C2548="","",SUMIFS(MOVI_SAID!H:H,MOVI_SAID!D:D,D2548))</f>
        <v/>
      </c>
      <c r="H2548" s="101" t="str">
        <f t="shared" si="58"/>
        <v/>
      </c>
      <c r="I2548" s="100" t="str">
        <f>IF(CADA_PROD!C2548="","",IFERROR(IF(H2548&lt;=0,"Sem estoque",IF(H2548/E2548&lt;0.25,"Quase sem estoque",IF(H2548/E2548&lt;1.2,"Estoque baixo",IF(H2548/E2548&lt;2,"Estoque moderado","Estoque confortável")))),""))</f>
        <v/>
      </c>
      <c r="J2548" s="102" t="str">
        <f>IF(CADA_PROD!C2548="","",SUMIFS(MOVI_ENTR!M:M,MOVI_ENTR!D:D,D2548))</f>
        <v/>
      </c>
      <c r="K2548" s="103" t="str">
        <f>IF(CADA_PROD!C2548="","",IFERROR($J2548/SUM($J$6:$J$1006),""))</f>
        <v/>
      </c>
      <c r="L2548" s="103" t="str">
        <f>IF(CADA_PROD!C2548="","",IFERROR(H2548/SUM($H$6:$H$1006)+P2548,""))</f>
        <v/>
      </c>
      <c r="M2548" s="102" t="str">
        <f>IF(CADA_PROD!$C2548="","",IFERROR(SUMIFS(MOVI_ENTR!M:M,MOVI_ENTR!D:D,D2548)/SUMIFS(MOVI_ENTR!I:I,MOVI_ENTR!D:D,D2548),0))</f>
        <v/>
      </c>
      <c r="N2548" s="104" t="str">
        <f>IF(CADA_PROD!C2548="","",G2548/E2548)</f>
        <v/>
      </c>
    </row>
    <row r="2549" spans="3:14">
      <c r="C2549" s="99" t="str">
        <f>IF(CADA_PROD!C2549="","",CADA_PROD!C2549)</f>
        <v/>
      </c>
      <c r="D2549" s="100" t="str">
        <f>IF(CADA_PROD!D2549="","",CADA_PROD!D2549)</f>
        <v/>
      </c>
      <c r="E2549" s="101" t="str">
        <f>IF(CADA_PROD!E2549="","",CADA_PROD!E2549)</f>
        <v/>
      </c>
      <c r="F2549" s="101" t="str">
        <f>IF(CADA_PROD!D2549="","",SUMIFS(MOVI_ENTR!I:I,MOVI_ENTR!D:D,D2549))</f>
        <v/>
      </c>
      <c r="G2549" s="101" t="str">
        <f>IF(CADA_PROD!C2549="","",SUMIFS(MOVI_SAID!H:H,MOVI_SAID!D:D,D2549))</f>
        <v/>
      </c>
      <c r="H2549" s="101" t="str">
        <f t="shared" si="58"/>
        <v/>
      </c>
      <c r="I2549" s="100" t="str">
        <f>IF(CADA_PROD!C2549="","",IFERROR(IF(H2549&lt;=0,"Sem estoque",IF(H2549/E2549&lt;0.25,"Quase sem estoque",IF(H2549/E2549&lt;1.2,"Estoque baixo",IF(H2549/E2549&lt;2,"Estoque moderado","Estoque confortável")))),""))</f>
        <v/>
      </c>
      <c r="J2549" s="102" t="str">
        <f>IF(CADA_PROD!C2549="","",SUMIFS(MOVI_ENTR!M:M,MOVI_ENTR!D:D,D2549))</f>
        <v/>
      </c>
      <c r="K2549" s="103" t="str">
        <f>IF(CADA_PROD!C2549="","",IFERROR($J2549/SUM($J$6:$J$1006),""))</f>
        <v/>
      </c>
      <c r="L2549" s="103" t="str">
        <f>IF(CADA_PROD!C2549="","",IFERROR(H2549/SUM($H$6:$H$1006)+P2549,""))</f>
        <v/>
      </c>
      <c r="M2549" s="102" t="str">
        <f>IF(CADA_PROD!$C2549="","",IFERROR(SUMIFS(MOVI_ENTR!M:M,MOVI_ENTR!D:D,D2549)/SUMIFS(MOVI_ENTR!I:I,MOVI_ENTR!D:D,D2549),0))</f>
        <v/>
      </c>
      <c r="N2549" s="104" t="str">
        <f>IF(CADA_PROD!C2549="","",G2549/E2549)</f>
        <v/>
      </c>
    </row>
    <row r="2550" spans="3:14">
      <c r="C2550" s="99" t="str">
        <f>IF(CADA_PROD!C2550="","",CADA_PROD!C2550)</f>
        <v/>
      </c>
      <c r="D2550" s="100" t="str">
        <f>IF(CADA_PROD!D2550="","",CADA_PROD!D2550)</f>
        <v/>
      </c>
      <c r="E2550" s="101" t="str">
        <f>IF(CADA_PROD!E2550="","",CADA_PROD!E2550)</f>
        <v/>
      </c>
      <c r="F2550" s="101" t="str">
        <f>IF(CADA_PROD!D2550="","",SUMIFS(MOVI_ENTR!I:I,MOVI_ENTR!D:D,D2550))</f>
        <v/>
      </c>
      <c r="G2550" s="101" t="str">
        <f>IF(CADA_PROD!C2550="","",SUMIFS(MOVI_SAID!H:H,MOVI_SAID!D:D,D2550))</f>
        <v/>
      </c>
      <c r="H2550" s="101" t="str">
        <f t="shared" si="58"/>
        <v/>
      </c>
      <c r="I2550" s="100" t="str">
        <f>IF(CADA_PROD!C2550="","",IFERROR(IF(H2550&lt;=0,"Sem estoque",IF(H2550/E2550&lt;0.25,"Quase sem estoque",IF(H2550/E2550&lt;1.2,"Estoque baixo",IF(H2550/E2550&lt;2,"Estoque moderado","Estoque confortável")))),""))</f>
        <v/>
      </c>
      <c r="J2550" s="102" t="str">
        <f>IF(CADA_PROD!C2550="","",SUMIFS(MOVI_ENTR!M:M,MOVI_ENTR!D:D,D2550))</f>
        <v/>
      </c>
      <c r="K2550" s="103" t="str">
        <f>IF(CADA_PROD!C2550="","",IFERROR($J2550/SUM($J$6:$J$1006),""))</f>
        <v/>
      </c>
      <c r="L2550" s="103" t="str">
        <f>IF(CADA_PROD!C2550="","",IFERROR(H2550/SUM($H$6:$H$1006)+P2550,""))</f>
        <v/>
      </c>
      <c r="M2550" s="102" t="str">
        <f>IF(CADA_PROD!$C2550="","",IFERROR(SUMIFS(MOVI_ENTR!M:M,MOVI_ENTR!D:D,D2550)/SUMIFS(MOVI_ENTR!I:I,MOVI_ENTR!D:D,D2550),0))</f>
        <v/>
      </c>
      <c r="N2550" s="104" t="str">
        <f>IF(CADA_PROD!C2550="","",G2550/E2550)</f>
        <v/>
      </c>
    </row>
    <row r="2551" spans="3:14">
      <c r="C2551" s="99" t="str">
        <f>IF(CADA_PROD!C2551="","",CADA_PROD!C2551)</f>
        <v/>
      </c>
      <c r="D2551" s="100" t="str">
        <f>IF(CADA_PROD!D2551="","",CADA_PROD!D2551)</f>
        <v/>
      </c>
      <c r="E2551" s="101" t="str">
        <f>IF(CADA_PROD!E2551="","",CADA_PROD!E2551)</f>
        <v/>
      </c>
      <c r="F2551" s="101" t="str">
        <f>IF(CADA_PROD!D2551="","",SUMIFS(MOVI_ENTR!I:I,MOVI_ENTR!D:D,D2551))</f>
        <v/>
      </c>
      <c r="G2551" s="101" t="str">
        <f>IF(CADA_PROD!C2551="","",SUMIFS(MOVI_SAID!H:H,MOVI_SAID!D:D,D2551))</f>
        <v/>
      </c>
      <c r="H2551" s="101" t="str">
        <f t="shared" si="58"/>
        <v/>
      </c>
      <c r="I2551" s="100" t="str">
        <f>IF(CADA_PROD!C2551="","",IFERROR(IF(H2551&lt;=0,"Sem estoque",IF(H2551/E2551&lt;0.25,"Quase sem estoque",IF(H2551/E2551&lt;1.2,"Estoque baixo",IF(H2551/E2551&lt;2,"Estoque moderado","Estoque confortável")))),""))</f>
        <v/>
      </c>
      <c r="J2551" s="102" t="str">
        <f>IF(CADA_PROD!C2551="","",SUMIFS(MOVI_ENTR!M:M,MOVI_ENTR!D:D,D2551))</f>
        <v/>
      </c>
      <c r="K2551" s="103" t="str">
        <f>IF(CADA_PROD!C2551="","",IFERROR($J2551/SUM($J$6:$J$1006),""))</f>
        <v/>
      </c>
      <c r="L2551" s="103" t="str">
        <f>IF(CADA_PROD!C2551="","",IFERROR(H2551/SUM($H$6:$H$1006)+P2551,""))</f>
        <v/>
      </c>
      <c r="M2551" s="102" t="str">
        <f>IF(CADA_PROD!$C2551="","",IFERROR(SUMIFS(MOVI_ENTR!M:M,MOVI_ENTR!D:D,D2551)/SUMIFS(MOVI_ENTR!I:I,MOVI_ENTR!D:D,D2551),0))</f>
        <v/>
      </c>
      <c r="N2551" s="104" t="str">
        <f>IF(CADA_PROD!C2551="","",G2551/E2551)</f>
        <v/>
      </c>
    </row>
    <row r="2552" spans="3:14">
      <c r="C2552" s="99" t="str">
        <f>IF(CADA_PROD!C2552="","",CADA_PROD!C2552)</f>
        <v/>
      </c>
      <c r="D2552" s="100" t="str">
        <f>IF(CADA_PROD!D2552="","",CADA_PROD!D2552)</f>
        <v/>
      </c>
      <c r="E2552" s="101" t="str">
        <f>IF(CADA_PROD!E2552="","",CADA_PROD!E2552)</f>
        <v/>
      </c>
      <c r="F2552" s="101" t="str">
        <f>IF(CADA_PROD!D2552="","",SUMIFS(MOVI_ENTR!I:I,MOVI_ENTR!D:D,D2552))</f>
        <v/>
      </c>
      <c r="G2552" s="101" t="str">
        <f>IF(CADA_PROD!C2552="","",SUMIFS(MOVI_SAID!H:H,MOVI_SAID!D:D,D2552))</f>
        <v/>
      </c>
      <c r="H2552" s="101" t="str">
        <f t="shared" si="58"/>
        <v/>
      </c>
      <c r="I2552" s="100" t="str">
        <f>IF(CADA_PROD!C2552="","",IFERROR(IF(H2552&lt;=0,"Sem estoque",IF(H2552/E2552&lt;0.25,"Quase sem estoque",IF(H2552/E2552&lt;1.2,"Estoque baixo",IF(H2552/E2552&lt;2,"Estoque moderado","Estoque confortável")))),""))</f>
        <v/>
      </c>
      <c r="J2552" s="102" t="str">
        <f>IF(CADA_PROD!C2552="","",SUMIFS(MOVI_ENTR!M:M,MOVI_ENTR!D:D,D2552))</f>
        <v/>
      </c>
      <c r="K2552" s="103" t="str">
        <f>IF(CADA_PROD!C2552="","",IFERROR($J2552/SUM($J$6:$J$1006),""))</f>
        <v/>
      </c>
      <c r="L2552" s="103" t="str">
        <f>IF(CADA_PROD!C2552="","",IFERROR(H2552/SUM($H$6:$H$1006)+P2552,""))</f>
        <v/>
      </c>
      <c r="M2552" s="102" t="str">
        <f>IF(CADA_PROD!$C2552="","",IFERROR(SUMIFS(MOVI_ENTR!M:M,MOVI_ENTR!D:D,D2552)/SUMIFS(MOVI_ENTR!I:I,MOVI_ENTR!D:D,D2552),0))</f>
        <v/>
      </c>
      <c r="N2552" s="104" t="str">
        <f>IF(CADA_PROD!C2552="","",G2552/E2552)</f>
        <v/>
      </c>
    </row>
    <row r="2553" spans="3:14">
      <c r="C2553" s="99" t="str">
        <f>IF(CADA_PROD!C2553="","",CADA_PROD!C2553)</f>
        <v/>
      </c>
      <c r="D2553" s="100" t="str">
        <f>IF(CADA_PROD!D2553="","",CADA_PROD!D2553)</f>
        <v/>
      </c>
      <c r="E2553" s="101" t="str">
        <f>IF(CADA_PROD!E2553="","",CADA_PROD!E2553)</f>
        <v/>
      </c>
      <c r="F2553" s="101" t="str">
        <f>IF(CADA_PROD!D2553="","",SUMIFS(MOVI_ENTR!I:I,MOVI_ENTR!D:D,D2553))</f>
        <v/>
      </c>
      <c r="G2553" s="101" t="str">
        <f>IF(CADA_PROD!C2553="","",SUMIFS(MOVI_SAID!H:H,MOVI_SAID!D:D,D2553))</f>
        <v/>
      </c>
      <c r="H2553" s="101" t="str">
        <f t="shared" si="58"/>
        <v/>
      </c>
      <c r="I2553" s="100" t="str">
        <f>IF(CADA_PROD!C2553="","",IFERROR(IF(H2553&lt;=0,"Sem estoque",IF(H2553/E2553&lt;0.25,"Quase sem estoque",IF(H2553/E2553&lt;1.2,"Estoque baixo",IF(H2553/E2553&lt;2,"Estoque moderado","Estoque confortável")))),""))</f>
        <v/>
      </c>
      <c r="J2553" s="102" t="str">
        <f>IF(CADA_PROD!C2553="","",SUMIFS(MOVI_ENTR!M:M,MOVI_ENTR!D:D,D2553))</f>
        <v/>
      </c>
      <c r="K2553" s="103" t="str">
        <f>IF(CADA_PROD!C2553="","",IFERROR($J2553/SUM($J$6:$J$1006),""))</f>
        <v/>
      </c>
      <c r="L2553" s="103" t="str">
        <f>IF(CADA_PROD!C2553="","",IFERROR(H2553/SUM($H$6:$H$1006)+P2553,""))</f>
        <v/>
      </c>
      <c r="M2553" s="102" t="str">
        <f>IF(CADA_PROD!$C2553="","",IFERROR(SUMIFS(MOVI_ENTR!M:M,MOVI_ENTR!D:D,D2553)/SUMIFS(MOVI_ENTR!I:I,MOVI_ENTR!D:D,D2553),0))</f>
        <v/>
      </c>
      <c r="N2553" s="104" t="str">
        <f>IF(CADA_PROD!C2553="","",G2553/E2553)</f>
        <v/>
      </c>
    </row>
    <row r="2554" spans="3:14">
      <c r="C2554" s="99" t="str">
        <f>IF(CADA_PROD!C2554="","",CADA_PROD!C2554)</f>
        <v/>
      </c>
      <c r="D2554" s="100" t="str">
        <f>IF(CADA_PROD!D2554="","",CADA_PROD!D2554)</f>
        <v/>
      </c>
      <c r="E2554" s="101" t="str">
        <f>IF(CADA_PROD!E2554="","",CADA_PROD!E2554)</f>
        <v/>
      </c>
      <c r="F2554" s="101" t="str">
        <f>IF(CADA_PROD!D2554="","",SUMIFS(MOVI_ENTR!I:I,MOVI_ENTR!D:D,D2554))</f>
        <v/>
      </c>
      <c r="G2554" s="101" t="str">
        <f>IF(CADA_PROD!C2554="","",SUMIFS(MOVI_SAID!H:H,MOVI_SAID!D:D,D2554))</f>
        <v/>
      </c>
      <c r="H2554" s="101" t="str">
        <f t="shared" si="58"/>
        <v/>
      </c>
      <c r="I2554" s="100" t="str">
        <f>IF(CADA_PROD!C2554="","",IFERROR(IF(H2554&lt;=0,"Sem estoque",IF(H2554/E2554&lt;0.25,"Quase sem estoque",IF(H2554/E2554&lt;1.2,"Estoque baixo",IF(H2554/E2554&lt;2,"Estoque moderado","Estoque confortável")))),""))</f>
        <v/>
      </c>
      <c r="J2554" s="102" t="str">
        <f>IF(CADA_PROD!C2554="","",SUMIFS(MOVI_ENTR!M:M,MOVI_ENTR!D:D,D2554))</f>
        <v/>
      </c>
      <c r="K2554" s="103" t="str">
        <f>IF(CADA_PROD!C2554="","",IFERROR($J2554/SUM($J$6:$J$1006),""))</f>
        <v/>
      </c>
      <c r="L2554" s="103" t="str">
        <f>IF(CADA_PROD!C2554="","",IFERROR(H2554/SUM($H$6:$H$1006)+P2554,""))</f>
        <v/>
      </c>
      <c r="M2554" s="102" t="str">
        <f>IF(CADA_PROD!$C2554="","",IFERROR(SUMIFS(MOVI_ENTR!M:M,MOVI_ENTR!D:D,D2554)/SUMIFS(MOVI_ENTR!I:I,MOVI_ENTR!D:D,D2554),0))</f>
        <v/>
      </c>
      <c r="N2554" s="104" t="str">
        <f>IF(CADA_PROD!C2554="","",G2554/E2554)</f>
        <v/>
      </c>
    </row>
    <row r="2555" spans="3:14">
      <c r="C2555" s="99" t="str">
        <f>IF(CADA_PROD!C2555="","",CADA_PROD!C2555)</f>
        <v/>
      </c>
      <c r="D2555" s="100" t="str">
        <f>IF(CADA_PROD!D2555="","",CADA_PROD!D2555)</f>
        <v/>
      </c>
      <c r="E2555" s="101" t="str">
        <f>IF(CADA_PROD!E2555="","",CADA_PROD!E2555)</f>
        <v/>
      </c>
      <c r="F2555" s="101" t="str">
        <f>IF(CADA_PROD!D2555="","",SUMIFS(MOVI_ENTR!I:I,MOVI_ENTR!D:D,D2555))</f>
        <v/>
      </c>
      <c r="G2555" s="101" t="str">
        <f>IF(CADA_PROD!C2555="","",SUMIFS(MOVI_SAID!H:H,MOVI_SAID!D:D,D2555))</f>
        <v/>
      </c>
      <c r="H2555" s="101" t="str">
        <f t="shared" si="58"/>
        <v/>
      </c>
      <c r="I2555" s="100" t="str">
        <f>IF(CADA_PROD!C2555="","",IFERROR(IF(H2555&lt;=0,"Sem estoque",IF(H2555/E2555&lt;0.25,"Quase sem estoque",IF(H2555/E2555&lt;1.2,"Estoque baixo",IF(H2555/E2555&lt;2,"Estoque moderado","Estoque confortável")))),""))</f>
        <v/>
      </c>
      <c r="J2555" s="102" t="str">
        <f>IF(CADA_PROD!C2555="","",SUMIFS(MOVI_ENTR!M:M,MOVI_ENTR!D:D,D2555))</f>
        <v/>
      </c>
      <c r="K2555" s="103" t="str">
        <f>IF(CADA_PROD!C2555="","",IFERROR($J2555/SUM($J$6:$J$1006),""))</f>
        <v/>
      </c>
      <c r="L2555" s="103" t="str">
        <f>IF(CADA_PROD!C2555="","",IFERROR(H2555/SUM($H$6:$H$1006)+P2555,""))</f>
        <v/>
      </c>
      <c r="M2555" s="102" t="str">
        <f>IF(CADA_PROD!$C2555="","",IFERROR(SUMIFS(MOVI_ENTR!M:M,MOVI_ENTR!D:D,D2555)/SUMIFS(MOVI_ENTR!I:I,MOVI_ENTR!D:D,D2555),0))</f>
        <v/>
      </c>
      <c r="N2555" s="104" t="str">
        <f>IF(CADA_PROD!C2555="","",G2555/E2555)</f>
        <v/>
      </c>
    </row>
    <row r="2556" spans="3:14">
      <c r="C2556" s="99" t="str">
        <f>IF(CADA_PROD!C2556="","",CADA_PROD!C2556)</f>
        <v/>
      </c>
      <c r="D2556" s="100" t="str">
        <f>IF(CADA_PROD!D2556="","",CADA_PROD!D2556)</f>
        <v/>
      </c>
      <c r="E2556" s="101" t="str">
        <f>IF(CADA_PROD!E2556="","",CADA_PROD!E2556)</f>
        <v/>
      </c>
      <c r="F2556" s="101" t="str">
        <f>IF(CADA_PROD!D2556="","",SUMIFS(MOVI_ENTR!I:I,MOVI_ENTR!D:D,D2556))</f>
        <v/>
      </c>
      <c r="G2556" s="101" t="str">
        <f>IF(CADA_PROD!C2556="","",SUMIFS(MOVI_SAID!H:H,MOVI_SAID!D:D,D2556))</f>
        <v/>
      </c>
      <c r="H2556" s="101" t="str">
        <f t="shared" si="58"/>
        <v/>
      </c>
      <c r="I2556" s="100" t="str">
        <f>IF(CADA_PROD!C2556="","",IFERROR(IF(H2556&lt;=0,"Sem estoque",IF(H2556/E2556&lt;0.25,"Quase sem estoque",IF(H2556/E2556&lt;1.2,"Estoque baixo",IF(H2556/E2556&lt;2,"Estoque moderado","Estoque confortável")))),""))</f>
        <v/>
      </c>
      <c r="J2556" s="102" t="str">
        <f>IF(CADA_PROD!C2556="","",SUMIFS(MOVI_ENTR!M:M,MOVI_ENTR!D:D,D2556))</f>
        <v/>
      </c>
      <c r="K2556" s="103" t="str">
        <f>IF(CADA_PROD!C2556="","",IFERROR($J2556/SUM($J$6:$J$1006),""))</f>
        <v/>
      </c>
      <c r="L2556" s="103" t="str">
        <f>IF(CADA_PROD!C2556="","",IFERROR(H2556/SUM($H$6:$H$1006)+P2556,""))</f>
        <v/>
      </c>
      <c r="M2556" s="102" t="str">
        <f>IF(CADA_PROD!$C2556="","",IFERROR(SUMIFS(MOVI_ENTR!M:M,MOVI_ENTR!D:D,D2556)/SUMIFS(MOVI_ENTR!I:I,MOVI_ENTR!D:D,D2556),0))</f>
        <v/>
      </c>
      <c r="N2556" s="104" t="str">
        <f>IF(CADA_PROD!C2556="","",G2556/E2556)</f>
        <v/>
      </c>
    </row>
    <row r="2557" spans="3:14">
      <c r="C2557" s="99" t="str">
        <f>IF(CADA_PROD!C2557="","",CADA_PROD!C2557)</f>
        <v/>
      </c>
      <c r="D2557" s="100" t="str">
        <f>IF(CADA_PROD!D2557="","",CADA_PROD!D2557)</f>
        <v/>
      </c>
      <c r="E2557" s="101" t="str">
        <f>IF(CADA_PROD!E2557="","",CADA_PROD!E2557)</f>
        <v/>
      </c>
      <c r="F2557" s="101" t="str">
        <f>IF(CADA_PROD!D2557="","",SUMIFS(MOVI_ENTR!I:I,MOVI_ENTR!D:D,D2557))</f>
        <v/>
      </c>
      <c r="G2557" s="101" t="str">
        <f>IF(CADA_PROD!C2557="","",SUMIFS(MOVI_SAID!H:H,MOVI_SAID!D:D,D2557))</f>
        <v/>
      </c>
      <c r="H2557" s="101" t="str">
        <f t="shared" si="58"/>
        <v/>
      </c>
      <c r="I2557" s="100" t="str">
        <f>IF(CADA_PROD!C2557="","",IFERROR(IF(H2557&lt;=0,"Sem estoque",IF(H2557/E2557&lt;0.25,"Quase sem estoque",IF(H2557/E2557&lt;1.2,"Estoque baixo",IF(H2557/E2557&lt;2,"Estoque moderado","Estoque confortável")))),""))</f>
        <v/>
      </c>
      <c r="J2557" s="102" t="str">
        <f>IF(CADA_PROD!C2557="","",SUMIFS(MOVI_ENTR!M:M,MOVI_ENTR!D:D,D2557))</f>
        <v/>
      </c>
      <c r="K2557" s="103" t="str">
        <f>IF(CADA_PROD!C2557="","",IFERROR($J2557/SUM($J$6:$J$1006),""))</f>
        <v/>
      </c>
      <c r="L2557" s="103" t="str">
        <f>IF(CADA_PROD!C2557="","",IFERROR(H2557/SUM($H$6:$H$1006)+P2557,""))</f>
        <v/>
      </c>
      <c r="M2557" s="102" t="str">
        <f>IF(CADA_PROD!$C2557="","",IFERROR(SUMIFS(MOVI_ENTR!M:M,MOVI_ENTR!D:D,D2557)/SUMIFS(MOVI_ENTR!I:I,MOVI_ENTR!D:D,D2557),0))</f>
        <v/>
      </c>
      <c r="N2557" s="104" t="str">
        <f>IF(CADA_PROD!C2557="","",G2557/E2557)</f>
        <v/>
      </c>
    </row>
    <row r="2558" spans="3:14">
      <c r="C2558" s="99" t="str">
        <f>IF(CADA_PROD!C2558="","",CADA_PROD!C2558)</f>
        <v/>
      </c>
      <c r="D2558" s="100" t="str">
        <f>IF(CADA_PROD!D2558="","",CADA_PROD!D2558)</f>
        <v/>
      </c>
      <c r="E2558" s="101" t="str">
        <f>IF(CADA_PROD!E2558="","",CADA_PROD!E2558)</f>
        <v/>
      </c>
      <c r="F2558" s="101" t="str">
        <f>IF(CADA_PROD!D2558="","",SUMIFS(MOVI_ENTR!I:I,MOVI_ENTR!D:D,D2558))</f>
        <v/>
      </c>
      <c r="G2558" s="101" t="str">
        <f>IF(CADA_PROD!C2558="","",SUMIFS(MOVI_SAID!H:H,MOVI_SAID!D:D,D2558))</f>
        <v/>
      </c>
      <c r="H2558" s="101" t="str">
        <f t="shared" si="58"/>
        <v/>
      </c>
      <c r="I2558" s="100" t="str">
        <f>IF(CADA_PROD!C2558="","",IFERROR(IF(H2558&lt;=0,"Sem estoque",IF(H2558/E2558&lt;0.25,"Quase sem estoque",IF(H2558/E2558&lt;1.2,"Estoque baixo",IF(H2558/E2558&lt;2,"Estoque moderado","Estoque confortável")))),""))</f>
        <v/>
      </c>
      <c r="J2558" s="102" t="str">
        <f>IF(CADA_PROD!C2558="","",SUMIFS(MOVI_ENTR!M:M,MOVI_ENTR!D:D,D2558))</f>
        <v/>
      </c>
      <c r="K2558" s="103" t="str">
        <f>IF(CADA_PROD!C2558="","",IFERROR($J2558/SUM($J$6:$J$1006),""))</f>
        <v/>
      </c>
      <c r="L2558" s="103" t="str">
        <f>IF(CADA_PROD!C2558="","",IFERROR(H2558/SUM($H$6:$H$1006)+P2558,""))</f>
        <v/>
      </c>
      <c r="M2558" s="102" t="str">
        <f>IF(CADA_PROD!$C2558="","",IFERROR(SUMIFS(MOVI_ENTR!M:M,MOVI_ENTR!D:D,D2558)/SUMIFS(MOVI_ENTR!I:I,MOVI_ENTR!D:D,D2558),0))</f>
        <v/>
      </c>
      <c r="N2558" s="104" t="str">
        <f>IF(CADA_PROD!C2558="","",G2558/E2558)</f>
        <v/>
      </c>
    </row>
    <row r="2559" spans="3:14">
      <c r="C2559" s="99" t="str">
        <f>IF(CADA_PROD!C2559="","",CADA_PROD!C2559)</f>
        <v/>
      </c>
      <c r="D2559" s="100" t="str">
        <f>IF(CADA_PROD!D2559="","",CADA_PROD!D2559)</f>
        <v/>
      </c>
      <c r="E2559" s="101" t="str">
        <f>IF(CADA_PROD!E2559="","",CADA_PROD!E2559)</f>
        <v/>
      </c>
      <c r="F2559" s="101" t="str">
        <f>IF(CADA_PROD!D2559="","",SUMIFS(MOVI_ENTR!I:I,MOVI_ENTR!D:D,D2559))</f>
        <v/>
      </c>
      <c r="G2559" s="101" t="str">
        <f>IF(CADA_PROD!C2559="","",SUMIFS(MOVI_SAID!H:H,MOVI_SAID!D:D,D2559))</f>
        <v/>
      </c>
      <c r="H2559" s="101" t="str">
        <f t="shared" si="58"/>
        <v/>
      </c>
      <c r="I2559" s="100" t="str">
        <f>IF(CADA_PROD!C2559="","",IFERROR(IF(H2559&lt;=0,"Sem estoque",IF(H2559/E2559&lt;0.25,"Quase sem estoque",IF(H2559/E2559&lt;1.2,"Estoque baixo",IF(H2559/E2559&lt;2,"Estoque moderado","Estoque confortável")))),""))</f>
        <v/>
      </c>
      <c r="J2559" s="102" t="str">
        <f>IF(CADA_PROD!C2559="","",SUMIFS(MOVI_ENTR!M:M,MOVI_ENTR!D:D,D2559))</f>
        <v/>
      </c>
      <c r="K2559" s="103" t="str">
        <f>IF(CADA_PROD!C2559="","",IFERROR($J2559/SUM($J$6:$J$1006),""))</f>
        <v/>
      </c>
      <c r="L2559" s="103" t="str">
        <f>IF(CADA_PROD!C2559="","",IFERROR(H2559/SUM($H$6:$H$1006)+P2559,""))</f>
        <v/>
      </c>
      <c r="M2559" s="102" t="str">
        <f>IF(CADA_PROD!$C2559="","",IFERROR(SUMIFS(MOVI_ENTR!M:M,MOVI_ENTR!D:D,D2559)/SUMIFS(MOVI_ENTR!I:I,MOVI_ENTR!D:D,D2559),0))</f>
        <v/>
      </c>
      <c r="N2559" s="104" t="str">
        <f>IF(CADA_PROD!C2559="","",G2559/E2559)</f>
        <v/>
      </c>
    </row>
    <row r="2560" spans="3:14">
      <c r="C2560" s="99" t="str">
        <f>IF(CADA_PROD!C2560="","",CADA_PROD!C2560)</f>
        <v/>
      </c>
      <c r="D2560" s="100" t="str">
        <f>IF(CADA_PROD!D2560="","",CADA_PROD!D2560)</f>
        <v/>
      </c>
      <c r="E2560" s="101" t="str">
        <f>IF(CADA_PROD!E2560="","",CADA_PROD!E2560)</f>
        <v/>
      </c>
      <c r="F2560" s="101" t="str">
        <f>IF(CADA_PROD!D2560="","",SUMIFS(MOVI_ENTR!I:I,MOVI_ENTR!D:D,D2560))</f>
        <v/>
      </c>
      <c r="G2560" s="101" t="str">
        <f>IF(CADA_PROD!C2560="","",SUMIFS(MOVI_SAID!H:H,MOVI_SAID!D:D,D2560))</f>
        <v/>
      </c>
      <c r="H2560" s="101" t="str">
        <f t="shared" si="58"/>
        <v/>
      </c>
      <c r="I2560" s="100" t="str">
        <f>IF(CADA_PROD!C2560="","",IFERROR(IF(H2560&lt;=0,"Sem estoque",IF(H2560/E2560&lt;0.25,"Quase sem estoque",IF(H2560/E2560&lt;1.2,"Estoque baixo",IF(H2560/E2560&lt;2,"Estoque moderado","Estoque confortável")))),""))</f>
        <v/>
      </c>
      <c r="J2560" s="102" t="str">
        <f>IF(CADA_PROD!C2560="","",SUMIFS(MOVI_ENTR!M:M,MOVI_ENTR!D:D,D2560))</f>
        <v/>
      </c>
      <c r="K2560" s="103" t="str">
        <f>IF(CADA_PROD!C2560="","",IFERROR($J2560/SUM($J$6:$J$1006),""))</f>
        <v/>
      </c>
      <c r="L2560" s="103" t="str">
        <f>IF(CADA_PROD!C2560="","",IFERROR(H2560/SUM($H$6:$H$1006)+P2560,""))</f>
        <v/>
      </c>
      <c r="M2560" s="102" t="str">
        <f>IF(CADA_PROD!$C2560="","",IFERROR(SUMIFS(MOVI_ENTR!M:M,MOVI_ENTR!D:D,D2560)/SUMIFS(MOVI_ENTR!I:I,MOVI_ENTR!D:D,D2560),0))</f>
        <v/>
      </c>
      <c r="N2560" s="104" t="str">
        <f>IF(CADA_PROD!C2560="","",G2560/E2560)</f>
        <v/>
      </c>
    </row>
    <row r="2561" spans="3:14">
      <c r="C2561" s="99" t="str">
        <f>IF(CADA_PROD!C2561="","",CADA_PROD!C2561)</f>
        <v/>
      </c>
      <c r="D2561" s="100" t="str">
        <f>IF(CADA_PROD!D2561="","",CADA_PROD!D2561)</f>
        <v/>
      </c>
      <c r="E2561" s="101" t="str">
        <f>IF(CADA_PROD!E2561="","",CADA_PROD!E2561)</f>
        <v/>
      </c>
      <c r="F2561" s="101" t="str">
        <f>IF(CADA_PROD!D2561="","",SUMIFS(MOVI_ENTR!I:I,MOVI_ENTR!D:D,D2561))</f>
        <v/>
      </c>
      <c r="G2561" s="101" t="str">
        <f>IF(CADA_PROD!C2561="","",SUMIFS(MOVI_SAID!H:H,MOVI_SAID!D:D,D2561))</f>
        <v/>
      </c>
      <c r="H2561" s="101" t="str">
        <f t="shared" si="58"/>
        <v/>
      </c>
      <c r="I2561" s="100" t="str">
        <f>IF(CADA_PROD!C2561="","",IFERROR(IF(H2561&lt;=0,"Sem estoque",IF(H2561/E2561&lt;0.25,"Quase sem estoque",IF(H2561/E2561&lt;1.2,"Estoque baixo",IF(H2561/E2561&lt;2,"Estoque moderado","Estoque confortável")))),""))</f>
        <v/>
      </c>
      <c r="J2561" s="102" t="str">
        <f>IF(CADA_PROD!C2561="","",SUMIFS(MOVI_ENTR!M:M,MOVI_ENTR!D:D,D2561))</f>
        <v/>
      </c>
      <c r="K2561" s="103" t="str">
        <f>IF(CADA_PROD!C2561="","",IFERROR($J2561/SUM($J$6:$J$1006),""))</f>
        <v/>
      </c>
      <c r="L2561" s="103" t="str">
        <f>IF(CADA_PROD!C2561="","",IFERROR(H2561/SUM($H$6:$H$1006)+P2561,""))</f>
        <v/>
      </c>
      <c r="M2561" s="102" t="str">
        <f>IF(CADA_PROD!$C2561="","",IFERROR(SUMIFS(MOVI_ENTR!M:M,MOVI_ENTR!D:D,D2561)/SUMIFS(MOVI_ENTR!I:I,MOVI_ENTR!D:D,D2561),0))</f>
        <v/>
      </c>
      <c r="N2561" s="104" t="str">
        <f>IF(CADA_PROD!C2561="","",G2561/E2561)</f>
        <v/>
      </c>
    </row>
    <row r="2562" spans="3:14">
      <c r="C2562" s="99" t="str">
        <f>IF(CADA_PROD!C2562="","",CADA_PROD!C2562)</f>
        <v/>
      </c>
      <c r="D2562" s="100" t="str">
        <f>IF(CADA_PROD!D2562="","",CADA_PROD!D2562)</f>
        <v/>
      </c>
      <c r="E2562" s="101" t="str">
        <f>IF(CADA_PROD!E2562="","",CADA_PROD!E2562)</f>
        <v/>
      </c>
      <c r="F2562" s="101" t="str">
        <f>IF(CADA_PROD!D2562="","",SUMIFS(MOVI_ENTR!I:I,MOVI_ENTR!D:D,D2562))</f>
        <v/>
      </c>
      <c r="G2562" s="101" t="str">
        <f>IF(CADA_PROD!C2562="","",SUMIFS(MOVI_SAID!H:H,MOVI_SAID!D:D,D2562))</f>
        <v/>
      </c>
      <c r="H2562" s="101" t="str">
        <f t="shared" si="58"/>
        <v/>
      </c>
      <c r="I2562" s="100" t="str">
        <f>IF(CADA_PROD!C2562="","",IFERROR(IF(H2562&lt;=0,"Sem estoque",IF(H2562/E2562&lt;0.25,"Quase sem estoque",IF(H2562/E2562&lt;1.2,"Estoque baixo",IF(H2562/E2562&lt;2,"Estoque moderado","Estoque confortável")))),""))</f>
        <v/>
      </c>
      <c r="J2562" s="102" t="str">
        <f>IF(CADA_PROD!C2562="","",SUMIFS(MOVI_ENTR!M:M,MOVI_ENTR!D:D,D2562))</f>
        <v/>
      </c>
      <c r="K2562" s="103" t="str">
        <f>IF(CADA_PROD!C2562="","",IFERROR($J2562/SUM($J$6:$J$1006),""))</f>
        <v/>
      </c>
      <c r="L2562" s="103" t="str">
        <f>IF(CADA_PROD!C2562="","",IFERROR(H2562/SUM($H$6:$H$1006)+P2562,""))</f>
        <v/>
      </c>
      <c r="M2562" s="102" t="str">
        <f>IF(CADA_PROD!$C2562="","",IFERROR(SUMIFS(MOVI_ENTR!M:M,MOVI_ENTR!D:D,D2562)/SUMIFS(MOVI_ENTR!I:I,MOVI_ENTR!D:D,D2562),0))</f>
        <v/>
      </c>
      <c r="N2562" s="104" t="str">
        <f>IF(CADA_PROD!C2562="","",G2562/E2562)</f>
        <v/>
      </c>
    </row>
    <row r="2563" spans="3:14">
      <c r="C2563" s="99" t="str">
        <f>IF(CADA_PROD!C2563="","",CADA_PROD!C2563)</f>
        <v/>
      </c>
      <c r="D2563" s="100" t="str">
        <f>IF(CADA_PROD!D2563="","",CADA_PROD!D2563)</f>
        <v/>
      </c>
      <c r="E2563" s="101" t="str">
        <f>IF(CADA_PROD!E2563="","",CADA_PROD!E2563)</f>
        <v/>
      </c>
      <c r="F2563" s="101" t="str">
        <f>IF(CADA_PROD!D2563="","",SUMIFS(MOVI_ENTR!I:I,MOVI_ENTR!D:D,D2563))</f>
        <v/>
      </c>
      <c r="G2563" s="101" t="str">
        <f>IF(CADA_PROD!C2563="","",SUMIFS(MOVI_SAID!H:H,MOVI_SAID!D:D,D2563))</f>
        <v/>
      </c>
      <c r="H2563" s="101" t="str">
        <f t="shared" si="58"/>
        <v/>
      </c>
      <c r="I2563" s="100" t="str">
        <f>IF(CADA_PROD!C2563="","",IFERROR(IF(H2563&lt;=0,"Sem estoque",IF(H2563/E2563&lt;0.25,"Quase sem estoque",IF(H2563/E2563&lt;1.2,"Estoque baixo",IF(H2563/E2563&lt;2,"Estoque moderado","Estoque confortável")))),""))</f>
        <v/>
      </c>
      <c r="J2563" s="102" t="str">
        <f>IF(CADA_PROD!C2563="","",SUMIFS(MOVI_ENTR!M:M,MOVI_ENTR!D:D,D2563))</f>
        <v/>
      </c>
      <c r="K2563" s="103" t="str">
        <f>IF(CADA_PROD!C2563="","",IFERROR($J2563/SUM($J$6:$J$1006),""))</f>
        <v/>
      </c>
      <c r="L2563" s="103" t="str">
        <f>IF(CADA_PROD!C2563="","",IFERROR(H2563/SUM($H$6:$H$1006)+P2563,""))</f>
        <v/>
      </c>
      <c r="M2563" s="102" t="str">
        <f>IF(CADA_PROD!$C2563="","",IFERROR(SUMIFS(MOVI_ENTR!M:M,MOVI_ENTR!D:D,D2563)/SUMIFS(MOVI_ENTR!I:I,MOVI_ENTR!D:D,D2563),0))</f>
        <v/>
      </c>
      <c r="N2563" s="104" t="str">
        <f>IF(CADA_PROD!C2563="","",G2563/E2563)</f>
        <v/>
      </c>
    </row>
    <row r="2564" spans="3:14">
      <c r="C2564" s="99" t="str">
        <f>IF(CADA_PROD!C2564="","",CADA_PROD!C2564)</f>
        <v/>
      </c>
      <c r="D2564" s="100" t="str">
        <f>IF(CADA_PROD!D2564="","",CADA_PROD!D2564)</f>
        <v/>
      </c>
      <c r="E2564" s="101" t="str">
        <f>IF(CADA_PROD!E2564="","",CADA_PROD!E2564)</f>
        <v/>
      </c>
      <c r="F2564" s="101" t="str">
        <f>IF(CADA_PROD!D2564="","",SUMIFS(MOVI_ENTR!I:I,MOVI_ENTR!D:D,D2564))</f>
        <v/>
      </c>
      <c r="G2564" s="101" t="str">
        <f>IF(CADA_PROD!C2564="","",SUMIFS(MOVI_SAID!H:H,MOVI_SAID!D:D,D2564))</f>
        <v/>
      </c>
      <c r="H2564" s="101" t="str">
        <f t="shared" si="58"/>
        <v/>
      </c>
      <c r="I2564" s="100" t="str">
        <f>IF(CADA_PROD!C2564="","",IFERROR(IF(H2564&lt;=0,"Sem estoque",IF(H2564/E2564&lt;0.25,"Quase sem estoque",IF(H2564/E2564&lt;1.2,"Estoque baixo",IF(H2564/E2564&lt;2,"Estoque moderado","Estoque confortável")))),""))</f>
        <v/>
      </c>
      <c r="J2564" s="102" t="str">
        <f>IF(CADA_PROD!C2564="","",SUMIFS(MOVI_ENTR!M:M,MOVI_ENTR!D:D,D2564))</f>
        <v/>
      </c>
      <c r="K2564" s="103" t="str">
        <f>IF(CADA_PROD!C2564="","",IFERROR($J2564/SUM($J$6:$J$1006),""))</f>
        <v/>
      </c>
      <c r="L2564" s="103" t="str">
        <f>IF(CADA_PROD!C2564="","",IFERROR(H2564/SUM($H$6:$H$1006)+P2564,""))</f>
        <v/>
      </c>
      <c r="M2564" s="102" t="str">
        <f>IF(CADA_PROD!$C2564="","",IFERROR(SUMIFS(MOVI_ENTR!M:M,MOVI_ENTR!D:D,D2564)/SUMIFS(MOVI_ENTR!I:I,MOVI_ENTR!D:D,D2564),0))</f>
        <v/>
      </c>
      <c r="N2564" s="104" t="str">
        <f>IF(CADA_PROD!C2564="","",G2564/E2564)</f>
        <v/>
      </c>
    </row>
    <row r="2565" spans="3:14">
      <c r="C2565" s="99" t="str">
        <f>IF(CADA_PROD!C2565="","",CADA_PROD!C2565)</f>
        <v/>
      </c>
      <c r="D2565" s="100" t="str">
        <f>IF(CADA_PROD!D2565="","",CADA_PROD!D2565)</f>
        <v/>
      </c>
      <c r="E2565" s="101" t="str">
        <f>IF(CADA_PROD!E2565="","",CADA_PROD!E2565)</f>
        <v/>
      </c>
      <c r="F2565" s="101" t="str">
        <f>IF(CADA_PROD!D2565="","",SUMIFS(MOVI_ENTR!I:I,MOVI_ENTR!D:D,D2565))</f>
        <v/>
      </c>
      <c r="G2565" s="101" t="str">
        <f>IF(CADA_PROD!C2565="","",SUMIFS(MOVI_SAID!H:H,MOVI_SAID!D:D,D2565))</f>
        <v/>
      </c>
      <c r="H2565" s="101" t="str">
        <f t="shared" si="58"/>
        <v/>
      </c>
      <c r="I2565" s="100" t="str">
        <f>IF(CADA_PROD!C2565="","",IFERROR(IF(H2565&lt;=0,"Sem estoque",IF(H2565/E2565&lt;0.25,"Quase sem estoque",IF(H2565/E2565&lt;1.2,"Estoque baixo",IF(H2565/E2565&lt;2,"Estoque moderado","Estoque confortável")))),""))</f>
        <v/>
      </c>
      <c r="J2565" s="102" t="str">
        <f>IF(CADA_PROD!C2565="","",SUMIFS(MOVI_ENTR!M:M,MOVI_ENTR!D:D,D2565))</f>
        <v/>
      </c>
      <c r="K2565" s="103" t="str">
        <f>IF(CADA_PROD!C2565="","",IFERROR($J2565/SUM($J$6:$J$1006),""))</f>
        <v/>
      </c>
      <c r="L2565" s="103" t="str">
        <f>IF(CADA_PROD!C2565="","",IFERROR(H2565/SUM($H$6:$H$1006)+P2565,""))</f>
        <v/>
      </c>
      <c r="M2565" s="102" t="str">
        <f>IF(CADA_PROD!$C2565="","",IFERROR(SUMIFS(MOVI_ENTR!M:M,MOVI_ENTR!D:D,D2565)/SUMIFS(MOVI_ENTR!I:I,MOVI_ENTR!D:D,D2565),0))</f>
        <v/>
      </c>
      <c r="N2565" s="104" t="str">
        <f>IF(CADA_PROD!C2565="","",G2565/E2565)</f>
        <v/>
      </c>
    </row>
    <row r="2566" spans="3:14">
      <c r="C2566" s="99" t="str">
        <f>IF(CADA_PROD!C2566="","",CADA_PROD!C2566)</f>
        <v/>
      </c>
      <c r="D2566" s="100" t="str">
        <f>IF(CADA_PROD!D2566="","",CADA_PROD!D2566)</f>
        <v/>
      </c>
      <c r="E2566" s="101" t="str">
        <f>IF(CADA_PROD!E2566="","",CADA_PROD!E2566)</f>
        <v/>
      </c>
      <c r="F2566" s="101" t="str">
        <f>IF(CADA_PROD!D2566="","",SUMIFS(MOVI_ENTR!I:I,MOVI_ENTR!D:D,D2566))</f>
        <v/>
      </c>
      <c r="G2566" s="101" t="str">
        <f>IF(CADA_PROD!C2566="","",SUMIFS(MOVI_SAID!H:H,MOVI_SAID!D:D,D2566))</f>
        <v/>
      </c>
      <c r="H2566" s="101" t="str">
        <f t="shared" si="58"/>
        <v/>
      </c>
      <c r="I2566" s="100" t="str">
        <f>IF(CADA_PROD!C2566="","",IFERROR(IF(H2566&lt;=0,"Sem estoque",IF(H2566/E2566&lt;0.25,"Quase sem estoque",IF(H2566/E2566&lt;1.2,"Estoque baixo",IF(H2566/E2566&lt;2,"Estoque moderado","Estoque confortável")))),""))</f>
        <v/>
      </c>
      <c r="J2566" s="102" t="str">
        <f>IF(CADA_PROD!C2566="","",SUMIFS(MOVI_ENTR!M:M,MOVI_ENTR!D:D,D2566))</f>
        <v/>
      </c>
      <c r="K2566" s="103" t="str">
        <f>IF(CADA_PROD!C2566="","",IFERROR($J2566/SUM($J$6:$J$1006),""))</f>
        <v/>
      </c>
      <c r="L2566" s="103" t="str">
        <f>IF(CADA_PROD!C2566="","",IFERROR(H2566/SUM($H$6:$H$1006)+P2566,""))</f>
        <v/>
      </c>
      <c r="M2566" s="102" t="str">
        <f>IF(CADA_PROD!$C2566="","",IFERROR(SUMIFS(MOVI_ENTR!M:M,MOVI_ENTR!D:D,D2566)/SUMIFS(MOVI_ENTR!I:I,MOVI_ENTR!D:D,D2566),0))</f>
        <v/>
      </c>
      <c r="N2566" s="104" t="str">
        <f>IF(CADA_PROD!C2566="","",G2566/E2566)</f>
        <v/>
      </c>
    </row>
    <row r="2567" spans="3:14">
      <c r="C2567" s="99" t="str">
        <f>IF(CADA_PROD!C2567="","",CADA_PROD!C2567)</f>
        <v/>
      </c>
      <c r="D2567" s="100" t="str">
        <f>IF(CADA_PROD!D2567="","",CADA_PROD!D2567)</f>
        <v/>
      </c>
      <c r="E2567" s="101" t="str">
        <f>IF(CADA_PROD!E2567="","",CADA_PROD!E2567)</f>
        <v/>
      </c>
      <c r="F2567" s="101" t="str">
        <f>IF(CADA_PROD!D2567="","",SUMIFS(MOVI_ENTR!I:I,MOVI_ENTR!D:D,D2567))</f>
        <v/>
      </c>
      <c r="G2567" s="101" t="str">
        <f>IF(CADA_PROD!C2567="","",SUMIFS(MOVI_SAID!H:H,MOVI_SAID!D:D,D2567))</f>
        <v/>
      </c>
      <c r="H2567" s="101" t="str">
        <f t="shared" si="58"/>
        <v/>
      </c>
      <c r="I2567" s="100" t="str">
        <f>IF(CADA_PROD!C2567="","",IFERROR(IF(H2567&lt;=0,"Sem estoque",IF(H2567/E2567&lt;0.25,"Quase sem estoque",IF(H2567/E2567&lt;1.2,"Estoque baixo",IF(H2567/E2567&lt;2,"Estoque moderado","Estoque confortável")))),""))</f>
        <v/>
      </c>
      <c r="J2567" s="102" t="str">
        <f>IF(CADA_PROD!C2567="","",SUMIFS(MOVI_ENTR!M:M,MOVI_ENTR!D:D,D2567))</f>
        <v/>
      </c>
      <c r="K2567" s="103" t="str">
        <f>IF(CADA_PROD!C2567="","",IFERROR($J2567/SUM($J$6:$J$1006),""))</f>
        <v/>
      </c>
      <c r="L2567" s="103" t="str">
        <f>IF(CADA_PROD!C2567="","",IFERROR(H2567/SUM($H$6:$H$1006)+P2567,""))</f>
        <v/>
      </c>
      <c r="M2567" s="102" t="str">
        <f>IF(CADA_PROD!$C2567="","",IFERROR(SUMIFS(MOVI_ENTR!M:M,MOVI_ENTR!D:D,D2567)/SUMIFS(MOVI_ENTR!I:I,MOVI_ENTR!D:D,D2567),0))</f>
        <v/>
      </c>
      <c r="N2567" s="104" t="str">
        <f>IF(CADA_PROD!C2567="","",G2567/E2567)</f>
        <v/>
      </c>
    </row>
    <row r="2568" spans="3:14">
      <c r="C2568" s="99" t="str">
        <f>IF(CADA_PROD!C2568="","",CADA_PROD!C2568)</f>
        <v/>
      </c>
      <c r="D2568" s="100" t="str">
        <f>IF(CADA_PROD!D2568="","",CADA_PROD!D2568)</f>
        <v/>
      </c>
      <c r="E2568" s="101" t="str">
        <f>IF(CADA_PROD!E2568="","",CADA_PROD!E2568)</f>
        <v/>
      </c>
      <c r="F2568" s="101" t="str">
        <f>IF(CADA_PROD!D2568="","",SUMIFS(MOVI_ENTR!I:I,MOVI_ENTR!D:D,D2568))</f>
        <v/>
      </c>
      <c r="G2568" s="101" t="str">
        <f>IF(CADA_PROD!C2568="","",SUMIFS(MOVI_SAID!H:H,MOVI_SAID!D:D,D2568))</f>
        <v/>
      </c>
      <c r="H2568" s="101" t="str">
        <f t="shared" si="58"/>
        <v/>
      </c>
      <c r="I2568" s="100" t="str">
        <f>IF(CADA_PROD!C2568="","",IFERROR(IF(H2568&lt;=0,"Sem estoque",IF(H2568/E2568&lt;0.25,"Quase sem estoque",IF(H2568/E2568&lt;1.2,"Estoque baixo",IF(H2568/E2568&lt;2,"Estoque moderado","Estoque confortável")))),""))</f>
        <v/>
      </c>
      <c r="J2568" s="102" t="str">
        <f>IF(CADA_PROD!C2568="","",SUMIFS(MOVI_ENTR!M:M,MOVI_ENTR!D:D,D2568))</f>
        <v/>
      </c>
      <c r="K2568" s="103" t="str">
        <f>IF(CADA_PROD!C2568="","",IFERROR($J2568/SUM($J$6:$J$1006),""))</f>
        <v/>
      </c>
      <c r="L2568" s="103" t="str">
        <f>IF(CADA_PROD!C2568="","",IFERROR(H2568/SUM($H$6:$H$1006)+P2568,""))</f>
        <v/>
      </c>
      <c r="M2568" s="102" t="str">
        <f>IF(CADA_PROD!$C2568="","",IFERROR(SUMIFS(MOVI_ENTR!M:M,MOVI_ENTR!D:D,D2568)/SUMIFS(MOVI_ENTR!I:I,MOVI_ENTR!D:D,D2568),0))</f>
        <v/>
      </c>
      <c r="N2568" s="104" t="str">
        <f>IF(CADA_PROD!C2568="","",G2568/E2568)</f>
        <v/>
      </c>
    </row>
    <row r="2569" spans="3:14">
      <c r="C2569" s="99" t="str">
        <f>IF(CADA_PROD!C2569="","",CADA_PROD!C2569)</f>
        <v/>
      </c>
      <c r="D2569" s="100" t="str">
        <f>IF(CADA_PROD!D2569="","",CADA_PROD!D2569)</f>
        <v/>
      </c>
      <c r="E2569" s="101" t="str">
        <f>IF(CADA_PROD!E2569="","",CADA_PROD!E2569)</f>
        <v/>
      </c>
      <c r="F2569" s="101" t="str">
        <f>IF(CADA_PROD!D2569="","",SUMIFS(MOVI_ENTR!I:I,MOVI_ENTR!D:D,D2569))</f>
        <v/>
      </c>
      <c r="G2569" s="101" t="str">
        <f>IF(CADA_PROD!C2569="","",SUMIFS(MOVI_SAID!H:H,MOVI_SAID!D:D,D2569))</f>
        <v/>
      </c>
      <c r="H2569" s="101" t="str">
        <f t="shared" si="58"/>
        <v/>
      </c>
      <c r="I2569" s="100" t="str">
        <f>IF(CADA_PROD!C2569="","",IFERROR(IF(H2569&lt;=0,"Sem estoque",IF(H2569/E2569&lt;0.25,"Quase sem estoque",IF(H2569/E2569&lt;1.2,"Estoque baixo",IF(H2569/E2569&lt;2,"Estoque moderado","Estoque confortável")))),""))</f>
        <v/>
      </c>
      <c r="J2569" s="102" t="str">
        <f>IF(CADA_PROD!C2569="","",SUMIFS(MOVI_ENTR!M:M,MOVI_ENTR!D:D,D2569))</f>
        <v/>
      </c>
      <c r="K2569" s="103" t="str">
        <f>IF(CADA_PROD!C2569="","",IFERROR($J2569/SUM($J$6:$J$1006),""))</f>
        <v/>
      </c>
      <c r="L2569" s="103" t="str">
        <f>IF(CADA_PROD!C2569="","",IFERROR(H2569/SUM($H$6:$H$1006)+P2569,""))</f>
        <v/>
      </c>
      <c r="M2569" s="102" t="str">
        <f>IF(CADA_PROD!$C2569="","",IFERROR(SUMIFS(MOVI_ENTR!M:M,MOVI_ENTR!D:D,D2569)/SUMIFS(MOVI_ENTR!I:I,MOVI_ENTR!D:D,D2569),0))</f>
        <v/>
      </c>
      <c r="N2569" s="104" t="str">
        <f>IF(CADA_PROD!C2569="","",G2569/E2569)</f>
        <v/>
      </c>
    </row>
    <row r="2570" spans="3:14">
      <c r="C2570" s="99" t="str">
        <f>IF(CADA_PROD!C2570="","",CADA_PROD!C2570)</f>
        <v/>
      </c>
      <c r="D2570" s="100" t="str">
        <f>IF(CADA_PROD!D2570="","",CADA_PROD!D2570)</f>
        <v/>
      </c>
      <c r="E2570" s="101" t="str">
        <f>IF(CADA_PROD!E2570="","",CADA_PROD!E2570)</f>
        <v/>
      </c>
      <c r="F2570" s="101" t="str">
        <f>IF(CADA_PROD!D2570="","",SUMIFS(MOVI_ENTR!I:I,MOVI_ENTR!D:D,D2570))</f>
        <v/>
      </c>
      <c r="G2570" s="101" t="str">
        <f>IF(CADA_PROD!C2570="","",SUMIFS(MOVI_SAID!H:H,MOVI_SAID!D:D,D2570))</f>
        <v/>
      </c>
      <c r="H2570" s="101" t="str">
        <f t="shared" si="58"/>
        <v/>
      </c>
      <c r="I2570" s="100" t="str">
        <f>IF(CADA_PROD!C2570="","",IFERROR(IF(H2570&lt;=0,"Sem estoque",IF(H2570/E2570&lt;0.25,"Quase sem estoque",IF(H2570/E2570&lt;1.2,"Estoque baixo",IF(H2570/E2570&lt;2,"Estoque moderado","Estoque confortável")))),""))</f>
        <v/>
      </c>
      <c r="J2570" s="102" t="str">
        <f>IF(CADA_PROD!C2570="","",SUMIFS(MOVI_ENTR!M:M,MOVI_ENTR!D:D,D2570))</f>
        <v/>
      </c>
      <c r="K2570" s="103" t="str">
        <f>IF(CADA_PROD!C2570="","",IFERROR($J2570/SUM($J$6:$J$1006),""))</f>
        <v/>
      </c>
      <c r="L2570" s="103" t="str">
        <f>IF(CADA_PROD!C2570="","",IFERROR(H2570/SUM($H$6:$H$1006)+P2570,""))</f>
        <v/>
      </c>
      <c r="M2570" s="102" t="str">
        <f>IF(CADA_PROD!$C2570="","",IFERROR(SUMIFS(MOVI_ENTR!M:M,MOVI_ENTR!D:D,D2570)/SUMIFS(MOVI_ENTR!I:I,MOVI_ENTR!D:D,D2570),0))</f>
        <v/>
      </c>
      <c r="N2570" s="104" t="str">
        <f>IF(CADA_PROD!C2570="","",G2570/E2570)</f>
        <v/>
      </c>
    </row>
    <row r="2571" spans="3:14">
      <c r="C2571" s="99" t="str">
        <f>IF(CADA_PROD!C2571="","",CADA_PROD!C2571)</f>
        <v/>
      </c>
      <c r="D2571" s="100" t="str">
        <f>IF(CADA_PROD!D2571="","",CADA_PROD!D2571)</f>
        <v/>
      </c>
      <c r="E2571" s="101" t="str">
        <f>IF(CADA_PROD!E2571="","",CADA_PROD!E2571)</f>
        <v/>
      </c>
      <c r="F2571" s="101" t="str">
        <f>IF(CADA_PROD!D2571="","",SUMIFS(MOVI_ENTR!I:I,MOVI_ENTR!D:D,D2571))</f>
        <v/>
      </c>
      <c r="G2571" s="101" t="str">
        <f>IF(CADA_PROD!C2571="","",SUMIFS(MOVI_SAID!H:H,MOVI_SAID!D:D,D2571))</f>
        <v/>
      </c>
      <c r="H2571" s="101" t="str">
        <f t="shared" si="58"/>
        <v/>
      </c>
      <c r="I2571" s="100" t="str">
        <f>IF(CADA_PROD!C2571="","",IFERROR(IF(H2571&lt;=0,"Sem estoque",IF(H2571/E2571&lt;0.25,"Quase sem estoque",IF(H2571/E2571&lt;1.2,"Estoque baixo",IF(H2571/E2571&lt;2,"Estoque moderado","Estoque confortável")))),""))</f>
        <v/>
      </c>
      <c r="J2571" s="102" t="str">
        <f>IF(CADA_PROD!C2571="","",SUMIFS(MOVI_ENTR!M:M,MOVI_ENTR!D:D,D2571))</f>
        <v/>
      </c>
      <c r="K2571" s="103" t="str">
        <f>IF(CADA_PROD!C2571="","",IFERROR($J2571/SUM($J$6:$J$1006),""))</f>
        <v/>
      </c>
      <c r="L2571" s="103" t="str">
        <f>IF(CADA_PROD!C2571="","",IFERROR(H2571/SUM($H$6:$H$1006)+P2571,""))</f>
        <v/>
      </c>
      <c r="M2571" s="102" t="str">
        <f>IF(CADA_PROD!$C2571="","",IFERROR(SUMIFS(MOVI_ENTR!M:M,MOVI_ENTR!D:D,D2571)/SUMIFS(MOVI_ENTR!I:I,MOVI_ENTR!D:D,D2571),0))</f>
        <v/>
      </c>
      <c r="N2571" s="104" t="str">
        <f>IF(CADA_PROD!C2571="","",G2571/E2571)</f>
        <v/>
      </c>
    </row>
    <row r="2572" spans="3:14">
      <c r="C2572" s="99" t="str">
        <f>IF(CADA_PROD!C2572="","",CADA_PROD!C2572)</f>
        <v/>
      </c>
      <c r="D2572" s="100" t="str">
        <f>IF(CADA_PROD!D2572="","",CADA_PROD!D2572)</f>
        <v/>
      </c>
      <c r="E2572" s="101" t="str">
        <f>IF(CADA_PROD!E2572="","",CADA_PROD!E2572)</f>
        <v/>
      </c>
      <c r="F2572" s="101" t="str">
        <f>IF(CADA_PROD!D2572="","",SUMIFS(MOVI_ENTR!I:I,MOVI_ENTR!D:D,D2572))</f>
        <v/>
      </c>
      <c r="G2572" s="101" t="str">
        <f>IF(CADA_PROD!C2572="","",SUMIFS(MOVI_SAID!H:H,MOVI_SAID!D:D,D2572))</f>
        <v/>
      </c>
      <c r="H2572" s="101" t="str">
        <f t="shared" si="58"/>
        <v/>
      </c>
      <c r="I2572" s="100" t="str">
        <f>IF(CADA_PROD!C2572="","",IFERROR(IF(H2572&lt;=0,"Sem estoque",IF(H2572/E2572&lt;0.25,"Quase sem estoque",IF(H2572/E2572&lt;1.2,"Estoque baixo",IF(H2572/E2572&lt;2,"Estoque moderado","Estoque confortável")))),""))</f>
        <v/>
      </c>
      <c r="J2572" s="102" t="str">
        <f>IF(CADA_PROD!C2572="","",SUMIFS(MOVI_ENTR!M:M,MOVI_ENTR!D:D,D2572))</f>
        <v/>
      </c>
      <c r="K2572" s="103" t="str">
        <f>IF(CADA_PROD!C2572="","",IFERROR($J2572/SUM($J$6:$J$1006),""))</f>
        <v/>
      </c>
      <c r="L2572" s="103" t="str">
        <f>IF(CADA_PROD!C2572="","",IFERROR(H2572/SUM($H$6:$H$1006)+P2572,""))</f>
        <v/>
      </c>
      <c r="M2572" s="102" t="str">
        <f>IF(CADA_PROD!$C2572="","",IFERROR(SUMIFS(MOVI_ENTR!M:M,MOVI_ENTR!D:D,D2572)/SUMIFS(MOVI_ENTR!I:I,MOVI_ENTR!D:D,D2572),0))</f>
        <v/>
      </c>
      <c r="N2572" s="104" t="str">
        <f>IF(CADA_PROD!C2572="","",G2572/E2572)</f>
        <v/>
      </c>
    </row>
    <row r="2573" spans="3:14">
      <c r="C2573" s="99" t="str">
        <f>IF(CADA_PROD!C2573="","",CADA_PROD!C2573)</f>
        <v/>
      </c>
      <c r="D2573" s="100" t="str">
        <f>IF(CADA_PROD!D2573="","",CADA_PROD!D2573)</f>
        <v/>
      </c>
      <c r="E2573" s="101" t="str">
        <f>IF(CADA_PROD!E2573="","",CADA_PROD!E2573)</f>
        <v/>
      </c>
      <c r="F2573" s="101" t="str">
        <f>IF(CADA_PROD!D2573="","",SUMIFS(MOVI_ENTR!I:I,MOVI_ENTR!D:D,D2573))</f>
        <v/>
      </c>
      <c r="G2573" s="101" t="str">
        <f>IF(CADA_PROD!C2573="","",SUMIFS(MOVI_SAID!H:H,MOVI_SAID!D:D,D2573))</f>
        <v/>
      </c>
      <c r="H2573" s="101" t="str">
        <f t="shared" si="58"/>
        <v/>
      </c>
      <c r="I2573" s="100" t="str">
        <f>IF(CADA_PROD!C2573="","",IFERROR(IF(H2573&lt;=0,"Sem estoque",IF(H2573/E2573&lt;0.25,"Quase sem estoque",IF(H2573/E2573&lt;1.2,"Estoque baixo",IF(H2573/E2573&lt;2,"Estoque moderado","Estoque confortável")))),""))</f>
        <v/>
      </c>
      <c r="J2573" s="102" t="str">
        <f>IF(CADA_PROD!C2573="","",SUMIFS(MOVI_ENTR!M:M,MOVI_ENTR!D:D,D2573))</f>
        <v/>
      </c>
      <c r="K2573" s="103" t="str">
        <f>IF(CADA_PROD!C2573="","",IFERROR($J2573/SUM($J$6:$J$1006),""))</f>
        <v/>
      </c>
      <c r="L2573" s="103" t="str">
        <f>IF(CADA_PROD!C2573="","",IFERROR(H2573/SUM($H$6:$H$1006)+P2573,""))</f>
        <v/>
      </c>
      <c r="M2573" s="102" t="str">
        <f>IF(CADA_PROD!$C2573="","",IFERROR(SUMIFS(MOVI_ENTR!M:M,MOVI_ENTR!D:D,D2573)/SUMIFS(MOVI_ENTR!I:I,MOVI_ENTR!D:D,D2573),0))</f>
        <v/>
      </c>
      <c r="N2573" s="104" t="str">
        <f>IF(CADA_PROD!C2573="","",G2573/E2573)</f>
        <v/>
      </c>
    </row>
    <row r="2574" spans="3:14">
      <c r="C2574" s="99" t="str">
        <f>IF(CADA_PROD!C2574="","",CADA_PROD!C2574)</f>
        <v/>
      </c>
      <c r="D2574" s="100" t="str">
        <f>IF(CADA_PROD!D2574="","",CADA_PROD!D2574)</f>
        <v/>
      </c>
      <c r="E2574" s="101" t="str">
        <f>IF(CADA_PROD!E2574="","",CADA_PROD!E2574)</f>
        <v/>
      </c>
      <c r="F2574" s="101" t="str">
        <f>IF(CADA_PROD!D2574="","",SUMIFS(MOVI_ENTR!I:I,MOVI_ENTR!D:D,D2574))</f>
        <v/>
      </c>
      <c r="G2574" s="101" t="str">
        <f>IF(CADA_PROD!C2574="","",SUMIFS(MOVI_SAID!H:H,MOVI_SAID!D:D,D2574))</f>
        <v/>
      </c>
      <c r="H2574" s="101" t="str">
        <f t="shared" si="58"/>
        <v/>
      </c>
      <c r="I2574" s="100" t="str">
        <f>IF(CADA_PROD!C2574="","",IFERROR(IF(H2574&lt;=0,"Sem estoque",IF(H2574/E2574&lt;0.25,"Quase sem estoque",IF(H2574/E2574&lt;1.2,"Estoque baixo",IF(H2574/E2574&lt;2,"Estoque moderado","Estoque confortável")))),""))</f>
        <v/>
      </c>
      <c r="J2574" s="102" t="str">
        <f>IF(CADA_PROD!C2574="","",SUMIFS(MOVI_ENTR!M:M,MOVI_ENTR!D:D,D2574))</f>
        <v/>
      </c>
      <c r="K2574" s="103" t="str">
        <f>IF(CADA_PROD!C2574="","",IFERROR($J2574/SUM($J$6:$J$1006),""))</f>
        <v/>
      </c>
      <c r="L2574" s="103" t="str">
        <f>IF(CADA_PROD!C2574="","",IFERROR(H2574/SUM($H$6:$H$1006)+P2574,""))</f>
        <v/>
      </c>
      <c r="M2574" s="102" t="str">
        <f>IF(CADA_PROD!$C2574="","",IFERROR(SUMIFS(MOVI_ENTR!M:M,MOVI_ENTR!D:D,D2574)/SUMIFS(MOVI_ENTR!I:I,MOVI_ENTR!D:D,D2574),0))</f>
        <v/>
      </c>
      <c r="N2574" s="104" t="str">
        <f>IF(CADA_PROD!C2574="","",G2574/E2574)</f>
        <v/>
      </c>
    </row>
    <row r="2575" spans="3:14">
      <c r="C2575" s="99" t="str">
        <f>IF(CADA_PROD!C2575="","",CADA_PROD!C2575)</f>
        <v/>
      </c>
      <c r="D2575" s="100" t="str">
        <f>IF(CADA_PROD!D2575="","",CADA_PROD!D2575)</f>
        <v/>
      </c>
      <c r="E2575" s="101" t="str">
        <f>IF(CADA_PROD!E2575="","",CADA_PROD!E2575)</f>
        <v/>
      </c>
      <c r="F2575" s="101" t="str">
        <f>IF(CADA_PROD!D2575="","",SUMIFS(MOVI_ENTR!I:I,MOVI_ENTR!D:D,D2575))</f>
        <v/>
      </c>
      <c r="G2575" s="101" t="str">
        <f>IF(CADA_PROD!C2575="","",SUMIFS(MOVI_SAID!H:H,MOVI_SAID!D:D,D2575))</f>
        <v/>
      </c>
      <c r="H2575" s="101" t="str">
        <f t="shared" si="58"/>
        <v/>
      </c>
      <c r="I2575" s="100" t="str">
        <f>IF(CADA_PROD!C2575="","",IFERROR(IF(H2575&lt;=0,"Sem estoque",IF(H2575/E2575&lt;0.25,"Quase sem estoque",IF(H2575/E2575&lt;1.2,"Estoque baixo",IF(H2575/E2575&lt;2,"Estoque moderado","Estoque confortável")))),""))</f>
        <v/>
      </c>
      <c r="J2575" s="102" t="str">
        <f>IF(CADA_PROD!C2575="","",SUMIFS(MOVI_ENTR!M:M,MOVI_ENTR!D:D,D2575))</f>
        <v/>
      </c>
      <c r="K2575" s="103" t="str">
        <f>IF(CADA_PROD!C2575="","",IFERROR($J2575/SUM($J$6:$J$1006),""))</f>
        <v/>
      </c>
      <c r="L2575" s="103" t="str">
        <f>IF(CADA_PROD!C2575="","",IFERROR(H2575/SUM($H$6:$H$1006)+P2575,""))</f>
        <v/>
      </c>
      <c r="M2575" s="102" t="str">
        <f>IF(CADA_PROD!$C2575="","",IFERROR(SUMIFS(MOVI_ENTR!M:M,MOVI_ENTR!D:D,D2575)/SUMIFS(MOVI_ENTR!I:I,MOVI_ENTR!D:D,D2575),0))</f>
        <v/>
      </c>
      <c r="N2575" s="104" t="str">
        <f>IF(CADA_PROD!C2575="","",G2575/E2575)</f>
        <v/>
      </c>
    </row>
    <row r="2576" spans="3:14">
      <c r="C2576" s="99" t="str">
        <f>IF(CADA_PROD!C2576="","",CADA_PROD!C2576)</f>
        <v/>
      </c>
      <c r="D2576" s="100" t="str">
        <f>IF(CADA_PROD!D2576="","",CADA_PROD!D2576)</f>
        <v/>
      </c>
      <c r="E2576" s="101" t="str">
        <f>IF(CADA_PROD!E2576="","",CADA_PROD!E2576)</f>
        <v/>
      </c>
      <c r="F2576" s="101" t="str">
        <f>IF(CADA_PROD!D2576="","",SUMIFS(MOVI_ENTR!I:I,MOVI_ENTR!D:D,D2576))</f>
        <v/>
      </c>
      <c r="G2576" s="101" t="str">
        <f>IF(CADA_PROD!C2576="","",SUMIFS(MOVI_SAID!H:H,MOVI_SAID!D:D,D2576))</f>
        <v/>
      </c>
      <c r="H2576" s="101" t="str">
        <f t="shared" si="58"/>
        <v/>
      </c>
      <c r="I2576" s="100" t="str">
        <f>IF(CADA_PROD!C2576="","",IFERROR(IF(H2576&lt;=0,"Sem estoque",IF(H2576/E2576&lt;0.25,"Quase sem estoque",IF(H2576/E2576&lt;1.2,"Estoque baixo",IF(H2576/E2576&lt;2,"Estoque moderado","Estoque confortável")))),""))</f>
        <v/>
      </c>
      <c r="J2576" s="102" t="str">
        <f>IF(CADA_PROD!C2576="","",SUMIFS(MOVI_ENTR!M:M,MOVI_ENTR!D:D,D2576))</f>
        <v/>
      </c>
      <c r="K2576" s="103" t="str">
        <f>IF(CADA_PROD!C2576="","",IFERROR($J2576/SUM($J$6:$J$1006),""))</f>
        <v/>
      </c>
      <c r="L2576" s="103" t="str">
        <f>IF(CADA_PROD!C2576="","",IFERROR(H2576/SUM($H$6:$H$1006)+P2576,""))</f>
        <v/>
      </c>
      <c r="M2576" s="102" t="str">
        <f>IF(CADA_PROD!$C2576="","",IFERROR(SUMIFS(MOVI_ENTR!M:M,MOVI_ENTR!D:D,D2576)/SUMIFS(MOVI_ENTR!I:I,MOVI_ENTR!D:D,D2576),0))</f>
        <v/>
      </c>
      <c r="N2576" s="104" t="str">
        <f>IF(CADA_PROD!C2576="","",G2576/E2576)</f>
        <v/>
      </c>
    </row>
    <row r="2577" spans="3:14">
      <c r="C2577" s="99" t="str">
        <f>IF(CADA_PROD!C2577="","",CADA_PROD!C2577)</f>
        <v/>
      </c>
      <c r="D2577" s="100" t="str">
        <f>IF(CADA_PROD!D2577="","",CADA_PROD!D2577)</f>
        <v/>
      </c>
      <c r="E2577" s="101" t="str">
        <f>IF(CADA_PROD!E2577="","",CADA_PROD!E2577)</f>
        <v/>
      </c>
      <c r="F2577" s="101" t="str">
        <f>IF(CADA_PROD!D2577="","",SUMIFS(MOVI_ENTR!I:I,MOVI_ENTR!D:D,D2577))</f>
        <v/>
      </c>
      <c r="G2577" s="101" t="str">
        <f>IF(CADA_PROD!C2577="","",SUMIFS(MOVI_SAID!H:H,MOVI_SAID!D:D,D2577))</f>
        <v/>
      </c>
      <c r="H2577" s="101" t="str">
        <f t="shared" si="58"/>
        <v/>
      </c>
      <c r="I2577" s="100" t="str">
        <f>IF(CADA_PROD!C2577="","",IFERROR(IF(H2577&lt;=0,"Sem estoque",IF(H2577/E2577&lt;0.25,"Quase sem estoque",IF(H2577/E2577&lt;1.2,"Estoque baixo",IF(H2577/E2577&lt;2,"Estoque moderado","Estoque confortável")))),""))</f>
        <v/>
      </c>
      <c r="J2577" s="102" t="str">
        <f>IF(CADA_PROD!C2577="","",SUMIFS(MOVI_ENTR!M:M,MOVI_ENTR!D:D,D2577))</f>
        <v/>
      </c>
      <c r="K2577" s="103" t="str">
        <f>IF(CADA_PROD!C2577="","",IFERROR($J2577/SUM($J$6:$J$1006),""))</f>
        <v/>
      </c>
      <c r="L2577" s="103" t="str">
        <f>IF(CADA_PROD!C2577="","",IFERROR(H2577/SUM($H$6:$H$1006)+P2577,""))</f>
        <v/>
      </c>
      <c r="M2577" s="102" t="str">
        <f>IF(CADA_PROD!$C2577="","",IFERROR(SUMIFS(MOVI_ENTR!M:M,MOVI_ENTR!D:D,D2577)/SUMIFS(MOVI_ENTR!I:I,MOVI_ENTR!D:D,D2577),0))</f>
        <v/>
      </c>
      <c r="N2577" s="104" t="str">
        <f>IF(CADA_PROD!C2577="","",G2577/E2577)</f>
        <v/>
      </c>
    </row>
    <row r="2578" spans="3:14">
      <c r="C2578" s="99" t="str">
        <f>IF(CADA_PROD!C2578="","",CADA_PROD!C2578)</f>
        <v/>
      </c>
      <c r="D2578" s="100" t="str">
        <f>IF(CADA_PROD!D2578="","",CADA_PROD!D2578)</f>
        <v/>
      </c>
      <c r="E2578" s="101" t="str">
        <f>IF(CADA_PROD!E2578="","",CADA_PROD!E2578)</f>
        <v/>
      </c>
      <c r="F2578" s="101" t="str">
        <f>IF(CADA_PROD!D2578="","",SUMIFS(MOVI_ENTR!I:I,MOVI_ENTR!D:D,D2578))</f>
        <v/>
      </c>
      <c r="G2578" s="101" t="str">
        <f>IF(CADA_PROD!C2578="","",SUMIFS(MOVI_SAID!H:H,MOVI_SAID!D:D,D2578))</f>
        <v/>
      </c>
      <c r="H2578" s="101" t="str">
        <f t="shared" si="58"/>
        <v/>
      </c>
      <c r="I2578" s="100" t="str">
        <f>IF(CADA_PROD!C2578="","",IFERROR(IF(H2578&lt;=0,"Sem estoque",IF(H2578/E2578&lt;0.25,"Quase sem estoque",IF(H2578/E2578&lt;1.2,"Estoque baixo",IF(H2578/E2578&lt;2,"Estoque moderado","Estoque confortável")))),""))</f>
        <v/>
      </c>
      <c r="J2578" s="102" t="str">
        <f>IF(CADA_PROD!C2578="","",SUMIFS(MOVI_ENTR!M:M,MOVI_ENTR!D:D,D2578))</f>
        <v/>
      </c>
      <c r="K2578" s="103" t="str">
        <f>IF(CADA_PROD!C2578="","",IFERROR($J2578/SUM($J$6:$J$1006),""))</f>
        <v/>
      </c>
      <c r="L2578" s="103" t="str">
        <f>IF(CADA_PROD!C2578="","",IFERROR(H2578/SUM($H$6:$H$1006)+P2578,""))</f>
        <v/>
      </c>
      <c r="M2578" s="102" t="str">
        <f>IF(CADA_PROD!$C2578="","",IFERROR(SUMIFS(MOVI_ENTR!M:M,MOVI_ENTR!D:D,D2578)/SUMIFS(MOVI_ENTR!I:I,MOVI_ENTR!D:D,D2578),0))</f>
        <v/>
      </c>
      <c r="N2578" s="104" t="str">
        <f>IF(CADA_PROD!C2578="","",G2578/E2578)</f>
        <v/>
      </c>
    </row>
    <row r="2579" spans="3:14">
      <c r="C2579" s="99" t="str">
        <f>IF(CADA_PROD!C2579="","",CADA_PROD!C2579)</f>
        <v/>
      </c>
      <c r="D2579" s="100" t="str">
        <f>IF(CADA_PROD!D2579="","",CADA_PROD!D2579)</f>
        <v/>
      </c>
      <c r="E2579" s="101" t="str">
        <f>IF(CADA_PROD!E2579="","",CADA_PROD!E2579)</f>
        <v/>
      </c>
      <c r="F2579" s="101" t="str">
        <f>IF(CADA_PROD!D2579="","",SUMIFS(MOVI_ENTR!I:I,MOVI_ENTR!D:D,D2579))</f>
        <v/>
      </c>
      <c r="G2579" s="101" t="str">
        <f>IF(CADA_PROD!C2579="","",SUMIFS(MOVI_SAID!H:H,MOVI_SAID!D:D,D2579))</f>
        <v/>
      </c>
      <c r="H2579" s="101" t="str">
        <f t="shared" si="58"/>
        <v/>
      </c>
      <c r="I2579" s="100" t="str">
        <f>IF(CADA_PROD!C2579="","",IFERROR(IF(H2579&lt;=0,"Sem estoque",IF(H2579/E2579&lt;0.25,"Quase sem estoque",IF(H2579/E2579&lt;1.2,"Estoque baixo",IF(H2579/E2579&lt;2,"Estoque moderado","Estoque confortável")))),""))</f>
        <v/>
      </c>
      <c r="J2579" s="102" t="str">
        <f>IF(CADA_PROD!C2579="","",SUMIFS(MOVI_ENTR!M:M,MOVI_ENTR!D:D,D2579))</f>
        <v/>
      </c>
      <c r="K2579" s="103" t="str">
        <f>IF(CADA_PROD!C2579="","",IFERROR($J2579/SUM($J$6:$J$1006),""))</f>
        <v/>
      </c>
      <c r="L2579" s="103" t="str">
        <f>IF(CADA_PROD!C2579="","",IFERROR(H2579/SUM($H$6:$H$1006)+P2579,""))</f>
        <v/>
      </c>
      <c r="M2579" s="102" t="str">
        <f>IF(CADA_PROD!$C2579="","",IFERROR(SUMIFS(MOVI_ENTR!M:M,MOVI_ENTR!D:D,D2579)/SUMIFS(MOVI_ENTR!I:I,MOVI_ENTR!D:D,D2579),0))</f>
        <v/>
      </c>
      <c r="N2579" s="104" t="str">
        <f>IF(CADA_PROD!C2579="","",G2579/E2579)</f>
        <v/>
      </c>
    </row>
    <row r="2580" spans="3:14">
      <c r="C2580" s="99" t="str">
        <f>IF(CADA_PROD!C2580="","",CADA_PROD!C2580)</f>
        <v/>
      </c>
      <c r="D2580" s="100" t="str">
        <f>IF(CADA_PROD!D2580="","",CADA_PROD!D2580)</f>
        <v/>
      </c>
      <c r="E2580" s="101" t="str">
        <f>IF(CADA_PROD!E2580="","",CADA_PROD!E2580)</f>
        <v/>
      </c>
      <c r="F2580" s="101" t="str">
        <f>IF(CADA_PROD!D2580="","",SUMIFS(MOVI_ENTR!I:I,MOVI_ENTR!D:D,D2580))</f>
        <v/>
      </c>
      <c r="G2580" s="101" t="str">
        <f>IF(CADA_PROD!C2580="","",SUMIFS(MOVI_SAID!H:H,MOVI_SAID!D:D,D2580))</f>
        <v/>
      </c>
      <c r="H2580" s="101" t="str">
        <f t="shared" si="58"/>
        <v/>
      </c>
      <c r="I2580" s="100" t="str">
        <f>IF(CADA_PROD!C2580="","",IFERROR(IF(H2580&lt;=0,"Sem estoque",IF(H2580/E2580&lt;0.25,"Quase sem estoque",IF(H2580/E2580&lt;1.2,"Estoque baixo",IF(H2580/E2580&lt;2,"Estoque moderado","Estoque confortável")))),""))</f>
        <v/>
      </c>
      <c r="J2580" s="102" t="str">
        <f>IF(CADA_PROD!C2580="","",SUMIFS(MOVI_ENTR!M:M,MOVI_ENTR!D:D,D2580))</f>
        <v/>
      </c>
      <c r="K2580" s="103" t="str">
        <f>IF(CADA_PROD!C2580="","",IFERROR($J2580/SUM($J$6:$J$1006),""))</f>
        <v/>
      </c>
      <c r="L2580" s="103" t="str">
        <f>IF(CADA_PROD!C2580="","",IFERROR(H2580/SUM($H$6:$H$1006)+P2580,""))</f>
        <v/>
      </c>
      <c r="M2580" s="102" t="str">
        <f>IF(CADA_PROD!$C2580="","",IFERROR(SUMIFS(MOVI_ENTR!M:M,MOVI_ENTR!D:D,D2580)/SUMIFS(MOVI_ENTR!I:I,MOVI_ENTR!D:D,D2580),0))</f>
        <v/>
      </c>
      <c r="N2580" s="104" t="str">
        <f>IF(CADA_PROD!C2580="","",G2580/E2580)</f>
        <v/>
      </c>
    </row>
    <row r="2581" spans="3:14">
      <c r="C2581" s="99" t="str">
        <f>IF(CADA_PROD!C2581="","",CADA_PROD!C2581)</f>
        <v/>
      </c>
      <c r="D2581" s="100" t="str">
        <f>IF(CADA_PROD!D2581="","",CADA_PROD!D2581)</f>
        <v/>
      </c>
      <c r="E2581" s="101" t="str">
        <f>IF(CADA_PROD!E2581="","",CADA_PROD!E2581)</f>
        <v/>
      </c>
      <c r="F2581" s="101" t="str">
        <f>IF(CADA_PROD!D2581="","",SUMIFS(MOVI_ENTR!I:I,MOVI_ENTR!D:D,D2581))</f>
        <v/>
      </c>
      <c r="G2581" s="101" t="str">
        <f>IF(CADA_PROD!C2581="","",SUMIFS(MOVI_SAID!H:H,MOVI_SAID!D:D,D2581))</f>
        <v/>
      </c>
      <c r="H2581" s="101" t="str">
        <f t="shared" si="58"/>
        <v/>
      </c>
      <c r="I2581" s="100" t="str">
        <f>IF(CADA_PROD!C2581="","",IFERROR(IF(H2581&lt;=0,"Sem estoque",IF(H2581/E2581&lt;0.25,"Quase sem estoque",IF(H2581/E2581&lt;1.2,"Estoque baixo",IF(H2581/E2581&lt;2,"Estoque moderado","Estoque confortável")))),""))</f>
        <v/>
      </c>
      <c r="J2581" s="102" t="str">
        <f>IF(CADA_PROD!C2581="","",SUMIFS(MOVI_ENTR!M:M,MOVI_ENTR!D:D,D2581))</f>
        <v/>
      </c>
      <c r="K2581" s="103" t="str">
        <f>IF(CADA_PROD!C2581="","",IFERROR($J2581/SUM($J$6:$J$1006),""))</f>
        <v/>
      </c>
      <c r="L2581" s="103" t="str">
        <f>IF(CADA_PROD!C2581="","",IFERROR(H2581/SUM($H$6:$H$1006)+P2581,""))</f>
        <v/>
      </c>
      <c r="M2581" s="102" t="str">
        <f>IF(CADA_PROD!$C2581="","",IFERROR(SUMIFS(MOVI_ENTR!M:M,MOVI_ENTR!D:D,D2581)/SUMIFS(MOVI_ENTR!I:I,MOVI_ENTR!D:D,D2581),0))</f>
        <v/>
      </c>
      <c r="N2581" s="104" t="str">
        <f>IF(CADA_PROD!C2581="","",G2581/E2581)</f>
        <v/>
      </c>
    </row>
    <row r="2582" spans="3:14">
      <c r="C2582" s="99" t="str">
        <f>IF(CADA_PROD!C2582="","",CADA_PROD!C2582)</f>
        <v/>
      </c>
      <c r="D2582" s="100" t="str">
        <f>IF(CADA_PROD!D2582="","",CADA_PROD!D2582)</f>
        <v/>
      </c>
      <c r="E2582" s="101" t="str">
        <f>IF(CADA_PROD!E2582="","",CADA_PROD!E2582)</f>
        <v/>
      </c>
      <c r="F2582" s="101" t="str">
        <f>IF(CADA_PROD!D2582="","",SUMIFS(MOVI_ENTR!I:I,MOVI_ENTR!D:D,D2582))</f>
        <v/>
      </c>
      <c r="G2582" s="101" t="str">
        <f>IF(CADA_PROD!C2582="","",SUMIFS(MOVI_SAID!H:H,MOVI_SAID!D:D,D2582))</f>
        <v/>
      </c>
      <c r="H2582" s="101" t="str">
        <f t="shared" si="58"/>
        <v/>
      </c>
      <c r="I2582" s="100" t="str">
        <f>IF(CADA_PROD!C2582="","",IFERROR(IF(H2582&lt;=0,"Sem estoque",IF(H2582/E2582&lt;0.25,"Quase sem estoque",IF(H2582/E2582&lt;1.2,"Estoque baixo",IF(H2582/E2582&lt;2,"Estoque moderado","Estoque confortável")))),""))</f>
        <v/>
      </c>
      <c r="J2582" s="102" t="str">
        <f>IF(CADA_PROD!C2582="","",SUMIFS(MOVI_ENTR!M:M,MOVI_ENTR!D:D,D2582))</f>
        <v/>
      </c>
      <c r="K2582" s="103" t="str">
        <f>IF(CADA_PROD!C2582="","",IFERROR($J2582/SUM($J$6:$J$1006),""))</f>
        <v/>
      </c>
      <c r="L2582" s="103" t="str">
        <f>IF(CADA_PROD!C2582="","",IFERROR(H2582/SUM($H$6:$H$1006)+P2582,""))</f>
        <v/>
      </c>
      <c r="M2582" s="102" t="str">
        <f>IF(CADA_PROD!$C2582="","",IFERROR(SUMIFS(MOVI_ENTR!M:M,MOVI_ENTR!D:D,D2582)/SUMIFS(MOVI_ENTR!I:I,MOVI_ENTR!D:D,D2582),0))</f>
        <v/>
      </c>
      <c r="N2582" s="104" t="str">
        <f>IF(CADA_PROD!C2582="","",G2582/E2582)</f>
        <v/>
      </c>
    </row>
    <row r="2583" spans="3:14">
      <c r="C2583" s="99" t="str">
        <f>IF(CADA_PROD!C2583="","",CADA_PROD!C2583)</f>
        <v/>
      </c>
      <c r="D2583" s="100" t="str">
        <f>IF(CADA_PROD!D2583="","",CADA_PROD!D2583)</f>
        <v/>
      </c>
      <c r="E2583" s="101" t="str">
        <f>IF(CADA_PROD!E2583="","",CADA_PROD!E2583)</f>
        <v/>
      </c>
      <c r="F2583" s="101" t="str">
        <f>IF(CADA_PROD!D2583="","",SUMIFS(MOVI_ENTR!I:I,MOVI_ENTR!D:D,D2583))</f>
        <v/>
      </c>
      <c r="G2583" s="101" t="str">
        <f>IF(CADA_PROD!C2583="","",SUMIFS(MOVI_SAID!H:H,MOVI_SAID!D:D,D2583))</f>
        <v/>
      </c>
      <c r="H2583" s="101" t="str">
        <f t="shared" si="58"/>
        <v/>
      </c>
      <c r="I2583" s="100" t="str">
        <f>IF(CADA_PROD!C2583="","",IFERROR(IF(H2583&lt;=0,"Sem estoque",IF(H2583/E2583&lt;0.25,"Quase sem estoque",IF(H2583/E2583&lt;1.2,"Estoque baixo",IF(H2583/E2583&lt;2,"Estoque moderado","Estoque confortável")))),""))</f>
        <v/>
      </c>
      <c r="J2583" s="102" t="str">
        <f>IF(CADA_PROD!C2583="","",SUMIFS(MOVI_ENTR!M:M,MOVI_ENTR!D:D,D2583))</f>
        <v/>
      </c>
      <c r="K2583" s="103" t="str">
        <f>IF(CADA_PROD!C2583="","",IFERROR($J2583/SUM($J$6:$J$1006),""))</f>
        <v/>
      </c>
      <c r="L2583" s="103" t="str">
        <f>IF(CADA_PROD!C2583="","",IFERROR(H2583/SUM($H$6:$H$1006)+P2583,""))</f>
        <v/>
      </c>
      <c r="M2583" s="102" t="str">
        <f>IF(CADA_PROD!$C2583="","",IFERROR(SUMIFS(MOVI_ENTR!M:M,MOVI_ENTR!D:D,D2583)/SUMIFS(MOVI_ENTR!I:I,MOVI_ENTR!D:D,D2583),0))</f>
        <v/>
      </c>
      <c r="N2583" s="104" t="str">
        <f>IF(CADA_PROD!C2583="","",G2583/E2583)</f>
        <v/>
      </c>
    </row>
    <row r="2584" spans="3:14">
      <c r="C2584" s="99" t="str">
        <f>IF(CADA_PROD!C2584="","",CADA_PROD!C2584)</f>
        <v/>
      </c>
      <c r="D2584" s="100" t="str">
        <f>IF(CADA_PROD!D2584="","",CADA_PROD!D2584)</f>
        <v/>
      </c>
      <c r="E2584" s="101" t="str">
        <f>IF(CADA_PROD!E2584="","",CADA_PROD!E2584)</f>
        <v/>
      </c>
      <c r="F2584" s="101" t="str">
        <f>IF(CADA_PROD!D2584="","",SUMIFS(MOVI_ENTR!I:I,MOVI_ENTR!D:D,D2584))</f>
        <v/>
      </c>
      <c r="G2584" s="101" t="str">
        <f>IF(CADA_PROD!C2584="","",SUMIFS(MOVI_SAID!H:H,MOVI_SAID!D:D,D2584))</f>
        <v/>
      </c>
      <c r="H2584" s="101" t="str">
        <f t="shared" si="58"/>
        <v/>
      </c>
      <c r="I2584" s="100" t="str">
        <f>IF(CADA_PROD!C2584="","",IFERROR(IF(H2584&lt;=0,"Sem estoque",IF(H2584/E2584&lt;0.25,"Quase sem estoque",IF(H2584/E2584&lt;1.2,"Estoque baixo",IF(H2584/E2584&lt;2,"Estoque moderado","Estoque confortável")))),""))</f>
        <v/>
      </c>
      <c r="J2584" s="102" t="str">
        <f>IF(CADA_PROD!C2584="","",SUMIFS(MOVI_ENTR!M:M,MOVI_ENTR!D:D,D2584))</f>
        <v/>
      </c>
      <c r="K2584" s="103" t="str">
        <f>IF(CADA_PROD!C2584="","",IFERROR($J2584/SUM($J$6:$J$1006),""))</f>
        <v/>
      </c>
      <c r="L2584" s="103" t="str">
        <f>IF(CADA_PROD!C2584="","",IFERROR(H2584/SUM($H$6:$H$1006)+P2584,""))</f>
        <v/>
      </c>
      <c r="M2584" s="102" t="str">
        <f>IF(CADA_PROD!$C2584="","",IFERROR(SUMIFS(MOVI_ENTR!M:M,MOVI_ENTR!D:D,D2584)/SUMIFS(MOVI_ENTR!I:I,MOVI_ENTR!D:D,D2584),0))</f>
        <v/>
      </c>
      <c r="N2584" s="104" t="str">
        <f>IF(CADA_PROD!C2584="","",G2584/E2584)</f>
        <v/>
      </c>
    </row>
    <row r="2585" spans="3:14">
      <c r="C2585" s="99" t="str">
        <f>IF(CADA_PROD!C2585="","",CADA_PROD!C2585)</f>
        <v/>
      </c>
      <c r="D2585" s="100" t="str">
        <f>IF(CADA_PROD!D2585="","",CADA_PROD!D2585)</f>
        <v/>
      </c>
      <c r="E2585" s="101" t="str">
        <f>IF(CADA_PROD!E2585="","",CADA_PROD!E2585)</f>
        <v/>
      </c>
      <c r="F2585" s="101" t="str">
        <f>IF(CADA_PROD!D2585="","",SUMIFS(MOVI_ENTR!I:I,MOVI_ENTR!D:D,D2585))</f>
        <v/>
      </c>
      <c r="G2585" s="101" t="str">
        <f>IF(CADA_PROD!C2585="","",SUMIFS(MOVI_SAID!H:H,MOVI_SAID!D:D,D2585))</f>
        <v/>
      </c>
      <c r="H2585" s="101" t="str">
        <f t="shared" si="58"/>
        <v/>
      </c>
      <c r="I2585" s="100" t="str">
        <f>IF(CADA_PROD!C2585="","",IFERROR(IF(H2585&lt;=0,"Sem estoque",IF(H2585/E2585&lt;0.25,"Quase sem estoque",IF(H2585/E2585&lt;1.2,"Estoque baixo",IF(H2585/E2585&lt;2,"Estoque moderado","Estoque confortável")))),""))</f>
        <v/>
      </c>
      <c r="J2585" s="102" t="str">
        <f>IF(CADA_PROD!C2585="","",SUMIFS(MOVI_ENTR!M:M,MOVI_ENTR!D:D,D2585))</f>
        <v/>
      </c>
      <c r="K2585" s="103" t="str">
        <f>IF(CADA_PROD!C2585="","",IFERROR($J2585/SUM($J$6:$J$1006),""))</f>
        <v/>
      </c>
      <c r="L2585" s="103" t="str">
        <f>IF(CADA_PROD!C2585="","",IFERROR(H2585/SUM($H$6:$H$1006)+P2585,""))</f>
        <v/>
      </c>
      <c r="M2585" s="102" t="str">
        <f>IF(CADA_PROD!$C2585="","",IFERROR(SUMIFS(MOVI_ENTR!M:M,MOVI_ENTR!D:D,D2585)/SUMIFS(MOVI_ENTR!I:I,MOVI_ENTR!D:D,D2585),0))</f>
        <v/>
      </c>
      <c r="N2585" s="104" t="str">
        <f>IF(CADA_PROD!C2585="","",G2585/E2585)</f>
        <v/>
      </c>
    </row>
    <row r="2586" spans="3:14">
      <c r="C2586" s="99" t="str">
        <f>IF(CADA_PROD!C2586="","",CADA_PROD!C2586)</f>
        <v/>
      </c>
      <c r="D2586" s="100" t="str">
        <f>IF(CADA_PROD!D2586="","",CADA_PROD!D2586)</f>
        <v/>
      </c>
      <c r="E2586" s="101" t="str">
        <f>IF(CADA_PROD!E2586="","",CADA_PROD!E2586)</f>
        <v/>
      </c>
      <c r="F2586" s="101" t="str">
        <f>IF(CADA_PROD!D2586="","",SUMIFS(MOVI_ENTR!I:I,MOVI_ENTR!D:D,D2586))</f>
        <v/>
      </c>
      <c r="G2586" s="101" t="str">
        <f>IF(CADA_PROD!C2586="","",SUMIFS(MOVI_SAID!H:H,MOVI_SAID!D:D,D2586))</f>
        <v/>
      </c>
      <c r="H2586" s="101" t="str">
        <f t="shared" si="58"/>
        <v/>
      </c>
      <c r="I2586" s="100" t="str">
        <f>IF(CADA_PROD!C2586="","",IFERROR(IF(H2586&lt;=0,"Sem estoque",IF(H2586/E2586&lt;0.25,"Quase sem estoque",IF(H2586/E2586&lt;1.2,"Estoque baixo",IF(H2586/E2586&lt;2,"Estoque moderado","Estoque confortável")))),""))</f>
        <v/>
      </c>
      <c r="J2586" s="102" t="str">
        <f>IF(CADA_PROD!C2586="","",SUMIFS(MOVI_ENTR!M:M,MOVI_ENTR!D:D,D2586))</f>
        <v/>
      </c>
      <c r="K2586" s="103" t="str">
        <f>IF(CADA_PROD!C2586="","",IFERROR($J2586/SUM($J$6:$J$1006),""))</f>
        <v/>
      </c>
      <c r="L2586" s="103" t="str">
        <f>IF(CADA_PROD!C2586="","",IFERROR(H2586/SUM($H$6:$H$1006)+P2586,""))</f>
        <v/>
      </c>
      <c r="M2586" s="102" t="str">
        <f>IF(CADA_PROD!$C2586="","",IFERROR(SUMIFS(MOVI_ENTR!M:M,MOVI_ENTR!D:D,D2586)/SUMIFS(MOVI_ENTR!I:I,MOVI_ENTR!D:D,D2586),0))</f>
        <v/>
      </c>
      <c r="N2586" s="104" t="str">
        <f>IF(CADA_PROD!C2586="","",G2586/E2586)</f>
        <v/>
      </c>
    </row>
    <row r="2587" spans="3:14">
      <c r="C2587" s="99" t="str">
        <f>IF(CADA_PROD!C2587="","",CADA_PROD!C2587)</f>
        <v/>
      </c>
      <c r="D2587" s="100" t="str">
        <f>IF(CADA_PROD!D2587="","",CADA_PROD!D2587)</f>
        <v/>
      </c>
      <c r="E2587" s="101" t="str">
        <f>IF(CADA_PROD!E2587="","",CADA_PROD!E2587)</f>
        <v/>
      </c>
      <c r="F2587" s="101" t="str">
        <f>IF(CADA_PROD!D2587="","",SUMIFS(MOVI_ENTR!I:I,MOVI_ENTR!D:D,D2587))</f>
        <v/>
      </c>
      <c r="G2587" s="101" t="str">
        <f>IF(CADA_PROD!C2587="","",SUMIFS(MOVI_SAID!H:H,MOVI_SAID!D:D,D2587))</f>
        <v/>
      </c>
      <c r="H2587" s="101" t="str">
        <f t="shared" si="58"/>
        <v/>
      </c>
      <c r="I2587" s="100" t="str">
        <f>IF(CADA_PROD!C2587="","",IFERROR(IF(H2587&lt;=0,"Sem estoque",IF(H2587/E2587&lt;0.25,"Quase sem estoque",IF(H2587/E2587&lt;1.2,"Estoque baixo",IF(H2587/E2587&lt;2,"Estoque moderado","Estoque confortável")))),""))</f>
        <v/>
      </c>
      <c r="J2587" s="102" t="str">
        <f>IF(CADA_PROD!C2587="","",SUMIFS(MOVI_ENTR!M:M,MOVI_ENTR!D:D,D2587))</f>
        <v/>
      </c>
      <c r="K2587" s="103" t="str">
        <f>IF(CADA_PROD!C2587="","",IFERROR($J2587/SUM($J$6:$J$1006),""))</f>
        <v/>
      </c>
      <c r="L2587" s="103" t="str">
        <f>IF(CADA_PROD!C2587="","",IFERROR(H2587/SUM($H$6:$H$1006)+P2587,""))</f>
        <v/>
      </c>
      <c r="M2587" s="102" t="str">
        <f>IF(CADA_PROD!$C2587="","",IFERROR(SUMIFS(MOVI_ENTR!M:M,MOVI_ENTR!D:D,D2587)/SUMIFS(MOVI_ENTR!I:I,MOVI_ENTR!D:D,D2587),0))</f>
        <v/>
      </c>
      <c r="N2587" s="104" t="str">
        <f>IF(CADA_PROD!C2587="","",G2587/E2587)</f>
        <v/>
      </c>
    </row>
    <row r="2588" spans="3:14">
      <c r="C2588" s="99" t="str">
        <f>IF(CADA_PROD!C2588="","",CADA_PROD!C2588)</f>
        <v/>
      </c>
      <c r="D2588" s="100" t="str">
        <f>IF(CADA_PROD!D2588="","",CADA_PROD!D2588)</f>
        <v/>
      </c>
      <c r="E2588" s="101" t="str">
        <f>IF(CADA_PROD!E2588="","",CADA_PROD!E2588)</f>
        <v/>
      </c>
      <c r="F2588" s="101" t="str">
        <f>IF(CADA_PROD!D2588="","",SUMIFS(MOVI_ENTR!I:I,MOVI_ENTR!D:D,D2588))</f>
        <v/>
      </c>
      <c r="G2588" s="101" t="str">
        <f>IF(CADA_PROD!C2588="","",SUMIFS(MOVI_SAID!H:H,MOVI_SAID!D:D,D2588))</f>
        <v/>
      </c>
      <c r="H2588" s="101" t="str">
        <f t="shared" si="58"/>
        <v/>
      </c>
      <c r="I2588" s="100" t="str">
        <f>IF(CADA_PROD!C2588="","",IFERROR(IF(H2588&lt;=0,"Sem estoque",IF(H2588/E2588&lt;0.25,"Quase sem estoque",IF(H2588/E2588&lt;1.2,"Estoque baixo",IF(H2588/E2588&lt;2,"Estoque moderado","Estoque confortável")))),""))</f>
        <v/>
      </c>
      <c r="J2588" s="102" t="str">
        <f>IF(CADA_PROD!C2588="","",SUMIFS(MOVI_ENTR!M:M,MOVI_ENTR!D:D,D2588))</f>
        <v/>
      </c>
      <c r="K2588" s="103" t="str">
        <f>IF(CADA_PROD!C2588="","",IFERROR($J2588/SUM($J$6:$J$1006),""))</f>
        <v/>
      </c>
      <c r="L2588" s="103" t="str">
        <f>IF(CADA_PROD!C2588="","",IFERROR(H2588/SUM($H$6:$H$1006)+P2588,""))</f>
        <v/>
      </c>
      <c r="M2588" s="102" t="str">
        <f>IF(CADA_PROD!$C2588="","",IFERROR(SUMIFS(MOVI_ENTR!M:M,MOVI_ENTR!D:D,D2588)/SUMIFS(MOVI_ENTR!I:I,MOVI_ENTR!D:D,D2588),0))</f>
        <v/>
      </c>
      <c r="N2588" s="104" t="str">
        <f>IF(CADA_PROD!C2588="","",G2588/E2588)</f>
        <v/>
      </c>
    </row>
    <row r="2589" spans="3:14">
      <c r="C2589" s="99" t="str">
        <f>IF(CADA_PROD!C2589="","",CADA_PROD!C2589)</f>
        <v/>
      </c>
      <c r="D2589" s="100" t="str">
        <f>IF(CADA_PROD!D2589="","",CADA_PROD!D2589)</f>
        <v/>
      </c>
      <c r="E2589" s="101" t="str">
        <f>IF(CADA_PROD!E2589="","",CADA_PROD!E2589)</f>
        <v/>
      </c>
      <c r="F2589" s="101" t="str">
        <f>IF(CADA_PROD!D2589="","",SUMIFS(MOVI_ENTR!I:I,MOVI_ENTR!D:D,D2589))</f>
        <v/>
      </c>
      <c r="G2589" s="101" t="str">
        <f>IF(CADA_PROD!C2589="","",SUMIFS(MOVI_SAID!H:H,MOVI_SAID!D:D,D2589))</f>
        <v/>
      </c>
      <c r="H2589" s="101" t="str">
        <f t="shared" si="58"/>
        <v/>
      </c>
      <c r="I2589" s="100" t="str">
        <f>IF(CADA_PROD!C2589="","",IFERROR(IF(H2589&lt;=0,"Sem estoque",IF(H2589/E2589&lt;0.25,"Quase sem estoque",IF(H2589/E2589&lt;1.2,"Estoque baixo",IF(H2589/E2589&lt;2,"Estoque moderado","Estoque confortável")))),""))</f>
        <v/>
      </c>
      <c r="J2589" s="102" t="str">
        <f>IF(CADA_PROD!C2589="","",SUMIFS(MOVI_ENTR!M:M,MOVI_ENTR!D:D,D2589))</f>
        <v/>
      </c>
      <c r="K2589" s="103" t="str">
        <f>IF(CADA_PROD!C2589="","",IFERROR($J2589/SUM($J$6:$J$1006),""))</f>
        <v/>
      </c>
      <c r="L2589" s="103" t="str">
        <f>IF(CADA_PROD!C2589="","",IFERROR(H2589/SUM($H$6:$H$1006)+P2589,""))</f>
        <v/>
      </c>
      <c r="M2589" s="102" t="str">
        <f>IF(CADA_PROD!$C2589="","",IFERROR(SUMIFS(MOVI_ENTR!M:M,MOVI_ENTR!D:D,D2589)/SUMIFS(MOVI_ENTR!I:I,MOVI_ENTR!D:D,D2589),0))</f>
        <v/>
      </c>
      <c r="N2589" s="104" t="str">
        <f>IF(CADA_PROD!C2589="","",G2589/E2589)</f>
        <v/>
      </c>
    </row>
    <row r="2590" spans="3:14">
      <c r="C2590" s="99" t="str">
        <f>IF(CADA_PROD!C2590="","",CADA_PROD!C2590)</f>
        <v/>
      </c>
      <c r="D2590" s="100" t="str">
        <f>IF(CADA_PROD!D2590="","",CADA_PROD!D2590)</f>
        <v/>
      </c>
      <c r="E2590" s="101" t="str">
        <f>IF(CADA_PROD!E2590="","",CADA_PROD!E2590)</f>
        <v/>
      </c>
      <c r="F2590" s="101" t="str">
        <f>IF(CADA_PROD!D2590="","",SUMIFS(MOVI_ENTR!I:I,MOVI_ENTR!D:D,D2590))</f>
        <v/>
      </c>
      <c r="G2590" s="101" t="str">
        <f>IF(CADA_PROD!C2590="","",SUMIFS(MOVI_SAID!H:H,MOVI_SAID!D:D,D2590))</f>
        <v/>
      </c>
      <c r="H2590" s="101" t="str">
        <f t="shared" si="58"/>
        <v/>
      </c>
      <c r="I2590" s="100" t="str">
        <f>IF(CADA_PROD!C2590="","",IFERROR(IF(H2590&lt;=0,"Sem estoque",IF(H2590/E2590&lt;0.25,"Quase sem estoque",IF(H2590/E2590&lt;1.2,"Estoque baixo",IF(H2590/E2590&lt;2,"Estoque moderado","Estoque confortável")))),""))</f>
        <v/>
      </c>
      <c r="J2590" s="102" t="str">
        <f>IF(CADA_PROD!C2590="","",SUMIFS(MOVI_ENTR!M:M,MOVI_ENTR!D:D,D2590))</f>
        <v/>
      </c>
      <c r="K2590" s="103" t="str">
        <f>IF(CADA_PROD!C2590="","",IFERROR($J2590/SUM($J$6:$J$1006),""))</f>
        <v/>
      </c>
      <c r="L2590" s="103" t="str">
        <f>IF(CADA_PROD!C2590="","",IFERROR(H2590/SUM($H$6:$H$1006)+P2590,""))</f>
        <v/>
      </c>
      <c r="M2590" s="102" t="str">
        <f>IF(CADA_PROD!$C2590="","",IFERROR(SUMIFS(MOVI_ENTR!M:M,MOVI_ENTR!D:D,D2590)/SUMIFS(MOVI_ENTR!I:I,MOVI_ENTR!D:D,D2590),0))</f>
        <v/>
      </c>
      <c r="N2590" s="104" t="str">
        <f>IF(CADA_PROD!C2590="","",G2590/E2590)</f>
        <v/>
      </c>
    </row>
    <row r="2591" spans="3:14">
      <c r="C2591" s="99" t="str">
        <f>IF(CADA_PROD!C2591="","",CADA_PROD!C2591)</f>
        <v/>
      </c>
      <c r="D2591" s="100" t="str">
        <f>IF(CADA_PROD!D2591="","",CADA_PROD!D2591)</f>
        <v/>
      </c>
      <c r="E2591" s="101" t="str">
        <f>IF(CADA_PROD!E2591="","",CADA_PROD!E2591)</f>
        <v/>
      </c>
      <c r="F2591" s="101" t="str">
        <f>IF(CADA_PROD!D2591="","",SUMIFS(MOVI_ENTR!I:I,MOVI_ENTR!D:D,D2591))</f>
        <v/>
      </c>
      <c r="G2591" s="101" t="str">
        <f>IF(CADA_PROD!C2591="","",SUMIFS(MOVI_SAID!H:H,MOVI_SAID!D:D,D2591))</f>
        <v/>
      </c>
      <c r="H2591" s="101" t="str">
        <f t="shared" si="58"/>
        <v/>
      </c>
      <c r="I2591" s="100" t="str">
        <f>IF(CADA_PROD!C2591="","",IFERROR(IF(H2591&lt;=0,"Sem estoque",IF(H2591/E2591&lt;0.25,"Quase sem estoque",IF(H2591/E2591&lt;1.2,"Estoque baixo",IF(H2591/E2591&lt;2,"Estoque moderado","Estoque confortável")))),""))</f>
        <v/>
      </c>
      <c r="J2591" s="102" t="str">
        <f>IF(CADA_PROD!C2591="","",SUMIFS(MOVI_ENTR!M:M,MOVI_ENTR!D:D,D2591))</f>
        <v/>
      </c>
      <c r="K2591" s="103" t="str">
        <f>IF(CADA_PROD!C2591="","",IFERROR($J2591/SUM($J$6:$J$1006),""))</f>
        <v/>
      </c>
      <c r="L2591" s="103" t="str">
        <f>IF(CADA_PROD!C2591="","",IFERROR(H2591/SUM($H$6:$H$1006)+P2591,""))</f>
        <v/>
      </c>
      <c r="M2591" s="102" t="str">
        <f>IF(CADA_PROD!$C2591="","",IFERROR(SUMIFS(MOVI_ENTR!M:M,MOVI_ENTR!D:D,D2591)/SUMIFS(MOVI_ENTR!I:I,MOVI_ENTR!D:D,D2591),0))</f>
        <v/>
      </c>
      <c r="N2591" s="104" t="str">
        <f>IF(CADA_PROD!C2591="","",G2591/E2591)</f>
        <v/>
      </c>
    </row>
    <row r="2592" spans="3:14">
      <c r="C2592" s="99" t="str">
        <f>IF(CADA_PROD!C2592="","",CADA_PROD!C2592)</f>
        <v/>
      </c>
      <c r="D2592" s="100" t="str">
        <f>IF(CADA_PROD!D2592="","",CADA_PROD!D2592)</f>
        <v/>
      </c>
      <c r="E2592" s="101" t="str">
        <f>IF(CADA_PROD!E2592="","",CADA_PROD!E2592)</f>
        <v/>
      </c>
      <c r="F2592" s="101" t="str">
        <f>IF(CADA_PROD!D2592="","",SUMIFS(MOVI_ENTR!I:I,MOVI_ENTR!D:D,D2592))</f>
        <v/>
      </c>
      <c r="G2592" s="101" t="str">
        <f>IF(CADA_PROD!C2592="","",SUMIFS(MOVI_SAID!H:H,MOVI_SAID!D:D,D2592))</f>
        <v/>
      </c>
      <c r="H2592" s="101" t="str">
        <f t="shared" si="58"/>
        <v/>
      </c>
      <c r="I2592" s="100" t="str">
        <f>IF(CADA_PROD!C2592="","",IFERROR(IF(H2592&lt;=0,"Sem estoque",IF(H2592/E2592&lt;0.25,"Quase sem estoque",IF(H2592/E2592&lt;1.2,"Estoque baixo",IF(H2592/E2592&lt;2,"Estoque moderado","Estoque confortável")))),""))</f>
        <v/>
      </c>
      <c r="J2592" s="102" t="str">
        <f>IF(CADA_PROD!C2592="","",SUMIFS(MOVI_ENTR!M:M,MOVI_ENTR!D:D,D2592))</f>
        <v/>
      </c>
      <c r="K2592" s="103" t="str">
        <f>IF(CADA_PROD!C2592="","",IFERROR($J2592/SUM($J$6:$J$1006),""))</f>
        <v/>
      </c>
      <c r="L2592" s="103" t="str">
        <f>IF(CADA_PROD!C2592="","",IFERROR(H2592/SUM($H$6:$H$1006)+P2592,""))</f>
        <v/>
      </c>
      <c r="M2592" s="102" t="str">
        <f>IF(CADA_PROD!$C2592="","",IFERROR(SUMIFS(MOVI_ENTR!M:M,MOVI_ENTR!D:D,D2592)/SUMIFS(MOVI_ENTR!I:I,MOVI_ENTR!D:D,D2592),0))</f>
        <v/>
      </c>
      <c r="N2592" s="104" t="str">
        <f>IF(CADA_PROD!C2592="","",G2592/E2592)</f>
        <v/>
      </c>
    </row>
    <row r="2593" spans="3:14">
      <c r="C2593" s="99" t="str">
        <f>IF(CADA_PROD!C2593="","",CADA_PROD!C2593)</f>
        <v/>
      </c>
      <c r="D2593" s="100" t="str">
        <f>IF(CADA_PROD!D2593="","",CADA_PROD!D2593)</f>
        <v/>
      </c>
      <c r="E2593" s="101" t="str">
        <f>IF(CADA_PROD!E2593="","",CADA_PROD!E2593)</f>
        <v/>
      </c>
      <c r="F2593" s="101" t="str">
        <f>IF(CADA_PROD!D2593="","",SUMIFS(MOVI_ENTR!I:I,MOVI_ENTR!D:D,D2593))</f>
        <v/>
      </c>
      <c r="G2593" s="101" t="str">
        <f>IF(CADA_PROD!C2593="","",SUMIFS(MOVI_SAID!H:H,MOVI_SAID!D:D,D2593))</f>
        <v/>
      </c>
      <c r="H2593" s="101" t="str">
        <f t="shared" si="58"/>
        <v/>
      </c>
      <c r="I2593" s="100" t="str">
        <f>IF(CADA_PROD!C2593="","",IFERROR(IF(H2593&lt;=0,"Sem estoque",IF(H2593/E2593&lt;0.25,"Quase sem estoque",IF(H2593/E2593&lt;1.2,"Estoque baixo",IF(H2593/E2593&lt;2,"Estoque moderado","Estoque confortável")))),""))</f>
        <v/>
      </c>
      <c r="J2593" s="102" t="str">
        <f>IF(CADA_PROD!C2593="","",SUMIFS(MOVI_ENTR!M:M,MOVI_ENTR!D:D,D2593))</f>
        <v/>
      </c>
      <c r="K2593" s="103" t="str">
        <f>IF(CADA_PROD!C2593="","",IFERROR($J2593/SUM($J$6:$J$1006),""))</f>
        <v/>
      </c>
      <c r="L2593" s="103" t="str">
        <f>IF(CADA_PROD!C2593="","",IFERROR(H2593/SUM($H$6:$H$1006)+P2593,""))</f>
        <v/>
      </c>
      <c r="M2593" s="102" t="str">
        <f>IF(CADA_PROD!$C2593="","",IFERROR(SUMIFS(MOVI_ENTR!M:M,MOVI_ENTR!D:D,D2593)/SUMIFS(MOVI_ENTR!I:I,MOVI_ENTR!D:D,D2593),0))</f>
        <v/>
      </c>
      <c r="N2593" s="104" t="str">
        <f>IF(CADA_PROD!C2593="","",G2593/E2593)</f>
        <v/>
      </c>
    </row>
    <row r="2594" spans="3:14">
      <c r="C2594" s="99" t="str">
        <f>IF(CADA_PROD!C2594="","",CADA_PROD!C2594)</f>
        <v/>
      </c>
      <c r="D2594" s="100" t="str">
        <f>IF(CADA_PROD!D2594="","",CADA_PROD!D2594)</f>
        <v/>
      </c>
      <c r="E2594" s="101" t="str">
        <f>IF(CADA_PROD!E2594="","",CADA_PROD!E2594)</f>
        <v/>
      </c>
      <c r="F2594" s="101" t="str">
        <f>IF(CADA_PROD!D2594="","",SUMIFS(MOVI_ENTR!I:I,MOVI_ENTR!D:D,D2594))</f>
        <v/>
      </c>
      <c r="G2594" s="101" t="str">
        <f>IF(CADA_PROD!C2594="","",SUMIFS(MOVI_SAID!H:H,MOVI_SAID!D:D,D2594))</f>
        <v/>
      </c>
      <c r="H2594" s="101" t="str">
        <f t="shared" si="58"/>
        <v/>
      </c>
      <c r="I2594" s="100" t="str">
        <f>IF(CADA_PROD!C2594="","",IFERROR(IF(H2594&lt;=0,"Sem estoque",IF(H2594/E2594&lt;0.25,"Quase sem estoque",IF(H2594/E2594&lt;1.2,"Estoque baixo",IF(H2594/E2594&lt;2,"Estoque moderado","Estoque confortável")))),""))</f>
        <v/>
      </c>
      <c r="J2594" s="102" t="str">
        <f>IF(CADA_PROD!C2594="","",SUMIFS(MOVI_ENTR!M:M,MOVI_ENTR!D:D,D2594))</f>
        <v/>
      </c>
      <c r="K2594" s="103" t="str">
        <f>IF(CADA_PROD!C2594="","",IFERROR($J2594/SUM($J$6:$J$1006),""))</f>
        <v/>
      </c>
      <c r="L2594" s="103" t="str">
        <f>IF(CADA_PROD!C2594="","",IFERROR(H2594/SUM($H$6:$H$1006)+P2594,""))</f>
        <v/>
      </c>
      <c r="M2594" s="102" t="str">
        <f>IF(CADA_PROD!$C2594="","",IFERROR(SUMIFS(MOVI_ENTR!M:M,MOVI_ENTR!D:D,D2594)/SUMIFS(MOVI_ENTR!I:I,MOVI_ENTR!D:D,D2594),0))</f>
        <v/>
      </c>
      <c r="N2594" s="104" t="str">
        <f>IF(CADA_PROD!C2594="","",G2594/E2594)</f>
        <v/>
      </c>
    </row>
    <row r="2595" spans="3:14">
      <c r="C2595" s="99" t="str">
        <f>IF(CADA_PROD!C2595="","",CADA_PROD!C2595)</f>
        <v/>
      </c>
      <c r="D2595" s="100" t="str">
        <f>IF(CADA_PROD!D2595="","",CADA_PROD!D2595)</f>
        <v/>
      </c>
      <c r="E2595" s="101" t="str">
        <f>IF(CADA_PROD!E2595="","",CADA_PROD!E2595)</f>
        <v/>
      </c>
      <c r="F2595" s="101" t="str">
        <f>IF(CADA_PROD!D2595="","",SUMIFS(MOVI_ENTR!I:I,MOVI_ENTR!D:D,D2595))</f>
        <v/>
      </c>
      <c r="G2595" s="101" t="str">
        <f>IF(CADA_PROD!C2595="","",SUMIFS(MOVI_SAID!H:H,MOVI_SAID!D:D,D2595))</f>
        <v/>
      </c>
      <c r="H2595" s="101" t="str">
        <f t="shared" si="58"/>
        <v/>
      </c>
      <c r="I2595" s="100" t="str">
        <f>IF(CADA_PROD!C2595="","",IFERROR(IF(H2595&lt;=0,"Sem estoque",IF(H2595/E2595&lt;0.25,"Quase sem estoque",IF(H2595/E2595&lt;1.2,"Estoque baixo",IF(H2595/E2595&lt;2,"Estoque moderado","Estoque confortável")))),""))</f>
        <v/>
      </c>
      <c r="J2595" s="102" t="str">
        <f>IF(CADA_PROD!C2595="","",SUMIFS(MOVI_ENTR!M:M,MOVI_ENTR!D:D,D2595))</f>
        <v/>
      </c>
      <c r="K2595" s="103" t="str">
        <f>IF(CADA_PROD!C2595="","",IFERROR($J2595/SUM($J$6:$J$1006),""))</f>
        <v/>
      </c>
      <c r="L2595" s="103" t="str">
        <f>IF(CADA_PROD!C2595="","",IFERROR(H2595/SUM($H$6:$H$1006)+P2595,""))</f>
        <v/>
      </c>
      <c r="M2595" s="102" t="str">
        <f>IF(CADA_PROD!$C2595="","",IFERROR(SUMIFS(MOVI_ENTR!M:M,MOVI_ENTR!D:D,D2595)/SUMIFS(MOVI_ENTR!I:I,MOVI_ENTR!D:D,D2595),0))</f>
        <v/>
      </c>
      <c r="N2595" s="104" t="str">
        <f>IF(CADA_PROD!C2595="","",G2595/E2595)</f>
        <v/>
      </c>
    </row>
    <row r="2596" spans="3:14">
      <c r="C2596" s="99" t="str">
        <f>IF(CADA_PROD!C2596="","",CADA_PROD!C2596)</f>
        <v/>
      </c>
      <c r="D2596" s="100" t="str">
        <f>IF(CADA_PROD!D2596="","",CADA_PROD!D2596)</f>
        <v/>
      </c>
      <c r="E2596" s="101" t="str">
        <f>IF(CADA_PROD!E2596="","",CADA_PROD!E2596)</f>
        <v/>
      </c>
      <c r="F2596" s="101" t="str">
        <f>IF(CADA_PROD!D2596="","",SUMIFS(MOVI_ENTR!I:I,MOVI_ENTR!D:D,D2596))</f>
        <v/>
      </c>
      <c r="G2596" s="101" t="str">
        <f>IF(CADA_PROD!C2596="","",SUMIFS(MOVI_SAID!H:H,MOVI_SAID!D:D,D2596))</f>
        <v/>
      </c>
      <c r="H2596" s="101" t="str">
        <f t="shared" si="58"/>
        <v/>
      </c>
      <c r="I2596" s="100" t="str">
        <f>IF(CADA_PROD!C2596="","",IFERROR(IF(H2596&lt;=0,"Sem estoque",IF(H2596/E2596&lt;0.25,"Quase sem estoque",IF(H2596/E2596&lt;1.2,"Estoque baixo",IF(H2596/E2596&lt;2,"Estoque moderado","Estoque confortável")))),""))</f>
        <v/>
      </c>
      <c r="J2596" s="102" t="str">
        <f>IF(CADA_PROD!C2596="","",SUMIFS(MOVI_ENTR!M:M,MOVI_ENTR!D:D,D2596))</f>
        <v/>
      </c>
      <c r="K2596" s="103" t="str">
        <f>IF(CADA_PROD!C2596="","",IFERROR($J2596/SUM($J$6:$J$1006),""))</f>
        <v/>
      </c>
      <c r="L2596" s="103" t="str">
        <f>IF(CADA_PROD!C2596="","",IFERROR(H2596/SUM($H$6:$H$1006)+P2596,""))</f>
        <v/>
      </c>
      <c r="M2596" s="102" t="str">
        <f>IF(CADA_PROD!$C2596="","",IFERROR(SUMIFS(MOVI_ENTR!M:M,MOVI_ENTR!D:D,D2596)/SUMIFS(MOVI_ENTR!I:I,MOVI_ENTR!D:D,D2596),0))</f>
        <v/>
      </c>
      <c r="N2596" s="104" t="str">
        <f>IF(CADA_PROD!C2596="","",G2596/E2596)</f>
        <v/>
      </c>
    </row>
    <row r="2597" spans="3:14">
      <c r="C2597" s="99" t="str">
        <f>IF(CADA_PROD!C2597="","",CADA_PROD!C2597)</f>
        <v/>
      </c>
      <c r="D2597" s="100" t="str">
        <f>IF(CADA_PROD!D2597="","",CADA_PROD!D2597)</f>
        <v/>
      </c>
      <c r="E2597" s="101" t="str">
        <f>IF(CADA_PROD!E2597="","",CADA_PROD!E2597)</f>
        <v/>
      </c>
      <c r="F2597" s="101" t="str">
        <f>IF(CADA_PROD!D2597="","",SUMIFS(MOVI_ENTR!I:I,MOVI_ENTR!D:D,D2597))</f>
        <v/>
      </c>
      <c r="G2597" s="101" t="str">
        <f>IF(CADA_PROD!C2597="","",SUMIFS(MOVI_SAID!H:H,MOVI_SAID!D:D,D2597))</f>
        <v/>
      </c>
      <c r="H2597" s="101" t="str">
        <f t="shared" si="58"/>
        <v/>
      </c>
      <c r="I2597" s="100" t="str">
        <f>IF(CADA_PROD!C2597="","",IFERROR(IF(H2597&lt;=0,"Sem estoque",IF(H2597/E2597&lt;0.25,"Quase sem estoque",IF(H2597/E2597&lt;1.2,"Estoque baixo",IF(H2597/E2597&lt;2,"Estoque moderado","Estoque confortável")))),""))</f>
        <v/>
      </c>
      <c r="J2597" s="102" t="str">
        <f>IF(CADA_PROD!C2597="","",SUMIFS(MOVI_ENTR!M:M,MOVI_ENTR!D:D,D2597))</f>
        <v/>
      </c>
      <c r="K2597" s="103" t="str">
        <f>IF(CADA_PROD!C2597="","",IFERROR($J2597/SUM($J$6:$J$1006),""))</f>
        <v/>
      </c>
      <c r="L2597" s="103" t="str">
        <f>IF(CADA_PROD!C2597="","",IFERROR(H2597/SUM($H$6:$H$1006)+P2597,""))</f>
        <v/>
      </c>
      <c r="M2597" s="102" t="str">
        <f>IF(CADA_PROD!$C2597="","",IFERROR(SUMIFS(MOVI_ENTR!M:M,MOVI_ENTR!D:D,D2597)/SUMIFS(MOVI_ENTR!I:I,MOVI_ENTR!D:D,D2597),0))</f>
        <v/>
      </c>
      <c r="N2597" s="104" t="str">
        <f>IF(CADA_PROD!C2597="","",G2597/E2597)</f>
        <v/>
      </c>
    </row>
    <row r="2598" spans="3:14">
      <c r="C2598" s="99" t="str">
        <f>IF(CADA_PROD!C2598="","",CADA_PROD!C2598)</f>
        <v/>
      </c>
      <c r="D2598" s="100" t="str">
        <f>IF(CADA_PROD!D2598="","",CADA_PROD!D2598)</f>
        <v/>
      </c>
      <c r="E2598" s="101" t="str">
        <f>IF(CADA_PROD!E2598="","",CADA_PROD!E2598)</f>
        <v/>
      </c>
      <c r="F2598" s="101" t="str">
        <f>IF(CADA_PROD!D2598="","",SUMIFS(MOVI_ENTR!I:I,MOVI_ENTR!D:D,D2598))</f>
        <v/>
      </c>
      <c r="G2598" s="101" t="str">
        <f>IF(CADA_PROD!C2598="","",SUMIFS(MOVI_SAID!H:H,MOVI_SAID!D:D,D2598))</f>
        <v/>
      </c>
      <c r="H2598" s="101" t="str">
        <f t="shared" si="58"/>
        <v/>
      </c>
      <c r="I2598" s="100" t="str">
        <f>IF(CADA_PROD!C2598="","",IFERROR(IF(H2598&lt;=0,"Sem estoque",IF(H2598/E2598&lt;0.25,"Quase sem estoque",IF(H2598/E2598&lt;1.2,"Estoque baixo",IF(H2598/E2598&lt;2,"Estoque moderado","Estoque confortável")))),""))</f>
        <v/>
      </c>
      <c r="J2598" s="102" t="str">
        <f>IF(CADA_PROD!C2598="","",SUMIFS(MOVI_ENTR!M:M,MOVI_ENTR!D:D,D2598))</f>
        <v/>
      </c>
      <c r="K2598" s="103" t="str">
        <f>IF(CADA_PROD!C2598="","",IFERROR($J2598/SUM($J$6:$J$1006),""))</f>
        <v/>
      </c>
      <c r="L2598" s="103" t="str">
        <f>IF(CADA_PROD!C2598="","",IFERROR(H2598/SUM($H$6:$H$1006)+P2598,""))</f>
        <v/>
      </c>
      <c r="M2598" s="102" t="str">
        <f>IF(CADA_PROD!$C2598="","",IFERROR(SUMIFS(MOVI_ENTR!M:M,MOVI_ENTR!D:D,D2598)/SUMIFS(MOVI_ENTR!I:I,MOVI_ENTR!D:D,D2598),0))</f>
        <v/>
      </c>
      <c r="N2598" s="104" t="str">
        <f>IF(CADA_PROD!C2598="","",G2598/E2598)</f>
        <v/>
      </c>
    </row>
    <row r="2599" spans="3:14">
      <c r="C2599" s="99" t="str">
        <f>IF(CADA_PROD!C2599="","",CADA_PROD!C2599)</f>
        <v/>
      </c>
      <c r="D2599" s="100" t="str">
        <f>IF(CADA_PROD!D2599="","",CADA_PROD!D2599)</f>
        <v/>
      </c>
      <c r="E2599" s="101" t="str">
        <f>IF(CADA_PROD!E2599="","",CADA_PROD!E2599)</f>
        <v/>
      </c>
      <c r="F2599" s="101" t="str">
        <f>IF(CADA_PROD!D2599="","",SUMIFS(MOVI_ENTR!I:I,MOVI_ENTR!D:D,D2599))</f>
        <v/>
      </c>
      <c r="G2599" s="101" t="str">
        <f>IF(CADA_PROD!C2599="","",SUMIFS(MOVI_SAID!H:H,MOVI_SAID!D:D,D2599))</f>
        <v/>
      </c>
      <c r="H2599" s="101" t="str">
        <f t="shared" si="58"/>
        <v/>
      </c>
      <c r="I2599" s="100" t="str">
        <f>IF(CADA_PROD!C2599="","",IFERROR(IF(H2599&lt;=0,"Sem estoque",IF(H2599/E2599&lt;0.25,"Quase sem estoque",IF(H2599/E2599&lt;1.2,"Estoque baixo",IF(H2599/E2599&lt;2,"Estoque moderado","Estoque confortável")))),""))</f>
        <v/>
      </c>
      <c r="J2599" s="102" t="str">
        <f>IF(CADA_PROD!C2599="","",SUMIFS(MOVI_ENTR!M:M,MOVI_ENTR!D:D,D2599))</f>
        <v/>
      </c>
      <c r="K2599" s="103" t="str">
        <f>IF(CADA_PROD!C2599="","",IFERROR($J2599/SUM($J$6:$J$1006),""))</f>
        <v/>
      </c>
      <c r="L2599" s="103" t="str">
        <f>IF(CADA_PROD!C2599="","",IFERROR(H2599/SUM($H$6:$H$1006)+P2599,""))</f>
        <v/>
      </c>
      <c r="M2599" s="102" t="str">
        <f>IF(CADA_PROD!$C2599="","",IFERROR(SUMIFS(MOVI_ENTR!M:M,MOVI_ENTR!D:D,D2599)/SUMIFS(MOVI_ENTR!I:I,MOVI_ENTR!D:D,D2599),0))</f>
        <v/>
      </c>
      <c r="N2599" s="104" t="str">
        <f>IF(CADA_PROD!C2599="","",G2599/E2599)</f>
        <v/>
      </c>
    </row>
    <row r="2600" spans="3:14">
      <c r="C2600" s="99" t="str">
        <f>IF(CADA_PROD!C2600="","",CADA_PROD!C2600)</f>
        <v/>
      </c>
      <c r="D2600" s="100" t="str">
        <f>IF(CADA_PROD!D2600="","",CADA_PROD!D2600)</f>
        <v/>
      </c>
      <c r="E2600" s="101" t="str">
        <f>IF(CADA_PROD!E2600="","",CADA_PROD!E2600)</f>
        <v/>
      </c>
      <c r="F2600" s="101" t="str">
        <f>IF(CADA_PROD!D2600="","",SUMIFS(MOVI_ENTR!I:I,MOVI_ENTR!D:D,D2600))</f>
        <v/>
      </c>
      <c r="G2600" s="101" t="str">
        <f>IF(CADA_PROD!C2600="","",SUMIFS(MOVI_SAID!H:H,MOVI_SAID!D:D,D2600))</f>
        <v/>
      </c>
      <c r="H2600" s="101" t="str">
        <f t="shared" si="58"/>
        <v/>
      </c>
      <c r="I2600" s="100" t="str">
        <f>IF(CADA_PROD!C2600="","",IFERROR(IF(H2600&lt;=0,"Sem estoque",IF(H2600/E2600&lt;0.25,"Quase sem estoque",IF(H2600/E2600&lt;1.2,"Estoque baixo",IF(H2600/E2600&lt;2,"Estoque moderado","Estoque confortável")))),""))</f>
        <v/>
      </c>
      <c r="J2600" s="102" t="str">
        <f>IF(CADA_PROD!C2600="","",SUMIFS(MOVI_ENTR!M:M,MOVI_ENTR!D:D,D2600))</f>
        <v/>
      </c>
      <c r="K2600" s="103" t="str">
        <f>IF(CADA_PROD!C2600="","",IFERROR($J2600/SUM($J$6:$J$1006),""))</f>
        <v/>
      </c>
      <c r="L2600" s="103" t="str">
        <f>IF(CADA_PROD!C2600="","",IFERROR(H2600/SUM($H$6:$H$1006)+P2600,""))</f>
        <v/>
      </c>
      <c r="M2600" s="102" t="str">
        <f>IF(CADA_PROD!$C2600="","",IFERROR(SUMIFS(MOVI_ENTR!M:M,MOVI_ENTR!D:D,D2600)/SUMIFS(MOVI_ENTR!I:I,MOVI_ENTR!D:D,D2600),0))</f>
        <v/>
      </c>
      <c r="N2600" s="104" t="str">
        <f>IF(CADA_PROD!C2600="","",G2600/E2600)</f>
        <v/>
      </c>
    </row>
    <row r="2601" spans="3:14">
      <c r="C2601" s="99" t="str">
        <f>IF(CADA_PROD!C2601="","",CADA_PROD!C2601)</f>
        <v/>
      </c>
      <c r="D2601" s="100" t="str">
        <f>IF(CADA_PROD!D2601="","",CADA_PROD!D2601)</f>
        <v/>
      </c>
      <c r="E2601" s="101" t="str">
        <f>IF(CADA_PROD!E2601="","",CADA_PROD!E2601)</f>
        <v/>
      </c>
      <c r="F2601" s="101" t="str">
        <f>IF(CADA_PROD!D2601="","",SUMIFS(MOVI_ENTR!I:I,MOVI_ENTR!D:D,D2601))</f>
        <v/>
      </c>
      <c r="G2601" s="101" t="str">
        <f>IF(CADA_PROD!C2601="","",SUMIFS(MOVI_SAID!H:H,MOVI_SAID!D:D,D2601))</f>
        <v/>
      </c>
      <c r="H2601" s="101" t="str">
        <f t="shared" si="58"/>
        <v/>
      </c>
      <c r="I2601" s="100" t="str">
        <f>IF(CADA_PROD!C2601="","",IFERROR(IF(H2601&lt;=0,"Sem estoque",IF(H2601/E2601&lt;0.25,"Quase sem estoque",IF(H2601/E2601&lt;1.2,"Estoque baixo",IF(H2601/E2601&lt;2,"Estoque moderado","Estoque confortável")))),""))</f>
        <v/>
      </c>
      <c r="J2601" s="102" t="str">
        <f>IF(CADA_PROD!C2601="","",SUMIFS(MOVI_ENTR!M:M,MOVI_ENTR!D:D,D2601))</f>
        <v/>
      </c>
      <c r="K2601" s="103" t="str">
        <f>IF(CADA_PROD!C2601="","",IFERROR($J2601/SUM($J$6:$J$1006),""))</f>
        <v/>
      </c>
      <c r="L2601" s="103" t="str">
        <f>IF(CADA_PROD!C2601="","",IFERROR(H2601/SUM($H$6:$H$1006)+P2601,""))</f>
        <v/>
      </c>
      <c r="M2601" s="102" t="str">
        <f>IF(CADA_PROD!$C2601="","",IFERROR(SUMIFS(MOVI_ENTR!M:M,MOVI_ENTR!D:D,D2601)/SUMIFS(MOVI_ENTR!I:I,MOVI_ENTR!D:D,D2601),0))</f>
        <v/>
      </c>
      <c r="N2601" s="104" t="str">
        <f>IF(CADA_PROD!C2601="","",G2601/E2601)</f>
        <v/>
      </c>
    </row>
    <row r="2602" spans="3:14">
      <c r="C2602" s="99" t="str">
        <f>IF(CADA_PROD!C2602="","",CADA_PROD!C2602)</f>
        <v/>
      </c>
      <c r="D2602" s="100" t="str">
        <f>IF(CADA_PROD!D2602="","",CADA_PROD!D2602)</f>
        <v/>
      </c>
      <c r="E2602" s="101" t="str">
        <f>IF(CADA_PROD!E2602="","",CADA_PROD!E2602)</f>
        <v/>
      </c>
      <c r="F2602" s="101" t="str">
        <f>IF(CADA_PROD!D2602="","",SUMIFS(MOVI_ENTR!I:I,MOVI_ENTR!D:D,D2602))</f>
        <v/>
      </c>
      <c r="G2602" s="101" t="str">
        <f>IF(CADA_PROD!C2602="","",SUMIFS(MOVI_SAID!H:H,MOVI_SAID!D:D,D2602))</f>
        <v/>
      </c>
      <c r="H2602" s="101" t="str">
        <f t="shared" si="58"/>
        <v/>
      </c>
      <c r="I2602" s="100" t="str">
        <f>IF(CADA_PROD!C2602="","",IFERROR(IF(H2602&lt;=0,"Sem estoque",IF(H2602/E2602&lt;0.25,"Quase sem estoque",IF(H2602/E2602&lt;1.2,"Estoque baixo",IF(H2602/E2602&lt;2,"Estoque moderado","Estoque confortável")))),""))</f>
        <v/>
      </c>
      <c r="J2602" s="102" t="str">
        <f>IF(CADA_PROD!C2602="","",SUMIFS(MOVI_ENTR!M:M,MOVI_ENTR!D:D,D2602))</f>
        <v/>
      </c>
      <c r="K2602" s="103" t="str">
        <f>IF(CADA_PROD!C2602="","",IFERROR($J2602/SUM($J$6:$J$1006),""))</f>
        <v/>
      </c>
      <c r="L2602" s="103" t="str">
        <f>IF(CADA_PROD!C2602="","",IFERROR(H2602/SUM($H$6:$H$1006)+P2602,""))</f>
        <v/>
      </c>
      <c r="M2602" s="102" t="str">
        <f>IF(CADA_PROD!$C2602="","",IFERROR(SUMIFS(MOVI_ENTR!M:M,MOVI_ENTR!D:D,D2602)/SUMIFS(MOVI_ENTR!I:I,MOVI_ENTR!D:D,D2602),0))</f>
        <v/>
      </c>
      <c r="N2602" s="104" t="str">
        <f>IF(CADA_PROD!C2602="","",G2602/E2602)</f>
        <v/>
      </c>
    </row>
    <row r="2603" spans="3:14">
      <c r="C2603" s="99" t="str">
        <f>IF(CADA_PROD!C2603="","",CADA_PROD!C2603)</f>
        <v/>
      </c>
      <c r="D2603" s="100" t="str">
        <f>IF(CADA_PROD!D2603="","",CADA_PROD!D2603)</f>
        <v/>
      </c>
      <c r="E2603" s="101" t="str">
        <f>IF(CADA_PROD!E2603="","",CADA_PROD!E2603)</f>
        <v/>
      </c>
      <c r="F2603" s="101" t="str">
        <f>IF(CADA_PROD!D2603="","",SUMIFS(MOVI_ENTR!I:I,MOVI_ENTR!D:D,D2603))</f>
        <v/>
      </c>
      <c r="G2603" s="101" t="str">
        <f>IF(CADA_PROD!C2603="","",SUMIFS(MOVI_SAID!H:H,MOVI_SAID!D:D,D2603))</f>
        <v/>
      </c>
      <c r="H2603" s="101" t="str">
        <f t="shared" ref="H2603:H2666" si="59">IFERROR(F2603-G2603,"")</f>
        <v/>
      </c>
      <c r="I2603" s="100" t="str">
        <f>IF(CADA_PROD!C2603="","",IFERROR(IF(H2603&lt;=0,"Sem estoque",IF(H2603/E2603&lt;0.25,"Quase sem estoque",IF(H2603/E2603&lt;1.2,"Estoque baixo",IF(H2603/E2603&lt;2,"Estoque moderado","Estoque confortável")))),""))</f>
        <v/>
      </c>
      <c r="J2603" s="102" t="str">
        <f>IF(CADA_PROD!C2603="","",SUMIFS(MOVI_ENTR!M:M,MOVI_ENTR!D:D,D2603))</f>
        <v/>
      </c>
      <c r="K2603" s="103" t="str">
        <f>IF(CADA_PROD!C2603="","",IFERROR($J2603/SUM($J$6:$J$1006),""))</f>
        <v/>
      </c>
      <c r="L2603" s="103" t="str">
        <f>IF(CADA_PROD!C2603="","",IFERROR(H2603/SUM($H$6:$H$1006)+P2603,""))</f>
        <v/>
      </c>
      <c r="M2603" s="102" t="str">
        <f>IF(CADA_PROD!$C2603="","",IFERROR(SUMIFS(MOVI_ENTR!M:M,MOVI_ENTR!D:D,D2603)/SUMIFS(MOVI_ENTR!I:I,MOVI_ENTR!D:D,D2603),0))</f>
        <v/>
      </c>
      <c r="N2603" s="104" t="str">
        <f>IF(CADA_PROD!C2603="","",G2603/E2603)</f>
        <v/>
      </c>
    </row>
    <row r="2604" spans="3:14">
      <c r="C2604" s="99" t="str">
        <f>IF(CADA_PROD!C2604="","",CADA_PROD!C2604)</f>
        <v/>
      </c>
      <c r="D2604" s="100" t="str">
        <f>IF(CADA_PROD!D2604="","",CADA_PROD!D2604)</f>
        <v/>
      </c>
      <c r="E2604" s="101" t="str">
        <f>IF(CADA_PROD!E2604="","",CADA_PROD!E2604)</f>
        <v/>
      </c>
      <c r="F2604" s="101" t="str">
        <f>IF(CADA_PROD!D2604="","",SUMIFS(MOVI_ENTR!I:I,MOVI_ENTR!D:D,D2604))</f>
        <v/>
      </c>
      <c r="G2604" s="101" t="str">
        <f>IF(CADA_PROD!C2604="","",SUMIFS(MOVI_SAID!H:H,MOVI_SAID!D:D,D2604))</f>
        <v/>
      </c>
      <c r="H2604" s="101" t="str">
        <f t="shared" si="59"/>
        <v/>
      </c>
      <c r="I2604" s="100" t="str">
        <f>IF(CADA_PROD!C2604="","",IFERROR(IF(H2604&lt;=0,"Sem estoque",IF(H2604/E2604&lt;0.25,"Quase sem estoque",IF(H2604/E2604&lt;1.2,"Estoque baixo",IF(H2604/E2604&lt;2,"Estoque moderado","Estoque confortável")))),""))</f>
        <v/>
      </c>
      <c r="J2604" s="102" t="str">
        <f>IF(CADA_PROD!C2604="","",SUMIFS(MOVI_ENTR!M:M,MOVI_ENTR!D:D,D2604))</f>
        <v/>
      </c>
      <c r="K2604" s="103" t="str">
        <f>IF(CADA_PROD!C2604="","",IFERROR($J2604/SUM($J$6:$J$1006),""))</f>
        <v/>
      </c>
      <c r="L2604" s="103" t="str">
        <f>IF(CADA_PROD!C2604="","",IFERROR(H2604/SUM($H$6:$H$1006)+P2604,""))</f>
        <v/>
      </c>
      <c r="M2604" s="102" t="str">
        <f>IF(CADA_PROD!$C2604="","",IFERROR(SUMIFS(MOVI_ENTR!M:M,MOVI_ENTR!D:D,D2604)/SUMIFS(MOVI_ENTR!I:I,MOVI_ENTR!D:D,D2604),0))</f>
        <v/>
      </c>
      <c r="N2604" s="104" t="str">
        <f>IF(CADA_PROD!C2604="","",G2604/E2604)</f>
        <v/>
      </c>
    </row>
    <row r="2605" spans="3:14">
      <c r="C2605" s="99" t="str">
        <f>IF(CADA_PROD!C2605="","",CADA_PROD!C2605)</f>
        <v/>
      </c>
      <c r="D2605" s="100" t="str">
        <f>IF(CADA_PROD!D2605="","",CADA_PROD!D2605)</f>
        <v/>
      </c>
      <c r="E2605" s="101" t="str">
        <f>IF(CADA_PROD!E2605="","",CADA_PROD!E2605)</f>
        <v/>
      </c>
      <c r="F2605" s="101" t="str">
        <f>IF(CADA_PROD!D2605="","",SUMIFS(MOVI_ENTR!I:I,MOVI_ENTR!D:D,D2605))</f>
        <v/>
      </c>
      <c r="G2605" s="101" t="str">
        <f>IF(CADA_PROD!C2605="","",SUMIFS(MOVI_SAID!H:H,MOVI_SAID!D:D,D2605))</f>
        <v/>
      </c>
      <c r="H2605" s="101" t="str">
        <f t="shared" si="59"/>
        <v/>
      </c>
      <c r="I2605" s="100" t="str">
        <f>IF(CADA_PROD!C2605="","",IFERROR(IF(H2605&lt;=0,"Sem estoque",IF(H2605/E2605&lt;0.25,"Quase sem estoque",IF(H2605/E2605&lt;1.2,"Estoque baixo",IF(H2605/E2605&lt;2,"Estoque moderado","Estoque confortável")))),""))</f>
        <v/>
      </c>
      <c r="J2605" s="102" t="str">
        <f>IF(CADA_PROD!C2605="","",SUMIFS(MOVI_ENTR!M:M,MOVI_ENTR!D:D,D2605))</f>
        <v/>
      </c>
      <c r="K2605" s="103" t="str">
        <f>IF(CADA_PROD!C2605="","",IFERROR($J2605/SUM($J$6:$J$1006),""))</f>
        <v/>
      </c>
      <c r="L2605" s="103" t="str">
        <f>IF(CADA_PROD!C2605="","",IFERROR(H2605/SUM($H$6:$H$1006)+P2605,""))</f>
        <v/>
      </c>
      <c r="M2605" s="102" t="str">
        <f>IF(CADA_PROD!$C2605="","",IFERROR(SUMIFS(MOVI_ENTR!M:M,MOVI_ENTR!D:D,D2605)/SUMIFS(MOVI_ENTR!I:I,MOVI_ENTR!D:D,D2605),0))</f>
        <v/>
      </c>
      <c r="N2605" s="104" t="str">
        <f>IF(CADA_PROD!C2605="","",G2605/E2605)</f>
        <v/>
      </c>
    </row>
    <row r="2606" spans="3:14">
      <c r="C2606" s="99" t="str">
        <f>IF(CADA_PROD!C2606="","",CADA_PROD!C2606)</f>
        <v/>
      </c>
      <c r="D2606" s="100" t="str">
        <f>IF(CADA_PROD!D2606="","",CADA_PROD!D2606)</f>
        <v/>
      </c>
      <c r="E2606" s="101" t="str">
        <f>IF(CADA_PROD!E2606="","",CADA_PROD!E2606)</f>
        <v/>
      </c>
      <c r="F2606" s="101" t="str">
        <f>IF(CADA_PROD!D2606="","",SUMIFS(MOVI_ENTR!I:I,MOVI_ENTR!D:D,D2606))</f>
        <v/>
      </c>
      <c r="G2606" s="101" t="str">
        <f>IF(CADA_PROD!C2606="","",SUMIFS(MOVI_SAID!H:H,MOVI_SAID!D:D,D2606))</f>
        <v/>
      </c>
      <c r="H2606" s="101" t="str">
        <f t="shared" si="59"/>
        <v/>
      </c>
      <c r="I2606" s="100" t="str">
        <f>IF(CADA_PROD!C2606="","",IFERROR(IF(H2606&lt;=0,"Sem estoque",IF(H2606/E2606&lt;0.25,"Quase sem estoque",IF(H2606/E2606&lt;1.2,"Estoque baixo",IF(H2606/E2606&lt;2,"Estoque moderado","Estoque confortável")))),""))</f>
        <v/>
      </c>
      <c r="J2606" s="102" t="str">
        <f>IF(CADA_PROD!C2606="","",SUMIFS(MOVI_ENTR!M:M,MOVI_ENTR!D:D,D2606))</f>
        <v/>
      </c>
      <c r="K2606" s="103" t="str">
        <f>IF(CADA_PROD!C2606="","",IFERROR($J2606/SUM($J$6:$J$1006),""))</f>
        <v/>
      </c>
      <c r="L2606" s="103" t="str">
        <f>IF(CADA_PROD!C2606="","",IFERROR(H2606/SUM($H$6:$H$1006)+P2606,""))</f>
        <v/>
      </c>
      <c r="M2606" s="102" t="str">
        <f>IF(CADA_PROD!$C2606="","",IFERROR(SUMIFS(MOVI_ENTR!M:M,MOVI_ENTR!D:D,D2606)/SUMIFS(MOVI_ENTR!I:I,MOVI_ENTR!D:D,D2606),0))</f>
        <v/>
      </c>
      <c r="N2606" s="104" t="str">
        <f>IF(CADA_PROD!C2606="","",G2606/E2606)</f>
        <v/>
      </c>
    </row>
    <row r="2607" spans="3:14">
      <c r="C2607" s="99" t="str">
        <f>IF(CADA_PROD!C2607="","",CADA_PROD!C2607)</f>
        <v/>
      </c>
      <c r="D2607" s="100" t="str">
        <f>IF(CADA_PROD!D2607="","",CADA_PROD!D2607)</f>
        <v/>
      </c>
      <c r="E2607" s="101" t="str">
        <f>IF(CADA_PROD!E2607="","",CADA_PROD!E2607)</f>
        <v/>
      </c>
      <c r="F2607" s="101" t="str">
        <f>IF(CADA_PROD!D2607="","",SUMIFS(MOVI_ENTR!I:I,MOVI_ENTR!D:D,D2607))</f>
        <v/>
      </c>
      <c r="G2607" s="101" t="str">
        <f>IF(CADA_PROD!C2607="","",SUMIFS(MOVI_SAID!H:H,MOVI_SAID!D:D,D2607))</f>
        <v/>
      </c>
      <c r="H2607" s="101" t="str">
        <f t="shared" si="59"/>
        <v/>
      </c>
      <c r="I2607" s="100" t="str">
        <f>IF(CADA_PROD!C2607="","",IFERROR(IF(H2607&lt;=0,"Sem estoque",IF(H2607/E2607&lt;0.25,"Quase sem estoque",IF(H2607/E2607&lt;1.2,"Estoque baixo",IF(H2607/E2607&lt;2,"Estoque moderado","Estoque confortável")))),""))</f>
        <v/>
      </c>
      <c r="J2607" s="102" t="str">
        <f>IF(CADA_PROD!C2607="","",SUMIFS(MOVI_ENTR!M:M,MOVI_ENTR!D:D,D2607))</f>
        <v/>
      </c>
      <c r="K2607" s="103" t="str">
        <f>IF(CADA_PROD!C2607="","",IFERROR($J2607/SUM($J$6:$J$1006),""))</f>
        <v/>
      </c>
      <c r="L2607" s="103" t="str">
        <f>IF(CADA_PROD!C2607="","",IFERROR(H2607/SUM($H$6:$H$1006)+P2607,""))</f>
        <v/>
      </c>
      <c r="M2607" s="102" t="str">
        <f>IF(CADA_PROD!$C2607="","",IFERROR(SUMIFS(MOVI_ENTR!M:M,MOVI_ENTR!D:D,D2607)/SUMIFS(MOVI_ENTR!I:I,MOVI_ENTR!D:D,D2607),0))</f>
        <v/>
      </c>
      <c r="N2607" s="104" t="str">
        <f>IF(CADA_PROD!C2607="","",G2607/E2607)</f>
        <v/>
      </c>
    </row>
    <row r="2608" spans="3:14">
      <c r="C2608" s="99" t="str">
        <f>IF(CADA_PROD!C2608="","",CADA_PROD!C2608)</f>
        <v/>
      </c>
      <c r="D2608" s="100" t="str">
        <f>IF(CADA_PROD!D2608="","",CADA_PROD!D2608)</f>
        <v/>
      </c>
      <c r="E2608" s="101" t="str">
        <f>IF(CADA_PROD!E2608="","",CADA_PROD!E2608)</f>
        <v/>
      </c>
      <c r="F2608" s="101" t="str">
        <f>IF(CADA_PROD!D2608="","",SUMIFS(MOVI_ENTR!I:I,MOVI_ENTR!D:D,D2608))</f>
        <v/>
      </c>
      <c r="G2608" s="101" t="str">
        <f>IF(CADA_PROD!C2608="","",SUMIFS(MOVI_SAID!H:H,MOVI_SAID!D:D,D2608))</f>
        <v/>
      </c>
      <c r="H2608" s="101" t="str">
        <f t="shared" si="59"/>
        <v/>
      </c>
      <c r="I2608" s="100" t="str">
        <f>IF(CADA_PROD!C2608="","",IFERROR(IF(H2608&lt;=0,"Sem estoque",IF(H2608/E2608&lt;0.25,"Quase sem estoque",IF(H2608/E2608&lt;1.2,"Estoque baixo",IF(H2608/E2608&lt;2,"Estoque moderado","Estoque confortável")))),""))</f>
        <v/>
      </c>
      <c r="J2608" s="102" t="str">
        <f>IF(CADA_PROD!C2608="","",SUMIFS(MOVI_ENTR!M:M,MOVI_ENTR!D:D,D2608))</f>
        <v/>
      </c>
      <c r="K2608" s="103" t="str">
        <f>IF(CADA_PROD!C2608="","",IFERROR($J2608/SUM($J$6:$J$1006),""))</f>
        <v/>
      </c>
      <c r="L2608" s="103" t="str">
        <f>IF(CADA_PROD!C2608="","",IFERROR(H2608/SUM($H$6:$H$1006)+P2608,""))</f>
        <v/>
      </c>
      <c r="M2608" s="102" t="str">
        <f>IF(CADA_PROD!$C2608="","",IFERROR(SUMIFS(MOVI_ENTR!M:M,MOVI_ENTR!D:D,D2608)/SUMIFS(MOVI_ENTR!I:I,MOVI_ENTR!D:D,D2608),0))</f>
        <v/>
      </c>
      <c r="N2608" s="104" t="str">
        <f>IF(CADA_PROD!C2608="","",G2608/E2608)</f>
        <v/>
      </c>
    </row>
    <row r="2609" spans="3:14">
      <c r="C2609" s="99" t="str">
        <f>IF(CADA_PROD!C2609="","",CADA_PROD!C2609)</f>
        <v/>
      </c>
      <c r="D2609" s="100" t="str">
        <f>IF(CADA_PROD!D2609="","",CADA_PROD!D2609)</f>
        <v/>
      </c>
      <c r="E2609" s="101" t="str">
        <f>IF(CADA_PROD!E2609="","",CADA_PROD!E2609)</f>
        <v/>
      </c>
      <c r="F2609" s="101" t="str">
        <f>IF(CADA_PROD!D2609="","",SUMIFS(MOVI_ENTR!I:I,MOVI_ENTR!D:D,D2609))</f>
        <v/>
      </c>
      <c r="G2609" s="101" t="str">
        <f>IF(CADA_PROD!C2609="","",SUMIFS(MOVI_SAID!H:H,MOVI_SAID!D:D,D2609))</f>
        <v/>
      </c>
      <c r="H2609" s="101" t="str">
        <f t="shared" si="59"/>
        <v/>
      </c>
      <c r="I2609" s="100" t="str">
        <f>IF(CADA_PROD!C2609="","",IFERROR(IF(H2609&lt;=0,"Sem estoque",IF(H2609/E2609&lt;0.25,"Quase sem estoque",IF(H2609/E2609&lt;1.2,"Estoque baixo",IF(H2609/E2609&lt;2,"Estoque moderado","Estoque confortável")))),""))</f>
        <v/>
      </c>
      <c r="J2609" s="102" t="str">
        <f>IF(CADA_PROD!C2609="","",SUMIFS(MOVI_ENTR!M:M,MOVI_ENTR!D:D,D2609))</f>
        <v/>
      </c>
      <c r="K2609" s="103" t="str">
        <f>IF(CADA_PROD!C2609="","",IFERROR($J2609/SUM($J$6:$J$1006),""))</f>
        <v/>
      </c>
      <c r="L2609" s="103" t="str">
        <f>IF(CADA_PROD!C2609="","",IFERROR(H2609/SUM($H$6:$H$1006)+P2609,""))</f>
        <v/>
      </c>
      <c r="M2609" s="102" t="str">
        <f>IF(CADA_PROD!$C2609="","",IFERROR(SUMIFS(MOVI_ENTR!M:M,MOVI_ENTR!D:D,D2609)/SUMIFS(MOVI_ENTR!I:I,MOVI_ENTR!D:D,D2609),0))</f>
        <v/>
      </c>
      <c r="N2609" s="104" t="str">
        <f>IF(CADA_PROD!C2609="","",G2609/E2609)</f>
        <v/>
      </c>
    </row>
    <row r="2610" spans="3:14">
      <c r="C2610" s="99" t="str">
        <f>IF(CADA_PROD!C2610="","",CADA_PROD!C2610)</f>
        <v/>
      </c>
      <c r="D2610" s="100" t="str">
        <f>IF(CADA_PROD!D2610="","",CADA_PROD!D2610)</f>
        <v/>
      </c>
      <c r="E2610" s="101" t="str">
        <f>IF(CADA_PROD!E2610="","",CADA_PROD!E2610)</f>
        <v/>
      </c>
      <c r="F2610" s="101" t="str">
        <f>IF(CADA_PROD!D2610="","",SUMIFS(MOVI_ENTR!I:I,MOVI_ENTR!D:D,D2610))</f>
        <v/>
      </c>
      <c r="G2610" s="101" t="str">
        <f>IF(CADA_PROD!C2610="","",SUMIFS(MOVI_SAID!H:H,MOVI_SAID!D:D,D2610))</f>
        <v/>
      </c>
      <c r="H2610" s="101" t="str">
        <f t="shared" si="59"/>
        <v/>
      </c>
      <c r="I2610" s="100" t="str">
        <f>IF(CADA_PROD!C2610="","",IFERROR(IF(H2610&lt;=0,"Sem estoque",IF(H2610/E2610&lt;0.25,"Quase sem estoque",IF(H2610/E2610&lt;1.2,"Estoque baixo",IF(H2610/E2610&lt;2,"Estoque moderado","Estoque confortável")))),""))</f>
        <v/>
      </c>
      <c r="J2610" s="102" t="str">
        <f>IF(CADA_PROD!C2610="","",SUMIFS(MOVI_ENTR!M:M,MOVI_ENTR!D:D,D2610))</f>
        <v/>
      </c>
      <c r="K2610" s="103" t="str">
        <f>IF(CADA_PROD!C2610="","",IFERROR($J2610/SUM($J$6:$J$1006),""))</f>
        <v/>
      </c>
      <c r="L2610" s="103" t="str">
        <f>IF(CADA_PROD!C2610="","",IFERROR(H2610/SUM($H$6:$H$1006)+P2610,""))</f>
        <v/>
      </c>
      <c r="M2610" s="102" t="str">
        <f>IF(CADA_PROD!$C2610="","",IFERROR(SUMIFS(MOVI_ENTR!M:M,MOVI_ENTR!D:D,D2610)/SUMIFS(MOVI_ENTR!I:I,MOVI_ENTR!D:D,D2610),0))</f>
        <v/>
      </c>
      <c r="N2610" s="104" t="str">
        <f>IF(CADA_PROD!C2610="","",G2610/E2610)</f>
        <v/>
      </c>
    </row>
    <row r="2611" spans="3:14">
      <c r="C2611" s="99" t="str">
        <f>IF(CADA_PROD!C2611="","",CADA_PROD!C2611)</f>
        <v/>
      </c>
      <c r="D2611" s="100" t="str">
        <f>IF(CADA_PROD!D2611="","",CADA_PROD!D2611)</f>
        <v/>
      </c>
      <c r="E2611" s="101" t="str">
        <f>IF(CADA_PROD!E2611="","",CADA_PROD!E2611)</f>
        <v/>
      </c>
      <c r="F2611" s="101" t="str">
        <f>IF(CADA_PROD!D2611="","",SUMIFS(MOVI_ENTR!I:I,MOVI_ENTR!D:D,D2611))</f>
        <v/>
      </c>
      <c r="G2611" s="101" t="str">
        <f>IF(CADA_PROD!C2611="","",SUMIFS(MOVI_SAID!H:H,MOVI_SAID!D:D,D2611))</f>
        <v/>
      </c>
      <c r="H2611" s="101" t="str">
        <f t="shared" si="59"/>
        <v/>
      </c>
      <c r="I2611" s="100" t="str">
        <f>IF(CADA_PROD!C2611="","",IFERROR(IF(H2611&lt;=0,"Sem estoque",IF(H2611/E2611&lt;0.25,"Quase sem estoque",IF(H2611/E2611&lt;1.2,"Estoque baixo",IF(H2611/E2611&lt;2,"Estoque moderado","Estoque confortável")))),""))</f>
        <v/>
      </c>
      <c r="J2611" s="102" t="str">
        <f>IF(CADA_PROD!C2611="","",SUMIFS(MOVI_ENTR!M:M,MOVI_ENTR!D:D,D2611))</f>
        <v/>
      </c>
      <c r="K2611" s="103" t="str">
        <f>IF(CADA_PROD!C2611="","",IFERROR($J2611/SUM($J$6:$J$1006),""))</f>
        <v/>
      </c>
      <c r="L2611" s="103" t="str">
        <f>IF(CADA_PROD!C2611="","",IFERROR(H2611/SUM($H$6:$H$1006)+P2611,""))</f>
        <v/>
      </c>
      <c r="M2611" s="102" t="str">
        <f>IF(CADA_PROD!$C2611="","",IFERROR(SUMIFS(MOVI_ENTR!M:M,MOVI_ENTR!D:D,D2611)/SUMIFS(MOVI_ENTR!I:I,MOVI_ENTR!D:D,D2611),0))</f>
        <v/>
      </c>
      <c r="N2611" s="104" t="str">
        <f>IF(CADA_PROD!C2611="","",G2611/E2611)</f>
        <v/>
      </c>
    </row>
    <row r="2612" spans="3:14">
      <c r="C2612" s="99" t="str">
        <f>IF(CADA_PROD!C2612="","",CADA_PROD!C2612)</f>
        <v/>
      </c>
      <c r="D2612" s="100" t="str">
        <f>IF(CADA_PROD!D2612="","",CADA_PROD!D2612)</f>
        <v/>
      </c>
      <c r="E2612" s="101" t="str">
        <f>IF(CADA_PROD!E2612="","",CADA_PROD!E2612)</f>
        <v/>
      </c>
      <c r="F2612" s="101" t="str">
        <f>IF(CADA_PROD!D2612="","",SUMIFS(MOVI_ENTR!I:I,MOVI_ENTR!D:D,D2612))</f>
        <v/>
      </c>
      <c r="G2612" s="101" t="str">
        <f>IF(CADA_PROD!C2612="","",SUMIFS(MOVI_SAID!H:H,MOVI_SAID!D:D,D2612))</f>
        <v/>
      </c>
      <c r="H2612" s="101" t="str">
        <f t="shared" si="59"/>
        <v/>
      </c>
      <c r="I2612" s="100" t="str">
        <f>IF(CADA_PROD!C2612="","",IFERROR(IF(H2612&lt;=0,"Sem estoque",IF(H2612/E2612&lt;0.25,"Quase sem estoque",IF(H2612/E2612&lt;1.2,"Estoque baixo",IF(H2612/E2612&lt;2,"Estoque moderado","Estoque confortável")))),""))</f>
        <v/>
      </c>
      <c r="J2612" s="102" t="str">
        <f>IF(CADA_PROD!C2612="","",SUMIFS(MOVI_ENTR!M:M,MOVI_ENTR!D:D,D2612))</f>
        <v/>
      </c>
      <c r="K2612" s="103" t="str">
        <f>IF(CADA_PROD!C2612="","",IFERROR($J2612/SUM($J$6:$J$1006),""))</f>
        <v/>
      </c>
      <c r="L2612" s="103" t="str">
        <f>IF(CADA_PROD!C2612="","",IFERROR(H2612/SUM($H$6:$H$1006)+P2612,""))</f>
        <v/>
      </c>
      <c r="M2612" s="102" t="str">
        <f>IF(CADA_PROD!$C2612="","",IFERROR(SUMIFS(MOVI_ENTR!M:M,MOVI_ENTR!D:D,D2612)/SUMIFS(MOVI_ENTR!I:I,MOVI_ENTR!D:D,D2612),0))</f>
        <v/>
      </c>
      <c r="N2612" s="104" t="str">
        <f>IF(CADA_PROD!C2612="","",G2612/E2612)</f>
        <v/>
      </c>
    </row>
    <row r="2613" spans="3:14">
      <c r="C2613" s="99" t="str">
        <f>IF(CADA_PROD!C2613="","",CADA_PROD!C2613)</f>
        <v/>
      </c>
      <c r="D2613" s="100" t="str">
        <f>IF(CADA_PROD!D2613="","",CADA_PROD!D2613)</f>
        <v/>
      </c>
      <c r="E2613" s="101" t="str">
        <f>IF(CADA_PROD!E2613="","",CADA_PROD!E2613)</f>
        <v/>
      </c>
      <c r="F2613" s="101" t="str">
        <f>IF(CADA_PROD!D2613="","",SUMIFS(MOVI_ENTR!I:I,MOVI_ENTR!D:D,D2613))</f>
        <v/>
      </c>
      <c r="G2613" s="101" t="str">
        <f>IF(CADA_PROD!C2613="","",SUMIFS(MOVI_SAID!H:H,MOVI_SAID!D:D,D2613))</f>
        <v/>
      </c>
      <c r="H2613" s="101" t="str">
        <f t="shared" si="59"/>
        <v/>
      </c>
      <c r="I2613" s="100" t="str">
        <f>IF(CADA_PROD!C2613="","",IFERROR(IF(H2613&lt;=0,"Sem estoque",IF(H2613/E2613&lt;0.25,"Quase sem estoque",IF(H2613/E2613&lt;1.2,"Estoque baixo",IF(H2613/E2613&lt;2,"Estoque moderado","Estoque confortável")))),""))</f>
        <v/>
      </c>
      <c r="J2613" s="102" t="str">
        <f>IF(CADA_PROD!C2613="","",SUMIFS(MOVI_ENTR!M:M,MOVI_ENTR!D:D,D2613))</f>
        <v/>
      </c>
      <c r="K2613" s="103" t="str">
        <f>IF(CADA_PROD!C2613="","",IFERROR($J2613/SUM($J$6:$J$1006),""))</f>
        <v/>
      </c>
      <c r="L2613" s="103" t="str">
        <f>IF(CADA_PROD!C2613="","",IFERROR(H2613/SUM($H$6:$H$1006)+P2613,""))</f>
        <v/>
      </c>
      <c r="M2613" s="102" t="str">
        <f>IF(CADA_PROD!$C2613="","",IFERROR(SUMIFS(MOVI_ENTR!M:M,MOVI_ENTR!D:D,D2613)/SUMIFS(MOVI_ENTR!I:I,MOVI_ENTR!D:D,D2613),0))</f>
        <v/>
      </c>
      <c r="N2613" s="104" t="str">
        <f>IF(CADA_PROD!C2613="","",G2613/E2613)</f>
        <v/>
      </c>
    </row>
    <row r="2614" spans="3:14">
      <c r="C2614" s="99" t="str">
        <f>IF(CADA_PROD!C2614="","",CADA_PROD!C2614)</f>
        <v/>
      </c>
      <c r="D2614" s="100" t="str">
        <f>IF(CADA_PROD!D2614="","",CADA_PROD!D2614)</f>
        <v/>
      </c>
      <c r="E2614" s="101" t="str">
        <f>IF(CADA_PROD!E2614="","",CADA_PROD!E2614)</f>
        <v/>
      </c>
      <c r="F2614" s="101" t="str">
        <f>IF(CADA_PROD!D2614="","",SUMIFS(MOVI_ENTR!I:I,MOVI_ENTR!D:D,D2614))</f>
        <v/>
      </c>
      <c r="G2614" s="101" t="str">
        <f>IF(CADA_PROD!C2614="","",SUMIFS(MOVI_SAID!H:H,MOVI_SAID!D:D,D2614))</f>
        <v/>
      </c>
      <c r="H2614" s="101" t="str">
        <f t="shared" si="59"/>
        <v/>
      </c>
      <c r="I2614" s="100" t="str">
        <f>IF(CADA_PROD!C2614="","",IFERROR(IF(H2614&lt;=0,"Sem estoque",IF(H2614/E2614&lt;0.25,"Quase sem estoque",IF(H2614/E2614&lt;1.2,"Estoque baixo",IF(H2614/E2614&lt;2,"Estoque moderado","Estoque confortável")))),""))</f>
        <v/>
      </c>
      <c r="J2614" s="102" t="str">
        <f>IF(CADA_PROD!C2614="","",SUMIFS(MOVI_ENTR!M:M,MOVI_ENTR!D:D,D2614))</f>
        <v/>
      </c>
      <c r="K2614" s="103" t="str">
        <f>IF(CADA_PROD!C2614="","",IFERROR($J2614/SUM($J$6:$J$1006),""))</f>
        <v/>
      </c>
      <c r="L2614" s="103" t="str">
        <f>IF(CADA_PROD!C2614="","",IFERROR(H2614/SUM($H$6:$H$1006)+P2614,""))</f>
        <v/>
      </c>
      <c r="M2614" s="102" t="str">
        <f>IF(CADA_PROD!$C2614="","",IFERROR(SUMIFS(MOVI_ENTR!M:M,MOVI_ENTR!D:D,D2614)/SUMIFS(MOVI_ENTR!I:I,MOVI_ENTR!D:D,D2614),0))</f>
        <v/>
      </c>
      <c r="N2614" s="104" t="str">
        <f>IF(CADA_PROD!C2614="","",G2614/E2614)</f>
        <v/>
      </c>
    </row>
    <row r="2615" spans="3:14">
      <c r="C2615" s="99" t="str">
        <f>IF(CADA_PROD!C2615="","",CADA_PROD!C2615)</f>
        <v/>
      </c>
      <c r="D2615" s="100" t="str">
        <f>IF(CADA_PROD!D2615="","",CADA_PROD!D2615)</f>
        <v/>
      </c>
      <c r="E2615" s="101" t="str">
        <f>IF(CADA_PROD!E2615="","",CADA_PROD!E2615)</f>
        <v/>
      </c>
      <c r="F2615" s="101" t="str">
        <f>IF(CADA_PROD!D2615="","",SUMIFS(MOVI_ENTR!I:I,MOVI_ENTR!D:D,D2615))</f>
        <v/>
      </c>
      <c r="G2615" s="101" t="str">
        <f>IF(CADA_PROD!C2615="","",SUMIFS(MOVI_SAID!H:H,MOVI_SAID!D:D,D2615))</f>
        <v/>
      </c>
      <c r="H2615" s="101" t="str">
        <f t="shared" si="59"/>
        <v/>
      </c>
      <c r="I2615" s="100" t="str">
        <f>IF(CADA_PROD!C2615="","",IFERROR(IF(H2615&lt;=0,"Sem estoque",IF(H2615/E2615&lt;0.25,"Quase sem estoque",IF(H2615/E2615&lt;1.2,"Estoque baixo",IF(H2615/E2615&lt;2,"Estoque moderado","Estoque confortável")))),""))</f>
        <v/>
      </c>
      <c r="J2615" s="102" t="str">
        <f>IF(CADA_PROD!C2615="","",SUMIFS(MOVI_ENTR!M:M,MOVI_ENTR!D:D,D2615))</f>
        <v/>
      </c>
      <c r="K2615" s="103" t="str">
        <f>IF(CADA_PROD!C2615="","",IFERROR($J2615/SUM($J$6:$J$1006),""))</f>
        <v/>
      </c>
      <c r="L2615" s="103" t="str">
        <f>IF(CADA_PROD!C2615="","",IFERROR(H2615/SUM($H$6:$H$1006)+P2615,""))</f>
        <v/>
      </c>
      <c r="M2615" s="102" t="str">
        <f>IF(CADA_PROD!$C2615="","",IFERROR(SUMIFS(MOVI_ENTR!M:M,MOVI_ENTR!D:D,D2615)/SUMIFS(MOVI_ENTR!I:I,MOVI_ENTR!D:D,D2615),0))</f>
        <v/>
      </c>
      <c r="N2615" s="104" t="str">
        <f>IF(CADA_PROD!C2615="","",G2615/E2615)</f>
        <v/>
      </c>
    </row>
    <row r="2616" spans="3:14">
      <c r="C2616" s="99" t="str">
        <f>IF(CADA_PROD!C2616="","",CADA_PROD!C2616)</f>
        <v/>
      </c>
      <c r="D2616" s="100" t="str">
        <f>IF(CADA_PROD!D2616="","",CADA_PROD!D2616)</f>
        <v/>
      </c>
      <c r="E2616" s="101" t="str">
        <f>IF(CADA_PROD!E2616="","",CADA_PROD!E2616)</f>
        <v/>
      </c>
      <c r="F2616" s="101" t="str">
        <f>IF(CADA_PROD!D2616="","",SUMIFS(MOVI_ENTR!I:I,MOVI_ENTR!D:D,D2616))</f>
        <v/>
      </c>
      <c r="G2616" s="101" t="str">
        <f>IF(CADA_PROD!C2616="","",SUMIFS(MOVI_SAID!H:H,MOVI_SAID!D:D,D2616))</f>
        <v/>
      </c>
      <c r="H2616" s="101" t="str">
        <f t="shared" si="59"/>
        <v/>
      </c>
      <c r="I2616" s="100" t="str">
        <f>IF(CADA_PROD!C2616="","",IFERROR(IF(H2616&lt;=0,"Sem estoque",IF(H2616/E2616&lt;0.25,"Quase sem estoque",IF(H2616/E2616&lt;1.2,"Estoque baixo",IF(H2616/E2616&lt;2,"Estoque moderado","Estoque confortável")))),""))</f>
        <v/>
      </c>
      <c r="J2616" s="102" t="str">
        <f>IF(CADA_PROD!C2616="","",SUMIFS(MOVI_ENTR!M:M,MOVI_ENTR!D:D,D2616))</f>
        <v/>
      </c>
      <c r="K2616" s="103" t="str">
        <f>IF(CADA_PROD!C2616="","",IFERROR($J2616/SUM($J$6:$J$1006),""))</f>
        <v/>
      </c>
      <c r="L2616" s="103" t="str">
        <f>IF(CADA_PROD!C2616="","",IFERROR(H2616/SUM($H$6:$H$1006)+P2616,""))</f>
        <v/>
      </c>
      <c r="M2616" s="102" t="str">
        <f>IF(CADA_PROD!$C2616="","",IFERROR(SUMIFS(MOVI_ENTR!M:M,MOVI_ENTR!D:D,D2616)/SUMIFS(MOVI_ENTR!I:I,MOVI_ENTR!D:D,D2616),0))</f>
        <v/>
      </c>
      <c r="N2616" s="104" t="str">
        <f>IF(CADA_PROD!C2616="","",G2616/E2616)</f>
        <v/>
      </c>
    </row>
    <row r="2617" spans="3:14">
      <c r="C2617" s="99" t="str">
        <f>IF(CADA_PROD!C2617="","",CADA_PROD!C2617)</f>
        <v/>
      </c>
      <c r="D2617" s="100" t="str">
        <f>IF(CADA_PROD!D2617="","",CADA_PROD!D2617)</f>
        <v/>
      </c>
      <c r="E2617" s="101" t="str">
        <f>IF(CADA_PROD!E2617="","",CADA_PROD!E2617)</f>
        <v/>
      </c>
      <c r="F2617" s="101" t="str">
        <f>IF(CADA_PROD!D2617="","",SUMIFS(MOVI_ENTR!I:I,MOVI_ENTR!D:D,D2617))</f>
        <v/>
      </c>
      <c r="G2617" s="101" t="str">
        <f>IF(CADA_PROD!C2617="","",SUMIFS(MOVI_SAID!H:H,MOVI_SAID!D:D,D2617))</f>
        <v/>
      </c>
      <c r="H2617" s="101" t="str">
        <f t="shared" si="59"/>
        <v/>
      </c>
      <c r="I2617" s="100" t="str">
        <f>IF(CADA_PROD!C2617="","",IFERROR(IF(H2617&lt;=0,"Sem estoque",IF(H2617/E2617&lt;0.25,"Quase sem estoque",IF(H2617/E2617&lt;1.2,"Estoque baixo",IF(H2617/E2617&lt;2,"Estoque moderado","Estoque confortável")))),""))</f>
        <v/>
      </c>
      <c r="J2617" s="102" t="str">
        <f>IF(CADA_PROD!C2617="","",SUMIFS(MOVI_ENTR!M:M,MOVI_ENTR!D:D,D2617))</f>
        <v/>
      </c>
      <c r="K2617" s="103" t="str">
        <f>IF(CADA_PROD!C2617="","",IFERROR($J2617/SUM($J$6:$J$1006),""))</f>
        <v/>
      </c>
      <c r="L2617" s="103" t="str">
        <f>IF(CADA_PROD!C2617="","",IFERROR(H2617/SUM($H$6:$H$1006)+P2617,""))</f>
        <v/>
      </c>
      <c r="M2617" s="102" t="str">
        <f>IF(CADA_PROD!$C2617="","",IFERROR(SUMIFS(MOVI_ENTR!M:M,MOVI_ENTR!D:D,D2617)/SUMIFS(MOVI_ENTR!I:I,MOVI_ENTR!D:D,D2617),0))</f>
        <v/>
      </c>
      <c r="N2617" s="104" t="str">
        <f>IF(CADA_PROD!C2617="","",G2617/E2617)</f>
        <v/>
      </c>
    </row>
    <row r="2618" spans="3:14">
      <c r="C2618" s="99" t="str">
        <f>IF(CADA_PROD!C2618="","",CADA_PROD!C2618)</f>
        <v/>
      </c>
      <c r="D2618" s="100" t="str">
        <f>IF(CADA_PROD!D2618="","",CADA_PROD!D2618)</f>
        <v/>
      </c>
      <c r="E2618" s="101" t="str">
        <f>IF(CADA_PROD!E2618="","",CADA_PROD!E2618)</f>
        <v/>
      </c>
      <c r="F2618" s="101" t="str">
        <f>IF(CADA_PROD!D2618="","",SUMIFS(MOVI_ENTR!I:I,MOVI_ENTR!D:D,D2618))</f>
        <v/>
      </c>
      <c r="G2618" s="101" t="str">
        <f>IF(CADA_PROD!C2618="","",SUMIFS(MOVI_SAID!H:H,MOVI_SAID!D:D,D2618))</f>
        <v/>
      </c>
      <c r="H2618" s="101" t="str">
        <f t="shared" si="59"/>
        <v/>
      </c>
      <c r="I2618" s="100" t="str">
        <f>IF(CADA_PROD!C2618="","",IFERROR(IF(H2618&lt;=0,"Sem estoque",IF(H2618/E2618&lt;0.25,"Quase sem estoque",IF(H2618/E2618&lt;1.2,"Estoque baixo",IF(H2618/E2618&lt;2,"Estoque moderado","Estoque confortável")))),""))</f>
        <v/>
      </c>
      <c r="J2618" s="102" t="str">
        <f>IF(CADA_PROD!C2618="","",SUMIFS(MOVI_ENTR!M:M,MOVI_ENTR!D:D,D2618))</f>
        <v/>
      </c>
      <c r="K2618" s="103" t="str">
        <f>IF(CADA_PROD!C2618="","",IFERROR($J2618/SUM($J$6:$J$1006),""))</f>
        <v/>
      </c>
      <c r="L2618" s="103" t="str">
        <f>IF(CADA_PROD!C2618="","",IFERROR(H2618/SUM($H$6:$H$1006)+P2618,""))</f>
        <v/>
      </c>
      <c r="M2618" s="102" t="str">
        <f>IF(CADA_PROD!$C2618="","",IFERROR(SUMIFS(MOVI_ENTR!M:M,MOVI_ENTR!D:D,D2618)/SUMIFS(MOVI_ENTR!I:I,MOVI_ENTR!D:D,D2618),0))</f>
        <v/>
      </c>
      <c r="N2618" s="104" t="str">
        <f>IF(CADA_PROD!C2618="","",G2618/E2618)</f>
        <v/>
      </c>
    </row>
    <row r="2619" spans="3:14">
      <c r="C2619" s="99" t="str">
        <f>IF(CADA_PROD!C2619="","",CADA_PROD!C2619)</f>
        <v/>
      </c>
      <c r="D2619" s="100" t="str">
        <f>IF(CADA_PROD!D2619="","",CADA_PROD!D2619)</f>
        <v/>
      </c>
      <c r="E2619" s="101" t="str">
        <f>IF(CADA_PROD!E2619="","",CADA_PROD!E2619)</f>
        <v/>
      </c>
      <c r="F2619" s="101" t="str">
        <f>IF(CADA_PROD!D2619="","",SUMIFS(MOVI_ENTR!I:I,MOVI_ENTR!D:D,D2619))</f>
        <v/>
      </c>
      <c r="G2619" s="101" t="str">
        <f>IF(CADA_PROD!C2619="","",SUMIFS(MOVI_SAID!H:H,MOVI_SAID!D:D,D2619))</f>
        <v/>
      </c>
      <c r="H2619" s="101" t="str">
        <f t="shared" si="59"/>
        <v/>
      </c>
      <c r="I2619" s="100" t="str">
        <f>IF(CADA_PROD!C2619="","",IFERROR(IF(H2619&lt;=0,"Sem estoque",IF(H2619/E2619&lt;0.25,"Quase sem estoque",IF(H2619/E2619&lt;1.2,"Estoque baixo",IF(H2619/E2619&lt;2,"Estoque moderado","Estoque confortável")))),""))</f>
        <v/>
      </c>
      <c r="J2619" s="102" t="str">
        <f>IF(CADA_PROD!C2619="","",SUMIFS(MOVI_ENTR!M:M,MOVI_ENTR!D:D,D2619))</f>
        <v/>
      </c>
      <c r="K2619" s="103" t="str">
        <f>IF(CADA_PROD!C2619="","",IFERROR($J2619/SUM($J$6:$J$1006),""))</f>
        <v/>
      </c>
      <c r="L2619" s="103" t="str">
        <f>IF(CADA_PROD!C2619="","",IFERROR(H2619/SUM($H$6:$H$1006)+P2619,""))</f>
        <v/>
      </c>
      <c r="M2619" s="102" t="str">
        <f>IF(CADA_PROD!$C2619="","",IFERROR(SUMIFS(MOVI_ENTR!M:M,MOVI_ENTR!D:D,D2619)/SUMIFS(MOVI_ENTR!I:I,MOVI_ENTR!D:D,D2619),0))</f>
        <v/>
      </c>
      <c r="N2619" s="104" t="str">
        <f>IF(CADA_PROD!C2619="","",G2619/E2619)</f>
        <v/>
      </c>
    </row>
    <row r="2620" spans="3:14">
      <c r="C2620" s="99" t="str">
        <f>IF(CADA_PROD!C2620="","",CADA_PROD!C2620)</f>
        <v/>
      </c>
      <c r="D2620" s="100" t="str">
        <f>IF(CADA_PROD!D2620="","",CADA_PROD!D2620)</f>
        <v/>
      </c>
      <c r="E2620" s="101" t="str">
        <f>IF(CADA_PROD!E2620="","",CADA_PROD!E2620)</f>
        <v/>
      </c>
      <c r="F2620" s="101" t="str">
        <f>IF(CADA_PROD!D2620="","",SUMIFS(MOVI_ENTR!I:I,MOVI_ENTR!D:D,D2620))</f>
        <v/>
      </c>
      <c r="G2620" s="101" t="str">
        <f>IF(CADA_PROD!C2620="","",SUMIFS(MOVI_SAID!H:H,MOVI_SAID!D:D,D2620))</f>
        <v/>
      </c>
      <c r="H2620" s="101" t="str">
        <f t="shared" si="59"/>
        <v/>
      </c>
      <c r="I2620" s="100" t="str">
        <f>IF(CADA_PROD!C2620="","",IFERROR(IF(H2620&lt;=0,"Sem estoque",IF(H2620/E2620&lt;0.25,"Quase sem estoque",IF(H2620/E2620&lt;1.2,"Estoque baixo",IF(H2620/E2620&lt;2,"Estoque moderado","Estoque confortável")))),""))</f>
        <v/>
      </c>
      <c r="J2620" s="102" t="str">
        <f>IF(CADA_PROD!C2620="","",SUMIFS(MOVI_ENTR!M:M,MOVI_ENTR!D:D,D2620))</f>
        <v/>
      </c>
      <c r="K2620" s="103" t="str">
        <f>IF(CADA_PROD!C2620="","",IFERROR($J2620/SUM($J$6:$J$1006),""))</f>
        <v/>
      </c>
      <c r="L2620" s="103" t="str">
        <f>IF(CADA_PROD!C2620="","",IFERROR(H2620/SUM($H$6:$H$1006)+P2620,""))</f>
        <v/>
      </c>
      <c r="M2620" s="102" t="str">
        <f>IF(CADA_PROD!$C2620="","",IFERROR(SUMIFS(MOVI_ENTR!M:M,MOVI_ENTR!D:D,D2620)/SUMIFS(MOVI_ENTR!I:I,MOVI_ENTR!D:D,D2620),0))</f>
        <v/>
      </c>
      <c r="N2620" s="104" t="str">
        <f>IF(CADA_PROD!C2620="","",G2620/E2620)</f>
        <v/>
      </c>
    </row>
    <row r="2621" spans="3:14">
      <c r="C2621" s="99" t="str">
        <f>IF(CADA_PROD!C2621="","",CADA_PROD!C2621)</f>
        <v/>
      </c>
      <c r="D2621" s="100" t="str">
        <f>IF(CADA_PROD!D2621="","",CADA_PROD!D2621)</f>
        <v/>
      </c>
      <c r="E2621" s="101" t="str">
        <f>IF(CADA_PROD!E2621="","",CADA_PROD!E2621)</f>
        <v/>
      </c>
      <c r="F2621" s="101" t="str">
        <f>IF(CADA_PROD!D2621="","",SUMIFS(MOVI_ENTR!I:I,MOVI_ENTR!D:D,D2621))</f>
        <v/>
      </c>
      <c r="G2621" s="101" t="str">
        <f>IF(CADA_PROD!C2621="","",SUMIFS(MOVI_SAID!H:H,MOVI_SAID!D:D,D2621))</f>
        <v/>
      </c>
      <c r="H2621" s="101" t="str">
        <f t="shared" si="59"/>
        <v/>
      </c>
      <c r="I2621" s="100" t="str">
        <f>IF(CADA_PROD!C2621="","",IFERROR(IF(H2621&lt;=0,"Sem estoque",IF(H2621/E2621&lt;0.25,"Quase sem estoque",IF(H2621/E2621&lt;1.2,"Estoque baixo",IF(H2621/E2621&lt;2,"Estoque moderado","Estoque confortável")))),""))</f>
        <v/>
      </c>
      <c r="J2621" s="102" t="str">
        <f>IF(CADA_PROD!C2621="","",SUMIFS(MOVI_ENTR!M:M,MOVI_ENTR!D:D,D2621))</f>
        <v/>
      </c>
      <c r="K2621" s="103" t="str">
        <f>IF(CADA_PROD!C2621="","",IFERROR($J2621/SUM($J$6:$J$1006),""))</f>
        <v/>
      </c>
      <c r="L2621" s="103" t="str">
        <f>IF(CADA_PROD!C2621="","",IFERROR(H2621/SUM($H$6:$H$1006)+P2621,""))</f>
        <v/>
      </c>
      <c r="M2621" s="102" t="str">
        <f>IF(CADA_PROD!$C2621="","",IFERROR(SUMIFS(MOVI_ENTR!M:M,MOVI_ENTR!D:D,D2621)/SUMIFS(MOVI_ENTR!I:I,MOVI_ENTR!D:D,D2621),0))</f>
        <v/>
      </c>
      <c r="N2621" s="104" t="str">
        <f>IF(CADA_PROD!C2621="","",G2621/E2621)</f>
        <v/>
      </c>
    </row>
    <row r="2622" spans="3:14">
      <c r="C2622" s="99" t="str">
        <f>IF(CADA_PROD!C2622="","",CADA_PROD!C2622)</f>
        <v/>
      </c>
      <c r="D2622" s="100" t="str">
        <f>IF(CADA_PROD!D2622="","",CADA_PROD!D2622)</f>
        <v/>
      </c>
      <c r="E2622" s="101" t="str">
        <f>IF(CADA_PROD!E2622="","",CADA_PROD!E2622)</f>
        <v/>
      </c>
      <c r="F2622" s="101" t="str">
        <f>IF(CADA_PROD!D2622="","",SUMIFS(MOVI_ENTR!I:I,MOVI_ENTR!D:D,D2622))</f>
        <v/>
      </c>
      <c r="G2622" s="101" t="str">
        <f>IF(CADA_PROD!C2622="","",SUMIFS(MOVI_SAID!H:H,MOVI_SAID!D:D,D2622))</f>
        <v/>
      </c>
      <c r="H2622" s="101" t="str">
        <f t="shared" si="59"/>
        <v/>
      </c>
      <c r="I2622" s="100" t="str">
        <f>IF(CADA_PROD!C2622="","",IFERROR(IF(H2622&lt;=0,"Sem estoque",IF(H2622/E2622&lt;0.25,"Quase sem estoque",IF(H2622/E2622&lt;1.2,"Estoque baixo",IF(H2622/E2622&lt;2,"Estoque moderado","Estoque confortável")))),""))</f>
        <v/>
      </c>
      <c r="J2622" s="102" t="str">
        <f>IF(CADA_PROD!C2622="","",SUMIFS(MOVI_ENTR!M:M,MOVI_ENTR!D:D,D2622))</f>
        <v/>
      </c>
      <c r="K2622" s="103" t="str">
        <f>IF(CADA_PROD!C2622="","",IFERROR($J2622/SUM($J$6:$J$1006),""))</f>
        <v/>
      </c>
      <c r="L2622" s="103" t="str">
        <f>IF(CADA_PROD!C2622="","",IFERROR(H2622/SUM($H$6:$H$1006)+P2622,""))</f>
        <v/>
      </c>
      <c r="M2622" s="102" t="str">
        <f>IF(CADA_PROD!$C2622="","",IFERROR(SUMIFS(MOVI_ENTR!M:M,MOVI_ENTR!D:D,D2622)/SUMIFS(MOVI_ENTR!I:I,MOVI_ENTR!D:D,D2622),0))</f>
        <v/>
      </c>
      <c r="N2622" s="104" t="str">
        <f>IF(CADA_PROD!C2622="","",G2622/E2622)</f>
        <v/>
      </c>
    </row>
    <row r="2623" spans="3:14">
      <c r="C2623" s="99" t="str">
        <f>IF(CADA_PROD!C2623="","",CADA_PROD!C2623)</f>
        <v/>
      </c>
      <c r="D2623" s="100" t="str">
        <f>IF(CADA_PROD!D2623="","",CADA_PROD!D2623)</f>
        <v/>
      </c>
      <c r="E2623" s="101" t="str">
        <f>IF(CADA_PROD!E2623="","",CADA_PROD!E2623)</f>
        <v/>
      </c>
      <c r="F2623" s="101" t="str">
        <f>IF(CADA_PROD!D2623="","",SUMIFS(MOVI_ENTR!I:I,MOVI_ENTR!D:D,D2623))</f>
        <v/>
      </c>
      <c r="G2623" s="101" t="str">
        <f>IF(CADA_PROD!C2623="","",SUMIFS(MOVI_SAID!H:H,MOVI_SAID!D:D,D2623))</f>
        <v/>
      </c>
      <c r="H2623" s="101" t="str">
        <f t="shared" si="59"/>
        <v/>
      </c>
      <c r="I2623" s="100" t="str">
        <f>IF(CADA_PROD!C2623="","",IFERROR(IF(H2623&lt;=0,"Sem estoque",IF(H2623/E2623&lt;0.25,"Quase sem estoque",IF(H2623/E2623&lt;1.2,"Estoque baixo",IF(H2623/E2623&lt;2,"Estoque moderado","Estoque confortável")))),""))</f>
        <v/>
      </c>
      <c r="J2623" s="102" t="str">
        <f>IF(CADA_PROD!C2623="","",SUMIFS(MOVI_ENTR!M:M,MOVI_ENTR!D:D,D2623))</f>
        <v/>
      </c>
      <c r="K2623" s="103" t="str">
        <f>IF(CADA_PROD!C2623="","",IFERROR($J2623/SUM($J$6:$J$1006),""))</f>
        <v/>
      </c>
      <c r="L2623" s="103" t="str">
        <f>IF(CADA_PROD!C2623="","",IFERROR(H2623/SUM($H$6:$H$1006)+P2623,""))</f>
        <v/>
      </c>
      <c r="M2623" s="102" t="str">
        <f>IF(CADA_PROD!$C2623="","",IFERROR(SUMIFS(MOVI_ENTR!M:M,MOVI_ENTR!D:D,D2623)/SUMIFS(MOVI_ENTR!I:I,MOVI_ENTR!D:D,D2623),0))</f>
        <v/>
      </c>
      <c r="N2623" s="104" t="str">
        <f>IF(CADA_PROD!C2623="","",G2623/E2623)</f>
        <v/>
      </c>
    </row>
    <row r="2624" spans="3:14">
      <c r="C2624" s="99" t="str">
        <f>IF(CADA_PROD!C2624="","",CADA_PROD!C2624)</f>
        <v/>
      </c>
      <c r="D2624" s="100" t="str">
        <f>IF(CADA_PROD!D2624="","",CADA_PROD!D2624)</f>
        <v/>
      </c>
      <c r="E2624" s="101" t="str">
        <f>IF(CADA_PROD!E2624="","",CADA_PROD!E2624)</f>
        <v/>
      </c>
      <c r="F2624" s="101" t="str">
        <f>IF(CADA_PROD!D2624="","",SUMIFS(MOVI_ENTR!I:I,MOVI_ENTR!D:D,D2624))</f>
        <v/>
      </c>
      <c r="G2624" s="101" t="str">
        <f>IF(CADA_PROD!C2624="","",SUMIFS(MOVI_SAID!H:H,MOVI_SAID!D:D,D2624))</f>
        <v/>
      </c>
      <c r="H2624" s="101" t="str">
        <f t="shared" si="59"/>
        <v/>
      </c>
      <c r="I2624" s="100" t="str">
        <f>IF(CADA_PROD!C2624="","",IFERROR(IF(H2624&lt;=0,"Sem estoque",IF(H2624/E2624&lt;0.25,"Quase sem estoque",IF(H2624/E2624&lt;1.2,"Estoque baixo",IF(H2624/E2624&lt;2,"Estoque moderado","Estoque confortável")))),""))</f>
        <v/>
      </c>
      <c r="J2624" s="102" t="str">
        <f>IF(CADA_PROD!C2624="","",SUMIFS(MOVI_ENTR!M:M,MOVI_ENTR!D:D,D2624))</f>
        <v/>
      </c>
      <c r="K2624" s="103" t="str">
        <f>IF(CADA_PROD!C2624="","",IFERROR($J2624/SUM($J$6:$J$1006),""))</f>
        <v/>
      </c>
      <c r="L2624" s="103" t="str">
        <f>IF(CADA_PROD!C2624="","",IFERROR(H2624/SUM($H$6:$H$1006)+P2624,""))</f>
        <v/>
      </c>
      <c r="M2624" s="102" t="str">
        <f>IF(CADA_PROD!$C2624="","",IFERROR(SUMIFS(MOVI_ENTR!M:M,MOVI_ENTR!D:D,D2624)/SUMIFS(MOVI_ENTR!I:I,MOVI_ENTR!D:D,D2624),0))</f>
        <v/>
      </c>
      <c r="N2624" s="104" t="str">
        <f>IF(CADA_PROD!C2624="","",G2624/E2624)</f>
        <v/>
      </c>
    </row>
    <row r="2625" spans="3:14">
      <c r="C2625" s="99" t="str">
        <f>IF(CADA_PROD!C2625="","",CADA_PROD!C2625)</f>
        <v/>
      </c>
      <c r="D2625" s="100" t="str">
        <f>IF(CADA_PROD!D2625="","",CADA_PROD!D2625)</f>
        <v/>
      </c>
      <c r="E2625" s="101" t="str">
        <f>IF(CADA_PROD!E2625="","",CADA_PROD!E2625)</f>
        <v/>
      </c>
      <c r="F2625" s="101" t="str">
        <f>IF(CADA_PROD!D2625="","",SUMIFS(MOVI_ENTR!I:I,MOVI_ENTR!D:D,D2625))</f>
        <v/>
      </c>
      <c r="G2625" s="101" t="str">
        <f>IF(CADA_PROD!C2625="","",SUMIFS(MOVI_SAID!H:H,MOVI_SAID!D:D,D2625))</f>
        <v/>
      </c>
      <c r="H2625" s="101" t="str">
        <f t="shared" si="59"/>
        <v/>
      </c>
      <c r="I2625" s="100" t="str">
        <f>IF(CADA_PROD!C2625="","",IFERROR(IF(H2625&lt;=0,"Sem estoque",IF(H2625/E2625&lt;0.25,"Quase sem estoque",IF(H2625/E2625&lt;1.2,"Estoque baixo",IF(H2625/E2625&lt;2,"Estoque moderado","Estoque confortável")))),""))</f>
        <v/>
      </c>
      <c r="J2625" s="102" t="str">
        <f>IF(CADA_PROD!C2625="","",SUMIFS(MOVI_ENTR!M:M,MOVI_ENTR!D:D,D2625))</f>
        <v/>
      </c>
      <c r="K2625" s="103" t="str">
        <f>IF(CADA_PROD!C2625="","",IFERROR($J2625/SUM($J$6:$J$1006),""))</f>
        <v/>
      </c>
      <c r="L2625" s="103" t="str">
        <f>IF(CADA_PROD!C2625="","",IFERROR(H2625/SUM($H$6:$H$1006)+P2625,""))</f>
        <v/>
      </c>
      <c r="M2625" s="102" t="str">
        <f>IF(CADA_PROD!$C2625="","",IFERROR(SUMIFS(MOVI_ENTR!M:M,MOVI_ENTR!D:D,D2625)/SUMIFS(MOVI_ENTR!I:I,MOVI_ENTR!D:D,D2625),0))</f>
        <v/>
      </c>
      <c r="N2625" s="104" t="str">
        <f>IF(CADA_PROD!C2625="","",G2625/E2625)</f>
        <v/>
      </c>
    </row>
    <row r="2626" spans="3:14">
      <c r="C2626" s="99" t="str">
        <f>IF(CADA_PROD!C2626="","",CADA_PROD!C2626)</f>
        <v/>
      </c>
      <c r="D2626" s="100" t="str">
        <f>IF(CADA_PROD!D2626="","",CADA_PROD!D2626)</f>
        <v/>
      </c>
      <c r="E2626" s="101" t="str">
        <f>IF(CADA_PROD!E2626="","",CADA_PROD!E2626)</f>
        <v/>
      </c>
      <c r="F2626" s="101" t="str">
        <f>IF(CADA_PROD!D2626="","",SUMIFS(MOVI_ENTR!I:I,MOVI_ENTR!D:D,D2626))</f>
        <v/>
      </c>
      <c r="G2626" s="101" t="str">
        <f>IF(CADA_PROD!C2626="","",SUMIFS(MOVI_SAID!H:H,MOVI_SAID!D:D,D2626))</f>
        <v/>
      </c>
      <c r="H2626" s="101" t="str">
        <f t="shared" si="59"/>
        <v/>
      </c>
      <c r="I2626" s="100" t="str">
        <f>IF(CADA_PROD!C2626="","",IFERROR(IF(H2626&lt;=0,"Sem estoque",IF(H2626/E2626&lt;0.25,"Quase sem estoque",IF(H2626/E2626&lt;1.2,"Estoque baixo",IF(H2626/E2626&lt;2,"Estoque moderado","Estoque confortável")))),""))</f>
        <v/>
      </c>
      <c r="J2626" s="102" t="str">
        <f>IF(CADA_PROD!C2626="","",SUMIFS(MOVI_ENTR!M:M,MOVI_ENTR!D:D,D2626))</f>
        <v/>
      </c>
      <c r="K2626" s="103" t="str">
        <f>IF(CADA_PROD!C2626="","",IFERROR($J2626/SUM($J$6:$J$1006),""))</f>
        <v/>
      </c>
      <c r="L2626" s="103" t="str">
        <f>IF(CADA_PROD!C2626="","",IFERROR(H2626/SUM($H$6:$H$1006)+P2626,""))</f>
        <v/>
      </c>
      <c r="M2626" s="102" t="str">
        <f>IF(CADA_PROD!$C2626="","",IFERROR(SUMIFS(MOVI_ENTR!M:M,MOVI_ENTR!D:D,D2626)/SUMIFS(MOVI_ENTR!I:I,MOVI_ENTR!D:D,D2626),0))</f>
        <v/>
      </c>
      <c r="N2626" s="104" t="str">
        <f>IF(CADA_PROD!C2626="","",G2626/E2626)</f>
        <v/>
      </c>
    </row>
    <row r="2627" spans="3:14">
      <c r="C2627" s="99" t="str">
        <f>IF(CADA_PROD!C2627="","",CADA_PROD!C2627)</f>
        <v/>
      </c>
      <c r="D2627" s="100" t="str">
        <f>IF(CADA_PROD!D2627="","",CADA_PROD!D2627)</f>
        <v/>
      </c>
      <c r="E2627" s="101" t="str">
        <f>IF(CADA_PROD!E2627="","",CADA_PROD!E2627)</f>
        <v/>
      </c>
      <c r="F2627" s="101" t="str">
        <f>IF(CADA_PROD!D2627="","",SUMIFS(MOVI_ENTR!I:I,MOVI_ENTR!D:D,D2627))</f>
        <v/>
      </c>
      <c r="G2627" s="101" t="str">
        <f>IF(CADA_PROD!C2627="","",SUMIFS(MOVI_SAID!H:H,MOVI_SAID!D:D,D2627))</f>
        <v/>
      </c>
      <c r="H2627" s="101" t="str">
        <f t="shared" si="59"/>
        <v/>
      </c>
      <c r="I2627" s="100" t="str">
        <f>IF(CADA_PROD!C2627="","",IFERROR(IF(H2627&lt;=0,"Sem estoque",IF(H2627/E2627&lt;0.25,"Quase sem estoque",IF(H2627/E2627&lt;1.2,"Estoque baixo",IF(H2627/E2627&lt;2,"Estoque moderado","Estoque confortável")))),""))</f>
        <v/>
      </c>
      <c r="J2627" s="102" t="str">
        <f>IF(CADA_PROD!C2627="","",SUMIFS(MOVI_ENTR!M:M,MOVI_ENTR!D:D,D2627))</f>
        <v/>
      </c>
      <c r="K2627" s="103" t="str">
        <f>IF(CADA_PROD!C2627="","",IFERROR($J2627/SUM($J$6:$J$1006),""))</f>
        <v/>
      </c>
      <c r="L2627" s="103" t="str">
        <f>IF(CADA_PROD!C2627="","",IFERROR(H2627/SUM($H$6:$H$1006)+P2627,""))</f>
        <v/>
      </c>
      <c r="M2627" s="102" t="str">
        <f>IF(CADA_PROD!$C2627="","",IFERROR(SUMIFS(MOVI_ENTR!M:M,MOVI_ENTR!D:D,D2627)/SUMIFS(MOVI_ENTR!I:I,MOVI_ENTR!D:D,D2627),0))</f>
        <v/>
      </c>
      <c r="N2627" s="104" t="str">
        <f>IF(CADA_PROD!C2627="","",G2627/E2627)</f>
        <v/>
      </c>
    </row>
    <row r="2628" spans="3:14">
      <c r="C2628" s="99" t="str">
        <f>IF(CADA_PROD!C2628="","",CADA_PROD!C2628)</f>
        <v/>
      </c>
      <c r="D2628" s="100" t="str">
        <f>IF(CADA_PROD!D2628="","",CADA_PROD!D2628)</f>
        <v/>
      </c>
      <c r="E2628" s="101" t="str">
        <f>IF(CADA_PROD!E2628="","",CADA_PROD!E2628)</f>
        <v/>
      </c>
      <c r="F2628" s="101" t="str">
        <f>IF(CADA_PROD!D2628="","",SUMIFS(MOVI_ENTR!I:I,MOVI_ENTR!D:D,D2628))</f>
        <v/>
      </c>
      <c r="G2628" s="101" t="str">
        <f>IF(CADA_PROD!C2628="","",SUMIFS(MOVI_SAID!H:H,MOVI_SAID!D:D,D2628))</f>
        <v/>
      </c>
      <c r="H2628" s="101" t="str">
        <f t="shared" si="59"/>
        <v/>
      </c>
      <c r="I2628" s="100" t="str">
        <f>IF(CADA_PROD!C2628="","",IFERROR(IF(H2628&lt;=0,"Sem estoque",IF(H2628/E2628&lt;0.25,"Quase sem estoque",IF(H2628/E2628&lt;1.2,"Estoque baixo",IF(H2628/E2628&lt;2,"Estoque moderado","Estoque confortável")))),""))</f>
        <v/>
      </c>
      <c r="J2628" s="102" t="str">
        <f>IF(CADA_PROD!C2628="","",SUMIFS(MOVI_ENTR!M:M,MOVI_ENTR!D:D,D2628))</f>
        <v/>
      </c>
      <c r="K2628" s="103" t="str">
        <f>IF(CADA_PROD!C2628="","",IFERROR($J2628/SUM($J$6:$J$1006),""))</f>
        <v/>
      </c>
      <c r="L2628" s="103" t="str">
        <f>IF(CADA_PROD!C2628="","",IFERROR(H2628/SUM($H$6:$H$1006)+P2628,""))</f>
        <v/>
      </c>
      <c r="M2628" s="102" t="str">
        <f>IF(CADA_PROD!$C2628="","",IFERROR(SUMIFS(MOVI_ENTR!M:M,MOVI_ENTR!D:D,D2628)/SUMIFS(MOVI_ENTR!I:I,MOVI_ENTR!D:D,D2628),0))</f>
        <v/>
      </c>
      <c r="N2628" s="104" t="str">
        <f>IF(CADA_PROD!C2628="","",G2628/E2628)</f>
        <v/>
      </c>
    </row>
    <row r="2629" spans="3:14">
      <c r="C2629" s="99" t="str">
        <f>IF(CADA_PROD!C2629="","",CADA_PROD!C2629)</f>
        <v/>
      </c>
      <c r="D2629" s="100" t="str">
        <f>IF(CADA_PROD!D2629="","",CADA_PROD!D2629)</f>
        <v/>
      </c>
      <c r="E2629" s="101" t="str">
        <f>IF(CADA_PROD!E2629="","",CADA_PROD!E2629)</f>
        <v/>
      </c>
      <c r="F2629" s="101" t="str">
        <f>IF(CADA_PROD!D2629="","",SUMIFS(MOVI_ENTR!I:I,MOVI_ENTR!D:D,D2629))</f>
        <v/>
      </c>
      <c r="G2629" s="101" t="str">
        <f>IF(CADA_PROD!C2629="","",SUMIFS(MOVI_SAID!H:H,MOVI_SAID!D:D,D2629))</f>
        <v/>
      </c>
      <c r="H2629" s="101" t="str">
        <f t="shared" si="59"/>
        <v/>
      </c>
      <c r="I2629" s="100" t="str">
        <f>IF(CADA_PROD!C2629="","",IFERROR(IF(H2629&lt;=0,"Sem estoque",IF(H2629/E2629&lt;0.25,"Quase sem estoque",IF(H2629/E2629&lt;1.2,"Estoque baixo",IF(H2629/E2629&lt;2,"Estoque moderado","Estoque confortável")))),""))</f>
        <v/>
      </c>
      <c r="J2629" s="102" t="str">
        <f>IF(CADA_PROD!C2629="","",SUMIFS(MOVI_ENTR!M:M,MOVI_ENTR!D:D,D2629))</f>
        <v/>
      </c>
      <c r="K2629" s="103" t="str">
        <f>IF(CADA_PROD!C2629="","",IFERROR($J2629/SUM($J$6:$J$1006),""))</f>
        <v/>
      </c>
      <c r="L2629" s="103" t="str">
        <f>IF(CADA_PROD!C2629="","",IFERROR(H2629/SUM($H$6:$H$1006)+P2629,""))</f>
        <v/>
      </c>
      <c r="M2629" s="102" t="str">
        <f>IF(CADA_PROD!$C2629="","",IFERROR(SUMIFS(MOVI_ENTR!M:M,MOVI_ENTR!D:D,D2629)/SUMIFS(MOVI_ENTR!I:I,MOVI_ENTR!D:D,D2629),0))</f>
        <v/>
      </c>
      <c r="N2629" s="104" t="str">
        <f>IF(CADA_PROD!C2629="","",G2629/E2629)</f>
        <v/>
      </c>
    </row>
    <row r="2630" spans="3:14">
      <c r="C2630" s="99" t="str">
        <f>IF(CADA_PROD!C2630="","",CADA_PROD!C2630)</f>
        <v/>
      </c>
      <c r="D2630" s="100" t="str">
        <f>IF(CADA_PROD!D2630="","",CADA_PROD!D2630)</f>
        <v/>
      </c>
      <c r="E2630" s="101" t="str">
        <f>IF(CADA_PROD!E2630="","",CADA_PROD!E2630)</f>
        <v/>
      </c>
      <c r="F2630" s="101" t="str">
        <f>IF(CADA_PROD!D2630="","",SUMIFS(MOVI_ENTR!I:I,MOVI_ENTR!D:D,D2630))</f>
        <v/>
      </c>
      <c r="G2630" s="101" t="str">
        <f>IF(CADA_PROD!C2630="","",SUMIFS(MOVI_SAID!H:H,MOVI_SAID!D:D,D2630))</f>
        <v/>
      </c>
      <c r="H2630" s="101" t="str">
        <f t="shared" si="59"/>
        <v/>
      </c>
      <c r="I2630" s="100" t="str">
        <f>IF(CADA_PROD!C2630="","",IFERROR(IF(H2630&lt;=0,"Sem estoque",IF(H2630/E2630&lt;0.25,"Quase sem estoque",IF(H2630/E2630&lt;1.2,"Estoque baixo",IF(H2630/E2630&lt;2,"Estoque moderado","Estoque confortável")))),""))</f>
        <v/>
      </c>
      <c r="J2630" s="102" t="str">
        <f>IF(CADA_PROD!C2630="","",SUMIFS(MOVI_ENTR!M:M,MOVI_ENTR!D:D,D2630))</f>
        <v/>
      </c>
      <c r="K2630" s="103" t="str">
        <f>IF(CADA_PROD!C2630="","",IFERROR($J2630/SUM($J$6:$J$1006),""))</f>
        <v/>
      </c>
      <c r="L2630" s="103" t="str">
        <f>IF(CADA_PROD!C2630="","",IFERROR(H2630/SUM($H$6:$H$1006)+P2630,""))</f>
        <v/>
      </c>
      <c r="M2630" s="102" t="str">
        <f>IF(CADA_PROD!$C2630="","",IFERROR(SUMIFS(MOVI_ENTR!M:M,MOVI_ENTR!D:D,D2630)/SUMIFS(MOVI_ENTR!I:I,MOVI_ENTR!D:D,D2630),0))</f>
        <v/>
      </c>
      <c r="N2630" s="104" t="str">
        <f>IF(CADA_PROD!C2630="","",G2630/E2630)</f>
        <v/>
      </c>
    </row>
    <row r="2631" spans="3:14">
      <c r="C2631" s="99" t="str">
        <f>IF(CADA_PROD!C2631="","",CADA_PROD!C2631)</f>
        <v/>
      </c>
      <c r="D2631" s="100" t="str">
        <f>IF(CADA_PROD!D2631="","",CADA_PROD!D2631)</f>
        <v/>
      </c>
      <c r="E2631" s="101" t="str">
        <f>IF(CADA_PROD!E2631="","",CADA_PROD!E2631)</f>
        <v/>
      </c>
      <c r="F2631" s="101" t="str">
        <f>IF(CADA_PROD!D2631="","",SUMIFS(MOVI_ENTR!I:I,MOVI_ENTR!D:D,D2631))</f>
        <v/>
      </c>
      <c r="G2631" s="101" t="str">
        <f>IF(CADA_PROD!C2631="","",SUMIFS(MOVI_SAID!H:H,MOVI_SAID!D:D,D2631))</f>
        <v/>
      </c>
      <c r="H2631" s="101" t="str">
        <f t="shared" si="59"/>
        <v/>
      </c>
      <c r="I2631" s="100" t="str">
        <f>IF(CADA_PROD!C2631="","",IFERROR(IF(H2631&lt;=0,"Sem estoque",IF(H2631/E2631&lt;0.25,"Quase sem estoque",IF(H2631/E2631&lt;1.2,"Estoque baixo",IF(H2631/E2631&lt;2,"Estoque moderado","Estoque confortável")))),""))</f>
        <v/>
      </c>
      <c r="J2631" s="102" t="str">
        <f>IF(CADA_PROD!C2631="","",SUMIFS(MOVI_ENTR!M:M,MOVI_ENTR!D:D,D2631))</f>
        <v/>
      </c>
      <c r="K2631" s="103" t="str">
        <f>IF(CADA_PROD!C2631="","",IFERROR($J2631/SUM($J$6:$J$1006),""))</f>
        <v/>
      </c>
      <c r="L2631" s="103" t="str">
        <f>IF(CADA_PROD!C2631="","",IFERROR(H2631/SUM($H$6:$H$1006)+P2631,""))</f>
        <v/>
      </c>
      <c r="M2631" s="102" t="str">
        <f>IF(CADA_PROD!$C2631="","",IFERROR(SUMIFS(MOVI_ENTR!M:M,MOVI_ENTR!D:D,D2631)/SUMIFS(MOVI_ENTR!I:I,MOVI_ENTR!D:D,D2631),0))</f>
        <v/>
      </c>
      <c r="N2631" s="104" t="str">
        <f>IF(CADA_PROD!C2631="","",G2631/E2631)</f>
        <v/>
      </c>
    </row>
    <row r="2632" spans="3:14">
      <c r="C2632" s="99" t="str">
        <f>IF(CADA_PROD!C2632="","",CADA_PROD!C2632)</f>
        <v/>
      </c>
      <c r="D2632" s="100" t="str">
        <f>IF(CADA_PROD!D2632="","",CADA_PROD!D2632)</f>
        <v/>
      </c>
      <c r="E2632" s="101" t="str">
        <f>IF(CADA_PROD!E2632="","",CADA_PROD!E2632)</f>
        <v/>
      </c>
      <c r="F2632" s="101" t="str">
        <f>IF(CADA_PROD!D2632="","",SUMIFS(MOVI_ENTR!I:I,MOVI_ENTR!D:D,D2632))</f>
        <v/>
      </c>
      <c r="G2632" s="101" t="str">
        <f>IF(CADA_PROD!C2632="","",SUMIFS(MOVI_SAID!H:H,MOVI_SAID!D:D,D2632))</f>
        <v/>
      </c>
      <c r="H2632" s="101" t="str">
        <f t="shared" si="59"/>
        <v/>
      </c>
      <c r="I2632" s="100" t="str">
        <f>IF(CADA_PROD!C2632="","",IFERROR(IF(H2632&lt;=0,"Sem estoque",IF(H2632/E2632&lt;0.25,"Quase sem estoque",IF(H2632/E2632&lt;1.2,"Estoque baixo",IF(H2632/E2632&lt;2,"Estoque moderado","Estoque confortável")))),""))</f>
        <v/>
      </c>
      <c r="J2632" s="102" t="str">
        <f>IF(CADA_PROD!C2632="","",SUMIFS(MOVI_ENTR!M:M,MOVI_ENTR!D:D,D2632))</f>
        <v/>
      </c>
      <c r="K2632" s="103" t="str">
        <f>IF(CADA_PROD!C2632="","",IFERROR($J2632/SUM($J$6:$J$1006),""))</f>
        <v/>
      </c>
      <c r="L2632" s="103" t="str">
        <f>IF(CADA_PROD!C2632="","",IFERROR(H2632/SUM($H$6:$H$1006)+P2632,""))</f>
        <v/>
      </c>
      <c r="M2632" s="102" t="str">
        <f>IF(CADA_PROD!$C2632="","",IFERROR(SUMIFS(MOVI_ENTR!M:M,MOVI_ENTR!D:D,D2632)/SUMIFS(MOVI_ENTR!I:I,MOVI_ENTR!D:D,D2632),0))</f>
        <v/>
      </c>
      <c r="N2632" s="104" t="str">
        <f>IF(CADA_PROD!C2632="","",G2632/E2632)</f>
        <v/>
      </c>
    </row>
    <row r="2633" spans="3:14">
      <c r="C2633" s="99" t="str">
        <f>IF(CADA_PROD!C2633="","",CADA_PROD!C2633)</f>
        <v/>
      </c>
      <c r="D2633" s="100" t="str">
        <f>IF(CADA_PROD!D2633="","",CADA_PROD!D2633)</f>
        <v/>
      </c>
      <c r="E2633" s="101" t="str">
        <f>IF(CADA_PROD!E2633="","",CADA_PROD!E2633)</f>
        <v/>
      </c>
      <c r="F2633" s="101" t="str">
        <f>IF(CADA_PROD!D2633="","",SUMIFS(MOVI_ENTR!I:I,MOVI_ENTR!D:D,D2633))</f>
        <v/>
      </c>
      <c r="G2633" s="101" t="str">
        <f>IF(CADA_PROD!C2633="","",SUMIFS(MOVI_SAID!H:H,MOVI_SAID!D:D,D2633))</f>
        <v/>
      </c>
      <c r="H2633" s="101" t="str">
        <f t="shared" si="59"/>
        <v/>
      </c>
      <c r="I2633" s="100" t="str">
        <f>IF(CADA_PROD!C2633="","",IFERROR(IF(H2633&lt;=0,"Sem estoque",IF(H2633/E2633&lt;0.25,"Quase sem estoque",IF(H2633/E2633&lt;1.2,"Estoque baixo",IF(H2633/E2633&lt;2,"Estoque moderado","Estoque confortável")))),""))</f>
        <v/>
      </c>
      <c r="J2633" s="102" t="str">
        <f>IF(CADA_PROD!C2633="","",SUMIFS(MOVI_ENTR!M:M,MOVI_ENTR!D:D,D2633))</f>
        <v/>
      </c>
      <c r="K2633" s="103" t="str">
        <f>IF(CADA_PROD!C2633="","",IFERROR($J2633/SUM($J$6:$J$1006),""))</f>
        <v/>
      </c>
      <c r="L2633" s="103" t="str">
        <f>IF(CADA_PROD!C2633="","",IFERROR(H2633/SUM($H$6:$H$1006)+P2633,""))</f>
        <v/>
      </c>
      <c r="M2633" s="102" t="str">
        <f>IF(CADA_PROD!$C2633="","",IFERROR(SUMIFS(MOVI_ENTR!M:M,MOVI_ENTR!D:D,D2633)/SUMIFS(MOVI_ENTR!I:I,MOVI_ENTR!D:D,D2633),0))</f>
        <v/>
      </c>
      <c r="N2633" s="104" t="str">
        <f>IF(CADA_PROD!C2633="","",G2633/E2633)</f>
        <v/>
      </c>
    </row>
    <row r="2634" spans="3:14">
      <c r="C2634" s="99" t="str">
        <f>IF(CADA_PROD!C2634="","",CADA_PROD!C2634)</f>
        <v/>
      </c>
      <c r="D2634" s="100" t="str">
        <f>IF(CADA_PROD!D2634="","",CADA_PROD!D2634)</f>
        <v/>
      </c>
      <c r="E2634" s="101" t="str">
        <f>IF(CADA_PROD!E2634="","",CADA_PROD!E2634)</f>
        <v/>
      </c>
      <c r="F2634" s="101" t="str">
        <f>IF(CADA_PROD!D2634="","",SUMIFS(MOVI_ENTR!I:I,MOVI_ENTR!D:D,D2634))</f>
        <v/>
      </c>
      <c r="G2634" s="101" t="str">
        <f>IF(CADA_PROD!C2634="","",SUMIFS(MOVI_SAID!H:H,MOVI_SAID!D:D,D2634))</f>
        <v/>
      </c>
      <c r="H2634" s="101" t="str">
        <f t="shared" si="59"/>
        <v/>
      </c>
      <c r="I2634" s="100" t="str">
        <f>IF(CADA_PROD!C2634="","",IFERROR(IF(H2634&lt;=0,"Sem estoque",IF(H2634/E2634&lt;0.25,"Quase sem estoque",IF(H2634/E2634&lt;1.2,"Estoque baixo",IF(H2634/E2634&lt;2,"Estoque moderado","Estoque confortável")))),""))</f>
        <v/>
      </c>
      <c r="J2634" s="102" t="str">
        <f>IF(CADA_PROD!C2634="","",SUMIFS(MOVI_ENTR!M:M,MOVI_ENTR!D:D,D2634))</f>
        <v/>
      </c>
      <c r="K2634" s="103" t="str">
        <f>IF(CADA_PROD!C2634="","",IFERROR($J2634/SUM($J$6:$J$1006),""))</f>
        <v/>
      </c>
      <c r="L2634" s="103" t="str">
        <f>IF(CADA_PROD!C2634="","",IFERROR(H2634/SUM($H$6:$H$1006)+P2634,""))</f>
        <v/>
      </c>
      <c r="M2634" s="102" t="str">
        <f>IF(CADA_PROD!$C2634="","",IFERROR(SUMIFS(MOVI_ENTR!M:M,MOVI_ENTR!D:D,D2634)/SUMIFS(MOVI_ENTR!I:I,MOVI_ENTR!D:D,D2634),0))</f>
        <v/>
      </c>
      <c r="N2634" s="104" t="str">
        <f>IF(CADA_PROD!C2634="","",G2634/E2634)</f>
        <v/>
      </c>
    </row>
    <row r="2635" spans="3:14">
      <c r="C2635" s="99" t="str">
        <f>IF(CADA_PROD!C2635="","",CADA_PROD!C2635)</f>
        <v/>
      </c>
      <c r="D2635" s="100" t="str">
        <f>IF(CADA_PROD!D2635="","",CADA_PROD!D2635)</f>
        <v/>
      </c>
      <c r="E2635" s="101" t="str">
        <f>IF(CADA_PROD!E2635="","",CADA_PROD!E2635)</f>
        <v/>
      </c>
      <c r="F2635" s="101" t="str">
        <f>IF(CADA_PROD!D2635="","",SUMIFS(MOVI_ENTR!I:I,MOVI_ENTR!D:D,D2635))</f>
        <v/>
      </c>
      <c r="G2635" s="101" t="str">
        <f>IF(CADA_PROD!C2635="","",SUMIFS(MOVI_SAID!H:H,MOVI_SAID!D:D,D2635))</f>
        <v/>
      </c>
      <c r="H2635" s="101" t="str">
        <f t="shared" si="59"/>
        <v/>
      </c>
      <c r="I2635" s="100" t="str">
        <f>IF(CADA_PROD!C2635="","",IFERROR(IF(H2635&lt;=0,"Sem estoque",IF(H2635/E2635&lt;0.25,"Quase sem estoque",IF(H2635/E2635&lt;1.2,"Estoque baixo",IF(H2635/E2635&lt;2,"Estoque moderado","Estoque confortável")))),""))</f>
        <v/>
      </c>
      <c r="J2635" s="102" t="str">
        <f>IF(CADA_PROD!C2635="","",SUMIFS(MOVI_ENTR!M:M,MOVI_ENTR!D:D,D2635))</f>
        <v/>
      </c>
      <c r="K2635" s="103" t="str">
        <f>IF(CADA_PROD!C2635="","",IFERROR($J2635/SUM($J$6:$J$1006),""))</f>
        <v/>
      </c>
      <c r="L2635" s="103" t="str">
        <f>IF(CADA_PROD!C2635="","",IFERROR(H2635/SUM($H$6:$H$1006)+P2635,""))</f>
        <v/>
      </c>
      <c r="M2635" s="102" t="str">
        <f>IF(CADA_PROD!$C2635="","",IFERROR(SUMIFS(MOVI_ENTR!M:M,MOVI_ENTR!D:D,D2635)/SUMIFS(MOVI_ENTR!I:I,MOVI_ENTR!D:D,D2635),0))</f>
        <v/>
      </c>
      <c r="N2635" s="104" t="str">
        <f>IF(CADA_PROD!C2635="","",G2635/E2635)</f>
        <v/>
      </c>
    </row>
    <row r="2636" spans="3:14">
      <c r="C2636" s="99" t="str">
        <f>IF(CADA_PROD!C2636="","",CADA_PROD!C2636)</f>
        <v/>
      </c>
      <c r="D2636" s="100" t="str">
        <f>IF(CADA_PROD!D2636="","",CADA_PROD!D2636)</f>
        <v/>
      </c>
      <c r="E2636" s="101" t="str">
        <f>IF(CADA_PROD!E2636="","",CADA_PROD!E2636)</f>
        <v/>
      </c>
      <c r="F2636" s="101" t="str">
        <f>IF(CADA_PROD!D2636="","",SUMIFS(MOVI_ENTR!I:I,MOVI_ENTR!D:D,D2636))</f>
        <v/>
      </c>
      <c r="G2636" s="101" t="str">
        <f>IF(CADA_PROD!C2636="","",SUMIFS(MOVI_SAID!H:H,MOVI_SAID!D:D,D2636))</f>
        <v/>
      </c>
      <c r="H2636" s="101" t="str">
        <f t="shared" si="59"/>
        <v/>
      </c>
      <c r="I2636" s="100" t="str">
        <f>IF(CADA_PROD!C2636="","",IFERROR(IF(H2636&lt;=0,"Sem estoque",IF(H2636/E2636&lt;0.25,"Quase sem estoque",IF(H2636/E2636&lt;1.2,"Estoque baixo",IF(H2636/E2636&lt;2,"Estoque moderado","Estoque confortável")))),""))</f>
        <v/>
      </c>
      <c r="J2636" s="102" t="str">
        <f>IF(CADA_PROD!C2636="","",SUMIFS(MOVI_ENTR!M:M,MOVI_ENTR!D:D,D2636))</f>
        <v/>
      </c>
      <c r="K2636" s="103" t="str">
        <f>IF(CADA_PROD!C2636="","",IFERROR($J2636/SUM($J$6:$J$1006),""))</f>
        <v/>
      </c>
      <c r="L2636" s="103" t="str">
        <f>IF(CADA_PROD!C2636="","",IFERROR(H2636/SUM($H$6:$H$1006)+P2636,""))</f>
        <v/>
      </c>
      <c r="M2636" s="102" t="str">
        <f>IF(CADA_PROD!$C2636="","",IFERROR(SUMIFS(MOVI_ENTR!M:M,MOVI_ENTR!D:D,D2636)/SUMIFS(MOVI_ENTR!I:I,MOVI_ENTR!D:D,D2636),0))</f>
        <v/>
      </c>
      <c r="N2636" s="104" t="str">
        <f>IF(CADA_PROD!C2636="","",G2636/E2636)</f>
        <v/>
      </c>
    </row>
    <row r="2637" spans="3:14">
      <c r="C2637" s="99" t="str">
        <f>IF(CADA_PROD!C2637="","",CADA_PROD!C2637)</f>
        <v/>
      </c>
      <c r="D2637" s="100" t="str">
        <f>IF(CADA_PROD!D2637="","",CADA_PROD!D2637)</f>
        <v/>
      </c>
      <c r="E2637" s="101" t="str">
        <f>IF(CADA_PROD!E2637="","",CADA_PROD!E2637)</f>
        <v/>
      </c>
      <c r="F2637" s="101" t="str">
        <f>IF(CADA_PROD!D2637="","",SUMIFS(MOVI_ENTR!I:I,MOVI_ENTR!D:D,D2637))</f>
        <v/>
      </c>
      <c r="G2637" s="101" t="str">
        <f>IF(CADA_PROD!C2637="","",SUMIFS(MOVI_SAID!H:H,MOVI_SAID!D:D,D2637))</f>
        <v/>
      </c>
      <c r="H2637" s="101" t="str">
        <f t="shared" si="59"/>
        <v/>
      </c>
      <c r="I2637" s="100" t="str">
        <f>IF(CADA_PROD!C2637="","",IFERROR(IF(H2637&lt;=0,"Sem estoque",IF(H2637/E2637&lt;0.25,"Quase sem estoque",IF(H2637/E2637&lt;1.2,"Estoque baixo",IF(H2637/E2637&lt;2,"Estoque moderado","Estoque confortável")))),""))</f>
        <v/>
      </c>
      <c r="J2637" s="102" t="str">
        <f>IF(CADA_PROD!C2637="","",SUMIFS(MOVI_ENTR!M:M,MOVI_ENTR!D:D,D2637))</f>
        <v/>
      </c>
      <c r="K2637" s="103" t="str">
        <f>IF(CADA_PROD!C2637="","",IFERROR($J2637/SUM($J$6:$J$1006),""))</f>
        <v/>
      </c>
      <c r="L2637" s="103" t="str">
        <f>IF(CADA_PROD!C2637="","",IFERROR(H2637/SUM($H$6:$H$1006)+P2637,""))</f>
        <v/>
      </c>
      <c r="M2637" s="102" t="str">
        <f>IF(CADA_PROD!$C2637="","",IFERROR(SUMIFS(MOVI_ENTR!M:M,MOVI_ENTR!D:D,D2637)/SUMIFS(MOVI_ENTR!I:I,MOVI_ENTR!D:D,D2637),0))</f>
        <v/>
      </c>
      <c r="N2637" s="104" t="str">
        <f>IF(CADA_PROD!C2637="","",G2637/E2637)</f>
        <v/>
      </c>
    </row>
    <row r="2638" spans="3:14">
      <c r="C2638" s="99" t="str">
        <f>IF(CADA_PROD!C2638="","",CADA_PROD!C2638)</f>
        <v/>
      </c>
      <c r="D2638" s="100" t="str">
        <f>IF(CADA_PROD!D2638="","",CADA_PROD!D2638)</f>
        <v/>
      </c>
      <c r="E2638" s="101" t="str">
        <f>IF(CADA_PROD!E2638="","",CADA_PROD!E2638)</f>
        <v/>
      </c>
      <c r="F2638" s="101" t="str">
        <f>IF(CADA_PROD!D2638="","",SUMIFS(MOVI_ENTR!I:I,MOVI_ENTR!D:D,D2638))</f>
        <v/>
      </c>
      <c r="G2638" s="101" t="str">
        <f>IF(CADA_PROD!C2638="","",SUMIFS(MOVI_SAID!H:H,MOVI_SAID!D:D,D2638))</f>
        <v/>
      </c>
      <c r="H2638" s="101" t="str">
        <f t="shared" si="59"/>
        <v/>
      </c>
      <c r="I2638" s="100" t="str">
        <f>IF(CADA_PROD!C2638="","",IFERROR(IF(H2638&lt;=0,"Sem estoque",IF(H2638/E2638&lt;0.25,"Quase sem estoque",IF(H2638/E2638&lt;1.2,"Estoque baixo",IF(H2638/E2638&lt;2,"Estoque moderado","Estoque confortável")))),""))</f>
        <v/>
      </c>
      <c r="J2638" s="102" t="str">
        <f>IF(CADA_PROD!C2638="","",SUMIFS(MOVI_ENTR!M:M,MOVI_ENTR!D:D,D2638))</f>
        <v/>
      </c>
      <c r="K2638" s="103" t="str">
        <f>IF(CADA_PROD!C2638="","",IFERROR($J2638/SUM($J$6:$J$1006),""))</f>
        <v/>
      </c>
      <c r="L2638" s="103" t="str">
        <f>IF(CADA_PROD!C2638="","",IFERROR(H2638/SUM($H$6:$H$1006)+P2638,""))</f>
        <v/>
      </c>
      <c r="M2638" s="102" t="str">
        <f>IF(CADA_PROD!$C2638="","",IFERROR(SUMIFS(MOVI_ENTR!M:M,MOVI_ENTR!D:D,D2638)/SUMIFS(MOVI_ENTR!I:I,MOVI_ENTR!D:D,D2638),0))</f>
        <v/>
      </c>
      <c r="N2638" s="104" t="str">
        <f>IF(CADA_PROD!C2638="","",G2638/E2638)</f>
        <v/>
      </c>
    </row>
    <row r="2639" spans="3:14">
      <c r="C2639" s="99" t="str">
        <f>IF(CADA_PROD!C2639="","",CADA_PROD!C2639)</f>
        <v/>
      </c>
      <c r="D2639" s="100" t="str">
        <f>IF(CADA_PROD!D2639="","",CADA_PROD!D2639)</f>
        <v/>
      </c>
      <c r="E2639" s="101" t="str">
        <f>IF(CADA_PROD!E2639="","",CADA_PROD!E2639)</f>
        <v/>
      </c>
      <c r="F2639" s="101" t="str">
        <f>IF(CADA_PROD!D2639="","",SUMIFS(MOVI_ENTR!I:I,MOVI_ENTR!D:D,D2639))</f>
        <v/>
      </c>
      <c r="G2639" s="101" t="str">
        <f>IF(CADA_PROD!C2639="","",SUMIFS(MOVI_SAID!H:H,MOVI_SAID!D:D,D2639))</f>
        <v/>
      </c>
      <c r="H2639" s="101" t="str">
        <f t="shared" si="59"/>
        <v/>
      </c>
      <c r="I2639" s="100" t="str">
        <f>IF(CADA_PROD!C2639="","",IFERROR(IF(H2639&lt;=0,"Sem estoque",IF(H2639/E2639&lt;0.25,"Quase sem estoque",IF(H2639/E2639&lt;1.2,"Estoque baixo",IF(H2639/E2639&lt;2,"Estoque moderado","Estoque confortável")))),""))</f>
        <v/>
      </c>
      <c r="J2639" s="102" t="str">
        <f>IF(CADA_PROD!C2639="","",SUMIFS(MOVI_ENTR!M:M,MOVI_ENTR!D:D,D2639))</f>
        <v/>
      </c>
      <c r="K2639" s="103" t="str">
        <f>IF(CADA_PROD!C2639="","",IFERROR($J2639/SUM($J$6:$J$1006),""))</f>
        <v/>
      </c>
      <c r="L2639" s="103" t="str">
        <f>IF(CADA_PROD!C2639="","",IFERROR(H2639/SUM($H$6:$H$1006)+P2639,""))</f>
        <v/>
      </c>
      <c r="M2639" s="102" t="str">
        <f>IF(CADA_PROD!$C2639="","",IFERROR(SUMIFS(MOVI_ENTR!M:M,MOVI_ENTR!D:D,D2639)/SUMIFS(MOVI_ENTR!I:I,MOVI_ENTR!D:D,D2639),0))</f>
        <v/>
      </c>
      <c r="N2639" s="104" t="str">
        <f>IF(CADA_PROD!C2639="","",G2639/E2639)</f>
        <v/>
      </c>
    </row>
    <row r="2640" spans="3:14">
      <c r="C2640" s="99" t="str">
        <f>IF(CADA_PROD!C2640="","",CADA_PROD!C2640)</f>
        <v/>
      </c>
      <c r="D2640" s="100" t="str">
        <f>IF(CADA_PROD!D2640="","",CADA_PROD!D2640)</f>
        <v/>
      </c>
      <c r="E2640" s="101" t="str">
        <f>IF(CADA_PROD!E2640="","",CADA_PROD!E2640)</f>
        <v/>
      </c>
      <c r="F2640" s="101" t="str">
        <f>IF(CADA_PROD!D2640="","",SUMIFS(MOVI_ENTR!I:I,MOVI_ENTR!D:D,D2640))</f>
        <v/>
      </c>
      <c r="G2640" s="101" t="str">
        <f>IF(CADA_PROD!C2640="","",SUMIFS(MOVI_SAID!H:H,MOVI_SAID!D:D,D2640))</f>
        <v/>
      </c>
      <c r="H2640" s="101" t="str">
        <f t="shared" si="59"/>
        <v/>
      </c>
      <c r="I2640" s="100" t="str">
        <f>IF(CADA_PROD!C2640="","",IFERROR(IF(H2640&lt;=0,"Sem estoque",IF(H2640/E2640&lt;0.25,"Quase sem estoque",IF(H2640/E2640&lt;1.2,"Estoque baixo",IF(H2640/E2640&lt;2,"Estoque moderado","Estoque confortável")))),""))</f>
        <v/>
      </c>
      <c r="J2640" s="102" t="str">
        <f>IF(CADA_PROD!C2640="","",SUMIFS(MOVI_ENTR!M:M,MOVI_ENTR!D:D,D2640))</f>
        <v/>
      </c>
      <c r="K2640" s="103" t="str">
        <f>IF(CADA_PROD!C2640="","",IFERROR($J2640/SUM($J$6:$J$1006),""))</f>
        <v/>
      </c>
      <c r="L2640" s="103" t="str">
        <f>IF(CADA_PROD!C2640="","",IFERROR(H2640/SUM($H$6:$H$1006)+P2640,""))</f>
        <v/>
      </c>
      <c r="M2640" s="102" t="str">
        <f>IF(CADA_PROD!$C2640="","",IFERROR(SUMIFS(MOVI_ENTR!M:M,MOVI_ENTR!D:D,D2640)/SUMIFS(MOVI_ENTR!I:I,MOVI_ENTR!D:D,D2640),0))</f>
        <v/>
      </c>
      <c r="N2640" s="104" t="str">
        <f>IF(CADA_PROD!C2640="","",G2640/E2640)</f>
        <v/>
      </c>
    </row>
    <row r="2641" spans="3:14">
      <c r="C2641" s="99" t="str">
        <f>IF(CADA_PROD!C2641="","",CADA_PROD!C2641)</f>
        <v/>
      </c>
      <c r="D2641" s="100" t="str">
        <f>IF(CADA_PROD!D2641="","",CADA_PROD!D2641)</f>
        <v/>
      </c>
      <c r="E2641" s="101" t="str">
        <f>IF(CADA_PROD!E2641="","",CADA_PROD!E2641)</f>
        <v/>
      </c>
      <c r="F2641" s="101" t="str">
        <f>IF(CADA_PROD!D2641="","",SUMIFS(MOVI_ENTR!I:I,MOVI_ENTR!D:D,D2641))</f>
        <v/>
      </c>
      <c r="G2641" s="101" t="str">
        <f>IF(CADA_PROD!C2641="","",SUMIFS(MOVI_SAID!H:H,MOVI_SAID!D:D,D2641))</f>
        <v/>
      </c>
      <c r="H2641" s="101" t="str">
        <f t="shared" si="59"/>
        <v/>
      </c>
      <c r="I2641" s="100" t="str">
        <f>IF(CADA_PROD!C2641="","",IFERROR(IF(H2641&lt;=0,"Sem estoque",IF(H2641/E2641&lt;0.25,"Quase sem estoque",IF(H2641/E2641&lt;1.2,"Estoque baixo",IF(H2641/E2641&lt;2,"Estoque moderado","Estoque confortável")))),""))</f>
        <v/>
      </c>
      <c r="J2641" s="102" t="str">
        <f>IF(CADA_PROD!C2641="","",SUMIFS(MOVI_ENTR!M:M,MOVI_ENTR!D:D,D2641))</f>
        <v/>
      </c>
      <c r="K2641" s="103" t="str">
        <f>IF(CADA_PROD!C2641="","",IFERROR($J2641/SUM($J$6:$J$1006),""))</f>
        <v/>
      </c>
      <c r="L2641" s="103" t="str">
        <f>IF(CADA_PROD!C2641="","",IFERROR(H2641/SUM($H$6:$H$1006)+P2641,""))</f>
        <v/>
      </c>
      <c r="M2641" s="102" t="str">
        <f>IF(CADA_PROD!$C2641="","",IFERROR(SUMIFS(MOVI_ENTR!M:M,MOVI_ENTR!D:D,D2641)/SUMIFS(MOVI_ENTR!I:I,MOVI_ENTR!D:D,D2641),0))</f>
        <v/>
      </c>
      <c r="N2641" s="104" t="str">
        <f>IF(CADA_PROD!C2641="","",G2641/E2641)</f>
        <v/>
      </c>
    </row>
    <row r="2642" spans="3:14">
      <c r="C2642" s="99" t="str">
        <f>IF(CADA_PROD!C2642="","",CADA_PROD!C2642)</f>
        <v/>
      </c>
      <c r="D2642" s="100" t="str">
        <f>IF(CADA_PROD!D2642="","",CADA_PROD!D2642)</f>
        <v/>
      </c>
      <c r="E2642" s="101" t="str">
        <f>IF(CADA_PROD!E2642="","",CADA_PROD!E2642)</f>
        <v/>
      </c>
      <c r="F2642" s="101" t="str">
        <f>IF(CADA_PROD!D2642="","",SUMIFS(MOVI_ENTR!I:I,MOVI_ENTR!D:D,D2642))</f>
        <v/>
      </c>
      <c r="G2642" s="101" t="str">
        <f>IF(CADA_PROD!C2642="","",SUMIFS(MOVI_SAID!H:H,MOVI_SAID!D:D,D2642))</f>
        <v/>
      </c>
      <c r="H2642" s="101" t="str">
        <f t="shared" si="59"/>
        <v/>
      </c>
      <c r="I2642" s="100" t="str">
        <f>IF(CADA_PROD!C2642="","",IFERROR(IF(H2642&lt;=0,"Sem estoque",IF(H2642/E2642&lt;0.25,"Quase sem estoque",IF(H2642/E2642&lt;1.2,"Estoque baixo",IF(H2642/E2642&lt;2,"Estoque moderado","Estoque confortável")))),""))</f>
        <v/>
      </c>
      <c r="J2642" s="102" t="str">
        <f>IF(CADA_PROD!C2642="","",SUMIFS(MOVI_ENTR!M:M,MOVI_ENTR!D:D,D2642))</f>
        <v/>
      </c>
      <c r="K2642" s="103" t="str">
        <f>IF(CADA_PROD!C2642="","",IFERROR($J2642/SUM($J$6:$J$1006),""))</f>
        <v/>
      </c>
      <c r="L2642" s="103" t="str">
        <f>IF(CADA_PROD!C2642="","",IFERROR(H2642/SUM($H$6:$H$1006)+P2642,""))</f>
        <v/>
      </c>
      <c r="M2642" s="102" t="str">
        <f>IF(CADA_PROD!$C2642="","",IFERROR(SUMIFS(MOVI_ENTR!M:M,MOVI_ENTR!D:D,D2642)/SUMIFS(MOVI_ENTR!I:I,MOVI_ENTR!D:D,D2642),0))</f>
        <v/>
      </c>
      <c r="N2642" s="104" t="str">
        <f>IF(CADA_PROD!C2642="","",G2642/E2642)</f>
        <v/>
      </c>
    </row>
    <row r="2643" spans="3:14">
      <c r="C2643" s="99" t="str">
        <f>IF(CADA_PROD!C2643="","",CADA_PROD!C2643)</f>
        <v/>
      </c>
      <c r="D2643" s="100" t="str">
        <f>IF(CADA_PROD!D2643="","",CADA_PROD!D2643)</f>
        <v/>
      </c>
      <c r="E2643" s="101" t="str">
        <f>IF(CADA_PROD!E2643="","",CADA_PROD!E2643)</f>
        <v/>
      </c>
      <c r="F2643" s="101" t="str">
        <f>IF(CADA_PROD!D2643="","",SUMIFS(MOVI_ENTR!I:I,MOVI_ENTR!D:D,D2643))</f>
        <v/>
      </c>
      <c r="G2643" s="101" t="str">
        <f>IF(CADA_PROD!C2643="","",SUMIFS(MOVI_SAID!H:H,MOVI_SAID!D:D,D2643))</f>
        <v/>
      </c>
      <c r="H2643" s="101" t="str">
        <f t="shared" si="59"/>
        <v/>
      </c>
      <c r="I2643" s="100" t="str">
        <f>IF(CADA_PROD!C2643="","",IFERROR(IF(H2643&lt;=0,"Sem estoque",IF(H2643/E2643&lt;0.25,"Quase sem estoque",IF(H2643/E2643&lt;1.2,"Estoque baixo",IF(H2643/E2643&lt;2,"Estoque moderado","Estoque confortável")))),""))</f>
        <v/>
      </c>
      <c r="J2643" s="102" t="str">
        <f>IF(CADA_PROD!C2643="","",SUMIFS(MOVI_ENTR!M:M,MOVI_ENTR!D:D,D2643))</f>
        <v/>
      </c>
      <c r="K2643" s="103" t="str">
        <f>IF(CADA_PROD!C2643="","",IFERROR($J2643/SUM($J$6:$J$1006),""))</f>
        <v/>
      </c>
      <c r="L2643" s="103" t="str">
        <f>IF(CADA_PROD!C2643="","",IFERROR(H2643/SUM($H$6:$H$1006)+P2643,""))</f>
        <v/>
      </c>
      <c r="M2643" s="102" t="str">
        <f>IF(CADA_PROD!$C2643="","",IFERROR(SUMIFS(MOVI_ENTR!M:M,MOVI_ENTR!D:D,D2643)/SUMIFS(MOVI_ENTR!I:I,MOVI_ENTR!D:D,D2643),0))</f>
        <v/>
      </c>
      <c r="N2643" s="104" t="str">
        <f>IF(CADA_PROD!C2643="","",G2643/E2643)</f>
        <v/>
      </c>
    </row>
    <row r="2644" spans="3:14">
      <c r="C2644" s="99" t="str">
        <f>IF(CADA_PROD!C2644="","",CADA_PROD!C2644)</f>
        <v/>
      </c>
      <c r="D2644" s="100" t="str">
        <f>IF(CADA_PROD!D2644="","",CADA_PROD!D2644)</f>
        <v/>
      </c>
      <c r="E2644" s="101" t="str">
        <f>IF(CADA_PROD!E2644="","",CADA_PROD!E2644)</f>
        <v/>
      </c>
      <c r="F2644" s="101" t="str">
        <f>IF(CADA_PROD!D2644="","",SUMIFS(MOVI_ENTR!I:I,MOVI_ENTR!D:D,D2644))</f>
        <v/>
      </c>
      <c r="G2644" s="101" t="str">
        <f>IF(CADA_PROD!C2644="","",SUMIFS(MOVI_SAID!H:H,MOVI_SAID!D:D,D2644))</f>
        <v/>
      </c>
      <c r="H2644" s="101" t="str">
        <f t="shared" si="59"/>
        <v/>
      </c>
      <c r="I2644" s="100" t="str">
        <f>IF(CADA_PROD!C2644="","",IFERROR(IF(H2644&lt;=0,"Sem estoque",IF(H2644/E2644&lt;0.25,"Quase sem estoque",IF(H2644/E2644&lt;1.2,"Estoque baixo",IF(H2644/E2644&lt;2,"Estoque moderado","Estoque confortável")))),""))</f>
        <v/>
      </c>
      <c r="J2644" s="102" t="str">
        <f>IF(CADA_PROD!C2644="","",SUMIFS(MOVI_ENTR!M:M,MOVI_ENTR!D:D,D2644))</f>
        <v/>
      </c>
      <c r="K2644" s="103" t="str">
        <f>IF(CADA_PROD!C2644="","",IFERROR($J2644/SUM($J$6:$J$1006),""))</f>
        <v/>
      </c>
      <c r="L2644" s="103" t="str">
        <f>IF(CADA_PROD!C2644="","",IFERROR(H2644/SUM($H$6:$H$1006)+P2644,""))</f>
        <v/>
      </c>
      <c r="M2644" s="102" t="str">
        <f>IF(CADA_PROD!$C2644="","",IFERROR(SUMIFS(MOVI_ENTR!M:M,MOVI_ENTR!D:D,D2644)/SUMIFS(MOVI_ENTR!I:I,MOVI_ENTR!D:D,D2644),0))</f>
        <v/>
      </c>
      <c r="N2644" s="104" t="str">
        <f>IF(CADA_PROD!C2644="","",G2644/E2644)</f>
        <v/>
      </c>
    </row>
    <row r="2645" spans="3:14">
      <c r="C2645" s="99" t="str">
        <f>IF(CADA_PROD!C2645="","",CADA_PROD!C2645)</f>
        <v/>
      </c>
      <c r="D2645" s="100" t="str">
        <f>IF(CADA_PROD!D2645="","",CADA_PROD!D2645)</f>
        <v/>
      </c>
      <c r="E2645" s="101" t="str">
        <f>IF(CADA_PROD!E2645="","",CADA_PROD!E2645)</f>
        <v/>
      </c>
      <c r="F2645" s="101" t="str">
        <f>IF(CADA_PROD!D2645="","",SUMIFS(MOVI_ENTR!I:I,MOVI_ENTR!D:D,D2645))</f>
        <v/>
      </c>
      <c r="G2645" s="101" t="str">
        <f>IF(CADA_PROD!C2645="","",SUMIFS(MOVI_SAID!H:H,MOVI_SAID!D:D,D2645))</f>
        <v/>
      </c>
      <c r="H2645" s="101" t="str">
        <f t="shared" si="59"/>
        <v/>
      </c>
      <c r="I2645" s="100" t="str">
        <f>IF(CADA_PROD!C2645="","",IFERROR(IF(H2645&lt;=0,"Sem estoque",IF(H2645/E2645&lt;0.25,"Quase sem estoque",IF(H2645/E2645&lt;1.2,"Estoque baixo",IF(H2645/E2645&lt;2,"Estoque moderado","Estoque confortável")))),""))</f>
        <v/>
      </c>
      <c r="J2645" s="102" t="str">
        <f>IF(CADA_PROD!C2645="","",SUMIFS(MOVI_ENTR!M:M,MOVI_ENTR!D:D,D2645))</f>
        <v/>
      </c>
      <c r="K2645" s="103" t="str">
        <f>IF(CADA_PROD!C2645="","",IFERROR($J2645/SUM($J$6:$J$1006),""))</f>
        <v/>
      </c>
      <c r="L2645" s="103" t="str">
        <f>IF(CADA_PROD!C2645="","",IFERROR(H2645/SUM($H$6:$H$1006)+P2645,""))</f>
        <v/>
      </c>
      <c r="M2645" s="102" t="str">
        <f>IF(CADA_PROD!$C2645="","",IFERROR(SUMIFS(MOVI_ENTR!M:M,MOVI_ENTR!D:D,D2645)/SUMIFS(MOVI_ENTR!I:I,MOVI_ENTR!D:D,D2645),0))</f>
        <v/>
      </c>
      <c r="N2645" s="104" t="str">
        <f>IF(CADA_PROD!C2645="","",G2645/E2645)</f>
        <v/>
      </c>
    </row>
    <row r="2646" spans="3:14">
      <c r="C2646" s="99" t="str">
        <f>IF(CADA_PROD!C2646="","",CADA_PROD!C2646)</f>
        <v/>
      </c>
      <c r="D2646" s="100" t="str">
        <f>IF(CADA_PROD!D2646="","",CADA_PROD!D2646)</f>
        <v/>
      </c>
      <c r="E2646" s="101" t="str">
        <f>IF(CADA_PROD!E2646="","",CADA_PROD!E2646)</f>
        <v/>
      </c>
      <c r="F2646" s="101" t="str">
        <f>IF(CADA_PROD!D2646="","",SUMIFS(MOVI_ENTR!I:I,MOVI_ENTR!D:D,D2646))</f>
        <v/>
      </c>
      <c r="G2646" s="101" t="str">
        <f>IF(CADA_PROD!C2646="","",SUMIFS(MOVI_SAID!H:H,MOVI_SAID!D:D,D2646))</f>
        <v/>
      </c>
      <c r="H2646" s="101" t="str">
        <f t="shared" si="59"/>
        <v/>
      </c>
      <c r="I2646" s="100" t="str">
        <f>IF(CADA_PROD!C2646="","",IFERROR(IF(H2646&lt;=0,"Sem estoque",IF(H2646/E2646&lt;0.25,"Quase sem estoque",IF(H2646/E2646&lt;1.2,"Estoque baixo",IF(H2646/E2646&lt;2,"Estoque moderado","Estoque confortável")))),""))</f>
        <v/>
      </c>
      <c r="J2646" s="102" t="str">
        <f>IF(CADA_PROD!C2646="","",SUMIFS(MOVI_ENTR!M:M,MOVI_ENTR!D:D,D2646))</f>
        <v/>
      </c>
      <c r="K2646" s="103" t="str">
        <f>IF(CADA_PROD!C2646="","",IFERROR($J2646/SUM($J$6:$J$1006),""))</f>
        <v/>
      </c>
      <c r="L2646" s="103" t="str">
        <f>IF(CADA_PROD!C2646="","",IFERROR(H2646/SUM($H$6:$H$1006)+P2646,""))</f>
        <v/>
      </c>
      <c r="M2646" s="102" t="str">
        <f>IF(CADA_PROD!$C2646="","",IFERROR(SUMIFS(MOVI_ENTR!M:M,MOVI_ENTR!D:D,D2646)/SUMIFS(MOVI_ENTR!I:I,MOVI_ENTR!D:D,D2646),0))</f>
        <v/>
      </c>
      <c r="N2646" s="104" t="str">
        <f>IF(CADA_PROD!C2646="","",G2646/E2646)</f>
        <v/>
      </c>
    </row>
    <row r="2647" spans="3:14">
      <c r="C2647" s="99" t="str">
        <f>IF(CADA_PROD!C2647="","",CADA_PROD!C2647)</f>
        <v/>
      </c>
      <c r="D2647" s="100" t="str">
        <f>IF(CADA_PROD!D2647="","",CADA_PROD!D2647)</f>
        <v/>
      </c>
      <c r="E2647" s="101" t="str">
        <f>IF(CADA_PROD!E2647="","",CADA_PROD!E2647)</f>
        <v/>
      </c>
      <c r="F2647" s="101" t="str">
        <f>IF(CADA_PROD!D2647="","",SUMIFS(MOVI_ENTR!I:I,MOVI_ENTR!D:D,D2647))</f>
        <v/>
      </c>
      <c r="G2647" s="101" t="str">
        <f>IF(CADA_PROD!C2647="","",SUMIFS(MOVI_SAID!H:H,MOVI_SAID!D:D,D2647))</f>
        <v/>
      </c>
      <c r="H2647" s="101" t="str">
        <f t="shared" si="59"/>
        <v/>
      </c>
      <c r="I2647" s="100" t="str">
        <f>IF(CADA_PROD!C2647="","",IFERROR(IF(H2647&lt;=0,"Sem estoque",IF(H2647/E2647&lt;0.25,"Quase sem estoque",IF(H2647/E2647&lt;1.2,"Estoque baixo",IF(H2647/E2647&lt;2,"Estoque moderado","Estoque confortável")))),""))</f>
        <v/>
      </c>
      <c r="J2647" s="102" t="str">
        <f>IF(CADA_PROD!C2647="","",SUMIFS(MOVI_ENTR!M:M,MOVI_ENTR!D:D,D2647))</f>
        <v/>
      </c>
      <c r="K2647" s="103" t="str">
        <f>IF(CADA_PROD!C2647="","",IFERROR($J2647/SUM($J$6:$J$1006),""))</f>
        <v/>
      </c>
      <c r="L2647" s="103" t="str">
        <f>IF(CADA_PROD!C2647="","",IFERROR(H2647/SUM($H$6:$H$1006)+P2647,""))</f>
        <v/>
      </c>
      <c r="M2647" s="102" t="str">
        <f>IF(CADA_PROD!$C2647="","",IFERROR(SUMIFS(MOVI_ENTR!M:M,MOVI_ENTR!D:D,D2647)/SUMIFS(MOVI_ENTR!I:I,MOVI_ENTR!D:D,D2647),0))</f>
        <v/>
      </c>
      <c r="N2647" s="104" t="str">
        <f>IF(CADA_PROD!C2647="","",G2647/E2647)</f>
        <v/>
      </c>
    </row>
    <row r="2648" spans="3:14">
      <c r="C2648" s="99" t="str">
        <f>IF(CADA_PROD!C2648="","",CADA_PROD!C2648)</f>
        <v/>
      </c>
      <c r="D2648" s="100" t="str">
        <f>IF(CADA_PROD!D2648="","",CADA_PROD!D2648)</f>
        <v/>
      </c>
      <c r="E2648" s="101" t="str">
        <f>IF(CADA_PROD!E2648="","",CADA_PROD!E2648)</f>
        <v/>
      </c>
      <c r="F2648" s="101" t="str">
        <f>IF(CADA_PROD!D2648="","",SUMIFS(MOVI_ENTR!I:I,MOVI_ENTR!D:D,D2648))</f>
        <v/>
      </c>
      <c r="G2648" s="101" t="str">
        <f>IF(CADA_PROD!C2648="","",SUMIFS(MOVI_SAID!H:H,MOVI_SAID!D:D,D2648))</f>
        <v/>
      </c>
      <c r="H2648" s="101" t="str">
        <f t="shared" si="59"/>
        <v/>
      </c>
      <c r="I2648" s="100" t="str">
        <f>IF(CADA_PROD!C2648="","",IFERROR(IF(H2648&lt;=0,"Sem estoque",IF(H2648/E2648&lt;0.25,"Quase sem estoque",IF(H2648/E2648&lt;1.2,"Estoque baixo",IF(H2648/E2648&lt;2,"Estoque moderado","Estoque confortável")))),""))</f>
        <v/>
      </c>
      <c r="J2648" s="102" t="str">
        <f>IF(CADA_PROD!C2648="","",SUMIFS(MOVI_ENTR!M:M,MOVI_ENTR!D:D,D2648))</f>
        <v/>
      </c>
      <c r="K2648" s="103" t="str">
        <f>IF(CADA_PROD!C2648="","",IFERROR($J2648/SUM($J$6:$J$1006),""))</f>
        <v/>
      </c>
      <c r="L2648" s="103" t="str">
        <f>IF(CADA_PROD!C2648="","",IFERROR(H2648/SUM($H$6:$H$1006)+P2648,""))</f>
        <v/>
      </c>
      <c r="M2648" s="102" t="str">
        <f>IF(CADA_PROD!$C2648="","",IFERROR(SUMIFS(MOVI_ENTR!M:M,MOVI_ENTR!D:D,D2648)/SUMIFS(MOVI_ENTR!I:I,MOVI_ENTR!D:D,D2648),0))</f>
        <v/>
      </c>
      <c r="N2648" s="104" t="str">
        <f>IF(CADA_PROD!C2648="","",G2648/E2648)</f>
        <v/>
      </c>
    </row>
    <row r="2649" spans="3:14">
      <c r="C2649" s="99" t="str">
        <f>IF(CADA_PROD!C2649="","",CADA_PROD!C2649)</f>
        <v/>
      </c>
      <c r="D2649" s="100" t="str">
        <f>IF(CADA_PROD!D2649="","",CADA_PROD!D2649)</f>
        <v/>
      </c>
      <c r="E2649" s="101" t="str">
        <f>IF(CADA_PROD!E2649="","",CADA_PROD!E2649)</f>
        <v/>
      </c>
      <c r="F2649" s="101" t="str">
        <f>IF(CADA_PROD!D2649="","",SUMIFS(MOVI_ENTR!I:I,MOVI_ENTR!D:D,D2649))</f>
        <v/>
      </c>
      <c r="G2649" s="101" t="str">
        <f>IF(CADA_PROD!C2649="","",SUMIFS(MOVI_SAID!H:H,MOVI_SAID!D:D,D2649))</f>
        <v/>
      </c>
      <c r="H2649" s="101" t="str">
        <f t="shared" si="59"/>
        <v/>
      </c>
      <c r="I2649" s="100" t="str">
        <f>IF(CADA_PROD!C2649="","",IFERROR(IF(H2649&lt;=0,"Sem estoque",IF(H2649/E2649&lt;0.25,"Quase sem estoque",IF(H2649/E2649&lt;1.2,"Estoque baixo",IF(H2649/E2649&lt;2,"Estoque moderado","Estoque confortável")))),""))</f>
        <v/>
      </c>
      <c r="J2649" s="102" t="str">
        <f>IF(CADA_PROD!C2649="","",SUMIFS(MOVI_ENTR!M:M,MOVI_ENTR!D:D,D2649))</f>
        <v/>
      </c>
      <c r="K2649" s="103" t="str">
        <f>IF(CADA_PROD!C2649="","",IFERROR($J2649/SUM($J$6:$J$1006),""))</f>
        <v/>
      </c>
      <c r="L2649" s="103" t="str">
        <f>IF(CADA_PROD!C2649="","",IFERROR(H2649/SUM($H$6:$H$1006)+P2649,""))</f>
        <v/>
      </c>
      <c r="M2649" s="102" t="str">
        <f>IF(CADA_PROD!$C2649="","",IFERROR(SUMIFS(MOVI_ENTR!M:M,MOVI_ENTR!D:D,D2649)/SUMIFS(MOVI_ENTR!I:I,MOVI_ENTR!D:D,D2649),0))</f>
        <v/>
      </c>
      <c r="N2649" s="104" t="str">
        <f>IF(CADA_PROD!C2649="","",G2649/E2649)</f>
        <v/>
      </c>
    </row>
    <row r="2650" spans="3:14">
      <c r="C2650" s="99" t="str">
        <f>IF(CADA_PROD!C2650="","",CADA_PROD!C2650)</f>
        <v/>
      </c>
      <c r="D2650" s="100" t="str">
        <f>IF(CADA_PROD!D2650="","",CADA_PROD!D2650)</f>
        <v/>
      </c>
      <c r="E2650" s="101" t="str">
        <f>IF(CADA_PROD!E2650="","",CADA_PROD!E2650)</f>
        <v/>
      </c>
      <c r="F2650" s="101" t="str">
        <f>IF(CADA_PROD!D2650="","",SUMIFS(MOVI_ENTR!I:I,MOVI_ENTR!D:D,D2650))</f>
        <v/>
      </c>
      <c r="G2650" s="101" t="str">
        <f>IF(CADA_PROD!C2650="","",SUMIFS(MOVI_SAID!H:H,MOVI_SAID!D:D,D2650))</f>
        <v/>
      </c>
      <c r="H2650" s="101" t="str">
        <f t="shared" si="59"/>
        <v/>
      </c>
      <c r="I2650" s="100" t="str">
        <f>IF(CADA_PROD!C2650="","",IFERROR(IF(H2650&lt;=0,"Sem estoque",IF(H2650/E2650&lt;0.25,"Quase sem estoque",IF(H2650/E2650&lt;1.2,"Estoque baixo",IF(H2650/E2650&lt;2,"Estoque moderado","Estoque confortável")))),""))</f>
        <v/>
      </c>
      <c r="J2650" s="102" t="str">
        <f>IF(CADA_PROD!C2650="","",SUMIFS(MOVI_ENTR!M:M,MOVI_ENTR!D:D,D2650))</f>
        <v/>
      </c>
      <c r="K2650" s="103" t="str">
        <f>IF(CADA_PROD!C2650="","",IFERROR($J2650/SUM($J$6:$J$1006),""))</f>
        <v/>
      </c>
      <c r="L2650" s="103" t="str">
        <f>IF(CADA_PROD!C2650="","",IFERROR(H2650/SUM($H$6:$H$1006)+P2650,""))</f>
        <v/>
      </c>
      <c r="M2650" s="102" t="str">
        <f>IF(CADA_PROD!$C2650="","",IFERROR(SUMIFS(MOVI_ENTR!M:M,MOVI_ENTR!D:D,D2650)/SUMIFS(MOVI_ENTR!I:I,MOVI_ENTR!D:D,D2650),0))</f>
        <v/>
      </c>
      <c r="N2650" s="104" t="str">
        <f>IF(CADA_PROD!C2650="","",G2650/E2650)</f>
        <v/>
      </c>
    </row>
    <row r="2651" spans="3:14">
      <c r="C2651" s="99" t="str">
        <f>IF(CADA_PROD!C2651="","",CADA_PROD!C2651)</f>
        <v/>
      </c>
      <c r="D2651" s="100" t="str">
        <f>IF(CADA_PROD!D2651="","",CADA_PROD!D2651)</f>
        <v/>
      </c>
      <c r="E2651" s="101" t="str">
        <f>IF(CADA_PROD!E2651="","",CADA_PROD!E2651)</f>
        <v/>
      </c>
      <c r="F2651" s="101" t="str">
        <f>IF(CADA_PROD!D2651="","",SUMIFS(MOVI_ENTR!I:I,MOVI_ENTR!D:D,D2651))</f>
        <v/>
      </c>
      <c r="G2651" s="101" t="str">
        <f>IF(CADA_PROD!C2651="","",SUMIFS(MOVI_SAID!H:H,MOVI_SAID!D:D,D2651))</f>
        <v/>
      </c>
      <c r="H2651" s="101" t="str">
        <f t="shared" si="59"/>
        <v/>
      </c>
      <c r="I2651" s="100" t="str">
        <f>IF(CADA_PROD!C2651="","",IFERROR(IF(H2651&lt;=0,"Sem estoque",IF(H2651/E2651&lt;0.25,"Quase sem estoque",IF(H2651/E2651&lt;1.2,"Estoque baixo",IF(H2651/E2651&lt;2,"Estoque moderado","Estoque confortável")))),""))</f>
        <v/>
      </c>
      <c r="J2651" s="102" t="str">
        <f>IF(CADA_PROD!C2651="","",SUMIFS(MOVI_ENTR!M:M,MOVI_ENTR!D:D,D2651))</f>
        <v/>
      </c>
      <c r="K2651" s="103" t="str">
        <f>IF(CADA_PROD!C2651="","",IFERROR($J2651/SUM($J$6:$J$1006),""))</f>
        <v/>
      </c>
      <c r="L2651" s="103" t="str">
        <f>IF(CADA_PROD!C2651="","",IFERROR(H2651/SUM($H$6:$H$1006)+P2651,""))</f>
        <v/>
      </c>
      <c r="M2651" s="102" t="str">
        <f>IF(CADA_PROD!$C2651="","",IFERROR(SUMIFS(MOVI_ENTR!M:M,MOVI_ENTR!D:D,D2651)/SUMIFS(MOVI_ENTR!I:I,MOVI_ENTR!D:D,D2651),0))</f>
        <v/>
      </c>
      <c r="N2651" s="104" t="str">
        <f>IF(CADA_PROD!C2651="","",G2651/E2651)</f>
        <v/>
      </c>
    </row>
    <row r="2652" spans="3:14">
      <c r="C2652" s="99" t="str">
        <f>IF(CADA_PROD!C2652="","",CADA_PROD!C2652)</f>
        <v/>
      </c>
      <c r="D2652" s="100" t="str">
        <f>IF(CADA_PROD!D2652="","",CADA_PROD!D2652)</f>
        <v/>
      </c>
      <c r="E2652" s="101" t="str">
        <f>IF(CADA_PROD!E2652="","",CADA_PROD!E2652)</f>
        <v/>
      </c>
      <c r="F2652" s="101" t="str">
        <f>IF(CADA_PROD!D2652="","",SUMIFS(MOVI_ENTR!I:I,MOVI_ENTR!D:D,D2652))</f>
        <v/>
      </c>
      <c r="G2652" s="101" t="str">
        <f>IF(CADA_PROD!C2652="","",SUMIFS(MOVI_SAID!H:H,MOVI_SAID!D:D,D2652))</f>
        <v/>
      </c>
      <c r="H2652" s="101" t="str">
        <f t="shared" si="59"/>
        <v/>
      </c>
      <c r="I2652" s="100" t="str">
        <f>IF(CADA_PROD!C2652="","",IFERROR(IF(H2652&lt;=0,"Sem estoque",IF(H2652/E2652&lt;0.25,"Quase sem estoque",IF(H2652/E2652&lt;1.2,"Estoque baixo",IF(H2652/E2652&lt;2,"Estoque moderado","Estoque confortável")))),""))</f>
        <v/>
      </c>
      <c r="J2652" s="102" t="str">
        <f>IF(CADA_PROD!C2652="","",SUMIFS(MOVI_ENTR!M:M,MOVI_ENTR!D:D,D2652))</f>
        <v/>
      </c>
      <c r="K2652" s="103" t="str">
        <f>IF(CADA_PROD!C2652="","",IFERROR($J2652/SUM($J$6:$J$1006),""))</f>
        <v/>
      </c>
      <c r="L2652" s="103" t="str">
        <f>IF(CADA_PROD!C2652="","",IFERROR(H2652/SUM($H$6:$H$1006)+P2652,""))</f>
        <v/>
      </c>
      <c r="M2652" s="102" t="str">
        <f>IF(CADA_PROD!$C2652="","",IFERROR(SUMIFS(MOVI_ENTR!M:M,MOVI_ENTR!D:D,D2652)/SUMIFS(MOVI_ENTR!I:I,MOVI_ENTR!D:D,D2652),0))</f>
        <v/>
      </c>
      <c r="N2652" s="104" t="str">
        <f>IF(CADA_PROD!C2652="","",G2652/E2652)</f>
        <v/>
      </c>
    </row>
    <row r="2653" spans="3:14">
      <c r="C2653" s="99" t="str">
        <f>IF(CADA_PROD!C2653="","",CADA_PROD!C2653)</f>
        <v/>
      </c>
      <c r="D2653" s="100" t="str">
        <f>IF(CADA_PROD!D2653="","",CADA_PROD!D2653)</f>
        <v/>
      </c>
      <c r="E2653" s="101" t="str">
        <f>IF(CADA_PROD!E2653="","",CADA_PROD!E2653)</f>
        <v/>
      </c>
      <c r="F2653" s="101" t="str">
        <f>IF(CADA_PROD!D2653="","",SUMIFS(MOVI_ENTR!I:I,MOVI_ENTR!D:D,D2653))</f>
        <v/>
      </c>
      <c r="G2653" s="101" t="str">
        <f>IF(CADA_PROD!C2653="","",SUMIFS(MOVI_SAID!H:H,MOVI_SAID!D:D,D2653))</f>
        <v/>
      </c>
      <c r="H2653" s="101" t="str">
        <f t="shared" si="59"/>
        <v/>
      </c>
      <c r="I2653" s="100" t="str">
        <f>IF(CADA_PROD!C2653="","",IFERROR(IF(H2653&lt;=0,"Sem estoque",IF(H2653/E2653&lt;0.25,"Quase sem estoque",IF(H2653/E2653&lt;1.2,"Estoque baixo",IF(H2653/E2653&lt;2,"Estoque moderado","Estoque confortável")))),""))</f>
        <v/>
      </c>
      <c r="J2653" s="102" t="str">
        <f>IF(CADA_PROD!C2653="","",SUMIFS(MOVI_ENTR!M:M,MOVI_ENTR!D:D,D2653))</f>
        <v/>
      </c>
      <c r="K2653" s="103" t="str">
        <f>IF(CADA_PROD!C2653="","",IFERROR($J2653/SUM($J$6:$J$1006),""))</f>
        <v/>
      </c>
      <c r="L2653" s="103" t="str">
        <f>IF(CADA_PROD!C2653="","",IFERROR(H2653/SUM($H$6:$H$1006)+P2653,""))</f>
        <v/>
      </c>
      <c r="M2653" s="102" t="str">
        <f>IF(CADA_PROD!$C2653="","",IFERROR(SUMIFS(MOVI_ENTR!M:M,MOVI_ENTR!D:D,D2653)/SUMIFS(MOVI_ENTR!I:I,MOVI_ENTR!D:D,D2653),0))</f>
        <v/>
      </c>
      <c r="N2653" s="104" t="str">
        <f>IF(CADA_PROD!C2653="","",G2653/E2653)</f>
        <v/>
      </c>
    </row>
    <row r="2654" spans="3:14">
      <c r="C2654" s="99" t="str">
        <f>IF(CADA_PROD!C2654="","",CADA_PROD!C2654)</f>
        <v/>
      </c>
      <c r="D2654" s="100" t="str">
        <f>IF(CADA_PROD!D2654="","",CADA_PROD!D2654)</f>
        <v/>
      </c>
      <c r="E2654" s="101" t="str">
        <f>IF(CADA_PROD!E2654="","",CADA_PROD!E2654)</f>
        <v/>
      </c>
      <c r="F2654" s="101" t="str">
        <f>IF(CADA_PROD!D2654="","",SUMIFS(MOVI_ENTR!I:I,MOVI_ENTR!D:D,D2654))</f>
        <v/>
      </c>
      <c r="G2654" s="101" t="str">
        <f>IF(CADA_PROD!C2654="","",SUMIFS(MOVI_SAID!H:H,MOVI_SAID!D:D,D2654))</f>
        <v/>
      </c>
      <c r="H2654" s="101" t="str">
        <f t="shared" si="59"/>
        <v/>
      </c>
      <c r="I2654" s="100" t="str">
        <f>IF(CADA_PROD!C2654="","",IFERROR(IF(H2654&lt;=0,"Sem estoque",IF(H2654/E2654&lt;0.25,"Quase sem estoque",IF(H2654/E2654&lt;1.2,"Estoque baixo",IF(H2654/E2654&lt;2,"Estoque moderado","Estoque confortável")))),""))</f>
        <v/>
      </c>
      <c r="J2654" s="102" t="str">
        <f>IF(CADA_PROD!C2654="","",SUMIFS(MOVI_ENTR!M:M,MOVI_ENTR!D:D,D2654))</f>
        <v/>
      </c>
      <c r="K2654" s="103" t="str">
        <f>IF(CADA_PROD!C2654="","",IFERROR($J2654/SUM($J$6:$J$1006),""))</f>
        <v/>
      </c>
      <c r="L2654" s="103" t="str">
        <f>IF(CADA_PROD!C2654="","",IFERROR(H2654/SUM($H$6:$H$1006)+P2654,""))</f>
        <v/>
      </c>
      <c r="M2654" s="102" t="str">
        <f>IF(CADA_PROD!$C2654="","",IFERROR(SUMIFS(MOVI_ENTR!M:M,MOVI_ENTR!D:D,D2654)/SUMIFS(MOVI_ENTR!I:I,MOVI_ENTR!D:D,D2654),0))</f>
        <v/>
      </c>
      <c r="N2654" s="104" t="str">
        <f>IF(CADA_PROD!C2654="","",G2654/E2654)</f>
        <v/>
      </c>
    </row>
    <row r="2655" spans="3:14">
      <c r="C2655" s="99" t="str">
        <f>IF(CADA_PROD!C2655="","",CADA_PROD!C2655)</f>
        <v/>
      </c>
      <c r="D2655" s="100" t="str">
        <f>IF(CADA_PROD!D2655="","",CADA_PROD!D2655)</f>
        <v/>
      </c>
      <c r="E2655" s="101" t="str">
        <f>IF(CADA_PROD!E2655="","",CADA_PROD!E2655)</f>
        <v/>
      </c>
      <c r="F2655" s="101" t="str">
        <f>IF(CADA_PROD!D2655="","",SUMIFS(MOVI_ENTR!I:I,MOVI_ENTR!D:D,D2655))</f>
        <v/>
      </c>
      <c r="G2655" s="101" t="str">
        <f>IF(CADA_PROD!C2655="","",SUMIFS(MOVI_SAID!H:H,MOVI_SAID!D:D,D2655))</f>
        <v/>
      </c>
      <c r="H2655" s="101" t="str">
        <f t="shared" si="59"/>
        <v/>
      </c>
      <c r="I2655" s="100" t="str">
        <f>IF(CADA_PROD!C2655="","",IFERROR(IF(H2655&lt;=0,"Sem estoque",IF(H2655/E2655&lt;0.25,"Quase sem estoque",IF(H2655/E2655&lt;1.2,"Estoque baixo",IF(H2655/E2655&lt;2,"Estoque moderado","Estoque confortável")))),""))</f>
        <v/>
      </c>
      <c r="J2655" s="102" t="str">
        <f>IF(CADA_PROD!C2655="","",SUMIFS(MOVI_ENTR!M:M,MOVI_ENTR!D:D,D2655))</f>
        <v/>
      </c>
      <c r="K2655" s="103" t="str">
        <f>IF(CADA_PROD!C2655="","",IFERROR($J2655/SUM($J$6:$J$1006),""))</f>
        <v/>
      </c>
      <c r="L2655" s="103" t="str">
        <f>IF(CADA_PROD!C2655="","",IFERROR(H2655/SUM($H$6:$H$1006)+P2655,""))</f>
        <v/>
      </c>
      <c r="M2655" s="102" t="str">
        <f>IF(CADA_PROD!$C2655="","",IFERROR(SUMIFS(MOVI_ENTR!M:M,MOVI_ENTR!D:D,D2655)/SUMIFS(MOVI_ENTR!I:I,MOVI_ENTR!D:D,D2655),0))</f>
        <v/>
      </c>
      <c r="N2655" s="104" t="str">
        <f>IF(CADA_PROD!C2655="","",G2655/E2655)</f>
        <v/>
      </c>
    </row>
    <row r="2656" spans="3:14">
      <c r="C2656" s="99" t="str">
        <f>IF(CADA_PROD!C2656="","",CADA_PROD!C2656)</f>
        <v/>
      </c>
      <c r="D2656" s="100" t="str">
        <f>IF(CADA_PROD!D2656="","",CADA_PROD!D2656)</f>
        <v/>
      </c>
      <c r="E2656" s="101" t="str">
        <f>IF(CADA_PROD!E2656="","",CADA_PROD!E2656)</f>
        <v/>
      </c>
      <c r="F2656" s="101" t="str">
        <f>IF(CADA_PROD!D2656="","",SUMIFS(MOVI_ENTR!I:I,MOVI_ENTR!D:D,D2656))</f>
        <v/>
      </c>
      <c r="G2656" s="101" t="str">
        <f>IF(CADA_PROD!C2656="","",SUMIFS(MOVI_SAID!H:H,MOVI_SAID!D:D,D2656))</f>
        <v/>
      </c>
      <c r="H2656" s="101" t="str">
        <f t="shared" si="59"/>
        <v/>
      </c>
      <c r="I2656" s="100" t="str">
        <f>IF(CADA_PROD!C2656="","",IFERROR(IF(H2656&lt;=0,"Sem estoque",IF(H2656/E2656&lt;0.25,"Quase sem estoque",IF(H2656/E2656&lt;1.2,"Estoque baixo",IF(H2656/E2656&lt;2,"Estoque moderado","Estoque confortável")))),""))</f>
        <v/>
      </c>
      <c r="J2656" s="102" t="str">
        <f>IF(CADA_PROD!C2656="","",SUMIFS(MOVI_ENTR!M:M,MOVI_ENTR!D:D,D2656))</f>
        <v/>
      </c>
      <c r="K2656" s="103" t="str">
        <f>IF(CADA_PROD!C2656="","",IFERROR($J2656/SUM($J$6:$J$1006),""))</f>
        <v/>
      </c>
      <c r="L2656" s="103" t="str">
        <f>IF(CADA_PROD!C2656="","",IFERROR(H2656/SUM($H$6:$H$1006)+P2656,""))</f>
        <v/>
      </c>
      <c r="M2656" s="102" t="str">
        <f>IF(CADA_PROD!$C2656="","",IFERROR(SUMIFS(MOVI_ENTR!M:M,MOVI_ENTR!D:D,D2656)/SUMIFS(MOVI_ENTR!I:I,MOVI_ENTR!D:D,D2656),0))</f>
        <v/>
      </c>
      <c r="N2656" s="104" t="str">
        <f>IF(CADA_PROD!C2656="","",G2656/E2656)</f>
        <v/>
      </c>
    </row>
    <row r="2657" spans="3:14">
      <c r="C2657" s="99" t="str">
        <f>IF(CADA_PROD!C2657="","",CADA_PROD!C2657)</f>
        <v/>
      </c>
      <c r="D2657" s="100" t="str">
        <f>IF(CADA_PROD!D2657="","",CADA_PROD!D2657)</f>
        <v/>
      </c>
      <c r="E2657" s="101" t="str">
        <f>IF(CADA_PROD!E2657="","",CADA_PROD!E2657)</f>
        <v/>
      </c>
      <c r="F2657" s="101" t="str">
        <f>IF(CADA_PROD!D2657="","",SUMIFS(MOVI_ENTR!I:I,MOVI_ENTR!D:D,D2657))</f>
        <v/>
      </c>
      <c r="G2657" s="101" t="str">
        <f>IF(CADA_PROD!C2657="","",SUMIFS(MOVI_SAID!H:H,MOVI_SAID!D:D,D2657))</f>
        <v/>
      </c>
      <c r="H2657" s="101" t="str">
        <f t="shared" si="59"/>
        <v/>
      </c>
      <c r="I2657" s="100" t="str">
        <f>IF(CADA_PROD!C2657="","",IFERROR(IF(H2657&lt;=0,"Sem estoque",IF(H2657/E2657&lt;0.25,"Quase sem estoque",IF(H2657/E2657&lt;1.2,"Estoque baixo",IF(H2657/E2657&lt;2,"Estoque moderado","Estoque confortável")))),""))</f>
        <v/>
      </c>
      <c r="J2657" s="102" t="str">
        <f>IF(CADA_PROD!C2657="","",SUMIFS(MOVI_ENTR!M:M,MOVI_ENTR!D:D,D2657))</f>
        <v/>
      </c>
      <c r="K2657" s="103" t="str">
        <f>IF(CADA_PROD!C2657="","",IFERROR($J2657/SUM($J$6:$J$1006),""))</f>
        <v/>
      </c>
      <c r="L2657" s="103" t="str">
        <f>IF(CADA_PROD!C2657="","",IFERROR(H2657/SUM($H$6:$H$1006)+P2657,""))</f>
        <v/>
      </c>
      <c r="M2657" s="102" t="str">
        <f>IF(CADA_PROD!$C2657="","",IFERROR(SUMIFS(MOVI_ENTR!M:M,MOVI_ENTR!D:D,D2657)/SUMIFS(MOVI_ENTR!I:I,MOVI_ENTR!D:D,D2657),0))</f>
        <v/>
      </c>
      <c r="N2657" s="104" t="str">
        <f>IF(CADA_PROD!C2657="","",G2657/E2657)</f>
        <v/>
      </c>
    </row>
    <row r="2658" spans="3:14">
      <c r="C2658" s="99" t="str">
        <f>IF(CADA_PROD!C2658="","",CADA_PROD!C2658)</f>
        <v/>
      </c>
      <c r="D2658" s="100" t="str">
        <f>IF(CADA_PROD!D2658="","",CADA_PROD!D2658)</f>
        <v/>
      </c>
      <c r="E2658" s="101" t="str">
        <f>IF(CADA_PROD!E2658="","",CADA_PROD!E2658)</f>
        <v/>
      </c>
      <c r="F2658" s="101" t="str">
        <f>IF(CADA_PROD!D2658="","",SUMIFS(MOVI_ENTR!I:I,MOVI_ENTR!D:D,D2658))</f>
        <v/>
      </c>
      <c r="G2658" s="101" t="str">
        <f>IF(CADA_PROD!C2658="","",SUMIFS(MOVI_SAID!H:H,MOVI_SAID!D:D,D2658))</f>
        <v/>
      </c>
      <c r="H2658" s="101" t="str">
        <f t="shared" si="59"/>
        <v/>
      </c>
      <c r="I2658" s="100" t="str">
        <f>IF(CADA_PROD!C2658="","",IFERROR(IF(H2658&lt;=0,"Sem estoque",IF(H2658/E2658&lt;0.25,"Quase sem estoque",IF(H2658/E2658&lt;1.2,"Estoque baixo",IF(H2658/E2658&lt;2,"Estoque moderado","Estoque confortável")))),""))</f>
        <v/>
      </c>
      <c r="J2658" s="102" t="str">
        <f>IF(CADA_PROD!C2658="","",SUMIFS(MOVI_ENTR!M:M,MOVI_ENTR!D:D,D2658))</f>
        <v/>
      </c>
      <c r="K2658" s="103" t="str">
        <f>IF(CADA_PROD!C2658="","",IFERROR($J2658/SUM($J$6:$J$1006),""))</f>
        <v/>
      </c>
      <c r="L2658" s="103" t="str">
        <f>IF(CADA_PROD!C2658="","",IFERROR(H2658/SUM($H$6:$H$1006)+P2658,""))</f>
        <v/>
      </c>
      <c r="M2658" s="102" t="str">
        <f>IF(CADA_PROD!$C2658="","",IFERROR(SUMIFS(MOVI_ENTR!M:M,MOVI_ENTR!D:D,D2658)/SUMIFS(MOVI_ENTR!I:I,MOVI_ENTR!D:D,D2658),0))</f>
        <v/>
      </c>
      <c r="N2658" s="104" t="str">
        <f>IF(CADA_PROD!C2658="","",G2658/E2658)</f>
        <v/>
      </c>
    </row>
    <row r="2659" spans="3:14">
      <c r="C2659" s="99" t="str">
        <f>IF(CADA_PROD!C2659="","",CADA_PROD!C2659)</f>
        <v/>
      </c>
      <c r="D2659" s="100" t="str">
        <f>IF(CADA_PROD!D2659="","",CADA_PROD!D2659)</f>
        <v/>
      </c>
      <c r="E2659" s="101" t="str">
        <f>IF(CADA_PROD!E2659="","",CADA_PROD!E2659)</f>
        <v/>
      </c>
      <c r="F2659" s="101" t="str">
        <f>IF(CADA_PROD!D2659="","",SUMIFS(MOVI_ENTR!I:I,MOVI_ENTR!D:D,D2659))</f>
        <v/>
      </c>
      <c r="G2659" s="101" t="str">
        <f>IF(CADA_PROD!C2659="","",SUMIFS(MOVI_SAID!H:H,MOVI_SAID!D:D,D2659))</f>
        <v/>
      </c>
      <c r="H2659" s="101" t="str">
        <f t="shared" si="59"/>
        <v/>
      </c>
      <c r="I2659" s="100" t="str">
        <f>IF(CADA_PROD!C2659="","",IFERROR(IF(H2659&lt;=0,"Sem estoque",IF(H2659/E2659&lt;0.25,"Quase sem estoque",IF(H2659/E2659&lt;1.2,"Estoque baixo",IF(H2659/E2659&lt;2,"Estoque moderado","Estoque confortável")))),""))</f>
        <v/>
      </c>
      <c r="J2659" s="102" t="str">
        <f>IF(CADA_PROD!C2659="","",SUMIFS(MOVI_ENTR!M:M,MOVI_ENTR!D:D,D2659))</f>
        <v/>
      </c>
      <c r="K2659" s="103" t="str">
        <f>IF(CADA_PROD!C2659="","",IFERROR($J2659/SUM($J$6:$J$1006),""))</f>
        <v/>
      </c>
      <c r="L2659" s="103" t="str">
        <f>IF(CADA_PROD!C2659="","",IFERROR(H2659/SUM($H$6:$H$1006)+P2659,""))</f>
        <v/>
      </c>
      <c r="M2659" s="102" t="str">
        <f>IF(CADA_PROD!$C2659="","",IFERROR(SUMIFS(MOVI_ENTR!M:M,MOVI_ENTR!D:D,D2659)/SUMIFS(MOVI_ENTR!I:I,MOVI_ENTR!D:D,D2659),0))</f>
        <v/>
      </c>
      <c r="N2659" s="104" t="str">
        <f>IF(CADA_PROD!C2659="","",G2659/E2659)</f>
        <v/>
      </c>
    </row>
    <row r="2660" spans="3:14">
      <c r="C2660" s="99" t="str">
        <f>IF(CADA_PROD!C2660="","",CADA_PROD!C2660)</f>
        <v/>
      </c>
      <c r="D2660" s="100" t="str">
        <f>IF(CADA_PROD!D2660="","",CADA_PROD!D2660)</f>
        <v/>
      </c>
      <c r="E2660" s="101" t="str">
        <f>IF(CADA_PROD!E2660="","",CADA_PROD!E2660)</f>
        <v/>
      </c>
      <c r="F2660" s="101" t="str">
        <f>IF(CADA_PROD!D2660="","",SUMIFS(MOVI_ENTR!I:I,MOVI_ENTR!D:D,D2660))</f>
        <v/>
      </c>
      <c r="G2660" s="101" t="str">
        <f>IF(CADA_PROD!C2660="","",SUMIFS(MOVI_SAID!H:H,MOVI_SAID!D:D,D2660))</f>
        <v/>
      </c>
      <c r="H2660" s="101" t="str">
        <f t="shared" si="59"/>
        <v/>
      </c>
      <c r="I2660" s="100" t="str">
        <f>IF(CADA_PROD!C2660="","",IFERROR(IF(H2660&lt;=0,"Sem estoque",IF(H2660/E2660&lt;0.25,"Quase sem estoque",IF(H2660/E2660&lt;1.2,"Estoque baixo",IF(H2660/E2660&lt;2,"Estoque moderado","Estoque confortável")))),""))</f>
        <v/>
      </c>
      <c r="J2660" s="102" t="str">
        <f>IF(CADA_PROD!C2660="","",SUMIFS(MOVI_ENTR!M:M,MOVI_ENTR!D:D,D2660))</f>
        <v/>
      </c>
      <c r="K2660" s="103" t="str">
        <f>IF(CADA_PROD!C2660="","",IFERROR($J2660/SUM($J$6:$J$1006),""))</f>
        <v/>
      </c>
      <c r="L2660" s="103" t="str">
        <f>IF(CADA_PROD!C2660="","",IFERROR(H2660/SUM($H$6:$H$1006)+P2660,""))</f>
        <v/>
      </c>
      <c r="M2660" s="102" t="str">
        <f>IF(CADA_PROD!$C2660="","",IFERROR(SUMIFS(MOVI_ENTR!M:M,MOVI_ENTR!D:D,D2660)/SUMIFS(MOVI_ENTR!I:I,MOVI_ENTR!D:D,D2660),0))</f>
        <v/>
      </c>
      <c r="N2660" s="104" t="str">
        <f>IF(CADA_PROD!C2660="","",G2660/E2660)</f>
        <v/>
      </c>
    </row>
    <row r="2661" spans="3:14">
      <c r="C2661" s="99" t="str">
        <f>IF(CADA_PROD!C2661="","",CADA_PROD!C2661)</f>
        <v/>
      </c>
      <c r="D2661" s="100" t="str">
        <f>IF(CADA_PROD!D2661="","",CADA_PROD!D2661)</f>
        <v/>
      </c>
      <c r="E2661" s="101" t="str">
        <f>IF(CADA_PROD!E2661="","",CADA_PROD!E2661)</f>
        <v/>
      </c>
      <c r="F2661" s="101" t="str">
        <f>IF(CADA_PROD!D2661="","",SUMIFS(MOVI_ENTR!I:I,MOVI_ENTR!D:D,D2661))</f>
        <v/>
      </c>
      <c r="G2661" s="101" t="str">
        <f>IF(CADA_PROD!C2661="","",SUMIFS(MOVI_SAID!H:H,MOVI_SAID!D:D,D2661))</f>
        <v/>
      </c>
      <c r="H2661" s="101" t="str">
        <f t="shared" si="59"/>
        <v/>
      </c>
      <c r="I2661" s="100" t="str">
        <f>IF(CADA_PROD!C2661="","",IFERROR(IF(H2661&lt;=0,"Sem estoque",IF(H2661/E2661&lt;0.25,"Quase sem estoque",IF(H2661/E2661&lt;1.2,"Estoque baixo",IF(H2661/E2661&lt;2,"Estoque moderado","Estoque confortável")))),""))</f>
        <v/>
      </c>
      <c r="J2661" s="102" t="str">
        <f>IF(CADA_PROD!C2661="","",SUMIFS(MOVI_ENTR!M:M,MOVI_ENTR!D:D,D2661))</f>
        <v/>
      </c>
      <c r="K2661" s="103" t="str">
        <f>IF(CADA_PROD!C2661="","",IFERROR($J2661/SUM($J$6:$J$1006),""))</f>
        <v/>
      </c>
      <c r="L2661" s="103" t="str">
        <f>IF(CADA_PROD!C2661="","",IFERROR(H2661/SUM($H$6:$H$1006)+P2661,""))</f>
        <v/>
      </c>
      <c r="M2661" s="102" t="str">
        <f>IF(CADA_PROD!$C2661="","",IFERROR(SUMIFS(MOVI_ENTR!M:M,MOVI_ENTR!D:D,D2661)/SUMIFS(MOVI_ENTR!I:I,MOVI_ENTR!D:D,D2661),0))</f>
        <v/>
      </c>
      <c r="N2661" s="104" t="str">
        <f>IF(CADA_PROD!C2661="","",G2661/E2661)</f>
        <v/>
      </c>
    </row>
    <row r="2662" spans="3:14">
      <c r="C2662" s="99" t="str">
        <f>IF(CADA_PROD!C2662="","",CADA_PROD!C2662)</f>
        <v/>
      </c>
      <c r="D2662" s="100" t="str">
        <f>IF(CADA_PROD!D2662="","",CADA_PROD!D2662)</f>
        <v/>
      </c>
      <c r="E2662" s="101" t="str">
        <f>IF(CADA_PROD!E2662="","",CADA_PROD!E2662)</f>
        <v/>
      </c>
      <c r="F2662" s="101" t="str">
        <f>IF(CADA_PROD!D2662="","",SUMIFS(MOVI_ENTR!I:I,MOVI_ENTR!D:D,D2662))</f>
        <v/>
      </c>
      <c r="G2662" s="101" t="str">
        <f>IF(CADA_PROD!C2662="","",SUMIFS(MOVI_SAID!H:H,MOVI_SAID!D:D,D2662))</f>
        <v/>
      </c>
      <c r="H2662" s="101" t="str">
        <f t="shared" si="59"/>
        <v/>
      </c>
      <c r="I2662" s="100" t="str">
        <f>IF(CADA_PROD!C2662="","",IFERROR(IF(H2662&lt;=0,"Sem estoque",IF(H2662/E2662&lt;0.25,"Quase sem estoque",IF(H2662/E2662&lt;1.2,"Estoque baixo",IF(H2662/E2662&lt;2,"Estoque moderado","Estoque confortável")))),""))</f>
        <v/>
      </c>
      <c r="J2662" s="102" t="str">
        <f>IF(CADA_PROD!C2662="","",SUMIFS(MOVI_ENTR!M:M,MOVI_ENTR!D:D,D2662))</f>
        <v/>
      </c>
      <c r="K2662" s="103" t="str">
        <f>IF(CADA_PROD!C2662="","",IFERROR($J2662/SUM($J$6:$J$1006),""))</f>
        <v/>
      </c>
      <c r="L2662" s="103" t="str">
        <f>IF(CADA_PROD!C2662="","",IFERROR(H2662/SUM($H$6:$H$1006)+P2662,""))</f>
        <v/>
      </c>
      <c r="M2662" s="102" t="str">
        <f>IF(CADA_PROD!$C2662="","",IFERROR(SUMIFS(MOVI_ENTR!M:M,MOVI_ENTR!D:D,D2662)/SUMIFS(MOVI_ENTR!I:I,MOVI_ENTR!D:D,D2662),0))</f>
        <v/>
      </c>
      <c r="N2662" s="104" t="str">
        <f>IF(CADA_PROD!C2662="","",G2662/E2662)</f>
        <v/>
      </c>
    </row>
    <row r="2663" spans="3:14">
      <c r="C2663" s="99" t="str">
        <f>IF(CADA_PROD!C2663="","",CADA_PROD!C2663)</f>
        <v/>
      </c>
      <c r="D2663" s="100" t="str">
        <f>IF(CADA_PROD!D2663="","",CADA_PROD!D2663)</f>
        <v/>
      </c>
      <c r="E2663" s="101" t="str">
        <f>IF(CADA_PROD!E2663="","",CADA_PROD!E2663)</f>
        <v/>
      </c>
      <c r="F2663" s="101" t="str">
        <f>IF(CADA_PROD!D2663="","",SUMIFS(MOVI_ENTR!I:I,MOVI_ENTR!D:D,D2663))</f>
        <v/>
      </c>
      <c r="G2663" s="101" t="str">
        <f>IF(CADA_PROD!C2663="","",SUMIFS(MOVI_SAID!H:H,MOVI_SAID!D:D,D2663))</f>
        <v/>
      </c>
      <c r="H2663" s="101" t="str">
        <f t="shared" si="59"/>
        <v/>
      </c>
      <c r="I2663" s="100" t="str">
        <f>IF(CADA_PROD!C2663="","",IFERROR(IF(H2663&lt;=0,"Sem estoque",IF(H2663/E2663&lt;0.25,"Quase sem estoque",IF(H2663/E2663&lt;1.2,"Estoque baixo",IF(H2663/E2663&lt;2,"Estoque moderado","Estoque confortável")))),""))</f>
        <v/>
      </c>
      <c r="J2663" s="102" t="str">
        <f>IF(CADA_PROD!C2663="","",SUMIFS(MOVI_ENTR!M:M,MOVI_ENTR!D:D,D2663))</f>
        <v/>
      </c>
      <c r="K2663" s="103" t="str">
        <f>IF(CADA_PROD!C2663="","",IFERROR($J2663/SUM($J$6:$J$1006),""))</f>
        <v/>
      </c>
      <c r="L2663" s="103" t="str">
        <f>IF(CADA_PROD!C2663="","",IFERROR(H2663/SUM($H$6:$H$1006)+P2663,""))</f>
        <v/>
      </c>
      <c r="M2663" s="102" t="str">
        <f>IF(CADA_PROD!$C2663="","",IFERROR(SUMIFS(MOVI_ENTR!M:M,MOVI_ENTR!D:D,D2663)/SUMIFS(MOVI_ENTR!I:I,MOVI_ENTR!D:D,D2663),0))</f>
        <v/>
      </c>
      <c r="N2663" s="104" t="str">
        <f>IF(CADA_PROD!C2663="","",G2663/E2663)</f>
        <v/>
      </c>
    </row>
    <row r="2664" spans="3:14">
      <c r="C2664" s="99" t="str">
        <f>IF(CADA_PROD!C2664="","",CADA_PROD!C2664)</f>
        <v/>
      </c>
      <c r="D2664" s="100" t="str">
        <f>IF(CADA_PROD!D2664="","",CADA_PROD!D2664)</f>
        <v/>
      </c>
      <c r="E2664" s="101" t="str">
        <f>IF(CADA_PROD!E2664="","",CADA_PROD!E2664)</f>
        <v/>
      </c>
      <c r="F2664" s="101" t="str">
        <f>IF(CADA_PROD!D2664="","",SUMIFS(MOVI_ENTR!I:I,MOVI_ENTR!D:D,D2664))</f>
        <v/>
      </c>
      <c r="G2664" s="101" t="str">
        <f>IF(CADA_PROD!C2664="","",SUMIFS(MOVI_SAID!H:H,MOVI_SAID!D:D,D2664))</f>
        <v/>
      </c>
      <c r="H2664" s="101" t="str">
        <f t="shared" si="59"/>
        <v/>
      </c>
      <c r="I2664" s="100" t="str">
        <f>IF(CADA_PROD!C2664="","",IFERROR(IF(H2664&lt;=0,"Sem estoque",IF(H2664/E2664&lt;0.25,"Quase sem estoque",IF(H2664/E2664&lt;1.2,"Estoque baixo",IF(H2664/E2664&lt;2,"Estoque moderado","Estoque confortável")))),""))</f>
        <v/>
      </c>
      <c r="J2664" s="102" t="str">
        <f>IF(CADA_PROD!C2664="","",SUMIFS(MOVI_ENTR!M:M,MOVI_ENTR!D:D,D2664))</f>
        <v/>
      </c>
      <c r="K2664" s="103" t="str">
        <f>IF(CADA_PROD!C2664="","",IFERROR($J2664/SUM($J$6:$J$1006),""))</f>
        <v/>
      </c>
      <c r="L2664" s="103" t="str">
        <f>IF(CADA_PROD!C2664="","",IFERROR(H2664/SUM($H$6:$H$1006)+P2664,""))</f>
        <v/>
      </c>
      <c r="M2664" s="102" t="str">
        <f>IF(CADA_PROD!$C2664="","",IFERROR(SUMIFS(MOVI_ENTR!M:M,MOVI_ENTR!D:D,D2664)/SUMIFS(MOVI_ENTR!I:I,MOVI_ENTR!D:D,D2664),0))</f>
        <v/>
      </c>
      <c r="N2664" s="104" t="str">
        <f>IF(CADA_PROD!C2664="","",G2664/E2664)</f>
        <v/>
      </c>
    </row>
    <row r="2665" spans="3:14">
      <c r="C2665" s="99" t="str">
        <f>IF(CADA_PROD!C2665="","",CADA_PROD!C2665)</f>
        <v/>
      </c>
      <c r="D2665" s="100" t="str">
        <f>IF(CADA_PROD!D2665="","",CADA_PROD!D2665)</f>
        <v/>
      </c>
      <c r="E2665" s="101" t="str">
        <f>IF(CADA_PROD!E2665="","",CADA_PROD!E2665)</f>
        <v/>
      </c>
      <c r="F2665" s="101" t="str">
        <f>IF(CADA_PROD!D2665="","",SUMIFS(MOVI_ENTR!I:I,MOVI_ENTR!D:D,D2665))</f>
        <v/>
      </c>
      <c r="G2665" s="101" t="str">
        <f>IF(CADA_PROD!C2665="","",SUMIFS(MOVI_SAID!H:H,MOVI_SAID!D:D,D2665))</f>
        <v/>
      </c>
      <c r="H2665" s="101" t="str">
        <f t="shared" si="59"/>
        <v/>
      </c>
      <c r="I2665" s="100" t="str">
        <f>IF(CADA_PROD!C2665="","",IFERROR(IF(H2665&lt;=0,"Sem estoque",IF(H2665/E2665&lt;0.25,"Quase sem estoque",IF(H2665/E2665&lt;1.2,"Estoque baixo",IF(H2665/E2665&lt;2,"Estoque moderado","Estoque confortável")))),""))</f>
        <v/>
      </c>
      <c r="J2665" s="102" t="str">
        <f>IF(CADA_PROD!C2665="","",SUMIFS(MOVI_ENTR!M:M,MOVI_ENTR!D:D,D2665))</f>
        <v/>
      </c>
      <c r="K2665" s="103" t="str">
        <f>IF(CADA_PROD!C2665="","",IFERROR($J2665/SUM($J$6:$J$1006),""))</f>
        <v/>
      </c>
      <c r="L2665" s="103" t="str">
        <f>IF(CADA_PROD!C2665="","",IFERROR(H2665/SUM($H$6:$H$1006)+P2665,""))</f>
        <v/>
      </c>
      <c r="M2665" s="102" t="str">
        <f>IF(CADA_PROD!$C2665="","",IFERROR(SUMIFS(MOVI_ENTR!M:M,MOVI_ENTR!D:D,D2665)/SUMIFS(MOVI_ENTR!I:I,MOVI_ENTR!D:D,D2665),0))</f>
        <v/>
      </c>
      <c r="N2665" s="104" t="str">
        <f>IF(CADA_PROD!C2665="","",G2665/E2665)</f>
        <v/>
      </c>
    </row>
    <row r="2666" spans="3:14">
      <c r="C2666" s="99" t="str">
        <f>IF(CADA_PROD!C2666="","",CADA_PROD!C2666)</f>
        <v/>
      </c>
      <c r="D2666" s="100" t="str">
        <f>IF(CADA_PROD!D2666="","",CADA_PROD!D2666)</f>
        <v/>
      </c>
      <c r="E2666" s="101" t="str">
        <f>IF(CADA_PROD!E2666="","",CADA_PROD!E2666)</f>
        <v/>
      </c>
      <c r="F2666" s="101" t="str">
        <f>IF(CADA_PROD!D2666="","",SUMIFS(MOVI_ENTR!I:I,MOVI_ENTR!D:D,D2666))</f>
        <v/>
      </c>
      <c r="G2666" s="101" t="str">
        <f>IF(CADA_PROD!C2666="","",SUMIFS(MOVI_SAID!H:H,MOVI_SAID!D:D,D2666))</f>
        <v/>
      </c>
      <c r="H2666" s="101" t="str">
        <f t="shared" si="59"/>
        <v/>
      </c>
      <c r="I2666" s="100" t="str">
        <f>IF(CADA_PROD!C2666="","",IFERROR(IF(H2666&lt;=0,"Sem estoque",IF(H2666/E2666&lt;0.25,"Quase sem estoque",IF(H2666/E2666&lt;1.2,"Estoque baixo",IF(H2666/E2666&lt;2,"Estoque moderado","Estoque confortável")))),""))</f>
        <v/>
      </c>
      <c r="J2666" s="102" t="str">
        <f>IF(CADA_PROD!C2666="","",SUMIFS(MOVI_ENTR!M:M,MOVI_ENTR!D:D,D2666))</f>
        <v/>
      </c>
      <c r="K2666" s="103" t="str">
        <f>IF(CADA_PROD!C2666="","",IFERROR($J2666/SUM($J$6:$J$1006),""))</f>
        <v/>
      </c>
      <c r="L2666" s="103" t="str">
        <f>IF(CADA_PROD!C2666="","",IFERROR(H2666/SUM($H$6:$H$1006)+P2666,""))</f>
        <v/>
      </c>
      <c r="M2666" s="102" t="str">
        <f>IF(CADA_PROD!$C2666="","",IFERROR(SUMIFS(MOVI_ENTR!M:M,MOVI_ENTR!D:D,D2666)/SUMIFS(MOVI_ENTR!I:I,MOVI_ENTR!D:D,D2666),0))</f>
        <v/>
      </c>
      <c r="N2666" s="104" t="str">
        <f>IF(CADA_PROD!C2666="","",G2666/E2666)</f>
        <v/>
      </c>
    </row>
    <row r="2667" spans="3:14">
      <c r="C2667" s="99" t="str">
        <f>IF(CADA_PROD!C2667="","",CADA_PROD!C2667)</f>
        <v/>
      </c>
      <c r="D2667" s="100" t="str">
        <f>IF(CADA_PROD!D2667="","",CADA_PROD!D2667)</f>
        <v/>
      </c>
      <c r="E2667" s="101" t="str">
        <f>IF(CADA_PROD!E2667="","",CADA_PROD!E2667)</f>
        <v/>
      </c>
      <c r="F2667" s="101" t="str">
        <f>IF(CADA_PROD!D2667="","",SUMIFS(MOVI_ENTR!I:I,MOVI_ENTR!D:D,D2667))</f>
        <v/>
      </c>
      <c r="G2667" s="101" t="str">
        <f>IF(CADA_PROD!C2667="","",SUMIFS(MOVI_SAID!H:H,MOVI_SAID!D:D,D2667))</f>
        <v/>
      </c>
      <c r="H2667" s="101" t="str">
        <f t="shared" ref="H2667:H2730" si="60">IFERROR(F2667-G2667,"")</f>
        <v/>
      </c>
      <c r="I2667" s="100" t="str">
        <f>IF(CADA_PROD!C2667="","",IFERROR(IF(H2667&lt;=0,"Sem estoque",IF(H2667/E2667&lt;0.25,"Quase sem estoque",IF(H2667/E2667&lt;1.2,"Estoque baixo",IF(H2667/E2667&lt;2,"Estoque moderado","Estoque confortável")))),""))</f>
        <v/>
      </c>
      <c r="J2667" s="102" t="str">
        <f>IF(CADA_PROD!C2667="","",SUMIFS(MOVI_ENTR!M:M,MOVI_ENTR!D:D,D2667))</f>
        <v/>
      </c>
      <c r="K2667" s="103" t="str">
        <f>IF(CADA_PROD!C2667="","",IFERROR($J2667/SUM($J$6:$J$1006),""))</f>
        <v/>
      </c>
      <c r="L2667" s="103" t="str">
        <f>IF(CADA_PROD!C2667="","",IFERROR(H2667/SUM($H$6:$H$1006)+P2667,""))</f>
        <v/>
      </c>
      <c r="M2667" s="102" t="str">
        <f>IF(CADA_PROD!$C2667="","",IFERROR(SUMIFS(MOVI_ENTR!M:M,MOVI_ENTR!D:D,D2667)/SUMIFS(MOVI_ENTR!I:I,MOVI_ENTR!D:D,D2667),0))</f>
        <v/>
      </c>
      <c r="N2667" s="104" t="str">
        <f>IF(CADA_PROD!C2667="","",G2667/E2667)</f>
        <v/>
      </c>
    </row>
    <row r="2668" spans="3:14">
      <c r="C2668" s="99" t="str">
        <f>IF(CADA_PROD!C2668="","",CADA_PROD!C2668)</f>
        <v/>
      </c>
      <c r="D2668" s="100" t="str">
        <f>IF(CADA_PROD!D2668="","",CADA_PROD!D2668)</f>
        <v/>
      </c>
      <c r="E2668" s="101" t="str">
        <f>IF(CADA_PROD!E2668="","",CADA_PROD!E2668)</f>
        <v/>
      </c>
      <c r="F2668" s="101" t="str">
        <f>IF(CADA_PROD!D2668="","",SUMIFS(MOVI_ENTR!I:I,MOVI_ENTR!D:D,D2668))</f>
        <v/>
      </c>
      <c r="G2668" s="101" t="str">
        <f>IF(CADA_PROD!C2668="","",SUMIFS(MOVI_SAID!H:H,MOVI_SAID!D:D,D2668))</f>
        <v/>
      </c>
      <c r="H2668" s="101" t="str">
        <f t="shared" si="60"/>
        <v/>
      </c>
      <c r="I2668" s="100" t="str">
        <f>IF(CADA_PROD!C2668="","",IFERROR(IF(H2668&lt;=0,"Sem estoque",IF(H2668/E2668&lt;0.25,"Quase sem estoque",IF(H2668/E2668&lt;1.2,"Estoque baixo",IF(H2668/E2668&lt;2,"Estoque moderado","Estoque confortável")))),""))</f>
        <v/>
      </c>
      <c r="J2668" s="102" t="str">
        <f>IF(CADA_PROD!C2668="","",SUMIFS(MOVI_ENTR!M:M,MOVI_ENTR!D:D,D2668))</f>
        <v/>
      </c>
      <c r="K2668" s="103" t="str">
        <f>IF(CADA_PROD!C2668="","",IFERROR($J2668/SUM($J$6:$J$1006),""))</f>
        <v/>
      </c>
      <c r="L2668" s="103" t="str">
        <f>IF(CADA_PROD!C2668="","",IFERROR(H2668/SUM($H$6:$H$1006)+P2668,""))</f>
        <v/>
      </c>
      <c r="M2668" s="102" t="str">
        <f>IF(CADA_PROD!$C2668="","",IFERROR(SUMIFS(MOVI_ENTR!M:M,MOVI_ENTR!D:D,D2668)/SUMIFS(MOVI_ENTR!I:I,MOVI_ENTR!D:D,D2668),0))</f>
        <v/>
      </c>
      <c r="N2668" s="104" t="str">
        <f>IF(CADA_PROD!C2668="","",G2668/E2668)</f>
        <v/>
      </c>
    </row>
    <row r="2669" spans="3:14">
      <c r="C2669" s="99" t="str">
        <f>IF(CADA_PROD!C2669="","",CADA_PROD!C2669)</f>
        <v/>
      </c>
      <c r="D2669" s="100" t="str">
        <f>IF(CADA_PROD!D2669="","",CADA_PROD!D2669)</f>
        <v/>
      </c>
      <c r="E2669" s="101" t="str">
        <f>IF(CADA_PROD!E2669="","",CADA_PROD!E2669)</f>
        <v/>
      </c>
      <c r="F2669" s="101" t="str">
        <f>IF(CADA_PROD!D2669="","",SUMIFS(MOVI_ENTR!I:I,MOVI_ENTR!D:D,D2669))</f>
        <v/>
      </c>
      <c r="G2669" s="101" t="str">
        <f>IF(CADA_PROD!C2669="","",SUMIFS(MOVI_SAID!H:H,MOVI_SAID!D:D,D2669))</f>
        <v/>
      </c>
      <c r="H2669" s="101" t="str">
        <f t="shared" si="60"/>
        <v/>
      </c>
      <c r="I2669" s="100" t="str">
        <f>IF(CADA_PROD!C2669="","",IFERROR(IF(H2669&lt;=0,"Sem estoque",IF(H2669/E2669&lt;0.25,"Quase sem estoque",IF(H2669/E2669&lt;1.2,"Estoque baixo",IF(H2669/E2669&lt;2,"Estoque moderado","Estoque confortável")))),""))</f>
        <v/>
      </c>
      <c r="J2669" s="102" t="str">
        <f>IF(CADA_PROD!C2669="","",SUMIFS(MOVI_ENTR!M:M,MOVI_ENTR!D:D,D2669))</f>
        <v/>
      </c>
      <c r="K2669" s="103" t="str">
        <f>IF(CADA_PROD!C2669="","",IFERROR($J2669/SUM($J$6:$J$1006),""))</f>
        <v/>
      </c>
      <c r="L2669" s="103" t="str">
        <f>IF(CADA_PROD!C2669="","",IFERROR(H2669/SUM($H$6:$H$1006)+P2669,""))</f>
        <v/>
      </c>
      <c r="M2669" s="102" t="str">
        <f>IF(CADA_PROD!$C2669="","",IFERROR(SUMIFS(MOVI_ENTR!M:M,MOVI_ENTR!D:D,D2669)/SUMIFS(MOVI_ENTR!I:I,MOVI_ENTR!D:D,D2669),0))</f>
        <v/>
      </c>
      <c r="N2669" s="104" t="str">
        <f>IF(CADA_PROD!C2669="","",G2669/E2669)</f>
        <v/>
      </c>
    </row>
    <row r="2670" spans="3:14">
      <c r="C2670" s="99" t="str">
        <f>IF(CADA_PROD!C2670="","",CADA_PROD!C2670)</f>
        <v/>
      </c>
      <c r="D2670" s="100" t="str">
        <f>IF(CADA_PROD!D2670="","",CADA_PROD!D2670)</f>
        <v/>
      </c>
      <c r="E2670" s="101" t="str">
        <f>IF(CADA_PROD!E2670="","",CADA_PROD!E2670)</f>
        <v/>
      </c>
      <c r="F2670" s="101" t="str">
        <f>IF(CADA_PROD!D2670="","",SUMIFS(MOVI_ENTR!I:I,MOVI_ENTR!D:D,D2670))</f>
        <v/>
      </c>
      <c r="G2670" s="101" t="str">
        <f>IF(CADA_PROD!C2670="","",SUMIFS(MOVI_SAID!H:H,MOVI_SAID!D:D,D2670))</f>
        <v/>
      </c>
      <c r="H2670" s="101" t="str">
        <f t="shared" si="60"/>
        <v/>
      </c>
      <c r="I2670" s="100" t="str">
        <f>IF(CADA_PROD!C2670="","",IFERROR(IF(H2670&lt;=0,"Sem estoque",IF(H2670/E2670&lt;0.25,"Quase sem estoque",IF(H2670/E2670&lt;1.2,"Estoque baixo",IF(H2670/E2670&lt;2,"Estoque moderado","Estoque confortável")))),""))</f>
        <v/>
      </c>
      <c r="J2670" s="102" t="str">
        <f>IF(CADA_PROD!C2670="","",SUMIFS(MOVI_ENTR!M:M,MOVI_ENTR!D:D,D2670))</f>
        <v/>
      </c>
      <c r="K2670" s="103" t="str">
        <f>IF(CADA_PROD!C2670="","",IFERROR($J2670/SUM($J$6:$J$1006),""))</f>
        <v/>
      </c>
      <c r="L2670" s="103" t="str">
        <f>IF(CADA_PROD!C2670="","",IFERROR(H2670/SUM($H$6:$H$1006)+P2670,""))</f>
        <v/>
      </c>
      <c r="M2670" s="102" t="str">
        <f>IF(CADA_PROD!$C2670="","",IFERROR(SUMIFS(MOVI_ENTR!M:M,MOVI_ENTR!D:D,D2670)/SUMIFS(MOVI_ENTR!I:I,MOVI_ENTR!D:D,D2670),0))</f>
        <v/>
      </c>
      <c r="N2670" s="104" t="str">
        <f>IF(CADA_PROD!C2670="","",G2670/E2670)</f>
        <v/>
      </c>
    </row>
    <row r="2671" spans="3:14">
      <c r="C2671" s="99" t="str">
        <f>IF(CADA_PROD!C2671="","",CADA_PROD!C2671)</f>
        <v/>
      </c>
      <c r="D2671" s="100" t="str">
        <f>IF(CADA_PROD!D2671="","",CADA_PROD!D2671)</f>
        <v/>
      </c>
      <c r="E2671" s="101" t="str">
        <f>IF(CADA_PROD!E2671="","",CADA_PROD!E2671)</f>
        <v/>
      </c>
      <c r="F2671" s="101" t="str">
        <f>IF(CADA_PROD!D2671="","",SUMIFS(MOVI_ENTR!I:I,MOVI_ENTR!D:D,D2671))</f>
        <v/>
      </c>
      <c r="G2671" s="101" t="str">
        <f>IF(CADA_PROD!C2671="","",SUMIFS(MOVI_SAID!H:H,MOVI_SAID!D:D,D2671))</f>
        <v/>
      </c>
      <c r="H2671" s="101" t="str">
        <f t="shared" si="60"/>
        <v/>
      </c>
      <c r="I2671" s="100" t="str">
        <f>IF(CADA_PROD!C2671="","",IFERROR(IF(H2671&lt;=0,"Sem estoque",IF(H2671/E2671&lt;0.25,"Quase sem estoque",IF(H2671/E2671&lt;1.2,"Estoque baixo",IF(H2671/E2671&lt;2,"Estoque moderado","Estoque confortável")))),""))</f>
        <v/>
      </c>
      <c r="J2671" s="102" t="str">
        <f>IF(CADA_PROD!C2671="","",SUMIFS(MOVI_ENTR!M:M,MOVI_ENTR!D:D,D2671))</f>
        <v/>
      </c>
      <c r="K2671" s="103" t="str">
        <f>IF(CADA_PROD!C2671="","",IFERROR($J2671/SUM($J$6:$J$1006),""))</f>
        <v/>
      </c>
      <c r="L2671" s="103" t="str">
        <f>IF(CADA_PROD!C2671="","",IFERROR(H2671/SUM($H$6:$H$1006)+P2671,""))</f>
        <v/>
      </c>
      <c r="M2671" s="102" t="str">
        <f>IF(CADA_PROD!$C2671="","",IFERROR(SUMIFS(MOVI_ENTR!M:M,MOVI_ENTR!D:D,D2671)/SUMIFS(MOVI_ENTR!I:I,MOVI_ENTR!D:D,D2671),0))</f>
        <v/>
      </c>
      <c r="N2671" s="104" t="str">
        <f>IF(CADA_PROD!C2671="","",G2671/E2671)</f>
        <v/>
      </c>
    </row>
    <row r="2672" spans="3:14">
      <c r="C2672" s="99" t="str">
        <f>IF(CADA_PROD!C2672="","",CADA_PROD!C2672)</f>
        <v/>
      </c>
      <c r="D2672" s="100" t="str">
        <f>IF(CADA_PROD!D2672="","",CADA_PROD!D2672)</f>
        <v/>
      </c>
      <c r="E2672" s="101" t="str">
        <f>IF(CADA_PROD!E2672="","",CADA_PROD!E2672)</f>
        <v/>
      </c>
      <c r="F2672" s="101" t="str">
        <f>IF(CADA_PROD!D2672="","",SUMIFS(MOVI_ENTR!I:I,MOVI_ENTR!D:D,D2672))</f>
        <v/>
      </c>
      <c r="G2672" s="101" t="str">
        <f>IF(CADA_PROD!C2672="","",SUMIFS(MOVI_SAID!H:H,MOVI_SAID!D:D,D2672))</f>
        <v/>
      </c>
      <c r="H2672" s="101" t="str">
        <f t="shared" si="60"/>
        <v/>
      </c>
      <c r="I2672" s="100" t="str">
        <f>IF(CADA_PROD!C2672="","",IFERROR(IF(H2672&lt;=0,"Sem estoque",IF(H2672/E2672&lt;0.25,"Quase sem estoque",IF(H2672/E2672&lt;1.2,"Estoque baixo",IF(H2672/E2672&lt;2,"Estoque moderado","Estoque confortável")))),""))</f>
        <v/>
      </c>
      <c r="J2672" s="102" t="str">
        <f>IF(CADA_PROD!C2672="","",SUMIFS(MOVI_ENTR!M:M,MOVI_ENTR!D:D,D2672))</f>
        <v/>
      </c>
      <c r="K2672" s="103" t="str">
        <f>IF(CADA_PROD!C2672="","",IFERROR($J2672/SUM($J$6:$J$1006),""))</f>
        <v/>
      </c>
      <c r="L2672" s="103" t="str">
        <f>IF(CADA_PROD!C2672="","",IFERROR(H2672/SUM($H$6:$H$1006)+P2672,""))</f>
        <v/>
      </c>
      <c r="M2672" s="102" t="str">
        <f>IF(CADA_PROD!$C2672="","",IFERROR(SUMIFS(MOVI_ENTR!M:M,MOVI_ENTR!D:D,D2672)/SUMIFS(MOVI_ENTR!I:I,MOVI_ENTR!D:D,D2672),0))</f>
        <v/>
      </c>
      <c r="N2672" s="104" t="str">
        <f>IF(CADA_PROD!C2672="","",G2672/E2672)</f>
        <v/>
      </c>
    </row>
    <row r="2673" spans="3:14">
      <c r="C2673" s="99" t="str">
        <f>IF(CADA_PROD!C2673="","",CADA_PROD!C2673)</f>
        <v/>
      </c>
      <c r="D2673" s="100" t="str">
        <f>IF(CADA_PROD!D2673="","",CADA_PROD!D2673)</f>
        <v/>
      </c>
      <c r="E2673" s="101" t="str">
        <f>IF(CADA_PROD!E2673="","",CADA_PROD!E2673)</f>
        <v/>
      </c>
      <c r="F2673" s="101" t="str">
        <f>IF(CADA_PROD!D2673="","",SUMIFS(MOVI_ENTR!I:I,MOVI_ENTR!D:D,D2673))</f>
        <v/>
      </c>
      <c r="G2673" s="101" t="str">
        <f>IF(CADA_PROD!C2673="","",SUMIFS(MOVI_SAID!H:H,MOVI_SAID!D:D,D2673))</f>
        <v/>
      </c>
      <c r="H2673" s="101" t="str">
        <f t="shared" si="60"/>
        <v/>
      </c>
      <c r="I2673" s="100" t="str">
        <f>IF(CADA_PROD!C2673="","",IFERROR(IF(H2673&lt;=0,"Sem estoque",IF(H2673/E2673&lt;0.25,"Quase sem estoque",IF(H2673/E2673&lt;1.2,"Estoque baixo",IF(H2673/E2673&lt;2,"Estoque moderado","Estoque confortável")))),""))</f>
        <v/>
      </c>
      <c r="J2673" s="102" t="str">
        <f>IF(CADA_PROD!C2673="","",SUMIFS(MOVI_ENTR!M:M,MOVI_ENTR!D:D,D2673))</f>
        <v/>
      </c>
      <c r="K2673" s="103" t="str">
        <f>IF(CADA_PROD!C2673="","",IFERROR($J2673/SUM($J$6:$J$1006),""))</f>
        <v/>
      </c>
      <c r="L2673" s="103" t="str">
        <f>IF(CADA_PROD!C2673="","",IFERROR(H2673/SUM($H$6:$H$1006)+P2673,""))</f>
        <v/>
      </c>
      <c r="M2673" s="102" t="str">
        <f>IF(CADA_PROD!$C2673="","",IFERROR(SUMIFS(MOVI_ENTR!M:M,MOVI_ENTR!D:D,D2673)/SUMIFS(MOVI_ENTR!I:I,MOVI_ENTR!D:D,D2673),0))</f>
        <v/>
      </c>
      <c r="N2673" s="104" t="str">
        <f>IF(CADA_PROD!C2673="","",G2673/E2673)</f>
        <v/>
      </c>
    </row>
    <row r="2674" spans="3:14">
      <c r="C2674" s="99" t="str">
        <f>IF(CADA_PROD!C2674="","",CADA_PROD!C2674)</f>
        <v/>
      </c>
      <c r="D2674" s="100" t="str">
        <f>IF(CADA_PROD!D2674="","",CADA_PROD!D2674)</f>
        <v/>
      </c>
      <c r="E2674" s="101" t="str">
        <f>IF(CADA_PROD!E2674="","",CADA_PROD!E2674)</f>
        <v/>
      </c>
      <c r="F2674" s="101" t="str">
        <f>IF(CADA_PROD!D2674="","",SUMIFS(MOVI_ENTR!I:I,MOVI_ENTR!D:D,D2674))</f>
        <v/>
      </c>
      <c r="G2674" s="101" t="str">
        <f>IF(CADA_PROD!C2674="","",SUMIFS(MOVI_SAID!H:H,MOVI_SAID!D:D,D2674))</f>
        <v/>
      </c>
      <c r="H2674" s="101" t="str">
        <f t="shared" si="60"/>
        <v/>
      </c>
      <c r="I2674" s="100" t="str">
        <f>IF(CADA_PROD!C2674="","",IFERROR(IF(H2674&lt;=0,"Sem estoque",IF(H2674/E2674&lt;0.25,"Quase sem estoque",IF(H2674/E2674&lt;1.2,"Estoque baixo",IF(H2674/E2674&lt;2,"Estoque moderado","Estoque confortável")))),""))</f>
        <v/>
      </c>
      <c r="J2674" s="102" t="str">
        <f>IF(CADA_PROD!C2674="","",SUMIFS(MOVI_ENTR!M:M,MOVI_ENTR!D:D,D2674))</f>
        <v/>
      </c>
      <c r="K2674" s="103" t="str">
        <f>IF(CADA_PROD!C2674="","",IFERROR($J2674/SUM($J$6:$J$1006),""))</f>
        <v/>
      </c>
      <c r="L2674" s="103" t="str">
        <f>IF(CADA_PROD!C2674="","",IFERROR(H2674/SUM($H$6:$H$1006)+P2674,""))</f>
        <v/>
      </c>
      <c r="M2674" s="102" t="str">
        <f>IF(CADA_PROD!$C2674="","",IFERROR(SUMIFS(MOVI_ENTR!M:M,MOVI_ENTR!D:D,D2674)/SUMIFS(MOVI_ENTR!I:I,MOVI_ENTR!D:D,D2674),0))</f>
        <v/>
      </c>
      <c r="N2674" s="104" t="str">
        <f>IF(CADA_PROD!C2674="","",G2674/E2674)</f>
        <v/>
      </c>
    </row>
    <row r="2675" spans="3:14">
      <c r="C2675" s="99" t="str">
        <f>IF(CADA_PROD!C2675="","",CADA_PROD!C2675)</f>
        <v/>
      </c>
      <c r="D2675" s="100" t="str">
        <f>IF(CADA_PROD!D2675="","",CADA_PROD!D2675)</f>
        <v/>
      </c>
      <c r="E2675" s="101" t="str">
        <f>IF(CADA_PROD!E2675="","",CADA_PROD!E2675)</f>
        <v/>
      </c>
      <c r="F2675" s="101" t="str">
        <f>IF(CADA_PROD!D2675="","",SUMIFS(MOVI_ENTR!I:I,MOVI_ENTR!D:D,D2675))</f>
        <v/>
      </c>
      <c r="G2675" s="101" t="str">
        <f>IF(CADA_PROD!C2675="","",SUMIFS(MOVI_SAID!H:H,MOVI_SAID!D:D,D2675))</f>
        <v/>
      </c>
      <c r="H2675" s="101" t="str">
        <f t="shared" si="60"/>
        <v/>
      </c>
      <c r="I2675" s="100" t="str">
        <f>IF(CADA_PROD!C2675="","",IFERROR(IF(H2675&lt;=0,"Sem estoque",IF(H2675/E2675&lt;0.25,"Quase sem estoque",IF(H2675/E2675&lt;1.2,"Estoque baixo",IF(H2675/E2675&lt;2,"Estoque moderado","Estoque confortável")))),""))</f>
        <v/>
      </c>
      <c r="J2675" s="102" t="str">
        <f>IF(CADA_PROD!C2675="","",SUMIFS(MOVI_ENTR!M:M,MOVI_ENTR!D:D,D2675))</f>
        <v/>
      </c>
      <c r="K2675" s="103" t="str">
        <f>IF(CADA_PROD!C2675="","",IFERROR($J2675/SUM($J$6:$J$1006),""))</f>
        <v/>
      </c>
      <c r="L2675" s="103" t="str">
        <f>IF(CADA_PROD!C2675="","",IFERROR(H2675/SUM($H$6:$H$1006)+P2675,""))</f>
        <v/>
      </c>
      <c r="M2675" s="102" t="str">
        <f>IF(CADA_PROD!$C2675="","",IFERROR(SUMIFS(MOVI_ENTR!M:M,MOVI_ENTR!D:D,D2675)/SUMIFS(MOVI_ENTR!I:I,MOVI_ENTR!D:D,D2675),0))</f>
        <v/>
      </c>
      <c r="N2675" s="104" t="str">
        <f>IF(CADA_PROD!C2675="","",G2675/E2675)</f>
        <v/>
      </c>
    </row>
    <row r="2676" spans="3:14">
      <c r="C2676" s="99" t="str">
        <f>IF(CADA_PROD!C2676="","",CADA_PROD!C2676)</f>
        <v/>
      </c>
      <c r="D2676" s="100" t="str">
        <f>IF(CADA_PROD!D2676="","",CADA_PROD!D2676)</f>
        <v/>
      </c>
      <c r="E2676" s="101" t="str">
        <f>IF(CADA_PROD!E2676="","",CADA_PROD!E2676)</f>
        <v/>
      </c>
      <c r="F2676" s="101" t="str">
        <f>IF(CADA_PROD!D2676="","",SUMIFS(MOVI_ENTR!I:I,MOVI_ENTR!D:D,D2676))</f>
        <v/>
      </c>
      <c r="G2676" s="101" t="str">
        <f>IF(CADA_PROD!C2676="","",SUMIFS(MOVI_SAID!H:H,MOVI_SAID!D:D,D2676))</f>
        <v/>
      </c>
      <c r="H2676" s="101" t="str">
        <f t="shared" si="60"/>
        <v/>
      </c>
      <c r="I2676" s="100" t="str">
        <f>IF(CADA_PROD!C2676="","",IFERROR(IF(H2676&lt;=0,"Sem estoque",IF(H2676/E2676&lt;0.25,"Quase sem estoque",IF(H2676/E2676&lt;1.2,"Estoque baixo",IF(H2676/E2676&lt;2,"Estoque moderado","Estoque confortável")))),""))</f>
        <v/>
      </c>
      <c r="J2676" s="102" t="str">
        <f>IF(CADA_PROD!C2676="","",SUMIFS(MOVI_ENTR!M:M,MOVI_ENTR!D:D,D2676))</f>
        <v/>
      </c>
      <c r="K2676" s="103" t="str">
        <f>IF(CADA_PROD!C2676="","",IFERROR($J2676/SUM($J$6:$J$1006),""))</f>
        <v/>
      </c>
      <c r="L2676" s="103" t="str">
        <f>IF(CADA_PROD!C2676="","",IFERROR(H2676/SUM($H$6:$H$1006)+P2676,""))</f>
        <v/>
      </c>
      <c r="M2676" s="102" t="str">
        <f>IF(CADA_PROD!$C2676="","",IFERROR(SUMIFS(MOVI_ENTR!M:M,MOVI_ENTR!D:D,D2676)/SUMIFS(MOVI_ENTR!I:I,MOVI_ENTR!D:D,D2676),0))</f>
        <v/>
      </c>
      <c r="N2676" s="104" t="str">
        <f>IF(CADA_PROD!C2676="","",G2676/E2676)</f>
        <v/>
      </c>
    </row>
    <row r="2677" spans="3:14">
      <c r="C2677" s="99" t="str">
        <f>IF(CADA_PROD!C2677="","",CADA_PROD!C2677)</f>
        <v/>
      </c>
      <c r="D2677" s="100" t="str">
        <f>IF(CADA_PROD!D2677="","",CADA_PROD!D2677)</f>
        <v/>
      </c>
      <c r="E2677" s="101" t="str">
        <f>IF(CADA_PROD!E2677="","",CADA_PROD!E2677)</f>
        <v/>
      </c>
      <c r="F2677" s="101" t="str">
        <f>IF(CADA_PROD!D2677="","",SUMIFS(MOVI_ENTR!I:I,MOVI_ENTR!D:D,D2677))</f>
        <v/>
      </c>
      <c r="G2677" s="101" t="str">
        <f>IF(CADA_PROD!C2677="","",SUMIFS(MOVI_SAID!H:H,MOVI_SAID!D:D,D2677))</f>
        <v/>
      </c>
      <c r="H2677" s="101" t="str">
        <f t="shared" si="60"/>
        <v/>
      </c>
      <c r="I2677" s="100" t="str">
        <f>IF(CADA_PROD!C2677="","",IFERROR(IF(H2677&lt;=0,"Sem estoque",IF(H2677/E2677&lt;0.25,"Quase sem estoque",IF(H2677/E2677&lt;1.2,"Estoque baixo",IF(H2677/E2677&lt;2,"Estoque moderado","Estoque confortável")))),""))</f>
        <v/>
      </c>
      <c r="J2677" s="102" t="str">
        <f>IF(CADA_PROD!C2677="","",SUMIFS(MOVI_ENTR!M:M,MOVI_ENTR!D:D,D2677))</f>
        <v/>
      </c>
      <c r="K2677" s="103" t="str">
        <f>IF(CADA_PROD!C2677="","",IFERROR($J2677/SUM($J$6:$J$1006),""))</f>
        <v/>
      </c>
      <c r="L2677" s="103" t="str">
        <f>IF(CADA_PROD!C2677="","",IFERROR(H2677/SUM($H$6:$H$1006)+P2677,""))</f>
        <v/>
      </c>
      <c r="M2677" s="102" t="str">
        <f>IF(CADA_PROD!$C2677="","",IFERROR(SUMIFS(MOVI_ENTR!M:M,MOVI_ENTR!D:D,D2677)/SUMIFS(MOVI_ENTR!I:I,MOVI_ENTR!D:D,D2677),0))</f>
        <v/>
      </c>
      <c r="N2677" s="104" t="str">
        <f>IF(CADA_PROD!C2677="","",G2677/E2677)</f>
        <v/>
      </c>
    </row>
    <row r="2678" spans="3:14">
      <c r="C2678" s="99" t="str">
        <f>IF(CADA_PROD!C2678="","",CADA_PROD!C2678)</f>
        <v/>
      </c>
      <c r="D2678" s="100" t="str">
        <f>IF(CADA_PROD!D2678="","",CADA_PROD!D2678)</f>
        <v/>
      </c>
      <c r="E2678" s="101" t="str">
        <f>IF(CADA_PROD!E2678="","",CADA_PROD!E2678)</f>
        <v/>
      </c>
      <c r="F2678" s="101" t="str">
        <f>IF(CADA_PROD!D2678="","",SUMIFS(MOVI_ENTR!I:I,MOVI_ENTR!D:D,D2678))</f>
        <v/>
      </c>
      <c r="G2678" s="101" t="str">
        <f>IF(CADA_PROD!C2678="","",SUMIFS(MOVI_SAID!H:H,MOVI_SAID!D:D,D2678))</f>
        <v/>
      </c>
      <c r="H2678" s="101" t="str">
        <f t="shared" si="60"/>
        <v/>
      </c>
      <c r="I2678" s="100" t="str">
        <f>IF(CADA_PROD!C2678="","",IFERROR(IF(H2678&lt;=0,"Sem estoque",IF(H2678/E2678&lt;0.25,"Quase sem estoque",IF(H2678/E2678&lt;1.2,"Estoque baixo",IF(H2678/E2678&lt;2,"Estoque moderado","Estoque confortável")))),""))</f>
        <v/>
      </c>
      <c r="J2678" s="102" t="str">
        <f>IF(CADA_PROD!C2678="","",SUMIFS(MOVI_ENTR!M:M,MOVI_ENTR!D:D,D2678))</f>
        <v/>
      </c>
      <c r="K2678" s="103" t="str">
        <f>IF(CADA_PROD!C2678="","",IFERROR($J2678/SUM($J$6:$J$1006),""))</f>
        <v/>
      </c>
      <c r="L2678" s="103" t="str">
        <f>IF(CADA_PROD!C2678="","",IFERROR(H2678/SUM($H$6:$H$1006)+P2678,""))</f>
        <v/>
      </c>
      <c r="M2678" s="102" t="str">
        <f>IF(CADA_PROD!$C2678="","",IFERROR(SUMIFS(MOVI_ENTR!M:M,MOVI_ENTR!D:D,D2678)/SUMIFS(MOVI_ENTR!I:I,MOVI_ENTR!D:D,D2678),0))</f>
        <v/>
      </c>
      <c r="N2678" s="104" t="str">
        <f>IF(CADA_PROD!C2678="","",G2678/E2678)</f>
        <v/>
      </c>
    </row>
    <row r="2679" spans="3:14">
      <c r="C2679" s="99" t="str">
        <f>IF(CADA_PROD!C2679="","",CADA_PROD!C2679)</f>
        <v/>
      </c>
      <c r="D2679" s="100" t="str">
        <f>IF(CADA_PROD!D2679="","",CADA_PROD!D2679)</f>
        <v/>
      </c>
      <c r="E2679" s="101" t="str">
        <f>IF(CADA_PROD!E2679="","",CADA_PROD!E2679)</f>
        <v/>
      </c>
      <c r="F2679" s="101" t="str">
        <f>IF(CADA_PROD!D2679="","",SUMIFS(MOVI_ENTR!I:I,MOVI_ENTR!D:D,D2679))</f>
        <v/>
      </c>
      <c r="G2679" s="101" t="str">
        <f>IF(CADA_PROD!C2679="","",SUMIFS(MOVI_SAID!H:H,MOVI_SAID!D:D,D2679))</f>
        <v/>
      </c>
      <c r="H2679" s="101" t="str">
        <f t="shared" si="60"/>
        <v/>
      </c>
      <c r="I2679" s="100" t="str">
        <f>IF(CADA_PROD!C2679="","",IFERROR(IF(H2679&lt;=0,"Sem estoque",IF(H2679/E2679&lt;0.25,"Quase sem estoque",IF(H2679/E2679&lt;1.2,"Estoque baixo",IF(H2679/E2679&lt;2,"Estoque moderado","Estoque confortável")))),""))</f>
        <v/>
      </c>
      <c r="J2679" s="102" t="str">
        <f>IF(CADA_PROD!C2679="","",SUMIFS(MOVI_ENTR!M:M,MOVI_ENTR!D:D,D2679))</f>
        <v/>
      </c>
      <c r="K2679" s="103" t="str">
        <f>IF(CADA_PROD!C2679="","",IFERROR($J2679/SUM($J$6:$J$1006),""))</f>
        <v/>
      </c>
      <c r="L2679" s="103" t="str">
        <f>IF(CADA_PROD!C2679="","",IFERROR(H2679/SUM($H$6:$H$1006)+P2679,""))</f>
        <v/>
      </c>
      <c r="M2679" s="102" t="str">
        <f>IF(CADA_PROD!$C2679="","",IFERROR(SUMIFS(MOVI_ENTR!M:M,MOVI_ENTR!D:D,D2679)/SUMIFS(MOVI_ENTR!I:I,MOVI_ENTR!D:D,D2679),0))</f>
        <v/>
      </c>
      <c r="N2679" s="104" t="str">
        <f>IF(CADA_PROD!C2679="","",G2679/E2679)</f>
        <v/>
      </c>
    </row>
    <row r="2680" spans="3:14">
      <c r="C2680" s="99" t="str">
        <f>IF(CADA_PROD!C2680="","",CADA_PROD!C2680)</f>
        <v/>
      </c>
      <c r="D2680" s="100" t="str">
        <f>IF(CADA_PROD!D2680="","",CADA_PROD!D2680)</f>
        <v/>
      </c>
      <c r="E2680" s="101" t="str">
        <f>IF(CADA_PROD!E2680="","",CADA_PROD!E2680)</f>
        <v/>
      </c>
      <c r="F2680" s="101" t="str">
        <f>IF(CADA_PROD!D2680="","",SUMIFS(MOVI_ENTR!I:I,MOVI_ENTR!D:D,D2680))</f>
        <v/>
      </c>
      <c r="G2680" s="101" t="str">
        <f>IF(CADA_PROD!C2680="","",SUMIFS(MOVI_SAID!H:H,MOVI_SAID!D:D,D2680))</f>
        <v/>
      </c>
      <c r="H2680" s="101" t="str">
        <f t="shared" si="60"/>
        <v/>
      </c>
      <c r="I2680" s="100" t="str">
        <f>IF(CADA_PROD!C2680="","",IFERROR(IF(H2680&lt;=0,"Sem estoque",IF(H2680/E2680&lt;0.25,"Quase sem estoque",IF(H2680/E2680&lt;1.2,"Estoque baixo",IF(H2680/E2680&lt;2,"Estoque moderado","Estoque confortável")))),""))</f>
        <v/>
      </c>
      <c r="J2680" s="102" t="str">
        <f>IF(CADA_PROD!C2680="","",SUMIFS(MOVI_ENTR!M:M,MOVI_ENTR!D:D,D2680))</f>
        <v/>
      </c>
      <c r="K2680" s="103" t="str">
        <f>IF(CADA_PROD!C2680="","",IFERROR($J2680/SUM($J$6:$J$1006),""))</f>
        <v/>
      </c>
      <c r="L2680" s="103" t="str">
        <f>IF(CADA_PROD!C2680="","",IFERROR(H2680/SUM($H$6:$H$1006)+P2680,""))</f>
        <v/>
      </c>
      <c r="M2680" s="102" t="str">
        <f>IF(CADA_PROD!$C2680="","",IFERROR(SUMIFS(MOVI_ENTR!M:M,MOVI_ENTR!D:D,D2680)/SUMIFS(MOVI_ENTR!I:I,MOVI_ENTR!D:D,D2680),0))</f>
        <v/>
      </c>
      <c r="N2680" s="104" t="str">
        <f>IF(CADA_PROD!C2680="","",G2680/E2680)</f>
        <v/>
      </c>
    </row>
    <row r="2681" spans="3:14">
      <c r="C2681" s="99" t="str">
        <f>IF(CADA_PROD!C2681="","",CADA_PROD!C2681)</f>
        <v/>
      </c>
      <c r="D2681" s="100" t="str">
        <f>IF(CADA_PROD!D2681="","",CADA_PROD!D2681)</f>
        <v/>
      </c>
      <c r="E2681" s="101" t="str">
        <f>IF(CADA_PROD!E2681="","",CADA_PROD!E2681)</f>
        <v/>
      </c>
      <c r="F2681" s="101" t="str">
        <f>IF(CADA_PROD!D2681="","",SUMIFS(MOVI_ENTR!I:I,MOVI_ENTR!D:D,D2681))</f>
        <v/>
      </c>
      <c r="G2681" s="101" t="str">
        <f>IF(CADA_PROD!C2681="","",SUMIFS(MOVI_SAID!H:H,MOVI_SAID!D:D,D2681))</f>
        <v/>
      </c>
      <c r="H2681" s="101" t="str">
        <f t="shared" si="60"/>
        <v/>
      </c>
      <c r="I2681" s="100" t="str">
        <f>IF(CADA_PROD!C2681="","",IFERROR(IF(H2681&lt;=0,"Sem estoque",IF(H2681/E2681&lt;0.25,"Quase sem estoque",IF(H2681/E2681&lt;1.2,"Estoque baixo",IF(H2681/E2681&lt;2,"Estoque moderado","Estoque confortável")))),""))</f>
        <v/>
      </c>
      <c r="J2681" s="102" t="str">
        <f>IF(CADA_PROD!C2681="","",SUMIFS(MOVI_ENTR!M:M,MOVI_ENTR!D:D,D2681))</f>
        <v/>
      </c>
      <c r="K2681" s="103" t="str">
        <f>IF(CADA_PROD!C2681="","",IFERROR($J2681/SUM($J$6:$J$1006),""))</f>
        <v/>
      </c>
      <c r="L2681" s="103" t="str">
        <f>IF(CADA_PROD!C2681="","",IFERROR(H2681/SUM($H$6:$H$1006)+P2681,""))</f>
        <v/>
      </c>
      <c r="M2681" s="102" t="str">
        <f>IF(CADA_PROD!$C2681="","",IFERROR(SUMIFS(MOVI_ENTR!M:M,MOVI_ENTR!D:D,D2681)/SUMIFS(MOVI_ENTR!I:I,MOVI_ENTR!D:D,D2681),0))</f>
        <v/>
      </c>
      <c r="N2681" s="104" t="str">
        <f>IF(CADA_PROD!C2681="","",G2681/E2681)</f>
        <v/>
      </c>
    </row>
    <row r="2682" spans="3:14">
      <c r="C2682" s="99" t="str">
        <f>IF(CADA_PROD!C2682="","",CADA_PROD!C2682)</f>
        <v/>
      </c>
      <c r="D2682" s="100" t="str">
        <f>IF(CADA_PROD!D2682="","",CADA_PROD!D2682)</f>
        <v/>
      </c>
      <c r="E2682" s="101" t="str">
        <f>IF(CADA_PROD!E2682="","",CADA_PROD!E2682)</f>
        <v/>
      </c>
      <c r="F2682" s="101" t="str">
        <f>IF(CADA_PROD!D2682="","",SUMIFS(MOVI_ENTR!I:I,MOVI_ENTR!D:D,D2682))</f>
        <v/>
      </c>
      <c r="G2682" s="101" t="str">
        <f>IF(CADA_PROD!C2682="","",SUMIFS(MOVI_SAID!H:H,MOVI_SAID!D:D,D2682))</f>
        <v/>
      </c>
      <c r="H2682" s="101" t="str">
        <f t="shared" si="60"/>
        <v/>
      </c>
      <c r="I2682" s="100" t="str">
        <f>IF(CADA_PROD!C2682="","",IFERROR(IF(H2682&lt;=0,"Sem estoque",IF(H2682/E2682&lt;0.25,"Quase sem estoque",IF(H2682/E2682&lt;1.2,"Estoque baixo",IF(H2682/E2682&lt;2,"Estoque moderado","Estoque confortável")))),""))</f>
        <v/>
      </c>
      <c r="J2682" s="102" t="str">
        <f>IF(CADA_PROD!C2682="","",SUMIFS(MOVI_ENTR!M:M,MOVI_ENTR!D:D,D2682))</f>
        <v/>
      </c>
      <c r="K2682" s="103" t="str">
        <f>IF(CADA_PROD!C2682="","",IFERROR($J2682/SUM($J$6:$J$1006),""))</f>
        <v/>
      </c>
      <c r="L2682" s="103" t="str">
        <f>IF(CADA_PROD!C2682="","",IFERROR(H2682/SUM($H$6:$H$1006)+P2682,""))</f>
        <v/>
      </c>
      <c r="M2682" s="102" t="str">
        <f>IF(CADA_PROD!$C2682="","",IFERROR(SUMIFS(MOVI_ENTR!M:M,MOVI_ENTR!D:D,D2682)/SUMIFS(MOVI_ENTR!I:I,MOVI_ENTR!D:D,D2682),0))</f>
        <v/>
      </c>
      <c r="N2682" s="104" t="str">
        <f>IF(CADA_PROD!C2682="","",G2682/E2682)</f>
        <v/>
      </c>
    </row>
    <row r="2683" spans="3:14">
      <c r="C2683" s="99" t="str">
        <f>IF(CADA_PROD!C2683="","",CADA_PROD!C2683)</f>
        <v/>
      </c>
      <c r="D2683" s="100" t="str">
        <f>IF(CADA_PROD!D2683="","",CADA_PROD!D2683)</f>
        <v/>
      </c>
      <c r="E2683" s="101" t="str">
        <f>IF(CADA_PROD!E2683="","",CADA_PROD!E2683)</f>
        <v/>
      </c>
      <c r="F2683" s="101" t="str">
        <f>IF(CADA_PROD!D2683="","",SUMIFS(MOVI_ENTR!I:I,MOVI_ENTR!D:D,D2683))</f>
        <v/>
      </c>
      <c r="G2683" s="101" t="str">
        <f>IF(CADA_PROD!C2683="","",SUMIFS(MOVI_SAID!H:H,MOVI_SAID!D:D,D2683))</f>
        <v/>
      </c>
      <c r="H2683" s="101" t="str">
        <f t="shared" si="60"/>
        <v/>
      </c>
      <c r="I2683" s="100" t="str">
        <f>IF(CADA_PROD!C2683="","",IFERROR(IF(H2683&lt;=0,"Sem estoque",IF(H2683/E2683&lt;0.25,"Quase sem estoque",IF(H2683/E2683&lt;1.2,"Estoque baixo",IF(H2683/E2683&lt;2,"Estoque moderado","Estoque confortável")))),""))</f>
        <v/>
      </c>
      <c r="J2683" s="102" t="str">
        <f>IF(CADA_PROD!C2683="","",SUMIFS(MOVI_ENTR!M:M,MOVI_ENTR!D:D,D2683))</f>
        <v/>
      </c>
      <c r="K2683" s="103" t="str">
        <f>IF(CADA_PROD!C2683="","",IFERROR($J2683/SUM($J$6:$J$1006),""))</f>
        <v/>
      </c>
      <c r="L2683" s="103" t="str">
        <f>IF(CADA_PROD!C2683="","",IFERROR(H2683/SUM($H$6:$H$1006)+P2683,""))</f>
        <v/>
      </c>
      <c r="M2683" s="102" t="str">
        <f>IF(CADA_PROD!$C2683="","",IFERROR(SUMIFS(MOVI_ENTR!M:M,MOVI_ENTR!D:D,D2683)/SUMIFS(MOVI_ENTR!I:I,MOVI_ENTR!D:D,D2683),0))</f>
        <v/>
      </c>
      <c r="N2683" s="104" t="str">
        <f>IF(CADA_PROD!C2683="","",G2683/E2683)</f>
        <v/>
      </c>
    </row>
    <row r="2684" spans="3:14">
      <c r="C2684" s="99" t="str">
        <f>IF(CADA_PROD!C2684="","",CADA_PROD!C2684)</f>
        <v/>
      </c>
      <c r="D2684" s="100" t="str">
        <f>IF(CADA_PROD!D2684="","",CADA_PROD!D2684)</f>
        <v/>
      </c>
      <c r="E2684" s="101" t="str">
        <f>IF(CADA_PROD!E2684="","",CADA_PROD!E2684)</f>
        <v/>
      </c>
      <c r="F2684" s="101" t="str">
        <f>IF(CADA_PROD!D2684="","",SUMIFS(MOVI_ENTR!I:I,MOVI_ENTR!D:D,D2684))</f>
        <v/>
      </c>
      <c r="G2684" s="101" t="str">
        <f>IF(CADA_PROD!C2684="","",SUMIFS(MOVI_SAID!H:H,MOVI_SAID!D:D,D2684))</f>
        <v/>
      </c>
      <c r="H2684" s="101" t="str">
        <f t="shared" si="60"/>
        <v/>
      </c>
      <c r="I2684" s="100" t="str">
        <f>IF(CADA_PROD!C2684="","",IFERROR(IF(H2684&lt;=0,"Sem estoque",IF(H2684/E2684&lt;0.25,"Quase sem estoque",IF(H2684/E2684&lt;1.2,"Estoque baixo",IF(H2684/E2684&lt;2,"Estoque moderado","Estoque confortável")))),""))</f>
        <v/>
      </c>
      <c r="J2684" s="102" t="str">
        <f>IF(CADA_PROD!C2684="","",SUMIFS(MOVI_ENTR!M:M,MOVI_ENTR!D:D,D2684))</f>
        <v/>
      </c>
      <c r="K2684" s="103" t="str">
        <f>IF(CADA_PROD!C2684="","",IFERROR($J2684/SUM($J$6:$J$1006),""))</f>
        <v/>
      </c>
      <c r="L2684" s="103" t="str">
        <f>IF(CADA_PROD!C2684="","",IFERROR(H2684/SUM($H$6:$H$1006)+P2684,""))</f>
        <v/>
      </c>
      <c r="M2684" s="102" t="str">
        <f>IF(CADA_PROD!$C2684="","",IFERROR(SUMIFS(MOVI_ENTR!M:M,MOVI_ENTR!D:D,D2684)/SUMIFS(MOVI_ENTR!I:I,MOVI_ENTR!D:D,D2684),0))</f>
        <v/>
      </c>
      <c r="N2684" s="104" t="str">
        <f>IF(CADA_PROD!C2684="","",G2684/E2684)</f>
        <v/>
      </c>
    </row>
    <row r="2685" spans="3:14">
      <c r="C2685" s="99" t="str">
        <f>IF(CADA_PROD!C2685="","",CADA_PROD!C2685)</f>
        <v/>
      </c>
      <c r="D2685" s="100" t="str">
        <f>IF(CADA_PROD!D2685="","",CADA_PROD!D2685)</f>
        <v/>
      </c>
      <c r="E2685" s="101" t="str">
        <f>IF(CADA_PROD!E2685="","",CADA_PROD!E2685)</f>
        <v/>
      </c>
      <c r="F2685" s="101" t="str">
        <f>IF(CADA_PROD!D2685="","",SUMIFS(MOVI_ENTR!I:I,MOVI_ENTR!D:D,D2685))</f>
        <v/>
      </c>
      <c r="G2685" s="101" t="str">
        <f>IF(CADA_PROD!C2685="","",SUMIFS(MOVI_SAID!H:H,MOVI_SAID!D:D,D2685))</f>
        <v/>
      </c>
      <c r="H2685" s="101" t="str">
        <f t="shared" si="60"/>
        <v/>
      </c>
      <c r="I2685" s="100" t="str">
        <f>IF(CADA_PROD!C2685="","",IFERROR(IF(H2685&lt;=0,"Sem estoque",IF(H2685/E2685&lt;0.25,"Quase sem estoque",IF(H2685/E2685&lt;1.2,"Estoque baixo",IF(H2685/E2685&lt;2,"Estoque moderado","Estoque confortável")))),""))</f>
        <v/>
      </c>
      <c r="J2685" s="102" t="str">
        <f>IF(CADA_PROD!C2685="","",SUMIFS(MOVI_ENTR!M:M,MOVI_ENTR!D:D,D2685))</f>
        <v/>
      </c>
      <c r="K2685" s="103" t="str">
        <f>IF(CADA_PROD!C2685="","",IFERROR($J2685/SUM($J$6:$J$1006),""))</f>
        <v/>
      </c>
      <c r="L2685" s="103" t="str">
        <f>IF(CADA_PROD!C2685="","",IFERROR(H2685/SUM($H$6:$H$1006)+P2685,""))</f>
        <v/>
      </c>
      <c r="M2685" s="102" t="str">
        <f>IF(CADA_PROD!$C2685="","",IFERROR(SUMIFS(MOVI_ENTR!M:M,MOVI_ENTR!D:D,D2685)/SUMIFS(MOVI_ENTR!I:I,MOVI_ENTR!D:D,D2685),0))</f>
        <v/>
      </c>
      <c r="N2685" s="104" t="str">
        <f>IF(CADA_PROD!C2685="","",G2685/E2685)</f>
        <v/>
      </c>
    </row>
    <row r="2686" spans="3:14">
      <c r="C2686" s="99" t="str">
        <f>IF(CADA_PROD!C2686="","",CADA_PROD!C2686)</f>
        <v/>
      </c>
      <c r="D2686" s="100" t="str">
        <f>IF(CADA_PROD!D2686="","",CADA_PROD!D2686)</f>
        <v/>
      </c>
      <c r="E2686" s="101" t="str">
        <f>IF(CADA_PROD!E2686="","",CADA_PROD!E2686)</f>
        <v/>
      </c>
      <c r="F2686" s="101" t="str">
        <f>IF(CADA_PROD!D2686="","",SUMIFS(MOVI_ENTR!I:I,MOVI_ENTR!D:D,D2686))</f>
        <v/>
      </c>
      <c r="G2686" s="101" t="str">
        <f>IF(CADA_PROD!C2686="","",SUMIFS(MOVI_SAID!H:H,MOVI_SAID!D:D,D2686))</f>
        <v/>
      </c>
      <c r="H2686" s="101" t="str">
        <f t="shared" si="60"/>
        <v/>
      </c>
      <c r="I2686" s="100" t="str">
        <f>IF(CADA_PROD!C2686="","",IFERROR(IF(H2686&lt;=0,"Sem estoque",IF(H2686/E2686&lt;0.25,"Quase sem estoque",IF(H2686/E2686&lt;1.2,"Estoque baixo",IF(H2686/E2686&lt;2,"Estoque moderado","Estoque confortável")))),""))</f>
        <v/>
      </c>
      <c r="J2686" s="102" t="str">
        <f>IF(CADA_PROD!C2686="","",SUMIFS(MOVI_ENTR!M:M,MOVI_ENTR!D:D,D2686))</f>
        <v/>
      </c>
      <c r="K2686" s="103" t="str">
        <f>IF(CADA_PROD!C2686="","",IFERROR($J2686/SUM($J$6:$J$1006),""))</f>
        <v/>
      </c>
      <c r="L2686" s="103" t="str">
        <f>IF(CADA_PROD!C2686="","",IFERROR(H2686/SUM($H$6:$H$1006)+P2686,""))</f>
        <v/>
      </c>
      <c r="M2686" s="102" t="str">
        <f>IF(CADA_PROD!$C2686="","",IFERROR(SUMIFS(MOVI_ENTR!M:M,MOVI_ENTR!D:D,D2686)/SUMIFS(MOVI_ENTR!I:I,MOVI_ENTR!D:D,D2686),0))</f>
        <v/>
      </c>
      <c r="N2686" s="104" t="str">
        <f>IF(CADA_PROD!C2686="","",G2686/E2686)</f>
        <v/>
      </c>
    </row>
    <row r="2687" spans="3:14">
      <c r="C2687" s="99" t="str">
        <f>IF(CADA_PROD!C2687="","",CADA_PROD!C2687)</f>
        <v/>
      </c>
      <c r="D2687" s="100" t="str">
        <f>IF(CADA_PROD!D2687="","",CADA_PROD!D2687)</f>
        <v/>
      </c>
      <c r="E2687" s="101" t="str">
        <f>IF(CADA_PROD!E2687="","",CADA_PROD!E2687)</f>
        <v/>
      </c>
      <c r="F2687" s="101" t="str">
        <f>IF(CADA_PROD!D2687="","",SUMIFS(MOVI_ENTR!I:I,MOVI_ENTR!D:D,D2687))</f>
        <v/>
      </c>
      <c r="G2687" s="101" t="str">
        <f>IF(CADA_PROD!C2687="","",SUMIFS(MOVI_SAID!H:H,MOVI_SAID!D:D,D2687))</f>
        <v/>
      </c>
      <c r="H2687" s="101" t="str">
        <f t="shared" si="60"/>
        <v/>
      </c>
      <c r="I2687" s="100" t="str">
        <f>IF(CADA_PROD!C2687="","",IFERROR(IF(H2687&lt;=0,"Sem estoque",IF(H2687/E2687&lt;0.25,"Quase sem estoque",IF(H2687/E2687&lt;1.2,"Estoque baixo",IF(H2687/E2687&lt;2,"Estoque moderado","Estoque confortável")))),""))</f>
        <v/>
      </c>
      <c r="J2687" s="102" t="str">
        <f>IF(CADA_PROD!C2687="","",SUMIFS(MOVI_ENTR!M:M,MOVI_ENTR!D:D,D2687))</f>
        <v/>
      </c>
      <c r="K2687" s="103" t="str">
        <f>IF(CADA_PROD!C2687="","",IFERROR($J2687/SUM($J$6:$J$1006),""))</f>
        <v/>
      </c>
      <c r="L2687" s="103" t="str">
        <f>IF(CADA_PROD!C2687="","",IFERROR(H2687/SUM($H$6:$H$1006)+P2687,""))</f>
        <v/>
      </c>
      <c r="M2687" s="102" t="str">
        <f>IF(CADA_PROD!$C2687="","",IFERROR(SUMIFS(MOVI_ENTR!M:M,MOVI_ENTR!D:D,D2687)/SUMIFS(MOVI_ENTR!I:I,MOVI_ENTR!D:D,D2687),0))</f>
        <v/>
      </c>
      <c r="N2687" s="104" t="str">
        <f>IF(CADA_PROD!C2687="","",G2687/E2687)</f>
        <v/>
      </c>
    </row>
    <row r="2688" spans="3:14">
      <c r="C2688" s="99" t="str">
        <f>IF(CADA_PROD!C2688="","",CADA_PROD!C2688)</f>
        <v/>
      </c>
      <c r="D2688" s="100" t="str">
        <f>IF(CADA_PROD!D2688="","",CADA_PROD!D2688)</f>
        <v/>
      </c>
      <c r="E2688" s="101" t="str">
        <f>IF(CADA_PROD!E2688="","",CADA_PROD!E2688)</f>
        <v/>
      </c>
      <c r="F2688" s="101" t="str">
        <f>IF(CADA_PROD!D2688="","",SUMIFS(MOVI_ENTR!I:I,MOVI_ENTR!D:D,D2688))</f>
        <v/>
      </c>
      <c r="G2688" s="101" t="str">
        <f>IF(CADA_PROD!C2688="","",SUMIFS(MOVI_SAID!H:H,MOVI_SAID!D:D,D2688))</f>
        <v/>
      </c>
      <c r="H2688" s="101" t="str">
        <f t="shared" si="60"/>
        <v/>
      </c>
      <c r="I2688" s="100" t="str">
        <f>IF(CADA_PROD!C2688="","",IFERROR(IF(H2688&lt;=0,"Sem estoque",IF(H2688/E2688&lt;0.25,"Quase sem estoque",IF(H2688/E2688&lt;1.2,"Estoque baixo",IF(H2688/E2688&lt;2,"Estoque moderado","Estoque confortável")))),""))</f>
        <v/>
      </c>
      <c r="J2688" s="102" t="str">
        <f>IF(CADA_PROD!C2688="","",SUMIFS(MOVI_ENTR!M:M,MOVI_ENTR!D:D,D2688))</f>
        <v/>
      </c>
      <c r="K2688" s="103" t="str">
        <f>IF(CADA_PROD!C2688="","",IFERROR($J2688/SUM($J$6:$J$1006),""))</f>
        <v/>
      </c>
      <c r="L2688" s="103" t="str">
        <f>IF(CADA_PROD!C2688="","",IFERROR(H2688/SUM($H$6:$H$1006)+P2688,""))</f>
        <v/>
      </c>
      <c r="M2688" s="102" t="str">
        <f>IF(CADA_PROD!$C2688="","",IFERROR(SUMIFS(MOVI_ENTR!M:M,MOVI_ENTR!D:D,D2688)/SUMIFS(MOVI_ENTR!I:I,MOVI_ENTR!D:D,D2688),0))</f>
        <v/>
      </c>
      <c r="N2688" s="104" t="str">
        <f>IF(CADA_PROD!C2688="","",G2688/E2688)</f>
        <v/>
      </c>
    </row>
    <row r="2689" spans="3:14">
      <c r="C2689" s="99" t="str">
        <f>IF(CADA_PROD!C2689="","",CADA_PROD!C2689)</f>
        <v/>
      </c>
      <c r="D2689" s="100" t="str">
        <f>IF(CADA_PROD!D2689="","",CADA_PROD!D2689)</f>
        <v/>
      </c>
      <c r="E2689" s="101" t="str">
        <f>IF(CADA_PROD!E2689="","",CADA_PROD!E2689)</f>
        <v/>
      </c>
      <c r="F2689" s="101" t="str">
        <f>IF(CADA_PROD!D2689="","",SUMIFS(MOVI_ENTR!I:I,MOVI_ENTR!D:D,D2689))</f>
        <v/>
      </c>
      <c r="G2689" s="101" t="str">
        <f>IF(CADA_PROD!C2689="","",SUMIFS(MOVI_SAID!H:H,MOVI_SAID!D:D,D2689))</f>
        <v/>
      </c>
      <c r="H2689" s="101" t="str">
        <f t="shared" si="60"/>
        <v/>
      </c>
      <c r="I2689" s="100" t="str">
        <f>IF(CADA_PROD!C2689="","",IFERROR(IF(H2689&lt;=0,"Sem estoque",IF(H2689/E2689&lt;0.25,"Quase sem estoque",IF(H2689/E2689&lt;1.2,"Estoque baixo",IF(H2689/E2689&lt;2,"Estoque moderado","Estoque confortável")))),""))</f>
        <v/>
      </c>
      <c r="J2689" s="102" t="str">
        <f>IF(CADA_PROD!C2689="","",SUMIFS(MOVI_ENTR!M:M,MOVI_ENTR!D:D,D2689))</f>
        <v/>
      </c>
      <c r="K2689" s="103" t="str">
        <f>IF(CADA_PROD!C2689="","",IFERROR($J2689/SUM($J$6:$J$1006),""))</f>
        <v/>
      </c>
      <c r="L2689" s="103" t="str">
        <f>IF(CADA_PROD!C2689="","",IFERROR(H2689/SUM($H$6:$H$1006)+P2689,""))</f>
        <v/>
      </c>
      <c r="M2689" s="102" t="str">
        <f>IF(CADA_PROD!$C2689="","",IFERROR(SUMIFS(MOVI_ENTR!M:M,MOVI_ENTR!D:D,D2689)/SUMIFS(MOVI_ENTR!I:I,MOVI_ENTR!D:D,D2689),0))</f>
        <v/>
      </c>
      <c r="N2689" s="104" t="str">
        <f>IF(CADA_PROD!C2689="","",G2689/E2689)</f>
        <v/>
      </c>
    </row>
    <row r="2690" spans="3:14">
      <c r="C2690" s="99" t="str">
        <f>IF(CADA_PROD!C2690="","",CADA_PROD!C2690)</f>
        <v/>
      </c>
      <c r="D2690" s="100" t="str">
        <f>IF(CADA_PROD!D2690="","",CADA_PROD!D2690)</f>
        <v/>
      </c>
      <c r="E2690" s="101" t="str">
        <f>IF(CADA_PROD!E2690="","",CADA_PROD!E2690)</f>
        <v/>
      </c>
      <c r="F2690" s="101" t="str">
        <f>IF(CADA_PROD!D2690="","",SUMIFS(MOVI_ENTR!I:I,MOVI_ENTR!D:D,D2690))</f>
        <v/>
      </c>
      <c r="G2690" s="101" t="str">
        <f>IF(CADA_PROD!C2690="","",SUMIFS(MOVI_SAID!H:H,MOVI_SAID!D:D,D2690))</f>
        <v/>
      </c>
      <c r="H2690" s="101" t="str">
        <f t="shared" si="60"/>
        <v/>
      </c>
      <c r="I2690" s="100" t="str">
        <f>IF(CADA_PROD!C2690="","",IFERROR(IF(H2690&lt;=0,"Sem estoque",IF(H2690/E2690&lt;0.25,"Quase sem estoque",IF(H2690/E2690&lt;1.2,"Estoque baixo",IF(H2690/E2690&lt;2,"Estoque moderado","Estoque confortável")))),""))</f>
        <v/>
      </c>
      <c r="J2690" s="102" t="str">
        <f>IF(CADA_PROD!C2690="","",SUMIFS(MOVI_ENTR!M:M,MOVI_ENTR!D:D,D2690))</f>
        <v/>
      </c>
      <c r="K2690" s="103" t="str">
        <f>IF(CADA_PROD!C2690="","",IFERROR($J2690/SUM($J$6:$J$1006),""))</f>
        <v/>
      </c>
      <c r="L2690" s="103" t="str">
        <f>IF(CADA_PROD!C2690="","",IFERROR(H2690/SUM($H$6:$H$1006)+P2690,""))</f>
        <v/>
      </c>
      <c r="M2690" s="102" t="str">
        <f>IF(CADA_PROD!$C2690="","",IFERROR(SUMIFS(MOVI_ENTR!M:M,MOVI_ENTR!D:D,D2690)/SUMIFS(MOVI_ENTR!I:I,MOVI_ENTR!D:D,D2690),0))</f>
        <v/>
      </c>
      <c r="N2690" s="104" t="str">
        <f>IF(CADA_PROD!C2690="","",G2690/E2690)</f>
        <v/>
      </c>
    </row>
    <row r="2691" spans="3:14">
      <c r="C2691" s="99" t="str">
        <f>IF(CADA_PROD!C2691="","",CADA_PROD!C2691)</f>
        <v/>
      </c>
      <c r="D2691" s="100" t="str">
        <f>IF(CADA_PROD!D2691="","",CADA_PROD!D2691)</f>
        <v/>
      </c>
      <c r="E2691" s="101" t="str">
        <f>IF(CADA_PROD!E2691="","",CADA_PROD!E2691)</f>
        <v/>
      </c>
      <c r="F2691" s="101" t="str">
        <f>IF(CADA_PROD!D2691="","",SUMIFS(MOVI_ENTR!I:I,MOVI_ENTR!D:D,D2691))</f>
        <v/>
      </c>
      <c r="G2691" s="101" t="str">
        <f>IF(CADA_PROD!C2691="","",SUMIFS(MOVI_SAID!H:H,MOVI_SAID!D:D,D2691))</f>
        <v/>
      </c>
      <c r="H2691" s="101" t="str">
        <f t="shared" si="60"/>
        <v/>
      </c>
      <c r="I2691" s="100" t="str">
        <f>IF(CADA_PROD!C2691="","",IFERROR(IF(H2691&lt;=0,"Sem estoque",IF(H2691/E2691&lt;0.25,"Quase sem estoque",IF(H2691/E2691&lt;1.2,"Estoque baixo",IF(H2691/E2691&lt;2,"Estoque moderado","Estoque confortável")))),""))</f>
        <v/>
      </c>
      <c r="J2691" s="102" t="str">
        <f>IF(CADA_PROD!C2691="","",SUMIFS(MOVI_ENTR!M:M,MOVI_ENTR!D:D,D2691))</f>
        <v/>
      </c>
      <c r="K2691" s="103" t="str">
        <f>IF(CADA_PROD!C2691="","",IFERROR($J2691/SUM($J$6:$J$1006),""))</f>
        <v/>
      </c>
      <c r="L2691" s="103" t="str">
        <f>IF(CADA_PROD!C2691="","",IFERROR(H2691/SUM($H$6:$H$1006)+P2691,""))</f>
        <v/>
      </c>
      <c r="M2691" s="102" t="str">
        <f>IF(CADA_PROD!$C2691="","",IFERROR(SUMIFS(MOVI_ENTR!M:M,MOVI_ENTR!D:D,D2691)/SUMIFS(MOVI_ENTR!I:I,MOVI_ENTR!D:D,D2691),0))</f>
        <v/>
      </c>
      <c r="N2691" s="104" t="str">
        <f>IF(CADA_PROD!C2691="","",G2691/E2691)</f>
        <v/>
      </c>
    </row>
    <row r="2692" spans="3:14">
      <c r="C2692" s="99" t="str">
        <f>IF(CADA_PROD!C2692="","",CADA_PROD!C2692)</f>
        <v/>
      </c>
      <c r="D2692" s="100" t="str">
        <f>IF(CADA_PROD!D2692="","",CADA_PROD!D2692)</f>
        <v/>
      </c>
      <c r="E2692" s="101" t="str">
        <f>IF(CADA_PROD!E2692="","",CADA_PROD!E2692)</f>
        <v/>
      </c>
      <c r="F2692" s="101" t="str">
        <f>IF(CADA_PROD!D2692="","",SUMIFS(MOVI_ENTR!I:I,MOVI_ENTR!D:D,D2692))</f>
        <v/>
      </c>
      <c r="G2692" s="101" t="str">
        <f>IF(CADA_PROD!C2692="","",SUMIFS(MOVI_SAID!H:H,MOVI_SAID!D:D,D2692))</f>
        <v/>
      </c>
      <c r="H2692" s="101" t="str">
        <f t="shared" si="60"/>
        <v/>
      </c>
      <c r="I2692" s="100" t="str">
        <f>IF(CADA_PROD!C2692="","",IFERROR(IF(H2692&lt;=0,"Sem estoque",IF(H2692/E2692&lt;0.25,"Quase sem estoque",IF(H2692/E2692&lt;1.2,"Estoque baixo",IF(H2692/E2692&lt;2,"Estoque moderado","Estoque confortável")))),""))</f>
        <v/>
      </c>
      <c r="J2692" s="102" t="str">
        <f>IF(CADA_PROD!C2692="","",SUMIFS(MOVI_ENTR!M:M,MOVI_ENTR!D:D,D2692))</f>
        <v/>
      </c>
      <c r="K2692" s="103" t="str">
        <f>IF(CADA_PROD!C2692="","",IFERROR($J2692/SUM($J$6:$J$1006),""))</f>
        <v/>
      </c>
      <c r="L2692" s="103" t="str">
        <f>IF(CADA_PROD!C2692="","",IFERROR(H2692/SUM($H$6:$H$1006)+P2692,""))</f>
        <v/>
      </c>
      <c r="M2692" s="102" t="str">
        <f>IF(CADA_PROD!$C2692="","",IFERROR(SUMIFS(MOVI_ENTR!M:M,MOVI_ENTR!D:D,D2692)/SUMIFS(MOVI_ENTR!I:I,MOVI_ENTR!D:D,D2692),0))</f>
        <v/>
      </c>
      <c r="N2692" s="104" t="str">
        <f>IF(CADA_PROD!C2692="","",G2692/E2692)</f>
        <v/>
      </c>
    </row>
    <row r="2693" spans="3:14">
      <c r="C2693" s="99" t="str">
        <f>IF(CADA_PROD!C2693="","",CADA_PROD!C2693)</f>
        <v/>
      </c>
      <c r="D2693" s="100" t="str">
        <f>IF(CADA_PROD!D2693="","",CADA_PROD!D2693)</f>
        <v/>
      </c>
      <c r="E2693" s="101" t="str">
        <f>IF(CADA_PROD!E2693="","",CADA_PROD!E2693)</f>
        <v/>
      </c>
      <c r="F2693" s="101" t="str">
        <f>IF(CADA_PROD!D2693="","",SUMIFS(MOVI_ENTR!I:I,MOVI_ENTR!D:D,D2693))</f>
        <v/>
      </c>
      <c r="G2693" s="101" t="str">
        <f>IF(CADA_PROD!C2693="","",SUMIFS(MOVI_SAID!H:H,MOVI_SAID!D:D,D2693))</f>
        <v/>
      </c>
      <c r="H2693" s="101" t="str">
        <f t="shared" si="60"/>
        <v/>
      </c>
      <c r="I2693" s="100" t="str">
        <f>IF(CADA_PROD!C2693="","",IFERROR(IF(H2693&lt;=0,"Sem estoque",IF(H2693/E2693&lt;0.25,"Quase sem estoque",IF(H2693/E2693&lt;1.2,"Estoque baixo",IF(H2693/E2693&lt;2,"Estoque moderado","Estoque confortável")))),""))</f>
        <v/>
      </c>
      <c r="J2693" s="102" t="str">
        <f>IF(CADA_PROD!C2693="","",SUMIFS(MOVI_ENTR!M:M,MOVI_ENTR!D:D,D2693))</f>
        <v/>
      </c>
      <c r="K2693" s="103" t="str">
        <f>IF(CADA_PROD!C2693="","",IFERROR($J2693/SUM($J$6:$J$1006),""))</f>
        <v/>
      </c>
      <c r="L2693" s="103" t="str">
        <f>IF(CADA_PROD!C2693="","",IFERROR(H2693/SUM($H$6:$H$1006)+P2693,""))</f>
        <v/>
      </c>
      <c r="M2693" s="102" t="str">
        <f>IF(CADA_PROD!$C2693="","",IFERROR(SUMIFS(MOVI_ENTR!M:M,MOVI_ENTR!D:D,D2693)/SUMIFS(MOVI_ENTR!I:I,MOVI_ENTR!D:D,D2693),0))</f>
        <v/>
      </c>
      <c r="N2693" s="104" t="str">
        <f>IF(CADA_PROD!C2693="","",G2693/E2693)</f>
        <v/>
      </c>
    </row>
    <row r="2694" spans="3:14">
      <c r="C2694" s="99" t="str">
        <f>IF(CADA_PROD!C2694="","",CADA_PROD!C2694)</f>
        <v/>
      </c>
      <c r="D2694" s="100" t="str">
        <f>IF(CADA_PROD!D2694="","",CADA_PROD!D2694)</f>
        <v/>
      </c>
      <c r="E2694" s="101" t="str">
        <f>IF(CADA_PROD!E2694="","",CADA_PROD!E2694)</f>
        <v/>
      </c>
      <c r="F2694" s="101" t="str">
        <f>IF(CADA_PROD!D2694="","",SUMIFS(MOVI_ENTR!I:I,MOVI_ENTR!D:D,D2694))</f>
        <v/>
      </c>
      <c r="G2694" s="101" t="str">
        <f>IF(CADA_PROD!C2694="","",SUMIFS(MOVI_SAID!H:H,MOVI_SAID!D:D,D2694))</f>
        <v/>
      </c>
      <c r="H2694" s="101" t="str">
        <f t="shared" si="60"/>
        <v/>
      </c>
      <c r="I2694" s="100" t="str">
        <f>IF(CADA_PROD!C2694="","",IFERROR(IF(H2694&lt;=0,"Sem estoque",IF(H2694/E2694&lt;0.25,"Quase sem estoque",IF(H2694/E2694&lt;1.2,"Estoque baixo",IF(H2694/E2694&lt;2,"Estoque moderado","Estoque confortável")))),""))</f>
        <v/>
      </c>
      <c r="J2694" s="102" t="str">
        <f>IF(CADA_PROD!C2694="","",SUMIFS(MOVI_ENTR!M:M,MOVI_ENTR!D:D,D2694))</f>
        <v/>
      </c>
      <c r="K2694" s="103" t="str">
        <f>IF(CADA_PROD!C2694="","",IFERROR($J2694/SUM($J$6:$J$1006),""))</f>
        <v/>
      </c>
      <c r="L2694" s="103" t="str">
        <f>IF(CADA_PROD!C2694="","",IFERROR(H2694/SUM($H$6:$H$1006)+P2694,""))</f>
        <v/>
      </c>
      <c r="M2694" s="102" t="str">
        <f>IF(CADA_PROD!$C2694="","",IFERROR(SUMIFS(MOVI_ENTR!M:M,MOVI_ENTR!D:D,D2694)/SUMIFS(MOVI_ENTR!I:I,MOVI_ENTR!D:D,D2694),0))</f>
        <v/>
      </c>
      <c r="N2694" s="104" t="str">
        <f>IF(CADA_PROD!C2694="","",G2694/E2694)</f>
        <v/>
      </c>
    </row>
    <row r="2695" spans="3:14">
      <c r="C2695" s="99" t="str">
        <f>IF(CADA_PROD!C2695="","",CADA_PROD!C2695)</f>
        <v/>
      </c>
      <c r="D2695" s="100" t="str">
        <f>IF(CADA_PROD!D2695="","",CADA_PROD!D2695)</f>
        <v/>
      </c>
      <c r="E2695" s="101" t="str">
        <f>IF(CADA_PROD!E2695="","",CADA_PROD!E2695)</f>
        <v/>
      </c>
      <c r="F2695" s="101" t="str">
        <f>IF(CADA_PROD!D2695="","",SUMIFS(MOVI_ENTR!I:I,MOVI_ENTR!D:D,D2695))</f>
        <v/>
      </c>
      <c r="G2695" s="101" t="str">
        <f>IF(CADA_PROD!C2695="","",SUMIFS(MOVI_SAID!H:H,MOVI_SAID!D:D,D2695))</f>
        <v/>
      </c>
      <c r="H2695" s="101" t="str">
        <f t="shared" si="60"/>
        <v/>
      </c>
      <c r="I2695" s="100" t="str">
        <f>IF(CADA_PROD!C2695="","",IFERROR(IF(H2695&lt;=0,"Sem estoque",IF(H2695/E2695&lt;0.25,"Quase sem estoque",IF(H2695/E2695&lt;1.2,"Estoque baixo",IF(H2695/E2695&lt;2,"Estoque moderado","Estoque confortável")))),""))</f>
        <v/>
      </c>
      <c r="J2695" s="102" t="str">
        <f>IF(CADA_PROD!C2695="","",SUMIFS(MOVI_ENTR!M:M,MOVI_ENTR!D:D,D2695))</f>
        <v/>
      </c>
      <c r="K2695" s="103" t="str">
        <f>IF(CADA_PROD!C2695="","",IFERROR($J2695/SUM($J$6:$J$1006),""))</f>
        <v/>
      </c>
      <c r="L2695" s="103" t="str">
        <f>IF(CADA_PROD!C2695="","",IFERROR(H2695/SUM($H$6:$H$1006)+P2695,""))</f>
        <v/>
      </c>
      <c r="M2695" s="102" t="str">
        <f>IF(CADA_PROD!$C2695="","",IFERROR(SUMIFS(MOVI_ENTR!M:M,MOVI_ENTR!D:D,D2695)/SUMIFS(MOVI_ENTR!I:I,MOVI_ENTR!D:D,D2695),0))</f>
        <v/>
      </c>
      <c r="N2695" s="104" t="str">
        <f>IF(CADA_PROD!C2695="","",G2695/E2695)</f>
        <v/>
      </c>
    </row>
    <row r="2696" spans="3:14">
      <c r="C2696" s="99" t="str">
        <f>IF(CADA_PROD!C2696="","",CADA_PROD!C2696)</f>
        <v/>
      </c>
      <c r="D2696" s="100" t="str">
        <f>IF(CADA_PROD!D2696="","",CADA_PROD!D2696)</f>
        <v/>
      </c>
      <c r="E2696" s="101" t="str">
        <f>IF(CADA_PROD!E2696="","",CADA_PROD!E2696)</f>
        <v/>
      </c>
      <c r="F2696" s="101" t="str">
        <f>IF(CADA_PROD!D2696="","",SUMIFS(MOVI_ENTR!I:I,MOVI_ENTR!D:D,D2696))</f>
        <v/>
      </c>
      <c r="G2696" s="101" t="str">
        <f>IF(CADA_PROD!C2696="","",SUMIFS(MOVI_SAID!H:H,MOVI_SAID!D:D,D2696))</f>
        <v/>
      </c>
      <c r="H2696" s="101" t="str">
        <f t="shared" si="60"/>
        <v/>
      </c>
      <c r="I2696" s="100" t="str">
        <f>IF(CADA_PROD!C2696="","",IFERROR(IF(H2696&lt;=0,"Sem estoque",IF(H2696/E2696&lt;0.25,"Quase sem estoque",IF(H2696/E2696&lt;1.2,"Estoque baixo",IF(H2696/E2696&lt;2,"Estoque moderado","Estoque confortável")))),""))</f>
        <v/>
      </c>
      <c r="J2696" s="102" t="str">
        <f>IF(CADA_PROD!C2696="","",SUMIFS(MOVI_ENTR!M:M,MOVI_ENTR!D:D,D2696))</f>
        <v/>
      </c>
      <c r="K2696" s="103" t="str">
        <f>IF(CADA_PROD!C2696="","",IFERROR($J2696/SUM($J$6:$J$1006),""))</f>
        <v/>
      </c>
      <c r="L2696" s="103" t="str">
        <f>IF(CADA_PROD!C2696="","",IFERROR(H2696/SUM($H$6:$H$1006)+P2696,""))</f>
        <v/>
      </c>
      <c r="M2696" s="102" t="str">
        <f>IF(CADA_PROD!$C2696="","",IFERROR(SUMIFS(MOVI_ENTR!M:M,MOVI_ENTR!D:D,D2696)/SUMIFS(MOVI_ENTR!I:I,MOVI_ENTR!D:D,D2696),0))</f>
        <v/>
      </c>
      <c r="N2696" s="104" t="str">
        <f>IF(CADA_PROD!C2696="","",G2696/E2696)</f>
        <v/>
      </c>
    </row>
    <row r="2697" spans="3:14">
      <c r="C2697" s="99" t="str">
        <f>IF(CADA_PROD!C2697="","",CADA_PROD!C2697)</f>
        <v/>
      </c>
      <c r="D2697" s="100" t="str">
        <f>IF(CADA_PROD!D2697="","",CADA_PROD!D2697)</f>
        <v/>
      </c>
      <c r="E2697" s="101" t="str">
        <f>IF(CADA_PROD!E2697="","",CADA_PROD!E2697)</f>
        <v/>
      </c>
      <c r="F2697" s="101" t="str">
        <f>IF(CADA_PROD!D2697="","",SUMIFS(MOVI_ENTR!I:I,MOVI_ENTR!D:D,D2697))</f>
        <v/>
      </c>
      <c r="G2697" s="101" t="str">
        <f>IF(CADA_PROD!C2697="","",SUMIFS(MOVI_SAID!H:H,MOVI_SAID!D:D,D2697))</f>
        <v/>
      </c>
      <c r="H2697" s="101" t="str">
        <f t="shared" si="60"/>
        <v/>
      </c>
      <c r="I2697" s="100" t="str">
        <f>IF(CADA_PROD!C2697="","",IFERROR(IF(H2697&lt;=0,"Sem estoque",IF(H2697/E2697&lt;0.25,"Quase sem estoque",IF(H2697/E2697&lt;1.2,"Estoque baixo",IF(H2697/E2697&lt;2,"Estoque moderado","Estoque confortável")))),""))</f>
        <v/>
      </c>
      <c r="J2697" s="102" t="str">
        <f>IF(CADA_PROD!C2697="","",SUMIFS(MOVI_ENTR!M:M,MOVI_ENTR!D:D,D2697))</f>
        <v/>
      </c>
      <c r="K2697" s="103" t="str">
        <f>IF(CADA_PROD!C2697="","",IFERROR($J2697/SUM($J$6:$J$1006),""))</f>
        <v/>
      </c>
      <c r="L2697" s="103" t="str">
        <f>IF(CADA_PROD!C2697="","",IFERROR(H2697/SUM($H$6:$H$1006)+P2697,""))</f>
        <v/>
      </c>
      <c r="M2697" s="102" t="str">
        <f>IF(CADA_PROD!$C2697="","",IFERROR(SUMIFS(MOVI_ENTR!M:M,MOVI_ENTR!D:D,D2697)/SUMIFS(MOVI_ENTR!I:I,MOVI_ENTR!D:D,D2697),0))</f>
        <v/>
      </c>
      <c r="N2697" s="104" t="str">
        <f>IF(CADA_PROD!C2697="","",G2697/E2697)</f>
        <v/>
      </c>
    </row>
    <row r="2698" spans="3:14">
      <c r="C2698" s="99" t="str">
        <f>IF(CADA_PROD!C2698="","",CADA_PROD!C2698)</f>
        <v/>
      </c>
      <c r="D2698" s="100" t="str">
        <f>IF(CADA_PROD!D2698="","",CADA_PROD!D2698)</f>
        <v/>
      </c>
      <c r="E2698" s="101" t="str">
        <f>IF(CADA_PROD!E2698="","",CADA_PROD!E2698)</f>
        <v/>
      </c>
      <c r="F2698" s="101" t="str">
        <f>IF(CADA_PROD!D2698="","",SUMIFS(MOVI_ENTR!I:I,MOVI_ENTR!D:D,D2698))</f>
        <v/>
      </c>
      <c r="G2698" s="101" t="str">
        <f>IF(CADA_PROD!C2698="","",SUMIFS(MOVI_SAID!H:H,MOVI_SAID!D:D,D2698))</f>
        <v/>
      </c>
      <c r="H2698" s="101" t="str">
        <f t="shared" si="60"/>
        <v/>
      </c>
      <c r="I2698" s="100" t="str">
        <f>IF(CADA_PROD!C2698="","",IFERROR(IF(H2698&lt;=0,"Sem estoque",IF(H2698/E2698&lt;0.25,"Quase sem estoque",IF(H2698/E2698&lt;1.2,"Estoque baixo",IF(H2698/E2698&lt;2,"Estoque moderado","Estoque confortável")))),""))</f>
        <v/>
      </c>
      <c r="J2698" s="102" t="str">
        <f>IF(CADA_PROD!C2698="","",SUMIFS(MOVI_ENTR!M:M,MOVI_ENTR!D:D,D2698))</f>
        <v/>
      </c>
      <c r="K2698" s="103" t="str">
        <f>IF(CADA_PROD!C2698="","",IFERROR($J2698/SUM($J$6:$J$1006),""))</f>
        <v/>
      </c>
      <c r="L2698" s="103" t="str">
        <f>IF(CADA_PROD!C2698="","",IFERROR(H2698/SUM($H$6:$H$1006)+P2698,""))</f>
        <v/>
      </c>
      <c r="M2698" s="102" t="str">
        <f>IF(CADA_PROD!$C2698="","",IFERROR(SUMIFS(MOVI_ENTR!M:M,MOVI_ENTR!D:D,D2698)/SUMIFS(MOVI_ENTR!I:I,MOVI_ENTR!D:D,D2698),0))</f>
        <v/>
      </c>
      <c r="N2698" s="104" t="str">
        <f>IF(CADA_PROD!C2698="","",G2698/E2698)</f>
        <v/>
      </c>
    </row>
    <row r="2699" spans="3:14">
      <c r="C2699" s="99" t="str">
        <f>IF(CADA_PROD!C2699="","",CADA_PROD!C2699)</f>
        <v/>
      </c>
      <c r="D2699" s="100" t="str">
        <f>IF(CADA_PROD!D2699="","",CADA_PROD!D2699)</f>
        <v/>
      </c>
      <c r="E2699" s="101" t="str">
        <f>IF(CADA_PROD!E2699="","",CADA_PROD!E2699)</f>
        <v/>
      </c>
      <c r="F2699" s="101" t="str">
        <f>IF(CADA_PROD!D2699="","",SUMIFS(MOVI_ENTR!I:I,MOVI_ENTR!D:D,D2699))</f>
        <v/>
      </c>
      <c r="G2699" s="101" t="str">
        <f>IF(CADA_PROD!C2699="","",SUMIFS(MOVI_SAID!H:H,MOVI_SAID!D:D,D2699))</f>
        <v/>
      </c>
      <c r="H2699" s="101" t="str">
        <f t="shared" si="60"/>
        <v/>
      </c>
      <c r="I2699" s="100" t="str">
        <f>IF(CADA_PROD!C2699="","",IFERROR(IF(H2699&lt;=0,"Sem estoque",IF(H2699/E2699&lt;0.25,"Quase sem estoque",IF(H2699/E2699&lt;1.2,"Estoque baixo",IF(H2699/E2699&lt;2,"Estoque moderado","Estoque confortável")))),""))</f>
        <v/>
      </c>
      <c r="J2699" s="102" t="str">
        <f>IF(CADA_PROD!C2699="","",SUMIFS(MOVI_ENTR!M:M,MOVI_ENTR!D:D,D2699))</f>
        <v/>
      </c>
      <c r="K2699" s="103" t="str">
        <f>IF(CADA_PROD!C2699="","",IFERROR($J2699/SUM($J$6:$J$1006),""))</f>
        <v/>
      </c>
      <c r="L2699" s="103" t="str">
        <f>IF(CADA_PROD!C2699="","",IFERROR(H2699/SUM($H$6:$H$1006)+P2699,""))</f>
        <v/>
      </c>
      <c r="M2699" s="102" t="str">
        <f>IF(CADA_PROD!$C2699="","",IFERROR(SUMIFS(MOVI_ENTR!M:M,MOVI_ENTR!D:D,D2699)/SUMIFS(MOVI_ENTR!I:I,MOVI_ENTR!D:D,D2699),0))</f>
        <v/>
      </c>
      <c r="N2699" s="104" t="str">
        <f>IF(CADA_PROD!C2699="","",G2699/E2699)</f>
        <v/>
      </c>
    </row>
    <row r="2700" spans="3:14">
      <c r="C2700" s="99" t="str">
        <f>IF(CADA_PROD!C2700="","",CADA_PROD!C2700)</f>
        <v/>
      </c>
      <c r="D2700" s="100" t="str">
        <f>IF(CADA_PROD!D2700="","",CADA_PROD!D2700)</f>
        <v/>
      </c>
      <c r="E2700" s="101" t="str">
        <f>IF(CADA_PROD!E2700="","",CADA_PROD!E2700)</f>
        <v/>
      </c>
      <c r="F2700" s="101" t="str">
        <f>IF(CADA_PROD!D2700="","",SUMIFS(MOVI_ENTR!I:I,MOVI_ENTR!D:D,D2700))</f>
        <v/>
      </c>
      <c r="G2700" s="101" t="str">
        <f>IF(CADA_PROD!C2700="","",SUMIFS(MOVI_SAID!H:H,MOVI_SAID!D:D,D2700))</f>
        <v/>
      </c>
      <c r="H2700" s="101" t="str">
        <f t="shared" si="60"/>
        <v/>
      </c>
      <c r="I2700" s="100" t="str">
        <f>IF(CADA_PROD!C2700="","",IFERROR(IF(H2700&lt;=0,"Sem estoque",IF(H2700/E2700&lt;0.25,"Quase sem estoque",IF(H2700/E2700&lt;1.2,"Estoque baixo",IF(H2700/E2700&lt;2,"Estoque moderado","Estoque confortável")))),""))</f>
        <v/>
      </c>
      <c r="J2700" s="102" t="str">
        <f>IF(CADA_PROD!C2700="","",SUMIFS(MOVI_ENTR!M:M,MOVI_ENTR!D:D,D2700))</f>
        <v/>
      </c>
      <c r="K2700" s="103" t="str">
        <f>IF(CADA_PROD!C2700="","",IFERROR($J2700/SUM($J$6:$J$1006),""))</f>
        <v/>
      </c>
      <c r="L2700" s="103" t="str">
        <f>IF(CADA_PROD!C2700="","",IFERROR(H2700/SUM($H$6:$H$1006)+P2700,""))</f>
        <v/>
      </c>
      <c r="M2700" s="102" t="str">
        <f>IF(CADA_PROD!$C2700="","",IFERROR(SUMIFS(MOVI_ENTR!M:M,MOVI_ENTR!D:D,D2700)/SUMIFS(MOVI_ENTR!I:I,MOVI_ENTR!D:D,D2700),0))</f>
        <v/>
      </c>
      <c r="N2700" s="104" t="str">
        <f>IF(CADA_PROD!C2700="","",G2700/E2700)</f>
        <v/>
      </c>
    </row>
    <row r="2701" spans="3:14">
      <c r="C2701" s="99" t="str">
        <f>IF(CADA_PROD!C2701="","",CADA_PROD!C2701)</f>
        <v/>
      </c>
      <c r="D2701" s="100" t="str">
        <f>IF(CADA_PROD!D2701="","",CADA_PROD!D2701)</f>
        <v/>
      </c>
      <c r="E2701" s="101" t="str">
        <f>IF(CADA_PROD!E2701="","",CADA_PROD!E2701)</f>
        <v/>
      </c>
      <c r="F2701" s="101" t="str">
        <f>IF(CADA_PROD!D2701="","",SUMIFS(MOVI_ENTR!I:I,MOVI_ENTR!D:D,D2701))</f>
        <v/>
      </c>
      <c r="G2701" s="101" t="str">
        <f>IF(CADA_PROD!C2701="","",SUMIFS(MOVI_SAID!H:H,MOVI_SAID!D:D,D2701))</f>
        <v/>
      </c>
      <c r="H2701" s="101" t="str">
        <f t="shared" si="60"/>
        <v/>
      </c>
      <c r="I2701" s="100" t="str">
        <f>IF(CADA_PROD!C2701="","",IFERROR(IF(H2701&lt;=0,"Sem estoque",IF(H2701/E2701&lt;0.25,"Quase sem estoque",IF(H2701/E2701&lt;1.2,"Estoque baixo",IF(H2701/E2701&lt;2,"Estoque moderado","Estoque confortável")))),""))</f>
        <v/>
      </c>
      <c r="J2701" s="102" t="str">
        <f>IF(CADA_PROD!C2701="","",SUMIFS(MOVI_ENTR!M:M,MOVI_ENTR!D:D,D2701))</f>
        <v/>
      </c>
      <c r="K2701" s="103" t="str">
        <f>IF(CADA_PROD!C2701="","",IFERROR($J2701/SUM($J$6:$J$1006),""))</f>
        <v/>
      </c>
      <c r="L2701" s="103" t="str">
        <f>IF(CADA_PROD!C2701="","",IFERROR(H2701/SUM($H$6:$H$1006)+P2701,""))</f>
        <v/>
      </c>
      <c r="M2701" s="102" t="str">
        <f>IF(CADA_PROD!$C2701="","",IFERROR(SUMIFS(MOVI_ENTR!M:M,MOVI_ENTR!D:D,D2701)/SUMIFS(MOVI_ENTR!I:I,MOVI_ENTR!D:D,D2701),0))</f>
        <v/>
      </c>
      <c r="N2701" s="104" t="str">
        <f>IF(CADA_PROD!C2701="","",G2701/E2701)</f>
        <v/>
      </c>
    </row>
    <row r="2702" spans="3:14">
      <c r="C2702" s="99" t="str">
        <f>IF(CADA_PROD!C2702="","",CADA_PROD!C2702)</f>
        <v/>
      </c>
      <c r="D2702" s="100" t="str">
        <f>IF(CADA_PROD!D2702="","",CADA_PROD!D2702)</f>
        <v/>
      </c>
      <c r="E2702" s="101" t="str">
        <f>IF(CADA_PROD!E2702="","",CADA_PROD!E2702)</f>
        <v/>
      </c>
      <c r="F2702" s="101" t="str">
        <f>IF(CADA_PROD!D2702="","",SUMIFS(MOVI_ENTR!I:I,MOVI_ENTR!D:D,D2702))</f>
        <v/>
      </c>
      <c r="G2702" s="101" t="str">
        <f>IF(CADA_PROD!C2702="","",SUMIFS(MOVI_SAID!H:H,MOVI_SAID!D:D,D2702))</f>
        <v/>
      </c>
      <c r="H2702" s="101" t="str">
        <f t="shared" si="60"/>
        <v/>
      </c>
      <c r="I2702" s="100" t="str">
        <f>IF(CADA_PROD!C2702="","",IFERROR(IF(H2702&lt;=0,"Sem estoque",IF(H2702/E2702&lt;0.25,"Quase sem estoque",IF(H2702/E2702&lt;1.2,"Estoque baixo",IF(H2702/E2702&lt;2,"Estoque moderado","Estoque confortável")))),""))</f>
        <v/>
      </c>
      <c r="J2702" s="102" t="str">
        <f>IF(CADA_PROD!C2702="","",SUMIFS(MOVI_ENTR!M:M,MOVI_ENTR!D:D,D2702))</f>
        <v/>
      </c>
      <c r="K2702" s="103" t="str">
        <f>IF(CADA_PROD!C2702="","",IFERROR($J2702/SUM($J$6:$J$1006),""))</f>
        <v/>
      </c>
      <c r="L2702" s="103" t="str">
        <f>IF(CADA_PROD!C2702="","",IFERROR(H2702/SUM($H$6:$H$1006)+P2702,""))</f>
        <v/>
      </c>
      <c r="M2702" s="102" t="str">
        <f>IF(CADA_PROD!$C2702="","",IFERROR(SUMIFS(MOVI_ENTR!M:M,MOVI_ENTR!D:D,D2702)/SUMIFS(MOVI_ENTR!I:I,MOVI_ENTR!D:D,D2702),0))</f>
        <v/>
      </c>
      <c r="N2702" s="104" t="str">
        <f>IF(CADA_PROD!C2702="","",G2702/E2702)</f>
        <v/>
      </c>
    </row>
    <row r="2703" spans="3:14">
      <c r="C2703" s="99" t="str">
        <f>IF(CADA_PROD!C2703="","",CADA_PROD!C2703)</f>
        <v/>
      </c>
      <c r="D2703" s="100" t="str">
        <f>IF(CADA_PROD!D2703="","",CADA_PROD!D2703)</f>
        <v/>
      </c>
      <c r="E2703" s="101" t="str">
        <f>IF(CADA_PROD!E2703="","",CADA_PROD!E2703)</f>
        <v/>
      </c>
      <c r="F2703" s="101" t="str">
        <f>IF(CADA_PROD!D2703="","",SUMIFS(MOVI_ENTR!I:I,MOVI_ENTR!D:D,D2703))</f>
        <v/>
      </c>
      <c r="G2703" s="101" t="str">
        <f>IF(CADA_PROD!C2703="","",SUMIFS(MOVI_SAID!H:H,MOVI_SAID!D:D,D2703))</f>
        <v/>
      </c>
      <c r="H2703" s="101" t="str">
        <f t="shared" si="60"/>
        <v/>
      </c>
      <c r="I2703" s="100" t="str">
        <f>IF(CADA_PROD!C2703="","",IFERROR(IF(H2703&lt;=0,"Sem estoque",IF(H2703/E2703&lt;0.25,"Quase sem estoque",IF(H2703/E2703&lt;1.2,"Estoque baixo",IF(H2703/E2703&lt;2,"Estoque moderado","Estoque confortável")))),""))</f>
        <v/>
      </c>
      <c r="J2703" s="102" t="str">
        <f>IF(CADA_PROD!C2703="","",SUMIFS(MOVI_ENTR!M:M,MOVI_ENTR!D:D,D2703))</f>
        <v/>
      </c>
      <c r="K2703" s="103" t="str">
        <f>IF(CADA_PROD!C2703="","",IFERROR($J2703/SUM($J$6:$J$1006),""))</f>
        <v/>
      </c>
      <c r="L2703" s="103" t="str">
        <f>IF(CADA_PROD!C2703="","",IFERROR(H2703/SUM($H$6:$H$1006)+P2703,""))</f>
        <v/>
      </c>
      <c r="M2703" s="102" t="str">
        <f>IF(CADA_PROD!$C2703="","",IFERROR(SUMIFS(MOVI_ENTR!M:M,MOVI_ENTR!D:D,D2703)/SUMIFS(MOVI_ENTR!I:I,MOVI_ENTR!D:D,D2703),0))</f>
        <v/>
      </c>
      <c r="N2703" s="104" t="str">
        <f>IF(CADA_PROD!C2703="","",G2703/E2703)</f>
        <v/>
      </c>
    </row>
    <row r="2704" spans="3:14">
      <c r="C2704" s="99" t="str">
        <f>IF(CADA_PROD!C2704="","",CADA_PROD!C2704)</f>
        <v/>
      </c>
      <c r="D2704" s="100" t="str">
        <f>IF(CADA_PROD!D2704="","",CADA_PROD!D2704)</f>
        <v/>
      </c>
      <c r="E2704" s="101" t="str">
        <f>IF(CADA_PROD!E2704="","",CADA_PROD!E2704)</f>
        <v/>
      </c>
      <c r="F2704" s="101" t="str">
        <f>IF(CADA_PROD!D2704="","",SUMIFS(MOVI_ENTR!I:I,MOVI_ENTR!D:D,D2704))</f>
        <v/>
      </c>
      <c r="G2704" s="101" t="str">
        <f>IF(CADA_PROD!C2704="","",SUMIFS(MOVI_SAID!H:H,MOVI_SAID!D:D,D2704))</f>
        <v/>
      </c>
      <c r="H2704" s="101" t="str">
        <f t="shared" si="60"/>
        <v/>
      </c>
      <c r="I2704" s="100" t="str">
        <f>IF(CADA_PROD!C2704="","",IFERROR(IF(H2704&lt;=0,"Sem estoque",IF(H2704/E2704&lt;0.25,"Quase sem estoque",IF(H2704/E2704&lt;1.2,"Estoque baixo",IF(H2704/E2704&lt;2,"Estoque moderado","Estoque confortável")))),""))</f>
        <v/>
      </c>
      <c r="J2704" s="102" t="str">
        <f>IF(CADA_PROD!C2704="","",SUMIFS(MOVI_ENTR!M:M,MOVI_ENTR!D:D,D2704))</f>
        <v/>
      </c>
      <c r="K2704" s="103" t="str">
        <f>IF(CADA_PROD!C2704="","",IFERROR($J2704/SUM($J$6:$J$1006),""))</f>
        <v/>
      </c>
      <c r="L2704" s="103" t="str">
        <f>IF(CADA_PROD!C2704="","",IFERROR(H2704/SUM($H$6:$H$1006)+P2704,""))</f>
        <v/>
      </c>
      <c r="M2704" s="102" t="str">
        <f>IF(CADA_PROD!$C2704="","",IFERROR(SUMIFS(MOVI_ENTR!M:M,MOVI_ENTR!D:D,D2704)/SUMIFS(MOVI_ENTR!I:I,MOVI_ENTR!D:D,D2704),0))</f>
        <v/>
      </c>
      <c r="N2704" s="104" t="str">
        <f>IF(CADA_PROD!C2704="","",G2704/E2704)</f>
        <v/>
      </c>
    </row>
    <row r="2705" spans="3:14">
      <c r="C2705" s="99" t="str">
        <f>IF(CADA_PROD!C2705="","",CADA_PROD!C2705)</f>
        <v/>
      </c>
      <c r="D2705" s="100" t="str">
        <f>IF(CADA_PROD!D2705="","",CADA_PROD!D2705)</f>
        <v/>
      </c>
      <c r="E2705" s="101" t="str">
        <f>IF(CADA_PROD!E2705="","",CADA_PROD!E2705)</f>
        <v/>
      </c>
      <c r="F2705" s="101" t="str">
        <f>IF(CADA_PROD!D2705="","",SUMIFS(MOVI_ENTR!I:I,MOVI_ENTR!D:D,D2705))</f>
        <v/>
      </c>
      <c r="G2705" s="101" t="str">
        <f>IF(CADA_PROD!C2705="","",SUMIFS(MOVI_SAID!H:H,MOVI_SAID!D:D,D2705))</f>
        <v/>
      </c>
      <c r="H2705" s="101" t="str">
        <f t="shared" si="60"/>
        <v/>
      </c>
      <c r="I2705" s="100" t="str">
        <f>IF(CADA_PROD!C2705="","",IFERROR(IF(H2705&lt;=0,"Sem estoque",IF(H2705/E2705&lt;0.25,"Quase sem estoque",IF(H2705/E2705&lt;1.2,"Estoque baixo",IF(H2705/E2705&lt;2,"Estoque moderado","Estoque confortável")))),""))</f>
        <v/>
      </c>
      <c r="J2705" s="102" t="str">
        <f>IF(CADA_PROD!C2705="","",SUMIFS(MOVI_ENTR!M:M,MOVI_ENTR!D:D,D2705))</f>
        <v/>
      </c>
      <c r="K2705" s="103" t="str">
        <f>IF(CADA_PROD!C2705="","",IFERROR($J2705/SUM($J$6:$J$1006),""))</f>
        <v/>
      </c>
      <c r="L2705" s="103" t="str">
        <f>IF(CADA_PROD!C2705="","",IFERROR(H2705/SUM($H$6:$H$1006)+P2705,""))</f>
        <v/>
      </c>
      <c r="M2705" s="102" t="str">
        <f>IF(CADA_PROD!$C2705="","",IFERROR(SUMIFS(MOVI_ENTR!M:M,MOVI_ENTR!D:D,D2705)/SUMIFS(MOVI_ENTR!I:I,MOVI_ENTR!D:D,D2705),0))</f>
        <v/>
      </c>
      <c r="N2705" s="104" t="str">
        <f>IF(CADA_PROD!C2705="","",G2705/E2705)</f>
        <v/>
      </c>
    </row>
    <row r="2706" spans="3:14">
      <c r="C2706" s="99" t="str">
        <f>IF(CADA_PROD!C2706="","",CADA_PROD!C2706)</f>
        <v/>
      </c>
      <c r="D2706" s="100" t="str">
        <f>IF(CADA_PROD!D2706="","",CADA_PROD!D2706)</f>
        <v/>
      </c>
      <c r="E2706" s="101" t="str">
        <f>IF(CADA_PROD!E2706="","",CADA_PROD!E2706)</f>
        <v/>
      </c>
      <c r="F2706" s="101" t="str">
        <f>IF(CADA_PROD!D2706="","",SUMIFS(MOVI_ENTR!I:I,MOVI_ENTR!D:D,D2706))</f>
        <v/>
      </c>
      <c r="G2706" s="101" t="str">
        <f>IF(CADA_PROD!C2706="","",SUMIFS(MOVI_SAID!H:H,MOVI_SAID!D:D,D2706))</f>
        <v/>
      </c>
      <c r="H2706" s="101" t="str">
        <f t="shared" si="60"/>
        <v/>
      </c>
      <c r="I2706" s="100" t="str">
        <f>IF(CADA_PROD!C2706="","",IFERROR(IF(H2706&lt;=0,"Sem estoque",IF(H2706/E2706&lt;0.25,"Quase sem estoque",IF(H2706/E2706&lt;1.2,"Estoque baixo",IF(H2706/E2706&lt;2,"Estoque moderado","Estoque confortável")))),""))</f>
        <v/>
      </c>
      <c r="J2706" s="102" t="str">
        <f>IF(CADA_PROD!C2706="","",SUMIFS(MOVI_ENTR!M:M,MOVI_ENTR!D:D,D2706))</f>
        <v/>
      </c>
      <c r="K2706" s="103" t="str">
        <f>IF(CADA_PROD!C2706="","",IFERROR($J2706/SUM($J$6:$J$1006),""))</f>
        <v/>
      </c>
      <c r="L2706" s="103" t="str">
        <f>IF(CADA_PROD!C2706="","",IFERROR(H2706/SUM($H$6:$H$1006)+P2706,""))</f>
        <v/>
      </c>
      <c r="M2706" s="102" t="str">
        <f>IF(CADA_PROD!$C2706="","",IFERROR(SUMIFS(MOVI_ENTR!M:M,MOVI_ENTR!D:D,D2706)/SUMIFS(MOVI_ENTR!I:I,MOVI_ENTR!D:D,D2706),0))</f>
        <v/>
      </c>
      <c r="N2706" s="104" t="str">
        <f>IF(CADA_PROD!C2706="","",G2706/E2706)</f>
        <v/>
      </c>
    </row>
    <row r="2707" spans="3:14">
      <c r="C2707" s="99" t="str">
        <f>IF(CADA_PROD!C2707="","",CADA_PROD!C2707)</f>
        <v/>
      </c>
      <c r="D2707" s="100" t="str">
        <f>IF(CADA_PROD!D2707="","",CADA_PROD!D2707)</f>
        <v/>
      </c>
      <c r="E2707" s="101" t="str">
        <f>IF(CADA_PROD!E2707="","",CADA_PROD!E2707)</f>
        <v/>
      </c>
      <c r="F2707" s="101" t="str">
        <f>IF(CADA_PROD!D2707="","",SUMIFS(MOVI_ENTR!I:I,MOVI_ENTR!D:D,D2707))</f>
        <v/>
      </c>
      <c r="G2707" s="101" t="str">
        <f>IF(CADA_PROD!C2707="","",SUMIFS(MOVI_SAID!H:H,MOVI_SAID!D:D,D2707))</f>
        <v/>
      </c>
      <c r="H2707" s="101" t="str">
        <f t="shared" si="60"/>
        <v/>
      </c>
      <c r="I2707" s="100" t="str">
        <f>IF(CADA_PROD!C2707="","",IFERROR(IF(H2707&lt;=0,"Sem estoque",IF(H2707/E2707&lt;0.25,"Quase sem estoque",IF(H2707/E2707&lt;1.2,"Estoque baixo",IF(H2707/E2707&lt;2,"Estoque moderado","Estoque confortável")))),""))</f>
        <v/>
      </c>
      <c r="J2707" s="102" t="str">
        <f>IF(CADA_PROD!C2707="","",SUMIFS(MOVI_ENTR!M:M,MOVI_ENTR!D:D,D2707))</f>
        <v/>
      </c>
      <c r="K2707" s="103" t="str">
        <f>IF(CADA_PROD!C2707="","",IFERROR($J2707/SUM($J$6:$J$1006),""))</f>
        <v/>
      </c>
      <c r="L2707" s="103" t="str">
        <f>IF(CADA_PROD!C2707="","",IFERROR(H2707/SUM($H$6:$H$1006)+P2707,""))</f>
        <v/>
      </c>
      <c r="M2707" s="102" t="str">
        <f>IF(CADA_PROD!$C2707="","",IFERROR(SUMIFS(MOVI_ENTR!M:M,MOVI_ENTR!D:D,D2707)/SUMIFS(MOVI_ENTR!I:I,MOVI_ENTR!D:D,D2707),0))</f>
        <v/>
      </c>
      <c r="N2707" s="104" t="str">
        <f>IF(CADA_PROD!C2707="","",G2707/E2707)</f>
        <v/>
      </c>
    </row>
    <row r="2708" spans="3:14">
      <c r="C2708" s="99" t="str">
        <f>IF(CADA_PROD!C2708="","",CADA_PROD!C2708)</f>
        <v/>
      </c>
      <c r="D2708" s="100" t="str">
        <f>IF(CADA_PROD!D2708="","",CADA_PROD!D2708)</f>
        <v/>
      </c>
      <c r="E2708" s="101" t="str">
        <f>IF(CADA_PROD!E2708="","",CADA_PROD!E2708)</f>
        <v/>
      </c>
      <c r="F2708" s="101" t="str">
        <f>IF(CADA_PROD!D2708="","",SUMIFS(MOVI_ENTR!I:I,MOVI_ENTR!D:D,D2708))</f>
        <v/>
      </c>
      <c r="G2708" s="101" t="str">
        <f>IF(CADA_PROD!C2708="","",SUMIFS(MOVI_SAID!H:H,MOVI_SAID!D:D,D2708))</f>
        <v/>
      </c>
      <c r="H2708" s="101" t="str">
        <f t="shared" si="60"/>
        <v/>
      </c>
      <c r="I2708" s="100" t="str">
        <f>IF(CADA_PROD!C2708="","",IFERROR(IF(H2708&lt;=0,"Sem estoque",IF(H2708/E2708&lt;0.25,"Quase sem estoque",IF(H2708/E2708&lt;1.2,"Estoque baixo",IF(H2708/E2708&lt;2,"Estoque moderado","Estoque confortável")))),""))</f>
        <v/>
      </c>
      <c r="J2708" s="102" t="str">
        <f>IF(CADA_PROD!C2708="","",SUMIFS(MOVI_ENTR!M:M,MOVI_ENTR!D:D,D2708))</f>
        <v/>
      </c>
      <c r="K2708" s="103" t="str">
        <f>IF(CADA_PROD!C2708="","",IFERROR($J2708/SUM($J$6:$J$1006),""))</f>
        <v/>
      </c>
      <c r="L2708" s="103" t="str">
        <f>IF(CADA_PROD!C2708="","",IFERROR(H2708/SUM($H$6:$H$1006)+P2708,""))</f>
        <v/>
      </c>
      <c r="M2708" s="102" t="str">
        <f>IF(CADA_PROD!$C2708="","",IFERROR(SUMIFS(MOVI_ENTR!M:M,MOVI_ENTR!D:D,D2708)/SUMIFS(MOVI_ENTR!I:I,MOVI_ENTR!D:D,D2708),0))</f>
        <v/>
      </c>
      <c r="N2708" s="104" t="str">
        <f>IF(CADA_PROD!C2708="","",G2708/E2708)</f>
        <v/>
      </c>
    </row>
    <row r="2709" spans="3:14">
      <c r="C2709" s="99" t="str">
        <f>IF(CADA_PROD!C2709="","",CADA_PROD!C2709)</f>
        <v/>
      </c>
      <c r="D2709" s="100" t="str">
        <f>IF(CADA_PROD!D2709="","",CADA_PROD!D2709)</f>
        <v/>
      </c>
      <c r="E2709" s="101" t="str">
        <f>IF(CADA_PROD!E2709="","",CADA_PROD!E2709)</f>
        <v/>
      </c>
      <c r="F2709" s="101" t="str">
        <f>IF(CADA_PROD!D2709="","",SUMIFS(MOVI_ENTR!I:I,MOVI_ENTR!D:D,D2709))</f>
        <v/>
      </c>
      <c r="G2709" s="101" t="str">
        <f>IF(CADA_PROD!C2709="","",SUMIFS(MOVI_SAID!H:H,MOVI_SAID!D:D,D2709))</f>
        <v/>
      </c>
      <c r="H2709" s="101" t="str">
        <f t="shared" si="60"/>
        <v/>
      </c>
      <c r="I2709" s="100" t="str">
        <f>IF(CADA_PROD!C2709="","",IFERROR(IF(H2709&lt;=0,"Sem estoque",IF(H2709/E2709&lt;0.25,"Quase sem estoque",IF(H2709/E2709&lt;1.2,"Estoque baixo",IF(H2709/E2709&lt;2,"Estoque moderado","Estoque confortável")))),""))</f>
        <v/>
      </c>
      <c r="J2709" s="102" t="str">
        <f>IF(CADA_PROD!C2709="","",SUMIFS(MOVI_ENTR!M:M,MOVI_ENTR!D:D,D2709))</f>
        <v/>
      </c>
      <c r="K2709" s="103" t="str">
        <f>IF(CADA_PROD!C2709="","",IFERROR($J2709/SUM($J$6:$J$1006),""))</f>
        <v/>
      </c>
      <c r="L2709" s="103" t="str">
        <f>IF(CADA_PROD!C2709="","",IFERROR(H2709/SUM($H$6:$H$1006)+P2709,""))</f>
        <v/>
      </c>
      <c r="M2709" s="102" t="str">
        <f>IF(CADA_PROD!$C2709="","",IFERROR(SUMIFS(MOVI_ENTR!M:M,MOVI_ENTR!D:D,D2709)/SUMIFS(MOVI_ENTR!I:I,MOVI_ENTR!D:D,D2709),0))</f>
        <v/>
      </c>
      <c r="N2709" s="104" t="str">
        <f>IF(CADA_PROD!C2709="","",G2709/E2709)</f>
        <v/>
      </c>
    </row>
    <row r="2710" spans="3:14">
      <c r="C2710" s="99" t="str">
        <f>IF(CADA_PROD!C2710="","",CADA_PROD!C2710)</f>
        <v/>
      </c>
      <c r="D2710" s="100" t="str">
        <f>IF(CADA_PROD!D2710="","",CADA_PROD!D2710)</f>
        <v/>
      </c>
      <c r="E2710" s="101" t="str">
        <f>IF(CADA_PROD!E2710="","",CADA_PROD!E2710)</f>
        <v/>
      </c>
      <c r="F2710" s="101" t="str">
        <f>IF(CADA_PROD!D2710="","",SUMIFS(MOVI_ENTR!I:I,MOVI_ENTR!D:D,D2710))</f>
        <v/>
      </c>
      <c r="G2710" s="101" t="str">
        <f>IF(CADA_PROD!C2710="","",SUMIFS(MOVI_SAID!H:H,MOVI_SAID!D:D,D2710))</f>
        <v/>
      </c>
      <c r="H2710" s="101" t="str">
        <f t="shared" si="60"/>
        <v/>
      </c>
      <c r="I2710" s="100" t="str">
        <f>IF(CADA_PROD!C2710="","",IFERROR(IF(H2710&lt;=0,"Sem estoque",IF(H2710/E2710&lt;0.25,"Quase sem estoque",IF(H2710/E2710&lt;1.2,"Estoque baixo",IF(H2710/E2710&lt;2,"Estoque moderado","Estoque confortável")))),""))</f>
        <v/>
      </c>
      <c r="J2710" s="102" t="str">
        <f>IF(CADA_PROD!C2710="","",SUMIFS(MOVI_ENTR!M:M,MOVI_ENTR!D:D,D2710))</f>
        <v/>
      </c>
      <c r="K2710" s="103" t="str">
        <f>IF(CADA_PROD!C2710="","",IFERROR($J2710/SUM($J$6:$J$1006),""))</f>
        <v/>
      </c>
      <c r="L2710" s="103" t="str">
        <f>IF(CADA_PROD!C2710="","",IFERROR(H2710/SUM($H$6:$H$1006)+P2710,""))</f>
        <v/>
      </c>
      <c r="M2710" s="102" t="str">
        <f>IF(CADA_PROD!$C2710="","",IFERROR(SUMIFS(MOVI_ENTR!M:M,MOVI_ENTR!D:D,D2710)/SUMIFS(MOVI_ENTR!I:I,MOVI_ENTR!D:D,D2710),0))</f>
        <v/>
      </c>
      <c r="N2710" s="104" t="str">
        <f>IF(CADA_PROD!C2710="","",G2710/E2710)</f>
        <v/>
      </c>
    </row>
    <row r="2711" spans="3:14">
      <c r="C2711" s="99" t="str">
        <f>IF(CADA_PROD!C2711="","",CADA_PROD!C2711)</f>
        <v/>
      </c>
      <c r="D2711" s="100" t="str">
        <f>IF(CADA_PROD!D2711="","",CADA_PROD!D2711)</f>
        <v/>
      </c>
      <c r="E2711" s="101" t="str">
        <f>IF(CADA_PROD!E2711="","",CADA_PROD!E2711)</f>
        <v/>
      </c>
      <c r="F2711" s="101" t="str">
        <f>IF(CADA_PROD!D2711="","",SUMIFS(MOVI_ENTR!I:I,MOVI_ENTR!D:D,D2711))</f>
        <v/>
      </c>
      <c r="G2711" s="101" t="str">
        <f>IF(CADA_PROD!C2711="","",SUMIFS(MOVI_SAID!H:H,MOVI_SAID!D:D,D2711))</f>
        <v/>
      </c>
      <c r="H2711" s="101" t="str">
        <f t="shared" si="60"/>
        <v/>
      </c>
      <c r="I2711" s="100" t="str">
        <f>IF(CADA_PROD!C2711="","",IFERROR(IF(H2711&lt;=0,"Sem estoque",IF(H2711/E2711&lt;0.25,"Quase sem estoque",IF(H2711/E2711&lt;1.2,"Estoque baixo",IF(H2711/E2711&lt;2,"Estoque moderado","Estoque confortável")))),""))</f>
        <v/>
      </c>
      <c r="J2711" s="102" t="str">
        <f>IF(CADA_PROD!C2711="","",SUMIFS(MOVI_ENTR!M:M,MOVI_ENTR!D:D,D2711))</f>
        <v/>
      </c>
      <c r="K2711" s="103" t="str">
        <f>IF(CADA_PROD!C2711="","",IFERROR($J2711/SUM($J$6:$J$1006),""))</f>
        <v/>
      </c>
      <c r="L2711" s="103" t="str">
        <f>IF(CADA_PROD!C2711="","",IFERROR(H2711/SUM($H$6:$H$1006)+P2711,""))</f>
        <v/>
      </c>
      <c r="M2711" s="102" t="str">
        <f>IF(CADA_PROD!$C2711="","",IFERROR(SUMIFS(MOVI_ENTR!M:M,MOVI_ENTR!D:D,D2711)/SUMIFS(MOVI_ENTR!I:I,MOVI_ENTR!D:D,D2711),0))</f>
        <v/>
      </c>
      <c r="N2711" s="104" t="str">
        <f>IF(CADA_PROD!C2711="","",G2711/E2711)</f>
        <v/>
      </c>
    </row>
    <row r="2712" spans="3:14">
      <c r="C2712" s="99" t="str">
        <f>IF(CADA_PROD!C2712="","",CADA_PROD!C2712)</f>
        <v/>
      </c>
      <c r="D2712" s="100" t="str">
        <f>IF(CADA_PROD!D2712="","",CADA_PROD!D2712)</f>
        <v/>
      </c>
      <c r="E2712" s="101" t="str">
        <f>IF(CADA_PROD!E2712="","",CADA_PROD!E2712)</f>
        <v/>
      </c>
      <c r="F2712" s="101" t="str">
        <f>IF(CADA_PROD!D2712="","",SUMIFS(MOVI_ENTR!I:I,MOVI_ENTR!D:D,D2712))</f>
        <v/>
      </c>
      <c r="G2712" s="101" t="str">
        <f>IF(CADA_PROD!C2712="","",SUMIFS(MOVI_SAID!H:H,MOVI_SAID!D:D,D2712))</f>
        <v/>
      </c>
      <c r="H2712" s="101" t="str">
        <f t="shared" si="60"/>
        <v/>
      </c>
      <c r="I2712" s="100" t="str">
        <f>IF(CADA_PROD!C2712="","",IFERROR(IF(H2712&lt;=0,"Sem estoque",IF(H2712/E2712&lt;0.25,"Quase sem estoque",IF(H2712/E2712&lt;1.2,"Estoque baixo",IF(H2712/E2712&lt;2,"Estoque moderado","Estoque confortável")))),""))</f>
        <v/>
      </c>
      <c r="J2712" s="102" t="str">
        <f>IF(CADA_PROD!C2712="","",SUMIFS(MOVI_ENTR!M:M,MOVI_ENTR!D:D,D2712))</f>
        <v/>
      </c>
      <c r="K2712" s="103" t="str">
        <f>IF(CADA_PROD!C2712="","",IFERROR($J2712/SUM($J$6:$J$1006),""))</f>
        <v/>
      </c>
      <c r="L2712" s="103" t="str">
        <f>IF(CADA_PROD!C2712="","",IFERROR(H2712/SUM($H$6:$H$1006)+P2712,""))</f>
        <v/>
      </c>
      <c r="M2712" s="102" t="str">
        <f>IF(CADA_PROD!$C2712="","",IFERROR(SUMIFS(MOVI_ENTR!M:M,MOVI_ENTR!D:D,D2712)/SUMIFS(MOVI_ENTR!I:I,MOVI_ENTR!D:D,D2712),0))</f>
        <v/>
      </c>
      <c r="N2712" s="104" t="str">
        <f>IF(CADA_PROD!C2712="","",G2712/E2712)</f>
        <v/>
      </c>
    </row>
    <row r="2713" spans="3:14">
      <c r="C2713" s="99" t="str">
        <f>IF(CADA_PROD!C2713="","",CADA_PROD!C2713)</f>
        <v/>
      </c>
      <c r="D2713" s="100" t="str">
        <f>IF(CADA_PROD!D2713="","",CADA_PROD!D2713)</f>
        <v/>
      </c>
      <c r="E2713" s="101" t="str">
        <f>IF(CADA_PROD!E2713="","",CADA_PROD!E2713)</f>
        <v/>
      </c>
      <c r="F2713" s="101" t="str">
        <f>IF(CADA_PROD!D2713="","",SUMIFS(MOVI_ENTR!I:I,MOVI_ENTR!D:D,D2713))</f>
        <v/>
      </c>
      <c r="G2713" s="101" t="str">
        <f>IF(CADA_PROD!C2713="","",SUMIFS(MOVI_SAID!H:H,MOVI_SAID!D:D,D2713))</f>
        <v/>
      </c>
      <c r="H2713" s="101" t="str">
        <f t="shared" si="60"/>
        <v/>
      </c>
      <c r="I2713" s="100" t="str">
        <f>IF(CADA_PROD!C2713="","",IFERROR(IF(H2713&lt;=0,"Sem estoque",IF(H2713/E2713&lt;0.25,"Quase sem estoque",IF(H2713/E2713&lt;1.2,"Estoque baixo",IF(H2713/E2713&lt;2,"Estoque moderado","Estoque confortável")))),""))</f>
        <v/>
      </c>
      <c r="J2713" s="102" t="str">
        <f>IF(CADA_PROD!C2713="","",SUMIFS(MOVI_ENTR!M:M,MOVI_ENTR!D:D,D2713))</f>
        <v/>
      </c>
      <c r="K2713" s="103" t="str">
        <f>IF(CADA_PROD!C2713="","",IFERROR($J2713/SUM($J$6:$J$1006),""))</f>
        <v/>
      </c>
      <c r="L2713" s="103" t="str">
        <f>IF(CADA_PROD!C2713="","",IFERROR(H2713/SUM($H$6:$H$1006)+P2713,""))</f>
        <v/>
      </c>
      <c r="M2713" s="102" t="str">
        <f>IF(CADA_PROD!$C2713="","",IFERROR(SUMIFS(MOVI_ENTR!M:M,MOVI_ENTR!D:D,D2713)/SUMIFS(MOVI_ENTR!I:I,MOVI_ENTR!D:D,D2713),0))</f>
        <v/>
      </c>
      <c r="N2713" s="104" t="str">
        <f>IF(CADA_PROD!C2713="","",G2713/E2713)</f>
        <v/>
      </c>
    </row>
    <row r="2714" spans="3:14">
      <c r="C2714" s="99" t="str">
        <f>IF(CADA_PROD!C2714="","",CADA_PROD!C2714)</f>
        <v/>
      </c>
      <c r="D2714" s="100" t="str">
        <f>IF(CADA_PROD!D2714="","",CADA_PROD!D2714)</f>
        <v/>
      </c>
      <c r="E2714" s="101" t="str">
        <f>IF(CADA_PROD!E2714="","",CADA_PROD!E2714)</f>
        <v/>
      </c>
      <c r="F2714" s="101" t="str">
        <f>IF(CADA_PROD!D2714="","",SUMIFS(MOVI_ENTR!I:I,MOVI_ENTR!D:D,D2714))</f>
        <v/>
      </c>
      <c r="G2714" s="101" t="str">
        <f>IF(CADA_PROD!C2714="","",SUMIFS(MOVI_SAID!H:H,MOVI_SAID!D:D,D2714))</f>
        <v/>
      </c>
      <c r="H2714" s="101" t="str">
        <f t="shared" si="60"/>
        <v/>
      </c>
      <c r="I2714" s="100" t="str">
        <f>IF(CADA_PROD!C2714="","",IFERROR(IF(H2714&lt;=0,"Sem estoque",IF(H2714/E2714&lt;0.25,"Quase sem estoque",IF(H2714/E2714&lt;1.2,"Estoque baixo",IF(H2714/E2714&lt;2,"Estoque moderado","Estoque confortável")))),""))</f>
        <v/>
      </c>
      <c r="J2714" s="102" t="str">
        <f>IF(CADA_PROD!C2714="","",SUMIFS(MOVI_ENTR!M:M,MOVI_ENTR!D:D,D2714))</f>
        <v/>
      </c>
      <c r="K2714" s="103" t="str">
        <f>IF(CADA_PROD!C2714="","",IFERROR($J2714/SUM($J$6:$J$1006),""))</f>
        <v/>
      </c>
      <c r="L2714" s="103" t="str">
        <f>IF(CADA_PROD!C2714="","",IFERROR(H2714/SUM($H$6:$H$1006)+P2714,""))</f>
        <v/>
      </c>
      <c r="M2714" s="102" t="str">
        <f>IF(CADA_PROD!$C2714="","",IFERROR(SUMIFS(MOVI_ENTR!M:M,MOVI_ENTR!D:D,D2714)/SUMIFS(MOVI_ENTR!I:I,MOVI_ENTR!D:D,D2714),0))</f>
        <v/>
      </c>
      <c r="N2714" s="104" t="str">
        <f>IF(CADA_PROD!C2714="","",G2714/E2714)</f>
        <v/>
      </c>
    </row>
    <row r="2715" spans="3:14">
      <c r="C2715" s="99" t="str">
        <f>IF(CADA_PROD!C2715="","",CADA_PROD!C2715)</f>
        <v/>
      </c>
      <c r="D2715" s="100" t="str">
        <f>IF(CADA_PROD!D2715="","",CADA_PROD!D2715)</f>
        <v/>
      </c>
      <c r="E2715" s="101" t="str">
        <f>IF(CADA_PROD!E2715="","",CADA_PROD!E2715)</f>
        <v/>
      </c>
      <c r="F2715" s="101" t="str">
        <f>IF(CADA_PROD!D2715="","",SUMIFS(MOVI_ENTR!I:I,MOVI_ENTR!D:D,D2715))</f>
        <v/>
      </c>
      <c r="G2715" s="101" t="str">
        <f>IF(CADA_PROD!C2715="","",SUMIFS(MOVI_SAID!H:H,MOVI_SAID!D:D,D2715))</f>
        <v/>
      </c>
      <c r="H2715" s="101" t="str">
        <f t="shared" si="60"/>
        <v/>
      </c>
      <c r="I2715" s="100" t="str">
        <f>IF(CADA_PROD!C2715="","",IFERROR(IF(H2715&lt;=0,"Sem estoque",IF(H2715/E2715&lt;0.25,"Quase sem estoque",IF(H2715/E2715&lt;1.2,"Estoque baixo",IF(H2715/E2715&lt;2,"Estoque moderado","Estoque confortável")))),""))</f>
        <v/>
      </c>
      <c r="J2715" s="102" t="str">
        <f>IF(CADA_PROD!C2715="","",SUMIFS(MOVI_ENTR!M:M,MOVI_ENTR!D:D,D2715))</f>
        <v/>
      </c>
      <c r="K2715" s="103" t="str">
        <f>IF(CADA_PROD!C2715="","",IFERROR($J2715/SUM($J$6:$J$1006),""))</f>
        <v/>
      </c>
      <c r="L2715" s="103" t="str">
        <f>IF(CADA_PROD!C2715="","",IFERROR(H2715/SUM($H$6:$H$1006)+P2715,""))</f>
        <v/>
      </c>
      <c r="M2715" s="102" t="str">
        <f>IF(CADA_PROD!$C2715="","",IFERROR(SUMIFS(MOVI_ENTR!M:M,MOVI_ENTR!D:D,D2715)/SUMIFS(MOVI_ENTR!I:I,MOVI_ENTR!D:D,D2715),0))</f>
        <v/>
      </c>
      <c r="N2715" s="104" t="str">
        <f>IF(CADA_PROD!C2715="","",G2715/E2715)</f>
        <v/>
      </c>
    </row>
    <row r="2716" spans="3:14">
      <c r="C2716" s="99" t="str">
        <f>IF(CADA_PROD!C2716="","",CADA_PROD!C2716)</f>
        <v/>
      </c>
      <c r="D2716" s="100" t="str">
        <f>IF(CADA_PROD!D2716="","",CADA_PROD!D2716)</f>
        <v/>
      </c>
      <c r="E2716" s="101" t="str">
        <f>IF(CADA_PROD!E2716="","",CADA_PROD!E2716)</f>
        <v/>
      </c>
      <c r="F2716" s="101" t="str">
        <f>IF(CADA_PROD!D2716="","",SUMIFS(MOVI_ENTR!I:I,MOVI_ENTR!D:D,D2716))</f>
        <v/>
      </c>
      <c r="G2716" s="101" t="str">
        <f>IF(CADA_PROD!C2716="","",SUMIFS(MOVI_SAID!H:H,MOVI_SAID!D:D,D2716))</f>
        <v/>
      </c>
      <c r="H2716" s="101" t="str">
        <f t="shared" si="60"/>
        <v/>
      </c>
      <c r="I2716" s="100" t="str">
        <f>IF(CADA_PROD!C2716="","",IFERROR(IF(H2716&lt;=0,"Sem estoque",IF(H2716/E2716&lt;0.25,"Quase sem estoque",IF(H2716/E2716&lt;1.2,"Estoque baixo",IF(H2716/E2716&lt;2,"Estoque moderado","Estoque confortável")))),""))</f>
        <v/>
      </c>
      <c r="J2716" s="102" t="str">
        <f>IF(CADA_PROD!C2716="","",SUMIFS(MOVI_ENTR!M:M,MOVI_ENTR!D:D,D2716))</f>
        <v/>
      </c>
      <c r="K2716" s="103" t="str">
        <f>IF(CADA_PROD!C2716="","",IFERROR($J2716/SUM($J$6:$J$1006),""))</f>
        <v/>
      </c>
      <c r="L2716" s="103" t="str">
        <f>IF(CADA_PROD!C2716="","",IFERROR(H2716/SUM($H$6:$H$1006)+P2716,""))</f>
        <v/>
      </c>
      <c r="M2716" s="102" t="str">
        <f>IF(CADA_PROD!$C2716="","",IFERROR(SUMIFS(MOVI_ENTR!M:M,MOVI_ENTR!D:D,D2716)/SUMIFS(MOVI_ENTR!I:I,MOVI_ENTR!D:D,D2716),0))</f>
        <v/>
      </c>
      <c r="N2716" s="104" t="str">
        <f>IF(CADA_PROD!C2716="","",G2716/E2716)</f>
        <v/>
      </c>
    </row>
    <row r="2717" spans="3:14">
      <c r="C2717" s="99" t="str">
        <f>IF(CADA_PROD!C2717="","",CADA_PROD!C2717)</f>
        <v/>
      </c>
      <c r="D2717" s="100" t="str">
        <f>IF(CADA_PROD!D2717="","",CADA_PROD!D2717)</f>
        <v/>
      </c>
      <c r="E2717" s="101" t="str">
        <f>IF(CADA_PROD!E2717="","",CADA_PROD!E2717)</f>
        <v/>
      </c>
      <c r="F2717" s="101" t="str">
        <f>IF(CADA_PROD!D2717="","",SUMIFS(MOVI_ENTR!I:I,MOVI_ENTR!D:D,D2717))</f>
        <v/>
      </c>
      <c r="G2717" s="101" t="str">
        <f>IF(CADA_PROD!C2717="","",SUMIFS(MOVI_SAID!H:H,MOVI_SAID!D:D,D2717))</f>
        <v/>
      </c>
      <c r="H2717" s="101" t="str">
        <f t="shared" si="60"/>
        <v/>
      </c>
      <c r="I2717" s="100" t="str">
        <f>IF(CADA_PROD!C2717="","",IFERROR(IF(H2717&lt;=0,"Sem estoque",IF(H2717/E2717&lt;0.25,"Quase sem estoque",IF(H2717/E2717&lt;1.2,"Estoque baixo",IF(H2717/E2717&lt;2,"Estoque moderado","Estoque confortável")))),""))</f>
        <v/>
      </c>
      <c r="J2717" s="102" t="str">
        <f>IF(CADA_PROD!C2717="","",SUMIFS(MOVI_ENTR!M:M,MOVI_ENTR!D:D,D2717))</f>
        <v/>
      </c>
      <c r="K2717" s="103" t="str">
        <f>IF(CADA_PROD!C2717="","",IFERROR($J2717/SUM($J$6:$J$1006),""))</f>
        <v/>
      </c>
      <c r="L2717" s="103" t="str">
        <f>IF(CADA_PROD!C2717="","",IFERROR(H2717/SUM($H$6:$H$1006)+P2717,""))</f>
        <v/>
      </c>
      <c r="M2717" s="102" t="str">
        <f>IF(CADA_PROD!$C2717="","",IFERROR(SUMIFS(MOVI_ENTR!M:M,MOVI_ENTR!D:D,D2717)/SUMIFS(MOVI_ENTR!I:I,MOVI_ENTR!D:D,D2717),0))</f>
        <v/>
      </c>
      <c r="N2717" s="104" t="str">
        <f>IF(CADA_PROD!C2717="","",G2717/E2717)</f>
        <v/>
      </c>
    </row>
    <row r="2718" spans="3:14">
      <c r="C2718" s="99" t="str">
        <f>IF(CADA_PROD!C2718="","",CADA_PROD!C2718)</f>
        <v/>
      </c>
      <c r="D2718" s="100" t="str">
        <f>IF(CADA_PROD!D2718="","",CADA_PROD!D2718)</f>
        <v/>
      </c>
      <c r="E2718" s="101" t="str">
        <f>IF(CADA_PROD!E2718="","",CADA_PROD!E2718)</f>
        <v/>
      </c>
      <c r="F2718" s="101" t="str">
        <f>IF(CADA_PROD!D2718="","",SUMIFS(MOVI_ENTR!I:I,MOVI_ENTR!D:D,D2718))</f>
        <v/>
      </c>
      <c r="G2718" s="101" t="str">
        <f>IF(CADA_PROD!C2718="","",SUMIFS(MOVI_SAID!H:H,MOVI_SAID!D:D,D2718))</f>
        <v/>
      </c>
      <c r="H2718" s="101" t="str">
        <f t="shared" si="60"/>
        <v/>
      </c>
      <c r="I2718" s="100" t="str">
        <f>IF(CADA_PROD!C2718="","",IFERROR(IF(H2718&lt;=0,"Sem estoque",IF(H2718/E2718&lt;0.25,"Quase sem estoque",IF(H2718/E2718&lt;1.2,"Estoque baixo",IF(H2718/E2718&lt;2,"Estoque moderado","Estoque confortável")))),""))</f>
        <v/>
      </c>
      <c r="J2718" s="102" t="str">
        <f>IF(CADA_PROD!C2718="","",SUMIFS(MOVI_ENTR!M:M,MOVI_ENTR!D:D,D2718))</f>
        <v/>
      </c>
      <c r="K2718" s="103" t="str">
        <f>IF(CADA_PROD!C2718="","",IFERROR($J2718/SUM($J$6:$J$1006),""))</f>
        <v/>
      </c>
      <c r="L2718" s="103" t="str">
        <f>IF(CADA_PROD!C2718="","",IFERROR(H2718/SUM($H$6:$H$1006)+P2718,""))</f>
        <v/>
      </c>
      <c r="M2718" s="102" t="str">
        <f>IF(CADA_PROD!$C2718="","",IFERROR(SUMIFS(MOVI_ENTR!M:M,MOVI_ENTR!D:D,D2718)/SUMIFS(MOVI_ENTR!I:I,MOVI_ENTR!D:D,D2718),0))</f>
        <v/>
      </c>
      <c r="N2718" s="104" t="str">
        <f>IF(CADA_PROD!C2718="","",G2718/E2718)</f>
        <v/>
      </c>
    </row>
    <row r="2719" spans="3:14">
      <c r="C2719" s="99" t="str">
        <f>IF(CADA_PROD!C2719="","",CADA_PROD!C2719)</f>
        <v/>
      </c>
      <c r="D2719" s="100" t="str">
        <f>IF(CADA_PROD!D2719="","",CADA_PROD!D2719)</f>
        <v/>
      </c>
      <c r="E2719" s="101" t="str">
        <f>IF(CADA_PROD!E2719="","",CADA_PROD!E2719)</f>
        <v/>
      </c>
      <c r="F2719" s="101" t="str">
        <f>IF(CADA_PROD!D2719="","",SUMIFS(MOVI_ENTR!I:I,MOVI_ENTR!D:D,D2719))</f>
        <v/>
      </c>
      <c r="G2719" s="101" t="str">
        <f>IF(CADA_PROD!C2719="","",SUMIFS(MOVI_SAID!H:H,MOVI_SAID!D:D,D2719))</f>
        <v/>
      </c>
      <c r="H2719" s="101" t="str">
        <f t="shared" si="60"/>
        <v/>
      </c>
      <c r="I2719" s="100" t="str">
        <f>IF(CADA_PROD!C2719="","",IFERROR(IF(H2719&lt;=0,"Sem estoque",IF(H2719/E2719&lt;0.25,"Quase sem estoque",IF(H2719/E2719&lt;1.2,"Estoque baixo",IF(H2719/E2719&lt;2,"Estoque moderado","Estoque confortável")))),""))</f>
        <v/>
      </c>
      <c r="J2719" s="102" t="str">
        <f>IF(CADA_PROD!C2719="","",SUMIFS(MOVI_ENTR!M:M,MOVI_ENTR!D:D,D2719))</f>
        <v/>
      </c>
      <c r="K2719" s="103" t="str">
        <f>IF(CADA_PROD!C2719="","",IFERROR($J2719/SUM($J$6:$J$1006),""))</f>
        <v/>
      </c>
      <c r="L2719" s="103" t="str">
        <f>IF(CADA_PROD!C2719="","",IFERROR(H2719/SUM($H$6:$H$1006)+P2719,""))</f>
        <v/>
      </c>
      <c r="M2719" s="102" t="str">
        <f>IF(CADA_PROD!$C2719="","",IFERROR(SUMIFS(MOVI_ENTR!M:M,MOVI_ENTR!D:D,D2719)/SUMIFS(MOVI_ENTR!I:I,MOVI_ENTR!D:D,D2719),0))</f>
        <v/>
      </c>
      <c r="N2719" s="104" t="str">
        <f>IF(CADA_PROD!C2719="","",G2719/E2719)</f>
        <v/>
      </c>
    </row>
    <row r="2720" spans="3:14">
      <c r="C2720" s="99" t="str">
        <f>IF(CADA_PROD!C2720="","",CADA_PROD!C2720)</f>
        <v/>
      </c>
      <c r="D2720" s="100" t="str">
        <f>IF(CADA_PROD!D2720="","",CADA_PROD!D2720)</f>
        <v/>
      </c>
      <c r="E2720" s="101" t="str">
        <f>IF(CADA_PROD!E2720="","",CADA_PROD!E2720)</f>
        <v/>
      </c>
      <c r="F2720" s="101" t="str">
        <f>IF(CADA_PROD!D2720="","",SUMIFS(MOVI_ENTR!I:I,MOVI_ENTR!D:D,D2720))</f>
        <v/>
      </c>
      <c r="G2720" s="101" t="str">
        <f>IF(CADA_PROD!C2720="","",SUMIFS(MOVI_SAID!H:H,MOVI_SAID!D:D,D2720))</f>
        <v/>
      </c>
      <c r="H2720" s="101" t="str">
        <f t="shared" si="60"/>
        <v/>
      </c>
      <c r="I2720" s="100" t="str">
        <f>IF(CADA_PROD!C2720="","",IFERROR(IF(H2720&lt;=0,"Sem estoque",IF(H2720/E2720&lt;0.25,"Quase sem estoque",IF(H2720/E2720&lt;1.2,"Estoque baixo",IF(H2720/E2720&lt;2,"Estoque moderado","Estoque confortável")))),""))</f>
        <v/>
      </c>
      <c r="J2720" s="102" t="str">
        <f>IF(CADA_PROD!C2720="","",SUMIFS(MOVI_ENTR!M:M,MOVI_ENTR!D:D,D2720))</f>
        <v/>
      </c>
      <c r="K2720" s="103" t="str">
        <f>IF(CADA_PROD!C2720="","",IFERROR($J2720/SUM($J$6:$J$1006),""))</f>
        <v/>
      </c>
      <c r="L2720" s="103" t="str">
        <f>IF(CADA_PROD!C2720="","",IFERROR(H2720/SUM($H$6:$H$1006)+P2720,""))</f>
        <v/>
      </c>
      <c r="M2720" s="102" t="str">
        <f>IF(CADA_PROD!$C2720="","",IFERROR(SUMIFS(MOVI_ENTR!M:M,MOVI_ENTR!D:D,D2720)/SUMIFS(MOVI_ENTR!I:I,MOVI_ENTR!D:D,D2720),0))</f>
        <v/>
      </c>
      <c r="N2720" s="104" t="str">
        <f>IF(CADA_PROD!C2720="","",G2720/E2720)</f>
        <v/>
      </c>
    </row>
    <row r="2721" spans="3:14">
      <c r="C2721" s="99" t="str">
        <f>IF(CADA_PROD!C2721="","",CADA_PROD!C2721)</f>
        <v/>
      </c>
      <c r="D2721" s="100" t="str">
        <f>IF(CADA_PROD!D2721="","",CADA_PROD!D2721)</f>
        <v/>
      </c>
      <c r="E2721" s="101" t="str">
        <f>IF(CADA_PROD!E2721="","",CADA_PROD!E2721)</f>
        <v/>
      </c>
      <c r="F2721" s="101" t="str">
        <f>IF(CADA_PROD!D2721="","",SUMIFS(MOVI_ENTR!I:I,MOVI_ENTR!D:D,D2721))</f>
        <v/>
      </c>
      <c r="G2721" s="101" t="str">
        <f>IF(CADA_PROD!C2721="","",SUMIFS(MOVI_SAID!H:H,MOVI_SAID!D:D,D2721))</f>
        <v/>
      </c>
      <c r="H2721" s="101" t="str">
        <f t="shared" si="60"/>
        <v/>
      </c>
      <c r="I2721" s="100" t="str">
        <f>IF(CADA_PROD!C2721="","",IFERROR(IF(H2721&lt;=0,"Sem estoque",IF(H2721/E2721&lt;0.25,"Quase sem estoque",IF(H2721/E2721&lt;1.2,"Estoque baixo",IF(H2721/E2721&lt;2,"Estoque moderado","Estoque confortável")))),""))</f>
        <v/>
      </c>
      <c r="J2721" s="102" t="str">
        <f>IF(CADA_PROD!C2721="","",SUMIFS(MOVI_ENTR!M:M,MOVI_ENTR!D:D,D2721))</f>
        <v/>
      </c>
      <c r="K2721" s="103" t="str">
        <f>IF(CADA_PROD!C2721="","",IFERROR($J2721/SUM($J$6:$J$1006),""))</f>
        <v/>
      </c>
      <c r="L2721" s="103" t="str">
        <f>IF(CADA_PROD!C2721="","",IFERROR(H2721/SUM($H$6:$H$1006)+P2721,""))</f>
        <v/>
      </c>
      <c r="M2721" s="102" t="str">
        <f>IF(CADA_PROD!$C2721="","",IFERROR(SUMIFS(MOVI_ENTR!M:M,MOVI_ENTR!D:D,D2721)/SUMIFS(MOVI_ENTR!I:I,MOVI_ENTR!D:D,D2721),0))</f>
        <v/>
      </c>
      <c r="N2721" s="104" t="str">
        <f>IF(CADA_PROD!C2721="","",G2721/E2721)</f>
        <v/>
      </c>
    </row>
    <row r="2722" spans="3:14">
      <c r="C2722" s="99" t="str">
        <f>IF(CADA_PROD!C2722="","",CADA_PROD!C2722)</f>
        <v/>
      </c>
      <c r="D2722" s="100" t="str">
        <f>IF(CADA_PROD!D2722="","",CADA_PROD!D2722)</f>
        <v/>
      </c>
      <c r="E2722" s="101" t="str">
        <f>IF(CADA_PROD!E2722="","",CADA_PROD!E2722)</f>
        <v/>
      </c>
      <c r="F2722" s="101" t="str">
        <f>IF(CADA_PROD!D2722="","",SUMIFS(MOVI_ENTR!I:I,MOVI_ENTR!D:D,D2722))</f>
        <v/>
      </c>
      <c r="G2722" s="101" t="str">
        <f>IF(CADA_PROD!C2722="","",SUMIFS(MOVI_SAID!H:H,MOVI_SAID!D:D,D2722))</f>
        <v/>
      </c>
      <c r="H2722" s="101" t="str">
        <f t="shared" si="60"/>
        <v/>
      </c>
      <c r="I2722" s="100" t="str">
        <f>IF(CADA_PROD!C2722="","",IFERROR(IF(H2722&lt;=0,"Sem estoque",IF(H2722/E2722&lt;0.25,"Quase sem estoque",IF(H2722/E2722&lt;1.2,"Estoque baixo",IF(H2722/E2722&lt;2,"Estoque moderado","Estoque confortável")))),""))</f>
        <v/>
      </c>
      <c r="J2722" s="102" t="str">
        <f>IF(CADA_PROD!C2722="","",SUMIFS(MOVI_ENTR!M:M,MOVI_ENTR!D:D,D2722))</f>
        <v/>
      </c>
      <c r="K2722" s="103" t="str">
        <f>IF(CADA_PROD!C2722="","",IFERROR($J2722/SUM($J$6:$J$1006),""))</f>
        <v/>
      </c>
      <c r="L2722" s="103" t="str">
        <f>IF(CADA_PROD!C2722="","",IFERROR(H2722/SUM($H$6:$H$1006)+P2722,""))</f>
        <v/>
      </c>
      <c r="M2722" s="102" t="str">
        <f>IF(CADA_PROD!$C2722="","",IFERROR(SUMIFS(MOVI_ENTR!M:M,MOVI_ENTR!D:D,D2722)/SUMIFS(MOVI_ENTR!I:I,MOVI_ENTR!D:D,D2722),0))</f>
        <v/>
      </c>
      <c r="N2722" s="104" t="str">
        <f>IF(CADA_PROD!C2722="","",G2722/E2722)</f>
        <v/>
      </c>
    </row>
    <row r="2723" spans="3:14">
      <c r="C2723" s="99" t="str">
        <f>IF(CADA_PROD!C2723="","",CADA_PROD!C2723)</f>
        <v/>
      </c>
      <c r="D2723" s="100" t="str">
        <f>IF(CADA_PROD!D2723="","",CADA_PROD!D2723)</f>
        <v/>
      </c>
      <c r="E2723" s="101" t="str">
        <f>IF(CADA_PROD!E2723="","",CADA_PROD!E2723)</f>
        <v/>
      </c>
      <c r="F2723" s="101" t="str">
        <f>IF(CADA_PROD!D2723="","",SUMIFS(MOVI_ENTR!I:I,MOVI_ENTR!D:D,D2723))</f>
        <v/>
      </c>
      <c r="G2723" s="101" t="str">
        <f>IF(CADA_PROD!C2723="","",SUMIFS(MOVI_SAID!H:H,MOVI_SAID!D:D,D2723))</f>
        <v/>
      </c>
      <c r="H2723" s="101" t="str">
        <f t="shared" si="60"/>
        <v/>
      </c>
      <c r="I2723" s="100" t="str">
        <f>IF(CADA_PROD!C2723="","",IFERROR(IF(H2723&lt;=0,"Sem estoque",IF(H2723/E2723&lt;0.25,"Quase sem estoque",IF(H2723/E2723&lt;1.2,"Estoque baixo",IF(H2723/E2723&lt;2,"Estoque moderado","Estoque confortável")))),""))</f>
        <v/>
      </c>
      <c r="J2723" s="102" t="str">
        <f>IF(CADA_PROD!C2723="","",SUMIFS(MOVI_ENTR!M:M,MOVI_ENTR!D:D,D2723))</f>
        <v/>
      </c>
      <c r="K2723" s="103" t="str">
        <f>IF(CADA_PROD!C2723="","",IFERROR($J2723/SUM($J$6:$J$1006),""))</f>
        <v/>
      </c>
      <c r="L2723" s="103" t="str">
        <f>IF(CADA_PROD!C2723="","",IFERROR(H2723/SUM($H$6:$H$1006)+P2723,""))</f>
        <v/>
      </c>
      <c r="M2723" s="102" t="str">
        <f>IF(CADA_PROD!$C2723="","",IFERROR(SUMIFS(MOVI_ENTR!M:M,MOVI_ENTR!D:D,D2723)/SUMIFS(MOVI_ENTR!I:I,MOVI_ENTR!D:D,D2723),0))</f>
        <v/>
      </c>
      <c r="N2723" s="104" t="str">
        <f>IF(CADA_PROD!C2723="","",G2723/E2723)</f>
        <v/>
      </c>
    </row>
    <row r="2724" spans="3:14">
      <c r="C2724" s="99" t="str">
        <f>IF(CADA_PROD!C2724="","",CADA_PROD!C2724)</f>
        <v/>
      </c>
      <c r="D2724" s="100" t="str">
        <f>IF(CADA_PROD!D2724="","",CADA_PROD!D2724)</f>
        <v/>
      </c>
      <c r="E2724" s="101" t="str">
        <f>IF(CADA_PROD!E2724="","",CADA_PROD!E2724)</f>
        <v/>
      </c>
      <c r="F2724" s="101" t="str">
        <f>IF(CADA_PROD!D2724="","",SUMIFS(MOVI_ENTR!I:I,MOVI_ENTR!D:D,D2724))</f>
        <v/>
      </c>
      <c r="G2724" s="101" t="str">
        <f>IF(CADA_PROD!C2724="","",SUMIFS(MOVI_SAID!H:H,MOVI_SAID!D:D,D2724))</f>
        <v/>
      </c>
      <c r="H2724" s="101" t="str">
        <f t="shared" si="60"/>
        <v/>
      </c>
      <c r="I2724" s="100" t="str">
        <f>IF(CADA_PROD!C2724="","",IFERROR(IF(H2724&lt;=0,"Sem estoque",IF(H2724/E2724&lt;0.25,"Quase sem estoque",IF(H2724/E2724&lt;1.2,"Estoque baixo",IF(H2724/E2724&lt;2,"Estoque moderado","Estoque confortável")))),""))</f>
        <v/>
      </c>
      <c r="J2724" s="102" t="str">
        <f>IF(CADA_PROD!C2724="","",SUMIFS(MOVI_ENTR!M:M,MOVI_ENTR!D:D,D2724))</f>
        <v/>
      </c>
      <c r="K2724" s="103" t="str">
        <f>IF(CADA_PROD!C2724="","",IFERROR($J2724/SUM($J$6:$J$1006),""))</f>
        <v/>
      </c>
      <c r="L2724" s="103" t="str">
        <f>IF(CADA_PROD!C2724="","",IFERROR(H2724/SUM($H$6:$H$1006)+P2724,""))</f>
        <v/>
      </c>
      <c r="M2724" s="102" t="str">
        <f>IF(CADA_PROD!$C2724="","",IFERROR(SUMIFS(MOVI_ENTR!M:M,MOVI_ENTR!D:D,D2724)/SUMIFS(MOVI_ENTR!I:I,MOVI_ENTR!D:D,D2724),0))</f>
        <v/>
      </c>
      <c r="N2724" s="104" t="str">
        <f>IF(CADA_PROD!C2724="","",G2724/E2724)</f>
        <v/>
      </c>
    </row>
    <row r="2725" spans="3:14">
      <c r="C2725" s="99" t="str">
        <f>IF(CADA_PROD!C2725="","",CADA_PROD!C2725)</f>
        <v/>
      </c>
      <c r="D2725" s="100" t="str">
        <f>IF(CADA_PROD!D2725="","",CADA_PROD!D2725)</f>
        <v/>
      </c>
      <c r="E2725" s="101" t="str">
        <f>IF(CADA_PROD!E2725="","",CADA_PROD!E2725)</f>
        <v/>
      </c>
      <c r="F2725" s="101" t="str">
        <f>IF(CADA_PROD!D2725="","",SUMIFS(MOVI_ENTR!I:I,MOVI_ENTR!D:D,D2725))</f>
        <v/>
      </c>
      <c r="G2725" s="101" t="str">
        <f>IF(CADA_PROD!C2725="","",SUMIFS(MOVI_SAID!H:H,MOVI_SAID!D:D,D2725))</f>
        <v/>
      </c>
      <c r="H2725" s="101" t="str">
        <f t="shared" si="60"/>
        <v/>
      </c>
      <c r="I2725" s="100" t="str">
        <f>IF(CADA_PROD!C2725="","",IFERROR(IF(H2725&lt;=0,"Sem estoque",IF(H2725/E2725&lt;0.25,"Quase sem estoque",IF(H2725/E2725&lt;1.2,"Estoque baixo",IF(H2725/E2725&lt;2,"Estoque moderado","Estoque confortável")))),""))</f>
        <v/>
      </c>
      <c r="J2725" s="102" t="str">
        <f>IF(CADA_PROD!C2725="","",SUMIFS(MOVI_ENTR!M:M,MOVI_ENTR!D:D,D2725))</f>
        <v/>
      </c>
      <c r="K2725" s="103" t="str">
        <f>IF(CADA_PROD!C2725="","",IFERROR($J2725/SUM($J$6:$J$1006),""))</f>
        <v/>
      </c>
      <c r="L2725" s="103" t="str">
        <f>IF(CADA_PROD!C2725="","",IFERROR(H2725/SUM($H$6:$H$1006)+P2725,""))</f>
        <v/>
      </c>
      <c r="M2725" s="102" t="str">
        <f>IF(CADA_PROD!$C2725="","",IFERROR(SUMIFS(MOVI_ENTR!M:M,MOVI_ENTR!D:D,D2725)/SUMIFS(MOVI_ENTR!I:I,MOVI_ENTR!D:D,D2725),0))</f>
        <v/>
      </c>
      <c r="N2725" s="104" t="str">
        <f>IF(CADA_PROD!C2725="","",G2725/E2725)</f>
        <v/>
      </c>
    </row>
    <row r="2726" spans="3:14">
      <c r="C2726" s="99" t="str">
        <f>IF(CADA_PROD!C2726="","",CADA_PROD!C2726)</f>
        <v/>
      </c>
      <c r="D2726" s="100" t="str">
        <f>IF(CADA_PROD!D2726="","",CADA_PROD!D2726)</f>
        <v/>
      </c>
      <c r="E2726" s="101" t="str">
        <f>IF(CADA_PROD!E2726="","",CADA_PROD!E2726)</f>
        <v/>
      </c>
      <c r="F2726" s="101" t="str">
        <f>IF(CADA_PROD!D2726="","",SUMIFS(MOVI_ENTR!I:I,MOVI_ENTR!D:D,D2726))</f>
        <v/>
      </c>
      <c r="G2726" s="101" t="str">
        <f>IF(CADA_PROD!C2726="","",SUMIFS(MOVI_SAID!H:H,MOVI_SAID!D:D,D2726))</f>
        <v/>
      </c>
      <c r="H2726" s="101" t="str">
        <f t="shared" si="60"/>
        <v/>
      </c>
      <c r="I2726" s="100" t="str">
        <f>IF(CADA_PROD!C2726="","",IFERROR(IF(H2726&lt;=0,"Sem estoque",IF(H2726/E2726&lt;0.25,"Quase sem estoque",IF(H2726/E2726&lt;1.2,"Estoque baixo",IF(H2726/E2726&lt;2,"Estoque moderado","Estoque confortável")))),""))</f>
        <v/>
      </c>
      <c r="J2726" s="102" t="str">
        <f>IF(CADA_PROD!C2726="","",SUMIFS(MOVI_ENTR!M:M,MOVI_ENTR!D:D,D2726))</f>
        <v/>
      </c>
      <c r="K2726" s="103" t="str">
        <f>IF(CADA_PROD!C2726="","",IFERROR($J2726/SUM($J$6:$J$1006),""))</f>
        <v/>
      </c>
      <c r="L2726" s="103" t="str">
        <f>IF(CADA_PROD!C2726="","",IFERROR(H2726/SUM($H$6:$H$1006)+P2726,""))</f>
        <v/>
      </c>
      <c r="M2726" s="102" t="str">
        <f>IF(CADA_PROD!$C2726="","",IFERROR(SUMIFS(MOVI_ENTR!M:M,MOVI_ENTR!D:D,D2726)/SUMIFS(MOVI_ENTR!I:I,MOVI_ENTR!D:D,D2726),0))</f>
        <v/>
      </c>
      <c r="N2726" s="104" t="str">
        <f>IF(CADA_PROD!C2726="","",G2726/E2726)</f>
        <v/>
      </c>
    </row>
    <row r="2727" spans="3:14">
      <c r="C2727" s="99" t="str">
        <f>IF(CADA_PROD!C2727="","",CADA_PROD!C2727)</f>
        <v/>
      </c>
      <c r="D2727" s="100" t="str">
        <f>IF(CADA_PROD!D2727="","",CADA_PROD!D2727)</f>
        <v/>
      </c>
      <c r="E2727" s="101" t="str">
        <f>IF(CADA_PROD!E2727="","",CADA_PROD!E2727)</f>
        <v/>
      </c>
      <c r="F2727" s="101" t="str">
        <f>IF(CADA_PROD!D2727="","",SUMIFS(MOVI_ENTR!I:I,MOVI_ENTR!D:D,D2727))</f>
        <v/>
      </c>
      <c r="G2727" s="101" t="str">
        <f>IF(CADA_PROD!C2727="","",SUMIFS(MOVI_SAID!H:H,MOVI_SAID!D:D,D2727))</f>
        <v/>
      </c>
      <c r="H2727" s="101" t="str">
        <f t="shared" si="60"/>
        <v/>
      </c>
      <c r="I2727" s="100" t="str">
        <f>IF(CADA_PROD!C2727="","",IFERROR(IF(H2727&lt;=0,"Sem estoque",IF(H2727/E2727&lt;0.25,"Quase sem estoque",IF(H2727/E2727&lt;1.2,"Estoque baixo",IF(H2727/E2727&lt;2,"Estoque moderado","Estoque confortável")))),""))</f>
        <v/>
      </c>
      <c r="J2727" s="102" t="str">
        <f>IF(CADA_PROD!C2727="","",SUMIFS(MOVI_ENTR!M:M,MOVI_ENTR!D:D,D2727))</f>
        <v/>
      </c>
      <c r="K2727" s="103" t="str">
        <f>IF(CADA_PROD!C2727="","",IFERROR($J2727/SUM($J$6:$J$1006),""))</f>
        <v/>
      </c>
      <c r="L2727" s="103" t="str">
        <f>IF(CADA_PROD!C2727="","",IFERROR(H2727/SUM($H$6:$H$1006)+P2727,""))</f>
        <v/>
      </c>
      <c r="M2727" s="102" t="str">
        <f>IF(CADA_PROD!$C2727="","",IFERROR(SUMIFS(MOVI_ENTR!M:M,MOVI_ENTR!D:D,D2727)/SUMIFS(MOVI_ENTR!I:I,MOVI_ENTR!D:D,D2727),0))</f>
        <v/>
      </c>
      <c r="N2727" s="104" t="str">
        <f>IF(CADA_PROD!C2727="","",G2727/E2727)</f>
        <v/>
      </c>
    </row>
    <row r="2728" spans="3:14">
      <c r="C2728" s="99" t="str">
        <f>IF(CADA_PROD!C2728="","",CADA_PROD!C2728)</f>
        <v/>
      </c>
      <c r="D2728" s="100" t="str">
        <f>IF(CADA_PROD!D2728="","",CADA_PROD!D2728)</f>
        <v/>
      </c>
      <c r="E2728" s="101" t="str">
        <f>IF(CADA_PROD!E2728="","",CADA_PROD!E2728)</f>
        <v/>
      </c>
      <c r="F2728" s="101" t="str">
        <f>IF(CADA_PROD!D2728="","",SUMIFS(MOVI_ENTR!I:I,MOVI_ENTR!D:D,D2728))</f>
        <v/>
      </c>
      <c r="G2728" s="101" t="str">
        <f>IF(CADA_PROD!C2728="","",SUMIFS(MOVI_SAID!H:H,MOVI_SAID!D:D,D2728))</f>
        <v/>
      </c>
      <c r="H2728" s="101" t="str">
        <f t="shared" si="60"/>
        <v/>
      </c>
      <c r="I2728" s="100" t="str">
        <f>IF(CADA_PROD!C2728="","",IFERROR(IF(H2728&lt;=0,"Sem estoque",IF(H2728/E2728&lt;0.25,"Quase sem estoque",IF(H2728/E2728&lt;1.2,"Estoque baixo",IF(H2728/E2728&lt;2,"Estoque moderado","Estoque confortável")))),""))</f>
        <v/>
      </c>
      <c r="J2728" s="102" t="str">
        <f>IF(CADA_PROD!C2728="","",SUMIFS(MOVI_ENTR!M:M,MOVI_ENTR!D:D,D2728))</f>
        <v/>
      </c>
      <c r="K2728" s="103" t="str">
        <f>IF(CADA_PROD!C2728="","",IFERROR($J2728/SUM($J$6:$J$1006),""))</f>
        <v/>
      </c>
      <c r="L2728" s="103" t="str">
        <f>IF(CADA_PROD!C2728="","",IFERROR(H2728/SUM($H$6:$H$1006)+P2728,""))</f>
        <v/>
      </c>
      <c r="M2728" s="102" t="str">
        <f>IF(CADA_PROD!$C2728="","",IFERROR(SUMIFS(MOVI_ENTR!M:M,MOVI_ENTR!D:D,D2728)/SUMIFS(MOVI_ENTR!I:I,MOVI_ENTR!D:D,D2728),0))</f>
        <v/>
      </c>
      <c r="N2728" s="104" t="str">
        <f>IF(CADA_PROD!C2728="","",G2728/E2728)</f>
        <v/>
      </c>
    </row>
    <row r="2729" spans="3:14">
      <c r="C2729" s="99" t="str">
        <f>IF(CADA_PROD!C2729="","",CADA_PROD!C2729)</f>
        <v/>
      </c>
      <c r="D2729" s="100" t="str">
        <f>IF(CADA_PROD!D2729="","",CADA_PROD!D2729)</f>
        <v/>
      </c>
      <c r="E2729" s="101" t="str">
        <f>IF(CADA_PROD!E2729="","",CADA_PROD!E2729)</f>
        <v/>
      </c>
      <c r="F2729" s="101" t="str">
        <f>IF(CADA_PROD!D2729="","",SUMIFS(MOVI_ENTR!I:I,MOVI_ENTR!D:D,D2729))</f>
        <v/>
      </c>
      <c r="G2729" s="101" t="str">
        <f>IF(CADA_PROD!C2729="","",SUMIFS(MOVI_SAID!H:H,MOVI_SAID!D:D,D2729))</f>
        <v/>
      </c>
      <c r="H2729" s="101" t="str">
        <f t="shared" si="60"/>
        <v/>
      </c>
      <c r="I2729" s="100" t="str">
        <f>IF(CADA_PROD!C2729="","",IFERROR(IF(H2729&lt;=0,"Sem estoque",IF(H2729/E2729&lt;0.25,"Quase sem estoque",IF(H2729/E2729&lt;1.2,"Estoque baixo",IF(H2729/E2729&lt;2,"Estoque moderado","Estoque confortável")))),""))</f>
        <v/>
      </c>
      <c r="J2729" s="102" t="str">
        <f>IF(CADA_PROD!C2729="","",SUMIFS(MOVI_ENTR!M:M,MOVI_ENTR!D:D,D2729))</f>
        <v/>
      </c>
      <c r="K2729" s="103" t="str">
        <f>IF(CADA_PROD!C2729="","",IFERROR($J2729/SUM($J$6:$J$1006),""))</f>
        <v/>
      </c>
      <c r="L2729" s="103" t="str">
        <f>IF(CADA_PROD!C2729="","",IFERROR(H2729/SUM($H$6:$H$1006)+P2729,""))</f>
        <v/>
      </c>
      <c r="M2729" s="102" t="str">
        <f>IF(CADA_PROD!$C2729="","",IFERROR(SUMIFS(MOVI_ENTR!M:M,MOVI_ENTR!D:D,D2729)/SUMIFS(MOVI_ENTR!I:I,MOVI_ENTR!D:D,D2729),0))</f>
        <v/>
      </c>
      <c r="N2729" s="104" t="str">
        <f>IF(CADA_PROD!C2729="","",G2729/E2729)</f>
        <v/>
      </c>
    </row>
    <row r="2730" spans="3:14">
      <c r="C2730" s="99" t="str">
        <f>IF(CADA_PROD!C2730="","",CADA_PROD!C2730)</f>
        <v/>
      </c>
      <c r="D2730" s="100" t="str">
        <f>IF(CADA_PROD!D2730="","",CADA_PROD!D2730)</f>
        <v/>
      </c>
      <c r="E2730" s="101" t="str">
        <f>IF(CADA_PROD!E2730="","",CADA_PROD!E2730)</f>
        <v/>
      </c>
      <c r="F2730" s="101" t="str">
        <f>IF(CADA_PROD!D2730="","",SUMIFS(MOVI_ENTR!I:I,MOVI_ENTR!D:D,D2730))</f>
        <v/>
      </c>
      <c r="G2730" s="101" t="str">
        <f>IF(CADA_PROD!C2730="","",SUMIFS(MOVI_SAID!H:H,MOVI_SAID!D:D,D2730))</f>
        <v/>
      </c>
      <c r="H2730" s="101" t="str">
        <f t="shared" si="60"/>
        <v/>
      </c>
      <c r="I2730" s="100" t="str">
        <f>IF(CADA_PROD!C2730="","",IFERROR(IF(H2730&lt;=0,"Sem estoque",IF(H2730/E2730&lt;0.25,"Quase sem estoque",IF(H2730/E2730&lt;1.2,"Estoque baixo",IF(H2730/E2730&lt;2,"Estoque moderado","Estoque confortável")))),""))</f>
        <v/>
      </c>
      <c r="J2730" s="102" t="str">
        <f>IF(CADA_PROD!C2730="","",SUMIFS(MOVI_ENTR!M:M,MOVI_ENTR!D:D,D2730))</f>
        <v/>
      </c>
      <c r="K2730" s="103" t="str">
        <f>IF(CADA_PROD!C2730="","",IFERROR($J2730/SUM($J$6:$J$1006),""))</f>
        <v/>
      </c>
      <c r="L2730" s="103" t="str">
        <f>IF(CADA_PROD!C2730="","",IFERROR(H2730/SUM($H$6:$H$1006)+P2730,""))</f>
        <v/>
      </c>
      <c r="M2730" s="102" t="str">
        <f>IF(CADA_PROD!$C2730="","",IFERROR(SUMIFS(MOVI_ENTR!M:M,MOVI_ENTR!D:D,D2730)/SUMIFS(MOVI_ENTR!I:I,MOVI_ENTR!D:D,D2730),0))</f>
        <v/>
      </c>
      <c r="N2730" s="104" t="str">
        <f>IF(CADA_PROD!C2730="","",G2730/E2730)</f>
        <v/>
      </c>
    </row>
    <row r="2731" spans="3:14">
      <c r="C2731" s="99" t="str">
        <f>IF(CADA_PROD!C2731="","",CADA_PROD!C2731)</f>
        <v/>
      </c>
      <c r="D2731" s="100" t="str">
        <f>IF(CADA_PROD!D2731="","",CADA_PROD!D2731)</f>
        <v/>
      </c>
      <c r="E2731" s="101" t="str">
        <f>IF(CADA_PROD!E2731="","",CADA_PROD!E2731)</f>
        <v/>
      </c>
      <c r="F2731" s="101" t="str">
        <f>IF(CADA_PROD!D2731="","",SUMIFS(MOVI_ENTR!I:I,MOVI_ENTR!D:D,D2731))</f>
        <v/>
      </c>
      <c r="G2731" s="101" t="str">
        <f>IF(CADA_PROD!C2731="","",SUMIFS(MOVI_SAID!H:H,MOVI_SAID!D:D,D2731))</f>
        <v/>
      </c>
      <c r="H2731" s="101" t="str">
        <f t="shared" ref="H2731:H2794" si="61">IFERROR(F2731-G2731,"")</f>
        <v/>
      </c>
      <c r="I2731" s="100" t="str">
        <f>IF(CADA_PROD!C2731="","",IFERROR(IF(H2731&lt;=0,"Sem estoque",IF(H2731/E2731&lt;0.25,"Quase sem estoque",IF(H2731/E2731&lt;1.2,"Estoque baixo",IF(H2731/E2731&lt;2,"Estoque moderado","Estoque confortável")))),""))</f>
        <v/>
      </c>
      <c r="J2731" s="102" t="str">
        <f>IF(CADA_PROD!C2731="","",SUMIFS(MOVI_ENTR!M:M,MOVI_ENTR!D:D,D2731))</f>
        <v/>
      </c>
      <c r="K2731" s="103" t="str">
        <f>IF(CADA_PROD!C2731="","",IFERROR($J2731/SUM($J$6:$J$1006),""))</f>
        <v/>
      </c>
      <c r="L2731" s="103" t="str">
        <f>IF(CADA_PROD!C2731="","",IFERROR(H2731/SUM($H$6:$H$1006)+P2731,""))</f>
        <v/>
      </c>
      <c r="M2731" s="102" t="str">
        <f>IF(CADA_PROD!$C2731="","",IFERROR(SUMIFS(MOVI_ENTR!M:M,MOVI_ENTR!D:D,D2731)/SUMIFS(MOVI_ENTR!I:I,MOVI_ENTR!D:D,D2731),0))</f>
        <v/>
      </c>
      <c r="N2731" s="104" t="str">
        <f>IF(CADA_PROD!C2731="","",G2731/E2731)</f>
        <v/>
      </c>
    </row>
    <row r="2732" spans="3:14">
      <c r="C2732" s="99" t="str">
        <f>IF(CADA_PROD!C2732="","",CADA_PROD!C2732)</f>
        <v/>
      </c>
      <c r="D2732" s="100" t="str">
        <f>IF(CADA_PROD!D2732="","",CADA_PROD!D2732)</f>
        <v/>
      </c>
      <c r="E2732" s="101" t="str">
        <f>IF(CADA_PROD!E2732="","",CADA_PROD!E2732)</f>
        <v/>
      </c>
      <c r="F2732" s="101" t="str">
        <f>IF(CADA_PROD!D2732="","",SUMIFS(MOVI_ENTR!I:I,MOVI_ENTR!D:D,D2732))</f>
        <v/>
      </c>
      <c r="G2732" s="101" t="str">
        <f>IF(CADA_PROD!C2732="","",SUMIFS(MOVI_SAID!H:H,MOVI_SAID!D:D,D2732))</f>
        <v/>
      </c>
      <c r="H2732" s="101" t="str">
        <f t="shared" si="61"/>
        <v/>
      </c>
      <c r="I2732" s="100" t="str">
        <f>IF(CADA_PROD!C2732="","",IFERROR(IF(H2732&lt;=0,"Sem estoque",IF(H2732/E2732&lt;0.25,"Quase sem estoque",IF(H2732/E2732&lt;1.2,"Estoque baixo",IF(H2732/E2732&lt;2,"Estoque moderado","Estoque confortável")))),""))</f>
        <v/>
      </c>
      <c r="J2732" s="102" t="str">
        <f>IF(CADA_PROD!C2732="","",SUMIFS(MOVI_ENTR!M:M,MOVI_ENTR!D:D,D2732))</f>
        <v/>
      </c>
      <c r="K2732" s="103" t="str">
        <f>IF(CADA_PROD!C2732="","",IFERROR($J2732/SUM($J$6:$J$1006),""))</f>
        <v/>
      </c>
      <c r="L2732" s="103" t="str">
        <f>IF(CADA_PROD!C2732="","",IFERROR(H2732/SUM($H$6:$H$1006)+P2732,""))</f>
        <v/>
      </c>
      <c r="M2732" s="102" t="str">
        <f>IF(CADA_PROD!$C2732="","",IFERROR(SUMIFS(MOVI_ENTR!M:M,MOVI_ENTR!D:D,D2732)/SUMIFS(MOVI_ENTR!I:I,MOVI_ENTR!D:D,D2732),0))</f>
        <v/>
      </c>
      <c r="N2732" s="104" t="str">
        <f>IF(CADA_PROD!C2732="","",G2732/E2732)</f>
        <v/>
      </c>
    </row>
    <row r="2733" spans="3:14">
      <c r="C2733" s="99" t="str">
        <f>IF(CADA_PROD!C2733="","",CADA_PROD!C2733)</f>
        <v/>
      </c>
      <c r="D2733" s="100" t="str">
        <f>IF(CADA_PROD!D2733="","",CADA_PROD!D2733)</f>
        <v/>
      </c>
      <c r="E2733" s="101" t="str">
        <f>IF(CADA_PROD!E2733="","",CADA_PROD!E2733)</f>
        <v/>
      </c>
      <c r="F2733" s="101" t="str">
        <f>IF(CADA_PROD!D2733="","",SUMIFS(MOVI_ENTR!I:I,MOVI_ENTR!D:D,D2733))</f>
        <v/>
      </c>
      <c r="G2733" s="101" t="str">
        <f>IF(CADA_PROD!C2733="","",SUMIFS(MOVI_SAID!H:H,MOVI_SAID!D:D,D2733))</f>
        <v/>
      </c>
      <c r="H2733" s="101" t="str">
        <f t="shared" si="61"/>
        <v/>
      </c>
      <c r="I2733" s="100" t="str">
        <f>IF(CADA_PROD!C2733="","",IFERROR(IF(H2733&lt;=0,"Sem estoque",IF(H2733/E2733&lt;0.25,"Quase sem estoque",IF(H2733/E2733&lt;1.2,"Estoque baixo",IF(H2733/E2733&lt;2,"Estoque moderado","Estoque confortável")))),""))</f>
        <v/>
      </c>
      <c r="J2733" s="102" t="str">
        <f>IF(CADA_PROD!C2733="","",SUMIFS(MOVI_ENTR!M:M,MOVI_ENTR!D:D,D2733))</f>
        <v/>
      </c>
      <c r="K2733" s="103" t="str">
        <f>IF(CADA_PROD!C2733="","",IFERROR($J2733/SUM($J$6:$J$1006),""))</f>
        <v/>
      </c>
      <c r="L2733" s="103" t="str">
        <f>IF(CADA_PROD!C2733="","",IFERROR(H2733/SUM($H$6:$H$1006)+P2733,""))</f>
        <v/>
      </c>
      <c r="M2733" s="102" t="str">
        <f>IF(CADA_PROD!$C2733="","",IFERROR(SUMIFS(MOVI_ENTR!M:M,MOVI_ENTR!D:D,D2733)/SUMIFS(MOVI_ENTR!I:I,MOVI_ENTR!D:D,D2733),0))</f>
        <v/>
      </c>
      <c r="N2733" s="104" t="str">
        <f>IF(CADA_PROD!C2733="","",G2733/E2733)</f>
        <v/>
      </c>
    </row>
    <row r="2734" spans="3:14">
      <c r="C2734" s="99" t="str">
        <f>IF(CADA_PROD!C2734="","",CADA_PROD!C2734)</f>
        <v/>
      </c>
      <c r="D2734" s="100" t="str">
        <f>IF(CADA_PROD!D2734="","",CADA_PROD!D2734)</f>
        <v/>
      </c>
      <c r="E2734" s="101" t="str">
        <f>IF(CADA_PROD!E2734="","",CADA_PROD!E2734)</f>
        <v/>
      </c>
      <c r="F2734" s="101" t="str">
        <f>IF(CADA_PROD!D2734="","",SUMIFS(MOVI_ENTR!I:I,MOVI_ENTR!D:D,D2734))</f>
        <v/>
      </c>
      <c r="G2734" s="101" t="str">
        <f>IF(CADA_PROD!C2734="","",SUMIFS(MOVI_SAID!H:H,MOVI_SAID!D:D,D2734))</f>
        <v/>
      </c>
      <c r="H2734" s="101" t="str">
        <f t="shared" si="61"/>
        <v/>
      </c>
      <c r="I2734" s="100" t="str">
        <f>IF(CADA_PROD!C2734="","",IFERROR(IF(H2734&lt;=0,"Sem estoque",IF(H2734/E2734&lt;0.25,"Quase sem estoque",IF(H2734/E2734&lt;1.2,"Estoque baixo",IF(H2734/E2734&lt;2,"Estoque moderado","Estoque confortável")))),""))</f>
        <v/>
      </c>
      <c r="J2734" s="102" t="str">
        <f>IF(CADA_PROD!C2734="","",SUMIFS(MOVI_ENTR!M:M,MOVI_ENTR!D:D,D2734))</f>
        <v/>
      </c>
      <c r="K2734" s="103" t="str">
        <f>IF(CADA_PROD!C2734="","",IFERROR($J2734/SUM($J$6:$J$1006),""))</f>
        <v/>
      </c>
      <c r="L2734" s="103" t="str">
        <f>IF(CADA_PROD!C2734="","",IFERROR(H2734/SUM($H$6:$H$1006)+P2734,""))</f>
        <v/>
      </c>
      <c r="M2734" s="102" t="str">
        <f>IF(CADA_PROD!$C2734="","",IFERROR(SUMIFS(MOVI_ENTR!M:M,MOVI_ENTR!D:D,D2734)/SUMIFS(MOVI_ENTR!I:I,MOVI_ENTR!D:D,D2734),0))</f>
        <v/>
      </c>
      <c r="N2734" s="104" t="str">
        <f>IF(CADA_PROD!C2734="","",G2734/E2734)</f>
        <v/>
      </c>
    </row>
    <row r="2735" spans="3:14">
      <c r="C2735" s="99" t="str">
        <f>IF(CADA_PROD!C2735="","",CADA_PROD!C2735)</f>
        <v/>
      </c>
      <c r="D2735" s="100" t="str">
        <f>IF(CADA_PROD!D2735="","",CADA_PROD!D2735)</f>
        <v/>
      </c>
      <c r="E2735" s="101" t="str">
        <f>IF(CADA_PROD!E2735="","",CADA_PROD!E2735)</f>
        <v/>
      </c>
      <c r="F2735" s="101" t="str">
        <f>IF(CADA_PROD!D2735="","",SUMIFS(MOVI_ENTR!I:I,MOVI_ENTR!D:D,D2735))</f>
        <v/>
      </c>
      <c r="G2735" s="101" t="str">
        <f>IF(CADA_PROD!C2735="","",SUMIFS(MOVI_SAID!H:H,MOVI_SAID!D:D,D2735))</f>
        <v/>
      </c>
      <c r="H2735" s="101" t="str">
        <f t="shared" si="61"/>
        <v/>
      </c>
      <c r="I2735" s="100" t="str">
        <f>IF(CADA_PROD!C2735="","",IFERROR(IF(H2735&lt;=0,"Sem estoque",IF(H2735/E2735&lt;0.25,"Quase sem estoque",IF(H2735/E2735&lt;1.2,"Estoque baixo",IF(H2735/E2735&lt;2,"Estoque moderado","Estoque confortável")))),""))</f>
        <v/>
      </c>
      <c r="J2735" s="102" t="str">
        <f>IF(CADA_PROD!C2735="","",SUMIFS(MOVI_ENTR!M:M,MOVI_ENTR!D:D,D2735))</f>
        <v/>
      </c>
      <c r="K2735" s="103" t="str">
        <f>IF(CADA_PROD!C2735="","",IFERROR($J2735/SUM($J$6:$J$1006),""))</f>
        <v/>
      </c>
      <c r="L2735" s="103" t="str">
        <f>IF(CADA_PROD!C2735="","",IFERROR(H2735/SUM($H$6:$H$1006)+P2735,""))</f>
        <v/>
      </c>
      <c r="M2735" s="102" t="str">
        <f>IF(CADA_PROD!$C2735="","",IFERROR(SUMIFS(MOVI_ENTR!M:M,MOVI_ENTR!D:D,D2735)/SUMIFS(MOVI_ENTR!I:I,MOVI_ENTR!D:D,D2735),0))</f>
        <v/>
      </c>
      <c r="N2735" s="104" t="str">
        <f>IF(CADA_PROD!C2735="","",G2735/E2735)</f>
        <v/>
      </c>
    </row>
    <row r="2736" spans="3:14">
      <c r="C2736" s="99" t="str">
        <f>IF(CADA_PROD!C2736="","",CADA_PROD!C2736)</f>
        <v/>
      </c>
      <c r="D2736" s="100" t="str">
        <f>IF(CADA_PROD!D2736="","",CADA_PROD!D2736)</f>
        <v/>
      </c>
      <c r="E2736" s="101" t="str">
        <f>IF(CADA_PROD!E2736="","",CADA_PROD!E2736)</f>
        <v/>
      </c>
      <c r="F2736" s="101" t="str">
        <f>IF(CADA_PROD!D2736="","",SUMIFS(MOVI_ENTR!I:I,MOVI_ENTR!D:D,D2736))</f>
        <v/>
      </c>
      <c r="G2736" s="101" t="str">
        <f>IF(CADA_PROD!C2736="","",SUMIFS(MOVI_SAID!H:H,MOVI_SAID!D:D,D2736))</f>
        <v/>
      </c>
      <c r="H2736" s="101" t="str">
        <f t="shared" si="61"/>
        <v/>
      </c>
      <c r="I2736" s="100" t="str">
        <f>IF(CADA_PROD!C2736="","",IFERROR(IF(H2736&lt;=0,"Sem estoque",IF(H2736/E2736&lt;0.25,"Quase sem estoque",IF(H2736/E2736&lt;1.2,"Estoque baixo",IF(H2736/E2736&lt;2,"Estoque moderado","Estoque confortável")))),""))</f>
        <v/>
      </c>
      <c r="J2736" s="102" t="str">
        <f>IF(CADA_PROD!C2736="","",SUMIFS(MOVI_ENTR!M:M,MOVI_ENTR!D:D,D2736))</f>
        <v/>
      </c>
      <c r="K2736" s="103" t="str">
        <f>IF(CADA_PROD!C2736="","",IFERROR($J2736/SUM($J$6:$J$1006),""))</f>
        <v/>
      </c>
      <c r="L2736" s="103" t="str">
        <f>IF(CADA_PROD!C2736="","",IFERROR(H2736/SUM($H$6:$H$1006)+P2736,""))</f>
        <v/>
      </c>
      <c r="M2736" s="102" t="str">
        <f>IF(CADA_PROD!$C2736="","",IFERROR(SUMIFS(MOVI_ENTR!M:M,MOVI_ENTR!D:D,D2736)/SUMIFS(MOVI_ENTR!I:I,MOVI_ENTR!D:D,D2736),0))</f>
        <v/>
      </c>
      <c r="N2736" s="104" t="str">
        <f>IF(CADA_PROD!C2736="","",G2736/E2736)</f>
        <v/>
      </c>
    </row>
    <row r="2737" spans="3:14">
      <c r="C2737" s="99" t="str">
        <f>IF(CADA_PROD!C2737="","",CADA_PROD!C2737)</f>
        <v/>
      </c>
      <c r="D2737" s="100" t="str">
        <f>IF(CADA_PROD!D2737="","",CADA_PROD!D2737)</f>
        <v/>
      </c>
      <c r="E2737" s="101" t="str">
        <f>IF(CADA_PROD!E2737="","",CADA_PROD!E2737)</f>
        <v/>
      </c>
      <c r="F2737" s="101" t="str">
        <f>IF(CADA_PROD!D2737="","",SUMIFS(MOVI_ENTR!I:I,MOVI_ENTR!D:D,D2737))</f>
        <v/>
      </c>
      <c r="G2737" s="101" t="str">
        <f>IF(CADA_PROD!C2737="","",SUMIFS(MOVI_SAID!H:H,MOVI_SAID!D:D,D2737))</f>
        <v/>
      </c>
      <c r="H2737" s="101" t="str">
        <f t="shared" si="61"/>
        <v/>
      </c>
      <c r="I2737" s="100" t="str">
        <f>IF(CADA_PROD!C2737="","",IFERROR(IF(H2737&lt;=0,"Sem estoque",IF(H2737/E2737&lt;0.25,"Quase sem estoque",IF(H2737/E2737&lt;1.2,"Estoque baixo",IF(H2737/E2737&lt;2,"Estoque moderado","Estoque confortável")))),""))</f>
        <v/>
      </c>
      <c r="J2737" s="102" t="str">
        <f>IF(CADA_PROD!C2737="","",SUMIFS(MOVI_ENTR!M:M,MOVI_ENTR!D:D,D2737))</f>
        <v/>
      </c>
      <c r="K2737" s="103" t="str">
        <f>IF(CADA_PROD!C2737="","",IFERROR($J2737/SUM($J$6:$J$1006),""))</f>
        <v/>
      </c>
      <c r="L2737" s="103" t="str">
        <f>IF(CADA_PROD!C2737="","",IFERROR(H2737/SUM($H$6:$H$1006)+P2737,""))</f>
        <v/>
      </c>
      <c r="M2737" s="102" t="str">
        <f>IF(CADA_PROD!$C2737="","",IFERROR(SUMIFS(MOVI_ENTR!M:M,MOVI_ENTR!D:D,D2737)/SUMIFS(MOVI_ENTR!I:I,MOVI_ENTR!D:D,D2737),0))</f>
        <v/>
      </c>
      <c r="N2737" s="104" t="str">
        <f>IF(CADA_PROD!C2737="","",G2737/E2737)</f>
        <v/>
      </c>
    </row>
    <row r="2738" spans="3:14">
      <c r="C2738" s="99" t="str">
        <f>IF(CADA_PROD!C2738="","",CADA_PROD!C2738)</f>
        <v/>
      </c>
      <c r="D2738" s="100" t="str">
        <f>IF(CADA_PROD!D2738="","",CADA_PROD!D2738)</f>
        <v/>
      </c>
      <c r="E2738" s="101" t="str">
        <f>IF(CADA_PROD!E2738="","",CADA_PROD!E2738)</f>
        <v/>
      </c>
      <c r="F2738" s="101" t="str">
        <f>IF(CADA_PROD!D2738="","",SUMIFS(MOVI_ENTR!I:I,MOVI_ENTR!D:D,D2738))</f>
        <v/>
      </c>
      <c r="G2738" s="101" t="str">
        <f>IF(CADA_PROD!C2738="","",SUMIFS(MOVI_SAID!H:H,MOVI_SAID!D:D,D2738))</f>
        <v/>
      </c>
      <c r="H2738" s="101" t="str">
        <f t="shared" si="61"/>
        <v/>
      </c>
      <c r="I2738" s="100" t="str">
        <f>IF(CADA_PROD!C2738="","",IFERROR(IF(H2738&lt;=0,"Sem estoque",IF(H2738/E2738&lt;0.25,"Quase sem estoque",IF(H2738/E2738&lt;1.2,"Estoque baixo",IF(H2738/E2738&lt;2,"Estoque moderado","Estoque confortável")))),""))</f>
        <v/>
      </c>
      <c r="J2738" s="102" t="str">
        <f>IF(CADA_PROD!C2738="","",SUMIFS(MOVI_ENTR!M:M,MOVI_ENTR!D:D,D2738))</f>
        <v/>
      </c>
      <c r="K2738" s="103" t="str">
        <f>IF(CADA_PROD!C2738="","",IFERROR($J2738/SUM($J$6:$J$1006),""))</f>
        <v/>
      </c>
      <c r="L2738" s="103" t="str">
        <f>IF(CADA_PROD!C2738="","",IFERROR(H2738/SUM($H$6:$H$1006)+P2738,""))</f>
        <v/>
      </c>
      <c r="M2738" s="102" t="str">
        <f>IF(CADA_PROD!$C2738="","",IFERROR(SUMIFS(MOVI_ENTR!M:M,MOVI_ENTR!D:D,D2738)/SUMIFS(MOVI_ENTR!I:I,MOVI_ENTR!D:D,D2738),0))</f>
        <v/>
      </c>
      <c r="N2738" s="104" t="str">
        <f>IF(CADA_PROD!C2738="","",G2738/E2738)</f>
        <v/>
      </c>
    </row>
    <row r="2739" spans="3:14">
      <c r="C2739" s="99" t="str">
        <f>IF(CADA_PROD!C2739="","",CADA_PROD!C2739)</f>
        <v/>
      </c>
      <c r="D2739" s="100" t="str">
        <f>IF(CADA_PROD!D2739="","",CADA_PROD!D2739)</f>
        <v/>
      </c>
      <c r="E2739" s="101" t="str">
        <f>IF(CADA_PROD!E2739="","",CADA_PROD!E2739)</f>
        <v/>
      </c>
      <c r="F2739" s="101" t="str">
        <f>IF(CADA_PROD!D2739="","",SUMIFS(MOVI_ENTR!I:I,MOVI_ENTR!D:D,D2739))</f>
        <v/>
      </c>
      <c r="G2739" s="101" t="str">
        <f>IF(CADA_PROD!C2739="","",SUMIFS(MOVI_SAID!H:H,MOVI_SAID!D:D,D2739))</f>
        <v/>
      </c>
      <c r="H2739" s="101" t="str">
        <f t="shared" si="61"/>
        <v/>
      </c>
      <c r="I2739" s="100" t="str">
        <f>IF(CADA_PROD!C2739="","",IFERROR(IF(H2739&lt;=0,"Sem estoque",IF(H2739/E2739&lt;0.25,"Quase sem estoque",IF(H2739/E2739&lt;1.2,"Estoque baixo",IF(H2739/E2739&lt;2,"Estoque moderado","Estoque confortável")))),""))</f>
        <v/>
      </c>
      <c r="J2739" s="102" t="str">
        <f>IF(CADA_PROD!C2739="","",SUMIFS(MOVI_ENTR!M:M,MOVI_ENTR!D:D,D2739))</f>
        <v/>
      </c>
      <c r="K2739" s="103" t="str">
        <f>IF(CADA_PROD!C2739="","",IFERROR($J2739/SUM($J$6:$J$1006),""))</f>
        <v/>
      </c>
      <c r="L2739" s="103" t="str">
        <f>IF(CADA_PROD!C2739="","",IFERROR(H2739/SUM($H$6:$H$1006)+P2739,""))</f>
        <v/>
      </c>
      <c r="M2739" s="102" t="str">
        <f>IF(CADA_PROD!$C2739="","",IFERROR(SUMIFS(MOVI_ENTR!M:M,MOVI_ENTR!D:D,D2739)/SUMIFS(MOVI_ENTR!I:I,MOVI_ENTR!D:D,D2739),0))</f>
        <v/>
      </c>
      <c r="N2739" s="104" t="str">
        <f>IF(CADA_PROD!C2739="","",G2739/E2739)</f>
        <v/>
      </c>
    </row>
    <row r="2740" spans="3:14">
      <c r="C2740" s="99" t="str">
        <f>IF(CADA_PROD!C2740="","",CADA_PROD!C2740)</f>
        <v/>
      </c>
      <c r="D2740" s="100" t="str">
        <f>IF(CADA_PROD!D2740="","",CADA_PROD!D2740)</f>
        <v/>
      </c>
      <c r="E2740" s="101" t="str">
        <f>IF(CADA_PROD!E2740="","",CADA_PROD!E2740)</f>
        <v/>
      </c>
      <c r="F2740" s="101" t="str">
        <f>IF(CADA_PROD!D2740="","",SUMIFS(MOVI_ENTR!I:I,MOVI_ENTR!D:D,D2740))</f>
        <v/>
      </c>
      <c r="G2740" s="101" t="str">
        <f>IF(CADA_PROD!C2740="","",SUMIFS(MOVI_SAID!H:H,MOVI_SAID!D:D,D2740))</f>
        <v/>
      </c>
      <c r="H2740" s="101" t="str">
        <f t="shared" si="61"/>
        <v/>
      </c>
      <c r="I2740" s="100" t="str">
        <f>IF(CADA_PROD!C2740="","",IFERROR(IF(H2740&lt;=0,"Sem estoque",IF(H2740/E2740&lt;0.25,"Quase sem estoque",IF(H2740/E2740&lt;1.2,"Estoque baixo",IF(H2740/E2740&lt;2,"Estoque moderado","Estoque confortável")))),""))</f>
        <v/>
      </c>
      <c r="J2740" s="102" t="str">
        <f>IF(CADA_PROD!C2740="","",SUMIFS(MOVI_ENTR!M:M,MOVI_ENTR!D:D,D2740))</f>
        <v/>
      </c>
      <c r="K2740" s="103" t="str">
        <f>IF(CADA_PROD!C2740="","",IFERROR($J2740/SUM($J$6:$J$1006),""))</f>
        <v/>
      </c>
      <c r="L2740" s="103" t="str">
        <f>IF(CADA_PROD!C2740="","",IFERROR(H2740/SUM($H$6:$H$1006)+P2740,""))</f>
        <v/>
      </c>
      <c r="M2740" s="102" t="str">
        <f>IF(CADA_PROD!$C2740="","",IFERROR(SUMIFS(MOVI_ENTR!M:M,MOVI_ENTR!D:D,D2740)/SUMIFS(MOVI_ENTR!I:I,MOVI_ENTR!D:D,D2740),0))</f>
        <v/>
      </c>
      <c r="N2740" s="104" t="str">
        <f>IF(CADA_PROD!C2740="","",G2740/E2740)</f>
        <v/>
      </c>
    </row>
    <row r="2741" spans="3:14">
      <c r="C2741" s="99" t="str">
        <f>IF(CADA_PROD!C2741="","",CADA_PROD!C2741)</f>
        <v/>
      </c>
      <c r="D2741" s="100" t="str">
        <f>IF(CADA_PROD!D2741="","",CADA_PROD!D2741)</f>
        <v/>
      </c>
      <c r="E2741" s="101" t="str">
        <f>IF(CADA_PROD!E2741="","",CADA_PROD!E2741)</f>
        <v/>
      </c>
      <c r="F2741" s="101" t="str">
        <f>IF(CADA_PROD!D2741="","",SUMIFS(MOVI_ENTR!I:I,MOVI_ENTR!D:D,D2741))</f>
        <v/>
      </c>
      <c r="G2741" s="101" t="str">
        <f>IF(CADA_PROD!C2741="","",SUMIFS(MOVI_SAID!H:H,MOVI_SAID!D:D,D2741))</f>
        <v/>
      </c>
      <c r="H2741" s="101" t="str">
        <f t="shared" si="61"/>
        <v/>
      </c>
      <c r="I2741" s="100" t="str">
        <f>IF(CADA_PROD!C2741="","",IFERROR(IF(H2741&lt;=0,"Sem estoque",IF(H2741/E2741&lt;0.25,"Quase sem estoque",IF(H2741/E2741&lt;1.2,"Estoque baixo",IF(H2741/E2741&lt;2,"Estoque moderado","Estoque confortável")))),""))</f>
        <v/>
      </c>
      <c r="J2741" s="102" t="str">
        <f>IF(CADA_PROD!C2741="","",SUMIFS(MOVI_ENTR!M:M,MOVI_ENTR!D:D,D2741))</f>
        <v/>
      </c>
      <c r="K2741" s="103" t="str">
        <f>IF(CADA_PROD!C2741="","",IFERROR($J2741/SUM($J$6:$J$1006),""))</f>
        <v/>
      </c>
      <c r="L2741" s="103" t="str">
        <f>IF(CADA_PROD!C2741="","",IFERROR(H2741/SUM($H$6:$H$1006)+P2741,""))</f>
        <v/>
      </c>
      <c r="M2741" s="102" t="str">
        <f>IF(CADA_PROD!$C2741="","",IFERROR(SUMIFS(MOVI_ENTR!M:M,MOVI_ENTR!D:D,D2741)/SUMIFS(MOVI_ENTR!I:I,MOVI_ENTR!D:D,D2741),0))</f>
        <v/>
      </c>
      <c r="N2741" s="104" t="str">
        <f>IF(CADA_PROD!C2741="","",G2741/E2741)</f>
        <v/>
      </c>
    </row>
    <row r="2742" spans="3:14">
      <c r="C2742" s="99" t="str">
        <f>IF(CADA_PROD!C2742="","",CADA_PROD!C2742)</f>
        <v/>
      </c>
      <c r="D2742" s="100" t="str">
        <f>IF(CADA_PROD!D2742="","",CADA_PROD!D2742)</f>
        <v/>
      </c>
      <c r="E2742" s="101" t="str">
        <f>IF(CADA_PROD!E2742="","",CADA_PROD!E2742)</f>
        <v/>
      </c>
      <c r="F2742" s="101" t="str">
        <f>IF(CADA_PROD!D2742="","",SUMIFS(MOVI_ENTR!I:I,MOVI_ENTR!D:D,D2742))</f>
        <v/>
      </c>
      <c r="G2742" s="101" t="str">
        <f>IF(CADA_PROD!C2742="","",SUMIFS(MOVI_SAID!H:H,MOVI_SAID!D:D,D2742))</f>
        <v/>
      </c>
      <c r="H2742" s="101" t="str">
        <f t="shared" si="61"/>
        <v/>
      </c>
      <c r="I2742" s="100" t="str">
        <f>IF(CADA_PROD!C2742="","",IFERROR(IF(H2742&lt;=0,"Sem estoque",IF(H2742/E2742&lt;0.25,"Quase sem estoque",IF(H2742/E2742&lt;1.2,"Estoque baixo",IF(H2742/E2742&lt;2,"Estoque moderado","Estoque confortável")))),""))</f>
        <v/>
      </c>
      <c r="J2742" s="102" t="str">
        <f>IF(CADA_PROD!C2742="","",SUMIFS(MOVI_ENTR!M:M,MOVI_ENTR!D:D,D2742))</f>
        <v/>
      </c>
      <c r="K2742" s="103" t="str">
        <f>IF(CADA_PROD!C2742="","",IFERROR($J2742/SUM($J$6:$J$1006),""))</f>
        <v/>
      </c>
      <c r="L2742" s="103" t="str">
        <f>IF(CADA_PROD!C2742="","",IFERROR(H2742/SUM($H$6:$H$1006)+P2742,""))</f>
        <v/>
      </c>
      <c r="M2742" s="102" t="str">
        <f>IF(CADA_PROD!$C2742="","",IFERROR(SUMIFS(MOVI_ENTR!M:M,MOVI_ENTR!D:D,D2742)/SUMIFS(MOVI_ENTR!I:I,MOVI_ENTR!D:D,D2742),0))</f>
        <v/>
      </c>
      <c r="N2742" s="104" t="str">
        <f>IF(CADA_PROD!C2742="","",G2742/E2742)</f>
        <v/>
      </c>
    </row>
    <row r="2743" spans="3:14">
      <c r="C2743" s="99" t="str">
        <f>IF(CADA_PROD!C2743="","",CADA_PROD!C2743)</f>
        <v/>
      </c>
      <c r="D2743" s="100" t="str">
        <f>IF(CADA_PROD!D2743="","",CADA_PROD!D2743)</f>
        <v/>
      </c>
      <c r="E2743" s="101" t="str">
        <f>IF(CADA_PROD!E2743="","",CADA_PROD!E2743)</f>
        <v/>
      </c>
      <c r="F2743" s="101" t="str">
        <f>IF(CADA_PROD!D2743="","",SUMIFS(MOVI_ENTR!I:I,MOVI_ENTR!D:D,D2743))</f>
        <v/>
      </c>
      <c r="G2743" s="101" t="str">
        <f>IF(CADA_PROD!C2743="","",SUMIFS(MOVI_SAID!H:H,MOVI_SAID!D:D,D2743))</f>
        <v/>
      </c>
      <c r="H2743" s="101" t="str">
        <f t="shared" si="61"/>
        <v/>
      </c>
      <c r="I2743" s="100" t="str">
        <f>IF(CADA_PROD!C2743="","",IFERROR(IF(H2743&lt;=0,"Sem estoque",IF(H2743/E2743&lt;0.25,"Quase sem estoque",IF(H2743/E2743&lt;1.2,"Estoque baixo",IF(H2743/E2743&lt;2,"Estoque moderado","Estoque confortável")))),""))</f>
        <v/>
      </c>
      <c r="J2743" s="102" t="str">
        <f>IF(CADA_PROD!C2743="","",SUMIFS(MOVI_ENTR!M:M,MOVI_ENTR!D:D,D2743))</f>
        <v/>
      </c>
      <c r="K2743" s="103" t="str">
        <f>IF(CADA_PROD!C2743="","",IFERROR($J2743/SUM($J$6:$J$1006),""))</f>
        <v/>
      </c>
      <c r="L2743" s="103" t="str">
        <f>IF(CADA_PROD!C2743="","",IFERROR(H2743/SUM($H$6:$H$1006)+P2743,""))</f>
        <v/>
      </c>
      <c r="M2743" s="102" t="str">
        <f>IF(CADA_PROD!$C2743="","",IFERROR(SUMIFS(MOVI_ENTR!M:M,MOVI_ENTR!D:D,D2743)/SUMIFS(MOVI_ENTR!I:I,MOVI_ENTR!D:D,D2743),0))</f>
        <v/>
      </c>
      <c r="N2743" s="104" t="str">
        <f>IF(CADA_PROD!C2743="","",G2743/E2743)</f>
        <v/>
      </c>
    </row>
    <row r="2744" spans="3:14">
      <c r="C2744" s="99" t="str">
        <f>IF(CADA_PROD!C2744="","",CADA_PROD!C2744)</f>
        <v/>
      </c>
      <c r="D2744" s="100" t="str">
        <f>IF(CADA_PROD!D2744="","",CADA_PROD!D2744)</f>
        <v/>
      </c>
      <c r="E2744" s="101" t="str">
        <f>IF(CADA_PROD!E2744="","",CADA_PROD!E2744)</f>
        <v/>
      </c>
      <c r="F2744" s="101" t="str">
        <f>IF(CADA_PROD!D2744="","",SUMIFS(MOVI_ENTR!I:I,MOVI_ENTR!D:D,D2744))</f>
        <v/>
      </c>
      <c r="G2744" s="101" t="str">
        <f>IF(CADA_PROD!C2744="","",SUMIFS(MOVI_SAID!H:H,MOVI_SAID!D:D,D2744))</f>
        <v/>
      </c>
      <c r="H2744" s="101" t="str">
        <f t="shared" si="61"/>
        <v/>
      </c>
      <c r="I2744" s="100" t="str">
        <f>IF(CADA_PROD!C2744="","",IFERROR(IF(H2744&lt;=0,"Sem estoque",IF(H2744/E2744&lt;0.25,"Quase sem estoque",IF(H2744/E2744&lt;1.2,"Estoque baixo",IF(H2744/E2744&lt;2,"Estoque moderado","Estoque confortável")))),""))</f>
        <v/>
      </c>
      <c r="J2744" s="102" t="str">
        <f>IF(CADA_PROD!C2744="","",SUMIFS(MOVI_ENTR!M:M,MOVI_ENTR!D:D,D2744))</f>
        <v/>
      </c>
      <c r="K2744" s="103" t="str">
        <f>IF(CADA_PROD!C2744="","",IFERROR($J2744/SUM($J$6:$J$1006),""))</f>
        <v/>
      </c>
      <c r="L2744" s="103" t="str">
        <f>IF(CADA_PROD!C2744="","",IFERROR(H2744/SUM($H$6:$H$1006)+P2744,""))</f>
        <v/>
      </c>
      <c r="M2744" s="102" t="str">
        <f>IF(CADA_PROD!$C2744="","",IFERROR(SUMIFS(MOVI_ENTR!M:M,MOVI_ENTR!D:D,D2744)/SUMIFS(MOVI_ENTR!I:I,MOVI_ENTR!D:D,D2744),0))</f>
        <v/>
      </c>
      <c r="N2744" s="104" t="str">
        <f>IF(CADA_PROD!C2744="","",G2744/E2744)</f>
        <v/>
      </c>
    </row>
    <row r="2745" spans="3:14">
      <c r="C2745" s="99" t="str">
        <f>IF(CADA_PROD!C2745="","",CADA_PROD!C2745)</f>
        <v/>
      </c>
      <c r="D2745" s="100" t="str">
        <f>IF(CADA_PROD!D2745="","",CADA_PROD!D2745)</f>
        <v/>
      </c>
      <c r="E2745" s="101" t="str">
        <f>IF(CADA_PROD!E2745="","",CADA_PROD!E2745)</f>
        <v/>
      </c>
      <c r="F2745" s="101" t="str">
        <f>IF(CADA_PROD!D2745="","",SUMIFS(MOVI_ENTR!I:I,MOVI_ENTR!D:D,D2745))</f>
        <v/>
      </c>
      <c r="G2745" s="101" t="str">
        <f>IF(CADA_PROD!C2745="","",SUMIFS(MOVI_SAID!H:H,MOVI_SAID!D:D,D2745))</f>
        <v/>
      </c>
      <c r="H2745" s="101" t="str">
        <f t="shared" si="61"/>
        <v/>
      </c>
      <c r="I2745" s="100" t="str">
        <f>IF(CADA_PROD!C2745="","",IFERROR(IF(H2745&lt;=0,"Sem estoque",IF(H2745/E2745&lt;0.25,"Quase sem estoque",IF(H2745/E2745&lt;1.2,"Estoque baixo",IF(H2745/E2745&lt;2,"Estoque moderado","Estoque confortável")))),""))</f>
        <v/>
      </c>
      <c r="J2745" s="102" t="str">
        <f>IF(CADA_PROD!C2745="","",SUMIFS(MOVI_ENTR!M:M,MOVI_ENTR!D:D,D2745))</f>
        <v/>
      </c>
      <c r="K2745" s="103" t="str">
        <f>IF(CADA_PROD!C2745="","",IFERROR($J2745/SUM($J$6:$J$1006),""))</f>
        <v/>
      </c>
      <c r="L2745" s="103" t="str">
        <f>IF(CADA_PROD!C2745="","",IFERROR(H2745/SUM($H$6:$H$1006)+P2745,""))</f>
        <v/>
      </c>
      <c r="M2745" s="102" t="str">
        <f>IF(CADA_PROD!$C2745="","",IFERROR(SUMIFS(MOVI_ENTR!M:M,MOVI_ENTR!D:D,D2745)/SUMIFS(MOVI_ENTR!I:I,MOVI_ENTR!D:D,D2745),0))</f>
        <v/>
      </c>
      <c r="N2745" s="104" t="str">
        <f>IF(CADA_PROD!C2745="","",G2745/E2745)</f>
        <v/>
      </c>
    </row>
    <row r="2746" spans="3:14">
      <c r="C2746" s="99" t="str">
        <f>IF(CADA_PROD!C2746="","",CADA_PROD!C2746)</f>
        <v/>
      </c>
      <c r="D2746" s="100" t="str">
        <f>IF(CADA_PROD!D2746="","",CADA_PROD!D2746)</f>
        <v/>
      </c>
      <c r="E2746" s="101" t="str">
        <f>IF(CADA_PROD!E2746="","",CADA_PROD!E2746)</f>
        <v/>
      </c>
      <c r="F2746" s="101" t="str">
        <f>IF(CADA_PROD!D2746="","",SUMIFS(MOVI_ENTR!I:I,MOVI_ENTR!D:D,D2746))</f>
        <v/>
      </c>
      <c r="G2746" s="101" t="str">
        <f>IF(CADA_PROD!C2746="","",SUMIFS(MOVI_SAID!H:H,MOVI_SAID!D:D,D2746))</f>
        <v/>
      </c>
      <c r="H2746" s="101" t="str">
        <f t="shared" si="61"/>
        <v/>
      </c>
      <c r="I2746" s="100" t="str">
        <f>IF(CADA_PROD!C2746="","",IFERROR(IF(H2746&lt;=0,"Sem estoque",IF(H2746/E2746&lt;0.25,"Quase sem estoque",IF(H2746/E2746&lt;1.2,"Estoque baixo",IF(H2746/E2746&lt;2,"Estoque moderado","Estoque confortável")))),""))</f>
        <v/>
      </c>
      <c r="J2746" s="102" t="str">
        <f>IF(CADA_PROD!C2746="","",SUMIFS(MOVI_ENTR!M:M,MOVI_ENTR!D:D,D2746))</f>
        <v/>
      </c>
      <c r="K2746" s="103" t="str">
        <f>IF(CADA_PROD!C2746="","",IFERROR($J2746/SUM($J$6:$J$1006),""))</f>
        <v/>
      </c>
      <c r="L2746" s="103" t="str">
        <f>IF(CADA_PROD!C2746="","",IFERROR(H2746/SUM($H$6:$H$1006)+P2746,""))</f>
        <v/>
      </c>
      <c r="M2746" s="102" t="str">
        <f>IF(CADA_PROD!$C2746="","",IFERROR(SUMIFS(MOVI_ENTR!M:M,MOVI_ENTR!D:D,D2746)/SUMIFS(MOVI_ENTR!I:I,MOVI_ENTR!D:D,D2746),0))</f>
        <v/>
      </c>
      <c r="N2746" s="104" t="str">
        <f>IF(CADA_PROD!C2746="","",G2746/E2746)</f>
        <v/>
      </c>
    </row>
    <row r="2747" spans="3:14">
      <c r="C2747" s="99" t="str">
        <f>IF(CADA_PROD!C2747="","",CADA_PROD!C2747)</f>
        <v/>
      </c>
      <c r="D2747" s="100" t="str">
        <f>IF(CADA_PROD!D2747="","",CADA_PROD!D2747)</f>
        <v/>
      </c>
      <c r="E2747" s="101" t="str">
        <f>IF(CADA_PROD!E2747="","",CADA_PROD!E2747)</f>
        <v/>
      </c>
      <c r="F2747" s="101" t="str">
        <f>IF(CADA_PROD!D2747="","",SUMIFS(MOVI_ENTR!I:I,MOVI_ENTR!D:D,D2747))</f>
        <v/>
      </c>
      <c r="G2747" s="101" t="str">
        <f>IF(CADA_PROD!C2747="","",SUMIFS(MOVI_SAID!H:H,MOVI_SAID!D:D,D2747))</f>
        <v/>
      </c>
      <c r="H2747" s="101" t="str">
        <f t="shared" si="61"/>
        <v/>
      </c>
      <c r="I2747" s="100" t="str">
        <f>IF(CADA_PROD!C2747="","",IFERROR(IF(H2747&lt;=0,"Sem estoque",IF(H2747/E2747&lt;0.25,"Quase sem estoque",IF(H2747/E2747&lt;1.2,"Estoque baixo",IF(H2747/E2747&lt;2,"Estoque moderado","Estoque confortável")))),""))</f>
        <v/>
      </c>
      <c r="J2747" s="102" t="str">
        <f>IF(CADA_PROD!C2747="","",SUMIFS(MOVI_ENTR!M:M,MOVI_ENTR!D:D,D2747))</f>
        <v/>
      </c>
      <c r="K2747" s="103" t="str">
        <f>IF(CADA_PROD!C2747="","",IFERROR($J2747/SUM($J$6:$J$1006),""))</f>
        <v/>
      </c>
      <c r="L2747" s="103" t="str">
        <f>IF(CADA_PROD!C2747="","",IFERROR(H2747/SUM($H$6:$H$1006)+P2747,""))</f>
        <v/>
      </c>
      <c r="M2747" s="102" t="str">
        <f>IF(CADA_PROD!$C2747="","",IFERROR(SUMIFS(MOVI_ENTR!M:M,MOVI_ENTR!D:D,D2747)/SUMIFS(MOVI_ENTR!I:I,MOVI_ENTR!D:D,D2747),0))</f>
        <v/>
      </c>
      <c r="N2747" s="104" t="str">
        <f>IF(CADA_PROD!C2747="","",G2747/E2747)</f>
        <v/>
      </c>
    </row>
    <row r="2748" spans="3:14">
      <c r="C2748" s="99" t="str">
        <f>IF(CADA_PROD!C2748="","",CADA_PROD!C2748)</f>
        <v/>
      </c>
      <c r="D2748" s="100" t="str">
        <f>IF(CADA_PROD!D2748="","",CADA_PROD!D2748)</f>
        <v/>
      </c>
      <c r="E2748" s="101" t="str">
        <f>IF(CADA_PROD!E2748="","",CADA_PROD!E2748)</f>
        <v/>
      </c>
      <c r="F2748" s="101" t="str">
        <f>IF(CADA_PROD!D2748="","",SUMIFS(MOVI_ENTR!I:I,MOVI_ENTR!D:D,D2748))</f>
        <v/>
      </c>
      <c r="G2748" s="101" t="str">
        <f>IF(CADA_PROD!C2748="","",SUMIFS(MOVI_SAID!H:H,MOVI_SAID!D:D,D2748))</f>
        <v/>
      </c>
      <c r="H2748" s="101" t="str">
        <f t="shared" si="61"/>
        <v/>
      </c>
      <c r="I2748" s="100" t="str">
        <f>IF(CADA_PROD!C2748="","",IFERROR(IF(H2748&lt;=0,"Sem estoque",IF(H2748/E2748&lt;0.25,"Quase sem estoque",IF(H2748/E2748&lt;1.2,"Estoque baixo",IF(H2748/E2748&lt;2,"Estoque moderado","Estoque confortável")))),""))</f>
        <v/>
      </c>
      <c r="J2748" s="102" t="str">
        <f>IF(CADA_PROD!C2748="","",SUMIFS(MOVI_ENTR!M:M,MOVI_ENTR!D:D,D2748))</f>
        <v/>
      </c>
      <c r="K2748" s="103" t="str">
        <f>IF(CADA_PROD!C2748="","",IFERROR($J2748/SUM($J$6:$J$1006),""))</f>
        <v/>
      </c>
      <c r="L2748" s="103" t="str">
        <f>IF(CADA_PROD!C2748="","",IFERROR(H2748/SUM($H$6:$H$1006)+P2748,""))</f>
        <v/>
      </c>
      <c r="M2748" s="102" t="str">
        <f>IF(CADA_PROD!$C2748="","",IFERROR(SUMIFS(MOVI_ENTR!M:M,MOVI_ENTR!D:D,D2748)/SUMIFS(MOVI_ENTR!I:I,MOVI_ENTR!D:D,D2748),0))</f>
        <v/>
      </c>
      <c r="N2748" s="104" t="str">
        <f>IF(CADA_PROD!C2748="","",G2748/E2748)</f>
        <v/>
      </c>
    </row>
    <row r="2749" spans="3:14">
      <c r="C2749" s="99" t="str">
        <f>IF(CADA_PROD!C2749="","",CADA_PROD!C2749)</f>
        <v/>
      </c>
      <c r="D2749" s="100" t="str">
        <f>IF(CADA_PROD!D2749="","",CADA_PROD!D2749)</f>
        <v/>
      </c>
      <c r="E2749" s="101" t="str">
        <f>IF(CADA_PROD!E2749="","",CADA_PROD!E2749)</f>
        <v/>
      </c>
      <c r="F2749" s="101" t="str">
        <f>IF(CADA_PROD!D2749="","",SUMIFS(MOVI_ENTR!I:I,MOVI_ENTR!D:D,D2749))</f>
        <v/>
      </c>
      <c r="G2749" s="101" t="str">
        <f>IF(CADA_PROD!C2749="","",SUMIFS(MOVI_SAID!H:H,MOVI_SAID!D:D,D2749))</f>
        <v/>
      </c>
      <c r="H2749" s="101" t="str">
        <f t="shared" si="61"/>
        <v/>
      </c>
      <c r="I2749" s="100" t="str">
        <f>IF(CADA_PROD!C2749="","",IFERROR(IF(H2749&lt;=0,"Sem estoque",IF(H2749/E2749&lt;0.25,"Quase sem estoque",IF(H2749/E2749&lt;1.2,"Estoque baixo",IF(H2749/E2749&lt;2,"Estoque moderado","Estoque confortável")))),""))</f>
        <v/>
      </c>
      <c r="J2749" s="102" t="str">
        <f>IF(CADA_PROD!C2749="","",SUMIFS(MOVI_ENTR!M:M,MOVI_ENTR!D:D,D2749))</f>
        <v/>
      </c>
      <c r="K2749" s="103" t="str">
        <f>IF(CADA_PROD!C2749="","",IFERROR($J2749/SUM($J$6:$J$1006),""))</f>
        <v/>
      </c>
      <c r="L2749" s="103" t="str">
        <f>IF(CADA_PROD!C2749="","",IFERROR(H2749/SUM($H$6:$H$1006)+P2749,""))</f>
        <v/>
      </c>
      <c r="M2749" s="102" t="str">
        <f>IF(CADA_PROD!$C2749="","",IFERROR(SUMIFS(MOVI_ENTR!M:M,MOVI_ENTR!D:D,D2749)/SUMIFS(MOVI_ENTR!I:I,MOVI_ENTR!D:D,D2749),0))</f>
        <v/>
      </c>
      <c r="N2749" s="104" t="str">
        <f>IF(CADA_PROD!C2749="","",G2749/E2749)</f>
        <v/>
      </c>
    </row>
    <row r="2750" spans="3:14">
      <c r="C2750" s="99" t="str">
        <f>IF(CADA_PROD!C2750="","",CADA_PROD!C2750)</f>
        <v/>
      </c>
      <c r="D2750" s="100" t="str">
        <f>IF(CADA_PROD!D2750="","",CADA_PROD!D2750)</f>
        <v/>
      </c>
      <c r="E2750" s="101" t="str">
        <f>IF(CADA_PROD!E2750="","",CADA_PROD!E2750)</f>
        <v/>
      </c>
      <c r="F2750" s="101" t="str">
        <f>IF(CADA_PROD!D2750="","",SUMIFS(MOVI_ENTR!I:I,MOVI_ENTR!D:D,D2750))</f>
        <v/>
      </c>
      <c r="G2750" s="101" t="str">
        <f>IF(CADA_PROD!C2750="","",SUMIFS(MOVI_SAID!H:H,MOVI_SAID!D:D,D2750))</f>
        <v/>
      </c>
      <c r="H2750" s="101" t="str">
        <f t="shared" si="61"/>
        <v/>
      </c>
      <c r="I2750" s="100" t="str">
        <f>IF(CADA_PROD!C2750="","",IFERROR(IF(H2750&lt;=0,"Sem estoque",IF(H2750/E2750&lt;0.25,"Quase sem estoque",IF(H2750/E2750&lt;1.2,"Estoque baixo",IF(H2750/E2750&lt;2,"Estoque moderado","Estoque confortável")))),""))</f>
        <v/>
      </c>
      <c r="J2750" s="102" t="str">
        <f>IF(CADA_PROD!C2750="","",SUMIFS(MOVI_ENTR!M:M,MOVI_ENTR!D:D,D2750))</f>
        <v/>
      </c>
      <c r="K2750" s="103" t="str">
        <f>IF(CADA_PROD!C2750="","",IFERROR($J2750/SUM($J$6:$J$1006),""))</f>
        <v/>
      </c>
      <c r="L2750" s="103" t="str">
        <f>IF(CADA_PROD!C2750="","",IFERROR(H2750/SUM($H$6:$H$1006)+P2750,""))</f>
        <v/>
      </c>
      <c r="M2750" s="102" t="str">
        <f>IF(CADA_PROD!$C2750="","",IFERROR(SUMIFS(MOVI_ENTR!M:M,MOVI_ENTR!D:D,D2750)/SUMIFS(MOVI_ENTR!I:I,MOVI_ENTR!D:D,D2750),0))</f>
        <v/>
      </c>
      <c r="N2750" s="104" t="str">
        <f>IF(CADA_PROD!C2750="","",G2750/E2750)</f>
        <v/>
      </c>
    </row>
    <row r="2751" spans="3:14">
      <c r="C2751" s="99" t="str">
        <f>IF(CADA_PROD!C2751="","",CADA_PROD!C2751)</f>
        <v/>
      </c>
      <c r="D2751" s="100" t="str">
        <f>IF(CADA_PROD!D2751="","",CADA_PROD!D2751)</f>
        <v/>
      </c>
      <c r="E2751" s="101" t="str">
        <f>IF(CADA_PROD!E2751="","",CADA_PROD!E2751)</f>
        <v/>
      </c>
      <c r="F2751" s="101" t="str">
        <f>IF(CADA_PROD!D2751="","",SUMIFS(MOVI_ENTR!I:I,MOVI_ENTR!D:D,D2751))</f>
        <v/>
      </c>
      <c r="G2751" s="101" t="str">
        <f>IF(CADA_PROD!C2751="","",SUMIFS(MOVI_SAID!H:H,MOVI_SAID!D:D,D2751))</f>
        <v/>
      </c>
      <c r="H2751" s="101" t="str">
        <f t="shared" si="61"/>
        <v/>
      </c>
      <c r="I2751" s="100" t="str">
        <f>IF(CADA_PROD!C2751="","",IFERROR(IF(H2751&lt;=0,"Sem estoque",IF(H2751/E2751&lt;0.25,"Quase sem estoque",IF(H2751/E2751&lt;1.2,"Estoque baixo",IF(H2751/E2751&lt;2,"Estoque moderado","Estoque confortável")))),""))</f>
        <v/>
      </c>
      <c r="J2751" s="102" t="str">
        <f>IF(CADA_PROD!C2751="","",SUMIFS(MOVI_ENTR!M:M,MOVI_ENTR!D:D,D2751))</f>
        <v/>
      </c>
      <c r="K2751" s="103" t="str">
        <f>IF(CADA_PROD!C2751="","",IFERROR($J2751/SUM($J$6:$J$1006),""))</f>
        <v/>
      </c>
      <c r="L2751" s="103" t="str">
        <f>IF(CADA_PROD!C2751="","",IFERROR(H2751/SUM($H$6:$H$1006)+P2751,""))</f>
        <v/>
      </c>
      <c r="M2751" s="102" t="str">
        <f>IF(CADA_PROD!$C2751="","",IFERROR(SUMIFS(MOVI_ENTR!M:M,MOVI_ENTR!D:D,D2751)/SUMIFS(MOVI_ENTR!I:I,MOVI_ENTR!D:D,D2751),0))</f>
        <v/>
      </c>
      <c r="N2751" s="104" t="str">
        <f>IF(CADA_PROD!C2751="","",G2751/E2751)</f>
        <v/>
      </c>
    </row>
    <row r="2752" spans="3:14">
      <c r="C2752" s="99" t="str">
        <f>IF(CADA_PROD!C2752="","",CADA_PROD!C2752)</f>
        <v/>
      </c>
      <c r="D2752" s="100" t="str">
        <f>IF(CADA_PROD!D2752="","",CADA_PROD!D2752)</f>
        <v/>
      </c>
      <c r="E2752" s="101" t="str">
        <f>IF(CADA_PROD!E2752="","",CADA_PROD!E2752)</f>
        <v/>
      </c>
      <c r="F2752" s="101" t="str">
        <f>IF(CADA_PROD!D2752="","",SUMIFS(MOVI_ENTR!I:I,MOVI_ENTR!D:D,D2752))</f>
        <v/>
      </c>
      <c r="G2752" s="101" t="str">
        <f>IF(CADA_PROD!C2752="","",SUMIFS(MOVI_SAID!H:H,MOVI_SAID!D:D,D2752))</f>
        <v/>
      </c>
      <c r="H2752" s="101" t="str">
        <f t="shared" si="61"/>
        <v/>
      </c>
      <c r="I2752" s="100" t="str">
        <f>IF(CADA_PROD!C2752="","",IFERROR(IF(H2752&lt;=0,"Sem estoque",IF(H2752/E2752&lt;0.25,"Quase sem estoque",IF(H2752/E2752&lt;1.2,"Estoque baixo",IF(H2752/E2752&lt;2,"Estoque moderado","Estoque confortável")))),""))</f>
        <v/>
      </c>
      <c r="J2752" s="102" t="str">
        <f>IF(CADA_PROD!C2752="","",SUMIFS(MOVI_ENTR!M:M,MOVI_ENTR!D:D,D2752))</f>
        <v/>
      </c>
      <c r="K2752" s="103" t="str">
        <f>IF(CADA_PROD!C2752="","",IFERROR($J2752/SUM($J$6:$J$1006),""))</f>
        <v/>
      </c>
      <c r="L2752" s="103" t="str">
        <f>IF(CADA_PROD!C2752="","",IFERROR(H2752/SUM($H$6:$H$1006)+P2752,""))</f>
        <v/>
      </c>
      <c r="M2752" s="102" t="str">
        <f>IF(CADA_PROD!$C2752="","",IFERROR(SUMIFS(MOVI_ENTR!M:M,MOVI_ENTR!D:D,D2752)/SUMIFS(MOVI_ENTR!I:I,MOVI_ENTR!D:D,D2752),0))</f>
        <v/>
      </c>
      <c r="N2752" s="104" t="str">
        <f>IF(CADA_PROD!C2752="","",G2752/E2752)</f>
        <v/>
      </c>
    </row>
    <row r="2753" spans="3:14">
      <c r="C2753" s="99" t="str">
        <f>IF(CADA_PROD!C2753="","",CADA_PROD!C2753)</f>
        <v/>
      </c>
      <c r="D2753" s="100" t="str">
        <f>IF(CADA_PROD!D2753="","",CADA_PROD!D2753)</f>
        <v/>
      </c>
      <c r="E2753" s="101" t="str">
        <f>IF(CADA_PROD!E2753="","",CADA_PROD!E2753)</f>
        <v/>
      </c>
      <c r="F2753" s="101" t="str">
        <f>IF(CADA_PROD!D2753="","",SUMIFS(MOVI_ENTR!I:I,MOVI_ENTR!D:D,D2753))</f>
        <v/>
      </c>
      <c r="G2753" s="101" t="str">
        <f>IF(CADA_PROD!C2753="","",SUMIFS(MOVI_SAID!H:H,MOVI_SAID!D:D,D2753))</f>
        <v/>
      </c>
      <c r="H2753" s="101" t="str">
        <f t="shared" si="61"/>
        <v/>
      </c>
      <c r="I2753" s="100" t="str">
        <f>IF(CADA_PROD!C2753="","",IFERROR(IF(H2753&lt;=0,"Sem estoque",IF(H2753/E2753&lt;0.25,"Quase sem estoque",IF(H2753/E2753&lt;1.2,"Estoque baixo",IF(H2753/E2753&lt;2,"Estoque moderado","Estoque confortável")))),""))</f>
        <v/>
      </c>
      <c r="J2753" s="102" t="str">
        <f>IF(CADA_PROD!C2753="","",SUMIFS(MOVI_ENTR!M:M,MOVI_ENTR!D:D,D2753))</f>
        <v/>
      </c>
      <c r="K2753" s="103" t="str">
        <f>IF(CADA_PROD!C2753="","",IFERROR($J2753/SUM($J$6:$J$1006),""))</f>
        <v/>
      </c>
      <c r="L2753" s="103" t="str">
        <f>IF(CADA_PROD!C2753="","",IFERROR(H2753/SUM($H$6:$H$1006)+P2753,""))</f>
        <v/>
      </c>
      <c r="M2753" s="102" t="str">
        <f>IF(CADA_PROD!$C2753="","",IFERROR(SUMIFS(MOVI_ENTR!M:M,MOVI_ENTR!D:D,D2753)/SUMIFS(MOVI_ENTR!I:I,MOVI_ENTR!D:D,D2753),0))</f>
        <v/>
      </c>
      <c r="N2753" s="104" t="str">
        <f>IF(CADA_PROD!C2753="","",G2753/E2753)</f>
        <v/>
      </c>
    </row>
    <row r="2754" spans="3:14">
      <c r="C2754" s="99" t="str">
        <f>IF(CADA_PROD!C2754="","",CADA_PROD!C2754)</f>
        <v/>
      </c>
      <c r="D2754" s="100" t="str">
        <f>IF(CADA_PROD!D2754="","",CADA_PROD!D2754)</f>
        <v/>
      </c>
      <c r="E2754" s="101" t="str">
        <f>IF(CADA_PROD!E2754="","",CADA_PROD!E2754)</f>
        <v/>
      </c>
      <c r="F2754" s="101" t="str">
        <f>IF(CADA_PROD!D2754="","",SUMIFS(MOVI_ENTR!I:I,MOVI_ENTR!D:D,D2754))</f>
        <v/>
      </c>
      <c r="G2754" s="101" t="str">
        <f>IF(CADA_PROD!C2754="","",SUMIFS(MOVI_SAID!H:H,MOVI_SAID!D:D,D2754))</f>
        <v/>
      </c>
      <c r="H2754" s="101" t="str">
        <f t="shared" si="61"/>
        <v/>
      </c>
      <c r="I2754" s="100" t="str">
        <f>IF(CADA_PROD!C2754="","",IFERROR(IF(H2754&lt;=0,"Sem estoque",IF(H2754/E2754&lt;0.25,"Quase sem estoque",IF(H2754/E2754&lt;1.2,"Estoque baixo",IF(H2754/E2754&lt;2,"Estoque moderado","Estoque confortável")))),""))</f>
        <v/>
      </c>
      <c r="J2754" s="102" t="str">
        <f>IF(CADA_PROD!C2754="","",SUMIFS(MOVI_ENTR!M:M,MOVI_ENTR!D:D,D2754))</f>
        <v/>
      </c>
      <c r="K2754" s="103" t="str">
        <f>IF(CADA_PROD!C2754="","",IFERROR($J2754/SUM($J$6:$J$1006),""))</f>
        <v/>
      </c>
      <c r="L2754" s="103" t="str">
        <f>IF(CADA_PROD!C2754="","",IFERROR(H2754/SUM($H$6:$H$1006)+P2754,""))</f>
        <v/>
      </c>
      <c r="M2754" s="102" t="str">
        <f>IF(CADA_PROD!$C2754="","",IFERROR(SUMIFS(MOVI_ENTR!M:M,MOVI_ENTR!D:D,D2754)/SUMIFS(MOVI_ENTR!I:I,MOVI_ENTR!D:D,D2754),0))</f>
        <v/>
      </c>
      <c r="N2754" s="104" t="str">
        <f>IF(CADA_PROD!C2754="","",G2754/E2754)</f>
        <v/>
      </c>
    </row>
    <row r="2755" spans="3:14">
      <c r="C2755" s="99" t="str">
        <f>IF(CADA_PROD!C2755="","",CADA_PROD!C2755)</f>
        <v/>
      </c>
      <c r="D2755" s="100" t="str">
        <f>IF(CADA_PROD!D2755="","",CADA_PROD!D2755)</f>
        <v/>
      </c>
      <c r="E2755" s="101" t="str">
        <f>IF(CADA_PROD!E2755="","",CADA_PROD!E2755)</f>
        <v/>
      </c>
      <c r="F2755" s="101" t="str">
        <f>IF(CADA_PROD!D2755="","",SUMIFS(MOVI_ENTR!I:I,MOVI_ENTR!D:D,D2755))</f>
        <v/>
      </c>
      <c r="G2755" s="101" t="str">
        <f>IF(CADA_PROD!C2755="","",SUMIFS(MOVI_SAID!H:H,MOVI_SAID!D:D,D2755))</f>
        <v/>
      </c>
      <c r="H2755" s="101" t="str">
        <f t="shared" si="61"/>
        <v/>
      </c>
      <c r="I2755" s="100" t="str">
        <f>IF(CADA_PROD!C2755="","",IFERROR(IF(H2755&lt;=0,"Sem estoque",IF(H2755/E2755&lt;0.25,"Quase sem estoque",IF(H2755/E2755&lt;1.2,"Estoque baixo",IF(H2755/E2755&lt;2,"Estoque moderado","Estoque confortável")))),""))</f>
        <v/>
      </c>
      <c r="J2755" s="102" t="str">
        <f>IF(CADA_PROD!C2755="","",SUMIFS(MOVI_ENTR!M:M,MOVI_ENTR!D:D,D2755))</f>
        <v/>
      </c>
      <c r="K2755" s="103" t="str">
        <f>IF(CADA_PROD!C2755="","",IFERROR($J2755/SUM($J$6:$J$1006),""))</f>
        <v/>
      </c>
      <c r="L2755" s="103" t="str">
        <f>IF(CADA_PROD!C2755="","",IFERROR(H2755/SUM($H$6:$H$1006)+P2755,""))</f>
        <v/>
      </c>
      <c r="M2755" s="102" t="str">
        <f>IF(CADA_PROD!$C2755="","",IFERROR(SUMIFS(MOVI_ENTR!M:M,MOVI_ENTR!D:D,D2755)/SUMIFS(MOVI_ENTR!I:I,MOVI_ENTR!D:D,D2755),0))</f>
        <v/>
      </c>
      <c r="N2755" s="104" t="str">
        <f>IF(CADA_PROD!C2755="","",G2755/E2755)</f>
        <v/>
      </c>
    </row>
    <row r="2756" spans="3:14">
      <c r="C2756" s="99" t="str">
        <f>IF(CADA_PROD!C2756="","",CADA_PROD!C2756)</f>
        <v/>
      </c>
      <c r="D2756" s="100" t="str">
        <f>IF(CADA_PROD!D2756="","",CADA_PROD!D2756)</f>
        <v/>
      </c>
      <c r="E2756" s="101" t="str">
        <f>IF(CADA_PROD!E2756="","",CADA_PROD!E2756)</f>
        <v/>
      </c>
      <c r="F2756" s="101" t="str">
        <f>IF(CADA_PROD!D2756="","",SUMIFS(MOVI_ENTR!I:I,MOVI_ENTR!D:D,D2756))</f>
        <v/>
      </c>
      <c r="G2756" s="101" t="str">
        <f>IF(CADA_PROD!C2756="","",SUMIFS(MOVI_SAID!H:H,MOVI_SAID!D:D,D2756))</f>
        <v/>
      </c>
      <c r="H2756" s="101" t="str">
        <f t="shared" si="61"/>
        <v/>
      </c>
      <c r="I2756" s="100" t="str">
        <f>IF(CADA_PROD!C2756="","",IFERROR(IF(H2756&lt;=0,"Sem estoque",IF(H2756/E2756&lt;0.25,"Quase sem estoque",IF(H2756/E2756&lt;1.2,"Estoque baixo",IF(H2756/E2756&lt;2,"Estoque moderado","Estoque confortável")))),""))</f>
        <v/>
      </c>
      <c r="J2756" s="102" t="str">
        <f>IF(CADA_PROD!C2756="","",SUMIFS(MOVI_ENTR!M:M,MOVI_ENTR!D:D,D2756))</f>
        <v/>
      </c>
      <c r="K2756" s="103" t="str">
        <f>IF(CADA_PROD!C2756="","",IFERROR($J2756/SUM($J$6:$J$1006),""))</f>
        <v/>
      </c>
      <c r="L2756" s="103" t="str">
        <f>IF(CADA_PROD!C2756="","",IFERROR(H2756/SUM($H$6:$H$1006)+P2756,""))</f>
        <v/>
      </c>
      <c r="M2756" s="102" t="str">
        <f>IF(CADA_PROD!$C2756="","",IFERROR(SUMIFS(MOVI_ENTR!M:M,MOVI_ENTR!D:D,D2756)/SUMIFS(MOVI_ENTR!I:I,MOVI_ENTR!D:D,D2756),0))</f>
        <v/>
      </c>
      <c r="N2756" s="104" t="str">
        <f>IF(CADA_PROD!C2756="","",G2756/E2756)</f>
        <v/>
      </c>
    </row>
    <row r="2757" spans="3:14">
      <c r="C2757" s="99" t="str">
        <f>IF(CADA_PROD!C2757="","",CADA_PROD!C2757)</f>
        <v/>
      </c>
      <c r="D2757" s="100" t="str">
        <f>IF(CADA_PROD!D2757="","",CADA_PROD!D2757)</f>
        <v/>
      </c>
      <c r="E2757" s="101" t="str">
        <f>IF(CADA_PROD!E2757="","",CADA_PROD!E2757)</f>
        <v/>
      </c>
      <c r="F2757" s="101" t="str">
        <f>IF(CADA_PROD!D2757="","",SUMIFS(MOVI_ENTR!I:I,MOVI_ENTR!D:D,D2757))</f>
        <v/>
      </c>
      <c r="G2757" s="101" t="str">
        <f>IF(CADA_PROD!C2757="","",SUMIFS(MOVI_SAID!H:H,MOVI_SAID!D:D,D2757))</f>
        <v/>
      </c>
      <c r="H2757" s="101" t="str">
        <f t="shared" si="61"/>
        <v/>
      </c>
      <c r="I2757" s="100" t="str">
        <f>IF(CADA_PROD!C2757="","",IFERROR(IF(H2757&lt;=0,"Sem estoque",IF(H2757/E2757&lt;0.25,"Quase sem estoque",IF(H2757/E2757&lt;1.2,"Estoque baixo",IF(H2757/E2757&lt;2,"Estoque moderado","Estoque confortável")))),""))</f>
        <v/>
      </c>
      <c r="J2757" s="102" t="str">
        <f>IF(CADA_PROD!C2757="","",SUMIFS(MOVI_ENTR!M:M,MOVI_ENTR!D:D,D2757))</f>
        <v/>
      </c>
      <c r="K2757" s="103" t="str">
        <f>IF(CADA_PROD!C2757="","",IFERROR($J2757/SUM($J$6:$J$1006),""))</f>
        <v/>
      </c>
      <c r="L2757" s="103" t="str">
        <f>IF(CADA_PROD!C2757="","",IFERROR(H2757/SUM($H$6:$H$1006)+P2757,""))</f>
        <v/>
      </c>
      <c r="M2757" s="102" t="str">
        <f>IF(CADA_PROD!$C2757="","",IFERROR(SUMIFS(MOVI_ENTR!M:M,MOVI_ENTR!D:D,D2757)/SUMIFS(MOVI_ENTR!I:I,MOVI_ENTR!D:D,D2757),0))</f>
        <v/>
      </c>
      <c r="N2757" s="104" t="str">
        <f>IF(CADA_PROD!C2757="","",G2757/E2757)</f>
        <v/>
      </c>
    </row>
    <row r="2758" spans="3:14">
      <c r="C2758" s="99" t="str">
        <f>IF(CADA_PROD!C2758="","",CADA_PROD!C2758)</f>
        <v/>
      </c>
      <c r="D2758" s="100" t="str">
        <f>IF(CADA_PROD!D2758="","",CADA_PROD!D2758)</f>
        <v/>
      </c>
      <c r="E2758" s="101" t="str">
        <f>IF(CADA_PROD!E2758="","",CADA_PROD!E2758)</f>
        <v/>
      </c>
      <c r="F2758" s="101" t="str">
        <f>IF(CADA_PROD!D2758="","",SUMIFS(MOVI_ENTR!I:I,MOVI_ENTR!D:D,D2758))</f>
        <v/>
      </c>
      <c r="G2758" s="101" t="str">
        <f>IF(CADA_PROD!C2758="","",SUMIFS(MOVI_SAID!H:H,MOVI_SAID!D:D,D2758))</f>
        <v/>
      </c>
      <c r="H2758" s="101" t="str">
        <f t="shared" si="61"/>
        <v/>
      </c>
      <c r="I2758" s="100" t="str">
        <f>IF(CADA_PROD!C2758="","",IFERROR(IF(H2758&lt;=0,"Sem estoque",IF(H2758/E2758&lt;0.25,"Quase sem estoque",IF(H2758/E2758&lt;1.2,"Estoque baixo",IF(H2758/E2758&lt;2,"Estoque moderado","Estoque confortável")))),""))</f>
        <v/>
      </c>
      <c r="J2758" s="102" t="str">
        <f>IF(CADA_PROD!C2758="","",SUMIFS(MOVI_ENTR!M:M,MOVI_ENTR!D:D,D2758))</f>
        <v/>
      </c>
      <c r="K2758" s="103" t="str">
        <f>IF(CADA_PROD!C2758="","",IFERROR($J2758/SUM($J$6:$J$1006),""))</f>
        <v/>
      </c>
      <c r="L2758" s="103" t="str">
        <f>IF(CADA_PROD!C2758="","",IFERROR(H2758/SUM($H$6:$H$1006)+P2758,""))</f>
        <v/>
      </c>
      <c r="M2758" s="102" t="str">
        <f>IF(CADA_PROD!$C2758="","",IFERROR(SUMIFS(MOVI_ENTR!M:M,MOVI_ENTR!D:D,D2758)/SUMIFS(MOVI_ENTR!I:I,MOVI_ENTR!D:D,D2758),0))</f>
        <v/>
      </c>
      <c r="N2758" s="104" t="str">
        <f>IF(CADA_PROD!C2758="","",G2758/E2758)</f>
        <v/>
      </c>
    </row>
    <row r="2759" spans="3:14">
      <c r="C2759" s="99" t="str">
        <f>IF(CADA_PROD!C2759="","",CADA_PROD!C2759)</f>
        <v/>
      </c>
      <c r="D2759" s="100" t="str">
        <f>IF(CADA_PROD!D2759="","",CADA_PROD!D2759)</f>
        <v/>
      </c>
      <c r="E2759" s="101" t="str">
        <f>IF(CADA_PROD!E2759="","",CADA_PROD!E2759)</f>
        <v/>
      </c>
      <c r="F2759" s="101" t="str">
        <f>IF(CADA_PROD!D2759="","",SUMIFS(MOVI_ENTR!I:I,MOVI_ENTR!D:D,D2759))</f>
        <v/>
      </c>
      <c r="G2759" s="101" t="str">
        <f>IF(CADA_PROD!C2759="","",SUMIFS(MOVI_SAID!H:H,MOVI_SAID!D:D,D2759))</f>
        <v/>
      </c>
      <c r="H2759" s="101" t="str">
        <f t="shared" si="61"/>
        <v/>
      </c>
      <c r="I2759" s="100" t="str">
        <f>IF(CADA_PROD!C2759="","",IFERROR(IF(H2759&lt;=0,"Sem estoque",IF(H2759/E2759&lt;0.25,"Quase sem estoque",IF(H2759/E2759&lt;1.2,"Estoque baixo",IF(H2759/E2759&lt;2,"Estoque moderado","Estoque confortável")))),""))</f>
        <v/>
      </c>
      <c r="J2759" s="102" t="str">
        <f>IF(CADA_PROD!C2759="","",SUMIFS(MOVI_ENTR!M:M,MOVI_ENTR!D:D,D2759))</f>
        <v/>
      </c>
      <c r="K2759" s="103" t="str">
        <f>IF(CADA_PROD!C2759="","",IFERROR($J2759/SUM($J$6:$J$1006),""))</f>
        <v/>
      </c>
      <c r="L2759" s="103" t="str">
        <f>IF(CADA_PROD!C2759="","",IFERROR(H2759/SUM($H$6:$H$1006)+P2759,""))</f>
        <v/>
      </c>
      <c r="M2759" s="102" t="str">
        <f>IF(CADA_PROD!$C2759="","",IFERROR(SUMIFS(MOVI_ENTR!M:M,MOVI_ENTR!D:D,D2759)/SUMIFS(MOVI_ENTR!I:I,MOVI_ENTR!D:D,D2759),0))</f>
        <v/>
      </c>
      <c r="N2759" s="104" t="str">
        <f>IF(CADA_PROD!C2759="","",G2759/E2759)</f>
        <v/>
      </c>
    </row>
    <row r="2760" spans="3:14">
      <c r="C2760" s="99" t="str">
        <f>IF(CADA_PROD!C2760="","",CADA_PROD!C2760)</f>
        <v/>
      </c>
      <c r="D2760" s="100" t="str">
        <f>IF(CADA_PROD!D2760="","",CADA_PROD!D2760)</f>
        <v/>
      </c>
      <c r="E2760" s="101" t="str">
        <f>IF(CADA_PROD!E2760="","",CADA_PROD!E2760)</f>
        <v/>
      </c>
      <c r="F2760" s="101" t="str">
        <f>IF(CADA_PROD!D2760="","",SUMIFS(MOVI_ENTR!I:I,MOVI_ENTR!D:D,D2760))</f>
        <v/>
      </c>
      <c r="G2760" s="101" t="str">
        <f>IF(CADA_PROD!C2760="","",SUMIFS(MOVI_SAID!H:H,MOVI_SAID!D:D,D2760))</f>
        <v/>
      </c>
      <c r="H2760" s="101" t="str">
        <f t="shared" si="61"/>
        <v/>
      </c>
      <c r="I2760" s="100" t="str">
        <f>IF(CADA_PROD!C2760="","",IFERROR(IF(H2760&lt;=0,"Sem estoque",IF(H2760/E2760&lt;0.25,"Quase sem estoque",IF(H2760/E2760&lt;1.2,"Estoque baixo",IF(H2760/E2760&lt;2,"Estoque moderado","Estoque confortável")))),""))</f>
        <v/>
      </c>
      <c r="J2760" s="102" t="str">
        <f>IF(CADA_PROD!C2760="","",SUMIFS(MOVI_ENTR!M:M,MOVI_ENTR!D:D,D2760))</f>
        <v/>
      </c>
      <c r="K2760" s="103" t="str">
        <f>IF(CADA_PROD!C2760="","",IFERROR($J2760/SUM($J$6:$J$1006),""))</f>
        <v/>
      </c>
      <c r="L2760" s="103" t="str">
        <f>IF(CADA_PROD!C2760="","",IFERROR(H2760/SUM($H$6:$H$1006)+P2760,""))</f>
        <v/>
      </c>
      <c r="M2760" s="102" t="str">
        <f>IF(CADA_PROD!$C2760="","",IFERROR(SUMIFS(MOVI_ENTR!M:M,MOVI_ENTR!D:D,D2760)/SUMIFS(MOVI_ENTR!I:I,MOVI_ENTR!D:D,D2760),0))</f>
        <v/>
      </c>
      <c r="N2760" s="104" t="str">
        <f>IF(CADA_PROD!C2760="","",G2760/E2760)</f>
        <v/>
      </c>
    </row>
    <row r="2761" spans="3:14">
      <c r="C2761" s="99" t="str">
        <f>IF(CADA_PROD!C2761="","",CADA_PROD!C2761)</f>
        <v/>
      </c>
      <c r="D2761" s="100" t="str">
        <f>IF(CADA_PROD!D2761="","",CADA_PROD!D2761)</f>
        <v/>
      </c>
      <c r="E2761" s="101" t="str">
        <f>IF(CADA_PROD!E2761="","",CADA_PROD!E2761)</f>
        <v/>
      </c>
      <c r="F2761" s="101" t="str">
        <f>IF(CADA_PROD!D2761="","",SUMIFS(MOVI_ENTR!I:I,MOVI_ENTR!D:D,D2761))</f>
        <v/>
      </c>
      <c r="G2761" s="101" t="str">
        <f>IF(CADA_PROD!C2761="","",SUMIFS(MOVI_SAID!H:H,MOVI_SAID!D:D,D2761))</f>
        <v/>
      </c>
      <c r="H2761" s="101" t="str">
        <f t="shared" si="61"/>
        <v/>
      </c>
      <c r="I2761" s="100" t="str">
        <f>IF(CADA_PROD!C2761="","",IFERROR(IF(H2761&lt;=0,"Sem estoque",IF(H2761/E2761&lt;0.25,"Quase sem estoque",IF(H2761/E2761&lt;1.2,"Estoque baixo",IF(H2761/E2761&lt;2,"Estoque moderado","Estoque confortável")))),""))</f>
        <v/>
      </c>
      <c r="J2761" s="102" t="str">
        <f>IF(CADA_PROD!C2761="","",SUMIFS(MOVI_ENTR!M:M,MOVI_ENTR!D:D,D2761))</f>
        <v/>
      </c>
      <c r="K2761" s="103" t="str">
        <f>IF(CADA_PROD!C2761="","",IFERROR($J2761/SUM($J$6:$J$1006),""))</f>
        <v/>
      </c>
      <c r="L2761" s="103" t="str">
        <f>IF(CADA_PROD!C2761="","",IFERROR(H2761/SUM($H$6:$H$1006)+P2761,""))</f>
        <v/>
      </c>
      <c r="M2761" s="102" t="str">
        <f>IF(CADA_PROD!$C2761="","",IFERROR(SUMIFS(MOVI_ENTR!M:M,MOVI_ENTR!D:D,D2761)/SUMIFS(MOVI_ENTR!I:I,MOVI_ENTR!D:D,D2761),0))</f>
        <v/>
      </c>
      <c r="N2761" s="104" t="str">
        <f>IF(CADA_PROD!C2761="","",G2761/E2761)</f>
        <v/>
      </c>
    </row>
    <row r="2762" spans="3:14">
      <c r="C2762" s="99" t="str">
        <f>IF(CADA_PROD!C2762="","",CADA_PROD!C2762)</f>
        <v/>
      </c>
      <c r="D2762" s="100" t="str">
        <f>IF(CADA_PROD!D2762="","",CADA_PROD!D2762)</f>
        <v/>
      </c>
      <c r="E2762" s="101" t="str">
        <f>IF(CADA_PROD!E2762="","",CADA_PROD!E2762)</f>
        <v/>
      </c>
      <c r="F2762" s="101" t="str">
        <f>IF(CADA_PROD!D2762="","",SUMIFS(MOVI_ENTR!I:I,MOVI_ENTR!D:D,D2762))</f>
        <v/>
      </c>
      <c r="G2762" s="101" t="str">
        <f>IF(CADA_PROD!C2762="","",SUMIFS(MOVI_SAID!H:H,MOVI_SAID!D:D,D2762))</f>
        <v/>
      </c>
      <c r="H2762" s="101" t="str">
        <f t="shared" si="61"/>
        <v/>
      </c>
      <c r="I2762" s="100" t="str">
        <f>IF(CADA_PROD!C2762="","",IFERROR(IF(H2762&lt;=0,"Sem estoque",IF(H2762/E2762&lt;0.25,"Quase sem estoque",IF(H2762/E2762&lt;1.2,"Estoque baixo",IF(H2762/E2762&lt;2,"Estoque moderado","Estoque confortável")))),""))</f>
        <v/>
      </c>
      <c r="J2762" s="102" t="str">
        <f>IF(CADA_PROD!C2762="","",SUMIFS(MOVI_ENTR!M:M,MOVI_ENTR!D:D,D2762))</f>
        <v/>
      </c>
      <c r="K2762" s="103" t="str">
        <f>IF(CADA_PROD!C2762="","",IFERROR($J2762/SUM($J$6:$J$1006),""))</f>
        <v/>
      </c>
      <c r="L2762" s="103" t="str">
        <f>IF(CADA_PROD!C2762="","",IFERROR(H2762/SUM($H$6:$H$1006)+P2762,""))</f>
        <v/>
      </c>
      <c r="M2762" s="102" t="str">
        <f>IF(CADA_PROD!$C2762="","",IFERROR(SUMIFS(MOVI_ENTR!M:M,MOVI_ENTR!D:D,D2762)/SUMIFS(MOVI_ENTR!I:I,MOVI_ENTR!D:D,D2762),0))</f>
        <v/>
      </c>
      <c r="N2762" s="104" t="str">
        <f>IF(CADA_PROD!C2762="","",G2762/E2762)</f>
        <v/>
      </c>
    </row>
    <row r="2763" spans="3:14">
      <c r="C2763" s="99" t="str">
        <f>IF(CADA_PROD!C2763="","",CADA_PROD!C2763)</f>
        <v/>
      </c>
      <c r="D2763" s="100" t="str">
        <f>IF(CADA_PROD!D2763="","",CADA_PROD!D2763)</f>
        <v/>
      </c>
      <c r="E2763" s="101" t="str">
        <f>IF(CADA_PROD!E2763="","",CADA_PROD!E2763)</f>
        <v/>
      </c>
      <c r="F2763" s="101" t="str">
        <f>IF(CADA_PROD!D2763="","",SUMIFS(MOVI_ENTR!I:I,MOVI_ENTR!D:D,D2763))</f>
        <v/>
      </c>
      <c r="G2763" s="101" t="str">
        <f>IF(CADA_PROD!C2763="","",SUMIFS(MOVI_SAID!H:H,MOVI_SAID!D:D,D2763))</f>
        <v/>
      </c>
      <c r="H2763" s="101" t="str">
        <f t="shared" si="61"/>
        <v/>
      </c>
      <c r="I2763" s="100" t="str">
        <f>IF(CADA_PROD!C2763="","",IFERROR(IF(H2763&lt;=0,"Sem estoque",IF(H2763/E2763&lt;0.25,"Quase sem estoque",IF(H2763/E2763&lt;1.2,"Estoque baixo",IF(H2763/E2763&lt;2,"Estoque moderado","Estoque confortável")))),""))</f>
        <v/>
      </c>
      <c r="J2763" s="102" t="str">
        <f>IF(CADA_PROD!C2763="","",SUMIFS(MOVI_ENTR!M:M,MOVI_ENTR!D:D,D2763))</f>
        <v/>
      </c>
      <c r="K2763" s="103" t="str">
        <f>IF(CADA_PROD!C2763="","",IFERROR($J2763/SUM($J$6:$J$1006),""))</f>
        <v/>
      </c>
      <c r="L2763" s="103" t="str">
        <f>IF(CADA_PROD!C2763="","",IFERROR(H2763/SUM($H$6:$H$1006)+P2763,""))</f>
        <v/>
      </c>
      <c r="M2763" s="102" t="str">
        <f>IF(CADA_PROD!$C2763="","",IFERROR(SUMIFS(MOVI_ENTR!M:M,MOVI_ENTR!D:D,D2763)/SUMIFS(MOVI_ENTR!I:I,MOVI_ENTR!D:D,D2763),0))</f>
        <v/>
      </c>
      <c r="N2763" s="104" t="str">
        <f>IF(CADA_PROD!C2763="","",G2763/E2763)</f>
        <v/>
      </c>
    </row>
    <row r="2764" spans="3:14">
      <c r="C2764" s="99" t="str">
        <f>IF(CADA_PROD!C2764="","",CADA_PROD!C2764)</f>
        <v/>
      </c>
      <c r="D2764" s="100" t="str">
        <f>IF(CADA_PROD!D2764="","",CADA_PROD!D2764)</f>
        <v/>
      </c>
      <c r="E2764" s="101" t="str">
        <f>IF(CADA_PROD!E2764="","",CADA_PROD!E2764)</f>
        <v/>
      </c>
      <c r="F2764" s="101" t="str">
        <f>IF(CADA_PROD!D2764="","",SUMIFS(MOVI_ENTR!I:I,MOVI_ENTR!D:D,D2764))</f>
        <v/>
      </c>
      <c r="G2764" s="101" t="str">
        <f>IF(CADA_PROD!C2764="","",SUMIFS(MOVI_SAID!H:H,MOVI_SAID!D:D,D2764))</f>
        <v/>
      </c>
      <c r="H2764" s="101" t="str">
        <f t="shared" si="61"/>
        <v/>
      </c>
      <c r="I2764" s="100" t="str">
        <f>IF(CADA_PROD!C2764="","",IFERROR(IF(H2764&lt;=0,"Sem estoque",IF(H2764/E2764&lt;0.25,"Quase sem estoque",IF(H2764/E2764&lt;1.2,"Estoque baixo",IF(H2764/E2764&lt;2,"Estoque moderado","Estoque confortável")))),""))</f>
        <v/>
      </c>
      <c r="J2764" s="102" t="str">
        <f>IF(CADA_PROD!C2764="","",SUMIFS(MOVI_ENTR!M:M,MOVI_ENTR!D:D,D2764))</f>
        <v/>
      </c>
      <c r="K2764" s="103" t="str">
        <f>IF(CADA_PROD!C2764="","",IFERROR($J2764/SUM($J$6:$J$1006),""))</f>
        <v/>
      </c>
      <c r="L2764" s="103" t="str">
        <f>IF(CADA_PROD!C2764="","",IFERROR(H2764/SUM($H$6:$H$1006)+P2764,""))</f>
        <v/>
      </c>
      <c r="M2764" s="102" t="str">
        <f>IF(CADA_PROD!$C2764="","",IFERROR(SUMIFS(MOVI_ENTR!M:M,MOVI_ENTR!D:D,D2764)/SUMIFS(MOVI_ENTR!I:I,MOVI_ENTR!D:D,D2764),0))</f>
        <v/>
      </c>
      <c r="N2764" s="104" t="str">
        <f>IF(CADA_PROD!C2764="","",G2764/E2764)</f>
        <v/>
      </c>
    </row>
    <row r="2765" spans="3:14">
      <c r="C2765" s="99" t="str">
        <f>IF(CADA_PROD!C2765="","",CADA_PROD!C2765)</f>
        <v/>
      </c>
      <c r="D2765" s="100" t="str">
        <f>IF(CADA_PROD!D2765="","",CADA_PROD!D2765)</f>
        <v/>
      </c>
      <c r="E2765" s="101" t="str">
        <f>IF(CADA_PROD!E2765="","",CADA_PROD!E2765)</f>
        <v/>
      </c>
      <c r="F2765" s="101" t="str">
        <f>IF(CADA_PROD!D2765="","",SUMIFS(MOVI_ENTR!I:I,MOVI_ENTR!D:D,D2765))</f>
        <v/>
      </c>
      <c r="G2765" s="101" t="str">
        <f>IF(CADA_PROD!C2765="","",SUMIFS(MOVI_SAID!H:H,MOVI_SAID!D:D,D2765))</f>
        <v/>
      </c>
      <c r="H2765" s="101" t="str">
        <f t="shared" si="61"/>
        <v/>
      </c>
      <c r="I2765" s="100" t="str">
        <f>IF(CADA_PROD!C2765="","",IFERROR(IF(H2765&lt;=0,"Sem estoque",IF(H2765/E2765&lt;0.25,"Quase sem estoque",IF(H2765/E2765&lt;1.2,"Estoque baixo",IF(H2765/E2765&lt;2,"Estoque moderado","Estoque confortável")))),""))</f>
        <v/>
      </c>
      <c r="J2765" s="102" t="str">
        <f>IF(CADA_PROD!C2765="","",SUMIFS(MOVI_ENTR!M:M,MOVI_ENTR!D:D,D2765))</f>
        <v/>
      </c>
      <c r="K2765" s="103" t="str">
        <f>IF(CADA_PROD!C2765="","",IFERROR($J2765/SUM($J$6:$J$1006),""))</f>
        <v/>
      </c>
      <c r="L2765" s="103" t="str">
        <f>IF(CADA_PROD!C2765="","",IFERROR(H2765/SUM($H$6:$H$1006)+P2765,""))</f>
        <v/>
      </c>
      <c r="M2765" s="102" t="str">
        <f>IF(CADA_PROD!$C2765="","",IFERROR(SUMIFS(MOVI_ENTR!M:M,MOVI_ENTR!D:D,D2765)/SUMIFS(MOVI_ENTR!I:I,MOVI_ENTR!D:D,D2765),0))</f>
        <v/>
      </c>
      <c r="N2765" s="104" t="str">
        <f>IF(CADA_PROD!C2765="","",G2765/E2765)</f>
        <v/>
      </c>
    </row>
    <row r="2766" spans="3:14">
      <c r="C2766" s="99" t="str">
        <f>IF(CADA_PROD!C2766="","",CADA_PROD!C2766)</f>
        <v/>
      </c>
      <c r="D2766" s="100" t="str">
        <f>IF(CADA_PROD!D2766="","",CADA_PROD!D2766)</f>
        <v/>
      </c>
      <c r="E2766" s="101" t="str">
        <f>IF(CADA_PROD!E2766="","",CADA_PROD!E2766)</f>
        <v/>
      </c>
      <c r="F2766" s="101" t="str">
        <f>IF(CADA_PROD!D2766="","",SUMIFS(MOVI_ENTR!I:I,MOVI_ENTR!D:D,D2766))</f>
        <v/>
      </c>
      <c r="G2766" s="101" t="str">
        <f>IF(CADA_PROD!C2766="","",SUMIFS(MOVI_SAID!H:H,MOVI_SAID!D:D,D2766))</f>
        <v/>
      </c>
      <c r="H2766" s="101" t="str">
        <f t="shared" si="61"/>
        <v/>
      </c>
      <c r="I2766" s="100" t="str">
        <f>IF(CADA_PROD!C2766="","",IFERROR(IF(H2766&lt;=0,"Sem estoque",IF(H2766/E2766&lt;0.25,"Quase sem estoque",IF(H2766/E2766&lt;1.2,"Estoque baixo",IF(H2766/E2766&lt;2,"Estoque moderado","Estoque confortável")))),""))</f>
        <v/>
      </c>
      <c r="J2766" s="102" t="str">
        <f>IF(CADA_PROD!C2766="","",SUMIFS(MOVI_ENTR!M:M,MOVI_ENTR!D:D,D2766))</f>
        <v/>
      </c>
      <c r="K2766" s="103" t="str">
        <f>IF(CADA_PROD!C2766="","",IFERROR($J2766/SUM($J$6:$J$1006),""))</f>
        <v/>
      </c>
      <c r="L2766" s="103" t="str">
        <f>IF(CADA_PROD!C2766="","",IFERROR(H2766/SUM($H$6:$H$1006)+P2766,""))</f>
        <v/>
      </c>
      <c r="M2766" s="102" t="str">
        <f>IF(CADA_PROD!$C2766="","",IFERROR(SUMIFS(MOVI_ENTR!M:M,MOVI_ENTR!D:D,D2766)/SUMIFS(MOVI_ENTR!I:I,MOVI_ENTR!D:D,D2766),0))</f>
        <v/>
      </c>
      <c r="N2766" s="104" t="str">
        <f>IF(CADA_PROD!C2766="","",G2766/E2766)</f>
        <v/>
      </c>
    </row>
    <row r="2767" spans="3:14">
      <c r="C2767" s="99" t="str">
        <f>IF(CADA_PROD!C2767="","",CADA_PROD!C2767)</f>
        <v/>
      </c>
      <c r="D2767" s="100" t="str">
        <f>IF(CADA_PROD!D2767="","",CADA_PROD!D2767)</f>
        <v/>
      </c>
      <c r="E2767" s="101" t="str">
        <f>IF(CADA_PROD!E2767="","",CADA_PROD!E2767)</f>
        <v/>
      </c>
      <c r="F2767" s="101" t="str">
        <f>IF(CADA_PROD!D2767="","",SUMIFS(MOVI_ENTR!I:I,MOVI_ENTR!D:D,D2767))</f>
        <v/>
      </c>
      <c r="G2767" s="101" t="str">
        <f>IF(CADA_PROD!C2767="","",SUMIFS(MOVI_SAID!H:H,MOVI_SAID!D:D,D2767))</f>
        <v/>
      </c>
      <c r="H2767" s="101" t="str">
        <f t="shared" si="61"/>
        <v/>
      </c>
      <c r="I2767" s="100" t="str">
        <f>IF(CADA_PROD!C2767="","",IFERROR(IF(H2767&lt;=0,"Sem estoque",IF(H2767/E2767&lt;0.25,"Quase sem estoque",IF(H2767/E2767&lt;1.2,"Estoque baixo",IF(H2767/E2767&lt;2,"Estoque moderado","Estoque confortável")))),""))</f>
        <v/>
      </c>
      <c r="J2767" s="102" t="str">
        <f>IF(CADA_PROD!C2767="","",SUMIFS(MOVI_ENTR!M:M,MOVI_ENTR!D:D,D2767))</f>
        <v/>
      </c>
      <c r="K2767" s="103" t="str">
        <f>IF(CADA_PROD!C2767="","",IFERROR($J2767/SUM($J$6:$J$1006),""))</f>
        <v/>
      </c>
      <c r="L2767" s="103" t="str">
        <f>IF(CADA_PROD!C2767="","",IFERROR(H2767/SUM($H$6:$H$1006)+P2767,""))</f>
        <v/>
      </c>
      <c r="M2767" s="102" t="str">
        <f>IF(CADA_PROD!$C2767="","",IFERROR(SUMIFS(MOVI_ENTR!M:M,MOVI_ENTR!D:D,D2767)/SUMIFS(MOVI_ENTR!I:I,MOVI_ENTR!D:D,D2767),0))</f>
        <v/>
      </c>
      <c r="N2767" s="104" t="str">
        <f>IF(CADA_PROD!C2767="","",G2767/E2767)</f>
        <v/>
      </c>
    </row>
    <row r="2768" spans="3:14">
      <c r="C2768" s="99" t="str">
        <f>IF(CADA_PROD!C2768="","",CADA_PROD!C2768)</f>
        <v/>
      </c>
      <c r="D2768" s="100" t="str">
        <f>IF(CADA_PROD!D2768="","",CADA_PROD!D2768)</f>
        <v/>
      </c>
      <c r="E2768" s="101" t="str">
        <f>IF(CADA_PROD!E2768="","",CADA_PROD!E2768)</f>
        <v/>
      </c>
      <c r="F2768" s="101" t="str">
        <f>IF(CADA_PROD!D2768="","",SUMIFS(MOVI_ENTR!I:I,MOVI_ENTR!D:D,D2768))</f>
        <v/>
      </c>
      <c r="G2768" s="101" t="str">
        <f>IF(CADA_PROD!C2768="","",SUMIFS(MOVI_SAID!H:H,MOVI_SAID!D:D,D2768))</f>
        <v/>
      </c>
      <c r="H2768" s="101" t="str">
        <f t="shared" si="61"/>
        <v/>
      </c>
      <c r="I2768" s="100" t="str">
        <f>IF(CADA_PROD!C2768="","",IFERROR(IF(H2768&lt;=0,"Sem estoque",IF(H2768/E2768&lt;0.25,"Quase sem estoque",IF(H2768/E2768&lt;1.2,"Estoque baixo",IF(H2768/E2768&lt;2,"Estoque moderado","Estoque confortável")))),""))</f>
        <v/>
      </c>
      <c r="J2768" s="102" t="str">
        <f>IF(CADA_PROD!C2768="","",SUMIFS(MOVI_ENTR!M:M,MOVI_ENTR!D:D,D2768))</f>
        <v/>
      </c>
      <c r="K2768" s="103" t="str">
        <f>IF(CADA_PROD!C2768="","",IFERROR($J2768/SUM($J$6:$J$1006),""))</f>
        <v/>
      </c>
      <c r="L2768" s="103" t="str">
        <f>IF(CADA_PROD!C2768="","",IFERROR(H2768/SUM($H$6:$H$1006)+P2768,""))</f>
        <v/>
      </c>
      <c r="M2768" s="102" t="str">
        <f>IF(CADA_PROD!$C2768="","",IFERROR(SUMIFS(MOVI_ENTR!M:M,MOVI_ENTR!D:D,D2768)/SUMIFS(MOVI_ENTR!I:I,MOVI_ENTR!D:D,D2768),0))</f>
        <v/>
      </c>
      <c r="N2768" s="104" t="str">
        <f>IF(CADA_PROD!C2768="","",G2768/E2768)</f>
        <v/>
      </c>
    </row>
    <row r="2769" spans="3:14">
      <c r="C2769" s="99" t="str">
        <f>IF(CADA_PROD!C2769="","",CADA_PROD!C2769)</f>
        <v/>
      </c>
      <c r="D2769" s="100" t="str">
        <f>IF(CADA_PROD!D2769="","",CADA_PROD!D2769)</f>
        <v/>
      </c>
      <c r="E2769" s="101" t="str">
        <f>IF(CADA_PROD!E2769="","",CADA_PROD!E2769)</f>
        <v/>
      </c>
      <c r="F2769" s="101" t="str">
        <f>IF(CADA_PROD!D2769="","",SUMIFS(MOVI_ENTR!I:I,MOVI_ENTR!D:D,D2769))</f>
        <v/>
      </c>
      <c r="G2769" s="101" t="str">
        <f>IF(CADA_PROD!C2769="","",SUMIFS(MOVI_SAID!H:H,MOVI_SAID!D:D,D2769))</f>
        <v/>
      </c>
      <c r="H2769" s="101" t="str">
        <f t="shared" si="61"/>
        <v/>
      </c>
      <c r="I2769" s="100" t="str">
        <f>IF(CADA_PROD!C2769="","",IFERROR(IF(H2769&lt;=0,"Sem estoque",IF(H2769/E2769&lt;0.25,"Quase sem estoque",IF(H2769/E2769&lt;1.2,"Estoque baixo",IF(H2769/E2769&lt;2,"Estoque moderado","Estoque confortável")))),""))</f>
        <v/>
      </c>
      <c r="J2769" s="102" t="str">
        <f>IF(CADA_PROD!C2769="","",SUMIFS(MOVI_ENTR!M:M,MOVI_ENTR!D:D,D2769))</f>
        <v/>
      </c>
      <c r="K2769" s="103" t="str">
        <f>IF(CADA_PROD!C2769="","",IFERROR($J2769/SUM($J$6:$J$1006),""))</f>
        <v/>
      </c>
      <c r="L2769" s="103" t="str">
        <f>IF(CADA_PROD!C2769="","",IFERROR(H2769/SUM($H$6:$H$1006)+P2769,""))</f>
        <v/>
      </c>
      <c r="M2769" s="102" t="str">
        <f>IF(CADA_PROD!$C2769="","",IFERROR(SUMIFS(MOVI_ENTR!M:M,MOVI_ENTR!D:D,D2769)/SUMIFS(MOVI_ENTR!I:I,MOVI_ENTR!D:D,D2769),0))</f>
        <v/>
      </c>
      <c r="N2769" s="104" t="str">
        <f>IF(CADA_PROD!C2769="","",G2769/E2769)</f>
        <v/>
      </c>
    </row>
    <row r="2770" spans="3:14">
      <c r="C2770" s="99" t="str">
        <f>IF(CADA_PROD!C2770="","",CADA_PROD!C2770)</f>
        <v/>
      </c>
      <c r="D2770" s="100" t="str">
        <f>IF(CADA_PROD!D2770="","",CADA_PROD!D2770)</f>
        <v/>
      </c>
      <c r="E2770" s="101" t="str">
        <f>IF(CADA_PROD!E2770="","",CADA_PROD!E2770)</f>
        <v/>
      </c>
      <c r="F2770" s="101" t="str">
        <f>IF(CADA_PROD!D2770="","",SUMIFS(MOVI_ENTR!I:I,MOVI_ENTR!D:D,D2770))</f>
        <v/>
      </c>
      <c r="G2770" s="101" t="str">
        <f>IF(CADA_PROD!C2770="","",SUMIFS(MOVI_SAID!H:H,MOVI_SAID!D:D,D2770))</f>
        <v/>
      </c>
      <c r="H2770" s="101" t="str">
        <f t="shared" si="61"/>
        <v/>
      </c>
      <c r="I2770" s="100" t="str">
        <f>IF(CADA_PROD!C2770="","",IFERROR(IF(H2770&lt;=0,"Sem estoque",IF(H2770/E2770&lt;0.25,"Quase sem estoque",IF(H2770/E2770&lt;1.2,"Estoque baixo",IF(H2770/E2770&lt;2,"Estoque moderado","Estoque confortável")))),""))</f>
        <v/>
      </c>
      <c r="J2770" s="102" t="str">
        <f>IF(CADA_PROD!C2770="","",SUMIFS(MOVI_ENTR!M:M,MOVI_ENTR!D:D,D2770))</f>
        <v/>
      </c>
      <c r="K2770" s="103" t="str">
        <f>IF(CADA_PROD!C2770="","",IFERROR($J2770/SUM($J$6:$J$1006),""))</f>
        <v/>
      </c>
      <c r="L2770" s="103" t="str">
        <f>IF(CADA_PROD!C2770="","",IFERROR(H2770/SUM($H$6:$H$1006)+P2770,""))</f>
        <v/>
      </c>
      <c r="M2770" s="102" t="str">
        <f>IF(CADA_PROD!$C2770="","",IFERROR(SUMIFS(MOVI_ENTR!M:M,MOVI_ENTR!D:D,D2770)/SUMIFS(MOVI_ENTR!I:I,MOVI_ENTR!D:D,D2770),0))</f>
        <v/>
      </c>
      <c r="N2770" s="104" t="str">
        <f>IF(CADA_PROD!C2770="","",G2770/E2770)</f>
        <v/>
      </c>
    </row>
    <row r="2771" spans="3:14">
      <c r="C2771" s="99" t="str">
        <f>IF(CADA_PROD!C2771="","",CADA_PROD!C2771)</f>
        <v/>
      </c>
      <c r="D2771" s="100" t="str">
        <f>IF(CADA_PROD!D2771="","",CADA_PROD!D2771)</f>
        <v/>
      </c>
      <c r="E2771" s="101" t="str">
        <f>IF(CADA_PROD!E2771="","",CADA_PROD!E2771)</f>
        <v/>
      </c>
      <c r="F2771" s="101" t="str">
        <f>IF(CADA_PROD!D2771="","",SUMIFS(MOVI_ENTR!I:I,MOVI_ENTR!D:D,D2771))</f>
        <v/>
      </c>
      <c r="G2771" s="101" t="str">
        <f>IF(CADA_PROD!C2771="","",SUMIFS(MOVI_SAID!H:H,MOVI_SAID!D:D,D2771))</f>
        <v/>
      </c>
      <c r="H2771" s="101" t="str">
        <f t="shared" si="61"/>
        <v/>
      </c>
      <c r="I2771" s="100" t="str">
        <f>IF(CADA_PROD!C2771="","",IFERROR(IF(H2771&lt;=0,"Sem estoque",IF(H2771/E2771&lt;0.25,"Quase sem estoque",IF(H2771/E2771&lt;1.2,"Estoque baixo",IF(H2771/E2771&lt;2,"Estoque moderado","Estoque confortável")))),""))</f>
        <v/>
      </c>
      <c r="J2771" s="102" t="str">
        <f>IF(CADA_PROD!C2771="","",SUMIFS(MOVI_ENTR!M:M,MOVI_ENTR!D:D,D2771))</f>
        <v/>
      </c>
      <c r="K2771" s="103" t="str">
        <f>IF(CADA_PROD!C2771="","",IFERROR($J2771/SUM($J$6:$J$1006),""))</f>
        <v/>
      </c>
      <c r="L2771" s="103" t="str">
        <f>IF(CADA_PROD!C2771="","",IFERROR(H2771/SUM($H$6:$H$1006)+P2771,""))</f>
        <v/>
      </c>
      <c r="M2771" s="102" t="str">
        <f>IF(CADA_PROD!$C2771="","",IFERROR(SUMIFS(MOVI_ENTR!M:M,MOVI_ENTR!D:D,D2771)/SUMIFS(MOVI_ENTR!I:I,MOVI_ENTR!D:D,D2771),0))</f>
        <v/>
      </c>
      <c r="N2771" s="104" t="str">
        <f>IF(CADA_PROD!C2771="","",G2771/E2771)</f>
        <v/>
      </c>
    </row>
    <row r="2772" spans="3:14">
      <c r="C2772" s="99" t="str">
        <f>IF(CADA_PROD!C2772="","",CADA_PROD!C2772)</f>
        <v/>
      </c>
      <c r="D2772" s="100" t="str">
        <f>IF(CADA_PROD!D2772="","",CADA_PROD!D2772)</f>
        <v/>
      </c>
      <c r="E2772" s="101" t="str">
        <f>IF(CADA_PROD!E2772="","",CADA_PROD!E2772)</f>
        <v/>
      </c>
      <c r="F2772" s="101" t="str">
        <f>IF(CADA_PROD!D2772="","",SUMIFS(MOVI_ENTR!I:I,MOVI_ENTR!D:D,D2772))</f>
        <v/>
      </c>
      <c r="G2772" s="101" t="str">
        <f>IF(CADA_PROD!C2772="","",SUMIFS(MOVI_SAID!H:H,MOVI_SAID!D:D,D2772))</f>
        <v/>
      </c>
      <c r="H2772" s="101" t="str">
        <f t="shared" si="61"/>
        <v/>
      </c>
      <c r="I2772" s="100" t="str">
        <f>IF(CADA_PROD!C2772="","",IFERROR(IF(H2772&lt;=0,"Sem estoque",IF(H2772/E2772&lt;0.25,"Quase sem estoque",IF(H2772/E2772&lt;1.2,"Estoque baixo",IF(H2772/E2772&lt;2,"Estoque moderado","Estoque confortável")))),""))</f>
        <v/>
      </c>
      <c r="J2772" s="102" t="str">
        <f>IF(CADA_PROD!C2772="","",SUMIFS(MOVI_ENTR!M:M,MOVI_ENTR!D:D,D2772))</f>
        <v/>
      </c>
      <c r="K2772" s="103" t="str">
        <f>IF(CADA_PROD!C2772="","",IFERROR($J2772/SUM($J$6:$J$1006),""))</f>
        <v/>
      </c>
      <c r="L2772" s="103" t="str">
        <f>IF(CADA_PROD!C2772="","",IFERROR(H2772/SUM($H$6:$H$1006)+P2772,""))</f>
        <v/>
      </c>
      <c r="M2772" s="102" t="str">
        <f>IF(CADA_PROD!$C2772="","",IFERROR(SUMIFS(MOVI_ENTR!M:M,MOVI_ENTR!D:D,D2772)/SUMIFS(MOVI_ENTR!I:I,MOVI_ENTR!D:D,D2772),0))</f>
        <v/>
      </c>
      <c r="N2772" s="104" t="str">
        <f>IF(CADA_PROD!C2772="","",G2772/E2772)</f>
        <v/>
      </c>
    </row>
    <row r="2773" spans="3:14">
      <c r="C2773" s="99" t="str">
        <f>IF(CADA_PROD!C2773="","",CADA_PROD!C2773)</f>
        <v/>
      </c>
      <c r="D2773" s="100" t="str">
        <f>IF(CADA_PROD!D2773="","",CADA_PROD!D2773)</f>
        <v/>
      </c>
      <c r="E2773" s="101" t="str">
        <f>IF(CADA_PROD!E2773="","",CADA_PROD!E2773)</f>
        <v/>
      </c>
      <c r="F2773" s="101" t="str">
        <f>IF(CADA_PROD!D2773="","",SUMIFS(MOVI_ENTR!I:I,MOVI_ENTR!D:D,D2773))</f>
        <v/>
      </c>
      <c r="G2773" s="101" t="str">
        <f>IF(CADA_PROD!C2773="","",SUMIFS(MOVI_SAID!H:H,MOVI_SAID!D:D,D2773))</f>
        <v/>
      </c>
      <c r="H2773" s="101" t="str">
        <f t="shared" si="61"/>
        <v/>
      </c>
      <c r="I2773" s="100" t="str">
        <f>IF(CADA_PROD!C2773="","",IFERROR(IF(H2773&lt;=0,"Sem estoque",IF(H2773/E2773&lt;0.25,"Quase sem estoque",IF(H2773/E2773&lt;1.2,"Estoque baixo",IF(H2773/E2773&lt;2,"Estoque moderado","Estoque confortável")))),""))</f>
        <v/>
      </c>
      <c r="J2773" s="102" t="str">
        <f>IF(CADA_PROD!C2773="","",SUMIFS(MOVI_ENTR!M:M,MOVI_ENTR!D:D,D2773))</f>
        <v/>
      </c>
      <c r="K2773" s="103" t="str">
        <f>IF(CADA_PROD!C2773="","",IFERROR($J2773/SUM($J$6:$J$1006),""))</f>
        <v/>
      </c>
      <c r="L2773" s="103" t="str">
        <f>IF(CADA_PROD!C2773="","",IFERROR(H2773/SUM($H$6:$H$1006)+P2773,""))</f>
        <v/>
      </c>
      <c r="M2773" s="102" t="str">
        <f>IF(CADA_PROD!$C2773="","",IFERROR(SUMIFS(MOVI_ENTR!M:M,MOVI_ENTR!D:D,D2773)/SUMIFS(MOVI_ENTR!I:I,MOVI_ENTR!D:D,D2773),0))</f>
        <v/>
      </c>
      <c r="N2773" s="104" t="str">
        <f>IF(CADA_PROD!C2773="","",G2773/E2773)</f>
        <v/>
      </c>
    </row>
    <row r="2774" spans="3:14">
      <c r="C2774" s="99" t="str">
        <f>IF(CADA_PROD!C2774="","",CADA_PROD!C2774)</f>
        <v/>
      </c>
      <c r="D2774" s="100" t="str">
        <f>IF(CADA_PROD!D2774="","",CADA_PROD!D2774)</f>
        <v/>
      </c>
      <c r="E2774" s="101" t="str">
        <f>IF(CADA_PROD!E2774="","",CADA_PROD!E2774)</f>
        <v/>
      </c>
      <c r="F2774" s="101" t="str">
        <f>IF(CADA_PROD!D2774="","",SUMIFS(MOVI_ENTR!I:I,MOVI_ENTR!D:D,D2774))</f>
        <v/>
      </c>
      <c r="G2774" s="101" t="str">
        <f>IF(CADA_PROD!C2774="","",SUMIFS(MOVI_SAID!H:H,MOVI_SAID!D:D,D2774))</f>
        <v/>
      </c>
      <c r="H2774" s="101" t="str">
        <f t="shared" si="61"/>
        <v/>
      </c>
      <c r="I2774" s="100" t="str">
        <f>IF(CADA_PROD!C2774="","",IFERROR(IF(H2774&lt;=0,"Sem estoque",IF(H2774/E2774&lt;0.25,"Quase sem estoque",IF(H2774/E2774&lt;1.2,"Estoque baixo",IF(H2774/E2774&lt;2,"Estoque moderado","Estoque confortável")))),""))</f>
        <v/>
      </c>
      <c r="J2774" s="102" t="str">
        <f>IF(CADA_PROD!C2774="","",SUMIFS(MOVI_ENTR!M:M,MOVI_ENTR!D:D,D2774))</f>
        <v/>
      </c>
      <c r="K2774" s="103" t="str">
        <f>IF(CADA_PROD!C2774="","",IFERROR($J2774/SUM($J$6:$J$1006),""))</f>
        <v/>
      </c>
      <c r="L2774" s="103" t="str">
        <f>IF(CADA_PROD!C2774="","",IFERROR(H2774/SUM($H$6:$H$1006)+P2774,""))</f>
        <v/>
      </c>
      <c r="M2774" s="102" t="str">
        <f>IF(CADA_PROD!$C2774="","",IFERROR(SUMIFS(MOVI_ENTR!M:M,MOVI_ENTR!D:D,D2774)/SUMIFS(MOVI_ENTR!I:I,MOVI_ENTR!D:D,D2774),0))</f>
        <v/>
      </c>
      <c r="N2774" s="104" t="str">
        <f>IF(CADA_PROD!C2774="","",G2774/E2774)</f>
        <v/>
      </c>
    </row>
    <row r="2775" spans="3:14">
      <c r="C2775" s="99" t="str">
        <f>IF(CADA_PROD!C2775="","",CADA_PROD!C2775)</f>
        <v/>
      </c>
      <c r="D2775" s="100" t="str">
        <f>IF(CADA_PROD!D2775="","",CADA_PROD!D2775)</f>
        <v/>
      </c>
      <c r="E2775" s="101" t="str">
        <f>IF(CADA_PROD!E2775="","",CADA_PROD!E2775)</f>
        <v/>
      </c>
      <c r="F2775" s="101" t="str">
        <f>IF(CADA_PROD!D2775="","",SUMIFS(MOVI_ENTR!I:I,MOVI_ENTR!D:D,D2775))</f>
        <v/>
      </c>
      <c r="G2775" s="101" t="str">
        <f>IF(CADA_PROD!C2775="","",SUMIFS(MOVI_SAID!H:H,MOVI_SAID!D:D,D2775))</f>
        <v/>
      </c>
      <c r="H2775" s="101" t="str">
        <f t="shared" si="61"/>
        <v/>
      </c>
      <c r="I2775" s="100" t="str">
        <f>IF(CADA_PROD!C2775="","",IFERROR(IF(H2775&lt;=0,"Sem estoque",IF(H2775/E2775&lt;0.25,"Quase sem estoque",IF(H2775/E2775&lt;1.2,"Estoque baixo",IF(H2775/E2775&lt;2,"Estoque moderado","Estoque confortável")))),""))</f>
        <v/>
      </c>
      <c r="J2775" s="102" t="str">
        <f>IF(CADA_PROD!C2775="","",SUMIFS(MOVI_ENTR!M:M,MOVI_ENTR!D:D,D2775))</f>
        <v/>
      </c>
      <c r="K2775" s="103" t="str">
        <f>IF(CADA_PROD!C2775="","",IFERROR($J2775/SUM($J$6:$J$1006),""))</f>
        <v/>
      </c>
      <c r="L2775" s="103" t="str">
        <f>IF(CADA_PROD!C2775="","",IFERROR(H2775/SUM($H$6:$H$1006)+P2775,""))</f>
        <v/>
      </c>
      <c r="M2775" s="102" t="str">
        <f>IF(CADA_PROD!$C2775="","",IFERROR(SUMIFS(MOVI_ENTR!M:M,MOVI_ENTR!D:D,D2775)/SUMIFS(MOVI_ENTR!I:I,MOVI_ENTR!D:D,D2775),0))</f>
        <v/>
      </c>
      <c r="N2775" s="104" t="str">
        <f>IF(CADA_PROD!C2775="","",G2775/E2775)</f>
        <v/>
      </c>
    </row>
    <row r="2776" spans="3:14">
      <c r="C2776" s="99" t="str">
        <f>IF(CADA_PROD!C2776="","",CADA_PROD!C2776)</f>
        <v/>
      </c>
      <c r="D2776" s="100" t="str">
        <f>IF(CADA_PROD!D2776="","",CADA_PROD!D2776)</f>
        <v/>
      </c>
      <c r="E2776" s="101" t="str">
        <f>IF(CADA_PROD!E2776="","",CADA_PROD!E2776)</f>
        <v/>
      </c>
      <c r="F2776" s="101" t="str">
        <f>IF(CADA_PROD!D2776="","",SUMIFS(MOVI_ENTR!I:I,MOVI_ENTR!D:D,D2776))</f>
        <v/>
      </c>
      <c r="G2776" s="101" t="str">
        <f>IF(CADA_PROD!C2776="","",SUMIFS(MOVI_SAID!H:H,MOVI_SAID!D:D,D2776))</f>
        <v/>
      </c>
      <c r="H2776" s="101" t="str">
        <f t="shared" si="61"/>
        <v/>
      </c>
      <c r="I2776" s="100" t="str">
        <f>IF(CADA_PROD!C2776="","",IFERROR(IF(H2776&lt;=0,"Sem estoque",IF(H2776/E2776&lt;0.25,"Quase sem estoque",IF(H2776/E2776&lt;1.2,"Estoque baixo",IF(H2776/E2776&lt;2,"Estoque moderado","Estoque confortável")))),""))</f>
        <v/>
      </c>
      <c r="J2776" s="102" t="str">
        <f>IF(CADA_PROD!C2776="","",SUMIFS(MOVI_ENTR!M:M,MOVI_ENTR!D:D,D2776))</f>
        <v/>
      </c>
      <c r="K2776" s="103" t="str">
        <f>IF(CADA_PROD!C2776="","",IFERROR($J2776/SUM($J$6:$J$1006),""))</f>
        <v/>
      </c>
      <c r="L2776" s="103" t="str">
        <f>IF(CADA_PROD!C2776="","",IFERROR(H2776/SUM($H$6:$H$1006)+P2776,""))</f>
        <v/>
      </c>
      <c r="M2776" s="102" t="str">
        <f>IF(CADA_PROD!$C2776="","",IFERROR(SUMIFS(MOVI_ENTR!M:M,MOVI_ENTR!D:D,D2776)/SUMIFS(MOVI_ENTR!I:I,MOVI_ENTR!D:D,D2776),0))</f>
        <v/>
      </c>
      <c r="N2776" s="104" t="str">
        <f>IF(CADA_PROD!C2776="","",G2776/E2776)</f>
        <v/>
      </c>
    </row>
    <row r="2777" spans="3:14">
      <c r="C2777" s="99" t="str">
        <f>IF(CADA_PROD!C2777="","",CADA_PROD!C2777)</f>
        <v/>
      </c>
      <c r="D2777" s="100" t="str">
        <f>IF(CADA_PROD!D2777="","",CADA_PROD!D2777)</f>
        <v/>
      </c>
      <c r="E2777" s="101" t="str">
        <f>IF(CADA_PROD!E2777="","",CADA_PROD!E2777)</f>
        <v/>
      </c>
      <c r="F2777" s="101" t="str">
        <f>IF(CADA_PROD!D2777="","",SUMIFS(MOVI_ENTR!I:I,MOVI_ENTR!D:D,D2777))</f>
        <v/>
      </c>
      <c r="G2777" s="101" t="str">
        <f>IF(CADA_PROD!C2777="","",SUMIFS(MOVI_SAID!H:H,MOVI_SAID!D:D,D2777))</f>
        <v/>
      </c>
      <c r="H2777" s="101" t="str">
        <f t="shared" si="61"/>
        <v/>
      </c>
      <c r="I2777" s="100" t="str">
        <f>IF(CADA_PROD!C2777="","",IFERROR(IF(H2777&lt;=0,"Sem estoque",IF(H2777/E2777&lt;0.25,"Quase sem estoque",IF(H2777/E2777&lt;1.2,"Estoque baixo",IF(H2777/E2777&lt;2,"Estoque moderado","Estoque confortável")))),""))</f>
        <v/>
      </c>
      <c r="J2777" s="102" t="str">
        <f>IF(CADA_PROD!C2777="","",SUMIFS(MOVI_ENTR!M:M,MOVI_ENTR!D:D,D2777))</f>
        <v/>
      </c>
      <c r="K2777" s="103" t="str">
        <f>IF(CADA_PROD!C2777="","",IFERROR($J2777/SUM($J$6:$J$1006),""))</f>
        <v/>
      </c>
      <c r="L2777" s="103" t="str">
        <f>IF(CADA_PROD!C2777="","",IFERROR(H2777/SUM($H$6:$H$1006)+P2777,""))</f>
        <v/>
      </c>
      <c r="M2777" s="102" t="str">
        <f>IF(CADA_PROD!$C2777="","",IFERROR(SUMIFS(MOVI_ENTR!M:M,MOVI_ENTR!D:D,D2777)/SUMIFS(MOVI_ENTR!I:I,MOVI_ENTR!D:D,D2777),0))</f>
        <v/>
      </c>
      <c r="N2777" s="104" t="str">
        <f>IF(CADA_PROD!C2777="","",G2777/E2777)</f>
        <v/>
      </c>
    </row>
    <row r="2778" spans="3:14">
      <c r="C2778" s="99" t="str">
        <f>IF(CADA_PROD!C2778="","",CADA_PROD!C2778)</f>
        <v/>
      </c>
      <c r="D2778" s="100" t="str">
        <f>IF(CADA_PROD!D2778="","",CADA_PROD!D2778)</f>
        <v/>
      </c>
      <c r="E2778" s="101" t="str">
        <f>IF(CADA_PROD!E2778="","",CADA_PROD!E2778)</f>
        <v/>
      </c>
      <c r="F2778" s="101" t="str">
        <f>IF(CADA_PROD!D2778="","",SUMIFS(MOVI_ENTR!I:I,MOVI_ENTR!D:D,D2778))</f>
        <v/>
      </c>
      <c r="G2778" s="101" t="str">
        <f>IF(CADA_PROD!C2778="","",SUMIFS(MOVI_SAID!H:H,MOVI_SAID!D:D,D2778))</f>
        <v/>
      </c>
      <c r="H2778" s="101" t="str">
        <f t="shared" si="61"/>
        <v/>
      </c>
      <c r="I2778" s="100" t="str">
        <f>IF(CADA_PROD!C2778="","",IFERROR(IF(H2778&lt;=0,"Sem estoque",IF(H2778/E2778&lt;0.25,"Quase sem estoque",IF(H2778/E2778&lt;1.2,"Estoque baixo",IF(H2778/E2778&lt;2,"Estoque moderado","Estoque confortável")))),""))</f>
        <v/>
      </c>
      <c r="J2778" s="102" t="str">
        <f>IF(CADA_PROD!C2778="","",SUMIFS(MOVI_ENTR!M:M,MOVI_ENTR!D:D,D2778))</f>
        <v/>
      </c>
      <c r="K2778" s="103" t="str">
        <f>IF(CADA_PROD!C2778="","",IFERROR($J2778/SUM($J$6:$J$1006),""))</f>
        <v/>
      </c>
      <c r="L2778" s="103" t="str">
        <f>IF(CADA_PROD!C2778="","",IFERROR(H2778/SUM($H$6:$H$1006)+P2778,""))</f>
        <v/>
      </c>
      <c r="M2778" s="102" t="str">
        <f>IF(CADA_PROD!$C2778="","",IFERROR(SUMIFS(MOVI_ENTR!M:M,MOVI_ENTR!D:D,D2778)/SUMIFS(MOVI_ENTR!I:I,MOVI_ENTR!D:D,D2778),0))</f>
        <v/>
      </c>
      <c r="N2778" s="104" t="str">
        <f>IF(CADA_PROD!C2778="","",G2778/E2778)</f>
        <v/>
      </c>
    </row>
    <row r="2779" spans="3:14">
      <c r="C2779" s="99" t="str">
        <f>IF(CADA_PROD!C2779="","",CADA_PROD!C2779)</f>
        <v/>
      </c>
      <c r="D2779" s="100" t="str">
        <f>IF(CADA_PROD!D2779="","",CADA_PROD!D2779)</f>
        <v/>
      </c>
      <c r="E2779" s="101" t="str">
        <f>IF(CADA_PROD!E2779="","",CADA_PROD!E2779)</f>
        <v/>
      </c>
      <c r="F2779" s="101" t="str">
        <f>IF(CADA_PROD!D2779="","",SUMIFS(MOVI_ENTR!I:I,MOVI_ENTR!D:D,D2779))</f>
        <v/>
      </c>
      <c r="G2779" s="101" t="str">
        <f>IF(CADA_PROD!C2779="","",SUMIFS(MOVI_SAID!H:H,MOVI_SAID!D:D,D2779))</f>
        <v/>
      </c>
      <c r="H2779" s="101" t="str">
        <f t="shared" si="61"/>
        <v/>
      </c>
      <c r="I2779" s="100" t="str">
        <f>IF(CADA_PROD!C2779="","",IFERROR(IF(H2779&lt;=0,"Sem estoque",IF(H2779/E2779&lt;0.25,"Quase sem estoque",IF(H2779/E2779&lt;1.2,"Estoque baixo",IF(H2779/E2779&lt;2,"Estoque moderado","Estoque confortável")))),""))</f>
        <v/>
      </c>
      <c r="J2779" s="102" t="str">
        <f>IF(CADA_PROD!C2779="","",SUMIFS(MOVI_ENTR!M:M,MOVI_ENTR!D:D,D2779))</f>
        <v/>
      </c>
      <c r="K2779" s="103" t="str">
        <f>IF(CADA_PROD!C2779="","",IFERROR($J2779/SUM($J$6:$J$1006),""))</f>
        <v/>
      </c>
      <c r="L2779" s="103" t="str">
        <f>IF(CADA_PROD!C2779="","",IFERROR(H2779/SUM($H$6:$H$1006)+P2779,""))</f>
        <v/>
      </c>
      <c r="M2779" s="102" t="str">
        <f>IF(CADA_PROD!$C2779="","",IFERROR(SUMIFS(MOVI_ENTR!M:M,MOVI_ENTR!D:D,D2779)/SUMIFS(MOVI_ENTR!I:I,MOVI_ENTR!D:D,D2779),0))</f>
        <v/>
      </c>
      <c r="N2779" s="104" t="str">
        <f>IF(CADA_PROD!C2779="","",G2779/E2779)</f>
        <v/>
      </c>
    </row>
    <row r="2780" spans="3:14">
      <c r="C2780" s="99" t="str">
        <f>IF(CADA_PROD!C2780="","",CADA_PROD!C2780)</f>
        <v/>
      </c>
      <c r="D2780" s="100" t="str">
        <f>IF(CADA_PROD!D2780="","",CADA_PROD!D2780)</f>
        <v/>
      </c>
      <c r="E2780" s="101" t="str">
        <f>IF(CADA_PROD!E2780="","",CADA_PROD!E2780)</f>
        <v/>
      </c>
      <c r="F2780" s="101" t="str">
        <f>IF(CADA_PROD!D2780="","",SUMIFS(MOVI_ENTR!I:I,MOVI_ENTR!D:D,D2780))</f>
        <v/>
      </c>
      <c r="G2780" s="101" t="str">
        <f>IF(CADA_PROD!C2780="","",SUMIFS(MOVI_SAID!H:H,MOVI_SAID!D:D,D2780))</f>
        <v/>
      </c>
      <c r="H2780" s="101" t="str">
        <f t="shared" si="61"/>
        <v/>
      </c>
      <c r="I2780" s="100" t="str">
        <f>IF(CADA_PROD!C2780="","",IFERROR(IF(H2780&lt;=0,"Sem estoque",IF(H2780/E2780&lt;0.25,"Quase sem estoque",IF(H2780/E2780&lt;1.2,"Estoque baixo",IF(H2780/E2780&lt;2,"Estoque moderado","Estoque confortável")))),""))</f>
        <v/>
      </c>
      <c r="J2780" s="102" t="str">
        <f>IF(CADA_PROD!C2780="","",SUMIFS(MOVI_ENTR!M:M,MOVI_ENTR!D:D,D2780))</f>
        <v/>
      </c>
      <c r="K2780" s="103" t="str">
        <f>IF(CADA_PROD!C2780="","",IFERROR($J2780/SUM($J$6:$J$1006),""))</f>
        <v/>
      </c>
      <c r="L2780" s="103" t="str">
        <f>IF(CADA_PROD!C2780="","",IFERROR(H2780/SUM($H$6:$H$1006)+P2780,""))</f>
        <v/>
      </c>
      <c r="M2780" s="102" t="str">
        <f>IF(CADA_PROD!$C2780="","",IFERROR(SUMIFS(MOVI_ENTR!M:M,MOVI_ENTR!D:D,D2780)/SUMIFS(MOVI_ENTR!I:I,MOVI_ENTR!D:D,D2780),0))</f>
        <v/>
      </c>
      <c r="N2780" s="104" t="str">
        <f>IF(CADA_PROD!C2780="","",G2780/E2780)</f>
        <v/>
      </c>
    </row>
    <row r="2781" spans="3:14">
      <c r="C2781" s="99" t="str">
        <f>IF(CADA_PROD!C2781="","",CADA_PROD!C2781)</f>
        <v/>
      </c>
      <c r="D2781" s="100" t="str">
        <f>IF(CADA_PROD!D2781="","",CADA_PROD!D2781)</f>
        <v/>
      </c>
      <c r="E2781" s="101" t="str">
        <f>IF(CADA_PROD!E2781="","",CADA_PROD!E2781)</f>
        <v/>
      </c>
      <c r="F2781" s="101" t="str">
        <f>IF(CADA_PROD!D2781="","",SUMIFS(MOVI_ENTR!I:I,MOVI_ENTR!D:D,D2781))</f>
        <v/>
      </c>
      <c r="G2781" s="101" t="str">
        <f>IF(CADA_PROD!C2781="","",SUMIFS(MOVI_SAID!H:H,MOVI_SAID!D:D,D2781))</f>
        <v/>
      </c>
      <c r="H2781" s="101" t="str">
        <f t="shared" si="61"/>
        <v/>
      </c>
      <c r="I2781" s="100" t="str">
        <f>IF(CADA_PROD!C2781="","",IFERROR(IF(H2781&lt;=0,"Sem estoque",IF(H2781/E2781&lt;0.25,"Quase sem estoque",IF(H2781/E2781&lt;1.2,"Estoque baixo",IF(H2781/E2781&lt;2,"Estoque moderado","Estoque confortável")))),""))</f>
        <v/>
      </c>
      <c r="J2781" s="102" t="str">
        <f>IF(CADA_PROD!C2781="","",SUMIFS(MOVI_ENTR!M:M,MOVI_ENTR!D:D,D2781))</f>
        <v/>
      </c>
      <c r="K2781" s="103" t="str">
        <f>IF(CADA_PROD!C2781="","",IFERROR($J2781/SUM($J$6:$J$1006),""))</f>
        <v/>
      </c>
      <c r="L2781" s="103" t="str">
        <f>IF(CADA_PROD!C2781="","",IFERROR(H2781/SUM($H$6:$H$1006)+P2781,""))</f>
        <v/>
      </c>
      <c r="M2781" s="102" t="str">
        <f>IF(CADA_PROD!$C2781="","",IFERROR(SUMIFS(MOVI_ENTR!M:M,MOVI_ENTR!D:D,D2781)/SUMIFS(MOVI_ENTR!I:I,MOVI_ENTR!D:D,D2781),0))</f>
        <v/>
      </c>
      <c r="N2781" s="104" t="str">
        <f>IF(CADA_PROD!C2781="","",G2781/E2781)</f>
        <v/>
      </c>
    </row>
    <row r="2782" spans="3:14">
      <c r="C2782" s="99" t="str">
        <f>IF(CADA_PROD!C2782="","",CADA_PROD!C2782)</f>
        <v/>
      </c>
      <c r="D2782" s="100" t="str">
        <f>IF(CADA_PROD!D2782="","",CADA_PROD!D2782)</f>
        <v/>
      </c>
      <c r="E2782" s="101" t="str">
        <f>IF(CADA_PROD!E2782="","",CADA_PROD!E2782)</f>
        <v/>
      </c>
      <c r="F2782" s="101" t="str">
        <f>IF(CADA_PROD!D2782="","",SUMIFS(MOVI_ENTR!I:I,MOVI_ENTR!D:D,D2782))</f>
        <v/>
      </c>
      <c r="G2782" s="101" t="str">
        <f>IF(CADA_PROD!C2782="","",SUMIFS(MOVI_SAID!H:H,MOVI_SAID!D:D,D2782))</f>
        <v/>
      </c>
      <c r="H2782" s="101" t="str">
        <f t="shared" si="61"/>
        <v/>
      </c>
      <c r="I2782" s="100" t="str">
        <f>IF(CADA_PROD!C2782="","",IFERROR(IF(H2782&lt;=0,"Sem estoque",IF(H2782/E2782&lt;0.25,"Quase sem estoque",IF(H2782/E2782&lt;1.2,"Estoque baixo",IF(H2782/E2782&lt;2,"Estoque moderado","Estoque confortável")))),""))</f>
        <v/>
      </c>
      <c r="J2782" s="102" t="str">
        <f>IF(CADA_PROD!C2782="","",SUMIFS(MOVI_ENTR!M:M,MOVI_ENTR!D:D,D2782))</f>
        <v/>
      </c>
      <c r="K2782" s="103" t="str">
        <f>IF(CADA_PROD!C2782="","",IFERROR($J2782/SUM($J$6:$J$1006),""))</f>
        <v/>
      </c>
      <c r="L2782" s="103" t="str">
        <f>IF(CADA_PROD!C2782="","",IFERROR(H2782/SUM($H$6:$H$1006)+P2782,""))</f>
        <v/>
      </c>
      <c r="M2782" s="102" t="str">
        <f>IF(CADA_PROD!$C2782="","",IFERROR(SUMIFS(MOVI_ENTR!M:M,MOVI_ENTR!D:D,D2782)/SUMIFS(MOVI_ENTR!I:I,MOVI_ENTR!D:D,D2782),0))</f>
        <v/>
      </c>
      <c r="N2782" s="104" t="str">
        <f>IF(CADA_PROD!C2782="","",G2782/E2782)</f>
        <v/>
      </c>
    </row>
    <row r="2783" spans="3:14">
      <c r="C2783" s="99" t="str">
        <f>IF(CADA_PROD!C2783="","",CADA_PROD!C2783)</f>
        <v/>
      </c>
      <c r="D2783" s="100" t="str">
        <f>IF(CADA_PROD!D2783="","",CADA_PROD!D2783)</f>
        <v/>
      </c>
      <c r="E2783" s="101" t="str">
        <f>IF(CADA_PROD!E2783="","",CADA_PROD!E2783)</f>
        <v/>
      </c>
      <c r="F2783" s="101" t="str">
        <f>IF(CADA_PROD!D2783="","",SUMIFS(MOVI_ENTR!I:I,MOVI_ENTR!D:D,D2783))</f>
        <v/>
      </c>
      <c r="G2783" s="101" t="str">
        <f>IF(CADA_PROD!C2783="","",SUMIFS(MOVI_SAID!H:H,MOVI_SAID!D:D,D2783))</f>
        <v/>
      </c>
      <c r="H2783" s="101" t="str">
        <f t="shared" si="61"/>
        <v/>
      </c>
      <c r="I2783" s="100" t="str">
        <f>IF(CADA_PROD!C2783="","",IFERROR(IF(H2783&lt;=0,"Sem estoque",IF(H2783/E2783&lt;0.25,"Quase sem estoque",IF(H2783/E2783&lt;1.2,"Estoque baixo",IF(H2783/E2783&lt;2,"Estoque moderado","Estoque confortável")))),""))</f>
        <v/>
      </c>
      <c r="J2783" s="102" t="str">
        <f>IF(CADA_PROD!C2783="","",SUMIFS(MOVI_ENTR!M:M,MOVI_ENTR!D:D,D2783))</f>
        <v/>
      </c>
      <c r="K2783" s="103" t="str">
        <f>IF(CADA_PROD!C2783="","",IFERROR($J2783/SUM($J$6:$J$1006),""))</f>
        <v/>
      </c>
      <c r="L2783" s="103" t="str">
        <f>IF(CADA_PROD!C2783="","",IFERROR(H2783/SUM($H$6:$H$1006)+P2783,""))</f>
        <v/>
      </c>
      <c r="M2783" s="102" t="str">
        <f>IF(CADA_PROD!$C2783="","",IFERROR(SUMIFS(MOVI_ENTR!M:M,MOVI_ENTR!D:D,D2783)/SUMIFS(MOVI_ENTR!I:I,MOVI_ENTR!D:D,D2783),0))</f>
        <v/>
      </c>
      <c r="N2783" s="104" t="str">
        <f>IF(CADA_PROD!C2783="","",G2783/E2783)</f>
        <v/>
      </c>
    </row>
    <row r="2784" spans="3:14">
      <c r="C2784" s="99" t="str">
        <f>IF(CADA_PROD!C2784="","",CADA_PROD!C2784)</f>
        <v/>
      </c>
      <c r="D2784" s="100" t="str">
        <f>IF(CADA_PROD!D2784="","",CADA_PROD!D2784)</f>
        <v/>
      </c>
      <c r="E2784" s="101" t="str">
        <f>IF(CADA_PROD!E2784="","",CADA_PROD!E2784)</f>
        <v/>
      </c>
      <c r="F2784" s="101" t="str">
        <f>IF(CADA_PROD!D2784="","",SUMIFS(MOVI_ENTR!I:I,MOVI_ENTR!D:D,D2784))</f>
        <v/>
      </c>
      <c r="G2784" s="101" t="str">
        <f>IF(CADA_PROD!C2784="","",SUMIFS(MOVI_SAID!H:H,MOVI_SAID!D:D,D2784))</f>
        <v/>
      </c>
      <c r="H2784" s="101" t="str">
        <f t="shared" si="61"/>
        <v/>
      </c>
      <c r="I2784" s="100" t="str">
        <f>IF(CADA_PROD!C2784="","",IFERROR(IF(H2784&lt;=0,"Sem estoque",IF(H2784/E2784&lt;0.25,"Quase sem estoque",IF(H2784/E2784&lt;1.2,"Estoque baixo",IF(H2784/E2784&lt;2,"Estoque moderado","Estoque confortável")))),""))</f>
        <v/>
      </c>
      <c r="J2784" s="102" t="str">
        <f>IF(CADA_PROD!C2784="","",SUMIFS(MOVI_ENTR!M:M,MOVI_ENTR!D:D,D2784))</f>
        <v/>
      </c>
      <c r="K2784" s="103" t="str">
        <f>IF(CADA_PROD!C2784="","",IFERROR($J2784/SUM($J$6:$J$1006),""))</f>
        <v/>
      </c>
      <c r="L2784" s="103" t="str">
        <f>IF(CADA_PROD!C2784="","",IFERROR(H2784/SUM($H$6:$H$1006)+P2784,""))</f>
        <v/>
      </c>
      <c r="M2784" s="102" t="str">
        <f>IF(CADA_PROD!$C2784="","",IFERROR(SUMIFS(MOVI_ENTR!M:M,MOVI_ENTR!D:D,D2784)/SUMIFS(MOVI_ENTR!I:I,MOVI_ENTR!D:D,D2784),0))</f>
        <v/>
      </c>
      <c r="N2784" s="104" t="str">
        <f>IF(CADA_PROD!C2784="","",G2784/E2784)</f>
        <v/>
      </c>
    </row>
    <row r="2785" spans="3:14">
      <c r="C2785" s="99" t="str">
        <f>IF(CADA_PROD!C2785="","",CADA_PROD!C2785)</f>
        <v/>
      </c>
      <c r="D2785" s="100" t="str">
        <f>IF(CADA_PROD!D2785="","",CADA_PROD!D2785)</f>
        <v/>
      </c>
      <c r="E2785" s="101" t="str">
        <f>IF(CADA_PROD!E2785="","",CADA_PROD!E2785)</f>
        <v/>
      </c>
      <c r="F2785" s="101" t="str">
        <f>IF(CADA_PROD!D2785="","",SUMIFS(MOVI_ENTR!I:I,MOVI_ENTR!D:D,D2785))</f>
        <v/>
      </c>
      <c r="G2785" s="101" t="str">
        <f>IF(CADA_PROD!C2785="","",SUMIFS(MOVI_SAID!H:H,MOVI_SAID!D:D,D2785))</f>
        <v/>
      </c>
      <c r="H2785" s="101" t="str">
        <f t="shared" si="61"/>
        <v/>
      </c>
      <c r="I2785" s="100" t="str">
        <f>IF(CADA_PROD!C2785="","",IFERROR(IF(H2785&lt;=0,"Sem estoque",IF(H2785/E2785&lt;0.25,"Quase sem estoque",IF(H2785/E2785&lt;1.2,"Estoque baixo",IF(H2785/E2785&lt;2,"Estoque moderado","Estoque confortável")))),""))</f>
        <v/>
      </c>
      <c r="J2785" s="102" t="str">
        <f>IF(CADA_PROD!C2785="","",SUMIFS(MOVI_ENTR!M:M,MOVI_ENTR!D:D,D2785))</f>
        <v/>
      </c>
      <c r="K2785" s="103" t="str">
        <f>IF(CADA_PROD!C2785="","",IFERROR($J2785/SUM($J$6:$J$1006),""))</f>
        <v/>
      </c>
      <c r="L2785" s="103" t="str">
        <f>IF(CADA_PROD!C2785="","",IFERROR(H2785/SUM($H$6:$H$1006)+P2785,""))</f>
        <v/>
      </c>
      <c r="M2785" s="102" t="str">
        <f>IF(CADA_PROD!$C2785="","",IFERROR(SUMIFS(MOVI_ENTR!M:M,MOVI_ENTR!D:D,D2785)/SUMIFS(MOVI_ENTR!I:I,MOVI_ENTR!D:D,D2785),0))</f>
        <v/>
      </c>
      <c r="N2785" s="104" t="str">
        <f>IF(CADA_PROD!C2785="","",G2785/E2785)</f>
        <v/>
      </c>
    </row>
    <row r="2786" spans="3:14">
      <c r="C2786" s="99" t="str">
        <f>IF(CADA_PROD!C2786="","",CADA_PROD!C2786)</f>
        <v/>
      </c>
      <c r="D2786" s="100" t="str">
        <f>IF(CADA_PROD!D2786="","",CADA_PROD!D2786)</f>
        <v/>
      </c>
      <c r="E2786" s="101" t="str">
        <f>IF(CADA_PROD!E2786="","",CADA_PROD!E2786)</f>
        <v/>
      </c>
      <c r="F2786" s="101" t="str">
        <f>IF(CADA_PROD!D2786="","",SUMIFS(MOVI_ENTR!I:I,MOVI_ENTR!D:D,D2786))</f>
        <v/>
      </c>
      <c r="G2786" s="101" t="str">
        <f>IF(CADA_PROD!C2786="","",SUMIFS(MOVI_SAID!H:H,MOVI_SAID!D:D,D2786))</f>
        <v/>
      </c>
      <c r="H2786" s="101" t="str">
        <f t="shared" si="61"/>
        <v/>
      </c>
      <c r="I2786" s="100" t="str">
        <f>IF(CADA_PROD!C2786="","",IFERROR(IF(H2786&lt;=0,"Sem estoque",IF(H2786/E2786&lt;0.25,"Quase sem estoque",IF(H2786/E2786&lt;1.2,"Estoque baixo",IF(H2786/E2786&lt;2,"Estoque moderado","Estoque confortável")))),""))</f>
        <v/>
      </c>
      <c r="J2786" s="102" t="str">
        <f>IF(CADA_PROD!C2786="","",SUMIFS(MOVI_ENTR!M:M,MOVI_ENTR!D:D,D2786))</f>
        <v/>
      </c>
      <c r="K2786" s="103" t="str">
        <f>IF(CADA_PROD!C2786="","",IFERROR($J2786/SUM($J$6:$J$1006),""))</f>
        <v/>
      </c>
      <c r="L2786" s="103" t="str">
        <f>IF(CADA_PROD!C2786="","",IFERROR(H2786/SUM($H$6:$H$1006)+P2786,""))</f>
        <v/>
      </c>
      <c r="M2786" s="102" t="str">
        <f>IF(CADA_PROD!$C2786="","",IFERROR(SUMIFS(MOVI_ENTR!M:M,MOVI_ENTR!D:D,D2786)/SUMIFS(MOVI_ENTR!I:I,MOVI_ENTR!D:D,D2786),0))</f>
        <v/>
      </c>
      <c r="N2786" s="104" t="str">
        <f>IF(CADA_PROD!C2786="","",G2786/E2786)</f>
        <v/>
      </c>
    </row>
    <row r="2787" spans="3:14">
      <c r="C2787" s="99" t="str">
        <f>IF(CADA_PROD!C2787="","",CADA_PROD!C2787)</f>
        <v/>
      </c>
      <c r="D2787" s="100" t="str">
        <f>IF(CADA_PROD!D2787="","",CADA_PROD!D2787)</f>
        <v/>
      </c>
      <c r="E2787" s="101" t="str">
        <f>IF(CADA_PROD!E2787="","",CADA_PROD!E2787)</f>
        <v/>
      </c>
      <c r="F2787" s="101" t="str">
        <f>IF(CADA_PROD!D2787="","",SUMIFS(MOVI_ENTR!I:I,MOVI_ENTR!D:D,D2787))</f>
        <v/>
      </c>
      <c r="G2787" s="101" t="str">
        <f>IF(CADA_PROD!C2787="","",SUMIFS(MOVI_SAID!H:H,MOVI_SAID!D:D,D2787))</f>
        <v/>
      </c>
      <c r="H2787" s="101" t="str">
        <f t="shared" si="61"/>
        <v/>
      </c>
      <c r="I2787" s="100" t="str">
        <f>IF(CADA_PROD!C2787="","",IFERROR(IF(H2787&lt;=0,"Sem estoque",IF(H2787/E2787&lt;0.25,"Quase sem estoque",IF(H2787/E2787&lt;1.2,"Estoque baixo",IF(H2787/E2787&lt;2,"Estoque moderado","Estoque confortável")))),""))</f>
        <v/>
      </c>
      <c r="J2787" s="102" t="str">
        <f>IF(CADA_PROD!C2787="","",SUMIFS(MOVI_ENTR!M:M,MOVI_ENTR!D:D,D2787))</f>
        <v/>
      </c>
      <c r="K2787" s="103" t="str">
        <f>IF(CADA_PROD!C2787="","",IFERROR($J2787/SUM($J$6:$J$1006),""))</f>
        <v/>
      </c>
      <c r="L2787" s="103" t="str">
        <f>IF(CADA_PROD!C2787="","",IFERROR(H2787/SUM($H$6:$H$1006)+P2787,""))</f>
        <v/>
      </c>
      <c r="M2787" s="102" t="str">
        <f>IF(CADA_PROD!$C2787="","",IFERROR(SUMIFS(MOVI_ENTR!M:M,MOVI_ENTR!D:D,D2787)/SUMIFS(MOVI_ENTR!I:I,MOVI_ENTR!D:D,D2787),0))</f>
        <v/>
      </c>
      <c r="N2787" s="104" t="str">
        <f>IF(CADA_PROD!C2787="","",G2787/E2787)</f>
        <v/>
      </c>
    </row>
    <row r="2788" spans="3:14">
      <c r="C2788" s="99" t="str">
        <f>IF(CADA_PROD!C2788="","",CADA_PROD!C2788)</f>
        <v/>
      </c>
      <c r="D2788" s="100" t="str">
        <f>IF(CADA_PROD!D2788="","",CADA_PROD!D2788)</f>
        <v/>
      </c>
      <c r="E2788" s="101" t="str">
        <f>IF(CADA_PROD!E2788="","",CADA_PROD!E2788)</f>
        <v/>
      </c>
      <c r="F2788" s="101" t="str">
        <f>IF(CADA_PROD!D2788="","",SUMIFS(MOVI_ENTR!I:I,MOVI_ENTR!D:D,D2788))</f>
        <v/>
      </c>
      <c r="G2788" s="101" t="str">
        <f>IF(CADA_PROD!C2788="","",SUMIFS(MOVI_SAID!H:H,MOVI_SAID!D:D,D2788))</f>
        <v/>
      </c>
      <c r="H2788" s="101" t="str">
        <f t="shared" si="61"/>
        <v/>
      </c>
      <c r="I2788" s="100" t="str">
        <f>IF(CADA_PROD!C2788="","",IFERROR(IF(H2788&lt;=0,"Sem estoque",IF(H2788/E2788&lt;0.25,"Quase sem estoque",IF(H2788/E2788&lt;1.2,"Estoque baixo",IF(H2788/E2788&lt;2,"Estoque moderado","Estoque confortável")))),""))</f>
        <v/>
      </c>
      <c r="J2788" s="102" t="str">
        <f>IF(CADA_PROD!C2788="","",SUMIFS(MOVI_ENTR!M:M,MOVI_ENTR!D:D,D2788))</f>
        <v/>
      </c>
      <c r="K2788" s="103" t="str">
        <f>IF(CADA_PROD!C2788="","",IFERROR($J2788/SUM($J$6:$J$1006),""))</f>
        <v/>
      </c>
      <c r="L2788" s="103" t="str">
        <f>IF(CADA_PROD!C2788="","",IFERROR(H2788/SUM($H$6:$H$1006)+P2788,""))</f>
        <v/>
      </c>
      <c r="M2788" s="102" t="str">
        <f>IF(CADA_PROD!$C2788="","",IFERROR(SUMIFS(MOVI_ENTR!M:M,MOVI_ENTR!D:D,D2788)/SUMIFS(MOVI_ENTR!I:I,MOVI_ENTR!D:D,D2788),0))</f>
        <v/>
      </c>
      <c r="N2788" s="104" t="str">
        <f>IF(CADA_PROD!C2788="","",G2788/E2788)</f>
        <v/>
      </c>
    </row>
    <row r="2789" spans="3:14">
      <c r="C2789" s="99" t="str">
        <f>IF(CADA_PROD!C2789="","",CADA_PROD!C2789)</f>
        <v/>
      </c>
      <c r="D2789" s="100" t="str">
        <f>IF(CADA_PROD!D2789="","",CADA_PROD!D2789)</f>
        <v/>
      </c>
      <c r="E2789" s="101" t="str">
        <f>IF(CADA_PROD!E2789="","",CADA_PROD!E2789)</f>
        <v/>
      </c>
      <c r="F2789" s="101" t="str">
        <f>IF(CADA_PROD!D2789="","",SUMIFS(MOVI_ENTR!I:I,MOVI_ENTR!D:D,D2789))</f>
        <v/>
      </c>
      <c r="G2789" s="101" t="str">
        <f>IF(CADA_PROD!C2789="","",SUMIFS(MOVI_SAID!H:H,MOVI_SAID!D:D,D2789))</f>
        <v/>
      </c>
      <c r="H2789" s="101" t="str">
        <f t="shared" si="61"/>
        <v/>
      </c>
      <c r="I2789" s="100" t="str">
        <f>IF(CADA_PROD!C2789="","",IFERROR(IF(H2789&lt;=0,"Sem estoque",IF(H2789/E2789&lt;0.25,"Quase sem estoque",IF(H2789/E2789&lt;1.2,"Estoque baixo",IF(H2789/E2789&lt;2,"Estoque moderado","Estoque confortável")))),""))</f>
        <v/>
      </c>
      <c r="J2789" s="102" t="str">
        <f>IF(CADA_PROD!C2789="","",SUMIFS(MOVI_ENTR!M:M,MOVI_ENTR!D:D,D2789))</f>
        <v/>
      </c>
      <c r="K2789" s="103" t="str">
        <f>IF(CADA_PROD!C2789="","",IFERROR($J2789/SUM($J$6:$J$1006),""))</f>
        <v/>
      </c>
      <c r="L2789" s="103" t="str">
        <f>IF(CADA_PROD!C2789="","",IFERROR(H2789/SUM($H$6:$H$1006)+P2789,""))</f>
        <v/>
      </c>
      <c r="M2789" s="102" t="str">
        <f>IF(CADA_PROD!$C2789="","",IFERROR(SUMIFS(MOVI_ENTR!M:M,MOVI_ENTR!D:D,D2789)/SUMIFS(MOVI_ENTR!I:I,MOVI_ENTR!D:D,D2789),0))</f>
        <v/>
      </c>
      <c r="N2789" s="104" t="str">
        <f>IF(CADA_PROD!C2789="","",G2789/E2789)</f>
        <v/>
      </c>
    </row>
    <row r="2790" spans="3:14">
      <c r="C2790" s="99" t="str">
        <f>IF(CADA_PROD!C2790="","",CADA_PROD!C2790)</f>
        <v/>
      </c>
      <c r="D2790" s="100" t="str">
        <f>IF(CADA_PROD!D2790="","",CADA_PROD!D2790)</f>
        <v/>
      </c>
      <c r="E2790" s="101" t="str">
        <f>IF(CADA_PROD!E2790="","",CADA_PROD!E2790)</f>
        <v/>
      </c>
      <c r="F2790" s="101" t="str">
        <f>IF(CADA_PROD!D2790="","",SUMIFS(MOVI_ENTR!I:I,MOVI_ENTR!D:D,D2790))</f>
        <v/>
      </c>
      <c r="G2790" s="101" t="str">
        <f>IF(CADA_PROD!C2790="","",SUMIFS(MOVI_SAID!H:H,MOVI_SAID!D:D,D2790))</f>
        <v/>
      </c>
      <c r="H2790" s="101" t="str">
        <f t="shared" si="61"/>
        <v/>
      </c>
      <c r="I2790" s="100" t="str">
        <f>IF(CADA_PROD!C2790="","",IFERROR(IF(H2790&lt;=0,"Sem estoque",IF(H2790/E2790&lt;0.25,"Quase sem estoque",IF(H2790/E2790&lt;1.2,"Estoque baixo",IF(H2790/E2790&lt;2,"Estoque moderado","Estoque confortável")))),""))</f>
        <v/>
      </c>
      <c r="J2790" s="102" t="str">
        <f>IF(CADA_PROD!C2790="","",SUMIFS(MOVI_ENTR!M:M,MOVI_ENTR!D:D,D2790))</f>
        <v/>
      </c>
      <c r="K2790" s="103" t="str">
        <f>IF(CADA_PROD!C2790="","",IFERROR($J2790/SUM($J$6:$J$1006),""))</f>
        <v/>
      </c>
      <c r="L2790" s="103" t="str">
        <f>IF(CADA_PROD!C2790="","",IFERROR(H2790/SUM($H$6:$H$1006)+P2790,""))</f>
        <v/>
      </c>
      <c r="M2790" s="102" t="str">
        <f>IF(CADA_PROD!$C2790="","",IFERROR(SUMIFS(MOVI_ENTR!M:M,MOVI_ENTR!D:D,D2790)/SUMIFS(MOVI_ENTR!I:I,MOVI_ENTR!D:D,D2790),0))</f>
        <v/>
      </c>
      <c r="N2790" s="104" t="str">
        <f>IF(CADA_PROD!C2790="","",G2790/E2790)</f>
        <v/>
      </c>
    </row>
    <row r="2791" spans="3:14">
      <c r="C2791" s="99" t="str">
        <f>IF(CADA_PROD!C2791="","",CADA_PROD!C2791)</f>
        <v/>
      </c>
      <c r="D2791" s="100" t="str">
        <f>IF(CADA_PROD!D2791="","",CADA_PROD!D2791)</f>
        <v/>
      </c>
      <c r="E2791" s="101" t="str">
        <f>IF(CADA_PROD!E2791="","",CADA_PROD!E2791)</f>
        <v/>
      </c>
      <c r="F2791" s="101" t="str">
        <f>IF(CADA_PROD!D2791="","",SUMIFS(MOVI_ENTR!I:I,MOVI_ENTR!D:D,D2791))</f>
        <v/>
      </c>
      <c r="G2791" s="101" t="str">
        <f>IF(CADA_PROD!C2791="","",SUMIFS(MOVI_SAID!H:H,MOVI_SAID!D:D,D2791))</f>
        <v/>
      </c>
      <c r="H2791" s="101" t="str">
        <f t="shared" si="61"/>
        <v/>
      </c>
      <c r="I2791" s="100" t="str">
        <f>IF(CADA_PROD!C2791="","",IFERROR(IF(H2791&lt;=0,"Sem estoque",IF(H2791/E2791&lt;0.25,"Quase sem estoque",IF(H2791/E2791&lt;1.2,"Estoque baixo",IF(H2791/E2791&lt;2,"Estoque moderado","Estoque confortável")))),""))</f>
        <v/>
      </c>
      <c r="J2791" s="102" t="str">
        <f>IF(CADA_PROD!C2791="","",SUMIFS(MOVI_ENTR!M:M,MOVI_ENTR!D:D,D2791))</f>
        <v/>
      </c>
      <c r="K2791" s="103" t="str">
        <f>IF(CADA_PROD!C2791="","",IFERROR($J2791/SUM($J$6:$J$1006),""))</f>
        <v/>
      </c>
      <c r="L2791" s="103" t="str">
        <f>IF(CADA_PROD!C2791="","",IFERROR(H2791/SUM($H$6:$H$1006)+P2791,""))</f>
        <v/>
      </c>
      <c r="M2791" s="102" t="str">
        <f>IF(CADA_PROD!$C2791="","",IFERROR(SUMIFS(MOVI_ENTR!M:M,MOVI_ENTR!D:D,D2791)/SUMIFS(MOVI_ENTR!I:I,MOVI_ENTR!D:D,D2791),0))</f>
        <v/>
      </c>
      <c r="N2791" s="104" t="str">
        <f>IF(CADA_PROD!C2791="","",G2791/E2791)</f>
        <v/>
      </c>
    </row>
    <row r="2792" spans="3:14">
      <c r="C2792" s="99" t="str">
        <f>IF(CADA_PROD!C2792="","",CADA_PROD!C2792)</f>
        <v/>
      </c>
      <c r="D2792" s="100" t="str">
        <f>IF(CADA_PROD!D2792="","",CADA_PROD!D2792)</f>
        <v/>
      </c>
      <c r="E2792" s="101" t="str">
        <f>IF(CADA_PROD!E2792="","",CADA_PROD!E2792)</f>
        <v/>
      </c>
      <c r="F2792" s="101" t="str">
        <f>IF(CADA_PROD!D2792="","",SUMIFS(MOVI_ENTR!I:I,MOVI_ENTR!D:D,D2792))</f>
        <v/>
      </c>
      <c r="G2792" s="101" t="str">
        <f>IF(CADA_PROD!C2792="","",SUMIFS(MOVI_SAID!H:H,MOVI_SAID!D:D,D2792))</f>
        <v/>
      </c>
      <c r="H2792" s="101" t="str">
        <f t="shared" si="61"/>
        <v/>
      </c>
      <c r="I2792" s="100" t="str">
        <f>IF(CADA_PROD!C2792="","",IFERROR(IF(H2792&lt;=0,"Sem estoque",IF(H2792/E2792&lt;0.25,"Quase sem estoque",IF(H2792/E2792&lt;1.2,"Estoque baixo",IF(H2792/E2792&lt;2,"Estoque moderado","Estoque confortável")))),""))</f>
        <v/>
      </c>
      <c r="J2792" s="102" t="str">
        <f>IF(CADA_PROD!C2792="","",SUMIFS(MOVI_ENTR!M:M,MOVI_ENTR!D:D,D2792))</f>
        <v/>
      </c>
      <c r="K2792" s="103" t="str">
        <f>IF(CADA_PROD!C2792="","",IFERROR($J2792/SUM($J$6:$J$1006),""))</f>
        <v/>
      </c>
      <c r="L2792" s="103" t="str">
        <f>IF(CADA_PROD!C2792="","",IFERROR(H2792/SUM($H$6:$H$1006)+P2792,""))</f>
        <v/>
      </c>
      <c r="M2792" s="102" t="str">
        <f>IF(CADA_PROD!$C2792="","",IFERROR(SUMIFS(MOVI_ENTR!M:M,MOVI_ENTR!D:D,D2792)/SUMIFS(MOVI_ENTR!I:I,MOVI_ENTR!D:D,D2792),0))</f>
        <v/>
      </c>
      <c r="N2792" s="104" t="str">
        <f>IF(CADA_PROD!C2792="","",G2792/E2792)</f>
        <v/>
      </c>
    </row>
    <row r="2793" spans="3:14">
      <c r="C2793" s="99" t="str">
        <f>IF(CADA_PROD!C2793="","",CADA_PROD!C2793)</f>
        <v/>
      </c>
      <c r="D2793" s="100" t="str">
        <f>IF(CADA_PROD!D2793="","",CADA_PROD!D2793)</f>
        <v/>
      </c>
      <c r="E2793" s="101" t="str">
        <f>IF(CADA_PROD!E2793="","",CADA_PROD!E2793)</f>
        <v/>
      </c>
      <c r="F2793" s="101" t="str">
        <f>IF(CADA_PROD!D2793="","",SUMIFS(MOVI_ENTR!I:I,MOVI_ENTR!D:D,D2793))</f>
        <v/>
      </c>
      <c r="G2793" s="101" t="str">
        <f>IF(CADA_PROD!C2793="","",SUMIFS(MOVI_SAID!H:H,MOVI_SAID!D:D,D2793))</f>
        <v/>
      </c>
      <c r="H2793" s="101" t="str">
        <f t="shared" si="61"/>
        <v/>
      </c>
      <c r="I2793" s="100" t="str">
        <f>IF(CADA_PROD!C2793="","",IFERROR(IF(H2793&lt;=0,"Sem estoque",IF(H2793/E2793&lt;0.25,"Quase sem estoque",IF(H2793/E2793&lt;1.2,"Estoque baixo",IF(H2793/E2793&lt;2,"Estoque moderado","Estoque confortável")))),""))</f>
        <v/>
      </c>
      <c r="J2793" s="102" t="str">
        <f>IF(CADA_PROD!C2793="","",SUMIFS(MOVI_ENTR!M:M,MOVI_ENTR!D:D,D2793))</f>
        <v/>
      </c>
      <c r="K2793" s="103" t="str">
        <f>IF(CADA_PROD!C2793="","",IFERROR($J2793/SUM($J$6:$J$1006),""))</f>
        <v/>
      </c>
      <c r="L2793" s="103" t="str">
        <f>IF(CADA_PROD!C2793="","",IFERROR(H2793/SUM($H$6:$H$1006)+P2793,""))</f>
        <v/>
      </c>
      <c r="M2793" s="102" t="str">
        <f>IF(CADA_PROD!$C2793="","",IFERROR(SUMIFS(MOVI_ENTR!M:M,MOVI_ENTR!D:D,D2793)/SUMIFS(MOVI_ENTR!I:I,MOVI_ENTR!D:D,D2793),0))</f>
        <v/>
      </c>
      <c r="N2793" s="104" t="str">
        <f>IF(CADA_PROD!C2793="","",G2793/E2793)</f>
        <v/>
      </c>
    </row>
    <row r="2794" spans="3:14">
      <c r="C2794" s="99" t="str">
        <f>IF(CADA_PROD!C2794="","",CADA_PROD!C2794)</f>
        <v/>
      </c>
      <c r="D2794" s="100" t="str">
        <f>IF(CADA_PROD!D2794="","",CADA_PROD!D2794)</f>
        <v/>
      </c>
      <c r="E2794" s="101" t="str">
        <f>IF(CADA_PROD!E2794="","",CADA_PROD!E2794)</f>
        <v/>
      </c>
      <c r="F2794" s="101" t="str">
        <f>IF(CADA_PROD!D2794="","",SUMIFS(MOVI_ENTR!I:I,MOVI_ENTR!D:D,D2794))</f>
        <v/>
      </c>
      <c r="G2794" s="101" t="str">
        <f>IF(CADA_PROD!C2794="","",SUMIFS(MOVI_SAID!H:H,MOVI_SAID!D:D,D2794))</f>
        <v/>
      </c>
      <c r="H2794" s="101" t="str">
        <f t="shared" si="61"/>
        <v/>
      </c>
      <c r="I2794" s="100" t="str">
        <f>IF(CADA_PROD!C2794="","",IFERROR(IF(H2794&lt;=0,"Sem estoque",IF(H2794/E2794&lt;0.25,"Quase sem estoque",IF(H2794/E2794&lt;1.2,"Estoque baixo",IF(H2794/E2794&lt;2,"Estoque moderado","Estoque confortável")))),""))</f>
        <v/>
      </c>
      <c r="J2794" s="102" t="str">
        <f>IF(CADA_PROD!C2794="","",SUMIFS(MOVI_ENTR!M:M,MOVI_ENTR!D:D,D2794))</f>
        <v/>
      </c>
      <c r="K2794" s="103" t="str">
        <f>IF(CADA_PROD!C2794="","",IFERROR($J2794/SUM($J$6:$J$1006),""))</f>
        <v/>
      </c>
      <c r="L2794" s="103" t="str">
        <f>IF(CADA_PROD!C2794="","",IFERROR(H2794/SUM($H$6:$H$1006)+P2794,""))</f>
        <v/>
      </c>
      <c r="M2794" s="102" t="str">
        <f>IF(CADA_PROD!$C2794="","",IFERROR(SUMIFS(MOVI_ENTR!M:M,MOVI_ENTR!D:D,D2794)/SUMIFS(MOVI_ENTR!I:I,MOVI_ENTR!D:D,D2794),0))</f>
        <v/>
      </c>
      <c r="N2794" s="104" t="str">
        <f>IF(CADA_PROD!C2794="","",G2794/E2794)</f>
        <v/>
      </c>
    </row>
    <row r="2795" spans="3:14">
      <c r="C2795" s="99" t="str">
        <f>IF(CADA_PROD!C2795="","",CADA_PROD!C2795)</f>
        <v/>
      </c>
      <c r="D2795" s="100" t="str">
        <f>IF(CADA_PROD!D2795="","",CADA_PROD!D2795)</f>
        <v/>
      </c>
      <c r="E2795" s="101" t="str">
        <f>IF(CADA_PROD!E2795="","",CADA_PROD!E2795)</f>
        <v/>
      </c>
      <c r="F2795" s="101" t="str">
        <f>IF(CADA_PROD!D2795="","",SUMIFS(MOVI_ENTR!I:I,MOVI_ENTR!D:D,D2795))</f>
        <v/>
      </c>
      <c r="G2795" s="101" t="str">
        <f>IF(CADA_PROD!C2795="","",SUMIFS(MOVI_SAID!H:H,MOVI_SAID!D:D,D2795))</f>
        <v/>
      </c>
      <c r="H2795" s="101" t="str">
        <f t="shared" ref="H2795:H2858" si="62">IFERROR(F2795-G2795,"")</f>
        <v/>
      </c>
      <c r="I2795" s="100" t="str">
        <f>IF(CADA_PROD!C2795="","",IFERROR(IF(H2795&lt;=0,"Sem estoque",IF(H2795/E2795&lt;0.25,"Quase sem estoque",IF(H2795/E2795&lt;1.2,"Estoque baixo",IF(H2795/E2795&lt;2,"Estoque moderado","Estoque confortável")))),""))</f>
        <v/>
      </c>
      <c r="J2795" s="102" t="str">
        <f>IF(CADA_PROD!C2795="","",SUMIFS(MOVI_ENTR!M:M,MOVI_ENTR!D:D,D2795))</f>
        <v/>
      </c>
      <c r="K2795" s="103" t="str">
        <f>IF(CADA_PROD!C2795="","",IFERROR($J2795/SUM($J$6:$J$1006),""))</f>
        <v/>
      </c>
      <c r="L2795" s="103" t="str">
        <f>IF(CADA_PROD!C2795="","",IFERROR(H2795/SUM($H$6:$H$1006)+P2795,""))</f>
        <v/>
      </c>
      <c r="M2795" s="102" t="str">
        <f>IF(CADA_PROD!$C2795="","",IFERROR(SUMIFS(MOVI_ENTR!M:M,MOVI_ENTR!D:D,D2795)/SUMIFS(MOVI_ENTR!I:I,MOVI_ENTR!D:D,D2795),0))</f>
        <v/>
      </c>
      <c r="N2795" s="104" t="str">
        <f>IF(CADA_PROD!C2795="","",G2795/E2795)</f>
        <v/>
      </c>
    </row>
    <row r="2796" spans="3:14">
      <c r="C2796" s="99" t="str">
        <f>IF(CADA_PROD!C2796="","",CADA_PROD!C2796)</f>
        <v/>
      </c>
      <c r="D2796" s="100" t="str">
        <f>IF(CADA_PROD!D2796="","",CADA_PROD!D2796)</f>
        <v/>
      </c>
      <c r="E2796" s="101" t="str">
        <f>IF(CADA_PROD!E2796="","",CADA_PROD!E2796)</f>
        <v/>
      </c>
      <c r="F2796" s="101" t="str">
        <f>IF(CADA_PROD!D2796="","",SUMIFS(MOVI_ENTR!I:I,MOVI_ENTR!D:D,D2796))</f>
        <v/>
      </c>
      <c r="G2796" s="101" t="str">
        <f>IF(CADA_PROD!C2796="","",SUMIFS(MOVI_SAID!H:H,MOVI_SAID!D:D,D2796))</f>
        <v/>
      </c>
      <c r="H2796" s="101" t="str">
        <f t="shared" si="62"/>
        <v/>
      </c>
      <c r="I2796" s="100" t="str">
        <f>IF(CADA_PROD!C2796="","",IFERROR(IF(H2796&lt;=0,"Sem estoque",IF(H2796/E2796&lt;0.25,"Quase sem estoque",IF(H2796/E2796&lt;1.2,"Estoque baixo",IF(H2796/E2796&lt;2,"Estoque moderado","Estoque confortável")))),""))</f>
        <v/>
      </c>
      <c r="J2796" s="102" t="str">
        <f>IF(CADA_PROD!C2796="","",SUMIFS(MOVI_ENTR!M:M,MOVI_ENTR!D:D,D2796))</f>
        <v/>
      </c>
      <c r="K2796" s="103" t="str">
        <f>IF(CADA_PROD!C2796="","",IFERROR($J2796/SUM($J$6:$J$1006),""))</f>
        <v/>
      </c>
      <c r="L2796" s="103" t="str">
        <f>IF(CADA_PROD!C2796="","",IFERROR(H2796/SUM($H$6:$H$1006)+P2796,""))</f>
        <v/>
      </c>
      <c r="M2796" s="102" t="str">
        <f>IF(CADA_PROD!$C2796="","",IFERROR(SUMIFS(MOVI_ENTR!M:M,MOVI_ENTR!D:D,D2796)/SUMIFS(MOVI_ENTR!I:I,MOVI_ENTR!D:D,D2796),0))</f>
        <v/>
      </c>
      <c r="N2796" s="104" t="str">
        <f>IF(CADA_PROD!C2796="","",G2796/E2796)</f>
        <v/>
      </c>
    </row>
    <row r="2797" spans="3:14">
      <c r="C2797" s="99" t="str">
        <f>IF(CADA_PROD!C2797="","",CADA_PROD!C2797)</f>
        <v/>
      </c>
      <c r="D2797" s="100" t="str">
        <f>IF(CADA_PROD!D2797="","",CADA_PROD!D2797)</f>
        <v/>
      </c>
      <c r="E2797" s="101" t="str">
        <f>IF(CADA_PROD!E2797="","",CADA_PROD!E2797)</f>
        <v/>
      </c>
      <c r="F2797" s="101" t="str">
        <f>IF(CADA_PROD!D2797="","",SUMIFS(MOVI_ENTR!I:I,MOVI_ENTR!D:D,D2797))</f>
        <v/>
      </c>
      <c r="G2797" s="101" t="str">
        <f>IF(CADA_PROD!C2797="","",SUMIFS(MOVI_SAID!H:H,MOVI_SAID!D:D,D2797))</f>
        <v/>
      </c>
      <c r="H2797" s="101" t="str">
        <f t="shared" si="62"/>
        <v/>
      </c>
      <c r="I2797" s="100" t="str">
        <f>IF(CADA_PROD!C2797="","",IFERROR(IF(H2797&lt;=0,"Sem estoque",IF(H2797/E2797&lt;0.25,"Quase sem estoque",IF(H2797/E2797&lt;1.2,"Estoque baixo",IF(H2797/E2797&lt;2,"Estoque moderado","Estoque confortável")))),""))</f>
        <v/>
      </c>
      <c r="J2797" s="102" t="str">
        <f>IF(CADA_PROD!C2797="","",SUMIFS(MOVI_ENTR!M:M,MOVI_ENTR!D:D,D2797))</f>
        <v/>
      </c>
      <c r="K2797" s="103" t="str">
        <f>IF(CADA_PROD!C2797="","",IFERROR($J2797/SUM($J$6:$J$1006),""))</f>
        <v/>
      </c>
      <c r="L2797" s="103" t="str">
        <f>IF(CADA_PROD!C2797="","",IFERROR(H2797/SUM($H$6:$H$1006)+P2797,""))</f>
        <v/>
      </c>
      <c r="M2797" s="102" t="str">
        <f>IF(CADA_PROD!$C2797="","",IFERROR(SUMIFS(MOVI_ENTR!M:M,MOVI_ENTR!D:D,D2797)/SUMIFS(MOVI_ENTR!I:I,MOVI_ENTR!D:D,D2797),0))</f>
        <v/>
      </c>
      <c r="N2797" s="104" t="str">
        <f>IF(CADA_PROD!C2797="","",G2797/E2797)</f>
        <v/>
      </c>
    </row>
    <row r="2798" spans="3:14">
      <c r="C2798" s="99" t="str">
        <f>IF(CADA_PROD!C2798="","",CADA_PROD!C2798)</f>
        <v/>
      </c>
      <c r="D2798" s="100" t="str">
        <f>IF(CADA_PROD!D2798="","",CADA_PROD!D2798)</f>
        <v/>
      </c>
      <c r="E2798" s="101" t="str">
        <f>IF(CADA_PROD!E2798="","",CADA_PROD!E2798)</f>
        <v/>
      </c>
      <c r="F2798" s="101" t="str">
        <f>IF(CADA_PROD!D2798="","",SUMIFS(MOVI_ENTR!I:I,MOVI_ENTR!D:D,D2798))</f>
        <v/>
      </c>
      <c r="G2798" s="101" t="str">
        <f>IF(CADA_PROD!C2798="","",SUMIFS(MOVI_SAID!H:H,MOVI_SAID!D:D,D2798))</f>
        <v/>
      </c>
      <c r="H2798" s="101" t="str">
        <f t="shared" si="62"/>
        <v/>
      </c>
      <c r="I2798" s="100" t="str">
        <f>IF(CADA_PROD!C2798="","",IFERROR(IF(H2798&lt;=0,"Sem estoque",IF(H2798/E2798&lt;0.25,"Quase sem estoque",IF(H2798/E2798&lt;1.2,"Estoque baixo",IF(H2798/E2798&lt;2,"Estoque moderado","Estoque confortável")))),""))</f>
        <v/>
      </c>
      <c r="J2798" s="102" t="str">
        <f>IF(CADA_PROD!C2798="","",SUMIFS(MOVI_ENTR!M:M,MOVI_ENTR!D:D,D2798))</f>
        <v/>
      </c>
      <c r="K2798" s="103" t="str">
        <f>IF(CADA_PROD!C2798="","",IFERROR($J2798/SUM($J$6:$J$1006),""))</f>
        <v/>
      </c>
      <c r="L2798" s="103" t="str">
        <f>IF(CADA_PROD!C2798="","",IFERROR(H2798/SUM($H$6:$H$1006)+P2798,""))</f>
        <v/>
      </c>
      <c r="M2798" s="102" t="str">
        <f>IF(CADA_PROD!$C2798="","",IFERROR(SUMIFS(MOVI_ENTR!M:M,MOVI_ENTR!D:D,D2798)/SUMIFS(MOVI_ENTR!I:I,MOVI_ENTR!D:D,D2798),0))</f>
        <v/>
      </c>
      <c r="N2798" s="104" t="str">
        <f>IF(CADA_PROD!C2798="","",G2798/E2798)</f>
        <v/>
      </c>
    </row>
    <row r="2799" spans="3:14">
      <c r="C2799" s="99" t="str">
        <f>IF(CADA_PROD!C2799="","",CADA_PROD!C2799)</f>
        <v/>
      </c>
      <c r="D2799" s="100" t="str">
        <f>IF(CADA_PROD!D2799="","",CADA_PROD!D2799)</f>
        <v/>
      </c>
      <c r="E2799" s="101" t="str">
        <f>IF(CADA_PROD!E2799="","",CADA_PROD!E2799)</f>
        <v/>
      </c>
      <c r="F2799" s="101" t="str">
        <f>IF(CADA_PROD!D2799="","",SUMIFS(MOVI_ENTR!I:I,MOVI_ENTR!D:D,D2799))</f>
        <v/>
      </c>
      <c r="G2799" s="101" t="str">
        <f>IF(CADA_PROD!C2799="","",SUMIFS(MOVI_SAID!H:H,MOVI_SAID!D:D,D2799))</f>
        <v/>
      </c>
      <c r="H2799" s="101" t="str">
        <f t="shared" si="62"/>
        <v/>
      </c>
      <c r="I2799" s="100" t="str">
        <f>IF(CADA_PROD!C2799="","",IFERROR(IF(H2799&lt;=0,"Sem estoque",IF(H2799/E2799&lt;0.25,"Quase sem estoque",IF(H2799/E2799&lt;1.2,"Estoque baixo",IF(H2799/E2799&lt;2,"Estoque moderado","Estoque confortável")))),""))</f>
        <v/>
      </c>
      <c r="J2799" s="102" t="str">
        <f>IF(CADA_PROD!C2799="","",SUMIFS(MOVI_ENTR!M:M,MOVI_ENTR!D:D,D2799))</f>
        <v/>
      </c>
      <c r="K2799" s="103" t="str">
        <f>IF(CADA_PROD!C2799="","",IFERROR($J2799/SUM($J$6:$J$1006),""))</f>
        <v/>
      </c>
      <c r="L2799" s="103" t="str">
        <f>IF(CADA_PROD!C2799="","",IFERROR(H2799/SUM($H$6:$H$1006)+P2799,""))</f>
        <v/>
      </c>
      <c r="M2799" s="102" t="str">
        <f>IF(CADA_PROD!$C2799="","",IFERROR(SUMIFS(MOVI_ENTR!M:M,MOVI_ENTR!D:D,D2799)/SUMIFS(MOVI_ENTR!I:I,MOVI_ENTR!D:D,D2799),0))</f>
        <v/>
      </c>
      <c r="N2799" s="104" t="str">
        <f>IF(CADA_PROD!C2799="","",G2799/E2799)</f>
        <v/>
      </c>
    </row>
    <row r="2800" spans="3:14">
      <c r="C2800" s="99" t="str">
        <f>IF(CADA_PROD!C2800="","",CADA_PROD!C2800)</f>
        <v/>
      </c>
      <c r="D2800" s="100" t="str">
        <f>IF(CADA_PROD!D2800="","",CADA_PROD!D2800)</f>
        <v/>
      </c>
      <c r="E2800" s="101" t="str">
        <f>IF(CADA_PROD!E2800="","",CADA_PROD!E2800)</f>
        <v/>
      </c>
      <c r="F2800" s="101" t="str">
        <f>IF(CADA_PROD!D2800="","",SUMIFS(MOVI_ENTR!I:I,MOVI_ENTR!D:D,D2800))</f>
        <v/>
      </c>
      <c r="G2800" s="101" t="str">
        <f>IF(CADA_PROD!C2800="","",SUMIFS(MOVI_SAID!H:H,MOVI_SAID!D:D,D2800))</f>
        <v/>
      </c>
      <c r="H2800" s="101" t="str">
        <f t="shared" si="62"/>
        <v/>
      </c>
      <c r="I2800" s="100" t="str">
        <f>IF(CADA_PROD!C2800="","",IFERROR(IF(H2800&lt;=0,"Sem estoque",IF(H2800/E2800&lt;0.25,"Quase sem estoque",IF(H2800/E2800&lt;1.2,"Estoque baixo",IF(H2800/E2800&lt;2,"Estoque moderado","Estoque confortável")))),""))</f>
        <v/>
      </c>
      <c r="J2800" s="102" t="str">
        <f>IF(CADA_PROD!C2800="","",SUMIFS(MOVI_ENTR!M:M,MOVI_ENTR!D:D,D2800))</f>
        <v/>
      </c>
      <c r="K2800" s="103" t="str">
        <f>IF(CADA_PROD!C2800="","",IFERROR($J2800/SUM($J$6:$J$1006),""))</f>
        <v/>
      </c>
      <c r="L2800" s="103" t="str">
        <f>IF(CADA_PROD!C2800="","",IFERROR(H2800/SUM($H$6:$H$1006)+P2800,""))</f>
        <v/>
      </c>
      <c r="M2800" s="102" t="str">
        <f>IF(CADA_PROD!$C2800="","",IFERROR(SUMIFS(MOVI_ENTR!M:M,MOVI_ENTR!D:D,D2800)/SUMIFS(MOVI_ENTR!I:I,MOVI_ENTR!D:D,D2800),0))</f>
        <v/>
      </c>
      <c r="N2800" s="104" t="str">
        <f>IF(CADA_PROD!C2800="","",G2800/E2800)</f>
        <v/>
      </c>
    </row>
    <row r="2801" spans="3:14">
      <c r="C2801" s="99" t="str">
        <f>IF(CADA_PROD!C2801="","",CADA_PROD!C2801)</f>
        <v/>
      </c>
      <c r="D2801" s="100" t="str">
        <f>IF(CADA_PROD!D2801="","",CADA_PROD!D2801)</f>
        <v/>
      </c>
      <c r="E2801" s="101" t="str">
        <f>IF(CADA_PROD!E2801="","",CADA_PROD!E2801)</f>
        <v/>
      </c>
      <c r="F2801" s="101" t="str">
        <f>IF(CADA_PROD!D2801="","",SUMIFS(MOVI_ENTR!I:I,MOVI_ENTR!D:D,D2801))</f>
        <v/>
      </c>
      <c r="G2801" s="101" t="str">
        <f>IF(CADA_PROD!C2801="","",SUMIFS(MOVI_SAID!H:H,MOVI_SAID!D:D,D2801))</f>
        <v/>
      </c>
      <c r="H2801" s="101" t="str">
        <f t="shared" si="62"/>
        <v/>
      </c>
      <c r="I2801" s="100" t="str">
        <f>IF(CADA_PROD!C2801="","",IFERROR(IF(H2801&lt;=0,"Sem estoque",IF(H2801/E2801&lt;0.25,"Quase sem estoque",IF(H2801/E2801&lt;1.2,"Estoque baixo",IF(H2801/E2801&lt;2,"Estoque moderado","Estoque confortável")))),""))</f>
        <v/>
      </c>
      <c r="J2801" s="102" t="str">
        <f>IF(CADA_PROD!C2801="","",SUMIFS(MOVI_ENTR!M:M,MOVI_ENTR!D:D,D2801))</f>
        <v/>
      </c>
      <c r="K2801" s="103" t="str">
        <f>IF(CADA_PROD!C2801="","",IFERROR($J2801/SUM($J$6:$J$1006),""))</f>
        <v/>
      </c>
      <c r="L2801" s="103" t="str">
        <f>IF(CADA_PROD!C2801="","",IFERROR(H2801/SUM($H$6:$H$1006)+P2801,""))</f>
        <v/>
      </c>
      <c r="M2801" s="102" t="str">
        <f>IF(CADA_PROD!$C2801="","",IFERROR(SUMIFS(MOVI_ENTR!M:M,MOVI_ENTR!D:D,D2801)/SUMIFS(MOVI_ENTR!I:I,MOVI_ENTR!D:D,D2801),0))</f>
        <v/>
      </c>
      <c r="N2801" s="104" t="str">
        <f>IF(CADA_PROD!C2801="","",G2801/E2801)</f>
        <v/>
      </c>
    </row>
    <row r="2802" spans="3:14">
      <c r="C2802" s="99" t="str">
        <f>IF(CADA_PROD!C2802="","",CADA_PROD!C2802)</f>
        <v/>
      </c>
      <c r="D2802" s="100" t="str">
        <f>IF(CADA_PROD!D2802="","",CADA_PROD!D2802)</f>
        <v/>
      </c>
      <c r="E2802" s="101" t="str">
        <f>IF(CADA_PROD!E2802="","",CADA_PROD!E2802)</f>
        <v/>
      </c>
      <c r="F2802" s="101" t="str">
        <f>IF(CADA_PROD!D2802="","",SUMIFS(MOVI_ENTR!I:I,MOVI_ENTR!D:D,D2802))</f>
        <v/>
      </c>
      <c r="G2802" s="101" t="str">
        <f>IF(CADA_PROD!C2802="","",SUMIFS(MOVI_SAID!H:H,MOVI_SAID!D:D,D2802))</f>
        <v/>
      </c>
      <c r="H2802" s="101" t="str">
        <f t="shared" si="62"/>
        <v/>
      </c>
      <c r="I2802" s="100" t="str">
        <f>IF(CADA_PROD!C2802="","",IFERROR(IF(H2802&lt;=0,"Sem estoque",IF(H2802/E2802&lt;0.25,"Quase sem estoque",IF(H2802/E2802&lt;1.2,"Estoque baixo",IF(H2802/E2802&lt;2,"Estoque moderado","Estoque confortável")))),""))</f>
        <v/>
      </c>
      <c r="J2802" s="102" t="str">
        <f>IF(CADA_PROD!C2802="","",SUMIFS(MOVI_ENTR!M:M,MOVI_ENTR!D:D,D2802))</f>
        <v/>
      </c>
      <c r="K2802" s="103" t="str">
        <f>IF(CADA_PROD!C2802="","",IFERROR($J2802/SUM($J$6:$J$1006),""))</f>
        <v/>
      </c>
      <c r="L2802" s="103" t="str">
        <f>IF(CADA_PROD!C2802="","",IFERROR(H2802/SUM($H$6:$H$1006)+P2802,""))</f>
        <v/>
      </c>
      <c r="M2802" s="102" t="str">
        <f>IF(CADA_PROD!$C2802="","",IFERROR(SUMIFS(MOVI_ENTR!M:M,MOVI_ENTR!D:D,D2802)/SUMIFS(MOVI_ENTR!I:I,MOVI_ENTR!D:D,D2802),0))</f>
        <v/>
      </c>
      <c r="N2802" s="104" t="str">
        <f>IF(CADA_PROD!C2802="","",G2802/E2802)</f>
        <v/>
      </c>
    </row>
    <row r="2803" spans="3:14">
      <c r="C2803" s="99" t="str">
        <f>IF(CADA_PROD!C2803="","",CADA_PROD!C2803)</f>
        <v/>
      </c>
      <c r="D2803" s="100" t="str">
        <f>IF(CADA_PROD!D2803="","",CADA_PROD!D2803)</f>
        <v/>
      </c>
      <c r="E2803" s="101" t="str">
        <f>IF(CADA_PROD!E2803="","",CADA_PROD!E2803)</f>
        <v/>
      </c>
      <c r="F2803" s="101" t="str">
        <f>IF(CADA_PROD!D2803="","",SUMIFS(MOVI_ENTR!I:I,MOVI_ENTR!D:D,D2803))</f>
        <v/>
      </c>
      <c r="G2803" s="101" t="str">
        <f>IF(CADA_PROD!C2803="","",SUMIFS(MOVI_SAID!H:H,MOVI_SAID!D:D,D2803))</f>
        <v/>
      </c>
      <c r="H2803" s="101" t="str">
        <f t="shared" si="62"/>
        <v/>
      </c>
      <c r="I2803" s="100" t="str">
        <f>IF(CADA_PROD!C2803="","",IFERROR(IF(H2803&lt;=0,"Sem estoque",IF(H2803/E2803&lt;0.25,"Quase sem estoque",IF(H2803/E2803&lt;1.2,"Estoque baixo",IF(H2803/E2803&lt;2,"Estoque moderado","Estoque confortável")))),""))</f>
        <v/>
      </c>
      <c r="J2803" s="102" t="str">
        <f>IF(CADA_PROD!C2803="","",SUMIFS(MOVI_ENTR!M:M,MOVI_ENTR!D:D,D2803))</f>
        <v/>
      </c>
      <c r="K2803" s="103" t="str">
        <f>IF(CADA_PROD!C2803="","",IFERROR($J2803/SUM($J$6:$J$1006),""))</f>
        <v/>
      </c>
      <c r="L2803" s="103" t="str">
        <f>IF(CADA_PROD!C2803="","",IFERROR(H2803/SUM($H$6:$H$1006)+P2803,""))</f>
        <v/>
      </c>
      <c r="M2803" s="102" t="str">
        <f>IF(CADA_PROD!$C2803="","",IFERROR(SUMIFS(MOVI_ENTR!M:M,MOVI_ENTR!D:D,D2803)/SUMIFS(MOVI_ENTR!I:I,MOVI_ENTR!D:D,D2803),0))</f>
        <v/>
      </c>
      <c r="N2803" s="104" t="str">
        <f>IF(CADA_PROD!C2803="","",G2803/E2803)</f>
        <v/>
      </c>
    </row>
    <row r="2804" spans="3:14">
      <c r="C2804" s="99" t="str">
        <f>IF(CADA_PROD!C2804="","",CADA_PROD!C2804)</f>
        <v/>
      </c>
      <c r="D2804" s="100" t="str">
        <f>IF(CADA_PROD!D2804="","",CADA_PROD!D2804)</f>
        <v/>
      </c>
      <c r="E2804" s="101" t="str">
        <f>IF(CADA_PROD!E2804="","",CADA_PROD!E2804)</f>
        <v/>
      </c>
      <c r="F2804" s="101" t="str">
        <f>IF(CADA_PROD!D2804="","",SUMIFS(MOVI_ENTR!I:I,MOVI_ENTR!D:D,D2804))</f>
        <v/>
      </c>
      <c r="G2804" s="101" t="str">
        <f>IF(CADA_PROD!C2804="","",SUMIFS(MOVI_SAID!H:H,MOVI_SAID!D:D,D2804))</f>
        <v/>
      </c>
      <c r="H2804" s="101" t="str">
        <f t="shared" si="62"/>
        <v/>
      </c>
      <c r="I2804" s="100" t="str">
        <f>IF(CADA_PROD!C2804="","",IFERROR(IF(H2804&lt;=0,"Sem estoque",IF(H2804/E2804&lt;0.25,"Quase sem estoque",IF(H2804/E2804&lt;1.2,"Estoque baixo",IF(H2804/E2804&lt;2,"Estoque moderado","Estoque confortável")))),""))</f>
        <v/>
      </c>
      <c r="J2804" s="102" t="str">
        <f>IF(CADA_PROD!C2804="","",SUMIFS(MOVI_ENTR!M:M,MOVI_ENTR!D:D,D2804))</f>
        <v/>
      </c>
      <c r="K2804" s="103" t="str">
        <f>IF(CADA_PROD!C2804="","",IFERROR($J2804/SUM($J$6:$J$1006),""))</f>
        <v/>
      </c>
      <c r="L2804" s="103" t="str">
        <f>IF(CADA_PROD!C2804="","",IFERROR(H2804/SUM($H$6:$H$1006)+P2804,""))</f>
        <v/>
      </c>
      <c r="M2804" s="102" t="str">
        <f>IF(CADA_PROD!$C2804="","",IFERROR(SUMIFS(MOVI_ENTR!M:M,MOVI_ENTR!D:D,D2804)/SUMIFS(MOVI_ENTR!I:I,MOVI_ENTR!D:D,D2804),0))</f>
        <v/>
      </c>
      <c r="N2804" s="104" t="str">
        <f>IF(CADA_PROD!C2804="","",G2804/E2804)</f>
        <v/>
      </c>
    </row>
    <row r="2805" spans="3:14">
      <c r="C2805" s="99" t="str">
        <f>IF(CADA_PROD!C2805="","",CADA_PROD!C2805)</f>
        <v/>
      </c>
      <c r="D2805" s="100" t="str">
        <f>IF(CADA_PROD!D2805="","",CADA_PROD!D2805)</f>
        <v/>
      </c>
      <c r="E2805" s="101" t="str">
        <f>IF(CADA_PROD!E2805="","",CADA_PROD!E2805)</f>
        <v/>
      </c>
      <c r="F2805" s="101" t="str">
        <f>IF(CADA_PROD!D2805="","",SUMIFS(MOVI_ENTR!I:I,MOVI_ENTR!D:D,D2805))</f>
        <v/>
      </c>
      <c r="G2805" s="101" t="str">
        <f>IF(CADA_PROD!C2805="","",SUMIFS(MOVI_SAID!H:H,MOVI_SAID!D:D,D2805))</f>
        <v/>
      </c>
      <c r="H2805" s="101" t="str">
        <f t="shared" si="62"/>
        <v/>
      </c>
      <c r="I2805" s="100" t="str">
        <f>IF(CADA_PROD!C2805="","",IFERROR(IF(H2805&lt;=0,"Sem estoque",IF(H2805/E2805&lt;0.25,"Quase sem estoque",IF(H2805/E2805&lt;1.2,"Estoque baixo",IF(H2805/E2805&lt;2,"Estoque moderado","Estoque confortável")))),""))</f>
        <v/>
      </c>
      <c r="J2805" s="102" t="str">
        <f>IF(CADA_PROD!C2805="","",SUMIFS(MOVI_ENTR!M:M,MOVI_ENTR!D:D,D2805))</f>
        <v/>
      </c>
      <c r="K2805" s="103" t="str">
        <f>IF(CADA_PROD!C2805="","",IFERROR($J2805/SUM($J$6:$J$1006),""))</f>
        <v/>
      </c>
      <c r="L2805" s="103" t="str">
        <f>IF(CADA_PROD!C2805="","",IFERROR(H2805/SUM($H$6:$H$1006)+P2805,""))</f>
        <v/>
      </c>
      <c r="M2805" s="102" t="str">
        <f>IF(CADA_PROD!$C2805="","",IFERROR(SUMIFS(MOVI_ENTR!M:M,MOVI_ENTR!D:D,D2805)/SUMIFS(MOVI_ENTR!I:I,MOVI_ENTR!D:D,D2805),0))</f>
        <v/>
      </c>
      <c r="N2805" s="104" t="str">
        <f>IF(CADA_PROD!C2805="","",G2805/E2805)</f>
        <v/>
      </c>
    </row>
    <row r="2806" spans="3:14">
      <c r="C2806" s="99" t="str">
        <f>IF(CADA_PROD!C2806="","",CADA_PROD!C2806)</f>
        <v/>
      </c>
      <c r="D2806" s="100" t="str">
        <f>IF(CADA_PROD!D2806="","",CADA_PROD!D2806)</f>
        <v/>
      </c>
      <c r="E2806" s="101" t="str">
        <f>IF(CADA_PROD!E2806="","",CADA_PROD!E2806)</f>
        <v/>
      </c>
      <c r="F2806" s="101" t="str">
        <f>IF(CADA_PROD!D2806="","",SUMIFS(MOVI_ENTR!I:I,MOVI_ENTR!D:D,D2806))</f>
        <v/>
      </c>
      <c r="G2806" s="101" t="str">
        <f>IF(CADA_PROD!C2806="","",SUMIFS(MOVI_SAID!H:H,MOVI_SAID!D:D,D2806))</f>
        <v/>
      </c>
      <c r="H2806" s="101" t="str">
        <f t="shared" si="62"/>
        <v/>
      </c>
      <c r="I2806" s="100" t="str">
        <f>IF(CADA_PROD!C2806="","",IFERROR(IF(H2806&lt;=0,"Sem estoque",IF(H2806/E2806&lt;0.25,"Quase sem estoque",IF(H2806/E2806&lt;1.2,"Estoque baixo",IF(H2806/E2806&lt;2,"Estoque moderado","Estoque confortável")))),""))</f>
        <v/>
      </c>
      <c r="J2806" s="102" t="str">
        <f>IF(CADA_PROD!C2806="","",SUMIFS(MOVI_ENTR!M:M,MOVI_ENTR!D:D,D2806))</f>
        <v/>
      </c>
      <c r="K2806" s="103" t="str">
        <f>IF(CADA_PROD!C2806="","",IFERROR($J2806/SUM($J$6:$J$1006),""))</f>
        <v/>
      </c>
      <c r="L2806" s="103" t="str">
        <f>IF(CADA_PROD!C2806="","",IFERROR(H2806/SUM($H$6:$H$1006)+P2806,""))</f>
        <v/>
      </c>
      <c r="M2806" s="102" t="str">
        <f>IF(CADA_PROD!$C2806="","",IFERROR(SUMIFS(MOVI_ENTR!M:M,MOVI_ENTR!D:D,D2806)/SUMIFS(MOVI_ENTR!I:I,MOVI_ENTR!D:D,D2806),0))</f>
        <v/>
      </c>
      <c r="N2806" s="104" t="str">
        <f>IF(CADA_PROD!C2806="","",G2806/E2806)</f>
        <v/>
      </c>
    </row>
    <row r="2807" spans="3:14">
      <c r="C2807" s="99" t="str">
        <f>IF(CADA_PROD!C2807="","",CADA_PROD!C2807)</f>
        <v/>
      </c>
      <c r="D2807" s="100" t="str">
        <f>IF(CADA_PROD!D2807="","",CADA_PROD!D2807)</f>
        <v/>
      </c>
      <c r="E2807" s="101" t="str">
        <f>IF(CADA_PROD!E2807="","",CADA_PROD!E2807)</f>
        <v/>
      </c>
      <c r="F2807" s="101" t="str">
        <f>IF(CADA_PROD!D2807="","",SUMIFS(MOVI_ENTR!I:I,MOVI_ENTR!D:D,D2807))</f>
        <v/>
      </c>
      <c r="G2807" s="101" t="str">
        <f>IF(CADA_PROD!C2807="","",SUMIFS(MOVI_SAID!H:H,MOVI_SAID!D:D,D2807))</f>
        <v/>
      </c>
      <c r="H2807" s="101" t="str">
        <f t="shared" si="62"/>
        <v/>
      </c>
      <c r="I2807" s="100" t="str">
        <f>IF(CADA_PROD!C2807="","",IFERROR(IF(H2807&lt;=0,"Sem estoque",IF(H2807/E2807&lt;0.25,"Quase sem estoque",IF(H2807/E2807&lt;1.2,"Estoque baixo",IF(H2807/E2807&lt;2,"Estoque moderado","Estoque confortável")))),""))</f>
        <v/>
      </c>
      <c r="J2807" s="102" t="str">
        <f>IF(CADA_PROD!C2807="","",SUMIFS(MOVI_ENTR!M:M,MOVI_ENTR!D:D,D2807))</f>
        <v/>
      </c>
      <c r="K2807" s="103" t="str">
        <f>IF(CADA_PROD!C2807="","",IFERROR($J2807/SUM($J$6:$J$1006),""))</f>
        <v/>
      </c>
      <c r="L2807" s="103" t="str">
        <f>IF(CADA_PROD!C2807="","",IFERROR(H2807/SUM($H$6:$H$1006)+P2807,""))</f>
        <v/>
      </c>
      <c r="M2807" s="102" t="str">
        <f>IF(CADA_PROD!$C2807="","",IFERROR(SUMIFS(MOVI_ENTR!M:M,MOVI_ENTR!D:D,D2807)/SUMIFS(MOVI_ENTR!I:I,MOVI_ENTR!D:D,D2807),0))</f>
        <v/>
      </c>
      <c r="N2807" s="104" t="str">
        <f>IF(CADA_PROD!C2807="","",G2807/E2807)</f>
        <v/>
      </c>
    </row>
    <row r="2808" spans="3:14">
      <c r="C2808" s="99" t="str">
        <f>IF(CADA_PROD!C2808="","",CADA_PROD!C2808)</f>
        <v/>
      </c>
      <c r="D2808" s="100" t="str">
        <f>IF(CADA_PROD!D2808="","",CADA_PROD!D2808)</f>
        <v/>
      </c>
      <c r="E2808" s="101" t="str">
        <f>IF(CADA_PROD!E2808="","",CADA_PROD!E2808)</f>
        <v/>
      </c>
      <c r="F2808" s="101" t="str">
        <f>IF(CADA_PROD!D2808="","",SUMIFS(MOVI_ENTR!I:I,MOVI_ENTR!D:D,D2808))</f>
        <v/>
      </c>
      <c r="G2808" s="101" t="str">
        <f>IF(CADA_PROD!C2808="","",SUMIFS(MOVI_SAID!H:H,MOVI_SAID!D:D,D2808))</f>
        <v/>
      </c>
      <c r="H2808" s="101" t="str">
        <f t="shared" si="62"/>
        <v/>
      </c>
      <c r="I2808" s="100" t="str">
        <f>IF(CADA_PROD!C2808="","",IFERROR(IF(H2808&lt;=0,"Sem estoque",IF(H2808/E2808&lt;0.25,"Quase sem estoque",IF(H2808/E2808&lt;1.2,"Estoque baixo",IF(H2808/E2808&lt;2,"Estoque moderado","Estoque confortável")))),""))</f>
        <v/>
      </c>
      <c r="J2808" s="102" t="str">
        <f>IF(CADA_PROD!C2808="","",SUMIFS(MOVI_ENTR!M:M,MOVI_ENTR!D:D,D2808))</f>
        <v/>
      </c>
      <c r="K2808" s="103" t="str">
        <f>IF(CADA_PROD!C2808="","",IFERROR($J2808/SUM($J$6:$J$1006),""))</f>
        <v/>
      </c>
      <c r="L2808" s="103" t="str">
        <f>IF(CADA_PROD!C2808="","",IFERROR(H2808/SUM($H$6:$H$1006)+P2808,""))</f>
        <v/>
      </c>
      <c r="M2808" s="102" t="str">
        <f>IF(CADA_PROD!$C2808="","",IFERROR(SUMIFS(MOVI_ENTR!M:M,MOVI_ENTR!D:D,D2808)/SUMIFS(MOVI_ENTR!I:I,MOVI_ENTR!D:D,D2808),0))</f>
        <v/>
      </c>
      <c r="N2808" s="104" t="str">
        <f>IF(CADA_PROD!C2808="","",G2808/E2808)</f>
        <v/>
      </c>
    </row>
    <row r="2809" spans="3:14">
      <c r="C2809" s="99" t="str">
        <f>IF(CADA_PROD!C2809="","",CADA_PROD!C2809)</f>
        <v/>
      </c>
      <c r="D2809" s="100" t="str">
        <f>IF(CADA_PROD!D2809="","",CADA_PROD!D2809)</f>
        <v/>
      </c>
      <c r="E2809" s="101" t="str">
        <f>IF(CADA_PROD!E2809="","",CADA_PROD!E2809)</f>
        <v/>
      </c>
      <c r="F2809" s="101" t="str">
        <f>IF(CADA_PROD!D2809="","",SUMIFS(MOVI_ENTR!I:I,MOVI_ENTR!D:D,D2809))</f>
        <v/>
      </c>
      <c r="G2809" s="101" t="str">
        <f>IF(CADA_PROD!C2809="","",SUMIFS(MOVI_SAID!H:H,MOVI_SAID!D:D,D2809))</f>
        <v/>
      </c>
      <c r="H2809" s="101" t="str">
        <f t="shared" si="62"/>
        <v/>
      </c>
      <c r="I2809" s="100" t="str">
        <f>IF(CADA_PROD!C2809="","",IFERROR(IF(H2809&lt;=0,"Sem estoque",IF(H2809/E2809&lt;0.25,"Quase sem estoque",IF(H2809/E2809&lt;1.2,"Estoque baixo",IF(H2809/E2809&lt;2,"Estoque moderado","Estoque confortável")))),""))</f>
        <v/>
      </c>
      <c r="J2809" s="102" t="str">
        <f>IF(CADA_PROD!C2809="","",SUMIFS(MOVI_ENTR!M:M,MOVI_ENTR!D:D,D2809))</f>
        <v/>
      </c>
      <c r="K2809" s="103" t="str">
        <f>IF(CADA_PROD!C2809="","",IFERROR($J2809/SUM($J$6:$J$1006),""))</f>
        <v/>
      </c>
      <c r="L2809" s="103" t="str">
        <f>IF(CADA_PROD!C2809="","",IFERROR(H2809/SUM($H$6:$H$1006)+P2809,""))</f>
        <v/>
      </c>
      <c r="M2809" s="102" t="str">
        <f>IF(CADA_PROD!$C2809="","",IFERROR(SUMIFS(MOVI_ENTR!M:M,MOVI_ENTR!D:D,D2809)/SUMIFS(MOVI_ENTR!I:I,MOVI_ENTR!D:D,D2809),0))</f>
        <v/>
      </c>
      <c r="N2809" s="104" t="str">
        <f>IF(CADA_PROD!C2809="","",G2809/E2809)</f>
        <v/>
      </c>
    </row>
    <row r="2810" spans="3:14">
      <c r="C2810" s="99" t="str">
        <f>IF(CADA_PROD!C2810="","",CADA_PROD!C2810)</f>
        <v/>
      </c>
      <c r="D2810" s="100" t="str">
        <f>IF(CADA_PROD!D2810="","",CADA_PROD!D2810)</f>
        <v/>
      </c>
      <c r="E2810" s="101" t="str">
        <f>IF(CADA_PROD!E2810="","",CADA_PROD!E2810)</f>
        <v/>
      </c>
      <c r="F2810" s="101" t="str">
        <f>IF(CADA_PROD!D2810="","",SUMIFS(MOVI_ENTR!I:I,MOVI_ENTR!D:D,D2810))</f>
        <v/>
      </c>
      <c r="G2810" s="101" t="str">
        <f>IF(CADA_PROD!C2810="","",SUMIFS(MOVI_SAID!H:H,MOVI_SAID!D:D,D2810))</f>
        <v/>
      </c>
      <c r="H2810" s="101" t="str">
        <f t="shared" si="62"/>
        <v/>
      </c>
      <c r="I2810" s="100" t="str">
        <f>IF(CADA_PROD!C2810="","",IFERROR(IF(H2810&lt;=0,"Sem estoque",IF(H2810/E2810&lt;0.25,"Quase sem estoque",IF(H2810/E2810&lt;1.2,"Estoque baixo",IF(H2810/E2810&lt;2,"Estoque moderado","Estoque confortável")))),""))</f>
        <v/>
      </c>
      <c r="J2810" s="102" t="str">
        <f>IF(CADA_PROD!C2810="","",SUMIFS(MOVI_ENTR!M:M,MOVI_ENTR!D:D,D2810))</f>
        <v/>
      </c>
      <c r="K2810" s="103" t="str">
        <f>IF(CADA_PROD!C2810="","",IFERROR($J2810/SUM($J$6:$J$1006),""))</f>
        <v/>
      </c>
      <c r="L2810" s="103" t="str">
        <f>IF(CADA_PROD!C2810="","",IFERROR(H2810/SUM($H$6:$H$1006)+P2810,""))</f>
        <v/>
      </c>
      <c r="M2810" s="102" t="str">
        <f>IF(CADA_PROD!$C2810="","",IFERROR(SUMIFS(MOVI_ENTR!M:M,MOVI_ENTR!D:D,D2810)/SUMIFS(MOVI_ENTR!I:I,MOVI_ENTR!D:D,D2810),0))</f>
        <v/>
      </c>
      <c r="N2810" s="104" t="str">
        <f>IF(CADA_PROD!C2810="","",G2810/E2810)</f>
        <v/>
      </c>
    </row>
    <row r="2811" spans="3:14">
      <c r="C2811" s="99" t="str">
        <f>IF(CADA_PROD!C2811="","",CADA_PROD!C2811)</f>
        <v/>
      </c>
      <c r="D2811" s="100" t="str">
        <f>IF(CADA_PROD!D2811="","",CADA_PROD!D2811)</f>
        <v/>
      </c>
      <c r="E2811" s="101" t="str">
        <f>IF(CADA_PROD!E2811="","",CADA_PROD!E2811)</f>
        <v/>
      </c>
      <c r="F2811" s="101" t="str">
        <f>IF(CADA_PROD!D2811="","",SUMIFS(MOVI_ENTR!I:I,MOVI_ENTR!D:D,D2811))</f>
        <v/>
      </c>
      <c r="G2811" s="101" t="str">
        <f>IF(CADA_PROD!C2811="","",SUMIFS(MOVI_SAID!H:H,MOVI_SAID!D:D,D2811))</f>
        <v/>
      </c>
      <c r="H2811" s="101" t="str">
        <f t="shared" si="62"/>
        <v/>
      </c>
      <c r="I2811" s="100" t="str">
        <f>IF(CADA_PROD!C2811="","",IFERROR(IF(H2811&lt;=0,"Sem estoque",IF(H2811/E2811&lt;0.25,"Quase sem estoque",IF(H2811/E2811&lt;1.2,"Estoque baixo",IF(H2811/E2811&lt;2,"Estoque moderado","Estoque confortável")))),""))</f>
        <v/>
      </c>
      <c r="J2811" s="102" t="str">
        <f>IF(CADA_PROD!C2811="","",SUMIFS(MOVI_ENTR!M:M,MOVI_ENTR!D:D,D2811))</f>
        <v/>
      </c>
      <c r="K2811" s="103" t="str">
        <f>IF(CADA_PROD!C2811="","",IFERROR($J2811/SUM($J$6:$J$1006),""))</f>
        <v/>
      </c>
      <c r="L2811" s="103" t="str">
        <f>IF(CADA_PROD!C2811="","",IFERROR(H2811/SUM($H$6:$H$1006)+P2811,""))</f>
        <v/>
      </c>
      <c r="M2811" s="102" t="str">
        <f>IF(CADA_PROD!$C2811="","",IFERROR(SUMIFS(MOVI_ENTR!M:M,MOVI_ENTR!D:D,D2811)/SUMIFS(MOVI_ENTR!I:I,MOVI_ENTR!D:D,D2811),0))</f>
        <v/>
      </c>
      <c r="N2811" s="104" t="str">
        <f>IF(CADA_PROD!C2811="","",G2811/E2811)</f>
        <v/>
      </c>
    </row>
    <row r="2812" spans="3:14">
      <c r="C2812" s="99" t="str">
        <f>IF(CADA_PROD!C2812="","",CADA_PROD!C2812)</f>
        <v/>
      </c>
      <c r="D2812" s="100" t="str">
        <f>IF(CADA_PROD!D2812="","",CADA_PROD!D2812)</f>
        <v/>
      </c>
      <c r="E2812" s="101" t="str">
        <f>IF(CADA_PROD!E2812="","",CADA_PROD!E2812)</f>
        <v/>
      </c>
      <c r="F2812" s="101" t="str">
        <f>IF(CADA_PROD!D2812="","",SUMIFS(MOVI_ENTR!I:I,MOVI_ENTR!D:D,D2812))</f>
        <v/>
      </c>
      <c r="G2812" s="101" t="str">
        <f>IF(CADA_PROD!C2812="","",SUMIFS(MOVI_SAID!H:H,MOVI_SAID!D:D,D2812))</f>
        <v/>
      </c>
      <c r="H2812" s="101" t="str">
        <f t="shared" si="62"/>
        <v/>
      </c>
      <c r="I2812" s="100" t="str">
        <f>IF(CADA_PROD!C2812="","",IFERROR(IF(H2812&lt;=0,"Sem estoque",IF(H2812/E2812&lt;0.25,"Quase sem estoque",IF(H2812/E2812&lt;1.2,"Estoque baixo",IF(H2812/E2812&lt;2,"Estoque moderado","Estoque confortável")))),""))</f>
        <v/>
      </c>
      <c r="J2812" s="102" t="str">
        <f>IF(CADA_PROD!C2812="","",SUMIFS(MOVI_ENTR!M:M,MOVI_ENTR!D:D,D2812))</f>
        <v/>
      </c>
      <c r="K2812" s="103" t="str">
        <f>IF(CADA_PROD!C2812="","",IFERROR($J2812/SUM($J$6:$J$1006),""))</f>
        <v/>
      </c>
      <c r="L2812" s="103" t="str">
        <f>IF(CADA_PROD!C2812="","",IFERROR(H2812/SUM($H$6:$H$1006)+P2812,""))</f>
        <v/>
      </c>
      <c r="M2812" s="102" t="str">
        <f>IF(CADA_PROD!$C2812="","",IFERROR(SUMIFS(MOVI_ENTR!M:M,MOVI_ENTR!D:D,D2812)/SUMIFS(MOVI_ENTR!I:I,MOVI_ENTR!D:D,D2812),0))</f>
        <v/>
      </c>
      <c r="N2812" s="104" t="str">
        <f>IF(CADA_PROD!C2812="","",G2812/E2812)</f>
        <v/>
      </c>
    </row>
    <row r="2813" spans="3:14">
      <c r="C2813" s="99" t="str">
        <f>IF(CADA_PROD!C2813="","",CADA_PROD!C2813)</f>
        <v/>
      </c>
      <c r="D2813" s="100" t="str">
        <f>IF(CADA_PROD!D2813="","",CADA_PROD!D2813)</f>
        <v/>
      </c>
      <c r="E2813" s="101" t="str">
        <f>IF(CADA_PROD!E2813="","",CADA_PROD!E2813)</f>
        <v/>
      </c>
      <c r="F2813" s="101" t="str">
        <f>IF(CADA_PROD!D2813="","",SUMIFS(MOVI_ENTR!I:I,MOVI_ENTR!D:D,D2813))</f>
        <v/>
      </c>
      <c r="G2813" s="101" t="str">
        <f>IF(CADA_PROD!C2813="","",SUMIFS(MOVI_SAID!H:H,MOVI_SAID!D:D,D2813))</f>
        <v/>
      </c>
      <c r="H2813" s="101" t="str">
        <f t="shared" si="62"/>
        <v/>
      </c>
      <c r="I2813" s="100" t="str">
        <f>IF(CADA_PROD!C2813="","",IFERROR(IF(H2813&lt;=0,"Sem estoque",IF(H2813/E2813&lt;0.25,"Quase sem estoque",IF(H2813/E2813&lt;1.2,"Estoque baixo",IF(H2813/E2813&lt;2,"Estoque moderado","Estoque confortável")))),""))</f>
        <v/>
      </c>
      <c r="J2813" s="102" t="str">
        <f>IF(CADA_PROD!C2813="","",SUMIFS(MOVI_ENTR!M:M,MOVI_ENTR!D:D,D2813))</f>
        <v/>
      </c>
      <c r="K2813" s="103" t="str">
        <f>IF(CADA_PROD!C2813="","",IFERROR($J2813/SUM($J$6:$J$1006),""))</f>
        <v/>
      </c>
      <c r="L2813" s="103" t="str">
        <f>IF(CADA_PROD!C2813="","",IFERROR(H2813/SUM($H$6:$H$1006)+P2813,""))</f>
        <v/>
      </c>
      <c r="M2813" s="102" t="str">
        <f>IF(CADA_PROD!$C2813="","",IFERROR(SUMIFS(MOVI_ENTR!M:M,MOVI_ENTR!D:D,D2813)/SUMIFS(MOVI_ENTR!I:I,MOVI_ENTR!D:D,D2813),0))</f>
        <v/>
      </c>
      <c r="N2813" s="104" t="str">
        <f>IF(CADA_PROD!C2813="","",G2813/E2813)</f>
        <v/>
      </c>
    </row>
    <row r="2814" spans="3:14">
      <c r="C2814" s="99" t="str">
        <f>IF(CADA_PROD!C2814="","",CADA_PROD!C2814)</f>
        <v/>
      </c>
      <c r="D2814" s="100" t="str">
        <f>IF(CADA_PROD!D2814="","",CADA_PROD!D2814)</f>
        <v/>
      </c>
      <c r="E2814" s="101" t="str">
        <f>IF(CADA_PROD!E2814="","",CADA_PROD!E2814)</f>
        <v/>
      </c>
      <c r="F2814" s="101" t="str">
        <f>IF(CADA_PROD!D2814="","",SUMIFS(MOVI_ENTR!I:I,MOVI_ENTR!D:D,D2814))</f>
        <v/>
      </c>
      <c r="G2814" s="101" t="str">
        <f>IF(CADA_PROD!C2814="","",SUMIFS(MOVI_SAID!H:H,MOVI_SAID!D:D,D2814))</f>
        <v/>
      </c>
      <c r="H2814" s="101" t="str">
        <f t="shared" si="62"/>
        <v/>
      </c>
      <c r="I2814" s="100" t="str">
        <f>IF(CADA_PROD!C2814="","",IFERROR(IF(H2814&lt;=0,"Sem estoque",IF(H2814/E2814&lt;0.25,"Quase sem estoque",IF(H2814/E2814&lt;1.2,"Estoque baixo",IF(H2814/E2814&lt;2,"Estoque moderado","Estoque confortável")))),""))</f>
        <v/>
      </c>
      <c r="J2814" s="102" t="str">
        <f>IF(CADA_PROD!C2814="","",SUMIFS(MOVI_ENTR!M:M,MOVI_ENTR!D:D,D2814))</f>
        <v/>
      </c>
      <c r="K2814" s="103" t="str">
        <f>IF(CADA_PROD!C2814="","",IFERROR($J2814/SUM($J$6:$J$1006),""))</f>
        <v/>
      </c>
      <c r="L2814" s="103" t="str">
        <f>IF(CADA_PROD!C2814="","",IFERROR(H2814/SUM($H$6:$H$1006)+P2814,""))</f>
        <v/>
      </c>
      <c r="M2814" s="102" t="str">
        <f>IF(CADA_PROD!$C2814="","",IFERROR(SUMIFS(MOVI_ENTR!M:M,MOVI_ENTR!D:D,D2814)/SUMIFS(MOVI_ENTR!I:I,MOVI_ENTR!D:D,D2814),0))</f>
        <v/>
      </c>
      <c r="N2814" s="104" t="str">
        <f>IF(CADA_PROD!C2814="","",G2814/E2814)</f>
        <v/>
      </c>
    </row>
    <row r="2815" spans="3:14">
      <c r="C2815" s="99" t="str">
        <f>IF(CADA_PROD!C2815="","",CADA_PROD!C2815)</f>
        <v/>
      </c>
      <c r="D2815" s="100" t="str">
        <f>IF(CADA_PROD!D2815="","",CADA_PROD!D2815)</f>
        <v/>
      </c>
      <c r="E2815" s="101" t="str">
        <f>IF(CADA_PROD!E2815="","",CADA_PROD!E2815)</f>
        <v/>
      </c>
      <c r="F2815" s="101" t="str">
        <f>IF(CADA_PROD!D2815="","",SUMIFS(MOVI_ENTR!I:I,MOVI_ENTR!D:D,D2815))</f>
        <v/>
      </c>
      <c r="G2815" s="101" t="str">
        <f>IF(CADA_PROD!C2815="","",SUMIFS(MOVI_SAID!H:H,MOVI_SAID!D:D,D2815))</f>
        <v/>
      </c>
      <c r="H2815" s="101" t="str">
        <f t="shared" si="62"/>
        <v/>
      </c>
      <c r="I2815" s="100" t="str">
        <f>IF(CADA_PROD!C2815="","",IFERROR(IF(H2815&lt;=0,"Sem estoque",IF(H2815/E2815&lt;0.25,"Quase sem estoque",IF(H2815/E2815&lt;1.2,"Estoque baixo",IF(H2815/E2815&lt;2,"Estoque moderado","Estoque confortável")))),""))</f>
        <v/>
      </c>
      <c r="J2815" s="102" t="str">
        <f>IF(CADA_PROD!C2815="","",SUMIFS(MOVI_ENTR!M:M,MOVI_ENTR!D:D,D2815))</f>
        <v/>
      </c>
      <c r="K2815" s="103" t="str">
        <f>IF(CADA_PROD!C2815="","",IFERROR($J2815/SUM($J$6:$J$1006),""))</f>
        <v/>
      </c>
      <c r="L2815" s="103" t="str">
        <f>IF(CADA_PROD!C2815="","",IFERROR(H2815/SUM($H$6:$H$1006)+P2815,""))</f>
        <v/>
      </c>
      <c r="M2815" s="102" t="str">
        <f>IF(CADA_PROD!$C2815="","",IFERROR(SUMIFS(MOVI_ENTR!M:M,MOVI_ENTR!D:D,D2815)/SUMIFS(MOVI_ENTR!I:I,MOVI_ENTR!D:D,D2815),0))</f>
        <v/>
      </c>
      <c r="N2815" s="104" t="str">
        <f>IF(CADA_PROD!C2815="","",G2815/E2815)</f>
        <v/>
      </c>
    </row>
    <row r="2816" spans="3:14">
      <c r="C2816" s="99" t="str">
        <f>IF(CADA_PROD!C2816="","",CADA_PROD!C2816)</f>
        <v/>
      </c>
      <c r="D2816" s="100" t="str">
        <f>IF(CADA_PROD!D2816="","",CADA_PROD!D2816)</f>
        <v/>
      </c>
      <c r="E2816" s="101" t="str">
        <f>IF(CADA_PROD!E2816="","",CADA_PROD!E2816)</f>
        <v/>
      </c>
      <c r="F2816" s="101" t="str">
        <f>IF(CADA_PROD!D2816="","",SUMIFS(MOVI_ENTR!I:I,MOVI_ENTR!D:D,D2816))</f>
        <v/>
      </c>
      <c r="G2816" s="101" t="str">
        <f>IF(CADA_PROD!C2816="","",SUMIFS(MOVI_SAID!H:H,MOVI_SAID!D:D,D2816))</f>
        <v/>
      </c>
      <c r="H2816" s="101" t="str">
        <f t="shared" si="62"/>
        <v/>
      </c>
      <c r="I2816" s="100" t="str">
        <f>IF(CADA_PROD!C2816="","",IFERROR(IF(H2816&lt;=0,"Sem estoque",IF(H2816/E2816&lt;0.25,"Quase sem estoque",IF(H2816/E2816&lt;1.2,"Estoque baixo",IF(H2816/E2816&lt;2,"Estoque moderado","Estoque confortável")))),""))</f>
        <v/>
      </c>
      <c r="J2816" s="102" t="str">
        <f>IF(CADA_PROD!C2816="","",SUMIFS(MOVI_ENTR!M:M,MOVI_ENTR!D:D,D2816))</f>
        <v/>
      </c>
      <c r="K2816" s="103" t="str">
        <f>IF(CADA_PROD!C2816="","",IFERROR($J2816/SUM($J$6:$J$1006),""))</f>
        <v/>
      </c>
      <c r="L2816" s="103" t="str">
        <f>IF(CADA_PROD!C2816="","",IFERROR(H2816/SUM($H$6:$H$1006)+P2816,""))</f>
        <v/>
      </c>
      <c r="M2816" s="102" t="str">
        <f>IF(CADA_PROD!$C2816="","",IFERROR(SUMIFS(MOVI_ENTR!M:M,MOVI_ENTR!D:D,D2816)/SUMIFS(MOVI_ENTR!I:I,MOVI_ENTR!D:D,D2816),0))</f>
        <v/>
      </c>
      <c r="N2816" s="104" t="str">
        <f>IF(CADA_PROD!C2816="","",G2816/E2816)</f>
        <v/>
      </c>
    </row>
    <row r="2817" spans="3:14">
      <c r="C2817" s="99" t="str">
        <f>IF(CADA_PROD!C2817="","",CADA_PROD!C2817)</f>
        <v/>
      </c>
      <c r="D2817" s="100" t="str">
        <f>IF(CADA_PROD!D2817="","",CADA_PROD!D2817)</f>
        <v/>
      </c>
      <c r="E2817" s="101" t="str">
        <f>IF(CADA_PROD!E2817="","",CADA_PROD!E2817)</f>
        <v/>
      </c>
      <c r="F2817" s="101" t="str">
        <f>IF(CADA_PROD!D2817="","",SUMIFS(MOVI_ENTR!I:I,MOVI_ENTR!D:D,D2817))</f>
        <v/>
      </c>
      <c r="G2817" s="101" t="str">
        <f>IF(CADA_PROD!C2817="","",SUMIFS(MOVI_SAID!H:H,MOVI_SAID!D:D,D2817))</f>
        <v/>
      </c>
      <c r="H2817" s="101" t="str">
        <f t="shared" si="62"/>
        <v/>
      </c>
      <c r="I2817" s="100" t="str">
        <f>IF(CADA_PROD!C2817="","",IFERROR(IF(H2817&lt;=0,"Sem estoque",IF(H2817/E2817&lt;0.25,"Quase sem estoque",IF(H2817/E2817&lt;1.2,"Estoque baixo",IF(H2817/E2817&lt;2,"Estoque moderado","Estoque confortável")))),""))</f>
        <v/>
      </c>
      <c r="J2817" s="102" t="str">
        <f>IF(CADA_PROD!C2817="","",SUMIFS(MOVI_ENTR!M:M,MOVI_ENTR!D:D,D2817))</f>
        <v/>
      </c>
      <c r="K2817" s="103" t="str">
        <f>IF(CADA_PROD!C2817="","",IFERROR($J2817/SUM($J$6:$J$1006),""))</f>
        <v/>
      </c>
      <c r="L2817" s="103" t="str">
        <f>IF(CADA_PROD!C2817="","",IFERROR(H2817/SUM($H$6:$H$1006)+P2817,""))</f>
        <v/>
      </c>
      <c r="M2817" s="102" t="str">
        <f>IF(CADA_PROD!$C2817="","",IFERROR(SUMIFS(MOVI_ENTR!M:M,MOVI_ENTR!D:D,D2817)/SUMIFS(MOVI_ENTR!I:I,MOVI_ENTR!D:D,D2817),0))</f>
        <v/>
      </c>
      <c r="N2817" s="104" t="str">
        <f>IF(CADA_PROD!C2817="","",G2817/E2817)</f>
        <v/>
      </c>
    </row>
    <row r="2818" spans="3:14">
      <c r="C2818" s="99" t="str">
        <f>IF(CADA_PROD!C2818="","",CADA_PROD!C2818)</f>
        <v/>
      </c>
      <c r="D2818" s="100" t="str">
        <f>IF(CADA_PROD!D2818="","",CADA_PROD!D2818)</f>
        <v/>
      </c>
      <c r="E2818" s="101" t="str">
        <f>IF(CADA_PROD!E2818="","",CADA_PROD!E2818)</f>
        <v/>
      </c>
      <c r="F2818" s="101" t="str">
        <f>IF(CADA_PROD!D2818="","",SUMIFS(MOVI_ENTR!I:I,MOVI_ENTR!D:D,D2818))</f>
        <v/>
      </c>
      <c r="G2818" s="101" t="str">
        <f>IF(CADA_PROD!C2818="","",SUMIFS(MOVI_SAID!H:H,MOVI_SAID!D:D,D2818))</f>
        <v/>
      </c>
      <c r="H2818" s="101" t="str">
        <f t="shared" si="62"/>
        <v/>
      </c>
      <c r="I2818" s="100" t="str">
        <f>IF(CADA_PROD!C2818="","",IFERROR(IF(H2818&lt;=0,"Sem estoque",IF(H2818/E2818&lt;0.25,"Quase sem estoque",IF(H2818/E2818&lt;1.2,"Estoque baixo",IF(H2818/E2818&lt;2,"Estoque moderado","Estoque confortável")))),""))</f>
        <v/>
      </c>
      <c r="J2818" s="102" t="str">
        <f>IF(CADA_PROD!C2818="","",SUMIFS(MOVI_ENTR!M:M,MOVI_ENTR!D:D,D2818))</f>
        <v/>
      </c>
      <c r="K2818" s="103" t="str">
        <f>IF(CADA_PROD!C2818="","",IFERROR($J2818/SUM($J$6:$J$1006),""))</f>
        <v/>
      </c>
      <c r="L2818" s="103" t="str">
        <f>IF(CADA_PROD!C2818="","",IFERROR(H2818/SUM($H$6:$H$1006)+P2818,""))</f>
        <v/>
      </c>
      <c r="M2818" s="102" t="str">
        <f>IF(CADA_PROD!$C2818="","",IFERROR(SUMIFS(MOVI_ENTR!M:M,MOVI_ENTR!D:D,D2818)/SUMIFS(MOVI_ENTR!I:I,MOVI_ENTR!D:D,D2818),0))</f>
        <v/>
      </c>
      <c r="N2818" s="104" t="str">
        <f>IF(CADA_PROD!C2818="","",G2818/E2818)</f>
        <v/>
      </c>
    </row>
    <row r="2819" spans="3:14">
      <c r="C2819" s="99" t="str">
        <f>IF(CADA_PROD!C2819="","",CADA_PROD!C2819)</f>
        <v/>
      </c>
      <c r="D2819" s="100" t="str">
        <f>IF(CADA_PROD!D2819="","",CADA_PROD!D2819)</f>
        <v/>
      </c>
      <c r="E2819" s="101" t="str">
        <f>IF(CADA_PROD!E2819="","",CADA_PROD!E2819)</f>
        <v/>
      </c>
      <c r="F2819" s="101" t="str">
        <f>IF(CADA_PROD!D2819="","",SUMIFS(MOVI_ENTR!I:I,MOVI_ENTR!D:D,D2819))</f>
        <v/>
      </c>
      <c r="G2819" s="101" t="str">
        <f>IF(CADA_PROD!C2819="","",SUMIFS(MOVI_SAID!H:H,MOVI_SAID!D:D,D2819))</f>
        <v/>
      </c>
      <c r="H2819" s="101" t="str">
        <f t="shared" si="62"/>
        <v/>
      </c>
      <c r="I2819" s="100" t="str">
        <f>IF(CADA_PROD!C2819="","",IFERROR(IF(H2819&lt;=0,"Sem estoque",IF(H2819/E2819&lt;0.25,"Quase sem estoque",IF(H2819/E2819&lt;1.2,"Estoque baixo",IF(H2819/E2819&lt;2,"Estoque moderado","Estoque confortável")))),""))</f>
        <v/>
      </c>
      <c r="J2819" s="102" t="str">
        <f>IF(CADA_PROD!C2819="","",SUMIFS(MOVI_ENTR!M:M,MOVI_ENTR!D:D,D2819))</f>
        <v/>
      </c>
      <c r="K2819" s="103" t="str">
        <f>IF(CADA_PROD!C2819="","",IFERROR($J2819/SUM($J$6:$J$1006),""))</f>
        <v/>
      </c>
      <c r="L2819" s="103" t="str">
        <f>IF(CADA_PROD!C2819="","",IFERROR(H2819/SUM($H$6:$H$1006)+P2819,""))</f>
        <v/>
      </c>
      <c r="M2819" s="102" t="str">
        <f>IF(CADA_PROD!$C2819="","",IFERROR(SUMIFS(MOVI_ENTR!M:M,MOVI_ENTR!D:D,D2819)/SUMIFS(MOVI_ENTR!I:I,MOVI_ENTR!D:D,D2819),0))</f>
        <v/>
      </c>
      <c r="N2819" s="104" t="str">
        <f>IF(CADA_PROD!C2819="","",G2819/E2819)</f>
        <v/>
      </c>
    </row>
    <row r="2820" spans="3:14">
      <c r="C2820" s="99" t="str">
        <f>IF(CADA_PROD!C2820="","",CADA_PROD!C2820)</f>
        <v/>
      </c>
      <c r="D2820" s="100" t="str">
        <f>IF(CADA_PROD!D2820="","",CADA_PROD!D2820)</f>
        <v/>
      </c>
      <c r="E2820" s="101" t="str">
        <f>IF(CADA_PROD!E2820="","",CADA_PROD!E2820)</f>
        <v/>
      </c>
      <c r="F2820" s="101" t="str">
        <f>IF(CADA_PROD!D2820="","",SUMIFS(MOVI_ENTR!I:I,MOVI_ENTR!D:D,D2820))</f>
        <v/>
      </c>
      <c r="G2820" s="101" t="str">
        <f>IF(CADA_PROD!C2820="","",SUMIFS(MOVI_SAID!H:H,MOVI_SAID!D:D,D2820))</f>
        <v/>
      </c>
      <c r="H2820" s="101" t="str">
        <f t="shared" si="62"/>
        <v/>
      </c>
      <c r="I2820" s="100" t="str">
        <f>IF(CADA_PROD!C2820="","",IFERROR(IF(H2820&lt;=0,"Sem estoque",IF(H2820/E2820&lt;0.25,"Quase sem estoque",IF(H2820/E2820&lt;1.2,"Estoque baixo",IF(H2820/E2820&lt;2,"Estoque moderado","Estoque confortável")))),""))</f>
        <v/>
      </c>
      <c r="J2820" s="102" t="str">
        <f>IF(CADA_PROD!C2820="","",SUMIFS(MOVI_ENTR!M:M,MOVI_ENTR!D:D,D2820))</f>
        <v/>
      </c>
      <c r="K2820" s="103" t="str">
        <f>IF(CADA_PROD!C2820="","",IFERROR($J2820/SUM($J$6:$J$1006),""))</f>
        <v/>
      </c>
      <c r="L2820" s="103" t="str">
        <f>IF(CADA_PROD!C2820="","",IFERROR(H2820/SUM($H$6:$H$1006)+P2820,""))</f>
        <v/>
      </c>
      <c r="M2820" s="102" t="str">
        <f>IF(CADA_PROD!$C2820="","",IFERROR(SUMIFS(MOVI_ENTR!M:M,MOVI_ENTR!D:D,D2820)/SUMIFS(MOVI_ENTR!I:I,MOVI_ENTR!D:D,D2820),0))</f>
        <v/>
      </c>
      <c r="N2820" s="104" t="str">
        <f>IF(CADA_PROD!C2820="","",G2820/E2820)</f>
        <v/>
      </c>
    </row>
    <row r="2821" spans="3:14">
      <c r="C2821" s="99" t="str">
        <f>IF(CADA_PROD!C2821="","",CADA_PROD!C2821)</f>
        <v/>
      </c>
      <c r="D2821" s="100" t="str">
        <f>IF(CADA_PROD!D2821="","",CADA_PROD!D2821)</f>
        <v/>
      </c>
      <c r="E2821" s="101" t="str">
        <f>IF(CADA_PROD!E2821="","",CADA_PROD!E2821)</f>
        <v/>
      </c>
      <c r="F2821" s="101" t="str">
        <f>IF(CADA_PROD!D2821="","",SUMIFS(MOVI_ENTR!I:I,MOVI_ENTR!D:D,D2821))</f>
        <v/>
      </c>
      <c r="G2821" s="101" t="str">
        <f>IF(CADA_PROD!C2821="","",SUMIFS(MOVI_SAID!H:H,MOVI_SAID!D:D,D2821))</f>
        <v/>
      </c>
      <c r="H2821" s="101" t="str">
        <f t="shared" si="62"/>
        <v/>
      </c>
      <c r="I2821" s="100" t="str">
        <f>IF(CADA_PROD!C2821="","",IFERROR(IF(H2821&lt;=0,"Sem estoque",IF(H2821/E2821&lt;0.25,"Quase sem estoque",IF(H2821/E2821&lt;1.2,"Estoque baixo",IF(H2821/E2821&lt;2,"Estoque moderado","Estoque confortável")))),""))</f>
        <v/>
      </c>
      <c r="J2821" s="102" t="str">
        <f>IF(CADA_PROD!C2821="","",SUMIFS(MOVI_ENTR!M:M,MOVI_ENTR!D:D,D2821))</f>
        <v/>
      </c>
      <c r="K2821" s="103" t="str">
        <f>IF(CADA_PROD!C2821="","",IFERROR($J2821/SUM($J$6:$J$1006),""))</f>
        <v/>
      </c>
      <c r="L2821" s="103" t="str">
        <f>IF(CADA_PROD!C2821="","",IFERROR(H2821/SUM($H$6:$H$1006)+P2821,""))</f>
        <v/>
      </c>
      <c r="M2821" s="102" t="str">
        <f>IF(CADA_PROD!$C2821="","",IFERROR(SUMIFS(MOVI_ENTR!M:M,MOVI_ENTR!D:D,D2821)/SUMIFS(MOVI_ENTR!I:I,MOVI_ENTR!D:D,D2821),0))</f>
        <v/>
      </c>
      <c r="N2821" s="104" t="str">
        <f>IF(CADA_PROD!C2821="","",G2821/E2821)</f>
        <v/>
      </c>
    </row>
    <row r="2822" spans="3:14">
      <c r="C2822" s="99" t="str">
        <f>IF(CADA_PROD!C2822="","",CADA_PROD!C2822)</f>
        <v/>
      </c>
      <c r="D2822" s="100" t="str">
        <f>IF(CADA_PROD!D2822="","",CADA_PROD!D2822)</f>
        <v/>
      </c>
      <c r="E2822" s="101" t="str">
        <f>IF(CADA_PROD!E2822="","",CADA_PROD!E2822)</f>
        <v/>
      </c>
      <c r="F2822" s="101" t="str">
        <f>IF(CADA_PROD!D2822="","",SUMIFS(MOVI_ENTR!I:I,MOVI_ENTR!D:D,D2822))</f>
        <v/>
      </c>
      <c r="G2822" s="101" t="str">
        <f>IF(CADA_PROD!C2822="","",SUMIFS(MOVI_SAID!H:H,MOVI_SAID!D:D,D2822))</f>
        <v/>
      </c>
      <c r="H2822" s="101" t="str">
        <f t="shared" si="62"/>
        <v/>
      </c>
      <c r="I2822" s="100" t="str">
        <f>IF(CADA_PROD!C2822="","",IFERROR(IF(H2822&lt;=0,"Sem estoque",IF(H2822/E2822&lt;0.25,"Quase sem estoque",IF(H2822/E2822&lt;1.2,"Estoque baixo",IF(H2822/E2822&lt;2,"Estoque moderado","Estoque confortável")))),""))</f>
        <v/>
      </c>
      <c r="J2822" s="102" t="str">
        <f>IF(CADA_PROD!C2822="","",SUMIFS(MOVI_ENTR!M:M,MOVI_ENTR!D:D,D2822))</f>
        <v/>
      </c>
      <c r="K2822" s="103" t="str">
        <f>IF(CADA_PROD!C2822="","",IFERROR($J2822/SUM($J$6:$J$1006),""))</f>
        <v/>
      </c>
      <c r="L2822" s="103" t="str">
        <f>IF(CADA_PROD!C2822="","",IFERROR(H2822/SUM($H$6:$H$1006)+P2822,""))</f>
        <v/>
      </c>
      <c r="M2822" s="102" t="str">
        <f>IF(CADA_PROD!$C2822="","",IFERROR(SUMIFS(MOVI_ENTR!M:M,MOVI_ENTR!D:D,D2822)/SUMIFS(MOVI_ENTR!I:I,MOVI_ENTR!D:D,D2822),0))</f>
        <v/>
      </c>
      <c r="N2822" s="104" t="str">
        <f>IF(CADA_PROD!C2822="","",G2822/E2822)</f>
        <v/>
      </c>
    </row>
    <row r="2823" spans="3:14">
      <c r="C2823" s="99" t="str">
        <f>IF(CADA_PROD!C2823="","",CADA_PROD!C2823)</f>
        <v/>
      </c>
      <c r="D2823" s="100" t="str">
        <f>IF(CADA_PROD!D2823="","",CADA_PROD!D2823)</f>
        <v/>
      </c>
      <c r="E2823" s="101" t="str">
        <f>IF(CADA_PROD!E2823="","",CADA_PROD!E2823)</f>
        <v/>
      </c>
      <c r="F2823" s="101" t="str">
        <f>IF(CADA_PROD!D2823="","",SUMIFS(MOVI_ENTR!I:I,MOVI_ENTR!D:D,D2823))</f>
        <v/>
      </c>
      <c r="G2823" s="101" t="str">
        <f>IF(CADA_PROD!C2823="","",SUMIFS(MOVI_SAID!H:H,MOVI_SAID!D:D,D2823))</f>
        <v/>
      </c>
      <c r="H2823" s="101" t="str">
        <f t="shared" si="62"/>
        <v/>
      </c>
      <c r="I2823" s="100" t="str">
        <f>IF(CADA_PROD!C2823="","",IFERROR(IF(H2823&lt;=0,"Sem estoque",IF(H2823/E2823&lt;0.25,"Quase sem estoque",IF(H2823/E2823&lt;1.2,"Estoque baixo",IF(H2823/E2823&lt;2,"Estoque moderado","Estoque confortável")))),""))</f>
        <v/>
      </c>
      <c r="J2823" s="102" t="str">
        <f>IF(CADA_PROD!C2823="","",SUMIFS(MOVI_ENTR!M:M,MOVI_ENTR!D:D,D2823))</f>
        <v/>
      </c>
      <c r="K2823" s="103" t="str">
        <f>IF(CADA_PROD!C2823="","",IFERROR($J2823/SUM($J$6:$J$1006),""))</f>
        <v/>
      </c>
      <c r="L2823" s="103" t="str">
        <f>IF(CADA_PROD!C2823="","",IFERROR(H2823/SUM($H$6:$H$1006)+P2823,""))</f>
        <v/>
      </c>
      <c r="M2823" s="102" t="str">
        <f>IF(CADA_PROD!$C2823="","",IFERROR(SUMIFS(MOVI_ENTR!M:M,MOVI_ENTR!D:D,D2823)/SUMIFS(MOVI_ENTR!I:I,MOVI_ENTR!D:D,D2823),0))</f>
        <v/>
      </c>
      <c r="N2823" s="104" t="str">
        <f>IF(CADA_PROD!C2823="","",G2823/E2823)</f>
        <v/>
      </c>
    </row>
    <row r="2824" spans="3:14">
      <c r="C2824" s="99" t="str">
        <f>IF(CADA_PROD!C2824="","",CADA_PROD!C2824)</f>
        <v/>
      </c>
      <c r="D2824" s="100" t="str">
        <f>IF(CADA_PROD!D2824="","",CADA_PROD!D2824)</f>
        <v/>
      </c>
      <c r="E2824" s="101" t="str">
        <f>IF(CADA_PROD!E2824="","",CADA_PROD!E2824)</f>
        <v/>
      </c>
      <c r="F2824" s="101" t="str">
        <f>IF(CADA_PROD!D2824="","",SUMIFS(MOVI_ENTR!I:I,MOVI_ENTR!D:D,D2824))</f>
        <v/>
      </c>
      <c r="G2824" s="101" t="str">
        <f>IF(CADA_PROD!C2824="","",SUMIFS(MOVI_SAID!H:H,MOVI_SAID!D:D,D2824))</f>
        <v/>
      </c>
      <c r="H2824" s="101" t="str">
        <f t="shared" si="62"/>
        <v/>
      </c>
      <c r="I2824" s="100" t="str">
        <f>IF(CADA_PROD!C2824="","",IFERROR(IF(H2824&lt;=0,"Sem estoque",IF(H2824/E2824&lt;0.25,"Quase sem estoque",IF(H2824/E2824&lt;1.2,"Estoque baixo",IF(H2824/E2824&lt;2,"Estoque moderado","Estoque confortável")))),""))</f>
        <v/>
      </c>
      <c r="J2824" s="102" t="str">
        <f>IF(CADA_PROD!C2824="","",SUMIFS(MOVI_ENTR!M:M,MOVI_ENTR!D:D,D2824))</f>
        <v/>
      </c>
      <c r="K2824" s="103" t="str">
        <f>IF(CADA_PROD!C2824="","",IFERROR($J2824/SUM($J$6:$J$1006),""))</f>
        <v/>
      </c>
      <c r="L2824" s="103" t="str">
        <f>IF(CADA_PROD!C2824="","",IFERROR(H2824/SUM($H$6:$H$1006)+P2824,""))</f>
        <v/>
      </c>
      <c r="M2824" s="102" t="str">
        <f>IF(CADA_PROD!$C2824="","",IFERROR(SUMIFS(MOVI_ENTR!M:M,MOVI_ENTR!D:D,D2824)/SUMIFS(MOVI_ENTR!I:I,MOVI_ENTR!D:D,D2824),0))</f>
        <v/>
      </c>
      <c r="N2824" s="104" t="str">
        <f>IF(CADA_PROD!C2824="","",G2824/E2824)</f>
        <v/>
      </c>
    </row>
    <row r="2825" spans="3:14">
      <c r="C2825" s="99" t="str">
        <f>IF(CADA_PROD!C2825="","",CADA_PROD!C2825)</f>
        <v/>
      </c>
      <c r="D2825" s="100" t="str">
        <f>IF(CADA_PROD!D2825="","",CADA_PROD!D2825)</f>
        <v/>
      </c>
      <c r="E2825" s="101" t="str">
        <f>IF(CADA_PROD!E2825="","",CADA_PROD!E2825)</f>
        <v/>
      </c>
      <c r="F2825" s="101" t="str">
        <f>IF(CADA_PROD!D2825="","",SUMIFS(MOVI_ENTR!I:I,MOVI_ENTR!D:D,D2825))</f>
        <v/>
      </c>
      <c r="G2825" s="101" t="str">
        <f>IF(CADA_PROD!C2825="","",SUMIFS(MOVI_SAID!H:H,MOVI_SAID!D:D,D2825))</f>
        <v/>
      </c>
      <c r="H2825" s="101" t="str">
        <f t="shared" si="62"/>
        <v/>
      </c>
      <c r="I2825" s="100" t="str">
        <f>IF(CADA_PROD!C2825="","",IFERROR(IF(H2825&lt;=0,"Sem estoque",IF(H2825/E2825&lt;0.25,"Quase sem estoque",IF(H2825/E2825&lt;1.2,"Estoque baixo",IF(H2825/E2825&lt;2,"Estoque moderado","Estoque confortável")))),""))</f>
        <v/>
      </c>
      <c r="J2825" s="102" t="str">
        <f>IF(CADA_PROD!C2825="","",SUMIFS(MOVI_ENTR!M:M,MOVI_ENTR!D:D,D2825))</f>
        <v/>
      </c>
      <c r="K2825" s="103" t="str">
        <f>IF(CADA_PROD!C2825="","",IFERROR($J2825/SUM($J$6:$J$1006),""))</f>
        <v/>
      </c>
      <c r="L2825" s="103" t="str">
        <f>IF(CADA_PROD!C2825="","",IFERROR(H2825/SUM($H$6:$H$1006)+P2825,""))</f>
        <v/>
      </c>
      <c r="M2825" s="102" t="str">
        <f>IF(CADA_PROD!$C2825="","",IFERROR(SUMIFS(MOVI_ENTR!M:M,MOVI_ENTR!D:D,D2825)/SUMIFS(MOVI_ENTR!I:I,MOVI_ENTR!D:D,D2825),0))</f>
        <v/>
      </c>
      <c r="N2825" s="104" t="str">
        <f>IF(CADA_PROD!C2825="","",G2825/E2825)</f>
        <v/>
      </c>
    </row>
    <row r="2826" spans="3:14">
      <c r="C2826" s="99" t="str">
        <f>IF(CADA_PROD!C2826="","",CADA_PROD!C2826)</f>
        <v/>
      </c>
      <c r="D2826" s="100" t="str">
        <f>IF(CADA_PROD!D2826="","",CADA_PROD!D2826)</f>
        <v/>
      </c>
      <c r="E2826" s="101" t="str">
        <f>IF(CADA_PROD!E2826="","",CADA_PROD!E2826)</f>
        <v/>
      </c>
      <c r="F2826" s="101" t="str">
        <f>IF(CADA_PROD!D2826="","",SUMIFS(MOVI_ENTR!I:I,MOVI_ENTR!D:D,D2826))</f>
        <v/>
      </c>
      <c r="G2826" s="101" t="str">
        <f>IF(CADA_PROD!C2826="","",SUMIFS(MOVI_SAID!H:H,MOVI_SAID!D:D,D2826))</f>
        <v/>
      </c>
      <c r="H2826" s="101" t="str">
        <f t="shared" si="62"/>
        <v/>
      </c>
      <c r="I2826" s="100" t="str">
        <f>IF(CADA_PROD!C2826="","",IFERROR(IF(H2826&lt;=0,"Sem estoque",IF(H2826/E2826&lt;0.25,"Quase sem estoque",IF(H2826/E2826&lt;1.2,"Estoque baixo",IF(H2826/E2826&lt;2,"Estoque moderado","Estoque confortável")))),""))</f>
        <v/>
      </c>
      <c r="J2826" s="102" t="str">
        <f>IF(CADA_PROD!C2826="","",SUMIFS(MOVI_ENTR!M:M,MOVI_ENTR!D:D,D2826))</f>
        <v/>
      </c>
      <c r="K2826" s="103" t="str">
        <f>IF(CADA_PROD!C2826="","",IFERROR($J2826/SUM($J$6:$J$1006),""))</f>
        <v/>
      </c>
      <c r="L2826" s="103" t="str">
        <f>IF(CADA_PROD!C2826="","",IFERROR(H2826/SUM($H$6:$H$1006)+P2826,""))</f>
        <v/>
      </c>
      <c r="M2826" s="102" t="str">
        <f>IF(CADA_PROD!$C2826="","",IFERROR(SUMIFS(MOVI_ENTR!M:M,MOVI_ENTR!D:D,D2826)/SUMIFS(MOVI_ENTR!I:I,MOVI_ENTR!D:D,D2826),0))</f>
        <v/>
      </c>
      <c r="N2826" s="104" t="str">
        <f>IF(CADA_PROD!C2826="","",G2826/E2826)</f>
        <v/>
      </c>
    </row>
    <row r="2827" spans="3:14">
      <c r="C2827" s="99" t="str">
        <f>IF(CADA_PROD!C2827="","",CADA_PROD!C2827)</f>
        <v/>
      </c>
      <c r="D2827" s="100" t="str">
        <f>IF(CADA_PROD!D2827="","",CADA_PROD!D2827)</f>
        <v/>
      </c>
      <c r="E2827" s="101" t="str">
        <f>IF(CADA_PROD!E2827="","",CADA_PROD!E2827)</f>
        <v/>
      </c>
      <c r="F2827" s="101" t="str">
        <f>IF(CADA_PROD!D2827="","",SUMIFS(MOVI_ENTR!I:I,MOVI_ENTR!D:D,D2827))</f>
        <v/>
      </c>
      <c r="G2827" s="101" t="str">
        <f>IF(CADA_PROD!C2827="","",SUMIFS(MOVI_SAID!H:H,MOVI_SAID!D:D,D2827))</f>
        <v/>
      </c>
      <c r="H2827" s="101" t="str">
        <f t="shared" si="62"/>
        <v/>
      </c>
      <c r="I2827" s="100" t="str">
        <f>IF(CADA_PROD!C2827="","",IFERROR(IF(H2827&lt;=0,"Sem estoque",IF(H2827/E2827&lt;0.25,"Quase sem estoque",IF(H2827/E2827&lt;1.2,"Estoque baixo",IF(H2827/E2827&lt;2,"Estoque moderado","Estoque confortável")))),""))</f>
        <v/>
      </c>
      <c r="J2827" s="102" t="str">
        <f>IF(CADA_PROD!C2827="","",SUMIFS(MOVI_ENTR!M:M,MOVI_ENTR!D:D,D2827))</f>
        <v/>
      </c>
      <c r="K2827" s="103" t="str">
        <f>IF(CADA_PROD!C2827="","",IFERROR($J2827/SUM($J$6:$J$1006),""))</f>
        <v/>
      </c>
      <c r="L2827" s="103" t="str">
        <f>IF(CADA_PROD!C2827="","",IFERROR(H2827/SUM($H$6:$H$1006)+P2827,""))</f>
        <v/>
      </c>
      <c r="M2827" s="102" t="str">
        <f>IF(CADA_PROD!$C2827="","",IFERROR(SUMIFS(MOVI_ENTR!M:M,MOVI_ENTR!D:D,D2827)/SUMIFS(MOVI_ENTR!I:I,MOVI_ENTR!D:D,D2827),0))</f>
        <v/>
      </c>
      <c r="N2827" s="104" t="str">
        <f>IF(CADA_PROD!C2827="","",G2827/E2827)</f>
        <v/>
      </c>
    </row>
    <row r="2828" spans="3:14">
      <c r="C2828" s="99" t="str">
        <f>IF(CADA_PROD!C2828="","",CADA_PROD!C2828)</f>
        <v/>
      </c>
      <c r="D2828" s="100" t="str">
        <f>IF(CADA_PROD!D2828="","",CADA_PROD!D2828)</f>
        <v/>
      </c>
      <c r="E2828" s="101" t="str">
        <f>IF(CADA_PROD!E2828="","",CADA_PROD!E2828)</f>
        <v/>
      </c>
      <c r="F2828" s="101" t="str">
        <f>IF(CADA_PROD!D2828="","",SUMIFS(MOVI_ENTR!I:I,MOVI_ENTR!D:D,D2828))</f>
        <v/>
      </c>
      <c r="G2828" s="101" t="str">
        <f>IF(CADA_PROD!C2828="","",SUMIFS(MOVI_SAID!H:H,MOVI_SAID!D:D,D2828))</f>
        <v/>
      </c>
      <c r="H2828" s="101" t="str">
        <f t="shared" si="62"/>
        <v/>
      </c>
      <c r="I2828" s="100" t="str">
        <f>IF(CADA_PROD!C2828="","",IFERROR(IF(H2828&lt;=0,"Sem estoque",IF(H2828/E2828&lt;0.25,"Quase sem estoque",IF(H2828/E2828&lt;1.2,"Estoque baixo",IF(H2828/E2828&lt;2,"Estoque moderado","Estoque confortável")))),""))</f>
        <v/>
      </c>
      <c r="J2828" s="102" t="str">
        <f>IF(CADA_PROD!C2828="","",SUMIFS(MOVI_ENTR!M:M,MOVI_ENTR!D:D,D2828))</f>
        <v/>
      </c>
      <c r="K2828" s="103" t="str">
        <f>IF(CADA_PROD!C2828="","",IFERROR($J2828/SUM($J$6:$J$1006),""))</f>
        <v/>
      </c>
      <c r="L2828" s="103" t="str">
        <f>IF(CADA_PROD!C2828="","",IFERROR(H2828/SUM($H$6:$H$1006)+P2828,""))</f>
        <v/>
      </c>
      <c r="M2828" s="102" t="str">
        <f>IF(CADA_PROD!$C2828="","",IFERROR(SUMIFS(MOVI_ENTR!M:M,MOVI_ENTR!D:D,D2828)/SUMIFS(MOVI_ENTR!I:I,MOVI_ENTR!D:D,D2828),0))</f>
        <v/>
      </c>
      <c r="N2828" s="104" t="str">
        <f>IF(CADA_PROD!C2828="","",G2828/E2828)</f>
        <v/>
      </c>
    </row>
    <row r="2829" spans="3:14">
      <c r="C2829" s="99" t="str">
        <f>IF(CADA_PROD!C2829="","",CADA_PROD!C2829)</f>
        <v/>
      </c>
      <c r="D2829" s="100" t="str">
        <f>IF(CADA_PROD!D2829="","",CADA_PROD!D2829)</f>
        <v/>
      </c>
      <c r="E2829" s="101" t="str">
        <f>IF(CADA_PROD!E2829="","",CADA_PROD!E2829)</f>
        <v/>
      </c>
      <c r="F2829" s="101" t="str">
        <f>IF(CADA_PROD!D2829="","",SUMIFS(MOVI_ENTR!I:I,MOVI_ENTR!D:D,D2829))</f>
        <v/>
      </c>
      <c r="G2829" s="101" t="str">
        <f>IF(CADA_PROD!C2829="","",SUMIFS(MOVI_SAID!H:H,MOVI_SAID!D:D,D2829))</f>
        <v/>
      </c>
      <c r="H2829" s="101" t="str">
        <f t="shared" si="62"/>
        <v/>
      </c>
      <c r="I2829" s="100" t="str">
        <f>IF(CADA_PROD!C2829="","",IFERROR(IF(H2829&lt;=0,"Sem estoque",IF(H2829/E2829&lt;0.25,"Quase sem estoque",IF(H2829/E2829&lt;1.2,"Estoque baixo",IF(H2829/E2829&lt;2,"Estoque moderado","Estoque confortável")))),""))</f>
        <v/>
      </c>
      <c r="J2829" s="102" t="str">
        <f>IF(CADA_PROD!C2829="","",SUMIFS(MOVI_ENTR!M:M,MOVI_ENTR!D:D,D2829))</f>
        <v/>
      </c>
      <c r="K2829" s="103" t="str">
        <f>IF(CADA_PROD!C2829="","",IFERROR($J2829/SUM($J$6:$J$1006),""))</f>
        <v/>
      </c>
      <c r="L2829" s="103" t="str">
        <f>IF(CADA_PROD!C2829="","",IFERROR(H2829/SUM($H$6:$H$1006)+P2829,""))</f>
        <v/>
      </c>
      <c r="M2829" s="102" t="str">
        <f>IF(CADA_PROD!$C2829="","",IFERROR(SUMIFS(MOVI_ENTR!M:M,MOVI_ENTR!D:D,D2829)/SUMIFS(MOVI_ENTR!I:I,MOVI_ENTR!D:D,D2829),0))</f>
        <v/>
      </c>
      <c r="N2829" s="104" t="str">
        <f>IF(CADA_PROD!C2829="","",G2829/E2829)</f>
        <v/>
      </c>
    </row>
    <row r="2830" spans="3:14">
      <c r="C2830" s="99" t="str">
        <f>IF(CADA_PROD!C2830="","",CADA_PROD!C2830)</f>
        <v/>
      </c>
      <c r="D2830" s="100" t="str">
        <f>IF(CADA_PROD!D2830="","",CADA_PROD!D2830)</f>
        <v/>
      </c>
      <c r="E2830" s="101" t="str">
        <f>IF(CADA_PROD!E2830="","",CADA_PROD!E2830)</f>
        <v/>
      </c>
      <c r="F2830" s="101" t="str">
        <f>IF(CADA_PROD!D2830="","",SUMIFS(MOVI_ENTR!I:I,MOVI_ENTR!D:D,D2830))</f>
        <v/>
      </c>
      <c r="G2830" s="101" t="str">
        <f>IF(CADA_PROD!C2830="","",SUMIFS(MOVI_SAID!H:H,MOVI_SAID!D:D,D2830))</f>
        <v/>
      </c>
      <c r="H2830" s="101" t="str">
        <f t="shared" si="62"/>
        <v/>
      </c>
      <c r="I2830" s="100" t="str">
        <f>IF(CADA_PROD!C2830="","",IFERROR(IF(H2830&lt;=0,"Sem estoque",IF(H2830/E2830&lt;0.25,"Quase sem estoque",IF(H2830/E2830&lt;1.2,"Estoque baixo",IF(H2830/E2830&lt;2,"Estoque moderado","Estoque confortável")))),""))</f>
        <v/>
      </c>
      <c r="J2830" s="102" t="str">
        <f>IF(CADA_PROD!C2830="","",SUMIFS(MOVI_ENTR!M:M,MOVI_ENTR!D:D,D2830))</f>
        <v/>
      </c>
      <c r="K2830" s="103" t="str">
        <f>IF(CADA_PROD!C2830="","",IFERROR($J2830/SUM($J$6:$J$1006),""))</f>
        <v/>
      </c>
      <c r="L2830" s="103" t="str">
        <f>IF(CADA_PROD!C2830="","",IFERROR(H2830/SUM($H$6:$H$1006)+P2830,""))</f>
        <v/>
      </c>
      <c r="M2830" s="102" t="str">
        <f>IF(CADA_PROD!$C2830="","",IFERROR(SUMIFS(MOVI_ENTR!M:M,MOVI_ENTR!D:D,D2830)/SUMIFS(MOVI_ENTR!I:I,MOVI_ENTR!D:D,D2830),0))</f>
        <v/>
      </c>
      <c r="N2830" s="104" t="str">
        <f>IF(CADA_PROD!C2830="","",G2830/E2830)</f>
        <v/>
      </c>
    </row>
    <row r="2831" spans="3:14">
      <c r="C2831" s="99" t="str">
        <f>IF(CADA_PROD!C2831="","",CADA_PROD!C2831)</f>
        <v/>
      </c>
      <c r="D2831" s="100" t="str">
        <f>IF(CADA_PROD!D2831="","",CADA_PROD!D2831)</f>
        <v/>
      </c>
      <c r="E2831" s="101" t="str">
        <f>IF(CADA_PROD!E2831="","",CADA_PROD!E2831)</f>
        <v/>
      </c>
      <c r="F2831" s="101" t="str">
        <f>IF(CADA_PROD!D2831="","",SUMIFS(MOVI_ENTR!I:I,MOVI_ENTR!D:D,D2831))</f>
        <v/>
      </c>
      <c r="G2831" s="101" t="str">
        <f>IF(CADA_PROD!C2831="","",SUMIFS(MOVI_SAID!H:H,MOVI_SAID!D:D,D2831))</f>
        <v/>
      </c>
      <c r="H2831" s="101" t="str">
        <f t="shared" si="62"/>
        <v/>
      </c>
      <c r="I2831" s="100" t="str">
        <f>IF(CADA_PROD!C2831="","",IFERROR(IF(H2831&lt;=0,"Sem estoque",IF(H2831/E2831&lt;0.25,"Quase sem estoque",IF(H2831/E2831&lt;1.2,"Estoque baixo",IF(H2831/E2831&lt;2,"Estoque moderado","Estoque confortável")))),""))</f>
        <v/>
      </c>
      <c r="J2831" s="102" t="str">
        <f>IF(CADA_PROD!C2831="","",SUMIFS(MOVI_ENTR!M:M,MOVI_ENTR!D:D,D2831))</f>
        <v/>
      </c>
      <c r="K2831" s="103" t="str">
        <f>IF(CADA_PROD!C2831="","",IFERROR($J2831/SUM($J$6:$J$1006),""))</f>
        <v/>
      </c>
      <c r="L2831" s="103" t="str">
        <f>IF(CADA_PROD!C2831="","",IFERROR(H2831/SUM($H$6:$H$1006)+P2831,""))</f>
        <v/>
      </c>
      <c r="M2831" s="102" t="str">
        <f>IF(CADA_PROD!$C2831="","",IFERROR(SUMIFS(MOVI_ENTR!M:M,MOVI_ENTR!D:D,D2831)/SUMIFS(MOVI_ENTR!I:I,MOVI_ENTR!D:D,D2831),0))</f>
        <v/>
      </c>
      <c r="N2831" s="104" t="str">
        <f>IF(CADA_PROD!C2831="","",G2831/E2831)</f>
        <v/>
      </c>
    </row>
    <row r="2832" spans="3:14">
      <c r="C2832" s="99" t="str">
        <f>IF(CADA_PROD!C2832="","",CADA_PROD!C2832)</f>
        <v/>
      </c>
      <c r="D2832" s="100" t="str">
        <f>IF(CADA_PROD!D2832="","",CADA_PROD!D2832)</f>
        <v/>
      </c>
      <c r="E2832" s="101" t="str">
        <f>IF(CADA_PROD!E2832="","",CADA_PROD!E2832)</f>
        <v/>
      </c>
      <c r="F2832" s="101" t="str">
        <f>IF(CADA_PROD!D2832="","",SUMIFS(MOVI_ENTR!I:I,MOVI_ENTR!D:D,D2832))</f>
        <v/>
      </c>
      <c r="G2832" s="101" t="str">
        <f>IF(CADA_PROD!C2832="","",SUMIFS(MOVI_SAID!H:H,MOVI_SAID!D:D,D2832))</f>
        <v/>
      </c>
      <c r="H2832" s="101" t="str">
        <f t="shared" si="62"/>
        <v/>
      </c>
      <c r="I2832" s="100" t="str">
        <f>IF(CADA_PROD!C2832="","",IFERROR(IF(H2832&lt;=0,"Sem estoque",IF(H2832/E2832&lt;0.25,"Quase sem estoque",IF(H2832/E2832&lt;1.2,"Estoque baixo",IF(H2832/E2832&lt;2,"Estoque moderado","Estoque confortável")))),""))</f>
        <v/>
      </c>
      <c r="J2832" s="102" t="str">
        <f>IF(CADA_PROD!C2832="","",SUMIFS(MOVI_ENTR!M:M,MOVI_ENTR!D:D,D2832))</f>
        <v/>
      </c>
      <c r="K2832" s="103" t="str">
        <f>IF(CADA_PROD!C2832="","",IFERROR($J2832/SUM($J$6:$J$1006),""))</f>
        <v/>
      </c>
      <c r="L2832" s="103" t="str">
        <f>IF(CADA_PROD!C2832="","",IFERROR(H2832/SUM($H$6:$H$1006)+P2832,""))</f>
        <v/>
      </c>
      <c r="M2832" s="102" t="str">
        <f>IF(CADA_PROD!$C2832="","",IFERROR(SUMIFS(MOVI_ENTR!M:M,MOVI_ENTR!D:D,D2832)/SUMIFS(MOVI_ENTR!I:I,MOVI_ENTR!D:D,D2832),0))</f>
        <v/>
      </c>
      <c r="N2832" s="104" t="str">
        <f>IF(CADA_PROD!C2832="","",G2832/E2832)</f>
        <v/>
      </c>
    </row>
    <row r="2833" spans="3:14">
      <c r="C2833" s="99" t="str">
        <f>IF(CADA_PROD!C2833="","",CADA_PROD!C2833)</f>
        <v/>
      </c>
      <c r="D2833" s="100" t="str">
        <f>IF(CADA_PROD!D2833="","",CADA_PROD!D2833)</f>
        <v/>
      </c>
      <c r="E2833" s="101" t="str">
        <f>IF(CADA_PROD!E2833="","",CADA_PROD!E2833)</f>
        <v/>
      </c>
      <c r="F2833" s="101" t="str">
        <f>IF(CADA_PROD!D2833="","",SUMIFS(MOVI_ENTR!I:I,MOVI_ENTR!D:D,D2833))</f>
        <v/>
      </c>
      <c r="G2833" s="101" t="str">
        <f>IF(CADA_PROD!C2833="","",SUMIFS(MOVI_SAID!H:H,MOVI_SAID!D:D,D2833))</f>
        <v/>
      </c>
      <c r="H2833" s="101" t="str">
        <f t="shared" si="62"/>
        <v/>
      </c>
      <c r="I2833" s="100" t="str">
        <f>IF(CADA_PROD!C2833="","",IFERROR(IF(H2833&lt;=0,"Sem estoque",IF(H2833/E2833&lt;0.25,"Quase sem estoque",IF(H2833/E2833&lt;1.2,"Estoque baixo",IF(H2833/E2833&lt;2,"Estoque moderado","Estoque confortável")))),""))</f>
        <v/>
      </c>
      <c r="J2833" s="102" t="str">
        <f>IF(CADA_PROD!C2833="","",SUMIFS(MOVI_ENTR!M:M,MOVI_ENTR!D:D,D2833))</f>
        <v/>
      </c>
      <c r="K2833" s="103" t="str">
        <f>IF(CADA_PROD!C2833="","",IFERROR($J2833/SUM($J$6:$J$1006),""))</f>
        <v/>
      </c>
      <c r="L2833" s="103" t="str">
        <f>IF(CADA_PROD!C2833="","",IFERROR(H2833/SUM($H$6:$H$1006)+P2833,""))</f>
        <v/>
      </c>
      <c r="M2833" s="102" t="str">
        <f>IF(CADA_PROD!$C2833="","",IFERROR(SUMIFS(MOVI_ENTR!M:M,MOVI_ENTR!D:D,D2833)/SUMIFS(MOVI_ENTR!I:I,MOVI_ENTR!D:D,D2833),0))</f>
        <v/>
      </c>
      <c r="N2833" s="104" t="str">
        <f>IF(CADA_PROD!C2833="","",G2833/E2833)</f>
        <v/>
      </c>
    </row>
    <row r="2834" spans="3:14">
      <c r="C2834" s="99" t="str">
        <f>IF(CADA_PROD!C2834="","",CADA_PROD!C2834)</f>
        <v/>
      </c>
      <c r="D2834" s="100" t="str">
        <f>IF(CADA_PROD!D2834="","",CADA_PROD!D2834)</f>
        <v/>
      </c>
      <c r="E2834" s="101" t="str">
        <f>IF(CADA_PROD!E2834="","",CADA_PROD!E2834)</f>
        <v/>
      </c>
      <c r="F2834" s="101" t="str">
        <f>IF(CADA_PROD!D2834="","",SUMIFS(MOVI_ENTR!I:I,MOVI_ENTR!D:D,D2834))</f>
        <v/>
      </c>
      <c r="G2834" s="101" t="str">
        <f>IF(CADA_PROD!C2834="","",SUMIFS(MOVI_SAID!H:H,MOVI_SAID!D:D,D2834))</f>
        <v/>
      </c>
      <c r="H2834" s="101" t="str">
        <f t="shared" si="62"/>
        <v/>
      </c>
      <c r="I2834" s="100" t="str">
        <f>IF(CADA_PROD!C2834="","",IFERROR(IF(H2834&lt;=0,"Sem estoque",IF(H2834/E2834&lt;0.25,"Quase sem estoque",IF(H2834/E2834&lt;1.2,"Estoque baixo",IF(H2834/E2834&lt;2,"Estoque moderado","Estoque confortável")))),""))</f>
        <v/>
      </c>
      <c r="J2834" s="102" t="str">
        <f>IF(CADA_PROD!C2834="","",SUMIFS(MOVI_ENTR!M:M,MOVI_ENTR!D:D,D2834))</f>
        <v/>
      </c>
      <c r="K2834" s="103" t="str">
        <f>IF(CADA_PROD!C2834="","",IFERROR($J2834/SUM($J$6:$J$1006),""))</f>
        <v/>
      </c>
      <c r="L2834" s="103" t="str">
        <f>IF(CADA_PROD!C2834="","",IFERROR(H2834/SUM($H$6:$H$1006)+P2834,""))</f>
        <v/>
      </c>
      <c r="M2834" s="102" t="str">
        <f>IF(CADA_PROD!$C2834="","",IFERROR(SUMIFS(MOVI_ENTR!M:M,MOVI_ENTR!D:D,D2834)/SUMIFS(MOVI_ENTR!I:I,MOVI_ENTR!D:D,D2834),0))</f>
        <v/>
      </c>
      <c r="N2834" s="104" t="str">
        <f>IF(CADA_PROD!C2834="","",G2834/E2834)</f>
        <v/>
      </c>
    </row>
    <row r="2835" spans="3:14">
      <c r="C2835" s="99" t="str">
        <f>IF(CADA_PROD!C2835="","",CADA_PROD!C2835)</f>
        <v/>
      </c>
      <c r="D2835" s="100" t="str">
        <f>IF(CADA_PROD!D2835="","",CADA_PROD!D2835)</f>
        <v/>
      </c>
      <c r="E2835" s="101" t="str">
        <f>IF(CADA_PROD!E2835="","",CADA_PROD!E2835)</f>
        <v/>
      </c>
      <c r="F2835" s="101" t="str">
        <f>IF(CADA_PROD!D2835="","",SUMIFS(MOVI_ENTR!I:I,MOVI_ENTR!D:D,D2835))</f>
        <v/>
      </c>
      <c r="G2835" s="101" t="str">
        <f>IF(CADA_PROD!C2835="","",SUMIFS(MOVI_SAID!H:H,MOVI_SAID!D:D,D2835))</f>
        <v/>
      </c>
      <c r="H2835" s="101" t="str">
        <f t="shared" si="62"/>
        <v/>
      </c>
      <c r="I2835" s="100" t="str">
        <f>IF(CADA_PROD!C2835="","",IFERROR(IF(H2835&lt;=0,"Sem estoque",IF(H2835/E2835&lt;0.25,"Quase sem estoque",IF(H2835/E2835&lt;1.2,"Estoque baixo",IF(H2835/E2835&lt;2,"Estoque moderado","Estoque confortável")))),""))</f>
        <v/>
      </c>
      <c r="J2835" s="102" t="str">
        <f>IF(CADA_PROD!C2835="","",SUMIFS(MOVI_ENTR!M:M,MOVI_ENTR!D:D,D2835))</f>
        <v/>
      </c>
      <c r="K2835" s="103" t="str">
        <f>IF(CADA_PROD!C2835="","",IFERROR($J2835/SUM($J$6:$J$1006),""))</f>
        <v/>
      </c>
      <c r="L2835" s="103" t="str">
        <f>IF(CADA_PROD!C2835="","",IFERROR(H2835/SUM($H$6:$H$1006)+P2835,""))</f>
        <v/>
      </c>
      <c r="M2835" s="102" t="str">
        <f>IF(CADA_PROD!$C2835="","",IFERROR(SUMIFS(MOVI_ENTR!M:M,MOVI_ENTR!D:D,D2835)/SUMIFS(MOVI_ENTR!I:I,MOVI_ENTR!D:D,D2835),0))</f>
        <v/>
      </c>
      <c r="N2835" s="104" t="str">
        <f>IF(CADA_PROD!C2835="","",G2835/E2835)</f>
        <v/>
      </c>
    </row>
    <row r="2836" spans="3:14">
      <c r="C2836" s="99" t="str">
        <f>IF(CADA_PROD!C2836="","",CADA_PROD!C2836)</f>
        <v/>
      </c>
      <c r="D2836" s="100" t="str">
        <f>IF(CADA_PROD!D2836="","",CADA_PROD!D2836)</f>
        <v/>
      </c>
      <c r="E2836" s="101" t="str">
        <f>IF(CADA_PROD!E2836="","",CADA_PROD!E2836)</f>
        <v/>
      </c>
      <c r="F2836" s="101" t="str">
        <f>IF(CADA_PROD!D2836="","",SUMIFS(MOVI_ENTR!I:I,MOVI_ENTR!D:D,D2836))</f>
        <v/>
      </c>
      <c r="G2836" s="101" t="str">
        <f>IF(CADA_PROD!C2836="","",SUMIFS(MOVI_SAID!H:H,MOVI_SAID!D:D,D2836))</f>
        <v/>
      </c>
      <c r="H2836" s="101" t="str">
        <f t="shared" si="62"/>
        <v/>
      </c>
      <c r="I2836" s="100" t="str">
        <f>IF(CADA_PROD!C2836="","",IFERROR(IF(H2836&lt;=0,"Sem estoque",IF(H2836/E2836&lt;0.25,"Quase sem estoque",IF(H2836/E2836&lt;1.2,"Estoque baixo",IF(H2836/E2836&lt;2,"Estoque moderado","Estoque confortável")))),""))</f>
        <v/>
      </c>
      <c r="J2836" s="102" t="str">
        <f>IF(CADA_PROD!C2836="","",SUMIFS(MOVI_ENTR!M:M,MOVI_ENTR!D:D,D2836))</f>
        <v/>
      </c>
      <c r="K2836" s="103" t="str">
        <f>IF(CADA_PROD!C2836="","",IFERROR($J2836/SUM($J$6:$J$1006),""))</f>
        <v/>
      </c>
      <c r="L2836" s="103" t="str">
        <f>IF(CADA_PROD!C2836="","",IFERROR(H2836/SUM($H$6:$H$1006)+P2836,""))</f>
        <v/>
      </c>
      <c r="M2836" s="102" t="str">
        <f>IF(CADA_PROD!$C2836="","",IFERROR(SUMIFS(MOVI_ENTR!M:M,MOVI_ENTR!D:D,D2836)/SUMIFS(MOVI_ENTR!I:I,MOVI_ENTR!D:D,D2836),0))</f>
        <v/>
      </c>
      <c r="N2836" s="104" t="str">
        <f>IF(CADA_PROD!C2836="","",G2836/E2836)</f>
        <v/>
      </c>
    </row>
    <row r="2837" spans="3:14">
      <c r="C2837" s="99" t="str">
        <f>IF(CADA_PROD!C2837="","",CADA_PROD!C2837)</f>
        <v/>
      </c>
      <c r="D2837" s="100" t="str">
        <f>IF(CADA_PROD!D2837="","",CADA_PROD!D2837)</f>
        <v/>
      </c>
      <c r="E2837" s="101" t="str">
        <f>IF(CADA_PROD!E2837="","",CADA_PROD!E2837)</f>
        <v/>
      </c>
      <c r="F2837" s="101" t="str">
        <f>IF(CADA_PROD!D2837="","",SUMIFS(MOVI_ENTR!I:I,MOVI_ENTR!D:D,D2837))</f>
        <v/>
      </c>
      <c r="G2837" s="101" t="str">
        <f>IF(CADA_PROD!C2837="","",SUMIFS(MOVI_SAID!H:H,MOVI_SAID!D:D,D2837))</f>
        <v/>
      </c>
      <c r="H2837" s="101" t="str">
        <f t="shared" si="62"/>
        <v/>
      </c>
      <c r="I2837" s="100" t="str">
        <f>IF(CADA_PROD!C2837="","",IFERROR(IF(H2837&lt;=0,"Sem estoque",IF(H2837/E2837&lt;0.25,"Quase sem estoque",IF(H2837/E2837&lt;1.2,"Estoque baixo",IF(H2837/E2837&lt;2,"Estoque moderado","Estoque confortável")))),""))</f>
        <v/>
      </c>
      <c r="J2837" s="102" t="str">
        <f>IF(CADA_PROD!C2837="","",SUMIFS(MOVI_ENTR!M:M,MOVI_ENTR!D:D,D2837))</f>
        <v/>
      </c>
      <c r="K2837" s="103" t="str">
        <f>IF(CADA_PROD!C2837="","",IFERROR($J2837/SUM($J$6:$J$1006),""))</f>
        <v/>
      </c>
      <c r="L2837" s="103" t="str">
        <f>IF(CADA_PROD!C2837="","",IFERROR(H2837/SUM($H$6:$H$1006)+P2837,""))</f>
        <v/>
      </c>
      <c r="M2837" s="102" t="str">
        <f>IF(CADA_PROD!$C2837="","",IFERROR(SUMIFS(MOVI_ENTR!M:M,MOVI_ENTR!D:D,D2837)/SUMIFS(MOVI_ENTR!I:I,MOVI_ENTR!D:D,D2837),0))</f>
        <v/>
      </c>
      <c r="N2837" s="104" t="str">
        <f>IF(CADA_PROD!C2837="","",G2837/E2837)</f>
        <v/>
      </c>
    </row>
    <row r="2838" spans="3:14">
      <c r="C2838" s="99" t="str">
        <f>IF(CADA_PROD!C2838="","",CADA_PROD!C2838)</f>
        <v/>
      </c>
      <c r="D2838" s="100" t="str">
        <f>IF(CADA_PROD!D2838="","",CADA_PROD!D2838)</f>
        <v/>
      </c>
      <c r="E2838" s="101" t="str">
        <f>IF(CADA_PROD!E2838="","",CADA_PROD!E2838)</f>
        <v/>
      </c>
      <c r="F2838" s="101" t="str">
        <f>IF(CADA_PROD!D2838="","",SUMIFS(MOVI_ENTR!I:I,MOVI_ENTR!D:D,D2838))</f>
        <v/>
      </c>
      <c r="G2838" s="101" t="str">
        <f>IF(CADA_PROD!C2838="","",SUMIFS(MOVI_SAID!H:H,MOVI_SAID!D:D,D2838))</f>
        <v/>
      </c>
      <c r="H2838" s="101" t="str">
        <f t="shared" si="62"/>
        <v/>
      </c>
      <c r="I2838" s="100" t="str">
        <f>IF(CADA_PROD!C2838="","",IFERROR(IF(H2838&lt;=0,"Sem estoque",IF(H2838/E2838&lt;0.25,"Quase sem estoque",IF(H2838/E2838&lt;1.2,"Estoque baixo",IF(H2838/E2838&lt;2,"Estoque moderado","Estoque confortável")))),""))</f>
        <v/>
      </c>
      <c r="J2838" s="102" t="str">
        <f>IF(CADA_PROD!C2838="","",SUMIFS(MOVI_ENTR!M:M,MOVI_ENTR!D:D,D2838))</f>
        <v/>
      </c>
      <c r="K2838" s="103" t="str">
        <f>IF(CADA_PROD!C2838="","",IFERROR($J2838/SUM($J$6:$J$1006),""))</f>
        <v/>
      </c>
      <c r="L2838" s="103" t="str">
        <f>IF(CADA_PROD!C2838="","",IFERROR(H2838/SUM($H$6:$H$1006)+P2838,""))</f>
        <v/>
      </c>
      <c r="M2838" s="102" t="str">
        <f>IF(CADA_PROD!$C2838="","",IFERROR(SUMIFS(MOVI_ENTR!M:M,MOVI_ENTR!D:D,D2838)/SUMIFS(MOVI_ENTR!I:I,MOVI_ENTR!D:D,D2838),0))</f>
        <v/>
      </c>
      <c r="N2838" s="104" t="str">
        <f>IF(CADA_PROD!C2838="","",G2838/E2838)</f>
        <v/>
      </c>
    </row>
    <row r="2839" spans="3:14">
      <c r="C2839" s="99" t="str">
        <f>IF(CADA_PROD!C2839="","",CADA_PROD!C2839)</f>
        <v/>
      </c>
      <c r="D2839" s="100" t="str">
        <f>IF(CADA_PROD!D2839="","",CADA_PROD!D2839)</f>
        <v/>
      </c>
      <c r="E2839" s="101" t="str">
        <f>IF(CADA_PROD!E2839="","",CADA_PROD!E2839)</f>
        <v/>
      </c>
      <c r="F2839" s="101" t="str">
        <f>IF(CADA_PROD!D2839="","",SUMIFS(MOVI_ENTR!I:I,MOVI_ENTR!D:D,D2839))</f>
        <v/>
      </c>
      <c r="G2839" s="101" t="str">
        <f>IF(CADA_PROD!C2839="","",SUMIFS(MOVI_SAID!H:H,MOVI_SAID!D:D,D2839))</f>
        <v/>
      </c>
      <c r="H2839" s="101" t="str">
        <f t="shared" si="62"/>
        <v/>
      </c>
      <c r="I2839" s="100" t="str">
        <f>IF(CADA_PROD!C2839="","",IFERROR(IF(H2839&lt;=0,"Sem estoque",IF(H2839/E2839&lt;0.25,"Quase sem estoque",IF(H2839/E2839&lt;1.2,"Estoque baixo",IF(H2839/E2839&lt;2,"Estoque moderado","Estoque confortável")))),""))</f>
        <v/>
      </c>
      <c r="J2839" s="102" t="str">
        <f>IF(CADA_PROD!C2839="","",SUMIFS(MOVI_ENTR!M:M,MOVI_ENTR!D:D,D2839))</f>
        <v/>
      </c>
      <c r="K2839" s="103" t="str">
        <f>IF(CADA_PROD!C2839="","",IFERROR($J2839/SUM($J$6:$J$1006),""))</f>
        <v/>
      </c>
      <c r="L2839" s="103" t="str">
        <f>IF(CADA_PROD!C2839="","",IFERROR(H2839/SUM($H$6:$H$1006)+P2839,""))</f>
        <v/>
      </c>
      <c r="M2839" s="102" t="str">
        <f>IF(CADA_PROD!$C2839="","",IFERROR(SUMIFS(MOVI_ENTR!M:M,MOVI_ENTR!D:D,D2839)/SUMIFS(MOVI_ENTR!I:I,MOVI_ENTR!D:D,D2839),0))</f>
        <v/>
      </c>
      <c r="N2839" s="104" t="str">
        <f>IF(CADA_PROD!C2839="","",G2839/E2839)</f>
        <v/>
      </c>
    </row>
    <row r="2840" spans="3:14">
      <c r="C2840" s="99" t="str">
        <f>IF(CADA_PROD!C2840="","",CADA_PROD!C2840)</f>
        <v/>
      </c>
      <c r="D2840" s="100" t="str">
        <f>IF(CADA_PROD!D2840="","",CADA_PROD!D2840)</f>
        <v/>
      </c>
      <c r="E2840" s="101" t="str">
        <f>IF(CADA_PROD!E2840="","",CADA_PROD!E2840)</f>
        <v/>
      </c>
      <c r="F2840" s="101" t="str">
        <f>IF(CADA_PROD!D2840="","",SUMIFS(MOVI_ENTR!I:I,MOVI_ENTR!D:D,D2840))</f>
        <v/>
      </c>
      <c r="G2840" s="101" t="str">
        <f>IF(CADA_PROD!C2840="","",SUMIFS(MOVI_SAID!H:H,MOVI_SAID!D:D,D2840))</f>
        <v/>
      </c>
      <c r="H2840" s="101" t="str">
        <f t="shared" si="62"/>
        <v/>
      </c>
      <c r="I2840" s="100" t="str">
        <f>IF(CADA_PROD!C2840="","",IFERROR(IF(H2840&lt;=0,"Sem estoque",IF(H2840/E2840&lt;0.25,"Quase sem estoque",IF(H2840/E2840&lt;1.2,"Estoque baixo",IF(H2840/E2840&lt;2,"Estoque moderado","Estoque confortável")))),""))</f>
        <v/>
      </c>
      <c r="J2840" s="102" t="str">
        <f>IF(CADA_PROD!C2840="","",SUMIFS(MOVI_ENTR!M:M,MOVI_ENTR!D:D,D2840))</f>
        <v/>
      </c>
      <c r="K2840" s="103" t="str">
        <f>IF(CADA_PROD!C2840="","",IFERROR($J2840/SUM($J$6:$J$1006),""))</f>
        <v/>
      </c>
      <c r="L2840" s="103" t="str">
        <f>IF(CADA_PROD!C2840="","",IFERROR(H2840/SUM($H$6:$H$1006)+P2840,""))</f>
        <v/>
      </c>
      <c r="M2840" s="102" t="str">
        <f>IF(CADA_PROD!$C2840="","",IFERROR(SUMIFS(MOVI_ENTR!M:M,MOVI_ENTR!D:D,D2840)/SUMIFS(MOVI_ENTR!I:I,MOVI_ENTR!D:D,D2840),0))</f>
        <v/>
      </c>
      <c r="N2840" s="104" t="str">
        <f>IF(CADA_PROD!C2840="","",G2840/E2840)</f>
        <v/>
      </c>
    </row>
    <row r="2841" spans="3:14">
      <c r="C2841" s="99" t="str">
        <f>IF(CADA_PROD!C2841="","",CADA_PROD!C2841)</f>
        <v/>
      </c>
      <c r="D2841" s="100" t="str">
        <f>IF(CADA_PROD!D2841="","",CADA_PROD!D2841)</f>
        <v/>
      </c>
      <c r="E2841" s="101" t="str">
        <f>IF(CADA_PROD!E2841="","",CADA_PROD!E2841)</f>
        <v/>
      </c>
      <c r="F2841" s="101" t="str">
        <f>IF(CADA_PROD!D2841="","",SUMIFS(MOVI_ENTR!I:I,MOVI_ENTR!D:D,D2841))</f>
        <v/>
      </c>
      <c r="G2841" s="101" t="str">
        <f>IF(CADA_PROD!C2841="","",SUMIFS(MOVI_SAID!H:H,MOVI_SAID!D:D,D2841))</f>
        <v/>
      </c>
      <c r="H2841" s="101" t="str">
        <f t="shared" si="62"/>
        <v/>
      </c>
      <c r="I2841" s="100" t="str">
        <f>IF(CADA_PROD!C2841="","",IFERROR(IF(H2841&lt;=0,"Sem estoque",IF(H2841/E2841&lt;0.25,"Quase sem estoque",IF(H2841/E2841&lt;1.2,"Estoque baixo",IF(H2841/E2841&lt;2,"Estoque moderado","Estoque confortável")))),""))</f>
        <v/>
      </c>
      <c r="J2841" s="102" t="str">
        <f>IF(CADA_PROD!C2841="","",SUMIFS(MOVI_ENTR!M:M,MOVI_ENTR!D:D,D2841))</f>
        <v/>
      </c>
      <c r="K2841" s="103" t="str">
        <f>IF(CADA_PROD!C2841="","",IFERROR($J2841/SUM($J$6:$J$1006),""))</f>
        <v/>
      </c>
      <c r="L2841" s="103" t="str">
        <f>IF(CADA_PROD!C2841="","",IFERROR(H2841/SUM($H$6:$H$1006)+P2841,""))</f>
        <v/>
      </c>
      <c r="M2841" s="102" t="str">
        <f>IF(CADA_PROD!$C2841="","",IFERROR(SUMIFS(MOVI_ENTR!M:M,MOVI_ENTR!D:D,D2841)/SUMIFS(MOVI_ENTR!I:I,MOVI_ENTR!D:D,D2841),0))</f>
        <v/>
      </c>
      <c r="N2841" s="104" t="str">
        <f>IF(CADA_PROD!C2841="","",G2841/E2841)</f>
        <v/>
      </c>
    </row>
    <row r="2842" spans="3:14">
      <c r="C2842" s="99" t="str">
        <f>IF(CADA_PROD!C2842="","",CADA_PROD!C2842)</f>
        <v/>
      </c>
      <c r="D2842" s="100" t="str">
        <f>IF(CADA_PROD!D2842="","",CADA_PROD!D2842)</f>
        <v/>
      </c>
      <c r="E2842" s="101" t="str">
        <f>IF(CADA_PROD!E2842="","",CADA_PROD!E2842)</f>
        <v/>
      </c>
      <c r="F2842" s="101" t="str">
        <f>IF(CADA_PROD!D2842="","",SUMIFS(MOVI_ENTR!I:I,MOVI_ENTR!D:D,D2842))</f>
        <v/>
      </c>
      <c r="G2842" s="101" t="str">
        <f>IF(CADA_PROD!C2842="","",SUMIFS(MOVI_SAID!H:H,MOVI_SAID!D:D,D2842))</f>
        <v/>
      </c>
      <c r="H2842" s="101" t="str">
        <f t="shared" si="62"/>
        <v/>
      </c>
      <c r="I2842" s="100" t="str">
        <f>IF(CADA_PROD!C2842="","",IFERROR(IF(H2842&lt;=0,"Sem estoque",IF(H2842/E2842&lt;0.25,"Quase sem estoque",IF(H2842/E2842&lt;1.2,"Estoque baixo",IF(H2842/E2842&lt;2,"Estoque moderado","Estoque confortável")))),""))</f>
        <v/>
      </c>
      <c r="J2842" s="102" t="str">
        <f>IF(CADA_PROD!C2842="","",SUMIFS(MOVI_ENTR!M:M,MOVI_ENTR!D:D,D2842))</f>
        <v/>
      </c>
      <c r="K2842" s="103" t="str">
        <f>IF(CADA_PROD!C2842="","",IFERROR($J2842/SUM($J$6:$J$1006),""))</f>
        <v/>
      </c>
      <c r="L2842" s="103" t="str">
        <f>IF(CADA_PROD!C2842="","",IFERROR(H2842/SUM($H$6:$H$1006)+P2842,""))</f>
        <v/>
      </c>
      <c r="M2842" s="102" t="str">
        <f>IF(CADA_PROD!$C2842="","",IFERROR(SUMIFS(MOVI_ENTR!M:M,MOVI_ENTR!D:D,D2842)/SUMIFS(MOVI_ENTR!I:I,MOVI_ENTR!D:D,D2842),0))</f>
        <v/>
      </c>
      <c r="N2842" s="104" t="str">
        <f>IF(CADA_PROD!C2842="","",G2842/E2842)</f>
        <v/>
      </c>
    </row>
    <row r="2843" spans="3:14">
      <c r="C2843" s="99" t="str">
        <f>IF(CADA_PROD!C2843="","",CADA_PROD!C2843)</f>
        <v/>
      </c>
      <c r="D2843" s="100" t="str">
        <f>IF(CADA_PROD!D2843="","",CADA_PROD!D2843)</f>
        <v/>
      </c>
      <c r="E2843" s="101" t="str">
        <f>IF(CADA_PROD!E2843="","",CADA_PROD!E2843)</f>
        <v/>
      </c>
      <c r="F2843" s="101" t="str">
        <f>IF(CADA_PROD!D2843="","",SUMIFS(MOVI_ENTR!I:I,MOVI_ENTR!D:D,D2843))</f>
        <v/>
      </c>
      <c r="G2843" s="101" t="str">
        <f>IF(CADA_PROD!C2843="","",SUMIFS(MOVI_SAID!H:H,MOVI_SAID!D:D,D2843))</f>
        <v/>
      </c>
      <c r="H2843" s="101" t="str">
        <f t="shared" si="62"/>
        <v/>
      </c>
      <c r="I2843" s="100" t="str">
        <f>IF(CADA_PROD!C2843="","",IFERROR(IF(H2843&lt;=0,"Sem estoque",IF(H2843/E2843&lt;0.25,"Quase sem estoque",IF(H2843/E2843&lt;1.2,"Estoque baixo",IF(H2843/E2843&lt;2,"Estoque moderado","Estoque confortável")))),""))</f>
        <v/>
      </c>
      <c r="J2843" s="102" t="str">
        <f>IF(CADA_PROD!C2843="","",SUMIFS(MOVI_ENTR!M:M,MOVI_ENTR!D:D,D2843))</f>
        <v/>
      </c>
      <c r="K2843" s="103" t="str">
        <f>IF(CADA_PROD!C2843="","",IFERROR($J2843/SUM($J$6:$J$1006),""))</f>
        <v/>
      </c>
      <c r="L2843" s="103" t="str">
        <f>IF(CADA_PROD!C2843="","",IFERROR(H2843/SUM($H$6:$H$1006)+P2843,""))</f>
        <v/>
      </c>
      <c r="M2843" s="102" t="str">
        <f>IF(CADA_PROD!$C2843="","",IFERROR(SUMIFS(MOVI_ENTR!M:M,MOVI_ENTR!D:D,D2843)/SUMIFS(MOVI_ENTR!I:I,MOVI_ENTR!D:D,D2843),0))</f>
        <v/>
      </c>
      <c r="N2843" s="104" t="str">
        <f>IF(CADA_PROD!C2843="","",G2843/E2843)</f>
        <v/>
      </c>
    </row>
    <row r="2844" spans="3:14">
      <c r="C2844" s="99" t="str">
        <f>IF(CADA_PROD!C2844="","",CADA_PROD!C2844)</f>
        <v/>
      </c>
      <c r="D2844" s="100" t="str">
        <f>IF(CADA_PROD!D2844="","",CADA_PROD!D2844)</f>
        <v/>
      </c>
      <c r="E2844" s="101" t="str">
        <f>IF(CADA_PROD!E2844="","",CADA_PROD!E2844)</f>
        <v/>
      </c>
      <c r="F2844" s="101" t="str">
        <f>IF(CADA_PROD!D2844="","",SUMIFS(MOVI_ENTR!I:I,MOVI_ENTR!D:D,D2844))</f>
        <v/>
      </c>
      <c r="G2844" s="101" t="str">
        <f>IF(CADA_PROD!C2844="","",SUMIFS(MOVI_SAID!H:H,MOVI_SAID!D:D,D2844))</f>
        <v/>
      </c>
      <c r="H2844" s="101" t="str">
        <f t="shared" si="62"/>
        <v/>
      </c>
      <c r="I2844" s="100" t="str">
        <f>IF(CADA_PROD!C2844="","",IFERROR(IF(H2844&lt;=0,"Sem estoque",IF(H2844/E2844&lt;0.25,"Quase sem estoque",IF(H2844/E2844&lt;1.2,"Estoque baixo",IF(H2844/E2844&lt;2,"Estoque moderado","Estoque confortável")))),""))</f>
        <v/>
      </c>
      <c r="J2844" s="102" t="str">
        <f>IF(CADA_PROD!C2844="","",SUMIFS(MOVI_ENTR!M:M,MOVI_ENTR!D:D,D2844))</f>
        <v/>
      </c>
      <c r="K2844" s="103" t="str">
        <f>IF(CADA_PROD!C2844="","",IFERROR($J2844/SUM($J$6:$J$1006),""))</f>
        <v/>
      </c>
      <c r="L2844" s="103" t="str">
        <f>IF(CADA_PROD!C2844="","",IFERROR(H2844/SUM($H$6:$H$1006)+P2844,""))</f>
        <v/>
      </c>
      <c r="M2844" s="102" t="str">
        <f>IF(CADA_PROD!$C2844="","",IFERROR(SUMIFS(MOVI_ENTR!M:M,MOVI_ENTR!D:D,D2844)/SUMIFS(MOVI_ENTR!I:I,MOVI_ENTR!D:D,D2844),0))</f>
        <v/>
      </c>
      <c r="N2844" s="104" t="str">
        <f>IF(CADA_PROD!C2844="","",G2844/E2844)</f>
        <v/>
      </c>
    </row>
    <row r="2845" spans="3:14">
      <c r="C2845" s="99" t="str">
        <f>IF(CADA_PROD!C2845="","",CADA_PROD!C2845)</f>
        <v/>
      </c>
      <c r="D2845" s="100" t="str">
        <f>IF(CADA_PROD!D2845="","",CADA_PROD!D2845)</f>
        <v/>
      </c>
      <c r="E2845" s="101" t="str">
        <f>IF(CADA_PROD!E2845="","",CADA_PROD!E2845)</f>
        <v/>
      </c>
      <c r="F2845" s="101" t="str">
        <f>IF(CADA_PROD!D2845="","",SUMIFS(MOVI_ENTR!I:I,MOVI_ENTR!D:D,D2845))</f>
        <v/>
      </c>
      <c r="G2845" s="101" t="str">
        <f>IF(CADA_PROD!C2845="","",SUMIFS(MOVI_SAID!H:H,MOVI_SAID!D:D,D2845))</f>
        <v/>
      </c>
      <c r="H2845" s="101" t="str">
        <f t="shared" si="62"/>
        <v/>
      </c>
      <c r="I2845" s="100" t="str">
        <f>IF(CADA_PROD!C2845="","",IFERROR(IF(H2845&lt;=0,"Sem estoque",IF(H2845/E2845&lt;0.25,"Quase sem estoque",IF(H2845/E2845&lt;1.2,"Estoque baixo",IF(H2845/E2845&lt;2,"Estoque moderado","Estoque confortável")))),""))</f>
        <v/>
      </c>
      <c r="J2845" s="102" t="str">
        <f>IF(CADA_PROD!C2845="","",SUMIFS(MOVI_ENTR!M:M,MOVI_ENTR!D:D,D2845))</f>
        <v/>
      </c>
      <c r="K2845" s="103" t="str">
        <f>IF(CADA_PROD!C2845="","",IFERROR($J2845/SUM($J$6:$J$1006),""))</f>
        <v/>
      </c>
      <c r="L2845" s="103" t="str">
        <f>IF(CADA_PROD!C2845="","",IFERROR(H2845/SUM($H$6:$H$1006)+P2845,""))</f>
        <v/>
      </c>
      <c r="M2845" s="102" t="str">
        <f>IF(CADA_PROD!$C2845="","",IFERROR(SUMIFS(MOVI_ENTR!M:M,MOVI_ENTR!D:D,D2845)/SUMIFS(MOVI_ENTR!I:I,MOVI_ENTR!D:D,D2845),0))</f>
        <v/>
      </c>
      <c r="N2845" s="104" t="str">
        <f>IF(CADA_PROD!C2845="","",G2845/E2845)</f>
        <v/>
      </c>
    </row>
    <row r="2846" spans="3:14">
      <c r="C2846" s="99" t="str">
        <f>IF(CADA_PROD!C2846="","",CADA_PROD!C2846)</f>
        <v/>
      </c>
      <c r="D2846" s="100" t="str">
        <f>IF(CADA_PROD!D2846="","",CADA_PROD!D2846)</f>
        <v/>
      </c>
      <c r="E2846" s="101" t="str">
        <f>IF(CADA_PROD!E2846="","",CADA_PROD!E2846)</f>
        <v/>
      </c>
      <c r="F2846" s="101" t="str">
        <f>IF(CADA_PROD!D2846="","",SUMIFS(MOVI_ENTR!I:I,MOVI_ENTR!D:D,D2846))</f>
        <v/>
      </c>
      <c r="G2846" s="101" t="str">
        <f>IF(CADA_PROD!C2846="","",SUMIFS(MOVI_SAID!H:H,MOVI_SAID!D:D,D2846))</f>
        <v/>
      </c>
      <c r="H2846" s="101" t="str">
        <f t="shared" si="62"/>
        <v/>
      </c>
      <c r="I2846" s="100" t="str">
        <f>IF(CADA_PROD!C2846="","",IFERROR(IF(H2846&lt;=0,"Sem estoque",IF(H2846/E2846&lt;0.25,"Quase sem estoque",IF(H2846/E2846&lt;1.2,"Estoque baixo",IF(H2846/E2846&lt;2,"Estoque moderado","Estoque confortável")))),""))</f>
        <v/>
      </c>
      <c r="J2846" s="102" t="str">
        <f>IF(CADA_PROD!C2846="","",SUMIFS(MOVI_ENTR!M:M,MOVI_ENTR!D:D,D2846))</f>
        <v/>
      </c>
      <c r="K2846" s="103" t="str">
        <f>IF(CADA_PROD!C2846="","",IFERROR($J2846/SUM($J$6:$J$1006),""))</f>
        <v/>
      </c>
      <c r="L2846" s="103" t="str">
        <f>IF(CADA_PROD!C2846="","",IFERROR(H2846/SUM($H$6:$H$1006)+P2846,""))</f>
        <v/>
      </c>
      <c r="M2846" s="102" t="str">
        <f>IF(CADA_PROD!$C2846="","",IFERROR(SUMIFS(MOVI_ENTR!M:M,MOVI_ENTR!D:D,D2846)/SUMIFS(MOVI_ENTR!I:I,MOVI_ENTR!D:D,D2846),0))</f>
        <v/>
      </c>
      <c r="N2846" s="104" t="str">
        <f>IF(CADA_PROD!C2846="","",G2846/E2846)</f>
        <v/>
      </c>
    </row>
    <row r="2847" spans="3:14">
      <c r="C2847" s="99" t="str">
        <f>IF(CADA_PROD!C2847="","",CADA_PROD!C2847)</f>
        <v/>
      </c>
      <c r="D2847" s="100" t="str">
        <f>IF(CADA_PROD!D2847="","",CADA_PROD!D2847)</f>
        <v/>
      </c>
      <c r="E2847" s="101" t="str">
        <f>IF(CADA_PROD!E2847="","",CADA_PROD!E2847)</f>
        <v/>
      </c>
      <c r="F2847" s="101" t="str">
        <f>IF(CADA_PROD!D2847="","",SUMIFS(MOVI_ENTR!I:I,MOVI_ENTR!D:D,D2847))</f>
        <v/>
      </c>
      <c r="G2847" s="101" t="str">
        <f>IF(CADA_PROD!C2847="","",SUMIFS(MOVI_SAID!H:H,MOVI_SAID!D:D,D2847))</f>
        <v/>
      </c>
      <c r="H2847" s="101" t="str">
        <f t="shared" si="62"/>
        <v/>
      </c>
      <c r="I2847" s="100" t="str">
        <f>IF(CADA_PROD!C2847="","",IFERROR(IF(H2847&lt;=0,"Sem estoque",IF(H2847/E2847&lt;0.25,"Quase sem estoque",IF(H2847/E2847&lt;1.2,"Estoque baixo",IF(H2847/E2847&lt;2,"Estoque moderado","Estoque confortável")))),""))</f>
        <v/>
      </c>
      <c r="J2847" s="102" t="str">
        <f>IF(CADA_PROD!C2847="","",SUMIFS(MOVI_ENTR!M:M,MOVI_ENTR!D:D,D2847))</f>
        <v/>
      </c>
      <c r="K2847" s="103" t="str">
        <f>IF(CADA_PROD!C2847="","",IFERROR($J2847/SUM($J$6:$J$1006),""))</f>
        <v/>
      </c>
      <c r="L2847" s="103" t="str">
        <f>IF(CADA_PROD!C2847="","",IFERROR(H2847/SUM($H$6:$H$1006)+P2847,""))</f>
        <v/>
      </c>
      <c r="M2847" s="102" t="str">
        <f>IF(CADA_PROD!$C2847="","",IFERROR(SUMIFS(MOVI_ENTR!M:M,MOVI_ENTR!D:D,D2847)/SUMIFS(MOVI_ENTR!I:I,MOVI_ENTR!D:D,D2847),0))</f>
        <v/>
      </c>
      <c r="N2847" s="104" t="str">
        <f>IF(CADA_PROD!C2847="","",G2847/E2847)</f>
        <v/>
      </c>
    </row>
    <row r="2848" spans="3:14">
      <c r="C2848" s="99" t="str">
        <f>IF(CADA_PROD!C2848="","",CADA_PROD!C2848)</f>
        <v/>
      </c>
      <c r="D2848" s="100" t="str">
        <f>IF(CADA_PROD!D2848="","",CADA_PROD!D2848)</f>
        <v/>
      </c>
      <c r="E2848" s="101" t="str">
        <f>IF(CADA_PROD!E2848="","",CADA_PROD!E2848)</f>
        <v/>
      </c>
      <c r="F2848" s="101" t="str">
        <f>IF(CADA_PROD!D2848="","",SUMIFS(MOVI_ENTR!I:I,MOVI_ENTR!D:D,D2848))</f>
        <v/>
      </c>
      <c r="G2848" s="101" t="str">
        <f>IF(CADA_PROD!C2848="","",SUMIFS(MOVI_SAID!H:H,MOVI_SAID!D:D,D2848))</f>
        <v/>
      </c>
      <c r="H2848" s="101" t="str">
        <f t="shared" si="62"/>
        <v/>
      </c>
      <c r="I2848" s="100" t="str">
        <f>IF(CADA_PROD!C2848="","",IFERROR(IF(H2848&lt;=0,"Sem estoque",IF(H2848/E2848&lt;0.25,"Quase sem estoque",IF(H2848/E2848&lt;1.2,"Estoque baixo",IF(H2848/E2848&lt;2,"Estoque moderado","Estoque confortável")))),""))</f>
        <v/>
      </c>
      <c r="J2848" s="102" t="str">
        <f>IF(CADA_PROD!C2848="","",SUMIFS(MOVI_ENTR!M:M,MOVI_ENTR!D:D,D2848))</f>
        <v/>
      </c>
      <c r="K2848" s="103" t="str">
        <f>IF(CADA_PROD!C2848="","",IFERROR($J2848/SUM($J$6:$J$1006),""))</f>
        <v/>
      </c>
      <c r="L2848" s="103" t="str">
        <f>IF(CADA_PROD!C2848="","",IFERROR(H2848/SUM($H$6:$H$1006)+P2848,""))</f>
        <v/>
      </c>
      <c r="M2848" s="102" t="str">
        <f>IF(CADA_PROD!$C2848="","",IFERROR(SUMIFS(MOVI_ENTR!M:M,MOVI_ENTR!D:D,D2848)/SUMIFS(MOVI_ENTR!I:I,MOVI_ENTR!D:D,D2848),0))</f>
        <v/>
      </c>
      <c r="N2848" s="104" t="str">
        <f>IF(CADA_PROD!C2848="","",G2848/E2848)</f>
        <v/>
      </c>
    </row>
    <row r="2849" spans="3:14">
      <c r="C2849" s="99" t="str">
        <f>IF(CADA_PROD!C2849="","",CADA_PROD!C2849)</f>
        <v/>
      </c>
      <c r="D2849" s="100" t="str">
        <f>IF(CADA_PROD!D2849="","",CADA_PROD!D2849)</f>
        <v/>
      </c>
      <c r="E2849" s="101" t="str">
        <f>IF(CADA_PROD!E2849="","",CADA_PROD!E2849)</f>
        <v/>
      </c>
      <c r="F2849" s="101" t="str">
        <f>IF(CADA_PROD!D2849="","",SUMIFS(MOVI_ENTR!I:I,MOVI_ENTR!D:D,D2849))</f>
        <v/>
      </c>
      <c r="G2849" s="101" t="str">
        <f>IF(CADA_PROD!C2849="","",SUMIFS(MOVI_SAID!H:H,MOVI_SAID!D:D,D2849))</f>
        <v/>
      </c>
      <c r="H2849" s="101" t="str">
        <f t="shared" si="62"/>
        <v/>
      </c>
      <c r="I2849" s="100" t="str">
        <f>IF(CADA_PROD!C2849="","",IFERROR(IF(H2849&lt;=0,"Sem estoque",IF(H2849/E2849&lt;0.25,"Quase sem estoque",IF(H2849/E2849&lt;1.2,"Estoque baixo",IF(H2849/E2849&lt;2,"Estoque moderado","Estoque confortável")))),""))</f>
        <v/>
      </c>
      <c r="J2849" s="102" t="str">
        <f>IF(CADA_PROD!C2849="","",SUMIFS(MOVI_ENTR!M:M,MOVI_ENTR!D:D,D2849))</f>
        <v/>
      </c>
      <c r="K2849" s="103" t="str">
        <f>IF(CADA_PROD!C2849="","",IFERROR($J2849/SUM($J$6:$J$1006),""))</f>
        <v/>
      </c>
      <c r="L2849" s="103" t="str">
        <f>IF(CADA_PROD!C2849="","",IFERROR(H2849/SUM($H$6:$H$1006)+P2849,""))</f>
        <v/>
      </c>
      <c r="M2849" s="102" t="str">
        <f>IF(CADA_PROD!$C2849="","",IFERROR(SUMIFS(MOVI_ENTR!M:M,MOVI_ENTR!D:D,D2849)/SUMIFS(MOVI_ENTR!I:I,MOVI_ENTR!D:D,D2849),0))</f>
        <v/>
      </c>
      <c r="N2849" s="104" t="str">
        <f>IF(CADA_PROD!C2849="","",G2849/E2849)</f>
        <v/>
      </c>
    </row>
    <row r="2850" spans="3:14">
      <c r="C2850" s="99" t="str">
        <f>IF(CADA_PROD!C2850="","",CADA_PROD!C2850)</f>
        <v/>
      </c>
      <c r="D2850" s="100" t="str">
        <f>IF(CADA_PROD!D2850="","",CADA_PROD!D2850)</f>
        <v/>
      </c>
      <c r="E2850" s="101" t="str">
        <f>IF(CADA_PROD!E2850="","",CADA_PROD!E2850)</f>
        <v/>
      </c>
      <c r="F2850" s="101" t="str">
        <f>IF(CADA_PROD!D2850="","",SUMIFS(MOVI_ENTR!I:I,MOVI_ENTR!D:D,D2850))</f>
        <v/>
      </c>
      <c r="G2850" s="101" t="str">
        <f>IF(CADA_PROD!C2850="","",SUMIFS(MOVI_SAID!H:H,MOVI_SAID!D:D,D2850))</f>
        <v/>
      </c>
      <c r="H2850" s="101" t="str">
        <f t="shared" si="62"/>
        <v/>
      </c>
      <c r="I2850" s="100" t="str">
        <f>IF(CADA_PROD!C2850="","",IFERROR(IF(H2850&lt;=0,"Sem estoque",IF(H2850/E2850&lt;0.25,"Quase sem estoque",IF(H2850/E2850&lt;1.2,"Estoque baixo",IF(H2850/E2850&lt;2,"Estoque moderado","Estoque confortável")))),""))</f>
        <v/>
      </c>
      <c r="J2850" s="102" t="str">
        <f>IF(CADA_PROD!C2850="","",SUMIFS(MOVI_ENTR!M:M,MOVI_ENTR!D:D,D2850))</f>
        <v/>
      </c>
      <c r="K2850" s="103" t="str">
        <f>IF(CADA_PROD!C2850="","",IFERROR($J2850/SUM($J$6:$J$1006),""))</f>
        <v/>
      </c>
      <c r="L2850" s="103" t="str">
        <f>IF(CADA_PROD!C2850="","",IFERROR(H2850/SUM($H$6:$H$1006)+P2850,""))</f>
        <v/>
      </c>
      <c r="M2850" s="102" t="str">
        <f>IF(CADA_PROD!$C2850="","",IFERROR(SUMIFS(MOVI_ENTR!M:M,MOVI_ENTR!D:D,D2850)/SUMIFS(MOVI_ENTR!I:I,MOVI_ENTR!D:D,D2850),0))</f>
        <v/>
      </c>
      <c r="N2850" s="104" t="str">
        <f>IF(CADA_PROD!C2850="","",G2850/E2850)</f>
        <v/>
      </c>
    </row>
    <row r="2851" spans="3:14">
      <c r="C2851" s="99" t="str">
        <f>IF(CADA_PROD!C2851="","",CADA_PROD!C2851)</f>
        <v/>
      </c>
      <c r="D2851" s="100" t="str">
        <f>IF(CADA_PROD!D2851="","",CADA_PROD!D2851)</f>
        <v/>
      </c>
      <c r="E2851" s="101" t="str">
        <f>IF(CADA_PROD!E2851="","",CADA_PROD!E2851)</f>
        <v/>
      </c>
      <c r="F2851" s="101" t="str">
        <f>IF(CADA_PROD!D2851="","",SUMIFS(MOVI_ENTR!I:I,MOVI_ENTR!D:D,D2851))</f>
        <v/>
      </c>
      <c r="G2851" s="101" t="str">
        <f>IF(CADA_PROD!C2851="","",SUMIFS(MOVI_SAID!H:H,MOVI_SAID!D:D,D2851))</f>
        <v/>
      </c>
      <c r="H2851" s="101" t="str">
        <f t="shared" si="62"/>
        <v/>
      </c>
      <c r="I2851" s="100" t="str">
        <f>IF(CADA_PROD!C2851="","",IFERROR(IF(H2851&lt;=0,"Sem estoque",IF(H2851/E2851&lt;0.25,"Quase sem estoque",IF(H2851/E2851&lt;1.2,"Estoque baixo",IF(H2851/E2851&lt;2,"Estoque moderado","Estoque confortável")))),""))</f>
        <v/>
      </c>
      <c r="J2851" s="102" t="str">
        <f>IF(CADA_PROD!C2851="","",SUMIFS(MOVI_ENTR!M:M,MOVI_ENTR!D:D,D2851))</f>
        <v/>
      </c>
      <c r="K2851" s="103" t="str">
        <f>IF(CADA_PROD!C2851="","",IFERROR($J2851/SUM($J$6:$J$1006),""))</f>
        <v/>
      </c>
      <c r="L2851" s="103" t="str">
        <f>IF(CADA_PROD!C2851="","",IFERROR(H2851/SUM($H$6:$H$1006)+P2851,""))</f>
        <v/>
      </c>
      <c r="M2851" s="102" t="str">
        <f>IF(CADA_PROD!$C2851="","",IFERROR(SUMIFS(MOVI_ENTR!M:M,MOVI_ENTR!D:D,D2851)/SUMIFS(MOVI_ENTR!I:I,MOVI_ENTR!D:D,D2851),0))</f>
        <v/>
      </c>
      <c r="N2851" s="104" t="str">
        <f>IF(CADA_PROD!C2851="","",G2851/E2851)</f>
        <v/>
      </c>
    </row>
    <row r="2852" spans="3:14">
      <c r="C2852" s="99" t="str">
        <f>IF(CADA_PROD!C2852="","",CADA_PROD!C2852)</f>
        <v/>
      </c>
      <c r="D2852" s="100" t="str">
        <f>IF(CADA_PROD!D2852="","",CADA_PROD!D2852)</f>
        <v/>
      </c>
      <c r="E2852" s="101" t="str">
        <f>IF(CADA_PROD!E2852="","",CADA_PROD!E2852)</f>
        <v/>
      </c>
      <c r="F2852" s="101" t="str">
        <f>IF(CADA_PROD!D2852="","",SUMIFS(MOVI_ENTR!I:I,MOVI_ENTR!D:D,D2852))</f>
        <v/>
      </c>
      <c r="G2852" s="101" t="str">
        <f>IF(CADA_PROD!C2852="","",SUMIFS(MOVI_SAID!H:H,MOVI_SAID!D:D,D2852))</f>
        <v/>
      </c>
      <c r="H2852" s="101" t="str">
        <f t="shared" si="62"/>
        <v/>
      </c>
      <c r="I2852" s="100" t="str">
        <f>IF(CADA_PROD!C2852="","",IFERROR(IF(H2852&lt;=0,"Sem estoque",IF(H2852/E2852&lt;0.25,"Quase sem estoque",IF(H2852/E2852&lt;1.2,"Estoque baixo",IF(H2852/E2852&lt;2,"Estoque moderado","Estoque confortável")))),""))</f>
        <v/>
      </c>
      <c r="J2852" s="102" t="str">
        <f>IF(CADA_PROD!C2852="","",SUMIFS(MOVI_ENTR!M:M,MOVI_ENTR!D:D,D2852))</f>
        <v/>
      </c>
      <c r="K2852" s="103" t="str">
        <f>IF(CADA_PROD!C2852="","",IFERROR($J2852/SUM($J$6:$J$1006),""))</f>
        <v/>
      </c>
      <c r="L2852" s="103" t="str">
        <f>IF(CADA_PROD!C2852="","",IFERROR(H2852/SUM($H$6:$H$1006)+P2852,""))</f>
        <v/>
      </c>
      <c r="M2852" s="102" t="str">
        <f>IF(CADA_PROD!$C2852="","",IFERROR(SUMIFS(MOVI_ENTR!M:M,MOVI_ENTR!D:D,D2852)/SUMIFS(MOVI_ENTR!I:I,MOVI_ENTR!D:D,D2852),0))</f>
        <v/>
      </c>
      <c r="N2852" s="104" t="str">
        <f>IF(CADA_PROD!C2852="","",G2852/E2852)</f>
        <v/>
      </c>
    </row>
    <row r="2853" spans="3:14">
      <c r="C2853" s="99" t="str">
        <f>IF(CADA_PROD!C2853="","",CADA_PROD!C2853)</f>
        <v/>
      </c>
      <c r="D2853" s="100" t="str">
        <f>IF(CADA_PROD!D2853="","",CADA_PROD!D2853)</f>
        <v/>
      </c>
      <c r="E2853" s="101" t="str">
        <f>IF(CADA_PROD!E2853="","",CADA_PROD!E2853)</f>
        <v/>
      </c>
      <c r="F2853" s="101" t="str">
        <f>IF(CADA_PROD!D2853="","",SUMIFS(MOVI_ENTR!I:I,MOVI_ENTR!D:D,D2853))</f>
        <v/>
      </c>
      <c r="G2853" s="101" t="str">
        <f>IF(CADA_PROD!C2853="","",SUMIFS(MOVI_SAID!H:H,MOVI_SAID!D:D,D2853))</f>
        <v/>
      </c>
      <c r="H2853" s="101" t="str">
        <f t="shared" si="62"/>
        <v/>
      </c>
      <c r="I2853" s="100" t="str">
        <f>IF(CADA_PROD!C2853="","",IFERROR(IF(H2853&lt;=0,"Sem estoque",IF(H2853/E2853&lt;0.25,"Quase sem estoque",IF(H2853/E2853&lt;1.2,"Estoque baixo",IF(H2853/E2853&lt;2,"Estoque moderado","Estoque confortável")))),""))</f>
        <v/>
      </c>
      <c r="J2853" s="102" t="str">
        <f>IF(CADA_PROD!C2853="","",SUMIFS(MOVI_ENTR!M:M,MOVI_ENTR!D:D,D2853))</f>
        <v/>
      </c>
      <c r="K2853" s="103" t="str">
        <f>IF(CADA_PROD!C2853="","",IFERROR($J2853/SUM($J$6:$J$1006),""))</f>
        <v/>
      </c>
      <c r="L2853" s="103" t="str">
        <f>IF(CADA_PROD!C2853="","",IFERROR(H2853/SUM($H$6:$H$1006)+P2853,""))</f>
        <v/>
      </c>
      <c r="M2853" s="102" t="str">
        <f>IF(CADA_PROD!$C2853="","",IFERROR(SUMIFS(MOVI_ENTR!M:M,MOVI_ENTR!D:D,D2853)/SUMIFS(MOVI_ENTR!I:I,MOVI_ENTR!D:D,D2853),0))</f>
        <v/>
      </c>
      <c r="N2853" s="104" t="str">
        <f>IF(CADA_PROD!C2853="","",G2853/E2853)</f>
        <v/>
      </c>
    </row>
    <row r="2854" spans="3:14">
      <c r="C2854" s="99" t="str">
        <f>IF(CADA_PROD!C2854="","",CADA_PROD!C2854)</f>
        <v/>
      </c>
      <c r="D2854" s="100" t="str">
        <f>IF(CADA_PROD!D2854="","",CADA_PROD!D2854)</f>
        <v/>
      </c>
      <c r="E2854" s="101" t="str">
        <f>IF(CADA_PROD!E2854="","",CADA_PROD!E2854)</f>
        <v/>
      </c>
      <c r="F2854" s="101" t="str">
        <f>IF(CADA_PROD!D2854="","",SUMIFS(MOVI_ENTR!I:I,MOVI_ENTR!D:D,D2854))</f>
        <v/>
      </c>
      <c r="G2854" s="101" t="str">
        <f>IF(CADA_PROD!C2854="","",SUMIFS(MOVI_SAID!H:H,MOVI_SAID!D:D,D2854))</f>
        <v/>
      </c>
      <c r="H2854" s="101" t="str">
        <f t="shared" si="62"/>
        <v/>
      </c>
      <c r="I2854" s="100" t="str">
        <f>IF(CADA_PROD!C2854="","",IFERROR(IF(H2854&lt;=0,"Sem estoque",IF(H2854/E2854&lt;0.25,"Quase sem estoque",IF(H2854/E2854&lt;1.2,"Estoque baixo",IF(H2854/E2854&lt;2,"Estoque moderado","Estoque confortável")))),""))</f>
        <v/>
      </c>
      <c r="J2854" s="102" t="str">
        <f>IF(CADA_PROD!C2854="","",SUMIFS(MOVI_ENTR!M:M,MOVI_ENTR!D:D,D2854))</f>
        <v/>
      </c>
      <c r="K2854" s="103" t="str">
        <f>IF(CADA_PROD!C2854="","",IFERROR($J2854/SUM($J$6:$J$1006),""))</f>
        <v/>
      </c>
      <c r="L2854" s="103" t="str">
        <f>IF(CADA_PROD!C2854="","",IFERROR(H2854/SUM($H$6:$H$1006)+P2854,""))</f>
        <v/>
      </c>
      <c r="M2854" s="102" t="str">
        <f>IF(CADA_PROD!$C2854="","",IFERROR(SUMIFS(MOVI_ENTR!M:M,MOVI_ENTR!D:D,D2854)/SUMIFS(MOVI_ENTR!I:I,MOVI_ENTR!D:D,D2854),0))</f>
        <v/>
      </c>
      <c r="N2854" s="104" t="str">
        <f>IF(CADA_PROD!C2854="","",G2854/E2854)</f>
        <v/>
      </c>
    </row>
    <row r="2855" spans="3:14">
      <c r="C2855" s="99" t="str">
        <f>IF(CADA_PROD!C2855="","",CADA_PROD!C2855)</f>
        <v/>
      </c>
      <c r="D2855" s="100" t="str">
        <f>IF(CADA_PROD!D2855="","",CADA_PROD!D2855)</f>
        <v/>
      </c>
      <c r="E2855" s="101" t="str">
        <f>IF(CADA_PROD!E2855="","",CADA_PROD!E2855)</f>
        <v/>
      </c>
      <c r="F2855" s="101" t="str">
        <f>IF(CADA_PROD!D2855="","",SUMIFS(MOVI_ENTR!I:I,MOVI_ENTR!D:D,D2855))</f>
        <v/>
      </c>
      <c r="G2855" s="101" t="str">
        <f>IF(CADA_PROD!C2855="","",SUMIFS(MOVI_SAID!H:H,MOVI_SAID!D:D,D2855))</f>
        <v/>
      </c>
      <c r="H2855" s="101" t="str">
        <f t="shared" si="62"/>
        <v/>
      </c>
      <c r="I2855" s="100" t="str">
        <f>IF(CADA_PROD!C2855="","",IFERROR(IF(H2855&lt;=0,"Sem estoque",IF(H2855/E2855&lt;0.25,"Quase sem estoque",IF(H2855/E2855&lt;1.2,"Estoque baixo",IF(H2855/E2855&lt;2,"Estoque moderado","Estoque confortável")))),""))</f>
        <v/>
      </c>
      <c r="J2855" s="102" t="str">
        <f>IF(CADA_PROD!C2855="","",SUMIFS(MOVI_ENTR!M:M,MOVI_ENTR!D:D,D2855))</f>
        <v/>
      </c>
      <c r="K2855" s="103" t="str">
        <f>IF(CADA_PROD!C2855="","",IFERROR($J2855/SUM($J$6:$J$1006),""))</f>
        <v/>
      </c>
      <c r="L2855" s="103" t="str">
        <f>IF(CADA_PROD!C2855="","",IFERROR(H2855/SUM($H$6:$H$1006)+P2855,""))</f>
        <v/>
      </c>
      <c r="M2855" s="102" t="str">
        <f>IF(CADA_PROD!$C2855="","",IFERROR(SUMIFS(MOVI_ENTR!M:M,MOVI_ENTR!D:D,D2855)/SUMIFS(MOVI_ENTR!I:I,MOVI_ENTR!D:D,D2855),0))</f>
        <v/>
      </c>
      <c r="N2855" s="104" t="str">
        <f>IF(CADA_PROD!C2855="","",G2855/E2855)</f>
        <v/>
      </c>
    </row>
    <row r="2856" spans="3:14">
      <c r="C2856" s="99" t="str">
        <f>IF(CADA_PROD!C2856="","",CADA_PROD!C2856)</f>
        <v/>
      </c>
      <c r="D2856" s="100" t="str">
        <f>IF(CADA_PROD!D2856="","",CADA_PROD!D2856)</f>
        <v/>
      </c>
      <c r="E2856" s="101" t="str">
        <f>IF(CADA_PROD!E2856="","",CADA_PROD!E2856)</f>
        <v/>
      </c>
      <c r="F2856" s="101" t="str">
        <f>IF(CADA_PROD!D2856="","",SUMIFS(MOVI_ENTR!I:I,MOVI_ENTR!D:D,D2856))</f>
        <v/>
      </c>
      <c r="G2856" s="101" t="str">
        <f>IF(CADA_PROD!C2856="","",SUMIFS(MOVI_SAID!H:H,MOVI_SAID!D:D,D2856))</f>
        <v/>
      </c>
      <c r="H2856" s="101" t="str">
        <f t="shared" si="62"/>
        <v/>
      </c>
      <c r="I2856" s="100" t="str">
        <f>IF(CADA_PROD!C2856="","",IFERROR(IF(H2856&lt;=0,"Sem estoque",IF(H2856/E2856&lt;0.25,"Quase sem estoque",IF(H2856/E2856&lt;1.2,"Estoque baixo",IF(H2856/E2856&lt;2,"Estoque moderado","Estoque confortável")))),""))</f>
        <v/>
      </c>
      <c r="J2856" s="102" t="str">
        <f>IF(CADA_PROD!C2856="","",SUMIFS(MOVI_ENTR!M:M,MOVI_ENTR!D:D,D2856))</f>
        <v/>
      </c>
      <c r="K2856" s="103" t="str">
        <f>IF(CADA_PROD!C2856="","",IFERROR($J2856/SUM($J$6:$J$1006),""))</f>
        <v/>
      </c>
      <c r="L2856" s="103" t="str">
        <f>IF(CADA_PROD!C2856="","",IFERROR(H2856/SUM($H$6:$H$1006)+P2856,""))</f>
        <v/>
      </c>
      <c r="M2856" s="102" t="str">
        <f>IF(CADA_PROD!$C2856="","",IFERROR(SUMIFS(MOVI_ENTR!M:M,MOVI_ENTR!D:D,D2856)/SUMIFS(MOVI_ENTR!I:I,MOVI_ENTR!D:D,D2856),0))</f>
        <v/>
      </c>
      <c r="N2856" s="104" t="str">
        <f>IF(CADA_PROD!C2856="","",G2856/E2856)</f>
        <v/>
      </c>
    </row>
    <row r="2857" spans="3:14">
      <c r="C2857" s="99" t="str">
        <f>IF(CADA_PROD!C2857="","",CADA_PROD!C2857)</f>
        <v/>
      </c>
      <c r="D2857" s="100" t="str">
        <f>IF(CADA_PROD!D2857="","",CADA_PROD!D2857)</f>
        <v/>
      </c>
      <c r="E2857" s="101" t="str">
        <f>IF(CADA_PROD!E2857="","",CADA_PROD!E2857)</f>
        <v/>
      </c>
      <c r="F2857" s="101" t="str">
        <f>IF(CADA_PROD!D2857="","",SUMIFS(MOVI_ENTR!I:I,MOVI_ENTR!D:D,D2857))</f>
        <v/>
      </c>
      <c r="G2857" s="101" t="str">
        <f>IF(CADA_PROD!C2857="","",SUMIFS(MOVI_SAID!H:H,MOVI_SAID!D:D,D2857))</f>
        <v/>
      </c>
      <c r="H2857" s="101" t="str">
        <f t="shared" si="62"/>
        <v/>
      </c>
      <c r="I2857" s="100" t="str">
        <f>IF(CADA_PROD!C2857="","",IFERROR(IF(H2857&lt;=0,"Sem estoque",IF(H2857/E2857&lt;0.25,"Quase sem estoque",IF(H2857/E2857&lt;1.2,"Estoque baixo",IF(H2857/E2857&lt;2,"Estoque moderado","Estoque confortável")))),""))</f>
        <v/>
      </c>
      <c r="J2857" s="102" t="str">
        <f>IF(CADA_PROD!C2857="","",SUMIFS(MOVI_ENTR!M:M,MOVI_ENTR!D:D,D2857))</f>
        <v/>
      </c>
      <c r="K2857" s="103" t="str">
        <f>IF(CADA_PROD!C2857="","",IFERROR($J2857/SUM($J$6:$J$1006),""))</f>
        <v/>
      </c>
      <c r="L2857" s="103" t="str">
        <f>IF(CADA_PROD!C2857="","",IFERROR(H2857/SUM($H$6:$H$1006)+P2857,""))</f>
        <v/>
      </c>
      <c r="M2857" s="102" t="str">
        <f>IF(CADA_PROD!$C2857="","",IFERROR(SUMIFS(MOVI_ENTR!M:M,MOVI_ENTR!D:D,D2857)/SUMIFS(MOVI_ENTR!I:I,MOVI_ENTR!D:D,D2857),0))</f>
        <v/>
      </c>
      <c r="N2857" s="104" t="str">
        <f>IF(CADA_PROD!C2857="","",G2857/E2857)</f>
        <v/>
      </c>
    </row>
    <row r="2858" spans="3:14">
      <c r="C2858" s="99" t="str">
        <f>IF(CADA_PROD!C2858="","",CADA_PROD!C2858)</f>
        <v/>
      </c>
      <c r="D2858" s="100" t="str">
        <f>IF(CADA_PROD!D2858="","",CADA_PROD!D2858)</f>
        <v/>
      </c>
      <c r="E2858" s="101" t="str">
        <f>IF(CADA_PROD!E2858="","",CADA_PROD!E2858)</f>
        <v/>
      </c>
      <c r="F2858" s="101" t="str">
        <f>IF(CADA_PROD!D2858="","",SUMIFS(MOVI_ENTR!I:I,MOVI_ENTR!D:D,D2858))</f>
        <v/>
      </c>
      <c r="G2858" s="101" t="str">
        <f>IF(CADA_PROD!C2858="","",SUMIFS(MOVI_SAID!H:H,MOVI_SAID!D:D,D2858))</f>
        <v/>
      </c>
      <c r="H2858" s="101" t="str">
        <f t="shared" si="62"/>
        <v/>
      </c>
      <c r="I2858" s="100" t="str">
        <f>IF(CADA_PROD!C2858="","",IFERROR(IF(H2858&lt;=0,"Sem estoque",IF(H2858/E2858&lt;0.25,"Quase sem estoque",IF(H2858/E2858&lt;1.2,"Estoque baixo",IF(H2858/E2858&lt;2,"Estoque moderado","Estoque confortável")))),""))</f>
        <v/>
      </c>
      <c r="J2858" s="102" t="str">
        <f>IF(CADA_PROD!C2858="","",SUMIFS(MOVI_ENTR!M:M,MOVI_ENTR!D:D,D2858))</f>
        <v/>
      </c>
      <c r="K2858" s="103" t="str">
        <f>IF(CADA_PROD!C2858="","",IFERROR($J2858/SUM($J$6:$J$1006),""))</f>
        <v/>
      </c>
      <c r="L2858" s="103" t="str">
        <f>IF(CADA_PROD!C2858="","",IFERROR(H2858/SUM($H$6:$H$1006)+P2858,""))</f>
        <v/>
      </c>
      <c r="M2858" s="102" t="str">
        <f>IF(CADA_PROD!$C2858="","",IFERROR(SUMIFS(MOVI_ENTR!M:M,MOVI_ENTR!D:D,D2858)/SUMIFS(MOVI_ENTR!I:I,MOVI_ENTR!D:D,D2858),0))</f>
        <v/>
      </c>
      <c r="N2858" s="104" t="str">
        <f>IF(CADA_PROD!C2858="","",G2858/E2858)</f>
        <v/>
      </c>
    </row>
    <row r="2859" spans="3:14">
      <c r="C2859" s="99" t="str">
        <f>IF(CADA_PROD!C2859="","",CADA_PROD!C2859)</f>
        <v/>
      </c>
      <c r="D2859" s="100" t="str">
        <f>IF(CADA_PROD!D2859="","",CADA_PROD!D2859)</f>
        <v/>
      </c>
      <c r="E2859" s="101" t="str">
        <f>IF(CADA_PROD!E2859="","",CADA_PROD!E2859)</f>
        <v/>
      </c>
      <c r="F2859" s="101" t="str">
        <f>IF(CADA_PROD!D2859="","",SUMIFS(MOVI_ENTR!I:I,MOVI_ENTR!D:D,D2859))</f>
        <v/>
      </c>
      <c r="G2859" s="101" t="str">
        <f>IF(CADA_PROD!C2859="","",SUMIFS(MOVI_SAID!H:H,MOVI_SAID!D:D,D2859))</f>
        <v/>
      </c>
      <c r="H2859" s="101" t="str">
        <f t="shared" ref="H2859:H2922" si="63">IFERROR(F2859-G2859,"")</f>
        <v/>
      </c>
      <c r="I2859" s="100" t="str">
        <f>IF(CADA_PROD!C2859="","",IFERROR(IF(H2859&lt;=0,"Sem estoque",IF(H2859/E2859&lt;0.25,"Quase sem estoque",IF(H2859/E2859&lt;1.2,"Estoque baixo",IF(H2859/E2859&lt;2,"Estoque moderado","Estoque confortável")))),""))</f>
        <v/>
      </c>
      <c r="J2859" s="102" t="str">
        <f>IF(CADA_PROD!C2859="","",SUMIFS(MOVI_ENTR!M:M,MOVI_ENTR!D:D,D2859))</f>
        <v/>
      </c>
      <c r="K2859" s="103" t="str">
        <f>IF(CADA_PROD!C2859="","",IFERROR($J2859/SUM($J$6:$J$1006),""))</f>
        <v/>
      </c>
      <c r="L2859" s="103" t="str">
        <f>IF(CADA_PROD!C2859="","",IFERROR(H2859/SUM($H$6:$H$1006)+P2859,""))</f>
        <v/>
      </c>
      <c r="M2859" s="102" t="str">
        <f>IF(CADA_PROD!$C2859="","",IFERROR(SUMIFS(MOVI_ENTR!M:M,MOVI_ENTR!D:D,D2859)/SUMIFS(MOVI_ENTR!I:I,MOVI_ENTR!D:D,D2859),0))</f>
        <v/>
      </c>
      <c r="N2859" s="104" t="str">
        <f>IF(CADA_PROD!C2859="","",G2859/E2859)</f>
        <v/>
      </c>
    </row>
    <row r="2860" spans="3:14">
      <c r="C2860" s="99" t="str">
        <f>IF(CADA_PROD!C2860="","",CADA_PROD!C2860)</f>
        <v/>
      </c>
      <c r="D2860" s="100" t="str">
        <f>IF(CADA_PROD!D2860="","",CADA_PROD!D2860)</f>
        <v/>
      </c>
      <c r="E2860" s="101" t="str">
        <f>IF(CADA_PROD!E2860="","",CADA_PROD!E2860)</f>
        <v/>
      </c>
      <c r="F2860" s="101" t="str">
        <f>IF(CADA_PROD!D2860="","",SUMIFS(MOVI_ENTR!I:I,MOVI_ENTR!D:D,D2860))</f>
        <v/>
      </c>
      <c r="G2860" s="101" t="str">
        <f>IF(CADA_PROD!C2860="","",SUMIFS(MOVI_SAID!H:H,MOVI_SAID!D:D,D2860))</f>
        <v/>
      </c>
      <c r="H2860" s="101" t="str">
        <f t="shared" si="63"/>
        <v/>
      </c>
      <c r="I2860" s="100" t="str">
        <f>IF(CADA_PROD!C2860="","",IFERROR(IF(H2860&lt;=0,"Sem estoque",IF(H2860/E2860&lt;0.25,"Quase sem estoque",IF(H2860/E2860&lt;1.2,"Estoque baixo",IF(H2860/E2860&lt;2,"Estoque moderado","Estoque confortável")))),""))</f>
        <v/>
      </c>
      <c r="J2860" s="102" t="str">
        <f>IF(CADA_PROD!C2860="","",SUMIFS(MOVI_ENTR!M:M,MOVI_ENTR!D:D,D2860))</f>
        <v/>
      </c>
      <c r="K2860" s="103" t="str">
        <f>IF(CADA_PROD!C2860="","",IFERROR($J2860/SUM($J$6:$J$1006),""))</f>
        <v/>
      </c>
      <c r="L2860" s="103" t="str">
        <f>IF(CADA_PROD!C2860="","",IFERROR(H2860/SUM($H$6:$H$1006)+P2860,""))</f>
        <v/>
      </c>
      <c r="M2860" s="102" t="str">
        <f>IF(CADA_PROD!$C2860="","",IFERROR(SUMIFS(MOVI_ENTR!M:M,MOVI_ENTR!D:D,D2860)/SUMIFS(MOVI_ENTR!I:I,MOVI_ENTR!D:D,D2860),0))</f>
        <v/>
      </c>
      <c r="N2860" s="104" t="str">
        <f>IF(CADA_PROD!C2860="","",G2860/E2860)</f>
        <v/>
      </c>
    </row>
    <row r="2861" spans="3:14">
      <c r="C2861" s="99" t="str">
        <f>IF(CADA_PROD!C2861="","",CADA_PROD!C2861)</f>
        <v/>
      </c>
      <c r="D2861" s="100" t="str">
        <f>IF(CADA_PROD!D2861="","",CADA_PROD!D2861)</f>
        <v/>
      </c>
      <c r="E2861" s="101" t="str">
        <f>IF(CADA_PROD!E2861="","",CADA_PROD!E2861)</f>
        <v/>
      </c>
      <c r="F2861" s="101" t="str">
        <f>IF(CADA_PROD!D2861="","",SUMIFS(MOVI_ENTR!I:I,MOVI_ENTR!D:D,D2861))</f>
        <v/>
      </c>
      <c r="G2861" s="101" t="str">
        <f>IF(CADA_PROD!C2861="","",SUMIFS(MOVI_SAID!H:H,MOVI_SAID!D:D,D2861))</f>
        <v/>
      </c>
      <c r="H2861" s="101" t="str">
        <f t="shared" si="63"/>
        <v/>
      </c>
      <c r="I2861" s="100" t="str">
        <f>IF(CADA_PROD!C2861="","",IFERROR(IF(H2861&lt;=0,"Sem estoque",IF(H2861/E2861&lt;0.25,"Quase sem estoque",IF(H2861/E2861&lt;1.2,"Estoque baixo",IF(H2861/E2861&lt;2,"Estoque moderado","Estoque confortável")))),""))</f>
        <v/>
      </c>
      <c r="J2861" s="102" t="str">
        <f>IF(CADA_PROD!C2861="","",SUMIFS(MOVI_ENTR!M:M,MOVI_ENTR!D:D,D2861))</f>
        <v/>
      </c>
      <c r="K2861" s="103" t="str">
        <f>IF(CADA_PROD!C2861="","",IFERROR($J2861/SUM($J$6:$J$1006),""))</f>
        <v/>
      </c>
      <c r="L2861" s="103" t="str">
        <f>IF(CADA_PROD!C2861="","",IFERROR(H2861/SUM($H$6:$H$1006)+P2861,""))</f>
        <v/>
      </c>
      <c r="M2861" s="102" t="str">
        <f>IF(CADA_PROD!$C2861="","",IFERROR(SUMIFS(MOVI_ENTR!M:M,MOVI_ENTR!D:D,D2861)/SUMIFS(MOVI_ENTR!I:I,MOVI_ENTR!D:D,D2861),0))</f>
        <v/>
      </c>
      <c r="N2861" s="104" t="str">
        <f>IF(CADA_PROD!C2861="","",G2861/E2861)</f>
        <v/>
      </c>
    </row>
    <row r="2862" spans="3:14">
      <c r="C2862" s="99" t="str">
        <f>IF(CADA_PROD!C2862="","",CADA_PROD!C2862)</f>
        <v/>
      </c>
      <c r="D2862" s="100" t="str">
        <f>IF(CADA_PROD!D2862="","",CADA_PROD!D2862)</f>
        <v/>
      </c>
      <c r="E2862" s="101" t="str">
        <f>IF(CADA_PROD!E2862="","",CADA_PROD!E2862)</f>
        <v/>
      </c>
      <c r="F2862" s="101" t="str">
        <f>IF(CADA_PROD!D2862="","",SUMIFS(MOVI_ENTR!I:I,MOVI_ENTR!D:D,D2862))</f>
        <v/>
      </c>
      <c r="G2862" s="101" t="str">
        <f>IF(CADA_PROD!C2862="","",SUMIFS(MOVI_SAID!H:H,MOVI_SAID!D:D,D2862))</f>
        <v/>
      </c>
      <c r="H2862" s="101" t="str">
        <f t="shared" si="63"/>
        <v/>
      </c>
      <c r="I2862" s="100" t="str">
        <f>IF(CADA_PROD!C2862="","",IFERROR(IF(H2862&lt;=0,"Sem estoque",IF(H2862/E2862&lt;0.25,"Quase sem estoque",IF(H2862/E2862&lt;1.2,"Estoque baixo",IF(H2862/E2862&lt;2,"Estoque moderado","Estoque confortável")))),""))</f>
        <v/>
      </c>
      <c r="J2862" s="102" t="str">
        <f>IF(CADA_PROD!C2862="","",SUMIFS(MOVI_ENTR!M:M,MOVI_ENTR!D:D,D2862))</f>
        <v/>
      </c>
      <c r="K2862" s="103" t="str">
        <f>IF(CADA_PROD!C2862="","",IFERROR($J2862/SUM($J$6:$J$1006),""))</f>
        <v/>
      </c>
      <c r="L2862" s="103" t="str">
        <f>IF(CADA_PROD!C2862="","",IFERROR(H2862/SUM($H$6:$H$1006)+P2862,""))</f>
        <v/>
      </c>
      <c r="M2862" s="102" t="str">
        <f>IF(CADA_PROD!$C2862="","",IFERROR(SUMIFS(MOVI_ENTR!M:M,MOVI_ENTR!D:D,D2862)/SUMIFS(MOVI_ENTR!I:I,MOVI_ENTR!D:D,D2862),0))</f>
        <v/>
      </c>
      <c r="N2862" s="104" t="str">
        <f>IF(CADA_PROD!C2862="","",G2862/E2862)</f>
        <v/>
      </c>
    </row>
    <row r="2863" spans="3:14">
      <c r="C2863" s="99" t="str">
        <f>IF(CADA_PROD!C2863="","",CADA_PROD!C2863)</f>
        <v/>
      </c>
      <c r="D2863" s="100" t="str">
        <f>IF(CADA_PROD!D2863="","",CADA_PROD!D2863)</f>
        <v/>
      </c>
      <c r="E2863" s="101" t="str">
        <f>IF(CADA_PROD!E2863="","",CADA_PROD!E2863)</f>
        <v/>
      </c>
      <c r="F2863" s="101" t="str">
        <f>IF(CADA_PROD!D2863="","",SUMIFS(MOVI_ENTR!I:I,MOVI_ENTR!D:D,D2863))</f>
        <v/>
      </c>
      <c r="G2863" s="101" t="str">
        <f>IF(CADA_PROD!C2863="","",SUMIFS(MOVI_SAID!H:H,MOVI_SAID!D:D,D2863))</f>
        <v/>
      </c>
      <c r="H2863" s="101" t="str">
        <f t="shared" si="63"/>
        <v/>
      </c>
      <c r="I2863" s="100" t="str">
        <f>IF(CADA_PROD!C2863="","",IFERROR(IF(H2863&lt;=0,"Sem estoque",IF(H2863/E2863&lt;0.25,"Quase sem estoque",IF(H2863/E2863&lt;1.2,"Estoque baixo",IF(H2863/E2863&lt;2,"Estoque moderado","Estoque confortável")))),""))</f>
        <v/>
      </c>
      <c r="J2863" s="102" t="str">
        <f>IF(CADA_PROD!C2863="","",SUMIFS(MOVI_ENTR!M:M,MOVI_ENTR!D:D,D2863))</f>
        <v/>
      </c>
      <c r="K2863" s="103" t="str">
        <f>IF(CADA_PROD!C2863="","",IFERROR($J2863/SUM($J$6:$J$1006),""))</f>
        <v/>
      </c>
      <c r="L2863" s="103" t="str">
        <f>IF(CADA_PROD!C2863="","",IFERROR(H2863/SUM($H$6:$H$1006)+P2863,""))</f>
        <v/>
      </c>
      <c r="M2863" s="102" t="str">
        <f>IF(CADA_PROD!$C2863="","",IFERROR(SUMIFS(MOVI_ENTR!M:M,MOVI_ENTR!D:D,D2863)/SUMIFS(MOVI_ENTR!I:I,MOVI_ENTR!D:D,D2863),0))</f>
        <v/>
      </c>
      <c r="N2863" s="104" t="str">
        <f>IF(CADA_PROD!C2863="","",G2863/E2863)</f>
        <v/>
      </c>
    </row>
    <row r="2864" spans="3:14">
      <c r="C2864" s="99" t="str">
        <f>IF(CADA_PROD!C2864="","",CADA_PROD!C2864)</f>
        <v/>
      </c>
      <c r="D2864" s="100" t="str">
        <f>IF(CADA_PROD!D2864="","",CADA_PROD!D2864)</f>
        <v/>
      </c>
      <c r="E2864" s="101" t="str">
        <f>IF(CADA_PROD!E2864="","",CADA_PROD!E2864)</f>
        <v/>
      </c>
      <c r="F2864" s="101" t="str">
        <f>IF(CADA_PROD!D2864="","",SUMIFS(MOVI_ENTR!I:I,MOVI_ENTR!D:D,D2864))</f>
        <v/>
      </c>
      <c r="G2864" s="101" t="str">
        <f>IF(CADA_PROD!C2864="","",SUMIFS(MOVI_SAID!H:H,MOVI_SAID!D:D,D2864))</f>
        <v/>
      </c>
      <c r="H2864" s="101" t="str">
        <f t="shared" si="63"/>
        <v/>
      </c>
      <c r="I2864" s="100" t="str">
        <f>IF(CADA_PROD!C2864="","",IFERROR(IF(H2864&lt;=0,"Sem estoque",IF(H2864/E2864&lt;0.25,"Quase sem estoque",IF(H2864/E2864&lt;1.2,"Estoque baixo",IF(H2864/E2864&lt;2,"Estoque moderado","Estoque confortável")))),""))</f>
        <v/>
      </c>
      <c r="J2864" s="102" t="str">
        <f>IF(CADA_PROD!C2864="","",SUMIFS(MOVI_ENTR!M:M,MOVI_ENTR!D:D,D2864))</f>
        <v/>
      </c>
      <c r="K2864" s="103" t="str">
        <f>IF(CADA_PROD!C2864="","",IFERROR($J2864/SUM($J$6:$J$1006),""))</f>
        <v/>
      </c>
      <c r="L2864" s="103" t="str">
        <f>IF(CADA_PROD!C2864="","",IFERROR(H2864/SUM($H$6:$H$1006)+P2864,""))</f>
        <v/>
      </c>
      <c r="M2864" s="102" t="str">
        <f>IF(CADA_PROD!$C2864="","",IFERROR(SUMIFS(MOVI_ENTR!M:M,MOVI_ENTR!D:D,D2864)/SUMIFS(MOVI_ENTR!I:I,MOVI_ENTR!D:D,D2864),0))</f>
        <v/>
      </c>
      <c r="N2864" s="104" t="str">
        <f>IF(CADA_PROD!C2864="","",G2864/E2864)</f>
        <v/>
      </c>
    </row>
    <row r="2865" spans="3:14">
      <c r="C2865" s="99" t="str">
        <f>IF(CADA_PROD!C2865="","",CADA_PROD!C2865)</f>
        <v/>
      </c>
      <c r="D2865" s="100" t="str">
        <f>IF(CADA_PROD!D2865="","",CADA_PROD!D2865)</f>
        <v/>
      </c>
      <c r="E2865" s="101" t="str">
        <f>IF(CADA_PROD!E2865="","",CADA_PROD!E2865)</f>
        <v/>
      </c>
      <c r="F2865" s="101" t="str">
        <f>IF(CADA_PROD!D2865="","",SUMIFS(MOVI_ENTR!I:I,MOVI_ENTR!D:D,D2865))</f>
        <v/>
      </c>
      <c r="G2865" s="101" t="str">
        <f>IF(CADA_PROD!C2865="","",SUMIFS(MOVI_SAID!H:H,MOVI_SAID!D:D,D2865))</f>
        <v/>
      </c>
      <c r="H2865" s="101" t="str">
        <f t="shared" si="63"/>
        <v/>
      </c>
      <c r="I2865" s="100" t="str">
        <f>IF(CADA_PROD!C2865="","",IFERROR(IF(H2865&lt;=0,"Sem estoque",IF(H2865/E2865&lt;0.25,"Quase sem estoque",IF(H2865/E2865&lt;1.2,"Estoque baixo",IF(H2865/E2865&lt;2,"Estoque moderado","Estoque confortável")))),""))</f>
        <v/>
      </c>
      <c r="J2865" s="102" t="str">
        <f>IF(CADA_PROD!C2865="","",SUMIFS(MOVI_ENTR!M:M,MOVI_ENTR!D:D,D2865))</f>
        <v/>
      </c>
      <c r="K2865" s="103" t="str">
        <f>IF(CADA_PROD!C2865="","",IFERROR($J2865/SUM($J$6:$J$1006),""))</f>
        <v/>
      </c>
      <c r="L2865" s="103" t="str">
        <f>IF(CADA_PROD!C2865="","",IFERROR(H2865/SUM($H$6:$H$1006)+P2865,""))</f>
        <v/>
      </c>
      <c r="M2865" s="102" t="str">
        <f>IF(CADA_PROD!$C2865="","",IFERROR(SUMIFS(MOVI_ENTR!M:M,MOVI_ENTR!D:D,D2865)/SUMIFS(MOVI_ENTR!I:I,MOVI_ENTR!D:D,D2865),0))</f>
        <v/>
      </c>
      <c r="N2865" s="104" t="str">
        <f>IF(CADA_PROD!C2865="","",G2865/E2865)</f>
        <v/>
      </c>
    </row>
    <row r="2866" spans="3:14">
      <c r="C2866" s="99" t="str">
        <f>IF(CADA_PROD!C2866="","",CADA_PROD!C2866)</f>
        <v/>
      </c>
      <c r="D2866" s="100" t="str">
        <f>IF(CADA_PROD!D2866="","",CADA_PROD!D2866)</f>
        <v/>
      </c>
      <c r="E2866" s="101" t="str">
        <f>IF(CADA_PROD!E2866="","",CADA_PROD!E2866)</f>
        <v/>
      </c>
      <c r="F2866" s="101" t="str">
        <f>IF(CADA_PROD!D2866="","",SUMIFS(MOVI_ENTR!I:I,MOVI_ENTR!D:D,D2866))</f>
        <v/>
      </c>
      <c r="G2866" s="101" t="str">
        <f>IF(CADA_PROD!C2866="","",SUMIFS(MOVI_SAID!H:H,MOVI_SAID!D:D,D2866))</f>
        <v/>
      </c>
      <c r="H2866" s="101" t="str">
        <f t="shared" si="63"/>
        <v/>
      </c>
      <c r="I2866" s="100" t="str">
        <f>IF(CADA_PROD!C2866="","",IFERROR(IF(H2866&lt;=0,"Sem estoque",IF(H2866/E2866&lt;0.25,"Quase sem estoque",IF(H2866/E2866&lt;1.2,"Estoque baixo",IF(H2866/E2866&lt;2,"Estoque moderado","Estoque confortável")))),""))</f>
        <v/>
      </c>
      <c r="J2866" s="102" t="str">
        <f>IF(CADA_PROD!C2866="","",SUMIFS(MOVI_ENTR!M:M,MOVI_ENTR!D:D,D2866))</f>
        <v/>
      </c>
      <c r="K2866" s="103" t="str">
        <f>IF(CADA_PROD!C2866="","",IFERROR($J2866/SUM($J$6:$J$1006),""))</f>
        <v/>
      </c>
      <c r="L2866" s="103" t="str">
        <f>IF(CADA_PROD!C2866="","",IFERROR(H2866/SUM($H$6:$H$1006)+P2866,""))</f>
        <v/>
      </c>
      <c r="M2866" s="102" t="str">
        <f>IF(CADA_PROD!$C2866="","",IFERROR(SUMIFS(MOVI_ENTR!M:M,MOVI_ENTR!D:D,D2866)/SUMIFS(MOVI_ENTR!I:I,MOVI_ENTR!D:D,D2866),0))</f>
        <v/>
      </c>
      <c r="N2866" s="104" t="str">
        <f>IF(CADA_PROD!C2866="","",G2866/E2866)</f>
        <v/>
      </c>
    </row>
    <row r="2867" spans="3:14">
      <c r="C2867" s="99" t="str">
        <f>IF(CADA_PROD!C2867="","",CADA_PROD!C2867)</f>
        <v/>
      </c>
      <c r="D2867" s="100" t="str">
        <f>IF(CADA_PROD!D2867="","",CADA_PROD!D2867)</f>
        <v/>
      </c>
      <c r="E2867" s="101" t="str">
        <f>IF(CADA_PROD!E2867="","",CADA_PROD!E2867)</f>
        <v/>
      </c>
      <c r="F2867" s="101" t="str">
        <f>IF(CADA_PROD!D2867="","",SUMIFS(MOVI_ENTR!I:I,MOVI_ENTR!D:D,D2867))</f>
        <v/>
      </c>
      <c r="G2867" s="101" t="str">
        <f>IF(CADA_PROD!C2867="","",SUMIFS(MOVI_SAID!H:H,MOVI_SAID!D:D,D2867))</f>
        <v/>
      </c>
      <c r="H2867" s="101" t="str">
        <f t="shared" si="63"/>
        <v/>
      </c>
      <c r="I2867" s="100" t="str">
        <f>IF(CADA_PROD!C2867="","",IFERROR(IF(H2867&lt;=0,"Sem estoque",IF(H2867/E2867&lt;0.25,"Quase sem estoque",IF(H2867/E2867&lt;1.2,"Estoque baixo",IF(H2867/E2867&lt;2,"Estoque moderado","Estoque confortável")))),""))</f>
        <v/>
      </c>
      <c r="J2867" s="102" t="str">
        <f>IF(CADA_PROD!C2867="","",SUMIFS(MOVI_ENTR!M:M,MOVI_ENTR!D:D,D2867))</f>
        <v/>
      </c>
      <c r="K2867" s="103" t="str">
        <f>IF(CADA_PROD!C2867="","",IFERROR($J2867/SUM($J$6:$J$1006),""))</f>
        <v/>
      </c>
      <c r="L2867" s="103" t="str">
        <f>IF(CADA_PROD!C2867="","",IFERROR(H2867/SUM($H$6:$H$1006)+P2867,""))</f>
        <v/>
      </c>
      <c r="M2867" s="102" t="str">
        <f>IF(CADA_PROD!$C2867="","",IFERROR(SUMIFS(MOVI_ENTR!M:M,MOVI_ENTR!D:D,D2867)/SUMIFS(MOVI_ENTR!I:I,MOVI_ENTR!D:D,D2867),0))</f>
        <v/>
      </c>
      <c r="N2867" s="104" t="str">
        <f>IF(CADA_PROD!C2867="","",G2867/E2867)</f>
        <v/>
      </c>
    </row>
    <row r="2868" spans="3:14">
      <c r="C2868" s="99" t="str">
        <f>IF(CADA_PROD!C2868="","",CADA_PROD!C2868)</f>
        <v/>
      </c>
      <c r="D2868" s="100" t="str">
        <f>IF(CADA_PROD!D2868="","",CADA_PROD!D2868)</f>
        <v/>
      </c>
      <c r="E2868" s="101" t="str">
        <f>IF(CADA_PROD!E2868="","",CADA_PROD!E2868)</f>
        <v/>
      </c>
      <c r="F2868" s="101" t="str">
        <f>IF(CADA_PROD!D2868="","",SUMIFS(MOVI_ENTR!I:I,MOVI_ENTR!D:D,D2868))</f>
        <v/>
      </c>
      <c r="G2868" s="101" t="str">
        <f>IF(CADA_PROD!C2868="","",SUMIFS(MOVI_SAID!H:H,MOVI_SAID!D:D,D2868))</f>
        <v/>
      </c>
      <c r="H2868" s="101" t="str">
        <f t="shared" si="63"/>
        <v/>
      </c>
      <c r="I2868" s="100" t="str">
        <f>IF(CADA_PROD!C2868="","",IFERROR(IF(H2868&lt;=0,"Sem estoque",IF(H2868/E2868&lt;0.25,"Quase sem estoque",IF(H2868/E2868&lt;1.2,"Estoque baixo",IF(H2868/E2868&lt;2,"Estoque moderado","Estoque confortável")))),""))</f>
        <v/>
      </c>
      <c r="J2868" s="102" t="str">
        <f>IF(CADA_PROD!C2868="","",SUMIFS(MOVI_ENTR!M:M,MOVI_ENTR!D:D,D2868))</f>
        <v/>
      </c>
      <c r="K2868" s="103" t="str">
        <f>IF(CADA_PROD!C2868="","",IFERROR($J2868/SUM($J$6:$J$1006),""))</f>
        <v/>
      </c>
      <c r="L2868" s="103" t="str">
        <f>IF(CADA_PROD!C2868="","",IFERROR(H2868/SUM($H$6:$H$1006)+P2868,""))</f>
        <v/>
      </c>
      <c r="M2868" s="102" t="str">
        <f>IF(CADA_PROD!$C2868="","",IFERROR(SUMIFS(MOVI_ENTR!M:M,MOVI_ENTR!D:D,D2868)/SUMIFS(MOVI_ENTR!I:I,MOVI_ENTR!D:D,D2868),0))</f>
        <v/>
      </c>
      <c r="N2868" s="104" t="str">
        <f>IF(CADA_PROD!C2868="","",G2868/E2868)</f>
        <v/>
      </c>
    </row>
    <row r="2869" spans="3:14">
      <c r="C2869" s="99" t="str">
        <f>IF(CADA_PROD!C2869="","",CADA_PROD!C2869)</f>
        <v/>
      </c>
      <c r="D2869" s="100" t="str">
        <f>IF(CADA_PROD!D2869="","",CADA_PROD!D2869)</f>
        <v/>
      </c>
      <c r="E2869" s="101" t="str">
        <f>IF(CADA_PROD!E2869="","",CADA_PROD!E2869)</f>
        <v/>
      </c>
      <c r="F2869" s="101" t="str">
        <f>IF(CADA_PROD!D2869="","",SUMIFS(MOVI_ENTR!I:I,MOVI_ENTR!D:D,D2869))</f>
        <v/>
      </c>
      <c r="G2869" s="101" t="str">
        <f>IF(CADA_PROD!C2869="","",SUMIFS(MOVI_SAID!H:H,MOVI_SAID!D:D,D2869))</f>
        <v/>
      </c>
      <c r="H2869" s="101" t="str">
        <f t="shared" si="63"/>
        <v/>
      </c>
      <c r="I2869" s="100" t="str">
        <f>IF(CADA_PROD!C2869="","",IFERROR(IF(H2869&lt;=0,"Sem estoque",IF(H2869/E2869&lt;0.25,"Quase sem estoque",IF(H2869/E2869&lt;1.2,"Estoque baixo",IF(H2869/E2869&lt;2,"Estoque moderado","Estoque confortável")))),""))</f>
        <v/>
      </c>
      <c r="J2869" s="102" t="str">
        <f>IF(CADA_PROD!C2869="","",SUMIFS(MOVI_ENTR!M:M,MOVI_ENTR!D:D,D2869))</f>
        <v/>
      </c>
      <c r="K2869" s="103" t="str">
        <f>IF(CADA_PROD!C2869="","",IFERROR($J2869/SUM($J$6:$J$1006),""))</f>
        <v/>
      </c>
      <c r="L2869" s="103" t="str">
        <f>IF(CADA_PROD!C2869="","",IFERROR(H2869/SUM($H$6:$H$1006)+P2869,""))</f>
        <v/>
      </c>
      <c r="M2869" s="102" t="str">
        <f>IF(CADA_PROD!$C2869="","",IFERROR(SUMIFS(MOVI_ENTR!M:M,MOVI_ENTR!D:D,D2869)/SUMIFS(MOVI_ENTR!I:I,MOVI_ENTR!D:D,D2869),0))</f>
        <v/>
      </c>
      <c r="N2869" s="104" t="str">
        <f>IF(CADA_PROD!C2869="","",G2869/E2869)</f>
        <v/>
      </c>
    </row>
    <row r="2870" spans="3:14">
      <c r="C2870" s="99" t="str">
        <f>IF(CADA_PROD!C2870="","",CADA_PROD!C2870)</f>
        <v/>
      </c>
      <c r="D2870" s="100" t="str">
        <f>IF(CADA_PROD!D2870="","",CADA_PROD!D2870)</f>
        <v/>
      </c>
      <c r="E2870" s="101" t="str">
        <f>IF(CADA_PROD!E2870="","",CADA_PROD!E2870)</f>
        <v/>
      </c>
      <c r="F2870" s="101" t="str">
        <f>IF(CADA_PROD!D2870="","",SUMIFS(MOVI_ENTR!I:I,MOVI_ENTR!D:D,D2870))</f>
        <v/>
      </c>
      <c r="G2870" s="101" t="str">
        <f>IF(CADA_PROD!C2870="","",SUMIFS(MOVI_SAID!H:H,MOVI_SAID!D:D,D2870))</f>
        <v/>
      </c>
      <c r="H2870" s="101" t="str">
        <f t="shared" si="63"/>
        <v/>
      </c>
      <c r="I2870" s="100" t="str">
        <f>IF(CADA_PROD!C2870="","",IFERROR(IF(H2870&lt;=0,"Sem estoque",IF(H2870/E2870&lt;0.25,"Quase sem estoque",IF(H2870/E2870&lt;1.2,"Estoque baixo",IF(H2870/E2870&lt;2,"Estoque moderado","Estoque confortável")))),""))</f>
        <v/>
      </c>
      <c r="J2870" s="102" t="str">
        <f>IF(CADA_PROD!C2870="","",SUMIFS(MOVI_ENTR!M:M,MOVI_ENTR!D:D,D2870))</f>
        <v/>
      </c>
      <c r="K2870" s="103" t="str">
        <f>IF(CADA_PROD!C2870="","",IFERROR($J2870/SUM($J$6:$J$1006),""))</f>
        <v/>
      </c>
      <c r="L2870" s="103" t="str">
        <f>IF(CADA_PROD!C2870="","",IFERROR(H2870/SUM($H$6:$H$1006)+P2870,""))</f>
        <v/>
      </c>
      <c r="M2870" s="102" t="str">
        <f>IF(CADA_PROD!$C2870="","",IFERROR(SUMIFS(MOVI_ENTR!M:M,MOVI_ENTR!D:D,D2870)/SUMIFS(MOVI_ENTR!I:I,MOVI_ENTR!D:D,D2870),0))</f>
        <v/>
      </c>
      <c r="N2870" s="104" t="str">
        <f>IF(CADA_PROD!C2870="","",G2870/E2870)</f>
        <v/>
      </c>
    </row>
    <row r="2871" spans="3:14">
      <c r="C2871" s="99" t="str">
        <f>IF(CADA_PROD!C2871="","",CADA_PROD!C2871)</f>
        <v/>
      </c>
      <c r="D2871" s="100" t="str">
        <f>IF(CADA_PROD!D2871="","",CADA_PROD!D2871)</f>
        <v/>
      </c>
      <c r="E2871" s="101" t="str">
        <f>IF(CADA_PROD!E2871="","",CADA_PROD!E2871)</f>
        <v/>
      </c>
      <c r="F2871" s="101" t="str">
        <f>IF(CADA_PROD!D2871="","",SUMIFS(MOVI_ENTR!I:I,MOVI_ENTR!D:D,D2871))</f>
        <v/>
      </c>
      <c r="G2871" s="101" t="str">
        <f>IF(CADA_PROD!C2871="","",SUMIFS(MOVI_SAID!H:H,MOVI_SAID!D:D,D2871))</f>
        <v/>
      </c>
      <c r="H2871" s="101" t="str">
        <f t="shared" si="63"/>
        <v/>
      </c>
      <c r="I2871" s="100" t="str">
        <f>IF(CADA_PROD!C2871="","",IFERROR(IF(H2871&lt;=0,"Sem estoque",IF(H2871/E2871&lt;0.25,"Quase sem estoque",IF(H2871/E2871&lt;1.2,"Estoque baixo",IF(H2871/E2871&lt;2,"Estoque moderado","Estoque confortável")))),""))</f>
        <v/>
      </c>
      <c r="J2871" s="102" t="str">
        <f>IF(CADA_PROD!C2871="","",SUMIFS(MOVI_ENTR!M:M,MOVI_ENTR!D:D,D2871))</f>
        <v/>
      </c>
      <c r="K2871" s="103" t="str">
        <f>IF(CADA_PROD!C2871="","",IFERROR($J2871/SUM($J$6:$J$1006),""))</f>
        <v/>
      </c>
      <c r="L2871" s="103" t="str">
        <f>IF(CADA_PROD!C2871="","",IFERROR(H2871/SUM($H$6:$H$1006)+P2871,""))</f>
        <v/>
      </c>
      <c r="M2871" s="102" t="str">
        <f>IF(CADA_PROD!$C2871="","",IFERROR(SUMIFS(MOVI_ENTR!M:M,MOVI_ENTR!D:D,D2871)/SUMIFS(MOVI_ENTR!I:I,MOVI_ENTR!D:D,D2871),0))</f>
        <v/>
      </c>
      <c r="N2871" s="104" t="str">
        <f>IF(CADA_PROD!C2871="","",G2871/E2871)</f>
        <v/>
      </c>
    </row>
    <row r="2872" spans="3:14">
      <c r="C2872" s="99" t="str">
        <f>IF(CADA_PROD!C2872="","",CADA_PROD!C2872)</f>
        <v/>
      </c>
      <c r="D2872" s="100" t="str">
        <f>IF(CADA_PROD!D2872="","",CADA_PROD!D2872)</f>
        <v/>
      </c>
      <c r="E2872" s="101" t="str">
        <f>IF(CADA_PROD!E2872="","",CADA_PROD!E2872)</f>
        <v/>
      </c>
      <c r="F2872" s="101" t="str">
        <f>IF(CADA_PROD!D2872="","",SUMIFS(MOVI_ENTR!I:I,MOVI_ENTR!D:D,D2872))</f>
        <v/>
      </c>
      <c r="G2872" s="101" t="str">
        <f>IF(CADA_PROD!C2872="","",SUMIFS(MOVI_SAID!H:H,MOVI_SAID!D:D,D2872))</f>
        <v/>
      </c>
      <c r="H2872" s="101" t="str">
        <f t="shared" si="63"/>
        <v/>
      </c>
      <c r="I2872" s="100" t="str">
        <f>IF(CADA_PROD!C2872="","",IFERROR(IF(H2872&lt;=0,"Sem estoque",IF(H2872/E2872&lt;0.25,"Quase sem estoque",IF(H2872/E2872&lt;1.2,"Estoque baixo",IF(H2872/E2872&lt;2,"Estoque moderado","Estoque confortável")))),""))</f>
        <v/>
      </c>
      <c r="J2872" s="102" t="str">
        <f>IF(CADA_PROD!C2872="","",SUMIFS(MOVI_ENTR!M:M,MOVI_ENTR!D:D,D2872))</f>
        <v/>
      </c>
      <c r="K2872" s="103" t="str">
        <f>IF(CADA_PROD!C2872="","",IFERROR($J2872/SUM($J$6:$J$1006),""))</f>
        <v/>
      </c>
      <c r="L2872" s="103" t="str">
        <f>IF(CADA_PROD!C2872="","",IFERROR(H2872/SUM($H$6:$H$1006)+P2872,""))</f>
        <v/>
      </c>
      <c r="M2872" s="102" t="str">
        <f>IF(CADA_PROD!$C2872="","",IFERROR(SUMIFS(MOVI_ENTR!M:M,MOVI_ENTR!D:D,D2872)/SUMIFS(MOVI_ENTR!I:I,MOVI_ENTR!D:D,D2872),0))</f>
        <v/>
      </c>
      <c r="N2872" s="104" t="str">
        <f>IF(CADA_PROD!C2872="","",G2872/E2872)</f>
        <v/>
      </c>
    </row>
    <row r="2873" spans="3:14">
      <c r="C2873" s="99" t="str">
        <f>IF(CADA_PROD!C2873="","",CADA_PROD!C2873)</f>
        <v/>
      </c>
      <c r="D2873" s="100" t="str">
        <f>IF(CADA_PROD!D2873="","",CADA_PROD!D2873)</f>
        <v/>
      </c>
      <c r="E2873" s="101" t="str">
        <f>IF(CADA_PROD!E2873="","",CADA_PROD!E2873)</f>
        <v/>
      </c>
      <c r="F2873" s="101" t="str">
        <f>IF(CADA_PROD!D2873="","",SUMIFS(MOVI_ENTR!I:I,MOVI_ENTR!D:D,D2873))</f>
        <v/>
      </c>
      <c r="G2873" s="101" t="str">
        <f>IF(CADA_PROD!C2873="","",SUMIFS(MOVI_SAID!H:H,MOVI_SAID!D:D,D2873))</f>
        <v/>
      </c>
      <c r="H2873" s="101" t="str">
        <f t="shared" si="63"/>
        <v/>
      </c>
      <c r="I2873" s="100" t="str">
        <f>IF(CADA_PROD!C2873="","",IFERROR(IF(H2873&lt;=0,"Sem estoque",IF(H2873/E2873&lt;0.25,"Quase sem estoque",IF(H2873/E2873&lt;1.2,"Estoque baixo",IF(H2873/E2873&lt;2,"Estoque moderado","Estoque confortável")))),""))</f>
        <v/>
      </c>
      <c r="J2873" s="102" t="str">
        <f>IF(CADA_PROD!C2873="","",SUMIFS(MOVI_ENTR!M:M,MOVI_ENTR!D:D,D2873))</f>
        <v/>
      </c>
      <c r="K2873" s="103" t="str">
        <f>IF(CADA_PROD!C2873="","",IFERROR($J2873/SUM($J$6:$J$1006),""))</f>
        <v/>
      </c>
      <c r="L2873" s="103" t="str">
        <f>IF(CADA_PROD!C2873="","",IFERROR(H2873/SUM($H$6:$H$1006)+P2873,""))</f>
        <v/>
      </c>
      <c r="M2873" s="102" t="str">
        <f>IF(CADA_PROD!$C2873="","",IFERROR(SUMIFS(MOVI_ENTR!M:M,MOVI_ENTR!D:D,D2873)/SUMIFS(MOVI_ENTR!I:I,MOVI_ENTR!D:D,D2873),0))</f>
        <v/>
      </c>
      <c r="N2873" s="104" t="str">
        <f>IF(CADA_PROD!C2873="","",G2873/E2873)</f>
        <v/>
      </c>
    </row>
    <row r="2874" spans="3:14">
      <c r="C2874" s="99" t="str">
        <f>IF(CADA_PROD!C2874="","",CADA_PROD!C2874)</f>
        <v/>
      </c>
      <c r="D2874" s="100" t="str">
        <f>IF(CADA_PROD!D2874="","",CADA_PROD!D2874)</f>
        <v/>
      </c>
      <c r="E2874" s="101" t="str">
        <f>IF(CADA_PROD!E2874="","",CADA_PROD!E2874)</f>
        <v/>
      </c>
      <c r="F2874" s="101" t="str">
        <f>IF(CADA_PROD!D2874="","",SUMIFS(MOVI_ENTR!I:I,MOVI_ENTR!D:D,D2874))</f>
        <v/>
      </c>
      <c r="G2874" s="101" t="str">
        <f>IF(CADA_PROD!C2874="","",SUMIFS(MOVI_SAID!H:H,MOVI_SAID!D:D,D2874))</f>
        <v/>
      </c>
      <c r="H2874" s="101" t="str">
        <f t="shared" si="63"/>
        <v/>
      </c>
      <c r="I2874" s="100" t="str">
        <f>IF(CADA_PROD!C2874="","",IFERROR(IF(H2874&lt;=0,"Sem estoque",IF(H2874/E2874&lt;0.25,"Quase sem estoque",IF(H2874/E2874&lt;1.2,"Estoque baixo",IF(H2874/E2874&lt;2,"Estoque moderado","Estoque confortável")))),""))</f>
        <v/>
      </c>
      <c r="J2874" s="102" t="str">
        <f>IF(CADA_PROD!C2874="","",SUMIFS(MOVI_ENTR!M:M,MOVI_ENTR!D:D,D2874))</f>
        <v/>
      </c>
      <c r="K2874" s="103" t="str">
        <f>IF(CADA_PROD!C2874="","",IFERROR($J2874/SUM($J$6:$J$1006),""))</f>
        <v/>
      </c>
      <c r="L2874" s="103" t="str">
        <f>IF(CADA_PROD!C2874="","",IFERROR(H2874/SUM($H$6:$H$1006)+P2874,""))</f>
        <v/>
      </c>
      <c r="M2874" s="102" t="str">
        <f>IF(CADA_PROD!$C2874="","",IFERROR(SUMIFS(MOVI_ENTR!M:M,MOVI_ENTR!D:D,D2874)/SUMIFS(MOVI_ENTR!I:I,MOVI_ENTR!D:D,D2874),0))</f>
        <v/>
      </c>
      <c r="N2874" s="104" t="str">
        <f>IF(CADA_PROD!C2874="","",G2874/E2874)</f>
        <v/>
      </c>
    </row>
    <row r="2875" spans="3:14">
      <c r="C2875" s="99" t="str">
        <f>IF(CADA_PROD!C2875="","",CADA_PROD!C2875)</f>
        <v/>
      </c>
      <c r="D2875" s="100" t="str">
        <f>IF(CADA_PROD!D2875="","",CADA_PROD!D2875)</f>
        <v/>
      </c>
      <c r="E2875" s="101" t="str">
        <f>IF(CADA_PROD!E2875="","",CADA_PROD!E2875)</f>
        <v/>
      </c>
      <c r="F2875" s="101" t="str">
        <f>IF(CADA_PROD!D2875="","",SUMIFS(MOVI_ENTR!I:I,MOVI_ENTR!D:D,D2875))</f>
        <v/>
      </c>
      <c r="G2875" s="101" t="str">
        <f>IF(CADA_PROD!C2875="","",SUMIFS(MOVI_SAID!H:H,MOVI_SAID!D:D,D2875))</f>
        <v/>
      </c>
      <c r="H2875" s="101" t="str">
        <f t="shared" si="63"/>
        <v/>
      </c>
      <c r="I2875" s="100" t="str">
        <f>IF(CADA_PROD!C2875="","",IFERROR(IF(H2875&lt;=0,"Sem estoque",IF(H2875/E2875&lt;0.25,"Quase sem estoque",IF(H2875/E2875&lt;1.2,"Estoque baixo",IF(H2875/E2875&lt;2,"Estoque moderado","Estoque confortável")))),""))</f>
        <v/>
      </c>
      <c r="J2875" s="102" t="str">
        <f>IF(CADA_PROD!C2875="","",SUMIFS(MOVI_ENTR!M:M,MOVI_ENTR!D:D,D2875))</f>
        <v/>
      </c>
      <c r="K2875" s="103" t="str">
        <f>IF(CADA_PROD!C2875="","",IFERROR($J2875/SUM($J$6:$J$1006),""))</f>
        <v/>
      </c>
      <c r="L2875" s="103" t="str">
        <f>IF(CADA_PROD!C2875="","",IFERROR(H2875/SUM($H$6:$H$1006)+P2875,""))</f>
        <v/>
      </c>
      <c r="M2875" s="102" t="str">
        <f>IF(CADA_PROD!$C2875="","",IFERROR(SUMIFS(MOVI_ENTR!M:M,MOVI_ENTR!D:D,D2875)/SUMIFS(MOVI_ENTR!I:I,MOVI_ENTR!D:D,D2875),0))</f>
        <v/>
      </c>
      <c r="N2875" s="104" t="str">
        <f>IF(CADA_PROD!C2875="","",G2875/E2875)</f>
        <v/>
      </c>
    </row>
    <row r="2876" spans="3:14">
      <c r="C2876" s="99" t="str">
        <f>IF(CADA_PROD!C2876="","",CADA_PROD!C2876)</f>
        <v/>
      </c>
      <c r="D2876" s="100" t="str">
        <f>IF(CADA_PROD!D2876="","",CADA_PROD!D2876)</f>
        <v/>
      </c>
      <c r="E2876" s="101" t="str">
        <f>IF(CADA_PROD!E2876="","",CADA_PROD!E2876)</f>
        <v/>
      </c>
      <c r="F2876" s="101" t="str">
        <f>IF(CADA_PROD!D2876="","",SUMIFS(MOVI_ENTR!I:I,MOVI_ENTR!D:D,D2876))</f>
        <v/>
      </c>
      <c r="G2876" s="101" t="str">
        <f>IF(CADA_PROD!C2876="","",SUMIFS(MOVI_SAID!H:H,MOVI_SAID!D:D,D2876))</f>
        <v/>
      </c>
      <c r="H2876" s="101" t="str">
        <f t="shared" si="63"/>
        <v/>
      </c>
      <c r="I2876" s="100" t="str">
        <f>IF(CADA_PROD!C2876="","",IFERROR(IF(H2876&lt;=0,"Sem estoque",IF(H2876/E2876&lt;0.25,"Quase sem estoque",IF(H2876/E2876&lt;1.2,"Estoque baixo",IF(H2876/E2876&lt;2,"Estoque moderado","Estoque confortável")))),""))</f>
        <v/>
      </c>
      <c r="J2876" s="102" t="str">
        <f>IF(CADA_PROD!C2876="","",SUMIFS(MOVI_ENTR!M:M,MOVI_ENTR!D:D,D2876))</f>
        <v/>
      </c>
      <c r="K2876" s="103" t="str">
        <f>IF(CADA_PROD!C2876="","",IFERROR($J2876/SUM($J$6:$J$1006),""))</f>
        <v/>
      </c>
      <c r="L2876" s="103" t="str">
        <f>IF(CADA_PROD!C2876="","",IFERROR(H2876/SUM($H$6:$H$1006)+P2876,""))</f>
        <v/>
      </c>
      <c r="M2876" s="102" t="str">
        <f>IF(CADA_PROD!$C2876="","",IFERROR(SUMIFS(MOVI_ENTR!M:M,MOVI_ENTR!D:D,D2876)/SUMIFS(MOVI_ENTR!I:I,MOVI_ENTR!D:D,D2876),0))</f>
        <v/>
      </c>
      <c r="N2876" s="104" t="str">
        <f>IF(CADA_PROD!C2876="","",G2876/E2876)</f>
        <v/>
      </c>
    </row>
    <row r="2877" spans="3:14">
      <c r="C2877" s="99" t="str">
        <f>IF(CADA_PROD!C2877="","",CADA_PROD!C2877)</f>
        <v/>
      </c>
      <c r="D2877" s="100" t="str">
        <f>IF(CADA_PROD!D2877="","",CADA_PROD!D2877)</f>
        <v/>
      </c>
      <c r="E2877" s="101" t="str">
        <f>IF(CADA_PROD!E2877="","",CADA_PROD!E2877)</f>
        <v/>
      </c>
      <c r="F2877" s="101" t="str">
        <f>IF(CADA_PROD!D2877="","",SUMIFS(MOVI_ENTR!I:I,MOVI_ENTR!D:D,D2877))</f>
        <v/>
      </c>
      <c r="G2877" s="101" t="str">
        <f>IF(CADA_PROD!C2877="","",SUMIFS(MOVI_SAID!H:H,MOVI_SAID!D:D,D2877))</f>
        <v/>
      </c>
      <c r="H2877" s="101" t="str">
        <f t="shared" si="63"/>
        <v/>
      </c>
      <c r="I2877" s="100" t="str">
        <f>IF(CADA_PROD!C2877="","",IFERROR(IF(H2877&lt;=0,"Sem estoque",IF(H2877/E2877&lt;0.25,"Quase sem estoque",IF(H2877/E2877&lt;1.2,"Estoque baixo",IF(H2877/E2877&lt;2,"Estoque moderado","Estoque confortável")))),""))</f>
        <v/>
      </c>
      <c r="J2877" s="102" t="str">
        <f>IF(CADA_PROD!C2877="","",SUMIFS(MOVI_ENTR!M:M,MOVI_ENTR!D:D,D2877))</f>
        <v/>
      </c>
      <c r="K2877" s="103" t="str">
        <f>IF(CADA_PROD!C2877="","",IFERROR($J2877/SUM($J$6:$J$1006),""))</f>
        <v/>
      </c>
      <c r="L2877" s="103" t="str">
        <f>IF(CADA_PROD!C2877="","",IFERROR(H2877/SUM($H$6:$H$1006)+P2877,""))</f>
        <v/>
      </c>
      <c r="M2877" s="102" t="str">
        <f>IF(CADA_PROD!$C2877="","",IFERROR(SUMIFS(MOVI_ENTR!M:M,MOVI_ENTR!D:D,D2877)/SUMIFS(MOVI_ENTR!I:I,MOVI_ENTR!D:D,D2877),0))</f>
        <v/>
      </c>
      <c r="N2877" s="104" t="str">
        <f>IF(CADA_PROD!C2877="","",G2877/E2877)</f>
        <v/>
      </c>
    </row>
    <row r="2878" spans="3:14">
      <c r="C2878" s="99" t="str">
        <f>IF(CADA_PROD!C2878="","",CADA_PROD!C2878)</f>
        <v/>
      </c>
      <c r="D2878" s="100" t="str">
        <f>IF(CADA_PROD!D2878="","",CADA_PROD!D2878)</f>
        <v/>
      </c>
      <c r="E2878" s="101" t="str">
        <f>IF(CADA_PROD!E2878="","",CADA_PROD!E2878)</f>
        <v/>
      </c>
      <c r="F2878" s="101" t="str">
        <f>IF(CADA_PROD!D2878="","",SUMIFS(MOVI_ENTR!I:I,MOVI_ENTR!D:D,D2878))</f>
        <v/>
      </c>
      <c r="G2878" s="101" t="str">
        <f>IF(CADA_PROD!C2878="","",SUMIFS(MOVI_SAID!H:H,MOVI_SAID!D:D,D2878))</f>
        <v/>
      </c>
      <c r="H2878" s="101" t="str">
        <f t="shared" si="63"/>
        <v/>
      </c>
      <c r="I2878" s="100" t="str">
        <f>IF(CADA_PROD!C2878="","",IFERROR(IF(H2878&lt;=0,"Sem estoque",IF(H2878/E2878&lt;0.25,"Quase sem estoque",IF(H2878/E2878&lt;1.2,"Estoque baixo",IF(H2878/E2878&lt;2,"Estoque moderado","Estoque confortável")))),""))</f>
        <v/>
      </c>
      <c r="J2878" s="102" t="str">
        <f>IF(CADA_PROD!C2878="","",SUMIFS(MOVI_ENTR!M:M,MOVI_ENTR!D:D,D2878))</f>
        <v/>
      </c>
      <c r="K2878" s="103" t="str">
        <f>IF(CADA_PROD!C2878="","",IFERROR($J2878/SUM($J$6:$J$1006),""))</f>
        <v/>
      </c>
      <c r="L2878" s="103" t="str">
        <f>IF(CADA_PROD!C2878="","",IFERROR(H2878/SUM($H$6:$H$1006)+P2878,""))</f>
        <v/>
      </c>
      <c r="M2878" s="102" t="str">
        <f>IF(CADA_PROD!$C2878="","",IFERROR(SUMIFS(MOVI_ENTR!M:M,MOVI_ENTR!D:D,D2878)/SUMIFS(MOVI_ENTR!I:I,MOVI_ENTR!D:D,D2878),0))</f>
        <v/>
      </c>
      <c r="N2878" s="104" t="str">
        <f>IF(CADA_PROD!C2878="","",G2878/E2878)</f>
        <v/>
      </c>
    </row>
    <row r="2879" spans="3:14">
      <c r="C2879" s="99" t="str">
        <f>IF(CADA_PROD!C2879="","",CADA_PROD!C2879)</f>
        <v/>
      </c>
      <c r="D2879" s="100" t="str">
        <f>IF(CADA_PROD!D2879="","",CADA_PROD!D2879)</f>
        <v/>
      </c>
      <c r="E2879" s="101" t="str">
        <f>IF(CADA_PROD!E2879="","",CADA_PROD!E2879)</f>
        <v/>
      </c>
      <c r="F2879" s="101" t="str">
        <f>IF(CADA_PROD!D2879="","",SUMIFS(MOVI_ENTR!I:I,MOVI_ENTR!D:D,D2879))</f>
        <v/>
      </c>
      <c r="G2879" s="101" t="str">
        <f>IF(CADA_PROD!C2879="","",SUMIFS(MOVI_SAID!H:H,MOVI_SAID!D:D,D2879))</f>
        <v/>
      </c>
      <c r="H2879" s="101" t="str">
        <f t="shared" si="63"/>
        <v/>
      </c>
      <c r="I2879" s="100" t="str">
        <f>IF(CADA_PROD!C2879="","",IFERROR(IF(H2879&lt;=0,"Sem estoque",IF(H2879/E2879&lt;0.25,"Quase sem estoque",IF(H2879/E2879&lt;1.2,"Estoque baixo",IF(H2879/E2879&lt;2,"Estoque moderado","Estoque confortável")))),""))</f>
        <v/>
      </c>
      <c r="J2879" s="102" t="str">
        <f>IF(CADA_PROD!C2879="","",SUMIFS(MOVI_ENTR!M:M,MOVI_ENTR!D:D,D2879))</f>
        <v/>
      </c>
      <c r="K2879" s="103" t="str">
        <f>IF(CADA_PROD!C2879="","",IFERROR($J2879/SUM($J$6:$J$1006),""))</f>
        <v/>
      </c>
      <c r="L2879" s="103" t="str">
        <f>IF(CADA_PROD!C2879="","",IFERROR(H2879/SUM($H$6:$H$1006)+P2879,""))</f>
        <v/>
      </c>
      <c r="M2879" s="102" t="str">
        <f>IF(CADA_PROD!$C2879="","",IFERROR(SUMIFS(MOVI_ENTR!M:M,MOVI_ENTR!D:D,D2879)/SUMIFS(MOVI_ENTR!I:I,MOVI_ENTR!D:D,D2879),0))</f>
        <v/>
      </c>
      <c r="N2879" s="104" t="str">
        <f>IF(CADA_PROD!C2879="","",G2879/E2879)</f>
        <v/>
      </c>
    </row>
    <row r="2880" spans="3:14">
      <c r="C2880" s="99" t="str">
        <f>IF(CADA_PROD!C2880="","",CADA_PROD!C2880)</f>
        <v/>
      </c>
      <c r="D2880" s="100" t="str">
        <f>IF(CADA_PROD!D2880="","",CADA_PROD!D2880)</f>
        <v/>
      </c>
      <c r="E2880" s="101" t="str">
        <f>IF(CADA_PROD!E2880="","",CADA_PROD!E2880)</f>
        <v/>
      </c>
      <c r="F2880" s="101" t="str">
        <f>IF(CADA_PROD!D2880="","",SUMIFS(MOVI_ENTR!I:I,MOVI_ENTR!D:D,D2880))</f>
        <v/>
      </c>
      <c r="G2880" s="101" t="str">
        <f>IF(CADA_PROD!C2880="","",SUMIFS(MOVI_SAID!H:H,MOVI_SAID!D:D,D2880))</f>
        <v/>
      </c>
      <c r="H2880" s="101" t="str">
        <f t="shared" si="63"/>
        <v/>
      </c>
      <c r="I2880" s="100" t="str">
        <f>IF(CADA_PROD!C2880="","",IFERROR(IF(H2880&lt;=0,"Sem estoque",IF(H2880/E2880&lt;0.25,"Quase sem estoque",IF(H2880/E2880&lt;1.2,"Estoque baixo",IF(H2880/E2880&lt;2,"Estoque moderado","Estoque confortável")))),""))</f>
        <v/>
      </c>
      <c r="J2880" s="102" t="str">
        <f>IF(CADA_PROD!C2880="","",SUMIFS(MOVI_ENTR!M:M,MOVI_ENTR!D:D,D2880))</f>
        <v/>
      </c>
      <c r="K2880" s="103" t="str">
        <f>IF(CADA_PROD!C2880="","",IFERROR($J2880/SUM($J$6:$J$1006),""))</f>
        <v/>
      </c>
      <c r="L2880" s="103" t="str">
        <f>IF(CADA_PROD!C2880="","",IFERROR(H2880/SUM($H$6:$H$1006)+P2880,""))</f>
        <v/>
      </c>
      <c r="M2880" s="102" t="str">
        <f>IF(CADA_PROD!$C2880="","",IFERROR(SUMIFS(MOVI_ENTR!M:M,MOVI_ENTR!D:D,D2880)/SUMIFS(MOVI_ENTR!I:I,MOVI_ENTR!D:D,D2880),0))</f>
        <v/>
      </c>
      <c r="N2880" s="104" t="str">
        <f>IF(CADA_PROD!C2880="","",G2880/E2880)</f>
        <v/>
      </c>
    </row>
    <row r="2881" spans="3:14">
      <c r="C2881" s="99" t="str">
        <f>IF(CADA_PROD!C2881="","",CADA_PROD!C2881)</f>
        <v/>
      </c>
      <c r="D2881" s="100" t="str">
        <f>IF(CADA_PROD!D2881="","",CADA_PROD!D2881)</f>
        <v/>
      </c>
      <c r="E2881" s="101" t="str">
        <f>IF(CADA_PROD!E2881="","",CADA_PROD!E2881)</f>
        <v/>
      </c>
      <c r="F2881" s="101" t="str">
        <f>IF(CADA_PROD!D2881="","",SUMIFS(MOVI_ENTR!I:I,MOVI_ENTR!D:D,D2881))</f>
        <v/>
      </c>
      <c r="G2881" s="101" t="str">
        <f>IF(CADA_PROD!C2881="","",SUMIFS(MOVI_SAID!H:H,MOVI_SAID!D:D,D2881))</f>
        <v/>
      </c>
      <c r="H2881" s="101" t="str">
        <f t="shared" si="63"/>
        <v/>
      </c>
      <c r="I2881" s="100" t="str">
        <f>IF(CADA_PROD!C2881="","",IFERROR(IF(H2881&lt;=0,"Sem estoque",IF(H2881/E2881&lt;0.25,"Quase sem estoque",IF(H2881/E2881&lt;1.2,"Estoque baixo",IF(H2881/E2881&lt;2,"Estoque moderado","Estoque confortável")))),""))</f>
        <v/>
      </c>
      <c r="J2881" s="102" t="str">
        <f>IF(CADA_PROD!C2881="","",SUMIFS(MOVI_ENTR!M:M,MOVI_ENTR!D:D,D2881))</f>
        <v/>
      </c>
      <c r="K2881" s="103" t="str">
        <f>IF(CADA_PROD!C2881="","",IFERROR($J2881/SUM($J$6:$J$1006),""))</f>
        <v/>
      </c>
      <c r="L2881" s="103" t="str">
        <f>IF(CADA_PROD!C2881="","",IFERROR(H2881/SUM($H$6:$H$1006)+P2881,""))</f>
        <v/>
      </c>
      <c r="M2881" s="102" t="str">
        <f>IF(CADA_PROD!$C2881="","",IFERROR(SUMIFS(MOVI_ENTR!M:M,MOVI_ENTR!D:D,D2881)/SUMIFS(MOVI_ENTR!I:I,MOVI_ENTR!D:D,D2881),0))</f>
        <v/>
      </c>
      <c r="N2881" s="104" t="str">
        <f>IF(CADA_PROD!C2881="","",G2881/E2881)</f>
        <v/>
      </c>
    </row>
    <row r="2882" spans="3:14">
      <c r="C2882" s="99" t="str">
        <f>IF(CADA_PROD!C2882="","",CADA_PROD!C2882)</f>
        <v/>
      </c>
      <c r="D2882" s="100" t="str">
        <f>IF(CADA_PROD!D2882="","",CADA_PROD!D2882)</f>
        <v/>
      </c>
      <c r="E2882" s="101" t="str">
        <f>IF(CADA_PROD!E2882="","",CADA_PROD!E2882)</f>
        <v/>
      </c>
      <c r="F2882" s="101" t="str">
        <f>IF(CADA_PROD!D2882="","",SUMIFS(MOVI_ENTR!I:I,MOVI_ENTR!D:D,D2882))</f>
        <v/>
      </c>
      <c r="G2882" s="101" t="str">
        <f>IF(CADA_PROD!C2882="","",SUMIFS(MOVI_SAID!H:H,MOVI_SAID!D:D,D2882))</f>
        <v/>
      </c>
      <c r="H2882" s="101" t="str">
        <f t="shared" si="63"/>
        <v/>
      </c>
      <c r="I2882" s="100" t="str">
        <f>IF(CADA_PROD!C2882="","",IFERROR(IF(H2882&lt;=0,"Sem estoque",IF(H2882/E2882&lt;0.25,"Quase sem estoque",IF(H2882/E2882&lt;1.2,"Estoque baixo",IF(H2882/E2882&lt;2,"Estoque moderado","Estoque confortável")))),""))</f>
        <v/>
      </c>
      <c r="J2882" s="102" t="str">
        <f>IF(CADA_PROD!C2882="","",SUMIFS(MOVI_ENTR!M:M,MOVI_ENTR!D:D,D2882))</f>
        <v/>
      </c>
      <c r="K2882" s="103" t="str">
        <f>IF(CADA_PROD!C2882="","",IFERROR($J2882/SUM($J$6:$J$1006),""))</f>
        <v/>
      </c>
      <c r="L2882" s="103" t="str">
        <f>IF(CADA_PROD!C2882="","",IFERROR(H2882/SUM($H$6:$H$1006)+P2882,""))</f>
        <v/>
      </c>
      <c r="M2882" s="102" t="str">
        <f>IF(CADA_PROD!$C2882="","",IFERROR(SUMIFS(MOVI_ENTR!M:M,MOVI_ENTR!D:D,D2882)/SUMIFS(MOVI_ENTR!I:I,MOVI_ENTR!D:D,D2882),0))</f>
        <v/>
      </c>
      <c r="N2882" s="104" t="str">
        <f>IF(CADA_PROD!C2882="","",G2882/E2882)</f>
        <v/>
      </c>
    </row>
    <row r="2883" spans="3:14">
      <c r="C2883" s="99" t="str">
        <f>IF(CADA_PROD!C2883="","",CADA_PROD!C2883)</f>
        <v/>
      </c>
      <c r="D2883" s="100" t="str">
        <f>IF(CADA_PROD!D2883="","",CADA_PROD!D2883)</f>
        <v/>
      </c>
      <c r="E2883" s="101" t="str">
        <f>IF(CADA_PROD!E2883="","",CADA_PROD!E2883)</f>
        <v/>
      </c>
      <c r="F2883" s="101" t="str">
        <f>IF(CADA_PROD!D2883="","",SUMIFS(MOVI_ENTR!I:I,MOVI_ENTR!D:D,D2883))</f>
        <v/>
      </c>
      <c r="G2883" s="101" t="str">
        <f>IF(CADA_PROD!C2883="","",SUMIFS(MOVI_SAID!H:H,MOVI_SAID!D:D,D2883))</f>
        <v/>
      </c>
      <c r="H2883" s="101" t="str">
        <f t="shared" si="63"/>
        <v/>
      </c>
      <c r="I2883" s="100" t="str">
        <f>IF(CADA_PROD!C2883="","",IFERROR(IF(H2883&lt;=0,"Sem estoque",IF(H2883/E2883&lt;0.25,"Quase sem estoque",IF(H2883/E2883&lt;1.2,"Estoque baixo",IF(H2883/E2883&lt;2,"Estoque moderado","Estoque confortável")))),""))</f>
        <v/>
      </c>
      <c r="J2883" s="102" t="str">
        <f>IF(CADA_PROD!C2883="","",SUMIFS(MOVI_ENTR!M:M,MOVI_ENTR!D:D,D2883))</f>
        <v/>
      </c>
      <c r="K2883" s="103" t="str">
        <f>IF(CADA_PROD!C2883="","",IFERROR($J2883/SUM($J$6:$J$1006),""))</f>
        <v/>
      </c>
      <c r="L2883" s="103" t="str">
        <f>IF(CADA_PROD!C2883="","",IFERROR(H2883/SUM($H$6:$H$1006)+P2883,""))</f>
        <v/>
      </c>
      <c r="M2883" s="102" t="str">
        <f>IF(CADA_PROD!$C2883="","",IFERROR(SUMIFS(MOVI_ENTR!M:M,MOVI_ENTR!D:D,D2883)/SUMIFS(MOVI_ENTR!I:I,MOVI_ENTR!D:D,D2883),0))</f>
        <v/>
      </c>
      <c r="N2883" s="104" t="str">
        <f>IF(CADA_PROD!C2883="","",G2883/E2883)</f>
        <v/>
      </c>
    </row>
    <row r="2884" spans="3:14">
      <c r="C2884" s="99" t="str">
        <f>IF(CADA_PROD!C2884="","",CADA_PROD!C2884)</f>
        <v/>
      </c>
      <c r="D2884" s="100" t="str">
        <f>IF(CADA_PROD!D2884="","",CADA_PROD!D2884)</f>
        <v/>
      </c>
      <c r="E2884" s="101" t="str">
        <f>IF(CADA_PROD!E2884="","",CADA_PROD!E2884)</f>
        <v/>
      </c>
      <c r="F2884" s="101" t="str">
        <f>IF(CADA_PROD!D2884="","",SUMIFS(MOVI_ENTR!I:I,MOVI_ENTR!D:D,D2884))</f>
        <v/>
      </c>
      <c r="G2884" s="101" t="str">
        <f>IF(CADA_PROD!C2884="","",SUMIFS(MOVI_SAID!H:H,MOVI_SAID!D:D,D2884))</f>
        <v/>
      </c>
      <c r="H2884" s="101" t="str">
        <f t="shared" si="63"/>
        <v/>
      </c>
      <c r="I2884" s="100" t="str">
        <f>IF(CADA_PROD!C2884="","",IFERROR(IF(H2884&lt;=0,"Sem estoque",IF(H2884/E2884&lt;0.25,"Quase sem estoque",IF(H2884/E2884&lt;1.2,"Estoque baixo",IF(H2884/E2884&lt;2,"Estoque moderado","Estoque confortável")))),""))</f>
        <v/>
      </c>
      <c r="J2884" s="102" t="str">
        <f>IF(CADA_PROD!C2884="","",SUMIFS(MOVI_ENTR!M:M,MOVI_ENTR!D:D,D2884))</f>
        <v/>
      </c>
      <c r="K2884" s="103" t="str">
        <f>IF(CADA_PROD!C2884="","",IFERROR($J2884/SUM($J$6:$J$1006),""))</f>
        <v/>
      </c>
      <c r="L2884" s="103" t="str">
        <f>IF(CADA_PROD!C2884="","",IFERROR(H2884/SUM($H$6:$H$1006)+P2884,""))</f>
        <v/>
      </c>
      <c r="M2884" s="102" t="str">
        <f>IF(CADA_PROD!$C2884="","",IFERROR(SUMIFS(MOVI_ENTR!M:M,MOVI_ENTR!D:D,D2884)/SUMIFS(MOVI_ENTR!I:I,MOVI_ENTR!D:D,D2884),0))</f>
        <v/>
      </c>
      <c r="N2884" s="104" t="str">
        <f>IF(CADA_PROD!C2884="","",G2884/E2884)</f>
        <v/>
      </c>
    </row>
    <row r="2885" spans="3:14">
      <c r="C2885" s="99" t="str">
        <f>IF(CADA_PROD!C2885="","",CADA_PROD!C2885)</f>
        <v/>
      </c>
      <c r="D2885" s="100" t="str">
        <f>IF(CADA_PROD!D2885="","",CADA_PROD!D2885)</f>
        <v/>
      </c>
      <c r="E2885" s="101" t="str">
        <f>IF(CADA_PROD!E2885="","",CADA_PROD!E2885)</f>
        <v/>
      </c>
      <c r="F2885" s="101" t="str">
        <f>IF(CADA_PROD!D2885="","",SUMIFS(MOVI_ENTR!I:I,MOVI_ENTR!D:D,D2885))</f>
        <v/>
      </c>
      <c r="G2885" s="101" t="str">
        <f>IF(CADA_PROD!C2885="","",SUMIFS(MOVI_SAID!H:H,MOVI_SAID!D:D,D2885))</f>
        <v/>
      </c>
      <c r="H2885" s="101" t="str">
        <f t="shared" si="63"/>
        <v/>
      </c>
      <c r="I2885" s="100" t="str">
        <f>IF(CADA_PROD!C2885="","",IFERROR(IF(H2885&lt;=0,"Sem estoque",IF(H2885/E2885&lt;0.25,"Quase sem estoque",IF(H2885/E2885&lt;1.2,"Estoque baixo",IF(H2885/E2885&lt;2,"Estoque moderado","Estoque confortável")))),""))</f>
        <v/>
      </c>
      <c r="J2885" s="102" t="str">
        <f>IF(CADA_PROD!C2885="","",SUMIFS(MOVI_ENTR!M:M,MOVI_ENTR!D:D,D2885))</f>
        <v/>
      </c>
      <c r="K2885" s="103" t="str">
        <f>IF(CADA_PROD!C2885="","",IFERROR($J2885/SUM($J$6:$J$1006),""))</f>
        <v/>
      </c>
      <c r="L2885" s="103" t="str">
        <f>IF(CADA_PROD!C2885="","",IFERROR(H2885/SUM($H$6:$H$1006)+P2885,""))</f>
        <v/>
      </c>
      <c r="M2885" s="102" t="str">
        <f>IF(CADA_PROD!$C2885="","",IFERROR(SUMIFS(MOVI_ENTR!M:M,MOVI_ENTR!D:D,D2885)/SUMIFS(MOVI_ENTR!I:I,MOVI_ENTR!D:D,D2885),0))</f>
        <v/>
      </c>
      <c r="N2885" s="104" t="str">
        <f>IF(CADA_PROD!C2885="","",G2885/E2885)</f>
        <v/>
      </c>
    </row>
    <row r="2886" spans="3:14">
      <c r="C2886" s="99" t="str">
        <f>IF(CADA_PROD!C2886="","",CADA_PROD!C2886)</f>
        <v/>
      </c>
      <c r="D2886" s="100" t="str">
        <f>IF(CADA_PROD!D2886="","",CADA_PROD!D2886)</f>
        <v/>
      </c>
      <c r="E2886" s="101" t="str">
        <f>IF(CADA_PROD!E2886="","",CADA_PROD!E2886)</f>
        <v/>
      </c>
      <c r="F2886" s="101" t="str">
        <f>IF(CADA_PROD!D2886="","",SUMIFS(MOVI_ENTR!I:I,MOVI_ENTR!D:D,D2886))</f>
        <v/>
      </c>
      <c r="G2886" s="101" t="str">
        <f>IF(CADA_PROD!C2886="","",SUMIFS(MOVI_SAID!H:H,MOVI_SAID!D:D,D2886))</f>
        <v/>
      </c>
      <c r="H2886" s="101" t="str">
        <f t="shared" si="63"/>
        <v/>
      </c>
      <c r="I2886" s="100" t="str">
        <f>IF(CADA_PROD!C2886="","",IFERROR(IF(H2886&lt;=0,"Sem estoque",IF(H2886/E2886&lt;0.25,"Quase sem estoque",IF(H2886/E2886&lt;1.2,"Estoque baixo",IF(H2886/E2886&lt;2,"Estoque moderado","Estoque confortável")))),""))</f>
        <v/>
      </c>
      <c r="J2886" s="102" t="str">
        <f>IF(CADA_PROD!C2886="","",SUMIFS(MOVI_ENTR!M:M,MOVI_ENTR!D:D,D2886))</f>
        <v/>
      </c>
      <c r="K2886" s="103" t="str">
        <f>IF(CADA_PROD!C2886="","",IFERROR($J2886/SUM($J$6:$J$1006),""))</f>
        <v/>
      </c>
      <c r="L2886" s="103" t="str">
        <f>IF(CADA_PROD!C2886="","",IFERROR(H2886/SUM($H$6:$H$1006)+P2886,""))</f>
        <v/>
      </c>
      <c r="M2886" s="102" t="str">
        <f>IF(CADA_PROD!$C2886="","",IFERROR(SUMIFS(MOVI_ENTR!M:M,MOVI_ENTR!D:D,D2886)/SUMIFS(MOVI_ENTR!I:I,MOVI_ENTR!D:D,D2886),0))</f>
        <v/>
      </c>
      <c r="N2886" s="104" t="str">
        <f>IF(CADA_PROD!C2886="","",G2886/E2886)</f>
        <v/>
      </c>
    </row>
    <row r="2887" spans="3:14">
      <c r="C2887" s="99" t="str">
        <f>IF(CADA_PROD!C2887="","",CADA_PROD!C2887)</f>
        <v/>
      </c>
      <c r="D2887" s="100" t="str">
        <f>IF(CADA_PROD!D2887="","",CADA_PROD!D2887)</f>
        <v/>
      </c>
      <c r="E2887" s="101" t="str">
        <f>IF(CADA_PROD!E2887="","",CADA_PROD!E2887)</f>
        <v/>
      </c>
      <c r="F2887" s="101" t="str">
        <f>IF(CADA_PROD!D2887="","",SUMIFS(MOVI_ENTR!I:I,MOVI_ENTR!D:D,D2887))</f>
        <v/>
      </c>
      <c r="G2887" s="101" t="str">
        <f>IF(CADA_PROD!C2887="","",SUMIFS(MOVI_SAID!H:H,MOVI_SAID!D:D,D2887))</f>
        <v/>
      </c>
      <c r="H2887" s="101" t="str">
        <f t="shared" si="63"/>
        <v/>
      </c>
      <c r="I2887" s="100" t="str">
        <f>IF(CADA_PROD!C2887="","",IFERROR(IF(H2887&lt;=0,"Sem estoque",IF(H2887/E2887&lt;0.25,"Quase sem estoque",IF(H2887/E2887&lt;1.2,"Estoque baixo",IF(H2887/E2887&lt;2,"Estoque moderado","Estoque confortável")))),""))</f>
        <v/>
      </c>
      <c r="J2887" s="102" t="str">
        <f>IF(CADA_PROD!C2887="","",SUMIFS(MOVI_ENTR!M:M,MOVI_ENTR!D:D,D2887))</f>
        <v/>
      </c>
      <c r="K2887" s="103" t="str">
        <f>IF(CADA_PROD!C2887="","",IFERROR($J2887/SUM($J$6:$J$1006),""))</f>
        <v/>
      </c>
      <c r="L2887" s="103" t="str">
        <f>IF(CADA_PROD!C2887="","",IFERROR(H2887/SUM($H$6:$H$1006)+P2887,""))</f>
        <v/>
      </c>
      <c r="M2887" s="102" t="str">
        <f>IF(CADA_PROD!$C2887="","",IFERROR(SUMIFS(MOVI_ENTR!M:M,MOVI_ENTR!D:D,D2887)/SUMIFS(MOVI_ENTR!I:I,MOVI_ENTR!D:D,D2887),0))</f>
        <v/>
      </c>
      <c r="N2887" s="104" t="str">
        <f>IF(CADA_PROD!C2887="","",G2887/E2887)</f>
        <v/>
      </c>
    </row>
    <row r="2888" spans="3:14">
      <c r="C2888" s="99" t="str">
        <f>IF(CADA_PROD!C2888="","",CADA_PROD!C2888)</f>
        <v/>
      </c>
      <c r="D2888" s="100" t="str">
        <f>IF(CADA_PROD!D2888="","",CADA_PROD!D2888)</f>
        <v/>
      </c>
      <c r="E2888" s="101" t="str">
        <f>IF(CADA_PROD!E2888="","",CADA_PROD!E2888)</f>
        <v/>
      </c>
      <c r="F2888" s="101" t="str">
        <f>IF(CADA_PROD!D2888="","",SUMIFS(MOVI_ENTR!I:I,MOVI_ENTR!D:D,D2888))</f>
        <v/>
      </c>
      <c r="G2888" s="101" t="str">
        <f>IF(CADA_PROD!C2888="","",SUMIFS(MOVI_SAID!H:H,MOVI_SAID!D:D,D2888))</f>
        <v/>
      </c>
      <c r="H2888" s="101" t="str">
        <f t="shared" si="63"/>
        <v/>
      </c>
      <c r="I2888" s="100" t="str">
        <f>IF(CADA_PROD!C2888="","",IFERROR(IF(H2888&lt;=0,"Sem estoque",IF(H2888/E2888&lt;0.25,"Quase sem estoque",IF(H2888/E2888&lt;1.2,"Estoque baixo",IF(H2888/E2888&lt;2,"Estoque moderado","Estoque confortável")))),""))</f>
        <v/>
      </c>
      <c r="J2888" s="102" t="str">
        <f>IF(CADA_PROD!C2888="","",SUMIFS(MOVI_ENTR!M:M,MOVI_ENTR!D:D,D2888))</f>
        <v/>
      </c>
      <c r="K2888" s="103" t="str">
        <f>IF(CADA_PROD!C2888="","",IFERROR($J2888/SUM($J$6:$J$1006),""))</f>
        <v/>
      </c>
      <c r="L2888" s="103" t="str">
        <f>IF(CADA_PROD!C2888="","",IFERROR(H2888/SUM($H$6:$H$1006)+P2888,""))</f>
        <v/>
      </c>
      <c r="M2888" s="102" t="str">
        <f>IF(CADA_PROD!$C2888="","",IFERROR(SUMIFS(MOVI_ENTR!M:M,MOVI_ENTR!D:D,D2888)/SUMIFS(MOVI_ENTR!I:I,MOVI_ENTR!D:D,D2888),0))</f>
        <v/>
      </c>
      <c r="N2888" s="104" t="str">
        <f>IF(CADA_PROD!C2888="","",G2888/E2888)</f>
        <v/>
      </c>
    </row>
    <row r="2889" spans="3:14">
      <c r="C2889" s="99" t="str">
        <f>IF(CADA_PROD!C2889="","",CADA_PROD!C2889)</f>
        <v/>
      </c>
      <c r="D2889" s="100" t="str">
        <f>IF(CADA_PROD!D2889="","",CADA_PROD!D2889)</f>
        <v/>
      </c>
      <c r="E2889" s="101" t="str">
        <f>IF(CADA_PROD!E2889="","",CADA_PROD!E2889)</f>
        <v/>
      </c>
      <c r="F2889" s="101" t="str">
        <f>IF(CADA_PROD!D2889="","",SUMIFS(MOVI_ENTR!I:I,MOVI_ENTR!D:D,D2889))</f>
        <v/>
      </c>
      <c r="G2889" s="101" t="str">
        <f>IF(CADA_PROD!C2889="","",SUMIFS(MOVI_SAID!H:H,MOVI_SAID!D:D,D2889))</f>
        <v/>
      </c>
      <c r="H2889" s="101" t="str">
        <f t="shared" si="63"/>
        <v/>
      </c>
      <c r="I2889" s="100" t="str">
        <f>IF(CADA_PROD!C2889="","",IFERROR(IF(H2889&lt;=0,"Sem estoque",IF(H2889/E2889&lt;0.25,"Quase sem estoque",IF(H2889/E2889&lt;1.2,"Estoque baixo",IF(H2889/E2889&lt;2,"Estoque moderado","Estoque confortável")))),""))</f>
        <v/>
      </c>
      <c r="J2889" s="102" t="str">
        <f>IF(CADA_PROD!C2889="","",SUMIFS(MOVI_ENTR!M:M,MOVI_ENTR!D:D,D2889))</f>
        <v/>
      </c>
      <c r="K2889" s="103" t="str">
        <f>IF(CADA_PROD!C2889="","",IFERROR($J2889/SUM($J$6:$J$1006),""))</f>
        <v/>
      </c>
      <c r="L2889" s="103" t="str">
        <f>IF(CADA_PROD!C2889="","",IFERROR(H2889/SUM($H$6:$H$1006)+P2889,""))</f>
        <v/>
      </c>
      <c r="M2889" s="102" t="str">
        <f>IF(CADA_PROD!$C2889="","",IFERROR(SUMIFS(MOVI_ENTR!M:M,MOVI_ENTR!D:D,D2889)/SUMIFS(MOVI_ENTR!I:I,MOVI_ENTR!D:D,D2889),0))</f>
        <v/>
      </c>
      <c r="N2889" s="104" t="str">
        <f>IF(CADA_PROD!C2889="","",G2889/E2889)</f>
        <v/>
      </c>
    </row>
    <row r="2890" spans="3:14">
      <c r="C2890" s="99" t="str">
        <f>IF(CADA_PROD!C2890="","",CADA_PROD!C2890)</f>
        <v/>
      </c>
      <c r="D2890" s="100" t="str">
        <f>IF(CADA_PROD!D2890="","",CADA_PROD!D2890)</f>
        <v/>
      </c>
      <c r="E2890" s="101" t="str">
        <f>IF(CADA_PROD!E2890="","",CADA_PROD!E2890)</f>
        <v/>
      </c>
      <c r="F2890" s="101" t="str">
        <f>IF(CADA_PROD!D2890="","",SUMIFS(MOVI_ENTR!I:I,MOVI_ENTR!D:D,D2890))</f>
        <v/>
      </c>
      <c r="G2890" s="101" t="str">
        <f>IF(CADA_PROD!C2890="","",SUMIFS(MOVI_SAID!H:H,MOVI_SAID!D:D,D2890))</f>
        <v/>
      </c>
      <c r="H2890" s="101" t="str">
        <f t="shared" si="63"/>
        <v/>
      </c>
      <c r="I2890" s="100" t="str">
        <f>IF(CADA_PROD!C2890="","",IFERROR(IF(H2890&lt;=0,"Sem estoque",IF(H2890/E2890&lt;0.25,"Quase sem estoque",IF(H2890/E2890&lt;1.2,"Estoque baixo",IF(H2890/E2890&lt;2,"Estoque moderado","Estoque confortável")))),""))</f>
        <v/>
      </c>
      <c r="J2890" s="102" t="str">
        <f>IF(CADA_PROD!C2890="","",SUMIFS(MOVI_ENTR!M:M,MOVI_ENTR!D:D,D2890))</f>
        <v/>
      </c>
      <c r="K2890" s="103" t="str">
        <f>IF(CADA_PROD!C2890="","",IFERROR($J2890/SUM($J$6:$J$1006),""))</f>
        <v/>
      </c>
      <c r="L2890" s="103" t="str">
        <f>IF(CADA_PROD!C2890="","",IFERROR(H2890/SUM($H$6:$H$1006)+P2890,""))</f>
        <v/>
      </c>
      <c r="M2890" s="102" t="str">
        <f>IF(CADA_PROD!$C2890="","",IFERROR(SUMIFS(MOVI_ENTR!M:M,MOVI_ENTR!D:D,D2890)/SUMIFS(MOVI_ENTR!I:I,MOVI_ENTR!D:D,D2890),0))</f>
        <v/>
      </c>
      <c r="N2890" s="104" t="str">
        <f>IF(CADA_PROD!C2890="","",G2890/E2890)</f>
        <v/>
      </c>
    </row>
    <row r="2891" spans="3:14">
      <c r="C2891" s="99" t="str">
        <f>IF(CADA_PROD!C2891="","",CADA_PROD!C2891)</f>
        <v/>
      </c>
      <c r="D2891" s="100" t="str">
        <f>IF(CADA_PROD!D2891="","",CADA_PROD!D2891)</f>
        <v/>
      </c>
      <c r="E2891" s="101" t="str">
        <f>IF(CADA_PROD!E2891="","",CADA_PROD!E2891)</f>
        <v/>
      </c>
      <c r="F2891" s="101" t="str">
        <f>IF(CADA_PROD!D2891="","",SUMIFS(MOVI_ENTR!I:I,MOVI_ENTR!D:D,D2891))</f>
        <v/>
      </c>
      <c r="G2891" s="101" t="str">
        <f>IF(CADA_PROD!C2891="","",SUMIFS(MOVI_SAID!H:H,MOVI_SAID!D:D,D2891))</f>
        <v/>
      </c>
      <c r="H2891" s="101" t="str">
        <f t="shared" si="63"/>
        <v/>
      </c>
      <c r="I2891" s="100" t="str">
        <f>IF(CADA_PROD!C2891="","",IFERROR(IF(H2891&lt;=0,"Sem estoque",IF(H2891/E2891&lt;0.25,"Quase sem estoque",IF(H2891/E2891&lt;1.2,"Estoque baixo",IF(H2891/E2891&lt;2,"Estoque moderado","Estoque confortável")))),""))</f>
        <v/>
      </c>
      <c r="J2891" s="102" t="str">
        <f>IF(CADA_PROD!C2891="","",SUMIFS(MOVI_ENTR!M:M,MOVI_ENTR!D:D,D2891))</f>
        <v/>
      </c>
      <c r="K2891" s="103" t="str">
        <f>IF(CADA_PROD!C2891="","",IFERROR($J2891/SUM($J$6:$J$1006),""))</f>
        <v/>
      </c>
      <c r="L2891" s="103" t="str">
        <f>IF(CADA_PROD!C2891="","",IFERROR(H2891/SUM($H$6:$H$1006)+P2891,""))</f>
        <v/>
      </c>
      <c r="M2891" s="102" t="str">
        <f>IF(CADA_PROD!$C2891="","",IFERROR(SUMIFS(MOVI_ENTR!M:M,MOVI_ENTR!D:D,D2891)/SUMIFS(MOVI_ENTR!I:I,MOVI_ENTR!D:D,D2891),0))</f>
        <v/>
      </c>
      <c r="N2891" s="104" t="str">
        <f>IF(CADA_PROD!C2891="","",G2891/E2891)</f>
        <v/>
      </c>
    </row>
    <row r="2892" spans="3:14">
      <c r="C2892" s="99" t="str">
        <f>IF(CADA_PROD!C2892="","",CADA_PROD!C2892)</f>
        <v/>
      </c>
      <c r="D2892" s="100" t="str">
        <f>IF(CADA_PROD!D2892="","",CADA_PROD!D2892)</f>
        <v/>
      </c>
      <c r="E2892" s="101" t="str">
        <f>IF(CADA_PROD!E2892="","",CADA_PROD!E2892)</f>
        <v/>
      </c>
      <c r="F2892" s="101" t="str">
        <f>IF(CADA_PROD!D2892="","",SUMIFS(MOVI_ENTR!I:I,MOVI_ENTR!D:D,D2892))</f>
        <v/>
      </c>
      <c r="G2892" s="101" t="str">
        <f>IF(CADA_PROD!C2892="","",SUMIFS(MOVI_SAID!H:H,MOVI_SAID!D:D,D2892))</f>
        <v/>
      </c>
      <c r="H2892" s="101" t="str">
        <f t="shared" si="63"/>
        <v/>
      </c>
      <c r="I2892" s="100" t="str">
        <f>IF(CADA_PROD!C2892="","",IFERROR(IF(H2892&lt;=0,"Sem estoque",IF(H2892/E2892&lt;0.25,"Quase sem estoque",IF(H2892/E2892&lt;1.2,"Estoque baixo",IF(H2892/E2892&lt;2,"Estoque moderado","Estoque confortável")))),""))</f>
        <v/>
      </c>
      <c r="J2892" s="102" t="str">
        <f>IF(CADA_PROD!C2892="","",SUMIFS(MOVI_ENTR!M:M,MOVI_ENTR!D:D,D2892))</f>
        <v/>
      </c>
      <c r="K2892" s="103" t="str">
        <f>IF(CADA_PROD!C2892="","",IFERROR($J2892/SUM($J$6:$J$1006),""))</f>
        <v/>
      </c>
      <c r="L2892" s="103" t="str">
        <f>IF(CADA_PROD!C2892="","",IFERROR(H2892/SUM($H$6:$H$1006)+P2892,""))</f>
        <v/>
      </c>
      <c r="M2892" s="102" t="str">
        <f>IF(CADA_PROD!$C2892="","",IFERROR(SUMIFS(MOVI_ENTR!M:M,MOVI_ENTR!D:D,D2892)/SUMIFS(MOVI_ENTR!I:I,MOVI_ENTR!D:D,D2892),0))</f>
        <v/>
      </c>
      <c r="N2892" s="104" t="str">
        <f>IF(CADA_PROD!C2892="","",G2892/E2892)</f>
        <v/>
      </c>
    </row>
    <row r="2893" spans="3:14">
      <c r="C2893" s="99" t="str">
        <f>IF(CADA_PROD!C2893="","",CADA_PROD!C2893)</f>
        <v/>
      </c>
      <c r="D2893" s="100" t="str">
        <f>IF(CADA_PROD!D2893="","",CADA_PROD!D2893)</f>
        <v/>
      </c>
      <c r="E2893" s="101" t="str">
        <f>IF(CADA_PROD!E2893="","",CADA_PROD!E2893)</f>
        <v/>
      </c>
      <c r="F2893" s="101" t="str">
        <f>IF(CADA_PROD!D2893="","",SUMIFS(MOVI_ENTR!I:I,MOVI_ENTR!D:D,D2893))</f>
        <v/>
      </c>
      <c r="G2893" s="101" t="str">
        <f>IF(CADA_PROD!C2893="","",SUMIFS(MOVI_SAID!H:H,MOVI_SAID!D:D,D2893))</f>
        <v/>
      </c>
      <c r="H2893" s="101" t="str">
        <f t="shared" si="63"/>
        <v/>
      </c>
      <c r="I2893" s="100" t="str">
        <f>IF(CADA_PROD!C2893="","",IFERROR(IF(H2893&lt;=0,"Sem estoque",IF(H2893/E2893&lt;0.25,"Quase sem estoque",IF(H2893/E2893&lt;1.2,"Estoque baixo",IF(H2893/E2893&lt;2,"Estoque moderado","Estoque confortável")))),""))</f>
        <v/>
      </c>
      <c r="J2893" s="102" t="str">
        <f>IF(CADA_PROD!C2893="","",SUMIFS(MOVI_ENTR!M:M,MOVI_ENTR!D:D,D2893))</f>
        <v/>
      </c>
      <c r="K2893" s="103" t="str">
        <f>IF(CADA_PROD!C2893="","",IFERROR($J2893/SUM($J$6:$J$1006),""))</f>
        <v/>
      </c>
      <c r="L2893" s="103" t="str">
        <f>IF(CADA_PROD!C2893="","",IFERROR(H2893/SUM($H$6:$H$1006)+P2893,""))</f>
        <v/>
      </c>
      <c r="M2893" s="102" t="str">
        <f>IF(CADA_PROD!$C2893="","",IFERROR(SUMIFS(MOVI_ENTR!M:M,MOVI_ENTR!D:D,D2893)/SUMIFS(MOVI_ENTR!I:I,MOVI_ENTR!D:D,D2893),0))</f>
        <v/>
      </c>
      <c r="N2893" s="104" t="str">
        <f>IF(CADA_PROD!C2893="","",G2893/E2893)</f>
        <v/>
      </c>
    </row>
    <row r="2894" spans="3:14">
      <c r="C2894" s="99" t="str">
        <f>IF(CADA_PROD!C2894="","",CADA_PROD!C2894)</f>
        <v/>
      </c>
      <c r="D2894" s="100" t="str">
        <f>IF(CADA_PROD!D2894="","",CADA_PROD!D2894)</f>
        <v/>
      </c>
      <c r="E2894" s="101" t="str">
        <f>IF(CADA_PROD!E2894="","",CADA_PROD!E2894)</f>
        <v/>
      </c>
      <c r="F2894" s="101" t="str">
        <f>IF(CADA_PROD!D2894="","",SUMIFS(MOVI_ENTR!I:I,MOVI_ENTR!D:D,D2894))</f>
        <v/>
      </c>
      <c r="G2894" s="101" t="str">
        <f>IF(CADA_PROD!C2894="","",SUMIFS(MOVI_SAID!H:H,MOVI_SAID!D:D,D2894))</f>
        <v/>
      </c>
      <c r="H2894" s="101" t="str">
        <f t="shared" si="63"/>
        <v/>
      </c>
      <c r="I2894" s="100" t="str">
        <f>IF(CADA_PROD!C2894="","",IFERROR(IF(H2894&lt;=0,"Sem estoque",IF(H2894/E2894&lt;0.25,"Quase sem estoque",IF(H2894/E2894&lt;1.2,"Estoque baixo",IF(H2894/E2894&lt;2,"Estoque moderado","Estoque confortável")))),""))</f>
        <v/>
      </c>
      <c r="J2894" s="102" t="str">
        <f>IF(CADA_PROD!C2894="","",SUMIFS(MOVI_ENTR!M:M,MOVI_ENTR!D:D,D2894))</f>
        <v/>
      </c>
      <c r="K2894" s="103" t="str">
        <f>IF(CADA_PROD!C2894="","",IFERROR($J2894/SUM($J$6:$J$1006),""))</f>
        <v/>
      </c>
      <c r="L2894" s="103" t="str">
        <f>IF(CADA_PROD!C2894="","",IFERROR(H2894/SUM($H$6:$H$1006)+P2894,""))</f>
        <v/>
      </c>
      <c r="M2894" s="102" t="str">
        <f>IF(CADA_PROD!$C2894="","",IFERROR(SUMIFS(MOVI_ENTR!M:M,MOVI_ENTR!D:D,D2894)/SUMIFS(MOVI_ENTR!I:I,MOVI_ENTR!D:D,D2894),0))</f>
        <v/>
      </c>
      <c r="N2894" s="104" t="str">
        <f>IF(CADA_PROD!C2894="","",G2894/E2894)</f>
        <v/>
      </c>
    </row>
    <row r="2895" spans="3:14">
      <c r="C2895" s="99" t="str">
        <f>IF(CADA_PROD!C2895="","",CADA_PROD!C2895)</f>
        <v/>
      </c>
      <c r="D2895" s="100" t="str">
        <f>IF(CADA_PROD!D2895="","",CADA_PROD!D2895)</f>
        <v/>
      </c>
      <c r="E2895" s="101" t="str">
        <f>IF(CADA_PROD!E2895="","",CADA_PROD!E2895)</f>
        <v/>
      </c>
      <c r="F2895" s="101" t="str">
        <f>IF(CADA_PROD!D2895="","",SUMIFS(MOVI_ENTR!I:I,MOVI_ENTR!D:D,D2895))</f>
        <v/>
      </c>
      <c r="G2895" s="101" t="str">
        <f>IF(CADA_PROD!C2895="","",SUMIFS(MOVI_SAID!H:H,MOVI_SAID!D:D,D2895))</f>
        <v/>
      </c>
      <c r="H2895" s="101" t="str">
        <f t="shared" si="63"/>
        <v/>
      </c>
      <c r="I2895" s="100" t="str">
        <f>IF(CADA_PROD!C2895="","",IFERROR(IF(H2895&lt;=0,"Sem estoque",IF(H2895/E2895&lt;0.25,"Quase sem estoque",IF(H2895/E2895&lt;1.2,"Estoque baixo",IF(H2895/E2895&lt;2,"Estoque moderado","Estoque confortável")))),""))</f>
        <v/>
      </c>
      <c r="J2895" s="102" t="str">
        <f>IF(CADA_PROD!C2895="","",SUMIFS(MOVI_ENTR!M:M,MOVI_ENTR!D:D,D2895))</f>
        <v/>
      </c>
      <c r="K2895" s="103" t="str">
        <f>IF(CADA_PROD!C2895="","",IFERROR($J2895/SUM($J$6:$J$1006),""))</f>
        <v/>
      </c>
      <c r="L2895" s="103" t="str">
        <f>IF(CADA_PROD!C2895="","",IFERROR(H2895/SUM($H$6:$H$1006)+P2895,""))</f>
        <v/>
      </c>
      <c r="M2895" s="102" t="str">
        <f>IF(CADA_PROD!$C2895="","",IFERROR(SUMIFS(MOVI_ENTR!M:M,MOVI_ENTR!D:D,D2895)/SUMIFS(MOVI_ENTR!I:I,MOVI_ENTR!D:D,D2895),0))</f>
        <v/>
      </c>
      <c r="N2895" s="104" t="str">
        <f>IF(CADA_PROD!C2895="","",G2895/E2895)</f>
        <v/>
      </c>
    </row>
    <row r="2896" spans="3:14">
      <c r="C2896" s="99" t="str">
        <f>IF(CADA_PROD!C2896="","",CADA_PROD!C2896)</f>
        <v/>
      </c>
      <c r="D2896" s="100" t="str">
        <f>IF(CADA_PROD!D2896="","",CADA_PROD!D2896)</f>
        <v/>
      </c>
      <c r="E2896" s="101" t="str">
        <f>IF(CADA_PROD!E2896="","",CADA_PROD!E2896)</f>
        <v/>
      </c>
      <c r="F2896" s="101" t="str">
        <f>IF(CADA_PROD!D2896="","",SUMIFS(MOVI_ENTR!I:I,MOVI_ENTR!D:D,D2896))</f>
        <v/>
      </c>
      <c r="G2896" s="101" t="str">
        <f>IF(CADA_PROD!C2896="","",SUMIFS(MOVI_SAID!H:H,MOVI_SAID!D:D,D2896))</f>
        <v/>
      </c>
      <c r="H2896" s="101" t="str">
        <f t="shared" si="63"/>
        <v/>
      </c>
      <c r="I2896" s="100" t="str">
        <f>IF(CADA_PROD!C2896="","",IFERROR(IF(H2896&lt;=0,"Sem estoque",IF(H2896/E2896&lt;0.25,"Quase sem estoque",IF(H2896/E2896&lt;1.2,"Estoque baixo",IF(H2896/E2896&lt;2,"Estoque moderado","Estoque confortável")))),""))</f>
        <v/>
      </c>
      <c r="J2896" s="102" t="str">
        <f>IF(CADA_PROD!C2896="","",SUMIFS(MOVI_ENTR!M:M,MOVI_ENTR!D:D,D2896))</f>
        <v/>
      </c>
      <c r="K2896" s="103" t="str">
        <f>IF(CADA_PROD!C2896="","",IFERROR($J2896/SUM($J$6:$J$1006),""))</f>
        <v/>
      </c>
      <c r="L2896" s="103" t="str">
        <f>IF(CADA_PROD!C2896="","",IFERROR(H2896/SUM($H$6:$H$1006)+P2896,""))</f>
        <v/>
      </c>
      <c r="M2896" s="102" t="str">
        <f>IF(CADA_PROD!$C2896="","",IFERROR(SUMIFS(MOVI_ENTR!M:M,MOVI_ENTR!D:D,D2896)/SUMIFS(MOVI_ENTR!I:I,MOVI_ENTR!D:D,D2896),0))</f>
        <v/>
      </c>
      <c r="N2896" s="104" t="str">
        <f>IF(CADA_PROD!C2896="","",G2896/E2896)</f>
        <v/>
      </c>
    </row>
    <row r="2897" spans="3:14">
      <c r="C2897" s="99" t="str">
        <f>IF(CADA_PROD!C2897="","",CADA_PROD!C2897)</f>
        <v/>
      </c>
      <c r="D2897" s="100" t="str">
        <f>IF(CADA_PROD!D2897="","",CADA_PROD!D2897)</f>
        <v/>
      </c>
      <c r="E2897" s="101" t="str">
        <f>IF(CADA_PROD!E2897="","",CADA_PROD!E2897)</f>
        <v/>
      </c>
      <c r="F2897" s="101" t="str">
        <f>IF(CADA_PROD!D2897="","",SUMIFS(MOVI_ENTR!I:I,MOVI_ENTR!D:D,D2897))</f>
        <v/>
      </c>
      <c r="G2897" s="101" t="str">
        <f>IF(CADA_PROD!C2897="","",SUMIFS(MOVI_SAID!H:H,MOVI_SAID!D:D,D2897))</f>
        <v/>
      </c>
      <c r="H2897" s="101" t="str">
        <f t="shared" si="63"/>
        <v/>
      </c>
      <c r="I2897" s="100" t="str">
        <f>IF(CADA_PROD!C2897="","",IFERROR(IF(H2897&lt;=0,"Sem estoque",IF(H2897/E2897&lt;0.25,"Quase sem estoque",IF(H2897/E2897&lt;1.2,"Estoque baixo",IF(H2897/E2897&lt;2,"Estoque moderado","Estoque confortável")))),""))</f>
        <v/>
      </c>
      <c r="J2897" s="102" t="str">
        <f>IF(CADA_PROD!C2897="","",SUMIFS(MOVI_ENTR!M:M,MOVI_ENTR!D:D,D2897))</f>
        <v/>
      </c>
      <c r="K2897" s="103" t="str">
        <f>IF(CADA_PROD!C2897="","",IFERROR($J2897/SUM($J$6:$J$1006),""))</f>
        <v/>
      </c>
      <c r="L2897" s="103" t="str">
        <f>IF(CADA_PROD!C2897="","",IFERROR(H2897/SUM($H$6:$H$1006)+P2897,""))</f>
        <v/>
      </c>
      <c r="M2897" s="102" t="str">
        <f>IF(CADA_PROD!$C2897="","",IFERROR(SUMIFS(MOVI_ENTR!M:M,MOVI_ENTR!D:D,D2897)/SUMIFS(MOVI_ENTR!I:I,MOVI_ENTR!D:D,D2897),0))</f>
        <v/>
      </c>
      <c r="N2897" s="104" t="str">
        <f>IF(CADA_PROD!C2897="","",G2897/E2897)</f>
        <v/>
      </c>
    </row>
    <row r="2898" spans="3:14">
      <c r="C2898" s="99" t="str">
        <f>IF(CADA_PROD!C2898="","",CADA_PROD!C2898)</f>
        <v/>
      </c>
      <c r="D2898" s="100" t="str">
        <f>IF(CADA_PROD!D2898="","",CADA_PROD!D2898)</f>
        <v/>
      </c>
      <c r="E2898" s="101" t="str">
        <f>IF(CADA_PROD!E2898="","",CADA_PROD!E2898)</f>
        <v/>
      </c>
      <c r="F2898" s="101" t="str">
        <f>IF(CADA_PROD!D2898="","",SUMIFS(MOVI_ENTR!I:I,MOVI_ENTR!D:D,D2898))</f>
        <v/>
      </c>
      <c r="G2898" s="101" t="str">
        <f>IF(CADA_PROD!C2898="","",SUMIFS(MOVI_SAID!H:H,MOVI_SAID!D:D,D2898))</f>
        <v/>
      </c>
      <c r="H2898" s="101" t="str">
        <f t="shared" si="63"/>
        <v/>
      </c>
      <c r="I2898" s="100" t="str">
        <f>IF(CADA_PROD!C2898="","",IFERROR(IF(H2898&lt;=0,"Sem estoque",IF(H2898/E2898&lt;0.25,"Quase sem estoque",IF(H2898/E2898&lt;1.2,"Estoque baixo",IF(H2898/E2898&lt;2,"Estoque moderado","Estoque confortável")))),""))</f>
        <v/>
      </c>
      <c r="J2898" s="102" t="str">
        <f>IF(CADA_PROD!C2898="","",SUMIFS(MOVI_ENTR!M:M,MOVI_ENTR!D:D,D2898))</f>
        <v/>
      </c>
      <c r="K2898" s="103" t="str">
        <f>IF(CADA_PROD!C2898="","",IFERROR($J2898/SUM($J$6:$J$1006),""))</f>
        <v/>
      </c>
      <c r="L2898" s="103" t="str">
        <f>IF(CADA_PROD!C2898="","",IFERROR(H2898/SUM($H$6:$H$1006)+P2898,""))</f>
        <v/>
      </c>
      <c r="M2898" s="102" t="str">
        <f>IF(CADA_PROD!$C2898="","",IFERROR(SUMIFS(MOVI_ENTR!M:M,MOVI_ENTR!D:D,D2898)/SUMIFS(MOVI_ENTR!I:I,MOVI_ENTR!D:D,D2898),0))</f>
        <v/>
      </c>
      <c r="N2898" s="104" t="str">
        <f>IF(CADA_PROD!C2898="","",G2898/E2898)</f>
        <v/>
      </c>
    </row>
    <row r="2899" spans="3:14">
      <c r="C2899" s="99" t="str">
        <f>IF(CADA_PROD!C2899="","",CADA_PROD!C2899)</f>
        <v/>
      </c>
      <c r="D2899" s="100" t="str">
        <f>IF(CADA_PROD!D2899="","",CADA_PROD!D2899)</f>
        <v/>
      </c>
      <c r="E2899" s="101" t="str">
        <f>IF(CADA_PROD!E2899="","",CADA_PROD!E2899)</f>
        <v/>
      </c>
      <c r="F2899" s="101" t="str">
        <f>IF(CADA_PROD!D2899="","",SUMIFS(MOVI_ENTR!I:I,MOVI_ENTR!D:D,D2899))</f>
        <v/>
      </c>
      <c r="G2899" s="101" t="str">
        <f>IF(CADA_PROD!C2899="","",SUMIFS(MOVI_SAID!H:H,MOVI_SAID!D:D,D2899))</f>
        <v/>
      </c>
      <c r="H2899" s="101" t="str">
        <f t="shared" si="63"/>
        <v/>
      </c>
      <c r="I2899" s="100" t="str">
        <f>IF(CADA_PROD!C2899="","",IFERROR(IF(H2899&lt;=0,"Sem estoque",IF(H2899/E2899&lt;0.25,"Quase sem estoque",IF(H2899/E2899&lt;1.2,"Estoque baixo",IF(H2899/E2899&lt;2,"Estoque moderado","Estoque confortável")))),""))</f>
        <v/>
      </c>
      <c r="J2899" s="102" t="str">
        <f>IF(CADA_PROD!C2899="","",SUMIFS(MOVI_ENTR!M:M,MOVI_ENTR!D:D,D2899))</f>
        <v/>
      </c>
      <c r="K2899" s="103" t="str">
        <f>IF(CADA_PROD!C2899="","",IFERROR($J2899/SUM($J$6:$J$1006),""))</f>
        <v/>
      </c>
      <c r="L2899" s="103" t="str">
        <f>IF(CADA_PROD!C2899="","",IFERROR(H2899/SUM($H$6:$H$1006)+P2899,""))</f>
        <v/>
      </c>
      <c r="M2899" s="102" t="str">
        <f>IF(CADA_PROD!$C2899="","",IFERROR(SUMIFS(MOVI_ENTR!M:M,MOVI_ENTR!D:D,D2899)/SUMIFS(MOVI_ENTR!I:I,MOVI_ENTR!D:D,D2899),0))</f>
        <v/>
      </c>
      <c r="N2899" s="104" t="str">
        <f>IF(CADA_PROD!C2899="","",G2899/E2899)</f>
        <v/>
      </c>
    </row>
    <row r="2900" spans="3:14">
      <c r="C2900" s="99" t="str">
        <f>IF(CADA_PROD!C2900="","",CADA_PROD!C2900)</f>
        <v/>
      </c>
      <c r="D2900" s="100" t="str">
        <f>IF(CADA_PROD!D2900="","",CADA_PROD!D2900)</f>
        <v/>
      </c>
      <c r="E2900" s="101" t="str">
        <f>IF(CADA_PROD!E2900="","",CADA_PROD!E2900)</f>
        <v/>
      </c>
      <c r="F2900" s="101" t="str">
        <f>IF(CADA_PROD!D2900="","",SUMIFS(MOVI_ENTR!I:I,MOVI_ENTR!D:D,D2900))</f>
        <v/>
      </c>
      <c r="G2900" s="101" t="str">
        <f>IF(CADA_PROD!C2900="","",SUMIFS(MOVI_SAID!H:H,MOVI_SAID!D:D,D2900))</f>
        <v/>
      </c>
      <c r="H2900" s="101" t="str">
        <f t="shared" si="63"/>
        <v/>
      </c>
      <c r="I2900" s="100" t="str">
        <f>IF(CADA_PROD!C2900="","",IFERROR(IF(H2900&lt;=0,"Sem estoque",IF(H2900/E2900&lt;0.25,"Quase sem estoque",IF(H2900/E2900&lt;1.2,"Estoque baixo",IF(H2900/E2900&lt;2,"Estoque moderado","Estoque confortável")))),""))</f>
        <v/>
      </c>
      <c r="J2900" s="102" t="str">
        <f>IF(CADA_PROD!C2900="","",SUMIFS(MOVI_ENTR!M:M,MOVI_ENTR!D:D,D2900))</f>
        <v/>
      </c>
      <c r="K2900" s="103" t="str">
        <f>IF(CADA_PROD!C2900="","",IFERROR($J2900/SUM($J$6:$J$1006),""))</f>
        <v/>
      </c>
      <c r="L2900" s="103" t="str">
        <f>IF(CADA_PROD!C2900="","",IFERROR(H2900/SUM($H$6:$H$1006)+P2900,""))</f>
        <v/>
      </c>
      <c r="M2900" s="102" t="str">
        <f>IF(CADA_PROD!$C2900="","",IFERROR(SUMIFS(MOVI_ENTR!M:M,MOVI_ENTR!D:D,D2900)/SUMIFS(MOVI_ENTR!I:I,MOVI_ENTR!D:D,D2900),0))</f>
        <v/>
      </c>
      <c r="N2900" s="104" t="str">
        <f>IF(CADA_PROD!C2900="","",G2900/E2900)</f>
        <v/>
      </c>
    </row>
    <row r="2901" spans="3:14">
      <c r="C2901" s="99" t="str">
        <f>IF(CADA_PROD!C2901="","",CADA_PROD!C2901)</f>
        <v/>
      </c>
      <c r="D2901" s="100" t="str">
        <f>IF(CADA_PROD!D2901="","",CADA_PROD!D2901)</f>
        <v/>
      </c>
      <c r="E2901" s="101" t="str">
        <f>IF(CADA_PROD!E2901="","",CADA_PROD!E2901)</f>
        <v/>
      </c>
      <c r="F2901" s="101" t="str">
        <f>IF(CADA_PROD!D2901="","",SUMIFS(MOVI_ENTR!I:I,MOVI_ENTR!D:D,D2901))</f>
        <v/>
      </c>
      <c r="G2901" s="101" t="str">
        <f>IF(CADA_PROD!C2901="","",SUMIFS(MOVI_SAID!H:H,MOVI_SAID!D:D,D2901))</f>
        <v/>
      </c>
      <c r="H2901" s="101" t="str">
        <f t="shared" si="63"/>
        <v/>
      </c>
      <c r="I2901" s="100" t="str">
        <f>IF(CADA_PROD!C2901="","",IFERROR(IF(H2901&lt;=0,"Sem estoque",IF(H2901/E2901&lt;0.25,"Quase sem estoque",IF(H2901/E2901&lt;1.2,"Estoque baixo",IF(H2901/E2901&lt;2,"Estoque moderado","Estoque confortável")))),""))</f>
        <v/>
      </c>
      <c r="J2901" s="102" t="str">
        <f>IF(CADA_PROD!C2901="","",SUMIFS(MOVI_ENTR!M:M,MOVI_ENTR!D:D,D2901))</f>
        <v/>
      </c>
      <c r="K2901" s="103" t="str">
        <f>IF(CADA_PROD!C2901="","",IFERROR($J2901/SUM($J$6:$J$1006),""))</f>
        <v/>
      </c>
      <c r="L2901" s="103" t="str">
        <f>IF(CADA_PROD!C2901="","",IFERROR(H2901/SUM($H$6:$H$1006)+P2901,""))</f>
        <v/>
      </c>
      <c r="M2901" s="102" t="str">
        <f>IF(CADA_PROD!$C2901="","",IFERROR(SUMIFS(MOVI_ENTR!M:M,MOVI_ENTR!D:D,D2901)/SUMIFS(MOVI_ENTR!I:I,MOVI_ENTR!D:D,D2901),0))</f>
        <v/>
      </c>
      <c r="N2901" s="104" t="str">
        <f>IF(CADA_PROD!C2901="","",G2901/E2901)</f>
        <v/>
      </c>
    </row>
    <row r="2902" spans="3:14">
      <c r="C2902" s="99" t="str">
        <f>IF(CADA_PROD!C2902="","",CADA_PROD!C2902)</f>
        <v/>
      </c>
      <c r="D2902" s="100" t="str">
        <f>IF(CADA_PROD!D2902="","",CADA_PROD!D2902)</f>
        <v/>
      </c>
      <c r="E2902" s="101" t="str">
        <f>IF(CADA_PROD!E2902="","",CADA_PROD!E2902)</f>
        <v/>
      </c>
      <c r="F2902" s="101" t="str">
        <f>IF(CADA_PROD!D2902="","",SUMIFS(MOVI_ENTR!I:I,MOVI_ENTR!D:D,D2902))</f>
        <v/>
      </c>
      <c r="G2902" s="101" t="str">
        <f>IF(CADA_PROD!C2902="","",SUMIFS(MOVI_SAID!H:H,MOVI_SAID!D:D,D2902))</f>
        <v/>
      </c>
      <c r="H2902" s="101" t="str">
        <f t="shared" si="63"/>
        <v/>
      </c>
      <c r="I2902" s="100" t="str">
        <f>IF(CADA_PROD!C2902="","",IFERROR(IF(H2902&lt;=0,"Sem estoque",IF(H2902/E2902&lt;0.25,"Quase sem estoque",IF(H2902/E2902&lt;1.2,"Estoque baixo",IF(H2902/E2902&lt;2,"Estoque moderado","Estoque confortável")))),""))</f>
        <v/>
      </c>
      <c r="J2902" s="102" t="str">
        <f>IF(CADA_PROD!C2902="","",SUMIFS(MOVI_ENTR!M:M,MOVI_ENTR!D:D,D2902))</f>
        <v/>
      </c>
      <c r="K2902" s="103" t="str">
        <f>IF(CADA_PROD!C2902="","",IFERROR($J2902/SUM($J$6:$J$1006),""))</f>
        <v/>
      </c>
      <c r="L2902" s="103" t="str">
        <f>IF(CADA_PROD!C2902="","",IFERROR(H2902/SUM($H$6:$H$1006)+P2902,""))</f>
        <v/>
      </c>
      <c r="M2902" s="102" t="str">
        <f>IF(CADA_PROD!$C2902="","",IFERROR(SUMIFS(MOVI_ENTR!M:M,MOVI_ENTR!D:D,D2902)/SUMIFS(MOVI_ENTR!I:I,MOVI_ENTR!D:D,D2902),0))</f>
        <v/>
      </c>
      <c r="N2902" s="104" t="str">
        <f>IF(CADA_PROD!C2902="","",G2902/E2902)</f>
        <v/>
      </c>
    </row>
    <row r="2903" spans="3:14">
      <c r="C2903" s="99" t="str">
        <f>IF(CADA_PROD!C2903="","",CADA_PROD!C2903)</f>
        <v/>
      </c>
      <c r="D2903" s="100" t="str">
        <f>IF(CADA_PROD!D2903="","",CADA_PROD!D2903)</f>
        <v/>
      </c>
      <c r="E2903" s="101" t="str">
        <f>IF(CADA_PROD!E2903="","",CADA_PROD!E2903)</f>
        <v/>
      </c>
      <c r="F2903" s="101" t="str">
        <f>IF(CADA_PROD!D2903="","",SUMIFS(MOVI_ENTR!I:I,MOVI_ENTR!D:D,D2903))</f>
        <v/>
      </c>
      <c r="G2903" s="101" t="str">
        <f>IF(CADA_PROD!C2903="","",SUMIFS(MOVI_SAID!H:H,MOVI_SAID!D:D,D2903))</f>
        <v/>
      </c>
      <c r="H2903" s="101" t="str">
        <f t="shared" si="63"/>
        <v/>
      </c>
      <c r="I2903" s="100" t="str">
        <f>IF(CADA_PROD!C2903="","",IFERROR(IF(H2903&lt;=0,"Sem estoque",IF(H2903/E2903&lt;0.25,"Quase sem estoque",IF(H2903/E2903&lt;1.2,"Estoque baixo",IF(H2903/E2903&lt;2,"Estoque moderado","Estoque confortável")))),""))</f>
        <v/>
      </c>
      <c r="J2903" s="102" t="str">
        <f>IF(CADA_PROD!C2903="","",SUMIFS(MOVI_ENTR!M:M,MOVI_ENTR!D:D,D2903))</f>
        <v/>
      </c>
      <c r="K2903" s="103" t="str">
        <f>IF(CADA_PROD!C2903="","",IFERROR($J2903/SUM($J$6:$J$1006),""))</f>
        <v/>
      </c>
      <c r="L2903" s="103" t="str">
        <f>IF(CADA_PROD!C2903="","",IFERROR(H2903/SUM($H$6:$H$1006)+P2903,""))</f>
        <v/>
      </c>
      <c r="M2903" s="102" t="str">
        <f>IF(CADA_PROD!$C2903="","",IFERROR(SUMIFS(MOVI_ENTR!M:M,MOVI_ENTR!D:D,D2903)/SUMIFS(MOVI_ENTR!I:I,MOVI_ENTR!D:D,D2903),0))</f>
        <v/>
      </c>
      <c r="N2903" s="104" t="str">
        <f>IF(CADA_PROD!C2903="","",G2903/E2903)</f>
        <v/>
      </c>
    </row>
    <row r="2904" spans="3:14">
      <c r="C2904" s="99" t="str">
        <f>IF(CADA_PROD!C2904="","",CADA_PROD!C2904)</f>
        <v/>
      </c>
      <c r="D2904" s="100" t="str">
        <f>IF(CADA_PROD!D2904="","",CADA_PROD!D2904)</f>
        <v/>
      </c>
      <c r="E2904" s="101" t="str">
        <f>IF(CADA_PROD!E2904="","",CADA_PROD!E2904)</f>
        <v/>
      </c>
      <c r="F2904" s="101" t="str">
        <f>IF(CADA_PROD!D2904="","",SUMIFS(MOVI_ENTR!I:I,MOVI_ENTR!D:D,D2904))</f>
        <v/>
      </c>
      <c r="G2904" s="101" t="str">
        <f>IF(CADA_PROD!C2904="","",SUMIFS(MOVI_SAID!H:H,MOVI_SAID!D:D,D2904))</f>
        <v/>
      </c>
      <c r="H2904" s="101" t="str">
        <f t="shared" si="63"/>
        <v/>
      </c>
      <c r="I2904" s="100" t="str">
        <f>IF(CADA_PROD!C2904="","",IFERROR(IF(H2904&lt;=0,"Sem estoque",IF(H2904/E2904&lt;0.25,"Quase sem estoque",IF(H2904/E2904&lt;1.2,"Estoque baixo",IF(H2904/E2904&lt;2,"Estoque moderado","Estoque confortável")))),""))</f>
        <v/>
      </c>
      <c r="J2904" s="102" t="str">
        <f>IF(CADA_PROD!C2904="","",SUMIFS(MOVI_ENTR!M:M,MOVI_ENTR!D:D,D2904))</f>
        <v/>
      </c>
      <c r="K2904" s="103" t="str">
        <f>IF(CADA_PROD!C2904="","",IFERROR($J2904/SUM($J$6:$J$1006),""))</f>
        <v/>
      </c>
      <c r="L2904" s="103" t="str">
        <f>IF(CADA_PROD!C2904="","",IFERROR(H2904/SUM($H$6:$H$1006)+P2904,""))</f>
        <v/>
      </c>
      <c r="M2904" s="102" t="str">
        <f>IF(CADA_PROD!$C2904="","",IFERROR(SUMIFS(MOVI_ENTR!M:M,MOVI_ENTR!D:D,D2904)/SUMIFS(MOVI_ENTR!I:I,MOVI_ENTR!D:D,D2904),0))</f>
        <v/>
      </c>
      <c r="N2904" s="104" t="str">
        <f>IF(CADA_PROD!C2904="","",G2904/E2904)</f>
        <v/>
      </c>
    </row>
    <row r="2905" spans="3:14">
      <c r="C2905" s="99" t="str">
        <f>IF(CADA_PROD!C2905="","",CADA_PROD!C2905)</f>
        <v/>
      </c>
      <c r="D2905" s="100" t="str">
        <f>IF(CADA_PROD!D2905="","",CADA_PROD!D2905)</f>
        <v/>
      </c>
      <c r="E2905" s="101" t="str">
        <f>IF(CADA_PROD!E2905="","",CADA_PROD!E2905)</f>
        <v/>
      </c>
      <c r="F2905" s="101" t="str">
        <f>IF(CADA_PROD!D2905="","",SUMIFS(MOVI_ENTR!I:I,MOVI_ENTR!D:D,D2905))</f>
        <v/>
      </c>
      <c r="G2905" s="101" t="str">
        <f>IF(CADA_PROD!C2905="","",SUMIFS(MOVI_SAID!H:H,MOVI_SAID!D:D,D2905))</f>
        <v/>
      </c>
      <c r="H2905" s="101" t="str">
        <f t="shared" si="63"/>
        <v/>
      </c>
      <c r="I2905" s="100" t="str">
        <f>IF(CADA_PROD!C2905="","",IFERROR(IF(H2905&lt;=0,"Sem estoque",IF(H2905/E2905&lt;0.25,"Quase sem estoque",IF(H2905/E2905&lt;1.2,"Estoque baixo",IF(H2905/E2905&lt;2,"Estoque moderado","Estoque confortável")))),""))</f>
        <v/>
      </c>
      <c r="J2905" s="102" t="str">
        <f>IF(CADA_PROD!C2905="","",SUMIFS(MOVI_ENTR!M:M,MOVI_ENTR!D:D,D2905))</f>
        <v/>
      </c>
      <c r="K2905" s="103" t="str">
        <f>IF(CADA_PROD!C2905="","",IFERROR($J2905/SUM($J$6:$J$1006),""))</f>
        <v/>
      </c>
      <c r="L2905" s="103" t="str">
        <f>IF(CADA_PROD!C2905="","",IFERROR(H2905/SUM($H$6:$H$1006)+P2905,""))</f>
        <v/>
      </c>
      <c r="M2905" s="102" t="str">
        <f>IF(CADA_PROD!$C2905="","",IFERROR(SUMIFS(MOVI_ENTR!M:M,MOVI_ENTR!D:D,D2905)/SUMIFS(MOVI_ENTR!I:I,MOVI_ENTR!D:D,D2905),0))</f>
        <v/>
      </c>
      <c r="N2905" s="104" t="str">
        <f>IF(CADA_PROD!C2905="","",G2905/E2905)</f>
        <v/>
      </c>
    </row>
    <row r="2906" spans="3:14">
      <c r="C2906" s="99" t="str">
        <f>IF(CADA_PROD!C2906="","",CADA_PROD!C2906)</f>
        <v/>
      </c>
      <c r="D2906" s="100" t="str">
        <f>IF(CADA_PROD!D2906="","",CADA_PROD!D2906)</f>
        <v/>
      </c>
      <c r="E2906" s="101" t="str">
        <f>IF(CADA_PROD!E2906="","",CADA_PROD!E2906)</f>
        <v/>
      </c>
      <c r="F2906" s="101" t="str">
        <f>IF(CADA_PROD!D2906="","",SUMIFS(MOVI_ENTR!I:I,MOVI_ENTR!D:D,D2906))</f>
        <v/>
      </c>
      <c r="G2906" s="101" t="str">
        <f>IF(CADA_PROD!C2906="","",SUMIFS(MOVI_SAID!H:H,MOVI_SAID!D:D,D2906))</f>
        <v/>
      </c>
      <c r="H2906" s="101" t="str">
        <f t="shared" si="63"/>
        <v/>
      </c>
      <c r="I2906" s="100" t="str">
        <f>IF(CADA_PROD!C2906="","",IFERROR(IF(H2906&lt;=0,"Sem estoque",IF(H2906/E2906&lt;0.25,"Quase sem estoque",IF(H2906/E2906&lt;1.2,"Estoque baixo",IF(H2906/E2906&lt;2,"Estoque moderado","Estoque confortável")))),""))</f>
        <v/>
      </c>
      <c r="J2906" s="102" t="str">
        <f>IF(CADA_PROD!C2906="","",SUMIFS(MOVI_ENTR!M:M,MOVI_ENTR!D:D,D2906))</f>
        <v/>
      </c>
      <c r="K2906" s="103" t="str">
        <f>IF(CADA_PROD!C2906="","",IFERROR($J2906/SUM($J$6:$J$1006),""))</f>
        <v/>
      </c>
      <c r="L2906" s="103" t="str">
        <f>IF(CADA_PROD!C2906="","",IFERROR(H2906/SUM($H$6:$H$1006)+P2906,""))</f>
        <v/>
      </c>
      <c r="M2906" s="102" t="str">
        <f>IF(CADA_PROD!$C2906="","",IFERROR(SUMIFS(MOVI_ENTR!M:M,MOVI_ENTR!D:D,D2906)/SUMIFS(MOVI_ENTR!I:I,MOVI_ENTR!D:D,D2906),0))</f>
        <v/>
      </c>
      <c r="N2906" s="104" t="str">
        <f>IF(CADA_PROD!C2906="","",G2906/E2906)</f>
        <v/>
      </c>
    </row>
    <row r="2907" spans="3:14">
      <c r="C2907" s="99" t="str">
        <f>IF(CADA_PROD!C2907="","",CADA_PROD!C2907)</f>
        <v/>
      </c>
      <c r="D2907" s="100" t="str">
        <f>IF(CADA_PROD!D2907="","",CADA_PROD!D2907)</f>
        <v/>
      </c>
      <c r="E2907" s="101" t="str">
        <f>IF(CADA_PROD!E2907="","",CADA_PROD!E2907)</f>
        <v/>
      </c>
      <c r="F2907" s="101" t="str">
        <f>IF(CADA_PROD!D2907="","",SUMIFS(MOVI_ENTR!I:I,MOVI_ENTR!D:D,D2907))</f>
        <v/>
      </c>
      <c r="G2907" s="101" t="str">
        <f>IF(CADA_PROD!C2907="","",SUMIFS(MOVI_SAID!H:H,MOVI_SAID!D:D,D2907))</f>
        <v/>
      </c>
      <c r="H2907" s="101" t="str">
        <f t="shared" si="63"/>
        <v/>
      </c>
      <c r="I2907" s="100" t="str">
        <f>IF(CADA_PROD!C2907="","",IFERROR(IF(H2907&lt;=0,"Sem estoque",IF(H2907/E2907&lt;0.25,"Quase sem estoque",IF(H2907/E2907&lt;1.2,"Estoque baixo",IF(H2907/E2907&lt;2,"Estoque moderado","Estoque confortável")))),""))</f>
        <v/>
      </c>
      <c r="J2907" s="102" t="str">
        <f>IF(CADA_PROD!C2907="","",SUMIFS(MOVI_ENTR!M:M,MOVI_ENTR!D:D,D2907))</f>
        <v/>
      </c>
      <c r="K2907" s="103" t="str">
        <f>IF(CADA_PROD!C2907="","",IFERROR($J2907/SUM($J$6:$J$1006),""))</f>
        <v/>
      </c>
      <c r="L2907" s="103" t="str">
        <f>IF(CADA_PROD!C2907="","",IFERROR(H2907/SUM($H$6:$H$1006)+P2907,""))</f>
        <v/>
      </c>
      <c r="M2907" s="102" t="str">
        <f>IF(CADA_PROD!$C2907="","",IFERROR(SUMIFS(MOVI_ENTR!M:M,MOVI_ENTR!D:D,D2907)/SUMIFS(MOVI_ENTR!I:I,MOVI_ENTR!D:D,D2907),0))</f>
        <v/>
      </c>
      <c r="N2907" s="104" t="str">
        <f>IF(CADA_PROD!C2907="","",G2907/E2907)</f>
        <v/>
      </c>
    </row>
    <row r="2908" spans="3:14">
      <c r="C2908" s="99" t="str">
        <f>IF(CADA_PROD!C2908="","",CADA_PROD!C2908)</f>
        <v/>
      </c>
      <c r="D2908" s="100" t="str">
        <f>IF(CADA_PROD!D2908="","",CADA_PROD!D2908)</f>
        <v/>
      </c>
      <c r="E2908" s="101" t="str">
        <f>IF(CADA_PROD!E2908="","",CADA_PROD!E2908)</f>
        <v/>
      </c>
      <c r="F2908" s="101" t="str">
        <f>IF(CADA_PROD!D2908="","",SUMIFS(MOVI_ENTR!I:I,MOVI_ENTR!D:D,D2908))</f>
        <v/>
      </c>
      <c r="G2908" s="101" t="str">
        <f>IF(CADA_PROD!C2908="","",SUMIFS(MOVI_SAID!H:H,MOVI_SAID!D:D,D2908))</f>
        <v/>
      </c>
      <c r="H2908" s="101" t="str">
        <f t="shared" si="63"/>
        <v/>
      </c>
      <c r="I2908" s="100" t="str">
        <f>IF(CADA_PROD!C2908="","",IFERROR(IF(H2908&lt;=0,"Sem estoque",IF(H2908/E2908&lt;0.25,"Quase sem estoque",IF(H2908/E2908&lt;1.2,"Estoque baixo",IF(H2908/E2908&lt;2,"Estoque moderado","Estoque confortável")))),""))</f>
        <v/>
      </c>
      <c r="J2908" s="102" t="str">
        <f>IF(CADA_PROD!C2908="","",SUMIFS(MOVI_ENTR!M:M,MOVI_ENTR!D:D,D2908))</f>
        <v/>
      </c>
      <c r="K2908" s="103" t="str">
        <f>IF(CADA_PROD!C2908="","",IFERROR($J2908/SUM($J$6:$J$1006),""))</f>
        <v/>
      </c>
      <c r="L2908" s="103" t="str">
        <f>IF(CADA_PROD!C2908="","",IFERROR(H2908/SUM($H$6:$H$1006)+P2908,""))</f>
        <v/>
      </c>
      <c r="M2908" s="102" t="str">
        <f>IF(CADA_PROD!$C2908="","",IFERROR(SUMIFS(MOVI_ENTR!M:M,MOVI_ENTR!D:D,D2908)/SUMIFS(MOVI_ENTR!I:I,MOVI_ENTR!D:D,D2908),0))</f>
        <v/>
      </c>
      <c r="N2908" s="104" t="str">
        <f>IF(CADA_PROD!C2908="","",G2908/E2908)</f>
        <v/>
      </c>
    </row>
    <row r="2909" spans="3:14">
      <c r="C2909" s="99" t="str">
        <f>IF(CADA_PROD!C2909="","",CADA_PROD!C2909)</f>
        <v/>
      </c>
      <c r="D2909" s="100" t="str">
        <f>IF(CADA_PROD!D2909="","",CADA_PROD!D2909)</f>
        <v/>
      </c>
      <c r="E2909" s="101" t="str">
        <f>IF(CADA_PROD!E2909="","",CADA_PROD!E2909)</f>
        <v/>
      </c>
      <c r="F2909" s="101" t="str">
        <f>IF(CADA_PROD!D2909="","",SUMIFS(MOVI_ENTR!I:I,MOVI_ENTR!D:D,D2909))</f>
        <v/>
      </c>
      <c r="G2909" s="101" t="str">
        <f>IF(CADA_PROD!C2909="","",SUMIFS(MOVI_SAID!H:H,MOVI_SAID!D:D,D2909))</f>
        <v/>
      </c>
      <c r="H2909" s="101" t="str">
        <f t="shared" si="63"/>
        <v/>
      </c>
      <c r="I2909" s="100" t="str">
        <f>IF(CADA_PROD!C2909="","",IFERROR(IF(H2909&lt;=0,"Sem estoque",IF(H2909/E2909&lt;0.25,"Quase sem estoque",IF(H2909/E2909&lt;1.2,"Estoque baixo",IF(H2909/E2909&lt;2,"Estoque moderado","Estoque confortável")))),""))</f>
        <v/>
      </c>
      <c r="J2909" s="102" t="str">
        <f>IF(CADA_PROD!C2909="","",SUMIFS(MOVI_ENTR!M:M,MOVI_ENTR!D:D,D2909))</f>
        <v/>
      </c>
      <c r="K2909" s="103" t="str">
        <f>IF(CADA_PROD!C2909="","",IFERROR($J2909/SUM($J$6:$J$1006),""))</f>
        <v/>
      </c>
      <c r="L2909" s="103" t="str">
        <f>IF(CADA_PROD!C2909="","",IFERROR(H2909/SUM($H$6:$H$1006)+P2909,""))</f>
        <v/>
      </c>
      <c r="M2909" s="102" t="str">
        <f>IF(CADA_PROD!$C2909="","",IFERROR(SUMIFS(MOVI_ENTR!M:M,MOVI_ENTR!D:D,D2909)/SUMIFS(MOVI_ENTR!I:I,MOVI_ENTR!D:D,D2909),0))</f>
        <v/>
      </c>
      <c r="N2909" s="104" t="str">
        <f>IF(CADA_PROD!C2909="","",G2909/E2909)</f>
        <v/>
      </c>
    </row>
    <row r="2910" spans="3:14">
      <c r="C2910" s="99" t="str">
        <f>IF(CADA_PROD!C2910="","",CADA_PROD!C2910)</f>
        <v/>
      </c>
      <c r="D2910" s="100" t="str">
        <f>IF(CADA_PROD!D2910="","",CADA_PROD!D2910)</f>
        <v/>
      </c>
      <c r="E2910" s="101" t="str">
        <f>IF(CADA_PROD!E2910="","",CADA_PROD!E2910)</f>
        <v/>
      </c>
      <c r="F2910" s="101" t="str">
        <f>IF(CADA_PROD!D2910="","",SUMIFS(MOVI_ENTR!I:I,MOVI_ENTR!D:D,D2910))</f>
        <v/>
      </c>
      <c r="G2910" s="101" t="str">
        <f>IF(CADA_PROD!C2910="","",SUMIFS(MOVI_SAID!H:H,MOVI_SAID!D:D,D2910))</f>
        <v/>
      </c>
      <c r="H2910" s="101" t="str">
        <f t="shared" si="63"/>
        <v/>
      </c>
      <c r="I2910" s="100" t="str">
        <f>IF(CADA_PROD!C2910="","",IFERROR(IF(H2910&lt;=0,"Sem estoque",IF(H2910/E2910&lt;0.25,"Quase sem estoque",IF(H2910/E2910&lt;1.2,"Estoque baixo",IF(H2910/E2910&lt;2,"Estoque moderado","Estoque confortável")))),""))</f>
        <v/>
      </c>
      <c r="J2910" s="102" t="str">
        <f>IF(CADA_PROD!C2910="","",SUMIFS(MOVI_ENTR!M:M,MOVI_ENTR!D:D,D2910))</f>
        <v/>
      </c>
      <c r="K2910" s="103" t="str">
        <f>IF(CADA_PROD!C2910="","",IFERROR($J2910/SUM($J$6:$J$1006),""))</f>
        <v/>
      </c>
      <c r="L2910" s="103" t="str">
        <f>IF(CADA_PROD!C2910="","",IFERROR(H2910/SUM($H$6:$H$1006)+P2910,""))</f>
        <v/>
      </c>
      <c r="M2910" s="102" t="str">
        <f>IF(CADA_PROD!$C2910="","",IFERROR(SUMIFS(MOVI_ENTR!M:M,MOVI_ENTR!D:D,D2910)/SUMIFS(MOVI_ENTR!I:I,MOVI_ENTR!D:D,D2910),0))</f>
        <v/>
      </c>
      <c r="N2910" s="104" t="str">
        <f>IF(CADA_PROD!C2910="","",G2910/E2910)</f>
        <v/>
      </c>
    </row>
    <row r="2911" spans="3:14">
      <c r="C2911" s="99" t="str">
        <f>IF(CADA_PROD!C2911="","",CADA_PROD!C2911)</f>
        <v/>
      </c>
      <c r="D2911" s="100" t="str">
        <f>IF(CADA_PROD!D2911="","",CADA_PROD!D2911)</f>
        <v/>
      </c>
      <c r="E2911" s="101" t="str">
        <f>IF(CADA_PROD!E2911="","",CADA_PROD!E2911)</f>
        <v/>
      </c>
      <c r="F2911" s="101" t="str">
        <f>IF(CADA_PROD!D2911="","",SUMIFS(MOVI_ENTR!I:I,MOVI_ENTR!D:D,D2911))</f>
        <v/>
      </c>
      <c r="G2911" s="101" t="str">
        <f>IF(CADA_PROD!C2911="","",SUMIFS(MOVI_SAID!H:H,MOVI_SAID!D:D,D2911))</f>
        <v/>
      </c>
      <c r="H2911" s="101" t="str">
        <f t="shared" si="63"/>
        <v/>
      </c>
      <c r="I2911" s="100" t="str">
        <f>IF(CADA_PROD!C2911="","",IFERROR(IF(H2911&lt;=0,"Sem estoque",IF(H2911/E2911&lt;0.25,"Quase sem estoque",IF(H2911/E2911&lt;1.2,"Estoque baixo",IF(H2911/E2911&lt;2,"Estoque moderado","Estoque confortável")))),""))</f>
        <v/>
      </c>
      <c r="J2911" s="102" t="str">
        <f>IF(CADA_PROD!C2911="","",SUMIFS(MOVI_ENTR!M:M,MOVI_ENTR!D:D,D2911))</f>
        <v/>
      </c>
      <c r="K2911" s="103" t="str">
        <f>IF(CADA_PROD!C2911="","",IFERROR($J2911/SUM($J$6:$J$1006),""))</f>
        <v/>
      </c>
      <c r="L2911" s="103" t="str">
        <f>IF(CADA_PROD!C2911="","",IFERROR(H2911/SUM($H$6:$H$1006)+P2911,""))</f>
        <v/>
      </c>
      <c r="M2911" s="102" t="str">
        <f>IF(CADA_PROD!$C2911="","",IFERROR(SUMIFS(MOVI_ENTR!M:M,MOVI_ENTR!D:D,D2911)/SUMIFS(MOVI_ENTR!I:I,MOVI_ENTR!D:D,D2911),0))</f>
        <v/>
      </c>
      <c r="N2911" s="104" t="str">
        <f>IF(CADA_PROD!C2911="","",G2911/E2911)</f>
        <v/>
      </c>
    </row>
    <row r="2912" spans="3:14">
      <c r="C2912" s="99" t="str">
        <f>IF(CADA_PROD!C2912="","",CADA_PROD!C2912)</f>
        <v/>
      </c>
      <c r="D2912" s="100" t="str">
        <f>IF(CADA_PROD!D2912="","",CADA_PROD!D2912)</f>
        <v/>
      </c>
      <c r="E2912" s="101" t="str">
        <f>IF(CADA_PROD!E2912="","",CADA_PROD!E2912)</f>
        <v/>
      </c>
      <c r="F2912" s="101" t="str">
        <f>IF(CADA_PROD!D2912="","",SUMIFS(MOVI_ENTR!I:I,MOVI_ENTR!D:D,D2912))</f>
        <v/>
      </c>
      <c r="G2912" s="101" t="str">
        <f>IF(CADA_PROD!C2912="","",SUMIFS(MOVI_SAID!H:H,MOVI_SAID!D:D,D2912))</f>
        <v/>
      </c>
      <c r="H2912" s="101" t="str">
        <f t="shared" si="63"/>
        <v/>
      </c>
      <c r="I2912" s="100" t="str">
        <f>IF(CADA_PROD!C2912="","",IFERROR(IF(H2912&lt;=0,"Sem estoque",IF(H2912/E2912&lt;0.25,"Quase sem estoque",IF(H2912/E2912&lt;1.2,"Estoque baixo",IF(H2912/E2912&lt;2,"Estoque moderado","Estoque confortável")))),""))</f>
        <v/>
      </c>
      <c r="J2912" s="102" t="str">
        <f>IF(CADA_PROD!C2912="","",SUMIFS(MOVI_ENTR!M:M,MOVI_ENTR!D:D,D2912))</f>
        <v/>
      </c>
      <c r="K2912" s="103" t="str">
        <f>IF(CADA_PROD!C2912="","",IFERROR($J2912/SUM($J$6:$J$1006),""))</f>
        <v/>
      </c>
      <c r="L2912" s="103" t="str">
        <f>IF(CADA_PROD!C2912="","",IFERROR(H2912/SUM($H$6:$H$1006)+P2912,""))</f>
        <v/>
      </c>
      <c r="M2912" s="102" t="str">
        <f>IF(CADA_PROD!$C2912="","",IFERROR(SUMIFS(MOVI_ENTR!M:M,MOVI_ENTR!D:D,D2912)/SUMIFS(MOVI_ENTR!I:I,MOVI_ENTR!D:D,D2912),0))</f>
        <v/>
      </c>
      <c r="N2912" s="104" t="str">
        <f>IF(CADA_PROD!C2912="","",G2912/E2912)</f>
        <v/>
      </c>
    </row>
    <row r="2913" spans="3:14">
      <c r="C2913" s="99" t="str">
        <f>IF(CADA_PROD!C2913="","",CADA_PROD!C2913)</f>
        <v/>
      </c>
      <c r="D2913" s="100" t="str">
        <f>IF(CADA_PROD!D2913="","",CADA_PROD!D2913)</f>
        <v/>
      </c>
      <c r="E2913" s="101" t="str">
        <f>IF(CADA_PROD!E2913="","",CADA_PROD!E2913)</f>
        <v/>
      </c>
      <c r="F2913" s="101" t="str">
        <f>IF(CADA_PROD!D2913="","",SUMIFS(MOVI_ENTR!I:I,MOVI_ENTR!D:D,D2913))</f>
        <v/>
      </c>
      <c r="G2913" s="101" t="str">
        <f>IF(CADA_PROD!C2913="","",SUMIFS(MOVI_SAID!H:H,MOVI_SAID!D:D,D2913))</f>
        <v/>
      </c>
      <c r="H2913" s="101" t="str">
        <f t="shared" si="63"/>
        <v/>
      </c>
      <c r="I2913" s="100" t="str">
        <f>IF(CADA_PROD!C2913="","",IFERROR(IF(H2913&lt;=0,"Sem estoque",IF(H2913/E2913&lt;0.25,"Quase sem estoque",IF(H2913/E2913&lt;1.2,"Estoque baixo",IF(H2913/E2913&lt;2,"Estoque moderado","Estoque confortável")))),""))</f>
        <v/>
      </c>
      <c r="J2913" s="102" t="str">
        <f>IF(CADA_PROD!C2913="","",SUMIFS(MOVI_ENTR!M:M,MOVI_ENTR!D:D,D2913))</f>
        <v/>
      </c>
      <c r="K2913" s="103" t="str">
        <f>IF(CADA_PROD!C2913="","",IFERROR($J2913/SUM($J$6:$J$1006),""))</f>
        <v/>
      </c>
      <c r="L2913" s="103" t="str">
        <f>IF(CADA_PROD!C2913="","",IFERROR(H2913/SUM($H$6:$H$1006)+P2913,""))</f>
        <v/>
      </c>
      <c r="M2913" s="102" t="str">
        <f>IF(CADA_PROD!$C2913="","",IFERROR(SUMIFS(MOVI_ENTR!M:M,MOVI_ENTR!D:D,D2913)/SUMIFS(MOVI_ENTR!I:I,MOVI_ENTR!D:D,D2913),0))</f>
        <v/>
      </c>
      <c r="N2913" s="104" t="str">
        <f>IF(CADA_PROD!C2913="","",G2913/E2913)</f>
        <v/>
      </c>
    </row>
    <row r="2914" spans="3:14">
      <c r="C2914" s="99" t="str">
        <f>IF(CADA_PROD!C2914="","",CADA_PROD!C2914)</f>
        <v/>
      </c>
      <c r="D2914" s="100" t="str">
        <f>IF(CADA_PROD!D2914="","",CADA_PROD!D2914)</f>
        <v/>
      </c>
      <c r="E2914" s="101" t="str">
        <f>IF(CADA_PROD!E2914="","",CADA_PROD!E2914)</f>
        <v/>
      </c>
      <c r="F2914" s="101" t="str">
        <f>IF(CADA_PROD!D2914="","",SUMIFS(MOVI_ENTR!I:I,MOVI_ENTR!D:D,D2914))</f>
        <v/>
      </c>
      <c r="G2914" s="101" t="str">
        <f>IF(CADA_PROD!C2914="","",SUMIFS(MOVI_SAID!H:H,MOVI_SAID!D:D,D2914))</f>
        <v/>
      </c>
      <c r="H2914" s="101" t="str">
        <f t="shared" si="63"/>
        <v/>
      </c>
      <c r="I2914" s="100" t="str">
        <f>IF(CADA_PROD!C2914="","",IFERROR(IF(H2914&lt;=0,"Sem estoque",IF(H2914/E2914&lt;0.25,"Quase sem estoque",IF(H2914/E2914&lt;1.2,"Estoque baixo",IF(H2914/E2914&lt;2,"Estoque moderado","Estoque confortável")))),""))</f>
        <v/>
      </c>
      <c r="J2914" s="102" t="str">
        <f>IF(CADA_PROD!C2914="","",SUMIFS(MOVI_ENTR!M:M,MOVI_ENTR!D:D,D2914))</f>
        <v/>
      </c>
      <c r="K2914" s="103" t="str">
        <f>IF(CADA_PROD!C2914="","",IFERROR($J2914/SUM($J$6:$J$1006),""))</f>
        <v/>
      </c>
      <c r="L2914" s="103" t="str">
        <f>IF(CADA_PROD!C2914="","",IFERROR(H2914/SUM($H$6:$H$1006)+P2914,""))</f>
        <v/>
      </c>
      <c r="M2914" s="102" t="str">
        <f>IF(CADA_PROD!$C2914="","",IFERROR(SUMIFS(MOVI_ENTR!M:M,MOVI_ENTR!D:D,D2914)/SUMIFS(MOVI_ENTR!I:I,MOVI_ENTR!D:D,D2914),0))</f>
        <v/>
      </c>
      <c r="N2914" s="104" t="str">
        <f>IF(CADA_PROD!C2914="","",G2914/E2914)</f>
        <v/>
      </c>
    </row>
    <row r="2915" spans="3:14">
      <c r="C2915" s="99" t="str">
        <f>IF(CADA_PROD!C2915="","",CADA_PROD!C2915)</f>
        <v/>
      </c>
      <c r="D2915" s="100" t="str">
        <f>IF(CADA_PROD!D2915="","",CADA_PROD!D2915)</f>
        <v/>
      </c>
      <c r="E2915" s="101" t="str">
        <f>IF(CADA_PROD!E2915="","",CADA_PROD!E2915)</f>
        <v/>
      </c>
      <c r="F2915" s="101" t="str">
        <f>IF(CADA_PROD!D2915="","",SUMIFS(MOVI_ENTR!I:I,MOVI_ENTR!D:D,D2915))</f>
        <v/>
      </c>
      <c r="G2915" s="101" t="str">
        <f>IF(CADA_PROD!C2915="","",SUMIFS(MOVI_SAID!H:H,MOVI_SAID!D:D,D2915))</f>
        <v/>
      </c>
      <c r="H2915" s="101" t="str">
        <f t="shared" si="63"/>
        <v/>
      </c>
      <c r="I2915" s="100" t="str">
        <f>IF(CADA_PROD!C2915="","",IFERROR(IF(H2915&lt;=0,"Sem estoque",IF(H2915/E2915&lt;0.25,"Quase sem estoque",IF(H2915/E2915&lt;1.2,"Estoque baixo",IF(H2915/E2915&lt;2,"Estoque moderado","Estoque confortável")))),""))</f>
        <v/>
      </c>
      <c r="J2915" s="102" t="str">
        <f>IF(CADA_PROD!C2915="","",SUMIFS(MOVI_ENTR!M:M,MOVI_ENTR!D:D,D2915))</f>
        <v/>
      </c>
      <c r="K2915" s="103" t="str">
        <f>IF(CADA_PROD!C2915="","",IFERROR($J2915/SUM($J$6:$J$1006),""))</f>
        <v/>
      </c>
      <c r="L2915" s="103" t="str">
        <f>IF(CADA_PROD!C2915="","",IFERROR(H2915/SUM($H$6:$H$1006)+P2915,""))</f>
        <v/>
      </c>
      <c r="M2915" s="102" t="str">
        <f>IF(CADA_PROD!$C2915="","",IFERROR(SUMIFS(MOVI_ENTR!M:M,MOVI_ENTR!D:D,D2915)/SUMIFS(MOVI_ENTR!I:I,MOVI_ENTR!D:D,D2915),0))</f>
        <v/>
      </c>
      <c r="N2915" s="104" t="str">
        <f>IF(CADA_PROD!C2915="","",G2915/E2915)</f>
        <v/>
      </c>
    </row>
    <row r="2916" spans="3:14">
      <c r="C2916" s="99" t="str">
        <f>IF(CADA_PROD!C2916="","",CADA_PROD!C2916)</f>
        <v/>
      </c>
      <c r="D2916" s="100" t="str">
        <f>IF(CADA_PROD!D2916="","",CADA_PROD!D2916)</f>
        <v/>
      </c>
      <c r="E2916" s="101" t="str">
        <f>IF(CADA_PROD!E2916="","",CADA_PROD!E2916)</f>
        <v/>
      </c>
      <c r="F2916" s="101" t="str">
        <f>IF(CADA_PROD!D2916="","",SUMIFS(MOVI_ENTR!I:I,MOVI_ENTR!D:D,D2916))</f>
        <v/>
      </c>
      <c r="G2916" s="101" t="str">
        <f>IF(CADA_PROD!C2916="","",SUMIFS(MOVI_SAID!H:H,MOVI_SAID!D:D,D2916))</f>
        <v/>
      </c>
      <c r="H2916" s="101" t="str">
        <f t="shared" si="63"/>
        <v/>
      </c>
      <c r="I2916" s="100" t="str">
        <f>IF(CADA_PROD!C2916="","",IFERROR(IF(H2916&lt;=0,"Sem estoque",IF(H2916/E2916&lt;0.25,"Quase sem estoque",IF(H2916/E2916&lt;1.2,"Estoque baixo",IF(H2916/E2916&lt;2,"Estoque moderado","Estoque confortável")))),""))</f>
        <v/>
      </c>
      <c r="J2916" s="102" t="str">
        <f>IF(CADA_PROD!C2916="","",SUMIFS(MOVI_ENTR!M:M,MOVI_ENTR!D:D,D2916))</f>
        <v/>
      </c>
      <c r="K2916" s="103" t="str">
        <f>IF(CADA_PROD!C2916="","",IFERROR($J2916/SUM($J$6:$J$1006),""))</f>
        <v/>
      </c>
      <c r="L2916" s="103" t="str">
        <f>IF(CADA_PROD!C2916="","",IFERROR(H2916/SUM($H$6:$H$1006)+P2916,""))</f>
        <v/>
      </c>
      <c r="M2916" s="102" t="str">
        <f>IF(CADA_PROD!$C2916="","",IFERROR(SUMIFS(MOVI_ENTR!M:M,MOVI_ENTR!D:D,D2916)/SUMIFS(MOVI_ENTR!I:I,MOVI_ENTR!D:D,D2916),0))</f>
        <v/>
      </c>
      <c r="N2916" s="104" t="str">
        <f>IF(CADA_PROD!C2916="","",G2916/E2916)</f>
        <v/>
      </c>
    </row>
    <row r="2917" spans="3:14">
      <c r="C2917" s="99" t="str">
        <f>IF(CADA_PROD!C2917="","",CADA_PROD!C2917)</f>
        <v/>
      </c>
      <c r="D2917" s="100" t="str">
        <f>IF(CADA_PROD!D2917="","",CADA_PROD!D2917)</f>
        <v/>
      </c>
      <c r="E2917" s="101" t="str">
        <f>IF(CADA_PROD!E2917="","",CADA_PROD!E2917)</f>
        <v/>
      </c>
      <c r="F2917" s="101" t="str">
        <f>IF(CADA_PROD!D2917="","",SUMIFS(MOVI_ENTR!I:I,MOVI_ENTR!D:D,D2917))</f>
        <v/>
      </c>
      <c r="G2917" s="101" t="str">
        <f>IF(CADA_PROD!C2917="","",SUMIFS(MOVI_SAID!H:H,MOVI_SAID!D:D,D2917))</f>
        <v/>
      </c>
      <c r="H2917" s="101" t="str">
        <f t="shared" si="63"/>
        <v/>
      </c>
      <c r="I2917" s="100" t="str">
        <f>IF(CADA_PROD!C2917="","",IFERROR(IF(H2917&lt;=0,"Sem estoque",IF(H2917/E2917&lt;0.25,"Quase sem estoque",IF(H2917/E2917&lt;1.2,"Estoque baixo",IF(H2917/E2917&lt;2,"Estoque moderado","Estoque confortável")))),""))</f>
        <v/>
      </c>
      <c r="J2917" s="102" t="str">
        <f>IF(CADA_PROD!C2917="","",SUMIFS(MOVI_ENTR!M:M,MOVI_ENTR!D:D,D2917))</f>
        <v/>
      </c>
      <c r="K2917" s="103" t="str">
        <f>IF(CADA_PROD!C2917="","",IFERROR($J2917/SUM($J$6:$J$1006),""))</f>
        <v/>
      </c>
      <c r="L2917" s="103" t="str">
        <f>IF(CADA_PROD!C2917="","",IFERROR(H2917/SUM($H$6:$H$1006)+P2917,""))</f>
        <v/>
      </c>
      <c r="M2917" s="102" t="str">
        <f>IF(CADA_PROD!$C2917="","",IFERROR(SUMIFS(MOVI_ENTR!M:M,MOVI_ENTR!D:D,D2917)/SUMIFS(MOVI_ENTR!I:I,MOVI_ENTR!D:D,D2917),0))</f>
        <v/>
      </c>
      <c r="N2917" s="104" t="str">
        <f>IF(CADA_PROD!C2917="","",G2917/E2917)</f>
        <v/>
      </c>
    </row>
    <row r="2918" spans="3:14">
      <c r="C2918" s="99" t="str">
        <f>IF(CADA_PROD!C2918="","",CADA_PROD!C2918)</f>
        <v/>
      </c>
      <c r="D2918" s="100" t="str">
        <f>IF(CADA_PROD!D2918="","",CADA_PROD!D2918)</f>
        <v/>
      </c>
      <c r="E2918" s="101" t="str">
        <f>IF(CADA_PROD!E2918="","",CADA_PROD!E2918)</f>
        <v/>
      </c>
      <c r="F2918" s="101" t="str">
        <f>IF(CADA_PROD!D2918="","",SUMIFS(MOVI_ENTR!I:I,MOVI_ENTR!D:D,D2918))</f>
        <v/>
      </c>
      <c r="G2918" s="101" t="str">
        <f>IF(CADA_PROD!C2918="","",SUMIFS(MOVI_SAID!H:H,MOVI_SAID!D:D,D2918))</f>
        <v/>
      </c>
      <c r="H2918" s="101" t="str">
        <f t="shared" si="63"/>
        <v/>
      </c>
      <c r="I2918" s="100" t="str">
        <f>IF(CADA_PROD!C2918="","",IFERROR(IF(H2918&lt;=0,"Sem estoque",IF(H2918/E2918&lt;0.25,"Quase sem estoque",IF(H2918/E2918&lt;1.2,"Estoque baixo",IF(H2918/E2918&lt;2,"Estoque moderado","Estoque confortável")))),""))</f>
        <v/>
      </c>
      <c r="J2918" s="102" t="str">
        <f>IF(CADA_PROD!C2918="","",SUMIFS(MOVI_ENTR!M:M,MOVI_ENTR!D:D,D2918))</f>
        <v/>
      </c>
      <c r="K2918" s="103" t="str">
        <f>IF(CADA_PROD!C2918="","",IFERROR($J2918/SUM($J$6:$J$1006),""))</f>
        <v/>
      </c>
      <c r="L2918" s="103" t="str">
        <f>IF(CADA_PROD!C2918="","",IFERROR(H2918/SUM($H$6:$H$1006)+P2918,""))</f>
        <v/>
      </c>
      <c r="M2918" s="102" t="str">
        <f>IF(CADA_PROD!$C2918="","",IFERROR(SUMIFS(MOVI_ENTR!M:M,MOVI_ENTR!D:D,D2918)/SUMIFS(MOVI_ENTR!I:I,MOVI_ENTR!D:D,D2918),0))</f>
        <v/>
      </c>
      <c r="N2918" s="104" t="str">
        <f>IF(CADA_PROD!C2918="","",G2918/E2918)</f>
        <v/>
      </c>
    </row>
    <row r="2919" spans="3:14">
      <c r="C2919" s="99" t="str">
        <f>IF(CADA_PROD!C2919="","",CADA_PROD!C2919)</f>
        <v/>
      </c>
      <c r="D2919" s="100" t="str">
        <f>IF(CADA_PROD!D2919="","",CADA_PROD!D2919)</f>
        <v/>
      </c>
      <c r="E2919" s="101" t="str">
        <f>IF(CADA_PROD!E2919="","",CADA_PROD!E2919)</f>
        <v/>
      </c>
      <c r="F2919" s="101" t="str">
        <f>IF(CADA_PROD!D2919="","",SUMIFS(MOVI_ENTR!I:I,MOVI_ENTR!D:D,D2919))</f>
        <v/>
      </c>
      <c r="G2919" s="101" t="str">
        <f>IF(CADA_PROD!C2919="","",SUMIFS(MOVI_SAID!H:H,MOVI_SAID!D:D,D2919))</f>
        <v/>
      </c>
      <c r="H2919" s="101" t="str">
        <f t="shared" si="63"/>
        <v/>
      </c>
      <c r="I2919" s="100" t="str">
        <f>IF(CADA_PROD!C2919="","",IFERROR(IF(H2919&lt;=0,"Sem estoque",IF(H2919/E2919&lt;0.25,"Quase sem estoque",IF(H2919/E2919&lt;1.2,"Estoque baixo",IF(H2919/E2919&lt;2,"Estoque moderado","Estoque confortável")))),""))</f>
        <v/>
      </c>
      <c r="J2919" s="102" t="str">
        <f>IF(CADA_PROD!C2919="","",SUMIFS(MOVI_ENTR!M:M,MOVI_ENTR!D:D,D2919))</f>
        <v/>
      </c>
      <c r="K2919" s="103" t="str">
        <f>IF(CADA_PROD!C2919="","",IFERROR($J2919/SUM($J$6:$J$1006),""))</f>
        <v/>
      </c>
      <c r="L2919" s="103" t="str">
        <f>IF(CADA_PROD!C2919="","",IFERROR(H2919/SUM($H$6:$H$1006)+P2919,""))</f>
        <v/>
      </c>
      <c r="M2919" s="102" t="str">
        <f>IF(CADA_PROD!$C2919="","",IFERROR(SUMIFS(MOVI_ENTR!M:M,MOVI_ENTR!D:D,D2919)/SUMIFS(MOVI_ENTR!I:I,MOVI_ENTR!D:D,D2919),0))</f>
        <v/>
      </c>
      <c r="N2919" s="104" t="str">
        <f>IF(CADA_PROD!C2919="","",G2919/E2919)</f>
        <v/>
      </c>
    </row>
    <row r="2920" spans="3:14">
      <c r="C2920" s="99" t="str">
        <f>IF(CADA_PROD!C2920="","",CADA_PROD!C2920)</f>
        <v/>
      </c>
      <c r="D2920" s="100" t="str">
        <f>IF(CADA_PROD!D2920="","",CADA_PROD!D2920)</f>
        <v/>
      </c>
      <c r="E2920" s="101" t="str">
        <f>IF(CADA_PROD!E2920="","",CADA_PROD!E2920)</f>
        <v/>
      </c>
      <c r="F2920" s="101" t="str">
        <f>IF(CADA_PROD!D2920="","",SUMIFS(MOVI_ENTR!I:I,MOVI_ENTR!D:D,D2920))</f>
        <v/>
      </c>
      <c r="G2920" s="101" t="str">
        <f>IF(CADA_PROD!C2920="","",SUMIFS(MOVI_SAID!H:H,MOVI_SAID!D:D,D2920))</f>
        <v/>
      </c>
      <c r="H2920" s="101" t="str">
        <f t="shared" si="63"/>
        <v/>
      </c>
      <c r="I2920" s="100" t="str">
        <f>IF(CADA_PROD!C2920="","",IFERROR(IF(H2920&lt;=0,"Sem estoque",IF(H2920/E2920&lt;0.25,"Quase sem estoque",IF(H2920/E2920&lt;1.2,"Estoque baixo",IF(H2920/E2920&lt;2,"Estoque moderado","Estoque confortável")))),""))</f>
        <v/>
      </c>
      <c r="J2920" s="102" t="str">
        <f>IF(CADA_PROD!C2920="","",SUMIFS(MOVI_ENTR!M:M,MOVI_ENTR!D:D,D2920))</f>
        <v/>
      </c>
      <c r="K2920" s="103" t="str">
        <f>IF(CADA_PROD!C2920="","",IFERROR($J2920/SUM($J$6:$J$1006),""))</f>
        <v/>
      </c>
      <c r="L2920" s="103" t="str">
        <f>IF(CADA_PROD!C2920="","",IFERROR(H2920/SUM($H$6:$H$1006)+P2920,""))</f>
        <v/>
      </c>
      <c r="M2920" s="102" t="str">
        <f>IF(CADA_PROD!$C2920="","",IFERROR(SUMIFS(MOVI_ENTR!M:M,MOVI_ENTR!D:D,D2920)/SUMIFS(MOVI_ENTR!I:I,MOVI_ENTR!D:D,D2920),0))</f>
        <v/>
      </c>
      <c r="N2920" s="104" t="str">
        <f>IF(CADA_PROD!C2920="","",G2920/E2920)</f>
        <v/>
      </c>
    </row>
    <row r="2921" spans="3:14">
      <c r="C2921" s="99" t="str">
        <f>IF(CADA_PROD!C2921="","",CADA_PROD!C2921)</f>
        <v/>
      </c>
      <c r="D2921" s="100" t="str">
        <f>IF(CADA_PROD!D2921="","",CADA_PROD!D2921)</f>
        <v/>
      </c>
      <c r="E2921" s="101" t="str">
        <f>IF(CADA_PROD!E2921="","",CADA_PROD!E2921)</f>
        <v/>
      </c>
      <c r="F2921" s="101" t="str">
        <f>IF(CADA_PROD!D2921="","",SUMIFS(MOVI_ENTR!I:I,MOVI_ENTR!D:D,D2921))</f>
        <v/>
      </c>
      <c r="G2921" s="101" t="str">
        <f>IF(CADA_PROD!C2921="","",SUMIFS(MOVI_SAID!H:H,MOVI_SAID!D:D,D2921))</f>
        <v/>
      </c>
      <c r="H2921" s="101" t="str">
        <f t="shared" si="63"/>
        <v/>
      </c>
      <c r="I2921" s="100" t="str">
        <f>IF(CADA_PROD!C2921="","",IFERROR(IF(H2921&lt;=0,"Sem estoque",IF(H2921/E2921&lt;0.25,"Quase sem estoque",IF(H2921/E2921&lt;1.2,"Estoque baixo",IF(H2921/E2921&lt;2,"Estoque moderado","Estoque confortável")))),""))</f>
        <v/>
      </c>
      <c r="J2921" s="102" t="str">
        <f>IF(CADA_PROD!C2921="","",SUMIFS(MOVI_ENTR!M:M,MOVI_ENTR!D:D,D2921))</f>
        <v/>
      </c>
      <c r="K2921" s="103" t="str">
        <f>IF(CADA_PROD!C2921="","",IFERROR($J2921/SUM($J$6:$J$1006),""))</f>
        <v/>
      </c>
      <c r="L2921" s="103" t="str">
        <f>IF(CADA_PROD!C2921="","",IFERROR(H2921/SUM($H$6:$H$1006)+P2921,""))</f>
        <v/>
      </c>
      <c r="M2921" s="102" t="str">
        <f>IF(CADA_PROD!$C2921="","",IFERROR(SUMIFS(MOVI_ENTR!M:M,MOVI_ENTR!D:D,D2921)/SUMIFS(MOVI_ENTR!I:I,MOVI_ENTR!D:D,D2921),0))</f>
        <v/>
      </c>
      <c r="N2921" s="104" t="str">
        <f>IF(CADA_PROD!C2921="","",G2921/E2921)</f>
        <v/>
      </c>
    </row>
    <row r="2922" spans="3:14">
      <c r="C2922" s="99" t="str">
        <f>IF(CADA_PROD!C2922="","",CADA_PROD!C2922)</f>
        <v/>
      </c>
      <c r="D2922" s="100" t="str">
        <f>IF(CADA_PROD!D2922="","",CADA_PROD!D2922)</f>
        <v/>
      </c>
      <c r="E2922" s="101" t="str">
        <f>IF(CADA_PROD!E2922="","",CADA_PROD!E2922)</f>
        <v/>
      </c>
      <c r="F2922" s="101" t="str">
        <f>IF(CADA_PROD!D2922="","",SUMIFS(MOVI_ENTR!I:I,MOVI_ENTR!D:D,D2922))</f>
        <v/>
      </c>
      <c r="G2922" s="101" t="str">
        <f>IF(CADA_PROD!C2922="","",SUMIFS(MOVI_SAID!H:H,MOVI_SAID!D:D,D2922))</f>
        <v/>
      </c>
      <c r="H2922" s="101" t="str">
        <f t="shared" si="63"/>
        <v/>
      </c>
      <c r="I2922" s="100" t="str">
        <f>IF(CADA_PROD!C2922="","",IFERROR(IF(H2922&lt;=0,"Sem estoque",IF(H2922/E2922&lt;0.25,"Quase sem estoque",IF(H2922/E2922&lt;1.2,"Estoque baixo",IF(H2922/E2922&lt;2,"Estoque moderado","Estoque confortável")))),""))</f>
        <v/>
      </c>
      <c r="J2922" s="102" t="str">
        <f>IF(CADA_PROD!C2922="","",SUMIFS(MOVI_ENTR!M:M,MOVI_ENTR!D:D,D2922))</f>
        <v/>
      </c>
      <c r="K2922" s="103" t="str">
        <f>IF(CADA_PROD!C2922="","",IFERROR($J2922/SUM($J$6:$J$1006),""))</f>
        <v/>
      </c>
      <c r="L2922" s="103" t="str">
        <f>IF(CADA_PROD!C2922="","",IFERROR(H2922/SUM($H$6:$H$1006)+P2922,""))</f>
        <v/>
      </c>
      <c r="M2922" s="102" t="str">
        <f>IF(CADA_PROD!$C2922="","",IFERROR(SUMIFS(MOVI_ENTR!M:M,MOVI_ENTR!D:D,D2922)/SUMIFS(MOVI_ENTR!I:I,MOVI_ENTR!D:D,D2922),0))</f>
        <v/>
      </c>
      <c r="N2922" s="104" t="str">
        <f>IF(CADA_PROD!C2922="","",G2922/E2922)</f>
        <v/>
      </c>
    </row>
    <row r="2923" spans="3:14">
      <c r="C2923" s="99" t="str">
        <f>IF(CADA_PROD!C2923="","",CADA_PROD!C2923)</f>
        <v/>
      </c>
      <c r="D2923" s="100" t="str">
        <f>IF(CADA_PROD!D2923="","",CADA_PROD!D2923)</f>
        <v/>
      </c>
      <c r="E2923" s="101" t="str">
        <f>IF(CADA_PROD!E2923="","",CADA_PROD!E2923)</f>
        <v/>
      </c>
      <c r="F2923" s="101" t="str">
        <f>IF(CADA_PROD!D2923="","",SUMIFS(MOVI_ENTR!I:I,MOVI_ENTR!D:D,D2923))</f>
        <v/>
      </c>
      <c r="G2923" s="101" t="str">
        <f>IF(CADA_PROD!C2923="","",SUMIFS(MOVI_SAID!H:H,MOVI_SAID!D:D,D2923))</f>
        <v/>
      </c>
      <c r="H2923" s="101" t="str">
        <f t="shared" ref="H2923:H2986" si="64">IFERROR(F2923-G2923,"")</f>
        <v/>
      </c>
      <c r="I2923" s="100" t="str">
        <f>IF(CADA_PROD!C2923="","",IFERROR(IF(H2923&lt;=0,"Sem estoque",IF(H2923/E2923&lt;0.25,"Quase sem estoque",IF(H2923/E2923&lt;1.2,"Estoque baixo",IF(H2923/E2923&lt;2,"Estoque moderado","Estoque confortável")))),""))</f>
        <v/>
      </c>
      <c r="J2923" s="102" t="str">
        <f>IF(CADA_PROD!C2923="","",SUMIFS(MOVI_ENTR!M:M,MOVI_ENTR!D:D,D2923))</f>
        <v/>
      </c>
      <c r="K2923" s="103" t="str">
        <f>IF(CADA_PROD!C2923="","",IFERROR($J2923/SUM($J$6:$J$1006),""))</f>
        <v/>
      </c>
      <c r="L2923" s="103" t="str">
        <f>IF(CADA_PROD!C2923="","",IFERROR(H2923/SUM($H$6:$H$1006)+P2923,""))</f>
        <v/>
      </c>
      <c r="M2923" s="102" t="str">
        <f>IF(CADA_PROD!$C2923="","",IFERROR(SUMIFS(MOVI_ENTR!M:M,MOVI_ENTR!D:D,D2923)/SUMIFS(MOVI_ENTR!I:I,MOVI_ENTR!D:D,D2923),0))</f>
        <v/>
      </c>
      <c r="N2923" s="104" t="str">
        <f>IF(CADA_PROD!C2923="","",G2923/E2923)</f>
        <v/>
      </c>
    </row>
    <row r="2924" spans="3:14">
      <c r="C2924" s="99" t="str">
        <f>IF(CADA_PROD!C2924="","",CADA_PROD!C2924)</f>
        <v/>
      </c>
      <c r="D2924" s="100" t="str">
        <f>IF(CADA_PROD!D2924="","",CADA_PROD!D2924)</f>
        <v/>
      </c>
      <c r="E2924" s="101" t="str">
        <f>IF(CADA_PROD!E2924="","",CADA_PROD!E2924)</f>
        <v/>
      </c>
      <c r="F2924" s="101" t="str">
        <f>IF(CADA_PROD!D2924="","",SUMIFS(MOVI_ENTR!I:I,MOVI_ENTR!D:D,D2924))</f>
        <v/>
      </c>
      <c r="G2924" s="101" t="str">
        <f>IF(CADA_PROD!C2924="","",SUMIFS(MOVI_SAID!H:H,MOVI_SAID!D:D,D2924))</f>
        <v/>
      </c>
      <c r="H2924" s="101" t="str">
        <f t="shared" si="64"/>
        <v/>
      </c>
      <c r="I2924" s="100" t="str">
        <f>IF(CADA_PROD!C2924="","",IFERROR(IF(H2924&lt;=0,"Sem estoque",IF(H2924/E2924&lt;0.25,"Quase sem estoque",IF(H2924/E2924&lt;1.2,"Estoque baixo",IF(H2924/E2924&lt;2,"Estoque moderado","Estoque confortável")))),""))</f>
        <v/>
      </c>
      <c r="J2924" s="102" t="str">
        <f>IF(CADA_PROD!C2924="","",SUMIFS(MOVI_ENTR!M:M,MOVI_ENTR!D:D,D2924))</f>
        <v/>
      </c>
      <c r="K2924" s="103" t="str">
        <f>IF(CADA_PROD!C2924="","",IFERROR($J2924/SUM($J$6:$J$1006),""))</f>
        <v/>
      </c>
      <c r="L2924" s="103" t="str">
        <f>IF(CADA_PROD!C2924="","",IFERROR(H2924/SUM($H$6:$H$1006)+P2924,""))</f>
        <v/>
      </c>
      <c r="M2924" s="102" t="str">
        <f>IF(CADA_PROD!$C2924="","",IFERROR(SUMIFS(MOVI_ENTR!M:M,MOVI_ENTR!D:D,D2924)/SUMIFS(MOVI_ENTR!I:I,MOVI_ENTR!D:D,D2924),0))</f>
        <v/>
      </c>
      <c r="N2924" s="104" t="str">
        <f>IF(CADA_PROD!C2924="","",G2924/E2924)</f>
        <v/>
      </c>
    </row>
    <row r="2925" spans="3:14">
      <c r="C2925" s="99" t="str">
        <f>IF(CADA_PROD!C2925="","",CADA_PROD!C2925)</f>
        <v/>
      </c>
      <c r="D2925" s="100" t="str">
        <f>IF(CADA_PROD!D2925="","",CADA_PROD!D2925)</f>
        <v/>
      </c>
      <c r="E2925" s="101" t="str">
        <f>IF(CADA_PROD!E2925="","",CADA_PROD!E2925)</f>
        <v/>
      </c>
      <c r="F2925" s="101" t="str">
        <f>IF(CADA_PROD!D2925="","",SUMIFS(MOVI_ENTR!I:I,MOVI_ENTR!D:D,D2925))</f>
        <v/>
      </c>
      <c r="G2925" s="101" t="str">
        <f>IF(CADA_PROD!C2925="","",SUMIFS(MOVI_SAID!H:H,MOVI_SAID!D:D,D2925))</f>
        <v/>
      </c>
      <c r="H2925" s="101" t="str">
        <f t="shared" si="64"/>
        <v/>
      </c>
      <c r="I2925" s="100" t="str">
        <f>IF(CADA_PROD!C2925="","",IFERROR(IF(H2925&lt;=0,"Sem estoque",IF(H2925/E2925&lt;0.25,"Quase sem estoque",IF(H2925/E2925&lt;1.2,"Estoque baixo",IF(H2925/E2925&lt;2,"Estoque moderado","Estoque confortável")))),""))</f>
        <v/>
      </c>
      <c r="J2925" s="102" t="str">
        <f>IF(CADA_PROD!C2925="","",SUMIFS(MOVI_ENTR!M:M,MOVI_ENTR!D:D,D2925))</f>
        <v/>
      </c>
      <c r="K2925" s="103" t="str">
        <f>IF(CADA_PROD!C2925="","",IFERROR($J2925/SUM($J$6:$J$1006),""))</f>
        <v/>
      </c>
      <c r="L2925" s="103" t="str">
        <f>IF(CADA_PROD!C2925="","",IFERROR(H2925/SUM($H$6:$H$1006)+P2925,""))</f>
        <v/>
      </c>
      <c r="M2925" s="102" t="str">
        <f>IF(CADA_PROD!$C2925="","",IFERROR(SUMIFS(MOVI_ENTR!M:M,MOVI_ENTR!D:D,D2925)/SUMIFS(MOVI_ENTR!I:I,MOVI_ENTR!D:D,D2925),0))</f>
        <v/>
      </c>
      <c r="N2925" s="104" t="str">
        <f>IF(CADA_PROD!C2925="","",G2925/E2925)</f>
        <v/>
      </c>
    </row>
    <row r="2926" spans="3:14">
      <c r="C2926" s="99" t="str">
        <f>IF(CADA_PROD!C2926="","",CADA_PROD!C2926)</f>
        <v/>
      </c>
      <c r="D2926" s="100" t="str">
        <f>IF(CADA_PROD!D2926="","",CADA_PROD!D2926)</f>
        <v/>
      </c>
      <c r="E2926" s="101" t="str">
        <f>IF(CADA_PROD!E2926="","",CADA_PROD!E2926)</f>
        <v/>
      </c>
      <c r="F2926" s="101" t="str">
        <f>IF(CADA_PROD!D2926="","",SUMIFS(MOVI_ENTR!I:I,MOVI_ENTR!D:D,D2926))</f>
        <v/>
      </c>
      <c r="G2926" s="101" t="str">
        <f>IF(CADA_PROD!C2926="","",SUMIFS(MOVI_SAID!H:H,MOVI_SAID!D:D,D2926))</f>
        <v/>
      </c>
      <c r="H2926" s="101" t="str">
        <f t="shared" si="64"/>
        <v/>
      </c>
      <c r="I2926" s="100" t="str">
        <f>IF(CADA_PROD!C2926="","",IFERROR(IF(H2926&lt;=0,"Sem estoque",IF(H2926/E2926&lt;0.25,"Quase sem estoque",IF(H2926/E2926&lt;1.2,"Estoque baixo",IF(H2926/E2926&lt;2,"Estoque moderado","Estoque confortável")))),""))</f>
        <v/>
      </c>
      <c r="J2926" s="102" t="str">
        <f>IF(CADA_PROD!C2926="","",SUMIFS(MOVI_ENTR!M:M,MOVI_ENTR!D:D,D2926))</f>
        <v/>
      </c>
      <c r="K2926" s="103" t="str">
        <f>IF(CADA_PROD!C2926="","",IFERROR($J2926/SUM($J$6:$J$1006),""))</f>
        <v/>
      </c>
      <c r="L2926" s="103" t="str">
        <f>IF(CADA_PROD!C2926="","",IFERROR(H2926/SUM($H$6:$H$1006)+P2926,""))</f>
        <v/>
      </c>
      <c r="M2926" s="102" t="str">
        <f>IF(CADA_PROD!$C2926="","",IFERROR(SUMIFS(MOVI_ENTR!M:M,MOVI_ENTR!D:D,D2926)/SUMIFS(MOVI_ENTR!I:I,MOVI_ENTR!D:D,D2926),0))</f>
        <v/>
      </c>
      <c r="N2926" s="104" t="str">
        <f>IF(CADA_PROD!C2926="","",G2926/E2926)</f>
        <v/>
      </c>
    </row>
    <row r="2927" spans="3:14">
      <c r="C2927" s="99" t="str">
        <f>IF(CADA_PROD!C2927="","",CADA_PROD!C2927)</f>
        <v/>
      </c>
      <c r="D2927" s="100" t="str">
        <f>IF(CADA_PROD!D2927="","",CADA_PROD!D2927)</f>
        <v/>
      </c>
      <c r="E2927" s="101" t="str">
        <f>IF(CADA_PROD!E2927="","",CADA_PROD!E2927)</f>
        <v/>
      </c>
      <c r="F2927" s="101" t="str">
        <f>IF(CADA_PROD!D2927="","",SUMIFS(MOVI_ENTR!I:I,MOVI_ENTR!D:D,D2927))</f>
        <v/>
      </c>
      <c r="G2927" s="101" t="str">
        <f>IF(CADA_PROD!C2927="","",SUMIFS(MOVI_SAID!H:H,MOVI_SAID!D:D,D2927))</f>
        <v/>
      </c>
      <c r="H2927" s="101" t="str">
        <f t="shared" si="64"/>
        <v/>
      </c>
      <c r="I2927" s="100" t="str">
        <f>IF(CADA_PROD!C2927="","",IFERROR(IF(H2927&lt;=0,"Sem estoque",IF(H2927/E2927&lt;0.25,"Quase sem estoque",IF(H2927/E2927&lt;1.2,"Estoque baixo",IF(H2927/E2927&lt;2,"Estoque moderado","Estoque confortável")))),""))</f>
        <v/>
      </c>
      <c r="J2927" s="102" t="str">
        <f>IF(CADA_PROD!C2927="","",SUMIFS(MOVI_ENTR!M:M,MOVI_ENTR!D:D,D2927))</f>
        <v/>
      </c>
      <c r="K2927" s="103" t="str">
        <f>IF(CADA_PROD!C2927="","",IFERROR($J2927/SUM($J$6:$J$1006),""))</f>
        <v/>
      </c>
      <c r="L2927" s="103" t="str">
        <f>IF(CADA_PROD!C2927="","",IFERROR(H2927/SUM($H$6:$H$1006)+P2927,""))</f>
        <v/>
      </c>
      <c r="M2927" s="102" t="str">
        <f>IF(CADA_PROD!$C2927="","",IFERROR(SUMIFS(MOVI_ENTR!M:M,MOVI_ENTR!D:D,D2927)/SUMIFS(MOVI_ENTR!I:I,MOVI_ENTR!D:D,D2927),0))</f>
        <v/>
      </c>
      <c r="N2927" s="104" t="str">
        <f>IF(CADA_PROD!C2927="","",G2927/E2927)</f>
        <v/>
      </c>
    </row>
    <row r="2928" spans="3:14">
      <c r="C2928" s="99" t="str">
        <f>IF(CADA_PROD!C2928="","",CADA_PROD!C2928)</f>
        <v/>
      </c>
      <c r="D2928" s="100" t="str">
        <f>IF(CADA_PROD!D2928="","",CADA_PROD!D2928)</f>
        <v/>
      </c>
      <c r="E2928" s="101" t="str">
        <f>IF(CADA_PROD!E2928="","",CADA_PROD!E2928)</f>
        <v/>
      </c>
      <c r="F2928" s="101" t="str">
        <f>IF(CADA_PROD!D2928="","",SUMIFS(MOVI_ENTR!I:I,MOVI_ENTR!D:D,D2928))</f>
        <v/>
      </c>
      <c r="G2928" s="101" t="str">
        <f>IF(CADA_PROD!C2928="","",SUMIFS(MOVI_SAID!H:H,MOVI_SAID!D:D,D2928))</f>
        <v/>
      </c>
      <c r="H2928" s="101" t="str">
        <f t="shared" si="64"/>
        <v/>
      </c>
      <c r="I2928" s="100" t="str">
        <f>IF(CADA_PROD!C2928="","",IFERROR(IF(H2928&lt;=0,"Sem estoque",IF(H2928/E2928&lt;0.25,"Quase sem estoque",IF(H2928/E2928&lt;1.2,"Estoque baixo",IF(H2928/E2928&lt;2,"Estoque moderado","Estoque confortável")))),""))</f>
        <v/>
      </c>
      <c r="J2928" s="102" t="str">
        <f>IF(CADA_PROD!C2928="","",SUMIFS(MOVI_ENTR!M:M,MOVI_ENTR!D:D,D2928))</f>
        <v/>
      </c>
      <c r="K2928" s="103" t="str">
        <f>IF(CADA_PROD!C2928="","",IFERROR($J2928/SUM($J$6:$J$1006),""))</f>
        <v/>
      </c>
      <c r="L2928" s="103" t="str">
        <f>IF(CADA_PROD!C2928="","",IFERROR(H2928/SUM($H$6:$H$1006)+P2928,""))</f>
        <v/>
      </c>
      <c r="M2928" s="102" t="str">
        <f>IF(CADA_PROD!$C2928="","",IFERROR(SUMIFS(MOVI_ENTR!M:M,MOVI_ENTR!D:D,D2928)/SUMIFS(MOVI_ENTR!I:I,MOVI_ENTR!D:D,D2928),0))</f>
        <v/>
      </c>
      <c r="N2928" s="104" t="str">
        <f>IF(CADA_PROD!C2928="","",G2928/E2928)</f>
        <v/>
      </c>
    </row>
    <row r="2929" spans="3:14">
      <c r="C2929" s="99" t="str">
        <f>IF(CADA_PROD!C2929="","",CADA_PROD!C2929)</f>
        <v/>
      </c>
      <c r="D2929" s="100" t="str">
        <f>IF(CADA_PROD!D2929="","",CADA_PROD!D2929)</f>
        <v/>
      </c>
      <c r="E2929" s="101" t="str">
        <f>IF(CADA_PROD!E2929="","",CADA_PROD!E2929)</f>
        <v/>
      </c>
      <c r="F2929" s="101" t="str">
        <f>IF(CADA_PROD!D2929="","",SUMIFS(MOVI_ENTR!I:I,MOVI_ENTR!D:D,D2929))</f>
        <v/>
      </c>
      <c r="G2929" s="101" t="str">
        <f>IF(CADA_PROD!C2929="","",SUMIFS(MOVI_SAID!H:H,MOVI_SAID!D:D,D2929))</f>
        <v/>
      </c>
      <c r="H2929" s="101" t="str">
        <f t="shared" si="64"/>
        <v/>
      </c>
      <c r="I2929" s="100" t="str">
        <f>IF(CADA_PROD!C2929="","",IFERROR(IF(H2929&lt;=0,"Sem estoque",IF(H2929/E2929&lt;0.25,"Quase sem estoque",IF(H2929/E2929&lt;1.2,"Estoque baixo",IF(H2929/E2929&lt;2,"Estoque moderado","Estoque confortável")))),""))</f>
        <v/>
      </c>
      <c r="J2929" s="102" t="str">
        <f>IF(CADA_PROD!C2929="","",SUMIFS(MOVI_ENTR!M:M,MOVI_ENTR!D:D,D2929))</f>
        <v/>
      </c>
      <c r="K2929" s="103" t="str">
        <f>IF(CADA_PROD!C2929="","",IFERROR($J2929/SUM($J$6:$J$1006),""))</f>
        <v/>
      </c>
      <c r="L2929" s="103" t="str">
        <f>IF(CADA_PROD!C2929="","",IFERROR(H2929/SUM($H$6:$H$1006)+P2929,""))</f>
        <v/>
      </c>
      <c r="M2929" s="102" t="str">
        <f>IF(CADA_PROD!$C2929="","",IFERROR(SUMIFS(MOVI_ENTR!M:M,MOVI_ENTR!D:D,D2929)/SUMIFS(MOVI_ENTR!I:I,MOVI_ENTR!D:D,D2929),0))</f>
        <v/>
      </c>
      <c r="N2929" s="104" t="str">
        <f>IF(CADA_PROD!C2929="","",G2929/E2929)</f>
        <v/>
      </c>
    </row>
    <row r="2930" spans="3:14">
      <c r="C2930" s="99" t="str">
        <f>IF(CADA_PROD!C2930="","",CADA_PROD!C2930)</f>
        <v/>
      </c>
      <c r="D2930" s="100" t="str">
        <f>IF(CADA_PROD!D2930="","",CADA_PROD!D2930)</f>
        <v/>
      </c>
      <c r="E2930" s="101" t="str">
        <f>IF(CADA_PROD!E2930="","",CADA_PROD!E2930)</f>
        <v/>
      </c>
      <c r="F2930" s="101" t="str">
        <f>IF(CADA_PROD!D2930="","",SUMIFS(MOVI_ENTR!I:I,MOVI_ENTR!D:D,D2930))</f>
        <v/>
      </c>
      <c r="G2930" s="101" t="str">
        <f>IF(CADA_PROD!C2930="","",SUMIFS(MOVI_SAID!H:H,MOVI_SAID!D:D,D2930))</f>
        <v/>
      </c>
      <c r="H2930" s="101" t="str">
        <f t="shared" si="64"/>
        <v/>
      </c>
      <c r="I2930" s="100" t="str">
        <f>IF(CADA_PROD!C2930="","",IFERROR(IF(H2930&lt;=0,"Sem estoque",IF(H2930/E2930&lt;0.25,"Quase sem estoque",IF(H2930/E2930&lt;1.2,"Estoque baixo",IF(H2930/E2930&lt;2,"Estoque moderado","Estoque confortável")))),""))</f>
        <v/>
      </c>
      <c r="J2930" s="102" t="str">
        <f>IF(CADA_PROD!C2930="","",SUMIFS(MOVI_ENTR!M:M,MOVI_ENTR!D:D,D2930))</f>
        <v/>
      </c>
      <c r="K2930" s="103" t="str">
        <f>IF(CADA_PROD!C2930="","",IFERROR($J2930/SUM($J$6:$J$1006),""))</f>
        <v/>
      </c>
      <c r="L2930" s="103" t="str">
        <f>IF(CADA_PROD!C2930="","",IFERROR(H2930/SUM($H$6:$H$1006)+P2930,""))</f>
        <v/>
      </c>
      <c r="M2930" s="102" t="str">
        <f>IF(CADA_PROD!$C2930="","",IFERROR(SUMIFS(MOVI_ENTR!M:M,MOVI_ENTR!D:D,D2930)/SUMIFS(MOVI_ENTR!I:I,MOVI_ENTR!D:D,D2930),0))</f>
        <v/>
      </c>
      <c r="N2930" s="104" t="str">
        <f>IF(CADA_PROD!C2930="","",G2930/E2930)</f>
        <v/>
      </c>
    </row>
    <row r="2931" spans="3:14">
      <c r="C2931" s="99" t="str">
        <f>IF(CADA_PROD!C2931="","",CADA_PROD!C2931)</f>
        <v/>
      </c>
      <c r="D2931" s="100" t="str">
        <f>IF(CADA_PROD!D2931="","",CADA_PROD!D2931)</f>
        <v/>
      </c>
      <c r="E2931" s="101" t="str">
        <f>IF(CADA_PROD!E2931="","",CADA_PROD!E2931)</f>
        <v/>
      </c>
      <c r="F2931" s="101" t="str">
        <f>IF(CADA_PROD!D2931="","",SUMIFS(MOVI_ENTR!I:I,MOVI_ENTR!D:D,D2931))</f>
        <v/>
      </c>
      <c r="G2931" s="101" t="str">
        <f>IF(CADA_PROD!C2931="","",SUMIFS(MOVI_SAID!H:H,MOVI_SAID!D:D,D2931))</f>
        <v/>
      </c>
      <c r="H2931" s="101" t="str">
        <f t="shared" si="64"/>
        <v/>
      </c>
      <c r="I2931" s="100" t="str">
        <f>IF(CADA_PROD!C2931="","",IFERROR(IF(H2931&lt;=0,"Sem estoque",IF(H2931/E2931&lt;0.25,"Quase sem estoque",IF(H2931/E2931&lt;1.2,"Estoque baixo",IF(H2931/E2931&lt;2,"Estoque moderado","Estoque confortável")))),""))</f>
        <v/>
      </c>
      <c r="J2931" s="102" t="str">
        <f>IF(CADA_PROD!C2931="","",SUMIFS(MOVI_ENTR!M:M,MOVI_ENTR!D:D,D2931))</f>
        <v/>
      </c>
      <c r="K2931" s="103" t="str">
        <f>IF(CADA_PROD!C2931="","",IFERROR($J2931/SUM($J$6:$J$1006),""))</f>
        <v/>
      </c>
      <c r="L2931" s="103" t="str">
        <f>IF(CADA_PROD!C2931="","",IFERROR(H2931/SUM($H$6:$H$1006)+P2931,""))</f>
        <v/>
      </c>
      <c r="M2931" s="102" t="str">
        <f>IF(CADA_PROD!$C2931="","",IFERROR(SUMIFS(MOVI_ENTR!M:M,MOVI_ENTR!D:D,D2931)/SUMIFS(MOVI_ENTR!I:I,MOVI_ENTR!D:D,D2931),0))</f>
        <v/>
      </c>
      <c r="N2931" s="104" t="str">
        <f>IF(CADA_PROD!C2931="","",G2931/E2931)</f>
        <v/>
      </c>
    </row>
    <row r="2932" spans="3:14">
      <c r="C2932" s="99" t="str">
        <f>IF(CADA_PROD!C2932="","",CADA_PROD!C2932)</f>
        <v/>
      </c>
      <c r="D2932" s="100" t="str">
        <f>IF(CADA_PROD!D2932="","",CADA_PROD!D2932)</f>
        <v/>
      </c>
      <c r="E2932" s="101" t="str">
        <f>IF(CADA_PROD!E2932="","",CADA_PROD!E2932)</f>
        <v/>
      </c>
      <c r="F2932" s="101" t="str">
        <f>IF(CADA_PROD!D2932="","",SUMIFS(MOVI_ENTR!I:I,MOVI_ENTR!D:D,D2932))</f>
        <v/>
      </c>
      <c r="G2932" s="101" t="str">
        <f>IF(CADA_PROD!C2932="","",SUMIFS(MOVI_SAID!H:H,MOVI_SAID!D:D,D2932))</f>
        <v/>
      </c>
      <c r="H2932" s="101" t="str">
        <f t="shared" si="64"/>
        <v/>
      </c>
      <c r="I2932" s="100" t="str">
        <f>IF(CADA_PROD!C2932="","",IFERROR(IF(H2932&lt;=0,"Sem estoque",IF(H2932/E2932&lt;0.25,"Quase sem estoque",IF(H2932/E2932&lt;1.2,"Estoque baixo",IF(H2932/E2932&lt;2,"Estoque moderado","Estoque confortável")))),""))</f>
        <v/>
      </c>
      <c r="J2932" s="102" t="str">
        <f>IF(CADA_PROD!C2932="","",SUMIFS(MOVI_ENTR!M:M,MOVI_ENTR!D:D,D2932))</f>
        <v/>
      </c>
      <c r="K2932" s="103" t="str">
        <f>IF(CADA_PROD!C2932="","",IFERROR($J2932/SUM($J$6:$J$1006),""))</f>
        <v/>
      </c>
      <c r="L2932" s="103" t="str">
        <f>IF(CADA_PROD!C2932="","",IFERROR(H2932/SUM($H$6:$H$1006)+P2932,""))</f>
        <v/>
      </c>
      <c r="M2932" s="102" t="str">
        <f>IF(CADA_PROD!$C2932="","",IFERROR(SUMIFS(MOVI_ENTR!M:M,MOVI_ENTR!D:D,D2932)/SUMIFS(MOVI_ENTR!I:I,MOVI_ENTR!D:D,D2932),0))</f>
        <v/>
      </c>
      <c r="N2932" s="104" t="str">
        <f>IF(CADA_PROD!C2932="","",G2932/E2932)</f>
        <v/>
      </c>
    </row>
    <row r="2933" spans="3:14">
      <c r="C2933" s="99" t="str">
        <f>IF(CADA_PROD!C2933="","",CADA_PROD!C2933)</f>
        <v/>
      </c>
      <c r="D2933" s="100" t="str">
        <f>IF(CADA_PROD!D2933="","",CADA_PROD!D2933)</f>
        <v/>
      </c>
      <c r="E2933" s="101" t="str">
        <f>IF(CADA_PROD!E2933="","",CADA_PROD!E2933)</f>
        <v/>
      </c>
      <c r="F2933" s="101" t="str">
        <f>IF(CADA_PROD!D2933="","",SUMIFS(MOVI_ENTR!I:I,MOVI_ENTR!D:D,D2933))</f>
        <v/>
      </c>
      <c r="G2933" s="101" t="str">
        <f>IF(CADA_PROD!C2933="","",SUMIFS(MOVI_SAID!H:H,MOVI_SAID!D:D,D2933))</f>
        <v/>
      </c>
      <c r="H2933" s="101" t="str">
        <f t="shared" si="64"/>
        <v/>
      </c>
      <c r="I2933" s="100" t="str">
        <f>IF(CADA_PROD!C2933="","",IFERROR(IF(H2933&lt;=0,"Sem estoque",IF(H2933/E2933&lt;0.25,"Quase sem estoque",IF(H2933/E2933&lt;1.2,"Estoque baixo",IF(H2933/E2933&lt;2,"Estoque moderado","Estoque confortável")))),""))</f>
        <v/>
      </c>
      <c r="J2933" s="102" t="str">
        <f>IF(CADA_PROD!C2933="","",SUMIFS(MOVI_ENTR!M:M,MOVI_ENTR!D:D,D2933))</f>
        <v/>
      </c>
      <c r="K2933" s="103" t="str">
        <f>IF(CADA_PROD!C2933="","",IFERROR($J2933/SUM($J$6:$J$1006),""))</f>
        <v/>
      </c>
      <c r="L2933" s="103" t="str">
        <f>IF(CADA_PROD!C2933="","",IFERROR(H2933/SUM($H$6:$H$1006)+P2933,""))</f>
        <v/>
      </c>
      <c r="M2933" s="102" t="str">
        <f>IF(CADA_PROD!$C2933="","",IFERROR(SUMIFS(MOVI_ENTR!M:M,MOVI_ENTR!D:D,D2933)/SUMIFS(MOVI_ENTR!I:I,MOVI_ENTR!D:D,D2933),0))</f>
        <v/>
      </c>
      <c r="N2933" s="104" t="str">
        <f>IF(CADA_PROD!C2933="","",G2933/E2933)</f>
        <v/>
      </c>
    </row>
    <row r="2934" spans="3:14">
      <c r="C2934" s="99" t="str">
        <f>IF(CADA_PROD!C2934="","",CADA_PROD!C2934)</f>
        <v/>
      </c>
      <c r="D2934" s="100" t="str">
        <f>IF(CADA_PROD!D2934="","",CADA_PROD!D2934)</f>
        <v/>
      </c>
      <c r="E2934" s="101" t="str">
        <f>IF(CADA_PROD!E2934="","",CADA_PROD!E2934)</f>
        <v/>
      </c>
      <c r="F2934" s="101" t="str">
        <f>IF(CADA_PROD!D2934="","",SUMIFS(MOVI_ENTR!I:I,MOVI_ENTR!D:D,D2934))</f>
        <v/>
      </c>
      <c r="G2934" s="101" t="str">
        <f>IF(CADA_PROD!C2934="","",SUMIFS(MOVI_SAID!H:H,MOVI_SAID!D:D,D2934))</f>
        <v/>
      </c>
      <c r="H2934" s="101" t="str">
        <f t="shared" si="64"/>
        <v/>
      </c>
      <c r="I2934" s="100" t="str">
        <f>IF(CADA_PROD!C2934="","",IFERROR(IF(H2934&lt;=0,"Sem estoque",IF(H2934/E2934&lt;0.25,"Quase sem estoque",IF(H2934/E2934&lt;1.2,"Estoque baixo",IF(H2934/E2934&lt;2,"Estoque moderado","Estoque confortável")))),""))</f>
        <v/>
      </c>
      <c r="J2934" s="102" t="str">
        <f>IF(CADA_PROD!C2934="","",SUMIFS(MOVI_ENTR!M:M,MOVI_ENTR!D:D,D2934))</f>
        <v/>
      </c>
      <c r="K2934" s="103" t="str">
        <f>IF(CADA_PROD!C2934="","",IFERROR($J2934/SUM($J$6:$J$1006),""))</f>
        <v/>
      </c>
      <c r="L2934" s="103" t="str">
        <f>IF(CADA_PROD!C2934="","",IFERROR(H2934/SUM($H$6:$H$1006)+P2934,""))</f>
        <v/>
      </c>
      <c r="M2934" s="102" t="str">
        <f>IF(CADA_PROD!$C2934="","",IFERROR(SUMIFS(MOVI_ENTR!M:M,MOVI_ENTR!D:D,D2934)/SUMIFS(MOVI_ENTR!I:I,MOVI_ENTR!D:D,D2934),0))</f>
        <v/>
      </c>
      <c r="N2934" s="104" t="str">
        <f>IF(CADA_PROD!C2934="","",G2934/E2934)</f>
        <v/>
      </c>
    </row>
    <row r="2935" spans="3:14">
      <c r="C2935" s="99" t="str">
        <f>IF(CADA_PROD!C2935="","",CADA_PROD!C2935)</f>
        <v/>
      </c>
      <c r="D2935" s="100" t="str">
        <f>IF(CADA_PROD!D2935="","",CADA_PROD!D2935)</f>
        <v/>
      </c>
      <c r="E2935" s="101" t="str">
        <f>IF(CADA_PROD!E2935="","",CADA_PROD!E2935)</f>
        <v/>
      </c>
      <c r="F2935" s="101" t="str">
        <f>IF(CADA_PROD!D2935="","",SUMIFS(MOVI_ENTR!I:I,MOVI_ENTR!D:D,D2935))</f>
        <v/>
      </c>
      <c r="G2935" s="101" t="str">
        <f>IF(CADA_PROD!C2935="","",SUMIFS(MOVI_SAID!H:H,MOVI_SAID!D:D,D2935))</f>
        <v/>
      </c>
      <c r="H2935" s="101" t="str">
        <f t="shared" si="64"/>
        <v/>
      </c>
      <c r="I2935" s="100" t="str">
        <f>IF(CADA_PROD!C2935="","",IFERROR(IF(H2935&lt;=0,"Sem estoque",IF(H2935/E2935&lt;0.25,"Quase sem estoque",IF(H2935/E2935&lt;1.2,"Estoque baixo",IF(H2935/E2935&lt;2,"Estoque moderado","Estoque confortável")))),""))</f>
        <v/>
      </c>
      <c r="J2935" s="102" t="str">
        <f>IF(CADA_PROD!C2935="","",SUMIFS(MOVI_ENTR!M:M,MOVI_ENTR!D:D,D2935))</f>
        <v/>
      </c>
      <c r="K2935" s="103" t="str">
        <f>IF(CADA_PROD!C2935="","",IFERROR($J2935/SUM($J$6:$J$1006),""))</f>
        <v/>
      </c>
      <c r="L2935" s="103" t="str">
        <f>IF(CADA_PROD!C2935="","",IFERROR(H2935/SUM($H$6:$H$1006)+P2935,""))</f>
        <v/>
      </c>
      <c r="M2935" s="102" t="str">
        <f>IF(CADA_PROD!$C2935="","",IFERROR(SUMIFS(MOVI_ENTR!M:M,MOVI_ENTR!D:D,D2935)/SUMIFS(MOVI_ENTR!I:I,MOVI_ENTR!D:D,D2935),0))</f>
        <v/>
      </c>
      <c r="N2935" s="104" t="str">
        <f>IF(CADA_PROD!C2935="","",G2935/E2935)</f>
        <v/>
      </c>
    </row>
    <row r="2936" spans="3:14">
      <c r="C2936" s="99" t="str">
        <f>IF(CADA_PROD!C2936="","",CADA_PROD!C2936)</f>
        <v/>
      </c>
      <c r="D2936" s="100" t="str">
        <f>IF(CADA_PROD!D2936="","",CADA_PROD!D2936)</f>
        <v/>
      </c>
      <c r="E2936" s="101" t="str">
        <f>IF(CADA_PROD!E2936="","",CADA_PROD!E2936)</f>
        <v/>
      </c>
      <c r="F2936" s="101" t="str">
        <f>IF(CADA_PROD!D2936="","",SUMIFS(MOVI_ENTR!I:I,MOVI_ENTR!D:D,D2936))</f>
        <v/>
      </c>
      <c r="G2936" s="101" t="str">
        <f>IF(CADA_PROD!C2936="","",SUMIFS(MOVI_SAID!H:H,MOVI_SAID!D:D,D2936))</f>
        <v/>
      </c>
      <c r="H2936" s="101" t="str">
        <f t="shared" si="64"/>
        <v/>
      </c>
      <c r="I2936" s="100" t="str">
        <f>IF(CADA_PROD!C2936="","",IFERROR(IF(H2936&lt;=0,"Sem estoque",IF(H2936/E2936&lt;0.25,"Quase sem estoque",IF(H2936/E2936&lt;1.2,"Estoque baixo",IF(H2936/E2936&lt;2,"Estoque moderado","Estoque confortável")))),""))</f>
        <v/>
      </c>
      <c r="J2936" s="102" t="str">
        <f>IF(CADA_PROD!C2936="","",SUMIFS(MOVI_ENTR!M:M,MOVI_ENTR!D:D,D2936))</f>
        <v/>
      </c>
      <c r="K2936" s="103" t="str">
        <f>IF(CADA_PROD!C2936="","",IFERROR($J2936/SUM($J$6:$J$1006),""))</f>
        <v/>
      </c>
      <c r="L2936" s="103" t="str">
        <f>IF(CADA_PROD!C2936="","",IFERROR(H2936/SUM($H$6:$H$1006)+P2936,""))</f>
        <v/>
      </c>
      <c r="M2936" s="102" t="str">
        <f>IF(CADA_PROD!$C2936="","",IFERROR(SUMIFS(MOVI_ENTR!M:M,MOVI_ENTR!D:D,D2936)/SUMIFS(MOVI_ENTR!I:I,MOVI_ENTR!D:D,D2936),0))</f>
        <v/>
      </c>
      <c r="N2936" s="104" t="str">
        <f>IF(CADA_PROD!C2936="","",G2936/E2936)</f>
        <v/>
      </c>
    </row>
    <row r="2937" spans="3:14">
      <c r="C2937" s="99" t="str">
        <f>IF(CADA_PROD!C2937="","",CADA_PROD!C2937)</f>
        <v/>
      </c>
      <c r="D2937" s="100" t="str">
        <f>IF(CADA_PROD!D2937="","",CADA_PROD!D2937)</f>
        <v/>
      </c>
      <c r="E2937" s="101" t="str">
        <f>IF(CADA_PROD!E2937="","",CADA_PROD!E2937)</f>
        <v/>
      </c>
      <c r="F2937" s="101" t="str">
        <f>IF(CADA_PROD!D2937="","",SUMIFS(MOVI_ENTR!I:I,MOVI_ENTR!D:D,D2937))</f>
        <v/>
      </c>
      <c r="G2937" s="101" t="str">
        <f>IF(CADA_PROD!C2937="","",SUMIFS(MOVI_SAID!H:H,MOVI_SAID!D:D,D2937))</f>
        <v/>
      </c>
      <c r="H2937" s="101" t="str">
        <f t="shared" si="64"/>
        <v/>
      </c>
      <c r="I2937" s="100" t="str">
        <f>IF(CADA_PROD!C2937="","",IFERROR(IF(H2937&lt;=0,"Sem estoque",IF(H2937/E2937&lt;0.25,"Quase sem estoque",IF(H2937/E2937&lt;1.2,"Estoque baixo",IF(H2937/E2937&lt;2,"Estoque moderado","Estoque confortável")))),""))</f>
        <v/>
      </c>
      <c r="J2937" s="102" t="str">
        <f>IF(CADA_PROD!C2937="","",SUMIFS(MOVI_ENTR!M:M,MOVI_ENTR!D:D,D2937))</f>
        <v/>
      </c>
      <c r="K2937" s="103" t="str">
        <f>IF(CADA_PROD!C2937="","",IFERROR($J2937/SUM($J$6:$J$1006),""))</f>
        <v/>
      </c>
      <c r="L2937" s="103" t="str">
        <f>IF(CADA_PROD!C2937="","",IFERROR(H2937/SUM($H$6:$H$1006)+P2937,""))</f>
        <v/>
      </c>
      <c r="M2937" s="102" t="str">
        <f>IF(CADA_PROD!$C2937="","",IFERROR(SUMIFS(MOVI_ENTR!M:M,MOVI_ENTR!D:D,D2937)/SUMIFS(MOVI_ENTR!I:I,MOVI_ENTR!D:D,D2937),0))</f>
        <v/>
      </c>
      <c r="N2937" s="104" t="str">
        <f>IF(CADA_PROD!C2937="","",G2937/E2937)</f>
        <v/>
      </c>
    </row>
    <row r="2938" spans="3:14">
      <c r="C2938" s="99" t="str">
        <f>IF(CADA_PROD!C2938="","",CADA_PROD!C2938)</f>
        <v/>
      </c>
      <c r="D2938" s="100" t="str">
        <f>IF(CADA_PROD!D2938="","",CADA_PROD!D2938)</f>
        <v/>
      </c>
      <c r="E2938" s="101" t="str">
        <f>IF(CADA_PROD!E2938="","",CADA_PROD!E2938)</f>
        <v/>
      </c>
      <c r="F2938" s="101" t="str">
        <f>IF(CADA_PROD!D2938="","",SUMIFS(MOVI_ENTR!I:I,MOVI_ENTR!D:D,D2938))</f>
        <v/>
      </c>
      <c r="G2938" s="101" t="str">
        <f>IF(CADA_PROD!C2938="","",SUMIFS(MOVI_SAID!H:H,MOVI_SAID!D:D,D2938))</f>
        <v/>
      </c>
      <c r="H2938" s="101" t="str">
        <f t="shared" si="64"/>
        <v/>
      </c>
      <c r="I2938" s="100" t="str">
        <f>IF(CADA_PROD!C2938="","",IFERROR(IF(H2938&lt;=0,"Sem estoque",IF(H2938/E2938&lt;0.25,"Quase sem estoque",IF(H2938/E2938&lt;1.2,"Estoque baixo",IF(H2938/E2938&lt;2,"Estoque moderado","Estoque confortável")))),""))</f>
        <v/>
      </c>
      <c r="J2938" s="102" t="str">
        <f>IF(CADA_PROD!C2938="","",SUMIFS(MOVI_ENTR!M:M,MOVI_ENTR!D:D,D2938))</f>
        <v/>
      </c>
      <c r="K2938" s="103" t="str">
        <f>IF(CADA_PROD!C2938="","",IFERROR($J2938/SUM($J$6:$J$1006),""))</f>
        <v/>
      </c>
      <c r="L2938" s="103" t="str">
        <f>IF(CADA_PROD!C2938="","",IFERROR(H2938/SUM($H$6:$H$1006)+P2938,""))</f>
        <v/>
      </c>
      <c r="M2938" s="102" t="str">
        <f>IF(CADA_PROD!$C2938="","",IFERROR(SUMIFS(MOVI_ENTR!M:M,MOVI_ENTR!D:D,D2938)/SUMIFS(MOVI_ENTR!I:I,MOVI_ENTR!D:D,D2938),0))</f>
        <v/>
      </c>
      <c r="N2938" s="104" t="str">
        <f>IF(CADA_PROD!C2938="","",G2938/E2938)</f>
        <v/>
      </c>
    </row>
    <row r="2939" spans="3:14">
      <c r="C2939" s="99" t="str">
        <f>IF(CADA_PROD!C2939="","",CADA_PROD!C2939)</f>
        <v/>
      </c>
      <c r="D2939" s="100" t="str">
        <f>IF(CADA_PROD!D2939="","",CADA_PROD!D2939)</f>
        <v/>
      </c>
      <c r="E2939" s="101" t="str">
        <f>IF(CADA_PROD!E2939="","",CADA_PROD!E2939)</f>
        <v/>
      </c>
      <c r="F2939" s="101" t="str">
        <f>IF(CADA_PROD!D2939="","",SUMIFS(MOVI_ENTR!I:I,MOVI_ENTR!D:D,D2939))</f>
        <v/>
      </c>
      <c r="G2939" s="101" t="str">
        <f>IF(CADA_PROD!C2939="","",SUMIFS(MOVI_SAID!H:H,MOVI_SAID!D:D,D2939))</f>
        <v/>
      </c>
      <c r="H2939" s="101" t="str">
        <f t="shared" si="64"/>
        <v/>
      </c>
      <c r="I2939" s="100" t="str">
        <f>IF(CADA_PROD!C2939="","",IFERROR(IF(H2939&lt;=0,"Sem estoque",IF(H2939/E2939&lt;0.25,"Quase sem estoque",IF(H2939/E2939&lt;1.2,"Estoque baixo",IF(H2939/E2939&lt;2,"Estoque moderado","Estoque confortável")))),""))</f>
        <v/>
      </c>
      <c r="J2939" s="102" t="str">
        <f>IF(CADA_PROD!C2939="","",SUMIFS(MOVI_ENTR!M:M,MOVI_ENTR!D:D,D2939))</f>
        <v/>
      </c>
      <c r="K2939" s="103" t="str">
        <f>IF(CADA_PROD!C2939="","",IFERROR($J2939/SUM($J$6:$J$1006),""))</f>
        <v/>
      </c>
      <c r="L2939" s="103" t="str">
        <f>IF(CADA_PROD!C2939="","",IFERROR(H2939/SUM($H$6:$H$1006)+P2939,""))</f>
        <v/>
      </c>
      <c r="M2939" s="102" t="str">
        <f>IF(CADA_PROD!$C2939="","",IFERROR(SUMIFS(MOVI_ENTR!M:M,MOVI_ENTR!D:D,D2939)/SUMIFS(MOVI_ENTR!I:I,MOVI_ENTR!D:D,D2939),0))</f>
        <v/>
      </c>
      <c r="N2939" s="104" t="str">
        <f>IF(CADA_PROD!C2939="","",G2939/E2939)</f>
        <v/>
      </c>
    </row>
    <row r="2940" spans="3:14">
      <c r="C2940" s="99" t="str">
        <f>IF(CADA_PROD!C2940="","",CADA_PROD!C2940)</f>
        <v/>
      </c>
      <c r="D2940" s="100" t="str">
        <f>IF(CADA_PROD!D2940="","",CADA_PROD!D2940)</f>
        <v/>
      </c>
      <c r="E2940" s="101" t="str">
        <f>IF(CADA_PROD!E2940="","",CADA_PROD!E2940)</f>
        <v/>
      </c>
      <c r="F2940" s="101" t="str">
        <f>IF(CADA_PROD!D2940="","",SUMIFS(MOVI_ENTR!I:I,MOVI_ENTR!D:D,D2940))</f>
        <v/>
      </c>
      <c r="G2940" s="101" t="str">
        <f>IF(CADA_PROD!C2940="","",SUMIFS(MOVI_SAID!H:H,MOVI_SAID!D:D,D2940))</f>
        <v/>
      </c>
      <c r="H2940" s="101" t="str">
        <f t="shared" si="64"/>
        <v/>
      </c>
      <c r="I2940" s="100" t="str">
        <f>IF(CADA_PROD!C2940="","",IFERROR(IF(H2940&lt;=0,"Sem estoque",IF(H2940/E2940&lt;0.25,"Quase sem estoque",IF(H2940/E2940&lt;1.2,"Estoque baixo",IF(H2940/E2940&lt;2,"Estoque moderado","Estoque confortável")))),""))</f>
        <v/>
      </c>
      <c r="J2940" s="102" t="str">
        <f>IF(CADA_PROD!C2940="","",SUMIFS(MOVI_ENTR!M:M,MOVI_ENTR!D:D,D2940))</f>
        <v/>
      </c>
      <c r="K2940" s="103" t="str">
        <f>IF(CADA_PROD!C2940="","",IFERROR($J2940/SUM($J$6:$J$1006),""))</f>
        <v/>
      </c>
      <c r="L2940" s="103" t="str">
        <f>IF(CADA_PROD!C2940="","",IFERROR(H2940/SUM($H$6:$H$1006)+P2940,""))</f>
        <v/>
      </c>
      <c r="M2940" s="102" t="str">
        <f>IF(CADA_PROD!$C2940="","",IFERROR(SUMIFS(MOVI_ENTR!M:M,MOVI_ENTR!D:D,D2940)/SUMIFS(MOVI_ENTR!I:I,MOVI_ENTR!D:D,D2940),0))</f>
        <v/>
      </c>
      <c r="N2940" s="104" t="str">
        <f>IF(CADA_PROD!C2940="","",G2940/E2940)</f>
        <v/>
      </c>
    </row>
    <row r="2941" spans="3:14">
      <c r="C2941" s="99" t="str">
        <f>IF(CADA_PROD!C2941="","",CADA_PROD!C2941)</f>
        <v/>
      </c>
      <c r="D2941" s="100" t="str">
        <f>IF(CADA_PROD!D2941="","",CADA_PROD!D2941)</f>
        <v/>
      </c>
      <c r="E2941" s="101" t="str">
        <f>IF(CADA_PROD!E2941="","",CADA_PROD!E2941)</f>
        <v/>
      </c>
      <c r="F2941" s="101" t="str">
        <f>IF(CADA_PROD!D2941="","",SUMIFS(MOVI_ENTR!I:I,MOVI_ENTR!D:D,D2941))</f>
        <v/>
      </c>
      <c r="G2941" s="101" t="str">
        <f>IF(CADA_PROD!C2941="","",SUMIFS(MOVI_SAID!H:H,MOVI_SAID!D:D,D2941))</f>
        <v/>
      </c>
      <c r="H2941" s="101" t="str">
        <f t="shared" si="64"/>
        <v/>
      </c>
      <c r="I2941" s="100" t="str">
        <f>IF(CADA_PROD!C2941="","",IFERROR(IF(H2941&lt;=0,"Sem estoque",IF(H2941/E2941&lt;0.25,"Quase sem estoque",IF(H2941/E2941&lt;1.2,"Estoque baixo",IF(H2941/E2941&lt;2,"Estoque moderado","Estoque confortável")))),""))</f>
        <v/>
      </c>
      <c r="J2941" s="102" t="str">
        <f>IF(CADA_PROD!C2941="","",SUMIFS(MOVI_ENTR!M:M,MOVI_ENTR!D:D,D2941))</f>
        <v/>
      </c>
      <c r="K2941" s="103" t="str">
        <f>IF(CADA_PROD!C2941="","",IFERROR($J2941/SUM($J$6:$J$1006),""))</f>
        <v/>
      </c>
      <c r="L2941" s="103" t="str">
        <f>IF(CADA_PROD!C2941="","",IFERROR(H2941/SUM($H$6:$H$1006)+P2941,""))</f>
        <v/>
      </c>
      <c r="M2941" s="102" t="str">
        <f>IF(CADA_PROD!$C2941="","",IFERROR(SUMIFS(MOVI_ENTR!M:M,MOVI_ENTR!D:D,D2941)/SUMIFS(MOVI_ENTR!I:I,MOVI_ENTR!D:D,D2941),0))</f>
        <v/>
      </c>
      <c r="N2941" s="104" t="str">
        <f>IF(CADA_PROD!C2941="","",G2941/E2941)</f>
        <v/>
      </c>
    </row>
    <row r="2942" spans="3:14">
      <c r="C2942" s="99" t="str">
        <f>IF(CADA_PROD!C2942="","",CADA_PROD!C2942)</f>
        <v/>
      </c>
      <c r="D2942" s="100" t="str">
        <f>IF(CADA_PROD!D2942="","",CADA_PROD!D2942)</f>
        <v/>
      </c>
      <c r="E2942" s="101" t="str">
        <f>IF(CADA_PROD!E2942="","",CADA_PROD!E2942)</f>
        <v/>
      </c>
      <c r="F2942" s="101" t="str">
        <f>IF(CADA_PROD!D2942="","",SUMIFS(MOVI_ENTR!I:I,MOVI_ENTR!D:D,D2942))</f>
        <v/>
      </c>
      <c r="G2942" s="101" t="str">
        <f>IF(CADA_PROD!C2942="","",SUMIFS(MOVI_SAID!H:H,MOVI_SAID!D:D,D2942))</f>
        <v/>
      </c>
      <c r="H2942" s="101" t="str">
        <f t="shared" si="64"/>
        <v/>
      </c>
      <c r="I2942" s="100" t="str">
        <f>IF(CADA_PROD!C2942="","",IFERROR(IF(H2942&lt;=0,"Sem estoque",IF(H2942/E2942&lt;0.25,"Quase sem estoque",IF(H2942/E2942&lt;1.2,"Estoque baixo",IF(H2942/E2942&lt;2,"Estoque moderado","Estoque confortável")))),""))</f>
        <v/>
      </c>
      <c r="J2942" s="102" t="str">
        <f>IF(CADA_PROD!C2942="","",SUMIFS(MOVI_ENTR!M:M,MOVI_ENTR!D:D,D2942))</f>
        <v/>
      </c>
      <c r="K2942" s="103" t="str">
        <f>IF(CADA_PROD!C2942="","",IFERROR($J2942/SUM($J$6:$J$1006),""))</f>
        <v/>
      </c>
      <c r="L2942" s="103" t="str">
        <f>IF(CADA_PROD!C2942="","",IFERROR(H2942/SUM($H$6:$H$1006)+P2942,""))</f>
        <v/>
      </c>
      <c r="M2942" s="102" t="str">
        <f>IF(CADA_PROD!$C2942="","",IFERROR(SUMIFS(MOVI_ENTR!M:M,MOVI_ENTR!D:D,D2942)/SUMIFS(MOVI_ENTR!I:I,MOVI_ENTR!D:D,D2942),0))</f>
        <v/>
      </c>
      <c r="N2942" s="104" t="str">
        <f>IF(CADA_PROD!C2942="","",G2942/E2942)</f>
        <v/>
      </c>
    </row>
    <row r="2943" spans="3:14">
      <c r="C2943" s="99" t="str">
        <f>IF(CADA_PROD!C2943="","",CADA_PROD!C2943)</f>
        <v/>
      </c>
      <c r="D2943" s="100" t="str">
        <f>IF(CADA_PROD!D2943="","",CADA_PROD!D2943)</f>
        <v/>
      </c>
      <c r="E2943" s="101" t="str">
        <f>IF(CADA_PROD!E2943="","",CADA_PROD!E2943)</f>
        <v/>
      </c>
      <c r="F2943" s="101" t="str">
        <f>IF(CADA_PROD!D2943="","",SUMIFS(MOVI_ENTR!I:I,MOVI_ENTR!D:D,D2943))</f>
        <v/>
      </c>
      <c r="G2943" s="101" t="str">
        <f>IF(CADA_PROD!C2943="","",SUMIFS(MOVI_SAID!H:H,MOVI_SAID!D:D,D2943))</f>
        <v/>
      </c>
      <c r="H2943" s="101" t="str">
        <f t="shared" si="64"/>
        <v/>
      </c>
      <c r="I2943" s="100" t="str">
        <f>IF(CADA_PROD!C2943="","",IFERROR(IF(H2943&lt;=0,"Sem estoque",IF(H2943/E2943&lt;0.25,"Quase sem estoque",IF(H2943/E2943&lt;1.2,"Estoque baixo",IF(H2943/E2943&lt;2,"Estoque moderado","Estoque confortável")))),""))</f>
        <v/>
      </c>
      <c r="J2943" s="102" t="str">
        <f>IF(CADA_PROD!C2943="","",SUMIFS(MOVI_ENTR!M:M,MOVI_ENTR!D:D,D2943))</f>
        <v/>
      </c>
      <c r="K2943" s="103" t="str">
        <f>IF(CADA_PROD!C2943="","",IFERROR($J2943/SUM($J$6:$J$1006),""))</f>
        <v/>
      </c>
      <c r="L2943" s="103" t="str">
        <f>IF(CADA_PROD!C2943="","",IFERROR(H2943/SUM($H$6:$H$1006)+P2943,""))</f>
        <v/>
      </c>
      <c r="M2943" s="102" t="str">
        <f>IF(CADA_PROD!$C2943="","",IFERROR(SUMIFS(MOVI_ENTR!M:M,MOVI_ENTR!D:D,D2943)/SUMIFS(MOVI_ENTR!I:I,MOVI_ENTR!D:D,D2943),0))</f>
        <v/>
      </c>
      <c r="N2943" s="104" t="str">
        <f>IF(CADA_PROD!C2943="","",G2943/E2943)</f>
        <v/>
      </c>
    </row>
    <row r="2944" spans="3:14">
      <c r="C2944" s="99" t="str">
        <f>IF(CADA_PROD!C2944="","",CADA_PROD!C2944)</f>
        <v/>
      </c>
      <c r="D2944" s="100" t="str">
        <f>IF(CADA_PROD!D2944="","",CADA_PROD!D2944)</f>
        <v/>
      </c>
      <c r="E2944" s="101" t="str">
        <f>IF(CADA_PROD!E2944="","",CADA_PROD!E2944)</f>
        <v/>
      </c>
      <c r="F2944" s="101" t="str">
        <f>IF(CADA_PROD!D2944="","",SUMIFS(MOVI_ENTR!I:I,MOVI_ENTR!D:D,D2944))</f>
        <v/>
      </c>
      <c r="G2944" s="101" t="str">
        <f>IF(CADA_PROD!C2944="","",SUMIFS(MOVI_SAID!H:H,MOVI_SAID!D:D,D2944))</f>
        <v/>
      </c>
      <c r="H2944" s="101" t="str">
        <f t="shared" si="64"/>
        <v/>
      </c>
      <c r="I2944" s="100" t="str">
        <f>IF(CADA_PROD!C2944="","",IFERROR(IF(H2944&lt;=0,"Sem estoque",IF(H2944/E2944&lt;0.25,"Quase sem estoque",IF(H2944/E2944&lt;1.2,"Estoque baixo",IF(H2944/E2944&lt;2,"Estoque moderado","Estoque confortável")))),""))</f>
        <v/>
      </c>
      <c r="J2944" s="102" t="str">
        <f>IF(CADA_PROD!C2944="","",SUMIFS(MOVI_ENTR!M:M,MOVI_ENTR!D:D,D2944))</f>
        <v/>
      </c>
      <c r="K2944" s="103" t="str">
        <f>IF(CADA_PROD!C2944="","",IFERROR($J2944/SUM($J$6:$J$1006),""))</f>
        <v/>
      </c>
      <c r="L2944" s="103" t="str">
        <f>IF(CADA_PROD!C2944="","",IFERROR(H2944/SUM($H$6:$H$1006)+P2944,""))</f>
        <v/>
      </c>
      <c r="M2944" s="102" t="str">
        <f>IF(CADA_PROD!$C2944="","",IFERROR(SUMIFS(MOVI_ENTR!M:M,MOVI_ENTR!D:D,D2944)/SUMIFS(MOVI_ENTR!I:I,MOVI_ENTR!D:D,D2944),0))</f>
        <v/>
      </c>
      <c r="N2944" s="104" t="str">
        <f>IF(CADA_PROD!C2944="","",G2944/E2944)</f>
        <v/>
      </c>
    </row>
    <row r="2945" spans="3:14">
      <c r="C2945" s="99" t="str">
        <f>IF(CADA_PROD!C2945="","",CADA_PROD!C2945)</f>
        <v/>
      </c>
      <c r="D2945" s="100" t="str">
        <f>IF(CADA_PROD!D2945="","",CADA_PROD!D2945)</f>
        <v/>
      </c>
      <c r="E2945" s="101" t="str">
        <f>IF(CADA_PROD!E2945="","",CADA_PROD!E2945)</f>
        <v/>
      </c>
      <c r="F2945" s="101" t="str">
        <f>IF(CADA_PROD!D2945="","",SUMIFS(MOVI_ENTR!I:I,MOVI_ENTR!D:D,D2945))</f>
        <v/>
      </c>
      <c r="G2945" s="101" t="str">
        <f>IF(CADA_PROD!C2945="","",SUMIFS(MOVI_SAID!H:H,MOVI_SAID!D:D,D2945))</f>
        <v/>
      </c>
      <c r="H2945" s="101" t="str">
        <f t="shared" si="64"/>
        <v/>
      </c>
      <c r="I2945" s="100" t="str">
        <f>IF(CADA_PROD!C2945="","",IFERROR(IF(H2945&lt;=0,"Sem estoque",IF(H2945/E2945&lt;0.25,"Quase sem estoque",IF(H2945/E2945&lt;1.2,"Estoque baixo",IF(H2945/E2945&lt;2,"Estoque moderado","Estoque confortável")))),""))</f>
        <v/>
      </c>
      <c r="J2945" s="102" t="str">
        <f>IF(CADA_PROD!C2945="","",SUMIFS(MOVI_ENTR!M:M,MOVI_ENTR!D:D,D2945))</f>
        <v/>
      </c>
      <c r="K2945" s="103" t="str">
        <f>IF(CADA_PROD!C2945="","",IFERROR($J2945/SUM($J$6:$J$1006),""))</f>
        <v/>
      </c>
      <c r="L2945" s="103" t="str">
        <f>IF(CADA_PROD!C2945="","",IFERROR(H2945/SUM($H$6:$H$1006)+P2945,""))</f>
        <v/>
      </c>
      <c r="M2945" s="102" t="str">
        <f>IF(CADA_PROD!$C2945="","",IFERROR(SUMIFS(MOVI_ENTR!M:M,MOVI_ENTR!D:D,D2945)/SUMIFS(MOVI_ENTR!I:I,MOVI_ENTR!D:D,D2945),0))</f>
        <v/>
      </c>
      <c r="N2945" s="104" t="str">
        <f>IF(CADA_PROD!C2945="","",G2945/E2945)</f>
        <v/>
      </c>
    </row>
    <row r="2946" spans="3:14">
      <c r="C2946" s="99" t="str">
        <f>IF(CADA_PROD!C2946="","",CADA_PROD!C2946)</f>
        <v/>
      </c>
      <c r="D2946" s="100" t="str">
        <f>IF(CADA_PROD!D2946="","",CADA_PROD!D2946)</f>
        <v/>
      </c>
      <c r="E2946" s="101" t="str">
        <f>IF(CADA_PROD!E2946="","",CADA_PROD!E2946)</f>
        <v/>
      </c>
      <c r="F2946" s="101" t="str">
        <f>IF(CADA_PROD!D2946="","",SUMIFS(MOVI_ENTR!I:I,MOVI_ENTR!D:D,D2946))</f>
        <v/>
      </c>
      <c r="G2946" s="101" t="str">
        <f>IF(CADA_PROD!C2946="","",SUMIFS(MOVI_SAID!H:H,MOVI_SAID!D:D,D2946))</f>
        <v/>
      </c>
      <c r="H2946" s="101" t="str">
        <f t="shared" si="64"/>
        <v/>
      </c>
      <c r="I2946" s="100" t="str">
        <f>IF(CADA_PROD!C2946="","",IFERROR(IF(H2946&lt;=0,"Sem estoque",IF(H2946/E2946&lt;0.25,"Quase sem estoque",IF(H2946/E2946&lt;1.2,"Estoque baixo",IF(H2946/E2946&lt;2,"Estoque moderado","Estoque confortável")))),""))</f>
        <v/>
      </c>
      <c r="J2946" s="102" t="str">
        <f>IF(CADA_PROD!C2946="","",SUMIFS(MOVI_ENTR!M:M,MOVI_ENTR!D:D,D2946))</f>
        <v/>
      </c>
      <c r="K2946" s="103" t="str">
        <f>IF(CADA_PROD!C2946="","",IFERROR($J2946/SUM($J$6:$J$1006),""))</f>
        <v/>
      </c>
      <c r="L2946" s="103" t="str">
        <f>IF(CADA_PROD!C2946="","",IFERROR(H2946/SUM($H$6:$H$1006)+P2946,""))</f>
        <v/>
      </c>
      <c r="M2946" s="102" t="str">
        <f>IF(CADA_PROD!$C2946="","",IFERROR(SUMIFS(MOVI_ENTR!M:M,MOVI_ENTR!D:D,D2946)/SUMIFS(MOVI_ENTR!I:I,MOVI_ENTR!D:D,D2946),0))</f>
        <v/>
      </c>
      <c r="N2946" s="104" t="str">
        <f>IF(CADA_PROD!C2946="","",G2946/E2946)</f>
        <v/>
      </c>
    </row>
    <row r="2947" spans="3:14">
      <c r="C2947" s="99" t="str">
        <f>IF(CADA_PROD!C2947="","",CADA_PROD!C2947)</f>
        <v/>
      </c>
      <c r="D2947" s="100" t="str">
        <f>IF(CADA_PROD!D2947="","",CADA_PROD!D2947)</f>
        <v/>
      </c>
      <c r="E2947" s="101" t="str">
        <f>IF(CADA_PROD!E2947="","",CADA_PROD!E2947)</f>
        <v/>
      </c>
      <c r="F2947" s="101" t="str">
        <f>IF(CADA_PROD!D2947="","",SUMIFS(MOVI_ENTR!I:I,MOVI_ENTR!D:D,D2947))</f>
        <v/>
      </c>
      <c r="G2947" s="101" t="str">
        <f>IF(CADA_PROD!C2947="","",SUMIFS(MOVI_SAID!H:H,MOVI_SAID!D:D,D2947))</f>
        <v/>
      </c>
      <c r="H2947" s="101" t="str">
        <f t="shared" si="64"/>
        <v/>
      </c>
      <c r="I2947" s="100" t="str">
        <f>IF(CADA_PROD!C2947="","",IFERROR(IF(H2947&lt;=0,"Sem estoque",IF(H2947/E2947&lt;0.25,"Quase sem estoque",IF(H2947/E2947&lt;1.2,"Estoque baixo",IF(H2947/E2947&lt;2,"Estoque moderado","Estoque confortável")))),""))</f>
        <v/>
      </c>
      <c r="J2947" s="102" t="str">
        <f>IF(CADA_PROD!C2947="","",SUMIFS(MOVI_ENTR!M:M,MOVI_ENTR!D:D,D2947))</f>
        <v/>
      </c>
      <c r="K2947" s="103" t="str">
        <f>IF(CADA_PROD!C2947="","",IFERROR($J2947/SUM($J$6:$J$1006),""))</f>
        <v/>
      </c>
      <c r="L2947" s="103" t="str">
        <f>IF(CADA_PROD!C2947="","",IFERROR(H2947/SUM($H$6:$H$1006)+P2947,""))</f>
        <v/>
      </c>
      <c r="M2947" s="102" t="str">
        <f>IF(CADA_PROD!$C2947="","",IFERROR(SUMIFS(MOVI_ENTR!M:M,MOVI_ENTR!D:D,D2947)/SUMIFS(MOVI_ENTR!I:I,MOVI_ENTR!D:D,D2947),0))</f>
        <v/>
      </c>
      <c r="N2947" s="104" t="str">
        <f>IF(CADA_PROD!C2947="","",G2947/E2947)</f>
        <v/>
      </c>
    </row>
    <row r="2948" spans="3:14">
      <c r="C2948" s="99" t="str">
        <f>IF(CADA_PROD!C2948="","",CADA_PROD!C2948)</f>
        <v/>
      </c>
      <c r="D2948" s="100" t="str">
        <f>IF(CADA_PROD!D2948="","",CADA_PROD!D2948)</f>
        <v/>
      </c>
      <c r="E2948" s="101" t="str">
        <f>IF(CADA_PROD!E2948="","",CADA_PROD!E2948)</f>
        <v/>
      </c>
      <c r="F2948" s="101" t="str">
        <f>IF(CADA_PROD!D2948="","",SUMIFS(MOVI_ENTR!I:I,MOVI_ENTR!D:D,D2948))</f>
        <v/>
      </c>
      <c r="G2948" s="101" t="str">
        <f>IF(CADA_PROD!C2948="","",SUMIFS(MOVI_SAID!H:H,MOVI_SAID!D:D,D2948))</f>
        <v/>
      </c>
      <c r="H2948" s="101" t="str">
        <f t="shared" si="64"/>
        <v/>
      </c>
      <c r="I2948" s="100" t="str">
        <f>IF(CADA_PROD!C2948="","",IFERROR(IF(H2948&lt;=0,"Sem estoque",IF(H2948/E2948&lt;0.25,"Quase sem estoque",IF(H2948/E2948&lt;1.2,"Estoque baixo",IF(H2948/E2948&lt;2,"Estoque moderado","Estoque confortável")))),""))</f>
        <v/>
      </c>
      <c r="J2948" s="102" t="str">
        <f>IF(CADA_PROD!C2948="","",SUMIFS(MOVI_ENTR!M:M,MOVI_ENTR!D:D,D2948))</f>
        <v/>
      </c>
      <c r="K2948" s="103" t="str">
        <f>IF(CADA_PROD!C2948="","",IFERROR($J2948/SUM($J$6:$J$1006),""))</f>
        <v/>
      </c>
      <c r="L2948" s="103" t="str">
        <f>IF(CADA_PROD!C2948="","",IFERROR(H2948/SUM($H$6:$H$1006)+P2948,""))</f>
        <v/>
      </c>
      <c r="M2948" s="102" t="str">
        <f>IF(CADA_PROD!$C2948="","",IFERROR(SUMIFS(MOVI_ENTR!M:M,MOVI_ENTR!D:D,D2948)/SUMIFS(MOVI_ENTR!I:I,MOVI_ENTR!D:D,D2948),0))</f>
        <v/>
      </c>
      <c r="N2948" s="104" t="str">
        <f>IF(CADA_PROD!C2948="","",G2948/E2948)</f>
        <v/>
      </c>
    </row>
    <row r="2949" spans="3:14">
      <c r="C2949" s="99" t="str">
        <f>IF(CADA_PROD!C2949="","",CADA_PROD!C2949)</f>
        <v/>
      </c>
      <c r="D2949" s="100" t="str">
        <f>IF(CADA_PROD!D2949="","",CADA_PROD!D2949)</f>
        <v/>
      </c>
      <c r="E2949" s="101" t="str">
        <f>IF(CADA_PROD!E2949="","",CADA_PROD!E2949)</f>
        <v/>
      </c>
      <c r="F2949" s="101" t="str">
        <f>IF(CADA_PROD!D2949="","",SUMIFS(MOVI_ENTR!I:I,MOVI_ENTR!D:D,D2949))</f>
        <v/>
      </c>
      <c r="G2949" s="101" t="str">
        <f>IF(CADA_PROD!C2949="","",SUMIFS(MOVI_SAID!H:H,MOVI_SAID!D:D,D2949))</f>
        <v/>
      </c>
      <c r="H2949" s="101" t="str">
        <f t="shared" si="64"/>
        <v/>
      </c>
      <c r="I2949" s="100" t="str">
        <f>IF(CADA_PROD!C2949="","",IFERROR(IF(H2949&lt;=0,"Sem estoque",IF(H2949/E2949&lt;0.25,"Quase sem estoque",IF(H2949/E2949&lt;1.2,"Estoque baixo",IF(H2949/E2949&lt;2,"Estoque moderado","Estoque confortável")))),""))</f>
        <v/>
      </c>
      <c r="J2949" s="102" t="str">
        <f>IF(CADA_PROD!C2949="","",SUMIFS(MOVI_ENTR!M:M,MOVI_ENTR!D:D,D2949))</f>
        <v/>
      </c>
      <c r="K2949" s="103" t="str">
        <f>IF(CADA_PROD!C2949="","",IFERROR($J2949/SUM($J$6:$J$1006),""))</f>
        <v/>
      </c>
      <c r="L2949" s="103" t="str">
        <f>IF(CADA_PROD!C2949="","",IFERROR(H2949/SUM($H$6:$H$1006)+P2949,""))</f>
        <v/>
      </c>
      <c r="M2949" s="102" t="str">
        <f>IF(CADA_PROD!$C2949="","",IFERROR(SUMIFS(MOVI_ENTR!M:M,MOVI_ENTR!D:D,D2949)/SUMIFS(MOVI_ENTR!I:I,MOVI_ENTR!D:D,D2949),0))</f>
        <v/>
      </c>
      <c r="N2949" s="104" t="str">
        <f>IF(CADA_PROD!C2949="","",G2949/E2949)</f>
        <v/>
      </c>
    </row>
    <row r="2950" spans="3:14">
      <c r="C2950" s="99" t="str">
        <f>IF(CADA_PROD!C2950="","",CADA_PROD!C2950)</f>
        <v/>
      </c>
      <c r="D2950" s="100" t="str">
        <f>IF(CADA_PROD!D2950="","",CADA_PROD!D2950)</f>
        <v/>
      </c>
      <c r="E2950" s="101" t="str">
        <f>IF(CADA_PROD!E2950="","",CADA_PROD!E2950)</f>
        <v/>
      </c>
      <c r="F2950" s="101" t="str">
        <f>IF(CADA_PROD!D2950="","",SUMIFS(MOVI_ENTR!I:I,MOVI_ENTR!D:D,D2950))</f>
        <v/>
      </c>
      <c r="G2950" s="101" t="str">
        <f>IF(CADA_PROD!C2950="","",SUMIFS(MOVI_SAID!H:H,MOVI_SAID!D:D,D2950))</f>
        <v/>
      </c>
      <c r="H2950" s="101" t="str">
        <f t="shared" si="64"/>
        <v/>
      </c>
      <c r="I2950" s="100" t="str">
        <f>IF(CADA_PROD!C2950="","",IFERROR(IF(H2950&lt;=0,"Sem estoque",IF(H2950/E2950&lt;0.25,"Quase sem estoque",IF(H2950/E2950&lt;1.2,"Estoque baixo",IF(H2950/E2950&lt;2,"Estoque moderado","Estoque confortável")))),""))</f>
        <v/>
      </c>
      <c r="J2950" s="102" t="str">
        <f>IF(CADA_PROD!C2950="","",SUMIFS(MOVI_ENTR!M:M,MOVI_ENTR!D:D,D2950))</f>
        <v/>
      </c>
      <c r="K2950" s="103" t="str">
        <f>IF(CADA_PROD!C2950="","",IFERROR($J2950/SUM($J$6:$J$1006),""))</f>
        <v/>
      </c>
      <c r="L2950" s="103" t="str">
        <f>IF(CADA_PROD!C2950="","",IFERROR(H2950/SUM($H$6:$H$1006)+P2950,""))</f>
        <v/>
      </c>
      <c r="M2950" s="102" t="str">
        <f>IF(CADA_PROD!$C2950="","",IFERROR(SUMIFS(MOVI_ENTR!M:M,MOVI_ENTR!D:D,D2950)/SUMIFS(MOVI_ENTR!I:I,MOVI_ENTR!D:D,D2950),0))</f>
        <v/>
      </c>
      <c r="N2950" s="104" t="str">
        <f>IF(CADA_PROD!C2950="","",G2950/E2950)</f>
        <v/>
      </c>
    </row>
    <row r="2951" spans="3:14">
      <c r="C2951" s="99" t="str">
        <f>IF(CADA_PROD!C2951="","",CADA_PROD!C2951)</f>
        <v/>
      </c>
      <c r="D2951" s="100" t="str">
        <f>IF(CADA_PROD!D2951="","",CADA_PROD!D2951)</f>
        <v/>
      </c>
      <c r="E2951" s="101" t="str">
        <f>IF(CADA_PROD!E2951="","",CADA_PROD!E2951)</f>
        <v/>
      </c>
      <c r="F2951" s="101" t="str">
        <f>IF(CADA_PROD!D2951="","",SUMIFS(MOVI_ENTR!I:I,MOVI_ENTR!D:D,D2951))</f>
        <v/>
      </c>
      <c r="G2951" s="101" t="str">
        <f>IF(CADA_PROD!C2951="","",SUMIFS(MOVI_SAID!H:H,MOVI_SAID!D:D,D2951))</f>
        <v/>
      </c>
      <c r="H2951" s="101" t="str">
        <f t="shared" si="64"/>
        <v/>
      </c>
      <c r="I2951" s="100" t="str">
        <f>IF(CADA_PROD!C2951="","",IFERROR(IF(H2951&lt;=0,"Sem estoque",IF(H2951/E2951&lt;0.25,"Quase sem estoque",IF(H2951/E2951&lt;1.2,"Estoque baixo",IF(H2951/E2951&lt;2,"Estoque moderado","Estoque confortável")))),""))</f>
        <v/>
      </c>
      <c r="J2951" s="102" t="str">
        <f>IF(CADA_PROD!C2951="","",SUMIFS(MOVI_ENTR!M:M,MOVI_ENTR!D:D,D2951))</f>
        <v/>
      </c>
      <c r="K2951" s="103" t="str">
        <f>IF(CADA_PROD!C2951="","",IFERROR($J2951/SUM($J$6:$J$1006),""))</f>
        <v/>
      </c>
      <c r="L2951" s="103" t="str">
        <f>IF(CADA_PROD!C2951="","",IFERROR(H2951/SUM($H$6:$H$1006)+P2951,""))</f>
        <v/>
      </c>
      <c r="M2951" s="102" t="str">
        <f>IF(CADA_PROD!$C2951="","",IFERROR(SUMIFS(MOVI_ENTR!M:M,MOVI_ENTR!D:D,D2951)/SUMIFS(MOVI_ENTR!I:I,MOVI_ENTR!D:D,D2951),0))</f>
        <v/>
      </c>
      <c r="N2951" s="104" t="str">
        <f>IF(CADA_PROD!C2951="","",G2951/E2951)</f>
        <v/>
      </c>
    </row>
    <row r="2952" spans="3:14">
      <c r="C2952" s="99" t="str">
        <f>IF(CADA_PROD!C2952="","",CADA_PROD!C2952)</f>
        <v/>
      </c>
      <c r="D2952" s="100" t="str">
        <f>IF(CADA_PROD!D2952="","",CADA_PROD!D2952)</f>
        <v/>
      </c>
      <c r="E2952" s="101" t="str">
        <f>IF(CADA_PROD!E2952="","",CADA_PROD!E2952)</f>
        <v/>
      </c>
      <c r="F2952" s="101" t="str">
        <f>IF(CADA_PROD!D2952="","",SUMIFS(MOVI_ENTR!I:I,MOVI_ENTR!D:D,D2952))</f>
        <v/>
      </c>
      <c r="G2952" s="101" t="str">
        <f>IF(CADA_PROD!C2952="","",SUMIFS(MOVI_SAID!H:H,MOVI_SAID!D:D,D2952))</f>
        <v/>
      </c>
      <c r="H2952" s="101" t="str">
        <f t="shared" si="64"/>
        <v/>
      </c>
      <c r="I2952" s="100" t="str">
        <f>IF(CADA_PROD!C2952="","",IFERROR(IF(H2952&lt;=0,"Sem estoque",IF(H2952/E2952&lt;0.25,"Quase sem estoque",IF(H2952/E2952&lt;1.2,"Estoque baixo",IF(H2952/E2952&lt;2,"Estoque moderado","Estoque confortável")))),""))</f>
        <v/>
      </c>
      <c r="J2952" s="102" t="str">
        <f>IF(CADA_PROD!C2952="","",SUMIFS(MOVI_ENTR!M:M,MOVI_ENTR!D:D,D2952))</f>
        <v/>
      </c>
      <c r="K2952" s="103" t="str">
        <f>IF(CADA_PROD!C2952="","",IFERROR($J2952/SUM($J$6:$J$1006),""))</f>
        <v/>
      </c>
      <c r="L2952" s="103" t="str">
        <f>IF(CADA_PROD!C2952="","",IFERROR(H2952/SUM($H$6:$H$1006)+P2952,""))</f>
        <v/>
      </c>
      <c r="M2952" s="102" t="str">
        <f>IF(CADA_PROD!$C2952="","",IFERROR(SUMIFS(MOVI_ENTR!M:M,MOVI_ENTR!D:D,D2952)/SUMIFS(MOVI_ENTR!I:I,MOVI_ENTR!D:D,D2952),0))</f>
        <v/>
      </c>
      <c r="N2952" s="104" t="str">
        <f>IF(CADA_PROD!C2952="","",G2952/E2952)</f>
        <v/>
      </c>
    </row>
    <row r="2953" spans="3:14">
      <c r="C2953" s="99" t="str">
        <f>IF(CADA_PROD!C2953="","",CADA_PROD!C2953)</f>
        <v/>
      </c>
      <c r="D2953" s="100" t="str">
        <f>IF(CADA_PROD!D2953="","",CADA_PROD!D2953)</f>
        <v/>
      </c>
      <c r="E2953" s="101" t="str">
        <f>IF(CADA_PROD!E2953="","",CADA_PROD!E2953)</f>
        <v/>
      </c>
      <c r="F2953" s="101" t="str">
        <f>IF(CADA_PROD!D2953="","",SUMIFS(MOVI_ENTR!I:I,MOVI_ENTR!D:D,D2953))</f>
        <v/>
      </c>
      <c r="G2953" s="101" t="str">
        <f>IF(CADA_PROD!C2953="","",SUMIFS(MOVI_SAID!H:H,MOVI_SAID!D:D,D2953))</f>
        <v/>
      </c>
      <c r="H2953" s="101" t="str">
        <f t="shared" si="64"/>
        <v/>
      </c>
      <c r="I2953" s="100" t="str">
        <f>IF(CADA_PROD!C2953="","",IFERROR(IF(H2953&lt;=0,"Sem estoque",IF(H2953/E2953&lt;0.25,"Quase sem estoque",IF(H2953/E2953&lt;1.2,"Estoque baixo",IF(H2953/E2953&lt;2,"Estoque moderado","Estoque confortável")))),""))</f>
        <v/>
      </c>
      <c r="J2953" s="102" t="str">
        <f>IF(CADA_PROD!C2953="","",SUMIFS(MOVI_ENTR!M:M,MOVI_ENTR!D:D,D2953))</f>
        <v/>
      </c>
      <c r="K2953" s="103" t="str">
        <f>IF(CADA_PROD!C2953="","",IFERROR($J2953/SUM($J$6:$J$1006),""))</f>
        <v/>
      </c>
      <c r="L2953" s="103" t="str">
        <f>IF(CADA_PROD!C2953="","",IFERROR(H2953/SUM($H$6:$H$1006)+P2953,""))</f>
        <v/>
      </c>
      <c r="M2953" s="102" t="str">
        <f>IF(CADA_PROD!$C2953="","",IFERROR(SUMIFS(MOVI_ENTR!M:M,MOVI_ENTR!D:D,D2953)/SUMIFS(MOVI_ENTR!I:I,MOVI_ENTR!D:D,D2953),0))</f>
        <v/>
      </c>
      <c r="N2953" s="104" t="str">
        <f>IF(CADA_PROD!C2953="","",G2953/E2953)</f>
        <v/>
      </c>
    </row>
    <row r="2954" spans="3:14">
      <c r="C2954" s="99" t="str">
        <f>IF(CADA_PROD!C2954="","",CADA_PROD!C2954)</f>
        <v/>
      </c>
      <c r="D2954" s="100" t="str">
        <f>IF(CADA_PROD!D2954="","",CADA_PROD!D2954)</f>
        <v/>
      </c>
      <c r="E2954" s="101" t="str">
        <f>IF(CADA_PROD!E2954="","",CADA_PROD!E2954)</f>
        <v/>
      </c>
      <c r="F2954" s="101" t="str">
        <f>IF(CADA_PROD!D2954="","",SUMIFS(MOVI_ENTR!I:I,MOVI_ENTR!D:D,D2954))</f>
        <v/>
      </c>
      <c r="G2954" s="101" t="str">
        <f>IF(CADA_PROD!C2954="","",SUMIFS(MOVI_SAID!H:H,MOVI_SAID!D:D,D2954))</f>
        <v/>
      </c>
      <c r="H2954" s="101" t="str">
        <f t="shared" si="64"/>
        <v/>
      </c>
      <c r="I2954" s="100" t="str">
        <f>IF(CADA_PROD!C2954="","",IFERROR(IF(H2954&lt;=0,"Sem estoque",IF(H2954/E2954&lt;0.25,"Quase sem estoque",IF(H2954/E2954&lt;1.2,"Estoque baixo",IF(H2954/E2954&lt;2,"Estoque moderado","Estoque confortável")))),""))</f>
        <v/>
      </c>
      <c r="J2954" s="102" t="str">
        <f>IF(CADA_PROD!C2954="","",SUMIFS(MOVI_ENTR!M:M,MOVI_ENTR!D:D,D2954))</f>
        <v/>
      </c>
      <c r="K2954" s="103" t="str">
        <f>IF(CADA_PROD!C2954="","",IFERROR($J2954/SUM($J$6:$J$1006),""))</f>
        <v/>
      </c>
      <c r="L2954" s="103" t="str">
        <f>IF(CADA_PROD!C2954="","",IFERROR(H2954/SUM($H$6:$H$1006)+P2954,""))</f>
        <v/>
      </c>
      <c r="M2954" s="102" t="str">
        <f>IF(CADA_PROD!$C2954="","",IFERROR(SUMIFS(MOVI_ENTR!M:M,MOVI_ENTR!D:D,D2954)/SUMIFS(MOVI_ENTR!I:I,MOVI_ENTR!D:D,D2954),0))</f>
        <v/>
      </c>
      <c r="N2954" s="104" t="str">
        <f>IF(CADA_PROD!C2954="","",G2954/E2954)</f>
        <v/>
      </c>
    </row>
    <row r="2955" spans="3:14">
      <c r="C2955" s="99" t="str">
        <f>IF(CADA_PROD!C2955="","",CADA_PROD!C2955)</f>
        <v/>
      </c>
      <c r="D2955" s="100" t="str">
        <f>IF(CADA_PROD!D2955="","",CADA_PROD!D2955)</f>
        <v/>
      </c>
      <c r="E2955" s="101" t="str">
        <f>IF(CADA_PROD!E2955="","",CADA_PROD!E2955)</f>
        <v/>
      </c>
      <c r="F2955" s="101" t="str">
        <f>IF(CADA_PROD!D2955="","",SUMIFS(MOVI_ENTR!I:I,MOVI_ENTR!D:D,D2955))</f>
        <v/>
      </c>
      <c r="G2955" s="101" t="str">
        <f>IF(CADA_PROD!C2955="","",SUMIFS(MOVI_SAID!H:H,MOVI_SAID!D:D,D2955))</f>
        <v/>
      </c>
      <c r="H2955" s="101" t="str">
        <f t="shared" si="64"/>
        <v/>
      </c>
      <c r="I2955" s="100" t="str">
        <f>IF(CADA_PROD!C2955="","",IFERROR(IF(H2955&lt;=0,"Sem estoque",IF(H2955/E2955&lt;0.25,"Quase sem estoque",IF(H2955/E2955&lt;1.2,"Estoque baixo",IF(H2955/E2955&lt;2,"Estoque moderado","Estoque confortável")))),""))</f>
        <v/>
      </c>
      <c r="J2955" s="102" t="str">
        <f>IF(CADA_PROD!C2955="","",SUMIFS(MOVI_ENTR!M:M,MOVI_ENTR!D:D,D2955))</f>
        <v/>
      </c>
      <c r="K2955" s="103" t="str">
        <f>IF(CADA_PROD!C2955="","",IFERROR($J2955/SUM($J$6:$J$1006),""))</f>
        <v/>
      </c>
      <c r="L2955" s="103" t="str">
        <f>IF(CADA_PROD!C2955="","",IFERROR(H2955/SUM($H$6:$H$1006)+P2955,""))</f>
        <v/>
      </c>
      <c r="M2955" s="102" t="str">
        <f>IF(CADA_PROD!$C2955="","",IFERROR(SUMIFS(MOVI_ENTR!M:M,MOVI_ENTR!D:D,D2955)/SUMIFS(MOVI_ENTR!I:I,MOVI_ENTR!D:D,D2955),0))</f>
        <v/>
      </c>
      <c r="N2955" s="104" t="str">
        <f>IF(CADA_PROD!C2955="","",G2955/E2955)</f>
        <v/>
      </c>
    </row>
    <row r="2956" spans="3:14">
      <c r="C2956" s="99" t="str">
        <f>IF(CADA_PROD!C2956="","",CADA_PROD!C2956)</f>
        <v/>
      </c>
      <c r="D2956" s="100" t="str">
        <f>IF(CADA_PROD!D2956="","",CADA_PROD!D2956)</f>
        <v/>
      </c>
      <c r="E2956" s="101" t="str">
        <f>IF(CADA_PROD!E2956="","",CADA_PROD!E2956)</f>
        <v/>
      </c>
      <c r="F2956" s="101" t="str">
        <f>IF(CADA_PROD!D2956="","",SUMIFS(MOVI_ENTR!I:I,MOVI_ENTR!D:D,D2956))</f>
        <v/>
      </c>
      <c r="G2956" s="101" t="str">
        <f>IF(CADA_PROD!C2956="","",SUMIFS(MOVI_SAID!H:H,MOVI_SAID!D:D,D2956))</f>
        <v/>
      </c>
      <c r="H2956" s="101" t="str">
        <f t="shared" si="64"/>
        <v/>
      </c>
      <c r="I2956" s="100" t="str">
        <f>IF(CADA_PROD!C2956="","",IFERROR(IF(H2956&lt;=0,"Sem estoque",IF(H2956/E2956&lt;0.25,"Quase sem estoque",IF(H2956/E2956&lt;1.2,"Estoque baixo",IF(H2956/E2956&lt;2,"Estoque moderado","Estoque confortável")))),""))</f>
        <v/>
      </c>
      <c r="J2956" s="102" t="str">
        <f>IF(CADA_PROD!C2956="","",SUMIFS(MOVI_ENTR!M:M,MOVI_ENTR!D:D,D2956))</f>
        <v/>
      </c>
      <c r="K2956" s="103" t="str">
        <f>IF(CADA_PROD!C2956="","",IFERROR($J2956/SUM($J$6:$J$1006),""))</f>
        <v/>
      </c>
      <c r="L2956" s="103" t="str">
        <f>IF(CADA_PROD!C2956="","",IFERROR(H2956/SUM($H$6:$H$1006)+P2956,""))</f>
        <v/>
      </c>
      <c r="M2956" s="102" t="str">
        <f>IF(CADA_PROD!$C2956="","",IFERROR(SUMIFS(MOVI_ENTR!M:M,MOVI_ENTR!D:D,D2956)/SUMIFS(MOVI_ENTR!I:I,MOVI_ENTR!D:D,D2956),0))</f>
        <v/>
      </c>
      <c r="N2956" s="104" t="str">
        <f>IF(CADA_PROD!C2956="","",G2956/E2956)</f>
        <v/>
      </c>
    </row>
    <row r="2957" spans="3:14">
      <c r="C2957" s="99" t="str">
        <f>IF(CADA_PROD!C2957="","",CADA_PROD!C2957)</f>
        <v/>
      </c>
      <c r="D2957" s="100" t="str">
        <f>IF(CADA_PROD!D2957="","",CADA_PROD!D2957)</f>
        <v/>
      </c>
      <c r="E2957" s="101" t="str">
        <f>IF(CADA_PROD!E2957="","",CADA_PROD!E2957)</f>
        <v/>
      </c>
      <c r="F2957" s="101" t="str">
        <f>IF(CADA_PROD!D2957="","",SUMIFS(MOVI_ENTR!I:I,MOVI_ENTR!D:D,D2957))</f>
        <v/>
      </c>
      <c r="G2957" s="101" t="str">
        <f>IF(CADA_PROD!C2957="","",SUMIFS(MOVI_SAID!H:H,MOVI_SAID!D:D,D2957))</f>
        <v/>
      </c>
      <c r="H2957" s="101" t="str">
        <f t="shared" si="64"/>
        <v/>
      </c>
      <c r="I2957" s="100" t="str">
        <f>IF(CADA_PROD!C2957="","",IFERROR(IF(H2957&lt;=0,"Sem estoque",IF(H2957/E2957&lt;0.25,"Quase sem estoque",IF(H2957/E2957&lt;1.2,"Estoque baixo",IF(H2957/E2957&lt;2,"Estoque moderado","Estoque confortável")))),""))</f>
        <v/>
      </c>
      <c r="J2957" s="102" t="str">
        <f>IF(CADA_PROD!C2957="","",SUMIFS(MOVI_ENTR!M:M,MOVI_ENTR!D:D,D2957))</f>
        <v/>
      </c>
      <c r="K2957" s="103" t="str">
        <f>IF(CADA_PROD!C2957="","",IFERROR($J2957/SUM($J$6:$J$1006),""))</f>
        <v/>
      </c>
      <c r="L2957" s="103" t="str">
        <f>IF(CADA_PROD!C2957="","",IFERROR(H2957/SUM($H$6:$H$1006)+P2957,""))</f>
        <v/>
      </c>
      <c r="M2957" s="102" t="str">
        <f>IF(CADA_PROD!$C2957="","",IFERROR(SUMIFS(MOVI_ENTR!M:M,MOVI_ENTR!D:D,D2957)/SUMIFS(MOVI_ENTR!I:I,MOVI_ENTR!D:D,D2957),0))</f>
        <v/>
      </c>
      <c r="N2957" s="104" t="str">
        <f>IF(CADA_PROD!C2957="","",G2957/E2957)</f>
        <v/>
      </c>
    </row>
    <row r="2958" spans="3:14">
      <c r="C2958" s="99" t="str">
        <f>IF(CADA_PROD!C2958="","",CADA_PROD!C2958)</f>
        <v/>
      </c>
      <c r="D2958" s="100" t="str">
        <f>IF(CADA_PROD!D2958="","",CADA_PROD!D2958)</f>
        <v/>
      </c>
      <c r="E2958" s="101" t="str">
        <f>IF(CADA_PROD!E2958="","",CADA_PROD!E2958)</f>
        <v/>
      </c>
      <c r="F2958" s="101" t="str">
        <f>IF(CADA_PROD!D2958="","",SUMIFS(MOVI_ENTR!I:I,MOVI_ENTR!D:D,D2958))</f>
        <v/>
      </c>
      <c r="G2958" s="101" t="str">
        <f>IF(CADA_PROD!C2958="","",SUMIFS(MOVI_SAID!H:H,MOVI_SAID!D:D,D2958))</f>
        <v/>
      </c>
      <c r="H2958" s="101" t="str">
        <f t="shared" si="64"/>
        <v/>
      </c>
      <c r="I2958" s="100" t="str">
        <f>IF(CADA_PROD!C2958="","",IFERROR(IF(H2958&lt;=0,"Sem estoque",IF(H2958/E2958&lt;0.25,"Quase sem estoque",IF(H2958/E2958&lt;1.2,"Estoque baixo",IF(H2958/E2958&lt;2,"Estoque moderado","Estoque confortável")))),""))</f>
        <v/>
      </c>
      <c r="J2958" s="102" t="str">
        <f>IF(CADA_PROD!C2958="","",SUMIFS(MOVI_ENTR!M:M,MOVI_ENTR!D:D,D2958))</f>
        <v/>
      </c>
      <c r="K2958" s="103" t="str">
        <f>IF(CADA_PROD!C2958="","",IFERROR($J2958/SUM($J$6:$J$1006),""))</f>
        <v/>
      </c>
      <c r="L2958" s="103" t="str">
        <f>IF(CADA_PROD!C2958="","",IFERROR(H2958/SUM($H$6:$H$1006)+P2958,""))</f>
        <v/>
      </c>
      <c r="M2958" s="102" t="str">
        <f>IF(CADA_PROD!$C2958="","",IFERROR(SUMIFS(MOVI_ENTR!M:M,MOVI_ENTR!D:D,D2958)/SUMIFS(MOVI_ENTR!I:I,MOVI_ENTR!D:D,D2958),0))</f>
        <v/>
      </c>
      <c r="N2958" s="104" t="str">
        <f>IF(CADA_PROD!C2958="","",G2958/E2958)</f>
        <v/>
      </c>
    </row>
    <row r="2959" spans="3:14">
      <c r="C2959" s="99" t="str">
        <f>IF(CADA_PROD!C2959="","",CADA_PROD!C2959)</f>
        <v/>
      </c>
      <c r="D2959" s="100" t="str">
        <f>IF(CADA_PROD!D2959="","",CADA_PROD!D2959)</f>
        <v/>
      </c>
      <c r="E2959" s="101" t="str">
        <f>IF(CADA_PROD!E2959="","",CADA_PROD!E2959)</f>
        <v/>
      </c>
      <c r="F2959" s="101" t="str">
        <f>IF(CADA_PROD!D2959="","",SUMIFS(MOVI_ENTR!I:I,MOVI_ENTR!D:D,D2959))</f>
        <v/>
      </c>
      <c r="G2959" s="101" t="str">
        <f>IF(CADA_PROD!C2959="","",SUMIFS(MOVI_SAID!H:H,MOVI_SAID!D:D,D2959))</f>
        <v/>
      </c>
      <c r="H2959" s="101" t="str">
        <f t="shared" si="64"/>
        <v/>
      </c>
      <c r="I2959" s="100" t="str">
        <f>IF(CADA_PROD!C2959="","",IFERROR(IF(H2959&lt;=0,"Sem estoque",IF(H2959/E2959&lt;0.25,"Quase sem estoque",IF(H2959/E2959&lt;1.2,"Estoque baixo",IF(H2959/E2959&lt;2,"Estoque moderado","Estoque confortável")))),""))</f>
        <v/>
      </c>
      <c r="J2959" s="102" t="str">
        <f>IF(CADA_PROD!C2959="","",SUMIFS(MOVI_ENTR!M:M,MOVI_ENTR!D:D,D2959))</f>
        <v/>
      </c>
      <c r="K2959" s="103" t="str">
        <f>IF(CADA_PROD!C2959="","",IFERROR($J2959/SUM($J$6:$J$1006),""))</f>
        <v/>
      </c>
      <c r="L2959" s="103" t="str">
        <f>IF(CADA_PROD!C2959="","",IFERROR(H2959/SUM($H$6:$H$1006)+P2959,""))</f>
        <v/>
      </c>
      <c r="M2959" s="102" t="str">
        <f>IF(CADA_PROD!$C2959="","",IFERROR(SUMIFS(MOVI_ENTR!M:M,MOVI_ENTR!D:D,D2959)/SUMIFS(MOVI_ENTR!I:I,MOVI_ENTR!D:D,D2959),0))</f>
        <v/>
      </c>
      <c r="N2959" s="104" t="str">
        <f>IF(CADA_PROD!C2959="","",G2959/E2959)</f>
        <v/>
      </c>
    </row>
    <row r="2960" spans="3:14">
      <c r="C2960" s="99" t="str">
        <f>IF(CADA_PROD!C2960="","",CADA_PROD!C2960)</f>
        <v/>
      </c>
      <c r="D2960" s="100" t="str">
        <f>IF(CADA_PROD!D2960="","",CADA_PROD!D2960)</f>
        <v/>
      </c>
      <c r="E2960" s="101" t="str">
        <f>IF(CADA_PROD!E2960="","",CADA_PROD!E2960)</f>
        <v/>
      </c>
      <c r="F2960" s="101" t="str">
        <f>IF(CADA_PROD!D2960="","",SUMIFS(MOVI_ENTR!I:I,MOVI_ENTR!D:D,D2960))</f>
        <v/>
      </c>
      <c r="G2960" s="101" t="str">
        <f>IF(CADA_PROD!C2960="","",SUMIFS(MOVI_SAID!H:H,MOVI_SAID!D:D,D2960))</f>
        <v/>
      </c>
      <c r="H2960" s="101" t="str">
        <f t="shared" si="64"/>
        <v/>
      </c>
      <c r="I2960" s="100" t="str">
        <f>IF(CADA_PROD!C2960="","",IFERROR(IF(H2960&lt;=0,"Sem estoque",IF(H2960/E2960&lt;0.25,"Quase sem estoque",IF(H2960/E2960&lt;1.2,"Estoque baixo",IF(H2960/E2960&lt;2,"Estoque moderado","Estoque confortável")))),""))</f>
        <v/>
      </c>
      <c r="J2960" s="102" t="str">
        <f>IF(CADA_PROD!C2960="","",SUMIFS(MOVI_ENTR!M:M,MOVI_ENTR!D:D,D2960))</f>
        <v/>
      </c>
      <c r="K2960" s="103" t="str">
        <f>IF(CADA_PROD!C2960="","",IFERROR($J2960/SUM($J$6:$J$1006),""))</f>
        <v/>
      </c>
      <c r="L2960" s="103" t="str">
        <f>IF(CADA_PROD!C2960="","",IFERROR(H2960/SUM($H$6:$H$1006)+P2960,""))</f>
        <v/>
      </c>
      <c r="M2960" s="102" t="str">
        <f>IF(CADA_PROD!$C2960="","",IFERROR(SUMIFS(MOVI_ENTR!M:M,MOVI_ENTR!D:D,D2960)/SUMIFS(MOVI_ENTR!I:I,MOVI_ENTR!D:D,D2960),0))</f>
        <v/>
      </c>
      <c r="N2960" s="104" t="str">
        <f>IF(CADA_PROD!C2960="","",G2960/E2960)</f>
        <v/>
      </c>
    </row>
    <row r="2961" spans="3:14">
      <c r="C2961" s="99" t="str">
        <f>IF(CADA_PROD!C2961="","",CADA_PROD!C2961)</f>
        <v/>
      </c>
      <c r="D2961" s="100" t="str">
        <f>IF(CADA_PROD!D2961="","",CADA_PROD!D2961)</f>
        <v/>
      </c>
      <c r="E2961" s="101" t="str">
        <f>IF(CADA_PROD!E2961="","",CADA_PROD!E2961)</f>
        <v/>
      </c>
      <c r="F2961" s="101" t="str">
        <f>IF(CADA_PROD!D2961="","",SUMIFS(MOVI_ENTR!I:I,MOVI_ENTR!D:D,D2961))</f>
        <v/>
      </c>
      <c r="G2961" s="101" t="str">
        <f>IF(CADA_PROD!C2961="","",SUMIFS(MOVI_SAID!H:H,MOVI_SAID!D:D,D2961))</f>
        <v/>
      </c>
      <c r="H2961" s="101" t="str">
        <f t="shared" si="64"/>
        <v/>
      </c>
      <c r="I2961" s="100" t="str">
        <f>IF(CADA_PROD!C2961="","",IFERROR(IF(H2961&lt;=0,"Sem estoque",IF(H2961/E2961&lt;0.25,"Quase sem estoque",IF(H2961/E2961&lt;1.2,"Estoque baixo",IF(H2961/E2961&lt;2,"Estoque moderado","Estoque confortável")))),""))</f>
        <v/>
      </c>
      <c r="J2961" s="102" t="str">
        <f>IF(CADA_PROD!C2961="","",SUMIFS(MOVI_ENTR!M:M,MOVI_ENTR!D:D,D2961))</f>
        <v/>
      </c>
      <c r="K2961" s="103" t="str">
        <f>IF(CADA_PROD!C2961="","",IFERROR($J2961/SUM($J$6:$J$1006),""))</f>
        <v/>
      </c>
      <c r="L2961" s="103" t="str">
        <f>IF(CADA_PROD!C2961="","",IFERROR(H2961/SUM($H$6:$H$1006)+P2961,""))</f>
        <v/>
      </c>
      <c r="M2961" s="102" t="str">
        <f>IF(CADA_PROD!$C2961="","",IFERROR(SUMIFS(MOVI_ENTR!M:M,MOVI_ENTR!D:D,D2961)/SUMIFS(MOVI_ENTR!I:I,MOVI_ENTR!D:D,D2961),0))</f>
        <v/>
      </c>
      <c r="N2961" s="104" t="str">
        <f>IF(CADA_PROD!C2961="","",G2961/E2961)</f>
        <v/>
      </c>
    </row>
    <row r="2962" spans="3:14">
      <c r="C2962" s="99" t="str">
        <f>IF(CADA_PROD!C2962="","",CADA_PROD!C2962)</f>
        <v/>
      </c>
      <c r="D2962" s="100" t="str">
        <f>IF(CADA_PROD!D2962="","",CADA_PROD!D2962)</f>
        <v/>
      </c>
      <c r="E2962" s="101" t="str">
        <f>IF(CADA_PROD!E2962="","",CADA_PROD!E2962)</f>
        <v/>
      </c>
      <c r="F2962" s="101" t="str">
        <f>IF(CADA_PROD!D2962="","",SUMIFS(MOVI_ENTR!I:I,MOVI_ENTR!D:D,D2962))</f>
        <v/>
      </c>
      <c r="G2962" s="101" t="str">
        <f>IF(CADA_PROD!C2962="","",SUMIFS(MOVI_SAID!H:H,MOVI_SAID!D:D,D2962))</f>
        <v/>
      </c>
      <c r="H2962" s="101" t="str">
        <f t="shared" si="64"/>
        <v/>
      </c>
      <c r="I2962" s="100" t="str">
        <f>IF(CADA_PROD!C2962="","",IFERROR(IF(H2962&lt;=0,"Sem estoque",IF(H2962/E2962&lt;0.25,"Quase sem estoque",IF(H2962/E2962&lt;1.2,"Estoque baixo",IF(H2962/E2962&lt;2,"Estoque moderado","Estoque confortável")))),""))</f>
        <v/>
      </c>
      <c r="J2962" s="102" t="str">
        <f>IF(CADA_PROD!C2962="","",SUMIFS(MOVI_ENTR!M:M,MOVI_ENTR!D:D,D2962))</f>
        <v/>
      </c>
      <c r="K2962" s="103" t="str">
        <f>IF(CADA_PROD!C2962="","",IFERROR($J2962/SUM($J$6:$J$1006),""))</f>
        <v/>
      </c>
      <c r="L2962" s="103" t="str">
        <f>IF(CADA_PROD!C2962="","",IFERROR(H2962/SUM($H$6:$H$1006)+P2962,""))</f>
        <v/>
      </c>
      <c r="M2962" s="102" t="str">
        <f>IF(CADA_PROD!$C2962="","",IFERROR(SUMIFS(MOVI_ENTR!M:M,MOVI_ENTR!D:D,D2962)/SUMIFS(MOVI_ENTR!I:I,MOVI_ENTR!D:D,D2962),0))</f>
        <v/>
      </c>
      <c r="N2962" s="104" t="str">
        <f>IF(CADA_PROD!C2962="","",G2962/E2962)</f>
        <v/>
      </c>
    </row>
    <row r="2963" spans="3:14">
      <c r="C2963" s="99" t="str">
        <f>IF(CADA_PROD!C2963="","",CADA_PROD!C2963)</f>
        <v/>
      </c>
      <c r="D2963" s="100" t="str">
        <f>IF(CADA_PROD!D2963="","",CADA_PROD!D2963)</f>
        <v/>
      </c>
      <c r="E2963" s="101" t="str">
        <f>IF(CADA_PROD!E2963="","",CADA_PROD!E2963)</f>
        <v/>
      </c>
      <c r="F2963" s="101" t="str">
        <f>IF(CADA_PROD!D2963="","",SUMIFS(MOVI_ENTR!I:I,MOVI_ENTR!D:D,D2963))</f>
        <v/>
      </c>
      <c r="G2963" s="101" t="str">
        <f>IF(CADA_PROD!C2963="","",SUMIFS(MOVI_SAID!H:H,MOVI_SAID!D:D,D2963))</f>
        <v/>
      </c>
      <c r="H2963" s="101" t="str">
        <f t="shared" si="64"/>
        <v/>
      </c>
      <c r="I2963" s="100" t="str">
        <f>IF(CADA_PROD!C2963="","",IFERROR(IF(H2963&lt;=0,"Sem estoque",IF(H2963/E2963&lt;0.25,"Quase sem estoque",IF(H2963/E2963&lt;1.2,"Estoque baixo",IF(H2963/E2963&lt;2,"Estoque moderado","Estoque confortável")))),""))</f>
        <v/>
      </c>
      <c r="J2963" s="102" t="str">
        <f>IF(CADA_PROD!C2963="","",SUMIFS(MOVI_ENTR!M:M,MOVI_ENTR!D:D,D2963))</f>
        <v/>
      </c>
      <c r="K2963" s="103" t="str">
        <f>IF(CADA_PROD!C2963="","",IFERROR($J2963/SUM($J$6:$J$1006),""))</f>
        <v/>
      </c>
      <c r="L2963" s="103" t="str">
        <f>IF(CADA_PROD!C2963="","",IFERROR(H2963/SUM($H$6:$H$1006)+P2963,""))</f>
        <v/>
      </c>
      <c r="M2963" s="102" t="str">
        <f>IF(CADA_PROD!$C2963="","",IFERROR(SUMIFS(MOVI_ENTR!M:M,MOVI_ENTR!D:D,D2963)/SUMIFS(MOVI_ENTR!I:I,MOVI_ENTR!D:D,D2963),0))</f>
        <v/>
      </c>
      <c r="N2963" s="104" t="str">
        <f>IF(CADA_PROD!C2963="","",G2963/E2963)</f>
        <v/>
      </c>
    </row>
    <row r="2964" spans="3:14">
      <c r="C2964" s="99" t="str">
        <f>IF(CADA_PROD!C2964="","",CADA_PROD!C2964)</f>
        <v/>
      </c>
      <c r="D2964" s="100" t="str">
        <f>IF(CADA_PROD!D2964="","",CADA_PROD!D2964)</f>
        <v/>
      </c>
      <c r="E2964" s="101" t="str">
        <f>IF(CADA_PROD!E2964="","",CADA_PROD!E2964)</f>
        <v/>
      </c>
      <c r="F2964" s="101" t="str">
        <f>IF(CADA_PROD!D2964="","",SUMIFS(MOVI_ENTR!I:I,MOVI_ENTR!D:D,D2964))</f>
        <v/>
      </c>
      <c r="G2964" s="101" t="str">
        <f>IF(CADA_PROD!C2964="","",SUMIFS(MOVI_SAID!H:H,MOVI_SAID!D:D,D2964))</f>
        <v/>
      </c>
      <c r="H2964" s="101" t="str">
        <f t="shared" si="64"/>
        <v/>
      </c>
      <c r="I2964" s="100" t="str">
        <f>IF(CADA_PROD!C2964="","",IFERROR(IF(H2964&lt;=0,"Sem estoque",IF(H2964/E2964&lt;0.25,"Quase sem estoque",IF(H2964/E2964&lt;1.2,"Estoque baixo",IF(H2964/E2964&lt;2,"Estoque moderado","Estoque confortável")))),""))</f>
        <v/>
      </c>
      <c r="J2964" s="102" t="str">
        <f>IF(CADA_PROD!C2964="","",SUMIFS(MOVI_ENTR!M:M,MOVI_ENTR!D:D,D2964))</f>
        <v/>
      </c>
      <c r="K2964" s="103" t="str">
        <f>IF(CADA_PROD!C2964="","",IFERROR($J2964/SUM($J$6:$J$1006),""))</f>
        <v/>
      </c>
      <c r="L2964" s="103" t="str">
        <f>IF(CADA_PROD!C2964="","",IFERROR(H2964/SUM($H$6:$H$1006)+P2964,""))</f>
        <v/>
      </c>
      <c r="M2964" s="102" t="str">
        <f>IF(CADA_PROD!$C2964="","",IFERROR(SUMIFS(MOVI_ENTR!M:M,MOVI_ENTR!D:D,D2964)/SUMIFS(MOVI_ENTR!I:I,MOVI_ENTR!D:D,D2964),0))</f>
        <v/>
      </c>
      <c r="N2964" s="104" t="str">
        <f>IF(CADA_PROD!C2964="","",G2964/E2964)</f>
        <v/>
      </c>
    </row>
    <row r="2965" spans="3:14">
      <c r="C2965" s="99" t="str">
        <f>IF(CADA_PROD!C2965="","",CADA_PROD!C2965)</f>
        <v/>
      </c>
      <c r="D2965" s="100" t="str">
        <f>IF(CADA_PROD!D2965="","",CADA_PROD!D2965)</f>
        <v/>
      </c>
      <c r="E2965" s="101" t="str">
        <f>IF(CADA_PROD!E2965="","",CADA_PROD!E2965)</f>
        <v/>
      </c>
      <c r="F2965" s="101" t="str">
        <f>IF(CADA_PROD!D2965="","",SUMIFS(MOVI_ENTR!I:I,MOVI_ENTR!D:D,D2965))</f>
        <v/>
      </c>
      <c r="G2965" s="101" t="str">
        <f>IF(CADA_PROD!C2965="","",SUMIFS(MOVI_SAID!H:H,MOVI_SAID!D:D,D2965))</f>
        <v/>
      </c>
      <c r="H2965" s="101" t="str">
        <f t="shared" si="64"/>
        <v/>
      </c>
      <c r="I2965" s="100" t="str">
        <f>IF(CADA_PROD!C2965="","",IFERROR(IF(H2965&lt;=0,"Sem estoque",IF(H2965/E2965&lt;0.25,"Quase sem estoque",IF(H2965/E2965&lt;1.2,"Estoque baixo",IF(H2965/E2965&lt;2,"Estoque moderado","Estoque confortável")))),""))</f>
        <v/>
      </c>
      <c r="J2965" s="102" t="str">
        <f>IF(CADA_PROD!C2965="","",SUMIFS(MOVI_ENTR!M:M,MOVI_ENTR!D:D,D2965))</f>
        <v/>
      </c>
      <c r="K2965" s="103" t="str">
        <f>IF(CADA_PROD!C2965="","",IFERROR($J2965/SUM($J$6:$J$1006),""))</f>
        <v/>
      </c>
      <c r="L2965" s="103" t="str">
        <f>IF(CADA_PROD!C2965="","",IFERROR(H2965/SUM($H$6:$H$1006)+P2965,""))</f>
        <v/>
      </c>
      <c r="M2965" s="102" t="str">
        <f>IF(CADA_PROD!$C2965="","",IFERROR(SUMIFS(MOVI_ENTR!M:M,MOVI_ENTR!D:D,D2965)/SUMIFS(MOVI_ENTR!I:I,MOVI_ENTR!D:D,D2965),0))</f>
        <v/>
      </c>
      <c r="N2965" s="104" t="str">
        <f>IF(CADA_PROD!C2965="","",G2965/E2965)</f>
        <v/>
      </c>
    </row>
    <row r="2966" spans="3:14">
      <c r="C2966" s="99" t="str">
        <f>IF(CADA_PROD!C2966="","",CADA_PROD!C2966)</f>
        <v/>
      </c>
      <c r="D2966" s="100" t="str">
        <f>IF(CADA_PROD!D2966="","",CADA_PROD!D2966)</f>
        <v/>
      </c>
      <c r="E2966" s="101" t="str">
        <f>IF(CADA_PROD!E2966="","",CADA_PROD!E2966)</f>
        <v/>
      </c>
      <c r="F2966" s="101" t="str">
        <f>IF(CADA_PROD!D2966="","",SUMIFS(MOVI_ENTR!I:I,MOVI_ENTR!D:D,D2966))</f>
        <v/>
      </c>
      <c r="G2966" s="101" t="str">
        <f>IF(CADA_PROD!C2966="","",SUMIFS(MOVI_SAID!H:H,MOVI_SAID!D:D,D2966))</f>
        <v/>
      </c>
      <c r="H2966" s="101" t="str">
        <f t="shared" si="64"/>
        <v/>
      </c>
      <c r="I2966" s="100" t="str">
        <f>IF(CADA_PROD!C2966="","",IFERROR(IF(H2966&lt;=0,"Sem estoque",IF(H2966/E2966&lt;0.25,"Quase sem estoque",IF(H2966/E2966&lt;1.2,"Estoque baixo",IF(H2966/E2966&lt;2,"Estoque moderado","Estoque confortável")))),""))</f>
        <v/>
      </c>
      <c r="J2966" s="102" t="str">
        <f>IF(CADA_PROD!C2966="","",SUMIFS(MOVI_ENTR!M:M,MOVI_ENTR!D:D,D2966))</f>
        <v/>
      </c>
      <c r="K2966" s="103" t="str">
        <f>IF(CADA_PROD!C2966="","",IFERROR($J2966/SUM($J$6:$J$1006),""))</f>
        <v/>
      </c>
      <c r="L2966" s="103" t="str">
        <f>IF(CADA_PROD!C2966="","",IFERROR(H2966/SUM($H$6:$H$1006)+P2966,""))</f>
        <v/>
      </c>
      <c r="M2966" s="102" t="str">
        <f>IF(CADA_PROD!$C2966="","",IFERROR(SUMIFS(MOVI_ENTR!M:M,MOVI_ENTR!D:D,D2966)/SUMIFS(MOVI_ENTR!I:I,MOVI_ENTR!D:D,D2966),0))</f>
        <v/>
      </c>
      <c r="N2966" s="104" t="str">
        <f>IF(CADA_PROD!C2966="","",G2966/E2966)</f>
        <v/>
      </c>
    </row>
    <row r="2967" spans="3:14">
      <c r="C2967" s="99" t="str">
        <f>IF(CADA_PROD!C2967="","",CADA_PROD!C2967)</f>
        <v/>
      </c>
      <c r="D2967" s="100" t="str">
        <f>IF(CADA_PROD!D2967="","",CADA_PROD!D2967)</f>
        <v/>
      </c>
      <c r="E2967" s="101" t="str">
        <f>IF(CADA_PROD!E2967="","",CADA_PROD!E2967)</f>
        <v/>
      </c>
      <c r="F2967" s="101" t="str">
        <f>IF(CADA_PROD!D2967="","",SUMIFS(MOVI_ENTR!I:I,MOVI_ENTR!D:D,D2967))</f>
        <v/>
      </c>
      <c r="G2967" s="101" t="str">
        <f>IF(CADA_PROD!C2967="","",SUMIFS(MOVI_SAID!H:H,MOVI_SAID!D:D,D2967))</f>
        <v/>
      </c>
      <c r="H2967" s="101" t="str">
        <f t="shared" si="64"/>
        <v/>
      </c>
      <c r="I2967" s="100" t="str">
        <f>IF(CADA_PROD!C2967="","",IFERROR(IF(H2967&lt;=0,"Sem estoque",IF(H2967/E2967&lt;0.25,"Quase sem estoque",IF(H2967/E2967&lt;1.2,"Estoque baixo",IF(H2967/E2967&lt;2,"Estoque moderado","Estoque confortável")))),""))</f>
        <v/>
      </c>
      <c r="J2967" s="102" t="str">
        <f>IF(CADA_PROD!C2967="","",SUMIFS(MOVI_ENTR!M:M,MOVI_ENTR!D:D,D2967))</f>
        <v/>
      </c>
      <c r="K2967" s="103" t="str">
        <f>IF(CADA_PROD!C2967="","",IFERROR($J2967/SUM($J$6:$J$1006),""))</f>
        <v/>
      </c>
      <c r="L2967" s="103" t="str">
        <f>IF(CADA_PROD!C2967="","",IFERROR(H2967/SUM($H$6:$H$1006)+P2967,""))</f>
        <v/>
      </c>
      <c r="M2967" s="102" t="str">
        <f>IF(CADA_PROD!$C2967="","",IFERROR(SUMIFS(MOVI_ENTR!M:M,MOVI_ENTR!D:D,D2967)/SUMIFS(MOVI_ENTR!I:I,MOVI_ENTR!D:D,D2967),0))</f>
        <v/>
      </c>
      <c r="N2967" s="104" t="str">
        <f>IF(CADA_PROD!C2967="","",G2967/E2967)</f>
        <v/>
      </c>
    </row>
    <row r="2968" spans="3:14">
      <c r="C2968" s="99" t="str">
        <f>IF(CADA_PROD!C2968="","",CADA_PROD!C2968)</f>
        <v/>
      </c>
      <c r="D2968" s="100" t="str">
        <f>IF(CADA_PROD!D2968="","",CADA_PROD!D2968)</f>
        <v/>
      </c>
      <c r="E2968" s="101" t="str">
        <f>IF(CADA_PROD!E2968="","",CADA_PROD!E2968)</f>
        <v/>
      </c>
      <c r="F2968" s="101" t="str">
        <f>IF(CADA_PROD!D2968="","",SUMIFS(MOVI_ENTR!I:I,MOVI_ENTR!D:D,D2968))</f>
        <v/>
      </c>
      <c r="G2968" s="101" t="str">
        <f>IF(CADA_PROD!C2968="","",SUMIFS(MOVI_SAID!H:H,MOVI_SAID!D:D,D2968))</f>
        <v/>
      </c>
      <c r="H2968" s="101" t="str">
        <f t="shared" si="64"/>
        <v/>
      </c>
      <c r="I2968" s="100" t="str">
        <f>IF(CADA_PROD!C2968="","",IFERROR(IF(H2968&lt;=0,"Sem estoque",IF(H2968/E2968&lt;0.25,"Quase sem estoque",IF(H2968/E2968&lt;1.2,"Estoque baixo",IF(H2968/E2968&lt;2,"Estoque moderado","Estoque confortável")))),""))</f>
        <v/>
      </c>
      <c r="J2968" s="102" t="str">
        <f>IF(CADA_PROD!C2968="","",SUMIFS(MOVI_ENTR!M:M,MOVI_ENTR!D:D,D2968))</f>
        <v/>
      </c>
      <c r="K2968" s="103" t="str">
        <f>IF(CADA_PROD!C2968="","",IFERROR($J2968/SUM($J$6:$J$1006),""))</f>
        <v/>
      </c>
      <c r="L2968" s="103" t="str">
        <f>IF(CADA_PROD!C2968="","",IFERROR(H2968/SUM($H$6:$H$1006)+P2968,""))</f>
        <v/>
      </c>
      <c r="M2968" s="102" t="str">
        <f>IF(CADA_PROD!$C2968="","",IFERROR(SUMIFS(MOVI_ENTR!M:M,MOVI_ENTR!D:D,D2968)/SUMIFS(MOVI_ENTR!I:I,MOVI_ENTR!D:D,D2968),0))</f>
        <v/>
      </c>
      <c r="N2968" s="104" t="str">
        <f>IF(CADA_PROD!C2968="","",G2968/E2968)</f>
        <v/>
      </c>
    </row>
    <row r="2969" spans="3:14">
      <c r="C2969" s="99" t="str">
        <f>IF(CADA_PROD!C2969="","",CADA_PROD!C2969)</f>
        <v/>
      </c>
      <c r="D2969" s="100" t="str">
        <f>IF(CADA_PROD!D2969="","",CADA_PROD!D2969)</f>
        <v/>
      </c>
      <c r="E2969" s="101" t="str">
        <f>IF(CADA_PROD!E2969="","",CADA_PROD!E2969)</f>
        <v/>
      </c>
      <c r="F2969" s="101" t="str">
        <f>IF(CADA_PROD!D2969="","",SUMIFS(MOVI_ENTR!I:I,MOVI_ENTR!D:D,D2969))</f>
        <v/>
      </c>
      <c r="G2969" s="101" t="str">
        <f>IF(CADA_PROD!C2969="","",SUMIFS(MOVI_SAID!H:H,MOVI_SAID!D:D,D2969))</f>
        <v/>
      </c>
      <c r="H2969" s="101" t="str">
        <f t="shared" si="64"/>
        <v/>
      </c>
      <c r="I2969" s="100" t="str">
        <f>IF(CADA_PROD!C2969="","",IFERROR(IF(H2969&lt;=0,"Sem estoque",IF(H2969/E2969&lt;0.25,"Quase sem estoque",IF(H2969/E2969&lt;1.2,"Estoque baixo",IF(H2969/E2969&lt;2,"Estoque moderado","Estoque confortável")))),""))</f>
        <v/>
      </c>
      <c r="J2969" s="102" t="str">
        <f>IF(CADA_PROD!C2969="","",SUMIFS(MOVI_ENTR!M:M,MOVI_ENTR!D:D,D2969))</f>
        <v/>
      </c>
      <c r="K2969" s="103" t="str">
        <f>IF(CADA_PROD!C2969="","",IFERROR($J2969/SUM($J$6:$J$1006),""))</f>
        <v/>
      </c>
      <c r="L2969" s="103" t="str">
        <f>IF(CADA_PROD!C2969="","",IFERROR(H2969/SUM($H$6:$H$1006)+P2969,""))</f>
        <v/>
      </c>
      <c r="M2969" s="102" t="str">
        <f>IF(CADA_PROD!$C2969="","",IFERROR(SUMIFS(MOVI_ENTR!M:M,MOVI_ENTR!D:D,D2969)/SUMIFS(MOVI_ENTR!I:I,MOVI_ENTR!D:D,D2969),0))</f>
        <v/>
      </c>
      <c r="N2969" s="104" t="str">
        <f>IF(CADA_PROD!C2969="","",G2969/E2969)</f>
        <v/>
      </c>
    </row>
    <row r="2970" spans="3:14">
      <c r="C2970" s="99" t="str">
        <f>IF(CADA_PROD!C2970="","",CADA_PROD!C2970)</f>
        <v/>
      </c>
      <c r="D2970" s="100" t="str">
        <f>IF(CADA_PROD!D2970="","",CADA_PROD!D2970)</f>
        <v/>
      </c>
      <c r="E2970" s="101" t="str">
        <f>IF(CADA_PROD!E2970="","",CADA_PROD!E2970)</f>
        <v/>
      </c>
      <c r="F2970" s="101" t="str">
        <f>IF(CADA_PROD!D2970="","",SUMIFS(MOVI_ENTR!I:I,MOVI_ENTR!D:D,D2970))</f>
        <v/>
      </c>
      <c r="G2970" s="101" t="str">
        <f>IF(CADA_PROD!C2970="","",SUMIFS(MOVI_SAID!H:H,MOVI_SAID!D:D,D2970))</f>
        <v/>
      </c>
      <c r="H2970" s="101" t="str">
        <f t="shared" si="64"/>
        <v/>
      </c>
      <c r="I2970" s="100" t="str">
        <f>IF(CADA_PROD!C2970="","",IFERROR(IF(H2970&lt;=0,"Sem estoque",IF(H2970/E2970&lt;0.25,"Quase sem estoque",IF(H2970/E2970&lt;1.2,"Estoque baixo",IF(H2970/E2970&lt;2,"Estoque moderado","Estoque confortável")))),""))</f>
        <v/>
      </c>
      <c r="J2970" s="102" t="str">
        <f>IF(CADA_PROD!C2970="","",SUMIFS(MOVI_ENTR!M:M,MOVI_ENTR!D:D,D2970))</f>
        <v/>
      </c>
      <c r="K2970" s="103" t="str">
        <f>IF(CADA_PROD!C2970="","",IFERROR($J2970/SUM($J$6:$J$1006),""))</f>
        <v/>
      </c>
      <c r="L2970" s="103" t="str">
        <f>IF(CADA_PROD!C2970="","",IFERROR(H2970/SUM($H$6:$H$1006)+P2970,""))</f>
        <v/>
      </c>
      <c r="M2970" s="102" t="str">
        <f>IF(CADA_PROD!$C2970="","",IFERROR(SUMIFS(MOVI_ENTR!M:M,MOVI_ENTR!D:D,D2970)/SUMIFS(MOVI_ENTR!I:I,MOVI_ENTR!D:D,D2970),0))</f>
        <v/>
      </c>
      <c r="N2970" s="104" t="str">
        <f>IF(CADA_PROD!C2970="","",G2970/E2970)</f>
        <v/>
      </c>
    </row>
    <row r="2971" spans="3:14">
      <c r="C2971" s="99" t="str">
        <f>IF(CADA_PROD!C2971="","",CADA_PROD!C2971)</f>
        <v/>
      </c>
      <c r="D2971" s="100" t="str">
        <f>IF(CADA_PROD!D2971="","",CADA_PROD!D2971)</f>
        <v/>
      </c>
      <c r="E2971" s="101" t="str">
        <f>IF(CADA_PROD!E2971="","",CADA_PROD!E2971)</f>
        <v/>
      </c>
      <c r="F2971" s="101" t="str">
        <f>IF(CADA_PROD!D2971="","",SUMIFS(MOVI_ENTR!I:I,MOVI_ENTR!D:D,D2971))</f>
        <v/>
      </c>
      <c r="G2971" s="101" t="str">
        <f>IF(CADA_PROD!C2971="","",SUMIFS(MOVI_SAID!H:H,MOVI_SAID!D:D,D2971))</f>
        <v/>
      </c>
      <c r="H2971" s="101" t="str">
        <f t="shared" si="64"/>
        <v/>
      </c>
      <c r="I2971" s="100" t="str">
        <f>IF(CADA_PROD!C2971="","",IFERROR(IF(H2971&lt;=0,"Sem estoque",IF(H2971/E2971&lt;0.25,"Quase sem estoque",IF(H2971/E2971&lt;1.2,"Estoque baixo",IF(H2971/E2971&lt;2,"Estoque moderado","Estoque confortável")))),""))</f>
        <v/>
      </c>
      <c r="J2971" s="102" t="str">
        <f>IF(CADA_PROD!C2971="","",SUMIFS(MOVI_ENTR!M:M,MOVI_ENTR!D:D,D2971))</f>
        <v/>
      </c>
      <c r="K2971" s="103" t="str">
        <f>IF(CADA_PROD!C2971="","",IFERROR($J2971/SUM($J$6:$J$1006),""))</f>
        <v/>
      </c>
      <c r="L2971" s="103" t="str">
        <f>IF(CADA_PROD!C2971="","",IFERROR(H2971/SUM($H$6:$H$1006)+P2971,""))</f>
        <v/>
      </c>
      <c r="M2971" s="102" t="str">
        <f>IF(CADA_PROD!$C2971="","",IFERROR(SUMIFS(MOVI_ENTR!M:M,MOVI_ENTR!D:D,D2971)/SUMIFS(MOVI_ENTR!I:I,MOVI_ENTR!D:D,D2971),0))</f>
        <v/>
      </c>
      <c r="N2971" s="104" t="str">
        <f>IF(CADA_PROD!C2971="","",G2971/E2971)</f>
        <v/>
      </c>
    </row>
    <row r="2972" spans="3:14">
      <c r="C2972" s="99" t="str">
        <f>IF(CADA_PROD!C2972="","",CADA_PROD!C2972)</f>
        <v/>
      </c>
      <c r="D2972" s="100" t="str">
        <f>IF(CADA_PROD!D2972="","",CADA_PROD!D2972)</f>
        <v/>
      </c>
      <c r="E2972" s="101" t="str">
        <f>IF(CADA_PROD!E2972="","",CADA_PROD!E2972)</f>
        <v/>
      </c>
      <c r="F2972" s="101" t="str">
        <f>IF(CADA_PROD!D2972="","",SUMIFS(MOVI_ENTR!I:I,MOVI_ENTR!D:D,D2972))</f>
        <v/>
      </c>
      <c r="G2972" s="101" t="str">
        <f>IF(CADA_PROD!C2972="","",SUMIFS(MOVI_SAID!H:H,MOVI_SAID!D:D,D2972))</f>
        <v/>
      </c>
      <c r="H2972" s="101" t="str">
        <f t="shared" si="64"/>
        <v/>
      </c>
      <c r="I2972" s="100" t="str">
        <f>IF(CADA_PROD!C2972="","",IFERROR(IF(H2972&lt;=0,"Sem estoque",IF(H2972/E2972&lt;0.25,"Quase sem estoque",IF(H2972/E2972&lt;1.2,"Estoque baixo",IF(H2972/E2972&lt;2,"Estoque moderado","Estoque confortável")))),""))</f>
        <v/>
      </c>
      <c r="J2972" s="102" t="str">
        <f>IF(CADA_PROD!C2972="","",SUMIFS(MOVI_ENTR!M:M,MOVI_ENTR!D:D,D2972))</f>
        <v/>
      </c>
      <c r="K2972" s="103" t="str">
        <f>IF(CADA_PROD!C2972="","",IFERROR($J2972/SUM($J$6:$J$1006),""))</f>
        <v/>
      </c>
      <c r="L2972" s="103" t="str">
        <f>IF(CADA_PROD!C2972="","",IFERROR(H2972/SUM($H$6:$H$1006)+P2972,""))</f>
        <v/>
      </c>
      <c r="M2972" s="102" t="str">
        <f>IF(CADA_PROD!$C2972="","",IFERROR(SUMIFS(MOVI_ENTR!M:M,MOVI_ENTR!D:D,D2972)/SUMIFS(MOVI_ENTR!I:I,MOVI_ENTR!D:D,D2972),0))</f>
        <v/>
      </c>
      <c r="N2972" s="104" t="str">
        <f>IF(CADA_PROD!C2972="","",G2972/E2972)</f>
        <v/>
      </c>
    </row>
    <row r="2973" spans="3:14">
      <c r="C2973" s="99" t="str">
        <f>IF(CADA_PROD!C2973="","",CADA_PROD!C2973)</f>
        <v/>
      </c>
      <c r="D2973" s="100" t="str">
        <f>IF(CADA_PROD!D2973="","",CADA_PROD!D2973)</f>
        <v/>
      </c>
      <c r="E2973" s="101" t="str">
        <f>IF(CADA_PROD!E2973="","",CADA_PROD!E2973)</f>
        <v/>
      </c>
      <c r="F2973" s="101" t="str">
        <f>IF(CADA_PROD!D2973="","",SUMIFS(MOVI_ENTR!I:I,MOVI_ENTR!D:D,D2973))</f>
        <v/>
      </c>
      <c r="G2973" s="101" t="str">
        <f>IF(CADA_PROD!C2973="","",SUMIFS(MOVI_SAID!H:H,MOVI_SAID!D:D,D2973))</f>
        <v/>
      </c>
      <c r="H2973" s="101" t="str">
        <f t="shared" si="64"/>
        <v/>
      </c>
      <c r="I2973" s="100" t="str">
        <f>IF(CADA_PROD!C2973="","",IFERROR(IF(H2973&lt;=0,"Sem estoque",IF(H2973/E2973&lt;0.25,"Quase sem estoque",IF(H2973/E2973&lt;1.2,"Estoque baixo",IF(H2973/E2973&lt;2,"Estoque moderado","Estoque confortável")))),""))</f>
        <v/>
      </c>
      <c r="J2973" s="102" t="str">
        <f>IF(CADA_PROD!C2973="","",SUMIFS(MOVI_ENTR!M:M,MOVI_ENTR!D:D,D2973))</f>
        <v/>
      </c>
      <c r="K2973" s="103" t="str">
        <f>IF(CADA_PROD!C2973="","",IFERROR($J2973/SUM($J$6:$J$1006),""))</f>
        <v/>
      </c>
      <c r="L2973" s="103" t="str">
        <f>IF(CADA_PROD!C2973="","",IFERROR(H2973/SUM($H$6:$H$1006)+P2973,""))</f>
        <v/>
      </c>
      <c r="M2973" s="102" t="str">
        <f>IF(CADA_PROD!$C2973="","",IFERROR(SUMIFS(MOVI_ENTR!M:M,MOVI_ENTR!D:D,D2973)/SUMIFS(MOVI_ENTR!I:I,MOVI_ENTR!D:D,D2973),0))</f>
        <v/>
      </c>
      <c r="N2973" s="104" t="str">
        <f>IF(CADA_PROD!C2973="","",G2973/E2973)</f>
        <v/>
      </c>
    </row>
    <row r="2974" spans="3:14">
      <c r="C2974" s="99" t="str">
        <f>IF(CADA_PROD!C2974="","",CADA_PROD!C2974)</f>
        <v/>
      </c>
      <c r="D2974" s="100" t="str">
        <f>IF(CADA_PROD!D2974="","",CADA_PROD!D2974)</f>
        <v/>
      </c>
      <c r="E2974" s="101" t="str">
        <f>IF(CADA_PROD!E2974="","",CADA_PROD!E2974)</f>
        <v/>
      </c>
      <c r="F2974" s="101" t="str">
        <f>IF(CADA_PROD!D2974="","",SUMIFS(MOVI_ENTR!I:I,MOVI_ENTR!D:D,D2974))</f>
        <v/>
      </c>
      <c r="G2974" s="101" t="str">
        <f>IF(CADA_PROD!C2974="","",SUMIFS(MOVI_SAID!H:H,MOVI_SAID!D:D,D2974))</f>
        <v/>
      </c>
      <c r="H2974" s="101" t="str">
        <f t="shared" si="64"/>
        <v/>
      </c>
      <c r="I2974" s="100" t="str">
        <f>IF(CADA_PROD!C2974="","",IFERROR(IF(H2974&lt;=0,"Sem estoque",IF(H2974/E2974&lt;0.25,"Quase sem estoque",IF(H2974/E2974&lt;1.2,"Estoque baixo",IF(H2974/E2974&lt;2,"Estoque moderado","Estoque confortável")))),""))</f>
        <v/>
      </c>
      <c r="J2974" s="102" t="str">
        <f>IF(CADA_PROD!C2974="","",SUMIFS(MOVI_ENTR!M:M,MOVI_ENTR!D:D,D2974))</f>
        <v/>
      </c>
      <c r="K2974" s="103" t="str">
        <f>IF(CADA_PROD!C2974="","",IFERROR($J2974/SUM($J$6:$J$1006),""))</f>
        <v/>
      </c>
      <c r="L2974" s="103" t="str">
        <f>IF(CADA_PROD!C2974="","",IFERROR(H2974/SUM($H$6:$H$1006)+P2974,""))</f>
        <v/>
      </c>
      <c r="M2974" s="102" t="str">
        <f>IF(CADA_PROD!$C2974="","",IFERROR(SUMIFS(MOVI_ENTR!M:M,MOVI_ENTR!D:D,D2974)/SUMIFS(MOVI_ENTR!I:I,MOVI_ENTR!D:D,D2974),0))</f>
        <v/>
      </c>
      <c r="N2974" s="104" t="str">
        <f>IF(CADA_PROD!C2974="","",G2974/E2974)</f>
        <v/>
      </c>
    </row>
    <row r="2975" spans="3:14">
      <c r="C2975" s="99" t="str">
        <f>IF(CADA_PROD!C2975="","",CADA_PROD!C2975)</f>
        <v/>
      </c>
      <c r="D2975" s="100" t="str">
        <f>IF(CADA_PROD!D2975="","",CADA_PROD!D2975)</f>
        <v/>
      </c>
      <c r="E2975" s="101" t="str">
        <f>IF(CADA_PROD!E2975="","",CADA_PROD!E2975)</f>
        <v/>
      </c>
      <c r="F2975" s="101" t="str">
        <f>IF(CADA_PROD!D2975="","",SUMIFS(MOVI_ENTR!I:I,MOVI_ENTR!D:D,D2975))</f>
        <v/>
      </c>
      <c r="G2975" s="101" t="str">
        <f>IF(CADA_PROD!C2975="","",SUMIFS(MOVI_SAID!H:H,MOVI_SAID!D:D,D2975))</f>
        <v/>
      </c>
      <c r="H2975" s="101" t="str">
        <f t="shared" si="64"/>
        <v/>
      </c>
      <c r="I2975" s="100" t="str">
        <f>IF(CADA_PROD!C2975="","",IFERROR(IF(H2975&lt;=0,"Sem estoque",IF(H2975/E2975&lt;0.25,"Quase sem estoque",IF(H2975/E2975&lt;1.2,"Estoque baixo",IF(H2975/E2975&lt;2,"Estoque moderado","Estoque confortável")))),""))</f>
        <v/>
      </c>
      <c r="J2975" s="102" t="str">
        <f>IF(CADA_PROD!C2975="","",SUMIFS(MOVI_ENTR!M:M,MOVI_ENTR!D:D,D2975))</f>
        <v/>
      </c>
      <c r="K2975" s="103" t="str">
        <f>IF(CADA_PROD!C2975="","",IFERROR($J2975/SUM($J$6:$J$1006),""))</f>
        <v/>
      </c>
      <c r="L2975" s="103" t="str">
        <f>IF(CADA_PROD!C2975="","",IFERROR(H2975/SUM($H$6:$H$1006)+P2975,""))</f>
        <v/>
      </c>
      <c r="M2975" s="102" t="str">
        <f>IF(CADA_PROD!$C2975="","",IFERROR(SUMIFS(MOVI_ENTR!M:M,MOVI_ENTR!D:D,D2975)/SUMIFS(MOVI_ENTR!I:I,MOVI_ENTR!D:D,D2975),0))</f>
        <v/>
      </c>
      <c r="N2975" s="104" t="str">
        <f>IF(CADA_PROD!C2975="","",G2975/E2975)</f>
        <v/>
      </c>
    </row>
    <row r="2976" spans="3:14">
      <c r="C2976" s="99" t="str">
        <f>IF(CADA_PROD!C2976="","",CADA_PROD!C2976)</f>
        <v/>
      </c>
      <c r="D2976" s="100" t="str">
        <f>IF(CADA_PROD!D2976="","",CADA_PROD!D2976)</f>
        <v/>
      </c>
      <c r="E2976" s="101" t="str">
        <f>IF(CADA_PROD!E2976="","",CADA_PROD!E2976)</f>
        <v/>
      </c>
      <c r="F2976" s="101" t="str">
        <f>IF(CADA_PROD!D2976="","",SUMIFS(MOVI_ENTR!I:I,MOVI_ENTR!D:D,D2976))</f>
        <v/>
      </c>
      <c r="G2976" s="101" t="str">
        <f>IF(CADA_PROD!C2976="","",SUMIFS(MOVI_SAID!H:H,MOVI_SAID!D:D,D2976))</f>
        <v/>
      </c>
      <c r="H2976" s="101" t="str">
        <f t="shared" si="64"/>
        <v/>
      </c>
      <c r="I2976" s="100" t="str">
        <f>IF(CADA_PROD!C2976="","",IFERROR(IF(H2976&lt;=0,"Sem estoque",IF(H2976/E2976&lt;0.25,"Quase sem estoque",IF(H2976/E2976&lt;1.2,"Estoque baixo",IF(H2976/E2976&lt;2,"Estoque moderado","Estoque confortável")))),""))</f>
        <v/>
      </c>
      <c r="J2976" s="102" t="str">
        <f>IF(CADA_PROD!C2976="","",SUMIFS(MOVI_ENTR!M:M,MOVI_ENTR!D:D,D2976))</f>
        <v/>
      </c>
      <c r="K2976" s="103" t="str">
        <f>IF(CADA_PROD!C2976="","",IFERROR($J2976/SUM($J$6:$J$1006),""))</f>
        <v/>
      </c>
      <c r="L2976" s="103" t="str">
        <f>IF(CADA_PROD!C2976="","",IFERROR(H2976/SUM($H$6:$H$1006)+P2976,""))</f>
        <v/>
      </c>
      <c r="M2976" s="102" t="str">
        <f>IF(CADA_PROD!$C2976="","",IFERROR(SUMIFS(MOVI_ENTR!M:M,MOVI_ENTR!D:D,D2976)/SUMIFS(MOVI_ENTR!I:I,MOVI_ENTR!D:D,D2976),0))</f>
        <v/>
      </c>
      <c r="N2976" s="104" t="str">
        <f>IF(CADA_PROD!C2976="","",G2976/E2976)</f>
        <v/>
      </c>
    </row>
    <row r="2977" spans="3:14">
      <c r="C2977" s="99" t="str">
        <f>IF(CADA_PROD!C2977="","",CADA_PROD!C2977)</f>
        <v/>
      </c>
      <c r="D2977" s="100" t="str">
        <f>IF(CADA_PROD!D2977="","",CADA_PROD!D2977)</f>
        <v/>
      </c>
      <c r="E2977" s="101" t="str">
        <f>IF(CADA_PROD!E2977="","",CADA_PROD!E2977)</f>
        <v/>
      </c>
      <c r="F2977" s="101" t="str">
        <f>IF(CADA_PROD!D2977="","",SUMIFS(MOVI_ENTR!I:I,MOVI_ENTR!D:D,D2977))</f>
        <v/>
      </c>
      <c r="G2977" s="101" t="str">
        <f>IF(CADA_PROD!C2977="","",SUMIFS(MOVI_SAID!H:H,MOVI_SAID!D:D,D2977))</f>
        <v/>
      </c>
      <c r="H2977" s="101" t="str">
        <f t="shared" si="64"/>
        <v/>
      </c>
      <c r="I2977" s="100" t="str">
        <f>IF(CADA_PROD!C2977="","",IFERROR(IF(H2977&lt;=0,"Sem estoque",IF(H2977/E2977&lt;0.25,"Quase sem estoque",IF(H2977/E2977&lt;1.2,"Estoque baixo",IF(H2977/E2977&lt;2,"Estoque moderado","Estoque confortável")))),""))</f>
        <v/>
      </c>
      <c r="J2977" s="102" t="str">
        <f>IF(CADA_PROD!C2977="","",SUMIFS(MOVI_ENTR!M:M,MOVI_ENTR!D:D,D2977))</f>
        <v/>
      </c>
      <c r="K2977" s="103" t="str">
        <f>IF(CADA_PROD!C2977="","",IFERROR($J2977/SUM($J$6:$J$1006),""))</f>
        <v/>
      </c>
      <c r="L2977" s="103" t="str">
        <f>IF(CADA_PROD!C2977="","",IFERROR(H2977/SUM($H$6:$H$1006)+P2977,""))</f>
        <v/>
      </c>
      <c r="M2977" s="102" t="str">
        <f>IF(CADA_PROD!$C2977="","",IFERROR(SUMIFS(MOVI_ENTR!M:M,MOVI_ENTR!D:D,D2977)/SUMIFS(MOVI_ENTR!I:I,MOVI_ENTR!D:D,D2977),0))</f>
        <v/>
      </c>
      <c r="N2977" s="104" t="str">
        <f>IF(CADA_PROD!C2977="","",G2977/E2977)</f>
        <v/>
      </c>
    </row>
    <row r="2978" spans="3:14">
      <c r="C2978" s="99" t="str">
        <f>IF(CADA_PROD!C2978="","",CADA_PROD!C2978)</f>
        <v/>
      </c>
      <c r="D2978" s="100" t="str">
        <f>IF(CADA_PROD!D2978="","",CADA_PROD!D2978)</f>
        <v/>
      </c>
      <c r="E2978" s="101" t="str">
        <f>IF(CADA_PROD!E2978="","",CADA_PROD!E2978)</f>
        <v/>
      </c>
      <c r="F2978" s="101" t="str">
        <f>IF(CADA_PROD!D2978="","",SUMIFS(MOVI_ENTR!I:I,MOVI_ENTR!D:D,D2978))</f>
        <v/>
      </c>
      <c r="G2978" s="101" t="str">
        <f>IF(CADA_PROD!C2978="","",SUMIFS(MOVI_SAID!H:H,MOVI_SAID!D:D,D2978))</f>
        <v/>
      </c>
      <c r="H2978" s="101" t="str">
        <f t="shared" si="64"/>
        <v/>
      </c>
      <c r="I2978" s="100" t="str">
        <f>IF(CADA_PROD!C2978="","",IFERROR(IF(H2978&lt;=0,"Sem estoque",IF(H2978/E2978&lt;0.25,"Quase sem estoque",IF(H2978/E2978&lt;1.2,"Estoque baixo",IF(H2978/E2978&lt;2,"Estoque moderado","Estoque confortável")))),""))</f>
        <v/>
      </c>
      <c r="J2978" s="102" t="str">
        <f>IF(CADA_PROD!C2978="","",SUMIFS(MOVI_ENTR!M:M,MOVI_ENTR!D:D,D2978))</f>
        <v/>
      </c>
      <c r="K2978" s="103" t="str">
        <f>IF(CADA_PROD!C2978="","",IFERROR($J2978/SUM($J$6:$J$1006),""))</f>
        <v/>
      </c>
      <c r="L2978" s="103" t="str">
        <f>IF(CADA_PROD!C2978="","",IFERROR(H2978/SUM($H$6:$H$1006)+P2978,""))</f>
        <v/>
      </c>
      <c r="M2978" s="102" t="str">
        <f>IF(CADA_PROD!$C2978="","",IFERROR(SUMIFS(MOVI_ENTR!M:M,MOVI_ENTR!D:D,D2978)/SUMIFS(MOVI_ENTR!I:I,MOVI_ENTR!D:D,D2978),0))</f>
        <v/>
      </c>
      <c r="N2978" s="104" t="str">
        <f>IF(CADA_PROD!C2978="","",G2978/E2978)</f>
        <v/>
      </c>
    </row>
    <row r="2979" spans="3:14">
      <c r="C2979" s="99" t="str">
        <f>IF(CADA_PROD!C2979="","",CADA_PROD!C2979)</f>
        <v/>
      </c>
      <c r="D2979" s="100" t="str">
        <f>IF(CADA_PROD!D2979="","",CADA_PROD!D2979)</f>
        <v/>
      </c>
      <c r="E2979" s="101" t="str">
        <f>IF(CADA_PROD!E2979="","",CADA_PROD!E2979)</f>
        <v/>
      </c>
      <c r="F2979" s="101" t="str">
        <f>IF(CADA_PROD!D2979="","",SUMIFS(MOVI_ENTR!I:I,MOVI_ENTR!D:D,D2979))</f>
        <v/>
      </c>
      <c r="G2979" s="101" t="str">
        <f>IF(CADA_PROD!C2979="","",SUMIFS(MOVI_SAID!H:H,MOVI_SAID!D:D,D2979))</f>
        <v/>
      </c>
      <c r="H2979" s="101" t="str">
        <f t="shared" si="64"/>
        <v/>
      </c>
      <c r="I2979" s="100" t="str">
        <f>IF(CADA_PROD!C2979="","",IFERROR(IF(H2979&lt;=0,"Sem estoque",IF(H2979/E2979&lt;0.25,"Quase sem estoque",IF(H2979/E2979&lt;1.2,"Estoque baixo",IF(H2979/E2979&lt;2,"Estoque moderado","Estoque confortável")))),""))</f>
        <v/>
      </c>
      <c r="J2979" s="102" t="str">
        <f>IF(CADA_PROD!C2979="","",SUMIFS(MOVI_ENTR!M:M,MOVI_ENTR!D:D,D2979))</f>
        <v/>
      </c>
      <c r="K2979" s="103" t="str">
        <f>IF(CADA_PROD!C2979="","",IFERROR($J2979/SUM($J$6:$J$1006),""))</f>
        <v/>
      </c>
      <c r="L2979" s="103" t="str">
        <f>IF(CADA_PROD!C2979="","",IFERROR(H2979/SUM($H$6:$H$1006)+P2979,""))</f>
        <v/>
      </c>
      <c r="M2979" s="102" t="str">
        <f>IF(CADA_PROD!$C2979="","",IFERROR(SUMIFS(MOVI_ENTR!M:M,MOVI_ENTR!D:D,D2979)/SUMIFS(MOVI_ENTR!I:I,MOVI_ENTR!D:D,D2979),0))</f>
        <v/>
      </c>
      <c r="N2979" s="104" t="str">
        <f>IF(CADA_PROD!C2979="","",G2979/E2979)</f>
        <v/>
      </c>
    </row>
    <row r="2980" spans="3:14">
      <c r="C2980" s="99" t="str">
        <f>IF(CADA_PROD!C2980="","",CADA_PROD!C2980)</f>
        <v/>
      </c>
      <c r="D2980" s="100" t="str">
        <f>IF(CADA_PROD!D2980="","",CADA_PROD!D2980)</f>
        <v/>
      </c>
      <c r="E2980" s="101" t="str">
        <f>IF(CADA_PROD!E2980="","",CADA_PROD!E2980)</f>
        <v/>
      </c>
      <c r="F2980" s="101" t="str">
        <f>IF(CADA_PROD!D2980="","",SUMIFS(MOVI_ENTR!I:I,MOVI_ENTR!D:D,D2980))</f>
        <v/>
      </c>
      <c r="G2980" s="101" t="str">
        <f>IF(CADA_PROD!C2980="","",SUMIFS(MOVI_SAID!H:H,MOVI_SAID!D:D,D2980))</f>
        <v/>
      </c>
      <c r="H2980" s="101" t="str">
        <f t="shared" si="64"/>
        <v/>
      </c>
      <c r="I2980" s="100" t="str">
        <f>IF(CADA_PROD!C2980="","",IFERROR(IF(H2980&lt;=0,"Sem estoque",IF(H2980/E2980&lt;0.25,"Quase sem estoque",IF(H2980/E2980&lt;1.2,"Estoque baixo",IF(H2980/E2980&lt;2,"Estoque moderado","Estoque confortável")))),""))</f>
        <v/>
      </c>
      <c r="J2980" s="102" t="str">
        <f>IF(CADA_PROD!C2980="","",SUMIFS(MOVI_ENTR!M:M,MOVI_ENTR!D:D,D2980))</f>
        <v/>
      </c>
      <c r="K2980" s="103" t="str">
        <f>IF(CADA_PROD!C2980="","",IFERROR($J2980/SUM($J$6:$J$1006),""))</f>
        <v/>
      </c>
      <c r="L2980" s="103" t="str">
        <f>IF(CADA_PROD!C2980="","",IFERROR(H2980/SUM($H$6:$H$1006)+P2980,""))</f>
        <v/>
      </c>
      <c r="M2980" s="102" t="str">
        <f>IF(CADA_PROD!$C2980="","",IFERROR(SUMIFS(MOVI_ENTR!M:M,MOVI_ENTR!D:D,D2980)/SUMIFS(MOVI_ENTR!I:I,MOVI_ENTR!D:D,D2980),0))</f>
        <v/>
      </c>
      <c r="N2980" s="104" t="str">
        <f>IF(CADA_PROD!C2980="","",G2980/E2980)</f>
        <v/>
      </c>
    </row>
    <row r="2981" spans="3:14">
      <c r="C2981" s="99" t="str">
        <f>IF(CADA_PROD!C2981="","",CADA_PROD!C2981)</f>
        <v/>
      </c>
      <c r="D2981" s="100" t="str">
        <f>IF(CADA_PROD!D2981="","",CADA_PROD!D2981)</f>
        <v/>
      </c>
      <c r="E2981" s="101" t="str">
        <f>IF(CADA_PROD!E2981="","",CADA_PROD!E2981)</f>
        <v/>
      </c>
      <c r="F2981" s="101" t="str">
        <f>IF(CADA_PROD!D2981="","",SUMIFS(MOVI_ENTR!I:I,MOVI_ENTR!D:D,D2981))</f>
        <v/>
      </c>
      <c r="G2981" s="101" t="str">
        <f>IF(CADA_PROD!C2981="","",SUMIFS(MOVI_SAID!H:H,MOVI_SAID!D:D,D2981))</f>
        <v/>
      </c>
      <c r="H2981" s="101" t="str">
        <f t="shared" si="64"/>
        <v/>
      </c>
      <c r="I2981" s="100" t="str">
        <f>IF(CADA_PROD!C2981="","",IFERROR(IF(H2981&lt;=0,"Sem estoque",IF(H2981/E2981&lt;0.25,"Quase sem estoque",IF(H2981/E2981&lt;1.2,"Estoque baixo",IF(H2981/E2981&lt;2,"Estoque moderado","Estoque confortável")))),""))</f>
        <v/>
      </c>
      <c r="J2981" s="102" t="str">
        <f>IF(CADA_PROD!C2981="","",SUMIFS(MOVI_ENTR!M:M,MOVI_ENTR!D:D,D2981))</f>
        <v/>
      </c>
      <c r="K2981" s="103" t="str">
        <f>IF(CADA_PROD!C2981="","",IFERROR($J2981/SUM($J$6:$J$1006),""))</f>
        <v/>
      </c>
      <c r="L2981" s="103" t="str">
        <f>IF(CADA_PROD!C2981="","",IFERROR(H2981/SUM($H$6:$H$1006)+P2981,""))</f>
        <v/>
      </c>
      <c r="M2981" s="102" t="str">
        <f>IF(CADA_PROD!$C2981="","",IFERROR(SUMIFS(MOVI_ENTR!M:M,MOVI_ENTR!D:D,D2981)/SUMIFS(MOVI_ENTR!I:I,MOVI_ENTR!D:D,D2981),0))</f>
        <v/>
      </c>
      <c r="N2981" s="104" t="str">
        <f>IF(CADA_PROD!C2981="","",G2981/E2981)</f>
        <v/>
      </c>
    </row>
    <row r="2982" spans="3:14">
      <c r="C2982" s="99" t="str">
        <f>IF(CADA_PROD!C2982="","",CADA_PROD!C2982)</f>
        <v/>
      </c>
      <c r="D2982" s="100" t="str">
        <f>IF(CADA_PROD!D2982="","",CADA_PROD!D2982)</f>
        <v/>
      </c>
      <c r="E2982" s="101" t="str">
        <f>IF(CADA_PROD!E2982="","",CADA_PROD!E2982)</f>
        <v/>
      </c>
      <c r="F2982" s="101" t="str">
        <f>IF(CADA_PROD!D2982="","",SUMIFS(MOVI_ENTR!I:I,MOVI_ENTR!D:D,D2982))</f>
        <v/>
      </c>
      <c r="G2982" s="101" t="str">
        <f>IF(CADA_PROD!C2982="","",SUMIFS(MOVI_SAID!H:H,MOVI_SAID!D:D,D2982))</f>
        <v/>
      </c>
      <c r="H2982" s="101" t="str">
        <f t="shared" si="64"/>
        <v/>
      </c>
      <c r="I2982" s="100" t="str">
        <f>IF(CADA_PROD!C2982="","",IFERROR(IF(H2982&lt;=0,"Sem estoque",IF(H2982/E2982&lt;0.25,"Quase sem estoque",IF(H2982/E2982&lt;1.2,"Estoque baixo",IF(H2982/E2982&lt;2,"Estoque moderado","Estoque confortável")))),""))</f>
        <v/>
      </c>
      <c r="J2982" s="102" t="str">
        <f>IF(CADA_PROD!C2982="","",SUMIFS(MOVI_ENTR!M:M,MOVI_ENTR!D:D,D2982))</f>
        <v/>
      </c>
      <c r="K2982" s="103" t="str">
        <f>IF(CADA_PROD!C2982="","",IFERROR($J2982/SUM($J$6:$J$1006),""))</f>
        <v/>
      </c>
      <c r="L2982" s="103" t="str">
        <f>IF(CADA_PROD!C2982="","",IFERROR(H2982/SUM($H$6:$H$1006)+P2982,""))</f>
        <v/>
      </c>
      <c r="M2982" s="102" t="str">
        <f>IF(CADA_PROD!$C2982="","",IFERROR(SUMIFS(MOVI_ENTR!M:M,MOVI_ENTR!D:D,D2982)/SUMIFS(MOVI_ENTR!I:I,MOVI_ENTR!D:D,D2982),0))</f>
        <v/>
      </c>
      <c r="N2982" s="104" t="str">
        <f>IF(CADA_PROD!C2982="","",G2982/E2982)</f>
        <v/>
      </c>
    </row>
    <row r="2983" spans="3:14">
      <c r="C2983" s="99" t="str">
        <f>IF(CADA_PROD!C2983="","",CADA_PROD!C2983)</f>
        <v/>
      </c>
      <c r="D2983" s="100" t="str">
        <f>IF(CADA_PROD!D2983="","",CADA_PROD!D2983)</f>
        <v/>
      </c>
      <c r="E2983" s="101" t="str">
        <f>IF(CADA_PROD!E2983="","",CADA_PROD!E2983)</f>
        <v/>
      </c>
      <c r="F2983" s="101" t="str">
        <f>IF(CADA_PROD!D2983="","",SUMIFS(MOVI_ENTR!I:I,MOVI_ENTR!D:D,D2983))</f>
        <v/>
      </c>
      <c r="G2983" s="101" t="str">
        <f>IF(CADA_PROD!C2983="","",SUMIFS(MOVI_SAID!H:H,MOVI_SAID!D:D,D2983))</f>
        <v/>
      </c>
      <c r="H2983" s="101" t="str">
        <f t="shared" si="64"/>
        <v/>
      </c>
      <c r="I2983" s="100" t="str">
        <f>IF(CADA_PROD!C2983="","",IFERROR(IF(H2983&lt;=0,"Sem estoque",IF(H2983/E2983&lt;0.25,"Quase sem estoque",IF(H2983/E2983&lt;1.2,"Estoque baixo",IF(H2983/E2983&lt;2,"Estoque moderado","Estoque confortável")))),""))</f>
        <v/>
      </c>
      <c r="J2983" s="102" t="str">
        <f>IF(CADA_PROD!C2983="","",SUMIFS(MOVI_ENTR!M:M,MOVI_ENTR!D:D,D2983))</f>
        <v/>
      </c>
      <c r="K2983" s="103" t="str">
        <f>IF(CADA_PROD!C2983="","",IFERROR($J2983/SUM($J$6:$J$1006),""))</f>
        <v/>
      </c>
      <c r="L2983" s="103" t="str">
        <f>IF(CADA_PROD!C2983="","",IFERROR(H2983/SUM($H$6:$H$1006)+P2983,""))</f>
        <v/>
      </c>
      <c r="M2983" s="102" t="str">
        <f>IF(CADA_PROD!$C2983="","",IFERROR(SUMIFS(MOVI_ENTR!M:M,MOVI_ENTR!D:D,D2983)/SUMIFS(MOVI_ENTR!I:I,MOVI_ENTR!D:D,D2983),0))</f>
        <v/>
      </c>
      <c r="N2983" s="104" t="str">
        <f>IF(CADA_PROD!C2983="","",G2983/E2983)</f>
        <v/>
      </c>
    </row>
    <row r="2984" spans="3:14">
      <c r="C2984" s="99" t="str">
        <f>IF(CADA_PROD!C2984="","",CADA_PROD!C2984)</f>
        <v/>
      </c>
      <c r="D2984" s="100" t="str">
        <f>IF(CADA_PROD!D2984="","",CADA_PROD!D2984)</f>
        <v/>
      </c>
      <c r="E2984" s="101" t="str">
        <f>IF(CADA_PROD!E2984="","",CADA_PROD!E2984)</f>
        <v/>
      </c>
      <c r="F2984" s="101" t="str">
        <f>IF(CADA_PROD!D2984="","",SUMIFS(MOVI_ENTR!I:I,MOVI_ENTR!D:D,D2984))</f>
        <v/>
      </c>
      <c r="G2984" s="101" t="str">
        <f>IF(CADA_PROD!C2984="","",SUMIFS(MOVI_SAID!H:H,MOVI_SAID!D:D,D2984))</f>
        <v/>
      </c>
      <c r="H2984" s="101" t="str">
        <f t="shared" si="64"/>
        <v/>
      </c>
      <c r="I2984" s="100" t="str">
        <f>IF(CADA_PROD!C2984="","",IFERROR(IF(H2984&lt;=0,"Sem estoque",IF(H2984/E2984&lt;0.25,"Quase sem estoque",IF(H2984/E2984&lt;1.2,"Estoque baixo",IF(H2984/E2984&lt;2,"Estoque moderado","Estoque confortável")))),""))</f>
        <v/>
      </c>
      <c r="J2984" s="102" t="str">
        <f>IF(CADA_PROD!C2984="","",SUMIFS(MOVI_ENTR!M:M,MOVI_ENTR!D:D,D2984))</f>
        <v/>
      </c>
      <c r="K2984" s="103" t="str">
        <f>IF(CADA_PROD!C2984="","",IFERROR($J2984/SUM($J$6:$J$1006),""))</f>
        <v/>
      </c>
      <c r="L2984" s="103" t="str">
        <f>IF(CADA_PROD!C2984="","",IFERROR(H2984/SUM($H$6:$H$1006)+P2984,""))</f>
        <v/>
      </c>
      <c r="M2984" s="102" t="str">
        <f>IF(CADA_PROD!$C2984="","",IFERROR(SUMIFS(MOVI_ENTR!M:M,MOVI_ENTR!D:D,D2984)/SUMIFS(MOVI_ENTR!I:I,MOVI_ENTR!D:D,D2984),0))</f>
        <v/>
      </c>
      <c r="N2984" s="104" t="str">
        <f>IF(CADA_PROD!C2984="","",G2984/E2984)</f>
        <v/>
      </c>
    </row>
    <row r="2985" spans="3:14">
      <c r="C2985" s="99" t="str">
        <f>IF(CADA_PROD!C2985="","",CADA_PROD!C2985)</f>
        <v/>
      </c>
      <c r="D2985" s="100" t="str">
        <f>IF(CADA_PROD!D2985="","",CADA_PROD!D2985)</f>
        <v/>
      </c>
      <c r="E2985" s="101" t="str">
        <f>IF(CADA_PROD!E2985="","",CADA_PROD!E2985)</f>
        <v/>
      </c>
      <c r="F2985" s="101" t="str">
        <f>IF(CADA_PROD!D2985="","",SUMIFS(MOVI_ENTR!I:I,MOVI_ENTR!D:D,D2985))</f>
        <v/>
      </c>
      <c r="G2985" s="101" t="str">
        <f>IF(CADA_PROD!C2985="","",SUMIFS(MOVI_SAID!H:H,MOVI_SAID!D:D,D2985))</f>
        <v/>
      </c>
      <c r="H2985" s="101" t="str">
        <f t="shared" si="64"/>
        <v/>
      </c>
      <c r="I2985" s="100" t="str">
        <f>IF(CADA_PROD!C2985="","",IFERROR(IF(H2985&lt;=0,"Sem estoque",IF(H2985/E2985&lt;0.25,"Quase sem estoque",IF(H2985/E2985&lt;1.2,"Estoque baixo",IF(H2985/E2985&lt;2,"Estoque moderado","Estoque confortável")))),""))</f>
        <v/>
      </c>
      <c r="J2985" s="102" t="str">
        <f>IF(CADA_PROD!C2985="","",SUMIFS(MOVI_ENTR!M:M,MOVI_ENTR!D:D,D2985))</f>
        <v/>
      </c>
      <c r="K2985" s="103" t="str">
        <f>IF(CADA_PROD!C2985="","",IFERROR($J2985/SUM($J$6:$J$1006),""))</f>
        <v/>
      </c>
      <c r="L2985" s="103" t="str">
        <f>IF(CADA_PROD!C2985="","",IFERROR(H2985/SUM($H$6:$H$1006)+P2985,""))</f>
        <v/>
      </c>
      <c r="M2985" s="102" t="str">
        <f>IF(CADA_PROD!$C2985="","",IFERROR(SUMIFS(MOVI_ENTR!M:M,MOVI_ENTR!D:D,D2985)/SUMIFS(MOVI_ENTR!I:I,MOVI_ENTR!D:D,D2985),0))</f>
        <v/>
      </c>
      <c r="N2985" s="104" t="str">
        <f>IF(CADA_PROD!C2985="","",G2985/E2985)</f>
        <v/>
      </c>
    </row>
    <row r="2986" spans="3:14">
      <c r="C2986" s="99" t="str">
        <f>IF(CADA_PROD!C2986="","",CADA_PROD!C2986)</f>
        <v/>
      </c>
      <c r="D2986" s="100" t="str">
        <f>IF(CADA_PROD!D2986="","",CADA_PROD!D2986)</f>
        <v/>
      </c>
      <c r="E2986" s="101" t="str">
        <f>IF(CADA_PROD!E2986="","",CADA_PROD!E2986)</f>
        <v/>
      </c>
      <c r="F2986" s="101" t="str">
        <f>IF(CADA_PROD!D2986="","",SUMIFS(MOVI_ENTR!I:I,MOVI_ENTR!D:D,D2986))</f>
        <v/>
      </c>
      <c r="G2986" s="101" t="str">
        <f>IF(CADA_PROD!C2986="","",SUMIFS(MOVI_SAID!H:H,MOVI_SAID!D:D,D2986))</f>
        <v/>
      </c>
      <c r="H2986" s="101" t="str">
        <f t="shared" si="64"/>
        <v/>
      </c>
      <c r="I2986" s="100" t="str">
        <f>IF(CADA_PROD!C2986="","",IFERROR(IF(H2986&lt;=0,"Sem estoque",IF(H2986/E2986&lt;0.25,"Quase sem estoque",IF(H2986/E2986&lt;1.2,"Estoque baixo",IF(H2986/E2986&lt;2,"Estoque moderado","Estoque confortável")))),""))</f>
        <v/>
      </c>
      <c r="J2986" s="102" t="str">
        <f>IF(CADA_PROD!C2986="","",SUMIFS(MOVI_ENTR!M:M,MOVI_ENTR!D:D,D2986))</f>
        <v/>
      </c>
      <c r="K2986" s="103" t="str">
        <f>IF(CADA_PROD!C2986="","",IFERROR($J2986/SUM($J$6:$J$1006),""))</f>
        <v/>
      </c>
      <c r="L2986" s="103" t="str">
        <f>IF(CADA_PROD!C2986="","",IFERROR(H2986/SUM($H$6:$H$1006)+P2986,""))</f>
        <v/>
      </c>
      <c r="M2986" s="102" t="str">
        <f>IF(CADA_PROD!$C2986="","",IFERROR(SUMIFS(MOVI_ENTR!M:M,MOVI_ENTR!D:D,D2986)/SUMIFS(MOVI_ENTR!I:I,MOVI_ENTR!D:D,D2986),0))</f>
        <v/>
      </c>
      <c r="N2986" s="104" t="str">
        <f>IF(CADA_PROD!C2986="","",G2986/E2986)</f>
        <v/>
      </c>
    </row>
    <row r="2987" spans="3:14">
      <c r="C2987" s="99" t="str">
        <f>IF(CADA_PROD!C2987="","",CADA_PROD!C2987)</f>
        <v/>
      </c>
      <c r="D2987" s="100" t="str">
        <f>IF(CADA_PROD!D2987="","",CADA_PROD!D2987)</f>
        <v/>
      </c>
      <c r="E2987" s="101" t="str">
        <f>IF(CADA_PROD!E2987="","",CADA_PROD!E2987)</f>
        <v/>
      </c>
      <c r="F2987" s="101" t="str">
        <f>IF(CADA_PROD!D2987="","",SUMIFS(MOVI_ENTR!I:I,MOVI_ENTR!D:D,D2987))</f>
        <v/>
      </c>
      <c r="G2987" s="101" t="str">
        <f>IF(CADA_PROD!C2987="","",SUMIFS(MOVI_SAID!H:H,MOVI_SAID!D:D,D2987))</f>
        <v/>
      </c>
      <c r="H2987" s="101" t="str">
        <f t="shared" ref="H2987:H3050" si="65">IFERROR(F2987-G2987,"")</f>
        <v/>
      </c>
      <c r="I2987" s="100" t="str">
        <f>IF(CADA_PROD!C2987="","",IFERROR(IF(H2987&lt;=0,"Sem estoque",IF(H2987/E2987&lt;0.25,"Quase sem estoque",IF(H2987/E2987&lt;1.2,"Estoque baixo",IF(H2987/E2987&lt;2,"Estoque moderado","Estoque confortável")))),""))</f>
        <v/>
      </c>
      <c r="J2987" s="102" t="str">
        <f>IF(CADA_PROD!C2987="","",SUMIFS(MOVI_ENTR!M:M,MOVI_ENTR!D:D,D2987))</f>
        <v/>
      </c>
      <c r="K2987" s="103" t="str">
        <f>IF(CADA_PROD!C2987="","",IFERROR($J2987/SUM($J$6:$J$1006),""))</f>
        <v/>
      </c>
      <c r="L2987" s="103" t="str">
        <f>IF(CADA_PROD!C2987="","",IFERROR(H2987/SUM($H$6:$H$1006)+P2987,""))</f>
        <v/>
      </c>
      <c r="M2987" s="102" t="str">
        <f>IF(CADA_PROD!$C2987="","",IFERROR(SUMIFS(MOVI_ENTR!M:M,MOVI_ENTR!D:D,D2987)/SUMIFS(MOVI_ENTR!I:I,MOVI_ENTR!D:D,D2987),0))</f>
        <v/>
      </c>
      <c r="N2987" s="104" t="str">
        <f>IF(CADA_PROD!C2987="","",G2987/E2987)</f>
        <v/>
      </c>
    </row>
    <row r="2988" spans="3:14">
      <c r="C2988" s="99" t="str">
        <f>IF(CADA_PROD!C2988="","",CADA_PROD!C2988)</f>
        <v/>
      </c>
      <c r="D2988" s="100" t="str">
        <f>IF(CADA_PROD!D2988="","",CADA_PROD!D2988)</f>
        <v/>
      </c>
      <c r="E2988" s="101" t="str">
        <f>IF(CADA_PROD!E2988="","",CADA_PROD!E2988)</f>
        <v/>
      </c>
      <c r="F2988" s="101" t="str">
        <f>IF(CADA_PROD!D2988="","",SUMIFS(MOVI_ENTR!I:I,MOVI_ENTR!D:D,D2988))</f>
        <v/>
      </c>
      <c r="G2988" s="101" t="str">
        <f>IF(CADA_PROD!C2988="","",SUMIFS(MOVI_SAID!H:H,MOVI_SAID!D:D,D2988))</f>
        <v/>
      </c>
      <c r="H2988" s="101" t="str">
        <f t="shared" si="65"/>
        <v/>
      </c>
      <c r="I2988" s="100" t="str">
        <f>IF(CADA_PROD!C2988="","",IFERROR(IF(H2988&lt;=0,"Sem estoque",IF(H2988/E2988&lt;0.25,"Quase sem estoque",IF(H2988/E2988&lt;1.2,"Estoque baixo",IF(H2988/E2988&lt;2,"Estoque moderado","Estoque confortável")))),""))</f>
        <v/>
      </c>
      <c r="J2988" s="102" t="str">
        <f>IF(CADA_PROD!C2988="","",SUMIFS(MOVI_ENTR!M:M,MOVI_ENTR!D:D,D2988))</f>
        <v/>
      </c>
      <c r="K2988" s="103" t="str">
        <f>IF(CADA_PROD!C2988="","",IFERROR($J2988/SUM($J$6:$J$1006),""))</f>
        <v/>
      </c>
      <c r="L2988" s="103" t="str">
        <f>IF(CADA_PROD!C2988="","",IFERROR(H2988/SUM($H$6:$H$1006)+P2988,""))</f>
        <v/>
      </c>
      <c r="M2988" s="102" t="str">
        <f>IF(CADA_PROD!$C2988="","",IFERROR(SUMIFS(MOVI_ENTR!M:M,MOVI_ENTR!D:D,D2988)/SUMIFS(MOVI_ENTR!I:I,MOVI_ENTR!D:D,D2988),0))</f>
        <v/>
      </c>
      <c r="N2988" s="104" t="str">
        <f>IF(CADA_PROD!C2988="","",G2988/E2988)</f>
        <v/>
      </c>
    </row>
    <row r="2989" spans="3:14">
      <c r="C2989" s="99" t="str">
        <f>IF(CADA_PROD!C2989="","",CADA_PROD!C2989)</f>
        <v/>
      </c>
      <c r="D2989" s="100" t="str">
        <f>IF(CADA_PROD!D2989="","",CADA_PROD!D2989)</f>
        <v/>
      </c>
      <c r="E2989" s="101" t="str">
        <f>IF(CADA_PROD!E2989="","",CADA_PROD!E2989)</f>
        <v/>
      </c>
      <c r="F2989" s="101" t="str">
        <f>IF(CADA_PROD!D2989="","",SUMIFS(MOVI_ENTR!I:I,MOVI_ENTR!D:D,D2989))</f>
        <v/>
      </c>
      <c r="G2989" s="101" t="str">
        <f>IF(CADA_PROD!C2989="","",SUMIFS(MOVI_SAID!H:H,MOVI_SAID!D:D,D2989))</f>
        <v/>
      </c>
      <c r="H2989" s="101" t="str">
        <f t="shared" si="65"/>
        <v/>
      </c>
      <c r="I2989" s="100" t="str">
        <f>IF(CADA_PROD!C2989="","",IFERROR(IF(H2989&lt;=0,"Sem estoque",IF(H2989/E2989&lt;0.25,"Quase sem estoque",IF(H2989/E2989&lt;1.2,"Estoque baixo",IF(H2989/E2989&lt;2,"Estoque moderado","Estoque confortável")))),""))</f>
        <v/>
      </c>
      <c r="J2989" s="102" t="str">
        <f>IF(CADA_PROD!C2989="","",SUMIFS(MOVI_ENTR!M:M,MOVI_ENTR!D:D,D2989))</f>
        <v/>
      </c>
      <c r="K2989" s="103" t="str">
        <f>IF(CADA_PROD!C2989="","",IFERROR($J2989/SUM($J$6:$J$1006),""))</f>
        <v/>
      </c>
      <c r="L2989" s="103" t="str">
        <f>IF(CADA_PROD!C2989="","",IFERROR(H2989/SUM($H$6:$H$1006)+P2989,""))</f>
        <v/>
      </c>
      <c r="M2989" s="102" t="str">
        <f>IF(CADA_PROD!$C2989="","",IFERROR(SUMIFS(MOVI_ENTR!M:M,MOVI_ENTR!D:D,D2989)/SUMIFS(MOVI_ENTR!I:I,MOVI_ENTR!D:D,D2989),0))</f>
        <v/>
      </c>
      <c r="N2989" s="104" t="str">
        <f>IF(CADA_PROD!C2989="","",G2989/E2989)</f>
        <v/>
      </c>
    </row>
    <row r="2990" spans="3:14">
      <c r="C2990" s="99" t="str">
        <f>IF(CADA_PROD!C2990="","",CADA_PROD!C2990)</f>
        <v/>
      </c>
      <c r="D2990" s="100" t="str">
        <f>IF(CADA_PROD!D2990="","",CADA_PROD!D2990)</f>
        <v/>
      </c>
      <c r="E2990" s="101" t="str">
        <f>IF(CADA_PROD!E2990="","",CADA_PROD!E2990)</f>
        <v/>
      </c>
      <c r="F2990" s="101" t="str">
        <f>IF(CADA_PROD!D2990="","",SUMIFS(MOVI_ENTR!I:I,MOVI_ENTR!D:D,D2990))</f>
        <v/>
      </c>
      <c r="G2990" s="101" t="str">
        <f>IF(CADA_PROD!C2990="","",SUMIFS(MOVI_SAID!H:H,MOVI_SAID!D:D,D2990))</f>
        <v/>
      </c>
      <c r="H2990" s="101" t="str">
        <f t="shared" si="65"/>
        <v/>
      </c>
      <c r="I2990" s="100" t="str">
        <f>IF(CADA_PROD!C2990="","",IFERROR(IF(H2990&lt;=0,"Sem estoque",IF(H2990/E2990&lt;0.25,"Quase sem estoque",IF(H2990/E2990&lt;1.2,"Estoque baixo",IF(H2990/E2990&lt;2,"Estoque moderado","Estoque confortável")))),""))</f>
        <v/>
      </c>
      <c r="J2990" s="102" t="str">
        <f>IF(CADA_PROD!C2990="","",SUMIFS(MOVI_ENTR!M:M,MOVI_ENTR!D:D,D2990))</f>
        <v/>
      </c>
      <c r="K2990" s="103" t="str">
        <f>IF(CADA_PROD!C2990="","",IFERROR($J2990/SUM($J$6:$J$1006),""))</f>
        <v/>
      </c>
      <c r="L2990" s="103" t="str">
        <f>IF(CADA_PROD!C2990="","",IFERROR(H2990/SUM($H$6:$H$1006)+P2990,""))</f>
        <v/>
      </c>
      <c r="M2990" s="102" t="str">
        <f>IF(CADA_PROD!$C2990="","",IFERROR(SUMIFS(MOVI_ENTR!M:M,MOVI_ENTR!D:D,D2990)/SUMIFS(MOVI_ENTR!I:I,MOVI_ENTR!D:D,D2990),0))</f>
        <v/>
      </c>
      <c r="N2990" s="104" t="str">
        <f>IF(CADA_PROD!C2990="","",G2990/E2990)</f>
        <v/>
      </c>
    </row>
    <row r="2991" spans="3:14">
      <c r="C2991" s="99" t="str">
        <f>IF(CADA_PROD!C2991="","",CADA_PROD!C2991)</f>
        <v/>
      </c>
      <c r="D2991" s="100" t="str">
        <f>IF(CADA_PROD!D2991="","",CADA_PROD!D2991)</f>
        <v/>
      </c>
      <c r="E2991" s="101" t="str">
        <f>IF(CADA_PROD!E2991="","",CADA_PROD!E2991)</f>
        <v/>
      </c>
      <c r="F2991" s="101" t="str">
        <f>IF(CADA_PROD!D2991="","",SUMIFS(MOVI_ENTR!I:I,MOVI_ENTR!D:D,D2991))</f>
        <v/>
      </c>
      <c r="G2991" s="101" t="str">
        <f>IF(CADA_PROD!C2991="","",SUMIFS(MOVI_SAID!H:H,MOVI_SAID!D:D,D2991))</f>
        <v/>
      </c>
      <c r="H2991" s="101" t="str">
        <f t="shared" si="65"/>
        <v/>
      </c>
      <c r="I2991" s="100" t="str">
        <f>IF(CADA_PROD!C2991="","",IFERROR(IF(H2991&lt;=0,"Sem estoque",IF(H2991/E2991&lt;0.25,"Quase sem estoque",IF(H2991/E2991&lt;1.2,"Estoque baixo",IF(H2991/E2991&lt;2,"Estoque moderado","Estoque confortável")))),""))</f>
        <v/>
      </c>
      <c r="J2991" s="102" t="str">
        <f>IF(CADA_PROD!C2991="","",SUMIFS(MOVI_ENTR!M:M,MOVI_ENTR!D:D,D2991))</f>
        <v/>
      </c>
      <c r="K2991" s="103" t="str">
        <f>IF(CADA_PROD!C2991="","",IFERROR($J2991/SUM($J$6:$J$1006),""))</f>
        <v/>
      </c>
      <c r="L2991" s="103" t="str">
        <f>IF(CADA_PROD!C2991="","",IFERROR(H2991/SUM($H$6:$H$1006)+P2991,""))</f>
        <v/>
      </c>
      <c r="M2991" s="102" t="str">
        <f>IF(CADA_PROD!$C2991="","",IFERROR(SUMIFS(MOVI_ENTR!M:M,MOVI_ENTR!D:D,D2991)/SUMIFS(MOVI_ENTR!I:I,MOVI_ENTR!D:D,D2991),0))</f>
        <v/>
      </c>
      <c r="N2991" s="104" t="str">
        <f>IF(CADA_PROD!C2991="","",G2991/E2991)</f>
        <v/>
      </c>
    </row>
    <row r="2992" spans="3:14">
      <c r="C2992" s="99" t="str">
        <f>IF(CADA_PROD!C2992="","",CADA_PROD!C2992)</f>
        <v/>
      </c>
      <c r="D2992" s="100" t="str">
        <f>IF(CADA_PROD!D2992="","",CADA_PROD!D2992)</f>
        <v/>
      </c>
      <c r="E2992" s="101" t="str">
        <f>IF(CADA_PROD!E2992="","",CADA_PROD!E2992)</f>
        <v/>
      </c>
      <c r="F2992" s="101" t="str">
        <f>IF(CADA_PROD!D2992="","",SUMIFS(MOVI_ENTR!I:I,MOVI_ENTR!D:D,D2992))</f>
        <v/>
      </c>
      <c r="G2992" s="101" t="str">
        <f>IF(CADA_PROD!C2992="","",SUMIFS(MOVI_SAID!H:H,MOVI_SAID!D:D,D2992))</f>
        <v/>
      </c>
      <c r="H2992" s="101" t="str">
        <f t="shared" si="65"/>
        <v/>
      </c>
      <c r="I2992" s="100" t="str">
        <f>IF(CADA_PROD!C2992="","",IFERROR(IF(H2992&lt;=0,"Sem estoque",IF(H2992/E2992&lt;0.25,"Quase sem estoque",IF(H2992/E2992&lt;1.2,"Estoque baixo",IF(H2992/E2992&lt;2,"Estoque moderado","Estoque confortável")))),""))</f>
        <v/>
      </c>
      <c r="J2992" s="102" t="str">
        <f>IF(CADA_PROD!C2992="","",SUMIFS(MOVI_ENTR!M:M,MOVI_ENTR!D:D,D2992))</f>
        <v/>
      </c>
      <c r="K2992" s="103" t="str">
        <f>IF(CADA_PROD!C2992="","",IFERROR($J2992/SUM($J$6:$J$1006),""))</f>
        <v/>
      </c>
      <c r="L2992" s="103" t="str">
        <f>IF(CADA_PROD!C2992="","",IFERROR(H2992/SUM($H$6:$H$1006)+P2992,""))</f>
        <v/>
      </c>
      <c r="M2992" s="102" t="str">
        <f>IF(CADA_PROD!$C2992="","",IFERROR(SUMIFS(MOVI_ENTR!M:M,MOVI_ENTR!D:D,D2992)/SUMIFS(MOVI_ENTR!I:I,MOVI_ENTR!D:D,D2992),0))</f>
        <v/>
      </c>
      <c r="N2992" s="104" t="str">
        <f>IF(CADA_PROD!C2992="","",G2992/E2992)</f>
        <v/>
      </c>
    </row>
    <row r="2993" spans="3:14">
      <c r="C2993" s="99" t="str">
        <f>IF(CADA_PROD!C2993="","",CADA_PROD!C2993)</f>
        <v/>
      </c>
      <c r="D2993" s="100" t="str">
        <f>IF(CADA_PROD!D2993="","",CADA_PROD!D2993)</f>
        <v/>
      </c>
      <c r="E2993" s="101" t="str">
        <f>IF(CADA_PROD!E2993="","",CADA_PROD!E2993)</f>
        <v/>
      </c>
      <c r="F2993" s="101" t="str">
        <f>IF(CADA_PROD!D2993="","",SUMIFS(MOVI_ENTR!I:I,MOVI_ENTR!D:D,D2993))</f>
        <v/>
      </c>
      <c r="G2993" s="101" t="str">
        <f>IF(CADA_PROD!C2993="","",SUMIFS(MOVI_SAID!H:H,MOVI_SAID!D:D,D2993))</f>
        <v/>
      </c>
      <c r="H2993" s="101" t="str">
        <f t="shared" si="65"/>
        <v/>
      </c>
      <c r="I2993" s="100" t="str">
        <f>IF(CADA_PROD!C2993="","",IFERROR(IF(H2993&lt;=0,"Sem estoque",IF(H2993/E2993&lt;0.25,"Quase sem estoque",IF(H2993/E2993&lt;1.2,"Estoque baixo",IF(H2993/E2993&lt;2,"Estoque moderado","Estoque confortável")))),""))</f>
        <v/>
      </c>
      <c r="J2993" s="102" t="str">
        <f>IF(CADA_PROD!C2993="","",SUMIFS(MOVI_ENTR!M:M,MOVI_ENTR!D:D,D2993))</f>
        <v/>
      </c>
      <c r="K2993" s="103" t="str">
        <f>IF(CADA_PROD!C2993="","",IFERROR($J2993/SUM($J$6:$J$1006),""))</f>
        <v/>
      </c>
      <c r="L2993" s="103" t="str">
        <f>IF(CADA_PROD!C2993="","",IFERROR(H2993/SUM($H$6:$H$1006)+P2993,""))</f>
        <v/>
      </c>
      <c r="M2993" s="102" t="str">
        <f>IF(CADA_PROD!$C2993="","",IFERROR(SUMIFS(MOVI_ENTR!M:M,MOVI_ENTR!D:D,D2993)/SUMIFS(MOVI_ENTR!I:I,MOVI_ENTR!D:D,D2993),0))</f>
        <v/>
      </c>
      <c r="N2993" s="104" t="str">
        <f>IF(CADA_PROD!C2993="","",G2993/E2993)</f>
        <v/>
      </c>
    </row>
    <row r="2994" spans="3:14">
      <c r="C2994" s="99" t="str">
        <f>IF(CADA_PROD!C2994="","",CADA_PROD!C2994)</f>
        <v/>
      </c>
      <c r="D2994" s="100" t="str">
        <f>IF(CADA_PROD!D2994="","",CADA_PROD!D2994)</f>
        <v/>
      </c>
      <c r="E2994" s="101" t="str">
        <f>IF(CADA_PROD!E2994="","",CADA_PROD!E2994)</f>
        <v/>
      </c>
      <c r="F2994" s="101" t="str">
        <f>IF(CADA_PROD!D2994="","",SUMIFS(MOVI_ENTR!I:I,MOVI_ENTR!D:D,D2994))</f>
        <v/>
      </c>
      <c r="G2994" s="101" t="str">
        <f>IF(CADA_PROD!C2994="","",SUMIFS(MOVI_SAID!H:H,MOVI_SAID!D:D,D2994))</f>
        <v/>
      </c>
      <c r="H2994" s="101" t="str">
        <f t="shared" si="65"/>
        <v/>
      </c>
      <c r="I2994" s="100" t="str">
        <f>IF(CADA_PROD!C2994="","",IFERROR(IF(H2994&lt;=0,"Sem estoque",IF(H2994/E2994&lt;0.25,"Quase sem estoque",IF(H2994/E2994&lt;1.2,"Estoque baixo",IF(H2994/E2994&lt;2,"Estoque moderado","Estoque confortável")))),""))</f>
        <v/>
      </c>
      <c r="J2994" s="102" t="str">
        <f>IF(CADA_PROD!C2994="","",SUMIFS(MOVI_ENTR!M:M,MOVI_ENTR!D:D,D2994))</f>
        <v/>
      </c>
      <c r="K2994" s="103" t="str">
        <f>IF(CADA_PROD!C2994="","",IFERROR($J2994/SUM($J$6:$J$1006),""))</f>
        <v/>
      </c>
      <c r="L2994" s="103" t="str">
        <f>IF(CADA_PROD!C2994="","",IFERROR(H2994/SUM($H$6:$H$1006)+P2994,""))</f>
        <v/>
      </c>
      <c r="M2994" s="102" t="str">
        <f>IF(CADA_PROD!$C2994="","",IFERROR(SUMIFS(MOVI_ENTR!M:M,MOVI_ENTR!D:D,D2994)/SUMIFS(MOVI_ENTR!I:I,MOVI_ENTR!D:D,D2994),0))</f>
        <v/>
      </c>
      <c r="N2994" s="104" t="str">
        <f>IF(CADA_PROD!C2994="","",G2994/E2994)</f>
        <v/>
      </c>
    </row>
    <row r="2995" spans="3:14">
      <c r="C2995" s="99" t="str">
        <f>IF(CADA_PROD!C2995="","",CADA_PROD!C2995)</f>
        <v/>
      </c>
      <c r="D2995" s="100" t="str">
        <f>IF(CADA_PROD!D2995="","",CADA_PROD!D2995)</f>
        <v/>
      </c>
      <c r="E2995" s="101" t="str">
        <f>IF(CADA_PROD!E2995="","",CADA_PROD!E2995)</f>
        <v/>
      </c>
      <c r="F2995" s="101" t="str">
        <f>IF(CADA_PROD!D2995="","",SUMIFS(MOVI_ENTR!I:I,MOVI_ENTR!D:D,D2995))</f>
        <v/>
      </c>
      <c r="G2995" s="101" t="str">
        <f>IF(CADA_PROD!C2995="","",SUMIFS(MOVI_SAID!H:H,MOVI_SAID!D:D,D2995))</f>
        <v/>
      </c>
      <c r="H2995" s="101" t="str">
        <f t="shared" si="65"/>
        <v/>
      </c>
      <c r="I2995" s="100" t="str">
        <f>IF(CADA_PROD!C2995="","",IFERROR(IF(H2995&lt;=0,"Sem estoque",IF(H2995/E2995&lt;0.25,"Quase sem estoque",IF(H2995/E2995&lt;1.2,"Estoque baixo",IF(H2995/E2995&lt;2,"Estoque moderado","Estoque confortável")))),""))</f>
        <v/>
      </c>
      <c r="J2995" s="102" t="str">
        <f>IF(CADA_PROD!C2995="","",SUMIFS(MOVI_ENTR!M:M,MOVI_ENTR!D:D,D2995))</f>
        <v/>
      </c>
      <c r="K2995" s="103" t="str">
        <f>IF(CADA_PROD!C2995="","",IFERROR($J2995/SUM($J$6:$J$1006),""))</f>
        <v/>
      </c>
      <c r="L2995" s="103" t="str">
        <f>IF(CADA_PROD!C2995="","",IFERROR(H2995/SUM($H$6:$H$1006)+P2995,""))</f>
        <v/>
      </c>
      <c r="M2995" s="102" t="str">
        <f>IF(CADA_PROD!$C2995="","",IFERROR(SUMIFS(MOVI_ENTR!M:M,MOVI_ENTR!D:D,D2995)/SUMIFS(MOVI_ENTR!I:I,MOVI_ENTR!D:D,D2995),0))</f>
        <v/>
      </c>
      <c r="N2995" s="104" t="str">
        <f>IF(CADA_PROD!C2995="","",G2995/E2995)</f>
        <v/>
      </c>
    </row>
    <row r="2996" spans="3:14">
      <c r="C2996" s="99" t="str">
        <f>IF(CADA_PROD!C2996="","",CADA_PROD!C2996)</f>
        <v/>
      </c>
      <c r="D2996" s="100" t="str">
        <f>IF(CADA_PROD!D2996="","",CADA_PROD!D2996)</f>
        <v/>
      </c>
      <c r="E2996" s="101" t="str">
        <f>IF(CADA_PROD!E2996="","",CADA_PROD!E2996)</f>
        <v/>
      </c>
      <c r="F2996" s="101" t="str">
        <f>IF(CADA_PROD!D2996="","",SUMIFS(MOVI_ENTR!I:I,MOVI_ENTR!D:D,D2996))</f>
        <v/>
      </c>
      <c r="G2996" s="101" t="str">
        <f>IF(CADA_PROD!C2996="","",SUMIFS(MOVI_SAID!H:H,MOVI_SAID!D:D,D2996))</f>
        <v/>
      </c>
      <c r="H2996" s="101" t="str">
        <f t="shared" si="65"/>
        <v/>
      </c>
      <c r="I2996" s="100" t="str">
        <f>IF(CADA_PROD!C2996="","",IFERROR(IF(H2996&lt;=0,"Sem estoque",IF(H2996/E2996&lt;0.25,"Quase sem estoque",IF(H2996/E2996&lt;1.2,"Estoque baixo",IF(H2996/E2996&lt;2,"Estoque moderado","Estoque confortável")))),""))</f>
        <v/>
      </c>
      <c r="J2996" s="102" t="str">
        <f>IF(CADA_PROD!C2996="","",SUMIFS(MOVI_ENTR!M:M,MOVI_ENTR!D:D,D2996))</f>
        <v/>
      </c>
      <c r="K2996" s="103" t="str">
        <f>IF(CADA_PROD!C2996="","",IFERROR($J2996/SUM($J$6:$J$1006),""))</f>
        <v/>
      </c>
      <c r="L2996" s="103" t="str">
        <f>IF(CADA_PROD!C2996="","",IFERROR(H2996/SUM($H$6:$H$1006)+P2996,""))</f>
        <v/>
      </c>
      <c r="M2996" s="102" t="str">
        <f>IF(CADA_PROD!$C2996="","",IFERROR(SUMIFS(MOVI_ENTR!M:M,MOVI_ENTR!D:D,D2996)/SUMIFS(MOVI_ENTR!I:I,MOVI_ENTR!D:D,D2996),0))</f>
        <v/>
      </c>
      <c r="N2996" s="104" t="str">
        <f>IF(CADA_PROD!C2996="","",G2996/E2996)</f>
        <v/>
      </c>
    </row>
    <row r="2997" spans="3:14">
      <c r="C2997" s="99" t="str">
        <f>IF(CADA_PROD!C2997="","",CADA_PROD!C2997)</f>
        <v/>
      </c>
      <c r="D2997" s="100" t="str">
        <f>IF(CADA_PROD!D2997="","",CADA_PROD!D2997)</f>
        <v/>
      </c>
      <c r="E2997" s="101" t="str">
        <f>IF(CADA_PROD!E2997="","",CADA_PROD!E2997)</f>
        <v/>
      </c>
      <c r="F2997" s="101" t="str">
        <f>IF(CADA_PROD!D2997="","",SUMIFS(MOVI_ENTR!I:I,MOVI_ENTR!D:D,D2997))</f>
        <v/>
      </c>
      <c r="G2997" s="101" t="str">
        <f>IF(CADA_PROD!C2997="","",SUMIFS(MOVI_SAID!H:H,MOVI_SAID!D:D,D2997))</f>
        <v/>
      </c>
      <c r="H2997" s="101" t="str">
        <f t="shared" si="65"/>
        <v/>
      </c>
      <c r="I2997" s="100" t="str">
        <f>IF(CADA_PROD!C2997="","",IFERROR(IF(H2997&lt;=0,"Sem estoque",IF(H2997/E2997&lt;0.25,"Quase sem estoque",IF(H2997/E2997&lt;1.2,"Estoque baixo",IF(H2997/E2997&lt;2,"Estoque moderado","Estoque confortável")))),""))</f>
        <v/>
      </c>
      <c r="J2997" s="102" t="str">
        <f>IF(CADA_PROD!C2997="","",SUMIFS(MOVI_ENTR!M:M,MOVI_ENTR!D:D,D2997))</f>
        <v/>
      </c>
      <c r="K2997" s="103" t="str">
        <f>IF(CADA_PROD!C2997="","",IFERROR($J2997/SUM($J$6:$J$1006),""))</f>
        <v/>
      </c>
      <c r="L2997" s="103" t="str">
        <f>IF(CADA_PROD!C2997="","",IFERROR(H2997/SUM($H$6:$H$1006)+P2997,""))</f>
        <v/>
      </c>
      <c r="M2997" s="102" t="str">
        <f>IF(CADA_PROD!$C2997="","",IFERROR(SUMIFS(MOVI_ENTR!M:M,MOVI_ENTR!D:D,D2997)/SUMIFS(MOVI_ENTR!I:I,MOVI_ENTR!D:D,D2997),0))</f>
        <v/>
      </c>
      <c r="N2997" s="104" t="str">
        <f>IF(CADA_PROD!C2997="","",G2997/E2997)</f>
        <v/>
      </c>
    </row>
    <row r="2998" spans="3:14">
      <c r="C2998" s="99" t="str">
        <f>IF(CADA_PROD!C2998="","",CADA_PROD!C2998)</f>
        <v/>
      </c>
      <c r="D2998" s="100" t="str">
        <f>IF(CADA_PROD!D2998="","",CADA_PROD!D2998)</f>
        <v/>
      </c>
      <c r="E2998" s="101" t="str">
        <f>IF(CADA_PROD!E2998="","",CADA_PROD!E2998)</f>
        <v/>
      </c>
      <c r="F2998" s="101" t="str">
        <f>IF(CADA_PROD!D2998="","",SUMIFS(MOVI_ENTR!I:I,MOVI_ENTR!D:D,D2998))</f>
        <v/>
      </c>
      <c r="G2998" s="101" t="str">
        <f>IF(CADA_PROD!C2998="","",SUMIFS(MOVI_SAID!H:H,MOVI_SAID!D:D,D2998))</f>
        <v/>
      </c>
      <c r="H2998" s="101" t="str">
        <f t="shared" si="65"/>
        <v/>
      </c>
      <c r="I2998" s="100" t="str">
        <f>IF(CADA_PROD!C2998="","",IFERROR(IF(H2998&lt;=0,"Sem estoque",IF(H2998/E2998&lt;0.25,"Quase sem estoque",IF(H2998/E2998&lt;1.2,"Estoque baixo",IF(H2998/E2998&lt;2,"Estoque moderado","Estoque confortável")))),""))</f>
        <v/>
      </c>
      <c r="J2998" s="102" t="str">
        <f>IF(CADA_PROD!C2998="","",SUMIFS(MOVI_ENTR!M:M,MOVI_ENTR!D:D,D2998))</f>
        <v/>
      </c>
      <c r="K2998" s="103" t="str">
        <f>IF(CADA_PROD!C2998="","",IFERROR($J2998/SUM($J$6:$J$1006),""))</f>
        <v/>
      </c>
      <c r="L2998" s="103" t="str">
        <f>IF(CADA_PROD!C2998="","",IFERROR(H2998/SUM($H$6:$H$1006)+P2998,""))</f>
        <v/>
      </c>
      <c r="M2998" s="102" t="str">
        <f>IF(CADA_PROD!$C2998="","",IFERROR(SUMIFS(MOVI_ENTR!M:M,MOVI_ENTR!D:D,D2998)/SUMIFS(MOVI_ENTR!I:I,MOVI_ENTR!D:D,D2998),0))</f>
        <v/>
      </c>
      <c r="N2998" s="104" t="str">
        <f>IF(CADA_PROD!C2998="","",G2998/E2998)</f>
        <v/>
      </c>
    </row>
    <row r="2999" spans="3:14">
      <c r="C2999" s="99" t="str">
        <f>IF(CADA_PROD!C2999="","",CADA_PROD!C2999)</f>
        <v/>
      </c>
      <c r="D2999" s="100" t="str">
        <f>IF(CADA_PROD!D2999="","",CADA_PROD!D2999)</f>
        <v/>
      </c>
      <c r="E2999" s="101" t="str">
        <f>IF(CADA_PROD!E2999="","",CADA_PROD!E2999)</f>
        <v/>
      </c>
      <c r="F2999" s="101" t="str">
        <f>IF(CADA_PROD!D2999="","",SUMIFS(MOVI_ENTR!I:I,MOVI_ENTR!D:D,D2999))</f>
        <v/>
      </c>
      <c r="G2999" s="101" t="str">
        <f>IF(CADA_PROD!C2999="","",SUMIFS(MOVI_SAID!H:H,MOVI_SAID!D:D,D2999))</f>
        <v/>
      </c>
      <c r="H2999" s="101" t="str">
        <f t="shared" si="65"/>
        <v/>
      </c>
      <c r="I2999" s="100" t="str">
        <f>IF(CADA_PROD!C2999="","",IFERROR(IF(H2999&lt;=0,"Sem estoque",IF(H2999/E2999&lt;0.25,"Quase sem estoque",IF(H2999/E2999&lt;1.2,"Estoque baixo",IF(H2999/E2999&lt;2,"Estoque moderado","Estoque confortável")))),""))</f>
        <v/>
      </c>
      <c r="J2999" s="102" t="str">
        <f>IF(CADA_PROD!C2999="","",SUMIFS(MOVI_ENTR!M:M,MOVI_ENTR!D:D,D2999))</f>
        <v/>
      </c>
      <c r="K2999" s="103" t="str">
        <f>IF(CADA_PROD!C2999="","",IFERROR($J2999/SUM($J$6:$J$1006),""))</f>
        <v/>
      </c>
      <c r="L2999" s="103" t="str">
        <f>IF(CADA_PROD!C2999="","",IFERROR(H2999/SUM($H$6:$H$1006)+P2999,""))</f>
        <v/>
      </c>
      <c r="M2999" s="102" t="str">
        <f>IF(CADA_PROD!$C2999="","",IFERROR(SUMIFS(MOVI_ENTR!M:M,MOVI_ENTR!D:D,D2999)/SUMIFS(MOVI_ENTR!I:I,MOVI_ENTR!D:D,D2999),0))</f>
        <v/>
      </c>
      <c r="N2999" s="104" t="str">
        <f>IF(CADA_PROD!C2999="","",G2999/E2999)</f>
        <v/>
      </c>
    </row>
    <row r="3000" spans="3:14">
      <c r="C3000" s="99" t="str">
        <f>IF(CADA_PROD!C3000="","",CADA_PROD!C3000)</f>
        <v/>
      </c>
      <c r="D3000" s="100" t="str">
        <f>IF(CADA_PROD!D3000="","",CADA_PROD!D3000)</f>
        <v/>
      </c>
      <c r="E3000" s="101" t="str">
        <f>IF(CADA_PROD!E3000="","",CADA_PROD!E3000)</f>
        <v/>
      </c>
      <c r="F3000" s="101" t="str">
        <f>IF(CADA_PROD!D3000="","",SUMIFS(MOVI_ENTR!I:I,MOVI_ENTR!D:D,D3000))</f>
        <v/>
      </c>
      <c r="G3000" s="101" t="str">
        <f>IF(CADA_PROD!C3000="","",SUMIFS(MOVI_SAID!H:H,MOVI_SAID!D:D,D3000))</f>
        <v/>
      </c>
      <c r="H3000" s="101" t="str">
        <f t="shared" si="65"/>
        <v/>
      </c>
      <c r="I3000" s="100" t="str">
        <f>IF(CADA_PROD!C3000="","",IFERROR(IF(H3000&lt;=0,"Sem estoque",IF(H3000/E3000&lt;0.25,"Quase sem estoque",IF(H3000/E3000&lt;1.2,"Estoque baixo",IF(H3000/E3000&lt;2,"Estoque moderado","Estoque confortável")))),""))</f>
        <v/>
      </c>
      <c r="J3000" s="102" t="str">
        <f>IF(CADA_PROD!C3000="","",SUMIFS(MOVI_ENTR!M:M,MOVI_ENTR!D:D,D3000))</f>
        <v/>
      </c>
      <c r="K3000" s="103" t="str">
        <f>IF(CADA_PROD!C3000="","",IFERROR($J3000/SUM($J$6:$J$1006),""))</f>
        <v/>
      </c>
      <c r="L3000" s="103" t="str">
        <f>IF(CADA_PROD!C3000="","",IFERROR(H3000/SUM($H$6:$H$1006)+P3000,""))</f>
        <v/>
      </c>
      <c r="M3000" s="102" t="str">
        <f>IF(CADA_PROD!$C3000="","",IFERROR(SUMIFS(MOVI_ENTR!M:M,MOVI_ENTR!D:D,D3000)/SUMIFS(MOVI_ENTR!I:I,MOVI_ENTR!D:D,D3000),0))</f>
        <v/>
      </c>
      <c r="N3000" s="104" t="str">
        <f>IF(CADA_PROD!C3000="","",G3000/E3000)</f>
        <v/>
      </c>
    </row>
    <row r="3001" spans="3:14">
      <c r="C3001" s="99" t="str">
        <f>IF(CADA_PROD!C3001="","",CADA_PROD!C3001)</f>
        <v/>
      </c>
      <c r="D3001" s="100" t="str">
        <f>IF(CADA_PROD!D3001="","",CADA_PROD!D3001)</f>
        <v/>
      </c>
      <c r="E3001" s="101" t="str">
        <f>IF(CADA_PROD!E3001="","",CADA_PROD!E3001)</f>
        <v/>
      </c>
      <c r="F3001" s="101" t="str">
        <f>IF(CADA_PROD!D3001="","",SUMIFS(MOVI_ENTR!I:I,MOVI_ENTR!D:D,D3001))</f>
        <v/>
      </c>
      <c r="G3001" s="101" t="str">
        <f>IF(CADA_PROD!C3001="","",SUMIFS(MOVI_SAID!H:H,MOVI_SAID!D:D,D3001))</f>
        <v/>
      </c>
      <c r="H3001" s="101" t="str">
        <f t="shared" si="65"/>
        <v/>
      </c>
      <c r="I3001" s="100" t="str">
        <f>IF(CADA_PROD!C3001="","",IFERROR(IF(H3001&lt;=0,"Sem estoque",IF(H3001/E3001&lt;0.25,"Quase sem estoque",IF(H3001/E3001&lt;1.2,"Estoque baixo",IF(H3001/E3001&lt;2,"Estoque moderado","Estoque confortável")))),""))</f>
        <v/>
      </c>
      <c r="J3001" s="102" t="str">
        <f>IF(CADA_PROD!C3001="","",SUMIFS(MOVI_ENTR!M:M,MOVI_ENTR!D:D,D3001))</f>
        <v/>
      </c>
      <c r="K3001" s="103" t="str">
        <f>IF(CADA_PROD!C3001="","",IFERROR($J3001/SUM($J$6:$J$1006),""))</f>
        <v/>
      </c>
      <c r="L3001" s="103" t="str">
        <f>IF(CADA_PROD!C3001="","",IFERROR(H3001/SUM($H$6:$H$1006)+P3001,""))</f>
        <v/>
      </c>
      <c r="M3001" s="102" t="str">
        <f>IF(CADA_PROD!$C3001="","",IFERROR(SUMIFS(MOVI_ENTR!M:M,MOVI_ENTR!D:D,D3001)/SUMIFS(MOVI_ENTR!I:I,MOVI_ENTR!D:D,D3001),0))</f>
        <v/>
      </c>
      <c r="N3001" s="104" t="str">
        <f>IF(CADA_PROD!C3001="","",G3001/E3001)</f>
        <v/>
      </c>
    </row>
    <row r="3002" spans="3:14">
      <c r="C3002" s="99" t="str">
        <f>IF(CADA_PROD!C3002="","",CADA_PROD!C3002)</f>
        <v/>
      </c>
      <c r="D3002" s="100" t="str">
        <f>IF(CADA_PROD!D3002="","",CADA_PROD!D3002)</f>
        <v/>
      </c>
      <c r="E3002" s="101" t="str">
        <f>IF(CADA_PROD!E3002="","",CADA_PROD!E3002)</f>
        <v/>
      </c>
      <c r="F3002" s="101" t="str">
        <f>IF(CADA_PROD!D3002="","",SUMIFS(MOVI_ENTR!I:I,MOVI_ENTR!D:D,D3002))</f>
        <v/>
      </c>
      <c r="G3002" s="101" t="str">
        <f>IF(CADA_PROD!C3002="","",SUMIFS(MOVI_SAID!H:H,MOVI_SAID!D:D,D3002))</f>
        <v/>
      </c>
      <c r="H3002" s="101" t="str">
        <f t="shared" si="65"/>
        <v/>
      </c>
      <c r="I3002" s="100" t="str">
        <f>IF(CADA_PROD!C3002="","",IFERROR(IF(H3002&lt;=0,"Sem estoque",IF(H3002/E3002&lt;0.25,"Quase sem estoque",IF(H3002/E3002&lt;1.2,"Estoque baixo",IF(H3002/E3002&lt;2,"Estoque moderado","Estoque confortável")))),""))</f>
        <v/>
      </c>
      <c r="J3002" s="102" t="str">
        <f>IF(CADA_PROD!C3002="","",SUMIFS(MOVI_ENTR!M:M,MOVI_ENTR!D:D,D3002))</f>
        <v/>
      </c>
      <c r="K3002" s="103" t="str">
        <f>IF(CADA_PROD!C3002="","",IFERROR($J3002/SUM($J$6:$J$1006),""))</f>
        <v/>
      </c>
      <c r="L3002" s="103" t="str">
        <f>IF(CADA_PROD!C3002="","",IFERROR(H3002/SUM($H$6:$H$1006)+P3002,""))</f>
        <v/>
      </c>
      <c r="M3002" s="102" t="str">
        <f>IF(CADA_PROD!$C3002="","",IFERROR(SUMIFS(MOVI_ENTR!M:M,MOVI_ENTR!D:D,D3002)/SUMIFS(MOVI_ENTR!I:I,MOVI_ENTR!D:D,D3002),0))</f>
        <v/>
      </c>
      <c r="N3002" s="104" t="str">
        <f>IF(CADA_PROD!C3002="","",G3002/E3002)</f>
        <v/>
      </c>
    </row>
    <row r="3003" spans="3:14">
      <c r="C3003" s="99" t="str">
        <f>IF(CADA_PROD!C3003="","",CADA_PROD!C3003)</f>
        <v/>
      </c>
      <c r="D3003" s="100" t="str">
        <f>IF(CADA_PROD!D3003="","",CADA_PROD!D3003)</f>
        <v/>
      </c>
      <c r="E3003" s="101" t="str">
        <f>IF(CADA_PROD!E3003="","",CADA_PROD!E3003)</f>
        <v/>
      </c>
      <c r="F3003" s="101" t="str">
        <f>IF(CADA_PROD!D3003="","",SUMIFS(MOVI_ENTR!I:I,MOVI_ENTR!D:D,D3003))</f>
        <v/>
      </c>
      <c r="G3003" s="101" t="str">
        <f>IF(CADA_PROD!C3003="","",SUMIFS(MOVI_SAID!H:H,MOVI_SAID!D:D,D3003))</f>
        <v/>
      </c>
      <c r="H3003" s="101" t="str">
        <f t="shared" si="65"/>
        <v/>
      </c>
      <c r="I3003" s="100" t="str">
        <f>IF(CADA_PROD!C3003="","",IFERROR(IF(H3003&lt;=0,"Sem estoque",IF(H3003/E3003&lt;0.25,"Quase sem estoque",IF(H3003/E3003&lt;1.2,"Estoque baixo",IF(H3003/E3003&lt;2,"Estoque moderado","Estoque confortável")))),""))</f>
        <v/>
      </c>
      <c r="J3003" s="102" t="str">
        <f>IF(CADA_PROD!C3003="","",SUMIFS(MOVI_ENTR!M:M,MOVI_ENTR!D:D,D3003))</f>
        <v/>
      </c>
      <c r="K3003" s="103" t="str">
        <f>IF(CADA_PROD!C3003="","",IFERROR($J3003/SUM($J$6:$J$1006),""))</f>
        <v/>
      </c>
      <c r="L3003" s="103" t="str">
        <f>IF(CADA_PROD!C3003="","",IFERROR(H3003/SUM($H$6:$H$1006)+P3003,""))</f>
        <v/>
      </c>
      <c r="M3003" s="102" t="str">
        <f>IF(CADA_PROD!$C3003="","",IFERROR(SUMIFS(MOVI_ENTR!M:M,MOVI_ENTR!D:D,D3003)/SUMIFS(MOVI_ENTR!I:I,MOVI_ENTR!D:D,D3003),0))</f>
        <v/>
      </c>
      <c r="N3003" s="104" t="str">
        <f>IF(CADA_PROD!C3003="","",G3003/E3003)</f>
        <v/>
      </c>
    </row>
    <row r="3004" spans="3:14">
      <c r="C3004" s="99" t="str">
        <f>IF(CADA_PROD!C3004="","",CADA_PROD!C3004)</f>
        <v/>
      </c>
      <c r="D3004" s="100" t="str">
        <f>IF(CADA_PROD!D3004="","",CADA_PROD!D3004)</f>
        <v/>
      </c>
      <c r="E3004" s="101" t="str">
        <f>IF(CADA_PROD!E3004="","",CADA_PROD!E3004)</f>
        <v/>
      </c>
      <c r="F3004" s="101" t="str">
        <f>IF(CADA_PROD!D3004="","",SUMIFS(MOVI_ENTR!I:I,MOVI_ENTR!D:D,D3004))</f>
        <v/>
      </c>
      <c r="G3004" s="101" t="str">
        <f>IF(CADA_PROD!C3004="","",SUMIFS(MOVI_SAID!H:H,MOVI_SAID!D:D,D3004))</f>
        <v/>
      </c>
      <c r="H3004" s="101" t="str">
        <f t="shared" si="65"/>
        <v/>
      </c>
      <c r="I3004" s="100" t="str">
        <f>IF(CADA_PROD!C3004="","",IFERROR(IF(H3004&lt;=0,"Sem estoque",IF(H3004/E3004&lt;0.25,"Quase sem estoque",IF(H3004/E3004&lt;1.2,"Estoque baixo",IF(H3004/E3004&lt;2,"Estoque moderado","Estoque confortável")))),""))</f>
        <v/>
      </c>
      <c r="J3004" s="102" t="str">
        <f>IF(CADA_PROD!C3004="","",SUMIFS(MOVI_ENTR!M:M,MOVI_ENTR!D:D,D3004))</f>
        <v/>
      </c>
      <c r="K3004" s="103" t="str">
        <f>IF(CADA_PROD!C3004="","",IFERROR($J3004/SUM($J$6:$J$1006),""))</f>
        <v/>
      </c>
      <c r="L3004" s="103" t="str">
        <f>IF(CADA_PROD!C3004="","",IFERROR(H3004/SUM($H$6:$H$1006)+P3004,""))</f>
        <v/>
      </c>
      <c r="M3004" s="102" t="str">
        <f>IF(CADA_PROD!$C3004="","",IFERROR(SUMIFS(MOVI_ENTR!M:M,MOVI_ENTR!D:D,D3004)/SUMIFS(MOVI_ENTR!I:I,MOVI_ENTR!D:D,D3004),0))</f>
        <v/>
      </c>
      <c r="N3004" s="104" t="str">
        <f>IF(CADA_PROD!C3004="","",G3004/E3004)</f>
        <v/>
      </c>
    </row>
    <row r="3005" spans="3:14">
      <c r="C3005" s="99" t="str">
        <f>IF(CADA_PROD!C3005="","",CADA_PROD!C3005)</f>
        <v/>
      </c>
      <c r="D3005" s="100" t="str">
        <f>IF(CADA_PROD!D3005="","",CADA_PROD!D3005)</f>
        <v/>
      </c>
      <c r="E3005" s="101" t="str">
        <f>IF(CADA_PROD!E3005="","",CADA_PROD!E3005)</f>
        <v/>
      </c>
      <c r="F3005" s="101" t="str">
        <f>IF(CADA_PROD!D3005="","",SUMIFS(MOVI_ENTR!I:I,MOVI_ENTR!D:D,D3005))</f>
        <v/>
      </c>
      <c r="G3005" s="101" t="str">
        <f>IF(CADA_PROD!C3005="","",SUMIFS(MOVI_SAID!H:H,MOVI_SAID!D:D,D3005))</f>
        <v/>
      </c>
      <c r="H3005" s="101" t="str">
        <f t="shared" si="65"/>
        <v/>
      </c>
      <c r="I3005" s="100" t="str">
        <f>IF(CADA_PROD!C3005="","",IFERROR(IF(H3005&lt;=0,"Sem estoque",IF(H3005/E3005&lt;0.25,"Quase sem estoque",IF(H3005/E3005&lt;1.2,"Estoque baixo",IF(H3005/E3005&lt;2,"Estoque moderado","Estoque confortável")))),""))</f>
        <v/>
      </c>
      <c r="J3005" s="102" t="str">
        <f>IF(CADA_PROD!C3005="","",SUMIFS(MOVI_ENTR!M:M,MOVI_ENTR!D:D,D3005))</f>
        <v/>
      </c>
      <c r="K3005" s="103" t="str">
        <f>IF(CADA_PROD!C3005="","",IFERROR($J3005/SUM($J$6:$J$1006),""))</f>
        <v/>
      </c>
      <c r="L3005" s="103" t="str">
        <f>IF(CADA_PROD!C3005="","",IFERROR(H3005/SUM($H$6:$H$1006)+P3005,""))</f>
        <v/>
      </c>
      <c r="M3005" s="102" t="str">
        <f>IF(CADA_PROD!$C3005="","",IFERROR(SUMIFS(MOVI_ENTR!M:M,MOVI_ENTR!D:D,D3005)/SUMIFS(MOVI_ENTR!I:I,MOVI_ENTR!D:D,D3005),0))</f>
        <v/>
      </c>
      <c r="N3005" s="104" t="str">
        <f>IF(CADA_PROD!C3005="","",G3005/E3005)</f>
        <v/>
      </c>
    </row>
    <row r="3006" spans="3:14">
      <c r="C3006" s="99" t="str">
        <f>IF(CADA_PROD!C3006="","",CADA_PROD!C3006)</f>
        <v/>
      </c>
      <c r="D3006" s="100" t="str">
        <f>IF(CADA_PROD!D3006="","",CADA_PROD!D3006)</f>
        <v/>
      </c>
      <c r="E3006" s="101" t="str">
        <f>IF(CADA_PROD!E3006="","",CADA_PROD!E3006)</f>
        <v/>
      </c>
      <c r="F3006" s="101" t="str">
        <f>IF(CADA_PROD!D3006="","",SUMIFS(MOVI_ENTR!I:I,MOVI_ENTR!D:D,D3006))</f>
        <v/>
      </c>
      <c r="G3006" s="101" t="str">
        <f>IF(CADA_PROD!C3006="","",SUMIFS(MOVI_SAID!H:H,MOVI_SAID!D:D,D3006))</f>
        <v/>
      </c>
      <c r="H3006" s="101" t="str">
        <f t="shared" si="65"/>
        <v/>
      </c>
      <c r="I3006" s="100" t="str">
        <f>IF(CADA_PROD!C3006="","",IFERROR(IF(H3006&lt;=0,"Sem estoque",IF(H3006/E3006&lt;0.25,"Quase sem estoque",IF(H3006/E3006&lt;1.2,"Estoque baixo",IF(H3006/E3006&lt;2,"Estoque moderado","Estoque confortável")))),""))</f>
        <v/>
      </c>
      <c r="J3006" s="102" t="str">
        <f>IF(CADA_PROD!C3006="","",SUMIFS(MOVI_ENTR!M:M,MOVI_ENTR!D:D,D3006))</f>
        <v/>
      </c>
      <c r="K3006" s="103" t="str">
        <f>IF(CADA_PROD!C3006="","",IFERROR($J3006/SUM($J$6:$J$1006),""))</f>
        <v/>
      </c>
      <c r="L3006" s="103" t="str">
        <f>IF(CADA_PROD!C3006="","",IFERROR(H3006/SUM($H$6:$H$1006)+P3006,""))</f>
        <v/>
      </c>
      <c r="M3006" s="102" t="str">
        <f>IF(CADA_PROD!$C3006="","",IFERROR(SUMIFS(MOVI_ENTR!M:M,MOVI_ENTR!D:D,D3006)/SUMIFS(MOVI_ENTR!I:I,MOVI_ENTR!D:D,D3006),0))</f>
        <v/>
      </c>
      <c r="N3006" s="104" t="str">
        <f>IF(CADA_PROD!C3006="","",G3006/E3006)</f>
        <v/>
      </c>
    </row>
    <row r="3007" spans="3:14">
      <c r="C3007" s="99" t="str">
        <f>IF(CADA_PROD!C3007="","",CADA_PROD!C3007)</f>
        <v/>
      </c>
      <c r="D3007" s="100" t="str">
        <f>IF(CADA_PROD!D3007="","",CADA_PROD!D3007)</f>
        <v/>
      </c>
      <c r="E3007" s="101" t="str">
        <f>IF(CADA_PROD!E3007="","",CADA_PROD!E3007)</f>
        <v/>
      </c>
      <c r="F3007" s="101" t="str">
        <f>IF(CADA_PROD!D3007="","",SUMIFS(MOVI_ENTR!I:I,MOVI_ENTR!D:D,D3007))</f>
        <v/>
      </c>
      <c r="G3007" s="101" t="str">
        <f>IF(CADA_PROD!C3007="","",SUMIFS(MOVI_SAID!H:H,MOVI_SAID!D:D,D3007))</f>
        <v/>
      </c>
      <c r="H3007" s="101" t="str">
        <f t="shared" si="65"/>
        <v/>
      </c>
      <c r="I3007" s="100" t="str">
        <f>IF(CADA_PROD!C3007="","",IFERROR(IF(H3007&lt;=0,"Sem estoque",IF(H3007/E3007&lt;0.25,"Quase sem estoque",IF(H3007/E3007&lt;1.2,"Estoque baixo",IF(H3007/E3007&lt;2,"Estoque moderado","Estoque confortável")))),""))</f>
        <v/>
      </c>
      <c r="J3007" s="102" t="str">
        <f>IF(CADA_PROD!C3007="","",SUMIFS(MOVI_ENTR!M:M,MOVI_ENTR!D:D,D3007))</f>
        <v/>
      </c>
      <c r="K3007" s="103" t="str">
        <f>IF(CADA_PROD!C3007="","",IFERROR($J3007/SUM($J$6:$J$1006),""))</f>
        <v/>
      </c>
      <c r="L3007" s="103" t="str">
        <f>IF(CADA_PROD!C3007="","",IFERROR(H3007/SUM($H$6:$H$1006)+P3007,""))</f>
        <v/>
      </c>
      <c r="M3007" s="102" t="str">
        <f>IF(CADA_PROD!$C3007="","",IFERROR(SUMIFS(MOVI_ENTR!M:M,MOVI_ENTR!D:D,D3007)/SUMIFS(MOVI_ENTR!I:I,MOVI_ENTR!D:D,D3007),0))</f>
        <v/>
      </c>
      <c r="N3007" s="104" t="str">
        <f>IF(CADA_PROD!C3007="","",G3007/E3007)</f>
        <v/>
      </c>
    </row>
    <row r="3008" spans="3:14">
      <c r="C3008" s="99" t="str">
        <f>IF(CADA_PROD!C3008="","",CADA_PROD!C3008)</f>
        <v/>
      </c>
      <c r="D3008" s="100" t="str">
        <f>IF(CADA_PROD!D3008="","",CADA_PROD!D3008)</f>
        <v/>
      </c>
      <c r="E3008" s="101" t="str">
        <f>IF(CADA_PROD!E3008="","",CADA_PROD!E3008)</f>
        <v/>
      </c>
      <c r="F3008" s="101" t="str">
        <f>IF(CADA_PROD!D3008="","",SUMIFS(MOVI_ENTR!I:I,MOVI_ENTR!D:D,D3008))</f>
        <v/>
      </c>
      <c r="G3008" s="101" t="str">
        <f>IF(CADA_PROD!C3008="","",SUMIFS(MOVI_SAID!H:H,MOVI_SAID!D:D,D3008))</f>
        <v/>
      </c>
      <c r="H3008" s="101" t="str">
        <f t="shared" si="65"/>
        <v/>
      </c>
      <c r="I3008" s="100" t="str">
        <f>IF(CADA_PROD!C3008="","",IFERROR(IF(H3008&lt;=0,"Sem estoque",IF(H3008/E3008&lt;0.25,"Quase sem estoque",IF(H3008/E3008&lt;1.2,"Estoque baixo",IF(H3008/E3008&lt;2,"Estoque moderado","Estoque confortável")))),""))</f>
        <v/>
      </c>
      <c r="J3008" s="102" t="str">
        <f>IF(CADA_PROD!C3008="","",SUMIFS(MOVI_ENTR!M:M,MOVI_ENTR!D:D,D3008))</f>
        <v/>
      </c>
      <c r="K3008" s="103" t="str">
        <f>IF(CADA_PROD!C3008="","",IFERROR($J3008/SUM($J$6:$J$1006),""))</f>
        <v/>
      </c>
      <c r="L3008" s="103" t="str">
        <f>IF(CADA_PROD!C3008="","",IFERROR(H3008/SUM($H$6:$H$1006)+P3008,""))</f>
        <v/>
      </c>
      <c r="M3008" s="102" t="str">
        <f>IF(CADA_PROD!$C3008="","",IFERROR(SUMIFS(MOVI_ENTR!M:M,MOVI_ENTR!D:D,D3008)/SUMIFS(MOVI_ENTR!I:I,MOVI_ENTR!D:D,D3008),0))</f>
        <v/>
      </c>
      <c r="N3008" s="104" t="str">
        <f>IF(CADA_PROD!C3008="","",G3008/E3008)</f>
        <v/>
      </c>
    </row>
    <row r="3009" spans="3:14">
      <c r="C3009" s="99" t="str">
        <f>IF(CADA_PROD!C3009="","",CADA_PROD!C3009)</f>
        <v/>
      </c>
      <c r="D3009" s="100" t="str">
        <f>IF(CADA_PROD!D3009="","",CADA_PROD!D3009)</f>
        <v/>
      </c>
      <c r="E3009" s="101" t="str">
        <f>IF(CADA_PROD!E3009="","",CADA_PROD!E3009)</f>
        <v/>
      </c>
      <c r="F3009" s="101" t="str">
        <f>IF(CADA_PROD!D3009="","",SUMIFS(MOVI_ENTR!I:I,MOVI_ENTR!D:D,D3009))</f>
        <v/>
      </c>
      <c r="G3009" s="101" t="str">
        <f>IF(CADA_PROD!C3009="","",SUMIFS(MOVI_SAID!H:H,MOVI_SAID!D:D,D3009))</f>
        <v/>
      </c>
      <c r="H3009" s="101" t="str">
        <f t="shared" si="65"/>
        <v/>
      </c>
      <c r="I3009" s="100" t="str">
        <f>IF(CADA_PROD!C3009="","",IFERROR(IF(H3009&lt;=0,"Sem estoque",IF(H3009/E3009&lt;0.25,"Quase sem estoque",IF(H3009/E3009&lt;1.2,"Estoque baixo",IF(H3009/E3009&lt;2,"Estoque moderado","Estoque confortável")))),""))</f>
        <v/>
      </c>
      <c r="J3009" s="102" t="str">
        <f>IF(CADA_PROD!C3009="","",SUMIFS(MOVI_ENTR!M:M,MOVI_ENTR!D:D,D3009))</f>
        <v/>
      </c>
      <c r="K3009" s="103" t="str">
        <f>IF(CADA_PROD!C3009="","",IFERROR($J3009/SUM($J$6:$J$1006),""))</f>
        <v/>
      </c>
      <c r="L3009" s="103" t="str">
        <f>IF(CADA_PROD!C3009="","",IFERROR(H3009/SUM($H$6:$H$1006)+P3009,""))</f>
        <v/>
      </c>
      <c r="M3009" s="102" t="str">
        <f>IF(CADA_PROD!$C3009="","",IFERROR(SUMIFS(MOVI_ENTR!M:M,MOVI_ENTR!D:D,D3009)/SUMIFS(MOVI_ENTR!I:I,MOVI_ENTR!D:D,D3009),0))</f>
        <v/>
      </c>
      <c r="N3009" s="104" t="str">
        <f>IF(CADA_PROD!C3009="","",G3009/E3009)</f>
        <v/>
      </c>
    </row>
    <row r="3010" spans="3:14">
      <c r="C3010" s="99" t="str">
        <f>IF(CADA_PROD!C3010="","",CADA_PROD!C3010)</f>
        <v/>
      </c>
      <c r="D3010" s="100" t="str">
        <f>IF(CADA_PROD!D3010="","",CADA_PROD!D3010)</f>
        <v/>
      </c>
      <c r="E3010" s="101" t="str">
        <f>IF(CADA_PROD!E3010="","",CADA_PROD!E3010)</f>
        <v/>
      </c>
      <c r="F3010" s="101" t="str">
        <f>IF(CADA_PROD!D3010="","",SUMIFS(MOVI_ENTR!I:I,MOVI_ENTR!D:D,D3010))</f>
        <v/>
      </c>
      <c r="G3010" s="101" t="str">
        <f>IF(CADA_PROD!C3010="","",SUMIFS(MOVI_SAID!H:H,MOVI_SAID!D:D,D3010))</f>
        <v/>
      </c>
      <c r="H3010" s="101" t="str">
        <f t="shared" si="65"/>
        <v/>
      </c>
      <c r="I3010" s="100" t="str">
        <f>IF(CADA_PROD!C3010="","",IFERROR(IF(H3010&lt;=0,"Sem estoque",IF(H3010/E3010&lt;0.25,"Quase sem estoque",IF(H3010/E3010&lt;1.2,"Estoque baixo",IF(H3010/E3010&lt;2,"Estoque moderado","Estoque confortável")))),""))</f>
        <v/>
      </c>
      <c r="J3010" s="102" t="str">
        <f>IF(CADA_PROD!C3010="","",SUMIFS(MOVI_ENTR!M:M,MOVI_ENTR!D:D,D3010))</f>
        <v/>
      </c>
      <c r="K3010" s="103" t="str">
        <f>IF(CADA_PROD!C3010="","",IFERROR($J3010/SUM($J$6:$J$1006),""))</f>
        <v/>
      </c>
      <c r="L3010" s="103" t="str">
        <f>IF(CADA_PROD!C3010="","",IFERROR(H3010/SUM($H$6:$H$1006)+P3010,""))</f>
        <v/>
      </c>
      <c r="M3010" s="102" t="str">
        <f>IF(CADA_PROD!$C3010="","",IFERROR(SUMIFS(MOVI_ENTR!M:M,MOVI_ENTR!D:D,D3010)/SUMIFS(MOVI_ENTR!I:I,MOVI_ENTR!D:D,D3010),0))</f>
        <v/>
      </c>
      <c r="N3010" s="104" t="str">
        <f>IF(CADA_PROD!C3010="","",G3010/E3010)</f>
        <v/>
      </c>
    </row>
    <row r="3011" spans="3:14">
      <c r="C3011" s="99" t="str">
        <f>IF(CADA_PROD!C3011="","",CADA_PROD!C3011)</f>
        <v/>
      </c>
      <c r="D3011" s="100" t="str">
        <f>IF(CADA_PROD!D3011="","",CADA_PROD!D3011)</f>
        <v/>
      </c>
      <c r="E3011" s="101" t="str">
        <f>IF(CADA_PROD!E3011="","",CADA_PROD!E3011)</f>
        <v/>
      </c>
      <c r="F3011" s="101" t="str">
        <f>IF(CADA_PROD!D3011="","",SUMIFS(MOVI_ENTR!I:I,MOVI_ENTR!D:D,D3011))</f>
        <v/>
      </c>
      <c r="G3011" s="101" t="str">
        <f>IF(CADA_PROD!C3011="","",SUMIFS(MOVI_SAID!H:H,MOVI_SAID!D:D,D3011))</f>
        <v/>
      </c>
      <c r="H3011" s="101" t="str">
        <f t="shared" si="65"/>
        <v/>
      </c>
      <c r="I3011" s="100" t="str">
        <f>IF(CADA_PROD!C3011="","",IFERROR(IF(H3011&lt;=0,"Sem estoque",IF(H3011/E3011&lt;0.25,"Quase sem estoque",IF(H3011/E3011&lt;1.2,"Estoque baixo",IF(H3011/E3011&lt;2,"Estoque moderado","Estoque confortável")))),""))</f>
        <v/>
      </c>
      <c r="J3011" s="102" t="str">
        <f>IF(CADA_PROD!C3011="","",SUMIFS(MOVI_ENTR!M:M,MOVI_ENTR!D:D,D3011))</f>
        <v/>
      </c>
      <c r="K3011" s="103" t="str">
        <f>IF(CADA_PROD!C3011="","",IFERROR($J3011/SUM($J$6:$J$1006),""))</f>
        <v/>
      </c>
      <c r="L3011" s="103" t="str">
        <f>IF(CADA_PROD!C3011="","",IFERROR(H3011/SUM($H$6:$H$1006)+P3011,""))</f>
        <v/>
      </c>
      <c r="M3011" s="102" t="str">
        <f>IF(CADA_PROD!$C3011="","",IFERROR(SUMIFS(MOVI_ENTR!M:M,MOVI_ENTR!D:D,D3011)/SUMIFS(MOVI_ENTR!I:I,MOVI_ENTR!D:D,D3011),0))</f>
        <v/>
      </c>
      <c r="N3011" s="104" t="str">
        <f>IF(CADA_PROD!C3011="","",G3011/E3011)</f>
        <v/>
      </c>
    </row>
    <row r="3012" spans="3:14">
      <c r="C3012" s="99" t="str">
        <f>IF(CADA_PROD!C3012="","",CADA_PROD!C3012)</f>
        <v/>
      </c>
      <c r="D3012" s="100" t="str">
        <f>IF(CADA_PROD!D3012="","",CADA_PROD!D3012)</f>
        <v/>
      </c>
      <c r="E3012" s="101" t="str">
        <f>IF(CADA_PROD!E3012="","",CADA_PROD!E3012)</f>
        <v/>
      </c>
      <c r="F3012" s="101" t="str">
        <f>IF(CADA_PROD!D3012="","",SUMIFS(MOVI_ENTR!I:I,MOVI_ENTR!D:D,D3012))</f>
        <v/>
      </c>
      <c r="G3012" s="101" t="str">
        <f>IF(CADA_PROD!C3012="","",SUMIFS(MOVI_SAID!H:H,MOVI_SAID!D:D,D3012))</f>
        <v/>
      </c>
      <c r="H3012" s="101" t="str">
        <f t="shared" si="65"/>
        <v/>
      </c>
      <c r="I3012" s="100" t="str">
        <f>IF(CADA_PROD!C3012="","",IFERROR(IF(H3012&lt;=0,"Sem estoque",IF(H3012/E3012&lt;0.25,"Quase sem estoque",IF(H3012/E3012&lt;1.2,"Estoque baixo",IF(H3012/E3012&lt;2,"Estoque moderado","Estoque confortável")))),""))</f>
        <v/>
      </c>
      <c r="J3012" s="102" t="str">
        <f>IF(CADA_PROD!C3012="","",SUMIFS(MOVI_ENTR!M:M,MOVI_ENTR!D:D,D3012))</f>
        <v/>
      </c>
      <c r="K3012" s="103" t="str">
        <f>IF(CADA_PROD!C3012="","",IFERROR($J3012/SUM($J$6:$J$1006),""))</f>
        <v/>
      </c>
      <c r="L3012" s="103" t="str">
        <f>IF(CADA_PROD!C3012="","",IFERROR(H3012/SUM($H$6:$H$1006)+P3012,""))</f>
        <v/>
      </c>
      <c r="M3012" s="102" t="str">
        <f>IF(CADA_PROD!$C3012="","",IFERROR(SUMIFS(MOVI_ENTR!M:M,MOVI_ENTR!D:D,D3012)/SUMIFS(MOVI_ENTR!I:I,MOVI_ENTR!D:D,D3012),0))</f>
        <v/>
      </c>
      <c r="N3012" s="104" t="str">
        <f>IF(CADA_PROD!C3012="","",G3012/E3012)</f>
        <v/>
      </c>
    </row>
    <row r="3013" spans="3:14">
      <c r="C3013" s="99" t="str">
        <f>IF(CADA_PROD!C3013="","",CADA_PROD!C3013)</f>
        <v/>
      </c>
      <c r="D3013" s="100" t="str">
        <f>IF(CADA_PROD!D3013="","",CADA_PROD!D3013)</f>
        <v/>
      </c>
      <c r="E3013" s="101" t="str">
        <f>IF(CADA_PROD!E3013="","",CADA_PROD!E3013)</f>
        <v/>
      </c>
      <c r="F3013" s="101" t="str">
        <f>IF(CADA_PROD!D3013="","",SUMIFS(MOVI_ENTR!I:I,MOVI_ENTR!D:D,D3013))</f>
        <v/>
      </c>
      <c r="G3013" s="101" t="str">
        <f>IF(CADA_PROD!C3013="","",SUMIFS(MOVI_SAID!H:H,MOVI_SAID!D:D,D3013))</f>
        <v/>
      </c>
      <c r="H3013" s="101" t="str">
        <f t="shared" si="65"/>
        <v/>
      </c>
      <c r="I3013" s="100" t="str">
        <f>IF(CADA_PROD!C3013="","",IFERROR(IF(H3013&lt;=0,"Sem estoque",IF(H3013/E3013&lt;0.25,"Quase sem estoque",IF(H3013/E3013&lt;1.2,"Estoque baixo",IF(H3013/E3013&lt;2,"Estoque moderado","Estoque confortável")))),""))</f>
        <v/>
      </c>
      <c r="J3013" s="102" t="str">
        <f>IF(CADA_PROD!C3013="","",SUMIFS(MOVI_ENTR!M:M,MOVI_ENTR!D:D,D3013))</f>
        <v/>
      </c>
      <c r="K3013" s="103" t="str">
        <f>IF(CADA_PROD!C3013="","",IFERROR($J3013/SUM($J$6:$J$1006),""))</f>
        <v/>
      </c>
      <c r="L3013" s="103" t="str">
        <f>IF(CADA_PROD!C3013="","",IFERROR(H3013/SUM($H$6:$H$1006)+P3013,""))</f>
        <v/>
      </c>
      <c r="M3013" s="102" t="str">
        <f>IF(CADA_PROD!$C3013="","",IFERROR(SUMIFS(MOVI_ENTR!M:M,MOVI_ENTR!D:D,D3013)/SUMIFS(MOVI_ENTR!I:I,MOVI_ENTR!D:D,D3013),0))</f>
        <v/>
      </c>
      <c r="N3013" s="104" t="str">
        <f>IF(CADA_PROD!C3013="","",G3013/E3013)</f>
        <v/>
      </c>
    </row>
    <row r="3014" spans="3:14">
      <c r="C3014" s="99" t="str">
        <f>IF(CADA_PROD!C3014="","",CADA_PROD!C3014)</f>
        <v/>
      </c>
      <c r="D3014" s="100" t="str">
        <f>IF(CADA_PROD!D3014="","",CADA_PROD!D3014)</f>
        <v/>
      </c>
      <c r="E3014" s="101" t="str">
        <f>IF(CADA_PROD!E3014="","",CADA_PROD!E3014)</f>
        <v/>
      </c>
      <c r="F3014" s="101" t="str">
        <f>IF(CADA_PROD!D3014="","",SUMIFS(MOVI_ENTR!I:I,MOVI_ENTR!D:D,D3014))</f>
        <v/>
      </c>
      <c r="G3014" s="101" t="str">
        <f>IF(CADA_PROD!C3014="","",SUMIFS(MOVI_SAID!H:H,MOVI_SAID!D:D,D3014))</f>
        <v/>
      </c>
      <c r="H3014" s="101" t="str">
        <f t="shared" si="65"/>
        <v/>
      </c>
      <c r="I3014" s="100" t="str">
        <f>IF(CADA_PROD!C3014="","",IFERROR(IF(H3014&lt;=0,"Sem estoque",IF(H3014/E3014&lt;0.25,"Quase sem estoque",IF(H3014/E3014&lt;1.2,"Estoque baixo",IF(H3014/E3014&lt;2,"Estoque moderado","Estoque confortável")))),""))</f>
        <v/>
      </c>
      <c r="J3014" s="102" t="str">
        <f>IF(CADA_PROD!C3014="","",SUMIFS(MOVI_ENTR!M:M,MOVI_ENTR!D:D,D3014))</f>
        <v/>
      </c>
      <c r="K3014" s="103" t="str">
        <f>IF(CADA_PROD!C3014="","",IFERROR($J3014/SUM($J$6:$J$1006),""))</f>
        <v/>
      </c>
      <c r="L3014" s="103" t="str">
        <f>IF(CADA_PROD!C3014="","",IFERROR(H3014/SUM($H$6:$H$1006)+P3014,""))</f>
        <v/>
      </c>
      <c r="M3014" s="102" t="str">
        <f>IF(CADA_PROD!$C3014="","",IFERROR(SUMIFS(MOVI_ENTR!M:M,MOVI_ENTR!D:D,D3014)/SUMIFS(MOVI_ENTR!I:I,MOVI_ENTR!D:D,D3014),0))</f>
        <v/>
      </c>
      <c r="N3014" s="104" t="str">
        <f>IF(CADA_PROD!C3014="","",G3014/E3014)</f>
        <v/>
      </c>
    </row>
    <row r="3015" spans="3:14">
      <c r="C3015" s="99" t="str">
        <f>IF(CADA_PROD!C3015="","",CADA_PROD!C3015)</f>
        <v/>
      </c>
      <c r="D3015" s="100" t="str">
        <f>IF(CADA_PROD!D3015="","",CADA_PROD!D3015)</f>
        <v/>
      </c>
      <c r="E3015" s="101" t="str">
        <f>IF(CADA_PROD!E3015="","",CADA_PROD!E3015)</f>
        <v/>
      </c>
      <c r="F3015" s="101" t="str">
        <f>IF(CADA_PROD!D3015="","",SUMIFS(MOVI_ENTR!I:I,MOVI_ENTR!D:D,D3015))</f>
        <v/>
      </c>
      <c r="G3015" s="101" t="str">
        <f>IF(CADA_PROD!C3015="","",SUMIFS(MOVI_SAID!H:H,MOVI_SAID!D:D,D3015))</f>
        <v/>
      </c>
      <c r="H3015" s="101" t="str">
        <f t="shared" si="65"/>
        <v/>
      </c>
      <c r="I3015" s="100" t="str">
        <f>IF(CADA_PROD!C3015="","",IFERROR(IF(H3015&lt;=0,"Sem estoque",IF(H3015/E3015&lt;0.25,"Quase sem estoque",IF(H3015/E3015&lt;1.2,"Estoque baixo",IF(H3015/E3015&lt;2,"Estoque moderado","Estoque confortável")))),""))</f>
        <v/>
      </c>
      <c r="J3015" s="102" t="str">
        <f>IF(CADA_PROD!C3015="","",SUMIFS(MOVI_ENTR!M:M,MOVI_ENTR!D:D,D3015))</f>
        <v/>
      </c>
      <c r="K3015" s="103" t="str">
        <f>IF(CADA_PROD!C3015="","",IFERROR($J3015/SUM($J$6:$J$1006),""))</f>
        <v/>
      </c>
      <c r="L3015" s="103" t="str">
        <f>IF(CADA_PROD!C3015="","",IFERROR(H3015/SUM($H$6:$H$1006)+P3015,""))</f>
        <v/>
      </c>
      <c r="M3015" s="102" t="str">
        <f>IF(CADA_PROD!$C3015="","",IFERROR(SUMIFS(MOVI_ENTR!M:M,MOVI_ENTR!D:D,D3015)/SUMIFS(MOVI_ENTR!I:I,MOVI_ENTR!D:D,D3015),0))</f>
        <v/>
      </c>
      <c r="N3015" s="104" t="str">
        <f>IF(CADA_PROD!C3015="","",G3015/E3015)</f>
        <v/>
      </c>
    </row>
    <row r="3016" spans="3:14">
      <c r="C3016" s="99" t="str">
        <f>IF(CADA_PROD!C3016="","",CADA_PROD!C3016)</f>
        <v/>
      </c>
      <c r="D3016" s="100" t="str">
        <f>IF(CADA_PROD!D3016="","",CADA_PROD!D3016)</f>
        <v/>
      </c>
      <c r="E3016" s="101" t="str">
        <f>IF(CADA_PROD!E3016="","",CADA_PROD!E3016)</f>
        <v/>
      </c>
      <c r="F3016" s="101" t="str">
        <f>IF(CADA_PROD!D3016="","",SUMIFS(MOVI_ENTR!I:I,MOVI_ENTR!D:D,D3016))</f>
        <v/>
      </c>
      <c r="G3016" s="101" t="str">
        <f>IF(CADA_PROD!C3016="","",SUMIFS(MOVI_SAID!H:H,MOVI_SAID!D:D,D3016))</f>
        <v/>
      </c>
      <c r="H3016" s="101" t="str">
        <f t="shared" si="65"/>
        <v/>
      </c>
      <c r="I3016" s="100" t="str">
        <f>IF(CADA_PROD!C3016="","",IFERROR(IF(H3016&lt;=0,"Sem estoque",IF(H3016/E3016&lt;0.25,"Quase sem estoque",IF(H3016/E3016&lt;1.2,"Estoque baixo",IF(H3016/E3016&lt;2,"Estoque moderado","Estoque confortável")))),""))</f>
        <v/>
      </c>
      <c r="J3016" s="102" t="str">
        <f>IF(CADA_PROD!C3016="","",SUMIFS(MOVI_ENTR!M:M,MOVI_ENTR!D:D,D3016))</f>
        <v/>
      </c>
      <c r="K3016" s="103" t="str">
        <f>IF(CADA_PROD!C3016="","",IFERROR($J3016/SUM($J$6:$J$1006),""))</f>
        <v/>
      </c>
      <c r="L3016" s="103" t="str">
        <f>IF(CADA_PROD!C3016="","",IFERROR(H3016/SUM($H$6:$H$1006)+P3016,""))</f>
        <v/>
      </c>
      <c r="M3016" s="102" t="str">
        <f>IF(CADA_PROD!$C3016="","",IFERROR(SUMIFS(MOVI_ENTR!M:M,MOVI_ENTR!D:D,D3016)/SUMIFS(MOVI_ENTR!I:I,MOVI_ENTR!D:D,D3016),0))</f>
        <v/>
      </c>
      <c r="N3016" s="104" t="str">
        <f>IF(CADA_PROD!C3016="","",G3016/E3016)</f>
        <v/>
      </c>
    </row>
    <row r="3017" spans="3:14">
      <c r="C3017" s="99" t="str">
        <f>IF(CADA_PROD!C3017="","",CADA_PROD!C3017)</f>
        <v/>
      </c>
      <c r="D3017" s="100" t="str">
        <f>IF(CADA_PROD!D3017="","",CADA_PROD!D3017)</f>
        <v/>
      </c>
      <c r="E3017" s="101" t="str">
        <f>IF(CADA_PROD!E3017="","",CADA_PROD!E3017)</f>
        <v/>
      </c>
      <c r="F3017" s="101" t="str">
        <f>IF(CADA_PROD!D3017="","",SUMIFS(MOVI_ENTR!I:I,MOVI_ENTR!D:D,D3017))</f>
        <v/>
      </c>
      <c r="G3017" s="101" t="str">
        <f>IF(CADA_PROD!C3017="","",SUMIFS(MOVI_SAID!H:H,MOVI_SAID!D:D,D3017))</f>
        <v/>
      </c>
      <c r="H3017" s="101" t="str">
        <f t="shared" si="65"/>
        <v/>
      </c>
      <c r="I3017" s="100" t="str">
        <f>IF(CADA_PROD!C3017="","",IFERROR(IF(H3017&lt;=0,"Sem estoque",IF(H3017/E3017&lt;0.25,"Quase sem estoque",IF(H3017/E3017&lt;1.2,"Estoque baixo",IF(H3017/E3017&lt;2,"Estoque moderado","Estoque confortável")))),""))</f>
        <v/>
      </c>
      <c r="J3017" s="102" t="str">
        <f>IF(CADA_PROD!C3017="","",SUMIFS(MOVI_ENTR!M:M,MOVI_ENTR!D:D,D3017))</f>
        <v/>
      </c>
      <c r="K3017" s="103" t="str">
        <f>IF(CADA_PROD!C3017="","",IFERROR($J3017/SUM($J$6:$J$1006),""))</f>
        <v/>
      </c>
      <c r="L3017" s="103" t="str">
        <f>IF(CADA_PROD!C3017="","",IFERROR(H3017/SUM($H$6:$H$1006)+P3017,""))</f>
        <v/>
      </c>
      <c r="M3017" s="102" t="str">
        <f>IF(CADA_PROD!$C3017="","",IFERROR(SUMIFS(MOVI_ENTR!M:M,MOVI_ENTR!D:D,D3017)/SUMIFS(MOVI_ENTR!I:I,MOVI_ENTR!D:D,D3017),0))</f>
        <v/>
      </c>
      <c r="N3017" s="104" t="str">
        <f>IF(CADA_PROD!C3017="","",G3017/E3017)</f>
        <v/>
      </c>
    </row>
    <row r="3018" spans="3:14">
      <c r="C3018" s="99" t="str">
        <f>IF(CADA_PROD!C3018="","",CADA_PROD!C3018)</f>
        <v/>
      </c>
      <c r="D3018" s="100" t="str">
        <f>IF(CADA_PROD!D3018="","",CADA_PROD!D3018)</f>
        <v/>
      </c>
      <c r="E3018" s="101" t="str">
        <f>IF(CADA_PROD!E3018="","",CADA_PROD!E3018)</f>
        <v/>
      </c>
      <c r="F3018" s="101" t="str">
        <f>IF(CADA_PROD!D3018="","",SUMIFS(MOVI_ENTR!I:I,MOVI_ENTR!D:D,D3018))</f>
        <v/>
      </c>
      <c r="G3018" s="101" t="str">
        <f>IF(CADA_PROD!C3018="","",SUMIFS(MOVI_SAID!H:H,MOVI_SAID!D:D,D3018))</f>
        <v/>
      </c>
      <c r="H3018" s="101" t="str">
        <f t="shared" si="65"/>
        <v/>
      </c>
      <c r="I3018" s="100" t="str">
        <f>IF(CADA_PROD!C3018="","",IFERROR(IF(H3018&lt;=0,"Sem estoque",IF(H3018/E3018&lt;0.25,"Quase sem estoque",IF(H3018/E3018&lt;1.2,"Estoque baixo",IF(H3018/E3018&lt;2,"Estoque moderado","Estoque confortável")))),""))</f>
        <v/>
      </c>
      <c r="J3018" s="102" t="str">
        <f>IF(CADA_PROD!C3018="","",SUMIFS(MOVI_ENTR!M:M,MOVI_ENTR!D:D,D3018))</f>
        <v/>
      </c>
      <c r="K3018" s="103" t="str">
        <f>IF(CADA_PROD!C3018="","",IFERROR($J3018/SUM($J$6:$J$1006),""))</f>
        <v/>
      </c>
      <c r="L3018" s="103" t="str">
        <f>IF(CADA_PROD!C3018="","",IFERROR(H3018/SUM($H$6:$H$1006)+P3018,""))</f>
        <v/>
      </c>
      <c r="M3018" s="102" t="str">
        <f>IF(CADA_PROD!$C3018="","",IFERROR(SUMIFS(MOVI_ENTR!M:M,MOVI_ENTR!D:D,D3018)/SUMIFS(MOVI_ENTR!I:I,MOVI_ENTR!D:D,D3018),0))</f>
        <v/>
      </c>
      <c r="N3018" s="104" t="str">
        <f>IF(CADA_PROD!C3018="","",G3018/E3018)</f>
        <v/>
      </c>
    </row>
    <row r="3019" spans="3:14">
      <c r="C3019" s="99" t="str">
        <f>IF(CADA_PROD!C3019="","",CADA_PROD!C3019)</f>
        <v/>
      </c>
      <c r="D3019" s="100" t="str">
        <f>IF(CADA_PROD!D3019="","",CADA_PROD!D3019)</f>
        <v/>
      </c>
      <c r="E3019" s="101" t="str">
        <f>IF(CADA_PROD!E3019="","",CADA_PROD!E3019)</f>
        <v/>
      </c>
      <c r="F3019" s="101" t="str">
        <f>IF(CADA_PROD!D3019="","",SUMIFS(MOVI_ENTR!I:I,MOVI_ENTR!D:D,D3019))</f>
        <v/>
      </c>
      <c r="G3019" s="101" t="str">
        <f>IF(CADA_PROD!C3019="","",SUMIFS(MOVI_SAID!H:H,MOVI_SAID!D:D,D3019))</f>
        <v/>
      </c>
      <c r="H3019" s="101" t="str">
        <f t="shared" si="65"/>
        <v/>
      </c>
      <c r="I3019" s="100" t="str">
        <f>IF(CADA_PROD!C3019="","",IFERROR(IF(H3019&lt;=0,"Sem estoque",IF(H3019/E3019&lt;0.25,"Quase sem estoque",IF(H3019/E3019&lt;1.2,"Estoque baixo",IF(H3019/E3019&lt;2,"Estoque moderado","Estoque confortável")))),""))</f>
        <v/>
      </c>
      <c r="J3019" s="102" t="str">
        <f>IF(CADA_PROD!C3019="","",SUMIFS(MOVI_ENTR!M:M,MOVI_ENTR!D:D,D3019))</f>
        <v/>
      </c>
      <c r="K3019" s="103" t="str">
        <f>IF(CADA_PROD!C3019="","",IFERROR($J3019/SUM($J$6:$J$1006),""))</f>
        <v/>
      </c>
      <c r="L3019" s="103" t="str">
        <f>IF(CADA_PROD!C3019="","",IFERROR(H3019/SUM($H$6:$H$1006)+P3019,""))</f>
        <v/>
      </c>
      <c r="M3019" s="102" t="str">
        <f>IF(CADA_PROD!$C3019="","",IFERROR(SUMIFS(MOVI_ENTR!M:M,MOVI_ENTR!D:D,D3019)/SUMIFS(MOVI_ENTR!I:I,MOVI_ENTR!D:D,D3019),0))</f>
        <v/>
      </c>
      <c r="N3019" s="104" t="str">
        <f>IF(CADA_PROD!C3019="","",G3019/E3019)</f>
        <v/>
      </c>
    </row>
    <row r="3020" spans="3:14">
      <c r="C3020" s="99" t="str">
        <f>IF(CADA_PROD!C3020="","",CADA_PROD!C3020)</f>
        <v/>
      </c>
      <c r="D3020" s="100" t="str">
        <f>IF(CADA_PROD!D3020="","",CADA_PROD!D3020)</f>
        <v/>
      </c>
      <c r="E3020" s="101" t="str">
        <f>IF(CADA_PROD!E3020="","",CADA_PROD!E3020)</f>
        <v/>
      </c>
      <c r="F3020" s="101" t="str">
        <f>IF(CADA_PROD!D3020="","",SUMIFS(MOVI_ENTR!I:I,MOVI_ENTR!D:D,D3020))</f>
        <v/>
      </c>
      <c r="G3020" s="101" t="str">
        <f>IF(CADA_PROD!C3020="","",SUMIFS(MOVI_SAID!H:H,MOVI_SAID!D:D,D3020))</f>
        <v/>
      </c>
      <c r="H3020" s="101" t="str">
        <f t="shared" si="65"/>
        <v/>
      </c>
      <c r="I3020" s="100" t="str">
        <f>IF(CADA_PROD!C3020="","",IFERROR(IF(H3020&lt;=0,"Sem estoque",IF(H3020/E3020&lt;0.25,"Quase sem estoque",IF(H3020/E3020&lt;1.2,"Estoque baixo",IF(H3020/E3020&lt;2,"Estoque moderado","Estoque confortável")))),""))</f>
        <v/>
      </c>
      <c r="J3020" s="102" t="str">
        <f>IF(CADA_PROD!C3020="","",SUMIFS(MOVI_ENTR!M:M,MOVI_ENTR!D:D,D3020))</f>
        <v/>
      </c>
      <c r="K3020" s="103" t="str">
        <f>IF(CADA_PROD!C3020="","",IFERROR($J3020/SUM($J$6:$J$1006),""))</f>
        <v/>
      </c>
      <c r="L3020" s="103" t="str">
        <f>IF(CADA_PROD!C3020="","",IFERROR(H3020/SUM($H$6:$H$1006)+P3020,""))</f>
        <v/>
      </c>
      <c r="M3020" s="102" t="str">
        <f>IF(CADA_PROD!$C3020="","",IFERROR(SUMIFS(MOVI_ENTR!M:M,MOVI_ENTR!D:D,D3020)/SUMIFS(MOVI_ENTR!I:I,MOVI_ENTR!D:D,D3020),0))</f>
        <v/>
      </c>
      <c r="N3020" s="104" t="str">
        <f>IF(CADA_PROD!C3020="","",G3020/E3020)</f>
        <v/>
      </c>
    </row>
    <row r="3021" spans="3:14">
      <c r="C3021" s="99" t="str">
        <f>IF(CADA_PROD!C3021="","",CADA_PROD!C3021)</f>
        <v/>
      </c>
      <c r="D3021" s="100" t="str">
        <f>IF(CADA_PROD!D3021="","",CADA_PROD!D3021)</f>
        <v/>
      </c>
      <c r="E3021" s="101" t="str">
        <f>IF(CADA_PROD!E3021="","",CADA_PROD!E3021)</f>
        <v/>
      </c>
      <c r="F3021" s="101" t="str">
        <f>IF(CADA_PROD!D3021="","",SUMIFS(MOVI_ENTR!I:I,MOVI_ENTR!D:D,D3021))</f>
        <v/>
      </c>
      <c r="G3021" s="101" t="str">
        <f>IF(CADA_PROD!C3021="","",SUMIFS(MOVI_SAID!H:H,MOVI_SAID!D:D,D3021))</f>
        <v/>
      </c>
      <c r="H3021" s="101" t="str">
        <f t="shared" si="65"/>
        <v/>
      </c>
      <c r="I3021" s="100" t="str">
        <f>IF(CADA_PROD!C3021="","",IFERROR(IF(H3021&lt;=0,"Sem estoque",IF(H3021/E3021&lt;0.25,"Quase sem estoque",IF(H3021/E3021&lt;1.2,"Estoque baixo",IF(H3021/E3021&lt;2,"Estoque moderado","Estoque confortável")))),""))</f>
        <v/>
      </c>
      <c r="J3021" s="102" t="str">
        <f>IF(CADA_PROD!C3021="","",SUMIFS(MOVI_ENTR!M:M,MOVI_ENTR!D:D,D3021))</f>
        <v/>
      </c>
      <c r="K3021" s="103" t="str">
        <f>IF(CADA_PROD!C3021="","",IFERROR($J3021/SUM($J$6:$J$1006),""))</f>
        <v/>
      </c>
      <c r="L3021" s="103" t="str">
        <f>IF(CADA_PROD!C3021="","",IFERROR(H3021/SUM($H$6:$H$1006)+P3021,""))</f>
        <v/>
      </c>
      <c r="M3021" s="102" t="str">
        <f>IF(CADA_PROD!$C3021="","",IFERROR(SUMIFS(MOVI_ENTR!M:M,MOVI_ENTR!D:D,D3021)/SUMIFS(MOVI_ENTR!I:I,MOVI_ENTR!D:D,D3021),0))</f>
        <v/>
      </c>
      <c r="N3021" s="104" t="str">
        <f>IF(CADA_PROD!C3021="","",G3021/E3021)</f>
        <v/>
      </c>
    </row>
    <row r="3022" spans="3:14">
      <c r="C3022" s="99" t="str">
        <f>IF(CADA_PROD!C3022="","",CADA_PROD!C3022)</f>
        <v/>
      </c>
      <c r="D3022" s="100" t="str">
        <f>IF(CADA_PROD!D3022="","",CADA_PROD!D3022)</f>
        <v/>
      </c>
      <c r="E3022" s="101" t="str">
        <f>IF(CADA_PROD!E3022="","",CADA_PROD!E3022)</f>
        <v/>
      </c>
      <c r="F3022" s="101" t="str">
        <f>IF(CADA_PROD!D3022="","",SUMIFS(MOVI_ENTR!I:I,MOVI_ENTR!D:D,D3022))</f>
        <v/>
      </c>
      <c r="G3022" s="101" t="str">
        <f>IF(CADA_PROD!C3022="","",SUMIFS(MOVI_SAID!H:H,MOVI_SAID!D:D,D3022))</f>
        <v/>
      </c>
      <c r="H3022" s="101" t="str">
        <f t="shared" si="65"/>
        <v/>
      </c>
      <c r="I3022" s="100" t="str">
        <f>IF(CADA_PROD!C3022="","",IFERROR(IF(H3022&lt;=0,"Sem estoque",IF(H3022/E3022&lt;0.25,"Quase sem estoque",IF(H3022/E3022&lt;1.2,"Estoque baixo",IF(H3022/E3022&lt;2,"Estoque moderado","Estoque confortável")))),""))</f>
        <v/>
      </c>
      <c r="J3022" s="102" t="str">
        <f>IF(CADA_PROD!C3022="","",SUMIFS(MOVI_ENTR!M:M,MOVI_ENTR!D:D,D3022))</f>
        <v/>
      </c>
      <c r="K3022" s="103" t="str">
        <f>IF(CADA_PROD!C3022="","",IFERROR($J3022/SUM($J$6:$J$1006),""))</f>
        <v/>
      </c>
      <c r="L3022" s="103" t="str">
        <f>IF(CADA_PROD!C3022="","",IFERROR(H3022/SUM($H$6:$H$1006)+P3022,""))</f>
        <v/>
      </c>
      <c r="M3022" s="102" t="str">
        <f>IF(CADA_PROD!$C3022="","",IFERROR(SUMIFS(MOVI_ENTR!M:M,MOVI_ENTR!D:D,D3022)/SUMIFS(MOVI_ENTR!I:I,MOVI_ENTR!D:D,D3022),0))</f>
        <v/>
      </c>
      <c r="N3022" s="104" t="str">
        <f>IF(CADA_PROD!C3022="","",G3022/E3022)</f>
        <v/>
      </c>
    </row>
    <row r="3023" spans="3:14">
      <c r="C3023" s="99" t="str">
        <f>IF(CADA_PROD!C3023="","",CADA_PROD!C3023)</f>
        <v/>
      </c>
      <c r="D3023" s="100" t="str">
        <f>IF(CADA_PROD!D3023="","",CADA_PROD!D3023)</f>
        <v/>
      </c>
      <c r="E3023" s="101" t="str">
        <f>IF(CADA_PROD!E3023="","",CADA_PROD!E3023)</f>
        <v/>
      </c>
      <c r="F3023" s="101" t="str">
        <f>IF(CADA_PROD!D3023="","",SUMIFS(MOVI_ENTR!I:I,MOVI_ENTR!D:D,D3023))</f>
        <v/>
      </c>
      <c r="G3023" s="101" t="str">
        <f>IF(CADA_PROD!C3023="","",SUMIFS(MOVI_SAID!H:H,MOVI_SAID!D:D,D3023))</f>
        <v/>
      </c>
      <c r="H3023" s="101" t="str">
        <f t="shared" si="65"/>
        <v/>
      </c>
      <c r="I3023" s="100" t="str">
        <f>IF(CADA_PROD!C3023="","",IFERROR(IF(H3023&lt;=0,"Sem estoque",IF(H3023/E3023&lt;0.25,"Quase sem estoque",IF(H3023/E3023&lt;1.2,"Estoque baixo",IF(H3023/E3023&lt;2,"Estoque moderado","Estoque confortável")))),""))</f>
        <v/>
      </c>
      <c r="J3023" s="102" t="str">
        <f>IF(CADA_PROD!C3023="","",SUMIFS(MOVI_ENTR!M:M,MOVI_ENTR!D:D,D3023))</f>
        <v/>
      </c>
      <c r="K3023" s="103" t="str">
        <f>IF(CADA_PROD!C3023="","",IFERROR($J3023/SUM($J$6:$J$1006),""))</f>
        <v/>
      </c>
      <c r="L3023" s="103" t="str">
        <f>IF(CADA_PROD!C3023="","",IFERROR(H3023/SUM($H$6:$H$1006)+P3023,""))</f>
        <v/>
      </c>
      <c r="M3023" s="102" t="str">
        <f>IF(CADA_PROD!$C3023="","",IFERROR(SUMIFS(MOVI_ENTR!M:M,MOVI_ENTR!D:D,D3023)/SUMIFS(MOVI_ENTR!I:I,MOVI_ENTR!D:D,D3023),0))</f>
        <v/>
      </c>
      <c r="N3023" s="104" t="str">
        <f>IF(CADA_PROD!C3023="","",G3023/E3023)</f>
        <v/>
      </c>
    </row>
    <row r="3024" spans="3:14">
      <c r="C3024" s="99" t="str">
        <f>IF(CADA_PROD!C3024="","",CADA_PROD!C3024)</f>
        <v/>
      </c>
      <c r="D3024" s="100" t="str">
        <f>IF(CADA_PROD!D3024="","",CADA_PROD!D3024)</f>
        <v/>
      </c>
      <c r="E3024" s="101" t="str">
        <f>IF(CADA_PROD!E3024="","",CADA_PROD!E3024)</f>
        <v/>
      </c>
      <c r="F3024" s="101" t="str">
        <f>IF(CADA_PROD!D3024="","",SUMIFS(MOVI_ENTR!I:I,MOVI_ENTR!D:D,D3024))</f>
        <v/>
      </c>
      <c r="G3024" s="101" t="str">
        <f>IF(CADA_PROD!C3024="","",SUMIFS(MOVI_SAID!H:H,MOVI_SAID!D:D,D3024))</f>
        <v/>
      </c>
      <c r="H3024" s="101" t="str">
        <f t="shared" si="65"/>
        <v/>
      </c>
      <c r="I3024" s="100" t="str">
        <f>IF(CADA_PROD!C3024="","",IFERROR(IF(H3024&lt;=0,"Sem estoque",IF(H3024/E3024&lt;0.25,"Quase sem estoque",IF(H3024/E3024&lt;1.2,"Estoque baixo",IF(H3024/E3024&lt;2,"Estoque moderado","Estoque confortável")))),""))</f>
        <v/>
      </c>
      <c r="J3024" s="102" t="str">
        <f>IF(CADA_PROD!C3024="","",SUMIFS(MOVI_ENTR!M:M,MOVI_ENTR!D:D,D3024))</f>
        <v/>
      </c>
      <c r="K3024" s="103" t="str">
        <f>IF(CADA_PROD!C3024="","",IFERROR($J3024/SUM($J$6:$J$1006),""))</f>
        <v/>
      </c>
      <c r="L3024" s="103" t="str">
        <f>IF(CADA_PROD!C3024="","",IFERROR(H3024/SUM($H$6:$H$1006)+P3024,""))</f>
        <v/>
      </c>
      <c r="M3024" s="102" t="str">
        <f>IF(CADA_PROD!$C3024="","",IFERROR(SUMIFS(MOVI_ENTR!M:M,MOVI_ENTR!D:D,D3024)/SUMIFS(MOVI_ENTR!I:I,MOVI_ENTR!D:D,D3024),0))</f>
        <v/>
      </c>
      <c r="N3024" s="104" t="str">
        <f>IF(CADA_PROD!C3024="","",G3024/E3024)</f>
        <v/>
      </c>
    </row>
    <row r="3025" spans="3:14">
      <c r="C3025" s="99" t="str">
        <f>IF(CADA_PROD!C3025="","",CADA_PROD!C3025)</f>
        <v/>
      </c>
      <c r="D3025" s="100" t="str">
        <f>IF(CADA_PROD!D3025="","",CADA_PROD!D3025)</f>
        <v/>
      </c>
      <c r="E3025" s="101" t="str">
        <f>IF(CADA_PROD!E3025="","",CADA_PROD!E3025)</f>
        <v/>
      </c>
      <c r="F3025" s="101" t="str">
        <f>IF(CADA_PROD!D3025="","",SUMIFS(MOVI_ENTR!I:I,MOVI_ENTR!D:D,D3025))</f>
        <v/>
      </c>
      <c r="G3025" s="101" t="str">
        <f>IF(CADA_PROD!C3025="","",SUMIFS(MOVI_SAID!H:H,MOVI_SAID!D:D,D3025))</f>
        <v/>
      </c>
      <c r="H3025" s="101" t="str">
        <f t="shared" si="65"/>
        <v/>
      </c>
      <c r="I3025" s="100" t="str">
        <f>IF(CADA_PROD!C3025="","",IFERROR(IF(H3025&lt;=0,"Sem estoque",IF(H3025/E3025&lt;0.25,"Quase sem estoque",IF(H3025/E3025&lt;1.2,"Estoque baixo",IF(H3025/E3025&lt;2,"Estoque moderado","Estoque confortável")))),""))</f>
        <v/>
      </c>
      <c r="J3025" s="102" t="str">
        <f>IF(CADA_PROD!C3025="","",SUMIFS(MOVI_ENTR!M:M,MOVI_ENTR!D:D,D3025))</f>
        <v/>
      </c>
      <c r="K3025" s="103" t="str">
        <f>IF(CADA_PROD!C3025="","",IFERROR($J3025/SUM($J$6:$J$1006),""))</f>
        <v/>
      </c>
      <c r="L3025" s="103" t="str">
        <f>IF(CADA_PROD!C3025="","",IFERROR(H3025/SUM($H$6:$H$1006)+P3025,""))</f>
        <v/>
      </c>
      <c r="M3025" s="102" t="str">
        <f>IF(CADA_PROD!$C3025="","",IFERROR(SUMIFS(MOVI_ENTR!M:M,MOVI_ENTR!D:D,D3025)/SUMIFS(MOVI_ENTR!I:I,MOVI_ENTR!D:D,D3025),0))</f>
        <v/>
      </c>
      <c r="N3025" s="104" t="str">
        <f>IF(CADA_PROD!C3025="","",G3025/E3025)</f>
        <v/>
      </c>
    </row>
    <row r="3026" spans="3:14">
      <c r="C3026" s="99" t="str">
        <f>IF(CADA_PROD!C3026="","",CADA_PROD!C3026)</f>
        <v/>
      </c>
      <c r="D3026" s="100" t="str">
        <f>IF(CADA_PROD!D3026="","",CADA_PROD!D3026)</f>
        <v/>
      </c>
      <c r="E3026" s="101" t="str">
        <f>IF(CADA_PROD!E3026="","",CADA_PROD!E3026)</f>
        <v/>
      </c>
      <c r="F3026" s="101" t="str">
        <f>IF(CADA_PROD!D3026="","",SUMIFS(MOVI_ENTR!I:I,MOVI_ENTR!D:D,D3026))</f>
        <v/>
      </c>
      <c r="G3026" s="101" t="str">
        <f>IF(CADA_PROD!C3026="","",SUMIFS(MOVI_SAID!H:H,MOVI_SAID!D:D,D3026))</f>
        <v/>
      </c>
      <c r="H3026" s="101" t="str">
        <f t="shared" si="65"/>
        <v/>
      </c>
      <c r="I3026" s="100" t="str">
        <f>IF(CADA_PROD!C3026="","",IFERROR(IF(H3026&lt;=0,"Sem estoque",IF(H3026/E3026&lt;0.25,"Quase sem estoque",IF(H3026/E3026&lt;1.2,"Estoque baixo",IF(H3026/E3026&lt;2,"Estoque moderado","Estoque confortável")))),""))</f>
        <v/>
      </c>
      <c r="J3026" s="102" t="str">
        <f>IF(CADA_PROD!C3026="","",SUMIFS(MOVI_ENTR!M:M,MOVI_ENTR!D:D,D3026))</f>
        <v/>
      </c>
      <c r="K3026" s="103" t="str">
        <f>IF(CADA_PROD!C3026="","",IFERROR($J3026/SUM($J$6:$J$1006),""))</f>
        <v/>
      </c>
      <c r="L3026" s="103" t="str">
        <f>IF(CADA_PROD!C3026="","",IFERROR(H3026/SUM($H$6:$H$1006)+P3026,""))</f>
        <v/>
      </c>
      <c r="M3026" s="102" t="str">
        <f>IF(CADA_PROD!$C3026="","",IFERROR(SUMIFS(MOVI_ENTR!M:M,MOVI_ENTR!D:D,D3026)/SUMIFS(MOVI_ENTR!I:I,MOVI_ENTR!D:D,D3026),0))</f>
        <v/>
      </c>
      <c r="N3026" s="104" t="str">
        <f>IF(CADA_PROD!C3026="","",G3026/E3026)</f>
        <v/>
      </c>
    </row>
    <row r="3027" spans="3:14">
      <c r="C3027" s="99" t="str">
        <f>IF(CADA_PROD!C3027="","",CADA_PROD!C3027)</f>
        <v/>
      </c>
      <c r="D3027" s="100" t="str">
        <f>IF(CADA_PROD!D3027="","",CADA_PROD!D3027)</f>
        <v/>
      </c>
      <c r="E3027" s="101" t="str">
        <f>IF(CADA_PROD!E3027="","",CADA_PROD!E3027)</f>
        <v/>
      </c>
      <c r="F3027" s="101" t="str">
        <f>IF(CADA_PROD!D3027="","",SUMIFS(MOVI_ENTR!I:I,MOVI_ENTR!D:D,D3027))</f>
        <v/>
      </c>
      <c r="G3027" s="101" t="str">
        <f>IF(CADA_PROD!C3027="","",SUMIFS(MOVI_SAID!H:H,MOVI_SAID!D:D,D3027))</f>
        <v/>
      </c>
      <c r="H3027" s="101" t="str">
        <f t="shared" si="65"/>
        <v/>
      </c>
      <c r="I3027" s="100" t="str">
        <f>IF(CADA_PROD!C3027="","",IFERROR(IF(H3027&lt;=0,"Sem estoque",IF(H3027/E3027&lt;0.25,"Quase sem estoque",IF(H3027/E3027&lt;1.2,"Estoque baixo",IF(H3027/E3027&lt;2,"Estoque moderado","Estoque confortável")))),""))</f>
        <v/>
      </c>
      <c r="J3027" s="102" t="str">
        <f>IF(CADA_PROD!C3027="","",SUMIFS(MOVI_ENTR!M:M,MOVI_ENTR!D:D,D3027))</f>
        <v/>
      </c>
      <c r="K3027" s="103" t="str">
        <f>IF(CADA_PROD!C3027="","",IFERROR($J3027/SUM($J$6:$J$1006),""))</f>
        <v/>
      </c>
      <c r="L3027" s="103" t="str">
        <f>IF(CADA_PROD!C3027="","",IFERROR(H3027/SUM($H$6:$H$1006)+P3027,""))</f>
        <v/>
      </c>
      <c r="M3027" s="102" t="str">
        <f>IF(CADA_PROD!$C3027="","",IFERROR(SUMIFS(MOVI_ENTR!M:M,MOVI_ENTR!D:D,D3027)/SUMIFS(MOVI_ENTR!I:I,MOVI_ENTR!D:D,D3027),0))</f>
        <v/>
      </c>
      <c r="N3027" s="104" t="str">
        <f>IF(CADA_PROD!C3027="","",G3027/E3027)</f>
        <v/>
      </c>
    </row>
    <row r="3028" spans="3:14">
      <c r="C3028" s="99" t="str">
        <f>IF(CADA_PROD!C3028="","",CADA_PROD!C3028)</f>
        <v/>
      </c>
      <c r="D3028" s="100" t="str">
        <f>IF(CADA_PROD!D3028="","",CADA_PROD!D3028)</f>
        <v/>
      </c>
      <c r="E3028" s="101" t="str">
        <f>IF(CADA_PROD!E3028="","",CADA_PROD!E3028)</f>
        <v/>
      </c>
      <c r="F3028" s="101" t="str">
        <f>IF(CADA_PROD!D3028="","",SUMIFS(MOVI_ENTR!I:I,MOVI_ENTR!D:D,D3028))</f>
        <v/>
      </c>
      <c r="G3028" s="101" t="str">
        <f>IF(CADA_PROD!C3028="","",SUMIFS(MOVI_SAID!H:H,MOVI_SAID!D:D,D3028))</f>
        <v/>
      </c>
      <c r="H3028" s="101" t="str">
        <f t="shared" si="65"/>
        <v/>
      </c>
      <c r="I3028" s="100" t="str">
        <f>IF(CADA_PROD!C3028="","",IFERROR(IF(H3028&lt;=0,"Sem estoque",IF(H3028/E3028&lt;0.25,"Quase sem estoque",IF(H3028/E3028&lt;1.2,"Estoque baixo",IF(H3028/E3028&lt;2,"Estoque moderado","Estoque confortável")))),""))</f>
        <v/>
      </c>
      <c r="J3028" s="102" t="str">
        <f>IF(CADA_PROD!C3028="","",SUMIFS(MOVI_ENTR!M:M,MOVI_ENTR!D:D,D3028))</f>
        <v/>
      </c>
      <c r="K3028" s="103" t="str">
        <f>IF(CADA_PROD!C3028="","",IFERROR($J3028/SUM($J$6:$J$1006),""))</f>
        <v/>
      </c>
      <c r="L3028" s="103" t="str">
        <f>IF(CADA_PROD!C3028="","",IFERROR(H3028/SUM($H$6:$H$1006)+P3028,""))</f>
        <v/>
      </c>
      <c r="M3028" s="102" t="str">
        <f>IF(CADA_PROD!$C3028="","",IFERROR(SUMIFS(MOVI_ENTR!M:M,MOVI_ENTR!D:D,D3028)/SUMIFS(MOVI_ENTR!I:I,MOVI_ENTR!D:D,D3028),0))</f>
        <v/>
      </c>
      <c r="N3028" s="104" t="str">
        <f>IF(CADA_PROD!C3028="","",G3028/E3028)</f>
        <v/>
      </c>
    </row>
    <row r="3029" spans="3:14">
      <c r="C3029" s="99" t="str">
        <f>IF(CADA_PROD!C3029="","",CADA_PROD!C3029)</f>
        <v/>
      </c>
      <c r="D3029" s="100" t="str">
        <f>IF(CADA_PROD!D3029="","",CADA_PROD!D3029)</f>
        <v/>
      </c>
      <c r="E3029" s="101" t="str">
        <f>IF(CADA_PROD!E3029="","",CADA_PROD!E3029)</f>
        <v/>
      </c>
      <c r="F3029" s="101" t="str">
        <f>IF(CADA_PROD!D3029="","",SUMIFS(MOVI_ENTR!I:I,MOVI_ENTR!D:D,D3029))</f>
        <v/>
      </c>
      <c r="G3029" s="101" t="str">
        <f>IF(CADA_PROD!C3029="","",SUMIFS(MOVI_SAID!H:H,MOVI_SAID!D:D,D3029))</f>
        <v/>
      </c>
      <c r="H3029" s="101" t="str">
        <f t="shared" si="65"/>
        <v/>
      </c>
      <c r="I3029" s="100" t="str">
        <f>IF(CADA_PROD!C3029="","",IFERROR(IF(H3029&lt;=0,"Sem estoque",IF(H3029/E3029&lt;0.25,"Quase sem estoque",IF(H3029/E3029&lt;1.2,"Estoque baixo",IF(H3029/E3029&lt;2,"Estoque moderado","Estoque confortável")))),""))</f>
        <v/>
      </c>
      <c r="J3029" s="102" t="str">
        <f>IF(CADA_PROD!C3029="","",SUMIFS(MOVI_ENTR!M:M,MOVI_ENTR!D:D,D3029))</f>
        <v/>
      </c>
      <c r="K3029" s="103" t="str">
        <f>IF(CADA_PROD!C3029="","",IFERROR($J3029/SUM($J$6:$J$1006),""))</f>
        <v/>
      </c>
      <c r="L3029" s="103" t="str">
        <f>IF(CADA_PROD!C3029="","",IFERROR(H3029/SUM($H$6:$H$1006)+P3029,""))</f>
        <v/>
      </c>
      <c r="M3029" s="102" t="str">
        <f>IF(CADA_PROD!$C3029="","",IFERROR(SUMIFS(MOVI_ENTR!M:M,MOVI_ENTR!D:D,D3029)/SUMIFS(MOVI_ENTR!I:I,MOVI_ENTR!D:D,D3029),0))</f>
        <v/>
      </c>
      <c r="N3029" s="104" t="str">
        <f>IF(CADA_PROD!C3029="","",G3029/E3029)</f>
        <v/>
      </c>
    </row>
    <row r="3030" spans="3:14">
      <c r="C3030" s="99" t="str">
        <f>IF(CADA_PROD!C3030="","",CADA_PROD!C3030)</f>
        <v/>
      </c>
      <c r="D3030" s="100" t="str">
        <f>IF(CADA_PROD!D3030="","",CADA_PROD!D3030)</f>
        <v/>
      </c>
      <c r="E3030" s="101" t="str">
        <f>IF(CADA_PROD!E3030="","",CADA_PROD!E3030)</f>
        <v/>
      </c>
      <c r="F3030" s="101" t="str">
        <f>IF(CADA_PROD!D3030="","",SUMIFS(MOVI_ENTR!I:I,MOVI_ENTR!D:D,D3030))</f>
        <v/>
      </c>
      <c r="G3030" s="101" t="str">
        <f>IF(CADA_PROD!C3030="","",SUMIFS(MOVI_SAID!H:H,MOVI_SAID!D:D,D3030))</f>
        <v/>
      </c>
      <c r="H3030" s="101" t="str">
        <f t="shared" si="65"/>
        <v/>
      </c>
      <c r="I3030" s="100" t="str">
        <f>IF(CADA_PROD!C3030="","",IFERROR(IF(H3030&lt;=0,"Sem estoque",IF(H3030/E3030&lt;0.25,"Quase sem estoque",IF(H3030/E3030&lt;1.2,"Estoque baixo",IF(H3030/E3030&lt;2,"Estoque moderado","Estoque confortável")))),""))</f>
        <v/>
      </c>
      <c r="J3030" s="102" t="str">
        <f>IF(CADA_PROD!C3030="","",SUMIFS(MOVI_ENTR!M:M,MOVI_ENTR!D:D,D3030))</f>
        <v/>
      </c>
      <c r="K3030" s="103" t="str">
        <f>IF(CADA_PROD!C3030="","",IFERROR($J3030/SUM($J$6:$J$1006),""))</f>
        <v/>
      </c>
      <c r="L3030" s="103" t="str">
        <f>IF(CADA_PROD!C3030="","",IFERROR(H3030/SUM($H$6:$H$1006)+P3030,""))</f>
        <v/>
      </c>
      <c r="M3030" s="102" t="str">
        <f>IF(CADA_PROD!$C3030="","",IFERROR(SUMIFS(MOVI_ENTR!M:M,MOVI_ENTR!D:D,D3030)/SUMIFS(MOVI_ENTR!I:I,MOVI_ENTR!D:D,D3030),0))</f>
        <v/>
      </c>
      <c r="N3030" s="104" t="str">
        <f>IF(CADA_PROD!C3030="","",G3030/E3030)</f>
        <v/>
      </c>
    </row>
    <row r="3031" spans="3:14">
      <c r="C3031" s="99" t="str">
        <f>IF(CADA_PROD!C3031="","",CADA_PROD!C3031)</f>
        <v/>
      </c>
      <c r="D3031" s="100" t="str">
        <f>IF(CADA_PROD!D3031="","",CADA_PROD!D3031)</f>
        <v/>
      </c>
      <c r="E3031" s="101" t="str">
        <f>IF(CADA_PROD!E3031="","",CADA_PROD!E3031)</f>
        <v/>
      </c>
      <c r="F3031" s="101" t="str">
        <f>IF(CADA_PROD!D3031="","",SUMIFS(MOVI_ENTR!I:I,MOVI_ENTR!D:D,D3031))</f>
        <v/>
      </c>
      <c r="G3031" s="101" t="str">
        <f>IF(CADA_PROD!C3031="","",SUMIFS(MOVI_SAID!H:H,MOVI_SAID!D:D,D3031))</f>
        <v/>
      </c>
      <c r="H3031" s="101" t="str">
        <f t="shared" si="65"/>
        <v/>
      </c>
      <c r="I3031" s="100" t="str">
        <f>IF(CADA_PROD!C3031="","",IFERROR(IF(H3031&lt;=0,"Sem estoque",IF(H3031/E3031&lt;0.25,"Quase sem estoque",IF(H3031/E3031&lt;1.2,"Estoque baixo",IF(H3031/E3031&lt;2,"Estoque moderado","Estoque confortável")))),""))</f>
        <v/>
      </c>
      <c r="J3031" s="102" t="str">
        <f>IF(CADA_PROD!C3031="","",SUMIFS(MOVI_ENTR!M:M,MOVI_ENTR!D:D,D3031))</f>
        <v/>
      </c>
      <c r="K3031" s="103" t="str">
        <f>IF(CADA_PROD!C3031="","",IFERROR($J3031/SUM($J$6:$J$1006),""))</f>
        <v/>
      </c>
      <c r="L3031" s="103" t="str">
        <f>IF(CADA_PROD!C3031="","",IFERROR(H3031/SUM($H$6:$H$1006)+P3031,""))</f>
        <v/>
      </c>
      <c r="M3031" s="102" t="str">
        <f>IF(CADA_PROD!$C3031="","",IFERROR(SUMIFS(MOVI_ENTR!M:M,MOVI_ENTR!D:D,D3031)/SUMIFS(MOVI_ENTR!I:I,MOVI_ENTR!D:D,D3031),0))</f>
        <v/>
      </c>
      <c r="N3031" s="104" t="str">
        <f>IF(CADA_PROD!C3031="","",G3031/E3031)</f>
        <v/>
      </c>
    </row>
    <row r="3032" spans="3:14">
      <c r="C3032" s="99" t="str">
        <f>IF(CADA_PROD!C3032="","",CADA_PROD!C3032)</f>
        <v/>
      </c>
      <c r="D3032" s="100" t="str">
        <f>IF(CADA_PROD!D3032="","",CADA_PROD!D3032)</f>
        <v/>
      </c>
      <c r="E3032" s="101" t="str">
        <f>IF(CADA_PROD!E3032="","",CADA_PROD!E3032)</f>
        <v/>
      </c>
      <c r="F3032" s="101" t="str">
        <f>IF(CADA_PROD!D3032="","",SUMIFS(MOVI_ENTR!I:I,MOVI_ENTR!D:D,D3032))</f>
        <v/>
      </c>
      <c r="G3032" s="101" t="str">
        <f>IF(CADA_PROD!C3032="","",SUMIFS(MOVI_SAID!H:H,MOVI_SAID!D:D,D3032))</f>
        <v/>
      </c>
      <c r="H3032" s="101" t="str">
        <f t="shared" si="65"/>
        <v/>
      </c>
      <c r="I3032" s="100" t="str">
        <f>IF(CADA_PROD!C3032="","",IFERROR(IF(H3032&lt;=0,"Sem estoque",IF(H3032/E3032&lt;0.25,"Quase sem estoque",IF(H3032/E3032&lt;1.2,"Estoque baixo",IF(H3032/E3032&lt;2,"Estoque moderado","Estoque confortável")))),""))</f>
        <v/>
      </c>
      <c r="J3032" s="102" t="str">
        <f>IF(CADA_PROD!C3032="","",SUMIFS(MOVI_ENTR!M:M,MOVI_ENTR!D:D,D3032))</f>
        <v/>
      </c>
      <c r="K3032" s="103" t="str">
        <f>IF(CADA_PROD!C3032="","",IFERROR($J3032/SUM($J$6:$J$1006),""))</f>
        <v/>
      </c>
      <c r="L3032" s="103" t="str">
        <f>IF(CADA_PROD!C3032="","",IFERROR(H3032/SUM($H$6:$H$1006)+P3032,""))</f>
        <v/>
      </c>
      <c r="M3032" s="102" t="str">
        <f>IF(CADA_PROD!$C3032="","",IFERROR(SUMIFS(MOVI_ENTR!M:M,MOVI_ENTR!D:D,D3032)/SUMIFS(MOVI_ENTR!I:I,MOVI_ENTR!D:D,D3032),0))</f>
        <v/>
      </c>
      <c r="N3032" s="104" t="str">
        <f>IF(CADA_PROD!C3032="","",G3032/E3032)</f>
        <v/>
      </c>
    </row>
    <row r="3033" spans="3:14">
      <c r="C3033" s="99" t="str">
        <f>IF(CADA_PROD!C3033="","",CADA_PROD!C3033)</f>
        <v/>
      </c>
      <c r="D3033" s="100" t="str">
        <f>IF(CADA_PROD!D3033="","",CADA_PROD!D3033)</f>
        <v/>
      </c>
      <c r="E3033" s="101" t="str">
        <f>IF(CADA_PROD!E3033="","",CADA_PROD!E3033)</f>
        <v/>
      </c>
      <c r="F3033" s="101" t="str">
        <f>IF(CADA_PROD!D3033="","",SUMIFS(MOVI_ENTR!I:I,MOVI_ENTR!D:D,D3033))</f>
        <v/>
      </c>
      <c r="G3033" s="101" t="str">
        <f>IF(CADA_PROD!C3033="","",SUMIFS(MOVI_SAID!H:H,MOVI_SAID!D:D,D3033))</f>
        <v/>
      </c>
      <c r="H3033" s="101" t="str">
        <f t="shared" si="65"/>
        <v/>
      </c>
      <c r="I3033" s="100" t="str">
        <f>IF(CADA_PROD!C3033="","",IFERROR(IF(H3033&lt;=0,"Sem estoque",IF(H3033/E3033&lt;0.25,"Quase sem estoque",IF(H3033/E3033&lt;1.2,"Estoque baixo",IF(H3033/E3033&lt;2,"Estoque moderado","Estoque confortável")))),""))</f>
        <v/>
      </c>
      <c r="J3033" s="102" t="str">
        <f>IF(CADA_PROD!C3033="","",SUMIFS(MOVI_ENTR!M:M,MOVI_ENTR!D:D,D3033))</f>
        <v/>
      </c>
      <c r="K3033" s="103" t="str">
        <f>IF(CADA_PROD!C3033="","",IFERROR($J3033/SUM($J$6:$J$1006),""))</f>
        <v/>
      </c>
      <c r="L3033" s="103" t="str">
        <f>IF(CADA_PROD!C3033="","",IFERROR(H3033/SUM($H$6:$H$1006)+P3033,""))</f>
        <v/>
      </c>
      <c r="M3033" s="102" t="str">
        <f>IF(CADA_PROD!$C3033="","",IFERROR(SUMIFS(MOVI_ENTR!M:M,MOVI_ENTR!D:D,D3033)/SUMIFS(MOVI_ENTR!I:I,MOVI_ENTR!D:D,D3033),0))</f>
        <v/>
      </c>
      <c r="N3033" s="104" t="str">
        <f>IF(CADA_PROD!C3033="","",G3033/E3033)</f>
        <v/>
      </c>
    </row>
    <row r="3034" spans="3:14">
      <c r="C3034" s="99" t="str">
        <f>IF(CADA_PROD!C3034="","",CADA_PROD!C3034)</f>
        <v/>
      </c>
      <c r="D3034" s="100" t="str">
        <f>IF(CADA_PROD!D3034="","",CADA_PROD!D3034)</f>
        <v/>
      </c>
      <c r="E3034" s="101" t="str">
        <f>IF(CADA_PROD!E3034="","",CADA_PROD!E3034)</f>
        <v/>
      </c>
      <c r="F3034" s="101" t="str">
        <f>IF(CADA_PROD!D3034="","",SUMIFS(MOVI_ENTR!I:I,MOVI_ENTR!D:D,D3034))</f>
        <v/>
      </c>
      <c r="G3034" s="101" t="str">
        <f>IF(CADA_PROD!C3034="","",SUMIFS(MOVI_SAID!H:H,MOVI_SAID!D:D,D3034))</f>
        <v/>
      </c>
      <c r="H3034" s="101" t="str">
        <f t="shared" si="65"/>
        <v/>
      </c>
      <c r="I3034" s="100" t="str">
        <f>IF(CADA_PROD!C3034="","",IFERROR(IF(H3034&lt;=0,"Sem estoque",IF(H3034/E3034&lt;0.25,"Quase sem estoque",IF(H3034/E3034&lt;1.2,"Estoque baixo",IF(H3034/E3034&lt;2,"Estoque moderado","Estoque confortável")))),""))</f>
        <v/>
      </c>
      <c r="J3034" s="102" t="str">
        <f>IF(CADA_PROD!C3034="","",SUMIFS(MOVI_ENTR!M:M,MOVI_ENTR!D:D,D3034))</f>
        <v/>
      </c>
      <c r="K3034" s="103" t="str">
        <f>IF(CADA_PROD!C3034="","",IFERROR($J3034/SUM($J$6:$J$1006),""))</f>
        <v/>
      </c>
      <c r="L3034" s="103" t="str">
        <f>IF(CADA_PROD!C3034="","",IFERROR(H3034/SUM($H$6:$H$1006)+P3034,""))</f>
        <v/>
      </c>
      <c r="M3034" s="102" t="str">
        <f>IF(CADA_PROD!$C3034="","",IFERROR(SUMIFS(MOVI_ENTR!M:M,MOVI_ENTR!D:D,D3034)/SUMIFS(MOVI_ENTR!I:I,MOVI_ENTR!D:D,D3034),0))</f>
        <v/>
      </c>
      <c r="N3034" s="104" t="str">
        <f>IF(CADA_PROD!C3034="","",G3034/E3034)</f>
        <v/>
      </c>
    </row>
    <row r="3035" spans="3:14">
      <c r="C3035" s="99" t="str">
        <f>IF(CADA_PROD!C3035="","",CADA_PROD!C3035)</f>
        <v/>
      </c>
      <c r="D3035" s="100" t="str">
        <f>IF(CADA_PROD!D3035="","",CADA_PROD!D3035)</f>
        <v/>
      </c>
      <c r="E3035" s="101" t="str">
        <f>IF(CADA_PROD!E3035="","",CADA_PROD!E3035)</f>
        <v/>
      </c>
      <c r="F3035" s="101" t="str">
        <f>IF(CADA_PROD!D3035="","",SUMIFS(MOVI_ENTR!I:I,MOVI_ENTR!D:D,D3035))</f>
        <v/>
      </c>
      <c r="G3035" s="101" t="str">
        <f>IF(CADA_PROD!C3035="","",SUMIFS(MOVI_SAID!H:H,MOVI_SAID!D:D,D3035))</f>
        <v/>
      </c>
      <c r="H3035" s="101" t="str">
        <f t="shared" si="65"/>
        <v/>
      </c>
      <c r="I3035" s="100" t="str">
        <f>IF(CADA_PROD!C3035="","",IFERROR(IF(H3035&lt;=0,"Sem estoque",IF(H3035/E3035&lt;0.25,"Quase sem estoque",IF(H3035/E3035&lt;1.2,"Estoque baixo",IF(H3035/E3035&lt;2,"Estoque moderado","Estoque confortável")))),""))</f>
        <v/>
      </c>
      <c r="J3035" s="102" t="str">
        <f>IF(CADA_PROD!C3035="","",SUMIFS(MOVI_ENTR!M:M,MOVI_ENTR!D:D,D3035))</f>
        <v/>
      </c>
      <c r="K3035" s="103" t="str">
        <f>IF(CADA_PROD!C3035="","",IFERROR($J3035/SUM($J$6:$J$1006),""))</f>
        <v/>
      </c>
      <c r="L3035" s="103" t="str">
        <f>IF(CADA_PROD!C3035="","",IFERROR(H3035/SUM($H$6:$H$1006)+P3035,""))</f>
        <v/>
      </c>
      <c r="M3035" s="102" t="str">
        <f>IF(CADA_PROD!$C3035="","",IFERROR(SUMIFS(MOVI_ENTR!M:M,MOVI_ENTR!D:D,D3035)/SUMIFS(MOVI_ENTR!I:I,MOVI_ENTR!D:D,D3035),0))</f>
        <v/>
      </c>
      <c r="N3035" s="104" t="str">
        <f>IF(CADA_PROD!C3035="","",G3035/E3035)</f>
        <v/>
      </c>
    </row>
    <row r="3036" spans="3:14">
      <c r="C3036" s="99" t="str">
        <f>IF(CADA_PROD!C3036="","",CADA_PROD!C3036)</f>
        <v/>
      </c>
      <c r="D3036" s="100" t="str">
        <f>IF(CADA_PROD!D3036="","",CADA_PROD!D3036)</f>
        <v/>
      </c>
      <c r="E3036" s="101" t="str">
        <f>IF(CADA_PROD!E3036="","",CADA_PROD!E3036)</f>
        <v/>
      </c>
      <c r="F3036" s="101" t="str">
        <f>IF(CADA_PROD!D3036="","",SUMIFS(MOVI_ENTR!I:I,MOVI_ENTR!D:D,D3036))</f>
        <v/>
      </c>
      <c r="G3036" s="101" t="str">
        <f>IF(CADA_PROD!C3036="","",SUMIFS(MOVI_SAID!H:H,MOVI_SAID!D:D,D3036))</f>
        <v/>
      </c>
      <c r="H3036" s="101" t="str">
        <f t="shared" si="65"/>
        <v/>
      </c>
      <c r="I3036" s="100" t="str">
        <f>IF(CADA_PROD!C3036="","",IFERROR(IF(H3036&lt;=0,"Sem estoque",IF(H3036/E3036&lt;0.25,"Quase sem estoque",IF(H3036/E3036&lt;1.2,"Estoque baixo",IF(H3036/E3036&lt;2,"Estoque moderado","Estoque confortável")))),""))</f>
        <v/>
      </c>
      <c r="J3036" s="102" t="str">
        <f>IF(CADA_PROD!C3036="","",SUMIFS(MOVI_ENTR!M:M,MOVI_ENTR!D:D,D3036))</f>
        <v/>
      </c>
      <c r="K3036" s="103" t="str">
        <f>IF(CADA_PROD!C3036="","",IFERROR($J3036/SUM($J$6:$J$1006),""))</f>
        <v/>
      </c>
      <c r="L3036" s="103" t="str">
        <f>IF(CADA_PROD!C3036="","",IFERROR(H3036/SUM($H$6:$H$1006)+P3036,""))</f>
        <v/>
      </c>
      <c r="M3036" s="102" t="str">
        <f>IF(CADA_PROD!$C3036="","",IFERROR(SUMIFS(MOVI_ENTR!M:M,MOVI_ENTR!D:D,D3036)/SUMIFS(MOVI_ENTR!I:I,MOVI_ENTR!D:D,D3036),0))</f>
        <v/>
      </c>
      <c r="N3036" s="104" t="str">
        <f>IF(CADA_PROD!C3036="","",G3036/E3036)</f>
        <v/>
      </c>
    </row>
    <row r="3037" spans="3:14">
      <c r="C3037" s="99" t="str">
        <f>IF(CADA_PROD!C3037="","",CADA_PROD!C3037)</f>
        <v/>
      </c>
      <c r="D3037" s="100" t="str">
        <f>IF(CADA_PROD!D3037="","",CADA_PROD!D3037)</f>
        <v/>
      </c>
      <c r="E3037" s="101" t="str">
        <f>IF(CADA_PROD!E3037="","",CADA_PROD!E3037)</f>
        <v/>
      </c>
      <c r="F3037" s="101" t="str">
        <f>IF(CADA_PROD!D3037="","",SUMIFS(MOVI_ENTR!I:I,MOVI_ENTR!D:D,D3037))</f>
        <v/>
      </c>
      <c r="G3037" s="101" t="str">
        <f>IF(CADA_PROD!C3037="","",SUMIFS(MOVI_SAID!H:H,MOVI_SAID!D:D,D3037))</f>
        <v/>
      </c>
      <c r="H3037" s="101" t="str">
        <f t="shared" si="65"/>
        <v/>
      </c>
      <c r="I3037" s="100" t="str">
        <f>IF(CADA_PROD!C3037="","",IFERROR(IF(H3037&lt;=0,"Sem estoque",IF(H3037/E3037&lt;0.25,"Quase sem estoque",IF(H3037/E3037&lt;1.2,"Estoque baixo",IF(H3037/E3037&lt;2,"Estoque moderado","Estoque confortável")))),""))</f>
        <v/>
      </c>
      <c r="J3037" s="102" t="str">
        <f>IF(CADA_PROD!C3037="","",SUMIFS(MOVI_ENTR!M:M,MOVI_ENTR!D:D,D3037))</f>
        <v/>
      </c>
      <c r="K3037" s="103" t="str">
        <f>IF(CADA_PROD!C3037="","",IFERROR($J3037/SUM($J$6:$J$1006),""))</f>
        <v/>
      </c>
      <c r="L3037" s="103" t="str">
        <f>IF(CADA_PROD!C3037="","",IFERROR(H3037/SUM($H$6:$H$1006)+P3037,""))</f>
        <v/>
      </c>
      <c r="M3037" s="102" t="str">
        <f>IF(CADA_PROD!$C3037="","",IFERROR(SUMIFS(MOVI_ENTR!M:M,MOVI_ENTR!D:D,D3037)/SUMIFS(MOVI_ENTR!I:I,MOVI_ENTR!D:D,D3037),0))</f>
        <v/>
      </c>
      <c r="N3037" s="104" t="str">
        <f>IF(CADA_PROD!C3037="","",G3037/E3037)</f>
        <v/>
      </c>
    </row>
    <row r="3038" spans="3:14">
      <c r="C3038" s="99" t="str">
        <f>IF(CADA_PROD!C3038="","",CADA_PROD!C3038)</f>
        <v/>
      </c>
      <c r="D3038" s="100" t="str">
        <f>IF(CADA_PROD!D3038="","",CADA_PROD!D3038)</f>
        <v/>
      </c>
      <c r="E3038" s="101" t="str">
        <f>IF(CADA_PROD!E3038="","",CADA_PROD!E3038)</f>
        <v/>
      </c>
      <c r="F3038" s="101" t="str">
        <f>IF(CADA_PROD!D3038="","",SUMIFS(MOVI_ENTR!I:I,MOVI_ENTR!D:D,D3038))</f>
        <v/>
      </c>
      <c r="G3038" s="101" t="str">
        <f>IF(CADA_PROD!C3038="","",SUMIFS(MOVI_SAID!H:H,MOVI_SAID!D:D,D3038))</f>
        <v/>
      </c>
      <c r="H3038" s="101" t="str">
        <f t="shared" si="65"/>
        <v/>
      </c>
      <c r="I3038" s="100" t="str">
        <f>IF(CADA_PROD!C3038="","",IFERROR(IF(H3038&lt;=0,"Sem estoque",IF(H3038/E3038&lt;0.25,"Quase sem estoque",IF(H3038/E3038&lt;1.2,"Estoque baixo",IF(H3038/E3038&lt;2,"Estoque moderado","Estoque confortável")))),""))</f>
        <v/>
      </c>
      <c r="J3038" s="102" t="str">
        <f>IF(CADA_PROD!C3038="","",SUMIFS(MOVI_ENTR!M:M,MOVI_ENTR!D:D,D3038))</f>
        <v/>
      </c>
      <c r="K3038" s="103" t="str">
        <f>IF(CADA_PROD!C3038="","",IFERROR($J3038/SUM($J$6:$J$1006),""))</f>
        <v/>
      </c>
      <c r="L3038" s="103" t="str">
        <f>IF(CADA_PROD!C3038="","",IFERROR(H3038/SUM($H$6:$H$1006)+P3038,""))</f>
        <v/>
      </c>
      <c r="M3038" s="102" t="str">
        <f>IF(CADA_PROD!$C3038="","",IFERROR(SUMIFS(MOVI_ENTR!M:M,MOVI_ENTR!D:D,D3038)/SUMIFS(MOVI_ENTR!I:I,MOVI_ENTR!D:D,D3038),0))</f>
        <v/>
      </c>
      <c r="N3038" s="104" t="str">
        <f>IF(CADA_PROD!C3038="","",G3038/E3038)</f>
        <v/>
      </c>
    </row>
    <row r="3039" spans="3:14">
      <c r="C3039" s="99" t="str">
        <f>IF(CADA_PROD!C3039="","",CADA_PROD!C3039)</f>
        <v/>
      </c>
      <c r="D3039" s="100" t="str">
        <f>IF(CADA_PROD!D3039="","",CADA_PROD!D3039)</f>
        <v/>
      </c>
      <c r="E3039" s="101" t="str">
        <f>IF(CADA_PROD!E3039="","",CADA_PROD!E3039)</f>
        <v/>
      </c>
      <c r="F3039" s="101" t="str">
        <f>IF(CADA_PROD!D3039="","",SUMIFS(MOVI_ENTR!I:I,MOVI_ENTR!D:D,D3039))</f>
        <v/>
      </c>
      <c r="G3039" s="101" t="str">
        <f>IF(CADA_PROD!C3039="","",SUMIFS(MOVI_SAID!H:H,MOVI_SAID!D:D,D3039))</f>
        <v/>
      </c>
      <c r="H3039" s="101" t="str">
        <f t="shared" si="65"/>
        <v/>
      </c>
      <c r="I3039" s="100" t="str">
        <f>IF(CADA_PROD!C3039="","",IFERROR(IF(H3039&lt;=0,"Sem estoque",IF(H3039/E3039&lt;0.25,"Quase sem estoque",IF(H3039/E3039&lt;1.2,"Estoque baixo",IF(H3039/E3039&lt;2,"Estoque moderado","Estoque confortável")))),""))</f>
        <v/>
      </c>
      <c r="J3039" s="102" t="str">
        <f>IF(CADA_PROD!C3039="","",SUMIFS(MOVI_ENTR!M:M,MOVI_ENTR!D:D,D3039))</f>
        <v/>
      </c>
      <c r="K3039" s="103" t="str">
        <f>IF(CADA_PROD!C3039="","",IFERROR($J3039/SUM($J$6:$J$1006),""))</f>
        <v/>
      </c>
      <c r="L3039" s="103" t="str">
        <f>IF(CADA_PROD!C3039="","",IFERROR(H3039/SUM($H$6:$H$1006)+P3039,""))</f>
        <v/>
      </c>
      <c r="M3039" s="102" t="str">
        <f>IF(CADA_PROD!$C3039="","",IFERROR(SUMIFS(MOVI_ENTR!M:M,MOVI_ENTR!D:D,D3039)/SUMIFS(MOVI_ENTR!I:I,MOVI_ENTR!D:D,D3039),0))</f>
        <v/>
      </c>
      <c r="N3039" s="104" t="str">
        <f>IF(CADA_PROD!C3039="","",G3039/E3039)</f>
        <v/>
      </c>
    </row>
    <row r="3040" spans="3:14">
      <c r="C3040" s="99" t="str">
        <f>IF(CADA_PROD!C3040="","",CADA_PROD!C3040)</f>
        <v/>
      </c>
      <c r="D3040" s="100" t="str">
        <f>IF(CADA_PROD!D3040="","",CADA_PROD!D3040)</f>
        <v/>
      </c>
      <c r="E3040" s="101" t="str">
        <f>IF(CADA_PROD!E3040="","",CADA_PROD!E3040)</f>
        <v/>
      </c>
      <c r="F3040" s="101" t="str">
        <f>IF(CADA_PROD!D3040="","",SUMIFS(MOVI_ENTR!I:I,MOVI_ENTR!D:D,D3040))</f>
        <v/>
      </c>
      <c r="G3040" s="101" t="str">
        <f>IF(CADA_PROD!C3040="","",SUMIFS(MOVI_SAID!H:H,MOVI_SAID!D:D,D3040))</f>
        <v/>
      </c>
      <c r="H3040" s="101" t="str">
        <f t="shared" si="65"/>
        <v/>
      </c>
      <c r="I3040" s="100" t="str">
        <f>IF(CADA_PROD!C3040="","",IFERROR(IF(H3040&lt;=0,"Sem estoque",IF(H3040/E3040&lt;0.25,"Quase sem estoque",IF(H3040/E3040&lt;1.2,"Estoque baixo",IF(H3040/E3040&lt;2,"Estoque moderado","Estoque confortável")))),""))</f>
        <v/>
      </c>
      <c r="J3040" s="102" t="str">
        <f>IF(CADA_PROD!C3040="","",SUMIFS(MOVI_ENTR!M:M,MOVI_ENTR!D:D,D3040))</f>
        <v/>
      </c>
      <c r="K3040" s="103" t="str">
        <f>IF(CADA_PROD!C3040="","",IFERROR($J3040/SUM($J$6:$J$1006),""))</f>
        <v/>
      </c>
      <c r="L3040" s="103" t="str">
        <f>IF(CADA_PROD!C3040="","",IFERROR(H3040/SUM($H$6:$H$1006)+P3040,""))</f>
        <v/>
      </c>
      <c r="M3040" s="102" t="str">
        <f>IF(CADA_PROD!$C3040="","",IFERROR(SUMIFS(MOVI_ENTR!M:M,MOVI_ENTR!D:D,D3040)/SUMIFS(MOVI_ENTR!I:I,MOVI_ENTR!D:D,D3040),0))</f>
        <v/>
      </c>
      <c r="N3040" s="104" t="str">
        <f>IF(CADA_PROD!C3040="","",G3040/E3040)</f>
        <v/>
      </c>
    </row>
    <row r="3041" spans="3:14">
      <c r="C3041" s="99" t="str">
        <f>IF(CADA_PROD!C3041="","",CADA_PROD!C3041)</f>
        <v/>
      </c>
      <c r="D3041" s="100" t="str">
        <f>IF(CADA_PROD!D3041="","",CADA_PROD!D3041)</f>
        <v/>
      </c>
      <c r="E3041" s="101" t="str">
        <f>IF(CADA_PROD!E3041="","",CADA_PROD!E3041)</f>
        <v/>
      </c>
      <c r="F3041" s="101" t="str">
        <f>IF(CADA_PROD!D3041="","",SUMIFS(MOVI_ENTR!I:I,MOVI_ENTR!D:D,D3041))</f>
        <v/>
      </c>
      <c r="G3041" s="101" t="str">
        <f>IF(CADA_PROD!C3041="","",SUMIFS(MOVI_SAID!H:H,MOVI_SAID!D:D,D3041))</f>
        <v/>
      </c>
      <c r="H3041" s="101" t="str">
        <f t="shared" si="65"/>
        <v/>
      </c>
      <c r="I3041" s="100" t="str">
        <f>IF(CADA_PROD!C3041="","",IFERROR(IF(H3041&lt;=0,"Sem estoque",IF(H3041/E3041&lt;0.25,"Quase sem estoque",IF(H3041/E3041&lt;1.2,"Estoque baixo",IF(H3041/E3041&lt;2,"Estoque moderado","Estoque confortável")))),""))</f>
        <v/>
      </c>
      <c r="J3041" s="102" t="str">
        <f>IF(CADA_PROD!C3041="","",SUMIFS(MOVI_ENTR!M:M,MOVI_ENTR!D:D,D3041))</f>
        <v/>
      </c>
      <c r="K3041" s="103" t="str">
        <f>IF(CADA_PROD!C3041="","",IFERROR($J3041/SUM($J$6:$J$1006),""))</f>
        <v/>
      </c>
      <c r="L3041" s="103" t="str">
        <f>IF(CADA_PROD!C3041="","",IFERROR(H3041/SUM($H$6:$H$1006)+P3041,""))</f>
        <v/>
      </c>
      <c r="M3041" s="102" t="str">
        <f>IF(CADA_PROD!$C3041="","",IFERROR(SUMIFS(MOVI_ENTR!M:M,MOVI_ENTR!D:D,D3041)/SUMIFS(MOVI_ENTR!I:I,MOVI_ENTR!D:D,D3041),0))</f>
        <v/>
      </c>
      <c r="N3041" s="104" t="str">
        <f>IF(CADA_PROD!C3041="","",G3041/E3041)</f>
        <v/>
      </c>
    </row>
    <row r="3042" spans="3:14">
      <c r="C3042" s="99" t="str">
        <f>IF(CADA_PROD!C3042="","",CADA_PROD!C3042)</f>
        <v/>
      </c>
      <c r="D3042" s="100" t="str">
        <f>IF(CADA_PROD!D3042="","",CADA_PROD!D3042)</f>
        <v/>
      </c>
      <c r="E3042" s="101" t="str">
        <f>IF(CADA_PROD!E3042="","",CADA_PROD!E3042)</f>
        <v/>
      </c>
      <c r="F3042" s="101" t="str">
        <f>IF(CADA_PROD!D3042="","",SUMIFS(MOVI_ENTR!I:I,MOVI_ENTR!D:D,D3042))</f>
        <v/>
      </c>
      <c r="G3042" s="101" t="str">
        <f>IF(CADA_PROD!C3042="","",SUMIFS(MOVI_SAID!H:H,MOVI_SAID!D:D,D3042))</f>
        <v/>
      </c>
      <c r="H3042" s="101" t="str">
        <f t="shared" si="65"/>
        <v/>
      </c>
      <c r="I3042" s="100" t="str">
        <f>IF(CADA_PROD!C3042="","",IFERROR(IF(H3042&lt;=0,"Sem estoque",IF(H3042/E3042&lt;0.25,"Quase sem estoque",IF(H3042/E3042&lt;1.2,"Estoque baixo",IF(H3042/E3042&lt;2,"Estoque moderado","Estoque confortável")))),""))</f>
        <v/>
      </c>
      <c r="J3042" s="102" t="str">
        <f>IF(CADA_PROD!C3042="","",SUMIFS(MOVI_ENTR!M:M,MOVI_ENTR!D:D,D3042))</f>
        <v/>
      </c>
      <c r="K3042" s="103" t="str">
        <f>IF(CADA_PROD!C3042="","",IFERROR($J3042/SUM($J$6:$J$1006),""))</f>
        <v/>
      </c>
      <c r="L3042" s="103" t="str">
        <f>IF(CADA_PROD!C3042="","",IFERROR(H3042/SUM($H$6:$H$1006)+P3042,""))</f>
        <v/>
      </c>
      <c r="M3042" s="102" t="str">
        <f>IF(CADA_PROD!$C3042="","",IFERROR(SUMIFS(MOVI_ENTR!M:M,MOVI_ENTR!D:D,D3042)/SUMIFS(MOVI_ENTR!I:I,MOVI_ENTR!D:D,D3042),0))</f>
        <v/>
      </c>
      <c r="N3042" s="104" t="str">
        <f>IF(CADA_PROD!C3042="","",G3042/E3042)</f>
        <v/>
      </c>
    </row>
    <row r="3043" spans="3:14">
      <c r="C3043" s="99" t="str">
        <f>IF(CADA_PROD!C3043="","",CADA_PROD!C3043)</f>
        <v/>
      </c>
      <c r="D3043" s="100" t="str">
        <f>IF(CADA_PROD!D3043="","",CADA_PROD!D3043)</f>
        <v/>
      </c>
      <c r="E3043" s="101" t="str">
        <f>IF(CADA_PROD!E3043="","",CADA_PROD!E3043)</f>
        <v/>
      </c>
      <c r="F3043" s="101" t="str">
        <f>IF(CADA_PROD!D3043="","",SUMIFS(MOVI_ENTR!I:I,MOVI_ENTR!D:D,D3043))</f>
        <v/>
      </c>
      <c r="G3043" s="101" t="str">
        <f>IF(CADA_PROD!C3043="","",SUMIFS(MOVI_SAID!H:H,MOVI_SAID!D:D,D3043))</f>
        <v/>
      </c>
      <c r="H3043" s="101" t="str">
        <f t="shared" si="65"/>
        <v/>
      </c>
      <c r="I3043" s="100" t="str">
        <f>IF(CADA_PROD!C3043="","",IFERROR(IF(H3043&lt;=0,"Sem estoque",IF(H3043/E3043&lt;0.25,"Quase sem estoque",IF(H3043/E3043&lt;1.2,"Estoque baixo",IF(H3043/E3043&lt;2,"Estoque moderado","Estoque confortável")))),""))</f>
        <v/>
      </c>
      <c r="J3043" s="102" t="str">
        <f>IF(CADA_PROD!C3043="","",SUMIFS(MOVI_ENTR!M:M,MOVI_ENTR!D:D,D3043))</f>
        <v/>
      </c>
      <c r="K3043" s="103" t="str">
        <f>IF(CADA_PROD!C3043="","",IFERROR($J3043/SUM($J$6:$J$1006),""))</f>
        <v/>
      </c>
      <c r="L3043" s="103" t="str">
        <f>IF(CADA_PROD!C3043="","",IFERROR(H3043/SUM($H$6:$H$1006)+P3043,""))</f>
        <v/>
      </c>
      <c r="M3043" s="102" t="str">
        <f>IF(CADA_PROD!$C3043="","",IFERROR(SUMIFS(MOVI_ENTR!M:M,MOVI_ENTR!D:D,D3043)/SUMIFS(MOVI_ENTR!I:I,MOVI_ENTR!D:D,D3043),0))</f>
        <v/>
      </c>
      <c r="N3043" s="104" t="str">
        <f>IF(CADA_PROD!C3043="","",G3043/E3043)</f>
        <v/>
      </c>
    </row>
    <row r="3044" spans="3:14">
      <c r="C3044" s="99" t="str">
        <f>IF(CADA_PROD!C3044="","",CADA_PROD!C3044)</f>
        <v/>
      </c>
      <c r="D3044" s="100" t="str">
        <f>IF(CADA_PROD!D3044="","",CADA_PROD!D3044)</f>
        <v/>
      </c>
      <c r="E3044" s="101" t="str">
        <f>IF(CADA_PROD!E3044="","",CADA_PROD!E3044)</f>
        <v/>
      </c>
      <c r="F3044" s="101" t="str">
        <f>IF(CADA_PROD!D3044="","",SUMIFS(MOVI_ENTR!I:I,MOVI_ENTR!D:D,D3044))</f>
        <v/>
      </c>
      <c r="G3044" s="101" t="str">
        <f>IF(CADA_PROD!C3044="","",SUMIFS(MOVI_SAID!H:H,MOVI_SAID!D:D,D3044))</f>
        <v/>
      </c>
      <c r="H3044" s="101" t="str">
        <f t="shared" si="65"/>
        <v/>
      </c>
      <c r="I3044" s="100" t="str">
        <f>IF(CADA_PROD!C3044="","",IFERROR(IF(H3044&lt;=0,"Sem estoque",IF(H3044/E3044&lt;0.25,"Quase sem estoque",IF(H3044/E3044&lt;1.2,"Estoque baixo",IF(H3044/E3044&lt;2,"Estoque moderado","Estoque confortável")))),""))</f>
        <v/>
      </c>
      <c r="J3044" s="102" t="str">
        <f>IF(CADA_PROD!C3044="","",SUMIFS(MOVI_ENTR!M:M,MOVI_ENTR!D:D,D3044))</f>
        <v/>
      </c>
      <c r="K3044" s="103" t="str">
        <f>IF(CADA_PROD!C3044="","",IFERROR($J3044/SUM($J$6:$J$1006),""))</f>
        <v/>
      </c>
      <c r="L3044" s="103" t="str">
        <f>IF(CADA_PROD!C3044="","",IFERROR(H3044/SUM($H$6:$H$1006)+P3044,""))</f>
        <v/>
      </c>
      <c r="M3044" s="102" t="str">
        <f>IF(CADA_PROD!$C3044="","",IFERROR(SUMIFS(MOVI_ENTR!M:M,MOVI_ENTR!D:D,D3044)/SUMIFS(MOVI_ENTR!I:I,MOVI_ENTR!D:D,D3044),0))</f>
        <v/>
      </c>
      <c r="N3044" s="104" t="str">
        <f>IF(CADA_PROD!C3044="","",G3044/E3044)</f>
        <v/>
      </c>
    </row>
    <row r="3045" spans="3:14">
      <c r="C3045" s="99" t="str">
        <f>IF(CADA_PROD!C3045="","",CADA_PROD!C3045)</f>
        <v/>
      </c>
      <c r="D3045" s="100" t="str">
        <f>IF(CADA_PROD!D3045="","",CADA_PROD!D3045)</f>
        <v/>
      </c>
      <c r="E3045" s="101" t="str">
        <f>IF(CADA_PROD!E3045="","",CADA_PROD!E3045)</f>
        <v/>
      </c>
      <c r="F3045" s="101" t="str">
        <f>IF(CADA_PROD!D3045="","",SUMIFS(MOVI_ENTR!I:I,MOVI_ENTR!D:D,D3045))</f>
        <v/>
      </c>
      <c r="G3045" s="101" t="str">
        <f>IF(CADA_PROD!C3045="","",SUMIFS(MOVI_SAID!H:H,MOVI_SAID!D:D,D3045))</f>
        <v/>
      </c>
      <c r="H3045" s="101" t="str">
        <f t="shared" si="65"/>
        <v/>
      </c>
      <c r="I3045" s="100" t="str">
        <f>IF(CADA_PROD!C3045="","",IFERROR(IF(H3045&lt;=0,"Sem estoque",IF(H3045/E3045&lt;0.25,"Quase sem estoque",IF(H3045/E3045&lt;1.2,"Estoque baixo",IF(H3045/E3045&lt;2,"Estoque moderado","Estoque confortável")))),""))</f>
        <v/>
      </c>
      <c r="J3045" s="102" t="str">
        <f>IF(CADA_PROD!C3045="","",SUMIFS(MOVI_ENTR!M:M,MOVI_ENTR!D:D,D3045))</f>
        <v/>
      </c>
      <c r="K3045" s="103" t="str">
        <f>IF(CADA_PROD!C3045="","",IFERROR($J3045/SUM($J$6:$J$1006),""))</f>
        <v/>
      </c>
      <c r="L3045" s="103" t="str">
        <f>IF(CADA_PROD!C3045="","",IFERROR(H3045/SUM($H$6:$H$1006)+P3045,""))</f>
        <v/>
      </c>
      <c r="M3045" s="102" t="str">
        <f>IF(CADA_PROD!$C3045="","",IFERROR(SUMIFS(MOVI_ENTR!M:M,MOVI_ENTR!D:D,D3045)/SUMIFS(MOVI_ENTR!I:I,MOVI_ENTR!D:D,D3045),0))</f>
        <v/>
      </c>
      <c r="N3045" s="104" t="str">
        <f>IF(CADA_PROD!C3045="","",G3045/E3045)</f>
        <v/>
      </c>
    </row>
    <row r="3046" spans="3:14">
      <c r="C3046" s="99" t="str">
        <f>IF(CADA_PROD!C3046="","",CADA_PROD!C3046)</f>
        <v/>
      </c>
      <c r="D3046" s="100" t="str">
        <f>IF(CADA_PROD!D3046="","",CADA_PROD!D3046)</f>
        <v/>
      </c>
      <c r="E3046" s="101" t="str">
        <f>IF(CADA_PROD!E3046="","",CADA_PROD!E3046)</f>
        <v/>
      </c>
      <c r="F3046" s="101" t="str">
        <f>IF(CADA_PROD!D3046="","",SUMIFS(MOVI_ENTR!I:I,MOVI_ENTR!D:D,D3046))</f>
        <v/>
      </c>
      <c r="G3046" s="101" t="str">
        <f>IF(CADA_PROD!C3046="","",SUMIFS(MOVI_SAID!H:H,MOVI_SAID!D:D,D3046))</f>
        <v/>
      </c>
      <c r="H3046" s="101" t="str">
        <f t="shared" si="65"/>
        <v/>
      </c>
      <c r="I3046" s="100" t="str">
        <f>IF(CADA_PROD!C3046="","",IFERROR(IF(H3046&lt;=0,"Sem estoque",IF(H3046/E3046&lt;0.25,"Quase sem estoque",IF(H3046/E3046&lt;1.2,"Estoque baixo",IF(H3046/E3046&lt;2,"Estoque moderado","Estoque confortável")))),""))</f>
        <v/>
      </c>
      <c r="J3046" s="102" t="str">
        <f>IF(CADA_PROD!C3046="","",SUMIFS(MOVI_ENTR!M:M,MOVI_ENTR!D:D,D3046))</f>
        <v/>
      </c>
      <c r="K3046" s="103" t="str">
        <f>IF(CADA_PROD!C3046="","",IFERROR($J3046/SUM($J$6:$J$1006),""))</f>
        <v/>
      </c>
      <c r="L3046" s="103" t="str">
        <f>IF(CADA_PROD!C3046="","",IFERROR(H3046/SUM($H$6:$H$1006)+P3046,""))</f>
        <v/>
      </c>
      <c r="M3046" s="102" t="str">
        <f>IF(CADA_PROD!$C3046="","",IFERROR(SUMIFS(MOVI_ENTR!M:M,MOVI_ENTR!D:D,D3046)/SUMIFS(MOVI_ENTR!I:I,MOVI_ENTR!D:D,D3046),0))</f>
        <v/>
      </c>
      <c r="N3046" s="104" t="str">
        <f>IF(CADA_PROD!C3046="","",G3046/E3046)</f>
        <v/>
      </c>
    </row>
    <row r="3047" spans="3:14">
      <c r="C3047" s="99" t="str">
        <f>IF(CADA_PROD!C3047="","",CADA_PROD!C3047)</f>
        <v/>
      </c>
      <c r="D3047" s="100" t="str">
        <f>IF(CADA_PROD!D3047="","",CADA_PROD!D3047)</f>
        <v/>
      </c>
      <c r="E3047" s="101" t="str">
        <f>IF(CADA_PROD!E3047="","",CADA_PROD!E3047)</f>
        <v/>
      </c>
      <c r="F3047" s="101" t="str">
        <f>IF(CADA_PROD!D3047="","",SUMIFS(MOVI_ENTR!I:I,MOVI_ENTR!D:D,D3047))</f>
        <v/>
      </c>
      <c r="G3047" s="101" t="str">
        <f>IF(CADA_PROD!C3047="","",SUMIFS(MOVI_SAID!H:H,MOVI_SAID!D:D,D3047))</f>
        <v/>
      </c>
      <c r="H3047" s="101" t="str">
        <f t="shared" si="65"/>
        <v/>
      </c>
      <c r="I3047" s="100" t="str">
        <f>IF(CADA_PROD!C3047="","",IFERROR(IF(H3047&lt;=0,"Sem estoque",IF(H3047/E3047&lt;0.25,"Quase sem estoque",IF(H3047/E3047&lt;1.2,"Estoque baixo",IF(H3047/E3047&lt;2,"Estoque moderado","Estoque confortável")))),""))</f>
        <v/>
      </c>
      <c r="J3047" s="102" t="str">
        <f>IF(CADA_PROD!C3047="","",SUMIFS(MOVI_ENTR!M:M,MOVI_ENTR!D:D,D3047))</f>
        <v/>
      </c>
      <c r="K3047" s="103" t="str">
        <f>IF(CADA_PROD!C3047="","",IFERROR($J3047/SUM($J$6:$J$1006),""))</f>
        <v/>
      </c>
      <c r="L3047" s="103" t="str">
        <f>IF(CADA_PROD!C3047="","",IFERROR(H3047/SUM($H$6:$H$1006)+P3047,""))</f>
        <v/>
      </c>
      <c r="M3047" s="102" t="str">
        <f>IF(CADA_PROD!$C3047="","",IFERROR(SUMIFS(MOVI_ENTR!M:M,MOVI_ENTR!D:D,D3047)/SUMIFS(MOVI_ENTR!I:I,MOVI_ENTR!D:D,D3047),0))</f>
        <v/>
      </c>
      <c r="N3047" s="104" t="str">
        <f>IF(CADA_PROD!C3047="","",G3047/E3047)</f>
        <v/>
      </c>
    </row>
    <row r="3048" spans="3:14">
      <c r="C3048" s="99" t="str">
        <f>IF(CADA_PROD!C3048="","",CADA_PROD!C3048)</f>
        <v/>
      </c>
      <c r="D3048" s="100" t="str">
        <f>IF(CADA_PROD!D3048="","",CADA_PROD!D3048)</f>
        <v/>
      </c>
      <c r="E3048" s="101" t="str">
        <f>IF(CADA_PROD!E3048="","",CADA_PROD!E3048)</f>
        <v/>
      </c>
      <c r="F3048" s="101" t="str">
        <f>IF(CADA_PROD!D3048="","",SUMIFS(MOVI_ENTR!I:I,MOVI_ENTR!D:D,D3048))</f>
        <v/>
      </c>
      <c r="G3048" s="101" t="str">
        <f>IF(CADA_PROD!C3048="","",SUMIFS(MOVI_SAID!H:H,MOVI_SAID!D:D,D3048))</f>
        <v/>
      </c>
      <c r="H3048" s="101" t="str">
        <f t="shared" si="65"/>
        <v/>
      </c>
      <c r="I3048" s="100" t="str">
        <f>IF(CADA_PROD!C3048="","",IFERROR(IF(H3048&lt;=0,"Sem estoque",IF(H3048/E3048&lt;0.25,"Quase sem estoque",IF(H3048/E3048&lt;1.2,"Estoque baixo",IF(H3048/E3048&lt;2,"Estoque moderado","Estoque confortável")))),""))</f>
        <v/>
      </c>
      <c r="J3048" s="102" t="str">
        <f>IF(CADA_PROD!C3048="","",SUMIFS(MOVI_ENTR!M:M,MOVI_ENTR!D:D,D3048))</f>
        <v/>
      </c>
      <c r="K3048" s="103" t="str">
        <f>IF(CADA_PROD!C3048="","",IFERROR($J3048/SUM($J$6:$J$1006),""))</f>
        <v/>
      </c>
      <c r="L3048" s="103" t="str">
        <f>IF(CADA_PROD!C3048="","",IFERROR(H3048/SUM($H$6:$H$1006)+P3048,""))</f>
        <v/>
      </c>
      <c r="M3048" s="102" t="str">
        <f>IF(CADA_PROD!$C3048="","",IFERROR(SUMIFS(MOVI_ENTR!M:M,MOVI_ENTR!D:D,D3048)/SUMIFS(MOVI_ENTR!I:I,MOVI_ENTR!D:D,D3048),0))</f>
        <v/>
      </c>
      <c r="N3048" s="104" t="str">
        <f>IF(CADA_PROD!C3048="","",G3048/E3048)</f>
        <v/>
      </c>
    </row>
    <row r="3049" spans="3:14">
      <c r="C3049" s="99" t="str">
        <f>IF(CADA_PROD!C3049="","",CADA_PROD!C3049)</f>
        <v/>
      </c>
      <c r="D3049" s="100" t="str">
        <f>IF(CADA_PROD!D3049="","",CADA_PROD!D3049)</f>
        <v/>
      </c>
      <c r="E3049" s="101" t="str">
        <f>IF(CADA_PROD!E3049="","",CADA_PROD!E3049)</f>
        <v/>
      </c>
      <c r="F3049" s="101" t="str">
        <f>IF(CADA_PROD!D3049="","",SUMIFS(MOVI_ENTR!I:I,MOVI_ENTR!D:D,D3049))</f>
        <v/>
      </c>
      <c r="G3049" s="101" t="str">
        <f>IF(CADA_PROD!C3049="","",SUMIFS(MOVI_SAID!H:H,MOVI_SAID!D:D,D3049))</f>
        <v/>
      </c>
      <c r="H3049" s="101" t="str">
        <f t="shared" si="65"/>
        <v/>
      </c>
      <c r="I3049" s="100" t="str">
        <f>IF(CADA_PROD!C3049="","",IFERROR(IF(H3049&lt;=0,"Sem estoque",IF(H3049/E3049&lt;0.25,"Quase sem estoque",IF(H3049/E3049&lt;1.2,"Estoque baixo",IF(H3049/E3049&lt;2,"Estoque moderado","Estoque confortável")))),""))</f>
        <v/>
      </c>
      <c r="J3049" s="102" t="str">
        <f>IF(CADA_PROD!C3049="","",SUMIFS(MOVI_ENTR!M:M,MOVI_ENTR!D:D,D3049))</f>
        <v/>
      </c>
      <c r="K3049" s="103" t="str">
        <f>IF(CADA_PROD!C3049="","",IFERROR($J3049/SUM($J$6:$J$1006),""))</f>
        <v/>
      </c>
      <c r="L3049" s="103" t="str">
        <f>IF(CADA_PROD!C3049="","",IFERROR(H3049/SUM($H$6:$H$1006)+P3049,""))</f>
        <v/>
      </c>
      <c r="M3049" s="102" t="str">
        <f>IF(CADA_PROD!$C3049="","",IFERROR(SUMIFS(MOVI_ENTR!M:M,MOVI_ENTR!D:D,D3049)/SUMIFS(MOVI_ENTR!I:I,MOVI_ENTR!D:D,D3049),0))</f>
        <v/>
      </c>
      <c r="N3049" s="104" t="str">
        <f>IF(CADA_PROD!C3049="","",G3049/E3049)</f>
        <v/>
      </c>
    </row>
    <row r="3050" spans="3:14">
      <c r="C3050" s="99" t="str">
        <f>IF(CADA_PROD!C3050="","",CADA_PROD!C3050)</f>
        <v/>
      </c>
      <c r="D3050" s="100" t="str">
        <f>IF(CADA_PROD!D3050="","",CADA_PROD!D3050)</f>
        <v/>
      </c>
      <c r="E3050" s="101" t="str">
        <f>IF(CADA_PROD!E3050="","",CADA_PROD!E3050)</f>
        <v/>
      </c>
      <c r="F3050" s="101" t="str">
        <f>IF(CADA_PROD!D3050="","",SUMIFS(MOVI_ENTR!I:I,MOVI_ENTR!D:D,D3050))</f>
        <v/>
      </c>
      <c r="G3050" s="101" t="str">
        <f>IF(CADA_PROD!C3050="","",SUMIFS(MOVI_SAID!H:H,MOVI_SAID!D:D,D3050))</f>
        <v/>
      </c>
      <c r="H3050" s="101" t="str">
        <f t="shared" si="65"/>
        <v/>
      </c>
      <c r="I3050" s="100" t="str">
        <f>IF(CADA_PROD!C3050="","",IFERROR(IF(H3050&lt;=0,"Sem estoque",IF(H3050/E3050&lt;0.25,"Quase sem estoque",IF(H3050/E3050&lt;1.2,"Estoque baixo",IF(H3050/E3050&lt;2,"Estoque moderado","Estoque confortável")))),""))</f>
        <v/>
      </c>
      <c r="J3050" s="102" t="str">
        <f>IF(CADA_PROD!C3050="","",SUMIFS(MOVI_ENTR!M:M,MOVI_ENTR!D:D,D3050))</f>
        <v/>
      </c>
      <c r="K3050" s="103" t="str">
        <f>IF(CADA_PROD!C3050="","",IFERROR($J3050/SUM($J$6:$J$1006),""))</f>
        <v/>
      </c>
      <c r="L3050" s="103" t="str">
        <f>IF(CADA_PROD!C3050="","",IFERROR(H3050/SUM($H$6:$H$1006)+P3050,""))</f>
        <v/>
      </c>
      <c r="M3050" s="102" t="str">
        <f>IF(CADA_PROD!$C3050="","",IFERROR(SUMIFS(MOVI_ENTR!M:M,MOVI_ENTR!D:D,D3050)/SUMIFS(MOVI_ENTR!I:I,MOVI_ENTR!D:D,D3050),0))</f>
        <v/>
      </c>
      <c r="N3050" s="104" t="str">
        <f>IF(CADA_PROD!C3050="","",G3050/E3050)</f>
        <v/>
      </c>
    </row>
    <row r="3051" spans="3:14">
      <c r="C3051" s="99" t="str">
        <f>IF(CADA_PROD!C3051="","",CADA_PROD!C3051)</f>
        <v/>
      </c>
      <c r="D3051" s="100" t="str">
        <f>IF(CADA_PROD!D3051="","",CADA_PROD!D3051)</f>
        <v/>
      </c>
      <c r="E3051" s="101" t="str">
        <f>IF(CADA_PROD!E3051="","",CADA_PROD!E3051)</f>
        <v/>
      </c>
      <c r="F3051" s="101" t="str">
        <f>IF(CADA_PROD!D3051="","",SUMIFS(MOVI_ENTR!I:I,MOVI_ENTR!D:D,D3051))</f>
        <v/>
      </c>
      <c r="G3051" s="101" t="str">
        <f>IF(CADA_PROD!C3051="","",SUMIFS(MOVI_SAID!H:H,MOVI_SAID!D:D,D3051))</f>
        <v/>
      </c>
      <c r="H3051" s="101" t="str">
        <f t="shared" ref="H3051:H3114" si="66">IFERROR(F3051-G3051,"")</f>
        <v/>
      </c>
      <c r="I3051" s="100" t="str">
        <f>IF(CADA_PROD!C3051="","",IFERROR(IF(H3051&lt;=0,"Sem estoque",IF(H3051/E3051&lt;0.25,"Quase sem estoque",IF(H3051/E3051&lt;1.2,"Estoque baixo",IF(H3051/E3051&lt;2,"Estoque moderado","Estoque confortável")))),""))</f>
        <v/>
      </c>
      <c r="J3051" s="102" t="str">
        <f>IF(CADA_PROD!C3051="","",SUMIFS(MOVI_ENTR!M:M,MOVI_ENTR!D:D,D3051))</f>
        <v/>
      </c>
      <c r="K3051" s="103" t="str">
        <f>IF(CADA_PROD!C3051="","",IFERROR($J3051/SUM($J$6:$J$1006),""))</f>
        <v/>
      </c>
      <c r="L3051" s="103" t="str">
        <f>IF(CADA_PROD!C3051="","",IFERROR(H3051/SUM($H$6:$H$1006)+P3051,""))</f>
        <v/>
      </c>
      <c r="M3051" s="102" t="str">
        <f>IF(CADA_PROD!$C3051="","",IFERROR(SUMIFS(MOVI_ENTR!M:M,MOVI_ENTR!D:D,D3051)/SUMIFS(MOVI_ENTR!I:I,MOVI_ENTR!D:D,D3051),0))</f>
        <v/>
      </c>
      <c r="N3051" s="104" t="str">
        <f>IF(CADA_PROD!C3051="","",G3051/E3051)</f>
        <v/>
      </c>
    </row>
    <row r="3052" spans="3:14">
      <c r="C3052" s="99" t="str">
        <f>IF(CADA_PROD!C3052="","",CADA_PROD!C3052)</f>
        <v/>
      </c>
      <c r="D3052" s="100" t="str">
        <f>IF(CADA_PROD!D3052="","",CADA_PROD!D3052)</f>
        <v/>
      </c>
      <c r="E3052" s="101" t="str">
        <f>IF(CADA_PROD!E3052="","",CADA_PROD!E3052)</f>
        <v/>
      </c>
      <c r="F3052" s="101" t="str">
        <f>IF(CADA_PROD!D3052="","",SUMIFS(MOVI_ENTR!I:I,MOVI_ENTR!D:D,D3052))</f>
        <v/>
      </c>
      <c r="G3052" s="101" t="str">
        <f>IF(CADA_PROD!C3052="","",SUMIFS(MOVI_SAID!H:H,MOVI_SAID!D:D,D3052))</f>
        <v/>
      </c>
      <c r="H3052" s="101" t="str">
        <f t="shared" si="66"/>
        <v/>
      </c>
      <c r="I3052" s="100" t="str">
        <f>IF(CADA_PROD!C3052="","",IFERROR(IF(H3052&lt;=0,"Sem estoque",IF(H3052/E3052&lt;0.25,"Quase sem estoque",IF(H3052/E3052&lt;1.2,"Estoque baixo",IF(H3052/E3052&lt;2,"Estoque moderado","Estoque confortável")))),""))</f>
        <v/>
      </c>
      <c r="J3052" s="102" t="str">
        <f>IF(CADA_PROD!C3052="","",SUMIFS(MOVI_ENTR!M:M,MOVI_ENTR!D:D,D3052))</f>
        <v/>
      </c>
      <c r="K3052" s="103" t="str">
        <f>IF(CADA_PROD!C3052="","",IFERROR($J3052/SUM($J$6:$J$1006),""))</f>
        <v/>
      </c>
      <c r="L3052" s="103" t="str">
        <f>IF(CADA_PROD!C3052="","",IFERROR(H3052/SUM($H$6:$H$1006)+P3052,""))</f>
        <v/>
      </c>
      <c r="M3052" s="102" t="str">
        <f>IF(CADA_PROD!$C3052="","",IFERROR(SUMIFS(MOVI_ENTR!M:M,MOVI_ENTR!D:D,D3052)/SUMIFS(MOVI_ENTR!I:I,MOVI_ENTR!D:D,D3052),0))</f>
        <v/>
      </c>
      <c r="N3052" s="104" t="str">
        <f>IF(CADA_PROD!C3052="","",G3052/E3052)</f>
        <v/>
      </c>
    </row>
    <row r="3053" spans="3:14">
      <c r="C3053" s="99" t="str">
        <f>IF(CADA_PROD!C3053="","",CADA_PROD!C3053)</f>
        <v/>
      </c>
      <c r="D3053" s="100" t="str">
        <f>IF(CADA_PROD!D3053="","",CADA_PROD!D3053)</f>
        <v/>
      </c>
      <c r="E3053" s="101" t="str">
        <f>IF(CADA_PROD!E3053="","",CADA_PROD!E3053)</f>
        <v/>
      </c>
      <c r="F3053" s="101" t="str">
        <f>IF(CADA_PROD!D3053="","",SUMIFS(MOVI_ENTR!I:I,MOVI_ENTR!D:D,D3053))</f>
        <v/>
      </c>
      <c r="G3053" s="101" t="str">
        <f>IF(CADA_PROD!C3053="","",SUMIFS(MOVI_SAID!H:H,MOVI_SAID!D:D,D3053))</f>
        <v/>
      </c>
      <c r="H3053" s="101" t="str">
        <f t="shared" si="66"/>
        <v/>
      </c>
      <c r="I3053" s="100" t="str">
        <f>IF(CADA_PROD!C3053="","",IFERROR(IF(H3053&lt;=0,"Sem estoque",IF(H3053/E3053&lt;0.25,"Quase sem estoque",IF(H3053/E3053&lt;1.2,"Estoque baixo",IF(H3053/E3053&lt;2,"Estoque moderado","Estoque confortável")))),""))</f>
        <v/>
      </c>
      <c r="J3053" s="102" t="str">
        <f>IF(CADA_PROD!C3053="","",SUMIFS(MOVI_ENTR!M:M,MOVI_ENTR!D:D,D3053))</f>
        <v/>
      </c>
      <c r="K3053" s="103" t="str">
        <f>IF(CADA_PROD!C3053="","",IFERROR($J3053/SUM($J$6:$J$1006),""))</f>
        <v/>
      </c>
      <c r="L3053" s="103" t="str">
        <f>IF(CADA_PROD!C3053="","",IFERROR(H3053/SUM($H$6:$H$1006)+P3053,""))</f>
        <v/>
      </c>
      <c r="M3053" s="102" t="str">
        <f>IF(CADA_PROD!$C3053="","",IFERROR(SUMIFS(MOVI_ENTR!M:M,MOVI_ENTR!D:D,D3053)/SUMIFS(MOVI_ENTR!I:I,MOVI_ENTR!D:D,D3053),0))</f>
        <v/>
      </c>
      <c r="N3053" s="104" t="str">
        <f>IF(CADA_PROD!C3053="","",G3053/E3053)</f>
        <v/>
      </c>
    </row>
    <row r="3054" spans="3:14">
      <c r="C3054" s="99" t="str">
        <f>IF(CADA_PROD!C3054="","",CADA_PROD!C3054)</f>
        <v/>
      </c>
      <c r="D3054" s="100" t="str">
        <f>IF(CADA_PROD!D3054="","",CADA_PROD!D3054)</f>
        <v/>
      </c>
      <c r="E3054" s="101" t="str">
        <f>IF(CADA_PROD!E3054="","",CADA_PROD!E3054)</f>
        <v/>
      </c>
      <c r="F3054" s="101" t="str">
        <f>IF(CADA_PROD!D3054="","",SUMIFS(MOVI_ENTR!I:I,MOVI_ENTR!D:D,D3054))</f>
        <v/>
      </c>
      <c r="G3054" s="101" t="str">
        <f>IF(CADA_PROD!C3054="","",SUMIFS(MOVI_SAID!H:H,MOVI_SAID!D:D,D3054))</f>
        <v/>
      </c>
      <c r="H3054" s="101" t="str">
        <f t="shared" si="66"/>
        <v/>
      </c>
      <c r="I3054" s="100" t="str">
        <f>IF(CADA_PROD!C3054="","",IFERROR(IF(H3054&lt;=0,"Sem estoque",IF(H3054/E3054&lt;0.25,"Quase sem estoque",IF(H3054/E3054&lt;1.2,"Estoque baixo",IF(H3054/E3054&lt;2,"Estoque moderado","Estoque confortável")))),""))</f>
        <v/>
      </c>
      <c r="J3054" s="102" t="str">
        <f>IF(CADA_PROD!C3054="","",SUMIFS(MOVI_ENTR!M:M,MOVI_ENTR!D:D,D3054))</f>
        <v/>
      </c>
      <c r="K3054" s="103" t="str">
        <f>IF(CADA_PROD!C3054="","",IFERROR($J3054/SUM($J$6:$J$1006),""))</f>
        <v/>
      </c>
      <c r="L3054" s="103" t="str">
        <f>IF(CADA_PROD!C3054="","",IFERROR(H3054/SUM($H$6:$H$1006)+P3054,""))</f>
        <v/>
      </c>
      <c r="M3054" s="102" t="str">
        <f>IF(CADA_PROD!$C3054="","",IFERROR(SUMIFS(MOVI_ENTR!M:M,MOVI_ENTR!D:D,D3054)/SUMIFS(MOVI_ENTR!I:I,MOVI_ENTR!D:D,D3054),0))</f>
        <v/>
      </c>
      <c r="N3054" s="104" t="str">
        <f>IF(CADA_PROD!C3054="","",G3054/E3054)</f>
        <v/>
      </c>
    </row>
    <row r="3055" spans="3:14">
      <c r="C3055" s="99" t="str">
        <f>IF(CADA_PROD!C3055="","",CADA_PROD!C3055)</f>
        <v/>
      </c>
      <c r="D3055" s="100" t="str">
        <f>IF(CADA_PROD!D3055="","",CADA_PROD!D3055)</f>
        <v/>
      </c>
      <c r="E3055" s="101" t="str">
        <f>IF(CADA_PROD!E3055="","",CADA_PROD!E3055)</f>
        <v/>
      </c>
      <c r="F3055" s="101" t="str">
        <f>IF(CADA_PROD!D3055="","",SUMIFS(MOVI_ENTR!I:I,MOVI_ENTR!D:D,D3055))</f>
        <v/>
      </c>
      <c r="G3055" s="101" t="str">
        <f>IF(CADA_PROD!C3055="","",SUMIFS(MOVI_SAID!H:H,MOVI_SAID!D:D,D3055))</f>
        <v/>
      </c>
      <c r="H3055" s="101" t="str">
        <f t="shared" si="66"/>
        <v/>
      </c>
      <c r="I3055" s="100" t="str">
        <f>IF(CADA_PROD!C3055="","",IFERROR(IF(H3055&lt;=0,"Sem estoque",IF(H3055/E3055&lt;0.25,"Quase sem estoque",IF(H3055/E3055&lt;1.2,"Estoque baixo",IF(H3055/E3055&lt;2,"Estoque moderado","Estoque confortável")))),""))</f>
        <v/>
      </c>
      <c r="J3055" s="102" t="str">
        <f>IF(CADA_PROD!C3055="","",SUMIFS(MOVI_ENTR!M:M,MOVI_ENTR!D:D,D3055))</f>
        <v/>
      </c>
      <c r="K3055" s="103" t="str">
        <f>IF(CADA_PROD!C3055="","",IFERROR($J3055/SUM($J$6:$J$1006),""))</f>
        <v/>
      </c>
      <c r="L3055" s="103" t="str">
        <f>IF(CADA_PROD!C3055="","",IFERROR(H3055/SUM($H$6:$H$1006)+P3055,""))</f>
        <v/>
      </c>
      <c r="M3055" s="102" t="str">
        <f>IF(CADA_PROD!$C3055="","",IFERROR(SUMIFS(MOVI_ENTR!M:M,MOVI_ENTR!D:D,D3055)/SUMIFS(MOVI_ENTR!I:I,MOVI_ENTR!D:D,D3055),0))</f>
        <v/>
      </c>
      <c r="N3055" s="104" t="str">
        <f>IF(CADA_PROD!C3055="","",G3055/E3055)</f>
        <v/>
      </c>
    </row>
    <row r="3056" spans="3:14">
      <c r="C3056" s="99" t="str">
        <f>IF(CADA_PROD!C3056="","",CADA_PROD!C3056)</f>
        <v/>
      </c>
      <c r="D3056" s="100" t="str">
        <f>IF(CADA_PROD!D3056="","",CADA_PROD!D3056)</f>
        <v/>
      </c>
      <c r="E3056" s="101" t="str">
        <f>IF(CADA_PROD!E3056="","",CADA_PROD!E3056)</f>
        <v/>
      </c>
      <c r="F3056" s="101" t="str">
        <f>IF(CADA_PROD!D3056="","",SUMIFS(MOVI_ENTR!I:I,MOVI_ENTR!D:D,D3056))</f>
        <v/>
      </c>
      <c r="G3056" s="101" t="str">
        <f>IF(CADA_PROD!C3056="","",SUMIFS(MOVI_SAID!H:H,MOVI_SAID!D:D,D3056))</f>
        <v/>
      </c>
      <c r="H3056" s="101" t="str">
        <f t="shared" si="66"/>
        <v/>
      </c>
      <c r="I3056" s="100" t="str">
        <f>IF(CADA_PROD!C3056="","",IFERROR(IF(H3056&lt;=0,"Sem estoque",IF(H3056/E3056&lt;0.25,"Quase sem estoque",IF(H3056/E3056&lt;1.2,"Estoque baixo",IF(H3056/E3056&lt;2,"Estoque moderado","Estoque confortável")))),""))</f>
        <v/>
      </c>
      <c r="J3056" s="102" t="str">
        <f>IF(CADA_PROD!C3056="","",SUMIFS(MOVI_ENTR!M:M,MOVI_ENTR!D:D,D3056))</f>
        <v/>
      </c>
      <c r="K3056" s="103" t="str">
        <f>IF(CADA_PROD!C3056="","",IFERROR($J3056/SUM($J$6:$J$1006),""))</f>
        <v/>
      </c>
      <c r="L3056" s="103" t="str">
        <f>IF(CADA_PROD!C3056="","",IFERROR(H3056/SUM($H$6:$H$1006)+P3056,""))</f>
        <v/>
      </c>
      <c r="M3056" s="102" t="str">
        <f>IF(CADA_PROD!$C3056="","",IFERROR(SUMIFS(MOVI_ENTR!M:M,MOVI_ENTR!D:D,D3056)/SUMIFS(MOVI_ENTR!I:I,MOVI_ENTR!D:D,D3056),0))</f>
        <v/>
      </c>
      <c r="N3056" s="104" t="str">
        <f>IF(CADA_PROD!C3056="","",G3056/E3056)</f>
        <v/>
      </c>
    </row>
    <row r="3057" spans="3:14">
      <c r="C3057" s="99" t="str">
        <f>IF(CADA_PROD!C3057="","",CADA_PROD!C3057)</f>
        <v/>
      </c>
      <c r="D3057" s="100" t="str">
        <f>IF(CADA_PROD!D3057="","",CADA_PROD!D3057)</f>
        <v/>
      </c>
      <c r="E3057" s="101" t="str">
        <f>IF(CADA_PROD!E3057="","",CADA_PROD!E3057)</f>
        <v/>
      </c>
      <c r="F3057" s="101" t="str">
        <f>IF(CADA_PROD!D3057="","",SUMIFS(MOVI_ENTR!I:I,MOVI_ENTR!D:D,D3057))</f>
        <v/>
      </c>
      <c r="G3057" s="101" t="str">
        <f>IF(CADA_PROD!C3057="","",SUMIFS(MOVI_SAID!H:H,MOVI_SAID!D:D,D3057))</f>
        <v/>
      </c>
      <c r="H3057" s="101" t="str">
        <f t="shared" si="66"/>
        <v/>
      </c>
      <c r="I3057" s="100" t="str">
        <f>IF(CADA_PROD!C3057="","",IFERROR(IF(H3057&lt;=0,"Sem estoque",IF(H3057/E3057&lt;0.25,"Quase sem estoque",IF(H3057/E3057&lt;1.2,"Estoque baixo",IF(H3057/E3057&lt;2,"Estoque moderado","Estoque confortável")))),""))</f>
        <v/>
      </c>
      <c r="J3057" s="102" t="str">
        <f>IF(CADA_PROD!C3057="","",SUMIFS(MOVI_ENTR!M:M,MOVI_ENTR!D:D,D3057))</f>
        <v/>
      </c>
      <c r="K3057" s="103" t="str">
        <f>IF(CADA_PROD!C3057="","",IFERROR($J3057/SUM($J$6:$J$1006),""))</f>
        <v/>
      </c>
      <c r="L3057" s="103" t="str">
        <f>IF(CADA_PROD!C3057="","",IFERROR(H3057/SUM($H$6:$H$1006)+P3057,""))</f>
        <v/>
      </c>
      <c r="M3057" s="102" t="str">
        <f>IF(CADA_PROD!$C3057="","",IFERROR(SUMIFS(MOVI_ENTR!M:M,MOVI_ENTR!D:D,D3057)/SUMIFS(MOVI_ENTR!I:I,MOVI_ENTR!D:D,D3057),0))</f>
        <v/>
      </c>
      <c r="N3057" s="104" t="str">
        <f>IF(CADA_PROD!C3057="","",G3057/E3057)</f>
        <v/>
      </c>
    </row>
    <row r="3058" spans="3:14">
      <c r="C3058" s="99" t="str">
        <f>IF(CADA_PROD!C3058="","",CADA_PROD!C3058)</f>
        <v/>
      </c>
      <c r="D3058" s="100" t="str">
        <f>IF(CADA_PROD!D3058="","",CADA_PROD!D3058)</f>
        <v/>
      </c>
      <c r="E3058" s="101" t="str">
        <f>IF(CADA_PROD!E3058="","",CADA_PROD!E3058)</f>
        <v/>
      </c>
      <c r="F3058" s="101" t="str">
        <f>IF(CADA_PROD!D3058="","",SUMIFS(MOVI_ENTR!I:I,MOVI_ENTR!D:D,D3058))</f>
        <v/>
      </c>
      <c r="G3058" s="101" t="str">
        <f>IF(CADA_PROD!C3058="","",SUMIFS(MOVI_SAID!H:H,MOVI_SAID!D:D,D3058))</f>
        <v/>
      </c>
      <c r="H3058" s="101" t="str">
        <f t="shared" si="66"/>
        <v/>
      </c>
      <c r="I3058" s="100" t="str">
        <f>IF(CADA_PROD!C3058="","",IFERROR(IF(H3058&lt;=0,"Sem estoque",IF(H3058/E3058&lt;0.25,"Quase sem estoque",IF(H3058/E3058&lt;1.2,"Estoque baixo",IF(H3058/E3058&lt;2,"Estoque moderado","Estoque confortável")))),""))</f>
        <v/>
      </c>
      <c r="J3058" s="102" t="str">
        <f>IF(CADA_PROD!C3058="","",SUMIFS(MOVI_ENTR!M:M,MOVI_ENTR!D:D,D3058))</f>
        <v/>
      </c>
      <c r="K3058" s="103" t="str">
        <f>IF(CADA_PROD!C3058="","",IFERROR($J3058/SUM($J$6:$J$1006),""))</f>
        <v/>
      </c>
      <c r="L3058" s="103" t="str">
        <f>IF(CADA_PROD!C3058="","",IFERROR(H3058/SUM($H$6:$H$1006)+P3058,""))</f>
        <v/>
      </c>
      <c r="M3058" s="102" t="str">
        <f>IF(CADA_PROD!$C3058="","",IFERROR(SUMIFS(MOVI_ENTR!M:M,MOVI_ENTR!D:D,D3058)/SUMIFS(MOVI_ENTR!I:I,MOVI_ENTR!D:D,D3058),0))</f>
        <v/>
      </c>
      <c r="N3058" s="104" t="str">
        <f>IF(CADA_PROD!C3058="","",G3058/E3058)</f>
        <v/>
      </c>
    </row>
    <row r="3059" spans="3:14">
      <c r="C3059" s="99" t="str">
        <f>IF(CADA_PROD!C3059="","",CADA_PROD!C3059)</f>
        <v/>
      </c>
      <c r="D3059" s="100" t="str">
        <f>IF(CADA_PROD!D3059="","",CADA_PROD!D3059)</f>
        <v/>
      </c>
      <c r="E3059" s="101" t="str">
        <f>IF(CADA_PROD!E3059="","",CADA_PROD!E3059)</f>
        <v/>
      </c>
      <c r="F3059" s="101" t="str">
        <f>IF(CADA_PROD!D3059="","",SUMIFS(MOVI_ENTR!I:I,MOVI_ENTR!D:D,D3059))</f>
        <v/>
      </c>
      <c r="G3059" s="101" t="str">
        <f>IF(CADA_PROD!C3059="","",SUMIFS(MOVI_SAID!H:H,MOVI_SAID!D:D,D3059))</f>
        <v/>
      </c>
      <c r="H3059" s="101" t="str">
        <f t="shared" si="66"/>
        <v/>
      </c>
      <c r="I3059" s="100" t="str">
        <f>IF(CADA_PROD!C3059="","",IFERROR(IF(H3059&lt;=0,"Sem estoque",IF(H3059/E3059&lt;0.25,"Quase sem estoque",IF(H3059/E3059&lt;1.2,"Estoque baixo",IF(H3059/E3059&lt;2,"Estoque moderado","Estoque confortável")))),""))</f>
        <v/>
      </c>
      <c r="J3059" s="102" t="str">
        <f>IF(CADA_PROD!C3059="","",SUMIFS(MOVI_ENTR!M:M,MOVI_ENTR!D:D,D3059))</f>
        <v/>
      </c>
      <c r="K3059" s="103" t="str">
        <f>IF(CADA_PROD!C3059="","",IFERROR($J3059/SUM($J$6:$J$1006),""))</f>
        <v/>
      </c>
      <c r="L3059" s="103" t="str">
        <f>IF(CADA_PROD!C3059="","",IFERROR(H3059/SUM($H$6:$H$1006)+P3059,""))</f>
        <v/>
      </c>
      <c r="M3059" s="102" t="str">
        <f>IF(CADA_PROD!$C3059="","",IFERROR(SUMIFS(MOVI_ENTR!M:M,MOVI_ENTR!D:D,D3059)/SUMIFS(MOVI_ENTR!I:I,MOVI_ENTR!D:D,D3059),0))</f>
        <v/>
      </c>
      <c r="N3059" s="104" t="str">
        <f>IF(CADA_PROD!C3059="","",G3059/E3059)</f>
        <v/>
      </c>
    </row>
    <row r="3060" spans="3:14">
      <c r="C3060" s="99" t="str">
        <f>IF(CADA_PROD!C3060="","",CADA_PROD!C3060)</f>
        <v/>
      </c>
      <c r="D3060" s="100" t="str">
        <f>IF(CADA_PROD!D3060="","",CADA_PROD!D3060)</f>
        <v/>
      </c>
      <c r="E3060" s="101" t="str">
        <f>IF(CADA_PROD!E3060="","",CADA_PROD!E3060)</f>
        <v/>
      </c>
      <c r="F3060" s="101" t="str">
        <f>IF(CADA_PROD!D3060="","",SUMIFS(MOVI_ENTR!I:I,MOVI_ENTR!D:D,D3060))</f>
        <v/>
      </c>
      <c r="G3060" s="101" t="str">
        <f>IF(CADA_PROD!C3060="","",SUMIFS(MOVI_SAID!H:H,MOVI_SAID!D:D,D3060))</f>
        <v/>
      </c>
      <c r="H3060" s="101" t="str">
        <f t="shared" si="66"/>
        <v/>
      </c>
      <c r="I3060" s="100" t="str">
        <f>IF(CADA_PROD!C3060="","",IFERROR(IF(H3060&lt;=0,"Sem estoque",IF(H3060/E3060&lt;0.25,"Quase sem estoque",IF(H3060/E3060&lt;1.2,"Estoque baixo",IF(H3060/E3060&lt;2,"Estoque moderado","Estoque confortável")))),""))</f>
        <v/>
      </c>
      <c r="J3060" s="102" t="str">
        <f>IF(CADA_PROD!C3060="","",SUMIFS(MOVI_ENTR!M:M,MOVI_ENTR!D:D,D3060))</f>
        <v/>
      </c>
      <c r="K3060" s="103" t="str">
        <f>IF(CADA_PROD!C3060="","",IFERROR($J3060/SUM($J$6:$J$1006),""))</f>
        <v/>
      </c>
      <c r="L3060" s="103" t="str">
        <f>IF(CADA_PROD!C3060="","",IFERROR(H3060/SUM($H$6:$H$1006)+P3060,""))</f>
        <v/>
      </c>
      <c r="M3060" s="102" t="str">
        <f>IF(CADA_PROD!$C3060="","",IFERROR(SUMIFS(MOVI_ENTR!M:M,MOVI_ENTR!D:D,D3060)/SUMIFS(MOVI_ENTR!I:I,MOVI_ENTR!D:D,D3060),0))</f>
        <v/>
      </c>
      <c r="N3060" s="104" t="str">
        <f>IF(CADA_PROD!C3060="","",G3060/E3060)</f>
        <v/>
      </c>
    </row>
    <row r="3061" spans="3:14">
      <c r="C3061" s="99" t="str">
        <f>IF(CADA_PROD!C3061="","",CADA_PROD!C3061)</f>
        <v/>
      </c>
      <c r="D3061" s="100" t="str">
        <f>IF(CADA_PROD!D3061="","",CADA_PROD!D3061)</f>
        <v/>
      </c>
      <c r="E3061" s="101" t="str">
        <f>IF(CADA_PROD!E3061="","",CADA_PROD!E3061)</f>
        <v/>
      </c>
      <c r="F3061" s="101" t="str">
        <f>IF(CADA_PROD!D3061="","",SUMIFS(MOVI_ENTR!I:I,MOVI_ENTR!D:D,D3061))</f>
        <v/>
      </c>
      <c r="G3061" s="101" t="str">
        <f>IF(CADA_PROD!C3061="","",SUMIFS(MOVI_SAID!H:H,MOVI_SAID!D:D,D3061))</f>
        <v/>
      </c>
      <c r="H3061" s="101" t="str">
        <f t="shared" si="66"/>
        <v/>
      </c>
      <c r="I3061" s="100" t="str">
        <f>IF(CADA_PROD!C3061="","",IFERROR(IF(H3061&lt;=0,"Sem estoque",IF(H3061/E3061&lt;0.25,"Quase sem estoque",IF(H3061/E3061&lt;1.2,"Estoque baixo",IF(H3061/E3061&lt;2,"Estoque moderado","Estoque confortável")))),""))</f>
        <v/>
      </c>
      <c r="J3061" s="102" t="str">
        <f>IF(CADA_PROD!C3061="","",SUMIFS(MOVI_ENTR!M:M,MOVI_ENTR!D:D,D3061))</f>
        <v/>
      </c>
      <c r="K3061" s="103" t="str">
        <f>IF(CADA_PROD!C3061="","",IFERROR($J3061/SUM($J$6:$J$1006),""))</f>
        <v/>
      </c>
      <c r="L3061" s="103" t="str">
        <f>IF(CADA_PROD!C3061="","",IFERROR(H3061/SUM($H$6:$H$1006)+P3061,""))</f>
        <v/>
      </c>
      <c r="M3061" s="102" t="str">
        <f>IF(CADA_PROD!$C3061="","",IFERROR(SUMIFS(MOVI_ENTR!M:M,MOVI_ENTR!D:D,D3061)/SUMIFS(MOVI_ENTR!I:I,MOVI_ENTR!D:D,D3061),0))</f>
        <v/>
      </c>
      <c r="N3061" s="104" t="str">
        <f>IF(CADA_PROD!C3061="","",G3061/E3061)</f>
        <v/>
      </c>
    </row>
    <row r="3062" spans="3:14">
      <c r="C3062" s="99" t="str">
        <f>IF(CADA_PROD!C3062="","",CADA_PROD!C3062)</f>
        <v/>
      </c>
      <c r="D3062" s="100" t="str">
        <f>IF(CADA_PROD!D3062="","",CADA_PROD!D3062)</f>
        <v/>
      </c>
      <c r="E3062" s="101" t="str">
        <f>IF(CADA_PROD!E3062="","",CADA_PROD!E3062)</f>
        <v/>
      </c>
      <c r="F3062" s="101" t="str">
        <f>IF(CADA_PROD!D3062="","",SUMIFS(MOVI_ENTR!I:I,MOVI_ENTR!D:D,D3062))</f>
        <v/>
      </c>
      <c r="G3062" s="101" t="str">
        <f>IF(CADA_PROD!C3062="","",SUMIFS(MOVI_SAID!H:H,MOVI_SAID!D:D,D3062))</f>
        <v/>
      </c>
      <c r="H3062" s="101" t="str">
        <f t="shared" si="66"/>
        <v/>
      </c>
      <c r="I3062" s="100" t="str">
        <f>IF(CADA_PROD!C3062="","",IFERROR(IF(H3062&lt;=0,"Sem estoque",IF(H3062/E3062&lt;0.25,"Quase sem estoque",IF(H3062/E3062&lt;1.2,"Estoque baixo",IF(H3062/E3062&lt;2,"Estoque moderado","Estoque confortável")))),""))</f>
        <v/>
      </c>
      <c r="J3062" s="102" t="str">
        <f>IF(CADA_PROD!C3062="","",SUMIFS(MOVI_ENTR!M:M,MOVI_ENTR!D:D,D3062))</f>
        <v/>
      </c>
      <c r="K3062" s="103" t="str">
        <f>IF(CADA_PROD!C3062="","",IFERROR($J3062/SUM($J$6:$J$1006),""))</f>
        <v/>
      </c>
      <c r="L3062" s="103" t="str">
        <f>IF(CADA_PROD!C3062="","",IFERROR(H3062/SUM($H$6:$H$1006)+P3062,""))</f>
        <v/>
      </c>
      <c r="M3062" s="102" t="str">
        <f>IF(CADA_PROD!$C3062="","",IFERROR(SUMIFS(MOVI_ENTR!M:M,MOVI_ENTR!D:D,D3062)/SUMIFS(MOVI_ENTR!I:I,MOVI_ENTR!D:D,D3062),0))</f>
        <v/>
      </c>
      <c r="N3062" s="104" t="str">
        <f>IF(CADA_PROD!C3062="","",G3062/E3062)</f>
        <v/>
      </c>
    </row>
    <row r="3063" spans="3:14">
      <c r="C3063" s="99" t="str">
        <f>IF(CADA_PROD!C3063="","",CADA_PROD!C3063)</f>
        <v/>
      </c>
      <c r="D3063" s="100" t="str">
        <f>IF(CADA_PROD!D3063="","",CADA_PROD!D3063)</f>
        <v/>
      </c>
      <c r="E3063" s="101" t="str">
        <f>IF(CADA_PROD!E3063="","",CADA_PROD!E3063)</f>
        <v/>
      </c>
      <c r="F3063" s="101" t="str">
        <f>IF(CADA_PROD!D3063="","",SUMIFS(MOVI_ENTR!I:I,MOVI_ENTR!D:D,D3063))</f>
        <v/>
      </c>
      <c r="G3063" s="101" t="str">
        <f>IF(CADA_PROD!C3063="","",SUMIFS(MOVI_SAID!H:H,MOVI_SAID!D:D,D3063))</f>
        <v/>
      </c>
      <c r="H3063" s="101" t="str">
        <f t="shared" si="66"/>
        <v/>
      </c>
      <c r="I3063" s="100" t="str">
        <f>IF(CADA_PROD!C3063="","",IFERROR(IF(H3063&lt;=0,"Sem estoque",IF(H3063/E3063&lt;0.25,"Quase sem estoque",IF(H3063/E3063&lt;1.2,"Estoque baixo",IF(H3063/E3063&lt;2,"Estoque moderado","Estoque confortável")))),""))</f>
        <v/>
      </c>
      <c r="J3063" s="102" t="str">
        <f>IF(CADA_PROD!C3063="","",SUMIFS(MOVI_ENTR!M:M,MOVI_ENTR!D:D,D3063))</f>
        <v/>
      </c>
      <c r="K3063" s="103" t="str">
        <f>IF(CADA_PROD!C3063="","",IFERROR($J3063/SUM($J$6:$J$1006),""))</f>
        <v/>
      </c>
      <c r="L3063" s="103" t="str">
        <f>IF(CADA_PROD!C3063="","",IFERROR(H3063/SUM($H$6:$H$1006)+P3063,""))</f>
        <v/>
      </c>
      <c r="M3063" s="102" t="str">
        <f>IF(CADA_PROD!$C3063="","",IFERROR(SUMIFS(MOVI_ENTR!M:M,MOVI_ENTR!D:D,D3063)/SUMIFS(MOVI_ENTR!I:I,MOVI_ENTR!D:D,D3063),0))</f>
        <v/>
      </c>
      <c r="N3063" s="104" t="str">
        <f>IF(CADA_PROD!C3063="","",G3063/E3063)</f>
        <v/>
      </c>
    </row>
    <row r="3064" spans="3:14">
      <c r="C3064" s="99" t="str">
        <f>IF(CADA_PROD!C3064="","",CADA_PROD!C3064)</f>
        <v/>
      </c>
      <c r="D3064" s="100" t="str">
        <f>IF(CADA_PROD!D3064="","",CADA_PROD!D3064)</f>
        <v/>
      </c>
      <c r="E3064" s="101" t="str">
        <f>IF(CADA_PROD!E3064="","",CADA_PROD!E3064)</f>
        <v/>
      </c>
      <c r="F3064" s="101" t="str">
        <f>IF(CADA_PROD!D3064="","",SUMIFS(MOVI_ENTR!I:I,MOVI_ENTR!D:D,D3064))</f>
        <v/>
      </c>
      <c r="G3064" s="101" t="str">
        <f>IF(CADA_PROD!C3064="","",SUMIFS(MOVI_SAID!H:H,MOVI_SAID!D:D,D3064))</f>
        <v/>
      </c>
      <c r="H3064" s="101" t="str">
        <f t="shared" si="66"/>
        <v/>
      </c>
      <c r="I3064" s="100" t="str">
        <f>IF(CADA_PROD!C3064="","",IFERROR(IF(H3064&lt;=0,"Sem estoque",IF(H3064/E3064&lt;0.25,"Quase sem estoque",IF(H3064/E3064&lt;1.2,"Estoque baixo",IF(H3064/E3064&lt;2,"Estoque moderado","Estoque confortável")))),""))</f>
        <v/>
      </c>
      <c r="J3064" s="102" t="str">
        <f>IF(CADA_PROD!C3064="","",SUMIFS(MOVI_ENTR!M:M,MOVI_ENTR!D:D,D3064))</f>
        <v/>
      </c>
      <c r="K3064" s="103" t="str">
        <f>IF(CADA_PROD!C3064="","",IFERROR($J3064/SUM($J$6:$J$1006),""))</f>
        <v/>
      </c>
      <c r="L3064" s="103" t="str">
        <f>IF(CADA_PROD!C3064="","",IFERROR(H3064/SUM($H$6:$H$1006)+P3064,""))</f>
        <v/>
      </c>
      <c r="M3064" s="102" t="str">
        <f>IF(CADA_PROD!$C3064="","",IFERROR(SUMIFS(MOVI_ENTR!M:M,MOVI_ENTR!D:D,D3064)/SUMIFS(MOVI_ENTR!I:I,MOVI_ENTR!D:D,D3064),0))</f>
        <v/>
      </c>
      <c r="N3064" s="104" t="str">
        <f>IF(CADA_PROD!C3064="","",G3064/E3064)</f>
        <v/>
      </c>
    </row>
    <row r="3065" spans="3:14">
      <c r="C3065" s="99" t="str">
        <f>IF(CADA_PROD!C3065="","",CADA_PROD!C3065)</f>
        <v/>
      </c>
      <c r="D3065" s="100" t="str">
        <f>IF(CADA_PROD!D3065="","",CADA_PROD!D3065)</f>
        <v/>
      </c>
      <c r="E3065" s="101" t="str">
        <f>IF(CADA_PROD!E3065="","",CADA_PROD!E3065)</f>
        <v/>
      </c>
      <c r="F3065" s="101" t="str">
        <f>IF(CADA_PROD!D3065="","",SUMIFS(MOVI_ENTR!I:I,MOVI_ENTR!D:D,D3065))</f>
        <v/>
      </c>
      <c r="G3065" s="101" t="str">
        <f>IF(CADA_PROD!C3065="","",SUMIFS(MOVI_SAID!H:H,MOVI_SAID!D:D,D3065))</f>
        <v/>
      </c>
      <c r="H3065" s="101" t="str">
        <f t="shared" si="66"/>
        <v/>
      </c>
      <c r="I3065" s="100" t="str">
        <f>IF(CADA_PROD!C3065="","",IFERROR(IF(H3065&lt;=0,"Sem estoque",IF(H3065/E3065&lt;0.25,"Quase sem estoque",IF(H3065/E3065&lt;1.2,"Estoque baixo",IF(H3065/E3065&lt;2,"Estoque moderado","Estoque confortável")))),""))</f>
        <v/>
      </c>
      <c r="J3065" s="102" t="str">
        <f>IF(CADA_PROD!C3065="","",SUMIFS(MOVI_ENTR!M:M,MOVI_ENTR!D:D,D3065))</f>
        <v/>
      </c>
      <c r="K3065" s="103" t="str">
        <f>IF(CADA_PROD!C3065="","",IFERROR($J3065/SUM($J$6:$J$1006),""))</f>
        <v/>
      </c>
      <c r="L3065" s="103" t="str">
        <f>IF(CADA_PROD!C3065="","",IFERROR(H3065/SUM($H$6:$H$1006)+P3065,""))</f>
        <v/>
      </c>
      <c r="M3065" s="102" t="str">
        <f>IF(CADA_PROD!$C3065="","",IFERROR(SUMIFS(MOVI_ENTR!M:M,MOVI_ENTR!D:D,D3065)/SUMIFS(MOVI_ENTR!I:I,MOVI_ENTR!D:D,D3065),0))</f>
        <v/>
      </c>
      <c r="N3065" s="104" t="str">
        <f>IF(CADA_PROD!C3065="","",G3065/E3065)</f>
        <v/>
      </c>
    </row>
    <row r="3066" spans="3:14">
      <c r="C3066" s="99" t="str">
        <f>IF(CADA_PROD!C3066="","",CADA_PROD!C3066)</f>
        <v/>
      </c>
      <c r="D3066" s="100" t="str">
        <f>IF(CADA_PROD!D3066="","",CADA_PROD!D3066)</f>
        <v/>
      </c>
      <c r="E3066" s="101" t="str">
        <f>IF(CADA_PROD!E3066="","",CADA_PROD!E3066)</f>
        <v/>
      </c>
      <c r="F3066" s="101" t="str">
        <f>IF(CADA_PROD!D3066="","",SUMIFS(MOVI_ENTR!I:I,MOVI_ENTR!D:D,D3066))</f>
        <v/>
      </c>
      <c r="G3066" s="101" t="str">
        <f>IF(CADA_PROD!C3066="","",SUMIFS(MOVI_SAID!H:H,MOVI_SAID!D:D,D3066))</f>
        <v/>
      </c>
      <c r="H3066" s="101" t="str">
        <f t="shared" si="66"/>
        <v/>
      </c>
      <c r="I3066" s="100" t="str">
        <f>IF(CADA_PROD!C3066="","",IFERROR(IF(H3066&lt;=0,"Sem estoque",IF(H3066/E3066&lt;0.25,"Quase sem estoque",IF(H3066/E3066&lt;1.2,"Estoque baixo",IF(H3066/E3066&lt;2,"Estoque moderado","Estoque confortável")))),""))</f>
        <v/>
      </c>
      <c r="J3066" s="102" t="str">
        <f>IF(CADA_PROD!C3066="","",SUMIFS(MOVI_ENTR!M:M,MOVI_ENTR!D:D,D3066))</f>
        <v/>
      </c>
      <c r="K3066" s="103" t="str">
        <f>IF(CADA_PROD!C3066="","",IFERROR($J3066/SUM($J$6:$J$1006),""))</f>
        <v/>
      </c>
      <c r="L3066" s="103" t="str">
        <f>IF(CADA_PROD!C3066="","",IFERROR(H3066/SUM($H$6:$H$1006)+P3066,""))</f>
        <v/>
      </c>
      <c r="M3066" s="102" t="str">
        <f>IF(CADA_PROD!$C3066="","",IFERROR(SUMIFS(MOVI_ENTR!M:M,MOVI_ENTR!D:D,D3066)/SUMIFS(MOVI_ENTR!I:I,MOVI_ENTR!D:D,D3066),0))</f>
        <v/>
      </c>
      <c r="N3066" s="104" t="str">
        <f>IF(CADA_PROD!C3066="","",G3066/E3066)</f>
        <v/>
      </c>
    </row>
    <row r="3067" spans="3:14">
      <c r="C3067" s="99" t="str">
        <f>IF(CADA_PROD!C3067="","",CADA_PROD!C3067)</f>
        <v/>
      </c>
      <c r="D3067" s="100" t="str">
        <f>IF(CADA_PROD!D3067="","",CADA_PROD!D3067)</f>
        <v/>
      </c>
      <c r="E3067" s="101" t="str">
        <f>IF(CADA_PROD!E3067="","",CADA_PROD!E3067)</f>
        <v/>
      </c>
      <c r="F3067" s="101" t="str">
        <f>IF(CADA_PROD!D3067="","",SUMIFS(MOVI_ENTR!I:I,MOVI_ENTR!D:D,D3067))</f>
        <v/>
      </c>
      <c r="G3067" s="101" t="str">
        <f>IF(CADA_PROD!C3067="","",SUMIFS(MOVI_SAID!H:H,MOVI_SAID!D:D,D3067))</f>
        <v/>
      </c>
      <c r="H3067" s="101" t="str">
        <f t="shared" si="66"/>
        <v/>
      </c>
      <c r="I3067" s="100" t="str">
        <f>IF(CADA_PROD!C3067="","",IFERROR(IF(H3067&lt;=0,"Sem estoque",IF(H3067/E3067&lt;0.25,"Quase sem estoque",IF(H3067/E3067&lt;1.2,"Estoque baixo",IF(H3067/E3067&lt;2,"Estoque moderado","Estoque confortável")))),""))</f>
        <v/>
      </c>
      <c r="J3067" s="102" t="str">
        <f>IF(CADA_PROD!C3067="","",SUMIFS(MOVI_ENTR!M:M,MOVI_ENTR!D:D,D3067))</f>
        <v/>
      </c>
      <c r="K3067" s="103" t="str">
        <f>IF(CADA_PROD!C3067="","",IFERROR($J3067/SUM($J$6:$J$1006),""))</f>
        <v/>
      </c>
      <c r="L3067" s="103" t="str">
        <f>IF(CADA_PROD!C3067="","",IFERROR(H3067/SUM($H$6:$H$1006)+P3067,""))</f>
        <v/>
      </c>
      <c r="M3067" s="102" t="str">
        <f>IF(CADA_PROD!$C3067="","",IFERROR(SUMIFS(MOVI_ENTR!M:M,MOVI_ENTR!D:D,D3067)/SUMIFS(MOVI_ENTR!I:I,MOVI_ENTR!D:D,D3067),0))</f>
        <v/>
      </c>
      <c r="N3067" s="104" t="str">
        <f>IF(CADA_PROD!C3067="","",G3067/E3067)</f>
        <v/>
      </c>
    </row>
    <row r="3068" spans="3:14">
      <c r="C3068" s="99" t="str">
        <f>IF(CADA_PROD!C3068="","",CADA_PROD!C3068)</f>
        <v/>
      </c>
      <c r="D3068" s="100" t="str">
        <f>IF(CADA_PROD!D3068="","",CADA_PROD!D3068)</f>
        <v/>
      </c>
      <c r="E3068" s="101" t="str">
        <f>IF(CADA_PROD!E3068="","",CADA_PROD!E3068)</f>
        <v/>
      </c>
      <c r="F3068" s="101" t="str">
        <f>IF(CADA_PROD!D3068="","",SUMIFS(MOVI_ENTR!I:I,MOVI_ENTR!D:D,D3068))</f>
        <v/>
      </c>
      <c r="G3068" s="101" t="str">
        <f>IF(CADA_PROD!C3068="","",SUMIFS(MOVI_SAID!H:H,MOVI_SAID!D:D,D3068))</f>
        <v/>
      </c>
      <c r="H3068" s="101" t="str">
        <f t="shared" si="66"/>
        <v/>
      </c>
      <c r="I3068" s="100" t="str">
        <f>IF(CADA_PROD!C3068="","",IFERROR(IF(H3068&lt;=0,"Sem estoque",IF(H3068/E3068&lt;0.25,"Quase sem estoque",IF(H3068/E3068&lt;1.2,"Estoque baixo",IF(H3068/E3068&lt;2,"Estoque moderado","Estoque confortável")))),""))</f>
        <v/>
      </c>
      <c r="J3068" s="102" t="str">
        <f>IF(CADA_PROD!C3068="","",SUMIFS(MOVI_ENTR!M:M,MOVI_ENTR!D:D,D3068))</f>
        <v/>
      </c>
      <c r="K3068" s="103" t="str">
        <f>IF(CADA_PROD!C3068="","",IFERROR($J3068/SUM($J$6:$J$1006),""))</f>
        <v/>
      </c>
      <c r="L3068" s="103" t="str">
        <f>IF(CADA_PROD!C3068="","",IFERROR(H3068/SUM($H$6:$H$1006)+P3068,""))</f>
        <v/>
      </c>
      <c r="M3068" s="102" t="str">
        <f>IF(CADA_PROD!$C3068="","",IFERROR(SUMIFS(MOVI_ENTR!M:M,MOVI_ENTR!D:D,D3068)/SUMIFS(MOVI_ENTR!I:I,MOVI_ENTR!D:D,D3068),0))</f>
        <v/>
      </c>
      <c r="N3068" s="104" t="str">
        <f>IF(CADA_PROD!C3068="","",G3068/E3068)</f>
        <v/>
      </c>
    </row>
    <row r="3069" spans="3:14">
      <c r="C3069" s="99" t="str">
        <f>IF(CADA_PROD!C3069="","",CADA_PROD!C3069)</f>
        <v/>
      </c>
      <c r="D3069" s="100" t="str">
        <f>IF(CADA_PROD!D3069="","",CADA_PROD!D3069)</f>
        <v/>
      </c>
      <c r="E3069" s="101" t="str">
        <f>IF(CADA_PROD!E3069="","",CADA_PROD!E3069)</f>
        <v/>
      </c>
      <c r="F3069" s="101" t="str">
        <f>IF(CADA_PROD!D3069="","",SUMIFS(MOVI_ENTR!I:I,MOVI_ENTR!D:D,D3069))</f>
        <v/>
      </c>
      <c r="G3069" s="101" t="str">
        <f>IF(CADA_PROD!C3069="","",SUMIFS(MOVI_SAID!H:H,MOVI_SAID!D:D,D3069))</f>
        <v/>
      </c>
      <c r="H3069" s="101" t="str">
        <f t="shared" si="66"/>
        <v/>
      </c>
      <c r="I3069" s="100" t="str">
        <f>IF(CADA_PROD!C3069="","",IFERROR(IF(H3069&lt;=0,"Sem estoque",IF(H3069/E3069&lt;0.25,"Quase sem estoque",IF(H3069/E3069&lt;1.2,"Estoque baixo",IF(H3069/E3069&lt;2,"Estoque moderado","Estoque confortável")))),""))</f>
        <v/>
      </c>
      <c r="J3069" s="102" t="str">
        <f>IF(CADA_PROD!C3069="","",SUMIFS(MOVI_ENTR!M:M,MOVI_ENTR!D:D,D3069))</f>
        <v/>
      </c>
      <c r="K3069" s="103" t="str">
        <f>IF(CADA_PROD!C3069="","",IFERROR($J3069/SUM($J$6:$J$1006),""))</f>
        <v/>
      </c>
      <c r="L3069" s="103" t="str">
        <f>IF(CADA_PROD!C3069="","",IFERROR(H3069/SUM($H$6:$H$1006)+P3069,""))</f>
        <v/>
      </c>
      <c r="M3069" s="102" t="str">
        <f>IF(CADA_PROD!$C3069="","",IFERROR(SUMIFS(MOVI_ENTR!M:M,MOVI_ENTR!D:D,D3069)/SUMIFS(MOVI_ENTR!I:I,MOVI_ENTR!D:D,D3069),0))</f>
        <v/>
      </c>
      <c r="N3069" s="104" t="str">
        <f>IF(CADA_PROD!C3069="","",G3069/E3069)</f>
        <v/>
      </c>
    </row>
    <row r="3070" spans="3:14">
      <c r="C3070" s="99" t="str">
        <f>IF(CADA_PROD!C3070="","",CADA_PROD!C3070)</f>
        <v/>
      </c>
      <c r="D3070" s="100" t="str">
        <f>IF(CADA_PROD!D3070="","",CADA_PROD!D3070)</f>
        <v/>
      </c>
      <c r="E3070" s="101" t="str">
        <f>IF(CADA_PROD!E3070="","",CADA_PROD!E3070)</f>
        <v/>
      </c>
      <c r="F3070" s="101" t="str">
        <f>IF(CADA_PROD!D3070="","",SUMIFS(MOVI_ENTR!I:I,MOVI_ENTR!D:D,D3070))</f>
        <v/>
      </c>
      <c r="G3070" s="101" t="str">
        <f>IF(CADA_PROD!C3070="","",SUMIFS(MOVI_SAID!H:H,MOVI_SAID!D:D,D3070))</f>
        <v/>
      </c>
      <c r="H3070" s="101" t="str">
        <f t="shared" si="66"/>
        <v/>
      </c>
      <c r="I3070" s="100" t="str">
        <f>IF(CADA_PROD!C3070="","",IFERROR(IF(H3070&lt;=0,"Sem estoque",IF(H3070/E3070&lt;0.25,"Quase sem estoque",IF(H3070/E3070&lt;1.2,"Estoque baixo",IF(H3070/E3070&lt;2,"Estoque moderado","Estoque confortável")))),""))</f>
        <v/>
      </c>
      <c r="J3070" s="102" t="str">
        <f>IF(CADA_PROD!C3070="","",SUMIFS(MOVI_ENTR!M:M,MOVI_ENTR!D:D,D3070))</f>
        <v/>
      </c>
      <c r="K3070" s="103" t="str">
        <f>IF(CADA_PROD!C3070="","",IFERROR($J3070/SUM($J$6:$J$1006),""))</f>
        <v/>
      </c>
      <c r="L3070" s="103" t="str">
        <f>IF(CADA_PROD!C3070="","",IFERROR(H3070/SUM($H$6:$H$1006)+P3070,""))</f>
        <v/>
      </c>
      <c r="M3070" s="102" t="str">
        <f>IF(CADA_PROD!$C3070="","",IFERROR(SUMIFS(MOVI_ENTR!M:M,MOVI_ENTR!D:D,D3070)/SUMIFS(MOVI_ENTR!I:I,MOVI_ENTR!D:D,D3070),0))</f>
        <v/>
      </c>
      <c r="N3070" s="104" t="str">
        <f>IF(CADA_PROD!C3070="","",G3070/E3070)</f>
        <v/>
      </c>
    </row>
    <row r="3071" spans="3:14">
      <c r="C3071" s="99" t="str">
        <f>IF(CADA_PROD!C3071="","",CADA_PROD!C3071)</f>
        <v/>
      </c>
      <c r="D3071" s="100" t="str">
        <f>IF(CADA_PROD!D3071="","",CADA_PROD!D3071)</f>
        <v/>
      </c>
      <c r="E3071" s="101" t="str">
        <f>IF(CADA_PROD!E3071="","",CADA_PROD!E3071)</f>
        <v/>
      </c>
      <c r="F3071" s="101" t="str">
        <f>IF(CADA_PROD!D3071="","",SUMIFS(MOVI_ENTR!I:I,MOVI_ENTR!D:D,D3071))</f>
        <v/>
      </c>
      <c r="G3071" s="101" t="str">
        <f>IF(CADA_PROD!C3071="","",SUMIFS(MOVI_SAID!H:H,MOVI_SAID!D:D,D3071))</f>
        <v/>
      </c>
      <c r="H3071" s="101" t="str">
        <f t="shared" si="66"/>
        <v/>
      </c>
      <c r="I3071" s="100" t="str">
        <f>IF(CADA_PROD!C3071="","",IFERROR(IF(H3071&lt;=0,"Sem estoque",IF(H3071/E3071&lt;0.25,"Quase sem estoque",IF(H3071/E3071&lt;1.2,"Estoque baixo",IF(H3071/E3071&lt;2,"Estoque moderado","Estoque confortável")))),""))</f>
        <v/>
      </c>
      <c r="J3071" s="102" t="str">
        <f>IF(CADA_PROD!C3071="","",SUMIFS(MOVI_ENTR!M:M,MOVI_ENTR!D:D,D3071))</f>
        <v/>
      </c>
      <c r="K3071" s="103" t="str">
        <f>IF(CADA_PROD!C3071="","",IFERROR($J3071/SUM($J$6:$J$1006),""))</f>
        <v/>
      </c>
      <c r="L3071" s="103" t="str">
        <f>IF(CADA_PROD!C3071="","",IFERROR(H3071/SUM($H$6:$H$1006)+P3071,""))</f>
        <v/>
      </c>
      <c r="M3071" s="102" t="str">
        <f>IF(CADA_PROD!$C3071="","",IFERROR(SUMIFS(MOVI_ENTR!M:M,MOVI_ENTR!D:D,D3071)/SUMIFS(MOVI_ENTR!I:I,MOVI_ENTR!D:D,D3071),0))</f>
        <v/>
      </c>
      <c r="N3071" s="104" t="str">
        <f>IF(CADA_PROD!C3071="","",G3071/E3071)</f>
        <v/>
      </c>
    </row>
    <row r="3072" spans="3:14">
      <c r="C3072" s="99" t="str">
        <f>IF(CADA_PROD!C3072="","",CADA_PROD!C3072)</f>
        <v/>
      </c>
      <c r="D3072" s="100" t="str">
        <f>IF(CADA_PROD!D3072="","",CADA_PROD!D3072)</f>
        <v/>
      </c>
      <c r="E3072" s="101" t="str">
        <f>IF(CADA_PROD!E3072="","",CADA_PROD!E3072)</f>
        <v/>
      </c>
      <c r="F3072" s="101" t="str">
        <f>IF(CADA_PROD!D3072="","",SUMIFS(MOVI_ENTR!I:I,MOVI_ENTR!D:D,D3072))</f>
        <v/>
      </c>
      <c r="G3072" s="101" t="str">
        <f>IF(CADA_PROD!C3072="","",SUMIFS(MOVI_SAID!H:H,MOVI_SAID!D:D,D3072))</f>
        <v/>
      </c>
      <c r="H3072" s="101" t="str">
        <f t="shared" si="66"/>
        <v/>
      </c>
      <c r="I3072" s="100" t="str">
        <f>IF(CADA_PROD!C3072="","",IFERROR(IF(H3072&lt;=0,"Sem estoque",IF(H3072/E3072&lt;0.25,"Quase sem estoque",IF(H3072/E3072&lt;1.2,"Estoque baixo",IF(H3072/E3072&lt;2,"Estoque moderado","Estoque confortável")))),""))</f>
        <v/>
      </c>
      <c r="J3072" s="102" t="str">
        <f>IF(CADA_PROD!C3072="","",SUMIFS(MOVI_ENTR!M:M,MOVI_ENTR!D:D,D3072))</f>
        <v/>
      </c>
      <c r="K3072" s="103" t="str">
        <f>IF(CADA_PROD!C3072="","",IFERROR($J3072/SUM($J$6:$J$1006),""))</f>
        <v/>
      </c>
      <c r="L3072" s="103" t="str">
        <f>IF(CADA_PROD!C3072="","",IFERROR(H3072/SUM($H$6:$H$1006)+P3072,""))</f>
        <v/>
      </c>
      <c r="M3072" s="102" t="str">
        <f>IF(CADA_PROD!$C3072="","",IFERROR(SUMIFS(MOVI_ENTR!M:M,MOVI_ENTR!D:D,D3072)/SUMIFS(MOVI_ENTR!I:I,MOVI_ENTR!D:D,D3072),0))</f>
        <v/>
      </c>
      <c r="N3072" s="104" t="str">
        <f>IF(CADA_PROD!C3072="","",G3072/E3072)</f>
        <v/>
      </c>
    </row>
    <row r="3073" spans="3:14">
      <c r="C3073" s="99" t="str">
        <f>IF(CADA_PROD!C3073="","",CADA_PROD!C3073)</f>
        <v/>
      </c>
      <c r="D3073" s="100" t="str">
        <f>IF(CADA_PROD!D3073="","",CADA_PROD!D3073)</f>
        <v/>
      </c>
      <c r="E3073" s="101" t="str">
        <f>IF(CADA_PROD!E3073="","",CADA_PROD!E3073)</f>
        <v/>
      </c>
      <c r="F3073" s="101" t="str">
        <f>IF(CADA_PROD!D3073="","",SUMIFS(MOVI_ENTR!I:I,MOVI_ENTR!D:D,D3073))</f>
        <v/>
      </c>
      <c r="G3073" s="101" t="str">
        <f>IF(CADA_PROD!C3073="","",SUMIFS(MOVI_SAID!H:H,MOVI_SAID!D:D,D3073))</f>
        <v/>
      </c>
      <c r="H3073" s="101" t="str">
        <f t="shared" si="66"/>
        <v/>
      </c>
      <c r="I3073" s="100" t="str">
        <f>IF(CADA_PROD!C3073="","",IFERROR(IF(H3073&lt;=0,"Sem estoque",IF(H3073/E3073&lt;0.25,"Quase sem estoque",IF(H3073/E3073&lt;1.2,"Estoque baixo",IF(H3073/E3073&lt;2,"Estoque moderado","Estoque confortável")))),""))</f>
        <v/>
      </c>
      <c r="J3073" s="102" t="str">
        <f>IF(CADA_PROD!C3073="","",SUMIFS(MOVI_ENTR!M:M,MOVI_ENTR!D:D,D3073))</f>
        <v/>
      </c>
      <c r="K3073" s="103" t="str">
        <f>IF(CADA_PROD!C3073="","",IFERROR($J3073/SUM($J$6:$J$1006),""))</f>
        <v/>
      </c>
      <c r="L3073" s="103" t="str">
        <f>IF(CADA_PROD!C3073="","",IFERROR(H3073/SUM($H$6:$H$1006)+P3073,""))</f>
        <v/>
      </c>
      <c r="M3073" s="102" t="str">
        <f>IF(CADA_PROD!$C3073="","",IFERROR(SUMIFS(MOVI_ENTR!M:M,MOVI_ENTR!D:D,D3073)/SUMIFS(MOVI_ENTR!I:I,MOVI_ENTR!D:D,D3073),0))</f>
        <v/>
      </c>
      <c r="N3073" s="104" t="str">
        <f>IF(CADA_PROD!C3073="","",G3073/E3073)</f>
        <v/>
      </c>
    </row>
    <row r="3074" spans="3:14">
      <c r="C3074" s="99" t="str">
        <f>IF(CADA_PROD!C3074="","",CADA_PROD!C3074)</f>
        <v/>
      </c>
      <c r="D3074" s="100" t="str">
        <f>IF(CADA_PROD!D3074="","",CADA_PROD!D3074)</f>
        <v/>
      </c>
      <c r="E3074" s="101" t="str">
        <f>IF(CADA_PROD!E3074="","",CADA_PROD!E3074)</f>
        <v/>
      </c>
      <c r="F3074" s="101" t="str">
        <f>IF(CADA_PROD!D3074="","",SUMIFS(MOVI_ENTR!I:I,MOVI_ENTR!D:D,D3074))</f>
        <v/>
      </c>
      <c r="G3074" s="101" t="str">
        <f>IF(CADA_PROD!C3074="","",SUMIFS(MOVI_SAID!H:H,MOVI_SAID!D:D,D3074))</f>
        <v/>
      </c>
      <c r="H3074" s="101" t="str">
        <f t="shared" si="66"/>
        <v/>
      </c>
      <c r="I3074" s="100" t="str">
        <f>IF(CADA_PROD!C3074="","",IFERROR(IF(H3074&lt;=0,"Sem estoque",IF(H3074/E3074&lt;0.25,"Quase sem estoque",IF(H3074/E3074&lt;1.2,"Estoque baixo",IF(H3074/E3074&lt;2,"Estoque moderado","Estoque confortável")))),""))</f>
        <v/>
      </c>
      <c r="J3074" s="102" t="str">
        <f>IF(CADA_PROD!C3074="","",SUMIFS(MOVI_ENTR!M:M,MOVI_ENTR!D:D,D3074))</f>
        <v/>
      </c>
      <c r="K3074" s="103" t="str">
        <f>IF(CADA_PROD!C3074="","",IFERROR($J3074/SUM($J$6:$J$1006),""))</f>
        <v/>
      </c>
      <c r="L3074" s="103" t="str">
        <f>IF(CADA_PROD!C3074="","",IFERROR(H3074/SUM($H$6:$H$1006)+P3074,""))</f>
        <v/>
      </c>
      <c r="M3074" s="102" t="str">
        <f>IF(CADA_PROD!$C3074="","",IFERROR(SUMIFS(MOVI_ENTR!M:M,MOVI_ENTR!D:D,D3074)/SUMIFS(MOVI_ENTR!I:I,MOVI_ENTR!D:D,D3074),0))</f>
        <v/>
      </c>
      <c r="N3074" s="104" t="str">
        <f>IF(CADA_PROD!C3074="","",G3074/E3074)</f>
        <v/>
      </c>
    </row>
    <row r="3075" spans="3:14">
      <c r="C3075" s="99" t="str">
        <f>IF(CADA_PROD!C3075="","",CADA_PROD!C3075)</f>
        <v/>
      </c>
      <c r="D3075" s="100" t="str">
        <f>IF(CADA_PROD!D3075="","",CADA_PROD!D3075)</f>
        <v/>
      </c>
      <c r="E3075" s="101" t="str">
        <f>IF(CADA_PROD!E3075="","",CADA_PROD!E3075)</f>
        <v/>
      </c>
      <c r="F3075" s="101" t="str">
        <f>IF(CADA_PROD!D3075="","",SUMIFS(MOVI_ENTR!I:I,MOVI_ENTR!D:D,D3075))</f>
        <v/>
      </c>
      <c r="G3075" s="101" t="str">
        <f>IF(CADA_PROD!C3075="","",SUMIFS(MOVI_SAID!H:H,MOVI_SAID!D:D,D3075))</f>
        <v/>
      </c>
      <c r="H3075" s="101" t="str">
        <f t="shared" si="66"/>
        <v/>
      </c>
      <c r="I3075" s="100" t="str">
        <f>IF(CADA_PROD!C3075="","",IFERROR(IF(H3075&lt;=0,"Sem estoque",IF(H3075/E3075&lt;0.25,"Quase sem estoque",IF(H3075/E3075&lt;1.2,"Estoque baixo",IF(H3075/E3075&lt;2,"Estoque moderado","Estoque confortável")))),""))</f>
        <v/>
      </c>
      <c r="J3075" s="102" t="str">
        <f>IF(CADA_PROD!C3075="","",SUMIFS(MOVI_ENTR!M:M,MOVI_ENTR!D:D,D3075))</f>
        <v/>
      </c>
      <c r="K3075" s="103" t="str">
        <f>IF(CADA_PROD!C3075="","",IFERROR($J3075/SUM($J$6:$J$1006),""))</f>
        <v/>
      </c>
      <c r="L3075" s="103" t="str">
        <f>IF(CADA_PROD!C3075="","",IFERROR(H3075/SUM($H$6:$H$1006)+P3075,""))</f>
        <v/>
      </c>
      <c r="M3075" s="102" t="str">
        <f>IF(CADA_PROD!$C3075="","",IFERROR(SUMIFS(MOVI_ENTR!M:M,MOVI_ENTR!D:D,D3075)/SUMIFS(MOVI_ENTR!I:I,MOVI_ENTR!D:D,D3075),0))</f>
        <v/>
      </c>
      <c r="N3075" s="104" t="str">
        <f>IF(CADA_PROD!C3075="","",G3075/E3075)</f>
        <v/>
      </c>
    </row>
    <row r="3076" spans="3:14">
      <c r="C3076" s="99" t="str">
        <f>IF(CADA_PROD!C3076="","",CADA_PROD!C3076)</f>
        <v/>
      </c>
      <c r="D3076" s="100" t="str">
        <f>IF(CADA_PROD!D3076="","",CADA_PROD!D3076)</f>
        <v/>
      </c>
      <c r="E3076" s="101" t="str">
        <f>IF(CADA_PROD!E3076="","",CADA_PROD!E3076)</f>
        <v/>
      </c>
      <c r="F3076" s="101" t="str">
        <f>IF(CADA_PROD!D3076="","",SUMIFS(MOVI_ENTR!I:I,MOVI_ENTR!D:D,D3076))</f>
        <v/>
      </c>
      <c r="G3076" s="101" t="str">
        <f>IF(CADA_PROD!C3076="","",SUMIFS(MOVI_SAID!H:H,MOVI_SAID!D:D,D3076))</f>
        <v/>
      </c>
      <c r="H3076" s="101" t="str">
        <f t="shared" si="66"/>
        <v/>
      </c>
      <c r="I3076" s="100" t="str">
        <f>IF(CADA_PROD!C3076="","",IFERROR(IF(H3076&lt;=0,"Sem estoque",IF(H3076/E3076&lt;0.25,"Quase sem estoque",IF(H3076/E3076&lt;1.2,"Estoque baixo",IF(H3076/E3076&lt;2,"Estoque moderado","Estoque confortável")))),""))</f>
        <v/>
      </c>
      <c r="J3076" s="102" t="str">
        <f>IF(CADA_PROD!C3076="","",SUMIFS(MOVI_ENTR!M:M,MOVI_ENTR!D:D,D3076))</f>
        <v/>
      </c>
      <c r="K3076" s="103" t="str">
        <f>IF(CADA_PROD!C3076="","",IFERROR($J3076/SUM($J$6:$J$1006),""))</f>
        <v/>
      </c>
      <c r="L3076" s="103" t="str">
        <f>IF(CADA_PROD!C3076="","",IFERROR(H3076/SUM($H$6:$H$1006)+P3076,""))</f>
        <v/>
      </c>
      <c r="M3076" s="102" t="str">
        <f>IF(CADA_PROD!$C3076="","",IFERROR(SUMIFS(MOVI_ENTR!M:M,MOVI_ENTR!D:D,D3076)/SUMIFS(MOVI_ENTR!I:I,MOVI_ENTR!D:D,D3076),0))</f>
        <v/>
      </c>
      <c r="N3076" s="104" t="str">
        <f>IF(CADA_PROD!C3076="","",G3076/E3076)</f>
        <v/>
      </c>
    </row>
    <row r="3077" spans="3:14">
      <c r="C3077" s="99" t="str">
        <f>IF(CADA_PROD!C3077="","",CADA_PROD!C3077)</f>
        <v/>
      </c>
      <c r="D3077" s="100" t="str">
        <f>IF(CADA_PROD!D3077="","",CADA_PROD!D3077)</f>
        <v/>
      </c>
      <c r="E3077" s="101" t="str">
        <f>IF(CADA_PROD!E3077="","",CADA_PROD!E3077)</f>
        <v/>
      </c>
      <c r="F3077" s="101" t="str">
        <f>IF(CADA_PROD!D3077="","",SUMIFS(MOVI_ENTR!I:I,MOVI_ENTR!D:D,D3077))</f>
        <v/>
      </c>
      <c r="G3077" s="101" t="str">
        <f>IF(CADA_PROD!C3077="","",SUMIFS(MOVI_SAID!H:H,MOVI_SAID!D:D,D3077))</f>
        <v/>
      </c>
      <c r="H3077" s="101" t="str">
        <f t="shared" si="66"/>
        <v/>
      </c>
      <c r="I3077" s="100" t="str">
        <f>IF(CADA_PROD!C3077="","",IFERROR(IF(H3077&lt;=0,"Sem estoque",IF(H3077/E3077&lt;0.25,"Quase sem estoque",IF(H3077/E3077&lt;1.2,"Estoque baixo",IF(H3077/E3077&lt;2,"Estoque moderado","Estoque confortável")))),""))</f>
        <v/>
      </c>
      <c r="J3077" s="102" t="str">
        <f>IF(CADA_PROD!C3077="","",SUMIFS(MOVI_ENTR!M:M,MOVI_ENTR!D:D,D3077))</f>
        <v/>
      </c>
      <c r="K3077" s="103" t="str">
        <f>IF(CADA_PROD!C3077="","",IFERROR($J3077/SUM($J$6:$J$1006),""))</f>
        <v/>
      </c>
      <c r="L3077" s="103" t="str">
        <f>IF(CADA_PROD!C3077="","",IFERROR(H3077/SUM($H$6:$H$1006)+P3077,""))</f>
        <v/>
      </c>
      <c r="M3077" s="102" t="str">
        <f>IF(CADA_PROD!$C3077="","",IFERROR(SUMIFS(MOVI_ENTR!M:M,MOVI_ENTR!D:D,D3077)/SUMIFS(MOVI_ENTR!I:I,MOVI_ENTR!D:D,D3077),0))</f>
        <v/>
      </c>
      <c r="N3077" s="104" t="str">
        <f>IF(CADA_PROD!C3077="","",G3077/E3077)</f>
        <v/>
      </c>
    </row>
    <row r="3078" spans="3:14">
      <c r="C3078" s="99" t="str">
        <f>IF(CADA_PROD!C3078="","",CADA_PROD!C3078)</f>
        <v/>
      </c>
      <c r="D3078" s="100" t="str">
        <f>IF(CADA_PROD!D3078="","",CADA_PROD!D3078)</f>
        <v/>
      </c>
      <c r="E3078" s="101" t="str">
        <f>IF(CADA_PROD!E3078="","",CADA_PROD!E3078)</f>
        <v/>
      </c>
      <c r="F3078" s="101" t="str">
        <f>IF(CADA_PROD!D3078="","",SUMIFS(MOVI_ENTR!I:I,MOVI_ENTR!D:D,D3078))</f>
        <v/>
      </c>
      <c r="G3078" s="101" t="str">
        <f>IF(CADA_PROD!C3078="","",SUMIFS(MOVI_SAID!H:H,MOVI_SAID!D:D,D3078))</f>
        <v/>
      </c>
      <c r="H3078" s="101" t="str">
        <f t="shared" si="66"/>
        <v/>
      </c>
      <c r="I3078" s="100" t="str">
        <f>IF(CADA_PROD!C3078="","",IFERROR(IF(H3078&lt;=0,"Sem estoque",IF(H3078/E3078&lt;0.25,"Quase sem estoque",IF(H3078/E3078&lt;1.2,"Estoque baixo",IF(H3078/E3078&lt;2,"Estoque moderado","Estoque confortável")))),""))</f>
        <v/>
      </c>
      <c r="J3078" s="102" t="str">
        <f>IF(CADA_PROD!C3078="","",SUMIFS(MOVI_ENTR!M:M,MOVI_ENTR!D:D,D3078))</f>
        <v/>
      </c>
      <c r="K3078" s="103" t="str">
        <f>IF(CADA_PROD!C3078="","",IFERROR($J3078/SUM($J$6:$J$1006),""))</f>
        <v/>
      </c>
      <c r="L3078" s="103" t="str">
        <f>IF(CADA_PROD!C3078="","",IFERROR(H3078/SUM($H$6:$H$1006)+P3078,""))</f>
        <v/>
      </c>
      <c r="M3078" s="102" t="str">
        <f>IF(CADA_PROD!$C3078="","",IFERROR(SUMIFS(MOVI_ENTR!M:M,MOVI_ENTR!D:D,D3078)/SUMIFS(MOVI_ENTR!I:I,MOVI_ENTR!D:D,D3078),0))</f>
        <v/>
      </c>
      <c r="N3078" s="104" t="str">
        <f>IF(CADA_PROD!C3078="","",G3078/E3078)</f>
        <v/>
      </c>
    </row>
    <row r="3079" spans="3:14">
      <c r="C3079" s="99" t="str">
        <f>IF(CADA_PROD!C3079="","",CADA_PROD!C3079)</f>
        <v/>
      </c>
      <c r="D3079" s="100" t="str">
        <f>IF(CADA_PROD!D3079="","",CADA_PROD!D3079)</f>
        <v/>
      </c>
      <c r="E3079" s="101" t="str">
        <f>IF(CADA_PROD!E3079="","",CADA_PROD!E3079)</f>
        <v/>
      </c>
      <c r="F3079" s="101" t="str">
        <f>IF(CADA_PROD!D3079="","",SUMIFS(MOVI_ENTR!I:I,MOVI_ENTR!D:D,D3079))</f>
        <v/>
      </c>
      <c r="G3079" s="101" t="str">
        <f>IF(CADA_PROD!C3079="","",SUMIFS(MOVI_SAID!H:H,MOVI_SAID!D:D,D3079))</f>
        <v/>
      </c>
      <c r="H3079" s="101" t="str">
        <f t="shared" si="66"/>
        <v/>
      </c>
      <c r="I3079" s="100" t="str">
        <f>IF(CADA_PROD!C3079="","",IFERROR(IF(H3079&lt;=0,"Sem estoque",IF(H3079/E3079&lt;0.25,"Quase sem estoque",IF(H3079/E3079&lt;1.2,"Estoque baixo",IF(H3079/E3079&lt;2,"Estoque moderado","Estoque confortável")))),""))</f>
        <v/>
      </c>
      <c r="J3079" s="102" t="str">
        <f>IF(CADA_PROD!C3079="","",SUMIFS(MOVI_ENTR!M:M,MOVI_ENTR!D:D,D3079))</f>
        <v/>
      </c>
      <c r="K3079" s="103" t="str">
        <f>IF(CADA_PROD!C3079="","",IFERROR($J3079/SUM($J$6:$J$1006),""))</f>
        <v/>
      </c>
      <c r="L3079" s="103" t="str">
        <f>IF(CADA_PROD!C3079="","",IFERROR(H3079/SUM($H$6:$H$1006)+P3079,""))</f>
        <v/>
      </c>
      <c r="M3079" s="102" t="str">
        <f>IF(CADA_PROD!$C3079="","",IFERROR(SUMIFS(MOVI_ENTR!M:M,MOVI_ENTR!D:D,D3079)/SUMIFS(MOVI_ENTR!I:I,MOVI_ENTR!D:D,D3079),0))</f>
        <v/>
      </c>
      <c r="N3079" s="104" t="str">
        <f>IF(CADA_PROD!C3079="","",G3079/E3079)</f>
        <v/>
      </c>
    </row>
    <row r="3080" spans="3:14">
      <c r="C3080" s="99" t="str">
        <f>IF(CADA_PROD!C3080="","",CADA_PROD!C3080)</f>
        <v/>
      </c>
      <c r="D3080" s="100" t="str">
        <f>IF(CADA_PROD!D3080="","",CADA_PROD!D3080)</f>
        <v/>
      </c>
      <c r="E3080" s="101" t="str">
        <f>IF(CADA_PROD!E3080="","",CADA_PROD!E3080)</f>
        <v/>
      </c>
      <c r="F3080" s="101" t="str">
        <f>IF(CADA_PROD!D3080="","",SUMIFS(MOVI_ENTR!I:I,MOVI_ENTR!D:D,D3080))</f>
        <v/>
      </c>
      <c r="G3080" s="101" t="str">
        <f>IF(CADA_PROD!C3080="","",SUMIFS(MOVI_SAID!H:H,MOVI_SAID!D:D,D3080))</f>
        <v/>
      </c>
      <c r="H3080" s="101" t="str">
        <f t="shared" si="66"/>
        <v/>
      </c>
      <c r="I3080" s="100" t="str">
        <f>IF(CADA_PROD!C3080="","",IFERROR(IF(H3080&lt;=0,"Sem estoque",IF(H3080/E3080&lt;0.25,"Quase sem estoque",IF(H3080/E3080&lt;1.2,"Estoque baixo",IF(H3080/E3080&lt;2,"Estoque moderado","Estoque confortável")))),""))</f>
        <v/>
      </c>
      <c r="J3080" s="102" t="str">
        <f>IF(CADA_PROD!C3080="","",SUMIFS(MOVI_ENTR!M:M,MOVI_ENTR!D:D,D3080))</f>
        <v/>
      </c>
      <c r="K3080" s="103" t="str">
        <f>IF(CADA_PROD!C3080="","",IFERROR($J3080/SUM($J$6:$J$1006),""))</f>
        <v/>
      </c>
      <c r="L3080" s="103" t="str">
        <f>IF(CADA_PROD!C3080="","",IFERROR(H3080/SUM($H$6:$H$1006)+P3080,""))</f>
        <v/>
      </c>
      <c r="M3080" s="102" t="str">
        <f>IF(CADA_PROD!$C3080="","",IFERROR(SUMIFS(MOVI_ENTR!M:M,MOVI_ENTR!D:D,D3080)/SUMIFS(MOVI_ENTR!I:I,MOVI_ENTR!D:D,D3080),0))</f>
        <v/>
      </c>
      <c r="N3080" s="104" t="str">
        <f>IF(CADA_PROD!C3080="","",G3080/E3080)</f>
        <v/>
      </c>
    </row>
    <row r="3081" spans="3:14">
      <c r="C3081" s="99" t="str">
        <f>IF(CADA_PROD!C3081="","",CADA_PROD!C3081)</f>
        <v/>
      </c>
      <c r="D3081" s="100" t="str">
        <f>IF(CADA_PROD!D3081="","",CADA_PROD!D3081)</f>
        <v/>
      </c>
      <c r="E3081" s="101" t="str">
        <f>IF(CADA_PROD!E3081="","",CADA_PROD!E3081)</f>
        <v/>
      </c>
      <c r="F3081" s="101" t="str">
        <f>IF(CADA_PROD!D3081="","",SUMIFS(MOVI_ENTR!I:I,MOVI_ENTR!D:D,D3081))</f>
        <v/>
      </c>
      <c r="G3081" s="101" t="str">
        <f>IF(CADA_PROD!C3081="","",SUMIFS(MOVI_SAID!H:H,MOVI_SAID!D:D,D3081))</f>
        <v/>
      </c>
      <c r="H3081" s="101" t="str">
        <f t="shared" si="66"/>
        <v/>
      </c>
      <c r="I3081" s="100" t="str">
        <f>IF(CADA_PROD!C3081="","",IFERROR(IF(H3081&lt;=0,"Sem estoque",IF(H3081/E3081&lt;0.25,"Quase sem estoque",IF(H3081/E3081&lt;1.2,"Estoque baixo",IF(H3081/E3081&lt;2,"Estoque moderado","Estoque confortável")))),""))</f>
        <v/>
      </c>
      <c r="J3081" s="102" t="str">
        <f>IF(CADA_PROD!C3081="","",SUMIFS(MOVI_ENTR!M:M,MOVI_ENTR!D:D,D3081))</f>
        <v/>
      </c>
      <c r="K3081" s="103" t="str">
        <f>IF(CADA_PROD!C3081="","",IFERROR($J3081/SUM($J$6:$J$1006),""))</f>
        <v/>
      </c>
      <c r="L3081" s="103" t="str">
        <f>IF(CADA_PROD!C3081="","",IFERROR(H3081/SUM($H$6:$H$1006)+P3081,""))</f>
        <v/>
      </c>
      <c r="M3081" s="102" t="str">
        <f>IF(CADA_PROD!$C3081="","",IFERROR(SUMIFS(MOVI_ENTR!M:M,MOVI_ENTR!D:D,D3081)/SUMIFS(MOVI_ENTR!I:I,MOVI_ENTR!D:D,D3081),0))</f>
        <v/>
      </c>
      <c r="N3081" s="104" t="str">
        <f>IF(CADA_PROD!C3081="","",G3081/E3081)</f>
        <v/>
      </c>
    </row>
    <row r="3082" spans="3:14">
      <c r="C3082" s="99" t="str">
        <f>IF(CADA_PROD!C3082="","",CADA_PROD!C3082)</f>
        <v/>
      </c>
      <c r="D3082" s="100" t="str">
        <f>IF(CADA_PROD!D3082="","",CADA_PROD!D3082)</f>
        <v/>
      </c>
      <c r="E3082" s="101" t="str">
        <f>IF(CADA_PROD!E3082="","",CADA_PROD!E3082)</f>
        <v/>
      </c>
      <c r="F3082" s="101" t="str">
        <f>IF(CADA_PROD!D3082="","",SUMIFS(MOVI_ENTR!I:I,MOVI_ENTR!D:D,D3082))</f>
        <v/>
      </c>
      <c r="G3082" s="101" t="str">
        <f>IF(CADA_PROD!C3082="","",SUMIFS(MOVI_SAID!H:H,MOVI_SAID!D:D,D3082))</f>
        <v/>
      </c>
      <c r="H3082" s="101" t="str">
        <f t="shared" si="66"/>
        <v/>
      </c>
      <c r="I3082" s="100" t="str">
        <f>IF(CADA_PROD!C3082="","",IFERROR(IF(H3082&lt;=0,"Sem estoque",IF(H3082/E3082&lt;0.25,"Quase sem estoque",IF(H3082/E3082&lt;1.2,"Estoque baixo",IF(H3082/E3082&lt;2,"Estoque moderado","Estoque confortável")))),""))</f>
        <v/>
      </c>
      <c r="J3082" s="102" t="str">
        <f>IF(CADA_PROD!C3082="","",SUMIFS(MOVI_ENTR!M:M,MOVI_ENTR!D:D,D3082))</f>
        <v/>
      </c>
      <c r="K3082" s="103" t="str">
        <f>IF(CADA_PROD!C3082="","",IFERROR($J3082/SUM($J$6:$J$1006),""))</f>
        <v/>
      </c>
      <c r="L3082" s="103" t="str">
        <f>IF(CADA_PROD!C3082="","",IFERROR(H3082/SUM($H$6:$H$1006)+P3082,""))</f>
        <v/>
      </c>
      <c r="M3082" s="102" t="str">
        <f>IF(CADA_PROD!$C3082="","",IFERROR(SUMIFS(MOVI_ENTR!M:M,MOVI_ENTR!D:D,D3082)/SUMIFS(MOVI_ENTR!I:I,MOVI_ENTR!D:D,D3082),0))</f>
        <v/>
      </c>
      <c r="N3082" s="104" t="str">
        <f>IF(CADA_PROD!C3082="","",G3082/E3082)</f>
        <v/>
      </c>
    </row>
    <row r="3083" spans="3:14">
      <c r="C3083" s="99" t="str">
        <f>IF(CADA_PROD!C3083="","",CADA_PROD!C3083)</f>
        <v/>
      </c>
      <c r="D3083" s="100" t="str">
        <f>IF(CADA_PROD!D3083="","",CADA_PROD!D3083)</f>
        <v/>
      </c>
      <c r="E3083" s="101" t="str">
        <f>IF(CADA_PROD!E3083="","",CADA_PROD!E3083)</f>
        <v/>
      </c>
      <c r="F3083" s="101" t="str">
        <f>IF(CADA_PROD!D3083="","",SUMIFS(MOVI_ENTR!I:I,MOVI_ENTR!D:D,D3083))</f>
        <v/>
      </c>
      <c r="G3083" s="101" t="str">
        <f>IF(CADA_PROD!C3083="","",SUMIFS(MOVI_SAID!H:H,MOVI_SAID!D:D,D3083))</f>
        <v/>
      </c>
      <c r="H3083" s="101" t="str">
        <f t="shared" si="66"/>
        <v/>
      </c>
      <c r="I3083" s="100" t="str">
        <f>IF(CADA_PROD!C3083="","",IFERROR(IF(H3083&lt;=0,"Sem estoque",IF(H3083/E3083&lt;0.25,"Quase sem estoque",IF(H3083/E3083&lt;1.2,"Estoque baixo",IF(H3083/E3083&lt;2,"Estoque moderado","Estoque confortável")))),""))</f>
        <v/>
      </c>
      <c r="J3083" s="102" t="str">
        <f>IF(CADA_PROD!C3083="","",SUMIFS(MOVI_ENTR!M:M,MOVI_ENTR!D:D,D3083))</f>
        <v/>
      </c>
      <c r="K3083" s="103" t="str">
        <f>IF(CADA_PROD!C3083="","",IFERROR($J3083/SUM($J$6:$J$1006),""))</f>
        <v/>
      </c>
      <c r="L3083" s="103" t="str">
        <f>IF(CADA_PROD!C3083="","",IFERROR(H3083/SUM($H$6:$H$1006)+P3083,""))</f>
        <v/>
      </c>
      <c r="M3083" s="102" t="str">
        <f>IF(CADA_PROD!$C3083="","",IFERROR(SUMIFS(MOVI_ENTR!M:M,MOVI_ENTR!D:D,D3083)/SUMIFS(MOVI_ENTR!I:I,MOVI_ENTR!D:D,D3083),0))</f>
        <v/>
      </c>
      <c r="N3083" s="104" t="str">
        <f>IF(CADA_PROD!C3083="","",G3083/E3083)</f>
        <v/>
      </c>
    </row>
    <row r="3084" spans="3:14">
      <c r="C3084" s="99" t="str">
        <f>IF(CADA_PROD!C3084="","",CADA_PROD!C3084)</f>
        <v/>
      </c>
      <c r="D3084" s="100" t="str">
        <f>IF(CADA_PROD!D3084="","",CADA_PROD!D3084)</f>
        <v/>
      </c>
      <c r="E3084" s="101" t="str">
        <f>IF(CADA_PROD!E3084="","",CADA_PROD!E3084)</f>
        <v/>
      </c>
      <c r="F3084" s="101" t="str">
        <f>IF(CADA_PROD!D3084="","",SUMIFS(MOVI_ENTR!I:I,MOVI_ENTR!D:D,D3084))</f>
        <v/>
      </c>
      <c r="G3084" s="101" t="str">
        <f>IF(CADA_PROD!C3084="","",SUMIFS(MOVI_SAID!H:H,MOVI_SAID!D:D,D3084))</f>
        <v/>
      </c>
      <c r="H3084" s="101" t="str">
        <f t="shared" si="66"/>
        <v/>
      </c>
      <c r="I3084" s="100" t="str">
        <f>IF(CADA_PROD!C3084="","",IFERROR(IF(H3084&lt;=0,"Sem estoque",IF(H3084/E3084&lt;0.25,"Quase sem estoque",IF(H3084/E3084&lt;1.2,"Estoque baixo",IF(H3084/E3084&lt;2,"Estoque moderado","Estoque confortável")))),""))</f>
        <v/>
      </c>
      <c r="J3084" s="102" t="str">
        <f>IF(CADA_PROD!C3084="","",SUMIFS(MOVI_ENTR!M:M,MOVI_ENTR!D:D,D3084))</f>
        <v/>
      </c>
      <c r="K3084" s="103" t="str">
        <f>IF(CADA_PROD!C3084="","",IFERROR($J3084/SUM($J$6:$J$1006),""))</f>
        <v/>
      </c>
      <c r="L3084" s="103" t="str">
        <f>IF(CADA_PROD!C3084="","",IFERROR(H3084/SUM($H$6:$H$1006)+P3084,""))</f>
        <v/>
      </c>
      <c r="M3084" s="102" t="str">
        <f>IF(CADA_PROD!$C3084="","",IFERROR(SUMIFS(MOVI_ENTR!M:M,MOVI_ENTR!D:D,D3084)/SUMIFS(MOVI_ENTR!I:I,MOVI_ENTR!D:D,D3084),0))</f>
        <v/>
      </c>
      <c r="N3084" s="104" t="str">
        <f>IF(CADA_PROD!C3084="","",G3084/E3084)</f>
        <v/>
      </c>
    </row>
    <row r="3085" spans="3:14">
      <c r="C3085" s="99" t="str">
        <f>IF(CADA_PROD!C3085="","",CADA_PROD!C3085)</f>
        <v/>
      </c>
      <c r="D3085" s="100" t="str">
        <f>IF(CADA_PROD!D3085="","",CADA_PROD!D3085)</f>
        <v/>
      </c>
      <c r="E3085" s="101" t="str">
        <f>IF(CADA_PROD!E3085="","",CADA_PROD!E3085)</f>
        <v/>
      </c>
      <c r="F3085" s="101" t="str">
        <f>IF(CADA_PROD!D3085="","",SUMIFS(MOVI_ENTR!I:I,MOVI_ENTR!D:D,D3085))</f>
        <v/>
      </c>
      <c r="G3085" s="101" t="str">
        <f>IF(CADA_PROD!C3085="","",SUMIFS(MOVI_SAID!H:H,MOVI_SAID!D:D,D3085))</f>
        <v/>
      </c>
      <c r="H3085" s="101" t="str">
        <f t="shared" si="66"/>
        <v/>
      </c>
      <c r="I3085" s="100" t="str">
        <f>IF(CADA_PROD!C3085="","",IFERROR(IF(H3085&lt;=0,"Sem estoque",IF(H3085/E3085&lt;0.25,"Quase sem estoque",IF(H3085/E3085&lt;1.2,"Estoque baixo",IF(H3085/E3085&lt;2,"Estoque moderado","Estoque confortável")))),""))</f>
        <v/>
      </c>
      <c r="J3085" s="102" t="str">
        <f>IF(CADA_PROD!C3085="","",SUMIFS(MOVI_ENTR!M:M,MOVI_ENTR!D:D,D3085))</f>
        <v/>
      </c>
      <c r="K3085" s="103" t="str">
        <f>IF(CADA_PROD!C3085="","",IFERROR($J3085/SUM($J$6:$J$1006),""))</f>
        <v/>
      </c>
      <c r="L3085" s="103" t="str">
        <f>IF(CADA_PROD!C3085="","",IFERROR(H3085/SUM($H$6:$H$1006)+P3085,""))</f>
        <v/>
      </c>
      <c r="M3085" s="102" t="str">
        <f>IF(CADA_PROD!$C3085="","",IFERROR(SUMIFS(MOVI_ENTR!M:M,MOVI_ENTR!D:D,D3085)/SUMIFS(MOVI_ENTR!I:I,MOVI_ENTR!D:D,D3085),0))</f>
        <v/>
      </c>
      <c r="N3085" s="104" t="str">
        <f>IF(CADA_PROD!C3085="","",G3085/E3085)</f>
        <v/>
      </c>
    </row>
    <row r="3086" spans="3:14">
      <c r="C3086" s="99" t="str">
        <f>IF(CADA_PROD!C3086="","",CADA_PROD!C3086)</f>
        <v/>
      </c>
      <c r="D3086" s="100" t="str">
        <f>IF(CADA_PROD!D3086="","",CADA_PROD!D3086)</f>
        <v/>
      </c>
      <c r="E3086" s="101" t="str">
        <f>IF(CADA_PROD!E3086="","",CADA_PROD!E3086)</f>
        <v/>
      </c>
      <c r="F3086" s="101" t="str">
        <f>IF(CADA_PROD!D3086="","",SUMIFS(MOVI_ENTR!I:I,MOVI_ENTR!D:D,D3086))</f>
        <v/>
      </c>
      <c r="G3086" s="101" t="str">
        <f>IF(CADA_PROD!C3086="","",SUMIFS(MOVI_SAID!H:H,MOVI_SAID!D:D,D3086))</f>
        <v/>
      </c>
      <c r="H3086" s="101" t="str">
        <f t="shared" si="66"/>
        <v/>
      </c>
      <c r="I3086" s="100" t="str">
        <f>IF(CADA_PROD!C3086="","",IFERROR(IF(H3086&lt;=0,"Sem estoque",IF(H3086/E3086&lt;0.25,"Quase sem estoque",IF(H3086/E3086&lt;1.2,"Estoque baixo",IF(H3086/E3086&lt;2,"Estoque moderado","Estoque confortável")))),""))</f>
        <v/>
      </c>
      <c r="J3086" s="102" t="str">
        <f>IF(CADA_PROD!C3086="","",SUMIFS(MOVI_ENTR!M:M,MOVI_ENTR!D:D,D3086))</f>
        <v/>
      </c>
      <c r="K3086" s="103" t="str">
        <f>IF(CADA_PROD!C3086="","",IFERROR($J3086/SUM($J$6:$J$1006),""))</f>
        <v/>
      </c>
      <c r="L3086" s="103" t="str">
        <f>IF(CADA_PROD!C3086="","",IFERROR(H3086/SUM($H$6:$H$1006)+P3086,""))</f>
        <v/>
      </c>
      <c r="M3086" s="102" t="str">
        <f>IF(CADA_PROD!$C3086="","",IFERROR(SUMIFS(MOVI_ENTR!M:M,MOVI_ENTR!D:D,D3086)/SUMIFS(MOVI_ENTR!I:I,MOVI_ENTR!D:D,D3086),0))</f>
        <v/>
      </c>
      <c r="N3086" s="104" t="str">
        <f>IF(CADA_PROD!C3086="","",G3086/E3086)</f>
        <v/>
      </c>
    </row>
    <row r="3087" spans="3:14">
      <c r="C3087" s="99" t="str">
        <f>IF(CADA_PROD!C3087="","",CADA_PROD!C3087)</f>
        <v/>
      </c>
      <c r="D3087" s="100" t="str">
        <f>IF(CADA_PROD!D3087="","",CADA_PROD!D3087)</f>
        <v/>
      </c>
      <c r="E3087" s="101" t="str">
        <f>IF(CADA_PROD!E3087="","",CADA_PROD!E3087)</f>
        <v/>
      </c>
      <c r="F3087" s="101" t="str">
        <f>IF(CADA_PROD!D3087="","",SUMIFS(MOVI_ENTR!I:I,MOVI_ENTR!D:D,D3087))</f>
        <v/>
      </c>
      <c r="G3087" s="101" t="str">
        <f>IF(CADA_PROD!C3087="","",SUMIFS(MOVI_SAID!H:H,MOVI_SAID!D:D,D3087))</f>
        <v/>
      </c>
      <c r="H3087" s="101" t="str">
        <f t="shared" si="66"/>
        <v/>
      </c>
      <c r="I3087" s="100" t="str">
        <f>IF(CADA_PROD!C3087="","",IFERROR(IF(H3087&lt;=0,"Sem estoque",IF(H3087/E3087&lt;0.25,"Quase sem estoque",IF(H3087/E3087&lt;1.2,"Estoque baixo",IF(H3087/E3087&lt;2,"Estoque moderado","Estoque confortável")))),""))</f>
        <v/>
      </c>
      <c r="J3087" s="102" t="str">
        <f>IF(CADA_PROD!C3087="","",SUMIFS(MOVI_ENTR!M:M,MOVI_ENTR!D:D,D3087))</f>
        <v/>
      </c>
      <c r="K3087" s="103" t="str">
        <f>IF(CADA_PROD!C3087="","",IFERROR($J3087/SUM($J$6:$J$1006),""))</f>
        <v/>
      </c>
      <c r="L3087" s="103" t="str">
        <f>IF(CADA_PROD!C3087="","",IFERROR(H3087/SUM($H$6:$H$1006)+P3087,""))</f>
        <v/>
      </c>
      <c r="M3087" s="102" t="str">
        <f>IF(CADA_PROD!$C3087="","",IFERROR(SUMIFS(MOVI_ENTR!M:M,MOVI_ENTR!D:D,D3087)/SUMIFS(MOVI_ENTR!I:I,MOVI_ENTR!D:D,D3087),0))</f>
        <v/>
      </c>
      <c r="N3087" s="104" t="str">
        <f>IF(CADA_PROD!C3087="","",G3087/E3087)</f>
        <v/>
      </c>
    </row>
    <row r="3088" spans="3:14">
      <c r="C3088" s="99" t="str">
        <f>IF(CADA_PROD!C3088="","",CADA_PROD!C3088)</f>
        <v/>
      </c>
      <c r="D3088" s="100" t="str">
        <f>IF(CADA_PROD!D3088="","",CADA_PROD!D3088)</f>
        <v/>
      </c>
      <c r="E3088" s="101" t="str">
        <f>IF(CADA_PROD!E3088="","",CADA_PROD!E3088)</f>
        <v/>
      </c>
      <c r="F3088" s="101" t="str">
        <f>IF(CADA_PROD!D3088="","",SUMIFS(MOVI_ENTR!I:I,MOVI_ENTR!D:D,D3088))</f>
        <v/>
      </c>
      <c r="G3088" s="101" t="str">
        <f>IF(CADA_PROD!C3088="","",SUMIFS(MOVI_SAID!H:H,MOVI_SAID!D:D,D3088))</f>
        <v/>
      </c>
      <c r="H3088" s="101" t="str">
        <f t="shared" si="66"/>
        <v/>
      </c>
      <c r="I3088" s="100" t="str">
        <f>IF(CADA_PROD!C3088="","",IFERROR(IF(H3088&lt;=0,"Sem estoque",IF(H3088/E3088&lt;0.25,"Quase sem estoque",IF(H3088/E3088&lt;1.2,"Estoque baixo",IF(H3088/E3088&lt;2,"Estoque moderado","Estoque confortável")))),""))</f>
        <v/>
      </c>
      <c r="J3088" s="102" t="str">
        <f>IF(CADA_PROD!C3088="","",SUMIFS(MOVI_ENTR!M:M,MOVI_ENTR!D:D,D3088))</f>
        <v/>
      </c>
      <c r="K3088" s="103" t="str">
        <f>IF(CADA_PROD!C3088="","",IFERROR($J3088/SUM($J$6:$J$1006),""))</f>
        <v/>
      </c>
      <c r="L3088" s="103" t="str">
        <f>IF(CADA_PROD!C3088="","",IFERROR(H3088/SUM($H$6:$H$1006)+P3088,""))</f>
        <v/>
      </c>
      <c r="M3088" s="102" t="str">
        <f>IF(CADA_PROD!$C3088="","",IFERROR(SUMIFS(MOVI_ENTR!M:M,MOVI_ENTR!D:D,D3088)/SUMIFS(MOVI_ENTR!I:I,MOVI_ENTR!D:D,D3088),0))</f>
        <v/>
      </c>
      <c r="N3088" s="104" t="str">
        <f>IF(CADA_PROD!C3088="","",G3088/E3088)</f>
        <v/>
      </c>
    </row>
    <row r="3089" spans="3:14">
      <c r="C3089" s="99" t="str">
        <f>IF(CADA_PROD!C3089="","",CADA_PROD!C3089)</f>
        <v/>
      </c>
      <c r="D3089" s="100" t="str">
        <f>IF(CADA_PROD!D3089="","",CADA_PROD!D3089)</f>
        <v/>
      </c>
      <c r="E3089" s="101" t="str">
        <f>IF(CADA_PROD!E3089="","",CADA_PROD!E3089)</f>
        <v/>
      </c>
      <c r="F3089" s="101" t="str">
        <f>IF(CADA_PROD!D3089="","",SUMIFS(MOVI_ENTR!I:I,MOVI_ENTR!D:D,D3089))</f>
        <v/>
      </c>
      <c r="G3089" s="101" t="str">
        <f>IF(CADA_PROD!C3089="","",SUMIFS(MOVI_SAID!H:H,MOVI_SAID!D:D,D3089))</f>
        <v/>
      </c>
      <c r="H3089" s="101" t="str">
        <f t="shared" si="66"/>
        <v/>
      </c>
      <c r="I3089" s="100" t="str">
        <f>IF(CADA_PROD!C3089="","",IFERROR(IF(H3089&lt;=0,"Sem estoque",IF(H3089/E3089&lt;0.25,"Quase sem estoque",IF(H3089/E3089&lt;1.2,"Estoque baixo",IF(H3089/E3089&lt;2,"Estoque moderado","Estoque confortável")))),""))</f>
        <v/>
      </c>
      <c r="J3089" s="102" t="str">
        <f>IF(CADA_PROD!C3089="","",SUMIFS(MOVI_ENTR!M:M,MOVI_ENTR!D:D,D3089))</f>
        <v/>
      </c>
      <c r="K3089" s="103" t="str">
        <f>IF(CADA_PROD!C3089="","",IFERROR($J3089/SUM($J$6:$J$1006),""))</f>
        <v/>
      </c>
      <c r="L3089" s="103" t="str">
        <f>IF(CADA_PROD!C3089="","",IFERROR(H3089/SUM($H$6:$H$1006)+P3089,""))</f>
        <v/>
      </c>
      <c r="M3089" s="102" t="str">
        <f>IF(CADA_PROD!$C3089="","",IFERROR(SUMIFS(MOVI_ENTR!M:M,MOVI_ENTR!D:D,D3089)/SUMIFS(MOVI_ENTR!I:I,MOVI_ENTR!D:D,D3089),0))</f>
        <v/>
      </c>
      <c r="N3089" s="104" t="str">
        <f>IF(CADA_PROD!C3089="","",G3089/E3089)</f>
        <v/>
      </c>
    </row>
    <row r="3090" spans="3:14">
      <c r="C3090" s="99" t="str">
        <f>IF(CADA_PROD!C3090="","",CADA_PROD!C3090)</f>
        <v/>
      </c>
      <c r="D3090" s="100" t="str">
        <f>IF(CADA_PROD!D3090="","",CADA_PROD!D3090)</f>
        <v/>
      </c>
      <c r="E3090" s="101" t="str">
        <f>IF(CADA_PROD!E3090="","",CADA_PROD!E3090)</f>
        <v/>
      </c>
      <c r="F3090" s="101" t="str">
        <f>IF(CADA_PROD!D3090="","",SUMIFS(MOVI_ENTR!I:I,MOVI_ENTR!D:D,D3090))</f>
        <v/>
      </c>
      <c r="G3090" s="101" t="str">
        <f>IF(CADA_PROD!C3090="","",SUMIFS(MOVI_SAID!H:H,MOVI_SAID!D:D,D3090))</f>
        <v/>
      </c>
      <c r="H3090" s="101" t="str">
        <f t="shared" si="66"/>
        <v/>
      </c>
      <c r="I3090" s="100" t="str">
        <f>IF(CADA_PROD!C3090="","",IFERROR(IF(H3090&lt;=0,"Sem estoque",IF(H3090/E3090&lt;0.25,"Quase sem estoque",IF(H3090/E3090&lt;1.2,"Estoque baixo",IF(H3090/E3090&lt;2,"Estoque moderado","Estoque confortável")))),""))</f>
        <v/>
      </c>
      <c r="J3090" s="102" t="str">
        <f>IF(CADA_PROD!C3090="","",SUMIFS(MOVI_ENTR!M:M,MOVI_ENTR!D:D,D3090))</f>
        <v/>
      </c>
      <c r="K3090" s="103" t="str">
        <f>IF(CADA_PROD!C3090="","",IFERROR($J3090/SUM($J$6:$J$1006),""))</f>
        <v/>
      </c>
      <c r="L3090" s="103" t="str">
        <f>IF(CADA_PROD!C3090="","",IFERROR(H3090/SUM($H$6:$H$1006)+P3090,""))</f>
        <v/>
      </c>
      <c r="M3090" s="102" t="str">
        <f>IF(CADA_PROD!$C3090="","",IFERROR(SUMIFS(MOVI_ENTR!M:M,MOVI_ENTR!D:D,D3090)/SUMIFS(MOVI_ENTR!I:I,MOVI_ENTR!D:D,D3090),0))</f>
        <v/>
      </c>
      <c r="N3090" s="104" t="str">
        <f>IF(CADA_PROD!C3090="","",G3090/E3090)</f>
        <v/>
      </c>
    </row>
    <row r="3091" spans="3:14">
      <c r="C3091" s="99" t="str">
        <f>IF(CADA_PROD!C3091="","",CADA_PROD!C3091)</f>
        <v/>
      </c>
      <c r="D3091" s="100" t="str">
        <f>IF(CADA_PROD!D3091="","",CADA_PROD!D3091)</f>
        <v/>
      </c>
      <c r="E3091" s="101" t="str">
        <f>IF(CADA_PROD!E3091="","",CADA_PROD!E3091)</f>
        <v/>
      </c>
      <c r="F3091" s="101" t="str">
        <f>IF(CADA_PROD!D3091="","",SUMIFS(MOVI_ENTR!I:I,MOVI_ENTR!D:D,D3091))</f>
        <v/>
      </c>
      <c r="G3091" s="101" t="str">
        <f>IF(CADA_PROD!C3091="","",SUMIFS(MOVI_SAID!H:H,MOVI_SAID!D:D,D3091))</f>
        <v/>
      </c>
      <c r="H3091" s="101" t="str">
        <f t="shared" si="66"/>
        <v/>
      </c>
      <c r="I3091" s="100" t="str">
        <f>IF(CADA_PROD!C3091="","",IFERROR(IF(H3091&lt;=0,"Sem estoque",IF(H3091/E3091&lt;0.25,"Quase sem estoque",IF(H3091/E3091&lt;1.2,"Estoque baixo",IF(H3091/E3091&lt;2,"Estoque moderado","Estoque confortável")))),""))</f>
        <v/>
      </c>
      <c r="J3091" s="102" t="str">
        <f>IF(CADA_PROD!C3091="","",SUMIFS(MOVI_ENTR!M:M,MOVI_ENTR!D:D,D3091))</f>
        <v/>
      </c>
      <c r="K3091" s="103" t="str">
        <f>IF(CADA_PROD!C3091="","",IFERROR($J3091/SUM($J$6:$J$1006),""))</f>
        <v/>
      </c>
      <c r="L3091" s="103" t="str">
        <f>IF(CADA_PROD!C3091="","",IFERROR(H3091/SUM($H$6:$H$1006)+P3091,""))</f>
        <v/>
      </c>
      <c r="M3091" s="102" t="str">
        <f>IF(CADA_PROD!$C3091="","",IFERROR(SUMIFS(MOVI_ENTR!M:M,MOVI_ENTR!D:D,D3091)/SUMIFS(MOVI_ENTR!I:I,MOVI_ENTR!D:D,D3091),0))</f>
        <v/>
      </c>
      <c r="N3091" s="104" t="str">
        <f>IF(CADA_PROD!C3091="","",G3091/E3091)</f>
        <v/>
      </c>
    </row>
    <row r="3092" spans="3:14">
      <c r="C3092" s="99" t="str">
        <f>IF(CADA_PROD!C3092="","",CADA_PROD!C3092)</f>
        <v/>
      </c>
      <c r="D3092" s="100" t="str">
        <f>IF(CADA_PROD!D3092="","",CADA_PROD!D3092)</f>
        <v/>
      </c>
      <c r="E3092" s="101" t="str">
        <f>IF(CADA_PROD!E3092="","",CADA_PROD!E3092)</f>
        <v/>
      </c>
      <c r="F3092" s="101" t="str">
        <f>IF(CADA_PROD!D3092="","",SUMIFS(MOVI_ENTR!I:I,MOVI_ENTR!D:D,D3092))</f>
        <v/>
      </c>
      <c r="G3092" s="101" t="str">
        <f>IF(CADA_PROD!C3092="","",SUMIFS(MOVI_SAID!H:H,MOVI_SAID!D:D,D3092))</f>
        <v/>
      </c>
      <c r="H3092" s="101" t="str">
        <f t="shared" si="66"/>
        <v/>
      </c>
      <c r="I3092" s="100" t="str">
        <f>IF(CADA_PROD!C3092="","",IFERROR(IF(H3092&lt;=0,"Sem estoque",IF(H3092/E3092&lt;0.25,"Quase sem estoque",IF(H3092/E3092&lt;1.2,"Estoque baixo",IF(H3092/E3092&lt;2,"Estoque moderado","Estoque confortável")))),""))</f>
        <v/>
      </c>
      <c r="J3092" s="102" t="str">
        <f>IF(CADA_PROD!C3092="","",SUMIFS(MOVI_ENTR!M:M,MOVI_ENTR!D:D,D3092))</f>
        <v/>
      </c>
      <c r="K3092" s="103" t="str">
        <f>IF(CADA_PROD!C3092="","",IFERROR($J3092/SUM($J$6:$J$1006),""))</f>
        <v/>
      </c>
      <c r="L3092" s="103" t="str">
        <f>IF(CADA_PROD!C3092="","",IFERROR(H3092/SUM($H$6:$H$1006)+P3092,""))</f>
        <v/>
      </c>
      <c r="M3092" s="102" t="str">
        <f>IF(CADA_PROD!$C3092="","",IFERROR(SUMIFS(MOVI_ENTR!M:M,MOVI_ENTR!D:D,D3092)/SUMIFS(MOVI_ENTR!I:I,MOVI_ENTR!D:D,D3092),0))</f>
        <v/>
      </c>
      <c r="N3092" s="104" t="str">
        <f>IF(CADA_PROD!C3092="","",G3092/E3092)</f>
        <v/>
      </c>
    </row>
    <row r="3093" spans="3:14">
      <c r="C3093" s="99" t="str">
        <f>IF(CADA_PROD!C3093="","",CADA_PROD!C3093)</f>
        <v/>
      </c>
      <c r="D3093" s="100" t="str">
        <f>IF(CADA_PROD!D3093="","",CADA_PROD!D3093)</f>
        <v/>
      </c>
      <c r="E3093" s="101" t="str">
        <f>IF(CADA_PROD!E3093="","",CADA_PROD!E3093)</f>
        <v/>
      </c>
      <c r="F3093" s="101" t="str">
        <f>IF(CADA_PROD!D3093="","",SUMIFS(MOVI_ENTR!I:I,MOVI_ENTR!D:D,D3093))</f>
        <v/>
      </c>
      <c r="G3093" s="101" t="str">
        <f>IF(CADA_PROD!C3093="","",SUMIFS(MOVI_SAID!H:H,MOVI_SAID!D:D,D3093))</f>
        <v/>
      </c>
      <c r="H3093" s="101" t="str">
        <f t="shared" si="66"/>
        <v/>
      </c>
      <c r="I3093" s="100" t="str">
        <f>IF(CADA_PROD!C3093="","",IFERROR(IF(H3093&lt;=0,"Sem estoque",IF(H3093/E3093&lt;0.25,"Quase sem estoque",IF(H3093/E3093&lt;1.2,"Estoque baixo",IF(H3093/E3093&lt;2,"Estoque moderado","Estoque confortável")))),""))</f>
        <v/>
      </c>
      <c r="J3093" s="102" t="str">
        <f>IF(CADA_PROD!C3093="","",SUMIFS(MOVI_ENTR!M:M,MOVI_ENTR!D:D,D3093))</f>
        <v/>
      </c>
      <c r="K3093" s="103" t="str">
        <f>IF(CADA_PROD!C3093="","",IFERROR($J3093/SUM($J$6:$J$1006),""))</f>
        <v/>
      </c>
      <c r="L3093" s="103" t="str">
        <f>IF(CADA_PROD!C3093="","",IFERROR(H3093/SUM($H$6:$H$1006)+P3093,""))</f>
        <v/>
      </c>
      <c r="M3093" s="102" t="str">
        <f>IF(CADA_PROD!$C3093="","",IFERROR(SUMIFS(MOVI_ENTR!M:M,MOVI_ENTR!D:D,D3093)/SUMIFS(MOVI_ENTR!I:I,MOVI_ENTR!D:D,D3093),0))</f>
        <v/>
      </c>
      <c r="N3093" s="104" t="str">
        <f>IF(CADA_PROD!C3093="","",G3093/E3093)</f>
        <v/>
      </c>
    </row>
    <row r="3094" spans="3:14">
      <c r="C3094" s="99" t="str">
        <f>IF(CADA_PROD!C3094="","",CADA_PROD!C3094)</f>
        <v/>
      </c>
      <c r="D3094" s="100" t="str">
        <f>IF(CADA_PROD!D3094="","",CADA_PROD!D3094)</f>
        <v/>
      </c>
      <c r="E3094" s="101" t="str">
        <f>IF(CADA_PROD!E3094="","",CADA_PROD!E3094)</f>
        <v/>
      </c>
      <c r="F3094" s="101" t="str">
        <f>IF(CADA_PROD!D3094="","",SUMIFS(MOVI_ENTR!I:I,MOVI_ENTR!D:D,D3094))</f>
        <v/>
      </c>
      <c r="G3094" s="101" t="str">
        <f>IF(CADA_PROD!C3094="","",SUMIFS(MOVI_SAID!H:H,MOVI_SAID!D:D,D3094))</f>
        <v/>
      </c>
      <c r="H3094" s="101" t="str">
        <f t="shared" si="66"/>
        <v/>
      </c>
      <c r="I3094" s="100" t="str">
        <f>IF(CADA_PROD!C3094="","",IFERROR(IF(H3094&lt;=0,"Sem estoque",IF(H3094/E3094&lt;0.25,"Quase sem estoque",IF(H3094/E3094&lt;1.2,"Estoque baixo",IF(H3094/E3094&lt;2,"Estoque moderado","Estoque confortável")))),""))</f>
        <v/>
      </c>
      <c r="J3094" s="102" t="str">
        <f>IF(CADA_PROD!C3094="","",SUMIFS(MOVI_ENTR!M:M,MOVI_ENTR!D:D,D3094))</f>
        <v/>
      </c>
      <c r="K3094" s="103" t="str">
        <f>IF(CADA_PROD!C3094="","",IFERROR($J3094/SUM($J$6:$J$1006),""))</f>
        <v/>
      </c>
      <c r="L3094" s="103" t="str">
        <f>IF(CADA_PROD!C3094="","",IFERROR(H3094/SUM($H$6:$H$1006)+P3094,""))</f>
        <v/>
      </c>
      <c r="M3094" s="102" t="str">
        <f>IF(CADA_PROD!$C3094="","",IFERROR(SUMIFS(MOVI_ENTR!M:M,MOVI_ENTR!D:D,D3094)/SUMIFS(MOVI_ENTR!I:I,MOVI_ENTR!D:D,D3094),0))</f>
        <v/>
      </c>
      <c r="N3094" s="104" t="str">
        <f>IF(CADA_PROD!C3094="","",G3094/E3094)</f>
        <v/>
      </c>
    </row>
    <row r="3095" spans="3:14">
      <c r="C3095" s="99" t="str">
        <f>IF(CADA_PROD!C3095="","",CADA_PROD!C3095)</f>
        <v/>
      </c>
      <c r="D3095" s="100" t="str">
        <f>IF(CADA_PROD!D3095="","",CADA_PROD!D3095)</f>
        <v/>
      </c>
      <c r="E3095" s="101" t="str">
        <f>IF(CADA_PROD!E3095="","",CADA_PROD!E3095)</f>
        <v/>
      </c>
      <c r="F3095" s="101" t="str">
        <f>IF(CADA_PROD!D3095="","",SUMIFS(MOVI_ENTR!I:I,MOVI_ENTR!D:D,D3095))</f>
        <v/>
      </c>
      <c r="G3095" s="101" t="str">
        <f>IF(CADA_PROD!C3095="","",SUMIFS(MOVI_SAID!H:H,MOVI_SAID!D:D,D3095))</f>
        <v/>
      </c>
      <c r="H3095" s="101" t="str">
        <f t="shared" si="66"/>
        <v/>
      </c>
      <c r="I3095" s="100" t="str">
        <f>IF(CADA_PROD!C3095="","",IFERROR(IF(H3095&lt;=0,"Sem estoque",IF(H3095/E3095&lt;0.25,"Quase sem estoque",IF(H3095/E3095&lt;1.2,"Estoque baixo",IF(H3095/E3095&lt;2,"Estoque moderado","Estoque confortável")))),""))</f>
        <v/>
      </c>
      <c r="J3095" s="102" t="str">
        <f>IF(CADA_PROD!C3095="","",SUMIFS(MOVI_ENTR!M:M,MOVI_ENTR!D:D,D3095))</f>
        <v/>
      </c>
      <c r="K3095" s="103" t="str">
        <f>IF(CADA_PROD!C3095="","",IFERROR($J3095/SUM($J$6:$J$1006),""))</f>
        <v/>
      </c>
      <c r="L3095" s="103" t="str">
        <f>IF(CADA_PROD!C3095="","",IFERROR(H3095/SUM($H$6:$H$1006)+P3095,""))</f>
        <v/>
      </c>
      <c r="M3095" s="102" t="str">
        <f>IF(CADA_PROD!$C3095="","",IFERROR(SUMIFS(MOVI_ENTR!M:M,MOVI_ENTR!D:D,D3095)/SUMIFS(MOVI_ENTR!I:I,MOVI_ENTR!D:D,D3095),0))</f>
        <v/>
      </c>
      <c r="N3095" s="104" t="str">
        <f>IF(CADA_PROD!C3095="","",G3095/E3095)</f>
        <v/>
      </c>
    </row>
    <row r="3096" spans="3:14">
      <c r="C3096" s="99" t="str">
        <f>IF(CADA_PROD!C3096="","",CADA_PROD!C3096)</f>
        <v/>
      </c>
      <c r="D3096" s="100" t="str">
        <f>IF(CADA_PROD!D3096="","",CADA_PROD!D3096)</f>
        <v/>
      </c>
      <c r="E3096" s="101" t="str">
        <f>IF(CADA_PROD!E3096="","",CADA_PROD!E3096)</f>
        <v/>
      </c>
      <c r="F3096" s="101" t="str">
        <f>IF(CADA_PROD!D3096="","",SUMIFS(MOVI_ENTR!I:I,MOVI_ENTR!D:D,D3096))</f>
        <v/>
      </c>
      <c r="G3096" s="101" t="str">
        <f>IF(CADA_PROD!C3096="","",SUMIFS(MOVI_SAID!H:H,MOVI_SAID!D:D,D3096))</f>
        <v/>
      </c>
      <c r="H3096" s="101" t="str">
        <f t="shared" si="66"/>
        <v/>
      </c>
      <c r="I3096" s="100" t="str">
        <f>IF(CADA_PROD!C3096="","",IFERROR(IF(H3096&lt;=0,"Sem estoque",IF(H3096/E3096&lt;0.25,"Quase sem estoque",IF(H3096/E3096&lt;1.2,"Estoque baixo",IF(H3096/E3096&lt;2,"Estoque moderado","Estoque confortável")))),""))</f>
        <v/>
      </c>
      <c r="J3096" s="102" t="str">
        <f>IF(CADA_PROD!C3096="","",SUMIFS(MOVI_ENTR!M:M,MOVI_ENTR!D:D,D3096))</f>
        <v/>
      </c>
      <c r="K3096" s="103" t="str">
        <f>IF(CADA_PROD!C3096="","",IFERROR($J3096/SUM($J$6:$J$1006),""))</f>
        <v/>
      </c>
      <c r="L3096" s="103" t="str">
        <f>IF(CADA_PROD!C3096="","",IFERROR(H3096/SUM($H$6:$H$1006)+P3096,""))</f>
        <v/>
      </c>
      <c r="M3096" s="102" t="str">
        <f>IF(CADA_PROD!$C3096="","",IFERROR(SUMIFS(MOVI_ENTR!M:M,MOVI_ENTR!D:D,D3096)/SUMIFS(MOVI_ENTR!I:I,MOVI_ENTR!D:D,D3096),0))</f>
        <v/>
      </c>
      <c r="N3096" s="104" t="str">
        <f>IF(CADA_PROD!C3096="","",G3096/E3096)</f>
        <v/>
      </c>
    </row>
    <row r="3097" spans="3:14">
      <c r="C3097" s="99" t="str">
        <f>IF(CADA_PROD!C3097="","",CADA_PROD!C3097)</f>
        <v/>
      </c>
      <c r="D3097" s="100" t="str">
        <f>IF(CADA_PROD!D3097="","",CADA_PROD!D3097)</f>
        <v/>
      </c>
      <c r="E3097" s="101" t="str">
        <f>IF(CADA_PROD!E3097="","",CADA_PROD!E3097)</f>
        <v/>
      </c>
      <c r="F3097" s="101" t="str">
        <f>IF(CADA_PROD!D3097="","",SUMIFS(MOVI_ENTR!I:I,MOVI_ENTR!D:D,D3097))</f>
        <v/>
      </c>
      <c r="G3097" s="101" t="str">
        <f>IF(CADA_PROD!C3097="","",SUMIFS(MOVI_SAID!H:H,MOVI_SAID!D:D,D3097))</f>
        <v/>
      </c>
      <c r="H3097" s="101" t="str">
        <f t="shared" si="66"/>
        <v/>
      </c>
      <c r="I3097" s="100" t="str">
        <f>IF(CADA_PROD!C3097="","",IFERROR(IF(H3097&lt;=0,"Sem estoque",IF(H3097/E3097&lt;0.25,"Quase sem estoque",IF(H3097/E3097&lt;1.2,"Estoque baixo",IF(H3097/E3097&lt;2,"Estoque moderado","Estoque confortável")))),""))</f>
        <v/>
      </c>
      <c r="J3097" s="102" t="str">
        <f>IF(CADA_PROD!C3097="","",SUMIFS(MOVI_ENTR!M:M,MOVI_ENTR!D:D,D3097))</f>
        <v/>
      </c>
      <c r="K3097" s="103" t="str">
        <f>IF(CADA_PROD!C3097="","",IFERROR($J3097/SUM($J$6:$J$1006),""))</f>
        <v/>
      </c>
      <c r="L3097" s="103" t="str">
        <f>IF(CADA_PROD!C3097="","",IFERROR(H3097/SUM($H$6:$H$1006)+P3097,""))</f>
        <v/>
      </c>
      <c r="M3097" s="102" t="str">
        <f>IF(CADA_PROD!$C3097="","",IFERROR(SUMIFS(MOVI_ENTR!M:M,MOVI_ENTR!D:D,D3097)/SUMIFS(MOVI_ENTR!I:I,MOVI_ENTR!D:D,D3097),0))</f>
        <v/>
      </c>
      <c r="N3097" s="104" t="str">
        <f>IF(CADA_PROD!C3097="","",G3097/E3097)</f>
        <v/>
      </c>
    </row>
    <row r="3098" spans="3:14">
      <c r="C3098" s="99" t="str">
        <f>IF(CADA_PROD!C3098="","",CADA_PROD!C3098)</f>
        <v/>
      </c>
      <c r="D3098" s="100" t="str">
        <f>IF(CADA_PROD!D3098="","",CADA_PROD!D3098)</f>
        <v/>
      </c>
      <c r="E3098" s="101" t="str">
        <f>IF(CADA_PROD!E3098="","",CADA_PROD!E3098)</f>
        <v/>
      </c>
      <c r="F3098" s="101" t="str">
        <f>IF(CADA_PROD!D3098="","",SUMIFS(MOVI_ENTR!I:I,MOVI_ENTR!D:D,D3098))</f>
        <v/>
      </c>
      <c r="G3098" s="101" t="str">
        <f>IF(CADA_PROD!C3098="","",SUMIFS(MOVI_SAID!H:H,MOVI_SAID!D:D,D3098))</f>
        <v/>
      </c>
      <c r="H3098" s="101" t="str">
        <f t="shared" si="66"/>
        <v/>
      </c>
      <c r="I3098" s="100" t="str">
        <f>IF(CADA_PROD!C3098="","",IFERROR(IF(H3098&lt;=0,"Sem estoque",IF(H3098/E3098&lt;0.25,"Quase sem estoque",IF(H3098/E3098&lt;1.2,"Estoque baixo",IF(H3098/E3098&lt;2,"Estoque moderado","Estoque confortável")))),""))</f>
        <v/>
      </c>
      <c r="J3098" s="102" t="str">
        <f>IF(CADA_PROD!C3098="","",SUMIFS(MOVI_ENTR!M:M,MOVI_ENTR!D:D,D3098))</f>
        <v/>
      </c>
      <c r="K3098" s="103" t="str">
        <f>IF(CADA_PROD!C3098="","",IFERROR($J3098/SUM($J$6:$J$1006),""))</f>
        <v/>
      </c>
      <c r="L3098" s="103" t="str">
        <f>IF(CADA_PROD!C3098="","",IFERROR(H3098/SUM($H$6:$H$1006)+P3098,""))</f>
        <v/>
      </c>
      <c r="M3098" s="102" t="str">
        <f>IF(CADA_PROD!$C3098="","",IFERROR(SUMIFS(MOVI_ENTR!M:M,MOVI_ENTR!D:D,D3098)/SUMIFS(MOVI_ENTR!I:I,MOVI_ENTR!D:D,D3098),0))</f>
        <v/>
      </c>
      <c r="N3098" s="104" t="str">
        <f>IF(CADA_PROD!C3098="","",G3098/E3098)</f>
        <v/>
      </c>
    </row>
    <row r="3099" spans="3:14">
      <c r="C3099" s="99" t="str">
        <f>IF(CADA_PROD!C3099="","",CADA_PROD!C3099)</f>
        <v/>
      </c>
      <c r="D3099" s="100" t="str">
        <f>IF(CADA_PROD!D3099="","",CADA_PROD!D3099)</f>
        <v/>
      </c>
      <c r="E3099" s="101" t="str">
        <f>IF(CADA_PROD!E3099="","",CADA_PROD!E3099)</f>
        <v/>
      </c>
      <c r="F3099" s="101" t="str">
        <f>IF(CADA_PROD!D3099="","",SUMIFS(MOVI_ENTR!I:I,MOVI_ENTR!D:D,D3099))</f>
        <v/>
      </c>
      <c r="G3099" s="101" t="str">
        <f>IF(CADA_PROD!C3099="","",SUMIFS(MOVI_SAID!H:H,MOVI_SAID!D:D,D3099))</f>
        <v/>
      </c>
      <c r="H3099" s="101" t="str">
        <f t="shared" si="66"/>
        <v/>
      </c>
      <c r="I3099" s="100" t="str">
        <f>IF(CADA_PROD!C3099="","",IFERROR(IF(H3099&lt;=0,"Sem estoque",IF(H3099/E3099&lt;0.25,"Quase sem estoque",IF(H3099/E3099&lt;1.2,"Estoque baixo",IF(H3099/E3099&lt;2,"Estoque moderado","Estoque confortável")))),""))</f>
        <v/>
      </c>
      <c r="J3099" s="102" t="str">
        <f>IF(CADA_PROD!C3099="","",SUMIFS(MOVI_ENTR!M:M,MOVI_ENTR!D:D,D3099))</f>
        <v/>
      </c>
      <c r="K3099" s="103" t="str">
        <f>IF(CADA_PROD!C3099="","",IFERROR($J3099/SUM($J$6:$J$1006),""))</f>
        <v/>
      </c>
      <c r="L3099" s="103" t="str">
        <f>IF(CADA_PROD!C3099="","",IFERROR(H3099/SUM($H$6:$H$1006)+P3099,""))</f>
        <v/>
      </c>
      <c r="M3099" s="102" t="str">
        <f>IF(CADA_PROD!$C3099="","",IFERROR(SUMIFS(MOVI_ENTR!M:M,MOVI_ENTR!D:D,D3099)/SUMIFS(MOVI_ENTR!I:I,MOVI_ENTR!D:D,D3099),0))</f>
        <v/>
      </c>
      <c r="N3099" s="104" t="str">
        <f>IF(CADA_PROD!C3099="","",G3099/E3099)</f>
        <v/>
      </c>
    </row>
    <row r="3100" spans="3:14">
      <c r="C3100" s="99" t="str">
        <f>IF(CADA_PROD!C3100="","",CADA_PROD!C3100)</f>
        <v/>
      </c>
      <c r="D3100" s="100" t="str">
        <f>IF(CADA_PROD!D3100="","",CADA_PROD!D3100)</f>
        <v/>
      </c>
      <c r="E3100" s="101" t="str">
        <f>IF(CADA_PROD!E3100="","",CADA_PROD!E3100)</f>
        <v/>
      </c>
      <c r="F3100" s="101" t="str">
        <f>IF(CADA_PROD!D3100="","",SUMIFS(MOVI_ENTR!I:I,MOVI_ENTR!D:D,D3100))</f>
        <v/>
      </c>
      <c r="G3100" s="101" t="str">
        <f>IF(CADA_PROD!C3100="","",SUMIFS(MOVI_SAID!H:H,MOVI_SAID!D:D,D3100))</f>
        <v/>
      </c>
      <c r="H3100" s="101" t="str">
        <f t="shared" si="66"/>
        <v/>
      </c>
      <c r="I3100" s="100" t="str">
        <f>IF(CADA_PROD!C3100="","",IFERROR(IF(H3100&lt;=0,"Sem estoque",IF(H3100/E3100&lt;0.25,"Quase sem estoque",IF(H3100/E3100&lt;1.2,"Estoque baixo",IF(H3100/E3100&lt;2,"Estoque moderado","Estoque confortável")))),""))</f>
        <v/>
      </c>
      <c r="J3100" s="102" t="str">
        <f>IF(CADA_PROD!C3100="","",SUMIFS(MOVI_ENTR!M:M,MOVI_ENTR!D:D,D3100))</f>
        <v/>
      </c>
      <c r="K3100" s="103" t="str">
        <f>IF(CADA_PROD!C3100="","",IFERROR($J3100/SUM($J$6:$J$1006),""))</f>
        <v/>
      </c>
      <c r="L3100" s="103" t="str">
        <f>IF(CADA_PROD!C3100="","",IFERROR(H3100/SUM($H$6:$H$1006)+P3100,""))</f>
        <v/>
      </c>
      <c r="M3100" s="102" t="str">
        <f>IF(CADA_PROD!$C3100="","",IFERROR(SUMIFS(MOVI_ENTR!M:M,MOVI_ENTR!D:D,D3100)/SUMIFS(MOVI_ENTR!I:I,MOVI_ENTR!D:D,D3100),0))</f>
        <v/>
      </c>
      <c r="N3100" s="104" t="str">
        <f>IF(CADA_PROD!C3100="","",G3100/E3100)</f>
        <v/>
      </c>
    </row>
    <row r="3101" spans="3:14">
      <c r="C3101" s="99" t="str">
        <f>IF(CADA_PROD!C3101="","",CADA_PROD!C3101)</f>
        <v/>
      </c>
      <c r="D3101" s="100" t="str">
        <f>IF(CADA_PROD!D3101="","",CADA_PROD!D3101)</f>
        <v/>
      </c>
      <c r="E3101" s="101" t="str">
        <f>IF(CADA_PROD!E3101="","",CADA_PROD!E3101)</f>
        <v/>
      </c>
      <c r="F3101" s="101" t="str">
        <f>IF(CADA_PROD!D3101="","",SUMIFS(MOVI_ENTR!I:I,MOVI_ENTR!D:D,D3101))</f>
        <v/>
      </c>
      <c r="G3101" s="101" t="str">
        <f>IF(CADA_PROD!C3101="","",SUMIFS(MOVI_SAID!H:H,MOVI_SAID!D:D,D3101))</f>
        <v/>
      </c>
      <c r="H3101" s="101" t="str">
        <f t="shared" si="66"/>
        <v/>
      </c>
      <c r="I3101" s="100" t="str">
        <f>IF(CADA_PROD!C3101="","",IFERROR(IF(H3101&lt;=0,"Sem estoque",IF(H3101/E3101&lt;0.25,"Quase sem estoque",IF(H3101/E3101&lt;1.2,"Estoque baixo",IF(H3101/E3101&lt;2,"Estoque moderado","Estoque confortável")))),""))</f>
        <v/>
      </c>
      <c r="J3101" s="102" t="str">
        <f>IF(CADA_PROD!C3101="","",SUMIFS(MOVI_ENTR!M:M,MOVI_ENTR!D:D,D3101))</f>
        <v/>
      </c>
      <c r="K3101" s="103" t="str">
        <f>IF(CADA_PROD!C3101="","",IFERROR($J3101/SUM($J$6:$J$1006),""))</f>
        <v/>
      </c>
      <c r="L3101" s="103" t="str">
        <f>IF(CADA_PROD!C3101="","",IFERROR(H3101/SUM($H$6:$H$1006)+P3101,""))</f>
        <v/>
      </c>
      <c r="M3101" s="102" t="str">
        <f>IF(CADA_PROD!$C3101="","",IFERROR(SUMIFS(MOVI_ENTR!M:M,MOVI_ENTR!D:D,D3101)/SUMIFS(MOVI_ENTR!I:I,MOVI_ENTR!D:D,D3101),0))</f>
        <v/>
      </c>
      <c r="N3101" s="104" t="str">
        <f>IF(CADA_PROD!C3101="","",G3101/E3101)</f>
        <v/>
      </c>
    </row>
    <row r="3102" spans="3:14">
      <c r="C3102" s="99" t="str">
        <f>IF(CADA_PROD!C3102="","",CADA_PROD!C3102)</f>
        <v/>
      </c>
      <c r="D3102" s="100" t="str">
        <f>IF(CADA_PROD!D3102="","",CADA_PROD!D3102)</f>
        <v/>
      </c>
      <c r="E3102" s="101" t="str">
        <f>IF(CADA_PROD!E3102="","",CADA_PROD!E3102)</f>
        <v/>
      </c>
      <c r="F3102" s="101" t="str">
        <f>IF(CADA_PROD!D3102="","",SUMIFS(MOVI_ENTR!I:I,MOVI_ENTR!D:D,D3102))</f>
        <v/>
      </c>
      <c r="G3102" s="101" t="str">
        <f>IF(CADA_PROD!C3102="","",SUMIFS(MOVI_SAID!H:H,MOVI_SAID!D:D,D3102))</f>
        <v/>
      </c>
      <c r="H3102" s="101" t="str">
        <f t="shared" si="66"/>
        <v/>
      </c>
      <c r="I3102" s="100" t="str">
        <f>IF(CADA_PROD!C3102="","",IFERROR(IF(H3102&lt;=0,"Sem estoque",IF(H3102/E3102&lt;0.25,"Quase sem estoque",IF(H3102/E3102&lt;1.2,"Estoque baixo",IF(H3102/E3102&lt;2,"Estoque moderado","Estoque confortável")))),""))</f>
        <v/>
      </c>
      <c r="J3102" s="102" t="str">
        <f>IF(CADA_PROD!C3102="","",SUMIFS(MOVI_ENTR!M:M,MOVI_ENTR!D:D,D3102))</f>
        <v/>
      </c>
      <c r="K3102" s="103" t="str">
        <f>IF(CADA_PROD!C3102="","",IFERROR($J3102/SUM($J$6:$J$1006),""))</f>
        <v/>
      </c>
      <c r="L3102" s="103" t="str">
        <f>IF(CADA_PROD!C3102="","",IFERROR(H3102/SUM($H$6:$H$1006)+P3102,""))</f>
        <v/>
      </c>
      <c r="M3102" s="102" t="str">
        <f>IF(CADA_PROD!$C3102="","",IFERROR(SUMIFS(MOVI_ENTR!M:M,MOVI_ENTR!D:D,D3102)/SUMIFS(MOVI_ENTR!I:I,MOVI_ENTR!D:D,D3102),0))</f>
        <v/>
      </c>
      <c r="N3102" s="104" t="str">
        <f>IF(CADA_PROD!C3102="","",G3102/E3102)</f>
        <v/>
      </c>
    </row>
    <row r="3103" spans="3:14">
      <c r="C3103" s="99" t="str">
        <f>IF(CADA_PROD!C3103="","",CADA_PROD!C3103)</f>
        <v/>
      </c>
      <c r="D3103" s="100" t="str">
        <f>IF(CADA_PROD!D3103="","",CADA_PROD!D3103)</f>
        <v/>
      </c>
      <c r="E3103" s="101" t="str">
        <f>IF(CADA_PROD!E3103="","",CADA_PROD!E3103)</f>
        <v/>
      </c>
      <c r="F3103" s="101" t="str">
        <f>IF(CADA_PROD!D3103="","",SUMIFS(MOVI_ENTR!I:I,MOVI_ENTR!D:D,D3103))</f>
        <v/>
      </c>
      <c r="G3103" s="101" t="str">
        <f>IF(CADA_PROD!C3103="","",SUMIFS(MOVI_SAID!H:H,MOVI_SAID!D:D,D3103))</f>
        <v/>
      </c>
      <c r="H3103" s="101" t="str">
        <f t="shared" si="66"/>
        <v/>
      </c>
      <c r="I3103" s="100" t="str">
        <f>IF(CADA_PROD!C3103="","",IFERROR(IF(H3103&lt;=0,"Sem estoque",IF(H3103/E3103&lt;0.25,"Quase sem estoque",IF(H3103/E3103&lt;1.2,"Estoque baixo",IF(H3103/E3103&lt;2,"Estoque moderado","Estoque confortável")))),""))</f>
        <v/>
      </c>
      <c r="J3103" s="102" t="str">
        <f>IF(CADA_PROD!C3103="","",SUMIFS(MOVI_ENTR!M:M,MOVI_ENTR!D:D,D3103))</f>
        <v/>
      </c>
      <c r="K3103" s="103" t="str">
        <f>IF(CADA_PROD!C3103="","",IFERROR($J3103/SUM($J$6:$J$1006),""))</f>
        <v/>
      </c>
      <c r="L3103" s="103" t="str">
        <f>IF(CADA_PROD!C3103="","",IFERROR(H3103/SUM($H$6:$H$1006)+P3103,""))</f>
        <v/>
      </c>
      <c r="M3103" s="102" t="str">
        <f>IF(CADA_PROD!$C3103="","",IFERROR(SUMIFS(MOVI_ENTR!M:M,MOVI_ENTR!D:D,D3103)/SUMIFS(MOVI_ENTR!I:I,MOVI_ENTR!D:D,D3103),0))</f>
        <v/>
      </c>
      <c r="N3103" s="104" t="str">
        <f>IF(CADA_PROD!C3103="","",G3103/E3103)</f>
        <v/>
      </c>
    </row>
    <row r="3104" spans="3:14">
      <c r="C3104" s="99" t="str">
        <f>IF(CADA_PROD!C3104="","",CADA_PROD!C3104)</f>
        <v/>
      </c>
      <c r="D3104" s="100" t="str">
        <f>IF(CADA_PROD!D3104="","",CADA_PROD!D3104)</f>
        <v/>
      </c>
      <c r="E3104" s="101" t="str">
        <f>IF(CADA_PROD!E3104="","",CADA_PROD!E3104)</f>
        <v/>
      </c>
      <c r="F3104" s="101" t="str">
        <f>IF(CADA_PROD!D3104="","",SUMIFS(MOVI_ENTR!I:I,MOVI_ENTR!D:D,D3104))</f>
        <v/>
      </c>
      <c r="G3104" s="101" t="str">
        <f>IF(CADA_PROD!C3104="","",SUMIFS(MOVI_SAID!H:H,MOVI_SAID!D:D,D3104))</f>
        <v/>
      </c>
      <c r="H3104" s="101" t="str">
        <f t="shared" si="66"/>
        <v/>
      </c>
      <c r="I3104" s="100" t="str">
        <f>IF(CADA_PROD!C3104="","",IFERROR(IF(H3104&lt;=0,"Sem estoque",IF(H3104/E3104&lt;0.25,"Quase sem estoque",IF(H3104/E3104&lt;1.2,"Estoque baixo",IF(H3104/E3104&lt;2,"Estoque moderado","Estoque confortável")))),""))</f>
        <v/>
      </c>
      <c r="J3104" s="102" t="str">
        <f>IF(CADA_PROD!C3104="","",SUMIFS(MOVI_ENTR!M:M,MOVI_ENTR!D:D,D3104))</f>
        <v/>
      </c>
      <c r="K3104" s="103" t="str">
        <f>IF(CADA_PROD!C3104="","",IFERROR($J3104/SUM($J$6:$J$1006),""))</f>
        <v/>
      </c>
      <c r="L3104" s="103" t="str">
        <f>IF(CADA_PROD!C3104="","",IFERROR(H3104/SUM($H$6:$H$1006)+P3104,""))</f>
        <v/>
      </c>
      <c r="M3104" s="102" t="str">
        <f>IF(CADA_PROD!$C3104="","",IFERROR(SUMIFS(MOVI_ENTR!M:M,MOVI_ENTR!D:D,D3104)/SUMIFS(MOVI_ENTR!I:I,MOVI_ENTR!D:D,D3104),0))</f>
        <v/>
      </c>
      <c r="N3104" s="104" t="str">
        <f>IF(CADA_PROD!C3104="","",G3104/E3104)</f>
        <v/>
      </c>
    </row>
    <row r="3105" spans="3:14">
      <c r="C3105" s="99" t="str">
        <f>IF(CADA_PROD!C3105="","",CADA_PROD!C3105)</f>
        <v/>
      </c>
      <c r="D3105" s="100" t="str">
        <f>IF(CADA_PROD!D3105="","",CADA_PROD!D3105)</f>
        <v/>
      </c>
      <c r="E3105" s="101" t="str">
        <f>IF(CADA_PROD!E3105="","",CADA_PROD!E3105)</f>
        <v/>
      </c>
      <c r="F3105" s="101" t="str">
        <f>IF(CADA_PROD!D3105="","",SUMIFS(MOVI_ENTR!I:I,MOVI_ENTR!D:D,D3105))</f>
        <v/>
      </c>
      <c r="G3105" s="101" t="str">
        <f>IF(CADA_PROD!C3105="","",SUMIFS(MOVI_SAID!H:H,MOVI_SAID!D:D,D3105))</f>
        <v/>
      </c>
      <c r="H3105" s="101" t="str">
        <f t="shared" si="66"/>
        <v/>
      </c>
      <c r="I3105" s="100" t="str">
        <f>IF(CADA_PROD!C3105="","",IFERROR(IF(H3105&lt;=0,"Sem estoque",IF(H3105/E3105&lt;0.25,"Quase sem estoque",IF(H3105/E3105&lt;1.2,"Estoque baixo",IF(H3105/E3105&lt;2,"Estoque moderado","Estoque confortável")))),""))</f>
        <v/>
      </c>
      <c r="J3105" s="102" t="str">
        <f>IF(CADA_PROD!C3105="","",SUMIFS(MOVI_ENTR!M:M,MOVI_ENTR!D:D,D3105))</f>
        <v/>
      </c>
      <c r="K3105" s="103" t="str">
        <f>IF(CADA_PROD!C3105="","",IFERROR($J3105/SUM($J$6:$J$1006),""))</f>
        <v/>
      </c>
      <c r="L3105" s="103" t="str">
        <f>IF(CADA_PROD!C3105="","",IFERROR(H3105/SUM($H$6:$H$1006)+P3105,""))</f>
        <v/>
      </c>
      <c r="M3105" s="102" t="str">
        <f>IF(CADA_PROD!$C3105="","",IFERROR(SUMIFS(MOVI_ENTR!M:M,MOVI_ENTR!D:D,D3105)/SUMIFS(MOVI_ENTR!I:I,MOVI_ENTR!D:D,D3105),0))</f>
        <v/>
      </c>
      <c r="N3105" s="104" t="str">
        <f>IF(CADA_PROD!C3105="","",G3105/E3105)</f>
        <v/>
      </c>
    </row>
    <row r="3106" spans="3:14">
      <c r="C3106" s="99" t="str">
        <f>IF(CADA_PROD!C3106="","",CADA_PROD!C3106)</f>
        <v/>
      </c>
      <c r="D3106" s="100" t="str">
        <f>IF(CADA_PROD!D3106="","",CADA_PROD!D3106)</f>
        <v/>
      </c>
      <c r="E3106" s="101" t="str">
        <f>IF(CADA_PROD!E3106="","",CADA_PROD!E3106)</f>
        <v/>
      </c>
      <c r="F3106" s="101" t="str">
        <f>IF(CADA_PROD!D3106="","",SUMIFS(MOVI_ENTR!I:I,MOVI_ENTR!D:D,D3106))</f>
        <v/>
      </c>
      <c r="G3106" s="101" t="str">
        <f>IF(CADA_PROD!C3106="","",SUMIFS(MOVI_SAID!H:H,MOVI_SAID!D:D,D3106))</f>
        <v/>
      </c>
      <c r="H3106" s="101" t="str">
        <f t="shared" si="66"/>
        <v/>
      </c>
      <c r="I3106" s="100" t="str">
        <f>IF(CADA_PROD!C3106="","",IFERROR(IF(H3106&lt;=0,"Sem estoque",IF(H3106/E3106&lt;0.25,"Quase sem estoque",IF(H3106/E3106&lt;1.2,"Estoque baixo",IF(H3106/E3106&lt;2,"Estoque moderado","Estoque confortável")))),""))</f>
        <v/>
      </c>
      <c r="J3106" s="102" t="str">
        <f>IF(CADA_PROD!C3106="","",SUMIFS(MOVI_ENTR!M:M,MOVI_ENTR!D:D,D3106))</f>
        <v/>
      </c>
      <c r="K3106" s="103" t="str">
        <f>IF(CADA_PROD!C3106="","",IFERROR($J3106/SUM($J$6:$J$1006),""))</f>
        <v/>
      </c>
      <c r="L3106" s="103" t="str">
        <f>IF(CADA_PROD!C3106="","",IFERROR(H3106/SUM($H$6:$H$1006)+P3106,""))</f>
        <v/>
      </c>
      <c r="M3106" s="102" t="str">
        <f>IF(CADA_PROD!$C3106="","",IFERROR(SUMIFS(MOVI_ENTR!M:M,MOVI_ENTR!D:D,D3106)/SUMIFS(MOVI_ENTR!I:I,MOVI_ENTR!D:D,D3106),0))</f>
        <v/>
      </c>
      <c r="N3106" s="104" t="str">
        <f>IF(CADA_PROD!C3106="","",G3106/E3106)</f>
        <v/>
      </c>
    </row>
    <row r="3107" spans="3:14">
      <c r="C3107" s="99" t="str">
        <f>IF(CADA_PROD!C3107="","",CADA_PROD!C3107)</f>
        <v/>
      </c>
      <c r="D3107" s="100" t="str">
        <f>IF(CADA_PROD!D3107="","",CADA_PROD!D3107)</f>
        <v/>
      </c>
      <c r="E3107" s="101" t="str">
        <f>IF(CADA_PROD!E3107="","",CADA_PROD!E3107)</f>
        <v/>
      </c>
      <c r="F3107" s="101" t="str">
        <f>IF(CADA_PROD!D3107="","",SUMIFS(MOVI_ENTR!I:I,MOVI_ENTR!D:D,D3107))</f>
        <v/>
      </c>
      <c r="G3107" s="101" t="str">
        <f>IF(CADA_PROD!C3107="","",SUMIFS(MOVI_SAID!H:H,MOVI_SAID!D:D,D3107))</f>
        <v/>
      </c>
      <c r="H3107" s="101" t="str">
        <f t="shared" si="66"/>
        <v/>
      </c>
      <c r="I3107" s="100" t="str">
        <f>IF(CADA_PROD!C3107="","",IFERROR(IF(H3107&lt;=0,"Sem estoque",IF(H3107/E3107&lt;0.25,"Quase sem estoque",IF(H3107/E3107&lt;1.2,"Estoque baixo",IF(H3107/E3107&lt;2,"Estoque moderado","Estoque confortável")))),""))</f>
        <v/>
      </c>
      <c r="J3107" s="102" t="str">
        <f>IF(CADA_PROD!C3107="","",SUMIFS(MOVI_ENTR!M:M,MOVI_ENTR!D:D,D3107))</f>
        <v/>
      </c>
      <c r="K3107" s="103" t="str">
        <f>IF(CADA_PROD!C3107="","",IFERROR($J3107/SUM($J$6:$J$1006),""))</f>
        <v/>
      </c>
      <c r="L3107" s="103" t="str">
        <f>IF(CADA_PROD!C3107="","",IFERROR(H3107/SUM($H$6:$H$1006)+P3107,""))</f>
        <v/>
      </c>
      <c r="M3107" s="102" t="str">
        <f>IF(CADA_PROD!$C3107="","",IFERROR(SUMIFS(MOVI_ENTR!M:M,MOVI_ENTR!D:D,D3107)/SUMIFS(MOVI_ENTR!I:I,MOVI_ENTR!D:D,D3107),0))</f>
        <v/>
      </c>
      <c r="N3107" s="104" t="str">
        <f>IF(CADA_PROD!C3107="","",G3107/E3107)</f>
        <v/>
      </c>
    </row>
    <row r="3108" spans="3:14">
      <c r="C3108" s="99" t="str">
        <f>IF(CADA_PROD!C3108="","",CADA_PROD!C3108)</f>
        <v/>
      </c>
      <c r="D3108" s="100" t="str">
        <f>IF(CADA_PROD!D3108="","",CADA_PROD!D3108)</f>
        <v/>
      </c>
      <c r="E3108" s="101" t="str">
        <f>IF(CADA_PROD!E3108="","",CADA_PROD!E3108)</f>
        <v/>
      </c>
      <c r="F3108" s="101" t="str">
        <f>IF(CADA_PROD!D3108="","",SUMIFS(MOVI_ENTR!I:I,MOVI_ENTR!D:D,D3108))</f>
        <v/>
      </c>
      <c r="G3108" s="101" t="str">
        <f>IF(CADA_PROD!C3108="","",SUMIFS(MOVI_SAID!H:H,MOVI_SAID!D:D,D3108))</f>
        <v/>
      </c>
      <c r="H3108" s="101" t="str">
        <f t="shared" si="66"/>
        <v/>
      </c>
      <c r="I3108" s="100" t="str">
        <f>IF(CADA_PROD!C3108="","",IFERROR(IF(H3108&lt;=0,"Sem estoque",IF(H3108/E3108&lt;0.25,"Quase sem estoque",IF(H3108/E3108&lt;1.2,"Estoque baixo",IF(H3108/E3108&lt;2,"Estoque moderado","Estoque confortável")))),""))</f>
        <v/>
      </c>
      <c r="J3108" s="102" t="str">
        <f>IF(CADA_PROD!C3108="","",SUMIFS(MOVI_ENTR!M:M,MOVI_ENTR!D:D,D3108))</f>
        <v/>
      </c>
      <c r="K3108" s="103" t="str">
        <f>IF(CADA_PROD!C3108="","",IFERROR($J3108/SUM($J$6:$J$1006),""))</f>
        <v/>
      </c>
      <c r="L3108" s="103" t="str">
        <f>IF(CADA_PROD!C3108="","",IFERROR(H3108/SUM($H$6:$H$1006)+P3108,""))</f>
        <v/>
      </c>
      <c r="M3108" s="102" t="str">
        <f>IF(CADA_PROD!$C3108="","",IFERROR(SUMIFS(MOVI_ENTR!M:M,MOVI_ENTR!D:D,D3108)/SUMIFS(MOVI_ENTR!I:I,MOVI_ENTR!D:D,D3108),0))</f>
        <v/>
      </c>
      <c r="N3108" s="104" t="str">
        <f>IF(CADA_PROD!C3108="","",G3108/E3108)</f>
        <v/>
      </c>
    </row>
    <row r="3109" spans="3:14">
      <c r="C3109" s="99" t="str">
        <f>IF(CADA_PROD!C3109="","",CADA_PROD!C3109)</f>
        <v/>
      </c>
      <c r="D3109" s="100" t="str">
        <f>IF(CADA_PROD!D3109="","",CADA_PROD!D3109)</f>
        <v/>
      </c>
      <c r="E3109" s="101" t="str">
        <f>IF(CADA_PROD!E3109="","",CADA_PROD!E3109)</f>
        <v/>
      </c>
      <c r="F3109" s="101" t="str">
        <f>IF(CADA_PROD!D3109="","",SUMIFS(MOVI_ENTR!I:I,MOVI_ENTR!D:D,D3109))</f>
        <v/>
      </c>
      <c r="G3109" s="101" t="str">
        <f>IF(CADA_PROD!C3109="","",SUMIFS(MOVI_SAID!H:H,MOVI_SAID!D:D,D3109))</f>
        <v/>
      </c>
      <c r="H3109" s="101" t="str">
        <f t="shared" si="66"/>
        <v/>
      </c>
      <c r="I3109" s="100" t="str">
        <f>IF(CADA_PROD!C3109="","",IFERROR(IF(H3109&lt;=0,"Sem estoque",IF(H3109/E3109&lt;0.25,"Quase sem estoque",IF(H3109/E3109&lt;1.2,"Estoque baixo",IF(H3109/E3109&lt;2,"Estoque moderado","Estoque confortável")))),""))</f>
        <v/>
      </c>
      <c r="J3109" s="102" t="str">
        <f>IF(CADA_PROD!C3109="","",SUMIFS(MOVI_ENTR!M:M,MOVI_ENTR!D:D,D3109))</f>
        <v/>
      </c>
      <c r="K3109" s="103" t="str">
        <f>IF(CADA_PROD!C3109="","",IFERROR($J3109/SUM($J$6:$J$1006),""))</f>
        <v/>
      </c>
      <c r="L3109" s="103" t="str">
        <f>IF(CADA_PROD!C3109="","",IFERROR(H3109/SUM($H$6:$H$1006)+P3109,""))</f>
        <v/>
      </c>
      <c r="M3109" s="102" t="str">
        <f>IF(CADA_PROD!$C3109="","",IFERROR(SUMIFS(MOVI_ENTR!M:M,MOVI_ENTR!D:D,D3109)/SUMIFS(MOVI_ENTR!I:I,MOVI_ENTR!D:D,D3109),0))</f>
        <v/>
      </c>
      <c r="N3109" s="104" t="str">
        <f>IF(CADA_PROD!C3109="","",G3109/E3109)</f>
        <v/>
      </c>
    </row>
    <row r="3110" spans="3:14">
      <c r="C3110" s="99" t="str">
        <f>IF(CADA_PROD!C3110="","",CADA_PROD!C3110)</f>
        <v/>
      </c>
      <c r="D3110" s="100" t="str">
        <f>IF(CADA_PROD!D3110="","",CADA_PROD!D3110)</f>
        <v/>
      </c>
      <c r="E3110" s="101" t="str">
        <f>IF(CADA_PROD!E3110="","",CADA_PROD!E3110)</f>
        <v/>
      </c>
      <c r="F3110" s="101" t="str">
        <f>IF(CADA_PROD!D3110="","",SUMIFS(MOVI_ENTR!I:I,MOVI_ENTR!D:D,D3110))</f>
        <v/>
      </c>
      <c r="G3110" s="101" t="str">
        <f>IF(CADA_PROD!C3110="","",SUMIFS(MOVI_SAID!H:H,MOVI_SAID!D:D,D3110))</f>
        <v/>
      </c>
      <c r="H3110" s="101" t="str">
        <f t="shared" si="66"/>
        <v/>
      </c>
      <c r="I3110" s="100" t="str">
        <f>IF(CADA_PROD!C3110="","",IFERROR(IF(H3110&lt;=0,"Sem estoque",IF(H3110/E3110&lt;0.25,"Quase sem estoque",IF(H3110/E3110&lt;1.2,"Estoque baixo",IF(H3110/E3110&lt;2,"Estoque moderado","Estoque confortável")))),""))</f>
        <v/>
      </c>
      <c r="J3110" s="102" t="str">
        <f>IF(CADA_PROD!C3110="","",SUMIFS(MOVI_ENTR!M:M,MOVI_ENTR!D:D,D3110))</f>
        <v/>
      </c>
      <c r="K3110" s="103" t="str">
        <f>IF(CADA_PROD!C3110="","",IFERROR($J3110/SUM($J$6:$J$1006),""))</f>
        <v/>
      </c>
      <c r="L3110" s="103" t="str">
        <f>IF(CADA_PROD!C3110="","",IFERROR(H3110/SUM($H$6:$H$1006)+P3110,""))</f>
        <v/>
      </c>
      <c r="M3110" s="102" t="str">
        <f>IF(CADA_PROD!$C3110="","",IFERROR(SUMIFS(MOVI_ENTR!M:M,MOVI_ENTR!D:D,D3110)/SUMIFS(MOVI_ENTR!I:I,MOVI_ENTR!D:D,D3110),0))</f>
        <v/>
      </c>
      <c r="N3110" s="104" t="str">
        <f>IF(CADA_PROD!C3110="","",G3110/E3110)</f>
        <v/>
      </c>
    </row>
    <row r="3111" spans="3:14">
      <c r="C3111" s="99" t="str">
        <f>IF(CADA_PROD!C3111="","",CADA_PROD!C3111)</f>
        <v/>
      </c>
      <c r="D3111" s="100" t="str">
        <f>IF(CADA_PROD!D3111="","",CADA_PROD!D3111)</f>
        <v/>
      </c>
      <c r="E3111" s="101" t="str">
        <f>IF(CADA_PROD!E3111="","",CADA_PROD!E3111)</f>
        <v/>
      </c>
      <c r="F3111" s="101" t="str">
        <f>IF(CADA_PROD!D3111="","",SUMIFS(MOVI_ENTR!I:I,MOVI_ENTR!D:D,D3111))</f>
        <v/>
      </c>
      <c r="G3111" s="101" t="str">
        <f>IF(CADA_PROD!C3111="","",SUMIFS(MOVI_SAID!H:H,MOVI_SAID!D:D,D3111))</f>
        <v/>
      </c>
      <c r="H3111" s="101" t="str">
        <f t="shared" si="66"/>
        <v/>
      </c>
      <c r="I3111" s="100" t="str">
        <f>IF(CADA_PROD!C3111="","",IFERROR(IF(H3111&lt;=0,"Sem estoque",IF(H3111/E3111&lt;0.25,"Quase sem estoque",IF(H3111/E3111&lt;1.2,"Estoque baixo",IF(H3111/E3111&lt;2,"Estoque moderado","Estoque confortável")))),""))</f>
        <v/>
      </c>
      <c r="J3111" s="102" t="str">
        <f>IF(CADA_PROD!C3111="","",SUMIFS(MOVI_ENTR!M:M,MOVI_ENTR!D:D,D3111))</f>
        <v/>
      </c>
      <c r="K3111" s="103" t="str">
        <f>IF(CADA_PROD!C3111="","",IFERROR($J3111/SUM($J$6:$J$1006),""))</f>
        <v/>
      </c>
      <c r="L3111" s="103" t="str">
        <f>IF(CADA_PROD!C3111="","",IFERROR(H3111/SUM($H$6:$H$1006)+P3111,""))</f>
        <v/>
      </c>
      <c r="M3111" s="102" t="str">
        <f>IF(CADA_PROD!$C3111="","",IFERROR(SUMIFS(MOVI_ENTR!M:M,MOVI_ENTR!D:D,D3111)/SUMIFS(MOVI_ENTR!I:I,MOVI_ENTR!D:D,D3111),0))</f>
        <v/>
      </c>
      <c r="N3111" s="104" t="str">
        <f>IF(CADA_PROD!C3111="","",G3111/E3111)</f>
        <v/>
      </c>
    </row>
    <row r="3112" spans="3:14">
      <c r="C3112" s="99" t="str">
        <f>IF(CADA_PROD!C3112="","",CADA_PROD!C3112)</f>
        <v/>
      </c>
      <c r="D3112" s="100" t="str">
        <f>IF(CADA_PROD!D3112="","",CADA_PROD!D3112)</f>
        <v/>
      </c>
      <c r="E3112" s="101" t="str">
        <f>IF(CADA_PROD!E3112="","",CADA_PROD!E3112)</f>
        <v/>
      </c>
      <c r="F3112" s="101" t="str">
        <f>IF(CADA_PROD!D3112="","",SUMIFS(MOVI_ENTR!I:I,MOVI_ENTR!D:D,D3112))</f>
        <v/>
      </c>
      <c r="G3112" s="101" t="str">
        <f>IF(CADA_PROD!C3112="","",SUMIFS(MOVI_SAID!H:H,MOVI_SAID!D:D,D3112))</f>
        <v/>
      </c>
      <c r="H3112" s="101" t="str">
        <f t="shared" si="66"/>
        <v/>
      </c>
      <c r="I3112" s="100" t="str">
        <f>IF(CADA_PROD!C3112="","",IFERROR(IF(H3112&lt;=0,"Sem estoque",IF(H3112/E3112&lt;0.25,"Quase sem estoque",IF(H3112/E3112&lt;1.2,"Estoque baixo",IF(H3112/E3112&lt;2,"Estoque moderado","Estoque confortável")))),""))</f>
        <v/>
      </c>
      <c r="J3112" s="102" t="str">
        <f>IF(CADA_PROD!C3112="","",SUMIFS(MOVI_ENTR!M:M,MOVI_ENTR!D:D,D3112))</f>
        <v/>
      </c>
      <c r="K3112" s="103" t="str">
        <f>IF(CADA_PROD!C3112="","",IFERROR($J3112/SUM($J$6:$J$1006),""))</f>
        <v/>
      </c>
      <c r="L3112" s="103" t="str">
        <f>IF(CADA_PROD!C3112="","",IFERROR(H3112/SUM($H$6:$H$1006)+P3112,""))</f>
        <v/>
      </c>
      <c r="M3112" s="102" t="str">
        <f>IF(CADA_PROD!$C3112="","",IFERROR(SUMIFS(MOVI_ENTR!M:M,MOVI_ENTR!D:D,D3112)/SUMIFS(MOVI_ENTR!I:I,MOVI_ENTR!D:D,D3112),0))</f>
        <v/>
      </c>
      <c r="N3112" s="104" t="str">
        <f>IF(CADA_PROD!C3112="","",G3112/E3112)</f>
        <v/>
      </c>
    </row>
    <row r="3113" spans="3:14">
      <c r="C3113" s="99" t="str">
        <f>IF(CADA_PROD!C3113="","",CADA_PROD!C3113)</f>
        <v/>
      </c>
      <c r="D3113" s="100" t="str">
        <f>IF(CADA_PROD!D3113="","",CADA_PROD!D3113)</f>
        <v/>
      </c>
      <c r="E3113" s="101" t="str">
        <f>IF(CADA_PROD!E3113="","",CADA_PROD!E3113)</f>
        <v/>
      </c>
      <c r="F3113" s="101" t="str">
        <f>IF(CADA_PROD!D3113="","",SUMIFS(MOVI_ENTR!I:I,MOVI_ENTR!D:D,D3113))</f>
        <v/>
      </c>
      <c r="G3113" s="101" t="str">
        <f>IF(CADA_PROD!C3113="","",SUMIFS(MOVI_SAID!H:H,MOVI_SAID!D:D,D3113))</f>
        <v/>
      </c>
      <c r="H3113" s="101" t="str">
        <f t="shared" si="66"/>
        <v/>
      </c>
      <c r="I3113" s="100" t="str">
        <f>IF(CADA_PROD!C3113="","",IFERROR(IF(H3113&lt;=0,"Sem estoque",IF(H3113/E3113&lt;0.25,"Quase sem estoque",IF(H3113/E3113&lt;1.2,"Estoque baixo",IF(H3113/E3113&lt;2,"Estoque moderado","Estoque confortável")))),""))</f>
        <v/>
      </c>
      <c r="J3113" s="102" t="str">
        <f>IF(CADA_PROD!C3113="","",SUMIFS(MOVI_ENTR!M:M,MOVI_ENTR!D:D,D3113))</f>
        <v/>
      </c>
      <c r="K3113" s="103" t="str">
        <f>IF(CADA_PROD!C3113="","",IFERROR($J3113/SUM($J$6:$J$1006),""))</f>
        <v/>
      </c>
      <c r="L3113" s="103" t="str">
        <f>IF(CADA_PROD!C3113="","",IFERROR(H3113/SUM($H$6:$H$1006)+P3113,""))</f>
        <v/>
      </c>
      <c r="M3113" s="102" t="str">
        <f>IF(CADA_PROD!$C3113="","",IFERROR(SUMIFS(MOVI_ENTR!M:M,MOVI_ENTR!D:D,D3113)/SUMIFS(MOVI_ENTR!I:I,MOVI_ENTR!D:D,D3113),0))</f>
        <v/>
      </c>
      <c r="N3113" s="104" t="str">
        <f>IF(CADA_PROD!C3113="","",G3113/E3113)</f>
        <v/>
      </c>
    </row>
    <row r="3114" spans="3:14">
      <c r="C3114" s="99" t="str">
        <f>IF(CADA_PROD!C3114="","",CADA_PROD!C3114)</f>
        <v/>
      </c>
      <c r="D3114" s="100" t="str">
        <f>IF(CADA_PROD!D3114="","",CADA_PROD!D3114)</f>
        <v/>
      </c>
      <c r="E3114" s="101" t="str">
        <f>IF(CADA_PROD!E3114="","",CADA_PROD!E3114)</f>
        <v/>
      </c>
      <c r="F3114" s="101" t="str">
        <f>IF(CADA_PROD!D3114="","",SUMIFS(MOVI_ENTR!I:I,MOVI_ENTR!D:D,D3114))</f>
        <v/>
      </c>
      <c r="G3114" s="101" t="str">
        <f>IF(CADA_PROD!C3114="","",SUMIFS(MOVI_SAID!H:H,MOVI_SAID!D:D,D3114))</f>
        <v/>
      </c>
      <c r="H3114" s="101" t="str">
        <f t="shared" si="66"/>
        <v/>
      </c>
      <c r="I3114" s="100" t="str">
        <f>IF(CADA_PROD!C3114="","",IFERROR(IF(H3114&lt;=0,"Sem estoque",IF(H3114/E3114&lt;0.25,"Quase sem estoque",IF(H3114/E3114&lt;1.2,"Estoque baixo",IF(H3114/E3114&lt;2,"Estoque moderado","Estoque confortável")))),""))</f>
        <v/>
      </c>
      <c r="J3114" s="102" t="str">
        <f>IF(CADA_PROD!C3114="","",SUMIFS(MOVI_ENTR!M:M,MOVI_ENTR!D:D,D3114))</f>
        <v/>
      </c>
      <c r="K3114" s="103" t="str">
        <f>IF(CADA_PROD!C3114="","",IFERROR($J3114/SUM($J$6:$J$1006),""))</f>
        <v/>
      </c>
      <c r="L3114" s="103" t="str">
        <f>IF(CADA_PROD!C3114="","",IFERROR(H3114/SUM($H$6:$H$1006)+P3114,""))</f>
        <v/>
      </c>
      <c r="M3114" s="102" t="str">
        <f>IF(CADA_PROD!$C3114="","",IFERROR(SUMIFS(MOVI_ENTR!M:M,MOVI_ENTR!D:D,D3114)/SUMIFS(MOVI_ENTR!I:I,MOVI_ENTR!D:D,D3114),0))</f>
        <v/>
      </c>
      <c r="N3114" s="104" t="str">
        <f>IF(CADA_PROD!C3114="","",G3114/E3114)</f>
        <v/>
      </c>
    </row>
    <row r="3115" spans="3:14">
      <c r="C3115" s="99" t="str">
        <f>IF(CADA_PROD!C3115="","",CADA_PROD!C3115)</f>
        <v/>
      </c>
      <c r="D3115" s="100" t="str">
        <f>IF(CADA_PROD!D3115="","",CADA_PROD!D3115)</f>
        <v/>
      </c>
      <c r="E3115" s="101" t="str">
        <f>IF(CADA_PROD!E3115="","",CADA_PROD!E3115)</f>
        <v/>
      </c>
      <c r="F3115" s="101" t="str">
        <f>IF(CADA_PROD!D3115="","",SUMIFS(MOVI_ENTR!I:I,MOVI_ENTR!D:D,D3115))</f>
        <v/>
      </c>
      <c r="G3115" s="101" t="str">
        <f>IF(CADA_PROD!C3115="","",SUMIFS(MOVI_SAID!H:H,MOVI_SAID!D:D,D3115))</f>
        <v/>
      </c>
      <c r="H3115" s="101" t="str">
        <f t="shared" ref="H3115:H3178" si="67">IFERROR(F3115-G3115,"")</f>
        <v/>
      </c>
      <c r="I3115" s="100" t="str">
        <f>IF(CADA_PROD!C3115="","",IFERROR(IF(H3115&lt;=0,"Sem estoque",IF(H3115/E3115&lt;0.25,"Quase sem estoque",IF(H3115/E3115&lt;1.2,"Estoque baixo",IF(H3115/E3115&lt;2,"Estoque moderado","Estoque confortável")))),""))</f>
        <v/>
      </c>
      <c r="J3115" s="102" t="str">
        <f>IF(CADA_PROD!C3115="","",SUMIFS(MOVI_ENTR!M:M,MOVI_ENTR!D:D,D3115))</f>
        <v/>
      </c>
      <c r="K3115" s="103" t="str">
        <f>IF(CADA_PROD!C3115="","",IFERROR($J3115/SUM($J$6:$J$1006),""))</f>
        <v/>
      </c>
      <c r="L3115" s="103" t="str">
        <f>IF(CADA_PROD!C3115="","",IFERROR(H3115/SUM($H$6:$H$1006)+P3115,""))</f>
        <v/>
      </c>
      <c r="M3115" s="102" t="str">
        <f>IF(CADA_PROD!$C3115="","",IFERROR(SUMIFS(MOVI_ENTR!M:M,MOVI_ENTR!D:D,D3115)/SUMIFS(MOVI_ENTR!I:I,MOVI_ENTR!D:D,D3115),0))</f>
        <v/>
      </c>
      <c r="N3115" s="104" t="str">
        <f>IF(CADA_PROD!C3115="","",G3115/E3115)</f>
        <v/>
      </c>
    </row>
    <row r="3116" spans="3:14">
      <c r="C3116" s="99" t="str">
        <f>IF(CADA_PROD!C3116="","",CADA_PROD!C3116)</f>
        <v/>
      </c>
      <c r="D3116" s="100" t="str">
        <f>IF(CADA_PROD!D3116="","",CADA_PROD!D3116)</f>
        <v/>
      </c>
      <c r="E3116" s="101" t="str">
        <f>IF(CADA_PROD!E3116="","",CADA_PROD!E3116)</f>
        <v/>
      </c>
      <c r="F3116" s="101" t="str">
        <f>IF(CADA_PROD!D3116="","",SUMIFS(MOVI_ENTR!I:I,MOVI_ENTR!D:D,D3116))</f>
        <v/>
      </c>
      <c r="G3116" s="101" t="str">
        <f>IF(CADA_PROD!C3116="","",SUMIFS(MOVI_SAID!H:H,MOVI_SAID!D:D,D3116))</f>
        <v/>
      </c>
      <c r="H3116" s="101" t="str">
        <f t="shared" si="67"/>
        <v/>
      </c>
      <c r="I3116" s="100" t="str">
        <f>IF(CADA_PROD!C3116="","",IFERROR(IF(H3116&lt;=0,"Sem estoque",IF(H3116/E3116&lt;0.25,"Quase sem estoque",IF(H3116/E3116&lt;1.2,"Estoque baixo",IF(H3116/E3116&lt;2,"Estoque moderado","Estoque confortável")))),""))</f>
        <v/>
      </c>
      <c r="J3116" s="102" t="str">
        <f>IF(CADA_PROD!C3116="","",SUMIFS(MOVI_ENTR!M:M,MOVI_ENTR!D:D,D3116))</f>
        <v/>
      </c>
      <c r="K3116" s="103" t="str">
        <f>IF(CADA_PROD!C3116="","",IFERROR($J3116/SUM($J$6:$J$1006),""))</f>
        <v/>
      </c>
      <c r="L3116" s="103" t="str">
        <f>IF(CADA_PROD!C3116="","",IFERROR(H3116/SUM($H$6:$H$1006)+P3116,""))</f>
        <v/>
      </c>
      <c r="M3116" s="102" t="str">
        <f>IF(CADA_PROD!$C3116="","",IFERROR(SUMIFS(MOVI_ENTR!M:M,MOVI_ENTR!D:D,D3116)/SUMIFS(MOVI_ENTR!I:I,MOVI_ENTR!D:D,D3116),0))</f>
        <v/>
      </c>
      <c r="N3116" s="104" t="str">
        <f>IF(CADA_PROD!C3116="","",G3116/E3116)</f>
        <v/>
      </c>
    </row>
    <row r="3117" spans="3:14">
      <c r="C3117" s="99" t="str">
        <f>IF(CADA_PROD!C3117="","",CADA_PROD!C3117)</f>
        <v/>
      </c>
      <c r="D3117" s="100" t="str">
        <f>IF(CADA_PROD!D3117="","",CADA_PROD!D3117)</f>
        <v/>
      </c>
      <c r="E3117" s="101" t="str">
        <f>IF(CADA_PROD!E3117="","",CADA_PROD!E3117)</f>
        <v/>
      </c>
      <c r="F3117" s="101" t="str">
        <f>IF(CADA_PROD!D3117="","",SUMIFS(MOVI_ENTR!I:I,MOVI_ENTR!D:D,D3117))</f>
        <v/>
      </c>
      <c r="G3117" s="101" t="str">
        <f>IF(CADA_PROD!C3117="","",SUMIFS(MOVI_SAID!H:H,MOVI_SAID!D:D,D3117))</f>
        <v/>
      </c>
      <c r="H3117" s="101" t="str">
        <f t="shared" si="67"/>
        <v/>
      </c>
      <c r="I3117" s="100" t="str">
        <f>IF(CADA_PROD!C3117="","",IFERROR(IF(H3117&lt;=0,"Sem estoque",IF(H3117/E3117&lt;0.25,"Quase sem estoque",IF(H3117/E3117&lt;1.2,"Estoque baixo",IF(H3117/E3117&lt;2,"Estoque moderado","Estoque confortável")))),""))</f>
        <v/>
      </c>
      <c r="J3117" s="102" t="str">
        <f>IF(CADA_PROD!C3117="","",SUMIFS(MOVI_ENTR!M:M,MOVI_ENTR!D:D,D3117))</f>
        <v/>
      </c>
      <c r="K3117" s="103" t="str">
        <f>IF(CADA_PROD!C3117="","",IFERROR($J3117/SUM($J$6:$J$1006),""))</f>
        <v/>
      </c>
      <c r="L3117" s="103" t="str">
        <f>IF(CADA_PROD!C3117="","",IFERROR(H3117/SUM($H$6:$H$1006)+P3117,""))</f>
        <v/>
      </c>
      <c r="M3117" s="102" t="str">
        <f>IF(CADA_PROD!$C3117="","",IFERROR(SUMIFS(MOVI_ENTR!M:M,MOVI_ENTR!D:D,D3117)/SUMIFS(MOVI_ENTR!I:I,MOVI_ENTR!D:D,D3117),0))</f>
        <v/>
      </c>
      <c r="N3117" s="104" t="str">
        <f>IF(CADA_PROD!C3117="","",G3117/E3117)</f>
        <v/>
      </c>
    </row>
    <row r="3118" spans="3:14">
      <c r="C3118" s="99" t="str">
        <f>IF(CADA_PROD!C3118="","",CADA_PROD!C3118)</f>
        <v/>
      </c>
      <c r="D3118" s="100" t="str">
        <f>IF(CADA_PROD!D3118="","",CADA_PROD!D3118)</f>
        <v/>
      </c>
      <c r="E3118" s="101" t="str">
        <f>IF(CADA_PROD!E3118="","",CADA_PROD!E3118)</f>
        <v/>
      </c>
      <c r="F3118" s="101" t="str">
        <f>IF(CADA_PROD!D3118="","",SUMIFS(MOVI_ENTR!I:I,MOVI_ENTR!D:D,D3118))</f>
        <v/>
      </c>
      <c r="G3118" s="101" t="str">
        <f>IF(CADA_PROD!C3118="","",SUMIFS(MOVI_SAID!H:H,MOVI_SAID!D:D,D3118))</f>
        <v/>
      </c>
      <c r="H3118" s="101" t="str">
        <f t="shared" si="67"/>
        <v/>
      </c>
      <c r="I3118" s="100" t="str">
        <f>IF(CADA_PROD!C3118="","",IFERROR(IF(H3118&lt;=0,"Sem estoque",IF(H3118/E3118&lt;0.25,"Quase sem estoque",IF(H3118/E3118&lt;1.2,"Estoque baixo",IF(H3118/E3118&lt;2,"Estoque moderado","Estoque confortável")))),""))</f>
        <v/>
      </c>
      <c r="J3118" s="102" t="str">
        <f>IF(CADA_PROD!C3118="","",SUMIFS(MOVI_ENTR!M:M,MOVI_ENTR!D:D,D3118))</f>
        <v/>
      </c>
      <c r="K3118" s="103" t="str">
        <f>IF(CADA_PROD!C3118="","",IFERROR($J3118/SUM($J$6:$J$1006),""))</f>
        <v/>
      </c>
      <c r="L3118" s="103" t="str">
        <f>IF(CADA_PROD!C3118="","",IFERROR(H3118/SUM($H$6:$H$1006)+P3118,""))</f>
        <v/>
      </c>
      <c r="M3118" s="102" t="str">
        <f>IF(CADA_PROD!$C3118="","",IFERROR(SUMIFS(MOVI_ENTR!M:M,MOVI_ENTR!D:D,D3118)/SUMIFS(MOVI_ENTR!I:I,MOVI_ENTR!D:D,D3118),0))</f>
        <v/>
      </c>
      <c r="N3118" s="104" t="str">
        <f>IF(CADA_PROD!C3118="","",G3118/E3118)</f>
        <v/>
      </c>
    </row>
    <row r="3119" spans="3:14">
      <c r="C3119" s="99" t="str">
        <f>IF(CADA_PROD!C3119="","",CADA_PROD!C3119)</f>
        <v/>
      </c>
      <c r="D3119" s="100" t="str">
        <f>IF(CADA_PROD!D3119="","",CADA_PROD!D3119)</f>
        <v/>
      </c>
      <c r="E3119" s="101" t="str">
        <f>IF(CADA_PROD!E3119="","",CADA_PROD!E3119)</f>
        <v/>
      </c>
      <c r="F3119" s="101" t="str">
        <f>IF(CADA_PROD!D3119="","",SUMIFS(MOVI_ENTR!I:I,MOVI_ENTR!D:D,D3119))</f>
        <v/>
      </c>
      <c r="G3119" s="101" t="str">
        <f>IF(CADA_PROD!C3119="","",SUMIFS(MOVI_SAID!H:H,MOVI_SAID!D:D,D3119))</f>
        <v/>
      </c>
      <c r="H3119" s="101" t="str">
        <f t="shared" si="67"/>
        <v/>
      </c>
      <c r="I3119" s="100" t="str">
        <f>IF(CADA_PROD!C3119="","",IFERROR(IF(H3119&lt;=0,"Sem estoque",IF(H3119/E3119&lt;0.25,"Quase sem estoque",IF(H3119/E3119&lt;1.2,"Estoque baixo",IF(H3119/E3119&lt;2,"Estoque moderado","Estoque confortável")))),""))</f>
        <v/>
      </c>
      <c r="J3119" s="102" t="str">
        <f>IF(CADA_PROD!C3119="","",SUMIFS(MOVI_ENTR!M:M,MOVI_ENTR!D:D,D3119))</f>
        <v/>
      </c>
      <c r="K3119" s="103" t="str">
        <f>IF(CADA_PROD!C3119="","",IFERROR($J3119/SUM($J$6:$J$1006),""))</f>
        <v/>
      </c>
      <c r="L3119" s="103" t="str">
        <f>IF(CADA_PROD!C3119="","",IFERROR(H3119/SUM($H$6:$H$1006)+P3119,""))</f>
        <v/>
      </c>
      <c r="M3119" s="102" t="str">
        <f>IF(CADA_PROD!$C3119="","",IFERROR(SUMIFS(MOVI_ENTR!M:M,MOVI_ENTR!D:D,D3119)/SUMIFS(MOVI_ENTR!I:I,MOVI_ENTR!D:D,D3119),0))</f>
        <v/>
      </c>
      <c r="N3119" s="104" t="str">
        <f>IF(CADA_PROD!C3119="","",G3119/E3119)</f>
        <v/>
      </c>
    </row>
    <row r="3120" spans="3:14">
      <c r="C3120" s="99" t="str">
        <f>IF(CADA_PROD!C3120="","",CADA_PROD!C3120)</f>
        <v/>
      </c>
      <c r="D3120" s="100" t="str">
        <f>IF(CADA_PROD!D3120="","",CADA_PROD!D3120)</f>
        <v/>
      </c>
      <c r="E3120" s="101" t="str">
        <f>IF(CADA_PROD!E3120="","",CADA_PROD!E3120)</f>
        <v/>
      </c>
      <c r="F3120" s="101" t="str">
        <f>IF(CADA_PROD!D3120="","",SUMIFS(MOVI_ENTR!I:I,MOVI_ENTR!D:D,D3120))</f>
        <v/>
      </c>
      <c r="G3120" s="101" t="str">
        <f>IF(CADA_PROD!C3120="","",SUMIFS(MOVI_SAID!H:H,MOVI_SAID!D:D,D3120))</f>
        <v/>
      </c>
      <c r="H3120" s="101" t="str">
        <f t="shared" si="67"/>
        <v/>
      </c>
      <c r="I3120" s="100" t="str">
        <f>IF(CADA_PROD!C3120="","",IFERROR(IF(H3120&lt;=0,"Sem estoque",IF(H3120/E3120&lt;0.25,"Quase sem estoque",IF(H3120/E3120&lt;1.2,"Estoque baixo",IF(H3120/E3120&lt;2,"Estoque moderado","Estoque confortável")))),""))</f>
        <v/>
      </c>
      <c r="J3120" s="102" t="str">
        <f>IF(CADA_PROD!C3120="","",SUMIFS(MOVI_ENTR!M:M,MOVI_ENTR!D:D,D3120))</f>
        <v/>
      </c>
      <c r="K3120" s="103" t="str">
        <f>IF(CADA_PROD!C3120="","",IFERROR($J3120/SUM($J$6:$J$1006),""))</f>
        <v/>
      </c>
      <c r="L3120" s="103" t="str">
        <f>IF(CADA_PROD!C3120="","",IFERROR(H3120/SUM($H$6:$H$1006)+P3120,""))</f>
        <v/>
      </c>
      <c r="M3120" s="102" t="str">
        <f>IF(CADA_PROD!$C3120="","",IFERROR(SUMIFS(MOVI_ENTR!M:M,MOVI_ENTR!D:D,D3120)/SUMIFS(MOVI_ENTR!I:I,MOVI_ENTR!D:D,D3120),0))</f>
        <v/>
      </c>
      <c r="N3120" s="104" t="str">
        <f>IF(CADA_PROD!C3120="","",G3120/E3120)</f>
        <v/>
      </c>
    </row>
    <row r="3121" spans="3:14">
      <c r="C3121" s="99" t="str">
        <f>IF(CADA_PROD!C3121="","",CADA_PROD!C3121)</f>
        <v/>
      </c>
      <c r="D3121" s="100" t="str">
        <f>IF(CADA_PROD!D3121="","",CADA_PROD!D3121)</f>
        <v/>
      </c>
      <c r="E3121" s="101" t="str">
        <f>IF(CADA_PROD!E3121="","",CADA_PROD!E3121)</f>
        <v/>
      </c>
      <c r="F3121" s="101" t="str">
        <f>IF(CADA_PROD!D3121="","",SUMIFS(MOVI_ENTR!I:I,MOVI_ENTR!D:D,D3121))</f>
        <v/>
      </c>
      <c r="G3121" s="101" t="str">
        <f>IF(CADA_PROD!C3121="","",SUMIFS(MOVI_SAID!H:H,MOVI_SAID!D:D,D3121))</f>
        <v/>
      </c>
      <c r="H3121" s="101" t="str">
        <f t="shared" si="67"/>
        <v/>
      </c>
      <c r="I3121" s="100" t="str">
        <f>IF(CADA_PROD!C3121="","",IFERROR(IF(H3121&lt;=0,"Sem estoque",IF(H3121/E3121&lt;0.25,"Quase sem estoque",IF(H3121/E3121&lt;1.2,"Estoque baixo",IF(H3121/E3121&lt;2,"Estoque moderado","Estoque confortável")))),""))</f>
        <v/>
      </c>
      <c r="J3121" s="102" t="str">
        <f>IF(CADA_PROD!C3121="","",SUMIFS(MOVI_ENTR!M:M,MOVI_ENTR!D:D,D3121))</f>
        <v/>
      </c>
      <c r="K3121" s="103" t="str">
        <f>IF(CADA_PROD!C3121="","",IFERROR($J3121/SUM($J$6:$J$1006),""))</f>
        <v/>
      </c>
      <c r="L3121" s="103" t="str">
        <f>IF(CADA_PROD!C3121="","",IFERROR(H3121/SUM($H$6:$H$1006)+P3121,""))</f>
        <v/>
      </c>
      <c r="M3121" s="102" t="str">
        <f>IF(CADA_PROD!$C3121="","",IFERROR(SUMIFS(MOVI_ENTR!M:M,MOVI_ENTR!D:D,D3121)/SUMIFS(MOVI_ENTR!I:I,MOVI_ENTR!D:D,D3121),0))</f>
        <v/>
      </c>
      <c r="N3121" s="104" t="str">
        <f>IF(CADA_PROD!C3121="","",G3121/E3121)</f>
        <v/>
      </c>
    </row>
    <row r="3122" spans="3:14">
      <c r="C3122" s="99" t="str">
        <f>IF(CADA_PROD!C3122="","",CADA_PROD!C3122)</f>
        <v/>
      </c>
      <c r="D3122" s="100" t="str">
        <f>IF(CADA_PROD!D3122="","",CADA_PROD!D3122)</f>
        <v/>
      </c>
      <c r="E3122" s="101" t="str">
        <f>IF(CADA_PROD!E3122="","",CADA_PROD!E3122)</f>
        <v/>
      </c>
      <c r="F3122" s="101" t="str">
        <f>IF(CADA_PROD!D3122="","",SUMIFS(MOVI_ENTR!I:I,MOVI_ENTR!D:D,D3122))</f>
        <v/>
      </c>
      <c r="G3122" s="101" t="str">
        <f>IF(CADA_PROD!C3122="","",SUMIFS(MOVI_SAID!H:H,MOVI_SAID!D:D,D3122))</f>
        <v/>
      </c>
      <c r="H3122" s="101" t="str">
        <f t="shared" si="67"/>
        <v/>
      </c>
      <c r="I3122" s="100" t="str">
        <f>IF(CADA_PROD!C3122="","",IFERROR(IF(H3122&lt;=0,"Sem estoque",IF(H3122/E3122&lt;0.25,"Quase sem estoque",IF(H3122/E3122&lt;1.2,"Estoque baixo",IF(H3122/E3122&lt;2,"Estoque moderado","Estoque confortável")))),""))</f>
        <v/>
      </c>
      <c r="J3122" s="102" t="str">
        <f>IF(CADA_PROD!C3122="","",SUMIFS(MOVI_ENTR!M:M,MOVI_ENTR!D:D,D3122))</f>
        <v/>
      </c>
      <c r="K3122" s="103" t="str">
        <f>IF(CADA_PROD!C3122="","",IFERROR($J3122/SUM($J$6:$J$1006),""))</f>
        <v/>
      </c>
      <c r="L3122" s="103" t="str">
        <f>IF(CADA_PROD!C3122="","",IFERROR(H3122/SUM($H$6:$H$1006)+P3122,""))</f>
        <v/>
      </c>
      <c r="M3122" s="102" t="str">
        <f>IF(CADA_PROD!$C3122="","",IFERROR(SUMIFS(MOVI_ENTR!M:M,MOVI_ENTR!D:D,D3122)/SUMIFS(MOVI_ENTR!I:I,MOVI_ENTR!D:D,D3122),0))</f>
        <v/>
      </c>
      <c r="N3122" s="104" t="str">
        <f>IF(CADA_PROD!C3122="","",G3122/E3122)</f>
        <v/>
      </c>
    </row>
    <row r="3123" spans="3:14">
      <c r="C3123" s="99" t="str">
        <f>IF(CADA_PROD!C3123="","",CADA_PROD!C3123)</f>
        <v/>
      </c>
      <c r="D3123" s="100" t="str">
        <f>IF(CADA_PROD!D3123="","",CADA_PROD!D3123)</f>
        <v/>
      </c>
      <c r="E3123" s="101" t="str">
        <f>IF(CADA_PROD!E3123="","",CADA_PROD!E3123)</f>
        <v/>
      </c>
      <c r="F3123" s="101" t="str">
        <f>IF(CADA_PROD!D3123="","",SUMIFS(MOVI_ENTR!I:I,MOVI_ENTR!D:D,D3123))</f>
        <v/>
      </c>
      <c r="G3123" s="101" t="str">
        <f>IF(CADA_PROD!C3123="","",SUMIFS(MOVI_SAID!H:H,MOVI_SAID!D:D,D3123))</f>
        <v/>
      </c>
      <c r="H3123" s="101" t="str">
        <f t="shared" si="67"/>
        <v/>
      </c>
      <c r="I3123" s="100" t="str">
        <f>IF(CADA_PROD!C3123="","",IFERROR(IF(H3123&lt;=0,"Sem estoque",IF(H3123/E3123&lt;0.25,"Quase sem estoque",IF(H3123/E3123&lt;1.2,"Estoque baixo",IF(H3123/E3123&lt;2,"Estoque moderado","Estoque confortável")))),""))</f>
        <v/>
      </c>
      <c r="J3123" s="102" t="str">
        <f>IF(CADA_PROD!C3123="","",SUMIFS(MOVI_ENTR!M:M,MOVI_ENTR!D:D,D3123))</f>
        <v/>
      </c>
      <c r="K3123" s="103" t="str">
        <f>IF(CADA_PROD!C3123="","",IFERROR($J3123/SUM($J$6:$J$1006),""))</f>
        <v/>
      </c>
      <c r="L3123" s="103" t="str">
        <f>IF(CADA_PROD!C3123="","",IFERROR(H3123/SUM($H$6:$H$1006)+P3123,""))</f>
        <v/>
      </c>
      <c r="M3123" s="102" t="str">
        <f>IF(CADA_PROD!$C3123="","",IFERROR(SUMIFS(MOVI_ENTR!M:M,MOVI_ENTR!D:D,D3123)/SUMIFS(MOVI_ENTR!I:I,MOVI_ENTR!D:D,D3123),0))</f>
        <v/>
      </c>
      <c r="N3123" s="104" t="str">
        <f>IF(CADA_PROD!C3123="","",G3123/E3123)</f>
        <v/>
      </c>
    </row>
    <row r="3124" spans="3:14">
      <c r="C3124" s="99" t="str">
        <f>IF(CADA_PROD!C3124="","",CADA_PROD!C3124)</f>
        <v/>
      </c>
      <c r="D3124" s="100" t="str">
        <f>IF(CADA_PROD!D3124="","",CADA_PROD!D3124)</f>
        <v/>
      </c>
      <c r="E3124" s="101" t="str">
        <f>IF(CADA_PROD!E3124="","",CADA_PROD!E3124)</f>
        <v/>
      </c>
      <c r="F3124" s="101" t="str">
        <f>IF(CADA_PROD!D3124="","",SUMIFS(MOVI_ENTR!I:I,MOVI_ENTR!D:D,D3124))</f>
        <v/>
      </c>
      <c r="G3124" s="101" t="str">
        <f>IF(CADA_PROD!C3124="","",SUMIFS(MOVI_SAID!H:H,MOVI_SAID!D:D,D3124))</f>
        <v/>
      </c>
      <c r="H3124" s="101" t="str">
        <f t="shared" si="67"/>
        <v/>
      </c>
      <c r="I3124" s="100" t="str">
        <f>IF(CADA_PROD!C3124="","",IFERROR(IF(H3124&lt;=0,"Sem estoque",IF(H3124/E3124&lt;0.25,"Quase sem estoque",IF(H3124/E3124&lt;1.2,"Estoque baixo",IF(H3124/E3124&lt;2,"Estoque moderado","Estoque confortável")))),""))</f>
        <v/>
      </c>
      <c r="J3124" s="102" t="str">
        <f>IF(CADA_PROD!C3124="","",SUMIFS(MOVI_ENTR!M:M,MOVI_ENTR!D:D,D3124))</f>
        <v/>
      </c>
      <c r="K3124" s="103" t="str">
        <f>IF(CADA_PROD!C3124="","",IFERROR($J3124/SUM($J$6:$J$1006),""))</f>
        <v/>
      </c>
      <c r="L3124" s="103" t="str">
        <f>IF(CADA_PROD!C3124="","",IFERROR(H3124/SUM($H$6:$H$1006)+P3124,""))</f>
        <v/>
      </c>
      <c r="M3124" s="102" t="str">
        <f>IF(CADA_PROD!$C3124="","",IFERROR(SUMIFS(MOVI_ENTR!M:M,MOVI_ENTR!D:D,D3124)/SUMIFS(MOVI_ENTR!I:I,MOVI_ENTR!D:D,D3124),0))</f>
        <v/>
      </c>
      <c r="N3124" s="104" t="str">
        <f>IF(CADA_PROD!C3124="","",G3124/E3124)</f>
        <v/>
      </c>
    </row>
    <row r="3125" spans="3:14">
      <c r="C3125" s="99" t="str">
        <f>IF(CADA_PROD!C3125="","",CADA_PROD!C3125)</f>
        <v/>
      </c>
      <c r="D3125" s="100" t="str">
        <f>IF(CADA_PROD!D3125="","",CADA_PROD!D3125)</f>
        <v/>
      </c>
      <c r="E3125" s="101" t="str">
        <f>IF(CADA_PROD!E3125="","",CADA_PROD!E3125)</f>
        <v/>
      </c>
      <c r="F3125" s="101" t="str">
        <f>IF(CADA_PROD!D3125="","",SUMIFS(MOVI_ENTR!I:I,MOVI_ENTR!D:D,D3125))</f>
        <v/>
      </c>
      <c r="G3125" s="101" t="str">
        <f>IF(CADA_PROD!C3125="","",SUMIFS(MOVI_SAID!H:H,MOVI_SAID!D:D,D3125))</f>
        <v/>
      </c>
      <c r="H3125" s="101" t="str">
        <f t="shared" si="67"/>
        <v/>
      </c>
      <c r="I3125" s="100" t="str">
        <f>IF(CADA_PROD!C3125="","",IFERROR(IF(H3125&lt;=0,"Sem estoque",IF(H3125/E3125&lt;0.25,"Quase sem estoque",IF(H3125/E3125&lt;1.2,"Estoque baixo",IF(H3125/E3125&lt;2,"Estoque moderado","Estoque confortável")))),""))</f>
        <v/>
      </c>
      <c r="J3125" s="102" t="str">
        <f>IF(CADA_PROD!C3125="","",SUMIFS(MOVI_ENTR!M:M,MOVI_ENTR!D:D,D3125))</f>
        <v/>
      </c>
      <c r="K3125" s="103" t="str">
        <f>IF(CADA_PROD!C3125="","",IFERROR($J3125/SUM($J$6:$J$1006),""))</f>
        <v/>
      </c>
      <c r="L3125" s="103" t="str">
        <f>IF(CADA_PROD!C3125="","",IFERROR(H3125/SUM($H$6:$H$1006)+P3125,""))</f>
        <v/>
      </c>
      <c r="M3125" s="102" t="str">
        <f>IF(CADA_PROD!$C3125="","",IFERROR(SUMIFS(MOVI_ENTR!M:M,MOVI_ENTR!D:D,D3125)/SUMIFS(MOVI_ENTR!I:I,MOVI_ENTR!D:D,D3125),0))</f>
        <v/>
      </c>
      <c r="N3125" s="104" t="str">
        <f>IF(CADA_PROD!C3125="","",G3125/E3125)</f>
        <v/>
      </c>
    </row>
    <row r="3126" spans="3:14">
      <c r="C3126" s="99" t="str">
        <f>IF(CADA_PROD!C3126="","",CADA_PROD!C3126)</f>
        <v/>
      </c>
      <c r="D3126" s="100" t="str">
        <f>IF(CADA_PROD!D3126="","",CADA_PROD!D3126)</f>
        <v/>
      </c>
      <c r="E3126" s="101" t="str">
        <f>IF(CADA_PROD!E3126="","",CADA_PROD!E3126)</f>
        <v/>
      </c>
      <c r="F3126" s="101" t="str">
        <f>IF(CADA_PROD!D3126="","",SUMIFS(MOVI_ENTR!I:I,MOVI_ENTR!D:D,D3126))</f>
        <v/>
      </c>
      <c r="G3126" s="101" t="str">
        <f>IF(CADA_PROD!C3126="","",SUMIFS(MOVI_SAID!H:H,MOVI_SAID!D:D,D3126))</f>
        <v/>
      </c>
      <c r="H3126" s="101" t="str">
        <f t="shared" si="67"/>
        <v/>
      </c>
      <c r="I3126" s="100" t="str">
        <f>IF(CADA_PROD!C3126="","",IFERROR(IF(H3126&lt;=0,"Sem estoque",IF(H3126/E3126&lt;0.25,"Quase sem estoque",IF(H3126/E3126&lt;1.2,"Estoque baixo",IF(H3126/E3126&lt;2,"Estoque moderado","Estoque confortável")))),""))</f>
        <v/>
      </c>
      <c r="J3126" s="102" t="str">
        <f>IF(CADA_PROD!C3126="","",SUMIFS(MOVI_ENTR!M:M,MOVI_ENTR!D:D,D3126))</f>
        <v/>
      </c>
      <c r="K3126" s="103" t="str">
        <f>IF(CADA_PROD!C3126="","",IFERROR($J3126/SUM($J$6:$J$1006),""))</f>
        <v/>
      </c>
      <c r="L3126" s="103" t="str">
        <f>IF(CADA_PROD!C3126="","",IFERROR(H3126/SUM($H$6:$H$1006)+P3126,""))</f>
        <v/>
      </c>
      <c r="M3126" s="102" t="str">
        <f>IF(CADA_PROD!$C3126="","",IFERROR(SUMIFS(MOVI_ENTR!M:M,MOVI_ENTR!D:D,D3126)/SUMIFS(MOVI_ENTR!I:I,MOVI_ENTR!D:D,D3126),0))</f>
        <v/>
      </c>
      <c r="N3126" s="104" t="str">
        <f>IF(CADA_PROD!C3126="","",G3126/E3126)</f>
        <v/>
      </c>
    </row>
    <row r="3127" spans="3:14">
      <c r="C3127" s="99" t="str">
        <f>IF(CADA_PROD!C3127="","",CADA_PROD!C3127)</f>
        <v/>
      </c>
      <c r="D3127" s="100" t="str">
        <f>IF(CADA_PROD!D3127="","",CADA_PROD!D3127)</f>
        <v/>
      </c>
      <c r="E3127" s="101" t="str">
        <f>IF(CADA_PROD!E3127="","",CADA_PROD!E3127)</f>
        <v/>
      </c>
      <c r="F3127" s="101" t="str">
        <f>IF(CADA_PROD!D3127="","",SUMIFS(MOVI_ENTR!I:I,MOVI_ENTR!D:D,D3127))</f>
        <v/>
      </c>
      <c r="G3127" s="101" t="str">
        <f>IF(CADA_PROD!C3127="","",SUMIFS(MOVI_SAID!H:H,MOVI_SAID!D:D,D3127))</f>
        <v/>
      </c>
      <c r="H3127" s="101" t="str">
        <f t="shared" si="67"/>
        <v/>
      </c>
      <c r="I3127" s="100" t="str">
        <f>IF(CADA_PROD!C3127="","",IFERROR(IF(H3127&lt;=0,"Sem estoque",IF(H3127/E3127&lt;0.25,"Quase sem estoque",IF(H3127/E3127&lt;1.2,"Estoque baixo",IF(H3127/E3127&lt;2,"Estoque moderado","Estoque confortável")))),""))</f>
        <v/>
      </c>
      <c r="J3127" s="102" t="str">
        <f>IF(CADA_PROD!C3127="","",SUMIFS(MOVI_ENTR!M:M,MOVI_ENTR!D:D,D3127))</f>
        <v/>
      </c>
      <c r="K3127" s="103" t="str">
        <f>IF(CADA_PROD!C3127="","",IFERROR($J3127/SUM($J$6:$J$1006),""))</f>
        <v/>
      </c>
      <c r="L3127" s="103" t="str">
        <f>IF(CADA_PROD!C3127="","",IFERROR(H3127/SUM($H$6:$H$1006)+P3127,""))</f>
        <v/>
      </c>
      <c r="M3127" s="102" t="str">
        <f>IF(CADA_PROD!$C3127="","",IFERROR(SUMIFS(MOVI_ENTR!M:M,MOVI_ENTR!D:D,D3127)/SUMIFS(MOVI_ENTR!I:I,MOVI_ENTR!D:D,D3127),0))</f>
        <v/>
      </c>
      <c r="N3127" s="104" t="str">
        <f>IF(CADA_PROD!C3127="","",G3127/E3127)</f>
        <v/>
      </c>
    </row>
    <row r="3128" spans="3:14">
      <c r="C3128" s="99" t="str">
        <f>IF(CADA_PROD!C3128="","",CADA_PROD!C3128)</f>
        <v/>
      </c>
      <c r="D3128" s="100" t="str">
        <f>IF(CADA_PROD!D3128="","",CADA_PROD!D3128)</f>
        <v/>
      </c>
      <c r="E3128" s="101" t="str">
        <f>IF(CADA_PROD!E3128="","",CADA_PROD!E3128)</f>
        <v/>
      </c>
      <c r="F3128" s="101" t="str">
        <f>IF(CADA_PROD!D3128="","",SUMIFS(MOVI_ENTR!I:I,MOVI_ENTR!D:D,D3128))</f>
        <v/>
      </c>
      <c r="G3128" s="101" t="str">
        <f>IF(CADA_PROD!C3128="","",SUMIFS(MOVI_SAID!H:H,MOVI_SAID!D:D,D3128))</f>
        <v/>
      </c>
      <c r="H3128" s="101" t="str">
        <f t="shared" si="67"/>
        <v/>
      </c>
      <c r="I3128" s="100" t="str">
        <f>IF(CADA_PROD!C3128="","",IFERROR(IF(H3128&lt;=0,"Sem estoque",IF(H3128/E3128&lt;0.25,"Quase sem estoque",IF(H3128/E3128&lt;1.2,"Estoque baixo",IF(H3128/E3128&lt;2,"Estoque moderado","Estoque confortável")))),""))</f>
        <v/>
      </c>
      <c r="J3128" s="102" t="str">
        <f>IF(CADA_PROD!C3128="","",SUMIFS(MOVI_ENTR!M:M,MOVI_ENTR!D:D,D3128))</f>
        <v/>
      </c>
      <c r="K3128" s="103" t="str">
        <f>IF(CADA_PROD!C3128="","",IFERROR($J3128/SUM($J$6:$J$1006),""))</f>
        <v/>
      </c>
      <c r="L3128" s="103" t="str">
        <f>IF(CADA_PROD!C3128="","",IFERROR(H3128/SUM($H$6:$H$1006)+P3128,""))</f>
        <v/>
      </c>
      <c r="M3128" s="102" t="str">
        <f>IF(CADA_PROD!$C3128="","",IFERROR(SUMIFS(MOVI_ENTR!M:M,MOVI_ENTR!D:D,D3128)/SUMIFS(MOVI_ENTR!I:I,MOVI_ENTR!D:D,D3128),0))</f>
        <v/>
      </c>
      <c r="N3128" s="104" t="str">
        <f>IF(CADA_PROD!C3128="","",G3128/E3128)</f>
        <v/>
      </c>
    </row>
    <row r="3129" spans="3:14">
      <c r="C3129" s="99" t="str">
        <f>IF(CADA_PROD!C3129="","",CADA_PROD!C3129)</f>
        <v/>
      </c>
      <c r="D3129" s="100" t="str">
        <f>IF(CADA_PROD!D3129="","",CADA_PROD!D3129)</f>
        <v/>
      </c>
      <c r="E3129" s="101" t="str">
        <f>IF(CADA_PROD!E3129="","",CADA_PROD!E3129)</f>
        <v/>
      </c>
      <c r="F3129" s="101" t="str">
        <f>IF(CADA_PROD!D3129="","",SUMIFS(MOVI_ENTR!I:I,MOVI_ENTR!D:D,D3129))</f>
        <v/>
      </c>
      <c r="G3129" s="101" t="str">
        <f>IF(CADA_PROD!C3129="","",SUMIFS(MOVI_SAID!H:H,MOVI_SAID!D:D,D3129))</f>
        <v/>
      </c>
      <c r="H3129" s="101" t="str">
        <f t="shared" si="67"/>
        <v/>
      </c>
      <c r="I3129" s="100" t="str">
        <f>IF(CADA_PROD!C3129="","",IFERROR(IF(H3129&lt;=0,"Sem estoque",IF(H3129/E3129&lt;0.25,"Quase sem estoque",IF(H3129/E3129&lt;1.2,"Estoque baixo",IF(H3129/E3129&lt;2,"Estoque moderado","Estoque confortável")))),""))</f>
        <v/>
      </c>
      <c r="J3129" s="102" t="str">
        <f>IF(CADA_PROD!C3129="","",SUMIFS(MOVI_ENTR!M:M,MOVI_ENTR!D:D,D3129))</f>
        <v/>
      </c>
      <c r="K3129" s="103" t="str">
        <f>IF(CADA_PROD!C3129="","",IFERROR($J3129/SUM($J$6:$J$1006),""))</f>
        <v/>
      </c>
      <c r="L3129" s="103" t="str">
        <f>IF(CADA_PROD!C3129="","",IFERROR(H3129/SUM($H$6:$H$1006)+P3129,""))</f>
        <v/>
      </c>
      <c r="M3129" s="102" t="str">
        <f>IF(CADA_PROD!$C3129="","",IFERROR(SUMIFS(MOVI_ENTR!M:M,MOVI_ENTR!D:D,D3129)/SUMIFS(MOVI_ENTR!I:I,MOVI_ENTR!D:D,D3129),0))</f>
        <v/>
      </c>
      <c r="N3129" s="104" t="str">
        <f>IF(CADA_PROD!C3129="","",G3129/E3129)</f>
        <v/>
      </c>
    </row>
    <row r="3130" spans="3:14">
      <c r="C3130" s="99" t="str">
        <f>IF(CADA_PROD!C3130="","",CADA_PROD!C3130)</f>
        <v/>
      </c>
      <c r="D3130" s="100" t="str">
        <f>IF(CADA_PROD!D3130="","",CADA_PROD!D3130)</f>
        <v/>
      </c>
      <c r="E3130" s="101" t="str">
        <f>IF(CADA_PROD!E3130="","",CADA_PROD!E3130)</f>
        <v/>
      </c>
      <c r="F3130" s="101" t="str">
        <f>IF(CADA_PROD!D3130="","",SUMIFS(MOVI_ENTR!I:I,MOVI_ENTR!D:D,D3130))</f>
        <v/>
      </c>
      <c r="G3130" s="101" t="str">
        <f>IF(CADA_PROD!C3130="","",SUMIFS(MOVI_SAID!H:H,MOVI_SAID!D:D,D3130))</f>
        <v/>
      </c>
      <c r="H3130" s="101" t="str">
        <f t="shared" si="67"/>
        <v/>
      </c>
      <c r="I3130" s="100" t="str">
        <f>IF(CADA_PROD!C3130="","",IFERROR(IF(H3130&lt;=0,"Sem estoque",IF(H3130/E3130&lt;0.25,"Quase sem estoque",IF(H3130/E3130&lt;1.2,"Estoque baixo",IF(H3130/E3130&lt;2,"Estoque moderado","Estoque confortável")))),""))</f>
        <v/>
      </c>
      <c r="J3130" s="102" t="str">
        <f>IF(CADA_PROD!C3130="","",SUMIFS(MOVI_ENTR!M:M,MOVI_ENTR!D:D,D3130))</f>
        <v/>
      </c>
      <c r="K3130" s="103" t="str">
        <f>IF(CADA_PROD!C3130="","",IFERROR($J3130/SUM($J$6:$J$1006),""))</f>
        <v/>
      </c>
      <c r="L3130" s="103" t="str">
        <f>IF(CADA_PROD!C3130="","",IFERROR(H3130/SUM($H$6:$H$1006)+P3130,""))</f>
        <v/>
      </c>
      <c r="M3130" s="102" t="str">
        <f>IF(CADA_PROD!$C3130="","",IFERROR(SUMIFS(MOVI_ENTR!M:M,MOVI_ENTR!D:D,D3130)/SUMIFS(MOVI_ENTR!I:I,MOVI_ENTR!D:D,D3130),0))</f>
        <v/>
      </c>
      <c r="N3130" s="104" t="str">
        <f>IF(CADA_PROD!C3130="","",G3130/E3130)</f>
        <v/>
      </c>
    </row>
    <row r="3131" spans="3:14">
      <c r="C3131" s="99" t="str">
        <f>IF(CADA_PROD!C3131="","",CADA_PROD!C3131)</f>
        <v/>
      </c>
      <c r="D3131" s="100" t="str">
        <f>IF(CADA_PROD!D3131="","",CADA_PROD!D3131)</f>
        <v/>
      </c>
      <c r="E3131" s="101" t="str">
        <f>IF(CADA_PROD!E3131="","",CADA_PROD!E3131)</f>
        <v/>
      </c>
      <c r="F3131" s="101" t="str">
        <f>IF(CADA_PROD!D3131="","",SUMIFS(MOVI_ENTR!I:I,MOVI_ENTR!D:D,D3131))</f>
        <v/>
      </c>
      <c r="G3131" s="101" t="str">
        <f>IF(CADA_PROD!C3131="","",SUMIFS(MOVI_SAID!H:H,MOVI_SAID!D:D,D3131))</f>
        <v/>
      </c>
      <c r="H3131" s="101" t="str">
        <f t="shared" si="67"/>
        <v/>
      </c>
      <c r="I3131" s="100" t="str">
        <f>IF(CADA_PROD!C3131="","",IFERROR(IF(H3131&lt;=0,"Sem estoque",IF(H3131/E3131&lt;0.25,"Quase sem estoque",IF(H3131/E3131&lt;1.2,"Estoque baixo",IF(H3131/E3131&lt;2,"Estoque moderado","Estoque confortável")))),""))</f>
        <v/>
      </c>
      <c r="J3131" s="102" t="str">
        <f>IF(CADA_PROD!C3131="","",SUMIFS(MOVI_ENTR!M:M,MOVI_ENTR!D:D,D3131))</f>
        <v/>
      </c>
      <c r="K3131" s="103" t="str">
        <f>IF(CADA_PROD!C3131="","",IFERROR($J3131/SUM($J$6:$J$1006),""))</f>
        <v/>
      </c>
      <c r="L3131" s="103" t="str">
        <f>IF(CADA_PROD!C3131="","",IFERROR(H3131/SUM($H$6:$H$1006)+P3131,""))</f>
        <v/>
      </c>
      <c r="M3131" s="102" t="str">
        <f>IF(CADA_PROD!$C3131="","",IFERROR(SUMIFS(MOVI_ENTR!M:M,MOVI_ENTR!D:D,D3131)/SUMIFS(MOVI_ENTR!I:I,MOVI_ENTR!D:D,D3131),0))</f>
        <v/>
      </c>
      <c r="N3131" s="104" t="str">
        <f>IF(CADA_PROD!C3131="","",G3131/E3131)</f>
        <v/>
      </c>
    </row>
    <row r="3132" spans="3:14">
      <c r="C3132" s="99" t="str">
        <f>IF(CADA_PROD!C3132="","",CADA_PROD!C3132)</f>
        <v/>
      </c>
      <c r="D3132" s="100" t="str">
        <f>IF(CADA_PROD!D3132="","",CADA_PROD!D3132)</f>
        <v/>
      </c>
      <c r="E3132" s="101" t="str">
        <f>IF(CADA_PROD!E3132="","",CADA_PROD!E3132)</f>
        <v/>
      </c>
      <c r="F3132" s="101" t="str">
        <f>IF(CADA_PROD!D3132="","",SUMIFS(MOVI_ENTR!I:I,MOVI_ENTR!D:D,D3132))</f>
        <v/>
      </c>
      <c r="G3132" s="101" t="str">
        <f>IF(CADA_PROD!C3132="","",SUMIFS(MOVI_SAID!H:H,MOVI_SAID!D:D,D3132))</f>
        <v/>
      </c>
      <c r="H3132" s="101" t="str">
        <f t="shared" si="67"/>
        <v/>
      </c>
      <c r="I3132" s="100" t="str">
        <f>IF(CADA_PROD!C3132="","",IFERROR(IF(H3132&lt;=0,"Sem estoque",IF(H3132/E3132&lt;0.25,"Quase sem estoque",IF(H3132/E3132&lt;1.2,"Estoque baixo",IF(H3132/E3132&lt;2,"Estoque moderado","Estoque confortável")))),""))</f>
        <v/>
      </c>
      <c r="J3132" s="102" t="str">
        <f>IF(CADA_PROD!C3132="","",SUMIFS(MOVI_ENTR!M:M,MOVI_ENTR!D:D,D3132))</f>
        <v/>
      </c>
      <c r="K3132" s="103" t="str">
        <f>IF(CADA_PROD!C3132="","",IFERROR($J3132/SUM($J$6:$J$1006),""))</f>
        <v/>
      </c>
      <c r="L3132" s="103" t="str">
        <f>IF(CADA_PROD!C3132="","",IFERROR(H3132/SUM($H$6:$H$1006)+P3132,""))</f>
        <v/>
      </c>
      <c r="M3132" s="102" t="str">
        <f>IF(CADA_PROD!$C3132="","",IFERROR(SUMIFS(MOVI_ENTR!M:M,MOVI_ENTR!D:D,D3132)/SUMIFS(MOVI_ENTR!I:I,MOVI_ENTR!D:D,D3132),0))</f>
        <v/>
      </c>
      <c r="N3132" s="104" t="str">
        <f>IF(CADA_PROD!C3132="","",G3132/E3132)</f>
        <v/>
      </c>
    </row>
    <row r="3133" spans="3:14">
      <c r="C3133" s="99" t="str">
        <f>IF(CADA_PROD!C3133="","",CADA_PROD!C3133)</f>
        <v/>
      </c>
      <c r="D3133" s="100" t="str">
        <f>IF(CADA_PROD!D3133="","",CADA_PROD!D3133)</f>
        <v/>
      </c>
      <c r="E3133" s="101" t="str">
        <f>IF(CADA_PROD!E3133="","",CADA_PROD!E3133)</f>
        <v/>
      </c>
      <c r="F3133" s="101" t="str">
        <f>IF(CADA_PROD!D3133="","",SUMIFS(MOVI_ENTR!I:I,MOVI_ENTR!D:D,D3133))</f>
        <v/>
      </c>
      <c r="G3133" s="101" t="str">
        <f>IF(CADA_PROD!C3133="","",SUMIFS(MOVI_SAID!H:H,MOVI_SAID!D:D,D3133))</f>
        <v/>
      </c>
      <c r="H3133" s="101" t="str">
        <f t="shared" si="67"/>
        <v/>
      </c>
      <c r="I3133" s="100" t="str">
        <f>IF(CADA_PROD!C3133="","",IFERROR(IF(H3133&lt;=0,"Sem estoque",IF(H3133/E3133&lt;0.25,"Quase sem estoque",IF(H3133/E3133&lt;1.2,"Estoque baixo",IF(H3133/E3133&lt;2,"Estoque moderado","Estoque confortável")))),""))</f>
        <v/>
      </c>
      <c r="J3133" s="102" t="str">
        <f>IF(CADA_PROD!C3133="","",SUMIFS(MOVI_ENTR!M:M,MOVI_ENTR!D:D,D3133))</f>
        <v/>
      </c>
      <c r="K3133" s="103" t="str">
        <f>IF(CADA_PROD!C3133="","",IFERROR($J3133/SUM($J$6:$J$1006),""))</f>
        <v/>
      </c>
      <c r="L3133" s="103" t="str">
        <f>IF(CADA_PROD!C3133="","",IFERROR(H3133/SUM($H$6:$H$1006)+P3133,""))</f>
        <v/>
      </c>
      <c r="M3133" s="102" t="str">
        <f>IF(CADA_PROD!$C3133="","",IFERROR(SUMIFS(MOVI_ENTR!M:M,MOVI_ENTR!D:D,D3133)/SUMIFS(MOVI_ENTR!I:I,MOVI_ENTR!D:D,D3133),0))</f>
        <v/>
      </c>
      <c r="N3133" s="104" t="str">
        <f>IF(CADA_PROD!C3133="","",G3133/E3133)</f>
        <v/>
      </c>
    </row>
    <row r="3134" spans="3:14">
      <c r="C3134" s="99" t="str">
        <f>IF(CADA_PROD!C3134="","",CADA_PROD!C3134)</f>
        <v/>
      </c>
      <c r="D3134" s="100" t="str">
        <f>IF(CADA_PROD!D3134="","",CADA_PROD!D3134)</f>
        <v/>
      </c>
      <c r="E3134" s="101" t="str">
        <f>IF(CADA_PROD!E3134="","",CADA_PROD!E3134)</f>
        <v/>
      </c>
      <c r="F3134" s="101" t="str">
        <f>IF(CADA_PROD!D3134="","",SUMIFS(MOVI_ENTR!I:I,MOVI_ENTR!D:D,D3134))</f>
        <v/>
      </c>
      <c r="G3134" s="101" t="str">
        <f>IF(CADA_PROD!C3134="","",SUMIFS(MOVI_SAID!H:H,MOVI_SAID!D:D,D3134))</f>
        <v/>
      </c>
      <c r="H3134" s="101" t="str">
        <f t="shared" si="67"/>
        <v/>
      </c>
      <c r="I3134" s="100" t="str">
        <f>IF(CADA_PROD!C3134="","",IFERROR(IF(H3134&lt;=0,"Sem estoque",IF(H3134/E3134&lt;0.25,"Quase sem estoque",IF(H3134/E3134&lt;1.2,"Estoque baixo",IF(H3134/E3134&lt;2,"Estoque moderado","Estoque confortável")))),""))</f>
        <v/>
      </c>
      <c r="J3134" s="102" t="str">
        <f>IF(CADA_PROD!C3134="","",SUMIFS(MOVI_ENTR!M:M,MOVI_ENTR!D:D,D3134))</f>
        <v/>
      </c>
      <c r="K3134" s="103" t="str">
        <f>IF(CADA_PROD!C3134="","",IFERROR($J3134/SUM($J$6:$J$1006),""))</f>
        <v/>
      </c>
      <c r="L3134" s="103" t="str">
        <f>IF(CADA_PROD!C3134="","",IFERROR(H3134/SUM($H$6:$H$1006)+P3134,""))</f>
        <v/>
      </c>
      <c r="M3134" s="102" t="str">
        <f>IF(CADA_PROD!$C3134="","",IFERROR(SUMIFS(MOVI_ENTR!M:M,MOVI_ENTR!D:D,D3134)/SUMIFS(MOVI_ENTR!I:I,MOVI_ENTR!D:D,D3134),0))</f>
        <v/>
      </c>
      <c r="N3134" s="104" t="str">
        <f>IF(CADA_PROD!C3134="","",G3134/E3134)</f>
        <v/>
      </c>
    </row>
    <row r="3135" spans="3:14">
      <c r="C3135" s="99" t="str">
        <f>IF(CADA_PROD!C3135="","",CADA_PROD!C3135)</f>
        <v/>
      </c>
      <c r="D3135" s="100" t="str">
        <f>IF(CADA_PROD!D3135="","",CADA_PROD!D3135)</f>
        <v/>
      </c>
      <c r="E3135" s="101" t="str">
        <f>IF(CADA_PROD!E3135="","",CADA_PROD!E3135)</f>
        <v/>
      </c>
      <c r="F3135" s="101" t="str">
        <f>IF(CADA_PROD!D3135="","",SUMIFS(MOVI_ENTR!I:I,MOVI_ENTR!D:D,D3135))</f>
        <v/>
      </c>
      <c r="G3135" s="101" t="str">
        <f>IF(CADA_PROD!C3135="","",SUMIFS(MOVI_SAID!H:H,MOVI_SAID!D:D,D3135))</f>
        <v/>
      </c>
      <c r="H3135" s="101" t="str">
        <f t="shared" si="67"/>
        <v/>
      </c>
      <c r="I3135" s="100" t="str">
        <f>IF(CADA_PROD!C3135="","",IFERROR(IF(H3135&lt;=0,"Sem estoque",IF(H3135/E3135&lt;0.25,"Quase sem estoque",IF(H3135/E3135&lt;1.2,"Estoque baixo",IF(H3135/E3135&lt;2,"Estoque moderado","Estoque confortável")))),""))</f>
        <v/>
      </c>
      <c r="J3135" s="102" t="str">
        <f>IF(CADA_PROD!C3135="","",SUMIFS(MOVI_ENTR!M:M,MOVI_ENTR!D:D,D3135))</f>
        <v/>
      </c>
      <c r="K3135" s="103" t="str">
        <f>IF(CADA_PROD!C3135="","",IFERROR($J3135/SUM($J$6:$J$1006),""))</f>
        <v/>
      </c>
      <c r="L3135" s="103" t="str">
        <f>IF(CADA_PROD!C3135="","",IFERROR(H3135/SUM($H$6:$H$1006)+P3135,""))</f>
        <v/>
      </c>
      <c r="M3135" s="102" t="str">
        <f>IF(CADA_PROD!$C3135="","",IFERROR(SUMIFS(MOVI_ENTR!M:M,MOVI_ENTR!D:D,D3135)/SUMIFS(MOVI_ENTR!I:I,MOVI_ENTR!D:D,D3135),0))</f>
        <v/>
      </c>
      <c r="N3135" s="104" t="str">
        <f>IF(CADA_PROD!C3135="","",G3135/E3135)</f>
        <v/>
      </c>
    </row>
    <row r="3136" spans="3:14">
      <c r="C3136" s="99" t="str">
        <f>IF(CADA_PROD!C3136="","",CADA_PROD!C3136)</f>
        <v/>
      </c>
      <c r="D3136" s="100" t="str">
        <f>IF(CADA_PROD!D3136="","",CADA_PROD!D3136)</f>
        <v/>
      </c>
      <c r="E3136" s="101" t="str">
        <f>IF(CADA_PROD!E3136="","",CADA_PROD!E3136)</f>
        <v/>
      </c>
      <c r="F3136" s="101" t="str">
        <f>IF(CADA_PROD!D3136="","",SUMIFS(MOVI_ENTR!I:I,MOVI_ENTR!D:D,D3136))</f>
        <v/>
      </c>
      <c r="G3136" s="101" t="str">
        <f>IF(CADA_PROD!C3136="","",SUMIFS(MOVI_SAID!H:H,MOVI_SAID!D:D,D3136))</f>
        <v/>
      </c>
      <c r="H3136" s="101" t="str">
        <f t="shared" si="67"/>
        <v/>
      </c>
      <c r="I3136" s="100" t="str">
        <f>IF(CADA_PROD!C3136="","",IFERROR(IF(H3136&lt;=0,"Sem estoque",IF(H3136/E3136&lt;0.25,"Quase sem estoque",IF(H3136/E3136&lt;1.2,"Estoque baixo",IF(H3136/E3136&lt;2,"Estoque moderado","Estoque confortável")))),""))</f>
        <v/>
      </c>
      <c r="J3136" s="102" t="str">
        <f>IF(CADA_PROD!C3136="","",SUMIFS(MOVI_ENTR!M:M,MOVI_ENTR!D:D,D3136))</f>
        <v/>
      </c>
      <c r="K3136" s="103" t="str">
        <f>IF(CADA_PROD!C3136="","",IFERROR($J3136/SUM($J$6:$J$1006),""))</f>
        <v/>
      </c>
      <c r="L3136" s="103" t="str">
        <f>IF(CADA_PROD!C3136="","",IFERROR(H3136/SUM($H$6:$H$1006)+P3136,""))</f>
        <v/>
      </c>
      <c r="M3136" s="102" t="str">
        <f>IF(CADA_PROD!$C3136="","",IFERROR(SUMIFS(MOVI_ENTR!M:M,MOVI_ENTR!D:D,D3136)/SUMIFS(MOVI_ENTR!I:I,MOVI_ENTR!D:D,D3136),0))</f>
        <v/>
      </c>
      <c r="N3136" s="104" t="str">
        <f>IF(CADA_PROD!C3136="","",G3136/E3136)</f>
        <v/>
      </c>
    </row>
    <row r="3137" spans="3:14">
      <c r="C3137" s="99" t="str">
        <f>IF(CADA_PROD!C3137="","",CADA_PROD!C3137)</f>
        <v/>
      </c>
      <c r="D3137" s="100" t="str">
        <f>IF(CADA_PROD!D3137="","",CADA_PROD!D3137)</f>
        <v/>
      </c>
      <c r="E3137" s="101" t="str">
        <f>IF(CADA_PROD!E3137="","",CADA_PROD!E3137)</f>
        <v/>
      </c>
      <c r="F3137" s="101" t="str">
        <f>IF(CADA_PROD!D3137="","",SUMIFS(MOVI_ENTR!I:I,MOVI_ENTR!D:D,D3137))</f>
        <v/>
      </c>
      <c r="G3137" s="101" t="str">
        <f>IF(CADA_PROD!C3137="","",SUMIFS(MOVI_SAID!H:H,MOVI_SAID!D:D,D3137))</f>
        <v/>
      </c>
      <c r="H3137" s="101" t="str">
        <f t="shared" si="67"/>
        <v/>
      </c>
      <c r="I3137" s="100" t="str">
        <f>IF(CADA_PROD!C3137="","",IFERROR(IF(H3137&lt;=0,"Sem estoque",IF(H3137/E3137&lt;0.25,"Quase sem estoque",IF(H3137/E3137&lt;1.2,"Estoque baixo",IF(H3137/E3137&lt;2,"Estoque moderado","Estoque confortável")))),""))</f>
        <v/>
      </c>
      <c r="J3137" s="102" t="str">
        <f>IF(CADA_PROD!C3137="","",SUMIFS(MOVI_ENTR!M:M,MOVI_ENTR!D:D,D3137))</f>
        <v/>
      </c>
      <c r="K3137" s="103" t="str">
        <f>IF(CADA_PROD!C3137="","",IFERROR($J3137/SUM($J$6:$J$1006),""))</f>
        <v/>
      </c>
      <c r="L3137" s="103" t="str">
        <f>IF(CADA_PROD!C3137="","",IFERROR(H3137/SUM($H$6:$H$1006)+P3137,""))</f>
        <v/>
      </c>
      <c r="M3137" s="102" t="str">
        <f>IF(CADA_PROD!$C3137="","",IFERROR(SUMIFS(MOVI_ENTR!M:M,MOVI_ENTR!D:D,D3137)/SUMIFS(MOVI_ENTR!I:I,MOVI_ENTR!D:D,D3137),0))</f>
        <v/>
      </c>
      <c r="N3137" s="104" t="str">
        <f>IF(CADA_PROD!C3137="","",G3137/E3137)</f>
        <v/>
      </c>
    </row>
    <row r="3138" spans="3:14">
      <c r="C3138" s="99" t="str">
        <f>IF(CADA_PROD!C3138="","",CADA_PROD!C3138)</f>
        <v/>
      </c>
      <c r="D3138" s="100" t="str">
        <f>IF(CADA_PROD!D3138="","",CADA_PROD!D3138)</f>
        <v/>
      </c>
      <c r="E3138" s="101" t="str">
        <f>IF(CADA_PROD!E3138="","",CADA_PROD!E3138)</f>
        <v/>
      </c>
      <c r="F3138" s="101" t="str">
        <f>IF(CADA_PROD!D3138="","",SUMIFS(MOVI_ENTR!I:I,MOVI_ENTR!D:D,D3138))</f>
        <v/>
      </c>
      <c r="G3138" s="101" t="str">
        <f>IF(CADA_PROD!C3138="","",SUMIFS(MOVI_SAID!H:H,MOVI_SAID!D:D,D3138))</f>
        <v/>
      </c>
      <c r="H3138" s="101" t="str">
        <f t="shared" si="67"/>
        <v/>
      </c>
      <c r="I3138" s="100" t="str">
        <f>IF(CADA_PROD!C3138="","",IFERROR(IF(H3138&lt;=0,"Sem estoque",IF(H3138/E3138&lt;0.25,"Quase sem estoque",IF(H3138/E3138&lt;1.2,"Estoque baixo",IF(H3138/E3138&lt;2,"Estoque moderado","Estoque confortável")))),""))</f>
        <v/>
      </c>
      <c r="J3138" s="102" t="str">
        <f>IF(CADA_PROD!C3138="","",SUMIFS(MOVI_ENTR!M:M,MOVI_ENTR!D:D,D3138))</f>
        <v/>
      </c>
      <c r="K3138" s="103" t="str">
        <f>IF(CADA_PROD!C3138="","",IFERROR($J3138/SUM($J$6:$J$1006),""))</f>
        <v/>
      </c>
      <c r="L3138" s="103" t="str">
        <f>IF(CADA_PROD!C3138="","",IFERROR(H3138/SUM($H$6:$H$1006)+P3138,""))</f>
        <v/>
      </c>
      <c r="M3138" s="102" t="str">
        <f>IF(CADA_PROD!$C3138="","",IFERROR(SUMIFS(MOVI_ENTR!M:M,MOVI_ENTR!D:D,D3138)/SUMIFS(MOVI_ENTR!I:I,MOVI_ENTR!D:D,D3138),0))</f>
        <v/>
      </c>
      <c r="N3138" s="104" t="str">
        <f>IF(CADA_PROD!C3138="","",G3138/E3138)</f>
        <v/>
      </c>
    </row>
    <row r="3139" spans="3:14">
      <c r="C3139" s="99" t="str">
        <f>IF(CADA_PROD!C3139="","",CADA_PROD!C3139)</f>
        <v/>
      </c>
      <c r="D3139" s="100" t="str">
        <f>IF(CADA_PROD!D3139="","",CADA_PROD!D3139)</f>
        <v/>
      </c>
      <c r="E3139" s="101" t="str">
        <f>IF(CADA_PROD!E3139="","",CADA_PROD!E3139)</f>
        <v/>
      </c>
      <c r="F3139" s="101" t="str">
        <f>IF(CADA_PROD!D3139="","",SUMIFS(MOVI_ENTR!I:I,MOVI_ENTR!D:D,D3139))</f>
        <v/>
      </c>
      <c r="G3139" s="101" t="str">
        <f>IF(CADA_PROD!C3139="","",SUMIFS(MOVI_SAID!H:H,MOVI_SAID!D:D,D3139))</f>
        <v/>
      </c>
      <c r="H3139" s="101" t="str">
        <f t="shared" si="67"/>
        <v/>
      </c>
      <c r="I3139" s="100" t="str">
        <f>IF(CADA_PROD!C3139="","",IFERROR(IF(H3139&lt;=0,"Sem estoque",IF(H3139/E3139&lt;0.25,"Quase sem estoque",IF(H3139/E3139&lt;1.2,"Estoque baixo",IF(H3139/E3139&lt;2,"Estoque moderado","Estoque confortável")))),""))</f>
        <v/>
      </c>
      <c r="J3139" s="102" t="str">
        <f>IF(CADA_PROD!C3139="","",SUMIFS(MOVI_ENTR!M:M,MOVI_ENTR!D:D,D3139))</f>
        <v/>
      </c>
      <c r="K3139" s="103" t="str">
        <f>IF(CADA_PROD!C3139="","",IFERROR($J3139/SUM($J$6:$J$1006),""))</f>
        <v/>
      </c>
      <c r="L3139" s="103" t="str">
        <f>IF(CADA_PROD!C3139="","",IFERROR(H3139/SUM($H$6:$H$1006)+P3139,""))</f>
        <v/>
      </c>
      <c r="M3139" s="102" t="str">
        <f>IF(CADA_PROD!$C3139="","",IFERROR(SUMIFS(MOVI_ENTR!M:M,MOVI_ENTR!D:D,D3139)/SUMIFS(MOVI_ENTR!I:I,MOVI_ENTR!D:D,D3139),0))</f>
        <v/>
      </c>
      <c r="N3139" s="104" t="str">
        <f>IF(CADA_PROD!C3139="","",G3139/E3139)</f>
        <v/>
      </c>
    </row>
    <row r="3140" spans="3:14">
      <c r="C3140" s="99" t="str">
        <f>IF(CADA_PROD!C3140="","",CADA_PROD!C3140)</f>
        <v/>
      </c>
      <c r="D3140" s="100" t="str">
        <f>IF(CADA_PROD!D3140="","",CADA_PROD!D3140)</f>
        <v/>
      </c>
      <c r="E3140" s="101" t="str">
        <f>IF(CADA_PROD!E3140="","",CADA_PROD!E3140)</f>
        <v/>
      </c>
      <c r="F3140" s="101" t="str">
        <f>IF(CADA_PROD!D3140="","",SUMIFS(MOVI_ENTR!I:I,MOVI_ENTR!D:D,D3140))</f>
        <v/>
      </c>
      <c r="G3140" s="101" t="str">
        <f>IF(CADA_PROD!C3140="","",SUMIFS(MOVI_SAID!H:H,MOVI_SAID!D:D,D3140))</f>
        <v/>
      </c>
      <c r="H3140" s="101" t="str">
        <f t="shared" si="67"/>
        <v/>
      </c>
      <c r="I3140" s="100" t="str">
        <f>IF(CADA_PROD!C3140="","",IFERROR(IF(H3140&lt;=0,"Sem estoque",IF(H3140/E3140&lt;0.25,"Quase sem estoque",IF(H3140/E3140&lt;1.2,"Estoque baixo",IF(H3140/E3140&lt;2,"Estoque moderado","Estoque confortável")))),""))</f>
        <v/>
      </c>
      <c r="J3140" s="102" t="str">
        <f>IF(CADA_PROD!C3140="","",SUMIFS(MOVI_ENTR!M:M,MOVI_ENTR!D:D,D3140))</f>
        <v/>
      </c>
      <c r="K3140" s="103" t="str">
        <f>IF(CADA_PROD!C3140="","",IFERROR($J3140/SUM($J$6:$J$1006),""))</f>
        <v/>
      </c>
      <c r="L3140" s="103" t="str">
        <f>IF(CADA_PROD!C3140="","",IFERROR(H3140/SUM($H$6:$H$1006)+P3140,""))</f>
        <v/>
      </c>
      <c r="M3140" s="102" t="str">
        <f>IF(CADA_PROD!$C3140="","",IFERROR(SUMIFS(MOVI_ENTR!M:M,MOVI_ENTR!D:D,D3140)/SUMIFS(MOVI_ENTR!I:I,MOVI_ENTR!D:D,D3140),0))</f>
        <v/>
      </c>
      <c r="N3140" s="104" t="str">
        <f>IF(CADA_PROD!C3140="","",G3140/E3140)</f>
        <v/>
      </c>
    </row>
    <row r="3141" spans="3:14">
      <c r="C3141" s="99" t="str">
        <f>IF(CADA_PROD!C3141="","",CADA_PROD!C3141)</f>
        <v/>
      </c>
      <c r="D3141" s="100" t="str">
        <f>IF(CADA_PROD!D3141="","",CADA_PROD!D3141)</f>
        <v/>
      </c>
      <c r="E3141" s="101" t="str">
        <f>IF(CADA_PROD!E3141="","",CADA_PROD!E3141)</f>
        <v/>
      </c>
      <c r="F3141" s="101" t="str">
        <f>IF(CADA_PROD!D3141="","",SUMIFS(MOVI_ENTR!I:I,MOVI_ENTR!D:D,D3141))</f>
        <v/>
      </c>
      <c r="G3141" s="101" t="str">
        <f>IF(CADA_PROD!C3141="","",SUMIFS(MOVI_SAID!H:H,MOVI_SAID!D:D,D3141))</f>
        <v/>
      </c>
      <c r="H3141" s="101" t="str">
        <f t="shared" si="67"/>
        <v/>
      </c>
      <c r="I3141" s="100" t="str">
        <f>IF(CADA_PROD!C3141="","",IFERROR(IF(H3141&lt;=0,"Sem estoque",IF(H3141/E3141&lt;0.25,"Quase sem estoque",IF(H3141/E3141&lt;1.2,"Estoque baixo",IF(H3141/E3141&lt;2,"Estoque moderado","Estoque confortável")))),""))</f>
        <v/>
      </c>
      <c r="J3141" s="102" t="str">
        <f>IF(CADA_PROD!C3141="","",SUMIFS(MOVI_ENTR!M:M,MOVI_ENTR!D:D,D3141))</f>
        <v/>
      </c>
      <c r="K3141" s="103" t="str">
        <f>IF(CADA_PROD!C3141="","",IFERROR($J3141/SUM($J$6:$J$1006),""))</f>
        <v/>
      </c>
      <c r="L3141" s="103" t="str">
        <f>IF(CADA_PROD!C3141="","",IFERROR(H3141/SUM($H$6:$H$1006)+P3141,""))</f>
        <v/>
      </c>
      <c r="M3141" s="102" t="str">
        <f>IF(CADA_PROD!$C3141="","",IFERROR(SUMIFS(MOVI_ENTR!M:M,MOVI_ENTR!D:D,D3141)/SUMIFS(MOVI_ENTR!I:I,MOVI_ENTR!D:D,D3141),0))</f>
        <v/>
      </c>
      <c r="N3141" s="104" t="str">
        <f>IF(CADA_PROD!C3141="","",G3141/E3141)</f>
        <v/>
      </c>
    </row>
    <row r="3142" spans="3:14">
      <c r="C3142" s="99" t="str">
        <f>IF(CADA_PROD!C3142="","",CADA_PROD!C3142)</f>
        <v/>
      </c>
      <c r="D3142" s="100" t="str">
        <f>IF(CADA_PROD!D3142="","",CADA_PROD!D3142)</f>
        <v/>
      </c>
      <c r="E3142" s="101" t="str">
        <f>IF(CADA_PROD!E3142="","",CADA_PROD!E3142)</f>
        <v/>
      </c>
      <c r="F3142" s="101" t="str">
        <f>IF(CADA_PROD!D3142="","",SUMIFS(MOVI_ENTR!I:I,MOVI_ENTR!D:D,D3142))</f>
        <v/>
      </c>
      <c r="G3142" s="101" t="str">
        <f>IF(CADA_PROD!C3142="","",SUMIFS(MOVI_SAID!H:H,MOVI_SAID!D:D,D3142))</f>
        <v/>
      </c>
      <c r="H3142" s="101" t="str">
        <f t="shared" si="67"/>
        <v/>
      </c>
      <c r="I3142" s="100" t="str">
        <f>IF(CADA_PROD!C3142="","",IFERROR(IF(H3142&lt;=0,"Sem estoque",IF(H3142/E3142&lt;0.25,"Quase sem estoque",IF(H3142/E3142&lt;1.2,"Estoque baixo",IF(H3142/E3142&lt;2,"Estoque moderado","Estoque confortável")))),""))</f>
        <v/>
      </c>
      <c r="J3142" s="102" t="str">
        <f>IF(CADA_PROD!C3142="","",SUMIFS(MOVI_ENTR!M:M,MOVI_ENTR!D:D,D3142))</f>
        <v/>
      </c>
      <c r="K3142" s="103" t="str">
        <f>IF(CADA_PROD!C3142="","",IFERROR($J3142/SUM($J$6:$J$1006),""))</f>
        <v/>
      </c>
      <c r="L3142" s="103" t="str">
        <f>IF(CADA_PROD!C3142="","",IFERROR(H3142/SUM($H$6:$H$1006)+P3142,""))</f>
        <v/>
      </c>
      <c r="M3142" s="102" t="str">
        <f>IF(CADA_PROD!$C3142="","",IFERROR(SUMIFS(MOVI_ENTR!M:M,MOVI_ENTR!D:D,D3142)/SUMIFS(MOVI_ENTR!I:I,MOVI_ENTR!D:D,D3142),0))</f>
        <v/>
      </c>
      <c r="N3142" s="104" t="str">
        <f>IF(CADA_PROD!C3142="","",G3142/E3142)</f>
        <v/>
      </c>
    </row>
    <row r="3143" spans="3:14">
      <c r="C3143" s="99" t="str">
        <f>IF(CADA_PROD!C3143="","",CADA_PROD!C3143)</f>
        <v/>
      </c>
      <c r="D3143" s="100" t="str">
        <f>IF(CADA_PROD!D3143="","",CADA_PROD!D3143)</f>
        <v/>
      </c>
      <c r="E3143" s="101" t="str">
        <f>IF(CADA_PROD!E3143="","",CADA_PROD!E3143)</f>
        <v/>
      </c>
      <c r="F3143" s="101" t="str">
        <f>IF(CADA_PROD!D3143="","",SUMIFS(MOVI_ENTR!I:I,MOVI_ENTR!D:D,D3143))</f>
        <v/>
      </c>
      <c r="G3143" s="101" t="str">
        <f>IF(CADA_PROD!C3143="","",SUMIFS(MOVI_SAID!H:H,MOVI_SAID!D:D,D3143))</f>
        <v/>
      </c>
      <c r="H3143" s="101" t="str">
        <f t="shared" si="67"/>
        <v/>
      </c>
      <c r="I3143" s="100" t="str">
        <f>IF(CADA_PROD!C3143="","",IFERROR(IF(H3143&lt;=0,"Sem estoque",IF(H3143/E3143&lt;0.25,"Quase sem estoque",IF(H3143/E3143&lt;1.2,"Estoque baixo",IF(H3143/E3143&lt;2,"Estoque moderado","Estoque confortável")))),""))</f>
        <v/>
      </c>
      <c r="J3143" s="102" t="str">
        <f>IF(CADA_PROD!C3143="","",SUMIFS(MOVI_ENTR!M:M,MOVI_ENTR!D:D,D3143))</f>
        <v/>
      </c>
      <c r="K3143" s="103" t="str">
        <f>IF(CADA_PROD!C3143="","",IFERROR($J3143/SUM($J$6:$J$1006),""))</f>
        <v/>
      </c>
      <c r="L3143" s="103" t="str">
        <f>IF(CADA_PROD!C3143="","",IFERROR(H3143/SUM($H$6:$H$1006)+P3143,""))</f>
        <v/>
      </c>
      <c r="M3143" s="102" t="str">
        <f>IF(CADA_PROD!$C3143="","",IFERROR(SUMIFS(MOVI_ENTR!M:M,MOVI_ENTR!D:D,D3143)/SUMIFS(MOVI_ENTR!I:I,MOVI_ENTR!D:D,D3143),0))</f>
        <v/>
      </c>
      <c r="N3143" s="104" t="str">
        <f>IF(CADA_PROD!C3143="","",G3143/E3143)</f>
        <v/>
      </c>
    </row>
    <row r="3144" spans="3:14">
      <c r="C3144" s="99" t="str">
        <f>IF(CADA_PROD!C3144="","",CADA_PROD!C3144)</f>
        <v/>
      </c>
      <c r="D3144" s="100" t="str">
        <f>IF(CADA_PROD!D3144="","",CADA_PROD!D3144)</f>
        <v/>
      </c>
      <c r="E3144" s="101" t="str">
        <f>IF(CADA_PROD!E3144="","",CADA_PROD!E3144)</f>
        <v/>
      </c>
      <c r="F3144" s="101" t="str">
        <f>IF(CADA_PROD!D3144="","",SUMIFS(MOVI_ENTR!I:I,MOVI_ENTR!D:D,D3144))</f>
        <v/>
      </c>
      <c r="G3144" s="101" t="str">
        <f>IF(CADA_PROD!C3144="","",SUMIFS(MOVI_SAID!H:H,MOVI_SAID!D:D,D3144))</f>
        <v/>
      </c>
      <c r="H3144" s="101" t="str">
        <f t="shared" si="67"/>
        <v/>
      </c>
      <c r="I3144" s="100" t="str">
        <f>IF(CADA_PROD!C3144="","",IFERROR(IF(H3144&lt;=0,"Sem estoque",IF(H3144/E3144&lt;0.25,"Quase sem estoque",IF(H3144/E3144&lt;1.2,"Estoque baixo",IF(H3144/E3144&lt;2,"Estoque moderado","Estoque confortável")))),""))</f>
        <v/>
      </c>
      <c r="J3144" s="102" t="str">
        <f>IF(CADA_PROD!C3144="","",SUMIFS(MOVI_ENTR!M:M,MOVI_ENTR!D:D,D3144))</f>
        <v/>
      </c>
      <c r="K3144" s="103" t="str">
        <f>IF(CADA_PROD!C3144="","",IFERROR($J3144/SUM($J$6:$J$1006),""))</f>
        <v/>
      </c>
      <c r="L3144" s="103" t="str">
        <f>IF(CADA_PROD!C3144="","",IFERROR(H3144/SUM($H$6:$H$1006)+P3144,""))</f>
        <v/>
      </c>
      <c r="M3144" s="102" t="str">
        <f>IF(CADA_PROD!$C3144="","",IFERROR(SUMIFS(MOVI_ENTR!M:M,MOVI_ENTR!D:D,D3144)/SUMIFS(MOVI_ENTR!I:I,MOVI_ENTR!D:D,D3144),0))</f>
        <v/>
      </c>
      <c r="N3144" s="104" t="str">
        <f>IF(CADA_PROD!C3144="","",G3144/E3144)</f>
        <v/>
      </c>
    </row>
    <row r="3145" spans="3:14">
      <c r="C3145" s="99" t="str">
        <f>IF(CADA_PROD!C3145="","",CADA_PROD!C3145)</f>
        <v/>
      </c>
      <c r="D3145" s="100" t="str">
        <f>IF(CADA_PROD!D3145="","",CADA_PROD!D3145)</f>
        <v/>
      </c>
      <c r="E3145" s="101" t="str">
        <f>IF(CADA_PROD!E3145="","",CADA_PROD!E3145)</f>
        <v/>
      </c>
      <c r="F3145" s="101" t="str">
        <f>IF(CADA_PROD!D3145="","",SUMIFS(MOVI_ENTR!I:I,MOVI_ENTR!D:D,D3145))</f>
        <v/>
      </c>
      <c r="G3145" s="101" t="str">
        <f>IF(CADA_PROD!C3145="","",SUMIFS(MOVI_SAID!H:H,MOVI_SAID!D:D,D3145))</f>
        <v/>
      </c>
      <c r="H3145" s="101" t="str">
        <f t="shared" si="67"/>
        <v/>
      </c>
      <c r="I3145" s="100" t="str">
        <f>IF(CADA_PROD!C3145="","",IFERROR(IF(H3145&lt;=0,"Sem estoque",IF(H3145/E3145&lt;0.25,"Quase sem estoque",IF(H3145/E3145&lt;1.2,"Estoque baixo",IF(H3145/E3145&lt;2,"Estoque moderado","Estoque confortável")))),""))</f>
        <v/>
      </c>
      <c r="J3145" s="102" t="str">
        <f>IF(CADA_PROD!C3145="","",SUMIFS(MOVI_ENTR!M:M,MOVI_ENTR!D:D,D3145))</f>
        <v/>
      </c>
      <c r="K3145" s="103" t="str">
        <f>IF(CADA_PROD!C3145="","",IFERROR($J3145/SUM($J$6:$J$1006),""))</f>
        <v/>
      </c>
      <c r="L3145" s="103" t="str">
        <f>IF(CADA_PROD!C3145="","",IFERROR(H3145/SUM($H$6:$H$1006)+P3145,""))</f>
        <v/>
      </c>
      <c r="M3145" s="102" t="str">
        <f>IF(CADA_PROD!$C3145="","",IFERROR(SUMIFS(MOVI_ENTR!M:M,MOVI_ENTR!D:D,D3145)/SUMIFS(MOVI_ENTR!I:I,MOVI_ENTR!D:D,D3145),0))</f>
        <v/>
      </c>
      <c r="N3145" s="104" t="str">
        <f>IF(CADA_PROD!C3145="","",G3145/E3145)</f>
        <v/>
      </c>
    </row>
    <row r="3146" spans="3:14">
      <c r="C3146" s="99" t="str">
        <f>IF(CADA_PROD!C3146="","",CADA_PROD!C3146)</f>
        <v/>
      </c>
      <c r="D3146" s="100" t="str">
        <f>IF(CADA_PROD!D3146="","",CADA_PROD!D3146)</f>
        <v/>
      </c>
      <c r="E3146" s="101" t="str">
        <f>IF(CADA_PROD!E3146="","",CADA_PROD!E3146)</f>
        <v/>
      </c>
      <c r="F3146" s="101" t="str">
        <f>IF(CADA_PROD!D3146="","",SUMIFS(MOVI_ENTR!I:I,MOVI_ENTR!D:D,D3146))</f>
        <v/>
      </c>
      <c r="G3146" s="101" t="str">
        <f>IF(CADA_PROD!C3146="","",SUMIFS(MOVI_SAID!H:H,MOVI_SAID!D:D,D3146))</f>
        <v/>
      </c>
      <c r="H3146" s="101" t="str">
        <f t="shared" si="67"/>
        <v/>
      </c>
      <c r="I3146" s="100" t="str">
        <f>IF(CADA_PROD!C3146="","",IFERROR(IF(H3146&lt;=0,"Sem estoque",IF(H3146/E3146&lt;0.25,"Quase sem estoque",IF(H3146/E3146&lt;1.2,"Estoque baixo",IF(H3146/E3146&lt;2,"Estoque moderado","Estoque confortável")))),""))</f>
        <v/>
      </c>
      <c r="J3146" s="102" t="str">
        <f>IF(CADA_PROD!C3146="","",SUMIFS(MOVI_ENTR!M:M,MOVI_ENTR!D:D,D3146))</f>
        <v/>
      </c>
      <c r="K3146" s="103" t="str">
        <f>IF(CADA_PROD!C3146="","",IFERROR($J3146/SUM($J$6:$J$1006),""))</f>
        <v/>
      </c>
      <c r="L3146" s="103" t="str">
        <f>IF(CADA_PROD!C3146="","",IFERROR(H3146/SUM($H$6:$H$1006)+P3146,""))</f>
        <v/>
      </c>
      <c r="M3146" s="102" t="str">
        <f>IF(CADA_PROD!$C3146="","",IFERROR(SUMIFS(MOVI_ENTR!M:M,MOVI_ENTR!D:D,D3146)/SUMIFS(MOVI_ENTR!I:I,MOVI_ENTR!D:D,D3146),0))</f>
        <v/>
      </c>
      <c r="N3146" s="104" t="str">
        <f>IF(CADA_PROD!C3146="","",G3146/E3146)</f>
        <v/>
      </c>
    </row>
    <row r="3147" spans="3:14">
      <c r="C3147" s="99" t="str">
        <f>IF(CADA_PROD!C3147="","",CADA_PROD!C3147)</f>
        <v/>
      </c>
      <c r="D3147" s="100" t="str">
        <f>IF(CADA_PROD!D3147="","",CADA_PROD!D3147)</f>
        <v/>
      </c>
      <c r="E3147" s="101" t="str">
        <f>IF(CADA_PROD!E3147="","",CADA_PROD!E3147)</f>
        <v/>
      </c>
      <c r="F3147" s="101" t="str">
        <f>IF(CADA_PROD!D3147="","",SUMIFS(MOVI_ENTR!I:I,MOVI_ENTR!D:D,D3147))</f>
        <v/>
      </c>
      <c r="G3147" s="101" t="str">
        <f>IF(CADA_PROD!C3147="","",SUMIFS(MOVI_SAID!H:H,MOVI_SAID!D:D,D3147))</f>
        <v/>
      </c>
      <c r="H3147" s="101" t="str">
        <f t="shared" si="67"/>
        <v/>
      </c>
      <c r="I3147" s="100" t="str">
        <f>IF(CADA_PROD!C3147="","",IFERROR(IF(H3147&lt;=0,"Sem estoque",IF(H3147/E3147&lt;0.25,"Quase sem estoque",IF(H3147/E3147&lt;1.2,"Estoque baixo",IF(H3147/E3147&lt;2,"Estoque moderado","Estoque confortável")))),""))</f>
        <v/>
      </c>
      <c r="J3147" s="102" t="str">
        <f>IF(CADA_PROD!C3147="","",SUMIFS(MOVI_ENTR!M:M,MOVI_ENTR!D:D,D3147))</f>
        <v/>
      </c>
      <c r="K3147" s="103" t="str">
        <f>IF(CADA_PROD!C3147="","",IFERROR($J3147/SUM($J$6:$J$1006),""))</f>
        <v/>
      </c>
      <c r="L3147" s="103" t="str">
        <f>IF(CADA_PROD!C3147="","",IFERROR(H3147/SUM($H$6:$H$1006)+P3147,""))</f>
        <v/>
      </c>
      <c r="M3147" s="102" t="str">
        <f>IF(CADA_PROD!$C3147="","",IFERROR(SUMIFS(MOVI_ENTR!M:M,MOVI_ENTR!D:D,D3147)/SUMIFS(MOVI_ENTR!I:I,MOVI_ENTR!D:D,D3147),0))</f>
        <v/>
      </c>
      <c r="N3147" s="104" t="str">
        <f>IF(CADA_PROD!C3147="","",G3147/E3147)</f>
        <v/>
      </c>
    </row>
    <row r="3148" spans="3:14">
      <c r="C3148" s="99" t="str">
        <f>IF(CADA_PROD!C3148="","",CADA_PROD!C3148)</f>
        <v/>
      </c>
      <c r="D3148" s="100" t="str">
        <f>IF(CADA_PROD!D3148="","",CADA_PROD!D3148)</f>
        <v/>
      </c>
      <c r="E3148" s="101" t="str">
        <f>IF(CADA_PROD!E3148="","",CADA_PROD!E3148)</f>
        <v/>
      </c>
      <c r="F3148" s="101" t="str">
        <f>IF(CADA_PROD!D3148="","",SUMIFS(MOVI_ENTR!I:I,MOVI_ENTR!D:D,D3148))</f>
        <v/>
      </c>
      <c r="G3148" s="101" t="str">
        <f>IF(CADA_PROD!C3148="","",SUMIFS(MOVI_SAID!H:H,MOVI_SAID!D:D,D3148))</f>
        <v/>
      </c>
      <c r="H3148" s="101" t="str">
        <f t="shared" si="67"/>
        <v/>
      </c>
      <c r="I3148" s="100" t="str">
        <f>IF(CADA_PROD!C3148="","",IFERROR(IF(H3148&lt;=0,"Sem estoque",IF(H3148/E3148&lt;0.25,"Quase sem estoque",IF(H3148/E3148&lt;1.2,"Estoque baixo",IF(H3148/E3148&lt;2,"Estoque moderado","Estoque confortável")))),""))</f>
        <v/>
      </c>
      <c r="J3148" s="102" t="str">
        <f>IF(CADA_PROD!C3148="","",SUMIFS(MOVI_ENTR!M:M,MOVI_ENTR!D:D,D3148))</f>
        <v/>
      </c>
      <c r="K3148" s="103" t="str">
        <f>IF(CADA_PROD!C3148="","",IFERROR($J3148/SUM($J$6:$J$1006),""))</f>
        <v/>
      </c>
      <c r="L3148" s="103" t="str">
        <f>IF(CADA_PROD!C3148="","",IFERROR(H3148/SUM($H$6:$H$1006)+P3148,""))</f>
        <v/>
      </c>
      <c r="M3148" s="102" t="str">
        <f>IF(CADA_PROD!$C3148="","",IFERROR(SUMIFS(MOVI_ENTR!M:M,MOVI_ENTR!D:D,D3148)/SUMIFS(MOVI_ENTR!I:I,MOVI_ENTR!D:D,D3148),0))</f>
        <v/>
      </c>
      <c r="N3148" s="104" t="str">
        <f>IF(CADA_PROD!C3148="","",G3148/E3148)</f>
        <v/>
      </c>
    </row>
    <row r="3149" spans="3:14">
      <c r="C3149" s="99" t="str">
        <f>IF(CADA_PROD!C3149="","",CADA_PROD!C3149)</f>
        <v/>
      </c>
      <c r="D3149" s="100" t="str">
        <f>IF(CADA_PROD!D3149="","",CADA_PROD!D3149)</f>
        <v/>
      </c>
      <c r="E3149" s="101" t="str">
        <f>IF(CADA_PROD!E3149="","",CADA_PROD!E3149)</f>
        <v/>
      </c>
      <c r="F3149" s="101" t="str">
        <f>IF(CADA_PROD!D3149="","",SUMIFS(MOVI_ENTR!I:I,MOVI_ENTR!D:D,D3149))</f>
        <v/>
      </c>
      <c r="G3149" s="101" t="str">
        <f>IF(CADA_PROD!C3149="","",SUMIFS(MOVI_SAID!H:H,MOVI_SAID!D:D,D3149))</f>
        <v/>
      </c>
      <c r="H3149" s="101" t="str">
        <f t="shared" si="67"/>
        <v/>
      </c>
      <c r="I3149" s="100" t="str">
        <f>IF(CADA_PROD!C3149="","",IFERROR(IF(H3149&lt;=0,"Sem estoque",IF(H3149/E3149&lt;0.25,"Quase sem estoque",IF(H3149/E3149&lt;1.2,"Estoque baixo",IF(H3149/E3149&lt;2,"Estoque moderado","Estoque confortável")))),""))</f>
        <v/>
      </c>
      <c r="J3149" s="102" t="str">
        <f>IF(CADA_PROD!C3149="","",SUMIFS(MOVI_ENTR!M:M,MOVI_ENTR!D:D,D3149))</f>
        <v/>
      </c>
      <c r="K3149" s="103" t="str">
        <f>IF(CADA_PROD!C3149="","",IFERROR($J3149/SUM($J$6:$J$1006),""))</f>
        <v/>
      </c>
      <c r="L3149" s="103" t="str">
        <f>IF(CADA_PROD!C3149="","",IFERROR(H3149/SUM($H$6:$H$1006)+P3149,""))</f>
        <v/>
      </c>
      <c r="M3149" s="102" t="str">
        <f>IF(CADA_PROD!$C3149="","",IFERROR(SUMIFS(MOVI_ENTR!M:M,MOVI_ENTR!D:D,D3149)/SUMIFS(MOVI_ENTR!I:I,MOVI_ENTR!D:D,D3149),0))</f>
        <v/>
      </c>
      <c r="N3149" s="104" t="str">
        <f>IF(CADA_PROD!C3149="","",G3149/E3149)</f>
        <v/>
      </c>
    </row>
    <row r="3150" spans="3:14">
      <c r="C3150" s="99" t="str">
        <f>IF(CADA_PROD!C3150="","",CADA_PROD!C3150)</f>
        <v/>
      </c>
      <c r="D3150" s="100" t="str">
        <f>IF(CADA_PROD!D3150="","",CADA_PROD!D3150)</f>
        <v/>
      </c>
      <c r="E3150" s="101" t="str">
        <f>IF(CADA_PROD!E3150="","",CADA_PROD!E3150)</f>
        <v/>
      </c>
      <c r="F3150" s="101" t="str">
        <f>IF(CADA_PROD!D3150="","",SUMIFS(MOVI_ENTR!I:I,MOVI_ENTR!D:D,D3150))</f>
        <v/>
      </c>
      <c r="G3150" s="101" t="str">
        <f>IF(CADA_PROD!C3150="","",SUMIFS(MOVI_SAID!H:H,MOVI_SAID!D:D,D3150))</f>
        <v/>
      </c>
      <c r="H3150" s="101" t="str">
        <f t="shared" si="67"/>
        <v/>
      </c>
      <c r="I3150" s="100" t="str">
        <f>IF(CADA_PROD!C3150="","",IFERROR(IF(H3150&lt;=0,"Sem estoque",IF(H3150/E3150&lt;0.25,"Quase sem estoque",IF(H3150/E3150&lt;1.2,"Estoque baixo",IF(H3150/E3150&lt;2,"Estoque moderado","Estoque confortável")))),""))</f>
        <v/>
      </c>
      <c r="J3150" s="102" t="str">
        <f>IF(CADA_PROD!C3150="","",SUMIFS(MOVI_ENTR!M:M,MOVI_ENTR!D:D,D3150))</f>
        <v/>
      </c>
      <c r="K3150" s="103" t="str">
        <f>IF(CADA_PROD!C3150="","",IFERROR($J3150/SUM($J$6:$J$1006),""))</f>
        <v/>
      </c>
      <c r="L3150" s="103" t="str">
        <f>IF(CADA_PROD!C3150="","",IFERROR(H3150/SUM($H$6:$H$1006)+P3150,""))</f>
        <v/>
      </c>
      <c r="M3150" s="102" t="str">
        <f>IF(CADA_PROD!$C3150="","",IFERROR(SUMIFS(MOVI_ENTR!M:M,MOVI_ENTR!D:D,D3150)/SUMIFS(MOVI_ENTR!I:I,MOVI_ENTR!D:D,D3150),0))</f>
        <v/>
      </c>
      <c r="N3150" s="104" t="str">
        <f>IF(CADA_PROD!C3150="","",G3150/E3150)</f>
        <v/>
      </c>
    </row>
    <row r="3151" spans="3:14">
      <c r="C3151" s="99" t="str">
        <f>IF(CADA_PROD!C3151="","",CADA_PROD!C3151)</f>
        <v/>
      </c>
      <c r="D3151" s="100" t="str">
        <f>IF(CADA_PROD!D3151="","",CADA_PROD!D3151)</f>
        <v/>
      </c>
      <c r="E3151" s="101" t="str">
        <f>IF(CADA_PROD!E3151="","",CADA_PROD!E3151)</f>
        <v/>
      </c>
      <c r="F3151" s="101" t="str">
        <f>IF(CADA_PROD!D3151="","",SUMIFS(MOVI_ENTR!I:I,MOVI_ENTR!D:D,D3151))</f>
        <v/>
      </c>
      <c r="G3151" s="101" t="str">
        <f>IF(CADA_PROD!C3151="","",SUMIFS(MOVI_SAID!H:H,MOVI_SAID!D:D,D3151))</f>
        <v/>
      </c>
      <c r="H3151" s="101" t="str">
        <f t="shared" si="67"/>
        <v/>
      </c>
      <c r="I3151" s="100" t="str">
        <f>IF(CADA_PROD!C3151="","",IFERROR(IF(H3151&lt;=0,"Sem estoque",IF(H3151/E3151&lt;0.25,"Quase sem estoque",IF(H3151/E3151&lt;1.2,"Estoque baixo",IF(H3151/E3151&lt;2,"Estoque moderado","Estoque confortável")))),""))</f>
        <v/>
      </c>
      <c r="J3151" s="102" t="str">
        <f>IF(CADA_PROD!C3151="","",SUMIFS(MOVI_ENTR!M:M,MOVI_ENTR!D:D,D3151))</f>
        <v/>
      </c>
      <c r="K3151" s="103" t="str">
        <f>IF(CADA_PROD!C3151="","",IFERROR($J3151/SUM($J$6:$J$1006),""))</f>
        <v/>
      </c>
      <c r="L3151" s="103" t="str">
        <f>IF(CADA_PROD!C3151="","",IFERROR(H3151/SUM($H$6:$H$1006)+P3151,""))</f>
        <v/>
      </c>
      <c r="M3151" s="102" t="str">
        <f>IF(CADA_PROD!$C3151="","",IFERROR(SUMIFS(MOVI_ENTR!M:M,MOVI_ENTR!D:D,D3151)/SUMIFS(MOVI_ENTR!I:I,MOVI_ENTR!D:D,D3151),0))</f>
        <v/>
      </c>
      <c r="N3151" s="104" t="str">
        <f>IF(CADA_PROD!C3151="","",G3151/E3151)</f>
        <v/>
      </c>
    </row>
    <row r="3152" spans="3:14">
      <c r="C3152" s="99" t="str">
        <f>IF(CADA_PROD!C3152="","",CADA_PROD!C3152)</f>
        <v/>
      </c>
      <c r="D3152" s="100" t="str">
        <f>IF(CADA_PROD!D3152="","",CADA_PROD!D3152)</f>
        <v/>
      </c>
      <c r="E3152" s="101" t="str">
        <f>IF(CADA_PROD!E3152="","",CADA_PROD!E3152)</f>
        <v/>
      </c>
      <c r="F3152" s="101" t="str">
        <f>IF(CADA_PROD!D3152="","",SUMIFS(MOVI_ENTR!I:I,MOVI_ENTR!D:D,D3152))</f>
        <v/>
      </c>
      <c r="G3152" s="101" t="str">
        <f>IF(CADA_PROD!C3152="","",SUMIFS(MOVI_SAID!H:H,MOVI_SAID!D:D,D3152))</f>
        <v/>
      </c>
      <c r="H3152" s="101" t="str">
        <f t="shared" si="67"/>
        <v/>
      </c>
      <c r="I3152" s="100" t="str">
        <f>IF(CADA_PROD!C3152="","",IFERROR(IF(H3152&lt;=0,"Sem estoque",IF(H3152/E3152&lt;0.25,"Quase sem estoque",IF(H3152/E3152&lt;1.2,"Estoque baixo",IF(H3152/E3152&lt;2,"Estoque moderado","Estoque confortável")))),""))</f>
        <v/>
      </c>
      <c r="J3152" s="102" t="str">
        <f>IF(CADA_PROD!C3152="","",SUMIFS(MOVI_ENTR!M:M,MOVI_ENTR!D:D,D3152))</f>
        <v/>
      </c>
      <c r="K3152" s="103" t="str">
        <f>IF(CADA_PROD!C3152="","",IFERROR($J3152/SUM($J$6:$J$1006),""))</f>
        <v/>
      </c>
      <c r="L3152" s="103" t="str">
        <f>IF(CADA_PROD!C3152="","",IFERROR(H3152/SUM($H$6:$H$1006)+P3152,""))</f>
        <v/>
      </c>
      <c r="M3152" s="102" t="str">
        <f>IF(CADA_PROD!$C3152="","",IFERROR(SUMIFS(MOVI_ENTR!M:M,MOVI_ENTR!D:D,D3152)/SUMIFS(MOVI_ENTR!I:I,MOVI_ENTR!D:D,D3152),0))</f>
        <v/>
      </c>
      <c r="N3152" s="104" t="str">
        <f>IF(CADA_PROD!C3152="","",G3152/E3152)</f>
        <v/>
      </c>
    </row>
    <row r="3153" spans="3:14">
      <c r="C3153" s="99" t="str">
        <f>IF(CADA_PROD!C3153="","",CADA_PROD!C3153)</f>
        <v/>
      </c>
      <c r="D3153" s="100" t="str">
        <f>IF(CADA_PROD!D3153="","",CADA_PROD!D3153)</f>
        <v/>
      </c>
      <c r="E3153" s="101" t="str">
        <f>IF(CADA_PROD!E3153="","",CADA_PROD!E3153)</f>
        <v/>
      </c>
      <c r="F3153" s="101" t="str">
        <f>IF(CADA_PROD!D3153="","",SUMIFS(MOVI_ENTR!I:I,MOVI_ENTR!D:D,D3153))</f>
        <v/>
      </c>
      <c r="G3153" s="101" t="str">
        <f>IF(CADA_PROD!C3153="","",SUMIFS(MOVI_SAID!H:H,MOVI_SAID!D:D,D3153))</f>
        <v/>
      </c>
      <c r="H3153" s="101" t="str">
        <f t="shared" si="67"/>
        <v/>
      </c>
      <c r="I3153" s="100" t="str">
        <f>IF(CADA_PROD!C3153="","",IFERROR(IF(H3153&lt;=0,"Sem estoque",IF(H3153/E3153&lt;0.25,"Quase sem estoque",IF(H3153/E3153&lt;1.2,"Estoque baixo",IF(H3153/E3153&lt;2,"Estoque moderado","Estoque confortável")))),""))</f>
        <v/>
      </c>
      <c r="J3153" s="102" t="str">
        <f>IF(CADA_PROD!C3153="","",SUMIFS(MOVI_ENTR!M:M,MOVI_ENTR!D:D,D3153))</f>
        <v/>
      </c>
      <c r="K3153" s="103" t="str">
        <f>IF(CADA_PROD!C3153="","",IFERROR($J3153/SUM($J$6:$J$1006),""))</f>
        <v/>
      </c>
      <c r="L3153" s="103" t="str">
        <f>IF(CADA_PROD!C3153="","",IFERROR(H3153/SUM($H$6:$H$1006)+P3153,""))</f>
        <v/>
      </c>
      <c r="M3153" s="102" t="str">
        <f>IF(CADA_PROD!$C3153="","",IFERROR(SUMIFS(MOVI_ENTR!M:M,MOVI_ENTR!D:D,D3153)/SUMIFS(MOVI_ENTR!I:I,MOVI_ENTR!D:D,D3153),0))</f>
        <v/>
      </c>
      <c r="N3153" s="104" t="str">
        <f>IF(CADA_PROD!C3153="","",G3153/E3153)</f>
        <v/>
      </c>
    </row>
    <row r="3154" spans="3:14">
      <c r="C3154" s="99" t="str">
        <f>IF(CADA_PROD!C3154="","",CADA_PROD!C3154)</f>
        <v/>
      </c>
      <c r="D3154" s="100" t="str">
        <f>IF(CADA_PROD!D3154="","",CADA_PROD!D3154)</f>
        <v/>
      </c>
      <c r="E3154" s="101" t="str">
        <f>IF(CADA_PROD!E3154="","",CADA_PROD!E3154)</f>
        <v/>
      </c>
      <c r="F3154" s="101" t="str">
        <f>IF(CADA_PROD!D3154="","",SUMIFS(MOVI_ENTR!I:I,MOVI_ENTR!D:D,D3154))</f>
        <v/>
      </c>
      <c r="G3154" s="101" t="str">
        <f>IF(CADA_PROD!C3154="","",SUMIFS(MOVI_SAID!H:H,MOVI_SAID!D:D,D3154))</f>
        <v/>
      </c>
      <c r="H3154" s="101" t="str">
        <f t="shared" si="67"/>
        <v/>
      </c>
      <c r="I3154" s="100" t="str">
        <f>IF(CADA_PROD!C3154="","",IFERROR(IF(H3154&lt;=0,"Sem estoque",IF(H3154/E3154&lt;0.25,"Quase sem estoque",IF(H3154/E3154&lt;1.2,"Estoque baixo",IF(H3154/E3154&lt;2,"Estoque moderado","Estoque confortável")))),""))</f>
        <v/>
      </c>
      <c r="J3154" s="102" t="str">
        <f>IF(CADA_PROD!C3154="","",SUMIFS(MOVI_ENTR!M:M,MOVI_ENTR!D:D,D3154))</f>
        <v/>
      </c>
      <c r="K3154" s="103" t="str">
        <f>IF(CADA_PROD!C3154="","",IFERROR($J3154/SUM($J$6:$J$1006),""))</f>
        <v/>
      </c>
      <c r="L3154" s="103" t="str">
        <f>IF(CADA_PROD!C3154="","",IFERROR(H3154/SUM($H$6:$H$1006)+P3154,""))</f>
        <v/>
      </c>
      <c r="M3154" s="102" t="str">
        <f>IF(CADA_PROD!$C3154="","",IFERROR(SUMIFS(MOVI_ENTR!M:M,MOVI_ENTR!D:D,D3154)/SUMIFS(MOVI_ENTR!I:I,MOVI_ENTR!D:D,D3154),0))</f>
        <v/>
      </c>
      <c r="N3154" s="104" t="str">
        <f>IF(CADA_PROD!C3154="","",G3154/E3154)</f>
        <v/>
      </c>
    </row>
    <row r="3155" spans="3:14">
      <c r="C3155" s="99" t="str">
        <f>IF(CADA_PROD!C3155="","",CADA_PROD!C3155)</f>
        <v/>
      </c>
      <c r="D3155" s="100" t="str">
        <f>IF(CADA_PROD!D3155="","",CADA_PROD!D3155)</f>
        <v/>
      </c>
      <c r="E3155" s="101" t="str">
        <f>IF(CADA_PROD!E3155="","",CADA_PROD!E3155)</f>
        <v/>
      </c>
      <c r="F3155" s="101" t="str">
        <f>IF(CADA_PROD!D3155="","",SUMIFS(MOVI_ENTR!I:I,MOVI_ENTR!D:D,D3155))</f>
        <v/>
      </c>
      <c r="G3155" s="101" t="str">
        <f>IF(CADA_PROD!C3155="","",SUMIFS(MOVI_SAID!H:H,MOVI_SAID!D:D,D3155))</f>
        <v/>
      </c>
      <c r="H3155" s="101" t="str">
        <f t="shared" si="67"/>
        <v/>
      </c>
      <c r="I3155" s="100" t="str">
        <f>IF(CADA_PROD!C3155="","",IFERROR(IF(H3155&lt;=0,"Sem estoque",IF(H3155/E3155&lt;0.25,"Quase sem estoque",IF(H3155/E3155&lt;1.2,"Estoque baixo",IF(H3155/E3155&lt;2,"Estoque moderado","Estoque confortável")))),""))</f>
        <v/>
      </c>
      <c r="J3155" s="102" t="str">
        <f>IF(CADA_PROD!C3155="","",SUMIFS(MOVI_ENTR!M:M,MOVI_ENTR!D:D,D3155))</f>
        <v/>
      </c>
      <c r="K3155" s="103" t="str">
        <f>IF(CADA_PROD!C3155="","",IFERROR($J3155/SUM($J$6:$J$1006),""))</f>
        <v/>
      </c>
      <c r="L3155" s="103" t="str">
        <f>IF(CADA_PROD!C3155="","",IFERROR(H3155/SUM($H$6:$H$1006)+P3155,""))</f>
        <v/>
      </c>
      <c r="M3155" s="102" t="str">
        <f>IF(CADA_PROD!$C3155="","",IFERROR(SUMIFS(MOVI_ENTR!M:M,MOVI_ENTR!D:D,D3155)/SUMIFS(MOVI_ENTR!I:I,MOVI_ENTR!D:D,D3155),0))</f>
        <v/>
      </c>
      <c r="N3155" s="104" t="str">
        <f>IF(CADA_PROD!C3155="","",G3155/E3155)</f>
        <v/>
      </c>
    </row>
    <row r="3156" spans="3:14">
      <c r="C3156" s="99" t="str">
        <f>IF(CADA_PROD!C3156="","",CADA_PROD!C3156)</f>
        <v/>
      </c>
      <c r="D3156" s="100" t="str">
        <f>IF(CADA_PROD!D3156="","",CADA_PROD!D3156)</f>
        <v/>
      </c>
      <c r="E3156" s="101" t="str">
        <f>IF(CADA_PROD!E3156="","",CADA_PROD!E3156)</f>
        <v/>
      </c>
      <c r="F3156" s="101" t="str">
        <f>IF(CADA_PROD!D3156="","",SUMIFS(MOVI_ENTR!I:I,MOVI_ENTR!D:D,D3156))</f>
        <v/>
      </c>
      <c r="G3156" s="101" t="str">
        <f>IF(CADA_PROD!C3156="","",SUMIFS(MOVI_SAID!H:H,MOVI_SAID!D:D,D3156))</f>
        <v/>
      </c>
      <c r="H3156" s="101" t="str">
        <f t="shared" si="67"/>
        <v/>
      </c>
      <c r="I3156" s="100" t="str">
        <f>IF(CADA_PROD!C3156="","",IFERROR(IF(H3156&lt;=0,"Sem estoque",IF(H3156/E3156&lt;0.25,"Quase sem estoque",IF(H3156/E3156&lt;1.2,"Estoque baixo",IF(H3156/E3156&lt;2,"Estoque moderado","Estoque confortável")))),""))</f>
        <v/>
      </c>
      <c r="J3156" s="102" t="str">
        <f>IF(CADA_PROD!C3156="","",SUMIFS(MOVI_ENTR!M:M,MOVI_ENTR!D:D,D3156))</f>
        <v/>
      </c>
      <c r="K3156" s="103" t="str">
        <f>IF(CADA_PROD!C3156="","",IFERROR($J3156/SUM($J$6:$J$1006),""))</f>
        <v/>
      </c>
      <c r="L3156" s="103" t="str">
        <f>IF(CADA_PROD!C3156="","",IFERROR(H3156/SUM($H$6:$H$1006)+P3156,""))</f>
        <v/>
      </c>
      <c r="M3156" s="102" t="str">
        <f>IF(CADA_PROD!$C3156="","",IFERROR(SUMIFS(MOVI_ENTR!M:M,MOVI_ENTR!D:D,D3156)/SUMIFS(MOVI_ENTR!I:I,MOVI_ENTR!D:D,D3156),0))</f>
        <v/>
      </c>
      <c r="N3156" s="104" t="str">
        <f>IF(CADA_PROD!C3156="","",G3156/E3156)</f>
        <v/>
      </c>
    </row>
    <row r="3157" spans="3:14">
      <c r="C3157" s="99" t="str">
        <f>IF(CADA_PROD!C3157="","",CADA_PROD!C3157)</f>
        <v/>
      </c>
      <c r="D3157" s="100" t="str">
        <f>IF(CADA_PROD!D3157="","",CADA_PROD!D3157)</f>
        <v/>
      </c>
      <c r="E3157" s="101" t="str">
        <f>IF(CADA_PROD!E3157="","",CADA_PROD!E3157)</f>
        <v/>
      </c>
      <c r="F3157" s="101" t="str">
        <f>IF(CADA_PROD!D3157="","",SUMIFS(MOVI_ENTR!I:I,MOVI_ENTR!D:D,D3157))</f>
        <v/>
      </c>
      <c r="G3157" s="101" t="str">
        <f>IF(CADA_PROD!C3157="","",SUMIFS(MOVI_SAID!H:H,MOVI_SAID!D:D,D3157))</f>
        <v/>
      </c>
      <c r="H3157" s="101" t="str">
        <f t="shared" si="67"/>
        <v/>
      </c>
      <c r="I3157" s="100" t="str">
        <f>IF(CADA_PROD!C3157="","",IFERROR(IF(H3157&lt;=0,"Sem estoque",IF(H3157/E3157&lt;0.25,"Quase sem estoque",IF(H3157/E3157&lt;1.2,"Estoque baixo",IF(H3157/E3157&lt;2,"Estoque moderado","Estoque confortável")))),""))</f>
        <v/>
      </c>
      <c r="J3157" s="102" t="str">
        <f>IF(CADA_PROD!C3157="","",SUMIFS(MOVI_ENTR!M:M,MOVI_ENTR!D:D,D3157))</f>
        <v/>
      </c>
      <c r="K3157" s="103" t="str">
        <f>IF(CADA_PROD!C3157="","",IFERROR($J3157/SUM($J$6:$J$1006),""))</f>
        <v/>
      </c>
      <c r="L3157" s="103" t="str">
        <f>IF(CADA_PROD!C3157="","",IFERROR(H3157/SUM($H$6:$H$1006)+P3157,""))</f>
        <v/>
      </c>
      <c r="M3157" s="102" t="str">
        <f>IF(CADA_PROD!$C3157="","",IFERROR(SUMIFS(MOVI_ENTR!M:M,MOVI_ENTR!D:D,D3157)/SUMIFS(MOVI_ENTR!I:I,MOVI_ENTR!D:D,D3157),0))</f>
        <v/>
      </c>
      <c r="N3157" s="104" t="str">
        <f>IF(CADA_PROD!C3157="","",G3157/E3157)</f>
        <v/>
      </c>
    </row>
    <row r="3158" spans="3:14">
      <c r="C3158" s="99" t="str">
        <f>IF(CADA_PROD!C3158="","",CADA_PROD!C3158)</f>
        <v/>
      </c>
      <c r="D3158" s="100" t="str">
        <f>IF(CADA_PROD!D3158="","",CADA_PROD!D3158)</f>
        <v/>
      </c>
      <c r="E3158" s="101" t="str">
        <f>IF(CADA_PROD!E3158="","",CADA_PROD!E3158)</f>
        <v/>
      </c>
      <c r="F3158" s="101" t="str">
        <f>IF(CADA_PROD!D3158="","",SUMIFS(MOVI_ENTR!I:I,MOVI_ENTR!D:D,D3158))</f>
        <v/>
      </c>
      <c r="G3158" s="101" t="str">
        <f>IF(CADA_PROD!C3158="","",SUMIFS(MOVI_SAID!H:H,MOVI_SAID!D:D,D3158))</f>
        <v/>
      </c>
      <c r="H3158" s="101" t="str">
        <f t="shared" si="67"/>
        <v/>
      </c>
      <c r="I3158" s="100" t="str">
        <f>IF(CADA_PROD!C3158="","",IFERROR(IF(H3158&lt;=0,"Sem estoque",IF(H3158/E3158&lt;0.25,"Quase sem estoque",IF(H3158/E3158&lt;1.2,"Estoque baixo",IF(H3158/E3158&lt;2,"Estoque moderado","Estoque confortável")))),""))</f>
        <v/>
      </c>
      <c r="J3158" s="102" t="str">
        <f>IF(CADA_PROD!C3158="","",SUMIFS(MOVI_ENTR!M:M,MOVI_ENTR!D:D,D3158))</f>
        <v/>
      </c>
      <c r="K3158" s="103" t="str">
        <f>IF(CADA_PROD!C3158="","",IFERROR($J3158/SUM($J$6:$J$1006),""))</f>
        <v/>
      </c>
      <c r="L3158" s="103" t="str">
        <f>IF(CADA_PROD!C3158="","",IFERROR(H3158/SUM($H$6:$H$1006)+P3158,""))</f>
        <v/>
      </c>
      <c r="M3158" s="102" t="str">
        <f>IF(CADA_PROD!$C3158="","",IFERROR(SUMIFS(MOVI_ENTR!M:M,MOVI_ENTR!D:D,D3158)/SUMIFS(MOVI_ENTR!I:I,MOVI_ENTR!D:D,D3158),0))</f>
        <v/>
      </c>
      <c r="N3158" s="104" t="str">
        <f>IF(CADA_PROD!C3158="","",G3158/E3158)</f>
        <v/>
      </c>
    </row>
    <row r="3159" spans="3:14">
      <c r="C3159" s="99" t="str">
        <f>IF(CADA_PROD!C3159="","",CADA_PROD!C3159)</f>
        <v/>
      </c>
      <c r="D3159" s="100" t="str">
        <f>IF(CADA_PROD!D3159="","",CADA_PROD!D3159)</f>
        <v/>
      </c>
      <c r="E3159" s="101" t="str">
        <f>IF(CADA_PROD!E3159="","",CADA_PROD!E3159)</f>
        <v/>
      </c>
      <c r="F3159" s="101" t="str">
        <f>IF(CADA_PROD!D3159="","",SUMIFS(MOVI_ENTR!I:I,MOVI_ENTR!D:D,D3159))</f>
        <v/>
      </c>
      <c r="G3159" s="101" t="str">
        <f>IF(CADA_PROD!C3159="","",SUMIFS(MOVI_SAID!H:H,MOVI_SAID!D:D,D3159))</f>
        <v/>
      </c>
      <c r="H3159" s="101" t="str">
        <f t="shared" si="67"/>
        <v/>
      </c>
      <c r="I3159" s="100" t="str">
        <f>IF(CADA_PROD!C3159="","",IFERROR(IF(H3159&lt;=0,"Sem estoque",IF(H3159/E3159&lt;0.25,"Quase sem estoque",IF(H3159/E3159&lt;1.2,"Estoque baixo",IF(H3159/E3159&lt;2,"Estoque moderado","Estoque confortável")))),""))</f>
        <v/>
      </c>
      <c r="J3159" s="102" t="str">
        <f>IF(CADA_PROD!C3159="","",SUMIFS(MOVI_ENTR!M:M,MOVI_ENTR!D:D,D3159))</f>
        <v/>
      </c>
      <c r="K3159" s="103" t="str">
        <f>IF(CADA_PROD!C3159="","",IFERROR($J3159/SUM($J$6:$J$1006),""))</f>
        <v/>
      </c>
      <c r="L3159" s="103" t="str">
        <f>IF(CADA_PROD!C3159="","",IFERROR(H3159/SUM($H$6:$H$1006)+P3159,""))</f>
        <v/>
      </c>
      <c r="M3159" s="102" t="str">
        <f>IF(CADA_PROD!$C3159="","",IFERROR(SUMIFS(MOVI_ENTR!M:M,MOVI_ENTR!D:D,D3159)/SUMIFS(MOVI_ENTR!I:I,MOVI_ENTR!D:D,D3159),0))</f>
        <v/>
      </c>
      <c r="N3159" s="104" t="str">
        <f>IF(CADA_PROD!C3159="","",G3159/E3159)</f>
        <v/>
      </c>
    </row>
    <row r="3160" spans="3:14">
      <c r="C3160" s="99" t="str">
        <f>IF(CADA_PROD!C3160="","",CADA_PROD!C3160)</f>
        <v/>
      </c>
      <c r="D3160" s="100" t="str">
        <f>IF(CADA_PROD!D3160="","",CADA_PROD!D3160)</f>
        <v/>
      </c>
      <c r="E3160" s="101" t="str">
        <f>IF(CADA_PROD!E3160="","",CADA_PROD!E3160)</f>
        <v/>
      </c>
      <c r="F3160" s="101" t="str">
        <f>IF(CADA_PROD!D3160="","",SUMIFS(MOVI_ENTR!I:I,MOVI_ENTR!D:D,D3160))</f>
        <v/>
      </c>
      <c r="G3160" s="101" t="str">
        <f>IF(CADA_PROD!C3160="","",SUMIFS(MOVI_SAID!H:H,MOVI_SAID!D:D,D3160))</f>
        <v/>
      </c>
      <c r="H3160" s="101" t="str">
        <f t="shared" si="67"/>
        <v/>
      </c>
      <c r="I3160" s="100" t="str">
        <f>IF(CADA_PROD!C3160="","",IFERROR(IF(H3160&lt;=0,"Sem estoque",IF(H3160/E3160&lt;0.25,"Quase sem estoque",IF(H3160/E3160&lt;1.2,"Estoque baixo",IF(H3160/E3160&lt;2,"Estoque moderado","Estoque confortável")))),""))</f>
        <v/>
      </c>
      <c r="J3160" s="102" t="str">
        <f>IF(CADA_PROD!C3160="","",SUMIFS(MOVI_ENTR!M:M,MOVI_ENTR!D:D,D3160))</f>
        <v/>
      </c>
      <c r="K3160" s="103" t="str">
        <f>IF(CADA_PROD!C3160="","",IFERROR($J3160/SUM($J$6:$J$1006),""))</f>
        <v/>
      </c>
      <c r="L3160" s="103" t="str">
        <f>IF(CADA_PROD!C3160="","",IFERROR(H3160/SUM($H$6:$H$1006)+P3160,""))</f>
        <v/>
      </c>
      <c r="M3160" s="102" t="str">
        <f>IF(CADA_PROD!$C3160="","",IFERROR(SUMIFS(MOVI_ENTR!M:M,MOVI_ENTR!D:D,D3160)/SUMIFS(MOVI_ENTR!I:I,MOVI_ENTR!D:D,D3160),0))</f>
        <v/>
      </c>
      <c r="N3160" s="104" t="str">
        <f>IF(CADA_PROD!C3160="","",G3160/E3160)</f>
        <v/>
      </c>
    </row>
    <row r="3161" spans="3:14">
      <c r="C3161" s="99" t="str">
        <f>IF(CADA_PROD!C3161="","",CADA_PROD!C3161)</f>
        <v/>
      </c>
      <c r="D3161" s="100" t="str">
        <f>IF(CADA_PROD!D3161="","",CADA_PROD!D3161)</f>
        <v/>
      </c>
      <c r="E3161" s="101" t="str">
        <f>IF(CADA_PROD!E3161="","",CADA_PROD!E3161)</f>
        <v/>
      </c>
      <c r="F3161" s="101" t="str">
        <f>IF(CADA_PROD!D3161="","",SUMIFS(MOVI_ENTR!I:I,MOVI_ENTR!D:D,D3161))</f>
        <v/>
      </c>
      <c r="G3161" s="101" t="str">
        <f>IF(CADA_PROD!C3161="","",SUMIFS(MOVI_SAID!H:H,MOVI_SAID!D:D,D3161))</f>
        <v/>
      </c>
      <c r="H3161" s="101" t="str">
        <f t="shared" si="67"/>
        <v/>
      </c>
      <c r="I3161" s="100" t="str">
        <f>IF(CADA_PROD!C3161="","",IFERROR(IF(H3161&lt;=0,"Sem estoque",IF(H3161/E3161&lt;0.25,"Quase sem estoque",IF(H3161/E3161&lt;1.2,"Estoque baixo",IF(H3161/E3161&lt;2,"Estoque moderado","Estoque confortável")))),""))</f>
        <v/>
      </c>
      <c r="J3161" s="102" t="str">
        <f>IF(CADA_PROD!C3161="","",SUMIFS(MOVI_ENTR!M:M,MOVI_ENTR!D:D,D3161))</f>
        <v/>
      </c>
      <c r="K3161" s="103" t="str">
        <f>IF(CADA_PROD!C3161="","",IFERROR($J3161/SUM($J$6:$J$1006),""))</f>
        <v/>
      </c>
      <c r="L3161" s="103" t="str">
        <f>IF(CADA_PROD!C3161="","",IFERROR(H3161/SUM($H$6:$H$1006)+P3161,""))</f>
        <v/>
      </c>
      <c r="M3161" s="102" t="str">
        <f>IF(CADA_PROD!$C3161="","",IFERROR(SUMIFS(MOVI_ENTR!M:M,MOVI_ENTR!D:D,D3161)/SUMIFS(MOVI_ENTR!I:I,MOVI_ENTR!D:D,D3161),0))</f>
        <v/>
      </c>
      <c r="N3161" s="104" t="str">
        <f>IF(CADA_PROD!C3161="","",G3161/E3161)</f>
        <v/>
      </c>
    </row>
    <row r="3162" spans="3:14">
      <c r="C3162" s="99" t="str">
        <f>IF(CADA_PROD!C3162="","",CADA_PROD!C3162)</f>
        <v/>
      </c>
      <c r="D3162" s="100" t="str">
        <f>IF(CADA_PROD!D3162="","",CADA_PROD!D3162)</f>
        <v/>
      </c>
      <c r="E3162" s="101" t="str">
        <f>IF(CADA_PROD!E3162="","",CADA_PROD!E3162)</f>
        <v/>
      </c>
      <c r="F3162" s="101" t="str">
        <f>IF(CADA_PROD!D3162="","",SUMIFS(MOVI_ENTR!I:I,MOVI_ENTR!D:D,D3162))</f>
        <v/>
      </c>
      <c r="G3162" s="101" t="str">
        <f>IF(CADA_PROD!C3162="","",SUMIFS(MOVI_SAID!H:H,MOVI_SAID!D:D,D3162))</f>
        <v/>
      </c>
      <c r="H3162" s="101" t="str">
        <f t="shared" si="67"/>
        <v/>
      </c>
      <c r="I3162" s="100" t="str">
        <f>IF(CADA_PROD!C3162="","",IFERROR(IF(H3162&lt;=0,"Sem estoque",IF(H3162/E3162&lt;0.25,"Quase sem estoque",IF(H3162/E3162&lt;1.2,"Estoque baixo",IF(H3162/E3162&lt;2,"Estoque moderado","Estoque confortável")))),""))</f>
        <v/>
      </c>
      <c r="J3162" s="102" t="str">
        <f>IF(CADA_PROD!C3162="","",SUMIFS(MOVI_ENTR!M:M,MOVI_ENTR!D:D,D3162))</f>
        <v/>
      </c>
      <c r="K3162" s="103" t="str">
        <f>IF(CADA_PROD!C3162="","",IFERROR($J3162/SUM($J$6:$J$1006),""))</f>
        <v/>
      </c>
      <c r="L3162" s="103" t="str">
        <f>IF(CADA_PROD!C3162="","",IFERROR(H3162/SUM($H$6:$H$1006)+P3162,""))</f>
        <v/>
      </c>
      <c r="M3162" s="102" t="str">
        <f>IF(CADA_PROD!$C3162="","",IFERROR(SUMIFS(MOVI_ENTR!M:M,MOVI_ENTR!D:D,D3162)/SUMIFS(MOVI_ENTR!I:I,MOVI_ENTR!D:D,D3162),0))</f>
        <v/>
      </c>
      <c r="N3162" s="104" t="str">
        <f>IF(CADA_PROD!C3162="","",G3162/E3162)</f>
        <v/>
      </c>
    </row>
    <row r="3163" spans="3:14">
      <c r="C3163" s="99" t="str">
        <f>IF(CADA_PROD!C3163="","",CADA_PROD!C3163)</f>
        <v/>
      </c>
      <c r="D3163" s="100" t="str">
        <f>IF(CADA_PROD!D3163="","",CADA_PROD!D3163)</f>
        <v/>
      </c>
      <c r="E3163" s="101" t="str">
        <f>IF(CADA_PROD!E3163="","",CADA_PROD!E3163)</f>
        <v/>
      </c>
      <c r="F3163" s="101" t="str">
        <f>IF(CADA_PROD!D3163="","",SUMIFS(MOVI_ENTR!I:I,MOVI_ENTR!D:D,D3163))</f>
        <v/>
      </c>
      <c r="G3163" s="101" t="str">
        <f>IF(CADA_PROD!C3163="","",SUMIFS(MOVI_SAID!H:H,MOVI_SAID!D:D,D3163))</f>
        <v/>
      </c>
      <c r="H3163" s="101" t="str">
        <f t="shared" si="67"/>
        <v/>
      </c>
      <c r="I3163" s="100" t="str">
        <f>IF(CADA_PROD!C3163="","",IFERROR(IF(H3163&lt;=0,"Sem estoque",IF(H3163/E3163&lt;0.25,"Quase sem estoque",IF(H3163/E3163&lt;1.2,"Estoque baixo",IF(H3163/E3163&lt;2,"Estoque moderado","Estoque confortável")))),""))</f>
        <v/>
      </c>
      <c r="J3163" s="102" t="str">
        <f>IF(CADA_PROD!C3163="","",SUMIFS(MOVI_ENTR!M:M,MOVI_ENTR!D:D,D3163))</f>
        <v/>
      </c>
      <c r="K3163" s="103" t="str">
        <f>IF(CADA_PROD!C3163="","",IFERROR($J3163/SUM($J$6:$J$1006),""))</f>
        <v/>
      </c>
      <c r="L3163" s="103" t="str">
        <f>IF(CADA_PROD!C3163="","",IFERROR(H3163/SUM($H$6:$H$1006)+P3163,""))</f>
        <v/>
      </c>
      <c r="M3163" s="102" t="str">
        <f>IF(CADA_PROD!$C3163="","",IFERROR(SUMIFS(MOVI_ENTR!M:M,MOVI_ENTR!D:D,D3163)/SUMIFS(MOVI_ENTR!I:I,MOVI_ENTR!D:D,D3163),0))</f>
        <v/>
      </c>
      <c r="N3163" s="104" t="str">
        <f>IF(CADA_PROD!C3163="","",G3163/E3163)</f>
        <v/>
      </c>
    </row>
    <row r="3164" spans="3:14">
      <c r="C3164" s="99" t="str">
        <f>IF(CADA_PROD!C3164="","",CADA_PROD!C3164)</f>
        <v/>
      </c>
      <c r="D3164" s="100" t="str">
        <f>IF(CADA_PROD!D3164="","",CADA_PROD!D3164)</f>
        <v/>
      </c>
      <c r="E3164" s="101" t="str">
        <f>IF(CADA_PROD!E3164="","",CADA_PROD!E3164)</f>
        <v/>
      </c>
      <c r="F3164" s="101" t="str">
        <f>IF(CADA_PROD!D3164="","",SUMIFS(MOVI_ENTR!I:I,MOVI_ENTR!D:D,D3164))</f>
        <v/>
      </c>
      <c r="G3164" s="101" t="str">
        <f>IF(CADA_PROD!C3164="","",SUMIFS(MOVI_SAID!H:H,MOVI_SAID!D:D,D3164))</f>
        <v/>
      </c>
      <c r="H3164" s="101" t="str">
        <f t="shared" si="67"/>
        <v/>
      </c>
      <c r="I3164" s="100" t="str">
        <f>IF(CADA_PROD!C3164="","",IFERROR(IF(H3164&lt;=0,"Sem estoque",IF(H3164/E3164&lt;0.25,"Quase sem estoque",IF(H3164/E3164&lt;1.2,"Estoque baixo",IF(H3164/E3164&lt;2,"Estoque moderado","Estoque confortável")))),""))</f>
        <v/>
      </c>
      <c r="J3164" s="102" t="str">
        <f>IF(CADA_PROD!C3164="","",SUMIFS(MOVI_ENTR!M:M,MOVI_ENTR!D:D,D3164))</f>
        <v/>
      </c>
      <c r="K3164" s="103" t="str">
        <f>IF(CADA_PROD!C3164="","",IFERROR($J3164/SUM($J$6:$J$1006),""))</f>
        <v/>
      </c>
      <c r="L3164" s="103" t="str">
        <f>IF(CADA_PROD!C3164="","",IFERROR(H3164/SUM($H$6:$H$1006)+P3164,""))</f>
        <v/>
      </c>
      <c r="M3164" s="102" t="str">
        <f>IF(CADA_PROD!$C3164="","",IFERROR(SUMIFS(MOVI_ENTR!M:M,MOVI_ENTR!D:D,D3164)/SUMIFS(MOVI_ENTR!I:I,MOVI_ENTR!D:D,D3164),0))</f>
        <v/>
      </c>
      <c r="N3164" s="104" t="str">
        <f>IF(CADA_PROD!C3164="","",G3164/E3164)</f>
        <v/>
      </c>
    </row>
    <row r="3165" spans="3:14">
      <c r="C3165" s="99" t="str">
        <f>IF(CADA_PROD!C3165="","",CADA_PROD!C3165)</f>
        <v/>
      </c>
      <c r="D3165" s="100" t="str">
        <f>IF(CADA_PROD!D3165="","",CADA_PROD!D3165)</f>
        <v/>
      </c>
      <c r="E3165" s="101" t="str">
        <f>IF(CADA_PROD!E3165="","",CADA_PROD!E3165)</f>
        <v/>
      </c>
      <c r="F3165" s="101" t="str">
        <f>IF(CADA_PROD!D3165="","",SUMIFS(MOVI_ENTR!I:I,MOVI_ENTR!D:D,D3165))</f>
        <v/>
      </c>
      <c r="G3165" s="101" t="str">
        <f>IF(CADA_PROD!C3165="","",SUMIFS(MOVI_SAID!H:H,MOVI_SAID!D:D,D3165))</f>
        <v/>
      </c>
      <c r="H3165" s="101" t="str">
        <f t="shared" si="67"/>
        <v/>
      </c>
      <c r="I3165" s="100" t="str">
        <f>IF(CADA_PROD!C3165="","",IFERROR(IF(H3165&lt;=0,"Sem estoque",IF(H3165/E3165&lt;0.25,"Quase sem estoque",IF(H3165/E3165&lt;1.2,"Estoque baixo",IF(H3165/E3165&lt;2,"Estoque moderado","Estoque confortável")))),""))</f>
        <v/>
      </c>
      <c r="J3165" s="102" t="str">
        <f>IF(CADA_PROD!C3165="","",SUMIFS(MOVI_ENTR!M:M,MOVI_ENTR!D:D,D3165))</f>
        <v/>
      </c>
      <c r="K3165" s="103" t="str">
        <f>IF(CADA_PROD!C3165="","",IFERROR($J3165/SUM($J$6:$J$1006),""))</f>
        <v/>
      </c>
      <c r="L3165" s="103" t="str">
        <f>IF(CADA_PROD!C3165="","",IFERROR(H3165/SUM($H$6:$H$1006)+P3165,""))</f>
        <v/>
      </c>
      <c r="M3165" s="102" t="str">
        <f>IF(CADA_PROD!$C3165="","",IFERROR(SUMIFS(MOVI_ENTR!M:M,MOVI_ENTR!D:D,D3165)/SUMIFS(MOVI_ENTR!I:I,MOVI_ENTR!D:D,D3165),0))</f>
        <v/>
      </c>
      <c r="N3165" s="104" t="str">
        <f>IF(CADA_PROD!C3165="","",G3165/E3165)</f>
        <v/>
      </c>
    </row>
    <row r="3166" spans="3:14">
      <c r="C3166" s="99" t="str">
        <f>IF(CADA_PROD!C3166="","",CADA_PROD!C3166)</f>
        <v/>
      </c>
      <c r="D3166" s="100" t="str">
        <f>IF(CADA_PROD!D3166="","",CADA_PROD!D3166)</f>
        <v/>
      </c>
      <c r="E3166" s="101" t="str">
        <f>IF(CADA_PROD!E3166="","",CADA_PROD!E3166)</f>
        <v/>
      </c>
      <c r="F3166" s="101" t="str">
        <f>IF(CADA_PROD!D3166="","",SUMIFS(MOVI_ENTR!I:I,MOVI_ENTR!D:D,D3166))</f>
        <v/>
      </c>
      <c r="G3166" s="101" t="str">
        <f>IF(CADA_PROD!C3166="","",SUMIFS(MOVI_SAID!H:H,MOVI_SAID!D:D,D3166))</f>
        <v/>
      </c>
      <c r="H3166" s="101" t="str">
        <f t="shared" si="67"/>
        <v/>
      </c>
      <c r="I3166" s="100" t="str">
        <f>IF(CADA_PROD!C3166="","",IFERROR(IF(H3166&lt;=0,"Sem estoque",IF(H3166/E3166&lt;0.25,"Quase sem estoque",IF(H3166/E3166&lt;1.2,"Estoque baixo",IF(H3166/E3166&lt;2,"Estoque moderado","Estoque confortável")))),""))</f>
        <v/>
      </c>
      <c r="J3166" s="102" t="str">
        <f>IF(CADA_PROD!C3166="","",SUMIFS(MOVI_ENTR!M:M,MOVI_ENTR!D:D,D3166))</f>
        <v/>
      </c>
      <c r="K3166" s="103" t="str">
        <f>IF(CADA_PROD!C3166="","",IFERROR($J3166/SUM($J$6:$J$1006),""))</f>
        <v/>
      </c>
      <c r="L3166" s="103" t="str">
        <f>IF(CADA_PROD!C3166="","",IFERROR(H3166/SUM($H$6:$H$1006)+P3166,""))</f>
        <v/>
      </c>
      <c r="M3166" s="102" t="str">
        <f>IF(CADA_PROD!$C3166="","",IFERROR(SUMIFS(MOVI_ENTR!M:M,MOVI_ENTR!D:D,D3166)/SUMIFS(MOVI_ENTR!I:I,MOVI_ENTR!D:D,D3166),0))</f>
        <v/>
      </c>
      <c r="N3166" s="104" t="str">
        <f>IF(CADA_PROD!C3166="","",G3166/E3166)</f>
        <v/>
      </c>
    </row>
    <row r="3167" spans="3:14">
      <c r="C3167" s="99" t="str">
        <f>IF(CADA_PROD!C3167="","",CADA_PROD!C3167)</f>
        <v/>
      </c>
      <c r="D3167" s="100" t="str">
        <f>IF(CADA_PROD!D3167="","",CADA_PROD!D3167)</f>
        <v/>
      </c>
      <c r="E3167" s="101" t="str">
        <f>IF(CADA_PROD!E3167="","",CADA_PROD!E3167)</f>
        <v/>
      </c>
      <c r="F3167" s="101" t="str">
        <f>IF(CADA_PROD!D3167="","",SUMIFS(MOVI_ENTR!I:I,MOVI_ENTR!D:D,D3167))</f>
        <v/>
      </c>
      <c r="G3167" s="101" t="str">
        <f>IF(CADA_PROD!C3167="","",SUMIFS(MOVI_SAID!H:H,MOVI_SAID!D:D,D3167))</f>
        <v/>
      </c>
      <c r="H3167" s="101" t="str">
        <f t="shared" si="67"/>
        <v/>
      </c>
      <c r="I3167" s="100" t="str">
        <f>IF(CADA_PROD!C3167="","",IFERROR(IF(H3167&lt;=0,"Sem estoque",IF(H3167/E3167&lt;0.25,"Quase sem estoque",IF(H3167/E3167&lt;1.2,"Estoque baixo",IF(H3167/E3167&lt;2,"Estoque moderado","Estoque confortável")))),""))</f>
        <v/>
      </c>
      <c r="J3167" s="102" t="str">
        <f>IF(CADA_PROD!C3167="","",SUMIFS(MOVI_ENTR!M:M,MOVI_ENTR!D:D,D3167))</f>
        <v/>
      </c>
      <c r="K3167" s="103" t="str">
        <f>IF(CADA_PROD!C3167="","",IFERROR($J3167/SUM($J$6:$J$1006),""))</f>
        <v/>
      </c>
      <c r="L3167" s="103" t="str">
        <f>IF(CADA_PROD!C3167="","",IFERROR(H3167/SUM($H$6:$H$1006)+P3167,""))</f>
        <v/>
      </c>
      <c r="M3167" s="102" t="str">
        <f>IF(CADA_PROD!$C3167="","",IFERROR(SUMIFS(MOVI_ENTR!M:M,MOVI_ENTR!D:D,D3167)/SUMIFS(MOVI_ENTR!I:I,MOVI_ENTR!D:D,D3167),0))</f>
        <v/>
      </c>
      <c r="N3167" s="104" t="str">
        <f>IF(CADA_PROD!C3167="","",G3167/E3167)</f>
        <v/>
      </c>
    </row>
    <row r="3168" spans="3:14">
      <c r="C3168" s="99" t="str">
        <f>IF(CADA_PROD!C3168="","",CADA_PROD!C3168)</f>
        <v/>
      </c>
      <c r="D3168" s="100" t="str">
        <f>IF(CADA_PROD!D3168="","",CADA_PROD!D3168)</f>
        <v/>
      </c>
      <c r="E3168" s="101" t="str">
        <f>IF(CADA_PROD!E3168="","",CADA_PROD!E3168)</f>
        <v/>
      </c>
      <c r="F3168" s="101" t="str">
        <f>IF(CADA_PROD!D3168="","",SUMIFS(MOVI_ENTR!I:I,MOVI_ENTR!D:D,D3168))</f>
        <v/>
      </c>
      <c r="G3168" s="101" t="str">
        <f>IF(CADA_PROD!C3168="","",SUMIFS(MOVI_SAID!H:H,MOVI_SAID!D:D,D3168))</f>
        <v/>
      </c>
      <c r="H3168" s="101" t="str">
        <f t="shared" si="67"/>
        <v/>
      </c>
      <c r="I3168" s="100" t="str">
        <f>IF(CADA_PROD!C3168="","",IFERROR(IF(H3168&lt;=0,"Sem estoque",IF(H3168/E3168&lt;0.25,"Quase sem estoque",IF(H3168/E3168&lt;1.2,"Estoque baixo",IF(H3168/E3168&lt;2,"Estoque moderado","Estoque confortável")))),""))</f>
        <v/>
      </c>
      <c r="J3168" s="102" t="str">
        <f>IF(CADA_PROD!C3168="","",SUMIFS(MOVI_ENTR!M:M,MOVI_ENTR!D:D,D3168))</f>
        <v/>
      </c>
      <c r="K3168" s="103" t="str">
        <f>IF(CADA_PROD!C3168="","",IFERROR($J3168/SUM($J$6:$J$1006),""))</f>
        <v/>
      </c>
      <c r="L3168" s="103" t="str">
        <f>IF(CADA_PROD!C3168="","",IFERROR(H3168/SUM($H$6:$H$1006)+P3168,""))</f>
        <v/>
      </c>
      <c r="M3168" s="102" t="str">
        <f>IF(CADA_PROD!$C3168="","",IFERROR(SUMIFS(MOVI_ENTR!M:M,MOVI_ENTR!D:D,D3168)/SUMIFS(MOVI_ENTR!I:I,MOVI_ENTR!D:D,D3168),0))</f>
        <v/>
      </c>
      <c r="N3168" s="104" t="str">
        <f>IF(CADA_PROD!C3168="","",G3168/E3168)</f>
        <v/>
      </c>
    </row>
    <row r="3169" spans="3:14">
      <c r="C3169" s="99" t="str">
        <f>IF(CADA_PROD!C3169="","",CADA_PROD!C3169)</f>
        <v/>
      </c>
      <c r="D3169" s="100" t="str">
        <f>IF(CADA_PROD!D3169="","",CADA_PROD!D3169)</f>
        <v/>
      </c>
      <c r="E3169" s="101" t="str">
        <f>IF(CADA_PROD!E3169="","",CADA_PROD!E3169)</f>
        <v/>
      </c>
      <c r="F3169" s="101" t="str">
        <f>IF(CADA_PROD!D3169="","",SUMIFS(MOVI_ENTR!I:I,MOVI_ENTR!D:D,D3169))</f>
        <v/>
      </c>
      <c r="G3169" s="101" t="str">
        <f>IF(CADA_PROD!C3169="","",SUMIFS(MOVI_SAID!H:H,MOVI_SAID!D:D,D3169))</f>
        <v/>
      </c>
      <c r="H3169" s="101" t="str">
        <f t="shared" si="67"/>
        <v/>
      </c>
      <c r="I3169" s="100" t="str">
        <f>IF(CADA_PROD!C3169="","",IFERROR(IF(H3169&lt;=0,"Sem estoque",IF(H3169/E3169&lt;0.25,"Quase sem estoque",IF(H3169/E3169&lt;1.2,"Estoque baixo",IF(H3169/E3169&lt;2,"Estoque moderado","Estoque confortável")))),""))</f>
        <v/>
      </c>
      <c r="J3169" s="102" t="str">
        <f>IF(CADA_PROD!C3169="","",SUMIFS(MOVI_ENTR!M:M,MOVI_ENTR!D:D,D3169))</f>
        <v/>
      </c>
      <c r="K3169" s="103" t="str">
        <f>IF(CADA_PROD!C3169="","",IFERROR($J3169/SUM($J$6:$J$1006),""))</f>
        <v/>
      </c>
      <c r="L3169" s="103" t="str">
        <f>IF(CADA_PROD!C3169="","",IFERROR(H3169/SUM($H$6:$H$1006)+P3169,""))</f>
        <v/>
      </c>
      <c r="M3169" s="102" t="str">
        <f>IF(CADA_PROD!$C3169="","",IFERROR(SUMIFS(MOVI_ENTR!M:M,MOVI_ENTR!D:D,D3169)/SUMIFS(MOVI_ENTR!I:I,MOVI_ENTR!D:D,D3169),0))</f>
        <v/>
      </c>
      <c r="N3169" s="104" t="str">
        <f>IF(CADA_PROD!C3169="","",G3169/E3169)</f>
        <v/>
      </c>
    </row>
    <row r="3170" spans="3:14">
      <c r="C3170" s="99" t="str">
        <f>IF(CADA_PROD!C3170="","",CADA_PROD!C3170)</f>
        <v/>
      </c>
      <c r="D3170" s="100" t="str">
        <f>IF(CADA_PROD!D3170="","",CADA_PROD!D3170)</f>
        <v/>
      </c>
      <c r="E3170" s="101" t="str">
        <f>IF(CADA_PROD!E3170="","",CADA_PROD!E3170)</f>
        <v/>
      </c>
      <c r="F3170" s="101" t="str">
        <f>IF(CADA_PROD!D3170="","",SUMIFS(MOVI_ENTR!I:I,MOVI_ENTR!D:D,D3170))</f>
        <v/>
      </c>
      <c r="G3170" s="101" t="str">
        <f>IF(CADA_PROD!C3170="","",SUMIFS(MOVI_SAID!H:H,MOVI_SAID!D:D,D3170))</f>
        <v/>
      </c>
      <c r="H3170" s="101" t="str">
        <f t="shared" si="67"/>
        <v/>
      </c>
      <c r="I3170" s="100" t="str">
        <f>IF(CADA_PROD!C3170="","",IFERROR(IF(H3170&lt;=0,"Sem estoque",IF(H3170/E3170&lt;0.25,"Quase sem estoque",IF(H3170/E3170&lt;1.2,"Estoque baixo",IF(H3170/E3170&lt;2,"Estoque moderado","Estoque confortável")))),""))</f>
        <v/>
      </c>
      <c r="J3170" s="102" t="str">
        <f>IF(CADA_PROD!C3170="","",SUMIFS(MOVI_ENTR!M:M,MOVI_ENTR!D:D,D3170))</f>
        <v/>
      </c>
      <c r="K3170" s="103" t="str">
        <f>IF(CADA_PROD!C3170="","",IFERROR($J3170/SUM($J$6:$J$1006),""))</f>
        <v/>
      </c>
      <c r="L3170" s="103" t="str">
        <f>IF(CADA_PROD!C3170="","",IFERROR(H3170/SUM($H$6:$H$1006)+P3170,""))</f>
        <v/>
      </c>
      <c r="M3170" s="102" t="str">
        <f>IF(CADA_PROD!$C3170="","",IFERROR(SUMIFS(MOVI_ENTR!M:M,MOVI_ENTR!D:D,D3170)/SUMIFS(MOVI_ENTR!I:I,MOVI_ENTR!D:D,D3170),0))</f>
        <v/>
      </c>
      <c r="N3170" s="104" t="str">
        <f>IF(CADA_PROD!C3170="","",G3170/E3170)</f>
        <v/>
      </c>
    </row>
    <row r="3171" spans="3:14">
      <c r="C3171" s="99" t="str">
        <f>IF(CADA_PROD!C3171="","",CADA_PROD!C3171)</f>
        <v/>
      </c>
      <c r="D3171" s="100" t="str">
        <f>IF(CADA_PROD!D3171="","",CADA_PROD!D3171)</f>
        <v/>
      </c>
      <c r="E3171" s="101" t="str">
        <f>IF(CADA_PROD!E3171="","",CADA_PROD!E3171)</f>
        <v/>
      </c>
      <c r="F3171" s="101" t="str">
        <f>IF(CADA_PROD!D3171="","",SUMIFS(MOVI_ENTR!I:I,MOVI_ENTR!D:D,D3171))</f>
        <v/>
      </c>
      <c r="G3171" s="101" t="str">
        <f>IF(CADA_PROD!C3171="","",SUMIFS(MOVI_SAID!H:H,MOVI_SAID!D:D,D3171))</f>
        <v/>
      </c>
      <c r="H3171" s="101" t="str">
        <f t="shared" si="67"/>
        <v/>
      </c>
      <c r="I3171" s="100" t="str">
        <f>IF(CADA_PROD!C3171="","",IFERROR(IF(H3171&lt;=0,"Sem estoque",IF(H3171/E3171&lt;0.25,"Quase sem estoque",IF(H3171/E3171&lt;1.2,"Estoque baixo",IF(H3171/E3171&lt;2,"Estoque moderado","Estoque confortável")))),""))</f>
        <v/>
      </c>
      <c r="J3171" s="102" t="str">
        <f>IF(CADA_PROD!C3171="","",SUMIFS(MOVI_ENTR!M:M,MOVI_ENTR!D:D,D3171))</f>
        <v/>
      </c>
      <c r="K3171" s="103" t="str">
        <f>IF(CADA_PROD!C3171="","",IFERROR($J3171/SUM($J$6:$J$1006),""))</f>
        <v/>
      </c>
      <c r="L3171" s="103" t="str">
        <f>IF(CADA_PROD!C3171="","",IFERROR(H3171/SUM($H$6:$H$1006)+P3171,""))</f>
        <v/>
      </c>
      <c r="M3171" s="102" t="str">
        <f>IF(CADA_PROD!$C3171="","",IFERROR(SUMIFS(MOVI_ENTR!M:M,MOVI_ENTR!D:D,D3171)/SUMIFS(MOVI_ENTR!I:I,MOVI_ENTR!D:D,D3171),0))</f>
        <v/>
      </c>
      <c r="N3171" s="104" t="str">
        <f>IF(CADA_PROD!C3171="","",G3171/E3171)</f>
        <v/>
      </c>
    </row>
    <row r="3172" spans="3:14">
      <c r="C3172" s="99" t="str">
        <f>IF(CADA_PROD!C3172="","",CADA_PROD!C3172)</f>
        <v/>
      </c>
      <c r="D3172" s="100" t="str">
        <f>IF(CADA_PROD!D3172="","",CADA_PROD!D3172)</f>
        <v/>
      </c>
      <c r="E3172" s="101" t="str">
        <f>IF(CADA_PROD!E3172="","",CADA_PROD!E3172)</f>
        <v/>
      </c>
      <c r="F3172" s="101" t="str">
        <f>IF(CADA_PROD!D3172="","",SUMIFS(MOVI_ENTR!I:I,MOVI_ENTR!D:D,D3172))</f>
        <v/>
      </c>
      <c r="G3172" s="101" t="str">
        <f>IF(CADA_PROD!C3172="","",SUMIFS(MOVI_SAID!H:H,MOVI_SAID!D:D,D3172))</f>
        <v/>
      </c>
      <c r="H3172" s="101" t="str">
        <f t="shared" si="67"/>
        <v/>
      </c>
      <c r="I3172" s="100" t="str">
        <f>IF(CADA_PROD!C3172="","",IFERROR(IF(H3172&lt;=0,"Sem estoque",IF(H3172/E3172&lt;0.25,"Quase sem estoque",IF(H3172/E3172&lt;1.2,"Estoque baixo",IF(H3172/E3172&lt;2,"Estoque moderado","Estoque confortável")))),""))</f>
        <v/>
      </c>
      <c r="J3172" s="102" t="str">
        <f>IF(CADA_PROD!C3172="","",SUMIFS(MOVI_ENTR!M:M,MOVI_ENTR!D:D,D3172))</f>
        <v/>
      </c>
      <c r="K3172" s="103" t="str">
        <f>IF(CADA_PROD!C3172="","",IFERROR($J3172/SUM($J$6:$J$1006),""))</f>
        <v/>
      </c>
      <c r="L3172" s="103" t="str">
        <f>IF(CADA_PROD!C3172="","",IFERROR(H3172/SUM($H$6:$H$1006)+P3172,""))</f>
        <v/>
      </c>
      <c r="M3172" s="102" t="str">
        <f>IF(CADA_PROD!$C3172="","",IFERROR(SUMIFS(MOVI_ENTR!M:M,MOVI_ENTR!D:D,D3172)/SUMIFS(MOVI_ENTR!I:I,MOVI_ENTR!D:D,D3172),0))</f>
        <v/>
      </c>
      <c r="N3172" s="104" t="str">
        <f>IF(CADA_PROD!C3172="","",G3172/E3172)</f>
        <v/>
      </c>
    </row>
    <row r="3173" spans="3:14">
      <c r="C3173" s="99" t="str">
        <f>IF(CADA_PROD!C3173="","",CADA_PROD!C3173)</f>
        <v/>
      </c>
      <c r="D3173" s="100" t="str">
        <f>IF(CADA_PROD!D3173="","",CADA_PROD!D3173)</f>
        <v/>
      </c>
      <c r="E3173" s="101" t="str">
        <f>IF(CADA_PROD!E3173="","",CADA_PROD!E3173)</f>
        <v/>
      </c>
      <c r="F3173" s="101" t="str">
        <f>IF(CADA_PROD!D3173="","",SUMIFS(MOVI_ENTR!I:I,MOVI_ENTR!D:D,D3173))</f>
        <v/>
      </c>
      <c r="G3173" s="101" t="str">
        <f>IF(CADA_PROD!C3173="","",SUMIFS(MOVI_SAID!H:H,MOVI_SAID!D:D,D3173))</f>
        <v/>
      </c>
      <c r="H3173" s="101" t="str">
        <f t="shared" si="67"/>
        <v/>
      </c>
      <c r="I3173" s="100" t="str">
        <f>IF(CADA_PROD!C3173="","",IFERROR(IF(H3173&lt;=0,"Sem estoque",IF(H3173/E3173&lt;0.25,"Quase sem estoque",IF(H3173/E3173&lt;1.2,"Estoque baixo",IF(H3173/E3173&lt;2,"Estoque moderado","Estoque confortável")))),""))</f>
        <v/>
      </c>
      <c r="J3173" s="102" t="str">
        <f>IF(CADA_PROD!C3173="","",SUMIFS(MOVI_ENTR!M:M,MOVI_ENTR!D:D,D3173))</f>
        <v/>
      </c>
      <c r="K3173" s="103" t="str">
        <f>IF(CADA_PROD!C3173="","",IFERROR($J3173/SUM($J$6:$J$1006),""))</f>
        <v/>
      </c>
      <c r="L3173" s="103" t="str">
        <f>IF(CADA_PROD!C3173="","",IFERROR(H3173/SUM($H$6:$H$1006)+P3173,""))</f>
        <v/>
      </c>
      <c r="M3173" s="102" t="str">
        <f>IF(CADA_PROD!$C3173="","",IFERROR(SUMIFS(MOVI_ENTR!M:M,MOVI_ENTR!D:D,D3173)/SUMIFS(MOVI_ENTR!I:I,MOVI_ENTR!D:D,D3173),0))</f>
        <v/>
      </c>
      <c r="N3173" s="104" t="str">
        <f>IF(CADA_PROD!C3173="","",G3173/E3173)</f>
        <v/>
      </c>
    </row>
    <row r="3174" spans="3:14">
      <c r="C3174" s="99" t="str">
        <f>IF(CADA_PROD!C3174="","",CADA_PROD!C3174)</f>
        <v/>
      </c>
      <c r="D3174" s="100" t="str">
        <f>IF(CADA_PROD!D3174="","",CADA_PROD!D3174)</f>
        <v/>
      </c>
      <c r="E3174" s="101" t="str">
        <f>IF(CADA_PROD!E3174="","",CADA_PROD!E3174)</f>
        <v/>
      </c>
      <c r="F3174" s="101" t="str">
        <f>IF(CADA_PROD!D3174="","",SUMIFS(MOVI_ENTR!I:I,MOVI_ENTR!D:D,D3174))</f>
        <v/>
      </c>
      <c r="G3174" s="101" t="str">
        <f>IF(CADA_PROD!C3174="","",SUMIFS(MOVI_SAID!H:H,MOVI_SAID!D:D,D3174))</f>
        <v/>
      </c>
      <c r="H3174" s="101" t="str">
        <f t="shared" si="67"/>
        <v/>
      </c>
      <c r="I3174" s="100" t="str">
        <f>IF(CADA_PROD!C3174="","",IFERROR(IF(H3174&lt;=0,"Sem estoque",IF(H3174/E3174&lt;0.25,"Quase sem estoque",IF(H3174/E3174&lt;1.2,"Estoque baixo",IF(H3174/E3174&lt;2,"Estoque moderado","Estoque confortável")))),""))</f>
        <v/>
      </c>
      <c r="J3174" s="102" t="str">
        <f>IF(CADA_PROD!C3174="","",SUMIFS(MOVI_ENTR!M:M,MOVI_ENTR!D:D,D3174))</f>
        <v/>
      </c>
      <c r="K3174" s="103" t="str">
        <f>IF(CADA_PROD!C3174="","",IFERROR($J3174/SUM($J$6:$J$1006),""))</f>
        <v/>
      </c>
      <c r="L3174" s="103" t="str">
        <f>IF(CADA_PROD!C3174="","",IFERROR(H3174/SUM($H$6:$H$1006)+P3174,""))</f>
        <v/>
      </c>
      <c r="M3174" s="102" t="str">
        <f>IF(CADA_PROD!$C3174="","",IFERROR(SUMIFS(MOVI_ENTR!M:M,MOVI_ENTR!D:D,D3174)/SUMIFS(MOVI_ENTR!I:I,MOVI_ENTR!D:D,D3174),0))</f>
        <v/>
      </c>
      <c r="N3174" s="104" t="str">
        <f>IF(CADA_PROD!C3174="","",G3174/E3174)</f>
        <v/>
      </c>
    </row>
    <row r="3175" spans="3:14">
      <c r="C3175" s="99" t="str">
        <f>IF(CADA_PROD!C3175="","",CADA_PROD!C3175)</f>
        <v/>
      </c>
      <c r="D3175" s="100" t="str">
        <f>IF(CADA_PROD!D3175="","",CADA_PROD!D3175)</f>
        <v/>
      </c>
      <c r="E3175" s="101" t="str">
        <f>IF(CADA_PROD!E3175="","",CADA_PROD!E3175)</f>
        <v/>
      </c>
      <c r="F3175" s="101" t="str">
        <f>IF(CADA_PROD!D3175="","",SUMIFS(MOVI_ENTR!I:I,MOVI_ENTR!D:D,D3175))</f>
        <v/>
      </c>
      <c r="G3175" s="101" t="str">
        <f>IF(CADA_PROD!C3175="","",SUMIFS(MOVI_SAID!H:H,MOVI_SAID!D:D,D3175))</f>
        <v/>
      </c>
      <c r="H3175" s="101" t="str">
        <f t="shared" si="67"/>
        <v/>
      </c>
      <c r="I3175" s="100" t="str">
        <f>IF(CADA_PROD!C3175="","",IFERROR(IF(H3175&lt;=0,"Sem estoque",IF(H3175/E3175&lt;0.25,"Quase sem estoque",IF(H3175/E3175&lt;1.2,"Estoque baixo",IF(H3175/E3175&lt;2,"Estoque moderado","Estoque confortável")))),""))</f>
        <v/>
      </c>
      <c r="J3175" s="102" t="str">
        <f>IF(CADA_PROD!C3175="","",SUMIFS(MOVI_ENTR!M:M,MOVI_ENTR!D:D,D3175))</f>
        <v/>
      </c>
      <c r="K3175" s="103" t="str">
        <f>IF(CADA_PROD!C3175="","",IFERROR($J3175/SUM($J$6:$J$1006),""))</f>
        <v/>
      </c>
      <c r="L3175" s="103" t="str">
        <f>IF(CADA_PROD!C3175="","",IFERROR(H3175/SUM($H$6:$H$1006)+P3175,""))</f>
        <v/>
      </c>
      <c r="M3175" s="102" t="str">
        <f>IF(CADA_PROD!$C3175="","",IFERROR(SUMIFS(MOVI_ENTR!M:M,MOVI_ENTR!D:D,D3175)/SUMIFS(MOVI_ENTR!I:I,MOVI_ENTR!D:D,D3175),0))</f>
        <v/>
      </c>
      <c r="N3175" s="104" t="str">
        <f>IF(CADA_PROD!C3175="","",G3175/E3175)</f>
        <v/>
      </c>
    </row>
    <row r="3176" spans="3:14">
      <c r="C3176" s="99" t="str">
        <f>IF(CADA_PROD!C3176="","",CADA_PROD!C3176)</f>
        <v/>
      </c>
      <c r="D3176" s="100" t="str">
        <f>IF(CADA_PROD!D3176="","",CADA_PROD!D3176)</f>
        <v/>
      </c>
      <c r="E3176" s="101" t="str">
        <f>IF(CADA_PROD!E3176="","",CADA_PROD!E3176)</f>
        <v/>
      </c>
      <c r="F3176" s="101" t="str">
        <f>IF(CADA_PROD!D3176="","",SUMIFS(MOVI_ENTR!I:I,MOVI_ENTR!D:D,D3176))</f>
        <v/>
      </c>
      <c r="G3176" s="101" t="str">
        <f>IF(CADA_PROD!C3176="","",SUMIFS(MOVI_SAID!H:H,MOVI_SAID!D:D,D3176))</f>
        <v/>
      </c>
      <c r="H3176" s="101" t="str">
        <f t="shared" si="67"/>
        <v/>
      </c>
      <c r="I3176" s="100" t="str">
        <f>IF(CADA_PROD!C3176="","",IFERROR(IF(H3176&lt;=0,"Sem estoque",IF(H3176/E3176&lt;0.25,"Quase sem estoque",IF(H3176/E3176&lt;1.2,"Estoque baixo",IF(H3176/E3176&lt;2,"Estoque moderado","Estoque confortável")))),""))</f>
        <v/>
      </c>
      <c r="J3176" s="102" t="str">
        <f>IF(CADA_PROD!C3176="","",SUMIFS(MOVI_ENTR!M:M,MOVI_ENTR!D:D,D3176))</f>
        <v/>
      </c>
      <c r="K3176" s="103" t="str">
        <f>IF(CADA_PROD!C3176="","",IFERROR($J3176/SUM($J$6:$J$1006),""))</f>
        <v/>
      </c>
      <c r="L3176" s="103" t="str">
        <f>IF(CADA_PROD!C3176="","",IFERROR(H3176/SUM($H$6:$H$1006)+P3176,""))</f>
        <v/>
      </c>
      <c r="M3176" s="102" t="str">
        <f>IF(CADA_PROD!$C3176="","",IFERROR(SUMIFS(MOVI_ENTR!M:M,MOVI_ENTR!D:D,D3176)/SUMIFS(MOVI_ENTR!I:I,MOVI_ENTR!D:D,D3176),0))</f>
        <v/>
      </c>
      <c r="N3176" s="104" t="str">
        <f>IF(CADA_PROD!C3176="","",G3176/E3176)</f>
        <v/>
      </c>
    </row>
    <row r="3177" spans="3:14">
      <c r="C3177" s="99" t="str">
        <f>IF(CADA_PROD!C3177="","",CADA_PROD!C3177)</f>
        <v/>
      </c>
      <c r="D3177" s="100" t="str">
        <f>IF(CADA_PROD!D3177="","",CADA_PROD!D3177)</f>
        <v/>
      </c>
      <c r="E3177" s="101" t="str">
        <f>IF(CADA_PROD!E3177="","",CADA_PROD!E3177)</f>
        <v/>
      </c>
      <c r="F3177" s="101" t="str">
        <f>IF(CADA_PROD!D3177="","",SUMIFS(MOVI_ENTR!I:I,MOVI_ENTR!D:D,D3177))</f>
        <v/>
      </c>
      <c r="G3177" s="101" t="str">
        <f>IF(CADA_PROD!C3177="","",SUMIFS(MOVI_SAID!H:H,MOVI_SAID!D:D,D3177))</f>
        <v/>
      </c>
      <c r="H3177" s="101" t="str">
        <f t="shared" si="67"/>
        <v/>
      </c>
      <c r="I3177" s="100" t="str">
        <f>IF(CADA_PROD!C3177="","",IFERROR(IF(H3177&lt;=0,"Sem estoque",IF(H3177/E3177&lt;0.25,"Quase sem estoque",IF(H3177/E3177&lt;1.2,"Estoque baixo",IF(H3177/E3177&lt;2,"Estoque moderado","Estoque confortável")))),""))</f>
        <v/>
      </c>
      <c r="J3177" s="102" t="str">
        <f>IF(CADA_PROD!C3177="","",SUMIFS(MOVI_ENTR!M:M,MOVI_ENTR!D:D,D3177))</f>
        <v/>
      </c>
      <c r="K3177" s="103" t="str">
        <f>IF(CADA_PROD!C3177="","",IFERROR($J3177/SUM($J$6:$J$1006),""))</f>
        <v/>
      </c>
      <c r="L3177" s="103" t="str">
        <f>IF(CADA_PROD!C3177="","",IFERROR(H3177/SUM($H$6:$H$1006)+P3177,""))</f>
        <v/>
      </c>
      <c r="M3177" s="102" t="str">
        <f>IF(CADA_PROD!$C3177="","",IFERROR(SUMIFS(MOVI_ENTR!M:M,MOVI_ENTR!D:D,D3177)/SUMIFS(MOVI_ENTR!I:I,MOVI_ENTR!D:D,D3177),0))</f>
        <v/>
      </c>
      <c r="N3177" s="104" t="str">
        <f>IF(CADA_PROD!C3177="","",G3177/E3177)</f>
        <v/>
      </c>
    </row>
    <row r="3178" spans="3:14">
      <c r="C3178" s="99" t="str">
        <f>IF(CADA_PROD!C3178="","",CADA_PROD!C3178)</f>
        <v/>
      </c>
      <c r="D3178" s="100" t="str">
        <f>IF(CADA_PROD!D3178="","",CADA_PROD!D3178)</f>
        <v/>
      </c>
      <c r="E3178" s="101" t="str">
        <f>IF(CADA_PROD!E3178="","",CADA_PROD!E3178)</f>
        <v/>
      </c>
      <c r="F3178" s="101" t="str">
        <f>IF(CADA_PROD!D3178="","",SUMIFS(MOVI_ENTR!I:I,MOVI_ENTR!D:D,D3178))</f>
        <v/>
      </c>
      <c r="G3178" s="101" t="str">
        <f>IF(CADA_PROD!C3178="","",SUMIFS(MOVI_SAID!H:H,MOVI_SAID!D:D,D3178))</f>
        <v/>
      </c>
      <c r="H3178" s="101" t="str">
        <f t="shared" si="67"/>
        <v/>
      </c>
      <c r="I3178" s="100" t="str">
        <f>IF(CADA_PROD!C3178="","",IFERROR(IF(H3178&lt;=0,"Sem estoque",IF(H3178/E3178&lt;0.25,"Quase sem estoque",IF(H3178/E3178&lt;1.2,"Estoque baixo",IF(H3178/E3178&lt;2,"Estoque moderado","Estoque confortável")))),""))</f>
        <v/>
      </c>
      <c r="J3178" s="102" t="str">
        <f>IF(CADA_PROD!C3178="","",SUMIFS(MOVI_ENTR!M:M,MOVI_ENTR!D:D,D3178))</f>
        <v/>
      </c>
      <c r="K3178" s="103" t="str">
        <f>IF(CADA_PROD!C3178="","",IFERROR($J3178/SUM($J$6:$J$1006),""))</f>
        <v/>
      </c>
      <c r="L3178" s="103" t="str">
        <f>IF(CADA_PROD!C3178="","",IFERROR(H3178/SUM($H$6:$H$1006)+P3178,""))</f>
        <v/>
      </c>
      <c r="M3178" s="102" t="str">
        <f>IF(CADA_PROD!$C3178="","",IFERROR(SUMIFS(MOVI_ENTR!M:M,MOVI_ENTR!D:D,D3178)/SUMIFS(MOVI_ENTR!I:I,MOVI_ENTR!D:D,D3178),0))</f>
        <v/>
      </c>
      <c r="N3178" s="104" t="str">
        <f>IF(CADA_PROD!C3178="","",G3178/E3178)</f>
        <v/>
      </c>
    </row>
    <row r="3179" spans="3:14">
      <c r="C3179" s="99" t="str">
        <f>IF(CADA_PROD!C3179="","",CADA_PROD!C3179)</f>
        <v/>
      </c>
      <c r="D3179" s="100" t="str">
        <f>IF(CADA_PROD!D3179="","",CADA_PROD!D3179)</f>
        <v/>
      </c>
      <c r="E3179" s="101" t="str">
        <f>IF(CADA_PROD!E3179="","",CADA_PROD!E3179)</f>
        <v/>
      </c>
      <c r="F3179" s="101" t="str">
        <f>IF(CADA_PROD!D3179="","",SUMIFS(MOVI_ENTR!I:I,MOVI_ENTR!D:D,D3179))</f>
        <v/>
      </c>
      <c r="G3179" s="101" t="str">
        <f>IF(CADA_PROD!C3179="","",SUMIFS(MOVI_SAID!H:H,MOVI_SAID!D:D,D3179))</f>
        <v/>
      </c>
      <c r="H3179" s="101" t="str">
        <f t="shared" ref="H3179:H3242" si="68">IFERROR(F3179-G3179,"")</f>
        <v/>
      </c>
      <c r="I3179" s="100" t="str">
        <f>IF(CADA_PROD!C3179="","",IFERROR(IF(H3179&lt;=0,"Sem estoque",IF(H3179/E3179&lt;0.25,"Quase sem estoque",IF(H3179/E3179&lt;1.2,"Estoque baixo",IF(H3179/E3179&lt;2,"Estoque moderado","Estoque confortável")))),""))</f>
        <v/>
      </c>
      <c r="J3179" s="102" t="str">
        <f>IF(CADA_PROD!C3179="","",SUMIFS(MOVI_ENTR!M:M,MOVI_ENTR!D:D,D3179))</f>
        <v/>
      </c>
      <c r="K3179" s="103" t="str">
        <f>IF(CADA_PROD!C3179="","",IFERROR($J3179/SUM($J$6:$J$1006),""))</f>
        <v/>
      </c>
      <c r="L3179" s="103" t="str">
        <f>IF(CADA_PROD!C3179="","",IFERROR(H3179/SUM($H$6:$H$1006)+P3179,""))</f>
        <v/>
      </c>
      <c r="M3179" s="102" t="str">
        <f>IF(CADA_PROD!$C3179="","",IFERROR(SUMIFS(MOVI_ENTR!M:M,MOVI_ENTR!D:D,D3179)/SUMIFS(MOVI_ENTR!I:I,MOVI_ENTR!D:D,D3179),0))</f>
        <v/>
      </c>
      <c r="N3179" s="104" t="str">
        <f>IF(CADA_PROD!C3179="","",G3179/E3179)</f>
        <v/>
      </c>
    </row>
    <row r="3180" spans="3:14">
      <c r="C3180" s="99" t="str">
        <f>IF(CADA_PROD!C3180="","",CADA_PROD!C3180)</f>
        <v/>
      </c>
      <c r="D3180" s="100" t="str">
        <f>IF(CADA_PROD!D3180="","",CADA_PROD!D3180)</f>
        <v/>
      </c>
      <c r="E3180" s="101" t="str">
        <f>IF(CADA_PROD!E3180="","",CADA_PROD!E3180)</f>
        <v/>
      </c>
      <c r="F3180" s="101" t="str">
        <f>IF(CADA_PROD!D3180="","",SUMIFS(MOVI_ENTR!I:I,MOVI_ENTR!D:D,D3180))</f>
        <v/>
      </c>
      <c r="G3180" s="101" t="str">
        <f>IF(CADA_PROD!C3180="","",SUMIFS(MOVI_SAID!H:H,MOVI_SAID!D:D,D3180))</f>
        <v/>
      </c>
      <c r="H3180" s="101" t="str">
        <f t="shared" si="68"/>
        <v/>
      </c>
      <c r="I3180" s="100" t="str">
        <f>IF(CADA_PROD!C3180="","",IFERROR(IF(H3180&lt;=0,"Sem estoque",IF(H3180/E3180&lt;0.25,"Quase sem estoque",IF(H3180/E3180&lt;1.2,"Estoque baixo",IF(H3180/E3180&lt;2,"Estoque moderado","Estoque confortável")))),""))</f>
        <v/>
      </c>
      <c r="J3180" s="102" t="str">
        <f>IF(CADA_PROD!C3180="","",SUMIFS(MOVI_ENTR!M:M,MOVI_ENTR!D:D,D3180))</f>
        <v/>
      </c>
      <c r="K3180" s="103" t="str">
        <f>IF(CADA_PROD!C3180="","",IFERROR($J3180/SUM($J$6:$J$1006),""))</f>
        <v/>
      </c>
      <c r="L3180" s="103" t="str">
        <f>IF(CADA_PROD!C3180="","",IFERROR(H3180/SUM($H$6:$H$1006)+P3180,""))</f>
        <v/>
      </c>
      <c r="M3180" s="102" t="str">
        <f>IF(CADA_PROD!$C3180="","",IFERROR(SUMIFS(MOVI_ENTR!M:M,MOVI_ENTR!D:D,D3180)/SUMIFS(MOVI_ENTR!I:I,MOVI_ENTR!D:D,D3180),0))</f>
        <v/>
      </c>
      <c r="N3180" s="104" t="str">
        <f>IF(CADA_PROD!C3180="","",G3180/E3180)</f>
        <v/>
      </c>
    </row>
    <row r="3181" spans="3:14">
      <c r="C3181" s="99" t="str">
        <f>IF(CADA_PROD!C3181="","",CADA_PROD!C3181)</f>
        <v/>
      </c>
      <c r="D3181" s="100" t="str">
        <f>IF(CADA_PROD!D3181="","",CADA_PROD!D3181)</f>
        <v/>
      </c>
      <c r="E3181" s="101" t="str">
        <f>IF(CADA_PROD!E3181="","",CADA_PROD!E3181)</f>
        <v/>
      </c>
      <c r="F3181" s="101" t="str">
        <f>IF(CADA_PROD!D3181="","",SUMIFS(MOVI_ENTR!I:I,MOVI_ENTR!D:D,D3181))</f>
        <v/>
      </c>
      <c r="G3181" s="101" t="str">
        <f>IF(CADA_PROD!C3181="","",SUMIFS(MOVI_SAID!H:H,MOVI_SAID!D:D,D3181))</f>
        <v/>
      </c>
      <c r="H3181" s="101" t="str">
        <f t="shared" si="68"/>
        <v/>
      </c>
      <c r="I3181" s="100" t="str">
        <f>IF(CADA_PROD!C3181="","",IFERROR(IF(H3181&lt;=0,"Sem estoque",IF(H3181/E3181&lt;0.25,"Quase sem estoque",IF(H3181/E3181&lt;1.2,"Estoque baixo",IF(H3181/E3181&lt;2,"Estoque moderado","Estoque confortável")))),""))</f>
        <v/>
      </c>
      <c r="J3181" s="102" t="str">
        <f>IF(CADA_PROD!C3181="","",SUMIFS(MOVI_ENTR!M:M,MOVI_ENTR!D:D,D3181))</f>
        <v/>
      </c>
      <c r="K3181" s="103" t="str">
        <f>IF(CADA_PROD!C3181="","",IFERROR($J3181/SUM($J$6:$J$1006),""))</f>
        <v/>
      </c>
      <c r="L3181" s="103" t="str">
        <f>IF(CADA_PROD!C3181="","",IFERROR(H3181/SUM($H$6:$H$1006)+P3181,""))</f>
        <v/>
      </c>
      <c r="M3181" s="102" t="str">
        <f>IF(CADA_PROD!$C3181="","",IFERROR(SUMIFS(MOVI_ENTR!M:M,MOVI_ENTR!D:D,D3181)/SUMIFS(MOVI_ENTR!I:I,MOVI_ENTR!D:D,D3181),0))</f>
        <v/>
      </c>
      <c r="N3181" s="104" t="str">
        <f>IF(CADA_PROD!C3181="","",G3181/E3181)</f>
        <v/>
      </c>
    </row>
    <row r="3182" spans="3:14">
      <c r="C3182" s="99" t="str">
        <f>IF(CADA_PROD!C3182="","",CADA_PROD!C3182)</f>
        <v/>
      </c>
      <c r="D3182" s="100" t="str">
        <f>IF(CADA_PROD!D3182="","",CADA_PROD!D3182)</f>
        <v/>
      </c>
      <c r="E3182" s="101" t="str">
        <f>IF(CADA_PROD!E3182="","",CADA_PROD!E3182)</f>
        <v/>
      </c>
      <c r="F3182" s="101" t="str">
        <f>IF(CADA_PROD!D3182="","",SUMIFS(MOVI_ENTR!I:I,MOVI_ENTR!D:D,D3182))</f>
        <v/>
      </c>
      <c r="G3182" s="101" t="str">
        <f>IF(CADA_PROD!C3182="","",SUMIFS(MOVI_SAID!H:H,MOVI_SAID!D:D,D3182))</f>
        <v/>
      </c>
      <c r="H3182" s="101" t="str">
        <f t="shared" si="68"/>
        <v/>
      </c>
      <c r="I3182" s="100" t="str">
        <f>IF(CADA_PROD!C3182="","",IFERROR(IF(H3182&lt;=0,"Sem estoque",IF(H3182/E3182&lt;0.25,"Quase sem estoque",IF(H3182/E3182&lt;1.2,"Estoque baixo",IF(H3182/E3182&lt;2,"Estoque moderado","Estoque confortável")))),""))</f>
        <v/>
      </c>
      <c r="J3182" s="102" t="str">
        <f>IF(CADA_PROD!C3182="","",SUMIFS(MOVI_ENTR!M:M,MOVI_ENTR!D:D,D3182))</f>
        <v/>
      </c>
      <c r="K3182" s="103" t="str">
        <f>IF(CADA_PROD!C3182="","",IFERROR($J3182/SUM($J$6:$J$1006),""))</f>
        <v/>
      </c>
      <c r="L3182" s="103" t="str">
        <f>IF(CADA_PROD!C3182="","",IFERROR(H3182/SUM($H$6:$H$1006)+P3182,""))</f>
        <v/>
      </c>
      <c r="M3182" s="102" t="str">
        <f>IF(CADA_PROD!$C3182="","",IFERROR(SUMIFS(MOVI_ENTR!M:M,MOVI_ENTR!D:D,D3182)/SUMIFS(MOVI_ENTR!I:I,MOVI_ENTR!D:D,D3182),0))</f>
        <v/>
      </c>
      <c r="N3182" s="104" t="str">
        <f>IF(CADA_PROD!C3182="","",G3182/E3182)</f>
        <v/>
      </c>
    </row>
    <row r="3183" spans="3:14">
      <c r="C3183" s="99" t="str">
        <f>IF(CADA_PROD!C3183="","",CADA_PROD!C3183)</f>
        <v/>
      </c>
      <c r="D3183" s="100" t="str">
        <f>IF(CADA_PROD!D3183="","",CADA_PROD!D3183)</f>
        <v/>
      </c>
      <c r="E3183" s="101" t="str">
        <f>IF(CADA_PROD!E3183="","",CADA_PROD!E3183)</f>
        <v/>
      </c>
      <c r="F3183" s="101" t="str">
        <f>IF(CADA_PROD!D3183="","",SUMIFS(MOVI_ENTR!I:I,MOVI_ENTR!D:D,D3183))</f>
        <v/>
      </c>
      <c r="G3183" s="101" t="str">
        <f>IF(CADA_PROD!C3183="","",SUMIFS(MOVI_SAID!H:H,MOVI_SAID!D:D,D3183))</f>
        <v/>
      </c>
      <c r="H3183" s="101" t="str">
        <f t="shared" si="68"/>
        <v/>
      </c>
      <c r="I3183" s="100" t="str">
        <f>IF(CADA_PROD!C3183="","",IFERROR(IF(H3183&lt;=0,"Sem estoque",IF(H3183/E3183&lt;0.25,"Quase sem estoque",IF(H3183/E3183&lt;1.2,"Estoque baixo",IF(H3183/E3183&lt;2,"Estoque moderado","Estoque confortável")))),""))</f>
        <v/>
      </c>
      <c r="J3183" s="102" t="str">
        <f>IF(CADA_PROD!C3183="","",SUMIFS(MOVI_ENTR!M:M,MOVI_ENTR!D:D,D3183))</f>
        <v/>
      </c>
      <c r="K3183" s="103" t="str">
        <f>IF(CADA_PROD!C3183="","",IFERROR($J3183/SUM($J$6:$J$1006),""))</f>
        <v/>
      </c>
      <c r="L3183" s="103" t="str">
        <f>IF(CADA_PROD!C3183="","",IFERROR(H3183/SUM($H$6:$H$1006)+P3183,""))</f>
        <v/>
      </c>
      <c r="M3183" s="102" t="str">
        <f>IF(CADA_PROD!$C3183="","",IFERROR(SUMIFS(MOVI_ENTR!M:M,MOVI_ENTR!D:D,D3183)/SUMIFS(MOVI_ENTR!I:I,MOVI_ENTR!D:D,D3183),0))</f>
        <v/>
      </c>
      <c r="N3183" s="104" t="str">
        <f>IF(CADA_PROD!C3183="","",G3183/E3183)</f>
        <v/>
      </c>
    </row>
    <row r="3184" spans="3:14">
      <c r="C3184" s="99" t="str">
        <f>IF(CADA_PROD!C3184="","",CADA_PROD!C3184)</f>
        <v/>
      </c>
      <c r="D3184" s="100" t="str">
        <f>IF(CADA_PROD!D3184="","",CADA_PROD!D3184)</f>
        <v/>
      </c>
      <c r="E3184" s="101" t="str">
        <f>IF(CADA_PROD!E3184="","",CADA_PROD!E3184)</f>
        <v/>
      </c>
      <c r="F3184" s="101" t="str">
        <f>IF(CADA_PROD!D3184="","",SUMIFS(MOVI_ENTR!I:I,MOVI_ENTR!D:D,D3184))</f>
        <v/>
      </c>
      <c r="G3184" s="101" t="str">
        <f>IF(CADA_PROD!C3184="","",SUMIFS(MOVI_SAID!H:H,MOVI_SAID!D:D,D3184))</f>
        <v/>
      </c>
      <c r="H3184" s="101" t="str">
        <f t="shared" si="68"/>
        <v/>
      </c>
      <c r="I3184" s="100" t="str">
        <f>IF(CADA_PROD!C3184="","",IFERROR(IF(H3184&lt;=0,"Sem estoque",IF(H3184/E3184&lt;0.25,"Quase sem estoque",IF(H3184/E3184&lt;1.2,"Estoque baixo",IF(H3184/E3184&lt;2,"Estoque moderado","Estoque confortável")))),""))</f>
        <v/>
      </c>
      <c r="J3184" s="102" t="str">
        <f>IF(CADA_PROD!C3184="","",SUMIFS(MOVI_ENTR!M:M,MOVI_ENTR!D:D,D3184))</f>
        <v/>
      </c>
      <c r="K3184" s="103" t="str">
        <f>IF(CADA_PROD!C3184="","",IFERROR($J3184/SUM($J$6:$J$1006),""))</f>
        <v/>
      </c>
      <c r="L3184" s="103" t="str">
        <f>IF(CADA_PROD!C3184="","",IFERROR(H3184/SUM($H$6:$H$1006)+P3184,""))</f>
        <v/>
      </c>
      <c r="M3184" s="102" t="str">
        <f>IF(CADA_PROD!$C3184="","",IFERROR(SUMIFS(MOVI_ENTR!M:M,MOVI_ENTR!D:D,D3184)/SUMIFS(MOVI_ENTR!I:I,MOVI_ENTR!D:D,D3184),0))</f>
        <v/>
      </c>
      <c r="N3184" s="104" t="str">
        <f>IF(CADA_PROD!C3184="","",G3184/E3184)</f>
        <v/>
      </c>
    </row>
    <row r="3185" spans="3:14">
      <c r="C3185" s="99" t="str">
        <f>IF(CADA_PROD!C3185="","",CADA_PROD!C3185)</f>
        <v/>
      </c>
      <c r="D3185" s="100" t="str">
        <f>IF(CADA_PROD!D3185="","",CADA_PROD!D3185)</f>
        <v/>
      </c>
      <c r="E3185" s="101" t="str">
        <f>IF(CADA_PROD!E3185="","",CADA_PROD!E3185)</f>
        <v/>
      </c>
      <c r="F3185" s="101" t="str">
        <f>IF(CADA_PROD!D3185="","",SUMIFS(MOVI_ENTR!I:I,MOVI_ENTR!D:D,D3185))</f>
        <v/>
      </c>
      <c r="G3185" s="101" t="str">
        <f>IF(CADA_PROD!C3185="","",SUMIFS(MOVI_SAID!H:H,MOVI_SAID!D:D,D3185))</f>
        <v/>
      </c>
      <c r="H3185" s="101" t="str">
        <f t="shared" si="68"/>
        <v/>
      </c>
      <c r="I3185" s="100" t="str">
        <f>IF(CADA_PROD!C3185="","",IFERROR(IF(H3185&lt;=0,"Sem estoque",IF(H3185/E3185&lt;0.25,"Quase sem estoque",IF(H3185/E3185&lt;1.2,"Estoque baixo",IF(H3185/E3185&lt;2,"Estoque moderado","Estoque confortável")))),""))</f>
        <v/>
      </c>
      <c r="J3185" s="102" t="str">
        <f>IF(CADA_PROD!C3185="","",SUMIFS(MOVI_ENTR!M:M,MOVI_ENTR!D:D,D3185))</f>
        <v/>
      </c>
      <c r="K3185" s="103" t="str">
        <f>IF(CADA_PROD!C3185="","",IFERROR($J3185/SUM($J$6:$J$1006),""))</f>
        <v/>
      </c>
      <c r="L3185" s="103" t="str">
        <f>IF(CADA_PROD!C3185="","",IFERROR(H3185/SUM($H$6:$H$1006)+P3185,""))</f>
        <v/>
      </c>
      <c r="M3185" s="102" t="str">
        <f>IF(CADA_PROD!$C3185="","",IFERROR(SUMIFS(MOVI_ENTR!M:M,MOVI_ENTR!D:D,D3185)/SUMIFS(MOVI_ENTR!I:I,MOVI_ENTR!D:D,D3185),0))</f>
        <v/>
      </c>
      <c r="N3185" s="104" t="str">
        <f>IF(CADA_PROD!C3185="","",G3185/E3185)</f>
        <v/>
      </c>
    </row>
    <row r="3186" spans="3:14">
      <c r="C3186" s="99" t="str">
        <f>IF(CADA_PROD!C3186="","",CADA_PROD!C3186)</f>
        <v/>
      </c>
      <c r="D3186" s="100" t="str">
        <f>IF(CADA_PROD!D3186="","",CADA_PROD!D3186)</f>
        <v/>
      </c>
      <c r="E3186" s="101" t="str">
        <f>IF(CADA_PROD!E3186="","",CADA_PROD!E3186)</f>
        <v/>
      </c>
      <c r="F3186" s="101" t="str">
        <f>IF(CADA_PROD!D3186="","",SUMIFS(MOVI_ENTR!I:I,MOVI_ENTR!D:D,D3186))</f>
        <v/>
      </c>
      <c r="G3186" s="101" t="str">
        <f>IF(CADA_PROD!C3186="","",SUMIFS(MOVI_SAID!H:H,MOVI_SAID!D:D,D3186))</f>
        <v/>
      </c>
      <c r="H3186" s="101" t="str">
        <f t="shared" si="68"/>
        <v/>
      </c>
      <c r="I3186" s="100" t="str">
        <f>IF(CADA_PROD!C3186="","",IFERROR(IF(H3186&lt;=0,"Sem estoque",IF(H3186/E3186&lt;0.25,"Quase sem estoque",IF(H3186/E3186&lt;1.2,"Estoque baixo",IF(H3186/E3186&lt;2,"Estoque moderado","Estoque confortável")))),""))</f>
        <v/>
      </c>
      <c r="J3186" s="102" t="str">
        <f>IF(CADA_PROD!C3186="","",SUMIFS(MOVI_ENTR!M:M,MOVI_ENTR!D:D,D3186))</f>
        <v/>
      </c>
      <c r="K3186" s="103" t="str">
        <f>IF(CADA_PROD!C3186="","",IFERROR($J3186/SUM($J$6:$J$1006),""))</f>
        <v/>
      </c>
      <c r="L3186" s="103" t="str">
        <f>IF(CADA_PROD!C3186="","",IFERROR(H3186/SUM($H$6:$H$1006)+P3186,""))</f>
        <v/>
      </c>
      <c r="M3186" s="102" t="str">
        <f>IF(CADA_PROD!$C3186="","",IFERROR(SUMIFS(MOVI_ENTR!M:M,MOVI_ENTR!D:D,D3186)/SUMIFS(MOVI_ENTR!I:I,MOVI_ENTR!D:D,D3186),0))</f>
        <v/>
      </c>
      <c r="N3186" s="104" t="str">
        <f>IF(CADA_PROD!C3186="","",G3186/E3186)</f>
        <v/>
      </c>
    </row>
    <row r="3187" spans="3:14">
      <c r="C3187" s="99" t="str">
        <f>IF(CADA_PROD!C3187="","",CADA_PROD!C3187)</f>
        <v/>
      </c>
      <c r="D3187" s="100" t="str">
        <f>IF(CADA_PROD!D3187="","",CADA_PROD!D3187)</f>
        <v/>
      </c>
      <c r="E3187" s="101" t="str">
        <f>IF(CADA_PROD!E3187="","",CADA_PROD!E3187)</f>
        <v/>
      </c>
      <c r="F3187" s="101" t="str">
        <f>IF(CADA_PROD!D3187="","",SUMIFS(MOVI_ENTR!I:I,MOVI_ENTR!D:D,D3187))</f>
        <v/>
      </c>
      <c r="G3187" s="101" t="str">
        <f>IF(CADA_PROD!C3187="","",SUMIFS(MOVI_SAID!H:H,MOVI_SAID!D:D,D3187))</f>
        <v/>
      </c>
      <c r="H3187" s="101" t="str">
        <f t="shared" si="68"/>
        <v/>
      </c>
      <c r="I3187" s="100" t="str">
        <f>IF(CADA_PROD!C3187="","",IFERROR(IF(H3187&lt;=0,"Sem estoque",IF(H3187/E3187&lt;0.25,"Quase sem estoque",IF(H3187/E3187&lt;1.2,"Estoque baixo",IF(H3187/E3187&lt;2,"Estoque moderado","Estoque confortável")))),""))</f>
        <v/>
      </c>
      <c r="J3187" s="102" t="str">
        <f>IF(CADA_PROD!C3187="","",SUMIFS(MOVI_ENTR!M:M,MOVI_ENTR!D:D,D3187))</f>
        <v/>
      </c>
      <c r="K3187" s="103" t="str">
        <f>IF(CADA_PROD!C3187="","",IFERROR($J3187/SUM($J$6:$J$1006),""))</f>
        <v/>
      </c>
      <c r="L3187" s="103" t="str">
        <f>IF(CADA_PROD!C3187="","",IFERROR(H3187/SUM($H$6:$H$1006)+P3187,""))</f>
        <v/>
      </c>
      <c r="M3187" s="102" t="str">
        <f>IF(CADA_PROD!$C3187="","",IFERROR(SUMIFS(MOVI_ENTR!M:M,MOVI_ENTR!D:D,D3187)/SUMIFS(MOVI_ENTR!I:I,MOVI_ENTR!D:D,D3187),0))</f>
        <v/>
      </c>
      <c r="N3187" s="104" t="str">
        <f>IF(CADA_PROD!C3187="","",G3187/E3187)</f>
        <v/>
      </c>
    </row>
    <row r="3188" spans="3:14">
      <c r="C3188" s="99" t="str">
        <f>IF(CADA_PROD!C3188="","",CADA_PROD!C3188)</f>
        <v/>
      </c>
      <c r="D3188" s="100" t="str">
        <f>IF(CADA_PROD!D3188="","",CADA_PROD!D3188)</f>
        <v/>
      </c>
      <c r="E3188" s="101" t="str">
        <f>IF(CADA_PROD!E3188="","",CADA_PROD!E3188)</f>
        <v/>
      </c>
      <c r="F3188" s="101" t="str">
        <f>IF(CADA_PROD!D3188="","",SUMIFS(MOVI_ENTR!I:I,MOVI_ENTR!D:D,D3188))</f>
        <v/>
      </c>
      <c r="G3188" s="101" t="str">
        <f>IF(CADA_PROD!C3188="","",SUMIFS(MOVI_SAID!H:H,MOVI_SAID!D:D,D3188))</f>
        <v/>
      </c>
      <c r="H3188" s="101" t="str">
        <f t="shared" si="68"/>
        <v/>
      </c>
      <c r="I3188" s="100" t="str">
        <f>IF(CADA_PROD!C3188="","",IFERROR(IF(H3188&lt;=0,"Sem estoque",IF(H3188/E3188&lt;0.25,"Quase sem estoque",IF(H3188/E3188&lt;1.2,"Estoque baixo",IF(H3188/E3188&lt;2,"Estoque moderado","Estoque confortável")))),""))</f>
        <v/>
      </c>
      <c r="J3188" s="102" t="str">
        <f>IF(CADA_PROD!C3188="","",SUMIFS(MOVI_ENTR!M:M,MOVI_ENTR!D:D,D3188))</f>
        <v/>
      </c>
      <c r="K3188" s="103" t="str">
        <f>IF(CADA_PROD!C3188="","",IFERROR($J3188/SUM($J$6:$J$1006),""))</f>
        <v/>
      </c>
      <c r="L3188" s="103" t="str">
        <f>IF(CADA_PROD!C3188="","",IFERROR(H3188/SUM($H$6:$H$1006)+P3188,""))</f>
        <v/>
      </c>
      <c r="M3188" s="102" t="str">
        <f>IF(CADA_PROD!$C3188="","",IFERROR(SUMIFS(MOVI_ENTR!M:M,MOVI_ENTR!D:D,D3188)/SUMIFS(MOVI_ENTR!I:I,MOVI_ENTR!D:D,D3188),0))</f>
        <v/>
      </c>
      <c r="N3188" s="104" t="str">
        <f>IF(CADA_PROD!C3188="","",G3188/E3188)</f>
        <v/>
      </c>
    </row>
    <row r="3189" spans="3:14">
      <c r="C3189" s="99" t="str">
        <f>IF(CADA_PROD!C3189="","",CADA_PROD!C3189)</f>
        <v/>
      </c>
      <c r="D3189" s="100" t="str">
        <f>IF(CADA_PROD!D3189="","",CADA_PROD!D3189)</f>
        <v/>
      </c>
      <c r="E3189" s="101" t="str">
        <f>IF(CADA_PROD!E3189="","",CADA_PROD!E3189)</f>
        <v/>
      </c>
      <c r="F3189" s="101" t="str">
        <f>IF(CADA_PROD!D3189="","",SUMIFS(MOVI_ENTR!I:I,MOVI_ENTR!D:D,D3189))</f>
        <v/>
      </c>
      <c r="G3189" s="101" t="str">
        <f>IF(CADA_PROD!C3189="","",SUMIFS(MOVI_SAID!H:H,MOVI_SAID!D:D,D3189))</f>
        <v/>
      </c>
      <c r="H3189" s="101" t="str">
        <f t="shared" si="68"/>
        <v/>
      </c>
      <c r="I3189" s="100" t="str">
        <f>IF(CADA_PROD!C3189="","",IFERROR(IF(H3189&lt;=0,"Sem estoque",IF(H3189/E3189&lt;0.25,"Quase sem estoque",IF(H3189/E3189&lt;1.2,"Estoque baixo",IF(H3189/E3189&lt;2,"Estoque moderado","Estoque confortável")))),""))</f>
        <v/>
      </c>
      <c r="J3189" s="102" t="str">
        <f>IF(CADA_PROD!C3189="","",SUMIFS(MOVI_ENTR!M:M,MOVI_ENTR!D:D,D3189))</f>
        <v/>
      </c>
      <c r="K3189" s="103" t="str">
        <f>IF(CADA_PROD!C3189="","",IFERROR($J3189/SUM($J$6:$J$1006),""))</f>
        <v/>
      </c>
      <c r="L3189" s="103" t="str">
        <f>IF(CADA_PROD!C3189="","",IFERROR(H3189/SUM($H$6:$H$1006)+P3189,""))</f>
        <v/>
      </c>
      <c r="M3189" s="102" t="str">
        <f>IF(CADA_PROD!$C3189="","",IFERROR(SUMIFS(MOVI_ENTR!M:M,MOVI_ENTR!D:D,D3189)/SUMIFS(MOVI_ENTR!I:I,MOVI_ENTR!D:D,D3189),0))</f>
        <v/>
      </c>
      <c r="N3189" s="104" t="str">
        <f>IF(CADA_PROD!C3189="","",G3189/E3189)</f>
        <v/>
      </c>
    </row>
    <row r="3190" spans="3:14">
      <c r="C3190" s="99" t="str">
        <f>IF(CADA_PROD!C3190="","",CADA_PROD!C3190)</f>
        <v/>
      </c>
      <c r="D3190" s="100" t="str">
        <f>IF(CADA_PROD!D3190="","",CADA_PROD!D3190)</f>
        <v/>
      </c>
      <c r="E3190" s="101" t="str">
        <f>IF(CADA_PROD!E3190="","",CADA_PROD!E3190)</f>
        <v/>
      </c>
      <c r="F3190" s="101" t="str">
        <f>IF(CADA_PROD!D3190="","",SUMIFS(MOVI_ENTR!I:I,MOVI_ENTR!D:D,D3190))</f>
        <v/>
      </c>
      <c r="G3190" s="101" t="str">
        <f>IF(CADA_PROD!C3190="","",SUMIFS(MOVI_SAID!H:H,MOVI_SAID!D:D,D3190))</f>
        <v/>
      </c>
      <c r="H3190" s="101" t="str">
        <f t="shared" si="68"/>
        <v/>
      </c>
      <c r="I3190" s="100" t="str">
        <f>IF(CADA_PROD!C3190="","",IFERROR(IF(H3190&lt;=0,"Sem estoque",IF(H3190/E3190&lt;0.25,"Quase sem estoque",IF(H3190/E3190&lt;1.2,"Estoque baixo",IF(H3190/E3190&lt;2,"Estoque moderado","Estoque confortável")))),""))</f>
        <v/>
      </c>
      <c r="J3190" s="102" t="str">
        <f>IF(CADA_PROD!C3190="","",SUMIFS(MOVI_ENTR!M:M,MOVI_ENTR!D:D,D3190))</f>
        <v/>
      </c>
      <c r="K3190" s="103" t="str">
        <f>IF(CADA_PROD!C3190="","",IFERROR($J3190/SUM($J$6:$J$1006),""))</f>
        <v/>
      </c>
      <c r="L3190" s="103" t="str">
        <f>IF(CADA_PROD!C3190="","",IFERROR(H3190/SUM($H$6:$H$1006)+P3190,""))</f>
        <v/>
      </c>
      <c r="M3190" s="102" t="str">
        <f>IF(CADA_PROD!$C3190="","",IFERROR(SUMIFS(MOVI_ENTR!M:M,MOVI_ENTR!D:D,D3190)/SUMIFS(MOVI_ENTR!I:I,MOVI_ENTR!D:D,D3190),0))</f>
        <v/>
      </c>
      <c r="N3190" s="104" t="str">
        <f>IF(CADA_PROD!C3190="","",G3190/E3190)</f>
        <v/>
      </c>
    </row>
    <row r="3191" spans="3:14">
      <c r="C3191" s="99" t="str">
        <f>IF(CADA_PROD!C3191="","",CADA_PROD!C3191)</f>
        <v/>
      </c>
      <c r="D3191" s="100" t="str">
        <f>IF(CADA_PROD!D3191="","",CADA_PROD!D3191)</f>
        <v/>
      </c>
      <c r="E3191" s="101" t="str">
        <f>IF(CADA_PROD!E3191="","",CADA_PROD!E3191)</f>
        <v/>
      </c>
      <c r="F3191" s="101" t="str">
        <f>IF(CADA_PROD!D3191="","",SUMIFS(MOVI_ENTR!I:I,MOVI_ENTR!D:D,D3191))</f>
        <v/>
      </c>
      <c r="G3191" s="101" t="str">
        <f>IF(CADA_PROD!C3191="","",SUMIFS(MOVI_SAID!H:H,MOVI_SAID!D:D,D3191))</f>
        <v/>
      </c>
      <c r="H3191" s="101" t="str">
        <f t="shared" si="68"/>
        <v/>
      </c>
      <c r="I3191" s="100" t="str">
        <f>IF(CADA_PROD!C3191="","",IFERROR(IF(H3191&lt;=0,"Sem estoque",IF(H3191/E3191&lt;0.25,"Quase sem estoque",IF(H3191/E3191&lt;1.2,"Estoque baixo",IF(H3191/E3191&lt;2,"Estoque moderado","Estoque confortável")))),""))</f>
        <v/>
      </c>
      <c r="J3191" s="102" t="str">
        <f>IF(CADA_PROD!C3191="","",SUMIFS(MOVI_ENTR!M:M,MOVI_ENTR!D:D,D3191))</f>
        <v/>
      </c>
      <c r="K3191" s="103" t="str">
        <f>IF(CADA_PROD!C3191="","",IFERROR($J3191/SUM($J$6:$J$1006),""))</f>
        <v/>
      </c>
      <c r="L3191" s="103" t="str">
        <f>IF(CADA_PROD!C3191="","",IFERROR(H3191/SUM($H$6:$H$1006)+P3191,""))</f>
        <v/>
      </c>
      <c r="M3191" s="102" t="str">
        <f>IF(CADA_PROD!$C3191="","",IFERROR(SUMIFS(MOVI_ENTR!M:M,MOVI_ENTR!D:D,D3191)/SUMIFS(MOVI_ENTR!I:I,MOVI_ENTR!D:D,D3191),0))</f>
        <v/>
      </c>
      <c r="N3191" s="104" t="str">
        <f>IF(CADA_PROD!C3191="","",G3191/E3191)</f>
        <v/>
      </c>
    </row>
    <row r="3192" spans="3:14">
      <c r="C3192" s="99" t="str">
        <f>IF(CADA_PROD!C3192="","",CADA_PROD!C3192)</f>
        <v/>
      </c>
      <c r="D3192" s="100" t="str">
        <f>IF(CADA_PROD!D3192="","",CADA_PROD!D3192)</f>
        <v/>
      </c>
      <c r="E3192" s="101" t="str">
        <f>IF(CADA_PROD!E3192="","",CADA_PROD!E3192)</f>
        <v/>
      </c>
      <c r="F3192" s="101" t="str">
        <f>IF(CADA_PROD!D3192="","",SUMIFS(MOVI_ENTR!I:I,MOVI_ENTR!D:D,D3192))</f>
        <v/>
      </c>
      <c r="G3192" s="101" t="str">
        <f>IF(CADA_PROD!C3192="","",SUMIFS(MOVI_SAID!H:H,MOVI_SAID!D:D,D3192))</f>
        <v/>
      </c>
      <c r="H3192" s="101" t="str">
        <f t="shared" si="68"/>
        <v/>
      </c>
      <c r="I3192" s="100" t="str">
        <f>IF(CADA_PROD!C3192="","",IFERROR(IF(H3192&lt;=0,"Sem estoque",IF(H3192/E3192&lt;0.25,"Quase sem estoque",IF(H3192/E3192&lt;1.2,"Estoque baixo",IF(H3192/E3192&lt;2,"Estoque moderado","Estoque confortável")))),""))</f>
        <v/>
      </c>
      <c r="J3192" s="102" t="str">
        <f>IF(CADA_PROD!C3192="","",SUMIFS(MOVI_ENTR!M:M,MOVI_ENTR!D:D,D3192))</f>
        <v/>
      </c>
      <c r="K3192" s="103" t="str">
        <f>IF(CADA_PROD!C3192="","",IFERROR($J3192/SUM($J$6:$J$1006),""))</f>
        <v/>
      </c>
      <c r="L3192" s="103" t="str">
        <f>IF(CADA_PROD!C3192="","",IFERROR(H3192/SUM($H$6:$H$1006)+P3192,""))</f>
        <v/>
      </c>
      <c r="M3192" s="102" t="str">
        <f>IF(CADA_PROD!$C3192="","",IFERROR(SUMIFS(MOVI_ENTR!M:M,MOVI_ENTR!D:D,D3192)/SUMIFS(MOVI_ENTR!I:I,MOVI_ENTR!D:D,D3192),0))</f>
        <v/>
      </c>
      <c r="N3192" s="104" t="str">
        <f>IF(CADA_PROD!C3192="","",G3192/E3192)</f>
        <v/>
      </c>
    </row>
    <row r="3193" spans="3:14">
      <c r="C3193" s="99" t="str">
        <f>IF(CADA_PROD!C3193="","",CADA_PROD!C3193)</f>
        <v/>
      </c>
      <c r="D3193" s="100" t="str">
        <f>IF(CADA_PROD!D3193="","",CADA_PROD!D3193)</f>
        <v/>
      </c>
      <c r="E3193" s="101" t="str">
        <f>IF(CADA_PROD!E3193="","",CADA_PROD!E3193)</f>
        <v/>
      </c>
      <c r="F3193" s="101" t="str">
        <f>IF(CADA_PROD!D3193="","",SUMIFS(MOVI_ENTR!I:I,MOVI_ENTR!D:D,D3193))</f>
        <v/>
      </c>
      <c r="G3193" s="101" t="str">
        <f>IF(CADA_PROD!C3193="","",SUMIFS(MOVI_SAID!H:H,MOVI_SAID!D:D,D3193))</f>
        <v/>
      </c>
      <c r="H3193" s="101" t="str">
        <f t="shared" si="68"/>
        <v/>
      </c>
      <c r="I3193" s="100" t="str">
        <f>IF(CADA_PROD!C3193="","",IFERROR(IF(H3193&lt;=0,"Sem estoque",IF(H3193/E3193&lt;0.25,"Quase sem estoque",IF(H3193/E3193&lt;1.2,"Estoque baixo",IF(H3193/E3193&lt;2,"Estoque moderado","Estoque confortável")))),""))</f>
        <v/>
      </c>
      <c r="J3193" s="102" t="str">
        <f>IF(CADA_PROD!C3193="","",SUMIFS(MOVI_ENTR!M:M,MOVI_ENTR!D:D,D3193))</f>
        <v/>
      </c>
      <c r="K3193" s="103" t="str">
        <f>IF(CADA_PROD!C3193="","",IFERROR($J3193/SUM($J$6:$J$1006),""))</f>
        <v/>
      </c>
      <c r="L3193" s="103" t="str">
        <f>IF(CADA_PROD!C3193="","",IFERROR(H3193/SUM($H$6:$H$1006)+P3193,""))</f>
        <v/>
      </c>
      <c r="M3193" s="102" t="str">
        <f>IF(CADA_PROD!$C3193="","",IFERROR(SUMIFS(MOVI_ENTR!M:M,MOVI_ENTR!D:D,D3193)/SUMIFS(MOVI_ENTR!I:I,MOVI_ENTR!D:D,D3193),0))</f>
        <v/>
      </c>
      <c r="N3193" s="104" t="str">
        <f>IF(CADA_PROD!C3193="","",G3193/E3193)</f>
        <v/>
      </c>
    </row>
    <row r="3194" spans="3:14">
      <c r="C3194" s="99" t="str">
        <f>IF(CADA_PROD!C3194="","",CADA_PROD!C3194)</f>
        <v/>
      </c>
      <c r="D3194" s="100" t="str">
        <f>IF(CADA_PROD!D3194="","",CADA_PROD!D3194)</f>
        <v/>
      </c>
      <c r="E3194" s="101" t="str">
        <f>IF(CADA_PROD!E3194="","",CADA_PROD!E3194)</f>
        <v/>
      </c>
      <c r="F3194" s="101" t="str">
        <f>IF(CADA_PROD!D3194="","",SUMIFS(MOVI_ENTR!I:I,MOVI_ENTR!D:D,D3194))</f>
        <v/>
      </c>
      <c r="G3194" s="101" t="str">
        <f>IF(CADA_PROD!C3194="","",SUMIFS(MOVI_SAID!H:H,MOVI_SAID!D:D,D3194))</f>
        <v/>
      </c>
      <c r="H3194" s="101" t="str">
        <f t="shared" si="68"/>
        <v/>
      </c>
      <c r="I3194" s="100" t="str">
        <f>IF(CADA_PROD!C3194="","",IFERROR(IF(H3194&lt;=0,"Sem estoque",IF(H3194/E3194&lt;0.25,"Quase sem estoque",IF(H3194/E3194&lt;1.2,"Estoque baixo",IF(H3194/E3194&lt;2,"Estoque moderado","Estoque confortável")))),""))</f>
        <v/>
      </c>
      <c r="J3194" s="102" t="str">
        <f>IF(CADA_PROD!C3194="","",SUMIFS(MOVI_ENTR!M:M,MOVI_ENTR!D:D,D3194))</f>
        <v/>
      </c>
      <c r="K3194" s="103" t="str">
        <f>IF(CADA_PROD!C3194="","",IFERROR($J3194/SUM($J$6:$J$1006),""))</f>
        <v/>
      </c>
      <c r="L3194" s="103" t="str">
        <f>IF(CADA_PROD!C3194="","",IFERROR(H3194/SUM($H$6:$H$1006)+P3194,""))</f>
        <v/>
      </c>
      <c r="M3194" s="102" t="str">
        <f>IF(CADA_PROD!$C3194="","",IFERROR(SUMIFS(MOVI_ENTR!M:M,MOVI_ENTR!D:D,D3194)/SUMIFS(MOVI_ENTR!I:I,MOVI_ENTR!D:D,D3194),0))</f>
        <v/>
      </c>
      <c r="N3194" s="104" t="str">
        <f>IF(CADA_PROD!C3194="","",G3194/E3194)</f>
        <v/>
      </c>
    </row>
    <row r="3195" spans="3:14">
      <c r="C3195" s="99" t="str">
        <f>IF(CADA_PROD!C3195="","",CADA_PROD!C3195)</f>
        <v/>
      </c>
      <c r="D3195" s="100" t="str">
        <f>IF(CADA_PROD!D3195="","",CADA_PROD!D3195)</f>
        <v/>
      </c>
      <c r="E3195" s="101" t="str">
        <f>IF(CADA_PROD!E3195="","",CADA_PROD!E3195)</f>
        <v/>
      </c>
      <c r="F3195" s="101" t="str">
        <f>IF(CADA_PROD!D3195="","",SUMIFS(MOVI_ENTR!I:I,MOVI_ENTR!D:D,D3195))</f>
        <v/>
      </c>
      <c r="G3195" s="101" t="str">
        <f>IF(CADA_PROD!C3195="","",SUMIFS(MOVI_SAID!H:H,MOVI_SAID!D:D,D3195))</f>
        <v/>
      </c>
      <c r="H3195" s="101" t="str">
        <f t="shared" si="68"/>
        <v/>
      </c>
      <c r="I3195" s="100" t="str">
        <f>IF(CADA_PROD!C3195="","",IFERROR(IF(H3195&lt;=0,"Sem estoque",IF(H3195/E3195&lt;0.25,"Quase sem estoque",IF(H3195/E3195&lt;1.2,"Estoque baixo",IF(H3195/E3195&lt;2,"Estoque moderado","Estoque confortável")))),""))</f>
        <v/>
      </c>
      <c r="J3195" s="102" t="str">
        <f>IF(CADA_PROD!C3195="","",SUMIFS(MOVI_ENTR!M:M,MOVI_ENTR!D:D,D3195))</f>
        <v/>
      </c>
      <c r="K3195" s="103" t="str">
        <f>IF(CADA_PROD!C3195="","",IFERROR($J3195/SUM($J$6:$J$1006),""))</f>
        <v/>
      </c>
      <c r="L3195" s="103" t="str">
        <f>IF(CADA_PROD!C3195="","",IFERROR(H3195/SUM($H$6:$H$1006)+P3195,""))</f>
        <v/>
      </c>
      <c r="M3195" s="102" t="str">
        <f>IF(CADA_PROD!$C3195="","",IFERROR(SUMIFS(MOVI_ENTR!M:M,MOVI_ENTR!D:D,D3195)/SUMIFS(MOVI_ENTR!I:I,MOVI_ENTR!D:D,D3195),0))</f>
        <v/>
      </c>
      <c r="N3195" s="104" t="str">
        <f>IF(CADA_PROD!C3195="","",G3195/E3195)</f>
        <v/>
      </c>
    </row>
    <row r="3196" spans="3:14">
      <c r="C3196" s="99" t="str">
        <f>IF(CADA_PROD!C3196="","",CADA_PROD!C3196)</f>
        <v/>
      </c>
      <c r="D3196" s="100" t="str">
        <f>IF(CADA_PROD!D3196="","",CADA_PROD!D3196)</f>
        <v/>
      </c>
      <c r="E3196" s="101" t="str">
        <f>IF(CADA_PROD!E3196="","",CADA_PROD!E3196)</f>
        <v/>
      </c>
      <c r="F3196" s="101" t="str">
        <f>IF(CADA_PROD!D3196="","",SUMIFS(MOVI_ENTR!I:I,MOVI_ENTR!D:D,D3196))</f>
        <v/>
      </c>
      <c r="G3196" s="101" t="str">
        <f>IF(CADA_PROD!C3196="","",SUMIFS(MOVI_SAID!H:H,MOVI_SAID!D:D,D3196))</f>
        <v/>
      </c>
      <c r="H3196" s="101" t="str">
        <f t="shared" si="68"/>
        <v/>
      </c>
      <c r="I3196" s="100" t="str">
        <f>IF(CADA_PROD!C3196="","",IFERROR(IF(H3196&lt;=0,"Sem estoque",IF(H3196/E3196&lt;0.25,"Quase sem estoque",IF(H3196/E3196&lt;1.2,"Estoque baixo",IF(H3196/E3196&lt;2,"Estoque moderado","Estoque confortável")))),""))</f>
        <v/>
      </c>
      <c r="J3196" s="102" t="str">
        <f>IF(CADA_PROD!C3196="","",SUMIFS(MOVI_ENTR!M:M,MOVI_ENTR!D:D,D3196))</f>
        <v/>
      </c>
      <c r="K3196" s="103" t="str">
        <f>IF(CADA_PROD!C3196="","",IFERROR($J3196/SUM($J$6:$J$1006),""))</f>
        <v/>
      </c>
      <c r="L3196" s="103" t="str">
        <f>IF(CADA_PROD!C3196="","",IFERROR(H3196/SUM($H$6:$H$1006)+P3196,""))</f>
        <v/>
      </c>
      <c r="M3196" s="102" t="str">
        <f>IF(CADA_PROD!$C3196="","",IFERROR(SUMIFS(MOVI_ENTR!M:M,MOVI_ENTR!D:D,D3196)/SUMIFS(MOVI_ENTR!I:I,MOVI_ENTR!D:D,D3196),0))</f>
        <v/>
      </c>
      <c r="N3196" s="104" t="str">
        <f>IF(CADA_PROD!C3196="","",G3196/E3196)</f>
        <v/>
      </c>
    </row>
    <row r="3197" spans="3:14">
      <c r="C3197" s="99" t="str">
        <f>IF(CADA_PROD!C3197="","",CADA_PROD!C3197)</f>
        <v/>
      </c>
      <c r="D3197" s="100" t="str">
        <f>IF(CADA_PROD!D3197="","",CADA_PROD!D3197)</f>
        <v/>
      </c>
      <c r="E3197" s="101" t="str">
        <f>IF(CADA_PROD!E3197="","",CADA_PROD!E3197)</f>
        <v/>
      </c>
      <c r="F3197" s="101" t="str">
        <f>IF(CADA_PROD!D3197="","",SUMIFS(MOVI_ENTR!I:I,MOVI_ENTR!D:D,D3197))</f>
        <v/>
      </c>
      <c r="G3197" s="101" t="str">
        <f>IF(CADA_PROD!C3197="","",SUMIFS(MOVI_SAID!H:H,MOVI_SAID!D:D,D3197))</f>
        <v/>
      </c>
      <c r="H3197" s="101" t="str">
        <f t="shared" si="68"/>
        <v/>
      </c>
      <c r="I3197" s="100" t="str">
        <f>IF(CADA_PROD!C3197="","",IFERROR(IF(H3197&lt;=0,"Sem estoque",IF(H3197/E3197&lt;0.25,"Quase sem estoque",IF(H3197/E3197&lt;1.2,"Estoque baixo",IF(H3197/E3197&lt;2,"Estoque moderado","Estoque confortável")))),""))</f>
        <v/>
      </c>
      <c r="J3197" s="102" t="str">
        <f>IF(CADA_PROD!C3197="","",SUMIFS(MOVI_ENTR!M:M,MOVI_ENTR!D:D,D3197))</f>
        <v/>
      </c>
      <c r="K3197" s="103" t="str">
        <f>IF(CADA_PROD!C3197="","",IFERROR($J3197/SUM($J$6:$J$1006),""))</f>
        <v/>
      </c>
      <c r="L3197" s="103" t="str">
        <f>IF(CADA_PROD!C3197="","",IFERROR(H3197/SUM($H$6:$H$1006)+P3197,""))</f>
        <v/>
      </c>
      <c r="M3197" s="102" t="str">
        <f>IF(CADA_PROD!$C3197="","",IFERROR(SUMIFS(MOVI_ENTR!M:M,MOVI_ENTR!D:D,D3197)/SUMIFS(MOVI_ENTR!I:I,MOVI_ENTR!D:D,D3197),0))</f>
        <v/>
      </c>
      <c r="N3197" s="104" t="str">
        <f>IF(CADA_PROD!C3197="","",G3197/E3197)</f>
        <v/>
      </c>
    </row>
    <row r="3198" spans="3:14">
      <c r="C3198" s="99" t="str">
        <f>IF(CADA_PROD!C3198="","",CADA_PROD!C3198)</f>
        <v/>
      </c>
      <c r="D3198" s="100" t="str">
        <f>IF(CADA_PROD!D3198="","",CADA_PROD!D3198)</f>
        <v/>
      </c>
      <c r="E3198" s="101" t="str">
        <f>IF(CADA_PROD!E3198="","",CADA_PROD!E3198)</f>
        <v/>
      </c>
      <c r="F3198" s="101" t="str">
        <f>IF(CADA_PROD!D3198="","",SUMIFS(MOVI_ENTR!I:I,MOVI_ENTR!D:D,D3198))</f>
        <v/>
      </c>
      <c r="G3198" s="101" t="str">
        <f>IF(CADA_PROD!C3198="","",SUMIFS(MOVI_SAID!H:H,MOVI_SAID!D:D,D3198))</f>
        <v/>
      </c>
      <c r="H3198" s="101" t="str">
        <f t="shared" si="68"/>
        <v/>
      </c>
      <c r="I3198" s="100" t="str">
        <f>IF(CADA_PROD!C3198="","",IFERROR(IF(H3198&lt;=0,"Sem estoque",IF(H3198/E3198&lt;0.25,"Quase sem estoque",IF(H3198/E3198&lt;1.2,"Estoque baixo",IF(H3198/E3198&lt;2,"Estoque moderado","Estoque confortável")))),""))</f>
        <v/>
      </c>
      <c r="J3198" s="102" t="str">
        <f>IF(CADA_PROD!C3198="","",SUMIFS(MOVI_ENTR!M:M,MOVI_ENTR!D:D,D3198))</f>
        <v/>
      </c>
      <c r="K3198" s="103" t="str">
        <f>IF(CADA_PROD!C3198="","",IFERROR($J3198/SUM($J$6:$J$1006),""))</f>
        <v/>
      </c>
      <c r="L3198" s="103" t="str">
        <f>IF(CADA_PROD!C3198="","",IFERROR(H3198/SUM($H$6:$H$1006)+P3198,""))</f>
        <v/>
      </c>
      <c r="M3198" s="102" t="str">
        <f>IF(CADA_PROD!$C3198="","",IFERROR(SUMIFS(MOVI_ENTR!M:M,MOVI_ENTR!D:D,D3198)/SUMIFS(MOVI_ENTR!I:I,MOVI_ENTR!D:D,D3198),0))</f>
        <v/>
      </c>
      <c r="N3198" s="104" t="str">
        <f>IF(CADA_PROD!C3198="","",G3198/E3198)</f>
        <v/>
      </c>
    </row>
    <row r="3199" spans="3:14">
      <c r="C3199" s="99" t="str">
        <f>IF(CADA_PROD!C3199="","",CADA_PROD!C3199)</f>
        <v/>
      </c>
      <c r="D3199" s="100" t="str">
        <f>IF(CADA_PROD!D3199="","",CADA_PROD!D3199)</f>
        <v/>
      </c>
      <c r="E3199" s="101" t="str">
        <f>IF(CADA_PROD!E3199="","",CADA_PROD!E3199)</f>
        <v/>
      </c>
      <c r="F3199" s="101" t="str">
        <f>IF(CADA_PROD!D3199="","",SUMIFS(MOVI_ENTR!I:I,MOVI_ENTR!D:D,D3199))</f>
        <v/>
      </c>
      <c r="G3199" s="101" t="str">
        <f>IF(CADA_PROD!C3199="","",SUMIFS(MOVI_SAID!H:H,MOVI_SAID!D:D,D3199))</f>
        <v/>
      </c>
      <c r="H3199" s="101" t="str">
        <f t="shared" si="68"/>
        <v/>
      </c>
      <c r="I3199" s="100" t="str">
        <f>IF(CADA_PROD!C3199="","",IFERROR(IF(H3199&lt;=0,"Sem estoque",IF(H3199/E3199&lt;0.25,"Quase sem estoque",IF(H3199/E3199&lt;1.2,"Estoque baixo",IF(H3199/E3199&lt;2,"Estoque moderado","Estoque confortável")))),""))</f>
        <v/>
      </c>
      <c r="J3199" s="102" t="str">
        <f>IF(CADA_PROD!C3199="","",SUMIFS(MOVI_ENTR!M:M,MOVI_ENTR!D:D,D3199))</f>
        <v/>
      </c>
      <c r="K3199" s="103" t="str">
        <f>IF(CADA_PROD!C3199="","",IFERROR($J3199/SUM($J$6:$J$1006),""))</f>
        <v/>
      </c>
      <c r="L3199" s="103" t="str">
        <f>IF(CADA_PROD!C3199="","",IFERROR(H3199/SUM($H$6:$H$1006)+P3199,""))</f>
        <v/>
      </c>
      <c r="M3199" s="102" t="str">
        <f>IF(CADA_PROD!$C3199="","",IFERROR(SUMIFS(MOVI_ENTR!M:M,MOVI_ENTR!D:D,D3199)/SUMIFS(MOVI_ENTR!I:I,MOVI_ENTR!D:D,D3199),0))</f>
        <v/>
      </c>
      <c r="N3199" s="104" t="str">
        <f>IF(CADA_PROD!C3199="","",G3199/E3199)</f>
        <v/>
      </c>
    </row>
    <row r="3200" spans="3:14">
      <c r="C3200" s="99" t="str">
        <f>IF(CADA_PROD!C3200="","",CADA_PROD!C3200)</f>
        <v/>
      </c>
      <c r="D3200" s="100" t="str">
        <f>IF(CADA_PROD!D3200="","",CADA_PROD!D3200)</f>
        <v/>
      </c>
      <c r="E3200" s="101" t="str">
        <f>IF(CADA_PROD!E3200="","",CADA_PROD!E3200)</f>
        <v/>
      </c>
      <c r="F3200" s="101" t="str">
        <f>IF(CADA_PROD!D3200="","",SUMIFS(MOVI_ENTR!I:I,MOVI_ENTR!D:D,D3200))</f>
        <v/>
      </c>
      <c r="G3200" s="101" t="str">
        <f>IF(CADA_PROD!C3200="","",SUMIFS(MOVI_SAID!H:H,MOVI_SAID!D:D,D3200))</f>
        <v/>
      </c>
      <c r="H3200" s="101" t="str">
        <f t="shared" si="68"/>
        <v/>
      </c>
      <c r="I3200" s="100" t="str">
        <f>IF(CADA_PROD!C3200="","",IFERROR(IF(H3200&lt;=0,"Sem estoque",IF(H3200/E3200&lt;0.25,"Quase sem estoque",IF(H3200/E3200&lt;1.2,"Estoque baixo",IF(H3200/E3200&lt;2,"Estoque moderado","Estoque confortável")))),""))</f>
        <v/>
      </c>
      <c r="J3200" s="102" t="str">
        <f>IF(CADA_PROD!C3200="","",SUMIFS(MOVI_ENTR!M:M,MOVI_ENTR!D:D,D3200))</f>
        <v/>
      </c>
      <c r="K3200" s="103" t="str">
        <f>IF(CADA_PROD!C3200="","",IFERROR($J3200/SUM($J$6:$J$1006),""))</f>
        <v/>
      </c>
      <c r="L3200" s="103" t="str">
        <f>IF(CADA_PROD!C3200="","",IFERROR(H3200/SUM($H$6:$H$1006)+P3200,""))</f>
        <v/>
      </c>
      <c r="M3200" s="102" t="str">
        <f>IF(CADA_PROD!$C3200="","",IFERROR(SUMIFS(MOVI_ENTR!M:M,MOVI_ENTR!D:D,D3200)/SUMIFS(MOVI_ENTR!I:I,MOVI_ENTR!D:D,D3200),0))</f>
        <v/>
      </c>
      <c r="N3200" s="104" t="str">
        <f>IF(CADA_PROD!C3200="","",G3200/E3200)</f>
        <v/>
      </c>
    </row>
    <row r="3201" spans="3:14">
      <c r="C3201" s="99" t="str">
        <f>IF(CADA_PROD!C3201="","",CADA_PROD!C3201)</f>
        <v/>
      </c>
      <c r="D3201" s="100" t="str">
        <f>IF(CADA_PROD!D3201="","",CADA_PROD!D3201)</f>
        <v/>
      </c>
      <c r="E3201" s="101" t="str">
        <f>IF(CADA_PROD!E3201="","",CADA_PROD!E3201)</f>
        <v/>
      </c>
      <c r="F3201" s="101" t="str">
        <f>IF(CADA_PROD!D3201="","",SUMIFS(MOVI_ENTR!I:I,MOVI_ENTR!D:D,D3201))</f>
        <v/>
      </c>
      <c r="G3201" s="101" t="str">
        <f>IF(CADA_PROD!C3201="","",SUMIFS(MOVI_SAID!H:H,MOVI_SAID!D:D,D3201))</f>
        <v/>
      </c>
      <c r="H3201" s="101" t="str">
        <f t="shared" si="68"/>
        <v/>
      </c>
      <c r="I3201" s="100" t="str">
        <f>IF(CADA_PROD!C3201="","",IFERROR(IF(H3201&lt;=0,"Sem estoque",IF(H3201/E3201&lt;0.25,"Quase sem estoque",IF(H3201/E3201&lt;1.2,"Estoque baixo",IF(H3201/E3201&lt;2,"Estoque moderado","Estoque confortável")))),""))</f>
        <v/>
      </c>
      <c r="J3201" s="102" t="str">
        <f>IF(CADA_PROD!C3201="","",SUMIFS(MOVI_ENTR!M:M,MOVI_ENTR!D:D,D3201))</f>
        <v/>
      </c>
      <c r="K3201" s="103" t="str">
        <f>IF(CADA_PROD!C3201="","",IFERROR($J3201/SUM($J$6:$J$1006),""))</f>
        <v/>
      </c>
      <c r="L3201" s="103" t="str">
        <f>IF(CADA_PROD!C3201="","",IFERROR(H3201/SUM($H$6:$H$1006)+P3201,""))</f>
        <v/>
      </c>
      <c r="M3201" s="102" t="str">
        <f>IF(CADA_PROD!$C3201="","",IFERROR(SUMIFS(MOVI_ENTR!M:M,MOVI_ENTR!D:D,D3201)/SUMIFS(MOVI_ENTR!I:I,MOVI_ENTR!D:D,D3201),0))</f>
        <v/>
      </c>
      <c r="N3201" s="104" t="str">
        <f>IF(CADA_PROD!C3201="","",G3201/E3201)</f>
        <v/>
      </c>
    </row>
    <row r="3202" spans="3:14">
      <c r="C3202" s="99" t="str">
        <f>IF(CADA_PROD!C3202="","",CADA_PROD!C3202)</f>
        <v/>
      </c>
      <c r="D3202" s="100" t="str">
        <f>IF(CADA_PROD!D3202="","",CADA_PROD!D3202)</f>
        <v/>
      </c>
      <c r="E3202" s="101" t="str">
        <f>IF(CADA_PROD!E3202="","",CADA_PROD!E3202)</f>
        <v/>
      </c>
      <c r="F3202" s="101" t="str">
        <f>IF(CADA_PROD!D3202="","",SUMIFS(MOVI_ENTR!I:I,MOVI_ENTR!D:D,D3202))</f>
        <v/>
      </c>
      <c r="G3202" s="101" t="str">
        <f>IF(CADA_PROD!C3202="","",SUMIFS(MOVI_SAID!H:H,MOVI_SAID!D:D,D3202))</f>
        <v/>
      </c>
      <c r="H3202" s="101" t="str">
        <f t="shared" si="68"/>
        <v/>
      </c>
      <c r="I3202" s="100" t="str">
        <f>IF(CADA_PROD!C3202="","",IFERROR(IF(H3202&lt;=0,"Sem estoque",IF(H3202/E3202&lt;0.25,"Quase sem estoque",IF(H3202/E3202&lt;1.2,"Estoque baixo",IF(H3202/E3202&lt;2,"Estoque moderado","Estoque confortável")))),""))</f>
        <v/>
      </c>
      <c r="J3202" s="102" t="str">
        <f>IF(CADA_PROD!C3202="","",SUMIFS(MOVI_ENTR!M:M,MOVI_ENTR!D:D,D3202))</f>
        <v/>
      </c>
      <c r="K3202" s="103" t="str">
        <f>IF(CADA_PROD!C3202="","",IFERROR($J3202/SUM($J$6:$J$1006),""))</f>
        <v/>
      </c>
      <c r="L3202" s="103" t="str">
        <f>IF(CADA_PROD!C3202="","",IFERROR(H3202/SUM($H$6:$H$1006)+P3202,""))</f>
        <v/>
      </c>
      <c r="M3202" s="102" t="str">
        <f>IF(CADA_PROD!$C3202="","",IFERROR(SUMIFS(MOVI_ENTR!M:M,MOVI_ENTR!D:D,D3202)/SUMIFS(MOVI_ENTR!I:I,MOVI_ENTR!D:D,D3202),0))</f>
        <v/>
      </c>
      <c r="N3202" s="104" t="str">
        <f>IF(CADA_PROD!C3202="","",G3202/E3202)</f>
        <v/>
      </c>
    </row>
    <row r="3203" spans="3:14">
      <c r="C3203" s="99" t="str">
        <f>IF(CADA_PROD!C3203="","",CADA_PROD!C3203)</f>
        <v/>
      </c>
      <c r="D3203" s="100" t="str">
        <f>IF(CADA_PROD!D3203="","",CADA_PROD!D3203)</f>
        <v/>
      </c>
      <c r="E3203" s="101" t="str">
        <f>IF(CADA_PROD!E3203="","",CADA_PROD!E3203)</f>
        <v/>
      </c>
      <c r="F3203" s="101" t="str">
        <f>IF(CADA_PROD!D3203="","",SUMIFS(MOVI_ENTR!I:I,MOVI_ENTR!D:D,D3203))</f>
        <v/>
      </c>
      <c r="G3203" s="101" t="str">
        <f>IF(CADA_PROD!C3203="","",SUMIFS(MOVI_SAID!H:H,MOVI_SAID!D:D,D3203))</f>
        <v/>
      </c>
      <c r="H3203" s="101" t="str">
        <f t="shared" si="68"/>
        <v/>
      </c>
      <c r="I3203" s="100" t="str">
        <f>IF(CADA_PROD!C3203="","",IFERROR(IF(H3203&lt;=0,"Sem estoque",IF(H3203/E3203&lt;0.25,"Quase sem estoque",IF(H3203/E3203&lt;1.2,"Estoque baixo",IF(H3203/E3203&lt;2,"Estoque moderado","Estoque confortável")))),""))</f>
        <v/>
      </c>
      <c r="J3203" s="102" t="str">
        <f>IF(CADA_PROD!C3203="","",SUMIFS(MOVI_ENTR!M:M,MOVI_ENTR!D:D,D3203))</f>
        <v/>
      </c>
      <c r="K3203" s="103" t="str">
        <f>IF(CADA_PROD!C3203="","",IFERROR($J3203/SUM($J$6:$J$1006),""))</f>
        <v/>
      </c>
      <c r="L3203" s="103" t="str">
        <f>IF(CADA_PROD!C3203="","",IFERROR(H3203/SUM($H$6:$H$1006)+P3203,""))</f>
        <v/>
      </c>
      <c r="M3203" s="102" t="str">
        <f>IF(CADA_PROD!$C3203="","",IFERROR(SUMIFS(MOVI_ENTR!M:M,MOVI_ENTR!D:D,D3203)/SUMIFS(MOVI_ENTR!I:I,MOVI_ENTR!D:D,D3203),0))</f>
        <v/>
      </c>
      <c r="N3203" s="104" t="str">
        <f>IF(CADA_PROD!C3203="","",G3203/E3203)</f>
        <v/>
      </c>
    </row>
    <row r="3204" spans="3:14">
      <c r="C3204" s="99" t="str">
        <f>IF(CADA_PROD!C3204="","",CADA_PROD!C3204)</f>
        <v/>
      </c>
      <c r="D3204" s="100" t="str">
        <f>IF(CADA_PROD!D3204="","",CADA_PROD!D3204)</f>
        <v/>
      </c>
      <c r="E3204" s="101" t="str">
        <f>IF(CADA_PROD!E3204="","",CADA_PROD!E3204)</f>
        <v/>
      </c>
      <c r="F3204" s="101" t="str">
        <f>IF(CADA_PROD!D3204="","",SUMIFS(MOVI_ENTR!I:I,MOVI_ENTR!D:D,D3204))</f>
        <v/>
      </c>
      <c r="G3204" s="101" t="str">
        <f>IF(CADA_PROD!C3204="","",SUMIFS(MOVI_SAID!H:H,MOVI_SAID!D:D,D3204))</f>
        <v/>
      </c>
      <c r="H3204" s="101" t="str">
        <f t="shared" si="68"/>
        <v/>
      </c>
      <c r="I3204" s="100" t="str">
        <f>IF(CADA_PROD!C3204="","",IFERROR(IF(H3204&lt;=0,"Sem estoque",IF(H3204/E3204&lt;0.25,"Quase sem estoque",IF(H3204/E3204&lt;1.2,"Estoque baixo",IF(H3204/E3204&lt;2,"Estoque moderado","Estoque confortável")))),""))</f>
        <v/>
      </c>
      <c r="J3204" s="102" t="str">
        <f>IF(CADA_PROD!C3204="","",SUMIFS(MOVI_ENTR!M:M,MOVI_ENTR!D:D,D3204))</f>
        <v/>
      </c>
      <c r="K3204" s="103" t="str">
        <f>IF(CADA_PROD!C3204="","",IFERROR($J3204/SUM($J$6:$J$1006),""))</f>
        <v/>
      </c>
      <c r="L3204" s="103" t="str">
        <f>IF(CADA_PROD!C3204="","",IFERROR(H3204/SUM($H$6:$H$1006)+P3204,""))</f>
        <v/>
      </c>
      <c r="M3204" s="102" t="str">
        <f>IF(CADA_PROD!$C3204="","",IFERROR(SUMIFS(MOVI_ENTR!M:M,MOVI_ENTR!D:D,D3204)/SUMIFS(MOVI_ENTR!I:I,MOVI_ENTR!D:D,D3204),0))</f>
        <v/>
      </c>
      <c r="N3204" s="104" t="str">
        <f>IF(CADA_PROD!C3204="","",G3204/E3204)</f>
        <v/>
      </c>
    </row>
    <row r="3205" spans="3:14">
      <c r="C3205" s="99" t="str">
        <f>IF(CADA_PROD!C3205="","",CADA_PROD!C3205)</f>
        <v/>
      </c>
      <c r="D3205" s="100" t="str">
        <f>IF(CADA_PROD!D3205="","",CADA_PROD!D3205)</f>
        <v/>
      </c>
      <c r="E3205" s="101" t="str">
        <f>IF(CADA_PROD!E3205="","",CADA_PROD!E3205)</f>
        <v/>
      </c>
      <c r="F3205" s="101" t="str">
        <f>IF(CADA_PROD!D3205="","",SUMIFS(MOVI_ENTR!I:I,MOVI_ENTR!D:D,D3205))</f>
        <v/>
      </c>
      <c r="G3205" s="101" t="str">
        <f>IF(CADA_PROD!C3205="","",SUMIFS(MOVI_SAID!H:H,MOVI_SAID!D:D,D3205))</f>
        <v/>
      </c>
      <c r="H3205" s="101" t="str">
        <f t="shared" si="68"/>
        <v/>
      </c>
      <c r="I3205" s="100" t="str">
        <f>IF(CADA_PROD!C3205="","",IFERROR(IF(H3205&lt;=0,"Sem estoque",IF(H3205/E3205&lt;0.25,"Quase sem estoque",IF(H3205/E3205&lt;1.2,"Estoque baixo",IF(H3205/E3205&lt;2,"Estoque moderado","Estoque confortável")))),""))</f>
        <v/>
      </c>
      <c r="J3205" s="102" t="str">
        <f>IF(CADA_PROD!C3205="","",SUMIFS(MOVI_ENTR!M:M,MOVI_ENTR!D:D,D3205))</f>
        <v/>
      </c>
      <c r="K3205" s="103" t="str">
        <f>IF(CADA_PROD!C3205="","",IFERROR($J3205/SUM($J$6:$J$1006),""))</f>
        <v/>
      </c>
      <c r="L3205" s="103" t="str">
        <f>IF(CADA_PROD!C3205="","",IFERROR(H3205/SUM($H$6:$H$1006)+P3205,""))</f>
        <v/>
      </c>
      <c r="M3205" s="102" t="str">
        <f>IF(CADA_PROD!$C3205="","",IFERROR(SUMIFS(MOVI_ENTR!M:M,MOVI_ENTR!D:D,D3205)/SUMIFS(MOVI_ENTR!I:I,MOVI_ENTR!D:D,D3205),0))</f>
        <v/>
      </c>
      <c r="N3205" s="104" t="str">
        <f>IF(CADA_PROD!C3205="","",G3205/E3205)</f>
        <v/>
      </c>
    </row>
    <row r="3206" spans="3:14">
      <c r="C3206" s="99" t="str">
        <f>IF(CADA_PROD!C3206="","",CADA_PROD!C3206)</f>
        <v/>
      </c>
      <c r="D3206" s="100" t="str">
        <f>IF(CADA_PROD!D3206="","",CADA_PROD!D3206)</f>
        <v/>
      </c>
      <c r="E3206" s="101" t="str">
        <f>IF(CADA_PROD!E3206="","",CADA_PROD!E3206)</f>
        <v/>
      </c>
      <c r="F3206" s="101" t="str">
        <f>IF(CADA_PROD!D3206="","",SUMIFS(MOVI_ENTR!I:I,MOVI_ENTR!D:D,D3206))</f>
        <v/>
      </c>
      <c r="G3206" s="101" t="str">
        <f>IF(CADA_PROD!C3206="","",SUMIFS(MOVI_SAID!H:H,MOVI_SAID!D:D,D3206))</f>
        <v/>
      </c>
      <c r="H3206" s="101" t="str">
        <f t="shared" si="68"/>
        <v/>
      </c>
      <c r="I3206" s="100" t="str">
        <f>IF(CADA_PROD!C3206="","",IFERROR(IF(H3206&lt;=0,"Sem estoque",IF(H3206/E3206&lt;0.25,"Quase sem estoque",IF(H3206/E3206&lt;1.2,"Estoque baixo",IF(H3206/E3206&lt;2,"Estoque moderado","Estoque confortável")))),""))</f>
        <v/>
      </c>
      <c r="J3206" s="102" t="str">
        <f>IF(CADA_PROD!C3206="","",SUMIFS(MOVI_ENTR!M:M,MOVI_ENTR!D:D,D3206))</f>
        <v/>
      </c>
      <c r="K3206" s="103" t="str">
        <f>IF(CADA_PROD!C3206="","",IFERROR($J3206/SUM($J$6:$J$1006),""))</f>
        <v/>
      </c>
      <c r="L3206" s="103" t="str">
        <f>IF(CADA_PROD!C3206="","",IFERROR(H3206/SUM($H$6:$H$1006)+P3206,""))</f>
        <v/>
      </c>
      <c r="M3206" s="102" t="str">
        <f>IF(CADA_PROD!$C3206="","",IFERROR(SUMIFS(MOVI_ENTR!M:M,MOVI_ENTR!D:D,D3206)/SUMIFS(MOVI_ENTR!I:I,MOVI_ENTR!D:D,D3206),0))</f>
        <v/>
      </c>
      <c r="N3206" s="104" t="str">
        <f>IF(CADA_PROD!C3206="","",G3206/E3206)</f>
        <v/>
      </c>
    </row>
    <row r="3207" spans="3:14">
      <c r="C3207" s="99" t="str">
        <f>IF(CADA_PROD!C3207="","",CADA_PROD!C3207)</f>
        <v/>
      </c>
      <c r="D3207" s="100" t="str">
        <f>IF(CADA_PROD!D3207="","",CADA_PROD!D3207)</f>
        <v/>
      </c>
      <c r="E3207" s="101" t="str">
        <f>IF(CADA_PROD!E3207="","",CADA_PROD!E3207)</f>
        <v/>
      </c>
      <c r="F3207" s="101" t="str">
        <f>IF(CADA_PROD!D3207="","",SUMIFS(MOVI_ENTR!I:I,MOVI_ENTR!D:D,D3207))</f>
        <v/>
      </c>
      <c r="G3207" s="101" t="str">
        <f>IF(CADA_PROD!C3207="","",SUMIFS(MOVI_SAID!H:H,MOVI_SAID!D:D,D3207))</f>
        <v/>
      </c>
      <c r="H3207" s="101" t="str">
        <f t="shared" si="68"/>
        <v/>
      </c>
      <c r="I3207" s="100" t="str">
        <f>IF(CADA_PROD!C3207="","",IFERROR(IF(H3207&lt;=0,"Sem estoque",IF(H3207/E3207&lt;0.25,"Quase sem estoque",IF(H3207/E3207&lt;1.2,"Estoque baixo",IF(H3207/E3207&lt;2,"Estoque moderado","Estoque confortável")))),""))</f>
        <v/>
      </c>
      <c r="J3207" s="102" t="str">
        <f>IF(CADA_PROD!C3207="","",SUMIFS(MOVI_ENTR!M:M,MOVI_ENTR!D:D,D3207))</f>
        <v/>
      </c>
      <c r="K3207" s="103" t="str">
        <f>IF(CADA_PROD!C3207="","",IFERROR($J3207/SUM($J$6:$J$1006),""))</f>
        <v/>
      </c>
      <c r="L3207" s="103" t="str">
        <f>IF(CADA_PROD!C3207="","",IFERROR(H3207/SUM($H$6:$H$1006)+P3207,""))</f>
        <v/>
      </c>
      <c r="M3207" s="102" t="str">
        <f>IF(CADA_PROD!$C3207="","",IFERROR(SUMIFS(MOVI_ENTR!M:M,MOVI_ENTR!D:D,D3207)/SUMIFS(MOVI_ENTR!I:I,MOVI_ENTR!D:D,D3207),0))</f>
        <v/>
      </c>
      <c r="N3207" s="104" t="str">
        <f>IF(CADA_PROD!C3207="","",G3207/E3207)</f>
        <v/>
      </c>
    </row>
    <row r="3208" spans="3:14">
      <c r="C3208" s="99" t="str">
        <f>IF(CADA_PROD!C3208="","",CADA_PROD!C3208)</f>
        <v/>
      </c>
      <c r="D3208" s="100" t="str">
        <f>IF(CADA_PROD!D3208="","",CADA_PROD!D3208)</f>
        <v/>
      </c>
      <c r="E3208" s="101" t="str">
        <f>IF(CADA_PROD!E3208="","",CADA_PROD!E3208)</f>
        <v/>
      </c>
      <c r="F3208" s="101" t="str">
        <f>IF(CADA_PROD!D3208="","",SUMIFS(MOVI_ENTR!I:I,MOVI_ENTR!D:D,D3208))</f>
        <v/>
      </c>
      <c r="G3208" s="101" t="str">
        <f>IF(CADA_PROD!C3208="","",SUMIFS(MOVI_SAID!H:H,MOVI_SAID!D:D,D3208))</f>
        <v/>
      </c>
      <c r="H3208" s="101" t="str">
        <f t="shared" si="68"/>
        <v/>
      </c>
      <c r="I3208" s="100" t="str">
        <f>IF(CADA_PROD!C3208="","",IFERROR(IF(H3208&lt;=0,"Sem estoque",IF(H3208/E3208&lt;0.25,"Quase sem estoque",IF(H3208/E3208&lt;1.2,"Estoque baixo",IF(H3208/E3208&lt;2,"Estoque moderado","Estoque confortável")))),""))</f>
        <v/>
      </c>
      <c r="J3208" s="102" t="str">
        <f>IF(CADA_PROD!C3208="","",SUMIFS(MOVI_ENTR!M:M,MOVI_ENTR!D:D,D3208))</f>
        <v/>
      </c>
      <c r="K3208" s="103" t="str">
        <f>IF(CADA_PROD!C3208="","",IFERROR($J3208/SUM($J$6:$J$1006),""))</f>
        <v/>
      </c>
      <c r="L3208" s="103" t="str">
        <f>IF(CADA_PROD!C3208="","",IFERROR(H3208/SUM($H$6:$H$1006)+P3208,""))</f>
        <v/>
      </c>
      <c r="M3208" s="102" t="str">
        <f>IF(CADA_PROD!$C3208="","",IFERROR(SUMIFS(MOVI_ENTR!M:M,MOVI_ENTR!D:D,D3208)/SUMIFS(MOVI_ENTR!I:I,MOVI_ENTR!D:D,D3208),0))</f>
        <v/>
      </c>
      <c r="N3208" s="104" t="str">
        <f>IF(CADA_PROD!C3208="","",G3208/E3208)</f>
        <v/>
      </c>
    </row>
    <row r="3209" spans="3:14">
      <c r="C3209" s="99" t="str">
        <f>IF(CADA_PROD!C3209="","",CADA_PROD!C3209)</f>
        <v/>
      </c>
      <c r="D3209" s="100" t="str">
        <f>IF(CADA_PROD!D3209="","",CADA_PROD!D3209)</f>
        <v/>
      </c>
      <c r="E3209" s="101" t="str">
        <f>IF(CADA_PROD!E3209="","",CADA_PROD!E3209)</f>
        <v/>
      </c>
      <c r="F3209" s="101" t="str">
        <f>IF(CADA_PROD!D3209="","",SUMIFS(MOVI_ENTR!I:I,MOVI_ENTR!D:D,D3209))</f>
        <v/>
      </c>
      <c r="G3209" s="101" t="str">
        <f>IF(CADA_PROD!C3209="","",SUMIFS(MOVI_SAID!H:H,MOVI_SAID!D:D,D3209))</f>
        <v/>
      </c>
      <c r="H3209" s="101" t="str">
        <f t="shared" si="68"/>
        <v/>
      </c>
      <c r="I3209" s="100" t="str">
        <f>IF(CADA_PROD!C3209="","",IFERROR(IF(H3209&lt;=0,"Sem estoque",IF(H3209/E3209&lt;0.25,"Quase sem estoque",IF(H3209/E3209&lt;1.2,"Estoque baixo",IF(H3209/E3209&lt;2,"Estoque moderado","Estoque confortável")))),""))</f>
        <v/>
      </c>
      <c r="J3209" s="102" t="str">
        <f>IF(CADA_PROD!C3209="","",SUMIFS(MOVI_ENTR!M:M,MOVI_ENTR!D:D,D3209))</f>
        <v/>
      </c>
      <c r="K3209" s="103" t="str">
        <f>IF(CADA_PROD!C3209="","",IFERROR($J3209/SUM($J$6:$J$1006),""))</f>
        <v/>
      </c>
      <c r="L3209" s="103" t="str">
        <f>IF(CADA_PROD!C3209="","",IFERROR(H3209/SUM($H$6:$H$1006)+P3209,""))</f>
        <v/>
      </c>
      <c r="M3209" s="102" t="str">
        <f>IF(CADA_PROD!$C3209="","",IFERROR(SUMIFS(MOVI_ENTR!M:M,MOVI_ENTR!D:D,D3209)/SUMIFS(MOVI_ENTR!I:I,MOVI_ENTR!D:D,D3209),0))</f>
        <v/>
      </c>
      <c r="N3209" s="104" t="str">
        <f>IF(CADA_PROD!C3209="","",G3209/E3209)</f>
        <v/>
      </c>
    </row>
    <row r="3210" spans="3:14">
      <c r="C3210" s="99" t="str">
        <f>IF(CADA_PROD!C3210="","",CADA_PROD!C3210)</f>
        <v/>
      </c>
      <c r="D3210" s="100" t="str">
        <f>IF(CADA_PROD!D3210="","",CADA_PROD!D3210)</f>
        <v/>
      </c>
      <c r="E3210" s="101" t="str">
        <f>IF(CADA_PROD!E3210="","",CADA_PROD!E3210)</f>
        <v/>
      </c>
      <c r="F3210" s="101" t="str">
        <f>IF(CADA_PROD!D3210="","",SUMIFS(MOVI_ENTR!I:I,MOVI_ENTR!D:D,D3210))</f>
        <v/>
      </c>
      <c r="G3210" s="101" t="str">
        <f>IF(CADA_PROD!C3210="","",SUMIFS(MOVI_SAID!H:H,MOVI_SAID!D:D,D3210))</f>
        <v/>
      </c>
      <c r="H3210" s="101" t="str">
        <f t="shared" si="68"/>
        <v/>
      </c>
      <c r="I3210" s="100" t="str">
        <f>IF(CADA_PROD!C3210="","",IFERROR(IF(H3210&lt;=0,"Sem estoque",IF(H3210/E3210&lt;0.25,"Quase sem estoque",IF(H3210/E3210&lt;1.2,"Estoque baixo",IF(H3210/E3210&lt;2,"Estoque moderado","Estoque confortável")))),""))</f>
        <v/>
      </c>
      <c r="J3210" s="102" t="str">
        <f>IF(CADA_PROD!C3210="","",SUMIFS(MOVI_ENTR!M:M,MOVI_ENTR!D:D,D3210))</f>
        <v/>
      </c>
      <c r="K3210" s="103" t="str">
        <f>IF(CADA_PROD!C3210="","",IFERROR($J3210/SUM($J$6:$J$1006),""))</f>
        <v/>
      </c>
      <c r="L3210" s="103" t="str">
        <f>IF(CADA_PROD!C3210="","",IFERROR(H3210/SUM($H$6:$H$1006)+P3210,""))</f>
        <v/>
      </c>
      <c r="M3210" s="102" t="str">
        <f>IF(CADA_PROD!$C3210="","",IFERROR(SUMIFS(MOVI_ENTR!M:M,MOVI_ENTR!D:D,D3210)/SUMIFS(MOVI_ENTR!I:I,MOVI_ENTR!D:D,D3210),0))</f>
        <v/>
      </c>
      <c r="N3210" s="104" t="str">
        <f>IF(CADA_PROD!C3210="","",G3210/E3210)</f>
        <v/>
      </c>
    </row>
    <row r="3211" spans="3:14">
      <c r="C3211" s="99" t="str">
        <f>IF(CADA_PROD!C3211="","",CADA_PROD!C3211)</f>
        <v/>
      </c>
      <c r="D3211" s="100" t="str">
        <f>IF(CADA_PROD!D3211="","",CADA_PROD!D3211)</f>
        <v/>
      </c>
      <c r="E3211" s="101" t="str">
        <f>IF(CADA_PROD!E3211="","",CADA_PROD!E3211)</f>
        <v/>
      </c>
      <c r="F3211" s="101" t="str">
        <f>IF(CADA_PROD!D3211="","",SUMIFS(MOVI_ENTR!I:I,MOVI_ENTR!D:D,D3211))</f>
        <v/>
      </c>
      <c r="G3211" s="101" t="str">
        <f>IF(CADA_PROD!C3211="","",SUMIFS(MOVI_SAID!H:H,MOVI_SAID!D:D,D3211))</f>
        <v/>
      </c>
      <c r="H3211" s="101" t="str">
        <f t="shared" si="68"/>
        <v/>
      </c>
      <c r="I3211" s="100" t="str">
        <f>IF(CADA_PROD!C3211="","",IFERROR(IF(H3211&lt;=0,"Sem estoque",IF(H3211/E3211&lt;0.25,"Quase sem estoque",IF(H3211/E3211&lt;1.2,"Estoque baixo",IF(H3211/E3211&lt;2,"Estoque moderado","Estoque confortável")))),""))</f>
        <v/>
      </c>
      <c r="J3211" s="102" t="str">
        <f>IF(CADA_PROD!C3211="","",SUMIFS(MOVI_ENTR!M:M,MOVI_ENTR!D:D,D3211))</f>
        <v/>
      </c>
      <c r="K3211" s="103" t="str">
        <f>IF(CADA_PROD!C3211="","",IFERROR($J3211/SUM($J$6:$J$1006),""))</f>
        <v/>
      </c>
      <c r="L3211" s="103" t="str">
        <f>IF(CADA_PROD!C3211="","",IFERROR(H3211/SUM($H$6:$H$1006)+P3211,""))</f>
        <v/>
      </c>
      <c r="M3211" s="102" t="str">
        <f>IF(CADA_PROD!$C3211="","",IFERROR(SUMIFS(MOVI_ENTR!M:M,MOVI_ENTR!D:D,D3211)/SUMIFS(MOVI_ENTR!I:I,MOVI_ENTR!D:D,D3211),0))</f>
        <v/>
      </c>
      <c r="N3211" s="104" t="str">
        <f>IF(CADA_PROD!C3211="","",G3211/E3211)</f>
        <v/>
      </c>
    </row>
    <row r="3212" spans="3:14">
      <c r="C3212" s="99" t="str">
        <f>IF(CADA_PROD!C3212="","",CADA_PROD!C3212)</f>
        <v/>
      </c>
      <c r="D3212" s="100" t="str">
        <f>IF(CADA_PROD!D3212="","",CADA_PROD!D3212)</f>
        <v/>
      </c>
      <c r="E3212" s="101" t="str">
        <f>IF(CADA_PROD!E3212="","",CADA_PROD!E3212)</f>
        <v/>
      </c>
      <c r="F3212" s="101" t="str">
        <f>IF(CADA_PROD!D3212="","",SUMIFS(MOVI_ENTR!I:I,MOVI_ENTR!D:D,D3212))</f>
        <v/>
      </c>
      <c r="G3212" s="101" t="str">
        <f>IF(CADA_PROD!C3212="","",SUMIFS(MOVI_SAID!H:H,MOVI_SAID!D:D,D3212))</f>
        <v/>
      </c>
      <c r="H3212" s="101" t="str">
        <f t="shared" si="68"/>
        <v/>
      </c>
      <c r="I3212" s="100" t="str">
        <f>IF(CADA_PROD!C3212="","",IFERROR(IF(H3212&lt;=0,"Sem estoque",IF(H3212/E3212&lt;0.25,"Quase sem estoque",IF(H3212/E3212&lt;1.2,"Estoque baixo",IF(H3212/E3212&lt;2,"Estoque moderado","Estoque confortável")))),""))</f>
        <v/>
      </c>
      <c r="J3212" s="102" t="str">
        <f>IF(CADA_PROD!C3212="","",SUMIFS(MOVI_ENTR!M:M,MOVI_ENTR!D:D,D3212))</f>
        <v/>
      </c>
      <c r="K3212" s="103" t="str">
        <f>IF(CADA_PROD!C3212="","",IFERROR($J3212/SUM($J$6:$J$1006),""))</f>
        <v/>
      </c>
      <c r="L3212" s="103" t="str">
        <f>IF(CADA_PROD!C3212="","",IFERROR(H3212/SUM($H$6:$H$1006)+P3212,""))</f>
        <v/>
      </c>
      <c r="M3212" s="102" t="str">
        <f>IF(CADA_PROD!$C3212="","",IFERROR(SUMIFS(MOVI_ENTR!M:M,MOVI_ENTR!D:D,D3212)/SUMIFS(MOVI_ENTR!I:I,MOVI_ENTR!D:D,D3212),0))</f>
        <v/>
      </c>
      <c r="N3212" s="104" t="str">
        <f>IF(CADA_PROD!C3212="","",G3212/E3212)</f>
        <v/>
      </c>
    </row>
    <row r="3213" spans="3:14">
      <c r="C3213" s="99" t="str">
        <f>IF(CADA_PROD!C3213="","",CADA_PROD!C3213)</f>
        <v/>
      </c>
      <c r="D3213" s="100" t="str">
        <f>IF(CADA_PROD!D3213="","",CADA_PROD!D3213)</f>
        <v/>
      </c>
      <c r="E3213" s="101" t="str">
        <f>IF(CADA_PROD!E3213="","",CADA_PROD!E3213)</f>
        <v/>
      </c>
      <c r="F3213" s="101" t="str">
        <f>IF(CADA_PROD!D3213="","",SUMIFS(MOVI_ENTR!I:I,MOVI_ENTR!D:D,D3213))</f>
        <v/>
      </c>
      <c r="G3213" s="101" t="str">
        <f>IF(CADA_PROD!C3213="","",SUMIFS(MOVI_SAID!H:H,MOVI_SAID!D:D,D3213))</f>
        <v/>
      </c>
      <c r="H3213" s="101" t="str">
        <f t="shared" si="68"/>
        <v/>
      </c>
      <c r="I3213" s="100" t="str">
        <f>IF(CADA_PROD!C3213="","",IFERROR(IF(H3213&lt;=0,"Sem estoque",IF(H3213/E3213&lt;0.25,"Quase sem estoque",IF(H3213/E3213&lt;1.2,"Estoque baixo",IF(H3213/E3213&lt;2,"Estoque moderado","Estoque confortável")))),""))</f>
        <v/>
      </c>
      <c r="J3213" s="102" t="str">
        <f>IF(CADA_PROD!C3213="","",SUMIFS(MOVI_ENTR!M:M,MOVI_ENTR!D:D,D3213))</f>
        <v/>
      </c>
      <c r="K3213" s="103" t="str">
        <f>IF(CADA_PROD!C3213="","",IFERROR($J3213/SUM($J$6:$J$1006),""))</f>
        <v/>
      </c>
      <c r="L3213" s="103" t="str">
        <f>IF(CADA_PROD!C3213="","",IFERROR(H3213/SUM($H$6:$H$1006)+P3213,""))</f>
        <v/>
      </c>
      <c r="M3213" s="102" t="str">
        <f>IF(CADA_PROD!$C3213="","",IFERROR(SUMIFS(MOVI_ENTR!M:M,MOVI_ENTR!D:D,D3213)/SUMIFS(MOVI_ENTR!I:I,MOVI_ENTR!D:D,D3213),0))</f>
        <v/>
      </c>
      <c r="N3213" s="104" t="str">
        <f>IF(CADA_PROD!C3213="","",G3213/E3213)</f>
        <v/>
      </c>
    </row>
    <row r="3214" spans="3:14">
      <c r="C3214" s="99" t="str">
        <f>IF(CADA_PROD!C3214="","",CADA_PROD!C3214)</f>
        <v/>
      </c>
      <c r="D3214" s="100" t="str">
        <f>IF(CADA_PROD!D3214="","",CADA_PROD!D3214)</f>
        <v/>
      </c>
      <c r="E3214" s="101" t="str">
        <f>IF(CADA_PROD!E3214="","",CADA_PROD!E3214)</f>
        <v/>
      </c>
      <c r="F3214" s="101" t="str">
        <f>IF(CADA_PROD!D3214="","",SUMIFS(MOVI_ENTR!I:I,MOVI_ENTR!D:D,D3214))</f>
        <v/>
      </c>
      <c r="G3214" s="101" t="str">
        <f>IF(CADA_PROD!C3214="","",SUMIFS(MOVI_SAID!H:H,MOVI_SAID!D:D,D3214))</f>
        <v/>
      </c>
      <c r="H3214" s="101" t="str">
        <f t="shared" si="68"/>
        <v/>
      </c>
      <c r="I3214" s="100" t="str">
        <f>IF(CADA_PROD!C3214="","",IFERROR(IF(H3214&lt;=0,"Sem estoque",IF(H3214/E3214&lt;0.25,"Quase sem estoque",IF(H3214/E3214&lt;1.2,"Estoque baixo",IF(H3214/E3214&lt;2,"Estoque moderado","Estoque confortável")))),""))</f>
        <v/>
      </c>
      <c r="J3214" s="102" t="str">
        <f>IF(CADA_PROD!C3214="","",SUMIFS(MOVI_ENTR!M:M,MOVI_ENTR!D:D,D3214))</f>
        <v/>
      </c>
      <c r="K3214" s="103" t="str">
        <f>IF(CADA_PROD!C3214="","",IFERROR($J3214/SUM($J$6:$J$1006),""))</f>
        <v/>
      </c>
      <c r="L3214" s="103" t="str">
        <f>IF(CADA_PROD!C3214="","",IFERROR(H3214/SUM($H$6:$H$1006)+P3214,""))</f>
        <v/>
      </c>
      <c r="M3214" s="102" t="str">
        <f>IF(CADA_PROD!$C3214="","",IFERROR(SUMIFS(MOVI_ENTR!M:M,MOVI_ENTR!D:D,D3214)/SUMIFS(MOVI_ENTR!I:I,MOVI_ENTR!D:D,D3214),0))</f>
        <v/>
      </c>
      <c r="N3214" s="104" t="str">
        <f>IF(CADA_PROD!C3214="","",G3214/E3214)</f>
        <v/>
      </c>
    </row>
    <row r="3215" spans="3:14">
      <c r="C3215" s="99" t="str">
        <f>IF(CADA_PROD!C3215="","",CADA_PROD!C3215)</f>
        <v/>
      </c>
      <c r="D3215" s="100" t="str">
        <f>IF(CADA_PROD!D3215="","",CADA_PROD!D3215)</f>
        <v/>
      </c>
      <c r="E3215" s="101" t="str">
        <f>IF(CADA_PROD!E3215="","",CADA_PROD!E3215)</f>
        <v/>
      </c>
      <c r="F3215" s="101" t="str">
        <f>IF(CADA_PROD!D3215="","",SUMIFS(MOVI_ENTR!I:I,MOVI_ENTR!D:D,D3215))</f>
        <v/>
      </c>
      <c r="G3215" s="101" t="str">
        <f>IF(CADA_PROD!C3215="","",SUMIFS(MOVI_SAID!H:H,MOVI_SAID!D:D,D3215))</f>
        <v/>
      </c>
      <c r="H3215" s="101" t="str">
        <f t="shared" si="68"/>
        <v/>
      </c>
      <c r="I3215" s="100" t="str">
        <f>IF(CADA_PROD!C3215="","",IFERROR(IF(H3215&lt;=0,"Sem estoque",IF(H3215/E3215&lt;0.25,"Quase sem estoque",IF(H3215/E3215&lt;1.2,"Estoque baixo",IF(H3215/E3215&lt;2,"Estoque moderado","Estoque confortável")))),""))</f>
        <v/>
      </c>
      <c r="J3215" s="102" t="str">
        <f>IF(CADA_PROD!C3215="","",SUMIFS(MOVI_ENTR!M:M,MOVI_ENTR!D:D,D3215))</f>
        <v/>
      </c>
      <c r="K3215" s="103" t="str">
        <f>IF(CADA_PROD!C3215="","",IFERROR($J3215/SUM($J$6:$J$1006),""))</f>
        <v/>
      </c>
      <c r="L3215" s="103" t="str">
        <f>IF(CADA_PROD!C3215="","",IFERROR(H3215/SUM($H$6:$H$1006)+P3215,""))</f>
        <v/>
      </c>
      <c r="M3215" s="102" t="str">
        <f>IF(CADA_PROD!$C3215="","",IFERROR(SUMIFS(MOVI_ENTR!M:M,MOVI_ENTR!D:D,D3215)/SUMIFS(MOVI_ENTR!I:I,MOVI_ENTR!D:D,D3215),0))</f>
        <v/>
      </c>
      <c r="N3215" s="104" t="str">
        <f>IF(CADA_PROD!C3215="","",G3215/E3215)</f>
        <v/>
      </c>
    </row>
    <row r="3216" spans="3:14">
      <c r="C3216" s="99" t="str">
        <f>IF(CADA_PROD!C3216="","",CADA_PROD!C3216)</f>
        <v/>
      </c>
      <c r="D3216" s="100" t="str">
        <f>IF(CADA_PROD!D3216="","",CADA_PROD!D3216)</f>
        <v/>
      </c>
      <c r="E3216" s="101" t="str">
        <f>IF(CADA_PROD!E3216="","",CADA_PROD!E3216)</f>
        <v/>
      </c>
      <c r="F3216" s="101" t="str">
        <f>IF(CADA_PROD!D3216="","",SUMIFS(MOVI_ENTR!I:I,MOVI_ENTR!D:D,D3216))</f>
        <v/>
      </c>
      <c r="G3216" s="101" t="str">
        <f>IF(CADA_PROD!C3216="","",SUMIFS(MOVI_SAID!H:H,MOVI_SAID!D:D,D3216))</f>
        <v/>
      </c>
      <c r="H3216" s="101" t="str">
        <f t="shared" si="68"/>
        <v/>
      </c>
      <c r="I3216" s="100" t="str">
        <f>IF(CADA_PROD!C3216="","",IFERROR(IF(H3216&lt;=0,"Sem estoque",IF(H3216/E3216&lt;0.25,"Quase sem estoque",IF(H3216/E3216&lt;1.2,"Estoque baixo",IF(H3216/E3216&lt;2,"Estoque moderado","Estoque confortável")))),""))</f>
        <v/>
      </c>
      <c r="J3216" s="102" t="str">
        <f>IF(CADA_PROD!C3216="","",SUMIFS(MOVI_ENTR!M:M,MOVI_ENTR!D:D,D3216))</f>
        <v/>
      </c>
      <c r="K3216" s="103" t="str">
        <f>IF(CADA_PROD!C3216="","",IFERROR($J3216/SUM($J$6:$J$1006),""))</f>
        <v/>
      </c>
      <c r="L3216" s="103" t="str">
        <f>IF(CADA_PROD!C3216="","",IFERROR(H3216/SUM($H$6:$H$1006)+P3216,""))</f>
        <v/>
      </c>
      <c r="M3216" s="102" t="str">
        <f>IF(CADA_PROD!$C3216="","",IFERROR(SUMIFS(MOVI_ENTR!M:M,MOVI_ENTR!D:D,D3216)/SUMIFS(MOVI_ENTR!I:I,MOVI_ENTR!D:D,D3216),0))</f>
        <v/>
      </c>
      <c r="N3216" s="104" t="str">
        <f>IF(CADA_PROD!C3216="","",G3216/E3216)</f>
        <v/>
      </c>
    </row>
    <row r="3217" spans="3:14">
      <c r="C3217" s="99" t="str">
        <f>IF(CADA_PROD!C3217="","",CADA_PROD!C3217)</f>
        <v/>
      </c>
      <c r="D3217" s="100" t="str">
        <f>IF(CADA_PROD!D3217="","",CADA_PROD!D3217)</f>
        <v/>
      </c>
      <c r="E3217" s="101" t="str">
        <f>IF(CADA_PROD!E3217="","",CADA_PROD!E3217)</f>
        <v/>
      </c>
      <c r="F3217" s="101" t="str">
        <f>IF(CADA_PROD!D3217="","",SUMIFS(MOVI_ENTR!I:I,MOVI_ENTR!D:D,D3217))</f>
        <v/>
      </c>
      <c r="G3217" s="101" t="str">
        <f>IF(CADA_PROD!C3217="","",SUMIFS(MOVI_SAID!H:H,MOVI_SAID!D:D,D3217))</f>
        <v/>
      </c>
      <c r="H3217" s="101" t="str">
        <f t="shared" si="68"/>
        <v/>
      </c>
      <c r="I3217" s="100" t="str">
        <f>IF(CADA_PROD!C3217="","",IFERROR(IF(H3217&lt;=0,"Sem estoque",IF(H3217/E3217&lt;0.25,"Quase sem estoque",IF(H3217/E3217&lt;1.2,"Estoque baixo",IF(H3217/E3217&lt;2,"Estoque moderado","Estoque confortável")))),""))</f>
        <v/>
      </c>
      <c r="J3217" s="102" t="str">
        <f>IF(CADA_PROD!C3217="","",SUMIFS(MOVI_ENTR!M:M,MOVI_ENTR!D:D,D3217))</f>
        <v/>
      </c>
      <c r="K3217" s="103" t="str">
        <f>IF(CADA_PROD!C3217="","",IFERROR($J3217/SUM($J$6:$J$1006),""))</f>
        <v/>
      </c>
      <c r="L3217" s="103" t="str">
        <f>IF(CADA_PROD!C3217="","",IFERROR(H3217/SUM($H$6:$H$1006)+P3217,""))</f>
        <v/>
      </c>
      <c r="M3217" s="102" t="str">
        <f>IF(CADA_PROD!$C3217="","",IFERROR(SUMIFS(MOVI_ENTR!M:M,MOVI_ENTR!D:D,D3217)/SUMIFS(MOVI_ENTR!I:I,MOVI_ENTR!D:D,D3217),0))</f>
        <v/>
      </c>
      <c r="N3217" s="104" t="str">
        <f>IF(CADA_PROD!C3217="","",G3217/E3217)</f>
        <v/>
      </c>
    </row>
    <row r="3218" spans="3:14">
      <c r="C3218" s="99" t="str">
        <f>IF(CADA_PROD!C3218="","",CADA_PROD!C3218)</f>
        <v/>
      </c>
      <c r="D3218" s="100" t="str">
        <f>IF(CADA_PROD!D3218="","",CADA_PROD!D3218)</f>
        <v/>
      </c>
      <c r="E3218" s="101" t="str">
        <f>IF(CADA_PROD!E3218="","",CADA_PROD!E3218)</f>
        <v/>
      </c>
      <c r="F3218" s="101" t="str">
        <f>IF(CADA_PROD!D3218="","",SUMIFS(MOVI_ENTR!I:I,MOVI_ENTR!D:D,D3218))</f>
        <v/>
      </c>
      <c r="G3218" s="101" t="str">
        <f>IF(CADA_PROD!C3218="","",SUMIFS(MOVI_SAID!H:H,MOVI_SAID!D:D,D3218))</f>
        <v/>
      </c>
      <c r="H3218" s="101" t="str">
        <f t="shared" si="68"/>
        <v/>
      </c>
      <c r="I3218" s="100" t="str">
        <f>IF(CADA_PROD!C3218="","",IFERROR(IF(H3218&lt;=0,"Sem estoque",IF(H3218/E3218&lt;0.25,"Quase sem estoque",IF(H3218/E3218&lt;1.2,"Estoque baixo",IF(H3218/E3218&lt;2,"Estoque moderado","Estoque confortável")))),""))</f>
        <v/>
      </c>
      <c r="J3218" s="102" t="str">
        <f>IF(CADA_PROD!C3218="","",SUMIFS(MOVI_ENTR!M:M,MOVI_ENTR!D:D,D3218))</f>
        <v/>
      </c>
      <c r="K3218" s="103" t="str">
        <f>IF(CADA_PROD!C3218="","",IFERROR($J3218/SUM($J$6:$J$1006),""))</f>
        <v/>
      </c>
      <c r="L3218" s="103" t="str">
        <f>IF(CADA_PROD!C3218="","",IFERROR(H3218/SUM($H$6:$H$1006)+P3218,""))</f>
        <v/>
      </c>
      <c r="M3218" s="102" t="str">
        <f>IF(CADA_PROD!$C3218="","",IFERROR(SUMIFS(MOVI_ENTR!M:M,MOVI_ENTR!D:D,D3218)/SUMIFS(MOVI_ENTR!I:I,MOVI_ENTR!D:D,D3218),0))</f>
        <v/>
      </c>
      <c r="N3218" s="104" t="str">
        <f>IF(CADA_PROD!C3218="","",G3218/E3218)</f>
        <v/>
      </c>
    </row>
    <row r="3219" spans="3:14">
      <c r="C3219" s="99" t="str">
        <f>IF(CADA_PROD!C3219="","",CADA_PROD!C3219)</f>
        <v/>
      </c>
      <c r="D3219" s="100" t="str">
        <f>IF(CADA_PROD!D3219="","",CADA_PROD!D3219)</f>
        <v/>
      </c>
      <c r="E3219" s="101" t="str">
        <f>IF(CADA_PROD!E3219="","",CADA_PROD!E3219)</f>
        <v/>
      </c>
      <c r="F3219" s="101" t="str">
        <f>IF(CADA_PROD!D3219="","",SUMIFS(MOVI_ENTR!I:I,MOVI_ENTR!D:D,D3219))</f>
        <v/>
      </c>
      <c r="G3219" s="101" t="str">
        <f>IF(CADA_PROD!C3219="","",SUMIFS(MOVI_SAID!H:H,MOVI_SAID!D:D,D3219))</f>
        <v/>
      </c>
      <c r="H3219" s="101" t="str">
        <f t="shared" si="68"/>
        <v/>
      </c>
      <c r="I3219" s="100" t="str">
        <f>IF(CADA_PROD!C3219="","",IFERROR(IF(H3219&lt;=0,"Sem estoque",IF(H3219/E3219&lt;0.25,"Quase sem estoque",IF(H3219/E3219&lt;1.2,"Estoque baixo",IF(H3219/E3219&lt;2,"Estoque moderado","Estoque confortável")))),""))</f>
        <v/>
      </c>
      <c r="J3219" s="102" t="str">
        <f>IF(CADA_PROD!C3219="","",SUMIFS(MOVI_ENTR!M:M,MOVI_ENTR!D:D,D3219))</f>
        <v/>
      </c>
      <c r="K3219" s="103" t="str">
        <f>IF(CADA_PROD!C3219="","",IFERROR($J3219/SUM($J$6:$J$1006),""))</f>
        <v/>
      </c>
      <c r="L3219" s="103" t="str">
        <f>IF(CADA_PROD!C3219="","",IFERROR(H3219/SUM($H$6:$H$1006)+P3219,""))</f>
        <v/>
      </c>
      <c r="M3219" s="102" t="str">
        <f>IF(CADA_PROD!$C3219="","",IFERROR(SUMIFS(MOVI_ENTR!M:M,MOVI_ENTR!D:D,D3219)/SUMIFS(MOVI_ENTR!I:I,MOVI_ENTR!D:D,D3219),0))</f>
        <v/>
      </c>
      <c r="N3219" s="104" t="str">
        <f>IF(CADA_PROD!C3219="","",G3219/E3219)</f>
        <v/>
      </c>
    </row>
    <row r="3220" spans="3:14">
      <c r="C3220" s="99" t="str">
        <f>IF(CADA_PROD!C3220="","",CADA_PROD!C3220)</f>
        <v/>
      </c>
      <c r="D3220" s="100" t="str">
        <f>IF(CADA_PROD!D3220="","",CADA_PROD!D3220)</f>
        <v/>
      </c>
      <c r="E3220" s="101" t="str">
        <f>IF(CADA_PROD!E3220="","",CADA_PROD!E3220)</f>
        <v/>
      </c>
      <c r="F3220" s="101" t="str">
        <f>IF(CADA_PROD!D3220="","",SUMIFS(MOVI_ENTR!I:I,MOVI_ENTR!D:D,D3220))</f>
        <v/>
      </c>
      <c r="G3220" s="101" t="str">
        <f>IF(CADA_PROD!C3220="","",SUMIFS(MOVI_SAID!H:H,MOVI_SAID!D:D,D3220))</f>
        <v/>
      </c>
      <c r="H3220" s="101" t="str">
        <f t="shared" si="68"/>
        <v/>
      </c>
      <c r="I3220" s="100" t="str">
        <f>IF(CADA_PROD!C3220="","",IFERROR(IF(H3220&lt;=0,"Sem estoque",IF(H3220/E3220&lt;0.25,"Quase sem estoque",IF(H3220/E3220&lt;1.2,"Estoque baixo",IF(H3220/E3220&lt;2,"Estoque moderado","Estoque confortável")))),""))</f>
        <v/>
      </c>
      <c r="J3220" s="102" t="str">
        <f>IF(CADA_PROD!C3220="","",SUMIFS(MOVI_ENTR!M:M,MOVI_ENTR!D:D,D3220))</f>
        <v/>
      </c>
      <c r="K3220" s="103" t="str">
        <f>IF(CADA_PROD!C3220="","",IFERROR($J3220/SUM($J$6:$J$1006),""))</f>
        <v/>
      </c>
      <c r="L3220" s="103" t="str">
        <f>IF(CADA_PROD!C3220="","",IFERROR(H3220/SUM($H$6:$H$1006)+P3220,""))</f>
        <v/>
      </c>
      <c r="M3220" s="102" t="str">
        <f>IF(CADA_PROD!$C3220="","",IFERROR(SUMIFS(MOVI_ENTR!M:M,MOVI_ENTR!D:D,D3220)/SUMIFS(MOVI_ENTR!I:I,MOVI_ENTR!D:D,D3220),0))</f>
        <v/>
      </c>
      <c r="N3220" s="104" t="str">
        <f>IF(CADA_PROD!C3220="","",G3220/E3220)</f>
        <v/>
      </c>
    </row>
    <row r="3221" spans="3:14">
      <c r="C3221" s="99" t="str">
        <f>IF(CADA_PROD!C3221="","",CADA_PROD!C3221)</f>
        <v/>
      </c>
      <c r="D3221" s="100" t="str">
        <f>IF(CADA_PROD!D3221="","",CADA_PROD!D3221)</f>
        <v/>
      </c>
      <c r="E3221" s="101" t="str">
        <f>IF(CADA_PROD!E3221="","",CADA_PROD!E3221)</f>
        <v/>
      </c>
      <c r="F3221" s="101" t="str">
        <f>IF(CADA_PROD!D3221="","",SUMIFS(MOVI_ENTR!I:I,MOVI_ENTR!D:D,D3221))</f>
        <v/>
      </c>
      <c r="G3221" s="101" t="str">
        <f>IF(CADA_PROD!C3221="","",SUMIFS(MOVI_SAID!H:H,MOVI_SAID!D:D,D3221))</f>
        <v/>
      </c>
      <c r="H3221" s="101" t="str">
        <f t="shared" si="68"/>
        <v/>
      </c>
      <c r="I3221" s="100" t="str">
        <f>IF(CADA_PROD!C3221="","",IFERROR(IF(H3221&lt;=0,"Sem estoque",IF(H3221/E3221&lt;0.25,"Quase sem estoque",IF(H3221/E3221&lt;1.2,"Estoque baixo",IF(H3221/E3221&lt;2,"Estoque moderado","Estoque confortável")))),""))</f>
        <v/>
      </c>
      <c r="J3221" s="102" t="str">
        <f>IF(CADA_PROD!C3221="","",SUMIFS(MOVI_ENTR!M:M,MOVI_ENTR!D:D,D3221))</f>
        <v/>
      </c>
      <c r="K3221" s="103" t="str">
        <f>IF(CADA_PROD!C3221="","",IFERROR($J3221/SUM($J$6:$J$1006),""))</f>
        <v/>
      </c>
      <c r="L3221" s="103" t="str">
        <f>IF(CADA_PROD!C3221="","",IFERROR(H3221/SUM($H$6:$H$1006)+P3221,""))</f>
        <v/>
      </c>
      <c r="M3221" s="102" t="str">
        <f>IF(CADA_PROD!$C3221="","",IFERROR(SUMIFS(MOVI_ENTR!M:M,MOVI_ENTR!D:D,D3221)/SUMIFS(MOVI_ENTR!I:I,MOVI_ENTR!D:D,D3221),0))</f>
        <v/>
      </c>
      <c r="N3221" s="104" t="str">
        <f>IF(CADA_PROD!C3221="","",G3221/E3221)</f>
        <v/>
      </c>
    </row>
    <row r="3222" spans="3:14">
      <c r="C3222" s="99" t="str">
        <f>IF(CADA_PROD!C3222="","",CADA_PROD!C3222)</f>
        <v/>
      </c>
      <c r="D3222" s="100" t="str">
        <f>IF(CADA_PROD!D3222="","",CADA_PROD!D3222)</f>
        <v/>
      </c>
      <c r="E3222" s="101" t="str">
        <f>IF(CADA_PROD!E3222="","",CADA_PROD!E3222)</f>
        <v/>
      </c>
      <c r="F3222" s="101" t="str">
        <f>IF(CADA_PROD!D3222="","",SUMIFS(MOVI_ENTR!I:I,MOVI_ENTR!D:D,D3222))</f>
        <v/>
      </c>
      <c r="G3222" s="101" t="str">
        <f>IF(CADA_PROD!C3222="","",SUMIFS(MOVI_SAID!H:H,MOVI_SAID!D:D,D3222))</f>
        <v/>
      </c>
      <c r="H3222" s="101" t="str">
        <f t="shared" si="68"/>
        <v/>
      </c>
      <c r="I3222" s="100" t="str">
        <f>IF(CADA_PROD!C3222="","",IFERROR(IF(H3222&lt;=0,"Sem estoque",IF(H3222/E3222&lt;0.25,"Quase sem estoque",IF(H3222/E3222&lt;1.2,"Estoque baixo",IF(H3222/E3222&lt;2,"Estoque moderado","Estoque confortável")))),""))</f>
        <v/>
      </c>
      <c r="J3222" s="102" t="str">
        <f>IF(CADA_PROD!C3222="","",SUMIFS(MOVI_ENTR!M:M,MOVI_ENTR!D:D,D3222))</f>
        <v/>
      </c>
      <c r="K3222" s="103" t="str">
        <f>IF(CADA_PROD!C3222="","",IFERROR($J3222/SUM($J$6:$J$1006),""))</f>
        <v/>
      </c>
      <c r="L3222" s="103" t="str">
        <f>IF(CADA_PROD!C3222="","",IFERROR(H3222/SUM($H$6:$H$1006)+P3222,""))</f>
        <v/>
      </c>
      <c r="M3222" s="102" t="str">
        <f>IF(CADA_PROD!$C3222="","",IFERROR(SUMIFS(MOVI_ENTR!M:M,MOVI_ENTR!D:D,D3222)/SUMIFS(MOVI_ENTR!I:I,MOVI_ENTR!D:D,D3222),0))</f>
        <v/>
      </c>
      <c r="N3222" s="104" t="str">
        <f>IF(CADA_PROD!C3222="","",G3222/E3222)</f>
        <v/>
      </c>
    </row>
    <row r="3223" spans="3:14">
      <c r="C3223" s="99" t="str">
        <f>IF(CADA_PROD!C3223="","",CADA_PROD!C3223)</f>
        <v/>
      </c>
      <c r="D3223" s="100" t="str">
        <f>IF(CADA_PROD!D3223="","",CADA_PROD!D3223)</f>
        <v/>
      </c>
      <c r="E3223" s="101" t="str">
        <f>IF(CADA_PROD!E3223="","",CADA_PROD!E3223)</f>
        <v/>
      </c>
      <c r="F3223" s="101" t="str">
        <f>IF(CADA_PROD!D3223="","",SUMIFS(MOVI_ENTR!I:I,MOVI_ENTR!D:D,D3223))</f>
        <v/>
      </c>
      <c r="G3223" s="101" t="str">
        <f>IF(CADA_PROD!C3223="","",SUMIFS(MOVI_SAID!H:H,MOVI_SAID!D:D,D3223))</f>
        <v/>
      </c>
      <c r="H3223" s="101" t="str">
        <f t="shared" si="68"/>
        <v/>
      </c>
      <c r="I3223" s="100" t="str">
        <f>IF(CADA_PROD!C3223="","",IFERROR(IF(H3223&lt;=0,"Sem estoque",IF(H3223/E3223&lt;0.25,"Quase sem estoque",IF(H3223/E3223&lt;1.2,"Estoque baixo",IF(H3223/E3223&lt;2,"Estoque moderado","Estoque confortável")))),""))</f>
        <v/>
      </c>
      <c r="J3223" s="102" t="str">
        <f>IF(CADA_PROD!C3223="","",SUMIFS(MOVI_ENTR!M:M,MOVI_ENTR!D:D,D3223))</f>
        <v/>
      </c>
      <c r="K3223" s="103" t="str">
        <f>IF(CADA_PROD!C3223="","",IFERROR($J3223/SUM($J$6:$J$1006),""))</f>
        <v/>
      </c>
      <c r="L3223" s="103" t="str">
        <f>IF(CADA_PROD!C3223="","",IFERROR(H3223/SUM($H$6:$H$1006)+P3223,""))</f>
        <v/>
      </c>
      <c r="M3223" s="102" t="str">
        <f>IF(CADA_PROD!$C3223="","",IFERROR(SUMIFS(MOVI_ENTR!M:M,MOVI_ENTR!D:D,D3223)/SUMIFS(MOVI_ENTR!I:I,MOVI_ENTR!D:D,D3223),0))</f>
        <v/>
      </c>
      <c r="N3223" s="104" t="str">
        <f>IF(CADA_PROD!C3223="","",G3223/E3223)</f>
        <v/>
      </c>
    </row>
    <row r="3224" spans="3:14">
      <c r="C3224" s="99" t="str">
        <f>IF(CADA_PROD!C3224="","",CADA_PROD!C3224)</f>
        <v/>
      </c>
      <c r="D3224" s="100" t="str">
        <f>IF(CADA_PROD!D3224="","",CADA_PROD!D3224)</f>
        <v/>
      </c>
      <c r="E3224" s="101" t="str">
        <f>IF(CADA_PROD!E3224="","",CADA_PROD!E3224)</f>
        <v/>
      </c>
      <c r="F3224" s="101" t="str">
        <f>IF(CADA_PROD!D3224="","",SUMIFS(MOVI_ENTR!I:I,MOVI_ENTR!D:D,D3224))</f>
        <v/>
      </c>
      <c r="G3224" s="101" t="str">
        <f>IF(CADA_PROD!C3224="","",SUMIFS(MOVI_SAID!H:H,MOVI_SAID!D:D,D3224))</f>
        <v/>
      </c>
      <c r="H3224" s="101" t="str">
        <f t="shared" si="68"/>
        <v/>
      </c>
      <c r="I3224" s="100" t="str">
        <f>IF(CADA_PROD!C3224="","",IFERROR(IF(H3224&lt;=0,"Sem estoque",IF(H3224/E3224&lt;0.25,"Quase sem estoque",IF(H3224/E3224&lt;1.2,"Estoque baixo",IF(H3224/E3224&lt;2,"Estoque moderado","Estoque confortável")))),""))</f>
        <v/>
      </c>
      <c r="J3224" s="102" t="str">
        <f>IF(CADA_PROD!C3224="","",SUMIFS(MOVI_ENTR!M:M,MOVI_ENTR!D:D,D3224))</f>
        <v/>
      </c>
      <c r="K3224" s="103" t="str">
        <f>IF(CADA_PROD!C3224="","",IFERROR($J3224/SUM($J$6:$J$1006),""))</f>
        <v/>
      </c>
      <c r="L3224" s="103" t="str">
        <f>IF(CADA_PROD!C3224="","",IFERROR(H3224/SUM($H$6:$H$1006)+P3224,""))</f>
        <v/>
      </c>
      <c r="M3224" s="102" t="str">
        <f>IF(CADA_PROD!$C3224="","",IFERROR(SUMIFS(MOVI_ENTR!M:M,MOVI_ENTR!D:D,D3224)/SUMIFS(MOVI_ENTR!I:I,MOVI_ENTR!D:D,D3224),0))</f>
        <v/>
      </c>
      <c r="N3224" s="104" t="str">
        <f>IF(CADA_PROD!C3224="","",G3224/E3224)</f>
        <v/>
      </c>
    </row>
    <row r="3225" spans="3:14">
      <c r="C3225" s="99" t="str">
        <f>IF(CADA_PROD!C3225="","",CADA_PROD!C3225)</f>
        <v/>
      </c>
      <c r="D3225" s="100" t="str">
        <f>IF(CADA_PROD!D3225="","",CADA_PROD!D3225)</f>
        <v/>
      </c>
      <c r="E3225" s="101" t="str">
        <f>IF(CADA_PROD!E3225="","",CADA_PROD!E3225)</f>
        <v/>
      </c>
      <c r="F3225" s="101" t="str">
        <f>IF(CADA_PROD!D3225="","",SUMIFS(MOVI_ENTR!I:I,MOVI_ENTR!D:D,D3225))</f>
        <v/>
      </c>
      <c r="G3225" s="101" t="str">
        <f>IF(CADA_PROD!C3225="","",SUMIFS(MOVI_SAID!H:H,MOVI_SAID!D:D,D3225))</f>
        <v/>
      </c>
      <c r="H3225" s="101" t="str">
        <f t="shared" si="68"/>
        <v/>
      </c>
      <c r="I3225" s="100" t="str">
        <f>IF(CADA_PROD!C3225="","",IFERROR(IF(H3225&lt;=0,"Sem estoque",IF(H3225/E3225&lt;0.25,"Quase sem estoque",IF(H3225/E3225&lt;1.2,"Estoque baixo",IF(H3225/E3225&lt;2,"Estoque moderado","Estoque confortável")))),""))</f>
        <v/>
      </c>
      <c r="J3225" s="102" t="str">
        <f>IF(CADA_PROD!C3225="","",SUMIFS(MOVI_ENTR!M:M,MOVI_ENTR!D:D,D3225))</f>
        <v/>
      </c>
      <c r="K3225" s="103" t="str">
        <f>IF(CADA_PROD!C3225="","",IFERROR($J3225/SUM($J$6:$J$1006),""))</f>
        <v/>
      </c>
      <c r="L3225" s="103" t="str">
        <f>IF(CADA_PROD!C3225="","",IFERROR(H3225/SUM($H$6:$H$1006)+P3225,""))</f>
        <v/>
      </c>
      <c r="M3225" s="102" t="str">
        <f>IF(CADA_PROD!$C3225="","",IFERROR(SUMIFS(MOVI_ENTR!M:M,MOVI_ENTR!D:D,D3225)/SUMIFS(MOVI_ENTR!I:I,MOVI_ENTR!D:D,D3225),0))</f>
        <v/>
      </c>
      <c r="N3225" s="104" t="str">
        <f>IF(CADA_PROD!C3225="","",G3225/E3225)</f>
        <v/>
      </c>
    </row>
    <row r="3226" spans="3:14">
      <c r="C3226" s="99" t="str">
        <f>IF(CADA_PROD!C3226="","",CADA_PROD!C3226)</f>
        <v/>
      </c>
      <c r="D3226" s="100" t="str">
        <f>IF(CADA_PROD!D3226="","",CADA_PROD!D3226)</f>
        <v/>
      </c>
      <c r="E3226" s="101" t="str">
        <f>IF(CADA_PROD!E3226="","",CADA_PROD!E3226)</f>
        <v/>
      </c>
      <c r="F3226" s="101" t="str">
        <f>IF(CADA_PROD!D3226="","",SUMIFS(MOVI_ENTR!I:I,MOVI_ENTR!D:D,D3226))</f>
        <v/>
      </c>
      <c r="G3226" s="101" t="str">
        <f>IF(CADA_PROD!C3226="","",SUMIFS(MOVI_SAID!H:H,MOVI_SAID!D:D,D3226))</f>
        <v/>
      </c>
      <c r="H3226" s="101" t="str">
        <f t="shared" si="68"/>
        <v/>
      </c>
      <c r="I3226" s="100" t="str">
        <f>IF(CADA_PROD!C3226="","",IFERROR(IF(H3226&lt;=0,"Sem estoque",IF(H3226/E3226&lt;0.25,"Quase sem estoque",IF(H3226/E3226&lt;1.2,"Estoque baixo",IF(H3226/E3226&lt;2,"Estoque moderado","Estoque confortável")))),""))</f>
        <v/>
      </c>
      <c r="J3226" s="102" t="str">
        <f>IF(CADA_PROD!C3226="","",SUMIFS(MOVI_ENTR!M:M,MOVI_ENTR!D:D,D3226))</f>
        <v/>
      </c>
      <c r="K3226" s="103" t="str">
        <f>IF(CADA_PROD!C3226="","",IFERROR($J3226/SUM($J$6:$J$1006),""))</f>
        <v/>
      </c>
      <c r="L3226" s="103" t="str">
        <f>IF(CADA_PROD!C3226="","",IFERROR(H3226/SUM($H$6:$H$1006)+P3226,""))</f>
        <v/>
      </c>
      <c r="M3226" s="102" t="str">
        <f>IF(CADA_PROD!$C3226="","",IFERROR(SUMIFS(MOVI_ENTR!M:M,MOVI_ENTR!D:D,D3226)/SUMIFS(MOVI_ENTR!I:I,MOVI_ENTR!D:D,D3226),0))</f>
        <v/>
      </c>
      <c r="N3226" s="104" t="str">
        <f>IF(CADA_PROD!C3226="","",G3226/E3226)</f>
        <v/>
      </c>
    </row>
    <row r="3227" spans="3:14">
      <c r="C3227" s="99" t="str">
        <f>IF(CADA_PROD!C3227="","",CADA_PROD!C3227)</f>
        <v/>
      </c>
      <c r="D3227" s="100" t="str">
        <f>IF(CADA_PROD!D3227="","",CADA_PROD!D3227)</f>
        <v/>
      </c>
      <c r="E3227" s="101" t="str">
        <f>IF(CADA_PROD!E3227="","",CADA_PROD!E3227)</f>
        <v/>
      </c>
      <c r="F3227" s="101" t="str">
        <f>IF(CADA_PROD!D3227="","",SUMIFS(MOVI_ENTR!I:I,MOVI_ENTR!D:D,D3227))</f>
        <v/>
      </c>
      <c r="G3227" s="101" t="str">
        <f>IF(CADA_PROD!C3227="","",SUMIFS(MOVI_SAID!H:H,MOVI_SAID!D:D,D3227))</f>
        <v/>
      </c>
      <c r="H3227" s="101" t="str">
        <f t="shared" si="68"/>
        <v/>
      </c>
      <c r="I3227" s="100" t="str">
        <f>IF(CADA_PROD!C3227="","",IFERROR(IF(H3227&lt;=0,"Sem estoque",IF(H3227/E3227&lt;0.25,"Quase sem estoque",IF(H3227/E3227&lt;1.2,"Estoque baixo",IF(H3227/E3227&lt;2,"Estoque moderado","Estoque confortável")))),""))</f>
        <v/>
      </c>
      <c r="J3227" s="102" t="str">
        <f>IF(CADA_PROD!C3227="","",SUMIFS(MOVI_ENTR!M:M,MOVI_ENTR!D:D,D3227))</f>
        <v/>
      </c>
      <c r="K3227" s="103" t="str">
        <f>IF(CADA_PROD!C3227="","",IFERROR($J3227/SUM($J$6:$J$1006),""))</f>
        <v/>
      </c>
      <c r="L3227" s="103" t="str">
        <f>IF(CADA_PROD!C3227="","",IFERROR(H3227/SUM($H$6:$H$1006)+P3227,""))</f>
        <v/>
      </c>
      <c r="M3227" s="102" t="str">
        <f>IF(CADA_PROD!$C3227="","",IFERROR(SUMIFS(MOVI_ENTR!M:M,MOVI_ENTR!D:D,D3227)/SUMIFS(MOVI_ENTR!I:I,MOVI_ENTR!D:D,D3227),0))</f>
        <v/>
      </c>
      <c r="N3227" s="104" t="str">
        <f>IF(CADA_PROD!C3227="","",G3227/E3227)</f>
        <v/>
      </c>
    </row>
    <row r="3228" spans="3:14">
      <c r="C3228" s="99" t="str">
        <f>IF(CADA_PROD!C3228="","",CADA_PROD!C3228)</f>
        <v/>
      </c>
      <c r="D3228" s="100" t="str">
        <f>IF(CADA_PROD!D3228="","",CADA_PROD!D3228)</f>
        <v/>
      </c>
      <c r="E3228" s="101" t="str">
        <f>IF(CADA_PROD!E3228="","",CADA_PROD!E3228)</f>
        <v/>
      </c>
      <c r="F3228" s="101" t="str">
        <f>IF(CADA_PROD!D3228="","",SUMIFS(MOVI_ENTR!I:I,MOVI_ENTR!D:D,D3228))</f>
        <v/>
      </c>
      <c r="G3228" s="101" t="str">
        <f>IF(CADA_PROD!C3228="","",SUMIFS(MOVI_SAID!H:H,MOVI_SAID!D:D,D3228))</f>
        <v/>
      </c>
      <c r="H3228" s="101" t="str">
        <f t="shared" si="68"/>
        <v/>
      </c>
      <c r="I3228" s="100" t="str">
        <f>IF(CADA_PROD!C3228="","",IFERROR(IF(H3228&lt;=0,"Sem estoque",IF(H3228/E3228&lt;0.25,"Quase sem estoque",IF(H3228/E3228&lt;1.2,"Estoque baixo",IF(H3228/E3228&lt;2,"Estoque moderado","Estoque confortável")))),""))</f>
        <v/>
      </c>
      <c r="J3228" s="102" t="str">
        <f>IF(CADA_PROD!C3228="","",SUMIFS(MOVI_ENTR!M:M,MOVI_ENTR!D:D,D3228))</f>
        <v/>
      </c>
      <c r="K3228" s="103" t="str">
        <f>IF(CADA_PROD!C3228="","",IFERROR($J3228/SUM($J$6:$J$1006),""))</f>
        <v/>
      </c>
      <c r="L3228" s="103" t="str">
        <f>IF(CADA_PROD!C3228="","",IFERROR(H3228/SUM($H$6:$H$1006)+P3228,""))</f>
        <v/>
      </c>
      <c r="M3228" s="102" t="str">
        <f>IF(CADA_PROD!$C3228="","",IFERROR(SUMIFS(MOVI_ENTR!M:M,MOVI_ENTR!D:D,D3228)/SUMIFS(MOVI_ENTR!I:I,MOVI_ENTR!D:D,D3228),0))</f>
        <v/>
      </c>
      <c r="N3228" s="104" t="str">
        <f>IF(CADA_PROD!C3228="","",G3228/E3228)</f>
        <v/>
      </c>
    </row>
    <row r="3229" spans="3:14">
      <c r="C3229" s="99" t="str">
        <f>IF(CADA_PROD!C3229="","",CADA_PROD!C3229)</f>
        <v/>
      </c>
      <c r="D3229" s="100" t="str">
        <f>IF(CADA_PROD!D3229="","",CADA_PROD!D3229)</f>
        <v/>
      </c>
      <c r="E3229" s="101" t="str">
        <f>IF(CADA_PROD!E3229="","",CADA_PROD!E3229)</f>
        <v/>
      </c>
      <c r="F3229" s="101" t="str">
        <f>IF(CADA_PROD!D3229="","",SUMIFS(MOVI_ENTR!I:I,MOVI_ENTR!D:D,D3229))</f>
        <v/>
      </c>
      <c r="G3229" s="101" t="str">
        <f>IF(CADA_PROD!C3229="","",SUMIFS(MOVI_SAID!H:H,MOVI_SAID!D:D,D3229))</f>
        <v/>
      </c>
      <c r="H3229" s="101" t="str">
        <f t="shared" si="68"/>
        <v/>
      </c>
      <c r="I3229" s="100" t="str">
        <f>IF(CADA_PROD!C3229="","",IFERROR(IF(H3229&lt;=0,"Sem estoque",IF(H3229/E3229&lt;0.25,"Quase sem estoque",IF(H3229/E3229&lt;1.2,"Estoque baixo",IF(H3229/E3229&lt;2,"Estoque moderado","Estoque confortável")))),""))</f>
        <v/>
      </c>
      <c r="J3229" s="102" t="str">
        <f>IF(CADA_PROD!C3229="","",SUMIFS(MOVI_ENTR!M:M,MOVI_ENTR!D:D,D3229))</f>
        <v/>
      </c>
      <c r="K3229" s="103" t="str">
        <f>IF(CADA_PROD!C3229="","",IFERROR($J3229/SUM($J$6:$J$1006),""))</f>
        <v/>
      </c>
      <c r="L3229" s="103" t="str">
        <f>IF(CADA_PROD!C3229="","",IFERROR(H3229/SUM($H$6:$H$1006)+P3229,""))</f>
        <v/>
      </c>
      <c r="M3229" s="102" t="str">
        <f>IF(CADA_PROD!$C3229="","",IFERROR(SUMIFS(MOVI_ENTR!M:M,MOVI_ENTR!D:D,D3229)/SUMIFS(MOVI_ENTR!I:I,MOVI_ENTR!D:D,D3229),0))</f>
        <v/>
      </c>
      <c r="N3229" s="104" t="str">
        <f>IF(CADA_PROD!C3229="","",G3229/E3229)</f>
        <v/>
      </c>
    </row>
    <row r="3230" spans="3:14">
      <c r="C3230" s="99" t="str">
        <f>IF(CADA_PROD!C3230="","",CADA_PROD!C3230)</f>
        <v/>
      </c>
      <c r="D3230" s="100" t="str">
        <f>IF(CADA_PROD!D3230="","",CADA_PROD!D3230)</f>
        <v/>
      </c>
      <c r="E3230" s="101" t="str">
        <f>IF(CADA_PROD!E3230="","",CADA_PROD!E3230)</f>
        <v/>
      </c>
      <c r="F3230" s="101" t="str">
        <f>IF(CADA_PROD!D3230="","",SUMIFS(MOVI_ENTR!I:I,MOVI_ENTR!D:D,D3230))</f>
        <v/>
      </c>
      <c r="G3230" s="101" t="str">
        <f>IF(CADA_PROD!C3230="","",SUMIFS(MOVI_SAID!H:H,MOVI_SAID!D:D,D3230))</f>
        <v/>
      </c>
      <c r="H3230" s="101" t="str">
        <f t="shared" si="68"/>
        <v/>
      </c>
      <c r="I3230" s="100" t="str">
        <f>IF(CADA_PROD!C3230="","",IFERROR(IF(H3230&lt;=0,"Sem estoque",IF(H3230/E3230&lt;0.25,"Quase sem estoque",IF(H3230/E3230&lt;1.2,"Estoque baixo",IF(H3230/E3230&lt;2,"Estoque moderado","Estoque confortável")))),""))</f>
        <v/>
      </c>
      <c r="J3230" s="102" t="str">
        <f>IF(CADA_PROD!C3230="","",SUMIFS(MOVI_ENTR!M:M,MOVI_ENTR!D:D,D3230))</f>
        <v/>
      </c>
      <c r="K3230" s="103" t="str">
        <f>IF(CADA_PROD!C3230="","",IFERROR($J3230/SUM($J$6:$J$1006),""))</f>
        <v/>
      </c>
      <c r="L3230" s="103" t="str">
        <f>IF(CADA_PROD!C3230="","",IFERROR(H3230/SUM($H$6:$H$1006)+P3230,""))</f>
        <v/>
      </c>
      <c r="M3230" s="102" t="str">
        <f>IF(CADA_PROD!$C3230="","",IFERROR(SUMIFS(MOVI_ENTR!M:M,MOVI_ENTR!D:D,D3230)/SUMIFS(MOVI_ENTR!I:I,MOVI_ENTR!D:D,D3230),0))</f>
        <v/>
      </c>
      <c r="N3230" s="104" t="str">
        <f>IF(CADA_PROD!C3230="","",G3230/E3230)</f>
        <v/>
      </c>
    </row>
    <row r="3231" spans="3:14">
      <c r="C3231" s="99" t="str">
        <f>IF(CADA_PROD!C3231="","",CADA_PROD!C3231)</f>
        <v/>
      </c>
      <c r="D3231" s="100" t="str">
        <f>IF(CADA_PROD!D3231="","",CADA_PROD!D3231)</f>
        <v/>
      </c>
      <c r="E3231" s="101" t="str">
        <f>IF(CADA_PROD!E3231="","",CADA_PROD!E3231)</f>
        <v/>
      </c>
      <c r="F3231" s="101" t="str">
        <f>IF(CADA_PROD!D3231="","",SUMIFS(MOVI_ENTR!I:I,MOVI_ENTR!D:D,D3231))</f>
        <v/>
      </c>
      <c r="G3231" s="101" t="str">
        <f>IF(CADA_PROD!C3231="","",SUMIFS(MOVI_SAID!H:H,MOVI_SAID!D:D,D3231))</f>
        <v/>
      </c>
      <c r="H3231" s="101" t="str">
        <f t="shared" si="68"/>
        <v/>
      </c>
      <c r="I3231" s="100" t="str">
        <f>IF(CADA_PROD!C3231="","",IFERROR(IF(H3231&lt;=0,"Sem estoque",IF(H3231/E3231&lt;0.25,"Quase sem estoque",IF(H3231/E3231&lt;1.2,"Estoque baixo",IF(H3231/E3231&lt;2,"Estoque moderado","Estoque confortável")))),""))</f>
        <v/>
      </c>
      <c r="J3231" s="102" t="str">
        <f>IF(CADA_PROD!C3231="","",SUMIFS(MOVI_ENTR!M:M,MOVI_ENTR!D:D,D3231))</f>
        <v/>
      </c>
      <c r="K3231" s="103" t="str">
        <f>IF(CADA_PROD!C3231="","",IFERROR($J3231/SUM($J$6:$J$1006),""))</f>
        <v/>
      </c>
      <c r="L3231" s="103" t="str">
        <f>IF(CADA_PROD!C3231="","",IFERROR(H3231/SUM($H$6:$H$1006)+P3231,""))</f>
        <v/>
      </c>
      <c r="M3231" s="102" t="str">
        <f>IF(CADA_PROD!$C3231="","",IFERROR(SUMIFS(MOVI_ENTR!M:M,MOVI_ENTR!D:D,D3231)/SUMIFS(MOVI_ENTR!I:I,MOVI_ENTR!D:D,D3231),0))</f>
        <v/>
      </c>
      <c r="N3231" s="104" t="str">
        <f>IF(CADA_PROD!C3231="","",G3231/E3231)</f>
        <v/>
      </c>
    </row>
    <row r="3232" spans="3:14">
      <c r="C3232" s="99" t="str">
        <f>IF(CADA_PROD!C3232="","",CADA_PROD!C3232)</f>
        <v/>
      </c>
      <c r="D3232" s="100" t="str">
        <f>IF(CADA_PROD!D3232="","",CADA_PROD!D3232)</f>
        <v/>
      </c>
      <c r="E3232" s="101" t="str">
        <f>IF(CADA_PROD!E3232="","",CADA_PROD!E3232)</f>
        <v/>
      </c>
      <c r="F3232" s="101" t="str">
        <f>IF(CADA_PROD!D3232="","",SUMIFS(MOVI_ENTR!I:I,MOVI_ENTR!D:D,D3232))</f>
        <v/>
      </c>
      <c r="G3232" s="101" t="str">
        <f>IF(CADA_PROD!C3232="","",SUMIFS(MOVI_SAID!H:H,MOVI_SAID!D:D,D3232))</f>
        <v/>
      </c>
      <c r="H3232" s="101" t="str">
        <f t="shared" si="68"/>
        <v/>
      </c>
      <c r="I3232" s="100" t="str">
        <f>IF(CADA_PROD!C3232="","",IFERROR(IF(H3232&lt;=0,"Sem estoque",IF(H3232/E3232&lt;0.25,"Quase sem estoque",IF(H3232/E3232&lt;1.2,"Estoque baixo",IF(H3232/E3232&lt;2,"Estoque moderado","Estoque confortável")))),""))</f>
        <v/>
      </c>
      <c r="J3232" s="102" t="str">
        <f>IF(CADA_PROD!C3232="","",SUMIFS(MOVI_ENTR!M:M,MOVI_ENTR!D:D,D3232))</f>
        <v/>
      </c>
      <c r="K3232" s="103" t="str">
        <f>IF(CADA_PROD!C3232="","",IFERROR($J3232/SUM($J$6:$J$1006),""))</f>
        <v/>
      </c>
      <c r="L3232" s="103" t="str">
        <f>IF(CADA_PROD!C3232="","",IFERROR(H3232/SUM($H$6:$H$1006)+P3232,""))</f>
        <v/>
      </c>
      <c r="M3232" s="102" t="str">
        <f>IF(CADA_PROD!$C3232="","",IFERROR(SUMIFS(MOVI_ENTR!M:M,MOVI_ENTR!D:D,D3232)/SUMIFS(MOVI_ENTR!I:I,MOVI_ENTR!D:D,D3232),0))</f>
        <v/>
      </c>
      <c r="N3232" s="104" t="str">
        <f>IF(CADA_PROD!C3232="","",G3232/E3232)</f>
        <v/>
      </c>
    </row>
    <row r="3233" spans="3:14">
      <c r="C3233" s="99" t="str">
        <f>IF(CADA_PROD!C3233="","",CADA_PROD!C3233)</f>
        <v/>
      </c>
      <c r="D3233" s="100" t="str">
        <f>IF(CADA_PROD!D3233="","",CADA_PROD!D3233)</f>
        <v/>
      </c>
      <c r="E3233" s="101" t="str">
        <f>IF(CADA_PROD!E3233="","",CADA_PROD!E3233)</f>
        <v/>
      </c>
      <c r="F3233" s="101" t="str">
        <f>IF(CADA_PROD!D3233="","",SUMIFS(MOVI_ENTR!I:I,MOVI_ENTR!D:D,D3233))</f>
        <v/>
      </c>
      <c r="G3233" s="101" t="str">
        <f>IF(CADA_PROD!C3233="","",SUMIFS(MOVI_SAID!H:H,MOVI_SAID!D:D,D3233))</f>
        <v/>
      </c>
      <c r="H3233" s="101" t="str">
        <f t="shared" si="68"/>
        <v/>
      </c>
      <c r="I3233" s="100" t="str">
        <f>IF(CADA_PROD!C3233="","",IFERROR(IF(H3233&lt;=0,"Sem estoque",IF(H3233/E3233&lt;0.25,"Quase sem estoque",IF(H3233/E3233&lt;1.2,"Estoque baixo",IF(H3233/E3233&lt;2,"Estoque moderado","Estoque confortável")))),""))</f>
        <v/>
      </c>
      <c r="J3233" s="102" t="str">
        <f>IF(CADA_PROD!C3233="","",SUMIFS(MOVI_ENTR!M:M,MOVI_ENTR!D:D,D3233))</f>
        <v/>
      </c>
      <c r="K3233" s="103" t="str">
        <f>IF(CADA_PROD!C3233="","",IFERROR($J3233/SUM($J$6:$J$1006),""))</f>
        <v/>
      </c>
      <c r="L3233" s="103" t="str">
        <f>IF(CADA_PROD!C3233="","",IFERROR(H3233/SUM($H$6:$H$1006)+P3233,""))</f>
        <v/>
      </c>
      <c r="M3233" s="102" t="str">
        <f>IF(CADA_PROD!$C3233="","",IFERROR(SUMIFS(MOVI_ENTR!M:M,MOVI_ENTR!D:D,D3233)/SUMIFS(MOVI_ENTR!I:I,MOVI_ENTR!D:D,D3233),0))</f>
        <v/>
      </c>
      <c r="N3233" s="104" t="str">
        <f>IF(CADA_PROD!C3233="","",G3233/E3233)</f>
        <v/>
      </c>
    </row>
    <row r="3234" spans="3:14">
      <c r="C3234" s="99" t="str">
        <f>IF(CADA_PROD!C3234="","",CADA_PROD!C3234)</f>
        <v/>
      </c>
      <c r="D3234" s="100" t="str">
        <f>IF(CADA_PROD!D3234="","",CADA_PROD!D3234)</f>
        <v/>
      </c>
      <c r="E3234" s="101" t="str">
        <f>IF(CADA_PROD!E3234="","",CADA_PROD!E3234)</f>
        <v/>
      </c>
      <c r="F3234" s="101" t="str">
        <f>IF(CADA_PROD!D3234="","",SUMIFS(MOVI_ENTR!I:I,MOVI_ENTR!D:D,D3234))</f>
        <v/>
      </c>
      <c r="G3234" s="101" t="str">
        <f>IF(CADA_PROD!C3234="","",SUMIFS(MOVI_SAID!H:H,MOVI_SAID!D:D,D3234))</f>
        <v/>
      </c>
      <c r="H3234" s="101" t="str">
        <f t="shared" si="68"/>
        <v/>
      </c>
      <c r="I3234" s="100" t="str">
        <f>IF(CADA_PROD!C3234="","",IFERROR(IF(H3234&lt;=0,"Sem estoque",IF(H3234/E3234&lt;0.25,"Quase sem estoque",IF(H3234/E3234&lt;1.2,"Estoque baixo",IF(H3234/E3234&lt;2,"Estoque moderado","Estoque confortável")))),""))</f>
        <v/>
      </c>
      <c r="J3234" s="102" t="str">
        <f>IF(CADA_PROD!C3234="","",SUMIFS(MOVI_ENTR!M:M,MOVI_ENTR!D:D,D3234))</f>
        <v/>
      </c>
      <c r="K3234" s="103" t="str">
        <f>IF(CADA_PROD!C3234="","",IFERROR($J3234/SUM($J$6:$J$1006),""))</f>
        <v/>
      </c>
      <c r="L3234" s="103" t="str">
        <f>IF(CADA_PROD!C3234="","",IFERROR(H3234/SUM($H$6:$H$1006)+P3234,""))</f>
        <v/>
      </c>
      <c r="M3234" s="102" t="str">
        <f>IF(CADA_PROD!$C3234="","",IFERROR(SUMIFS(MOVI_ENTR!M:M,MOVI_ENTR!D:D,D3234)/SUMIFS(MOVI_ENTR!I:I,MOVI_ENTR!D:D,D3234),0))</f>
        <v/>
      </c>
      <c r="N3234" s="104" t="str">
        <f>IF(CADA_PROD!C3234="","",G3234/E3234)</f>
        <v/>
      </c>
    </row>
    <row r="3235" spans="3:14">
      <c r="C3235" s="99" t="str">
        <f>IF(CADA_PROD!C3235="","",CADA_PROD!C3235)</f>
        <v/>
      </c>
      <c r="D3235" s="100" t="str">
        <f>IF(CADA_PROD!D3235="","",CADA_PROD!D3235)</f>
        <v/>
      </c>
      <c r="E3235" s="101" t="str">
        <f>IF(CADA_PROD!E3235="","",CADA_PROD!E3235)</f>
        <v/>
      </c>
      <c r="F3235" s="101" t="str">
        <f>IF(CADA_PROD!D3235="","",SUMIFS(MOVI_ENTR!I:I,MOVI_ENTR!D:D,D3235))</f>
        <v/>
      </c>
      <c r="G3235" s="101" t="str">
        <f>IF(CADA_PROD!C3235="","",SUMIFS(MOVI_SAID!H:H,MOVI_SAID!D:D,D3235))</f>
        <v/>
      </c>
      <c r="H3235" s="101" t="str">
        <f t="shared" si="68"/>
        <v/>
      </c>
      <c r="I3235" s="100" t="str">
        <f>IF(CADA_PROD!C3235="","",IFERROR(IF(H3235&lt;=0,"Sem estoque",IF(H3235/E3235&lt;0.25,"Quase sem estoque",IF(H3235/E3235&lt;1.2,"Estoque baixo",IF(H3235/E3235&lt;2,"Estoque moderado","Estoque confortável")))),""))</f>
        <v/>
      </c>
      <c r="J3235" s="102" t="str">
        <f>IF(CADA_PROD!C3235="","",SUMIFS(MOVI_ENTR!M:M,MOVI_ENTR!D:D,D3235))</f>
        <v/>
      </c>
      <c r="K3235" s="103" t="str">
        <f>IF(CADA_PROD!C3235="","",IFERROR($J3235/SUM($J$6:$J$1006),""))</f>
        <v/>
      </c>
      <c r="L3235" s="103" t="str">
        <f>IF(CADA_PROD!C3235="","",IFERROR(H3235/SUM($H$6:$H$1006)+P3235,""))</f>
        <v/>
      </c>
      <c r="M3235" s="102" t="str">
        <f>IF(CADA_PROD!$C3235="","",IFERROR(SUMIFS(MOVI_ENTR!M:M,MOVI_ENTR!D:D,D3235)/SUMIFS(MOVI_ENTR!I:I,MOVI_ENTR!D:D,D3235),0))</f>
        <v/>
      </c>
      <c r="N3235" s="104" t="str">
        <f>IF(CADA_PROD!C3235="","",G3235/E3235)</f>
        <v/>
      </c>
    </row>
    <row r="3236" spans="3:14">
      <c r="C3236" s="99" t="str">
        <f>IF(CADA_PROD!C3236="","",CADA_PROD!C3236)</f>
        <v/>
      </c>
      <c r="D3236" s="100" t="str">
        <f>IF(CADA_PROD!D3236="","",CADA_PROD!D3236)</f>
        <v/>
      </c>
      <c r="E3236" s="101" t="str">
        <f>IF(CADA_PROD!E3236="","",CADA_PROD!E3236)</f>
        <v/>
      </c>
      <c r="F3236" s="101" t="str">
        <f>IF(CADA_PROD!D3236="","",SUMIFS(MOVI_ENTR!I:I,MOVI_ENTR!D:D,D3236))</f>
        <v/>
      </c>
      <c r="G3236" s="101" t="str">
        <f>IF(CADA_PROD!C3236="","",SUMIFS(MOVI_SAID!H:H,MOVI_SAID!D:D,D3236))</f>
        <v/>
      </c>
      <c r="H3236" s="101" t="str">
        <f t="shared" si="68"/>
        <v/>
      </c>
      <c r="I3236" s="100" t="str">
        <f>IF(CADA_PROD!C3236="","",IFERROR(IF(H3236&lt;=0,"Sem estoque",IF(H3236/E3236&lt;0.25,"Quase sem estoque",IF(H3236/E3236&lt;1.2,"Estoque baixo",IF(H3236/E3236&lt;2,"Estoque moderado","Estoque confortável")))),""))</f>
        <v/>
      </c>
      <c r="J3236" s="102" t="str">
        <f>IF(CADA_PROD!C3236="","",SUMIFS(MOVI_ENTR!M:M,MOVI_ENTR!D:D,D3236))</f>
        <v/>
      </c>
      <c r="K3236" s="103" t="str">
        <f>IF(CADA_PROD!C3236="","",IFERROR($J3236/SUM($J$6:$J$1006),""))</f>
        <v/>
      </c>
      <c r="L3236" s="103" t="str">
        <f>IF(CADA_PROD!C3236="","",IFERROR(H3236/SUM($H$6:$H$1006)+P3236,""))</f>
        <v/>
      </c>
      <c r="M3236" s="102" t="str">
        <f>IF(CADA_PROD!$C3236="","",IFERROR(SUMIFS(MOVI_ENTR!M:M,MOVI_ENTR!D:D,D3236)/SUMIFS(MOVI_ENTR!I:I,MOVI_ENTR!D:D,D3236),0))</f>
        <v/>
      </c>
      <c r="N3236" s="104" t="str">
        <f>IF(CADA_PROD!C3236="","",G3236/E3236)</f>
        <v/>
      </c>
    </row>
    <row r="3237" spans="3:14">
      <c r="C3237" s="99" t="str">
        <f>IF(CADA_PROD!C3237="","",CADA_PROD!C3237)</f>
        <v/>
      </c>
      <c r="D3237" s="100" t="str">
        <f>IF(CADA_PROD!D3237="","",CADA_PROD!D3237)</f>
        <v/>
      </c>
      <c r="E3237" s="101" t="str">
        <f>IF(CADA_PROD!E3237="","",CADA_PROD!E3237)</f>
        <v/>
      </c>
      <c r="F3237" s="101" t="str">
        <f>IF(CADA_PROD!D3237="","",SUMIFS(MOVI_ENTR!I:I,MOVI_ENTR!D:D,D3237))</f>
        <v/>
      </c>
      <c r="G3237" s="101" t="str">
        <f>IF(CADA_PROD!C3237="","",SUMIFS(MOVI_SAID!H:H,MOVI_SAID!D:D,D3237))</f>
        <v/>
      </c>
      <c r="H3237" s="101" t="str">
        <f t="shared" si="68"/>
        <v/>
      </c>
      <c r="I3237" s="100" t="str">
        <f>IF(CADA_PROD!C3237="","",IFERROR(IF(H3237&lt;=0,"Sem estoque",IF(H3237/E3237&lt;0.25,"Quase sem estoque",IF(H3237/E3237&lt;1.2,"Estoque baixo",IF(H3237/E3237&lt;2,"Estoque moderado","Estoque confortável")))),""))</f>
        <v/>
      </c>
      <c r="J3237" s="102" t="str">
        <f>IF(CADA_PROD!C3237="","",SUMIFS(MOVI_ENTR!M:M,MOVI_ENTR!D:D,D3237))</f>
        <v/>
      </c>
      <c r="K3237" s="103" t="str">
        <f>IF(CADA_PROD!C3237="","",IFERROR($J3237/SUM($J$6:$J$1006),""))</f>
        <v/>
      </c>
      <c r="L3237" s="103" t="str">
        <f>IF(CADA_PROD!C3237="","",IFERROR(H3237/SUM($H$6:$H$1006)+P3237,""))</f>
        <v/>
      </c>
      <c r="M3237" s="102" t="str">
        <f>IF(CADA_PROD!$C3237="","",IFERROR(SUMIFS(MOVI_ENTR!M:M,MOVI_ENTR!D:D,D3237)/SUMIFS(MOVI_ENTR!I:I,MOVI_ENTR!D:D,D3237),0))</f>
        <v/>
      </c>
      <c r="N3237" s="104" t="str">
        <f>IF(CADA_PROD!C3237="","",G3237/E3237)</f>
        <v/>
      </c>
    </row>
    <row r="3238" spans="3:14">
      <c r="C3238" s="99" t="str">
        <f>IF(CADA_PROD!C3238="","",CADA_PROD!C3238)</f>
        <v/>
      </c>
      <c r="D3238" s="100" t="str">
        <f>IF(CADA_PROD!D3238="","",CADA_PROD!D3238)</f>
        <v/>
      </c>
      <c r="E3238" s="101" t="str">
        <f>IF(CADA_PROD!E3238="","",CADA_PROD!E3238)</f>
        <v/>
      </c>
      <c r="F3238" s="101" t="str">
        <f>IF(CADA_PROD!D3238="","",SUMIFS(MOVI_ENTR!I:I,MOVI_ENTR!D:D,D3238))</f>
        <v/>
      </c>
      <c r="G3238" s="101" t="str">
        <f>IF(CADA_PROD!C3238="","",SUMIFS(MOVI_SAID!H:H,MOVI_SAID!D:D,D3238))</f>
        <v/>
      </c>
      <c r="H3238" s="101" t="str">
        <f t="shared" si="68"/>
        <v/>
      </c>
      <c r="I3238" s="100" t="str">
        <f>IF(CADA_PROD!C3238="","",IFERROR(IF(H3238&lt;=0,"Sem estoque",IF(H3238/E3238&lt;0.25,"Quase sem estoque",IF(H3238/E3238&lt;1.2,"Estoque baixo",IF(H3238/E3238&lt;2,"Estoque moderado","Estoque confortável")))),""))</f>
        <v/>
      </c>
      <c r="J3238" s="102" t="str">
        <f>IF(CADA_PROD!C3238="","",SUMIFS(MOVI_ENTR!M:M,MOVI_ENTR!D:D,D3238))</f>
        <v/>
      </c>
      <c r="K3238" s="103" t="str">
        <f>IF(CADA_PROD!C3238="","",IFERROR($J3238/SUM($J$6:$J$1006),""))</f>
        <v/>
      </c>
      <c r="L3238" s="103" t="str">
        <f>IF(CADA_PROD!C3238="","",IFERROR(H3238/SUM($H$6:$H$1006)+P3238,""))</f>
        <v/>
      </c>
      <c r="M3238" s="102" t="str">
        <f>IF(CADA_PROD!$C3238="","",IFERROR(SUMIFS(MOVI_ENTR!M:M,MOVI_ENTR!D:D,D3238)/SUMIFS(MOVI_ENTR!I:I,MOVI_ENTR!D:D,D3238),0))</f>
        <v/>
      </c>
      <c r="N3238" s="104" t="str">
        <f>IF(CADA_PROD!C3238="","",G3238/E3238)</f>
        <v/>
      </c>
    </row>
    <row r="3239" spans="3:14">
      <c r="C3239" s="99" t="str">
        <f>IF(CADA_PROD!C3239="","",CADA_PROD!C3239)</f>
        <v/>
      </c>
      <c r="D3239" s="100" t="str">
        <f>IF(CADA_PROD!D3239="","",CADA_PROD!D3239)</f>
        <v/>
      </c>
      <c r="E3239" s="101" t="str">
        <f>IF(CADA_PROD!E3239="","",CADA_PROD!E3239)</f>
        <v/>
      </c>
      <c r="F3239" s="101" t="str">
        <f>IF(CADA_PROD!D3239="","",SUMIFS(MOVI_ENTR!I:I,MOVI_ENTR!D:D,D3239))</f>
        <v/>
      </c>
      <c r="G3239" s="101" t="str">
        <f>IF(CADA_PROD!C3239="","",SUMIFS(MOVI_SAID!H:H,MOVI_SAID!D:D,D3239))</f>
        <v/>
      </c>
      <c r="H3239" s="101" t="str">
        <f t="shared" si="68"/>
        <v/>
      </c>
      <c r="I3239" s="100" t="str">
        <f>IF(CADA_PROD!C3239="","",IFERROR(IF(H3239&lt;=0,"Sem estoque",IF(H3239/E3239&lt;0.25,"Quase sem estoque",IF(H3239/E3239&lt;1.2,"Estoque baixo",IF(H3239/E3239&lt;2,"Estoque moderado","Estoque confortável")))),""))</f>
        <v/>
      </c>
      <c r="J3239" s="102" t="str">
        <f>IF(CADA_PROD!C3239="","",SUMIFS(MOVI_ENTR!M:M,MOVI_ENTR!D:D,D3239))</f>
        <v/>
      </c>
      <c r="K3239" s="103" t="str">
        <f>IF(CADA_PROD!C3239="","",IFERROR($J3239/SUM($J$6:$J$1006),""))</f>
        <v/>
      </c>
      <c r="L3239" s="103" t="str">
        <f>IF(CADA_PROD!C3239="","",IFERROR(H3239/SUM($H$6:$H$1006)+P3239,""))</f>
        <v/>
      </c>
      <c r="M3239" s="102" t="str">
        <f>IF(CADA_PROD!$C3239="","",IFERROR(SUMIFS(MOVI_ENTR!M:M,MOVI_ENTR!D:D,D3239)/SUMIFS(MOVI_ENTR!I:I,MOVI_ENTR!D:D,D3239),0))</f>
        <v/>
      </c>
      <c r="N3239" s="104" t="str">
        <f>IF(CADA_PROD!C3239="","",G3239/E3239)</f>
        <v/>
      </c>
    </row>
    <row r="3240" spans="3:14">
      <c r="C3240" s="99" t="str">
        <f>IF(CADA_PROD!C3240="","",CADA_PROD!C3240)</f>
        <v/>
      </c>
      <c r="D3240" s="100" t="str">
        <f>IF(CADA_PROD!D3240="","",CADA_PROD!D3240)</f>
        <v/>
      </c>
      <c r="E3240" s="101" t="str">
        <f>IF(CADA_PROD!E3240="","",CADA_PROD!E3240)</f>
        <v/>
      </c>
      <c r="F3240" s="101" t="str">
        <f>IF(CADA_PROD!D3240="","",SUMIFS(MOVI_ENTR!I:I,MOVI_ENTR!D:D,D3240))</f>
        <v/>
      </c>
      <c r="G3240" s="101" t="str">
        <f>IF(CADA_PROD!C3240="","",SUMIFS(MOVI_SAID!H:H,MOVI_SAID!D:D,D3240))</f>
        <v/>
      </c>
      <c r="H3240" s="101" t="str">
        <f t="shared" si="68"/>
        <v/>
      </c>
      <c r="I3240" s="100" t="str">
        <f>IF(CADA_PROD!C3240="","",IFERROR(IF(H3240&lt;=0,"Sem estoque",IF(H3240/E3240&lt;0.25,"Quase sem estoque",IF(H3240/E3240&lt;1.2,"Estoque baixo",IF(H3240/E3240&lt;2,"Estoque moderado","Estoque confortável")))),""))</f>
        <v/>
      </c>
      <c r="J3240" s="102" t="str">
        <f>IF(CADA_PROD!C3240="","",SUMIFS(MOVI_ENTR!M:M,MOVI_ENTR!D:D,D3240))</f>
        <v/>
      </c>
      <c r="K3240" s="103" t="str">
        <f>IF(CADA_PROD!C3240="","",IFERROR($J3240/SUM($J$6:$J$1006),""))</f>
        <v/>
      </c>
      <c r="L3240" s="103" t="str">
        <f>IF(CADA_PROD!C3240="","",IFERROR(H3240/SUM($H$6:$H$1006)+P3240,""))</f>
        <v/>
      </c>
      <c r="M3240" s="102" t="str">
        <f>IF(CADA_PROD!$C3240="","",IFERROR(SUMIFS(MOVI_ENTR!M:M,MOVI_ENTR!D:D,D3240)/SUMIFS(MOVI_ENTR!I:I,MOVI_ENTR!D:D,D3240),0))</f>
        <v/>
      </c>
      <c r="N3240" s="104" t="str">
        <f>IF(CADA_PROD!C3240="","",G3240/E3240)</f>
        <v/>
      </c>
    </row>
    <row r="3241" spans="3:14">
      <c r="C3241" s="99" t="str">
        <f>IF(CADA_PROD!C3241="","",CADA_PROD!C3241)</f>
        <v/>
      </c>
      <c r="D3241" s="100" t="str">
        <f>IF(CADA_PROD!D3241="","",CADA_PROD!D3241)</f>
        <v/>
      </c>
      <c r="E3241" s="101" t="str">
        <f>IF(CADA_PROD!E3241="","",CADA_PROD!E3241)</f>
        <v/>
      </c>
      <c r="F3241" s="101" t="str">
        <f>IF(CADA_PROD!D3241="","",SUMIFS(MOVI_ENTR!I:I,MOVI_ENTR!D:D,D3241))</f>
        <v/>
      </c>
      <c r="G3241" s="101" t="str">
        <f>IF(CADA_PROD!C3241="","",SUMIFS(MOVI_SAID!H:H,MOVI_SAID!D:D,D3241))</f>
        <v/>
      </c>
      <c r="H3241" s="101" t="str">
        <f t="shared" si="68"/>
        <v/>
      </c>
      <c r="I3241" s="100" t="str">
        <f>IF(CADA_PROD!C3241="","",IFERROR(IF(H3241&lt;=0,"Sem estoque",IF(H3241/E3241&lt;0.25,"Quase sem estoque",IF(H3241/E3241&lt;1.2,"Estoque baixo",IF(H3241/E3241&lt;2,"Estoque moderado","Estoque confortável")))),""))</f>
        <v/>
      </c>
      <c r="J3241" s="102" t="str">
        <f>IF(CADA_PROD!C3241="","",SUMIFS(MOVI_ENTR!M:M,MOVI_ENTR!D:D,D3241))</f>
        <v/>
      </c>
      <c r="K3241" s="103" t="str">
        <f>IF(CADA_PROD!C3241="","",IFERROR($J3241/SUM($J$6:$J$1006),""))</f>
        <v/>
      </c>
      <c r="L3241" s="103" t="str">
        <f>IF(CADA_PROD!C3241="","",IFERROR(H3241/SUM($H$6:$H$1006)+P3241,""))</f>
        <v/>
      </c>
      <c r="M3241" s="102" t="str">
        <f>IF(CADA_PROD!$C3241="","",IFERROR(SUMIFS(MOVI_ENTR!M:M,MOVI_ENTR!D:D,D3241)/SUMIFS(MOVI_ENTR!I:I,MOVI_ENTR!D:D,D3241),0))</f>
        <v/>
      </c>
      <c r="N3241" s="104" t="str">
        <f>IF(CADA_PROD!C3241="","",G3241/E3241)</f>
        <v/>
      </c>
    </row>
    <row r="3242" spans="3:14">
      <c r="C3242" s="99" t="str">
        <f>IF(CADA_PROD!C3242="","",CADA_PROD!C3242)</f>
        <v/>
      </c>
      <c r="D3242" s="100" t="str">
        <f>IF(CADA_PROD!D3242="","",CADA_PROD!D3242)</f>
        <v/>
      </c>
      <c r="E3242" s="101" t="str">
        <f>IF(CADA_PROD!E3242="","",CADA_PROD!E3242)</f>
        <v/>
      </c>
      <c r="F3242" s="101" t="str">
        <f>IF(CADA_PROD!D3242="","",SUMIFS(MOVI_ENTR!I:I,MOVI_ENTR!D:D,D3242))</f>
        <v/>
      </c>
      <c r="G3242" s="101" t="str">
        <f>IF(CADA_PROD!C3242="","",SUMIFS(MOVI_SAID!H:H,MOVI_SAID!D:D,D3242))</f>
        <v/>
      </c>
      <c r="H3242" s="101" t="str">
        <f t="shared" si="68"/>
        <v/>
      </c>
      <c r="I3242" s="100" t="str">
        <f>IF(CADA_PROD!C3242="","",IFERROR(IF(H3242&lt;=0,"Sem estoque",IF(H3242/E3242&lt;0.25,"Quase sem estoque",IF(H3242/E3242&lt;1.2,"Estoque baixo",IF(H3242/E3242&lt;2,"Estoque moderado","Estoque confortável")))),""))</f>
        <v/>
      </c>
      <c r="J3242" s="102" t="str">
        <f>IF(CADA_PROD!C3242="","",SUMIFS(MOVI_ENTR!M:M,MOVI_ENTR!D:D,D3242))</f>
        <v/>
      </c>
      <c r="K3242" s="103" t="str">
        <f>IF(CADA_PROD!C3242="","",IFERROR($J3242/SUM($J$6:$J$1006),""))</f>
        <v/>
      </c>
      <c r="L3242" s="103" t="str">
        <f>IF(CADA_PROD!C3242="","",IFERROR(H3242/SUM($H$6:$H$1006)+P3242,""))</f>
        <v/>
      </c>
      <c r="M3242" s="102" t="str">
        <f>IF(CADA_PROD!$C3242="","",IFERROR(SUMIFS(MOVI_ENTR!M:M,MOVI_ENTR!D:D,D3242)/SUMIFS(MOVI_ENTR!I:I,MOVI_ENTR!D:D,D3242),0))</f>
        <v/>
      </c>
      <c r="N3242" s="104" t="str">
        <f>IF(CADA_PROD!C3242="","",G3242/E3242)</f>
        <v/>
      </c>
    </row>
    <row r="3243" spans="3:14">
      <c r="C3243" s="99" t="str">
        <f>IF(CADA_PROD!C3243="","",CADA_PROD!C3243)</f>
        <v/>
      </c>
      <c r="D3243" s="100" t="str">
        <f>IF(CADA_PROD!D3243="","",CADA_PROD!D3243)</f>
        <v/>
      </c>
      <c r="E3243" s="101" t="str">
        <f>IF(CADA_PROD!E3243="","",CADA_PROD!E3243)</f>
        <v/>
      </c>
      <c r="F3243" s="101" t="str">
        <f>IF(CADA_PROD!D3243="","",SUMIFS(MOVI_ENTR!I:I,MOVI_ENTR!D:D,D3243))</f>
        <v/>
      </c>
      <c r="G3243" s="101" t="str">
        <f>IF(CADA_PROD!C3243="","",SUMIFS(MOVI_SAID!H:H,MOVI_SAID!D:D,D3243))</f>
        <v/>
      </c>
      <c r="H3243" s="101" t="str">
        <f t="shared" ref="H3243:H3306" si="69">IFERROR(F3243-G3243,"")</f>
        <v/>
      </c>
      <c r="I3243" s="100" t="str">
        <f>IF(CADA_PROD!C3243="","",IFERROR(IF(H3243&lt;=0,"Sem estoque",IF(H3243/E3243&lt;0.25,"Quase sem estoque",IF(H3243/E3243&lt;1.2,"Estoque baixo",IF(H3243/E3243&lt;2,"Estoque moderado","Estoque confortável")))),""))</f>
        <v/>
      </c>
      <c r="J3243" s="102" t="str">
        <f>IF(CADA_PROD!C3243="","",SUMIFS(MOVI_ENTR!M:M,MOVI_ENTR!D:D,D3243))</f>
        <v/>
      </c>
      <c r="K3243" s="103" t="str">
        <f>IF(CADA_PROD!C3243="","",IFERROR($J3243/SUM($J$6:$J$1006),""))</f>
        <v/>
      </c>
      <c r="L3243" s="103" t="str">
        <f>IF(CADA_PROD!C3243="","",IFERROR(H3243/SUM($H$6:$H$1006)+P3243,""))</f>
        <v/>
      </c>
      <c r="M3243" s="102" t="str">
        <f>IF(CADA_PROD!$C3243="","",IFERROR(SUMIFS(MOVI_ENTR!M:M,MOVI_ENTR!D:D,D3243)/SUMIFS(MOVI_ENTR!I:I,MOVI_ENTR!D:D,D3243),0))</f>
        <v/>
      </c>
      <c r="N3243" s="104" t="str">
        <f>IF(CADA_PROD!C3243="","",G3243/E3243)</f>
        <v/>
      </c>
    </row>
    <row r="3244" spans="3:14">
      <c r="C3244" s="99" t="str">
        <f>IF(CADA_PROD!C3244="","",CADA_PROD!C3244)</f>
        <v/>
      </c>
      <c r="D3244" s="100" t="str">
        <f>IF(CADA_PROD!D3244="","",CADA_PROD!D3244)</f>
        <v/>
      </c>
      <c r="E3244" s="101" t="str">
        <f>IF(CADA_PROD!E3244="","",CADA_PROD!E3244)</f>
        <v/>
      </c>
      <c r="F3244" s="101" t="str">
        <f>IF(CADA_PROD!D3244="","",SUMIFS(MOVI_ENTR!I:I,MOVI_ENTR!D:D,D3244))</f>
        <v/>
      </c>
      <c r="G3244" s="101" t="str">
        <f>IF(CADA_PROD!C3244="","",SUMIFS(MOVI_SAID!H:H,MOVI_SAID!D:D,D3244))</f>
        <v/>
      </c>
      <c r="H3244" s="101" t="str">
        <f t="shared" si="69"/>
        <v/>
      </c>
      <c r="I3244" s="100" t="str">
        <f>IF(CADA_PROD!C3244="","",IFERROR(IF(H3244&lt;=0,"Sem estoque",IF(H3244/E3244&lt;0.25,"Quase sem estoque",IF(H3244/E3244&lt;1.2,"Estoque baixo",IF(H3244/E3244&lt;2,"Estoque moderado","Estoque confortável")))),""))</f>
        <v/>
      </c>
      <c r="J3244" s="102" t="str">
        <f>IF(CADA_PROD!C3244="","",SUMIFS(MOVI_ENTR!M:M,MOVI_ENTR!D:D,D3244))</f>
        <v/>
      </c>
      <c r="K3244" s="103" t="str">
        <f>IF(CADA_PROD!C3244="","",IFERROR($J3244/SUM($J$6:$J$1006),""))</f>
        <v/>
      </c>
      <c r="L3244" s="103" t="str">
        <f>IF(CADA_PROD!C3244="","",IFERROR(H3244/SUM($H$6:$H$1006)+P3244,""))</f>
        <v/>
      </c>
      <c r="M3244" s="102" t="str">
        <f>IF(CADA_PROD!$C3244="","",IFERROR(SUMIFS(MOVI_ENTR!M:M,MOVI_ENTR!D:D,D3244)/SUMIFS(MOVI_ENTR!I:I,MOVI_ENTR!D:D,D3244),0))</f>
        <v/>
      </c>
      <c r="N3244" s="104" t="str">
        <f>IF(CADA_PROD!C3244="","",G3244/E3244)</f>
        <v/>
      </c>
    </row>
    <row r="3245" spans="3:14">
      <c r="C3245" s="99" t="str">
        <f>IF(CADA_PROD!C3245="","",CADA_PROD!C3245)</f>
        <v/>
      </c>
      <c r="D3245" s="100" t="str">
        <f>IF(CADA_PROD!D3245="","",CADA_PROD!D3245)</f>
        <v/>
      </c>
      <c r="E3245" s="101" t="str">
        <f>IF(CADA_PROD!E3245="","",CADA_PROD!E3245)</f>
        <v/>
      </c>
      <c r="F3245" s="101" t="str">
        <f>IF(CADA_PROD!D3245="","",SUMIFS(MOVI_ENTR!I:I,MOVI_ENTR!D:D,D3245))</f>
        <v/>
      </c>
      <c r="G3245" s="101" t="str">
        <f>IF(CADA_PROD!C3245="","",SUMIFS(MOVI_SAID!H:H,MOVI_SAID!D:D,D3245))</f>
        <v/>
      </c>
      <c r="H3245" s="101" t="str">
        <f t="shared" si="69"/>
        <v/>
      </c>
      <c r="I3245" s="100" t="str">
        <f>IF(CADA_PROD!C3245="","",IFERROR(IF(H3245&lt;=0,"Sem estoque",IF(H3245/E3245&lt;0.25,"Quase sem estoque",IF(H3245/E3245&lt;1.2,"Estoque baixo",IF(H3245/E3245&lt;2,"Estoque moderado","Estoque confortável")))),""))</f>
        <v/>
      </c>
      <c r="J3245" s="102" t="str">
        <f>IF(CADA_PROD!C3245="","",SUMIFS(MOVI_ENTR!M:M,MOVI_ENTR!D:D,D3245))</f>
        <v/>
      </c>
      <c r="K3245" s="103" t="str">
        <f>IF(CADA_PROD!C3245="","",IFERROR($J3245/SUM($J$6:$J$1006),""))</f>
        <v/>
      </c>
      <c r="L3245" s="103" t="str">
        <f>IF(CADA_PROD!C3245="","",IFERROR(H3245/SUM($H$6:$H$1006)+P3245,""))</f>
        <v/>
      </c>
      <c r="M3245" s="102" t="str">
        <f>IF(CADA_PROD!$C3245="","",IFERROR(SUMIFS(MOVI_ENTR!M:M,MOVI_ENTR!D:D,D3245)/SUMIFS(MOVI_ENTR!I:I,MOVI_ENTR!D:D,D3245),0))</f>
        <v/>
      </c>
      <c r="N3245" s="104" t="str">
        <f>IF(CADA_PROD!C3245="","",G3245/E3245)</f>
        <v/>
      </c>
    </row>
    <row r="3246" spans="3:14">
      <c r="C3246" s="99" t="str">
        <f>IF(CADA_PROD!C3246="","",CADA_PROD!C3246)</f>
        <v/>
      </c>
      <c r="D3246" s="100" t="str">
        <f>IF(CADA_PROD!D3246="","",CADA_PROD!D3246)</f>
        <v/>
      </c>
      <c r="E3246" s="101" t="str">
        <f>IF(CADA_PROD!E3246="","",CADA_PROD!E3246)</f>
        <v/>
      </c>
      <c r="F3246" s="101" t="str">
        <f>IF(CADA_PROD!D3246="","",SUMIFS(MOVI_ENTR!I:I,MOVI_ENTR!D:D,D3246))</f>
        <v/>
      </c>
      <c r="G3246" s="101" t="str">
        <f>IF(CADA_PROD!C3246="","",SUMIFS(MOVI_SAID!H:H,MOVI_SAID!D:D,D3246))</f>
        <v/>
      </c>
      <c r="H3246" s="101" t="str">
        <f t="shared" si="69"/>
        <v/>
      </c>
      <c r="I3246" s="100" t="str">
        <f>IF(CADA_PROD!C3246="","",IFERROR(IF(H3246&lt;=0,"Sem estoque",IF(H3246/E3246&lt;0.25,"Quase sem estoque",IF(H3246/E3246&lt;1.2,"Estoque baixo",IF(H3246/E3246&lt;2,"Estoque moderado","Estoque confortável")))),""))</f>
        <v/>
      </c>
      <c r="J3246" s="102" t="str">
        <f>IF(CADA_PROD!C3246="","",SUMIFS(MOVI_ENTR!M:M,MOVI_ENTR!D:D,D3246))</f>
        <v/>
      </c>
      <c r="K3246" s="103" t="str">
        <f>IF(CADA_PROD!C3246="","",IFERROR($J3246/SUM($J$6:$J$1006),""))</f>
        <v/>
      </c>
      <c r="L3246" s="103" t="str">
        <f>IF(CADA_PROD!C3246="","",IFERROR(H3246/SUM($H$6:$H$1006)+P3246,""))</f>
        <v/>
      </c>
      <c r="M3246" s="102" t="str">
        <f>IF(CADA_PROD!$C3246="","",IFERROR(SUMIFS(MOVI_ENTR!M:M,MOVI_ENTR!D:D,D3246)/SUMIFS(MOVI_ENTR!I:I,MOVI_ENTR!D:D,D3246),0))</f>
        <v/>
      </c>
      <c r="N3246" s="104" t="str">
        <f>IF(CADA_PROD!C3246="","",G3246/E3246)</f>
        <v/>
      </c>
    </row>
    <row r="3247" spans="3:14">
      <c r="C3247" s="99" t="str">
        <f>IF(CADA_PROD!C3247="","",CADA_PROD!C3247)</f>
        <v/>
      </c>
      <c r="D3247" s="100" t="str">
        <f>IF(CADA_PROD!D3247="","",CADA_PROD!D3247)</f>
        <v/>
      </c>
      <c r="E3247" s="101" t="str">
        <f>IF(CADA_PROD!E3247="","",CADA_PROD!E3247)</f>
        <v/>
      </c>
      <c r="F3247" s="101" t="str">
        <f>IF(CADA_PROD!D3247="","",SUMIFS(MOVI_ENTR!I:I,MOVI_ENTR!D:D,D3247))</f>
        <v/>
      </c>
      <c r="G3247" s="101" t="str">
        <f>IF(CADA_PROD!C3247="","",SUMIFS(MOVI_SAID!H:H,MOVI_SAID!D:D,D3247))</f>
        <v/>
      </c>
      <c r="H3247" s="101" t="str">
        <f t="shared" si="69"/>
        <v/>
      </c>
      <c r="I3247" s="100" t="str">
        <f>IF(CADA_PROD!C3247="","",IFERROR(IF(H3247&lt;=0,"Sem estoque",IF(H3247/E3247&lt;0.25,"Quase sem estoque",IF(H3247/E3247&lt;1.2,"Estoque baixo",IF(H3247/E3247&lt;2,"Estoque moderado","Estoque confortável")))),""))</f>
        <v/>
      </c>
      <c r="J3247" s="102" t="str">
        <f>IF(CADA_PROD!C3247="","",SUMIFS(MOVI_ENTR!M:M,MOVI_ENTR!D:D,D3247))</f>
        <v/>
      </c>
      <c r="K3247" s="103" t="str">
        <f>IF(CADA_PROD!C3247="","",IFERROR($J3247/SUM($J$6:$J$1006),""))</f>
        <v/>
      </c>
      <c r="L3247" s="103" t="str">
        <f>IF(CADA_PROD!C3247="","",IFERROR(H3247/SUM($H$6:$H$1006)+P3247,""))</f>
        <v/>
      </c>
      <c r="M3247" s="102" t="str">
        <f>IF(CADA_PROD!$C3247="","",IFERROR(SUMIFS(MOVI_ENTR!M:M,MOVI_ENTR!D:D,D3247)/SUMIFS(MOVI_ENTR!I:I,MOVI_ENTR!D:D,D3247),0))</f>
        <v/>
      </c>
      <c r="N3247" s="104" t="str">
        <f>IF(CADA_PROD!C3247="","",G3247/E3247)</f>
        <v/>
      </c>
    </row>
    <row r="3248" spans="3:14">
      <c r="C3248" s="99" t="str">
        <f>IF(CADA_PROD!C3248="","",CADA_PROD!C3248)</f>
        <v/>
      </c>
      <c r="D3248" s="100" t="str">
        <f>IF(CADA_PROD!D3248="","",CADA_PROD!D3248)</f>
        <v/>
      </c>
      <c r="E3248" s="101" t="str">
        <f>IF(CADA_PROD!E3248="","",CADA_PROD!E3248)</f>
        <v/>
      </c>
      <c r="F3248" s="101" t="str">
        <f>IF(CADA_PROD!D3248="","",SUMIFS(MOVI_ENTR!I:I,MOVI_ENTR!D:D,D3248))</f>
        <v/>
      </c>
      <c r="G3248" s="101" t="str">
        <f>IF(CADA_PROD!C3248="","",SUMIFS(MOVI_SAID!H:H,MOVI_SAID!D:D,D3248))</f>
        <v/>
      </c>
      <c r="H3248" s="101" t="str">
        <f t="shared" si="69"/>
        <v/>
      </c>
      <c r="I3248" s="100" t="str">
        <f>IF(CADA_PROD!C3248="","",IFERROR(IF(H3248&lt;=0,"Sem estoque",IF(H3248/E3248&lt;0.25,"Quase sem estoque",IF(H3248/E3248&lt;1.2,"Estoque baixo",IF(H3248/E3248&lt;2,"Estoque moderado","Estoque confortável")))),""))</f>
        <v/>
      </c>
      <c r="J3248" s="102" t="str">
        <f>IF(CADA_PROD!C3248="","",SUMIFS(MOVI_ENTR!M:M,MOVI_ENTR!D:D,D3248))</f>
        <v/>
      </c>
      <c r="K3248" s="103" t="str">
        <f>IF(CADA_PROD!C3248="","",IFERROR($J3248/SUM($J$6:$J$1006),""))</f>
        <v/>
      </c>
      <c r="L3248" s="103" t="str">
        <f>IF(CADA_PROD!C3248="","",IFERROR(H3248/SUM($H$6:$H$1006)+P3248,""))</f>
        <v/>
      </c>
      <c r="M3248" s="102" t="str">
        <f>IF(CADA_PROD!$C3248="","",IFERROR(SUMIFS(MOVI_ENTR!M:M,MOVI_ENTR!D:D,D3248)/SUMIFS(MOVI_ENTR!I:I,MOVI_ENTR!D:D,D3248),0))</f>
        <v/>
      </c>
      <c r="N3248" s="104" t="str">
        <f>IF(CADA_PROD!C3248="","",G3248/E3248)</f>
        <v/>
      </c>
    </row>
    <row r="3249" spans="3:14">
      <c r="C3249" s="99" t="str">
        <f>IF(CADA_PROD!C3249="","",CADA_PROD!C3249)</f>
        <v/>
      </c>
      <c r="D3249" s="100" t="str">
        <f>IF(CADA_PROD!D3249="","",CADA_PROD!D3249)</f>
        <v/>
      </c>
      <c r="E3249" s="101" t="str">
        <f>IF(CADA_PROD!E3249="","",CADA_PROD!E3249)</f>
        <v/>
      </c>
      <c r="F3249" s="101" t="str">
        <f>IF(CADA_PROD!D3249="","",SUMIFS(MOVI_ENTR!I:I,MOVI_ENTR!D:D,D3249))</f>
        <v/>
      </c>
      <c r="G3249" s="101" t="str">
        <f>IF(CADA_PROD!C3249="","",SUMIFS(MOVI_SAID!H:H,MOVI_SAID!D:D,D3249))</f>
        <v/>
      </c>
      <c r="H3249" s="101" t="str">
        <f t="shared" si="69"/>
        <v/>
      </c>
      <c r="I3249" s="100" t="str">
        <f>IF(CADA_PROD!C3249="","",IFERROR(IF(H3249&lt;=0,"Sem estoque",IF(H3249/E3249&lt;0.25,"Quase sem estoque",IF(H3249/E3249&lt;1.2,"Estoque baixo",IF(H3249/E3249&lt;2,"Estoque moderado","Estoque confortável")))),""))</f>
        <v/>
      </c>
      <c r="J3249" s="102" t="str">
        <f>IF(CADA_PROD!C3249="","",SUMIFS(MOVI_ENTR!M:M,MOVI_ENTR!D:D,D3249))</f>
        <v/>
      </c>
      <c r="K3249" s="103" t="str">
        <f>IF(CADA_PROD!C3249="","",IFERROR($J3249/SUM($J$6:$J$1006),""))</f>
        <v/>
      </c>
      <c r="L3249" s="103" t="str">
        <f>IF(CADA_PROD!C3249="","",IFERROR(H3249/SUM($H$6:$H$1006)+P3249,""))</f>
        <v/>
      </c>
      <c r="M3249" s="102" t="str">
        <f>IF(CADA_PROD!$C3249="","",IFERROR(SUMIFS(MOVI_ENTR!M:M,MOVI_ENTR!D:D,D3249)/SUMIFS(MOVI_ENTR!I:I,MOVI_ENTR!D:D,D3249),0))</f>
        <v/>
      </c>
      <c r="N3249" s="104" t="str">
        <f>IF(CADA_PROD!C3249="","",G3249/E3249)</f>
        <v/>
      </c>
    </row>
    <row r="3250" spans="3:14">
      <c r="C3250" s="99" t="str">
        <f>IF(CADA_PROD!C3250="","",CADA_PROD!C3250)</f>
        <v/>
      </c>
      <c r="D3250" s="100" t="str">
        <f>IF(CADA_PROD!D3250="","",CADA_PROD!D3250)</f>
        <v/>
      </c>
      <c r="E3250" s="101" t="str">
        <f>IF(CADA_PROD!E3250="","",CADA_PROD!E3250)</f>
        <v/>
      </c>
      <c r="F3250" s="101" t="str">
        <f>IF(CADA_PROD!D3250="","",SUMIFS(MOVI_ENTR!I:I,MOVI_ENTR!D:D,D3250))</f>
        <v/>
      </c>
      <c r="G3250" s="101" t="str">
        <f>IF(CADA_PROD!C3250="","",SUMIFS(MOVI_SAID!H:H,MOVI_SAID!D:D,D3250))</f>
        <v/>
      </c>
      <c r="H3250" s="101" t="str">
        <f t="shared" si="69"/>
        <v/>
      </c>
      <c r="I3250" s="100" t="str">
        <f>IF(CADA_PROD!C3250="","",IFERROR(IF(H3250&lt;=0,"Sem estoque",IF(H3250/E3250&lt;0.25,"Quase sem estoque",IF(H3250/E3250&lt;1.2,"Estoque baixo",IF(H3250/E3250&lt;2,"Estoque moderado","Estoque confortável")))),""))</f>
        <v/>
      </c>
      <c r="J3250" s="102" t="str">
        <f>IF(CADA_PROD!C3250="","",SUMIFS(MOVI_ENTR!M:M,MOVI_ENTR!D:D,D3250))</f>
        <v/>
      </c>
      <c r="K3250" s="103" t="str">
        <f>IF(CADA_PROD!C3250="","",IFERROR($J3250/SUM($J$6:$J$1006),""))</f>
        <v/>
      </c>
      <c r="L3250" s="103" t="str">
        <f>IF(CADA_PROD!C3250="","",IFERROR(H3250/SUM($H$6:$H$1006)+P3250,""))</f>
        <v/>
      </c>
      <c r="M3250" s="102" t="str">
        <f>IF(CADA_PROD!$C3250="","",IFERROR(SUMIFS(MOVI_ENTR!M:M,MOVI_ENTR!D:D,D3250)/SUMIFS(MOVI_ENTR!I:I,MOVI_ENTR!D:D,D3250),0))</f>
        <v/>
      </c>
      <c r="N3250" s="104" t="str">
        <f>IF(CADA_PROD!C3250="","",G3250/E3250)</f>
        <v/>
      </c>
    </row>
    <row r="3251" spans="3:14">
      <c r="C3251" s="99" t="str">
        <f>IF(CADA_PROD!C3251="","",CADA_PROD!C3251)</f>
        <v/>
      </c>
      <c r="D3251" s="100" t="str">
        <f>IF(CADA_PROD!D3251="","",CADA_PROD!D3251)</f>
        <v/>
      </c>
      <c r="E3251" s="101" t="str">
        <f>IF(CADA_PROD!E3251="","",CADA_PROD!E3251)</f>
        <v/>
      </c>
      <c r="F3251" s="101" t="str">
        <f>IF(CADA_PROD!D3251="","",SUMIFS(MOVI_ENTR!I:I,MOVI_ENTR!D:D,D3251))</f>
        <v/>
      </c>
      <c r="G3251" s="101" t="str">
        <f>IF(CADA_PROD!C3251="","",SUMIFS(MOVI_SAID!H:H,MOVI_SAID!D:D,D3251))</f>
        <v/>
      </c>
      <c r="H3251" s="101" t="str">
        <f t="shared" si="69"/>
        <v/>
      </c>
      <c r="I3251" s="100" t="str">
        <f>IF(CADA_PROD!C3251="","",IFERROR(IF(H3251&lt;=0,"Sem estoque",IF(H3251/E3251&lt;0.25,"Quase sem estoque",IF(H3251/E3251&lt;1.2,"Estoque baixo",IF(H3251/E3251&lt;2,"Estoque moderado","Estoque confortável")))),""))</f>
        <v/>
      </c>
      <c r="J3251" s="102" t="str">
        <f>IF(CADA_PROD!C3251="","",SUMIFS(MOVI_ENTR!M:M,MOVI_ENTR!D:D,D3251))</f>
        <v/>
      </c>
      <c r="K3251" s="103" t="str">
        <f>IF(CADA_PROD!C3251="","",IFERROR($J3251/SUM($J$6:$J$1006),""))</f>
        <v/>
      </c>
      <c r="L3251" s="103" t="str">
        <f>IF(CADA_PROD!C3251="","",IFERROR(H3251/SUM($H$6:$H$1006)+P3251,""))</f>
        <v/>
      </c>
      <c r="M3251" s="102" t="str">
        <f>IF(CADA_PROD!$C3251="","",IFERROR(SUMIFS(MOVI_ENTR!M:M,MOVI_ENTR!D:D,D3251)/SUMIFS(MOVI_ENTR!I:I,MOVI_ENTR!D:D,D3251),0))</f>
        <v/>
      </c>
      <c r="N3251" s="104" t="str">
        <f>IF(CADA_PROD!C3251="","",G3251/E3251)</f>
        <v/>
      </c>
    </row>
    <row r="3252" spans="3:14">
      <c r="C3252" s="99" t="str">
        <f>IF(CADA_PROD!C3252="","",CADA_PROD!C3252)</f>
        <v/>
      </c>
      <c r="D3252" s="100" t="str">
        <f>IF(CADA_PROD!D3252="","",CADA_PROD!D3252)</f>
        <v/>
      </c>
      <c r="E3252" s="101" t="str">
        <f>IF(CADA_PROD!E3252="","",CADA_PROD!E3252)</f>
        <v/>
      </c>
      <c r="F3252" s="101" t="str">
        <f>IF(CADA_PROD!D3252="","",SUMIFS(MOVI_ENTR!I:I,MOVI_ENTR!D:D,D3252))</f>
        <v/>
      </c>
      <c r="G3252" s="101" t="str">
        <f>IF(CADA_PROD!C3252="","",SUMIFS(MOVI_SAID!H:H,MOVI_SAID!D:D,D3252))</f>
        <v/>
      </c>
      <c r="H3252" s="101" t="str">
        <f t="shared" si="69"/>
        <v/>
      </c>
      <c r="I3252" s="100" t="str">
        <f>IF(CADA_PROD!C3252="","",IFERROR(IF(H3252&lt;=0,"Sem estoque",IF(H3252/E3252&lt;0.25,"Quase sem estoque",IF(H3252/E3252&lt;1.2,"Estoque baixo",IF(H3252/E3252&lt;2,"Estoque moderado","Estoque confortável")))),""))</f>
        <v/>
      </c>
      <c r="J3252" s="102" t="str">
        <f>IF(CADA_PROD!C3252="","",SUMIFS(MOVI_ENTR!M:M,MOVI_ENTR!D:D,D3252))</f>
        <v/>
      </c>
      <c r="K3252" s="103" t="str">
        <f>IF(CADA_PROD!C3252="","",IFERROR($J3252/SUM($J$6:$J$1006),""))</f>
        <v/>
      </c>
      <c r="L3252" s="103" t="str">
        <f>IF(CADA_PROD!C3252="","",IFERROR(H3252/SUM($H$6:$H$1006)+P3252,""))</f>
        <v/>
      </c>
      <c r="M3252" s="102" t="str">
        <f>IF(CADA_PROD!$C3252="","",IFERROR(SUMIFS(MOVI_ENTR!M:M,MOVI_ENTR!D:D,D3252)/SUMIFS(MOVI_ENTR!I:I,MOVI_ENTR!D:D,D3252),0))</f>
        <v/>
      </c>
      <c r="N3252" s="104" t="str">
        <f>IF(CADA_PROD!C3252="","",G3252/E3252)</f>
        <v/>
      </c>
    </row>
    <row r="3253" spans="3:14">
      <c r="C3253" s="99" t="str">
        <f>IF(CADA_PROD!C3253="","",CADA_PROD!C3253)</f>
        <v/>
      </c>
      <c r="D3253" s="100" t="str">
        <f>IF(CADA_PROD!D3253="","",CADA_PROD!D3253)</f>
        <v/>
      </c>
      <c r="E3253" s="101" t="str">
        <f>IF(CADA_PROD!E3253="","",CADA_PROD!E3253)</f>
        <v/>
      </c>
      <c r="F3253" s="101" t="str">
        <f>IF(CADA_PROD!D3253="","",SUMIFS(MOVI_ENTR!I:I,MOVI_ENTR!D:D,D3253))</f>
        <v/>
      </c>
      <c r="G3253" s="101" t="str">
        <f>IF(CADA_PROD!C3253="","",SUMIFS(MOVI_SAID!H:H,MOVI_SAID!D:D,D3253))</f>
        <v/>
      </c>
      <c r="H3253" s="101" t="str">
        <f t="shared" si="69"/>
        <v/>
      </c>
      <c r="I3253" s="100" t="str">
        <f>IF(CADA_PROD!C3253="","",IFERROR(IF(H3253&lt;=0,"Sem estoque",IF(H3253/E3253&lt;0.25,"Quase sem estoque",IF(H3253/E3253&lt;1.2,"Estoque baixo",IF(H3253/E3253&lt;2,"Estoque moderado","Estoque confortável")))),""))</f>
        <v/>
      </c>
      <c r="J3253" s="102" t="str">
        <f>IF(CADA_PROD!C3253="","",SUMIFS(MOVI_ENTR!M:M,MOVI_ENTR!D:D,D3253))</f>
        <v/>
      </c>
      <c r="K3253" s="103" t="str">
        <f>IF(CADA_PROD!C3253="","",IFERROR($J3253/SUM($J$6:$J$1006),""))</f>
        <v/>
      </c>
      <c r="L3253" s="103" t="str">
        <f>IF(CADA_PROD!C3253="","",IFERROR(H3253/SUM($H$6:$H$1006)+P3253,""))</f>
        <v/>
      </c>
      <c r="M3253" s="102" t="str">
        <f>IF(CADA_PROD!$C3253="","",IFERROR(SUMIFS(MOVI_ENTR!M:M,MOVI_ENTR!D:D,D3253)/SUMIFS(MOVI_ENTR!I:I,MOVI_ENTR!D:D,D3253),0))</f>
        <v/>
      </c>
      <c r="N3253" s="104" t="str">
        <f>IF(CADA_PROD!C3253="","",G3253/E3253)</f>
        <v/>
      </c>
    </row>
    <row r="3254" spans="3:14">
      <c r="C3254" s="99" t="str">
        <f>IF(CADA_PROD!C3254="","",CADA_PROD!C3254)</f>
        <v/>
      </c>
      <c r="D3254" s="100" t="str">
        <f>IF(CADA_PROD!D3254="","",CADA_PROD!D3254)</f>
        <v/>
      </c>
      <c r="E3254" s="101" t="str">
        <f>IF(CADA_PROD!E3254="","",CADA_PROD!E3254)</f>
        <v/>
      </c>
      <c r="F3254" s="101" t="str">
        <f>IF(CADA_PROD!D3254="","",SUMIFS(MOVI_ENTR!I:I,MOVI_ENTR!D:D,D3254))</f>
        <v/>
      </c>
      <c r="G3254" s="101" t="str">
        <f>IF(CADA_PROD!C3254="","",SUMIFS(MOVI_SAID!H:H,MOVI_SAID!D:D,D3254))</f>
        <v/>
      </c>
      <c r="H3254" s="101" t="str">
        <f t="shared" si="69"/>
        <v/>
      </c>
      <c r="I3254" s="100" t="str">
        <f>IF(CADA_PROD!C3254="","",IFERROR(IF(H3254&lt;=0,"Sem estoque",IF(H3254/E3254&lt;0.25,"Quase sem estoque",IF(H3254/E3254&lt;1.2,"Estoque baixo",IF(H3254/E3254&lt;2,"Estoque moderado","Estoque confortável")))),""))</f>
        <v/>
      </c>
      <c r="J3254" s="102" t="str">
        <f>IF(CADA_PROD!C3254="","",SUMIFS(MOVI_ENTR!M:M,MOVI_ENTR!D:D,D3254))</f>
        <v/>
      </c>
      <c r="K3254" s="103" t="str">
        <f>IF(CADA_PROD!C3254="","",IFERROR($J3254/SUM($J$6:$J$1006),""))</f>
        <v/>
      </c>
      <c r="L3254" s="103" t="str">
        <f>IF(CADA_PROD!C3254="","",IFERROR(H3254/SUM($H$6:$H$1006)+P3254,""))</f>
        <v/>
      </c>
      <c r="M3254" s="102" t="str">
        <f>IF(CADA_PROD!$C3254="","",IFERROR(SUMIFS(MOVI_ENTR!M:M,MOVI_ENTR!D:D,D3254)/SUMIFS(MOVI_ENTR!I:I,MOVI_ENTR!D:D,D3254),0))</f>
        <v/>
      </c>
      <c r="N3254" s="104" t="str">
        <f>IF(CADA_PROD!C3254="","",G3254/E3254)</f>
        <v/>
      </c>
    </row>
    <row r="3255" spans="3:14">
      <c r="C3255" s="99" t="str">
        <f>IF(CADA_PROD!C3255="","",CADA_PROD!C3255)</f>
        <v/>
      </c>
      <c r="D3255" s="100" t="str">
        <f>IF(CADA_PROD!D3255="","",CADA_PROD!D3255)</f>
        <v/>
      </c>
      <c r="E3255" s="101" t="str">
        <f>IF(CADA_PROD!E3255="","",CADA_PROD!E3255)</f>
        <v/>
      </c>
      <c r="F3255" s="101" t="str">
        <f>IF(CADA_PROD!D3255="","",SUMIFS(MOVI_ENTR!I:I,MOVI_ENTR!D:D,D3255))</f>
        <v/>
      </c>
      <c r="G3255" s="101" t="str">
        <f>IF(CADA_PROD!C3255="","",SUMIFS(MOVI_SAID!H:H,MOVI_SAID!D:D,D3255))</f>
        <v/>
      </c>
      <c r="H3255" s="101" t="str">
        <f t="shared" si="69"/>
        <v/>
      </c>
      <c r="I3255" s="100" t="str">
        <f>IF(CADA_PROD!C3255="","",IFERROR(IF(H3255&lt;=0,"Sem estoque",IF(H3255/E3255&lt;0.25,"Quase sem estoque",IF(H3255/E3255&lt;1.2,"Estoque baixo",IF(H3255/E3255&lt;2,"Estoque moderado","Estoque confortável")))),""))</f>
        <v/>
      </c>
      <c r="J3255" s="102" t="str">
        <f>IF(CADA_PROD!C3255="","",SUMIFS(MOVI_ENTR!M:M,MOVI_ENTR!D:D,D3255))</f>
        <v/>
      </c>
      <c r="K3255" s="103" t="str">
        <f>IF(CADA_PROD!C3255="","",IFERROR($J3255/SUM($J$6:$J$1006),""))</f>
        <v/>
      </c>
      <c r="L3255" s="103" t="str">
        <f>IF(CADA_PROD!C3255="","",IFERROR(H3255/SUM($H$6:$H$1006)+P3255,""))</f>
        <v/>
      </c>
      <c r="M3255" s="102" t="str">
        <f>IF(CADA_PROD!$C3255="","",IFERROR(SUMIFS(MOVI_ENTR!M:M,MOVI_ENTR!D:D,D3255)/SUMIFS(MOVI_ENTR!I:I,MOVI_ENTR!D:D,D3255),0))</f>
        <v/>
      </c>
      <c r="N3255" s="104" t="str">
        <f>IF(CADA_PROD!C3255="","",G3255/E3255)</f>
        <v/>
      </c>
    </row>
    <row r="3256" spans="3:14">
      <c r="C3256" s="99" t="str">
        <f>IF(CADA_PROD!C3256="","",CADA_PROD!C3256)</f>
        <v/>
      </c>
      <c r="D3256" s="100" t="str">
        <f>IF(CADA_PROD!D3256="","",CADA_PROD!D3256)</f>
        <v/>
      </c>
      <c r="E3256" s="101" t="str">
        <f>IF(CADA_PROD!E3256="","",CADA_PROD!E3256)</f>
        <v/>
      </c>
      <c r="F3256" s="101" t="str">
        <f>IF(CADA_PROD!D3256="","",SUMIFS(MOVI_ENTR!I:I,MOVI_ENTR!D:D,D3256))</f>
        <v/>
      </c>
      <c r="G3256" s="101" t="str">
        <f>IF(CADA_PROD!C3256="","",SUMIFS(MOVI_SAID!H:H,MOVI_SAID!D:D,D3256))</f>
        <v/>
      </c>
      <c r="H3256" s="101" t="str">
        <f t="shared" si="69"/>
        <v/>
      </c>
      <c r="I3256" s="100" t="str">
        <f>IF(CADA_PROD!C3256="","",IFERROR(IF(H3256&lt;=0,"Sem estoque",IF(H3256/E3256&lt;0.25,"Quase sem estoque",IF(H3256/E3256&lt;1.2,"Estoque baixo",IF(H3256/E3256&lt;2,"Estoque moderado","Estoque confortável")))),""))</f>
        <v/>
      </c>
      <c r="J3256" s="102" t="str">
        <f>IF(CADA_PROD!C3256="","",SUMIFS(MOVI_ENTR!M:M,MOVI_ENTR!D:D,D3256))</f>
        <v/>
      </c>
      <c r="K3256" s="103" t="str">
        <f>IF(CADA_PROD!C3256="","",IFERROR($J3256/SUM($J$6:$J$1006),""))</f>
        <v/>
      </c>
      <c r="L3256" s="103" t="str">
        <f>IF(CADA_PROD!C3256="","",IFERROR(H3256/SUM($H$6:$H$1006)+P3256,""))</f>
        <v/>
      </c>
      <c r="M3256" s="102" t="str">
        <f>IF(CADA_PROD!$C3256="","",IFERROR(SUMIFS(MOVI_ENTR!M:M,MOVI_ENTR!D:D,D3256)/SUMIFS(MOVI_ENTR!I:I,MOVI_ENTR!D:D,D3256),0))</f>
        <v/>
      </c>
      <c r="N3256" s="104" t="str">
        <f>IF(CADA_PROD!C3256="","",G3256/E3256)</f>
        <v/>
      </c>
    </row>
    <row r="3257" spans="3:14">
      <c r="C3257" s="99" t="str">
        <f>IF(CADA_PROD!C3257="","",CADA_PROD!C3257)</f>
        <v/>
      </c>
      <c r="D3257" s="100" t="str">
        <f>IF(CADA_PROD!D3257="","",CADA_PROD!D3257)</f>
        <v/>
      </c>
      <c r="E3257" s="101" t="str">
        <f>IF(CADA_PROD!E3257="","",CADA_PROD!E3257)</f>
        <v/>
      </c>
      <c r="F3257" s="101" t="str">
        <f>IF(CADA_PROD!D3257="","",SUMIFS(MOVI_ENTR!I:I,MOVI_ENTR!D:D,D3257))</f>
        <v/>
      </c>
      <c r="G3257" s="101" t="str">
        <f>IF(CADA_PROD!C3257="","",SUMIFS(MOVI_SAID!H:H,MOVI_SAID!D:D,D3257))</f>
        <v/>
      </c>
      <c r="H3257" s="101" t="str">
        <f t="shared" si="69"/>
        <v/>
      </c>
      <c r="I3257" s="100" t="str">
        <f>IF(CADA_PROD!C3257="","",IFERROR(IF(H3257&lt;=0,"Sem estoque",IF(H3257/E3257&lt;0.25,"Quase sem estoque",IF(H3257/E3257&lt;1.2,"Estoque baixo",IF(H3257/E3257&lt;2,"Estoque moderado","Estoque confortável")))),""))</f>
        <v/>
      </c>
      <c r="J3257" s="102" t="str">
        <f>IF(CADA_PROD!C3257="","",SUMIFS(MOVI_ENTR!M:M,MOVI_ENTR!D:D,D3257))</f>
        <v/>
      </c>
      <c r="K3257" s="103" t="str">
        <f>IF(CADA_PROD!C3257="","",IFERROR($J3257/SUM($J$6:$J$1006),""))</f>
        <v/>
      </c>
      <c r="L3257" s="103" t="str">
        <f>IF(CADA_PROD!C3257="","",IFERROR(H3257/SUM($H$6:$H$1006)+P3257,""))</f>
        <v/>
      </c>
      <c r="M3257" s="102" t="str">
        <f>IF(CADA_PROD!$C3257="","",IFERROR(SUMIFS(MOVI_ENTR!M:M,MOVI_ENTR!D:D,D3257)/SUMIFS(MOVI_ENTR!I:I,MOVI_ENTR!D:D,D3257),0))</f>
        <v/>
      </c>
      <c r="N3257" s="104" t="str">
        <f>IF(CADA_PROD!C3257="","",G3257/E3257)</f>
        <v/>
      </c>
    </row>
    <row r="3258" spans="3:14">
      <c r="C3258" s="99" t="str">
        <f>IF(CADA_PROD!C3258="","",CADA_PROD!C3258)</f>
        <v/>
      </c>
      <c r="D3258" s="100" t="str">
        <f>IF(CADA_PROD!D3258="","",CADA_PROD!D3258)</f>
        <v/>
      </c>
      <c r="E3258" s="101" t="str">
        <f>IF(CADA_PROD!E3258="","",CADA_PROD!E3258)</f>
        <v/>
      </c>
      <c r="F3258" s="101" t="str">
        <f>IF(CADA_PROD!D3258="","",SUMIFS(MOVI_ENTR!I:I,MOVI_ENTR!D:D,D3258))</f>
        <v/>
      </c>
      <c r="G3258" s="101" t="str">
        <f>IF(CADA_PROD!C3258="","",SUMIFS(MOVI_SAID!H:H,MOVI_SAID!D:D,D3258))</f>
        <v/>
      </c>
      <c r="H3258" s="101" t="str">
        <f t="shared" si="69"/>
        <v/>
      </c>
      <c r="I3258" s="100" t="str">
        <f>IF(CADA_PROD!C3258="","",IFERROR(IF(H3258&lt;=0,"Sem estoque",IF(H3258/E3258&lt;0.25,"Quase sem estoque",IF(H3258/E3258&lt;1.2,"Estoque baixo",IF(H3258/E3258&lt;2,"Estoque moderado","Estoque confortável")))),""))</f>
        <v/>
      </c>
      <c r="J3258" s="102" t="str">
        <f>IF(CADA_PROD!C3258="","",SUMIFS(MOVI_ENTR!M:M,MOVI_ENTR!D:D,D3258))</f>
        <v/>
      </c>
      <c r="K3258" s="103" t="str">
        <f>IF(CADA_PROD!C3258="","",IFERROR($J3258/SUM($J$6:$J$1006),""))</f>
        <v/>
      </c>
      <c r="L3258" s="103" t="str">
        <f>IF(CADA_PROD!C3258="","",IFERROR(H3258/SUM($H$6:$H$1006)+P3258,""))</f>
        <v/>
      </c>
      <c r="M3258" s="102" t="str">
        <f>IF(CADA_PROD!$C3258="","",IFERROR(SUMIFS(MOVI_ENTR!M:M,MOVI_ENTR!D:D,D3258)/SUMIFS(MOVI_ENTR!I:I,MOVI_ENTR!D:D,D3258),0))</f>
        <v/>
      </c>
      <c r="N3258" s="104" t="str">
        <f>IF(CADA_PROD!C3258="","",G3258/E3258)</f>
        <v/>
      </c>
    </row>
    <row r="3259" spans="3:14">
      <c r="C3259" s="99" t="str">
        <f>IF(CADA_PROD!C3259="","",CADA_PROD!C3259)</f>
        <v/>
      </c>
      <c r="D3259" s="100" t="str">
        <f>IF(CADA_PROD!D3259="","",CADA_PROD!D3259)</f>
        <v/>
      </c>
      <c r="E3259" s="101" t="str">
        <f>IF(CADA_PROD!E3259="","",CADA_PROD!E3259)</f>
        <v/>
      </c>
      <c r="F3259" s="101" t="str">
        <f>IF(CADA_PROD!D3259="","",SUMIFS(MOVI_ENTR!I:I,MOVI_ENTR!D:D,D3259))</f>
        <v/>
      </c>
      <c r="G3259" s="101" t="str">
        <f>IF(CADA_PROD!C3259="","",SUMIFS(MOVI_SAID!H:H,MOVI_SAID!D:D,D3259))</f>
        <v/>
      </c>
      <c r="H3259" s="101" t="str">
        <f t="shared" si="69"/>
        <v/>
      </c>
      <c r="I3259" s="100" t="str">
        <f>IF(CADA_PROD!C3259="","",IFERROR(IF(H3259&lt;=0,"Sem estoque",IF(H3259/E3259&lt;0.25,"Quase sem estoque",IF(H3259/E3259&lt;1.2,"Estoque baixo",IF(H3259/E3259&lt;2,"Estoque moderado","Estoque confortável")))),""))</f>
        <v/>
      </c>
      <c r="J3259" s="102" t="str">
        <f>IF(CADA_PROD!C3259="","",SUMIFS(MOVI_ENTR!M:M,MOVI_ENTR!D:D,D3259))</f>
        <v/>
      </c>
      <c r="K3259" s="103" t="str">
        <f>IF(CADA_PROD!C3259="","",IFERROR($J3259/SUM($J$6:$J$1006),""))</f>
        <v/>
      </c>
      <c r="L3259" s="103" t="str">
        <f>IF(CADA_PROD!C3259="","",IFERROR(H3259/SUM($H$6:$H$1006)+P3259,""))</f>
        <v/>
      </c>
      <c r="M3259" s="102" t="str">
        <f>IF(CADA_PROD!$C3259="","",IFERROR(SUMIFS(MOVI_ENTR!M:M,MOVI_ENTR!D:D,D3259)/SUMIFS(MOVI_ENTR!I:I,MOVI_ENTR!D:D,D3259),0))</f>
        <v/>
      </c>
      <c r="N3259" s="104" t="str">
        <f>IF(CADA_PROD!C3259="","",G3259/E3259)</f>
        <v/>
      </c>
    </row>
    <row r="3260" spans="3:14">
      <c r="C3260" s="99" t="str">
        <f>IF(CADA_PROD!C3260="","",CADA_PROD!C3260)</f>
        <v/>
      </c>
      <c r="D3260" s="100" t="str">
        <f>IF(CADA_PROD!D3260="","",CADA_PROD!D3260)</f>
        <v/>
      </c>
      <c r="E3260" s="101" t="str">
        <f>IF(CADA_PROD!E3260="","",CADA_PROD!E3260)</f>
        <v/>
      </c>
      <c r="F3260" s="101" t="str">
        <f>IF(CADA_PROD!D3260="","",SUMIFS(MOVI_ENTR!I:I,MOVI_ENTR!D:D,D3260))</f>
        <v/>
      </c>
      <c r="G3260" s="101" t="str">
        <f>IF(CADA_PROD!C3260="","",SUMIFS(MOVI_SAID!H:H,MOVI_SAID!D:D,D3260))</f>
        <v/>
      </c>
      <c r="H3260" s="101" t="str">
        <f t="shared" si="69"/>
        <v/>
      </c>
      <c r="I3260" s="100" t="str">
        <f>IF(CADA_PROD!C3260="","",IFERROR(IF(H3260&lt;=0,"Sem estoque",IF(H3260/E3260&lt;0.25,"Quase sem estoque",IF(H3260/E3260&lt;1.2,"Estoque baixo",IF(H3260/E3260&lt;2,"Estoque moderado","Estoque confortável")))),""))</f>
        <v/>
      </c>
      <c r="J3260" s="102" t="str">
        <f>IF(CADA_PROD!C3260="","",SUMIFS(MOVI_ENTR!M:M,MOVI_ENTR!D:D,D3260))</f>
        <v/>
      </c>
      <c r="K3260" s="103" t="str">
        <f>IF(CADA_PROD!C3260="","",IFERROR($J3260/SUM($J$6:$J$1006),""))</f>
        <v/>
      </c>
      <c r="L3260" s="103" t="str">
        <f>IF(CADA_PROD!C3260="","",IFERROR(H3260/SUM($H$6:$H$1006)+P3260,""))</f>
        <v/>
      </c>
      <c r="M3260" s="102" t="str">
        <f>IF(CADA_PROD!$C3260="","",IFERROR(SUMIFS(MOVI_ENTR!M:M,MOVI_ENTR!D:D,D3260)/SUMIFS(MOVI_ENTR!I:I,MOVI_ENTR!D:D,D3260),0))</f>
        <v/>
      </c>
      <c r="N3260" s="104" t="str">
        <f>IF(CADA_PROD!C3260="","",G3260/E3260)</f>
        <v/>
      </c>
    </row>
    <row r="3261" spans="3:14">
      <c r="C3261" s="99" t="str">
        <f>IF(CADA_PROD!C3261="","",CADA_PROD!C3261)</f>
        <v/>
      </c>
      <c r="D3261" s="100" t="str">
        <f>IF(CADA_PROD!D3261="","",CADA_PROD!D3261)</f>
        <v/>
      </c>
      <c r="E3261" s="101" t="str">
        <f>IF(CADA_PROD!E3261="","",CADA_PROD!E3261)</f>
        <v/>
      </c>
      <c r="F3261" s="101" t="str">
        <f>IF(CADA_PROD!D3261="","",SUMIFS(MOVI_ENTR!I:I,MOVI_ENTR!D:D,D3261))</f>
        <v/>
      </c>
      <c r="G3261" s="101" t="str">
        <f>IF(CADA_PROD!C3261="","",SUMIFS(MOVI_SAID!H:H,MOVI_SAID!D:D,D3261))</f>
        <v/>
      </c>
      <c r="H3261" s="101" t="str">
        <f t="shared" si="69"/>
        <v/>
      </c>
      <c r="I3261" s="100" t="str">
        <f>IF(CADA_PROD!C3261="","",IFERROR(IF(H3261&lt;=0,"Sem estoque",IF(H3261/E3261&lt;0.25,"Quase sem estoque",IF(H3261/E3261&lt;1.2,"Estoque baixo",IF(H3261/E3261&lt;2,"Estoque moderado","Estoque confortável")))),""))</f>
        <v/>
      </c>
      <c r="J3261" s="102" t="str">
        <f>IF(CADA_PROD!C3261="","",SUMIFS(MOVI_ENTR!M:M,MOVI_ENTR!D:D,D3261))</f>
        <v/>
      </c>
      <c r="K3261" s="103" t="str">
        <f>IF(CADA_PROD!C3261="","",IFERROR($J3261/SUM($J$6:$J$1006),""))</f>
        <v/>
      </c>
      <c r="L3261" s="103" t="str">
        <f>IF(CADA_PROD!C3261="","",IFERROR(H3261/SUM($H$6:$H$1006)+P3261,""))</f>
        <v/>
      </c>
      <c r="M3261" s="102" t="str">
        <f>IF(CADA_PROD!$C3261="","",IFERROR(SUMIFS(MOVI_ENTR!M:M,MOVI_ENTR!D:D,D3261)/SUMIFS(MOVI_ENTR!I:I,MOVI_ENTR!D:D,D3261),0))</f>
        <v/>
      </c>
      <c r="N3261" s="104" t="str">
        <f>IF(CADA_PROD!C3261="","",G3261/E3261)</f>
        <v/>
      </c>
    </row>
    <row r="3262" spans="3:14">
      <c r="C3262" s="99" t="str">
        <f>IF(CADA_PROD!C3262="","",CADA_PROD!C3262)</f>
        <v/>
      </c>
      <c r="D3262" s="100" t="str">
        <f>IF(CADA_PROD!D3262="","",CADA_PROD!D3262)</f>
        <v/>
      </c>
      <c r="E3262" s="101" t="str">
        <f>IF(CADA_PROD!E3262="","",CADA_PROD!E3262)</f>
        <v/>
      </c>
      <c r="F3262" s="101" t="str">
        <f>IF(CADA_PROD!D3262="","",SUMIFS(MOVI_ENTR!I:I,MOVI_ENTR!D:D,D3262))</f>
        <v/>
      </c>
      <c r="G3262" s="101" t="str">
        <f>IF(CADA_PROD!C3262="","",SUMIFS(MOVI_SAID!H:H,MOVI_SAID!D:D,D3262))</f>
        <v/>
      </c>
      <c r="H3262" s="101" t="str">
        <f t="shared" si="69"/>
        <v/>
      </c>
      <c r="I3262" s="100" t="str">
        <f>IF(CADA_PROD!C3262="","",IFERROR(IF(H3262&lt;=0,"Sem estoque",IF(H3262/E3262&lt;0.25,"Quase sem estoque",IF(H3262/E3262&lt;1.2,"Estoque baixo",IF(H3262/E3262&lt;2,"Estoque moderado","Estoque confortável")))),""))</f>
        <v/>
      </c>
      <c r="J3262" s="102" t="str">
        <f>IF(CADA_PROD!C3262="","",SUMIFS(MOVI_ENTR!M:M,MOVI_ENTR!D:D,D3262))</f>
        <v/>
      </c>
      <c r="K3262" s="103" t="str">
        <f>IF(CADA_PROD!C3262="","",IFERROR($J3262/SUM($J$6:$J$1006),""))</f>
        <v/>
      </c>
      <c r="L3262" s="103" t="str">
        <f>IF(CADA_PROD!C3262="","",IFERROR(H3262/SUM($H$6:$H$1006)+P3262,""))</f>
        <v/>
      </c>
      <c r="M3262" s="102" t="str">
        <f>IF(CADA_PROD!$C3262="","",IFERROR(SUMIFS(MOVI_ENTR!M:M,MOVI_ENTR!D:D,D3262)/SUMIFS(MOVI_ENTR!I:I,MOVI_ENTR!D:D,D3262),0))</f>
        <v/>
      </c>
      <c r="N3262" s="104" t="str">
        <f>IF(CADA_PROD!C3262="","",G3262/E3262)</f>
        <v/>
      </c>
    </row>
    <row r="3263" spans="3:14">
      <c r="C3263" s="99" t="str">
        <f>IF(CADA_PROD!C3263="","",CADA_PROD!C3263)</f>
        <v/>
      </c>
      <c r="D3263" s="100" t="str">
        <f>IF(CADA_PROD!D3263="","",CADA_PROD!D3263)</f>
        <v/>
      </c>
      <c r="E3263" s="101" t="str">
        <f>IF(CADA_PROD!E3263="","",CADA_PROD!E3263)</f>
        <v/>
      </c>
      <c r="F3263" s="101" t="str">
        <f>IF(CADA_PROD!D3263="","",SUMIFS(MOVI_ENTR!I:I,MOVI_ENTR!D:D,D3263))</f>
        <v/>
      </c>
      <c r="G3263" s="101" t="str">
        <f>IF(CADA_PROD!C3263="","",SUMIFS(MOVI_SAID!H:H,MOVI_SAID!D:D,D3263))</f>
        <v/>
      </c>
      <c r="H3263" s="101" t="str">
        <f t="shared" si="69"/>
        <v/>
      </c>
      <c r="I3263" s="100" t="str">
        <f>IF(CADA_PROD!C3263="","",IFERROR(IF(H3263&lt;=0,"Sem estoque",IF(H3263/E3263&lt;0.25,"Quase sem estoque",IF(H3263/E3263&lt;1.2,"Estoque baixo",IF(H3263/E3263&lt;2,"Estoque moderado","Estoque confortável")))),""))</f>
        <v/>
      </c>
      <c r="J3263" s="102" t="str">
        <f>IF(CADA_PROD!C3263="","",SUMIFS(MOVI_ENTR!M:M,MOVI_ENTR!D:D,D3263))</f>
        <v/>
      </c>
      <c r="K3263" s="103" t="str">
        <f>IF(CADA_PROD!C3263="","",IFERROR($J3263/SUM($J$6:$J$1006),""))</f>
        <v/>
      </c>
      <c r="L3263" s="103" t="str">
        <f>IF(CADA_PROD!C3263="","",IFERROR(H3263/SUM($H$6:$H$1006)+P3263,""))</f>
        <v/>
      </c>
      <c r="M3263" s="102" t="str">
        <f>IF(CADA_PROD!$C3263="","",IFERROR(SUMIFS(MOVI_ENTR!M:M,MOVI_ENTR!D:D,D3263)/SUMIFS(MOVI_ENTR!I:I,MOVI_ENTR!D:D,D3263),0))</f>
        <v/>
      </c>
      <c r="N3263" s="104" t="str">
        <f>IF(CADA_PROD!C3263="","",G3263/E3263)</f>
        <v/>
      </c>
    </row>
    <row r="3264" spans="3:14">
      <c r="C3264" s="99" t="str">
        <f>IF(CADA_PROD!C3264="","",CADA_PROD!C3264)</f>
        <v/>
      </c>
      <c r="D3264" s="100" t="str">
        <f>IF(CADA_PROD!D3264="","",CADA_PROD!D3264)</f>
        <v/>
      </c>
      <c r="E3264" s="101" t="str">
        <f>IF(CADA_PROD!E3264="","",CADA_PROD!E3264)</f>
        <v/>
      </c>
      <c r="F3264" s="101" t="str">
        <f>IF(CADA_PROD!D3264="","",SUMIFS(MOVI_ENTR!I:I,MOVI_ENTR!D:D,D3264))</f>
        <v/>
      </c>
      <c r="G3264" s="101" t="str">
        <f>IF(CADA_PROD!C3264="","",SUMIFS(MOVI_SAID!H:H,MOVI_SAID!D:D,D3264))</f>
        <v/>
      </c>
      <c r="H3264" s="101" t="str">
        <f t="shared" si="69"/>
        <v/>
      </c>
      <c r="I3264" s="100" t="str">
        <f>IF(CADA_PROD!C3264="","",IFERROR(IF(H3264&lt;=0,"Sem estoque",IF(H3264/E3264&lt;0.25,"Quase sem estoque",IF(H3264/E3264&lt;1.2,"Estoque baixo",IF(H3264/E3264&lt;2,"Estoque moderado","Estoque confortável")))),""))</f>
        <v/>
      </c>
      <c r="J3264" s="102" t="str">
        <f>IF(CADA_PROD!C3264="","",SUMIFS(MOVI_ENTR!M:M,MOVI_ENTR!D:D,D3264))</f>
        <v/>
      </c>
      <c r="K3264" s="103" t="str">
        <f>IF(CADA_PROD!C3264="","",IFERROR($J3264/SUM($J$6:$J$1006),""))</f>
        <v/>
      </c>
      <c r="L3264" s="103" t="str">
        <f>IF(CADA_PROD!C3264="","",IFERROR(H3264/SUM($H$6:$H$1006)+P3264,""))</f>
        <v/>
      </c>
      <c r="M3264" s="102" t="str">
        <f>IF(CADA_PROD!$C3264="","",IFERROR(SUMIFS(MOVI_ENTR!M:M,MOVI_ENTR!D:D,D3264)/SUMIFS(MOVI_ENTR!I:I,MOVI_ENTR!D:D,D3264),0))</f>
        <v/>
      </c>
      <c r="N3264" s="104" t="str">
        <f>IF(CADA_PROD!C3264="","",G3264/E3264)</f>
        <v/>
      </c>
    </row>
    <row r="3265" spans="3:14">
      <c r="C3265" s="99" t="str">
        <f>IF(CADA_PROD!C3265="","",CADA_PROD!C3265)</f>
        <v/>
      </c>
      <c r="D3265" s="100" t="str">
        <f>IF(CADA_PROD!D3265="","",CADA_PROD!D3265)</f>
        <v/>
      </c>
      <c r="E3265" s="101" t="str">
        <f>IF(CADA_PROD!E3265="","",CADA_PROD!E3265)</f>
        <v/>
      </c>
      <c r="F3265" s="101" t="str">
        <f>IF(CADA_PROD!D3265="","",SUMIFS(MOVI_ENTR!I:I,MOVI_ENTR!D:D,D3265))</f>
        <v/>
      </c>
      <c r="G3265" s="101" t="str">
        <f>IF(CADA_PROD!C3265="","",SUMIFS(MOVI_SAID!H:H,MOVI_SAID!D:D,D3265))</f>
        <v/>
      </c>
      <c r="H3265" s="101" t="str">
        <f t="shared" si="69"/>
        <v/>
      </c>
      <c r="I3265" s="100" t="str">
        <f>IF(CADA_PROD!C3265="","",IFERROR(IF(H3265&lt;=0,"Sem estoque",IF(H3265/E3265&lt;0.25,"Quase sem estoque",IF(H3265/E3265&lt;1.2,"Estoque baixo",IF(H3265/E3265&lt;2,"Estoque moderado","Estoque confortável")))),""))</f>
        <v/>
      </c>
      <c r="J3265" s="102" t="str">
        <f>IF(CADA_PROD!C3265="","",SUMIFS(MOVI_ENTR!M:M,MOVI_ENTR!D:D,D3265))</f>
        <v/>
      </c>
      <c r="K3265" s="103" t="str">
        <f>IF(CADA_PROD!C3265="","",IFERROR($J3265/SUM($J$6:$J$1006),""))</f>
        <v/>
      </c>
      <c r="L3265" s="103" t="str">
        <f>IF(CADA_PROD!C3265="","",IFERROR(H3265/SUM($H$6:$H$1006)+P3265,""))</f>
        <v/>
      </c>
      <c r="M3265" s="102" t="str">
        <f>IF(CADA_PROD!$C3265="","",IFERROR(SUMIFS(MOVI_ENTR!M:M,MOVI_ENTR!D:D,D3265)/SUMIFS(MOVI_ENTR!I:I,MOVI_ENTR!D:D,D3265),0))</f>
        <v/>
      </c>
      <c r="N3265" s="104" t="str">
        <f>IF(CADA_PROD!C3265="","",G3265/E3265)</f>
        <v/>
      </c>
    </row>
    <row r="3266" spans="3:14">
      <c r="C3266" s="99" t="str">
        <f>IF(CADA_PROD!C3266="","",CADA_PROD!C3266)</f>
        <v/>
      </c>
      <c r="D3266" s="100" t="str">
        <f>IF(CADA_PROD!D3266="","",CADA_PROD!D3266)</f>
        <v/>
      </c>
      <c r="E3266" s="101" t="str">
        <f>IF(CADA_PROD!E3266="","",CADA_PROD!E3266)</f>
        <v/>
      </c>
      <c r="F3266" s="101" t="str">
        <f>IF(CADA_PROD!D3266="","",SUMIFS(MOVI_ENTR!I:I,MOVI_ENTR!D:D,D3266))</f>
        <v/>
      </c>
      <c r="G3266" s="101" t="str">
        <f>IF(CADA_PROD!C3266="","",SUMIFS(MOVI_SAID!H:H,MOVI_SAID!D:D,D3266))</f>
        <v/>
      </c>
      <c r="H3266" s="101" t="str">
        <f t="shared" si="69"/>
        <v/>
      </c>
      <c r="I3266" s="100" t="str">
        <f>IF(CADA_PROD!C3266="","",IFERROR(IF(H3266&lt;=0,"Sem estoque",IF(H3266/E3266&lt;0.25,"Quase sem estoque",IF(H3266/E3266&lt;1.2,"Estoque baixo",IF(H3266/E3266&lt;2,"Estoque moderado","Estoque confortável")))),""))</f>
        <v/>
      </c>
      <c r="J3266" s="102" t="str">
        <f>IF(CADA_PROD!C3266="","",SUMIFS(MOVI_ENTR!M:M,MOVI_ENTR!D:D,D3266))</f>
        <v/>
      </c>
      <c r="K3266" s="103" t="str">
        <f>IF(CADA_PROD!C3266="","",IFERROR($J3266/SUM($J$6:$J$1006),""))</f>
        <v/>
      </c>
      <c r="L3266" s="103" t="str">
        <f>IF(CADA_PROD!C3266="","",IFERROR(H3266/SUM($H$6:$H$1006)+P3266,""))</f>
        <v/>
      </c>
      <c r="M3266" s="102" t="str">
        <f>IF(CADA_PROD!$C3266="","",IFERROR(SUMIFS(MOVI_ENTR!M:M,MOVI_ENTR!D:D,D3266)/SUMIFS(MOVI_ENTR!I:I,MOVI_ENTR!D:D,D3266),0))</f>
        <v/>
      </c>
      <c r="N3266" s="104" t="str">
        <f>IF(CADA_PROD!C3266="","",G3266/E3266)</f>
        <v/>
      </c>
    </row>
    <row r="3267" spans="3:14">
      <c r="C3267" s="99" t="str">
        <f>IF(CADA_PROD!C3267="","",CADA_PROD!C3267)</f>
        <v/>
      </c>
      <c r="D3267" s="100" t="str">
        <f>IF(CADA_PROD!D3267="","",CADA_PROD!D3267)</f>
        <v/>
      </c>
      <c r="E3267" s="101" t="str">
        <f>IF(CADA_PROD!E3267="","",CADA_PROD!E3267)</f>
        <v/>
      </c>
      <c r="F3267" s="101" t="str">
        <f>IF(CADA_PROD!D3267="","",SUMIFS(MOVI_ENTR!I:I,MOVI_ENTR!D:D,D3267))</f>
        <v/>
      </c>
      <c r="G3267" s="101" t="str">
        <f>IF(CADA_PROD!C3267="","",SUMIFS(MOVI_SAID!H:H,MOVI_SAID!D:D,D3267))</f>
        <v/>
      </c>
      <c r="H3267" s="101" t="str">
        <f t="shared" si="69"/>
        <v/>
      </c>
      <c r="I3267" s="100" t="str">
        <f>IF(CADA_PROD!C3267="","",IFERROR(IF(H3267&lt;=0,"Sem estoque",IF(H3267/E3267&lt;0.25,"Quase sem estoque",IF(H3267/E3267&lt;1.2,"Estoque baixo",IF(H3267/E3267&lt;2,"Estoque moderado","Estoque confortável")))),""))</f>
        <v/>
      </c>
      <c r="J3267" s="102" t="str">
        <f>IF(CADA_PROD!C3267="","",SUMIFS(MOVI_ENTR!M:M,MOVI_ENTR!D:D,D3267))</f>
        <v/>
      </c>
      <c r="K3267" s="103" t="str">
        <f>IF(CADA_PROD!C3267="","",IFERROR($J3267/SUM($J$6:$J$1006),""))</f>
        <v/>
      </c>
      <c r="L3267" s="103" t="str">
        <f>IF(CADA_PROD!C3267="","",IFERROR(H3267/SUM($H$6:$H$1006)+P3267,""))</f>
        <v/>
      </c>
      <c r="M3267" s="102" t="str">
        <f>IF(CADA_PROD!$C3267="","",IFERROR(SUMIFS(MOVI_ENTR!M:M,MOVI_ENTR!D:D,D3267)/SUMIFS(MOVI_ENTR!I:I,MOVI_ENTR!D:D,D3267),0))</f>
        <v/>
      </c>
      <c r="N3267" s="104" t="str">
        <f>IF(CADA_PROD!C3267="","",G3267/E3267)</f>
        <v/>
      </c>
    </row>
    <row r="3268" spans="3:14">
      <c r="C3268" s="99" t="str">
        <f>IF(CADA_PROD!C3268="","",CADA_PROD!C3268)</f>
        <v/>
      </c>
      <c r="D3268" s="100" t="str">
        <f>IF(CADA_PROD!D3268="","",CADA_PROD!D3268)</f>
        <v/>
      </c>
      <c r="E3268" s="101" t="str">
        <f>IF(CADA_PROD!E3268="","",CADA_PROD!E3268)</f>
        <v/>
      </c>
      <c r="F3268" s="101" t="str">
        <f>IF(CADA_PROD!D3268="","",SUMIFS(MOVI_ENTR!I:I,MOVI_ENTR!D:D,D3268))</f>
        <v/>
      </c>
      <c r="G3268" s="101" t="str">
        <f>IF(CADA_PROD!C3268="","",SUMIFS(MOVI_SAID!H:H,MOVI_SAID!D:D,D3268))</f>
        <v/>
      </c>
      <c r="H3268" s="101" t="str">
        <f t="shared" si="69"/>
        <v/>
      </c>
      <c r="I3268" s="100" t="str">
        <f>IF(CADA_PROD!C3268="","",IFERROR(IF(H3268&lt;=0,"Sem estoque",IF(H3268/E3268&lt;0.25,"Quase sem estoque",IF(H3268/E3268&lt;1.2,"Estoque baixo",IF(H3268/E3268&lt;2,"Estoque moderado","Estoque confortável")))),""))</f>
        <v/>
      </c>
      <c r="J3268" s="102" t="str">
        <f>IF(CADA_PROD!C3268="","",SUMIFS(MOVI_ENTR!M:M,MOVI_ENTR!D:D,D3268))</f>
        <v/>
      </c>
      <c r="K3268" s="103" t="str">
        <f>IF(CADA_PROD!C3268="","",IFERROR($J3268/SUM($J$6:$J$1006),""))</f>
        <v/>
      </c>
      <c r="L3268" s="103" t="str">
        <f>IF(CADA_PROD!C3268="","",IFERROR(H3268/SUM($H$6:$H$1006)+P3268,""))</f>
        <v/>
      </c>
      <c r="M3268" s="102" t="str">
        <f>IF(CADA_PROD!$C3268="","",IFERROR(SUMIFS(MOVI_ENTR!M:M,MOVI_ENTR!D:D,D3268)/SUMIFS(MOVI_ENTR!I:I,MOVI_ENTR!D:D,D3268),0))</f>
        <v/>
      </c>
      <c r="N3268" s="104" t="str">
        <f>IF(CADA_PROD!C3268="","",G3268/E3268)</f>
        <v/>
      </c>
    </row>
    <row r="3269" spans="3:14">
      <c r="C3269" s="99" t="str">
        <f>IF(CADA_PROD!C3269="","",CADA_PROD!C3269)</f>
        <v/>
      </c>
      <c r="D3269" s="100" t="str">
        <f>IF(CADA_PROD!D3269="","",CADA_PROD!D3269)</f>
        <v/>
      </c>
      <c r="E3269" s="101" t="str">
        <f>IF(CADA_PROD!E3269="","",CADA_PROD!E3269)</f>
        <v/>
      </c>
      <c r="F3269" s="101" t="str">
        <f>IF(CADA_PROD!D3269="","",SUMIFS(MOVI_ENTR!I:I,MOVI_ENTR!D:D,D3269))</f>
        <v/>
      </c>
      <c r="G3269" s="101" t="str">
        <f>IF(CADA_PROD!C3269="","",SUMIFS(MOVI_SAID!H:H,MOVI_SAID!D:D,D3269))</f>
        <v/>
      </c>
      <c r="H3269" s="101" t="str">
        <f t="shared" si="69"/>
        <v/>
      </c>
      <c r="I3269" s="100" t="str">
        <f>IF(CADA_PROD!C3269="","",IFERROR(IF(H3269&lt;=0,"Sem estoque",IF(H3269/E3269&lt;0.25,"Quase sem estoque",IF(H3269/E3269&lt;1.2,"Estoque baixo",IF(H3269/E3269&lt;2,"Estoque moderado","Estoque confortável")))),""))</f>
        <v/>
      </c>
      <c r="J3269" s="102" t="str">
        <f>IF(CADA_PROD!C3269="","",SUMIFS(MOVI_ENTR!M:M,MOVI_ENTR!D:D,D3269))</f>
        <v/>
      </c>
      <c r="K3269" s="103" t="str">
        <f>IF(CADA_PROD!C3269="","",IFERROR($J3269/SUM($J$6:$J$1006),""))</f>
        <v/>
      </c>
      <c r="L3269" s="103" t="str">
        <f>IF(CADA_PROD!C3269="","",IFERROR(H3269/SUM($H$6:$H$1006)+P3269,""))</f>
        <v/>
      </c>
      <c r="M3269" s="102" t="str">
        <f>IF(CADA_PROD!$C3269="","",IFERROR(SUMIFS(MOVI_ENTR!M:M,MOVI_ENTR!D:D,D3269)/SUMIFS(MOVI_ENTR!I:I,MOVI_ENTR!D:D,D3269),0))</f>
        <v/>
      </c>
      <c r="N3269" s="104" t="str">
        <f>IF(CADA_PROD!C3269="","",G3269/E3269)</f>
        <v/>
      </c>
    </row>
    <row r="3270" spans="3:14">
      <c r="C3270" s="99" t="str">
        <f>IF(CADA_PROD!C3270="","",CADA_PROD!C3270)</f>
        <v/>
      </c>
      <c r="D3270" s="100" t="str">
        <f>IF(CADA_PROD!D3270="","",CADA_PROD!D3270)</f>
        <v/>
      </c>
      <c r="E3270" s="101" t="str">
        <f>IF(CADA_PROD!E3270="","",CADA_PROD!E3270)</f>
        <v/>
      </c>
      <c r="F3270" s="101" t="str">
        <f>IF(CADA_PROD!D3270="","",SUMIFS(MOVI_ENTR!I:I,MOVI_ENTR!D:D,D3270))</f>
        <v/>
      </c>
      <c r="G3270" s="101" t="str">
        <f>IF(CADA_PROD!C3270="","",SUMIFS(MOVI_SAID!H:H,MOVI_SAID!D:D,D3270))</f>
        <v/>
      </c>
      <c r="H3270" s="101" t="str">
        <f t="shared" si="69"/>
        <v/>
      </c>
      <c r="I3270" s="100" t="str">
        <f>IF(CADA_PROD!C3270="","",IFERROR(IF(H3270&lt;=0,"Sem estoque",IF(H3270/E3270&lt;0.25,"Quase sem estoque",IF(H3270/E3270&lt;1.2,"Estoque baixo",IF(H3270/E3270&lt;2,"Estoque moderado","Estoque confortável")))),""))</f>
        <v/>
      </c>
      <c r="J3270" s="102" t="str">
        <f>IF(CADA_PROD!C3270="","",SUMIFS(MOVI_ENTR!M:M,MOVI_ENTR!D:D,D3270))</f>
        <v/>
      </c>
      <c r="K3270" s="103" t="str">
        <f>IF(CADA_PROD!C3270="","",IFERROR($J3270/SUM($J$6:$J$1006),""))</f>
        <v/>
      </c>
      <c r="L3270" s="103" t="str">
        <f>IF(CADA_PROD!C3270="","",IFERROR(H3270/SUM($H$6:$H$1006)+P3270,""))</f>
        <v/>
      </c>
      <c r="M3270" s="102" t="str">
        <f>IF(CADA_PROD!$C3270="","",IFERROR(SUMIFS(MOVI_ENTR!M:M,MOVI_ENTR!D:D,D3270)/SUMIFS(MOVI_ENTR!I:I,MOVI_ENTR!D:D,D3270),0))</f>
        <v/>
      </c>
      <c r="N3270" s="104" t="str">
        <f>IF(CADA_PROD!C3270="","",G3270/E3270)</f>
        <v/>
      </c>
    </row>
    <row r="3271" spans="3:14">
      <c r="C3271" s="99" t="str">
        <f>IF(CADA_PROD!C3271="","",CADA_PROD!C3271)</f>
        <v/>
      </c>
      <c r="D3271" s="100" t="str">
        <f>IF(CADA_PROD!D3271="","",CADA_PROD!D3271)</f>
        <v/>
      </c>
      <c r="E3271" s="101" t="str">
        <f>IF(CADA_PROD!E3271="","",CADA_PROD!E3271)</f>
        <v/>
      </c>
      <c r="F3271" s="101" t="str">
        <f>IF(CADA_PROD!D3271="","",SUMIFS(MOVI_ENTR!I:I,MOVI_ENTR!D:D,D3271))</f>
        <v/>
      </c>
      <c r="G3271" s="101" t="str">
        <f>IF(CADA_PROD!C3271="","",SUMIFS(MOVI_SAID!H:H,MOVI_SAID!D:D,D3271))</f>
        <v/>
      </c>
      <c r="H3271" s="101" t="str">
        <f t="shared" si="69"/>
        <v/>
      </c>
      <c r="I3271" s="100" t="str">
        <f>IF(CADA_PROD!C3271="","",IFERROR(IF(H3271&lt;=0,"Sem estoque",IF(H3271/E3271&lt;0.25,"Quase sem estoque",IF(H3271/E3271&lt;1.2,"Estoque baixo",IF(H3271/E3271&lt;2,"Estoque moderado","Estoque confortável")))),""))</f>
        <v/>
      </c>
      <c r="J3271" s="102" t="str">
        <f>IF(CADA_PROD!C3271="","",SUMIFS(MOVI_ENTR!M:M,MOVI_ENTR!D:D,D3271))</f>
        <v/>
      </c>
      <c r="K3271" s="103" t="str">
        <f>IF(CADA_PROD!C3271="","",IFERROR($J3271/SUM($J$6:$J$1006),""))</f>
        <v/>
      </c>
      <c r="L3271" s="103" t="str">
        <f>IF(CADA_PROD!C3271="","",IFERROR(H3271/SUM($H$6:$H$1006)+P3271,""))</f>
        <v/>
      </c>
      <c r="M3271" s="102" t="str">
        <f>IF(CADA_PROD!$C3271="","",IFERROR(SUMIFS(MOVI_ENTR!M:M,MOVI_ENTR!D:D,D3271)/SUMIFS(MOVI_ENTR!I:I,MOVI_ENTR!D:D,D3271),0))</f>
        <v/>
      </c>
      <c r="N3271" s="104" t="str">
        <f>IF(CADA_PROD!C3271="","",G3271/E3271)</f>
        <v/>
      </c>
    </row>
    <row r="3272" spans="3:14">
      <c r="C3272" s="99" t="str">
        <f>IF(CADA_PROD!C3272="","",CADA_PROD!C3272)</f>
        <v/>
      </c>
      <c r="D3272" s="100" t="str">
        <f>IF(CADA_PROD!D3272="","",CADA_PROD!D3272)</f>
        <v/>
      </c>
      <c r="E3272" s="101" t="str">
        <f>IF(CADA_PROD!E3272="","",CADA_PROD!E3272)</f>
        <v/>
      </c>
      <c r="F3272" s="101" t="str">
        <f>IF(CADA_PROD!D3272="","",SUMIFS(MOVI_ENTR!I:I,MOVI_ENTR!D:D,D3272))</f>
        <v/>
      </c>
      <c r="G3272" s="101" t="str">
        <f>IF(CADA_PROD!C3272="","",SUMIFS(MOVI_SAID!H:H,MOVI_SAID!D:D,D3272))</f>
        <v/>
      </c>
      <c r="H3272" s="101" t="str">
        <f t="shared" si="69"/>
        <v/>
      </c>
      <c r="I3272" s="100" t="str">
        <f>IF(CADA_PROD!C3272="","",IFERROR(IF(H3272&lt;=0,"Sem estoque",IF(H3272/E3272&lt;0.25,"Quase sem estoque",IF(H3272/E3272&lt;1.2,"Estoque baixo",IF(H3272/E3272&lt;2,"Estoque moderado","Estoque confortável")))),""))</f>
        <v/>
      </c>
      <c r="J3272" s="102" t="str">
        <f>IF(CADA_PROD!C3272="","",SUMIFS(MOVI_ENTR!M:M,MOVI_ENTR!D:D,D3272))</f>
        <v/>
      </c>
      <c r="K3272" s="103" t="str">
        <f>IF(CADA_PROD!C3272="","",IFERROR($J3272/SUM($J$6:$J$1006),""))</f>
        <v/>
      </c>
      <c r="L3272" s="103" t="str">
        <f>IF(CADA_PROD!C3272="","",IFERROR(H3272/SUM($H$6:$H$1006)+P3272,""))</f>
        <v/>
      </c>
      <c r="M3272" s="102" t="str">
        <f>IF(CADA_PROD!$C3272="","",IFERROR(SUMIFS(MOVI_ENTR!M:M,MOVI_ENTR!D:D,D3272)/SUMIFS(MOVI_ENTR!I:I,MOVI_ENTR!D:D,D3272),0))</f>
        <v/>
      </c>
      <c r="N3272" s="104" t="str">
        <f>IF(CADA_PROD!C3272="","",G3272/E3272)</f>
        <v/>
      </c>
    </row>
    <row r="3273" spans="3:14">
      <c r="C3273" s="99" t="str">
        <f>IF(CADA_PROD!C3273="","",CADA_PROD!C3273)</f>
        <v/>
      </c>
      <c r="D3273" s="100" t="str">
        <f>IF(CADA_PROD!D3273="","",CADA_PROD!D3273)</f>
        <v/>
      </c>
      <c r="E3273" s="101" t="str">
        <f>IF(CADA_PROD!E3273="","",CADA_PROD!E3273)</f>
        <v/>
      </c>
      <c r="F3273" s="101" t="str">
        <f>IF(CADA_PROD!D3273="","",SUMIFS(MOVI_ENTR!I:I,MOVI_ENTR!D:D,D3273))</f>
        <v/>
      </c>
      <c r="G3273" s="101" t="str">
        <f>IF(CADA_PROD!C3273="","",SUMIFS(MOVI_SAID!H:H,MOVI_SAID!D:D,D3273))</f>
        <v/>
      </c>
      <c r="H3273" s="101" t="str">
        <f t="shared" si="69"/>
        <v/>
      </c>
      <c r="I3273" s="100" t="str">
        <f>IF(CADA_PROD!C3273="","",IFERROR(IF(H3273&lt;=0,"Sem estoque",IF(H3273/E3273&lt;0.25,"Quase sem estoque",IF(H3273/E3273&lt;1.2,"Estoque baixo",IF(H3273/E3273&lt;2,"Estoque moderado","Estoque confortável")))),""))</f>
        <v/>
      </c>
      <c r="J3273" s="102" t="str">
        <f>IF(CADA_PROD!C3273="","",SUMIFS(MOVI_ENTR!M:M,MOVI_ENTR!D:D,D3273))</f>
        <v/>
      </c>
      <c r="K3273" s="103" t="str">
        <f>IF(CADA_PROD!C3273="","",IFERROR($J3273/SUM($J$6:$J$1006),""))</f>
        <v/>
      </c>
      <c r="L3273" s="103" t="str">
        <f>IF(CADA_PROD!C3273="","",IFERROR(H3273/SUM($H$6:$H$1006)+P3273,""))</f>
        <v/>
      </c>
      <c r="M3273" s="102" t="str">
        <f>IF(CADA_PROD!$C3273="","",IFERROR(SUMIFS(MOVI_ENTR!M:M,MOVI_ENTR!D:D,D3273)/SUMIFS(MOVI_ENTR!I:I,MOVI_ENTR!D:D,D3273),0))</f>
        <v/>
      </c>
      <c r="N3273" s="104" t="str">
        <f>IF(CADA_PROD!C3273="","",G3273/E3273)</f>
        <v/>
      </c>
    </row>
    <row r="3274" spans="3:14">
      <c r="C3274" s="99" t="str">
        <f>IF(CADA_PROD!C3274="","",CADA_PROD!C3274)</f>
        <v/>
      </c>
      <c r="D3274" s="100" t="str">
        <f>IF(CADA_PROD!D3274="","",CADA_PROD!D3274)</f>
        <v/>
      </c>
      <c r="E3274" s="101" t="str">
        <f>IF(CADA_PROD!E3274="","",CADA_PROD!E3274)</f>
        <v/>
      </c>
      <c r="F3274" s="101" t="str">
        <f>IF(CADA_PROD!D3274="","",SUMIFS(MOVI_ENTR!I:I,MOVI_ENTR!D:D,D3274))</f>
        <v/>
      </c>
      <c r="G3274" s="101" t="str">
        <f>IF(CADA_PROD!C3274="","",SUMIFS(MOVI_SAID!H:H,MOVI_SAID!D:D,D3274))</f>
        <v/>
      </c>
      <c r="H3274" s="101" t="str">
        <f t="shared" si="69"/>
        <v/>
      </c>
      <c r="I3274" s="100" t="str">
        <f>IF(CADA_PROD!C3274="","",IFERROR(IF(H3274&lt;=0,"Sem estoque",IF(H3274/E3274&lt;0.25,"Quase sem estoque",IF(H3274/E3274&lt;1.2,"Estoque baixo",IF(H3274/E3274&lt;2,"Estoque moderado","Estoque confortável")))),""))</f>
        <v/>
      </c>
      <c r="J3274" s="102" t="str">
        <f>IF(CADA_PROD!C3274="","",SUMIFS(MOVI_ENTR!M:M,MOVI_ENTR!D:D,D3274))</f>
        <v/>
      </c>
      <c r="K3274" s="103" t="str">
        <f>IF(CADA_PROD!C3274="","",IFERROR($J3274/SUM($J$6:$J$1006),""))</f>
        <v/>
      </c>
      <c r="L3274" s="103" t="str">
        <f>IF(CADA_PROD!C3274="","",IFERROR(H3274/SUM($H$6:$H$1006)+P3274,""))</f>
        <v/>
      </c>
      <c r="M3274" s="102" t="str">
        <f>IF(CADA_PROD!$C3274="","",IFERROR(SUMIFS(MOVI_ENTR!M:M,MOVI_ENTR!D:D,D3274)/SUMIFS(MOVI_ENTR!I:I,MOVI_ENTR!D:D,D3274),0))</f>
        <v/>
      </c>
      <c r="N3274" s="104" t="str">
        <f>IF(CADA_PROD!C3274="","",G3274/E3274)</f>
        <v/>
      </c>
    </row>
    <row r="3275" spans="3:14">
      <c r="C3275" s="99" t="str">
        <f>IF(CADA_PROD!C3275="","",CADA_PROD!C3275)</f>
        <v/>
      </c>
      <c r="D3275" s="100" t="str">
        <f>IF(CADA_PROD!D3275="","",CADA_PROD!D3275)</f>
        <v/>
      </c>
      <c r="E3275" s="101" t="str">
        <f>IF(CADA_PROD!E3275="","",CADA_PROD!E3275)</f>
        <v/>
      </c>
      <c r="F3275" s="101" t="str">
        <f>IF(CADA_PROD!D3275="","",SUMIFS(MOVI_ENTR!I:I,MOVI_ENTR!D:D,D3275))</f>
        <v/>
      </c>
      <c r="G3275" s="101" t="str">
        <f>IF(CADA_PROD!C3275="","",SUMIFS(MOVI_SAID!H:H,MOVI_SAID!D:D,D3275))</f>
        <v/>
      </c>
      <c r="H3275" s="101" t="str">
        <f t="shared" si="69"/>
        <v/>
      </c>
      <c r="I3275" s="100" t="str">
        <f>IF(CADA_PROD!C3275="","",IFERROR(IF(H3275&lt;=0,"Sem estoque",IF(H3275/E3275&lt;0.25,"Quase sem estoque",IF(H3275/E3275&lt;1.2,"Estoque baixo",IF(H3275/E3275&lt;2,"Estoque moderado","Estoque confortável")))),""))</f>
        <v/>
      </c>
      <c r="J3275" s="102" t="str">
        <f>IF(CADA_PROD!C3275="","",SUMIFS(MOVI_ENTR!M:M,MOVI_ENTR!D:D,D3275))</f>
        <v/>
      </c>
      <c r="K3275" s="103" t="str">
        <f>IF(CADA_PROD!C3275="","",IFERROR($J3275/SUM($J$6:$J$1006),""))</f>
        <v/>
      </c>
      <c r="L3275" s="103" t="str">
        <f>IF(CADA_PROD!C3275="","",IFERROR(H3275/SUM($H$6:$H$1006)+P3275,""))</f>
        <v/>
      </c>
      <c r="M3275" s="102" t="str">
        <f>IF(CADA_PROD!$C3275="","",IFERROR(SUMIFS(MOVI_ENTR!M:M,MOVI_ENTR!D:D,D3275)/SUMIFS(MOVI_ENTR!I:I,MOVI_ENTR!D:D,D3275),0))</f>
        <v/>
      </c>
      <c r="N3275" s="104" t="str">
        <f>IF(CADA_PROD!C3275="","",G3275/E3275)</f>
        <v/>
      </c>
    </row>
    <row r="3276" spans="3:14">
      <c r="C3276" s="99" t="str">
        <f>IF(CADA_PROD!C3276="","",CADA_PROD!C3276)</f>
        <v/>
      </c>
      <c r="D3276" s="100" t="str">
        <f>IF(CADA_PROD!D3276="","",CADA_PROD!D3276)</f>
        <v/>
      </c>
      <c r="E3276" s="101" t="str">
        <f>IF(CADA_PROD!E3276="","",CADA_PROD!E3276)</f>
        <v/>
      </c>
      <c r="F3276" s="101" t="str">
        <f>IF(CADA_PROD!D3276="","",SUMIFS(MOVI_ENTR!I:I,MOVI_ENTR!D:D,D3276))</f>
        <v/>
      </c>
      <c r="G3276" s="101" t="str">
        <f>IF(CADA_PROD!C3276="","",SUMIFS(MOVI_SAID!H:H,MOVI_SAID!D:D,D3276))</f>
        <v/>
      </c>
      <c r="H3276" s="101" t="str">
        <f t="shared" si="69"/>
        <v/>
      </c>
      <c r="I3276" s="100" t="str">
        <f>IF(CADA_PROD!C3276="","",IFERROR(IF(H3276&lt;=0,"Sem estoque",IF(H3276/E3276&lt;0.25,"Quase sem estoque",IF(H3276/E3276&lt;1.2,"Estoque baixo",IF(H3276/E3276&lt;2,"Estoque moderado","Estoque confortável")))),""))</f>
        <v/>
      </c>
      <c r="J3276" s="102" t="str">
        <f>IF(CADA_PROD!C3276="","",SUMIFS(MOVI_ENTR!M:M,MOVI_ENTR!D:D,D3276))</f>
        <v/>
      </c>
      <c r="K3276" s="103" t="str">
        <f>IF(CADA_PROD!C3276="","",IFERROR($J3276/SUM($J$6:$J$1006),""))</f>
        <v/>
      </c>
      <c r="L3276" s="103" t="str">
        <f>IF(CADA_PROD!C3276="","",IFERROR(H3276/SUM($H$6:$H$1006)+P3276,""))</f>
        <v/>
      </c>
      <c r="M3276" s="102" t="str">
        <f>IF(CADA_PROD!$C3276="","",IFERROR(SUMIFS(MOVI_ENTR!M:M,MOVI_ENTR!D:D,D3276)/SUMIFS(MOVI_ENTR!I:I,MOVI_ENTR!D:D,D3276),0))</f>
        <v/>
      </c>
      <c r="N3276" s="104" t="str">
        <f>IF(CADA_PROD!C3276="","",G3276/E3276)</f>
        <v/>
      </c>
    </row>
    <row r="3277" spans="3:14">
      <c r="C3277" s="99" t="str">
        <f>IF(CADA_PROD!C3277="","",CADA_PROD!C3277)</f>
        <v/>
      </c>
      <c r="D3277" s="100" t="str">
        <f>IF(CADA_PROD!D3277="","",CADA_PROD!D3277)</f>
        <v/>
      </c>
      <c r="E3277" s="101" t="str">
        <f>IF(CADA_PROD!E3277="","",CADA_PROD!E3277)</f>
        <v/>
      </c>
      <c r="F3277" s="101" t="str">
        <f>IF(CADA_PROD!D3277="","",SUMIFS(MOVI_ENTR!I:I,MOVI_ENTR!D:D,D3277))</f>
        <v/>
      </c>
      <c r="G3277" s="101" t="str">
        <f>IF(CADA_PROD!C3277="","",SUMIFS(MOVI_SAID!H:H,MOVI_SAID!D:D,D3277))</f>
        <v/>
      </c>
      <c r="H3277" s="101" t="str">
        <f t="shared" si="69"/>
        <v/>
      </c>
      <c r="I3277" s="100" t="str">
        <f>IF(CADA_PROD!C3277="","",IFERROR(IF(H3277&lt;=0,"Sem estoque",IF(H3277/E3277&lt;0.25,"Quase sem estoque",IF(H3277/E3277&lt;1.2,"Estoque baixo",IF(H3277/E3277&lt;2,"Estoque moderado","Estoque confortável")))),""))</f>
        <v/>
      </c>
      <c r="J3277" s="102" t="str">
        <f>IF(CADA_PROD!C3277="","",SUMIFS(MOVI_ENTR!M:M,MOVI_ENTR!D:D,D3277))</f>
        <v/>
      </c>
      <c r="K3277" s="103" t="str">
        <f>IF(CADA_PROD!C3277="","",IFERROR($J3277/SUM($J$6:$J$1006),""))</f>
        <v/>
      </c>
      <c r="L3277" s="103" t="str">
        <f>IF(CADA_PROD!C3277="","",IFERROR(H3277/SUM($H$6:$H$1006)+P3277,""))</f>
        <v/>
      </c>
      <c r="M3277" s="102" t="str">
        <f>IF(CADA_PROD!$C3277="","",IFERROR(SUMIFS(MOVI_ENTR!M:M,MOVI_ENTR!D:D,D3277)/SUMIFS(MOVI_ENTR!I:I,MOVI_ENTR!D:D,D3277),0))</f>
        <v/>
      </c>
      <c r="N3277" s="104" t="str">
        <f>IF(CADA_PROD!C3277="","",G3277/E3277)</f>
        <v/>
      </c>
    </row>
    <row r="3278" spans="3:14">
      <c r="C3278" s="99" t="str">
        <f>IF(CADA_PROD!C3278="","",CADA_PROD!C3278)</f>
        <v/>
      </c>
      <c r="D3278" s="100" t="str">
        <f>IF(CADA_PROD!D3278="","",CADA_PROD!D3278)</f>
        <v/>
      </c>
      <c r="E3278" s="101" t="str">
        <f>IF(CADA_PROD!E3278="","",CADA_PROD!E3278)</f>
        <v/>
      </c>
      <c r="F3278" s="101" t="str">
        <f>IF(CADA_PROD!D3278="","",SUMIFS(MOVI_ENTR!I:I,MOVI_ENTR!D:D,D3278))</f>
        <v/>
      </c>
      <c r="G3278" s="101" t="str">
        <f>IF(CADA_PROD!C3278="","",SUMIFS(MOVI_SAID!H:H,MOVI_SAID!D:D,D3278))</f>
        <v/>
      </c>
      <c r="H3278" s="101" t="str">
        <f t="shared" si="69"/>
        <v/>
      </c>
      <c r="I3278" s="100" t="str">
        <f>IF(CADA_PROD!C3278="","",IFERROR(IF(H3278&lt;=0,"Sem estoque",IF(H3278/E3278&lt;0.25,"Quase sem estoque",IF(H3278/E3278&lt;1.2,"Estoque baixo",IF(H3278/E3278&lt;2,"Estoque moderado","Estoque confortável")))),""))</f>
        <v/>
      </c>
      <c r="J3278" s="102" t="str">
        <f>IF(CADA_PROD!C3278="","",SUMIFS(MOVI_ENTR!M:M,MOVI_ENTR!D:D,D3278))</f>
        <v/>
      </c>
      <c r="K3278" s="103" t="str">
        <f>IF(CADA_PROD!C3278="","",IFERROR($J3278/SUM($J$6:$J$1006),""))</f>
        <v/>
      </c>
      <c r="L3278" s="103" t="str">
        <f>IF(CADA_PROD!C3278="","",IFERROR(H3278/SUM($H$6:$H$1006)+P3278,""))</f>
        <v/>
      </c>
      <c r="M3278" s="102" t="str">
        <f>IF(CADA_PROD!$C3278="","",IFERROR(SUMIFS(MOVI_ENTR!M:M,MOVI_ENTR!D:D,D3278)/SUMIFS(MOVI_ENTR!I:I,MOVI_ENTR!D:D,D3278),0))</f>
        <v/>
      </c>
      <c r="N3278" s="104" t="str">
        <f>IF(CADA_PROD!C3278="","",G3278/E3278)</f>
        <v/>
      </c>
    </row>
    <row r="3279" spans="3:14">
      <c r="C3279" s="99" t="str">
        <f>IF(CADA_PROD!C3279="","",CADA_PROD!C3279)</f>
        <v/>
      </c>
      <c r="D3279" s="100" t="str">
        <f>IF(CADA_PROD!D3279="","",CADA_PROD!D3279)</f>
        <v/>
      </c>
      <c r="E3279" s="101" t="str">
        <f>IF(CADA_PROD!E3279="","",CADA_PROD!E3279)</f>
        <v/>
      </c>
      <c r="F3279" s="101" t="str">
        <f>IF(CADA_PROD!D3279="","",SUMIFS(MOVI_ENTR!I:I,MOVI_ENTR!D:D,D3279))</f>
        <v/>
      </c>
      <c r="G3279" s="101" t="str">
        <f>IF(CADA_PROD!C3279="","",SUMIFS(MOVI_SAID!H:H,MOVI_SAID!D:D,D3279))</f>
        <v/>
      </c>
      <c r="H3279" s="101" t="str">
        <f t="shared" si="69"/>
        <v/>
      </c>
      <c r="I3279" s="100" t="str">
        <f>IF(CADA_PROD!C3279="","",IFERROR(IF(H3279&lt;=0,"Sem estoque",IF(H3279/E3279&lt;0.25,"Quase sem estoque",IF(H3279/E3279&lt;1.2,"Estoque baixo",IF(H3279/E3279&lt;2,"Estoque moderado","Estoque confortável")))),""))</f>
        <v/>
      </c>
      <c r="J3279" s="102" t="str">
        <f>IF(CADA_PROD!C3279="","",SUMIFS(MOVI_ENTR!M:M,MOVI_ENTR!D:D,D3279))</f>
        <v/>
      </c>
      <c r="K3279" s="103" t="str">
        <f>IF(CADA_PROD!C3279="","",IFERROR($J3279/SUM($J$6:$J$1006),""))</f>
        <v/>
      </c>
      <c r="L3279" s="103" t="str">
        <f>IF(CADA_PROD!C3279="","",IFERROR(H3279/SUM($H$6:$H$1006)+P3279,""))</f>
        <v/>
      </c>
      <c r="M3279" s="102" t="str">
        <f>IF(CADA_PROD!$C3279="","",IFERROR(SUMIFS(MOVI_ENTR!M:M,MOVI_ENTR!D:D,D3279)/SUMIFS(MOVI_ENTR!I:I,MOVI_ENTR!D:D,D3279),0))</f>
        <v/>
      </c>
      <c r="N3279" s="104" t="str">
        <f>IF(CADA_PROD!C3279="","",G3279/E3279)</f>
        <v/>
      </c>
    </row>
    <row r="3280" spans="3:14">
      <c r="C3280" s="99" t="str">
        <f>IF(CADA_PROD!C3280="","",CADA_PROD!C3280)</f>
        <v/>
      </c>
      <c r="D3280" s="100" t="str">
        <f>IF(CADA_PROD!D3280="","",CADA_PROD!D3280)</f>
        <v/>
      </c>
      <c r="E3280" s="101" t="str">
        <f>IF(CADA_PROD!E3280="","",CADA_PROD!E3280)</f>
        <v/>
      </c>
      <c r="F3280" s="101" t="str">
        <f>IF(CADA_PROD!D3280="","",SUMIFS(MOVI_ENTR!I:I,MOVI_ENTR!D:D,D3280))</f>
        <v/>
      </c>
      <c r="G3280" s="101" t="str">
        <f>IF(CADA_PROD!C3280="","",SUMIFS(MOVI_SAID!H:H,MOVI_SAID!D:D,D3280))</f>
        <v/>
      </c>
      <c r="H3280" s="101" t="str">
        <f t="shared" si="69"/>
        <v/>
      </c>
      <c r="I3280" s="100" t="str">
        <f>IF(CADA_PROD!C3280="","",IFERROR(IF(H3280&lt;=0,"Sem estoque",IF(H3280/E3280&lt;0.25,"Quase sem estoque",IF(H3280/E3280&lt;1.2,"Estoque baixo",IF(H3280/E3280&lt;2,"Estoque moderado","Estoque confortável")))),""))</f>
        <v/>
      </c>
      <c r="J3280" s="102" t="str">
        <f>IF(CADA_PROD!C3280="","",SUMIFS(MOVI_ENTR!M:M,MOVI_ENTR!D:D,D3280))</f>
        <v/>
      </c>
      <c r="K3280" s="103" t="str">
        <f>IF(CADA_PROD!C3280="","",IFERROR($J3280/SUM($J$6:$J$1006),""))</f>
        <v/>
      </c>
      <c r="L3280" s="103" t="str">
        <f>IF(CADA_PROD!C3280="","",IFERROR(H3280/SUM($H$6:$H$1006)+P3280,""))</f>
        <v/>
      </c>
      <c r="M3280" s="102" t="str">
        <f>IF(CADA_PROD!$C3280="","",IFERROR(SUMIFS(MOVI_ENTR!M:M,MOVI_ENTR!D:D,D3280)/SUMIFS(MOVI_ENTR!I:I,MOVI_ENTR!D:D,D3280),0))</f>
        <v/>
      </c>
      <c r="N3280" s="104" t="str">
        <f>IF(CADA_PROD!C3280="","",G3280/E3280)</f>
        <v/>
      </c>
    </row>
    <row r="3281" spans="3:14">
      <c r="C3281" s="99" t="str">
        <f>IF(CADA_PROD!C3281="","",CADA_PROD!C3281)</f>
        <v/>
      </c>
      <c r="D3281" s="100" t="str">
        <f>IF(CADA_PROD!D3281="","",CADA_PROD!D3281)</f>
        <v/>
      </c>
      <c r="E3281" s="101" t="str">
        <f>IF(CADA_PROD!E3281="","",CADA_PROD!E3281)</f>
        <v/>
      </c>
      <c r="F3281" s="101" t="str">
        <f>IF(CADA_PROD!D3281="","",SUMIFS(MOVI_ENTR!I:I,MOVI_ENTR!D:D,D3281))</f>
        <v/>
      </c>
      <c r="G3281" s="101" t="str">
        <f>IF(CADA_PROD!C3281="","",SUMIFS(MOVI_SAID!H:H,MOVI_SAID!D:D,D3281))</f>
        <v/>
      </c>
      <c r="H3281" s="101" t="str">
        <f t="shared" si="69"/>
        <v/>
      </c>
      <c r="I3281" s="100" t="str">
        <f>IF(CADA_PROD!C3281="","",IFERROR(IF(H3281&lt;=0,"Sem estoque",IF(H3281/E3281&lt;0.25,"Quase sem estoque",IF(H3281/E3281&lt;1.2,"Estoque baixo",IF(H3281/E3281&lt;2,"Estoque moderado","Estoque confortável")))),""))</f>
        <v/>
      </c>
      <c r="J3281" s="102" t="str">
        <f>IF(CADA_PROD!C3281="","",SUMIFS(MOVI_ENTR!M:M,MOVI_ENTR!D:D,D3281))</f>
        <v/>
      </c>
      <c r="K3281" s="103" t="str">
        <f>IF(CADA_PROD!C3281="","",IFERROR($J3281/SUM($J$6:$J$1006),""))</f>
        <v/>
      </c>
      <c r="L3281" s="103" t="str">
        <f>IF(CADA_PROD!C3281="","",IFERROR(H3281/SUM($H$6:$H$1006)+P3281,""))</f>
        <v/>
      </c>
      <c r="M3281" s="102" t="str">
        <f>IF(CADA_PROD!$C3281="","",IFERROR(SUMIFS(MOVI_ENTR!M:M,MOVI_ENTR!D:D,D3281)/SUMIFS(MOVI_ENTR!I:I,MOVI_ENTR!D:D,D3281),0))</f>
        <v/>
      </c>
      <c r="N3281" s="104" t="str">
        <f>IF(CADA_PROD!C3281="","",G3281/E3281)</f>
        <v/>
      </c>
    </row>
    <row r="3282" spans="3:14">
      <c r="C3282" s="99" t="str">
        <f>IF(CADA_PROD!C3282="","",CADA_PROD!C3282)</f>
        <v/>
      </c>
      <c r="D3282" s="100" t="str">
        <f>IF(CADA_PROD!D3282="","",CADA_PROD!D3282)</f>
        <v/>
      </c>
      <c r="E3282" s="101" t="str">
        <f>IF(CADA_PROD!E3282="","",CADA_PROD!E3282)</f>
        <v/>
      </c>
      <c r="F3282" s="101" t="str">
        <f>IF(CADA_PROD!D3282="","",SUMIFS(MOVI_ENTR!I:I,MOVI_ENTR!D:D,D3282))</f>
        <v/>
      </c>
      <c r="G3282" s="101" t="str">
        <f>IF(CADA_PROD!C3282="","",SUMIFS(MOVI_SAID!H:H,MOVI_SAID!D:D,D3282))</f>
        <v/>
      </c>
      <c r="H3282" s="101" t="str">
        <f t="shared" si="69"/>
        <v/>
      </c>
      <c r="I3282" s="100" t="str">
        <f>IF(CADA_PROD!C3282="","",IFERROR(IF(H3282&lt;=0,"Sem estoque",IF(H3282/E3282&lt;0.25,"Quase sem estoque",IF(H3282/E3282&lt;1.2,"Estoque baixo",IF(H3282/E3282&lt;2,"Estoque moderado","Estoque confortável")))),""))</f>
        <v/>
      </c>
      <c r="J3282" s="102" t="str">
        <f>IF(CADA_PROD!C3282="","",SUMIFS(MOVI_ENTR!M:M,MOVI_ENTR!D:D,D3282))</f>
        <v/>
      </c>
      <c r="K3282" s="103" t="str">
        <f>IF(CADA_PROD!C3282="","",IFERROR($J3282/SUM($J$6:$J$1006),""))</f>
        <v/>
      </c>
      <c r="L3282" s="103" t="str">
        <f>IF(CADA_PROD!C3282="","",IFERROR(H3282/SUM($H$6:$H$1006)+P3282,""))</f>
        <v/>
      </c>
      <c r="M3282" s="102" t="str">
        <f>IF(CADA_PROD!$C3282="","",IFERROR(SUMIFS(MOVI_ENTR!M:M,MOVI_ENTR!D:D,D3282)/SUMIFS(MOVI_ENTR!I:I,MOVI_ENTR!D:D,D3282),0))</f>
        <v/>
      </c>
      <c r="N3282" s="104" t="str">
        <f>IF(CADA_PROD!C3282="","",G3282/E3282)</f>
        <v/>
      </c>
    </row>
    <row r="3283" spans="3:14">
      <c r="C3283" s="99" t="str">
        <f>IF(CADA_PROD!C3283="","",CADA_PROD!C3283)</f>
        <v/>
      </c>
      <c r="D3283" s="100" t="str">
        <f>IF(CADA_PROD!D3283="","",CADA_PROD!D3283)</f>
        <v/>
      </c>
      <c r="E3283" s="101" t="str">
        <f>IF(CADA_PROD!E3283="","",CADA_PROD!E3283)</f>
        <v/>
      </c>
      <c r="F3283" s="101" t="str">
        <f>IF(CADA_PROD!D3283="","",SUMIFS(MOVI_ENTR!I:I,MOVI_ENTR!D:D,D3283))</f>
        <v/>
      </c>
      <c r="G3283" s="101" t="str">
        <f>IF(CADA_PROD!C3283="","",SUMIFS(MOVI_SAID!H:H,MOVI_SAID!D:D,D3283))</f>
        <v/>
      </c>
      <c r="H3283" s="101" t="str">
        <f t="shared" si="69"/>
        <v/>
      </c>
      <c r="I3283" s="100" t="str">
        <f>IF(CADA_PROD!C3283="","",IFERROR(IF(H3283&lt;=0,"Sem estoque",IF(H3283/E3283&lt;0.25,"Quase sem estoque",IF(H3283/E3283&lt;1.2,"Estoque baixo",IF(H3283/E3283&lt;2,"Estoque moderado","Estoque confortável")))),""))</f>
        <v/>
      </c>
      <c r="J3283" s="102" t="str">
        <f>IF(CADA_PROD!C3283="","",SUMIFS(MOVI_ENTR!M:M,MOVI_ENTR!D:D,D3283))</f>
        <v/>
      </c>
      <c r="K3283" s="103" t="str">
        <f>IF(CADA_PROD!C3283="","",IFERROR($J3283/SUM($J$6:$J$1006),""))</f>
        <v/>
      </c>
      <c r="L3283" s="103" t="str">
        <f>IF(CADA_PROD!C3283="","",IFERROR(H3283/SUM($H$6:$H$1006)+P3283,""))</f>
        <v/>
      </c>
      <c r="M3283" s="102" t="str">
        <f>IF(CADA_PROD!$C3283="","",IFERROR(SUMIFS(MOVI_ENTR!M:M,MOVI_ENTR!D:D,D3283)/SUMIFS(MOVI_ENTR!I:I,MOVI_ENTR!D:D,D3283),0))</f>
        <v/>
      </c>
      <c r="N3283" s="104" t="str">
        <f>IF(CADA_PROD!C3283="","",G3283/E3283)</f>
        <v/>
      </c>
    </row>
    <row r="3284" spans="3:14">
      <c r="C3284" s="99" t="str">
        <f>IF(CADA_PROD!C3284="","",CADA_PROD!C3284)</f>
        <v/>
      </c>
      <c r="D3284" s="100" t="str">
        <f>IF(CADA_PROD!D3284="","",CADA_PROD!D3284)</f>
        <v/>
      </c>
      <c r="E3284" s="101" t="str">
        <f>IF(CADA_PROD!E3284="","",CADA_PROD!E3284)</f>
        <v/>
      </c>
      <c r="F3284" s="101" t="str">
        <f>IF(CADA_PROD!D3284="","",SUMIFS(MOVI_ENTR!I:I,MOVI_ENTR!D:D,D3284))</f>
        <v/>
      </c>
      <c r="G3284" s="101" t="str">
        <f>IF(CADA_PROD!C3284="","",SUMIFS(MOVI_SAID!H:H,MOVI_SAID!D:D,D3284))</f>
        <v/>
      </c>
      <c r="H3284" s="101" t="str">
        <f t="shared" si="69"/>
        <v/>
      </c>
      <c r="I3284" s="100" t="str">
        <f>IF(CADA_PROD!C3284="","",IFERROR(IF(H3284&lt;=0,"Sem estoque",IF(H3284/E3284&lt;0.25,"Quase sem estoque",IF(H3284/E3284&lt;1.2,"Estoque baixo",IF(H3284/E3284&lt;2,"Estoque moderado","Estoque confortável")))),""))</f>
        <v/>
      </c>
      <c r="J3284" s="102" t="str">
        <f>IF(CADA_PROD!C3284="","",SUMIFS(MOVI_ENTR!M:M,MOVI_ENTR!D:D,D3284))</f>
        <v/>
      </c>
      <c r="K3284" s="103" t="str">
        <f>IF(CADA_PROD!C3284="","",IFERROR($J3284/SUM($J$6:$J$1006),""))</f>
        <v/>
      </c>
      <c r="L3284" s="103" t="str">
        <f>IF(CADA_PROD!C3284="","",IFERROR(H3284/SUM($H$6:$H$1006)+P3284,""))</f>
        <v/>
      </c>
      <c r="M3284" s="102" t="str">
        <f>IF(CADA_PROD!$C3284="","",IFERROR(SUMIFS(MOVI_ENTR!M:M,MOVI_ENTR!D:D,D3284)/SUMIFS(MOVI_ENTR!I:I,MOVI_ENTR!D:D,D3284),0))</f>
        <v/>
      </c>
      <c r="N3284" s="104" t="str">
        <f>IF(CADA_PROD!C3284="","",G3284/E3284)</f>
        <v/>
      </c>
    </row>
    <row r="3285" spans="3:14">
      <c r="C3285" s="99" t="str">
        <f>IF(CADA_PROD!C3285="","",CADA_PROD!C3285)</f>
        <v/>
      </c>
      <c r="D3285" s="100" t="str">
        <f>IF(CADA_PROD!D3285="","",CADA_PROD!D3285)</f>
        <v/>
      </c>
      <c r="E3285" s="101" t="str">
        <f>IF(CADA_PROD!E3285="","",CADA_PROD!E3285)</f>
        <v/>
      </c>
      <c r="F3285" s="101" t="str">
        <f>IF(CADA_PROD!D3285="","",SUMIFS(MOVI_ENTR!I:I,MOVI_ENTR!D:D,D3285))</f>
        <v/>
      </c>
      <c r="G3285" s="101" t="str">
        <f>IF(CADA_PROD!C3285="","",SUMIFS(MOVI_SAID!H:H,MOVI_SAID!D:D,D3285))</f>
        <v/>
      </c>
      <c r="H3285" s="101" t="str">
        <f t="shared" si="69"/>
        <v/>
      </c>
      <c r="I3285" s="100" t="str">
        <f>IF(CADA_PROD!C3285="","",IFERROR(IF(H3285&lt;=0,"Sem estoque",IF(H3285/E3285&lt;0.25,"Quase sem estoque",IF(H3285/E3285&lt;1.2,"Estoque baixo",IF(H3285/E3285&lt;2,"Estoque moderado","Estoque confortável")))),""))</f>
        <v/>
      </c>
      <c r="J3285" s="102" t="str">
        <f>IF(CADA_PROD!C3285="","",SUMIFS(MOVI_ENTR!M:M,MOVI_ENTR!D:D,D3285))</f>
        <v/>
      </c>
      <c r="K3285" s="103" t="str">
        <f>IF(CADA_PROD!C3285="","",IFERROR($J3285/SUM($J$6:$J$1006),""))</f>
        <v/>
      </c>
      <c r="L3285" s="103" t="str">
        <f>IF(CADA_PROD!C3285="","",IFERROR(H3285/SUM($H$6:$H$1006)+P3285,""))</f>
        <v/>
      </c>
      <c r="M3285" s="102" t="str">
        <f>IF(CADA_PROD!$C3285="","",IFERROR(SUMIFS(MOVI_ENTR!M:M,MOVI_ENTR!D:D,D3285)/SUMIFS(MOVI_ENTR!I:I,MOVI_ENTR!D:D,D3285),0))</f>
        <v/>
      </c>
      <c r="N3285" s="104" t="str">
        <f>IF(CADA_PROD!C3285="","",G3285/E3285)</f>
        <v/>
      </c>
    </row>
    <row r="3286" spans="3:14">
      <c r="C3286" s="99" t="str">
        <f>IF(CADA_PROD!C3286="","",CADA_PROD!C3286)</f>
        <v/>
      </c>
      <c r="D3286" s="100" t="str">
        <f>IF(CADA_PROD!D3286="","",CADA_PROD!D3286)</f>
        <v/>
      </c>
      <c r="E3286" s="101" t="str">
        <f>IF(CADA_PROD!E3286="","",CADA_PROD!E3286)</f>
        <v/>
      </c>
      <c r="F3286" s="101" t="str">
        <f>IF(CADA_PROD!D3286="","",SUMIFS(MOVI_ENTR!I:I,MOVI_ENTR!D:D,D3286))</f>
        <v/>
      </c>
      <c r="G3286" s="101" t="str">
        <f>IF(CADA_PROD!C3286="","",SUMIFS(MOVI_SAID!H:H,MOVI_SAID!D:D,D3286))</f>
        <v/>
      </c>
      <c r="H3286" s="101" t="str">
        <f t="shared" si="69"/>
        <v/>
      </c>
      <c r="I3286" s="100" t="str">
        <f>IF(CADA_PROD!C3286="","",IFERROR(IF(H3286&lt;=0,"Sem estoque",IF(H3286/E3286&lt;0.25,"Quase sem estoque",IF(H3286/E3286&lt;1.2,"Estoque baixo",IF(H3286/E3286&lt;2,"Estoque moderado","Estoque confortável")))),""))</f>
        <v/>
      </c>
      <c r="J3286" s="102" t="str">
        <f>IF(CADA_PROD!C3286="","",SUMIFS(MOVI_ENTR!M:M,MOVI_ENTR!D:D,D3286))</f>
        <v/>
      </c>
      <c r="K3286" s="103" t="str">
        <f>IF(CADA_PROD!C3286="","",IFERROR($J3286/SUM($J$6:$J$1006),""))</f>
        <v/>
      </c>
      <c r="L3286" s="103" t="str">
        <f>IF(CADA_PROD!C3286="","",IFERROR(H3286/SUM($H$6:$H$1006)+P3286,""))</f>
        <v/>
      </c>
      <c r="M3286" s="102" t="str">
        <f>IF(CADA_PROD!$C3286="","",IFERROR(SUMIFS(MOVI_ENTR!M:M,MOVI_ENTR!D:D,D3286)/SUMIFS(MOVI_ENTR!I:I,MOVI_ENTR!D:D,D3286),0))</f>
        <v/>
      </c>
      <c r="N3286" s="104" t="str">
        <f>IF(CADA_PROD!C3286="","",G3286/E3286)</f>
        <v/>
      </c>
    </row>
    <row r="3287" spans="3:14">
      <c r="C3287" s="99" t="str">
        <f>IF(CADA_PROD!C3287="","",CADA_PROD!C3287)</f>
        <v/>
      </c>
      <c r="D3287" s="100" t="str">
        <f>IF(CADA_PROD!D3287="","",CADA_PROD!D3287)</f>
        <v/>
      </c>
      <c r="E3287" s="101" t="str">
        <f>IF(CADA_PROD!E3287="","",CADA_PROD!E3287)</f>
        <v/>
      </c>
      <c r="F3287" s="101" t="str">
        <f>IF(CADA_PROD!D3287="","",SUMIFS(MOVI_ENTR!I:I,MOVI_ENTR!D:D,D3287))</f>
        <v/>
      </c>
      <c r="G3287" s="101" t="str">
        <f>IF(CADA_PROD!C3287="","",SUMIFS(MOVI_SAID!H:H,MOVI_SAID!D:D,D3287))</f>
        <v/>
      </c>
      <c r="H3287" s="101" t="str">
        <f t="shared" si="69"/>
        <v/>
      </c>
      <c r="I3287" s="100" t="str">
        <f>IF(CADA_PROD!C3287="","",IFERROR(IF(H3287&lt;=0,"Sem estoque",IF(H3287/E3287&lt;0.25,"Quase sem estoque",IF(H3287/E3287&lt;1.2,"Estoque baixo",IF(H3287/E3287&lt;2,"Estoque moderado","Estoque confortável")))),""))</f>
        <v/>
      </c>
      <c r="J3287" s="102" t="str">
        <f>IF(CADA_PROD!C3287="","",SUMIFS(MOVI_ENTR!M:M,MOVI_ENTR!D:D,D3287))</f>
        <v/>
      </c>
      <c r="K3287" s="103" t="str">
        <f>IF(CADA_PROD!C3287="","",IFERROR($J3287/SUM($J$6:$J$1006),""))</f>
        <v/>
      </c>
      <c r="L3287" s="103" t="str">
        <f>IF(CADA_PROD!C3287="","",IFERROR(H3287/SUM($H$6:$H$1006)+P3287,""))</f>
        <v/>
      </c>
      <c r="M3287" s="102" t="str">
        <f>IF(CADA_PROD!$C3287="","",IFERROR(SUMIFS(MOVI_ENTR!M:M,MOVI_ENTR!D:D,D3287)/SUMIFS(MOVI_ENTR!I:I,MOVI_ENTR!D:D,D3287),0))</f>
        <v/>
      </c>
      <c r="N3287" s="104" t="str">
        <f>IF(CADA_PROD!C3287="","",G3287/E3287)</f>
        <v/>
      </c>
    </row>
    <row r="3288" spans="3:14">
      <c r="C3288" s="99" t="str">
        <f>IF(CADA_PROD!C3288="","",CADA_PROD!C3288)</f>
        <v/>
      </c>
      <c r="D3288" s="100" t="str">
        <f>IF(CADA_PROD!D3288="","",CADA_PROD!D3288)</f>
        <v/>
      </c>
      <c r="E3288" s="101" t="str">
        <f>IF(CADA_PROD!E3288="","",CADA_PROD!E3288)</f>
        <v/>
      </c>
      <c r="F3288" s="101" t="str">
        <f>IF(CADA_PROD!D3288="","",SUMIFS(MOVI_ENTR!I:I,MOVI_ENTR!D:D,D3288))</f>
        <v/>
      </c>
      <c r="G3288" s="101" t="str">
        <f>IF(CADA_PROD!C3288="","",SUMIFS(MOVI_SAID!H:H,MOVI_SAID!D:D,D3288))</f>
        <v/>
      </c>
      <c r="H3288" s="101" t="str">
        <f t="shared" si="69"/>
        <v/>
      </c>
      <c r="I3288" s="100" t="str">
        <f>IF(CADA_PROD!C3288="","",IFERROR(IF(H3288&lt;=0,"Sem estoque",IF(H3288/E3288&lt;0.25,"Quase sem estoque",IF(H3288/E3288&lt;1.2,"Estoque baixo",IF(H3288/E3288&lt;2,"Estoque moderado","Estoque confortável")))),""))</f>
        <v/>
      </c>
      <c r="J3288" s="102" t="str">
        <f>IF(CADA_PROD!C3288="","",SUMIFS(MOVI_ENTR!M:M,MOVI_ENTR!D:D,D3288))</f>
        <v/>
      </c>
      <c r="K3288" s="103" t="str">
        <f>IF(CADA_PROD!C3288="","",IFERROR($J3288/SUM($J$6:$J$1006),""))</f>
        <v/>
      </c>
      <c r="L3288" s="103" t="str">
        <f>IF(CADA_PROD!C3288="","",IFERROR(H3288/SUM($H$6:$H$1006)+P3288,""))</f>
        <v/>
      </c>
      <c r="M3288" s="102" t="str">
        <f>IF(CADA_PROD!$C3288="","",IFERROR(SUMIFS(MOVI_ENTR!M:M,MOVI_ENTR!D:D,D3288)/SUMIFS(MOVI_ENTR!I:I,MOVI_ENTR!D:D,D3288),0))</f>
        <v/>
      </c>
      <c r="N3288" s="104" t="str">
        <f>IF(CADA_PROD!C3288="","",G3288/E3288)</f>
        <v/>
      </c>
    </row>
    <row r="3289" spans="3:14">
      <c r="C3289" s="99" t="str">
        <f>IF(CADA_PROD!C3289="","",CADA_PROD!C3289)</f>
        <v/>
      </c>
      <c r="D3289" s="100" t="str">
        <f>IF(CADA_PROD!D3289="","",CADA_PROD!D3289)</f>
        <v/>
      </c>
      <c r="E3289" s="101" t="str">
        <f>IF(CADA_PROD!E3289="","",CADA_PROD!E3289)</f>
        <v/>
      </c>
      <c r="F3289" s="101" t="str">
        <f>IF(CADA_PROD!D3289="","",SUMIFS(MOVI_ENTR!I:I,MOVI_ENTR!D:D,D3289))</f>
        <v/>
      </c>
      <c r="G3289" s="101" t="str">
        <f>IF(CADA_PROD!C3289="","",SUMIFS(MOVI_SAID!H:H,MOVI_SAID!D:D,D3289))</f>
        <v/>
      </c>
      <c r="H3289" s="101" t="str">
        <f t="shared" si="69"/>
        <v/>
      </c>
      <c r="I3289" s="100" t="str">
        <f>IF(CADA_PROD!C3289="","",IFERROR(IF(H3289&lt;=0,"Sem estoque",IF(H3289/E3289&lt;0.25,"Quase sem estoque",IF(H3289/E3289&lt;1.2,"Estoque baixo",IF(H3289/E3289&lt;2,"Estoque moderado","Estoque confortável")))),""))</f>
        <v/>
      </c>
      <c r="J3289" s="102" t="str">
        <f>IF(CADA_PROD!C3289="","",SUMIFS(MOVI_ENTR!M:M,MOVI_ENTR!D:D,D3289))</f>
        <v/>
      </c>
      <c r="K3289" s="103" t="str">
        <f>IF(CADA_PROD!C3289="","",IFERROR($J3289/SUM($J$6:$J$1006),""))</f>
        <v/>
      </c>
      <c r="L3289" s="103" t="str">
        <f>IF(CADA_PROD!C3289="","",IFERROR(H3289/SUM($H$6:$H$1006)+P3289,""))</f>
        <v/>
      </c>
      <c r="M3289" s="102" t="str">
        <f>IF(CADA_PROD!$C3289="","",IFERROR(SUMIFS(MOVI_ENTR!M:M,MOVI_ENTR!D:D,D3289)/SUMIFS(MOVI_ENTR!I:I,MOVI_ENTR!D:D,D3289),0))</f>
        <v/>
      </c>
      <c r="N3289" s="104" t="str">
        <f>IF(CADA_PROD!C3289="","",G3289/E3289)</f>
        <v/>
      </c>
    </row>
    <row r="3290" spans="3:14">
      <c r="C3290" s="99" t="str">
        <f>IF(CADA_PROD!C3290="","",CADA_PROD!C3290)</f>
        <v/>
      </c>
      <c r="D3290" s="100" t="str">
        <f>IF(CADA_PROD!D3290="","",CADA_PROD!D3290)</f>
        <v/>
      </c>
      <c r="E3290" s="101" t="str">
        <f>IF(CADA_PROD!E3290="","",CADA_PROD!E3290)</f>
        <v/>
      </c>
      <c r="F3290" s="101" t="str">
        <f>IF(CADA_PROD!D3290="","",SUMIFS(MOVI_ENTR!I:I,MOVI_ENTR!D:D,D3290))</f>
        <v/>
      </c>
      <c r="G3290" s="101" t="str">
        <f>IF(CADA_PROD!C3290="","",SUMIFS(MOVI_SAID!H:H,MOVI_SAID!D:D,D3290))</f>
        <v/>
      </c>
      <c r="H3290" s="101" t="str">
        <f t="shared" si="69"/>
        <v/>
      </c>
      <c r="I3290" s="100" t="str">
        <f>IF(CADA_PROD!C3290="","",IFERROR(IF(H3290&lt;=0,"Sem estoque",IF(H3290/E3290&lt;0.25,"Quase sem estoque",IF(H3290/E3290&lt;1.2,"Estoque baixo",IF(H3290/E3290&lt;2,"Estoque moderado","Estoque confortável")))),""))</f>
        <v/>
      </c>
      <c r="J3290" s="102" t="str">
        <f>IF(CADA_PROD!C3290="","",SUMIFS(MOVI_ENTR!M:M,MOVI_ENTR!D:D,D3290))</f>
        <v/>
      </c>
      <c r="K3290" s="103" t="str">
        <f>IF(CADA_PROD!C3290="","",IFERROR($J3290/SUM($J$6:$J$1006),""))</f>
        <v/>
      </c>
      <c r="L3290" s="103" t="str">
        <f>IF(CADA_PROD!C3290="","",IFERROR(H3290/SUM($H$6:$H$1006)+P3290,""))</f>
        <v/>
      </c>
      <c r="M3290" s="102" t="str">
        <f>IF(CADA_PROD!$C3290="","",IFERROR(SUMIFS(MOVI_ENTR!M:M,MOVI_ENTR!D:D,D3290)/SUMIFS(MOVI_ENTR!I:I,MOVI_ENTR!D:D,D3290),0))</f>
        <v/>
      </c>
      <c r="N3290" s="104" t="str">
        <f>IF(CADA_PROD!C3290="","",G3290/E3290)</f>
        <v/>
      </c>
    </row>
    <row r="3291" spans="3:14">
      <c r="C3291" s="99" t="str">
        <f>IF(CADA_PROD!C3291="","",CADA_PROD!C3291)</f>
        <v/>
      </c>
      <c r="D3291" s="100" t="str">
        <f>IF(CADA_PROD!D3291="","",CADA_PROD!D3291)</f>
        <v/>
      </c>
      <c r="E3291" s="101" t="str">
        <f>IF(CADA_PROD!E3291="","",CADA_PROD!E3291)</f>
        <v/>
      </c>
      <c r="F3291" s="101" t="str">
        <f>IF(CADA_PROD!D3291="","",SUMIFS(MOVI_ENTR!I:I,MOVI_ENTR!D:D,D3291))</f>
        <v/>
      </c>
      <c r="G3291" s="101" t="str">
        <f>IF(CADA_PROD!C3291="","",SUMIFS(MOVI_SAID!H:H,MOVI_SAID!D:D,D3291))</f>
        <v/>
      </c>
      <c r="H3291" s="101" t="str">
        <f t="shared" si="69"/>
        <v/>
      </c>
      <c r="I3291" s="100" t="str">
        <f>IF(CADA_PROD!C3291="","",IFERROR(IF(H3291&lt;=0,"Sem estoque",IF(H3291/E3291&lt;0.25,"Quase sem estoque",IF(H3291/E3291&lt;1.2,"Estoque baixo",IF(H3291/E3291&lt;2,"Estoque moderado","Estoque confortável")))),""))</f>
        <v/>
      </c>
      <c r="J3291" s="102" t="str">
        <f>IF(CADA_PROD!C3291="","",SUMIFS(MOVI_ENTR!M:M,MOVI_ENTR!D:D,D3291))</f>
        <v/>
      </c>
      <c r="K3291" s="103" t="str">
        <f>IF(CADA_PROD!C3291="","",IFERROR($J3291/SUM($J$6:$J$1006),""))</f>
        <v/>
      </c>
      <c r="L3291" s="103" t="str">
        <f>IF(CADA_PROD!C3291="","",IFERROR(H3291/SUM($H$6:$H$1006)+P3291,""))</f>
        <v/>
      </c>
      <c r="M3291" s="102" t="str">
        <f>IF(CADA_PROD!$C3291="","",IFERROR(SUMIFS(MOVI_ENTR!M:M,MOVI_ENTR!D:D,D3291)/SUMIFS(MOVI_ENTR!I:I,MOVI_ENTR!D:D,D3291),0))</f>
        <v/>
      </c>
      <c r="N3291" s="104" t="str">
        <f>IF(CADA_PROD!C3291="","",G3291/E3291)</f>
        <v/>
      </c>
    </row>
    <row r="3292" spans="3:14">
      <c r="C3292" s="99" t="str">
        <f>IF(CADA_PROD!C3292="","",CADA_PROD!C3292)</f>
        <v/>
      </c>
      <c r="D3292" s="100" t="str">
        <f>IF(CADA_PROD!D3292="","",CADA_PROD!D3292)</f>
        <v/>
      </c>
      <c r="E3292" s="101" t="str">
        <f>IF(CADA_PROD!E3292="","",CADA_PROD!E3292)</f>
        <v/>
      </c>
      <c r="F3292" s="101" t="str">
        <f>IF(CADA_PROD!D3292="","",SUMIFS(MOVI_ENTR!I:I,MOVI_ENTR!D:D,D3292))</f>
        <v/>
      </c>
      <c r="G3292" s="101" t="str">
        <f>IF(CADA_PROD!C3292="","",SUMIFS(MOVI_SAID!H:H,MOVI_SAID!D:D,D3292))</f>
        <v/>
      </c>
      <c r="H3292" s="101" t="str">
        <f t="shared" si="69"/>
        <v/>
      </c>
      <c r="I3292" s="100" t="str">
        <f>IF(CADA_PROD!C3292="","",IFERROR(IF(H3292&lt;=0,"Sem estoque",IF(H3292/E3292&lt;0.25,"Quase sem estoque",IF(H3292/E3292&lt;1.2,"Estoque baixo",IF(H3292/E3292&lt;2,"Estoque moderado","Estoque confortável")))),""))</f>
        <v/>
      </c>
      <c r="J3292" s="102" t="str">
        <f>IF(CADA_PROD!C3292="","",SUMIFS(MOVI_ENTR!M:M,MOVI_ENTR!D:D,D3292))</f>
        <v/>
      </c>
      <c r="K3292" s="103" t="str">
        <f>IF(CADA_PROD!C3292="","",IFERROR($J3292/SUM($J$6:$J$1006),""))</f>
        <v/>
      </c>
      <c r="L3292" s="103" t="str">
        <f>IF(CADA_PROD!C3292="","",IFERROR(H3292/SUM($H$6:$H$1006)+P3292,""))</f>
        <v/>
      </c>
      <c r="M3292" s="102" t="str">
        <f>IF(CADA_PROD!$C3292="","",IFERROR(SUMIFS(MOVI_ENTR!M:M,MOVI_ENTR!D:D,D3292)/SUMIFS(MOVI_ENTR!I:I,MOVI_ENTR!D:D,D3292),0))</f>
        <v/>
      </c>
      <c r="N3292" s="104" t="str">
        <f>IF(CADA_PROD!C3292="","",G3292/E3292)</f>
        <v/>
      </c>
    </row>
    <row r="3293" spans="3:14">
      <c r="C3293" s="99" t="str">
        <f>IF(CADA_PROD!C3293="","",CADA_PROD!C3293)</f>
        <v/>
      </c>
      <c r="D3293" s="100" t="str">
        <f>IF(CADA_PROD!D3293="","",CADA_PROD!D3293)</f>
        <v/>
      </c>
      <c r="E3293" s="101" t="str">
        <f>IF(CADA_PROD!E3293="","",CADA_PROD!E3293)</f>
        <v/>
      </c>
      <c r="F3293" s="101" t="str">
        <f>IF(CADA_PROD!D3293="","",SUMIFS(MOVI_ENTR!I:I,MOVI_ENTR!D:D,D3293))</f>
        <v/>
      </c>
      <c r="G3293" s="101" t="str">
        <f>IF(CADA_PROD!C3293="","",SUMIFS(MOVI_SAID!H:H,MOVI_SAID!D:D,D3293))</f>
        <v/>
      </c>
      <c r="H3293" s="101" t="str">
        <f t="shared" si="69"/>
        <v/>
      </c>
      <c r="I3293" s="100" t="str">
        <f>IF(CADA_PROD!C3293="","",IFERROR(IF(H3293&lt;=0,"Sem estoque",IF(H3293/E3293&lt;0.25,"Quase sem estoque",IF(H3293/E3293&lt;1.2,"Estoque baixo",IF(H3293/E3293&lt;2,"Estoque moderado","Estoque confortável")))),""))</f>
        <v/>
      </c>
      <c r="J3293" s="102" t="str">
        <f>IF(CADA_PROD!C3293="","",SUMIFS(MOVI_ENTR!M:M,MOVI_ENTR!D:D,D3293))</f>
        <v/>
      </c>
      <c r="K3293" s="103" t="str">
        <f>IF(CADA_PROD!C3293="","",IFERROR($J3293/SUM($J$6:$J$1006),""))</f>
        <v/>
      </c>
      <c r="L3293" s="103" t="str">
        <f>IF(CADA_PROD!C3293="","",IFERROR(H3293/SUM($H$6:$H$1006)+P3293,""))</f>
        <v/>
      </c>
      <c r="M3293" s="102" t="str">
        <f>IF(CADA_PROD!$C3293="","",IFERROR(SUMIFS(MOVI_ENTR!M:M,MOVI_ENTR!D:D,D3293)/SUMIFS(MOVI_ENTR!I:I,MOVI_ENTR!D:D,D3293),0))</f>
        <v/>
      </c>
      <c r="N3293" s="104" t="str">
        <f>IF(CADA_PROD!C3293="","",G3293/E3293)</f>
        <v/>
      </c>
    </row>
    <row r="3294" spans="3:14">
      <c r="C3294" s="99" t="str">
        <f>IF(CADA_PROD!C3294="","",CADA_PROD!C3294)</f>
        <v/>
      </c>
      <c r="D3294" s="100" t="str">
        <f>IF(CADA_PROD!D3294="","",CADA_PROD!D3294)</f>
        <v/>
      </c>
      <c r="E3294" s="101" t="str">
        <f>IF(CADA_PROD!E3294="","",CADA_PROD!E3294)</f>
        <v/>
      </c>
      <c r="F3294" s="101" t="str">
        <f>IF(CADA_PROD!D3294="","",SUMIFS(MOVI_ENTR!I:I,MOVI_ENTR!D:D,D3294))</f>
        <v/>
      </c>
      <c r="G3294" s="101" t="str">
        <f>IF(CADA_PROD!C3294="","",SUMIFS(MOVI_SAID!H:H,MOVI_SAID!D:D,D3294))</f>
        <v/>
      </c>
      <c r="H3294" s="101" t="str">
        <f t="shared" si="69"/>
        <v/>
      </c>
      <c r="I3294" s="100" t="str">
        <f>IF(CADA_PROD!C3294="","",IFERROR(IF(H3294&lt;=0,"Sem estoque",IF(H3294/E3294&lt;0.25,"Quase sem estoque",IF(H3294/E3294&lt;1.2,"Estoque baixo",IF(H3294/E3294&lt;2,"Estoque moderado","Estoque confortável")))),""))</f>
        <v/>
      </c>
      <c r="J3294" s="102" t="str">
        <f>IF(CADA_PROD!C3294="","",SUMIFS(MOVI_ENTR!M:M,MOVI_ENTR!D:D,D3294))</f>
        <v/>
      </c>
      <c r="K3294" s="103" t="str">
        <f>IF(CADA_PROD!C3294="","",IFERROR($J3294/SUM($J$6:$J$1006),""))</f>
        <v/>
      </c>
      <c r="L3294" s="103" t="str">
        <f>IF(CADA_PROD!C3294="","",IFERROR(H3294/SUM($H$6:$H$1006)+P3294,""))</f>
        <v/>
      </c>
      <c r="M3294" s="102" t="str">
        <f>IF(CADA_PROD!$C3294="","",IFERROR(SUMIFS(MOVI_ENTR!M:M,MOVI_ENTR!D:D,D3294)/SUMIFS(MOVI_ENTR!I:I,MOVI_ENTR!D:D,D3294),0))</f>
        <v/>
      </c>
      <c r="N3294" s="104" t="str">
        <f>IF(CADA_PROD!C3294="","",G3294/E3294)</f>
        <v/>
      </c>
    </row>
    <row r="3295" spans="3:14">
      <c r="C3295" s="99" t="str">
        <f>IF(CADA_PROD!C3295="","",CADA_PROD!C3295)</f>
        <v/>
      </c>
      <c r="D3295" s="100" t="str">
        <f>IF(CADA_PROD!D3295="","",CADA_PROD!D3295)</f>
        <v/>
      </c>
      <c r="E3295" s="101" t="str">
        <f>IF(CADA_PROD!E3295="","",CADA_PROD!E3295)</f>
        <v/>
      </c>
      <c r="F3295" s="101" t="str">
        <f>IF(CADA_PROD!D3295="","",SUMIFS(MOVI_ENTR!I:I,MOVI_ENTR!D:D,D3295))</f>
        <v/>
      </c>
      <c r="G3295" s="101" t="str">
        <f>IF(CADA_PROD!C3295="","",SUMIFS(MOVI_SAID!H:H,MOVI_SAID!D:D,D3295))</f>
        <v/>
      </c>
      <c r="H3295" s="101" t="str">
        <f t="shared" si="69"/>
        <v/>
      </c>
      <c r="I3295" s="100" t="str">
        <f>IF(CADA_PROD!C3295="","",IFERROR(IF(H3295&lt;=0,"Sem estoque",IF(H3295/E3295&lt;0.25,"Quase sem estoque",IF(H3295/E3295&lt;1.2,"Estoque baixo",IF(H3295/E3295&lt;2,"Estoque moderado","Estoque confortável")))),""))</f>
        <v/>
      </c>
      <c r="J3295" s="102" t="str">
        <f>IF(CADA_PROD!C3295="","",SUMIFS(MOVI_ENTR!M:M,MOVI_ENTR!D:D,D3295))</f>
        <v/>
      </c>
      <c r="K3295" s="103" t="str">
        <f>IF(CADA_PROD!C3295="","",IFERROR($J3295/SUM($J$6:$J$1006),""))</f>
        <v/>
      </c>
      <c r="L3295" s="103" t="str">
        <f>IF(CADA_PROD!C3295="","",IFERROR(H3295/SUM($H$6:$H$1006)+P3295,""))</f>
        <v/>
      </c>
      <c r="M3295" s="102" t="str">
        <f>IF(CADA_PROD!$C3295="","",IFERROR(SUMIFS(MOVI_ENTR!M:M,MOVI_ENTR!D:D,D3295)/SUMIFS(MOVI_ENTR!I:I,MOVI_ENTR!D:D,D3295),0))</f>
        <v/>
      </c>
      <c r="N3295" s="104" t="str">
        <f>IF(CADA_PROD!C3295="","",G3295/E3295)</f>
        <v/>
      </c>
    </row>
    <row r="3296" spans="3:14">
      <c r="C3296" s="99" t="str">
        <f>IF(CADA_PROD!C3296="","",CADA_PROD!C3296)</f>
        <v/>
      </c>
      <c r="D3296" s="100" t="str">
        <f>IF(CADA_PROD!D3296="","",CADA_PROD!D3296)</f>
        <v/>
      </c>
      <c r="E3296" s="101" t="str">
        <f>IF(CADA_PROD!E3296="","",CADA_PROD!E3296)</f>
        <v/>
      </c>
      <c r="F3296" s="101" t="str">
        <f>IF(CADA_PROD!D3296="","",SUMIFS(MOVI_ENTR!I:I,MOVI_ENTR!D:D,D3296))</f>
        <v/>
      </c>
      <c r="G3296" s="101" t="str">
        <f>IF(CADA_PROD!C3296="","",SUMIFS(MOVI_SAID!H:H,MOVI_SAID!D:D,D3296))</f>
        <v/>
      </c>
      <c r="H3296" s="101" t="str">
        <f t="shared" si="69"/>
        <v/>
      </c>
      <c r="I3296" s="100" t="str">
        <f>IF(CADA_PROD!C3296="","",IFERROR(IF(H3296&lt;=0,"Sem estoque",IF(H3296/E3296&lt;0.25,"Quase sem estoque",IF(H3296/E3296&lt;1.2,"Estoque baixo",IF(H3296/E3296&lt;2,"Estoque moderado","Estoque confortável")))),""))</f>
        <v/>
      </c>
      <c r="J3296" s="102" t="str">
        <f>IF(CADA_PROD!C3296="","",SUMIFS(MOVI_ENTR!M:M,MOVI_ENTR!D:D,D3296))</f>
        <v/>
      </c>
      <c r="K3296" s="103" t="str">
        <f>IF(CADA_PROD!C3296="","",IFERROR($J3296/SUM($J$6:$J$1006),""))</f>
        <v/>
      </c>
      <c r="L3296" s="103" t="str">
        <f>IF(CADA_PROD!C3296="","",IFERROR(H3296/SUM($H$6:$H$1006)+P3296,""))</f>
        <v/>
      </c>
      <c r="M3296" s="102" t="str">
        <f>IF(CADA_PROD!$C3296="","",IFERROR(SUMIFS(MOVI_ENTR!M:M,MOVI_ENTR!D:D,D3296)/SUMIFS(MOVI_ENTR!I:I,MOVI_ENTR!D:D,D3296),0))</f>
        <v/>
      </c>
      <c r="N3296" s="104" t="str">
        <f>IF(CADA_PROD!C3296="","",G3296/E3296)</f>
        <v/>
      </c>
    </row>
    <row r="3297" spans="3:14">
      <c r="C3297" s="99" t="str">
        <f>IF(CADA_PROD!C3297="","",CADA_PROD!C3297)</f>
        <v/>
      </c>
      <c r="D3297" s="100" t="str">
        <f>IF(CADA_PROD!D3297="","",CADA_PROD!D3297)</f>
        <v/>
      </c>
      <c r="E3297" s="101" t="str">
        <f>IF(CADA_PROD!E3297="","",CADA_PROD!E3297)</f>
        <v/>
      </c>
      <c r="F3297" s="101" t="str">
        <f>IF(CADA_PROD!D3297="","",SUMIFS(MOVI_ENTR!I:I,MOVI_ENTR!D:D,D3297))</f>
        <v/>
      </c>
      <c r="G3297" s="101" t="str">
        <f>IF(CADA_PROD!C3297="","",SUMIFS(MOVI_SAID!H:H,MOVI_SAID!D:D,D3297))</f>
        <v/>
      </c>
      <c r="H3297" s="101" t="str">
        <f t="shared" si="69"/>
        <v/>
      </c>
      <c r="I3297" s="100" t="str">
        <f>IF(CADA_PROD!C3297="","",IFERROR(IF(H3297&lt;=0,"Sem estoque",IF(H3297/E3297&lt;0.25,"Quase sem estoque",IF(H3297/E3297&lt;1.2,"Estoque baixo",IF(H3297/E3297&lt;2,"Estoque moderado","Estoque confortável")))),""))</f>
        <v/>
      </c>
      <c r="J3297" s="102" t="str">
        <f>IF(CADA_PROD!C3297="","",SUMIFS(MOVI_ENTR!M:M,MOVI_ENTR!D:D,D3297))</f>
        <v/>
      </c>
      <c r="K3297" s="103" t="str">
        <f>IF(CADA_PROD!C3297="","",IFERROR($J3297/SUM($J$6:$J$1006),""))</f>
        <v/>
      </c>
      <c r="L3297" s="103" t="str">
        <f>IF(CADA_PROD!C3297="","",IFERROR(H3297/SUM($H$6:$H$1006)+P3297,""))</f>
        <v/>
      </c>
      <c r="M3297" s="102" t="str">
        <f>IF(CADA_PROD!$C3297="","",IFERROR(SUMIFS(MOVI_ENTR!M:M,MOVI_ENTR!D:D,D3297)/SUMIFS(MOVI_ENTR!I:I,MOVI_ENTR!D:D,D3297),0))</f>
        <v/>
      </c>
      <c r="N3297" s="104" t="str">
        <f>IF(CADA_PROD!C3297="","",G3297/E3297)</f>
        <v/>
      </c>
    </row>
    <row r="3298" spans="3:14">
      <c r="C3298" s="99" t="str">
        <f>IF(CADA_PROD!C3298="","",CADA_PROD!C3298)</f>
        <v/>
      </c>
      <c r="D3298" s="100" t="str">
        <f>IF(CADA_PROD!D3298="","",CADA_PROD!D3298)</f>
        <v/>
      </c>
      <c r="E3298" s="101" t="str">
        <f>IF(CADA_PROD!E3298="","",CADA_PROD!E3298)</f>
        <v/>
      </c>
      <c r="F3298" s="101" t="str">
        <f>IF(CADA_PROD!D3298="","",SUMIFS(MOVI_ENTR!I:I,MOVI_ENTR!D:D,D3298))</f>
        <v/>
      </c>
      <c r="G3298" s="101" t="str">
        <f>IF(CADA_PROD!C3298="","",SUMIFS(MOVI_SAID!H:H,MOVI_SAID!D:D,D3298))</f>
        <v/>
      </c>
      <c r="H3298" s="101" t="str">
        <f t="shared" si="69"/>
        <v/>
      </c>
      <c r="I3298" s="100" t="str">
        <f>IF(CADA_PROD!C3298="","",IFERROR(IF(H3298&lt;=0,"Sem estoque",IF(H3298/E3298&lt;0.25,"Quase sem estoque",IF(H3298/E3298&lt;1.2,"Estoque baixo",IF(H3298/E3298&lt;2,"Estoque moderado","Estoque confortável")))),""))</f>
        <v/>
      </c>
      <c r="J3298" s="102" t="str">
        <f>IF(CADA_PROD!C3298="","",SUMIFS(MOVI_ENTR!M:M,MOVI_ENTR!D:D,D3298))</f>
        <v/>
      </c>
      <c r="K3298" s="103" t="str">
        <f>IF(CADA_PROD!C3298="","",IFERROR($J3298/SUM($J$6:$J$1006),""))</f>
        <v/>
      </c>
      <c r="L3298" s="103" t="str">
        <f>IF(CADA_PROD!C3298="","",IFERROR(H3298/SUM($H$6:$H$1006)+P3298,""))</f>
        <v/>
      </c>
      <c r="M3298" s="102" t="str">
        <f>IF(CADA_PROD!$C3298="","",IFERROR(SUMIFS(MOVI_ENTR!M:M,MOVI_ENTR!D:D,D3298)/SUMIFS(MOVI_ENTR!I:I,MOVI_ENTR!D:D,D3298),0))</f>
        <v/>
      </c>
      <c r="N3298" s="104" t="str">
        <f>IF(CADA_PROD!C3298="","",G3298/E3298)</f>
        <v/>
      </c>
    </row>
    <row r="3299" spans="3:14">
      <c r="C3299" s="99" t="str">
        <f>IF(CADA_PROD!C3299="","",CADA_PROD!C3299)</f>
        <v/>
      </c>
      <c r="D3299" s="100" t="str">
        <f>IF(CADA_PROD!D3299="","",CADA_PROD!D3299)</f>
        <v/>
      </c>
      <c r="E3299" s="101" t="str">
        <f>IF(CADA_PROD!E3299="","",CADA_PROD!E3299)</f>
        <v/>
      </c>
      <c r="F3299" s="101" t="str">
        <f>IF(CADA_PROD!D3299="","",SUMIFS(MOVI_ENTR!I:I,MOVI_ENTR!D:D,D3299))</f>
        <v/>
      </c>
      <c r="G3299" s="101" t="str">
        <f>IF(CADA_PROD!C3299="","",SUMIFS(MOVI_SAID!H:H,MOVI_SAID!D:D,D3299))</f>
        <v/>
      </c>
      <c r="H3299" s="101" t="str">
        <f t="shared" si="69"/>
        <v/>
      </c>
      <c r="I3299" s="100" t="str">
        <f>IF(CADA_PROD!C3299="","",IFERROR(IF(H3299&lt;=0,"Sem estoque",IF(H3299/E3299&lt;0.25,"Quase sem estoque",IF(H3299/E3299&lt;1.2,"Estoque baixo",IF(H3299/E3299&lt;2,"Estoque moderado","Estoque confortável")))),""))</f>
        <v/>
      </c>
      <c r="J3299" s="102" t="str">
        <f>IF(CADA_PROD!C3299="","",SUMIFS(MOVI_ENTR!M:M,MOVI_ENTR!D:D,D3299))</f>
        <v/>
      </c>
      <c r="K3299" s="103" t="str">
        <f>IF(CADA_PROD!C3299="","",IFERROR($J3299/SUM($J$6:$J$1006),""))</f>
        <v/>
      </c>
      <c r="L3299" s="103" t="str">
        <f>IF(CADA_PROD!C3299="","",IFERROR(H3299/SUM($H$6:$H$1006)+P3299,""))</f>
        <v/>
      </c>
      <c r="M3299" s="102" t="str">
        <f>IF(CADA_PROD!$C3299="","",IFERROR(SUMIFS(MOVI_ENTR!M:M,MOVI_ENTR!D:D,D3299)/SUMIFS(MOVI_ENTR!I:I,MOVI_ENTR!D:D,D3299),0))</f>
        <v/>
      </c>
      <c r="N3299" s="104" t="str">
        <f>IF(CADA_PROD!C3299="","",G3299/E3299)</f>
        <v/>
      </c>
    </row>
    <row r="3300" spans="3:14">
      <c r="C3300" s="99" t="str">
        <f>IF(CADA_PROD!C3300="","",CADA_PROD!C3300)</f>
        <v/>
      </c>
      <c r="D3300" s="100" t="str">
        <f>IF(CADA_PROD!D3300="","",CADA_PROD!D3300)</f>
        <v/>
      </c>
      <c r="E3300" s="101" t="str">
        <f>IF(CADA_PROD!E3300="","",CADA_PROD!E3300)</f>
        <v/>
      </c>
      <c r="F3300" s="101" t="str">
        <f>IF(CADA_PROD!D3300="","",SUMIFS(MOVI_ENTR!I:I,MOVI_ENTR!D:D,D3300))</f>
        <v/>
      </c>
      <c r="G3300" s="101" t="str">
        <f>IF(CADA_PROD!C3300="","",SUMIFS(MOVI_SAID!H:H,MOVI_SAID!D:D,D3300))</f>
        <v/>
      </c>
      <c r="H3300" s="101" t="str">
        <f t="shared" si="69"/>
        <v/>
      </c>
      <c r="I3300" s="100" t="str">
        <f>IF(CADA_PROD!C3300="","",IFERROR(IF(H3300&lt;=0,"Sem estoque",IF(H3300/E3300&lt;0.25,"Quase sem estoque",IF(H3300/E3300&lt;1.2,"Estoque baixo",IF(H3300/E3300&lt;2,"Estoque moderado","Estoque confortável")))),""))</f>
        <v/>
      </c>
      <c r="J3300" s="102" t="str">
        <f>IF(CADA_PROD!C3300="","",SUMIFS(MOVI_ENTR!M:M,MOVI_ENTR!D:D,D3300))</f>
        <v/>
      </c>
      <c r="K3300" s="103" t="str">
        <f>IF(CADA_PROD!C3300="","",IFERROR($J3300/SUM($J$6:$J$1006),""))</f>
        <v/>
      </c>
      <c r="L3300" s="103" t="str">
        <f>IF(CADA_PROD!C3300="","",IFERROR(H3300/SUM($H$6:$H$1006)+P3300,""))</f>
        <v/>
      </c>
      <c r="M3300" s="102" t="str">
        <f>IF(CADA_PROD!$C3300="","",IFERROR(SUMIFS(MOVI_ENTR!M:M,MOVI_ENTR!D:D,D3300)/SUMIFS(MOVI_ENTR!I:I,MOVI_ENTR!D:D,D3300),0))</f>
        <v/>
      </c>
      <c r="N3300" s="104" t="str">
        <f>IF(CADA_PROD!C3300="","",G3300/E3300)</f>
        <v/>
      </c>
    </row>
    <row r="3301" spans="3:14">
      <c r="C3301" s="99" t="str">
        <f>IF(CADA_PROD!C3301="","",CADA_PROD!C3301)</f>
        <v/>
      </c>
      <c r="D3301" s="100" t="str">
        <f>IF(CADA_PROD!D3301="","",CADA_PROD!D3301)</f>
        <v/>
      </c>
      <c r="E3301" s="101" t="str">
        <f>IF(CADA_PROD!E3301="","",CADA_PROD!E3301)</f>
        <v/>
      </c>
      <c r="F3301" s="101" t="str">
        <f>IF(CADA_PROD!D3301="","",SUMIFS(MOVI_ENTR!I:I,MOVI_ENTR!D:D,D3301))</f>
        <v/>
      </c>
      <c r="G3301" s="101" t="str">
        <f>IF(CADA_PROD!C3301="","",SUMIFS(MOVI_SAID!H:H,MOVI_SAID!D:D,D3301))</f>
        <v/>
      </c>
      <c r="H3301" s="101" t="str">
        <f t="shared" si="69"/>
        <v/>
      </c>
      <c r="I3301" s="100" t="str">
        <f>IF(CADA_PROD!C3301="","",IFERROR(IF(H3301&lt;=0,"Sem estoque",IF(H3301/E3301&lt;0.25,"Quase sem estoque",IF(H3301/E3301&lt;1.2,"Estoque baixo",IF(H3301/E3301&lt;2,"Estoque moderado","Estoque confortável")))),""))</f>
        <v/>
      </c>
      <c r="J3301" s="102" t="str">
        <f>IF(CADA_PROD!C3301="","",SUMIFS(MOVI_ENTR!M:M,MOVI_ENTR!D:D,D3301))</f>
        <v/>
      </c>
      <c r="K3301" s="103" t="str">
        <f>IF(CADA_PROD!C3301="","",IFERROR($J3301/SUM($J$6:$J$1006),""))</f>
        <v/>
      </c>
      <c r="L3301" s="103" t="str">
        <f>IF(CADA_PROD!C3301="","",IFERROR(H3301/SUM($H$6:$H$1006)+P3301,""))</f>
        <v/>
      </c>
      <c r="M3301" s="102" t="str">
        <f>IF(CADA_PROD!$C3301="","",IFERROR(SUMIFS(MOVI_ENTR!M:M,MOVI_ENTR!D:D,D3301)/SUMIFS(MOVI_ENTR!I:I,MOVI_ENTR!D:D,D3301),0))</f>
        <v/>
      </c>
      <c r="N3301" s="104" t="str">
        <f>IF(CADA_PROD!C3301="","",G3301/E3301)</f>
        <v/>
      </c>
    </row>
    <row r="3302" spans="3:14">
      <c r="C3302" s="99" t="str">
        <f>IF(CADA_PROD!C3302="","",CADA_PROD!C3302)</f>
        <v/>
      </c>
      <c r="D3302" s="100" t="str">
        <f>IF(CADA_PROD!D3302="","",CADA_PROD!D3302)</f>
        <v/>
      </c>
      <c r="E3302" s="101" t="str">
        <f>IF(CADA_PROD!E3302="","",CADA_PROD!E3302)</f>
        <v/>
      </c>
      <c r="F3302" s="101" t="str">
        <f>IF(CADA_PROD!D3302="","",SUMIFS(MOVI_ENTR!I:I,MOVI_ENTR!D:D,D3302))</f>
        <v/>
      </c>
      <c r="G3302" s="101" t="str">
        <f>IF(CADA_PROD!C3302="","",SUMIFS(MOVI_SAID!H:H,MOVI_SAID!D:D,D3302))</f>
        <v/>
      </c>
      <c r="H3302" s="101" t="str">
        <f t="shared" si="69"/>
        <v/>
      </c>
      <c r="I3302" s="100" t="str">
        <f>IF(CADA_PROD!C3302="","",IFERROR(IF(H3302&lt;=0,"Sem estoque",IF(H3302/E3302&lt;0.25,"Quase sem estoque",IF(H3302/E3302&lt;1.2,"Estoque baixo",IF(H3302/E3302&lt;2,"Estoque moderado","Estoque confortável")))),""))</f>
        <v/>
      </c>
      <c r="J3302" s="102" t="str">
        <f>IF(CADA_PROD!C3302="","",SUMIFS(MOVI_ENTR!M:M,MOVI_ENTR!D:D,D3302))</f>
        <v/>
      </c>
      <c r="K3302" s="103" t="str">
        <f>IF(CADA_PROD!C3302="","",IFERROR($J3302/SUM($J$6:$J$1006),""))</f>
        <v/>
      </c>
      <c r="L3302" s="103" t="str">
        <f>IF(CADA_PROD!C3302="","",IFERROR(H3302/SUM($H$6:$H$1006)+P3302,""))</f>
        <v/>
      </c>
      <c r="M3302" s="102" t="str">
        <f>IF(CADA_PROD!$C3302="","",IFERROR(SUMIFS(MOVI_ENTR!M:M,MOVI_ENTR!D:D,D3302)/SUMIFS(MOVI_ENTR!I:I,MOVI_ENTR!D:D,D3302),0))</f>
        <v/>
      </c>
      <c r="N3302" s="104" t="str">
        <f>IF(CADA_PROD!C3302="","",G3302/E3302)</f>
        <v/>
      </c>
    </row>
    <row r="3303" spans="3:14">
      <c r="C3303" s="99" t="str">
        <f>IF(CADA_PROD!C3303="","",CADA_PROD!C3303)</f>
        <v/>
      </c>
      <c r="D3303" s="100" t="str">
        <f>IF(CADA_PROD!D3303="","",CADA_PROD!D3303)</f>
        <v/>
      </c>
      <c r="E3303" s="101" t="str">
        <f>IF(CADA_PROD!E3303="","",CADA_PROD!E3303)</f>
        <v/>
      </c>
      <c r="F3303" s="101" t="str">
        <f>IF(CADA_PROD!D3303="","",SUMIFS(MOVI_ENTR!I:I,MOVI_ENTR!D:D,D3303))</f>
        <v/>
      </c>
      <c r="G3303" s="101" t="str">
        <f>IF(CADA_PROD!C3303="","",SUMIFS(MOVI_SAID!H:H,MOVI_SAID!D:D,D3303))</f>
        <v/>
      </c>
      <c r="H3303" s="101" t="str">
        <f t="shared" si="69"/>
        <v/>
      </c>
      <c r="I3303" s="100" t="str">
        <f>IF(CADA_PROD!C3303="","",IFERROR(IF(H3303&lt;=0,"Sem estoque",IF(H3303/E3303&lt;0.25,"Quase sem estoque",IF(H3303/E3303&lt;1.2,"Estoque baixo",IF(H3303/E3303&lt;2,"Estoque moderado","Estoque confortável")))),""))</f>
        <v/>
      </c>
      <c r="J3303" s="102" t="str">
        <f>IF(CADA_PROD!C3303="","",SUMIFS(MOVI_ENTR!M:M,MOVI_ENTR!D:D,D3303))</f>
        <v/>
      </c>
      <c r="K3303" s="103" t="str">
        <f>IF(CADA_PROD!C3303="","",IFERROR($J3303/SUM($J$6:$J$1006),""))</f>
        <v/>
      </c>
      <c r="L3303" s="103" t="str">
        <f>IF(CADA_PROD!C3303="","",IFERROR(H3303/SUM($H$6:$H$1006)+P3303,""))</f>
        <v/>
      </c>
      <c r="M3303" s="102" t="str">
        <f>IF(CADA_PROD!$C3303="","",IFERROR(SUMIFS(MOVI_ENTR!M:M,MOVI_ENTR!D:D,D3303)/SUMIFS(MOVI_ENTR!I:I,MOVI_ENTR!D:D,D3303),0))</f>
        <v/>
      </c>
      <c r="N3303" s="104" t="str">
        <f>IF(CADA_PROD!C3303="","",G3303/E3303)</f>
        <v/>
      </c>
    </row>
    <row r="3304" spans="3:14">
      <c r="C3304" s="99" t="str">
        <f>IF(CADA_PROD!C3304="","",CADA_PROD!C3304)</f>
        <v/>
      </c>
      <c r="D3304" s="100" t="str">
        <f>IF(CADA_PROD!D3304="","",CADA_PROD!D3304)</f>
        <v/>
      </c>
      <c r="E3304" s="101" t="str">
        <f>IF(CADA_PROD!E3304="","",CADA_PROD!E3304)</f>
        <v/>
      </c>
      <c r="F3304" s="101" t="str">
        <f>IF(CADA_PROD!D3304="","",SUMIFS(MOVI_ENTR!I:I,MOVI_ENTR!D:D,D3304))</f>
        <v/>
      </c>
      <c r="G3304" s="101" t="str">
        <f>IF(CADA_PROD!C3304="","",SUMIFS(MOVI_SAID!H:H,MOVI_SAID!D:D,D3304))</f>
        <v/>
      </c>
      <c r="H3304" s="101" t="str">
        <f t="shared" si="69"/>
        <v/>
      </c>
      <c r="I3304" s="100" t="str">
        <f>IF(CADA_PROD!C3304="","",IFERROR(IF(H3304&lt;=0,"Sem estoque",IF(H3304/E3304&lt;0.25,"Quase sem estoque",IF(H3304/E3304&lt;1.2,"Estoque baixo",IF(H3304/E3304&lt;2,"Estoque moderado","Estoque confortável")))),""))</f>
        <v/>
      </c>
      <c r="J3304" s="102" t="str">
        <f>IF(CADA_PROD!C3304="","",SUMIFS(MOVI_ENTR!M:M,MOVI_ENTR!D:D,D3304))</f>
        <v/>
      </c>
      <c r="K3304" s="103" t="str">
        <f>IF(CADA_PROD!C3304="","",IFERROR($J3304/SUM($J$6:$J$1006),""))</f>
        <v/>
      </c>
      <c r="L3304" s="103" t="str">
        <f>IF(CADA_PROD!C3304="","",IFERROR(H3304/SUM($H$6:$H$1006)+P3304,""))</f>
        <v/>
      </c>
      <c r="M3304" s="102" t="str">
        <f>IF(CADA_PROD!$C3304="","",IFERROR(SUMIFS(MOVI_ENTR!M:M,MOVI_ENTR!D:D,D3304)/SUMIFS(MOVI_ENTR!I:I,MOVI_ENTR!D:D,D3304),0))</f>
        <v/>
      </c>
      <c r="N3304" s="104" t="str">
        <f>IF(CADA_PROD!C3304="","",G3304/E3304)</f>
        <v/>
      </c>
    </row>
    <row r="3305" spans="3:14">
      <c r="C3305" s="99" t="str">
        <f>IF(CADA_PROD!C3305="","",CADA_PROD!C3305)</f>
        <v/>
      </c>
      <c r="D3305" s="100" t="str">
        <f>IF(CADA_PROD!D3305="","",CADA_PROD!D3305)</f>
        <v/>
      </c>
      <c r="E3305" s="101" t="str">
        <f>IF(CADA_PROD!E3305="","",CADA_PROD!E3305)</f>
        <v/>
      </c>
      <c r="F3305" s="101" t="str">
        <f>IF(CADA_PROD!D3305="","",SUMIFS(MOVI_ENTR!I:I,MOVI_ENTR!D:D,D3305))</f>
        <v/>
      </c>
      <c r="G3305" s="101" t="str">
        <f>IF(CADA_PROD!C3305="","",SUMIFS(MOVI_SAID!H:H,MOVI_SAID!D:D,D3305))</f>
        <v/>
      </c>
      <c r="H3305" s="101" t="str">
        <f t="shared" si="69"/>
        <v/>
      </c>
      <c r="I3305" s="100" t="str">
        <f>IF(CADA_PROD!C3305="","",IFERROR(IF(H3305&lt;=0,"Sem estoque",IF(H3305/E3305&lt;0.25,"Quase sem estoque",IF(H3305/E3305&lt;1.2,"Estoque baixo",IF(H3305/E3305&lt;2,"Estoque moderado","Estoque confortável")))),""))</f>
        <v/>
      </c>
      <c r="J3305" s="102" t="str">
        <f>IF(CADA_PROD!C3305="","",SUMIFS(MOVI_ENTR!M:M,MOVI_ENTR!D:D,D3305))</f>
        <v/>
      </c>
      <c r="K3305" s="103" t="str">
        <f>IF(CADA_PROD!C3305="","",IFERROR($J3305/SUM($J$6:$J$1006),""))</f>
        <v/>
      </c>
      <c r="L3305" s="103" t="str">
        <f>IF(CADA_PROD!C3305="","",IFERROR(H3305/SUM($H$6:$H$1006)+P3305,""))</f>
        <v/>
      </c>
      <c r="M3305" s="102" t="str">
        <f>IF(CADA_PROD!$C3305="","",IFERROR(SUMIFS(MOVI_ENTR!M:M,MOVI_ENTR!D:D,D3305)/SUMIFS(MOVI_ENTR!I:I,MOVI_ENTR!D:D,D3305),0))</f>
        <v/>
      </c>
      <c r="N3305" s="104" t="str">
        <f>IF(CADA_PROD!C3305="","",G3305/E3305)</f>
        <v/>
      </c>
    </row>
    <row r="3306" spans="3:14">
      <c r="C3306" s="99" t="str">
        <f>IF(CADA_PROD!C3306="","",CADA_PROD!C3306)</f>
        <v/>
      </c>
      <c r="D3306" s="100" t="str">
        <f>IF(CADA_PROD!D3306="","",CADA_PROD!D3306)</f>
        <v/>
      </c>
      <c r="E3306" s="101" t="str">
        <f>IF(CADA_PROD!E3306="","",CADA_PROD!E3306)</f>
        <v/>
      </c>
      <c r="F3306" s="101" t="str">
        <f>IF(CADA_PROD!D3306="","",SUMIFS(MOVI_ENTR!I:I,MOVI_ENTR!D:D,D3306))</f>
        <v/>
      </c>
      <c r="G3306" s="101" t="str">
        <f>IF(CADA_PROD!C3306="","",SUMIFS(MOVI_SAID!H:H,MOVI_SAID!D:D,D3306))</f>
        <v/>
      </c>
      <c r="H3306" s="101" t="str">
        <f t="shared" si="69"/>
        <v/>
      </c>
      <c r="I3306" s="100" t="str">
        <f>IF(CADA_PROD!C3306="","",IFERROR(IF(H3306&lt;=0,"Sem estoque",IF(H3306/E3306&lt;0.25,"Quase sem estoque",IF(H3306/E3306&lt;1.2,"Estoque baixo",IF(H3306/E3306&lt;2,"Estoque moderado","Estoque confortável")))),""))</f>
        <v/>
      </c>
      <c r="J3306" s="102" t="str">
        <f>IF(CADA_PROD!C3306="","",SUMIFS(MOVI_ENTR!M:M,MOVI_ENTR!D:D,D3306))</f>
        <v/>
      </c>
      <c r="K3306" s="103" t="str">
        <f>IF(CADA_PROD!C3306="","",IFERROR($J3306/SUM($J$6:$J$1006),""))</f>
        <v/>
      </c>
      <c r="L3306" s="103" t="str">
        <f>IF(CADA_PROD!C3306="","",IFERROR(H3306/SUM($H$6:$H$1006)+P3306,""))</f>
        <v/>
      </c>
      <c r="M3306" s="102" t="str">
        <f>IF(CADA_PROD!$C3306="","",IFERROR(SUMIFS(MOVI_ENTR!M:M,MOVI_ENTR!D:D,D3306)/SUMIFS(MOVI_ENTR!I:I,MOVI_ENTR!D:D,D3306),0))</f>
        <v/>
      </c>
      <c r="N3306" s="104" t="str">
        <f>IF(CADA_PROD!C3306="","",G3306/E3306)</f>
        <v/>
      </c>
    </row>
    <row r="3307" spans="3:14">
      <c r="C3307" s="99" t="str">
        <f>IF(CADA_PROD!C3307="","",CADA_PROD!C3307)</f>
        <v/>
      </c>
      <c r="D3307" s="100" t="str">
        <f>IF(CADA_PROD!D3307="","",CADA_PROD!D3307)</f>
        <v/>
      </c>
      <c r="E3307" s="101" t="str">
        <f>IF(CADA_PROD!E3307="","",CADA_PROD!E3307)</f>
        <v/>
      </c>
      <c r="F3307" s="101" t="str">
        <f>IF(CADA_PROD!D3307="","",SUMIFS(MOVI_ENTR!I:I,MOVI_ENTR!D:D,D3307))</f>
        <v/>
      </c>
      <c r="G3307" s="101" t="str">
        <f>IF(CADA_PROD!C3307="","",SUMIFS(MOVI_SAID!H:H,MOVI_SAID!D:D,D3307))</f>
        <v/>
      </c>
      <c r="H3307" s="101" t="str">
        <f t="shared" ref="H3307:H3370" si="70">IFERROR(F3307-G3307,"")</f>
        <v/>
      </c>
      <c r="I3307" s="100" t="str">
        <f>IF(CADA_PROD!C3307="","",IFERROR(IF(H3307&lt;=0,"Sem estoque",IF(H3307/E3307&lt;0.25,"Quase sem estoque",IF(H3307/E3307&lt;1.2,"Estoque baixo",IF(H3307/E3307&lt;2,"Estoque moderado","Estoque confortável")))),""))</f>
        <v/>
      </c>
      <c r="J3307" s="102" t="str">
        <f>IF(CADA_PROD!C3307="","",SUMIFS(MOVI_ENTR!M:M,MOVI_ENTR!D:D,D3307))</f>
        <v/>
      </c>
      <c r="K3307" s="103" t="str">
        <f>IF(CADA_PROD!C3307="","",IFERROR($J3307/SUM($J$6:$J$1006),""))</f>
        <v/>
      </c>
      <c r="L3307" s="103" t="str">
        <f>IF(CADA_PROD!C3307="","",IFERROR(H3307/SUM($H$6:$H$1006)+P3307,""))</f>
        <v/>
      </c>
      <c r="M3307" s="102" t="str">
        <f>IF(CADA_PROD!$C3307="","",IFERROR(SUMIFS(MOVI_ENTR!M:M,MOVI_ENTR!D:D,D3307)/SUMIFS(MOVI_ENTR!I:I,MOVI_ENTR!D:D,D3307),0))</f>
        <v/>
      </c>
      <c r="N3307" s="104" t="str">
        <f>IF(CADA_PROD!C3307="","",G3307/E3307)</f>
        <v/>
      </c>
    </row>
    <row r="3308" spans="3:14">
      <c r="C3308" s="99" t="str">
        <f>IF(CADA_PROD!C3308="","",CADA_PROD!C3308)</f>
        <v/>
      </c>
      <c r="D3308" s="100" t="str">
        <f>IF(CADA_PROD!D3308="","",CADA_PROD!D3308)</f>
        <v/>
      </c>
      <c r="E3308" s="101" t="str">
        <f>IF(CADA_PROD!E3308="","",CADA_PROD!E3308)</f>
        <v/>
      </c>
      <c r="F3308" s="101" t="str">
        <f>IF(CADA_PROD!D3308="","",SUMIFS(MOVI_ENTR!I:I,MOVI_ENTR!D:D,D3308))</f>
        <v/>
      </c>
      <c r="G3308" s="101" t="str">
        <f>IF(CADA_PROD!C3308="","",SUMIFS(MOVI_SAID!H:H,MOVI_SAID!D:D,D3308))</f>
        <v/>
      </c>
      <c r="H3308" s="101" t="str">
        <f t="shared" si="70"/>
        <v/>
      </c>
      <c r="I3308" s="100" t="str">
        <f>IF(CADA_PROD!C3308="","",IFERROR(IF(H3308&lt;=0,"Sem estoque",IF(H3308/E3308&lt;0.25,"Quase sem estoque",IF(H3308/E3308&lt;1.2,"Estoque baixo",IF(H3308/E3308&lt;2,"Estoque moderado","Estoque confortável")))),""))</f>
        <v/>
      </c>
      <c r="J3308" s="102" t="str">
        <f>IF(CADA_PROD!C3308="","",SUMIFS(MOVI_ENTR!M:M,MOVI_ENTR!D:D,D3308))</f>
        <v/>
      </c>
      <c r="K3308" s="103" t="str">
        <f>IF(CADA_PROD!C3308="","",IFERROR($J3308/SUM($J$6:$J$1006),""))</f>
        <v/>
      </c>
      <c r="L3308" s="103" t="str">
        <f>IF(CADA_PROD!C3308="","",IFERROR(H3308/SUM($H$6:$H$1006)+P3308,""))</f>
        <v/>
      </c>
      <c r="M3308" s="102" t="str">
        <f>IF(CADA_PROD!$C3308="","",IFERROR(SUMIFS(MOVI_ENTR!M:M,MOVI_ENTR!D:D,D3308)/SUMIFS(MOVI_ENTR!I:I,MOVI_ENTR!D:D,D3308),0))</f>
        <v/>
      </c>
      <c r="N3308" s="104" t="str">
        <f>IF(CADA_PROD!C3308="","",G3308/E3308)</f>
        <v/>
      </c>
    </row>
    <row r="3309" spans="3:14">
      <c r="C3309" s="99" t="str">
        <f>IF(CADA_PROD!C3309="","",CADA_PROD!C3309)</f>
        <v/>
      </c>
      <c r="D3309" s="100" t="str">
        <f>IF(CADA_PROD!D3309="","",CADA_PROD!D3309)</f>
        <v/>
      </c>
      <c r="E3309" s="101" t="str">
        <f>IF(CADA_PROD!E3309="","",CADA_PROD!E3309)</f>
        <v/>
      </c>
      <c r="F3309" s="101" t="str">
        <f>IF(CADA_PROD!D3309="","",SUMIFS(MOVI_ENTR!I:I,MOVI_ENTR!D:D,D3309))</f>
        <v/>
      </c>
      <c r="G3309" s="101" t="str">
        <f>IF(CADA_PROD!C3309="","",SUMIFS(MOVI_SAID!H:H,MOVI_SAID!D:D,D3309))</f>
        <v/>
      </c>
      <c r="H3309" s="101" t="str">
        <f t="shared" si="70"/>
        <v/>
      </c>
      <c r="I3309" s="100" t="str">
        <f>IF(CADA_PROD!C3309="","",IFERROR(IF(H3309&lt;=0,"Sem estoque",IF(H3309/E3309&lt;0.25,"Quase sem estoque",IF(H3309/E3309&lt;1.2,"Estoque baixo",IF(H3309/E3309&lt;2,"Estoque moderado","Estoque confortável")))),""))</f>
        <v/>
      </c>
      <c r="J3309" s="102" t="str">
        <f>IF(CADA_PROD!C3309="","",SUMIFS(MOVI_ENTR!M:M,MOVI_ENTR!D:D,D3309))</f>
        <v/>
      </c>
      <c r="K3309" s="103" t="str">
        <f>IF(CADA_PROD!C3309="","",IFERROR($J3309/SUM($J$6:$J$1006),""))</f>
        <v/>
      </c>
      <c r="L3309" s="103" t="str">
        <f>IF(CADA_PROD!C3309="","",IFERROR(H3309/SUM($H$6:$H$1006)+P3309,""))</f>
        <v/>
      </c>
      <c r="M3309" s="102" t="str">
        <f>IF(CADA_PROD!$C3309="","",IFERROR(SUMIFS(MOVI_ENTR!M:M,MOVI_ENTR!D:D,D3309)/SUMIFS(MOVI_ENTR!I:I,MOVI_ENTR!D:D,D3309),0))</f>
        <v/>
      </c>
      <c r="N3309" s="104" t="str">
        <f>IF(CADA_PROD!C3309="","",G3309/E3309)</f>
        <v/>
      </c>
    </row>
    <row r="3310" spans="3:14">
      <c r="C3310" s="99" t="str">
        <f>IF(CADA_PROD!C3310="","",CADA_PROD!C3310)</f>
        <v/>
      </c>
      <c r="D3310" s="100" t="str">
        <f>IF(CADA_PROD!D3310="","",CADA_PROD!D3310)</f>
        <v/>
      </c>
      <c r="E3310" s="101" t="str">
        <f>IF(CADA_PROD!E3310="","",CADA_PROD!E3310)</f>
        <v/>
      </c>
      <c r="F3310" s="101" t="str">
        <f>IF(CADA_PROD!D3310="","",SUMIFS(MOVI_ENTR!I:I,MOVI_ENTR!D:D,D3310))</f>
        <v/>
      </c>
      <c r="G3310" s="101" t="str">
        <f>IF(CADA_PROD!C3310="","",SUMIFS(MOVI_SAID!H:H,MOVI_SAID!D:D,D3310))</f>
        <v/>
      </c>
      <c r="H3310" s="101" t="str">
        <f t="shared" si="70"/>
        <v/>
      </c>
      <c r="I3310" s="100" t="str">
        <f>IF(CADA_PROD!C3310="","",IFERROR(IF(H3310&lt;=0,"Sem estoque",IF(H3310/E3310&lt;0.25,"Quase sem estoque",IF(H3310/E3310&lt;1.2,"Estoque baixo",IF(H3310/E3310&lt;2,"Estoque moderado","Estoque confortável")))),""))</f>
        <v/>
      </c>
      <c r="J3310" s="102" t="str">
        <f>IF(CADA_PROD!C3310="","",SUMIFS(MOVI_ENTR!M:M,MOVI_ENTR!D:D,D3310))</f>
        <v/>
      </c>
      <c r="K3310" s="103" t="str">
        <f>IF(CADA_PROD!C3310="","",IFERROR($J3310/SUM($J$6:$J$1006),""))</f>
        <v/>
      </c>
      <c r="L3310" s="103" t="str">
        <f>IF(CADA_PROD!C3310="","",IFERROR(H3310/SUM($H$6:$H$1006)+P3310,""))</f>
        <v/>
      </c>
      <c r="M3310" s="102" t="str">
        <f>IF(CADA_PROD!$C3310="","",IFERROR(SUMIFS(MOVI_ENTR!M:M,MOVI_ENTR!D:D,D3310)/SUMIFS(MOVI_ENTR!I:I,MOVI_ENTR!D:D,D3310),0))</f>
        <v/>
      </c>
      <c r="N3310" s="104" t="str">
        <f>IF(CADA_PROD!C3310="","",G3310/E3310)</f>
        <v/>
      </c>
    </row>
    <row r="3311" spans="3:14">
      <c r="C3311" s="99" t="str">
        <f>IF(CADA_PROD!C3311="","",CADA_PROD!C3311)</f>
        <v/>
      </c>
      <c r="D3311" s="100" t="str">
        <f>IF(CADA_PROD!D3311="","",CADA_PROD!D3311)</f>
        <v/>
      </c>
      <c r="E3311" s="101" t="str">
        <f>IF(CADA_PROD!E3311="","",CADA_PROD!E3311)</f>
        <v/>
      </c>
      <c r="F3311" s="101" t="str">
        <f>IF(CADA_PROD!D3311="","",SUMIFS(MOVI_ENTR!I:I,MOVI_ENTR!D:D,D3311))</f>
        <v/>
      </c>
      <c r="G3311" s="101" t="str">
        <f>IF(CADA_PROD!C3311="","",SUMIFS(MOVI_SAID!H:H,MOVI_SAID!D:D,D3311))</f>
        <v/>
      </c>
      <c r="H3311" s="101" t="str">
        <f t="shared" si="70"/>
        <v/>
      </c>
      <c r="I3311" s="100" t="str">
        <f>IF(CADA_PROD!C3311="","",IFERROR(IF(H3311&lt;=0,"Sem estoque",IF(H3311/E3311&lt;0.25,"Quase sem estoque",IF(H3311/E3311&lt;1.2,"Estoque baixo",IF(H3311/E3311&lt;2,"Estoque moderado","Estoque confortável")))),""))</f>
        <v/>
      </c>
      <c r="J3311" s="102" t="str">
        <f>IF(CADA_PROD!C3311="","",SUMIFS(MOVI_ENTR!M:M,MOVI_ENTR!D:D,D3311))</f>
        <v/>
      </c>
      <c r="K3311" s="103" t="str">
        <f>IF(CADA_PROD!C3311="","",IFERROR($J3311/SUM($J$6:$J$1006),""))</f>
        <v/>
      </c>
      <c r="L3311" s="103" t="str">
        <f>IF(CADA_PROD!C3311="","",IFERROR(H3311/SUM($H$6:$H$1006)+P3311,""))</f>
        <v/>
      </c>
      <c r="M3311" s="102" t="str">
        <f>IF(CADA_PROD!$C3311="","",IFERROR(SUMIFS(MOVI_ENTR!M:M,MOVI_ENTR!D:D,D3311)/SUMIFS(MOVI_ENTR!I:I,MOVI_ENTR!D:D,D3311),0))</f>
        <v/>
      </c>
      <c r="N3311" s="104" t="str">
        <f>IF(CADA_PROD!C3311="","",G3311/E3311)</f>
        <v/>
      </c>
    </row>
    <row r="3312" spans="3:14">
      <c r="C3312" s="99" t="str">
        <f>IF(CADA_PROD!C3312="","",CADA_PROD!C3312)</f>
        <v/>
      </c>
      <c r="D3312" s="100" t="str">
        <f>IF(CADA_PROD!D3312="","",CADA_PROD!D3312)</f>
        <v/>
      </c>
      <c r="E3312" s="101" t="str">
        <f>IF(CADA_PROD!E3312="","",CADA_PROD!E3312)</f>
        <v/>
      </c>
      <c r="F3312" s="101" t="str">
        <f>IF(CADA_PROD!D3312="","",SUMIFS(MOVI_ENTR!I:I,MOVI_ENTR!D:D,D3312))</f>
        <v/>
      </c>
      <c r="G3312" s="101" t="str">
        <f>IF(CADA_PROD!C3312="","",SUMIFS(MOVI_SAID!H:H,MOVI_SAID!D:D,D3312))</f>
        <v/>
      </c>
      <c r="H3312" s="101" t="str">
        <f t="shared" si="70"/>
        <v/>
      </c>
      <c r="I3312" s="100" t="str">
        <f>IF(CADA_PROD!C3312="","",IFERROR(IF(H3312&lt;=0,"Sem estoque",IF(H3312/E3312&lt;0.25,"Quase sem estoque",IF(H3312/E3312&lt;1.2,"Estoque baixo",IF(H3312/E3312&lt;2,"Estoque moderado","Estoque confortável")))),""))</f>
        <v/>
      </c>
      <c r="J3312" s="102" t="str">
        <f>IF(CADA_PROD!C3312="","",SUMIFS(MOVI_ENTR!M:M,MOVI_ENTR!D:D,D3312))</f>
        <v/>
      </c>
      <c r="K3312" s="103" t="str">
        <f>IF(CADA_PROD!C3312="","",IFERROR($J3312/SUM($J$6:$J$1006),""))</f>
        <v/>
      </c>
      <c r="L3312" s="103" t="str">
        <f>IF(CADA_PROD!C3312="","",IFERROR(H3312/SUM($H$6:$H$1006)+P3312,""))</f>
        <v/>
      </c>
      <c r="M3312" s="102" t="str">
        <f>IF(CADA_PROD!$C3312="","",IFERROR(SUMIFS(MOVI_ENTR!M:M,MOVI_ENTR!D:D,D3312)/SUMIFS(MOVI_ENTR!I:I,MOVI_ENTR!D:D,D3312),0))</f>
        <v/>
      </c>
      <c r="N3312" s="104" t="str">
        <f>IF(CADA_PROD!C3312="","",G3312/E3312)</f>
        <v/>
      </c>
    </row>
    <row r="3313" spans="3:14">
      <c r="C3313" s="99" t="str">
        <f>IF(CADA_PROD!C3313="","",CADA_PROD!C3313)</f>
        <v/>
      </c>
      <c r="D3313" s="100" t="str">
        <f>IF(CADA_PROD!D3313="","",CADA_PROD!D3313)</f>
        <v/>
      </c>
      <c r="E3313" s="101" t="str">
        <f>IF(CADA_PROD!E3313="","",CADA_PROD!E3313)</f>
        <v/>
      </c>
      <c r="F3313" s="101" t="str">
        <f>IF(CADA_PROD!D3313="","",SUMIFS(MOVI_ENTR!I:I,MOVI_ENTR!D:D,D3313))</f>
        <v/>
      </c>
      <c r="G3313" s="101" t="str">
        <f>IF(CADA_PROD!C3313="","",SUMIFS(MOVI_SAID!H:H,MOVI_SAID!D:D,D3313))</f>
        <v/>
      </c>
      <c r="H3313" s="101" t="str">
        <f t="shared" si="70"/>
        <v/>
      </c>
      <c r="I3313" s="100" t="str">
        <f>IF(CADA_PROD!C3313="","",IFERROR(IF(H3313&lt;=0,"Sem estoque",IF(H3313/E3313&lt;0.25,"Quase sem estoque",IF(H3313/E3313&lt;1.2,"Estoque baixo",IF(H3313/E3313&lt;2,"Estoque moderado","Estoque confortável")))),""))</f>
        <v/>
      </c>
      <c r="J3313" s="102" t="str">
        <f>IF(CADA_PROD!C3313="","",SUMIFS(MOVI_ENTR!M:M,MOVI_ENTR!D:D,D3313))</f>
        <v/>
      </c>
      <c r="K3313" s="103" t="str">
        <f>IF(CADA_PROD!C3313="","",IFERROR($J3313/SUM($J$6:$J$1006),""))</f>
        <v/>
      </c>
      <c r="L3313" s="103" t="str">
        <f>IF(CADA_PROD!C3313="","",IFERROR(H3313/SUM($H$6:$H$1006)+P3313,""))</f>
        <v/>
      </c>
      <c r="M3313" s="102" t="str">
        <f>IF(CADA_PROD!$C3313="","",IFERROR(SUMIFS(MOVI_ENTR!M:M,MOVI_ENTR!D:D,D3313)/SUMIFS(MOVI_ENTR!I:I,MOVI_ENTR!D:D,D3313),0))</f>
        <v/>
      </c>
      <c r="N3313" s="104" t="str">
        <f>IF(CADA_PROD!C3313="","",G3313/E3313)</f>
        <v/>
      </c>
    </row>
    <row r="3314" spans="3:14">
      <c r="C3314" s="99" t="str">
        <f>IF(CADA_PROD!C3314="","",CADA_PROD!C3314)</f>
        <v/>
      </c>
      <c r="D3314" s="100" t="str">
        <f>IF(CADA_PROD!D3314="","",CADA_PROD!D3314)</f>
        <v/>
      </c>
      <c r="E3314" s="101" t="str">
        <f>IF(CADA_PROD!E3314="","",CADA_PROD!E3314)</f>
        <v/>
      </c>
      <c r="F3314" s="101" t="str">
        <f>IF(CADA_PROD!D3314="","",SUMIFS(MOVI_ENTR!I:I,MOVI_ENTR!D:D,D3314))</f>
        <v/>
      </c>
      <c r="G3314" s="101" t="str">
        <f>IF(CADA_PROD!C3314="","",SUMIFS(MOVI_SAID!H:H,MOVI_SAID!D:D,D3314))</f>
        <v/>
      </c>
      <c r="H3314" s="101" t="str">
        <f t="shared" si="70"/>
        <v/>
      </c>
      <c r="I3314" s="100" t="str">
        <f>IF(CADA_PROD!C3314="","",IFERROR(IF(H3314&lt;=0,"Sem estoque",IF(H3314/E3314&lt;0.25,"Quase sem estoque",IF(H3314/E3314&lt;1.2,"Estoque baixo",IF(H3314/E3314&lt;2,"Estoque moderado","Estoque confortável")))),""))</f>
        <v/>
      </c>
      <c r="J3314" s="102" t="str">
        <f>IF(CADA_PROD!C3314="","",SUMIFS(MOVI_ENTR!M:M,MOVI_ENTR!D:D,D3314))</f>
        <v/>
      </c>
      <c r="K3314" s="103" t="str">
        <f>IF(CADA_PROD!C3314="","",IFERROR($J3314/SUM($J$6:$J$1006),""))</f>
        <v/>
      </c>
      <c r="L3314" s="103" t="str">
        <f>IF(CADA_PROD!C3314="","",IFERROR(H3314/SUM($H$6:$H$1006)+P3314,""))</f>
        <v/>
      </c>
      <c r="M3314" s="102" t="str">
        <f>IF(CADA_PROD!$C3314="","",IFERROR(SUMIFS(MOVI_ENTR!M:M,MOVI_ENTR!D:D,D3314)/SUMIFS(MOVI_ENTR!I:I,MOVI_ENTR!D:D,D3314),0))</f>
        <v/>
      </c>
      <c r="N3314" s="104" t="str">
        <f>IF(CADA_PROD!C3314="","",G3314/E3314)</f>
        <v/>
      </c>
    </row>
    <row r="3315" spans="3:14">
      <c r="C3315" s="99" t="str">
        <f>IF(CADA_PROD!C3315="","",CADA_PROD!C3315)</f>
        <v/>
      </c>
      <c r="D3315" s="100" t="str">
        <f>IF(CADA_PROD!D3315="","",CADA_PROD!D3315)</f>
        <v/>
      </c>
      <c r="E3315" s="101" t="str">
        <f>IF(CADA_PROD!E3315="","",CADA_PROD!E3315)</f>
        <v/>
      </c>
      <c r="F3315" s="101" t="str">
        <f>IF(CADA_PROD!D3315="","",SUMIFS(MOVI_ENTR!I:I,MOVI_ENTR!D:D,D3315))</f>
        <v/>
      </c>
      <c r="G3315" s="101" t="str">
        <f>IF(CADA_PROD!C3315="","",SUMIFS(MOVI_SAID!H:H,MOVI_SAID!D:D,D3315))</f>
        <v/>
      </c>
      <c r="H3315" s="101" t="str">
        <f t="shared" si="70"/>
        <v/>
      </c>
      <c r="I3315" s="100" t="str">
        <f>IF(CADA_PROD!C3315="","",IFERROR(IF(H3315&lt;=0,"Sem estoque",IF(H3315/E3315&lt;0.25,"Quase sem estoque",IF(H3315/E3315&lt;1.2,"Estoque baixo",IF(H3315/E3315&lt;2,"Estoque moderado","Estoque confortável")))),""))</f>
        <v/>
      </c>
      <c r="J3315" s="102" t="str">
        <f>IF(CADA_PROD!C3315="","",SUMIFS(MOVI_ENTR!M:M,MOVI_ENTR!D:D,D3315))</f>
        <v/>
      </c>
      <c r="K3315" s="103" t="str">
        <f>IF(CADA_PROD!C3315="","",IFERROR($J3315/SUM($J$6:$J$1006),""))</f>
        <v/>
      </c>
      <c r="L3315" s="103" t="str">
        <f>IF(CADA_PROD!C3315="","",IFERROR(H3315/SUM($H$6:$H$1006)+P3315,""))</f>
        <v/>
      </c>
      <c r="M3315" s="102" t="str">
        <f>IF(CADA_PROD!$C3315="","",IFERROR(SUMIFS(MOVI_ENTR!M:M,MOVI_ENTR!D:D,D3315)/SUMIFS(MOVI_ENTR!I:I,MOVI_ENTR!D:D,D3315),0))</f>
        <v/>
      </c>
      <c r="N3315" s="104" t="str">
        <f>IF(CADA_PROD!C3315="","",G3315/E3315)</f>
        <v/>
      </c>
    </row>
    <row r="3316" spans="3:14">
      <c r="C3316" s="99" t="str">
        <f>IF(CADA_PROD!C3316="","",CADA_PROD!C3316)</f>
        <v/>
      </c>
      <c r="D3316" s="100" t="str">
        <f>IF(CADA_PROD!D3316="","",CADA_PROD!D3316)</f>
        <v/>
      </c>
      <c r="E3316" s="101" t="str">
        <f>IF(CADA_PROD!E3316="","",CADA_PROD!E3316)</f>
        <v/>
      </c>
      <c r="F3316" s="101" t="str">
        <f>IF(CADA_PROD!D3316="","",SUMIFS(MOVI_ENTR!I:I,MOVI_ENTR!D:D,D3316))</f>
        <v/>
      </c>
      <c r="G3316" s="101" t="str">
        <f>IF(CADA_PROD!C3316="","",SUMIFS(MOVI_SAID!H:H,MOVI_SAID!D:D,D3316))</f>
        <v/>
      </c>
      <c r="H3316" s="101" t="str">
        <f t="shared" si="70"/>
        <v/>
      </c>
      <c r="I3316" s="100" t="str">
        <f>IF(CADA_PROD!C3316="","",IFERROR(IF(H3316&lt;=0,"Sem estoque",IF(H3316/E3316&lt;0.25,"Quase sem estoque",IF(H3316/E3316&lt;1.2,"Estoque baixo",IF(H3316/E3316&lt;2,"Estoque moderado","Estoque confortável")))),""))</f>
        <v/>
      </c>
      <c r="J3316" s="102" t="str">
        <f>IF(CADA_PROD!C3316="","",SUMIFS(MOVI_ENTR!M:M,MOVI_ENTR!D:D,D3316))</f>
        <v/>
      </c>
      <c r="K3316" s="103" t="str">
        <f>IF(CADA_PROD!C3316="","",IFERROR($J3316/SUM($J$6:$J$1006),""))</f>
        <v/>
      </c>
      <c r="L3316" s="103" t="str">
        <f>IF(CADA_PROD!C3316="","",IFERROR(H3316/SUM($H$6:$H$1006)+P3316,""))</f>
        <v/>
      </c>
      <c r="M3316" s="102" t="str">
        <f>IF(CADA_PROD!$C3316="","",IFERROR(SUMIFS(MOVI_ENTR!M:M,MOVI_ENTR!D:D,D3316)/SUMIFS(MOVI_ENTR!I:I,MOVI_ENTR!D:D,D3316),0))</f>
        <v/>
      </c>
      <c r="N3316" s="104" t="str">
        <f>IF(CADA_PROD!C3316="","",G3316/E3316)</f>
        <v/>
      </c>
    </row>
    <row r="3317" spans="3:14">
      <c r="C3317" s="99" t="str">
        <f>IF(CADA_PROD!C3317="","",CADA_PROD!C3317)</f>
        <v/>
      </c>
      <c r="D3317" s="100" t="str">
        <f>IF(CADA_PROD!D3317="","",CADA_PROD!D3317)</f>
        <v/>
      </c>
      <c r="E3317" s="101" t="str">
        <f>IF(CADA_PROD!E3317="","",CADA_PROD!E3317)</f>
        <v/>
      </c>
      <c r="F3317" s="101" t="str">
        <f>IF(CADA_PROD!D3317="","",SUMIFS(MOVI_ENTR!I:I,MOVI_ENTR!D:D,D3317))</f>
        <v/>
      </c>
      <c r="G3317" s="101" t="str">
        <f>IF(CADA_PROD!C3317="","",SUMIFS(MOVI_SAID!H:H,MOVI_SAID!D:D,D3317))</f>
        <v/>
      </c>
      <c r="H3317" s="101" t="str">
        <f t="shared" si="70"/>
        <v/>
      </c>
      <c r="I3317" s="100" t="str">
        <f>IF(CADA_PROD!C3317="","",IFERROR(IF(H3317&lt;=0,"Sem estoque",IF(H3317/E3317&lt;0.25,"Quase sem estoque",IF(H3317/E3317&lt;1.2,"Estoque baixo",IF(H3317/E3317&lt;2,"Estoque moderado","Estoque confortável")))),""))</f>
        <v/>
      </c>
      <c r="J3317" s="102" t="str">
        <f>IF(CADA_PROD!C3317="","",SUMIFS(MOVI_ENTR!M:M,MOVI_ENTR!D:D,D3317))</f>
        <v/>
      </c>
      <c r="K3317" s="103" t="str">
        <f>IF(CADA_PROD!C3317="","",IFERROR($J3317/SUM($J$6:$J$1006),""))</f>
        <v/>
      </c>
      <c r="L3317" s="103" t="str">
        <f>IF(CADA_PROD!C3317="","",IFERROR(H3317/SUM($H$6:$H$1006)+P3317,""))</f>
        <v/>
      </c>
      <c r="M3317" s="102" t="str">
        <f>IF(CADA_PROD!$C3317="","",IFERROR(SUMIFS(MOVI_ENTR!M:M,MOVI_ENTR!D:D,D3317)/SUMIFS(MOVI_ENTR!I:I,MOVI_ENTR!D:D,D3317),0))</f>
        <v/>
      </c>
      <c r="N3317" s="104" t="str">
        <f>IF(CADA_PROD!C3317="","",G3317/E3317)</f>
        <v/>
      </c>
    </row>
    <row r="3318" spans="3:14">
      <c r="C3318" s="99" t="str">
        <f>IF(CADA_PROD!C3318="","",CADA_PROD!C3318)</f>
        <v/>
      </c>
      <c r="D3318" s="100" t="str">
        <f>IF(CADA_PROD!D3318="","",CADA_PROD!D3318)</f>
        <v/>
      </c>
      <c r="E3318" s="101" t="str">
        <f>IF(CADA_PROD!E3318="","",CADA_PROD!E3318)</f>
        <v/>
      </c>
      <c r="F3318" s="101" t="str">
        <f>IF(CADA_PROD!D3318="","",SUMIFS(MOVI_ENTR!I:I,MOVI_ENTR!D:D,D3318))</f>
        <v/>
      </c>
      <c r="G3318" s="101" t="str">
        <f>IF(CADA_PROD!C3318="","",SUMIFS(MOVI_SAID!H:H,MOVI_SAID!D:D,D3318))</f>
        <v/>
      </c>
      <c r="H3318" s="101" t="str">
        <f t="shared" si="70"/>
        <v/>
      </c>
      <c r="I3318" s="100" t="str">
        <f>IF(CADA_PROD!C3318="","",IFERROR(IF(H3318&lt;=0,"Sem estoque",IF(H3318/E3318&lt;0.25,"Quase sem estoque",IF(H3318/E3318&lt;1.2,"Estoque baixo",IF(H3318/E3318&lt;2,"Estoque moderado","Estoque confortável")))),""))</f>
        <v/>
      </c>
      <c r="J3318" s="102" t="str">
        <f>IF(CADA_PROD!C3318="","",SUMIFS(MOVI_ENTR!M:M,MOVI_ENTR!D:D,D3318))</f>
        <v/>
      </c>
      <c r="K3318" s="103" t="str">
        <f>IF(CADA_PROD!C3318="","",IFERROR($J3318/SUM($J$6:$J$1006),""))</f>
        <v/>
      </c>
      <c r="L3318" s="103" t="str">
        <f>IF(CADA_PROD!C3318="","",IFERROR(H3318/SUM($H$6:$H$1006)+P3318,""))</f>
        <v/>
      </c>
      <c r="M3318" s="102" t="str">
        <f>IF(CADA_PROD!$C3318="","",IFERROR(SUMIFS(MOVI_ENTR!M:M,MOVI_ENTR!D:D,D3318)/SUMIFS(MOVI_ENTR!I:I,MOVI_ENTR!D:D,D3318),0))</f>
        <v/>
      </c>
      <c r="N3318" s="104" t="str">
        <f>IF(CADA_PROD!C3318="","",G3318/E3318)</f>
        <v/>
      </c>
    </row>
    <row r="3319" spans="3:14">
      <c r="C3319" s="99" t="str">
        <f>IF(CADA_PROD!C3319="","",CADA_PROD!C3319)</f>
        <v/>
      </c>
      <c r="D3319" s="100" t="str">
        <f>IF(CADA_PROD!D3319="","",CADA_PROD!D3319)</f>
        <v/>
      </c>
      <c r="E3319" s="101" t="str">
        <f>IF(CADA_PROD!E3319="","",CADA_PROD!E3319)</f>
        <v/>
      </c>
      <c r="F3319" s="101" t="str">
        <f>IF(CADA_PROD!D3319="","",SUMIFS(MOVI_ENTR!I:I,MOVI_ENTR!D:D,D3319))</f>
        <v/>
      </c>
      <c r="G3319" s="101" t="str">
        <f>IF(CADA_PROD!C3319="","",SUMIFS(MOVI_SAID!H:H,MOVI_SAID!D:D,D3319))</f>
        <v/>
      </c>
      <c r="H3319" s="101" t="str">
        <f t="shared" si="70"/>
        <v/>
      </c>
      <c r="I3319" s="100" t="str">
        <f>IF(CADA_PROD!C3319="","",IFERROR(IF(H3319&lt;=0,"Sem estoque",IF(H3319/E3319&lt;0.25,"Quase sem estoque",IF(H3319/E3319&lt;1.2,"Estoque baixo",IF(H3319/E3319&lt;2,"Estoque moderado","Estoque confortável")))),""))</f>
        <v/>
      </c>
      <c r="J3319" s="102" t="str">
        <f>IF(CADA_PROD!C3319="","",SUMIFS(MOVI_ENTR!M:M,MOVI_ENTR!D:D,D3319))</f>
        <v/>
      </c>
      <c r="K3319" s="103" t="str">
        <f>IF(CADA_PROD!C3319="","",IFERROR($J3319/SUM($J$6:$J$1006),""))</f>
        <v/>
      </c>
      <c r="L3319" s="103" t="str">
        <f>IF(CADA_PROD!C3319="","",IFERROR(H3319/SUM($H$6:$H$1006)+P3319,""))</f>
        <v/>
      </c>
      <c r="M3319" s="102" t="str">
        <f>IF(CADA_PROD!$C3319="","",IFERROR(SUMIFS(MOVI_ENTR!M:M,MOVI_ENTR!D:D,D3319)/SUMIFS(MOVI_ENTR!I:I,MOVI_ENTR!D:D,D3319),0))</f>
        <v/>
      </c>
      <c r="N3319" s="104" t="str">
        <f>IF(CADA_PROD!C3319="","",G3319/E3319)</f>
        <v/>
      </c>
    </row>
    <row r="3320" spans="3:14">
      <c r="C3320" s="99" t="str">
        <f>IF(CADA_PROD!C3320="","",CADA_PROD!C3320)</f>
        <v/>
      </c>
      <c r="D3320" s="100" t="str">
        <f>IF(CADA_PROD!D3320="","",CADA_PROD!D3320)</f>
        <v/>
      </c>
      <c r="E3320" s="101" t="str">
        <f>IF(CADA_PROD!E3320="","",CADA_PROD!E3320)</f>
        <v/>
      </c>
      <c r="F3320" s="101" t="str">
        <f>IF(CADA_PROD!D3320="","",SUMIFS(MOVI_ENTR!I:I,MOVI_ENTR!D:D,D3320))</f>
        <v/>
      </c>
      <c r="G3320" s="101" t="str">
        <f>IF(CADA_PROD!C3320="","",SUMIFS(MOVI_SAID!H:H,MOVI_SAID!D:D,D3320))</f>
        <v/>
      </c>
      <c r="H3320" s="101" t="str">
        <f t="shared" si="70"/>
        <v/>
      </c>
      <c r="I3320" s="100" t="str">
        <f>IF(CADA_PROD!C3320="","",IFERROR(IF(H3320&lt;=0,"Sem estoque",IF(H3320/E3320&lt;0.25,"Quase sem estoque",IF(H3320/E3320&lt;1.2,"Estoque baixo",IF(H3320/E3320&lt;2,"Estoque moderado","Estoque confortável")))),""))</f>
        <v/>
      </c>
      <c r="J3320" s="102" t="str">
        <f>IF(CADA_PROD!C3320="","",SUMIFS(MOVI_ENTR!M:M,MOVI_ENTR!D:D,D3320))</f>
        <v/>
      </c>
      <c r="K3320" s="103" t="str">
        <f>IF(CADA_PROD!C3320="","",IFERROR($J3320/SUM($J$6:$J$1006),""))</f>
        <v/>
      </c>
      <c r="L3320" s="103" t="str">
        <f>IF(CADA_PROD!C3320="","",IFERROR(H3320/SUM($H$6:$H$1006)+P3320,""))</f>
        <v/>
      </c>
      <c r="M3320" s="102" t="str">
        <f>IF(CADA_PROD!$C3320="","",IFERROR(SUMIFS(MOVI_ENTR!M:M,MOVI_ENTR!D:D,D3320)/SUMIFS(MOVI_ENTR!I:I,MOVI_ENTR!D:D,D3320),0))</f>
        <v/>
      </c>
      <c r="N3320" s="104" t="str">
        <f>IF(CADA_PROD!C3320="","",G3320/E3320)</f>
        <v/>
      </c>
    </row>
    <row r="3321" spans="3:14">
      <c r="C3321" s="99" t="str">
        <f>IF(CADA_PROD!C3321="","",CADA_PROD!C3321)</f>
        <v/>
      </c>
      <c r="D3321" s="100" t="str">
        <f>IF(CADA_PROD!D3321="","",CADA_PROD!D3321)</f>
        <v/>
      </c>
      <c r="E3321" s="101" t="str">
        <f>IF(CADA_PROD!E3321="","",CADA_PROD!E3321)</f>
        <v/>
      </c>
      <c r="F3321" s="101" t="str">
        <f>IF(CADA_PROD!D3321="","",SUMIFS(MOVI_ENTR!I:I,MOVI_ENTR!D:D,D3321))</f>
        <v/>
      </c>
      <c r="G3321" s="101" t="str">
        <f>IF(CADA_PROD!C3321="","",SUMIFS(MOVI_SAID!H:H,MOVI_SAID!D:D,D3321))</f>
        <v/>
      </c>
      <c r="H3321" s="101" t="str">
        <f t="shared" si="70"/>
        <v/>
      </c>
      <c r="I3321" s="100" t="str">
        <f>IF(CADA_PROD!C3321="","",IFERROR(IF(H3321&lt;=0,"Sem estoque",IF(H3321/E3321&lt;0.25,"Quase sem estoque",IF(H3321/E3321&lt;1.2,"Estoque baixo",IF(H3321/E3321&lt;2,"Estoque moderado","Estoque confortável")))),""))</f>
        <v/>
      </c>
      <c r="J3321" s="102" t="str">
        <f>IF(CADA_PROD!C3321="","",SUMIFS(MOVI_ENTR!M:M,MOVI_ENTR!D:D,D3321))</f>
        <v/>
      </c>
      <c r="K3321" s="103" t="str">
        <f>IF(CADA_PROD!C3321="","",IFERROR($J3321/SUM($J$6:$J$1006),""))</f>
        <v/>
      </c>
      <c r="L3321" s="103" t="str">
        <f>IF(CADA_PROD!C3321="","",IFERROR(H3321/SUM($H$6:$H$1006)+P3321,""))</f>
        <v/>
      </c>
      <c r="M3321" s="102" t="str">
        <f>IF(CADA_PROD!$C3321="","",IFERROR(SUMIFS(MOVI_ENTR!M:M,MOVI_ENTR!D:D,D3321)/SUMIFS(MOVI_ENTR!I:I,MOVI_ENTR!D:D,D3321),0))</f>
        <v/>
      </c>
      <c r="N3321" s="104" t="str">
        <f>IF(CADA_PROD!C3321="","",G3321/E3321)</f>
        <v/>
      </c>
    </row>
    <row r="3322" spans="3:14">
      <c r="C3322" s="99" t="str">
        <f>IF(CADA_PROD!C3322="","",CADA_PROD!C3322)</f>
        <v/>
      </c>
      <c r="D3322" s="100" t="str">
        <f>IF(CADA_PROD!D3322="","",CADA_PROD!D3322)</f>
        <v/>
      </c>
      <c r="E3322" s="101" t="str">
        <f>IF(CADA_PROD!E3322="","",CADA_PROD!E3322)</f>
        <v/>
      </c>
      <c r="F3322" s="101" t="str">
        <f>IF(CADA_PROD!D3322="","",SUMIFS(MOVI_ENTR!I:I,MOVI_ENTR!D:D,D3322))</f>
        <v/>
      </c>
      <c r="G3322" s="101" t="str">
        <f>IF(CADA_PROD!C3322="","",SUMIFS(MOVI_SAID!H:H,MOVI_SAID!D:D,D3322))</f>
        <v/>
      </c>
      <c r="H3322" s="101" t="str">
        <f t="shared" si="70"/>
        <v/>
      </c>
      <c r="I3322" s="100" t="str">
        <f>IF(CADA_PROD!C3322="","",IFERROR(IF(H3322&lt;=0,"Sem estoque",IF(H3322/E3322&lt;0.25,"Quase sem estoque",IF(H3322/E3322&lt;1.2,"Estoque baixo",IF(H3322/E3322&lt;2,"Estoque moderado","Estoque confortável")))),""))</f>
        <v/>
      </c>
      <c r="J3322" s="102" t="str">
        <f>IF(CADA_PROD!C3322="","",SUMIFS(MOVI_ENTR!M:M,MOVI_ENTR!D:D,D3322))</f>
        <v/>
      </c>
      <c r="K3322" s="103" t="str">
        <f>IF(CADA_PROD!C3322="","",IFERROR($J3322/SUM($J$6:$J$1006),""))</f>
        <v/>
      </c>
      <c r="L3322" s="103" t="str">
        <f>IF(CADA_PROD!C3322="","",IFERROR(H3322/SUM($H$6:$H$1006)+P3322,""))</f>
        <v/>
      </c>
      <c r="M3322" s="102" t="str">
        <f>IF(CADA_PROD!$C3322="","",IFERROR(SUMIFS(MOVI_ENTR!M:M,MOVI_ENTR!D:D,D3322)/SUMIFS(MOVI_ENTR!I:I,MOVI_ENTR!D:D,D3322),0))</f>
        <v/>
      </c>
      <c r="N3322" s="104" t="str">
        <f>IF(CADA_PROD!C3322="","",G3322/E3322)</f>
        <v/>
      </c>
    </row>
    <row r="3323" spans="3:14">
      <c r="C3323" s="99" t="str">
        <f>IF(CADA_PROD!C3323="","",CADA_PROD!C3323)</f>
        <v/>
      </c>
      <c r="D3323" s="100" t="str">
        <f>IF(CADA_PROD!D3323="","",CADA_PROD!D3323)</f>
        <v/>
      </c>
      <c r="E3323" s="101" t="str">
        <f>IF(CADA_PROD!E3323="","",CADA_PROD!E3323)</f>
        <v/>
      </c>
      <c r="F3323" s="101" t="str">
        <f>IF(CADA_PROD!D3323="","",SUMIFS(MOVI_ENTR!I:I,MOVI_ENTR!D:D,D3323))</f>
        <v/>
      </c>
      <c r="G3323" s="101" t="str">
        <f>IF(CADA_PROD!C3323="","",SUMIFS(MOVI_SAID!H:H,MOVI_SAID!D:D,D3323))</f>
        <v/>
      </c>
      <c r="H3323" s="101" t="str">
        <f t="shared" si="70"/>
        <v/>
      </c>
      <c r="I3323" s="100" t="str">
        <f>IF(CADA_PROD!C3323="","",IFERROR(IF(H3323&lt;=0,"Sem estoque",IF(H3323/E3323&lt;0.25,"Quase sem estoque",IF(H3323/E3323&lt;1.2,"Estoque baixo",IF(H3323/E3323&lt;2,"Estoque moderado","Estoque confortável")))),""))</f>
        <v/>
      </c>
      <c r="J3323" s="102" t="str">
        <f>IF(CADA_PROD!C3323="","",SUMIFS(MOVI_ENTR!M:M,MOVI_ENTR!D:D,D3323))</f>
        <v/>
      </c>
      <c r="K3323" s="103" t="str">
        <f>IF(CADA_PROD!C3323="","",IFERROR($J3323/SUM($J$6:$J$1006),""))</f>
        <v/>
      </c>
      <c r="L3323" s="103" t="str">
        <f>IF(CADA_PROD!C3323="","",IFERROR(H3323/SUM($H$6:$H$1006)+P3323,""))</f>
        <v/>
      </c>
      <c r="M3323" s="102" t="str">
        <f>IF(CADA_PROD!$C3323="","",IFERROR(SUMIFS(MOVI_ENTR!M:M,MOVI_ENTR!D:D,D3323)/SUMIFS(MOVI_ENTR!I:I,MOVI_ENTR!D:D,D3323),0))</f>
        <v/>
      </c>
      <c r="N3323" s="104" t="str">
        <f>IF(CADA_PROD!C3323="","",G3323/E3323)</f>
        <v/>
      </c>
    </row>
    <row r="3324" spans="3:14">
      <c r="C3324" s="99" t="str">
        <f>IF(CADA_PROD!C3324="","",CADA_PROD!C3324)</f>
        <v/>
      </c>
      <c r="D3324" s="100" t="str">
        <f>IF(CADA_PROD!D3324="","",CADA_PROD!D3324)</f>
        <v/>
      </c>
      <c r="E3324" s="101" t="str">
        <f>IF(CADA_PROD!E3324="","",CADA_PROD!E3324)</f>
        <v/>
      </c>
      <c r="F3324" s="101" t="str">
        <f>IF(CADA_PROD!D3324="","",SUMIFS(MOVI_ENTR!I:I,MOVI_ENTR!D:D,D3324))</f>
        <v/>
      </c>
      <c r="G3324" s="101" t="str">
        <f>IF(CADA_PROD!C3324="","",SUMIFS(MOVI_SAID!H:H,MOVI_SAID!D:D,D3324))</f>
        <v/>
      </c>
      <c r="H3324" s="101" t="str">
        <f t="shared" si="70"/>
        <v/>
      </c>
      <c r="I3324" s="100" t="str">
        <f>IF(CADA_PROD!C3324="","",IFERROR(IF(H3324&lt;=0,"Sem estoque",IF(H3324/E3324&lt;0.25,"Quase sem estoque",IF(H3324/E3324&lt;1.2,"Estoque baixo",IF(H3324/E3324&lt;2,"Estoque moderado","Estoque confortável")))),""))</f>
        <v/>
      </c>
      <c r="J3324" s="102" t="str">
        <f>IF(CADA_PROD!C3324="","",SUMIFS(MOVI_ENTR!M:M,MOVI_ENTR!D:D,D3324))</f>
        <v/>
      </c>
      <c r="K3324" s="103" t="str">
        <f>IF(CADA_PROD!C3324="","",IFERROR($J3324/SUM($J$6:$J$1006),""))</f>
        <v/>
      </c>
      <c r="L3324" s="103" t="str">
        <f>IF(CADA_PROD!C3324="","",IFERROR(H3324/SUM($H$6:$H$1006)+P3324,""))</f>
        <v/>
      </c>
      <c r="M3324" s="102" t="str">
        <f>IF(CADA_PROD!$C3324="","",IFERROR(SUMIFS(MOVI_ENTR!M:M,MOVI_ENTR!D:D,D3324)/SUMIFS(MOVI_ENTR!I:I,MOVI_ENTR!D:D,D3324),0))</f>
        <v/>
      </c>
      <c r="N3324" s="104" t="str">
        <f>IF(CADA_PROD!C3324="","",G3324/E3324)</f>
        <v/>
      </c>
    </row>
    <row r="3325" spans="3:14">
      <c r="C3325" s="99" t="str">
        <f>IF(CADA_PROD!C3325="","",CADA_PROD!C3325)</f>
        <v/>
      </c>
      <c r="D3325" s="100" t="str">
        <f>IF(CADA_PROD!D3325="","",CADA_PROD!D3325)</f>
        <v/>
      </c>
      <c r="E3325" s="101" t="str">
        <f>IF(CADA_PROD!E3325="","",CADA_PROD!E3325)</f>
        <v/>
      </c>
      <c r="F3325" s="101" t="str">
        <f>IF(CADA_PROD!D3325="","",SUMIFS(MOVI_ENTR!I:I,MOVI_ENTR!D:D,D3325))</f>
        <v/>
      </c>
      <c r="G3325" s="101" t="str">
        <f>IF(CADA_PROD!C3325="","",SUMIFS(MOVI_SAID!H:H,MOVI_SAID!D:D,D3325))</f>
        <v/>
      </c>
      <c r="H3325" s="101" t="str">
        <f t="shared" si="70"/>
        <v/>
      </c>
      <c r="I3325" s="100" t="str">
        <f>IF(CADA_PROD!C3325="","",IFERROR(IF(H3325&lt;=0,"Sem estoque",IF(H3325/E3325&lt;0.25,"Quase sem estoque",IF(H3325/E3325&lt;1.2,"Estoque baixo",IF(H3325/E3325&lt;2,"Estoque moderado","Estoque confortável")))),""))</f>
        <v/>
      </c>
      <c r="J3325" s="102" t="str">
        <f>IF(CADA_PROD!C3325="","",SUMIFS(MOVI_ENTR!M:M,MOVI_ENTR!D:D,D3325))</f>
        <v/>
      </c>
      <c r="K3325" s="103" t="str">
        <f>IF(CADA_PROD!C3325="","",IFERROR($J3325/SUM($J$6:$J$1006),""))</f>
        <v/>
      </c>
      <c r="L3325" s="103" t="str">
        <f>IF(CADA_PROD!C3325="","",IFERROR(H3325/SUM($H$6:$H$1006)+P3325,""))</f>
        <v/>
      </c>
      <c r="M3325" s="102" t="str">
        <f>IF(CADA_PROD!$C3325="","",IFERROR(SUMIFS(MOVI_ENTR!M:M,MOVI_ENTR!D:D,D3325)/SUMIFS(MOVI_ENTR!I:I,MOVI_ENTR!D:D,D3325),0))</f>
        <v/>
      </c>
      <c r="N3325" s="104" t="str">
        <f>IF(CADA_PROD!C3325="","",G3325/E3325)</f>
        <v/>
      </c>
    </row>
    <row r="3326" spans="3:14">
      <c r="C3326" s="99" t="str">
        <f>IF(CADA_PROD!C3326="","",CADA_PROD!C3326)</f>
        <v/>
      </c>
      <c r="D3326" s="100" t="str">
        <f>IF(CADA_PROD!D3326="","",CADA_PROD!D3326)</f>
        <v/>
      </c>
      <c r="E3326" s="101" t="str">
        <f>IF(CADA_PROD!E3326="","",CADA_PROD!E3326)</f>
        <v/>
      </c>
      <c r="F3326" s="101" t="str">
        <f>IF(CADA_PROD!D3326="","",SUMIFS(MOVI_ENTR!I:I,MOVI_ENTR!D:D,D3326))</f>
        <v/>
      </c>
      <c r="G3326" s="101" t="str">
        <f>IF(CADA_PROD!C3326="","",SUMIFS(MOVI_SAID!H:H,MOVI_SAID!D:D,D3326))</f>
        <v/>
      </c>
      <c r="H3326" s="101" t="str">
        <f t="shared" si="70"/>
        <v/>
      </c>
      <c r="I3326" s="100" t="str">
        <f>IF(CADA_PROD!C3326="","",IFERROR(IF(H3326&lt;=0,"Sem estoque",IF(H3326/E3326&lt;0.25,"Quase sem estoque",IF(H3326/E3326&lt;1.2,"Estoque baixo",IF(H3326/E3326&lt;2,"Estoque moderado","Estoque confortável")))),""))</f>
        <v/>
      </c>
      <c r="J3326" s="102" t="str">
        <f>IF(CADA_PROD!C3326="","",SUMIFS(MOVI_ENTR!M:M,MOVI_ENTR!D:D,D3326))</f>
        <v/>
      </c>
      <c r="K3326" s="103" t="str">
        <f>IF(CADA_PROD!C3326="","",IFERROR($J3326/SUM($J$6:$J$1006),""))</f>
        <v/>
      </c>
      <c r="L3326" s="103" t="str">
        <f>IF(CADA_PROD!C3326="","",IFERROR(H3326/SUM($H$6:$H$1006)+P3326,""))</f>
        <v/>
      </c>
      <c r="M3326" s="102" t="str">
        <f>IF(CADA_PROD!$C3326="","",IFERROR(SUMIFS(MOVI_ENTR!M:M,MOVI_ENTR!D:D,D3326)/SUMIFS(MOVI_ENTR!I:I,MOVI_ENTR!D:D,D3326),0))</f>
        <v/>
      </c>
      <c r="N3326" s="104" t="str">
        <f>IF(CADA_PROD!C3326="","",G3326/E3326)</f>
        <v/>
      </c>
    </row>
    <row r="3327" spans="3:14">
      <c r="C3327" s="99" t="str">
        <f>IF(CADA_PROD!C3327="","",CADA_PROD!C3327)</f>
        <v/>
      </c>
      <c r="D3327" s="100" t="str">
        <f>IF(CADA_PROD!D3327="","",CADA_PROD!D3327)</f>
        <v/>
      </c>
      <c r="E3327" s="101" t="str">
        <f>IF(CADA_PROD!E3327="","",CADA_PROD!E3327)</f>
        <v/>
      </c>
      <c r="F3327" s="101" t="str">
        <f>IF(CADA_PROD!D3327="","",SUMIFS(MOVI_ENTR!I:I,MOVI_ENTR!D:D,D3327))</f>
        <v/>
      </c>
      <c r="G3327" s="101" t="str">
        <f>IF(CADA_PROD!C3327="","",SUMIFS(MOVI_SAID!H:H,MOVI_SAID!D:D,D3327))</f>
        <v/>
      </c>
      <c r="H3327" s="101" t="str">
        <f t="shared" si="70"/>
        <v/>
      </c>
      <c r="I3327" s="100" t="str">
        <f>IF(CADA_PROD!C3327="","",IFERROR(IF(H3327&lt;=0,"Sem estoque",IF(H3327/E3327&lt;0.25,"Quase sem estoque",IF(H3327/E3327&lt;1.2,"Estoque baixo",IF(H3327/E3327&lt;2,"Estoque moderado","Estoque confortável")))),""))</f>
        <v/>
      </c>
      <c r="J3327" s="102" t="str">
        <f>IF(CADA_PROD!C3327="","",SUMIFS(MOVI_ENTR!M:M,MOVI_ENTR!D:D,D3327))</f>
        <v/>
      </c>
      <c r="K3327" s="103" t="str">
        <f>IF(CADA_PROD!C3327="","",IFERROR($J3327/SUM($J$6:$J$1006),""))</f>
        <v/>
      </c>
      <c r="L3327" s="103" t="str">
        <f>IF(CADA_PROD!C3327="","",IFERROR(H3327/SUM($H$6:$H$1006)+P3327,""))</f>
        <v/>
      </c>
      <c r="M3327" s="102" t="str">
        <f>IF(CADA_PROD!$C3327="","",IFERROR(SUMIFS(MOVI_ENTR!M:M,MOVI_ENTR!D:D,D3327)/SUMIFS(MOVI_ENTR!I:I,MOVI_ENTR!D:D,D3327),0))</f>
        <v/>
      </c>
      <c r="N3327" s="104" t="str">
        <f>IF(CADA_PROD!C3327="","",G3327/E3327)</f>
        <v/>
      </c>
    </row>
    <row r="3328" spans="3:14">
      <c r="C3328" s="99" t="str">
        <f>IF(CADA_PROD!C3328="","",CADA_PROD!C3328)</f>
        <v/>
      </c>
      <c r="D3328" s="100" t="str">
        <f>IF(CADA_PROD!D3328="","",CADA_PROD!D3328)</f>
        <v/>
      </c>
      <c r="E3328" s="101" t="str">
        <f>IF(CADA_PROD!E3328="","",CADA_PROD!E3328)</f>
        <v/>
      </c>
      <c r="F3328" s="101" t="str">
        <f>IF(CADA_PROD!D3328="","",SUMIFS(MOVI_ENTR!I:I,MOVI_ENTR!D:D,D3328))</f>
        <v/>
      </c>
      <c r="G3328" s="101" t="str">
        <f>IF(CADA_PROD!C3328="","",SUMIFS(MOVI_SAID!H:H,MOVI_SAID!D:D,D3328))</f>
        <v/>
      </c>
      <c r="H3328" s="101" t="str">
        <f t="shared" si="70"/>
        <v/>
      </c>
      <c r="I3328" s="100" t="str">
        <f>IF(CADA_PROD!C3328="","",IFERROR(IF(H3328&lt;=0,"Sem estoque",IF(H3328/E3328&lt;0.25,"Quase sem estoque",IF(H3328/E3328&lt;1.2,"Estoque baixo",IF(H3328/E3328&lt;2,"Estoque moderado","Estoque confortável")))),""))</f>
        <v/>
      </c>
      <c r="J3328" s="102" t="str">
        <f>IF(CADA_PROD!C3328="","",SUMIFS(MOVI_ENTR!M:M,MOVI_ENTR!D:D,D3328))</f>
        <v/>
      </c>
      <c r="K3328" s="103" t="str">
        <f>IF(CADA_PROD!C3328="","",IFERROR($J3328/SUM($J$6:$J$1006),""))</f>
        <v/>
      </c>
      <c r="L3328" s="103" t="str">
        <f>IF(CADA_PROD!C3328="","",IFERROR(H3328/SUM($H$6:$H$1006)+P3328,""))</f>
        <v/>
      </c>
      <c r="M3328" s="102" t="str">
        <f>IF(CADA_PROD!$C3328="","",IFERROR(SUMIFS(MOVI_ENTR!M:M,MOVI_ENTR!D:D,D3328)/SUMIFS(MOVI_ENTR!I:I,MOVI_ENTR!D:D,D3328),0))</f>
        <v/>
      </c>
      <c r="N3328" s="104" t="str">
        <f>IF(CADA_PROD!C3328="","",G3328/E3328)</f>
        <v/>
      </c>
    </row>
    <row r="3329" spans="3:14">
      <c r="C3329" s="99" t="str">
        <f>IF(CADA_PROD!C3329="","",CADA_PROD!C3329)</f>
        <v/>
      </c>
      <c r="D3329" s="100" t="str">
        <f>IF(CADA_PROD!D3329="","",CADA_PROD!D3329)</f>
        <v/>
      </c>
      <c r="E3329" s="101" t="str">
        <f>IF(CADA_PROD!E3329="","",CADA_PROD!E3329)</f>
        <v/>
      </c>
      <c r="F3329" s="101" t="str">
        <f>IF(CADA_PROD!D3329="","",SUMIFS(MOVI_ENTR!I:I,MOVI_ENTR!D:D,D3329))</f>
        <v/>
      </c>
      <c r="G3329" s="101" t="str">
        <f>IF(CADA_PROD!C3329="","",SUMIFS(MOVI_SAID!H:H,MOVI_SAID!D:D,D3329))</f>
        <v/>
      </c>
      <c r="H3329" s="101" t="str">
        <f t="shared" si="70"/>
        <v/>
      </c>
      <c r="I3329" s="100" t="str">
        <f>IF(CADA_PROD!C3329="","",IFERROR(IF(H3329&lt;=0,"Sem estoque",IF(H3329/E3329&lt;0.25,"Quase sem estoque",IF(H3329/E3329&lt;1.2,"Estoque baixo",IF(H3329/E3329&lt;2,"Estoque moderado","Estoque confortável")))),""))</f>
        <v/>
      </c>
      <c r="J3329" s="102" t="str">
        <f>IF(CADA_PROD!C3329="","",SUMIFS(MOVI_ENTR!M:M,MOVI_ENTR!D:D,D3329))</f>
        <v/>
      </c>
      <c r="K3329" s="103" t="str">
        <f>IF(CADA_PROD!C3329="","",IFERROR($J3329/SUM($J$6:$J$1006),""))</f>
        <v/>
      </c>
      <c r="L3329" s="103" t="str">
        <f>IF(CADA_PROD!C3329="","",IFERROR(H3329/SUM($H$6:$H$1006)+P3329,""))</f>
        <v/>
      </c>
      <c r="M3329" s="102" t="str">
        <f>IF(CADA_PROD!$C3329="","",IFERROR(SUMIFS(MOVI_ENTR!M:M,MOVI_ENTR!D:D,D3329)/SUMIFS(MOVI_ENTR!I:I,MOVI_ENTR!D:D,D3329),0))</f>
        <v/>
      </c>
      <c r="N3329" s="104" t="str">
        <f>IF(CADA_PROD!C3329="","",G3329/E3329)</f>
        <v/>
      </c>
    </row>
    <row r="3330" spans="3:14">
      <c r="C3330" s="99" t="str">
        <f>IF(CADA_PROD!C3330="","",CADA_PROD!C3330)</f>
        <v/>
      </c>
      <c r="D3330" s="100" t="str">
        <f>IF(CADA_PROD!D3330="","",CADA_PROD!D3330)</f>
        <v/>
      </c>
      <c r="E3330" s="101" t="str">
        <f>IF(CADA_PROD!E3330="","",CADA_PROD!E3330)</f>
        <v/>
      </c>
      <c r="F3330" s="101" t="str">
        <f>IF(CADA_PROD!D3330="","",SUMIFS(MOVI_ENTR!I:I,MOVI_ENTR!D:D,D3330))</f>
        <v/>
      </c>
      <c r="G3330" s="101" t="str">
        <f>IF(CADA_PROD!C3330="","",SUMIFS(MOVI_SAID!H:H,MOVI_SAID!D:D,D3330))</f>
        <v/>
      </c>
      <c r="H3330" s="101" t="str">
        <f t="shared" si="70"/>
        <v/>
      </c>
      <c r="I3330" s="100" t="str">
        <f>IF(CADA_PROD!C3330="","",IFERROR(IF(H3330&lt;=0,"Sem estoque",IF(H3330/E3330&lt;0.25,"Quase sem estoque",IF(H3330/E3330&lt;1.2,"Estoque baixo",IF(H3330/E3330&lt;2,"Estoque moderado","Estoque confortável")))),""))</f>
        <v/>
      </c>
      <c r="J3330" s="102" t="str">
        <f>IF(CADA_PROD!C3330="","",SUMIFS(MOVI_ENTR!M:M,MOVI_ENTR!D:D,D3330))</f>
        <v/>
      </c>
      <c r="K3330" s="103" t="str">
        <f>IF(CADA_PROD!C3330="","",IFERROR($J3330/SUM($J$6:$J$1006),""))</f>
        <v/>
      </c>
      <c r="L3330" s="103" t="str">
        <f>IF(CADA_PROD!C3330="","",IFERROR(H3330/SUM($H$6:$H$1006)+P3330,""))</f>
        <v/>
      </c>
      <c r="M3330" s="102" t="str">
        <f>IF(CADA_PROD!$C3330="","",IFERROR(SUMIFS(MOVI_ENTR!M:M,MOVI_ENTR!D:D,D3330)/SUMIFS(MOVI_ENTR!I:I,MOVI_ENTR!D:D,D3330),0))</f>
        <v/>
      </c>
      <c r="N3330" s="104" t="str">
        <f>IF(CADA_PROD!C3330="","",G3330/E3330)</f>
        <v/>
      </c>
    </row>
    <row r="3331" spans="3:14">
      <c r="C3331" s="99" t="str">
        <f>IF(CADA_PROD!C3331="","",CADA_PROD!C3331)</f>
        <v/>
      </c>
      <c r="D3331" s="100" t="str">
        <f>IF(CADA_PROD!D3331="","",CADA_PROD!D3331)</f>
        <v/>
      </c>
      <c r="E3331" s="101" t="str">
        <f>IF(CADA_PROD!E3331="","",CADA_PROD!E3331)</f>
        <v/>
      </c>
      <c r="F3331" s="101" t="str">
        <f>IF(CADA_PROD!D3331="","",SUMIFS(MOVI_ENTR!I:I,MOVI_ENTR!D:D,D3331))</f>
        <v/>
      </c>
      <c r="G3331" s="101" t="str">
        <f>IF(CADA_PROD!C3331="","",SUMIFS(MOVI_SAID!H:H,MOVI_SAID!D:D,D3331))</f>
        <v/>
      </c>
      <c r="H3331" s="101" t="str">
        <f t="shared" si="70"/>
        <v/>
      </c>
      <c r="I3331" s="100" t="str">
        <f>IF(CADA_PROD!C3331="","",IFERROR(IF(H3331&lt;=0,"Sem estoque",IF(H3331/E3331&lt;0.25,"Quase sem estoque",IF(H3331/E3331&lt;1.2,"Estoque baixo",IF(H3331/E3331&lt;2,"Estoque moderado","Estoque confortável")))),""))</f>
        <v/>
      </c>
      <c r="J3331" s="102" t="str">
        <f>IF(CADA_PROD!C3331="","",SUMIFS(MOVI_ENTR!M:M,MOVI_ENTR!D:D,D3331))</f>
        <v/>
      </c>
      <c r="K3331" s="103" t="str">
        <f>IF(CADA_PROD!C3331="","",IFERROR($J3331/SUM($J$6:$J$1006),""))</f>
        <v/>
      </c>
      <c r="L3331" s="103" t="str">
        <f>IF(CADA_PROD!C3331="","",IFERROR(H3331/SUM($H$6:$H$1006)+P3331,""))</f>
        <v/>
      </c>
      <c r="M3331" s="102" t="str">
        <f>IF(CADA_PROD!$C3331="","",IFERROR(SUMIFS(MOVI_ENTR!M:M,MOVI_ENTR!D:D,D3331)/SUMIFS(MOVI_ENTR!I:I,MOVI_ENTR!D:D,D3331),0))</f>
        <v/>
      </c>
      <c r="N3331" s="104" t="str">
        <f>IF(CADA_PROD!C3331="","",G3331/E3331)</f>
        <v/>
      </c>
    </row>
    <row r="3332" spans="3:14">
      <c r="C3332" s="99" t="str">
        <f>IF(CADA_PROD!C3332="","",CADA_PROD!C3332)</f>
        <v/>
      </c>
      <c r="D3332" s="100" t="str">
        <f>IF(CADA_PROD!D3332="","",CADA_PROD!D3332)</f>
        <v/>
      </c>
      <c r="E3332" s="101" t="str">
        <f>IF(CADA_PROD!E3332="","",CADA_PROD!E3332)</f>
        <v/>
      </c>
      <c r="F3332" s="101" t="str">
        <f>IF(CADA_PROD!D3332="","",SUMIFS(MOVI_ENTR!I:I,MOVI_ENTR!D:D,D3332))</f>
        <v/>
      </c>
      <c r="G3332" s="101" t="str">
        <f>IF(CADA_PROD!C3332="","",SUMIFS(MOVI_SAID!H:H,MOVI_SAID!D:D,D3332))</f>
        <v/>
      </c>
      <c r="H3332" s="101" t="str">
        <f t="shared" si="70"/>
        <v/>
      </c>
      <c r="I3332" s="100" t="str">
        <f>IF(CADA_PROD!C3332="","",IFERROR(IF(H3332&lt;=0,"Sem estoque",IF(H3332/E3332&lt;0.25,"Quase sem estoque",IF(H3332/E3332&lt;1.2,"Estoque baixo",IF(H3332/E3332&lt;2,"Estoque moderado","Estoque confortável")))),""))</f>
        <v/>
      </c>
      <c r="J3332" s="102" t="str">
        <f>IF(CADA_PROD!C3332="","",SUMIFS(MOVI_ENTR!M:M,MOVI_ENTR!D:D,D3332))</f>
        <v/>
      </c>
      <c r="K3332" s="103" t="str">
        <f>IF(CADA_PROD!C3332="","",IFERROR($J3332/SUM($J$6:$J$1006),""))</f>
        <v/>
      </c>
      <c r="L3332" s="103" t="str">
        <f>IF(CADA_PROD!C3332="","",IFERROR(H3332/SUM($H$6:$H$1006)+P3332,""))</f>
        <v/>
      </c>
      <c r="M3332" s="102" t="str">
        <f>IF(CADA_PROD!$C3332="","",IFERROR(SUMIFS(MOVI_ENTR!M:M,MOVI_ENTR!D:D,D3332)/SUMIFS(MOVI_ENTR!I:I,MOVI_ENTR!D:D,D3332),0))</f>
        <v/>
      </c>
      <c r="N3332" s="104" t="str">
        <f>IF(CADA_PROD!C3332="","",G3332/E3332)</f>
        <v/>
      </c>
    </row>
    <row r="3333" spans="3:14">
      <c r="C3333" s="99" t="str">
        <f>IF(CADA_PROD!C3333="","",CADA_PROD!C3333)</f>
        <v/>
      </c>
      <c r="D3333" s="100" t="str">
        <f>IF(CADA_PROD!D3333="","",CADA_PROD!D3333)</f>
        <v/>
      </c>
      <c r="E3333" s="101" t="str">
        <f>IF(CADA_PROD!E3333="","",CADA_PROD!E3333)</f>
        <v/>
      </c>
      <c r="F3333" s="101" t="str">
        <f>IF(CADA_PROD!D3333="","",SUMIFS(MOVI_ENTR!I:I,MOVI_ENTR!D:D,D3333))</f>
        <v/>
      </c>
      <c r="G3333" s="101" t="str">
        <f>IF(CADA_PROD!C3333="","",SUMIFS(MOVI_SAID!H:H,MOVI_SAID!D:D,D3333))</f>
        <v/>
      </c>
      <c r="H3333" s="101" t="str">
        <f t="shared" si="70"/>
        <v/>
      </c>
      <c r="I3333" s="100" t="str">
        <f>IF(CADA_PROD!C3333="","",IFERROR(IF(H3333&lt;=0,"Sem estoque",IF(H3333/E3333&lt;0.25,"Quase sem estoque",IF(H3333/E3333&lt;1.2,"Estoque baixo",IF(H3333/E3333&lt;2,"Estoque moderado","Estoque confortável")))),""))</f>
        <v/>
      </c>
      <c r="J3333" s="102" t="str">
        <f>IF(CADA_PROD!C3333="","",SUMIFS(MOVI_ENTR!M:M,MOVI_ENTR!D:D,D3333))</f>
        <v/>
      </c>
      <c r="K3333" s="103" t="str">
        <f>IF(CADA_PROD!C3333="","",IFERROR($J3333/SUM($J$6:$J$1006),""))</f>
        <v/>
      </c>
      <c r="L3333" s="103" t="str">
        <f>IF(CADA_PROD!C3333="","",IFERROR(H3333/SUM($H$6:$H$1006)+P3333,""))</f>
        <v/>
      </c>
      <c r="M3333" s="102" t="str">
        <f>IF(CADA_PROD!$C3333="","",IFERROR(SUMIFS(MOVI_ENTR!M:M,MOVI_ENTR!D:D,D3333)/SUMIFS(MOVI_ENTR!I:I,MOVI_ENTR!D:D,D3333),0))</f>
        <v/>
      </c>
      <c r="N3333" s="104" t="str">
        <f>IF(CADA_PROD!C3333="","",G3333/E3333)</f>
        <v/>
      </c>
    </row>
    <row r="3334" spans="3:14">
      <c r="C3334" s="99" t="str">
        <f>IF(CADA_PROD!C3334="","",CADA_PROD!C3334)</f>
        <v/>
      </c>
      <c r="D3334" s="100" t="str">
        <f>IF(CADA_PROD!D3334="","",CADA_PROD!D3334)</f>
        <v/>
      </c>
      <c r="E3334" s="101" t="str">
        <f>IF(CADA_PROD!E3334="","",CADA_PROD!E3334)</f>
        <v/>
      </c>
      <c r="F3334" s="101" t="str">
        <f>IF(CADA_PROD!D3334="","",SUMIFS(MOVI_ENTR!I:I,MOVI_ENTR!D:D,D3334))</f>
        <v/>
      </c>
      <c r="G3334" s="101" t="str">
        <f>IF(CADA_PROD!C3334="","",SUMIFS(MOVI_SAID!H:H,MOVI_SAID!D:D,D3334))</f>
        <v/>
      </c>
      <c r="H3334" s="101" t="str">
        <f t="shared" si="70"/>
        <v/>
      </c>
      <c r="I3334" s="100" t="str">
        <f>IF(CADA_PROD!C3334="","",IFERROR(IF(H3334&lt;=0,"Sem estoque",IF(H3334/E3334&lt;0.25,"Quase sem estoque",IF(H3334/E3334&lt;1.2,"Estoque baixo",IF(H3334/E3334&lt;2,"Estoque moderado","Estoque confortável")))),""))</f>
        <v/>
      </c>
      <c r="J3334" s="102" t="str">
        <f>IF(CADA_PROD!C3334="","",SUMIFS(MOVI_ENTR!M:M,MOVI_ENTR!D:D,D3334))</f>
        <v/>
      </c>
      <c r="K3334" s="103" t="str">
        <f>IF(CADA_PROD!C3334="","",IFERROR($J3334/SUM($J$6:$J$1006),""))</f>
        <v/>
      </c>
      <c r="L3334" s="103" t="str">
        <f>IF(CADA_PROD!C3334="","",IFERROR(H3334/SUM($H$6:$H$1006)+P3334,""))</f>
        <v/>
      </c>
      <c r="M3334" s="102" t="str">
        <f>IF(CADA_PROD!$C3334="","",IFERROR(SUMIFS(MOVI_ENTR!M:M,MOVI_ENTR!D:D,D3334)/SUMIFS(MOVI_ENTR!I:I,MOVI_ENTR!D:D,D3334),0))</f>
        <v/>
      </c>
      <c r="N3334" s="104" t="str">
        <f>IF(CADA_PROD!C3334="","",G3334/E3334)</f>
        <v/>
      </c>
    </row>
    <row r="3335" spans="3:14">
      <c r="C3335" s="99" t="str">
        <f>IF(CADA_PROD!C3335="","",CADA_PROD!C3335)</f>
        <v/>
      </c>
      <c r="D3335" s="100" t="str">
        <f>IF(CADA_PROD!D3335="","",CADA_PROD!D3335)</f>
        <v/>
      </c>
      <c r="E3335" s="101" t="str">
        <f>IF(CADA_PROD!E3335="","",CADA_PROD!E3335)</f>
        <v/>
      </c>
      <c r="F3335" s="101" t="str">
        <f>IF(CADA_PROD!D3335="","",SUMIFS(MOVI_ENTR!I:I,MOVI_ENTR!D:D,D3335))</f>
        <v/>
      </c>
      <c r="G3335" s="101" t="str">
        <f>IF(CADA_PROD!C3335="","",SUMIFS(MOVI_SAID!H:H,MOVI_SAID!D:D,D3335))</f>
        <v/>
      </c>
      <c r="H3335" s="101" t="str">
        <f t="shared" si="70"/>
        <v/>
      </c>
      <c r="I3335" s="100" t="str">
        <f>IF(CADA_PROD!C3335="","",IFERROR(IF(H3335&lt;=0,"Sem estoque",IF(H3335/E3335&lt;0.25,"Quase sem estoque",IF(H3335/E3335&lt;1.2,"Estoque baixo",IF(H3335/E3335&lt;2,"Estoque moderado","Estoque confortável")))),""))</f>
        <v/>
      </c>
      <c r="J3335" s="102" t="str">
        <f>IF(CADA_PROD!C3335="","",SUMIFS(MOVI_ENTR!M:M,MOVI_ENTR!D:D,D3335))</f>
        <v/>
      </c>
      <c r="K3335" s="103" t="str">
        <f>IF(CADA_PROD!C3335="","",IFERROR($J3335/SUM($J$6:$J$1006),""))</f>
        <v/>
      </c>
      <c r="L3335" s="103" t="str">
        <f>IF(CADA_PROD!C3335="","",IFERROR(H3335/SUM($H$6:$H$1006)+P3335,""))</f>
        <v/>
      </c>
      <c r="M3335" s="102" t="str">
        <f>IF(CADA_PROD!$C3335="","",IFERROR(SUMIFS(MOVI_ENTR!M:M,MOVI_ENTR!D:D,D3335)/SUMIFS(MOVI_ENTR!I:I,MOVI_ENTR!D:D,D3335),0))</f>
        <v/>
      </c>
      <c r="N3335" s="104" t="str">
        <f>IF(CADA_PROD!C3335="","",G3335/E3335)</f>
        <v/>
      </c>
    </row>
    <row r="3336" spans="3:14">
      <c r="C3336" s="99" t="str">
        <f>IF(CADA_PROD!C3336="","",CADA_PROD!C3336)</f>
        <v/>
      </c>
      <c r="D3336" s="100" t="str">
        <f>IF(CADA_PROD!D3336="","",CADA_PROD!D3336)</f>
        <v/>
      </c>
      <c r="E3336" s="101" t="str">
        <f>IF(CADA_PROD!E3336="","",CADA_PROD!E3336)</f>
        <v/>
      </c>
      <c r="F3336" s="101" t="str">
        <f>IF(CADA_PROD!D3336="","",SUMIFS(MOVI_ENTR!I:I,MOVI_ENTR!D:D,D3336))</f>
        <v/>
      </c>
      <c r="G3336" s="101" t="str">
        <f>IF(CADA_PROD!C3336="","",SUMIFS(MOVI_SAID!H:H,MOVI_SAID!D:D,D3336))</f>
        <v/>
      </c>
      <c r="H3336" s="101" t="str">
        <f t="shared" si="70"/>
        <v/>
      </c>
      <c r="I3336" s="100" t="str">
        <f>IF(CADA_PROD!C3336="","",IFERROR(IF(H3336&lt;=0,"Sem estoque",IF(H3336/E3336&lt;0.25,"Quase sem estoque",IF(H3336/E3336&lt;1.2,"Estoque baixo",IF(H3336/E3336&lt;2,"Estoque moderado","Estoque confortável")))),""))</f>
        <v/>
      </c>
      <c r="J3336" s="102" t="str">
        <f>IF(CADA_PROD!C3336="","",SUMIFS(MOVI_ENTR!M:M,MOVI_ENTR!D:D,D3336))</f>
        <v/>
      </c>
      <c r="K3336" s="103" t="str">
        <f>IF(CADA_PROD!C3336="","",IFERROR($J3336/SUM($J$6:$J$1006),""))</f>
        <v/>
      </c>
      <c r="L3336" s="103" t="str">
        <f>IF(CADA_PROD!C3336="","",IFERROR(H3336/SUM($H$6:$H$1006)+P3336,""))</f>
        <v/>
      </c>
      <c r="M3336" s="102" t="str">
        <f>IF(CADA_PROD!$C3336="","",IFERROR(SUMIFS(MOVI_ENTR!M:M,MOVI_ENTR!D:D,D3336)/SUMIFS(MOVI_ENTR!I:I,MOVI_ENTR!D:D,D3336),0))</f>
        <v/>
      </c>
      <c r="N3336" s="104" t="str">
        <f>IF(CADA_PROD!C3336="","",G3336/E3336)</f>
        <v/>
      </c>
    </row>
    <row r="3337" spans="3:14">
      <c r="C3337" s="99" t="str">
        <f>IF(CADA_PROD!C3337="","",CADA_PROD!C3337)</f>
        <v/>
      </c>
      <c r="D3337" s="100" t="str">
        <f>IF(CADA_PROD!D3337="","",CADA_PROD!D3337)</f>
        <v/>
      </c>
      <c r="E3337" s="101" t="str">
        <f>IF(CADA_PROD!E3337="","",CADA_PROD!E3337)</f>
        <v/>
      </c>
      <c r="F3337" s="101" t="str">
        <f>IF(CADA_PROD!D3337="","",SUMIFS(MOVI_ENTR!I:I,MOVI_ENTR!D:D,D3337))</f>
        <v/>
      </c>
      <c r="G3337" s="101" t="str">
        <f>IF(CADA_PROD!C3337="","",SUMIFS(MOVI_SAID!H:H,MOVI_SAID!D:D,D3337))</f>
        <v/>
      </c>
      <c r="H3337" s="101" t="str">
        <f t="shared" si="70"/>
        <v/>
      </c>
      <c r="I3337" s="100" t="str">
        <f>IF(CADA_PROD!C3337="","",IFERROR(IF(H3337&lt;=0,"Sem estoque",IF(H3337/E3337&lt;0.25,"Quase sem estoque",IF(H3337/E3337&lt;1.2,"Estoque baixo",IF(H3337/E3337&lt;2,"Estoque moderado","Estoque confortável")))),""))</f>
        <v/>
      </c>
      <c r="J3337" s="102" t="str">
        <f>IF(CADA_PROD!C3337="","",SUMIFS(MOVI_ENTR!M:M,MOVI_ENTR!D:D,D3337))</f>
        <v/>
      </c>
      <c r="K3337" s="103" t="str">
        <f>IF(CADA_PROD!C3337="","",IFERROR($J3337/SUM($J$6:$J$1006),""))</f>
        <v/>
      </c>
      <c r="L3337" s="103" t="str">
        <f>IF(CADA_PROD!C3337="","",IFERROR(H3337/SUM($H$6:$H$1006)+P3337,""))</f>
        <v/>
      </c>
      <c r="M3337" s="102" t="str">
        <f>IF(CADA_PROD!$C3337="","",IFERROR(SUMIFS(MOVI_ENTR!M:M,MOVI_ENTR!D:D,D3337)/SUMIFS(MOVI_ENTR!I:I,MOVI_ENTR!D:D,D3337),0))</f>
        <v/>
      </c>
      <c r="N3337" s="104" t="str">
        <f>IF(CADA_PROD!C3337="","",G3337/E3337)</f>
        <v/>
      </c>
    </row>
    <row r="3338" spans="3:14">
      <c r="C3338" s="99" t="str">
        <f>IF(CADA_PROD!C3338="","",CADA_PROD!C3338)</f>
        <v/>
      </c>
      <c r="D3338" s="100" t="str">
        <f>IF(CADA_PROD!D3338="","",CADA_PROD!D3338)</f>
        <v/>
      </c>
      <c r="E3338" s="101" t="str">
        <f>IF(CADA_PROD!E3338="","",CADA_PROD!E3338)</f>
        <v/>
      </c>
      <c r="F3338" s="101" t="str">
        <f>IF(CADA_PROD!D3338="","",SUMIFS(MOVI_ENTR!I:I,MOVI_ENTR!D:D,D3338))</f>
        <v/>
      </c>
      <c r="G3338" s="101" t="str">
        <f>IF(CADA_PROD!C3338="","",SUMIFS(MOVI_SAID!H:H,MOVI_SAID!D:D,D3338))</f>
        <v/>
      </c>
      <c r="H3338" s="101" t="str">
        <f t="shared" si="70"/>
        <v/>
      </c>
      <c r="I3338" s="100" t="str">
        <f>IF(CADA_PROD!C3338="","",IFERROR(IF(H3338&lt;=0,"Sem estoque",IF(H3338/E3338&lt;0.25,"Quase sem estoque",IF(H3338/E3338&lt;1.2,"Estoque baixo",IF(H3338/E3338&lt;2,"Estoque moderado","Estoque confortável")))),""))</f>
        <v/>
      </c>
      <c r="J3338" s="102" t="str">
        <f>IF(CADA_PROD!C3338="","",SUMIFS(MOVI_ENTR!M:M,MOVI_ENTR!D:D,D3338))</f>
        <v/>
      </c>
      <c r="K3338" s="103" t="str">
        <f>IF(CADA_PROD!C3338="","",IFERROR($J3338/SUM($J$6:$J$1006),""))</f>
        <v/>
      </c>
      <c r="L3338" s="103" t="str">
        <f>IF(CADA_PROD!C3338="","",IFERROR(H3338/SUM($H$6:$H$1006)+P3338,""))</f>
        <v/>
      </c>
      <c r="M3338" s="102" t="str">
        <f>IF(CADA_PROD!$C3338="","",IFERROR(SUMIFS(MOVI_ENTR!M:M,MOVI_ENTR!D:D,D3338)/SUMIFS(MOVI_ENTR!I:I,MOVI_ENTR!D:D,D3338),0))</f>
        <v/>
      </c>
      <c r="N3338" s="104" t="str">
        <f>IF(CADA_PROD!C3338="","",G3338/E3338)</f>
        <v/>
      </c>
    </row>
    <row r="3339" spans="3:14">
      <c r="C3339" s="99" t="str">
        <f>IF(CADA_PROD!C3339="","",CADA_PROD!C3339)</f>
        <v/>
      </c>
      <c r="D3339" s="100" t="str">
        <f>IF(CADA_PROD!D3339="","",CADA_PROD!D3339)</f>
        <v/>
      </c>
      <c r="E3339" s="101" t="str">
        <f>IF(CADA_PROD!E3339="","",CADA_PROD!E3339)</f>
        <v/>
      </c>
      <c r="F3339" s="101" t="str">
        <f>IF(CADA_PROD!D3339="","",SUMIFS(MOVI_ENTR!I:I,MOVI_ENTR!D:D,D3339))</f>
        <v/>
      </c>
      <c r="G3339" s="101" t="str">
        <f>IF(CADA_PROD!C3339="","",SUMIFS(MOVI_SAID!H:H,MOVI_SAID!D:D,D3339))</f>
        <v/>
      </c>
      <c r="H3339" s="101" t="str">
        <f t="shared" si="70"/>
        <v/>
      </c>
      <c r="I3339" s="100" t="str">
        <f>IF(CADA_PROD!C3339="","",IFERROR(IF(H3339&lt;=0,"Sem estoque",IF(H3339/E3339&lt;0.25,"Quase sem estoque",IF(H3339/E3339&lt;1.2,"Estoque baixo",IF(H3339/E3339&lt;2,"Estoque moderado","Estoque confortável")))),""))</f>
        <v/>
      </c>
      <c r="J3339" s="102" t="str">
        <f>IF(CADA_PROD!C3339="","",SUMIFS(MOVI_ENTR!M:M,MOVI_ENTR!D:D,D3339))</f>
        <v/>
      </c>
      <c r="K3339" s="103" t="str">
        <f>IF(CADA_PROD!C3339="","",IFERROR($J3339/SUM($J$6:$J$1006),""))</f>
        <v/>
      </c>
      <c r="L3339" s="103" t="str">
        <f>IF(CADA_PROD!C3339="","",IFERROR(H3339/SUM($H$6:$H$1006)+P3339,""))</f>
        <v/>
      </c>
      <c r="M3339" s="102" t="str">
        <f>IF(CADA_PROD!$C3339="","",IFERROR(SUMIFS(MOVI_ENTR!M:M,MOVI_ENTR!D:D,D3339)/SUMIFS(MOVI_ENTR!I:I,MOVI_ENTR!D:D,D3339),0))</f>
        <v/>
      </c>
      <c r="N3339" s="104" t="str">
        <f>IF(CADA_PROD!C3339="","",G3339/E3339)</f>
        <v/>
      </c>
    </row>
    <row r="3340" spans="3:14">
      <c r="C3340" s="99" t="str">
        <f>IF(CADA_PROD!C3340="","",CADA_PROD!C3340)</f>
        <v/>
      </c>
      <c r="D3340" s="100" t="str">
        <f>IF(CADA_PROD!D3340="","",CADA_PROD!D3340)</f>
        <v/>
      </c>
      <c r="E3340" s="101" t="str">
        <f>IF(CADA_PROD!E3340="","",CADA_PROD!E3340)</f>
        <v/>
      </c>
      <c r="F3340" s="101" t="str">
        <f>IF(CADA_PROD!D3340="","",SUMIFS(MOVI_ENTR!I:I,MOVI_ENTR!D:D,D3340))</f>
        <v/>
      </c>
      <c r="G3340" s="101" t="str">
        <f>IF(CADA_PROD!C3340="","",SUMIFS(MOVI_SAID!H:H,MOVI_SAID!D:D,D3340))</f>
        <v/>
      </c>
      <c r="H3340" s="101" t="str">
        <f t="shared" si="70"/>
        <v/>
      </c>
      <c r="I3340" s="100" t="str">
        <f>IF(CADA_PROD!C3340="","",IFERROR(IF(H3340&lt;=0,"Sem estoque",IF(H3340/E3340&lt;0.25,"Quase sem estoque",IF(H3340/E3340&lt;1.2,"Estoque baixo",IF(H3340/E3340&lt;2,"Estoque moderado","Estoque confortável")))),""))</f>
        <v/>
      </c>
      <c r="J3340" s="102" t="str">
        <f>IF(CADA_PROD!C3340="","",SUMIFS(MOVI_ENTR!M:M,MOVI_ENTR!D:D,D3340))</f>
        <v/>
      </c>
      <c r="K3340" s="103" t="str">
        <f>IF(CADA_PROD!C3340="","",IFERROR($J3340/SUM($J$6:$J$1006),""))</f>
        <v/>
      </c>
      <c r="L3340" s="103" t="str">
        <f>IF(CADA_PROD!C3340="","",IFERROR(H3340/SUM($H$6:$H$1006)+P3340,""))</f>
        <v/>
      </c>
      <c r="M3340" s="102" t="str">
        <f>IF(CADA_PROD!$C3340="","",IFERROR(SUMIFS(MOVI_ENTR!M:M,MOVI_ENTR!D:D,D3340)/SUMIFS(MOVI_ENTR!I:I,MOVI_ENTR!D:D,D3340),0))</f>
        <v/>
      </c>
      <c r="N3340" s="104" t="str">
        <f>IF(CADA_PROD!C3340="","",G3340/E3340)</f>
        <v/>
      </c>
    </row>
    <row r="3341" spans="3:14">
      <c r="C3341" s="99" t="str">
        <f>IF(CADA_PROD!C3341="","",CADA_PROD!C3341)</f>
        <v/>
      </c>
      <c r="D3341" s="100" t="str">
        <f>IF(CADA_PROD!D3341="","",CADA_PROD!D3341)</f>
        <v/>
      </c>
      <c r="E3341" s="101" t="str">
        <f>IF(CADA_PROD!E3341="","",CADA_PROD!E3341)</f>
        <v/>
      </c>
      <c r="F3341" s="101" t="str">
        <f>IF(CADA_PROD!D3341="","",SUMIFS(MOVI_ENTR!I:I,MOVI_ENTR!D:D,D3341))</f>
        <v/>
      </c>
      <c r="G3341" s="101" t="str">
        <f>IF(CADA_PROD!C3341="","",SUMIFS(MOVI_SAID!H:H,MOVI_SAID!D:D,D3341))</f>
        <v/>
      </c>
      <c r="H3341" s="101" t="str">
        <f t="shared" si="70"/>
        <v/>
      </c>
      <c r="I3341" s="100" t="str">
        <f>IF(CADA_PROD!C3341="","",IFERROR(IF(H3341&lt;=0,"Sem estoque",IF(H3341/E3341&lt;0.25,"Quase sem estoque",IF(H3341/E3341&lt;1.2,"Estoque baixo",IF(H3341/E3341&lt;2,"Estoque moderado","Estoque confortável")))),""))</f>
        <v/>
      </c>
      <c r="J3341" s="102" t="str">
        <f>IF(CADA_PROD!C3341="","",SUMIFS(MOVI_ENTR!M:M,MOVI_ENTR!D:D,D3341))</f>
        <v/>
      </c>
      <c r="K3341" s="103" t="str">
        <f>IF(CADA_PROD!C3341="","",IFERROR($J3341/SUM($J$6:$J$1006),""))</f>
        <v/>
      </c>
      <c r="L3341" s="103" t="str">
        <f>IF(CADA_PROD!C3341="","",IFERROR(H3341/SUM($H$6:$H$1006)+P3341,""))</f>
        <v/>
      </c>
      <c r="M3341" s="102" t="str">
        <f>IF(CADA_PROD!$C3341="","",IFERROR(SUMIFS(MOVI_ENTR!M:M,MOVI_ENTR!D:D,D3341)/SUMIFS(MOVI_ENTR!I:I,MOVI_ENTR!D:D,D3341),0))</f>
        <v/>
      </c>
      <c r="N3341" s="104" t="str">
        <f>IF(CADA_PROD!C3341="","",G3341/E3341)</f>
        <v/>
      </c>
    </row>
    <row r="3342" spans="3:14">
      <c r="C3342" s="99" t="str">
        <f>IF(CADA_PROD!C3342="","",CADA_PROD!C3342)</f>
        <v/>
      </c>
      <c r="D3342" s="100" t="str">
        <f>IF(CADA_PROD!D3342="","",CADA_PROD!D3342)</f>
        <v/>
      </c>
      <c r="E3342" s="101" t="str">
        <f>IF(CADA_PROD!E3342="","",CADA_PROD!E3342)</f>
        <v/>
      </c>
      <c r="F3342" s="101" t="str">
        <f>IF(CADA_PROD!D3342="","",SUMIFS(MOVI_ENTR!I:I,MOVI_ENTR!D:D,D3342))</f>
        <v/>
      </c>
      <c r="G3342" s="101" t="str">
        <f>IF(CADA_PROD!C3342="","",SUMIFS(MOVI_SAID!H:H,MOVI_SAID!D:D,D3342))</f>
        <v/>
      </c>
      <c r="H3342" s="101" t="str">
        <f t="shared" si="70"/>
        <v/>
      </c>
      <c r="I3342" s="100" t="str">
        <f>IF(CADA_PROD!C3342="","",IFERROR(IF(H3342&lt;=0,"Sem estoque",IF(H3342/E3342&lt;0.25,"Quase sem estoque",IF(H3342/E3342&lt;1.2,"Estoque baixo",IF(H3342/E3342&lt;2,"Estoque moderado","Estoque confortável")))),""))</f>
        <v/>
      </c>
      <c r="J3342" s="102" t="str">
        <f>IF(CADA_PROD!C3342="","",SUMIFS(MOVI_ENTR!M:M,MOVI_ENTR!D:D,D3342))</f>
        <v/>
      </c>
      <c r="K3342" s="103" t="str">
        <f>IF(CADA_PROD!C3342="","",IFERROR($J3342/SUM($J$6:$J$1006),""))</f>
        <v/>
      </c>
      <c r="L3342" s="103" t="str">
        <f>IF(CADA_PROD!C3342="","",IFERROR(H3342/SUM($H$6:$H$1006)+P3342,""))</f>
        <v/>
      </c>
      <c r="M3342" s="102" t="str">
        <f>IF(CADA_PROD!$C3342="","",IFERROR(SUMIFS(MOVI_ENTR!M:M,MOVI_ENTR!D:D,D3342)/SUMIFS(MOVI_ENTR!I:I,MOVI_ENTR!D:D,D3342),0))</f>
        <v/>
      </c>
      <c r="N3342" s="104" t="str">
        <f>IF(CADA_PROD!C3342="","",G3342/E3342)</f>
        <v/>
      </c>
    </row>
    <row r="3343" spans="3:14">
      <c r="C3343" s="99" t="str">
        <f>IF(CADA_PROD!C3343="","",CADA_PROD!C3343)</f>
        <v/>
      </c>
      <c r="D3343" s="100" t="str">
        <f>IF(CADA_PROD!D3343="","",CADA_PROD!D3343)</f>
        <v/>
      </c>
      <c r="E3343" s="101" t="str">
        <f>IF(CADA_PROD!E3343="","",CADA_PROD!E3343)</f>
        <v/>
      </c>
      <c r="F3343" s="101" t="str">
        <f>IF(CADA_PROD!D3343="","",SUMIFS(MOVI_ENTR!I:I,MOVI_ENTR!D:D,D3343))</f>
        <v/>
      </c>
      <c r="G3343" s="101" t="str">
        <f>IF(CADA_PROD!C3343="","",SUMIFS(MOVI_SAID!H:H,MOVI_SAID!D:D,D3343))</f>
        <v/>
      </c>
      <c r="H3343" s="101" t="str">
        <f t="shared" si="70"/>
        <v/>
      </c>
      <c r="I3343" s="100" t="str">
        <f>IF(CADA_PROD!C3343="","",IFERROR(IF(H3343&lt;=0,"Sem estoque",IF(H3343/E3343&lt;0.25,"Quase sem estoque",IF(H3343/E3343&lt;1.2,"Estoque baixo",IF(H3343/E3343&lt;2,"Estoque moderado","Estoque confortável")))),""))</f>
        <v/>
      </c>
      <c r="J3343" s="102" t="str">
        <f>IF(CADA_PROD!C3343="","",SUMIFS(MOVI_ENTR!M:M,MOVI_ENTR!D:D,D3343))</f>
        <v/>
      </c>
      <c r="K3343" s="103" t="str">
        <f>IF(CADA_PROD!C3343="","",IFERROR($J3343/SUM($J$6:$J$1006),""))</f>
        <v/>
      </c>
      <c r="L3343" s="103" t="str">
        <f>IF(CADA_PROD!C3343="","",IFERROR(H3343/SUM($H$6:$H$1006)+P3343,""))</f>
        <v/>
      </c>
      <c r="M3343" s="102" t="str">
        <f>IF(CADA_PROD!$C3343="","",IFERROR(SUMIFS(MOVI_ENTR!M:M,MOVI_ENTR!D:D,D3343)/SUMIFS(MOVI_ENTR!I:I,MOVI_ENTR!D:D,D3343),0))</f>
        <v/>
      </c>
      <c r="N3343" s="104" t="str">
        <f>IF(CADA_PROD!C3343="","",G3343/E3343)</f>
        <v/>
      </c>
    </row>
    <row r="3344" spans="3:14">
      <c r="C3344" s="99" t="str">
        <f>IF(CADA_PROD!C3344="","",CADA_PROD!C3344)</f>
        <v/>
      </c>
      <c r="D3344" s="100" t="str">
        <f>IF(CADA_PROD!D3344="","",CADA_PROD!D3344)</f>
        <v/>
      </c>
      <c r="E3344" s="101" t="str">
        <f>IF(CADA_PROD!E3344="","",CADA_PROD!E3344)</f>
        <v/>
      </c>
      <c r="F3344" s="101" t="str">
        <f>IF(CADA_PROD!D3344="","",SUMIFS(MOVI_ENTR!I:I,MOVI_ENTR!D:D,D3344))</f>
        <v/>
      </c>
      <c r="G3344" s="101" t="str">
        <f>IF(CADA_PROD!C3344="","",SUMIFS(MOVI_SAID!H:H,MOVI_SAID!D:D,D3344))</f>
        <v/>
      </c>
      <c r="H3344" s="101" t="str">
        <f t="shared" si="70"/>
        <v/>
      </c>
      <c r="I3344" s="100" t="str">
        <f>IF(CADA_PROD!C3344="","",IFERROR(IF(H3344&lt;=0,"Sem estoque",IF(H3344/E3344&lt;0.25,"Quase sem estoque",IF(H3344/E3344&lt;1.2,"Estoque baixo",IF(H3344/E3344&lt;2,"Estoque moderado","Estoque confortável")))),""))</f>
        <v/>
      </c>
      <c r="J3344" s="102" t="str">
        <f>IF(CADA_PROD!C3344="","",SUMIFS(MOVI_ENTR!M:M,MOVI_ENTR!D:D,D3344))</f>
        <v/>
      </c>
      <c r="K3344" s="103" t="str">
        <f>IF(CADA_PROD!C3344="","",IFERROR($J3344/SUM($J$6:$J$1006),""))</f>
        <v/>
      </c>
      <c r="L3344" s="103" t="str">
        <f>IF(CADA_PROD!C3344="","",IFERROR(H3344/SUM($H$6:$H$1006)+P3344,""))</f>
        <v/>
      </c>
      <c r="M3344" s="102" t="str">
        <f>IF(CADA_PROD!$C3344="","",IFERROR(SUMIFS(MOVI_ENTR!M:M,MOVI_ENTR!D:D,D3344)/SUMIFS(MOVI_ENTR!I:I,MOVI_ENTR!D:D,D3344),0))</f>
        <v/>
      </c>
      <c r="N3344" s="104" t="str">
        <f>IF(CADA_PROD!C3344="","",G3344/E3344)</f>
        <v/>
      </c>
    </row>
    <row r="3345" spans="3:14">
      <c r="C3345" s="99" t="str">
        <f>IF(CADA_PROD!C3345="","",CADA_PROD!C3345)</f>
        <v/>
      </c>
      <c r="D3345" s="100" t="str">
        <f>IF(CADA_PROD!D3345="","",CADA_PROD!D3345)</f>
        <v/>
      </c>
      <c r="E3345" s="101" t="str">
        <f>IF(CADA_PROD!E3345="","",CADA_PROD!E3345)</f>
        <v/>
      </c>
      <c r="F3345" s="101" t="str">
        <f>IF(CADA_PROD!D3345="","",SUMIFS(MOVI_ENTR!I:I,MOVI_ENTR!D:D,D3345))</f>
        <v/>
      </c>
      <c r="G3345" s="101" t="str">
        <f>IF(CADA_PROD!C3345="","",SUMIFS(MOVI_SAID!H:H,MOVI_SAID!D:D,D3345))</f>
        <v/>
      </c>
      <c r="H3345" s="101" t="str">
        <f t="shared" si="70"/>
        <v/>
      </c>
      <c r="I3345" s="100" t="str">
        <f>IF(CADA_PROD!C3345="","",IFERROR(IF(H3345&lt;=0,"Sem estoque",IF(H3345/E3345&lt;0.25,"Quase sem estoque",IF(H3345/E3345&lt;1.2,"Estoque baixo",IF(H3345/E3345&lt;2,"Estoque moderado","Estoque confortável")))),""))</f>
        <v/>
      </c>
      <c r="J3345" s="102" t="str">
        <f>IF(CADA_PROD!C3345="","",SUMIFS(MOVI_ENTR!M:M,MOVI_ENTR!D:D,D3345))</f>
        <v/>
      </c>
      <c r="K3345" s="103" t="str">
        <f>IF(CADA_PROD!C3345="","",IFERROR($J3345/SUM($J$6:$J$1006),""))</f>
        <v/>
      </c>
      <c r="L3345" s="103" t="str">
        <f>IF(CADA_PROD!C3345="","",IFERROR(H3345/SUM($H$6:$H$1006)+P3345,""))</f>
        <v/>
      </c>
      <c r="M3345" s="102" t="str">
        <f>IF(CADA_PROD!$C3345="","",IFERROR(SUMIFS(MOVI_ENTR!M:M,MOVI_ENTR!D:D,D3345)/SUMIFS(MOVI_ENTR!I:I,MOVI_ENTR!D:D,D3345),0))</f>
        <v/>
      </c>
      <c r="N3345" s="104" t="str">
        <f>IF(CADA_PROD!C3345="","",G3345/E3345)</f>
        <v/>
      </c>
    </row>
    <row r="3346" spans="3:14">
      <c r="C3346" s="99" t="str">
        <f>IF(CADA_PROD!C3346="","",CADA_PROD!C3346)</f>
        <v/>
      </c>
      <c r="D3346" s="100" t="str">
        <f>IF(CADA_PROD!D3346="","",CADA_PROD!D3346)</f>
        <v/>
      </c>
      <c r="E3346" s="101" t="str">
        <f>IF(CADA_PROD!E3346="","",CADA_PROD!E3346)</f>
        <v/>
      </c>
      <c r="F3346" s="101" t="str">
        <f>IF(CADA_PROD!D3346="","",SUMIFS(MOVI_ENTR!I:I,MOVI_ENTR!D:D,D3346))</f>
        <v/>
      </c>
      <c r="G3346" s="101" t="str">
        <f>IF(CADA_PROD!C3346="","",SUMIFS(MOVI_SAID!H:H,MOVI_SAID!D:D,D3346))</f>
        <v/>
      </c>
      <c r="H3346" s="101" t="str">
        <f t="shared" si="70"/>
        <v/>
      </c>
      <c r="I3346" s="100" t="str">
        <f>IF(CADA_PROD!C3346="","",IFERROR(IF(H3346&lt;=0,"Sem estoque",IF(H3346/E3346&lt;0.25,"Quase sem estoque",IF(H3346/E3346&lt;1.2,"Estoque baixo",IF(H3346/E3346&lt;2,"Estoque moderado","Estoque confortável")))),""))</f>
        <v/>
      </c>
      <c r="J3346" s="102" t="str">
        <f>IF(CADA_PROD!C3346="","",SUMIFS(MOVI_ENTR!M:M,MOVI_ENTR!D:D,D3346))</f>
        <v/>
      </c>
      <c r="K3346" s="103" t="str">
        <f>IF(CADA_PROD!C3346="","",IFERROR($J3346/SUM($J$6:$J$1006),""))</f>
        <v/>
      </c>
      <c r="L3346" s="103" t="str">
        <f>IF(CADA_PROD!C3346="","",IFERROR(H3346/SUM($H$6:$H$1006)+P3346,""))</f>
        <v/>
      </c>
      <c r="M3346" s="102" t="str">
        <f>IF(CADA_PROD!$C3346="","",IFERROR(SUMIFS(MOVI_ENTR!M:M,MOVI_ENTR!D:D,D3346)/SUMIFS(MOVI_ENTR!I:I,MOVI_ENTR!D:D,D3346),0))</f>
        <v/>
      </c>
      <c r="N3346" s="104" t="str">
        <f>IF(CADA_PROD!C3346="","",G3346/E3346)</f>
        <v/>
      </c>
    </row>
    <row r="3347" spans="3:14">
      <c r="C3347" s="99" t="str">
        <f>IF(CADA_PROD!C3347="","",CADA_PROD!C3347)</f>
        <v/>
      </c>
      <c r="D3347" s="100" t="str">
        <f>IF(CADA_PROD!D3347="","",CADA_PROD!D3347)</f>
        <v/>
      </c>
      <c r="E3347" s="101" t="str">
        <f>IF(CADA_PROD!E3347="","",CADA_PROD!E3347)</f>
        <v/>
      </c>
      <c r="F3347" s="101" t="str">
        <f>IF(CADA_PROD!D3347="","",SUMIFS(MOVI_ENTR!I:I,MOVI_ENTR!D:D,D3347))</f>
        <v/>
      </c>
      <c r="G3347" s="101" t="str">
        <f>IF(CADA_PROD!C3347="","",SUMIFS(MOVI_SAID!H:H,MOVI_SAID!D:D,D3347))</f>
        <v/>
      </c>
      <c r="H3347" s="101" t="str">
        <f t="shared" si="70"/>
        <v/>
      </c>
      <c r="I3347" s="100" t="str">
        <f>IF(CADA_PROD!C3347="","",IFERROR(IF(H3347&lt;=0,"Sem estoque",IF(H3347/E3347&lt;0.25,"Quase sem estoque",IF(H3347/E3347&lt;1.2,"Estoque baixo",IF(H3347/E3347&lt;2,"Estoque moderado","Estoque confortável")))),""))</f>
        <v/>
      </c>
      <c r="J3347" s="102" t="str">
        <f>IF(CADA_PROD!C3347="","",SUMIFS(MOVI_ENTR!M:M,MOVI_ENTR!D:D,D3347))</f>
        <v/>
      </c>
      <c r="K3347" s="103" t="str">
        <f>IF(CADA_PROD!C3347="","",IFERROR($J3347/SUM($J$6:$J$1006),""))</f>
        <v/>
      </c>
      <c r="L3347" s="103" t="str">
        <f>IF(CADA_PROD!C3347="","",IFERROR(H3347/SUM($H$6:$H$1006)+P3347,""))</f>
        <v/>
      </c>
      <c r="M3347" s="102" t="str">
        <f>IF(CADA_PROD!$C3347="","",IFERROR(SUMIFS(MOVI_ENTR!M:M,MOVI_ENTR!D:D,D3347)/SUMIFS(MOVI_ENTR!I:I,MOVI_ENTR!D:D,D3347),0))</f>
        <v/>
      </c>
      <c r="N3347" s="104" t="str">
        <f>IF(CADA_PROD!C3347="","",G3347/E3347)</f>
        <v/>
      </c>
    </row>
    <row r="3348" spans="3:14">
      <c r="C3348" s="99" t="str">
        <f>IF(CADA_PROD!C3348="","",CADA_PROD!C3348)</f>
        <v/>
      </c>
      <c r="D3348" s="100" t="str">
        <f>IF(CADA_PROD!D3348="","",CADA_PROD!D3348)</f>
        <v/>
      </c>
      <c r="E3348" s="101" t="str">
        <f>IF(CADA_PROD!E3348="","",CADA_PROD!E3348)</f>
        <v/>
      </c>
      <c r="F3348" s="101" t="str">
        <f>IF(CADA_PROD!D3348="","",SUMIFS(MOVI_ENTR!I:I,MOVI_ENTR!D:D,D3348))</f>
        <v/>
      </c>
      <c r="G3348" s="101" t="str">
        <f>IF(CADA_PROD!C3348="","",SUMIFS(MOVI_SAID!H:H,MOVI_SAID!D:D,D3348))</f>
        <v/>
      </c>
      <c r="H3348" s="101" t="str">
        <f t="shared" si="70"/>
        <v/>
      </c>
      <c r="I3348" s="100" t="str">
        <f>IF(CADA_PROD!C3348="","",IFERROR(IF(H3348&lt;=0,"Sem estoque",IF(H3348/E3348&lt;0.25,"Quase sem estoque",IF(H3348/E3348&lt;1.2,"Estoque baixo",IF(H3348/E3348&lt;2,"Estoque moderado","Estoque confortável")))),""))</f>
        <v/>
      </c>
      <c r="J3348" s="102" t="str">
        <f>IF(CADA_PROD!C3348="","",SUMIFS(MOVI_ENTR!M:M,MOVI_ENTR!D:D,D3348))</f>
        <v/>
      </c>
      <c r="K3348" s="103" t="str">
        <f>IF(CADA_PROD!C3348="","",IFERROR($J3348/SUM($J$6:$J$1006),""))</f>
        <v/>
      </c>
      <c r="L3348" s="103" t="str">
        <f>IF(CADA_PROD!C3348="","",IFERROR(H3348/SUM($H$6:$H$1006)+P3348,""))</f>
        <v/>
      </c>
      <c r="M3348" s="102" t="str">
        <f>IF(CADA_PROD!$C3348="","",IFERROR(SUMIFS(MOVI_ENTR!M:M,MOVI_ENTR!D:D,D3348)/SUMIFS(MOVI_ENTR!I:I,MOVI_ENTR!D:D,D3348),0))</f>
        <v/>
      </c>
      <c r="N3348" s="104" t="str">
        <f>IF(CADA_PROD!C3348="","",G3348/E3348)</f>
        <v/>
      </c>
    </row>
    <row r="3349" spans="3:14">
      <c r="C3349" s="99" t="str">
        <f>IF(CADA_PROD!C3349="","",CADA_PROD!C3349)</f>
        <v/>
      </c>
      <c r="D3349" s="100" t="str">
        <f>IF(CADA_PROD!D3349="","",CADA_PROD!D3349)</f>
        <v/>
      </c>
      <c r="E3349" s="101" t="str">
        <f>IF(CADA_PROD!E3349="","",CADA_PROD!E3349)</f>
        <v/>
      </c>
      <c r="F3349" s="101" t="str">
        <f>IF(CADA_PROD!D3349="","",SUMIFS(MOVI_ENTR!I:I,MOVI_ENTR!D:D,D3349))</f>
        <v/>
      </c>
      <c r="G3349" s="101" t="str">
        <f>IF(CADA_PROD!C3349="","",SUMIFS(MOVI_SAID!H:H,MOVI_SAID!D:D,D3349))</f>
        <v/>
      </c>
      <c r="H3349" s="101" t="str">
        <f t="shared" si="70"/>
        <v/>
      </c>
      <c r="I3349" s="100" t="str">
        <f>IF(CADA_PROD!C3349="","",IFERROR(IF(H3349&lt;=0,"Sem estoque",IF(H3349/E3349&lt;0.25,"Quase sem estoque",IF(H3349/E3349&lt;1.2,"Estoque baixo",IF(H3349/E3349&lt;2,"Estoque moderado","Estoque confortável")))),""))</f>
        <v/>
      </c>
      <c r="J3349" s="102" t="str">
        <f>IF(CADA_PROD!C3349="","",SUMIFS(MOVI_ENTR!M:M,MOVI_ENTR!D:D,D3349))</f>
        <v/>
      </c>
      <c r="K3349" s="103" t="str">
        <f>IF(CADA_PROD!C3349="","",IFERROR($J3349/SUM($J$6:$J$1006),""))</f>
        <v/>
      </c>
      <c r="L3349" s="103" t="str">
        <f>IF(CADA_PROD!C3349="","",IFERROR(H3349/SUM($H$6:$H$1006)+P3349,""))</f>
        <v/>
      </c>
      <c r="M3349" s="102" t="str">
        <f>IF(CADA_PROD!$C3349="","",IFERROR(SUMIFS(MOVI_ENTR!M:M,MOVI_ENTR!D:D,D3349)/SUMIFS(MOVI_ENTR!I:I,MOVI_ENTR!D:D,D3349),0))</f>
        <v/>
      </c>
      <c r="N3349" s="104" t="str">
        <f>IF(CADA_PROD!C3349="","",G3349/E3349)</f>
        <v/>
      </c>
    </row>
    <row r="3350" spans="3:14">
      <c r="C3350" s="99" t="str">
        <f>IF(CADA_PROD!C3350="","",CADA_PROD!C3350)</f>
        <v/>
      </c>
      <c r="D3350" s="100" t="str">
        <f>IF(CADA_PROD!D3350="","",CADA_PROD!D3350)</f>
        <v/>
      </c>
      <c r="E3350" s="101" t="str">
        <f>IF(CADA_PROD!E3350="","",CADA_PROD!E3350)</f>
        <v/>
      </c>
      <c r="F3350" s="101" t="str">
        <f>IF(CADA_PROD!D3350="","",SUMIFS(MOVI_ENTR!I:I,MOVI_ENTR!D:D,D3350))</f>
        <v/>
      </c>
      <c r="G3350" s="101" t="str">
        <f>IF(CADA_PROD!C3350="","",SUMIFS(MOVI_SAID!H:H,MOVI_SAID!D:D,D3350))</f>
        <v/>
      </c>
      <c r="H3350" s="101" t="str">
        <f t="shared" si="70"/>
        <v/>
      </c>
      <c r="I3350" s="100" t="str">
        <f>IF(CADA_PROD!C3350="","",IFERROR(IF(H3350&lt;=0,"Sem estoque",IF(H3350/E3350&lt;0.25,"Quase sem estoque",IF(H3350/E3350&lt;1.2,"Estoque baixo",IF(H3350/E3350&lt;2,"Estoque moderado","Estoque confortável")))),""))</f>
        <v/>
      </c>
      <c r="J3350" s="102" t="str">
        <f>IF(CADA_PROD!C3350="","",SUMIFS(MOVI_ENTR!M:M,MOVI_ENTR!D:D,D3350))</f>
        <v/>
      </c>
      <c r="K3350" s="103" t="str">
        <f>IF(CADA_PROD!C3350="","",IFERROR($J3350/SUM($J$6:$J$1006),""))</f>
        <v/>
      </c>
      <c r="L3350" s="103" t="str">
        <f>IF(CADA_PROD!C3350="","",IFERROR(H3350/SUM($H$6:$H$1006)+P3350,""))</f>
        <v/>
      </c>
      <c r="M3350" s="102" t="str">
        <f>IF(CADA_PROD!$C3350="","",IFERROR(SUMIFS(MOVI_ENTR!M:M,MOVI_ENTR!D:D,D3350)/SUMIFS(MOVI_ENTR!I:I,MOVI_ENTR!D:D,D3350),0))</f>
        <v/>
      </c>
      <c r="N3350" s="104" t="str">
        <f>IF(CADA_PROD!C3350="","",G3350/E3350)</f>
        <v/>
      </c>
    </row>
    <row r="3351" spans="3:14">
      <c r="C3351" s="99" t="str">
        <f>IF(CADA_PROD!C3351="","",CADA_PROD!C3351)</f>
        <v/>
      </c>
      <c r="D3351" s="100" t="str">
        <f>IF(CADA_PROD!D3351="","",CADA_PROD!D3351)</f>
        <v/>
      </c>
      <c r="E3351" s="101" t="str">
        <f>IF(CADA_PROD!E3351="","",CADA_PROD!E3351)</f>
        <v/>
      </c>
      <c r="F3351" s="101" t="str">
        <f>IF(CADA_PROD!D3351="","",SUMIFS(MOVI_ENTR!I:I,MOVI_ENTR!D:D,D3351))</f>
        <v/>
      </c>
      <c r="G3351" s="101" t="str">
        <f>IF(CADA_PROD!C3351="","",SUMIFS(MOVI_SAID!H:H,MOVI_SAID!D:D,D3351))</f>
        <v/>
      </c>
      <c r="H3351" s="101" t="str">
        <f t="shared" si="70"/>
        <v/>
      </c>
      <c r="I3351" s="100" t="str">
        <f>IF(CADA_PROD!C3351="","",IFERROR(IF(H3351&lt;=0,"Sem estoque",IF(H3351/E3351&lt;0.25,"Quase sem estoque",IF(H3351/E3351&lt;1.2,"Estoque baixo",IF(H3351/E3351&lt;2,"Estoque moderado","Estoque confortável")))),""))</f>
        <v/>
      </c>
      <c r="J3351" s="102" t="str">
        <f>IF(CADA_PROD!C3351="","",SUMIFS(MOVI_ENTR!M:M,MOVI_ENTR!D:D,D3351))</f>
        <v/>
      </c>
      <c r="K3351" s="103" t="str">
        <f>IF(CADA_PROD!C3351="","",IFERROR($J3351/SUM($J$6:$J$1006),""))</f>
        <v/>
      </c>
      <c r="L3351" s="103" t="str">
        <f>IF(CADA_PROD!C3351="","",IFERROR(H3351/SUM($H$6:$H$1006)+P3351,""))</f>
        <v/>
      </c>
      <c r="M3351" s="102" t="str">
        <f>IF(CADA_PROD!$C3351="","",IFERROR(SUMIFS(MOVI_ENTR!M:M,MOVI_ENTR!D:D,D3351)/SUMIFS(MOVI_ENTR!I:I,MOVI_ENTR!D:D,D3351),0))</f>
        <v/>
      </c>
      <c r="N3351" s="104" t="str">
        <f>IF(CADA_PROD!C3351="","",G3351/E3351)</f>
        <v/>
      </c>
    </row>
    <row r="3352" spans="3:14">
      <c r="C3352" s="99" t="str">
        <f>IF(CADA_PROD!C3352="","",CADA_PROD!C3352)</f>
        <v/>
      </c>
      <c r="D3352" s="100" t="str">
        <f>IF(CADA_PROD!D3352="","",CADA_PROD!D3352)</f>
        <v/>
      </c>
      <c r="E3352" s="101" t="str">
        <f>IF(CADA_PROD!E3352="","",CADA_PROD!E3352)</f>
        <v/>
      </c>
      <c r="F3352" s="101" t="str">
        <f>IF(CADA_PROD!D3352="","",SUMIFS(MOVI_ENTR!I:I,MOVI_ENTR!D:D,D3352))</f>
        <v/>
      </c>
      <c r="G3352" s="101" t="str">
        <f>IF(CADA_PROD!C3352="","",SUMIFS(MOVI_SAID!H:H,MOVI_SAID!D:D,D3352))</f>
        <v/>
      </c>
      <c r="H3352" s="101" t="str">
        <f t="shared" si="70"/>
        <v/>
      </c>
      <c r="I3352" s="100" t="str">
        <f>IF(CADA_PROD!C3352="","",IFERROR(IF(H3352&lt;=0,"Sem estoque",IF(H3352/E3352&lt;0.25,"Quase sem estoque",IF(H3352/E3352&lt;1.2,"Estoque baixo",IF(H3352/E3352&lt;2,"Estoque moderado","Estoque confortável")))),""))</f>
        <v/>
      </c>
      <c r="J3352" s="102" t="str">
        <f>IF(CADA_PROD!C3352="","",SUMIFS(MOVI_ENTR!M:M,MOVI_ENTR!D:D,D3352))</f>
        <v/>
      </c>
      <c r="K3352" s="103" t="str">
        <f>IF(CADA_PROD!C3352="","",IFERROR($J3352/SUM($J$6:$J$1006),""))</f>
        <v/>
      </c>
      <c r="L3352" s="103" t="str">
        <f>IF(CADA_PROD!C3352="","",IFERROR(H3352/SUM($H$6:$H$1006)+P3352,""))</f>
        <v/>
      </c>
      <c r="M3352" s="102" t="str">
        <f>IF(CADA_PROD!$C3352="","",IFERROR(SUMIFS(MOVI_ENTR!M:M,MOVI_ENTR!D:D,D3352)/SUMIFS(MOVI_ENTR!I:I,MOVI_ENTR!D:D,D3352),0))</f>
        <v/>
      </c>
      <c r="N3352" s="104" t="str">
        <f>IF(CADA_PROD!C3352="","",G3352/E3352)</f>
        <v/>
      </c>
    </row>
    <row r="3353" spans="3:14">
      <c r="C3353" s="99" t="str">
        <f>IF(CADA_PROD!C3353="","",CADA_PROD!C3353)</f>
        <v/>
      </c>
      <c r="D3353" s="100" t="str">
        <f>IF(CADA_PROD!D3353="","",CADA_PROD!D3353)</f>
        <v/>
      </c>
      <c r="E3353" s="101" t="str">
        <f>IF(CADA_PROD!E3353="","",CADA_PROD!E3353)</f>
        <v/>
      </c>
      <c r="F3353" s="101" t="str">
        <f>IF(CADA_PROD!D3353="","",SUMIFS(MOVI_ENTR!I:I,MOVI_ENTR!D:D,D3353))</f>
        <v/>
      </c>
      <c r="G3353" s="101" t="str">
        <f>IF(CADA_PROD!C3353="","",SUMIFS(MOVI_SAID!H:H,MOVI_SAID!D:D,D3353))</f>
        <v/>
      </c>
      <c r="H3353" s="101" t="str">
        <f t="shared" si="70"/>
        <v/>
      </c>
      <c r="I3353" s="100" t="str">
        <f>IF(CADA_PROD!C3353="","",IFERROR(IF(H3353&lt;=0,"Sem estoque",IF(H3353/E3353&lt;0.25,"Quase sem estoque",IF(H3353/E3353&lt;1.2,"Estoque baixo",IF(H3353/E3353&lt;2,"Estoque moderado","Estoque confortável")))),""))</f>
        <v/>
      </c>
      <c r="J3353" s="102" t="str">
        <f>IF(CADA_PROD!C3353="","",SUMIFS(MOVI_ENTR!M:M,MOVI_ENTR!D:D,D3353))</f>
        <v/>
      </c>
      <c r="K3353" s="103" t="str">
        <f>IF(CADA_PROD!C3353="","",IFERROR($J3353/SUM($J$6:$J$1006),""))</f>
        <v/>
      </c>
      <c r="L3353" s="103" t="str">
        <f>IF(CADA_PROD!C3353="","",IFERROR(H3353/SUM($H$6:$H$1006)+P3353,""))</f>
        <v/>
      </c>
      <c r="M3353" s="102" t="str">
        <f>IF(CADA_PROD!$C3353="","",IFERROR(SUMIFS(MOVI_ENTR!M:M,MOVI_ENTR!D:D,D3353)/SUMIFS(MOVI_ENTR!I:I,MOVI_ENTR!D:D,D3353),0))</f>
        <v/>
      </c>
      <c r="N3353" s="104" t="str">
        <f>IF(CADA_PROD!C3353="","",G3353/E3353)</f>
        <v/>
      </c>
    </row>
    <row r="3354" spans="3:14">
      <c r="C3354" s="99" t="str">
        <f>IF(CADA_PROD!C3354="","",CADA_PROD!C3354)</f>
        <v/>
      </c>
      <c r="D3354" s="100" t="str">
        <f>IF(CADA_PROD!D3354="","",CADA_PROD!D3354)</f>
        <v/>
      </c>
      <c r="E3354" s="101" t="str">
        <f>IF(CADA_PROD!E3354="","",CADA_PROD!E3354)</f>
        <v/>
      </c>
      <c r="F3354" s="101" t="str">
        <f>IF(CADA_PROD!D3354="","",SUMIFS(MOVI_ENTR!I:I,MOVI_ENTR!D:D,D3354))</f>
        <v/>
      </c>
      <c r="G3354" s="101" t="str">
        <f>IF(CADA_PROD!C3354="","",SUMIFS(MOVI_SAID!H:H,MOVI_SAID!D:D,D3354))</f>
        <v/>
      </c>
      <c r="H3354" s="101" t="str">
        <f t="shared" si="70"/>
        <v/>
      </c>
      <c r="I3354" s="100" t="str">
        <f>IF(CADA_PROD!C3354="","",IFERROR(IF(H3354&lt;=0,"Sem estoque",IF(H3354/E3354&lt;0.25,"Quase sem estoque",IF(H3354/E3354&lt;1.2,"Estoque baixo",IF(H3354/E3354&lt;2,"Estoque moderado","Estoque confortável")))),""))</f>
        <v/>
      </c>
      <c r="J3354" s="102" t="str">
        <f>IF(CADA_PROD!C3354="","",SUMIFS(MOVI_ENTR!M:M,MOVI_ENTR!D:D,D3354))</f>
        <v/>
      </c>
      <c r="K3354" s="103" t="str">
        <f>IF(CADA_PROD!C3354="","",IFERROR($J3354/SUM($J$6:$J$1006),""))</f>
        <v/>
      </c>
      <c r="L3354" s="103" t="str">
        <f>IF(CADA_PROD!C3354="","",IFERROR(H3354/SUM($H$6:$H$1006)+P3354,""))</f>
        <v/>
      </c>
      <c r="M3354" s="102" t="str">
        <f>IF(CADA_PROD!$C3354="","",IFERROR(SUMIFS(MOVI_ENTR!M:M,MOVI_ENTR!D:D,D3354)/SUMIFS(MOVI_ENTR!I:I,MOVI_ENTR!D:D,D3354),0))</f>
        <v/>
      </c>
      <c r="N3354" s="104" t="str">
        <f>IF(CADA_PROD!C3354="","",G3354/E3354)</f>
        <v/>
      </c>
    </row>
    <row r="3355" spans="3:14">
      <c r="C3355" s="99" t="str">
        <f>IF(CADA_PROD!C3355="","",CADA_PROD!C3355)</f>
        <v/>
      </c>
      <c r="D3355" s="100" t="str">
        <f>IF(CADA_PROD!D3355="","",CADA_PROD!D3355)</f>
        <v/>
      </c>
      <c r="E3355" s="101" t="str">
        <f>IF(CADA_PROD!E3355="","",CADA_PROD!E3355)</f>
        <v/>
      </c>
      <c r="F3355" s="101" t="str">
        <f>IF(CADA_PROD!D3355="","",SUMIFS(MOVI_ENTR!I:I,MOVI_ENTR!D:D,D3355))</f>
        <v/>
      </c>
      <c r="G3355" s="101" t="str">
        <f>IF(CADA_PROD!C3355="","",SUMIFS(MOVI_SAID!H:H,MOVI_SAID!D:D,D3355))</f>
        <v/>
      </c>
      <c r="H3355" s="101" t="str">
        <f t="shared" si="70"/>
        <v/>
      </c>
      <c r="I3355" s="100" t="str">
        <f>IF(CADA_PROD!C3355="","",IFERROR(IF(H3355&lt;=0,"Sem estoque",IF(H3355/E3355&lt;0.25,"Quase sem estoque",IF(H3355/E3355&lt;1.2,"Estoque baixo",IF(H3355/E3355&lt;2,"Estoque moderado","Estoque confortável")))),""))</f>
        <v/>
      </c>
      <c r="J3355" s="102" t="str">
        <f>IF(CADA_PROD!C3355="","",SUMIFS(MOVI_ENTR!M:M,MOVI_ENTR!D:D,D3355))</f>
        <v/>
      </c>
      <c r="K3355" s="103" t="str">
        <f>IF(CADA_PROD!C3355="","",IFERROR($J3355/SUM($J$6:$J$1006),""))</f>
        <v/>
      </c>
      <c r="L3355" s="103" t="str">
        <f>IF(CADA_PROD!C3355="","",IFERROR(H3355/SUM($H$6:$H$1006)+P3355,""))</f>
        <v/>
      </c>
      <c r="M3355" s="102" t="str">
        <f>IF(CADA_PROD!$C3355="","",IFERROR(SUMIFS(MOVI_ENTR!M:M,MOVI_ENTR!D:D,D3355)/SUMIFS(MOVI_ENTR!I:I,MOVI_ENTR!D:D,D3355),0))</f>
        <v/>
      </c>
      <c r="N3355" s="104" t="str">
        <f>IF(CADA_PROD!C3355="","",G3355/E3355)</f>
        <v/>
      </c>
    </row>
    <row r="3356" spans="3:14">
      <c r="C3356" s="99" t="str">
        <f>IF(CADA_PROD!C3356="","",CADA_PROD!C3356)</f>
        <v/>
      </c>
      <c r="D3356" s="100" t="str">
        <f>IF(CADA_PROD!D3356="","",CADA_PROD!D3356)</f>
        <v/>
      </c>
      <c r="E3356" s="101" t="str">
        <f>IF(CADA_PROD!E3356="","",CADA_PROD!E3356)</f>
        <v/>
      </c>
      <c r="F3356" s="101" t="str">
        <f>IF(CADA_PROD!D3356="","",SUMIFS(MOVI_ENTR!I:I,MOVI_ENTR!D:D,D3356))</f>
        <v/>
      </c>
      <c r="G3356" s="101" t="str">
        <f>IF(CADA_PROD!C3356="","",SUMIFS(MOVI_SAID!H:H,MOVI_SAID!D:D,D3356))</f>
        <v/>
      </c>
      <c r="H3356" s="101" t="str">
        <f t="shared" si="70"/>
        <v/>
      </c>
      <c r="I3356" s="100" t="str">
        <f>IF(CADA_PROD!C3356="","",IFERROR(IF(H3356&lt;=0,"Sem estoque",IF(H3356/E3356&lt;0.25,"Quase sem estoque",IF(H3356/E3356&lt;1.2,"Estoque baixo",IF(H3356/E3356&lt;2,"Estoque moderado","Estoque confortável")))),""))</f>
        <v/>
      </c>
      <c r="J3356" s="102" t="str">
        <f>IF(CADA_PROD!C3356="","",SUMIFS(MOVI_ENTR!M:M,MOVI_ENTR!D:D,D3356))</f>
        <v/>
      </c>
      <c r="K3356" s="103" t="str">
        <f>IF(CADA_PROD!C3356="","",IFERROR($J3356/SUM($J$6:$J$1006),""))</f>
        <v/>
      </c>
      <c r="L3356" s="103" t="str">
        <f>IF(CADA_PROD!C3356="","",IFERROR(H3356/SUM($H$6:$H$1006)+P3356,""))</f>
        <v/>
      </c>
      <c r="M3356" s="102" t="str">
        <f>IF(CADA_PROD!$C3356="","",IFERROR(SUMIFS(MOVI_ENTR!M:M,MOVI_ENTR!D:D,D3356)/SUMIFS(MOVI_ENTR!I:I,MOVI_ENTR!D:D,D3356),0))</f>
        <v/>
      </c>
      <c r="N3356" s="104" t="str">
        <f>IF(CADA_PROD!C3356="","",G3356/E3356)</f>
        <v/>
      </c>
    </row>
    <row r="3357" spans="3:14">
      <c r="C3357" s="99" t="str">
        <f>IF(CADA_PROD!C3357="","",CADA_PROD!C3357)</f>
        <v/>
      </c>
      <c r="D3357" s="100" t="str">
        <f>IF(CADA_PROD!D3357="","",CADA_PROD!D3357)</f>
        <v/>
      </c>
      <c r="E3357" s="101" t="str">
        <f>IF(CADA_PROD!E3357="","",CADA_PROD!E3357)</f>
        <v/>
      </c>
      <c r="F3357" s="101" t="str">
        <f>IF(CADA_PROD!D3357="","",SUMIFS(MOVI_ENTR!I:I,MOVI_ENTR!D:D,D3357))</f>
        <v/>
      </c>
      <c r="G3357" s="101" t="str">
        <f>IF(CADA_PROD!C3357="","",SUMIFS(MOVI_SAID!H:H,MOVI_SAID!D:D,D3357))</f>
        <v/>
      </c>
      <c r="H3357" s="101" t="str">
        <f t="shared" si="70"/>
        <v/>
      </c>
      <c r="I3357" s="100" t="str">
        <f>IF(CADA_PROD!C3357="","",IFERROR(IF(H3357&lt;=0,"Sem estoque",IF(H3357/E3357&lt;0.25,"Quase sem estoque",IF(H3357/E3357&lt;1.2,"Estoque baixo",IF(H3357/E3357&lt;2,"Estoque moderado","Estoque confortável")))),""))</f>
        <v/>
      </c>
      <c r="J3357" s="102" t="str">
        <f>IF(CADA_PROD!C3357="","",SUMIFS(MOVI_ENTR!M:M,MOVI_ENTR!D:D,D3357))</f>
        <v/>
      </c>
      <c r="K3357" s="103" t="str">
        <f>IF(CADA_PROD!C3357="","",IFERROR($J3357/SUM($J$6:$J$1006),""))</f>
        <v/>
      </c>
      <c r="L3357" s="103" t="str">
        <f>IF(CADA_PROD!C3357="","",IFERROR(H3357/SUM($H$6:$H$1006)+P3357,""))</f>
        <v/>
      </c>
      <c r="M3357" s="102" t="str">
        <f>IF(CADA_PROD!$C3357="","",IFERROR(SUMIFS(MOVI_ENTR!M:M,MOVI_ENTR!D:D,D3357)/SUMIFS(MOVI_ENTR!I:I,MOVI_ENTR!D:D,D3357),0))</f>
        <v/>
      </c>
      <c r="N3357" s="104" t="str">
        <f>IF(CADA_PROD!C3357="","",G3357/E3357)</f>
        <v/>
      </c>
    </row>
    <row r="3358" spans="3:14">
      <c r="C3358" s="99" t="str">
        <f>IF(CADA_PROD!C3358="","",CADA_PROD!C3358)</f>
        <v/>
      </c>
      <c r="D3358" s="100" t="str">
        <f>IF(CADA_PROD!D3358="","",CADA_PROD!D3358)</f>
        <v/>
      </c>
      <c r="E3358" s="101" t="str">
        <f>IF(CADA_PROD!E3358="","",CADA_PROD!E3358)</f>
        <v/>
      </c>
      <c r="F3358" s="101" t="str">
        <f>IF(CADA_PROD!D3358="","",SUMIFS(MOVI_ENTR!I:I,MOVI_ENTR!D:D,D3358))</f>
        <v/>
      </c>
      <c r="G3358" s="101" t="str">
        <f>IF(CADA_PROD!C3358="","",SUMIFS(MOVI_SAID!H:H,MOVI_SAID!D:D,D3358))</f>
        <v/>
      </c>
      <c r="H3358" s="101" t="str">
        <f t="shared" si="70"/>
        <v/>
      </c>
      <c r="I3358" s="100" t="str">
        <f>IF(CADA_PROD!C3358="","",IFERROR(IF(H3358&lt;=0,"Sem estoque",IF(H3358/E3358&lt;0.25,"Quase sem estoque",IF(H3358/E3358&lt;1.2,"Estoque baixo",IF(H3358/E3358&lt;2,"Estoque moderado","Estoque confortável")))),""))</f>
        <v/>
      </c>
      <c r="J3358" s="102" t="str">
        <f>IF(CADA_PROD!C3358="","",SUMIFS(MOVI_ENTR!M:M,MOVI_ENTR!D:D,D3358))</f>
        <v/>
      </c>
      <c r="K3358" s="103" t="str">
        <f>IF(CADA_PROD!C3358="","",IFERROR($J3358/SUM($J$6:$J$1006),""))</f>
        <v/>
      </c>
      <c r="L3358" s="103" t="str">
        <f>IF(CADA_PROD!C3358="","",IFERROR(H3358/SUM($H$6:$H$1006)+P3358,""))</f>
        <v/>
      </c>
      <c r="M3358" s="102" t="str">
        <f>IF(CADA_PROD!$C3358="","",IFERROR(SUMIFS(MOVI_ENTR!M:M,MOVI_ENTR!D:D,D3358)/SUMIFS(MOVI_ENTR!I:I,MOVI_ENTR!D:D,D3358),0))</f>
        <v/>
      </c>
      <c r="N3358" s="104" t="str">
        <f>IF(CADA_PROD!C3358="","",G3358/E3358)</f>
        <v/>
      </c>
    </row>
    <row r="3359" spans="3:14">
      <c r="C3359" s="99" t="str">
        <f>IF(CADA_PROD!C3359="","",CADA_PROD!C3359)</f>
        <v/>
      </c>
      <c r="D3359" s="100" t="str">
        <f>IF(CADA_PROD!D3359="","",CADA_PROD!D3359)</f>
        <v/>
      </c>
      <c r="E3359" s="101" t="str">
        <f>IF(CADA_PROD!E3359="","",CADA_PROD!E3359)</f>
        <v/>
      </c>
      <c r="F3359" s="101" t="str">
        <f>IF(CADA_PROD!D3359="","",SUMIFS(MOVI_ENTR!I:I,MOVI_ENTR!D:D,D3359))</f>
        <v/>
      </c>
      <c r="G3359" s="101" t="str">
        <f>IF(CADA_PROD!C3359="","",SUMIFS(MOVI_SAID!H:H,MOVI_SAID!D:D,D3359))</f>
        <v/>
      </c>
      <c r="H3359" s="101" t="str">
        <f t="shared" si="70"/>
        <v/>
      </c>
      <c r="I3359" s="100" t="str">
        <f>IF(CADA_PROD!C3359="","",IFERROR(IF(H3359&lt;=0,"Sem estoque",IF(H3359/E3359&lt;0.25,"Quase sem estoque",IF(H3359/E3359&lt;1.2,"Estoque baixo",IF(H3359/E3359&lt;2,"Estoque moderado","Estoque confortável")))),""))</f>
        <v/>
      </c>
      <c r="J3359" s="102" t="str">
        <f>IF(CADA_PROD!C3359="","",SUMIFS(MOVI_ENTR!M:M,MOVI_ENTR!D:D,D3359))</f>
        <v/>
      </c>
      <c r="K3359" s="103" t="str">
        <f>IF(CADA_PROD!C3359="","",IFERROR($J3359/SUM($J$6:$J$1006),""))</f>
        <v/>
      </c>
      <c r="L3359" s="103" t="str">
        <f>IF(CADA_PROD!C3359="","",IFERROR(H3359/SUM($H$6:$H$1006)+P3359,""))</f>
        <v/>
      </c>
      <c r="M3359" s="102" t="str">
        <f>IF(CADA_PROD!$C3359="","",IFERROR(SUMIFS(MOVI_ENTR!M:M,MOVI_ENTR!D:D,D3359)/SUMIFS(MOVI_ENTR!I:I,MOVI_ENTR!D:D,D3359),0))</f>
        <v/>
      </c>
      <c r="N3359" s="104" t="str">
        <f>IF(CADA_PROD!C3359="","",G3359/E3359)</f>
        <v/>
      </c>
    </row>
    <row r="3360" spans="3:14">
      <c r="C3360" s="99" t="str">
        <f>IF(CADA_PROD!C3360="","",CADA_PROD!C3360)</f>
        <v/>
      </c>
      <c r="D3360" s="100" t="str">
        <f>IF(CADA_PROD!D3360="","",CADA_PROD!D3360)</f>
        <v/>
      </c>
      <c r="E3360" s="101" t="str">
        <f>IF(CADA_PROD!E3360="","",CADA_PROD!E3360)</f>
        <v/>
      </c>
      <c r="F3360" s="101" t="str">
        <f>IF(CADA_PROD!D3360="","",SUMIFS(MOVI_ENTR!I:I,MOVI_ENTR!D:D,D3360))</f>
        <v/>
      </c>
      <c r="G3360" s="101" t="str">
        <f>IF(CADA_PROD!C3360="","",SUMIFS(MOVI_SAID!H:H,MOVI_SAID!D:D,D3360))</f>
        <v/>
      </c>
      <c r="H3360" s="101" t="str">
        <f t="shared" si="70"/>
        <v/>
      </c>
      <c r="I3360" s="100" t="str">
        <f>IF(CADA_PROD!C3360="","",IFERROR(IF(H3360&lt;=0,"Sem estoque",IF(H3360/E3360&lt;0.25,"Quase sem estoque",IF(H3360/E3360&lt;1.2,"Estoque baixo",IF(H3360/E3360&lt;2,"Estoque moderado","Estoque confortável")))),""))</f>
        <v/>
      </c>
      <c r="J3360" s="102" t="str">
        <f>IF(CADA_PROD!C3360="","",SUMIFS(MOVI_ENTR!M:M,MOVI_ENTR!D:D,D3360))</f>
        <v/>
      </c>
      <c r="K3360" s="103" t="str">
        <f>IF(CADA_PROD!C3360="","",IFERROR($J3360/SUM($J$6:$J$1006),""))</f>
        <v/>
      </c>
      <c r="L3360" s="103" t="str">
        <f>IF(CADA_PROD!C3360="","",IFERROR(H3360/SUM($H$6:$H$1006)+P3360,""))</f>
        <v/>
      </c>
      <c r="M3360" s="102" t="str">
        <f>IF(CADA_PROD!$C3360="","",IFERROR(SUMIFS(MOVI_ENTR!M:M,MOVI_ENTR!D:D,D3360)/SUMIFS(MOVI_ENTR!I:I,MOVI_ENTR!D:D,D3360),0))</f>
        <v/>
      </c>
      <c r="N3360" s="104" t="str">
        <f>IF(CADA_PROD!C3360="","",G3360/E3360)</f>
        <v/>
      </c>
    </row>
    <row r="3361" spans="3:14">
      <c r="C3361" s="99" t="str">
        <f>IF(CADA_PROD!C3361="","",CADA_PROD!C3361)</f>
        <v/>
      </c>
      <c r="D3361" s="100" t="str">
        <f>IF(CADA_PROD!D3361="","",CADA_PROD!D3361)</f>
        <v/>
      </c>
      <c r="E3361" s="101" t="str">
        <f>IF(CADA_PROD!E3361="","",CADA_PROD!E3361)</f>
        <v/>
      </c>
      <c r="F3361" s="101" t="str">
        <f>IF(CADA_PROD!D3361="","",SUMIFS(MOVI_ENTR!I:I,MOVI_ENTR!D:D,D3361))</f>
        <v/>
      </c>
      <c r="G3361" s="101" t="str">
        <f>IF(CADA_PROD!C3361="","",SUMIFS(MOVI_SAID!H:H,MOVI_SAID!D:D,D3361))</f>
        <v/>
      </c>
      <c r="H3361" s="101" t="str">
        <f t="shared" si="70"/>
        <v/>
      </c>
      <c r="I3361" s="100" t="str">
        <f>IF(CADA_PROD!C3361="","",IFERROR(IF(H3361&lt;=0,"Sem estoque",IF(H3361/E3361&lt;0.25,"Quase sem estoque",IF(H3361/E3361&lt;1.2,"Estoque baixo",IF(H3361/E3361&lt;2,"Estoque moderado","Estoque confortável")))),""))</f>
        <v/>
      </c>
      <c r="J3361" s="102" t="str">
        <f>IF(CADA_PROD!C3361="","",SUMIFS(MOVI_ENTR!M:M,MOVI_ENTR!D:D,D3361))</f>
        <v/>
      </c>
      <c r="K3361" s="103" t="str">
        <f>IF(CADA_PROD!C3361="","",IFERROR($J3361/SUM($J$6:$J$1006),""))</f>
        <v/>
      </c>
      <c r="L3361" s="103" t="str">
        <f>IF(CADA_PROD!C3361="","",IFERROR(H3361/SUM($H$6:$H$1006)+P3361,""))</f>
        <v/>
      </c>
      <c r="M3361" s="102" t="str">
        <f>IF(CADA_PROD!$C3361="","",IFERROR(SUMIFS(MOVI_ENTR!M:M,MOVI_ENTR!D:D,D3361)/SUMIFS(MOVI_ENTR!I:I,MOVI_ENTR!D:D,D3361),0))</f>
        <v/>
      </c>
      <c r="N3361" s="104" t="str">
        <f>IF(CADA_PROD!C3361="","",G3361/E3361)</f>
        <v/>
      </c>
    </row>
    <row r="3362" spans="3:14">
      <c r="C3362" s="99" t="str">
        <f>IF(CADA_PROD!C3362="","",CADA_PROD!C3362)</f>
        <v/>
      </c>
      <c r="D3362" s="100" t="str">
        <f>IF(CADA_PROD!D3362="","",CADA_PROD!D3362)</f>
        <v/>
      </c>
      <c r="E3362" s="101" t="str">
        <f>IF(CADA_PROD!E3362="","",CADA_PROD!E3362)</f>
        <v/>
      </c>
      <c r="F3362" s="101" t="str">
        <f>IF(CADA_PROD!D3362="","",SUMIFS(MOVI_ENTR!I:I,MOVI_ENTR!D:D,D3362))</f>
        <v/>
      </c>
      <c r="G3362" s="101" t="str">
        <f>IF(CADA_PROD!C3362="","",SUMIFS(MOVI_SAID!H:H,MOVI_SAID!D:D,D3362))</f>
        <v/>
      </c>
      <c r="H3362" s="101" t="str">
        <f t="shared" si="70"/>
        <v/>
      </c>
      <c r="I3362" s="100" t="str">
        <f>IF(CADA_PROD!C3362="","",IFERROR(IF(H3362&lt;=0,"Sem estoque",IF(H3362/E3362&lt;0.25,"Quase sem estoque",IF(H3362/E3362&lt;1.2,"Estoque baixo",IF(H3362/E3362&lt;2,"Estoque moderado","Estoque confortável")))),""))</f>
        <v/>
      </c>
      <c r="J3362" s="102" t="str">
        <f>IF(CADA_PROD!C3362="","",SUMIFS(MOVI_ENTR!M:M,MOVI_ENTR!D:D,D3362))</f>
        <v/>
      </c>
      <c r="K3362" s="103" t="str">
        <f>IF(CADA_PROD!C3362="","",IFERROR($J3362/SUM($J$6:$J$1006),""))</f>
        <v/>
      </c>
      <c r="L3362" s="103" t="str">
        <f>IF(CADA_PROD!C3362="","",IFERROR(H3362/SUM($H$6:$H$1006)+P3362,""))</f>
        <v/>
      </c>
      <c r="M3362" s="102" t="str">
        <f>IF(CADA_PROD!$C3362="","",IFERROR(SUMIFS(MOVI_ENTR!M:M,MOVI_ENTR!D:D,D3362)/SUMIFS(MOVI_ENTR!I:I,MOVI_ENTR!D:D,D3362),0))</f>
        <v/>
      </c>
      <c r="N3362" s="104" t="str">
        <f>IF(CADA_PROD!C3362="","",G3362/E3362)</f>
        <v/>
      </c>
    </row>
    <row r="3363" spans="3:14">
      <c r="C3363" s="99" t="str">
        <f>IF(CADA_PROD!C3363="","",CADA_PROD!C3363)</f>
        <v/>
      </c>
      <c r="D3363" s="100" t="str">
        <f>IF(CADA_PROD!D3363="","",CADA_PROD!D3363)</f>
        <v/>
      </c>
      <c r="E3363" s="101" t="str">
        <f>IF(CADA_PROD!E3363="","",CADA_PROD!E3363)</f>
        <v/>
      </c>
      <c r="F3363" s="101" t="str">
        <f>IF(CADA_PROD!D3363="","",SUMIFS(MOVI_ENTR!I:I,MOVI_ENTR!D:D,D3363))</f>
        <v/>
      </c>
      <c r="G3363" s="101" t="str">
        <f>IF(CADA_PROD!C3363="","",SUMIFS(MOVI_SAID!H:H,MOVI_SAID!D:D,D3363))</f>
        <v/>
      </c>
      <c r="H3363" s="101" t="str">
        <f t="shared" si="70"/>
        <v/>
      </c>
      <c r="I3363" s="100" t="str">
        <f>IF(CADA_PROD!C3363="","",IFERROR(IF(H3363&lt;=0,"Sem estoque",IF(H3363/E3363&lt;0.25,"Quase sem estoque",IF(H3363/E3363&lt;1.2,"Estoque baixo",IF(H3363/E3363&lt;2,"Estoque moderado","Estoque confortável")))),""))</f>
        <v/>
      </c>
      <c r="J3363" s="102" t="str">
        <f>IF(CADA_PROD!C3363="","",SUMIFS(MOVI_ENTR!M:M,MOVI_ENTR!D:D,D3363))</f>
        <v/>
      </c>
      <c r="K3363" s="103" t="str">
        <f>IF(CADA_PROD!C3363="","",IFERROR($J3363/SUM($J$6:$J$1006),""))</f>
        <v/>
      </c>
      <c r="L3363" s="103" t="str">
        <f>IF(CADA_PROD!C3363="","",IFERROR(H3363/SUM($H$6:$H$1006)+P3363,""))</f>
        <v/>
      </c>
      <c r="M3363" s="102" t="str">
        <f>IF(CADA_PROD!$C3363="","",IFERROR(SUMIFS(MOVI_ENTR!M:M,MOVI_ENTR!D:D,D3363)/SUMIFS(MOVI_ENTR!I:I,MOVI_ENTR!D:D,D3363),0))</f>
        <v/>
      </c>
      <c r="N3363" s="104" t="str">
        <f>IF(CADA_PROD!C3363="","",G3363/E3363)</f>
        <v/>
      </c>
    </row>
    <row r="3364" spans="3:14">
      <c r="C3364" s="99" t="str">
        <f>IF(CADA_PROD!C3364="","",CADA_PROD!C3364)</f>
        <v/>
      </c>
      <c r="D3364" s="100" t="str">
        <f>IF(CADA_PROD!D3364="","",CADA_PROD!D3364)</f>
        <v/>
      </c>
      <c r="E3364" s="101" t="str">
        <f>IF(CADA_PROD!E3364="","",CADA_PROD!E3364)</f>
        <v/>
      </c>
      <c r="F3364" s="101" t="str">
        <f>IF(CADA_PROD!D3364="","",SUMIFS(MOVI_ENTR!I:I,MOVI_ENTR!D:D,D3364))</f>
        <v/>
      </c>
      <c r="G3364" s="101" t="str">
        <f>IF(CADA_PROD!C3364="","",SUMIFS(MOVI_SAID!H:H,MOVI_SAID!D:D,D3364))</f>
        <v/>
      </c>
      <c r="H3364" s="101" t="str">
        <f t="shared" si="70"/>
        <v/>
      </c>
      <c r="I3364" s="100" t="str">
        <f>IF(CADA_PROD!C3364="","",IFERROR(IF(H3364&lt;=0,"Sem estoque",IF(H3364/E3364&lt;0.25,"Quase sem estoque",IF(H3364/E3364&lt;1.2,"Estoque baixo",IF(H3364/E3364&lt;2,"Estoque moderado","Estoque confortável")))),""))</f>
        <v/>
      </c>
      <c r="J3364" s="102" t="str">
        <f>IF(CADA_PROD!C3364="","",SUMIFS(MOVI_ENTR!M:M,MOVI_ENTR!D:D,D3364))</f>
        <v/>
      </c>
      <c r="K3364" s="103" t="str">
        <f>IF(CADA_PROD!C3364="","",IFERROR($J3364/SUM($J$6:$J$1006),""))</f>
        <v/>
      </c>
      <c r="L3364" s="103" t="str">
        <f>IF(CADA_PROD!C3364="","",IFERROR(H3364/SUM($H$6:$H$1006)+P3364,""))</f>
        <v/>
      </c>
      <c r="M3364" s="102" t="str">
        <f>IF(CADA_PROD!$C3364="","",IFERROR(SUMIFS(MOVI_ENTR!M:M,MOVI_ENTR!D:D,D3364)/SUMIFS(MOVI_ENTR!I:I,MOVI_ENTR!D:D,D3364),0))</f>
        <v/>
      </c>
      <c r="N3364" s="104" t="str">
        <f>IF(CADA_PROD!C3364="","",G3364/E3364)</f>
        <v/>
      </c>
    </row>
    <row r="3365" spans="3:14">
      <c r="C3365" s="99" t="str">
        <f>IF(CADA_PROD!C3365="","",CADA_PROD!C3365)</f>
        <v/>
      </c>
      <c r="D3365" s="100" t="str">
        <f>IF(CADA_PROD!D3365="","",CADA_PROD!D3365)</f>
        <v/>
      </c>
      <c r="E3365" s="101" t="str">
        <f>IF(CADA_PROD!E3365="","",CADA_PROD!E3365)</f>
        <v/>
      </c>
      <c r="F3365" s="101" t="str">
        <f>IF(CADA_PROD!D3365="","",SUMIFS(MOVI_ENTR!I:I,MOVI_ENTR!D:D,D3365))</f>
        <v/>
      </c>
      <c r="G3365" s="101" t="str">
        <f>IF(CADA_PROD!C3365="","",SUMIFS(MOVI_SAID!H:H,MOVI_SAID!D:D,D3365))</f>
        <v/>
      </c>
      <c r="H3365" s="101" t="str">
        <f t="shared" si="70"/>
        <v/>
      </c>
      <c r="I3365" s="100" t="str">
        <f>IF(CADA_PROD!C3365="","",IFERROR(IF(H3365&lt;=0,"Sem estoque",IF(H3365/E3365&lt;0.25,"Quase sem estoque",IF(H3365/E3365&lt;1.2,"Estoque baixo",IF(H3365/E3365&lt;2,"Estoque moderado","Estoque confortável")))),""))</f>
        <v/>
      </c>
      <c r="J3365" s="102" t="str">
        <f>IF(CADA_PROD!C3365="","",SUMIFS(MOVI_ENTR!M:M,MOVI_ENTR!D:D,D3365))</f>
        <v/>
      </c>
      <c r="K3365" s="103" t="str">
        <f>IF(CADA_PROD!C3365="","",IFERROR($J3365/SUM($J$6:$J$1006),""))</f>
        <v/>
      </c>
      <c r="L3365" s="103" t="str">
        <f>IF(CADA_PROD!C3365="","",IFERROR(H3365/SUM($H$6:$H$1006)+P3365,""))</f>
        <v/>
      </c>
      <c r="M3365" s="102" t="str">
        <f>IF(CADA_PROD!$C3365="","",IFERROR(SUMIFS(MOVI_ENTR!M:M,MOVI_ENTR!D:D,D3365)/SUMIFS(MOVI_ENTR!I:I,MOVI_ENTR!D:D,D3365),0))</f>
        <v/>
      </c>
      <c r="N3365" s="104" t="str">
        <f>IF(CADA_PROD!C3365="","",G3365/E3365)</f>
        <v/>
      </c>
    </row>
    <row r="3366" spans="3:14">
      <c r="C3366" s="99" t="str">
        <f>IF(CADA_PROD!C3366="","",CADA_PROD!C3366)</f>
        <v/>
      </c>
      <c r="D3366" s="100" t="str">
        <f>IF(CADA_PROD!D3366="","",CADA_PROD!D3366)</f>
        <v/>
      </c>
      <c r="E3366" s="101" t="str">
        <f>IF(CADA_PROD!E3366="","",CADA_PROD!E3366)</f>
        <v/>
      </c>
      <c r="F3366" s="101" t="str">
        <f>IF(CADA_PROD!D3366="","",SUMIFS(MOVI_ENTR!I:I,MOVI_ENTR!D:D,D3366))</f>
        <v/>
      </c>
      <c r="G3366" s="101" t="str">
        <f>IF(CADA_PROD!C3366="","",SUMIFS(MOVI_SAID!H:H,MOVI_SAID!D:D,D3366))</f>
        <v/>
      </c>
      <c r="H3366" s="101" t="str">
        <f t="shared" si="70"/>
        <v/>
      </c>
      <c r="I3366" s="100" t="str">
        <f>IF(CADA_PROD!C3366="","",IFERROR(IF(H3366&lt;=0,"Sem estoque",IF(H3366/E3366&lt;0.25,"Quase sem estoque",IF(H3366/E3366&lt;1.2,"Estoque baixo",IF(H3366/E3366&lt;2,"Estoque moderado","Estoque confortável")))),""))</f>
        <v/>
      </c>
      <c r="J3366" s="102" t="str">
        <f>IF(CADA_PROD!C3366="","",SUMIFS(MOVI_ENTR!M:M,MOVI_ENTR!D:D,D3366))</f>
        <v/>
      </c>
      <c r="K3366" s="103" t="str">
        <f>IF(CADA_PROD!C3366="","",IFERROR($J3366/SUM($J$6:$J$1006),""))</f>
        <v/>
      </c>
      <c r="L3366" s="103" t="str">
        <f>IF(CADA_PROD!C3366="","",IFERROR(H3366/SUM($H$6:$H$1006)+P3366,""))</f>
        <v/>
      </c>
      <c r="M3366" s="102" t="str">
        <f>IF(CADA_PROD!$C3366="","",IFERROR(SUMIFS(MOVI_ENTR!M:M,MOVI_ENTR!D:D,D3366)/SUMIFS(MOVI_ENTR!I:I,MOVI_ENTR!D:D,D3366),0))</f>
        <v/>
      </c>
      <c r="N3366" s="104" t="str">
        <f>IF(CADA_PROD!C3366="","",G3366/E3366)</f>
        <v/>
      </c>
    </row>
    <row r="3367" spans="3:14">
      <c r="C3367" s="99" t="str">
        <f>IF(CADA_PROD!C3367="","",CADA_PROD!C3367)</f>
        <v/>
      </c>
      <c r="D3367" s="100" t="str">
        <f>IF(CADA_PROD!D3367="","",CADA_PROD!D3367)</f>
        <v/>
      </c>
      <c r="E3367" s="101" t="str">
        <f>IF(CADA_PROD!E3367="","",CADA_PROD!E3367)</f>
        <v/>
      </c>
      <c r="F3367" s="101" t="str">
        <f>IF(CADA_PROD!D3367="","",SUMIFS(MOVI_ENTR!I:I,MOVI_ENTR!D:D,D3367))</f>
        <v/>
      </c>
      <c r="G3367" s="101" t="str">
        <f>IF(CADA_PROD!C3367="","",SUMIFS(MOVI_SAID!H:H,MOVI_SAID!D:D,D3367))</f>
        <v/>
      </c>
      <c r="H3367" s="101" t="str">
        <f t="shared" si="70"/>
        <v/>
      </c>
      <c r="I3367" s="100" t="str">
        <f>IF(CADA_PROD!C3367="","",IFERROR(IF(H3367&lt;=0,"Sem estoque",IF(H3367/E3367&lt;0.25,"Quase sem estoque",IF(H3367/E3367&lt;1.2,"Estoque baixo",IF(H3367/E3367&lt;2,"Estoque moderado","Estoque confortável")))),""))</f>
        <v/>
      </c>
      <c r="J3367" s="102" t="str">
        <f>IF(CADA_PROD!C3367="","",SUMIFS(MOVI_ENTR!M:M,MOVI_ENTR!D:D,D3367))</f>
        <v/>
      </c>
      <c r="K3367" s="103" t="str">
        <f>IF(CADA_PROD!C3367="","",IFERROR($J3367/SUM($J$6:$J$1006),""))</f>
        <v/>
      </c>
      <c r="L3367" s="103" t="str">
        <f>IF(CADA_PROD!C3367="","",IFERROR(H3367/SUM($H$6:$H$1006)+P3367,""))</f>
        <v/>
      </c>
      <c r="M3367" s="102" t="str">
        <f>IF(CADA_PROD!$C3367="","",IFERROR(SUMIFS(MOVI_ENTR!M:M,MOVI_ENTR!D:D,D3367)/SUMIFS(MOVI_ENTR!I:I,MOVI_ENTR!D:D,D3367),0))</f>
        <v/>
      </c>
      <c r="N3367" s="104" t="str">
        <f>IF(CADA_PROD!C3367="","",G3367/E3367)</f>
        <v/>
      </c>
    </row>
    <row r="3368" spans="3:14">
      <c r="C3368" s="99" t="str">
        <f>IF(CADA_PROD!C3368="","",CADA_PROD!C3368)</f>
        <v/>
      </c>
      <c r="D3368" s="100" t="str">
        <f>IF(CADA_PROD!D3368="","",CADA_PROD!D3368)</f>
        <v/>
      </c>
      <c r="E3368" s="101" t="str">
        <f>IF(CADA_PROD!E3368="","",CADA_PROD!E3368)</f>
        <v/>
      </c>
      <c r="F3368" s="101" t="str">
        <f>IF(CADA_PROD!D3368="","",SUMIFS(MOVI_ENTR!I:I,MOVI_ENTR!D:D,D3368))</f>
        <v/>
      </c>
      <c r="G3368" s="101" t="str">
        <f>IF(CADA_PROD!C3368="","",SUMIFS(MOVI_SAID!H:H,MOVI_SAID!D:D,D3368))</f>
        <v/>
      </c>
      <c r="H3368" s="101" t="str">
        <f t="shared" si="70"/>
        <v/>
      </c>
      <c r="I3368" s="100" t="str">
        <f>IF(CADA_PROD!C3368="","",IFERROR(IF(H3368&lt;=0,"Sem estoque",IF(H3368/E3368&lt;0.25,"Quase sem estoque",IF(H3368/E3368&lt;1.2,"Estoque baixo",IF(H3368/E3368&lt;2,"Estoque moderado","Estoque confortável")))),""))</f>
        <v/>
      </c>
      <c r="J3368" s="102" t="str">
        <f>IF(CADA_PROD!C3368="","",SUMIFS(MOVI_ENTR!M:M,MOVI_ENTR!D:D,D3368))</f>
        <v/>
      </c>
      <c r="K3368" s="103" t="str">
        <f>IF(CADA_PROD!C3368="","",IFERROR($J3368/SUM($J$6:$J$1006),""))</f>
        <v/>
      </c>
      <c r="L3368" s="103" t="str">
        <f>IF(CADA_PROD!C3368="","",IFERROR(H3368/SUM($H$6:$H$1006)+P3368,""))</f>
        <v/>
      </c>
      <c r="M3368" s="102" t="str">
        <f>IF(CADA_PROD!$C3368="","",IFERROR(SUMIFS(MOVI_ENTR!M:M,MOVI_ENTR!D:D,D3368)/SUMIFS(MOVI_ENTR!I:I,MOVI_ENTR!D:D,D3368),0))</f>
        <v/>
      </c>
      <c r="N3368" s="104" t="str">
        <f>IF(CADA_PROD!C3368="","",G3368/E3368)</f>
        <v/>
      </c>
    </row>
    <row r="3369" spans="3:14">
      <c r="C3369" s="99" t="str">
        <f>IF(CADA_PROD!C3369="","",CADA_PROD!C3369)</f>
        <v/>
      </c>
      <c r="D3369" s="100" t="str">
        <f>IF(CADA_PROD!D3369="","",CADA_PROD!D3369)</f>
        <v/>
      </c>
      <c r="E3369" s="101" t="str">
        <f>IF(CADA_PROD!E3369="","",CADA_PROD!E3369)</f>
        <v/>
      </c>
      <c r="F3369" s="101" t="str">
        <f>IF(CADA_PROD!D3369="","",SUMIFS(MOVI_ENTR!I:I,MOVI_ENTR!D:D,D3369))</f>
        <v/>
      </c>
      <c r="G3369" s="101" t="str">
        <f>IF(CADA_PROD!C3369="","",SUMIFS(MOVI_SAID!H:H,MOVI_SAID!D:D,D3369))</f>
        <v/>
      </c>
      <c r="H3369" s="101" t="str">
        <f t="shared" si="70"/>
        <v/>
      </c>
      <c r="I3369" s="100" t="str">
        <f>IF(CADA_PROD!C3369="","",IFERROR(IF(H3369&lt;=0,"Sem estoque",IF(H3369/E3369&lt;0.25,"Quase sem estoque",IF(H3369/E3369&lt;1.2,"Estoque baixo",IF(H3369/E3369&lt;2,"Estoque moderado","Estoque confortável")))),""))</f>
        <v/>
      </c>
      <c r="J3369" s="102" t="str">
        <f>IF(CADA_PROD!C3369="","",SUMIFS(MOVI_ENTR!M:M,MOVI_ENTR!D:D,D3369))</f>
        <v/>
      </c>
      <c r="K3369" s="103" t="str">
        <f>IF(CADA_PROD!C3369="","",IFERROR($J3369/SUM($J$6:$J$1006),""))</f>
        <v/>
      </c>
      <c r="L3369" s="103" t="str">
        <f>IF(CADA_PROD!C3369="","",IFERROR(H3369/SUM($H$6:$H$1006)+P3369,""))</f>
        <v/>
      </c>
      <c r="M3369" s="102" t="str">
        <f>IF(CADA_PROD!$C3369="","",IFERROR(SUMIFS(MOVI_ENTR!M:M,MOVI_ENTR!D:D,D3369)/SUMIFS(MOVI_ENTR!I:I,MOVI_ENTR!D:D,D3369),0))</f>
        <v/>
      </c>
      <c r="N3369" s="104" t="str">
        <f>IF(CADA_PROD!C3369="","",G3369/E3369)</f>
        <v/>
      </c>
    </row>
    <row r="3370" spans="3:14">
      <c r="C3370" s="99" t="str">
        <f>IF(CADA_PROD!C3370="","",CADA_PROD!C3370)</f>
        <v/>
      </c>
      <c r="D3370" s="100" t="str">
        <f>IF(CADA_PROD!D3370="","",CADA_PROD!D3370)</f>
        <v/>
      </c>
      <c r="E3370" s="101" t="str">
        <f>IF(CADA_PROD!E3370="","",CADA_PROD!E3370)</f>
        <v/>
      </c>
      <c r="F3370" s="101" t="str">
        <f>IF(CADA_PROD!D3370="","",SUMIFS(MOVI_ENTR!I:I,MOVI_ENTR!D:D,D3370))</f>
        <v/>
      </c>
      <c r="G3370" s="101" t="str">
        <f>IF(CADA_PROD!C3370="","",SUMIFS(MOVI_SAID!H:H,MOVI_SAID!D:D,D3370))</f>
        <v/>
      </c>
      <c r="H3370" s="101" t="str">
        <f t="shared" si="70"/>
        <v/>
      </c>
      <c r="I3370" s="100" t="str">
        <f>IF(CADA_PROD!C3370="","",IFERROR(IF(H3370&lt;=0,"Sem estoque",IF(H3370/E3370&lt;0.25,"Quase sem estoque",IF(H3370/E3370&lt;1.2,"Estoque baixo",IF(H3370/E3370&lt;2,"Estoque moderado","Estoque confortável")))),""))</f>
        <v/>
      </c>
      <c r="J3370" s="102" t="str">
        <f>IF(CADA_PROD!C3370="","",SUMIFS(MOVI_ENTR!M:M,MOVI_ENTR!D:D,D3370))</f>
        <v/>
      </c>
      <c r="K3370" s="103" t="str">
        <f>IF(CADA_PROD!C3370="","",IFERROR($J3370/SUM($J$6:$J$1006),""))</f>
        <v/>
      </c>
      <c r="L3370" s="103" t="str">
        <f>IF(CADA_PROD!C3370="","",IFERROR(H3370/SUM($H$6:$H$1006)+P3370,""))</f>
        <v/>
      </c>
      <c r="M3370" s="102" t="str">
        <f>IF(CADA_PROD!$C3370="","",IFERROR(SUMIFS(MOVI_ENTR!M:M,MOVI_ENTR!D:D,D3370)/SUMIFS(MOVI_ENTR!I:I,MOVI_ENTR!D:D,D3370),0))</f>
        <v/>
      </c>
      <c r="N3370" s="104" t="str">
        <f>IF(CADA_PROD!C3370="","",G3370/E3370)</f>
        <v/>
      </c>
    </row>
    <row r="3371" spans="3:14">
      <c r="C3371" s="99" t="str">
        <f>IF(CADA_PROD!C3371="","",CADA_PROD!C3371)</f>
        <v/>
      </c>
      <c r="D3371" s="100" t="str">
        <f>IF(CADA_PROD!D3371="","",CADA_PROD!D3371)</f>
        <v/>
      </c>
      <c r="E3371" s="101" t="str">
        <f>IF(CADA_PROD!E3371="","",CADA_PROD!E3371)</f>
        <v/>
      </c>
      <c r="F3371" s="101" t="str">
        <f>IF(CADA_PROD!D3371="","",SUMIFS(MOVI_ENTR!I:I,MOVI_ENTR!D:D,D3371))</f>
        <v/>
      </c>
      <c r="G3371" s="101" t="str">
        <f>IF(CADA_PROD!C3371="","",SUMIFS(MOVI_SAID!H:H,MOVI_SAID!D:D,D3371))</f>
        <v/>
      </c>
      <c r="H3371" s="101" t="str">
        <f t="shared" ref="H3371:H3434" si="71">IFERROR(F3371-G3371,"")</f>
        <v/>
      </c>
      <c r="I3371" s="100" t="str">
        <f>IF(CADA_PROD!C3371="","",IFERROR(IF(H3371&lt;=0,"Sem estoque",IF(H3371/E3371&lt;0.25,"Quase sem estoque",IF(H3371/E3371&lt;1.2,"Estoque baixo",IF(H3371/E3371&lt;2,"Estoque moderado","Estoque confortável")))),""))</f>
        <v/>
      </c>
      <c r="J3371" s="102" t="str">
        <f>IF(CADA_PROD!C3371="","",SUMIFS(MOVI_ENTR!M:M,MOVI_ENTR!D:D,D3371))</f>
        <v/>
      </c>
      <c r="K3371" s="103" t="str">
        <f>IF(CADA_PROD!C3371="","",IFERROR($J3371/SUM($J$6:$J$1006),""))</f>
        <v/>
      </c>
      <c r="L3371" s="103" t="str">
        <f>IF(CADA_PROD!C3371="","",IFERROR(H3371/SUM($H$6:$H$1006)+P3371,""))</f>
        <v/>
      </c>
      <c r="M3371" s="102" t="str">
        <f>IF(CADA_PROD!$C3371="","",IFERROR(SUMIFS(MOVI_ENTR!M:M,MOVI_ENTR!D:D,D3371)/SUMIFS(MOVI_ENTR!I:I,MOVI_ENTR!D:D,D3371),0))</f>
        <v/>
      </c>
      <c r="N3371" s="104" t="str">
        <f>IF(CADA_PROD!C3371="","",G3371/E3371)</f>
        <v/>
      </c>
    </row>
    <row r="3372" spans="3:14">
      <c r="C3372" s="99" t="str">
        <f>IF(CADA_PROD!C3372="","",CADA_PROD!C3372)</f>
        <v/>
      </c>
      <c r="D3372" s="100" t="str">
        <f>IF(CADA_PROD!D3372="","",CADA_PROD!D3372)</f>
        <v/>
      </c>
      <c r="E3372" s="101" t="str">
        <f>IF(CADA_PROD!E3372="","",CADA_PROD!E3372)</f>
        <v/>
      </c>
      <c r="F3372" s="101" t="str">
        <f>IF(CADA_PROD!D3372="","",SUMIFS(MOVI_ENTR!I:I,MOVI_ENTR!D:D,D3372))</f>
        <v/>
      </c>
      <c r="G3372" s="101" t="str">
        <f>IF(CADA_PROD!C3372="","",SUMIFS(MOVI_SAID!H:H,MOVI_SAID!D:D,D3372))</f>
        <v/>
      </c>
      <c r="H3372" s="101" t="str">
        <f t="shared" si="71"/>
        <v/>
      </c>
      <c r="I3372" s="100" t="str">
        <f>IF(CADA_PROD!C3372="","",IFERROR(IF(H3372&lt;=0,"Sem estoque",IF(H3372/E3372&lt;0.25,"Quase sem estoque",IF(H3372/E3372&lt;1.2,"Estoque baixo",IF(H3372/E3372&lt;2,"Estoque moderado","Estoque confortável")))),""))</f>
        <v/>
      </c>
      <c r="J3372" s="102" t="str">
        <f>IF(CADA_PROD!C3372="","",SUMIFS(MOVI_ENTR!M:M,MOVI_ENTR!D:D,D3372))</f>
        <v/>
      </c>
      <c r="K3372" s="103" t="str">
        <f>IF(CADA_PROD!C3372="","",IFERROR($J3372/SUM($J$6:$J$1006),""))</f>
        <v/>
      </c>
      <c r="L3372" s="103" t="str">
        <f>IF(CADA_PROD!C3372="","",IFERROR(H3372/SUM($H$6:$H$1006)+P3372,""))</f>
        <v/>
      </c>
      <c r="M3372" s="102" t="str">
        <f>IF(CADA_PROD!$C3372="","",IFERROR(SUMIFS(MOVI_ENTR!M:M,MOVI_ENTR!D:D,D3372)/SUMIFS(MOVI_ENTR!I:I,MOVI_ENTR!D:D,D3372),0))</f>
        <v/>
      </c>
      <c r="N3372" s="104" t="str">
        <f>IF(CADA_PROD!C3372="","",G3372/E3372)</f>
        <v/>
      </c>
    </row>
    <row r="3373" spans="3:14">
      <c r="C3373" s="99" t="str">
        <f>IF(CADA_PROD!C3373="","",CADA_PROD!C3373)</f>
        <v/>
      </c>
      <c r="D3373" s="100" t="str">
        <f>IF(CADA_PROD!D3373="","",CADA_PROD!D3373)</f>
        <v/>
      </c>
      <c r="E3373" s="101" t="str">
        <f>IF(CADA_PROD!E3373="","",CADA_PROD!E3373)</f>
        <v/>
      </c>
      <c r="F3373" s="101" t="str">
        <f>IF(CADA_PROD!D3373="","",SUMIFS(MOVI_ENTR!I:I,MOVI_ENTR!D:D,D3373))</f>
        <v/>
      </c>
      <c r="G3373" s="101" t="str">
        <f>IF(CADA_PROD!C3373="","",SUMIFS(MOVI_SAID!H:H,MOVI_SAID!D:D,D3373))</f>
        <v/>
      </c>
      <c r="H3373" s="101" t="str">
        <f t="shared" si="71"/>
        <v/>
      </c>
      <c r="I3373" s="100" t="str">
        <f>IF(CADA_PROD!C3373="","",IFERROR(IF(H3373&lt;=0,"Sem estoque",IF(H3373/E3373&lt;0.25,"Quase sem estoque",IF(H3373/E3373&lt;1.2,"Estoque baixo",IF(H3373/E3373&lt;2,"Estoque moderado","Estoque confortável")))),""))</f>
        <v/>
      </c>
      <c r="J3373" s="102" t="str">
        <f>IF(CADA_PROD!C3373="","",SUMIFS(MOVI_ENTR!M:M,MOVI_ENTR!D:D,D3373))</f>
        <v/>
      </c>
      <c r="K3373" s="103" t="str">
        <f>IF(CADA_PROD!C3373="","",IFERROR($J3373/SUM($J$6:$J$1006),""))</f>
        <v/>
      </c>
      <c r="L3373" s="103" t="str">
        <f>IF(CADA_PROD!C3373="","",IFERROR(H3373/SUM($H$6:$H$1006)+P3373,""))</f>
        <v/>
      </c>
      <c r="M3373" s="102" t="str">
        <f>IF(CADA_PROD!$C3373="","",IFERROR(SUMIFS(MOVI_ENTR!M:M,MOVI_ENTR!D:D,D3373)/SUMIFS(MOVI_ENTR!I:I,MOVI_ENTR!D:D,D3373),0))</f>
        <v/>
      </c>
      <c r="N3373" s="104" t="str">
        <f>IF(CADA_PROD!C3373="","",G3373/E3373)</f>
        <v/>
      </c>
    </row>
    <row r="3374" spans="3:14">
      <c r="C3374" s="99" t="str">
        <f>IF(CADA_PROD!C3374="","",CADA_PROD!C3374)</f>
        <v/>
      </c>
      <c r="D3374" s="100" t="str">
        <f>IF(CADA_PROD!D3374="","",CADA_PROD!D3374)</f>
        <v/>
      </c>
      <c r="E3374" s="101" t="str">
        <f>IF(CADA_PROD!E3374="","",CADA_PROD!E3374)</f>
        <v/>
      </c>
      <c r="F3374" s="101" t="str">
        <f>IF(CADA_PROD!D3374="","",SUMIFS(MOVI_ENTR!I:I,MOVI_ENTR!D:D,D3374))</f>
        <v/>
      </c>
      <c r="G3374" s="101" t="str">
        <f>IF(CADA_PROD!C3374="","",SUMIFS(MOVI_SAID!H:H,MOVI_SAID!D:D,D3374))</f>
        <v/>
      </c>
      <c r="H3374" s="101" t="str">
        <f t="shared" si="71"/>
        <v/>
      </c>
      <c r="I3374" s="100" t="str">
        <f>IF(CADA_PROD!C3374="","",IFERROR(IF(H3374&lt;=0,"Sem estoque",IF(H3374/E3374&lt;0.25,"Quase sem estoque",IF(H3374/E3374&lt;1.2,"Estoque baixo",IF(H3374/E3374&lt;2,"Estoque moderado","Estoque confortável")))),""))</f>
        <v/>
      </c>
      <c r="J3374" s="102" t="str">
        <f>IF(CADA_PROD!C3374="","",SUMIFS(MOVI_ENTR!M:M,MOVI_ENTR!D:D,D3374))</f>
        <v/>
      </c>
      <c r="K3374" s="103" t="str">
        <f>IF(CADA_PROD!C3374="","",IFERROR($J3374/SUM($J$6:$J$1006),""))</f>
        <v/>
      </c>
      <c r="L3374" s="103" t="str">
        <f>IF(CADA_PROD!C3374="","",IFERROR(H3374/SUM($H$6:$H$1006)+P3374,""))</f>
        <v/>
      </c>
      <c r="M3374" s="102" t="str">
        <f>IF(CADA_PROD!$C3374="","",IFERROR(SUMIFS(MOVI_ENTR!M:M,MOVI_ENTR!D:D,D3374)/SUMIFS(MOVI_ENTR!I:I,MOVI_ENTR!D:D,D3374),0))</f>
        <v/>
      </c>
      <c r="N3374" s="104" t="str">
        <f>IF(CADA_PROD!C3374="","",G3374/E3374)</f>
        <v/>
      </c>
    </row>
    <row r="3375" spans="3:14">
      <c r="C3375" s="99" t="str">
        <f>IF(CADA_PROD!C3375="","",CADA_PROD!C3375)</f>
        <v/>
      </c>
      <c r="D3375" s="100" t="str">
        <f>IF(CADA_PROD!D3375="","",CADA_PROD!D3375)</f>
        <v/>
      </c>
      <c r="E3375" s="101" t="str">
        <f>IF(CADA_PROD!E3375="","",CADA_PROD!E3375)</f>
        <v/>
      </c>
      <c r="F3375" s="101" t="str">
        <f>IF(CADA_PROD!D3375="","",SUMIFS(MOVI_ENTR!I:I,MOVI_ENTR!D:D,D3375))</f>
        <v/>
      </c>
      <c r="G3375" s="101" t="str">
        <f>IF(CADA_PROD!C3375="","",SUMIFS(MOVI_SAID!H:H,MOVI_SAID!D:D,D3375))</f>
        <v/>
      </c>
      <c r="H3375" s="101" t="str">
        <f t="shared" si="71"/>
        <v/>
      </c>
      <c r="I3375" s="100" t="str">
        <f>IF(CADA_PROD!C3375="","",IFERROR(IF(H3375&lt;=0,"Sem estoque",IF(H3375/E3375&lt;0.25,"Quase sem estoque",IF(H3375/E3375&lt;1.2,"Estoque baixo",IF(H3375/E3375&lt;2,"Estoque moderado","Estoque confortável")))),""))</f>
        <v/>
      </c>
      <c r="J3375" s="102" t="str">
        <f>IF(CADA_PROD!C3375="","",SUMIFS(MOVI_ENTR!M:M,MOVI_ENTR!D:D,D3375))</f>
        <v/>
      </c>
      <c r="K3375" s="103" t="str">
        <f>IF(CADA_PROD!C3375="","",IFERROR($J3375/SUM($J$6:$J$1006),""))</f>
        <v/>
      </c>
      <c r="L3375" s="103" t="str">
        <f>IF(CADA_PROD!C3375="","",IFERROR(H3375/SUM($H$6:$H$1006)+P3375,""))</f>
        <v/>
      </c>
      <c r="M3375" s="102" t="str">
        <f>IF(CADA_PROD!$C3375="","",IFERROR(SUMIFS(MOVI_ENTR!M:M,MOVI_ENTR!D:D,D3375)/SUMIFS(MOVI_ENTR!I:I,MOVI_ENTR!D:D,D3375),0))</f>
        <v/>
      </c>
      <c r="N3375" s="104" t="str">
        <f>IF(CADA_PROD!C3375="","",G3375/E3375)</f>
        <v/>
      </c>
    </row>
    <row r="3376" spans="3:14">
      <c r="C3376" s="99" t="str">
        <f>IF(CADA_PROD!C3376="","",CADA_PROD!C3376)</f>
        <v/>
      </c>
      <c r="D3376" s="100" t="str">
        <f>IF(CADA_PROD!D3376="","",CADA_PROD!D3376)</f>
        <v/>
      </c>
      <c r="E3376" s="101" t="str">
        <f>IF(CADA_PROD!E3376="","",CADA_PROD!E3376)</f>
        <v/>
      </c>
      <c r="F3376" s="101" t="str">
        <f>IF(CADA_PROD!D3376="","",SUMIFS(MOVI_ENTR!I:I,MOVI_ENTR!D:D,D3376))</f>
        <v/>
      </c>
      <c r="G3376" s="101" t="str">
        <f>IF(CADA_PROD!C3376="","",SUMIFS(MOVI_SAID!H:H,MOVI_SAID!D:D,D3376))</f>
        <v/>
      </c>
      <c r="H3376" s="101" t="str">
        <f t="shared" si="71"/>
        <v/>
      </c>
      <c r="I3376" s="100" t="str">
        <f>IF(CADA_PROD!C3376="","",IFERROR(IF(H3376&lt;=0,"Sem estoque",IF(H3376/E3376&lt;0.25,"Quase sem estoque",IF(H3376/E3376&lt;1.2,"Estoque baixo",IF(H3376/E3376&lt;2,"Estoque moderado","Estoque confortável")))),""))</f>
        <v/>
      </c>
      <c r="J3376" s="102" t="str">
        <f>IF(CADA_PROD!C3376="","",SUMIFS(MOVI_ENTR!M:M,MOVI_ENTR!D:D,D3376))</f>
        <v/>
      </c>
      <c r="K3376" s="103" t="str">
        <f>IF(CADA_PROD!C3376="","",IFERROR($J3376/SUM($J$6:$J$1006),""))</f>
        <v/>
      </c>
      <c r="L3376" s="103" t="str">
        <f>IF(CADA_PROD!C3376="","",IFERROR(H3376/SUM($H$6:$H$1006)+P3376,""))</f>
        <v/>
      </c>
      <c r="M3376" s="102" t="str">
        <f>IF(CADA_PROD!$C3376="","",IFERROR(SUMIFS(MOVI_ENTR!M:M,MOVI_ENTR!D:D,D3376)/SUMIFS(MOVI_ENTR!I:I,MOVI_ENTR!D:D,D3376),0))</f>
        <v/>
      </c>
      <c r="N3376" s="104" t="str">
        <f>IF(CADA_PROD!C3376="","",G3376/E3376)</f>
        <v/>
      </c>
    </row>
    <row r="3377" spans="3:14">
      <c r="C3377" s="99" t="str">
        <f>IF(CADA_PROD!C3377="","",CADA_PROD!C3377)</f>
        <v/>
      </c>
      <c r="D3377" s="100" t="str">
        <f>IF(CADA_PROD!D3377="","",CADA_PROD!D3377)</f>
        <v/>
      </c>
      <c r="E3377" s="101" t="str">
        <f>IF(CADA_PROD!E3377="","",CADA_PROD!E3377)</f>
        <v/>
      </c>
      <c r="F3377" s="101" t="str">
        <f>IF(CADA_PROD!D3377="","",SUMIFS(MOVI_ENTR!I:I,MOVI_ENTR!D:D,D3377))</f>
        <v/>
      </c>
      <c r="G3377" s="101" t="str">
        <f>IF(CADA_PROD!C3377="","",SUMIFS(MOVI_SAID!H:H,MOVI_SAID!D:D,D3377))</f>
        <v/>
      </c>
      <c r="H3377" s="101" t="str">
        <f t="shared" si="71"/>
        <v/>
      </c>
      <c r="I3377" s="100" t="str">
        <f>IF(CADA_PROD!C3377="","",IFERROR(IF(H3377&lt;=0,"Sem estoque",IF(H3377/E3377&lt;0.25,"Quase sem estoque",IF(H3377/E3377&lt;1.2,"Estoque baixo",IF(H3377/E3377&lt;2,"Estoque moderado","Estoque confortável")))),""))</f>
        <v/>
      </c>
      <c r="J3377" s="102" t="str">
        <f>IF(CADA_PROD!C3377="","",SUMIFS(MOVI_ENTR!M:M,MOVI_ENTR!D:D,D3377))</f>
        <v/>
      </c>
      <c r="K3377" s="103" t="str">
        <f>IF(CADA_PROD!C3377="","",IFERROR($J3377/SUM($J$6:$J$1006),""))</f>
        <v/>
      </c>
      <c r="L3377" s="103" t="str">
        <f>IF(CADA_PROD!C3377="","",IFERROR(H3377/SUM($H$6:$H$1006)+P3377,""))</f>
        <v/>
      </c>
      <c r="M3377" s="102" t="str">
        <f>IF(CADA_PROD!$C3377="","",IFERROR(SUMIFS(MOVI_ENTR!M:M,MOVI_ENTR!D:D,D3377)/SUMIFS(MOVI_ENTR!I:I,MOVI_ENTR!D:D,D3377),0))</f>
        <v/>
      </c>
      <c r="N3377" s="104" t="str">
        <f>IF(CADA_PROD!C3377="","",G3377/E3377)</f>
        <v/>
      </c>
    </row>
    <row r="3378" spans="3:14">
      <c r="C3378" s="99" t="str">
        <f>IF(CADA_PROD!C3378="","",CADA_PROD!C3378)</f>
        <v/>
      </c>
      <c r="D3378" s="100" t="str">
        <f>IF(CADA_PROD!D3378="","",CADA_PROD!D3378)</f>
        <v/>
      </c>
      <c r="E3378" s="101" t="str">
        <f>IF(CADA_PROD!E3378="","",CADA_PROD!E3378)</f>
        <v/>
      </c>
      <c r="F3378" s="101" t="str">
        <f>IF(CADA_PROD!D3378="","",SUMIFS(MOVI_ENTR!I:I,MOVI_ENTR!D:D,D3378))</f>
        <v/>
      </c>
      <c r="G3378" s="101" t="str">
        <f>IF(CADA_PROD!C3378="","",SUMIFS(MOVI_SAID!H:H,MOVI_SAID!D:D,D3378))</f>
        <v/>
      </c>
      <c r="H3378" s="101" t="str">
        <f t="shared" si="71"/>
        <v/>
      </c>
      <c r="I3378" s="100" t="str">
        <f>IF(CADA_PROD!C3378="","",IFERROR(IF(H3378&lt;=0,"Sem estoque",IF(H3378/E3378&lt;0.25,"Quase sem estoque",IF(H3378/E3378&lt;1.2,"Estoque baixo",IF(H3378/E3378&lt;2,"Estoque moderado","Estoque confortável")))),""))</f>
        <v/>
      </c>
      <c r="J3378" s="102" t="str">
        <f>IF(CADA_PROD!C3378="","",SUMIFS(MOVI_ENTR!M:M,MOVI_ENTR!D:D,D3378))</f>
        <v/>
      </c>
      <c r="K3378" s="103" t="str">
        <f>IF(CADA_PROD!C3378="","",IFERROR($J3378/SUM($J$6:$J$1006),""))</f>
        <v/>
      </c>
      <c r="L3378" s="103" t="str">
        <f>IF(CADA_PROD!C3378="","",IFERROR(H3378/SUM($H$6:$H$1006)+P3378,""))</f>
        <v/>
      </c>
      <c r="M3378" s="102" t="str">
        <f>IF(CADA_PROD!$C3378="","",IFERROR(SUMIFS(MOVI_ENTR!M:M,MOVI_ENTR!D:D,D3378)/SUMIFS(MOVI_ENTR!I:I,MOVI_ENTR!D:D,D3378),0))</f>
        <v/>
      </c>
      <c r="N3378" s="104" t="str">
        <f>IF(CADA_PROD!C3378="","",G3378/E3378)</f>
        <v/>
      </c>
    </row>
    <row r="3379" spans="3:14">
      <c r="C3379" s="99" t="str">
        <f>IF(CADA_PROD!C3379="","",CADA_PROD!C3379)</f>
        <v/>
      </c>
      <c r="D3379" s="100" t="str">
        <f>IF(CADA_PROD!D3379="","",CADA_PROD!D3379)</f>
        <v/>
      </c>
      <c r="E3379" s="101" t="str">
        <f>IF(CADA_PROD!E3379="","",CADA_PROD!E3379)</f>
        <v/>
      </c>
      <c r="F3379" s="101" t="str">
        <f>IF(CADA_PROD!D3379="","",SUMIFS(MOVI_ENTR!I:I,MOVI_ENTR!D:D,D3379))</f>
        <v/>
      </c>
      <c r="G3379" s="101" t="str">
        <f>IF(CADA_PROD!C3379="","",SUMIFS(MOVI_SAID!H:H,MOVI_SAID!D:D,D3379))</f>
        <v/>
      </c>
      <c r="H3379" s="101" t="str">
        <f t="shared" si="71"/>
        <v/>
      </c>
      <c r="I3379" s="100" t="str">
        <f>IF(CADA_PROD!C3379="","",IFERROR(IF(H3379&lt;=0,"Sem estoque",IF(H3379/E3379&lt;0.25,"Quase sem estoque",IF(H3379/E3379&lt;1.2,"Estoque baixo",IF(H3379/E3379&lt;2,"Estoque moderado","Estoque confortável")))),""))</f>
        <v/>
      </c>
      <c r="J3379" s="102" t="str">
        <f>IF(CADA_PROD!C3379="","",SUMIFS(MOVI_ENTR!M:M,MOVI_ENTR!D:D,D3379))</f>
        <v/>
      </c>
      <c r="K3379" s="103" t="str">
        <f>IF(CADA_PROD!C3379="","",IFERROR($J3379/SUM($J$6:$J$1006),""))</f>
        <v/>
      </c>
      <c r="L3379" s="103" t="str">
        <f>IF(CADA_PROD!C3379="","",IFERROR(H3379/SUM($H$6:$H$1006)+P3379,""))</f>
        <v/>
      </c>
      <c r="M3379" s="102" t="str">
        <f>IF(CADA_PROD!$C3379="","",IFERROR(SUMIFS(MOVI_ENTR!M:M,MOVI_ENTR!D:D,D3379)/SUMIFS(MOVI_ENTR!I:I,MOVI_ENTR!D:D,D3379),0))</f>
        <v/>
      </c>
      <c r="N3379" s="104" t="str">
        <f>IF(CADA_PROD!C3379="","",G3379/E3379)</f>
        <v/>
      </c>
    </row>
    <row r="3380" spans="3:14">
      <c r="C3380" s="99" t="str">
        <f>IF(CADA_PROD!C3380="","",CADA_PROD!C3380)</f>
        <v/>
      </c>
      <c r="D3380" s="100" t="str">
        <f>IF(CADA_PROD!D3380="","",CADA_PROD!D3380)</f>
        <v/>
      </c>
      <c r="E3380" s="101" t="str">
        <f>IF(CADA_PROD!E3380="","",CADA_PROD!E3380)</f>
        <v/>
      </c>
      <c r="F3380" s="101" t="str">
        <f>IF(CADA_PROD!D3380="","",SUMIFS(MOVI_ENTR!I:I,MOVI_ENTR!D:D,D3380))</f>
        <v/>
      </c>
      <c r="G3380" s="101" t="str">
        <f>IF(CADA_PROD!C3380="","",SUMIFS(MOVI_SAID!H:H,MOVI_SAID!D:D,D3380))</f>
        <v/>
      </c>
      <c r="H3380" s="101" t="str">
        <f t="shared" si="71"/>
        <v/>
      </c>
      <c r="I3380" s="100" t="str">
        <f>IF(CADA_PROD!C3380="","",IFERROR(IF(H3380&lt;=0,"Sem estoque",IF(H3380/E3380&lt;0.25,"Quase sem estoque",IF(H3380/E3380&lt;1.2,"Estoque baixo",IF(H3380/E3380&lt;2,"Estoque moderado","Estoque confortável")))),""))</f>
        <v/>
      </c>
      <c r="J3380" s="102" t="str">
        <f>IF(CADA_PROD!C3380="","",SUMIFS(MOVI_ENTR!M:M,MOVI_ENTR!D:D,D3380))</f>
        <v/>
      </c>
      <c r="K3380" s="103" t="str">
        <f>IF(CADA_PROD!C3380="","",IFERROR($J3380/SUM($J$6:$J$1006),""))</f>
        <v/>
      </c>
      <c r="L3380" s="103" t="str">
        <f>IF(CADA_PROD!C3380="","",IFERROR(H3380/SUM($H$6:$H$1006)+P3380,""))</f>
        <v/>
      </c>
      <c r="M3380" s="102" t="str">
        <f>IF(CADA_PROD!$C3380="","",IFERROR(SUMIFS(MOVI_ENTR!M:M,MOVI_ENTR!D:D,D3380)/SUMIFS(MOVI_ENTR!I:I,MOVI_ENTR!D:D,D3380),0))</f>
        <v/>
      </c>
      <c r="N3380" s="104" t="str">
        <f>IF(CADA_PROD!C3380="","",G3380/E3380)</f>
        <v/>
      </c>
    </row>
    <row r="3381" spans="3:14">
      <c r="C3381" s="99" t="str">
        <f>IF(CADA_PROD!C3381="","",CADA_PROD!C3381)</f>
        <v/>
      </c>
      <c r="D3381" s="100" t="str">
        <f>IF(CADA_PROD!D3381="","",CADA_PROD!D3381)</f>
        <v/>
      </c>
      <c r="E3381" s="101" t="str">
        <f>IF(CADA_PROD!E3381="","",CADA_PROD!E3381)</f>
        <v/>
      </c>
      <c r="F3381" s="101" t="str">
        <f>IF(CADA_PROD!D3381="","",SUMIFS(MOVI_ENTR!I:I,MOVI_ENTR!D:D,D3381))</f>
        <v/>
      </c>
      <c r="G3381" s="101" t="str">
        <f>IF(CADA_PROD!C3381="","",SUMIFS(MOVI_SAID!H:H,MOVI_SAID!D:D,D3381))</f>
        <v/>
      </c>
      <c r="H3381" s="101" t="str">
        <f t="shared" si="71"/>
        <v/>
      </c>
      <c r="I3381" s="100" t="str">
        <f>IF(CADA_PROD!C3381="","",IFERROR(IF(H3381&lt;=0,"Sem estoque",IF(H3381/E3381&lt;0.25,"Quase sem estoque",IF(H3381/E3381&lt;1.2,"Estoque baixo",IF(H3381/E3381&lt;2,"Estoque moderado","Estoque confortável")))),""))</f>
        <v/>
      </c>
      <c r="J3381" s="102" t="str">
        <f>IF(CADA_PROD!C3381="","",SUMIFS(MOVI_ENTR!M:M,MOVI_ENTR!D:D,D3381))</f>
        <v/>
      </c>
      <c r="K3381" s="103" t="str">
        <f>IF(CADA_PROD!C3381="","",IFERROR($J3381/SUM($J$6:$J$1006),""))</f>
        <v/>
      </c>
      <c r="L3381" s="103" t="str">
        <f>IF(CADA_PROD!C3381="","",IFERROR(H3381/SUM($H$6:$H$1006)+P3381,""))</f>
        <v/>
      </c>
      <c r="M3381" s="102" t="str">
        <f>IF(CADA_PROD!$C3381="","",IFERROR(SUMIFS(MOVI_ENTR!M:M,MOVI_ENTR!D:D,D3381)/SUMIFS(MOVI_ENTR!I:I,MOVI_ENTR!D:D,D3381),0))</f>
        <v/>
      </c>
      <c r="N3381" s="104" t="str">
        <f>IF(CADA_PROD!C3381="","",G3381/E3381)</f>
        <v/>
      </c>
    </row>
    <row r="3382" spans="3:14">
      <c r="C3382" s="99" t="str">
        <f>IF(CADA_PROD!C3382="","",CADA_PROD!C3382)</f>
        <v/>
      </c>
      <c r="D3382" s="100" t="str">
        <f>IF(CADA_PROD!D3382="","",CADA_PROD!D3382)</f>
        <v/>
      </c>
      <c r="E3382" s="101" t="str">
        <f>IF(CADA_PROD!E3382="","",CADA_PROD!E3382)</f>
        <v/>
      </c>
      <c r="F3382" s="101" t="str">
        <f>IF(CADA_PROD!D3382="","",SUMIFS(MOVI_ENTR!I:I,MOVI_ENTR!D:D,D3382))</f>
        <v/>
      </c>
      <c r="G3382" s="101" t="str">
        <f>IF(CADA_PROD!C3382="","",SUMIFS(MOVI_SAID!H:H,MOVI_SAID!D:D,D3382))</f>
        <v/>
      </c>
      <c r="H3382" s="101" t="str">
        <f t="shared" si="71"/>
        <v/>
      </c>
      <c r="I3382" s="100" t="str">
        <f>IF(CADA_PROD!C3382="","",IFERROR(IF(H3382&lt;=0,"Sem estoque",IF(H3382/E3382&lt;0.25,"Quase sem estoque",IF(H3382/E3382&lt;1.2,"Estoque baixo",IF(H3382/E3382&lt;2,"Estoque moderado","Estoque confortável")))),""))</f>
        <v/>
      </c>
      <c r="J3382" s="102" t="str">
        <f>IF(CADA_PROD!C3382="","",SUMIFS(MOVI_ENTR!M:M,MOVI_ENTR!D:D,D3382))</f>
        <v/>
      </c>
      <c r="K3382" s="103" t="str">
        <f>IF(CADA_PROD!C3382="","",IFERROR($J3382/SUM($J$6:$J$1006),""))</f>
        <v/>
      </c>
      <c r="L3382" s="103" t="str">
        <f>IF(CADA_PROD!C3382="","",IFERROR(H3382/SUM($H$6:$H$1006)+P3382,""))</f>
        <v/>
      </c>
      <c r="M3382" s="102" t="str">
        <f>IF(CADA_PROD!$C3382="","",IFERROR(SUMIFS(MOVI_ENTR!M:M,MOVI_ENTR!D:D,D3382)/SUMIFS(MOVI_ENTR!I:I,MOVI_ENTR!D:D,D3382),0))</f>
        <v/>
      </c>
      <c r="N3382" s="104" t="str">
        <f>IF(CADA_PROD!C3382="","",G3382/E3382)</f>
        <v/>
      </c>
    </row>
    <row r="3383" spans="3:14">
      <c r="C3383" s="99" t="str">
        <f>IF(CADA_PROD!C3383="","",CADA_PROD!C3383)</f>
        <v/>
      </c>
      <c r="D3383" s="100" t="str">
        <f>IF(CADA_PROD!D3383="","",CADA_PROD!D3383)</f>
        <v/>
      </c>
      <c r="E3383" s="101" t="str">
        <f>IF(CADA_PROD!E3383="","",CADA_PROD!E3383)</f>
        <v/>
      </c>
      <c r="F3383" s="101" t="str">
        <f>IF(CADA_PROD!D3383="","",SUMIFS(MOVI_ENTR!I:I,MOVI_ENTR!D:D,D3383))</f>
        <v/>
      </c>
      <c r="G3383" s="101" t="str">
        <f>IF(CADA_PROD!C3383="","",SUMIFS(MOVI_SAID!H:H,MOVI_SAID!D:D,D3383))</f>
        <v/>
      </c>
      <c r="H3383" s="101" t="str">
        <f t="shared" si="71"/>
        <v/>
      </c>
      <c r="I3383" s="100" t="str">
        <f>IF(CADA_PROD!C3383="","",IFERROR(IF(H3383&lt;=0,"Sem estoque",IF(H3383/E3383&lt;0.25,"Quase sem estoque",IF(H3383/E3383&lt;1.2,"Estoque baixo",IF(H3383/E3383&lt;2,"Estoque moderado","Estoque confortável")))),""))</f>
        <v/>
      </c>
      <c r="J3383" s="102" t="str">
        <f>IF(CADA_PROD!C3383="","",SUMIFS(MOVI_ENTR!M:M,MOVI_ENTR!D:D,D3383))</f>
        <v/>
      </c>
      <c r="K3383" s="103" t="str">
        <f>IF(CADA_PROD!C3383="","",IFERROR($J3383/SUM($J$6:$J$1006),""))</f>
        <v/>
      </c>
      <c r="L3383" s="103" t="str">
        <f>IF(CADA_PROD!C3383="","",IFERROR(H3383/SUM($H$6:$H$1006)+P3383,""))</f>
        <v/>
      </c>
      <c r="M3383" s="102" t="str">
        <f>IF(CADA_PROD!$C3383="","",IFERROR(SUMIFS(MOVI_ENTR!M:M,MOVI_ENTR!D:D,D3383)/SUMIFS(MOVI_ENTR!I:I,MOVI_ENTR!D:D,D3383),0))</f>
        <v/>
      </c>
      <c r="N3383" s="104" t="str">
        <f>IF(CADA_PROD!C3383="","",G3383/E3383)</f>
        <v/>
      </c>
    </row>
    <row r="3384" spans="3:14">
      <c r="C3384" s="99" t="str">
        <f>IF(CADA_PROD!C3384="","",CADA_PROD!C3384)</f>
        <v/>
      </c>
      <c r="D3384" s="100" t="str">
        <f>IF(CADA_PROD!D3384="","",CADA_PROD!D3384)</f>
        <v/>
      </c>
      <c r="E3384" s="101" t="str">
        <f>IF(CADA_PROD!E3384="","",CADA_PROD!E3384)</f>
        <v/>
      </c>
      <c r="F3384" s="101" t="str">
        <f>IF(CADA_PROD!D3384="","",SUMIFS(MOVI_ENTR!I:I,MOVI_ENTR!D:D,D3384))</f>
        <v/>
      </c>
      <c r="G3384" s="101" t="str">
        <f>IF(CADA_PROD!C3384="","",SUMIFS(MOVI_SAID!H:H,MOVI_SAID!D:D,D3384))</f>
        <v/>
      </c>
      <c r="H3384" s="101" t="str">
        <f t="shared" si="71"/>
        <v/>
      </c>
      <c r="I3384" s="100" t="str">
        <f>IF(CADA_PROD!C3384="","",IFERROR(IF(H3384&lt;=0,"Sem estoque",IF(H3384/E3384&lt;0.25,"Quase sem estoque",IF(H3384/E3384&lt;1.2,"Estoque baixo",IF(H3384/E3384&lt;2,"Estoque moderado","Estoque confortável")))),""))</f>
        <v/>
      </c>
      <c r="J3384" s="102" t="str">
        <f>IF(CADA_PROD!C3384="","",SUMIFS(MOVI_ENTR!M:M,MOVI_ENTR!D:D,D3384))</f>
        <v/>
      </c>
      <c r="K3384" s="103" t="str">
        <f>IF(CADA_PROD!C3384="","",IFERROR($J3384/SUM($J$6:$J$1006),""))</f>
        <v/>
      </c>
      <c r="L3384" s="103" t="str">
        <f>IF(CADA_PROD!C3384="","",IFERROR(H3384/SUM($H$6:$H$1006)+P3384,""))</f>
        <v/>
      </c>
      <c r="M3384" s="102" t="str">
        <f>IF(CADA_PROD!$C3384="","",IFERROR(SUMIFS(MOVI_ENTR!M:M,MOVI_ENTR!D:D,D3384)/SUMIFS(MOVI_ENTR!I:I,MOVI_ENTR!D:D,D3384),0))</f>
        <v/>
      </c>
      <c r="N3384" s="104" t="str">
        <f>IF(CADA_PROD!C3384="","",G3384/E3384)</f>
        <v/>
      </c>
    </row>
    <row r="3385" spans="3:14">
      <c r="C3385" s="99" t="str">
        <f>IF(CADA_PROD!C3385="","",CADA_PROD!C3385)</f>
        <v/>
      </c>
      <c r="D3385" s="100" t="str">
        <f>IF(CADA_PROD!D3385="","",CADA_PROD!D3385)</f>
        <v/>
      </c>
      <c r="E3385" s="101" t="str">
        <f>IF(CADA_PROD!E3385="","",CADA_PROD!E3385)</f>
        <v/>
      </c>
      <c r="F3385" s="101" t="str">
        <f>IF(CADA_PROD!D3385="","",SUMIFS(MOVI_ENTR!I:I,MOVI_ENTR!D:D,D3385))</f>
        <v/>
      </c>
      <c r="G3385" s="101" t="str">
        <f>IF(CADA_PROD!C3385="","",SUMIFS(MOVI_SAID!H:H,MOVI_SAID!D:D,D3385))</f>
        <v/>
      </c>
      <c r="H3385" s="101" t="str">
        <f t="shared" si="71"/>
        <v/>
      </c>
      <c r="I3385" s="100" t="str">
        <f>IF(CADA_PROD!C3385="","",IFERROR(IF(H3385&lt;=0,"Sem estoque",IF(H3385/E3385&lt;0.25,"Quase sem estoque",IF(H3385/E3385&lt;1.2,"Estoque baixo",IF(H3385/E3385&lt;2,"Estoque moderado","Estoque confortável")))),""))</f>
        <v/>
      </c>
      <c r="J3385" s="102" t="str">
        <f>IF(CADA_PROD!C3385="","",SUMIFS(MOVI_ENTR!M:M,MOVI_ENTR!D:D,D3385))</f>
        <v/>
      </c>
      <c r="K3385" s="103" t="str">
        <f>IF(CADA_PROD!C3385="","",IFERROR($J3385/SUM($J$6:$J$1006),""))</f>
        <v/>
      </c>
      <c r="L3385" s="103" t="str">
        <f>IF(CADA_PROD!C3385="","",IFERROR(H3385/SUM($H$6:$H$1006)+P3385,""))</f>
        <v/>
      </c>
      <c r="M3385" s="102" t="str">
        <f>IF(CADA_PROD!$C3385="","",IFERROR(SUMIFS(MOVI_ENTR!M:M,MOVI_ENTR!D:D,D3385)/SUMIFS(MOVI_ENTR!I:I,MOVI_ENTR!D:D,D3385),0))</f>
        <v/>
      </c>
      <c r="N3385" s="104" t="str">
        <f>IF(CADA_PROD!C3385="","",G3385/E3385)</f>
        <v/>
      </c>
    </row>
    <row r="3386" spans="3:14">
      <c r="C3386" s="99" t="str">
        <f>IF(CADA_PROD!C3386="","",CADA_PROD!C3386)</f>
        <v/>
      </c>
      <c r="D3386" s="100" t="str">
        <f>IF(CADA_PROD!D3386="","",CADA_PROD!D3386)</f>
        <v/>
      </c>
      <c r="E3386" s="101" t="str">
        <f>IF(CADA_PROD!E3386="","",CADA_PROD!E3386)</f>
        <v/>
      </c>
      <c r="F3386" s="101" t="str">
        <f>IF(CADA_PROD!D3386="","",SUMIFS(MOVI_ENTR!I:I,MOVI_ENTR!D:D,D3386))</f>
        <v/>
      </c>
      <c r="G3386" s="101" t="str">
        <f>IF(CADA_PROD!C3386="","",SUMIFS(MOVI_SAID!H:H,MOVI_SAID!D:D,D3386))</f>
        <v/>
      </c>
      <c r="H3386" s="101" t="str">
        <f t="shared" si="71"/>
        <v/>
      </c>
      <c r="I3386" s="100" t="str">
        <f>IF(CADA_PROD!C3386="","",IFERROR(IF(H3386&lt;=0,"Sem estoque",IF(H3386/E3386&lt;0.25,"Quase sem estoque",IF(H3386/E3386&lt;1.2,"Estoque baixo",IF(H3386/E3386&lt;2,"Estoque moderado","Estoque confortável")))),""))</f>
        <v/>
      </c>
      <c r="J3386" s="102" t="str">
        <f>IF(CADA_PROD!C3386="","",SUMIFS(MOVI_ENTR!M:M,MOVI_ENTR!D:D,D3386))</f>
        <v/>
      </c>
      <c r="K3386" s="103" t="str">
        <f>IF(CADA_PROD!C3386="","",IFERROR($J3386/SUM($J$6:$J$1006),""))</f>
        <v/>
      </c>
      <c r="L3386" s="103" t="str">
        <f>IF(CADA_PROD!C3386="","",IFERROR(H3386/SUM($H$6:$H$1006)+P3386,""))</f>
        <v/>
      </c>
      <c r="M3386" s="102" t="str">
        <f>IF(CADA_PROD!$C3386="","",IFERROR(SUMIFS(MOVI_ENTR!M:M,MOVI_ENTR!D:D,D3386)/SUMIFS(MOVI_ENTR!I:I,MOVI_ENTR!D:D,D3386),0))</f>
        <v/>
      </c>
      <c r="N3386" s="104" t="str">
        <f>IF(CADA_PROD!C3386="","",G3386/E3386)</f>
        <v/>
      </c>
    </row>
    <row r="3387" spans="3:14">
      <c r="C3387" s="99" t="str">
        <f>IF(CADA_PROD!C3387="","",CADA_PROD!C3387)</f>
        <v/>
      </c>
      <c r="D3387" s="100" t="str">
        <f>IF(CADA_PROD!D3387="","",CADA_PROD!D3387)</f>
        <v/>
      </c>
      <c r="E3387" s="101" t="str">
        <f>IF(CADA_PROD!E3387="","",CADA_PROD!E3387)</f>
        <v/>
      </c>
      <c r="F3387" s="101" t="str">
        <f>IF(CADA_PROD!D3387="","",SUMIFS(MOVI_ENTR!I:I,MOVI_ENTR!D:D,D3387))</f>
        <v/>
      </c>
      <c r="G3387" s="101" t="str">
        <f>IF(CADA_PROD!C3387="","",SUMIFS(MOVI_SAID!H:H,MOVI_SAID!D:D,D3387))</f>
        <v/>
      </c>
      <c r="H3387" s="101" t="str">
        <f t="shared" si="71"/>
        <v/>
      </c>
      <c r="I3387" s="100" t="str">
        <f>IF(CADA_PROD!C3387="","",IFERROR(IF(H3387&lt;=0,"Sem estoque",IF(H3387/E3387&lt;0.25,"Quase sem estoque",IF(H3387/E3387&lt;1.2,"Estoque baixo",IF(H3387/E3387&lt;2,"Estoque moderado","Estoque confortável")))),""))</f>
        <v/>
      </c>
      <c r="J3387" s="102" t="str">
        <f>IF(CADA_PROD!C3387="","",SUMIFS(MOVI_ENTR!M:M,MOVI_ENTR!D:D,D3387))</f>
        <v/>
      </c>
      <c r="K3387" s="103" t="str">
        <f>IF(CADA_PROD!C3387="","",IFERROR($J3387/SUM($J$6:$J$1006),""))</f>
        <v/>
      </c>
      <c r="L3387" s="103" t="str">
        <f>IF(CADA_PROD!C3387="","",IFERROR(H3387/SUM($H$6:$H$1006)+P3387,""))</f>
        <v/>
      </c>
      <c r="M3387" s="102" t="str">
        <f>IF(CADA_PROD!$C3387="","",IFERROR(SUMIFS(MOVI_ENTR!M:M,MOVI_ENTR!D:D,D3387)/SUMIFS(MOVI_ENTR!I:I,MOVI_ENTR!D:D,D3387),0))</f>
        <v/>
      </c>
      <c r="N3387" s="104" t="str">
        <f>IF(CADA_PROD!C3387="","",G3387/E3387)</f>
        <v/>
      </c>
    </row>
    <row r="3388" spans="3:14">
      <c r="C3388" s="99" t="str">
        <f>IF(CADA_PROD!C3388="","",CADA_PROD!C3388)</f>
        <v/>
      </c>
      <c r="D3388" s="100" t="str">
        <f>IF(CADA_PROD!D3388="","",CADA_PROD!D3388)</f>
        <v/>
      </c>
      <c r="E3388" s="101" t="str">
        <f>IF(CADA_PROD!E3388="","",CADA_PROD!E3388)</f>
        <v/>
      </c>
      <c r="F3388" s="101" t="str">
        <f>IF(CADA_PROD!D3388="","",SUMIFS(MOVI_ENTR!I:I,MOVI_ENTR!D:D,D3388))</f>
        <v/>
      </c>
      <c r="G3388" s="101" t="str">
        <f>IF(CADA_PROD!C3388="","",SUMIFS(MOVI_SAID!H:H,MOVI_SAID!D:D,D3388))</f>
        <v/>
      </c>
      <c r="H3388" s="101" t="str">
        <f t="shared" si="71"/>
        <v/>
      </c>
      <c r="I3388" s="100" t="str">
        <f>IF(CADA_PROD!C3388="","",IFERROR(IF(H3388&lt;=0,"Sem estoque",IF(H3388/E3388&lt;0.25,"Quase sem estoque",IF(H3388/E3388&lt;1.2,"Estoque baixo",IF(H3388/E3388&lt;2,"Estoque moderado","Estoque confortável")))),""))</f>
        <v/>
      </c>
      <c r="J3388" s="102" t="str">
        <f>IF(CADA_PROD!C3388="","",SUMIFS(MOVI_ENTR!M:M,MOVI_ENTR!D:D,D3388))</f>
        <v/>
      </c>
      <c r="K3388" s="103" t="str">
        <f>IF(CADA_PROD!C3388="","",IFERROR($J3388/SUM($J$6:$J$1006),""))</f>
        <v/>
      </c>
      <c r="L3388" s="103" t="str">
        <f>IF(CADA_PROD!C3388="","",IFERROR(H3388/SUM($H$6:$H$1006)+P3388,""))</f>
        <v/>
      </c>
      <c r="M3388" s="102" t="str">
        <f>IF(CADA_PROD!$C3388="","",IFERROR(SUMIFS(MOVI_ENTR!M:M,MOVI_ENTR!D:D,D3388)/SUMIFS(MOVI_ENTR!I:I,MOVI_ENTR!D:D,D3388),0))</f>
        <v/>
      </c>
      <c r="N3388" s="104" t="str">
        <f>IF(CADA_PROD!C3388="","",G3388/E3388)</f>
        <v/>
      </c>
    </row>
    <row r="3389" spans="3:14">
      <c r="C3389" s="99" t="str">
        <f>IF(CADA_PROD!C3389="","",CADA_PROD!C3389)</f>
        <v/>
      </c>
      <c r="D3389" s="100" t="str">
        <f>IF(CADA_PROD!D3389="","",CADA_PROD!D3389)</f>
        <v/>
      </c>
      <c r="E3389" s="101" t="str">
        <f>IF(CADA_PROD!E3389="","",CADA_PROD!E3389)</f>
        <v/>
      </c>
      <c r="F3389" s="101" t="str">
        <f>IF(CADA_PROD!D3389="","",SUMIFS(MOVI_ENTR!I:I,MOVI_ENTR!D:D,D3389))</f>
        <v/>
      </c>
      <c r="G3389" s="101" t="str">
        <f>IF(CADA_PROD!C3389="","",SUMIFS(MOVI_SAID!H:H,MOVI_SAID!D:D,D3389))</f>
        <v/>
      </c>
      <c r="H3389" s="101" t="str">
        <f t="shared" si="71"/>
        <v/>
      </c>
      <c r="I3389" s="100" t="str">
        <f>IF(CADA_PROD!C3389="","",IFERROR(IF(H3389&lt;=0,"Sem estoque",IF(H3389/E3389&lt;0.25,"Quase sem estoque",IF(H3389/E3389&lt;1.2,"Estoque baixo",IF(H3389/E3389&lt;2,"Estoque moderado","Estoque confortável")))),""))</f>
        <v/>
      </c>
      <c r="J3389" s="102" t="str">
        <f>IF(CADA_PROD!C3389="","",SUMIFS(MOVI_ENTR!M:M,MOVI_ENTR!D:D,D3389))</f>
        <v/>
      </c>
      <c r="K3389" s="103" t="str">
        <f>IF(CADA_PROD!C3389="","",IFERROR($J3389/SUM($J$6:$J$1006),""))</f>
        <v/>
      </c>
      <c r="L3389" s="103" t="str">
        <f>IF(CADA_PROD!C3389="","",IFERROR(H3389/SUM($H$6:$H$1006)+P3389,""))</f>
        <v/>
      </c>
      <c r="M3389" s="102" t="str">
        <f>IF(CADA_PROD!$C3389="","",IFERROR(SUMIFS(MOVI_ENTR!M:M,MOVI_ENTR!D:D,D3389)/SUMIFS(MOVI_ENTR!I:I,MOVI_ENTR!D:D,D3389),0))</f>
        <v/>
      </c>
      <c r="N3389" s="104" t="str">
        <f>IF(CADA_PROD!C3389="","",G3389/E3389)</f>
        <v/>
      </c>
    </row>
    <row r="3390" spans="3:14">
      <c r="C3390" s="99" t="str">
        <f>IF(CADA_PROD!C3390="","",CADA_PROD!C3390)</f>
        <v/>
      </c>
      <c r="D3390" s="100" t="str">
        <f>IF(CADA_PROD!D3390="","",CADA_PROD!D3390)</f>
        <v/>
      </c>
      <c r="E3390" s="101" t="str">
        <f>IF(CADA_PROD!E3390="","",CADA_PROD!E3390)</f>
        <v/>
      </c>
      <c r="F3390" s="101" t="str">
        <f>IF(CADA_PROD!D3390="","",SUMIFS(MOVI_ENTR!I:I,MOVI_ENTR!D:D,D3390))</f>
        <v/>
      </c>
      <c r="G3390" s="101" t="str">
        <f>IF(CADA_PROD!C3390="","",SUMIFS(MOVI_SAID!H:H,MOVI_SAID!D:D,D3390))</f>
        <v/>
      </c>
      <c r="H3390" s="101" t="str">
        <f t="shared" si="71"/>
        <v/>
      </c>
      <c r="I3390" s="100" t="str">
        <f>IF(CADA_PROD!C3390="","",IFERROR(IF(H3390&lt;=0,"Sem estoque",IF(H3390/E3390&lt;0.25,"Quase sem estoque",IF(H3390/E3390&lt;1.2,"Estoque baixo",IF(H3390/E3390&lt;2,"Estoque moderado","Estoque confortável")))),""))</f>
        <v/>
      </c>
      <c r="J3390" s="102" t="str">
        <f>IF(CADA_PROD!C3390="","",SUMIFS(MOVI_ENTR!M:M,MOVI_ENTR!D:D,D3390))</f>
        <v/>
      </c>
      <c r="K3390" s="103" t="str">
        <f>IF(CADA_PROD!C3390="","",IFERROR($J3390/SUM($J$6:$J$1006),""))</f>
        <v/>
      </c>
      <c r="L3390" s="103" t="str">
        <f>IF(CADA_PROD!C3390="","",IFERROR(H3390/SUM($H$6:$H$1006)+P3390,""))</f>
        <v/>
      </c>
      <c r="M3390" s="102" t="str">
        <f>IF(CADA_PROD!$C3390="","",IFERROR(SUMIFS(MOVI_ENTR!M:M,MOVI_ENTR!D:D,D3390)/SUMIFS(MOVI_ENTR!I:I,MOVI_ENTR!D:D,D3390),0))</f>
        <v/>
      </c>
      <c r="N3390" s="104" t="str">
        <f>IF(CADA_PROD!C3390="","",G3390/E3390)</f>
        <v/>
      </c>
    </row>
    <row r="3391" spans="3:14">
      <c r="C3391" s="99" t="str">
        <f>IF(CADA_PROD!C3391="","",CADA_PROD!C3391)</f>
        <v/>
      </c>
      <c r="D3391" s="100" t="str">
        <f>IF(CADA_PROD!D3391="","",CADA_PROD!D3391)</f>
        <v/>
      </c>
      <c r="E3391" s="101" t="str">
        <f>IF(CADA_PROD!E3391="","",CADA_PROD!E3391)</f>
        <v/>
      </c>
      <c r="F3391" s="101" t="str">
        <f>IF(CADA_PROD!D3391="","",SUMIFS(MOVI_ENTR!I:I,MOVI_ENTR!D:D,D3391))</f>
        <v/>
      </c>
      <c r="G3391" s="101" t="str">
        <f>IF(CADA_PROD!C3391="","",SUMIFS(MOVI_SAID!H:H,MOVI_SAID!D:D,D3391))</f>
        <v/>
      </c>
      <c r="H3391" s="101" t="str">
        <f t="shared" si="71"/>
        <v/>
      </c>
      <c r="I3391" s="100" t="str">
        <f>IF(CADA_PROD!C3391="","",IFERROR(IF(H3391&lt;=0,"Sem estoque",IF(H3391/E3391&lt;0.25,"Quase sem estoque",IF(H3391/E3391&lt;1.2,"Estoque baixo",IF(H3391/E3391&lt;2,"Estoque moderado","Estoque confortável")))),""))</f>
        <v/>
      </c>
      <c r="J3391" s="102" t="str">
        <f>IF(CADA_PROD!C3391="","",SUMIFS(MOVI_ENTR!M:M,MOVI_ENTR!D:D,D3391))</f>
        <v/>
      </c>
      <c r="K3391" s="103" t="str">
        <f>IF(CADA_PROD!C3391="","",IFERROR($J3391/SUM($J$6:$J$1006),""))</f>
        <v/>
      </c>
      <c r="L3391" s="103" t="str">
        <f>IF(CADA_PROD!C3391="","",IFERROR(H3391/SUM($H$6:$H$1006)+P3391,""))</f>
        <v/>
      </c>
      <c r="M3391" s="102" t="str">
        <f>IF(CADA_PROD!$C3391="","",IFERROR(SUMIFS(MOVI_ENTR!M:M,MOVI_ENTR!D:D,D3391)/SUMIFS(MOVI_ENTR!I:I,MOVI_ENTR!D:D,D3391),0))</f>
        <v/>
      </c>
      <c r="N3391" s="104" t="str">
        <f>IF(CADA_PROD!C3391="","",G3391/E3391)</f>
        <v/>
      </c>
    </row>
    <row r="3392" spans="3:14">
      <c r="C3392" s="99" t="str">
        <f>IF(CADA_PROD!C3392="","",CADA_PROD!C3392)</f>
        <v/>
      </c>
      <c r="D3392" s="100" t="str">
        <f>IF(CADA_PROD!D3392="","",CADA_PROD!D3392)</f>
        <v/>
      </c>
      <c r="E3392" s="101" t="str">
        <f>IF(CADA_PROD!E3392="","",CADA_PROD!E3392)</f>
        <v/>
      </c>
      <c r="F3392" s="101" t="str">
        <f>IF(CADA_PROD!D3392="","",SUMIFS(MOVI_ENTR!I:I,MOVI_ENTR!D:D,D3392))</f>
        <v/>
      </c>
      <c r="G3392" s="101" t="str">
        <f>IF(CADA_PROD!C3392="","",SUMIFS(MOVI_SAID!H:H,MOVI_SAID!D:D,D3392))</f>
        <v/>
      </c>
      <c r="H3392" s="101" t="str">
        <f t="shared" si="71"/>
        <v/>
      </c>
      <c r="I3392" s="100" t="str">
        <f>IF(CADA_PROD!C3392="","",IFERROR(IF(H3392&lt;=0,"Sem estoque",IF(H3392/E3392&lt;0.25,"Quase sem estoque",IF(H3392/E3392&lt;1.2,"Estoque baixo",IF(H3392/E3392&lt;2,"Estoque moderado","Estoque confortável")))),""))</f>
        <v/>
      </c>
      <c r="J3392" s="102" t="str">
        <f>IF(CADA_PROD!C3392="","",SUMIFS(MOVI_ENTR!M:M,MOVI_ENTR!D:D,D3392))</f>
        <v/>
      </c>
      <c r="K3392" s="103" t="str">
        <f>IF(CADA_PROD!C3392="","",IFERROR($J3392/SUM($J$6:$J$1006),""))</f>
        <v/>
      </c>
      <c r="L3392" s="103" t="str">
        <f>IF(CADA_PROD!C3392="","",IFERROR(H3392/SUM($H$6:$H$1006)+P3392,""))</f>
        <v/>
      </c>
      <c r="M3392" s="102" t="str">
        <f>IF(CADA_PROD!$C3392="","",IFERROR(SUMIFS(MOVI_ENTR!M:M,MOVI_ENTR!D:D,D3392)/SUMIFS(MOVI_ENTR!I:I,MOVI_ENTR!D:D,D3392),0))</f>
        <v/>
      </c>
      <c r="N3392" s="104" t="str">
        <f>IF(CADA_PROD!C3392="","",G3392/E3392)</f>
        <v/>
      </c>
    </row>
    <row r="3393" spans="3:14">
      <c r="C3393" s="99" t="str">
        <f>IF(CADA_PROD!C3393="","",CADA_PROD!C3393)</f>
        <v/>
      </c>
      <c r="D3393" s="100" t="str">
        <f>IF(CADA_PROD!D3393="","",CADA_PROD!D3393)</f>
        <v/>
      </c>
      <c r="E3393" s="101" t="str">
        <f>IF(CADA_PROD!E3393="","",CADA_PROD!E3393)</f>
        <v/>
      </c>
      <c r="F3393" s="101" t="str">
        <f>IF(CADA_PROD!D3393="","",SUMIFS(MOVI_ENTR!I:I,MOVI_ENTR!D:D,D3393))</f>
        <v/>
      </c>
      <c r="G3393" s="101" t="str">
        <f>IF(CADA_PROD!C3393="","",SUMIFS(MOVI_SAID!H:H,MOVI_SAID!D:D,D3393))</f>
        <v/>
      </c>
      <c r="H3393" s="101" t="str">
        <f t="shared" si="71"/>
        <v/>
      </c>
      <c r="I3393" s="100" t="str">
        <f>IF(CADA_PROD!C3393="","",IFERROR(IF(H3393&lt;=0,"Sem estoque",IF(H3393/E3393&lt;0.25,"Quase sem estoque",IF(H3393/E3393&lt;1.2,"Estoque baixo",IF(H3393/E3393&lt;2,"Estoque moderado","Estoque confortável")))),""))</f>
        <v/>
      </c>
      <c r="J3393" s="102" t="str">
        <f>IF(CADA_PROD!C3393="","",SUMIFS(MOVI_ENTR!M:M,MOVI_ENTR!D:D,D3393))</f>
        <v/>
      </c>
      <c r="K3393" s="103" t="str">
        <f>IF(CADA_PROD!C3393="","",IFERROR($J3393/SUM($J$6:$J$1006),""))</f>
        <v/>
      </c>
      <c r="L3393" s="103" t="str">
        <f>IF(CADA_PROD!C3393="","",IFERROR(H3393/SUM($H$6:$H$1006)+P3393,""))</f>
        <v/>
      </c>
      <c r="M3393" s="102" t="str">
        <f>IF(CADA_PROD!$C3393="","",IFERROR(SUMIFS(MOVI_ENTR!M:M,MOVI_ENTR!D:D,D3393)/SUMIFS(MOVI_ENTR!I:I,MOVI_ENTR!D:D,D3393),0))</f>
        <v/>
      </c>
      <c r="N3393" s="104" t="str">
        <f>IF(CADA_PROD!C3393="","",G3393/E3393)</f>
        <v/>
      </c>
    </row>
    <row r="3394" spans="3:14">
      <c r="C3394" s="99" t="str">
        <f>IF(CADA_PROD!C3394="","",CADA_PROD!C3394)</f>
        <v/>
      </c>
      <c r="D3394" s="100" t="str">
        <f>IF(CADA_PROD!D3394="","",CADA_PROD!D3394)</f>
        <v/>
      </c>
      <c r="E3394" s="101" t="str">
        <f>IF(CADA_PROD!E3394="","",CADA_PROD!E3394)</f>
        <v/>
      </c>
      <c r="F3394" s="101" t="str">
        <f>IF(CADA_PROD!D3394="","",SUMIFS(MOVI_ENTR!I:I,MOVI_ENTR!D:D,D3394))</f>
        <v/>
      </c>
      <c r="G3394" s="101" t="str">
        <f>IF(CADA_PROD!C3394="","",SUMIFS(MOVI_SAID!H:H,MOVI_SAID!D:D,D3394))</f>
        <v/>
      </c>
      <c r="H3394" s="101" t="str">
        <f t="shared" si="71"/>
        <v/>
      </c>
      <c r="I3394" s="100" t="str">
        <f>IF(CADA_PROD!C3394="","",IFERROR(IF(H3394&lt;=0,"Sem estoque",IF(H3394/E3394&lt;0.25,"Quase sem estoque",IF(H3394/E3394&lt;1.2,"Estoque baixo",IF(H3394/E3394&lt;2,"Estoque moderado","Estoque confortável")))),""))</f>
        <v/>
      </c>
      <c r="J3394" s="102" t="str">
        <f>IF(CADA_PROD!C3394="","",SUMIFS(MOVI_ENTR!M:M,MOVI_ENTR!D:D,D3394))</f>
        <v/>
      </c>
      <c r="K3394" s="103" t="str">
        <f>IF(CADA_PROD!C3394="","",IFERROR($J3394/SUM($J$6:$J$1006),""))</f>
        <v/>
      </c>
      <c r="L3394" s="103" t="str">
        <f>IF(CADA_PROD!C3394="","",IFERROR(H3394/SUM($H$6:$H$1006)+P3394,""))</f>
        <v/>
      </c>
      <c r="M3394" s="102" t="str">
        <f>IF(CADA_PROD!$C3394="","",IFERROR(SUMIFS(MOVI_ENTR!M:M,MOVI_ENTR!D:D,D3394)/SUMIFS(MOVI_ENTR!I:I,MOVI_ENTR!D:D,D3394),0))</f>
        <v/>
      </c>
      <c r="N3394" s="104" t="str">
        <f>IF(CADA_PROD!C3394="","",G3394/E3394)</f>
        <v/>
      </c>
    </row>
    <row r="3395" spans="3:14">
      <c r="C3395" s="99" t="str">
        <f>IF(CADA_PROD!C3395="","",CADA_PROD!C3395)</f>
        <v/>
      </c>
      <c r="D3395" s="100" t="str">
        <f>IF(CADA_PROD!D3395="","",CADA_PROD!D3395)</f>
        <v/>
      </c>
      <c r="E3395" s="101" t="str">
        <f>IF(CADA_PROD!E3395="","",CADA_PROD!E3395)</f>
        <v/>
      </c>
      <c r="F3395" s="101" t="str">
        <f>IF(CADA_PROD!D3395="","",SUMIFS(MOVI_ENTR!I:I,MOVI_ENTR!D:D,D3395))</f>
        <v/>
      </c>
      <c r="G3395" s="101" t="str">
        <f>IF(CADA_PROD!C3395="","",SUMIFS(MOVI_SAID!H:H,MOVI_SAID!D:D,D3395))</f>
        <v/>
      </c>
      <c r="H3395" s="101" t="str">
        <f t="shared" si="71"/>
        <v/>
      </c>
      <c r="I3395" s="100" t="str">
        <f>IF(CADA_PROD!C3395="","",IFERROR(IF(H3395&lt;=0,"Sem estoque",IF(H3395/E3395&lt;0.25,"Quase sem estoque",IF(H3395/E3395&lt;1.2,"Estoque baixo",IF(H3395/E3395&lt;2,"Estoque moderado","Estoque confortável")))),""))</f>
        <v/>
      </c>
      <c r="J3395" s="102" t="str">
        <f>IF(CADA_PROD!C3395="","",SUMIFS(MOVI_ENTR!M:M,MOVI_ENTR!D:D,D3395))</f>
        <v/>
      </c>
      <c r="K3395" s="103" t="str">
        <f>IF(CADA_PROD!C3395="","",IFERROR($J3395/SUM($J$6:$J$1006),""))</f>
        <v/>
      </c>
      <c r="L3395" s="103" t="str">
        <f>IF(CADA_PROD!C3395="","",IFERROR(H3395/SUM($H$6:$H$1006)+P3395,""))</f>
        <v/>
      </c>
      <c r="M3395" s="102" t="str">
        <f>IF(CADA_PROD!$C3395="","",IFERROR(SUMIFS(MOVI_ENTR!M:M,MOVI_ENTR!D:D,D3395)/SUMIFS(MOVI_ENTR!I:I,MOVI_ENTR!D:D,D3395),0))</f>
        <v/>
      </c>
      <c r="N3395" s="104" t="str">
        <f>IF(CADA_PROD!C3395="","",G3395/E3395)</f>
        <v/>
      </c>
    </row>
    <row r="3396" spans="3:14">
      <c r="C3396" s="99" t="str">
        <f>IF(CADA_PROD!C3396="","",CADA_PROD!C3396)</f>
        <v/>
      </c>
      <c r="D3396" s="100" t="str">
        <f>IF(CADA_PROD!D3396="","",CADA_PROD!D3396)</f>
        <v/>
      </c>
      <c r="E3396" s="101" t="str">
        <f>IF(CADA_PROD!E3396="","",CADA_PROD!E3396)</f>
        <v/>
      </c>
      <c r="F3396" s="101" t="str">
        <f>IF(CADA_PROD!D3396="","",SUMIFS(MOVI_ENTR!I:I,MOVI_ENTR!D:D,D3396))</f>
        <v/>
      </c>
      <c r="G3396" s="101" t="str">
        <f>IF(CADA_PROD!C3396="","",SUMIFS(MOVI_SAID!H:H,MOVI_SAID!D:D,D3396))</f>
        <v/>
      </c>
      <c r="H3396" s="101" t="str">
        <f t="shared" si="71"/>
        <v/>
      </c>
      <c r="I3396" s="100" t="str">
        <f>IF(CADA_PROD!C3396="","",IFERROR(IF(H3396&lt;=0,"Sem estoque",IF(H3396/E3396&lt;0.25,"Quase sem estoque",IF(H3396/E3396&lt;1.2,"Estoque baixo",IF(H3396/E3396&lt;2,"Estoque moderado","Estoque confortável")))),""))</f>
        <v/>
      </c>
      <c r="J3396" s="102" t="str">
        <f>IF(CADA_PROD!C3396="","",SUMIFS(MOVI_ENTR!M:M,MOVI_ENTR!D:D,D3396))</f>
        <v/>
      </c>
      <c r="K3396" s="103" t="str">
        <f>IF(CADA_PROD!C3396="","",IFERROR($J3396/SUM($J$6:$J$1006),""))</f>
        <v/>
      </c>
      <c r="L3396" s="103" t="str">
        <f>IF(CADA_PROD!C3396="","",IFERROR(H3396/SUM($H$6:$H$1006)+P3396,""))</f>
        <v/>
      </c>
      <c r="M3396" s="102" t="str">
        <f>IF(CADA_PROD!$C3396="","",IFERROR(SUMIFS(MOVI_ENTR!M:M,MOVI_ENTR!D:D,D3396)/SUMIFS(MOVI_ENTR!I:I,MOVI_ENTR!D:D,D3396),0))</f>
        <v/>
      </c>
      <c r="N3396" s="104" t="str">
        <f>IF(CADA_PROD!C3396="","",G3396/E3396)</f>
        <v/>
      </c>
    </row>
    <row r="3397" spans="3:14">
      <c r="C3397" s="99" t="str">
        <f>IF(CADA_PROD!C3397="","",CADA_PROD!C3397)</f>
        <v/>
      </c>
      <c r="D3397" s="100" t="str">
        <f>IF(CADA_PROD!D3397="","",CADA_PROD!D3397)</f>
        <v/>
      </c>
      <c r="E3397" s="101" t="str">
        <f>IF(CADA_PROD!E3397="","",CADA_PROD!E3397)</f>
        <v/>
      </c>
      <c r="F3397" s="101" t="str">
        <f>IF(CADA_PROD!D3397="","",SUMIFS(MOVI_ENTR!I:I,MOVI_ENTR!D:D,D3397))</f>
        <v/>
      </c>
      <c r="G3397" s="101" t="str">
        <f>IF(CADA_PROD!C3397="","",SUMIFS(MOVI_SAID!H:H,MOVI_SAID!D:D,D3397))</f>
        <v/>
      </c>
      <c r="H3397" s="101" t="str">
        <f t="shared" si="71"/>
        <v/>
      </c>
      <c r="I3397" s="100" t="str">
        <f>IF(CADA_PROD!C3397="","",IFERROR(IF(H3397&lt;=0,"Sem estoque",IF(H3397/E3397&lt;0.25,"Quase sem estoque",IF(H3397/E3397&lt;1.2,"Estoque baixo",IF(H3397/E3397&lt;2,"Estoque moderado","Estoque confortável")))),""))</f>
        <v/>
      </c>
      <c r="J3397" s="102" t="str">
        <f>IF(CADA_PROD!C3397="","",SUMIFS(MOVI_ENTR!M:M,MOVI_ENTR!D:D,D3397))</f>
        <v/>
      </c>
      <c r="K3397" s="103" t="str">
        <f>IF(CADA_PROD!C3397="","",IFERROR($J3397/SUM($J$6:$J$1006),""))</f>
        <v/>
      </c>
      <c r="L3397" s="103" t="str">
        <f>IF(CADA_PROD!C3397="","",IFERROR(H3397/SUM($H$6:$H$1006)+P3397,""))</f>
        <v/>
      </c>
      <c r="M3397" s="102" t="str">
        <f>IF(CADA_PROD!$C3397="","",IFERROR(SUMIFS(MOVI_ENTR!M:M,MOVI_ENTR!D:D,D3397)/SUMIFS(MOVI_ENTR!I:I,MOVI_ENTR!D:D,D3397),0))</f>
        <v/>
      </c>
      <c r="N3397" s="104" t="str">
        <f>IF(CADA_PROD!C3397="","",G3397/E3397)</f>
        <v/>
      </c>
    </row>
    <row r="3398" spans="3:14">
      <c r="C3398" s="99" t="str">
        <f>IF(CADA_PROD!C3398="","",CADA_PROD!C3398)</f>
        <v/>
      </c>
      <c r="D3398" s="100" t="str">
        <f>IF(CADA_PROD!D3398="","",CADA_PROD!D3398)</f>
        <v/>
      </c>
      <c r="E3398" s="101" t="str">
        <f>IF(CADA_PROD!E3398="","",CADA_PROD!E3398)</f>
        <v/>
      </c>
      <c r="F3398" s="101" t="str">
        <f>IF(CADA_PROD!D3398="","",SUMIFS(MOVI_ENTR!I:I,MOVI_ENTR!D:D,D3398))</f>
        <v/>
      </c>
      <c r="G3398" s="101" t="str">
        <f>IF(CADA_PROD!C3398="","",SUMIFS(MOVI_SAID!H:H,MOVI_SAID!D:D,D3398))</f>
        <v/>
      </c>
      <c r="H3398" s="101" t="str">
        <f t="shared" si="71"/>
        <v/>
      </c>
      <c r="I3398" s="100" t="str">
        <f>IF(CADA_PROD!C3398="","",IFERROR(IF(H3398&lt;=0,"Sem estoque",IF(H3398/E3398&lt;0.25,"Quase sem estoque",IF(H3398/E3398&lt;1.2,"Estoque baixo",IF(H3398/E3398&lt;2,"Estoque moderado","Estoque confortável")))),""))</f>
        <v/>
      </c>
      <c r="J3398" s="102" t="str">
        <f>IF(CADA_PROD!C3398="","",SUMIFS(MOVI_ENTR!M:M,MOVI_ENTR!D:D,D3398))</f>
        <v/>
      </c>
      <c r="K3398" s="103" t="str">
        <f>IF(CADA_PROD!C3398="","",IFERROR($J3398/SUM($J$6:$J$1006),""))</f>
        <v/>
      </c>
      <c r="L3398" s="103" t="str">
        <f>IF(CADA_PROD!C3398="","",IFERROR(H3398/SUM($H$6:$H$1006)+P3398,""))</f>
        <v/>
      </c>
      <c r="M3398" s="102" t="str">
        <f>IF(CADA_PROD!$C3398="","",IFERROR(SUMIFS(MOVI_ENTR!M:M,MOVI_ENTR!D:D,D3398)/SUMIFS(MOVI_ENTR!I:I,MOVI_ENTR!D:D,D3398),0))</f>
        <v/>
      </c>
      <c r="N3398" s="104" t="str">
        <f>IF(CADA_PROD!C3398="","",G3398/E3398)</f>
        <v/>
      </c>
    </row>
    <row r="3399" spans="3:14">
      <c r="C3399" s="99" t="str">
        <f>IF(CADA_PROD!C3399="","",CADA_PROD!C3399)</f>
        <v/>
      </c>
      <c r="D3399" s="100" t="str">
        <f>IF(CADA_PROD!D3399="","",CADA_PROD!D3399)</f>
        <v/>
      </c>
      <c r="E3399" s="101" t="str">
        <f>IF(CADA_PROD!E3399="","",CADA_PROD!E3399)</f>
        <v/>
      </c>
      <c r="F3399" s="101" t="str">
        <f>IF(CADA_PROD!D3399="","",SUMIFS(MOVI_ENTR!I:I,MOVI_ENTR!D:D,D3399))</f>
        <v/>
      </c>
      <c r="G3399" s="101" t="str">
        <f>IF(CADA_PROD!C3399="","",SUMIFS(MOVI_SAID!H:H,MOVI_SAID!D:D,D3399))</f>
        <v/>
      </c>
      <c r="H3399" s="101" t="str">
        <f t="shared" si="71"/>
        <v/>
      </c>
      <c r="I3399" s="100" t="str">
        <f>IF(CADA_PROD!C3399="","",IFERROR(IF(H3399&lt;=0,"Sem estoque",IF(H3399/E3399&lt;0.25,"Quase sem estoque",IF(H3399/E3399&lt;1.2,"Estoque baixo",IF(H3399/E3399&lt;2,"Estoque moderado","Estoque confortável")))),""))</f>
        <v/>
      </c>
      <c r="J3399" s="102" t="str">
        <f>IF(CADA_PROD!C3399="","",SUMIFS(MOVI_ENTR!M:M,MOVI_ENTR!D:D,D3399))</f>
        <v/>
      </c>
      <c r="K3399" s="103" t="str">
        <f>IF(CADA_PROD!C3399="","",IFERROR($J3399/SUM($J$6:$J$1006),""))</f>
        <v/>
      </c>
      <c r="L3399" s="103" t="str">
        <f>IF(CADA_PROD!C3399="","",IFERROR(H3399/SUM($H$6:$H$1006)+P3399,""))</f>
        <v/>
      </c>
      <c r="M3399" s="102" t="str">
        <f>IF(CADA_PROD!$C3399="","",IFERROR(SUMIFS(MOVI_ENTR!M:M,MOVI_ENTR!D:D,D3399)/SUMIFS(MOVI_ENTR!I:I,MOVI_ENTR!D:D,D3399),0))</f>
        <v/>
      </c>
      <c r="N3399" s="104" t="str">
        <f>IF(CADA_PROD!C3399="","",G3399/E3399)</f>
        <v/>
      </c>
    </row>
    <row r="3400" spans="3:14">
      <c r="C3400" s="99" t="str">
        <f>IF(CADA_PROD!C3400="","",CADA_PROD!C3400)</f>
        <v/>
      </c>
      <c r="D3400" s="100" t="str">
        <f>IF(CADA_PROD!D3400="","",CADA_PROD!D3400)</f>
        <v/>
      </c>
      <c r="E3400" s="101" t="str">
        <f>IF(CADA_PROD!E3400="","",CADA_PROD!E3400)</f>
        <v/>
      </c>
      <c r="F3400" s="101" t="str">
        <f>IF(CADA_PROD!D3400="","",SUMIFS(MOVI_ENTR!I:I,MOVI_ENTR!D:D,D3400))</f>
        <v/>
      </c>
      <c r="G3400" s="101" t="str">
        <f>IF(CADA_PROD!C3400="","",SUMIFS(MOVI_SAID!H:H,MOVI_SAID!D:D,D3400))</f>
        <v/>
      </c>
      <c r="H3400" s="101" t="str">
        <f t="shared" si="71"/>
        <v/>
      </c>
      <c r="I3400" s="100" t="str">
        <f>IF(CADA_PROD!C3400="","",IFERROR(IF(H3400&lt;=0,"Sem estoque",IF(H3400/E3400&lt;0.25,"Quase sem estoque",IF(H3400/E3400&lt;1.2,"Estoque baixo",IF(H3400/E3400&lt;2,"Estoque moderado","Estoque confortável")))),""))</f>
        <v/>
      </c>
      <c r="J3400" s="102" t="str">
        <f>IF(CADA_PROD!C3400="","",SUMIFS(MOVI_ENTR!M:M,MOVI_ENTR!D:D,D3400))</f>
        <v/>
      </c>
      <c r="K3400" s="103" t="str">
        <f>IF(CADA_PROD!C3400="","",IFERROR($J3400/SUM($J$6:$J$1006),""))</f>
        <v/>
      </c>
      <c r="L3400" s="103" t="str">
        <f>IF(CADA_PROD!C3400="","",IFERROR(H3400/SUM($H$6:$H$1006)+P3400,""))</f>
        <v/>
      </c>
      <c r="M3400" s="102" t="str">
        <f>IF(CADA_PROD!$C3400="","",IFERROR(SUMIFS(MOVI_ENTR!M:M,MOVI_ENTR!D:D,D3400)/SUMIFS(MOVI_ENTR!I:I,MOVI_ENTR!D:D,D3400),0))</f>
        <v/>
      </c>
      <c r="N3400" s="104" t="str">
        <f>IF(CADA_PROD!C3400="","",G3400/E3400)</f>
        <v/>
      </c>
    </row>
    <row r="3401" spans="3:14">
      <c r="C3401" s="99" t="str">
        <f>IF(CADA_PROD!C3401="","",CADA_PROD!C3401)</f>
        <v/>
      </c>
      <c r="D3401" s="100" t="str">
        <f>IF(CADA_PROD!D3401="","",CADA_PROD!D3401)</f>
        <v/>
      </c>
      <c r="E3401" s="101" t="str">
        <f>IF(CADA_PROD!E3401="","",CADA_PROD!E3401)</f>
        <v/>
      </c>
      <c r="F3401" s="101" t="str">
        <f>IF(CADA_PROD!D3401="","",SUMIFS(MOVI_ENTR!I:I,MOVI_ENTR!D:D,D3401))</f>
        <v/>
      </c>
      <c r="G3401" s="101" t="str">
        <f>IF(CADA_PROD!C3401="","",SUMIFS(MOVI_SAID!H:H,MOVI_SAID!D:D,D3401))</f>
        <v/>
      </c>
      <c r="H3401" s="101" t="str">
        <f t="shared" si="71"/>
        <v/>
      </c>
      <c r="I3401" s="100" t="str">
        <f>IF(CADA_PROD!C3401="","",IFERROR(IF(H3401&lt;=0,"Sem estoque",IF(H3401/E3401&lt;0.25,"Quase sem estoque",IF(H3401/E3401&lt;1.2,"Estoque baixo",IF(H3401/E3401&lt;2,"Estoque moderado","Estoque confortável")))),""))</f>
        <v/>
      </c>
      <c r="J3401" s="102" t="str">
        <f>IF(CADA_PROD!C3401="","",SUMIFS(MOVI_ENTR!M:M,MOVI_ENTR!D:D,D3401))</f>
        <v/>
      </c>
      <c r="K3401" s="103" t="str">
        <f>IF(CADA_PROD!C3401="","",IFERROR($J3401/SUM($J$6:$J$1006),""))</f>
        <v/>
      </c>
      <c r="L3401" s="103" t="str">
        <f>IF(CADA_PROD!C3401="","",IFERROR(H3401/SUM($H$6:$H$1006)+P3401,""))</f>
        <v/>
      </c>
      <c r="M3401" s="102" t="str">
        <f>IF(CADA_PROD!$C3401="","",IFERROR(SUMIFS(MOVI_ENTR!M:M,MOVI_ENTR!D:D,D3401)/SUMIFS(MOVI_ENTR!I:I,MOVI_ENTR!D:D,D3401),0))</f>
        <v/>
      </c>
      <c r="N3401" s="104" t="str">
        <f>IF(CADA_PROD!C3401="","",G3401/E3401)</f>
        <v/>
      </c>
    </row>
    <row r="3402" spans="3:14">
      <c r="C3402" s="99" t="str">
        <f>IF(CADA_PROD!C3402="","",CADA_PROD!C3402)</f>
        <v/>
      </c>
      <c r="D3402" s="100" t="str">
        <f>IF(CADA_PROD!D3402="","",CADA_PROD!D3402)</f>
        <v/>
      </c>
      <c r="E3402" s="101" t="str">
        <f>IF(CADA_PROD!E3402="","",CADA_PROD!E3402)</f>
        <v/>
      </c>
      <c r="F3402" s="101" t="str">
        <f>IF(CADA_PROD!D3402="","",SUMIFS(MOVI_ENTR!I:I,MOVI_ENTR!D:D,D3402))</f>
        <v/>
      </c>
      <c r="G3402" s="101" t="str">
        <f>IF(CADA_PROD!C3402="","",SUMIFS(MOVI_SAID!H:H,MOVI_SAID!D:D,D3402))</f>
        <v/>
      </c>
      <c r="H3402" s="101" t="str">
        <f t="shared" si="71"/>
        <v/>
      </c>
      <c r="I3402" s="100" t="str">
        <f>IF(CADA_PROD!C3402="","",IFERROR(IF(H3402&lt;=0,"Sem estoque",IF(H3402/E3402&lt;0.25,"Quase sem estoque",IF(H3402/E3402&lt;1.2,"Estoque baixo",IF(H3402/E3402&lt;2,"Estoque moderado","Estoque confortável")))),""))</f>
        <v/>
      </c>
      <c r="J3402" s="102" t="str">
        <f>IF(CADA_PROD!C3402="","",SUMIFS(MOVI_ENTR!M:M,MOVI_ENTR!D:D,D3402))</f>
        <v/>
      </c>
      <c r="K3402" s="103" t="str">
        <f>IF(CADA_PROD!C3402="","",IFERROR($J3402/SUM($J$6:$J$1006),""))</f>
        <v/>
      </c>
      <c r="L3402" s="103" t="str">
        <f>IF(CADA_PROD!C3402="","",IFERROR(H3402/SUM($H$6:$H$1006)+P3402,""))</f>
        <v/>
      </c>
      <c r="M3402" s="102" t="str">
        <f>IF(CADA_PROD!$C3402="","",IFERROR(SUMIFS(MOVI_ENTR!M:M,MOVI_ENTR!D:D,D3402)/SUMIFS(MOVI_ENTR!I:I,MOVI_ENTR!D:D,D3402),0))</f>
        <v/>
      </c>
      <c r="N3402" s="104" t="str">
        <f>IF(CADA_PROD!C3402="","",G3402/E3402)</f>
        <v/>
      </c>
    </row>
    <row r="3403" spans="3:14">
      <c r="C3403" s="99" t="str">
        <f>IF(CADA_PROD!C3403="","",CADA_PROD!C3403)</f>
        <v/>
      </c>
      <c r="D3403" s="100" t="str">
        <f>IF(CADA_PROD!D3403="","",CADA_PROD!D3403)</f>
        <v/>
      </c>
      <c r="E3403" s="101" t="str">
        <f>IF(CADA_PROD!E3403="","",CADA_PROD!E3403)</f>
        <v/>
      </c>
      <c r="F3403" s="101" t="str">
        <f>IF(CADA_PROD!D3403="","",SUMIFS(MOVI_ENTR!I:I,MOVI_ENTR!D:D,D3403))</f>
        <v/>
      </c>
      <c r="G3403" s="101" t="str">
        <f>IF(CADA_PROD!C3403="","",SUMIFS(MOVI_SAID!H:H,MOVI_SAID!D:D,D3403))</f>
        <v/>
      </c>
      <c r="H3403" s="101" t="str">
        <f t="shared" si="71"/>
        <v/>
      </c>
      <c r="I3403" s="100" t="str">
        <f>IF(CADA_PROD!C3403="","",IFERROR(IF(H3403&lt;=0,"Sem estoque",IF(H3403/E3403&lt;0.25,"Quase sem estoque",IF(H3403/E3403&lt;1.2,"Estoque baixo",IF(H3403/E3403&lt;2,"Estoque moderado","Estoque confortável")))),""))</f>
        <v/>
      </c>
      <c r="J3403" s="102" t="str">
        <f>IF(CADA_PROD!C3403="","",SUMIFS(MOVI_ENTR!M:M,MOVI_ENTR!D:D,D3403))</f>
        <v/>
      </c>
      <c r="K3403" s="103" t="str">
        <f>IF(CADA_PROD!C3403="","",IFERROR($J3403/SUM($J$6:$J$1006),""))</f>
        <v/>
      </c>
      <c r="L3403" s="103" t="str">
        <f>IF(CADA_PROD!C3403="","",IFERROR(H3403/SUM($H$6:$H$1006)+P3403,""))</f>
        <v/>
      </c>
      <c r="M3403" s="102" t="str">
        <f>IF(CADA_PROD!$C3403="","",IFERROR(SUMIFS(MOVI_ENTR!M:M,MOVI_ENTR!D:D,D3403)/SUMIFS(MOVI_ENTR!I:I,MOVI_ENTR!D:D,D3403),0))</f>
        <v/>
      </c>
      <c r="N3403" s="104" t="str">
        <f>IF(CADA_PROD!C3403="","",G3403/E3403)</f>
        <v/>
      </c>
    </row>
    <row r="3404" spans="3:14">
      <c r="C3404" s="99" t="str">
        <f>IF(CADA_PROD!C3404="","",CADA_PROD!C3404)</f>
        <v/>
      </c>
      <c r="D3404" s="100" t="str">
        <f>IF(CADA_PROD!D3404="","",CADA_PROD!D3404)</f>
        <v/>
      </c>
      <c r="E3404" s="101" t="str">
        <f>IF(CADA_PROD!E3404="","",CADA_PROD!E3404)</f>
        <v/>
      </c>
      <c r="F3404" s="101" t="str">
        <f>IF(CADA_PROD!D3404="","",SUMIFS(MOVI_ENTR!I:I,MOVI_ENTR!D:D,D3404))</f>
        <v/>
      </c>
      <c r="G3404" s="101" t="str">
        <f>IF(CADA_PROD!C3404="","",SUMIFS(MOVI_SAID!H:H,MOVI_SAID!D:D,D3404))</f>
        <v/>
      </c>
      <c r="H3404" s="101" t="str">
        <f t="shared" si="71"/>
        <v/>
      </c>
      <c r="I3404" s="100" t="str">
        <f>IF(CADA_PROD!C3404="","",IFERROR(IF(H3404&lt;=0,"Sem estoque",IF(H3404/E3404&lt;0.25,"Quase sem estoque",IF(H3404/E3404&lt;1.2,"Estoque baixo",IF(H3404/E3404&lt;2,"Estoque moderado","Estoque confortável")))),""))</f>
        <v/>
      </c>
      <c r="J3404" s="102" t="str">
        <f>IF(CADA_PROD!C3404="","",SUMIFS(MOVI_ENTR!M:M,MOVI_ENTR!D:D,D3404))</f>
        <v/>
      </c>
      <c r="K3404" s="103" t="str">
        <f>IF(CADA_PROD!C3404="","",IFERROR($J3404/SUM($J$6:$J$1006),""))</f>
        <v/>
      </c>
      <c r="L3404" s="103" t="str">
        <f>IF(CADA_PROD!C3404="","",IFERROR(H3404/SUM($H$6:$H$1006)+P3404,""))</f>
        <v/>
      </c>
      <c r="M3404" s="102" t="str">
        <f>IF(CADA_PROD!$C3404="","",IFERROR(SUMIFS(MOVI_ENTR!M:M,MOVI_ENTR!D:D,D3404)/SUMIFS(MOVI_ENTR!I:I,MOVI_ENTR!D:D,D3404),0))</f>
        <v/>
      </c>
      <c r="N3404" s="104" t="str">
        <f>IF(CADA_PROD!C3404="","",G3404/E3404)</f>
        <v/>
      </c>
    </row>
    <row r="3405" spans="3:14">
      <c r="C3405" s="99" t="str">
        <f>IF(CADA_PROD!C3405="","",CADA_PROD!C3405)</f>
        <v/>
      </c>
      <c r="D3405" s="100" t="str">
        <f>IF(CADA_PROD!D3405="","",CADA_PROD!D3405)</f>
        <v/>
      </c>
      <c r="E3405" s="101" t="str">
        <f>IF(CADA_PROD!E3405="","",CADA_PROD!E3405)</f>
        <v/>
      </c>
      <c r="F3405" s="101" t="str">
        <f>IF(CADA_PROD!D3405="","",SUMIFS(MOVI_ENTR!I:I,MOVI_ENTR!D:D,D3405))</f>
        <v/>
      </c>
      <c r="G3405" s="101" t="str">
        <f>IF(CADA_PROD!C3405="","",SUMIFS(MOVI_SAID!H:H,MOVI_SAID!D:D,D3405))</f>
        <v/>
      </c>
      <c r="H3405" s="101" t="str">
        <f t="shared" si="71"/>
        <v/>
      </c>
      <c r="I3405" s="100" t="str">
        <f>IF(CADA_PROD!C3405="","",IFERROR(IF(H3405&lt;=0,"Sem estoque",IF(H3405/E3405&lt;0.25,"Quase sem estoque",IF(H3405/E3405&lt;1.2,"Estoque baixo",IF(H3405/E3405&lt;2,"Estoque moderado","Estoque confortável")))),""))</f>
        <v/>
      </c>
      <c r="J3405" s="102" t="str">
        <f>IF(CADA_PROD!C3405="","",SUMIFS(MOVI_ENTR!M:M,MOVI_ENTR!D:D,D3405))</f>
        <v/>
      </c>
      <c r="K3405" s="103" t="str">
        <f>IF(CADA_PROD!C3405="","",IFERROR($J3405/SUM($J$6:$J$1006),""))</f>
        <v/>
      </c>
      <c r="L3405" s="103" t="str">
        <f>IF(CADA_PROD!C3405="","",IFERROR(H3405/SUM($H$6:$H$1006)+P3405,""))</f>
        <v/>
      </c>
      <c r="M3405" s="102" t="str">
        <f>IF(CADA_PROD!$C3405="","",IFERROR(SUMIFS(MOVI_ENTR!M:M,MOVI_ENTR!D:D,D3405)/SUMIFS(MOVI_ENTR!I:I,MOVI_ENTR!D:D,D3405),0))</f>
        <v/>
      </c>
      <c r="N3405" s="104" t="str">
        <f>IF(CADA_PROD!C3405="","",G3405/E3405)</f>
        <v/>
      </c>
    </row>
    <row r="3406" spans="3:14">
      <c r="C3406" s="99" t="str">
        <f>IF(CADA_PROD!C3406="","",CADA_PROD!C3406)</f>
        <v/>
      </c>
      <c r="D3406" s="100" t="str">
        <f>IF(CADA_PROD!D3406="","",CADA_PROD!D3406)</f>
        <v/>
      </c>
      <c r="E3406" s="101" t="str">
        <f>IF(CADA_PROD!E3406="","",CADA_PROD!E3406)</f>
        <v/>
      </c>
      <c r="F3406" s="101" t="str">
        <f>IF(CADA_PROD!D3406="","",SUMIFS(MOVI_ENTR!I:I,MOVI_ENTR!D:D,D3406))</f>
        <v/>
      </c>
      <c r="G3406" s="101" t="str">
        <f>IF(CADA_PROD!C3406="","",SUMIFS(MOVI_SAID!H:H,MOVI_SAID!D:D,D3406))</f>
        <v/>
      </c>
      <c r="H3406" s="101" t="str">
        <f t="shared" si="71"/>
        <v/>
      </c>
      <c r="I3406" s="100" t="str">
        <f>IF(CADA_PROD!C3406="","",IFERROR(IF(H3406&lt;=0,"Sem estoque",IF(H3406/E3406&lt;0.25,"Quase sem estoque",IF(H3406/E3406&lt;1.2,"Estoque baixo",IF(H3406/E3406&lt;2,"Estoque moderado","Estoque confortável")))),""))</f>
        <v/>
      </c>
      <c r="J3406" s="102" t="str">
        <f>IF(CADA_PROD!C3406="","",SUMIFS(MOVI_ENTR!M:M,MOVI_ENTR!D:D,D3406))</f>
        <v/>
      </c>
      <c r="K3406" s="103" t="str">
        <f>IF(CADA_PROD!C3406="","",IFERROR($J3406/SUM($J$6:$J$1006),""))</f>
        <v/>
      </c>
      <c r="L3406" s="103" t="str">
        <f>IF(CADA_PROD!C3406="","",IFERROR(H3406/SUM($H$6:$H$1006)+P3406,""))</f>
        <v/>
      </c>
      <c r="M3406" s="102" t="str">
        <f>IF(CADA_PROD!$C3406="","",IFERROR(SUMIFS(MOVI_ENTR!M:M,MOVI_ENTR!D:D,D3406)/SUMIFS(MOVI_ENTR!I:I,MOVI_ENTR!D:D,D3406),0))</f>
        <v/>
      </c>
      <c r="N3406" s="104" t="str">
        <f>IF(CADA_PROD!C3406="","",G3406/E3406)</f>
        <v/>
      </c>
    </row>
    <row r="3407" spans="3:14">
      <c r="C3407" s="99" t="str">
        <f>IF(CADA_PROD!C3407="","",CADA_PROD!C3407)</f>
        <v/>
      </c>
      <c r="D3407" s="100" t="str">
        <f>IF(CADA_PROD!D3407="","",CADA_PROD!D3407)</f>
        <v/>
      </c>
      <c r="E3407" s="101" t="str">
        <f>IF(CADA_PROD!E3407="","",CADA_PROD!E3407)</f>
        <v/>
      </c>
      <c r="F3407" s="101" t="str">
        <f>IF(CADA_PROD!D3407="","",SUMIFS(MOVI_ENTR!I:I,MOVI_ENTR!D:D,D3407))</f>
        <v/>
      </c>
      <c r="G3407" s="101" t="str">
        <f>IF(CADA_PROD!C3407="","",SUMIFS(MOVI_SAID!H:H,MOVI_SAID!D:D,D3407))</f>
        <v/>
      </c>
      <c r="H3407" s="101" t="str">
        <f t="shared" si="71"/>
        <v/>
      </c>
      <c r="I3407" s="100" t="str">
        <f>IF(CADA_PROD!C3407="","",IFERROR(IF(H3407&lt;=0,"Sem estoque",IF(H3407/E3407&lt;0.25,"Quase sem estoque",IF(H3407/E3407&lt;1.2,"Estoque baixo",IF(H3407/E3407&lt;2,"Estoque moderado","Estoque confortável")))),""))</f>
        <v/>
      </c>
      <c r="J3407" s="102" t="str">
        <f>IF(CADA_PROD!C3407="","",SUMIFS(MOVI_ENTR!M:M,MOVI_ENTR!D:D,D3407))</f>
        <v/>
      </c>
      <c r="K3407" s="103" t="str">
        <f>IF(CADA_PROD!C3407="","",IFERROR($J3407/SUM($J$6:$J$1006),""))</f>
        <v/>
      </c>
      <c r="L3407" s="103" t="str">
        <f>IF(CADA_PROD!C3407="","",IFERROR(H3407/SUM($H$6:$H$1006)+P3407,""))</f>
        <v/>
      </c>
      <c r="M3407" s="102" t="str">
        <f>IF(CADA_PROD!$C3407="","",IFERROR(SUMIFS(MOVI_ENTR!M:M,MOVI_ENTR!D:D,D3407)/SUMIFS(MOVI_ENTR!I:I,MOVI_ENTR!D:D,D3407),0))</f>
        <v/>
      </c>
      <c r="N3407" s="104" t="str">
        <f>IF(CADA_PROD!C3407="","",G3407/E3407)</f>
        <v/>
      </c>
    </row>
    <row r="3408" spans="3:14">
      <c r="C3408" s="99" t="str">
        <f>IF(CADA_PROD!C3408="","",CADA_PROD!C3408)</f>
        <v/>
      </c>
      <c r="D3408" s="100" t="str">
        <f>IF(CADA_PROD!D3408="","",CADA_PROD!D3408)</f>
        <v/>
      </c>
      <c r="E3408" s="101" t="str">
        <f>IF(CADA_PROD!E3408="","",CADA_PROD!E3408)</f>
        <v/>
      </c>
      <c r="F3408" s="101" t="str">
        <f>IF(CADA_PROD!D3408="","",SUMIFS(MOVI_ENTR!I:I,MOVI_ENTR!D:D,D3408))</f>
        <v/>
      </c>
      <c r="G3408" s="101" t="str">
        <f>IF(CADA_PROD!C3408="","",SUMIFS(MOVI_SAID!H:H,MOVI_SAID!D:D,D3408))</f>
        <v/>
      </c>
      <c r="H3408" s="101" t="str">
        <f t="shared" si="71"/>
        <v/>
      </c>
      <c r="I3408" s="100" t="str">
        <f>IF(CADA_PROD!C3408="","",IFERROR(IF(H3408&lt;=0,"Sem estoque",IF(H3408/E3408&lt;0.25,"Quase sem estoque",IF(H3408/E3408&lt;1.2,"Estoque baixo",IF(H3408/E3408&lt;2,"Estoque moderado","Estoque confortável")))),""))</f>
        <v/>
      </c>
      <c r="J3408" s="102" t="str">
        <f>IF(CADA_PROD!C3408="","",SUMIFS(MOVI_ENTR!M:M,MOVI_ENTR!D:D,D3408))</f>
        <v/>
      </c>
      <c r="K3408" s="103" t="str">
        <f>IF(CADA_PROD!C3408="","",IFERROR($J3408/SUM($J$6:$J$1006),""))</f>
        <v/>
      </c>
      <c r="L3408" s="103" t="str">
        <f>IF(CADA_PROD!C3408="","",IFERROR(H3408/SUM($H$6:$H$1006)+P3408,""))</f>
        <v/>
      </c>
      <c r="M3408" s="102" t="str">
        <f>IF(CADA_PROD!$C3408="","",IFERROR(SUMIFS(MOVI_ENTR!M:M,MOVI_ENTR!D:D,D3408)/SUMIFS(MOVI_ENTR!I:I,MOVI_ENTR!D:D,D3408),0))</f>
        <v/>
      </c>
      <c r="N3408" s="104" t="str">
        <f>IF(CADA_PROD!C3408="","",G3408/E3408)</f>
        <v/>
      </c>
    </row>
    <row r="3409" spans="3:14">
      <c r="C3409" s="99" t="str">
        <f>IF(CADA_PROD!C3409="","",CADA_PROD!C3409)</f>
        <v/>
      </c>
      <c r="D3409" s="100" t="str">
        <f>IF(CADA_PROD!D3409="","",CADA_PROD!D3409)</f>
        <v/>
      </c>
      <c r="E3409" s="101" t="str">
        <f>IF(CADA_PROD!E3409="","",CADA_PROD!E3409)</f>
        <v/>
      </c>
      <c r="F3409" s="101" t="str">
        <f>IF(CADA_PROD!D3409="","",SUMIFS(MOVI_ENTR!I:I,MOVI_ENTR!D:D,D3409))</f>
        <v/>
      </c>
      <c r="G3409" s="101" t="str">
        <f>IF(CADA_PROD!C3409="","",SUMIFS(MOVI_SAID!H:H,MOVI_SAID!D:D,D3409))</f>
        <v/>
      </c>
      <c r="H3409" s="101" t="str">
        <f t="shared" si="71"/>
        <v/>
      </c>
      <c r="I3409" s="100" t="str">
        <f>IF(CADA_PROD!C3409="","",IFERROR(IF(H3409&lt;=0,"Sem estoque",IF(H3409/E3409&lt;0.25,"Quase sem estoque",IF(H3409/E3409&lt;1.2,"Estoque baixo",IF(H3409/E3409&lt;2,"Estoque moderado","Estoque confortável")))),""))</f>
        <v/>
      </c>
      <c r="J3409" s="102" t="str">
        <f>IF(CADA_PROD!C3409="","",SUMIFS(MOVI_ENTR!M:M,MOVI_ENTR!D:D,D3409))</f>
        <v/>
      </c>
      <c r="K3409" s="103" t="str">
        <f>IF(CADA_PROD!C3409="","",IFERROR($J3409/SUM($J$6:$J$1006),""))</f>
        <v/>
      </c>
      <c r="L3409" s="103" t="str">
        <f>IF(CADA_PROD!C3409="","",IFERROR(H3409/SUM($H$6:$H$1006)+P3409,""))</f>
        <v/>
      </c>
      <c r="M3409" s="102" t="str">
        <f>IF(CADA_PROD!$C3409="","",IFERROR(SUMIFS(MOVI_ENTR!M:M,MOVI_ENTR!D:D,D3409)/SUMIFS(MOVI_ENTR!I:I,MOVI_ENTR!D:D,D3409),0))</f>
        <v/>
      </c>
      <c r="N3409" s="104" t="str">
        <f>IF(CADA_PROD!C3409="","",G3409/E3409)</f>
        <v/>
      </c>
    </row>
    <row r="3410" spans="3:14">
      <c r="C3410" s="99" t="str">
        <f>IF(CADA_PROD!C3410="","",CADA_PROD!C3410)</f>
        <v/>
      </c>
      <c r="D3410" s="100" t="str">
        <f>IF(CADA_PROD!D3410="","",CADA_PROD!D3410)</f>
        <v/>
      </c>
      <c r="E3410" s="101" t="str">
        <f>IF(CADA_PROD!E3410="","",CADA_PROD!E3410)</f>
        <v/>
      </c>
      <c r="F3410" s="101" t="str">
        <f>IF(CADA_PROD!D3410="","",SUMIFS(MOVI_ENTR!I:I,MOVI_ENTR!D:D,D3410))</f>
        <v/>
      </c>
      <c r="G3410" s="101" t="str">
        <f>IF(CADA_PROD!C3410="","",SUMIFS(MOVI_SAID!H:H,MOVI_SAID!D:D,D3410))</f>
        <v/>
      </c>
      <c r="H3410" s="101" t="str">
        <f t="shared" si="71"/>
        <v/>
      </c>
      <c r="I3410" s="100" t="str">
        <f>IF(CADA_PROD!C3410="","",IFERROR(IF(H3410&lt;=0,"Sem estoque",IF(H3410/E3410&lt;0.25,"Quase sem estoque",IF(H3410/E3410&lt;1.2,"Estoque baixo",IF(H3410/E3410&lt;2,"Estoque moderado","Estoque confortável")))),""))</f>
        <v/>
      </c>
      <c r="J3410" s="102" t="str">
        <f>IF(CADA_PROD!C3410="","",SUMIFS(MOVI_ENTR!M:M,MOVI_ENTR!D:D,D3410))</f>
        <v/>
      </c>
      <c r="K3410" s="103" t="str">
        <f>IF(CADA_PROD!C3410="","",IFERROR($J3410/SUM($J$6:$J$1006),""))</f>
        <v/>
      </c>
      <c r="L3410" s="103" t="str">
        <f>IF(CADA_PROD!C3410="","",IFERROR(H3410/SUM($H$6:$H$1006)+P3410,""))</f>
        <v/>
      </c>
      <c r="M3410" s="102" t="str">
        <f>IF(CADA_PROD!$C3410="","",IFERROR(SUMIFS(MOVI_ENTR!M:M,MOVI_ENTR!D:D,D3410)/SUMIFS(MOVI_ENTR!I:I,MOVI_ENTR!D:D,D3410),0))</f>
        <v/>
      </c>
      <c r="N3410" s="104" t="str">
        <f>IF(CADA_PROD!C3410="","",G3410/E3410)</f>
        <v/>
      </c>
    </row>
    <row r="3411" spans="3:14">
      <c r="C3411" s="99" t="str">
        <f>IF(CADA_PROD!C3411="","",CADA_PROD!C3411)</f>
        <v/>
      </c>
      <c r="D3411" s="100" t="str">
        <f>IF(CADA_PROD!D3411="","",CADA_PROD!D3411)</f>
        <v/>
      </c>
      <c r="E3411" s="101" t="str">
        <f>IF(CADA_PROD!E3411="","",CADA_PROD!E3411)</f>
        <v/>
      </c>
      <c r="F3411" s="101" t="str">
        <f>IF(CADA_PROD!D3411="","",SUMIFS(MOVI_ENTR!I:I,MOVI_ENTR!D:D,D3411))</f>
        <v/>
      </c>
      <c r="G3411" s="101" t="str">
        <f>IF(CADA_PROD!C3411="","",SUMIFS(MOVI_SAID!H:H,MOVI_SAID!D:D,D3411))</f>
        <v/>
      </c>
      <c r="H3411" s="101" t="str">
        <f t="shared" si="71"/>
        <v/>
      </c>
      <c r="I3411" s="100" t="str">
        <f>IF(CADA_PROD!C3411="","",IFERROR(IF(H3411&lt;=0,"Sem estoque",IF(H3411/E3411&lt;0.25,"Quase sem estoque",IF(H3411/E3411&lt;1.2,"Estoque baixo",IF(H3411/E3411&lt;2,"Estoque moderado","Estoque confortável")))),""))</f>
        <v/>
      </c>
      <c r="J3411" s="102" t="str">
        <f>IF(CADA_PROD!C3411="","",SUMIFS(MOVI_ENTR!M:M,MOVI_ENTR!D:D,D3411))</f>
        <v/>
      </c>
      <c r="K3411" s="103" t="str">
        <f>IF(CADA_PROD!C3411="","",IFERROR($J3411/SUM($J$6:$J$1006),""))</f>
        <v/>
      </c>
      <c r="L3411" s="103" t="str">
        <f>IF(CADA_PROD!C3411="","",IFERROR(H3411/SUM($H$6:$H$1006)+P3411,""))</f>
        <v/>
      </c>
      <c r="M3411" s="102" t="str">
        <f>IF(CADA_PROD!$C3411="","",IFERROR(SUMIFS(MOVI_ENTR!M:M,MOVI_ENTR!D:D,D3411)/SUMIFS(MOVI_ENTR!I:I,MOVI_ENTR!D:D,D3411),0))</f>
        <v/>
      </c>
      <c r="N3411" s="104" t="str">
        <f>IF(CADA_PROD!C3411="","",G3411/E3411)</f>
        <v/>
      </c>
    </row>
    <row r="3412" spans="3:14">
      <c r="C3412" s="99" t="str">
        <f>IF(CADA_PROD!C3412="","",CADA_PROD!C3412)</f>
        <v/>
      </c>
      <c r="D3412" s="100" t="str">
        <f>IF(CADA_PROD!D3412="","",CADA_PROD!D3412)</f>
        <v/>
      </c>
      <c r="E3412" s="101" t="str">
        <f>IF(CADA_PROD!E3412="","",CADA_PROD!E3412)</f>
        <v/>
      </c>
      <c r="F3412" s="101" t="str">
        <f>IF(CADA_PROD!D3412="","",SUMIFS(MOVI_ENTR!I:I,MOVI_ENTR!D:D,D3412))</f>
        <v/>
      </c>
      <c r="G3412" s="101" t="str">
        <f>IF(CADA_PROD!C3412="","",SUMIFS(MOVI_SAID!H:H,MOVI_SAID!D:D,D3412))</f>
        <v/>
      </c>
      <c r="H3412" s="101" t="str">
        <f t="shared" si="71"/>
        <v/>
      </c>
      <c r="I3412" s="100" t="str">
        <f>IF(CADA_PROD!C3412="","",IFERROR(IF(H3412&lt;=0,"Sem estoque",IF(H3412/E3412&lt;0.25,"Quase sem estoque",IF(H3412/E3412&lt;1.2,"Estoque baixo",IF(H3412/E3412&lt;2,"Estoque moderado","Estoque confortável")))),""))</f>
        <v/>
      </c>
      <c r="J3412" s="102" t="str">
        <f>IF(CADA_PROD!C3412="","",SUMIFS(MOVI_ENTR!M:M,MOVI_ENTR!D:D,D3412))</f>
        <v/>
      </c>
      <c r="K3412" s="103" t="str">
        <f>IF(CADA_PROD!C3412="","",IFERROR($J3412/SUM($J$6:$J$1006),""))</f>
        <v/>
      </c>
      <c r="L3412" s="103" t="str">
        <f>IF(CADA_PROD!C3412="","",IFERROR(H3412/SUM($H$6:$H$1006)+P3412,""))</f>
        <v/>
      </c>
      <c r="M3412" s="102" t="str">
        <f>IF(CADA_PROD!$C3412="","",IFERROR(SUMIFS(MOVI_ENTR!M:M,MOVI_ENTR!D:D,D3412)/SUMIFS(MOVI_ENTR!I:I,MOVI_ENTR!D:D,D3412),0))</f>
        <v/>
      </c>
      <c r="N3412" s="104" t="str">
        <f>IF(CADA_PROD!C3412="","",G3412/E3412)</f>
        <v/>
      </c>
    </row>
    <row r="3413" spans="3:14">
      <c r="C3413" s="99" t="str">
        <f>IF(CADA_PROD!C3413="","",CADA_PROD!C3413)</f>
        <v/>
      </c>
      <c r="D3413" s="100" t="str">
        <f>IF(CADA_PROD!D3413="","",CADA_PROD!D3413)</f>
        <v/>
      </c>
      <c r="E3413" s="101" t="str">
        <f>IF(CADA_PROD!E3413="","",CADA_PROD!E3413)</f>
        <v/>
      </c>
      <c r="F3413" s="101" t="str">
        <f>IF(CADA_PROD!D3413="","",SUMIFS(MOVI_ENTR!I:I,MOVI_ENTR!D:D,D3413))</f>
        <v/>
      </c>
      <c r="G3413" s="101" t="str">
        <f>IF(CADA_PROD!C3413="","",SUMIFS(MOVI_SAID!H:H,MOVI_SAID!D:D,D3413))</f>
        <v/>
      </c>
      <c r="H3413" s="101" t="str">
        <f t="shared" si="71"/>
        <v/>
      </c>
      <c r="I3413" s="100" t="str">
        <f>IF(CADA_PROD!C3413="","",IFERROR(IF(H3413&lt;=0,"Sem estoque",IF(H3413/E3413&lt;0.25,"Quase sem estoque",IF(H3413/E3413&lt;1.2,"Estoque baixo",IF(H3413/E3413&lt;2,"Estoque moderado","Estoque confortável")))),""))</f>
        <v/>
      </c>
      <c r="J3413" s="102" t="str">
        <f>IF(CADA_PROD!C3413="","",SUMIFS(MOVI_ENTR!M:M,MOVI_ENTR!D:D,D3413))</f>
        <v/>
      </c>
      <c r="K3413" s="103" t="str">
        <f>IF(CADA_PROD!C3413="","",IFERROR($J3413/SUM($J$6:$J$1006),""))</f>
        <v/>
      </c>
      <c r="L3413" s="103" t="str">
        <f>IF(CADA_PROD!C3413="","",IFERROR(H3413/SUM($H$6:$H$1006)+P3413,""))</f>
        <v/>
      </c>
      <c r="M3413" s="102" t="str">
        <f>IF(CADA_PROD!$C3413="","",IFERROR(SUMIFS(MOVI_ENTR!M:M,MOVI_ENTR!D:D,D3413)/SUMIFS(MOVI_ENTR!I:I,MOVI_ENTR!D:D,D3413),0))</f>
        <v/>
      </c>
      <c r="N3413" s="104" t="str">
        <f>IF(CADA_PROD!C3413="","",G3413/E3413)</f>
        <v/>
      </c>
    </row>
    <row r="3414" spans="3:14">
      <c r="C3414" s="99" t="str">
        <f>IF(CADA_PROD!C3414="","",CADA_PROD!C3414)</f>
        <v/>
      </c>
      <c r="D3414" s="100" t="str">
        <f>IF(CADA_PROD!D3414="","",CADA_PROD!D3414)</f>
        <v/>
      </c>
      <c r="E3414" s="101" t="str">
        <f>IF(CADA_PROD!E3414="","",CADA_PROD!E3414)</f>
        <v/>
      </c>
      <c r="F3414" s="101" t="str">
        <f>IF(CADA_PROD!D3414="","",SUMIFS(MOVI_ENTR!I:I,MOVI_ENTR!D:D,D3414))</f>
        <v/>
      </c>
      <c r="G3414" s="101" t="str">
        <f>IF(CADA_PROD!C3414="","",SUMIFS(MOVI_SAID!H:H,MOVI_SAID!D:D,D3414))</f>
        <v/>
      </c>
      <c r="H3414" s="101" t="str">
        <f t="shared" si="71"/>
        <v/>
      </c>
      <c r="I3414" s="100" t="str">
        <f>IF(CADA_PROD!C3414="","",IFERROR(IF(H3414&lt;=0,"Sem estoque",IF(H3414/E3414&lt;0.25,"Quase sem estoque",IF(H3414/E3414&lt;1.2,"Estoque baixo",IF(H3414/E3414&lt;2,"Estoque moderado","Estoque confortável")))),""))</f>
        <v/>
      </c>
      <c r="J3414" s="102" t="str">
        <f>IF(CADA_PROD!C3414="","",SUMIFS(MOVI_ENTR!M:M,MOVI_ENTR!D:D,D3414))</f>
        <v/>
      </c>
      <c r="K3414" s="103" t="str">
        <f>IF(CADA_PROD!C3414="","",IFERROR($J3414/SUM($J$6:$J$1006),""))</f>
        <v/>
      </c>
      <c r="L3414" s="103" t="str">
        <f>IF(CADA_PROD!C3414="","",IFERROR(H3414/SUM($H$6:$H$1006)+P3414,""))</f>
        <v/>
      </c>
      <c r="M3414" s="102" t="str">
        <f>IF(CADA_PROD!$C3414="","",IFERROR(SUMIFS(MOVI_ENTR!M:M,MOVI_ENTR!D:D,D3414)/SUMIFS(MOVI_ENTR!I:I,MOVI_ENTR!D:D,D3414),0))</f>
        <v/>
      </c>
      <c r="N3414" s="104" t="str">
        <f>IF(CADA_PROD!C3414="","",G3414/E3414)</f>
        <v/>
      </c>
    </row>
    <row r="3415" spans="3:14">
      <c r="C3415" s="99" t="str">
        <f>IF(CADA_PROD!C3415="","",CADA_PROD!C3415)</f>
        <v/>
      </c>
      <c r="D3415" s="100" t="str">
        <f>IF(CADA_PROD!D3415="","",CADA_PROD!D3415)</f>
        <v/>
      </c>
      <c r="E3415" s="101" t="str">
        <f>IF(CADA_PROD!E3415="","",CADA_PROD!E3415)</f>
        <v/>
      </c>
      <c r="F3415" s="101" t="str">
        <f>IF(CADA_PROD!D3415="","",SUMIFS(MOVI_ENTR!I:I,MOVI_ENTR!D:D,D3415))</f>
        <v/>
      </c>
      <c r="G3415" s="101" t="str">
        <f>IF(CADA_PROD!C3415="","",SUMIFS(MOVI_SAID!H:H,MOVI_SAID!D:D,D3415))</f>
        <v/>
      </c>
      <c r="H3415" s="101" t="str">
        <f t="shared" si="71"/>
        <v/>
      </c>
      <c r="I3415" s="100" t="str">
        <f>IF(CADA_PROD!C3415="","",IFERROR(IF(H3415&lt;=0,"Sem estoque",IF(H3415/E3415&lt;0.25,"Quase sem estoque",IF(H3415/E3415&lt;1.2,"Estoque baixo",IF(H3415/E3415&lt;2,"Estoque moderado","Estoque confortável")))),""))</f>
        <v/>
      </c>
      <c r="J3415" s="102" t="str">
        <f>IF(CADA_PROD!C3415="","",SUMIFS(MOVI_ENTR!M:M,MOVI_ENTR!D:D,D3415))</f>
        <v/>
      </c>
      <c r="K3415" s="103" t="str">
        <f>IF(CADA_PROD!C3415="","",IFERROR($J3415/SUM($J$6:$J$1006),""))</f>
        <v/>
      </c>
      <c r="L3415" s="103" t="str">
        <f>IF(CADA_PROD!C3415="","",IFERROR(H3415/SUM($H$6:$H$1006)+P3415,""))</f>
        <v/>
      </c>
      <c r="M3415" s="102" t="str">
        <f>IF(CADA_PROD!$C3415="","",IFERROR(SUMIFS(MOVI_ENTR!M:M,MOVI_ENTR!D:D,D3415)/SUMIFS(MOVI_ENTR!I:I,MOVI_ENTR!D:D,D3415),0))</f>
        <v/>
      </c>
      <c r="N3415" s="104" t="str">
        <f>IF(CADA_PROD!C3415="","",G3415/E3415)</f>
        <v/>
      </c>
    </row>
    <row r="3416" spans="3:14">
      <c r="C3416" s="99" t="str">
        <f>IF(CADA_PROD!C3416="","",CADA_PROD!C3416)</f>
        <v/>
      </c>
      <c r="D3416" s="100" t="str">
        <f>IF(CADA_PROD!D3416="","",CADA_PROD!D3416)</f>
        <v/>
      </c>
      <c r="E3416" s="101" t="str">
        <f>IF(CADA_PROD!E3416="","",CADA_PROD!E3416)</f>
        <v/>
      </c>
      <c r="F3416" s="101" t="str">
        <f>IF(CADA_PROD!D3416="","",SUMIFS(MOVI_ENTR!I:I,MOVI_ENTR!D:D,D3416))</f>
        <v/>
      </c>
      <c r="G3416" s="101" t="str">
        <f>IF(CADA_PROD!C3416="","",SUMIFS(MOVI_SAID!H:H,MOVI_SAID!D:D,D3416))</f>
        <v/>
      </c>
      <c r="H3416" s="101" t="str">
        <f t="shared" si="71"/>
        <v/>
      </c>
      <c r="I3416" s="100" t="str">
        <f>IF(CADA_PROD!C3416="","",IFERROR(IF(H3416&lt;=0,"Sem estoque",IF(H3416/E3416&lt;0.25,"Quase sem estoque",IF(H3416/E3416&lt;1.2,"Estoque baixo",IF(H3416/E3416&lt;2,"Estoque moderado","Estoque confortável")))),""))</f>
        <v/>
      </c>
      <c r="J3416" s="102" t="str">
        <f>IF(CADA_PROD!C3416="","",SUMIFS(MOVI_ENTR!M:M,MOVI_ENTR!D:D,D3416))</f>
        <v/>
      </c>
      <c r="K3416" s="103" t="str">
        <f>IF(CADA_PROD!C3416="","",IFERROR($J3416/SUM($J$6:$J$1006),""))</f>
        <v/>
      </c>
      <c r="L3416" s="103" t="str">
        <f>IF(CADA_PROD!C3416="","",IFERROR(H3416/SUM($H$6:$H$1006)+P3416,""))</f>
        <v/>
      </c>
      <c r="M3416" s="102" t="str">
        <f>IF(CADA_PROD!$C3416="","",IFERROR(SUMIFS(MOVI_ENTR!M:M,MOVI_ENTR!D:D,D3416)/SUMIFS(MOVI_ENTR!I:I,MOVI_ENTR!D:D,D3416),0))</f>
        <v/>
      </c>
      <c r="N3416" s="104" t="str">
        <f>IF(CADA_PROD!C3416="","",G3416/E3416)</f>
        <v/>
      </c>
    </row>
    <row r="3417" spans="3:14">
      <c r="C3417" s="99" t="str">
        <f>IF(CADA_PROD!C3417="","",CADA_PROD!C3417)</f>
        <v/>
      </c>
      <c r="D3417" s="100" t="str">
        <f>IF(CADA_PROD!D3417="","",CADA_PROD!D3417)</f>
        <v/>
      </c>
      <c r="E3417" s="101" t="str">
        <f>IF(CADA_PROD!E3417="","",CADA_PROD!E3417)</f>
        <v/>
      </c>
      <c r="F3417" s="101" t="str">
        <f>IF(CADA_PROD!D3417="","",SUMIFS(MOVI_ENTR!I:I,MOVI_ENTR!D:D,D3417))</f>
        <v/>
      </c>
      <c r="G3417" s="101" t="str">
        <f>IF(CADA_PROD!C3417="","",SUMIFS(MOVI_SAID!H:H,MOVI_SAID!D:D,D3417))</f>
        <v/>
      </c>
      <c r="H3417" s="101" t="str">
        <f t="shared" si="71"/>
        <v/>
      </c>
      <c r="I3417" s="100" t="str">
        <f>IF(CADA_PROD!C3417="","",IFERROR(IF(H3417&lt;=0,"Sem estoque",IF(H3417/E3417&lt;0.25,"Quase sem estoque",IF(H3417/E3417&lt;1.2,"Estoque baixo",IF(H3417/E3417&lt;2,"Estoque moderado","Estoque confortável")))),""))</f>
        <v/>
      </c>
      <c r="J3417" s="102" t="str">
        <f>IF(CADA_PROD!C3417="","",SUMIFS(MOVI_ENTR!M:M,MOVI_ENTR!D:D,D3417))</f>
        <v/>
      </c>
      <c r="K3417" s="103" t="str">
        <f>IF(CADA_PROD!C3417="","",IFERROR($J3417/SUM($J$6:$J$1006),""))</f>
        <v/>
      </c>
      <c r="L3417" s="103" t="str">
        <f>IF(CADA_PROD!C3417="","",IFERROR(H3417/SUM($H$6:$H$1006)+P3417,""))</f>
        <v/>
      </c>
      <c r="M3417" s="102" t="str">
        <f>IF(CADA_PROD!$C3417="","",IFERROR(SUMIFS(MOVI_ENTR!M:M,MOVI_ENTR!D:D,D3417)/SUMIFS(MOVI_ENTR!I:I,MOVI_ENTR!D:D,D3417),0))</f>
        <v/>
      </c>
      <c r="N3417" s="104" t="str">
        <f>IF(CADA_PROD!C3417="","",G3417/E3417)</f>
        <v/>
      </c>
    </row>
    <row r="3418" spans="3:14">
      <c r="C3418" s="99" t="str">
        <f>IF(CADA_PROD!C3418="","",CADA_PROD!C3418)</f>
        <v/>
      </c>
      <c r="D3418" s="100" t="str">
        <f>IF(CADA_PROD!D3418="","",CADA_PROD!D3418)</f>
        <v/>
      </c>
      <c r="E3418" s="101" t="str">
        <f>IF(CADA_PROD!E3418="","",CADA_PROD!E3418)</f>
        <v/>
      </c>
      <c r="F3418" s="101" t="str">
        <f>IF(CADA_PROD!D3418="","",SUMIFS(MOVI_ENTR!I:I,MOVI_ENTR!D:D,D3418))</f>
        <v/>
      </c>
      <c r="G3418" s="101" t="str">
        <f>IF(CADA_PROD!C3418="","",SUMIFS(MOVI_SAID!H:H,MOVI_SAID!D:D,D3418))</f>
        <v/>
      </c>
      <c r="H3418" s="101" t="str">
        <f t="shared" si="71"/>
        <v/>
      </c>
      <c r="I3418" s="100" t="str">
        <f>IF(CADA_PROD!C3418="","",IFERROR(IF(H3418&lt;=0,"Sem estoque",IF(H3418/E3418&lt;0.25,"Quase sem estoque",IF(H3418/E3418&lt;1.2,"Estoque baixo",IF(H3418/E3418&lt;2,"Estoque moderado","Estoque confortável")))),""))</f>
        <v/>
      </c>
      <c r="J3418" s="102" t="str">
        <f>IF(CADA_PROD!C3418="","",SUMIFS(MOVI_ENTR!M:M,MOVI_ENTR!D:D,D3418))</f>
        <v/>
      </c>
      <c r="K3418" s="103" t="str">
        <f>IF(CADA_PROD!C3418="","",IFERROR($J3418/SUM($J$6:$J$1006),""))</f>
        <v/>
      </c>
      <c r="L3418" s="103" t="str">
        <f>IF(CADA_PROD!C3418="","",IFERROR(H3418/SUM($H$6:$H$1006)+P3418,""))</f>
        <v/>
      </c>
      <c r="M3418" s="102" t="str">
        <f>IF(CADA_PROD!$C3418="","",IFERROR(SUMIFS(MOVI_ENTR!M:M,MOVI_ENTR!D:D,D3418)/SUMIFS(MOVI_ENTR!I:I,MOVI_ENTR!D:D,D3418),0))</f>
        <v/>
      </c>
      <c r="N3418" s="104" t="str">
        <f>IF(CADA_PROD!C3418="","",G3418/E3418)</f>
        <v/>
      </c>
    </row>
    <row r="3419" spans="3:14">
      <c r="C3419" s="99" t="str">
        <f>IF(CADA_PROD!C3419="","",CADA_PROD!C3419)</f>
        <v/>
      </c>
      <c r="D3419" s="100" t="str">
        <f>IF(CADA_PROD!D3419="","",CADA_PROD!D3419)</f>
        <v/>
      </c>
      <c r="E3419" s="101" t="str">
        <f>IF(CADA_PROD!E3419="","",CADA_PROD!E3419)</f>
        <v/>
      </c>
      <c r="F3419" s="101" t="str">
        <f>IF(CADA_PROD!D3419="","",SUMIFS(MOVI_ENTR!I:I,MOVI_ENTR!D:D,D3419))</f>
        <v/>
      </c>
      <c r="G3419" s="101" t="str">
        <f>IF(CADA_PROD!C3419="","",SUMIFS(MOVI_SAID!H:H,MOVI_SAID!D:D,D3419))</f>
        <v/>
      </c>
      <c r="H3419" s="101" t="str">
        <f t="shared" si="71"/>
        <v/>
      </c>
      <c r="I3419" s="100" t="str">
        <f>IF(CADA_PROD!C3419="","",IFERROR(IF(H3419&lt;=0,"Sem estoque",IF(H3419/E3419&lt;0.25,"Quase sem estoque",IF(H3419/E3419&lt;1.2,"Estoque baixo",IF(H3419/E3419&lt;2,"Estoque moderado","Estoque confortável")))),""))</f>
        <v/>
      </c>
      <c r="J3419" s="102" t="str">
        <f>IF(CADA_PROD!C3419="","",SUMIFS(MOVI_ENTR!M:M,MOVI_ENTR!D:D,D3419))</f>
        <v/>
      </c>
      <c r="K3419" s="103" t="str">
        <f>IF(CADA_PROD!C3419="","",IFERROR($J3419/SUM($J$6:$J$1006),""))</f>
        <v/>
      </c>
      <c r="L3419" s="103" t="str">
        <f>IF(CADA_PROD!C3419="","",IFERROR(H3419/SUM($H$6:$H$1006)+P3419,""))</f>
        <v/>
      </c>
      <c r="M3419" s="102" t="str">
        <f>IF(CADA_PROD!$C3419="","",IFERROR(SUMIFS(MOVI_ENTR!M:M,MOVI_ENTR!D:D,D3419)/SUMIFS(MOVI_ENTR!I:I,MOVI_ENTR!D:D,D3419),0))</f>
        <v/>
      </c>
      <c r="N3419" s="104" t="str">
        <f>IF(CADA_PROD!C3419="","",G3419/E3419)</f>
        <v/>
      </c>
    </row>
    <row r="3420" spans="3:14">
      <c r="C3420" s="99" t="str">
        <f>IF(CADA_PROD!C3420="","",CADA_PROD!C3420)</f>
        <v/>
      </c>
      <c r="D3420" s="100" t="str">
        <f>IF(CADA_PROD!D3420="","",CADA_PROD!D3420)</f>
        <v/>
      </c>
      <c r="E3420" s="101" t="str">
        <f>IF(CADA_PROD!E3420="","",CADA_PROD!E3420)</f>
        <v/>
      </c>
      <c r="F3420" s="101" t="str">
        <f>IF(CADA_PROD!D3420="","",SUMIFS(MOVI_ENTR!I:I,MOVI_ENTR!D:D,D3420))</f>
        <v/>
      </c>
      <c r="G3420" s="101" t="str">
        <f>IF(CADA_PROD!C3420="","",SUMIFS(MOVI_SAID!H:H,MOVI_SAID!D:D,D3420))</f>
        <v/>
      </c>
      <c r="H3420" s="101" t="str">
        <f t="shared" si="71"/>
        <v/>
      </c>
      <c r="I3420" s="100" t="str">
        <f>IF(CADA_PROD!C3420="","",IFERROR(IF(H3420&lt;=0,"Sem estoque",IF(H3420/E3420&lt;0.25,"Quase sem estoque",IF(H3420/E3420&lt;1.2,"Estoque baixo",IF(H3420/E3420&lt;2,"Estoque moderado","Estoque confortável")))),""))</f>
        <v/>
      </c>
      <c r="J3420" s="102" t="str">
        <f>IF(CADA_PROD!C3420="","",SUMIFS(MOVI_ENTR!M:M,MOVI_ENTR!D:D,D3420))</f>
        <v/>
      </c>
      <c r="K3420" s="103" t="str">
        <f>IF(CADA_PROD!C3420="","",IFERROR($J3420/SUM($J$6:$J$1006),""))</f>
        <v/>
      </c>
      <c r="L3420" s="103" t="str">
        <f>IF(CADA_PROD!C3420="","",IFERROR(H3420/SUM($H$6:$H$1006)+P3420,""))</f>
        <v/>
      </c>
      <c r="M3420" s="102" t="str">
        <f>IF(CADA_PROD!$C3420="","",IFERROR(SUMIFS(MOVI_ENTR!M:M,MOVI_ENTR!D:D,D3420)/SUMIFS(MOVI_ENTR!I:I,MOVI_ENTR!D:D,D3420),0))</f>
        <v/>
      </c>
      <c r="N3420" s="104" t="str">
        <f>IF(CADA_PROD!C3420="","",G3420/E3420)</f>
        <v/>
      </c>
    </row>
    <row r="3421" spans="3:14">
      <c r="C3421" s="99" t="str">
        <f>IF(CADA_PROD!C3421="","",CADA_PROD!C3421)</f>
        <v/>
      </c>
      <c r="D3421" s="100" t="str">
        <f>IF(CADA_PROD!D3421="","",CADA_PROD!D3421)</f>
        <v/>
      </c>
      <c r="E3421" s="101" t="str">
        <f>IF(CADA_PROD!E3421="","",CADA_PROD!E3421)</f>
        <v/>
      </c>
      <c r="F3421" s="101" t="str">
        <f>IF(CADA_PROD!D3421="","",SUMIFS(MOVI_ENTR!I:I,MOVI_ENTR!D:D,D3421))</f>
        <v/>
      </c>
      <c r="G3421" s="101" t="str">
        <f>IF(CADA_PROD!C3421="","",SUMIFS(MOVI_SAID!H:H,MOVI_SAID!D:D,D3421))</f>
        <v/>
      </c>
      <c r="H3421" s="101" t="str">
        <f t="shared" si="71"/>
        <v/>
      </c>
      <c r="I3421" s="100" t="str">
        <f>IF(CADA_PROD!C3421="","",IFERROR(IF(H3421&lt;=0,"Sem estoque",IF(H3421/E3421&lt;0.25,"Quase sem estoque",IF(H3421/E3421&lt;1.2,"Estoque baixo",IF(H3421/E3421&lt;2,"Estoque moderado","Estoque confortável")))),""))</f>
        <v/>
      </c>
      <c r="J3421" s="102" t="str">
        <f>IF(CADA_PROD!C3421="","",SUMIFS(MOVI_ENTR!M:M,MOVI_ENTR!D:D,D3421))</f>
        <v/>
      </c>
      <c r="K3421" s="103" t="str">
        <f>IF(CADA_PROD!C3421="","",IFERROR($J3421/SUM($J$6:$J$1006),""))</f>
        <v/>
      </c>
      <c r="L3421" s="103" t="str">
        <f>IF(CADA_PROD!C3421="","",IFERROR(H3421/SUM($H$6:$H$1006)+P3421,""))</f>
        <v/>
      </c>
      <c r="M3421" s="102" t="str">
        <f>IF(CADA_PROD!$C3421="","",IFERROR(SUMIFS(MOVI_ENTR!M:M,MOVI_ENTR!D:D,D3421)/SUMIFS(MOVI_ENTR!I:I,MOVI_ENTR!D:D,D3421),0))</f>
        <v/>
      </c>
      <c r="N3421" s="104" t="str">
        <f>IF(CADA_PROD!C3421="","",G3421/E3421)</f>
        <v/>
      </c>
    </row>
    <row r="3422" spans="3:14">
      <c r="C3422" s="99" t="str">
        <f>IF(CADA_PROD!C3422="","",CADA_PROD!C3422)</f>
        <v/>
      </c>
      <c r="D3422" s="100" t="str">
        <f>IF(CADA_PROD!D3422="","",CADA_PROD!D3422)</f>
        <v/>
      </c>
      <c r="E3422" s="101" t="str">
        <f>IF(CADA_PROD!E3422="","",CADA_PROD!E3422)</f>
        <v/>
      </c>
      <c r="F3422" s="101" t="str">
        <f>IF(CADA_PROD!D3422="","",SUMIFS(MOVI_ENTR!I:I,MOVI_ENTR!D:D,D3422))</f>
        <v/>
      </c>
      <c r="G3422" s="101" t="str">
        <f>IF(CADA_PROD!C3422="","",SUMIFS(MOVI_SAID!H:H,MOVI_SAID!D:D,D3422))</f>
        <v/>
      </c>
      <c r="H3422" s="101" t="str">
        <f t="shared" si="71"/>
        <v/>
      </c>
      <c r="I3422" s="100" t="str">
        <f>IF(CADA_PROD!C3422="","",IFERROR(IF(H3422&lt;=0,"Sem estoque",IF(H3422/E3422&lt;0.25,"Quase sem estoque",IF(H3422/E3422&lt;1.2,"Estoque baixo",IF(H3422/E3422&lt;2,"Estoque moderado","Estoque confortável")))),""))</f>
        <v/>
      </c>
      <c r="J3422" s="102" t="str">
        <f>IF(CADA_PROD!C3422="","",SUMIFS(MOVI_ENTR!M:M,MOVI_ENTR!D:D,D3422))</f>
        <v/>
      </c>
      <c r="K3422" s="103" t="str">
        <f>IF(CADA_PROD!C3422="","",IFERROR($J3422/SUM($J$6:$J$1006),""))</f>
        <v/>
      </c>
      <c r="L3422" s="103" t="str">
        <f>IF(CADA_PROD!C3422="","",IFERROR(H3422/SUM($H$6:$H$1006)+P3422,""))</f>
        <v/>
      </c>
      <c r="M3422" s="102" t="str">
        <f>IF(CADA_PROD!$C3422="","",IFERROR(SUMIFS(MOVI_ENTR!M:M,MOVI_ENTR!D:D,D3422)/SUMIFS(MOVI_ENTR!I:I,MOVI_ENTR!D:D,D3422),0))</f>
        <v/>
      </c>
      <c r="N3422" s="104" t="str">
        <f>IF(CADA_PROD!C3422="","",G3422/E3422)</f>
        <v/>
      </c>
    </row>
    <row r="3423" spans="3:14">
      <c r="C3423" s="99" t="str">
        <f>IF(CADA_PROD!C3423="","",CADA_PROD!C3423)</f>
        <v/>
      </c>
      <c r="D3423" s="100" t="str">
        <f>IF(CADA_PROD!D3423="","",CADA_PROD!D3423)</f>
        <v/>
      </c>
      <c r="E3423" s="101" t="str">
        <f>IF(CADA_PROD!E3423="","",CADA_PROD!E3423)</f>
        <v/>
      </c>
      <c r="F3423" s="101" t="str">
        <f>IF(CADA_PROD!D3423="","",SUMIFS(MOVI_ENTR!I:I,MOVI_ENTR!D:D,D3423))</f>
        <v/>
      </c>
      <c r="G3423" s="101" t="str">
        <f>IF(CADA_PROD!C3423="","",SUMIFS(MOVI_SAID!H:H,MOVI_SAID!D:D,D3423))</f>
        <v/>
      </c>
      <c r="H3423" s="101" t="str">
        <f t="shared" si="71"/>
        <v/>
      </c>
      <c r="I3423" s="100" t="str">
        <f>IF(CADA_PROD!C3423="","",IFERROR(IF(H3423&lt;=0,"Sem estoque",IF(H3423/E3423&lt;0.25,"Quase sem estoque",IF(H3423/E3423&lt;1.2,"Estoque baixo",IF(H3423/E3423&lt;2,"Estoque moderado","Estoque confortável")))),""))</f>
        <v/>
      </c>
      <c r="J3423" s="102" t="str">
        <f>IF(CADA_PROD!C3423="","",SUMIFS(MOVI_ENTR!M:M,MOVI_ENTR!D:D,D3423))</f>
        <v/>
      </c>
      <c r="K3423" s="103" t="str">
        <f>IF(CADA_PROD!C3423="","",IFERROR($J3423/SUM($J$6:$J$1006),""))</f>
        <v/>
      </c>
      <c r="L3423" s="103" t="str">
        <f>IF(CADA_PROD!C3423="","",IFERROR(H3423/SUM($H$6:$H$1006)+P3423,""))</f>
        <v/>
      </c>
      <c r="M3423" s="102" t="str">
        <f>IF(CADA_PROD!$C3423="","",IFERROR(SUMIFS(MOVI_ENTR!M:M,MOVI_ENTR!D:D,D3423)/SUMIFS(MOVI_ENTR!I:I,MOVI_ENTR!D:D,D3423),0))</f>
        <v/>
      </c>
      <c r="N3423" s="104" t="str">
        <f>IF(CADA_PROD!C3423="","",G3423/E3423)</f>
        <v/>
      </c>
    </row>
    <row r="3424" spans="3:14">
      <c r="C3424" s="99" t="str">
        <f>IF(CADA_PROD!C3424="","",CADA_PROD!C3424)</f>
        <v/>
      </c>
      <c r="D3424" s="100" t="str">
        <f>IF(CADA_PROD!D3424="","",CADA_PROD!D3424)</f>
        <v/>
      </c>
      <c r="E3424" s="101" t="str">
        <f>IF(CADA_PROD!E3424="","",CADA_PROD!E3424)</f>
        <v/>
      </c>
      <c r="F3424" s="101" t="str">
        <f>IF(CADA_PROD!D3424="","",SUMIFS(MOVI_ENTR!I:I,MOVI_ENTR!D:D,D3424))</f>
        <v/>
      </c>
      <c r="G3424" s="101" t="str">
        <f>IF(CADA_PROD!C3424="","",SUMIFS(MOVI_SAID!H:H,MOVI_SAID!D:D,D3424))</f>
        <v/>
      </c>
      <c r="H3424" s="101" t="str">
        <f t="shared" si="71"/>
        <v/>
      </c>
      <c r="I3424" s="100" t="str">
        <f>IF(CADA_PROD!C3424="","",IFERROR(IF(H3424&lt;=0,"Sem estoque",IF(H3424/E3424&lt;0.25,"Quase sem estoque",IF(H3424/E3424&lt;1.2,"Estoque baixo",IF(H3424/E3424&lt;2,"Estoque moderado","Estoque confortável")))),""))</f>
        <v/>
      </c>
      <c r="J3424" s="102" t="str">
        <f>IF(CADA_PROD!C3424="","",SUMIFS(MOVI_ENTR!M:M,MOVI_ENTR!D:D,D3424))</f>
        <v/>
      </c>
      <c r="K3424" s="103" t="str">
        <f>IF(CADA_PROD!C3424="","",IFERROR($J3424/SUM($J$6:$J$1006),""))</f>
        <v/>
      </c>
      <c r="L3424" s="103" t="str">
        <f>IF(CADA_PROD!C3424="","",IFERROR(H3424/SUM($H$6:$H$1006)+P3424,""))</f>
        <v/>
      </c>
      <c r="M3424" s="102" t="str">
        <f>IF(CADA_PROD!$C3424="","",IFERROR(SUMIFS(MOVI_ENTR!M:M,MOVI_ENTR!D:D,D3424)/SUMIFS(MOVI_ENTR!I:I,MOVI_ENTR!D:D,D3424),0))</f>
        <v/>
      </c>
      <c r="N3424" s="104" t="str">
        <f>IF(CADA_PROD!C3424="","",G3424/E3424)</f>
        <v/>
      </c>
    </row>
    <row r="3425" spans="3:14">
      <c r="C3425" s="99" t="str">
        <f>IF(CADA_PROD!C3425="","",CADA_PROD!C3425)</f>
        <v/>
      </c>
      <c r="D3425" s="100" t="str">
        <f>IF(CADA_PROD!D3425="","",CADA_PROD!D3425)</f>
        <v/>
      </c>
      <c r="E3425" s="101" t="str">
        <f>IF(CADA_PROD!E3425="","",CADA_PROD!E3425)</f>
        <v/>
      </c>
      <c r="F3425" s="101" t="str">
        <f>IF(CADA_PROD!D3425="","",SUMIFS(MOVI_ENTR!I:I,MOVI_ENTR!D:D,D3425))</f>
        <v/>
      </c>
      <c r="G3425" s="101" t="str">
        <f>IF(CADA_PROD!C3425="","",SUMIFS(MOVI_SAID!H:H,MOVI_SAID!D:D,D3425))</f>
        <v/>
      </c>
      <c r="H3425" s="101" t="str">
        <f t="shared" si="71"/>
        <v/>
      </c>
      <c r="I3425" s="100" t="str">
        <f>IF(CADA_PROD!C3425="","",IFERROR(IF(H3425&lt;=0,"Sem estoque",IF(H3425/E3425&lt;0.25,"Quase sem estoque",IF(H3425/E3425&lt;1.2,"Estoque baixo",IF(H3425/E3425&lt;2,"Estoque moderado","Estoque confortável")))),""))</f>
        <v/>
      </c>
      <c r="J3425" s="102" t="str">
        <f>IF(CADA_PROD!C3425="","",SUMIFS(MOVI_ENTR!M:M,MOVI_ENTR!D:D,D3425))</f>
        <v/>
      </c>
      <c r="K3425" s="103" t="str">
        <f>IF(CADA_PROD!C3425="","",IFERROR($J3425/SUM($J$6:$J$1006),""))</f>
        <v/>
      </c>
      <c r="L3425" s="103" t="str">
        <f>IF(CADA_PROD!C3425="","",IFERROR(H3425/SUM($H$6:$H$1006)+P3425,""))</f>
        <v/>
      </c>
      <c r="M3425" s="102" t="str">
        <f>IF(CADA_PROD!$C3425="","",IFERROR(SUMIFS(MOVI_ENTR!M:M,MOVI_ENTR!D:D,D3425)/SUMIFS(MOVI_ENTR!I:I,MOVI_ENTR!D:D,D3425),0))</f>
        <v/>
      </c>
      <c r="N3425" s="104" t="str">
        <f>IF(CADA_PROD!C3425="","",G3425/E3425)</f>
        <v/>
      </c>
    </row>
    <row r="3426" spans="3:14">
      <c r="C3426" s="99" t="str">
        <f>IF(CADA_PROD!C3426="","",CADA_PROD!C3426)</f>
        <v/>
      </c>
      <c r="D3426" s="100" t="str">
        <f>IF(CADA_PROD!D3426="","",CADA_PROD!D3426)</f>
        <v/>
      </c>
      <c r="E3426" s="101" t="str">
        <f>IF(CADA_PROD!E3426="","",CADA_PROD!E3426)</f>
        <v/>
      </c>
      <c r="F3426" s="101" t="str">
        <f>IF(CADA_PROD!D3426="","",SUMIFS(MOVI_ENTR!I:I,MOVI_ENTR!D:D,D3426))</f>
        <v/>
      </c>
      <c r="G3426" s="101" t="str">
        <f>IF(CADA_PROD!C3426="","",SUMIFS(MOVI_SAID!H:H,MOVI_SAID!D:D,D3426))</f>
        <v/>
      </c>
      <c r="H3426" s="101" t="str">
        <f t="shared" si="71"/>
        <v/>
      </c>
      <c r="I3426" s="100" t="str">
        <f>IF(CADA_PROD!C3426="","",IFERROR(IF(H3426&lt;=0,"Sem estoque",IF(H3426/E3426&lt;0.25,"Quase sem estoque",IF(H3426/E3426&lt;1.2,"Estoque baixo",IF(H3426/E3426&lt;2,"Estoque moderado","Estoque confortável")))),""))</f>
        <v/>
      </c>
      <c r="J3426" s="102" t="str">
        <f>IF(CADA_PROD!C3426="","",SUMIFS(MOVI_ENTR!M:M,MOVI_ENTR!D:D,D3426))</f>
        <v/>
      </c>
      <c r="K3426" s="103" t="str">
        <f>IF(CADA_PROD!C3426="","",IFERROR($J3426/SUM($J$6:$J$1006),""))</f>
        <v/>
      </c>
      <c r="L3426" s="103" t="str">
        <f>IF(CADA_PROD!C3426="","",IFERROR(H3426/SUM($H$6:$H$1006)+P3426,""))</f>
        <v/>
      </c>
      <c r="M3426" s="102" t="str">
        <f>IF(CADA_PROD!$C3426="","",IFERROR(SUMIFS(MOVI_ENTR!M:M,MOVI_ENTR!D:D,D3426)/SUMIFS(MOVI_ENTR!I:I,MOVI_ENTR!D:D,D3426),0))</f>
        <v/>
      </c>
      <c r="N3426" s="104" t="str">
        <f>IF(CADA_PROD!C3426="","",G3426/E3426)</f>
        <v/>
      </c>
    </row>
    <row r="3427" spans="3:14">
      <c r="C3427" s="99" t="str">
        <f>IF(CADA_PROD!C3427="","",CADA_PROD!C3427)</f>
        <v/>
      </c>
      <c r="D3427" s="100" t="str">
        <f>IF(CADA_PROD!D3427="","",CADA_PROD!D3427)</f>
        <v/>
      </c>
      <c r="E3427" s="101" t="str">
        <f>IF(CADA_PROD!E3427="","",CADA_PROD!E3427)</f>
        <v/>
      </c>
      <c r="F3427" s="101" t="str">
        <f>IF(CADA_PROD!D3427="","",SUMIFS(MOVI_ENTR!I:I,MOVI_ENTR!D:D,D3427))</f>
        <v/>
      </c>
      <c r="G3427" s="101" t="str">
        <f>IF(CADA_PROD!C3427="","",SUMIFS(MOVI_SAID!H:H,MOVI_SAID!D:D,D3427))</f>
        <v/>
      </c>
      <c r="H3427" s="101" t="str">
        <f t="shared" si="71"/>
        <v/>
      </c>
      <c r="I3427" s="100" t="str">
        <f>IF(CADA_PROD!C3427="","",IFERROR(IF(H3427&lt;=0,"Sem estoque",IF(H3427/E3427&lt;0.25,"Quase sem estoque",IF(H3427/E3427&lt;1.2,"Estoque baixo",IF(H3427/E3427&lt;2,"Estoque moderado","Estoque confortável")))),""))</f>
        <v/>
      </c>
      <c r="J3427" s="102" t="str">
        <f>IF(CADA_PROD!C3427="","",SUMIFS(MOVI_ENTR!M:M,MOVI_ENTR!D:D,D3427))</f>
        <v/>
      </c>
      <c r="K3427" s="103" t="str">
        <f>IF(CADA_PROD!C3427="","",IFERROR($J3427/SUM($J$6:$J$1006),""))</f>
        <v/>
      </c>
      <c r="L3427" s="103" t="str">
        <f>IF(CADA_PROD!C3427="","",IFERROR(H3427/SUM($H$6:$H$1006)+P3427,""))</f>
        <v/>
      </c>
      <c r="M3427" s="102" t="str">
        <f>IF(CADA_PROD!$C3427="","",IFERROR(SUMIFS(MOVI_ENTR!M:M,MOVI_ENTR!D:D,D3427)/SUMIFS(MOVI_ENTR!I:I,MOVI_ENTR!D:D,D3427),0))</f>
        <v/>
      </c>
      <c r="N3427" s="104" t="str">
        <f>IF(CADA_PROD!C3427="","",G3427/E3427)</f>
        <v/>
      </c>
    </row>
    <row r="3428" spans="3:14">
      <c r="C3428" s="99" t="str">
        <f>IF(CADA_PROD!C3428="","",CADA_PROD!C3428)</f>
        <v/>
      </c>
      <c r="D3428" s="100" t="str">
        <f>IF(CADA_PROD!D3428="","",CADA_PROD!D3428)</f>
        <v/>
      </c>
      <c r="E3428" s="101" t="str">
        <f>IF(CADA_PROD!E3428="","",CADA_PROD!E3428)</f>
        <v/>
      </c>
      <c r="F3428" s="101" t="str">
        <f>IF(CADA_PROD!D3428="","",SUMIFS(MOVI_ENTR!I:I,MOVI_ENTR!D:D,D3428))</f>
        <v/>
      </c>
      <c r="G3428" s="101" t="str">
        <f>IF(CADA_PROD!C3428="","",SUMIFS(MOVI_SAID!H:H,MOVI_SAID!D:D,D3428))</f>
        <v/>
      </c>
      <c r="H3428" s="101" t="str">
        <f t="shared" si="71"/>
        <v/>
      </c>
      <c r="I3428" s="100" t="str">
        <f>IF(CADA_PROD!C3428="","",IFERROR(IF(H3428&lt;=0,"Sem estoque",IF(H3428/E3428&lt;0.25,"Quase sem estoque",IF(H3428/E3428&lt;1.2,"Estoque baixo",IF(H3428/E3428&lt;2,"Estoque moderado","Estoque confortável")))),""))</f>
        <v/>
      </c>
      <c r="J3428" s="102" t="str">
        <f>IF(CADA_PROD!C3428="","",SUMIFS(MOVI_ENTR!M:M,MOVI_ENTR!D:D,D3428))</f>
        <v/>
      </c>
      <c r="K3428" s="103" t="str">
        <f>IF(CADA_PROD!C3428="","",IFERROR($J3428/SUM($J$6:$J$1006),""))</f>
        <v/>
      </c>
      <c r="L3428" s="103" t="str">
        <f>IF(CADA_PROD!C3428="","",IFERROR(H3428/SUM($H$6:$H$1006)+P3428,""))</f>
        <v/>
      </c>
      <c r="M3428" s="102" t="str">
        <f>IF(CADA_PROD!$C3428="","",IFERROR(SUMIFS(MOVI_ENTR!M:M,MOVI_ENTR!D:D,D3428)/SUMIFS(MOVI_ENTR!I:I,MOVI_ENTR!D:D,D3428),0))</f>
        <v/>
      </c>
      <c r="N3428" s="104" t="str">
        <f>IF(CADA_PROD!C3428="","",G3428/E3428)</f>
        <v/>
      </c>
    </row>
    <row r="3429" spans="3:14">
      <c r="C3429" s="99" t="str">
        <f>IF(CADA_PROD!C3429="","",CADA_PROD!C3429)</f>
        <v/>
      </c>
      <c r="D3429" s="100" t="str">
        <f>IF(CADA_PROD!D3429="","",CADA_PROD!D3429)</f>
        <v/>
      </c>
      <c r="E3429" s="101" t="str">
        <f>IF(CADA_PROD!E3429="","",CADA_PROD!E3429)</f>
        <v/>
      </c>
      <c r="F3429" s="101" t="str">
        <f>IF(CADA_PROD!D3429="","",SUMIFS(MOVI_ENTR!I:I,MOVI_ENTR!D:D,D3429))</f>
        <v/>
      </c>
      <c r="G3429" s="101" t="str">
        <f>IF(CADA_PROD!C3429="","",SUMIFS(MOVI_SAID!H:H,MOVI_SAID!D:D,D3429))</f>
        <v/>
      </c>
      <c r="H3429" s="101" t="str">
        <f t="shared" si="71"/>
        <v/>
      </c>
      <c r="I3429" s="100" t="str">
        <f>IF(CADA_PROD!C3429="","",IFERROR(IF(H3429&lt;=0,"Sem estoque",IF(H3429/E3429&lt;0.25,"Quase sem estoque",IF(H3429/E3429&lt;1.2,"Estoque baixo",IF(H3429/E3429&lt;2,"Estoque moderado","Estoque confortável")))),""))</f>
        <v/>
      </c>
      <c r="J3429" s="102" t="str">
        <f>IF(CADA_PROD!C3429="","",SUMIFS(MOVI_ENTR!M:M,MOVI_ENTR!D:D,D3429))</f>
        <v/>
      </c>
      <c r="K3429" s="103" t="str">
        <f>IF(CADA_PROD!C3429="","",IFERROR($J3429/SUM($J$6:$J$1006),""))</f>
        <v/>
      </c>
      <c r="L3429" s="103" t="str">
        <f>IF(CADA_PROD!C3429="","",IFERROR(H3429/SUM($H$6:$H$1006)+P3429,""))</f>
        <v/>
      </c>
      <c r="M3429" s="102" t="str">
        <f>IF(CADA_PROD!$C3429="","",IFERROR(SUMIFS(MOVI_ENTR!M:M,MOVI_ENTR!D:D,D3429)/SUMIFS(MOVI_ENTR!I:I,MOVI_ENTR!D:D,D3429),0))</f>
        <v/>
      </c>
      <c r="N3429" s="104" t="str">
        <f>IF(CADA_PROD!C3429="","",G3429/E3429)</f>
        <v/>
      </c>
    </row>
    <row r="3430" spans="3:14">
      <c r="C3430" s="99" t="str">
        <f>IF(CADA_PROD!C3430="","",CADA_PROD!C3430)</f>
        <v/>
      </c>
      <c r="D3430" s="100" t="str">
        <f>IF(CADA_PROD!D3430="","",CADA_PROD!D3430)</f>
        <v/>
      </c>
      <c r="E3430" s="101" t="str">
        <f>IF(CADA_PROD!E3430="","",CADA_PROD!E3430)</f>
        <v/>
      </c>
      <c r="F3430" s="101" t="str">
        <f>IF(CADA_PROD!D3430="","",SUMIFS(MOVI_ENTR!I:I,MOVI_ENTR!D:D,D3430))</f>
        <v/>
      </c>
      <c r="G3430" s="101" t="str">
        <f>IF(CADA_PROD!C3430="","",SUMIFS(MOVI_SAID!H:H,MOVI_SAID!D:D,D3430))</f>
        <v/>
      </c>
      <c r="H3430" s="101" t="str">
        <f t="shared" si="71"/>
        <v/>
      </c>
      <c r="I3430" s="100" t="str">
        <f>IF(CADA_PROD!C3430="","",IFERROR(IF(H3430&lt;=0,"Sem estoque",IF(H3430/E3430&lt;0.25,"Quase sem estoque",IF(H3430/E3430&lt;1.2,"Estoque baixo",IF(H3430/E3430&lt;2,"Estoque moderado","Estoque confortável")))),""))</f>
        <v/>
      </c>
      <c r="J3430" s="102" t="str">
        <f>IF(CADA_PROD!C3430="","",SUMIFS(MOVI_ENTR!M:M,MOVI_ENTR!D:D,D3430))</f>
        <v/>
      </c>
      <c r="K3430" s="103" t="str">
        <f>IF(CADA_PROD!C3430="","",IFERROR($J3430/SUM($J$6:$J$1006),""))</f>
        <v/>
      </c>
      <c r="L3430" s="103" t="str">
        <f>IF(CADA_PROD!C3430="","",IFERROR(H3430/SUM($H$6:$H$1006)+P3430,""))</f>
        <v/>
      </c>
      <c r="M3430" s="102" t="str">
        <f>IF(CADA_PROD!$C3430="","",IFERROR(SUMIFS(MOVI_ENTR!M:M,MOVI_ENTR!D:D,D3430)/SUMIFS(MOVI_ENTR!I:I,MOVI_ENTR!D:D,D3430),0))</f>
        <v/>
      </c>
      <c r="N3430" s="104" t="str">
        <f>IF(CADA_PROD!C3430="","",G3430/E3430)</f>
        <v/>
      </c>
    </row>
    <row r="3431" spans="3:14">
      <c r="C3431" s="99" t="str">
        <f>IF(CADA_PROD!C3431="","",CADA_PROD!C3431)</f>
        <v/>
      </c>
      <c r="D3431" s="100" t="str">
        <f>IF(CADA_PROD!D3431="","",CADA_PROD!D3431)</f>
        <v/>
      </c>
      <c r="E3431" s="101" t="str">
        <f>IF(CADA_PROD!E3431="","",CADA_PROD!E3431)</f>
        <v/>
      </c>
      <c r="F3431" s="101" t="str">
        <f>IF(CADA_PROD!D3431="","",SUMIFS(MOVI_ENTR!I:I,MOVI_ENTR!D:D,D3431))</f>
        <v/>
      </c>
      <c r="G3431" s="101" t="str">
        <f>IF(CADA_PROD!C3431="","",SUMIFS(MOVI_SAID!H:H,MOVI_SAID!D:D,D3431))</f>
        <v/>
      </c>
      <c r="H3431" s="101" t="str">
        <f t="shared" si="71"/>
        <v/>
      </c>
      <c r="I3431" s="100" t="str">
        <f>IF(CADA_PROD!C3431="","",IFERROR(IF(H3431&lt;=0,"Sem estoque",IF(H3431/E3431&lt;0.25,"Quase sem estoque",IF(H3431/E3431&lt;1.2,"Estoque baixo",IF(H3431/E3431&lt;2,"Estoque moderado","Estoque confortável")))),""))</f>
        <v/>
      </c>
      <c r="J3431" s="102" t="str">
        <f>IF(CADA_PROD!C3431="","",SUMIFS(MOVI_ENTR!M:M,MOVI_ENTR!D:D,D3431))</f>
        <v/>
      </c>
      <c r="K3431" s="103" t="str">
        <f>IF(CADA_PROD!C3431="","",IFERROR($J3431/SUM($J$6:$J$1006),""))</f>
        <v/>
      </c>
      <c r="L3431" s="103" t="str">
        <f>IF(CADA_PROD!C3431="","",IFERROR(H3431/SUM($H$6:$H$1006)+P3431,""))</f>
        <v/>
      </c>
      <c r="M3431" s="102" t="str">
        <f>IF(CADA_PROD!$C3431="","",IFERROR(SUMIFS(MOVI_ENTR!M:M,MOVI_ENTR!D:D,D3431)/SUMIFS(MOVI_ENTR!I:I,MOVI_ENTR!D:D,D3431),0))</f>
        <v/>
      </c>
      <c r="N3431" s="104" t="str">
        <f>IF(CADA_PROD!C3431="","",G3431/E3431)</f>
        <v/>
      </c>
    </row>
    <row r="3432" spans="3:14">
      <c r="C3432" s="99" t="str">
        <f>IF(CADA_PROD!C3432="","",CADA_PROD!C3432)</f>
        <v/>
      </c>
      <c r="D3432" s="100" t="str">
        <f>IF(CADA_PROD!D3432="","",CADA_PROD!D3432)</f>
        <v/>
      </c>
      <c r="E3432" s="101" t="str">
        <f>IF(CADA_PROD!E3432="","",CADA_PROD!E3432)</f>
        <v/>
      </c>
      <c r="F3432" s="101" t="str">
        <f>IF(CADA_PROD!D3432="","",SUMIFS(MOVI_ENTR!I:I,MOVI_ENTR!D:D,D3432))</f>
        <v/>
      </c>
      <c r="G3432" s="101" t="str">
        <f>IF(CADA_PROD!C3432="","",SUMIFS(MOVI_SAID!H:H,MOVI_SAID!D:D,D3432))</f>
        <v/>
      </c>
      <c r="H3432" s="101" t="str">
        <f t="shared" si="71"/>
        <v/>
      </c>
      <c r="I3432" s="100" t="str">
        <f>IF(CADA_PROD!C3432="","",IFERROR(IF(H3432&lt;=0,"Sem estoque",IF(H3432/E3432&lt;0.25,"Quase sem estoque",IF(H3432/E3432&lt;1.2,"Estoque baixo",IF(H3432/E3432&lt;2,"Estoque moderado","Estoque confortável")))),""))</f>
        <v/>
      </c>
      <c r="J3432" s="102" t="str">
        <f>IF(CADA_PROD!C3432="","",SUMIFS(MOVI_ENTR!M:M,MOVI_ENTR!D:D,D3432))</f>
        <v/>
      </c>
      <c r="K3432" s="103" t="str">
        <f>IF(CADA_PROD!C3432="","",IFERROR($J3432/SUM($J$6:$J$1006),""))</f>
        <v/>
      </c>
      <c r="L3432" s="103" t="str">
        <f>IF(CADA_PROD!C3432="","",IFERROR(H3432/SUM($H$6:$H$1006)+P3432,""))</f>
        <v/>
      </c>
      <c r="M3432" s="102" t="str">
        <f>IF(CADA_PROD!$C3432="","",IFERROR(SUMIFS(MOVI_ENTR!M:M,MOVI_ENTR!D:D,D3432)/SUMIFS(MOVI_ENTR!I:I,MOVI_ENTR!D:D,D3432),0))</f>
        <v/>
      </c>
      <c r="N3432" s="104" t="str">
        <f>IF(CADA_PROD!C3432="","",G3432/E3432)</f>
        <v/>
      </c>
    </row>
    <row r="3433" spans="3:14">
      <c r="C3433" s="99" t="str">
        <f>IF(CADA_PROD!C3433="","",CADA_PROD!C3433)</f>
        <v/>
      </c>
      <c r="D3433" s="100" t="str">
        <f>IF(CADA_PROD!D3433="","",CADA_PROD!D3433)</f>
        <v/>
      </c>
      <c r="E3433" s="101" t="str">
        <f>IF(CADA_PROD!E3433="","",CADA_PROD!E3433)</f>
        <v/>
      </c>
      <c r="F3433" s="101" t="str">
        <f>IF(CADA_PROD!D3433="","",SUMIFS(MOVI_ENTR!I:I,MOVI_ENTR!D:D,D3433))</f>
        <v/>
      </c>
      <c r="G3433" s="101" t="str">
        <f>IF(CADA_PROD!C3433="","",SUMIFS(MOVI_SAID!H:H,MOVI_SAID!D:D,D3433))</f>
        <v/>
      </c>
      <c r="H3433" s="101" t="str">
        <f t="shared" si="71"/>
        <v/>
      </c>
      <c r="I3433" s="100" t="str">
        <f>IF(CADA_PROD!C3433="","",IFERROR(IF(H3433&lt;=0,"Sem estoque",IF(H3433/E3433&lt;0.25,"Quase sem estoque",IF(H3433/E3433&lt;1.2,"Estoque baixo",IF(H3433/E3433&lt;2,"Estoque moderado","Estoque confortável")))),""))</f>
        <v/>
      </c>
      <c r="J3433" s="102" t="str">
        <f>IF(CADA_PROD!C3433="","",SUMIFS(MOVI_ENTR!M:M,MOVI_ENTR!D:D,D3433))</f>
        <v/>
      </c>
      <c r="K3433" s="103" t="str">
        <f>IF(CADA_PROD!C3433="","",IFERROR($J3433/SUM($J$6:$J$1006),""))</f>
        <v/>
      </c>
      <c r="L3433" s="103" t="str">
        <f>IF(CADA_PROD!C3433="","",IFERROR(H3433/SUM($H$6:$H$1006)+P3433,""))</f>
        <v/>
      </c>
      <c r="M3433" s="102" t="str">
        <f>IF(CADA_PROD!$C3433="","",IFERROR(SUMIFS(MOVI_ENTR!M:M,MOVI_ENTR!D:D,D3433)/SUMIFS(MOVI_ENTR!I:I,MOVI_ENTR!D:D,D3433),0))</f>
        <v/>
      </c>
      <c r="N3433" s="104" t="str">
        <f>IF(CADA_PROD!C3433="","",G3433/E3433)</f>
        <v/>
      </c>
    </row>
    <row r="3434" spans="3:14">
      <c r="C3434" s="99" t="str">
        <f>IF(CADA_PROD!C3434="","",CADA_PROD!C3434)</f>
        <v/>
      </c>
      <c r="D3434" s="100" t="str">
        <f>IF(CADA_PROD!D3434="","",CADA_PROD!D3434)</f>
        <v/>
      </c>
      <c r="E3434" s="101" t="str">
        <f>IF(CADA_PROD!E3434="","",CADA_PROD!E3434)</f>
        <v/>
      </c>
      <c r="F3434" s="101" t="str">
        <f>IF(CADA_PROD!D3434="","",SUMIFS(MOVI_ENTR!I:I,MOVI_ENTR!D:D,D3434))</f>
        <v/>
      </c>
      <c r="G3434" s="101" t="str">
        <f>IF(CADA_PROD!C3434="","",SUMIFS(MOVI_SAID!H:H,MOVI_SAID!D:D,D3434))</f>
        <v/>
      </c>
      <c r="H3434" s="101" t="str">
        <f t="shared" si="71"/>
        <v/>
      </c>
      <c r="I3434" s="100" t="str">
        <f>IF(CADA_PROD!C3434="","",IFERROR(IF(H3434&lt;=0,"Sem estoque",IF(H3434/E3434&lt;0.25,"Quase sem estoque",IF(H3434/E3434&lt;1.2,"Estoque baixo",IF(H3434/E3434&lt;2,"Estoque moderado","Estoque confortável")))),""))</f>
        <v/>
      </c>
      <c r="J3434" s="102" t="str">
        <f>IF(CADA_PROD!C3434="","",SUMIFS(MOVI_ENTR!M:M,MOVI_ENTR!D:D,D3434))</f>
        <v/>
      </c>
      <c r="K3434" s="103" t="str">
        <f>IF(CADA_PROD!C3434="","",IFERROR($J3434/SUM($J$6:$J$1006),""))</f>
        <v/>
      </c>
      <c r="L3434" s="103" t="str">
        <f>IF(CADA_PROD!C3434="","",IFERROR(H3434/SUM($H$6:$H$1006)+P3434,""))</f>
        <v/>
      </c>
      <c r="M3434" s="102" t="str">
        <f>IF(CADA_PROD!$C3434="","",IFERROR(SUMIFS(MOVI_ENTR!M:M,MOVI_ENTR!D:D,D3434)/SUMIFS(MOVI_ENTR!I:I,MOVI_ENTR!D:D,D3434),0))</f>
        <v/>
      </c>
      <c r="N3434" s="104" t="str">
        <f>IF(CADA_PROD!C3434="","",G3434/E3434)</f>
        <v/>
      </c>
    </row>
    <row r="3435" spans="3:14">
      <c r="C3435" s="99" t="str">
        <f>IF(CADA_PROD!C3435="","",CADA_PROD!C3435)</f>
        <v/>
      </c>
      <c r="D3435" s="100" t="str">
        <f>IF(CADA_PROD!D3435="","",CADA_PROD!D3435)</f>
        <v/>
      </c>
      <c r="E3435" s="101" t="str">
        <f>IF(CADA_PROD!E3435="","",CADA_PROD!E3435)</f>
        <v/>
      </c>
      <c r="F3435" s="101" t="str">
        <f>IF(CADA_PROD!D3435="","",SUMIFS(MOVI_ENTR!I:I,MOVI_ENTR!D:D,D3435))</f>
        <v/>
      </c>
      <c r="G3435" s="101" t="str">
        <f>IF(CADA_PROD!C3435="","",SUMIFS(MOVI_SAID!H:H,MOVI_SAID!D:D,D3435))</f>
        <v/>
      </c>
      <c r="H3435" s="101" t="str">
        <f t="shared" ref="H3435:H3498" si="72">IFERROR(F3435-G3435,"")</f>
        <v/>
      </c>
      <c r="I3435" s="100" t="str">
        <f>IF(CADA_PROD!C3435="","",IFERROR(IF(H3435&lt;=0,"Sem estoque",IF(H3435/E3435&lt;0.25,"Quase sem estoque",IF(H3435/E3435&lt;1.2,"Estoque baixo",IF(H3435/E3435&lt;2,"Estoque moderado","Estoque confortável")))),""))</f>
        <v/>
      </c>
      <c r="J3435" s="102" t="str">
        <f>IF(CADA_PROD!C3435="","",SUMIFS(MOVI_ENTR!M:M,MOVI_ENTR!D:D,D3435))</f>
        <v/>
      </c>
      <c r="K3435" s="103" t="str">
        <f>IF(CADA_PROD!C3435="","",IFERROR($J3435/SUM($J$6:$J$1006),""))</f>
        <v/>
      </c>
      <c r="L3435" s="103" t="str">
        <f>IF(CADA_PROD!C3435="","",IFERROR(H3435/SUM($H$6:$H$1006)+P3435,""))</f>
        <v/>
      </c>
      <c r="M3435" s="102" t="str">
        <f>IF(CADA_PROD!$C3435="","",IFERROR(SUMIFS(MOVI_ENTR!M:M,MOVI_ENTR!D:D,D3435)/SUMIFS(MOVI_ENTR!I:I,MOVI_ENTR!D:D,D3435),0))</f>
        <v/>
      </c>
      <c r="N3435" s="104" t="str">
        <f>IF(CADA_PROD!C3435="","",G3435/E3435)</f>
        <v/>
      </c>
    </row>
    <row r="3436" spans="3:14">
      <c r="C3436" s="99" t="str">
        <f>IF(CADA_PROD!C3436="","",CADA_PROD!C3436)</f>
        <v/>
      </c>
      <c r="D3436" s="100" t="str">
        <f>IF(CADA_PROD!D3436="","",CADA_PROD!D3436)</f>
        <v/>
      </c>
      <c r="E3436" s="101" t="str">
        <f>IF(CADA_PROD!E3436="","",CADA_PROD!E3436)</f>
        <v/>
      </c>
      <c r="F3436" s="101" t="str">
        <f>IF(CADA_PROD!D3436="","",SUMIFS(MOVI_ENTR!I:I,MOVI_ENTR!D:D,D3436))</f>
        <v/>
      </c>
      <c r="G3436" s="101" t="str">
        <f>IF(CADA_PROD!C3436="","",SUMIFS(MOVI_SAID!H:H,MOVI_SAID!D:D,D3436))</f>
        <v/>
      </c>
      <c r="H3436" s="101" t="str">
        <f t="shared" si="72"/>
        <v/>
      </c>
      <c r="I3436" s="100" t="str">
        <f>IF(CADA_PROD!C3436="","",IFERROR(IF(H3436&lt;=0,"Sem estoque",IF(H3436/E3436&lt;0.25,"Quase sem estoque",IF(H3436/E3436&lt;1.2,"Estoque baixo",IF(H3436/E3436&lt;2,"Estoque moderado","Estoque confortável")))),""))</f>
        <v/>
      </c>
      <c r="J3436" s="102" t="str">
        <f>IF(CADA_PROD!C3436="","",SUMIFS(MOVI_ENTR!M:M,MOVI_ENTR!D:D,D3436))</f>
        <v/>
      </c>
      <c r="K3436" s="103" t="str">
        <f>IF(CADA_PROD!C3436="","",IFERROR($J3436/SUM($J$6:$J$1006),""))</f>
        <v/>
      </c>
      <c r="L3436" s="103" t="str">
        <f>IF(CADA_PROD!C3436="","",IFERROR(H3436/SUM($H$6:$H$1006)+P3436,""))</f>
        <v/>
      </c>
      <c r="M3436" s="102" t="str">
        <f>IF(CADA_PROD!$C3436="","",IFERROR(SUMIFS(MOVI_ENTR!M:M,MOVI_ENTR!D:D,D3436)/SUMIFS(MOVI_ENTR!I:I,MOVI_ENTR!D:D,D3436),0))</f>
        <v/>
      </c>
      <c r="N3436" s="104" t="str">
        <f>IF(CADA_PROD!C3436="","",G3436/E3436)</f>
        <v/>
      </c>
    </row>
    <row r="3437" spans="3:14">
      <c r="C3437" s="99" t="str">
        <f>IF(CADA_PROD!C3437="","",CADA_PROD!C3437)</f>
        <v/>
      </c>
      <c r="D3437" s="100" t="str">
        <f>IF(CADA_PROD!D3437="","",CADA_PROD!D3437)</f>
        <v/>
      </c>
      <c r="E3437" s="101" t="str">
        <f>IF(CADA_PROD!E3437="","",CADA_PROD!E3437)</f>
        <v/>
      </c>
      <c r="F3437" s="101" t="str">
        <f>IF(CADA_PROD!D3437="","",SUMIFS(MOVI_ENTR!I:I,MOVI_ENTR!D:D,D3437))</f>
        <v/>
      </c>
      <c r="G3437" s="101" t="str">
        <f>IF(CADA_PROD!C3437="","",SUMIFS(MOVI_SAID!H:H,MOVI_SAID!D:D,D3437))</f>
        <v/>
      </c>
      <c r="H3437" s="101" t="str">
        <f t="shared" si="72"/>
        <v/>
      </c>
      <c r="I3437" s="100" t="str">
        <f>IF(CADA_PROD!C3437="","",IFERROR(IF(H3437&lt;=0,"Sem estoque",IF(H3437/E3437&lt;0.25,"Quase sem estoque",IF(H3437/E3437&lt;1.2,"Estoque baixo",IF(H3437/E3437&lt;2,"Estoque moderado","Estoque confortável")))),""))</f>
        <v/>
      </c>
      <c r="J3437" s="102" t="str">
        <f>IF(CADA_PROD!C3437="","",SUMIFS(MOVI_ENTR!M:M,MOVI_ENTR!D:D,D3437))</f>
        <v/>
      </c>
      <c r="K3437" s="103" t="str">
        <f>IF(CADA_PROD!C3437="","",IFERROR($J3437/SUM($J$6:$J$1006),""))</f>
        <v/>
      </c>
      <c r="L3437" s="103" t="str">
        <f>IF(CADA_PROD!C3437="","",IFERROR(H3437/SUM($H$6:$H$1006)+P3437,""))</f>
        <v/>
      </c>
      <c r="M3437" s="102" t="str">
        <f>IF(CADA_PROD!$C3437="","",IFERROR(SUMIFS(MOVI_ENTR!M:M,MOVI_ENTR!D:D,D3437)/SUMIFS(MOVI_ENTR!I:I,MOVI_ENTR!D:D,D3437),0))</f>
        <v/>
      </c>
      <c r="N3437" s="104" t="str">
        <f>IF(CADA_PROD!C3437="","",G3437/E3437)</f>
        <v/>
      </c>
    </row>
    <row r="3438" spans="3:14">
      <c r="C3438" s="99" t="str">
        <f>IF(CADA_PROD!C3438="","",CADA_PROD!C3438)</f>
        <v/>
      </c>
      <c r="D3438" s="100" t="str">
        <f>IF(CADA_PROD!D3438="","",CADA_PROD!D3438)</f>
        <v/>
      </c>
      <c r="E3438" s="101" t="str">
        <f>IF(CADA_PROD!E3438="","",CADA_PROD!E3438)</f>
        <v/>
      </c>
      <c r="F3438" s="101" t="str">
        <f>IF(CADA_PROD!D3438="","",SUMIFS(MOVI_ENTR!I:I,MOVI_ENTR!D:D,D3438))</f>
        <v/>
      </c>
      <c r="G3438" s="101" t="str">
        <f>IF(CADA_PROD!C3438="","",SUMIFS(MOVI_SAID!H:H,MOVI_SAID!D:D,D3438))</f>
        <v/>
      </c>
      <c r="H3438" s="101" t="str">
        <f t="shared" si="72"/>
        <v/>
      </c>
      <c r="I3438" s="100" t="str">
        <f>IF(CADA_PROD!C3438="","",IFERROR(IF(H3438&lt;=0,"Sem estoque",IF(H3438/E3438&lt;0.25,"Quase sem estoque",IF(H3438/E3438&lt;1.2,"Estoque baixo",IF(H3438/E3438&lt;2,"Estoque moderado","Estoque confortável")))),""))</f>
        <v/>
      </c>
      <c r="J3438" s="102" t="str">
        <f>IF(CADA_PROD!C3438="","",SUMIFS(MOVI_ENTR!M:M,MOVI_ENTR!D:D,D3438))</f>
        <v/>
      </c>
      <c r="K3438" s="103" t="str">
        <f>IF(CADA_PROD!C3438="","",IFERROR($J3438/SUM($J$6:$J$1006),""))</f>
        <v/>
      </c>
      <c r="L3438" s="103" t="str">
        <f>IF(CADA_PROD!C3438="","",IFERROR(H3438/SUM($H$6:$H$1006)+P3438,""))</f>
        <v/>
      </c>
      <c r="M3438" s="102" t="str">
        <f>IF(CADA_PROD!$C3438="","",IFERROR(SUMIFS(MOVI_ENTR!M:M,MOVI_ENTR!D:D,D3438)/SUMIFS(MOVI_ENTR!I:I,MOVI_ENTR!D:D,D3438),0))</f>
        <v/>
      </c>
      <c r="N3438" s="104" t="str">
        <f>IF(CADA_PROD!C3438="","",G3438/E3438)</f>
        <v/>
      </c>
    </row>
    <row r="3439" spans="3:14">
      <c r="C3439" s="99" t="str">
        <f>IF(CADA_PROD!C3439="","",CADA_PROD!C3439)</f>
        <v/>
      </c>
      <c r="D3439" s="100" t="str">
        <f>IF(CADA_PROD!D3439="","",CADA_PROD!D3439)</f>
        <v/>
      </c>
      <c r="E3439" s="101" t="str">
        <f>IF(CADA_PROD!E3439="","",CADA_PROD!E3439)</f>
        <v/>
      </c>
      <c r="F3439" s="101" t="str">
        <f>IF(CADA_PROD!D3439="","",SUMIFS(MOVI_ENTR!I:I,MOVI_ENTR!D:D,D3439))</f>
        <v/>
      </c>
      <c r="G3439" s="101" t="str">
        <f>IF(CADA_PROD!C3439="","",SUMIFS(MOVI_SAID!H:H,MOVI_SAID!D:D,D3439))</f>
        <v/>
      </c>
      <c r="H3439" s="101" t="str">
        <f t="shared" si="72"/>
        <v/>
      </c>
      <c r="I3439" s="100" t="str">
        <f>IF(CADA_PROD!C3439="","",IFERROR(IF(H3439&lt;=0,"Sem estoque",IF(H3439/E3439&lt;0.25,"Quase sem estoque",IF(H3439/E3439&lt;1.2,"Estoque baixo",IF(H3439/E3439&lt;2,"Estoque moderado","Estoque confortável")))),""))</f>
        <v/>
      </c>
      <c r="J3439" s="102" t="str">
        <f>IF(CADA_PROD!C3439="","",SUMIFS(MOVI_ENTR!M:M,MOVI_ENTR!D:D,D3439))</f>
        <v/>
      </c>
      <c r="K3439" s="103" t="str">
        <f>IF(CADA_PROD!C3439="","",IFERROR($J3439/SUM($J$6:$J$1006),""))</f>
        <v/>
      </c>
      <c r="L3439" s="103" t="str">
        <f>IF(CADA_PROD!C3439="","",IFERROR(H3439/SUM($H$6:$H$1006)+P3439,""))</f>
        <v/>
      </c>
      <c r="M3439" s="102" t="str">
        <f>IF(CADA_PROD!$C3439="","",IFERROR(SUMIFS(MOVI_ENTR!M:M,MOVI_ENTR!D:D,D3439)/SUMIFS(MOVI_ENTR!I:I,MOVI_ENTR!D:D,D3439),0))</f>
        <v/>
      </c>
      <c r="N3439" s="104" t="str">
        <f>IF(CADA_PROD!C3439="","",G3439/E3439)</f>
        <v/>
      </c>
    </row>
    <row r="3440" spans="3:14">
      <c r="C3440" s="99" t="str">
        <f>IF(CADA_PROD!C3440="","",CADA_PROD!C3440)</f>
        <v/>
      </c>
      <c r="D3440" s="100" t="str">
        <f>IF(CADA_PROD!D3440="","",CADA_PROD!D3440)</f>
        <v/>
      </c>
      <c r="E3440" s="101" t="str">
        <f>IF(CADA_PROD!E3440="","",CADA_PROD!E3440)</f>
        <v/>
      </c>
      <c r="F3440" s="101" t="str">
        <f>IF(CADA_PROD!D3440="","",SUMIFS(MOVI_ENTR!I:I,MOVI_ENTR!D:D,D3440))</f>
        <v/>
      </c>
      <c r="G3440" s="101" t="str">
        <f>IF(CADA_PROD!C3440="","",SUMIFS(MOVI_SAID!H:H,MOVI_SAID!D:D,D3440))</f>
        <v/>
      </c>
      <c r="H3440" s="101" t="str">
        <f t="shared" si="72"/>
        <v/>
      </c>
      <c r="I3440" s="100" t="str">
        <f>IF(CADA_PROD!C3440="","",IFERROR(IF(H3440&lt;=0,"Sem estoque",IF(H3440/E3440&lt;0.25,"Quase sem estoque",IF(H3440/E3440&lt;1.2,"Estoque baixo",IF(H3440/E3440&lt;2,"Estoque moderado","Estoque confortável")))),""))</f>
        <v/>
      </c>
      <c r="J3440" s="102" t="str">
        <f>IF(CADA_PROD!C3440="","",SUMIFS(MOVI_ENTR!M:M,MOVI_ENTR!D:D,D3440))</f>
        <v/>
      </c>
      <c r="K3440" s="103" t="str">
        <f>IF(CADA_PROD!C3440="","",IFERROR($J3440/SUM($J$6:$J$1006),""))</f>
        <v/>
      </c>
      <c r="L3440" s="103" t="str">
        <f>IF(CADA_PROD!C3440="","",IFERROR(H3440/SUM($H$6:$H$1006)+P3440,""))</f>
        <v/>
      </c>
      <c r="M3440" s="102" t="str">
        <f>IF(CADA_PROD!$C3440="","",IFERROR(SUMIFS(MOVI_ENTR!M:M,MOVI_ENTR!D:D,D3440)/SUMIFS(MOVI_ENTR!I:I,MOVI_ENTR!D:D,D3440),0))</f>
        <v/>
      </c>
      <c r="N3440" s="104" t="str">
        <f>IF(CADA_PROD!C3440="","",G3440/E3440)</f>
        <v/>
      </c>
    </row>
    <row r="3441" spans="3:14">
      <c r="C3441" s="99" t="str">
        <f>IF(CADA_PROD!C3441="","",CADA_PROD!C3441)</f>
        <v/>
      </c>
      <c r="D3441" s="100" t="str">
        <f>IF(CADA_PROD!D3441="","",CADA_PROD!D3441)</f>
        <v/>
      </c>
      <c r="E3441" s="101" t="str">
        <f>IF(CADA_PROD!E3441="","",CADA_PROD!E3441)</f>
        <v/>
      </c>
      <c r="F3441" s="101" t="str">
        <f>IF(CADA_PROD!D3441="","",SUMIFS(MOVI_ENTR!I:I,MOVI_ENTR!D:D,D3441))</f>
        <v/>
      </c>
      <c r="G3441" s="101" t="str">
        <f>IF(CADA_PROD!C3441="","",SUMIFS(MOVI_SAID!H:H,MOVI_SAID!D:D,D3441))</f>
        <v/>
      </c>
      <c r="H3441" s="101" t="str">
        <f t="shared" si="72"/>
        <v/>
      </c>
      <c r="I3441" s="100" t="str">
        <f>IF(CADA_PROD!C3441="","",IFERROR(IF(H3441&lt;=0,"Sem estoque",IF(H3441/E3441&lt;0.25,"Quase sem estoque",IF(H3441/E3441&lt;1.2,"Estoque baixo",IF(H3441/E3441&lt;2,"Estoque moderado","Estoque confortável")))),""))</f>
        <v/>
      </c>
      <c r="J3441" s="102" t="str">
        <f>IF(CADA_PROD!C3441="","",SUMIFS(MOVI_ENTR!M:M,MOVI_ENTR!D:D,D3441))</f>
        <v/>
      </c>
      <c r="K3441" s="103" t="str">
        <f>IF(CADA_PROD!C3441="","",IFERROR($J3441/SUM($J$6:$J$1006),""))</f>
        <v/>
      </c>
      <c r="L3441" s="103" t="str">
        <f>IF(CADA_PROD!C3441="","",IFERROR(H3441/SUM($H$6:$H$1006)+P3441,""))</f>
        <v/>
      </c>
      <c r="M3441" s="102" t="str">
        <f>IF(CADA_PROD!$C3441="","",IFERROR(SUMIFS(MOVI_ENTR!M:M,MOVI_ENTR!D:D,D3441)/SUMIFS(MOVI_ENTR!I:I,MOVI_ENTR!D:D,D3441),0))</f>
        <v/>
      </c>
      <c r="N3441" s="104" t="str">
        <f>IF(CADA_PROD!C3441="","",G3441/E3441)</f>
        <v/>
      </c>
    </row>
    <row r="3442" spans="3:14">
      <c r="C3442" s="99" t="str">
        <f>IF(CADA_PROD!C3442="","",CADA_PROD!C3442)</f>
        <v/>
      </c>
      <c r="D3442" s="100" t="str">
        <f>IF(CADA_PROD!D3442="","",CADA_PROD!D3442)</f>
        <v/>
      </c>
      <c r="E3442" s="101" t="str">
        <f>IF(CADA_PROD!E3442="","",CADA_PROD!E3442)</f>
        <v/>
      </c>
      <c r="F3442" s="101" t="str">
        <f>IF(CADA_PROD!D3442="","",SUMIFS(MOVI_ENTR!I:I,MOVI_ENTR!D:D,D3442))</f>
        <v/>
      </c>
      <c r="G3442" s="101" t="str">
        <f>IF(CADA_PROD!C3442="","",SUMIFS(MOVI_SAID!H:H,MOVI_SAID!D:D,D3442))</f>
        <v/>
      </c>
      <c r="H3442" s="101" t="str">
        <f t="shared" si="72"/>
        <v/>
      </c>
      <c r="I3442" s="100" t="str">
        <f>IF(CADA_PROD!C3442="","",IFERROR(IF(H3442&lt;=0,"Sem estoque",IF(H3442/E3442&lt;0.25,"Quase sem estoque",IF(H3442/E3442&lt;1.2,"Estoque baixo",IF(H3442/E3442&lt;2,"Estoque moderado","Estoque confortável")))),""))</f>
        <v/>
      </c>
      <c r="J3442" s="102" t="str">
        <f>IF(CADA_PROD!C3442="","",SUMIFS(MOVI_ENTR!M:M,MOVI_ENTR!D:D,D3442))</f>
        <v/>
      </c>
      <c r="K3442" s="103" t="str">
        <f>IF(CADA_PROD!C3442="","",IFERROR($J3442/SUM($J$6:$J$1006),""))</f>
        <v/>
      </c>
      <c r="L3442" s="103" t="str">
        <f>IF(CADA_PROD!C3442="","",IFERROR(H3442/SUM($H$6:$H$1006)+P3442,""))</f>
        <v/>
      </c>
      <c r="M3442" s="102" t="str">
        <f>IF(CADA_PROD!$C3442="","",IFERROR(SUMIFS(MOVI_ENTR!M:M,MOVI_ENTR!D:D,D3442)/SUMIFS(MOVI_ENTR!I:I,MOVI_ENTR!D:D,D3442),0))</f>
        <v/>
      </c>
      <c r="N3442" s="104" t="str">
        <f>IF(CADA_PROD!C3442="","",G3442/E3442)</f>
        <v/>
      </c>
    </row>
    <row r="3443" spans="3:14">
      <c r="C3443" s="99" t="str">
        <f>IF(CADA_PROD!C3443="","",CADA_PROD!C3443)</f>
        <v/>
      </c>
      <c r="D3443" s="100" t="str">
        <f>IF(CADA_PROD!D3443="","",CADA_PROD!D3443)</f>
        <v/>
      </c>
      <c r="E3443" s="101" t="str">
        <f>IF(CADA_PROD!E3443="","",CADA_PROD!E3443)</f>
        <v/>
      </c>
      <c r="F3443" s="101" t="str">
        <f>IF(CADA_PROD!D3443="","",SUMIFS(MOVI_ENTR!I:I,MOVI_ENTR!D:D,D3443))</f>
        <v/>
      </c>
      <c r="G3443" s="101" t="str">
        <f>IF(CADA_PROD!C3443="","",SUMIFS(MOVI_SAID!H:H,MOVI_SAID!D:D,D3443))</f>
        <v/>
      </c>
      <c r="H3443" s="101" t="str">
        <f t="shared" si="72"/>
        <v/>
      </c>
      <c r="I3443" s="100" t="str">
        <f>IF(CADA_PROD!C3443="","",IFERROR(IF(H3443&lt;=0,"Sem estoque",IF(H3443/E3443&lt;0.25,"Quase sem estoque",IF(H3443/E3443&lt;1.2,"Estoque baixo",IF(H3443/E3443&lt;2,"Estoque moderado","Estoque confortável")))),""))</f>
        <v/>
      </c>
      <c r="J3443" s="102" t="str">
        <f>IF(CADA_PROD!C3443="","",SUMIFS(MOVI_ENTR!M:M,MOVI_ENTR!D:D,D3443))</f>
        <v/>
      </c>
      <c r="K3443" s="103" t="str">
        <f>IF(CADA_PROD!C3443="","",IFERROR($J3443/SUM($J$6:$J$1006),""))</f>
        <v/>
      </c>
      <c r="L3443" s="103" t="str">
        <f>IF(CADA_PROD!C3443="","",IFERROR(H3443/SUM($H$6:$H$1006)+P3443,""))</f>
        <v/>
      </c>
      <c r="M3443" s="102" t="str">
        <f>IF(CADA_PROD!$C3443="","",IFERROR(SUMIFS(MOVI_ENTR!M:M,MOVI_ENTR!D:D,D3443)/SUMIFS(MOVI_ENTR!I:I,MOVI_ENTR!D:D,D3443),0))</f>
        <v/>
      </c>
      <c r="N3443" s="104" t="str">
        <f>IF(CADA_PROD!C3443="","",G3443/E3443)</f>
        <v/>
      </c>
    </row>
    <row r="3444" spans="3:14">
      <c r="C3444" s="99" t="str">
        <f>IF(CADA_PROD!C3444="","",CADA_PROD!C3444)</f>
        <v/>
      </c>
      <c r="D3444" s="100" t="str">
        <f>IF(CADA_PROD!D3444="","",CADA_PROD!D3444)</f>
        <v/>
      </c>
      <c r="E3444" s="101" t="str">
        <f>IF(CADA_PROD!E3444="","",CADA_PROD!E3444)</f>
        <v/>
      </c>
      <c r="F3444" s="101" t="str">
        <f>IF(CADA_PROD!D3444="","",SUMIFS(MOVI_ENTR!I:I,MOVI_ENTR!D:D,D3444))</f>
        <v/>
      </c>
      <c r="G3444" s="101" t="str">
        <f>IF(CADA_PROD!C3444="","",SUMIFS(MOVI_SAID!H:H,MOVI_SAID!D:D,D3444))</f>
        <v/>
      </c>
      <c r="H3444" s="101" t="str">
        <f t="shared" si="72"/>
        <v/>
      </c>
      <c r="I3444" s="100" t="str">
        <f>IF(CADA_PROD!C3444="","",IFERROR(IF(H3444&lt;=0,"Sem estoque",IF(H3444/E3444&lt;0.25,"Quase sem estoque",IF(H3444/E3444&lt;1.2,"Estoque baixo",IF(H3444/E3444&lt;2,"Estoque moderado","Estoque confortável")))),""))</f>
        <v/>
      </c>
      <c r="J3444" s="102" t="str">
        <f>IF(CADA_PROD!C3444="","",SUMIFS(MOVI_ENTR!M:M,MOVI_ENTR!D:D,D3444))</f>
        <v/>
      </c>
      <c r="K3444" s="103" t="str">
        <f>IF(CADA_PROD!C3444="","",IFERROR($J3444/SUM($J$6:$J$1006),""))</f>
        <v/>
      </c>
      <c r="L3444" s="103" t="str">
        <f>IF(CADA_PROD!C3444="","",IFERROR(H3444/SUM($H$6:$H$1006)+P3444,""))</f>
        <v/>
      </c>
      <c r="M3444" s="102" t="str">
        <f>IF(CADA_PROD!$C3444="","",IFERROR(SUMIFS(MOVI_ENTR!M:M,MOVI_ENTR!D:D,D3444)/SUMIFS(MOVI_ENTR!I:I,MOVI_ENTR!D:D,D3444),0))</f>
        <v/>
      </c>
      <c r="N3444" s="104" t="str">
        <f>IF(CADA_PROD!C3444="","",G3444/E3444)</f>
        <v/>
      </c>
    </row>
    <row r="3445" spans="3:14">
      <c r="C3445" s="99" t="str">
        <f>IF(CADA_PROD!C3445="","",CADA_PROD!C3445)</f>
        <v/>
      </c>
      <c r="D3445" s="100" t="str">
        <f>IF(CADA_PROD!D3445="","",CADA_PROD!D3445)</f>
        <v/>
      </c>
      <c r="E3445" s="101" t="str">
        <f>IF(CADA_PROD!E3445="","",CADA_PROD!E3445)</f>
        <v/>
      </c>
      <c r="F3445" s="101" t="str">
        <f>IF(CADA_PROD!D3445="","",SUMIFS(MOVI_ENTR!I:I,MOVI_ENTR!D:D,D3445))</f>
        <v/>
      </c>
      <c r="G3445" s="101" t="str">
        <f>IF(CADA_PROD!C3445="","",SUMIFS(MOVI_SAID!H:H,MOVI_SAID!D:D,D3445))</f>
        <v/>
      </c>
      <c r="H3445" s="101" t="str">
        <f t="shared" si="72"/>
        <v/>
      </c>
      <c r="I3445" s="100" t="str">
        <f>IF(CADA_PROD!C3445="","",IFERROR(IF(H3445&lt;=0,"Sem estoque",IF(H3445/E3445&lt;0.25,"Quase sem estoque",IF(H3445/E3445&lt;1.2,"Estoque baixo",IF(H3445/E3445&lt;2,"Estoque moderado","Estoque confortável")))),""))</f>
        <v/>
      </c>
      <c r="J3445" s="102" t="str">
        <f>IF(CADA_PROD!C3445="","",SUMIFS(MOVI_ENTR!M:M,MOVI_ENTR!D:D,D3445))</f>
        <v/>
      </c>
      <c r="K3445" s="103" t="str">
        <f>IF(CADA_PROD!C3445="","",IFERROR($J3445/SUM($J$6:$J$1006),""))</f>
        <v/>
      </c>
      <c r="L3445" s="103" t="str">
        <f>IF(CADA_PROD!C3445="","",IFERROR(H3445/SUM($H$6:$H$1006)+P3445,""))</f>
        <v/>
      </c>
      <c r="M3445" s="102" t="str">
        <f>IF(CADA_PROD!$C3445="","",IFERROR(SUMIFS(MOVI_ENTR!M:M,MOVI_ENTR!D:D,D3445)/SUMIFS(MOVI_ENTR!I:I,MOVI_ENTR!D:D,D3445),0))</f>
        <v/>
      </c>
      <c r="N3445" s="104" t="str">
        <f>IF(CADA_PROD!C3445="","",G3445/E3445)</f>
        <v/>
      </c>
    </row>
    <row r="3446" spans="3:14">
      <c r="C3446" s="99" t="str">
        <f>IF(CADA_PROD!C3446="","",CADA_PROD!C3446)</f>
        <v/>
      </c>
      <c r="D3446" s="100" t="str">
        <f>IF(CADA_PROD!D3446="","",CADA_PROD!D3446)</f>
        <v/>
      </c>
      <c r="E3446" s="101" t="str">
        <f>IF(CADA_PROD!E3446="","",CADA_PROD!E3446)</f>
        <v/>
      </c>
      <c r="F3446" s="101" t="str">
        <f>IF(CADA_PROD!D3446="","",SUMIFS(MOVI_ENTR!I:I,MOVI_ENTR!D:D,D3446))</f>
        <v/>
      </c>
      <c r="G3446" s="101" t="str">
        <f>IF(CADA_PROD!C3446="","",SUMIFS(MOVI_SAID!H:H,MOVI_SAID!D:D,D3446))</f>
        <v/>
      </c>
      <c r="H3446" s="101" t="str">
        <f t="shared" si="72"/>
        <v/>
      </c>
      <c r="I3446" s="100" t="str">
        <f>IF(CADA_PROD!C3446="","",IFERROR(IF(H3446&lt;=0,"Sem estoque",IF(H3446/E3446&lt;0.25,"Quase sem estoque",IF(H3446/E3446&lt;1.2,"Estoque baixo",IF(H3446/E3446&lt;2,"Estoque moderado","Estoque confortável")))),""))</f>
        <v/>
      </c>
      <c r="J3446" s="102" t="str">
        <f>IF(CADA_PROD!C3446="","",SUMIFS(MOVI_ENTR!M:M,MOVI_ENTR!D:D,D3446))</f>
        <v/>
      </c>
      <c r="K3446" s="103" t="str">
        <f>IF(CADA_PROD!C3446="","",IFERROR($J3446/SUM($J$6:$J$1006),""))</f>
        <v/>
      </c>
      <c r="L3446" s="103" t="str">
        <f>IF(CADA_PROD!C3446="","",IFERROR(H3446/SUM($H$6:$H$1006)+P3446,""))</f>
        <v/>
      </c>
      <c r="M3446" s="102" t="str">
        <f>IF(CADA_PROD!$C3446="","",IFERROR(SUMIFS(MOVI_ENTR!M:M,MOVI_ENTR!D:D,D3446)/SUMIFS(MOVI_ENTR!I:I,MOVI_ENTR!D:D,D3446),0))</f>
        <v/>
      </c>
      <c r="N3446" s="104" t="str">
        <f>IF(CADA_PROD!C3446="","",G3446/E3446)</f>
        <v/>
      </c>
    </row>
    <row r="3447" spans="3:14">
      <c r="C3447" s="99" t="str">
        <f>IF(CADA_PROD!C3447="","",CADA_PROD!C3447)</f>
        <v/>
      </c>
      <c r="D3447" s="100" t="str">
        <f>IF(CADA_PROD!D3447="","",CADA_PROD!D3447)</f>
        <v/>
      </c>
      <c r="E3447" s="101" t="str">
        <f>IF(CADA_PROD!E3447="","",CADA_PROD!E3447)</f>
        <v/>
      </c>
      <c r="F3447" s="101" t="str">
        <f>IF(CADA_PROD!D3447="","",SUMIFS(MOVI_ENTR!I:I,MOVI_ENTR!D:D,D3447))</f>
        <v/>
      </c>
      <c r="G3447" s="101" t="str">
        <f>IF(CADA_PROD!C3447="","",SUMIFS(MOVI_SAID!H:H,MOVI_SAID!D:D,D3447))</f>
        <v/>
      </c>
      <c r="H3447" s="101" t="str">
        <f t="shared" si="72"/>
        <v/>
      </c>
      <c r="I3447" s="100" t="str">
        <f>IF(CADA_PROD!C3447="","",IFERROR(IF(H3447&lt;=0,"Sem estoque",IF(H3447/E3447&lt;0.25,"Quase sem estoque",IF(H3447/E3447&lt;1.2,"Estoque baixo",IF(H3447/E3447&lt;2,"Estoque moderado","Estoque confortável")))),""))</f>
        <v/>
      </c>
      <c r="J3447" s="102" t="str">
        <f>IF(CADA_PROD!C3447="","",SUMIFS(MOVI_ENTR!M:M,MOVI_ENTR!D:D,D3447))</f>
        <v/>
      </c>
      <c r="K3447" s="103" t="str">
        <f>IF(CADA_PROD!C3447="","",IFERROR($J3447/SUM($J$6:$J$1006),""))</f>
        <v/>
      </c>
      <c r="L3447" s="103" t="str">
        <f>IF(CADA_PROD!C3447="","",IFERROR(H3447/SUM($H$6:$H$1006)+P3447,""))</f>
        <v/>
      </c>
      <c r="M3447" s="102" t="str">
        <f>IF(CADA_PROD!$C3447="","",IFERROR(SUMIFS(MOVI_ENTR!M:M,MOVI_ENTR!D:D,D3447)/SUMIFS(MOVI_ENTR!I:I,MOVI_ENTR!D:D,D3447),0))</f>
        <v/>
      </c>
      <c r="N3447" s="104" t="str">
        <f>IF(CADA_PROD!C3447="","",G3447/E3447)</f>
        <v/>
      </c>
    </row>
    <row r="3448" spans="3:14">
      <c r="C3448" s="99" t="str">
        <f>IF(CADA_PROD!C3448="","",CADA_PROD!C3448)</f>
        <v/>
      </c>
      <c r="D3448" s="100" t="str">
        <f>IF(CADA_PROD!D3448="","",CADA_PROD!D3448)</f>
        <v/>
      </c>
      <c r="E3448" s="101" t="str">
        <f>IF(CADA_PROD!E3448="","",CADA_PROD!E3448)</f>
        <v/>
      </c>
      <c r="F3448" s="101" t="str">
        <f>IF(CADA_PROD!D3448="","",SUMIFS(MOVI_ENTR!I:I,MOVI_ENTR!D:D,D3448))</f>
        <v/>
      </c>
      <c r="G3448" s="101" t="str">
        <f>IF(CADA_PROD!C3448="","",SUMIFS(MOVI_SAID!H:H,MOVI_SAID!D:D,D3448))</f>
        <v/>
      </c>
      <c r="H3448" s="101" t="str">
        <f t="shared" si="72"/>
        <v/>
      </c>
      <c r="I3448" s="100" t="str">
        <f>IF(CADA_PROD!C3448="","",IFERROR(IF(H3448&lt;=0,"Sem estoque",IF(H3448/E3448&lt;0.25,"Quase sem estoque",IF(H3448/E3448&lt;1.2,"Estoque baixo",IF(H3448/E3448&lt;2,"Estoque moderado","Estoque confortável")))),""))</f>
        <v/>
      </c>
      <c r="J3448" s="102" t="str">
        <f>IF(CADA_PROD!C3448="","",SUMIFS(MOVI_ENTR!M:M,MOVI_ENTR!D:D,D3448))</f>
        <v/>
      </c>
      <c r="K3448" s="103" t="str">
        <f>IF(CADA_PROD!C3448="","",IFERROR($J3448/SUM($J$6:$J$1006),""))</f>
        <v/>
      </c>
      <c r="L3448" s="103" t="str">
        <f>IF(CADA_PROD!C3448="","",IFERROR(H3448/SUM($H$6:$H$1006)+P3448,""))</f>
        <v/>
      </c>
      <c r="M3448" s="102" t="str">
        <f>IF(CADA_PROD!$C3448="","",IFERROR(SUMIFS(MOVI_ENTR!M:M,MOVI_ENTR!D:D,D3448)/SUMIFS(MOVI_ENTR!I:I,MOVI_ENTR!D:D,D3448),0))</f>
        <v/>
      </c>
      <c r="N3448" s="104" t="str">
        <f>IF(CADA_PROD!C3448="","",G3448/E3448)</f>
        <v/>
      </c>
    </row>
    <row r="3449" spans="3:14">
      <c r="C3449" s="99" t="str">
        <f>IF(CADA_PROD!C3449="","",CADA_PROD!C3449)</f>
        <v/>
      </c>
      <c r="D3449" s="100" t="str">
        <f>IF(CADA_PROD!D3449="","",CADA_PROD!D3449)</f>
        <v/>
      </c>
      <c r="E3449" s="101" t="str">
        <f>IF(CADA_PROD!E3449="","",CADA_PROD!E3449)</f>
        <v/>
      </c>
      <c r="F3449" s="101" t="str">
        <f>IF(CADA_PROD!D3449="","",SUMIFS(MOVI_ENTR!I:I,MOVI_ENTR!D:D,D3449))</f>
        <v/>
      </c>
      <c r="G3449" s="101" t="str">
        <f>IF(CADA_PROD!C3449="","",SUMIFS(MOVI_SAID!H:H,MOVI_SAID!D:D,D3449))</f>
        <v/>
      </c>
      <c r="H3449" s="101" t="str">
        <f t="shared" si="72"/>
        <v/>
      </c>
      <c r="I3449" s="100" t="str">
        <f>IF(CADA_PROD!C3449="","",IFERROR(IF(H3449&lt;=0,"Sem estoque",IF(H3449/E3449&lt;0.25,"Quase sem estoque",IF(H3449/E3449&lt;1.2,"Estoque baixo",IF(H3449/E3449&lt;2,"Estoque moderado","Estoque confortável")))),""))</f>
        <v/>
      </c>
      <c r="J3449" s="102" t="str">
        <f>IF(CADA_PROD!C3449="","",SUMIFS(MOVI_ENTR!M:M,MOVI_ENTR!D:D,D3449))</f>
        <v/>
      </c>
      <c r="K3449" s="103" t="str">
        <f>IF(CADA_PROD!C3449="","",IFERROR($J3449/SUM($J$6:$J$1006),""))</f>
        <v/>
      </c>
      <c r="L3449" s="103" t="str">
        <f>IF(CADA_PROD!C3449="","",IFERROR(H3449/SUM($H$6:$H$1006)+P3449,""))</f>
        <v/>
      </c>
      <c r="M3449" s="102" t="str">
        <f>IF(CADA_PROD!$C3449="","",IFERROR(SUMIFS(MOVI_ENTR!M:M,MOVI_ENTR!D:D,D3449)/SUMIFS(MOVI_ENTR!I:I,MOVI_ENTR!D:D,D3449),0))</f>
        <v/>
      </c>
      <c r="N3449" s="104" t="str">
        <f>IF(CADA_PROD!C3449="","",G3449/E3449)</f>
        <v/>
      </c>
    </row>
    <row r="3450" spans="3:14">
      <c r="C3450" s="99" t="str">
        <f>IF(CADA_PROD!C3450="","",CADA_PROD!C3450)</f>
        <v/>
      </c>
      <c r="D3450" s="100" t="str">
        <f>IF(CADA_PROD!D3450="","",CADA_PROD!D3450)</f>
        <v/>
      </c>
      <c r="E3450" s="101" t="str">
        <f>IF(CADA_PROD!E3450="","",CADA_PROD!E3450)</f>
        <v/>
      </c>
      <c r="F3450" s="101" t="str">
        <f>IF(CADA_PROD!D3450="","",SUMIFS(MOVI_ENTR!I:I,MOVI_ENTR!D:D,D3450))</f>
        <v/>
      </c>
      <c r="G3450" s="101" t="str">
        <f>IF(CADA_PROD!C3450="","",SUMIFS(MOVI_SAID!H:H,MOVI_SAID!D:D,D3450))</f>
        <v/>
      </c>
      <c r="H3450" s="101" t="str">
        <f t="shared" si="72"/>
        <v/>
      </c>
      <c r="I3450" s="100" t="str">
        <f>IF(CADA_PROD!C3450="","",IFERROR(IF(H3450&lt;=0,"Sem estoque",IF(H3450/E3450&lt;0.25,"Quase sem estoque",IF(H3450/E3450&lt;1.2,"Estoque baixo",IF(H3450/E3450&lt;2,"Estoque moderado","Estoque confortável")))),""))</f>
        <v/>
      </c>
      <c r="J3450" s="102" t="str">
        <f>IF(CADA_PROD!C3450="","",SUMIFS(MOVI_ENTR!M:M,MOVI_ENTR!D:D,D3450))</f>
        <v/>
      </c>
      <c r="K3450" s="103" t="str">
        <f>IF(CADA_PROD!C3450="","",IFERROR($J3450/SUM($J$6:$J$1006),""))</f>
        <v/>
      </c>
      <c r="L3450" s="103" t="str">
        <f>IF(CADA_PROD!C3450="","",IFERROR(H3450/SUM($H$6:$H$1006)+P3450,""))</f>
        <v/>
      </c>
      <c r="M3450" s="102" t="str">
        <f>IF(CADA_PROD!$C3450="","",IFERROR(SUMIFS(MOVI_ENTR!M:M,MOVI_ENTR!D:D,D3450)/SUMIFS(MOVI_ENTR!I:I,MOVI_ENTR!D:D,D3450),0))</f>
        <v/>
      </c>
      <c r="N3450" s="104" t="str">
        <f>IF(CADA_PROD!C3450="","",G3450/E3450)</f>
        <v/>
      </c>
    </row>
    <row r="3451" spans="3:14">
      <c r="C3451" s="99" t="str">
        <f>IF(CADA_PROD!C3451="","",CADA_PROD!C3451)</f>
        <v/>
      </c>
      <c r="D3451" s="100" t="str">
        <f>IF(CADA_PROD!D3451="","",CADA_PROD!D3451)</f>
        <v/>
      </c>
      <c r="E3451" s="101" t="str">
        <f>IF(CADA_PROD!E3451="","",CADA_PROD!E3451)</f>
        <v/>
      </c>
      <c r="F3451" s="101" t="str">
        <f>IF(CADA_PROD!D3451="","",SUMIFS(MOVI_ENTR!I:I,MOVI_ENTR!D:D,D3451))</f>
        <v/>
      </c>
      <c r="G3451" s="101" t="str">
        <f>IF(CADA_PROD!C3451="","",SUMIFS(MOVI_SAID!H:H,MOVI_SAID!D:D,D3451))</f>
        <v/>
      </c>
      <c r="H3451" s="101" t="str">
        <f t="shared" si="72"/>
        <v/>
      </c>
      <c r="I3451" s="100" t="str">
        <f>IF(CADA_PROD!C3451="","",IFERROR(IF(H3451&lt;=0,"Sem estoque",IF(H3451/E3451&lt;0.25,"Quase sem estoque",IF(H3451/E3451&lt;1.2,"Estoque baixo",IF(H3451/E3451&lt;2,"Estoque moderado","Estoque confortável")))),""))</f>
        <v/>
      </c>
      <c r="J3451" s="102" t="str">
        <f>IF(CADA_PROD!C3451="","",SUMIFS(MOVI_ENTR!M:M,MOVI_ENTR!D:D,D3451))</f>
        <v/>
      </c>
      <c r="K3451" s="103" t="str">
        <f>IF(CADA_PROD!C3451="","",IFERROR($J3451/SUM($J$6:$J$1006),""))</f>
        <v/>
      </c>
      <c r="L3451" s="103" t="str">
        <f>IF(CADA_PROD!C3451="","",IFERROR(H3451/SUM($H$6:$H$1006)+P3451,""))</f>
        <v/>
      </c>
      <c r="M3451" s="102" t="str">
        <f>IF(CADA_PROD!$C3451="","",IFERROR(SUMIFS(MOVI_ENTR!M:M,MOVI_ENTR!D:D,D3451)/SUMIFS(MOVI_ENTR!I:I,MOVI_ENTR!D:D,D3451),0))</f>
        <v/>
      </c>
      <c r="N3451" s="104" t="str">
        <f>IF(CADA_PROD!C3451="","",G3451/E3451)</f>
        <v/>
      </c>
    </row>
    <row r="3452" spans="3:14">
      <c r="C3452" s="99" t="str">
        <f>IF(CADA_PROD!C3452="","",CADA_PROD!C3452)</f>
        <v/>
      </c>
      <c r="D3452" s="100" t="str">
        <f>IF(CADA_PROD!D3452="","",CADA_PROD!D3452)</f>
        <v/>
      </c>
      <c r="E3452" s="101" t="str">
        <f>IF(CADA_PROD!E3452="","",CADA_PROD!E3452)</f>
        <v/>
      </c>
      <c r="F3452" s="101" t="str">
        <f>IF(CADA_PROD!D3452="","",SUMIFS(MOVI_ENTR!I:I,MOVI_ENTR!D:D,D3452))</f>
        <v/>
      </c>
      <c r="G3452" s="101" t="str">
        <f>IF(CADA_PROD!C3452="","",SUMIFS(MOVI_SAID!H:H,MOVI_SAID!D:D,D3452))</f>
        <v/>
      </c>
      <c r="H3452" s="101" t="str">
        <f t="shared" si="72"/>
        <v/>
      </c>
      <c r="I3452" s="100" t="str">
        <f>IF(CADA_PROD!C3452="","",IFERROR(IF(H3452&lt;=0,"Sem estoque",IF(H3452/E3452&lt;0.25,"Quase sem estoque",IF(H3452/E3452&lt;1.2,"Estoque baixo",IF(H3452/E3452&lt;2,"Estoque moderado","Estoque confortável")))),""))</f>
        <v/>
      </c>
      <c r="J3452" s="102" t="str">
        <f>IF(CADA_PROD!C3452="","",SUMIFS(MOVI_ENTR!M:M,MOVI_ENTR!D:D,D3452))</f>
        <v/>
      </c>
      <c r="K3452" s="103" t="str">
        <f>IF(CADA_PROD!C3452="","",IFERROR($J3452/SUM($J$6:$J$1006),""))</f>
        <v/>
      </c>
      <c r="L3452" s="103" t="str">
        <f>IF(CADA_PROD!C3452="","",IFERROR(H3452/SUM($H$6:$H$1006)+P3452,""))</f>
        <v/>
      </c>
      <c r="M3452" s="102" t="str">
        <f>IF(CADA_PROD!$C3452="","",IFERROR(SUMIFS(MOVI_ENTR!M:M,MOVI_ENTR!D:D,D3452)/SUMIFS(MOVI_ENTR!I:I,MOVI_ENTR!D:D,D3452),0))</f>
        <v/>
      </c>
      <c r="N3452" s="104" t="str">
        <f>IF(CADA_PROD!C3452="","",G3452/E3452)</f>
        <v/>
      </c>
    </row>
    <row r="3453" spans="3:14">
      <c r="C3453" s="99" t="str">
        <f>IF(CADA_PROD!C3453="","",CADA_PROD!C3453)</f>
        <v/>
      </c>
      <c r="D3453" s="100" t="str">
        <f>IF(CADA_PROD!D3453="","",CADA_PROD!D3453)</f>
        <v/>
      </c>
      <c r="E3453" s="101" t="str">
        <f>IF(CADA_PROD!E3453="","",CADA_PROD!E3453)</f>
        <v/>
      </c>
      <c r="F3453" s="101" t="str">
        <f>IF(CADA_PROD!D3453="","",SUMIFS(MOVI_ENTR!I:I,MOVI_ENTR!D:D,D3453))</f>
        <v/>
      </c>
      <c r="G3453" s="101" t="str">
        <f>IF(CADA_PROD!C3453="","",SUMIFS(MOVI_SAID!H:H,MOVI_SAID!D:D,D3453))</f>
        <v/>
      </c>
      <c r="H3453" s="101" t="str">
        <f t="shared" si="72"/>
        <v/>
      </c>
      <c r="I3453" s="100" t="str">
        <f>IF(CADA_PROD!C3453="","",IFERROR(IF(H3453&lt;=0,"Sem estoque",IF(H3453/E3453&lt;0.25,"Quase sem estoque",IF(H3453/E3453&lt;1.2,"Estoque baixo",IF(H3453/E3453&lt;2,"Estoque moderado","Estoque confortável")))),""))</f>
        <v/>
      </c>
      <c r="J3453" s="102" t="str">
        <f>IF(CADA_PROD!C3453="","",SUMIFS(MOVI_ENTR!M:M,MOVI_ENTR!D:D,D3453))</f>
        <v/>
      </c>
      <c r="K3453" s="103" t="str">
        <f>IF(CADA_PROD!C3453="","",IFERROR($J3453/SUM($J$6:$J$1006),""))</f>
        <v/>
      </c>
      <c r="L3453" s="103" t="str">
        <f>IF(CADA_PROD!C3453="","",IFERROR(H3453/SUM($H$6:$H$1006)+P3453,""))</f>
        <v/>
      </c>
      <c r="M3453" s="102" t="str">
        <f>IF(CADA_PROD!$C3453="","",IFERROR(SUMIFS(MOVI_ENTR!M:M,MOVI_ENTR!D:D,D3453)/SUMIFS(MOVI_ENTR!I:I,MOVI_ENTR!D:D,D3453),0))</f>
        <v/>
      </c>
      <c r="N3453" s="104" t="str">
        <f>IF(CADA_PROD!C3453="","",G3453/E3453)</f>
        <v/>
      </c>
    </row>
    <row r="3454" spans="3:14">
      <c r="C3454" s="99" t="str">
        <f>IF(CADA_PROD!C3454="","",CADA_PROD!C3454)</f>
        <v/>
      </c>
      <c r="D3454" s="100" t="str">
        <f>IF(CADA_PROD!D3454="","",CADA_PROD!D3454)</f>
        <v/>
      </c>
      <c r="E3454" s="101" t="str">
        <f>IF(CADA_PROD!E3454="","",CADA_PROD!E3454)</f>
        <v/>
      </c>
      <c r="F3454" s="101" t="str">
        <f>IF(CADA_PROD!D3454="","",SUMIFS(MOVI_ENTR!I:I,MOVI_ENTR!D:D,D3454))</f>
        <v/>
      </c>
      <c r="G3454" s="101" t="str">
        <f>IF(CADA_PROD!C3454="","",SUMIFS(MOVI_SAID!H:H,MOVI_SAID!D:D,D3454))</f>
        <v/>
      </c>
      <c r="H3454" s="101" t="str">
        <f t="shared" si="72"/>
        <v/>
      </c>
      <c r="I3454" s="100" t="str">
        <f>IF(CADA_PROD!C3454="","",IFERROR(IF(H3454&lt;=0,"Sem estoque",IF(H3454/E3454&lt;0.25,"Quase sem estoque",IF(H3454/E3454&lt;1.2,"Estoque baixo",IF(H3454/E3454&lt;2,"Estoque moderado","Estoque confortável")))),""))</f>
        <v/>
      </c>
      <c r="J3454" s="102" t="str">
        <f>IF(CADA_PROD!C3454="","",SUMIFS(MOVI_ENTR!M:M,MOVI_ENTR!D:D,D3454))</f>
        <v/>
      </c>
      <c r="K3454" s="103" t="str">
        <f>IF(CADA_PROD!C3454="","",IFERROR($J3454/SUM($J$6:$J$1006),""))</f>
        <v/>
      </c>
      <c r="L3454" s="103" t="str">
        <f>IF(CADA_PROD!C3454="","",IFERROR(H3454/SUM($H$6:$H$1006)+P3454,""))</f>
        <v/>
      </c>
      <c r="M3454" s="102" t="str">
        <f>IF(CADA_PROD!$C3454="","",IFERROR(SUMIFS(MOVI_ENTR!M:M,MOVI_ENTR!D:D,D3454)/SUMIFS(MOVI_ENTR!I:I,MOVI_ENTR!D:D,D3454),0))</f>
        <v/>
      </c>
      <c r="N3454" s="104" t="str">
        <f>IF(CADA_PROD!C3454="","",G3454/E3454)</f>
        <v/>
      </c>
    </row>
    <row r="3455" spans="3:14">
      <c r="C3455" s="99" t="str">
        <f>IF(CADA_PROD!C3455="","",CADA_PROD!C3455)</f>
        <v/>
      </c>
      <c r="D3455" s="100" t="str">
        <f>IF(CADA_PROD!D3455="","",CADA_PROD!D3455)</f>
        <v/>
      </c>
      <c r="E3455" s="101" t="str">
        <f>IF(CADA_PROD!E3455="","",CADA_PROD!E3455)</f>
        <v/>
      </c>
      <c r="F3455" s="101" t="str">
        <f>IF(CADA_PROD!D3455="","",SUMIFS(MOVI_ENTR!I:I,MOVI_ENTR!D:D,D3455))</f>
        <v/>
      </c>
      <c r="G3455" s="101" t="str">
        <f>IF(CADA_PROD!C3455="","",SUMIFS(MOVI_SAID!H:H,MOVI_SAID!D:D,D3455))</f>
        <v/>
      </c>
      <c r="H3455" s="101" t="str">
        <f t="shared" si="72"/>
        <v/>
      </c>
      <c r="I3455" s="100" t="str">
        <f>IF(CADA_PROD!C3455="","",IFERROR(IF(H3455&lt;=0,"Sem estoque",IF(H3455/E3455&lt;0.25,"Quase sem estoque",IF(H3455/E3455&lt;1.2,"Estoque baixo",IF(H3455/E3455&lt;2,"Estoque moderado","Estoque confortável")))),""))</f>
        <v/>
      </c>
      <c r="J3455" s="102" t="str">
        <f>IF(CADA_PROD!C3455="","",SUMIFS(MOVI_ENTR!M:M,MOVI_ENTR!D:D,D3455))</f>
        <v/>
      </c>
      <c r="K3455" s="103" t="str">
        <f>IF(CADA_PROD!C3455="","",IFERROR($J3455/SUM($J$6:$J$1006),""))</f>
        <v/>
      </c>
      <c r="L3455" s="103" t="str">
        <f>IF(CADA_PROD!C3455="","",IFERROR(H3455/SUM($H$6:$H$1006)+P3455,""))</f>
        <v/>
      </c>
      <c r="M3455" s="102" t="str">
        <f>IF(CADA_PROD!$C3455="","",IFERROR(SUMIFS(MOVI_ENTR!M:M,MOVI_ENTR!D:D,D3455)/SUMIFS(MOVI_ENTR!I:I,MOVI_ENTR!D:D,D3455),0))</f>
        <v/>
      </c>
      <c r="N3455" s="104" t="str">
        <f>IF(CADA_PROD!C3455="","",G3455/E3455)</f>
        <v/>
      </c>
    </row>
    <row r="3456" spans="3:14">
      <c r="C3456" s="99" t="str">
        <f>IF(CADA_PROD!C3456="","",CADA_PROD!C3456)</f>
        <v/>
      </c>
      <c r="D3456" s="100" t="str">
        <f>IF(CADA_PROD!D3456="","",CADA_PROD!D3456)</f>
        <v/>
      </c>
      <c r="E3456" s="101" t="str">
        <f>IF(CADA_PROD!E3456="","",CADA_PROD!E3456)</f>
        <v/>
      </c>
      <c r="F3456" s="101" t="str">
        <f>IF(CADA_PROD!D3456="","",SUMIFS(MOVI_ENTR!I:I,MOVI_ENTR!D:D,D3456))</f>
        <v/>
      </c>
      <c r="G3456" s="101" t="str">
        <f>IF(CADA_PROD!C3456="","",SUMIFS(MOVI_SAID!H:H,MOVI_SAID!D:D,D3456))</f>
        <v/>
      </c>
      <c r="H3456" s="101" t="str">
        <f t="shared" si="72"/>
        <v/>
      </c>
      <c r="I3456" s="100" t="str">
        <f>IF(CADA_PROD!C3456="","",IFERROR(IF(H3456&lt;=0,"Sem estoque",IF(H3456/E3456&lt;0.25,"Quase sem estoque",IF(H3456/E3456&lt;1.2,"Estoque baixo",IF(H3456/E3456&lt;2,"Estoque moderado","Estoque confortável")))),""))</f>
        <v/>
      </c>
      <c r="J3456" s="102" t="str">
        <f>IF(CADA_PROD!C3456="","",SUMIFS(MOVI_ENTR!M:M,MOVI_ENTR!D:D,D3456))</f>
        <v/>
      </c>
      <c r="K3456" s="103" t="str">
        <f>IF(CADA_PROD!C3456="","",IFERROR($J3456/SUM($J$6:$J$1006),""))</f>
        <v/>
      </c>
      <c r="L3456" s="103" t="str">
        <f>IF(CADA_PROD!C3456="","",IFERROR(H3456/SUM($H$6:$H$1006)+P3456,""))</f>
        <v/>
      </c>
      <c r="M3456" s="102" t="str">
        <f>IF(CADA_PROD!$C3456="","",IFERROR(SUMIFS(MOVI_ENTR!M:M,MOVI_ENTR!D:D,D3456)/SUMIFS(MOVI_ENTR!I:I,MOVI_ENTR!D:D,D3456),0))</f>
        <v/>
      </c>
      <c r="N3456" s="104" t="str">
        <f>IF(CADA_PROD!C3456="","",G3456/E3456)</f>
        <v/>
      </c>
    </row>
    <row r="3457" spans="3:14">
      <c r="C3457" s="99" t="str">
        <f>IF(CADA_PROD!C3457="","",CADA_PROD!C3457)</f>
        <v/>
      </c>
      <c r="D3457" s="100" t="str">
        <f>IF(CADA_PROD!D3457="","",CADA_PROD!D3457)</f>
        <v/>
      </c>
      <c r="E3457" s="101" t="str">
        <f>IF(CADA_PROD!E3457="","",CADA_PROD!E3457)</f>
        <v/>
      </c>
      <c r="F3457" s="101" t="str">
        <f>IF(CADA_PROD!D3457="","",SUMIFS(MOVI_ENTR!I:I,MOVI_ENTR!D:D,D3457))</f>
        <v/>
      </c>
      <c r="G3457" s="101" t="str">
        <f>IF(CADA_PROD!C3457="","",SUMIFS(MOVI_SAID!H:H,MOVI_SAID!D:D,D3457))</f>
        <v/>
      </c>
      <c r="H3457" s="101" t="str">
        <f t="shared" si="72"/>
        <v/>
      </c>
      <c r="I3457" s="100" t="str">
        <f>IF(CADA_PROD!C3457="","",IFERROR(IF(H3457&lt;=0,"Sem estoque",IF(H3457/E3457&lt;0.25,"Quase sem estoque",IF(H3457/E3457&lt;1.2,"Estoque baixo",IF(H3457/E3457&lt;2,"Estoque moderado","Estoque confortável")))),""))</f>
        <v/>
      </c>
      <c r="J3457" s="102" t="str">
        <f>IF(CADA_PROD!C3457="","",SUMIFS(MOVI_ENTR!M:M,MOVI_ENTR!D:D,D3457))</f>
        <v/>
      </c>
      <c r="K3457" s="103" t="str">
        <f>IF(CADA_PROD!C3457="","",IFERROR($J3457/SUM($J$6:$J$1006),""))</f>
        <v/>
      </c>
      <c r="L3457" s="103" t="str">
        <f>IF(CADA_PROD!C3457="","",IFERROR(H3457/SUM($H$6:$H$1006)+P3457,""))</f>
        <v/>
      </c>
      <c r="M3457" s="102" t="str">
        <f>IF(CADA_PROD!$C3457="","",IFERROR(SUMIFS(MOVI_ENTR!M:M,MOVI_ENTR!D:D,D3457)/SUMIFS(MOVI_ENTR!I:I,MOVI_ENTR!D:D,D3457),0))</f>
        <v/>
      </c>
      <c r="N3457" s="104" t="str">
        <f>IF(CADA_PROD!C3457="","",G3457/E3457)</f>
        <v/>
      </c>
    </row>
    <row r="3458" spans="3:14">
      <c r="C3458" s="99" t="str">
        <f>IF(CADA_PROD!C3458="","",CADA_PROD!C3458)</f>
        <v/>
      </c>
      <c r="D3458" s="100" t="str">
        <f>IF(CADA_PROD!D3458="","",CADA_PROD!D3458)</f>
        <v/>
      </c>
      <c r="E3458" s="101" t="str">
        <f>IF(CADA_PROD!E3458="","",CADA_PROD!E3458)</f>
        <v/>
      </c>
      <c r="F3458" s="101" t="str">
        <f>IF(CADA_PROD!D3458="","",SUMIFS(MOVI_ENTR!I:I,MOVI_ENTR!D:D,D3458))</f>
        <v/>
      </c>
      <c r="G3458" s="101" t="str">
        <f>IF(CADA_PROD!C3458="","",SUMIFS(MOVI_SAID!H:H,MOVI_SAID!D:D,D3458))</f>
        <v/>
      </c>
      <c r="H3458" s="101" t="str">
        <f t="shared" si="72"/>
        <v/>
      </c>
      <c r="I3458" s="100" t="str">
        <f>IF(CADA_PROD!C3458="","",IFERROR(IF(H3458&lt;=0,"Sem estoque",IF(H3458/E3458&lt;0.25,"Quase sem estoque",IF(H3458/E3458&lt;1.2,"Estoque baixo",IF(H3458/E3458&lt;2,"Estoque moderado","Estoque confortável")))),""))</f>
        <v/>
      </c>
      <c r="J3458" s="102" t="str">
        <f>IF(CADA_PROD!C3458="","",SUMIFS(MOVI_ENTR!M:M,MOVI_ENTR!D:D,D3458))</f>
        <v/>
      </c>
      <c r="K3458" s="103" t="str">
        <f>IF(CADA_PROD!C3458="","",IFERROR($J3458/SUM($J$6:$J$1006),""))</f>
        <v/>
      </c>
      <c r="L3458" s="103" t="str">
        <f>IF(CADA_PROD!C3458="","",IFERROR(H3458/SUM($H$6:$H$1006)+P3458,""))</f>
        <v/>
      </c>
      <c r="M3458" s="102" t="str">
        <f>IF(CADA_PROD!$C3458="","",IFERROR(SUMIFS(MOVI_ENTR!M:M,MOVI_ENTR!D:D,D3458)/SUMIFS(MOVI_ENTR!I:I,MOVI_ENTR!D:D,D3458),0))</f>
        <v/>
      </c>
      <c r="N3458" s="104" t="str">
        <f>IF(CADA_PROD!C3458="","",G3458/E3458)</f>
        <v/>
      </c>
    </row>
    <row r="3459" spans="3:14">
      <c r="C3459" s="99" t="str">
        <f>IF(CADA_PROD!C3459="","",CADA_PROD!C3459)</f>
        <v/>
      </c>
      <c r="D3459" s="100" t="str">
        <f>IF(CADA_PROD!D3459="","",CADA_PROD!D3459)</f>
        <v/>
      </c>
      <c r="E3459" s="101" t="str">
        <f>IF(CADA_PROD!E3459="","",CADA_PROD!E3459)</f>
        <v/>
      </c>
      <c r="F3459" s="101" t="str">
        <f>IF(CADA_PROD!D3459="","",SUMIFS(MOVI_ENTR!I:I,MOVI_ENTR!D:D,D3459))</f>
        <v/>
      </c>
      <c r="G3459" s="101" t="str">
        <f>IF(CADA_PROD!C3459="","",SUMIFS(MOVI_SAID!H:H,MOVI_SAID!D:D,D3459))</f>
        <v/>
      </c>
      <c r="H3459" s="101" t="str">
        <f t="shared" si="72"/>
        <v/>
      </c>
      <c r="I3459" s="100" t="str">
        <f>IF(CADA_PROD!C3459="","",IFERROR(IF(H3459&lt;=0,"Sem estoque",IF(H3459/E3459&lt;0.25,"Quase sem estoque",IF(H3459/E3459&lt;1.2,"Estoque baixo",IF(H3459/E3459&lt;2,"Estoque moderado","Estoque confortável")))),""))</f>
        <v/>
      </c>
      <c r="J3459" s="102" t="str">
        <f>IF(CADA_PROD!C3459="","",SUMIFS(MOVI_ENTR!M:M,MOVI_ENTR!D:D,D3459))</f>
        <v/>
      </c>
      <c r="K3459" s="103" t="str">
        <f>IF(CADA_PROD!C3459="","",IFERROR($J3459/SUM($J$6:$J$1006),""))</f>
        <v/>
      </c>
      <c r="L3459" s="103" t="str">
        <f>IF(CADA_PROD!C3459="","",IFERROR(H3459/SUM($H$6:$H$1006)+P3459,""))</f>
        <v/>
      </c>
      <c r="M3459" s="102" t="str">
        <f>IF(CADA_PROD!$C3459="","",IFERROR(SUMIFS(MOVI_ENTR!M:M,MOVI_ENTR!D:D,D3459)/SUMIFS(MOVI_ENTR!I:I,MOVI_ENTR!D:D,D3459),0))</f>
        <v/>
      </c>
      <c r="N3459" s="104" t="str">
        <f>IF(CADA_PROD!C3459="","",G3459/E3459)</f>
        <v/>
      </c>
    </row>
    <row r="3460" spans="3:14">
      <c r="C3460" s="99" t="str">
        <f>IF(CADA_PROD!C3460="","",CADA_PROD!C3460)</f>
        <v/>
      </c>
      <c r="D3460" s="100" t="str">
        <f>IF(CADA_PROD!D3460="","",CADA_PROD!D3460)</f>
        <v/>
      </c>
      <c r="E3460" s="101" t="str">
        <f>IF(CADA_PROD!E3460="","",CADA_PROD!E3460)</f>
        <v/>
      </c>
      <c r="F3460" s="101" t="str">
        <f>IF(CADA_PROD!D3460="","",SUMIFS(MOVI_ENTR!I:I,MOVI_ENTR!D:D,D3460))</f>
        <v/>
      </c>
      <c r="G3460" s="101" t="str">
        <f>IF(CADA_PROD!C3460="","",SUMIFS(MOVI_SAID!H:H,MOVI_SAID!D:D,D3460))</f>
        <v/>
      </c>
      <c r="H3460" s="101" t="str">
        <f t="shared" si="72"/>
        <v/>
      </c>
      <c r="I3460" s="100" t="str">
        <f>IF(CADA_PROD!C3460="","",IFERROR(IF(H3460&lt;=0,"Sem estoque",IF(H3460/E3460&lt;0.25,"Quase sem estoque",IF(H3460/E3460&lt;1.2,"Estoque baixo",IF(H3460/E3460&lt;2,"Estoque moderado","Estoque confortável")))),""))</f>
        <v/>
      </c>
      <c r="J3460" s="102" t="str">
        <f>IF(CADA_PROD!C3460="","",SUMIFS(MOVI_ENTR!M:M,MOVI_ENTR!D:D,D3460))</f>
        <v/>
      </c>
      <c r="K3460" s="103" t="str">
        <f>IF(CADA_PROD!C3460="","",IFERROR($J3460/SUM($J$6:$J$1006),""))</f>
        <v/>
      </c>
      <c r="L3460" s="103" t="str">
        <f>IF(CADA_PROD!C3460="","",IFERROR(H3460/SUM($H$6:$H$1006)+P3460,""))</f>
        <v/>
      </c>
      <c r="M3460" s="102" t="str">
        <f>IF(CADA_PROD!$C3460="","",IFERROR(SUMIFS(MOVI_ENTR!M:M,MOVI_ENTR!D:D,D3460)/SUMIFS(MOVI_ENTR!I:I,MOVI_ENTR!D:D,D3460),0))</f>
        <v/>
      </c>
      <c r="N3460" s="104" t="str">
        <f>IF(CADA_PROD!C3460="","",G3460/E3460)</f>
        <v/>
      </c>
    </row>
    <row r="3461" spans="3:14">
      <c r="C3461" s="99" t="str">
        <f>IF(CADA_PROD!C3461="","",CADA_PROD!C3461)</f>
        <v/>
      </c>
      <c r="D3461" s="100" t="str">
        <f>IF(CADA_PROD!D3461="","",CADA_PROD!D3461)</f>
        <v/>
      </c>
      <c r="E3461" s="101" t="str">
        <f>IF(CADA_PROD!E3461="","",CADA_PROD!E3461)</f>
        <v/>
      </c>
      <c r="F3461" s="101" t="str">
        <f>IF(CADA_PROD!D3461="","",SUMIFS(MOVI_ENTR!I:I,MOVI_ENTR!D:D,D3461))</f>
        <v/>
      </c>
      <c r="G3461" s="101" t="str">
        <f>IF(CADA_PROD!C3461="","",SUMIFS(MOVI_SAID!H:H,MOVI_SAID!D:D,D3461))</f>
        <v/>
      </c>
      <c r="H3461" s="101" t="str">
        <f t="shared" si="72"/>
        <v/>
      </c>
      <c r="I3461" s="100" t="str">
        <f>IF(CADA_PROD!C3461="","",IFERROR(IF(H3461&lt;=0,"Sem estoque",IF(H3461/E3461&lt;0.25,"Quase sem estoque",IF(H3461/E3461&lt;1.2,"Estoque baixo",IF(H3461/E3461&lt;2,"Estoque moderado","Estoque confortável")))),""))</f>
        <v/>
      </c>
      <c r="J3461" s="102" t="str">
        <f>IF(CADA_PROD!C3461="","",SUMIFS(MOVI_ENTR!M:M,MOVI_ENTR!D:D,D3461))</f>
        <v/>
      </c>
      <c r="K3461" s="103" t="str">
        <f>IF(CADA_PROD!C3461="","",IFERROR($J3461/SUM($J$6:$J$1006),""))</f>
        <v/>
      </c>
      <c r="L3461" s="103" t="str">
        <f>IF(CADA_PROD!C3461="","",IFERROR(H3461/SUM($H$6:$H$1006)+P3461,""))</f>
        <v/>
      </c>
      <c r="M3461" s="102" t="str">
        <f>IF(CADA_PROD!$C3461="","",IFERROR(SUMIFS(MOVI_ENTR!M:M,MOVI_ENTR!D:D,D3461)/SUMIFS(MOVI_ENTR!I:I,MOVI_ENTR!D:D,D3461),0))</f>
        <v/>
      </c>
      <c r="N3461" s="104" t="str">
        <f>IF(CADA_PROD!C3461="","",G3461/E3461)</f>
        <v/>
      </c>
    </row>
    <row r="3462" spans="3:14">
      <c r="C3462" s="99" t="str">
        <f>IF(CADA_PROD!C3462="","",CADA_PROD!C3462)</f>
        <v/>
      </c>
      <c r="D3462" s="100" t="str">
        <f>IF(CADA_PROD!D3462="","",CADA_PROD!D3462)</f>
        <v/>
      </c>
      <c r="E3462" s="101" t="str">
        <f>IF(CADA_PROD!E3462="","",CADA_PROD!E3462)</f>
        <v/>
      </c>
      <c r="F3462" s="101" t="str">
        <f>IF(CADA_PROD!D3462="","",SUMIFS(MOVI_ENTR!I:I,MOVI_ENTR!D:D,D3462))</f>
        <v/>
      </c>
      <c r="G3462" s="101" t="str">
        <f>IF(CADA_PROD!C3462="","",SUMIFS(MOVI_SAID!H:H,MOVI_SAID!D:D,D3462))</f>
        <v/>
      </c>
      <c r="H3462" s="101" t="str">
        <f t="shared" si="72"/>
        <v/>
      </c>
      <c r="I3462" s="100" t="str">
        <f>IF(CADA_PROD!C3462="","",IFERROR(IF(H3462&lt;=0,"Sem estoque",IF(H3462/E3462&lt;0.25,"Quase sem estoque",IF(H3462/E3462&lt;1.2,"Estoque baixo",IF(H3462/E3462&lt;2,"Estoque moderado","Estoque confortável")))),""))</f>
        <v/>
      </c>
      <c r="J3462" s="102" t="str">
        <f>IF(CADA_PROD!C3462="","",SUMIFS(MOVI_ENTR!M:M,MOVI_ENTR!D:D,D3462))</f>
        <v/>
      </c>
      <c r="K3462" s="103" t="str">
        <f>IF(CADA_PROD!C3462="","",IFERROR($J3462/SUM($J$6:$J$1006),""))</f>
        <v/>
      </c>
      <c r="L3462" s="103" t="str">
        <f>IF(CADA_PROD!C3462="","",IFERROR(H3462/SUM($H$6:$H$1006)+P3462,""))</f>
        <v/>
      </c>
      <c r="M3462" s="102" t="str">
        <f>IF(CADA_PROD!$C3462="","",IFERROR(SUMIFS(MOVI_ENTR!M:M,MOVI_ENTR!D:D,D3462)/SUMIFS(MOVI_ENTR!I:I,MOVI_ENTR!D:D,D3462),0))</f>
        <v/>
      </c>
      <c r="N3462" s="104" t="str">
        <f>IF(CADA_PROD!C3462="","",G3462/E3462)</f>
        <v/>
      </c>
    </row>
    <row r="3463" spans="3:14">
      <c r="C3463" s="99" t="str">
        <f>IF(CADA_PROD!C3463="","",CADA_PROD!C3463)</f>
        <v/>
      </c>
      <c r="D3463" s="100" t="str">
        <f>IF(CADA_PROD!D3463="","",CADA_PROD!D3463)</f>
        <v/>
      </c>
      <c r="E3463" s="101" t="str">
        <f>IF(CADA_PROD!E3463="","",CADA_PROD!E3463)</f>
        <v/>
      </c>
      <c r="F3463" s="101" t="str">
        <f>IF(CADA_PROD!D3463="","",SUMIFS(MOVI_ENTR!I:I,MOVI_ENTR!D:D,D3463))</f>
        <v/>
      </c>
      <c r="G3463" s="101" t="str">
        <f>IF(CADA_PROD!C3463="","",SUMIFS(MOVI_SAID!H:H,MOVI_SAID!D:D,D3463))</f>
        <v/>
      </c>
      <c r="H3463" s="101" t="str">
        <f t="shared" si="72"/>
        <v/>
      </c>
      <c r="I3463" s="100" t="str">
        <f>IF(CADA_PROD!C3463="","",IFERROR(IF(H3463&lt;=0,"Sem estoque",IF(H3463/E3463&lt;0.25,"Quase sem estoque",IF(H3463/E3463&lt;1.2,"Estoque baixo",IF(H3463/E3463&lt;2,"Estoque moderado","Estoque confortável")))),""))</f>
        <v/>
      </c>
      <c r="J3463" s="102" t="str">
        <f>IF(CADA_PROD!C3463="","",SUMIFS(MOVI_ENTR!M:M,MOVI_ENTR!D:D,D3463))</f>
        <v/>
      </c>
      <c r="K3463" s="103" t="str">
        <f>IF(CADA_PROD!C3463="","",IFERROR($J3463/SUM($J$6:$J$1006),""))</f>
        <v/>
      </c>
      <c r="L3463" s="103" t="str">
        <f>IF(CADA_PROD!C3463="","",IFERROR(H3463/SUM($H$6:$H$1006)+P3463,""))</f>
        <v/>
      </c>
      <c r="M3463" s="102" t="str">
        <f>IF(CADA_PROD!$C3463="","",IFERROR(SUMIFS(MOVI_ENTR!M:M,MOVI_ENTR!D:D,D3463)/SUMIFS(MOVI_ENTR!I:I,MOVI_ENTR!D:D,D3463),0))</f>
        <v/>
      </c>
      <c r="N3463" s="104" t="str">
        <f>IF(CADA_PROD!C3463="","",G3463/E3463)</f>
        <v/>
      </c>
    </row>
    <row r="3464" spans="3:14">
      <c r="C3464" s="99" t="str">
        <f>IF(CADA_PROD!C3464="","",CADA_PROD!C3464)</f>
        <v/>
      </c>
      <c r="D3464" s="100" t="str">
        <f>IF(CADA_PROD!D3464="","",CADA_PROD!D3464)</f>
        <v/>
      </c>
      <c r="E3464" s="101" t="str">
        <f>IF(CADA_PROD!E3464="","",CADA_PROD!E3464)</f>
        <v/>
      </c>
      <c r="F3464" s="101" t="str">
        <f>IF(CADA_PROD!D3464="","",SUMIFS(MOVI_ENTR!I:I,MOVI_ENTR!D:D,D3464))</f>
        <v/>
      </c>
      <c r="G3464" s="101" t="str">
        <f>IF(CADA_PROD!C3464="","",SUMIFS(MOVI_SAID!H:H,MOVI_SAID!D:D,D3464))</f>
        <v/>
      </c>
      <c r="H3464" s="101" t="str">
        <f t="shared" si="72"/>
        <v/>
      </c>
      <c r="I3464" s="100" t="str">
        <f>IF(CADA_PROD!C3464="","",IFERROR(IF(H3464&lt;=0,"Sem estoque",IF(H3464/E3464&lt;0.25,"Quase sem estoque",IF(H3464/E3464&lt;1.2,"Estoque baixo",IF(H3464/E3464&lt;2,"Estoque moderado","Estoque confortável")))),""))</f>
        <v/>
      </c>
      <c r="J3464" s="102" t="str">
        <f>IF(CADA_PROD!C3464="","",SUMIFS(MOVI_ENTR!M:M,MOVI_ENTR!D:D,D3464))</f>
        <v/>
      </c>
      <c r="K3464" s="103" t="str">
        <f>IF(CADA_PROD!C3464="","",IFERROR($J3464/SUM($J$6:$J$1006),""))</f>
        <v/>
      </c>
      <c r="L3464" s="103" t="str">
        <f>IF(CADA_PROD!C3464="","",IFERROR(H3464/SUM($H$6:$H$1006)+P3464,""))</f>
        <v/>
      </c>
      <c r="M3464" s="102" t="str">
        <f>IF(CADA_PROD!$C3464="","",IFERROR(SUMIFS(MOVI_ENTR!M:M,MOVI_ENTR!D:D,D3464)/SUMIFS(MOVI_ENTR!I:I,MOVI_ENTR!D:D,D3464),0))</f>
        <v/>
      </c>
      <c r="N3464" s="104" t="str">
        <f>IF(CADA_PROD!C3464="","",G3464/E3464)</f>
        <v/>
      </c>
    </row>
    <row r="3465" spans="3:14">
      <c r="C3465" s="99" t="str">
        <f>IF(CADA_PROD!C3465="","",CADA_PROD!C3465)</f>
        <v/>
      </c>
      <c r="D3465" s="100" t="str">
        <f>IF(CADA_PROD!D3465="","",CADA_PROD!D3465)</f>
        <v/>
      </c>
      <c r="E3465" s="101" t="str">
        <f>IF(CADA_PROD!E3465="","",CADA_PROD!E3465)</f>
        <v/>
      </c>
      <c r="F3465" s="101" t="str">
        <f>IF(CADA_PROD!D3465="","",SUMIFS(MOVI_ENTR!I:I,MOVI_ENTR!D:D,D3465))</f>
        <v/>
      </c>
      <c r="G3465" s="101" t="str">
        <f>IF(CADA_PROD!C3465="","",SUMIFS(MOVI_SAID!H:H,MOVI_SAID!D:D,D3465))</f>
        <v/>
      </c>
      <c r="H3465" s="101" t="str">
        <f t="shared" si="72"/>
        <v/>
      </c>
      <c r="I3465" s="100" t="str">
        <f>IF(CADA_PROD!C3465="","",IFERROR(IF(H3465&lt;=0,"Sem estoque",IF(H3465/E3465&lt;0.25,"Quase sem estoque",IF(H3465/E3465&lt;1.2,"Estoque baixo",IF(H3465/E3465&lt;2,"Estoque moderado","Estoque confortável")))),""))</f>
        <v/>
      </c>
      <c r="J3465" s="102" t="str">
        <f>IF(CADA_PROD!C3465="","",SUMIFS(MOVI_ENTR!M:M,MOVI_ENTR!D:D,D3465))</f>
        <v/>
      </c>
      <c r="K3465" s="103" t="str">
        <f>IF(CADA_PROD!C3465="","",IFERROR($J3465/SUM($J$6:$J$1006),""))</f>
        <v/>
      </c>
      <c r="L3465" s="103" t="str">
        <f>IF(CADA_PROD!C3465="","",IFERROR(H3465/SUM($H$6:$H$1006)+P3465,""))</f>
        <v/>
      </c>
      <c r="M3465" s="102" t="str">
        <f>IF(CADA_PROD!$C3465="","",IFERROR(SUMIFS(MOVI_ENTR!M:M,MOVI_ENTR!D:D,D3465)/SUMIFS(MOVI_ENTR!I:I,MOVI_ENTR!D:D,D3465),0))</f>
        <v/>
      </c>
      <c r="N3465" s="104" t="str">
        <f>IF(CADA_PROD!C3465="","",G3465/E3465)</f>
        <v/>
      </c>
    </row>
    <row r="3466" spans="3:14">
      <c r="C3466" s="99" t="str">
        <f>IF(CADA_PROD!C3466="","",CADA_PROD!C3466)</f>
        <v/>
      </c>
      <c r="D3466" s="100" t="str">
        <f>IF(CADA_PROD!D3466="","",CADA_PROD!D3466)</f>
        <v/>
      </c>
      <c r="E3466" s="101" t="str">
        <f>IF(CADA_PROD!E3466="","",CADA_PROD!E3466)</f>
        <v/>
      </c>
      <c r="F3466" s="101" t="str">
        <f>IF(CADA_PROD!D3466="","",SUMIFS(MOVI_ENTR!I:I,MOVI_ENTR!D:D,D3466))</f>
        <v/>
      </c>
      <c r="G3466" s="101" t="str">
        <f>IF(CADA_PROD!C3466="","",SUMIFS(MOVI_SAID!H:H,MOVI_SAID!D:D,D3466))</f>
        <v/>
      </c>
      <c r="H3466" s="101" t="str">
        <f t="shared" si="72"/>
        <v/>
      </c>
      <c r="I3466" s="100" t="str">
        <f>IF(CADA_PROD!C3466="","",IFERROR(IF(H3466&lt;=0,"Sem estoque",IF(H3466/E3466&lt;0.25,"Quase sem estoque",IF(H3466/E3466&lt;1.2,"Estoque baixo",IF(H3466/E3466&lt;2,"Estoque moderado","Estoque confortável")))),""))</f>
        <v/>
      </c>
      <c r="J3466" s="102" t="str">
        <f>IF(CADA_PROD!C3466="","",SUMIFS(MOVI_ENTR!M:M,MOVI_ENTR!D:D,D3466))</f>
        <v/>
      </c>
      <c r="K3466" s="103" t="str">
        <f>IF(CADA_PROD!C3466="","",IFERROR($J3466/SUM($J$6:$J$1006),""))</f>
        <v/>
      </c>
      <c r="L3466" s="103" t="str">
        <f>IF(CADA_PROD!C3466="","",IFERROR(H3466/SUM($H$6:$H$1006)+P3466,""))</f>
        <v/>
      </c>
      <c r="M3466" s="102" t="str">
        <f>IF(CADA_PROD!$C3466="","",IFERROR(SUMIFS(MOVI_ENTR!M:M,MOVI_ENTR!D:D,D3466)/SUMIFS(MOVI_ENTR!I:I,MOVI_ENTR!D:D,D3466),0))</f>
        <v/>
      </c>
      <c r="N3466" s="104" t="str">
        <f>IF(CADA_PROD!C3466="","",G3466/E3466)</f>
        <v/>
      </c>
    </row>
    <row r="3467" spans="3:14">
      <c r="C3467" s="99" t="str">
        <f>IF(CADA_PROD!C3467="","",CADA_PROD!C3467)</f>
        <v/>
      </c>
      <c r="D3467" s="100" t="str">
        <f>IF(CADA_PROD!D3467="","",CADA_PROD!D3467)</f>
        <v/>
      </c>
      <c r="E3467" s="101" t="str">
        <f>IF(CADA_PROD!E3467="","",CADA_PROD!E3467)</f>
        <v/>
      </c>
      <c r="F3467" s="101" t="str">
        <f>IF(CADA_PROD!D3467="","",SUMIFS(MOVI_ENTR!I:I,MOVI_ENTR!D:D,D3467))</f>
        <v/>
      </c>
      <c r="G3467" s="101" t="str">
        <f>IF(CADA_PROD!C3467="","",SUMIFS(MOVI_SAID!H:H,MOVI_SAID!D:D,D3467))</f>
        <v/>
      </c>
      <c r="H3467" s="101" t="str">
        <f t="shared" si="72"/>
        <v/>
      </c>
      <c r="I3467" s="100" t="str">
        <f>IF(CADA_PROD!C3467="","",IFERROR(IF(H3467&lt;=0,"Sem estoque",IF(H3467/E3467&lt;0.25,"Quase sem estoque",IF(H3467/E3467&lt;1.2,"Estoque baixo",IF(H3467/E3467&lt;2,"Estoque moderado","Estoque confortável")))),""))</f>
        <v/>
      </c>
      <c r="J3467" s="102" t="str">
        <f>IF(CADA_PROD!C3467="","",SUMIFS(MOVI_ENTR!M:M,MOVI_ENTR!D:D,D3467))</f>
        <v/>
      </c>
      <c r="K3467" s="103" t="str">
        <f>IF(CADA_PROD!C3467="","",IFERROR($J3467/SUM($J$6:$J$1006),""))</f>
        <v/>
      </c>
      <c r="L3467" s="103" t="str">
        <f>IF(CADA_PROD!C3467="","",IFERROR(H3467/SUM($H$6:$H$1006)+P3467,""))</f>
        <v/>
      </c>
      <c r="M3467" s="102" t="str">
        <f>IF(CADA_PROD!$C3467="","",IFERROR(SUMIFS(MOVI_ENTR!M:M,MOVI_ENTR!D:D,D3467)/SUMIFS(MOVI_ENTR!I:I,MOVI_ENTR!D:D,D3467),0))</f>
        <v/>
      </c>
      <c r="N3467" s="104" t="str">
        <f>IF(CADA_PROD!C3467="","",G3467/E3467)</f>
        <v/>
      </c>
    </row>
    <row r="3468" spans="3:14">
      <c r="C3468" s="99" t="str">
        <f>IF(CADA_PROD!C3468="","",CADA_PROD!C3468)</f>
        <v/>
      </c>
      <c r="D3468" s="100" t="str">
        <f>IF(CADA_PROD!D3468="","",CADA_PROD!D3468)</f>
        <v/>
      </c>
      <c r="E3468" s="101" t="str">
        <f>IF(CADA_PROD!E3468="","",CADA_PROD!E3468)</f>
        <v/>
      </c>
      <c r="F3468" s="101" t="str">
        <f>IF(CADA_PROD!D3468="","",SUMIFS(MOVI_ENTR!I:I,MOVI_ENTR!D:D,D3468))</f>
        <v/>
      </c>
      <c r="G3468" s="101" t="str">
        <f>IF(CADA_PROD!C3468="","",SUMIFS(MOVI_SAID!H:H,MOVI_SAID!D:D,D3468))</f>
        <v/>
      </c>
      <c r="H3468" s="101" t="str">
        <f t="shared" si="72"/>
        <v/>
      </c>
      <c r="I3468" s="100" t="str">
        <f>IF(CADA_PROD!C3468="","",IFERROR(IF(H3468&lt;=0,"Sem estoque",IF(H3468/E3468&lt;0.25,"Quase sem estoque",IF(H3468/E3468&lt;1.2,"Estoque baixo",IF(H3468/E3468&lt;2,"Estoque moderado","Estoque confortável")))),""))</f>
        <v/>
      </c>
      <c r="J3468" s="102" t="str">
        <f>IF(CADA_PROD!C3468="","",SUMIFS(MOVI_ENTR!M:M,MOVI_ENTR!D:D,D3468))</f>
        <v/>
      </c>
      <c r="K3468" s="103" t="str">
        <f>IF(CADA_PROD!C3468="","",IFERROR($J3468/SUM($J$6:$J$1006),""))</f>
        <v/>
      </c>
      <c r="L3468" s="103" t="str">
        <f>IF(CADA_PROD!C3468="","",IFERROR(H3468/SUM($H$6:$H$1006)+P3468,""))</f>
        <v/>
      </c>
      <c r="M3468" s="102" t="str">
        <f>IF(CADA_PROD!$C3468="","",IFERROR(SUMIFS(MOVI_ENTR!M:M,MOVI_ENTR!D:D,D3468)/SUMIFS(MOVI_ENTR!I:I,MOVI_ENTR!D:D,D3468),0))</f>
        <v/>
      </c>
      <c r="N3468" s="104" t="str">
        <f>IF(CADA_PROD!C3468="","",G3468/E3468)</f>
        <v/>
      </c>
    </row>
    <row r="3469" spans="3:14">
      <c r="C3469" s="99" t="str">
        <f>IF(CADA_PROD!C3469="","",CADA_PROD!C3469)</f>
        <v/>
      </c>
      <c r="D3469" s="100" t="str">
        <f>IF(CADA_PROD!D3469="","",CADA_PROD!D3469)</f>
        <v/>
      </c>
      <c r="E3469" s="101" t="str">
        <f>IF(CADA_PROD!E3469="","",CADA_PROD!E3469)</f>
        <v/>
      </c>
      <c r="F3469" s="101" t="str">
        <f>IF(CADA_PROD!D3469="","",SUMIFS(MOVI_ENTR!I:I,MOVI_ENTR!D:D,D3469))</f>
        <v/>
      </c>
      <c r="G3469" s="101" t="str">
        <f>IF(CADA_PROD!C3469="","",SUMIFS(MOVI_SAID!H:H,MOVI_SAID!D:D,D3469))</f>
        <v/>
      </c>
      <c r="H3469" s="101" t="str">
        <f t="shared" si="72"/>
        <v/>
      </c>
      <c r="I3469" s="100" t="str">
        <f>IF(CADA_PROD!C3469="","",IFERROR(IF(H3469&lt;=0,"Sem estoque",IF(H3469/E3469&lt;0.25,"Quase sem estoque",IF(H3469/E3469&lt;1.2,"Estoque baixo",IF(H3469/E3469&lt;2,"Estoque moderado","Estoque confortável")))),""))</f>
        <v/>
      </c>
      <c r="J3469" s="102" t="str">
        <f>IF(CADA_PROD!C3469="","",SUMIFS(MOVI_ENTR!M:M,MOVI_ENTR!D:D,D3469))</f>
        <v/>
      </c>
      <c r="K3469" s="103" t="str">
        <f>IF(CADA_PROD!C3469="","",IFERROR($J3469/SUM($J$6:$J$1006),""))</f>
        <v/>
      </c>
      <c r="L3469" s="103" t="str">
        <f>IF(CADA_PROD!C3469="","",IFERROR(H3469/SUM($H$6:$H$1006)+P3469,""))</f>
        <v/>
      </c>
      <c r="M3469" s="102" t="str">
        <f>IF(CADA_PROD!$C3469="","",IFERROR(SUMIFS(MOVI_ENTR!M:M,MOVI_ENTR!D:D,D3469)/SUMIFS(MOVI_ENTR!I:I,MOVI_ENTR!D:D,D3469),0))</f>
        <v/>
      </c>
      <c r="N3469" s="104" t="str">
        <f>IF(CADA_PROD!C3469="","",G3469/E3469)</f>
        <v/>
      </c>
    </row>
    <row r="3470" spans="3:14">
      <c r="C3470" s="99" t="str">
        <f>IF(CADA_PROD!C3470="","",CADA_PROD!C3470)</f>
        <v/>
      </c>
      <c r="D3470" s="100" t="str">
        <f>IF(CADA_PROD!D3470="","",CADA_PROD!D3470)</f>
        <v/>
      </c>
      <c r="E3470" s="101" t="str">
        <f>IF(CADA_PROD!E3470="","",CADA_PROD!E3470)</f>
        <v/>
      </c>
      <c r="F3470" s="101" t="str">
        <f>IF(CADA_PROD!D3470="","",SUMIFS(MOVI_ENTR!I:I,MOVI_ENTR!D:D,D3470))</f>
        <v/>
      </c>
      <c r="G3470" s="101" t="str">
        <f>IF(CADA_PROD!C3470="","",SUMIFS(MOVI_SAID!H:H,MOVI_SAID!D:D,D3470))</f>
        <v/>
      </c>
      <c r="H3470" s="101" t="str">
        <f t="shared" si="72"/>
        <v/>
      </c>
      <c r="I3470" s="100" t="str">
        <f>IF(CADA_PROD!C3470="","",IFERROR(IF(H3470&lt;=0,"Sem estoque",IF(H3470/E3470&lt;0.25,"Quase sem estoque",IF(H3470/E3470&lt;1.2,"Estoque baixo",IF(H3470/E3470&lt;2,"Estoque moderado","Estoque confortável")))),""))</f>
        <v/>
      </c>
      <c r="J3470" s="102" t="str">
        <f>IF(CADA_PROD!C3470="","",SUMIFS(MOVI_ENTR!M:M,MOVI_ENTR!D:D,D3470))</f>
        <v/>
      </c>
      <c r="K3470" s="103" t="str">
        <f>IF(CADA_PROD!C3470="","",IFERROR($J3470/SUM($J$6:$J$1006),""))</f>
        <v/>
      </c>
      <c r="L3470" s="103" t="str">
        <f>IF(CADA_PROD!C3470="","",IFERROR(H3470/SUM($H$6:$H$1006)+P3470,""))</f>
        <v/>
      </c>
      <c r="M3470" s="102" t="str">
        <f>IF(CADA_PROD!$C3470="","",IFERROR(SUMIFS(MOVI_ENTR!M:M,MOVI_ENTR!D:D,D3470)/SUMIFS(MOVI_ENTR!I:I,MOVI_ENTR!D:D,D3470),0))</f>
        <v/>
      </c>
      <c r="N3470" s="104" t="str">
        <f>IF(CADA_PROD!C3470="","",G3470/E3470)</f>
        <v/>
      </c>
    </row>
    <row r="3471" spans="3:14">
      <c r="C3471" s="99" t="str">
        <f>IF(CADA_PROD!C3471="","",CADA_PROD!C3471)</f>
        <v/>
      </c>
      <c r="D3471" s="100" t="str">
        <f>IF(CADA_PROD!D3471="","",CADA_PROD!D3471)</f>
        <v/>
      </c>
      <c r="E3471" s="101" t="str">
        <f>IF(CADA_PROD!E3471="","",CADA_PROD!E3471)</f>
        <v/>
      </c>
      <c r="F3471" s="101" t="str">
        <f>IF(CADA_PROD!D3471="","",SUMIFS(MOVI_ENTR!I:I,MOVI_ENTR!D:D,D3471))</f>
        <v/>
      </c>
      <c r="G3471" s="101" t="str">
        <f>IF(CADA_PROD!C3471="","",SUMIFS(MOVI_SAID!H:H,MOVI_SAID!D:D,D3471))</f>
        <v/>
      </c>
      <c r="H3471" s="101" t="str">
        <f t="shared" si="72"/>
        <v/>
      </c>
      <c r="I3471" s="100" t="str">
        <f>IF(CADA_PROD!C3471="","",IFERROR(IF(H3471&lt;=0,"Sem estoque",IF(H3471/E3471&lt;0.25,"Quase sem estoque",IF(H3471/E3471&lt;1.2,"Estoque baixo",IF(H3471/E3471&lt;2,"Estoque moderado","Estoque confortável")))),""))</f>
        <v/>
      </c>
      <c r="J3471" s="102" t="str">
        <f>IF(CADA_PROD!C3471="","",SUMIFS(MOVI_ENTR!M:M,MOVI_ENTR!D:D,D3471))</f>
        <v/>
      </c>
      <c r="K3471" s="103" t="str">
        <f>IF(CADA_PROD!C3471="","",IFERROR($J3471/SUM($J$6:$J$1006),""))</f>
        <v/>
      </c>
      <c r="L3471" s="103" t="str">
        <f>IF(CADA_PROD!C3471="","",IFERROR(H3471/SUM($H$6:$H$1006)+P3471,""))</f>
        <v/>
      </c>
      <c r="M3471" s="102" t="str">
        <f>IF(CADA_PROD!$C3471="","",IFERROR(SUMIFS(MOVI_ENTR!M:M,MOVI_ENTR!D:D,D3471)/SUMIFS(MOVI_ENTR!I:I,MOVI_ENTR!D:D,D3471),0))</f>
        <v/>
      </c>
      <c r="N3471" s="104" t="str">
        <f>IF(CADA_PROD!C3471="","",G3471/E3471)</f>
        <v/>
      </c>
    </row>
    <row r="3472" spans="3:14">
      <c r="C3472" s="99" t="str">
        <f>IF(CADA_PROD!C3472="","",CADA_PROD!C3472)</f>
        <v/>
      </c>
      <c r="D3472" s="100" t="str">
        <f>IF(CADA_PROD!D3472="","",CADA_PROD!D3472)</f>
        <v/>
      </c>
      <c r="E3472" s="101" t="str">
        <f>IF(CADA_PROD!E3472="","",CADA_PROD!E3472)</f>
        <v/>
      </c>
      <c r="F3472" s="101" t="str">
        <f>IF(CADA_PROD!D3472="","",SUMIFS(MOVI_ENTR!I:I,MOVI_ENTR!D:D,D3472))</f>
        <v/>
      </c>
      <c r="G3472" s="101" t="str">
        <f>IF(CADA_PROD!C3472="","",SUMIFS(MOVI_SAID!H:H,MOVI_SAID!D:D,D3472))</f>
        <v/>
      </c>
      <c r="H3472" s="101" t="str">
        <f t="shared" si="72"/>
        <v/>
      </c>
      <c r="I3472" s="100" t="str">
        <f>IF(CADA_PROD!C3472="","",IFERROR(IF(H3472&lt;=0,"Sem estoque",IF(H3472/E3472&lt;0.25,"Quase sem estoque",IF(H3472/E3472&lt;1.2,"Estoque baixo",IF(H3472/E3472&lt;2,"Estoque moderado","Estoque confortável")))),""))</f>
        <v/>
      </c>
      <c r="J3472" s="102" t="str">
        <f>IF(CADA_PROD!C3472="","",SUMIFS(MOVI_ENTR!M:M,MOVI_ENTR!D:D,D3472))</f>
        <v/>
      </c>
      <c r="K3472" s="103" t="str">
        <f>IF(CADA_PROD!C3472="","",IFERROR($J3472/SUM($J$6:$J$1006),""))</f>
        <v/>
      </c>
      <c r="L3472" s="103" t="str">
        <f>IF(CADA_PROD!C3472="","",IFERROR(H3472/SUM($H$6:$H$1006)+P3472,""))</f>
        <v/>
      </c>
      <c r="M3472" s="102" t="str">
        <f>IF(CADA_PROD!$C3472="","",IFERROR(SUMIFS(MOVI_ENTR!M:M,MOVI_ENTR!D:D,D3472)/SUMIFS(MOVI_ENTR!I:I,MOVI_ENTR!D:D,D3472),0))</f>
        <v/>
      </c>
      <c r="N3472" s="104" t="str">
        <f>IF(CADA_PROD!C3472="","",G3472/E3472)</f>
        <v/>
      </c>
    </row>
    <row r="3473" spans="3:14">
      <c r="C3473" s="99" t="str">
        <f>IF(CADA_PROD!C3473="","",CADA_PROD!C3473)</f>
        <v/>
      </c>
      <c r="D3473" s="100" t="str">
        <f>IF(CADA_PROD!D3473="","",CADA_PROD!D3473)</f>
        <v/>
      </c>
      <c r="E3473" s="101" t="str">
        <f>IF(CADA_PROD!E3473="","",CADA_PROD!E3473)</f>
        <v/>
      </c>
      <c r="F3473" s="101" t="str">
        <f>IF(CADA_PROD!D3473="","",SUMIFS(MOVI_ENTR!I:I,MOVI_ENTR!D:D,D3473))</f>
        <v/>
      </c>
      <c r="G3473" s="101" t="str">
        <f>IF(CADA_PROD!C3473="","",SUMIFS(MOVI_SAID!H:H,MOVI_SAID!D:D,D3473))</f>
        <v/>
      </c>
      <c r="H3473" s="101" t="str">
        <f t="shared" si="72"/>
        <v/>
      </c>
      <c r="I3473" s="100" t="str">
        <f>IF(CADA_PROD!C3473="","",IFERROR(IF(H3473&lt;=0,"Sem estoque",IF(H3473/E3473&lt;0.25,"Quase sem estoque",IF(H3473/E3473&lt;1.2,"Estoque baixo",IF(H3473/E3473&lt;2,"Estoque moderado","Estoque confortável")))),""))</f>
        <v/>
      </c>
      <c r="J3473" s="102" t="str">
        <f>IF(CADA_PROD!C3473="","",SUMIFS(MOVI_ENTR!M:M,MOVI_ENTR!D:D,D3473))</f>
        <v/>
      </c>
      <c r="K3473" s="103" t="str">
        <f>IF(CADA_PROD!C3473="","",IFERROR($J3473/SUM($J$6:$J$1006),""))</f>
        <v/>
      </c>
      <c r="L3473" s="103" t="str">
        <f>IF(CADA_PROD!C3473="","",IFERROR(H3473/SUM($H$6:$H$1006)+P3473,""))</f>
        <v/>
      </c>
      <c r="M3473" s="102" t="str">
        <f>IF(CADA_PROD!$C3473="","",IFERROR(SUMIFS(MOVI_ENTR!M:M,MOVI_ENTR!D:D,D3473)/SUMIFS(MOVI_ENTR!I:I,MOVI_ENTR!D:D,D3473),0))</f>
        <v/>
      </c>
      <c r="N3473" s="104" t="str">
        <f>IF(CADA_PROD!C3473="","",G3473/E3473)</f>
        <v/>
      </c>
    </row>
    <row r="3474" spans="3:14">
      <c r="C3474" s="99" t="str">
        <f>IF(CADA_PROD!C3474="","",CADA_PROD!C3474)</f>
        <v/>
      </c>
      <c r="D3474" s="100" t="str">
        <f>IF(CADA_PROD!D3474="","",CADA_PROD!D3474)</f>
        <v/>
      </c>
      <c r="E3474" s="101" t="str">
        <f>IF(CADA_PROD!E3474="","",CADA_PROD!E3474)</f>
        <v/>
      </c>
      <c r="F3474" s="101" t="str">
        <f>IF(CADA_PROD!D3474="","",SUMIFS(MOVI_ENTR!I:I,MOVI_ENTR!D:D,D3474))</f>
        <v/>
      </c>
      <c r="G3474" s="101" t="str">
        <f>IF(CADA_PROD!C3474="","",SUMIFS(MOVI_SAID!H:H,MOVI_SAID!D:D,D3474))</f>
        <v/>
      </c>
      <c r="H3474" s="101" t="str">
        <f t="shared" si="72"/>
        <v/>
      </c>
      <c r="I3474" s="100" t="str">
        <f>IF(CADA_PROD!C3474="","",IFERROR(IF(H3474&lt;=0,"Sem estoque",IF(H3474/E3474&lt;0.25,"Quase sem estoque",IF(H3474/E3474&lt;1.2,"Estoque baixo",IF(H3474/E3474&lt;2,"Estoque moderado","Estoque confortável")))),""))</f>
        <v/>
      </c>
      <c r="J3474" s="102" t="str">
        <f>IF(CADA_PROD!C3474="","",SUMIFS(MOVI_ENTR!M:M,MOVI_ENTR!D:D,D3474))</f>
        <v/>
      </c>
      <c r="K3474" s="103" t="str">
        <f>IF(CADA_PROD!C3474="","",IFERROR($J3474/SUM($J$6:$J$1006),""))</f>
        <v/>
      </c>
      <c r="L3474" s="103" t="str">
        <f>IF(CADA_PROD!C3474="","",IFERROR(H3474/SUM($H$6:$H$1006)+P3474,""))</f>
        <v/>
      </c>
      <c r="M3474" s="102" t="str">
        <f>IF(CADA_PROD!$C3474="","",IFERROR(SUMIFS(MOVI_ENTR!M:M,MOVI_ENTR!D:D,D3474)/SUMIFS(MOVI_ENTR!I:I,MOVI_ENTR!D:D,D3474),0))</f>
        <v/>
      </c>
      <c r="N3474" s="104" t="str">
        <f>IF(CADA_PROD!C3474="","",G3474/E3474)</f>
        <v/>
      </c>
    </row>
    <row r="3475" spans="3:14">
      <c r="C3475" s="99" t="str">
        <f>IF(CADA_PROD!C3475="","",CADA_PROD!C3475)</f>
        <v/>
      </c>
      <c r="D3475" s="100" t="str">
        <f>IF(CADA_PROD!D3475="","",CADA_PROD!D3475)</f>
        <v/>
      </c>
      <c r="E3475" s="101" t="str">
        <f>IF(CADA_PROD!E3475="","",CADA_PROD!E3475)</f>
        <v/>
      </c>
      <c r="F3475" s="101" t="str">
        <f>IF(CADA_PROD!D3475="","",SUMIFS(MOVI_ENTR!I:I,MOVI_ENTR!D:D,D3475))</f>
        <v/>
      </c>
      <c r="G3475" s="101" t="str">
        <f>IF(CADA_PROD!C3475="","",SUMIFS(MOVI_SAID!H:H,MOVI_SAID!D:D,D3475))</f>
        <v/>
      </c>
      <c r="H3475" s="101" t="str">
        <f t="shared" si="72"/>
        <v/>
      </c>
      <c r="I3475" s="100" t="str">
        <f>IF(CADA_PROD!C3475="","",IFERROR(IF(H3475&lt;=0,"Sem estoque",IF(H3475/E3475&lt;0.25,"Quase sem estoque",IF(H3475/E3475&lt;1.2,"Estoque baixo",IF(H3475/E3475&lt;2,"Estoque moderado","Estoque confortável")))),""))</f>
        <v/>
      </c>
      <c r="J3475" s="102" t="str">
        <f>IF(CADA_PROD!C3475="","",SUMIFS(MOVI_ENTR!M:M,MOVI_ENTR!D:D,D3475))</f>
        <v/>
      </c>
      <c r="K3475" s="103" t="str">
        <f>IF(CADA_PROD!C3475="","",IFERROR($J3475/SUM($J$6:$J$1006),""))</f>
        <v/>
      </c>
      <c r="L3475" s="103" t="str">
        <f>IF(CADA_PROD!C3475="","",IFERROR(H3475/SUM($H$6:$H$1006)+P3475,""))</f>
        <v/>
      </c>
      <c r="M3475" s="102" t="str">
        <f>IF(CADA_PROD!$C3475="","",IFERROR(SUMIFS(MOVI_ENTR!M:M,MOVI_ENTR!D:D,D3475)/SUMIFS(MOVI_ENTR!I:I,MOVI_ENTR!D:D,D3475),0))</f>
        <v/>
      </c>
      <c r="N3475" s="104" t="str">
        <f>IF(CADA_PROD!C3475="","",G3475/E3475)</f>
        <v/>
      </c>
    </row>
    <row r="3476" spans="3:14">
      <c r="C3476" s="99" t="str">
        <f>IF(CADA_PROD!C3476="","",CADA_PROD!C3476)</f>
        <v/>
      </c>
      <c r="D3476" s="100" t="str">
        <f>IF(CADA_PROD!D3476="","",CADA_PROD!D3476)</f>
        <v/>
      </c>
      <c r="E3476" s="101" t="str">
        <f>IF(CADA_PROD!E3476="","",CADA_PROD!E3476)</f>
        <v/>
      </c>
      <c r="F3476" s="101" t="str">
        <f>IF(CADA_PROD!D3476="","",SUMIFS(MOVI_ENTR!I:I,MOVI_ENTR!D:D,D3476))</f>
        <v/>
      </c>
      <c r="G3476" s="101" t="str">
        <f>IF(CADA_PROD!C3476="","",SUMIFS(MOVI_SAID!H:H,MOVI_SAID!D:D,D3476))</f>
        <v/>
      </c>
      <c r="H3476" s="101" t="str">
        <f t="shared" si="72"/>
        <v/>
      </c>
      <c r="I3476" s="100" t="str">
        <f>IF(CADA_PROD!C3476="","",IFERROR(IF(H3476&lt;=0,"Sem estoque",IF(H3476/E3476&lt;0.25,"Quase sem estoque",IF(H3476/E3476&lt;1.2,"Estoque baixo",IF(H3476/E3476&lt;2,"Estoque moderado","Estoque confortável")))),""))</f>
        <v/>
      </c>
      <c r="J3476" s="102" t="str">
        <f>IF(CADA_PROD!C3476="","",SUMIFS(MOVI_ENTR!M:M,MOVI_ENTR!D:D,D3476))</f>
        <v/>
      </c>
      <c r="K3476" s="103" t="str">
        <f>IF(CADA_PROD!C3476="","",IFERROR($J3476/SUM($J$6:$J$1006),""))</f>
        <v/>
      </c>
      <c r="L3476" s="103" t="str">
        <f>IF(CADA_PROD!C3476="","",IFERROR(H3476/SUM($H$6:$H$1006)+P3476,""))</f>
        <v/>
      </c>
      <c r="M3476" s="102" t="str">
        <f>IF(CADA_PROD!$C3476="","",IFERROR(SUMIFS(MOVI_ENTR!M:M,MOVI_ENTR!D:D,D3476)/SUMIFS(MOVI_ENTR!I:I,MOVI_ENTR!D:D,D3476),0))</f>
        <v/>
      </c>
      <c r="N3476" s="104" t="str">
        <f>IF(CADA_PROD!C3476="","",G3476/E3476)</f>
        <v/>
      </c>
    </row>
    <row r="3477" spans="3:14">
      <c r="C3477" s="99" t="str">
        <f>IF(CADA_PROD!C3477="","",CADA_PROD!C3477)</f>
        <v/>
      </c>
      <c r="D3477" s="100" t="str">
        <f>IF(CADA_PROD!D3477="","",CADA_PROD!D3477)</f>
        <v/>
      </c>
      <c r="E3477" s="101" t="str">
        <f>IF(CADA_PROD!E3477="","",CADA_PROD!E3477)</f>
        <v/>
      </c>
      <c r="F3477" s="101" t="str">
        <f>IF(CADA_PROD!D3477="","",SUMIFS(MOVI_ENTR!I:I,MOVI_ENTR!D:D,D3477))</f>
        <v/>
      </c>
      <c r="G3477" s="101" t="str">
        <f>IF(CADA_PROD!C3477="","",SUMIFS(MOVI_SAID!H:H,MOVI_SAID!D:D,D3477))</f>
        <v/>
      </c>
      <c r="H3477" s="101" t="str">
        <f t="shared" si="72"/>
        <v/>
      </c>
      <c r="I3477" s="100" t="str">
        <f>IF(CADA_PROD!C3477="","",IFERROR(IF(H3477&lt;=0,"Sem estoque",IF(H3477/E3477&lt;0.25,"Quase sem estoque",IF(H3477/E3477&lt;1.2,"Estoque baixo",IF(H3477/E3477&lt;2,"Estoque moderado","Estoque confortável")))),""))</f>
        <v/>
      </c>
      <c r="J3477" s="102" t="str">
        <f>IF(CADA_PROD!C3477="","",SUMIFS(MOVI_ENTR!M:M,MOVI_ENTR!D:D,D3477))</f>
        <v/>
      </c>
      <c r="K3477" s="103" t="str">
        <f>IF(CADA_PROD!C3477="","",IFERROR($J3477/SUM($J$6:$J$1006),""))</f>
        <v/>
      </c>
      <c r="L3477" s="103" t="str">
        <f>IF(CADA_PROD!C3477="","",IFERROR(H3477/SUM($H$6:$H$1006)+P3477,""))</f>
        <v/>
      </c>
      <c r="M3477" s="102" t="str">
        <f>IF(CADA_PROD!$C3477="","",IFERROR(SUMIFS(MOVI_ENTR!M:M,MOVI_ENTR!D:D,D3477)/SUMIFS(MOVI_ENTR!I:I,MOVI_ENTR!D:D,D3477),0))</f>
        <v/>
      </c>
      <c r="N3477" s="104" t="str">
        <f>IF(CADA_PROD!C3477="","",G3477/E3477)</f>
        <v/>
      </c>
    </row>
    <row r="3478" spans="3:14">
      <c r="C3478" s="99" t="str">
        <f>IF(CADA_PROD!C3478="","",CADA_PROD!C3478)</f>
        <v/>
      </c>
      <c r="D3478" s="100" t="str">
        <f>IF(CADA_PROD!D3478="","",CADA_PROD!D3478)</f>
        <v/>
      </c>
      <c r="E3478" s="101" t="str">
        <f>IF(CADA_PROD!E3478="","",CADA_PROD!E3478)</f>
        <v/>
      </c>
      <c r="F3478" s="101" t="str">
        <f>IF(CADA_PROD!D3478="","",SUMIFS(MOVI_ENTR!I:I,MOVI_ENTR!D:D,D3478))</f>
        <v/>
      </c>
      <c r="G3478" s="101" t="str">
        <f>IF(CADA_PROD!C3478="","",SUMIFS(MOVI_SAID!H:H,MOVI_SAID!D:D,D3478))</f>
        <v/>
      </c>
      <c r="H3478" s="101" t="str">
        <f t="shared" si="72"/>
        <v/>
      </c>
      <c r="I3478" s="100" t="str">
        <f>IF(CADA_PROD!C3478="","",IFERROR(IF(H3478&lt;=0,"Sem estoque",IF(H3478/E3478&lt;0.25,"Quase sem estoque",IF(H3478/E3478&lt;1.2,"Estoque baixo",IF(H3478/E3478&lt;2,"Estoque moderado","Estoque confortável")))),""))</f>
        <v/>
      </c>
      <c r="J3478" s="102" t="str">
        <f>IF(CADA_PROD!C3478="","",SUMIFS(MOVI_ENTR!M:M,MOVI_ENTR!D:D,D3478))</f>
        <v/>
      </c>
      <c r="K3478" s="103" t="str">
        <f>IF(CADA_PROD!C3478="","",IFERROR($J3478/SUM($J$6:$J$1006),""))</f>
        <v/>
      </c>
      <c r="L3478" s="103" t="str">
        <f>IF(CADA_PROD!C3478="","",IFERROR(H3478/SUM($H$6:$H$1006)+P3478,""))</f>
        <v/>
      </c>
      <c r="M3478" s="102" t="str">
        <f>IF(CADA_PROD!$C3478="","",IFERROR(SUMIFS(MOVI_ENTR!M:M,MOVI_ENTR!D:D,D3478)/SUMIFS(MOVI_ENTR!I:I,MOVI_ENTR!D:D,D3478),0))</f>
        <v/>
      </c>
      <c r="N3478" s="104" t="str">
        <f>IF(CADA_PROD!C3478="","",G3478/E3478)</f>
        <v/>
      </c>
    </row>
    <row r="3479" spans="3:14">
      <c r="C3479" s="99" t="str">
        <f>IF(CADA_PROD!C3479="","",CADA_PROD!C3479)</f>
        <v/>
      </c>
      <c r="D3479" s="100" t="str">
        <f>IF(CADA_PROD!D3479="","",CADA_PROD!D3479)</f>
        <v/>
      </c>
      <c r="E3479" s="101" t="str">
        <f>IF(CADA_PROD!E3479="","",CADA_PROD!E3479)</f>
        <v/>
      </c>
      <c r="F3479" s="101" t="str">
        <f>IF(CADA_PROD!D3479="","",SUMIFS(MOVI_ENTR!I:I,MOVI_ENTR!D:D,D3479))</f>
        <v/>
      </c>
      <c r="G3479" s="101" t="str">
        <f>IF(CADA_PROD!C3479="","",SUMIFS(MOVI_SAID!H:H,MOVI_SAID!D:D,D3479))</f>
        <v/>
      </c>
      <c r="H3479" s="101" t="str">
        <f t="shared" si="72"/>
        <v/>
      </c>
      <c r="I3479" s="100" t="str">
        <f>IF(CADA_PROD!C3479="","",IFERROR(IF(H3479&lt;=0,"Sem estoque",IF(H3479/E3479&lt;0.25,"Quase sem estoque",IF(H3479/E3479&lt;1.2,"Estoque baixo",IF(H3479/E3479&lt;2,"Estoque moderado","Estoque confortável")))),""))</f>
        <v/>
      </c>
      <c r="J3479" s="102" t="str">
        <f>IF(CADA_PROD!C3479="","",SUMIFS(MOVI_ENTR!M:M,MOVI_ENTR!D:D,D3479))</f>
        <v/>
      </c>
      <c r="K3479" s="103" t="str">
        <f>IF(CADA_PROD!C3479="","",IFERROR($J3479/SUM($J$6:$J$1006),""))</f>
        <v/>
      </c>
      <c r="L3479" s="103" t="str">
        <f>IF(CADA_PROD!C3479="","",IFERROR(H3479/SUM($H$6:$H$1006)+P3479,""))</f>
        <v/>
      </c>
      <c r="M3479" s="102" t="str">
        <f>IF(CADA_PROD!$C3479="","",IFERROR(SUMIFS(MOVI_ENTR!M:M,MOVI_ENTR!D:D,D3479)/SUMIFS(MOVI_ENTR!I:I,MOVI_ENTR!D:D,D3479),0))</f>
        <v/>
      </c>
      <c r="N3479" s="104" t="str">
        <f>IF(CADA_PROD!C3479="","",G3479/E3479)</f>
        <v/>
      </c>
    </row>
    <row r="3480" spans="3:14">
      <c r="C3480" s="99" t="str">
        <f>IF(CADA_PROD!C3480="","",CADA_PROD!C3480)</f>
        <v/>
      </c>
      <c r="D3480" s="100" t="str">
        <f>IF(CADA_PROD!D3480="","",CADA_PROD!D3480)</f>
        <v/>
      </c>
      <c r="E3480" s="101" t="str">
        <f>IF(CADA_PROD!E3480="","",CADA_PROD!E3480)</f>
        <v/>
      </c>
      <c r="F3480" s="101" t="str">
        <f>IF(CADA_PROD!D3480="","",SUMIFS(MOVI_ENTR!I:I,MOVI_ENTR!D:D,D3480))</f>
        <v/>
      </c>
      <c r="G3480" s="101" t="str">
        <f>IF(CADA_PROD!C3480="","",SUMIFS(MOVI_SAID!H:H,MOVI_SAID!D:D,D3480))</f>
        <v/>
      </c>
      <c r="H3480" s="101" t="str">
        <f t="shared" si="72"/>
        <v/>
      </c>
      <c r="I3480" s="100" t="str">
        <f>IF(CADA_PROD!C3480="","",IFERROR(IF(H3480&lt;=0,"Sem estoque",IF(H3480/E3480&lt;0.25,"Quase sem estoque",IF(H3480/E3480&lt;1.2,"Estoque baixo",IF(H3480/E3480&lt;2,"Estoque moderado","Estoque confortável")))),""))</f>
        <v/>
      </c>
      <c r="J3480" s="102" t="str">
        <f>IF(CADA_PROD!C3480="","",SUMIFS(MOVI_ENTR!M:M,MOVI_ENTR!D:D,D3480))</f>
        <v/>
      </c>
      <c r="K3480" s="103" t="str">
        <f>IF(CADA_PROD!C3480="","",IFERROR($J3480/SUM($J$6:$J$1006),""))</f>
        <v/>
      </c>
      <c r="L3480" s="103" t="str">
        <f>IF(CADA_PROD!C3480="","",IFERROR(H3480/SUM($H$6:$H$1006)+P3480,""))</f>
        <v/>
      </c>
      <c r="M3480" s="102" t="str">
        <f>IF(CADA_PROD!$C3480="","",IFERROR(SUMIFS(MOVI_ENTR!M:M,MOVI_ENTR!D:D,D3480)/SUMIFS(MOVI_ENTR!I:I,MOVI_ENTR!D:D,D3480),0))</f>
        <v/>
      </c>
      <c r="N3480" s="104" t="str">
        <f>IF(CADA_PROD!C3480="","",G3480/E3480)</f>
        <v/>
      </c>
    </row>
    <row r="3481" spans="3:14">
      <c r="C3481" s="99" t="str">
        <f>IF(CADA_PROD!C3481="","",CADA_PROD!C3481)</f>
        <v/>
      </c>
      <c r="D3481" s="100" t="str">
        <f>IF(CADA_PROD!D3481="","",CADA_PROD!D3481)</f>
        <v/>
      </c>
      <c r="E3481" s="101" t="str">
        <f>IF(CADA_PROD!E3481="","",CADA_PROD!E3481)</f>
        <v/>
      </c>
      <c r="F3481" s="101" t="str">
        <f>IF(CADA_PROD!D3481="","",SUMIFS(MOVI_ENTR!I:I,MOVI_ENTR!D:D,D3481))</f>
        <v/>
      </c>
      <c r="G3481" s="101" t="str">
        <f>IF(CADA_PROD!C3481="","",SUMIFS(MOVI_SAID!H:H,MOVI_SAID!D:D,D3481))</f>
        <v/>
      </c>
      <c r="H3481" s="101" t="str">
        <f t="shared" si="72"/>
        <v/>
      </c>
      <c r="I3481" s="100" t="str">
        <f>IF(CADA_PROD!C3481="","",IFERROR(IF(H3481&lt;=0,"Sem estoque",IF(H3481/E3481&lt;0.25,"Quase sem estoque",IF(H3481/E3481&lt;1.2,"Estoque baixo",IF(H3481/E3481&lt;2,"Estoque moderado","Estoque confortável")))),""))</f>
        <v/>
      </c>
      <c r="J3481" s="102" t="str">
        <f>IF(CADA_PROD!C3481="","",SUMIFS(MOVI_ENTR!M:M,MOVI_ENTR!D:D,D3481))</f>
        <v/>
      </c>
      <c r="K3481" s="103" t="str">
        <f>IF(CADA_PROD!C3481="","",IFERROR($J3481/SUM($J$6:$J$1006),""))</f>
        <v/>
      </c>
      <c r="L3481" s="103" t="str">
        <f>IF(CADA_PROD!C3481="","",IFERROR(H3481/SUM($H$6:$H$1006)+P3481,""))</f>
        <v/>
      </c>
      <c r="M3481" s="102" t="str">
        <f>IF(CADA_PROD!$C3481="","",IFERROR(SUMIFS(MOVI_ENTR!M:M,MOVI_ENTR!D:D,D3481)/SUMIFS(MOVI_ENTR!I:I,MOVI_ENTR!D:D,D3481),0))</f>
        <v/>
      </c>
      <c r="N3481" s="104" t="str">
        <f>IF(CADA_PROD!C3481="","",G3481/E3481)</f>
        <v/>
      </c>
    </row>
    <row r="3482" spans="3:14">
      <c r="C3482" s="99" t="str">
        <f>IF(CADA_PROD!C3482="","",CADA_PROD!C3482)</f>
        <v/>
      </c>
      <c r="D3482" s="100" t="str">
        <f>IF(CADA_PROD!D3482="","",CADA_PROD!D3482)</f>
        <v/>
      </c>
      <c r="E3482" s="101" t="str">
        <f>IF(CADA_PROD!E3482="","",CADA_PROD!E3482)</f>
        <v/>
      </c>
      <c r="F3482" s="101" t="str">
        <f>IF(CADA_PROD!D3482="","",SUMIFS(MOVI_ENTR!I:I,MOVI_ENTR!D:D,D3482))</f>
        <v/>
      </c>
      <c r="G3482" s="101" t="str">
        <f>IF(CADA_PROD!C3482="","",SUMIFS(MOVI_SAID!H:H,MOVI_SAID!D:D,D3482))</f>
        <v/>
      </c>
      <c r="H3482" s="101" t="str">
        <f t="shared" si="72"/>
        <v/>
      </c>
      <c r="I3482" s="100" t="str">
        <f>IF(CADA_PROD!C3482="","",IFERROR(IF(H3482&lt;=0,"Sem estoque",IF(H3482/E3482&lt;0.25,"Quase sem estoque",IF(H3482/E3482&lt;1.2,"Estoque baixo",IF(H3482/E3482&lt;2,"Estoque moderado","Estoque confortável")))),""))</f>
        <v/>
      </c>
      <c r="J3482" s="102" t="str">
        <f>IF(CADA_PROD!C3482="","",SUMIFS(MOVI_ENTR!M:M,MOVI_ENTR!D:D,D3482))</f>
        <v/>
      </c>
      <c r="K3482" s="103" t="str">
        <f>IF(CADA_PROD!C3482="","",IFERROR($J3482/SUM($J$6:$J$1006),""))</f>
        <v/>
      </c>
      <c r="L3482" s="103" t="str">
        <f>IF(CADA_PROD!C3482="","",IFERROR(H3482/SUM($H$6:$H$1006)+P3482,""))</f>
        <v/>
      </c>
      <c r="M3482" s="102" t="str">
        <f>IF(CADA_PROD!$C3482="","",IFERROR(SUMIFS(MOVI_ENTR!M:M,MOVI_ENTR!D:D,D3482)/SUMIFS(MOVI_ENTR!I:I,MOVI_ENTR!D:D,D3482),0))</f>
        <v/>
      </c>
      <c r="N3482" s="104" t="str">
        <f>IF(CADA_PROD!C3482="","",G3482/E3482)</f>
        <v/>
      </c>
    </row>
    <row r="3483" spans="3:14">
      <c r="C3483" s="99" t="str">
        <f>IF(CADA_PROD!C3483="","",CADA_PROD!C3483)</f>
        <v/>
      </c>
      <c r="D3483" s="100" t="str">
        <f>IF(CADA_PROD!D3483="","",CADA_PROD!D3483)</f>
        <v/>
      </c>
      <c r="E3483" s="101" t="str">
        <f>IF(CADA_PROD!E3483="","",CADA_PROD!E3483)</f>
        <v/>
      </c>
      <c r="F3483" s="101" t="str">
        <f>IF(CADA_PROD!D3483="","",SUMIFS(MOVI_ENTR!I:I,MOVI_ENTR!D:D,D3483))</f>
        <v/>
      </c>
      <c r="G3483" s="101" t="str">
        <f>IF(CADA_PROD!C3483="","",SUMIFS(MOVI_SAID!H:H,MOVI_SAID!D:D,D3483))</f>
        <v/>
      </c>
      <c r="H3483" s="101" t="str">
        <f t="shared" si="72"/>
        <v/>
      </c>
      <c r="I3483" s="100" t="str">
        <f>IF(CADA_PROD!C3483="","",IFERROR(IF(H3483&lt;=0,"Sem estoque",IF(H3483/E3483&lt;0.25,"Quase sem estoque",IF(H3483/E3483&lt;1.2,"Estoque baixo",IF(H3483/E3483&lt;2,"Estoque moderado","Estoque confortável")))),""))</f>
        <v/>
      </c>
      <c r="J3483" s="102" t="str">
        <f>IF(CADA_PROD!C3483="","",SUMIFS(MOVI_ENTR!M:M,MOVI_ENTR!D:D,D3483))</f>
        <v/>
      </c>
      <c r="K3483" s="103" t="str">
        <f>IF(CADA_PROD!C3483="","",IFERROR($J3483/SUM($J$6:$J$1006),""))</f>
        <v/>
      </c>
      <c r="L3483" s="103" t="str">
        <f>IF(CADA_PROD!C3483="","",IFERROR(H3483/SUM($H$6:$H$1006)+P3483,""))</f>
        <v/>
      </c>
      <c r="M3483" s="102" t="str">
        <f>IF(CADA_PROD!$C3483="","",IFERROR(SUMIFS(MOVI_ENTR!M:M,MOVI_ENTR!D:D,D3483)/SUMIFS(MOVI_ENTR!I:I,MOVI_ENTR!D:D,D3483),0))</f>
        <v/>
      </c>
      <c r="N3483" s="104" t="str">
        <f>IF(CADA_PROD!C3483="","",G3483/E3483)</f>
        <v/>
      </c>
    </row>
    <row r="3484" spans="3:14">
      <c r="C3484" s="99" t="str">
        <f>IF(CADA_PROD!C3484="","",CADA_PROD!C3484)</f>
        <v/>
      </c>
      <c r="D3484" s="100" t="str">
        <f>IF(CADA_PROD!D3484="","",CADA_PROD!D3484)</f>
        <v/>
      </c>
      <c r="E3484" s="101" t="str">
        <f>IF(CADA_PROD!E3484="","",CADA_PROD!E3484)</f>
        <v/>
      </c>
      <c r="F3484" s="101" t="str">
        <f>IF(CADA_PROD!D3484="","",SUMIFS(MOVI_ENTR!I:I,MOVI_ENTR!D:D,D3484))</f>
        <v/>
      </c>
      <c r="G3484" s="101" t="str">
        <f>IF(CADA_PROD!C3484="","",SUMIFS(MOVI_SAID!H:H,MOVI_SAID!D:D,D3484))</f>
        <v/>
      </c>
      <c r="H3484" s="101" t="str">
        <f t="shared" si="72"/>
        <v/>
      </c>
      <c r="I3484" s="100" t="str">
        <f>IF(CADA_PROD!C3484="","",IFERROR(IF(H3484&lt;=0,"Sem estoque",IF(H3484/E3484&lt;0.25,"Quase sem estoque",IF(H3484/E3484&lt;1.2,"Estoque baixo",IF(H3484/E3484&lt;2,"Estoque moderado","Estoque confortável")))),""))</f>
        <v/>
      </c>
      <c r="J3484" s="102" t="str">
        <f>IF(CADA_PROD!C3484="","",SUMIFS(MOVI_ENTR!M:M,MOVI_ENTR!D:D,D3484))</f>
        <v/>
      </c>
      <c r="K3484" s="103" t="str">
        <f>IF(CADA_PROD!C3484="","",IFERROR($J3484/SUM($J$6:$J$1006),""))</f>
        <v/>
      </c>
      <c r="L3484" s="103" t="str">
        <f>IF(CADA_PROD!C3484="","",IFERROR(H3484/SUM($H$6:$H$1006)+P3484,""))</f>
        <v/>
      </c>
      <c r="M3484" s="102" t="str">
        <f>IF(CADA_PROD!$C3484="","",IFERROR(SUMIFS(MOVI_ENTR!M:M,MOVI_ENTR!D:D,D3484)/SUMIFS(MOVI_ENTR!I:I,MOVI_ENTR!D:D,D3484),0))</f>
        <v/>
      </c>
      <c r="N3484" s="104" t="str">
        <f>IF(CADA_PROD!C3484="","",G3484/E3484)</f>
        <v/>
      </c>
    </row>
    <row r="3485" spans="3:14">
      <c r="C3485" s="99" t="str">
        <f>IF(CADA_PROD!C3485="","",CADA_PROD!C3485)</f>
        <v/>
      </c>
      <c r="D3485" s="100" t="str">
        <f>IF(CADA_PROD!D3485="","",CADA_PROD!D3485)</f>
        <v/>
      </c>
      <c r="E3485" s="101" t="str">
        <f>IF(CADA_PROD!E3485="","",CADA_PROD!E3485)</f>
        <v/>
      </c>
      <c r="F3485" s="101" t="str">
        <f>IF(CADA_PROD!D3485="","",SUMIFS(MOVI_ENTR!I:I,MOVI_ENTR!D:D,D3485))</f>
        <v/>
      </c>
      <c r="G3485" s="101" t="str">
        <f>IF(CADA_PROD!C3485="","",SUMIFS(MOVI_SAID!H:H,MOVI_SAID!D:D,D3485))</f>
        <v/>
      </c>
      <c r="H3485" s="101" t="str">
        <f t="shared" si="72"/>
        <v/>
      </c>
      <c r="I3485" s="100" t="str">
        <f>IF(CADA_PROD!C3485="","",IFERROR(IF(H3485&lt;=0,"Sem estoque",IF(H3485/E3485&lt;0.25,"Quase sem estoque",IF(H3485/E3485&lt;1.2,"Estoque baixo",IF(H3485/E3485&lt;2,"Estoque moderado","Estoque confortável")))),""))</f>
        <v/>
      </c>
      <c r="J3485" s="102" t="str">
        <f>IF(CADA_PROD!C3485="","",SUMIFS(MOVI_ENTR!M:M,MOVI_ENTR!D:D,D3485))</f>
        <v/>
      </c>
      <c r="K3485" s="103" t="str">
        <f>IF(CADA_PROD!C3485="","",IFERROR($J3485/SUM($J$6:$J$1006),""))</f>
        <v/>
      </c>
      <c r="L3485" s="103" t="str">
        <f>IF(CADA_PROD!C3485="","",IFERROR(H3485/SUM($H$6:$H$1006)+P3485,""))</f>
        <v/>
      </c>
      <c r="M3485" s="102" t="str">
        <f>IF(CADA_PROD!$C3485="","",IFERROR(SUMIFS(MOVI_ENTR!M:M,MOVI_ENTR!D:D,D3485)/SUMIFS(MOVI_ENTR!I:I,MOVI_ENTR!D:D,D3485),0))</f>
        <v/>
      </c>
      <c r="N3485" s="104" t="str">
        <f>IF(CADA_PROD!C3485="","",G3485/E3485)</f>
        <v/>
      </c>
    </row>
    <row r="3486" spans="3:14">
      <c r="C3486" s="99" t="str">
        <f>IF(CADA_PROD!C3486="","",CADA_PROD!C3486)</f>
        <v/>
      </c>
      <c r="D3486" s="100" t="str">
        <f>IF(CADA_PROD!D3486="","",CADA_PROD!D3486)</f>
        <v/>
      </c>
      <c r="E3486" s="101" t="str">
        <f>IF(CADA_PROD!E3486="","",CADA_PROD!E3486)</f>
        <v/>
      </c>
      <c r="F3486" s="101" t="str">
        <f>IF(CADA_PROD!D3486="","",SUMIFS(MOVI_ENTR!I:I,MOVI_ENTR!D:D,D3486))</f>
        <v/>
      </c>
      <c r="G3486" s="101" t="str">
        <f>IF(CADA_PROD!C3486="","",SUMIFS(MOVI_SAID!H:H,MOVI_SAID!D:D,D3486))</f>
        <v/>
      </c>
      <c r="H3486" s="101" t="str">
        <f t="shared" si="72"/>
        <v/>
      </c>
      <c r="I3486" s="100" t="str">
        <f>IF(CADA_PROD!C3486="","",IFERROR(IF(H3486&lt;=0,"Sem estoque",IF(H3486/E3486&lt;0.25,"Quase sem estoque",IF(H3486/E3486&lt;1.2,"Estoque baixo",IF(H3486/E3486&lt;2,"Estoque moderado","Estoque confortável")))),""))</f>
        <v/>
      </c>
      <c r="J3486" s="102" t="str">
        <f>IF(CADA_PROD!C3486="","",SUMIFS(MOVI_ENTR!M:M,MOVI_ENTR!D:D,D3486))</f>
        <v/>
      </c>
      <c r="K3486" s="103" t="str">
        <f>IF(CADA_PROD!C3486="","",IFERROR($J3486/SUM($J$6:$J$1006),""))</f>
        <v/>
      </c>
      <c r="L3486" s="103" t="str">
        <f>IF(CADA_PROD!C3486="","",IFERROR(H3486/SUM($H$6:$H$1006)+P3486,""))</f>
        <v/>
      </c>
      <c r="M3486" s="102" t="str">
        <f>IF(CADA_PROD!$C3486="","",IFERROR(SUMIFS(MOVI_ENTR!M:M,MOVI_ENTR!D:D,D3486)/SUMIFS(MOVI_ENTR!I:I,MOVI_ENTR!D:D,D3486),0))</f>
        <v/>
      </c>
      <c r="N3486" s="104" t="str">
        <f>IF(CADA_PROD!C3486="","",G3486/E3486)</f>
        <v/>
      </c>
    </row>
    <row r="3487" spans="3:14">
      <c r="C3487" s="99" t="str">
        <f>IF(CADA_PROD!C3487="","",CADA_PROD!C3487)</f>
        <v/>
      </c>
      <c r="D3487" s="100" t="str">
        <f>IF(CADA_PROD!D3487="","",CADA_PROD!D3487)</f>
        <v/>
      </c>
      <c r="E3487" s="101" t="str">
        <f>IF(CADA_PROD!E3487="","",CADA_PROD!E3487)</f>
        <v/>
      </c>
      <c r="F3487" s="101" t="str">
        <f>IF(CADA_PROD!D3487="","",SUMIFS(MOVI_ENTR!I:I,MOVI_ENTR!D:D,D3487))</f>
        <v/>
      </c>
      <c r="G3487" s="101" t="str">
        <f>IF(CADA_PROD!C3487="","",SUMIFS(MOVI_SAID!H:H,MOVI_SAID!D:D,D3487))</f>
        <v/>
      </c>
      <c r="H3487" s="101" t="str">
        <f t="shared" si="72"/>
        <v/>
      </c>
      <c r="I3487" s="100" t="str">
        <f>IF(CADA_PROD!C3487="","",IFERROR(IF(H3487&lt;=0,"Sem estoque",IF(H3487/E3487&lt;0.25,"Quase sem estoque",IF(H3487/E3487&lt;1.2,"Estoque baixo",IF(H3487/E3487&lt;2,"Estoque moderado","Estoque confortável")))),""))</f>
        <v/>
      </c>
      <c r="J3487" s="102" t="str">
        <f>IF(CADA_PROD!C3487="","",SUMIFS(MOVI_ENTR!M:M,MOVI_ENTR!D:D,D3487))</f>
        <v/>
      </c>
      <c r="K3487" s="103" t="str">
        <f>IF(CADA_PROD!C3487="","",IFERROR($J3487/SUM($J$6:$J$1006),""))</f>
        <v/>
      </c>
      <c r="L3487" s="103" t="str">
        <f>IF(CADA_PROD!C3487="","",IFERROR(H3487/SUM($H$6:$H$1006)+P3487,""))</f>
        <v/>
      </c>
      <c r="M3487" s="102" t="str">
        <f>IF(CADA_PROD!$C3487="","",IFERROR(SUMIFS(MOVI_ENTR!M:M,MOVI_ENTR!D:D,D3487)/SUMIFS(MOVI_ENTR!I:I,MOVI_ENTR!D:D,D3487),0))</f>
        <v/>
      </c>
      <c r="N3487" s="104" t="str">
        <f>IF(CADA_PROD!C3487="","",G3487/E3487)</f>
        <v/>
      </c>
    </row>
    <row r="3488" spans="3:14">
      <c r="C3488" s="99" t="str">
        <f>IF(CADA_PROD!C3488="","",CADA_PROD!C3488)</f>
        <v/>
      </c>
      <c r="D3488" s="100" t="str">
        <f>IF(CADA_PROD!D3488="","",CADA_PROD!D3488)</f>
        <v/>
      </c>
      <c r="E3488" s="101" t="str">
        <f>IF(CADA_PROD!E3488="","",CADA_PROD!E3488)</f>
        <v/>
      </c>
      <c r="F3488" s="101" t="str">
        <f>IF(CADA_PROD!D3488="","",SUMIFS(MOVI_ENTR!I:I,MOVI_ENTR!D:D,D3488))</f>
        <v/>
      </c>
      <c r="G3488" s="101" t="str">
        <f>IF(CADA_PROD!C3488="","",SUMIFS(MOVI_SAID!H:H,MOVI_SAID!D:D,D3488))</f>
        <v/>
      </c>
      <c r="H3488" s="101" t="str">
        <f t="shared" si="72"/>
        <v/>
      </c>
      <c r="I3488" s="100" t="str">
        <f>IF(CADA_PROD!C3488="","",IFERROR(IF(H3488&lt;=0,"Sem estoque",IF(H3488/E3488&lt;0.25,"Quase sem estoque",IF(H3488/E3488&lt;1.2,"Estoque baixo",IF(H3488/E3488&lt;2,"Estoque moderado","Estoque confortável")))),""))</f>
        <v/>
      </c>
      <c r="J3488" s="102" t="str">
        <f>IF(CADA_PROD!C3488="","",SUMIFS(MOVI_ENTR!M:M,MOVI_ENTR!D:D,D3488))</f>
        <v/>
      </c>
      <c r="K3488" s="103" t="str">
        <f>IF(CADA_PROD!C3488="","",IFERROR($J3488/SUM($J$6:$J$1006),""))</f>
        <v/>
      </c>
      <c r="L3488" s="103" t="str">
        <f>IF(CADA_PROD!C3488="","",IFERROR(H3488/SUM($H$6:$H$1006)+P3488,""))</f>
        <v/>
      </c>
      <c r="M3488" s="102" t="str">
        <f>IF(CADA_PROD!$C3488="","",IFERROR(SUMIFS(MOVI_ENTR!M:M,MOVI_ENTR!D:D,D3488)/SUMIFS(MOVI_ENTR!I:I,MOVI_ENTR!D:D,D3488),0))</f>
        <v/>
      </c>
      <c r="N3488" s="104" t="str">
        <f>IF(CADA_PROD!C3488="","",G3488/E3488)</f>
        <v/>
      </c>
    </row>
    <row r="3489" spans="3:14">
      <c r="C3489" s="99" t="str">
        <f>IF(CADA_PROD!C3489="","",CADA_PROD!C3489)</f>
        <v/>
      </c>
      <c r="D3489" s="100" t="str">
        <f>IF(CADA_PROD!D3489="","",CADA_PROD!D3489)</f>
        <v/>
      </c>
      <c r="E3489" s="101" t="str">
        <f>IF(CADA_PROD!E3489="","",CADA_PROD!E3489)</f>
        <v/>
      </c>
      <c r="F3489" s="101" t="str">
        <f>IF(CADA_PROD!D3489="","",SUMIFS(MOVI_ENTR!I:I,MOVI_ENTR!D:D,D3489))</f>
        <v/>
      </c>
      <c r="G3489" s="101" t="str">
        <f>IF(CADA_PROD!C3489="","",SUMIFS(MOVI_SAID!H:H,MOVI_SAID!D:D,D3489))</f>
        <v/>
      </c>
      <c r="H3489" s="101" t="str">
        <f t="shared" si="72"/>
        <v/>
      </c>
      <c r="I3489" s="100" t="str">
        <f>IF(CADA_PROD!C3489="","",IFERROR(IF(H3489&lt;=0,"Sem estoque",IF(H3489/E3489&lt;0.25,"Quase sem estoque",IF(H3489/E3489&lt;1.2,"Estoque baixo",IF(H3489/E3489&lt;2,"Estoque moderado","Estoque confortável")))),""))</f>
        <v/>
      </c>
      <c r="J3489" s="102" t="str">
        <f>IF(CADA_PROD!C3489="","",SUMIFS(MOVI_ENTR!M:M,MOVI_ENTR!D:D,D3489))</f>
        <v/>
      </c>
      <c r="K3489" s="103" t="str">
        <f>IF(CADA_PROD!C3489="","",IFERROR($J3489/SUM($J$6:$J$1006),""))</f>
        <v/>
      </c>
      <c r="L3489" s="103" t="str">
        <f>IF(CADA_PROD!C3489="","",IFERROR(H3489/SUM($H$6:$H$1006)+P3489,""))</f>
        <v/>
      </c>
      <c r="M3489" s="102" t="str">
        <f>IF(CADA_PROD!$C3489="","",IFERROR(SUMIFS(MOVI_ENTR!M:M,MOVI_ENTR!D:D,D3489)/SUMIFS(MOVI_ENTR!I:I,MOVI_ENTR!D:D,D3489),0))</f>
        <v/>
      </c>
      <c r="N3489" s="104" t="str">
        <f>IF(CADA_PROD!C3489="","",G3489/E3489)</f>
        <v/>
      </c>
    </row>
    <row r="3490" spans="3:14">
      <c r="C3490" s="99" t="str">
        <f>IF(CADA_PROD!C3490="","",CADA_PROD!C3490)</f>
        <v/>
      </c>
      <c r="D3490" s="100" t="str">
        <f>IF(CADA_PROD!D3490="","",CADA_PROD!D3490)</f>
        <v/>
      </c>
      <c r="E3490" s="101" t="str">
        <f>IF(CADA_PROD!E3490="","",CADA_PROD!E3490)</f>
        <v/>
      </c>
      <c r="F3490" s="101" t="str">
        <f>IF(CADA_PROD!D3490="","",SUMIFS(MOVI_ENTR!I:I,MOVI_ENTR!D:D,D3490))</f>
        <v/>
      </c>
      <c r="G3490" s="101" t="str">
        <f>IF(CADA_PROD!C3490="","",SUMIFS(MOVI_SAID!H:H,MOVI_SAID!D:D,D3490))</f>
        <v/>
      </c>
      <c r="H3490" s="101" t="str">
        <f t="shared" si="72"/>
        <v/>
      </c>
      <c r="I3490" s="100" t="str">
        <f>IF(CADA_PROD!C3490="","",IFERROR(IF(H3490&lt;=0,"Sem estoque",IF(H3490/E3490&lt;0.25,"Quase sem estoque",IF(H3490/E3490&lt;1.2,"Estoque baixo",IF(H3490/E3490&lt;2,"Estoque moderado","Estoque confortável")))),""))</f>
        <v/>
      </c>
      <c r="J3490" s="102" t="str">
        <f>IF(CADA_PROD!C3490="","",SUMIFS(MOVI_ENTR!M:M,MOVI_ENTR!D:D,D3490))</f>
        <v/>
      </c>
      <c r="K3490" s="103" t="str">
        <f>IF(CADA_PROD!C3490="","",IFERROR($J3490/SUM($J$6:$J$1006),""))</f>
        <v/>
      </c>
      <c r="L3490" s="103" t="str">
        <f>IF(CADA_PROD!C3490="","",IFERROR(H3490/SUM($H$6:$H$1006)+P3490,""))</f>
        <v/>
      </c>
      <c r="M3490" s="102" t="str">
        <f>IF(CADA_PROD!$C3490="","",IFERROR(SUMIFS(MOVI_ENTR!M:M,MOVI_ENTR!D:D,D3490)/SUMIFS(MOVI_ENTR!I:I,MOVI_ENTR!D:D,D3490),0))</f>
        <v/>
      </c>
      <c r="N3490" s="104" t="str">
        <f>IF(CADA_PROD!C3490="","",G3490/E3490)</f>
        <v/>
      </c>
    </row>
    <row r="3491" spans="3:14">
      <c r="C3491" s="99" t="str">
        <f>IF(CADA_PROD!C3491="","",CADA_PROD!C3491)</f>
        <v/>
      </c>
      <c r="D3491" s="100" t="str">
        <f>IF(CADA_PROD!D3491="","",CADA_PROD!D3491)</f>
        <v/>
      </c>
      <c r="E3491" s="101" t="str">
        <f>IF(CADA_PROD!E3491="","",CADA_PROD!E3491)</f>
        <v/>
      </c>
      <c r="F3491" s="101" t="str">
        <f>IF(CADA_PROD!D3491="","",SUMIFS(MOVI_ENTR!I:I,MOVI_ENTR!D:D,D3491))</f>
        <v/>
      </c>
      <c r="G3491" s="101" t="str">
        <f>IF(CADA_PROD!C3491="","",SUMIFS(MOVI_SAID!H:H,MOVI_SAID!D:D,D3491))</f>
        <v/>
      </c>
      <c r="H3491" s="101" t="str">
        <f t="shared" si="72"/>
        <v/>
      </c>
      <c r="I3491" s="100" t="str">
        <f>IF(CADA_PROD!C3491="","",IFERROR(IF(H3491&lt;=0,"Sem estoque",IF(H3491/E3491&lt;0.25,"Quase sem estoque",IF(H3491/E3491&lt;1.2,"Estoque baixo",IF(H3491/E3491&lt;2,"Estoque moderado","Estoque confortável")))),""))</f>
        <v/>
      </c>
      <c r="J3491" s="102" t="str">
        <f>IF(CADA_PROD!C3491="","",SUMIFS(MOVI_ENTR!M:M,MOVI_ENTR!D:D,D3491))</f>
        <v/>
      </c>
      <c r="K3491" s="103" t="str">
        <f>IF(CADA_PROD!C3491="","",IFERROR($J3491/SUM($J$6:$J$1006),""))</f>
        <v/>
      </c>
      <c r="L3491" s="103" t="str">
        <f>IF(CADA_PROD!C3491="","",IFERROR(H3491/SUM($H$6:$H$1006)+P3491,""))</f>
        <v/>
      </c>
      <c r="M3491" s="102" t="str">
        <f>IF(CADA_PROD!$C3491="","",IFERROR(SUMIFS(MOVI_ENTR!M:M,MOVI_ENTR!D:D,D3491)/SUMIFS(MOVI_ENTR!I:I,MOVI_ENTR!D:D,D3491),0))</f>
        <v/>
      </c>
      <c r="N3491" s="104" t="str">
        <f>IF(CADA_PROD!C3491="","",G3491/E3491)</f>
        <v/>
      </c>
    </row>
    <row r="3492" spans="3:14">
      <c r="C3492" s="99" t="str">
        <f>IF(CADA_PROD!C3492="","",CADA_PROD!C3492)</f>
        <v/>
      </c>
      <c r="D3492" s="100" t="str">
        <f>IF(CADA_PROD!D3492="","",CADA_PROD!D3492)</f>
        <v/>
      </c>
      <c r="E3492" s="101" t="str">
        <f>IF(CADA_PROD!E3492="","",CADA_PROD!E3492)</f>
        <v/>
      </c>
      <c r="F3492" s="101" t="str">
        <f>IF(CADA_PROD!D3492="","",SUMIFS(MOVI_ENTR!I:I,MOVI_ENTR!D:D,D3492))</f>
        <v/>
      </c>
      <c r="G3492" s="101" t="str">
        <f>IF(CADA_PROD!C3492="","",SUMIFS(MOVI_SAID!H:H,MOVI_SAID!D:D,D3492))</f>
        <v/>
      </c>
      <c r="H3492" s="101" t="str">
        <f t="shared" si="72"/>
        <v/>
      </c>
      <c r="I3492" s="100" t="str">
        <f>IF(CADA_PROD!C3492="","",IFERROR(IF(H3492&lt;=0,"Sem estoque",IF(H3492/E3492&lt;0.25,"Quase sem estoque",IF(H3492/E3492&lt;1.2,"Estoque baixo",IF(H3492/E3492&lt;2,"Estoque moderado","Estoque confortável")))),""))</f>
        <v/>
      </c>
      <c r="J3492" s="102" t="str">
        <f>IF(CADA_PROD!C3492="","",SUMIFS(MOVI_ENTR!M:M,MOVI_ENTR!D:D,D3492))</f>
        <v/>
      </c>
      <c r="K3492" s="103" t="str">
        <f>IF(CADA_PROD!C3492="","",IFERROR($J3492/SUM($J$6:$J$1006),""))</f>
        <v/>
      </c>
      <c r="L3492" s="103" t="str">
        <f>IF(CADA_PROD!C3492="","",IFERROR(H3492/SUM($H$6:$H$1006)+P3492,""))</f>
        <v/>
      </c>
      <c r="M3492" s="102" t="str">
        <f>IF(CADA_PROD!$C3492="","",IFERROR(SUMIFS(MOVI_ENTR!M:M,MOVI_ENTR!D:D,D3492)/SUMIFS(MOVI_ENTR!I:I,MOVI_ENTR!D:D,D3492),0))</f>
        <v/>
      </c>
      <c r="N3492" s="104" t="str">
        <f>IF(CADA_PROD!C3492="","",G3492/E3492)</f>
        <v/>
      </c>
    </row>
    <row r="3493" spans="3:14">
      <c r="C3493" s="99" t="str">
        <f>IF(CADA_PROD!C3493="","",CADA_PROD!C3493)</f>
        <v/>
      </c>
      <c r="D3493" s="100" t="str">
        <f>IF(CADA_PROD!D3493="","",CADA_PROD!D3493)</f>
        <v/>
      </c>
      <c r="E3493" s="101" t="str">
        <f>IF(CADA_PROD!E3493="","",CADA_PROD!E3493)</f>
        <v/>
      </c>
      <c r="F3493" s="101" t="str">
        <f>IF(CADA_PROD!D3493="","",SUMIFS(MOVI_ENTR!I:I,MOVI_ENTR!D:D,D3493))</f>
        <v/>
      </c>
      <c r="G3493" s="101" t="str">
        <f>IF(CADA_PROD!C3493="","",SUMIFS(MOVI_SAID!H:H,MOVI_SAID!D:D,D3493))</f>
        <v/>
      </c>
      <c r="H3493" s="101" t="str">
        <f t="shared" si="72"/>
        <v/>
      </c>
      <c r="I3493" s="100" t="str">
        <f>IF(CADA_PROD!C3493="","",IFERROR(IF(H3493&lt;=0,"Sem estoque",IF(H3493/E3493&lt;0.25,"Quase sem estoque",IF(H3493/E3493&lt;1.2,"Estoque baixo",IF(H3493/E3493&lt;2,"Estoque moderado","Estoque confortável")))),""))</f>
        <v/>
      </c>
      <c r="J3493" s="102" t="str">
        <f>IF(CADA_PROD!C3493="","",SUMIFS(MOVI_ENTR!M:M,MOVI_ENTR!D:D,D3493))</f>
        <v/>
      </c>
      <c r="K3493" s="103" t="str">
        <f>IF(CADA_PROD!C3493="","",IFERROR($J3493/SUM($J$6:$J$1006),""))</f>
        <v/>
      </c>
      <c r="L3493" s="103" t="str">
        <f>IF(CADA_PROD!C3493="","",IFERROR(H3493/SUM($H$6:$H$1006)+P3493,""))</f>
        <v/>
      </c>
      <c r="M3493" s="102" t="str">
        <f>IF(CADA_PROD!$C3493="","",IFERROR(SUMIFS(MOVI_ENTR!M:M,MOVI_ENTR!D:D,D3493)/SUMIFS(MOVI_ENTR!I:I,MOVI_ENTR!D:D,D3493),0))</f>
        <v/>
      </c>
      <c r="N3493" s="104" t="str">
        <f>IF(CADA_PROD!C3493="","",G3493/E3493)</f>
        <v/>
      </c>
    </row>
    <row r="3494" spans="3:14">
      <c r="C3494" s="99" t="str">
        <f>IF(CADA_PROD!C3494="","",CADA_PROD!C3494)</f>
        <v/>
      </c>
      <c r="D3494" s="100" t="str">
        <f>IF(CADA_PROD!D3494="","",CADA_PROD!D3494)</f>
        <v/>
      </c>
      <c r="E3494" s="101" t="str">
        <f>IF(CADA_PROD!E3494="","",CADA_PROD!E3494)</f>
        <v/>
      </c>
      <c r="F3494" s="101" t="str">
        <f>IF(CADA_PROD!D3494="","",SUMIFS(MOVI_ENTR!I:I,MOVI_ENTR!D:D,D3494))</f>
        <v/>
      </c>
      <c r="G3494" s="101" t="str">
        <f>IF(CADA_PROD!C3494="","",SUMIFS(MOVI_SAID!H:H,MOVI_SAID!D:D,D3494))</f>
        <v/>
      </c>
      <c r="H3494" s="101" t="str">
        <f t="shared" si="72"/>
        <v/>
      </c>
      <c r="I3494" s="100" t="str">
        <f>IF(CADA_PROD!C3494="","",IFERROR(IF(H3494&lt;=0,"Sem estoque",IF(H3494/E3494&lt;0.25,"Quase sem estoque",IF(H3494/E3494&lt;1.2,"Estoque baixo",IF(H3494/E3494&lt;2,"Estoque moderado","Estoque confortável")))),""))</f>
        <v/>
      </c>
      <c r="J3494" s="102" t="str">
        <f>IF(CADA_PROD!C3494="","",SUMIFS(MOVI_ENTR!M:M,MOVI_ENTR!D:D,D3494))</f>
        <v/>
      </c>
      <c r="K3494" s="103" t="str">
        <f>IF(CADA_PROD!C3494="","",IFERROR($J3494/SUM($J$6:$J$1006),""))</f>
        <v/>
      </c>
      <c r="L3494" s="103" t="str">
        <f>IF(CADA_PROD!C3494="","",IFERROR(H3494/SUM($H$6:$H$1006)+P3494,""))</f>
        <v/>
      </c>
      <c r="M3494" s="102" t="str">
        <f>IF(CADA_PROD!$C3494="","",IFERROR(SUMIFS(MOVI_ENTR!M:M,MOVI_ENTR!D:D,D3494)/SUMIFS(MOVI_ENTR!I:I,MOVI_ENTR!D:D,D3494),0))</f>
        <v/>
      </c>
      <c r="N3494" s="104" t="str">
        <f>IF(CADA_PROD!C3494="","",G3494/E3494)</f>
        <v/>
      </c>
    </row>
    <row r="3495" spans="3:14">
      <c r="C3495" s="99" t="str">
        <f>IF(CADA_PROD!C3495="","",CADA_PROD!C3495)</f>
        <v/>
      </c>
      <c r="D3495" s="100" t="str">
        <f>IF(CADA_PROD!D3495="","",CADA_PROD!D3495)</f>
        <v/>
      </c>
      <c r="E3495" s="101" t="str">
        <f>IF(CADA_PROD!E3495="","",CADA_PROD!E3495)</f>
        <v/>
      </c>
      <c r="F3495" s="101" t="str">
        <f>IF(CADA_PROD!D3495="","",SUMIFS(MOVI_ENTR!I:I,MOVI_ENTR!D:D,D3495))</f>
        <v/>
      </c>
      <c r="G3495" s="101" t="str">
        <f>IF(CADA_PROD!C3495="","",SUMIFS(MOVI_SAID!H:H,MOVI_SAID!D:D,D3495))</f>
        <v/>
      </c>
      <c r="H3495" s="101" t="str">
        <f t="shared" si="72"/>
        <v/>
      </c>
      <c r="I3495" s="100" t="str">
        <f>IF(CADA_PROD!C3495="","",IFERROR(IF(H3495&lt;=0,"Sem estoque",IF(H3495/E3495&lt;0.25,"Quase sem estoque",IF(H3495/E3495&lt;1.2,"Estoque baixo",IF(H3495/E3495&lt;2,"Estoque moderado","Estoque confortável")))),""))</f>
        <v/>
      </c>
      <c r="J3495" s="102" t="str">
        <f>IF(CADA_PROD!C3495="","",SUMIFS(MOVI_ENTR!M:M,MOVI_ENTR!D:D,D3495))</f>
        <v/>
      </c>
      <c r="K3495" s="103" t="str">
        <f>IF(CADA_PROD!C3495="","",IFERROR($J3495/SUM($J$6:$J$1006),""))</f>
        <v/>
      </c>
      <c r="L3495" s="103" t="str">
        <f>IF(CADA_PROD!C3495="","",IFERROR(H3495/SUM($H$6:$H$1006)+P3495,""))</f>
        <v/>
      </c>
      <c r="M3495" s="102" t="str">
        <f>IF(CADA_PROD!$C3495="","",IFERROR(SUMIFS(MOVI_ENTR!M:M,MOVI_ENTR!D:D,D3495)/SUMIFS(MOVI_ENTR!I:I,MOVI_ENTR!D:D,D3495),0))</f>
        <v/>
      </c>
      <c r="N3495" s="104" t="str">
        <f>IF(CADA_PROD!C3495="","",G3495/E3495)</f>
        <v/>
      </c>
    </row>
    <row r="3496" spans="3:14">
      <c r="C3496" s="99" t="str">
        <f>IF(CADA_PROD!C3496="","",CADA_PROD!C3496)</f>
        <v/>
      </c>
      <c r="D3496" s="100" t="str">
        <f>IF(CADA_PROD!D3496="","",CADA_PROD!D3496)</f>
        <v/>
      </c>
      <c r="E3496" s="101" t="str">
        <f>IF(CADA_PROD!E3496="","",CADA_PROD!E3496)</f>
        <v/>
      </c>
      <c r="F3496" s="101" t="str">
        <f>IF(CADA_PROD!D3496="","",SUMIFS(MOVI_ENTR!I:I,MOVI_ENTR!D:D,D3496))</f>
        <v/>
      </c>
      <c r="G3496" s="101" t="str">
        <f>IF(CADA_PROD!C3496="","",SUMIFS(MOVI_SAID!H:H,MOVI_SAID!D:D,D3496))</f>
        <v/>
      </c>
      <c r="H3496" s="101" t="str">
        <f t="shared" si="72"/>
        <v/>
      </c>
      <c r="I3496" s="100" t="str">
        <f>IF(CADA_PROD!C3496="","",IFERROR(IF(H3496&lt;=0,"Sem estoque",IF(H3496/E3496&lt;0.25,"Quase sem estoque",IF(H3496/E3496&lt;1.2,"Estoque baixo",IF(H3496/E3496&lt;2,"Estoque moderado","Estoque confortável")))),""))</f>
        <v/>
      </c>
      <c r="J3496" s="102" t="str">
        <f>IF(CADA_PROD!C3496="","",SUMIFS(MOVI_ENTR!M:M,MOVI_ENTR!D:D,D3496))</f>
        <v/>
      </c>
      <c r="K3496" s="103" t="str">
        <f>IF(CADA_PROD!C3496="","",IFERROR($J3496/SUM($J$6:$J$1006),""))</f>
        <v/>
      </c>
      <c r="L3496" s="103" t="str">
        <f>IF(CADA_PROD!C3496="","",IFERROR(H3496/SUM($H$6:$H$1006)+P3496,""))</f>
        <v/>
      </c>
      <c r="M3496" s="102" t="str">
        <f>IF(CADA_PROD!$C3496="","",IFERROR(SUMIFS(MOVI_ENTR!M:M,MOVI_ENTR!D:D,D3496)/SUMIFS(MOVI_ENTR!I:I,MOVI_ENTR!D:D,D3496),0))</f>
        <v/>
      </c>
      <c r="N3496" s="104" t="str">
        <f>IF(CADA_PROD!C3496="","",G3496/E3496)</f>
        <v/>
      </c>
    </row>
    <row r="3497" spans="3:14">
      <c r="C3497" s="99" t="str">
        <f>IF(CADA_PROD!C3497="","",CADA_PROD!C3497)</f>
        <v/>
      </c>
      <c r="D3497" s="100" t="str">
        <f>IF(CADA_PROD!D3497="","",CADA_PROD!D3497)</f>
        <v/>
      </c>
      <c r="E3497" s="101" t="str">
        <f>IF(CADA_PROD!E3497="","",CADA_PROD!E3497)</f>
        <v/>
      </c>
      <c r="F3497" s="101" t="str">
        <f>IF(CADA_PROD!D3497="","",SUMIFS(MOVI_ENTR!I:I,MOVI_ENTR!D:D,D3497))</f>
        <v/>
      </c>
      <c r="G3497" s="101" t="str">
        <f>IF(CADA_PROD!C3497="","",SUMIFS(MOVI_SAID!H:H,MOVI_SAID!D:D,D3497))</f>
        <v/>
      </c>
      <c r="H3497" s="101" t="str">
        <f t="shared" si="72"/>
        <v/>
      </c>
      <c r="I3497" s="100" t="str">
        <f>IF(CADA_PROD!C3497="","",IFERROR(IF(H3497&lt;=0,"Sem estoque",IF(H3497/E3497&lt;0.25,"Quase sem estoque",IF(H3497/E3497&lt;1.2,"Estoque baixo",IF(H3497/E3497&lt;2,"Estoque moderado","Estoque confortável")))),""))</f>
        <v/>
      </c>
      <c r="J3497" s="102" t="str">
        <f>IF(CADA_PROD!C3497="","",SUMIFS(MOVI_ENTR!M:M,MOVI_ENTR!D:D,D3497))</f>
        <v/>
      </c>
      <c r="K3497" s="103" t="str">
        <f>IF(CADA_PROD!C3497="","",IFERROR($J3497/SUM($J$6:$J$1006),""))</f>
        <v/>
      </c>
      <c r="L3497" s="103" t="str">
        <f>IF(CADA_PROD!C3497="","",IFERROR(H3497/SUM($H$6:$H$1006)+P3497,""))</f>
        <v/>
      </c>
      <c r="M3497" s="102" t="str">
        <f>IF(CADA_PROD!$C3497="","",IFERROR(SUMIFS(MOVI_ENTR!M:M,MOVI_ENTR!D:D,D3497)/SUMIFS(MOVI_ENTR!I:I,MOVI_ENTR!D:D,D3497),0))</f>
        <v/>
      </c>
      <c r="N3497" s="104" t="str">
        <f>IF(CADA_PROD!C3497="","",G3497/E3497)</f>
        <v/>
      </c>
    </row>
    <row r="3498" spans="3:14">
      <c r="C3498" s="99" t="str">
        <f>IF(CADA_PROD!C3498="","",CADA_PROD!C3498)</f>
        <v/>
      </c>
      <c r="D3498" s="100" t="str">
        <f>IF(CADA_PROD!D3498="","",CADA_PROD!D3498)</f>
        <v/>
      </c>
      <c r="E3498" s="101" t="str">
        <f>IF(CADA_PROD!E3498="","",CADA_PROD!E3498)</f>
        <v/>
      </c>
      <c r="F3498" s="101" t="str">
        <f>IF(CADA_PROD!D3498="","",SUMIFS(MOVI_ENTR!I:I,MOVI_ENTR!D:D,D3498))</f>
        <v/>
      </c>
      <c r="G3498" s="101" t="str">
        <f>IF(CADA_PROD!C3498="","",SUMIFS(MOVI_SAID!H:H,MOVI_SAID!D:D,D3498))</f>
        <v/>
      </c>
      <c r="H3498" s="101" t="str">
        <f t="shared" si="72"/>
        <v/>
      </c>
      <c r="I3498" s="100" t="str">
        <f>IF(CADA_PROD!C3498="","",IFERROR(IF(H3498&lt;=0,"Sem estoque",IF(H3498/E3498&lt;0.25,"Quase sem estoque",IF(H3498/E3498&lt;1.2,"Estoque baixo",IF(H3498/E3498&lt;2,"Estoque moderado","Estoque confortável")))),""))</f>
        <v/>
      </c>
      <c r="J3498" s="102" t="str">
        <f>IF(CADA_PROD!C3498="","",SUMIFS(MOVI_ENTR!M:M,MOVI_ENTR!D:D,D3498))</f>
        <v/>
      </c>
      <c r="K3498" s="103" t="str">
        <f>IF(CADA_PROD!C3498="","",IFERROR($J3498/SUM($J$6:$J$1006),""))</f>
        <v/>
      </c>
      <c r="L3498" s="103" t="str">
        <f>IF(CADA_PROD!C3498="","",IFERROR(H3498/SUM($H$6:$H$1006)+P3498,""))</f>
        <v/>
      </c>
      <c r="M3498" s="102" t="str">
        <f>IF(CADA_PROD!$C3498="","",IFERROR(SUMIFS(MOVI_ENTR!M:M,MOVI_ENTR!D:D,D3498)/SUMIFS(MOVI_ENTR!I:I,MOVI_ENTR!D:D,D3498),0))</f>
        <v/>
      </c>
      <c r="N3498" s="104" t="str">
        <f>IF(CADA_PROD!C3498="","",G3498/E3498)</f>
        <v/>
      </c>
    </row>
    <row r="3499" spans="3:14">
      <c r="C3499" s="99" t="str">
        <f>IF(CADA_PROD!C3499="","",CADA_PROD!C3499)</f>
        <v/>
      </c>
      <c r="D3499" s="100" t="str">
        <f>IF(CADA_PROD!D3499="","",CADA_PROD!D3499)</f>
        <v/>
      </c>
      <c r="E3499" s="101" t="str">
        <f>IF(CADA_PROD!E3499="","",CADA_PROD!E3499)</f>
        <v/>
      </c>
      <c r="F3499" s="101" t="str">
        <f>IF(CADA_PROD!D3499="","",SUMIFS(MOVI_ENTR!I:I,MOVI_ENTR!D:D,D3499))</f>
        <v/>
      </c>
      <c r="G3499" s="101" t="str">
        <f>IF(CADA_PROD!C3499="","",SUMIFS(MOVI_SAID!H:H,MOVI_SAID!D:D,D3499))</f>
        <v/>
      </c>
      <c r="H3499" s="101" t="str">
        <f t="shared" ref="H3499:H3562" si="73">IFERROR(F3499-G3499,"")</f>
        <v/>
      </c>
      <c r="I3499" s="100" t="str">
        <f>IF(CADA_PROD!C3499="","",IFERROR(IF(H3499&lt;=0,"Sem estoque",IF(H3499/E3499&lt;0.25,"Quase sem estoque",IF(H3499/E3499&lt;1.2,"Estoque baixo",IF(H3499/E3499&lt;2,"Estoque moderado","Estoque confortável")))),""))</f>
        <v/>
      </c>
      <c r="J3499" s="102" t="str">
        <f>IF(CADA_PROD!C3499="","",SUMIFS(MOVI_ENTR!M:M,MOVI_ENTR!D:D,D3499))</f>
        <v/>
      </c>
      <c r="K3499" s="103" t="str">
        <f>IF(CADA_PROD!C3499="","",IFERROR($J3499/SUM($J$6:$J$1006),""))</f>
        <v/>
      </c>
      <c r="L3499" s="103" t="str">
        <f>IF(CADA_PROD!C3499="","",IFERROR(H3499/SUM($H$6:$H$1006)+P3499,""))</f>
        <v/>
      </c>
      <c r="M3499" s="102" t="str">
        <f>IF(CADA_PROD!$C3499="","",IFERROR(SUMIFS(MOVI_ENTR!M:M,MOVI_ENTR!D:D,D3499)/SUMIFS(MOVI_ENTR!I:I,MOVI_ENTR!D:D,D3499),0))</f>
        <v/>
      </c>
      <c r="N3499" s="104" t="str">
        <f>IF(CADA_PROD!C3499="","",G3499/E3499)</f>
        <v/>
      </c>
    </row>
    <row r="3500" spans="3:14">
      <c r="C3500" s="99" t="str">
        <f>IF(CADA_PROD!C3500="","",CADA_PROD!C3500)</f>
        <v/>
      </c>
      <c r="D3500" s="100" t="str">
        <f>IF(CADA_PROD!D3500="","",CADA_PROD!D3500)</f>
        <v/>
      </c>
      <c r="E3500" s="101" t="str">
        <f>IF(CADA_PROD!E3500="","",CADA_PROD!E3500)</f>
        <v/>
      </c>
      <c r="F3500" s="101" t="str">
        <f>IF(CADA_PROD!D3500="","",SUMIFS(MOVI_ENTR!I:I,MOVI_ENTR!D:D,D3500))</f>
        <v/>
      </c>
      <c r="G3500" s="101" t="str">
        <f>IF(CADA_PROD!C3500="","",SUMIFS(MOVI_SAID!H:H,MOVI_SAID!D:D,D3500))</f>
        <v/>
      </c>
      <c r="H3500" s="101" t="str">
        <f t="shared" si="73"/>
        <v/>
      </c>
      <c r="I3500" s="100" t="str">
        <f>IF(CADA_PROD!C3500="","",IFERROR(IF(H3500&lt;=0,"Sem estoque",IF(H3500/E3500&lt;0.25,"Quase sem estoque",IF(H3500/E3500&lt;1.2,"Estoque baixo",IF(H3500/E3500&lt;2,"Estoque moderado","Estoque confortável")))),""))</f>
        <v/>
      </c>
      <c r="J3500" s="102" t="str">
        <f>IF(CADA_PROD!C3500="","",SUMIFS(MOVI_ENTR!M:M,MOVI_ENTR!D:D,D3500))</f>
        <v/>
      </c>
      <c r="K3500" s="103" t="str">
        <f>IF(CADA_PROD!C3500="","",IFERROR($J3500/SUM($J$6:$J$1006),""))</f>
        <v/>
      </c>
      <c r="L3500" s="103" t="str">
        <f>IF(CADA_PROD!C3500="","",IFERROR(H3500/SUM($H$6:$H$1006)+P3500,""))</f>
        <v/>
      </c>
      <c r="M3500" s="102" t="str">
        <f>IF(CADA_PROD!$C3500="","",IFERROR(SUMIFS(MOVI_ENTR!M:M,MOVI_ENTR!D:D,D3500)/SUMIFS(MOVI_ENTR!I:I,MOVI_ENTR!D:D,D3500),0))</f>
        <v/>
      </c>
      <c r="N3500" s="104" t="str">
        <f>IF(CADA_PROD!C3500="","",G3500/E3500)</f>
        <v/>
      </c>
    </row>
    <row r="3501" spans="3:14">
      <c r="C3501" s="99" t="str">
        <f>IF(CADA_PROD!C3501="","",CADA_PROD!C3501)</f>
        <v/>
      </c>
      <c r="D3501" s="100" t="str">
        <f>IF(CADA_PROD!D3501="","",CADA_PROD!D3501)</f>
        <v/>
      </c>
      <c r="E3501" s="101" t="str">
        <f>IF(CADA_PROD!E3501="","",CADA_PROD!E3501)</f>
        <v/>
      </c>
      <c r="F3501" s="101" t="str">
        <f>IF(CADA_PROD!D3501="","",SUMIFS(MOVI_ENTR!I:I,MOVI_ENTR!D:D,D3501))</f>
        <v/>
      </c>
      <c r="G3501" s="101" t="str">
        <f>IF(CADA_PROD!C3501="","",SUMIFS(MOVI_SAID!H:H,MOVI_SAID!D:D,D3501))</f>
        <v/>
      </c>
      <c r="H3501" s="101" t="str">
        <f t="shared" si="73"/>
        <v/>
      </c>
      <c r="I3501" s="100" t="str">
        <f>IF(CADA_PROD!C3501="","",IFERROR(IF(H3501&lt;=0,"Sem estoque",IF(H3501/E3501&lt;0.25,"Quase sem estoque",IF(H3501/E3501&lt;1.2,"Estoque baixo",IF(H3501/E3501&lt;2,"Estoque moderado","Estoque confortável")))),""))</f>
        <v/>
      </c>
      <c r="J3501" s="102" t="str">
        <f>IF(CADA_PROD!C3501="","",SUMIFS(MOVI_ENTR!M:M,MOVI_ENTR!D:D,D3501))</f>
        <v/>
      </c>
      <c r="K3501" s="103" t="str">
        <f>IF(CADA_PROD!C3501="","",IFERROR($J3501/SUM($J$6:$J$1006),""))</f>
        <v/>
      </c>
      <c r="L3501" s="103" t="str">
        <f>IF(CADA_PROD!C3501="","",IFERROR(H3501/SUM($H$6:$H$1006)+P3501,""))</f>
        <v/>
      </c>
      <c r="M3501" s="102" t="str">
        <f>IF(CADA_PROD!$C3501="","",IFERROR(SUMIFS(MOVI_ENTR!M:M,MOVI_ENTR!D:D,D3501)/SUMIFS(MOVI_ENTR!I:I,MOVI_ENTR!D:D,D3501),0))</f>
        <v/>
      </c>
      <c r="N3501" s="104" t="str">
        <f>IF(CADA_PROD!C3501="","",G3501/E3501)</f>
        <v/>
      </c>
    </row>
    <row r="3502" spans="3:14">
      <c r="C3502" s="99" t="str">
        <f>IF(CADA_PROD!C3502="","",CADA_PROD!C3502)</f>
        <v/>
      </c>
      <c r="D3502" s="100" t="str">
        <f>IF(CADA_PROD!D3502="","",CADA_PROD!D3502)</f>
        <v/>
      </c>
      <c r="E3502" s="101" t="str">
        <f>IF(CADA_PROD!E3502="","",CADA_PROD!E3502)</f>
        <v/>
      </c>
      <c r="F3502" s="101" t="str">
        <f>IF(CADA_PROD!D3502="","",SUMIFS(MOVI_ENTR!I:I,MOVI_ENTR!D:D,D3502))</f>
        <v/>
      </c>
      <c r="G3502" s="101" t="str">
        <f>IF(CADA_PROD!C3502="","",SUMIFS(MOVI_SAID!H:H,MOVI_SAID!D:D,D3502))</f>
        <v/>
      </c>
      <c r="H3502" s="101" t="str">
        <f t="shared" si="73"/>
        <v/>
      </c>
      <c r="I3502" s="100" t="str">
        <f>IF(CADA_PROD!C3502="","",IFERROR(IF(H3502&lt;=0,"Sem estoque",IF(H3502/E3502&lt;0.25,"Quase sem estoque",IF(H3502/E3502&lt;1.2,"Estoque baixo",IF(H3502/E3502&lt;2,"Estoque moderado","Estoque confortável")))),""))</f>
        <v/>
      </c>
      <c r="J3502" s="102" t="str">
        <f>IF(CADA_PROD!C3502="","",SUMIFS(MOVI_ENTR!M:M,MOVI_ENTR!D:D,D3502))</f>
        <v/>
      </c>
      <c r="K3502" s="103" t="str">
        <f>IF(CADA_PROD!C3502="","",IFERROR($J3502/SUM($J$6:$J$1006),""))</f>
        <v/>
      </c>
      <c r="L3502" s="103" t="str">
        <f>IF(CADA_PROD!C3502="","",IFERROR(H3502/SUM($H$6:$H$1006)+P3502,""))</f>
        <v/>
      </c>
      <c r="M3502" s="102" t="str">
        <f>IF(CADA_PROD!$C3502="","",IFERROR(SUMIFS(MOVI_ENTR!M:M,MOVI_ENTR!D:D,D3502)/SUMIFS(MOVI_ENTR!I:I,MOVI_ENTR!D:D,D3502),0))</f>
        <v/>
      </c>
      <c r="N3502" s="104" t="str">
        <f>IF(CADA_PROD!C3502="","",G3502/E3502)</f>
        <v/>
      </c>
    </row>
    <row r="3503" spans="3:14">
      <c r="C3503" s="99" t="str">
        <f>IF(CADA_PROD!C3503="","",CADA_PROD!C3503)</f>
        <v/>
      </c>
      <c r="D3503" s="100" t="str">
        <f>IF(CADA_PROD!D3503="","",CADA_PROD!D3503)</f>
        <v/>
      </c>
      <c r="E3503" s="101" t="str">
        <f>IF(CADA_PROD!E3503="","",CADA_PROD!E3503)</f>
        <v/>
      </c>
      <c r="F3503" s="101" t="str">
        <f>IF(CADA_PROD!D3503="","",SUMIFS(MOVI_ENTR!I:I,MOVI_ENTR!D:D,D3503))</f>
        <v/>
      </c>
      <c r="G3503" s="101" t="str">
        <f>IF(CADA_PROD!C3503="","",SUMIFS(MOVI_SAID!H:H,MOVI_SAID!D:D,D3503))</f>
        <v/>
      </c>
      <c r="H3503" s="101" t="str">
        <f t="shared" si="73"/>
        <v/>
      </c>
      <c r="I3503" s="100" t="str">
        <f>IF(CADA_PROD!C3503="","",IFERROR(IF(H3503&lt;=0,"Sem estoque",IF(H3503/E3503&lt;0.25,"Quase sem estoque",IF(H3503/E3503&lt;1.2,"Estoque baixo",IF(H3503/E3503&lt;2,"Estoque moderado","Estoque confortável")))),""))</f>
        <v/>
      </c>
      <c r="J3503" s="102" t="str">
        <f>IF(CADA_PROD!C3503="","",SUMIFS(MOVI_ENTR!M:M,MOVI_ENTR!D:D,D3503))</f>
        <v/>
      </c>
      <c r="K3503" s="103" t="str">
        <f>IF(CADA_PROD!C3503="","",IFERROR($J3503/SUM($J$6:$J$1006),""))</f>
        <v/>
      </c>
      <c r="L3503" s="103" t="str">
        <f>IF(CADA_PROD!C3503="","",IFERROR(H3503/SUM($H$6:$H$1006)+P3503,""))</f>
        <v/>
      </c>
      <c r="M3503" s="102" t="str">
        <f>IF(CADA_PROD!$C3503="","",IFERROR(SUMIFS(MOVI_ENTR!M:M,MOVI_ENTR!D:D,D3503)/SUMIFS(MOVI_ENTR!I:I,MOVI_ENTR!D:D,D3503),0))</f>
        <v/>
      </c>
      <c r="N3503" s="104" t="str">
        <f>IF(CADA_PROD!C3503="","",G3503/E3503)</f>
        <v/>
      </c>
    </row>
    <row r="3504" spans="3:14">
      <c r="C3504" s="99" t="str">
        <f>IF(CADA_PROD!C3504="","",CADA_PROD!C3504)</f>
        <v/>
      </c>
      <c r="D3504" s="100" t="str">
        <f>IF(CADA_PROD!D3504="","",CADA_PROD!D3504)</f>
        <v/>
      </c>
      <c r="E3504" s="101" t="str">
        <f>IF(CADA_PROD!E3504="","",CADA_PROD!E3504)</f>
        <v/>
      </c>
      <c r="F3504" s="101" t="str">
        <f>IF(CADA_PROD!D3504="","",SUMIFS(MOVI_ENTR!I:I,MOVI_ENTR!D:D,D3504))</f>
        <v/>
      </c>
      <c r="G3504" s="101" t="str">
        <f>IF(CADA_PROD!C3504="","",SUMIFS(MOVI_SAID!H:H,MOVI_SAID!D:D,D3504))</f>
        <v/>
      </c>
      <c r="H3504" s="101" t="str">
        <f t="shared" si="73"/>
        <v/>
      </c>
      <c r="I3504" s="100" t="str">
        <f>IF(CADA_PROD!C3504="","",IFERROR(IF(H3504&lt;=0,"Sem estoque",IF(H3504/E3504&lt;0.25,"Quase sem estoque",IF(H3504/E3504&lt;1.2,"Estoque baixo",IF(H3504/E3504&lt;2,"Estoque moderado","Estoque confortável")))),""))</f>
        <v/>
      </c>
      <c r="J3504" s="102" t="str">
        <f>IF(CADA_PROD!C3504="","",SUMIFS(MOVI_ENTR!M:M,MOVI_ENTR!D:D,D3504))</f>
        <v/>
      </c>
      <c r="K3504" s="103" t="str">
        <f>IF(CADA_PROD!C3504="","",IFERROR($J3504/SUM($J$6:$J$1006),""))</f>
        <v/>
      </c>
      <c r="L3504" s="103" t="str">
        <f>IF(CADA_PROD!C3504="","",IFERROR(H3504/SUM($H$6:$H$1006)+P3504,""))</f>
        <v/>
      </c>
      <c r="M3504" s="102" t="str">
        <f>IF(CADA_PROD!$C3504="","",IFERROR(SUMIFS(MOVI_ENTR!M:M,MOVI_ENTR!D:D,D3504)/SUMIFS(MOVI_ENTR!I:I,MOVI_ENTR!D:D,D3504),0))</f>
        <v/>
      </c>
      <c r="N3504" s="104" t="str">
        <f>IF(CADA_PROD!C3504="","",G3504/E3504)</f>
        <v/>
      </c>
    </row>
    <row r="3505" spans="3:14">
      <c r="C3505" s="99" t="str">
        <f>IF(CADA_PROD!C3505="","",CADA_PROD!C3505)</f>
        <v/>
      </c>
      <c r="D3505" s="100" t="str">
        <f>IF(CADA_PROD!D3505="","",CADA_PROD!D3505)</f>
        <v/>
      </c>
      <c r="E3505" s="101" t="str">
        <f>IF(CADA_PROD!E3505="","",CADA_PROD!E3505)</f>
        <v/>
      </c>
      <c r="F3505" s="101" t="str">
        <f>IF(CADA_PROD!D3505="","",SUMIFS(MOVI_ENTR!I:I,MOVI_ENTR!D:D,D3505))</f>
        <v/>
      </c>
      <c r="G3505" s="101" t="str">
        <f>IF(CADA_PROD!C3505="","",SUMIFS(MOVI_SAID!H:H,MOVI_SAID!D:D,D3505))</f>
        <v/>
      </c>
      <c r="H3505" s="101" t="str">
        <f t="shared" si="73"/>
        <v/>
      </c>
      <c r="I3505" s="100" t="str">
        <f>IF(CADA_PROD!C3505="","",IFERROR(IF(H3505&lt;=0,"Sem estoque",IF(H3505/E3505&lt;0.25,"Quase sem estoque",IF(H3505/E3505&lt;1.2,"Estoque baixo",IF(H3505/E3505&lt;2,"Estoque moderado","Estoque confortável")))),""))</f>
        <v/>
      </c>
      <c r="J3505" s="102" t="str">
        <f>IF(CADA_PROD!C3505="","",SUMIFS(MOVI_ENTR!M:M,MOVI_ENTR!D:D,D3505))</f>
        <v/>
      </c>
      <c r="K3505" s="103" t="str">
        <f>IF(CADA_PROD!C3505="","",IFERROR($J3505/SUM($J$6:$J$1006),""))</f>
        <v/>
      </c>
      <c r="L3505" s="103" t="str">
        <f>IF(CADA_PROD!C3505="","",IFERROR(H3505/SUM($H$6:$H$1006)+P3505,""))</f>
        <v/>
      </c>
      <c r="M3505" s="102" t="str">
        <f>IF(CADA_PROD!$C3505="","",IFERROR(SUMIFS(MOVI_ENTR!M:M,MOVI_ENTR!D:D,D3505)/SUMIFS(MOVI_ENTR!I:I,MOVI_ENTR!D:D,D3505),0))</f>
        <v/>
      </c>
      <c r="N3505" s="104" t="str">
        <f>IF(CADA_PROD!C3505="","",G3505/E3505)</f>
        <v/>
      </c>
    </row>
    <row r="3506" spans="3:14">
      <c r="C3506" s="99" t="str">
        <f>IF(CADA_PROD!C3506="","",CADA_PROD!C3506)</f>
        <v/>
      </c>
      <c r="D3506" s="100" t="str">
        <f>IF(CADA_PROD!D3506="","",CADA_PROD!D3506)</f>
        <v/>
      </c>
      <c r="E3506" s="101" t="str">
        <f>IF(CADA_PROD!E3506="","",CADA_PROD!E3506)</f>
        <v/>
      </c>
      <c r="F3506" s="101" t="str">
        <f>IF(CADA_PROD!D3506="","",SUMIFS(MOVI_ENTR!I:I,MOVI_ENTR!D:D,D3506))</f>
        <v/>
      </c>
      <c r="G3506" s="101" t="str">
        <f>IF(CADA_PROD!C3506="","",SUMIFS(MOVI_SAID!H:H,MOVI_SAID!D:D,D3506))</f>
        <v/>
      </c>
      <c r="H3506" s="101" t="str">
        <f t="shared" si="73"/>
        <v/>
      </c>
      <c r="I3506" s="100" t="str">
        <f>IF(CADA_PROD!C3506="","",IFERROR(IF(H3506&lt;=0,"Sem estoque",IF(H3506/E3506&lt;0.25,"Quase sem estoque",IF(H3506/E3506&lt;1.2,"Estoque baixo",IF(H3506/E3506&lt;2,"Estoque moderado","Estoque confortável")))),""))</f>
        <v/>
      </c>
      <c r="J3506" s="102" t="str">
        <f>IF(CADA_PROD!C3506="","",SUMIFS(MOVI_ENTR!M:M,MOVI_ENTR!D:D,D3506))</f>
        <v/>
      </c>
      <c r="K3506" s="103" t="str">
        <f>IF(CADA_PROD!C3506="","",IFERROR($J3506/SUM($J$6:$J$1006),""))</f>
        <v/>
      </c>
      <c r="L3506" s="103" t="str">
        <f>IF(CADA_PROD!C3506="","",IFERROR(H3506/SUM($H$6:$H$1006)+P3506,""))</f>
        <v/>
      </c>
      <c r="M3506" s="102" t="str">
        <f>IF(CADA_PROD!$C3506="","",IFERROR(SUMIFS(MOVI_ENTR!M:M,MOVI_ENTR!D:D,D3506)/SUMIFS(MOVI_ENTR!I:I,MOVI_ENTR!D:D,D3506),0))</f>
        <v/>
      </c>
      <c r="N3506" s="104" t="str">
        <f>IF(CADA_PROD!C3506="","",G3506/E3506)</f>
        <v/>
      </c>
    </row>
    <row r="3507" spans="3:14">
      <c r="C3507" s="99" t="str">
        <f>IF(CADA_PROD!C3507="","",CADA_PROD!C3507)</f>
        <v/>
      </c>
      <c r="D3507" s="100" t="str">
        <f>IF(CADA_PROD!D3507="","",CADA_PROD!D3507)</f>
        <v/>
      </c>
      <c r="E3507" s="101" t="str">
        <f>IF(CADA_PROD!E3507="","",CADA_PROD!E3507)</f>
        <v/>
      </c>
      <c r="F3507" s="101" t="str">
        <f>IF(CADA_PROD!D3507="","",SUMIFS(MOVI_ENTR!I:I,MOVI_ENTR!D:D,D3507))</f>
        <v/>
      </c>
      <c r="G3507" s="101" t="str">
        <f>IF(CADA_PROD!C3507="","",SUMIFS(MOVI_SAID!H:H,MOVI_SAID!D:D,D3507))</f>
        <v/>
      </c>
      <c r="H3507" s="101" t="str">
        <f t="shared" si="73"/>
        <v/>
      </c>
      <c r="I3507" s="100" t="str">
        <f>IF(CADA_PROD!C3507="","",IFERROR(IF(H3507&lt;=0,"Sem estoque",IF(H3507/E3507&lt;0.25,"Quase sem estoque",IF(H3507/E3507&lt;1.2,"Estoque baixo",IF(H3507/E3507&lt;2,"Estoque moderado","Estoque confortável")))),""))</f>
        <v/>
      </c>
      <c r="J3507" s="102" t="str">
        <f>IF(CADA_PROD!C3507="","",SUMIFS(MOVI_ENTR!M:M,MOVI_ENTR!D:D,D3507))</f>
        <v/>
      </c>
      <c r="K3507" s="103" t="str">
        <f>IF(CADA_PROD!C3507="","",IFERROR($J3507/SUM($J$6:$J$1006),""))</f>
        <v/>
      </c>
      <c r="L3507" s="103" t="str">
        <f>IF(CADA_PROD!C3507="","",IFERROR(H3507/SUM($H$6:$H$1006)+P3507,""))</f>
        <v/>
      </c>
      <c r="M3507" s="102" t="str">
        <f>IF(CADA_PROD!$C3507="","",IFERROR(SUMIFS(MOVI_ENTR!M:M,MOVI_ENTR!D:D,D3507)/SUMIFS(MOVI_ENTR!I:I,MOVI_ENTR!D:D,D3507),0))</f>
        <v/>
      </c>
      <c r="N3507" s="104" t="str">
        <f>IF(CADA_PROD!C3507="","",G3507/E3507)</f>
        <v/>
      </c>
    </row>
    <row r="3508" spans="3:14">
      <c r="C3508" s="99" t="str">
        <f>IF(CADA_PROD!C3508="","",CADA_PROD!C3508)</f>
        <v/>
      </c>
      <c r="D3508" s="100" t="str">
        <f>IF(CADA_PROD!D3508="","",CADA_PROD!D3508)</f>
        <v/>
      </c>
      <c r="E3508" s="101" t="str">
        <f>IF(CADA_PROD!E3508="","",CADA_PROD!E3508)</f>
        <v/>
      </c>
      <c r="F3508" s="101" t="str">
        <f>IF(CADA_PROD!D3508="","",SUMIFS(MOVI_ENTR!I:I,MOVI_ENTR!D:D,D3508))</f>
        <v/>
      </c>
      <c r="G3508" s="101" t="str">
        <f>IF(CADA_PROD!C3508="","",SUMIFS(MOVI_SAID!H:H,MOVI_SAID!D:D,D3508))</f>
        <v/>
      </c>
      <c r="H3508" s="101" t="str">
        <f t="shared" si="73"/>
        <v/>
      </c>
      <c r="I3508" s="100" t="str">
        <f>IF(CADA_PROD!C3508="","",IFERROR(IF(H3508&lt;=0,"Sem estoque",IF(H3508/E3508&lt;0.25,"Quase sem estoque",IF(H3508/E3508&lt;1.2,"Estoque baixo",IF(H3508/E3508&lt;2,"Estoque moderado","Estoque confortável")))),""))</f>
        <v/>
      </c>
      <c r="J3508" s="102" t="str">
        <f>IF(CADA_PROD!C3508="","",SUMIFS(MOVI_ENTR!M:M,MOVI_ENTR!D:D,D3508))</f>
        <v/>
      </c>
      <c r="K3508" s="103" t="str">
        <f>IF(CADA_PROD!C3508="","",IFERROR($J3508/SUM($J$6:$J$1006),""))</f>
        <v/>
      </c>
      <c r="L3508" s="103" t="str">
        <f>IF(CADA_PROD!C3508="","",IFERROR(H3508/SUM($H$6:$H$1006)+P3508,""))</f>
        <v/>
      </c>
      <c r="M3508" s="102" t="str">
        <f>IF(CADA_PROD!$C3508="","",IFERROR(SUMIFS(MOVI_ENTR!M:M,MOVI_ENTR!D:D,D3508)/SUMIFS(MOVI_ENTR!I:I,MOVI_ENTR!D:D,D3508),0))</f>
        <v/>
      </c>
      <c r="N3508" s="104" t="str">
        <f>IF(CADA_PROD!C3508="","",G3508/E3508)</f>
        <v/>
      </c>
    </row>
    <row r="3509" spans="3:14">
      <c r="C3509" s="99" t="str">
        <f>IF(CADA_PROD!C3509="","",CADA_PROD!C3509)</f>
        <v/>
      </c>
      <c r="D3509" s="100" t="str">
        <f>IF(CADA_PROD!D3509="","",CADA_PROD!D3509)</f>
        <v/>
      </c>
      <c r="E3509" s="101" t="str">
        <f>IF(CADA_PROD!E3509="","",CADA_PROD!E3509)</f>
        <v/>
      </c>
      <c r="F3509" s="101" t="str">
        <f>IF(CADA_PROD!D3509="","",SUMIFS(MOVI_ENTR!I:I,MOVI_ENTR!D:D,D3509))</f>
        <v/>
      </c>
      <c r="G3509" s="101" t="str">
        <f>IF(CADA_PROD!C3509="","",SUMIFS(MOVI_SAID!H:H,MOVI_SAID!D:D,D3509))</f>
        <v/>
      </c>
      <c r="H3509" s="101" t="str">
        <f t="shared" si="73"/>
        <v/>
      </c>
      <c r="I3509" s="100" t="str">
        <f>IF(CADA_PROD!C3509="","",IFERROR(IF(H3509&lt;=0,"Sem estoque",IF(H3509/E3509&lt;0.25,"Quase sem estoque",IF(H3509/E3509&lt;1.2,"Estoque baixo",IF(H3509/E3509&lt;2,"Estoque moderado","Estoque confortável")))),""))</f>
        <v/>
      </c>
      <c r="J3509" s="102" t="str">
        <f>IF(CADA_PROD!C3509="","",SUMIFS(MOVI_ENTR!M:M,MOVI_ENTR!D:D,D3509))</f>
        <v/>
      </c>
      <c r="K3509" s="103" t="str">
        <f>IF(CADA_PROD!C3509="","",IFERROR($J3509/SUM($J$6:$J$1006),""))</f>
        <v/>
      </c>
      <c r="L3509" s="103" t="str">
        <f>IF(CADA_PROD!C3509="","",IFERROR(H3509/SUM($H$6:$H$1006)+P3509,""))</f>
        <v/>
      </c>
      <c r="M3509" s="102" t="str">
        <f>IF(CADA_PROD!$C3509="","",IFERROR(SUMIFS(MOVI_ENTR!M:M,MOVI_ENTR!D:D,D3509)/SUMIFS(MOVI_ENTR!I:I,MOVI_ENTR!D:D,D3509),0))</f>
        <v/>
      </c>
      <c r="N3509" s="104" t="str">
        <f>IF(CADA_PROD!C3509="","",G3509/E3509)</f>
        <v/>
      </c>
    </row>
    <row r="3510" spans="3:14">
      <c r="C3510" s="99" t="str">
        <f>IF(CADA_PROD!C3510="","",CADA_PROD!C3510)</f>
        <v/>
      </c>
      <c r="D3510" s="100" t="str">
        <f>IF(CADA_PROD!D3510="","",CADA_PROD!D3510)</f>
        <v/>
      </c>
      <c r="E3510" s="101" t="str">
        <f>IF(CADA_PROD!E3510="","",CADA_PROD!E3510)</f>
        <v/>
      </c>
      <c r="F3510" s="101" t="str">
        <f>IF(CADA_PROD!D3510="","",SUMIFS(MOVI_ENTR!I:I,MOVI_ENTR!D:D,D3510))</f>
        <v/>
      </c>
      <c r="G3510" s="101" t="str">
        <f>IF(CADA_PROD!C3510="","",SUMIFS(MOVI_SAID!H:H,MOVI_SAID!D:D,D3510))</f>
        <v/>
      </c>
      <c r="H3510" s="101" t="str">
        <f t="shared" si="73"/>
        <v/>
      </c>
      <c r="I3510" s="100" t="str">
        <f>IF(CADA_PROD!C3510="","",IFERROR(IF(H3510&lt;=0,"Sem estoque",IF(H3510/E3510&lt;0.25,"Quase sem estoque",IF(H3510/E3510&lt;1.2,"Estoque baixo",IF(H3510/E3510&lt;2,"Estoque moderado","Estoque confortável")))),""))</f>
        <v/>
      </c>
      <c r="J3510" s="102" t="str">
        <f>IF(CADA_PROD!C3510="","",SUMIFS(MOVI_ENTR!M:M,MOVI_ENTR!D:D,D3510))</f>
        <v/>
      </c>
      <c r="K3510" s="103" t="str">
        <f>IF(CADA_PROD!C3510="","",IFERROR($J3510/SUM($J$6:$J$1006),""))</f>
        <v/>
      </c>
      <c r="L3510" s="103" t="str">
        <f>IF(CADA_PROD!C3510="","",IFERROR(H3510/SUM($H$6:$H$1006)+P3510,""))</f>
        <v/>
      </c>
      <c r="M3510" s="102" t="str">
        <f>IF(CADA_PROD!$C3510="","",IFERROR(SUMIFS(MOVI_ENTR!M:M,MOVI_ENTR!D:D,D3510)/SUMIFS(MOVI_ENTR!I:I,MOVI_ENTR!D:D,D3510),0))</f>
        <v/>
      </c>
      <c r="N3510" s="104" t="str">
        <f>IF(CADA_PROD!C3510="","",G3510/E3510)</f>
        <v/>
      </c>
    </row>
    <row r="3511" spans="3:14">
      <c r="C3511" s="99" t="str">
        <f>IF(CADA_PROD!C3511="","",CADA_PROD!C3511)</f>
        <v/>
      </c>
      <c r="D3511" s="100" t="str">
        <f>IF(CADA_PROD!D3511="","",CADA_PROD!D3511)</f>
        <v/>
      </c>
      <c r="E3511" s="101" t="str">
        <f>IF(CADA_PROD!E3511="","",CADA_PROD!E3511)</f>
        <v/>
      </c>
      <c r="F3511" s="101" t="str">
        <f>IF(CADA_PROD!D3511="","",SUMIFS(MOVI_ENTR!I:I,MOVI_ENTR!D:D,D3511))</f>
        <v/>
      </c>
      <c r="G3511" s="101" t="str">
        <f>IF(CADA_PROD!C3511="","",SUMIFS(MOVI_SAID!H:H,MOVI_SAID!D:D,D3511))</f>
        <v/>
      </c>
      <c r="H3511" s="101" t="str">
        <f t="shared" si="73"/>
        <v/>
      </c>
      <c r="I3511" s="100" t="str">
        <f>IF(CADA_PROD!C3511="","",IFERROR(IF(H3511&lt;=0,"Sem estoque",IF(H3511/E3511&lt;0.25,"Quase sem estoque",IF(H3511/E3511&lt;1.2,"Estoque baixo",IF(H3511/E3511&lt;2,"Estoque moderado","Estoque confortável")))),""))</f>
        <v/>
      </c>
      <c r="J3511" s="102" t="str">
        <f>IF(CADA_PROD!C3511="","",SUMIFS(MOVI_ENTR!M:M,MOVI_ENTR!D:D,D3511))</f>
        <v/>
      </c>
      <c r="K3511" s="103" t="str">
        <f>IF(CADA_PROD!C3511="","",IFERROR($J3511/SUM($J$6:$J$1006),""))</f>
        <v/>
      </c>
      <c r="L3511" s="103" t="str">
        <f>IF(CADA_PROD!C3511="","",IFERROR(H3511/SUM($H$6:$H$1006)+P3511,""))</f>
        <v/>
      </c>
      <c r="M3511" s="102" t="str">
        <f>IF(CADA_PROD!$C3511="","",IFERROR(SUMIFS(MOVI_ENTR!M:M,MOVI_ENTR!D:D,D3511)/SUMIFS(MOVI_ENTR!I:I,MOVI_ENTR!D:D,D3511),0))</f>
        <v/>
      </c>
      <c r="N3511" s="104" t="str">
        <f>IF(CADA_PROD!C3511="","",G3511/E3511)</f>
        <v/>
      </c>
    </row>
    <row r="3512" spans="3:14">
      <c r="C3512" s="99" t="str">
        <f>IF(CADA_PROD!C3512="","",CADA_PROD!C3512)</f>
        <v/>
      </c>
      <c r="D3512" s="100" t="str">
        <f>IF(CADA_PROD!D3512="","",CADA_PROD!D3512)</f>
        <v/>
      </c>
      <c r="E3512" s="101" t="str">
        <f>IF(CADA_PROD!E3512="","",CADA_PROD!E3512)</f>
        <v/>
      </c>
      <c r="F3512" s="101" t="str">
        <f>IF(CADA_PROD!D3512="","",SUMIFS(MOVI_ENTR!I:I,MOVI_ENTR!D:D,D3512))</f>
        <v/>
      </c>
      <c r="G3512" s="101" t="str">
        <f>IF(CADA_PROD!C3512="","",SUMIFS(MOVI_SAID!H:H,MOVI_SAID!D:D,D3512))</f>
        <v/>
      </c>
      <c r="H3512" s="101" t="str">
        <f t="shared" si="73"/>
        <v/>
      </c>
      <c r="I3512" s="100" t="str">
        <f>IF(CADA_PROD!C3512="","",IFERROR(IF(H3512&lt;=0,"Sem estoque",IF(H3512/E3512&lt;0.25,"Quase sem estoque",IF(H3512/E3512&lt;1.2,"Estoque baixo",IF(H3512/E3512&lt;2,"Estoque moderado","Estoque confortável")))),""))</f>
        <v/>
      </c>
      <c r="J3512" s="102" t="str">
        <f>IF(CADA_PROD!C3512="","",SUMIFS(MOVI_ENTR!M:M,MOVI_ENTR!D:D,D3512))</f>
        <v/>
      </c>
      <c r="K3512" s="103" t="str">
        <f>IF(CADA_PROD!C3512="","",IFERROR($J3512/SUM($J$6:$J$1006),""))</f>
        <v/>
      </c>
      <c r="L3512" s="103" t="str">
        <f>IF(CADA_PROD!C3512="","",IFERROR(H3512/SUM($H$6:$H$1006)+P3512,""))</f>
        <v/>
      </c>
      <c r="M3512" s="102" t="str">
        <f>IF(CADA_PROD!$C3512="","",IFERROR(SUMIFS(MOVI_ENTR!M:M,MOVI_ENTR!D:D,D3512)/SUMIFS(MOVI_ENTR!I:I,MOVI_ENTR!D:D,D3512),0))</f>
        <v/>
      </c>
      <c r="N3512" s="104" t="str">
        <f>IF(CADA_PROD!C3512="","",G3512/E3512)</f>
        <v/>
      </c>
    </row>
    <row r="3513" spans="3:14">
      <c r="C3513" s="99" t="str">
        <f>IF(CADA_PROD!C3513="","",CADA_PROD!C3513)</f>
        <v/>
      </c>
      <c r="D3513" s="100" t="str">
        <f>IF(CADA_PROD!D3513="","",CADA_PROD!D3513)</f>
        <v/>
      </c>
      <c r="E3513" s="101" t="str">
        <f>IF(CADA_PROD!E3513="","",CADA_PROD!E3513)</f>
        <v/>
      </c>
      <c r="F3513" s="101" t="str">
        <f>IF(CADA_PROD!D3513="","",SUMIFS(MOVI_ENTR!I:I,MOVI_ENTR!D:D,D3513))</f>
        <v/>
      </c>
      <c r="G3513" s="101" t="str">
        <f>IF(CADA_PROD!C3513="","",SUMIFS(MOVI_SAID!H:H,MOVI_SAID!D:D,D3513))</f>
        <v/>
      </c>
      <c r="H3513" s="101" t="str">
        <f t="shared" si="73"/>
        <v/>
      </c>
      <c r="I3513" s="100" t="str">
        <f>IF(CADA_PROD!C3513="","",IFERROR(IF(H3513&lt;=0,"Sem estoque",IF(H3513/E3513&lt;0.25,"Quase sem estoque",IF(H3513/E3513&lt;1.2,"Estoque baixo",IF(H3513/E3513&lt;2,"Estoque moderado","Estoque confortável")))),""))</f>
        <v/>
      </c>
      <c r="J3513" s="102" t="str">
        <f>IF(CADA_PROD!C3513="","",SUMIFS(MOVI_ENTR!M:M,MOVI_ENTR!D:D,D3513))</f>
        <v/>
      </c>
      <c r="K3513" s="103" t="str">
        <f>IF(CADA_PROD!C3513="","",IFERROR($J3513/SUM($J$6:$J$1006),""))</f>
        <v/>
      </c>
      <c r="L3513" s="103" t="str">
        <f>IF(CADA_PROD!C3513="","",IFERROR(H3513/SUM($H$6:$H$1006)+P3513,""))</f>
        <v/>
      </c>
      <c r="M3513" s="102" t="str">
        <f>IF(CADA_PROD!$C3513="","",IFERROR(SUMIFS(MOVI_ENTR!M:M,MOVI_ENTR!D:D,D3513)/SUMIFS(MOVI_ENTR!I:I,MOVI_ENTR!D:D,D3513),0))</f>
        <v/>
      </c>
      <c r="N3513" s="104" t="str">
        <f>IF(CADA_PROD!C3513="","",G3513/E3513)</f>
        <v/>
      </c>
    </row>
    <row r="3514" spans="3:14">
      <c r="C3514" s="99" t="str">
        <f>IF(CADA_PROD!C3514="","",CADA_PROD!C3514)</f>
        <v/>
      </c>
      <c r="D3514" s="100" t="str">
        <f>IF(CADA_PROD!D3514="","",CADA_PROD!D3514)</f>
        <v/>
      </c>
      <c r="E3514" s="101" t="str">
        <f>IF(CADA_PROD!E3514="","",CADA_PROD!E3514)</f>
        <v/>
      </c>
      <c r="F3514" s="101" t="str">
        <f>IF(CADA_PROD!D3514="","",SUMIFS(MOVI_ENTR!I:I,MOVI_ENTR!D:D,D3514))</f>
        <v/>
      </c>
      <c r="G3514" s="101" t="str">
        <f>IF(CADA_PROD!C3514="","",SUMIFS(MOVI_SAID!H:H,MOVI_SAID!D:D,D3514))</f>
        <v/>
      </c>
      <c r="H3514" s="101" t="str">
        <f t="shared" si="73"/>
        <v/>
      </c>
      <c r="I3514" s="100" t="str">
        <f>IF(CADA_PROD!C3514="","",IFERROR(IF(H3514&lt;=0,"Sem estoque",IF(H3514/E3514&lt;0.25,"Quase sem estoque",IF(H3514/E3514&lt;1.2,"Estoque baixo",IF(H3514/E3514&lt;2,"Estoque moderado","Estoque confortável")))),""))</f>
        <v/>
      </c>
      <c r="J3514" s="102" t="str">
        <f>IF(CADA_PROD!C3514="","",SUMIFS(MOVI_ENTR!M:M,MOVI_ENTR!D:D,D3514))</f>
        <v/>
      </c>
      <c r="K3514" s="103" t="str">
        <f>IF(CADA_PROD!C3514="","",IFERROR($J3514/SUM($J$6:$J$1006),""))</f>
        <v/>
      </c>
      <c r="L3514" s="103" t="str">
        <f>IF(CADA_PROD!C3514="","",IFERROR(H3514/SUM($H$6:$H$1006)+P3514,""))</f>
        <v/>
      </c>
      <c r="M3514" s="102" t="str">
        <f>IF(CADA_PROD!$C3514="","",IFERROR(SUMIFS(MOVI_ENTR!M:M,MOVI_ENTR!D:D,D3514)/SUMIFS(MOVI_ENTR!I:I,MOVI_ENTR!D:D,D3514),0))</f>
        <v/>
      </c>
      <c r="N3514" s="104" t="str">
        <f>IF(CADA_PROD!C3514="","",G3514/E3514)</f>
        <v/>
      </c>
    </row>
    <row r="3515" spans="3:14">
      <c r="C3515" s="99" t="str">
        <f>IF(CADA_PROD!C3515="","",CADA_PROD!C3515)</f>
        <v/>
      </c>
      <c r="D3515" s="100" t="str">
        <f>IF(CADA_PROD!D3515="","",CADA_PROD!D3515)</f>
        <v/>
      </c>
      <c r="E3515" s="101" t="str">
        <f>IF(CADA_PROD!E3515="","",CADA_PROD!E3515)</f>
        <v/>
      </c>
      <c r="F3515" s="101" t="str">
        <f>IF(CADA_PROD!D3515="","",SUMIFS(MOVI_ENTR!I:I,MOVI_ENTR!D:D,D3515))</f>
        <v/>
      </c>
      <c r="G3515" s="101" t="str">
        <f>IF(CADA_PROD!C3515="","",SUMIFS(MOVI_SAID!H:H,MOVI_SAID!D:D,D3515))</f>
        <v/>
      </c>
      <c r="H3515" s="101" t="str">
        <f t="shared" si="73"/>
        <v/>
      </c>
      <c r="I3515" s="100" t="str">
        <f>IF(CADA_PROD!C3515="","",IFERROR(IF(H3515&lt;=0,"Sem estoque",IF(H3515/E3515&lt;0.25,"Quase sem estoque",IF(H3515/E3515&lt;1.2,"Estoque baixo",IF(H3515/E3515&lt;2,"Estoque moderado","Estoque confortável")))),""))</f>
        <v/>
      </c>
      <c r="J3515" s="102" t="str">
        <f>IF(CADA_PROD!C3515="","",SUMIFS(MOVI_ENTR!M:M,MOVI_ENTR!D:D,D3515))</f>
        <v/>
      </c>
      <c r="K3515" s="103" t="str">
        <f>IF(CADA_PROD!C3515="","",IFERROR($J3515/SUM($J$6:$J$1006),""))</f>
        <v/>
      </c>
      <c r="L3515" s="103" t="str">
        <f>IF(CADA_PROD!C3515="","",IFERROR(H3515/SUM($H$6:$H$1006)+P3515,""))</f>
        <v/>
      </c>
      <c r="M3515" s="102" t="str">
        <f>IF(CADA_PROD!$C3515="","",IFERROR(SUMIFS(MOVI_ENTR!M:M,MOVI_ENTR!D:D,D3515)/SUMIFS(MOVI_ENTR!I:I,MOVI_ENTR!D:D,D3515),0))</f>
        <v/>
      </c>
      <c r="N3515" s="104" t="str">
        <f>IF(CADA_PROD!C3515="","",G3515/E3515)</f>
        <v/>
      </c>
    </row>
    <row r="3516" spans="3:14">
      <c r="C3516" s="99" t="str">
        <f>IF(CADA_PROD!C3516="","",CADA_PROD!C3516)</f>
        <v/>
      </c>
      <c r="D3516" s="100" t="str">
        <f>IF(CADA_PROD!D3516="","",CADA_PROD!D3516)</f>
        <v/>
      </c>
      <c r="E3516" s="101" t="str">
        <f>IF(CADA_PROD!E3516="","",CADA_PROD!E3516)</f>
        <v/>
      </c>
      <c r="F3516" s="101" t="str">
        <f>IF(CADA_PROD!D3516="","",SUMIFS(MOVI_ENTR!I:I,MOVI_ENTR!D:D,D3516))</f>
        <v/>
      </c>
      <c r="G3516" s="101" t="str">
        <f>IF(CADA_PROD!C3516="","",SUMIFS(MOVI_SAID!H:H,MOVI_SAID!D:D,D3516))</f>
        <v/>
      </c>
      <c r="H3516" s="101" t="str">
        <f t="shared" si="73"/>
        <v/>
      </c>
      <c r="I3516" s="100" t="str">
        <f>IF(CADA_PROD!C3516="","",IFERROR(IF(H3516&lt;=0,"Sem estoque",IF(H3516/E3516&lt;0.25,"Quase sem estoque",IF(H3516/E3516&lt;1.2,"Estoque baixo",IF(H3516/E3516&lt;2,"Estoque moderado","Estoque confortável")))),""))</f>
        <v/>
      </c>
      <c r="J3516" s="102" t="str">
        <f>IF(CADA_PROD!C3516="","",SUMIFS(MOVI_ENTR!M:M,MOVI_ENTR!D:D,D3516))</f>
        <v/>
      </c>
      <c r="K3516" s="103" t="str">
        <f>IF(CADA_PROD!C3516="","",IFERROR($J3516/SUM($J$6:$J$1006),""))</f>
        <v/>
      </c>
      <c r="L3516" s="103" t="str">
        <f>IF(CADA_PROD!C3516="","",IFERROR(H3516/SUM($H$6:$H$1006)+P3516,""))</f>
        <v/>
      </c>
      <c r="M3516" s="102" t="str">
        <f>IF(CADA_PROD!$C3516="","",IFERROR(SUMIFS(MOVI_ENTR!M:M,MOVI_ENTR!D:D,D3516)/SUMIFS(MOVI_ENTR!I:I,MOVI_ENTR!D:D,D3516),0))</f>
        <v/>
      </c>
      <c r="N3516" s="104" t="str">
        <f>IF(CADA_PROD!C3516="","",G3516/E3516)</f>
        <v/>
      </c>
    </row>
    <row r="3517" spans="3:14">
      <c r="C3517" s="99" t="str">
        <f>IF(CADA_PROD!C3517="","",CADA_PROD!C3517)</f>
        <v/>
      </c>
      <c r="D3517" s="100" t="str">
        <f>IF(CADA_PROD!D3517="","",CADA_PROD!D3517)</f>
        <v/>
      </c>
      <c r="E3517" s="101" t="str">
        <f>IF(CADA_PROD!E3517="","",CADA_PROD!E3517)</f>
        <v/>
      </c>
      <c r="F3517" s="101" t="str">
        <f>IF(CADA_PROD!D3517="","",SUMIFS(MOVI_ENTR!I:I,MOVI_ENTR!D:D,D3517))</f>
        <v/>
      </c>
      <c r="G3517" s="101" t="str">
        <f>IF(CADA_PROD!C3517="","",SUMIFS(MOVI_SAID!H:H,MOVI_SAID!D:D,D3517))</f>
        <v/>
      </c>
      <c r="H3517" s="101" t="str">
        <f t="shared" si="73"/>
        <v/>
      </c>
      <c r="I3517" s="100" t="str">
        <f>IF(CADA_PROD!C3517="","",IFERROR(IF(H3517&lt;=0,"Sem estoque",IF(H3517/E3517&lt;0.25,"Quase sem estoque",IF(H3517/E3517&lt;1.2,"Estoque baixo",IF(H3517/E3517&lt;2,"Estoque moderado","Estoque confortável")))),""))</f>
        <v/>
      </c>
      <c r="J3517" s="102" t="str">
        <f>IF(CADA_PROD!C3517="","",SUMIFS(MOVI_ENTR!M:M,MOVI_ENTR!D:D,D3517))</f>
        <v/>
      </c>
      <c r="K3517" s="103" t="str">
        <f>IF(CADA_PROD!C3517="","",IFERROR($J3517/SUM($J$6:$J$1006),""))</f>
        <v/>
      </c>
      <c r="L3517" s="103" t="str">
        <f>IF(CADA_PROD!C3517="","",IFERROR(H3517/SUM($H$6:$H$1006)+P3517,""))</f>
        <v/>
      </c>
      <c r="M3517" s="102" t="str">
        <f>IF(CADA_PROD!$C3517="","",IFERROR(SUMIFS(MOVI_ENTR!M:M,MOVI_ENTR!D:D,D3517)/SUMIFS(MOVI_ENTR!I:I,MOVI_ENTR!D:D,D3517),0))</f>
        <v/>
      </c>
      <c r="N3517" s="104" t="str">
        <f>IF(CADA_PROD!C3517="","",G3517/E3517)</f>
        <v/>
      </c>
    </row>
    <row r="3518" spans="3:14">
      <c r="C3518" s="99" t="str">
        <f>IF(CADA_PROD!C3518="","",CADA_PROD!C3518)</f>
        <v/>
      </c>
      <c r="D3518" s="100" t="str">
        <f>IF(CADA_PROD!D3518="","",CADA_PROD!D3518)</f>
        <v/>
      </c>
      <c r="E3518" s="101" t="str">
        <f>IF(CADA_PROD!E3518="","",CADA_PROD!E3518)</f>
        <v/>
      </c>
      <c r="F3518" s="101" t="str">
        <f>IF(CADA_PROD!D3518="","",SUMIFS(MOVI_ENTR!I:I,MOVI_ENTR!D:D,D3518))</f>
        <v/>
      </c>
      <c r="G3518" s="101" t="str">
        <f>IF(CADA_PROD!C3518="","",SUMIFS(MOVI_SAID!H:H,MOVI_SAID!D:D,D3518))</f>
        <v/>
      </c>
      <c r="H3518" s="101" t="str">
        <f t="shared" si="73"/>
        <v/>
      </c>
      <c r="I3518" s="100" t="str">
        <f>IF(CADA_PROD!C3518="","",IFERROR(IF(H3518&lt;=0,"Sem estoque",IF(H3518/E3518&lt;0.25,"Quase sem estoque",IF(H3518/E3518&lt;1.2,"Estoque baixo",IF(H3518/E3518&lt;2,"Estoque moderado","Estoque confortável")))),""))</f>
        <v/>
      </c>
      <c r="J3518" s="102" t="str">
        <f>IF(CADA_PROD!C3518="","",SUMIFS(MOVI_ENTR!M:M,MOVI_ENTR!D:D,D3518))</f>
        <v/>
      </c>
      <c r="K3518" s="103" t="str">
        <f>IF(CADA_PROD!C3518="","",IFERROR($J3518/SUM($J$6:$J$1006),""))</f>
        <v/>
      </c>
      <c r="L3518" s="103" t="str">
        <f>IF(CADA_PROD!C3518="","",IFERROR(H3518/SUM($H$6:$H$1006)+P3518,""))</f>
        <v/>
      </c>
      <c r="M3518" s="102" t="str">
        <f>IF(CADA_PROD!$C3518="","",IFERROR(SUMIFS(MOVI_ENTR!M:M,MOVI_ENTR!D:D,D3518)/SUMIFS(MOVI_ENTR!I:I,MOVI_ENTR!D:D,D3518),0))</f>
        <v/>
      </c>
      <c r="N3518" s="104" t="str">
        <f>IF(CADA_PROD!C3518="","",G3518/E3518)</f>
        <v/>
      </c>
    </row>
    <row r="3519" spans="3:14">
      <c r="C3519" s="99" t="str">
        <f>IF(CADA_PROD!C3519="","",CADA_PROD!C3519)</f>
        <v/>
      </c>
      <c r="D3519" s="100" t="str">
        <f>IF(CADA_PROD!D3519="","",CADA_PROD!D3519)</f>
        <v/>
      </c>
      <c r="E3519" s="101" t="str">
        <f>IF(CADA_PROD!E3519="","",CADA_PROD!E3519)</f>
        <v/>
      </c>
      <c r="F3519" s="101" t="str">
        <f>IF(CADA_PROD!D3519="","",SUMIFS(MOVI_ENTR!I:I,MOVI_ENTR!D:D,D3519))</f>
        <v/>
      </c>
      <c r="G3519" s="101" t="str">
        <f>IF(CADA_PROD!C3519="","",SUMIFS(MOVI_SAID!H:H,MOVI_SAID!D:D,D3519))</f>
        <v/>
      </c>
      <c r="H3519" s="101" t="str">
        <f t="shared" si="73"/>
        <v/>
      </c>
      <c r="I3519" s="100" t="str">
        <f>IF(CADA_PROD!C3519="","",IFERROR(IF(H3519&lt;=0,"Sem estoque",IF(H3519/E3519&lt;0.25,"Quase sem estoque",IF(H3519/E3519&lt;1.2,"Estoque baixo",IF(H3519/E3519&lt;2,"Estoque moderado","Estoque confortável")))),""))</f>
        <v/>
      </c>
      <c r="J3519" s="102" t="str">
        <f>IF(CADA_PROD!C3519="","",SUMIFS(MOVI_ENTR!M:M,MOVI_ENTR!D:D,D3519))</f>
        <v/>
      </c>
      <c r="K3519" s="103" t="str">
        <f>IF(CADA_PROD!C3519="","",IFERROR($J3519/SUM($J$6:$J$1006),""))</f>
        <v/>
      </c>
      <c r="L3519" s="103" t="str">
        <f>IF(CADA_PROD!C3519="","",IFERROR(H3519/SUM($H$6:$H$1006)+P3519,""))</f>
        <v/>
      </c>
      <c r="M3519" s="102" t="str">
        <f>IF(CADA_PROD!$C3519="","",IFERROR(SUMIFS(MOVI_ENTR!M:M,MOVI_ENTR!D:D,D3519)/SUMIFS(MOVI_ENTR!I:I,MOVI_ENTR!D:D,D3519),0))</f>
        <v/>
      </c>
      <c r="N3519" s="104" t="str">
        <f>IF(CADA_PROD!C3519="","",G3519/E3519)</f>
        <v/>
      </c>
    </row>
    <row r="3520" spans="3:14">
      <c r="C3520" s="99" t="str">
        <f>IF(CADA_PROD!C3520="","",CADA_PROD!C3520)</f>
        <v/>
      </c>
      <c r="D3520" s="100" t="str">
        <f>IF(CADA_PROD!D3520="","",CADA_PROD!D3520)</f>
        <v/>
      </c>
      <c r="E3520" s="101" t="str">
        <f>IF(CADA_PROD!E3520="","",CADA_PROD!E3520)</f>
        <v/>
      </c>
      <c r="F3520" s="101" t="str">
        <f>IF(CADA_PROD!D3520="","",SUMIFS(MOVI_ENTR!I:I,MOVI_ENTR!D:D,D3520))</f>
        <v/>
      </c>
      <c r="G3520" s="101" t="str">
        <f>IF(CADA_PROD!C3520="","",SUMIFS(MOVI_SAID!H:H,MOVI_SAID!D:D,D3520))</f>
        <v/>
      </c>
      <c r="H3520" s="101" t="str">
        <f t="shared" si="73"/>
        <v/>
      </c>
      <c r="I3520" s="100" t="str">
        <f>IF(CADA_PROD!C3520="","",IFERROR(IF(H3520&lt;=0,"Sem estoque",IF(H3520/E3520&lt;0.25,"Quase sem estoque",IF(H3520/E3520&lt;1.2,"Estoque baixo",IF(H3520/E3520&lt;2,"Estoque moderado","Estoque confortável")))),""))</f>
        <v/>
      </c>
      <c r="J3520" s="102" t="str">
        <f>IF(CADA_PROD!C3520="","",SUMIFS(MOVI_ENTR!M:M,MOVI_ENTR!D:D,D3520))</f>
        <v/>
      </c>
      <c r="K3520" s="103" t="str">
        <f>IF(CADA_PROD!C3520="","",IFERROR($J3520/SUM($J$6:$J$1006),""))</f>
        <v/>
      </c>
      <c r="L3520" s="103" t="str">
        <f>IF(CADA_PROD!C3520="","",IFERROR(H3520/SUM($H$6:$H$1006)+P3520,""))</f>
        <v/>
      </c>
      <c r="M3520" s="102" t="str">
        <f>IF(CADA_PROD!$C3520="","",IFERROR(SUMIFS(MOVI_ENTR!M:M,MOVI_ENTR!D:D,D3520)/SUMIFS(MOVI_ENTR!I:I,MOVI_ENTR!D:D,D3520),0))</f>
        <v/>
      </c>
      <c r="N3520" s="104" t="str">
        <f>IF(CADA_PROD!C3520="","",G3520/E3520)</f>
        <v/>
      </c>
    </row>
    <row r="3521" spans="3:14">
      <c r="C3521" s="99" t="str">
        <f>IF(CADA_PROD!C3521="","",CADA_PROD!C3521)</f>
        <v/>
      </c>
      <c r="D3521" s="100" t="str">
        <f>IF(CADA_PROD!D3521="","",CADA_PROD!D3521)</f>
        <v/>
      </c>
      <c r="E3521" s="101" t="str">
        <f>IF(CADA_PROD!E3521="","",CADA_PROD!E3521)</f>
        <v/>
      </c>
      <c r="F3521" s="101" t="str">
        <f>IF(CADA_PROD!D3521="","",SUMIFS(MOVI_ENTR!I:I,MOVI_ENTR!D:D,D3521))</f>
        <v/>
      </c>
      <c r="G3521" s="101" t="str">
        <f>IF(CADA_PROD!C3521="","",SUMIFS(MOVI_SAID!H:H,MOVI_SAID!D:D,D3521))</f>
        <v/>
      </c>
      <c r="H3521" s="101" t="str">
        <f t="shared" si="73"/>
        <v/>
      </c>
      <c r="I3521" s="100" t="str">
        <f>IF(CADA_PROD!C3521="","",IFERROR(IF(H3521&lt;=0,"Sem estoque",IF(H3521/E3521&lt;0.25,"Quase sem estoque",IF(H3521/E3521&lt;1.2,"Estoque baixo",IF(H3521/E3521&lt;2,"Estoque moderado","Estoque confortável")))),""))</f>
        <v/>
      </c>
      <c r="J3521" s="102" t="str">
        <f>IF(CADA_PROD!C3521="","",SUMIFS(MOVI_ENTR!M:M,MOVI_ENTR!D:D,D3521))</f>
        <v/>
      </c>
      <c r="K3521" s="103" t="str">
        <f>IF(CADA_PROD!C3521="","",IFERROR($J3521/SUM($J$6:$J$1006),""))</f>
        <v/>
      </c>
      <c r="L3521" s="103" t="str">
        <f>IF(CADA_PROD!C3521="","",IFERROR(H3521/SUM($H$6:$H$1006)+P3521,""))</f>
        <v/>
      </c>
      <c r="M3521" s="102" t="str">
        <f>IF(CADA_PROD!$C3521="","",IFERROR(SUMIFS(MOVI_ENTR!M:M,MOVI_ENTR!D:D,D3521)/SUMIFS(MOVI_ENTR!I:I,MOVI_ENTR!D:D,D3521),0))</f>
        <v/>
      </c>
      <c r="N3521" s="104" t="str">
        <f>IF(CADA_PROD!C3521="","",G3521/E3521)</f>
        <v/>
      </c>
    </row>
    <row r="3522" spans="3:14">
      <c r="C3522" s="99" t="str">
        <f>IF(CADA_PROD!C3522="","",CADA_PROD!C3522)</f>
        <v/>
      </c>
      <c r="D3522" s="100" t="str">
        <f>IF(CADA_PROD!D3522="","",CADA_PROD!D3522)</f>
        <v/>
      </c>
      <c r="E3522" s="101" t="str">
        <f>IF(CADA_PROD!E3522="","",CADA_PROD!E3522)</f>
        <v/>
      </c>
      <c r="F3522" s="101" t="str">
        <f>IF(CADA_PROD!D3522="","",SUMIFS(MOVI_ENTR!I:I,MOVI_ENTR!D:D,D3522))</f>
        <v/>
      </c>
      <c r="G3522" s="101" t="str">
        <f>IF(CADA_PROD!C3522="","",SUMIFS(MOVI_SAID!H:H,MOVI_SAID!D:D,D3522))</f>
        <v/>
      </c>
      <c r="H3522" s="101" t="str">
        <f t="shared" si="73"/>
        <v/>
      </c>
      <c r="I3522" s="100" t="str">
        <f>IF(CADA_PROD!C3522="","",IFERROR(IF(H3522&lt;=0,"Sem estoque",IF(H3522/E3522&lt;0.25,"Quase sem estoque",IF(H3522/E3522&lt;1.2,"Estoque baixo",IF(H3522/E3522&lt;2,"Estoque moderado","Estoque confortável")))),""))</f>
        <v/>
      </c>
      <c r="J3522" s="102" t="str">
        <f>IF(CADA_PROD!C3522="","",SUMIFS(MOVI_ENTR!M:M,MOVI_ENTR!D:D,D3522))</f>
        <v/>
      </c>
      <c r="K3522" s="103" t="str">
        <f>IF(CADA_PROD!C3522="","",IFERROR($J3522/SUM($J$6:$J$1006),""))</f>
        <v/>
      </c>
      <c r="L3522" s="103" t="str">
        <f>IF(CADA_PROD!C3522="","",IFERROR(H3522/SUM($H$6:$H$1006)+P3522,""))</f>
        <v/>
      </c>
      <c r="M3522" s="102" t="str">
        <f>IF(CADA_PROD!$C3522="","",IFERROR(SUMIFS(MOVI_ENTR!M:M,MOVI_ENTR!D:D,D3522)/SUMIFS(MOVI_ENTR!I:I,MOVI_ENTR!D:D,D3522),0))</f>
        <v/>
      </c>
      <c r="N3522" s="104" t="str">
        <f>IF(CADA_PROD!C3522="","",G3522/E3522)</f>
        <v/>
      </c>
    </row>
    <row r="3523" spans="3:14">
      <c r="C3523" s="99" t="str">
        <f>IF(CADA_PROD!C3523="","",CADA_PROD!C3523)</f>
        <v/>
      </c>
      <c r="D3523" s="100" t="str">
        <f>IF(CADA_PROD!D3523="","",CADA_PROD!D3523)</f>
        <v/>
      </c>
      <c r="E3523" s="101" t="str">
        <f>IF(CADA_PROD!E3523="","",CADA_PROD!E3523)</f>
        <v/>
      </c>
      <c r="F3523" s="101" t="str">
        <f>IF(CADA_PROD!D3523="","",SUMIFS(MOVI_ENTR!I:I,MOVI_ENTR!D:D,D3523))</f>
        <v/>
      </c>
      <c r="G3523" s="101" t="str">
        <f>IF(CADA_PROD!C3523="","",SUMIFS(MOVI_SAID!H:H,MOVI_SAID!D:D,D3523))</f>
        <v/>
      </c>
      <c r="H3523" s="101" t="str">
        <f t="shared" si="73"/>
        <v/>
      </c>
      <c r="I3523" s="100" t="str">
        <f>IF(CADA_PROD!C3523="","",IFERROR(IF(H3523&lt;=0,"Sem estoque",IF(H3523/E3523&lt;0.25,"Quase sem estoque",IF(H3523/E3523&lt;1.2,"Estoque baixo",IF(H3523/E3523&lt;2,"Estoque moderado","Estoque confortável")))),""))</f>
        <v/>
      </c>
      <c r="J3523" s="102" t="str">
        <f>IF(CADA_PROD!C3523="","",SUMIFS(MOVI_ENTR!M:M,MOVI_ENTR!D:D,D3523))</f>
        <v/>
      </c>
      <c r="K3523" s="103" t="str">
        <f>IF(CADA_PROD!C3523="","",IFERROR($J3523/SUM($J$6:$J$1006),""))</f>
        <v/>
      </c>
      <c r="L3523" s="103" t="str">
        <f>IF(CADA_PROD!C3523="","",IFERROR(H3523/SUM($H$6:$H$1006)+P3523,""))</f>
        <v/>
      </c>
      <c r="M3523" s="102" t="str">
        <f>IF(CADA_PROD!$C3523="","",IFERROR(SUMIFS(MOVI_ENTR!M:M,MOVI_ENTR!D:D,D3523)/SUMIFS(MOVI_ENTR!I:I,MOVI_ENTR!D:D,D3523),0))</f>
        <v/>
      </c>
      <c r="N3523" s="104" t="str">
        <f>IF(CADA_PROD!C3523="","",G3523/E3523)</f>
        <v/>
      </c>
    </row>
    <row r="3524" spans="3:14">
      <c r="C3524" s="99" t="str">
        <f>IF(CADA_PROD!C3524="","",CADA_PROD!C3524)</f>
        <v/>
      </c>
      <c r="D3524" s="100" t="str">
        <f>IF(CADA_PROD!D3524="","",CADA_PROD!D3524)</f>
        <v/>
      </c>
      <c r="E3524" s="101" t="str">
        <f>IF(CADA_PROD!E3524="","",CADA_PROD!E3524)</f>
        <v/>
      </c>
      <c r="F3524" s="101" t="str">
        <f>IF(CADA_PROD!D3524="","",SUMIFS(MOVI_ENTR!I:I,MOVI_ENTR!D:D,D3524))</f>
        <v/>
      </c>
      <c r="G3524" s="101" t="str">
        <f>IF(CADA_PROD!C3524="","",SUMIFS(MOVI_SAID!H:H,MOVI_SAID!D:D,D3524))</f>
        <v/>
      </c>
      <c r="H3524" s="101" t="str">
        <f t="shared" si="73"/>
        <v/>
      </c>
      <c r="I3524" s="100" t="str">
        <f>IF(CADA_PROD!C3524="","",IFERROR(IF(H3524&lt;=0,"Sem estoque",IF(H3524/E3524&lt;0.25,"Quase sem estoque",IF(H3524/E3524&lt;1.2,"Estoque baixo",IF(H3524/E3524&lt;2,"Estoque moderado","Estoque confortável")))),""))</f>
        <v/>
      </c>
      <c r="J3524" s="102" t="str">
        <f>IF(CADA_PROD!C3524="","",SUMIFS(MOVI_ENTR!M:M,MOVI_ENTR!D:D,D3524))</f>
        <v/>
      </c>
      <c r="K3524" s="103" t="str">
        <f>IF(CADA_PROD!C3524="","",IFERROR($J3524/SUM($J$6:$J$1006),""))</f>
        <v/>
      </c>
      <c r="L3524" s="103" t="str">
        <f>IF(CADA_PROD!C3524="","",IFERROR(H3524/SUM($H$6:$H$1006)+P3524,""))</f>
        <v/>
      </c>
      <c r="M3524" s="102" t="str">
        <f>IF(CADA_PROD!$C3524="","",IFERROR(SUMIFS(MOVI_ENTR!M:M,MOVI_ENTR!D:D,D3524)/SUMIFS(MOVI_ENTR!I:I,MOVI_ENTR!D:D,D3524),0))</f>
        <v/>
      </c>
      <c r="N3524" s="104" t="str">
        <f>IF(CADA_PROD!C3524="","",G3524/E3524)</f>
        <v/>
      </c>
    </row>
    <row r="3525" spans="3:14">
      <c r="C3525" s="99" t="str">
        <f>IF(CADA_PROD!C3525="","",CADA_PROD!C3525)</f>
        <v/>
      </c>
      <c r="D3525" s="100" t="str">
        <f>IF(CADA_PROD!D3525="","",CADA_PROD!D3525)</f>
        <v/>
      </c>
      <c r="E3525" s="101" t="str">
        <f>IF(CADA_PROD!E3525="","",CADA_PROD!E3525)</f>
        <v/>
      </c>
      <c r="F3525" s="101" t="str">
        <f>IF(CADA_PROD!D3525="","",SUMIFS(MOVI_ENTR!I:I,MOVI_ENTR!D:D,D3525))</f>
        <v/>
      </c>
      <c r="G3525" s="101" t="str">
        <f>IF(CADA_PROD!C3525="","",SUMIFS(MOVI_SAID!H:H,MOVI_SAID!D:D,D3525))</f>
        <v/>
      </c>
      <c r="H3525" s="101" t="str">
        <f t="shared" si="73"/>
        <v/>
      </c>
      <c r="I3525" s="100" t="str">
        <f>IF(CADA_PROD!C3525="","",IFERROR(IF(H3525&lt;=0,"Sem estoque",IF(H3525/E3525&lt;0.25,"Quase sem estoque",IF(H3525/E3525&lt;1.2,"Estoque baixo",IF(H3525/E3525&lt;2,"Estoque moderado","Estoque confortável")))),""))</f>
        <v/>
      </c>
      <c r="J3525" s="102" t="str">
        <f>IF(CADA_PROD!C3525="","",SUMIFS(MOVI_ENTR!M:M,MOVI_ENTR!D:D,D3525))</f>
        <v/>
      </c>
      <c r="K3525" s="103" t="str">
        <f>IF(CADA_PROD!C3525="","",IFERROR($J3525/SUM($J$6:$J$1006),""))</f>
        <v/>
      </c>
      <c r="L3525" s="103" t="str">
        <f>IF(CADA_PROD!C3525="","",IFERROR(H3525/SUM($H$6:$H$1006)+P3525,""))</f>
        <v/>
      </c>
      <c r="M3525" s="102" t="str">
        <f>IF(CADA_PROD!$C3525="","",IFERROR(SUMIFS(MOVI_ENTR!M:M,MOVI_ENTR!D:D,D3525)/SUMIFS(MOVI_ENTR!I:I,MOVI_ENTR!D:D,D3525),0))</f>
        <v/>
      </c>
      <c r="N3525" s="104" t="str">
        <f>IF(CADA_PROD!C3525="","",G3525/E3525)</f>
        <v/>
      </c>
    </row>
    <row r="3526" spans="3:14">
      <c r="C3526" s="99" t="str">
        <f>IF(CADA_PROD!C3526="","",CADA_PROD!C3526)</f>
        <v/>
      </c>
      <c r="D3526" s="100" t="str">
        <f>IF(CADA_PROD!D3526="","",CADA_PROD!D3526)</f>
        <v/>
      </c>
      <c r="E3526" s="101" t="str">
        <f>IF(CADA_PROD!E3526="","",CADA_PROD!E3526)</f>
        <v/>
      </c>
      <c r="F3526" s="101" t="str">
        <f>IF(CADA_PROD!D3526="","",SUMIFS(MOVI_ENTR!I:I,MOVI_ENTR!D:D,D3526))</f>
        <v/>
      </c>
      <c r="G3526" s="101" t="str">
        <f>IF(CADA_PROD!C3526="","",SUMIFS(MOVI_SAID!H:H,MOVI_SAID!D:D,D3526))</f>
        <v/>
      </c>
      <c r="H3526" s="101" t="str">
        <f t="shared" si="73"/>
        <v/>
      </c>
      <c r="I3526" s="100" t="str">
        <f>IF(CADA_PROD!C3526="","",IFERROR(IF(H3526&lt;=0,"Sem estoque",IF(H3526/E3526&lt;0.25,"Quase sem estoque",IF(H3526/E3526&lt;1.2,"Estoque baixo",IF(H3526/E3526&lt;2,"Estoque moderado","Estoque confortável")))),""))</f>
        <v/>
      </c>
      <c r="J3526" s="102" t="str">
        <f>IF(CADA_PROD!C3526="","",SUMIFS(MOVI_ENTR!M:M,MOVI_ENTR!D:D,D3526))</f>
        <v/>
      </c>
      <c r="K3526" s="103" t="str">
        <f>IF(CADA_PROD!C3526="","",IFERROR($J3526/SUM($J$6:$J$1006),""))</f>
        <v/>
      </c>
      <c r="L3526" s="103" t="str">
        <f>IF(CADA_PROD!C3526="","",IFERROR(H3526/SUM($H$6:$H$1006)+P3526,""))</f>
        <v/>
      </c>
      <c r="M3526" s="102" t="str">
        <f>IF(CADA_PROD!$C3526="","",IFERROR(SUMIFS(MOVI_ENTR!M:M,MOVI_ENTR!D:D,D3526)/SUMIFS(MOVI_ENTR!I:I,MOVI_ENTR!D:D,D3526),0))</f>
        <v/>
      </c>
      <c r="N3526" s="104" t="str">
        <f>IF(CADA_PROD!C3526="","",G3526/E3526)</f>
        <v/>
      </c>
    </row>
    <row r="3527" spans="3:14">
      <c r="C3527" s="99" t="str">
        <f>IF(CADA_PROD!C3527="","",CADA_PROD!C3527)</f>
        <v/>
      </c>
      <c r="D3527" s="100" t="str">
        <f>IF(CADA_PROD!D3527="","",CADA_PROD!D3527)</f>
        <v/>
      </c>
      <c r="E3527" s="101" t="str">
        <f>IF(CADA_PROD!E3527="","",CADA_PROD!E3527)</f>
        <v/>
      </c>
      <c r="F3527" s="101" t="str">
        <f>IF(CADA_PROD!D3527="","",SUMIFS(MOVI_ENTR!I:I,MOVI_ENTR!D:D,D3527))</f>
        <v/>
      </c>
      <c r="G3527" s="101" t="str">
        <f>IF(CADA_PROD!C3527="","",SUMIFS(MOVI_SAID!H:H,MOVI_SAID!D:D,D3527))</f>
        <v/>
      </c>
      <c r="H3527" s="101" t="str">
        <f t="shared" si="73"/>
        <v/>
      </c>
      <c r="I3527" s="100" t="str">
        <f>IF(CADA_PROD!C3527="","",IFERROR(IF(H3527&lt;=0,"Sem estoque",IF(H3527/E3527&lt;0.25,"Quase sem estoque",IF(H3527/E3527&lt;1.2,"Estoque baixo",IF(H3527/E3527&lt;2,"Estoque moderado","Estoque confortável")))),""))</f>
        <v/>
      </c>
      <c r="J3527" s="102" t="str">
        <f>IF(CADA_PROD!C3527="","",SUMIFS(MOVI_ENTR!M:M,MOVI_ENTR!D:D,D3527))</f>
        <v/>
      </c>
      <c r="K3527" s="103" t="str">
        <f>IF(CADA_PROD!C3527="","",IFERROR($J3527/SUM($J$6:$J$1006),""))</f>
        <v/>
      </c>
      <c r="L3527" s="103" t="str">
        <f>IF(CADA_PROD!C3527="","",IFERROR(H3527/SUM($H$6:$H$1006)+P3527,""))</f>
        <v/>
      </c>
      <c r="M3527" s="102" t="str">
        <f>IF(CADA_PROD!$C3527="","",IFERROR(SUMIFS(MOVI_ENTR!M:M,MOVI_ENTR!D:D,D3527)/SUMIFS(MOVI_ENTR!I:I,MOVI_ENTR!D:D,D3527),0))</f>
        <v/>
      </c>
      <c r="N3527" s="104" t="str">
        <f>IF(CADA_PROD!C3527="","",G3527/E3527)</f>
        <v/>
      </c>
    </row>
    <row r="3528" spans="3:14">
      <c r="C3528" s="99" t="str">
        <f>IF(CADA_PROD!C3528="","",CADA_PROD!C3528)</f>
        <v/>
      </c>
      <c r="D3528" s="100" t="str">
        <f>IF(CADA_PROD!D3528="","",CADA_PROD!D3528)</f>
        <v/>
      </c>
      <c r="E3528" s="101" t="str">
        <f>IF(CADA_PROD!E3528="","",CADA_PROD!E3528)</f>
        <v/>
      </c>
      <c r="F3528" s="101" t="str">
        <f>IF(CADA_PROD!D3528="","",SUMIFS(MOVI_ENTR!I:I,MOVI_ENTR!D:D,D3528))</f>
        <v/>
      </c>
      <c r="G3528" s="101" t="str">
        <f>IF(CADA_PROD!C3528="","",SUMIFS(MOVI_SAID!H:H,MOVI_SAID!D:D,D3528))</f>
        <v/>
      </c>
      <c r="H3528" s="101" t="str">
        <f t="shared" si="73"/>
        <v/>
      </c>
      <c r="I3528" s="100" t="str">
        <f>IF(CADA_PROD!C3528="","",IFERROR(IF(H3528&lt;=0,"Sem estoque",IF(H3528/E3528&lt;0.25,"Quase sem estoque",IF(H3528/E3528&lt;1.2,"Estoque baixo",IF(H3528/E3528&lt;2,"Estoque moderado","Estoque confortável")))),""))</f>
        <v/>
      </c>
      <c r="J3528" s="102" t="str">
        <f>IF(CADA_PROD!C3528="","",SUMIFS(MOVI_ENTR!M:M,MOVI_ENTR!D:D,D3528))</f>
        <v/>
      </c>
      <c r="K3528" s="103" t="str">
        <f>IF(CADA_PROD!C3528="","",IFERROR($J3528/SUM($J$6:$J$1006),""))</f>
        <v/>
      </c>
      <c r="L3528" s="103" t="str">
        <f>IF(CADA_PROD!C3528="","",IFERROR(H3528/SUM($H$6:$H$1006)+P3528,""))</f>
        <v/>
      </c>
      <c r="M3528" s="102" t="str">
        <f>IF(CADA_PROD!$C3528="","",IFERROR(SUMIFS(MOVI_ENTR!M:M,MOVI_ENTR!D:D,D3528)/SUMIFS(MOVI_ENTR!I:I,MOVI_ENTR!D:D,D3528),0))</f>
        <v/>
      </c>
      <c r="N3528" s="104" t="str">
        <f>IF(CADA_PROD!C3528="","",G3528/E3528)</f>
        <v/>
      </c>
    </row>
    <row r="3529" spans="3:14">
      <c r="C3529" s="99" t="str">
        <f>IF(CADA_PROD!C3529="","",CADA_PROD!C3529)</f>
        <v/>
      </c>
      <c r="D3529" s="100" t="str">
        <f>IF(CADA_PROD!D3529="","",CADA_PROD!D3529)</f>
        <v/>
      </c>
      <c r="E3529" s="101" t="str">
        <f>IF(CADA_PROD!E3529="","",CADA_PROD!E3529)</f>
        <v/>
      </c>
      <c r="F3529" s="101" t="str">
        <f>IF(CADA_PROD!D3529="","",SUMIFS(MOVI_ENTR!I:I,MOVI_ENTR!D:D,D3529))</f>
        <v/>
      </c>
      <c r="G3529" s="101" t="str">
        <f>IF(CADA_PROD!C3529="","",SUMIFS(MOVI_SAID!H:H,MOVI_SAID!D:D,D3529))</f>
        <v/>
      </c>
      <c r="H3529" s="101" t="str">
        <f t="shared" si="73"/>
        <v/>
      </c>
      <c r="I3529" s="100" t="str">
        <f>IF(CADA_PROD!C3529="","",IFERROR(IF(H3529&lt;=0,"Sem estoque",IF(H3529/E3529&lt;0.25,"Quase sem estoque",IF(H3529/E3529&lt;1.2,"Estoque baixo",IF(H3529/E3529&lt;2,"Estoque moderado","Estoque confortável")))),""))</f>
        <v/>
      </c>
      <c r="J3529" s="102" t="str">
        <f>IF(CADA_PROD!C3529="","",SUMIFS(MOVI_ENTR!M:M,MOVI_ENTR!D:D,D3529))</f>
        <v/>
      </c>
      <c r="K3529" s="103" t="str">
        <f>IF(CADA_PROD!C3529="","",IFERROR($J3529/SUM($J$6:$J$1006),""))</f>
        <v/>
      </c>
      <c r="L3529" s="103" t="str">
        <f>IF(CADA_PROD!C3529="","",IFERROR(H3529/SUM($H$6:$H$1006)+P3529,""))</f>
        <v/>
      </c>
      <c r="M3529" s="102" t="str">
        <f>IF(CADA_PROD!$C3529="","",IFERROR(SUMIFS(MOVI_ENTR!M:M,MOVI_ENTR!D:D,D3529)/SUMIFS(MOVI_ENTR!I:I,MOVI_ENTR!D:D,D3529),0))</f>
        <v/>
      </c>
      <c r="N3529" s="104" t="str">
        <f>IF(CADA_PROD!C3529="","",G3529/E3529)</f>
        <v/>
      </c>
    </row>
    <row r="3530" spans="3:14">
      <c r="C3530" s="99" t="str">
        <f>IF(CADA_PROD!C3530="","",CADA_PROD!C3530)</f>
        <v/>
      </c>
      <c r="D3530" s="100" t="str">
        <f>IF(CADA_PROD!D3530="","",CADA_PROD!D3530)</f>
        <v/>
      </c>
      <c r="E3530" s="101" t="str">
        <f>IF(CADA_PROD!E3530="","",CADA_PROD!E3530)</f>
        <v/>
      </c>
      <c r="F3530" s="101" t="str">
        <f>IF(CADA_PROD!D3530="","",SUMIFS(MOVI_ENTR!I:I,MOVI_ENTR!D:D,D3530))</f>
        <v/>
      </c>
      <c r="G3530" s="101" t="str">
        <f>IF(CADA_PROD!C3530="","",SUMIFS(MOVI_SAID!H:H,MOVI_SAID!D:D,D3530))</f>
        <v/>
      </c>
      <c r="H3530" s="101" t="str">
        <f t="shared" si="73"/>
        <v/>
      </c>
      <c r="I3530" s="100" t="str">
        <f>IF(CADA_PROD!C3530="","",IFERROR(IF(H3530&lt;=0,"Sem estoque",IF(H3530/E3530&lt;0.25,"Quase sem estoque",IF(H3530/E3530&lt;1.2,"Estoque baixo",IF(H3530/E3530&lt;2,"Estoque moderado","Estoque confortável")))),""))</f>
        <v/>
      </c>
      <c r="J3530" s="102" t="str">
        <f>IF(CADA_PROD!C3530="","",SUMIFS(MOVI_ENTR!M:M,MOVI_ENTR!D:D,D3530))</f>
        <v/>
      </c>
      <c r="K3530" s="103" t="str">
        <f>IF(CADA_PROD!C3530="","",IFERROR($J3530/SUM($J$6:$J$1006),""))</f>
        <v/>
      </c>
      <c r="L3530" s="103" t="str">
        <f>IF(CADA_PROD!C3530="","",IFERROR(H3530/SUM($H$6:$H$1006)+P3530,""))</f>
        <v/>
      </c>
      <c r="M3530" s="102" t="str">
        <f>IF(CADA_PROD!$C3530="","",IFERROR(SUMIFS(MOVI_ENTR!M:M,MOVI_ENTR!D:D,D3530)/SUMIFS(MOVI_ENTR!I:I,MOVI_ENTR!D:D,D3530),0))</f>
        <v/>
      </c>
      <c r="N3530" s="104" t="str">
        <f>IF(CADA_PROD!C3530="","",G3530/E3530)</f>
        <v/>
      </c>
    </row>
    <row r="3531" spans="3:14">
      <c r="C3531" s="99" t="str">
        <f>IF(CADA_PROD!C3531="","",CADA_PROD!C3531)</f>
        <v/>
      </c>
      <c r="D3531" s="100" t="str">
        <f>IF(CADA_PROD!D3531="","",CADA_PROD!D3531)</f>
        <v/>
      </c>
      <c r="E3531" s="101" t="str">
        <f>IF(CADA_PROD!E3531="","",CADA_PROD!E3531)</f>
        <v/>
      </c>
      <c r="F3531" s="101" t="str">
        <f>IF(CADA_PROD!D3531="","",SUMIFS(MOVI_ENTR!I:I,MOVI_ENTR!D:D,D3531))</f>
        <v/>
      </c>
      <c r="G3531" s="101" t="str">
        <f>IF(CADA_PROD!C3531="","",SUMIFS(MOVI_SAID!H:H,MOVI_SAID!D:D,D3531))</f>
        <v/>
      </c>
      <c r="H3531" s="101" t="str">
        <f t="shared" si="73"/>
        <v/>
      </c>
      <c r="I3531" s="100" t="str">
        <f>IF(CADA_PROD!C3531="","",IFERROR(IF(H3531&lt;=0,"Sem estoque",IF(H3531/E3531&lt;0.25,"Quase sem estoque",IF(H3531/E3531&lt;1.2,"Estoque baixo",IF(H3531/E3531&lt;2,"Estoque moderado","Estoque confortável")))),""))</f>
        <v/>
      </c>
      <c r="J3531" s="102" t="str">
        <f>IF(CADA_PROD!C3531="","",SUMIFS(MOVI_ENTR!M:M,MOVI_ENTR!D:D,D3531))</f>
        <v/>
      </c>
      <c r="K3531" s="103" t="str">
        <f>IF(CADA_PROD!C3531="","",IFERROR($J3531/SUM($J$6:$J$1006),""))</f>
        <v/>
      </c>
      <c r="L3531" s="103" t="str">
        <f>IF(CADA_PROD!C3531="","",IFERROR(H3531/SUM($H$6:$H$1006)+P3531,""))</f>
        <v/>
      </c>
      <c r="M3531" s="102" t="str">
        <f>IF(CADA_PROD!$C3531="","",IFERROR(SUMIFS(MOVI_ENTR!M:M,MOVI_ENTR!D:D,D3531)/SUMIFS(MOVI_ENTR!I:I,MOVI_ENTR!D:D,D3531),0))</f>
        <v/>
      </c>
      <c r="N3531" s="104" t="str">
        <f>IF(CADA_PROD!C3531="","",G3531/E3531)</f>
        <v/>
      </c>
    </row>
    <row r="3532" spans="3:14">
      <c r="C3532" s="99" t="str">
        <f>IF(CADA_PROD!C3532="","",CADA_PROD!C3532)</f>
        <v/>
      </c>
      <c r="D3532" s="100" t="str">
        <f>IF(CADA_PROD!D3532="","",CADA_PROD!D3532)</f>
        <v/>
      </c>
      <c r="E3532" s="101" t="str">
        <f>IF(CADA_PROD!E3532="","",CADA_PROD!E3532)</f>
        <v/>
      </c>
      <c r="F3532" s="101" t="str">
        <f>IF(CADA_PROD!D3532="","",SUMIFS(MOVI_ENTR!I:I,MOVI_ENTR!D:D,D3532))</f>
        <v/>
      </c>
      <c r="G3532" s="101" t="str">
        <f>IF(CADA_PROD!C3532="","",SUMIFS(MOVI_SAID!H:H,MOVI_SAID!D:D,D3532))</f>
        <v/>
      </c>
      <c r="H3532" s="101" t="str">
        <f t="shared" si="73"/>
        <v/>
      </c>
      <c r="I3532" s="100" t="str">
        <f>IF(CADA_PROD!C3532="","",IFERROR(IF(H3532&lt;=0,"Sem estoque",IF(H3532/E3532&lt;0.25,"Quase sem estoque",IF(H3532/E3532&lt;1.2,"Estoque baixo",IF(H3532/E3532&lt;2,"Estoque moderado","Estoque confortável")))),""))</f>
        <v/>
      </c>
      <c r="J3532" s="102" t="str">
        <f>IF(CADA_PROD!C3532="","",SUMIFS(MOVI_ENTR!M:M,MOVI_ENTR!D:D,D3532))</f>
        <v/>
      </c>
      <c r="K3532" s="103" t="str">
        <f>IF(CADA_PROD!C3532="","",IFERROR($J3532/SUM($J$6:$J$1006),""))</f>
        <v/>
      </c>
      <c r="L3532" s="103" t="str">
        <f>IF(CADA_PROD!C3532="","",IFERROR(H3532/SUM($H$6:$H$1006)+P3532,""))</f>
        <v/>
      </c>
      <c r="M3532" s="102" t="str">
        <f>IF(CADA_PROD!$C3532="","",IFERROR(SUMIFS(MOVI_ENTR!M:M,MOVI_ENTR!D:D,D3532)/SUMIFS(MOVI_ENTR!I:I,MOVI_ENTR!D:D,D3532),0))</f>
        <v/>
      </c>
      <c r="N3532" s="104" t="str">
        <f>IF(CADA_PROD!C3532="","",G3532/E3532)</f>
        <v/>
      </c>
    </row>
    <row r="3533" spans="3:14">
      <c r="C3533" s="99" t="str">
        <f>IF(CADA_PROD!C3533="","",CADA_PROD!C3533)</f>
        <v/>
      </c>
      <c r="D3533" s="100" t="str">
        <f>IF(CADA_PROD!D3533="","",CADA_PROD!D3533)</f>
        <v/>
      </c>
      <c r="E3533" s="101" t="str">
        <f>IF(CADA_PROD!E3533="","",CADA_PROD!E3533)</f>
        <v/>
      </c>
      <c r="F3533" s="101" t="str">
        <f>IF(CADA_PROD!D3533="","",SUMIFS(MOVI_ENTR!I:I,MOVI_ENTR!D:D,D3533))</f>
        <v/>
      </c>
      <c r="G3533" s="101" t="str">
        <f>IF(CADA_PROD!C3533="","",SUMIFS(MOVI_SAID!H:H,MOVI_SAID!D:D,D3533))</f>
        <v/>
      </c>
      <c r="H3533" s="101" t="str">
        <f t="shared" si="73"/>
        <v/>
      </c>
      <c r="I3533" s="100" t="str">
        <f>IF(CADA_PROD!C3533="","",IFERROR(IF(H3533&lt;=0,"Sem estoque",IF(H3533/E3533&lt;0.25,"Quase sem estoque",IF(H3533/E3533&lt;1.2,"Estoque baixo",IF(H3533/E3533&lt;2,"Estoque moderado","Estoque confortável")))),""))</f>
        <v/>
      </c>
      <c r="J3533" s="102" t="str">
        <f>IF(CADA_PROD!C3533="","",SUMIFS(MOVI_ENTR!M:M,MOVI_ENTR!D:D,D3533))</f>
        <v/>
      </c>
      <c r="K3533" s="103" t="str">
        <f>IF(CADA_PROD!C3533="","",IFERROR($J3533/SUM($J$6:$J$1006),""))</f>
        <v/>
      </c>
      <c r="L3533" s="103" t="str">
        <f>IF(CADA_PROD!C3533="","",IFERROR(H3533/SUM($H$6:$H$1006)+P3533,""))</f>
        <v/>
      </c>
      <c r="M3533" s="102" t="str">
        <f>IF(CADA_PROD!$C3533="","",IFERROR(SUMIFS(MOVI_ENTR!M:M,MOVI_ENTR!D:D,D3533)/SUMIFS(MOVI_ENTR!I:I,MOVI_ENTR!D:D,D3533),0))</f>
        <v/>
      </c>
      <c r="N3533" s="104" t="str">
        <f>IF(CADA_PROD!C3533="","",G3533/E3533)</f>
        <v/>
      </c>
    </row>
    <row r="3534" spans="3:14">
      <c r="C3534" s="99" t="str">
        <f>IF(CADA_PROD!C3534="","",CADA_PROD!C3534)</f>
        <v/>
      </c>
      <c r="D3534" s="100" t="str">
        <f>IF(CADA_PROD!D3534="","",CADA_PROD!D3534)</f>
        <v/>
      </c>
      <c r="E3534" s="101" t="str">
        <f>IF(CADA_PROD!E3534="","",CADA_PROD!E3534)</f>
        <v/>
      </c>
      <c r="F3534" s="101" t="str">
        <f>IF(CADA_PROD!D3534="","",SUMIFS(MOVI_ENTR!I:I,MOVI_ENTR!D:D,D3534))</f>
        <v/>
      </c>
      <c r="G3534" s="101" t="str">
        <f>IF(CADA_PROD!C3534="","",SUMIFS(MOVI_SAID!H:H,MOVI_SAID!D:D,D3534))</f>
        <v/>
      </c>
      <c r="H3534" s="101" t="str">
        <f t="shared" si="73"/>
        <v/>
      </c>
      <c r="I3534" s="100" t="str">
        <f>IF(CADA_PROD!C3534="","",IFERROR(IF(H3534&lt;=0,"Sem estoque",IF(H3534/E3534&lt;0.25,"Quase sem estoque",IF(H3534/E3534&lt;1.2,"Estoque baixo",IF(H3534/E3534&lt;2,"Estoque moderado","Estoque confortável")))),""))</f>
        <v/>
      </c>
      <c r="J3534" s="102" t="str">
        <f>IF(CADA_PROD!C3534="","",SUMIFS(MOVI_ENTR!M:M,MOVI_ENTR!D:D,D3534))</f>
        <v/>
      </c>
      <c r="K3534" s="103" t="str">
        <f>IF(CADA_PROD!C3534="","",IFERROR($J3534/SUM($J$6:$J$1006),""))</f>
        <v/>
      </c>
      <c r="L3534" s="103" t="str">
        <f>IF(CADA_PROD!C3534="","",IFERROR(H3534/SUM($H$6:$H$1006)+P3534,""))</f>
        <v/>
      </c>
      <c r="M3534" s="102" t="str">
        <f>IF(CADA_PROD!$C3534="","",IFERROR(SUMIFS(MOVI_ENTR!M:M,MOVI_ENTR!D:D,D3534)/SUMIFS(MOVI_ENTR!I:I,MOVI_ENTR!D:D,D3534),0))</f>
        <v/>
      </c>
      <c r="N3534" s="104" t="str">
        <f>IF(CADA_PROD!C3534="","",G3534/E3534)</f>
        <v/>
      </c>
    </row>
    <row r="3535" spans="3:14">
      <c r="C3535" s="99" t="str">
        <f>IF(CADA_PROD!C3535="","",CADA_PROD!C3535)</f>
        <v/>
      </c>
      <c r="D3535" s="100" t="str">
        <f>IF(CADA_PROD!D3535="","",CADA_PROD!D3535)</f>
        <v/>
      </c>
      <c r="E3535" s="101" t="str">
        <f>IF(CADA_PROD!E3535="","",CADA_PROD!E3535)</f>
        <v/>
      </c>
      <c r="F3535" s="101" t="str">
        <f>IF(CADA_PROD!D3535="","",SUMIFS(MOVI_ENTR!I:I,MOVI_ENTR!D:D,D3535))</f>
        <v/>
      </c>
      <c r="G3535" s="101" t="str">
        <f>IF(CADA_PROD!C3535="","",SUMIFS(MOVI_SAID!H:H,MOVI_SAID!D:D,D3535))</f>
        <v/>
      </c>
      <c r="H3535" s="101" t="str">
        <f t="shared" si="73"/>
        <v/>
      </c>
      <c r="I3535" s="100" t="str">
        <f>IF(CADA_PROD!C3535="","",IFERROR(IF(H3535&lt;=0,"Sem estoque",IF(H3535/E3535&lt;0.25,"Quase sem estoque",IF(H3535/E3535&lt;1.2,"Estoque baixo",IF(H3535/E3535&lt;2,"Estoque moderado","Estoque confortável")))),""))</f>
        <v/>
      </c>
      <c r="J3535" s="102" t="str">
        <f>IF(CADA_PROD!C3535="","",SUMIFS(MOVI_ENTR!M:M,MOVI_ENTR!D:D,D3535))</f>
        <v/>
      </c>
      <c r="K3535" s="103" t="str">
        <f>IF(CADA_PROD!C3535="","",IFERROR($J3535/SUM($J$6:$J$1006),""))</f>
        <v/>
      </c>
      <c r="L3535" s="103" t="str">
        <f>IF(CADA_PROD!C3535="","",IFERROR(H3535/SUM($H$6:$H$1006)+P3535,""))</f>
        <v/>
      </c>
      <c r="M3535" s="102" t="str">
        <f>IF(CADA_PROD!$C3535="","",IFERROR(SUMIFS(MOVI_ENTR!M:M,MOVI_ENTR!D:D,D3535)/SUMIFS(MOVI_ENTR!I:I,MOVI_ENTR!D:D,D3535),0))</f>
        <v/>
      </c>
      <c r="N3535" s="104" t="str">
        <f>IF(CADA_PROD!C3535="","",G3535/E3535)</f>
        <v/>
      </c>
    </row>
    <row r="3536" spans="3:14">
      <c r="C3536" s="99" t="str">
        <f>IF(CADA_PROD!C3536="","",CADA_PROD!C3536)</f>
        <v/>
      </c>
      <c r="D3536" s="100" t="str">
        <f>IF(CADA_PROD!D3536="","",CADA_PROD!D3536)</f>
        <v/>
      </c>
      <c r="E3536" s="101" t="str">
        <f>IF(CADA_PROD!E3536="","",CADA_PROD!E3536)</f>
        <v/>
      </c>
      <c r="F3536" s="101" t="str">
        <f>IF(CADA_PROD!D3536="","",SUMIFS(MOVI_ENTR!I:I,MOVI_ENTR!D:D,D3536))</f>
        <v/>
      </c>
      <c r="G3536" s="101" t="str">
        <f>IF(CADA_PROD!C3536="","",SUMIFS(MOVI_SAID!H:H,MOVI_SAID!D:D,D3536))</f>
        <v/>
      </c>
      <c r="H3536" s="101" t="str">
        <f t="shared" si="73"/>
        <v/>
      </c>
      <c r="I3536" s="100" t="str">
        <f>IF(CADA_PROD!C3536="","",IFERROR(IF(H3536&lt;=0,"Sem estoque",IF(H3536/E3536&lt;0.25,"Quase sem estoque",IF(H3536/E3536&lt;1.2,"Estoque baixo",IF(H3536/E3536&lt;2,"Estoque moderado","Estoque confortável")))),""))</f>
        <v/>
      </c>
      <c r="J3536" s="102" t="str">
        <f>IF(CADA_PROD!C3536="","",SUMIFS(MOVI_ENTR!M:M,MOVI_ENTR!D:D,D3536))</f>
        <v/>
      </c>
      <c r="K3536" s="103" t="str">
        <f>IF(CADA_PROD!C3536="","",IFERROR($J3536/SUM($J$6:$J$1006),""))</f>
        <v/>
      </c>
      <c r="L3536" s="103" t="str">
        <f>IF(CADA_PROD!C3536="","",IFERROR(H3536/SUM($H$6:$H$1006)+P3536,""))</f>
        <v/>
      </c>
      <c r="M3536" s="102" t="str">
        <f>IF(CADA_PROD!$C3536="","",IFERROR(SUMIFS(MOVI_ENTR!M:M,MOVI_ENTR!D:D,D3536)/SUMIFS(MOVI_ENTR!I:I,MOVI_ENTR!D:D,D3536),0))</f>
        <v/>
      </c>
      <c r="N3536" s="104" t="str">
        <f>IF(CADA_PROD!C3536="","",G3536/E3536)</f>
        <v/>
      </c>
    </row>
    <row r="3537" spans="3:14">
      <c r="C3537" s="99" t="str">
        <f>IF(CADA_PROD!C3537="","",CADA_PROD!C3537)</f>
        <v/>
      </c>
      <c r="D3537" s="100" t="str">
        <f>IF(CADA_PROD!D3537="","",CADA_PROD!D3537)</f>
        <v/>
      </c>
      <c r="E3537" s="101" t="str">
        <f>IF(CADA_PROD!E3537="","",CADA_PROD!E3537)</f>
        <v/>
      </c>
      <c r="F3537" s="101" t="str">
        <f>IF(CADA_PROD!D3537="","",SUMIFS(MOVI_ENTR!I:I,MOVI_ENTR!D:D,D3537))</f>
        <v/>
      </c>
      <c r="G3537" s="101" t="str">
        <f>IF(CADA_PROD!C3537="","",SUMIFS(MOVI_SAID!H:H,MOVI_SAID!D:D,D3537))</f>
        <v/>
      </c>
      <c r="H3537" s="101" t="str">
        <f t="shared" si="73"/>
        <v/>
      </c>
      <c r="I3537" s="100" t="str">
        <f>IF(CADA_PROD!C3537="","",IFERROR(IF(H3537&lt;=0,"Sem estoque",IF(H3537/E3537&lt;0.25,"Quase sem estoque",IF(H3537/E3537&lt;1.2,"Estoque baixo",IF(H3537/E3537&lt;2,"Estoque moderado","Estoque confortável")))),""))</f>
        <v/>
      </c>
      <c r="J3537" s="102" t="str">
        <f>IF(CADA_PROD!C3537="","",SUMIFS(MOVI_ENTR!M:M,MOVI_ENTR!D:D,D3537))</f>
        <v/>
      </c>
      <c r="K3537" s="103" t="str">
        <f>IF(CADA_PROD!C3537="","",IFERROR($J3537/SUM($J$6:$J$1006),""))</f>
        <v/>
      </c>
      <c r="L3537" s="103" t="str">
        <f>IF(CADA_PROD!C3537="","",IFERROR(H3537/SUM($H$6:$H$1006)+P3537,""))</f>
        <v/>
      </c>
      <c r="M3537" s="102" t="str">
        <f>IF(CADA_PROD!$C3537="","",IFERROR(SUMIFS(MOVI_ENTR!M:M,MOVI_ENTR!D:D,D3537)/SUMIFS(MOVI_ENTR!I:I,MOVI_ENTR!D:D,D3537),0))</f>
        <v/>
      </c>
      <c r="N3537" s="104" t="str">
        <f>IF(CADA_PROD!C3537="","",G3537/E3537)</f>
        <v/>
      </c>
    </row>
    <row r="3538" spans="3:14">
      <c r="C3538" s="99" t="str">
        <f>IF(CADA_PROD!C3538="","",CADA_PROD!C3538)</f>
        <v/>
      </c>
      <c r="D3538" s="100" t="str">
        <f>IF(CADA_PROD!D3538="","",CADA_PROD!D3538)</f>
        <v/>
      </c>
      <c r="E3538" s="101" t="str">
        <f>IF(CADA_PROD!E3538="","",CADA_PROD!E3538)</f>
        <v/>
      </c>
      <c r="F3538" s="101" t="str">
        <f>IF(CADA_PROD!D3538="","",SUMIFS(MOVI_ENTR!I:I,MOVI_ENTR!D:D,D3538))</f>
        <v/>
      </c>
      <c r="G3538" s="101" t="str">
        <f>IF(CADA_PROD!C3538="","",SUMIFS(MOVI_SAID!H:H,MOVI_SAID!D:D,D3538))</f>
        <v/>
      </c>
      <c r="H3538" s="101" t="str">
        <f t="shared" si="73"/>
        <v/>
      </c>
      <c r="I3538" s="100" t="str">
        <f>IF(CADA_PROD!C3538="","",IFERROR(IF(H3538&lt;=0,"Sem estoque",IF(H3538/E3538&lt;0.25,"Quase sem estoque",IF(H3538/E3538&lt;1.2,"Estoque baixo",IF(H3538/E3538&lt;2,"Estoque moderado","Estoque confortável")))),""))</f>
        <v/>
      </c>
      <c r="J3538" s="102" t="str">
        <f>IF(CADA_PROD!C3538="","",SUMIFS(MOVI_ENTR!M:M,MOVI_ENTR!D:D,D3538))</f>
        <v/>
      </c>
      <c r="K3538" s="103" t="str">
        <f>IF(CADA_PROD!C3538="","",IFERROR($J3538/SUM($J$6:$J$1006),""))</f>
        <v/>
      </c>
      <c r="L3538" s="103" t="str">
        <f>IF(CADA_PROD!C3538="","",IFERROR(H3538/SUM($H$6:$H$1006)+P3538,""))</f>
        <v/>
      </c>
      <c r="M3538" s="102" t="str">
        <f>IF(CADA_PROD!$C3538="","",IFERROR(SUMIFS(MOVI_ENTR!M:M,MOVI_ENTR!D:D,D3538)/SUMIFS(MOVI_ENTR!I:I,MOVI_ENTR!D:D,D3538),0))</f>
        <v/>
      </c>
      <c r="N3538" s="104" t="str">
        <f>IF(CADA_PROD!C3538="","",G3538/E3538)</f>
        <v/>
      </c>
    </row>
    <row r="3539" spans="3:14">
      <c r="C3539" s="99" t="str">
        <f>IF(CADA_PROD!C3539="","",CADA_PROD!C3539)</f>
        <v/>
      </c>
      <c r="D3539" s="100" t="str">
        <f>IF(CADA_PROD!D3539="","",CADA_PROD!D3539)</f>
        <v/>
      </c>
      <c r="E3539" s="101" t="str">
        <f>IF(CADA_PROD!E3539="","",CADA_PROD!E3539)</f>
        <v/>
      </c>
      <c r="F3539" s="101" t="str">
        <f>IF(CADA_PROD!D3539="","",SUMIFS(MOVI_ENTR!I:I,MOVI_ENTR!D:D,D3539))</f>
        <v/>
      </c>
      <c r="G3539" s="101" t="str">
        <f>IF(CADA_PROD!C3539="","",SUMIFS(MOVI_SAID!H:H,MOVI_SAID!D:D,D3539))</f>
        <v/>
      </c>
      <c r="H3539" s="101" t="str">
        <f t="shared" si="73"/>
        <v/>
      </c>
      <c r="I3539" s="100" t="str">
        <f>IF(CADA_PROD!C3539="","",IFERROR(IF(H3539&lt;=0,"Sem estoque",IF(H3539/E3539&lt;0.25,"Quase sem estoque",IF(H3539/E3539&lt;1.2,"Estoque baixo",IF(H3539/E3539&lt;2,"Estoque moderado","Estoque confortável")))),""))</f>
        <v/>
      </c>
      <c r="J3539" s="102" t="str">
        <f>IF(CADA_PROD!C3539="","",SUMIFS(MOVI_ENTR!M:M,MOVI_ENTR!D:D,D3539))</f>
        <v/>
      </c>
      <c r="K3539" s="103" t="str">
        <f>IF(CADA_PROD!C3539="","",IFERROR($J3539/SUM($J$6:$J$1006),""))</f>
        <v/>
      </c>
      <c r="L3539" s="103" t="str">
        <f>IF(CADA_PROD!C3539="","",IFERROR(H3539/SUM($H$6:$H$1006)+P3539,""))</f>
        <v/>
      </c>
      <c r="M3539" s="102" t="str">
        <f>IF(CADA_PROD!$C3539="","",IFERROR(SUMIFS(MOVI_ENTR!M:M,MOVI_ENTR!D:D,D3539)/SUMIFS(MOVI_ENTR!I:I,MOVI_ENTR!D:D,D3539),0))</f>
        <v/>
      </c>
      <c r="N3539" s="104" t="str">
        <f>IF(CADA_PROD!C3539="","",G3539/E3539)</f>
        <v/>
      </c>
    </row>
    <row r="3540" spans="3:14">
      <c r="C3540" s="99" t="str">
        <f>IF(CADA_PROD!C3540="","",CADA_PROD!C3540)</f>
        <v/>
      </c>
      <c r="D3540" s="100" t="str">
        <f>IF(CADA_PROD!D3540="","",CADA_PROD!D3540)</f>
        <v/>
      </c>
      <c r="E3540" s="101" t="str">
        <f>IF(CADA_PROD!E3540="","",CADA_PROD!E3540)</f>
        <v/>
      </c>
      <c r="F3540" s="101" t="str">
        <f>IF(CADA_PROD!D3540="","",SUMIFS(MOVI_ENTR!I:I,MOVI_ENTR!D:D,D3540))</f>
        <v/>
      </c>
      <c r="G3540" s="101" t="str">
        <f>IF(CADA_PROD!C3540="","",SUMIFS(MOVI_SAID!H:H,MOVI_SAID!D:D,D3540))</f>
        <v/>
      </c>
      <c r="H3540" s="101" t="str">
        <f t="shared" si="73"/>
        <v/>
      </c>
      <c r="I3540" s="100" t="str">
        <f>IF(CADA_PROD!C3540="","",IFERROR(IF(H3540&lt;=0,"Sem estoque",IF(H3540/E3540&lt;0.25,"Quase sem estoque",IF(H3540/E3540&lt;1.2,"Estoque baixo",IF(H3540/E3540&lt;2,"Estoque moderado","Estoque confortável")))),""))</f>
        <v/>
      </c>
      <c r="J3540" s="102" t="str">
        <f>IF(CADA_PROD!C3540="","",SUMIFS(MOVI_ENTR!M:M,MOVI_ENTR!D:D,D3540))</f>
        <v/>
      </c>
      <c r="K3540" s="103" t="str">
        <f>IF(CADA_PROD!C3540="","",IFERROR($J3540/SUM($J$6:$J$1006),""))</f>
        <v/>
      </c>
      <c r="L3540" s="103" t="str">
        <f>IF(CADA_PROD!C3540="","",IFERROR(H3540/SUM($H$6:$H$1006)+P3540,""))</f>
        <v/>
      </c>
      <c r="M3540" s="102" t="str">
        <f>IF(CADA_PROD!$C3540="","",IFERROR(SUMIFS(MOVI_ENTR!M:M,MOVI_ENTR!D:D,D3540)/SUMIFS(MOVI_ENTR!I:I,MOVI_ENTR!D:D,D3540),0))</f>
        <v/>
      </c>
      <c r="N3540" s="104" t="str">
        <f>IF(CADA_PROD!C3540="","",G3540/E3540)</f>
        <v/>
      </c>
    </row>
    <row r="3541" spans="3:14">
      <c r="C3541" s="99" t="str">
        <f>IF(CADA_PROD!C3541="","",CADA_PROD!C3541)</f>
        <v/>
      </c>
      <c r="D3541" s="100" t="str">
        <f>IF(CADA_PROD!D3541="","",CADA_PROD!D3541)</f>
        <v/>
      </c>
      <c r="E3541" s="101" t="str">
        <f>IF(CADA_PROD!E3541="","",CADA_PROD!E3541)</f>
        <v/>
      </c>
      <c r="F3541" s="101" t="str">
        <f>IF(CADA_PROD!D3541="","",SUMIFS(MOVI_ENTR!I:I,MOVI_ENTR!D:D,D3541))</f>
        <v/>
      </c>
      <c r="G3541" s="101" t="str">
        <f>IF(CADA_PROD!C3541="","",SUMIFS(MOVI_SAID!H:H,MOVI_SAID!D:D,D3541))</f>
        <v/>
      </c>
      <c r="H3541" s="101" t="str">
        <f t="shared" si="73"/>
        <v/>
      </c>
      <c r="I3541" s="100" t="str">
        <f>IF(CADA_PROD!C3541="","",IFERROR(IF(H3541&lt;=0,"Sem estoque",IF(H3541/E3541&lt;0.25,"Quase sem estoque",IF(H3541/E3541&lt;1.2,"Estoque baixo",IF(H3541/E3541&lt;2,"Estoque moderado","Estoque confortável")))),""))</f>
        <v/>
      </c>
      <c r="J3541" s="102" t="str">
        <f>IF(CADA_PROD!C3541="","",SUMIFS(MOVI_ENTR!M:M,MOVI_ENTR!D:D,D3541))</f>
        <v/>
      </c>
      <c r="K3541" s="103" t="str">
        <f>IF(CADA_PROD!C3541="","",IFERROR($J3541/SUM($J$6:$J$1006),""))</f>
        <v/>
      </c>
      <c r="L3541" s="103" t="str">
        <f>IF(CADA_PROD!C3541="","",IFERROR(H3541/SUM($H$6:$H$1006)+P3541,""))</f>
        <v/>
      </c>
      <c r="M3541" s="102" t="str">
        <f>IF(CADA_PROD!$C3541="","",IFERROR(SUMIFS(MOVI_ENTR!M:M,MOVI_ENTR!D:D,D3541)/SUMIFS(MOVI_ENTR!I:I,MOVI_ENTR!D:D,D3541),0))</f>
        <v/>
      </c>
      <c r="N3541" s="104" t="str">
        <f>IF(CADA_PROD!C3541="","",G3541/E3541)</f>
        <v/>
      </c>
    </row>
    <row r="3542" spans="3:14">
      <c r="C3542" s="99" t="str">
        <f>IF(CADA_PROD!C3542="","",CADA_PROD!C3542)</f>
        <v/>
      </c>
      <c r="D3542" s="100" t="str">
        <f>IF(CADA_PROD!D3542="","",CADA_PROD!D3542)</f>
        <v/>
      </c>
      <c r="E3542" s="101" t="str">
        <f>IF(CADA_PROD!E3542="","",CADA_PROD!E3542)</f>
        <v/>
      </c>
      <c r="F3542" s="101" t="str">
        <f>IF(CADA_PROD!D3542="","",SUMIFS(MOVI_ENTR!I:I,MOVI_ENTR!D:D,D3542))</f>
        <v/>
      </c>
      <c r="G3542" s="101" t="str">
        <f>IF(CADA_PROD!C3542="","",SUMIFS(MOVI_SAID!H:H,MOVI_SAID!D:D,D3542))</f>
        <v/>
      </c>
      <c r="H3542" s="101" t="str">
        <f t="shared" si="73"/>
        <v/>
      </c>
      <c r="I3542" s="100" t="str">
        <f>IF(CADA_PROD!C3542="","",IFERROR(IF(H3542&lt;=0,"Sem estoque",IF(H3542/E3542&lt;0.25,"Quase sem estoque",IF(H3542/E3542&lt;1.2,"Estoque baixo",IF(H3542/E3542&lt;2,"Estoque moderado","Estoque confortável")))),""))</f>
        <v/>
      </c>
      <c r="J3542" s="102" t="str">
        <f>IF(CADA_PROD!C3542="","",SUMIFS(MOVI_ENTR!M:M,MOVI_ENTR!D:D,D3542))</f>
        <v/>
      </c>
      <c r="K3542" s="103" t="str">
        <f>IF(CADA_PROD!C3542="","",IFERROR($J3542/SUM($J$6:$J$1006),""))</f>
        <v/>
      </c>
      <c r="L3542" s="103" t="str">
        <f>IF(CADA_PROD!C3542="","",IFERROR(H3542/SUM($H$6:$H$1006)+P3542,""))</f>
        <v/>
      </c>
      <c r="M3542" s="102" t="str">
        <f>IF(CADA_PROD!$C3542="","",IFERROR(SUMIFS(MOVI_ENTR!M:M,MOVI_ENTR!D:D,D3542)/SUMIFS(MOVI_ENTR!I:I,MOVI_ENTR!D:D,D3542),0))</f>
        <v/>
      </c>
      <c r="N3542" s="104" t="str">
        <f>IF(CADA_PROD!C3542="","",G3542/E3542)</f>
        <v/>
      </c>
    </row>
    <row r="3543" spans="3:14">
      <c r="C3543" s="99" t="str">
        <f>IF(CADA_PROD!C3543="","",CADA_PROD!C3543)</f>
        <v/>
      </c>
      <c r="D3543" s="100" t="str">
        <f>IF(CADA_PROD!D3543="","",CADA_PROD!D3543)</f>
        <v/>
      </c>
      <c r="E3543" s="101" t="str">
        <f>IF(CADA_PROD!E3543="","",CADA_PROD!E3543)</f>
        <v/>
      </c>
      <c r="F3543" s="101" t="str">
        <f>IF(CADA_PROD!D3543="","",SUMIFS(MOVI_ENTR!I:I,MOVI_ENTR!D:D,D3543))</f>
        <v/>
      </c>
      <c r="G3543" s="101" t="str">
        <f>IF(CADA_PROD!C3543="","",SUMIFS(MOVI_SAID!H:H,MOVI_SAID!D:D,D3543))</f>
        <v/>
      </c>
      <c r="H3543" s="101" t="str">
        <f t="shared" si="73"/>
        <v/>
      </c>
      <c r="I3543" s="100" t="str">
        <f>IF(CADA_PROD!C3543="","",IFERROR(IF(H3543&lt;=0,"Sem estoque",IF(H3543/E3543&lt;0.25,"Quase sem estoque",IF(H3543/E3543&lt;1.2,"Estoque baixo",IF(H3543/E3543&lt;2,"Estoque moderado","Estoque confortável")))),""))</f>
        <v/>
      </c>
      <c r="J3543" s="102" t="str">
        <f>IF(CADA_PROD!C3543="","",SUMIFS(MOVI_ENTR!M:M,MOVI_ENTR!D:D,D3543))</f>
        <v/>
      </c>
      <c r="K3543" s="103" t="str">
        <f>IF(CADA_PROD!C3543="","",IFERROR($J3543/SUM($J$6:$J$1006),""))</f>
        <v/>
      </c>
      <c r="L3543" s="103" t="str">
        <f>IF(CADA_PROD!C3543="","",IFERROR(H3543/SUM($H$6:$H$1006)+P3543,""))</f>
        <v/>
      </c>
      <c r="M3543" s="102" t="str">
        <f>IF(CADA_PROD!$C3543="","",IFERROR(SUMIFS(MOVI_ENTR!M:M,MOVI_ENTR!D:D,D3543)/SUMIFS(MOVI_ENTR!I:I,MOVI_ENTR!D:D,D3543),0))</f>
        <v/>
      </c>
      <c r="N3543" s="104" t="str">
        <f>IF(CADA_PROD!C3543="","",G3543/E3543)</f>
        <v/>
      </c>
    </row>
    <row r="3544" spans="3:14">
      <c r="C3544" s="99" t="str">
        <f>IF(CADA_PROD!C3544="","",CADA_PROD!C3544)</f>
        <v/>
      </c>
      <c r="D3544" s="100" t="str">
        <f>IF(CADA_PROD!D3544="","",CADA_PROD!D3544)</f>
        <v/>
      </c>
      <c r="E3544" s="101" t="str">
        <f>IF(CADA_PROD!E3544="","",CADA_PROD!E3544)</f>
        <v/>
      </c>
      <c r="F3544" s="101" t="str">
        <f>IF(CADA_PROD!D3544="","",SUMIFS(MOVI_ENTR!I:I,MOVI_ENTR!D:D,D3544))</f>
        <v/>
      </c>
      <c r="G3544" s="101" t="str">
        <f>IF(CADA_PROD!C3544="","",SUMIFS(MOVI_SAID!H:H,MOVI_SAID!D:D,D3544))</f>
        <v/>
      </c>
      <c r="H3544" s="101" t="str">
        <f t="shared" si="73"/>
        <v/>
      </c>
      <c r="I3544" s="100" t="str">
        <f>IF(CADA_PROD!C3544="","",IFERROR(IF(H3544&lt;=0,"Sem estoque",IF(H3544/E3544&lt;0.25,"Quase sem estoque",IF(H3544/E3544&lt;1.2,"Estoque baixo",IF(H3544/E3544&lt;2,"Estoque moderado","Estoque confortável")))),""))</f>
        <v/>
      </c>
      <c r="J3544" s="102" t="str">
        <f>IF(CADA_PROD!C3544="","",SUMIFS(MOVI_ENTR!M:M,MOVI_ENTR!D:D,D3544))</f>
        <v/>
      </c>
      <c r="K3544" s="103" t="str">
        <f>IF(CADA_PROD!C3544="","",IFERROR($J3544/SUM($J$6:$J$1006),""))</f>
        <v/>
      </c>
      <c r="L3544" s="103" t="str">
        <f>IF(CADA_PROD!C3544="","",IFERROR(H3544/SUM($H$6:$H$1006)+P3544,""))</f>
        <v/>
      </c>
      <c r="M3544" s="102" t="str">
        <f>IF(CADA_PROD!$C3544="","",IFERROR(SUMIFS(MOVI_ENTR!M:M,MOVI_ENTR!D:D,D3544)/SUMIFS(MOVI_ENTR!I:I,MOVI_ENTR!D:D,D3544),0))</f>
        <v/>
      </c>
      <c r="N3544" s="104" t="str">
        <f>IF(CADA_PROD!C3544="","",G3544/E3544)</f>
        <v/>
      </c>
    </row>
    <row r="3545" spans="3:14">
      <c r="C3545" s="99" t="str">
        <f>IF(CADA_PROD!C3545="","",CADA_PROD!C3545)</f>
        <v/>
      </c>
      <c r="D3545" s="100" t="str">
        <f>IF(CADA_PROD!D3545="","",CADA_PROD!D3545)</f>
        <v/>
      </c>
      <c r="E3545" s="101" t="str">
        <f>IF(CADA_PROD!E3545="","",CADA_PROD!E3545)</f>
        <v/>
      </c>
      <c r="F3545" s="101" t="str">
        <f>IF(CADA_PROD!D3545="","",SUMIFS(MOVI_ENTR!I:I,MOVI_ENTR!D:D,D3545))</f>
        <v/>
      </c>
      <c r="G3545" s="101" t="str">
        <f>IF(CADA_PROD!C3545="","",SUMIFS(MOVI_SAID!H:H,MOVI_SAID!D:D,D3545))</f>
        <v/>
      </c>
      <c r="H3545" s="101" t="str">
        <f t="shared" si="73"/>
        <v/>
      </c>
      <c r="I3545" s="100" t="str">
        <f>IF(CADA_PROD!C3545="","",IFERROR(IF(H3545&lt;=0,"Sem estoque",IF(H3545/E3545&lt;0.25,"Quase sem estoque",IF(H3545/E3545&lt;1.2,"Estoque baixo",IF(H3545/E3545&lt;2,"Estoque moderado","Estoque confortável")))),""))</f>
        <v/>
      </c>
      <c r="J3545" s="102" t="str">
        <f>IF(CADA_PROD!C3545="","",SUMIFS(MOVI_ENTR!M:M,MOVI_ENTR!D:D,D3545))</f>
        <v/>
      </c>
      <c r="K3545" s="103" t="str">
        <f>IF(CADA_PROD!C3545="","",IFERROR($J3545/SUM($J$6:$J$1006),""))</f>
        <v/>
      </c>
      <c r="L3545" s="103" t="str">
        <f>IF(CADA_PROD!C3545="","",IFERROR(H3545/SUM($H$6:$H$1006)+P3545,""))</f>
        <v/>
      </c>
      <c r="M3545" s="102" t="str">
        <f>IF(CADA_PROD!$C3545="","",IFERROR(SUMIFS(MOVI_ENTR!M:M,MOVI_ENTR!D:D,D3545)/SUMIFS(MOVI_ENTR!I:I,MOVI_ENTR!D:D,D3545),0))</f>
        <v/>
      </c>
      <c r="N3545" s="104" t="str">
        <f>IF(CADA_PROD!C3545="","",G3545/E3545)</f>
        <v/>
      </c>
    </row>
    <row r="3546" spans="3:14">
      <c r="C3546" s="99" t="str">
        <f>IF(CADA_PROD!C3546="","",CADA_PROD!C3546)</f>
        <v/>
      </c>
      <c r="D3546" s="100" t="str">
        <f>IF(CADA_PROD!D3546="","",CADA_PROD!D3546)</f>
        <v/>
      </c>
      <c r="E3546" s="101" t="str">
        <f>IF(CADA_PROD!E3546="","",CADA_PROD!E3546)</f>
        <v/>
      </c>
      <c r="F3546" s="101" t="str">
        <f>IF(CADA_PROD!D3546="","",SUMIFS(MOVI_ENTR!I:I,MOVI_ENTR!D:D,D3546))</f>
        <v/>
      </c>
      <c r="G3546" s="101" t="str">
        <f>IF(CADA_PROD!C3546="","",SUMIFS(MOVI_SAID!H:H,MOVI_SAID!D:D,D3546))</f>
        <v/>
      </c>
      <c r="H3546" s="101" t="str">
        <f t="shared" si="73"/>
        <v/>
      </c>
      <c r="I3546" s="100" t="str">
        <f>IF(CADA_PROD!C3546="","",IFERROR(IF(H3546&lt;=0,"Sem estoque",IF(H3546/E3546&lt;0.25,"Quase sem estoque",IF(H3546/E3546&lt;1.2,"Estoque baixo",IF(H3546/E3546&lt;2,"Estoque moderado","Estoque confortável")))),""))</f>
        <v/>
      </c>
      <c r="J3546" s="102" t="str">
        <f>IF(CADA_PROD!C3546="","",SUMIFS(MOVI_ENTR!M:M,MOVI_ENTR!D:D,D3546))</f>
        <v/>
      </c>
      <c r="K3546" s="103" t="str">
        <f>IF(CADA_PROD!C3546="","",IFERROR($J3546/SUM($J$6:$J$1006),""))</f>
        <v/>
      </c>
      <c r="L3546" s="103" t="str">
        <f>IF(CADA_PROD!C3546="","",IFERROR(H3546/SUM($H$6:$H$1006)+P3546,""))</f>
        <v/>
      </c>
      <c r="M3546" s="102" t="str">
        <f>IF(CADA_PROD!$C3546="","",IFERROR(SUMIFS(MOVI_ENTR!M:M,MOVI_ENTR!D:D,D3546)/SUMIFS(MOVI_ENTR!I:I,MOVI_ENTR!D:D,D3546),0))</f>
        <v/>
      </c>
      <c r="N3546" s="104" t="str">
        <f>IF(CADA_PROD!C3546="","",G3546/E3546)</f>
        <v/>
      </c>
    </row>
    <row r="3547" spans="3:14">
      <c r="C3547" s="99" t="str">
        <f>IF(CADA_PROD!C3547="","",CADA_PROD!C3547)</f>
        <v/>
      </c>
      <c r="D3547" s="100" t="str">
        <f>IF(CADA_PROD!D3547="","",CADA_PROD!D3547)</f>
        <v/>
      </c>
      <c r="E3547" s="101" t="str">
        <f>IF(CADA_PROD!E3547="","",CADA_PROD!E3547)</f>
        <v/>
      </c>
      <c r="F3547" s="101" t="str">
        <f>IF(CADA_PROD!D3547="","",SUMIFS(MOVI_ENTR!I:I,MOVI_ENTR!D:D,D3547))</f>
        <v/>
      </c>
      <c r="G3547" s="101" t="str">
        <f>IF(CADA_PROD!C3547="","",SUMIFS(MOVI_SAID!H:H,MOVI_SAID!D:D,D3547))</f>
        <v/>
      </c>
      <c r="H3547" s="101" t="str">
        <f t="shared" si="73"/>
        <v/>
      </c>
      <c r="I3547" s="100" t="str">
        <f>IF(CADA_PROD!C3547="","",IFERROR(IF(H3547&lt;=0,"Sem estoque",IF(H3547/E3547&lt;0.25,"Quase sem estoque",IF(H3547/E3547&lt;1.2,"Estoque baixo",IF(H3547/E3547&lt;2,"Estoque moderado","Estoque confortável")))),""))</f>
        <v/>
      </c>
      <c r="J3547" s="102" t="str">
        <f>IF(CADA_PROD!C3547="","",SUMIFS(MOVI_ENTR!M:M,MOVI_ENTR!D:D,D3547))</f>
        <v/>
      </c>
      <c r="K3547" s="103" t="str">
        <f>IF(CADA_PROD!C3547="","",IFERROR($J3547/SUM($J$6:$J$1006),""))</f>
        <v/>
      </c>
      <c r="L3547" s="103" t="str">
        <f>IF(CADA_PROD!C3547="","",IFERROR(H3547/SUM($H$6:$H$1006)+P3547,""))</f>
        <v/>
      </c>
      <c r="M3547" s="102" t="str">
        <f>IF(CADA_PROD!$C3547="","",IFERROR(SUMIFS(MOVI_ENTR!M:M,MOVI_ENTR!D:D,D3547)/SUMIFS(MOVI_ENTR!I:I,MOVI_ENTR!D:D,D3547),0))</f>
        <v/>
      </c>
      <c r="N3547" s="104" t="str">
        <f>IF(CADA_PROD!C3547="","",G3547/E3547)</f>
        <v/>
      </c>
    </row>
    <row r="3548" spans="3:14">
      <c r="C3548" s="99" t="str">
        <f>IF(CADA_PROD!C3548="","",CADA_PROD!C3548)</f>
        <v/>
      </c>
      <c r="D3548" s="100" t="str">
        <f>IF(CADA_PROD!D3548="","",CADA_PROD!D3548)</f>
        <v/>
      </c>
      <c r="E3548" s="101" t="str">
        <f>IF(CADA_PROD!E3548="","",CADA_PROD!E3548)</f>
        <v/>
      </c>
      <c r="F3548" s="101" t="str">
        <f>IF(CADA_PROD!D3548="","",SUMIFS(MOVI_ENTR!I:I,MOVI_ENTR!D:D,D3548))</f>
        <v/>
      </c>
      <c r="G3548" s="101" t="str">
        <f>IF(CADA_PROD!C3548="","",SUMIFS(MOVI_SAID!H:H,MOVI_SAID!D:D,D3548))</f>
        <v/>
      </c>
      <c r="H3548" s="101" t="str">
        <f t="shared" si="73"/>
        <v/>
      </c>
      <c r="I3548" s="100" t="str">
        <f>IF(CADA_PROD!C3548="","",IFERROR(IF(H3548&lt;=0,"Sem estoque",IF(H3548/E3548&lt;0.25,"Quase sem estoque",IF(H3548/E3548&lt;1.2,"Estoque baixo",IF(H3548/E3548&lt;2,"Estoque moderado","Estoque confortável")))),""))</f>
        <v/>
      </c>
      <c r="J3548" s="102" t="str">
        <f>IF(CADA_PROD!C3548="","",SUMIFS(MOVI_ENTR!M:M,MOVI_ENTR!D:D,D3548))</f>
        <v/>
      </c>
      <c r="K3548" s="103" t="str">
        <f>IF(CADA_PROD!C3548="","",IFERROR($J3548/SUM($J$6:$J$1006),""))</f>
        <v/>
      </c>
      <c r="L3548" s="103" t="str">
        <f>IF(CADA_PROD!C3548="","",IFERROR(H3548/SUM($H$6:$H$1006)+P3548,""))</f>
        <v/>
      </c>
      <c r="M3548" s="102" t="str">
        <f>IF(CADA_PROD!$C3548="","",IFERROR(SUMIFS(MOVI_ENTR!M:M,MOVI_ENTR!D:D,D3548)/SUMIFS(MOVI_ENTR!I:I,MOVI_ENTR!D:D,D3548),0))</f>
        <v/>
      </c>
      <c r="N3548" s="104" t="str">
        <f>IF(CADA_PROD!C3548="","",G3548/E3548)</f>
        <v/>
      </c>
    </row>
    <row r="3549" spans="3:14">
      <c r="C3549" s="99" t="str">
        <f>IF(CADA_PROD!C3549="","",CADA_PROD!C3549)</f>
        <v/>
      </c>
      <c r="D3549" s="100" t="str">
        <f>IF(CADA_PROD!D3549="","",CADA_PROD!D3549)</f>
        <v/>
      </c>
      <c r="E3549" s="101" t="str">
        <f>IF(CADA_PROD!E3549="","",CADA_PROD!E3549)</f>
        <v/>
      </c>
      <c r="F3549" s="101" t="str">
        <f>IF(CADA_PROD!D3549="","",SUMIFS(MOVI_ENTR!I:I,MOVI_ENTR!D:D,D3549))</f>
        <v/>
      </c>
      <c r="G3549" s="101" t="str">
        <f>IF(CADA_PROD!C3549="","",SUMIFS(MOVI_SAID!H:H,MOVI_SAID!D:D,D3549))</f>
        <v/>
      </c>
      <c r="H3549" s="101" t="str">
        <f t="shared" si="73"/>
        <v/>
      </c>
      <c r="I3549" s="100" t="str">
        <f>IF(CADA_PROD!C3549="","",IFERROR(IF(H3549&lt;=0,"Sem estoque",IF(H3549/E3549&lt;0.25,"Quase sem estoque",IF(H3549/E3549&lt;1.2,"Estoque baixo",IF(H3549/E3549&lt;2,"Estoque moderado","Estoque confortável")))),""))</f>
        <v/>
      </c>
      <c r="J3549" s="102" t="str">
        <f>IF(CADA_PROD!C3549="","",SUMIFS(MOVI_ENTR!M:M,MOVI_ENTR!D:D,D3549))</f>
        <v/>
      </c>
      <c r="K3549" s="103" t="str">
        <f>IF(CADA_PROD!C3549="","",IFERROR($J3549/SUM($J$6:$J$1006),""))</f>
        <v/>
      </c>
      <c r="L3549" s="103" t="str">
        <f>IF(CADA_PROD!C3549="","",IFERROR(H3549/SUM($H$6:$H$1006)+P3549,""))</f>
        <v/>
      </c>
      <c r="M3549" s="102" t="str">
        <f>IF(CADA_PROD!$C3549="","",IFERROR(SUMIFS(MOVI_ENTR!M:M,MOVI_ENTR!D:D,D3549)/SUMIFS(MOVI_ENTR!I:I,MOVI_ENTR!D:D,D3549),0))</f>
        <v/>
      </c>
      <c r="N3549" s="104" t="str">
        <f>IF(CADA_PROD!C3549="","",G3549/E3549)</f>
        <v/>
      </c>
    </row>
    <row r="3550" spans="3:14">
      <c r="C3550" s="99" t="str">
        <f>IF(CADA_PROD!C3550="","",CADA_PROD!C3550)</f>
        <v/>
      </c>
      <c r="D3550" s="100" t="str">
        <f>IF(CADA_PROD!D3550="","",CADA_PROD!D3550)</f>
        <v/>
      </c>
      <c r="E3550" s="101" t="str">
        <f>IF(CADA_PROD!E3550="","",CADA_PROD!E3550)</f>
        <v/>
      </c>
      <c r="F3550" s="101" t="str">
        <f>IF(CADA_PROD!D3550="","",SUMIFS(MOVI_ENTR!I:I,MOVI_ENTR!D:D,D3550))</f>
        <v/>
      </c>
      <c r="G3550" s="101" t="str">
        <f>IF(CADA_PROD!C3550="","",SUMIFS(MOVI_SAID!H:H,MOVI_SAID!D:D,D3550))</f>
        <v/>
      </c>
      <c r="H3550" s="101" t="str">
        <f t="shared" si="73"/>
        <v/>
      </c>
      <c r="I3550" s="100" t="str">
        <f>IF(CADA_PROD!C3550="","",IFERROR(IF(H3550&lt;=0,"Sem estoque",IF(H3550/E3550&lt;0.25,"Quase sem estoque",IF(H3550/E3550&lt;1.2,"Estoque baixo",IF(H3550/E3550&lt;2,"Estoque moderado","Estoque confortável")))),""))</f>
        <v/>
      </c>
      <c r="J3550" s="102" t="str">
        <f>IF(CADA_PROD!C3550="","",SUMIFS(MOVI_ENTR!M:M,MOVI_ENTR!D:D,D3550))</f>
        <v/>
      </c>
      <c r="K3550" s="103" t="str">
        <f>IF(CADA_PROD!C3550="","",IFERROR($J3550/SUM($J$6:$J$1006),""))</f>
        <v/>
      </c>
      <c r="L3550" s="103" t="str">
        <f>IF(CADA_PROD!C3550="","",IFERROR(H3550/SUM($H$6:$H$1006)+P3550,""))</f>
        <v/>
      </c>
      <c r="M3550" s="102" t="str">
        <f>IF(CADA_PROD!$C3550="","",IFERROR(SUMIFS(MOVI_ENTR!M:M,MOVI_ENTR!D:D,D3550)/SUMIFS(MOVI_ENTR!I:I,MOVI_ENTR!D:D,D3550),0))</f>
        <v/>
      </c>
      <c r="N3550" s="104" t="str">
        <f>IF(CADA_PROD!C3550="","",G3550/E3550)</f>
        <v/>
      </c>
    </row>
    <row r="3551" spans="3:14">
      <c r="C3551" s="99" t="str">
        <f>IF(CADA_PROD!C3551="","",CADA_PROD!C3551)</f>
        <v/>
      </c>
      <c r="D3551" s="100" t="str">
        <f>IF(CADA_PROD!D3551="","",CADA_PROD!D3551)</f>
        <v/>
      </c>
      <c r="E3551" s="101" t="str">
        <f>IF(CADA_PROD!E3551="","",CADA_PROD!E3551)</f>
        <v/>
      </c>
      <c r="F3551" s="101" t="str">
        <f>IF(CADA_PROD!D3551="","",SUMIFS(MOVI_ENTR!I:I,MOVI_ENTR!D:D,D3551))</f>
        <v/>
      </c>
      <c r="G3551" s="101" t="str">
        <f>IF(CADA_PROD!C3551="","",SUMIFS(MOVI_SAID!H:H,MOVI_SAID!D:D,D3551))</f>
        <v/>
      </c>
      <c r="H3551" s="101" t="str">
        <f t="shared" si="73"/>
        <v/>
      </c>
      <c r="I3551" s="100" t="str">
        <f>IF(CADA_PROD!C3551="","",IFERROR(IF(H3551&lt;=0,"Sem estoque",IF(H3551/E3551&lt;0.25,"Quase sem estoque",IF(H3551/E3551&lt;1.2,"Estoque baixo",IF(H3551/E3551&lt;2,"Estoque moderado","Estoque confortável")))),""))</f>
        <v/>
      </c>
      <c r="J3551" s="102" t="str">
        <f>IF(CADA_PROD!C3551="","",SUMIFS(MOVI_ENTR!M:M,MOVI_ENTR!D:D,D3551))</f>
        <v/>
      </c>
      <c r="K3551" s="103" t="str">
        <f>IF(CADA_PROD!C3551="","",IFERROR($J3551/SUM($J$6:$J$1006),""))</f>
        <v/>
      </c>
      <c r="L3551" s="103" t="str">
        <f>IF(CADA_PROD!C3551="","",IFERROR(H3551/SUM($H$6:$H$1006)+P3551,""))</f>
        <v/>
      </c>
      <c r="M3551" s="102" t="str">
        <f>IF(CADA_PROD!$C3551="","",IFERROR(SUMIFS(MOVI_ENTR!M:M,MOVI_ENTR!D:D,D3551)/SUMIFS(MOVI_ENTR!I:I,MOVI_ENTR!D:D,D3551),0))</f>
        <v/>
      </c>
      <c r="N3551" s="104" t="str">
        <f>IF(CADA_PROD!C3551="","",G3551/E3551)</f>
        <v/>
      </c>
    </row>
    <row r="3552" spans="3:14">
      <c r="C3552" s="99" t="str">
        <f>IF(CADA_PROD!C3552="","",CADA_PROD!C3552)</f>
        <v/>
      </c>
      <c r="D3552" s="100" t="str">
        <f>IF(CADA_PROD!D3552="","",CADA_PROD!D3552)</f>
        <v/>
      </c>
      <c r="E3552" s="101" t="str">
        <f>IF(CADA_PROD!E3552="","",CADA_PROD!E3552)</f>
        <v/>
      </c>
      <c r="F3552" s="101" t="str">
        <f>IF(CADA_PROD!D3552="","",SUMIFS(MOVI_ENTR!I:I,MOVI_ENTR!D:D,D3552))</f>
        <v/>
      </c>
      <c r="G3552" s="101" t="str">
        <f>IF(CADA_PROD!C3552="","",SUMIFS(MOVI_SAID!H:H,MOVI_SAID!D:D,D3552))</f>
        <v/>
      </c>
      <c r="H3552" s="101" t="str">
        <f t="shared" si="73"/>
        <v/>
      </c>
      <c r="I3552" s="100" t="str">
        <f>IF(CADA_PROD!C3552="","",IFERROR(IF(H3552&lt;=0,"Sem estoque",IF(H3552/E3552&lt;0.25,"Quase sem estoque",IF(H3552/E3552&lt;1.2,"Estoque baixo",IF(H3552/E3552&lt;2,"Estoque moderado","Estoque confortável")))),""))</f>
        <v/>
      </c>
      <c r="J3552" s="102" t="str">
        <f>IF(CADA_PROD!C3552="","",SUMIFS(MOVI_ENTR!M:M,MOVI_ENTR!D:D,D3552))</f>
        <v/>
      </c>
      <c r="K3552" s="103" t="str">
        <f>IF(CADA_PROD!C3552="","",IFERROR($J3552/SUM($J$6:$J$1006),""))</f>
        <v/>
      </c>
      <c r="L3552" s="103" t="str">
        <f>IF(CADA_PROD!C3552="","",IFERROR(H3552/SUM($H$6:$H$1006)+P3552,""))</f>
        <v/>
      </c>
      <c r="M3552" s="102" t="str">
        <f>IF(CADA_PROD!$C3552="","",IFERROR(SUMIFS(MOVI_ENTR!M:M,MOVI_ENTR!D:D,D3552)/SUMIFS(MOVI_ENTR!I:I,MOVI_ENTR!D:D,D3552),0))</f>
        <v/>
      </c>
      <c r="N3552" s="104" t="str">
        <f>IF(CADA_PROD!C3552="","",G3552/E3552)</f>
        <v/>
      </c>
    </row>
    <row r="3553" spans="3:14">
      <c r="C3553" s="99" t="str">
        <f>IF(CADA_PROD!C3553="","",CADA_PROD!C3553)</f>
        <v/>
      </c>
      <c r="D3553" s="100" t="str">
        <f>IF(CADA_PROD!D3553="","",CADA_PROD!D3553)</f>
        <v/>
      </c>
      <c r="E3553" s="101" t="str">
        <f>IF(CADA_PROD!E3553="","",CADA_PROD!E3553)</f>
        <v/>
      </c>
      <c r="F3553" s="101" t="str">
        <f>IF(CADA_PROD!D3553="","",SUMIFS(MOVI_ENTR!I:I,MOVI_ENTR!D:D,D3553))</f>
        <v/>
      </c>
      <c r="G3553" s="101" t="str">
        <f>IF(CADA_PROD!C3553="","",SUMIFS(MOVI_SAID!H:H,MOVI_SAID!D:D,D3553))</f>
        <v/>
      </c>
      <c r="H3553" s="101" t="str">
        <f t="shared" si="73"/>
        <v/>
      </c>
      <c r="I3553" s="100" t="str">
        <f>IF(CADA_PROD!C3553="","",IFERROR(IF(H3553&lt;=0,"Sem estoque",IF(H3553/E3553&lt;0.25,"Quase sem estoque",IF(H3553/E3553&lt;1.2,"Estoque baixo",IF(H3553/E3553&lt;2,"Estoque moderado","Estoque confortável")))),""))</f>
        <v/>
      </c>
      <c r="J3553" s="102" t="str">
        <f>IF(CADA_PROD!C3553="","",SUMIFS(MOVI_ENTR!M:M,MOVI_ENTR!D:D,D3553))</f>
        <v/>
      </c>
      <c r="K3553" s="103" t="str">
        <f>IF(CADA_PROD!C3553="","",IFERROR($J3553/SUM($J$6:$J$1006),""))</f>
        <v/>
      </c>
      <c r="L3553" s="103" t="str">
        <f>IF(CADA_PROD!C3553="","",IFERROR(H3553/SUM($H$6:$H$1006)+P3553,""))</f>
        <v/>
      </c>
      <c r="M3553" s="102" t="str">
        <f>IF(CADA_PROD!$C3553="","",IFERROR(SUMIFS(MOVI_ENTR!M:M,MOVI_ENTR!D:D,D3553)/SUMIFS(MOVI_ENTR!I:I,MOVI_ENTR!D:D,D3553),0))</f>
        <v/>
      </c>
      <c r="N3553" s="104" t="str">
        <f>IF(CADA_PROD!C3553="","",G3553/E3553)</f>
        <v/>
      </c>
    </row>
    <row r="3554" spans="3:14">
      <c r="C3554" s="99" t="str">
        <f>IF(CADA_PROD!C3554="","",CADA_PROD!C3554)</f>
        <v/>
      </c>
      <c r="D3554" s="100" t="str">
        <f>IF(CADA_PROD!D3554="","",CADA_PROD!D3554)</f>
        <v/>
      </c>
      <c r="E3554" s="101" t="str">
        <f>IF(CADA_PROD!E3554="","",CADA_PROD!E3554)</f>
        <v/>
      </c>
      <c r="F3554" s="101" t="str">
        <f>IF(CADA_PROD!D3554="","",SUMIFS(MOVI_ENTR!I:I,MOVI_ENTR!D:D,D3554))</f>
        <v/>
      </c>
      <c r="G3554" s="101" t="str">
        <f>IF(CADA_PROD!C3554="","",SUMIFS(MOVI_SAID!H:H,MOVI_SAID!D:D,D3554))</f>
        <v/>
      </c>
      <c r="H3554" s="101" t="str">
        <f t="shared" si="73"/>
        <v/>
      </c>
      <c r="I3554" s="100" t="str">
        <f>IF(CADA_PROD!C3554="","",IFERROR(IF(H3554&lt;=0,"Sem estoque",IF(H3554/E3554&lt;0.25,"Quase sem estoque",IF(H3554/E3554&lt;1.2,"Estoque baixo",IF(H3554/E3554&lt;2,"Estoque moderado","Estoque confortável")))),""))</f>
        <v/>
      </c>
      <c r="J3554" s="102" t="str">
        <f>IF(CADA_PROD!C3554="","",SUMIFS(MOVI_ENTR!M:M,MOVI_ENTR!D:D,D3554))</f>
        <v/>
      </c>
      <c r="K3554" s="103" t="str">
        <f>IF(CADA_PROD!C3554="","",IFERROR($J3554/SUM($J$6:$J$1006),""))</f>
        <v/>
      </c>
      <c r="L3554" s="103" t="str">
        <f>IF(CADA_PROD!C3554="","",IFERROR(H3554/SUM($H$6:$H$1006)+P3554,""))</f>
        <v/>
      </c>
      <c r="M3554" s="102" t="str">
        <f>IF(CADA_PROD!$C3554="","",IFERROR(SUMIFS(MOVI_ENTR!M:M,MOVI_ENTR!D:D,D3554)/SUMIFS(MOVI_ENTR!I:I,MOVI_ENTR!D:D,D3554),0))</f>
        <v/>
      </c>
      <c r="N3554" s="104" t="str">
        <f>IF(CADA_PROD!C3554="","",G3554/E3554)</f>
        <v/>
      </c>
    </row>
    <row r="3555" spans="3:14">
      <c r="C3555" s="99" t="str">
        <f>IF(CADA_PROD!C3555="","",CADA_PROD!C3555)</f>
        <v/>
      </c>
      <c r="D3555" s="100" t="str">
        <f>IF(CADA_PROD!D3555="","",CADA_PROD!D3555)</f>
        <v/>
      </c>
      <c r="E3555" s="101" t="str">
        <f>IF(CADA_PROD!E3555="","",CADA_PROD!E3555)</f>
        <v/>
      </c>
      <c r="F3555" s="101" t="str">
        <f>IF(CADA_PROD!D3555="","",SUMIFS(MOVI_ENTR!I:I,MOVI_ENTR!D:D,D3555))</f>
        <v/>
      </c>
      <c r="G3555" s="101" t="str">
        <f>IF(CADA_PROD!C3555="","",SUMIFS(MOVI_SAID!H:H,MOVI_SAID!D:D,D3555))</f>
        <v/>
      </c>
      <c r="H3555" s="101" t="str">
        <f t="shared" si="73"/>
        <v/>
      </c>
      <c r="I3555" s="100" t="str">
        <f>IF(CADA_PROD!C3555="","",IFERROR(IF(H3555&lt;=0,"Sem estoque",IF(H3555/E3555&lt;0.25,"Quase sem estoque",IF(H3555/E3555&lt;1.2,"Estoque baixo",IF(H3555/E3555&lt;2,"Estoque moderado","Estoque confortável")))),""))</f>
        <v/>
      </c>
      <c r="J3555" s="102" t="str">
        <f>IF(CADA_PROD!C3555="","",SUMIFS(MOVI_ENTR!M:M,MOVI_ENTR!D:D,D3555))</f>
        <v/>
      </c>
      <c r="K3555" s="103" t="str">
        <f>IF(CADA_PROD!C3555="","",IFERROR($J3555/SUM($J$6:$J$1006),""))</f>
        <v/>
      </c>
      <c r="L3555" s="103" t="str">
        <f>IF(CADA_PROD!C3555="","",IFERROR(H3555/SUM($H$6:$H$1006)+P3555,""))</f>
        <v/>
      </c>
      <c r="M3555" s="102" t="str">
        <f>IF(CADA_PROD!$C3555="","",IFERROR(SUMIFS(MOVI_ENTR!M:M,MOVI_ENTR!D:D,D3555)/SUMIFS(MOVI_ENTR!I:I,MOVI_ENTR!D:D,D3555),0))</f>
        <v/>
      </c>
      <c r="N3555" s="104" t="str">
        <f>IF(CADA_PROD!C3555="","",G3555/E3555)</f>
        <v/>
      </c>
    </row>
    <row r="3556" spans="3:14">
      <c r="C3556" s="99" t="str">
        <f>IF(CADA_PROD!C3556="","",CADA_PROD!C3556)</f>
        <v/>
      </c>
      <c r="D3556" s="100" t="str">
        <f>IF(CADA_PROD!D3556="","",CADA_PROD!D3556)</f>
        <v/>
      </c>
      <c r="E3556" s="101" t="str">
        <f>IF(CADA_PROD!E3556="","",CADA_PROD!E3556)</f>
        <v/>
      </c>
      <c r="F3556" s="101" t="str">
        <f>IF(CADA_PROD!D3556="","",SUMIFS(MOVI_ENTR!I:I,MOVI_ENTR!D:D,D3556))</f>
        <v/>
      </c>
      <c r="G3556" s="101" t="str">
        <f>IF(CADA_PROD!C3556="","",SUMIFS(MOVI_SAID!H:H,MOVI_SAID!D:D,D3556))</f>
        <v/>
      </c>
      <c r="H3556" s="101" t="str">
        <f t="shared" si="73"/>
        <v/>
      </c>
      <c r="I3556" s="100" t="str">
        <f>IF(CADA_PROD!C3556="","",IFERROR(IF(H3556&lt;=0,"Sem estoque",IF(H3556/E3556&lt;0.25,"Quase sem estoque",IF(H3556/E3556&lt;1.2,"Estoque baixo",IF(H3556/E3556&lt;2,"Estoque moderado","Estoque confortável")))),""))</f>
        <v/>
      </c>
      <c r="J3556" s="102" t="str">
        <f>IF(CADA_PROD!C3556="","",SUMIFS(MOVI_ENTR!M:M,MOVI_ENTR!D:D,D3556))</f>
        <v/>
      </c>
      <c r="K3556" s="103" t="str">
        <f>IF(CADA_PROD!C3556="","",IFERROR($J3556/SUM($J$6:$J$1006),""))</f>
        <v/>
      </c>
      <c r="L3556" s="103" t="str">
        <f>IF(CADA_PROD!C3556="","",IFERROR(H3556/SUM($H$6:$H$1006)+P3556,""))</f>
        <v/>
      </c>
      <c r="M3556" s="102" t="str">
        <f>IF(CADA_PROD!$C3556="","",IFERROR(SUMIFS(MOVI_ENTR!M:M,MOVI_ENTR!D:D,D3556)/SUMIFS(MOVI_ENTR!I:I,MOVI_ENTR!D:D,D3556),0))</f>
        <v/>
      </c>
      <c r="N3556" s="104" t="str">
        <f>IF(CADA_PROD!C3556="","",G3556/E3556)</f>
        <v/>
      </c>
    </row>
    <row r="3557" spans="3:14">
      <c r="C3557" s="99" t="str">
        <f>IF(CADA_PROD!C3557="","",CADA_PROD!C3557)</f>
        <v/>
      </c>
      <c r="D3557" s="100" t="str">
        <f>IF(CADA_PROD!D3557="","",CADA_PROD!D3557)</f>
        <v/>
      </c>
      <c r="E3557" s="101" t="str">
        <f>IF(CADA_PROD!E3557="","",CADA_PROD!E3557)</f>
        <v/>
      </c>
      <c r="F3557" s="101" t="str">
        <f>IF(CADA_PROD!D3557="","",SUMIFS(MOVI_ENTR!I:I,MOVI_ENTR!D:D,D3557))</f>
        <v/>
      </c>
      <c r="G3557" s="101" t="str">
        <f>IF(CADA_PROD!C3557="","",SUMIFS(MOVI_SAID!H:H,MOVI_SAID!D:D,D3557))</f>
        <v/>
      </c>
      <c r="H3557" s="101" t="str">
        <f t="shared" si="73"/>
        <v/>
      </c>
      <c r="I3557" s="100" t="str">
        <f>IF(CADA_PROD!C3557="","",IFERROR(IF(H3557&lt;=0,"Sem estoque",IF(H3557/E3557&lt;0.25,"Quase sem estoque",IF(H3557/E3557&lt;1.2,"Estoque baixo",IF(H3557/E3557&lt;2,"Estoque moderado","Estoque confortável")))),""))</f>
        <v/>
      </c>
      <c r="J3557" s="102" t="str">
        <f>IF(CADA_PROD!C3557="","",SUMIFS(MOVI_ENTR!M:M,MOVI_ENTR!D:D,D3557))</f>
        <v/>
      </c>
      <c r="K3557" s="103" t="str">
        <f>IF(CADA_PROD!C3557="","",IFERROR($J3557/SUM($J$6:$J$1006),""))</f>
        <v/>
      </c>
      <c r="L3557" s="103" t="str">
        <f>IF(CADA_PROD!C3557="","",IFERROR(H3557/SUM($H$6:$H$1006)+P3557,""))</f>
        <v/>
      </c>
      <c r="M3557" s="102" t="str">
        <f>IF(CADA_PROD!$C3557="","",IFERROR(SUMIFS(MOVI_ENTR!M:M,MOVI_ENTR!D:D,D3557)/SUMIFS(MOVI_ENTR!I:I,MOVI_ENTR!D:D,D3557),0))</f>
        <v/>
      </c>
      <c r="N3557" s="104" t="str">
        <f>IF(CADA_PROD!C3557="","",G3557/E3557)</f>
        <v/>
      </c>
    </row>
    <row r="3558" spans="3:14">
      <c r="C3558" s="99" t="str">
        <f>IF(CADA_PROD!C3558="","",CADA_PROD!C3558)</f>
        <v/>
      </c>
      <c r="D3558" s="100" t="str">
        <f>IF(CADA_PROD!D3558="","",CADA_PROD!D3558)</f>
        <v/>
      </c>
      <c r="E3558" s="101" t="str">
        <f>IF(CADA_PROD!E3558="","",CADA_PROD!E3558)</f>
        <v/>
      </c>
      <c r="F3558" s="101" t="str">
        <f>IF(CADA_PROD!D3558="","",SUMIFS(MOVI_ENTR!I:I,MOVI_ENTR!D:D,D3558))</f>
        <v/>
      </c>
      <c r="G3558" s="101" t="str">
        <f>IF(CADA_PROD!C3558="","",SUMIFS(MOVI_SAID!H:H,MOVI_SAID!D:D,D3558))</f>
        <v/>
      </c>
      <c r="H3558" s="101" t="str">
        <f t="shared" si="73"/>
        <v/>
      </c>
      <c r="I3558" s="100" t="str">
        <f>IF(CADA_PROD!C3558="","",IFERROR(IF(H3558&lt;=0,"Sem estoque",IF(H3558/E3558&lt;0.25,"Quase sem estoque",IF(H3558/E3558&lt;1.2,"Estoque baixo",IF(H3558/E3558&lt;2,"Estoque moderado","Estoque confortável")))),""))</f>
        <v/>
      </c>
      <c r="J3558" s="102" t="str">
        <f>IF(CADA_PROD!C3558="","",SUMIFS(MOVI_ENTR!M:M,MOVI_ENTR!D:D,D3558))</f>
        <v/>
      </c>
      <c r="K3558" s="103" t="str">
        <f>IF(CADA_PROD!C3558="","",IFERROR($J3558/SUM($J$6:$J$1006),""))</f>
        <v/>
      </c>
      <c r="L3558" s="103" t="str">
        <f>IF(CADA_PROD!C3558="","",IFERROR(H3558/SUM($H$6:$H$1006)+P3558,""))</f>
        <v/>
      </c>
      <c r="M3558" s="102" t="str">
        <f>IF(CADA_PROD!$C3558="","",IFERROR(SUMIFS(MOVI_ENTR!M:M,MOVI_ENTR!D:D,D3558)/SUMIFS(MOVI_ENTR!I:I,MOVI_ENTR!D:D,D3558),0))</f>
        <v/>
      </c>
      <c r="N3558" s="104" t="str">
        <f>IF(CADA_PROD!C3558="","",G3558/E3558)</f>
        <v/>
      </c>
    </row>
    <row r="3559" spans="3:14">
      <c r="C3559" s="99" t="str">
        <f>IF(CADA_PROD!C3559="","",CADA_PROD!C3559)</f>
        <v/>
      </c>
      <c r="D3559" s="100" t="str">
        <f>IF(CADA_PROD!D3559="","",CADA_PROD!D3559)</f>
        <v/>
      </c>
      <c r="E3559" s="101" t="str">
        <f>IF(CADA_PROD!E3559="","",CADA_PROD!E3559)</f>
        <v/>
      </c>
      <c r="F3559" s="101" t="str">
        <f>IF(CADA_PROD!D3559="","",SUMIFS(MOVI_ENTR!I:I,MOVI_ENTR!D:D,D3559))</f>
        <v/>
      </c>
      <c r="G3559" s="101" t="str">
        <f>IF(CADA_PROD!C3559="","",SUMIFS(MOVI_SAID!H:H,MOVI_SAID!D:D,D3559))</f>
        <v/>
      </c>
      <c r="H3559" s="101" t="str">
        <f t="shared" si="73"/>
        <v/>
      </c>
      <c r="I3559" s="100" t="str">
        <f>IF(CADA_PROD!C3559="","",IFERROR(IF(H3559&lt;=0,"Sem estoque",IF(H3559/E3559&lt;0.25,"Quase sem estoque",IF(H3559/E3559&lt;1.2,"Estoque baixo",IF(H3559/E3559&lt;2,"Estoque moderado","Estoque confortável")))),""))</f>
        <v/>
      </c>
      <c r="J3559" s="102" t="str">
        <f>IF(CADA_PROD!C3559="","",SUMIFS(MOVI_ENTR!M:M,MOVI_ENTR!D:D,D3559))</f>
        <v/>
      </c>
      <c r="K3559" s="103" t="str">
        <f>IF(CADA_PROD!C3559="","",IFERROR($J3559/SUM($J$6:$J$1006),""))</f>
        <v/>
      </c>
      <c r="L3559" s="103" t="str">
        <f>IF(CADA_PROD!C3559="","",IFERROR(H3559/SUM($H$6:$H$1006)+P3559,""))</f>
        <v/>
      </c>
      <c r="M3559" s="102" t="str">
        <f>IF(CADA_PROD!$C3559="","",IFERROR(SUMIFS(MOVI_ENTR!M:M,MOVI_ENTR!D:D,D3559)/SUMIFS(MOVI_ENTR!I:I,MOVI_ENTR!D:D,D3559),0))</f>
        <v/>
      </c>
      <c r="N3559" s="104" t="str">
        <f>IF(CADA_PROD!C3559="","",G3559/E3559)</f>
        <v/>
      </c>
    </row>
    <row r="3560" spans="3:14">
      <c r="C3560" s="99" t="str">
        <f>IF(CADA_PROD!C3560="","",CADA_PROD!C3560)</f>
        <v/>
      </c>
      <c r="D3560" s="100" t="str">
        <f>IF(CADA_PROD!D3560="","",CADA_PROD!D3560)</f>
        <v/>
      </c>
      <c r="E3560" s="101" t="str">
        <f>IF(CADA_PROD!E3560="","",CADA_PROD!E3560)</f>
        <v/>
      </c>
      <c r="F3560" s="101" t="str">
        <f>IF(CADA_PROD!D3560="","",SUMIFS(MOVI_ENTR!I:I,MOVI_ENTR!D:D,D3560))</f>
        <v/>
      </c>
      <c r="G3560" s="101" t="str">
        <f>IF(CADA_PROD!C3560="","",SUMIFS(MOVI_SAID!H:H,MOVI_SAID!D:D,D3560))</f>
        <v/>
      </c>
      <c r="H3560" s="101" t="str">
        <f t="shared" si="73"/>
        <v/>
      </c>
      <c r="I3560" s="100" t="str">
        <f>IF(CADA_PROD!C3560="","",IFERROR(IF(H3560&lt;=0,"Sem estoque",IF(H3560/E3560&lt;0.25,"Quase sem estoque",IF(H3560/E3560&lt;1.2,"Estoque baixo",IF(H3560/E3560&lt;2,"Estoque moderado","Estoque confortável")))),""))</f>
        <v/>
      </c>
      <c r="J3560" s="102" t="str">
        <f>IF(CADA_PROD!C3560="","",SUMIFS(MOVI_ENTR!M:M,MOVI_ENTR!D:D,D3560))</f>
        <v/>
      </c>
      <c r="K3560" s="103" t="str">
        <f>IF(CADA_PROD!C3560="","",IFERROR($J3560/SUM($J$6:$J$1006),""))</f>
        <v/>
      </c>
      <c r="L3560" s="103" t="str">
        <f>IF(CADA_PROD!C3560="","",IFERROR(H3560/SUM($H$6:$H$1006)+P3560,""))</f>
        <v/>
      </c>
      <c r="M3560" s="102" t="str">
        <f>IF(CADA_PROD!$C3560="","",IFERROR(SUMIFS(MOVI_ENTR!M:M,MOVI_ENTR!D:D,D3560)/SUMIFS(MOVI_ENTR!I:I,MOVI_ENTR!D:D,D3560),0))</f>
        <v/>
      </c>
      <c r="N3560" s="104" t="str">
        <f>IF(CADA_PROD!C3560="","",G3560/E3560)</f>
        <v/>
      </c>
    </row>
    <row r="3561" spans="3:14">
      <c r="C3561" s="99" t="str">
        <f>IF(CADA_PROD!C3561="","",CADA_PROD!C3561)</f>
        <v/>
      </c>
      <c r="D3561" s="100" t="str">
        <f>IF(CADA_PROD!D3561="","",CADA_PROD!D3561)</f>
        <v/>
      </c>
      <c r="E3561" s="101" t="str">
        <f>IF(CADA_PROD!E3561="","",CADA_PROD!E3561)</f>
        <v/>
      </c>
      <c r="F3561" s="101" t="str">
        <f>IF(CADA_PROD!D3561="","",SUMIFS(MOVI_ENTR!I:I,MOVI_ENTR!D:D,D3561))</f>
        <v/>
      </c>
      <c r="G3561" s="101" t="str">
        <f>IF(CADA_PROD!C3561="","",SUMIFS(MOVI_SAID!H:H,MOVI_SAID!D:D,D3561))</f>
        <v/>
      </c>
      <c r="H3561" s="101" t="str">
        <f t="shared" si="73"/>
        <v/>
      </c>
      <c r="I3561" s="100" t="str">
        <f>IF(CADA_PROD!C3561="","",IFERROR(IF(H3561&lt;=0,"Sem estoque",IF(H3561/E3561&lt;0.25,"Quase sem estoque",IF(H3561/E3561&lt;1.2,"Estoque baixo",IF(H3561/E3561&lt;2,"Estoque moderado","Estoque confortável")))),""))</f>
        <v/>
      </c>
      <c r="J3561" s="102" t="str">
        <f>IF(CADA_PROD!C3561="","",SUMIFS(MOVI_ENTR!M:M,MOVI_ENTR!D:D,D3561))</f>
        <v/>
      </c>
      <c r="K3561" s="103" t="str">
        <f>IF(CADA_PROD!C3561="","",IFERROR($J3561/SUM($J$6:$J$1006),""))</f>
        <v/>
      </c>
      <c r="L3561" s="103" t="str">
        <f>IF(CADA_PROD!C3561="","",IFERROR(H3561/SUM($H$6:$H$1006)+P3561,""))</f>
        <v/>
      </c>
      <c r="M3561" s="102" t="str">
        <f>IF(CADA_PROD!$C3561="","",IFERROR(SUMIFS(MOVI_ENTR!M:M,MOVI_ENTR!D:D,D3561)/SUMIFS(MOVI_ENTR!I:I,MOVI_ENTR!D:D,D3561),0))</f>
        <v/>
      </c>
      <c r="N3561" s="104" t="str">
        <f>IF(CADA_PROD!C3561="","",G3561/E3561)</f>
        <v/>
      </c>
    </row>
    <row r="3562" spans="3:14">
      <c r="C3562" s="99" t="str">
        <f>IF(CADA_PROD!C3562="","",CADA_PROD!C3562)</f>
        <v/>
      </c>
      <c r="D3562" s="100" t="str">
        <f>IF(CADA_PROD!D3562="","",CADA_PROD!D3562)</f>
        <v/>
      </c>
      <c r="E3562" s="101" t="str">
        <f>IF(CADA_PROD!E3562="","",CADA_PROD!E3562)</f>
        <v/>
      </c>
      <c r="F3562" s="101" t="str">
        <f>IF(CADA_PROD!D3562="","",SUMIFS(MOVI_ENTR!I:I,MOVI_ENTR!D:D,D3562))</f>
        <v/>
      </c>
      <c r="G3562" s="101" t="str">
        <f>IF(CADA_PROD!C3562="","",SUMIFS(MOVI_SAID!H:H,MOVI_SAID!D:D,D3562))</f>
        <v/>
      </c>
      <c r="H3562" s="101" t="str">
        <f t="shared" si="73"/>
        <v/>
      </c>
      <c r="I3562" s="100" t="str">
        <f>IF(CADA_PROD!C3562="","",IFERROR(IF(H3562&lt;=0,"Sem estoque",IF(H3562/E3562&lt;0.25,"Quase sem estoque",IF(H3562/E3562&lt;1.2,"Estoque baixo",IF(H3562/E3562&lt;2,"Estoque moderado","Estoque confortável")))),""))</f>
        <v/>
      </c>
      <c r="J3562" s="102" t="str">
        <f>IF(CADA_PROD!C3562="","",SUMIFS(MOVI_ENTR!M:M,MOVI_ENTR!D:D,D3562))</f>
        <v/>
      </c>
      <c r="K3562" s="103" t="str">
        <f>IF(CADA_PROD!C3562="","",IFERROR($J3562/SUM($J$6:$J$1006),""))</f>
        <v/>
      </c>
      <c r="L3562" s="103" t="str">
        <f>IF(CADA_PROD!C3562="","",IFERROR(H3562/SUM($H$6:$H$1006)+P3562,""))</f>
        <v/>
      </c>
      <c r="M3562" s="102" t="str">
        <f>IF(CADA_PROD!$C3562="","",IFERROR(SUMIFS(MOVI_ENTR!M:M,MOVI_ENTR!D:D,D3562)/SUMIFS(MOVI_ENTR!I:I,MOVI_ENTR!D:D,D3562),0))</f>
        <v/>
      </c>
      <c r="N3562" s="104" t="str">
        <f>IF(CADA_PROD!C3562="","",G3562/E3562)</f>
        <v/>
      </c>
    </row>
    <row r="3563" spans="3:14">
      <c r="C3563" s="99" t="str">
        <f>IF(CADA_PROD!C3563="","",CADA_PROD!C3563)</f>
        <v/>
      </c>
      <c r="D3563" s="100" t="str">
        <f>IF(CADA_PROD!D3563="","",CADA_PROD!D3563)</f>
        <v/>
      </c>
      <c r="E3563" s="101" t="str">
        <f>IF(CADA_PROD!E3563="","",CADA_PROD!E3563)</f>
        <v/>
      </c>
      <c r="F3563" s="101" t="str">
        <f>IF(CADA_PROD!D3563="","",SUMIFS(MOVI_ENTR!I:I,MOVI_ENTR!D:D,D3563))</f>
        <v/>
      </c>
      <c r="G3563" s="101" t="str">
        <f>IF(CADA_PROD!C3563="","",SUMIFS(MOVI_SAID!H:H,MOVI_SAID!D:D,D3563))</f>
        <v/>
      </c>
      <c r="H3563" s="101" t="str">
        <f t="shared" ref="H3563:H3626" si="74">IFERROR(F3563-G3563,"")</f>
        <v/>
      </c>
      <c r="I3563" s="100" t="str">
        <f>IF(CADA_PROD!C3563="","",IFERROR(IF(H3563&lt;=0,"Sem estoque",IF(H3563/E3563&lt;0.25,"Quase sem estoque",IF(H3563/E3563&lt;1.2,"Estoque baixo",IF(H3563/E3563&lt;2,"Estoque moderado","Estoque confortável")))),""))</f>
        <v/>
      </c>
      <c r="J3563" s="102" t="str">
        <f>IF(CADA_PROD!C3563="","",SUMIFS(MOVI_ENTR!M:M,MOVI_ENTR!D:D,D3563))</f>
        <v/>
      </c>
      <c r="K3563" s="103" t="str">
        <f>IF(CADA_PROD!C3563="","",IFERROR($J3563/SUM($J$6:$J$1006),""))</f>
        <v/>
      </c>
      <c r="L3563" s="103" t="str">
        <f>IF(CADA_PROD!C3563="","",IFERROR(H3563/SUM($H$6:$H$1006)+P3563,""))</f>
        <v/>
      </c>
      <c r="M3563" s="102" t="str">
        <f>IF(CADA_PROD!$C3563="","",IFERROR(SUMIFS(MOVI_ENTR!M:M,MOVI_ENTR!D:D,D3563)/SUMIFS(MOVI_ENTR!I:I,MOVI_ENTR!D:D,D3563),0))</f>
        <v/>
      </c>
      <c r="N3563" s="104" t="str">
        <f>IF(CADA_PROD!C3563="","",G3563/E3563)</f>
        <v/>
      </c>
    </row>
    <row r="3564" spans="3:14">
      <c r="C3564" s="99" t="str">
        <f>IF(CADA_PROD!C3564="","",CADA_PROD!C3564)</f>
        <v/>
      </c>
      <c r="D3564" s="100" t="str">
        <f>IF(CADA_PROD!D3564="","",CADA_PROD!D3564)</f>
        <v/>
      </c>
      <c r="E3564" s="101" t="str">
        <f>IF(CADA_PROD!E3564="","",CADA_PROD!E3564)</f>
        <v/>
      </c>
      <c r="F3564" s="101" t="str">
        <f>IF(CADA_PROD!D3564="","",SUMIFS(MOVI_ENTR!I:I,MOVI_ENTR!D:D,D3564))</f>
        <v/>
      </c>
      <c r="G3564" s="101" t="str">
        <f>IF(CADA_PROD!C3564="","",SUMIFS(MOVI_SAID!H:H,MOVI_SAID!D:D,D3564))</f>
        <v/>
      </c>
      <c r="H3564" s="101" t="str">
        <f t="shared" si="74"/>
        <v/>
      </c>
      <c r="I3564" s="100" t="str">
        <f>IF(CADA_PROD!C3564="","",IFERROR(IF(H3564&lt;=0,"Sem estoque",IF(H3564/E3564&lt;0.25,"Quase sem estoque",IF(H3564/E3564&lt;1.2,"Estoque baixo",IF(H3564/E3564&lt;2,"Estoque moderado","Estoque confortável")))),""))</f>
        <v/>
      </c>
      <c r="J3564" s="102" t="str">
        <f>IF(CADA_PROD!C3564="","",SUMIFS(MOVI_ENTR!M:M,MOVI_ENTR!D:D,D3564))</f>
        <v/>
      </c>
      <c r="K3564" s="103" t="str">
        <f>IF(CADA_PROD!C3564="","",IFERROR($J3564/SUM($J$6:$J$1006),""))</f>
        <v/>
      </c>
      <c r="L3564" s="103" t="str">
        <f>IF(CADA_PROD!C3564="","",IFERROR(H3564/SUM($H$6:$H$1006)+P3564,""))</f>
        <v/>
      </c>
      <c r="M3564" s="102" t="str">
        <f>IF(CADA_PROD!$C3564="","",IFERROR(SUMIFS(MOVI_ENTR!M:M,MOVI_ENTR!D:D,D3564)/SUMIFS(MOVI_ENTR!I:I,MOVI_ENTR!D:D,D3564),0))</f>
        <v/>
      </c>
      <c r="N3564" s="104" t="str">
        <f>IF(CADA_PROD!C3564="","",G3564/E3564)</f>
        <v/>
      </c>
    </row>
    <row r="3565" spans="3:14">
      <c r="C3565" s="99" t="str">
        <f>IF(CADA_PROD!C3565="","",CADA_PROD!C3565)</f>
        <v/>
      </c>
      <c r="D3565" s="100" t="str">
        <f>IF(CADA_PROD!D3565="","",CADA_PROD!D3565)</f>
        <v/>
      </c>
      <c r="E3565" s="101" t="str">
        <f>IF(CADA_PROD!E3565="","",CADA_PROD!E3565)</f>
        <v/>
      </c>
      <c r="F3565" s="101" t="str">
        <f>IF(CADA_PROD!D3565="","",SUMIFS(MOVI_ENTR!I:I,MOVI_ENTR!D:D,D3565))</f>
        <v/>
      </c>
      <c r="G3565" s="101" t="str">
        <f>IF(CADA_PROD!C3565="","",SUMIFS(MOVI_SAID!H:H,MOVI_SAID!D:D,D3565))</f>
        <v/>
      </c>
      <c r="H3565" s="101" t="str">
        <f t="shared" si="74"/>
        <v/>
      </c>
      <c r="I3565" s="100" t="str">
        <f>IF(CADA_PROD!C3565="","",IFERROR(IF(H3565&lt;=0,"Sem estoque",IF(H3565/E3565&lt;0.25,"Quase sem estoque",IF(H3565/E3565&lt;1.2,"Estoque baixo",IF(H3565/E3565&lt;2,"Estoque moderado","Estoque confortável")))),""))</f>
        <v/>
      </c>
      <c r="J3565" s="102" t="str">
        <f>IF(CADA_PROD!C3565="","",SUMIFS(MOVI_ENTR!M:M,MOVI_ENTR!D:D,D3565))</f>
        <v/>
      </c>
      <c r="K3565" s="103" t="str">
        <f>IF(CADA_PROD!C3565="","",IFERROR($J3565/SUM($J$6:$J$1006),""))</f>
        <v/>
      </c>
      <c r="L3565" s="103" t="str">
        <f>IF(CADA_PROD!C3565="","",IFERROR(H3565/SUM($H$6:$H$1006)+P3565,""))</f>
        <v/>
      </c>
      <c r="M3565" s="102" t="str">
        <f>IF(CADA_PROD!$C3565="","",IFERROR(SUMIFS(MOVI_ENTR!M:M,MOVI_ENTR!D:D,D3565)/SUMIFS(MOVI_ENTR!I:I,MOVI_ENTR!D:D,D3565),0))</f>
        <v/>
      </c>
      <c r="N3565" s="104" t="str">
        <f>IF(CADA_PROD!C3565="","",G3565/E3565)</f>
        <v/>
      </c>
    </row>
    <row r="3566" spans="3:14">
      <c r="C3566" s="99" t="str">
        <f>IF(CADA_PROD!C3566="","",CADA_PROD!C3566)</f>
        <v/>
      </c>
      <c r="D3566" s="100" t="str">
        <f>IF(CADA_PROD!D3566="","",CADA_PROD!D3566)</f>
        <v/>
      </c>
      <c r="E3566" s="101" t="str">
        <f>IF(CADA_PROD!E3566="","",CADA_PROD!E3566)</f>
        <v/>
      </c>
      <c r="F3566" s="101" t="str">
        <f>IF(CADA_PROD!D3566="","",SUMIFS(MOVI_ENTR!I:I,MOVI_ENTR!D:D,D3566))</f>
        <v/>
      </c>
      <c r="G3566" s="101" t="str">
        <f>IF(CADA_PROD!C3566="","",SUMIFS(MOVI_SAID!H:H,MOVI_SAID!D:D,D3566))</f>
        <v/>
      </c>
      <c r="H3566" s="101" t="str">
        <f t="shared" si="74"/>
        <v/>
      </c>
      <c r="I3566" s="100" t="str">
        <f>IF(CADA_PROD!C3566="","",IFERROR(IF(H3566&lt;=0,"Sem estoque",IF(H3566/E3566&lt;0.25,"Quase sem estoque",IF(H3566/E3566&lt;1.2,"Estoque baixo",IF(H3566/E3566&lt;2,"Estoque moderado","Estoque confortável")))),""))</f>
        <v/>
      </c>
      <c r="J3566" s="102" t="str">
        <f>IF(CADA_PROD!C3566="","",SUMIFS(MOVI_ENTR!M:M,MOVI_ENTR!D:D,D3566))</f>
        <v/>
      </c>
      <c r="K3566" s="103" t="str">
        <f>IF(CADA_PROD!C3566="","",IFERROR($J3566/SUM($J$6:$J$1006),""))</f>
        <v/>
      </c>
      <c r="L3566" s="103" t="str">
        <f>IF(CADA_PROD!C3566="","",IFERROR(H3566/SUM($H$6:$H$1006)+P3566,""))</f>
        <v/>
      </c>
      <c r="M3566" s="102" t="str">
        <f>IF(CADA_PROD!$C3566="","",IFERROR(SUMIFS(MOVI_ENTR!M:M,MOVI_ENTR!D:D,D3566)/SUMIFS(MOVI_ENTR!I:I,MOVI_ENTR!D:D,D3566),0))</f>
        <v/>
      </c>
      <c r="N3566" s="104" t="str">
        <f>IF(CADA_PROD!C3566="","",G3566/E3566)</f>
        <v/>
      </c>
    </row>
    <row r="3567" spans="3:14">
      <c r="C3567" s="99" t="str">
        <f>IF(CADA_PROD!C3567="","",CADA_PROD!C3567)</f>
        <v/>
      </c>
      <c r="D3567" s="100" t="str">
        <f>IF(CADA_PROD!D3567="","",CADA_PROD!D3567)</f>
        <v/>
      </c>
      <c r="E3567" s="101" t="str">
        <f>IF(CADA_PROD!E3567="","",CADA_PROD!E3567)</f>
        <v/>
      </c>
      <c r="F3567" s="101" t="str">
        <f>IF(CADA_PROD!D3567="","",SUMIFS(MOVI_ENTR!I:I,MOVI_ENTR!D:D,D3567))</f>
        <v/>
      </c>
      <c r="G3567" s="101" t="str">
        <f>IF(CADA_PROD!C3567="","",SUMIFS(MOVI_SAID!H:H,MOVI_SAID!D:D,D3567))</f>
        <v/>
      </c>
      <c r="H3567" s="101" t="str">
        <f t="shared" si="74"/>
        <v/>
      </c>
      <c r="I3567" s="100" t="str">
        <f>IF(CADA_PROD!C3567="","",IFERROR(IF(H3567&lt;=0,"Sem estoque",IF(H3567/E3567&lt;0.25,"Quase sem estoque",IF(H3567/E3567&lt;1.2,"Estoque baixo",IF(H3567/E3567&lt;2,"Estoque moderado","Estoque confortável")))),""))</f>
        <v/>
      </c>
      <c r="J3567" s="102" t="str">
        <f>IF(CADA_PROD!C3567="","",SUMIFS(MOVI_ENTR!M:M,MOVI_ENTR!D:D,D3567))</f>
        <v/>
      </c>
      <c r="K3567" s="103" t="str">
        <f>IF(CADA_PROD!C3567="","",IFERROR($J3567/SUM($J$6:$J$1006),""))</f>
        <v/>
      </c>
      <c r="L3567" s="103" t="str">
        <f>IF(CADA_PROD!C3567="","",IFERROR(H3567/SUM($H$6:$H$1006)+P3567,""))</f>
        <v/>
      </c>
      <c r="M3567" s="102" t="str">
        <f>IF(CADA_PROD!$C3567="","",IFERROR(SUMIFS(MOVI_ENTR!M:M,MOVI_ENTR!D:D,D3567)/SUMIFS(MOVI_ENTR!I:I,MOVI_ENTR!D:D,D3567),0))</f>
        <v/>
      </c>
      <c r="N3567" s="104" t="str">
        <f>IF(CADA_PROD!C3567="","",G3567/E3567)</f>
        <v/>
      </c>
    </row>
    <row r="3568" spans="3:14">
      <c r="C3568" s="99" t="str">
        <f>IF(CADA_PROD!C3568="","",CADA_PROD!C3568)</f>
        <v/>
      </c>
      <c r="D3568" s="100" t="str">
        <f>IF(CADA_PROD!D3568="","",CADA_PROD!D3568)</f>
        <v/>
      </c>
      <c r="E3568" s="101" t="str">
        <f>IF(CADA_PROD!E3568="","",CADA_PROD!E3568)</f>
        <v/>
      </c>
      <c r="F3568" s="101" t="str">
        <f>IF(CADA_PROD!D3568="","",SUMIFS(MOVI_ENTR!I:I,MOVI_ENTR!D:D,D3568))</f>
        <v/>
      </c>
      <c r="G3568" s="101" t="str">
        <f>IF(CADA_PROD!C3568="","",SUMIFS(MOVI_SAID!H:H,MOVI_SAID!D:D,D3568))</f>
        <v/>
      </c>
      <c r="H3568" s="101" t="str">
        <f t="shared" si="74"/>
        <v/>
      </c>
      <c r="I3568" s="100" t="str">
        <f>IF(CADA_PROD!C3568="","",IFERROR(IF(H3568&lt;=0,"Sem estoque",IF(H3568/E3568&lt;0.25,"Quase sem estoque",IF(H3568/E3568&lt;1.2,"Estoque baixo",IF(H3568/E3568&lt;2,"Estoque moderado","Estoque confortável")))),""))</f>
        <v/>
      </c>
      <c r="J3568" s="102" t="str">
        <f>IF(CADA_PROD!C3568="","",SUMIFS(MOVI_ENTR!M:M,MOVI_ENTR!D:D,D3568))</f>
        <v/>
      </c>
      <c r="K3568" s="103" t="str">
        <f>IF(CADA_PROD!C3568="","",IFERROR($J3568/SUM($J$6:$J$1006),""))</f>
        <v/>
      </c>
      <c r="L3568" s="103" t="str">
        <f>IF(CADA_PROD!C3568="","",IFERROR(H3568/SUM($H$6:$H$1006)+P3568,""))</f>
        <v/>
      </c>
      <c r="M3568" s="102" t="str">
        <f>IF(CADA_PROD!$C3568="","",IFERROR(SUMIFS(MOVI_ENTR!M:M,MOVI_ENTR!D:D,D3568)/SUMIFS(MOVI_ENTR!I:I,MOVI_ENTR!D:D,D3568),0))</f>
        <v/>
      </c>
      <c r="N3568" s="104" t="str">
        <f>IF(CADA_PROD!C3568="","",G3568/E3568)</f>
        <v/>
      </c>
    </row>
    <row r="3569" spans="3:14">
      <c r="C3569" s="99" t="str">
        <f>IF(CADA_PROD!C3569="","",CADA_PROD!C3569)</f>
        <v/>
      </c>
      <c r="D3569" s="100" t="str">
        <f>IF(CADA_PROD!D3569="","",CADA_PROD!D3569)</f>
        <v/>
      </c>
      <c r="E3569" s="101" t="str">
        <f>IF(CADA_PROD!E3569="","",CADA_PROD!E3569)</f>
        <v/>
      </c>
      <c r="F3569" s="101" t="str">
        <f>IF(CADA_PROD!D3569="","",SUMIFS(MOVI_ENTR!I:I,MOVI_ENTR!D:D,D3569))</f>
        <v/>
      </c>
      <c r="G3569" s="101" t="str">
        <f>IF(CADA_PROD!C3569="","",SUMIFS(MOVI_SAID!H:H,MOVI_SAID!D:D,D3569))</f>
        <v/>
      </c>
      <c r="H3569" s="101" t="str">
        <f t="shared" si="74"/>
        <v/>
      </c>
      <c r="I3569" s="100" t="str">
        <f>IF(CADA_PROD!C3569="","",IFERROR(IF(H3569&lt;=0,"Sem estoque",IF(H3569/E3569&lt;0.25,"Quase sem estoque",IF(H3569/E3569&lt;1.2,"Estoque baixo",IF(H3569/E3569&lt;2,"Estoque moderado","Estoque confortável")))),""))</f>
        <v/>
      </c>
      <c r="J3569" s="102" t="str">
        <f>IF(CADA_PROD!C3569="","",SUMIFS(MOVI_ENTR!M:M,MOVI_ENTR!D:D,D3569))</f>
        <v/>
      </c>
      <c r="K3569" s="103" t="str">
        <f>IF(CADA_PROD!C3569="","",IFERROR($J3569/SUM($J$6:$J$1006),""))</f>
        <v/>
      </c>
      <c r="L3569" s="103" t="str">
        <f>IF(CADA_PROD!C3569="","",IFERROR(H3569/SUM($H$6:$H$1006)+P3569,""))</f>
        <v/>
      </c>
      <c r="M3569" s="102" t="str">
        <f>IF(CADA_PROD!$C3569="","",IFERROR(SUMIFS(MOVI_ENTR!M:M,MOVI_ENTR!D:D,D3569)/SUMIFS(MOVI_ENTR!I:I,MOVI_ENTR!D:D,D3569),0))</f>
        <v/>
      </c>
      <c r="N3569" s="104" t="str">
        <f>IF(CADA_PROD!C3569="","",G3569/E3569)</f>
        <v/>
      </c>
    </row>
    <row r="3570" spans="3:14">
      <c r="C3570" s="99" t="str">
        <f>IF(CADA_PROD!C3570="","",CADA_PROD!C3570)</f>
        <v/>
      </c>
      <c r="D3570" s="100" t="str">
        <f>IF(CADA_PROD!D3570="","",CADA_PROD!D3570)</f>
        <v/>
      </c>
      <c r="E3570" s="101" t="str">
        <f>IF(CADA_PROD!E3570="","",CADA_PROD!E3570)</f>
        <v/>
      </c>
      <c r="F3570" s="101" t="str">
        <f>IF(CADA_PROD!D3570="","",SUMIFS(MOVI_ENTR!I:I,MOVI_ENTR!D:D,D3570))</f>
        <v/>
      </c>
      <c r="G3570" s="101" t="str">
        <f>IF(CADA_PROD!C3570="","",SUMIFS(MOVI_SAID!H:H,MOVI_SAID!D:D,D3570))</f>
        <v/>
      </c>
      <c r="H3570" s="101" t="str">
        <f t="shared" si="74"/>
        <v/>
      </c>
      <c r="I3570" s="100" t="str">
        <f>IF(CADA_PROD!C3570="","",IFERROR(IF(H3570&lt;=0,"Sem estoque",IF(H3570/E3570&lt;0.25,"Quase sem estoque",IF(H3570/E3570&lt;1.2,"Estoque baixo",IF(H3570/E3570&lt;2,"Estoque moderado","Estoque confortável")))),""))</f>
        <v/>
      </c>
      <c r="J3570" s="102" t="str">
        <f>IF(CADA_PROD!C3570="","",SUMIFS(MOVI_ENTR!M:M,MOVI_ENTR!D:D,D3570))</f>
        <v/>
      </c>
      <c r="K3570" s="103" t="str">
        <f>IF(CADA_PROD!C3570="","",IFERROR($J3570/SUM($J$6:$J$1006),""))</f>
        <v/>
      </c>
      <c r="L3570" s="103" t="str">
        <f>IF(CADA_PROD!C3570="","",IFERROR(H3570/SUM($H$6:$H$1006)+P3570,""))</f>
        <v/>
      </c>
      <c r="M3570" s="102" t="str">
        <f>IF(CADA_PROD!$C3570="","",IFERROR(SUMIFS(MOVI_ENTR!M:M,MOVI_ENTR!D:D,D3570)/SUMIFS(MOVI_ENTR!I:I,MOVI_ENTR!D:D,D3570),0))</f>
        <v/>
      </c>
      <c r="N3570" s="104" t="str">
        <f>IF(CADA_PROD!C3570="","",G3570/E3570)</f>
        <v/>
      </c>
    </row>
    <row r="3571" spans="3:14">
      <c r="C3571" s="99" t="str">
        <f>IF(CADA_PROD!C3571="","",CADA_PROD!C3571)</f>
        <v/>
      </c>
      <c r="D3571" s="100" t="str">
        <f>IF(CADA_PROD!D3571="","",CADA_PROD!D3571)</f>
        <v/>
      </c>
      <c r="E3571" s="101" t="str">
        <f>IF(CADA_PROD!E3571="","",CADA_PROD!E3571)</f>
        <v/>
      </c>
      <c r="F3571" s="101" t="str">
        <f>IF(CADA_PROD!D3571="","",SUMIFS(MOVI_ENTR!I:I,MOVI_ENTR!D:D,D3571))</f>
        <v/>
      </c>
      <c r="G3571" s="101" t="str">
        <f>IF(CADA_PROD!C3571="","",SUMIFS(MOVI_SAID!H:H,MOVI_SAID!D:D,D3571))</f>
        <v/>
      </c>
      <c r="H3571" s="101" t="str">
        <f t="shared" si="74"/>
        <v/>
      </c>
      <c r="I3571" s="100" t="str">
        <f>IF(CADA_PROD!C3571="","",IFERROR(IF(H3571&lt;=0,"Sem estoque",IF(H3571/E3571&lt;0.25,"Quase sem estoque",IF(H3571/E3571&lt;1.2,"Estoque baixo",IF(H3571/E3571&lt;2,"Estoque moderado","Estoque confortável")))),""))</f>
        <v/>
      </c>
      <c r="J3571" s="102" t="str">
        <f>IF(CADA_PROD!C3571="","",SUMIFS(MOVI_ENTR!M:M,MOVI_ENTR!D:D,D3571))</f>
        <v/>
      </c>
      <c r="K3571" s="103" t="str">
        <f>IF(CADA_PROD!C3571="","",IFERROR($J3571/SUM($J$6:$J$1006),""))</f>
        <v/>
      </c>
      <c r="L3571" s="103" t="str">
        <f>IF(CADA_PROD!C3571="","",IFERROR(H3571/SUM($H$6:$H$1006)+P3571,""))</f>
        <v/>
      </c>
      <c r="M3571" s="102" t="str">
        <f>IF(CADA_PROD!$C3571="","",IFERROR(SUMIFS(MOVI_ENTR!M:M,MOVI_ENTR!D:D,D3571)/SUMIFS(MOVI_ENTR!I:I,MOVI_ENTR!D:D,D3571),0))</f>
        <v/>
      </c>
      <c r="N3571" s="104" t="str">
        <f>IF(CADA_PROD!C3571="","",G3571/E3571)</f>
        <v/>
      </c>
    </row>
    <row r="3572" spans="3:14">
      <c r="C3572" s="99" t="str">
        <f>IF(CADA_PROD!C3572="","",CADA_PROD!C3572)</f>
        <v/>
      </c>
      <c r="D3572" s="100" t="str">
        <f>IF(CADA_PROD!D3572="","",CADA_PROD!D3572)</f>
        <v/>
      </c>
      <c r="E3572" s="101" t="str">
        <f>IF(CADA_PROD!E3572="","",CADA_PROD!E3572)</f>
        <v/>
      </c>
      <c r="F3572" s="101" t="str">
        <f>IF(CADA_PROD!D3572="","",SUMIFS(MOVI_ENTR!I:I,MOVI_ENTR!D:D,D3572))</f>
        <v/>
      </c>
      <c r="G3572" s="101" t="str">
        <f>IF(CADA_PROD!C3572="","",SUMIFS(MOVI_SAID!H:H,MOVI_SAID!D:D,D3572))</f>
        <v/>
      </c>
      <c r="H3572" s="101" t="str">
        <f t="shared" si="74"/>
        <v/>
      </c>
      <c r="I3572" s="100" t="str">
        <f>IF(CADA_PROD!C3572="","",IFERROR(IF(H3572&lt;=0,"Sem estoque",IF(H3572/E3572&lt;0.25,"Quase sem estoque",IF(H3572/E3572&lt;1.2,"Estoque baixo",IF(H3572/E3572&lt;2,"Estoque moderado","Estoque confortável")))),""))</f>
        <v/>
      </c>
      <c r="J3572" s="102" t="str">
        <f>IF(CADA_PROD!C3572="","",SUMIFS(MOVI_ENTR!M:M,MOVI_ENTR!D:D,D3572))</f>
        <v/>
      </c>
      <c r="K3572" s="103" t="str">
        <f>IF(CADA_PROD!C3572="","",IFERROR($J3572/SUM($J$6:$J$1006),""))</f>
        <v/>
      </c>
      <c r="L3572" s="103" t="str">
        <f>IF(CADA_PROD!C3572="","",IFERROR(H3572/SUM($H$6:$H$1006)+P3572,""))</f>
        <v/>
      </c>
      <c r="M3572" s="102" t="str">
        <f>IF(CADA_PROD!$C3572="","",IFERROR(SUMIFS(MOVI_ENTR!M:M,MOVI_ENTR!D:D,D3572)/SUMIFS(MOVI_ENTR!I:I,MOVI_ENTR!D:D,D3572),0))</f>
        <v/>
      </c>
      <c r="N3572" s="104" t="str">
        <f>IF(CADA_PROD!C3572="","",G3572/E3572)</f>
        <v/>
      </c>
    </row>
    <row r="3573" spans="3:14">
      <c r="C3573" s="99" t="str">
        <f>IF(CADA_PROD!C3573="","",CADA_PROD!C3573)</f>
        <v/>
      </c>
      <c r="D3573" s="100" t="str">
        <f>IF(CADA_PROD!D3573="","",CADA_PROD!D3573)</f>
        <v/>
      </c>
      <c r="E3573" s="101" t="str">
        <f>IF(CADA_PROD!E3573="","",CADA_PROD!E3573)</f>
        <v/>
      </c>
      <c r="F3573" s="101" t="str">
        <f>IF(CADA_PROD!D3573="","",SUMIFS(MOVI_ENTR!I:I,MOVI_ENTR!D:D,D3573))</f>
        <v/>
      </c>
      <c r="G3573" s="101" t="str">
        <f>IF(CADA_PROD!C3573="","",SUMIFS(MOVI_SAID!H:H,MOVI_SAID!D:D,D3573))</f>
        <v/>
      </c>
      <c r="H3573" s="101" t="str">
        <f t="shared" si="74"/>
        <v/>
      </c>
      <c r="I3573" s="100" t="str">
        <f>IF(CADA_PROD!C3573="","",IFERROR(IF(H3573&lt;=0,"Sem estoque",IF(H3573/E3573&lt;0.25,"Quase sem estoque",IF(H3573/E3573&lt;1.2,"Estoque baixo",IF(H3573/E3573&lt;2,"Estoque moderado","Estoque confortável")))),""))</f>
        <v/>
      </c>
      <c r="J3573" s="102" t="str">
        <f>IF(CADA_PROD!C3573="","",SUMIFS(MOVI_ENTR!M:M,MOVI_ENTR!D:D,D3573))</f>
        <v/>
      </c>
      <c r="K3573" s="103" t="str">
        <f>IF(CADA_PROD!C3573="","",IFERROR($J3573/SUM($J$6:$J$1006),""))</f>
        <v/>
      </c>
      <c r="L3573" s="103" t="str">
        <f>IF(CADA_PROD!C3573="","",IFERROR(H3573/SUM($H$6:$H$1006)+P3573,""))</f>
        <v/>
      </c>
      <c r="M3573" s="102" t="str">
        <f>IF(CADA_PROD!$C3573="","",IFERROR(SUMIFS(MOVI_ENTR!M:M,MOVI_ENTR!D:D,D3573)/SUMIFS(MOVI_ENTR!I:I,MOVI_ENTR!D:D,D3573),0))</f>
        <v/>
      </c>
      <c r="N3573" s="104" t="str">
        <f>IF(CADA_PROD!C3573="","",G3573/E3573)</f>
        <v/>
      </c>
    </row>
    <row r="3574" spans="3:14">
      <c r="C3574" s="99" t="str">
        <f>IF(CADA_PROD!C3574="","",CADA_PROD!C3574)</f>
        <v/>
      </c>
      <c r="D3574" s="100" t="str">
        <f>IF(CADA_PROD!D3574="","",CADA_PROD!D3574)</f>
        <v/>
      </c>
      <c r="E3574" s="101" t="str">
        <f>IF(CADA_PROD!E3574="","",CADA_PROD!E3574)</f>
        <v/>
      </c>
      <c r="F3574" s="101" t="str">
        <f>IF(CADA_PROD!D3574="","",SUMIFS(MOVI_ENTR!I:I,MOVI_ENTR!D:D,D3574))</f>
        <v/>
      </c>
      <c r="G3574" s="101" t="str">
        <f>IF(CADA_PROD!C3574="","",SUMIFS(MOVI_SAID!H:H,MOVI_SAID!D:D,D3574))</f>
        <v/>
      </c>
      <c r="H3574" s="101" t="str">
        <f t="shared" si="74"/>
        <v/>
      </c>
      <c r="I3574" s="100" t="str">
        <f>IF(CADA_PROD!C3574="","",IFERROR(IF(H3574&lt;=0,"Sem estoque",IF(H3574/E3574&lt;0.25,"Quase sem estoque",IF(H3574/E3574&lt;1.2,"Estoque baixo",IF(H3574/E3574&lt;2,"Estoque moderado","Estoque confortável")))),""))</f>
        <v/>
      </c>
      <c r="J3574" s="102" t="str">
        <f>IF(CADA_PROD!C3574="","",SUMIFS(MOVI_ENTR!M:M,MOVI_ENTR!D:D,D3574))</f>
        <v/>
      </c>
      <c r="K3574" s="103" t="str">
        <f>IF(CADA_PROD!C3574="","",IFERROR($J3574/SUM($J$6:$J$1006),""))</f>
        <v/>
      </c>
      <c r="L3574" s="103" t="str">
        <f>IF(CADA_PROD!C3574="","",IFERROR(H3574/SUM($H$6:$H$1006)+P3574,""))</f>
        <v/>
      </c>
      <c r="M3574" s="102" t="str">
        <f>IF(CADA_PROD!$C3574="","",IFERROR(SUMIFS(MOVI_ENTR!M:M,MOVI_ENTR!D:D,D3574)/SUMIFS(MOVI_ENTR!I:I,MOVI_ENTR!D:D,D3574),0))</f>
        <v/>
      </c>
      <c r="N3574" s="104" t="str">
        <f>IF(CADA_PROD!C3574="","",G3574/E3574)</f>
        <v/>
      </c>
    </row>
    <row r="3575" spans="3:14">
      <c r="C3575" s="99" t="str">
        <f>IF(CADA_PROD!C3575="","",CADA_PROD!C3575)</f>
        <v/>
      </c>
      <c r="D3575" s="100" t="str">
        <f>IF(CADA_PROD!D3575="","",CADA_PROD!D3575)</f>
        <v/>
      </c>
      <c r="E3575" s="101" t="str">
        <f>IF(CADA_PROD!E3575="","",CADA_PROD!E3575)</f>
        <v/>
      </c>
      <c r="F3575" s="101" t="str">
        <f>IF(CADA_PROD!D3575="","",SUMIFS(MOVI_ENTR!I:I,MOVI_ENTR!D:D,D3575))</f>
        <v/>
      </c>
      <c r="G3575" s="101" t="str">
        <f>IF(CADA_PROD!C3575="","",SUMIFS(MOVI_SAID!H:H,MOVI_SAID!D:D,D3575))</f>
        <v/>
      </c>
      <c r="H3575" s="101" t="str">
        <f t="shared" si="74"/>
        <v/>
      </c>
      <c r="I3575" s="100" t="str">
        <f>IF(CADA_PROD!C3575="","",IFERROR(IF(H3575&lt;=0,"Sem estoque",IF(H3575/E3575&lt;0.25,"Quase sem estoque",IF(H3575/E3575&lt;1.2,"Estoque baixo",IF(H3575/E3575&lt;2,"Estoque moderado","Estoque confortável")))),""))</f>
        <v/>
      </c>
      <c r="J3575" s="102" t="str">
        <f>IF(CADA_PROD!C3575="","",SUMIFS(MOVI_ENTR!M:M,MOVI_ENTR!D:D,D3575))</f>
        <v/>
      </c>
      <c r="K3575" s="103" t="str">
        <f>IF(CADA_PROD!C3575="","",IFERROR($J3575/SUM($J$6:$J$1006),""))</f>
        <v/>
      </c>
      <c r="L3575" s="103" t="str">
        <f>IF(CADA_PROD!C3575="","",IFERROR(H3575/SUM($H$6:$H$1006)+P3575,""))</f>
        <v/>
      </c>
      <c r="M3575" s="102" t="str">
        <f>IF(CADA_PROD!$C3575="","",IFERROR(SUMIFS(MOVI_ENTR!M:M,MOVI_ENTR!D:D,D3575)/SUMIFS(MOVI_ENTR!I:I,MOVI_ENTR!D:D,D3575),0))</f>
        <v/>
      </c>
      <c r="N3575" s="104" t="str">
        <f>IF(CADA_PROD!C3575="","",G3575/E3575)</f>
        <v/>
      </c>
    </row>
    <row r="3576" spans="3:14">
      <c r="C3576" s="99" t="str">
        <f>IF(CADA_PROD!C3576="","",CADA_PROD!C3576)</f>
        <v/>
      </c>
      <c r="D3576" s="100" t="str">
        <f>IF(CADA_PROD!D3576="","",CADA_PROD!D3576)</f>
        <v/>
      </c>
      <c r="E3576" s="101" t="str">
        <f>IF(CADA_PROD!E3576="","",CADA_PROD!E3576)</f>
        <v/>
      </c>
      <c r="F3576" s="101" t="str">
        <f>IF(CADA_PROD!D3576="","",SUMIFS(MOVI_ENTR!I:I,MOVI_ENTR!D:D,D3576))</f>
        <v/>
      </c>
      <c r="G3576" s="101" t="str">
        <f>IF(CADA_PROD!C3576="","",SUMIFS(MOVI_SAID!H:H,MOVI_SAID!D:D,D3576))</f>
        <v/>
      </c>
      <c r="H3576" s="101" t="str">
        <f t="shared" si="74"/>
        <v/>
      </c>
      <c r="I3576" s="100" t="str">
        <f>IF(CADA_PROD!C3576="","",IFERROR(IF(H3576&lt;=0,"Sem estoque",IF(H3576/E3576&lt;0.25,"Quase sem estoque",IF(H3576/E3576&lt;1.2,"Estoque baixo",IF(H3576/E3576&lt;2,"Estoque moderado","Estoque confortável")))),""))</f>
        <v/>
      </c>
      <c r="J3576" s="102" t="str">
        <f>IF(CADA_PROD!C3576="","",SUMIFS(MOVI_ENTR!M:M,MOVI_ENTR!D:D,D3576))</f>
        <v/>
      </c>
      <c r="K3576" s="103" t="str">
        <f>IF(CADA_PROD!C3576="","",IFERROR($J3576/SUM($J$6:$J$1006),""))</f>
        <v/>
      </c>
      <c r="L3576" s="103" t="str">
        <f>IF(CADA_PROD!C3576="","",IFERROR(H3576/SUM($H$6:$H$1006)+P3576,""))</f>
        <v/>
      </c>
      <c r="M3576" s="102" t="str">
        <f>IF(CADA_PROD!$C3576="","",IFERROR(SUMIFS(MOVI_ENTR!M:M,MOVI_ENTR!D:D,D3576)/SUMIFS(MOVI_ENTR!I:I,MOVI_ENTR!D:D,D3576),0))</f>
        <v/>
      </c>
      <c r="N3576" s="104" t="str">
        <f>IF(CADA_PROD!C3576="","",G3576/E3576)</f>
        <v/>
      </c>
    </row>
    <row r="3577" spans="3:14">
      <c r="C3577" s="99" t="str">
        <f>IF(CADA_PROD!C3577="","",CADA_PROD!C3577)</f>
        <v/>
      </c>
      <c r="D3577" s="100" t="str">
        <f>IF(CADA_PROD!D3577="","",CADA_PROD!D3577)</f>
        <v/>
      </c>
      <c r="E3577" s="101" t="str">
        <f>IF(CADA_PROD!E3577="","",CADA_PROD!E3577)</f>
        <v/>
      </c>
      <c r="F3577" s="101" t="str">
        <f>IF(CADA_PROD!D3577="","",SUMIFS(MOVI_ENTR!I:I,MOVI_ENTR!D:D,D3577))</f>
        <v/>
      </c>
      <c r="G3577" s="101" t="str">
        <f>IF(CADA_PROD!C3577="","",SUMIFS(MOVI_SAID!H:H,MOVI_SAID!D:D,D3577))</f>
        <v/>
      </c>
      <c r="H3577" s="101" t="str">
        <f t="shared" si="74"/>
        <v/>
      </c>
      <c r="I3577" s="100" t="str">
        <f>IF(CADA_PROD!C3577="","",IFERROR(IF(H3577&lt;=0,"Sem estoque",IF(H3577/E3577&lt;0.25,"Quase sem estoque",IF(H3577/E3577&lt;1.2,"Estoque baixo",IF(H3577/E3577&lt;2,"Estoque moderado","Estoque confortável")))),""))</f>
        <v/>
      </c>
      <c r="J3577" s="102" t="str">
        <f>IF(CADA_PROD!C3577="","",SUMIFS(MOVI_ENTR!M:M,MOVI_ENTR!D:D,D3577))</f>
        <v/>
      </c>
      <c r="K3577" s="103" t="str">
        <f>IF(CADA_PROD!C3577="","",IFERROR($J3577/SUM($J$6:$J$1006),""))</f>
        <v/>
      </c>
      <c r="L3577" s="103" t="str">
        <f>IF(CADA_PROD!C3577="","",IFERROR(H3577/SUM($H$6:$H$1006)+P3577,""))</f>
        <v/>
      </c>
      <c r="M3577" s="102" t="str">
        <f>IF(CADA_PROD!$C3577="","",IFERROR(SUMIFS(MOVI_ENTR!M:M,MOVI_ENTR!D:D,D3577)/SUMIFS(MOVI_ENTR!I:I,MOVI_ENTR!D:D,D3577),0))</f>
        <v/>
      </c>
      <c r="N3577" s="104" t="str">
        <f>IF(CADA_PROD!C3577="","",G3577/E3577)</f>
        <v/>
      </c>
    </row>
    <row r="3578" spans="3:14">
      <c r="C3578" s="99" t="str">
        <f>IF(CADA_PROD!C3578="","",CADA_PROD!C3578)</f>
        <v/>
      </c>
      <c r="D3578" s="100" t="str">
        <f>IF(CADA_PROD!D3578="","",CADA_PROD!D3578)</f>
        <v/>
      </c>
      <c r="E3578" s="101" t="str">
        <f>IF(CADA_PROD!E3578="","",CADA_PROD!E3578)</f>
        <v/>
      </c>
      <c r="F3578" s="101" t="str">
        <f>IF(CADA_PROD!D3578="","",SUMIFS(MOVI_ENTR!I:I,MOVI_ENTR!D:D,D3578))</f>
        <v/>
      </c>
      <c r="G3578" s="101" t="str">
        <f>IF(CADA_PROD!C3578="","",SUMIFS(MOVI_SAID!H:H,MOVI_SAID!D:D,D3578))</f>
        <v/>
      </c>
      <c r="H3578" s="101" t="str">
        <f t="shared" si="74"/>
        <v/>
      </c>
      <c r="I3578" s="100" t="str">
        <f>IF(CADA_PROD!C3578="","",IFERROR(IF(H3578&lt;=0,"Sem estoque",IF(H3578/E3578&lt;0.25,"Quase sem estoque",IF(H3578/E3578&lt;1.2,"Estoque baixo",IF(H3578/E3578&lt;2,"Estoque moderado","Estoque confortável")))),""))</f>
        <v/>
      </c>
      <c r="J3578" s="102" t="str">
        <f>IF(CADA_PROD!C3578="","",SUMIFS(MOVI_ENTR!M:M,MOVI_ENTR!D:D,D3578))</f>
        <v/>
      </c>
      <c r="K3578" s="103" t="str">
        <f>IF(CADA_PROD!C3578="","",IFERROR($J3578/SUM($J$6:$J$1006),""))</f>
        <v/>
      </c>
      <c r="L3578" s="103" t="str">
        <f>IF(CADA_PROD!C3578="","",IFERROR(H3578/SUM($H$6:$H$1006)+P3578,""))</f>
        <v/>
      </c>
      <c r="M3578" s="102" t="str">
        <f>IF(CADA_PROD!$C3578="","",IFERROR(SUMIFS(MOVI_ENTR!M:M,MOVI_ENTR!D:D,D3578)/SUMIFS(MOVI_ENTR!I:I,MOVI_ENTR!D:D,D3578),0))</f>
        <v/>
      </c>
      <c r="N3578" s="104" t="str">
        <f>IF(CADA_PROD!C3578="","",G3578/E3578)</f>
        <v/>
      </c>
    </row>
    <row r="3579" spans="3:14">
      <c r="C3579" s="99" t="str">
        <f>IF(CADA_PROD!C3579="","",CADA_PROD!C3579)</f>
        <v/>
      </c>
      <c r="D3579" s="100" t="str">
        <f>IF(CADA_PROD!D3579="","",CADA_PROD!D3579)</f>
        <v/>
      </c>
      <c r="E3579" s="101" t="str">
        <f>IF(CADA_PROD!E3579="","",CADA_PROD!E3579)</f>
        <v/>
      </c>
      <c r="F3579" s="101" t="str">
        <f>IF(CADA_PROD!D3579="","",SUMIFS(MOVI_ENTR!I:I,MOVI_ENTR!D:D,D3579))</f>
        <v/>
      </c>
      <c r="G3579" s="101" t="str">
        <f>IF(CADA_PROD!C3579="","",SUMIFS(MOVI_SAID!H:H,MOVI_SAID!D:D,D3579))</f>
        <v/>
      </c>
      <c r="H3579" s="101" t="str">
        <f t="shared" si="74"/>
        <v/>
      </c>
      <c r="I3579" s="100" t="str">
        <f>IF(CADA_PROD!C3579="","",IFERROR(IF(H3579&lt;=0,"Sem estoque",IF(H3579/E3579&lt;0.25,"Quase sem estoque",IF(H3579/E3579&lt;1.2,"Estoque baixo",IF(H3579/E3579&lt;2,"Estoque moderado","Estoque confortável")))),""))</f>
        <v/>
      </c>
      <c r="J3579" s="102" t="str">
        <f>IF(CADA_PROD!C3579="","",SUMIFS(MOVI_ENTR!M:M,MOVI_ENTR!D:D,D3579))</f>
        <v/>
      </c>
      <c r="K3579" s="103" t="str">
        <f>IF(CADA_PROD!C3579="","",IFERROR($J3579/SUM($J$6:$J$1006),""))</f>
        <v/>
      </c>
      <c r="L3579" s="103" t="str">
        <f>IF(CADA_PROD!C3579="","",IFERROR(H3579/SUM($H$6:$H$1006)+P3579,""))</f>
        <v/>
      </c>
      <c r="M3579" s="102" t="str">
        <f>IF(CADA_PROD!$C3579="","",IFERROR(SUMIFS(MOVI_ENTR!M:M,MOVI_ENTR!D:D,D3579)/SUMIFS(MOVI_ENTR!I:I,MOVI_ENTR!D:D,D3579),0))</f>
        <v/>
      </c>
      <c r="N3579" s="104" t="str">
        <f>IF(CADA_PROD!C3579="","",G3579/E3579)</f>
        <v/>
      </c>
    </row>
    <row r="3580" spans="3:14">
      <c r="C3580" s="99" t="str">
        <f>IF(CADA_PROD!C3580="","",CADA_PROD!C3580)</f>
        <v/>
      </c>
      <c r="D3580" s="100" t="str">
        <f>IF(CADA_PROD!D3580="","",CADA_PROD!D3580)</f>
        <v/>
      </c>
      <c r="E3580" s="101" t="str">
        <f>IF(CADA_PROD!E3580="","",CADA_PROD!E3580)</f>
        <v/>
      </c>
      <c r="F3580" s="101" t="str">
        <f>IF(CADA_PROD!D3580="","",SUMIFS(MOVI_ENTR!I:I,MOVI_ENTR!D:D,D3580))</f>
        <v/>
      </c>
      <c r="G3580" s="101" t="str">
        <f>IF(CADA_PROD!C3580="","",SUMIFS(MOVI_SAID!H:H,MOVI_SAID!D:D,D3580))</f>
        <v/>
      </c>
      <c r="H3580" s="101" t="str">
        <f t="shared" si="74"/>
        <v/>
      </c>
      <c r="I3580" s="100" t="str">
        <f>IF(CADA_PROD!C3580="","",IFERROR(IF(H3580&lt;=0,"Sem estoque",IF(H3580/E3580&lt;0.25,"Quase sem estoque",IF(H3580/E3580&lt;1.2,"Estoque baixo",IF(H3580/E3580&lt;2,"Estoque moderado","Estoque confortável")))),""))</f>
        <v/>
      </c>
      <c r="J3580" s="102" t="str">
        <f>IF(CADA_PROD!C3580="","",SUMIFS(MOVI_ENTR!M:M,MOVI_ENTR!D:D,D3580))</f>
        <v/>
      </c>
      <c r="K3580" s="103" t="str">
        <f>IF(CADA_PROD!C3580="","",IFERROR($J3580/SUM($J$6:$J$1006),""))</f>
        <v/>
      </c>
      <c r="L3580" s="103" t="str">
        <f>IF(CADA_PROD!C3580="","",IFERROR(H3580/SUM($H$6:$H$1006)+P3580,""))</f>
        <v/>
      </c>
      <c r="M3580" s="102" t="str">
        <f>IF(CADA_PROD!$C3580="","",IFERROR(SUMIFS(MOVI_ENTR!M:M,MOVI_ENTR!D:D,D3580)/SUMIFS(MOVI_ENTR!I:I,MOVI_ENTR!D:D,D3580),0))</f>
        <v/>
      </c>
      <c r="N3580" s="104" t="str">
        <f>IF(CADA_PROD!C3580="","",G3580/E3580)</f>
        <v/>
      </c>
    </row>
    <row r="3581" spans="3:14">
      <c r="C3581" s="99" t="str">
        <f>IF(CADA_PROD!C3581="","",CADA_PROD!C3581)</f>
        <v/>
      </c>
      <c r="D3581" s="100" t="str">
        <f>IF(CADA_PROD!D3581="","",CADA_PROD!D3581)</f>
        <v/>
      </c>
      <c r="E3581" s="101" t="str">
        <f>IF(CADA_PROD!E3581="","",CADA_PROD!E3581)</f>
        <v/>
      </c>
      <c r="F3581" s="101" t="str">
        <f>IF(CADA_PROD!D3581="","",SUMIFS(MOVI_ENTR!I:I,MOVI_ENTR!D:D,D3581))</f>
        <v/>
      </c>
      <c r="G3581" s="101" t="str">
        <f>IF(CADA_PROD!C3581="","",SUMIFS(MOVI_SAID!H:H,MOVI_SAID!D:D,D3581))</f>
        <v/>
      </c>
      <c r="H3581" s="101" t="str">
        <f t="shared" si="74"/>
        <v/>
      </c>
      <c r="I3581" s="100" t="str">
        <f>IF(CADA_PROD!C3581="","",IFERROR(IF(H3581&lt;=0,"Sem estoque",IF(H3581/E3581&lt;0.25,"Quase sem estoque",IF(H3581/E3581&lt;1.2,"Estoque baixo",IF(H3581/E3581&lt;2,"Estoque moderado","Estoque confortável")))),""))</f>
        <v/>
      </c>
      <c r="J3581" s="102" t="str">
        <f>IF(CADA_PROD!C3581="","",SUMIFS(MOVI_ENTR!M:M,MOVI_ENTR!D:D,D3581))</f>
        <v/>
      </c>
      <c r="K3581" s="103" t="str">
        <f>IF(CADA_PROD!C3581="","",IFERROR($J3581/SUM($J$6:$J$1006),""))</f>
        <v/>
      </c>
      <c r="L3581" s="103" t="str">
        <f>IF(CADA_PROD!C3581="","",IFERROR(H3581/SUM($H$6:$H$1006)+P3581,""))</f>
        <v/>
      </c>
      <c r="M3581" s="102" t="str">
        <f>IF(CADA_PROD!$C3581="","",IFERROR(SUMIFS(MOVI_ENTR!M:M,MOVI_ENTR!D:D,D3581)/SUMIFS(MOVI_ENTR!I:I,MOVI_ENTR!D:D,D3581),0))</f>
        <v/>
      </c>
      <c r="N3581" s="104" t="str">
        <f>IF(CADA_PROD!C3581="","",G3581/E3581)</f>
        <v/>
      </c>
    </row>
    <row r="3582" spans="3:14">
      <c r="C3582" s="99" t="str">
        <f>IF(CADA_PROD!C3582="","",CADA_PROD!C3582)</f>
        <v/>
      </c>
      <c r="D3582" s="100" t="str">
        <f>IF(CADA_PROD!D3582="","",CADA_PROD!D3582)</f>
        <v/>
      </c>
      <c r="E3582" s="101" t="str">
        <f>IF(CADA_PROD!E3582="","",CADA_PROD!E3582)</f>
        <v/>
      </c>
      <c r="F3582" s="101" t="str">
        <f>IF(CADA_PROD!D3582="","",SUMIFS(MOVI_ENTR!I:I,MOVI_ENTR!D:D,D3582))</f>
        <v/>
      </c>
      <c r="G3582" s="101" t="str">
        <f>IF(CADA_PROD!C3582="","",SUMIFS(MOVI_SAID!H:H,MOVI_SAID!D:D,D3582))</f>
        <v/>
      </c>
      <c r="H3582" s="101" t="str">
        <f t="shared" si="74"/>
        <v/>
      </c>
      <c r="I3582" s="100" t="str">
        <f>IF(CADA_PROD!C3582="","",IFERROR(IF(H3582&lt;=0,"Sem estoque",IF(H3582/E3582&lt;0.25,"Quase sem estoque",IF(H3582/E3582&lt;1.2,"Estoque baixo",IF(H3582/E3582&lt;2,"Estoque moderado","Estoque confortável")))),""))</f>
        <v/>
      </c>
      <c r="J3582" s="102" t="str">
        <f>IF(CADA_PROD!C3582="","",SUMIFS(MOVI_ENTR!M:M,MOVI_ENTR!D:D,D3582))</f>
        <v/>
      </c>
      <c r="K3582" s="103" t="str">
        <f>IF(CADA_PROD!C3582="","",IFERROR($J3582/SUM($J$6:$J$1006),""))</f>
        <v/>
      </c>
      <c r="L3582" s="103" t="str">
        <f>IF(CADA_PROD!C3582="","",IFERROR(H3582/SUM($H$6:$H$1006)+P3582,""))</f>
        <v/>
      </c>
      <c r="M3582" s="102" t="str">
        <f>IF(CADA_PROD!$C3582="","",IFERROR(SUMIFS(MOVI_ENTR!M:M,MOVI_ENTR!D:D,D3582)/SUMIFS(MOVI_ENTR!I:I,MOVI_ENTR!D:D,D3582),0))</f>
        <v/>
      </c>
      <c r="N3582" s="104" t="str">
        <f>IF(CADA_PROD!C3582="","",G3582/E3582)</f>
        <v/>
      </c>
    </row>
    <row r="3583" spans="3:14">
      <c r="C3583" s="99" t="str">
        <f>IF(CADA_PROD!C3583="","",CADA_PROD!C3583)</f>
        <v/>
      </c>
      <c r="D3583" s="100" t="str">
        <f>IF(CADA_PROD!D3583="","",CADA_PROD!D3583)</f>
        <v/>
      </c>
      <c r="E3583" s="101" t="str">
        <f>IF(CADA_PROD!E3583="","",CADA_PROD!E3583)</f>
        <v/>
      </c>
      <c r="F3583" s="101" t="str">
        <f>IF(CADA_PROD!D3583="","",SUMIFS(MOVI_ENTR!I:I,MOVI_ENTR!D:D,D3583))</f>
        <v/>
      </c>
      <c r="G3583" s="101" t="str">
        <f>IF(CADA_PROD!C3583="","",SUMIFS(MOVI_SAID!H:H,MOVI_SAID!D:D,D3583))</f>
        <v/>
      </c>
      <c r="H3583" s="101" t="str">
        <f t="shared" si="74"/>
        <v/>
      </c>
      <c r="I3583" s="100" t="str">
        <f>IF(CADA_PROD!C3583="","",IFERROR(IF(H3583&lt;=0,"Sem estoque",IF(H3583/E3583&lt;0.25,"Quase sem estoque",IF(H3583/E3583&lt;1.2,"Estoque baixo",IF(H3583/E3583&lt;2,"Estoque moderado","Estoque confortável")))),""))</f>
        <v/>
      </c>
      <c r="J3583" s="102" t="str">
        <f>IF(CADA_PROD!C3583="","",SUMIFS(MOVI_ENTR!M:M,MOVI_ENTR!D:D,D3583))</f>
        <v/>
      </c>
      <c r="K3583" s="103" t="str">
        <f>IF(CADA_PROD!C3583="","",IFERROR($J3583/SUM($J$6:$J$1006),""))</f>
        <v/>
      </c>
      <c r="L3583" s="103" t="str">
        <f>IF(CADA_PROD!C3583="","",IFERROR(H3583/SUM($H$6:$H$1006)+P3583,""))</f>
        <v/>
      </c>
      <c r="M3583" s="102" t="str">
        <f>IF(CADA_PROD!$C3583="","",IFERROR(SUMIFS(MOVI_ENTR!M:M,MOVI_ENTR!D:D,D3583)/SUMIFS(MOVI_ENTR!I:I,MOVI_ENTR!D:D,D3583),0))</f>
        <v/>
      </c>
      <c r="N3583" s="104" t="str">
        <f>IF(CADA_PROD!C3583="","",G3583/E3583)</f>
        <v/>
      </c>
    </row>
    <row r="3584" spans="3:14">
      <c r="C3584" s="99" t="str">
        <f>IF(CADA_PROD!C3584="","",CADA_PROD!C3584)</f>
        <v/>
      </c>
      <c r="D3584" s="100" t="str">
        <f>IF(CADA_PROD!D3584="","",CADA_PROD!D3584)</f>
        <v/>
      </c>
      <c r="E3584" s="101" t="str">
        <f>IF(CADA_PROD!E3584="","",CADA_PROD!E3584)</f>
        <v/>
      </c>
      <c r="F3584" s="101" t="str">
        <f>IF(CADA_PROD!D3584="","",SUMIFS(MOVI_ENTR!I:I,MOVI_ENTR!D:D,D3584))</f>
        <v/>
      </c>
      <c r="G3584" s="101" t="str">
        <f>IF(CADA_PROD!C3584="","",SUMIFS(MOVI_SAID!H:H,MOVI_SAID!D:D,D3584))</f>
        <v/>
      </c>
      <c r="H3584" s="101" t="str">
        <f t="shared" si="74"/>
        <v/>
      </c>
      <c r="I3584" s="100" t="str">
        <f>IF(CADA_PROD!C3584="","",IFERROR(IF(H3584&lt;=0,"Sem estoque",IF(H3584/E3584&lt;0.25,"Quase sem estoque",IF(H3584/E3584&lt;1.2,"Estoque baixo",IF(H3584/E3584&lt;2,"Estoque moderado","Estoque confortável")))),""))</f>
        <v/>
      </c>
      <c r="J3584" s="102" t="str">
        <f>IF(CADA_PROD!C3584="","",SUMIFS(MOVI_ENTR!M:M,MOVI_ENTR!D:D,D3584))</f>
        <v/>
      </c>
      <c r="K3584" s="103" t="str">
        <f>IF(CADA_PROD!C3584="","",IFERROR($J3584/SUM($J$6:$J$1006),""))</f>
        <v/>
      </c>
      <c r="L3584" s="103" t="str">
        <f>IF(CADA_PROD!C3584="","",IFERROR(H3584/SUM($H$6:$H$1006)+P3584,""))</f>
        <v/>
      </c>
      <c r="M3584" s="102" t="str">
        <f>IF(CADA_PROD!$C3584="","",IFERROR(SUMIFS(MOVI_ENTR!M:M,MOVI_ENTR!D:D,D3584)/SUMIFS(MOVI_ENTR!I:I,MOVI_ENTR!D:D,D3584),0))</f>
        <v/>
      </c>
      <c r="N3584" s="104" t="str">
        <f>IF(CADA_PROD!C3584="","",G3584/E3584)</f>
        <v/>
      </c>
    </row>
    <row r="3585" spans="3:14">
      <c r="C3585" s="99" t="str">
        <f>IF(CADA_PROD!C3585="","",CADA_PROD!C3585)</f>
        <v/>
      </c>
      <c r="D3585" s="100" t="str">
        <f>IF(CADA_PROD!D3585="","",CADA_PROD!D3585)</f>
        <v/>
      </c>
      <c r="E3585" s="101" t="str">
        <f>IF(CADA_PROD!E3585="","",CADA_PROD!E3585)</f>
        <v/>
      </c>
      <c r="F3585" s="101" t="str">
        <f>IF(CADA_PROD!D3585="","",SUMIFS(MOVI_ENTR!I:I,MOVI_ENTR!D:D,D3585))</f>
        <v/>
      </c>
      <c r="G3585" s="101" t="str">
        <f>IF(CADA_PROD!C3585="","",SUMIFS(MOVI_SAID!H:H,MOVI_SAID!D:D,D3585))</f>
        <v/>
      </c>
      <c r="H3585" s="101" t="str">
        <f t="shared" si="74"/>
        <v/>
      </c>
      <c r="I3585" s="100" t="str">
        <f>IF(CADA_PROD!C3585="","",IFERROR(IF(H3585&lt;=0,"Sem estoque",IF(H3585/E3585&lt;0.25,"Quase sem estoque",IF(H3585/E3585&lt;1.2,"Estoque baixo",IF(H3585/E3585&lt;2,"Estoque moderado","Estoque confortável")))),""))</f>
        <v/>
      </c>
      <c r="J3585" s="102" t="str">
        <f>IF(CADA_PROD!C3585="","",SUMIFS(MOVI_ENTR!M:M,MOVI_ENTR!D:D,D3585))</f>
        <v/>
      </c>
      <c r="K3585" s="103" t="str">
        <f>IF(CADA_PROD!C3585="","",IFERROR($J3585/SUM($J$6:$J$1006),""))</f>
        <v/>
      </c>
      <c r="L3585" s="103" t="str">
        <f>IF(CADA_PROD!C3585="","",IFERROR(H3585/SUM($H$6:$H$1006)+P3585,""))</f>
        <v/>
      </c>
      <c r="M3585" s="102" t="str">
        <f>IF(CADA_PROD!$C3585="","",IFERROR(SUMIFS(MOVI_ENTR!M:M,MOVI_ENTR!D:D,D3585)/SUMIFS(MOVI_ENTR!I:I,MOVI_ENTR!D:D,D3585),0))</f>
        <v/>
      </c>
      <c r="N3585" s="104" t="str">
        <f>IF(CADA_PROD!C3585="","",G3585/E3585)</f>
        <v/>
      </c>
    </row>
    <row r="3586" spans="3:14">
      <c r="C3586" s="99" t="str">
        <f>IF(CADA_PROD!C3586="","",CADA_PROD!C3586)</f>
        <v/>
      </c>
      <c r="D3586" s="100" t="str">
        <f>IF(CADA_PROD!D3586="","",CADA_PROD!D3586)</f>
        <v/>
      </c>
      <c r="E3586" s="101" t="str">
        <f>IF(CADA_PROD!E3586="","",CADA_PROD!E3586)</f>
        <v/>
      </c>
      <c r="F3586" s="101" t="str">
        <f>IF(CADA_PROD!D3586="","",SUMIFS(MOVI_ENTR!I:I,MOVI_ENTR!D:D,D3586))</f>
        <v/>
      </c>
      <c r="G3586" s="101" t="str">
        <f>IF(CADA_PROD!C3586="","",SUMIFS(MOVI_SAID!H:H,MOVI_SAID!D:D,D3586))</f>
        <v/>
      </c>
      <c r="H3586" s="101" t="str">
        <f t="shared" si="74"/>
        <v/>
      </c>
      <c r="I3586" s="100" t="str">
        <f>IF(CADA_PROD!C3586="","",IFERROR(IF(H3586&lt;=0,"Sem estoque",IF(H3586/E3586&lt;0.25,"Quase sem estoque",IF(H3586/E3586&lt;1.2,"Estoque baixo",IF(H3586/E3586&lt;2,"Estoque moderado","Estoque confortável")))),""))</f>
        <v/>
      </c>
      <c r="J3586" s="102" t="str">
        <f>IF(CADA_PROD!C3586="","",SUMIFS(MOVI_ENTR!M:M,MOVI_ENTR!D:D,D3586))</f>
        <v/>
      </c>
      <c r="K3586" s="103" t="str">
        <f>IF(CADA_PROD!C3586="","",IFERROR($J3586/SUM($J$6:$J$1006),""))</f>
        <v/>
      </c>
      <c r="L3586" s="103" t="str">
        <f>IF(CADA_PROD!C3586="","",IFERROR(H3586/SUM($H$6:$H$1006)+P3586,""))</f>
        <v/>
      </c>
      <c r="M3586" s="102" t="str">
        <f>IF(CADA_PROD!$C3586="","",IFERROR(SUMIFS(MOVI_ENTR!M:M,MOVI_ENTR!D:D,D3586)/SUMIFS(MOVI_ENTR!I:I,MOVI_ENTR!D:D,D3586),0))</f>
        <v/>
      </c>
      <c r="N3586" s="104" t="str">
        <f>IF(CADA_PROD!C3586="","",G3586/E3586)</f>
        <v/>
      </c>
    </row>
    <row r="3587" spans="3:14">
      <c r="C3587" s="99" t="str">
        <f>IF(CADA_PROD!C3587="","",CADA_PROD!C3587)</f>
        <v/>
      </c>
      <c r="D3587" s="100" t="str">
        <f>IF(CADA_PROD!D3587="","",CADA_PROD!D3587)</f>
        <v/>
      </c>
      <c r="E3587" s="101" t="str">
        <f>IF(CADA_PROD!E3587="","",CADA_PROD!E3587)</f>
        <v/>
      </c>
      <c r="F3587" s="101" t="str">
        <f>IF(CADA_PROD!D3587="","",SUMIFS(MOVI_ENTR!I:I,MOVI_ENTR!D:D,D3587))</f>
        <v/>
      </c>
      <c r="G3587" s="101" t="str">
        <f>IF(CADA_PROD!C3587="","",SUMIFS(MOVI_SAID!H:H,MOVI_SAID!D:D,D3587))</f>
        <v/>
      </c>
      <c r="H3587" s="101" t="str">
        <f t="shared" si="74"/>
        <v/>
      </c>
      <c r="I3587" s="100" t="str">
        <f>IF(CADA_PROD!C3587="","",IFERROR(IF(H3587&lt;=0,"Sem estoque",IF(H3587/E3587&lt;0.25,"Quase sem estoque",IF(H3587/E3587&lt;1.2,"Estoque baixo",IF(H3587/E3587&lt;2,"Estoque moderado","Estoque confortável")))),""))</f>
        <v/>
      </c>
      <c r="J3587" s="102" t="str">
        <f>IF(CADA_PROD!C3587="","",SUMIFS(MOVI_ENTR!M:M,MOVI_ENTR!D:D,D3587))</f>
        <v/>
      </c>
      <c r="K3587" s="103" t="str">
        <f>IF(CADA_PROD!C3587="","",IFERROR($J3587/SUM($J$6:$J$1006),""))</f>
        <v/>
      </c>
      <c r="L3587" s="103" t="str">
        <f>IF(CADA_PROD!C3587="","",IFERROR(H3587/SUM($H$6:$H$1006)+P3587,""))</f>
        <v/>
      </c>
      <c r="M3587" s="102" t="str">
        <f>IF(CADA_PROD!$C3587="","",IFERROR(SUMIFS(MOVI_ENTR!M:M,MOVI_ENTR!D:D,D3587)/SUMIFS(MOVI_ENTR!I:I,MOVI_ENTR!D:D,D3587),0))</f>
        <v/>
      </c>
      <c r="N3587" s="104" t="str">
        <f>IF(CADA_PROD!C3587="","",G3587/E3587)</f>
        <v/>
      </c>
    </row>
    <row r="3588" spans="3:14">
      <c r="C3588" s="99" t="str">
        <f>IF(CADA_PROD!C3588="","",CADA_PROD!C3588)</f>
        <v/>
      </c>
      <c r="D3588" s="100" t="str">
        <f>IF(CADA_PROD!D3588="","",CADA_PROD!D3588)</f>
        <v/>
      </c>
      <c r="E3588" s="101" t="str">
        <f>IF(CADA_PROD!E3588="","",CADA_PROD!E3588)</f>
        <v/>
      </c>
      <c r="F3588" s="101" t="str">
        <f>IF(CADA_PROD!D3588="","",SUMIFS(MOVI_ENTR!I:I,MOVI_ENTR!D:D,D3588))</f>
        <v/>
      </c>
      <c r="G3588" s="101" t="str">
        <f>IF(CADA_PROD!C3588="","",SUMIFS(MOVI_SAID!H:H,MOVI_SAID!D:D,D3588))</f>
        <v/>
      </c>
      <c r="H3588" s="101" t="str">
        <f t="shared" si="74"/>
        <v/>
      </c>
      <c r="I3588" s="100" t="str">
        <f>IF(CADA_PROD!C3588="","",IFERROR(IF(H3588&lt;=0,"Sem estoque",IF(H3588/E3588&lt;0.25,"Quase sem estoque",IF(H3588/E3588&lt;1.2,"Estoque baixo",IF(H3588/E3588&lt;2,"Estoque moderado","Estoque confortável")))),""))</f>
        <v/>
      </c>
      <c r="J3588" s="102" t="str">
        <f>IF(CADA_PROD!C3588="","",SUMIFS(MOVI_ENTR!M:M,MOVI_ENTR!D:D,D3588))</f>
        <v/>
      </c>
      <c r="K3588" s="103" t="str">
        <f>IF(CADA_PROD!C3588="","",IFERROR($J3588/SUM($J$6:$J$1006),""))</f>
        <v/>
      </c>
      <c r="L3588" s="103" t="str">
        <f>IF(CADA_PROD!C3588="","",IFERROR(H3588/SUM($H$6:$H$1006)+P3588,""))</f>
        <v/>
      </c>
      <c r="M3588" s="102" t="str">
        <f>IF(CADA_PROD!$C3588="","",IFERROR(SUMIFS(MOVI_ENTR!M:M,MOVI_ENTR!D:D,D3588)/SUMIFS(MOVI_ENTR!I:I,MOVI_ENTR!D:D,D3588),0))</f>
        <v/>
      </c>
      <c r="N3588" s="104" t="str">
        <f>IF(CADA_PROD!C3588="","",G3588/E3588)</f>
        <v/>
      </c>
    </row>
    <row r="3589" spans="3:14">
      <c r="C3589" s="99" t="str">
        <f>IF(CADA_PROD!C3589="","",CADA_PROD!C3589)</f>
        <v/>
      </c>
      <c r="D3589" s="100" t="str">
        <f>IF(CADA_PROD!D3589="","",CADA_PROD!D3589)</f>
        <v/>
      </c>
      <c r="E3589" s="101" t="str">
        <f>IF(CADA_PROD!E3589="","",CADA_PROD!E3589)</f>
        <v/>
      </c>
      <c r="F3589" s="101" t="str">
        <f>IF(CADA_PROD!D3589="","",SUMIFS(MOVI_ENTR!I:I,MOVI_ENTR!D:D,D3589))</f>
        <v/>
      </c>
      <c r="G3589" s="101" t="str">
        <f>IF(CADA_PROD!C3589="","",SUMIFS(MOVI_SAID!H:H,MOVI_SAID!D:D,D3589))</f>
        <v/>
      </c>
      <c r="H3589" s="101" t="str">
        <f t="shared" si="74"/>
        <v/>
      </c>
      <c r="I3589" s="100" t="str">
        <f>IF(CADA_PROD!C3589="","",IFERROR(IF(H3589&lt;=0,"Sem estoque",IF(H3589/E3589&lt;0.25,"Quase sem estoque",IF(H3589/E3589&lt;1.2,"Estoque baixo",IF(H3589/E3589&lt;2,"Estoque moderado","Estoque confortável")))),""))</f>
        <v/>
      </c>
      <c r="J3589" s="102" t="str">
        <f>IF(CADA_PROD!C3589="","",SUMIFS(MOVI_ENTR!M:M,MOVI_ENTR!D:D,D3589))</f>
        <v/>
      </c>
      <c r="K3589" s="103" t="str">
        <f>IF(CADA_PROD!C3589="","",IFERROR($J3589/SUM($J$6:$J$1006),""))</f>
        <v/>
      </c>
      <c r="L3589" s="103" t="str">
        <f>IF(CADA_PROD!C3589="","",IFERROR(H3589/SUM($H$6:$H$1006)+P3589,""))</f>
        <v/>
      </c>
      <c r="M3589" s="102" t="str">
        <f>IF(CADA_PROD!$C3589="","",IFERROR(SUMIFS(MOVI_ENTR!M:M,MOVI_ENTR!D:D,D3589)/SUMIFS(MOVI_ENTR!I:I,MOVI_ENTR!D:D,D3589),0))</f>
        <v/>
      </c>
      <c r="N3589" s="104" t="str">
        <f>IF(CADA_PROD!C3589="","",G3589/E3589)</f>
        <v/>
      </c>
    </row>
    <row r="3590" spans="3:14">
      <c r="C3590" s="99" t="str">
        <f>IF(CADA_PROD!C3590="","",CADA_PROD!C3590)</f>
        <v/>
      </c>
      <c r="D3590" s="100" t="str">
        <f>IF(CADA_PROD!D3590="","",CADA_PROD!D3590)</f>
        <v/>
      </c>
      <c r="E3590" s="101" t="str">
        <f>IF(CADA_PROD!E3590="","",CADA_PROD!E3590)</f>
        <v/>
      </c>
      <c r="F3590" s="101" t="str">
        <f>IF(CADA_PROD!D3590="","",SUMIFS(MOVI_ENTR!I:I,MOVI_ENTR!D:D,D3590))</f>
        <v/>
      </c>
      <c r="G3590" s="101" t="str">
        <f>IF(CADA_PROD!C3590="","",SUMIFS(MOVI_SAID!H:H,MOVI_SAID!D:D,D3590))</f>
        <v/>
      </c>
      <c r="H3590" s="101" t="str">
        <f t="shared" si="74"/>
        <v/>
      </c>
      <c r="I3590" s="100" t="str">
        <f>IF(CADA_PROD!C3590="","",IFERROR(IF(H3590&lt;=0,"Sem estoque",IF(H3590/E3590&lt;0.25,"Quase sem estoque",IF(H3590/E3590&lt;1.2,"Estoque baixo",IF(H3590/E3590&lt;2,"Estoque moderado","Estoque confortável")))),""))</f>
        <v/>
      </c>
      <c r="J3590" s="102" t="str">
        <f>IF(CADA_PROD!C3590="","",SUMIFS(MOVI_ENTR!M:M,MOVI_ENTR!D:D,D3590))</f>
        <v/>
      </c>
      <c r="K3590" s="103" t="str">
        <f>IF(CADA_PROD!C3590="","",IFERROR($J3590/SUM($J$6:$J$1006),""))</f>
        <v/>
      </c>
      <c r="L3590" s="103" t="str">
        <f>IF(CADA_PROD!C3590="","",IFERROR(H3590/SUM($H$6:$H$1006)+P3590,""))</f>
        <v/>
      </c>
      <c r="M3590" s="102" t="str">
        <f>IF(CADA_PROD!$C3590="","",IFERROR(SUMIFS(MOVI_ENTR!M:M,MOVI_ENTR!D:D,D3590)/SUMIFS(MOVI_ENTR!I:I,MOVI_ENTR!D:D,D3590),0))</f>
        <v/>
      </c>
      <c r="N3590" s="104" t="str">
        <f>IF(CADA_PROD!C3590="","",G3590/E3590)</f>
        <v/>
      </c>
    </row>
    <row r="3591" spans="3:14">
      <c r="C3591" s="99" t="str">
        <f>IF(CADA_PROD!C3591="","",CADA_PROD!C3591)</f>
        <v/>
      </c>
      <c r="D3591" s="100" t="str">
        <f>IF(CADA_PROD!D3591="","",CADA_PROD!D3591)</f>
        <v/>
      </c>
      <c r="E3591" s="101" t="str">
        <f>IF(CADA_PROD!E3591="","",CADA_PROD!E3591)</f>
        <v/>
      </c>
      <c r="F3591" s="101" t="str">
        <f>IF(CADA_PROD!D3591="","",SUMIFS(MOVI_ENTR!I:I,MOVI_ENTR!D:D,D3591))</f>
        <v/>
      </c>
      <c r="G3591" s="101" t="str">
        <f>IF(CADA_PROD!C3591="","",SUMIFS(MOVI_SAID!H:H,MOVI_SAID!D:D,D3591))</f>
        <v/>
      </c>
      <c r="H3591" s="101" t="str">
        <f t="shared" si="74"/>
        <v/>
      </c>
      <c r="I3591" s="100" t="str">
        <f>IF(CADA_PROD!C3591="","",IFERROR(IF(H3591&lt;=0,"Sem estoque",IF(H3591/E3591&lt;0.25,"Quase sem estoque",IF(H3591/E3591&lt;1.2,"Estoque baixo",IF(H3591/E3591&lt;2,"Estoque moderado","Estoque confortável")))),""))</f>
        <v/>
      </c>
      <c r="J3591" s="102" t="str">
        <f>IF(CADA_PROD!C3591="","",SUMIFS(MOVI_ENTR!M:M,MOVI_ENTR!D:D,D3591))</f>
        <v/>
      </c>
      <c r="K3591" s="103" t="str">
        <f>IF(CADA_PROD!C3591="","",IFERROR($J3591/SUM($J$6:$J$1006),""))</f>
        <v/>
      </c>
      <c r="L3591" s="103" t="str">
        <f>IF(CADA_PROD!C3591="","",IFERROR(H3591/SUM($H$6:$H$1006)+P3591,""))</f>
        <v/>
      </c>
      <c r="M3591" s="102" t="str">
        <f>IF(CADA_PROD!$C3591="","",IFERROR(SUMIFS(MOVI_ENTR!M:M,MOVI_ENTR!D:D,D3591)/SUMIFS(MOVI_ENTR!I:I,MOVI_ENTR!D:D,D3591),0))</f>
        <v/>
      </c>
      <c r="N3591" s="104" t="str">
        <f>IF(CADA_PROD!C3591="","",G3591/E3591)</f>
        <v/>
      </c>
    </row>
    <row r="3592" spans="3:14">
      <c r="C3592" s="99" t="str">
        <f>IF(CADA_PROD!C3592="","",CADA_PROD!C3592)</f>
        <v/>
      </c>
      <c r="D3592" s="100" t="str">
        <f>IF(CADA_PROD!D3592="","",CADA_PROD!D3592)</f>
        <v/>
      </c>
      <c r="E3592" s="101" t="str">
        <f>IF(CADA_PROD!E3592="","",CADA_PROD!E3592)</f>
        <v/>
      </c>
      <c r="F3592" s="101" t="str">
        <f>IF(CADA_PROD!D3592="","",SUMIFS(MOVI_ENTR!I:I,MOVI_ENTR!D:D,D3592))</f>
        <v/>
      </c>
      <c r="G3592" s="101" t="str">
        <f>IF(CADA_PROD!C3592="","",SUMIFS(MOVI_SAID!H:H,MOVI_SAID!D:D,D3592))</f>
        <v/>
      </c>
      <c r="H3592" s="101" t="str">
        <f t="shared" si="74"/>
        <v/>
      </c>
      <c r="I3592" s="100" t="str">
        <f>IF(CADA_PROD!C3592="","",IFERROR(IF(H3592&lt;=0,"Sem estoque",IF(H3592/E3592&lt;0.25,"Quase sem estoque",IF(H3592/E3592&lt;1.2,"Estoque baixo",IF(H3592/E3592&lt;2,"Estoque moderado","Estoque confortável")))),""))</f>
        <v/>
      </c>
      <c r="J3592" s="102" t="str">
        <f>IF(CADA_PROD!C3592="","",SUMIFS(MOVI_ENTR!M:M,MOVI_ENTR!D:D,D3592))</f>
        <v/>
      </c>
      <c r="K3592" s="103" t="str">
        <f>IF(CADA_PROD!C3592="","",IFERROR($J3592/SUM($J$6:$J$1006),""))</f>
        <v/>
      </c>
      <c r="L3592" s="103" t="str">
        <f>IF(CADA_PROD!C3592="","",IFERROR(H3592/SUM($H$6:$H$1006)+P3592,""))</f>
        <v/>
      </c>
      <c r="M3592" s="102" t="str">
        <f>IF(CADA_PROD!$C3592="","",IFERROR(SUMIFS(MOVI_ENTR!M:M,MOVI_ENTR!D:D,D3592)/SUMIFS(MOVI_ENTR!I:I,MOVI_ENTR!D:D,D3592),0))</f>
        <v/>
      </c>
      <c r="N3592" s="104" t="str">
        <f>IF(CADA_PROD!C3592="","",G3592/E3592)</f>
        <v/>
      </c>
    </row>
    <row r="3593" spans="3:14">
      <c r="C3593" s="99" t="str">
        <f>IF(CADA_PROD!C3593="","",CADA_PROD!C3593)</f>
        <v/>
      </c>
      <c r="D3593" s="100" t="str">
        <f>IF(CADA_PROD!D3593="","",CADA_PROD!D3593)</f>
        <v/>
      </c>
      <c r="E3593" s="101" t="str">
        <f>IF(CADA_PROD!E3593="","",CADA_PROD!E3593)</f>
        <v/>
      </c>
      <c r="F3593" s="101" t="str">
        <f>IF(CADA_PROD!D3593="","",SUMIFS(MOVI_ENTR!I:I,MOVI_ENTR!D:D,D3593))</f>
        <v/>
      </c>
      <c r="G3593" s="101" t="str">
        <f>IF(CADA_PROD!C3593="","",SUMIFS(MOVI_SAID!H:H,MOVI_SAID!D:D,D3593))</f>
        <v/>
      </c>
      <c r="H3593" s="101" t="str">
        <f t="shared" si="74"/>
        <v/>
      </c>
      <c r="I3593" s="100" t="str">
        <f>IF(CADA_PROD!C3593="","",IFERROR(IF(H3593&lt;=0,"Sem estoque",IF(H3593/E3593&lt;0.25,"Quase sem estoque",IF(H3593/E3593&lt;1.2,"Estoque baixo",IF(H3593/E3593&lt;2,"Estoque moderado","Estoque confortável")))),""))</f>
        <v/>
      </c>
      <c r="J3593" s="102" t="str">
        <f>IF(CADA_PROD!C3593="","",SUMIFS(MOVI_ENTR!M:M,MOVI_ENTR!D:D,D3593))</f>
        <v/>
      </c>
      <c r="K3593" s="103" t="str">
        <f>IF(CADA_PROD!C3593="","",IFERROR($J3593/SUM($J$6:$J$1006),""))</f>
        <v/>
      </c>
      <c r="L3593" s="103" t="str">
        <f>IF(CADA_PROD!C3593="","",IFERROR(H3593/SUM($H$6:$H$1006)+P3593,""))</f>
        <v/>
      </c>
      <c r="M3593" s="102" t="str">
        <f>IF(CADA_PROD!$C3593="","",IFERROR(SUMIFS(MOVI_ENTR!M:M,MOVI_ENTR!D:D,D3593)/SUMIFS(MOVI_ENTR!I:I,MOVI_ENTR!D:D,D3593),0))</f>
        <v/>
      </c>
      <c r="N3593" s="104" t="str">
        <f>IF(CADA_PROD!C3593="","",G3593/E3593)</f>
        <v/>
      </c>
    </row>
    <row r="3594" spans="3:14">
      <c r="C3594" s="99" t="str">
        <f>IF(CADA_PROD!C3594="","",CADA_PROD!C3594)</f>
        <v/>
      </c>
      <c r="D3594" s="100" t="str">
        <f>IF(CADA_PROD!D3594="","",CADA_PROD!D3594)</f>
        <v/>
      </c>
      <c r="E3594" s="101" t="str">
        <f>IF(CADA_PROD!E3594="","",CADA_PROD!E3594)</f>
        <v/>
      </c>
      <c r="F3594" s="101" t="str">
        <f>IF(CADA_PROD!D3594="","",SUMIFS(MOVI_ENTR!I:I,MOVI_ENTR!D:D,D3594))</f>
        <v/>
      </c>
      <c r="G3594" s="101" t="str">
        <f>IF(CADA_PROD!C3594="","",SUMIFS(MOVI_SAID!H:H,MOVI_SAID!D:D,D3594))</f>
        <v/>
      </c>
      <c r="H3594" s="101" t="str">
        <f t="shared" si="74"/>
        <v/>
      </c>
      <c r="I3594" s="100" t="str">
        <f>IF(CADA_PROD!C3594="","",IFERROR(IF(H3594&lt;=0,"Sem estoque",IF(H3594/E3594&lt;0.25,"Quase sem estoque",IF(H3594/E3594&lt;1.2,"Estoque baixo",IF(H3594/E3594&lt;2,"Estoque moderado","Estoque confortável")))),""))</f>
        <v/>
      </c>
      <c r="J3594" s="102" t="str">
        <f>IF(CADA_PROD!C3594="","",SUMIFS(MOVI_ENTR!M:M,MOVI_ENTR!D:D,D3594))</f>
        <v/>
      </c>
      <c r="K3594" s="103" t="str">
        <f>IF(CADA_PROD!C3594="","",IFERROR($J3594/SUM($J$6:$J$1006),""))</f>
        <v/>
      </c>
      <c r="L3594" s="103" t="str">
        <f>IF(CADA_PROD!C3594="","",IFERROR(H3594/SUM($H$6:$H$1006)+P3594,""))</f>
        <v/>
      </c>
      <c r="M3594" s="102" t="str">
        <f>IF(CADA_PROD!$C3594="","",IFERROR(SUMIFS(MOVI_ENTR!M:M,MOVI_ENTR!D:D,D3594)/SUMIFS(MOVI_ENTR!I:I,MOVI_ENTR!D:D,D3594),0))</f>
        <v/>
      </c>
      <c r="N3594" s="104" t="str">
        <f>IF(CADA_PROD!C3594="","",G3594/E3594)</f>
        <v/>
      </c>
    </row>
    <row r="3595" spans="3:14">
      <c r="C3595" s="99" t="str">
        <f>IF(CADA_PROD!C3595="","",CADA_PROD!C3595)</f>
        <v/>
      </c>
      <c r="D3595" s="100" t="str">
        <f>IF(CADA_PROD!D3595="","",CADA_PROD!D3595)</f>
        <v/>
      </c>
      <c r="E3595" s="101" t="str">
        <f>IF(CADA_PROD!E3595="","",CADA_PROD!E3595)</f>
        <v/>
      </c>
      <c r="F3595" s="101" t="str">
        <f>IF(CADA_PROD!D3595="","",SUMIFS(MOVI_ENTR!I:I,MOVI_ENTR!D:D,D3595))</f>
        <v/>
      </c>
      <c r="G3595" s="101" t="str">
        <f>IF(CADA_PROD!C3595="","",SUMIFS(MOVI_SAID!H:H,MOVI_SAID!D:D,D3595))</f>
        <v/>
      </c>
      <c r="H3595" s="101" t="str">
        <f t="shared" si="74"/>
        <v/>
      </c>
      <c r="I3595" s="100" t="str">
        <f>IF(CADA_PROD!C3595="","",IFERROR(IF(H3595&lt;=0,"Sem estoque",IF(H3595/E3595&lt;0.25,"Quase sem estoque",IF(H3595/E3595&lt;1.2,"Estoque baixo",IF(H3595/E3595&lt;2,"Estoque moderado","Estoque confortável")))),""))</f>
        <v/>
      </c>
      <c r="J3595" s="102" t="str">
        <f>IF(CADA_PROD!C3595="","",SUMIFS(MOVI_ENTR!M:M,MOVI_ENTR!D:D,D3595))</f>
        <v/>
      </c>
      <c r="K3595" s="103" t="str">
        <f>IF(CADA_PROD!C3595="","",IFERROR($J3595/SUM($J$6:$J$1006),""))</f>
        <v/>
      </c>
      <c r="L3595" s="103" t="str">
        <f>IF(CADA_PROD!C3595="","",IFERROR(H3595/SUM($H$6:$H$1006)+P3595,""))</f>
        <v/>
      </c>
      <c r="M3595" s="102" t="str">
        <f>IF(CADA_PROD!$C3595="","",IFERROR(SUMIFS(MOVI_ENTR!M:M,MOVI_ENTR!D:D,D3595)/SUMIFS(MOVI_ENTR!I:I,MOVI_ENTR!D:D,D3595),0))</f>
        <v/>
      </c>
      <c r="N3595" s="104" t="str">
        <f>IF(CADA_PROD!C3595="","",G3595/E3595)</f>
        <v/>
      </c>
    </row>
    <row r="3596" spans="3:14">
      <c r="C3596" s="99" t="str">
        <f>IF(CADA_PROD!C3596="","",CADA_PROD!C3596)</f>
        <v/>
      </c>
      <c r="D3596" s="100" t="str">
        <f>IF(CADA_PROD!D3596="","",CADA_PROD!D3596)</f>
        <v/>
      </c>
      <c r="E3596" s="101" t="str">
        <f>IF(CADA_PROD!E3596="","",CADA_PROD!E3596)</f>
        <v/>
      </c>
      <c r="F3596" s="101" t="str">
        <f>IF(CADA_PROD!D3596="","",SUMIFS(MOVI_ENTR!I:I,MOVI_ENTR!D:D,D3596))</f>
        <v/>
      </c>
      <c r="G3596" s="101" t="str">
        <f>IF(CADA_PROD!C3596="","",SUMIFS(MOVI_SAID!H:H,MOVI_SAID!D:D,D3596))</f>
        <v/>
      </c>
      <c r="H3596" s="101" t="str">
        <f t="shared" si="74"/>
        <v/>
      </c>
      <c r="I3596" s="100" t="str">
        <f>IF(CADA_PROD!C3596="","",IFERROR(IF(H3596&lt;=0,"Sem estoque",IF(H3596/E3596&lt;0.25,"Quase sem estoque",IF(H3596/E3596&lt;1.2,"Estoque baixo",IF(H3596/E3596&lt;2,"Estoque moderado","Estoque confortável")))),""))</f>
        <v/>
      </c>
      <c r="J3596" s="102" t="str">
        <f>IF(CADA_PROD!C3596="","",SUMIFS(MOVI_ENTR!M:M,MOVI_ENTR!D:D,D3596))</f>
        <v/>
      </c>
      <c r="K3596" s="103" t="str">
        <f>IF(CADA_PROD!C3596="","",IFERROR($J3596/SUM($J$6:$J$1006),""))</f>
        <v/>
      </c>
      <c r="L3596" s="103" t="str">
        <f>IF(CADA_PROD!C3596="","",IFERROR(H3596/SUM($H$6:$H$1006)+P3596,""))</f>
        <v/>
      </c>
      <c r="M3596" s="102" t="str">
        <f>IF(CADA_PROD!$C3596="","",IFERROR(SUMIFS(MOVI_ENTR!M:M,MOVI_ENTR!D:D,D3596)/SUMIFS(MOVI_ENTR!I:I,MOVI_ENTR!D:D,D3596),0))</f>
        <v/>
      </c>
      <c r="N3596" s="104" t="str">
        <f>IF(CADA_PROD!C3596="","",G3596/E3596)</f>
        <v/>
      </c>
    </row>
    <row r="3597" spans="3:14">
      <c r="C3597" s="99" t="str">
        <f>IF(CADA_PROD!C3597="","",CADA_PROD!C3597)</f>
        <v/>
      </c>
      <c r="D3597" s="100" t="str">
        <f>IF(CADA_PROD!D3597="","",CADA_PROD!D3597)</f>
        <v/>
      </c>
      <c r="E3597" s="101" t="str">
        <f>IF(CADA_PROD!E3597="","",CADA_PROD!E3597)</f>
        <v/>
      </c>
      <c r="F3597" s="101" t="str">
        <f>IF(CADA_PROD!D3597="","",SUMIFS(MOVI_ENTR!I:I,MOVI_ENTR!D:D,D3597))</f>
        <v/>
      </c>
      <c r="G3597" s="101" t="str">
        <f>IF(CADA_PROD!C3597="","",SUMIFS(MOVI_SAID!H:H,MOVI_SAID!D:D,D3597))</f>
        <v/>
      </c>
      <c r="H3597" s="101" t="str">
        <f t="shared" si="74"/>
        <v/>
      </c>
      <c r="I3597" s="100" t="str">
        <f>IF(CADA_PROD!C3597="","",IFERROR(IF(H3597&lt;=0,"Sem estoque",IF(H3597/E3597&lt;0.25,"Quase sem estoque",IF(H3597/E3597&lt;1.2,"Estoque baixo",IF(H3597/E3597&lt;2,"Estoque moderado","Estoque confortável")))),""))</f>
        <v/>
      </c>
      <c r="J3597" s="102" t="str">
        <f>IF(CADA_PROD!C3597="","",SUMIFS(MOVI_ENTR!M:M,MOVI_ENTR!D:D,D3597))</f>
        <v/>
      </c>
      <c r="K3597" s="103" t="str">
        <f>IF(CADA_PROD!C3597="","",IFERROR($J3597/SUM($J$6:$J$1006),""))</f>
        <v/>
      </c>
      <c r="L3597" s="103" t="str">
        <f>IF(CADA_PROD!C3597="","",IFERROR(H3597/SUM($H$6:$H$1006)+P3597,""))</f>
        <v/>
      </c>
      <c r="M3597" s="102" t="str">
        <f>IF(CADA_PROD!$C3597="","",IFERROR(SUMIFS(MOVI_ENTR!M:M,MOVI_ENTR!D:D,D3597)/SUMIFS(MOVI_ENTR!I:I,MOVI_ENTR!D:D,D3597),0))</f>
        <v/>
      </c>
      <c r="N3597" s="104" t="str">
        <f>IF(CADA_PROD!C3597="","",G3597/E3597)</f>
        <v/>
      </c>
    </row>
    <row r="3598" spans="3:14">
      <c r="C3598" s="99" t="str">
        <f>IF(CADA_PROD!C3598="","",CADA_PROD!C3598)</f>
        <v/>
      </c>
      <c r="D3598" s="100" t="str">
        <f>IF(CADA_PROD!D3598="","",CADA_PROD!D3598)</f>
        <v/>
      </c>
      <c r="E3598" s="101" t="str">
        <f>IF(CADA_PROD!E3598="","",CADA_PROD!E3598)</f>
        <v/>
      </c>
      <c r="F3598" s="101" t="str">
        <f>IF(CADA_PROD!D3598="","",SUMIFS(MOVI_ENTR!I:I,MOVI_ENTR!D:D,D3598))</f>
        <v/>
      </c>
      <c r="G3598" s="101" t="str">
        <f>IF(CADA_PROD!C3598="","",SUMIFS(MOVI_SAID!H:H,MOVI_SAID!D:D,D3598))</f>
        <v/>
      </c>
      <c r="H3598" s="101" t="str">
        <f t="shared" si="74"/>
        <v/>
      </c>
      <c r="I3598" s="100" t="str">
        <f>IF(CADA_PROD!C3598="","",IFERROR(IF(H3598&lt;=0,"Sem estoque",IF(H3598/E3598&lt;0.25,"Quase sem estoque",IF(H3598/E3598&lt;1.2,"Estoque baixo",IF(H3598/E3598&lt;2,"Estoque moderado","Estoque confortável")))),""))</f>
        <v/>
      </c>
      <c r="J3598" s="102" t="str">
        <f>IF(CADA_PROD!C3598="","",SUMIFS(MOVI_ENTR!M:M,MOVI_ENTR!D:D,D3598))</f>
        <v/>
      </c>
      <c r="K3598" s="103" t="str">
        <f>IF(CADA_PROD!C3598="","",IFERROR($J3598/SUM($J$6:$J$1006),""))</f>
        <v/>
      </c>
      <c r="L3598" s="103" t="str">
        <f>IF(CADA_PROD!C3598="","",IFERROR(H3598/SUM($H$6:$H$1006)+P3598,""))</f>
        <v/>
      </c>
      <c r="M3598" s="102" t="str">
        <f>IF(CADA_PROD!$C3598="","",IFERROR(SUMIFS(MOVI_ENTR!M:M,MOVI_ENTR!D:D,D3598)/SUMIFS(MOVI_ENTR!I:I,MOVI_ENTR!D:D,D3598),0))</f>
        <v/>
      </c>
      <c r="N3598" s="104" t="str">
        <f>IF(CADA_PROD!C3598="","",G3598/E3598)</f>
        <v/>
      </c>
    </row>
    <row r="3599" spans="3:14">
      <c r="C3599" s="99" t="str">
        <f>IF(CADA_PROD!C3599="","",CADA_PROD!C3599)</f>
        <v/>
      </c>
      <c r="D3599" s="100" t="str">
        <f>IF(CADA_PROD!D3599="","",CADA_PROD!D3599)</f>
        <v/>
      </c>
      <c r="E3599" s="101" t="str">
        <f>IF(CADA_PROD!E3599="","",CADA_PROD!E3599)</f>
        <v/>
      </c>
      <c r="F3599" s="101" t="str">
        <f>IF(CADA_PROD!D3599="","",SUMIFS(MOVI_ENTR!I:I,MOVI_ENTR!D:D,D3599))</f>
        <v/>
      </c>
      <c r="G3599" s="101" t="str">
        <f>IF(CADA_PROD!C3599="","",SUMIFS(MOVI_SAID!H:H,MOVI_SAID!D:D,D3599))</f>
        <v/>
      </c>
      <c r="H3599" s="101" t="str">
        <f t="shared" si="74"/>
        <v/>
      </c>
      <c r="I3599" s="100" t="str">
        <f>IF(CADA_PROD!C3599="","",IFERROR(IF(H3599&lt;=0,"Sem estoque",IF(H3599/E3599&lt;0.25,"Quase sem estoque",IF(H3599/E3599&lt;1.2,"Estoque baixo",IF(H3599/E3599&lt;2,"Estoque moderado","Estoque confortável")))),""))</f>
        <v/>
      </c>
      <c r="J3599" s="102" t="str">
        <f>IF(CADA_PROD!C3599="","",SUMIFS(MOVI_ENTR!M:M,MOVI_ENTR!D:D,D3599))</f>
        <v/>
      </c>
      <c r="K3599" s="103" t="str">
        <f>IF(CADA_PROD!C3599="","",IFERROR($J3599/SUM($J$6:$J$1006),""))</f>
        <v/>
      </c>
      <c r="L3599" s="103" t="str">
        <f>IF(CADA_PROD!C3599="","",IFERROR(H3599/SUM($H$6:$H$1006)+P3599,""))</f>
        <v/>
      </c>
      <c r="M3599" s="102" t="str">
        <f>IF(CADA_PROD!$C3599="","",IFERROR(SUMIFS(MOVI_ENTR!M:M,MOVI_ENTR!D:D,D3599)/SUMIFS(MOVI_ENTR!I:I,MOVI_ENTR!D:D,D3599),0))</f>
        <v/>
      </c>
      <c r="N3599" s="104" t="str">
        <f>IF(CADA_PROD!C3599="","",G3599/E3599)</f>
        <v/>
      </c>
    </row>
    <row r="3600" spans="3:14">
      <c r="C3600" s="99" t="str">
        <f>IF(CADA_PROD!C3600="","",CADA_PROD!C3600)</f>
        <v/>
      </c>
      <c r="D3600" s="100" t="str">
        <f>IF(CADA_PROD!D3600="","",CADA_PROD!D3600)</f>
        <v/>
      </c>
      <c r="E3600" s="101" t="str">
        <f>IF(CADA_PROD!E3600="","",CADA_PROD!E3600)</f>
        <v/>
      </c>
      <c r="F3600" s="101" t="str">
        <f>IF(CADA_PROD!D3600="","",SUMIFS(MOVI_ENTR!I:I,MOVI_ENTR!D:D,D3600))</f>
        <v/>
      </c>
      <c r="G3600" s="101" t="str">
        <f>IF(CADA_PROD!C3600="","",SUMIFS(MOVI_SAID!H:H,MOVI_SAID!D:D,D3600))</f>
        <v/>
      </c>
      <c r="H3600" s="101" t="str">
        <f t="shared" si="74"/>
        <v/>
      </c>
      <c r="I3600" s="100" t="str">
        <f>IF(CADA_PROD!C3600="","",IFERROR(IF(H3600&lt;=0,"Sem estoque",IF(H3600/E3600&lt;0.25,"Quase sem estoque",IF(H3600/E3600&lt;1.2,"Estoque baixo",IF(H3600/E3600&lt;2,"Estoque moderado","Estoque confortável")))),""))</f>
        <v/>
      </c>
      <c r="J3600" s="102" t="str">
        <f>IF(CADA_PROD!C3600="","",SUMIFS(MOVI_ENTR!M:M,MOVI_ENTR!D:D,D3600))</f>
        <v/>
      </c>
      <c r="K3600" s="103" t="str">
        <f>IF(CADA_PROD!C3600="","",IFERROR($J3600/SUM($J$6:$J$1006),""))</f>
        <v/>
      </c>
      <c r="L3600" s="103" t="str">
        <f>IF(CADA_PROD!C3600="","",IFERROR(H3600/SUM($H$6:$H$1006)+P3600,""))</f>
        <v/>
      </c>
      <c r="M3600" s="102" t="str">
        <f>IF(CADA_PROD!$C3600="","",IFERROR(SUMIFS(MOVI_ENTR!M:M,MOVI_ENTR!D:D,D3600)/SUMIFS(MOVI_ENTR!I:I,MOVI_ENTR!D:D,D3600),0))</f>
        <v/>
      </c>
      <c r="N3600" s="104" t="str">
        <f>IF(CADA_PROD!C3600="","",G3600/E3600)</f>
        <v/>
      </c>
    </row>
    <row r="3601" spans="3:14">
      <c r="C3601" s="99" t="str">
        <f>IF(CADA_PROD!C3601="","",CADA_PROD!C3601)</f>
        <v/>
      </c>
      <c r="D3601" s="100" t="str">
        <f>IF(CADA_PROD!D3601="","",CADA_PROD!D3601)</f>
        <v/>
      </c>
      <c r="E3601" s="101" t="str">
        <f>IF(CADA_PROD!E3601="","",CADA_PROD!E3601)</f>
        <v/>
      </c>
      <c r="F3601" s="101" t="str">
        <f>IF(CADA_PROD!D3601="","",SUMIFS(MOVI_ENTR!I:I,MOVI_ENTR!D:D,D3601))</f>
        <v/>
      </c>
      <c r="G3601" s="101" t="str">
        <f>IF(CADA_PROD!C3601="","",SUMIFS(MOVI_SAID!H:H,MOVI_SAID!D:D,D3601))</f>
        <v/>
      </c>
      <c r="H3601" s="101" t="str">
        <f t="shared" si="74"/>
        <v/>
      </c>
      <c r="I3601" s="100" t="str">
        <f>IF(CADA_PROD!C3601="","",IFERROR(IF(H3601&lt;=0,"Sem estoque",IF(H3601/E3601&lt;0.25,"Quase sem estoque",IF(H3601/E3601&lt;1.2,"Estoque baixo",IF(H3601/E3601&lt;2,"Estoque moderado","Estoque confortável")))),""))</f>
        <v/>
      </c>
      <c r="J3601" s="102" t="str">
        <f>IF(CADA_PROD!C3601="","",SUMIFS(MOVI_ENTR!M:M,MOVI_ENTR!D:D,D3601))</f>
        <v/>
      </c>
      <c r="K3601" s="103" t="str">
        <f>IF(CADA_PROD!C3601="","",IFERROR($J3601/SUM($J$6:$J$1006),""))</f>
        <v/>
      </c>
      <c r="L3601" s="103" t="str">
        <f>IF(CADA_PROD!C3601="","",IFERROR(H3601/SUM($H$6:$H$1006)+P3601,""))</f>
        <v/>
      </c>
      <c r="M3601" s="102" t="str">
        <f>IF(CADA_PROD!$C3601="","",IFERROR(SUMIFS(MOVI_ENTR!M:M,MOVI_ENTR!D:D,D3601)/SUMIFS(MOVI_ENTR!I:I,MOVI_ENTR!D:D,D3601),0))</f>
        <v/>
      </c>
      <c r="N3601" s="104" t="str">
        <f>IF(CADA_PROD!C3601="","",G3601/E3601)</f>
        <v/>
      </c>
    </row>
    <row r="3602" spans="3:14">
      <c r="C3602" s="99" t="str">
        <f>IF(CADA_PROD!C3602="","",CADA_PROD!C3602)</f>
        <v/>
      </c>
      <c r="D3602" s="100" t="str">
        <f>IF(CADA_PROD!D3602="","",CADA_PROD!D3602)</f>
        <v/>
      </c>
      <c r="E3602" s="101" t="str">
        <f>IF(CADA_PROD!E3602="","",CADA_PROD!E3602)</f>
        <v/>
      </c>
      <c r="F3602" s="101" t="str">
        <f>IF(CADA_PROD!D3602="","",SUMIFS(MOVI_ENTR!I:I,MOVI_ENTR!D:D,D3602))</f>
        <v/>
      </c>
      <c r="G3602" s="101" t="str">
        <f>IF(CADA_PROD!C3602="","",SUMIFS(MOVI_SAID!H:H,MOVI_SAID!D:D,D3602))</f>
        <v/>
      </c>
      <c r="H3602" s="101" t="str">
        <f t="shared" si="74"/>
        <v/>
      </c>
      <c r="I3602" s="100" t="str">
        <f>IF(CADA_PROD!C3602="","",IFERROR(IF(H3602&lt;=0,"Sem estoque",IF(H3602/E3602&lt;0.25,"Quase sem estoque",IF(H3602/E3602&lt;1.2,"Estoque baixo",IF(H3602/E3602&lt;2,"Estoque moderado","Estoque confortável")))),""))</f>
        <v/>
      </c>
      <c r="J3602" s="102" t="str">
        <f>IF(CADA_PROD!C3602="","",SUMIFS(MOVI_ENTR!M:M,MOVI_ENTR!D:D,D3602))</f>
        <v/>
      </c>
      <c r="K3602" s="103" t="str">
        <f>IF(CADA_PROD!C3602="","",IFERROR($J3602/SUM($J$6:$J$1006),""))</f>
        <v/>
      </c>
      <c r="L3602" s="103" t="str">
        <f>IF(CADA_PROD!C3602="","",IFERROR(H3602/SUM($H$6:$H$1006)+P3602,""))</f>
        <v/>
      </c>
      <c r="M3602" s="102" t="str">
        <f>IF(CADA_PROD!$C3602="","",IFERROR(SUMIFS(MOVI_ENTR!M:M,MOVI_ENTR!D:D,D3602)/SUMIFS(MOVI_ENTR!I:I,MOVI_ENTR!D:D,D3602),0))</f>
        <v/>
      </c>
      <c r="N3602" s="104" t="str">
        <f>IF(CADA_PROD!C3602="","",G3602/E3602)</f>
        <v/>
      </c>
    </row>
    <row r="3603" spans="3:14">
      <c r="C3603" s="99" t="str">
        <f>IF(CADA_PROD!C3603="","",CADA_PROD!C3603)</f>
        <v/>
      </c>
      <c r="D3603" s="100" t="str">
        <f>IF(CADA_PROD!D3603="","",CADA_PROD!D3603)</f>
        <v/>
      </c>
      <c r="E3603" s="101" t="str">
        <f>IF(CADA_PROD!E3603="","",CADA_PROD!E3603)</f>
        <v/>
      </c>
      <c r="F3603" s="101" t="str">
        <f>IF(CADA_PROD!D3603="","",SUMIFS(MOVI_ENTR!I:I,MOVI_ENTR!D:D,D3603))</f>
        <v/>
      </c>
      <c r="G3603" s="101" t="str">
        <f>IF(CADA_PROD!C3603="","",SUMIFS(MOVI_SAID!H:H,MOVI_SAID!D:D,D3603))</f>
        <v/>
      </c>
      <c r="H3603" s="101" t="str">
        <f t="shared" si="74"/>
        <v/>
      </c>
      <c r="I3603" s="100" t="str">
        <f>IF(CADA_PROD!C3603="","",IFERROR(IF(H3603&lt;=0,"Sem estoque",IF(H3603/E3603&lt;0.25,"Quase sem estoque",IF(H3603/E3603&lt;1.2,"Estoque baixo",IF(H3603/E3603&lt;2,"Estoque moderado","Estoque confortável")))),""))</f>
        <v/>
      </c>
      <c r="J3603" s="102" t="str">
        <f>IF(CADA_PROD!C3603="","",SUMIFS(MOVI_ENTR!M:M,MOVI_ENTR!D:D,D3603))</f>
        <v/>
      </c>
      <c r="K3603" s="103" t="str">
        <f>IF(CADA_PROD!C3603="","",IFERROR($J3603/SUM($J$6:$J$1006),""))</f>
        <v/>
      </c>
      <c r="L3603" s="103" t="str">
        <f>IF(CADA_PROD!C3603="","",IFERROR(H3603/SUM($H$6:$H$1006)+P3603,""))</f>
        <v/>
      </c>
      <c r="M3603" s="102" t="str">
        <f>IF(CADA_PROD!$C3603="","",IFERROR(SUMIFS(MOVI_ENTR!M:M,MOVI_ENTR!D:D,D3603)/SUMIFS(MOVI_ENTR!I:I,MOVI_ENTR!D:D,D3603),0))</f>
        <v/>
      </c>
      <c r="N3603" s="104" t="str">
        <f>IF(CADA_PROD!C3603="","",G3603/E3603)</f>
        <v/>
      </c>
    </row>
    <row r="3604" spans="3:14">
      <c r="C3604" s="99" t="str">
        <f>IF(CADA_PROD!C3604="","",CADA_PROD!C3604)</f>
        <v/>
      </c>
      <c r="D3604" s="100" t="str">
        <f>IF(CADA_PROD!D3604="","",CADA_PROD!D3604)</f>
        <v/>
      </c>
      <c r="E3604" s="101" t="str">
        <f>IF(CADA_PROD!E3604="","",CADA_PROD!E3604)</f>
        <v/>
      </c>
      <c r="F3604" s="101" t="str">
        <f>IF(CADA_PROD!D3604="","",SUMIFS(MOVI_ENTR!I:I,MOVI_ENTR!D:D,D3604))</f>
        <v/>
      </c>
      <c r="G3604" s="101" t="str">
        <f>IF(CADA_PROD!C3604="","",SUMIFS(MOVI_SAID!H:H,MOVI_SAID!D:D,D3604))</f>
        <v/>
      </c>
      <c r="H3604" s="101" t="str">
        <f t="shared" si="74"/>
        <v/>
      </c>
      <c r="I3604" s="100" t="str">
        <f>IF(CADA_PROD!C3604="","",IFERROR(IF(H3604&lt;=0,"Sem estoque",IF(H3604/E3604&lt;0.25,"Quase sem estoque",IF(H3604/E3604&lt;1.2,"Estoque baixo",IF(H3604/E3604&lt;2,"Estoque moderado","Estoque confortável")))),""))</f>
        <v/>
      </c>
      <c r="J3604" s="102" t="str">
        <f>IF(CADA_PROD!C3604="","",SUMIFS(MOVI_ENTR!M:M,MOVI_ENTR!D:D,D3604))</f>
        <v/>
      </c>
      <c r="K3604" s="103" t="str">
        <f>IF(CADA_PROD!C3604="","",IFERROR($J3604/SUM($J$6:$J$1006),""))</f>
        <v/>
      </c>
      <c r="L3604" s="103" t="str">
        <f>IF(CADA_PROD!C3604="","",IFERROR(H3604/SUM($H$6:$H$1006)+P3604,""))</f>
        <v/>
      </c>
      <c r="M3604" s="102" t="str">
        <f>IF(CADA_PROD!$C3604="","",IFERROR(SUMIFS(MOVI_ENTR!M:M,MOVI_ENTR!D:D,D3604)/SUMIFS(MOVI_ENTR!I:I,MOVI_ENTR!D:D,D3604),0))</f>
        <v/>
      </c>
      <c r="N3604" s="104" t="str">
        <f>IF(CADA_PROD!C3604="","",G3604/E3604)</f>
        <v/>
      </c>
    </row>
    <row r="3605" spans="3:14">
      <c r="C3605" s="99" t="str">
        <f>IF(CADA_PROD!C3605="","",CADA_PROD!C3605)</f>
        <v/>
      </c>
      <c r="D3605" s="100" t="str">
        <f>IF(CADA_PROD!D3605="","",CADA_PROD!D3605)</f>
        <v/>
      </c>
      <c r="E3605" s="101" t="str">
        <f>IF(CADA_PROD!E3605="","",CADA_PROD!E3605)</f>
        <v/>
      </c>
      <c r="F3605" s="101" t="str">
        <f>IF(CADA_PROD!D3605="","",SUMIFS(MOVI_ENTR!I:I,MOVI_ENTR!D:D,D3605))</f>
        <v/>
      </c>
      <c r="G3605" s="101" t="str">
        <f>IF(CADA_PROD!C3605="","",SUMIFS(MOVI_SAID!H:H,MOVI_SAID!D:D,D3605))</f>
        <v/>
      </c>
      <c r="H3605" s="101" t="str">
        <f t="shared" si="74"/>
        <v/>
      </c>
      <c r="I3605" s="100" t="str">
        <f>IF(CADA_PROD!C3605="","",IFERROR(IF(H3605&lt;=0,"Sem estoque",IF(H3605/E3605&lt;0.25,"Quase sem estoque",IF(H3605/E3605&lt;1.2,"Estoque baixo",IF(H3605/E3605&lt;2,"Estoque moderado","Estoque confortável")))),""))</f>
        <v/>
      </c>
      <c r="J3605" s="102" t="str">
        <f>IF(CADA_PROD!C3605="","",SUMIFS(MOVI_ENTR!M:M,MOVI_ENTR!D:D,D3605))</f>
        <v/>
      </c>
      <c r="K3605" s="103" t="str">
        <f>IF(CADA_PROD!C3605="","",IFERROR($J3605/SUM($J$6:$J$1006),""))</f>
        <v/>
      </c>
      <c r="L3605" s="103" t="str">
        <f>IF(CADA_PROD!C3605="","",IFERROR(H3605/SUM($H$6:$H$1006)+P3605,""))</f>
        <v/>
      </c>
      <c r="M3605" s="102" t="str">
        <f>IF(CADA_PROD!$C3605="","",IFERROR(SUMIFS(MOVI_ENTR!M:M,MOVI_ENTR!D:D,D3605)/SUMIFS(MOVI_ENTR!I:I,MOVI_ENTR!D:D,D3605),0))</f>
        <v/>
      </c>
      <c r="N3605" s="104" t="str">
        <f>IF(CADA_PROD!C3605="","",G3605/E3605)</f>
        <v/>
      </c>
    </row>
    <row r="3606" spans="3:14">
      <c r="C3606" s="99" t="str">
        <f>IF(CADA_PROD!C3606="","",CADA_PROD!C3606)</f>
        <v/>
      </c>
      <c r="D3606" s="100" t="str">
        <f>IF(CADA_PROD!D3606="","",CADA_PROD!D3606)</f>
        <v/>
      </c>
      <c r="E3606" s="101" t="str">
        <f>IF(CADA_PROD!E3606="","",CADA_PROD!E3606)</f>
        <v/>
      </c>
      <c r="F3606" s="101" t="str">
        <f>IF(CADA_PROD!D3606="","",SUMIFS(MOVI_ENTR!I:I,MOVI_ENTR!D:D,D3606))</f>
        <v/>
      </c>
      <c r="G3606" s="101" t="str">
        <f>IF(CADA_PROD!C3606="","",SUMIFS(MOVI_SAID!H:H,MOVI_SAID!D:D,D3606))</f>
        <v/>
      </c>
      <c r="H3606" s="101" t="str">
        <f t="shared" si="74"/>
        <v/>
      </c>
      <c r="I3606" s="100" t="str">
        <f>IF(CADA_PROD!C3606="","",IFERROR(IF(H3606&lt;=0,"Sem estoque",IF(H3606/E3606&lt;0.25,"Quase sem estoque",IF(H3606/E3606&lt;1.2,"Estoque baixo",IF(H3606/E3606&lt;2,"Estoque moderado","Estoque confortável")))),""))</f>
        <v/>
      </c>
      <c r="J3606" s="102" t="str">
        <f>IF(CADA_PROD!C3606="","",SUMIFS(MOVI_ENTR!M:M,MOVI_ENTR!D:D,D3606))</f>
        <v/>
      </c>
      <c r="K3606" s="103" t="str">
        <f>IF(CADA_PROD!C3606="","",IFERROR($J3606/SUM($J$6:$J$1006),""))</f>
        <v/>
      </c>
      <c r="L3606" s="103" t="str">
        <f>IF(CADA_PROD!C3606="","",IFERROR(H3606/SUM($H$6:$H$1006)+P3606,""))</f>
        <v/>
      </c>
      <c r="M3606" s="102" t="str">
        <f>IF(CADA_PROD!$C3606="","",IFERROR(SUMIFS(MOVI_ENTR!M:M,MOVI_ENTR!D:D,D3606)/SUMIFS(MOVI_ENTR!I:I,MOVI_ENTR!D:D,D3606),0))</f>
        <v/>
      </c>
      <c r="N3606" s="104" t="str">
        <f>IF(CADA_PROD!C3606="","",G3606/E3606)</f>
        <v/>
      </c>
    </row>
    <row r="3607" spans="3:14">
      <c r="C3607" s="99" t="str">
        <f>IF(CADA_PROD!C3607="","",CADA_PROD!C3607)</f>
        <v/>
      </c>
      <c r="D3607" s="100" t="str">
        <f>IF(CADA_PROD!D3607="","",CADA_PROD!D3607)</f>
        <v/>
      </c>
      <c r="E3607" s="101" t="str">
        <f>IF(CADA_PROD!E3607="","",CADA_PROD!E3607)</f>
        <v/>
      </c>
      <c r="F3607" s="101" t="str">
        <f>IF(CADA_PROD!D3607="","",SUMIFS(MOVI_ENTR!I:I,MOVI_ENTR!D:D,D3607))</f>
        <v/>
      </c>
      <c r="G3607" s="101" t="str">
        <f>IF(CADA_PROD!C3607="","",SUMIFS(MOVI_SAID!H:H,MOVI_SAID!D:D,D3607))</f>
        <v/>
      </c>
      <c r="H3607" s="101" t="str">
        <f t="shared" si="74"/>
        <v/>
      </c>
      <c r="I3607" s="100" t="str">
        <f>IF(CADA_PROD!C3607="","",IFERROR(IF(H3607&lt;=0,"Sem estoque",IF(H3607/E3607&lt;0.25,"Quase sem estoque",IF(H3607/E3607&lt;1.2,"Estoque baixo",IF(H3607/E3607&lt;2,"Estoque moderado","Estoque confortável")))),""))</f>
        <v/>
      </c>
      <c r="J3607" s="102" t="str">
        <f>IF(CADA_PROD!C3607="","",SUMIFS(MOVI_ENTR!M:M,MOVI_ENTR!D:D,D3607))</f>
        <v/>
      </c>
      <c r="K3607" s="103" t="str">
        <f>IF(CADA_PROD!C3607="","",IFERROR($J3607/SUM($J$6:$J$1006),""))</f>
        <v/>
      </c>
      <c r="L3607" s="103" t="str">
        <f>IF(CADA_PROD!C3607="","",IFERROR(H3607/SUM($H$6:$H$1006)+P3607,""))</f>
        <v/>
      </c>
      <c r="M3607" s="102" t="str">
        <f>IF(CADA_PROD!$C3607="","",IFERROR(SUMIFS(MOVI_ENTR!M:M,MOVI_ENTR!D:D,D3607)/SUMIFS(MOVI_ENTR!I:I,MOVI_ENTR!D:D,D3607),0))</f>
        <v/>
      </c>
      <c r="N3607" s="104" t="str">
        <f>IF(CADA_PROD!C3607="","",G3607/E3607)</f>
        <v/>
      </c>
    </row>
    <row r="3608" spans="3:14">
      <c r="C3608" s="99" t="str">
        <f>IF(CADA_PROD!C3608="","",CADA_PROD!C3608)</f>
        <v/>
      </c>
      <c r="D3608" s="100" t="str">
        <f>IF(CADA_PROD!D3608="","",CADA_PROD!D3608)</f>
        <v/>
      </c>
      <c r="E3608" s="101" t="str">
        <f>IF(CADA_PROD!E3608="","",CADA_PROD!E3608)</f>
        <v/>
      </c>
      <c r="F3608" s="101" t="str">
        <f>IF(CADA_PROD!D3608="","",SUMIFS(MOVI_ENTR!I:I,MOVI_ENTR!D:D,D3608))</f>
        <v/>
      </c>
      <c r="G3608" s="101" t="str">
        <f>IF(CADA_PROD!C3608="","",SUMIFS(MOVI_SAID!H:H,MOVI_SAID!D:D,D3608))</f>
        <v/>
      </c>
      <c r="H3608" s="101" t="str">
        <f t="shared" si="74"/>
        <v/>
      </c>
      <c r="I3608" s="100" t="str">
        <f>IF(CADA_PROD!C3608="","",IFERROR(IF(H3608&lt;=0,"Sem estoque",IF(H3608/E3608&lt;0.25,"Quase sem estoque",IF(H3608/E3608&lt;1.2,"Estoque baixo",IF(H3608/E3608&lt;2,"Estoque moderado","Estoque confortável")))),""))</f>
        <v/>
      </c>
      <c r="J3608" s="102" t="str">
        <f>IF(CADA_PROD!C3608="","",SUMIFS(MOVI_ENTR!M:M,MOVI_ENTR!D:D,D3608))</f>
        <v/>
      </c>
      <c r="K3608" s="103" t="str">
        <f>IF(CADA_PROD!C3608="","",IFERROR($J3608/SUM($J$6:$J$1006),""))</f>
        <v/>
      </c>
      <c r="L3608" s="103" t="str">
        <f>IF(CADA_PROD!C3608="","",IFERROR(H3608/SUM($H$6:$H$1006)+P3608,""))</f>
        <v/>
      </c>
      <c r="M3608" s="102" t="str">
        <f>IF(CADA_PROD!$C3608="","",IFERROR(SUMIFS(MOVI_ENTR!M:M,MOVI_ENTR!D:D,D3608)/SUMIFS(MOVI_ENTR!I:I,MOVI_ENTR!D:D,D3608),0))</f>
        <v/>
      </c>
      <c r="N3608" s="104" t="str">
        <f>IF(CADA_PROD!C3608="","",G3608/E3608)</f>
        <v/>
      </c>
    </row>
    <row r="3609" spans="3:14">
      <c r="C3609" s="99" t="str">
        <f>IF(CADA_PROD!C3609="","",CADA_PROD!C3609)</f>
        <v/>
      </c>
      <c r="D3609" s="100" t="str">
        <f>IF(CADA_PROD!D3609="","",CADA_PROD!D3609)</f>
        <v/>
      </c>
      <c r="E3609" s="101" t="str">
        <f>IF(CADA_PROD!E3609="","",CADA_PROD!E3609)</f>
        <v/>
      </c>
      <c r="F3609" s="101" t="str">
        <f>IF(CADA_PROD!D3609="","",SUMIFS(MOVI_ENTR!I:I,MOVI_ENTR!D:D,D3609))</f>
        <v/>
      </c>
      <c r="G3609" s="101" t="str">
        <f>IF(CADA_PROD!C3609="","",SUMIFS(MOVI_SAID!H:H,MOVI_SAID!D:D,D3609))</f>
        <v/>
      </c>
      <c r="H3609" s="101" t="str">
        <f t="shared" si="74"/>
        <v/>
      </c>
      <c r="I3609" s="100" t="str">
        <f>IF(CADA_PROD!C3609="","",IFERROR(IF(H3609&lt;=0,"Sem estoque",IF(H3609/E3609&lt;0.25,"Quase sem estoque",IF(H3609/E3609&lt;1.2,"Estoque baixo",IF(H3609/E3609&lt;2,"Estoque moderado","Estoque confortável")))),""))</f>
        <v/>
      </c>
      <c r="J3609" s="102" t="str">
        <f>IF(CADA_PROD!C3609="","",SUMIFS(MOVI_ENTR!M:M,MOVI_ENTR!D:D,D3609))</f>
        <v/>
      </c>
      <c r="K3609" s="103" t="str">
        <f>IF(CADA_PROD!C3609="","",IFERROR($J3609/SUM($J$6:$J$1006),""))</f>
        <v/>
      </c>
      <c r="L3609" s="103" t="str">
        <f>IF(CADA_PROD!C3609="","",IFERROR(H3609/SUM($H$6:$H$1006)+P3609,""))</f>
        <v/>
      </c>
      <c r="M3609" s="102" t="str">
        <f>IF(CADA_PROD!$C3609="","",IFERROR(SUMIFS(MOVI_ENTR!M:M,MOVI_ENTR!D:D,D3609)/SUMIFS(MOVI_ENTR!I:I,MOVI_ENTR!D:D,D3609),0))</f>
        <v/>
      </c>
      <c r="N3609" s="104" t="str">
        <f>IF(CADA_PROD!C3609="","",G3609/E3609)</f>
        <v/>
      </c>
    </row>
    <row r="3610" spans="3:14">
      <c r="C3610" s="99" t="str">
        <f>IF(CADA_PROD!C3610="","",CADA_PROD!C3610)</f>
        <v/>
      </c>
      <c r="D3610" s="100" t="str">
        <f>IF(CADA_PROD!D3610="","",CADA_PROD!D3610)</f>
        <v/>
      </c>
      <c r="E3610" s="101" t="str">
        <f>IF(CADA_PROD!E3610="","",CADA_PROD!E3610)</f>
        <v/>
      </c>
      <c r="F3610" s="101" t="str">
        <f>IF(CADA_PROD!D3610="","",SUMIFS(MOVI_ENTR!I:I,MOVI_ENTR!D:D,D3610))</f>
        <v/>
      </c>
      <c r="G3610" s="101" t="str">
        <f>IF(CADA_PROD!C3610="","",SUMIFS(MOVI_SAID!H:H,MOVI_SAID!D:D,D3610))</f>
        <v/>
      </c>
      <c r="H3610" s="101" t="str">
        <f t="shared" si="74"/>
        <v/>
      </c>
      <c r="I3610" s="100" t="str">
        <f>IF(CADA_PROD!C3610="","",IFERROR(IF(H3610&lt;=0,"Sem estoque",IF(H3610/E3610&lt;0.25,"Quase sem estoque",IF(H3610/E3610&lt;1.2,"Estoque baixo",IF(H3610/E3610&lt;2,"Estoque moderado","Estoque confortável")))),""))</f>
        <v/>
      </c>
      <c r="J3610" s="102" t="str">
        <f>IF(CADA_PROD!C3610="","",SUMIFS(MOVI_ENTR!M:M,MOVI_ENTR!D:D,D3610))</f>
        <v/>
      </c>
      <c r="K3610" s="103" t="str">
        <f>IF(CADA_PROD!C3610="","",IFERROR($J3610/SUM($J$6:$J$1006),""))</f>
        <v/>
      </c>
      <c r="L3610" s="103" t="str">
        <f>IF(CADA_PROD!C3610="","",IFERROR(H3610/SUM($H$6:$H$1006)+P3610,""))</f>
        <v/>
      </c>
      <c r="M3610" s="102" t="str">
        <f>IF(CADA_PROD!$C3610="","",IFERROR(SUMIFS(MOVI_ENTR!M:M,MOVI_ENTR!D:D,D3610)/SUMIFS(MOVI_ENTR!I:I,MOVI_ENTR!D:D,D3610),0))</f>
        <v/>
      </c>
      <c r="N3610" s="104" t="str">
        <f>IF(CADA_PROD!C3610="","",G3610/E3610)</f>
        <v/>
      </c>
    </row>
    <row r="3611" spans="3:14">
      <c r="C3611" s="99" t="str">
        <f>IF(CADA_PROD!C3611="","",CADA_PROD!C3611)</f>
        <v/>
      </c>
      <c r="D3611" s="100" t="str">
        <f>IF(CADA_PROD!D3611="","",CADA_PROD!D3611)</f>
        <v/>
      </c>
      <c r="E3611" s="101" t="str">
        <f>IF(CADA_PROD!E3611="","",CADA_PROD!E3611)</f>
        <v/>
      </c>
      <c r="F3611" s="101" t="str">
        <f>IF(CADA_PROD!D3611="","",SUMIFS(MOVI_ENTR!I:I,MOVI_ENTR!D:D,D3611))</f>
        <v/>
      </c>
      <c r="G3611" s="101" t="str">
        <f>IF(CADA_PROD!C3611="","",SUMIFS(MOVI_SAID!H:H,MOVI_SAID!D:D,D3611))</f>
        <v/>
      </c>
      <c r="H3611" s="101" t="str">
        <f t="shared" si="74"/>
        <v/>
      </c>
      <c r="I3611" s="100" t="str">
        <f>IF(CADA_PROD!C3611="","",IFERROR(IF(H3611&lt;=0,"Sem estoque",IF(H3611/E3611&lt;0.25,"Quase sem estoque",IF(H3611/E3611&lt;1.2,"Estoque baixo",IF(H3611/E3611&lt;2,"Estoque moderado","Estoque confortável")))),""))</f>
        <v/>
      </c>
      <c r="J3611" s="102" t="str">
        <f>IF(CADA_PROD!C3611="","",SUMIFS(MOVI_ENTR!M:M,MOVI_ENTR!D:D,D3611))</f>
        <v/>
      </c>
      <c r="K3611" s="103" t="str">
        <f>IF(CADA_PROD!C3611="","",IFERROR($J3611/SUM($J$6:$J$1006),""))</f>
        <v/>
      </c>
      <c r="L3611" s="103" t="str">
        <f>IF(CADA_PROD!C3611="","",IFERROR(H3611/SUM($H$6:$H$1006)+P3611,""))</f>
        <v/>
      </c>
      <c r="M3611" s="102" t="str">
        <f>IF(CADA_PROD!$C3611="","",IFERROR(SUMIFS(MOVI_ENTR!M:M,MOVI_ENTR!D:D,D3611)/SUMIFS(MOVI_ENTR!I:I,MOVI_ENTR!D:D,D3611),0))</f>
        <v/>
      </c>
      <c r="N3611" s="104" t="str">
        <f>IF(CADA_PROD!C3611="","",G3611/E3611)</f>
        <v/>
      </c>
    </row>
    <row r="3612" spans="3:14">
      <c r="C3612" s="99" t="str">
        <f>IF(CADA_PROD!C3612="","",CADA_PROD!C3612)</f>
        <v/>
      </c>
      <c r="D3612" s="100" t="str">
        <f>IF(CADA_PROD!D3612="","",CADA_PROD!D3612)</f>
        <v/>
      </c>
      <c r="E3612" s="101" t="str">
        <f>IF(CADA_PROD!E3612="","",CADA_PROD!E3612)</f>
        <v/>
      </c>
      <c r="F3612" s="101" t="str">
        <f>IF(CADA_PROD!D3612="","",SUMIFS(MOVI_ENTR!I:I,MOVI_ENTR!D:D,D3612))</f>
        <v/>
      </c>
      <c r="G3612" s="101" t="str">
        <f>IF(CADA_PROD!C3612="","",SUMIFS(MOVI_SAID!H:H,MOVI_SAID!D:D,D3612))</f>
        <v/>
      </c>
      <c r="H3612" s="101" t="str">
        <f t="shared" si="74"/>
        <v/>
      </c>
      <c r="I3612" s="100" t="str">
        <f>IF(CADA_PROD!C3612="","",IFERROR(IF(H3612&lt;=0,"Sem estoque",IF(H3612/E3612&lt;0.25,"Quase sem estoque",IF(H3612/E3612&lt;1.2,"Estoque baixo",IF(H3612/E3612&lt;2,"Estoque moderado","Estoque confortável")))),""))</f>
        <v/>
      </c>
      <c r="J3612" s="102" t="str">
        <f>IF(CADA_PROD!C3612="","",SUMIFS(MOVI_ENTR!M:M,MOVI_ENTR!D:D,D3612))</f>
        <v/>
      </c>
      <c r="K3612" s="103" t="str">
        <f>IF(CADA_PROD!C3612="","",IFERROR($J3612/SUM($J$6:$J$1006),""))</f>
        <v/>
      </c>
      <c r="L3612" s="103" t="str">
        <f>IF(CADA_PROD!C3612="","",IFERROR(H3612/SUM($H$6:$H$1006)+P3612,""))</f>
        <v/>
      </c>
      <c r="M3612" s="102" t="str">
        <f>IF(CADA_PROD!$C3612="","",IFERROR(SUMIFS(MOVI_ENTR!M:M,MOVI_ENTR!D:D,D3612)/SUMIFS(MOVI_ENTR!I:I,MOVI_ENTR!D:D,D3612),0))</f>
        <v/>
      </c>
      <c r="N3612" s="104" t="str">
        <f>IF(CADA_PROD!C3612="","",G3612/E3612)</f>
        <v/>
      </c>
    </row>
    <row r="3613" spans="3:14">
      <c r="C3613" s="99" t="str">
        <f>IF(CADA_PROD!C3613="","",CADA_PROD!C3613)</f>
        <v/>
      </c>
      <c r="D3613" s="100" t="str">
        <f>IF(CADA_PROD!D3613="","",CADA_PROD!D3613)</f>
        <v/>
      </c>
      <c r="E3613" s="101" t="str">
        <f>IF(CADA_PROD!E3613="","",CADA_PROD!E3613)</f>
        <v/>
      </c>
      <c r="F3613" s="101" t="str">
        <f>IF(CADA_PROD!D3613="","",SUMIFS(MOVI_ENTR!I:I,MOVI_ENTR!D:D,D3613))</f>
        <v/>
      </c>
      <c r="G3613" s="101" t="str">
        <f>IF(CADA_PROD!C3613="","",SUMIFS(MOVI_SAID!H:H,MOVI_SAID!D:D,D3613))</f>
        <v/>
      </c>
      <c r="H3613" s="101" t="str">
        <f t="shared" si="74"/>
        <v/>
      </c>
      <c r="I3613" s="100" t="str">
        <f>IF(CADA_PROD!C3613="","",IFERROR(IF(H3613&lt;=0,"Sem estoque",IF(H3613/E3613&lt;0.25,"Quase sem estoque",IF(H3613/E3613&lt;1.2,"Estoque baixo",IF(H3613/E3613&lt;2,"Estoque moderado","Estoque confortável")))),""))</f>
        <v/>
      </c>
      <c r="J3613" s="102" t="str">
        <f>IF(CADA_PROD!C3613="","",SUMIFS(MOVI_ENTR!M:M,MOVI_ENTR!D:D,D3613))</f>
        <v/>
      </c>
      <c r="K3613" s="103" t="str">
        <f>IF(CADA_PROD!C3613="","",IFERROR($J3613/SUM($J$6:$J$1006),""))</f>
        <v/>
      </c>
      <c r="L3613" s="103" t="str">
        <f>IF(CADA_PROD!C3613="","",IFERROR(H3613/SUM($H$6:$H$1006)+P3613,""))</f>
        <v/>
      </c>
      <c r="M3613" s="102" t="str">
        <f>IF(CADA_PROD!$C3613="","",IFERROR(SUMIFS(MOVI_ENTR!M:M,MOVI_ENTR!D:D,D3613)/SUMIFS(MOVI_ENTR!I:I,MOVI_ENTR!D:D,D3613),0))</f>
        <v/>
      </c>
      <c r="N3613" s="104" t="str">
        <f>IF(CADA_PROD!C3613="","",G3613/E3613)</f>
        <v/>
      </c>
    </row>
    <row r="3614" spans="3:14">
      <c r="C3614" s="99" t="str">
        <f>IF(CADA_PROD!C3614="","",CADA_PROD!C3614)</f>
        <v/>
      </c>
      <c r="D3614" s="100" t="str">
        <f>IF(CADA_PROD!D3614="","",CADA_PROD!D3614)</f>
        <v/>
      </c>
      <c r="E3614" s="101" t="str">
        <f>IF(CADA_PROD!E3614="","",CADA_PROD!E3614)</f>
        <v/>
      </c>
      <c r="F3614" s="101" t="str">
        <f>IF(CADA_PROD!D3614="","",SUMIFS(MOVI_ENTR!I:I,MOVI_ENTR!D:D,D3614))</f>
        <v/>
      </c>
      <c r="G3614" s="101" t="str">
        <f>IF(CADA_PROD!C3614="","",SUMIFS(MOVI_SAID!H:H,MOVI_SAID!D:D,D3614))</f>
        <v/>
      </c>
      <c r="H3614" s="101" t="str">
        <f t="shared" si="74"/>
        <v/>
      </c>
      <c r="I3614" s="100" t="str">
        <f>IF(CADA_PROD!C3614="","",IFERROR(IF(H3614&lt;=0,"Sem estoque",IF(H3614/E3614&lt;0.25,"Quase sem estoque",IF(H3614/E3614&lt;1.2,"Estoque baixo",IF(H3614/E3614&lt;2,"Estoque moderado","Estoque confortável")))),""))</f>
        <v/>
      </c>
      <c r="J3614" s="102" t="str">
        <f>IF(CADA_PROD!C3614="","",SUMIFS(MOVI_ENTR!M:M,MOVI_ENTR!D:D,D3614))</f>
        <v/>
      </c>
      <c r="K3614" s="103" t="str">
        <f>IF(CADA_PROD!C3614="","",IFERROR($J3614/SUM($J$6:$J$1006),""))</f>
        <v/>
      </c>
      <c r="L3614" s="103" t="str">
        <f>IF(CADA_PROD!C3614="","",IFERROR(H3614/SUM($H$6:$H$1006)+P3614,""))</f>
        <v/>
      </c>
      <c r="M3614" s="102" t="str">
        <f>IF(CADA_PROD!$C3614="","",IFERROR(SUMIFS(MOVI_ENTR!M:M,MOVI_ENTR!D:D,D3614)/SUMIFS(MOVI_ENTR!I:I,MOVI_ENTR!D:D,D3614),0))</f>
        <v/>
      </c>
      <c r="N3614" s="104" t="str">
        <f>IF(CADA_PROD!C3614="","",G3614/E3614)</f>
        <v/>
      </c>
    </row>
    <row r="3615" spans="3:14">
      <c r="C3615" s="99" t="str">
        <f>IF(CADA_PROD!C3615="","",CADA_PROD!C3615)</f>
        <v/>
      </c>
      <c r="D3615" s="100" t="str">
        <f>IF(CADA_PROD!D3615="","",CADA_PROD!D3615)</f>
        <v/>
      </c>
      <c r="E3615" s="101" t="str">
        <f>IF(CADA_PROD!E3615="","",CADA_PROD!E3615)</f>
        <v/>
      </c>
      <c r="F3615" s="101" t="str">
        <f>IF(CADA_PROD!D3615="","",SUMIFS(MOVI_ENTR!I:I,MOVI_ENTR!D:D,D3615))</f>
        <v/>
      </c>
      <c r="G3615" s="101" t="str">
        <f>IF(CADA_PROD!C3615="","",SUMIFS(MOVI_SAID!H:H,MOVI_SAID!D:D,D3615))</f>
        <v/>
      </c>
      <c r="H3615" s="101" t="str">
        <f t="shared" si="74"/>
        <v/>
      </c>
      <c r="I3615" s="100" t="str">
        <f>IF(CADA_PROD!C3615="","",IFERROR(IF(H3615&lt;=0,"Sem estoque",IF(H3615/E3615&lt;0.25,"Quase sem estoque",IF(H3615/E3615&lt;1.2,"Estoque baixo",IF(H3615/E3615&lt;2,"Estoque moderado","Estoque confortável")))),""))</f>
        <v/>
      </c>
      <c r="J3615" s="102" t="str">
        <f>IF(CADA_PROD!C3615="","",SUMIFS(MOVI_ENTR!M:M,MOVI_ENTR!D:D,D3615))</f>
        <v/>
      </c>
      <c r="K3615" s="103" t="str">
        <f>IF(CADA_PROD!C3615="","",IFERROR($J3615/SUM($J$6:$J$1006),""))</f>
        <v/>
      </c>
      <c r="L3615" s="103" t="str">
        <f>IF(CADA_PROD!C3615="","",IFERROR(H3615/SUM($H$6:$H$1006)+P3615,""))</f>
        <v/>
      </c>
      <c r="M3615" s="102" t="str">
        <f>IF(CADA_PROD!$C3615="","",IFERROR(SUMIFS(MOVI_ENTR!M:M,MOVI_ENTR!D:D,D3615)/SUMIFS(MOVI_ENTR!I:I,MOVI_ENTR!D:D,D3615),0))</f>
        <v/>
      </c>
      <c r="N3615" s="104" t="str">
        <f>IF(CADA_PROD!C3615="","",G3615/E3615)</f>
        <v/>
      </c>
    </row>
    <row r="3616" spans="3:14">
      <c r="C3616" s="99" t="str">
        <f>IF(CADA_PROD!C3616="","",CADA_PROD!C3616)</f>
        <v/>
      </c>
      <c r="D3616" s="100" t="str">
        <f>IF(CADA_PROD!D3616="","",CADA_PROD!D3616)</f>
        <v/>
      </c>
      <c r="E3616" s="101" t="str">
        <f>IF(CADA_PROD!E3616="","",CADA_PROD!E3616)</f>
        <v/>
      </c>
      <c r="F3616" s="101" t="str">
        <f>IF(CADA_PROD!D3616="","",SUMIFS(MOVI_ENTR!I:I,MOVI_ENTR!D:D,D3616))</f>
        <v/>
      </c>
      <c r="G3616" s="101" t="str">
        <f>IF(CADA_PROD!C3616="","",SUMIFS(MOVI_SAID!H:H,MOVI_SAID!D:D,D3616))</f>
        <v/>
      </c>
      <c r="H3616" s="101" t="str">
        <f t="shared" si="74"/>
        <v/>
      </c>
      <c r="I3616" s="100" t="str">
        <f>IF(CADA_PROD!C3616="","",IFERROR(IF(H3616&lt;=0,"Sem estoque",IF(H3616/E3616&lt;0.25,"Quase sem estoque",IF(H3616/E3616&lt;1.2,"Estoque baixo",IF(H3616/E3616&lt;2,"Estoque moderado","Estoque confortável")))),""))</f>
        <v/>
      </c>
      <c r="J3616" s="102" t="str">
        <f>IF(CADA_PROD!C3616="","",SUMIFS(MOVI_ENTR!M:M,MOVI_ENTR!D:D,D3616))</f>
        <v/>
      </c>
      <c r="K3616" s="103" t="str">
        <f>IF(CADA_PROD!C3616="","",IFERROR($J3616/SUM($J$6:$J$1006),""))</f>
        <v/>
      </c>
      <c r="L3616" s="103" t="str">
        <f>IF(CADA_PROD!C3616="","",IFERROR(H3616/SUM($H$6:$H$1006)+P3616,""))</f>
        <v/>
      </c>
      <c r="M3616" s="102" t="str">
        <f>IF(CADA_PROD!$C3616="","",IFERROR(SUMIFS(MOVI_ENTR!M:M,MOVI_ENTR!D:D,D3616)/SUMIFS(MOVI_ENTR!I:I,MOVI_ENTR!D:D,D3616),0))</f>
        <v/>
      </c>
      <c r="N3616" s="104" t="str">
        <f>IF(CADA_PROD!C3616="","",G3616/E3616)</f>
        <v/>
      </c>
    </row>
    <row r="3617" spans="3:14">
      <c r="C3617" s="99" t="str">
        <f>IF(CADA_PROD!C3617="","",CADA_PROD!C3617)</f>
        <v/>
      </c>
      <c r="D3617" s="100" t="str">
        <f>IF(CADA_PROD!D3617="","",CADA_PROD!D3617)</f>
        <v/>
      </c>
      <c r="E3617" s="101" t="str">
        <f>IF(CADA_PROD!E3617="","",CADA_PROD!E3617)</f>
        <v/>
      </c>
      <c r="F3617" s="101" t="str">
        <f>IF(CADA_PROD!D3617="","",SUMIFS(MOVI_ENTR!I:I,MOVI_ENTR!D:D,D3617))</f>
        <v/>
      </c>
      <c r="G3617" s="101" t="str">
        <f>IF(CADA_PROD!C3617="","",SUMIFS(MOVI_SAID!H:H,MOVI_SAID!D:D,D3617))</f>
        <v/>
      </c>
      <c r="H3617" s="101" t="str">
        <f t="shared" si="74"/>
        <v/>
      </c>
      <c r="I3617" s="100" t="str">
        <f>IF(CADA_PROD!C3617="","",IFERROR(IF(H3617&lt;=0,"Sem estoque",IF(H3617/E3617&lt;0.25,"Quase sem estoque",IF(H3617/E3617&lt;1.2,"Estoque baixo",IF(H3617/E3617&lt;2,"Estoque moderado","Estoque confortável")))),""))</f>
        <v/>
      </c>
      <c r="J3617" s="102" t="str">
        <f>IF(CADA_PROD!C3617="","",SUMIFS(MOVI_ENTR!M:M,MOVI_ENTR!D:D,D3617))</f>
        <v/>
      </c>
      <c r="K3617" s="103" t="str">
        <f>IF(CADA_PROD!C3617="","",IFERROR($J3617/SUM($J$6:$J$1006),""))</f>
        <v/>
      </c>
      <c r="L3617" s="103" t="str">
        <f>IF(CADA_PROD!C3617="","",IFERROR(H3617/SUM($H$6:$H$1006)+P3617,""))</f>
        <v/>
      </c>
      <c r="M3617" s="102" t="str">
        <f>IF(CADA_PROD!$C3617="","",IFERROR(SUMIFS(MOVI_ENTR!M:M,MOVI_ENTR!D:D,D3617)/SUMIFS(MOVI_ENTR!I:I,MOVI_ENTR!D:D,D3617),0))</f>
        <v/>
      </c>
      <c r="N3617" s="104" t="str">
        <f>IF(CADA_PROD!C3617="","",G3617/E3617)</f>
        <v/>
      </c>
    </row>
    <row r="3618" spans="3:14">
      <c r="C3618" s="99" t="str">
        <f>IF(CADA_PROD!C3618="","",CADA_PROD!C3618)</f>
        <v/>
      </c>
      <c r="D3618" s="100" t="str">
        <f>IF(CADA_PROD!D3618="","",CADA_PROD!D3618)</f>
        <v/>
      </c>
      <c r="E3618" s="101" t="str">
        <f>IF(CADA_PROD!E3618="","",CADA_PROD!E3618)</f>
        <v/>
      </c>
      <c r="F3618" s="101" t="str">
        <f>IF(CADA_PROD!D3618="","",SUMIFS(MOVI_ENTR!I:I,MOVI_ENTR!D:D,D3618))</f>
        <v/>
      </c>
      <c r="G3618" s="101" t="str">
        <f>IF(CADA_PROD!C3618="","",SUMIFS(MOVI_SAID!H:H,MOVI_SAID!D:D,D3618))</f>
        <v/>
      </c>
      <c r="H3618" s="101" t="str">
        <f t="shared" si="74"/>
        <v/>
      </c>
      <c r="I3618" s="100" t="str">
        <f>IF(CADA_PROD!C3618="","",IFERROR(IF(H3618&lt;=0,"Sem estoque",IF(H3618/E3618&lt;0.25,"Quase sem estoque",IF(H3618/E3618&lt;1.2,"Estoque baixo",IF(H3618/E3618&lt;2,"Estoque moderado","Estoque confortável")))),""))</f>
        <v/>
      </c>
      <c r="J3618" s="102" t="str">
        <f>IF(CADA_PROD!C3618="","",SUMIFS(MOVI_ENTR!M:M,MOVI_ENTR!D:D,D3618))</f>
        <v/>
      </c>
      <c r="K3618" s="103" t="str">
        <f>IF(CADA_PROD!C3618="","",IFERROR($J3618/SUM($J$6:$J$1006),""))</f>
        <v/>
      </c>
      <c r="L3618" s="103" t="str">
        <f>IF(CADA_PROD!C3618="","",IFERROR(H3618/SUM($H$6:$H$1006)+P3618,""))</f>
        <v/>
      </c>
      <c r="M3618" s="102" t="str">
        <f>IF(CADA_PROD!$C3618="","",IFERROR(SUMIFS(MOVI_ENTR!M:M,MOVI_ENTR!D:D,D3618)/SUMIFS(MOVI_ENTR!I:I,MOVI_ENTR!D:D,D3618),0))</f>
        <v/>
      </c>
      <c r="N3618" s="104" t="str">
        <f>IF(CADA_PROD!C3618="","",G3618/E3618)</f>
        <v/>
      </c>
    </row>
    <row r="3619" spans="3:14">
      <c r="C3619" s="99" t="str">
        <f>IF(CADA_PROD!C3619="","",CADA_PROD!C3619)</f>
        <v/>
      </c>
      <c r="D3619" s="100" t="str">
        <f>IF(CADA_PROD!D3619="","",CADA_PROD!D3619)</f>
        <v/>
      </c>
      <c r="E3619" s="101" t="str">
        <f>IF(CADA_PROD!E3619="","",CADA_PROD!E3619)</f>
        <v/>
      </c>
      <c r="F3619" s="101" t="str">
        <f>IF(CADA_PROD!D3619="","",SUMIFS(MOVI_ENTR!I:I,MOVI_ENTR!D:D,D3619))</f>
        <v/>
      </c>
      <c r="G3619" s="101" t="str">
        <f>IF(CADA_PROD!C3619="","",SUMIFS(MOVI_SAID!H:H,MOVI_SAID!D:D,D3619))</f>
        <v/>
      </c>
      <c r="H3619" s="101" t="str">
        <f t="shared" si="74"/>
        <v/>
      </c>
      <c r="I3619" s="100" t="str">
        <f>IF(CADA_PROD!C3619="","",IFERROR(IF(H3619&lt;=0,"Sem estoque",IF(H3619/E3619&lt;0.25,"Quase sem estoque",IF(H3619/E3619&lt;1.2,"Estoque baixo",IF(H3619/E3619&lt;2,"Estoque moderado","Estoque confortável")))),""))</f>
        <v/>
      </c>
      <c r="J3619" s="102" t="str">
        <f>IF(CADA_PROD!C3619="","",SUMIFS(MOVI_ENTR!M:M,MOVI_ENTR!D:D,D3619))</f>
        <v/>
      </c>
      <c r="K3619" s="103" t="str">
        <f>IF(CADA_PROD!C3619="","",IFERROR($J3619/SUM($J$6:$J$1006),""))</f>
        <v/>
      </c>
      <c r="L3619" s="103" t="str">
        <f>IF(CADA_PROD!C3619="","",IFERROR(H3619/SUM($H$6:$H$1006)+P3619,""))</f>
        <v/>
      </c>
      <c r="M3619" s="102" t="str">
        <f>IF(CADA_PROD!$C3619="","",IFERROR(SUMIFS(MOVI_ENTR!M:M,MOVI_ENTR!D:D,D3619)/SUMIFS(MOVI_ENTR!I:I,MOVI_ENTR!D:D,D3619),0))</f>
        <v/>
      </c>
      <c r="N3619" s="104" t="str">
        <f>IF(CADA_PROD!C3619="","",G3619/E3619)</f>
        <v/>
      </c>
    </row>
    <row r="3620" spans="3:14">
      <c r="C3620" s="99" t="str">
        <f>IF(CADA_PROD!C3620="","",CADA_PROD!C3620)</f>
        <v/>
      </c>
      <c r="D3620" s="100" t="str">
        <f>IF(CADA_PROD!D3620="","",CADA_PROD!D3620)</f>
        <v/>
      </c>
      <c r="E3620" s="101" t="str">
        <f>IF(CADA_PROD!E3620="","",CADA_PROD!E3620)</f>
        <v/>
      </c>
      <c r="F3620" s="101" t="str">
        <f>IF(CADA_PROD!D3620="","",SUMIFS(MOVI_ENTR!I:I,MOVI_ENTR!D:D,D3620))</f>
        <v/>
      </c>
      <c r="G3620" s="101" t="str">
        <f>IF(CADA_PROD!C3620="","",SUMIFS(MOVI_SAID!H:H,MOVI_SAID!D:D,D3620))</f>
        <v/>
      </c>
      <c r="H3620" s="101" t="str">
        <f t="shared" si="74"/>
        <v/>
      </c>
      <c r="I3620" s="100" t="str">
        <f>IF(CADA_PROD!C3620="","",IFERROR(IF(H3620&lt;=0,"Sem estoque",IF(H3620/E3620&lt;0.25,"Quase sem estoque",IF(H3620/E3620&lt;1.2,"Estoque baixo",IF(H3620/E3620&lt;2,"Estoque moderado","Estoque confortável")))),""))</f>
        <v/>
      </c>
      <c r="J3620" s="102" t="str">
        <f>IF(CADA_PROD!C3620="","",SUMIFS(MOVI_ENTR!M:M,MOVI_ENTR!D:D,D3620))</f>
        <v/>
      </c>
      <c r="K3620" s="103" t="str">
        <f>IF(CADA_PROD!C3620="","",IFERROR($J3620/SUM($J$6:$J$1006),""))</f>
        <v/>
      </c>
      <c r="L3620" s="103" t="str">
        <f>IF(CADA_PROD!C3620="","",IFERROR(H3620/SUM($H$6:$H$1006)+P3620,""))</f>
        <v/>
      </c>
      <c r="M3620" s="102" t="str">
        <f>IF(CADA_PROD!$C3620="","",IFERROR(SUMIFS(MOVI_ENTR!M:M,MOVI_ENTR!D:D,D3620)/SUMIFS(MOVI_ENTR!I:I,MOVI_ENTR!D:D,D3620),0))</f>
        <v/>
      </c>
      <c r="N3620" s="104" t="str">
        <f>IF(CADA_PROD!C3620="","",G3620/E3620)</f>
        <v/>
      </c>
    </row>
    <row r="3621" spans="3:14">
      <c r="C3621" s="99" t="str">
        <f>IF(CADA_PROD!C3621="","",CADA_PROD!C3621)</f>
        <v/>
      </c>
      <c r="D3621" s="100" t="str">
        <f>IF(CADA_PROD!D3621="","",CADA_PROD!D3621)</f>
        <v/>
      </c>
      <c r="E3621" s="101" t="str">
        <f>IF(CADA_PROD!E3621="","",CADA_PROD!E3621)</f>
        <v/>
      </c>
      <c r="F3621" s="101" t="str">
        <f>IF(CADA_PROD!D3621="","",SUMIFS(MOVI_ENTR!I:I,MOVI_ENTR!D:D,D3621))</f>
        <v/>
      </c>
      <c r="G3621" s="101" t="str">
        <f>IF(CADA_PROD!C3621="","",SUMIFS(MOVI_SAID!H:H,MOVI_SAID!D:D,D3621))</f>
        <v/>
      </c>
      <c r="H3621" s="101" t="str">
        <f t="shared" si="74"/>
        <v/>
      </c>
      <c r="I3621" s="100" t="str">
        <f>IF(CADA_PROD!C3621="","",IFERROR(IF(H3621&lt;=0,"Sem estoque",IF(H3621/E3621&lt;0.25,"Quase sem estoque",IF(H3621/E3621&lt;1.2,"Estoque baixo",IF(H3621/E3621&lt;2,"Estoque moderado","Estoque confortável")))),""))</f>
        <v/>
      </c>
      <c r="J3621" s="102" t="str">
        <f>IF(CADA_PROD!C3621="","",SUMIFS(MOVI_ENTR!M:M,MOVI_ENTR!D:D,D3621))</f>
        <v/>
      </c>
      <c r="K3621" s="103" t="str">
        <f>IF(CADA_PROD!C3621="","",IFERROR($J3621/SUM($J$6:$J$1006),""))</f>
        <v/>
      </c>
      <c r="L3621" s="103" t="str">
        <f>IF(CADA_PROD!C3621="","",IFERROR(H3621/SUM($H$6:$H$1006)+P3621,""))</f>
        <v/>
      </c>
      <c r="M3621" s="102" t="str">
        <f>IF(CADA_PROD!$C3621="","",IFERROR(SUMIFS(MOVI_ENTR!M:M,MOVI_ENTR!D:D,D3621)/SUMIFS(MOVI_ENTR!I:I,MOVI_ENTR!D:D,D3621),0))</f>
        <v/>
      </c>
      <c r="N3621" s="104" t="str">
        <f>IF(CADA_PROD!C3621="","",G3621/E3621)</f>
        <v/>
      </c>
    </row>
    <row r="3622" spans="3:14">
      <c r="C3622" s="99" t="str">
        <f>IF(CADA_PROD!C3622="","",CADA_PROD!C3622)</f>
        <v/>
      </c>
      <c r="D3622" s="100" t="str">
        <f>IF(CADA_PROD!D3622="","",CADA_PROD!D3622)</f>
        <v/>
      </c>
      <c r="E3622" s="101" t="str">
        <f>IF(CADA_PROD!E3622="","",CADA_PROD!E3622)</f>
        <v/>
      </c>
      <c r="F3622" s="101" t="str">
        <f>IF(CADA_PROD!D3622="","",SUMIFS(MOVI_ENTR!I:I,MOVI_ENTR!D:D,D3622))</f>
        <v/>
      </c>
      <c r="G3622" s="101" t="str">
        <f>IF(CADA_PROD!C3622="","",SUMIFS(MOVI_SAID!H:H,MOVI_SAID!D:D,D3622))</f>
        <v/>
      </c>
      <c r="H3622" s="101" t="str">
        <f t="shared" si="74"/>
        <v/>
      </c>
      <c r="I3622" s="100" t="str">
        <f>IF(CADA_PROD!C3622="","",IFERROR(IF(H3622&lt;=0,"Sem estoque",IF(H3622/E3622&lt;0.25,"Quase sem estoque",IF(H3622/E3622&lt;1.2,"Estoque baixo",IF(H3622/E3622&lt;2,"Estoque moderado","Estoque confortável")))),""))</f>
        <v/>
      </c>
      <c r="J3622" s="102" t="str">
        <f>IF(CADA_PROD!C3622="","",SUMIFS(MOVI_ENTR!M:M,MOVI_ENTR!D:D,D3622))</f>
        <v/>
      </c>
      <c r="K3622" s="103" t="str">
        <f>IF(CADA_PROD!C3622="","",IFERROR($J3622/SUM($J$6:$J$1006),""))</f>
        <v/>
      </c>
      <c r="L3622" s="103" t="str">
        <f>IF(CADA_PROD!C3622="","",IFERROR(H3622/SUM($H$6:$H$1006)+P3622,""))</f>
        <v/>
      </c>
      <c r="M3622" s="102" t="str">
        <f>IF(CADA_PROD!$C3622="","",IFERROR(SUMIFS(MOVI_ENTR!M:M,MOVI_ENTR!D:D,D3622)/SUMIFS(MOVI_ENTR!I:I,MOVI_ENTR!D:D,D3622),0))</f>
        <v/>
      </c>
      <c r="N3622" s="104" t="str">
        <f>IF(CADA_PROD!C3622="","",G3622/E3622)</f>
        <v/>
      </c>
    </row>
    <row r="3623" spans="3:14">
      <c r="C3623" s="99" t="str">
        <f>IF(CADA_PROD!C3623="","",CADA_PROD!C3623)</f>
        <v/>
      </c>
      <c r="D3623" s="100" t="str">
        <f>IF(CADA_PROD!D3623="","",CADA_PROD!D3623)</f>
        <v/>
      </c>
      <c r="E3623" s="101" t="str">
        <f>IF(CADA_PROD!E3623="","",CADA_PROD!E3623)</f>
        <v/>
      </c>
      <c r="F3623" s="101" t="str">
        <f>IF(CADA_PROD!D3623="","",SUMIFS(MOVI_ENTR!I:I,MOVI_ENTR!D:D,D3623))</f>
        <v/>
      </c>
      <c r="G3623" s="101" t="str">
        <f>IF(CADA_PROD!C3623="","",SUMIFS(MOVI_SAID!H:H,MOVI_SAID!D:D,D3623))</f>
        <v/>
      </c>
      <c r="H3623" s="101" t="str">
        <f t="shared" si="74"/>
        <v/>
      </c>
      <c r="I3623" s="100" t="str">
        <f>IF(CADA_PROD!C3623="","",IFERROR(IF(H3623&lt;=0,"Sem estoque",IF(H3623/E3623&lt;0.25,"Quase sem estoque",IF(H3623/E3623&lt;1.2,"Estoque baixo",IF(H3623/E3623&lt;2,"Estoque moderado","Estoque confortável")))),""))</f>
        <v/>
      </c>
      <c r="J3623" s="102" t="str">
        <f>IF(CADA_PROD!C3623="","",SUMIFS(MOVI_ENTR!M:M,MOVI_ENTR!D:D,D3623))</f>
        <v/>
      </c>
      <c r="K3623" s="103" t="str">
        <f>IF(CADA_PROD!C3623="","",IFERROR($J3623/SUM($J$6:$J$1006),""))</f>
        <v/>
      </c>
      <c r="L3623" s="103" t="str">
        <f>IF(CADA_PROD!C3623="","",IFERROR(H3623/SUM($H$6:$H$1006)+P3623,""))</f>
        <v/>
      </c>
      <c r="M3623" s="102" t="str">
        <f>IF(CADA_PROD!$C3623="","",IFERROR(SUMIFS(MOVI_ENTR!M:M,MOVI_ENTR!D:D,D3623)/SUMIFS(MOVI_ENTR!I:I,MOVI_ENTR!D:D,D3623),0))</f>
        <v/>
      </c>
      <c r="N3623" s="104" t="str">
        <f>IF(CADA_PROD!C3623="","",G3623/E3623)</f>
        <v/>
      </c>
    </row>
    <row r="3624" spans="3:14">
      <c r="C3624" s="99" t="str">
        <f>IF(CADA_PROD!C3624="","",CADA_PROD!C3624)</f>
        <v/>
      </c>
      <c r="D3624" s="100" t="str">
        <f>IF(CADA_PROD!D3624="","",CADA_PROD!D3624)</f>
        <v/>
      </c>
      <c r="E3624" s="101" t="str">
        <f>IF(CADA_PROD!E3624="","",CADA_PROD!E3624)</f>
        <v/>
      </c>
      <c r="F3624" s="101" t="str">
        <f>IF(CADA_PROD!D3624="","",SUMIFS(MOVI_ENTR!I:I,MOVI_ENTR!D:D,D3624))</f>
        <v/>
      </c>
      <c r="G3624" s="101" t="str">
        <f>IF(CADA_PROD!C3624="","",SUMIFS(MOVI_SAID!H:H,MOVI_SAID!D:D,D3624))</f>
        <v/>
      </c>
      <c r="H3624" s="101" t="str">
        <f t="shared" si="74"/>
        <v/>
      </c>
      <c r="I3624" s="100" t="str">
        <f>IF(CADA_PROD!C3624="","",IFERROR(IF(H3624&lt;=0,"Sem estoque",IF(H3624/E3624&lt;0.25,"Quase sem estoque",IF(H3624/E3624&lt;1.2,"Estoque baixo",IF(H3624/E3624&lt;2,"Estoque moderado","Estoque confortável")))),""))</f>
        <v/>
      </c>
      <c r="J3624" s="102" t="str">
        <f>IF(CADA_PROD!C3624="","",SUMIFS(MOVI_ENTR!M:M,MOVI_ENTR!D:D,D3624))</f>
        <v/>
      </c>
      <c r="K3624" s="103" t="str">
        <f>IF(CADA_PROD!C3624="","",IFERROR($J3624/SUM($J$6:$J$1006),""))</f>
        <v/>
      </c>
      <c r="L3624" s="103" t="str">
        <f>IF(CADA_PROD!C3624="","",IFERROR(H3624/SUM($H$6:$H$1006)+P3624,""))</f>
        <v/>
      </c>
      <c r="M3624" s="102" t="str">
        <f>IF(CADA_PROD!$C3624="","",IFERROR(SUMIFS(MOVI_ENTR!M:M,MOVI_ENTR!D:D,D3624)/SUMIFS(MOVI_ENTR!I:I,MOVI_ENTR!D:D,D3624),0))</f>
        <v/>
      </c>
      <c r="N3624" s="104" t="str">
        <f>IF(CADA_PROD!C3624="","",G3624/E3624)</f>
        <v/>
      </c>
    </row>
    <row r="3625" spans="3:14">
      <c r="C3625" s="99" t="str">
        <f>IF(CADA_PROD!C3625="","",CADA_PROD!C3625)</f>
        <v/>
      </c>
      <c r="D3625" s="100" t="str">
        <f>IF(CADA_PROD!D3625="","",CADA_PROD!D3625)</f>
        <v/>
      </c>
      <c r="E3625" s="101" t="str">
        <f>IF(CADA_PROD!E3625="","",CADA_PROD!E3625)</f>
        <v/>
      </c>
      <c r="F3625" s="101" t="str">
        <f>IF(CADA_PROD!D3625="","",SUMIFS(MOVI_ENTR!I:I,MOVI_ENTR!D:D,D3625))</f>
        <v/>
      </c>
      <c r="G3625" s="101" t="str">
        <f>IF(CADA_PROD!C3625="","",SUMIFS(MOVI_SAID!H:H,MOVI_SAID!D:D,D3625))</f>
        <v/>
      </c>
      <c r="H3625" s="101" t="str">
        <f t="shared" si="74"/>
        <v/>
      </c>
      <c r="I3625" s="100" t="str">
        <f>IF(CADA_PROD!C3625="","",IFERROR(IF(H3625&lt;=0,"Sem estoque",IF(H3625/E3625&lt;0.25,"Quase sem estoque",IF(H3625/E3625&lt;1.2,"Estoque baixo",IF(H3625/E3625&lt;2,"Estoque moderado","Estoque confortável")))),""))</f>
        <v/>
      </c>
      <c r="J3625" s="102" t="str">
        <f>IF(CADA_PROD!C3625="","",SUMIFS(MOVI_ENTR!M:M,MOVI_ENTR!D:D,D3625))</f>
        <v/>
      </c>
      <c r="K3625" s="103" t="str">
        <f>IF(CADA_PROD!C3625="","",IFERROR($J3625/SUM($J$6:$J$1006),""))</f>
        <v/>
      </c>
      <c r="L3625" s="103" t="str">
        <f>IF(CADA_PROD!C3625="","",IFERROR(H3625/SUM($H$6:$H$1006)+P3625,""))</f>
        <v/>
      </c>
      <c r="M3625" s="102" t="str">
        <f>IF(CADA_PROD!$C3625="","",IFERROR(SUMIFS(MOVI_ENTR!M:M,MOVI_ENTR!D:D,D3625)/SUMIFS(MOVI_ENTR!I:I,MOVI_ENTR!D:D,D3625),0))</f>
        <v/>
      </c>
      <c r="N3625" s="104" t="str">
        <f>IF(CADA_PROD!C3625="","",G3625/E3625)</f>
        <v/>
      </c>
    </row>
    <row r="3626" spans="3:14">
      <c r="C3626" s="99" t="str">
        <f>IF(CADA_PROD!C3626="","",CADA_PROD!C3626)</f>
        <v/>
      </c>
      <c r="D3626" s="100" t="str">
        <f>IF(CADA_PROD!D3626="","",CADA_PROD!D3626)</f>
        <v/>
      </c>
      <c r="E3626" s="101" t="str">
        <f>IF(CADA_PROD!E3626="","",CADA_PROD!E3626)</f>
        <v/>
      </c>
      <c r="F3626" s="101" t="str">
        <f>IF(CADA_PROD!D3626="","",SUMIFS(MOVI_ENTR!I:I,MOVI_ENTR!D:D,D3626))</f>
        <v/>
      </c>
      <c r="G3626" s="101" t="str">
        <f>IF(CADA_PROD!C3626="","",SUMIFS(MOVI_SAID!H:H,MOVI_SAID!D:D,D3626))</f>
        <v/>
      </c>
      <c r="H3626" s="101" t="str">
        <f t="shared" si="74"/>
        <v/>
      </c>
      <c r="I3626" s="100" t="str">
        <f>IF(CADA_PROD!C3626="","",IFERROR(IF(H3626&lt;=0,"Sem estoque",IF(H3626/E3626&lt;0.25,"Quase sem estoque",IF(H3626/E3626&lt;1.2,"Estoque baixo",IF(H3626/E3626&lt;2,"Estoque moderado","Estoque confortável")))),""))</f>
        <v/>
      </c>
      <c r="J3626" s="102" t="str">
        <f>IF(CADA_PROD!C3626="","",SUMIFS(MOVI_ENTR!M:M,MOVI_ENTR!D:D,D3626))</f>
        <v/>
      </c>
      <c r="K3626" s="103" t="str">
        <f>IF(CADA_PROD!C3626="","",IFERROR($J3626/SUM($J$6:$J$1006),""))</f>
        <v/>
      </c>
      <c r="L3626" s="103" t="str">
        <f>IF(CADA_PROD!C3626="","",IFERROR(H3626/SUM($H$6:$H$1006)+P3626,""))</f>
        <v/>
      </c>
      <c r="M3626" s="102" t="str">
        <f>IF(CADA_PROD!$C3626="","",IFERROR(SUMIFS(MOVI_ENTR!M:M,MOVI_ENTR!D:D,D3626)/SUMIFS(MOVI_ENTR!I:I,MOVI_ENTR!D:D,D3626),0))</f>
        <v/>
      </c>
      <c r="N3626" s="104" t="str">
        <f>IF(CADA_PROD!C3626="","",G3626/E3626)</f>
        <v/>
      </c>
    </row>
    <row r="3627" spans="3:14">
      <c r="C3627" s="99" t="str">
        <f>IF(CADA_PROD!C3627="","",CADA_PROD!C3627)</f>
        <v/>
      </c>
      <c r="D3627" s="100" t="str">
        <f>IF(CADA_PROD!D3627="","",CADA_PROD!D3627)</f>
        <v/>
      </c>
      <c r="E3627" s="101" t="str">
        <f>IF(CADA_PROD!E3627="","",CADA_PROD!E3627)</f>
        <v/>
      </c>
      <c r="F3627" s="101" t="str">
        <f>IF(CADA_PROD!D3627="","",SUMIFS(MOVI_ENTR!I:I,MOVI_ENTR!D:D,D3627))</f>
        <v/>
      </c>
      <c r="G3627" s="101" t="str">
        <f>IF(CADA_PROD!C3627="","",SUMIFS(MOVI_SAID!H:H,MOVI_SAID!D:D,D3627))</f>
        <v/>
      </c>
      <c r="H3627" s="101" t="str">
        <f t="shared" ref="H3627:H3690" si="75">IFERROR(F3627-G3627,"")</f>
        <v/>
      </c>
      <c r="I3627" s="100" t="str">
        <f>IF(CADA_PROD!C3627="","",IFERROR(IF(H3627&lt;=0,"Sem estoque",IF(H3627/E3627&lt;0.25,"Quase sem estoque",IF(H3627/E3627&lt;1.2,"Estoque baixo",IF(H3627/E3627&lt;2,"Estoque moderado","Estoque confortável")))),""))</f>
        <v/>
      </c>
      <c r="J3627" s="102" t="str">
        <f>IF(CADA_PROD!C3627="","",SUMIFS(MOVI_ENTR!M:M,MOVI_ENTR!D:D,D3627))</f>
        <v/>
      </c>
      <c r="K3627" s="103" t="str">
        <f>IF(CADA_PROD!C3627="","",IFERROR($J3627/SUM($J$6:$J$1006),""))</f>
        <v/>
      </c>
      <c r="L3627" s="103" t="str">
        <f>IF(CADA_PROD!C3627="","",IFERROR(H3627/SUM($H$6:$H$1006)+P3627,""))</f>
        <v/>
      </c>
      <c r="M3627" s="102" t="str">
        <f>IF(CADA_PROD!$C3627="","",IFERROR(SUMIFS(MOVI_ENTR!M:M,MOVI_ENTR!D:D,D3627)/SUMIFS(MOVI_ENTR!I:I,MOVI_ENTR!D:D,D3627),0))</f>
        <v/>
      </c>
      <c r="N3627" s="104" t="str">
        <f>IF(CADA_PROD!C3627="","",G3627/E3627)</f>
        <v/>
      </c>
    </row>
    <row r="3628" spans="3:14">
      <c r="C3628" s="99" t="str">
        <f>IF(CADA_PROD!C3628="","",CADA_PROD!C3628)</f>
        <v/>
      </c>
      <c r="D3628" s="100" t="str">
        <f>IF(CADA_PROD!D3628="","",CADA_PROD!D3628)</f>
        <v/>
      </c>
      <c r="E3628" s="101" t="str">
        <f>IF(CADA_PROD!E3628="","",CADA_PROD!E3628)</f>
        <v/>
      </c>
      <c r="F3628" s="101" t="str">
        <f>IF(CADA_PROD!D3628="","",SUMIFS(MOVI_ENTR!I:I,MOVI_ENTR!D:D,D3628))</f>
        <v/>
      </c>
      <c r="G3628" s="101" t="str">
        <f>IF(CADA_PROD!C3628="","",SUMIFS(MOVI_SAID!H:H,MOVI_SAID!D:D,D3628))</f>
        <v/>
      </c>
      <c r="H3628" s="101" t="str">
        <f t="shared" si="75"/>
        <v/>
      </c>
      <c r="I3628" s="100" t="str">
        <f>IF(CADA_PROD!C3628="","",IFERROR(IF(H3628&lt;=0,"Sem estoque",IF(H3628/E3628&lt;0.25,"Quase sem estoque",IF(H3628/E3628&lt;1.2,"Estoque baixo",IF(H3628/E3628&lt;2,"Estoque moderado","Estoque confortável")))),""))</f>
        <v/>
      </c>
      <c r="J3628" s="102" t="str">
        <f>IF(CADA_PROD!C3628="","",SUMIFS(MOVI_ENTR!M:M,MOVI_ENTR!D:D,D3628))</f>
        <v/>
      </c>
      <c r="K3628" s="103" t="str">
        <f>IF(CADA_PROD!C3628="","",IFERROR($J3628/SUM($J$6:$J$1006),""))</f>
        <v/>
      </c>
      <c r="L3628" s="103" t="str">
        <f>IF(CADA_PROD!C3628="","",IFERROR(H3628/SUM($H$6:$H$1006)+P3628,""))</f>
        <v/>
      </c>
      <c r="M3628" s="102" t="str">
        <f>IF(CADA_PROD!$C3628="","",IFERROR(SUMIFS(MOVI_ENTR!M:M,MOVI_ENTR!D:D,D3628)/SUMIFS(MOVI_ENTR!I:I,MOVI_ENTR!D:D,D3628),0))</f>
        <v/>
      </c>
      <c r="N3628" s="104" t="str">
        <f>IF(CADA_PROD!C3628="","",G3628/E3628)</f>
        <v/>
      </c>
    </row>
    <row r="3629" spans="3:14">
      <c r="C3629" s="99" t="str">
        <f>IF(CADA_PROD!C3629="","",CADA_PROD!C3629)</f>
        <v/>
      </c>
      <c r="D3629" s="100" t="str">
        <f>IF(CADA_PROD!D3629="","",CADA_PROD!D3629)</f>
        <v/>
      </c>
      <c r="E3629" s="101" t="str">
        <f>IF(CADA_PROD!E3629="","",CADA_PROD!E3629)</f>
        <v/>
      </c>
      <c r="F3629" s="101" t="str">
        <f>IF(CADA_PROD!D3629="","",SUMIFS(MOVI_ENTR!I:I,MOVI_ENTR!D:D,D3629))</f>
        <v/>
      </c>
      <c r="G3629" s="101" t="str">
        <f>IF(CADA_PROD!C3629="","",SUMIFS(MOVI_SAID!H:H,MOVI_SAID!D:D,D3629))</f>
        <v/>
      </c>
      <c r="H3629" s="101" t="str">
        <f t="shared" si="75"/>
        <v/>
      </c>
      <c r="I3629" s="100" t="str">
        <f>IF(CADA_PROD!C3629="","",IFERROR(IF(H3629&lt;=0,"Sem estoque",IF(H3629/E3629&lt;0.25,"Quase sem estoque",IF(H3629/E3629&lt;1.2,"Estoque baixo",IF(H3629/E3629&lt;2,"Estoque moderado","Estoque confortável")))),""))</f>
        <v/>
      </c>
      <c r="J3629" s="102" t="str">
        <f>IF(CADA_PROD!C3629="","",SUMIFS(MOVI_ENTR!M:M,MOVI_ENTR!D:D,D3629))</f>
        <v/>
      </c>
      <c r="K3629" s="103" t="str">
        <f>IF(CADA_PROD!C3629="","",IFERROR($J3629/SUM($J$6:$J$1006),""))</f>
        <v/>
      </c>
      <c r="L3629" s="103" t="str">
        <f>IF(CADA_PROD!C3629="","",IFERROR(H3629/SUM($H$6:$H$1006)+P3629,""))</f>
        <v/>
      </c>
      <c r="M3629" s="102" t="str">
        <f>IF(CADA_PROD!$C3629="","",IFERROR(SUMIFS(MOVI_ENTR!M:M,MOVI_ENTR!D:D,D3629)/SUMIFS(MOVI_ENTR!I:I,MOVI_ENTR!D:D,D3629),0))</f>
        <v/>
      </c>
      <c r="N3629" s="104" t="str">
        <f>IF(CADA_PROD!C3629="","",G3629/E3629)</f>
        <v/>
      </c>
    </row>
    <row r="3630" spans="3:14">
      <c r="C3630" s="99" t="str">
        <f>IF(CADA_PROD!C3630="","",CADA_PROD!C3630)</f>
        <v/>
      </c>
      <c r="D3630" s="100" t="str">
        <f>IF(CADA_PROD!D3630="","",CADA_PROD!D3630)</f>
        <v/>
      </c>
      <c r="E3630" s="101" t="str">
        <f>IF(CADA_PROD!E3630="","",CADA_PROD!E3630)</f>
        <v/>
      </c>
      <c r="F3630" s="101" t="str">
        <f>IF(CADA_PROD!D3630="","",SUMIFS(MOVI_ENTR!I:I,MOVI_ENTR!D:D,D3630))</f>
        <v/>
      </c>
      <c r="G3630" s="101" t="str">
        <f>IF(CADA_PROD!C3630="","",SUMIFS(MOVI_SAID!H:H,MOVI_SAID!D:D,D3630))</f>
        <v/>
      </c>
      <c r="H3630" s="101" t="str">
        <f t="shared" si="75"/>
        <v/>
      </c>
      <c r="I3630" s="100" t="str">
        <f>IF(CADA_PROD!C3630="","",IFERROR(IF(H3630&lt;=0,"Sem estoque",IF(H3630/E3630&lt;0.25,"Quase sem estoque",IF(H3630/E3630&lt;1.2,"Estoque baixo",IF(H3630/E3630&lt;2,"Estoque moderado","Estoque confortável")))),""))</f>
        <v/>
      </c>
      <c r="J3630" s="102" t="str">
        <f>IF(CADA_PROD!C3630="","",SUMIFS(MOVI_ENTR!M:M,MOVI_ENTR!D:D,D3630))</f>
        <v/>
      </c>
      <c r="K3630" s="103" t="str">
        <f>IF(CADA_PROD!C3630="","",IFERROR($J3630/SUM($J$6:$J$1006),""))</f>
        <v/>
      </c>
      <c r="L3630" s="103" t="str">
        <f>IF(CADA_PROD!C3630="","",IFERROR(H3630/SUM($H$6:$H$1006)+P3630,""))</f>
        <v/>
      </c>
      <c r="M3630" s="102" t="str">
        <f>IF(CADA_PROD!$C3630="","",IFERROR(SUMIFS(MOVI_ENTR!M:M,MOVI_ENTR!D:D,D3630)/SUMIFS(MOVI_ENTR!I:I,MOVI_ENTR!D:D,D3630),0))</f>
        <v/>
      </c>
      <c r="N3630" s="104" t="str">
        <f>IF(CADA_PROD!C3630="","",G3630/E3630)</f>
        <v/>
      </c>
    </row>
    <row r="3631" spans="3:14">
      <c r="C3631" s="99" t="str">
        <f>IF(CADA_PROD!C3631="","",CADA_PROD!C3631)</f>
        <v/>
      </c>
      <c r="D3631" s="100" t="str">
        <f>IF(CADA_PROD!D3631="","",CADA_PROD!D3631)</f>
        <v/>
      </c>
      <c r="E3631" s="101" t="str">
        <f>IF(CADA_PROD!E3631="","",CADA_PROD!E3631)</f>
        <v/>
      </c>
      <c r="F3631" s="101" t="str">
        <f>IF(CADA_PROD!D3631="","",SUMIFS(MOVI_ENTR!I:I,MOVI_ENTR!D:D,D3631))</f>
        <v/>
      </c>
      <c r="G3631" s="101" t="str">
        <f>IF(CADA_PROD!C3631="","",SUMIFS(MOVI_SAID!H:H,MOVI_SAID!D:D,D3631))</f>
        <v/>
      </c>
      <c r="H3631" s="101" t="str">
        <f t="shared" si="75"/>
        <v/>
      </c>
      <c r="I3631" s="100" t="str">
        <f>IF(CADA_PROD!C3631="","",IFERROR(IF(H3631&lt;=0,"Sem estoque",IF(H3631/E3631&lt;0.25,"Quase sem estoque",IF(H3631/E3631&lt;1.2,"Estoque baixo",IF(H3631/E3631&lt;2,"Estoque moderado","Estoque confortável")))),""))</f>
        <v/>
      </c>
      <c r="J3631" s="102" t="str">
        <f>IF(CADA_PROD!C3631="","",SUMIFS(MOVI_ENTR!M:M,MOVI_ENTR!D:D,D3631))</f>
        <v/>
      </c>
      <c r="K3631" s="103" t="str">
        <f>IF(CADA_PROD!C3631="","",IFERROR($J3631/SUM($J$6:$J$1006),""))</f>
        <v/>
      </c>
      <c r="L3631" s="103" t="str">
        <f>IF(CADA_PROD!C3631="","",IFERROR(H3631/SUM($H$6:$H$1006)+P3631,""))</f>
        <v/>
      </c>
      <c r="M3631" s="102" t="str">
        <f>IF(CADA_PROD!$C3631="","",IFERROR(SUMIFS(MOVI_ENTR!M:M,MOVI_ENTR!D:D,D3631)/SUMIFS(MOVI_ENTR!I:I,MOVI_ENTR!D:D,D3631),0))</f>
        <v/>
      </c>
      <c r="N3631" s="104" t="str">
        <f>IF(CADA_PROD!C3631="","",G3631/E3631)</f>
        <v/>
      </c>
    </row>
    <row r="3632" spans="3:14">
      <c r="C3632" s="99" t="str">
        <f>IF(CADA_PROD!C3632="","",CADA_PROD!C3632)</f>
        <v/>
      </c>
      <c r="D3632" s="100" t="str">
        <f>IF(CADA_PROD!D3632="","",CADA_PROD!D3632)</f>
        <v/>
      </c>
      <c r="E3632" s="101" t="str">
        <f>IF(CADA_PROD!E3632="","",CADA_PROD!E3632)</f>
        <v/>
      </c>
      <c r="F3632" s="101" t="str">
        <f>IF(CADA_PROD!D3632="","",SUMIFS(MOVI_ENTR!I:I,MOVI_ENTR!D:D,D3632))</f>
        <v/>
      </c>
      <c r="G3632" s="101" t="str">
        <f>IF(CADA_PROD!C3632="","",SUMIFS(MOVI_SAID!H:H,MOVI_SAID!D:D,D3632))</f>
        <v/>
      </c>
      <c r="H3632" s="101" t="str">
        <f t="shared" si="75"/>
        <v/>
      </c>
      <c r="I3632" s="100" t="str">
        <f>IF(CADA_PROD!C3632="","",IFERROR(IF(H3632&lt;=0,"Sem estoque",IF(H3632/E3632&lt;0.25,"Quase sem estoque",IF(H3632/E3632&lt;1.2,"Estoque baixo",IF(H3632/E3632&lt;2,"Estoque moderado","Estoque confortável")))),""))</f>
        <v/>
      </c>
      <c r="J3632" s="102" t="str">
        <f>IF(CADA_PROD!C3632="","",SUMIFS(MOVI_ENTR!M:M,MOVI_ENTR!D:D,D3632))</f>
        <v/>
      </c>
      <c r="K3632" s="103" t="str">
        <f>IF(CADA_PROD!C3632="","",IFERROR($J3632/SUM($J$6:$J$1006),""))</f>
        <v/>
      </c>
      <c r="L3632" s="103" t="str">
        <f>IF(CADA_PROD!C3632="","",IFERROR(H3632/SUM($H$6:$H$1006)+P3632,""))</f>
        <v/>
      </c>
      <c r="M3632" s="102" t="str">
        <f>IF(CADA_PROD!$C3632="","",IFERROR(SUMIFS(MOVI_ENTR!M:M,MOVI_ENTR!D:D,D3632)/SUMIFS(MOVI_ENTR!I:I,MOVI_ENTR!D:D,D3632),0))</f>
        <v/>
      </c>
      <c r="N3632" s="104" t="str">
        <f>IF(CADA_PROD!C3632="","",G3632/E3632)</f>
        <v/>
      </c>
    </row>
    <row r="3633" spans="3:14">
      <c r="C3633" s="99" t="str">
        <f>IF(CADA_PROD!C3633="","",CADA_PROD!C3633)</f>
        <v/>
      </c>
      <c r="D3633" s="100" t="str">
        <f>IF(CADA_PROD!D3633="","",CADA_PROD!D3633)</f>
        <v/>
      </c>
      <c r="E3633" s="101" t="str">
        <f>IF(CADA_PROD!E3633="","",CADA_PROD!E3633)</f>
        <v/>
      </c>
      <c r="F3633" s="101" t="str">
        <f>IF(CADA_PROD!D3633="","",SUMIFS(MOVI_ENTR!I:I,MOVI_ENTR!D:D,D3633))</f>
        <v/>
      </c>
      <c r="G3633" s="101" t="str">
        <f>IF(CADA_PROD!C3633="","",SUMIFS(MOVI_SAID!H:H,MOVI_SAID!D:D,D3633))</f>
        <v/>
      </c>
      <c r="H3633" s="101" t="str">
        <f t="shared" si="75"/>
        <v/>
      </c>
      <c r="I3633" s="100" t="str">
        <f>IF(CADA_PROD!C3633="","",IFERROR(IF(H3633&lt;=0,"Sem estoque",IF(H3633/E3633&lt;0.25,"Quase sem estoque",IF(H3633/E3633&lt;1.2,"Estoque baixo",IF(H3633/E3633&lt;2,"Estoque moderado","Estoque confortável")))),""))</f>
        <v/>
      </c>
      <c r="J3633" s="102" t="str">
        <f>IF(CADA_PROD!C3633="","",SUMIFS(MOVI_ENTR!M:M,MOVI_ENTR!D:D,D3633))</f>
        <v/>
      </c>
      <c r="K3633" s="103" t="str">
        <f>IF(CADA_PROD!C3633="","",IFERROR($J3633/SUM($J$6:$J$1006),""))</f>
        <v/>
      </c>
      <c r="L3633" s="103" t="str">
        <f>IF(CADA_PROD!C3633="","",IFERROR(H3633/SUM($H$6:$H$1006)+P3633,""))</f>
        <v/>
      </c>
      <c r="M3633" s="102" t="str">
        <f>IF(CADA_PROD!$C3633="","",IFERROR(SUMIFS(MOVI_ENTR!M:M,MOVI_ENTR!D:D,D3633)/SUMIFS(MOVI_ENTR!I:I,MOVI_ENTR!D:D,D3633),0))</f>
        <v/>
      </c>
      <c r="N3633" s="104" t="str">
        <f>IF(CADA_PROD!C3633="","",G3633/E3633)</f>
        <v/>
      </c>
    </row>
    <row r="3634" spans="3:14">
      <c r="C3634" s="99" t="str">
        <f>IF(CADA_PROD!C3634="","",CADA_PROD!C3634)</f>
        <v/>
      </c>
      <c r="D3634" s="100" t="str">
        <f>IF(CADA_PROD!D3634="","",CADA_PROD!D3634)</f>
        <v/>
      </c>
      <c r="E3634" s="101" t="str">
        <f>IF(CADA_PROD!E3634="","",CADA_PROD!E3634)</f>
        <v/>
      </c>
      <c r="F3634" s="101" t="str">
        <f>IF(CADA_PROD!D3634="","",SUMIFS(MOVI_ENTR!I:I,MOVI_ENTR!D:D,D3634))</f>
        <v/>
      </c>
      <c r="G3634" s="101" t="str">
        <f>IF(CADA_PROD!C3634="","",SUMIFS(MOVI_SAID!H:H,MOVI_SAID!D:D,D3634))</f>
        <v/>
      </c>
      <c r="H3634" s="101" t="str">
        <f t="shared" si="75"/>
        <v/>
      </c>
      <c r="I3634" s="100" t="str">
        <f>IF(CADA_PROD!C3634="","",IFERROR(IF(H3634&lt;=0,"Sem estoque",IF(H3634/E3634&lt;0.25,"Quase sem estoque",IF(H3634/E3634&lt;1.2,"Estoque baixo",IF(H3634/E3634&lt;2,"Estoque moderado","Estoque confortável")))),""))</f>
        <v/>
      </c>
      <c r="J3634" s="102" t="str">
        <f>IF(CADA_PROD!C3634="","",SUMIFS(MOVI_ENTR!M:M,MOVI_ENTR!D:D,D3634))</f>
        <v/>
      </c>
      <c r="K3634" s="103" t="str">
        <f>IF(CADA_PROD!C3634="","",IFERROR($J3634/SUM($J$6:$J$1006),""))</f>
        <v/>
      </c>
      <c r="L3634" s="103" t="str">
        <f>IF(CADA_PROD!C3634="","",IFERROR(H3634/SUM($H$6:$H$1006)+P3634,""))</f>
        <v/>
      </c>
      <c r="M3634" s="102" t="str">
        <f>IF(CADA_PROD!$C3634="","",IFERROR(SUMIFS(MOVI_ENTR!M:M,MOVI_ENTR!D:D,D3634)/SUMIFS(MOVI_ENTR!I:I,MOVI_ENTR!D:D,D3634),0))</f>
        <v/>
      </c>
      <c r="N3634" s="104" t="str">
        <f>IF(CADA_PROD!C3634="","",G3634/E3634)</f>
        <v/>
      </c>
    </row>
    <row r="3635" spans="3:14">
      <c r="C3635" s="99" t="str">
        <f>IF(CADA_PROD!C3635="","",CADA_PROD!C3635)</f>
        <v/>
      </c>
      <c r="D3635" s="100" t="str">
        <f>IF(CADA_PROD!D3635="","",CADA_PROD!D3635)</f>
        <v/>
      </c>
      <c r="E3635" s="101" t="str">
        <f>IF(CADA_PROD!E3635="","",CADA_PROD!E3635)</f>
        <v/>
      </c>
      <c r="F3635" s="101" t="str">
        <f>IF(CADA_PROD!D3635="","",SUMIFS(MOVI_ENTR!I:I,MOVI_ENTR!D:D,D3635))</f>
        <v/>
      </c>
      <c r="G3635" s="101" t="str">
        <f>IF(CADA_PROD!C3635="","",SUMIFS(MOVI_SAID!H:H,MOVI_SAID!D:D,D3635))</f>
        <v/>
      </c>
      <c r="H3635" s="101" t="str">
        <f t="shared" si="75"/>
        <v/>
      </c>
      <c r="I3635" s="100" t="str">
        <f>IF(CADA_PROD!C3635="","",IFERROR(IF(H3635&lt;=0,"Sem estoque",IF(H3635/E3635&lt;0.25,"Quase sem estoque",IF(H3635/E3635&lt;1.2,"Estoque baixo",IF(H3635/E3635&lt;2,"Estoque moderado","Estoque confortável")))),""))</f>
        <v/>
      </c>
      <c r="J3635" s="102" t="str">
        <f>IF(CADA_PROD!C3635="","",SUMIFS(MOVI_ENTR!M:M,MOVI_ENTR!D:D,D3635))</f>
        <v/>
      </c>
      <c r="K3635" s="103" t="str">
        <f>IF(CADA_PROD!C3635="","",IFERROR($J3635/SUM($J$6:$J$1006),""))</f>
        <v/>
      </c>
      <c r="L3635" s="103" t="str">
        <f>IF(CADA_PROD!C3635="","",IFERROR(H3635/SUM($H$6:$H$1006)+P3635,""))</f>
        <v/>
      </c>
      <c r="M3635" s="102" t="str">
        <f>IF(CADA_PROD!$C3635="","",IFERROR(SUMIFS(MOVI_ENTR!M:M,MOVI_ENTR!D:D,D3635)/SUMIFS(MOVI_ENTR!I:I,MOVI_ENTR!D:D,D3635),0))</f>
        <v/>
      </c>
      <c r="N3635" s="104" t="str">
        <f>IF(CADA_PROD!C3635="","",G3635/E3635)</f>
        <v/>
      </c>
    </row>
    <row r="3636" spans="3:14">
      <c r="C3636" s="99" t="str">
        <f>IF(CADA_PROD!C3636="","",CADA_PROD!C3636)</f>
        <v/>
      </c>
      <c r="D3636" s="100" t="str">
        <f>IF(CADA_PROD!D3636="","",CADA_PROD!D3636)</f>
        <v/>
      </c>
      <c r="E3636" s="101" t="str">
        <f>IF(CADA_PROD!E3636="","",CADA_PROD!E3636)</f>
        <v/>
      </c>
      <c r="F3636" s="101" t="str">
        <f>IF(CADA_PROD!D3636="","",SUMIFS(MOVI_ENTR!I:I,MOVI_ENTR!D:D,D3636))</f>
        <v/>
      </c>
      <c r="G3636" s="101" t="str">
        <f>IF(CADA_PROD!C3636="","",SUMIFS(MOVI_SAID!H:H,MOVI_SAID!D:D,D3636))</f>
        <v/>
      </c>
      <c r="H3636" s="101" t="str">
        <f t="shared" si="75"/>
        <v/>
      </c>
      <c r="I3636" s="100" t="str">
        <f>IF(CADA_PROD!C3636="","",IFERROR(IF(H3636&lt;=0,"Sem estoque",IF(H3636/E3636&lt;0.25,"Quase sem estoque",IF(H3636/E3636&lt;1.2,"Estoque baixo",IF(H3636/E3636&lt;2,"Estoque moderado","Estoque confortável")))),""))</f>
        <v/>
      </c>
      <c r="J3636" s="102" t="str">
        <f>IF(CADA_PROD!C3636="","",SUMIFS(MOVI_ENTR!M:M,MOVI_ENTR!D:D,D3636))</f>
        <v/>
      </c>
      <c r="K3636" s="103" t="str">
        <f>IF(CADA_PROD!C3636="","",IFERROR($J3636/SUM($J$6:$J$1006),""))</f>
        <v/>
      </c>
      <c r="L3636" s="103" t="str">
        <f>IF(CADA_PROD!C3636="","",IFERROR(H3636/SUM($H$6:$H$1006)+P3636,""))</f>
        <v/>
      </c>
      <c r="M3636" s="102" t="str">
        <f>IF(CADA_PROD!$C3636="","",IFERROR(SUMIFS(MOVI_ENTR!M:M,MOVI_ENTR!D:D,D3636)/SUMIFS(MOVI_ENTR!I:I,MOVI_ENTR!D:D,D3636),0))</f>
        <v/>
      </c>
      <c r="N3636" s="104" t="str">
        <f>IF(CADA_PROD!C3636="","",G3636/E3636)</f>
        <v/>
      </c>
    </row>
    <row r="3637" spans="3:14">
      <c r="C3637" s="99" t="str">
        <f>IF(CADA_PROD!C3637="","",CADA_PROD!C3637)</f>
        <v/>
      </c>
      <c r="D3637" s="100" t="str">
        <f>IF(CADA_PROD!D3637="","",CADA_PROD!D3637)</f>
        <v/>
      </c>
      <c r="E3637" s="101" t="str">
        <f>IF(CADA_PROD!E3637="","",CADA_PROD!E3637)</f>
        <v/>
      </c>
      <c r="F3637" s="101" t="str">
        <f>IF(CADA_PROD!D3637="","",SUMIFS(MOVI_ENTR!I:I,MOVI_ENTR!D:D,D3637))</f>
        <v/>
      </c>
      <c r="G3637" s="101" t="str">
        <f>IF(CADA_PROD!C3637="","",SUMIFS(MOVI_SAID!H:H,MOVI_SAID!D:D,D3637))</f>
        <v/>
      </c>
      <c r="H3637" s="101" t="str">
        <f t="shared" si="75"/>
        <v/>
      </c>
      <c r="I3637" s="100" t="str">
        <f>IF(CADA_PROD!C3637="","",IFERROR(IF(H3637&lt;=0,"Sem estoque",IF(H3637/E3637&lt;0.25,"Quase sem estoque",IF(H3637/E3637&lt;1.2,"Estoque baixo",IF(H3637/E3637&lt;2,"Estoque moderado","Estoque confortável")))),""))</f>
        <v/>
      </c>
      <c r="J3637" s="102" t="str">
        <f>IF(CADA_PROD!C3637="","",SUMIFS(MOVI_ENTR!M:M,MOVI_ENTR!D:D,D3637))</f>
        <v/>
      </c>
      <c r="K3637" s="103" t="str">
        <f>IF(CADA_PROD!C3637="","",IFERROR($J3637/SUM($J$6:$J$1006),""))</f>
        <v/>
      </c>
      <c r="L3637" s="103" t="str">
        <f>IF(CADA_PROD!C3637="","",IFERROR(H3637/SUM($H$6:$H$1006)+P3637,""))</f>
        <v/>
      </c>
      <c r="M3637" s="102" t="str">
        <f>IF(CADA_PROD!$C3637="","",IFERROR(SUMIFS(MOVI_ENTR!M:M,MOVI_ENTR!D:D,D3637)/SUMIFS(MOVI_ENTR!I:I,MOVI_ENTR!D:D,D3637),0))</f>
        <v/>
      </c>
      <c r="N3637" s="104" t="str">
        <f>IF(CADA_PROD!C3637="","",G3637/E3637)</f>
        <v/>
      </c>
    </row>
    <row r="3638" spans="3:14">
      <c r="C3638" s="99" t="str">
        <f>IF(CADA_PROD!C3638="","",CADA_PROD!C3638)</f>
        <v/>
      </c>
      <c r="D3638" s="100" t="str">
        <f>IF(CADA_PROD!D3638="","",CADA_PROD!D3638)</f>
        <v/>
      </c>
      <c r="E3638" s="101" t="str">
        <f>IF(CADA_PROD!E3638="","",CADA_PROD!E3638)</f>
        <v/>
      </c>
      <c r="F3638" s="101" t="str">
        <f>IF(CADA_PROD!D3638="","",SUMIFS(MOVI_ENTR!I:I,MOVI_ENTR!D:D,D3638))</f>
        <v/>
      </c>
      <c r="G3638" s="101" t="str">
        <f>IF(CADA_PROD!C3638="","",SUMIFS(MOVI_SAID!H:H,MOVI_SAID!D:D,D3638))</f>
        <v/>
      </c>
      <c r="H3638" s="101" t="str">
        <f t="shared" si="75"/>
        <v/>
      </c>
      <c r="I3638" s="100" t="str">
        <f>IF(CADA_PROD!C3638="","",IFERROR(IF(H3638&lt;=0,"Sem estoque",IF(H3638/E3638&lt;0.25,"Quase sem estoque",IF(H3638/E3638&lt;1.2,"Estoque baixo",IF(H3638/E3638&lt;2,"Estoque moderado","Estoque confortável")))),""))</f>
        <v/>
      </c>
      <c r="J3638" s="102" t="str">
        <f>IF(CADA_PROD!C3638="","",SUMIFS(MOVI_ENTR!M:M,MOVI_ENTR!D:D,D3638))</f>
        <v/>
      </c>
      <c r="K3638" s="103" t="str">
        <f>IF(CADA_PROD!C3638="","",IFERROR($J3638/SUM($J$6:$J$1006),""))</f>
        <v/>
      </c>
      <c r="L3638" s="103" t="str">
        <f>IF(CADA_PROD!C3638="","",IFERROR(H3638/SUM($H$6:$H$1006)+P3638,""))</f>
        <v/>
      </c>
      <c r="M3638" s="102" t="str">
        <f>IF(CADA_PROD!$C3638="","",IFERROR(SUMIFS(MOVI_ENTR!M:M,MOVI_ENTR!D:D,D3638)/SUMIFS(MOVI_ENTR!I:I,MOVI_ENTR!D:D,D3638),0))</f>
        <v/>
      </c>
      <c r="N3638" s="104" t="str">
        <f>IF(CADA_PROD!C3638="","",G3638/E3638)</f>
        <v/>
      </c>
    </row>
    <row r="3639" spans="3:14">
      <c r="C3639" s="99" t="str">
        <f>IF(CADA_PROD!C3639="","",CADA_PROD!C3639)</f>
        <v/>
      </c>
      <c r="D3639" s="100" t="str">
        <f>IF(CADA_PROD!D3639="","",CADA_PROD!D3639)</f>
        <v/>
      </c>
      <c r="E3639" s="101" t="str">
        <f>IF(CADA_PROD!E3639="","",CADA_PROD!E3639)</f>
        <v/>
      </c>
      <c r="F3639" s="101" t="str">
        <f>IF(CADA_PROD!D3639="","",SUMIFS(MOVI_ENTR!I:I,MOVI_ENTR!D:D,D3639))</f>
        <v/>
      </c>
      <c r="G3639" s="101" t="str">
        <f>IF(CADA_PROD!C3639="","",SUMIFS(MOVI_SAID!H:H,MOVI_SAID!D:D,D3639))</f>
        <v/>
      </c>
      <c r="H3639" s="101" t="str">
        <f t="shared" si="75"/>
        <v/>
      </c>
      <c r="I3639" s="100" t="str">
        <f>IF(CADA_PROD!C3639="","",IFERROR(IF(H3639&lt;=0,"Sem estoque",IF(H3639/E3639&lt;0.25,"Quase sem estoque",IF(H3639/E3639&lt;1.2,"Estoque baixo",IF(H3639/E3639&lt;2,"Estoque moderado","Estoque confortável")))),""))</f>
        <v/>
      </c>
      <c r="J3639" s="102" t="str">
        <f>IF(CADA_PROD!C3639="","",SUMIFS(MOVI_ENTR!M:M,MOVI_ENTR!D:D,D3639))</f>
        <v/>
      </c>
      <c r="K3639" s="103" t="str">
        <f>IF(CADA_PROD!C3639="","",IFERROR($J3639/SUM($J$6:$J$1006),""))</f>
        <v/>
      </c>
      <c r="L3639" s="103" t="str">
        <f>IF(CADA_PROD!C3639="","",IFERROR(H3639/SUM($H$6:$H$1006)+P3639,""))</f>
        <v/>
      </c>
      <c r="M3639" s="102" t="str">
        <f>IF(CADA_PROD!$C3639="","",IFERROR(SUMIFS(MOVI_ENTR!M:M,MOVI_ENTR!D:D,D3639)/SUMIFS(MOVI_ENTR!I:I,MOVI_ENTR!D:D,D3639),0))</f>
        <v/>
      </c>
      <c r="N3639" s="104" t="str">
        <f>IF(CADA_PROD!C3639="","",G3639/E3639)</f>
        <v/>
      </c>
    </row>
    <row r="3640" spans="3:14">
      <c r="C3640" s="99" t="str">
        <f>IF(CADA_PROD!C3640="","",CADA_PROD!C3640)</f>
        <v/>
      </c>
      <c r="D3640" s="100" t="str">
        <f>IF(CADA_PROD!D3640="","",CADA_PROD!D3640)</f>
        <v/>
      </c>
      <c r="E3640" s="101" t="str">
        <f>IF(CADA_PROD!E3640="","",CADA_PROD!E3640)</f>
        <v/>
      </c>
      <c r="F3640" s="101" t="str">
        <f>IF(CADA_PROD!D3640="","",SUMIFS(MOVI_ENTR!I:I,MOVI_ENTR!D:D,D3640))</f>
        <v/>
      </c>
      <c r="G3640" s="101" t="str">
        <f>IF(CADA_PROD!C3640="","",SUMIFS(MOVI_SAID!H:H,MOVI_SAID!D:D,D3640))</f>
        <v/>
      </c>
      <c r="H3640" s="101" t="str">
        <f t="shared" si="75"/>
        <v/>
      </c>
      <c r="I3640" s="100" t="str">
        <f>IF(CADA_PROD!C3640="","",IFERROR(IF(H3640&lt;=0,"Sem estoque",IF(H3640/E3640&lt;0.25,"Quase sem estoque",IF(H3640/E3640&lt;1.2,"Estoque baixo",IF(H3640/E3640&lt;2,"Estoque moderado","Estoque confortável")))),""))</f>
        <v/>
      </c>
      <c r="J3640" s="102" t="str">
        <f>IF(CADA_PROD!C3640="","",SUMIFS(MOVI_ENTR!M:M,MOVI_ENTR!D:D,D3640))</f>
        <v/>
      </c>
      <c r="K3640" s="103" t="str">
        <f>IF(CADA_PROD!C3640="","",IFERROR($J3640/SUM($J$6:$J$1006),""))</f>
        <v/>
      </c>
      <c r="L3640" s="103" t="str">
        <f>IF(CADA_PROD!C3640="","",IFERROR(H3640/SUM($H$6:$H$1006)+P3640,""))</f>
        <v/>
      </c>
      <c r="M3640" s="102" t="str">
        <f>IF(CADA_PROD!$C3640="","",IFERROR(SUMIFS(MOVI_ENTR!M:M,MOVI_ENTR!D:D,D3640)/SUMIFS(MOVI_ENTR!I:I,MOVI_ENTR!D:D,D3640),0))</f>
        <v/>
      </c>
      <c r="N3640" s="104" t="str">
        <f>IF(CADA_PROD!C3640="","",G3640/E3640)</f>
        <v/>
      </c>
    </row>
    <row r="3641" spans="3:14">
      <c r="C3641" s="99" t="str">
        <f>IF(CADA_PROD!C3641="","",CADA_PROD!C3641)</f>
        <v/>
      </c>
      <c r="D3641" s="100" t="str">
        <f>IF(CADA_PROD!D3641="","",CADA_PROD!D3641)</f>
        <v/>
      </c>
      <c r="E3641" s="101" t="str">
        <f>IF(CADA_PROD!E3641="","",CADA_PROD!E3641)</f>
        <v/>
      </c>
      <c r="F3641" s="101" t="str">
        <f>IF(CADA_PROD!D3641="","",SUMIFS(MOVI_ENTR!I:I,MOVI_ENTR!D:D,D3641))</f>
        <v/>
      </c>
      <c r="G3641" s="101" t="str">
        <f>IF(CADA_PROD!C3641="","",SUMIFS(MOVI_SAID!H:H,MOVI_SAID!D:D,D3641))</f>
        <v/>
      </c>
      <c r="H3641" s="101" t="str">
        <f t="shared" si="75"/>
        <v/>
      </c>
      <c r="I3641" s="100" t="str">
        <f>IF(CADA_PROD!C3641="","",IFERROR(IF(H3641&lt;=0,"Sem estoque",IF(H3641/E3641&lt;0.25,"Quase sem estoque",IF(H3641/E3641&lt;1.2,"Estoque baixo",IF(H3641/E3641&lt;2,"Estoque moderado","Estoque confortável")))),""))</f>
        <v/>
      </c>
      <c r="J3641" s="102" t="str">
        <f>IF(CADA_PROD!C3641="","",SUMIFS(MOVI_ENTR!M:M,MOVI_ENTR!D:D,D3641))</f>
        <v/>
      </c>
      <c r="K3641" s="103" t="str">
        <f>IF(CADA_PROD!C3641="","",IFERROR($J3641/SUM($J$6:$J$1006),""))</f>
        <v/>
      </c>
      <c r="L3641" s="103" t="str">
        <f>IF(CADA_PROD!C3641="","",IFERROR(H3641/SUM($H$6:$H$1006)+P3641,""))</f>
        <v/>
      </c>
      <c r="M3641" s="102" t="str">
        <f>IF(CADA_PROD!$C3641="","",IFERROR(SUMIFS(MOVI_ENTR!M:M,MOVI_ENTR!D:D,D3641)/SUMIFS(MOVI_ENTR!I:I,MOVI_ENTR!D:D,D3641),0))</f>
        <v/>
      </c>
      <c r="N3641" s="104" t="str">
        <f>IF(CADA_PROD!C3641="","",G3641/E3641)</f>
        <v/>
      </c>
    </row>
    <row r="3642" spans="3:14">
      <c r="C3642" s="99" t="str">
        <f>IF(CADA_PROD!C3642="","",CADA_PROD!C3642)</f>
        <v/>
      </c>
      <c r="D3642" s="100" t="str">
        <f>IF(CADA_PROD!D3642="","",CADA_PROD!D3642)</f>
        <v/>
      </c>
      <c r="E3642" s="101" t="str">
        <f>IF(CADA_PROD!E3642="","",CADA_PROD!E3642)</f>
        <v/>
      </c>
      <c r="F3642" s="101" t="str">
        <f>IF(CADA_PROD!D3642="","",SUMIFS(MOVI_ENTR!I:I,MOVI_ENTR!D:D,D3642))</f>
        <v/>
      </c>
      <c r="G3642" s="101" t="str">
        <f>IF(CADA_PROD!C3642="","",SUMIFS(MOVI_SAID!H:H,MOVI_SAID!D:D,D3642))</f>
        <v/>
      </c>
      <c r="H3642" s="101" t="str">
        <f t="shared" si="75"/>
        <v/>
      </c>
      <c r="I3642" s="100" t="str">
        <f>IF(CADA_PROD!C3642="","",IFERROR(IF(H3642&lt;=0,"Sem estoque",IF(H3642/E3642&lt;0.25,"Quase sem estoque",IF(H3642/E3642&lt;1.2,"Estoque baixo",IF(H3642/E3642&lt;2,"Estoque moderado","Estoque confortável")))),""))</f>
        <v/>
      </c>
      <c r="J3642" s="102" t="str">
        <f>IF(CADA_PROD!C3642="","",SUMIFS(MOVI_ENTR!M:M,MOVI_ENTR!D:D,D3642))</f>
        <v/>
      </c>
      <c r="K3642" s="103" t="str">
        <f>IF(CADA_PROD!C3642="","",IFERROR($J3642/SUM($J$6:$J$1006),""))</f>
        <v/>
      </c>
      <c r="L3642" s="103" t="str">
        <f>IF(CADA_PROD!C3642="","",IFERROR(H3642/SUM($H$6:$H$1006)+P3642,""))</f>
        <v/>
      </c>
      <c r="M3642" s="102" t="str">
        <f>IF(CADA_PROD!$C3642="","",IFERROR(SUMIFS(MOVI_ENTR!M:M,MOVI_ENTR!D:D,D3642)/SUMIFS(MOVI_ENTR!I:I,MOVI_ENTR!D:D,D3642),0))</f>
        <v/>
      </c>
      <c r="N3642" s="104" t="str">
        <f>IF(CADA_PROD!C3642="","",G3642/E3642)</f>
        <v/>
      </c>
    </row>
    <row r="3643" spans="3:14">
      <c r="C3643" s="99" t="str">
        <f>IF(CADA_PROD!C3643="","",CADA_PROD!C3643)</f>
        <v/>
      </c>
      <c r="D3643" s="100" t="str">
        <f>IF(CADA_PROD!D3643="","",CADA_PROD!D3643)</f>
        <v/>
      </c>
      <c r="E3643" s="101" t="str">
        <f>IF(CADA_PROD!E3643="","",CADA_PROD!E3643)</f>
        <v/>
      </c>
      <c r="F3643" s="101" t="str">
        <f>IF(CADA_PROD!D3643="","",SUMIFS(MOVI_ENTR!I:I,MOVI_ENTR!D:D,D3643))</f>
        <v/>
      </c>
      <c r="G3643" s="101" t="str">
        <f>IF(CADA_PROD!C3643="","",SUMIFS(MOVI_SAID!H:H,MOVI_SAID!D:D,D3643))</f>
        <v/>
      </c>
      <c r="H3643" s="101" t="str">
        <f t="shared" si="75"/>
        <v/>
      </c>
      <c r="I3643" s="100" t="str">
        <f>IF(CADA_PROD!C3643="","",IFERROR(IF(H3643&lt;=0,"Sem estoque",IF(H3643/E3643&lt;0.25,"Quase sem estoque",IF(H3643/E3643&lt;1.2,"Estoque baixo",IF(H3643/E3643&lt;2,"Estoque moderado","Estoque confortável")))),""))</f>
        <v/>
      </c>
      <c r="J3643" s="102" t="str">
        <f>IF(CADA_PROD!C3643="","",SUMIFS(MOVI_ENTR!M:M,MOVI_ENTR!D:D,D3643))</f>
        <v/>
      </c>
      <c r="K3643" s="103" t="str">
        <f>IF(CADA_PROD!C3643="","",IFERROR($J3643/SUM($J$6:$J$1006),""))</f>
        <v/>
      </c>
      <c r="L3643" s="103" t="str">
        <f>IF(CADA_PROD!C3643="","",IFERROR(H3643/SUM($H$6:$H$1006)+P3643,""))</f>
        <v/>
      </c>
      <c r="M3643" s="102" t="str">
        <f>IF(CADA_PROD!$C3643="","",IFERROR(SUMIFS(MOVI_ENTR!M:M,MOVI_ENTR!D:D,D3643)/SUMIFS(MOVI_ENTR!I:I,MOVI_ENTR!D:D,D3643),0))</f>
        <v/>
      </c>
      <c r="N3643" s="104" t="str">
        <f>IF(CADA_PROD!C3643="","",G3643/E3643)</f>
        <v/>
      </c>
    </row>
    <row r="3644" spans="3:14">
      <c r="C3644" s="99" t="str">
        <f>IF(CADA_PROD!C3644="","",CADA_PROD!C3644)</f>
        <v/>
      </c>
      <c r="D3644" s="100" t="str">
        <f>IF(CADA_PROD!D3644="","",CADA_PROD!D3644)</f>
        <v/>
      </c>
      <c r="E3644" s="101" t="str">
        <f>IF(CADA_PROD!E3644="","",CADA_PROD!E3644)</f>
        <v/>
      </c>
      <c r="F3644" s="101" t="str">
        <f>IF(CADA_PROD!D3644="","",SUMIFS(MOVI_ENTR!I:I,MOVI_ENTR!D:D,D3644))</f>
        <v/>
      </c>
      <c r="G3644" s="101" t="str">
        <f>IF(CADA_PROD!C3644="","",SUMIFS(MOVI_SAID!H:H,MOVI_SAID!D:D,D3644))</f>
        <v/>
      </c>
      <c r="H3644" s="101" t="str">
        <f t="shared" si="75"/>
        <v/>
      </c>
      <c r="I3644" s="100" t="str">
        <f>IF(CADA_PROD!C3644="","",IFERROR(IF(H3644&lt;=0,"Sem estoque",IF(H3644/E3644&lt;0.25,"Quase sem estoque",IF(H3644/E3644&lt;1.2,"Estoque baixo",IF(H3644/E3644&lt;2,"Estoque moderado","Estoque confortável")))),""))</f>
        <v/>
      </c>
      <c r="J3644" s="102" t="str">
        <f>IF(CADA_PROD!C3644="","",SUMIFS(MOVI_ENTR!M:M,MOVI_ENTR!D:D,D3644))</f>
        <v/>
      </c>
      <c r="K3644" s="103" t="str">
        <f>IF(CADA_PROD!C3644="","",IFERROR($J3644/SUM($J$6:$J$1006),""))</f>
        <v/>
      </c>
      <c r="L3644" s="103" t="str">
        <f>IF(CADA_PROD!C3644="","",IFERROR(H3644/SUM($H$6:$H$1006)+P3644,""))</f>
        <v/>
      </c>
      <c r="M3644" s="102" t="str">
        <f>IF(CADA_PROD!$C3644="","",IFERROR(SUMIFS(MOVI_ENTR!M:M,MOVI_ENTR!D:D,D3644)/SUMIFS(MOVI_ENTR!I:I,MOVI_ENTR!D:D,D3644),0))</f>
        <v/>
      </c>
      <c r="N3644" s="104" t="str">
        <f>IF(CADA_PROD!C3644="","",G3644/E3644)</f>
        <v/>
      </c>
    </row>
    <row r="3645" spans="3:14">
      <c r="C3645" s="99" t="str">
        <f>IF(CADA_PROD!C3645="","",CADA_PROD!C3645)</f>
        <v/>
      </c>
      <c r="D3645" s="100" t="str">
        <f>IF(CADA_PROD!D3645="","",CADA_PROD!D3645)</f>
        <v/>
      </c>
      <c r="E3645" s="101" t="str">
        <f>IF(CADA_PROD!E3645="","",CADA_PROD!E3645)</f>
        <v/>
      </c>
      <c r="F3645" s="101" t="str">
        <f>IF(CADA_PROD!D3645="","",SUMIFS(MOVI_ENTR!I:I,MOVI_ENTR!D:D,D3645))</f>
        <v/>
      </c>
      <c r="G3645" s="101" t="str">
        <f>IF(CADA_PROD!C3645="","",SUMIFS(MOVI_SAID!H:H,MOVI_SAID!D:D,D3645))</f>
        <v/>
      </c>
      <c r="H3645" s="101" t="str">
        <f t="shared" si="75"/>
        <v/>
      </c>
      <c r="I3645" s="100" t="str">
        <f>IF(CADA_PROD!C3645="","",IFERROR(IF(H3645&lt;=0,"Sem estoque",IF(H3645/E3645&lt;0.25,"Quase sem estoque",IF(H3645/E3645&lt;1.2,"Estoque baixo",IF(H3645/E3645&lt;2,"Estoque moderado","Estoque confortável")))),""))</f>
        <v/>
      </c>
      <c r="J3645" s="102" t="str">
        <f>IF(CADA_PROD!C3645="","",SUMIFS(MOVI_ENTR!M:M,MOVI_ENTR!D:D,D3645))</f>
        <v/>
      </c>
      <c r="K3645" s="103" t="str">
        <f>IF(CADA_PROD!C3645="","",IFERROR($J3645/SUM($J$6:$J$1006),""))</f>
        <v/>
      </c>
      <c r="L3645" s="103" t="str">
        <f>IF(CADA_PROD!C3645="","",IFERROR(H3645/SUM($H$6:$H$1006)+P3645,""))</f>
        <v/>
      </c>
      <c r="M3645" s="102" t="str">
        <f>IF(CADA_PROD!$C3645="","",IFERROR(SUMIFS(MOVI_ENTR!M:M,MOVI_ENTR!D:D,D3645)/SUMIFS(MOVI_ENTR!I:I,MOVI_ENTR!D:D,D3645),0))</f>
        <v/>
      </c>
      <c r="N3645" s="104" t="str">
        <f>IF(CADA_PROD!C3645="","",G3645/E3645)</f>
        <v/>
      </c>
    </row>
    <row r="3646" spans="3:14">
      <c r="C3646" s="99" t="str">
        <f>IF(CADA_PROD!C3646="","",CADA_PROD!C3646)</f>
        <v/>
      </c>
      <c r="D3646" s="100" t="str">
        <f>IF(CADA_PROD!D3646="","",CADA_PROD!D3646)</f>
        <v/>
      </c>
      <c r="E3646" s="101" t="str">
        <f>IF(CADA_PROD!E3646="","",CADA_PROD!E3646)</f>
        <v/>
      </c>
      <c r="F3646" s="101" t="str">
        <f>IF(CADA_PROD!D3646="","",SUMIFS(MOVI_ENTR!I:I,MOVI_ENTR!D:D,D3646))</f>
        <v/>
      </c>
      <c r="G3646" s="101" t="str">
        <f>IF(CADA_PROD!C3646="","",SUMIFS(MOVI_SAID!H:H,MOVI_SAID!D:D,D3646))</f>
        <v/>
      </c>
      <c r="H3646" s="101" t="str">
        <f t="shared" si="75"/>
        <v/>
      </c>
      <c r="I3646" s="100" t="str">
        <f>IF(CADA_PROD!C3646="","",IFERROR(IF(H3646&lt;=0,"Sem estoque",IF(H3646/E3646&lt;0.25,"Quase sem estoque",IF(H3646/E3646&lt;1.2,"Estoque baixo",IF(H3646/E3646&lt;2,"Estoque moderado","Estoque confortável")))),""))</f>
        <v/>
      </c>
      <c r="J3646" s="102" t="str">
        <f>IF(CADA_PROD!C3646="","",SUMIFS(MOVI_ENTR!M:M,MOVI_ENTR!D:D,D3646))</f>
        <v/>
      </c>
      <c r="K3646" s="103" t="str">
        <f>IF(CADA_PROD!C3646="","",IFERROR($J3646/SUM($J$6:$J$1006),""))</f>
        <v/>
      </c>
      <c r="L3646" s="103" t="str">
        <f>IF(CADA_PROD!C3646="","",IFERROR(H3646/SUM($H$6:$H$1006)+P3646,""))</f>
        <v/>
      </c>
      <c r="M3646" s="102" t="str">
        <f>IF(CADA_PROD!$C3646="","",IFERROR(SUMIFS(MOVI_ENTR!M:M,MOVI_ENTR!D:D,D3646)/SUMIFS(MOVI_ENTR!I:I,MOVI_ENTR!D:D,D3646),0))</f>
        <v/>
      </c>
      <c r="N3646" s="104" t="str">
        <f>IF(CADA_PROD!C3646="","",G3646/E3646)</f>
        <v/>
      </c>
    </row>
    <row r="3647" spans="3:14">
      <c r="C3647" s="99" t="str">
        <f>IF(CADA_PROD!C3647="","",CADA_PROD!C3647)</f>
        <v/>
      </c>
      <c r="D3647" s="100" t="str">
        <f>IF(CADA_PROD!D3647="","",CADA_PROD!D3647)</f>
        <v/>
      </c>
      <c r="E3647" s="101" t="str">
        <f>IF(CADA_PROD!E3647="","",CADA_PROD!E3647)</f>
        <v/>
      </c>
      <c r="F3647" s="101" t="str">
        <f>IF(CADA_PROD!D3647="","",SUMIFS(MOVI_ENTR!I:I,MOVI_ENTR!D:D,D3647))</f>
        <v/>
      </c>
      <c r="G3647" s="101" t="str">
        <f>IF(CADA_PROD!C3647="","",SUMIFS(MOVI_SAID!H:H,MOVI_SAID!D:D,D3647))</f>
        <v/>
      </c>
      <c r="H3647" s="101" t="str">
        <f t="shared" si="75"/>
        <v/>
      </c>
      <c r="I3647" s="100" t="str">
        <f>IF(CADA_PROD!C3647="","",IFERROR(IF(H3647&lt;=0,"Sem estoque",IF(H3647/E3647&lt;0.25,"Quase sem estoque",IF(H3647/E3647&lt;1.2,"Estoque baixo",IF(H3647/E3647&lt;2,"Estoque moderado","Estoque confortável")))),""))</f>
        <v/>
      </c>
      <c r="J3647" s="102" t="str">
        <f>IF(CADA_PROD!C3647="","",SUMIFS(MOVI_ENTR!M:M,MOVI_ENTR!D:D,D3647))</f>
        <v/>
      </c>
      <c r="K3647" s="103" t="str">
        <f>IF(CADA_PROD!C3647="","",IFERROR($J3647/SUM($J$6:$J$1006),""))</f>
        <v/>
      </c>
      <c r="L3647" s="103" t="str">
        <f>IF(CADA_PROD!C3647="","",IFERROR(H3647/SUM($H$6:$H$1006)+P3647,""))</f>
        <v/>
      </c>
      <c r="M3647" s="102" t="str">
        <f>IF(CADA_PROD!$C3647="","",IFERROR(SUMIFS(MOVI_ENTR!M:M,MOVI_ENTR!D:D,D3647)/SUMIFS(MOVI_ENTR!I:I,MOVI_ENTR!D:D,D3647),0))</f>
        <v/>
      </c>
      <c r="N3647" s="104" t="str">
        <f>IF(CADA_PROD!C3647="","",G3647/E3647)</f>
        <v/>
      </c>
    </row>
    <row r="3648" spans="3:14">
      <c r="C3648" s="99" t="str">
        <f>IF(CADA_PROD!C3648="","",CADA_PROD!C3648)</f>
        <v/>
      </c>
      <c r="D3648" s="100" t="str">
        <f>IF(CADA_PROD!D3648="","",CADA_PROD!D3648)</f>
        <v/>
      </c>
      <c r="E3648" s="101" t="str">
        <f>IF(CADA_PROD!E3648="","",CADA_PROD!E3648)</f>
        <v/>
      </c>
      <c r="F3648" s="101" t="str">
        <f>IF(CADA_PROD!D3648="","",SUMIFS(MOVI_ENTR!I:I,MOVI_ENTR!D:D,D3648))</f>
        <v/>
      </c>
      <c r="G3648" s="101" t="str">
        <f>IF(CADA_PROD!C3648="","",SUMIFS(MOVI_SAID!H:H,MOVI_SAID!D:D,D3648))</f>
        <v/>
      </c>
      <c r="H3648" s="101" t="str">
        <f t="shared" si="75"/>
        <v/>
      </c>
      <c r="I3648" s="100" t="str">
        <f>IF(CADA_PROD!C3648="","",IFERROR(IF(H3648&lt;=0,"Sem estoque",IF(H3648/E3648&lt;0.25,"Quase sem estoque",IF(H3648/E3648&lt;1.2,"Estoque baixo",IF(H3648/E3648&lt;2,"Estoque moderado","Estoque confortável")))),""))</f>
        <v/>
      </c>
      <c r="J3648" s="102" t="str">
        <f>IF(CADA_PROD!C3648="","",SUMIFS(MOVI_ENTR!M:M,MOVI_ENTR!D:D,D3648))</f>
        <v/>
      </c>
      <c r="K3648" s="103" t="str">
        <f>IF(CADA_PROD!C3648="","",IFERROR($J3648/SUM($J$6:$J$1006),""))</f>
        <v/>
      </c>
      <c r="L3648" s="103" t="str">
        <f>IF(CADA_PROD!C3648="","",IFERROR(H3648/SUM($H$6:$H$1006)+P3648,""))</f>
        <v/>
      </c>
      <c r="M3648" s="102" t="str">
        <f>IF(CADA_PROD!$C3648="","",IFERROR(SUMIFS(MOVI_ENTR!M:M,MOVI_ENTR!D:D,D3648)/SUMIFS(MOVI_ENTR!I:I,MOVI_ENTR!D:D,D3648),0))</f>
        <v/>
      </c>
      <c r="N3648" s="104" t="str">
        <f>IF(CADA_PROD!C3648="","",G3648/E3648)</f>
        <v/>
      </c>
    </row>
    <row r="3649" spans="3:14">
      <c r="C3649" s="99" t="str">
        <f>IF(CADA_PROD!C3649="","",CADA_PROD!C3649)</f>
        <v/>
      </c>
      <c r="D3649" s="100" t="str">
        <f>IF(CADA_PROD!D3649="","",CADA_PROD!D3649)</f>
        <v/>
      </c>
      <c r="E3649" s="101" t="str">
        <f>IF(CADA_PROD!E3649="","",CADA_PROD!E3649)</f>
        <v/>
      </c>
      <c r="F3649" s="101" t="str">
        <f>IF(CADA_PROD!D3649="","",SUMIFS(MOVI_ENTR!I:I,MOVI_ENTR!D:D,D3649))</f>
        <v/>
      </c>
      <c r="G3649" s="101" t="str">
        <f>IF(CADA_PROD!C3649="","",SUMIFS(MOVI_SAID!H:H,MOVI_SAID!D:D,D3649))</f>
        <v/>
      </c>
      <c r="H3649" s="101" t="str">
        <f t="shared" si="75"/>
        <v/>
      </c>
      <c r="I3649" s="100" t="str">
        <f>IF(CADA_PROD!C3649="","",IFERROR(IF(H3649&lt;=0,"Sem estoque",IF(H3649/E3649&lt;0.25,"Quase sem estoque",IF(H3649/E3649&lt;1.2,"Estoque baixo",IF(H3649/E3649&lt;2,"Estoque moderado","Estoque confortável")))),""))</f>
        <v/>
      </c>
      <c r="J3649" s="102" t="str">
        <f>IF(CADA_PROD!C3649="","",SUMIFS(MOVI_ENTR!M:M,MOVI_ENTR!D:D,D3649))</f>
        <v/>
      </c>
      <c r="K3649" s="103" t="str">
        <f>IF(CADA_PROD!C3649="","",IFERROR($J3649/SUM($J$6:$J$1006),""))</f>
        <v/>
      </c>
      <c r="L3649" s="103" t="str">
        <f>IF(CADA_PROD!C3649="","",IFERROR(H3649/SUM($H$6:$H$1006)+P3649,""))</f>
        <v/>
      </c>
      <c r="M3649" s="102" t="str">
        <f>IF(CADA_PROD!$C3649="","",IFERROR(SUMIFS(MOVI_ENTR!M:M,MOVI_ENTR!D:D,D3649)/SUMIFS(MOVI_ENTR!I:I,MOVI_ENTR!D:D,D3649),0))</f>
        <v/>
      </c>
      <c r="N3649" s="104" t="str">
        <f>IF(CADA_PROD!C3649="","",G3649/E3649)</f>
        <v/>
      </c>
    </row>
    <row r="3650" spans="3:14">
      <c r="C3650" s="99" t="str">
        <f>IF(CADA_PROD!C3650="","",CADA_PROD!C3650)</f>
        <v/>
      </c>
      <c r="D3650" s="100" t="str">
        <f>IF(CADA_PROD!D3650="","",CADA_PROD!D3650)</f>
        <v/>
      </c>
      <c r="E3650" s="101" t="str">
        <f>IF(CADA_PROD!E3650="","",CADA_PROD!E3650)</f>
        <v/>
      </c>
      <c r="F3650" s="101" t="str">
        <f>IF(CADA_PROD!D3650="","",SUMIFS(MOVI_ENTR!I:I,MOVI_ENTR!D:D,D3650))</f>
        <v/>
      </c>
      <c r="G3650" s="101" t="str">
        <f>IF(CADA_PROD!C3650="","",SUMIFS(MOVI_SAID!H:H,MOVI_SAID!D:D,D3650))</f>
        <v/>
      </c>
      <c r="H3650" s="101" t="str">
        <f t="shared" si="75"/>
        <v/>
      </c>
      <c r="I3650" s="100" t="str">
        <f>IF(CADA_PROD!C3650="","",IFERROR(IF(H3650&lt;=0,"Sem estoque",IF(H3650/E3650&lt;0.25,"Quase sem estoque",IF(H3650/E3650&lt;1.2,"Estoque baixo",IF(H3650/E3650&lt;2,"Estoque moderado","Estoque confortável")))),""))</f>
        <v/>
      </c>
      <c r="J3650" s="102" t="str">
        <f>IF(CADA_PROD!C3650="","",SUMIFS(MOVI_ENTR!M:M,MOVI_ENTR!D:D,D3650))</f>
        <v/>
      </c>
      <c r="K3650" s="103" t="str">
        <f>IF(CADA_PROD!C3650="","",IFERROR($J3650/SUM($J$6:$J$1006),""))</f>
        <v/>
      </c>
      <c r="L3650" s="103" t="str">
        <f>IF(CADA_PROD!C3650="","",IFERROR(H3650/SUM($H$6:$H$1006)+P3650,""))</f>
        <v/>
      </c>
      <c r="M3650" s="102" t="str">
        <f>IF(CADA_PROD!$C3650="","",IFERROR(SUMIFS(MOVI_ENTR!M:M,MOVI_ENTR!D:D,D3650)/SUMIFS(MOVI_ENTR!I:I,MOVI_ENTR!D:D,D3650),0))</f>
        <v/>
      </c>
      <c r="N3650" s="104" t="str">
        <f>IF(CADA_PROD!C3650="","",G3650/E3650)</f>
        <v/>
      </c>
    </row>
    <row r="3651" spans="3:14">
      <c r="C3651" s="99" t="str">
        <f>IF(CADA_PROD!C3651="","",CADA_PROD!C3651)</f>
        <v/>
      </c>
      <c r="D3651" s="100" t="str">
        <f>IF(CADA_PROD!D3651="","",CADA_PROD!D3651)</f>
        <v/>
      </c>
      <c r="E3651" s="101" t="str">
        <f>IF(CADA_PROD!E3651="","",CADA_PROD!E3651)</f>
        <v/>
      </c>
      <c r="F3651" s="101" t="str">
        <f>IF(CADA_PROD!D3651="","",SUMIFS(MOVI_ENTR!I:I,MOVI_ENTR!D:D,D3651))</f>
        <v/>
      </c>
      <c r="G3651" s="101" t="str">
        <f>IF(CADA_PROD!C3651="","",SUMIFS(MOVI_SAID!H:H,MOVI_SAID!D:D,D3651))</f>
        <v/>
      </c>
      <c r="H3651" s="101" t="str">
        <f t="shared" si="75"/>
        <v/>
      </c>
      <c r="I3651" s="100" t="str">
        <f>IF(CADA_PROD!C3651="","",IFERROR(IF(H3651&lt;=0,"Sem estoque",IF(H3651/E3651&lt;0.25,"Quase sem estoque",IF(H3651/E3651&lt;1.2,"Estoque baixo",IF(H3651/E3651&lt;2,"Estoque moderado","Estoque confortável")))),""))</f>
        <v/>
      </c>
      <c r="J3651" s="102" t="str">
        <f>IF(CADA_PROD!C3651="","",SUMIFS(MOVI_ENTR!M:M,MOVI_ENTR!D:D,D3651))</f>
        <v/>
      </c>
      <c r="K3651" s="103" t="str">
        <f>IF(CADA_PROD!C3651="","",IFERROR($J3651/SUM($J$6:$J$1006),""))</f>
        <v/>
      </c>
      <c r="L3651" s="103" t="str">
        <f>IF(CADA_PROD!C3651="","",IFERROR(H3651/SUM($H$6:$H$1006)+P3651,""))</f>
        <v/>
      </c>
      <c r="M3651" s="102" t="str">
        <f>IF(CADA_PROD!$C3651="","",IFERROR(SUMIFS(MOVI_ENTR!M:M,MOVI_ENTR!D:D,D3651)/SUMIFS(MOVI_ENTR!I:I,MOVI_ENTR!D:D,D3651),0))</f>
        <v/>
      </c>
      <c r="N3651" s="104" t="str">
        <f>IF(CADA_PROD!C3651="","",G3651/E3651)</f>
        <v/>
      </c>
    </row>
    <row r="3652" spans="3:14">
      <c r="C3652" s="99" t="str">
        <f>IF(CADA_PROD!C3652="","",CADA_PROD!C3652)</f>
        <v/>
      </c>
      <c r="D3652" s="100" t="str">
        <f>IF(CADA_PROD!D3652="","",CADA_PROD!D3652)</f>
        <v/>
      </c>
      <c r="E3652" s="101" t="str">
        <f>IF(CADA_PROD!E3652="","",CADA_PROD!E3652)</f>
        <v/>
      </c>
      <c r="F3652" s="101" t="str">
        <f>IF(CADA_PROD!D3652="","",SUMIFS(MOVI_ENTR!I:I,MOVI_ENTR!D:D,D3652))</f>
        <v/>
      </c>
      <c r="G3652" s="101" t="str">
        <f>IF(CADA_PROD!C3652="","",SUMIFS(MOVI_SAID!H:H,MOVI_SAID!D:D,D3652))</f>
        <v/>
      </c>
      <c r="H3652" s="101" t="str">
        <f t="shared" si="75"/>
        <v/>
      </c>
      <c r="I3652" s="100" t="str">
        <f>IF(CADA_PROD!C3652="","",IFERROR(IF(H3652&lt;=0,"Sem estoque",IF(H3652/E3652&lt;0.25,"Quase sem estoque",IF(H3652/E3652&lt;1.2,"Estoque baixo",IF(H3652/E3652&lt;2,"Estoque moderado","Estoque confortável")))),""))</f>
        <v/>
      </c>
      <c r="J3652" s="102" t="str">
        <f>IF(CADA_PROD!C3652="","",SUMIFS(MOVI_ENTR!M:M,MOVI_ENTR!D:D,D3652))</f>
        <v/>
      </c>
      <c r="K3652" s="103" t="str">
        <f>IF(CADA_PROD!C3652="","",IFERROR($J3652/SUM($J$6:$J$1006),""))</f>
        <v/>
      </c>
      <c r="L3652" s="103" t="str">
        <f>IF(CADA_PROD!C3652="","",IFERROR(H3652/SUM($H$6:$H$1006)+P3652,""))</f>
        <v/>
      </c>
      <c r="M3652" s="102" t="str">
        <f>IF(CADA_PROD!$C3652="","",IFERROR(SUMIFS(MOVI_ENTR!M:M,MOVI_ENTR!D:D,D3652)/SUMIFS(MOVI_ENTR!I:I,MOVI_ENTR!D:D,D3652),0))</f>
        <v/>
      </c>
      <c r="N3652" s="104" t="str">
        <f>IF(CADA_PROD!C3652="","",G3652/E3652)</f>
        <v/>
      </c>
    </row>
    <row r="3653" spans="3:14">
      <c r="C3653" s="99" t="str">
        <f>IF(CADA_PROD!C3653="","",CADA_PROD!C3653)</f>
        <v/>
      </c>
      <c r="D3653" s="100" t="str">
        <f>IF(CADA_PROD!D3653="","",CADA_PROD!D3653)</f>
        <v/>
      </c>
      <c r="E3653" s="101" t="str">
        <f>IF(CADA_PROD!E3653="","",CADA_PROD!E3653)</f>
        <v/>
      </c>
      <c r="F3653" s="101" t="str">
        <f>IF(CADA_PROD!D3653="","",SUMIFS(MOVI_ENTR!I:I,MOVI_ENTR!D:D,D3653))</f>
        <v/>
      </c>
      <c r="G3653" s="101" t="str">
        <f>IF(CADA_PROD!C3653="","",SUMIFS(MOVI_SAID!H:H,MOVI_SAID!D:D,D3653))</f>
        <v/>
      </c>
      <c r="H3653" s="101" t="str">
        <f t="shared" si="75"/>
        <v/>
      </c>
      <c r="I3653" s="100" t="str">
        <f>IF(CADA_PROD!C3653="","",IFERROR(IF(H3653&lt;=0,"Sem estoque",IF(H3653/E3653&lt;0.25,"Quase sem estoque",IF(H3653/E3653&lt;1.2,"Estoque baixo",IF(H3653/E3653&lt;2,"Estoque moderado","Estoque confortável")))),""))</f>
        <v/>
      </c>
      <c r="J3653" s="102" t="str">
        <f>IF(CADA_PROD!C3653="","",SUMIFS(MOVI_ENTR!M:M,MOVI_ENTR!D:D,D3653))</f>
        <v/>
      </c>
      <c r="K3653" s="103" t="str">
        <f>IF(CADA_PROD!C3653="","",IFERROR($J3653/SUM($J$6:$J$1006),""))</f>
        <v/>
      </c>
      <c r="L3653" s="103" t="str">
        <f>IF(CADA_PROD!C3653="","",IFERROR(H3653/SUM($H$6:$H$1006)+P3653,""))</f>
        <v/>
      </c>
      <c r="M3653" s="102" t="str">
        <f>IF(CADA_PROD!$C3653="","",IFERROR(SUMIFS(MOVI_ENTR!M:M,MOVI_ENTR!D:D,D3653)/SUMIFS(MOVI_ENTR!I:I,MOVI_ENTR!D:D,D3653),0))</f>
        <v/>
      </c>
      <c r="N3653" s="104" t="str">
        <f>IF(CADA_PROD!C3653="","",G3653/E3653)</f>
        <v/>
      </c>
    </row>
    <row r="3654" spans="3:14">
      <c r="C3654" s="99" t="str">
        <f>IF(CADA_PROD!C3654="","",CADA_PROD!C3654)</f>
        <v/>
      </c>
      <c r="D3654" s="100" t="str">
        <f>IF(CADA_PROD!D3654="","",CADA_PROD!D3654)</f>
        <v/>
      </c>
      <c r="E3654" s="101" t="str">
        <f>IF(CADA_PROD!E3654="","",CADA_PROD!E3654)</f>
        <v/>
      </c>
      <c r="F3654" s="101" t="str">
        <f>IF(CADA_PROD!D3654="","",SUMIFS(MOVI_ENTR!I:I,MOVI_ENTR!D:D,D3654))</f>
        <v/>
      </c>
      <c r="G3654" s="101" t="str">
        <f>IF(CADA_PROD!C3654="","",SUMIFS(MOVI_SAID!H:H,MOVI_SAID!D:D,D3654))</f>
        <v/>
      </c>
      <c r="H3654" s="101" t="str">
        <f t="shared" si="75"/>
        <v/>
      </c>
      <c r="I3654" s="100" t="str">
        <f>IF(CADA_PROD!C3654="","",IFERROR(IF(H3654&lt;=0,"Sem estoque",IF(H3654/E3654&lt;0.25,"Quase sem estoque",IF(H3654/E3654&lt;1.2,"Estoque baixo",IF(H3654/E3654&lt;2,"Estoque moderado","Estoque confortável")))),""))</f>
        <v/>
      </c>
      <c r="J3654" s="102" t="str">
        <f>IF(CADA_PROD!C3654="","",SUMIFS(MOVI_ENTR!M:M,MOVI_ENTR!D:D,D3654))</f>
        <v/>
      </c>
      <c r="K3654" s="103" t="str">
        <f>IF(CADA_PROD!C3654="","",IFERROR($J3654/SUM($J$6:$J$1006),""))</f>
        <v/>
      </c>
      <c r="L3654" s="103" t="str">
        <f>IF(CADA_PROD!C3654="","",IFERROR(H3654/SUM($H$6:$H$1006)+P3654,""))</f>
        <v/>
      </c>
      <c r="M3654" s="102" t="str">
        <f>IF(CADA_PROD!$C3654="","",IFERROR(SUMIFS(MOVI_ENTR!M:M,MOVI_ENTR!D:D,D3654)/SUMIFS(MOVI_ENTR!I:I,MOVI_ENTR!D:D,D3654),0))</f>
        <v/>
      </c>
      <c r="N3654" s="104" t="str">
        <f>IF(CADA_PROD!C3654="","",G3654/E3654)</f>
        <v/>
      </c>
    </row>
    <row r="3655" spans="3:14">
      <c r="C3655" s="99" t="str">
        <f>IF(CADA_PROD!C3655="","",CADA_PROD!C3655)</f>
        <v/>
      </c>
      <c r="D3655" s="100" t="str">
        <f>IF(CADA_PROD!D3655="","",CADA_PROD!D3655)</f>
        <v/>
      </c>
      <c r="E3655" s="101" t="str">
        <f>IF(CADA_PROD!E3655="","",CADA_PROD!E3655)</f>
        <v/>
      </c>
      <c r="F3655" s="101" t="str">
        <f>IF(CADA_PROD!D3655="","",SUMIFS(MOVI_ENTR!I:I,MOVI_ENTR!D:D,D3655))</f>
        <v/>
      </c>
      <c r="G3655" s="101" t="str">
        <f>IF(CADA_PROD!C3655="","",SUMIFS(MOVI_SAID!H:H,MOVI_SAID!D:D,D3655))</f>
        <v/>
      </c>
      <c r="H3655" s="101" t="str">
        <f t="shared" si="75"/>
        <v/>
      </c>
      <c r="I3655" s="100" t="str">
        <f>IF(CADA_PROD!C3655="","",IFERROR(IF(H3655&lt;=0,"Sem estoque",IF(H3655/E3655&lt;0.25,"Quase sem estoque",IF(H3655/E3655&lt;1.2,"Estoque baixo",IF(H3655/E3655&lt;2,"Estoque moderado","Estoque confortável")))),""))</f>
        <v/>
      </c>
      <c r="J3655" s="102" t="str">
        <f>IF(CADA_PROD!C3655="","",SUMIFS(MOVI_ENTR!M:M,MOVI_ENTR!D:D,D3655))</f>
        <v/>
      </c>
      <c r="K3655" s="103" t="str">
        <f>IF(CADA_PROD!C3655="","",IFERROR($J3655/SUM($J$6:$J$1006),""))</f>
        <v/>
      </c>
      <c r="L3655" s="103" t="str">
        <f>IF(CADA_PROD!C3655="","",IFERROR(H3655/SUM($H$6:$H$1006)+P3655,""))</f>
        <v/>
      </c>
      <c r="M3655" s="102" t="str">
        <f>IF(CADA_PROD!$C3655="","",IFERROR(SUMIFS(MOVI_ENTR!M:M,MOVI_ENTR!D:D,D3655)/SUMIFS(MOVI_ENTR!I:I,MOVI_ENTR!D:D,D3655),0))</f>
        <v/>
      </c>
      <c r="N3655" s="104" t="str">
        <f>IF(CADA_PROD!C3655="","",G3655/E3655)</f>
        <v/>
      </c>
    </row>
    <row r="3656" spans="3:14">
      <c r="C3656" s="99" t="str">
        <f>IF(CADA_PROD!C3656="","",CADA_PROD!C3656)</f>
        <v/>
      </c>
      <c r="D3656" s="100" t="str">
        <f>IF(CADA_PROD!D3656="","",CADA_PROD!D3656)</f>
        <v/>
      </c>
      <c r="E3656" s="101" t="str">
        <f>IF(CADA_PROD!E3656="","",CADA_PROD!E3656)</f>
        <v/>
      </c>
      <c r="F3656" s="101" t="str">
        <f>IF(CADA_PROD!D3656="","",SUMIFS(MOVI_ENTR!I:I,MOVI_ENTR!D:D,D3656))</f>
        <v/>
      </c>
      <c r="G3656" s="101" t="str">
        <f>IF(CADA_PROD!C3656="","",SUMIFS(MOVI_SAID!H:H,MOVI_SAID!D:D,D3656))</f>
        <v/>
      </c>
      <c r="H3656" s="101" t="str">
        <f t="shared" si="75"/>
        <v/>
      </c>
      <c r="I3656" s="100" t="str">
        <f>IF(CADA_PROD!C3656="","",IFERROR(IF(H3656&lt;=0,"Sem estoque",IF(H3656/E3656&lt;0.25,"Quase sem estoque",IF(H3656/E3656&lt;1.2,"Estoque baixo",IF(H3656/E3656&lt;2,"Estoque moderado","Estoque confortável")))),""))</f>
        <v/>
      </c>
      <c r="J3656" s="102" t="str">
        <f>IF(CADA_PROD!C3656="","",SUMIFS(MOVI_ENTR!M:M,MOVI_ENTR!D:D,D3656))</f>
        <v/>
      </c>
      <c r="K3656" s="103" t="str">
        <f>IF(CADA_PROD!C3656="","",IFERROR($J3656/SUM($J$6:$J$1006),""))</f>
        <v/>
      </c>
      <c r="L3656" s="103" t="str">
        <f>IF(CADA_PROD!C3656="","",IFERROR(H3656/SUM($H$6:$H$1006)+P3656,""))</f>
        <v/>
      </c>
      <c r="M3656" s="102" t="str">
        <f>IF(CADA_PROD!$C3656="","",IFERROR(SUMIFS(MOVI_ENTR!M:M,MOVI_ENTR!D:D,D3656)/SUMIFS(MOVI_ENTR!I:I,MOVI_ENTR!D:D,D3656),0))</f>
        <v/>
      </c>
      <c r="N3656" s="104" t="str">
        <f>IF(CADA_PROD!C3656="","",G3656/E3656)</f>
        <v/>
      </c>
    </row>
    <row r="3657" spans="3:14">
      <c r="C3657" s="99" t="str">
        <f>IF(CADA_PROD!C3657="","",CADA_PROD!C3657)</f>
        <v/>
      </c>
      <c r="D3657" s="100" t="str">
        <f>IF(CADA_PROD!D3657="","",CADA_PROD!D3657)</f>
        <v/>
      </c>
      <c r="E3657" s="101" t="str">
        <f>IF(CADA_PROD!E3657="","",CADA_PROD!E3657)</f>
        <v/>
      </c>
      <c r="F3657" s="101" t="str">
        <f>IF(CADA_PROD!D3657="","",SUMIFS(MOVI_ENTR!I:I,MOVI_ENTR!D:D,D3657))</f>
        <v/>
      </c>
      <c r="G3657" s="101" t="str">
        <f>IF(CADA_PROD!C3657="","",SUMIFS(MOVI_SAID!H:H,MOVI_SAID!D:D,D3657))</f>
        <v/>
      </c>
      <c r="H3657" s="101" t="str">
        <f t="shared" si="75"/>
        <v/>
      </c>
      <c r="I3657" s="100" t="str">
        <f>IF(CADA_PROD!C3657="","",IFERROR(IF(H3657&lt;=0,"Sem estoque",IF(H3657/E3657&lt;0.25,"Quase sem estoque",IF(H3657/E3657&lt;1.2,"Estoque baixo",IF(H3657/E3657&lt;2,"Estoque moderado","Estoque confortável")))),""))</f>
        <v/>
      </c>
      <c r="J3657" s="102" t="str">
        <f>IF(CADA_PROD!C3657="","",SUMIFS(MOVI_ENTR!M:M,MOVI_ENTR!D:D,D3657))</f>
        <v/>
      </c>
      <c r="K3657" s="103" t="str">
        <f>IF(CADA_PROD!C3657="","",IFERROR($J3657/SUM($J$6:$J$1006),""))</f>
        <v/>
      </c>
      <c r="L3657" s="103" t="str">
        <f>IF(CADA_PROD!C3657="","",IFERROR(H3657/SUM($H$6:$H$1006)+P3657,""))</f>
        <v/>
      </c>
      <c r="M3657" s="102" t="str">
        <f>IF(CADA_PROD!$C3657="","",IFERROR(SUMIFS(MOVI_ENTR!M:M,MOVI_ENTR!D:D,D3657)/SUMIFS(MOVI_ENTR!I:I,MOVI_ENTR!D:D,D3657),0))</f>
        <v/>
      </c>
      <c r="N3657" s="104" t="str">
        <f>IF(CADA_PROD!C3657="","",G3657/E3657)</f>
        <v/>
      </c>
    </row>
    <row r="3658" spans="3:14">
      <c r="C3658" s="99" t="str">
        <f>IF(CADA_PROD!C3658="","",CADA_PROD!C3658)</f>
        <v/>
      </c>
      <c r="D3658" s="100" t="str">
        <f>IF(CADA_PROD!D3658="","",CADA_PROD!D3658)</f>
        <v/>
      </c>
      <c r="E3658" s="101" t="str">
        <f>IF(CADA_PROD!E3658="","",CADA_PROD!E3658)</f>
        <v/>
      </c>
      <c r="F3658" s="101" t="str">
        <f>IF(CADA_PROD!D3658="","",SUMIFS(MOVI_ENTR!I:I,MOVI_ENTR!D:D,D3658))</f>
        <v/>
      </c>
      <c r="G3658" s="101" t="str">
        <f>IF(CADA_PROD!C3658="","",SUMIFS(MOVI_SAID!H:H,MOVI_SAID!D:D,D3658))</f>
        <v/>
      </c>
      <c r="H3658" s="101" t="str">
        <f t="shared" si="75"/>
        <v/>
      </c>
      <c r="I3658" s="100" t="str">
        <f>IF(CADA_PROD!C3658="","",IFERROR(IF(H3658&lt;=0,"Sem estoque",IF(H3658/E3658&lt;0.25,"Quase sem estoque",IF(H3658/E3658&lt;1.2,"Estoque baixo",IF(H3658/E3658&lt;2,"Estoque moderado","Estoque confortável")))),""))</f>
        <v/>
      </c>
      <c r="J3658" s="102" t="str">
        <f>IF(CADA_PROD!C3658="","",SUMIFS(MOVI_ENTR!M:M,MOVI_ENTR!D:D,D3658))</f>
        <v/>
      </c>
      <c r="K3658" s="103" t="str">
        <f>IF(CADA_PROD!C3658="","",IFERROR($J3658/SUM($J$6:$J$1006),""))</f>
        <v/>
      </c>
      <c r="L3658" s="103" t="str">
        <f>IF(CADA_PROD!C3658="","",IFERROR(H3658/SUM($H$6:$H$1006)+P3658,""))</f>
        <v/>
      </c>
      <c r="M3658" s="102" t="str">
        <f>IF(CADA_PROD!$C3658="","",IFERROR(SUMIFS(MOVI_ENTR!M:M,MOVI_ENTR!D:D,D3658)/SUMIFS(MOVI_ENTR!I:I,MOVI_ENTR!D:D,D3658),0))</f>
        <v/>
      </c>
      <c r="N3658" s="104" t="str">
        <f>IF(CADA_PROD!C3658="","",G3658/E3658)</f>
        <v/>
      </c>
    </row>
    <row r="3659" spans="3:14">
      <c r="C3659" s="99" t="str">
        <f>IF(CADA_PROD!C3659="","",CADA_PROD!C3659)</f>
        <v/>
      </c>
      <c r="D3659" s="100" t="str">
        <f>IF(CADA_PROD!D3659="","",CADA_PROD!D3659)</f>
        <v/>
      </c>
      <c r="E3659" s="101" t="str">
        <f>IF(CADA_PROD!E3659="","",CADA_PROD!E3659)</f>
        <v/>
      </c>
      <c r="F3659" s="101" t="str">
        <f>IF(CADA_PROD!D3659="","",SUMIFS(MOVI_ENTR!I:I,MOVI_ENTR!D:D,D3659))</f>
        <v/>
      </c>
      <c r="G3659" s="101" t="str">
        <f>IF(CADA_PROD!C3659="","",SUMIFS(MOVI_SAID!H:H,MOVI_SAID!D:D,D3659))</f>
        <v/>
      </c>
      <c r="H3659" s="101" t="str">
        <f t="shared" si="75"/>
        <v/>
      </c>
      <c r="I3659" s="100" t="str">
        <f>IF(CADA_PROD!C3659="","",IFERROR(IF(H3659&lt;=0,"Sem estoque",IF(H3659/E3659&lt;0.25,"Quase sem estoque",IF(H3659/E3659&lt;1.2,"Estoque baixo",IF(H3659/E3659&lt;2,"Estoque moderado","Estoque confortável")))),""))</f>
        <v/>
      </c>
      <c r="J3659" s="102" t="str">
        <f>IF(CADA_PROD!C3659="","",SUMIFS(MOVI_ENTR!M:M,MOVI_ENTR!D:D,D3659))</f>
        <v/>
      </c>
      <c r="K3659" s="103" t="str">
        <f>IF(CADA_PROD!C3659="","",IFERROR($J3659/SUM($J$6:$J$1006),""))</f>
        <v/>
      </c>
      <c r="L3659" s="103" t="str">
        <f>IF(CADA_PROD!C3659="","",IFERROR(H3659/SUM($H$6:$H$1006)+P3659,""))</f>
        <v/>
      </c>
      <c r="M3659" s="102" t="str">
        <f>IF(CADA_PROD!$C3659="","",IFERROR(SUMIFS(MOVI_ENTR!M:M,MOVI_ENTR!D:D,D3659)/SUMIFS(MOVI_ENTR!I:I,MOVI_ENTR!D:D,D3659),0))</f>
        <v/>
      </c>
      <c r="N3659" s="104" t="str">
        <f>IF(CADA_PROD!C3659="","",G3659/E3659)</f>
        <v/>
      </c>
    </row>
    <row r="3660" spans="3:14">
      <c r="C3660" s="99" t="str">
        <f>IF(CADA_PROD!C3660="","",CADA_PROD!C3660)</f>
        <v/>
      </c>
      <c r="D3660" s="100" t="str">
        <f>IF(CADA_PROD!D3660="","",CADA_PROD!D3660)</f>
        <v/>
      </c>
      <c r="E3660" s="101" t="str">
        <f>IF(CADA_PROD!E3660="","",CADA_PROD!E3660)</f>
        <v/>
      </c>
      <c r="F3660" s="101" t="str">
        <f>IF(CADA_PROD!D3660="","",SUMIFS(MOVI_ENTR!I:I,MOVI_ENTR!D:D,D3660))</f>
        <v/>
      </c>
      <c r="G3660" s="101" t="str">
        <f>IF(CADA_PROD!C3660="","",SUMIFS(MOVI_SAID!H:H,MOVI_SAID!D:D,D3660))</f>
        <v/>
      </c>
      <c r="H3660" s="101" t="str">
        <f t="shared" si="75"/>
        <v/>
      </c>
      <c r="I3660" s="100" t="str">
        <f>IF(CADA_PROD!C3660="","",IFERROR(IF(H3660&lt;=0,"Sem estoque",IF(H3660/E3660&lt;0.25,"Quase sem estoque",IF(H3660/E3660&lt;1.2,"Estoque baixo",IF(H3660/E3660&lt;2,"Estoque moderado","Estoque confortável")))),""))</f>
        <v/>
      </c>
      <c r="J3660" s="102" t="str">
        <f>IF(CADA_PROD!C3660="","",SUMIFS(MOVI_ENTR!M:M,MOVI_ENTR!D:D,D3660))</f>
        <v/>
      </c>
      <c r="K3660" s="103" t="str">
        <f>IF(CADA_PROD!C3660="","",IFERROR($J3660/SUM($J$6:$J$1006),""))</f>
        <v/>
      </c>
      <c r="L3660" s="103" t="str">
        <f>IF(CADA_PROD!C3660="","",IFERROR(H3660/SUM($H$6:$H$1006)+P3660,""))</f>
        <v/>
      </c>
      <c r="M3660" s="102" t="str">
        <f>IF(CADA_PROD!$C3660="","",IFERROR(SUMIFS(MOVI_ENTR!M:M,MOVI_ENTR!D:D,D3660)/SUMIFS(MOVI_ENTR!I:I,MOVI_ENTR!D:D,D3660),0))</f>
        <v/>
      </c>
      <c r="N3660" s="104" t="str">
        <f>IF(CADA_PROD!C3660="","",G3660/E3660)</f>
        <v/>
      </c>
    </row>
    <row r="3661" spans="3:14">
      <c r="C3661" s="99" t="str">
        <f>IF(CADA_PROD!C3661="","",CADA_PROD!C3661)</f>
        <v/>
      </c>
      <c r="D3661" s="100" t="str">
        <f>IF(CADA_PROD!D3661="","",CADA_PROD!D3661)</f>
        <v/>
      </c>
      <c r="E3661" s="101" t="str">
        <f>IF(CADA_PROD!E3661="","",CADA_PROD!E3661)</f>
        <v/>
      </c>
      <c r="F3661" s="101" t="str">
        <f>IF(CADA_PROD!D3661="","",SUMIFS(MOVI_ENTR!I:I,MOVI_ENTR!D:D,D3661))</f>
        <v/>
      </c>
      <c r="G3661" s="101" t="str">
        <f>IF(CADA_PROD!C3661="","",SUMIFS(MOVI_SAID!H:H,MOVI_SAID!D:D,D3661))</f>
        <v/>
      </c>
      <c r="H3661" s="101" t="str">
        <f t="shared" si="75"/>
        <v/>
      </c>
      <c r="I3661" s="100" t="str">
        <f>IF(CADA_PROD!C3661="","",IFERROR(IF(H3661&lt;=0,"Sem estoque",IF(H3661/E3661&lt;0.25,"Quase sem estoque",IF(H3661/E3661&lt;1.2,"Estoque baixo",IF(H3661/E3661&lt;2,"Estoque moderado","Estoque confortável")))),""))</f>
        <v/>
      </c>
      <c r="J3661" s="102" t="str">
        <f>IF(CADA_PROD!C3661="","",SUMIFS(MOVI_ENTR!M:M,MOVI_ENTR!D:D,D3661))</f>
        <v/>
      </c>
      <c r="K3661" s="103" t="str">
        <f>IF(CADA_PROD!C3661="","",IFERROR($J3661/SUM($J$6:$J$1006),""))</f>
        <v/>
      </c>
      <c r="L3661" s="103" t="str">
        <f>IF(CADA_PROD!C3661="","",IFERROR(H3661/SUM($H$6:$H$1006)+P3661,""))</f>
        <v/>
      </c>
      <c r="M3661" s="102" t="str">
        <f>IF(CADA_PROD!$C3661="","",IFERROR(SUMIFS(MOVI_ENTR!M:M,MOVI_ENTR!D:D,D3661)/SUMIFS(MOVI_ENTR!I:I,MOVI_ENTR!D:D,D3661),0))</f>
        <v/>
      </c>
      <c r="N3661" s="104" t="str">
        <f>IF(CADA_PROD!C3661="","",G3661/E3661)</f>
        <v/>
      </c>
    </row>
    <row r="3662" spans="3:14">
      <c r="C3662" s="99" t="str">
        <f>IF(CADA_PROD!C3662="","",CADA_PROD!C3662)</f>
        <v/>
      </c>
      <c r="D3662" s="100" t="str">
        <f>IF(CADA_PROD!D3662="","",CADA_PROD!D3662)</f>
        <v/>
      </c>
      <c r="E3662" s="101" t="str">
        <f>IF(CADA_PROD!E3662="","",CADA_PROD!E3662)</f>
        <v/>
      </c>
      <c r="F3662" s="101" t="str">
        <f>IF(CADA_PROD!D3662="","",SUMIFS(MOVI_ENTR!I:I,MOVI_ENTR!D:D,D3662))</f>
        <v/>
      </c>
      <c r="G3662" s="101" t="str">
        <f>IF(CADA_PROD!C3662="","",SUMIFS(MOVI_SAID!H:H,MOVI_SAID!D:D,D3662))</f>
        <v/>
      </c>
      <c r="H3662" s="101" t="str">
        <f t="shared" si="75"/>
        <v/>
      </c>
      <c r="I3662" s="100" t="str">
        <f>IF(CADA_PROD!C3662="","",IFERROR(IF(H3662&lt;=0,"Sem estoque",IF(H3662/E3662&lt;0.25,"Quase sem estoque",IF(H3662/E3662&lt;1.2,"Estoque baixo",IF(H3662/E3662&lt;2,"Estoque moderado","Estoque confortável")))),""))</f>
        <v/>
      </c>
      <c r="J3662" s="102" t="str">
        <f>IF(CADA_PROD!C3662="","",SUMIFS(MOVI_ENTR!M:M,MOVI_ENTR!D:D,D3662))</f>
        <v/>
      </c>
      <c r="K3662" s="103" t="str">
        <f>IF(CADA_PROD!C3662="","",IFERROR($J3662/SUM($J$6:$J$1006),""))</f>
        <v/>
      </c>
      <c r="L3662" s="103" t="str">
        <f>IF(CADA_PROD!C3662="","",IFERROR(H3662/SUM($H$6:$H$1006)+P3662,""))</f>
        <v/>
      </c>
      <c r="M3662" s="102" t="str">
        <f>IF(CADA_PROD!$C3662="","",IFERROR(SUMIFS(MOVI_ENTR!M:M,MOVI_ENTR!D:D,D3662)/SUMIFS(MOVI_ENTR!I:I,MOVI_ENTR!D:D,D3662),0))</f>
        <v/>
      </c>
      <c r="N3662" s="104" t="str">
        <f>IF(CADA_PROD!C3662="","",G3662/E3662)</f>
        <v/>
      </c>
    </row>
    <row r="3663" spans="3:14">
      <c r="C3663" s="99" t="str">
        <f>IF(CADA_PROD!C3663="","",CADA_PROD!C3663)</f>
        <v/>
      </c>
      <c r="D3663" s="100" t="str">
        <f>IF(CADA_PROD!D3663="","",CADA_PROD!D3663)</f>
        <v/>
      </c>
      <c r="E3663" s="101" t="str">
        <f>IF(CADA_PROD!E3663="","",CADA_PROD!E3663)</f>
        <v/>
      </c>
      <c r="F3663" s="101" t="str">
        <f>IF(CADA_PROD!D3663="","",SUMIFS(MOVI_ENTR!I:I,MOVI_ENTR!D:D,D3663))</f>
        <v/>
      </c>
      <c r="G3663" s="101" t="str">
        <f>IF(CADA_PROD!C3663="","",SUMIFS(MOVI_SAID!H:H,MOVI_SAID!D:D,D3663))</f>
        <v/>
      </c>
      <c r="H3663" s="101" t="str">
        <f t="shared" si="75"/>
        <v/>
      </c>
      <c r="I3663" s="100" t="str">
        <f>IF(CADA_PROD!C3663="","",IFERROR(IF(H3663&lt;=0,"Sem estoque",IF(H3663/E3663&lt;0.25,"Quase sem estoque",IF(H3663/E3663&lt;1.2,"Estoque baixo",IF(H3663/E3663&lt;2,"Estoque moderado","Estoque confortável")))),""))</f>
        <v/>
      </c>
      <c r="J3663" s="102" t="str">
        <f>IF(CADA_PROD!C3663="","",SUMIFS(MOVI_ENTR!M:M,MOVI_ENTR!D:D,D3663))</f>
        <v/>
      </c>
      <c r="K3663" s="103" t="str">
        <f>IF(CADA_PROD!C3663="","",IFERROR($J3663/SUM($J$6:$J$1006),""))</f>
        <v/>
      </c>
      <c r="L3663" s="103" t="str">
        <f>IF(CADA_PROD!C3663="","",IFERROR(H3663/SUM($H$6:$H$1006)+P3663,""))</f>
        <v/>
      </c>
      <c r="M3663" s="102" t="str">
        <f>IF(CADA_PROD!$C3663="","",IFERROR(SUMIFS(MOVI_ENTR!M:M,MOVI_ENTR!D:D,D3663)/SUMIFS(MOVI_ENTR!I:I,MOVI_ENTR!D:D,D3663),0))</f>
        <v/>
      </c>
      <c r="N3663" s="104" t="str">
        <f>IF(CADA_PROD!C3663="","",G3663/E3663)</f>
        <v/>
      </c>
    </row>
    <row r="3664" spans="3:14">
      <c r="C3664" s="99" t="str">
        <f>IF(CADA_PROD!C3664="","",CADA_PROD!C3664)</f>
        <v/>
      </c>
      <c r="D3664" s="100" t="str">
        <f>IF(CADA_PROD!D3664="","",CADA_PROD!D3664)</f>
        <v/>
      </c>
      <c r="E3664" s="101" t="str">
        <f>IF(CADA_PROD!E3664="","",CADA_PROD!E3664)</f>
        <v/>
      </c>
      <c r="F3664" s="101" t="str">
        <f>IF(CADA_PROD!D3664="","",SUMIFS(MOVI_ENTR!I:I,MOVI_ENTR!D:D,D3664))</f>
        <v/>
      </c>
      <c r="G3664" s="101" t="str">
        <f>IF(CADA_PROD!C3664="","",SUMIFS(MOVI_SAID!H:H,MOVI_SAID!D:D,D3664))</f>
        <v/>
      </c>
      <c r="H3664" s="101" t="str">
        <f t="shared" si="75"/>
        <v/>
      </c>
      <c r="I3664" s="100" t="str">
        <f>IF(CADA_PROD!C3664="","",IFERROR(IF(H3664&lt;=0,"Sem estoque",IF(H3664/E3664&lt;0.25,"Quase sem estoque",IF(H3664/E3664&lt;1.2,"Estoque baixo",IF(H3664/E3664&lt;2,"Estoque moderado","Estoque confortável")))),""))</f>
        <v/>
      </c>
      <c r="J3664" s="102" t="str">
        <f>IF(CADA_PROD!C3664="","",SUMIFS(MOVI_ENTR!M:M,MOVI_ENTR!D:D,D3664))</f>
        <v/>
      </c>
      <c r="K3664" s="103" t="str">
        <f>IF(CADA_PROD!C3664="","",IFERROR($J3664/SUM($J$6:$J$1006),""))</f>
        <v/>
      </c>
      <c r="L3664" s="103" t="str">
        <f>IF(CADA_PROD!C3664="","",IFERROR(H3664/SUM($H$6:$H$1006)+P3664,""))</f>
        <v/>
      </c>
      <c r="M3664" s="102" t="str">
        <f>IF(CADA_PROD!$C3664="","",IFERROR(SUMIFS(MOVI_ENTR!M:M,MOVI_ENTR!D:D,D3664)/SUMIFS(MOVI_ENTR!I:I,MOVI_ENTR!D:D,D3664),0))</f>
        <v/>
      </c>
      <c r="N3664" s="104" t="str">
        <f>IF(CADA_PROD!C3664="","",G3664/E3664)</f>
        <v/>
      </c>
    </row>
    <row r="3665" spans="3:14">
      <c r="C3665" s="99" t="str">
        <f>IF(CADA_PROD!C3665="","",CADA_PROD!C3665)</f>
        <v/>
      </c>
      <c r="D3665" s="100" t="str">
        <f>IF(CADA_PROD!D3665="","",CADA_PROD!D3665)</f>
        <v/>
      </c>
      <c r="E3665" s="101" t="str">
        <f>IF(CADA_PROD!E3665="","",CADA_PROD!E3665)</f>
        <v/>
      </c>
      <c r="F3665" s="101" t="str">
        <f>IF(CADA_PROD!D3665="","",SUMIFS(MOVI_ENTR!I:I,MOVI_ENTR!D:D,D3665))</f>
        <v/>
      </c>
      <c r="G3665" s="101" t="str">
        <f>IF(CADA_PROD!C3665="","",SUMIFS(MOVI_SAID!H:H,MOVI_SAID!D:D,D3665))</f>
        <v/>
      </c>
      <c r="H3665" s="101" t="str">
        <f t="shared" si="75"/>
        <v/>
      </c>
      <c r="I3665" s="100" t="str">
        <f>IF(CADA_PROD!C3665="","",IFERROR(IF(H3665&lt;=0,"Sem estoque",IF(H3665/E3665&lt;0.25,"Quase sem estoque",IF(H3665/E3665&lt;1.2,"Estoque baixo",IF(H3665/E3665&lt;2,"Estoque moderado","Estoque confortável")))),""))</f>
        <v/>
      </c>
      <c r="J3665" s="102" t="str">
        <f>IF(CADA_PROD!C3665="","",SUMIFS(MOVI_ENTR!M:M,MOVI_ENTR!D:D,D3665))</f>
        <v/>
      </c>
      <c r="K3665" s="103" t="str">
        <f>IF(CADA_PROD!C3665="","",IFERROR($J3665/SUM($J$6:$J$1006),""))</f>
        <v/>
      </c>
      <c r="L3665" s="103" t="str">
        <f>IF(CADA_PROD!C3665="","",IFERROR(H3665/SUM($H$6:$H$1006)+P3665,""))</f>
        <v/>
      </c>
      <c r="M3665" s="102" t="str">
        <f>IF(CADA_PROD!$C3665="","",IFERROR(SUMIFS(MOVI_ENTR!M:M,MOVI_ENTR!D:D,D3665)/SUMIFS(MOVI_ENTR!I:I,MOVI_ENTR!D:D,D3665),0))</f>
        <v/>
      </c>
      <c r="N3665" s="104" t="str">
        <f>IF(CADA_PROD!C3665="","",G3665/E3665)</f>
        <v/>
      </c>
    </row>
    <row r="3666" spans="3:14">
      <c r="C3666" s="99" t="str">
        <f>IF(CADA_PROD!C3666="","",CADA_PROD!C3666)</f>
        <v/>
      </c>
      <c r="D3666" s="100" t="str">
        <f>IF(CADA_PROD!D3666="","",CADA_PROD!D3666)</f>
        <v/>
      </c>
      <c r="E3666" s="101" t="str">
        <f>IF(CADA_PROD!E3666="","",CADA_PROD!E3666)</f>
        <v/>
      </c>
      <c r="F3666" s="101" t="str">
        <f>IF(CADA_PROD!D3666="","",SUMIFS(MOVI_ENTR!I:I,MOVI_ENTR!D:D,D3666))</f>
        <v/>
      </c>
      <c r="G3666" s="101" t="str">
        <f>IF(CADA_PROD!C3666="","",SUMIFS(MOVI_SAID!H:H,MOVI_SAID!D:D,D3666))</f>
        <v/>
      </c>
      <c r="H3666" s="101" t="str">
        <f t="shared" si="75"/>
        <v/>
      </c>
      <c r="I3666" s="100" t="str">
        <f>IF(CADA_PROD!C3666="","",IFERROR(IF(H3666&lt;=0,"Sem estoque",IF(H3666/E3666&lt;0.25,"Quase sem estoque",IF(H3666/E3666&lt;1.2,"Estoque baixo",IF(H3666/E3666&lt;2,"Estoque moderado","Estoque confortável")))),""))</f>
        <v/>
      </c>
      <c r="J3666" s="102" t="str">
        <f>IF(CADA_PROD!C3666="","",SUMIFS(MOVI_ENTR!M:M,MOVI_ENTR!D:D,D3666))</f>
        <v/>
      </c>
      <c r="K3666" s="103" t="str">
        <f>IF(CADA_PROD!C3666="","",IFERROR($J3666/SUM($J$6:$J$1006),""))</f>
        <v/>
      </c>
      <c r="L3666" s="103" t="str">
        <f>IF(CADA_PROD!C3666="","",IFERROR(H3666/SUM($H$6:$H$1006)+P3666,""))</f>
        <v/>
      </c>
      <c r="M3666" s="102" t="str">
        <f>IF(CADA_PROD!$C3666="","",IFERROR(SUMIFS(MOVI_ENTR!M:M,MOVI_ENTR!D:D,D3666)/SUMIFS(MOVI_ENTR!I:I,MOVI_ENTR!D:D,D3666),0))</f>
        <v/>
      </c>
      <c r="N3666" s="104" t="str">
        <f>IF(CADA_PROD!C3666="","",G3666/E3666)</f>
        <v/>
      </c>
    </row>
    <row r="3667" spans="3:14">
      <c r="C3667" s="99" t="str">
        <f>IF(CADA_PROD!C3667="","",CADA_PROD!C3667)</f>
        <v/>
      </c>
      <c r="D3667" s="100" t="str">
        <f>IF(CADA_PROD!D3667="","",CADA_PROD!D3667)</f>
        <v/>
      </c>
      <c r="E3667" s="101" t="str">
        <f>IF(CADA_PROD!E3667="","",CADA_PROD!E3667)</f>
        <v/>
      </c>
      <c r="F3667" s="101" t="str">
        <f>IF(CADA_PROD!D3667="","",SUMIFS(MOVI_ENTR!I:I,MOVI_ENTR!D:D,D3667))</f>
        <v/>
      </c>
      <c r="G3667" s="101" t="str">
        <f>IF(CADA_PROD!C3667="","",SUMIFS(MOVI_SAID!H:H,MOVI_SAID!D:D,D3667))</f>
        <v/>
      </c>
      <c r="H3667" s="101" t="str">
        <f t="shared" si="75"/>
        <v/>
      </c>
      <c r="I3667" s="100" t="str">
        <f>IF(CADA_PROD!C3667="","",IFERROR(IF(H3667&lt;=0,"Sem estoque",IF(H3667/E3667&lt;0.25,"Quase sem estoque",IF(H3667/E3667&lt;1.2,"Estoque baixo",IF(H3667/E3667&lt;2,"Estoque moderado","Estoque confortável")))),""))</f>
        <v/>
      </c>
      <c r="J3667" s="102" t="str">
        <f>IF(CADA_PROD!C3667="","",SUMIFS(MOVI_ENTR!M:M,MOVI_ENTR!D:D,D3667))</f>
        <v/>
      </c>
      <c r="K3667" s="103" t="str">
        <f>IF(CADA_PROD!C3667="","",IFERROR($J3667/SUM($J$6:$J$1006),""))</f>
        <v/>
      </c>
      <c r="L3667" s="103" t="str">
        <f>IF(CADA_PROD!C3667="","",IFERROR(H3667/SUM($H$6:$H$1006)+P3667,""))</f>
        <v/>
      </c>
      <c r="M3667" s="102" t="str">
        <f>IF(CADA_PROD!$C3667="","",IFERROR(SUMIFS(MOVI_ENTR!M:M,MOVI_ENTR!D:D,D3667)/SUMIFS(MOVI_ENTR!I:I,MOVI_ENTR!D:D,D3667),0))</f>
        <v/>
      </c>
      <c r="N3667" s="104" t="str">
        <f>IF(CADA_PROD!C3667="","",G3667/E3667)</f>
        <v/>
      </c>
    </row>
    <row r="3668" spans="3:14">
      <c r="C3668" s="99" t="str">
        <f>IF(CADA_PROD!C3668="","",CADA_PROD!C3668)</f>
        <v/>
      </c>
      <c r="D3668" s="100" t="str">
        <f>IF(CADA_PROD!D3668="","",CADA_PROD!D3668)</f>
        <v/>
      </c>
      <c r="E3668" s="101" t="str">
        <f>IF(CADA_PROD!E3668="","",CADA_PROD!E3668)</f>
        <v/>
      </c>
      <c r="F3668" s="101" t="str">
        <f>IF(CADA_PROD!D3668="","",SUMIFS(MOVI_ENTR!I:I,MOVI_ENTR!D:D,D3668))</f>
        <v/>
      </c>
      <c r="G3668" s="101" t="str">
        <f>IF(CADA_PROD!C3668="","",SUMIFS(MOVI_SAID!H:H,MOVI_SAID!D:D,D3668))</f>
        <v/>
      </c>
      <c r="H3668" s="101" t="str">
        <f t="shared" si="75"/>
        <v/>
      </c>
      <c r="I3668" s="100" t="str">
        <f>IF(CADA_PROD!C3668="","",IFERROR(IF(H3668&lt;=0,"Sem estoque",IF(H3668/E3668&lt;0.25,"Quase sem estoque",IF(H3668/E3668&lt;1.2,"Estoque baixo",IF(H3668/E3668&lt;2,"Estoque moderado","Estoque confortável")))),""))</f>
        <v/>
      </c>
      <c r="J3668" s="102" t="str">
        <f>IF(CADA_PROD!C3668="","",SUMIFS(MOVI_ENTR!M:M,MOVI_ENTR!D:D,D3668))</f>
        <v/>
      </c>
      <c r="K3668" s="103" t="str">
        <f>IF(CADA_PROD!C3668="","",IFERROR($J3668/SUM($J$6:$J$1006),""))</f>
        <v/>
      </c>
      <c r="L3668" s="103" t="str">
        <f>IF(CADA_PROD!C3668="","",IFERROR(H3668/SUM($H$6:$H$1006)+P3668,""))</f>
        <v/>
      </c>
      <c r="M3668" s="102" t="str">
        <f>IF(CADA_PROD!$C3668="","",IFERROR(SUMIFS(MOVI_ENTR!M:M,MOVI_ENTR!D:D,D3668)/SUMIFS(MOVI_ENTR!I:I,MOVI_ENTR!D:D,D3668),0))</f>
        <v/>
      </c>
      <c r="N3668" s="104" t="str">
        <f>IF(CADA_PROD!C3668="","",G3668/E3668)</f>
        <v/>
      </c>
    </row>
    <row r="3669" spans="3:14">
      <c r="C3669" s="99" t="str">
        <f>IF(CADA_PROD!C3669="","",CADA_PROD!C3669)</f>
        <v/>
      </c>
      <c r="D3669" s="100" t="str">
        <f>IF(CADA_PROD!D3669="","",CADA_PROD!D3669)</f>
        <v/>
      </c>
      <c r="E3669" s="101" t="str">
        <f>IF(CADA_PROD!E3669="","",CADA_PROD!E3669)</f>
        <v/>
      </c>
      <c r="F3669" s="101" t="str">
        <f>IF(CADA_PROD!D3669="","",SUMIFS(MOVI_ENTR!I:I,MOVI_ENTR!D:D,D3669))</f>
        <v/>
      </c>
      <c r="G3669" s="101" t="str">
        <f>IF(CADA_PROD!C3669="","",SUMIFS(MOVI_SAID!H:H,MOVI_SAID!D:D,D3669))</f>
        <v/>
      </c>
      <c r="H3669" s="101" t="str">
        <f t="shared" si="75"/>
        <v/>
      </c>
      <c r="I3669" s="100" t="str">
        <f>IF(CADA_PROD!C3669="","",IFERROR(IF(H3669&lt;=0,"Sem estoque",IF(H3669/E3669&lt;0.25,"Quase sem estoque",IF(H3669/E3669&lt;1.2,"Estoque baixo",IF(H3669/E3669&lt;2,"Estoque moderado","Estoque confortável")))),""))</f>
        <v/>
      </c>
      <c r="J3669" s="102" t="str">
        <f>IF(CADA_PROD!C3669="","",SUMIFS(MOVI_ENTR!M:M,MOVI_ENTR!D:D,D3669))</f>
        <v/>
      </c>
      <c r="K3669" s="103" t="str">
        <f>IF(CADA_PROD!C3669="","",IFERROR($J3669/SUM($J$6:$J$1006),""))</f>
        <v/>
      </c>
      <c r="L3669" s="103" t="str">
        <f>IF(CADA_PROD!C3669="","",IFERROR(H3669/SUM($H$6:$H$1006)+P3669,""))</f>
        <v/>
      </c>
      <c r="M3669" s="102" t="str">
        <f>IF(CADA_PROD!$C3669="","",IFERROR(SUMIFS(MOVI_ENTR!M:M,MOVI_ENTR!D:D,D3669)/SUMIFS(MOVI_ENTR!I:I,MOVI_ENTR!D:D,D3669),0))</f>
        <v/>
      </c>
      <c r="N3669" s="104" t="str">
        <f>IF(CADA_PROD!C3669="","",G3669/E3669)</f>
        <v/>
      </c>
    </row>
    <row r="3670" spans="3:14">
      <c r="C3670" s="99" t="str">
        <f>IF(CADA_PROD!C3670="","",CADA_PROD!C3670)</f>
        <v/>
      </c>
      <c r="D3670" s="100" t="str">
        <f>IF(CADA_PROD!D3670="","",CADA_PROD!D3670)</f>
        <v/>
      </c>
      <c r="E3670" s="101" t="str">
        <f>IF(CADA_PROD!E3670="","",CADA_PROD!E3670)</f>
        <v/>
      </c>
      <c r="F3670" s="101" t="str">
        <f>IF(CADA_PROD!D3670="","",SUMIFS(MOVI_ENTR!I:I,MOVI_ENTR!D:D,D3670))</f>
        <v/>
      </c>
      <c r="G3670" s="101" t="str">
        <f>IF(CADA_PROD!C3670="","",SUMIFS(MOVI_SAID!H:H,MOVI_SAID!D:D,D3670))</f>
        <v/>
      </c>
      <c r="H3670" s="101" t="str">
        <f t="shared" si="75"/>
        <v/>
      </c>
      <c r="I3670" s="100" t="str">
        <f>IF(CADA_PROD!C3670="","",IFERROR(IF(H3670&lt;=0,"Sem estoque",IF(H3670/E3670&lt;0.25,"Quase sem estoque",IF(H3670/E3670&lt;1.2,"Estoque baixo",IF(H3670/E3670&lt;2,"Estoque moderado","Estoque confortável")))),""))</f>
        <v/>
      </c>
      <c r="J3670" s="102" t="str">
        <f>IF(CADA_PROD!C3670="","",SUMIFS(MOVI_ENTR!M:M,MOVI_ENTR!D:D,D3670))</f>
        <v/>
      </c>
      <c r="K3670" s="103" t="str">
        <f>IF(CADA_PROD!C3670="","",IFERROR($J3670/SUM($J$6:$J$1006),""))</f>
        <v/>
      </c>
      <c r="L3670" s="103" t="str">
        <f>IF(CADA_PROD!C3670="","",IFERROR(H3670/SUM($H$6:$H$1006)+P3670,""))</f>
        <v/>
      </c>
      <c r="M3670" s="102" t="str">
        <f>IF(CADA_PROD!$C3670="","",IFERROR(SUMIFS(MOVI_ENTR!M:M,MOVI_ENTR!D:D,D3670)/SUMIFS(MOVI_ENTR!I:I,MOVI_ENTR!D:D,D3670),0))</f>
        <v/>
      </c>
      <c r="N3670" s="104" t="str">
        <f>IF(CADA_PROD!C3670="","",G3670/E3670)</f>
        <v/>
      </c>
    </row>
    <row r="3671" spans="3:14">
      <c r="C3671" s="99" t="str">
        <f>IF(CADA_PROD!C3671="","",CADA_PROD!C3671)</f>
        <v/>
      </c>
      <c r="D3671" s="100" t="str">
        <f>IF(CADA_PROD!D3671="","",CADA_PROD!D3671)</f>
        <v/>
      </c>
      <c r="E3671" s="101" t="str">
        <f>IF(CADA_PROD!E3671="","",CADA_PROD!E3671)</f>
        <v/>
      </c>
      <c r="F3671" s="101" t="str">
        <f>IF(CADA_PROD!D3671="","",SUMIFS(MOVI_ENTR!I:I,MOVI_ENTR!D:D,D3671))</f>
        <v/>
      </c>
      <c r="G3671" s="101" t="str">
        <f>IF(CADA_PROD!C3671="","",SUMIFS(MOVI_SAID!H:H,MOVI_SAID!D:D,D3671))</f>
        <v/>
      </c>
      <c r="H3671" s="101" t="str">
        <f t="shared" si="75"/>
        <v/>
      </c>
      <c r="I3671" s="100" t="str">
        <f>IF(CADA_PROD!C3671="","",IFERROR(IF(H3671&lt;=0,"Sem estoque",IF(H3671/E3671&lt;0.25,"Quase sem estoque",IF(H3671/E3671&lt;1.2,"Estoque baixo",IF(H3671/E3671&lt;2,"Estoque moderado","Estoque confortável")))),""))</f>
        <v/>
      </c>
      <c r="J3671" s="102" t="str">
        <f>IF(CADA_PROD!C3671="","",SUMIFS(MOVI_ENTR!M:M,MOVI_ENTR!D:D,D3671))</f>
        <v/>
      </c>
      <c r="K3671" s="103" t="str">
        <f>IF(CADA_PROD!C3671="","",IFERROR($J3671/SUM($J$6:$J$1006),""))</f>
        <v/>
      </c>
      <c r="L3671" s="103" t="str">
        <f>IF(CADA_PROD!C3671="","",IFERROR(H3671/SUM($H$6:$H$1006)+P3671,""))</f>
        <v/>
      </c>
      <c r="M3671" s="102" t="str">
        <f>IF(CADA_PROD!$C3671="","",IFERROR(SUMIFS(MOVI_ENTR!M:M,MOVI_ENTR!D:D,D3671)/SUMIFS(MOVI_ENTR!I:I,MOVI_ENTR!D:D,D3671),0))</f>
        <v/>
      </c>
      <c r="N3671" s="104" t="str">
        <f>IF(CADA_PROD!C3671="","",G3671/E3671)</f>
        <v/>
      </c>
    </row>
    <row r="3672" spans="3:14">
      <c r="C3672" s="99" t="str">
        <f>IF(CADA_PROD!C3672="","",CADA_PROD!C3672)</f>
        <v/>
      </c>
      <c r="D3672" s="100" t="str">
        <f>IF(CADA_PROD!D3672="","",CADA_PROD!D3672)</f>
        <v/>
      </c>
      <c r="E3672" s="101" t="str">
        <f>IF(CADA_PROD!E3672="","",CADA_PROD!E3672)</f>
        <v/>
      </c>
      <c r="F3672" s="101" t="str">
        <f>IF(CADA_PROD!D3672="","",SUMIFS(MOVI_ENTR!I:I,MOVI_ENTR!D:D,D3672))</f>
        <v/>
      </c>
      <c r="G3672" s="101" t="str">
        <f>IF(CADA_PROD!C3672="","",SUMIFS(MOVI_SAID!H:H,MOVI_SAID!D:D,D3672))</f>
        <v/>
      </c>
      <c r="H3672" s="101" t="str">
        <f t="shared" si="75"/>
        <v/>
      </c>
      <c r="I3672" s="100" t="str">
        <f>IF(CADA_PROD!C3672="","",IFERROR(IF(H3672&lt;=0,"Sem estoque",IF(H3672/E3672&lt;0.25,"Quase sem estoque",IF(H3672/E3672&lt;1.2,"Estoque baixo",IF(H3672/E3672&lt;2,"Estoque moderado","Estoque confortável")))),""))</f>
        <v/>
      </c>
      <c r="J3672" s="102" t="str">
        <f>IF(CADA_PROD!C3672="","",SUMIFS(MOVI_ENTR!M:M,MOVI_ENTR!D:D,D3672))</f>
        <v/>
      </c>
      <c r="K3672" s="103" t="str">
        <f>IF(CADA_PROD!C3672="","",IFERROR($J3672/SUM($J$6:$J$1006),""))</f>
        <v/>
      </c>
      <c r="L3672" s="103" t="str">
        <f>IF(CADA_PROD!C3672="","",IFERROR(H3672/SUM($H$6:$H$1006)+P3672,""))</f>
        <v/>
      </c>
      <c r="M3672" s="102" t="str">
        <f>IF(CADA_PROD!$C3672="","",IFERROR(SUMIFS(MOVI_ENTR!M:M,MOVI_ENTR!D:D,D3672)/SUMIFS(MOVI_ENTR!I:I,MOVI_ENTR!D:D,D3672),0))</f>
        <v/>
      </c>
      <c r="N3672" s="104" t="str">
        <f>IF(CADA_PROD!C3672="","",G3672/E3672)</f>
        <v/>
      </c>
    </row>
    <row r="3673" spans="3:14">
      <c r="C3673" s="99" t="str">
        <f>IF(CADA_PROD!C3673="","",CADA_PROD!C3673)</f>
        <v/>
      </c>
      <c r="D3673" s="100" t="str">
        <f>IF(CADA_PROD!D3673="","",CADA_PROD!D3673)</f>
        <v/>
      </c>
      <c r="E3673" s="101" t="str">
        <f>IF(CADA_PROD!E3673="","",CADA_PROD!E3673)</f>
        <v/>
      </c>
      <c r="F3673" s="101" t="str">
        <f>IF(CADA_PROD!D3673="","",SUMIFS(MOVI_ENTR!I:I,MOVI_ENTR!D:D,D3673))</f>
        <v/>
      </c>
      <c r="G3673" s="101" t="str">
        <f>IF(CADA_PROD!C3673="","",SUMIFS(MOVI_SAID!H:H,MOVI_SAID!D:D,D3673))</f>
        <v/>
      </c>
      <c r="H3673" s="101" t="str">
        <f t="shared" si="75"/>
        <v/>
      </c>
      <c r="I3673" s="100" t="str">
        <f>IF(CADA_PROD!C3673="","",IFERROR(IF(H3673&lt;=0,"Sem estoque",IF(H3673/E3673&lt;0.25,"Quase sem estoque",IF(H3673/E3673&lt;1.2,"Estoque baixo",IF(H3673/E3673&lt;2,"Estoque moderado","Estoque confortável")))),""))</f>
        <v/>
      </c>
      <c r="J3673" s="102" t="str">
        <f>IF(CADA_PROD!C3673="","",SUMIFS(MOVI_ENTR!M:M,MOVI_ENTR!D:D,D3673))</f>
        <v/>
      </c>
      <c r="K3673" s="103" t="str">
        <f>IF(CADA_PROD!C3673="","",IFERROR($J3673/SUM($J$6:$J$1006),""))</f>
        <v/>
      </c>
      <c r="L3673" s="103" t="str">
        <f>IF(CADA_PROD!C3673="","",IFERROR(H3673/SUM($H$6:$H$1006)+P3673,""))</f>
        <v/>
      </c>
      <c r="M3673" s="102" t="str">
        <f>IF(CADA_PROD!$C3673="","",IFERROR(SUMIFS(MOVI_ENTR!M:M,MOVI_ENTR!D:D,D3673)/SUMIFS(MOVI_ENTR!I:I,MOVI_ENTR!D:D,D3673),0))</f>
        <v/>
      </c>
      <c r="N3673" s="104" t="str">
        <f>IF(CADA_PROD!C3673="","",G3673/E3673)</f>
        <v/>
      </c>
    </row>
    <row r="3674" spans="3:14">
      <c r="C3674" s="99" t="str">
        <f>IF(CADA_PROD!C3674="","",CADA_PROD!C3674)</f>
        <v/>
      </c>
      <c r="D3674" s="100" t="str">
        <f>IF(CADA_PROD!D3674="","",CADA_PROD!D3674)</f>
        <v/>
      </c>
      <c r="E3674" s="101" t="str">
        <f>IF(CADA_PROD!E3674="","",CADA_PROD!E3674)</f>
        <v/>
      </c>
      <c r="F3674" s="101" t="str">
        <f>IF(CADA_PROD!D3674="","",SUMIFS(MOVI_ENTR!I:I,MOVI_ENTR!D:D,D3674))</f>
        <v/>
      </c>
      <c r="G3674" s="101" t="str">
        <f>IF(CADA_PROD!C3674="","",SUMIFS(MOVI_SAID!H:H,MOVI_SAID!D:D,D3674))</f>
        <v/>
      </c>
      <c r="H3674" s="101" t="str">
        <f t="shared" si="75"/>
        <v/>
      </c>
      <c r="I3674" s="100" t="str">
        <f>IF(CADA_PROD!C3674="","",IFERROR(IF(H3674&lt;=0,"Sem estoque",IF(H3674/E3674&lt;0.25,"Quase sem estoque",IF(H3674/E3674&lt;1.2,"Estoque baixo",IF(H3674/E3674&lt;2,"Estoque moderado","Estoque confortável")))),""))</f>
        <v/>
      </c>
      <c r="J3674" s="102" t="str">
        <f>IF(CADA_PROD!C3674="","",SUMIFS(MOVI_ENTR!M:M,MOVI_ENTR!D:D,D3674))</f>
        <v/>
      </c>
      <c r="K3674" s="103" t="str">
        <f>IF(CADA_PROD!C3674="","",IFERROR($J3674/SUM($J$6:$J$1006),""))</f>
        <v/>
      </c>
      <c r="L3674" s="103" t="str">
        <f>IF(CADA_PROD!C3674="","",IFERROR(H3674/SUM($H$6:$H$1006)+P3674,""))</f>
        <v/>
      </c>
      <c r="M3674" s="102" t="str">
        <f>IF(CADA_PROD!$C3674="","",IFERROR(SUMIFS(MOVI_ENTR!M:M,MOVI_ENTR!D:D,D3674)/SUMIFS(MOVI_ENTR!I:I,MOVI_ENTR!D:D,D3674),0))</f>
        <v/>
      </c>
      <c r="N3674" s="104" t="str">
        <f>IF(CADA_PROD!C3674="","",G3674/E3674)</f>
        <v/>
      </c>
    </row>
    <row r="3675" spans="3:14">
      <c r="C3675" s="99" t="str">
        <f>IF(CADA_PROD!C3675="","",CADA_PROD!C3675)</f>
        <v/>
      </c>
      <c r="D3675" s="100" t="str">
        <f>IF(CADA_PROD!D3675="","",CADA_PROD!D3675)</f>
        <v/>
      </c>
      <c r="E3675" s="101" t="str">
        <f>IF(CADA_PROD!E3675="","",CADA_PROD!E3675)</f>
        <v/>
      </c>
      <c r="F3675" s="101" t="str">
        <f>IF(CADA_PROD!D3675="","",SUMIFS(MOVI_ENTR!I:I,MOVI_ENTR!D:D,D3675))</f>
        <v/>
      </c>
      <c r="G3675" s="101" t="str">
        <f>IF(CADA_PROD!C3675="","",SUMIFS(MOVI_SAID!H:H,MOVI_SAID!D:D,D3675))</f>
        <v/>
      </c>
      <c r="H3675" s="101" t="str">
        <f t="shared" si="75"/>
        <v/>
      </c>
      <c r="I3675" s="100" t="str">
        <f>IF(CADA_PROD!C3675="","",IFERROR(IF(H3675&lt;=0,"Sem estoque",IF(H3675/E3675&lt;0.25,"Quase sem estoque",IF(H3675/E3675&lt;1.2,"Estoque baixo",IF(H3675/E3675&lt;2,"Estoque moderado","Estoque confortável")))),""))</f>
        <v/>
      </c>
      <c r="J3675" s="102" t="str">
        <f>IF(CADA_PROD!C3675="","",SUMIFS(MOVI_ENTR!M:M,MOVI_ENTR!D:D,D3675))</f>
        <v/>
      </c>
      <c r="K3675" s="103" t="str">
        <f>IF(CADA_PROD!C3675="","",IFERROR($J3675/SUM($J$6:$J$1006),""))</f>
        <v/>
      </c>
      <c r="L3675" s="103" t="str">
        <f>IF(CADA_PROD!C3675="","",IFERROR(H3675/SUM($H$6:$H$1006)+P3675,""))</f>
        <v/>
      </c>
      <c r="M3675" s="102" t="str">
        <f>IF(CADA_PROD!$C3675="","",IFERROR(SUMIFS(MOVI_ENTR!M:M,MOVI_ENTR!D:D,D3675)/SUMIFS(MOVI_ENTR!I:I,MOVI_ENTR!D:D,D3675),0))</f>
        <v/>
      </c>
      <c r="N3675" s="104" t="str">
        <f>IF(CADA_PROD!C3675="","",G3675/E3675)</f>
        <v/>
      </c>
    </row>
    <row r="3676" spans="3:14">
      <c r="C3676" s="99" t="str">
        <f>IF(CADA_PROD!C3676="","",CADA_PROD!C3676)</f>
        <v/>
      </c>
      <c r="D3676" s="100" t="str">
        <f>IF(CADA_PROD!D3676="","",CADA_PROD!D3676)</f>
        <v/>
      </c>
      <c r="E3676" s="101" t="str">
        <f>IF(CADA_PROD!E3676="","",CADA_PROD!E3676)</f>
        <v/>
      </c>
      <c r="F3676" s="101" t="str">
        <f>IF(CADA_PROD!D3676="","",SUMIFS(MOVI_ENTR!I:I,MOVI_ENTR!D:D,D3676))</f>
        <v/>
      </c>
      <c r="G3676" s="101" t="str">
        <f>IF(CADA_PROD!C3676="","",SUMIFS(MOVI_SAID!H:H,MOVI_SAID!D:D,D3676))</f>
        <v/>
      </c>
      <c r="H3676" s="101" t="str">
        <f t="shared" si="75"/>
        <v/>
      </c>
      <c r="I3676" s="100" t="str">
        <f>IF(CADA_PROD!C3676="","",IFERROR(IF(H3676&lt;=0,"Sem estoque",IF(H3676/E3676&lt;0.25,"Quase sem estoque",IF(H3676/E3676&lt;1.2,"Estoque baixo",IF(H3676/E3676&lt;2,"Estoque moderado","Estoque confortável")))),""))</f>
        <v/>
      </c>
      <c r="J3676" s="102" t="str">
        <f>IF(CADA_PROD!C3676="","",SUMIFS(MOVI_ENTR!M:M,MOVI_ENTR!D:D,D3676))</f>
        <v/>
      </c>
      <c r="K3676" s="103" t="str">
        <f>IF(CADA_PROD!C3676="","",IFERROR($J3676/SUM($J$6:$J$1006),""))</f>
        <v/>
      </c>
      <c r="L3676" s="103" t="str">
        <f>IF(CADA_PROD!C3676="","",IFERROR(H3676/SUM($H$6:$H$1006)+P3676,""))</f>
        <v/>
      </c>
      <c r="M3676" s="102" t="str">
        <f>IF(CADA_PROD!$C3676="","",IFERROR(SUMIFS(MOVI_ENTR!M:M,MOVI_ENTR!D:D,D3676)/SUMIFS(MOVI_ENTR!I:I,MOVI_ENTR!D:D,D3676),0))</f>
        <v/>
      </c>
      <c r="N3676" s="104" t="str">
        <f>IF(CADA_PROD!C3676="","",G3676/E3676)</f>
        <v/>
      </c>
    </row>
    <row r="3677" spans="3:14">
      <c r="C3677" s="99" t="str">
        <f>IF(CADA_PROD!C3677="","",CADA_PROD!C3677)</f>
        <v/>
      </c>
      <c r="D3677" s="100" t="str">
        <f>IF(CADA_PROD!D3677="","",CADA_PROD!D3677)</f>
        <v/>
      </c>
      <c r="E3677" s="101" t="str">
        <f>IF(CADA_PROD!E3677="","",CADA_PROD!E3677)</f>
        <v/>
      </c>
      <c r="F3677" s="101" t="str">
        <f>IF(CADA_PROD!D3677="","",SUMIFS(MOVI_ENTR!I:I,MOVI_ENTR!D:D,D3677))</f>
        <v/>
      </c>
      <c r="G3677" s="101" t="str">
        <f>IF(CADA_PROD!C3677="","",SUMIFS(MOVI_SAID!H:H,MOVI_SAID!D:D,D3677))</f>
        <v/>
      </c>
      <c r="H3677" s="101" t="str">
        <f t="shared" si="75"/>
        <v/>
      </c>
      <c r="I3677" s="100" t="str">
        <f>IF(CADA_PROD!C3677="","",IFERROR(IF(H3677&lt;=0,"Sem estoque",IF(H3677/E3677&lt;0.25,"Quase sem estoque",IF(H3677/E3677&lt;1.2,"Estoque baixo",IF(H3677/E3677&lt;2,"Estoque moderado","Estoque confortável")))),""))</f>
        <v/>
      </c>
      <c r="J3677" s="102" t="str">
        <f>IF(CADA_PROD!C3677="","",SUMIFS(MOVI_ENTR!M:M,MOVI_ENTR!D:D,D3677))</f>
        <v/>
      </c>
      <c r="K3677" s="103" t="str">
        <f>IF(CADA_PROD!C3677="","",IFERROR($J3677/SUM($J$6:$J$1006),""))</f>
        <v/>
      </c>
      <c r="L3677" s="103" t="str">
        <f>IF(CADA_PROD!C3677="","",IFERROR(H3677/SUM($H$6:$H$1006)+P3677,""))</f>
        <v/>
      </c>
      <c r="M3677" s="102" t="str">
        <f>IF(CADA_PROD!$C3677="","",IFERROR(SUMIFS(MOVI_ENTR!M:M,MOVI_ENTR!D:D,D3677)/SUMIFS(MOVI_ENTR!I:I,MOVI_ENTR!D:D,D3677),0))</f>
        <v/>
      </c>
      <c r="N3677" s="104" t="str">
        <f>IF(CADA_PROD!C3677="","",G3677/E3677)</f>
        <v/>
      </c>
    </row>
    <row r="3678" spans="3:14">
      <c r="C3678" s="99" t="str">
        <f>IF(CADA_PROD!C3678="","",CADA_PROD!C3678)</f>
        <v/>
      </c>
      <c r="D3678" s="100" t="str">
        <f>IF(CADA_PROD!D3678="","",CADA_PROD!D3678)</f>
        <v/>
      </c>
      <c r="E3678" s="101" t="str">
        <f>IF(CADA_PROD!E3678="","",CADA_PROD!E3678)</f>
        <v/>
      </c>
      <c r="F3678" s="101" t="str">
        <f>IF(CADA_PROD!D3678="","",SUMIFS(MOVI_ENTR!I:I,MOVI_ENTR!D:D,D3678))</f>
        <v/>
      </c>
      <c r="G3678" s="101" t="str">
        <f>IF(CADA_PROD!C3678="","",SUMIFS(MOVI_SAID!H:H,MOVI_SAID!D:D,D3678))</f>
        <v/>
      </c>
      <c r="H3678" s="101" t="str">
        <f t="shared" si="75"/>
        <v/>
      </c>
      <c r="I3678" s="100" t="str">
        <f>IF(CADA_PROD!C3678="","",IFERROR(IF(H3678&lt;=0,"Sem estoque",IF(H3678/E3678&lt;0.25,"Quase sem estoque",IF(H3678/E3678&lt;1.2,"Estoque baixo",IF(H3678/E3678&lt;2,"Estoque moderado","Estoque confortável")))),""))</f>
        <v/>
      </c>
      <c r="J3678" s="102" t="str">
        <f>IF(CADA_PROD!C3678="","",SUMIFS(MOVI_ENTR!M:M,MOVI_ENTR!D:D,D3678))</f>
        <v/>
      </c>
      <c r="K3678" s="103" t="str">
        <f>IF(CADA_PROD!C3678="","",IFERROR($J3678/SUM($J$6:$J$1006),""))</f>
        <v/>
      </c>
      <c r="L3678" s="103" t="str">
        <f>IF(CADA_PROD!C3678="","",IFERROR(H3678/SUM($H$6:$H$1006)+P3678,""))</f>
        <v/>
      </c>
      <c r="M3678" s="102" t="str">
        <f>IF(CADA_PROD!$C3678="","",IFERROR(SUMIFS(MOVI_ENTR!M:M,MOVI_ENTR!D:D,D3678)/SUMIFS(MOVI_ENTR!I:I,MOVI_ENTR!D:D,D3678),0))</f>
        <v/>
      </c>
      <c r="N3678" s="104" t="str">
        <f>IF(CADA_PROD!C3678="","",G3678/E3678)</f>
        <v/>
      </c>
    </row>
    <row r="3679" spans="3:14">
      <c r="C3679" s="99" t="str">
        <f>IF(CADA_PROD!C3679="","",CADA_PROD!C3679)</f>
        <v/>
      </c>
      <c r="D3679" s="100" t="str">
        <f>IF(CADA_PROD!D3679="","",CADA_PROD!D3679)</f>
        <v/>
      </c>
      <c r="E3679" s="101" t="str">
        <f>IF(CADA_PROD!E3679="","",CADA_PROD!E3679)</f>
        <v/>
      </c>
      <c r="F3679" s="101" t="str">
        <f>IF(CADA_PROD!D3679="","",SUMIFS(MOVI_ENTR!I:I,MOVI_ENTR!D:D,D3679))</f>
        <v/>
      </c>
      <c r="G3679" s="101" t="str">
        <f>IF(CADA_PROD!C3679="","",SUMIFS(MOVI_SAID!H:H,MOVI_SAID!D:D,D3679))</f>
        <v/>
      </c>
      <c r="H3679" s="101" t="str">
        <f t="shared" si="75"/>
        <v/>
      </c>
      <c r="I3679" s="100" t="str">
        <f>IF(CADA_PROD!C3679="","",IFERROR(IF(H3679&lt;=0,"Sem estoque",IF(H3679/E3679&lt;0.25,"Quase sem estoque",IF(H3679/E3679&lt;1.2,"Estoque baixo",IF(H3679/E3679&lt;2,"Estoque moderado","Estoque confortável")))),""))</f>
        <v/>
      </c>
      <c r="J3679" s="102" t="str">
        <f>IF(CADA_PROD!C3679="","",SUMIFS(MOVI_ENTR!M:M,MOVI_ENTR!D:D,D3679))</f>
        <v/>
      </c>
      <c r="K3679" s="103" t="str">
        <f>IF(CADA_PROD!C3679="","",IFERROR($J3679/SUM($J$6:$J$1006),""))</f>
        <v/>
      </c>
      <c r="L3679" s="103" t="str">
        <f>IF(CADA_PROD!C3679="","",IFERROR(H3679/SUM($H$6:$H$1006)+P3679,""))</f>
        <v/>
      </c>
      <c r="M3679" s="102" t="str">
        <f>IF(CADA_PROD!$C3679="","",IFERROR(SUMIFS(MOVI_ENTR!M:M,MOVI_ENTR!D:D,D3679)/SUMIFS(MOVI_ENTR!I:I,MOVI_ENTR!D:D,D3679),0))</f>
        <v/>
      </c>
      <c r="N3679" s="104" t="str">
        <f>IF(CADA_PROD!C3679="","",G3679/E3679)</f>
        <v/>
      </c>
    </row>
    <row r="3680" spans="3:14">
      <c r="C3680" s="99" t="str">
        <f>IF(CADA_PROD!C3680="","",CADA_PROD!C3680)</f>
        <v/>
      </c>
      <c r="D3680" s="100" t="str">
        <f>IF(CADA_PROD!D3680="","",CADA_PROD!D3680)</f>
        <v/>
      </c>
      <c r="E3680" s="101" t="str">
        <f>IF(CADA_PROD!E3680="","",CADA_PROD!E3680)</f>
        <v/>
      </c>
      <c r="F3680" s="101" t="str">
        <f>IF(CADA_PROD!D3680="","",SUMIFS(MOVI_ENTR!I:I,MOVI_ENTR!D:D,D3680))</f>
        <v/>
      </c>
      <c r="G3680" s="101" t="str">
        <f>IF(CADA_PROD!C3680="","",SUMIFS(MOVI_SAID!H:H,MOVI_SAID!D:D,D3680))</f>
        <v/>
      </c>
      <c r="H3680" s="101" t="str">
        <f t="shared" si="75"/>
        <v/>
      </c>
      <c r="I3680" s="100" t="str">
        <f>IF(CADA_PROD!C3680="","",IFERROR(IF(H3680&lt;=0,"Sem estoque",IF(H3680/E3680&lt;0.25,"Quase sem estoque",IF(H3680/E3680&lt;1.2,"Estoque baixo",IF(H3680/E3680&lt;2,"Estoque moderado","Estoque confortável")))),""))</f>
        <v/>
      </c>
      <c r="J3680" s="102" t="str">
        <f>IF(CADA_PROD!C3680="","",SUMIFS(MOVI_ENTR!M:M,MOVI_ENTR!D:D,D3680))</f>
        <v/>
      </c>
      <c r="K3680" s="103" t="str">
        <f>IF(CADA_PROD!C3680="","",IFERROR($J3680/SUM($J$6:$J$1006),""))</f>
        <v/>
      </c>
      <c r="L3680" s="103" t="str">
        <f>IF(CADA_PROD!C3680="","",IFERROR(H3680/SUM($H$6:$H$1006)+P3680,""))</f>
        <v/>
      </c>
      <c r="M3680" s="102" t="str">
        <f>IF(CADA_PROD!$C3680="","",IFERROR(SUMIFS(MOVI_ENTR!M:M,MOVI_ENTR!D:D,D3680)/SUMIFS(MOVI_ENTR!I:I,MOVI_ENTR!D:D,D3680),0))</f>
        <v/>
      </c>
      <c r="N3680" s="104" t="str">
        <f>IF(CADA_PROD!C3680="","",G3680/E3680)</f>
        <v/>
      </c>
    </row>
    <row r="3681" spans="3:14">
      <c r="C3681" s="99" t="str">
        <f>IF(CADA_PROD!C3681="","",CADA_PROD!C3681)</f>
        <v/>
      </c>
      <c r="D3681" s="100" t="str">
        <f>IF(CADA_PROD!D3681="","",CADA_PROD!D3681)</f>
        <v/>
      </c>
      <c r="E3681" s="101" t="str">
        <f>IF(CADA_PROD!E3681="","",CADA_PROD!E3681)</f>
        <v/>
      </c>
      <c r="F3681" s="101" t="str">
        <f>IF(CADA_PROD!D3681="","",SUMIFS(MOVI_ENTR!I:I,MOVI_ENTR!D:D,D3681))</f>
        <v/>
      </c>
      <c r="G3681" s="101" t="str">
        <f>IF(CADA_PROD!C3681="","",SUMIFS(MOVI_SAID!H:H,MOVI_SAID!D:D,D3681))</f>
        <v/>
      </c>
      <c r="H3681" s="101" t="str">
        <f t="shared" si="75"/>
        <v/>
      </c>
      <c r="I3681" s="100" t="str">
        <f>IF(CADA_PROD!C3681="","",IFERROR(IF(H3681&lt;=0,"Sem estoque",IF(H3681/E3681&lt;0.25,"Quase sem estoque",IF(H3681/E3681&lt;1.2,"Estoque baixo",IF(H3681/E3681&lt;2,"Estoque moderado","Estoque confortável")))),""))</f>
        <v/>
      </c>
      <c r="J3681" s="102" t="str">
        <f>IF(CADA_PROD!C3681="","",SUMIFS(MOVI_ENTR!M:M,MOVI_ENTR!D:D,D3681))</f>
        <v/>
      </c>
      <c r="K3681" s="103" t="str">
        <f>IF(CADA_PROD!C3681="","",IFERROR($J3681/SUM($J$6:$J$1006),""))</f>
        <v/>
      </c>
      <c r="L3681" s="103" t="str">
        <f>IF(CADA_PROD!C3681="","",IFERROR(H3681/SUM($H$6:$H$1006)+P3681,""))</f>
        <v/>
      </c>
      <c r="M3681" s="102" t="str">
        <f>IF(CADA_PROD!$C3681="","",IFERROR(SUMIFS(MOVI_ENTR!M:M,MOVI_ENTR!D:D,D3681)/SUMIFS(MOVI_ENTR!I:I,MOVI_ENTR!D:D,D3681),0))</f>
        <v/>
      </c>
      <c r="N3681" s="104" t="str">
        <f>IF(CADA_PROD!C3681="","",G3681/E3681)</f>
        <v/>
      </c>
    </row>
    <row r="3682" spans="3:14">
      <c r="C3682" s="99" t="str">
        <f>IF(CADA_PROD!C3682="","",CADA_PROD!C3682)</f>
        <v/>
      </c>
      <c r="D3682" s="100" t="str">
        <f>IF(CADA_PROD!D3682="","",CADA_PROD!D3682)</f>
        <v/>
      </c>
      <c r="E3682" s="101" t="str">
        <f>IF(CADA_PROD!E3682="","",CADA_PROD!E3682)</f>
        <v/>
      </c>
      <c r="F3682" s="101" t="str">
        <f>IF(CADA_PROD!D3682="","",SUMIFS(MOVI_ENTR!I:I,MOVI_ENTR!D:D,D3682))</f>
        <v/>
      </c>
      <c r="G3682" s="101" t="str">
        <f>IF(CADA_PROD!C3682="","",SUMIFS(MOVI_SAID!H:H,MOVI_SAID!D:D,D3682))</f>
        <v/>
      </c>
      <c r="H3682" s="101" t="str">
        <f t="shared" si="75"/>
        <v/>
      </c>
      <c r="I3682" s="100" t="str">
        <f>IF(CADA_PROD!C3682="","",IFERROR(IF(H3682&lt;=0,"Sem estoque",IF(H3682/E3682&lt;0.25,"Quase sem estoque",IF(H3682/E3682&lt;1.2,"Estoque baixo",IF(H3682/E3682&lt;2,"Estoque moderado","Estoque confortável")))),""))</f>
        <v/>
      </c>
      <c r="J3682" s="102" t="str">
        <f>IF(CADA_PROD!C3682="","",SUMIFS(MOVI_ENTR!M:M,MOVI_ENTR!D:D,D3682))</f>
        <v/>
      </c>
      <c r="K3682" s="103" t="str">
        <f>IF(CADA_PROD!C3682="","",IFERROR($J3682/SUM($J$6:$J$1006),""))</f>
        <v/>
      </c>
      <c r="L3682" s="103" t="str">
        <f>IF(CADA_PROD!C3682="","",IFERROR(H3682/SUM($H$6:$H$1006)+P3682,""))</f>
        <v/>
      </c>
      <c r="M3682" s="102" t="str">
        <f>IF(CADA_PROD!$C3682="","",IFERROR(SUMIFS(MOVI_ENTR!M:M,MOVI_ENTR!D:D,D3682)/SUMIFS(MOVI_ENTR!I:I,MOVI_ENTR!D:D,D3682),0))</f>
        <v/>
      </c>
      <c r="N3682" s="104" t="str">
        <f>IF(CADA_PROD!C3682="","",G3682/E3682)</f>
        <v/>
      </c>
    </row>
    <row r="3683" spans="3:14">
      <c r="C3683" s="99" t="str">
        <f>IF(CADA_PROD!C3683="","",CADA_PROD!C3683)</f>
        <v/>
      </c>
      <c r="D3683" s="100" t="str">
        <f>IF(CADA_PROD!D3683="","",CADA_PROD!D3683)</f>
        <v/>
      </c>
      <c r="E3683" s="101" t="str">
        <f>IF(CADA_PROD!E3683="","",CADA_PROD!E3683)</f>
        <v/>
      </c>
      <c r="F3683" s="101" t="str">
        <f>IF(CADA_PROD!D3683="","",SUMIFS(MOVI_ENTR!I:I,MOVI_ENTR!D:D,D3683))</f>
        <v/>
      </c>
      <c r="G3683" s="101" t="str">
        <f>IF(CADA_PROD!C3683="","",SUMIFS(MOVI_SAID!H:H,MOVI_SAID!D:D,D3683))</f>
        <v/>
      </c>
      <c r="H3683" s="101" t="str">
        <f t="shared" si="75"/>
        <v/>
      </c>
      <c r="I3683" s="100" t="str">
        <f>IF(CADA_PROD!C3683="","",IFERROR(IF(H3683&lt;=0,"Sem estoque",IF(H3683/E3683&lt;0.25,"Quase sem estoque",IF(H3683/E3683&lt;1.2,"Estoque baixo",IF(H3683/E3683&lt;2,"Estoque moderado","Estoque confortável")))),""))</f>
        <v/>
      </c>
      <c r="J3683" s="102" t="str">
        <f>IF(CADA_PROD!C3683="","",SUMIFS(MOVI_ENTR!M:M,MOVI_ENTR!D:D,D3683))</f>
        <v/>
      </c>
      <c r="K3683" s="103" t="str">
        <f>IF(CADA_PROD!C3683="","",IFERROR($J3683/SUM($J$6:$J$1006),""))</f>
        <v/>
      </c>
      <c r="L3683" s="103" t="str">
        <f>IF(CADA_PROD!C3683="","",IFERROR(H3683/SUM($H$6:$H$1006)+P3683,""))</f>
        <v/>
      </c>
      <c r="M3683" s="102" t="str">
        <f>IF(CADA_PROD!$C3683="","",IFERROR(SUMIFS(MOVI_ENTR!M:M,MOVI_ENTR!D:D,D3683)/SUMIFS(MOVI_ENTR!I:I,MOVI_ENTR!D:D,D3683),0))</f>
        <v/>
      </c>
      <c r="N3683" s="104" t="str">
        <f>IF(CADA_PROD!C3683="","",G3683/E3683)</f>
        <v/>
      </c>
    </row>
    <row r="3684" spans="3:14">
      <c r="C3684" s="99" t="str">
        <f>IF(CADA_PROD!C3684="","",CADA_PROD!C3684)</f>
        <v/>
      </c>
      <c r="D3684" s="100" t="str">
        <f>IF(CADA_PROD!D3684="","",CADA_PROD!D3684)</f>
        <v/>
      </c>
      <c r="E3684" s="101" t="str">
        <f>IF(CADA_PROD!E3684="","",CADA_PROD!E3684)</f>
        <v/>
      </c>
      <c r="F3684" s="101" t="str">
        <f>IF(CADA_PROD!D3684="","",SUMIFS(MOVI_ENTR!I:I,MOVI_ENTR!D:D,D3684))</f>
        <v/>
      </c>
      <c r="G3684" s="101" t="str">
        <f>IF(CADA_PROD!C3684="","",SUMIFS(MOVI_SAID!H:H,MOVI_SAID!D:D,D3684))</f>
        <v/>
      </c>
      <c r="H3684" s="101" t="str">
        <f t="shared" si="75"/>
        <v/>
      </c>
      <c r="I3684" s="100" t="str">
        <f>IF(CADA_PROD!C3684="","",IFERROR(IF(H3684&lt;=0,"Sem estoque",IF(H3684/E3684&lt;0.25,"Quase sem estoque",IF(H3684/E3684&lt;1.2,"Estoque baixo",IF(H3684/E3684&lt;2,"Estoque moderado","Estoque confortável")))),""))</f>
        <v/>
      </c>
      <c r="J3684" s="102" t="str">
        <f>IF(CADA_PROD!C3684="","",SUMIFS(MOVI_ENTR!M:M,MOVI_ENTR!D:D,D3684))</f>
        <v/>
      </c>
      <c r="K3684" s="103" t="str">
        <f>IF(CADA_PROD!C3684="","",IFERROR($J3684/SUM($J$6:$J$1006),""))</f>
        <v/>
      </c>
      <c r="L3684" s="103" t="str">
        <f>IF(CADA_PROD!C3684="","",IFERROR(H3684/SUM($H$6:$H$1006)+P3684,""))</f>
        <v/>
      </c>
      <c r="M3684" s="102" t="str">
        <f>IF(CADA_PROD!$C3684="","",IFERROR(SUMIFS(MOVI_ENTR!M:M,MOVI_ENTR!D:D,D3684)/SUMIFS(MOVI_ENTR!I:I,MOVI_ENTR!D:D,D3684),0))</f>
        <v/>
      </c>
      <c r="N3684" s="104" t="str">
        <f>IF(CADA_PROD!C3684="","",G3684/E3684)</f>
        <v/>
      </c>
    </row>
    <row r="3685" spans="3:14">
      <c r="C3685" s="99" t="str">
        <f>IF(CADA_PROD!C3685="","",CADA_PROD!C3685)</f>
        <v/>
      </c>
      <c r="D3685" s="100" t="str">
        <f>IF(CADA_PROD!D3685="","",CADA_PROD!D3685)</f>
        <v/>
      </c>
      <c r="E3685" s="101" t="str">
        <f>IF(CADA_PROD!E3685="","",CADA_PROD!E3685)</f>
        <v/>
      </c>
      <c r="F3685" s="101" t="str">
        <f>IF(CADA_PROD!D3685="","",SUMIFS(MOVI_ENTR!I:I,MOVI_ENTR!D:D,D3685))</f>
        <v/>
      </c>
      <c r="G3685" s="101" t="str">
        <f>IF(CADA_PROD!C3685="","",SUMIFS(MOVI_SAID!H:H,MOVI_SAID!D:D,D3685))</f>
        <v/>
      </c>
      <c r="H3685" s="101" t="str">
        <f t="shared" si="75"/>
        <v/>
      </c>
      <c r="I3685" s="100" t="str">
        <f>IF(CADA_PROD!C3685="","",IFERROR(IF(H3685&lt;=0,"Sem estoque",IF(H3685/E3685&lt;0.25,"Quase sem estoque",IF(H3685/E3685&lt;1.2,"Estoque baixo",IF(H3685/E3685&lt;2,"Estoque moderado","Estoque confortável")))),""))</f>
        <v/>
      </c>
      <c r="J3685" s="102" t="str">
        <f>IF(CADA_PROD!C3685="","",SUMIFS(MOVI_ENTR!M:M,MOVI_ENTR!D:D,D3685))</f>
        <v/>
      </c>
      <c r="K3685" s="103" t="str">
        <f>IF(CADA_PROD!C3685="","",IFERROR($J3685/SUM($J$6:$J$1006),""))</f>
        <v/>
      </c>
      <c r="L3685" s="103" t="str">
        <f>IF(CADA_PROD!C3685="","",IFERROR(H3685/SUM($H$6:$H$1006)+P3685,""))</f>
        <v/>
      </c>
      <c r="M3685" s="102" t="str">
        <f>IF(CADA_PROD!$C3685="","",IFERROR(SUMIFS(MOVI_ENTR!M:M,MOVI_ENTR!D:D,D3685)/SUMIFS(MOVI_ENTR!I:I,MOVI_ENTR!D:D,D3685),0))</f>
        <v/>
      </c>
      <c r="N3685" s="104" t="str">
        <f>IF(CADA_PROD!C3685="","",G3685/E3685)</f>
        <v/>
      </c>
    </row>
    <row r="3686" spans="3:14">
      <c r="C3686" s="99" t="str">
        <f>IF(CADA_PROD!C3686="","",CADA_PROD!C3686)</f>
        <v/>
      </c>
      <c r="D3686" s="100" t="str">
        <f>IF(CADA_PROD!D3686="","",CADA_PROD!D3686)</f>
        <v/>
      </c>
      <c r="E3686" s="101" t="str">
        <f>IF(CADA_PROD!E3686="","",CADA_PROD!E3686)</f>
        <v/>
      </c>
      <c r="F3686" s="101" t="str">
        <f>IF(CADA_PROD!D3686="","",SUMIFS(MOVI_ENTR!I:I,MOVI_ENTR!D:D,D3686))</f>
        <v/>
      </c>
      <c r="G3686" s="101" t="str">
        <f>IF(CADA_PROD!C3686="","",SUMIFS(MOVI_SAID!H:H,MOVI_SAID!D:D,D3686))</f>
        <v/>
      </c>
      <c r="H3686" s="101" t="str">
        <f t="shared" si="75"/>
        <v/>
      </c>
      <c r="I3686" s="100" t="str">
        <f>IF(CADA_PROD!C3686="","",IFERROR(IF(H3686&lt;=0,"Sem estoque",IF(H3686/E3686&lt;0.25,"Quase sem estoque",IF(H3686/E3686&lt;1.2,"Estoque baixo",IF(H3686/E3686&lt;2,"Estoque moderado","Estoque confortável")))),""))</f>
        <v/>
      </c>
      <c r="J3686" s="102" t="str">
        <f>IF(CADA_PROD!C3686="","",SUMIFS(MOVI_ENTR!M:M,MOVI_ENTR!D:D,D3686))</f>
        <v/>
      </c>
      <c r="K3686" s="103" t="str">
        <f>IF(CADA_PROD!C3686="","",IFERROR($J3686/SUM($J$6:$J$1006),""))</f>
        <v/>
      </c>
      <c r="L3686" s="103" t="str">
        <f>IF(CADA_PROD!C3686="","",IFERROR(H3686/SUM($H$6:$H$1006)+P3686,""))</f>
        <v/>
      </c>
      <c r="M3686" s="102" t="str">
        <f>IF(CADA_PROD!$C3686="","",IFERROR(SUMIFS(MOVI_ENTR!M:M,MOVI_ENTR!D:D,D3686)/SUMIFS(MOVI_ENTR!I:I,MOVI_ENTR!D:D,D3686),0))</f>
        <v/>
      </c>
      <c r="N3686" s="104" t="str">
        <f>IF(CADA_PROD!C3686="","",G3686/E3686)</f>
        <v/>
      </c>
    </row>
    <row r="3687" spans="3:14">
      <c r="C3687" s="99" t="str">
        <f>IF(CADA_PROD!C3687="","",CADA_PROD!C3687)</f>
        <v/>
      </c>
      <c r="D3687" s="100" t="str">
        <f>IF(CADA_PROD!D3687="","",CADA_PROD!D3687)</f>
        <v/>
      </c>
      <c r="E3687" s="101" t="str">
        <f>IF(CADA_PROD!E3687="","",CADA_PROD!E3687)</f>
        <v/>
      </c>
      <c r="F3687" s="101" t="str">
        <f>IF(CADA_PROD!D3687="","",SUMIFS(MOVI_ENTR!I:I,MOVI_ENTR!D:D,D3687))</f>
        <v/>
      </c>
      <c r="G3687" s="101" t="str">
        <f>IF(CADA_PROD!C3687="","",SUMIFS(MOVI_SAID!H:H,MOVI_SAID!D:D,D3687))</f>
        <v/>
      </c>
      <c r="H3687" s="101" t="str">
        <f t="shared" si="75"/>
        <v/>
      </c>
      <c r="I3687" s="100" t="str">
        <f>IF(CADA_PROD!C3687="","",IFERROR(IF(H3687&lt;=0,"Sem estoque",IF(H3687/E3687&lt;0.25,"Quase sem estoque",IF(H3687/E3687&lt;1.2,"Estoque baixo",IF(H3687/E3687&lt;2,"Estoque moderado","Estoque confortável")))),""))</f>
        <v/>
      </c>
      <c r="J3687" s="102" t="str">
        <f>IF(CADA_PROD!C3687="","",SUMIFS(MOVI_ENTR!M:M,MOVI_ENTR!D:D,D3687))</f>
        <v/>
      </c>
      <c r="K3687" s="103" t="str">
        <f>IF(CADA_PROD!C3687="","",IFERROR($J3687/SUM($J$6:$J$1006),""))</f>
        <v/>
      </c>
      <c r="L3687" s="103" t="str">
        <f>IF(CADA_PROD!C3687="","",IFERROR(H3687/SUM($H$6:$H$1006)+P3687,""))</f>
        <v/>
      </c>
      <c r="M3687" s="102" t="str">
        <f>IF(CADA_PROD!$C3687="","",IFERROR(SUMIFS(MOVI_ENTR!M:M,MOVI_ENTR!D:D,D3687)/SUMIFS(MOVI_ENTR!I:I,MOVI_ENTR!D:D,D3687),0))</f>
        <v/>
      </c>
      <c r="N3687" s="104" t="str">
        <f>IF(CADA_PROD!C3687="","",G3687/E3687)</f>
        <v/>
      </c>
    </row>
    <row r="3688" spans="3:14">
      <c r="C3688" s="99" t="str">
        <f>IF(CADA_PROD!C3688="","",CADA_PROD!C3688)</f>
        <v/>
      </c>
      <c r="D3688" s="100" t="str">
        <f>IF(CADA_PROD!D3688="","",CADA_PROD!D3688)</f>
        <v/>
      </c>
      <c r="E3688" s="101" t="str">
        <f>IF(CADA_PROD!E3688="","",CADA_PROD!E3688)</f>
        <v/>
      </c>
      <c r="F3688" s="101" t="str">
        <f>IF(CADA_PROD!D3688="","",SUMIFS(MOVI_ENTR!I:I,MOVI_ENTR!D:D,D3688))</f>
        <v/>
      </c>
      <c r="G3688" s="101" t="str">
        <f>IF(CADA_PROD!C3688="","",SUMIFS(MOVI_SAID!H:H,MOVI_SAID!D:D,D3688))</f>
        <v/>
      </c>
      <c r="H3688" s="101" t="str">
        <f t="shared" si="75"/>
        <v/>
      </c>
      <c r="I3688" s="100" t="str">
        <f>IF(CADA_PROD!C3688="","",IFERROR(IF(H3688&lt;=0,"Sem estoque",IF(H3688/E3688&lt;0.25,"Quase sem estoque",IF(H3688/E3688&lt;1.2,"Estoque baixo",IF(H3688/E3688&lt;2,"Estoque moderado","Estoque confortável")))),""))</f>
        <v/>
      </c>
      <c r="J3688" s="102" t="str">
        <f>IF(CADA_PROD!C3688="","",SUMIFS(MOVI_ENTR!M:M,MOVI_ENTR!D:D,D3688))</f>
        <v/>
      </c>
      <c r="K3688" s="103" t="str">
        <f>IF(CADA_PROD!C3688="","",IFERROR($J3688/SUM($J$6:$J$1006),""))</f>
        <v/>
      </c>
      <c r="L3688" s="103" t="str">
        <f>IF(CADA_PROD!C3688="","",IFERROR(H3688/SUM($H$6:$H$1006)+P3688,""))</f>
        <v/>
      </c>
      <c r="M3688" s="102" t="str">
        <f>IF(CADA_PROD!$C3688="","",IFERROR(SUMIFS(MOVI_ENTR!M:M,MOVI_ENTR!D:D,D3688)/SUMIFS(MOVI_ENTR!I:I,MOVI_ENTR!D:D,D3688),0))</f>
        <v/>
      </c>
      <c r="N3688" s="104" t="str">
        <f>IF(CADA_PROD!C3688="","",G3688/E3688)</f>
        <v/>
      </c>
    </row>
    <row r="3689" spans="3:14">
      <c r="C3689" s="99" t="str">
        <f>IF(CADA_PROD!C3689="","",CADA_PROD!C3689)</f>
        <v/>
      </c>
      <c r="D3689" s="100" t="str">
        <f>IF(CADA_PROD!D3689="","",CADA_PROD!D3689)</f>
        <v/>
      </c>
      <c r="E3689" s="101" t="str">
        <f>IF(CADA_PROD!E3689="","",CADA_PROD!E3689)</f>
        <v/>
      </c>
      <c r="F3689" s="101" t="str">
        <f>IF(CADA_PROD!D3689="","",SUMIFS(MOVI_ENTR!I:I,MOVI_ENTR!D:D,D3689))</f>
        <v/>
      </c>
      <c r="G3689" s="101" t="str">
        <f>IF(CADA_PROD!C3689="","",SUMIFS(MOVI_SAID!H:H,MOVI_SAID!D:D,D3689))</f>
        <v/>
      </c>
      <c r="H3689" s="101" t="str">
        <f t="shared" si="75"/>
        <v/>
      </c>
      <c r="I3689" s="100" t="str">
        <f>IF(CADA_PROD!C3689="","",IFERROR(IF(H3689&lt;=0,"Sem estoque",IF(H3689/E3689&lt;0.25,"Quase sem estoque",IF(H3689/E3689&lt;1.2,"Estoque baixo",IF(H3689/E3689&lt;2,"Estoque moderado","Estoque confortável")))),""))</f>
        <v/>
      </c>
      <c r="J3689" s="102" t="str">
        <f>IF(CADA_PROD!C3689="","",SUMIFS(MOVI_ENTR!M:M,MOVI_ENTR!D:D,D3689))</f>
        <v/>
      </c>
      <c r="K3689" s="103" t="str">
        <f>IF(CADA_PROD!C3689="","",IFERROR($J3689/SUM($J$6:$J$1006),""))</f>
        <v/>
      </c>
      <c r="L3689" s="103" t="str">
        <f>IF(CADA_PROD!C3689="","",IFERROR(H3689/SUM($H$6:$H$1006)+P3689,""))</f>
        <v/>
      </c>
      <c r="M3689" s="102" t="str">
        <f>IF(CADA_PROD!$C3689="","",IFERROR(SUMIFS(MOVI_ENTR!M:M,MOVI_ENTR!D:D,D3689)/SUMIFS(MOVI_ENTR!I:I,MOVI_ENTR!D:D,D3689),0))</f>
        <v/>
      </c>
      <c r="N3689" s="104" t="str">
        <f>IF(CADA_PROD!C3689="","",G3689/E3689)</f>
        <v/>
      </c>
    </row>
    <row r="3690" spans="3:14">
      <c r="C3690" s="99" t="str">
        <f>IF(CADA_PROD!C3690="","",CADA_PROD!C3690)</f>
        <v/>
      </c>
      <c r="D3690" s="100" t="str">
        <f>IF(CADA_PROD!D3690="","",CADA_PROD!D3690)</f>
        <v/>
      </c>
      <c r="E3690" s="101" t="str">
        <f>IF(CADA_PROD!E3690="","",CADA_PROD!E3690)</f>
        <v/>
      </c>
      <c r="F3690" s="101" t="str">
        <f>IF(CADA_PROD!D3690="","",SUMIFS(MOVI_ENTR!I:I,MOVI_ENTR!D:D,D3690))</f>
        <v/>
      </c>
      <c r="G3690" s="101" t="str">
        <f>IF(CADA_PROD!C3690="","",SUMIFS(MOVI_SAID!H:H,MOVI_SAID!D:D,D3690))</f>
        <v/>
      </c>
      <c r="H3690" s="101" t="str">
        <f t="shared" si="75"/>
        <v/>
      </c>
      <c r="I3690" s="100" t="str">
        <f>IF(CADA_PROD!C3690="","",IFERROR(IF(H3690&lt;=0,"Sem estoque",IF(H3690/E3690&lt;0.25,"Quase sem estoque",IF(H3690/E3690&lt;1.2,"Estoque baixo",IF(H3690/E3690&lt;2,"Estoque moderado","Estoque confortável")))),""))</f>
        <v/>
      </c>
      <c r="J3690" s="102" t="str">
        <f>IF(CADA_PROD!C3690="","",SUMIFS(MOVI_ENTR!M:M,MOVI_ENTR!D:D,D3690))</f>
        <v/>
      </c>
      <c r="K3690" s="103" t="str">
        <f>IF(CADA_PROD!C3690="","",IFERROR($J3690/SUM($J$6:$J$1006),""))</f>
        <v/>
      </c>
      <c r="L3690" s="103" t="str">
        <f>IF(CADA_PROD!C3690="","",IFERROR(H3690/SUM($H$6:$H$1006)+P3690,""))</f>
        <v/>
      </c>
      <c r="M3690" s="102" t="str">
        <f>IF(CADA_PROD!$C3690="","",IFERROR(SUMIFS(MOVI_ENTR!M:M,MOVI_ENTR!D:D,D3690)/SUMIFS(MOVI_ENTR!I:I,MOVI_ENTR!D:D,D3690),0))</f>
        <v/>
      </c>
      <c r="N3690" s="104" t="str">
        <f>IF(CADA_PROD!C3690="","",G3690/E3690)</f>
        <v/>
      </c>
    </row>
    <row r="3691" spans="3:14">
      <c r="C3691" s="99" t="str">
        <f>IF(CADA_PROD!C3691="","",CADA_PROD!C3691)</f>
        <v/>
      </c>
      <c r="D3691" s="100" t="str">
        <f>IF(CADA_PROD!D3691="","",CADA_PROD!D3691)</f>
        <v/>
      </c>
      <c r="E3691" s="101" t="str">
        <f>IF(CADA_PROD!E3691="","",CADA_PROD!E3691)</f>
        <v/>
      </c>
      <c r="F3691" s="101" t="str">
        <f>IF(CADA_PROD!D3691="","",SUMIFS(MOVI_ENTR!I:I,MOVI_ENTR!D:D,D3691))</f>
        <v/>
      </c>
      <c r="G3691" s="101" t="str">
        <f>IF(CADA_PROD!C3691="","",SUMIFS(MOVI_SAID!H:H,MOVI_SAID!D:D,D3691))</f>
        <v/>
      </c>
      <c r="H3691" s="101" t="str">
        <f t="shared" ref="H3691:H3754" si="76">IFERROR(F3691-G3691,"")</f>
        <v/>
      </c>
      <c r="I3691" s="100" t="str">
        <f>IF(CADA_PROD!C3691="","",IFERROR(IF(H3691&lt;=0,"Sem estoque",IF(H3691/E3691&lt;0.25,"Quase sem estoque",IF(H3691/E3691&lt;1.2,"Estoque baixo",IF(H3691/E3691&lt;2,"Estoque moderado","Estoque confortável")))),""))</f>
        <v/>
      </c>
      <c r="J3691" s="102" t="str">
        <f>IF(CADA_PROD!C3691="","",SUMIFS(MOVI_ENTR!M:M,MOVI_ENTR!D:D,D3691))</f>
        <v/>
      </c>
      <c r="K3691" s="103" t="str">
        <f>IF(CADA_PROD!C3691="","",IFERROR($J3691/SUM($J$6:$J$1006),""))</f>
        <v/>
      </c>
      <c r="L3691" s="103" t="str">
        <f>IF(CADA_PROD!C3691="","",IFERROR(H3691/SUM($H$6:$H$1006)+P3691,""))</f>
        <v/>
      </c>
      <c r="M3691" s="102" t="str">
        <f>IF(CADA_PROD!$C3691="","",IFERROR(SUMIFS(MOVI_ENTR!M:M,MOVI_ENTR!D:D,D3691)/SUMIFS(MOVI_ENTR!I:I,MOVI_ENTR!D:D,D3691),0))</f>
        <v/>
      </c>
      <c r="N3691" s="104" t="str">
        <f>IF(CADA_PROD!C3691="","",G3691/E3691)</f>
        <v/>
      </c>
    </row>
    <row r="3692" spans="3:14">
      <c r="C3692" s="99" t="str">
        <f>IF(CADA_PROD!C3692="","",CADA_PROD!C3692)</f>
        <v/>
      </c>
      <c r="D3692" s="100" t="str">
        <f>IF(CADA_PROD!D3692="","",CADA_PROD!D3692)</f>
        <v/>
      </c>
      <c r="E3692" s="101" t="str">
        <f>IF(CADA_PROD!E3692="","",CADA_PROD!E3692)</f>
        <v/>
      </c>
      <c r="F3692" s="101" t="str">
        <f>IF(CADA_PROD!D3692="","",SUMIFS(MOVI_ENTR!I:I,MOVI_ENTR!D:D,D3692))</f>
        <v/>
      </c>
      <c r="G3692" s="101" t="str">
        <f>IF(CADA_PROD!C3692="","",SUMIFS(MOVI_SAID!H:H,MOVI_SAID!D:D,D3692))</f>
        <v/>
      </c>
      <c r="H3692" s="101" t="str">
        <f t="shared" si="76"/>
        <v/>
      </c>
      <c r="I3692" s="100" t="str">
        <f>IF(CADA_PROD!C3692="","",IFERROR(IF(H3692&lt;=0,"Sem estoque",IF(H3692/E3692&lt;0.25,"Quase sem estoque",IF(H3692/E3692&lt;1.2,"Estoque baixo",IF(H3692/E3692&lt;2,"Estoque moderado","Estoque confortável")))),""))</f>
        <v/>
      </c>
      <c r="J3692" s="102" t="str">
        <f>IF(CADA_PROD!C3692="","",SUMIFS(MOVI_ENTR!M:M,MOVI_ENTR!D:D,D3692))</f>
        <v/>
      </c>
      <c r="K3692" s="103" t="str">
        <f>IF(CADA_PROD!C3692="","",IFERROR($J3692/SUM($J$6:$J$1006),""))</f>
        <v/>
      </c>
      <c r="L3692" s="103" t="str">
        <f>IF(CADA_PROD!C3692="","",IFERROR(H3692/SUM($H$6:$H$1006)+P3692,""))</f>
        <v/>
      </c>
      <c r="M3692" s="102" t="str">
        <f>IF(CADA_PROD!$C3692="","",IFERROR(SUMIFS(MOVI_ENTR!M:M,MOVI_ENTR!D:D,D3692)/SUMIFS(MOVI_ENTR!I:I,MOVI_ENTR!D:D,D3692),0))</f>
        <v/>
      </c>
      <c r="N3692" s="104" t="str">
        <f>IF(CADA_PROD!C3692="","",G3692/E3692)</f>
        <v/>
      </c>
    </row>
    <row r="3693" spans="3:14">
      <c r="C3693" s="99" t="str">
        <f>IF(CADA_PROD!C3693="","",CADA_PROD!C3693)</f>
        <v/>
      </c>
      <c r="D3693" s="100" t="str">
        <f>IF(CADA_PROD!D3693="","",CADA_PROD!D3693)</f>
        <v/>
      </c>
      <c r="E3693" s="101" t="str">
        <f>IF(CADA_PROD!E3693="","",CADA_PROD!E3693)</f>
        <v/>
      </c>
      <c r="F3693" s="101" t="str">
        <f>IF(CADA_PROD!D3693="","",SUMIFS(MOVI_ENTR!I:I,MOVI_ENTR!D:D,D3693))</f>
        <v/>
      </c>
      <c r="G3693" s="101" t="str">
        <f>IF(CADA_PROD!C3693="","",SUMIFS(MOVI_SAID!H:H,MOVI_SAID!D:D,D3693))</f>
        <v/>
      </c>
      <c r="H3693" s="101" t="str">
        <f t="shared" si="76"/>
        <v/>
      </c>
      <c r="I3693" s="100" t="str">
        <f>IF(CADA_PROD!C3693="","",IFERROR(IF(H3693&lt;=0,"Sem estoque",IF(H3693/E3693&lt;0.25,"Quase sem estoque",IF(H3693/E3693&lt;1.2,"Estoque baixo",IF(H3693/E3693&lt;2,"Estoque moderado","Estoque confortável")))),""))</f>
        <v/>
      </c>
      <c r="J3693" s="102" t="str">
        <f>IF(CADA_PROD!C3693="","",SUMIFS(MOVI_ENTR!M:M,MOVI_ENTR!D:D,D3693))</f>
        <v/>
      </c>
      <c r="K3693" s="103" t="str">
        <f>IF(CADA_PROD!C3693="","",IFERROR($J3693/SUM($J$6:$J$1006),""))</f>
        <v/>
      </c>
      <c r="L3693" s="103" t="str">
        <f>IF(CADA_PROD!C3693="","",IFERROR(H3693/SUM($H$6:$H$1006)+P3693,""))</f>
        <v/>
      </c>
      <c r="M3693" s="102" t="str">
        <f>IF(CADA_PROD!$C3693="","",IFERROR(SUMIFS(MOVI_ENTR!M:M,MOVI_ENTR!D:D,D3693)/SUMIFS(MOVI_ENTR!I:I,MOVI_ENTR!D:D,D3693),0))</f>
        <v/>
      </c>
      <c r="N3693" s="104" t="str">
        <f>IF(CADA_PROD!C3693="","",G3693/E3693)</f>
        <v/>
      </c>
    </row>
    <row r="3694" spans="3:14">
      <c r="C3694" s="99" t="str">
        <f>IF(CADA_PROD!C3694="","",CADA_PROD!C3694)</f>
        <v/>
      </c>
      <c r="D3694" s="100" t="str">
        <f>IF(CADA_PROD!D3694="","",CADA_PROD!D3694)</f>
        <v/>
      </c>
      <c r="E3694" s="101" t="str">
        <f>IF(CADA_PROD!E3694="","",CADA_PROD!E3694)</f>
        <v/>
      </c>
      <c r="F3694" s="101" t="str">
        <f>IF(CADA_PROD!D3694="","",SUMIFS(MOVI_ENTR!I:I,MOVI_ENTR!D:D,D3694))</f>
        <v/>
      </c>
      <c r="G3694" s="101" t="str">
        <f>IF(CADA_PROD!C3694="","",SUMIFS(MOVI_SAID!H:H,MOVI_SAID!D:D,D3694))</f>
        <v/>
      </c>
      <c r="H3694" s="101" t="str">
        <f t="shared" si="76"/>
        <v/>
      </c>
      <c r="I3694" s="100" t="str">
        <f>IF(CADA_PROD!C3694="","",IFERROR(IF(H3694&lt;=0,"Sem estoque",IF(H3694/E3694&lt;0.25,"Quase sem estoque",IF(H3694/E3694&lt;1.2,"Estoque baixo",IF(H3694/E3694&lt;2,"Estoque moderado","Estoque confortável")))),""))</f>
        <v/>
      </c>
      <c r="J3694" s="102" t="str">
        <f>IF(CADA_PROD!C3694="","",SUMIFS(MOVI_ENTR!M:M,MOVI_ENTR!D:D,D3694))</f>
        <v/>
      </c>
      <c r="K3694" s="103" t="str">
        <f>IF(CADA_PROD!C3694="","",IFERROR($J3694/SUM($J$6:$J$1006),""))</f>
        <v/>
      </c>
      <c r="L3694" s="103" t="str">
        <f>IF(CADA_PROD!C3694="","",IFERROR(H3694/SUM($H$6:$H$1006)+P3694,""))</f>
        <v/>
      </c>
      <c r="M3694" s="102" t="str">
        <f>IF(CADA_PROD!$C3694="","",IFERROR(SUMIFS(MOVI_ENTR!M:M,MOVI_ENTR!D:D,D3694)/SUMIFS(MOVI_ENTR!I:I,MOVI_ENTR!D:D,D3694),0))</f>
        <v/>
      </c>
      <c r="N3694" s="104" t="str">
        <f>IF(CADA_PROD!C3694="","",G3694/E3694)</f>
        <v/>
      </c>
    </row>
    <row r="3695" spans="3:14">
      <c r="C3695" s="99" t="str">
        <f>IF(CADA_PROD!C3695="","",CADA_PROD!C3695)</f>
        <v/>
      </c>
      <c r="D3695" s="100" t="str">
        <f>IF(CADA_PROD!D3695="","",CADA_PROD!D3695)</f>
        <v/>
      </c>
      <c r="E3695" s="101" t="str">
        <f>IF(CADA_PROD!E3695="","",CADA_PROD!E3695)</f>
        <v/>
      </c>
      <c r="F3695" s="101" t="str">
        <f>IF(CADA_PROD!D3695="","",SUMIFS(MOVI_ENTR!I:I,MOVI_ENTR!D:D,D3695))</f>
        <v/>
      </c>
      <c r="G3695" s="101" t="str">
        <f>IF(CADA_PROD!C3695="","",SUMIFS(MOVI_SAID!H:H,MOVI_SAID!D:D,D3695))</f>
        <v/>
      </c>
      <c r="H3695" s="101" t="str">
        <f t="shared" si="76"/>
        <v/>
      </c>
      <c r="I3695" s="100" t="str">
        <f>IF(CADA_PROD!C3695="","",IFERROR(IF(H3695&lt;=0,"Sem estoque",IF(H3695/E3695&lt;0.25,"Quase sem estoque",IF(H3695/E3695&lt;1.2,"Estoque baixo",IF(H3695/E3695&lt;2,"Estoque moderado","Estoque confortável")))),""))</f>
        <v/>
      </c>
      <c r="J3695" s="102" t="str">
        <f>IF(CADA_PROD!C3695="","",SUMIFS(MOVI_ENTR!M:M,MOVI_ENTR!D:D,D3695))</f>
        <v/>
      </c>
      <c r="K3695" s="103" t="str">
        <f>IF(CADA_PROD!C3695="","",IFERROR($J3695/SUM($J$6:$J$1006),""))</f>
        <v/>
      </c>
      <c r="L3695" s="103" t="str">
        <f>IF(CADA_PROD!C3695="","",IFERROR(H3695/SUM($H$6:$H$1006)+P3695,""))</f>
        <v/>
      </c>
      <c r="M3695" s="102" t="str">
        <f>IF(CADA_PROD!$C3695="","",IFERROR(SUMIFS(MOVI_ENTR!M:M,MOVI_ENTR!D:D,D3695)/SUMIFS(MOVI_ENTR!I:I,MOVI_ENTR!D:D,D3695),0))</f>
        <v/>
      </c>
      <c r="N3695" s="104" t="str">
        <f>IF(CADA_PROD!C3695="","",G3695/E3695)</f>
        <v/>
      </c>
    </row>
    <row r="3696" spans="3:14">
      <c r="C3696" s="99" t="str">
        <f>IF(CADA_PROD!C3696="","",CADA_PROD!C3696)</f>
        <v/>
      </c>
      <c r="D3696" s="100" t="str">
        <f>IF(CADA_PROD!D3696="","",CADA_PROD!D3696)</f>
        <v/>
      </c>
      <c r="E3696" s="101" t="str">
        <f>IF(CADA_PROD!E3696="","",CADA_PROD!E3696)</f>
        <v/>
      </c>
      <c r="F3696" s="101" t="str">
        <f>IF(CADA_PROD!D3696="","",SUMIFS(MOVI_ENTR!I:I,MOVI_ENTR!D:D,D3696))</f>
        <v/>
      </c>
      <c r="G3696" s="101" t="str">
        <f>IF(CADA_PROD!C3696="","",SUMIFS(MOVI_SAID!H:H,MOVI_SAID!D:D,D3696))</f>
        <v/>
      </c>
      <c r="H3696" s="101" t="str">
        <f t="shared" si="76"/>
        <v/>
      </c>
      <c r="I3696" s="100" t="str">
        <f>IF(CADA_PROD!C3696="","",IFERROR(IF(H3696&lt;=0,"Sem estoque",IF(H3696/E3696&lt;0.25,"Quase sem estoque",IF(H3696/E3696&lt;1.2,"Estoque baixo",IF(H3696/E3696&lt;2,"Estoque moderado","Estoque confortável")))),""))</f>
        <v/>
      </c>
      <c r="J3696" s="102" t="str">
        <f>IF(CADA_PROD!C3696="","",SUMIFS(MOVI_ENTR!M:M,MOVI_ENTR!D:D,D3696))</f>
        <v/>
      </c>
      <c r="K3696" s="103" t="str">
        <f>IF(CADA_PROD!C3696="","",IFERROR($J3696/SUM($J$6:$J$1006),""))</f>
        <v/>
      </c>
      <c r="L3696" s="103" t="str">
        <f>IF(CADA_PROD!C3696="","",IFERROR(H3696/SUM($H$6:$H$1006)+P3696,""))</f>
        <v/>
      </c>
      <c r="M3696" s="102" t="str">
        <f>IF(CADA_PROD!$C3696="","",IFERROR(SUMIFS(MOVI_ENTR!M:M,MOVI_ENTR!D:D,D3696)/SUMIFS(MOVI_ENTR!I:I,MOVI_ENTR!D:D,D3696),0))</f>
        <v/>
      </c>
      <c r="N3696" s="104" t="str">
        <f>IF(CADA_PROD!C3696="","",G3696/E3696)</f>
        <v/>
      </c>
    </row>
    <row r="3697" spans="3:14">
      <c r="C3697" s="99" t="str">
        <f>IF(CADA_PROD!C3697="","",CADA_PROD!C3697)</f>
        <v/>
      </c>
      <c r="D3697" s="100" t="str">
        <f>IF(CADA_PROD!D3697="","",CADA_PROD!D3697)</f>
        <v/>
      </c>
      <c r="E3697" s="101" t="str">
        <f>IF(CADA_PROD!E3697="","",CADA_PROD!E3697)</f>
        <v/>
      </c>
      <c r="F3697" s="101" t="str">
        <f>IF(CADA_PROD!D3697="","",SUMIFS(MOVI_ENTR!I:I,MOVI_ENTR!D:D,D3697))</f>
        <v/>
      </c>
      <c r="G3697" s="101" t="str">
        <f>IF(CADA_PROD!C3697="","",SUMIFS(MOVI_SAID!H:H,MOVI_SAID!D:D,D3697))</f>
        <v/>
      </c>
      <c r="H3697" s="101" t="str">
        <f t="shared" si="76"/>
        <v/>
      </c>
      <c r="I3697" s="100" t="str">
        <f>IF(CADA_PROD!C3697="","",IFERROR(IF(H3697&lt;=0,"Sem estoque",IF(H3697/E3697&lt;0.25,"Quase sem estoque",IF(H3697/E3697&lt;1.2,"Estoque baixo",IF(H3697/E3697&lt;2,"Estoque moderado","Estoque confortável")))),""))</f>
        <v/>
      </c>
      <c r="J3697" s="102" t="str">
        <f>IF(CADA_PROD!C3697="","",SUMIFS(MOVI_ENTR!M:M,MOVI_ENTR!D:D,D3697))</f>
        <v/>
      </c>
      <c r="K3697" s="103" t="str">
        <f>IF(CADA_PROD!C3697="","",IFERROR($J3697/SUM($J$6:$J$1006),""))</f>
        <v/>
      </c>
      <c r="L3697" s="103" t="str">
        <f>IF(CADA_PROD!C3697="","",IFERROR(H3697/SUM($H$6:$H$1006)+P3697,""))</f>
        <v/>
      </c>
      <c r="M3697" s="102" t="str">
        <f>IF(CADA_PROD!$C3697="","",IFERROR(SUMIFS(MOVI_ENTR!M:M,MOVI_ENTR!D:D,D3697)/SUMIFS(MOVI_ENTR!I:I,MOVI_ENTR!D:D,D3697),0))</f>
        <v/>
      </c>
      <c r="N3697" s="104" t="str">
        <f>IF(CADA_PROD!C3697="","",G3697/E3697)</f>
        <v/>
      </c>
    </row>
    <row r="3698" spans="3:14">
      <c r="C3698" s="99" t="str">
        <f>IF(CADA_PROD!C3698="","",CADA_PROD!C3698)</f>
        <v/>
      </c>
      <c r="D3698" s="100" t="str">
        <f>IF(CADA_PROD!D3698="","",CADA_PROD!D3698)</f>
        <v/>
      </c>
      <c r="E3698" s="101" t="str">
        <f>IF(CADA_PROD!E3698="","",CADA_PROD!E3698)</f>
        <v/>
      </c>
      <c r="F3698" s="101" t="str">
        <f>IF(CADA_PROD!D3698="","",SUMIFS(MOVI_ENTR!I:I,MOVI_ENTR!D:D,D3698))</f>
        <v/>
      </c>
      <c r="G3698" s="101" t="str">
        <f>IF(CADA_PROD!C3698="","",SUMIFS(MOVI_SAID!H:H,MOVI_SAID!D:D,D3698))</f>
        <v/>
      </c>
      <c r="H3698" s="101" t="str">
        <f t="shared" si="76"/>
        <v/>
      </c>
      <c r="I3698" s="100" t="str">
        <f>IF(CADA_PROD!C3698="","",IFERROR(IF(H3698&lt;=0,"Sem estoque",IF(H3698/E3698&lt;0.25,"Quase sem estoque",IF(H3698/E3698&lt;1.2,"Estoque baixo",IF(H3698/E3698&lt;2,"Estoque moderado","Estoque confortável")))),""))</f>
        <v/>
      </c>
      <c r="J3698" s="102" t="str">
        <f>IF(CADA_PROD!C3698="","",SUMIFS(MOVI_ENTR!M:M,MOVI_ENTR!D:D,D3698))</f>
        <v/>
      </c>
      <c r="K3698" s="103" t="str">
        <f>IF(CADA_PROD!C3698="","",IFERROR($J3698/SUM($J$6:$J$1006),""))</f>
        <v/>
      </c>
      <c r="L3698" s="103" t="str">
        <f>IF(CADA_PROD!C3698="","",IFERROR(H3698/SUM($H$6:$H$1006)+P3698,""))</f>
        <v/>
      </c>
      <c r="M3698" s="102" t="str">
        <f>IF(CADA_PROD!$C3698="","",IFERROR(SUMIFS(MOVI_ENTR!M:M,MOVI_ENTR!D:D,D3698)/SUMIFS(MOVI_ENTR!I:I,MOVI_ENTR!D:D,D3698),0))</f>
        <v/>
      </c>
      <c r="N3698" s="104" t="str">
        <f>IF(CADA_PROD!C3698="","",G3698/E3698)</f>
        <v/>
      </c>
    </row>
    <row r="3699" spans="3:14">
      <c r="C3699" s="99" t="str">
        <f>IF(CADA_PROD!C3699="","",CADA_PROD!C3699)</f>
        <v/>
      </c>
      <c r="D3699" s="100" t="str">
        <f>IF(CADA_PROD!D3699="","",CADA_PROD!D3699)</f>
        <v/>
      </c>
      <c r="E3699" s="101" t="str">
        <f>IF(CADA_PROD!E3699="","",CADA_PROD!E3699)</f>
        <v/>
      </c>
      <c r="F3699" s="101" t="str">
        <f>IF(CADA_PROD!D3699="","",SUMIFS(MOVI_ENTR!I:I,MOVI_ENTR!D:D,D3699))</f>
        <v/>
      </c>
      <c r="G3699" s="101" t="str">
        <f>IF(CADA_PROD!C3699="","",SUMIFS(MOVI_SAID!H:H,MOVI_SAID!D:D,D3699))</f>
        <v/>
      </c>
      <c r="H3699" s="101" t="str">
        <f t="shared" si="76"/>
        <v/>
      </c>
      <c r="I3699" s="100" t="str">
        <f>IF(CADA_PROD!C3699="","",IFERROR(IF(H3699&lt;=0,"Sem estoque",IF(H3699/E3699&lt;0.25,"Quase sem estoque",IF(H3699/E3699&lt;1.2,"Estoque baixo",IF(H3699/E3699&lt;2,"Estoque moderado","Estoque confortável")))),""))</f>
        <v/>
      </c>
      <c r="J3699" s="102" t="str">
        <f>IF(CADA_PROD!C3699="","",SUMIFS(MOVI_ENTR!M:M,MOVI_ENTR!D:D,D3699))</f>
        <v/>
      </c>
      <c r="K3699" s="103" t="str">
        <f>IF(CADA_PROD!C3699="","",IFERROR($J3699/SUM($J$6:$J$1006),""))</f>
        <v/>
      </c>
      <c r="L3699" s="103" t="str">
        <f>IF(CADA_PROD!C3699="","",IFERROR(H3699/SUM($H$6:$H$1006)+P3699,""))</f>
        <v/>
      </c>
      <c r="M3699" s="102" t="str">
        <f>IF(CADA_PROD!$C3699="","",IFERROR(SUMIFS(MOVI_ENTR!M:M,MOVI_ENTR!D:D,D3699)/SUMIFS(MOVI_ENTR!I:I,MOVI_ENTR!D:D,D3699),0))</f>
        <v/>
      </c>
      <c r="N3699" s="104" t="str">
        <f>IF(CADA_PROD!C3699="","",G3699/E3699)</f>
        <v/>
      </c>
    </row>
    <row r="3700" spans="3:14">
      <c r="C3700" s="99" t="str">
        <f>IF(CADA_PROD!C3700="","",CADA_PROD!C3700)</f>
        <v/>
      </c>
      <c r="D3700" s="100" t="str">
        <f>IF(CADA_PROD!D3700="","",CADA_PROD!D3700)</f>
        <v/>
      </c>
      <c r="E3700" s="101" t="str">
        <f>IF(CADA_PROD!E3700="","",CADA_PROD!E3700)</f>
        <v/>
      </c>
      <c r="F3700" s="101" t="str">
        <f>IF(CADA_PROD!D3700="","",SUMIFS(MOVI_ENTR!I:I,MOVI_ENTR!D:D,D3700))</f>
        <v/>
      </c>
      <c r="G3700" s="101" t="str">
        <f>IF(CADA_PROD!C3700="","",SUMIFS(MOVI_SAID!H:H,MOVI_SAID!D:D,D3700))</f>
        <v/>
      </c>
      <c r="H3700" s="101" t="str">
        <f t="shared" si="76"/>
        <v/>
      </c>
      <c r="I3700" s="100" t="str">
        <f>IF(CADA_PROD!C3700="","",IFERROR(IF(H3700&lt;=0,"Sem estoque",IF(H3700/E3700&lt;0.25,"Quase sem estoque",IF(H3700/E3700&lt;1.2,"Estoque baixo",IF(H3700/E3700&lt;2,"Estoque moderado","Estoque confortável")))),""))</f>
        <v/>
      </c>
      <c r="J3700" s="102" t="str">
        <f>IF(CADA_PROD!C3700="","",SUMIFS(MOVI_ENTR!M:M,MOVI_ENTR!D:D,D3700))</f>
        <v/>
      </c>
      <c r="K3700" s="103" t="str">
        <f>IF(CADA_PROD!C3700="","",IFERROR($J3700/SUM($J$6:$J$1006),""))</f>
        <v/>
      </c>
      <c r="L3700" s="103" t="str">
        <f>IF(CADA_PROD!C3700="","",IFERROR(H3700/SUM($H$6:$H$1006)+P3700,""))</f>
        <v/>
      </c>
      <c r="M3700" s="102" t="str">
        <f>IF(CADA_PROD!$C3700="","",IFERROR(SUMIFS(MOVI_ENTR!M:M,MOVI_ENTR!D:D,D3700)/SUMIFS(MOVI_ENTR!I:I,MOVI_ENTR!D:D,D3700),0))</f>
        <v/>
      </c>
      <c r="N3700" s="104" t="str">
        <f>IF(CADA_PROD!C3700="","",G3700/E3700)</f>
        <v/>
      </c>
    </row>
    <row r="3701" spans="3:14">
      <c r="C3701" s="99" t="str">
        <f>IF(CADA_PROD!C3701="","",CADA_PROD!C3701)</f>
        <v/>
      </c>
      <c r="D3701" s="100" t="str">
        <f>IF(CADA_PROD!D3701="","",CADA_PROD!D3701)</f>
        <v/>
      </c>
      <c r="E3701" s="101" t="str">
        <f>IF(CADA_PROD!E3701="","",CADA_PROD!E3701)</f>
        <v/>
      </c>
      <c r="F3701" s="101" t="str">
        <f>IF(CADA_PROD!D3701="","",SUMIFS(MOVI_ENTR!I:I,MOVI_ENTR!D:D,D3701))</f>
        <v/>
      </c>
      <c r="G3701" s="101" t="str">
        <f>IF(CADA_PROD!C3701="","",SUMIFS(MOVI_SAID!H:H,MOVI_SAID!D:D,D3701))</f>
        <v/>
      </c>
      <c r="H3701" s="101" t="str">
        <f t="shared" si="76"/>
        <v/>
      </c>
      <c r="I3701" s="100" t="str">
        <f>IF(CADA_PROD!C3701="","",IFERROR(IF(H3701&lt;=0,"Sem estoque",IF(H3701/E3701&lt;0.25,"Quase sem estoque",IF(H3701/E3701&lt;1.2,"Estoque baixo",IF(H3701/E3701&lt;2,"Estoque moderado","Estoque confortável")))),""))</f>
        <v/>
      </c>
      <c r="J3701" s="102" t="str">
        <f>IF(CADA_PROD!C3701="","",SUMIFS(MOVI_ENTR!M:M,MOVI_ENTR!D:D,D3701))</f>
        <v/>
      </c>
      <c r="K3701" s="103" t="str">
        <f>IF(CADA_PROD!C3701="","",IFERROR($J3701/SUM($J$6:$J$1006),""))</f>
        <v/>
      </c>
      <c r="L3701" s="103" t="str">
        <f>IF(CADA_PROD!C3701="","",IFERROR(H3701/SUM($H$6:$H$1006)+P3701,""))</f>
        <v/>
      </c>
      <c r="M3701" s="102" t="str">
        <f>IF(CADA_PROD!$C3701="","",IFERROR(SUMIFS(MOVI_ENTR!M:M,MOVI_ENTR!D:D,D3701)/SUMIFS(MOVI_ENTR!I:I,MOVI_ENTR!D:D,D3701),0))</f>
        <v/>
      </c>
      <c r="N3701" s="104" t="str">
        <f>IF(CADA_PROD!C3701="","",G3701/E3701)</f>
        <v/>
      </c>
    </row>
    <row r="3702" spans="3:14">
      <c r="C3702" s="99" t="str">
        <f>IF(CADA_PROD!C3702="","",CADA_PROD!C3702)</f>
        <v/>
      </c>
      <c r="D3702" s="100" t="str">
        <f>IF(CADA_PROD!D3702="","",CADA_PROD!D3702)</f>
        <v/>
      </c>
      <c r="E3702" s="101" t="str">
        <f>IF(CADA_PROD!E3702="","",CADA_PROD!E3702)</f>
        <v/>
      </c>
      <c r="F3702" s="101" t="str">
        <f>IF(CADA_PROD!D3702="","",SUMIFS(MOVI_ENTR!I:I,MOVI_ENTR!D:D,D3702))</f>
        <v/>
      </c>
      <c r="G3702" s="101" t="str">
        <f>IF(CADA_PROD!C3702="","",SUMIFS(MOVI_SAID!H:H,MOVI_SAID!D:D,D3702))</f>
        <v/>
      </c>
      <c r="H3702" s="101" t="str">
        <f t="shared" si="76"/>
        <v/>
      </c>
      <c r="I3702" s="100" t="str">
        <f>IF(CADA_PROD!C3702="","",IFERROR(IF(H3702&lt;=0,"Sem estoque",IF(H3702/E3702&lt;0.25,"Quase sem estoque",IF(H3702/E3702&lt;1.2,"Estoque baixo",IF(H3702/E3702&lt;2,"Estoque moderado","Estoque confortável")))),""))</f>
        <v/>
      </c>
      <c r="J3702" s="102" t="str">
        <f>IF(CADA_PROD!C3702="","",SUMIFS(MOVI_ENTR!M:M,MOVI_ENTR!D:D,D3702))</f>
        <v/>
      </c>
      <c r="K3702" s="103" t="str">
        <f>IF(CADA_PROD!C3702="","",IFERROR($J3702/SUM($J$6:$J$1006),""))</f>
        <v/>
      </c>
      <c r="L3702" s="103" t="str">
        <f>IF(CADA_PROD!C3702="","",IFERROR(H3702/SUM($H$6:$H$1006)+P3702,""))</f>
        <v/>
      </c>
      <c r="M3702" s="102" t="str">
        <f>IF(CADA_PROD!$C3702="","",IFERROR(SUMIFS(MOVI_ENTR!M:M,MOVI_ENTR!D:D,D3702)/SUMIFS(MOVI_ENTR!I:I,MOVI_ENTR!D:D,D3702),0))</f>
        <v/>
      </c>
      <c r="N3702" s="104" t="str">
        <f>IF(CADA_PROD!C3702="","",G3702/E3702)</f>
        <v/>
      </c>
    </row>
    <row r="3703" spans="3:14">
      <c r="C3703" s="99" t="str">
        <f>IF(CADA_PROD!C3703="","",CADA_PROD!C3703)</f>
        <v/>
      </c>
      <c r="D3703" s="100" t="str">
        <f>IF(CADA_PROD!D3703="","",CADA_PROD!D3703)</f>
        <v/>
      </c>
      <c r="E3703" s="101" t="str">
        <f>IF(CADA_PROD!E3703="","",CADA_PROD!E3703)</f>
        <v/>
      </c>
      <c r="F3703" s="101" t="str">
        <f>IF(CADA_PROD!D3703="","",SUMIFS(MOVI_ENTR!I:I,MOVI_ENTR!D:D,D3703))</f>
        <v/>
      </c>
      <c r="G3703" s="101" t="str">
        <f>IF(CADA_PROD!C3703="","",SUMIFS(MOVI_SAID!H:H,MOVI_SAID!D:D,D3703))</f>
        <v/>
      </c>
      <c r="H3703" s="101" t="str">
        <f t="shared" si="76"/>
        <v/>
      </c>
      <c r="I3703" s="100" t="str">
        <f>IF(CADA_PROD!C3703="","",IFERROR(IF(H3703&lt;=0,"Sem estoque",IF(H3703/E3703&lt;0.25,"Quase sem estoque",IF(H3703/E3703&lt;1.2,"Estoque baixo",IF(H3703/E3703&lt;2,"Estoque moderado","Estoque confortável")))),""))</f>
        <v/>
      </c>
      <c r="J3703" s="102" t="str">
        <f>IF(CADA_PROD!C3703="","",SUMIFS(MOVI_ENTR!M:M,MOVI_ENTR!D:D,D3703))</f>
        <v/>
      </c>
      <c r="K3703" s="103" t="str">
        <f>IF(CADA_PROD!C3703="","",IFERROR($J3703/SUM($J$6:$J$1006),""))</f>
        <v/>
      </c>
      <c r="L3703" s="103" t="str">
        <f>IF(CADA_PROD!C3703="","",IFERROR(H3703/SUM($H$6:$H$1006)+P3703,""))</f>
        <v/>
      </c>
      <c r="M3703" s="102" t="str">
        <f>IF(CADA_PROD!$C3703="","",IFERROR(SUMIFS(MOVI_ENTR!M:M,MOVI_ENTR!D:D,D3703)/SUMIFS(MOVI_ENTR!I:I,MOVI_ENTR!D:D,D3703),0))</f>
        <v/>
      </c>
      <c r="N3703" s="104" t="str">
        <f>IF(CADA_PROD!C3703="","",G3703/E3703)</f>
        <v/>
      </c>
    </row>
    <row r="3704" spans="3:14">
      <c r="C3704" s="99" t="str">
        <f>IF(CADA_PROD!C3704="","",CADA_PROD!C3704)</f>
        <v/>
      </c>
      <c r="D3704" s="100" t="str">
        <f>IF(CADA_PROD!D3704="","",CADA_PROD!D3704)</f>
        <v/>
      </c>
      <c r="E3704" s="101" t="str">
        <f>IF(CADA_PROD!E3704="","",CADA_PROD!E3704)</f>
        <v/>
      </c>
      <c r="F3704" s="101" t="str">
        <f>IF(CADA_PROD!D3704="","",SUMIFS(MOVI_ENTR!I:I,MOVI_ENTR!D:D,D3704))</f>
        <v/>
      </c>
      <c r="G3704" s="101" t="str">
        <f>IF(CADA_PROD!C3704="","",SUMIFS(MOVI_SAID!H:H,MOVI_SAID!D:D,D3704))</f>
        <v/>
      </c>
      <c r="H3704" s="101" t="str">
        <f t="shared" si="76"/>
        <v/>
      </c>
      <c r="I3704" s="100" t="str">
        <f>IF(CADA_PROD!C3704="","",IFERROR(IF(H3704&lt;=0,"Sem estoque",IF(H3704/E3704&lt;0.25,"Quase sem estoque",IF(H3704/E3704&lt;1.2,"Estoque baixo",IF(H3704/E3704&lt;2,"Estoque moderado","Estoque confortável")))),""))</f>
        <v/>
      </c>
      <c r="J3704" s="102" t="str">
        <f>IF(CADA_PROD!C3704="","",SUMIFS(MOVI_ENTR!M:M,MOVI_ENTR!D:D,D3704))</f>
        <v/>
      </c>
      <c r="K3704" s="103" t="str">
        <f>IF(CADA_PROD!C3704="","",IFERROR($J3704/SUM($J$6:$J$1006),""))</f>
        <v/>
      </c>
      <c r="L3704" s="103" t="str">
        <f>IF(CADA_PROD!C3704="","",IFERROR(H3704/SUM($H$6:$H$1006)+P3704,""))</f>
        <v/>
      </c>
      <c r="M3704" s="102" t="str">
        <f>IF(CADA_PROD!$C3704="","",IFERROR(SUMIFS(MOVI_ENTR!M:M,MOVI_ENTR!D:D,D3704)/SUMIFS(MOVI_ENTR!I:I,MOVI_ENTR!D:D,D3704),0))</f>
        <v/>
      </c>
      <c r="N3704" s="104" t="str">
        <f>IF(CADA_PROD!C3704="","",G3704/E3704)</f>
        <v/>
      </c>
    </row>
    <row r="3705" spans="3:14">
      <c r="C3705" s="99" t="str">
        <f>IF(CADA_PROD!C3705="","",CADA_PROD!C3705)</f>
        <v/>
      </c>
      <c r="D3705" s="100" t="str">
        <f>IF(CADA_PROD!D3705="","",CADA_PROD!D3705)</f>
        <v/>
      </c>
      <c r="E3705" s="101" t="str">
        <f>IF(CADA_PROD!E3705="","",CADA_PROD!E3705)</f>
        <v/>
      </c>
      <c r="F3705" s="101" t="str">
        <f>IF(CADA_PROD!D3705="","",SUMIFS(MOVI_ENTR!I:I,MOVI_ENTR!D:D,D3705))</f>
        <v/>
      </c>
      <c r="G3705" s="101" t="str">
        <f>IF(CADA_PROD!C3705="","",SUMIFS(MOVI_SAID!H:H,MOVI_SAID!D:D,D3705))</f>
        <v/>
      </c>
      <c r="H3705" s="101" t="str">
        <f t="shared" si="76"/>
        <v/>
      </c>
      <c r="I3705" s="100" t="str">
        <f>IF(CADA_PROD!C3705="","",IFERROR(IF(H3705&lt;=0,"Sem estoque",IF(H3705/E3705&lt;0.25,"Quase sem estoque",IF(H3705/E3705&lt;1.2,"Estoque baixo",IF(H3705/E3705&lt;2,"Estoque moderado","Estoque confortável")))),""))</f>
        <v/>
      </c>
      <c r="J3705" s="102" t="str">
        <f>IF(CADA_PROD!C3705="","",SUMIFS(MOVI_ENTR!M:M,MOVI_ENTR!D:D,D3705))</f>
        <v/>
      </c>
      <c r="K3705" s="103" t="str">
        <f>IF(CADA_PROD!C3705="","",IFERROR($J3705/SUM($J$6:$J$1006),""))</f>
        <v/>
      </c>
      <c r="L3705" s="103" t="str">
        <f>IF(CADA_PROD!C3705="","",IFERROR(H3705/SUM($H$6:$H$1006)+P3705,""))</f>
        <v/>
      </c>
      <c r="M3705" s="102" t="str">
        <f>IF(CADA_PROD!$C3705="","",IFERROR(SUMIFS(MOVI_ENTR!M:M,MOVI_ENTR!D:D,D3705)/SUMIFS(MOVI_ENTR!I:I,MOVI_ENTR!D:D,D3705),0))</f>
        <v/>
      </c>
      <c r="N3705" s="104" t="str">
        <f>IF(CADA_PROD!C3705="","",G3705/E3705)</f>
        <v/>
      </c>
    </row>
    <row r="3706" spans="3:14">
      <c r="C3706" s="99" t="str">
        <f>IF(CADA_PROD!C3706="","",CADA_PROD!C3706)</f>
        <v/>
      </c>
      <c r="D3706" s="100" t="str">
        <f>IF(CADA_PROD!D3706="","",CADA_PROD!D3706)</f>
        <v/>
      </c>
      <c r="E3706" s="101" t="str">
        <f>IF(CADA_PROD!E3706="","",CADA_PROD!E3706)</f>
        <v/>
      </c>
      <c r="F3706" s="101" t="str">
        <f>IF(CADA_PROD!D3706="","",SUMIFS(MOVI_ENTR!I:I,MOVI_ENTR!D:D,D3706))</f>
        <v/>
      </c>
      <c r="G3706" s="101" t="str">
        <f>IF(CADA_PROD!C3706="","",SUMIFS(MOVI_SAID!H:H,MOVI_SAID!D:D,D3706))</f>
        <v/>
      </c>
      <c r="H3706" s="101" t="str">
        <f t="shared" si="76"/>
        <v/>
      </c>
      <c r="I3706" s="100" t="str">
        <f>IF(CADA_PROD!C3706="","",IFERROR(IF(H3706&lt;=0,"Sem estoque",IF(H3706/E3706&lt;0.25,"Quase sem estoque",IF(H3706/E3706&lt;1.2,"Estoque baixo",IF(H3706/E3706&lt;2,"Estoque moderado","Estoque confortável")))),""))</f>
        <v/>
      </c>
      <c r="J3706" s="102" t="str">
        <f>IF(CADA_PROD!C3706="","",SUMIFS(MOVI_ENTR!M:M,MOVI_ENTR!D:D,D3706))</f>
        <v/>
      </c>
      <c r="K3706" s="103" t="str">
        <f>IF(CADA_PROD!C3706="","",IFERROR($J3706/SUM($J$6:$J$1006),""))</f>
        <v/>
      </c>
      <c r="L3706" s="103" t="str">
        <f>IF(CADA_PROD!C3706="","",IFERROR(H3706/SUM($H$6:$H$1006)+P3706,""))</f>
        <v/>
      </c>
      <c r="M3706" s="102" t="str">
        <f>IF(CADA_PROD!$C3706="","",IFERROR(SUMIFS(MOVI_ENTR!M:M,MOVI_ENTR!D:D,D3706)/SUMIFS(MOVI_ENTR!I:I,MOVI_ENTR!D:D,D3706),0))</f>
        <v/>
      </c>
      <c r="N3706" s="104" t="str">
        <f>IF(CADA_PROD!C3706="","",G3706/E3706)</f>
        <v/>
      </c>
    </row>
    <row r="3707" spans="3:14">
      <c r="C3707" s="99" t="str">
        <f>IF(CADA_PROD!C3707="","",CADA_PROD!C3707)</f>
        <v/>
      </c>
      <c r="D3707" s="100" t="str">
        <f>IF(CADA_PROD!D3707="","",CADA_PROD!D3707)</f>
        <v/>
      </c>
      <c r="E3707" s="101" t="str">
        <f>IF(CADA_PROD!E3707="","",CADA_PROD!E3707)</f>
        <v/>
      </c>
      <c r="F3707" s="101" t="str">
        <f>IF(CADA_PROD!D3707="","",SUMIFS(MOVI_ENTR!I:I,MOVI_ENTR!D:D,D3707))</f>
        <v/>
      </c>
      <c r="G3707" s="101" t="str">
        <f>IF(CADA_PROD!C3707="","",SUMIFS(MOVI_SAID!H:H,MOVI_SAID!D:D,D3707))</f>
        <v/>
      </c>
      <c r="H3707" s="101" t="str">
        <f t="shared" si="76"/>
        <v/>
      </c>
      <c r="I3707" s="100" t="str">
        <f>IF(CADA_PROD!C3707="","",IFERROR(IF(H3707&lt;=0,"Sem estoque",IF(H3707/E3707&lt;0.25,"Quase sem estoque",IF(H3707/E3707&lt;1.2,"Estoque baixo",IF(H3707/E3707&lt;2,"Estoque moderado","Estoque confortável")))),""))</f>
        <v/>
      </c>
      <c r="J3707" s="102" t="str">
        <f>IF(CADA_PROD!C3707="","",SUMIFS(MOVI_ENTR!M:M,MOVI_ENTR!D:D,D3707))</f>
        <v/>
      </c>
      <c r="K3707" s="103" t="str">
        <f>IF(CADA_PROD!C3707="","",IFERROR($J3707/SUM($J$6:$J$1006),""))</f>
        <v/>
      </c>
      <c r="L3707" s="103" t="str">
        <f>IF(CADA_PROD!C3707="","",IFERROR(H3707/SUM($H$6:$H$1006)+P3707,""))</f>
        <v/>
      </c>
      <c r="M3707" s="102" t="str">
        <f>IF(CADA_PROD!$C3707="","",IFERROR(SUMIFS(MOVI_ENTR!M:M,MOVI_ENTR!D:D,D3707)/SUMIFS(MOVI_ENTR!I:I,MOVI_ENTR!D:D,D3707),0))</f>
        <v/>
      </c>
      <c r="N3707" s="104" t="str">
        <f>IF(CADA_PROD!C3707="","",G3707/E3707)</f>
        <v/>
      </c>
    </row>
    <row r="3708" spans="3:14">
      <c r="C3708" s="99" t="str">
        <f>IF(CADA_PROD!C3708="","",CADA_PROD!C3708)</f>
        <v/>
      </c>
      <c r="D3708" s="100" t="str">
        <f>IF(CADA_PROD!D3708="","",CADA_PROD!D3708)</f>
        <v/>
      </c>
      <c r="E3708" s="101" t="str">
        <f>IF(CADA_PROD!E3708="","",CADA_PROD!E3708)</f>
        <v/>
      </c>
      <c r="F3708" s="101" t="str">
        <f>IF(CADA_PROD!D3708="","",SUMIFS(MOVI_ENTR!I:I,MOVI_ENTR!D:D,D3708))</f>
        <v/>
      </c>
      <c r="G3708" s="101" t="str">
        <f>IF(CADA_PROD!C3708="","",SUMIFS(MOVI_SAID!H:H,MOVI_SAID!D:D,D3708))</f>
        <v/>
      </c>
      <c r="H3708" s="101" t="str">
        <f t="shared" si="76"/>
        <v/>
      </c>
      <c r="I3708" s="100" t="str">
        <f>IF(CADA_PROD!C3708="","",IFERROR(IF(H3708&lt;=0,"Sem estoque",IF(H3708/E3708&lt;0.25,"Quase sem estoque",IF(H3708/E3708&lt;1.2,"Estoque baixo",IF(H3708/E3708&lt;2,"Estoque moderado","Estoque confortável")))),""))</f>
        <v/>
      </c>
      <c r="J3708" s="102" t="str">
        <f>IF(CADA_PROD!C3708="","",SUMIFS(MOVI_ENTR!M:M,MOVI_ENTR!D:D,D3708))</f>
        <v/>
      </c>
      <c r="K3708" s="103" t="str">
        <f>IF(CADA_PROD!C3708="","",IFERROR($J3708/SUM($J$6:$J$1006),""))</f>
        <v/>
      </c>
      <c r="L3708" s="103" t="str">
        <f>IF(CADA_PROD!C3708="","",IFERROR(H3708/SUM($H$6:$H$1006)+P3708,""))</f>
        <v/>
      </c>
      <c r="M3708" s="102" t="str">
        <f>IF(CADA_PROD!$C3708="","",IFERROR(SUMIFS(MOVI_ENTR!M:M,MOVI_ENTR!D:D,D3708)/SUMIFS(MOVI_ENTR!I:I,MOVI_ENTR!D:D,D3708),0))</f>
        <v/>
      </c>
      <c r="N3708" s="104" t="str">
        <f>IF(CADA_PROD!C3708="","",G3708/E3708)</f>
        <v/>
      </c>
    </row>
    <row r="3709" spans="3:14">
      <c r="C3709" s="99" t="str">
        <f>IF(CADA_PROD!C3709="","",CADA_PROD!C3709)</f>
        <v/>
      </c>
      <c r="D3709" s="100" t="str">
        <f>IF(CADA_PROD!D3709="","",CADA_PROD!D3709)</f>
        <v/>
      </c>
      <c r="E3709" s="101" t="str">
        <f>IF(CADA_PROD!E3709="","",CADA_PROD!E3709)</f>
        <v/>
      </c>
      <c r="F3709" s="101" t="str">
        <f>IF(CADA_PROD!D3709="","",SUMIFS(MOVI_ENTR!I:I,MOVI_ENTR!D:D,D3709))</f>
        <v/>
      </c>
      <c r="G3709" s="101" t="str">
        <f>IF(CADA_PROD!C3709="","",SUMIFS(MOVI_SAID!H:H,MOVI_SAID!D:D,D3709))</f>
        <v/>
      </c>
      <c r="H3709" s="101" t="str">
        <f t="shared" si="76"/>
        <v/>
      </c>
      <c r="I3709" s="100" t="str">
        <f>IF(CADA_PROD!C3709="","",IFERROR(IF(H3709&lt;=0,"Sem estoque",IF(H3709/E3709&lt;0.25,"Quase sem estoque",IF(H3709/E3709&lt;1.2,"Estoque baixo",IF(H3709/E3709&lt;2,"Estoque moderado","Estoque confortável")))),""))</f>
        <v/>
      </c>
      <c r="J3709" s="102" t="str">
        <f>IF(CADA_PROD!C3709="","",SUMIFS(MOVI_ENTR!M:M,MOVI_ENTR!D:D,D3709))</f>
        <v/>
      </c>
      <c r="K3709" s="103" t="str">
        <f>IF(CADA_PROD!C3709="","",IFERROR($J3709/SUM($J$6:$J$1006),""))</f>
        <v/>
      </c>
      <c r="L3709" s="103" t="str">
        <f>IF(CADA_PROD!C3709="","",IFERROR(H3709/SUM($H$6:$H$1006)+P3709,""))</f>
        <v/>
      </c>
      <c r="M3709" s="102" t="str">
        <f>IF(CADA_PROD!$C3709="","",IFERROR(SUMIFS(MOVI_ENTR!M:M,MOVI_ENTR!D:D,D3709)/SUMIFS(MOVI_ENTR!I:I,MOVI_ENTR!D:D,D3709),0))</f>
        <v/>
      </c>
      <c r="N3709" s="104" t="str">
        <f>IF(CADA_PROD!C3709="","",G3709/E3709)</f>
        <v/>
      </c>
    </row>
    <row r="3710" spans="3:14">
      <c r="C3710" s="99" t="str">
        <f>IF(CADA_PROD!C3710="","",CADA_PROD!C3710)</f>
        <v/>
      </c>
      <c r="D3710" s="100" t="str">
        <f>IF(CADA_PROD!D3710="","",CADA_PROD!D3710)</f>
        <v/>
      </c>
      <c r="E3710" s="101" t="str">
        <f>IF(CADA_PROD!E3710="","",CADA_PROD!E3710)</f>
        <v/>
      </c>
      <c r="F3710" s="101" t="str">
        <f>IF(CADA_PROD!D3710="","",SUMIFS(MOVI_ENTR!I:I,MOVI_ENTR!D:D,D3710))</f>
        <v/>
      </c>
      <c r="G3710" s="101" t="str">
        <f>IF(CADA_PROD!C3710="","",SUMIFS(MOVI_SAID!H:H,MOVI_SAID!D:D,D3710))</f>
        <v/>
      </c>
      <c r="H3710" s="101" t="str">
        <f t="shared" si="76"/>
        <v/>
      </c>
      <c r="I3710" s="100" t="str">
        <f>IF(CADA_PROD!C3710="","",IFERROR(IF(H3710&lt;=0,"Sem estoque",IF(H3710/E3710&lt;0.25,"Quase sem estoque",IF(H3710/E3710&lt;1.2,"Estoque baixo",IF(H3710/E3710&lt;2,"Estoque moderado","Estoque confortável")))),""))</f>
        <v/>
      </c>
      <c r="J3710" s="102" t="str">
        <f>IF(CADA_PROD!C3710="","",SUMIFS(MOVI_ENTR!M:M,MOVI_ENTR!D:D,D3710))</f>
        <v/>
      </c>
      <c r="K3710" s="103" t="str">
        <f>IF(CADA_PROD!C3710="","",IFERROR($J3710/SUM($J$6:$J$1006),""))</f>
        <v/>
      </c>
      <c r="L3710" s="103" t="str">
        <f>IF(CADA_PROD!C3710="","",IFERROR(H3710/SUM($H$6:$H$1006)+P3710,""))</f>
        <v/>
      </c>
      <c r="M3710" s="102" t="str">
        <f>IF(CADA_PROD!$C3710="","",IFERROR(SUMIFS(MOVI_ENTR!M:M,MOVI_ENTR!D:D,D3710)/SUMIFS(MOVI_ENTR!I:I,MOVI_ENTR!D:D,D3710),0))</f>
        <v/>
      </c>
      <c r="N3710" s="104" t="str">
        <f>IF(CADA_PROD!C3710="","",G3710/E3710)</f>
        <v/>
      </c>
    </row>
    <row r="3711" spans="3:14">
      <c r="C3711" s="99" t="str">
        <f>IF(CADA_PROD!C3711="","",CADA_PROD!C3711)</f>
        <v/>
      </c>
      <c r="D3711" s="100" t="str">
        <f>IF(CADA_PROD!D3711="","",CADA_PROD!D3711)</f>
        <v/>
      </c>
      <c r="E3711" s="101" t="str">
        <f>IF(CADA_PROD!E3711="","",CADA_PROD!E3711)</f>
        <v/>
      </c>
      <c r="F3711" s="101" t="str">
        <f>IF(CADA_PROD!D3711="","",SUMIFS(MOVI_ENTR!I:I,MOVI_ENTR!D:D,D3711))</f>
        <v/>
      </c>
      <c r="G3711" s="101" t="str">
        <f>IF(CADA_PROD!C3711="","",SUMIFS(MOVI_SAID!H:H,MOVI_SAID!D:D,D3711))</f>
        <v/>
      </c>
      <c r="H3711" s="101" t="str">
        <f t="shared" si="76"/>
        <v/>
      </c>
      <c r="I3711" s="100" t="str">
        <f>IF(CADA_PROD!C3711="","",IFERROR(IF(H3711&lt;=0,"Sem estoque",IF(H3711/E3711&lt;0.25,"Quase sem estoque",IF(H3711/E3711&lt;1.2,"Estoque baixo",IF(H3711/E3711&lt;2,"Estoque moderado","Estoque confortável")))),""))</f>
        <v/>
      </c>
      <c r="J3711" s="102" t="str">
        <f>IF(CADA_PROD!C3711="","",SUMIFS(MOVI_ENTR!M:M,MOVI_ENTR!D:D,D3711))</f>
        <v/>
      </c>
      <c r="K3711" s="103" t="str">
        <f>IF(CADA_PROD!C3711="","",IFERROR($J3711/SUM($J$6:$J$1006),""))</f>
        <v/>
      </c>
      <c r="L3711" s="103" t="str">
        <f>IF(CADA_PROD!C3711="","",IFERROR(H3711/SUM($H$6:$H$1006)+P3711,""))</f>
        <v/>
      </c>
      <c r="M3711" s="102" t="str">
        <f>IF(CADA_PROD!$C3711="","",IFERROR(SUMIFS(MOVI_ENTR!M:M,MOVI_ENTR!D:D,D3711)/SUMIFS(MOVI_ENTR!I:I,MOVI_ENTR!D:D,D3711),0))</f>
        <v/>
      </c>
      <c r="N3711" s="104" t="str">
        <f>IF(CADA_PROD!C3711="","",G3711/E3711)</f>
        <v/>
      </c>
    </row>
    <row r="3712" spans="3:14">
      <c r="C3712" s="99" t="str">
        <f>IF(CADA_PROD!C3712="","",CADA_PROD!C3712)</f>
        <v/>
      </c>
      <c r="D3712" s="100" t="str">
        <f>IF(CADA_PROD!D3712="","",CADA_PROD!D3712)</f>
        <v/>
      </c>
      <c r="E3712" s="101" t="str">
        <f>IF(CADA_PROD!E3712="","",CADA_PROD!E3712)</f>
        <v/>
      </c>
      <c r="F3712" s="101" t="str">
        <f>IF(CADA_PROD!D3712="","",SUMIFS(MOVI_ENTR!I:I,MOVI_ENTR!D:D,D3712))</f>
        <v/>
      </c>
      <c r="G3712" s="101" t="str">
        <f>IF(CADA_PROD!C3712="","",SUMIFS(MOVI_SAID!H:H,MOVI_SAID!D:D,D3712))</f>
        <v/>
      </c>
      <c r="H3712" s="101" t="str">
        <f t="shared" si="76"/>
        <v/>
      </c>
      <c r="I3712" s="100" t="str">
        <f>IF(CADA_PROD!C3712="","",IFERROR(IF(H3712&lt;=0,"Sem estoque",IF(H3712/E3712&lt;0.25,"Quase sem estoque",IF(H3712/E3712&lt;1.2,"Estoque baixo",IF(H3712/E3712&lt;2,"Estoque moderado","Estoque confortável")))),""))</f>
        <v/>
      </c>
      <c r="J3712" s="102" t="str">
        <f>IF(CADA_PROD!C3712="","",SUMIFS(MOVI_ENTR!M:M,MOVI_ENTR!D:D,D3712))</f>
        <v/>
      </c>
      <c r="K3712" s="103" t="str">
        <f>IF(CADA_PROD!C3712="","",IFERROR($J3712/SUM($J$6:$J$1006),""))</f>
        <v/>
      </c>
      <c r="L3712" s="103" t="str">
        <f>IF(CADA_PROD!C3712="","",IFERROR(H3712/SUM($H$6:$H$1006)+P3712,""))</f>
        <v/>
      </c>
      <c r="M3712" s="102" t="str">
        <f>IF(CADA_PROD!$C3712="","",IFERROR(SUMIFS(MOVI_ENTR!M:M,MOVI_ENTR!D:D,D3712)/SUMIFS(MOVI_ENTR!I:I,MOVI_ENTR!D:D,D3712),0))</f>
        <v/>
      </c>
      <c r="N3712" s="104" t="str">
        <f>IF(CADA_PROD!C3712="","",G3712/E3712)</f>
        <v/>
      </c>
    </row>
    <row r="3713" spans="3:14">
      <c r="C3713" s="99" t="str">
        <f>IF(CADA_PROD!C3713="","",CADA_PROD!C3713)</f>
        <v/>
      </c>
      <c r="D3713" s="100" t="str">
        <f>IF(CADA_PROD!D3713="","",CADA_PROD!D3713)</f>
        <v/>
      </c>
      <c r="E3713" s="101" t="str">
        <f>IF(CADA_PROD!E3713="","",CADA_PROD!E3713)</f>
        <v/>
      </c>
      <c r="F3713" s="101" t="str">
        <f>IF(CADA_PROD!D3713="","",SUMIFS(MOVI_ENTR!I:I,MOVI_ENTR!D:D,D3713))</f>
        <v/>
      </c>
      <c r="G3713" s="101" t="str">
        <f>IF(CADA_PROD!C3713="","",SUMIFS(MOVI_SAID!H:H,MOVI_SAID!D:D,D3713))</f>
        <v/>
      </c>
      <c r="H3713" s="101" t="str">
        <f t="shared" si="76"/>
        <v/>
      </c>
      <c r="I3713" s="100" t="str">
        <f>IF(CADA_PROD!C3713="","",IFERROR(IF(H3713&lt;=0,"Sem estoque",IF(H3713/E3713&lt;0.25,"Quase sem estoque",IF(H3713/E3713&lt;1.2,"Estoque baixo",IF(H3713/E3713&lt;2,"Estoque moderado","Estoque confortável")))),""))</f>
        <v/>
      </c>
      <c r="J3713" s="102" t="str">
        <f>IF(CADA_PROD!C3713="","",SUMIFS(MOVI_ENTR!M:M,MOVI_ENTR!D:D,D3713))</f>
        <v/>
      </c>
      <c r="K3713" s="103" t="str">
        <f>IF(CADA_PROD!C3713="","",IFERROR($J3713/SUM($J$6:$J$1006),""))</f>
        <v/>
      </c>
      <c r="L3713" s="103" t="str">
        <f>IF(CADA_PROD!C3713="","",IFERROR(H3713/SUM($H$6:$H$1006)+P3713,""))</f>
        <v/>
      </c>
      <c r="M3713" s="102" t="str">
        <f>IF(CADA_PROD!$C3713="","",IFERROR(SUMIFS(MOVI_ENTR!M:M,MOVI_ENTR!D:D,D3713)/SUMIFS(MOVI_ENTR!I:I,MOVI_ENTR!D:D,D3713),0))</f>
        <v/>
      </c>
      <c r="N3713" s="104" t="str">
        <f>IF(CADA_PROD!C3713="","",G3713/E3713)</f>
        <v/>
      </c>
    </row>
    <row r="3714" spans="3:14">
      <c r="C3714" s="99" t="str">
        <f>IF(CADA_PROD!C3714="","",CADA_PROD!C3714)</f>
        <v/>
      </c>
      <c r="D3714" s="100" t="str">
        <f>IF(CADA_PROD!D3714="","",CADA_PROD!D3714)</f>
        <v/>
      </c>
      <c r="E3714" s="101" t="str">
        <f>IF(CADA_PROD!E3714="","",CADA_PROD!E3714)</f>
        <v/>
      </c>
      <c r="F3714" s="101" t="str">
        <f>IF(CADA_PROD!D3714="","",SUMIFS(MOVI_ENTR!I:I,MOVI_ENTR!D:D,D3714))</f>
        <v/>
      </c>
      <c r="G3714" s="101" t="str">
        <f>IF(CADA_PROD!C3714="","",SUMIFS(MOVI_SAID!H:H,MOVI_SAID!D:D,D3714))</f>
        <v/>
      </c>
      <c r="H3714" s="101" t="str">
        <f t="shared" si="76"/>
        <v/>
      </c>
      <c r="I3714" s="100" t="str">
        <f>IF(CADA_PROD!C3714="","",IFERROR(IF(H3714&lt;=0,"Sem estoque",IF(H3714/E3714&lt;0.25,"Quase sem estoque",IF(H3714/E3714&lt;1.2,"Estoque baixo",IF(H3714/E3714&lt;2,"Estoque moderado","Estoque confortável")))),""))</f>
        <v/>
      </c>
      <c r="J3714" s="102" t="str">
        <f>IF(CADA_PROD!C3714="","",SUMIFS(MOVI_ENTR!M:M,MOVI_ENTR!D:D,D3714))</f>
        <v/>
      </c>
      <c r="K3714" s="103" t="str">
        <f>IF(CADA_PROD!C3714="","",IFERROR($J3714/SUM($J$6:$J$1006),""))</f>
        <v/>
      </c>
      <c r="L3714" s="103" t="str">
        <f>IF(CADA_PROD!C3714="","",IFERROR(H3714/SUM($H$6:$H$1006)+P3714,""))</f>
        <v/>
      </c>
      <c r="M3714" s="102" t="str">
        <f>IF(CADA_PROD!$C3714="","",IFERROR(SUMIFS(MOVI_ENTR!M:M,MOVI_ENTR!D:D,D3714)/SUMIFS(MOVI_ENTR!I:I,MOVI_ENTR!D:D,D3714),0))</f>
        <v/>
      </c>
      <c r="N3714" s="104" t="str">
        <f>IF(CADA_PROD!C3714="","",G3714/E3714)</f>
        <v/>
      </c>
    </row>
    <row r="3715" spans="3:14">
      <c r="C3715" s="99" t="str">
        <f>IF(CADA_PROD!C3715="","",CADA_PROD!C3715)</f>
        <v/>
      </c>
      <c r="D3715" s="100" t="str">
        <f>IF(CADA_PROD!D3715="","",CADA_PROD!D3715)</f>
        <v/>
      </c>
      <c r="E3715" s="101" t="str">
        <f>IF(CADA_PROD!E3715="","",CADA_PROD!E3715)</f>
        <v/>
      </c>
      <c r="F3715" s="101" t="str">
        <f>IF(CADA_PROD!D3715="","",SUMIFS(MOVI_ENTR!I:I,MOVI_ENTR!D:D,D3715))</f>
        <v/>
      </c>
      <c r="G3715" s="101" t="str">
        <f>IF(CADA_PROD!C3715="","",SUMIFS(MOVI_SAID!H:H,MOVI_SAID!D:D,D3715))</f>
        <v/>
      </c>
      <c r="H3715" s="101" t="str">
        <f t="shared" si="76"/>
        <v/>
      </c>
      <c r="I3715" s="100" t="str">
        <f>IF(CADA_PROD!C3715="","",IFERROR(IF(H3715&lt;=0,"Sem estoque",IF(H3715/E3715&lt;0.25,"Quase sem estoque",IF(H3715/E3715&lt;1.2,"Estoque baixo",IF(H3715/E3715&lt;2,"Estoque moderado","Estoque confortável")))),""))</f>
        <v/>
      </c>
      <c r="J3715" s="102" t="str">
        <f>IF(CADA_PROD!C3715="","",SUMIFS(MOVI_ENTR!M:M,MOVI_ENTR!D:D,D3715))</f>
        <v/>
      </c>
      <c r="K3715" s="103" t="str">
        <f>IF(CADA_PROD!C3715="","",IFERROR($J3715/SUM($J$6:$J$1006),""))</f>
        <v/>
      </c>
      <c r="L3715" s="103" t="str">
        <f>IF(CADA_PROD!C3715="","",IFERROR(H3715/SUM($H$6:$H$1006)+P3715,""))</f>
        <v/>
      </c>
      <c r="M3715" s="102" t="str">
        <f>IF(CADA_PROD!$C3715="","",IFERROR(SUMIFS(MOVI_ENTR!M:M,MOVI_ENTR!D:D,D3715)/SUMIFS(MOVI_ENTR!I:I,MOVI_ENTR!D:D,D3715),0))</f>
        <v/>
      </c>
      <c r="N3715" s="104" t="str">
        <f>IF(CADA_PROD!C3715="","",G3715/E3715)</f>
        <v/>
      </c>
    </row>
    <row r="3716" spans="3:14">
      <c r="C3716" s="99" t="str">
        <f>IF(CADA_PROD!C3716="","",CADA_PROD!C3716)</f>
        <v/>
      </c>
      <c r="D3716" s="100" t="str">
        <f>IF(CADA_PROD!D3716="","",CADA_PROD!D3716)</f>
        <v/>
      </c>
      <c r="E3716" s="101" t="str">
        <f>IF(CADA_PROD!E3716="","",CADA_PROD!E3716)</f>
        <v/>
      </c>
      <c r="F3716" s="101" t="str">
        <f>IF(CADA_PROD!D3716="","",SUMIFS(MOVI_ENTR!I:I,MOVI_ENTR!D:D,D3716))</f>
        <v/>
      </c>
      <c r="G3716" s="101" t="str">
        <f>IF(CADA_PROD!C3716="","",SUMIFS(MOVI_SAID!H:H,MOVI_SAID!D:D,D3716))</f>
        <v/>
      </c>
      <c r="H3716" s="101" t="str">
        <f t="shared" si="76"/>
        <v/>
      </c>
      <c r="I3716" s="100" t="str">
        <f>IF(CADA_PROD!C3716="","",IFERROR(IF(H3716&lt;=0,"Sem estoque",IF(H3716/E3716&lt;0.25,"Quase sem estoque",IF(H3716/E3716&lt;1.2,"Estoque baixo",IF(H3716/E3716&lt;2,"Estoque moderado","Estoque confortável")))),""))</f>
        <v/>
      </c>
      <c r="J3716" s="102" t="str">
        <f>IF(CADA_PROD!C3716="","",SUMIFS(MOVI_ENTR!M:M,MOVI_ENTR!D:D,D3716))</f>
        <v/>
      </c>
      <c r="K3716" s="103" t="str">
        <f>IF(CADA_PROD!C3716="","",IFERROR($J3716/SUM($J$6:$J$1006),""))</f>
        <v/>
      </c>
      <c r="L3716" s="103" t="str">
        <f>IF(CADA_PROD!C3716="","",IFERROR(H3716/SUM($H$6:$H$1006)+P3716,""))</f>
        <v/>
      </c>
      <c r="M3716" s="102" t="str">
        <f>IF(CADA_PROD!$C3716="","",IFERROR(SUMIFS(MOVI_ENTR!M:M,MOVI_ENTR!D:D,D3716)/SUMIFS(MOVI_ENTR!I:I,MOVI_ENTR!D:D,D3716),0))</f>
        <v/>
      </c>
      <c r="N3716" s="104" t="str">
        <f>IF(CADA_PROD!C3716="","",G3716/E3716)</f>
        <v/>
      </c>
    </row>
    <row r="3717" spans="3:14">
      <c r="C3717" s="99" t="str">
        <f>IF(CADA_PROD!C3717="","",CADA_PROD!C3717)</f>
        <v/>
      </c>
      <c r="D3717" s="100" t="str">
        <f>IF(CADA_PROD!D3717="","",CADA_PROD!D3717)</f>
        <v/>
      </c>
      <c r="E3717" s="101" t="str">
        <f>IF(CADA_PROD!E3717="","",CADA_PROD!E3717)</f>
        <v/>
      </c>
      <c r="F3717" s="101" t="str">
        <f>IF(CADA_PROD!D3717="","",SUMIFS(MOVI_ENTR!I:I,MOVI_ENTR!D:D,D3717))</f>
        <v/>
      </c>
      <c r="G3717" s="101" t="str">
        <f>IF(CADA_PROD!C3717="","",SUMIFS(MOVI_SAID!H:H,MOVI_SAID!D:D,D3717))</f>
        <v/>
      </c>
      <c r="H3717" s="101" t="str">
        <f t="shared" si="76"/>
        <v/>
      </c>
      <c r="I3717" s="100" t="str">
        <f>IF(CADA_PROD!C3717="","",IFERROR(IF(H3717&lt;=0,"Sem estoque",IF(H3717/E3717&lt;0.25,"Quase sem estoque",IF(H3717/E3717&lt;1.2,"Estoque baixo",IF(H3717/E3717&lt;2,"Estoque moderado","Estoque confortável")))),""))</f>
        <v/>
      </c>
      <c r="J3717" s="102" t="str">
        <f>IF(CADA_PROD!C3717="","",SUMIFS(MOVI_ENTR!M:M,MOVI_ENTR!D:D,D3717))</f>
        <v/>
      </c>
      <c r="K3717" s="103" t="str">
        <f>IF(CADA_PROD!C3717="","",IFERROR($J3717/SUM($J$6:$J$1006),""))</f>
        <v/>
      </c>
      <c r="L3717" s="103" t="str">
        <f>IF(CADA_PROD!C3717="","",IFERROR(H3717/SUM($H$6:$H$1006)+P3717,""))</f>
        <v/>
      </c>
      <c r="M3717" s="102" t="str">
        <f>IF(CADA_PROD!$C3717="","",IFERROR(SUMIFS(MOVI_ENTR!M:M,MOVI_ENTR!D:D,D3717)/SUMIFS(MOVI_ENTR!I:I,MOVI_ENTR!D:D,D3717),0))</f>
        <v/>
      </c>
      <c r="N3717" s="104" t="str">
        <f>IF(CADA_PROD!C3717="","",G3717/E3717)</f>
        <v/>
      </c>
    </row>
    <row r="3718" spans="3:14">
      <c r="C3718" s="99" t="str">
        <f>IF(CADA_PROD!C3718="","",CADA_PROD!C3718)</f>
        <v/>
      </c>
      <c r="D3718" s="100" t="str">
        <f>IF(CADA_PROD!D3718="","",CADA_PROD!D3718)</f>
        <v/>
      </c>
      <c r="E3718" s="101" t="str">
        <f>IF(CADA_PROD!E3718="","",CADA_PROD!E3718)</f>
        <v/>
      </c>
      <c r="F3718" s="101" t="str">
        <f>IF(CADA_PROD!D3718="","",SUMIFS(MOVI_ENTR!I:I,MOVI_ENTR!D:D,D3718))</f>
        <v/>
      </c>
      <c r="G3718" s="101" t="str">
        <f>IF(CADA_PROD!C3718="","",SUMIFS(MOVI_SAID!H:H,MOVI_SAID!D:D,D3718))</f>
        <v/>
      </c>
      <c r="H3718" s="101" t="str">
        <f t="shared" si="76"/>
        <v/>
      </c>
      <c r="I3718" s="100" t="str">
        <f>IF(CADA_PROD!C3718="","",IFERROR(IF(H3718&lt;=0,"Sem estoque",IF(H3718/E3718&lt;0.25,"Quase sem estoque",IF(H3718/E3718&lt;1.2,"Estoque baixo",IF(H3718/E3718&lt;2,"Estoque moderado","Estoque confortável")))),""))</f>
        <v/>
      </c>
      <c r="J3718" s="102" t="str">
        <f>IF(CADA_PROD!C3718="","",SUMIFS(MOVI_ENTR!M:M,MOVI_ENTR!D:D,D3718))</f>
        <v/>
      </c>
      <c r="K3718" s="103" t="str">
        <f>IF(CADA_PROD!C3718="","",IFERROR($J3718/SUM($J$6:$J$1006),""))</f>
        <v/>
      </c>
      <c r="L3718" s="103" t="str">
        <f>IF(CADA_PROD!C3718="","",IFERROR(H3718/SUM($H$6:$H$1006)+P3718,""))</f>
        <v/>
      </c>
      <c r="M3718" s="102" t="str">
        <f>IF(CADA_PROD!$C3718="","",IFERROR(SUMIFS(MOVI_ENTR!M:M,MOVI_ENTR!D:D,D3718)/SUMIFS(MOVI_ENTR!I:I,MOVI_ENTR!D:D,D3718),0))</f>
        <v/>
      </c>
      <c r="N3718" s="104" t="str">
        <f>IF(CADA_PROD!C3718="","",G3718/E3718)</f>
        <v/>
      </c>
    </row>
    <row r="3719" spans="3:14">
      <c r="C3719" s="99" t="str">
        <f>IF(CADA_PROD!C3719="","",CADA_PROD!C3719)</f>
        <v/>
      </c>
      <c r="D3719" s="100" t="str">
        <f>IF(CADA_PROD!D3719="","",CADA_PROD!D3719)</f>
        <v/>
      </c>
      <c r="E3719" s="101" t="str">
        <f>IF(CADA_PROD!E3719="","",CADA_PROD!E3719)</f>
        <v/>
      </c>
      <c r="F3719" s="101" t="str">
        <f>IF(CADA_PROD!D3719="","",SUMIFS(MOVI_ENTR!I:I,MOVI_ENTR!D:D,D3719))</f>
        <v/>
      </c>
      <c r="G3719" s="101" t="str">
        <f>IF(CADA_PROD!C3719="","",SUMIFS(MOVI_SAID!H:H,MOVI_SAID!D:D,D3719))</f>
        <v/>
      </c>
      <c r="H3719" s="101" t="str">
        <f t="shared" si="76"/>
        <v/>
      </c>
      <c r="I3719" s="100" t="str">
        <f>IF(CADA_PROD!C3719="","",IFERROR(IF(H3719&lt;=0,"Sem estoque",IF(H3719/E3719&lt;0.25,"Quase sem estoque",IF(H3719/E3719&lt;1.2,"Estoque baixo",IF(H3719/E3719&lt;2,"Estoque moderado","Estoque confortável")))),""))</f>
        <v/>
      </c>
      <c r="J3719" s="102" t="str">
        <f>IF(CADA_PROD!C3719="","",SUMIFS(MOVI_ENTR!M:M,MOVI_ENTR!D:D,D3719))</f>
        <v/>
      </c>
      <c r="K3719" s="103" t="str">
        <f>IF(CADA_PROD!C3719="","",IFERROR($J3719/SUM($J$6:$J$1006),""))</f>
        <v/>
      </c>
      <c r="L3719" s="103" t="str">
        <f>IF(CADA_PROD!C3719="","",IFERROR(H3719/SUM($H$6:$H$1006)+P3719,""))</f>
        <v/>
      </c>
      <c r="M3719" s="102" t="str">
        <f>IF(CADA_PROD!$C3719="","",IFERROR(SUMIFS(MOVI_ENTR!M:M,MOVI_ENTR!D:D,D3719)/SUMIFS(MOVI_ENTR!I:I,MOVI_ENTR!D:D,D3719),0))</f>
        <v/>
      </c>
      <c r="N3719" s="104" t="str">
        <f>IF(CADA_PROD!C3719="","",G3719/E3719)</f>
        <v/>
      </c>
    </row>
    <row r="3720" spans="3:14">
      <c r="C3720" s="99" t="str">
        <f>IF(CADA_PROD!C3720="","",CADA_PROD!C3720)</f>
        <v/>
      </c>
      <c r="D3720" s="100" t="str">
        <f>IF(CADA_PROD!D3720="","",CADA_PROD!D3720)</f>
        <v/>
      </c>
      <c r="E3720" s="101" t="str">
        <f>IF(CADA_PROD!E3720="","",CADA_PROD!E3720)</f>
        <v/>
      </c>
      <c r="F3720" s="101" t="str">
        <f>IF(CADA_PROD!D3720="","",SUMIFS(MOVI_ENTR!I:I,MOVI_ENTR!D:D,D3720))</f>
        <v/>
      </c>
      <c r="G3720" s="101" t="str">
        <f>IF(CADA_PROD!C3720="","",SUMIFS(MOVI_SAID!H:H,MOVI_SAID!D:D,D3720))</f>
        <v/>
      </c>
      <c r="H3720" s="101" t="str">
        <f t="shared" si="76"/>
        <v/>
      </c>
      <c r="I3720" s="100" t="str">
        <f>IF(CADA_PROD!C3720="","",IFERROR(IF(H3720&lt;=0,"Sem estoque",IF(H3720/E3720&lt;0.25,"Quase sem estoque",IF(H3720/E3720&lt;1.2,"Estoque baixo",IF(H3720/E3720&lt;2,"Estoque moderado","Estoque confortável")))),""))</f>
        <v/>
      </c>
      <c r="J3720" s="102" t="str">
        <f>IF(CADA_PROD!C3720="","",SUMIFS(MOVI_ENTR!M:M,MOVI_ENTR!D:D,D3720))</f>
        <v/>
      </c>
      <c r="K3720" s="103" t="str">
        <f>IF(CADA_PROD!C3720="","",IFERROR($J3720/SUM($J$6:$J$1006),""))</f>
        <v/>
      </c>
      <c r="L3720" s="103" t="str">
        <f>IF(CADA_PROD!C3720="","",IFERROR(H3720/SUM($H$6:$H$1006)+P3720,""))</f>
        <v/>
      </c>
      <c r="M3720" s="102" t="str">
        <f>IF(CADA_PROD!$C3720="","",IFERROR(SUMIFS(MOVI_ENTR!M:M,MOVI_ENTR!D:D,D3720)/SUMIFS(MOVI_ENTR!I:I,MOVI_ENTR!D:D,D3720),0))</f>
        <v/>
      </c>
      <c r="N3720" s="104" t="str">
        <f>IF(CADA_PROD!C3720="","",G3720/E3720)</f>
        <v/>
      </c>
    </row>
    <row r="3721" spans="3:14">
      <c r="C3721" s="99" t="str">
        <f>IF(CADA_PROD!C3721="","",CADA_PROD!C3721)</f>
        <v/>
      </c>
      <c r="D3721" s="100" t="str">
        <f>IF(CADA_PROD!D3721="","",CADA_PROD!D3721)</f>
        <v/>
      </c>
      <c r="E3721" s="101" t="str">
        <f>IF(CADA_PROD!E3721="","",CADA_PROD!E3721)</f>
        <v/>
      </c>
      <c r="F3721" s="101" t="str">
        <f>IF(CADA_PROD!D3721="","",SUMIFS(MOVI_ENTR!I:I,MOVI_ENTR!D:D,D3721))</f>
        <v/>
      </c>
      <c r="G3721" s="101" t="str">
        <f>IF(CADA_PROD!C3721="","",SUMIFS(MOVI_SAID!H:H,MOVI_SAID!D:D,D3721))</f>
        <v/>
      </c>
      <c r="H3721" s="101" t="str">
        <f t="shared" si="76"/>
        <v/>
      </c>
      <c r="I3721" s="100" t="str">
        <f>IF(CADA_PROD!C3721="","",IFERROR(IF(H3721&lt;=0,"Sem estoque",IF(H3721/E3721&lt;0.25,"Quase sem estoque",IF(H3721/E3721&lt;1.2,"Estoque baixo",IF(H3721/E3721&lt;2,"Estoque moderado","Estoque confortável")))),""))</f>
        <v/>
      </c>
      <c r="J3721" s="102" t="str">
        <f>IF(CADA_PROD!C3721="","",SUMIFS(MOVI_ENTR!M:M,MOVI_ENTR!D:D,D3721))</f>
        <v/>
      </c>
      <c r="K3721" s="103" t="str">
        <f>IF(CADA_PROD!C3721="","",IFERROR($J3721/SUM($J$6:$J$1006),""))</f>
        <v/>
      </c>
      <c r="L3721" s="103" t="str">
        <f>IF(CADA_PROD!C3721="","",IFERROR(H3721/SUM($H$6:$H$1006)+P3721,""))</f>
        <v/>
      </c>
      <c r="M3721" s="102" t="str">
        <f>IF(CADA_PROD!$C3721="","",IFERROR(SUMIFS(MOVI_ENTR!M:M,MOVI_ENTR!D:D,D3721)/SUMIFS(MOVI_ENTR!I:I,MOVI_ENTR!D:D,D3721),0))</f>
        <v/>
      </c>
      <c r="N3721" s="104" t="str">
        <f>IF(CADA_PROD!C3721="","",G3721/E3721)</f>
        <v/>
      </c>
    </row>
    <row r="3722" spans="3:14">
      <c r="C3722" s="99" t="str">
        <f>IF(CADA_PROD!C3722="","",CADA_PROD!C3722)</f>
        <v/>
      </c>
      <c r="D3722" s="100" t="str">
        <f>IF(CADA_PROD!D3722="","",CADA_PROD!D3722)</f>
        <v/>
      </c>
      <c r="E3722" s="101" t="str">
        <f>IF(CADA_PROD!E3722="","",CADA_PROD!E3722)</f>
        <v/>
      </c>
      <c r="F3722" s="101" t="str">
        <f>IF(CADA_PROD!D3722="","",SUMIFS(MOVI_ENTR!I:I,MOVI_ENTR!D:D,D3722))</f>
        <v/>
      </c>
      <c r="G3722" s="101" t="str">
        <f>IF(CADA_PROD!C3722="","",SUMIFS(MOVI_SAID!H:H,MOVI_SAID!D:D,D3722))</f>
        <v/>
      </c>
      <c r="H3722" s="101" t="str">
        <f t="shared" si="76"/>
        <v/>
      </c>
      <c r="I3722" s="100" t="str">
        <f>IF(CADA_PROD!C3722="","",IFERROR(IF(H3722&lt;=0,"Sem estoque",IF(H3722/E3722&lt;0.25,"Quase sem estoque",IF(H3722/E3722&lt;1.2,"Estoque baixo",IF(H3722/E3722&lt;2,"Estoque moderado","Estoque confortável")))),""))</f>
        <v/>
      </c>
      <c r="J3722" s="102" t="str">
        <f>IF(CADA_PROD!C3722="","",SUMIFS(MOVI_ENTR!M:M,MOVI_ENTR!D:D,D3722))</f>
        <v/>
      </c>
      <c r="K3722" s="103" t="str">
        <f>IF(CADA_PROD!C3722="","",IFERROR($J3722/SUM($J$6:$J$1006),""))</f>
        <v/>
      </c>
      <c r="L3722" s="103" t="str">
        <f>IF(CADA_PROD!C3722="","",IFERROR(H3722/SUM($H$6:$H$1006)+P3722,""))</f>
        <v/>
      </c>
      <c r="M3722" s="102" t="str">
        <f>IF(CADA_PROD!$C3722="","",IFERROR(SUMIFS(MOVI_ENTR!M:M,MOVI_ENTR!D:D,D3722)/SUMIFS(MOVI_ENTR!I:I,MOVI_ENTR!D:D,D3722),0))</f>
        <v/>
      </c>
      <c r="N3722" s="104" t="str">
        <f>IF(CADA_PROD!C3722="","",G3722/E3722)</f>
        <v/>
      </c>
    </row>
    <row r="3723" spans="3:14">
      <c r="C3723" s="99" t="str">
        <f>IF(CADA_PROD!C3723="","",CADA_PROD!C3723)</f>
        <v/>
      </c>
      <c r="D3723" s="100" t="str">
        <f>IF(CADA_PROD!D3723="","",CADA_PROD!D3723)</f>
        <v/>
      </c>
      <c r="E3723" s="101" t="str">
        <f>IF(CADA_PROD!E3723="","",CADA_PROD!E3723)</f>
        <v/>
      </c>
      <c r="F3723" s="101" t="str">
        <f>IF(CADA_PROD!D3723="","",SUMIFS(MOVI_ENTR!I:I,MOVI_ENTR!D:D,D3723))</f>
        <v/>
      </c>
      <c r="G3723" s="101" t="str">
        <f>IF(CADA_PROD!C3723="","",SUMIFS(MOVI_SAID!H:H,MOVI_SAID!D:D,D3723))</f>
        <v/>
      </c>
      <c r="H3723" s="101" t="str">
        <f t="shared" si="76"/>
        <v/>
      </c>
      <c r="I3723" s="100" t="str">
        <f>IF(CADA_PROD!C3723="","",IFERROR(IF(H3723&lt;=0,"Sem estoque",IF(H3723/E3723&lt;0.25,"Quase sem estoque",IF(H3723/E3723&lt;1.2,"Estoque baixo",IF(H3723/E3723&lt;2,"Estoque moderado","Estoque confortável")))),""))</f>
        <v/>
      </c>
      <c r="J3723" s="102" t="str">
        <f>IF(CADA_PROD!C3723="","",SUMIFS(MOVI_ENTR!M:M,MOVI_ENTR!D:D,D3723))</f>
        <v/>
      </c>
      <c r="K3723" s="103" t="str">
        <f>IF(CADA_PROD!C3723="","",IFERROR($J3723/SUM($J$6:$J$1006),""))</f>
        <v/>
      </c>
      <c r="L3723" s="103" t="str">
        <f>IF(CADA_PROD!C3723="","",IFERROR(H3723/SUM($H$6:$H$1006)+P3723,""))</f>
        <v/>
      </c>
      <c r="M3723" s="102" t="str">
        <f>IF(CADA_PROD!$C3723="","",IFERROR(SUMIFS(MOVI_ENTR!M:M,MOVI_ENTR!D:D,D3723)/SUMIFS(MOVI_ENTR!I:I,MOVI_ENTR!D:D,D3723),0))</f>
        <v/>
      </c>
      <c r="N3723" s="104" t="str">
        <f>IF(CADA_PROD!C3723="","",G3723/E3723)</f>
        <v/>
      </c>
    </row>
    <row r="3724" spans="3:14">
      <c r="C3724" s="99" t="str">
        <f>IF(CADA_PROD!C3724="","",CADA_PROD!C3724)</f>
        <v/>
      </c>
      <c r="D3724" s="100" t="str">
        <f>IF(CADA_PROD!D3724="","",CADA_PROD!D3724)</f>
        <v/>
      </c>
      <c r="E3724" s="101" t="str">
        <f>IF(CADA_PROD!E3724="","",CADA_PROD!E3724)</f>
        <v/>
      </c>
      <c r="F3724" s="101" t="str">
        <f>IF(CADA_PROD!D3724="","",SUMIFS(MOVI_ENTR!I:I,MOVI_ENTR!D:D,D3724))</f>
        <v/>
      </c>
      <c r="G3724" s="101" t="str">
        <f>IF(CADA_PROD!C3724="","",SUMIFS(MOVI_SAID!H:H,MOVI_SAID!D:D,D3724))</f>
        <v/>
      </c>
      <c r="H3724" s="101" t="str">
        <f t="shared" si="76"/>
        <v/>
      </c>
      <c r="I3724" s="100" t="str">
        <f>IF(CADA_PROD!C3724="","",IFERROR(IF(H3724&lt;=0,"Sem estoque",IF(H3724/E3724&lt;0.25,"Quase sem estoque",IF(H3724/E3724&lt;1.2,"Estoque baixo",IF(H3724/E3724&lt;2,"Estoque moderado","Estoque confortável")))),""))</f>
        <v/>
      </c>
      <c r="J3724" s="102" t="str">
        <f>IF(CADA_PROD!C3724="","",SUMIFS(MOVI_ENTR!M:M,MOVI_ENTR!D:D,D3724))</f>
        <v/>
      </c>
      <c r="K3724" s="103" t="str">
        <f>IF(CADA_PROD!C3724="","",IFERROR($J3724/SUM($J$6:$J$1006),""))</f>
        <v/>
      </c>
      <c r="L3724" s="103" t="str">
        <f>IF(CADA_PROD!C3724="","",IFERROR(H3724/SUM($H$6:$H$1006)+P3724,""))</f>
        <v/>
      </c>
      <c r="M3724" s="102" t="str">
        <f>IF(CADA_PROD!$C3724="","",IFERROR(SUMIFS(MOVI_ENTR!M:M,MOVI_ENTR!D:D,D3724)/SUMIFS(MOVI_ENTR!I:I,MOVI_ENTR!D:D,D3724),0))</f>
        <v/>
      </c>
      <c r="N3724" s="104" t="str">
        <f>IF(CADA_PROD!C3724="","",G3724/E3724)</f>
        <v/>
      </c>
    </row>
    <row r="3725" spans="3:14">
      <c r="C3725" s="99" t="str">
        <f>IF(CADA_PROD!C3725="","",CADA_PROD!C3725)</f>
        <v/>
      </c>
      <c r="D3725" s="100" t="str">
        <f>IF(CADA_PROD!D3725="","",CADA_PROD!D3725)</f>
        <v/>
      </c>
      <c r="E3725" s="101" t="str">
        <f>IF(CADA_PROD!E3725="","",CADA_PROD!E3725)</f>
        <v/>
      </c>
      <c r="F3725" s="101" t="str">
        <f>IF(CADA_PROD!D3725="","",SUMIFS(MOVI_ENTR!I:I,MOVI_ENTR!D:D,D3725))</f>
        <v/>
      </c>
      <c r="G3725" s="101" t="str">
        <f>IF(CADA_PROD!C3725="","",SUMIFS(MOVI_SAID!H:H,MOVI_SAID!D:D,D3725))</f>
        <v/>
      </c>
      <c r="H3725" s="101" t="str">
        <f t="shared" si="76"/>
        <v/>
      </c>
      <c r="I3725" s="100" t="str">
        <f>IF(CADA_PROD!C3725="","",IFERROR(IF(H3725&lt;=0,"Sem estoque",IF(H3725/E3725&lt;0.25,"Quase sem estoque",IF(H3725/E3725&lt;1.2,"Estoque baixo",IF(H3725/E3725&lt;2,"Estoque moderado","Estoque confortável")))),""))</f>
        <v/>
      </c>
      <c r="J3725" s="102" t="str">
        <f>IF(CADA_PROD!C3725="","",SUMIFS(MOVI_ENTR!M:M,MOVI_ENTR!D:D,D3725))</f>
        <v/>
      </c>
      <c r="K3725" s="103" t="str">
        <f>IF(CADA_PROD!C3725="","",IFERROR($J3725/SUM($J$6:$J$1006),""))</f>
        <v/>
      </c>
      <c r="L3725" s="103" t="str">
        <f>IF(CADA_PROD!C3725="","",IFERROR(H3725/SUM($H$6:$H$1006)+P3725,""))</f>
        <v/>
      </c>
      <c r="M3725" s="102" t="str">
        <f>IF(CADA_PROD!$C3725="","",IFERROR(SUMIFS(MOVI_ENTR!M:M,MOVI_ENTR!D:D,D3725)/SUMIFS(MOVI_ENTR!I:I,MOVI_ENTR!D:D,D3725),0))</f>
        <v/>
      </c>
      <c r="N3725" s="104" t="str">
        <f>IF(CADA_PROD!C3725="","",G3725/E3725)</f>
        <v/>
      </c>
    </row>
    <row r="3726" spans="3:14">
      <c r="C3726" s="99" t="str">
        <f>IF(CADA_PROD!C3726="","",CADA_PROD!C3726)</f>
        <v/>
      </c>
      <c r="D3726" s="100" t="str">
        <f>IF(CADA_PROD!D3726="","",CADA_PROD!D3726)</f>
        <v/>
      </c>
      <c r="E3726" s="101" t="str">
        <f>IF(CADA_PROD!E3726="","",CADA_PROD!E3726)</f>
        <v/>
      </c>
      <c r="F3726" s="101" t="str">
        <f>IF(CADA_PROD!D3726="","",SUMIFS(MOVI_ENTR!I:I,MOVI_ENTR!D:D,D3726))</f>
        <v/>
      </c>
      <c r="G3726" s="101" t="str">
        <f>IF(CADA_PROD!C3726="","",SUMIFS(MOVI_SAID!H:H,MOVI_SAID!D:D,D3726))</f>
        <v/>
      </c>
      <c r="H3726" s="101" t="str">
        <f t="shared" si="76"/>
        <v/>
      </c>
      <c r="I3726" s="100" t="str">
        <f>IF(CADA_PROD!C3726="","",IFERROR(IF(H3726&lt;=0,"Sem estoque",IF(H3726/E3726&lt;0.25,"Quase sem estoque",IF(H3726/E3726&lt;1.2,"Estoque baixo",IF(H3726/E3726&lt;2,"Estoque moderado","Estoque confortável")))),""))</f>
        <v/>
      </c>
      <c r="J3726" s="102" t="str">
        <f>IF(CADA_PROD!C3726="","",SUMIFS(MOVI_ENTR!M:M,MOVI_ENTR!D:D,D3726))</f>
        <v/>
      </c>
      <c r="K3726" s="103" t="str">
        <f>IF(CADA_PROD!C3726="","",IFERROR($J3726/SUM($J$6:$J$1006),""))</f>
        <v/>
      </c>
      <c r="L3726" s="103" t="str">
        <f>IF(CADA_PROD!C3726="","",IFERROR(H3726/SUM($H$6:$H$1006)+P3726,""))</f>
        <v/>
      </c>
      <c r="M3726" s="102" t="str">
        <f>IF(CADA_PROD!$C3726="","",IFERROR(SUMIFS(MOVI_ENTR!M:M,MOVI_ENTR!D:D,D3726)/SUMIFS(MOVI_ENTR!I:I,MOVI_ENTR!D:D,D3726),0))</f>
        <v/>
      </c>
      <c r="N3726" s="104" t="str">
        <f>IF(CADA_PROD!C3726="","",G3726/E3726)</f>
        <v/>
      </c>
    </row>
    <row r="3727" spans="3:14">
      <c r="C3727" s="99" t="str">
        <f>IF(CADA_PROD!C3727="","",CADA_PROD!C3727)</f>
        <v/>
      </c>
      <c r="D3727" s="100" t="str">
        <f>IF(CADA_PROD!D3727="","",CADA_PROD!D3727)</f>
        <v/>
      </c>
      <c r="E3727" s="101" t="str">
        <f>IF(CADA_PROD!E3727="","",CADA_PROD!E3727)</f>
        <v/>
      </c>
      <c r="F3727" s="101" t="str">
        <f>IF(CADA_PROD!D3727="","",SUMIFS(MOVI_ENTR!I:I,MOVI_ENTR!D:D,D3727))</f>
        <v/>
      </c>
      <c r="G3727" s="101" t="str">
        <f>IF(CADA_PROD!C3727="","",SUMIFS(MOVI_SAID!H:H,MOVI_SAID!D:D,D3727))</f>
        <v/>
      </c>
      <c r="H3727" s="101" t="str">
        <f t="shared" si="76"/>
        <v/>
      </c>
      <c r="I3727" s="100" t="str">
        <f>IF(CADA_PROD!C3727="","",IFERROR(IF(H3727&lt;=0,"Sem estoque",IF(H3727/E3727&lt;0.25,"Quase sem estoque",IF(H3727/E3727&lt;1.2,"Estoque baixo",IF(H3727/E3727&lt;2,"Estoque moderado","Estoque confortável")))),""))</f>
        <v/>
      </c>
      <c r="J3727" s="102" t="str">
        <f>IF(CADA_PROD!C3727="","",SUMIFS(MOVI_ENTR!M:M,MOVI_ENTR!D:D,D3727))</f>
        <v/>
      </c>
      <c r="K3727" s="103" t="str">
        <f>IF(CADA_PROD!C3727="","",IFERROR($J3727/SUM($J$6:$J$1006),""))</f>
        <v/>
      </c>
      <c r="L3727" s="103" t="str">
        <f>IF(CADA_PROD!C3727="","",IFERROR(H3727/SUM($H$6:$H$1006)+P3727,""))</f>
        <v/>
      </c>
      <c r="M3727" s="102" t="str">
        <f>IF(CADA_PROD!$C3727="","",IFERROR(SUMIFS(MOVI_ENTR!M:M,MOVI_ENTR!D:D,D3727)/SUMIFS(MOVI_ENTR!I:I,MOVI_ENTR!D:D,D3727),0))</f>
        <v/>
      </c>
      <c r="N3727" s="104" t="str">
        <f>IF(CADA_PROD!C3727="","",G3727/E3727)</f>
        <v/>
      </c>
    </row>
    <row r="3728" spans="3:14">
      <c r="C3728" s="99" t="str">
        <f>IF(CADA_PROD!C3728="","",CADA_PROD!C3728)</f>
        <v/>
      </c>
      <c r="D3728" s="100" t="str">
        <f>IF(CADA_PROD!D3728="","",CADA_PROD!D3728)</f>
        <v/>
      </c>
      <c r="E3728" s="101" t="str">
        <f>IF(CADA_PROD!E3728="","",CADA_PROD!E3728)</f>
        <v/>
      </c>
      <c r="F3728" s="101" t="str">
        <f>IF(CADA_PROD!D3728="","",SUMIFS(MOVI_ENTR!I:I,MOVI_ENTR!D:D,D3728))</f>
        <v/>
      </c>
      <c r="G3728" s="101" t="str">
        <f>IF(CADA_PROD!C3728="","",SUMIFS(MOVI_SAID!H:H,MOVI_SAID!D:D,D3728))</f>
        <v/>
      </c>
      <c r="H3728" s="101" t="str">
        <f t="shared" si="76"/>
        <v/>
      </c>
      <c r="I3728" s="100" t="str">
        <f>IF(CADA_PROD!C3728="","",IFERROR(IF(H3728&lt;=0,"Sem estoque",IF(H3728/E3728&lt;0.25,"Quase sem estoque",IF(H3728/E3728&lt;1.2,"Estoque baixo",IF(H3728/E3728&lt;2,"Estoque moderado","Estoque confortável")))),""))</f>
        <v/>
      </c>
      <c r="J3728" s="102" t="str">
        <f>IF(CADA_PROD!C3728="","",SUMIFS(MOVI_ENTR!M:M,MOVI_ENTR!D:D,D3728))</f>
        <v/>
      </c>
      <c r="K3728" s="103" t="str">
        <f>IF(CADA_PROD!C3728="","",IFERROR($J3728/SUM($J$6:$J$1006),""))</f>
        <v/>
      </c>
      <c r="L3728" s="103" t="str">
        <f>IF(CADA_PROD!C3728="","",IFERROR(H3728/SUM($H$6:$H$1006)+P3728,""))</f>
        <v/>
      </c>
      <c r="M3728" s="102" t="str">
        <f>IF(CADA_PROD!$C3728="","",IFERROR(SUMIFS(MOVI_ENTR!M:M,MOVI_ENTR!D:D,D3728)/SUMIFS(MOVI_ENTR!I:I,MOVI_ENTR!D:D,D3728),0))</f>
        <v/>
      </c>
      <c r="N3728" s="104" t="str">
        <f>IF(CADA_PROD!C3728="","",G3728/E3728)</f>
        <v/>
      </c>
    </row>
    <row r="3729" spans="3:14">
      <c r="C3729" s="99" t="str">
        <f>IF(CADA_PROD!C3729="","",CADA_PROD!C3729)</f>
        <v/>
      </c>
      <c r="D3729" s="100" t="str">
        <f>IF(CADA_PROD!D3729="","",CADA_PROD!D3729)</f>
        <v/>
      </c>
      <c r="E3729" s="101" t="str">
        <f>IF(CADA_PROD!E3729="","",CADA_PROD!E3729)</f>
        <v/>
      </c>
      <c r="F3729" s="101" t="str">
        <f>IF(CADA_PROD!D3729="","",SUMIFS(MOVI_ENTR!I:I,MOVI_ENTR!D:D,D3729))</f>
        <v/>
      </c>
      <c r="G3729" s="101" t="str">
        <f>IF(CADA_PROD!C3729="","",SUMIFS(MOVI_SAID!H:H,MOVI_SAID!D:D,D3729))</f>
        <v/>
      </c>
      <c r="H3729" s="101" t="str">
        <f t="shared" si="76"/>
        <v/>
      </c>
      <c r="I3729" s="100" t="str">
        <f>IF(CADA_PROD!C3729="","",IFERROR(IF(H3729&lt;=0,"Sem estoque",IF(H3729/E3729&lt;0.25,"Quase sem estoque",IF(H3729/E3729&lt;1.2,"Estoque baixo",IF(H3729/E3729&lt;2,"Estoque moderado","Estoque confortável")))),""))</f>
        <v/>
      </c>
      <c r="J3729" s="102" t="str">
        <f>IF(CADA_PROD!C3729="","",SUMIFS(MOVI_ENTR!M:M,MOVI_ENTR!D:D,D3729))</f>
        <v/>
      </c>
      <c r="K3729" s="103" t="str">
        <f>IF(CADA_PROD!C3729="","",IFERROR($J3729/SUM($J$6:$J$1006),""))</f>
        <v/>
      </c>
      <c r="L3729" s="103" t="str">
        <f>IF(CADA_PROD!C3729="","",IFERROR(H3729/SUM($H$6:$H$1006)+P3729,""))</f>
        <v/>
      </c>
      <c r="M3729" s="102" t="str">
        <f>IF(CADA_PROD!$C3729="","",IFERROR(SUMIFS(MOVI_ENTR!M:M,MOVI_ENTR!D:D,D3729)/SUMIFS(MOVI_ENTR!I:I,MOVI_ENTR!D:D,D3729),0))</f>
        <v/>
      </c>
      <c r="N3729" s="104" t="str">
        <f>IF(CADA_PROD!C3729="","",G3729/E3729)</f>
        <v/>
      </c>
    </row>
    <row r="3730" spans="3:14">
      <c r="C3730" s="99" t="str">
        <f>IF(CADA_PROD!C3730="","",CADA_PROD!C3730)</f>
        <v/>
      </c>
      <c r="D3730" s="100" t="str">
        <f>IF(CADA_PROD!D3730="","",CADA_PROD!D3730)</f>
        <v/>
      </c>
      <c r="E3730" s="101" t="str">
        <f>IF(CADA_PROD!E3730="","",CADA_PROD!E3730)</f>
        <v/>
      </c>
      <c r="F3730" s="101" t="str">
        <f>IF(CADA_PROD!D3730="","",SUMIFS(MOVI_ENTR!I:I,MOVI_ENTR!D:D,D3730))</f>
        <v/>
      </c>
      <c r="G3730" s="101" t="str">
        <f>IF(CADA_PROD!C3730="","",SUMIFS(MOVI_SAID!H:H,MOVI_SAID!D:D,D3730))</f>
        <v/>
      </c>
      <c r="H3730" s="101" t="str">
        <f t="shared" si="76"/>
        <v/>
      </c>
      <c r="I3730" s="100" t="str">
        <f>IF(CADA_PROD!C3730="","",IFERROR(IF(H3730&lt;=0,"Sem estoque",IF(H3730/E3730&lt;0.25,"Quase sem estoque",IF(H3730/E3730&lt;1.2,"Estoque baixo",IF(H3730/E3730&lt;2,"Estoque moderado","Estoque confortável")))),""))</f>
        <v/>
      </c>
      <c r="J3730" s="102" t="str">
        <f>IF(CADA_PROD!C3730="","",SUMIFS(MOVI_ENTR!M:M,MOVI_ENTR!D:D,D3730))</f>
        <v/>
      </c>
      <c r="K3730" s="103" t="str">
        <f>IF(CADA_PROD!C3730="","",IFERROR($J3730/SUM($J$6:$J$1006),""))</f>
        <v/>
      </c>
      <c r="L3730" s="103" t="str">
        <f>IF(CADA_PROD!C3730="","",IFERROR(H3730/SUM($H$6:$H$1006)+P3730,""))</f>
        <v/>
      </c>
      <c r="M3730" s="102" t="str">
        <f>IF(CADA_PROD!$C3730="","",IFERROR(SUMIFS(MOVI_ENTR!M:M,MOVI_ENTR!D:D,D3730)/SUMIFS(MOVI_ENTR!I:I,MOVI_ENTR!D:D,D3730),0))</f>
        <v/>
      </c>
      <c r="N3730" s="104" t="str">
        <f>IF(CADA_PROD!C3730="","",G3730/E3730)</f>
        <v/>
      </c>
    </row>
    <row r="3731" spans="3:14">
      <c r="C3731" s="99" t="str">
        <f>IF(CADA_PROD!C3731="","",CADA_PROD!C3731)</f>
        <v/>
      </c>
      <c r="D3731" s="100" t="str">
        <f>IF(CADA_PROD!D3731="","",CADA_PROD!D3731)</f>
        <v/>
      </c>
      <c r="E3731" s="101" t="str">
        <f>IF(CADA_PROD!E3731="","",CADA_PROD!E3731)</f>
        <v/>
      </c>
      <c r="F3731" s="101" t="str">
        <f>IF(CADA_PROD!D3731="","",SUMIFS(MOVI_ENTR!I:I,MOVI_ENTR!D:D,D3731))</f>
        <v/>
      </c>
      <c r="G3731" s="101" t="str">
        <f>IF(CADA_PROD!C3731="","",SUMIFS(MOVI_SAID!H:H,MOVI_SAID!D:D,D3731))</f>
        <v/>
      </c>
      <c r="H3731" s="101" t="str">
        <f t="shared" si="76"/>
        <v/>
      </c>
      <c r="I3731" s="100" t="str">
        <f>IF(CADA_PROD!C3731="","",IFERROR(IF(H3731&lt;=0,"Sem estoque",IF(H3731/E3731&lt;0.25,"Quase sem estoque",IF(H3731/E3731&lt;1.2,"Estoque baixo",IF(H3731/E3731&lt;2,"Estoque moderado","Estoque confortável")))),""))</f>
        <v/>
      </c>
      <c r="J3731" s="102" t="str">
        <f>IF(CADA_PROD!C3731="","",SUMIFS(MOVI_ENTR!M:M,MOVI_ENTR!D:D,D3731))</f>
        <v/>
      </c>
      <c r="K3731" s="103" t="str">
        <f>IF(CADA_PROD!C3731="","",IFERROR($J3731/SUM($J$6:$J$1006),""))</f>
        <v/>
      </c>
      <c r="L3731" s="103" t="str">
        <f>IF(CADA_PROD!C3731="","",IFERROR(H3731/SUM($H$6:$H$1006)+P3731,""))</f>
        <v/>
      </c>
      <c r="M3731" s="102" t="str">
        <f>IF(CADA_PROD!$C3731="","",IFERROR(SUMIFS(MOVI_ENTR!M:M,MOVI_ENTR!D:D,D3731)/SUMIFS(MOVI_ENTR!I:I,MOVI_ENTR!D:D,D3731),0))</f>
        <v/>
      </c>
      <c r="N3731" s="104" t="str">
        <f>IF(CADA_PROD!C3731="","",G3731/E3731)</f>
        <v/>
      </c>
    </row>
    <row r="3732" spans="3:14">
      <c r="C3732" s="99" t="str">
        <f>IF(CADA_PROD!C3732="","",CADA_PROD!C3732)</f>
        <v/>
      </c>
      <c r="D3732" s="100" t="str">
        <f>IF(CADA_PROD!D3732="","",CADA_PROD!D3732)</f>
        <v/>
      </c>
      <c r="E3732" s="101" t="str">
        <f>IF(CADA_PROD!E3732="","",CADA_PROD!E3732)</f>
        <v/>
      </c>
      <c r="F3732" s="101" t="str">
        <f>IF(CADA_PROD!D3732="","",SUMIFS(MOVI_ENTR!I:I,MOVI_ENTR!D:D,D3732))</f>
        <v/>
      </c>
      <c r="G3732" s="101" t="str">
        <f>IF(CADA_PROD!C3732="","",SUMIFS(MOVI_SAID!H:H,MOVI_SAID!D:D,D3732))</f>
        <v/>
      </c>
      <c r="H3732" s="101" t="str">
        <f t="shared" si="76"/>
        <v/>
      </c>
      <c r="I3732" s="100" t="str">
        <f>IF(CADA_PROD!C3732="","",IFERROR(IF(H3732&lt;=0,"Sem estoque",IF(H3732/E3732&lt;0.25,"Quase sem estoque",IF(H3732/E3732&lt;1.2,"Estoque baixo",IF(H3732/E3732&lt;2,"Estoque moderado","Estoque confortável")))),""))</f>
        <v/>
      </c>
      <c r="J3732" s="102" t="str">
        <f>IF(CADA_PROD!C3732="","",SUMIFS(MOVI_ENTR!M:M,MOVI_ENTR!D:D,D3732))</f>
        <v/>
      </c>
      <c r="K3732" s="103" t="str">
        <f>IF(CADA_PROD!C3732="","",IFERROR($J3732/SUM($J$6:$J$1006),""))</f>
        <v/>
      </c>
      <c r="L3732" s="103" t="str">
        <f>IF(CADA_PROD!C3732="","",IFERROR(H3732/SUM($H$6:$H$1006)+P3732,""))</f>
        <v/>
      </c>
      <c r="M3732" s="102" t="str">
        <f>IF(CADA_PROD!$C3732="","",IFERROR(SUMIFS(MOVI_ENTR!M:M,MOVI_ENTR!D:D,D3732)/SUMIFS(MOVI_ENTR!I:I,MOVI_ENTR!D:D,D3732),0))</f>
        <v/>
      </c>
      <c r="N3732" s="104" t="str">
        <f>IF(CADA_PROD!C3732="","",G3732/E3732)</f>
        <v/>
      </c>
    </row>
    <row r="3733" spans="3:14">
      <c r="C3733" s="99" t="str">
        <f>IF(CADA_PROD!C3733="","",CADA_PROD!C3733)</f>
        <v/>
      </c>
      <c r="D3733" s="100" t="str">
        <f>IF(CADA_PROD!D3733="","",CADA_PROD!D3733)</f>
        <v/>
      </c>
      <c r="E3733" s="101" t="str">
        <f>IF(CADA_PROD!E3733="","",CADA_PROD!E3733)</f>
        <v/>
      </c>
      <c r="F3733" s="101" t="str">
        <f>IF(CADA_PROD!D3733="","",SUMIFS(MOVI_ENTR!I:I,MOVI_ENTR!D:D,D3733))</f>
        <v/>
      </c>
      <c r="G3733" s="101" t="str">
        <f>IF(CADA_PROD!C3733="","",SUMIFS(MOVI_SAID!H:H,MOVI_SAID!D:D,D3733))</f>
        <v/>
      </c>
      <c r="H3733" s="101" t="str">
        <f t="shared" si="76"/>
        <v/>
      </c>
      <c r="I3733" s="100" t="str">
        <f>IF(CADA_PROD!C3733="","",IFERROR(IF(H3733&lt;=0,"Sem estoque",IF(H3733/E3733&lt;0.25,"Quase sem estoque",IF(H3733/E3733&lt;1.2,"Estoque baixo",IF(H3733/E3733&lt;2,"Estoque moderado","Estoque confortável")))),""))</f>
        <v/>
      </c>
      <c r="J3733" s="102" t="str">
        <f>IF(CADA_PROD!C3733="","",SUMIFS(MOVI_ENTR!M:M,MOVI_ENTR!D:D,D3733))</f>
        <v/>
      </c>
      <c r="K3733" s="103" t="str">
        <f>IF(CADA_PROD!C3733="","",IFERROR($J3733/SUM($J$6:$J$1006),""))</f>
        <v/>
      </c>
      <c r="L3733" s="103" t="str">
        <f>IF(CADA_PROD!C3733="","",IFERROR(H3733/SUM($H$6:$H$1006)+P3733,""))</f>
        <v/>
      </c>
      <c r="M3733" s="102" t="str">
        <f>IF(CADA_PROD!$C3733="","",IFERROR(SUMIFS(MOVI_ENTR!M:M,MOVI_ENTR!D:D,D3733)/SUMIFS(MOVI_ENTR!I:I,MOVI_ENTR!D:D,D3733),0))</f>
        <v/>
      </c>
      <c r="N3733" s="104" t="str">
        <f>IF(CADA_PROD!C3733="","",G3733/E3733)</f>
        <v/>
      </c>
    </row>
    <row r="3734" spans="3:14">
      <c r="C3734" s="99" t="str">
        <f>IF(CADA_PROD!C3734="","",CADA_PROD!C3734)</f>
        <v/>
      </c>
      <c r="D3734" s="100" t="str">
        <f>IF(CADA_PROD!D3734="","",CADA_PROD!D3734)</f>
        <v/>
      </c>
      <c r="E3734" s="101" t="str">
        <f>IF(CADA_PROD!E3734="","",CADA_PROD!E3734)</f>
        <v/>
      </c>
      <c r="F3734" s="101" t="str">
        <f>IF(CADA_PROD!D3734="","",SUMIFS(MOVI_ENTR!I:I,MOVI_ENTR!D:D,D3734))</f>
        <v/>
      </c>
      <c r="G3734" s="101" t="str">
        <f>IF(CADA_PROD!C3734="","",SUMIFS(MOVI_SAID!H:H,MOVI_SAID!D:D,D3734))</f>
        <v/>
      </c>
      <c r="H3734" s="101" t="str">
        <f t="shared" si="76"/>
        <v/>
      </c>
      <c r="I3734" s="100" t="str">
        <f>IF(CADA_PROD!C3734="","",IFERROR(IF(H3734&lt;=0,"Sem estoque",IF(H3734/E3734&lt;0.25,"Quase sem estoque",IF(H3734/E3734&lt;1.2,"Estoque baixo",IF(H3734/E3734&lt;2,"Estoque moderado","Estoque confortável")))),""))</f>
        <v/>
      </c>
      <c r="J3734" s="102" t="str">
        <f>IF(CADA_PROD!C3734="","",SUMIFS(MOVI_ENTR!M:M,MOVI_ENTR!D:D,D3734))</f>
        <v/>
      </c>
      <c r="K3734" s="103" t="str">
        <f>IF(CADA_PROD!C3734="","",IFERROR($J3734/SUM($J$6:$J$1006),""))</f>
        <v/>
      </c>
      <c r="L3734" s="103" t="str">
        <f>IF(CADA_PROD!C3734="","",IFERROR(H3734/SUM($H$6:$H$1006)+P3734,""))</f>
        <v/>
      </c>
      <c r="M3734" s="102" t="str">
        <f>IF(CADA_PROD!$C3734="","",IFERROR(SUMIFS(MOVI_ENTR!M:M,MOVI_ENTR!D:D,D3734)/SUMIFS(MOVI_ENTR!I:I,MOVI_ENTR!D:D,D3734),0))</f>
        <v/>
      </c>
      <c r="N3734" s="104" t="str">
        <f>IF(CADA_PROD!C3734="","",G3734/E3734)</f>
        <v/>
      </c>
    </row>
    <row r="3735" spans="3:14">
      <c r="C3735" s="99" t="str">
        <f>IF(CADA_PROD!C3735="","",CADA_PROD!C3735)</f>
        <v/>
      </c>
      <c r="D3735" s="100" t="str">
        <f>IF(CADA_PROD!D3735="","",CADA_PROD!D3735)</f>
        <v/>
      </c>
      <c r="E3735" s="101" t="str">
        <f>IF(CADA_PROD!E3735="","",CADA_PROD!E3735)</f>
        <v/>
      </c>
      <c r="F3735" s="101" t="str">
        <f>IF(CADA_PROD!D3735="","",SUMIFS(MOVI_ENTR!I:I,MOVI_ENTR!D:D,D3735))</f>
        <v/>
      </c>
      <c r="G3735" s="101" t="str">
        <f>IF(CADA_PROD!C3735="","",SUMIFS(MOVI_SAID!H:H,MOVI_SAID!D:D,D3735))</f>
        <v/>
      </c>
      <c r="H3735" s="101" t="str">
        <f t="shared" si="76"/>
        <v/>
      </c>
      <c r="I3735" s="100" t="str">
        <f>IF(CADA_PROD!C3735="","",IFERROR(IF(H3735&lt;=0,"Sem estoque",IF(H3735/E3735&lt;0.25,"Quase sem estoque",IF(H3735/E3735&lt;1.2,"Estoque baixo",IF(H3735/E3735&lt;2,"Estoque moderado","Estoque confortável")))),""))</f>
        <v/>
      </c>
      <c r="J3735" s="102" t="str">
        <f>IF(CADA_PROD!C3735="","",SUMIFS(MOVI_ENTR!M:M,MOVI_ENTR!D:D,D3735))</f>
        <v/>
      </c>
      <c r="K3735" s="103" t="str">
        <f>IF(CADA_PROD!C3735="","",IFERROR($J3735/SUM($J$6:$J$1006),""))</f>
        <v/>
      </c>
      <c r="L3735" s="103" t="str">
        <f>IF(CADA_PROD!C3735="","",IFERROR(H3735/SUM($H$6:$H$1006)+P3735,""))</f>
        <v/>
      </c>
      <c r="M3735" s="102" t="str">
        <f>IF(CADA_PROD!$C3735="","",IFERROR(SUMIFS(MOVI_ENTR!M:M,MOVI_ENTR!D:D,D3735)/SUMIFS(MOVI_ENTR!I:I,MOVI_ENTR!D:D,D3735),0))</f>
        <v/>
      </c>
      <c r="N3735" s="104" t="str">
        <f>IF(CADA_PROD!C3735="","",G3735/E3735)</f>
        <v/>
      </c>
    </row>
    <row r="3736" spans="3:14">
      <c r="C3736" s="99" t="str">
        <f>IF(CADA_PROD!C3736="","",CADA_PROD!C3736)</f>
        <v/>
      </c>
      <c r="D3736" s="100" t="str">
        <f>IF(CADA_PROD!D3736="","",CADA_PROD!D3736)</f>
        <v/>
      </c>
      <c r="E3736" s="101" t="str">
        <f>IF(CADA_PROD!E3736="","",CADA_PROD!E3736)</f>
        <v/>
      </c>
      <c r="F3736" s="101" t="str">
        <f>IF(CADA_PROD!D3736="","",SUMIFS(MOVI_ENTR!I:I,MOVI_ENTR!D:D,D3736))</f>
        <v/>
      </c>
      <c r="G3736" s="101" t="str">
        <f>IF(CADA_PROD!C3736="","",SUMIFS(MOVI_SAID!H:H,MOVI_SAID!D:D,D3736))</f>
        <v/>
      </c>
      <c r="H3736" s="101" t="str">
        <f t="shared" si="76"/>
        <v/>
      </c>
      <c r="I3736" s="100" t="str">
        <f>IF(CADA_PROD!C3736="","",IFERROR(IF(H3736&lt;=0,"Sem estoque",IF(H3736/E3736&lt;0.25,"Quase sem estoque",IF(H3736/E3736&lt;1.2,"Estoque baixo",IF(H3736/E3736&lt;2,"Estoque moderado","Estoque confortável")))),""))</f>
        <v/>
      </c>
      <c r="J3736" s="102" t="str">
        <f>IF(CADA_PROD!C3736="","",SUMIFS(MOVI_ENTR!M:M,MOVI_ENTR!D:D,D3736))</f>
        <v/>
      </c>
      <c r="K3736" s="103" t="str">
        <f>IF(CADA_PROD!C3736="","",IFERROR($J3736/SUM($J$6:$J$1006),""))</f>
        <v/>
      </c>
      <c r="L3736" s="103" t="str">
        <f>IF(CADA_PROD!C3736="","",IFERROR(H3736/SUM($H$6:$H$1006)+P3736,""))</f>
        <v/>
      </c>
      <c r="M3736" s="102" t="str">
        <f>IF(CADA_PROD!$C3736="","",IFERROR(SUMIFS(MOVI_ENTR!M:M,MOVI_ENTR!D:D,D3736)/SUMIFS(MOVI_ENTR!I:I,MOVI_ENTR!D:D,D3736),0))</f>
        <v/>
      </c>
      <c r="N3736" s="104" t="str">
        <f>IF(CADA_PROD!C3736="","",G3736/E3736)</f>
        <v/>
      </c>
    </row>
    <row r="3737" spans="3:14">
      <c r="C3737" s="99" t="str">
        <f>IF(CADA_PROD!C3737="","",CADA_PROD!C3737)</f>
        <v/>
      </c>
      <c r="D3737" s="100" t="str">
        <f>IF(CADA_PROD!D3737="","",CADA_PROD!D3737)</f>
        <v/>
      </c>
      <c r="E3737" s="101" t="str">
        <f>IF(CADA_PROD!E3737="","",CADA_PROD!E3737)</f>
        <v/>
      </c>
      <c r="F3737" s="101" t="str">
        <f>IF(CADA_PROD!D3737="","",SUMIFS(MOVI_ENTR!I:I,MOVI_ENTR!D:D,D3737))</f>
        <v/>
      </c>
      <c r="G3737" s="101" t="str">
        <f>IF(CADA_PROD!C3737="","",SUMIFS(MOVI_SAID!H:H,MOVI_SAID!D:D,D3737))</f>
        <v/>
      </c>
      <c r="H3737" s="101" t="str">
        <f t="shared" si="76"/>
        <v/>
      </c>
      <c r="I3737" s="100" t="str">
        <f>IF(CADA_PROD!C3737="","",IFERROR(IF(H3737&lt;=0,"Sem estoque",IF(H3737/E3737&lt;0.25,"Quase sem estoque",IF(H3737/E3737&lt;1.2,"Estoque baixo",IF(H3737/E3737&lt;2,"Estoque moderado","Estoque confortável")))),""))</f>
        <v/>
      </c>
      <c r="J3737" s="102" t="str">
        <f>IF(CADA_PROD!C3737="","",SUMIFS(MOVI_ENTR!M:M,MOVI_ENTR!D:D,D3737))</f>
        <v/>
      </c>
      <c r="K3737" s="103" t="str">
        <f>IF(CADA_PROD!C3737="","",IFERROR($J3737/SUM($J$6:$J$1006),""))</f>
        <v/>
      </c>
      <c r="L3737" s="103" t="str">
        <f>IF(CADA_PROD!C3737="","",IFERROR(H3737/SUM($H$6:$H$1006)+P3737,""))</f>
        <v/>
      </c>
      <c r="M3737" s="102" t="str">
        <f>IF(CADA_PROD!$C3737="","",IFERROR(SUMIFS(MOVI_ENTR!M:M,MOVI_ENTR!D:D,D3737)/SUMIFS(MOVI_ENTR!I:I,MOVI_ENTR!D:D,D3737),0))</f>
        <v/>
      </c>
      <c r="N3737" s="104" t="str">
        <f>IF(CADA_PROD!C3737="","",G3737/E3737)</f>
        <v/>
      </c>
    </row>
    <row r="3738" spans="3:14">
      <c r="C3738" s="99" t="str">
        <f>IF(CADA_PROD!C3738="","",CADA_PROD!C3738)</f>
        <v/>
      </c>
      <c r="D3738" s="100" t="str">
        <f>IF(CADA_PROD!D3738="","",CADA_PROD!D3738)</f>
        <v/>
      </c>
      <c r="E3738" s="101" t="str">
        <f>IF(CADA_PROD!E3738="","",CADA_PROD!E3738)</f>
        <v/>
      </c>
      <c r="F3738" s="101" t="str">
        <f>IF(CADA_PROD!D3738="","",SUMIFS(MOVI_ENTR!I:I,MOVI_ENTR!D:D,D3738))</f>
        <v/>
      </c>
      <c r="G3738" s="101" t="str">
        <f>IF(CADA_PROD!C3738="","",SUMIFS(MOVI_SAID!H:H,MOVI_SAID!D:D,D3738))</f>
        <v/>
      </c>
      <c r="H3738" s="101" t="str">
        <f t="shared" si="76"/>
        <v/>
      </c>
      <c r="I3738" s="100" t="str">
        <f>IF(CADA_PROD!C3738="","",IFERROR(IF(H3738&lt;=0,"Sem estoque",IF(H3738/E3738&lt;0.25,"Quase sem estoque",IF(H3738/E3738&lt;1.2,"Estoque baixo",IF(H3738/E3738&lt;2,"Estoque moderado","Estoque confortável")))),""))</f>
        <v/>
      </c>
      <c r="J3738" s="102" t="str">
        <f>IF(CADA_PROD!C3738="","",SUMIFS(MOVI_ENTR!M:M,MOVI_ENTR!D:D,D3738))</f>
        <v/>
      </c>
      <c r="K3738" s="103" t="str">
        <f>IF(CADA_PROD!C3738="","",IFERROR($J3738/SUM($J$6:$J$1006),""))</f>
        <v/>
      </c>
      <c r="L3738" s="103" t="str">
        <f>IF(CADA_PROD!C3738="","",IFERROR(H3738/SUM($H$6:$H$1006)+P3738,""))</f>
        <v/>
      </c>
      <c r="M3738" s="102" t="str">
        <f>IF(CADA_PROD!$C3738="","",IFERROR(SUMIFS(MOVI_ENTR!M:M,MOVI_ENTR!D:D,D3738)/SUMIFS(MOVI_ENTR!I:I,MOVI_ENTR!D:D,D3738),0))</f>
        <v/>
      </c>
      <c r="N3738" s="104" t="str">
        <f>IF(CADA_PROD!C3738="","",G3738/E3738)</f>
        <v/>
      </c>
    </row>
    <row r="3739" spans="3:14">
      <c r="C3739" s="99" t="str">
        <f>IF(CADA_PROD!C3739="","",CADA_PROD!C3739)</f>
        <v/>
      </c>
      <c r="D3739" s="100" t="str">
        <f>IF(CADA_PROD!D3739="","",CADA_PROD!D3739)</f>
        <v/>
      </c>
      <c r="E3739" s="101" t="str">
        <f>IF(CADA_PROD!E3739="","",CADA_PROD!E3739)</f>
        <v/>
      </c>
      <c r="F3739" s="101" t="str">
        <f>IF(CADA_PROD!D3739="","",SUMIFS(MOVI_ENTR!I:I,MOVI_ENTR!D:D,D3739))</f>
        <v/>
      </c>
      <c r="G3739" s="101" t="str">
        <f>IF(CADA_PROD!C3739="","",SUMIFS(MOVI_SAID!H:H,MOVI_SAID!D:D,D3739))</f>
        <v/>
      </c>
      <c r="H3739" s="101" t="str">
        <f t="shared" si="76"/>
        <v/>
      </c>
      <c r="I3739" s="100" t="str">
        <f>IF(CADA_PROD!C3739="","",IFERROR(IF(H3739&lt;=0,"Sem estoque",IF(H3739/E3739&lt;0.25,"Quase sem estoque",IF(H3739/E3739&lt;1.2,"Estoque baixo",IF(H3739/E3739&lt;2,"Estoque moderado","Estoque confortável")))),""))</f>
        <v/>
      </c>
      <c r="J3739" s="102" t="str">
        <f>IF(CADA_PROD!C3739="","",SUMIFS(MOVI_ENTR!M:M,MOVI_ENTR!D:D,D3739))</f>
        <v/>
      </c>
      <c r="K3739" s="103" t="str">
        <f>IF(CADA_PROD!C3739="","",IFERROR($J3739/SUM($J$6:$J$1006),""))</f>
        <v/>
      </c>
      <c r="L3739" s="103" t="str">
        <f>IF(CADA_PROD!C3739="","",IFERROR(H3739/SUM($H$6:$H$1006)+P3739,""))</f>
        <v/>
      </c>
      <c r="M3739" s="102" t="str">
        <f>IF(CADA_PROD!$C3739="","",IFERROR(SUMIFS(MOVI_ENTR!M:M,MOVI_ENTR!D:D,D3739)/SUMIFS(MOVI_ENTR!I:I,MOVI_ENTR!D:D,D3739),0))</f>
        <v/>
      </c>
      <c r="N3739" s="104" t="str">
        <f>IF(CADA_PROD!C3739="","",G3739/E3739)</f>
        <v/>
      </c>
    </row>
    <row r="3740" spans="3:14">
      <c r="C3740" s="99" t="str">
        <f>IF(CADA_PROD!C3740="","",CADA_PROD!C3740)</f>
        <v/>
      </c>
      <c r="D3740" s="100" t="str">
        <f>IF(CADA_PROD!D3740="","",CADA_PROD!D3740)</f>
        <v/>
      </c>
      <c r="E3740" s="101" t="str">
        <f>IF(CADA_PROD!E3740="","",CADA_PROD!E3740)</f>
        <v/>
      </c>
      <c r="F3740" s="101" t="str">
        <f>IF(CADA_PROD!D3740="","",SUMIFS(MOVI_ENTR!I:I,MOVI_ENTR!D:D,D3740))</f>
        <v/>
      </c>
      <c r="G3740" s="101" t="str">
        <f>IF(CADA_PROD!C3740="","",SUMIFS(MOVI_SAID!H:H,MOVI_SAID!D:D,D3740))</f>
        <v/>
      </c>
      <c r="H3740" s="101" t="str">
        <f t="shared" si="76"/>
        <v/>
      </c>
      <c r="I3740" s="100" t="str">
        <f>IF(CADA_PROD!C3740="","",IFERROR(IF(H3740&lt;=0,"Sem estoque",IF(H3740/E3740&lt;0.25,"Quase sem estoque",IF(H3740/E3740&lt;1.2,"Estoque baixo",IF(H3740/E3740&lt;2,"Estoque moderado","Estoque confortável")))),""))</f>
        <v/>
      </c>
      <c r="J3740" s="102" t="str">
        <f>IF(CADA_PROD!C3740="","",SUMIFS(MOVI_ENTR!M:M,MOVI_ENTR!D:D,D3740))</f>
        <v/>
      </c>
      <c r="K3740" s="103" t="str">
        <f>IF(CADA_PROD!C3740="","",IFERROR($J3740/SUM($J$6:$J$1006),""))</f>
        <v/>
      </c>
      <c r="L3740" s="103" t="str">
        <f>IF(CADA_PROD!C3740="","",IFERROR(H3740/SUM($H$6:$H$1006)+P3740,""))</f>
        <v/>
      </c>
      <c r="M3740" s="102" t="str">
        <f>IF(CADA_PROD!$C3740="","",IFERROR(SUMIFS(MOVI_ENTR!M:M,MOVI_ENTR!D:D,D3740)/SUMIFS(MOVI_ENTR!I:I,MOVI_ENTR!D:D,D3740),0))</f>
        <v/>
      </c>
      <c r="N3740" s="104" t="str">
        <f>IF(CADA_PROD!C3740="","",G3740/E3740)</f>
        <v/>
      </c>
    </row>
    <row r="3741" spans="3:14">
      <c r="C3741" s="99" t="str">
        <f>IF(CADA_PROD!C3741="","",CADA_PROD!C3741)</f>
        <v/>
      </c>
      <c r="D3741" s="100" t="str">
        <f>IF(CADA_PROD!D3741="","",CADA_PROD!D3741)</f>
        <v/>
      </c>
      <c r="E3741" s="101" t="str">
        <f>IF(CADA_PROD!E3741="","",CADA_PROD!E3741)</f>
        <v/>
      </c>
      <c r="F3741" s="101" t="str">
        <f>IF(CADA_PROD!D3741="","",SUMIFS(MOVI_ENTR!I:I,MOVI_ENTR!D:D,D3741))</f>
        <v/>
      </c>
      <c r="G3741" s="101" t="str">
        <f>IF(CADA_PROD!C3741="","",SUMIFS(MOVI_SAID!H:H,MOVI_SAID!D:D,D3741))</f>
        <v/>
      </c>
      <c r="H3741" s="101" t="str">
        <f t="shared" si="76"/>
        <v/>
      </c>
      <c r="I3741" s="100" t="str">
        <f>IF(CADA_PROD!C3741="","",IFERROR(IF(H3741&lt;=0,"Sem estoque",IF(H3741/E3741&lt;0.25,"Quase sem estoque",IF(H3741/E3741&lt;1.2,"Estoque baixo",IF(H3741/E3741&lt;2,"Estoque moderado","Estoque confortável")))),""))</f>
        <v/>
      </c>
      <c r="J3741" s="102" t="str">
        <f>IF(CADA_PROD!C3741="","",SUMIFS(MOVI_ENTR!M:M,MOVI_ENTR!D:D,D3741))</f>
        <v/>
      </c>
      <c r="K3741" s="103" t="str">
        <f>IF(CADA_PROD!C3741="","",IFERROR($J3741/SUM($J$6:$J$1006),""))</f>
        <v/>
      </c>
      <c r="L3741" s="103" t="str">
        <f>IF(CADA_PROD!C3741="","",IFERROR(H3741/SUM($H$6:$H$1006)+P3741,""))</f>
        <v/>
      </c>
      <c r="M3741" s="102" t="str">
        <f>IF(CADA_PROD!$C3741="","",IFERROR(SUMIFS(MOVI_ENTR!M:M,MOVI_ENTR!D:D,D3741)/SUMIFS(MOVI_ENTR!I:I,MOVI_ENTR!D:D,D3741),0))</f>
        <v/>
      </c>
      <c r="N3741" s="104" t="str">
        <f>IF(CADA_PROD!C3741="","",G3741/E3741)</f>
        <v/>
      </c>
    </row>
    <row r="3742" spans="3:14">
      <c r="C3742" s="99" t="str">
        <f>IF(CADA_PROD!C3742="","",CADA_PROD!C3742)</f>
        <v/>
      </c>
      <c r="D3742" s="100" t="str">
        <f>IF(CADA_PROD!D3742="","",CADA_PROD!D3742)</f>
        <v/>
      </c>
      <c r="E3742" s="101" t="str">
        <f>IF(CADA_PROD!E3742="","",CADA_PROD!E3742)</f>
        <v/>
      </c>
      <c r="F3742" s="101" t="str">
        <f>IF(CADA_PROD!D3742="","",SUMIFS(MOVI_ENTR!I:I,MOVI_ENTR!D:D,D3742))</f>
        <v/>
      </c>
      <c r="G3742" s="101" t="str">
        <f>IF(CADA_PROD!C3742="","",SUMIFS(MOVI_SAID!H:H,MOVI_SAID!D:D,D3742))</f>
        <v/>
      </c>
      <c r="H3742" s="101" t="str">
        <f t="shared" si="76"/>
        <v/>
      </c>
      <c r="I3742" s="100" t="str">
        <f>IF(CADA_PROD!C3742="","",IFERROR(IF(H3742&lt;=0,"Sem estoque",IF(H3742/E3742&lt;0.25,"Quase sem estoque",IF(H3742/E3742&lt;1.2,"Estoque baixo",IF(H3742/E3742&lt;2,"Estoque moderado","Estoque confortável")))),""))</f>
        <v/>
      </c>
      <c r="J3742" s="102" t="str">
        <f>IF(CADA_PROD!C3742="","",SUMIFS(MOVI_ENTR!M:M,MOVI_ENTR!D:D,D3742))</f>
        <v/>
      </c>
      <c r="K3742" s="103" t="str">
        <f>IF(CADA_PROD!C3742="","",IFERROR($J3742/SUM($J$6:$J$1006),""))</f>
        <v/>
      </c>
      <c r="L3742" s="103" t="str">
        <f>IF(CADA_PROD!C3742="","",IFERROR(H3742/SUM($H$6:$H$1006)+P3742,""))</f>
        <v/>
      </c>
      <c r="M3742" s="102" t="str">
        <f>IF(CADA_PROD!$C3742="","",IFERROR(SUMIFS(MOVI_ENTR!M:M,MOVI_ENTR!D:D,D3742)/SUMIFS(MOVI_ENTR!I:I,MOVI_ENTR!D:D,D3742),0))</f>
        <v/>
      </c>
      <c r="N3742" s="104" t="str">
        <f>IF(CADA_PROD!C3742="","",G3742/E3742)</f>
        <v/>
      </c>
    </row>
    <row r="3743" spans="3:14">
      <c r="C3743" s="99" t="str">
        <f>IF(CADA_PROD!C3743="","",CADA_PROD!C3743)</f>
        <v/>
      </c>
      <c r="D3743" s="100" t="str">
        <f>IF(CADA_PROD!D3743="","",CADA_PROD!D3743)</f>
        <v/>
      </c>
      <c r="E3743" s="101" t="str">
        <f>IF(CADA_PROD!E3743="","",CADA_PROD!E3743)</f>
        <v/>
      </c>
      <c r="F3743" s="101" t="str">
        <f>IF(CADA_PROD!D3743="","",SUMIFS(MOVI_ENTR!I:I,MOVI_ENTR!D:D,D3743))</f>
        <v/>
      </c>
      <c r="G3743" s="101" t="str">
        <f>IF(CADA_PROD!C3743="","",SUMIFS(MOVI_SAID!H:H,MOVI_SAID!D:D,D3743))</f>
        <v/>
      </c>
      <c r="H3743" s="101" t="str">
        <f t="shared" si="76"/>
        <v/>
      </c>
      <c r="I3743" s="100" t="str">
        <f>IF(CADA_PROD!C3743="","",IFERROR(IF(H3743&lt;=0,"Sem estoque",IF(H3743/E3743&lt;0.25,"Quase sem estoque",IF(H3743/E3743&lt;1.2,"Estoque baixo",IF(H3743/E3743&lt;2,"Estoque moderado","Estoque confortável")))),""))</f>
        <v/>
      </c>
      <c r="J3743" s="102" t="str">
        <f>IF(CADA_PROD!C3743="","",SUMIFS(MOVI_ENTR!M:M,MOVI_ENTR!D:D,D3743))</f>
        <v/>
      </c>
      <c r="K3743" s="103" t="str">
        <f>IF(CADA_PROD!C3743="","",IFERROR($J3743/SUM($J$6:$J$1006),""))</f>
        <v/>
      </c>
      <c r="L3743" s="103" t="str">
        <f>IF(CADA_PROD!C3743="","",IFERROR(H3743/SUM($H$6:$H$1006)+P3743,""))</f>
        <v/>
      </c>
      <c r="M3743" s="102" t="str">
        <f>IF(CADA_PROD!$C3743="","",IFERROR(SUMIFS(MOVI_ENTR!M:M,MOVI_ENTR!D:D,D3743)/SUMIFS(MOVI_ENTR!I:I,MOVI_ENTR!D:D,D3743),0))</f>
        <v/>
      </c>
      <c r="N3743" s="104" t="str">
        <f>IF(CADA_PROD!C3743="","",G3743/E3743)</f>
        <v/>
      </c>
    </row>
    <row r="3744" spans="3:14">
      <c r="C3744" s="99" t="str">
        <f>IF(CADA_PROD!C3744="","",CADA_PROD!C3744)</f>
        <v/>
      </c>
      <c r="D3744" s="100" t="str">
        <f>IF(CADA_PROD!D3744="","",CADA_PROD!D3744)</f>
        <v/>
      </c>
      <c r="E3744" s="101" t="str">
        <f>IF(CADA_PROD!E3744="","",CADA_PROD!E3744)</f>
        <v/>
      </c>
      <c r="F3744" s="101" t="str">
        <f>IF(CADA_PROD!D3744="","",SUMIFS(MOVI_ENTR!I:I,MOVI_ENTR!D:D,D3744))</f>
        <v/>
      </c>
      <c r="G3744" s="101" t="str">
        <f>IF(CADA_PROD!C3744="","",SUMIFS(MOVI_SAID!H:H,MOVI_SAID!D:D,D3744))</f>
        <v/>
      </c>
      <c r="H3744" s="101" t="str">
        <f t="shared" si="76"/>
        <v/>
      </c>
      <c r="I3744" s="100" t="str">
        <f>IF(CADA_PROD!C3744="","",IFERROR(IF(H3744&lt;=0,"Sem estoque",IF(H3744/E3744&lt;0.25,"Quase sem estoque",IF(H3744/E3744&lt;1.2,"Estoque baixo",IF(H3744/E3744&lt;2,"Estoque moderado","Estoque confortável")))),""))</f>
        <v/>
      </c>
      <c r="J3744" s="102" t="str">
        <f>IF(CADA_PROD!C3744="","",SUMIFS(MOVI_ENTR!M:M,MOVI_ENTR!D:D,D3744))</f>
        <v/>
      </c>
      <c r="K3744" s="103" t="str">
        <f>IF(CADA_PROD!C3744="","",IFERROR($J3744/SUM($J$6:$J$1006),""))</f>
        <v/>
      </c>
      <c r="L3744" s="103" t="str">
        <f>IF(CADA_PROD!C3744="","",IFERROR(H3744/SUM($H$6:$H$1006)+P3744,""))</f>
        <v/>
      </c>
      <c r="M3744" s="102" t="str">
        <f>IF(CADA_PROD!$C3744="","",IFERROR(SUMIFS(MOVI_ENTR!M:M,MOVI_ENTR!D:D,D3744)/SUMIFS(MOVI_ENTR!I:I,MOVI_ENTR!D:D,D3744),0))</f>
        <v/>
      </c>
      <c r="N3744" s="104" t="str">
        <f>IF(CADA_PROD!C3744="","",G3744/E3744)</f>
        <v/>
      </c>
    </row>
    <row r="3745" spans="3:14">
      <c r="C3745" s="99" t="str">
        <f>IF(CADA_PROD!C3745="","",CADA_PROD!C3745)</f>
        <v/>
      </c>
      <c r="D3745" s="100" t="str">
        <f>IF(CADA_PROD!D3745="","",CADA_PROD!D3745)</f>
        <v/>
      </c>
      <c r="E3745" s="101" t="str">
        <f>IF(CADA_PROD!E3745="","",CADA_PROD!E3745)</f>
        <v/>
      </c>
      <c r="F3745" s="101" t="str">
        <f>IF(CADA_PROD!D3745="","",SUMIFS(MOVI_ENTR!I:I,MOVI_ENTR!D:D,D3745))</f>
        <v/>
      </c>
      <c r="G3745" s="101" t="str">
        <f>IF(CADA_PROD!C3745="","",SUMIFS(MOVI_SAID!H:H,MOVI_SAID!D:D,D3745))</f>
        <v/>
      </c>
      <c r="H3745" s="101" t="str">
        <f t="shared" si="76"/>
        <v/>
      </c>
      <c r="I3745" s="100" t="str">
        <f>IF(CADA_PROD!C3745="","",IFERROR(IF(H3745&lt;=0,"Sem estoque",IF(H3745/E3745&lt;0.25,"Quase sem estoque",IF(H3745/E3745&lt;1.2,"Estoque baixo",IF(H3745/E3745&lt;2,"Estoque moderado","Estoque confortável")))),""))</f>
        <v/>
      </c>
      <c r="J3745" s="102" t="str">
        <f>IF(CADA_PROD!C3745="","",SUMIFS(MOVI_ENTR!M:M,MOVI_ENTR!D:D,D3745))</f>
        <v/>
      </c>
      <c r="K3745" s="103" t="str">
        <f>IF(CADA_PROD!C3745="","",IFERROR($J3745/SUM($J$6:$J$1006),""))</f>
        <v/>
      </c>
      <c r="L3745" s="103" t="str">
        <f>IF(CADA_PROD!C3745="","",IFERROR(H3745/SUM($H$6:$H$1006)+P3745,""))</f>
        <v/>
      </c>
      <c r="M3745" s="102" t="str">
        <f>IF(CADA_PROD!$C3745="","",IFERROR(SUMIFS(MOVI_ENTR!M:M,MOVI_ENTR!D:D,D3745)/SUMIFS(MOVI_ENTR!I:I,MOVI_ENTR!D:D,D3745),0))</f>
        <v/>
      </c>
      <c r="N3745" s="104" t="str">
        <f>IF(CADA_PROD!C3745="","",G3745/E3745)</f>
        <v/>
      </c>
    </row>
    <row r="3746" spans="3:14">
      <c r="C3746" s="99" t="str">
        <f>IF(CADA_PROD!C3746="","",CADA_PROD!C3746)</f>
        <v/>
      </c>
      <c r="D3746" s="100" t="str">
        <f>IF(CADA_PROD!D3746="","",CADA_PROD!D3746)</f>
        <v/>
      </c>
      <c r="E3746" s="101" t="str">
        <f>IF(CADA_PROD!E3746="","",CADA_PROD!E3746)</f>
        <v/>
      </c>
      <c r="F3746" s="101" t="str">
        <f>IF(CADA_PROD!D3746="","",SUMIFS(MOVI_ENTR!I:I,MOVI_ENTR!D:D,D3746))</f>
        <v/>
      </c>
      <c r="G3746" s="101" t="str">
        <f>IF(CADA_PROD!C3746="","",SUMIFS(MOVI_SAID!H:H,MOVI_SAID!D:D,D3746))</f>
        <v/>
      </c>
      <c r="H3746" s="101" t="str">
        <f t="shared" si="76"/>
        <v/>
      </c>
      <c r="I3746" s="100" t="str">
        <f>IF(CADA_PROD!C3746="","",IFERROR(IF(H3746&lt;=0,"Sem estoque",IF(H3746/E3746&lt;0.25,"Quase sem estoque",IF(H3746/E3746&lt;1.2,"Estoque baixo",IF(H3746/E3746&lt;2,"Estoque moderado","Estoque confortável")))),""))</f>
        <v/>
      </c>
      <c r="J3746" s="102" t="str">
        <f>IF(CADA_PROD!C3746="","",SUMIFS(MOVI_ENTR!M:M,MOVI_ENTR!D:D,D3746))</f>
        <v/>
      </c>
      <c r="K3746" s="103" t="str">
        <f>IF(CADA_PROD!C3746="","",IFERROR($J3746/SUM($J$6:$J$1006),""))</f>
        <v/>
      </c>
      <c r="L3746" s="103" t="str">
        <f>IF(CADA_PROD!C3746="","",IFERROR(H3746/SUM($H$6:$H$1006)+P3746,""))</f>
        <v/>
      </c>
      <c r="M3746" s="102" t="str">
        <f>IF(CADA_PROD!$C3746="","",IFERROR(SUMIFS(MOVI_ENTR!M:M,MOVI_ENTR!D:D,D3746)/SUMIFS(MOVI_ENTR!I:I,MOVI_ENTR!D:D,D3746),0))</f>
        <v/>
      </c>
      <c r="N3746" s="104" t="str">
        <f>IF(CADA_PROD!C3746="","",G3746/E3746)</f>
        <v/>
      </c>
    </row>
    <row r="3747" spans="3:14">
      <c r="C3747" s="99" t="str">
        <f>IF(CADA_PROD!C3747="","",CADA_PROD!C3747)</f>
        <v/>
      </c>
      <c r="D3747" s="100" t="str">
        <f>IF(CADA_PROD!D3747="","",CADA_PROD!D3747)</f>
        <v/>
      </c>
      <c r="E3747" s="101" t="str">
        <f>IF(CADA_PROD!E3747="","",CADA_PROD!E3747)</f>
        <v/>
      </c>
      <c r="F3747" s="101" t="str">
        <f>IF(CADA_PROD!D3747="","",SUMIFS(MOVI_ENTR!I:I,MOVI_ENTR!D:D,D3747))</f>
        <v/>
      </c>
      <c r="G3747" s="101" t="str">
        <f>IF(CADA_PROD!C3747="","",SUMIFS(MOVI_SAID!H:H,MOVI_SAID!D:D,D3747))</f>
        <v/>
      </c>
      <c r="H3747" s="101" t="str">
        <f t="shared" si="76"/>
        <v/>
      </c>
      <c r="I3747" s="100" t="str">
        <f>IF(CADA_PROD!C3747="","",IFERROR(IF(H3747&lt;=0,"Sem estoque",IF(H3747/E3747&lt;0.25,"Quase sem estoque",IF(H3747/E3747&lt;1.2,"Estoque baixo",IF(H3747/E3747&lt;2,"Estoque moderado","Estoque confortável")))),""))</f>
        <v/>
      </c>
      <c r="J3747" s="102" t="str">
        <f>IF(CADA_PROD!C3747="","",SUMIFS(MOVI_ENTR!M:M,MOVI_ENTR!D:D,D3747))</f>
        <v/>
      </c>
      <c r="K3747" s="103" t="str">
        <f>IF(CADA_PROD!C3747="","",IFERROR($J3747/SUM($J$6:$J$1006),""))</f>
        <v/>
      </c>
      <c r="L3747" s="103" t="str">
        <f>IF(CADA_PROD!C3747="","",IFERROR(H3747/SUM($H$6:$H$1006)+P3747,""))</f>
        <v/>
      </c>
      <c r="M3747" s="102" t="str">
        <f>IF(CADA_PROD!$C3747="","",IFERROR(SUMIFS(MOVI_ENTR!M:M,MOVI_ENTR!D:D,D3747)/SUMIFS(MOVI_ENTR!I:I,MOVI_ENTR!D:D,D3747),0))</f>
        <v/>
      </c>
      <c r="N3747" s="104" t="str">
        <f>IF(CADA_PROD!C3747="","",G3747/E3747)</f>
        <v/>
      </c>
    </row>
    <row r="3748" spans="3:14">
      <c r="C3748" s="99" t="str">
        <f>IF(CADA_PROD!C3748="","",CADA_PROD!C3748)</f>
        <v/>
      </c>
      <c r="D3748" s="100" t="str">
        <f>IF(CADA_PROD!D3748="","",CADA_PROD!D3748)</f>
        <v/>
      </c>
      <c r="E3748" s="101" t="str">
        <f>IF(CADA_PROD!E3748="","",CADA_PROD!E3748)</f>
        <v/>
      </c>
      <c r="F3748" s="101" t="str">
        <f>IF(CADA_PROD!D3748="","",SUMIFS(MOVI_ENTR!I:I,MOVI_ENTR!D:D,D3748))</f>
        <v/>
      </c>
      <c r="G3748" s="101" t="str">
        <f>IF(CADA_PROD!C3748="","",SUMIFS(MOVI_SAID!H:H,MOVI_SAID!D:D,D3748))</f>
        <v/>
      </c>
      <c r="H3748" s="101" t="str">
        <f t="shared" si="76"/>
        <v/>
      </c>
      <c r="I3748" s="100" t="str">
        <f>IF(CADA_PROD!C3748="","",IFERROR(IF(H3748&lt;=0,"Sem estoque",IF(H3748/E3748&lt;0.25,"Quase sem estoque",IF(H3748/E3748&lt;1.2,"Estoque baixo",IF(H3748/E3748&lt;2,"Estoque moderado","Estoque confortável")))),""))</f>
        <v/>
      </c>
      <c r="J3748" s="102" t="str">
        <f>IF(CADA_PROD!C3748="","",SUMIFS(MOVI_ENTR!M:M,MOVI_ENTR!D:D,D3748))</f>
        <v/>
      </c>
      <c r="K3748" s="103" t="str">
        <f>IF(CADA_PROD!C3748="","",IFERROR($J3748/SUM($J$6:$J$1006),""))</f>
        <v/>
      </c>
      <c r="L3748" s="103" t="str">
        <f>IF(CADA_PROD!C3748="","",IFERROR(H3748/SUM($H$6:$H$1006)+P3748,""))</f>
        <v/>
      </c>
      <c r="M3748" s="102" t="str">
        <f>IF(CADA_PROD!$C3748="","",IFERROR(SUMIFS(MOVI_ENTR!M:M,MOVI_ENTR!D:D,D3748)/SUMIFS(MOVI_ENTR!I:I,MOVI_ENTR!D:D,D3748),0))</f>
        <v/>
      </c>
      <c r="N3748" s="104" t="str">
        <f>IF(CADA_PROD!C3748="","",G3748/E3748)</f>
        <v/>
      </c>
    </row>
    <row r="3749" spans="3:14">
      <c r="C3749" s="99" t="str">
        <f>IF(CADA_PROD!C3749="","",CADA_PROD!C3749)</f>
        <v/>
      </c>
      <c r="D3749" s="100" t="str">
        <f>IF(CADA_PROD!D3749="","",CADA_PROD!D3749)</f>
        <v/>
      </c>
      <c r="E3749" s="101" t="str">
        <f>IF(CADA_PROD!E3749="","",CADA_PROD!E3749)</f>
        <v/>
      </c>
      <c r="F3749" s="101" t="str">
        <f>IF(CADA_PROD!D3749="","",SUMIFS(MOVI_ENTR!I:I,MOVI_ENTR!D:D,D3749))</f>
        <v/>
      </c>
      <c r="G3749" s="101" t="str">
        <f>IF(CADA_PROD!C3749="","",SUMIFS(MOVI_SAID!H:H,MOVI_SAID!D:D,D3749))</f>
        <v/>
      </c>
      <c r="H3749" s="101" t="str">
        <f t="shared" si="76"/>
        <v/>
      </c>
      <c r="I3749" s="100" t="str">
        <f>IF(CADA_PROD!C3749="","",IFERROR(IF(H3749&lt;=0,"Sem estoque",IF(H3749/E3749&lt;0.25,"Quase sem estoque",IF(H3749/E3749&lt;1.2,"Estoque baixo",IF(H3749/E3749&lt;2,"Estoque moderado","Estoque confortável")))),""))</f>
        <v/>
      </c>
      <c r="J3749" s="102" t="str">
        <f>IF(CADA_PROD!C3749="","",SUMIFS(MOVI_ENTR!M:M,MOVI_ENTR!D:D,D3749))</f>
        <v/>
      </c>
      <c r="K3749" s="103" t="str">
        <f>IF(CADA_PROD!C3749="","",IFERROR($J3749/SUM($J$6:$J$1006),""))</f>
        <v/>
      </c>
      <c r="L3749" s="103" t="str">
        <f>IF(CADA_PROD!C3749="","",IFERROR(H3749/SUM($H$6:$H$1006)+P3749,""))</f>
        <v/>
      </c>
      <c r="M3749" s="102" t="str">
        <f>IF(CADA_PROD!$C3749="","",IFERROR(SUMIFS(MOVI_ENTR!M:M,MOVI_ENTR!D:D,D3749)/SUMIFS(MOVI_ENTR!I:I,MOVI_ENTR!D:D,D3749),0))</f>
        <v/>
      </c>
      <c r="N3749" s="104" t="str">
        <f>IF(CADA_PROD!C3749="","",G3749/E3749)</f>
        <v/>
      </c>
    </row>
    <row r="3750" spans="3:14">
      <c r="C3750" s="99" t="str">
        <f>IF(CADA_PROD!C3750="","",CADA_PROD!C3750)</f>
        <v/>
      </c>
      <c r="D3750" s="100" t="str">
        <f>IF(CADA_PROD!D3750="","",CADA_PROD!D3750)</f>
        <v/>
      </c>
      <c r="E3750" s="101" t="str">
        <f>IF(CADA_PROD!E3750="","",CADA_PROD!E3750)</f>
        <v/>
      </c>
      <c r="F3750" s="101" t="str">
        <f>IF(CADA_PROD!D3750="","",SUMIFS(MOVI_ENTR!I:I,MOVI_ENTR!D:D,D3750))</f>
        <v/>
      </c>
      <c r="G3750" s="101" t="str">
        <f>IF(CADA_PROD!C3750="","",SUMIFS(MOVI_SAID!H:H,MOVI_SAID!D:D,D3750))</f>
        <v/>
      </c>
      <c r="H3750" s="101" t="str">
        <f t="shared" si="76"/>
        <v/>
      </c>
      <c r="I3750" s="100" t="str">
        <f>IF(CADA_PROD!C3750="","",IFERROR(IF(H3750&lt;=0,"Sem estoque",IF(H3750/E3750&lt;0.25,"Quase sem estoque",IF(H3750/E3750&lt;1.2,"Estoque baixo",IF(H3750/E3750&lt;2,"Estoque moderado","Estoque confortável")))),""))</f>
        <v/>
      </c>
      <c r="J3750" s="102" t="str">
        <f>IF(CADA_PROD!C3750="","",SUMIFS(MOVI_ENTR!M:M,MOVI_ENTR!D:D,D3750))</f>
        <v/>
      </c>
      <c r="K3750" s="103" t="str">
        <f>IF(CADA_PROD!C3750="","",IFERROR($J3750/SUM($J$6:$J$1006),""))</f>
        <v/>
      </c>
      <c r="L3750" s="103" t="str">
        <f>IF(CADA_PROD!C3750="","",IFERROR(H3750/SUM($H$6:$H$1006)+P3750,""))</f>
        <v/>
      </c>
      <c r="M3750" s="102" t="str">
        <f>IF(CADA_PROD!$C3750="","",IFERROR(SUMIFS(MOVI_ENTR!M:M,MOVI_ENTR!D:D,D3750)/SUMIFS(MOVI_ENTR!I:I,MOVI_ENTR!D:D,D3750),0))</f>
        <v/>
      </c>
      <c r="N3750" s="104" t="str">
        <f>IF(CADA_PROD!C3750="","",G3750/E3750)</f>
        <v/>
      </c>
    </row>
    <row r="3751" spans="3:14">
      <c r="C3751" s="99" t="str">
        <f>IF(CADA_PROD!C3751="","",CADA_PROD!C3751)</f>
        <v/>
      </c>
      <c r="D3751" s="100" t="str">
        <f>IF(CADA_PROD!D3751="","",CADA_PROD!D3751)</f>
        <v/>
      </c>
      <c r="E3751" s="101" t="str">
        <f>IF(CADA_PROD!E3751="","",CADA_PROD!E3751)</f>
        <v/>
      </c>
      <c r="F3751" s="101" t="str">
        <f>IF(CADA_PROD!D3751="","",SUMIFS(MOVI_ENTR!I:I,MOVI_ENTR!D:D,D3751))</f>
        <v/>
      </c>
      <c r="G3751" s="101" t="str">
        <f>IF(CADA_PROD!C3751="","",SUMIFS(MOVI_SAID!H:H,MOVI_SAID!D:D,D3751))</f>
        <v/>
      </c>
      <c r="H3751" s="101" t="str">
        <f t="shared" si="76"/>
        <v/>
      </c>
      <c r="I3751" s="100" t="str">
        <f>IF(CADA_PROD!C3751="","",IFERROR(IF(H3751&lt;=0,"Sem estoque",IF(H3751/E3751&lt;0.25,"Quase sem estoque",IF(H3751/E3751&lt;1.2,"Estoque baixo",IF(H3751/E3751&lt;2,"Estoque moderado","Estoque confortável")))),""))</f>
        <v/>
      </c>
      <c r="J3751" s="102" t="str">
        <f>IF(CADA_PROD!C3751="","",SUMIFS(MOVI_ENTR!M:M,MOVI_ENTR!D:D,D3751))</f>
        <v/>
      </c>
      <c r="K3751" s="103" t="str">
        <f>IF(CADA_PROD!C3751="","",IFERROR($J3751/SUM($J$6:$J$1006),""))</f>
        <v/>
      </c>
      <c r="L3751" s="103" t="str">
        <f>IF(CADA_PROD!C3751="","",IFERROR(H3751/SUM($H$6:$H$1006)+P3751,""))</f>
        <v/>
      </c>
      <c r="M3751" s="102" t="str">
        <f>IF(CADA_PROD!$C3751="","",IFERROR(SUMIFS(MOVI_ENTR!M:M,MOVI_ENTR!D:D,D3751)/SUMIFS(MOVI_ENTR!I:I,MOVI_ENTR!D:D,D3751),0))</f>
        <v/>
      </c>
      <c r="N3751" s="104" t="str">
        <f>IF(CADA_PROD!C3751="","",G3751/E3751)</f>
        <v/>
      </c>
    </row>
    <row r="3752" spans="3:14">
      <c r="C3752" s="99" t="str">
        <f>IF(CADA_PROD!C3752="","",CADA_PROD!C3752)</f>
        <v/>
      </c>
      <c r="D3752" s="100" t="str">
        <f>IF(CADA_PROD!D3752="","",CADA_PROD!D3752)</f>
        <v/>
      </c>
      <c r="E3752" s="101" t="str">
        <f>IF(CADA_PROD!E3752="","",CADA_PROD!E3752)</f>
        <v/>
      </c>
      <c r="F3752" s="101" t="str">
        <f>IF(CADA_PROD!D3752="","",SUMIFS(MOVI_ENTR!I:I,MOVI_ENTR!D:D,D3752))</f>
        <v/>
      </c>
      <c r="G3752" s="101" t="str">
        <f>IF(CADA_PROD!C3752="","",SUMIFS(MOVI_SAID!H:H,MOVI_SAID!D:D,D3752))</f>
        <v/>
      </c>
      <c r="H3752" s="101" t="str">
        <f t="shared" si="76"/>
        <v/>
      </c>
      <c r="I3752" s="100" t="str">
        <f>IF(CADA_PROD!C3752="","",IFERROR(IF(H3752&lt;=0,"Sem estoque",IF(H3752/E3752&lt;0.25,"Quase sem estoque",IF(H3752/E3752&lt;1.2,"Estoque baixo",IF(H3752/E3752&lt;2,"Estoque moderado","Estoque confortável")))),""))</f>
        <v/>
      </c>
      <c r="J3752" s="102" t="str">
        <f>IF(CADA_PROD!C3752="","",SUMIFS(MOVI_ENTR!M:M,MOVI_ENTR!D:D,D3752))</f>
        <v/>
      </c>
      <c r="K3752" s="103" t="str">
        <f>IF(CADA_PROD!C3752="","",IFERROR($J3752/SUM($J$6:$J$1006),""))</f>
        <v/>
      </c>
      <c r="L3752" s="103" t="str">
        <f>IF(CADA_PROD!C3752="","",IFERROR(H3752/SUM($H$6:$H$1006)+P3752,""))</f>
        <v/>
      </c>
      <c r="M3752" s="102" t="str">
        <f>IF(CADA_PROD!$C3752="","",IFERROR(SUMIFS(MOVI_ENTR!M:M,MOVI_ENTR!D:D,D3752)/SUMIFS(MOVI_ENTR!I:I,MOVI_ENTR!D:D,D3752),0))</f>
        <v/>
      </c>
      <c r="N3752" s="104" t="str">
        <f>IF(CADA_PROD!C3752="","",G3752/E3752)</f>
        <v/>
      </c>
    </row>
    <row r="3753" spans="3:14">
      <c r="C3753" s="99" t="str">
        <f>IF(CADA_PROD!C3753="","",CADA_PROD!C3753)</f>
        <v/>
      </c>
      <c r="D3753" s="100" t="str">
        <f>IF(CADA_PROD!D3753="","",CADA_PROD!D3753)</f>
        <v/>
      </c>
      <c r="E3753" s="101" t="str">
        <f>IF(CADA_PROD!E3753="","",CADA_PROD!E3753)</f>
        <v/>
      </c>
      <c r="F3753" s="101" t="str">
        <f>IF(CADA_PROD!D3753="","",SUMIFS(MOVI_ENTR!I:I,MOVI_ENTR!D:D,D3753))</f>
        <v/>
      </c>
      <c r="G3753" s="101" t="str">
        <f>IF(CADA_PROD!C3753="","",SUMIFS(MOVI_SAID!H:H,MOVI_SAID!D:D,D3753))</f>
        <v/>
      </c>
      <c r="H3753" s="101" t="str">
        <f t="shared" si="76"/>
        <v/>
      </c>
      <c r="I3753" s="100" t="str">
        <f>IF(CADA_PROD!C3753="","",IFERROR(IF(H3753&lt;=0,"Sem estoque",IF(H3753/E3753&lt;0.25,"Quase sem estoque",IF(H3753/E3753&lt;1.2,"Estoque baixo",IF(H3753/E3753&lt;2,"Estoque moderado","Estoque confortável")))),""))</f>
        <v/>
      </c>
      <c r="J3753" s="102" t="str">
        <f>IF(CADA_PROD!C3753="","",SUMIFS(MOVI_ENTR!M:M,MOVI_ENTR!D:D,D3753))</f>
        <v/>
      </c>
      <c r="K3753" s="103" t="str">
        <f>IF(CADA_PROD!C3753="","",IFERROR($J3753/SUM($J$6:$J$1006),""))</f>
        <v/>
      </c>
      <c r="L3753" s="103" t="str">
        <f>IF(CADA_PROD!C3753="","",IFERROR(H3753/SUM($H$6:$H$1006)+P3753,""))</f>
        <v/>
      </c>
      <c r="M3753" s="102" t="str">
        <f>IF(CADA_PROD!$C3753="","",IFERROR(SUMIFS(MOVI_ENTR!M:M,MOVI_ENTR!D:D,D3753)/SUMIFS(MOVI_ENTR!I:I,MOVI_ENTR!D:D,D3753),0))</f>
        <v/>
      </c>
      <c r="N3753" s="104" t="str">
        <f>IF(CADA_PROD!C3753="","",G3753/E3753)</f>
        <v/>
      </c>
    </row>
    <row r="3754" spans="3:14">
      <c r="C3754" s="99" t="str">
        <f>IF(CADA_PROD!C3754="","",CADA_PROD!C3754)</f>
        <v/>
      </c>
      <c r="D3754" s="100" t="str">
        <f>IF(CADA_PROD!D3754="","",CADA_PROD!D3754)</f>
        <v/>
      </c>
      <c r="E3754" s="101" t="str">
        <f>IF(CADA_PROD!E3754="","",CADA_PROD!E3754)</f>
        <v/>
      </c>
      <c r="F3754" s="101" t="str">
        <f>IF(CADA_PROD!D3754="","",SUMIFS(MOVI_ENTR!I:I,MOVI_ENTR!D:D,D3754))</f>
        <v/>
      </c>
      <c r="G3754" s="101" t="str">
        <f>IF(CADA_PROD!C3754="","",SUMIFS(MOVI_SAID!H:H,MOVI_SAID!D:D,D3754))</f>
        <v/>
      </c>
      <c r="H3754" s="101" t="str">
        <f t="shared" si="76"/>
        <v/>
      </c>
      <c r="I3754" s="100" t="str">
        <f>IF(CADA_PROD!C3754="","",IFERROR(IF(H3754&lt;=0,"Sem estoque",IF(H3754/E3754&lt;0.25,"Quase sem estoque",IF(H3754/E3754&lt;1.2,"Estoque baixo",IF(H3754/E3754&lt;2,"Estoque moderado","Estoque confortável")))),""))</f>
        <v/>
      </c>
      <c r="J3754" s="102" t="str">
        <f>IF(CADA_PROD!C3754="","",SUMIFS(MOVI_ENTR!M:M,MOVI_ENTR!D:D,D3754))</f>
        <v/>
      </c>
      <c r="K3754" s="103" t="str">
        <f>IF(CADA_PROD!C3754="","",IFERROR($J3754/SUM($J$6:$J$1006),""))</f>
        <v/>
      </c>
      <c r="L3754" s="103" t="str">
        <f>IF(CADA_PROD!C3754="","",IFERROR(H3754/SUM($H$6:$H$1006)+P3754,""))</f>
        <v/>
      </c>
      <c r="M3754" s="102" t="str">
        <f>IF(CADA_PROD!$C3754="","",IFERROR(SUMIFS(MOVI_ENTR!M:M,MOVI_ENTR!D:D,D3754)/SUMIFS(MOVI_ENTR!I:I,MOVI_ENTR!D:D,D3754),0))</f>
        <v/>
      </c>
      <c r="N3754" s="104" t="str">
        <f>IF(CADA_PROD!C3754="","",G3754/E3754)</f>
        <v/>
      </c>
    </row>
    <row r="3755" spans="3:14">
      <c r="C3755" s="99" t="str">
        <f>IF(CADA_PROD!C3755="","",CADA_PROD!C3755)</f>
        <v/>
      </c>
      <c r="D3755" s="100" t="str">
        <f>IF(CADA_PROD!D3755="","",CADA_PROD!D3755)</f>
        <v/>
      </c>
      <c r="E3755" s="101" t="str">
        <f>IF(CADA_PROD!E3755="","",CADA_PROD!E3755)</f>
        <v/>
      </c>
      <c r="F3755" s="101" t="str">
        <f>IF(CADA_PROD!D3755="","",SUMIFS(MOVI_ENTR!I:I,MOVI_ENTR!D:D,D3755))</f>
        <v/>
      </c>
      <c r="G3755" s="101" t="str">
        <f>IF(CADA_PROD!C3755="","",SUMIFS(MOVI_SAID!H:H,MOVI_SAID!D:D,D3755))</f>
        <v/>
      </c>
      <c r="H3755" s="101" t="str">
        <f t="shared" ref="H3755:H3818" si="77">IFERROR(F3755-G3755,"")</f>
        <v/>
      </c>
      <c r="I3755" s="100" t="str">
        <f>IF(CADA_PROD!C3755="","",IFERROR(IF(H3755&lt;=0,"Sem estoque",IF(H3755/E3755&lt;0.25,"Quase sem estoque",IF(H3755/E3755&lt;1.2,"Estoque baixo",IF(H3755/E3755&lt;2,"Estoque moderado","Estoque confortável")))),""))</f>
        <v/>
      </c>
      <c r="J3755" s="102" t="str">
        <f>IF(CADA_PROD!C3755="","",SUMIFS(MOVI_ENTR!M:M,MOVI_ENTR!D:D,D3755))</f>
        <v/>
      </c>
      <c r="K3755" s="103" t="str">
        <f>IF(CADA_PROD!C3755="","",IFERROR($J3755/SUM($J$6:$J$1006),""))</f>
        <v/>
      </c>
      <c r="L3755" s="103" t="str">
        <f>IF(CADA_PROD!C3755="","",IFERROR(H3755/SUM($H$6:$H$1006)+P3755,""))</f>
        <v/>
      </c>
      <c r="M3755" s="102" t="str">
        <f>IF(CADA_PROD!$C3755="","",IFERROR(SUMIFS(MOVI_ENTR!M:M,MOVI_ENTR!D:D,D3755)/SUMIFS(MOVI_ENTR!I:I,MOVI_ENTR!D:D,D3755),0))</f>
        <v/>
      </c>
      <c r="N3755" s="104" t="str">
        <f>IF(CADA_PROD!C3755="","",G3755/E3755)</f>
        <v/>
      </c>
    </row>
    <row r="3756" spans="3:14">
      <c r="C3756" s="99" t="str">
        <f>IF(CADA_PROD!C3756="","",CADA_PROD!C3756)</f>
        <v/>
      </c>
      <c r="D3756" s="100" t="str">
        <f>IF(CADA_PROD!D3756="","",CADA_PROD!D3756)</f>
        <v/>
      </c>
      <c r="E3756" s="101" t="str">
        <f>IF(CADA_PROD!E3756="","",CADA_PROD!E3756)</f>
        <v/>
      </c>
      <c r="F3756" s="101" t="str">
        <f>IF(CADA_PROD!D3756="","",SUMIFS(MOVI_ENTR!I:I,MOVI_ENTR!D:D,D3756))</f>
        <v/>
      </c>
      <c r="G3756" s="101" t="str">
        <f>IF(CADA_PROD!C3756="","",SUMIFS(MOVI_SAID!H:H,MOVI_SAID!D:D,D3756))</f>
        <v/>
      </c>
      <c r="H3756" s="101" t="str">
        <f t="shared" si="77"/>
        <v/>
      </c>
      <c r="I3756" s="100" t="str">
        <f>IF(CADA_PROD!C3756="","",IFERROR(IF(H3756&lt;=0,"Sem estoque",IF(H3756/E3756&lt;0.25,"Quase sem estoque",IF(H3756/E3756&lt;1.2,"Estoque baixo",IF(H3756/E3756&lt;2,"Estoque moderado","Estoque confortável")))),""))</f>
        <v/>
      </c>
      <c r="J3756" s="102" t="str">
        <f>IF(CADA_PROD!C3756="","",SUMIFS(MOVI_ENTR!M:M,MOVI_ENTR!D:D,D3756))</f>
        <v/>
      </c>
      <c r="K3756" s="103" t="str">
        <f>IF(CADA_PROD!C3756="","",IFERROR($J3756/SUM($J$6:$J$1006),""))</f>
        <v/>
      </c>
      <c r="L3756" s="103" t="str">
        <f>IF(CADA_PROD!C3756="","",IFERROR(H3756/SUM($H$6:$H$1006)+P3756,""))</f>
        <v/>
      </c>
      <c r="M3756" s="102" t="str">
        <f>IF(CADA_PROD!$C3756="","",IFERROR(SUMIFS(MOVI_ENTR!M:M,MOVI_ENTR!D:D,D3756)/SUMIFS(MOVI_ENTR!I:I,MOVI_ENTR!D:D,D3756),0))</f>
        <v/>
      </c>
      <c r="N3756" s="104" t="str">
        <f>IF(CADA_PROD!C3756="","",G3756/E3756)</f>
        <v/>
      </c>
    </row>
    <row r="3757" spans="3:14">
      <c r="C3757" s="99" t="str">
        <f>IF(CADA_PROD!C3757="","",CADA_PROD!C3757)</f>
        <v/>
      </c>
      <c r="D3757" s="100" t="str">
        <f>IF(CADA_PROD!D3757="","",CADA_PROD!D3757)</f>
        <v/>
      </c>
      <c r="E3757" s="101" t="str">
        <f>IF(CADA_PROD!E3757="","",CADA_PROD!E3757)</f>
        <v/>
      </c>
      <c r="F3757" s="101" t="str">
        <f>IF(CADA_PROD!D3757="","",SUMIFS(MOVI_ENTR!I:I,MOVI_ENTR!D:D,D3757))</f>
        <v/>
      </c>
      <c r="G3757" s="101" t="str">
        <f>IF(CADA_PROD!C3757="","",SUMIFS(MOVI_SAID!H:H,MOVI_SAID!D:D,D3757))</f>
        <v/>
      </c>
      <c r="H3757" s="101" t="str">
        <f t="shared" si="77"/>
        <v/>
      </c>
      <c r="I3757" s="100" t="str">
        <f>IF(CADA_PROD!C3757="","",IFERROR(IF(H3757&lt;=0,"Sem estoque",IF(H3757/E3757&lt;0.25,"Quase sem estoque",IF(H3757/E3757&lt;1.2,"Estoque baixo",IF(H3757/E3757&lt;2,"Estoque moderado","Estoque confortável")))),""))</f>
        <v/>
      </c>
      <c r="J3757" s="102" t="str">
        <f>IF(CADA_PROD!C3757="","",SUMIFS(MOVI_ENTR!M:M,MOVI_ENTR!D:D,D3757))</f>
        <v/>
      </c>
      <c r="K3757" s="103" t="str">
        <f>IF(CADA_PROD!C3757="","",IFERROR($J3757/SUM($J$6:$J$1006),""))</f>
        <v/>
      </c>
      <c r="L3757" s="103" t="str">
        <f>IF(CADA_PROD!C3757="","",IFERROR(H3757/SUM($H$6:$H$1006)+P3757,""))</f>
        <v/>
      </c>
      <c r="M3757" s="102" t="str">
        <f>IF(CADA_PROD!$C3757="","",IFERROR(SUMIFS(MOVI_ENTR!M:M,MOVI_ENTR!D:D,D3757)/SUMIFS(MOVI_ENTR!I:I,MOVI_ENTR!D:D,D3757),0))</f>
        <v/>
      </c>
      <c r="N3757" s="104" t="str">
        <f>IF(CADA_PROD!C3757="","",G3757/E3757)</f>
        <v/>
      </c>
    </row>
    <row r="3758" spans="3:14">
      <c r="C3758" s="99" t="str">
        <f>IF(CADA_PROD!C3758="","",CADA_PROD!C3758)</f>
        <v/>
      </c>
      <c r="D3758" s="100" t="str">
        <f>IF(CADA_PROD!D3758="","",CADA_PROD!D3758)</f>
        <v/>
      </c>
      <c r="E3758" s="101" t="str">
        <f>IF(CADA_PROD!E3758="","",CADA_PROD!E3758)</f>
        <v/>
      </c>
      <c r="F3758" s="101" t="str">
        <f>IF(CADA_PROD!D3758="","",SUMIFS(MOVI_ENTR!I:I,MOVI_ENTR!D:D,D3758))</f>
        <v/>
      </c>
      <c r="G3758" s="101" t="str">
        <f>IF(CADA_PROD!C3758="","",SUMIFS(MOVI_SAID!H:H,MOVI_SAID!D:D,D3758))</f>
        <v/>
      </c>
      <c r="H3758" s="101" t="str">
        <f t="shared" si="77"/>
        <v/>
      </c>
      <c r="I3758" s="100" t="str">
        <f>IF(CADA_PROD!C3758="","",IFERROR(IF(H3758&lt;=0,"Sem estoque",IF(H3758/E3758&lt;0.25,"Quase sem estoque",IF(H3758/E3758&lt;1.2,"Estoque baixo",IF(H3758/E3758&lt;2,"Estoque moderado","Estoque confortável")))),""))</f>
        <v/>
      </c>
      <c r="J3758" s="102" t="str">
        <f>IF(CADA_PROD!C3758="","",SUMIFS(MOVI_ENTR!M:M,MOVI_ENTR!D:D,D3758))</f>
        <v/>
      </c>
      <c r="K3758" s="103" t="str">
        <f>IF(CADA_PROD!C3758="","",IFERROR($J3758/SUM($J$6:$J$1006),""))</f>
        <v/>
      </c>
      <c r="L3758" s="103" t="str">
        <f>IF(CADA_PROD!C3758="","",IFERROR(H3758/SUM($H$6:$H$1006)+P3758,""))</f>
        <v/>
      </c>
      <c r="M3758" s="102" t="str">
        <f>IF(CADA_PROD!$C3758="","",IFERROR(SUMIFS(MOVI_ENTR!M:M,MOVI_ENTR!D:D,D3758)/SUMIFS(MOVI_ENTR!I:I,MOVI_ENTR!D:D,D3758),0))</f>
        <v/>
      </c>
      <c r="N3758" s="104" t="str">
        <f>IF(CADA_PROD!C3758="","",G3758/E3758)</f>
        <v/>
      </c>
    </row>
    <row r="3759" spans="3:14">
      <c r="C3759" s="99" t="str">
        <f>IF(CADA_PROD!C3759="","",CADA_PROD!C3759)</f>
        <v/>
      </c>
      <c r="D3759" s="100" t="str">
        <f>IF(CADA_PROD!D3759="","",CADA_PROD!D3759)</f>
        <v/>
      </c>
      <c r="E3759" s="101" t="str">
        <f>IF(CADA_PROD!E3759="","",CADA_PROD!E3759)</f>
        <v/>
      </c>
      <c r="F3759" s="101" t="str">
        <f>IF(CADA_PROD!D3759="","",SUMIFS(MOVI_ENTR!I:I,MOVI_ENTR!D:D,D3759))</f>
        <v/>
      </c>
      <c r="G3759" s="101" t="str">
        <f>IF(CADA_PROD!C3759="","",SUMIFS(MOVI_SAID!H:H,MOVI_SAID!D:D,D3759))</f>
        <v/>
      </c>
      <c r="H3759" s="101" t="str">
        <f t="shared" si="77"/>
        <v/>
      </c>
      <c r="I3759" s="100" t="str">
        <f>IF(CADA_PROD!C3759="","",IFERROR(IF(H3759&lt;=0,"Sem estoque",IF(H3759/E3759&lt;0.25,"Quase sem estoque",IF(H3759/E3759&lt;1.2,"Estoque baixo",IF(H3759/E3759&lt;2,"Estoque moderado","Estoque confortável")))),""))</f>
        <v/>
      </c>
      <c r="J3759" s="102" t="str">
        <f>IF(CADA_PROD!C3759="","",SUMIFS(MOVI_ENTR!M:M,MOVI_ENTR!D:D,D3759))</f>
        <v/>
      </c>
      <c r="K3759" s="103" t="str">
        <f>IF(CADA_PROD!C3759="","",IFERROR($J3759/SUM($J$6:$J$1006),""))</f>
        <v/>
      </c>
      <c r="L3759" s="103" t="str">
        <f>IF(CADA_PROD!C3759="","",IFERROR(H3759/SUM($H$6:$H$1006)+P3759,""))</f>
        <v/>
      </c>
      <c r="M3759" s="102" t="str">
        <f>IF(CADA_PROD!$C3759="","",IFERROR(SUMIFS(MOVI_ENTR!M:M,MOVI_ENTR!D:D,D3759)/SUMIFS(MOVI_ENTR!I:I,MOVI_ENTR!D:D,D3759),0))</f>
        <v/>
      </c>
      <c r="N3759" s="104" t="str">
        <f>IF(CADA_PROD!C3759="","",G3759/E3759)</f>
        <v/>
      </c>
    </row>
    <row r="3760" spans="3:14">
      <c r="C3760" s="99" t="str">
        <f>IF(CADA_PROD!C3760="","",CADA_PROD!C3760)</f>
        <v/>
      </c>
      <c r="D3760" s="100" t="str">
        <f>IF(CADA_PROD!D3760="","",CADA_PROD!D3760)</f>
        <v/>
      </c>
      <c r="E3760" s="101" t="str">
        <f>IF(CADA_PROD!E3760="","",CADA_PROD!E3760)</f>
        <v/>
      </c>
      <c r="F3760" s="101" t="str">
        <f>IF(CADA_PROD!D3760="","",SUMIFS(MOVI_ENTR!I:I,MOVI_ENTR!D:D,D3760))</f>
        <v/>
      </c>
      <c r="G3760" s="101" t="str">
        <f>IF(CADA_PROD!C3760="","",SUMIFS(MOVI_SAID!H:H,MOVI_SAID!D:D,D3760))</f>
        <v/>
      </c>
      <c r="H3760" s="101" t="str">
        <f t="shared" si="77"/>
        <v/>
      </c>
      <c r="I3760" s="100" t="str">
        <f>IF(CADA_PROD!C3760="","",IFERROR(IF(H3760&lt;=0,"Sem estoque",IF(H3760/E3760&lt;0.25,"Quase sem estoque",IF(H3760/E3760&lt;1.2,"Estoque baixo",IF(H3760/E3760&lt;2,"Estoque moderado","Estoque confortável")))),""))</f>
        <v/>
      </c>
      <c r="J3760" s="102" t="str">
        <f>IF(CADA_PROD!C3760="","",SUMIFS(MOVI_ENTR!M:M,MOVI_ENTR!D:D,D3760))</f>
        <v/>
      </c>
      <c r="K3760" s="103" t="str">
        <f>IF(CADA_PROD!C3760="","",IFERROR($J3760/SUM($J$6:$J$1006),""))</f>
        <v/>
      </c>
      <c r="L3760" s="103" t="str">
        <f>IF(CADA_PROD!C3760="","",IFERROR(H3760/SUM($H$6:$H$1006)+P3760,""))</f>
        <v/>
      </c>
      <c r="M3760" s="102" t="str">
        <f>IF(CADA_PROD!$C3760="","",IFERROR(SUMIFS(MOVI_ENTR!M:M,MOVI_ENTR!D:D,D3760)/SUMIFS(MOVI_ENTR!I:I,MOVI_ENTR!D:D,D3760),0))</f>
        <v/>
      </c>
      <c r="N3760" s="104" t="str">
        <f>IF(CADA_PROD!C3760="","",G3760/E3760)</f>
        <v/>
      </c>
    </row>
    <row r="3761" spans="3:14">
      <c r="C3761" s="99" t="str">
        <f>IF(CADA_PROD!C3761="","",CADA_PROD!C3761)</f>
        <v/>
      </c>
      <c r="D3761" s="100" t="str">
        <f>IF(CADA_PROD!D3761="","",CADA_PROD!D3761)</f>
        <v/>
      </c>
      <c r="E3761" s="101" t="str">
        <f>IF(CADA_PROD!E3761="","",CADA_PROD!E3761)</f>
        <v/>
      </c>
      <c r="F3761" s="101" t="str">
        <f>IF(CADA_PROD!D3761="","",SUMIFS(MOVI_ENTR!I:I,MOVI_ENTR!D:D,D3761))</f>
        <v/>
      </c>
      <c r="G3761" s="101" t="str">
        <f>IF(CADA_PROD!C3761="","",SUMIFS(MOVI_SAID!H:H,MOVI_SAID!D:D,D3761))</f>
        <v/>
      </c>
      <c r="H3761" s="101" t="str">
        <f t="shared" si="77"/>
        <v/>
      </c>
      <c r="I3761" s="100" t="str">
        <f>IF(CADA_PROD!C3761="","",IFERROR(IF(H3761&lt;=0,"Sem estoque",IF(H3761/E3761&lt;0.25,"Quase sem estoque",IF(H3761/E3761&lt;1.2,"Estoque baixo",IF(H3761/E3761&lt;2,"Estoque moderado","Estoque confortável")))),""))</f>
        <v/>
      </c>
      <c r="J3761" s="102" t="str">
        <f>IF(CADA_PROD!C3761="","",SUMIFS(MOVI_ENTR!M:M,MOVI_ENTR!D:D,D3761))</f>
        <v/>
      </c>
      <c r="K3761" s="103" t="str">
        <f>IF(CADA_PROD!C3761="","",IFERROR($J3761/SUM($J$6:$J$1006),""))</f>
        <v/>
      </c>
      <c r="L3761" s="103" t="str">
        <f>IF(CADA_PROD!C3761="","",IFERROR(H3761/SUM($H$6:$H$1006)+P3761,""))</f>
        <v/>
      </c>
      <c r="M3761" s="102" t="str">
        <f>IF(CADA_PROD!$C3761="","",IFERROR(SUMIFS(MOVI_ENTR!M:M,MOVI_ENTR!D:D,D3761)/SUMIFS(MOVI_ENTR!I:I,MOVI_ENTR!D:D,D3761),0))</f>
        <v/>
      </c>
      <c r="N3761" s="104" t="str">
        <f>IF(CADA_PROD!C3761="","",G3761/E3761)</f>
        <v/>
      </c>
    </row>
    <row r="3762" spans="3:14">
      <c r="C3762" s="99" t="str">
        <f>IF(CADA_PROD!C3762="","",CADA_PROD!C3762)</f>
        <v/>
      </c>
      <c r="D3762" s="100" t="str">
        <f>IF(CADA_PROD!D3762="","",CADA_PROD!D3762)</f>
        <v/>
      </c>
      <c r="E3762" s="101" t="str">
        <f>IF(CADA_PROD!E3762="","",CADA_PROD!E3762)</f>
        <v/>
      </c>
      <c r="F3762" s="101" t="str">
        <f>IF(CADA_PROD!D3762="","",SUMIFS(MOVI_ENTR!I:I,MOVI_ENTR!D:D,D3762))</f>
        <v/>
      </c>
      <c r="G3762" s="101" t="str">
        <f>IF(CADA_PROD!C3762="","",SUMIFS(MOVI_SAID!H:H,MOVI_SAID!D:D,D3762))</f>
        <v/>
      </c>
      <c r="H3762" s="101" t="str">
        <f t="shared" si="77"/>
        <v/>
      </c>
      <c r="I3762" s="100" t="str">
        <f>IF(CADA_PROD!C3762="","",IFERROR(IF(H3762&lt;=0,"Sem estoque",IF(H3762/E3762&lt;0.25,"Quase sem estoque",IF(H3762/E3762&lt;1.2,"Estoque baixo",IF(H3762/E3762&lt;2,"Estoque moderado","Estoque confortável")))),""))</f>
        <v/>
      </c>
      <c r="J3762" s="102" t="str">
        <f>IF(CADA_PROD!C3762="","",SUMIFS(MOVI_ENTR!M:M,MOVI_ENTR!D:D,D3762))</f>
        <v/>
      </c>
      <c r="K3762" s="103" t="str">
        <f>IF(CADA_PROD!C3762="","",IFERROR($J3762/SUM($J$6:$J$1006),""))</f>
        <v/>
      </c>
      <c r="L3762" s="103" t="str">
        <f>IF(CADA_PROD!C3762="","",IFERROR(H3762/SUM($H$6:$H$1006)+P3762,""))</f>
        <v/>
      </c>
      <c r="M3762" s="102" t="str">
        <f>IF(CADA_PROD!$C3762="","",IFERROR(SUMIFS(MOVI_ENTR!M:M,MOVI_ENTR!D:D,D3762)/SUMIFS(MOVI_ENTR!I:I,MOVI_ENTR!D:D,D3762),0))</f>
        <v/>
      </c>
      <c r="N3762" s="104" t="str">
        <f>IF(CADA_PROD!C3762="","",G3762/E3762)</f>
        <v/>
      </c>
    </row>
    <row r="3763" spans="3:14">
      <c r="C3763" s="99" t="str">
        <f>IF(CADA_PROD!C3763="","",CADA_PROD!C3763)</f>
        <v/>
      </c>
      <c r="D3763" s="100" t="str">
        <f>IF(CADA_PROD!D3763="","",CADA_PROD!D3763)</f>
        <v/>
      </c>
      <c r="E3763" s="101" t="str">
        <f>IF(CADA_PROD!E3763="","",CADA_PROD!E3763)</f>
        <v/>
      </c>
      <c r="F3763" s="101" t="str">
        <f>IF(CADA_PROD!D3763="","",SUMIFS(MOVI_ENTR!I:I,MOVI_ENTR!D:D,D3763))</f>
        <v/>
      </c>
      <c r="G3763" s="101" t="str">
        <f>IF(CADA_PROD!C3763="","",SUMIFS(MOVI_SAID!H:H,MOVI_SAID!D:D,D3763))</f>
        <v/>
      </c>
      <c r="H3763" s="101" t="str">
        <f t="shared" si="77"/>
        <v/>
      </c>
      <c r="I3763" s="100" t="str">
        <f>IF(CADA_PROD!C3763="","",IFERROR(IF(H3763&lt;=0,"Sem estoque",IF(H3763/E3763&lt;0.25,"Quase sem estoque",IF(H3763/E3763&lt;1.2,"Estoque baixo",IF(H3763/E3763&lt;2,"Estoque moderado","Estoque confortável")))),""))</f>
        <v/>
      </c>
      <c r="J3763" s="102" t="str">
        <f>IF(CADA_PROD!C3763="","",SUMIFS(MOVI_ENTR!M:M,MOVI_ENTR!D:D,D3763))</f>
        <v/>
      </c>
      <c r="K3763" s="103" t="str">
        <f>IF(CADA_PROD!C3763="","",IFERROR($J3763/SUM($J$6:$J$1006),""))</f>
        <v/>
      </c>
      <c r="L3763" s="103" t="str">
        <f>IF(CADA_PROD!C3763="","",IFERROR(H3763/SUM($H$6:$H$1006)+P3763,""))</f>
        <v/>
      </c>
      <c r="M3763" s="102" t="str">
        <f>IF(CADA_PROD!$C3763="","",IFERROR(SUMIFS(MOVI_ENTR!M:M,MOVI_ENTR!D:D,D3763)/SUMIFS(MOVI_ENTR!I:I,MOVI_ENTR!D:D,D3763),0))</f>
        <v/>
      </c>
      <c r="N3763" s="104" t="str">
        <f>IF(CADA_PROD!C3763="","",G3763/E3763)</f>
        <v/>
      </c>
    </row>
    <row r="3764" spans="3:14">
      <c r="C3764" s="99" t="str">
        <f>IF(CADA_PROD!C3764="","",CADA_PROD!C3764)</f>
        <v/>
      </c>
      <c r="D3764" s="100" t="str">
        <f>IF(CADA_PROD!D3764="","",CADA_PROD!D3764)</f>
        <v/>
      </c>
      <c r="E3764" s="101" t="str">
        <f>IF(CADA_PROD!E3764="","",CADA_PROD!E3764)</f>
        <v/>
      </c>
      <c r="F3764" s="101" t="str">
        <f>IF(CADA_PROD!D3764="","",SUMIFS(MOVI_ENTR!I:I,MOVI_ENTR!D:D,D3764))</f>
        <v/>
      </c>
      <c r="G3764" s="101" t="str">
        <f>IF(CADA_PROD!C3764="","",SUMIFS(MOVI_SAID!H:H,MOVI_SAID!D:D,D3764))</f>
        <v/>
      </c>
      <c r="H3764" s="101" t="str">
        <f t="shared" si="77"/>
        <v/>
      </c>
      <c r="I3764" s="100" t="str">
        <f>IF(CADA_PROD!C3764="","",IFERROR(IF(H3764&lt;=0,"Sem estoque",IF(H3764/E3764&lt;0.25,"Quase sem estoque",IF(H3764/E3764&lt;1.2,"Estoque baixo",IF(H3764/E3764&lt;2,"Estoque moderado","Estoque confortável")))),""))</f>
        <v/>
      </c>
      <c r="J3764" s="102" t="str">
        <f>IF(CADA_PROD!C3764="","",SUMIFS(MOVI_ENTR!M:M,MOVI_ENTR!D:D,D3764))</f>
        <v/>
      </c>
      <c r="K3764" s="103" t="str">
        <f>IF(CADA_PROD!C3764="","",IFERROR($J3764/SUM($J$6:$J$1006),""))</f>
        <v/>
      </c>
      <c r="L3764" s="103" t="str">
        <f>IF(CADA_PROD!C3764="","",IFERROR(H3764/SUM($H$6:$H$1006)+P3764,""))</f>
        <v/>
      </c>
      <c r="M3764" s="102" t="str">
        <f>IF(CADA_PROD!$C3764="","",IFERROR(SUMIFS(MOVI_ENTR!M:M,MOVI_ENTR!D:D,D3764)/SUMIFS(MOVI_ENTR!I:I,MOVI_ENTR!D:D,D3764),0))</f>
        <v/>
      </c>
      <c r="N3764" s="104" t="str">
        <f>IF(CADA_PROD!C3764="","",G3764/E3764)</f>
        <v/>
      </c>
    </row>
    <row r="3765" spans="3:14">
      <c r="C3765" s="99" t="str">
        <f>IF(CADA_PROD!C3765="","",CADA_PROD!C3765)</f>
        <v/>
      </c>
      <c r="D3765" s="100" t="str">
        <f>IF(CADA_PROD!D3765="","",CADA_PROD!D3765)</f>
        <v/>
      </c>
      <c r="E3765" s="101" t="str">
        <f>IF(CADA_PROD!E3765="","",CADA_PROD!E3765)</f>
        <v/>
      </c>
      <c r="F3765" s="101" t="str">
        <f>IF(CADA_PROD!D3765="","",SUMIFS(MOVI_ENTR!I:I,MOVI_ENTR!D:D,D3765))</f>
        <v/>
      </c>
      <c r="G3765" s="101" t="str">
        <f>IF(CADA_PROD!C3765="","",SUMIFS(MOVI_SAID!H:H,MOVI_SAID!D:D,D3765))</f>
        <v/>
      </c>
      <c r="H3765" s="101" t="str">
        <f t="shared" si="77"/>
        <v/>
      </c>
      <c r="I3765" s="100" t="str">
        <f>IF(CADA_PROD!C3765="","",IFERROR(IF(H3765&lt;=0,"Sem estoque",IF(H3765/E3765&lt;0.25,"Quase sem estoque",IF(H3765/E3765&lt;1.2,"Estoque baixo",IF(H3765/E3765&lt;2,"Estoque moderado","Estoque confortável")))),""))</f>
        <v/>
      </c>
      <c r="J3765" s="102" t="str">
        <f>IF(CADA_PROD!C3765="","",SUMIFS(MOVI_ENTR!M:M,MOVI_ENTR!D:D,D3765))</f>
        <v/>
      </c>
      <c r="K3765" s="103" t="str">
        <f>IF(CADA_PROD!C3765="","",IFERROR($J3765/SUM($J$6:$J$1006),""))</f>
        <v/>
      </c>
      <c r="L3765" s="103" t="str">
        <f>IF(CADA_PROD!C3765="","",IFERROR(H3765/SUM($H$6:$H$1006)+P3765,""))</f>
        <v/>
      </c>
      <c r="M3765" s="102" t="str">
        <f>IF(CADA_PROD!$C3765="","",IFERROR(SUMIFS(MOVI_ENTR!M:M,MOVI_ENTR!D:D,D3765)/SUMIFS(MOVI_ENTR!I:I,MOVI_ENTR!D:D,D3765),0))</f>
        <v/>
      </c>
      <c r="N3765" s="104" t="str">
        <f>IF(CADA_PROD!C3765="","",G3765/E3765)</f>
        <v/>
      </c>
    </row>
    <row r="3766" spans="3:14">
      <c r="C3766" s="99" t="str">
        <f>IF(CADA_PROD!C3766="","",CADA_PROD!C3766)</f>
        <v/>
      </c>
      <c r="D3766" s="100" t="str">
        <f>IF(CADA_PROD!D3766="","",CADA_PROD!D3766)</f>
        <v/>
      </c>
      <c r="E3766" s="101" t="str">
        <f>IF(CADA_PROD!E3766="","",CADA_PROD!E3766)</f>
        <v/>
      </c>
      <c r="F3766" s="101" t="str">
        <f>IF(CADA_PROD!D3766="","",SUMIFS(MOVI_ENTR!I:I,MOVI_ENTR!D:D,D3766))</f>
        <v/>
      </c>
      <c r="G3766" s="101" t="str">
        <f>IF(CADA_PROD!C3766="","",SUMIFS(MOVI_SAID!H:H,MOVI_SAID!D:D,D3766))</f>
        <v/>
      </c>
      <c r="H3766" s="101" t="str">
        <f t="shared" si="77"/>
        <v/>
      </c>
      <c r="I3766" s="100" t="str">
        <f>IF(CADA_PROD!C3766="","",IFERROR(IF(H3766&lt;=0,"Sem estoque",IF(H3766/E3766&lt;0.25,"Quase sem estoque",IF(H3766/E3766&lt;1.2,"Estoque baixo",IF(H3766/E3766&lt;2,"Estoque moderado","Estoque confortável")))),""))</f>
        <v/>
      </c>
      <c r="J3766" s="102" t="str">
        <f>IF(CADA_PROD!C3766="","",SUMIFS(MOVI_ENTR!M:M,MOVI_ENTR!D:D,D3766))</f>
        <v/>
      </c>
      <c r="K3766" s="103" t="str">
        <f>IF(CADA_PROD!C3766="","",IFERROR($J3766/SUM($J$6:$J$1006),""))</f>
        <v/>
      </c>
      <c r="L3766" s="103" t="str">
        <f>IF(CADA_PROD!C3766="","",IFERROR(H3766/SUM($H$6:$H$1006)+P3766,""))</f>
        <v/>
      </c>
      <c r="M3766" s="102" t="str">
        <f>IF(CADA_PROD!$C3766="","",IFERROR(SUMIFS(MOVI_ENTR!M:M,MOVI_ENTR!D:D,D3766)/SUMIFS(MOVI_ENTR!I:I,MOVI_ENTR!D:D,D3766),0))</f>
        <v/>
      </c>
      <c r="N3766" s="104" t="str">
        <f>IF(CADA_PROD!C3766="","",G3766/E3766)</f>
        <v/>
      </c>
    </row>
    <row r="3767" spans="3:14">
      <c r="C3767" s="99" t="str">
        <f>IF(CADA_PROD!C3767="","",CADA_PROD!C3767)</f>
        <v/>
      </c>
      <c r="D3767" s="100" t="str">
        <f>IF(CADA_PROD!D3767="","",CADA_PROD!D3767)</f>
        <v/>
      </c>
      <c r="E3767" s="101" t="str">
        <f>IF(CADA_PROD!E3767="","",CADA_PROD!E3767)</f>
        <v/>
      </c>
      <c r="F3767" s="101" t="str">
        <f>IF(CADA_PROD!D3767="","",SUMIFS(MOVI_ENTR!I:I,MOVI_ENTR!D:D,D3767))</f>
        <v/>
      </c>
      <c r="G3767" s="101" t="str">
        <f>IF(CADA_PROD!C3767="","",SUMIFS(MOVI_SAID!H:H,MOVI_SAID!D:D,D3767))</f>
        <v/>
      </c>
      <c r="H3767" s="101" t="str">
        <f t="shared" si="77"/>
        <v/>
      </c>
      <c r="I3767" s="100" t="str">
        <f>IF(CADA_PROD!C3767="","",IFERROR(IF(H3767&lt;=0,"Sem estoque",IF(H3767/E3767&lt;0.25,"Quase sem estoque",IF(H3767/E3767&lt;1.2,"Estoque baixo",IF(H3767/E3767&lt;2,"Estoque moderado","Estoque confortável")))),""))</f>
        <v/>
      </c>
      <c r="J3767" s="102" t="str">
        <f>IF(CADA_PROD!C3767="","",SUMIFS(MOVI_ENTR!M:M,MOVI_ENTR!D:D,D3767))</f>
        <v/>
      </c>
      <c r="K3767" s="103" t="str">
        <f>IF(CADA_PROD!C3767="","",IFERROR($J3767/SUM($J$6:$J$1006),""))</f>
        <v/>
      </c>
      <c r="L3767" s="103" t="str">
        <f>IF(CADA_PROD!C3767="","",IFERROR(H3767/SUM($H$6:$H$1006)+P3767,""))</f>
        <v/>
      </c>
      <c r="M3767" s="102" t="str">
        <f>IF(CADA_PROD!$C3767="","",IFERROR(SUMIFS(MOVI_ENTR!M:M,MOVI_ENTR!D:D,D3767)/SUMIFS(MOVI_ENTR!I:I,MOVI_ENTR!D:D,D3767),0))</f>
        <v/>
      </c>
      <c r="N3767" s="104" t="str">
        <f>IF(CADA_PROD!C3767="","",G3767/E3767)</f>
        <v/>
      </c>
    </row>
    <row r="3768" spans="3:14">
      <c r="C3768" s="99" t="str">
        <f>IF(CADA_PROD!C3768="","",CADA_PROD!C3768)</f>
        <v/>
      </c>
      <c r="D3768" s="100" t="str">
        <f>IF(CADA_PROD!D3768="","",CADA_PROD!D3768)</f>
        <v/>
      </c>
      <c r="E3768" s="101" t="str">
        <f>IF(CADA_PROD!E3768="","",CADA_PROD!E3768)</f>
        <v/>
      </c>
      <c r="F3768" s="101" t="str">
        <f>IF(CADA_PROD!D3768="","",SUMIFS(MOVI_ENTR!I:I,MOVI_ENTR!D:D,D3768))</f>
        <v/>
      </c>
      <c r="G3768" s="101" t="str">
        <f>IF(CADA_PROD!C3768="","",SUMIFS(MOVI_SAID!H:H,MOVI_SAID!D:D,D3768))</f>
        <v/>
      </c>
      <c r="H3768" s="101" t="str">
        <f t="shared" si="77"/>
        <v/>
      </c>
      <c r="I3768" s="100" t="str">
        <f>IF(CADA_PROD!C3768="","",IFERROR(IF(H3768&lt;=0,"Sem estoque",IF(H3768/E3768&lt;0.25,"Quase sem estoque",IF(H3768/E3768&lt;1.2,"Estoque baixo",IF(H3768/E3768&lt;2,"Estoque moderado","Estoque confortável")))),""))</f>
        <v/>
      </c>
      <c r="J3768" s="102" t="str">
        <f>IF(CADA_PROD!C3768="","",SUMIFS(MOVI_ENTR!M:M,MOVI_ENTR!D:D,D3768))</f>
        <v/>
      </c>
      <c r="K3768" s="103" t="str">
        <f>IF(CADA_PROD!C3768="","",IFERROR($J3768/SUM($J$6:$J$1006),""))</f>
        <v/>
      </c>
      <c r="L3768" s="103" t="str">
        <f>IF(CADA_PROD!C3768="","",IFERROR(H3768/SUM($H$6:$H$1006)+P3768,""))</f>
        <v/>
      </c>
      <c r="M3768" s="102" t="str">
        <f>IF(CADA_PROD!$C3768="","",IFERROR(SUMIFS(MOVI_ENTR!M:M,MOVI_ENTR!D:D,D3768)/SUMIFS(MOVI_ENTR!I:I,MOVI_ENTR!D:D,D3768),0))</f>
        <v/>
      </c>
      <c r="N3768" s="104" t="str">
        <f>IF(CADA_PROD!C3768="","",G3768/E3768)</f>
        <v/>
      </c>
    </row>
    <row r="3769" spans="3:14">
      <c r="C3769" s="99" t="str">
        <f>IF(CADA_PROD!C3769="","",CADA_PROD!C3769)</f>
        <v/>
      </c>
      <c r="D3769" s="100" t="str">
        <f>IF(CADA_PROD!D3769="","",CADA_PROD!D3769)</f>
        <v/>
      </c>
      <c r="E3769" s="101" t="str">
        <f>IF(CADA_PROD!E3769="","",CADA_PROD!E3769)</f>
        <v/>
      </c>
      <c r="F3769" s="101" t="str">
        <f>IF(CADA_PROD!D3769="","",SUMIFS(MOVI_ENTR!I:I,MOVI_ENTR!D:D,D3769))</f>
        <v/>
      </c>
      <c r="G3769" s="101" t="str">
        <f>IF(CADA_PROD!C3769="","",SUMIFS(MOVI_SAID!H:H,MOVI_SAID!D:D,D3769))</f>
        <v/>
      </c>
      <c r="H3769" s="101" t="str">
        <f t="shared" si="77"/>
        <v/>
      </c>
      <c r="I3769" s="100" t="str">
        <f>IF(CADA_PROD!C3769="","",IFERROR(IF(H3769&lt;=0,"Sem estoque",IF(H3769/E3769&lt;0.25,"Quase sem estoque",IF(H3769/E3769&lt;1.2,"Estoque baixo",IF(H3769/E3769&lt;2,"Estoque moderado","Estoque confortável")))),""))</f>
        <v/>
      </c>
      <c r="J3769" s="102" t="str">
        <f>IF(CADA_PROD!C3769="","",SUMIFS(MOVI_ENTR!M:M,MOVI_ENTR!D:D,D3769))</f>
        <v/>
      </c>
      <c r="K3769" s="103" t="str">
        <f>IF(CADA_PROD!C3769="","",IFERROR($J3769/SUM($J$6:$J$1006),""))</f>
        <v/>
      </c>
      <c r="L3769" s="103" t="str">
        <f>IF(CADA_PROD!C3769="","",IFERROR(H3769/SUM($H$6:$H$1006)+P3769,""))</f>
        <v/>
      </c>
      <c r="M3769" s="102" t="str">
        <f>IF(CADA_PROD!$C3769="","",IFERROR(SUMIFS(MOVI_ENTR!M:M,MOVI_ENTR!D:D,D3769)/SUMIFS(MOVI_ENTR!I:I,MOVI_ENTR!D:D,D3769),0))</f>
        <v/>
      </c>
      <c r="N3769" s="104" t="str">
        <f>IF(CADA_PROD!C3769="","",G3769/E3769)</f>
        <v/>
      </c>
    </row>
    <row r="3770" spans="3:14">
      <c r="C3770" s="99" t="str">
        <f>IF(CADA_PROD!C3770="","",CADA_PROD!C3770)</f>
        <v/>
      </c>
      <c r="D3770" s="100" t="str">
        <f>IF(CADA_PROD!D3770="","",CADA_PROD!D3770)</f>
        <v/>
      </c>
      <c r="E3770" s="101" t="str">
        <f>IF(CADA_PROD!E3770="","",CADA_PROD!E3770)</f>
        <v/>
      </c>
      <c r="F3770" s="101" t="str">
        <f>IF(CADA_PROD!D3770="","",SUMIFS(MOVI_ENTR!I:I,MOVI_ENTR!D:D,D3770))</f>
        <v/>
      </c>
      <c r="G3770" s="101" t="str">
        <f>IF(CADA_PROD!C3770="","",SUMIFS(MOVI_SAID!H:H,MOVI_SAID!D:D,D3770))</f>
        <v/>
      </c>
      <c r="H3770" s="101" t="str">
        <f t="shared" si="77"/>
        <v/>
      </c>
      <c r="I3770" s="100" t="str">
        <f>IF(CADA_PROD!C3770="","",IFERROR(IF(H3770&lt;=0,"Sem estoque",IF(H3770/E3770&lt;0.25,"Quase sem estoque",IF(H3770/E3770&lt;1.2,"Estoque baixo",IF(H3770/E3770&lt;2,"Estoque moderado","Estoque confortável")))),""))</f>
        <v/>
      </c>
      <c r="J3770" s="102" t="str">
        <f>IF(CADA_PROD!C3770="","",SUMIFS(MOVI_ENTR!M:M,MOVI_ENTR!D:D,D3770))</f>
        <v/>
      </c>
      <c r="K3770" s="103" t="str">
        <f>IF(CADA_PROD!C3770="","",IFERROR($J3770/SUM($J$6:$J$1006),""))</f>
        <v/>
      </c>
      <c r="L3770" s="103" t="str">
        <f>IF(CADA_PROD!C3770="","",IFERROR(H3770/SUM($H$6:$H$1006)+P3770,""))</f>
        <v/>
      </c>
      <c r="M3770" s="102" t="str">
        <f>IF(CADA_PROD!$C3770="","",IFERROR(SUMIFS(MOVI_ENTR!M:M,MOVI_ENTR!D:D,D3770)/SUMIFS(MOVI_ENTR!I:I,MOVI_ENTR!D:D,D3770),0))</f>
        <v/>
      </c>
      <c r="N3770" s="104" t="str">
        <f>IF(CADA_PROD!C3770="","",G3770/E3770)</f>
        <v/>
      </c>
    </row>
    <row r="3771" spans="3:14">
      <c r="C3771" s="99" t="str">
        <f>IF(CADA_PROD!C3771="","",CADA_PROD!C3771)</f>
        <v/>
      </c>
      <c r="D3771" s="100" t="str">
        <f>IF(CADA_PROD!D3771="","",CADA_PROD!D3771)</f>
        <v/>
      </c>
      <c r="E3771" s="101" t="str">
        <f>IF(CADA_PROD!E3771="","",CADA_PROD!E3771)</f>
        <v/>
      </c>
      <c r="F3771" s="101" t="str">
        <f>IF(CADA_PROD!D3771="","",SUMIFS(MOVI_ENTR!I:I,MOVI_ENTR!D:D,D3771))</f>
        <v/>
      </c>
      <c r="G3771" s="101" t="str">
        <f>IF(CADA_PROD!C3771="","",SUMIFS(MOVI_SAID!H:H,MOVI_SAID!D:D,D3771))</f>
        <v/>
      </c>
      <c r="H3771" s="101" t="str">
        <f t="shared" si="77"/>
        <v/>
      </c>
      <c r="I3771" s="100" t="str">
        <f>IF(CADA_PROD!C3771="","",IFERROR(IF(H3771&lt;=0,"Sem estoque",IF(H3771/E3771&lt;0.25,"Quase sem estoque",IF(H3771/E3771&lt;1.2,"Estoque baixo",IF(H3771/E3771&lt;2,"Estoque moderado","Estoque confortável")))),""))</f>
        <v/>
      </c>
      <c r="J3771" s="102" t="str">
        <f>IF(CADA_PROD!C3771="","",SUMIFS(MOVI_ENTR!M:M,MOVI_ENTR!D:D,D3771))</f>
        <v/>
      </c>
      <c r="K3771" s="103" t="str">
        <f>IF(CADA_PROD!C3771="","",IFERROR($J3771/SUM($J$6:$J$1006),""))</f>
        <v/>
      </c>
      <c r="L3771" s="103" t="str">
        <f>IF(CADA_PROD!C3771="","",IFERROR(H3771/SUM($H$6:$H$1006)+P3771,""))</f>
        <v/>
      </c>
      <c r="M3771" s="102" t="str">
        <f>IF(CADA_PROD!$C3771="","",IFERROR(SUMIFS(MOVI_ENTR!M:M,MOVI_ENTR!D:D,D3771)/SUMIFS(MOVI_ENTR!I:I,MOVI_ENTR!D:D,D3771),0))</f>
        <v/>
      </c>
      <c r="N3771" s="104" t="str">
        <f>IF(CADA_PROD!C3771="","",G3771/E3771)</f>
        <v/>
      </c>
    </row>
    <row r="3772" spans="3:14">
      <c r="C3772" s="99" t="str">
        <f>IF(CADA_PROD!C3772="","",CADA_PROD!C3772)</f>
        <v/>
      </c>
      <c r="D3772" s="100" t="str">
        <f>IF(CADA_PROD!D3772="","",CADA_PROD!D3772)</f>
        <v/>
      </c>
      <c r="E3772" s="101" t="str">
        <f>IF(CADA_PROD!E3772="","",CADA_PROD!E3772)</f>
        <v/>
      </c>
      <c r="F3772" s="101" t="str">
        <f>IF(CADA_PROD!D3772="","",SUMIFS(MOVI_ENTR!I:I,MOVI_ENTR!D:D,D3772))</f>
        <v/>
      </c>
      <c r="G3772" s="101" t="str">
        <f>IF(CADA_PROD!C3772="","",SUMIFS(MOVI_SAID!H:H,MOVI_SAID!D:D,D3772))</f>
        <v/>
      </c>
      <c r="H3772" s="101" t="str">
        <f t="shared" si="77"/>
        <v/>
      </c>
      <c r="I3772" s="100" t="str">
        <f>IF(CADA_PROD!C3772="","",IFERROR(IF(H3772&lt;=0,"Sem estoque",IF(H3772/E3772&lt;0.25,"Quase sem estoque",IF(H3772/E3772&lt;1.2,"Estoque baixo",IF(H3772/E3772&lt;2,"Estoque moderado","Estoque confortável")))),""))</f>
        <v/>
      </c>
      <c r="J3772" s="102" t="str">
        <f>IF(CADA_PROD!C3772="","",SUMIFS(MOVI_ENTR!M:M,MOVI_ENTR!D:D,D3772))</f>
        <v/>
      </c>
      <c r="K3772" s="103" t="str">
        <f>IF(CADA_PROD!C3772="","",IFERROR($J3772/SUM($J$6:$J$1006),""))</f>
        <v/>
      </c>
      <c r="L3772" s="103" t="str">
        <f>IF(CADA_PROD!C3772="","",IFERROR(H3772/SUM($H$6:$H$1006)+P3772,""))</f>
        <v/>
      </c>
      <c r="M3772" s="102" t="str">
        <f>IF(CADA_PROD!$C3772="","",IFERROR(SUMIFS(MOVI_ENTR!M:M,MOVI_ENTR!D:D,D3772)/SUMIFS(MOVI_ENTR!I:I,MOVI_ENTR!D:D,D3772),0))</f>
        <v/>
      </c>
      <c r="N3772" s="104" t="str">
        <f>IF(CADA_PROD!C3772="","",G3772/E3772)</f>
        <v/>
      </c>
    </row>
    <row r="3773" spans="3:14">
      <c r="C3773" s="99" t="str">
        <f>IF(CADA_PROD!C3773="","",CADA_PROD!C3773)</f>
        <v/>
      </c>
      <c r="D3773" s="100" t="str">
        <f>IF(CADA_PROD!D3773="","",CADA_PROD!D3773)</f>
        <v/>
      </c>
      <c r="E3773" s="101" t="str">
        <f>IF(CADA_PROD!E3773="","",CADA_PROD!E3773)</f>
        <v/>
      </c>
      <c r="F3773" s="101" t="str">
        <f>IF(CADA_PROD!D3773="","",SUMIFS(MOVI_ENTR!I:I,MOVI_ENTR!D:D,D3773))</f>
        <v/>
      </c>
      <c r="G3773" s="101" t="str">
        <f>IF(CADA_PROD!C3773="","",SUMIFS(MOVI_SAID!H:H,MOVI_SAID!D:D,D3773))</f>
        <v/>
      </c>
      <c r="H3773" s="101" t="str">
        <f t="shared" si="77"/>
        <v/>
      </c>
      <c r="I3773" s="100" t="str">
        <f>IF(CADA_PROD!C3773="","",IFERROR(IF(H3773&lt;=0,"Sem estoque",IF(H3773/E3773&lt;0.25,"Quase sem estoque",IF(H3773/E3773&lt;1.2,"Estoque baixo",IF(H3773/E3773&lt;2,"Estoque moderado","Estoque confortável")))),""))</f>
        <v/>
      </c>
      <c r="J3773" s="102" t="str">
        <f>IF(CADA_PROD!C3773="","",SUMIFS(MOVI_ENTR!M:M,MOVI_ENTR!D:D,D3773))</f>
        <v/>
      </c>
      <c r="K3773" s="103" t="str">
        <f>IF(CADA_PROD!C3773="","",IFERROR($J3773/SUM($J$6:$J$1006),""))</f>
        <v/>
      </c>
      <c r="L3773" s="103" t="str">
        <f>IF(CADA_PROD!C3773="","",IFERROR(H3773/SUM($H$6:$H$1006)+P3773,""))</f>
        <v/>
      </c>
      <c r="M3773" s="102" t="str">
        <f>IF(CADA_PROD!$C3773="","",IFERROR(SUMIFS(MOVI_ENTR!M:M,MOVI_ENTR!D:D,D3773)/SUMIFS(MOVI_ENTR!I:I,MOVI_ENTR!D:D,D3773),0))</f>
        <v/>
      </c>
      <c r="N3773" s="104" t="str">
        <f>IF(CADA_PROD!C3773="","",G3773/E3773)</f>
        <v/>
      </c>
    </row>
    <row r="3774" spans="3:14">
      <c r="C3774" s="99" t="str">
        <f>IF(CADA_PROD!C3774="","",CADA_PROD!C3774)</f>
        <v/>
      </c>
      <c r="D3774" s="100" t="str">
        <f>IF(CADA_PROD!D3774="","",CADA_PROD!D3774)</f>
        <v/>
      </c>
      <c r="E3774" s="101" t="str">
        <f>IF(CADA_PROD!E3774="","",CADA_PROD!E3774)</f>
        <v/>
      </c>
      <c r="F3774" s="101" t="str">
        <f>IF(CADA_PROD!D3774="","",SUMIFS(MOVI_ENTR!I:I,MOVI_ENTR!D:D,D3774))</f>
        <v/>
      </c>
      <c r="G3774" s="101" t="str">
        <f>IF(CADA_PROD!C3774="","",SUMIFS(MOVI_SAID!H:H,MOVI_SAID!D:D,D3774))</f>
        <v/>
      </c>
      <c r="H3774" s="101" t="str">
        <f t="shared" si="77"/>
        <v/>
      </c>
      <c r="I3774" s="100" t="str">
        <f>IF(CADA_PROD!C3774="","",IFERROR(IF(H3774&lt;=0,"Sem estoque",IF(H3774/E3774&lt;0.25,"Quase sem estoque",IF(H3774/E3774&lt;1.2,"Estoque baixo",IF(H3774/E3774&lt;2,"Estoque moderado","Estoque confortável")))),""))</f>
        <v/>
      </c>
      <c r="J3774" s="102" t="str">
        <f>IF(CADA_PROD!C3774="","",SUMIFS(MOVI_ENTR!M:M,MOVI_ENTR!D:D,D3774))</f>
        <v/>
      </c>
      <c r="K3774" s="103" t="str">
        <f>IF(CADA_PROD!C3774="","",IFERROR($J3774/SUM($J$6:$J$1006),""))</f>
        <v/>
      </c>
      <c r="L3774" s="103" t="str">
        <f>IF(CADA_PROD!C3774="","",IFERROR(H3774/SUM($H$6:$H$1006)+P3774,""))</f>
        <v/>
      </c>
      <c r="M3774" s="102" t="str">
        <f>IF(CADA_PROD!$C3774="","",IFERROR(SUMIFS(MOVI_ENTR!M:M,MOVI_ENTR!D:D,D3774)/SUMIFS(MOVI_ENTR!I:I,MOVI_ENTR!D:D,D3774),0))</f>
        <v/>
      </c>
      <c r="N3774" s="104" t="str">
        <f>IF(CADA_PROD!C3774="","",G3774/E3774)</f>
        <v/>
      </c>
    </row>
    <row r="3775" spans="3:14">
      <c r="C3775" s="99" t="str">
        <f>IF(CADA_PROD!C3775="","",CADA_PROD!C3775)</f>
        <v/>
      </c>
      <c r="D3775" s="100" t="str">
        <f>IF(CADA_PROD!D3775="","",CADA_PROD!D3775)</f>
        <v/>
      </c>
      <c r="E3775" s="101" t="str">
        <f>IF(CADA_PROD!E3775="","",CADA_PROD!E3775)</f>
        <v/>
      </c>
      <c r="F3775" s="101" t="str">
        <f>IF(CADA_PROD!D3775="","",SUMIFS(MOVI_ENTR!I:I,MOVI_ENTR!D:D,D3775))</f>
        <v/>
      </c>
      <c r="G3775" s="101" t="str">
        <f>IF(CADA_PROD!C3775="","",SUMIFS(MOVI_SAID!H:H,MOVI_SAID!D:D,D3775))</f>
        <v/>
      </c>
      <c r="H3775" s="101" t="str">
        <f t="shared" si="77"/>
        <v/>
      </c>
      <c r="I3775" s="100" t="str">
        <f>IF(CADA_PROD!C3775="","",IFERROR(IF(H3775&lt;=0,"Sem estoque",IF(H3775/E3775&lt;0.25,"Quase sem estoque",IF(H3775/E3775&lt;1.2,"Estoque baixo",IF(H3775/E3775&lt;2,"Estoque moderado","Estoque confortável")))),""))</f>
        <v/>
      </c>
      <c r="J3775" s="102" t="str">
        <f>IF(CADA_PROD!C3775="","",SUMIFS(MOVI_ENTR!M:M,MOVI_ENTR!D:D,D3775))</f>
        <v/>
      </c>
      <c r="K3775" s="103" t="str">
        <f>IF(CADA_PROD!C3775="","",IFERROR($J3775/SUM($J$6:$J$1006),""))</f>
        <v/>
      </c>
      <c r="L3775" s="103" t="str">
        <f>IF(CADA_PROD!C3775="","",IFERROR(H3775/SUM($H$6:$H$1006)+P3775,""))</f>
        <v/>
      </c>
      <c r="M3775" s="102" t="str">
        <f>IF(CADA_PROD!$C3775="","",IFERROR(SUMIFS(MOVI_ENTR!M:M,MOVI_ENTR!D:D,D3775)/SUMIFS(MOVI_ENTR!I:I,MOVI_ENTR!D:D,D3775),0))</f>
        <v/>
      </c>
      <c r="N3775" s="104" t="str">
        <f>IF(CADA_PROD!C3775="","",G3775/E3775)</f>
        <v/>
      </c>
    </row>
    <row r="3776" spans="3:14">
      <c r="C3776" s="99" t="str">
        <f>IF(CADA_PROD!C3776="","",CADA_PROD!C3776)</f>
        <v/>
      </c>
      <c r="D3776" s="100" t="str">
        <f>IF(CADA_PROD!D3776="","",CADA_PROD!D3776)</f>
        <v/>
      </c>
      <c r="E3776" s="101" t="str">
        <f>IF(CADA_PROD!E3776="","",CADA_PROD!E3776)</f>
        <v/>
      </c>
      <c r="F3776" s="101" t="str">
        <f>IF(CADA_PROD!D3776="","",SUMIFS(MOVI_ENTR!I:I,MOVI_ENTR!D:D,D3776))</f>
        <v/>
      </c>
      <c r="G3776" s="101" t="str">
        <f>IF(CADA_PROD!C3776="","",SUMIFS(MOVI_SAID!H:H,MOVI_SAID!D:D,D3776))</f>
        <v/>
      </c>
      <c r="H3776" s="101" t="str">
        <f t="shared" si="77"/>
        <v/>
      </c>
      <c r="I3776" s="100" t="str">
        <f>IF(CADA_PROD!C3776="","",IFERROR(IF(H3776&lt;=0,"Sem estoque",IF(H3776/E3776&lt;0.25,"Quase sem estoque",IF(H3776/E3776&lt;1.2,"Estoque baixo",IF(H3776/E3776&lt;2,"Estoque moderado","Estoque confortável")))),""))</f>
        <v/>
      </c>
      <c r="J3776" s="102" t="str">
        <f>IF(CADA_PROD!C3776="","",SUMIFS(MOVI_ENTR!M:M,MOVI_ENTR!D:D,D3776))</f>
        <v/>
      </c>
      <c r="K3776" s="103" t="str">
        <f>IF(CADA_PROD!C3776="","",IFERROR($J3776/SUM($J$6:$J$1006),""))</f>
        <v/>
      </c>
      <c r="L3776" s="103" t="str">
        <f>IF(CADA_PROD!C3776="","",IFERROR(H3776/SUM($H$6:$H$1006)+P3776,""))</f>
        <v/>
      </c>
      <c r="M3776" s="102" t="str">
        <f>IF(CADA_PROD!$C3776="","",IFERROR(SUMIFS(MOVI_ENTR!M:M,MOVI_ENTR!D:D,D3776)/SUMIFS(MOVI_ENTR!I:I,MOVI_ENTR!D:D,D3776),0))</f>
        <v/>
      </c>
      <c r="N3776" s="104" t="str">
        <f>IF(CADA_PROD!C3776="","",G3776/E3776)</f>
        <v/>
      </c>
    </row>
    <row r="3777" spans="3:14">
      <c r="C3777" s="99" t="str">
        <f>IF(CADA_PROD!C3777="","",CADA_PROD!C3777)</f>
        <v/>
      </c>
      <c r="D3777" s="100" t="str">
        <f>IF(CADA_PROD!D3777="","",CADA_PROD!D3777)</f>
        <v/>
      </c>
      <c r="E3777" s="101" t="str">
        <f>IF(CADA_PROD!E3777="","",CADA_PROD!E3777)</f>
        <v/>
      </c>
      <c r="F3777" s="101" t="str">
        <f>IF(CADA_PROD!D3777="","",SUMIFS(MOVI_ENTR!I:I,MOVI_ENTR!D:D,D3777))</f>
        <v/>
      </c>
      <c r="G3777" s="101" t="str">
        <f>IF(CADA_PROD!C3777="","",SUMIFS(MOVI_SAID!H:H,MOVI_SAID!D:D,D3777))</f>
        <v/>
      </c>
      <c r="H3777" s="101" t="str">
        <f t="shared" si="77"/>
        <v/>
      </c>
      <c r="I3777" s="100" t="str">
        <f>IF(CADA_PROD!C3777="","",IFERROR(IF(H3777&lt;=0,"Sem estoque",IF(H3777/E3777&lt;0.25,"Quase sem estoque",IF(H3777/E3777&lt;1.2,"Estoque baixo",IF(H3777/E3777&lt;2,"Estoque moderado","Estoque confortável")))),""))</f>
        <v/>
      </c>
      <c r="J3777" s="102" t="str">
        <f>IF(CADA_PROD!C3777="","",SUMIFS(MOVI_ENTR!M:M,MOVI_ENTR!D:D,D3777))</f>
        <v/>
      </c>
      <c r="K3777" s="103" t="str">
        <f>IF(CADA_PROD!C3777="","",IFERROR($J3777/SUM($J$6:$J$1006),""))</f>
        <v/>
      </c>
      <c r="L3777" s="103" t="str">
        <f>IF(CADA_PROD!C3777="","",IFERROR(H3777/SUM($H$6:$H$1006)+P3777,""))</f>
        <v/>
      </c>
      <c r="M3777" s="102" t="str">
        <f>IF(CADA_PROD!$C3777="","",IFERROR(SUMIFS(MOVI_ENTR!M:M,MOVI_ENTR!D:D,D3777)/SUMIFS(MOVI_ENTR!I:I,MOVI_ENTR!D:D,D3777),0))</f>
        <v/>
      </c>
      <c r="N3777" s="104" t="str">
        <f>IF(CADA_PROD!C3777="","",G3777/E3777)</f>
        <v/>
      </c>
    </row>
    <row r="3778" spans="3:14">
      <c r="C3778" s="99" t="str">
        <f>IF(CADA_PROD!C3778="","",CADA_PROD!C3778)</f>
        <v/>
      </c>
      <c r="D3778" s="100" t="str">
        <f>IF(CADA_PROD!D3778="","",CADA_PROD!D3778)</f>
        <v/>
      </c>
      <c r="E3778" s="101" t="str">
        <f>IF(CADA_PROD!E3778="","",CADA_PROD!E3778)</f>
        <v/>
      </c>
      <c r="F3778" s="101" t="str">
        <f>IF(CADA_PROD!D3778="","",SUMIFS(MOVI_ENTR!I:I,MOVI_ENTR!D:D,D3778))</f>
        <v/>
      </c>
      <c r="G3778" s="101" t="str">
        <f>IF(CADA_PROD!C3778="","",SUMIFS(MOVI_SAID!H:H,MOVI_SAID!D:D,D3778))</f>
        <v/>
      </c>
      <c r="H3778" s="101" t="str">
        <f t="shared" si="77"/>
        <v/>
      </c>
      <c r="I3778" s="100" t="str">
        <f>IF(CADA_PROD!C3778="","",IFERROR(IF(H3778&lt;=0,"Sem estoque",IF(H3778/E3778&lt;0.25,"Quase sem estoque",IF(H3778/E3778&lt;1.2,"Estoque baixo",IF(H3778/E3778&lt;2,"Estoque moderado","Estoque confortável")))),""))</f>
        <v/>
      </c>
      <c r="J3778" s="102" t="str">
        <f>IF(CADA_PROD!C3778="","",SUMIFS(MOVI_ENTR!M:M,MOVI_ENTR!D:D,D3778))</f>
        <v/>
      </c>
      <c r="K3778" s="103" t="str">
        <f>IF(CADA_PROD!C3778="","",IFERROR($J3778/SUM($J$6:$J$1006),""))</f>
        <v/>
      </c>
      <c r="L3778" s="103" t="str">
        <f>IF(CADA_PROD!C3778="","",IFERROR(H3778/SUM($H$6:$H$1006)+P3778,""))</f>
        <v/>
      </c>
      <c r="M3778" s="102" t="str">
        <f>IF(CADA_PROD!$C3778="","",IFERROR(SUMIFS(MOVI_ENTR!M:M,MOVI_ENTR!D:D,D3778)/SUMIFS(MOVI_ENTR!I:I,MOVI_ENTR!D:D,D3778),0))</f>
        <v/>
      </c>
      <c r="N3778" s="104" t="str">
        <f>IF(CADA_PROD!C3778="","",G3778/E3778)</f>
        <v/>
      </c>
    </row>
    <row r="3779" spans="3:14">
      <c r="C3779" s="99" t="str">
        <f>IF(CADA_PROD!C3779="","",CADA_PROD!C3779)</f>
        <v/>
      </c>
      <c r="D3779" s="100" t="str">
        <f>IF(CADA_PROD!D3779="","",CADA_PROD!D3779)</f>
        <v/>
      </c>
      <c r="E3779" s="101" t="str">
        <f>IF(CADA_PROD!E3779="","",CADA_PROD!E3779)</f>
        <v/>
      </c>
      <c r="F3779" s="101" t="str">
        <f>IF(CADA_PROD!D3779="","",SUMIFS(MOVI_ENTR!I:I,MOVI_ENTR!D:D,D3779))</f>
        <v/>
      </c>
      <c r="G3779" s="101" t="str">
        <f>IF(CADA_PROD!C3779="","",SUMIFS(MOVI_SAID!H:H,MOVI_SAID!D:D,D3779))</f>
        <v/>
      </c>
      <c r="H3779" s="101" t="str">
        <f t="shared" si="77"/>
        <v/>
      </c>
      <c r="I3779" s="100" t="str">
        <f>IF(CADA_PROD!C3779="","",IFERROR(IF(H3779&lt;=0,"Sem estoque",IF(H3779/E3779&lt;0.25,"Quase sem estoque",IF(H3779/E3779&lt;1.2,"Estoque baixo",IF(H3779/E3779&lt;2,"Estoque moderado","Estoque confortável")))),""))</f>
        <v/>
      </c>
      <c r="J3779" s="102" t="str">
        <f>IF(CADA_PROD!C3779="","",SUMIFS(MOVI_ENTR!M:M,MOVI_ENTR!D:D,D3779))</f>
        <v/>
      </c>
      <c r="K3779" s="103" t="str">
        <f>IF(CADA_PROD!C3779="","",IFERROR($J3779/SUM($J$6:$J$1006),""))</f>
        <v/>
      </c>
      <c r="L3779" s="103" t="str">
        <f>IF(CADA_PROD!C3779="","",IFERROR(H3779/SUM($H$6:$H$1006)+P3779,""))</f>
        <v/>
      </c>
      <c r="M3779" s="102" t="str">
        <f>IF(CADA_PROD!$C3779="","",IFERROR(SUMIFS(MOVI_ENTR!M:M,MOVI_ENTR!D:D,D3779)/SUMIFS(MOVI_ENTR!I:I,MOVI_ENTR!D:D,D3779),0))</f>
        <v/>
      </c>
      <c r="N3779" s="104" t="str">
        <f>IF(CADA_PROD!C3779="","",G3779/E3779)</f>
        <v/>
      </c>
    </row>
    <row r="3780" spans="3:14">
      <c r="C3780" s="99" t="str">
        <f>IF(CADA_PROD!C3780="","",CADA_PROD!C3780)</f>
        <v/>
      </c>
      <c r="D3780" s="100" t="str">
        <f>IF(CADA_PROD!D3780="","",CADA_PROD!D3780)</f>
        <v/>
      </c>
      <c r="E3780" s="101" t="str">
        <f>IF(CADA_PROD!E3780="","",CADA_PROD!E3780)</f>
        <v/>
      </c>
      <c r="F3780" s="101" t="str">
        <f>IF(CADA_PROD!D3780="","",SUMIFS(MOVI_ENTR!I:I,MOVI_ENTR!D:D,D3780))</f>
        <v/>
      </c>
      <c r="G3780" s="101" t="str">
        <f>IF(CADA_PROD!C3780="","",SUMIFS(MOVI_SAID!H:H,MOVI_SAID!D:D,D3780))</f>
        <v/>
      </c>
      <c r="H3780" s="101" t="str">
        <f t="shared" si="77"/>
        <v/>
      </c>
      <c r="I3780" s="100" t="str">
        <f>IF(CADA_PROD!C3780="","",IFERROR(IF(H3780&lt;=0,"Sem estoque",IF(H3780/E3780&lt;0.25,"Quase sem estoque",IF(H3780/E3780&lt;1.2,"Estoque baixo",IF(H3780/E3780&lt;2,"Estoque moderado","Estoque confortável")))),""))</f>
        <v/>
      </c>
      <c r="J3780" s="102" t="str">
        <f>IF(CADA_PROD!C3780="","",SUMIFS(MOVI_ENTR!M:M,MOVI_ENTR!D:D,D3780))</f>
        <v/>
      </c>
      <c r="K3780" s="103" t="str">
        <f>IF(CADA_PROD!C3780="","",IFERROR($J3780/SUM($J$6:$J$1006),""))</f>
        <v/>
      </c>
      <c r="L3780" s="103" t="str">
        <f>IF(CADA_PROD!C3780="","",IFERROR(H3780/SUM($H$6:$H$1006)+P3780,""))</f>
        <v/>
      </c>
      <c r="M3780" s="102" t="str">
        <f>IF(CADA_PROD!$C3780="","",IFERROR(SUMIFS(MOVI_ENTR!M:M,MOVI_ENTR!D:D,D3780)/SUMIFS(MOVI_ENTR!I:I,MOVI_ENTR!D:D,D3780),0))</f>
        <v/>
      </c>
      <c r="N3780" s="104" t="str">
        <f>IF(CADA_PROD!C3780="","",G3780/E3780)</f>
        <v/>
      </c>
    </row>
    <row r="3781" spans="3:14">
      <c r="C3781" s="99" t="str">
        <f>IF(CADA_PROD!C3781="","",CADA_PROD!C3781)</f>
        <v/>
      </c>
      <c r="D3781" s="100" t="str">
        <f>IF(CADA_PROD!D3781="","",CADA_PROD!D3781)</f>
        <v/>
      </c>
      <c r="E3781" s="101" t="str">
        <f>IF(CADA_PROD!E3781="","",CADA_PROD!E3781)</f>
        <v/>
      </c>
      <c r="F3781" s="101" t="str">
        <f>IF(CADA_PROD!D3781="","",SUMIFS(MOVI_ENTR!I:I,MOVI_ENTR!D:D,D3781))</f>
        <v/>
      </c>
      <c r="G3781" s="101" t="str">
        <f>IF(CADA_PROD!C3781="","",SUMIFS(MOVI_SAID!H:H,MOVI_SAID!D:D,D3781))</f>
        <v/>
      </c>
      <c r="H3781" s="101" t="str">
        <f t="shared" si="77"/>
        <v/>
      </c>
      <c r="I3781" s="100" t="str">
        <f>IF(CADA_PROD!C3781="","",IFERROR(IF(H3781&lt;=0,"Sem estoque",IF(H3781/E3781&lt;0.25,"Quase sem estoque",IF(H3781/E3781&lt;1.2,"Estoque baixo",IF(H3781/E3781&lt;2,"Estoque moderado","Estoque confortável")))),""))</f>
        <v/>
      </c>
      <c r="J3781" s="102" t="str">
        <f>IF(CADA_PROD!C3781="","",SUMIFS(MOVI_ENTR!M:M,MOVI_ENTR!D:D,D3781))</f>
        <v/>
      </c>
      <c r="K3781" s="103" t="str">
        <f>IF(CADA_PROD!C3781="","",IFERROR($J3781/SUM($J$6:$J$1006),""))</f>
        <v/>
      </c>
      <c r="L3781" s="103" t="str">
        <f>IF(CADA_PROD!C3781="","",IFERROR(H3781/SUM($H$6:$H$1006)+P3781,""))</f>
        <v/>
      </c>
      <c r="M3781" s="102" t="str">
        <f>IF(CADA_PROD!$C3781="","",IFERROR(SUMIFS(MOVI_ENTR!M:M,MOVI_ENTR!D:D,D3781)/SUMIFS(MOVI_ENTR!I:I,MOVI_ENTR!D:D,D3781),0))</f>
        <v/>
      </c>
      <c r="N3781" s="104" t="str">
        <f>IF(CADA_PROD!C3781="","",G3781/E3781)</f>
        <v/>
      </c>
    </row>
    <row r="3782" spans="3:14">
      <c r="C3782" s="99" t="str">
        <f>IF(CADA_PROD!C3782="","",CADA_PROD!C3782)</f>
        <v/>
      </c>
      <c r="D3782" s="100" t="str">
        <f>IF(CADA_PROD!D3782="","",CADA_PROD!D3782)</f>
        <v/>
      </c>
      <c r="E3782" s="101" t="str">
        <f>IF(CADA_PROD!E3782="","",CADA_PROD!E3782)</f>
        <v/>
      </c>
      <c r="F3782" s="101" t="str">
        <f>IF(CADA_PROD!D3782="","",SUMIFS(MOVI_ENTR!I:I,MOVI_ENTR!D:D,D3782))</f>
        <v/>
      </c>
      <c r="G3782" s="101" t="str">
        <f>IF(CADA_PROD!C3782="","",SUMIFS(MOVI_SAID!H:H,MOVI_SAID!D:D,D3782))</f>
        <v/>
      </c>
      <c r="H3782" s="101" t="str">
        <f t="shared" si="77"/>
        <v/>
      </c>
      <c r="I3782" s="100" t="str">
        <f>IF(CADA_PROD!C3782="","",IFERROR(IF(H3782&lt;=0,"Sem estoque",IF(H3782/E3782&lt;0.25,"Quase sem estoque",IF(H3782/E3782&lt;1.2,"Estoque baixo",IF(H3782/E3782&lt;2,"Estoque moderado","Estoque confortável")))),""))</f>
        <v/>
      </c>
      <c r="J3782" s="102" t="str">
        <f>IF(CADA_PROD!C3782="","",SUMIFS(MOVI_ENTR!M:M,MOVI_ENTR!D:D,D3782))</f>
        <v/>
      </c>
      <c r="K3782" s="103" t="str">
        <f>IF(CADA_PROD!C3782="","",IFERROR($J3782/SUM($J$6:$J$1006),""))</f>
        <v/>
      </c>
      <c r="L3782" s="103" t="str">
        <f>IF(CADA_PROD!C3782="","",IFERROR(H3782/SUM($H$6:$H$1006)+P3782,""))</f>
        <v/>
      </c>
      <c r="M3782" s="102" t="str">
        <f>IF(CADA_PROD!$C3782="","",IFERROR(SUMIFS(MOVI_ENTR!M:M,MOVI_ENTR!D:D,D3782)/SUMIFS(MOVI_ENTR!I:I,MOVI_ENTR!D:D,D3782),0))</f>
        <v/>
      </c>
      <c r="N3782" s="104" t="str">
        <f>IF(CADA_PROD!C3782="","",G3782/E3782)</f>
        <v/>
      </c>
    </row>
    <row r="3783" spans="3:14">
      <c r="C3783" s="99" t="str">
        <f>IF(CADA_PROD!C3783="","",CADA_PROD!C3783)</f>
        <v/>
      </c>
      <c r="D3783" s="100" t="str">
        <f>IF(CADA_PROD!D3783="","",CADA_PROD!D3783)</f>
        <v/>
      </c>
      <c r="E3783" s="101" t="str">
        <f>IF(CADA_PROD!E3783="","",CADA_PROD!E3783)</f>
        <v/>
      </c>
      <c r="F3783" s="101" t="str">
        <f>IF(CADA_PROD!D3783="","",SUMIFS(MOVI_ENTR!I:I,MOVI_ENTR!D:D,D3783))</f>
        <v/>
      </c>
      <c r="G3783" s="101" t="str">
        <f>IF(CADA_PROD!C3783="","",SUMIFS(MOVI_SAID!H:H,MOVI_SAID!D:D,D3783))</f>
        <v/>
      </c>
      <c r="H3783" s="101" t="str">
        <f t="shared" si="77"/>
        <v/>
      </c>
      <c r="I3783" s="100" t="str">
        <f>IF(CADA_PROD!C3783="","",IFERROR(IF(H3783&lt;=0,"Sem estoque",IF(H3783/E3783&lt;0.25,"Quase sem estoque",IF(H3783/E3783&lt;1.2,"Estoque baixo",IF(H3783/E3783&lt;2,"Estoque moderado","Estoque confortável")))),""))</f>
        <v/>
      </c>
      <c r="J3783" s="102" t="str">
        <f>IF(CADA_PROD!C3783="","",SUMIFS(MOVI_ENTR!M:M,MOVI_ENTR!D:D,D3783))</f>
        <v/>
      </c>
      <c r="K3783" s="103" t="str">
        <f>IF(CADA_PROD!C3783="","",IFERROR($J3783/SUM($J$6:$J$1006),""))</f>
        <v/>
      </c>
      <c r="L3783" s="103" t="str">
        <f>IF(CADA_PROD!C3783="","",IFERROR(H3783/SUM($H$6:$H$1006)+P3783,""))</f>
        <v/>
      </c>
      <c r="M3783" s="102" t="str">
        <f>IF(CADA_PROD!$C3783="","",IFERROR(SUMIFS(MOVI_ENTR!M:M,MOVI_ENTR!D:D,D3783)/SUMIFS(MOVI_ENTR!I:I,MOVI_ENTR!D:D,D3783),0))</f>
        <v/>
      </c>
      <c r="N3783" s="104" t="str">
        <f>IF(CADA_PROD!C3783="","",G3783/E3783)</f>
        <v/>
      </c>
    </row>
    <row r="3784" spans="3:14">
      <c r="C3784" s="99" t="str">
        <f>IF(CADA_PROD!C3784="","",CADA_PROD!C3784)</f>
        <v/>
      </c>
      <c r="D3784" s="100" t="str">
        <f>IF(CADA_PROD!D3784="","",CADA_PROD!D3784)</f>
        <v/>
      </c>
      <c r="E3784" s="101" t="str">
        <f>IF(CADA_PROD!E3784="","",CADA_PROD!E3784)</f>
        <v/>
      </c>
      <c r="F3784" s="101" t="str">
        <f>IF(CADA_PROD!D3784="","",SUMIFS(MOVI_ENTR!I:I,MOVI_ENTR!D:D,D3784))</f>
        <v/>
      </c>
      <c r="G3784" s="101" t="str">
        <f>IF(CADA_PROD!C3784="","",SUMIFS(MOVI_SAID!H:H,MOVI_SAID!D:D,D3784))</f>
        <v/>
      </c>
      <c r="H3784" s="101" t="str">
        <f t="shared" si="77"/>
        <v/>
      </c>
      <c r="I3784" s="100" t="str">
        <f>IF(CADA_PROD!C3784="","",IFERROR(IF(H3784&lt;=0,"Sem estoque",IF(H3784/E3784&lt;0.25,"Quase sem estoque",IF(H3784/E3784&lt;1.2,"Estoque baixo",IF(H3784/E3784&lt;2,"Estoque moderado","Estoque confortável")))),""))</f>
        <v/>
      </c>
      <c r="J3784" s="102" t="str">
        <f>IF(CADA_PROD!C3784="","",SUMIFS(MOVI_ENTR!M:M,MOVI_ENTR!D:D,D3784))</f>
        <v/>
      </c>
      <c r="K3784" s="103" t="str">
        <f>IF(CADA_PROD!C3784="","",IFERROR($J3784/SUM($J$6:$J$1006),""))</f>
        <v/>
      </c>
      <c r="L3784" s="103" t="str">
        <f>IF(CADA_PROD!C3784="","",IFERROR(H3784/SUM($H$6:$H$1006)+P3784,""))</f>
        <v/>
      </c>
      <c r="M3784" s="102" t="str">
        <f>IF(CADA_PROD!$C3784="","",IFERROR(SUMIFS(MOVI_ENTR!M:M,MOVI_ENTR!D:D,D3784)/SUMIFS(MOVI_ENTR!I:I,MOVI_ENTR!D:D,D3784),0))</f>
        <v/>
      </c>
      <c r="N3784" s="104" t="str">
        <f>IF(CADA_PROD!C3784="","",G3784/E3784)</f>
        <v/>
      </c>
    </row>
    <row r="3785" spans="3:14">
      <c r="C3785" s="99" t="str">
        <f>IF(CADA_PROD!C3785="","",CADA_PROD!C3785)</f>
        <v/>
      </c>
      <c r="D3785" s="100" t="str">
        <f>IF(CADA_PROD!D3785="","",CADA_PROD!D3785)</f>
        <v/>
      </c>
      <c r="E3785" s="101" t="str">
        <f>IF(CADA_PROD!E3785="","",CADA_PROD!E3785)</f>
        <v/>
      </c>
      <c r="F3785" s="101" t="str">
        <f>IF(CADA_PROD!D3785="","",SUMIFS(MOVI_ENTR!I:I,MOVI_ENTR!D:D,D3785))</f>
        <v/>
      </c>
      <c r="G3785" s="101" t="str">
        <f>IF(CADA_PROD!C3785="","",SUMIFS(MOVI_SAID!H:H,MOVI_SAID!D:D,D3785))</f>
        <v/>
      </c>
      <c r="H3785" s="101" t="str">
        <f t="shared" si="77"/>
        <v/>
      </c>
      <c r="I3785" s="100" t="str">
        <f>IF(CADA_PROD!C3785="","",IFERROR(IF(H3785&lt;=0,"Sem estoque",IF(H3785/E3785&lt;0.25,"Quase sem estoque",IF(H3785/E3785&lt;1.2,"Estoque baixo",IF(H3785/E3785&lt;2,"Estoque moderado","Estoque confortável")))),""))</f>
        <v/>
      </c>
      <c r="J3785" s="102" t="str">
        <f>IF(CADA_PROD!C3785="","",SUMIFS(MOVI_ENTR!M:M,MOVI_ENTR!D:D,D3785))</f>
        <v/>
      </c>
      <c r="K3785" s="103" t="str">
        <f>IF(CADA_PROD!C3785="","",IFERROR($J3785/SUM($J$6:$J$1006),""))</f>
        <v/>
      </c>
      <c r="L3785" s="103" t="str">
        <f>IF(CADA_PROD!C3785="","",IFERROR(H3785/SUM($H$6:$H$1006)+P3785,""))</f>
        <v/>
      </c>
      <c r="M3785" s="102" t="str">
        <f>IF(CADA_PROD!$C3785="","",IFERROR(SUMIFS(MOVI_ENTR!M:M,MOVI_ENTR!D:D,D3785)/SUMIFS(MOVI_ENTR!I:I,MOVI_ENTR!D:D,D3785),0))</f>
        <v/>
      </c>
      <c r="N3785" s="104" t="str">
        <f>IF(CADA_PROD!C3785="","",G3785/E3785)</f>
        <v/>
      </c>
    </row>
    <row r="3786" spans="3:14">
      <c r="C3786" s="99" t="str">
        <f>IF(CADA_PROD!C3786="","",CADA_PROD!C3786)</f>
        <v/>
      </c>
      <c r="D3786" s="100" t="str">
        <f>IF(CADA_PROD!D3786="","",CADA_PROD!D3786)</f>
        <v/>
      </c>
      <c r="E3786" s="101" t="str">
        <f>IF(CADA_PROD!E3786="","",CADA_PROD!E3786)</f>
        <v/>
      </c>
      <c r="F3786" s="101" t="str">
        <f>IF(CADA_PROD!D3786="","",SUMIFS(MOVI_ENTR!I:I,MOVI_ENTR!D:D,D3786))</f>
        <v/>
      </c>
      <c r="G3786" s="101" t="str">
        <f>IF(CADA_PROD!C3786="","",SUMIFS(MOVI_SAID!H:H,MOVI_SAID!D:D,D3786))</f>
        <v/>
      </c>
      <c r="H3786" s="101" t="str">
        <f t="shared" si="77"/>
        <v/>
      </c>
      <c r="I3786" s="100" t="str">
        <f>IF(CADA_PROD!C3786="","",IFERROR(IF(H3786&lt;=0,"Sem estoque",IF(H3786/E3786&lt;0.25,"Quase sem estoque",IF(H3786/E3786&lt;1.2,"Estoque baixo",IF(H3786/E3786&lt;2,"Estoque moderado","Estoque confortável")))),""))</f>
        <v/>
      </c>
      <c r="J3786" s="102" t="str">
        <f>IF(CADA_PROD!C3786="","",SUMIFS(MOVI_ENTR!M:M,MOVI_ENTR!D:D,D3786))</f>
        <v/>
      </c>
      <c r="K3786" s="103" t="str">
        <f>IF(CADA_PROD!C3786="","",IFERROR($J3786/SUM($J$6:$J$1006),""))</f>
        <v/>
      </c>
      <c r="L3786" s="103" t="str">
        <f>IF(CADA_PROD!C3786="","",IFERROR(H3786/SUM($H$6:$H$1006)+P3786,""))</f>
        <v/>
      </c>
      <c r="M3786" s="102" t="str">
        <f>IF(CADA_PROD!$C3786="","",IFERROR(SUMIFS(MOVI_ENTR!M:M,MOVI_ENTR!D:D,D3786)/SUMIFS(MOVI_ENTR!I:I,MOVI_ENTR!D:D,D3786),0))</f>
        <v/>
      </c>
      <c r="N3786" s="104" t="str">
        <f>IF(CADA_PROD!C3786="","",G3786/E3786)</f>
        <v/>
      </c>
    </row>
    <row r="3787" spans="3:14">
      <c r="C3787" s="99" t="str">
        <f>IF(CADA_PROD!C3787="","",CADA_PROD!C3787)</f>
        <v/>
      </c>
      <c r="D3787" s="100" t="str">
        <f>IF(CADA_PROD!D3787="","",CADA_PROD!D3787)</f>
        <v/>
      </c>
      <c r="E3787" s="101" t="str">
        <f>IF(CADA_PROD!E3787="","",CADA_PROD!E3787)</f>
        <v/>
      </c>
      <c r="F3787" s="101" t="str">
        <f>IF(CADA_PROD!D3787="","",SUMIFS(MOVI_ENTR!I:I,MOVI_ENTR!D:D,D3787))</f>
        <v/>
      </c>
      <c r="G3787" s="101" t="str">
        <f>IF(CADA_PROD!C3787="","",SUMIFS(MOVI_SAID!H:H,MOVI_SAID!D:D,D3787))</f>
        <v/>
      </c>
      <c r="H3787" s="101" t="str">
        <f t="shared" si="77"/>
        <v/>
      </c>
      <c r="I3787" s="100" t="str">
        <f>IF(CADA_PROD!C3787="","",IFERROR(IF(H3787&lt;=0,"Sem estoque",IF(H3787/E3787&lt;0.25,"Quase sem estoque",IF(H3787/E3787&lt;1.2,"Estoque baixo",IF(H3787/E3787&lt;2,"Estoque moderado","Estoque confortável")))),""))</f>
        <v/>
      </c>
      <c r="J3787" s="102" t="str">
        <f>IF(CADA_PROD!C3787="","",SUMIFS(MOVI_ENTR!M:M,MOVI_ENTR!D:D,D3787))</f>
        <v/>
      </c>
      <c r="K3787" s="103" t="str">
        <f>IF(CADA_PROD!C3787="","",IFERROR($J3787/SUM($J$6:$J$1006),""))</f>
        <v/>
      </c>
      <c r="L3787" s="103" t="str">
        <f>IF(CADA_PROD!C3787="","",IFERROR(H3787/SUM($H$6:$H$1006)+P3787,""))</f>
        <v/>
      </c>
      <c r="M3787" s="102" t="str">
        <f>IF(CADA_PROD!$C3787="","",IFERROR(SUMIFS(MOVI_ENTR!M:M,MOVI_ENTR!D:D,D3787)/SUMIFS(MOVI_ENTR!I:I,MOVI_ENTR!D:D,D3787),0))</f>
        <v/>
      </c>
      <c r="N3787" s="104" t="str">
        <f>IF(CADA_PROD!C3787="","",G3787/E3787)</f>
        <v/>
      </c>
    </row>
    <row r="3788" spans="3:14">
      <c r="C3788" s="99" t="str">
        <f>IF(CADA_PROD!C3788="","",CADA_PROD!C3788)</f>
        <v/>
      </c>
      <c r="D3788" s="100" t="str">
        <f>IF(CADA_PROD!D3788="","",CADA_PROD!D3788)</f>
        <v/>
      </c>
      <c r="E3788" s="101" t="str">
        <f>IF(CADA_PROD!E3788="","",CADA_PROD!E3788)</f>
        <v/>
      </c>
      <c r="F3788" s="101" t="str">
        <f>IF(CADA_PROD!D3788="","",SUMIFS(MOVI_ENTR!I:I,MOVI_ENTR!D:D,D3788))</f>
        <v/>
      </c>
      <c r="G3788" s="101" t="str">
        <f>IF(CADA_PROD!C3788="","",SUMIFS(MOVI_SAID!H:H,MOVI_SAID!D:D,D3788))</f>
        <v/>
      </c>
      <c r="H3788" s="101" t="str">
        <f t="shared" si="77"/>
        <v/>
      </c>
      <c r="I3788" s="100" t="str">
        <f>IF(CADA_PROD!C3788="","",IFERROR(IF(H3788&lt;=0,"Sem estoque",IF(H3788/E3788&lt;0.25,"Quase sem estoque",IF(H3788/E3788&lt;1.2,"Estoque baixo",IF(H3788/E3788&lt;2,"Estoque moderado","Estoque confortável")))),""))</f>
        <v/>
      </c>
      <c r="J3788" s="102" t="str">
        <f>IF(CADA_PROD!C3788="","",SUMIFS(MOVI_ENTR!M:M,MOVI_ENTR!D:D,D3788))</f>
        <v/>
      </c>
      <c r="K3788" s="103" t="str">
        <f>IF(CADA_PROD!C3788="","",IFERROR($J3788/SUM($J$6:$J$1006),""))</f>
        <v/>
      </c>
      <c r="L3788" s="103" t="str">
        <f>IF(CADA_PROD!C3788="","",IFERROR(H3788/SUM($H$6:$H$1006)+P3788,""))</f>
        <v/>
      </c>
      <c r="M3788" s="102" t="str">
        <f>IF(CADA_PROD!$C3788="","",IFERROR(SUMIFS(MOVI_ENTR!M:M,MOVI_ENTR!D:D,D3788)/SUMIFS(MOVI_ENTR!I:I,MOVI_ENTR!D:D,D3788),0))</f>
        <v/>
      </c>
      <c r="N3788" s="104" t="str">
        <f>IF(CADA_PROD!C3788="","",G3788/E3788)</f>
        <v/>
      </c>
    </row>
    <row r="3789" spans="3:14">
      <c r="C3789" s="99" t="str">
        <f>IF(CADA_PROD!C3789="","",CADA_PROD!C3789)</f>
        <v/>
      </c>
      <c r="D3789" s="100" t="str">
        <f>IF(CADA_PROD!D3789="","",CADA_PROD!D3789)</f>
        <v/>
      </c>
      <c r="E3789" s="101" t="str">
        <f>IF(CADA_PROD!E3789="","",CADA_PROD!E3789)</f>
        <v/>
      </c>
      <c r="F3789" s="101" t="str">
        <f>IF(CADA_PROD!D3789="","",SUMIFS(MOVI_ENTR!I:I,MOVI_ENTR!D:D,D3789))</f>
        <v/>
      </c>
      <c r="G3789" s="101" t="str">
        <f>IF(CADA_PROD!C3789="","",SUMIFS(MOVI_SAID!H:H,MOVI_SAID!D:D,D3789))</f>
        <v/>
      </c>
      <c r="H3789" s="101" t="str">
        <f t="shared" si="77"/>
        <v/>
      </c>
      <c r="I3789" s="100" t="str">
        <f>IF(CADA_PROD!C3789="","",IFERROR(IF(H3789&lt;=0,"Sem estoque",IF(H3789/E3789&lt;0.25,"Quase sem estoque",IF(H3789/E3789&lt;1.2,"Estoque baixo",IF(H3789/E3789&lt;2,"Estoque moderado","Estoque confortável")))),""))</f>
        <v/>
      </c>
      <c r="J3789" s="102" t="str">
        <f>IF(CADA_PROD!C3789="","",SUMIFS(MOVI_ENTR!M:M,MOVI_ENTR!D:D,D3789))</f>
        <v/>
      </c>
      <c r="K3789" s="103" t="str">
        <f>IF(CADA_PROD!C3789="","",IFERROR($J3789/SUM($J$6:$J$1006),""))</f>
        <v/>
      </c>
      <c r="L3789" s="103" t="str">
        <f>IF(CADA_PROD!C3789="","",IFERROR(H3789/SUM($H$6:$H$1006)+P3789,""))</f>
        <v/>
      </c>
      <c r="M3789" s="102" t="str">
        <f>IF(CADA_PROD!$C3789="","",IFERROR(SUMIFS(MOVI_ENTR!M:M,MOVI_ENTR!D:D,D3789)/SUMIFS(MOVI_ENTR!I:I,MOVI_ENTR!D:D,D3789),0))</f>
        <v/>
      </c>
      <c r="N3789" s="104" t="str">
        <f>IF(CADA_PROD!C3789="","",G3789/E3789)</f>
        <v/>
      </c>
    </row>
    <row r="3790" spans="3:14">
      <c r="C3790" s="99" t="str">
        <f>IF(CADA_PROD!C3790="","",CADA_PROD!C3790)</f>
        <v/>
      </c>
      <c r="D3790" s="100" t="str">
        <f>IF(CADA_PROD!D3790="","",CADA_PROD!D3790)</f>
        <v/>
      </c>
      <c r="E3790" s="101" t="str">
        <f>IF(CADA_PROD!E3790="","",CADA_PROD!E3790)</f>
        <v/>
      </c>
      <c r="F3790" s="101" t="str">
        <f>IF(CADA_PROD!D3790="","",SUMIFS(MOVI_ENTR!I:I,MOVI_ENTR!D:D,D3790))</f>
        <v/>
      </c>
      <c r="G3790" s="101" t="str">
        <f>IF(CADA_PROD!C3790="","",SUMIFS(MOVI_SAID!H:H,MOVI_SAID!D:D,D3790))</f>
        <v/>
      </c>
      <c r="H3790" s="101" t="str">
        <f t="shared" si="77"/>
        <v/>
      </c>
      <c r="I3790" s="100" t="str">
        <f>IF(CADA_PROD!C3790="","",IFERROR(IF(H3790&lt;=0,"Sem estoque",IF(H3790/E3790&lt;0.25,"Quase sem estoque",IF(H3790/E3790&lt;1.2,"Estoque baixo",IF(H3790/E3790&lt;2,"Estoque moderado","Estoque confortável")))),""))</f>
        <v/>
      </c>
      <c r="J3790" s="102" t="str">
        <f>IF(CADA_PROD!C3790="","",SUMIFS(MOVI_ENTR!M:M,MOVI_ENTR!D:D,D3790))</f>
        <v/>
      </c>
      <c r="K3790" s="103" t="str">
        <f>IF(CADA_PROD!C3790="","",IFERROR($J3790/SUM($J$6:$J$1006),""))</f>
        <v/>
      </c>
      <c r="L3790" s="103" t="str">
        <f>IF(CADA_PROD!C3790="","",IFERROR(H3790/SUM($H$6:$H$1006)+P3790,""))</f>
        <v/>
      </c>
      <c r="M3790" s="102" t="str">
        <f>IF(CADA_PROD!$C3790="","",IFERROR(SUMIFS(MOVI_ENTR!M:M,MOVI_ENTR!D:D,D3790)/SUMIFS(MOVI_ENTR!I:I,MOVI_ENTR!D:D,D3790),0))</f>
        <v/>
      </c>
      <c r="N3790" s="104" t="str">
        <f>IF(CADA_PROD!C3790="","",G3790/E3790)</f>
        <v/>
      </c>
    </row>
    <row r="3791" spans="3:14">
      <c r="C3791" s="99" t="str">
        <f>IF(CADA_PROD!C3791="","",CADA_PROD!C3791)</f>
        <v/>
      </c>
      <c r="D3791" s="100" t="str">
        <f>IF(CADA_PROD!D3791="","",CADA_PROD!D3791)</f>
        <v/>
      </c>
      <c r="E3791" s="101" t="str">
        <f>IF(CADA_PROD!E3791="","",CADA_PROD!E3791)</f>
        <v/>
      </c>
      <c r="F3791" s="101" t="str">
        <f>IF(CADA_PROD!D3791="","",SUMIFS(MOVI_ENTR!I:I,MOVI_ENTR!D:D,D3791))</f>
        <v/>
      </c>
      <c r="G3791" s="101" t="str">
        <f>IF(CADA_PROD!C3791="","",SUMIFS(MOVI_SAID!H:H,MOVI_SAID!D:D,D3791))</f>
        <v/>
      </c>
      <c r="H3791" s="101" t="str">
        <f t="shared" si="77"/>
        <v/>
      </c>
      <c r="I3791" s="100" t="str">
        <f>IF(CADA_PROD!C3791="","",IFERROR(IF(H3791&lt;=0,"Sem estoque",IF(H3791/E3791&lt;0.25,"Quase sem estoque",IF(H3791/E3791&lt;1.2,"Estoque baixo",IF(H3791/E3791&lt;2,"Estoque moderado","Estoque confortável")))),""))</f>
        <v/>
      </c>
      <c r="J3791" s="102" t="str">
        <f>IF(CADA_PROD!C3791="","",SUMIFS(MOVI_ENTR!M:M,MOVI_ENTR!D:D,D3791))</f>
        <v/>
      </c>
      <c r="K3791" s="103" t="str">
        <f>IF(CADA_PROD!C3791="","",IFERROR($J3791/SUM($J$6:$J$1006),""))</f>
        <v/>
      </c>
      <c r="L3791" s="103" t="str">
        <f>IF(CADA_PROD!C3791="","",IFERROR(H3791/SUM($H$6:$H$1006)+P3791,""))</f>
        <v/>
      </c>
      <c r="M3791" s="102" t="str">
        <f>IF(CADA_PROD!$C3791="","",IFERROR(SUMIFS(MOVI_ENTR!M:M,MOVI_ENTR!D:D,D3791)/SUMIFS(MOVI_ENTR!I:I,MOVI_ENTR!D:D,D3791),0))</f>
        <v/>
      </c>
      <c r="N3791" s="104" t="str">
        <f>IF(CADA_PROD!C3791="","",G3791/E3791)</f>
        <v/>
      </c>
    </row>
    <row r="3792" spans="3:14">
      <c r="C3792" s="99" t="str">
        <f>IF(CADA_PROD!C3792="","",CADA_PROD!C3792)</f>
        <v/>
      </c>
      <c r="D3792" s="100" t="str">
        <f>IF(CADA_PROD!D3792="","",CADA_PROD!D3792)</f>
        <v/>
      </c>
      <c r="E3792" s="101" t="str">
        <f>IF(CADA_PROD!E3792="","",CADA_PROD!E3792)</f>
        <v/>
      </c>
      <c r="F3792" s="101" t="str">
        <f>IF(CADA_PROD!D3792="","",SUMIFS(MOVI_ENTR!I:I,MOVI_ENTR!D:D,D3792))</f>
        <v/>
      </c>
      <c r="G3792" s="101" t="str">
        <f>IF(CADA_PROD!C3792="","",SUMIFS(MOVI_SAID!H:H,MOVI_SAID!D:D,D3792))</f>
        <v/>
      </c>
      <c r="H3792" s="101" t="str">
        <f t="shared" si="77"/>
        <v/>
      </c>
      <c r="I3792" s="100" t="str">
        <f>IF(CADA_PROD!C3792="","",IFERROR(IF(H3792&lt;=0,"Sem estoque",IF(H3792/E3792&lt;0.25,"Quase sem estoque",IF(H3792/E3792&lt;1.2,"Estoque baixo",IF(H3792/E3792&lt;2,"Estoque moderado","Estoque confortável")))),""))</f>
        <v/>
      </c>
      <c r="J3792" s="102" t="str">
        <f>IF(CADA_PROD!C3792="","",SUMIFS(MOVI_ENTR!M:M,MOVI_ENTR!D:D,D3792))</f>
        <v/>
      </c>
      <c r="K3792" s="103" t="str">
        <f>IF(CADA_PROD!C3792="","",IFERROR($J3792/SUM($J$6:$J$1006),""))</f>
        <v/>
      </c>
      <c r="L3792" s="103" t="str">
        <f>IF(CADA_PROD!C3792="","",IFERROR(H3792/SUM($H$6:$H$1006)+P3792,""))</f>
        <v/>
      </c>
      <c r="M3792" s="102" t="str">
        <f>IF(CADA_PROD!$C3792="","",IFERROR(SUMIFS(MOVI_ENTR!M:M,MOVI_ENTR!D:D,D3792)/SUMIFS(MOVI_ENTR!I:I,MOVI_ENTR!D:D,D3792),0))</f>
        <v/>
      </c>
      <c r="N3792" s="104" t="str">
        <f>IF(CADA_PROD!C3792="","",G3792/E3792)</f>
        <v/>
      </c>
    </row>
    <row r="3793" spans="3:14">
      <c r="C3793" s="99" t="str">
        <f>IF(CADA_PROD!C3793="","",CADA_PROD!C3793)</f>
        <v/>
      </c>
      <c r="D3793" s="100" t="str">
        <f>IF(CADA_PROD!D3793="","",CADA_PROD!D3793)</f>
        <v/>
      </c>
      <c r="E3793" s="101" t="str">
        <f>IF(CADA_PROD!E3793="","",CADA_PROD!E3793)</f>
        <v/>
      </c>
      <c r="F3793" s="101" t="str">
        <f>IF(CADA_PROD!D3793="","",SUMIFS(MOVI_ENTR!I:I,MOVI_ENTR!D:D,D3793))</f>
        <v/>
      </c>
      <c r="G3793" s="101" t="str">
        <f>IF(CADA_PROD!C3793="","",SUMIFS(MOVI_SAID!H:H,MOVI_SAID!D:D,D3793))</f>
        <v/>
      </c>
      <c r="H3793" s="101" t="str">
        <f t="shared" si="77"/>
        <v/>
      </c>
      <c r="I3793" s="100" t="str">
        <f>IF(CADA_PROD!C3793="","",IFERROR(IF(H3793&lt;=0,"Sem estoque",IF(H3793/E3793&lt;0.25,"Quase sem estoque",IF(H3793/E3793&lt;1.2,"Estoque baixo",IF(H3793/E3793&lt;2,"Estoque moderado","Estoque confortável")))),""))</f>
        <v/>
      </c>
      <c r="J3793" s="102" t="str">
        <f>IF(CADA_PROD!C3793="","",SUMIFS(MOVI_ENTR!M:M,MOVI_ENTR!D:D,D3793))</f>
        <v/>
      </c>
      <c r="K3793" s="103" t="str">
        <f>IF(CADA_PROD!C3793="","",IFERROR($J3793/SUM($J$6:$J$1006),""))</f>
        <v/>
      </c>
      <c r="L3793" s="103" t="str">
        <f>IF(CADA_PROD!C3793="","",IFERROR(H3793/SUM($H$6:$H$1006)+P3793,""))</f>
        <v/>
      </c>
      <c r="M3793" s="102" t="str">
        <f>IF(CADA_PROD!$C3793="","",IFERROR(SUMIFS(MOVI_ENTR!M:M,MOVI_ENTR!D:D,D3793)/SUMIFS(MOVI_ENTR!I:I,MOVI_ENTR!D:D,D3793),0))</f>
        <v/>
      </c>
      <c r="N3793" s="104" t="str">
        <f>IF(CADA_PROD!C3793="","",G3793/E3793)</f>
        <v/>
      </c>
    </row>
    <row r="3794" spans="3:14">
      <c r="C3794" s="99" t="str">
        <f>IF(CADA_PROD!C3794="","",CADA_PROD!C3794)</f>
        <v/>
      </c>
      <c r="D3794" s="100" t="str">
        <f>IF(CADA_PROD!D3794="","",CADA_PROD!D3794)</f>
        <v/>
      </c>
      <c r="E3794" s="101" t="str">
        <f>IF(CADA_PROD!E3794="","",CADA_PROD!E3794)</f>
        <v/>
      </c>
      <c r="F3794" s="101" t="str">
        <f>IF(CADA_PROD!D3794="","",SUMIFS(MOVI_ENTR!I:I,MOVI_ENTR!D:D,D3794))</f>
        <v/>
      </c>
      <c r="G3794" s="101" t="str">
        <f>IF(CADA_PROD!C3794="","",SUMIFS(MOVI_SAID!H:H,MOVI_SAID!D:D,D3794))</f>
        <v/>
      </c>
      <c r="H3794" s="101" t="str">
        <f t="shared" si="77"/>
        <v/>
      </c>
      <c r="I3794" s="100" t="str">
        <f>IF(CADA_PROD!C3794="","",IFERROR(IF(H3794&lt;=0,"Sem estoque",IF(H3794/E3794&lt;0.25,"Quase sem estoque",IF(H3794/E3794&lt;1.2,"Estoque baixo",IF(H3794/E3794&lt;2,"Estoque moderado","Estoque confortável")))),""))</f>
        <v/>
      </c>
      <c r="J3794" s="102" t="str">
        <f>IF(CADA_PROD!C3794="","",SUMIFS(MOVI_ENTR!M:M,MOVI_ENTR!D:D,D3794))</f>
        <v/>
      </c>
      <c r="K3794" s="103" t="str">
        <f>IF(CADA_PROD!C3794="","",IFERROR($J3794/SUM($J$6:$J$1006),""))</f>
        <v/>
      </c>
      <c r="L3794" s="103" t="str">
        <f>IF(CADA_PROD!C3794="","",IFERROR(H3794/SUM($H$6:$H$1006)+P3794,""))</f>
        <v/>
      </c>
      <c r="M3794" s="102" t="str">
        <f>IF(CADA_PROD!$C3794="","",IFERROR(SUMIFS(MOVI_ENTR!M:M,MOVI_ENTR!D:D,D3794)/SUMIFS(MOVI_ENTR!I:I,MOVI_ENTR!D:D,D3794),0))</f>
        <v/>
      </c>
      <c r="N3794" s="104" t="str">
        <f>IF(CADA_PROD!C3794="","",G3794/E3794)</f>
        <v/>
      </c>
    </row>
    <row r="3795" spans="3:14">
      <c r="C3795" s="99" t="str">
        <f>IF(CADA_PROD!C3795="","",CADA_PROD!C3795)</f>
        <v/>
      </c>
      <c r="D3795" s="100" t="str">
        <f>IF(CADA_PROD!D3795="","",CADA_PROD!D3795)</f>
        <v/>
      </c>
      <c r="E3795" s="101" t="str">
        <f>IF(CADA_PROD!E3795="","",CADA_PROD!E3795)</f>
        <v/>
      </c>
      <c r="F3795" s="101" t="str">
        <f>IF(CADA_PROD!D3795="","",SUMIFS(MOVI_ENTR!I:I,MOVI_ENTR!D:D,D3795))</f>
        <v/>
      </c>
      <c r="G3795" s="101" t="str">
        <f>IF(CADA_PROD!C3795="","",SUMIFS(MOVI_SAID!H:H,MOVI_SAID!D:D,D3795))</f>
        <v/>
      </c>
      <c r="H3795" s="101" t="str">
        <f t="shared" si="77"/>
        <v/>
      </c>
      <c r="I3795" s="100" t="str">
        <f>IF(CADA_PROD!C3795="","",IFERROR(IF(H3795&lt;=0,"Sem estoque",IF(H3795/E3795&lt;0.25,"Quase sem estoque",IF(H3795/E3795&lt;1.2,"Estoque baixo",IF(H3795/E3795&lt;2,"Estoque moderado","Estoque confortável")))),""))</f>
        <v/>
      </c>
      <c r="J3795" s="102" t="str">
        <f>IF(CADA_PROD!C3795="","",SUMIFS(MOVI_ENTR!M:M,MOVI_ENTR!D:D,D3795))</f>
        <v/>
      </c>
      <c r="K3795" s="103" t="str">
        <f>IF(CADA_PROD!C3795="","",IFERROR($J3795/SUM($J$6:$J$1006),""))</f>
        <v/>
      </c>
      <c r="L3795" s="103" t="str">
        <f>IF(CADA_PROD!C3795="","",IFERROR(H3795/SUM($H$6:$H$1006)+P3795,""))</f>
        <v/>
      </c>
      <c r="M3795" s="102" t="str">
        <f>IF(CADA_PROD!$C3795="","",IFERROR(SUMIFS(MOVI_ENTR!M:M,MOVI_ENTR!D:D,D3795)/SUMIFS(MOVI_ENTR!I:I,MOVI_ENTR!D:D,D3795),0))</f>
        <v/>
      </c>
      <c r="N3795" s="104" t="str">
        <f>IF(CADA_PROD!C3795="","",G3795/E3795)</f>
        <v/>
      </c>
    </row>
    <row r="3796" spans="3:14">
      <c r="C3796" s="99" t="str">
        <f>IF(CADA_PROD!C3796="","",CADA_PROD!C3796)</f>
        <v/>
      </c>
      <c r="D3796" s="100" t="str">
        <f>IF(CADA_PROD!D3796="","",CADA_PROD!D3796)</f>
        <v/>
      </c>
      <c r="E3796" s="101" t="str">
        <f>IF(CADA_PROD!E3796="","",CADA_PROD!E3796)</f>
        <v/>
      </c>
      <c r="F3796" s="101" t="str">
        <f>IF(CADA_PROD!D3796="","",SUMIFS(MOVI_ENTR!I:I,MOVI_ENTR!D:D,D3796))</f>
        <v/>
      </c>
      <c r="G3796" s="101" t="str">
        <f>IF(CADA_PROD!C3796="","",SUMIFS(MOVI_SAID!H:H,MOVI_SAID!D:D,D3796))</f>
        <v/>
      </c>
      <c r="H3796" s="101" t="str">
        <f t="shared" si="77"/>
        <v/>
      </c>
      <c r="I3796" s="100" t="str">
        <f>IF(CADA_PROD!C3796="","",IFERROR(IF(H3796&lt;=0,"Sem estoque",IF(H3796/E3796&lt;0.25,"Quase sem estoque",IF(H3796/E3796&lt;1.2,"Estoque baixo",IF(H3796/E3796&lt;2,"Estoque moderado","Estoque confortável")))),""))</f>
        <v/>
      </c>
      <c r="J3796" s="102" t="str">
        <f>IF(CADA_PROD!C3796="","",SUMIFS(MOVI_ENTR!M:M,MOVI_ENTR!D:D,D3796))</f>
        <v/>
      </c>
      <c r="K3796" s="103" t="str">
        <f>IF(CADA_PROD!C3796="","",IFERROR($J3796/SUM($J$6:$J$1006),""))</f>
        <v/>
      </c>
      <c r="L3796" s="103" t="str">
        <f>IF(CADA_PROD!C3796="","",IFERROR(H3796/SUM($H$6:$H$1006)+P3796,""))</f>
        <v/>
      </c>
      <c r="M3796" s="102" t="str">
        <f>IF(CADA_PROD!$C3796="","",IFERROR(SUMIFS(MOVI_ENTR!M:M,MOVI_ENTR!D:D,D3796)/SUMIFS(MOVI_ENTR!I:I,MOVI_ENTR!D:D,D3796),0))</f>
        <v/>
      </c>
      <c r="N3796" s="104" t="str">
        <f>IF(CADA_PROD!C3796="","",G3796/E3796)</f>
        <v/>
      </c>
    </row>
    <row r="3797" spans="3:14">
      <c r="C3797" s="99" t="str">
        <f>IF(CADA_PROD!C3797="","",CADA_PROD!C3797)</f>
        <v/>
      </c>
      <c r="D3797" s="100" t="str">
        <f>IF(CADA_PROD!D3797="","",CADA_PROD!D3797)</f>
        <v/>
      </c>
      <c r="E3797" s="101" t="str">
        <f>IF(CADA_PROD!E3797="","",CADA_PROD!E3797)</f>
        <v/>
      </c>
      <c r="F3797" s="101" t="str">
        <f>IF(CADA_PROD!D3797="","",SUMIFS(MOVI_ENTR!I:I,MOVI_ENTR!D:D,D3797))</f>
        <v/>
      </c>
      <c r="G3797" s="101" t="str">
        <f>IF(CADA_PROD!C3797="","",SUMIFS(MOVI_SAID!H:H,MOVI_SAID!D:D,D3797))</f>
        <v/>
      </c>
      <c r="H3797" s="101" t="str">
        <f t="shared" si="77"/>
        <v/>
      </c>
      <c r="I3797" s="100" t="str">
        <f>IF(CADA_PROD!C3797="","",IFERROR(IF(H3797&lt;=0,"Sem estoque",IF(H3797/E3797&lt;0.25,"Quase sem estoque",IF(H3797/E3797&lt;1.2,"Estoque baixo",IF(H3797/E3797&lt;2,"Estoque moderado","Estoque confortável")))),""))</f>
        <v/>
      </c>
      <c r="J3797" s="102" t="str">
        <f>IF(CADA_PROD!C3797="","",SUMIFS(MOVI_ENTR!M:M,MOVI_ENTR!D:D,D3797))</f>
        <v/>
      </c>
      <c r="K3797" s="103" t="str">
        <f>IF(CADA_PROD!C3797="","",IFERROR($J3797/SUM($J$6:$J$1006),""))</f>
        <v/>
      </c>
      <c r="L3797" s="103" t="str">
        <f>IF(CADA_PROD!C3797="","",IFERROR(H3797/SUM($H$6:$H$1006)+P3797,""))</f>
        <v/>
      </c>
      <c r="M3797" s="102" t="str">
        <f>IF(CADA_PROD!$C3797="","",IFERROR(SUMIFS(MOVI_ENTR!M:M,MOVI_ENTR!D:D,D3797)/SUMIFS(MOVI_ENTR!I:I,MOVI_ENTR!D:D,D3797),0))</f>
        <v/>
      </c>
      <c r="N3797" s="104" t="str">
        <f>IF(CADA_PROD!C3797="","",G3797/E3797)</f>
        <v/>
      </c>
    </row>
    <row r="3798" spans="3:14">
      <c r="C3798" s="99" t="str">
        <f>IF(CADA_PROD!C3798="","",CADA_PROD!C3798)</f>
        <v/>
      </c>
      <c r="D3798" s="100" t="str">
        <f>IF(CADA_PROD!D3798="","",CADA_PROD!D3798)</f>
        <v/>
      </c>
      <c r="E3798" s="101" t="str">
        <f>IF(CADA_PROD!E3798="","",CADA_PROD!E3798)</f>
        <v/>
      </c>
      <c r="F3798" s="101" t="str">
        <f>IF(CADA_PROD!D3798="","",SUMIFS(MOVI_ENTR!I:I,MOVI_ENTR!D:D,D3798))</f>
        <v/>
      </c>
      <c r="G3798" s="101" t="str">
        <f>IF(CADA_PROD!C3798="","",SUMIFS(MOVI_SAID!H:H,MOVI_SAID!D:D,D3798))</f>
        <v/>
      </c>
      <c r="H3798" s="101" t="str">
        <f t="shared" si="77"/>
        <v/>
      </c>
      <c r="I3798" s="100" t="str">
        <f>IF(CADA_PROD!C3798="","",IFERROR(IF(H3798&lt;=0,"Sem estoque",IF(H3798/E3798&lt;0.25,"Quase sem estoque",IF(H3798/E3798&lt;1.2,"Estoque baixo",IF(H3798/E3798&lt;2,"Estoque moderado","Estoque confortável")))),""))</f>
        <v/>
      </c>
      <c r="J3798" s="102" t="str">
        <f>IF(CADA_PROD!C3798="","",SUMIFS(MOVI_ENTR!M:M,MOVI_ENTR!D:D,D3798))</f>
        <v/>
      </c>
      <c r="K3798" s="103" t="str">
        <f>IF(CADA_PROD!C3798="","",IFERROR($J3798/SUM($J$6:$J$1006),""))</f>
        <v/>
      </c>
      <c r="L3798" s="103" t="str">
        <f>IF(CADA_PROD!C3798="","",IFERROR(H3798/SUM($H$6:$H$1006)+P3798,""))</f>
        <v/>
      </c>
      <c r="M3798" s="102" t="str">
        <f>IF(CADA_PROD!$C3798="","",IFERROR(SUMIFS(MOVI_ENTR!M:M,MOVI_ENTR!D:D,D3798)/SUMIFS(MOVI_ENTR!I:I,MOVI_ENTR!D:D,D3798),0))</f>
        <v/>
      </c>
      <c r="N3798" s="104" t="str">
        <f>IF(CADA_PROD!C3798="","",G3798/E3798)</f>
        <v/>
      </c>
    </row>
    <row r="3799" spans="3:14">
      <c r="C3799" s="99" t="str">
        <f>IF(CADA_PROD!C3799="","",CADA_PROD!C3799)</f>
        <v/>
      </c>
      <c r="D3799" s="100" t="str">
        <f>IF(CADA_PROD!D3799="","",CADA_PROD!D3799)</f>
        <v/>
      </c>
      <c r="E3799" s="101" t="str">
        <f>IF(CADA_PROD!E3799="","",CADA_PROD!E3799)</f>
        <v/>
      </c>
      <c r="F3799" s="101" t="str">
        <f>IF(CADA_PROD!D3799="","",SUMIFS(MOVI_ENTR!I:I,MOVI_ENTR!D:D,D3799))</f>
        <v/>
      </c>
      <c r="G3799" s="101" t="str">
        <f>IF(CADA_PROD!C3799="","",SUMIFS(MOVI_SAID!H:H,MOVI_SAID!D:D,D3799))</f>
        <v/>
      </c>
      <c r="H3799" s="101" t="str">
        <f t="shared" si="77"/>
        <v/>
      </c>
      <c r="I3799" s="100" t="str">
        <f>IF(CADA_PROD!C3799="","",IFERROR(IF(H3799&lt;=0,"Sem estoque",IF(H3799/E3799&lt;0.25,"Quase sem estoque",IF(H3799/E3799&lt;1.2,"Estoque baixo",IF(H3799/E3799&lt;2,"Estoque moderado","Estoque confortável")))),""))</f>
        <v/>
      </c>
      <c r="J3799" s="102" t="str">
        <f>IF(CADA_PROD!C3799="","",SUMIFS(MOVI_ENTR!M:M,MOVI_ENTR!D:D,D3799))</f>
        <v/>
      </c>
      <c r="K3799" s="103" t="str">
        <f>IF(CADA_PROD!C3799="","",IFERROR($J3799/SUM($J$6:$J$1006),""))</f>
        <v/>
      </c>
      <c r="L3799" s="103" t="str">
        <f>IF(CADA_PROD!C3799="","",IFERROR(H3799/SUM($H$6:$H$1006)+P3799,""))</f>
        <v/>
      </c>
      <c r="M3799" s="102" t="str">
        <f>IF(CADA_PROD!$C3799="","",IFERROR(SUMIFS(MOVI_ENTR!M:M,MOVI_ENTR!D:D,D3799)/SUMIFS(MOVI_ENTR!I:I,MOVI_ENTR!D:D,D3799),0))</f>
        <v/>
      </c>
      <c r="N3799" s="104" t="str">
        <f>IF(CADA_PROD!C3799="","",G3799/E3799)</f>
        <v/>
      </c>
    </row>
    <row r="3800" spans="3:14">
      <c r="C3800" s="99" t="str">
        <f>IF(CADA_PROD!C3800="","",CADA_PROD!C3800)</f>
        <v/>
      </c>
      <c r="D3800" s="100" t="str">
        <f>IF(CADA_PROD!D3800="","",CADA_PROD!D3800)</f>
        <v/>
      </c>
      <c r="E3800" s="101" t="str">
        <f>IF(CADA_PROD!E3800="","",CADA_PROD!E3800)</f>
        <v/>
      </c>
      <c r="F3800" s="101" t="str">
        <f>IF(CADA_PROD!D3800="","",SUMIFS(MOVI_ENTR!I:I,MOVI_ENTR!D:D,D3800))</f>
        <v/>
      </c>
      <c r="G3800" s="101" t="str">
        <f>IF(CADA_PROD!C3800="","",SUMIFS(MOVI_SAID!H:H,MOVI_SAID!D:D,D3800))</f>
        <v/>
      </c>
      <c r="H3800" s="101" t="str">
        <f t="shared" si="77"/>
        <v/>
      </c>
      <c r="I3800" s="100" t="str">
        <f>IF(CADA_PROD!C3800="","",IFERROR(IF(H3800&lt;=0,"Sem estoque",IF(H3800/E3800&lt;0.25,"Quase sem estoque",IF(H3800/E3800&lt;1.2,"Estoque baixo",IF(H3800/E3800&lt;2,"Estoque moderado","Estoque confortável")))),""))</f>
        <v/>
      </c>
      <c r="J3800" s="102" t="str">
        <f>IF(CADA_PROD!C3800="","",SUMIFS(MOVI_ENTR!M:M,MOVI_ENTR!D:D,D3800))</f>
        <v/>
      </c>
      <c r="K3800" s="103" t="str">
        <f>IF(CADA_PROD!C3800="","",IFERROR($J3800/SUM($J$6:$J$1006),""))</f>
        <v/>
      </c>
      <c r="L3800" s="103" t="str">
        <f>IF(CADA_PROD!C3800="","",IFERROR(H3800/SUM($H$6:$H$1006)+P3800,""))</f>
        <v/>
      </c>
      <c r="M3800" s="102" t="str">
        <f>IF(CADA_PROD!$C3800="","",IFERROR(SUMIFS(MOVI_ENTR!M:M,MOVI_ENTR!D:D,D3800)/SUMIFS(MOVI_ENTR!I:I,MOVI_ENTR!D:D,D3800),0))</f>
        <v/>
      </c>
      <c r="N3800" s="104" t="str">
        <f>IF(CADA_PROD!C3800="","",G3800/E3800)</f>
        <v/>
      </c>
    </row>
    <row r="3801" spans="3:14">
      <c r="C3801" s="99" t="str">
        <f>IF(CADA_PROD!C3801="","",CADA_PROD!C3801)</f>
        <v/>
      </c>
      <c r="D3801" s="100" t="str">
        <f>IF(CADA_PROD!D3801="","",CADA_PROD!D3801)</f>
        <v/>
      </c>
      <c r="E3801" s="101" t="str">
        <f>IF(CADA_PROD!E3801="","",CADA_PROD!E3801)</f>
        <v/>
      </c>
      <c r="F3801" s="101" t="str">
        <f>IF(CADA_PROD!D3801="","",SUMIFS(MOVI_ENTR!I:I,MOVI_ENTR!D:D,D3801))</f>
        <v/>
      </c>
      <c r="G3801" s="101" t="str">
        <f>IF(CADA_PROD!C3801="","",SUMIFS(MOVI_SAID!H:H,MOVI_SAID!D:D,D3801))</f>
        <v/>
      </c>
      <c r="H3801" s="101" t="str">
        <f t="shared" si="77"/>
        <v/>
      </c>
      <c r="I3801" s="100" t="str">
        <f>IF(CADA_PROD!C3801="","",IFERROR(IF(H3801&lt;=0,"Sem estoque",IF(H3801/E3801&lt;0.25,"Quase sem estoque",IF(H3801/E3801&lt;1.2,"Estoque baixo",IF(H3801/E3801&lt;2,"Estoque moderado","Estoque confortável")))),""))</f>
        <v/>
      </c>
      <c r="J3801" s="102" t="str">
        <f>IF(CADA_PROD!C3801="","",SUMIFS(MOVI_ENTR!M:M,MOVI_ENTR!D:D,D3801))</f>
        <v/>
      </c>
      <c r="K3801" s="103" t="str">
        <f>IF(CADA_PROD!C3801="","",IFERROR($J3801/SUM($J$6:$J$1006),""))</f>
        <v/>
      </c>
      <c r="L3801" s="103" t="str">
        <f>IF(CADA_PROD!C3801="","",IFERROR(H3801/SUM($H$6:$H$1006)+P3801,""))</f>
        <v/>
      </c>
      <c r="M3801" s="102" t="str">
        <f>IF(CADA_PROD!$C3801="","",IFERROR(SUMIFS(MOVI_ENTR!M:M,MOVI_ENTR!D:D,D3801)/SUMIFS(MOVI_ENTR!I:I,MOVI_ENTR!D:D,D3801),0))</f>
        <v/>
      </c>
      <c r="N3801" s="104" t="str">
        <f>IF(CADA_PROD!C3801="","",G3801/E3801)</f>
        <v/>
      </c>
    </row>
    <row r="3802" spans="3:14">
      <c r="C3802" s="99" t="str">
        <f>IF(CADA_PROD!C3802="","",CADA_PROD!C3802)</f>
        <v/>
      </c>
      <c r="D3802" s="100" t="str">
        <f>IF(CADA_PROD!D3802="","",CADA_PROD!D3802)</f>
        <v/>
      </c>
      <c r="E3802" s="101" t="str">
        <f>IF(CADA_PROD!E3802="","",CADA_PROD!E3802)</f>
        <v/>
      </c>
      <c r="F3802" s="101" t="str">
        <f>IF(CADA_PROD!D3802="","",SUMIFS(MOVI_ENTR!I:I,MOVI_ENTR!D:D,D3802))</f>
        <v/>
      </c>
      <c r="G3802" s="101" t="str">
        <f>IF(CADA_PROD!C3802="","",SUMIFS(MOVI_SAID!H:H,MOVI_SAID!D:D,D3802))</f>
        <v/>
      </c>
      <c r="H3802" s="101" t="str">
        <f t="shared" si="77"/>
        <v/>
      </c>
      <c r="I3802" s="100" t="str">
        <f>IF(CADA_PROD!C3802="","",IFERROR(IF(H3802&lt;=0,"Sem estoque",IF(H3802/E3802&lt;0.25,"Quase sem estoque",IF(H3802/E3802&lt;1.2,"Estoque baixo",IF(H3802/E3802&lt;2,"Estoque moderado","Estoque confortável")))),""))</f>
        <v/>
      </c>
      <c r="J3802" s="102" t="str">
        <f>IF(CADA_PROD!C3802="","",SUMIFS(MOVI_ENTR!M:M,MOVI_ENTR!D:D,D3802))</f>
        <v/>
      </c>
      <c r="K3802" s="103" t="str">
        <f>IF(CADA_PROD!C3802="","",IFERROR($J3802/SUM($J$6:$J$1006),""))</f>
        <v/>
      </c>
      <c r="L3802" s="103" t="str">
        <f>IF(CADA_PROD!C3802="","",IFERROR(H3802/SUM($H$6:$H$1006)+P3802,""))</f>
        <v/>
      </c>
      <c r="M3802" s="102" t="str">
        <f>IF(CADA_PROD!$C3802="","",IFERROR(SUMIFS(MOVI_ENTR!M:M,MOVI_ENTR!D:D,D3802)/SUMIFS(MOVI_ENTR!I:I,MOVI_ENTR!D:D,D3802),0))</f>
        <v/>
      </c>
      <c r="N3802" s="104" t="str">
        <f>IF(CADA_PROD!C3802="","",G3802/E3802)</f>
        <v/>
      </c>
    </row>
    <row r="3803" spans="3:14">
      <c r="C3803" s="99" t="str">
        <f>IF(CADA_PROD!C3803="","",CADA_PROD!C3803)</f>
        <v/>
      </c>
      <c r="D3803" s="100" t="str">
        <f>IF(CADA_PROD!D3803="","",CADA_PROD!D3803)</f>
        <v/>
      </c>
      <c r="E3803" s="101" t="str">
        <f>IF(CADA_PROD!E3803="","",CADA_PROD!E3803)</f>
        <v/>
      </c>
      <c r="F3803" s="101" t="str">
        <f>IF(CADA_PROD!D3803="","",SUMIFS(MOVI_ENTR!I:I,MOVI_ENTR!D:D,D3803))</f>
        <v/>
      </c>
      <c r="G3803" s="101" t="str">
        <f>IF(CADA_PROD!C3803="","",SUMIFS(MOVI_SAID!H:H,MOVI_SAID!D:D,D3803))</f>
        <v/>
      </c>
      <c r="H3803" s="101" t="str">
        <f t="shared" si="77"/>
        <v/>
      </c>
      <c r="I3803" s="100" t="str">
        <f>IF(CADA_PROD!C3803="","",IFERROR(IF(H3803&lt;=0,"Sem estoque",IF(H3803/E3803&lt;0.25,"Quase sem estoque",IF(H3803/E3803&lt;1.2,"Estoque baixo",IF(H3803/E3803&lt;2,"Estoque moderado","Estoque confortável")))),""))</f>
        <v/>
      </c>
      <c r="J3803" s="102" t="str">
        <f>IF(CADA_PROD!C3803="","",SUMIFS(MOVI_ENTR!M:M,MOVI_ENTR!D:D,D3803))</f>
        <v/>
      </c>
      <c r="K3803" s="103" t="str">
        <f>IF(CADA_PROD!C3803="","",IFERROR($J3803/SUM($J$6:$J$1006),""))</f>
        <v/>
      </c>
      <c r="L3803" s="103" t="str">
        <f>IF(CADA_PROD!C3803="","",IFERROR(H3803/SUM($H$6:$H$1006)+P3803,""))</f>
        <v/>
      </c>
      <c r="M3803" s="102" t="str">
        <f>IF(CADA_PROD!$C3803="","",IFERROR(SUMIFS(MOVI_ENTR!M:M,MOVI_ENTR!D:D,D3803)/SUMIFS(MOVI_ENTR!I:I,MOVI_ENTR!D:D,D3803),0))</f>
        <v/>
      </c>
      <c r="N3803" s="104" t="str">
        <f>IF(CADA_PROD!C3803="","",G3803/E3803)</f>
        <v/>
      </c>
    </row>
    <row r="3804" spans="3:14">
      <c r="C3804" s="99" t="str">
        <f>IF(CADA_PROD!C3804="","",CADA_PROD!C3804)</f>
        <v/>
      </c>
      <c r="D3804" s="100" t="str">
        <f>IF(CADA_PROD!D3804="","",CADA_PROD!D3804)</f>
        <v/>
      </c>
      <c r="E3804" s="101" t="str">
        <f>IF(CADA_PROD!E3804="","",CADA_PROD!E3804)</f>
        <v/>
      </c>
      <c r="F3804" s="101" t="str">
        <f>IF(CADA_PROD!D3804="","",SUMIFS(MOVI_ENTR!I:I,MOVI_ENTR!D:D,D3804))</f>
        <v/>
      </c>
      <c r="G3804" s="101" t="str">
        <f>IF(CADA_PROD!C3804="","",SUMIFS(MOVI_SAID!H:H,MOVI_SAID!D:D,D3804))</f>
        <v/>
      </c>
      <c r="H3804" s="101" t="str">
        <f t="shared" si="77"/>
        <v/>
      </c>
      <c r="I3804" s="100" t="str">
        <f>IF(CADA_PROD!C3804="","",IFERROR(IF(H3804&lt;=0,"Sem estoque",IF(H3804/E3804&lt;0.25,"Quase sem estoque",IF(H3804/E3804&lt;1.2,"Estoque baixo",IF(H3804/E3804&lt;2,"Estoque moderado","Estoque confortável")))),""))</f>
        <v/>
      </c>
      <c r="J3804" s="102" t="str">
        <f>IF(CADA_PROD!C3804="","",SUMIFS(MOVI_ENTR!M:M,MOVI_ENTR!D:D,D3804))</f>
        <v/>
      </c>
      <c r="K3804" s="103" t="str">
        <f>IF(CADA_PROD!C3804="","",IFERROR($J3804/SUM($J$6:$J$1006),""))</f>
        <v/>
      </c>
      <c r="L3804" s="103" t="str">
        <f>IF(CADA_PROD!C3804="","",IFERROR(H3804/SUM($H$6:$H$1006)+P3804,""))</f>
        <v/>
      </c>
      <c r="M3804" s="102" t="str">
        <f>IF(CADA_PROD!$C3804="","",IFERROR(SUMIFS(MOVI_ENTR!M:M,MOVI_ENTR!D:D,D3804)/SUMIFS(MOVI_ENTR!I:I,MOVI_ENTR!D:D,D3804),0))</f>
        <v/>
      </c>
      <c r="N3804" s="104" t="str">
        <f>IF(CADA_PROD!C3804="","",G3804/E3804)</f>
        <v/>
      </c>
    </row>
    <row r="3805" spans="3:14">
      <c r="C3805" s="99" t="str">
        <f>IF(CADA_PROD!C3805="","",CADA_PROD!C3805)</f>
        <v/>
      </c>
      <c r="D3805" s="100" t="str">
        <f>IF(CADA_PROD!D3805="","",CADA_PROD!D3805)</f>
        <v/>
      </c>
      <c r="E3805" s="101" t="str">
        <f>IF(CADA_PROD!E3805="","",CADA_PROD!E3805)</f>
        <v/>
      </c>
      <c r="F3805" s="101" t="str">
        <f>IF(CADA_PROD!D3805="","",SUMIFS(MOVI_ENTR!I:I,MOVI_ENTR!D:D,D3805))</f>
        <v/>
      </c>
      <c r="G3805" s="101" t="str">
        <f>IF(CADA_PROD!C3805="","",SUMIFS(MOVI_SAID!H:H,MOVI_SAID!D:D,D3805))</f>
        <v/>
      </c>
      <c r="H3805" s="101" t="str">
        <f t="shared" si="77"/>
        <v/>
      </c>
      <c r="I3805" s="100" t="str">
        <f>IF(CADA_PROD!C3805="","",IFERROR(IF(H3805&lt;=0,"Sem estoque",IF(H3805/E3805&lt;0.25,"Quase sem estoque",IF(H3805/E3805&lt;1.2,"Estoque baixo",IF(H3805/E3805&lt;2,"Estoque moderado","Estoque confortável")))),""))</f>
        <v/>
      </c>
      <c r="J3805" s="102" t="str">
        <f>IF(CADA_PROD!C3805="","",SUMIFS(MOVI_ENTR!M:M,MOVI_ENTR!D:D,D3805))</f>
        <v/>
      </c>
      <c r="K3805" s="103" t="str">
        <f>IF(CADA_PROD!C3805="","",IFERROR($J3805/SUM($J$6:$J$1006),""))</f>
        <v/>
      </c>
      <c r="L3805" s="103" t="str">
        <f>IF(CADA_PROD!C3805="","",IFERROR(H3805/SUM($H$6:$H$1006)+P3805,""))</f>
        <v/>
      </c>
      <c r="M3805" s="102" t="str">
        <f>IF(CADA_PROD!$C3805="","",IFERROR(SUMIFS(MOVI_ENTR!M:M,MOVI_ENTR!D:D,D3805)/SUMIFS(MOVI_ENTR!I:I,MOVI_ENTR!D:D,D3805),0))</f>
        <v/>
      </c>
      <c r="N3805" s="104" t="str">
        <f>IF(CADA_PROD!C3805="","",G3805/E3805)</f>
        <v/>
      </c>
    </row>
    <row r="3806" spans="3:14">
      <c r="C3806" s="99" t="str">
        <f>IF(CADA_PROD!C3806="","",CADA_PROD!C3806)</f>
        <v/>
      </c>
      <c r="D3806" s="100" t="str">
        <f>IF(CADA_PROD!D3806="","",CADA_PROD!D3806)</f>
        <v/>
      </c>
      <c r="E3806" s="101" t="str">
        <f>IF(CADA_PROD!E3806="","",CADA_PROD!E3806)</f>
        <v/>
      </c>
      <c r="F3806" s="101" t="str">
        <f>IF(CADA_PROD!D3806="","",SUMIFS(MOVI_ENTR!I:I,MOVI_ENTR!D:D,D3806))</f>
        <v/>
      </c>
      <c r="G3806" s="101" t="str">
        <f>IF(CADA_PROD!C3806="","",SUMIFS(MOVI_SAID!H:H,MOVI_SAID!D:D,D3806))</f>
        <v/>
      </c>
      <c r="H3806" s="101" t="str">
        <f t="shared" si="77"/>
        <v/>
      </c>
      <c r="I3806" s="100" t="str">
        <f>IF(CADA_PROD!C3806="","",IFERROR(IF(H3806&lt;=0,"Sem estoque",IF(H3806/E3806&lt;0.25,"Quase sem estoque",IF(H3806/E3806&lt;1.2,"Estoque baixo",IF(H3806/E3806&lt;2,"Estoque moderado","Estoque confortável")))),""))</f>
        <v/>
      </c>
      <c r="J3806" s="102" t="str">
        <f>IF(CADA_PROD!C3806="","",SUMIFS(MOVI_ENTR!M:M,MOVI_ENTR!D:D,D3806))</f>
        <v/>
      </c>
      <c r="K3806" s="103" t="str">
        <f>IF(CADA_PROD!C3806="","",IFERROR($J3806/SUM($J$6:$J$1006),""))</f>
        <v/>
      </c>
      <c r="L3806" s="103" t="str">
        <f>IF(CADA_PROD!C3806="","",IFERROR(H3806/SUM($H$6:$H$1006)+P3806,""))</f>
        <v/>
      </c>
      <c r="M3806" s="102" t="str">
        <f>IF(CADA_PROD!$C3806="","",IFERROR(SUMIFS(MOVI_ENTR!M:M,MOVI_ENTR!D:D,D3806)/SUMIFS(MOVI_ENTR!I:I,MOVI_ENTR!D:D,D3806),0))</f>
        <v/>
      </c>
      <c r="N3806" s="104" t="str">
        <f>IF(CADA_PROD!C3806="","",G3806/E3806)</f>
        <v/>
      </c>
    </row>
    <row r="3807" spans="3:14">
      <c r="C3807" s="99" t="str">
        <f>IF(CADA_PROD!C3807="","",CADA_PROD!C3807)</f>
        <v/>
      </c>
      <c r="D3807" s="100" t="str">
        <f>IF(CADA_PROD!D3807="","",CADA_PROD!D3807)</f>
        <v/>
      </c>
      <c r="E3807" s="101" t="str">
        <f>IF(CADA_PROD!E3807="","",CADA_PROD!E3807)</f>
        <v/>
      </c>
      <c r="F3807" s="101" t="str">
        <f>IF(CADA_PROD!D3807="","",SUMIFS(MOVI_ENTR!I:I,MOVI_ENTR!D:D,D3807))</f>
        <v/>
      </c>
      <c r="G3807" s="101" t="str">
        <f>IF(CADA_PROD!C3807="","",SUMIFS(MOVI_SAID!H:H,MOVI_SAID!D:D,D3807))</f>
        <v/>
      </c>
      <c r="H3807" s="101" t="str">
        <f t="shared" si="77"/>
        <v/>
      </c>
      <c r="I3807" s="100" t="str">
        <f>IF(CADA_PROD!C3807="","",IFERROR(IF(H3807&lt;=0,"Sem estoque",IF(H3807/E3807&lt;0.25,"Quase sem estoque",IF(H3807/E3807&lt;1.2,"Estoque baixo",IF(H3807/E3807&lt;2,"Estoque moderado","Estoque confortável")))),""))</f>
        <v/>
      </c>
      <c r="J3807" s="102" t="str">
        <f>IF(CADA_PROD!C3807="","",SUMIFS(MOVI_ENTR!M:M,MOVI_ENTR!D:D,D3807))</f>
        <v/>
      </c>
      <c r="K3807" s="103" t="str">
        <f>IF(CADA_PROD!C3807="","",IFERROR($J3807/SUM($J$6:$J$1006),""))</f>
        <v/>
      </c>
      <c r="L3807" s="103" t="str">
        <f>IF(CADA_PROD!C3807="","",IFERROR(H3807/SUM($H$6:$H$1006)+P3807,""))</f>
        <v/>
      </c>
      <c r="M3807" s="102" t="str">
        <f>IF(CADA_PROD!$C3807="","",IFERROR(SUMIFS(MOVI_ENTR!M:M,MOVI_ENTR!D:D,D3807)/SUMIFS(MOVI_ENTR!I:I,MOVI_ENTR!D:D,D3807),0))</f>
        <v/>
      </c>
      <c r="N3807" s="104" t="str">
        <f>IF(CADA_PROD!C3807="","",G3807/E3807)</f>
        <v/>
      </c>
    </row>
    <row r="3808" spans="3:14">
      <c r="C3808" s="99" t="str">
        <f>IF(CADA_PROD!C3808="","",CADA_PROD!C3808)</f>
        <v/>
      </c>
      <c r="D3808" s="100" t="str">
        <f>IF(CADA_PROD!D3808="","",CADA_PROD!D3808)</f>
        <v/>
      </c>
      <c r="E3808" s="101" t="str">
        <f>IF(CADA_PROD!E3808="","",CADA_PROD!E3808)</f>
        <v/>
      </c>
      <c r="F3808" s="101" t="str">
        <f>IF(CADA_PROD!D3808="","",SUMIFS(MOVI_ENTR!I:I,MOVI_ENTR!D:D,D3808))</f>
        <v/>
      </c>
      <c r="G3808" s="101" t="str">
        <f>IF(CADA_PROD!C3808="","",SUMIFS(MOVI_SAID!H:H,MOVI_SAID!D:D,D3808))</f>
        <v/>
      </c>
      <c r="H3808" s="101" t="str">
        <f t="shared" si="77"/>
        <v/>
      </c>
      <c r="I3808" s="100" t="str">
        <f>IF(CADA_PROD!C3808="","",IFERROR(IF(H3808&lt;=0,"Sem estoque",IF(H3808/E3808&lt;0.25,"Quase sem estoque",IF(H3808/E3808&lt;1.2,"Estoque baixo",IF(H3808/E3808&lt;2,"Estoque moderado","Estoque confortável")))),""))</f>
        <v/>
      </c>
      <c r="J3808" s="102" t="str">
        <f>IF(CADA_PROD!C3808="","",SUMIFS(MOVI_ENTR!M:M,MOVI_ENTR!D:D,D3808))</f>
        <v/>
      </c>
      <c r="K3808" s="103" t="str">
        <f>IF(CADA_PROD!C3808="","",IFERROR($J3808/SUM($J$6:$J$1006),""))</f>
        <v/>
      </c>
      <c r="L3808" s="103" t="str">
        <f>IF(CADA_PROD!C3808="","",IFERROR(H3808/SUM($H$6:$H$1006)+P3808,""))</f>
        <v/>
      </c>
      <c r="M3808" s="102" t="str">
        <f>IF(CADA_PROD!$C3808="","",IFERROR(SUMIFS(MOVI_ENTR!M:M,MOVI_ENTR!D:D,D3808)/SUMIFS(MOVI_ENTR!I:I,MOVI_ENTR!D:D,D3808),0))</f>
        <v/>
      </c>
      <c r="N3808" s="104" t="str">
        <f>IF(CADA_PROD!C3808="","",G3808/E3808)</f>
        <v/>
      </c>
    </row>
    <row r="3809" spans="3:14">
      <c r="C3809" s="99" t="str">
        <f>IF(CADA_PROD!C3809="","",CADA_PROD!C3809)</f>
        <v/>
      </c>
      <c r="D3809" s="100" t="str">
        <f>IF(CADA_PROD!D3809="","",CADA_PROD!D3809)</f>
        <v/>
      </c>
      <c r="E3809" s="101" t="str">
        <f>IF(CADA_PROD!E3809="","",CADA_PROD!E3809)</f>
        <v/>
      </c>
      <c r="F3809" s="101" t="str">
        <f>IF(CADA_PROD!D3809="","",SUMIFS(MOVI_ENTR!I:I,MOVI_ENTR!D:D,D3809))</f>
        <v/>
      </c>
      <c r="G3809" s="101" t="str">
        <f>IF(CADA_PROD!C3809="","",SUMIFS(MOVI_SAID!H:H,MOVI_SAID!D:D,D3809))</f>
        <v/>
      </c>
      <c r="H3809" s="101" t="str">
        <f t="shared" si="77"/>
        <v/>
      </c>
      <c r="I3809" s="100" t="str">
        <f>IF(CADA_PROD!C3809="","",IFERROR(IF(H3809&lt;=0,"Sem estoque",IF(H3809/E3809&lt;0.25,"Quase sem estoque",IF(H3809/E3809&lt;1.2,"Estoque baixo",IF(H3809/E3809&lt;2,"Estoque moderado","Estoque confortável")))),""))</f>
        <v/>
      </c>
      <c r="J3809" s="102" t="str">
        <f>IF(CADA_PROD!C3809="","",SUMIFS(MOVI_ENTR!M:M,MOVI_ENTR!D:D,D3809))</f>
        <v/>
      </c>
      <c r="K3809" s="103" t="str">
        <f>IF(CADA_PROD!C3809="","",IFERROR($J3809/SUM($J$6:$J$1006),""))</f>
        <v/>
      </c>
      <c r="L3809" s="103" t="str">
        <f>IF(CADA_PROD!C3809="","",IFERROR(H3809/SUM($H$6:$H$1006)+P3809,""))</f>
        <v/>
      </c>
      <c r="M3809" s="102" t="str">
        <f>IF(CADA_PROD!$C3809="","",IFERROR(SUMIFS(MOVI_ENTR!M:M,MOVI_ENTR!D:D,D3809)/SUMIFS(MOVI_ENTR!I:I,MOVI_ENTR!D:D,D3809),0))</f>
        <v/>
      </c>
      <c r="N3809" s="104" t="str">
        <f>IF(CADA_PROD!C3809="","",G3809/E3809)</f>
        <v/>
      </c>
    </row>
    <row r="3810" spans="3:14">
      <c r="C3810" s="99" t="str">
        <f>IF(CADA_PROD!C3810="","",CADA_PROD!C3810)</f>
        <v/>
      </c>
      <c r="D3810" s="100" t="str">
        <f>IF(CADA_PROD!D3810="","",CADA_PROD!D3810)</f>
        <v/>
      </c>
      <c r="E3810" s="101" t="str">
        <f>IF(CADA_PROD!E3810="","",CADA_PROD!E3810)</f>
        <v/>
      </c>
      <c r="F3810" s="101" t="str">
        <f>IF(CADA_PROD!D3810="","",SUMIFS(MOVI_ENTR!I:I,MOVI_ENTR!D:D,D3810))</f>
        <v/>
      </c>
      <c r="G3810" s="101" t="str">
        <f>IF(CADA_PROD!C3810="","",SUMIFS(MOVI_SAID!H:H,MOVI_SAID!D:D,D3810))</f>
        <v/>
      </c>
      <c r="H3810" s="101" t="str">
        <f t="shared" si="77"/>
        <v/>
      </c>
      <c r="I3810" s="100" t="str">
        <f>IF(CADA_PROD!C3810="","",IFERROR(IF(H3810&lt;=0,"Sem estoque",IF(H3810/E3810&lt;0.25,"Quase sem estoque",IF(H3810/E3810&lt;1.2,"Estoque baixo",IF(H3810/E3810&lt;2,"Estoque moderado","Estoque confortável")))),""))</f>
        <v/>
      </c>
      <c r="J3810" s="102" t="str">
        <f>IF(CADA_PROD!C3810="","",SUMIFS(MOVI_ENTR!M:M,MOVI_ENTR!D:D,D3810))</f>
        <v/>
      </c>
      <c r="K3810" s="103" t="str">
        <f>IF(CADA_PROD!C3810="","",IFERROR($J3810/SUM($J$6:$J$1006),""))</f>
        <v/>
      </c>
      <c r="L3810" s="103" t="str">
        <f>IF(CADA_PROD!C3810="","",IFERROR(H3810/SUM($H$6:$H$1006)+P3810,""))</f>
        <v/>
      </c>
      <c r="M3810" s="102" t="str">
        <f>IF(CADA_PROD!$C3810="","",IFERROR(SUMIFS(MOVI_ENTR!M:M,MOVI_ENTR!D:D,D3810)/SUMIFS(MOVI_ENTR!I:I,MOVI_ENTR!D:D,D3810),0))</f>
        <v/>
      </c>
      <c r="N3810" s="104" t="str">
        <f>IF(CADA_PROD!C3810="","",G3810/E3810)</f>
        <v/>
      </c>
    </row>
    <row r="3811" spans="3:14">
      <c r="C3811" s="99" t="str">
        <f>IF(CADA_PROD!C3811="","",CADA_PROD!C3811)</f>
        <v/>
      </c>
      <c r="D3811" s="100" t="str">
        <f>IF(CADA_PROD!D3811="","",CADA_PROD!D3811)</f>
        <v/>
      </c>
      <c r="E3811" s="101" t="str">
        <f>IF(CADA_PROD!E3811="","",CADA_PROD!E3811)</f>
        <v/>
      </c>
      <c r="F3811" s="101" t="str">
        <f>IF(CADA_PROD!D3811="","",SUMIFS(MOVI_ENTR!I:I,MOVI_ENTR!D:D,D3811))</f>
        <v/>
      </c>
      <c r="G3811" s="101" t="str">
        <f>IF(CADA_PROD!C3811="","",SUMIFS(MOVI_SAID!H:H,MOVI_SAID!D:D,D3811))</f>
        <v/>
      </c>
      <c r="H3811" s="101" t="str">
        <f t="shared" si="77"/>
        <v/>
      </c>
      <c r="I3811" s="100" t="str">
        <f>IF(CADA_PROD!C3811="","",IFERROR(IF(H3811&lt;=0,"Sem estoque",IF(H3811/E3811&lt;0.25,"Quase sem estoque",IF(H3811/E3811&lt;1.2,"Estoque baixo",IF(H3811/E3811&lt;2,"Estoque moderado","Estoque confortável")))),""))</f>
        <v/>
      </c>
      <c r="J3811" s="102" t="str">
        <f>IF(CADA_PROD!C3811="","",SUMIFS(MOVI_ENTR!M:M,MOVI_ENTR!D:D,D3811))</f>
        <v/>
      </c>
      <c r="K3811" s="103" t="str">
        <f>IF(CADA_PROD!C3811="","",IFERROR($J3811/SUM($J$6:$J$1006),""))</f>
        <v/>
      </c>
      <c r="L3811" s="103" t="str">
        <f>IF(CADA_PROD!C3811="","",IFERROR(H3811/SUM($H$6:$H$1006)+P3811,""))</f>
        <v/>
      </c>
      <c r="M3811" s="102" t="str">
        <f>IF(CADA_PROD!$C3811="","",IFERROR(SUMIFS(MOVI_ENTR!M:M,MOVI_ENTR!D:D,D3811)/SUMIFS(MOVI_ENTR!I:I,MOVI_ENTR!D:D,D3811),0))</f>
        <v/>
      </c>
      <c r="N3811" s="104" t="str">
        <f>IF(CADA_PROD!C3811="","",G3811/E3811)</f>
        <v/>
      </c>
    </row>
    <row r="3812" spans="3:14">
      <c r="C3812" s="99" t="str">
        <f>IF(CADA_PROD!C3812="","",CADA_PROD!C3812)</f>
        <v/>
      </c>
      <c r="D3812" s="100" t="str">
        <f>IF(CADA_PROD!D3812="","",CADA_PROD!D3812)</f>
        <v/>
      </c>
      <c r="E3812" s="101" t="str">
        <f>IF(CADA_PROD!E3812="","",CADA_PROD!E3812)</f>
        <v/>
      </c>
      <c r="F3812" s="101" t="str">
        <f>IF(CADA_PROD!D3812="","",SUMIFS(MOVI_ENTR!I:I,MOVI_ENTR!D:D,D3812))</f>
        <v/>
      </c>
      <c r="G3812" s="101" t="str">
        <f>IF(CADA_PROD!C3812="","",SUMIFS(MOVI_SAID!H:H,MOVI_SAID!D:D,D3812))</f>
        <v/>
      </c>
      <c r="H3812" s="101" t="str">
        <f t="shared" si="77"/>
        <v/>
      </c>
      <c r="I3812" s="100" t="str">
        <f>IF(CADA_PROD!C3812="","",IFERROR(IF(H3812&lt;=0,"Sem estoque",IF(H3812/E3812&lt;0.25,"Quase sem estoque",IF(H3812/E3812&lt;1.2,"Estoque baixo",IF(H3812/E3812&lt;2,"Estoque moderado","Estoque confortável")))),""))</f>
        <v/>
      </c>
      <c r="J3812" s="102" t="str">
        <f>IF(CADA_PROD!C3812="","",SUMIFS(MOVI_ENTR!M:M,MOVI_ENTR!D:D,D3812))</f>
        <v/>
      </c>
      <c r="K3812" s="103" t="str">
        <f>IF(CADA_PROD!C3812="","",IFERROR($J3812/SUM($J$6:$J$1006),""))</f>
        <v/>
      </c>
      <c r="L3812" s="103" t="str">
        <f>IF(CADA_PROD!C3812="","",IFERROR(H3812/SUM($H$6:$H$1006)+P3812,""))</f>
        <v/>
      </c>
      <c r="M3812" s="102" t="str">
        <f>IF(CADA_PROD!$C3812="","",IFERROR(SUMIFS(MOVI_ENTR!M:M,MOVI_ENTR!D:D,D3812)/SUMIFS(MOVI_ENTR!I:I,MOVI_ENTR!D:D,D3812),0))</f>
        <v/>
      </c>
      <c r="N3812" s="104" t="str">
        <f>IF(CADA_PROD!C3812="","",G3812/E3812)</f>
        <v/>
      </c>
    </row>
    <row r="3813" spans="3:14">
      <c r="C3813" s="99" t="str">
        <f>IF(CADA_PROD!C3813="","",CADA_PROD!C3813)</f>
        <v/>
      </c>
      <c r="D3813" s="100" t="str">
        <f>IF(CADA_PROD!D3813="","",CADA_PROD!D3813)</f>
        <v/>
      </c>
      <c r="E3813" s="101" t="str">
        <f>IF(CADA_PROD!E3813="","",CADA_PROD!E3813)</f>
        <v/>
      </c>
      <c r="F3813" s="101" t="str">
        <f>IF(CADA_PROD!D3813="","",SUMIFS(MOVI_ENTR!I:I,MOVI_ENTR!D:D,D3813))</f>
        <v/>
      </c>
      <c r="G3813" s="101" t="str">
        <f>IF(CADA_PROD!C3813="","",SUMIFS(MOVI_SAID!H:H,MOVI_SAID!D:D,D3813))</f>
        <v/>
      </c>
      <c r="H3813" s="101" t="str">
        <f t="shared" si="77"/>
        <v/>
      </c>
      <c r="I3813" s="100" t="str">
        <f>IF(CADA_PROD!C3813="","",IFERROR(IF(H3813&lt;=0,"Sem estoque",IF(H3813/E3813&lt;0.25,"Quase sem estoque",IF(H3813/E3813&lt;1.2,"Estoque baixo",IF(H3813/E3813&lt;2,"Estoque moderado","Estoque confortável")))),""))</f>
        <v/>
      </c>
      <c r="J3813" s="102" t="str">
        <f>IF(CADA_PROD!C3813="","",SUMIFS(MOVI_ENTR!M:M,MOVI_ENTR!D:D,D3813))</f>
        <v/>
      </c>
      <c r="K3813" s="103" t="str">
        <f>IF(CADA_PROD!C3813="","",IFERROR($J3813/SUM($J$6:$J$1006),""))</f>
        <v/>
      </c>
      <c r="L3813" s="103" t="str">
        <f>IF(CADA_PROD!C3813="","",IFERROR(H3813/SUM($H$6:$H$1006)+P3813,""))</f>
        <v/>
      </c>
      <c r="M3813" s="102" t="str">
        <f>IF(CADA_PROD!$C3813="","",IFERROR(SUMIFS(MOVI_ENTR!M:M,MOVI_ENTR!D:D,D3813)/SUMIFS(MOVI_ENTR!I:I,MOVI_ENTR!D:D,D3813),0))</f>
        <v/>
      </c>
      <c r="N3813" s="104" t="str">
        <f>IF(CADA_PROD!C3813="","",G3813/E3813)</f>
        <v/>
      </c>
    </row>
    <row r="3814" spans="3:14">
      <c r="C3814" s="99" t="str">
        <f>IF(CADA_PROD!C3814="","",CADA_PROD!C3814)</f>
        <v/>
      </c>
      <c r="D3814" s="100" t="str">
        <f>IF(CADA_PROD!D3814="","",CADA_PROD!D3814)</f>
        <v/>
      </c>
      <c r="E3814" s="101" t="str">
        <f>IF(CADA_PROD!E3814="","",CADA_PROD!E3814)</f>
        <v/>
      </c>
      <c r="F3814" s="101" t="str">
        <f>IF(CADA_PROD!D3814="","",SUMIFS(MOVI_ENTR!I:I,MOVI_ENTR!D:D,D3814))</f>
        <v/>
      </c>
      <c r="G3814" s="101" t="str">
        <f>IF(CADA_PROD!C3814="","",SUMIFS(MOVI_SAID!H:H,MOVI_SAID!D:D,D3814))</f>
        <v/>
      </c>
      <c r="H3814" s="101" t="str">
        <f t="shared" si="77"/>
        <v/>
      </c>
      <c r="I3814" s="100" t="str">
        <f>IF(CADA_PROD!C3814="","",IFERROR(IF(H3814&lt;=0,"Sem estoque",IF(H3814/E3814&lt;0.25,"Quase sem estoque",IF(H3814/E3814&lt;1.2,"Estoque baixo",IF(H3814/E3814&lt;2,"Estoque moderado","Estoque confortável")))),""))</f>
        <v/>
      </c>
      <c r="J3814" s="102" t="str">
        <f>IF(CADA_PROD!C3814="","",SUMIFS(MOVI_ENTR!M:M,MOVI_ENTR!D:D,D3814))</f>
        <v/>
      </c>
      <c r="K3814" s="103" t="str">
        <f>IF(CADA_PROD!C3814="","",IFERROR($J3814/SUM($J$6:$J$1006),""))</f>
        <v/>
      </c>
      <c r="L3814" s="103" t="str">
        <f>IF(CADA_PROD!C3814="","",IFERROR(H3814/SUM($H$6:$H$1006)+P3814,""))</f>
        <v/>
      </c>
      <c r="M3814" s="102" t="str">
        <f>IF(CADA_PROD!$C3814="","",IFERROR(SUMIFS(MOVI_ENTR!M:M,MOVI_ENTR!D:D,D3814)/SUMIFS(MOVI_ENTR!I:I,MOVI_ENTR!D:D,D3814),0))</f>
        <v/>
      </c>
      <c r="N3814" s="104" t="str">
        <f>IF(CADA_PROD!C3814="","",G3814/E3814)</f>
        <v/>
      </c>
    </row>
    <row r="3815" spans="3:14">
      <c r="C3815" s="99" t="str">
        <f>IF(CADA_PROD!C3815="","",CADA_PROD!C3815)</f>
        <v/>
      </c>
      <c r="D3815" s="100" t="str">
        <f>IF(CADA_PROD!D3815="","",CADA_PROD!D3815)</f>
        <v/>
      </c>
      <c r="E3815" s="101" t="str">
        <f>IF(CADA_PROD!E3815="","",CADA_PROD!E3815)</f>
        <v/>
      </c>
      <c r="F3815" s="101" t="str">
        <f>IF(CADA_PROD!D3815="","",SUMIFS(MOVI_ENTR!I:I,MOVI_ENTR!D:D,D3815))</f>
        <v/>
      </c>
      <c r="G3815" s="101" t="str">
        <f>IF(CADA_PROD!C3815="","",SUMIFS(MOVI_SAID!H:H,MOVI_SAID!D:D,D3815))</f>
        <v/>
      </c>
      <c r="H3815" s="101" t="str">
        <f t="shared" si="77"/>
        <v/>
      </c>
      <c r="I3815" s="100" t="str">
        <f>IF(CADA_PROD!C3815="","",IFERROR(IF(H3815&lt;=0,"Sem estoque",IF(H3815/E3815&lt;0.25,"Quase sem estoque",IF(H3815/E3815&lt;1.2,"Estoque baixo",IF(H3815/E3815&lt;2,"Estoque moderado","Estoque confortável")))),""))</f>
        <v/>
      </c>
      <c r="J3815" s="102" t="str">
        <f>IF(CADA_PROD!C3815="","",SUMIFS(MOVI_ENTR!M:M,MOVI_ENTR!D:D,D3815))</f>
        <v/>
      </c>
      <c r="K3815" s="103" t="str">
        <f>IF(CADA_PROD!C3815="","",IFERROR($J3815/SUM($J$6:$J$1006),""))</f>
        <v/>
      </c>
      <c r="L3815" s="103" t="str">
        <f>IF(CADA_PROD!C3815="","",IFERROR(H3815/SUM($H$6:$H$1006)+P3815,""))</f>
        <v/>
      </c>
      <c r="M3815" s="102" t="str">
        <f>IF(CADA_PROD!$C3815="","",IFERROR(SUMIFS(MOVI_ENTR!M:M,MOVI_ENTR!D:D,D3815)/SUMIFS(MOVI_ENTR!I:I,MOVI_ENTR!D:D,D3815),0))</f>
        <v/>
      </c>
      <c r="N3815" s="104" t="str">
        <f>IF(CADA_PROD!C3815="","",G3815/E3815)</f>
        <v/>
      </c>
    </row>
    <row r="3816" spans="3:14">
      <c r="C3816" s="99" t="str">
        <f>IF(CADA_PROD!C3816="","",CADA_PROD!C3816)</f>
        <v/>
      </c>
      <c r="D3816" s="100" t="str">
        <f>IF(CADA_PROD!D3816="","",CADA_PROD!D3816)</f>
        <v/>
      </c>
      <c r="E3816" s="101" t="str">
        <f>IF(CADA_PROD!E3816="","",CADA_PROD!E3816)</f>
        <v/>
      </c>
      <c r="F3816" s="101" t="str">
        <f>IF(CADA_PROD!D3816="","",SUMIFS(MOVI_ENTR!I:I,MOVI_ENTR!D:D,D3816))</f>
        <v/>
      </c>
      <c r="G3816" s="101" t="str">
        <f>IF(CADA_PROD!C3816="","",SUMIFS(MOVI_SAID!H:H,MOVI_SAID!D:D,D3816))</f>
        <v/>
      </c>
      <c r="H3816" s="101" t="str">
        <f t="shared" si="77"/>
        <v/>
      </c>
      <c r="I3816" s="100" t="str">
        <f>IF(CADA_PROD!C3816="","",IFERROR(IF(H3816&lt;=0,"Sem estoque",IF(H3816/E3816&lt;0.25,"Quase sem estoque",IF(H3816/E3816&lt;1.2,"Estoque baixo",IF(H3816/E3816&lt;2,"Estoque moderado","Estoque confortável")))),""))</f>
        <v/>
      </c>
      <c r="J3816" s="102" t="str">
        <f>IF(CADA_PROD!C3816="","",SUMIFS(MOVI_ENTR!M:M,MOVI_ENTR!D:D,D3816))</f>
        <v/>
      </c>
      <c r="K3816" s="103" t="str">
        <f>IF(CADA_PROD!C3816="","",IFERROR($J3816/SUM($J$6:$J$1006),""))</f>
        <v/>
      </c>
      <c r="L3816" s="103" t="str">
        <f>IF(CADA_PROD!C3816="","",IFERROR(H3816/SUM($H$6:$H$1006)+P3816,""))</f>
        <v/>
      </c>
      <c r="M3816" s="102" t="str">
        <f>IF(CADA_PROD!$C3816="","",IFERROR(SUMIFS(MOVI_ENTR!M:M,MOVI_ENTR!D:D,D3816)/SUMIFS(MOVI_ENTR!I:I,MOVI_ENTR!D:D,D3816),0))</f>
        <v/>
      </c>
      <c r="N3816" s="104" t="str">
        <f>IF(CADA_PROD!C3816="","",G3816/E3816)</f>
        <v/>
      </c>
    </row>
    <row r="3817" spans="3:14">
      <c r="C3817" s="99" t="str">
        <f>IF(CADA_PROD!C3817="","",CADA_PROD!C3817)</f>
        <v/>
      </c>
      <c r="D3817" s="100" t="str">
        <f>IF(CADA_PROD!D3817="","",CADA_PROD!D3817)</f>
        <v/>
      </c>
      <c r="E3817" s="101" t="str">
        <f>IF(CADA_PROD!E3817="","",CADA_PROD!E3817)</f>
        <v/>
      </c>
      <c r="F3817" s="101" t="str">
        <f>IF(CADA_PROD!D3817="","",SUMIFS(MOVI_ENTR!I:I,MOVI_ENTR!D:D,D3817))</f>
        <v/>
      </c>
      <c r="G3817" s="101" t="str">
        <f>IF(CADA_PROD!C3817="","",SUMIFS(MOVI_SAID!H:H,MOVI_SAID!D:D,D3817))</f>
        <v/>
      </c>
      <c r="H3817" s="101" t="str">
        <f t="shared" si="77"/>
        <v/>
      </c>
      <c r="I3817" s="100" t="str">
        <f>IF(CADA_PROD!C3817="","",IFERROR(IF(H3817&lt;=0,"Sem estoque",IF(H3817/E3817&lt;0.25,"Quase sem estoque",IF(H3817/E3817&lt;1.2,"Estoque baixo",IF(H3817/E3817&lt;2,"Estoque moderado","Estoque confortável")))),""))</f>
        <v/>
      </c>
      <c r="J3817" s="102" t="str">
        <f>IF(CADA_PROD!C3817="","",SUMIFS(MOVI_ENTR!M:M,MOVI_ENTR!D:D,D3817))</f>
        <v/>
      </c>
      <c r="K3817" s="103" t="str">
        <f>IF(CADA_PROD!C3817="","",IFERROR($J3817/SUM($J$6:$J$1006),""))</f>
        <v/>
      </c>
      <c r="L3817" s="103" t="str">
        <f>IF(CADA_PROD!C3817="","",IFERROR(H3817/SUM($H$6:$H$1006)+P3817,""))</f>
        <v/>
      </c>
      <c r="M3817" s="102" t="str">
        <f>IF(CADA_PROD!$C3817="","",IFERROR(SUMIFS(MOVI_ENTR!M:M,MOVI_ENTR!D:D,D3817)/SUMIFS(MOVI_ENTR!I:I,MOVI_ENTR!D:D,D3817),0))</f>
        <v/>
      </c>
      <c r="N3817" s="104" t="str">
        <f>IF(CADA_PROD!C3817="","",G3817/E3817)</f>
        <v/>
      </c>
    </row>
    <row r="3818" spans="3:14">
      <c r="C3818" s="99" t="str">
        <f>IF(CADA_PROD!C3818="","",CADA_PROD!C3818)</f>
        <v/>
      </c>
      <c r="D3818" s="100" t="str">
        <f>IF(CADA_PROD!D3818="","",CADA_PROD!D3818)</f>
        <v/>
      </c>
      <c r="E3818" s="101" t="str">
        <f>IF(CADA_PROD!E3818="","",CADA_PROD!E3818)</f>
        <v/>
      </c>
      <c r="F3818" s="101" t="str">
        <f>IF(CADA_PROD!D3818="","",SUMIFS(MOVI_ENTR!I:I,MOVI_ENTR!D:D,D3818))</f>
        <v/>
      </c>
      <c r="G3818" s="101" t="str">
        <f>IF(CADA_PROD!C3818="","",SUMIFS(MOVI_SAID!H:H,MOVI_SAID!D:D,D3818))</f>
        <v/>
      </c>
      <c r="H3818" s="101" t="str">
        <f t="shared" si="77"/>
        <v/>
      </c>
      <c r="I3818" s="100" t="str">
        <f>IF(CADA_PROD!C3818="","",IFERROR(IF(H3818&lt;=0,"Sem estoque",IF(H3818/E3818&lt;0.25,"Quase sem estoque",IF(H3818/E3818&lt;1.2,"Estoque baixo",IF(H3818/E3818&lt;2,"Estoque moderado","Estoque confortável")))),""))</f>
        <v/>
      </c>
      <c r="J3818" s="102" t="str">
        <f>IF(CADA_PROD!C3818="","",SUMIFS(MOVI_ENTR!M:M,MOVI_ENTR!D:D,D3818))</f>
        <v/>
      </c>
      <c r="K3818" s="103" t="str">
        <f>IF(CADA_PROD!C3818="","",IFERROR($J3818/SUM($J$6:$J$1006),""))</f>
        <v/>
      </c>
      <c r="L3818" s="103" t="str">
        <f>IF(CADA_PROD!C3818="","",IFERROR(H3818/SUM($H$6:$H$1006)+P3818,""))</f>
        <v/>
      </c>
      <c r="M3818" s="102" t="str">
        <f>IF(CADA_PROD!$C3818="","",IFERROR(SUMIFS(MOVI_ENTR!M:M,MOVI_ENTR!D:D,D3818)/SUMIFS(MOVI_ENTR!I:I,MOVI_ENTR!D:D,D3818),0))</f>
        <v/>
      </c>
      <c r="N3818" s="104" t="str">
        <f>IF(CADA_PROD!C3818="","",G3818/E3818)</f>
        <v/>
      </c>
    </row>
    <row r="3819" spans="3:14">
      <c r="C3819" s="99" t="str">
        <f>IF(CADA_PROD!C3819="","",CADA_PROD!C3819)</f>
        <v/>
      </c>
      <c r="D3819" s="100" t="str">
        <f>IF(CADA_PROD!D3819="","",CADA_PROD!D3819)</f>
        <v/>
      </c>
      <c r="E3819" s="101" t="str">
        <f>IF(CADA_PROD!E3819="","",CADA_PROD!E3819)</f>
        <v/>
      </c>
      <c r="F3819" s="101" t="str">
        <f>IF(CADA_PROD!D3819="","",SUMIFS(MOVI_ENTR!I:I,MOVI_ENTR!D:D,D3819))</f>
        <v/>
      </c>
      <c r="G3819" s="101" t="str">
        <f>IF(CADA_PROD!C3819="","",SUMIFS(MOVI_SAID!H:H,MOVI_SAID!D:D,D3819))</f>
        <v/>
      </c>
      <c r="H3819" s="101" t="str">
        <f t="shared" ref="H3819:H3821" si="78">IFERROR(F3819-G3819,"")</f>
        <v/>
      </c>
      <c r="I3819" s="100" t="str">
        <f>IF(CADA_PROD!C3819="","",IFERROR(IF(H3819&lt;=0,"Sem estoque",IF(H3819/E3819&lt;0.25,"Quase sem estoque",IF(H3819/E3819&lt;1.2,"Estoque baixo",IF(H3819/E3819&lt;2,"Estoque moderado","Estoque confortável")))),""))</f>
        <v/>
      </c>
      <c r="J3819" s="102" t="str">
        <f>IF(CADA_PROD!C3819="","",SUMIFS(MOVI_ENTR!M:M,MOVI_ENTR!D:D,D3819))</f>
        <v/>
      </c>
      <c r="K3819" s="103" t="str">
        <f>IF(CADA_PROD!C3819="","",IFERROR($J3819/SUM($J$6:$J$1006),""))</f>
        <v/>
      </c>
      <c r="L3819" s="103" t="str">
        <f>IF(CADA_PROD!C3819="","",IFERROR(H3819/SUM($H$6:$H$1006)+P3819,""))</f>
        <v/>
      </c>
      <c r="M3819" s="102" t="str">
        <f>IF(CADA_PROD!$C3819="","",IFERROR(SUMIFS(MOVI_ENTR!M:M,MOVI_ENTR!D:D,D3819)/SUMIFS(MOVI_ENTR!I:I,MOVI_ENTR!D:D,D3819),0))</f>
        <v/>
      </c>
      <c r="N3819" s="104" t="str">
        <f>IF(CADA_PROD!C3819="","",G3819/E3819)</f>
        <v/>
      </c>
    </row>
    <row r="3820" spans="3:14">
      <c r="C3820" s="99" t="str">
        <f>IF(CADA_PROD!C3820="","",CADA_PROD!C3820)</f>
        <v/>
      </c>
      <c r="D3820" s="100" t="str">
        <f>IF(CADA_PROD!D3820="","",CADA_PROD!D3820)</f>
        <v/>
      </c>
      <c r="E3820" s="101" t="str">
        <f>IF(CADA_PROD!E3820="","",CADA_PROD!E3820)</f>
        <v/>
      </c>
      <c r="F3820" s="101" t="str">
        <f>IF(CADA_PROD!D3820="","",SUMIFS(MOVI_ENTR!I:I,MOVI_ENTR!D:D,D3820))</f>
        <v/>
      </c>
      <c r="G3820" s="101" t="str">
        <f>IF(CADA_PROD!C3820="","",SUMIFS(MOVI_SAID!H:H,MOVI_SAID!D:D,D3820))</f>
        <v/>
      </c>
      <c r="H3820" s="101" t="str">
        <f t="shared" si="78"/>
        <v/>
      </c>
      <c r="I3820" s="100" t="str">
        <f>IF(CADA_PROD!C3820="","",IFERROR(IF(H3820&lt;=0,"Sem estoque",IF(H3820/E3820&lt;0.25,"Quase sem estoque",IF(H3820/E3820&lt;1.2,"Estoque baixo",IF(H3820/E3820&lt;2,"Estoque moderado","Estoque confortável")))),""))</f>
        <v/>
      </c>
      <c r="J3820" s="102" t="str">
        <f>IF(CADA_PROD!C3820="","",SUMIFS(MOVI_ENTR!M:M,MOVI_ENTR!D:D,D3820))</f>
        <v/>
      </c>
      <c r="K3820" s="103" t="str">
        <f>IF(CADA_PROD!C3820="","",IFERROR($J3820/SUM($J$6:$J$1006),""))</f>
        <v/>
      </c>
      <c r="L3820" s="103" t="str">
        <f>IF(CADA_PROD!C3820="","",IFERROR(H3820/SUM($H$6:$H$1006)+P3820,""))</f>
        <v/>
      </c>
      <c r="M3820" s="102" t="str">
        <f>IF(CADA_PROD!$C3820="","",IFERROR(SUMIFS(MOVI_ENTR!M:M,MOVI_ENTR!D:D,D3820)/SUMIFS(MOVI_ENTR!I:I,MOVI_ENTR!D:D,D3820),0))</f>
        <v/>
      </c>
      <c r="N3820" s="104" t="str">
        <f>IF(CADA_PROD!C3820="","",G3820/E3820)</f>
        <v/>
      </c>
    </row>
    <row r="3821" spans="3:14">
      <c r="C3821" s="99" t="str">
        <f>IF(CADA_PROD!C3821="","",CADA_PROD!C3821)</f>
        <v/>
      </c>
      <c r="D3821" s="100" t="str">
        <f>IF(CADA_PROD!D3821="","",CADA_PROD!D3821)</f>
        <v/>
      </c>
      <c r="E3821" s="101" t="str">
        <f>IF(CADA_PROD!E3821="","",CADA_PROD!E3821)</f>
        <v/>
      </c>
      <c r="F3821" s="101" t="str">
        <f>IF(CADA_PROD!D3821="","",SUMIFS(MOVI_ENTR!I:I,MOVI_ENTR!D:D,D3821))</f>
        <v/>
      </c>
      <c r="G3821" s="101" t="str">
        <f>IF(CADA_PROD!C3821="","",SUMIFS(MOVI_SAID!H:H,MOVI_SAID!D:D,D3821))</f>
        <v/>
      </c>
      <c r="H3821" s="101" t="str">
        <f t="shared" si="78"/>
        <v/>
      </c>
      <c r="I3821" s="100" t="str">
        <f>IF(CADA_PROD!C3821="","",IFERROR(IF(H3821&lt;=0,"Sem estoque",IF(H3821/E3821&lt;0.25,"Quase sem estoque",IF(H3821/E3821&lt;1.2,"Estoque baixo",IF(H3821/E3821&lt;2,"Estoque moderado","Estoque confortável")))),""))</f>
        <v/>
      </c>
      <c r="J3821" s="102" t="str">
        <f>IF(CADA_PROD!C3821="","",SUMIFS(MOVI_ENTR!M:M,MOVI_ENTR!D:D,D3821))</f>
        <v/>
      </c>
      <c r="K3821" s="103" t="str">
        <f>IF(CADA_PROD!C3821="","",IFERROR($J3821/SUM($J$6:$J$1006),""))</f>
        <v/>
      </c>
      <c r="L3821" s="103" t="str">
        <f>IF(CADA_PROD!C3821="","",IFERROR(H3821/SUM($H$6:$H$1006)+P3821,""))</f>
        <v/>
      </c>
      <c r="M3821" s="102" t="str">
        <f>IF(CADA_PROD!$C3821="","",IFERROR(SUMIFS(MOVI_ENTR!M:M,MOVI_ENTR!D:D,D3821)/SUMIFS(MOVI_ENTR!I:I,MOVI_ENTR!D:D,D3821),0))</f>
        <v/>
      </c>
      <c r="N3821" s="104" t="str">
        <f>IF(CADA_PROD!C3821="","",G3821/E3821)</f>
        <v/>
      </c>
    </row>
  </sheetData>
  <sheetProtection sheet="1" formatCells="0" formatColumns="0" formatRows="0" sort="0" autoFilter="0" pivotTables="0"/>
  <autoFilter ref="C5:N5" xr:uid="{8BA4CA83-A024-4000-9C03-6299C0210787}"/>
  <conditionalFormatting sqref="C6:N3821">
    <cfRule type="expression" dxfId="26" priority="10">
      <formula>$C6=""</formula>
    </cfRule>
  </conditionalFormatting>
  <conditionalFormatting sqref="H6:H3821">
    <cfRule type="cellIs" dxfId="25" priority="11" operator="equal">
      <formula>""</formula>
    </cfRule>
    <cfRule type="cellIs" dxfId="24" priority="12" operator="equal">
      <formula>E6</formula>
    </cfRule>
    <cfRule type="cellIs" dxfId="23" priority="13" operator="lessThan">
      <formula>E6</formula>
    </cfRule>
    <cfRule type="cellIs" dxfId="22" priority="14" operator="greaterThan">
      <formula>E6</formula>
    </cfRule>
  </conditionalFormatting>
  <conditionalFormatting sqref="I1:I1048576">
    <cfRule type="containsText" dxfId="21" priority="1" operator="containsText" text="moderado">
      <formula>NOT(ISERROR(SEARCH("moderado",I1)))</formula>
    </cfRule>
    <cfRule type="containsText" dxfId="20" priority="2" operator="containsText" text="zerado">
      <formula>NOT(ISERROR(SEARCH("zerado",I1)))</formula>
    </cfRule>
    <cfRule type="containsText" dxfId="19" priority="4" operator="containsText" text="quase">
      <formula>NOT(ISERROR(SEARCH("quase",I1)))</formula>
    </cfRule>
    <cfRule type="containsText" dxfId="18" priority="7" operator="containsText" text="baixo">
      <formula>NOT(ISERROR(SEARCH("baixo",I1)))</formula>
    </cfRule>
    <cfRule type="containsText" dxfId="17" priority="9" operator="containsText" text="confortável">
      <formula>NOT(ISERROR(SEARCH("confortável",I1)))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S5037"/>
  <sheetViews>
    <sheetView showGridLines="0" showRowColHeaders="0" zoomScale="90" zoomScaleNormal="90" zoomScalePageLayoutView="80" workbookViewId="0">
      <pane ySplit="7" topLeftCell="A8" activePane="bottomLeft" state="frozen"/>
      <selection activeCell="D15" sqref="D15"/>
      <selection pane="bottomLeft" activeCell="J3" sqref="J3"/>
    </sheetView>
  </sheetViews>
  <sheetFormatPr defaultColWidth="0" defaultRowHeight="15.6"/>
  <cols>
    <col min="1" max="1" width="2.09765625" style="21" customWidth="1"/>
    <col min="2" max="2" width="1.296875" style="21" customWidth="1"/>
    <col min="3" max="3" width="7.796875" style="117" customWidth="1"/>
    <col min="4" max="4" width="17.5" style="118" customWidth="1"/>
    <col min="5" max="8" width="9" style="118" customWidth="1"/>
    <col min="9" max="9" width="17.69921875" style="118" customWidth="1"/>
    <col min="10" max="10" width="19.5" style="118" customWidth="1"/>
    <col min="11" max="11" width="12.19921875" style="118" customWidth="1"/>
    <col min="12" max="12" width="10" style="118" customWidth="1"/>
    <col min="13" max="13" width="13.296875" style="118" customWidth="1"/>
    <col min="14" max="14" width="12.69921875" style="118" customWidth="1"/>
    <col min="15" max="19" width="10.69921875" style="21" customWidth="1"/>
    <col min="20" max="16384" width="0" style="16" hidden="1"/>
  </cols>
  <sheetData>
    <row r="1" spans="1:19" ht="64.5" customHeight="1">
      <c r="C1" s="105"/>
      <c r="D1" s="98"/>
      <c r="E1" s="98"/>
      <c r="F1" s="106"/>
      <c r="G1" s="98"/>
      <c r="H1" s="98"/>
      <c r="I1" s="98"/>
      <c r="J1" s="98"/>
      <c r="K1" s="98"/>
      <c r="L1" s="98"/>
      <c r="M1" s="98"/>
      <c r="N1" s="98"/>
    </row>
    <row r="2" spans="1:19" s="76" customFormat="1" ht="50.25" customHeight="1">
      <c r="A2" s="94"/>
      <c r="C2" s="107"/>
      <c r="D2" s="108"/>
      <c r="E2" s="108"/>
      <c r="F2" s="108"/>
      <c r="G2" s="108"/>
      <c r="H2" s="108"/>
      <c r="I2" s="109"/>
      <c r="J2" s="109"/>
      <c r="K2" s="109"/>
      <c r="L2" s="109"/>
      <c r="M2" s="109"/>
      <c r="N2" s="109"/>
    </row>
    <row r="3" spans="1:19" ht="44.25" customHeight="1">
      <c r="C3" s="110"/>
      <c r="D3" s="98"/>
      <c r="E3" s="111"/>
      <c r="F3" s="111"/>
      <c r="G3" s="98"/>
      <c r="H3" s="98"/>
      <c r="I3" s="98"/>
      <c r="J3" s="98"/>
      <c r="K3" s="98"/>
      <c r="L3" s="98"/>
      <c r="M3" s="98"/>
      <c r="N3" s="98"/>
    </row>
    <row r="4" spans="1:19" ht="15" customHeight="1">
      <c r="C4" s="112"/>
      <c r="D4" s="113"/>
      <c r="E4" s="113"/>
      <c r="F4" s="113"/>
      <c r="G4" s="113"/>
      <c r="H4" s="113"/>
      <c r="I4" s="98"/>
      <c r="J4" s="98"/>
      <c r="K4" s="98"/>
      <c r="L4" s="98"/>
      <c r="M4" s="98"/>
      <c r="N4" s="98"/>
    </row>
    <row r="5" spans="1:19" ht="30" customHeight="1">
      <c r="C5" s="216" t="s">
        <v>39</v>
      </c>
      <c r="D5" s="217"/>
      <c r="E5" s="218"/>
      <c r="F5" s="218"/>
      <c r="G5" s="218"/>
      <c r="H5" s="218"/>
      <c r="I5" s="124"/>
      <c r="J5" s="98"/>
      <c r="K5" s="98"/>
      <c r="L5" s="98"/>
      <c r="M5" s="98"/>
      <c r="N5" s="98"/>
    </row>
    <row r="6" spans="1:19" s="129" customFormat="1" ht="4.5" customHeight="1" thickBot="1">
      <c r="A6" s="125"/>
      <c r="B6" s="125"/>
      <c r="C6" s="126">
        <v>2</v>
      </c>
      <c r="D6" s="127">
        <v>3</v>
      </c>
      <c r="E6" s="128">
        <v>4</v>
      </c>
      <c r="F6" s="127">
        <v>5</v>
      </c>
      <c r="G6" s="128">
        <v>6</v>
      </c>
      <c r="H6" s="127">
        <v>7</v>
      </c>
      <c r="I6" s="128">
        <v>8</v>
      </c>
      <c r="J6" s="127">
        <v>9</v>
      </c>
      <c r="K6" s="128">
        <v>10</v>
      </c>
      <c r="L6" s="127">
        <v>11</v>
      </c>
      <c r="M6" s="128">
        <v>12</v>
      </c>
      <c r="N6" s="127">
        <v>13</v>
      </c>
      <c r="O6" s="125"/>
      <c r="P6" s="125"/>
      <c r="Q6" s="125"/>
      <c r="R6" s="125"/>
      <c r="S6" s="125"/>
    </row>
    <row r="7" spans="1:19" ht="37.5" customHeight="1" thickTop="1" thickBot="1">
      <c r="C7" s="114" t="s">
        <v>13</v>
      </c>
      <c r="D7" s="115" t="s">
        <v>14</v>
      </c>
      <c r="E7" s="115" t="s">
        <v>15</v>
      </c>
      <c r="F7" s="115" t="s">
        <v>42</v>
      </c>
      <c r="G7" s="115" t="s">
        <v>43</v>
      </c>
      <c r="H7" s="115" t="s">
        <v>40</v>
      </c>
      <c r="I7" s="116" t="s">
        <v>41</v>
      </c>
      <c r="J7" s="115" t="s">
        <v>48</v>
      </c>
      <c r="K7" s="115" t="s">
        <v>82</v>
      </c>
      <c r="L7" s="115" t="s">
        <v>83</v>
      </c>
      <c r="M7" s="115" t="s">
        <v>45</v>
      </c>
      <c r="N7" s="115" t="s">
        <v>47</v>
      </c>
    </row>
    <row r="8" spans="1:19" ht="30" customHeight="1" thickTop="1">
      <c r="B8" s="125">
        <v>1</v>
      </c>
      <c r="C8" s="178" t="str">
        <f>IF(CADA_PROD!C6="","",CADA_PROD!C6)</f>
        <v/>
      </c>
      <c r="D8" s="179" t="str">
        <f>IF(CADA_PROD!D6="","",CADA_PROD!D6)</f>
        <v/>
      </c>
      <c r="E8" s="180" t="str">
        <f>IF(CADA_PROD!E6="","",CADA_PROD!E6)</f>
        <v/>
      </c>
      <c r="F8" s="180" t="str">
        <f>IF(CADA_PROD!D6="","",SUMIFS(MOVI_ENTR!I:I,MOVI_ENTR!D:D,D8,MOVI_ENTR!O:O,$E$5))</f>
        <v/>
      </c>
      <c r="G8" s="180" t="str">
        <f>IF(CADA_PROD!C6="","",SUMIFS(MOVI_SAID!H:H,MOVI_SAID!D:D,D8,MOVI_SAID!L:L,$E$5))</f>
        <v/>
      </c>
      <c r="H8" s="180" t="str">
        <f>IFERROR(F8-G8,"")</f>
        <v/>
      </c>
      <c r="I8" s="179" t="str">
        <f>IF(CADA_PROD!C6="","",IFERROR(IF(H8&lt;=0,"Sem estoque",IF(H8/E8&lt;0.25,"Quase sem estoque",IF(H8/E8&lt;1.2,"Estoque baixo",IF(H8/E8&lt;2,"Estoque moderado","Estoque confortável")))),""))</f>
        <v/>
      </c>
      <c r="J8" s="182" t="str">
        <f>IF(CADA_PROD!C6="","",SUMIFS(MOVI_ENTR!M:M,MOVI_ENTR!D:D,D8,MOVI_ENTR!O:O,$E$5))</f>
        <v/>
      </c>
      <c r="K8" s="183" t="str">
        <f>IF(CADA_PROD!C6="","",IFERROR($J8/SUM($J$8:$J$1008),""))</f>
        <v/>
      </c>
      <c r="L8" s="183" t="str">
        <f>IF(CADA_PROD!C6="","",IFERROR(H8/SUM($H$8:$H$1008),""))</f>
        <v/>
      </c>
      <c r="M8" s="182" t="str">
        <f>IF(CADA_PROD!$C6="","",IFERROR(SUMIFS(MOVI_ENTR!M:M,MOVI_ENTR!D:D,D8,MOVI_ENTR!O:O,$E$5)/SUMIFS(MOVI_ENTR!I:I,MOVI_ENTR!D:D,D8,MOVI_ENTR!O:O,$E$5),0))</f>
        <v/>
      </c>
      <c r="N8" s="184" t="str">
        <f>IF(CADA_PROD!C6="","",G8/E8)</f>
        <v/>
      </c>
    </row>
    <row r="9" spans="1:19" ht="30" customHeight="1">
      <c r="B9" s="21">
        <f>B8+1</f>
        <v>2</v>
      </c>
      <c r="C9" s="178" t="str">
        <f>IF(CADA_PROD!C7="","",CADA_PROD!C7)</f>
        <v/>
      </c>
      <c r="D9" s="179" t="str">
        <f>IF(CADA_PROD!D7="","",CADA_PROD!D7)</f>
        <v/>
      </c>
      <c r="E9" s="180" t="str">
        <f>IF(CADA_PROD!E7="","",CADA_PROD!E7)</f>
        <v/>
      </c>
      <c r="F9" s="180" t="str">
        <f>IF(CADA_PROD!D7="","",SUMIFS(MOVI_ENTR!I:I,MOVI_ENTR!D:D,D9,MOVI_ENTR!O:O,$E$5))</f>
        <v/>
      </c>
      <c r="G9" s="180" t="str">
        <f>IF(CADA_PROD!C7="","",SUMIFS(MOVI_SAID!H:H,MOVI_SAID!D:D,D9,MOVI_SAID!L:L,$E$5))</f>
        <v/>
      </c>
      <c r="H9" s="180" t="str">
        <f t="shared" ref="H9:H72" si="0">IFERROR(F9-G9,"")</f>
        <v/>
      </c>
      <c r="I9" s="179" t="str">
        <f>IF(CADA_PROD!C7="","",IFERROR(IF(H9&lt;=0,"Sem estoque",IF(H9/E9&lt;0.25,"Quase sem estoque",IF(H9/E9&lt;1.2,"Estoque baixo",IF(H9/E9&lt;2,"Estoque moderado","Estoque confortável")))),""))</f>
        <v/>
      </c>
      <c r="J9" s="182" t="str">
        <f>IF(CADA_PROD!C7="","",SUMIFS(MOVI_ENTR!M:M,MOVI_ENTR!D:D,D9,MOVI_ENTR!O:O,$E$5))</f>
        <v/>
      </c>
      <c r="K9" s="183" t="str">
        <f>IF(CADA_PROD!C7="","",IFERROR($J9/SUM($J$8:$J$1008),""))</f>
        <v/>
      </c>
      <c r="L9" s="183" t="str">
        <f>IF(CADA_PROD!C7="","",IFERROR(H9/SUM($H$8:$H$1008),""))</f>
        <v/>
      </c>
      <c r="M9" s="182" t="str">
        <f>IF(CADA_PROD!$C7="","",IFERROR(SUMIFS(MOVI_ENTR!M:M,MOVI_ENTR!D:D,D9,MOVI_ENTR!O:O,$E$5)/SUMIFS(MOVI_ENTR!I:I,MOVI_ENTR!D:D,D9,MOVI_ENTR!O:O,$E$5),0))</f>
        <v/>
      </c>
      <c r="N9" s="184" t="str">
        <f>IF(CADA_PROD!C7="","",G9/E9)</f>
        <v/>
      </c>
    </row>
    <row r="10" spans="1:19" ht="30" customHeight="1">
      <c r="B10" s="21">
        <f t="shared" ref="B10:B73" si="1">B9+1</f>
        <v>3</v>
      </c>
      <c r="C10" s="178" t="str">
        <f>IF(CADA_PROD!C8="","",CADA_PROD!C8)</f>
        <v/>
      </c>
      <c r="D10" s="179" t="str">
        <f>IF(CADA_PROD!D8="","",CADA_PROD!D8)</f>
        <v/>
      </c>
      <c r="E10" s="180" t="str">
        <f>IF(CADA_PROD!E8="","",CADA_PROD!E8)</f>
        <v/>
      </c>
      <c r="F10" s="180" t="str">
        <f>IF(CADA_PROD!D8="","",SUMIFS(MOVI_ENTR!I:I,MOVI_ENTR!D:D,D10,MOVI_ENTR!O:O,$E$5))</f>
        <v/>
      </c>
      <c r="G10" s="180" t="str">
        <f>IF(CADA_PROD!C8="","",SUMIFS(MOVI_SAID!H:H,MOVI_SAID!D:D,D10,MOVI_SAID!L:L,$E$5))</f>
        <v/>
      </c>
      <c r="H10" s="180" t="str">
        <f t="shared" si="0"/>
        <v/>
      </c>
      <c r="I10" s="179" t="str">
        <f>IF(CADA_PROD!C8="","",IFERROR(IF(H10&lt;=0,"Sem estoque",IF(H10/E10&lt;0.25,"Quase sem estoque",IF(H10/E10&lt;1.2,"Estoque baixo",IF(H10/E10&lt;2,"Estoque moderado","Estoque confortável")))),""))</f>
        <v/>
      </c>
      <c r="J10" s="182" t="str">
        <f>IF(CADA_PROD!C8="","",SUMIFS(MOVI_ENTR!M:M,MOVI_ENTR!D:D,D10,MOVI_ENTR!O:O,$E$5))</f>
        <v/>
      </c>
      <c r="K10" s="183" t="str">
        <f>IF(CADA_PROD!C8="","",IFERROR($J10/SUM($J$8:$J$1008),""))</f>
        <v/>
      </c>
      <c r="L10" s="183" t="str">
        <f>IF(CADA_PROD!C8="","",IFERROR(H10/SUM($H$8:$H$1008),""))</f>
        <v/>
      </c>
      <c r="M10" s="182" t="str">
        <f>IF(CADA_PROD!$C8="","",IFERROR(SUMIFS(MOVI_ENTR!M:M,MOVI_ENTR!D:D,D10,MOVI_ENTR!O:O,$E$5)/SUMIFS(MOVI_ENTR!I:I,MOVI_ENTR!D:D,D10,MOVI_ENTR!O:O,$E$5),0))</f>
        <v/>
      </c>
      <c r="N10" s="184" t="str">
        <f>IF(CADA_PROD!C8="","",G10/E10)</f>
        <v/>
      </c>
    </row>
    <row r="11" spans="1:19" ht="30" customHeight="1">
      <c r="B11" s="21">
        <f t="shared" si="1"/>
        <v>4</v>
      </c>
      <c r="C11" s="178" t="str">
        <f>IF(CADA_PROD!C9="","",CADA_PROD!C9)</f>
        <v/>
      </c>
      <c r="D11" s="179" t="str">
        <f>IF(CADA_PROD!D9="","",CADA_PROD!D9)</f>
        <v/>
      </c>
      <c r="E11" s="180" t="str">
        <f>IF(CADA_PROD!E9="","",CADA_PROD!E9)</f>
        <v/>
      </c>
      <c r="F11" s="180" t="str">
        <f>IF(CADA_PROD!D9="","",SUMIFS(MOVI_ENTR!I:I,MOVI_ENTR!D:D,D11,MOVI_ENTR!O:O,$E$5))</f>
        <v/>
      </c>
      <c r="G11" s="180" t="str">
        <f>IF(CADA_PROD!C9="","",SUMIFS(MOVI_SAID!H:H,MOVI_SAID!D:D,D11,MOVI_SAID!L:L,$E$5))</f>
        <v/>
      </c>
      <c r="H11" s="180" t="str">
        <f t="shared" si="0"/>
        <v/>
      </c>
      <c r="I11" s="179" t="str">
        <f>IF(CADA_PROD!C9="","",IFERROR(IF(H11&lt;=0,"Sem estoque",IF(H11/E11&lt;0.25,"Quase sem estoque",IF(H11/E11&lt;1.2,"Estoque baixo",IF(H11/E11&lt;2,"Estoque moderado","Estoque confortável")))),""))</f>
        <v/>
      </c>
      <c r="J11" s="182" t="str">
        <f>IF(CADA_PROD!C9="","",SUMIFS(MOVI_ENTR!M:M,MOVI_ENTR!D:D,D11,MOVI_ENTR!O:O,$E$5))</f>
        <v/>
      </c>
      <c r="K11" s="183" t="str">
        <f>IF(CADA_PROD!C9="","",IFERROR($J11/SUM($J$8:$J$1008),""))</f>
        <v/>
      </c>
      <c r="L11" s="183" t="str">
        <f>IF(CADA_PROD!C9="","",IFERROR(H11/SUM($H$8:$H$1008),""))</f>
        <v/>
      </c>
      <c r="M11" s="182" t="str">
        <f>IF(CADA_PROD!$C9="","",IFERROR(SUMIFS(MOVI_ENTR!M:M,MOVI_ENTR!D:D,D11,MOVI_ENTR!O:O,$E$5)/SUMIFS(MOVI_ENTR!I:I,MOVI_ENTR!D:D,D11,MOVI_ENTR!O:O,$E$5),0))</f>
        <v/>
      </c>
      <c r="N11" s="184" t="str">
        <f>IF(CADA_PROD!C9="","",G11/E11)</f>
        <v/>
      </c>
    </row>
    <row r="12" spans="1:19" ht="30" customHeight="1">
      <c r="B12" s="21">
        <f t="shared" si="1"/>
        <v>5</v>
      </c>
      <c r="C12" s="178" t="str">
        <f>IF(CADA_PROD!C10="","",CADA_PROD!C10)</f>
        <v/>
      </c>
      <c r="D12" s="179" t="str">
        <f>IF(CADA_PROD!D10="","",CADA_PROD!D10)</f>
        <v/>
      </c>
      <c r="E12" s="180" t="str">
        <f>IF(CADA_PROD!E10="","",CADA_PROD!E10)</f>
        <v/>
      </c>
      <c r="F12" s="180" t="str">
        <f>IF(CADA_PROD!D10="","",SUMIFS(MOVI_ENTR!I:I,MOVI_ENTR!D:D,D12,MOVI_ENTR!O:O,$E$5))</f>
        <v/>
      </c>
      <c r="G12" s="180" t="str">
        <f>IF(CADA_PROD!C10="","",SUMIFS(MOVI_SAID!H:H,MOVI_SAID!D:D,D12,MOVI_SAID!L:L,$E$5))</f>
        <v/>
      </c>
      <c r="H12" s="180" t="str">
        <f t="shared" si="0"/>
        <v/>
      </c>
      <c r="I12" s="179" t="str">
        <f>IF(CADA_PROD!C10="","",IFERROR(IF(H12&lt;=0,"Sem estoque",IF(H12/E12&lt;0.25,"Quase sem estoque",IF(H12/E12&lt;1.2,"Estoque baixo",IF(H12/E12&lt;2,"Estoque moderado","Estoque confortável")))),""))</f>
        <v/>
      </c>
      <c r="J12" s="182" t="str">
        <f>IF(CADA_PROD!C10="","",SUMIFS(MOVI_ENTR!M:M,MOVI_ENTR!D:D,D12,MOVI_ENTR!O:O,$E$5))</f>
        <v/>
      </c>
      <c r="K12" s="183" t="str">
        <f>IF(CADA_PROD!C10="","",IFERROR($J12/SUM($J$8:$J$1008),""))</f>
        <v/>
      </c>
      <c r="L12" s="183" t="str">
        <f>IF(CADA_PROD!C10="","",IFERROR(H12/SUM($H$8:$H$1008),""))</f>
        <v/>
      </c>
      <c r="M12" s="182" t="str">
        <f>IF(CADA_PROD!$C10="","",IFERROR(SUMIFS(MOVI_ENTR!M:M,MOVI_ENTR!D:D,D12,MOVI_ENTR!O:O,$E$5)/SUMIFS(MOVI_ENTR!I:I,MOVI_ENTR!D:D,D12,MOVI_ENTR!O:O,$E$5),0))</f>
        <v/>
      </c>
      <c r="N12" s="184" t="str">
        <f>IF(CADA_PROD!C10="","",G12/E12)</f>
        <v/>
      </c>
    </row>
    <row r="13" spans="1:19" ht="30" customHeight="1">
      <c r="B13" s="21">
        <f t="shared" si="1"/>
        <v>6</v>
      </c>
      <c r="C13" s="178" t="str">
        <f>IF(CADA_PROD!C11="","",CADA_PROD!C11)</f>
        <v/>
      </c>
      <c r="D13" s="179" t="str">
        <f>IF(CADA_PROD!D11="","",CADA_PROD!D11)</f>
        <v/>
      </c>
      <c r="E13" s="180" t="str">
        <f>IF(CADA_PROD!E11="","",CADA_PROD!E11)</f>
        <v/>
      </c>
      <c r="F13" s="180" t="str">
        <f>IF(CADA_PROD!D11="","",SUMIFS(MOVI_ENTR!I:I,MOVI_ENTR!D:D,D13,MOVI_ENTR!O:O,$E$5))</f>
        <v/>
      </c>
      <c r="G13" s="180" t="str">
        <f>IF(CADA_PROD!C11="","",SUMIFS(MOVI_SAID!H:H,MOVI_SAID!D:D,D13,MOVI_SAID!L:L,$E$5))</f>
        <v/>
      </c>
      <c r="H13" s="180" t="str">
        <f t="shared" si="0"/>
        <v/>
      </c>
      <c r="I13" s="179" t="str">
        <f>IF(CADA_PROD!C11="","",IFERROR(IF(H13&lt;=0,"Sem estoque",IF(H13/E13&lt;0.25,"Quase sem estoque",IF(H13/E13&lt;1.2,"Estoque baixo",IF(H13/E13&lt;2,"Estoque moderado","Estoque confortável")))),""))</f>
        <v/>
      </c>
      <c r="J13" s="182" t="str">
        <f>IF(CADA_PROD!C11="","",SUMIFS(MOVI_ENTR!M:M,MOVI_ENTR!D:D,D13,MOVI_ENTR!O:O,$E$5))</f>
        <v/>
      </c>
      <c r="K13" s="183" t="str">
        <f>IF(CADA_PROD!C11="","",IFERROR($J13/SUM($J$8:$J$1008),""))</f>
        <v/>
      </c>
      <c r="L13" s="183" t="str">
        <f>IF(CADA_PROD!C11="","",IFERROR(H13/SUM($H$8:$H$1008),""))</f>
        <v/>
      </c>
      <c r="M13" s="182" t="str">
        <f>IF(CADA_PROD!$C11="","",IFERROR(SUMIFS(MOVI_ENTR!M:M,MOVI_ENTR!D:D,D13,MOVI_ENTR!O:O,$E$5)/SUMIFS(MOVI_ENTR!I:I,MOVI_ENTR!D:D,D13,MOVI_ENTR!O:O,$E$5),0))</f>
        <v/>
      </c>
      <c r="N13" s="184" t="str">
        <f>IF(CADA_PROD!C11="","",G13/E13)</f>
        <v/>
      </c>
    </row>
    <row r="14" spans="1:19" ht="30" customHeight="1">
      <c r="B14" s="21">
        <f t="shared" si="1"/>
        <v>7</v>
      </c>
      <c r="C14" s="178" t="str">
        <f>IF(CADA_PROD!C12="","",CADA_PROD!C12)</f>
        <v/>
      </c>
      <c r="D14" s="179" t="str">
        <f>IF(CADA_PROD!D12="","",CADA_PROD!D12)</f>
        <v/>
      </c>
      <c r="E14" s="180" t="str">
        <f>IF(CADA_PROD!E12="","",CADA_PROD!E12)</f>
        <v/>
      </c>
      <c r="F14" s="180" t="str">
        <f>IF(CADA_PROD!D12="","",SUMIFS(MOVI_ENTR!I:I,MOVI_ENTR!D:D,D14,MOVI_ENTR!O:O,$E$5))</f>
        <v/>
      </c>
      <c r="G14" s="180" t="str">
        <f>IF(CADA_PROD!C12="","",SUMIFS(MOVI_SAID!H:H,MOVI_SAID!D:D,D14,MOVI_SAID!L:L,$E$5))</f>
        <v/>
      </c>
      <c r="H14" s="180" t="str">
        <f t="shared" si="0"/>
        <v/>
      </c>
      <c r="I14" s="179" t="str">
        <f>IF(CADA_PROD!C12="","",IFERROR(IF(H14&lt;=0,"Sem estoque",IF(H14/E14&lt;0.25,"Quase sem estoque",IF(H14/E14&lt;1.2,"Estoque baixo",IF(H14/E14&lt;2,"Estoque moderado","Estoque confortável")))),""))</f>
        <v/>
      </c>
      <c r="J14" s="182" t="str">
        <f>IF(CADA_PROD!C12="","",SUMIFS(MOVI_ENTR!M:M,MOVI_ENTR!D:D,D14,MOVI_ENTR!O:O,$E$5))</f>
        <v/>
      </c>
      <c r="K14" s="183" t="str">
        <f>IF(CADA_PROD!C12="","",IFERROR($J14/SUM($J$8:$J$1008),""))</f>
        <v/>
      </c>
      <c r="L14" s="183" t="str">
        <f>IF(CADA_PROD!C12="","",IFERROR(H14/SUM($H$8:$H$1008),""))</f>
        <v/>
      </c>
      <c r="M14" s="182" t="str">
        <f>IF(CADA_PROD!$C12="","",IFERROR(SUMIFS(MOVI_ENTR!M:M,MOVI_ENTR!D:D,D14,MOVI_ENTR!O:O,$E$5)/SUMIFS(MOVI_ENTR!I:I,MOVI_ENTR!D:D,D14,MOVI_ENTR!O:O,$E$5),0))</f>
        <v/>
      </c>
      <c r="N14" s="184" t="str">
        <f>IF(CADA_PROD!C12="","",G14/E14)</f>
        <v/>
      </c>
    </row>
    <row r="15" spans="1:19" ht="30" customHeight="1">
      <c r="B15" s="21">
        <f t="shared" si="1"/>
        <v>8</v>
      </c>
      <c r="C15" s="178" t="str">
        <f>IF(CADA_PROD!C13="","",CADA_PROD!C13)</f>
        <v/>
      </c>
      <c r="D15" s="179" t="str">
        <f>IF(CADA_PROD!D13="","",CADA_PROD!D13)</f>
        <v/>
      </c>
      <c r="E15" s="180" t="str">
        <f>IF(CADA_PROD!E13="","",CADA_PROD!E13)</f>
        <v/>
      </c>
      <c r="F15" s="180" t="str">
        <f>IF(CADA_PROD!D13="","",SUMIFS(MOVI_ENTR!I:I,MOVI_ENTR!D:D,D15,MOVI_ENTR!O:O,$E$5))</f>
        <v/>
      </c>
      <c r="G15" s="180" t="str">
        <f>IF(CADA_PROD!C13="","",SUMIFS(MOVI_SAID!H:H,MOVI_SAID!D:D,D15,MOVI_SAID!L:L,$E$5))</f>
        <v/>
      </c>
      <c r="H15" s="180" t="str">
        <f t="shared" si="0"/>
        <v/>
      </c>
      <c r="I15" s="179" t="str">
        <f>IF(CADA_PROD!C13="","",IFERROR(IF(H15&lt;=0,"Sem estoque",IF(H15/E15&lt;0.25,"Quase sem estoque",IF(H15/E15&lt;1.2,"Estoque baixo",IF(H15/E15&lt;2,"Estoque moderado","Estoque confortável")))),""))</f>
        <v/>
      </c>
      <c r="J15" s="182" t="str">
        <f>IF(CADA_PROD!C13="","",SUMIFS(MOVI_ENTR!M:M,MOVI_ENTR!D:D,D15,MOVI_ENTR!O:O,$E$5))</f>
        <v/>
      </c>
      <c r="K15" s="183" t="str">
        <f>IF(CADA_PROD!C13="","",IFERROR($J15/SUM($J$8:$J$1008),""))</f>
        <v/>
      </c>
      <c r="L15" s="183" t="str">
        <f>IF(CADA_PROD!C13="","",IFERROR(H15/SUM($H$8:$H$1008),""))</f>
        <v/>
      </c>
      <c r="M15" s="182" t="str">
        <f>IF(CADA_PROD!$C13="","",IFERROR(SUMIFS(MOVI_ENTR!M:M,MOVI_ENTR!D:D,D15,MOVI_ENTR!O:O,$E$5)/SUMIFS(MOVI_ENTR!I:I,MOVI_ENTR!D:D,D15,MOVI_ENTR!O:O,$E$5),0))</f>
        <v/>
      </c>
      <c r="N15" s="184" t="str">
        <f>IF(CADA_PROD!C13="","",G15/E15)</f>
        <v/>
      </c>
    </row>
    <row r="16" spans="1:19" ht="30" customHeight="1">
      <c r="B16" s="21">
        <f t="shared" si="1"/>
        <v>9</v>
      </c>
      <c r="C16" s="178" t="str">
        <f>IF(CADA_PROD!C14="","",CADA_PROD!C14)</f>
        <v/>
      </c>
      <c r="D16" s="179" t="str">
        <f>IF(CADA_PROD!D14="","",CADA_PROD!D14)</f>
        <v/>
      </c>
      <c r="E16" s="180" t="str">
        <f>IF(CADA_PROD!E14="","",CADA_PROD!E14)</f>
        <v/>
      </c>
      <c r="F16" s="180" t="str">
        <f>IF(CADA_PROD!D14="","",SUMIFS(MOVI_ENTR!I:I,MOVI_ENTR!D:D,D16,MOVI_ENTR!O:O,$E$5))</f>
        <v/>
      </c>
      <c r="G16" s="180" t="str">
        <f>IF(CADA_PROD!C14="","",SUMIFS(MOVI_SAID!H:H,MOVI_SAID!D:D,D16,MOVI_SAID!L:L,$E$5))</f>
        <v/>
      </c>
      <c r="H16" s="180" t="str">
        <f t="shared" si="0"/>
        <v/>
      </c>
      <c r="I16" s="179" t="str">
        <f>IF(CADA_PROD!C14="","",IFERROR(IF(H16&lt;=0,"Sem estoque",IF(H16/E16&lt;0.25,"Quase sem estoque",IF(H16/E16&lt;1.2,"Estoque baixo",IF(H16/E16&lt;2,"Estoque moderado","Estoque confortável")))),""))</f>
        <v/>
      </c>
      <c r="J16" s="182" t="str">
        <f>IF(CADA_PROD!C14="","",SUMIFS(MOVI_ENTR!M:M,MOVI_ENTR!D:D,D16,MOVI_ENTR!O:O,$E$5))</f>
        <v/>
      </c>
      <c r="K16" s="183" t="str">
        <f>IF(CADA_PROD!C14="","",IFERROR($J16/SUM($J$8:$J$1008),""))</f>
        <v/>
      </c>
      <c r="L16" s="183" t="str">
        <f>IF(CADA_PROD!C14="","",IFERROR(H16/SUM($H$8:$H$1008),""))</f>
        <v/>
      </c>
      <c r="M16" s="182" t="str">
        <f>IF(CADA_PROD!$C14="","",IFERROR(SUMIFS(MOVI_ENTR!M:M,MOVI_ENTR!D:D,D16,MOVI_ENTR!O:O,$E$5)/SUMIFS(MOVI_ENTR!I:I,MOVI_ENTR!D:D,D16,MOVI_ENTR!O:O,$E$5),0))</f>
        <v/>
      </c>
      <c r="N16" s="184" t="str">
        <f>IF(CADA_PROD!C14="","",G16/E16)</f>
        <v/>
      </c>
    </row>
    <row r="17" spans="2:14" ht="30" customHeight="1">
      <c r="B17" s="21">
        <f t="shared" si="1"/>
        <v>10</v>
      </c>
      <c r="C17" s="178" t="str">
        <f>IF(CADA_PROD!C15="","",CADA_PROD!C15)</f>
        <v/>
      </c>
      <c r="D17" s="179" t="str">
        <f>IF(CADA_PROD!D15="","",CADA_PROD!D15)</f>
        <v/>
      </c>
      <c r="E17" s="180" t="str">
        <f>IF(CADA_PROD!E15="","",CADA_PROD!E15)</f>
        <v/>
      </c>
      <c r="F17" s="180" t="str">
        <f>IF(CADA_PROD!D15="","",SUMIFS(MOVI_ENTR!I:I,MOVI_ENTR!D:D,D17,MOVI_ENTR!O:O,$E$5))</f>
        <v/>
      </c>
      <c r="G17" s="180" t="str">
        <f>IF(CADA_PROD!C15="","",SUMIFS(MOVI_SAID!H:H,MOVI_SAID!D:D,D17,MOVI_SAID!L:L,$E$5))</f>
        <v/>
      </c>
      <c r="H17" s="180" t="str">
        <f t="shared" si="0"/>
        <v/>
      </c>
      <c r="I17" s="179" t="str">
        <f>IF(CADA_PROD!C15="","",IFERROR(IF(H17&lt;=0,"Sem estoque",IF(H17/E17&lt;0.25,"Quase sem estoque",IF(H17/E17&lt;1.2,"Estoque baixo",IF(H17/E17&lt;2,"Estoque moderado","Estoque confortável")))),""))</f>
        <v/>
      </c>
      <c r="J17" s="182" t="str">
        <f>IF(CADA_PROD!C15="","",SUMIFS(MOVI_ENTR!M:M,MOVI_ENTR!D:D,D17,MOVI_ENTR!O:O,$E$5))</f>
        <v/>
      </c>
      <c r="K17" s="183" t="str">
        <f>IF(CADA_PROD!C15="","",IFERROR($J17/SUM($J$8:$J$1008),""))</f>
        <v/>
      </c>
      <c r="L17" s="183" t="str">
        <f>IF(CADA_PROD!C15="","",IFERROR(H17/SUM($H$8:$H$1008),""))</f>
        <v/>
      </c>
      <c r="M17" s="182" t="str">
        <f>IF(CADA_PROD!$C15="","",IFERROR(SUMIFS(MOVI_ENTR!M:M,MOVI_ENTR!D:D,D17,MOVI_ENTR!O:O,$E$5)/SUMIFS(MOVI_ENTR!I:I,MOVI_ENTR!D:D,D17,MOVI_ENTR!O:O,$E$5),0))</f>
        <v/>
      </c>
      <c r="N17" s="184" t="str">
        <f>IF(CADA_PROD!C15="","",G17/E17)</f>
        <v/>
      </c>
    </row>
    <row r="18" spans="2:14" ht="30" customHeight="1">
      <c r="B18" s="21">
        <f t="shared" si="1"/>
        <v>11</v>
      </c>
      <c r="C18" s="178" t="str">
        <f>IF(CADA_PROD!C16="","",CADA_PROD!C16)</f>
        <v/>
      </c>
      <c r="D18" s="179" t="str">
        <f>IF(CADA_PROD!D16="","",CADA_PROD!D16)</f>
        <v/>
      </c>
      <c r="E18" s="180" t="str">
        <f>IF(CADA_PROD!E16="","",CADA_PROD!E16)</f>
        <v/>
      </c>
      <c r="F18" s="180" t="str">
        <f>IF(CADA_PROD!D16="","",SUMIFS(MOVI_ENTR!I:I,MOVI_ENTR!D:D,D18,MOVI_ENTR!O:O,$E$5))</f>
        <v/>
      </c>
      <c r="G18" s="180" t="str">
        <f>IF(CADA_PROD!C16="","",SUMIFS(MOVI_SAID!H:H,MOVI_SAID!D:D,D18,MOVI_SAID!L:L,$E$5))</f>
        <v/>
      </c>
      <c r="H18" s="180" t="str">
        <f t="shared" si="0"/>
        <v/>
      </c>
      <c r="I18" s="179" t="str">
        <f>IF(CADA_PROD!C16="","",IFERROR(IF(H18&lt;=0,"Sem estoque",IF(H18/E18&lt;0.25,"Quase sem estoque",IF(H18/E18&lt;1.2,"Estoque baixo",IF(H18/E18&lt;2,"Estoque moderado","Estoque confortável")))),""))</f>
        <v/>
      </c>
      <c r="J18" s="182" t="str">
        <f>IF(CADA_PROD!C16="","",SUMIFS(MOVI_ENTR!M:M,MOVI_ENTR!D:D,D18,MOVI_ENTR!O:O,$E$5))</f>
        <v/>
      </c>
      <c r="K18" s="183" t="str">
        <f>IF(CADA_PROD!C16="","",IFERROR($J18/SUM($J$8:$J$1008),""))</f>
        <v/>
      </c>
      <c r="L18" s="183" t="str">
        <f>IF(CADA_PROD!C16="","",IFERROR(H18/SUM($H$8:$H$1008),""))</f>
        <v/>
      </c>
      <c r="M18" s="182" t="str">
        <f>IF(CADA_PROD!$C16="","",IFERROR(SUMIFS(MOVI_ENTR!M:M,MOVI_ENTR!D:D,D18,MOVI_ENTR!O:O,$E$5)/SUMIFS(MOVI_ENTR!I:I,MOVI_ENTR!D:D,D18,MOVI_ENTR!O:O,$E$5),0))</f>
        <v/>
      </c>
      <c r="N18" s="184" t="str">
        <f>IF(CADA_PROD!C16="","",G18/E18)</f>
        <v/>
      </c>
    </row>
    <row r="19" spans="2:14" ht="30" customHeight="1">
      <c r="B19" s="21">
        <f t="shared" si="1"/>
        <v>12</v>
      </c>
      <c r="C19" s="178" t="str">
        <f>IF(CADA_PROD!C17="","",CADA_PROD!C17)</f>
        <v/>
      </c>
      <c r="D19" s="179" t="str">
        <f>IF(CADA_PROD!D17="","",CADA_PROD!D17)</f>
        <v/>
      </c>
      <c r="E19" s="180" t="str">
        <f>IF(CADA_PROD!E17="","",CADA_PROD!E17)</f>
        <v/>
      </c>
      <c r="F19" s="180" t="str">
        <f>IF(CADA_PROD!D17="","",SUMIFS(MOVI_ENTR!I:I,MOVI_ENTR!D:D,D19,MOVI_ENTR!O:O,$E$5))</f>
        <v/>
      </c>
      <c r="G19" s="180" t="str">
        <f>IF(CADA_PROD!C17="","",SUMIFS(MOVI_SAID!H:H,MOVI_SAID!D:D,D19,MOVI_SAID!L:L,$E$5))</f>
        <v/>
      </c>
      <c r="H19" s="180" t="str">
        <f t="shared" si="0"/>
        <v/>
      </c>
      <c r="I19" s="179" t="str">
        <f>IF(CADA_PROD!C17="","",IFERROR(IF(H19&lt;=0,"Sem estoque",IF(H19/E19&lt;0.25,"Quase sem estoque",IF(H19/E19&lt;1.2,"Estoque baixo",IF(H19/E19&lt;2,"Estoque moderado","Estoque confortável")))),""))</f>
        <v/>
      </c>
      <c r="J19" s="182" t="str">
        <f>IF(CADA_PROD!C17="","",SUMIFS(MOVI_ENTR!M:M,MOVI_ENTR!D:D,D19,MOVI_ENTR!O:O,$E$5))</f>
        <v/>
      </c>
      <c r="K19" s="183" t="str">
        <f>IF(CADA_PROD!C17="","",IFERROR($J19/SUM($J$8:$J$1008),""))</f>
        <v/>
      </c>
      <c r="L19" s="183" t="str">
        <f>IF(CADA_PROD!C17="","",IFERROR(H19/SUM($H$8:$H$1008),""))</f>
        <v/>
      </c>
      <c r="M19" s="182" t="str">
        <f>IF(CADA_PROD!$C17="","",IFERROR(SUMIFS(MOVI_ENTR!M:M,MOVI_ENTR!D:D,D19,MOVI_ENTR!O:O,$E$5)/SUMIFS(MOVI_ENTR!I:I,MOVI_ENTR!D:D,D19,MOVI_ENTR!O:O,$E$5),0))</f>
        <v/>
      </c>
      <c r="N19" s="184" t="str">
        <f>IF(CADA_PROD!C17="","",G19/E19)</f>
        <v/>
      </c>
    </row>
    <row r="20" spans="2:14" ht="30" customHeight="1">
      <c r="B20" s="21">
        <f t="shared" si="1"/>
        <v>13</v>
      </c>
      <c r="C20" s="178" t="str">
        <f>IF(CADA_PROD!C18="","",CADA_PROD!C18)</f>
        <v/>
      </c>
      <c r="D20" s="179" t="str">
        <f>IF(CADA_PROD!D18="","",CADA_PROD!D18)</f>
        <v/>
      </c>
      <c r="E20" s="180" t="str">
        <f>IF(CADA_PROD!E18="","",CADA_PROD!E18)</f>
        <v/>
      </c>
      <c r="F20" s="180" t="str">
        <f>IF(CADA_PROD!D18="","",SUMIFS(MOVI_ENTR!I:I,MOVI_ENTR!D:D,D20,MOVI_ENTR!O:O,$E$5))</f>
        <v/>
      </c>
      <c r="G20" s="180" t="str">
        <f>IF(CADA_PROD!C18="","",SUMIFS(MOVI_SAID!H:H,MOVI_SAID!D:D,D20,MOVI_SAID!L:L,$E$5))</f>
        <v/>
      </c>
      <c r="H20" s="180" t="str">
        <f t="shared" si="0"/>
        <v/>
      </c>
      <c r="I20" s="179" t="str">
        <f>IF(CADA_PROD!C18="","",IFERROR(IF(H20&lt;=0,"Sem estoque",IF(H20/E20&lt;0.25,"Quase sem estoque",IF(H20/E20&lt;1.2,"Estoque baixo",IF(H20/E20&lt;2,"Estoque moderado","Estoque confortável")))),""))</f>
        <v/>
      </c>
      <c r="J20" s="182" t="str">
        <f>IF(CADA_PROD!C18="","",SUMIFS(MOVI_ENTR!M:M,MOVI_ENTR!D:D,D20,MOVI_ENTR!O:O,$E$5))</f>
        <v/>
      </c>
      <c r="K20" s="183" t="str">
        <f>IF(CADA_PROD!C18="","",IFERROR($J20/SUM($J$8:$J$1008),""))</f>
        <v/>
      </c>
      <c r="L20" s="183" t="str">
        <f>IF(CADA_PROD!C18="","",IFERROR(H20/SUM($H$8:$H$1008),""))</f>
        <v/>
      </c>
      <c r="M20" s="182" t="str">
        <f>IF(CADA_PROD!$C18="","",IFERROR(SUMIFS(MOVI_ENTR!M:M,MOVI_ENTR!D:D,D20,MOVI_ENTR!O:O,$E$5)/SUMIFS(MOVI_ENTR!I:I,MOVI_ENTR!D:D,D20,MOVI_ENTR!O:O,$E$5),0))</f>
        <v/>
      </c>
      <c r="N20" s="184" t="str">
        <f>IF(CADA_PROD!C18="","",G20/E20)</f>
        <v/>
      </c>
    </row>
    <row r="21" spans="2:14" ht="30" customHeight="1">
      <c r="B21" s="21">
        <f t="shared" si="1"/>
        <v>14</v>
      </c>
      <c r="C21" s="178" t="str">
        <f>IF(CADA_PROD!C19="","",CADA_PROD!C19)</f>
        <v/>
      </c>
      <c r="D21" s="179" t="str">
        <f>IF(CADA_PROD!D19="","",CADA_PROD!D19)</f>
        <v/>
      </c>
      <c r="E21" s="180" t="str">
        <f>IF(CADA_PROD!E19="","",CADA_PROD!E19)</f>
        <v/>
      </c>
      <c r="F21" s="180" t="str">
        <f>IF(CADA_PROD!D19="","",SUMIFS(MOVI_ENTR!I:I,MOVI_ENTR!D:D,D21,MOVI_ENTR!O:O,$E$5))</f>
        <v/>
      </c>
      <c r="G21" s="180" t="str">
        <f>IF(CADA_PROD!C19="","",SUMIFS(MOVI_SAID!H:H,MOVI_SAID!D:D,D21,MOVI_SAID!L:L,$E$5))</f>
        <v/>
      </c>
      <c r="H21" s="180" t="str">
        <f t="shared" si="0"/>
        <v/>
      </c>
      <c r="I21" s="179" t="str">
        <f>IF(CADA_PROD!C19="","",IFERROR(IF(H21&lt;=0,"Sem estoque",IF(H21/E21&lt;0.25,"Quase sem estoque",IF(H21/E21&lt;1.2,"Estoque baixo",IF(H21/E21&lt;2,"Estoque moderado","Estoque confortável")))),""))</f>
        <v/>
      </c>
      <c r="J21" s="182" t="str">
        <f>IF(CADA_PROD!C19="","",SUMIFS(MOVI_ENTR!M:M,MOVI_ENTR!D:D,D21,MOVI_ENTR!O:O,$E$5))</f>
        <v/>
      </c>
      <c r="K21" s="183" t="str">
        <f>IF(CADA_PROD!C19="","",IFERROR($J21/SUM($J$8:$J$1008),""))</f>
        <v/>
      </c>
      <c r="L21" s="183" t="str">
        <f>IF(CADA_PROD!C19="","",IFERROR(H21/SUM($H$8:$H$1008),""))</f>
        <v/>
      </c>
      <c r="M21" s="182" t="str">
        <f>IF(CADA_PROD!$C19="","",IFERROR(SUMIFS(MOVI_ENTR!M:M,MOVI_ENTR!D:D,D21,MOVI_ENTR!O:O,$E$5)/SUMIFS(MOVI_ENTR!I:I,MOVI_ENTR!D:D,D21,MOVI_ENTR!O:O,$E$5),0))</f>
        <v/>
      </c>
      <c r="N21" s="184" t="str">
        <f>IF(CADA_PROD!C19="","",G21/E21)</f>
        <v/>
      </c>
    </row>
    <row r="22" spans="2:14" ht="30" customHeight="1">
      <c r="B22" s="21">
        <f t="shared" si="1"/>
        <v>15</v>
      </c>
      <c r="C22" s="178" t="str">
        <f>IF(CADA_PROD!C20="","",CADA_PROD!C20)</f>
        <v/>
      </c>
      <c r="D22" s="179" t="str">
        <f>IF(CADA_PROD!D20="","",CADA_PROD!D20)</f>
        <v/>
      </c>
      <c r="E22" s="180" t="str">
        <f>IF(CADA_PROD!E20="","",CADA_PROD!E20)</f>
        <v/>
      </c>
      <c r="F22" s="180" t="str">
        <f>IF(CADA_PROD!D20="","",SUMIFS(MOVI_ENTR!I:I,MOVI_ENTR!D:D,D22,MOVI_ENTR!O:O,$E$5))</f>
        <v/>
      </c>
      <c r="G22" s="180" t="str">
        <f>IF(CADA_PROD!C20="","",SUMIFS(MOVI_SAID!H:H,MOVI_SAID!D:D,D22,MOVI_SAID!L:L,$E$5))</f>
        <v/>
      </c>
      <c r="H22" s="180" t="str">
        <f t="shared" si="0"/>
        <v/>
      </c>
      <c r="I22" s="179" t="str">
        <f>IF(CADA_PROD!C20="","",IFERROR(IF(H22&lt;=0,"Sem estoque",IF(H22/E22&lt;0.25,"Quase sem estoque",IF(H22/E22&lt;1.2,"Estoque baixo",IF(H22/E22&lt;2,"Estoque moderado","Estoque confortável")))),""))</f>
        <v/>
      </c>
      <c r="J22" s="182" t="str">
        <f>IF(CADA_PROD!C20="","",SUMIFS(MOVI_ENTR!M:M,MOVI_ENTR!D:D,D22,MOVI_ENTR!O:O,$E$5))</f>
        <v/>
      </c>
      <c r="K22" s="183" t="str">
        <f>IF(CADA_PROD!C20="","",IFERROR($J22/SUM($J$8:$J$1008),""))</f>
        <v/>
      </c>
      <c r="L22" s="183" t="str">
        <f>IF(CADA_PROD!C20="","",IFERROR(H22/SUM($H$8:$H$1008),""))</f>
        <v/>
      </c>
      <c r="M22" s="182" t="str">
        <f>IF(CADA_PROD!$C20="","",IFERROR(SUMIFS(MOVI_ENTR!M:M,MOVI_ENTR!D:D,D22,MOVI_ENTR!O:O,$E$5)/SUMIFS(MOVI_ENTR!I:I,MOVI_ENTR!D:D,D22,MOVI_ENTR!O:O,$E$5),0))</f>
        <v/>
      </c>
      <c r="N22" s="184" t="str">
        <f>IF(CADA_PROD!C20="","",G22/E22)</f>
        <v/>
      </c>
    </row>
    <row r="23" spans="2:14" ht="30" customHeight="1">
      <c r="B23" s="21">
        <f t="shared" si="1"/>
        <v>16</v>
      </c>
      <c r="C23" s="178" t="str">
        <f>IF(CADA_PROD!C21="","",CADA_PROD!C21)</f>
        <v/>
      </c>
      <c r="D23" s="179" t="str">
        <f>IF(CADA_PROD!D21="","",CADA_PROD!D21)</f>
        <v/>
      </c>
      <c r="E23" s="180" t="str">
        <f>IF(CADA_PROD!E21="","",CADA_PROD!E21)</f>
        <v/>
      </c>
      <c r="F23" s="180" t="str">
        <f>IF(CADA_PROD!D21="","",SUMIFS(MOVI_ENTR!I:I,MOVI_ENTR!D:D,D23,MOVI_ENTR!O:O,$E$5))</f>
        <v/>
      </c>
      <c r="G23" s="180" t="str">
        <f>IF(CADA_PROD!C21="","",SUMIFS(MOVI_SAID!H:H,MOVI_SAID!D:D,D23,MOVI_SAID!L:L,$E$5))</f>
        <v/>
      </c>
      <c r="H23" s="180" t="str">
        <f t="shared" si="0"/>
        <v/>
      </c>
      <c r="I23" s="179" t="str">
        <f>IF(CADA_PROD!C21="","",IFERROR(IF(H23&lt;=0,"Sem estoque",IF(H23/E23&lt;0.25,"Quase sem estoque",IF(H23/E23&lt;1.2,"Estoque baixo",IF(H23/E23&lt;2,"Estoque moderado","Estoque confortável")))),""))</f>
        <v/>
      </c>
      <c r="J23" s="182" t="str">
        <f>IF(CADA_PROD!C21="","",SUMIFS(MOVI_ENTR!M:M,MOVI_ENTR!D:D,D23,MOVI_ENTR!O:O,$E$5))</f>
        <v/>
      </c>
      <c r="K23" s="183" t="str">
        <f>IF(CADA_PROD!C21="","",IFERROR($J23/SUM($J$8:$J$1008),""))</f>
        <v/>
      </c>
      <c r="L23" s="183" t="str">
        <f>IF(CADA_PROD!C21="","",IFERROR(H23/SUM($H$8:$H$1008),""))</f>
        <v/>
      </c>
      <c r="M23" s="182" t="str">
        <f>IF(CADA_PROD!$C21="","",IFERROR(SUMIFS(MOVI_ENTR!M:M,MOVI_ENTR!D:D,D23,MOVI_ENTR!O:O,$E$5)/SUMIFS(MOVI_ENTR!I:I,MOVI_ENTR!D:D,D23,MOVI_ENTR!O:O,$E$5),0))</f>
        <v/>
      </c>
      <c r="N23" s="184" t="str">
        <f>IF(CADA_PROD!C21="","",G23/E23)</f>
        <v/>
      </c>
    </row>
    <row r="24" spans="2:14" ht="30" customHeight="1">
      <c r="B24" s="21">
        <f t="shared" si="1"/>
        <v>17</v>
      </c>
      <c r="C24" s="178" t="str">
        <f>IF(CADA_PROD!C22="","",CADA_PROD!C22)</f>
        <v/>
      </c>
      <c r="D24" s="179" t="str">
        <f>IF(CADA_PROD!D22="","",CADA_PROD!D22)</f>
        <v/>
      </c>
      <c r="E24" s="180" t="str">
        <f>IF(CADA_PROD!E22="","",CADA_PROD!E22)</f>
        <v/>
      </c>
      <c r="F24" s="180" t="str">
        <f>IF(CADA_PROD!D22="","",SUMIFS(MOVI_ENTR!I:I,MOVI_ENTR!D:D,D24,MOVI_ENTR!O:O,$E$5))</f>
        <v/>
      </c>
      <c r="G24" s="180" t="str">
        <f>IF(CADA_PROD!C22="","",SUMIFS(MOVI_SAID!H:H,MOVI_SAID!D:D,D24,MOVI_SAID!L:L,$E$5))</f>
        <v/>
      </c>
      <c r="H24" s="180" t="str">
        <f t="shared" si="0"/>
        <v/>
      </c>
      <c r="I24" s="179" t="str">
        <f>IF(CADA_PROD!C22="","",IFERROR(IF(H24&lt;=0,"Sem estoque",IF(H24/E24&lt;0.25,"Quase sem estoque",IF(H24/E24&lt;1.2,"Estoque baixo",IF(H24/E24&lt;2,"Estoque moderado","Estoque confortável")))),""))</f>
        <v/>
      </c>
      <c r="J24" s="182" t="str">
        <f>IF(CADA_PROD!C22="","",SUMIFS(MOVI_ENTR!M:M,MOVI_ENTR!D:D,D24,MOVI_ENTR!O:O,$E$5))</f>
        <v/>
      </c>
      <c r="K24" s="183" t="str">
        <f>IF(CADA_PROD!C22="","",IFERROR($J24/SUM($J$8:$J$1008),""))</f>
        <v/>
      </c>
      <c r="L24" s="183" t="str">
        <f>IF(CADA_PROD!C22="","",IFERROR(H24/SUM($H$8:$H$1008),""))</f>
        <v/>
      </c>
      <c r="M24" s="182" t="str">
        <f>IF(CADA_PROD!$C22="","",IFERROR(SUMIFS(MOVI_ENTR!M:M,MOVI_ENTR!D:D,D24,MOVI_ENTR!O:O,$E$5)/SUMIFS(MOVI_ENTR!I:I,MOVI_ENTR!D:D,D24,MOVI_ENTR!O:O,$E$5),0))</f>
        <v/>
      </c>
      <c r="N24" s="184" t="str">
        <f>IF(CADA_PROD!C22="","",G24/E24)</f>
        <v/>
      </c>
    </row>
    <row r="25" spans="2:14" ht="30" customHeight="1">
      <c r="B25" s="21">
        <f t="shared" si="1"/>
        <v>18</v>
      </c>
      <c r="C25" s="178" t="str">
        <f>IF(CADA_PROD!C23="","",CADA_PROD!C23)</f>
        <v/>
      </c>
      <c r="D25" s="179" t="str">
        <f>IF(CADA_PROD!D23="","",CADA_PROD!D23)</f>
        <v/>
      </c>
      <c r="E25" s="180" t="str">
        <f>IF(CADA_PROD!E23="","",CADA_PROD!E23)</f>
        <v/>
      </c>
      <c r="F25" s="180" t="str">
        <f>IF(CADA_PROD!D23="","",SUMIFS(MOVI_ENTR!I:I,MOVI_ENTR!D:D,D25,MOVI_ENTR!O:O,$E$5))</f>
        <v/>
      </c>
      <c r="G25" s="180" t="str">
        <f>IF(CADA_PROD!C23="","",SUMIFS(MOVI_SAID!H:H,MOVI_SAID!D:D,D25,MOVI_SAID!L:L,$E$5))</f>
        <v/>
      </c>
      <c r="H25" s="180" t="str">
        <f t="shared" si="0"/>
        <v/>
      </c>
      <c r="I25" s="179" t="str">
        <f>IF(CADA_PROD!C23="","",IFERROR(IF(H25&lt;=0,"Sem estoque",IF(H25/E25&lt;0.25,"Quase sem estoque",IF(H25/E25&lt;1.2,"Estoque baixo",IF(H25/E25&lt;2,"Estoque moderado","Estoque confortável")))),""))</f>
        <v/>
      </c>
      <c r="J25" s="182" t="str">
        <f>IF(CADA_PROD!C23="","",SUMIFS(MOVI_ENTR!M:M,MOVI_ENTR!D:D,D25,MOVI_ENTR!O:O,$E$5))</f>
        <v/>
      </c>
      <c r="K25" s="183" t="str">
        <f>IF(CADA_PROD!C23="","",IFERROR($J25/SUM($J$8:$J$1008),""))</f>
        <v/>
      </c>
      <c r="L25" s="183" t="str">
        <f>IF(CADA_PROD!C23="","",IFERROR(H25/SUM($H$8:$H$1008),""))</f>
        <v/>
      </c>
      <c r="M25" s="182" t="str">
        <f>IF(CADA_PROD!$C23="","",IFERROR(SUMIFS(MOVI_ENTR!M:M,MOVI_ENTR!D:D,D25,MOVI_ENTR!O:O,$E$5)/SUMIFS(MOVI_ENTR!I:I,MOVI_ENTR!D:D,D25,MOVI_ENTR!O:O,$E$5),0))</f>
        <v/>
      </c>
      <c r="N25" s="184" t="str">
        <f>IF(CADA_PROD!C23="","",G25/E25)</f>
        <v/>
      </c>
    </row>
    <row r="26" spans="2:14" ht="30" customHeight="1">
      <c r="B26" s="21">
        <f t="shared" si="1"/>
        <v>19</v>
      </c>
      <c r="C26" s="178" t="str">
        <f>IF(CADA_PROD!C24="","",CADA_PROD!C24)</f>
        <v/>
      </c>
      <c r="D26" s="179" t="str">
        <f>IF(CADA_PROD!D24="","",CADA_PROD!D24)</f>
        <v/>
      </c>
      <c r="E26" s="180" t="str">
        <f>IF(CADA_PROD!E24="","",CADA_PROD!E24)</f>
        <v/>
      </c>
      <c r="F26" s="180" t="str">
        <f>IF(CADA_PROD!D24="","",SUMIFS(MOVI_ENTR!I:I,MOVI_ENTR!D:D,D26,MOVI_ENTR!O:O,$E$5))</f>
        <v/>
      </c>
      <c r="G26" s="180" t="str">
        <f>IF(CADA_PROD!C24="","",SUMIFS(MOVI_SAID!H:H,MOVI_SAID!D:D,D26,MOVI_SAID!L:L,$E$5))</f>
        <v/>
      </c>
      <c r="H26" s="180" t="str">
        <f t="shared" si="0"/>
        <v/>
      </c>
      <c r="I26" s="179" t="str">
        <f>IF(CADA_PROD!C24="","",IFERROR(IF(H26&lt;=0,"Sem estoque",IF(H26/E26&lt;0.25,"Quase sem estoque",IF(H26/E26&lt;1.2,"Estoque baixo",IF(H26/E26&lt;2,"Estoque moderado","Estoque confortável")))),""))</f>
        <v/>
      </c>
      <c r="J26" s="182" t="str">
        <f>IF(CADA_PROD!C24="","",SUMIFS(MOVI_ENTR!M:M,MOVI_ENTR!D:D,D26,MOVI_ENTR!O:O,$E$5))</f>
        <v/>
      </c>
      <c r="K26" s="183" t="str">
        <f>IF(CADA_PROD!C24="","",IFERROR($J26/SUM($J$8:$J$1008),""))</f>
        <v/>
      </c>
      <c r="L26" s="183" t="str">
        <f>IF(CADA_PROD!C24="","",IFERROR(H26/SUM($H$8:$H$1008),""))</f>
        <v/>
      </c>
      <c r="M26" s="182" t="str">
        <f>IF(CADA_PROD!$C24="","",IFERROR(SUMIFS(MOVI_ENTR!M:M,MOVI_ENTR!D:D,D26,MOVI_ENTR!O:O,$E$5)/SUMIFS(MOVI_ENTR!I:I,MOVI_ENTR!D:D,D26,MOVI_ENTR!O:O,$E$5),0))</f>
        <v/>
      </c>
      <c r="N26" s="184" t="str">
        <f>IF(CADA_PROD!C24="","",G26/E26)</f>
        <v/>
      </c>
    </row>
    <row r="27" spans="2:14" ht="30" customHeight="1">
      <c r="B27" s="21">
        <f t="shared" si="1"/>
        <v>20</v>
      </c>
      <c r="C27" s="178" t="str">
        <f>IF(CADA_PROD!C25="","",CADA_PROD!C25)</f>
        <v/>
      </c>
      <c r="D27" s="179" t="str">
        <f>IF(CADA_PROD!D25="","",CADA_PROD!D25)</f>
        <v/>
      </c>
      <c r="E27" s="180" t="str">
        <f>IF(CADA_PROD!E25="","",CADA_PROD!E25)</f>
        <v/>
      </c>
      <c r="F27" s="180" t="str">
        <f>IF(CADA_PROD!D25="","",SUMIFS(MOVI_ENTR!I:I,MOVI_ENTR!D:D,D27,MOVI_ENTR!O:O,$E$5))</f>
        <v/>
      </c>
      <c r="G27" s="180" t="str">
        <f>IF(CADA_PROD!C25="","",SUMIFS(MOVI_SAID!H:H,MOVI_SAID!D:D,D27,MOVI_SAID!L:L,$E$5))</f>
        <v/>
      </c>
      <c r="H27" s="180" t="str">
        <f t="shared" si="0"/>
        <v/>
      </c>
      <c r="I27" s="179" t="str">
        <f>IF(CADA_PROD!C25="","",IFERROR(IF(H27&lt;=0,"Sem estoque",IF(H27/E27&lt;0.25,"Quase sem estoque",IF(H27/E27&lt;1.2,"Estoque baixo",IF(H27/E27&lt;2,"Estoque moderado","Estoque confortável")))),""))</f>
        <v/>
      </c>
      <c r="J27" s="182" t="str">
        <f>IF(CADA_PROD!C25="","",SUMIFS(MOVI_ENTR!M:M,MOVI_ENTR!D:D,D27,MOVI_ENTR!O:O,$E$5))</f>
        <v/>
      </c>
      <c r="K27" s="183" t="str">
        <f>IF(CADA_PROD!C25="","",IFERROR($J27/SUM($J$8:$J$1008),""))</f>
        <v/>
      </c>
      <c r="L27" s="183" t="str">
        <f>IF(CADA_PROD!C25="","",IFERROR(H27/SUM($H$8:$H$1008),""))</f>
        <v/>
      </c>
      <c r="M27" s="182" t="str">
        <f>IF(CADA_PROD!$C25="","",IFERROR(SUMIFS(MOVI_ENTR!M:M,MOVI_ENTR!D:D,D27,MOVI_ENTR!O:O,$E$5)/SUMIFS(MOVI_ENTR!I:I,MOVI_ENTR!D:D,D27,MOVI_ENTR!O:O,$E$5),0))</f>
        <v/>
      </c>
      <c r="N27" s="184" t="str">
        <f>IF(CADA_PROD!C25="","",G27/E27)</f>
        <v/>
      </c>
    </row>
    <row r="28" spans="2:14" ht="30" customHeight="1">
      <c r="B28" s="21">
        <f t="shared" si="1"/>
        <v>21</v>
      </c>
      <c r="C28" s="178" t="str">
        <f>IF(CADA_PROD!C26="","",CADA_PROD!C26)</f>
        <v/>
      </c>
      <c r="D28" s="179" t="str">
        <f>IF(CADA_PROD!D26="","",CADA_PROD!D26)</f>
        <v/>
      </c>
      <c r="E28" s="180" t="str">
        <f>IF(CADA_PROD!E26="","",CADA_PROD!E26)</f>
        <v/>
      </c>
      <c r="F28" s="180" t="str">
        <f>IF(CADA_PROD!D26="","",SUMIFS(MOVI_ENTR!I:I,MOVI_ENTR!D:D,D28,MOVI_ENTR!O:O,$E$5))</f>
        <v/>
      </c>
      <c r="G28" s="180" t="str">
        <f>IF(CADA_PROD!C26="","",SUMIFS(MOVI_SAID!H:H,MOVI_SAID!D:D,D28,MOVI_SAID!L:L,$E$5))</f>
        <v/>
      </c>
      <c r="H28" s="180" t="str">
        <f t="shared" si="0"/>
        <v/>
      </c>
      <c r="I28" s="179" t="str">
        <f>IF(CADA_PROD!C26="","",IFERROR(IF(H28&lt;=0,"Sem estoque",IF(H28/E28&lt;0.25,"Quase sem estoque",IF(H28/E28&lt;1.2,"Estoque baixo",IF(H28/E28&lt;2,"Estoque moderado","Estoque confortável")))),""))</f>
        <v/>
      </c>
      <c r="J28" s="182" t="str">
        <f>IF(CADA_PROD!C26="","",SUMIFS(MOVI_ENTR!M:M,MOVI_ENTR!D:D,D28,MOVI_ENTR!O:O,$E$5))</f>
        <v/>
      </c>
      <c r="K28" s="183" t="str">
        <f>IF(CADA_PROD!C26="","",IFERROR($J28/SUM($J$8:$J$1008),""))</f>
        <v/>
      </c>
      <c r="L28" s="183" t="str">
        <f>IF(CADA_PROD!C26="","",IFERROR(H28/SUM($H$8:$H$1008),""))</f>
        <v/>
      </c>
      <c r="M28" s="182" t="str">
        <f>IF(CADA_PROD!$C26="","",IFERROR(SUMIFS(MOVI_ENTR!M:M,MOVI_ENTR!D:D,D28,MOVI_ENTR!O:O,$E$5)/SUMIFS(MOVI_ENTR!I:I,MOVI_ENTR!D:D,D28,MOVI_ENTR!O:O,$E$5),0))</f>
        <v/>
      </c>
      <c r="N28" s="184" t="str">
        <f>IF(CADA_PROD!C26="","",G28/E28)</f>
        <v/>
      </c>
    </row>
    <row r="29" spans="2:14" ht="30" customHeight="1">
      <c r="B29" s="21">
        <f t="shared" si="1"/>
        <v>22</v>
      </c>
      <c r="C29" s="178" t="str">
        <f>IF(CADA_PROD!C27="","",CADA_PROD!C27)</f>
        <v/>
      </c>
      <c r="D29" s="179" t="str">
        <f>IF(CADA_PROD!D27="","",CADA_PROD!D27)</f>
        <v/>
      </c>
      <c r="E29" s="180" t="str">
        <f>IF(CADA_PROD!E27="","",CADA_PROD!E27)</f>
        <v/>
      </c>
      <c r="F29" s="180" t="str">
        <f>IF(CADA_PROD!D27="","",SUMIFS(MOVI_ENTR!I:I,MOVI_ENTR!D:D,D29,MOVI_ENTR!O:O,$E$5))</f>
        <v/>
      </c>
      <c r="G29" s="180" t="str">
        <f>IF(CADA_PROD!C27="","",SUMIFS(MOVI_SAID!H:H,MOVI_SAID!D:D,D29,MOVI_SAID!L:L,$E$5))</f>
        <v/>
      </c>
      <c r="H29" s="180" t="str">
        <f t="shared" si="0"/>
        <v/>
      </c>
      <c r="I29" s="179" t="str">
        <f>IF(CADA_PROD!C27="","",IFERROR(IF(H29&lt;=0,"Sem estoque",IF(H29/E29&lt;0.25,"Quase sem estoque",IF(H29/E29&lt;1.2,"Estoque baixo",IF(H29/E29&lt;2,"Estoque moderado","Estoque confortável")))),""))</f>
        <v/>
      </c>
      <c r="J29" s="182" t="str">
        <f>IF(CADA_PROD!C27="","",SUMIFS(MOVI_ENTR!M:M,MOVI_ENTR!D:D,D29,MOVI_ENTR!O:O,$E$5))</f>
        <v/>
      </c>
      <c r="K29" s="183" t="str">
        <f>IF(CADA_PROD!C27="","",IFERROR($J29/SUM($J$8:$J$1008),""))</f>
        <v/>
      </c>
      <c r="L29" s="183" t="str">
        <f>IF(CADA_PROD!C27="","",IFERROR(H29/SUM($H$8:$H$1008),""))</f>
        <v/>
      </c>
      <c r="M29" s="182" t="str">
        <f>IF(CADA_PROD!$C27="","",IFERROR(SUMIFS(MOVI_ENTR!M:M,MOVI_ENTR!D:D,D29,MOVI_ENTR!O:O,$E$5)/SUMIFS(MOVI_ENTR!I:I,MOVI_ENTR!D:D,D29,MOVI_ENTR!O:O,$E$5),0))</f>
        <v/>
      </c>
      <c r="N29" s="184" t="str">
        <f>IF(CADA_PROD!C27="","",G29/E29)</f>
        <v/>
      </c>
    </row>
    <row r="30" spans="2:14" ht="30" customHeight="1">
      <c r="B30" s="21">
        <f t="shared" si="1"/>
        <v>23</v>
      </c>
      <c r="C30" s="178" t="str">
        <f>IF(CADA_PROD!C28="","",CADA_PROD!C28)</f>
        <v/>
      </c>
      <c r="D30" s="179" t="str">
        <f>IF(CADA_PROD!D28="","",CADA_PROD!D28)</f>
        <v/>
      </c>
      <c r="E30" s="180" t="str">
        <f>IF(CADA_PROD!E28="","",CADA_PROD!E28)</f>
        <v/>
      </c>
      <c r="F30" s="180" t="str">
        <f>IF(CADA_PROD!D28="","",SUMIFS(MOVI_ENTR!I:I,MOVI_ENTR!D:D,D30,MOVI_ENTR!O:O,$E$5))</f>
        <v/>
      </c>
      <c r="G30" s="180" t="str">
        <f>IF(CADA_PROD!C28="","",SUMIFS(MOVI_SAID!H:H,MOVI_SAID!D:D,D30,MOVI_SAID!L:L,$E$5))</f>
        <v/>
      </c>
      <c r="H30" s="180" t="str">
        <f t="shared" si="0"/>
        <v/>
      </c>
      <c r="I30" s="179" t="str">
        <f>IF(CADA_PROD!C28="","",IFERROR(IF(H30&lt;=0,"Sem estoque",IF(H30/E30&lt;0.25,"Quase sem estoque",IF(H30/E30&lt;1.2,"Estoque baixo",IF(H30/E30&lt;2,"Estoque moderado","Estoque confortável")))),""))</f>
        <v/>
      </c>
      <c r="J30" s="182" t="str">
        <f>IF(CADA_PROD!C28="","",SUMIFS(MOVI_ENTR!M:M,MOVI_ENTR!D:D,D30,MOVI_ENTR!O:O,$E$5))</f>
        <v/>
      </c>
      <c r="K30" s="183" t="str">
        <f>IF(CADA_PROD!C28="","",IFERROR($J30/SUM($J$8:$J$1008),""))</f>
        <v/>
      </c>
      <c r="L30" s="183" t="str">
        <f>IF(CADA_PROD!C28="","",IFERROR(H30/SUM($H$8:$H$1008),""))</f>
        <v/>
      </c>
      <c r="M30" s="182" t="str">
        <f>IF(CADA_PROD!$C28="","",IFERROR(SUMIFS(MOVI_ENTR!M:M,MOVI_ENTR!D:D,D30,MOVI_ENTR!O:O,$E$5)/SUMIFS(MOVI_ENTR!I:I,MOVI_ENTR!D:D,D30,MOVI_ENTR!O:O,$E$5),0))</f>
        <v/>
      </c>
      <c r="N30" s="184" t="str">
        <f>IF(CADA_PROD!C28="","",G30/E30)</f>
        <v/>
      </c>
    </row>
    <row r="31" spans="2:14" ht="30" customHeight="1">
      <c r="B31" s="21">
        <f t="shared" si="1"/>
        <v>24</v>
      </c>
      <c r="C31" s="178" t="str">
        <f>IF(CADA_PROD!C29="","",CADA_PROD!C29)</f>
        <v/>
      </c>
      <c r="D31" s="179" t="str">
        <f>IF(CADA_PROD!D29="","",CADA_PROD!D29)</f>
        <v/>
      </c>
      <c r="E31" s="180" t="str">
        <f>IF(CADA_PROD!E29="","",CADA_PROD!E29)</f>
        <v/>
      </c>
      <c r="F31" s="180" t="str">
        <f>IF(CADA_PROD!D29="","",SUMIFS(MOVI_ENTR!I:I,MOVI_ENTR!D:D,D31,MOVI_ENTR!O:O,$E$5))</f>
        <v/>
      </c>
      <c r="G31" s="180" t="str">
        <f>IF(CADA_PROD!C29="","",SUMIFS(MOVI_SAID!H:H,MOVI_SAID!D:D,D31,MOVI_SAID!L:L,$E$5))</f>
        <v/>
      </c>
      <c r="H31" s="180" t="str">
        <f t="shared" si="0"/>
        <v/>
      </c>
      <c r="I31" s="179" t="str">
        <f>IF(CADA_PROD!C29="","",IFERROR(IF(H31&lt;=0,"Sem estoque",IF(H31/E31&lt;0.25,"Quase sem estoque",IF(H31/E31&lt;1.2,"Estoque baixo",IF(H31/E31&lt;2,"Estoque moderado","Estoque confortável")))),""))</f>
        <v/>
      </c>
      <c r="J31" s="182" t="str">
        <f>IF(CADA_PROD!C29="","",SUMIFS(MOVI_ENTR!M:M,MOVI_ENTR!D:D,D31,MOVI_ENTR!O:O,$E$5))</f>
        <v/>
      </c>
      <c r="K31" s="183" t="str">
        <f>IF(CADA_PROD!C29="","",IFERROR($J31/SUM($J$8:$J$1008),""))</f>
        <v/>
      </c>
      <c r="L31" s="183" t="str">
        <f>IF(CADA_PROD!C29="","",IFERROR(H31/SUM($H$8:$H$1008),""))</f>
        <v/>
      </c>
      <c r="M31" s="182" t="str">
        <f>IF(CADA_PROD!$C29="","",IFERROR(SUMIFS(MOVI_ENTR!M:M,MOVI_ENTR!D:D,D31,MOVI_ENTR!O:O,$E$5)/SUMIFS(MOVI_ENTR!I:I,MOVI_ENTR!D:D,D31,MOVI_ENTR!O:O,$E$5),0))</f>
        <v/>
      </c>
      <c r="N31" s="184" t="str">
        <f>IF(CADA_PROD!C29="","",G31/E31)</f>
        <v/>
      </c>
    </row>
    <row r="32" spans="2:14" ht="30" customHeight="1">
      <c r="B32" s="21">
        <f t="shared" si="1"/>
        <v>25</v>
      </c>
      <c r="C32" s="178" t="str">
        <f>IF(CADA_PROD!C30="","",CADA_PROD!C30)</f>
        <v/>
      </c>
      <c r="D32" s="179" t="str">
        <f>IF(CADA_PROD!D30="","",CADA_PROD!D30)</f>
        <v/>
      </c>
      <c r="E32" s="180" t="str">
        <f>IF(CADA_PROD!E30="","",CADA_PROD!E30)</f>
        <v/>
      </c>
      <c r="F32" s="180" t="str">
        <f>IF(CADA_PROD!D30="","",SUMIFS(MOVI_ENTR!I:I,MOVI_ENTR!D:D,D32,MOVI_ENTR!O:O,$E$5))</f>
        <v/>
      </c>
      <c r="G32" s="180" t="str">
        <f>IF(CADA_PROD!C30="","",SUMIFS(MOVI_SAID!H:H,MOVI_SAID!D:D,D32,MOVI_SAID!L:L,$E$5))</f>
        <v/>
      </c>
      <c r="H32" s="180" t="str">
        <f t="shared" si="0"/>
        <v/>
      </c>
      <c r="I32" s="179" t="str">
        <f>IF(CADA_PROD!C30="","",IFERROR(IF(H32&lt;=0,"Sem estoque",IF(H32/E32&lt;0.25,"Quase sem estoque",IF(H32/E32&lt;1.2,"Estoque baixo",IF(H32/E32&lt;2,"Estoque moderado","Estoque confortável")))),""))</f>
        <v/>
      </c>
      <c r="J32" s="182" t="str">
        <f>IF(CADA_PROD!C30="","",SUMIFS(MOVI_ENTR!M:M,MOVI_ENTR!D:D,D32,MOVI_ENTR!O:O,$E$5))</f>
        <v/>
      </c>
      <c r="K32" s="183" t="str">
        <f>IF(CADA_PROD!C30="","",IFERROR($J32/SUM($J$8:$J$1008),""))</f>
        <v/>
      </c>
      <c r="L32" s="183" t="str">
        <f>IF(CADA_PROD!C30="","",IFERROR(H32/SUM($H$8:$H$1008),""))</f>
        <v/>
      </c>
      <c r="M32" s="182" t="str">
        <f>IF(CADA_PROD!$C30="","",IFERROR(SUMIFS(MOVI_ENTR!M:M,MOVI_ENTR!D:D,D32,MOVI_ENTR!O:O,$E$5)/SUMIFS(MOVI_ENTR!I:I,MOVI_ENTR!D:D,D32,MOVI_ENTR!O:O,$E$5),0))</f>
        <v/>
      </c>
      <c r="N32" s="184" t="str">
        <f>IF(CADA_PROD!C30="","",G32/E32)</f>
        <v/>
      </c>
    </row>
    <row r="33" spans="2:14" ht="30" customHeight="1">
      <c r="B33" s="21">
        <f t="shared" si="1"/>
        <v>26</v>
      </c>
      <c r="C33" s="178" t="str">
        <f>IF(CADA_PROD!C31="","",CADA_PROD!C31)</f>
        <v/>
      </c>
      <c r="D33" s="179" t="str">
        <f>IF(CADA_PROD!D31="","",CADA_PROD!D31)</f>
        <v/>
      </c>
      <c r="E33" s="180" t="str">
        <f>IF(CADA_PROD!E31="","",CADA_PROD!E31)</f>
        <v/>
      </c>
      <c r="F33" s="180" t="str">
        <f>IF(CADA_PROD!D31="","",SUMIFS(MOVI_ENTR!I:I,MOVI_ENTR!D:D,D33,MOVI_ENTR!O:O,$E$5))</f>
        <v/>
      </c>
      <c r="G33" s="180" t="str">
        <f>IF(CADA_PROD!C31="","",SUMIFS(MOVI_SAID!H:H,MOVI_SAID!D:D,D33,MOVI_SAID!L:L,$E$5))</f>
        <v/>
      </c>
      <c r="H33" s="180" t="str">
        <f t="shared" si="0"/>
        <v/>
      </c>
      <c r="I33" s="179" t="str">
        <f>IF(CADA_PROD!C31="","",IFERROR(IF(H33&lt;=0,"Sem estoque",IF(H33/E33&lt;0.25,"Quase sem estoque",IF(H33/E33&lt;1.2,"Estoque baixo",IF(H33/E33&lt;2,"Estoque moderado","Estoque confortável")))),""))</f>
        <v/>
      </c>
      <c r="J33" s="182" t="str">
        <f>IF(CADA_PROD!C31="","",SUMIFS(MOVI_ENTR!M:M,MOVI_ENTR!D:D,D33,MOVI_ENTR!O:O,$E$5))</f>
        <v/>
      </c>
      <c r="K33" s="183" t="str">
        <f>IF(CADA_PROD!C31="","",IFERROR($J33/SUM($J$8:$J$1008),""))</f>
        <v/>
      </c>
      <c r="L33" s="183" t="str">
        <f>IF(CADA_PROD!C31="","",IFERROR(H33/SUM($H$8:$H$1008),""))</f>
        <v/>
      </c>
      <c r="M33" s="182" t="str">
        <f>IF(CADA_PROD!$C31="","",IFERROR(SUMIFS(MOVI_ENTR!M:M,MOVI_ENTR!D:D,D33,MOVI_ENTR!O:O,$E$5)/SUMIFS(MOVI_ENTR!I:I,MOVI_ENTR!D:D,D33,MOVI_ENTR!O:O,$E$5),0))</f>
        <v/>
      </c>
      <c r="N33" s="184" t="str">
        <f>IF(CADA_PROD!C31="","",G33/E33)</f>
        <v/>
      </c>
    </row>
    <row r="34" spans="2:14" ht="30" customHeight="1">
      <c r="B34" s="21">
        <f t="shared" si="1"/>
        <v>27</v>
      </c>
      <c r="C34" s="178" t="str">
        <f>IF(CADA_PROD!C32="","",CADA_PROD!C32)</f>
        <v/>
      </c>
      <c r="D34" s="179" t="str">
        <f>IF(CADA_PROD!D32="","",CADA_PROD!D32)</f>
        <v/>
      </c>
      <c r="E34" s="180" t="str">
        <f>IF(CADA_PROD!E32="","",CADA_PROD!E32)</f>
        <v/>
      </c>
      <c r="F34" s="180" t="str">
        <f>IF(CADA_PROD!D32="","",SUMIFS(MOVI_ENTR!I:I,MOVI_ENTR!D:D,D34,MOVI_ENTR!O:O,$E$5))</f>
        <v/>
      </c>
      <c r="G34" s="180" t="str">
        <f>IF(CADA_PROD!C32="","",SUMIFS(MOVI_SAID!H:H,MOVI_SAID!D:D,D34,MOVI_SAID!L:L,$E$5))</f>
        <v/>
      </c>
      <c r="H34" s="180" t="str">
        <f t="shared" si="0"/>
        <v/>
      </c>
      <c r="I34" s="179" t="str">
        <f>IF(CADA_PROD!C32="","",IFERROR(IF(H34&lt;=0,"Sem estoque",IF(H34/E34&lt;0.25,"Quase sem estoque",IF(H34/E34&lt;1.2,"Estoque baixo",IF(H34/E34&lt;2,"Estoque moderado","Estoque confortável")))),""))</f>
        <v/>
      </c>
      <c r="J34" s="182" t="str">
        <f>IF(CADA_PROD!C32="","",SUMIFS(MOVI_ENTR!M:M,MOVI_ENTR!D:D,D34,MOVI_ENTR!O:O,$E$5))</f>
        <v/>
      </c>
      <c r="K34" s="183" t="str">
        <f>IF(CADA_PROD!C32="","",IFERROR($J34/SUM($J$8:$J$1008),""))</f>
        <v/>
      </c>
      <c r="L34" s="183" t="str">
        <f>IF(CADA_PROD!C32="","",IFERROR(H34/SUM($H$8:$H$1008),""))</f>
        <v/>
      </c>
      <c r="M34" s="182" t="str">
        <f>IF(CADA_PROD!$C32="","",IFERROR(SUMIFS(MOVI_ENTR!M:M,MOVI_ENTR!D:D,D34,MOVI_ENTR!O:O,$E$5)/SUMIFS(MOVI_ENTR!I:I,MOVI_ENTR!D:D,D34,MOVI_ENTR!O:O,$E$5),0))</f>
        <v/>
      </c>
      <c r="N34" s="184" t="str">
        <f>IF(CADA_PROD!C32="","",G34/E34)</f>
        <v/>
      </c>
    </row>
    <row r="35" spans="2:14" ht="30" customHeight="1">
      <c r="B35" s="21">
        <f t="shared" si="1"/>
        <v>28</v>
      </c>
      <c r="C35" s="178" t="str">
        <f>IF(CADA_PROD!C33="","",CADA_PROD!C33)</f>
        <v/>
      </c>
      <c r="D35" s="179" t="str">
        <f>IF(CADA_PROD!D33="","",CADA_PROD!D33)</f>
        <v/>
      </c>
      <c r="E35" s="180" t="str">
        <f>IF(CADA_PROD!E33="","",CADA_PROD!E33)</f>
        <v/>
      </c>
      <c r="F35" s="180" t="str">
        <f>IF(CADA_PROD!D33="","",SUMIFS(MOVI_ENTR!I:I,MOVI_ENTR!D:D,D35,MOVI_ENTR!O:O,$E$5))</f>
        <v/>
      </c>
      <c r="G35" s="180" t="str">
        <f>IF(CADA_PROD!C33="","",SUMIFS(MOVI_SAID!H:H,MOVI_SAID!D:D,D35,MOVI_SAID!L:L,$E$5))</f>
        <v/>
      </c>
      <c r="H35" s="180" t="str">
        <f t="shared" si="0"/>
        <v/>
      </c>
      <c r="I35" s="179" t="str">
        <f>IF(CADA_PROD!C33="","",IFERROR(IF(H35&lt;=0,"Sem estoque",IF(H35/E35&lt;0.25,"Quase sem estoque",IF(H35/E35&lt;1.2,"Estoque baixo",IF(H35/E35&lt;2,"Estoque moderado","Estoque confortável")))),""))</f>
        <v/>
      </c>
      <c r="J35" s="182" t="str">
        <f>IF(CADA_PROD!C33="","",SUMIFS(MOVI_ENTR!M:M,MOVI_ENTR!D:D,D35,MOVI_ENTR!O:O,$E$5))</f>
        <v/>
      </c>
      <c r="K35" s="183" t="str">
        <f>IF(CADA_PROD!C33="","",IFERROR($J35/SUM($J$8:$J$1008),""))</f>
        <v/>
      </c>
      <c r="L35" s="183" t="str">
        <f>IF(CADA_PROD!C33="","",IFERROR(H35/SUM($H$8:$H$1008),""))</f>
        <v/>
      </c>
      <c r="M35" s="182" t="str">
        <f>IF(CADA_PROD!$C33="","",IFERROR(SUMIFS(MOVI_ENTR!M:M,MOVI_ENTR!D:D,D35,MOVI_ENTR!O:O,$E$5)/SUMIFS(MOVI_ENTR!I:I,MOVI_ENTR!D:D,D35,MOVI_ENTR!O:O,$E$5),0))</f>
        <v/>
      </c>
      <c r="N35" s="184" t="str">
        <f>IF(CADA_PROD!C33="","",G35/E35)</f>
        <v/>
      </c>
    </row>
    <row r="36" spans="2:14" ht="30" customHeight="1">
      <c r="B36" s="21">
        <f t="shared" si="1"/>
        <v>29</v>
      </c>
      <c r="C36" s="178" t="str">
        <f>IF(CADA_PROD!C34="","",CADA_PROD!C34)</f>
        <v/>
      </c>
      <c r="D36" s="179" t="str">
        <f>IF(CADA_PROD!D34="","",CADA_PROD!D34)</f>
        <v/>
      </c>
      <c r="E36" s="180" t="str">
        <f>IF(CADA_PROD!E34="","",CADA_PROD!E34)</f>
        <v/>
      </c>
      <c r="F36" s="180" t="str">
        <f>IF(CADA_PROD!D34="","",SUMIFS(MOVI_ENTR!I:I,MOVI_ENTR!D:D,D36,MOVI_ENTR!O:O,$E$5))</f>
        <v/>
      </c>
      <c r="G36" s="180" t="str">
        <f>IF(CADA_PROD!C34="","",SUMIFS(MOVI_SAID!H:H,MOVI_SAID!D:D,D36,MOVI_SAID!L:L,$E$5))</f>
        <v/>
      </c>
      <c r="H36" s="180" t="str">
        <f t="shared" si="0"/>
        <v/>
      </c>
      <c r="I36" s="179" t="str">
        <f>IF(CADA_PROD!C34="","",IFERROR(IF(H36&lt;=0,"Sem estoque",IF(H36/E36&lt;0.25,"Quase sem estoque",IF(H36/E36&lt;1.2,"Estoque baixo",IF(H36/E36&lt;2,"Estoque moderado","Estoque confortável")))),""))</f>
        <v/>
      </c>
      <c r="J36" s="182" t="str">
        <f>IF(CADA_PROD!C34="","",SUMIFS(MOVI_ENTR!M:M,MOVI_ENTR!D:D,D36,MOVI_ENTR!O:O,$E$5))</f>
        <v/>
      </c>
      <c r="K36" s="183" t="str">
        <f>IF(CADA_PROD!C34="","",IFERROR($J36/SUM($J$8:$J$1008),""))</f>
        <v/>
      </c>
      <c r="L36" s="183" t="str">
        <f>IF(CADA_PROD!C34="","",IFERROR(H36/SUM($H$8:$H$1008),""))</f>
        <v/>
      </c>
      <c r="M36" s="182" t="str">
        <f>IF(CADA_PROD!$C34="","",IFERROR(SUMIFS(MOVI_ENTR!M:M,MOVI_ENTR!D:D,D36,MOVI_ENTR!O:O,$E$5)/SUMIFS(MOVI_ENTR!I:I,MOVI_ENTR!D:D,D36,MOVI_ENTR!O:O,$E$5),0))</f>
        <v/>
      </c>
      <c r="N36" s="184" t="str">
        <f>IF(CADA_PROD!C34="","",G36/E36)</f>
        <v/>
      </c>
    </row>
    <row r="37" spans="2:14" ht="30" customHeight="1">
      <c r="B37" s="21">
        <f t="shared" si="1"/>
        <v>30</v>
      </c>
      <c r="C37" s="178" t="str">
        <f>IF(CADA_PROD!C35="","",CADA_PROD!C35)</f>
        <v/>
      </c>
      <c r="D37" s="179" t="str">
        <f>IF(CADA_PROD!D35="","",CADA_PROD!D35)</f>
        <v/>
      </c>
      <c r="E37" s="180" t="str">
        <f>IF(CADA_PROD!E35="","",CADA_PROD!E35)</f>
        <v/>
      </c>
      <c r="F37" s="180" t="str">
        <f>IF(CADA_PROD!D35="","",SUMIFS(MOVI_ENTR!I:I,MOVI_ENTR!D:D,D37,MOVI_ENTR!O:O,$E$5))</f>
        <v/>
      </c>
      <c r="G37" s="180" t="str">
        <f>IF(CADA_PROD!C35="","",SUMIFS(MOVI_SAID!H:H,MOVI_SAID!D:D,D37,MOVI_SAID!L:L,$E$5))</f>
        <v/>
      </c>
      <c r="H37" s="180" t="str">
        <f t="shared" si="0"/>
        <v/>
      </c>
      <c r="I37" s="179" t="str">
        <f>IF(CADA_PROD!C35="","",IFERROR(IF(H37&lt;=0,"Sem estoque",IF(H37/E37&lt;0.25,"Quase sem estoque",IF(H37/E37&lt;1.2,"Estoque baixo",IF(H37/E37&lt;2,"Estoque moderado","Estoque confortável")))),""))</f>
        <v/>
      </c>
      <c r="J37" s="182" t="str">
        <f>IF(CADA_PROD!C35="","",SUMIFS(MOVI_ENTR!M:M,MOVI_ENTR!D:D,D37,MOVI_ENTR!O:O,$E$5))</f>
        <v/>
      </c>
      <c r="K37" s="183" t="str">
        <f>IF(CADA_PROD!C35="","",IFERROR($J37/SUM($J$8:$J$1008),""))</f>
        <v/>
      </c>
      <c r="L37" s="183" t="str">
        <f>IF(CADA_PROD!C35="","",IFERROR(H37/SUM($H$8:$H$1008),""))</f>
        <v/>
      </c>
      <c r="M37" s="182" t="str">
        <f>IF(CADA_PROD!$C35="","",IFERROR(SUMIFS(MOVI_ENTR!M:M,MOVI_ENTR!D:D,D37,MOVI_ENTR!O:O,$E$5)/SUMIFS(MOVI_ENTR!I:I,MOVI_ENTR!D:D,D37,MOVI_ENTR!O:O,$E$5),0))</f>
        <v/>
      </c>
      <c r="N37" s="184" t="str">
        <f>IF(CADA_PROD!C35="","",G37/E37)</f>
        <v/>
      </c>
    </row>
    <row r="38" spans="2:14" ht="30" customHeight="1">
      <c r="B38" s="21">
        <f t="shared" si="1"/>
        <v>31</v>
      </c>
      <c r="C38" s="178" t="str">
        <f>IF(CADA_PROD!C36="","",CADA_PROD!C36)</f>
        <v/>
      </c>
      <c r="D38" s="179" t="str">
        <f>IF(CADA_PROD!D36="","",CADA_PROD!D36)</f>
        <v/>
      </c>
      <c r="E38" s="180" t="str">
        <f>IF(CADA_PROD!E36="","",CADA_PROD!E36)</f>
        <v/>
      </c>
      <c r="F38" s="180" t="str">
        <f>IF(CADA_PROD!D36="","",SUMIFS(MOVI_ENTR!I:I,MOVI_ENTR!D:D,D38,MOVI_ENTR!O:O,$E$5))</f>
        <v/>
      </c>
      <c r="G38" s="180" t="str">
        <f>IF(CADA_PROD!C36="","",SUMIFS(MOVI_SAID!H:H,MOVI_SAID!D:D,D38,MOVI_SAID!L:L,$E$5))</f>
        <v/>
      </c>
      <c r="H38" s="180" t="str">
        <f t="shared" si="0"/>
        <v/>
      </c>
      <c r="I38" s="179" t="str">
        <f>IF(CADA_PROD!C36="","",IFERROR(IF(H38&lt;=0,"Sem estoque",IF(H38/E38&lt;0.25,"Quase sem estoque",IF(H38/E38&lt;1.2,"Estoque baixo",IF(H38/E38&lt;2,"Estoque moderado","Estoque confortável")))),""))</f>
        <v/>
      </c>
      <c r="J38" s="182" t="str">
        <f>IF(CADA_PROD!C36="","",SUMIFS(MOVI_ENTR!M:M,MOVI_ENTR!D:D,D38,MOVI_ENTR!O:O,$E$5))</f>
        <v/>
      </c>
      <c r="K38" s="183" t="str">
        <f>IF(CADA_PROD!C36="","",IFERROR($J38/SUM($J$8:$J$1008),""))</f>
        <v/>
      </c>
      <c r="L38" s="183" t="str">
        <f>IF(CADA_PROD!C36="","",IFERROR(H38/SUM($H$8:$H$1008),""))</f>
        <v/>
      </c>
      <c r="M38" s="182" t="str">
        <f>IF(CADA_PROD!$C36="","",IFERROR(SUMIFS(MOVI_ENTR!M:M,MOVI_ENTR!D:D,D38,MOVI_ENTR!O:O,$E$5)/SUMIFS(MOVI_ENTR!I:I,MOVI_ENTR!D:D,D38,MOVI_ENTR!O:O,$E$5),0))</f>
        <v/>
      </c>
      <c r="N38" s="184" t="str">
        <f>IF(CADA_PROD!C36="","",G38/E38)</f>
        <v/>
      </c>
    </row>
    <row r="39" spans="2:14" ht="30" customHeight="1">
      <c r="B39" s="21">
        <f t="shared" si="1"/>
        <v>32</v>
      </c>
      <c r="C39" s="178" t="str">
        <f>IF(CADA_PROD!C37="","",CADA_PROD!C37)</f>
        <v/>
      </c>
      <c r="D39" s="179" t="str">
        <f>IF(CADA_PROD!D37="","",CADA_PROD!D37)</f>
        <v/>
      </c>
      <c r="E39" s="180" t="str">
        <f>IF(CADA_PROD!E37="","",CADA_PROD!E37)</f>
        <v/>
      </c>
      <c r="F39" s="180" t="str">
        <f>IF(CADA_PROD!D37="","",SUMIFS(MOVI_ENTR!I:I,MOVI_ENTR!D:D,D39,MOVI_ENTR!O:O,$E$5))</f>
        <v/>
      </c>
      <c r="G39" s="180" t="str">
        <f>IF(CADA_PROD!C37="","",SUMIFS(MOVI_SAID!H:H,MOVI_SAID!D:D,D39,MOVI_SAID!L:L,$E$5))</f>
        <v/>
      </c>
      <c r="H39" s="180" t="str">
        <f t="shared" si="0"/>
        <v/>
      </c>
      <c r="I39" s="179" t="str">
        <f>IF(CADA_PROD!C37="","",IFERROR(IF(H39&lt;=0,"Sem estoque",IF(H39/E39&lt;0.25,"Quase sem estoque",IF(H39/E39&lt;1.2,"Estoque baixo",IF(H39/E39&lt;2,"Estoque moderado","Estoque confortável")))),""))</f>
        <v/>
      </c>
      <c r="J39" s="182" t="str">
        <f>IF(CADA_PROD!C37="","",SUMIFS(MOVI_ENTR!M:M,MOVI_ENTR!D:D,D39,MOVI_ENTR!O:O,$E$5))</f>
        <v/>
      </c>
      <c r="K39" s="183" t="str">
        <f>IF(CADA_PROD!C37="","",IFERROR($J39/SUM($J$8:$J$1008),""))</f>
        <v/>
      </c>
      <c r="L39" s="183" t="str">
        <f>IF(CADA_PROD!C37="","",IFERROR(H39/SUM($H$8:$H$1008),""))</f>
        <v/>
      </c>
      <c r="M39" s="182" t="str">
        <f>IF(CADA_PROD!$C37="","",IFERROR(SUMIFS(MOVI_ENTR!M:M,MOVI_ENTR!D:D,D39,MOVI_ENTR!O:O,$E$5)/SUMIFS(MOVI_ENTR!I:I,MOVI_ENTR!D:D,D39,MOVI_ENTR!O:O,$E$5),0))</f>
        <v/>
      </c>
      <c r="N39" s="184" t="str">
        <f>IF(CADA_PROD!C37="","",G39/E39)</f>
        <v/>
      </c>
    </row>
    <row r="40" spans="2:14" ht="30" customHeight="1">
      <c r="B40" s="21">
        <f t="shared" si="1"/>
        <v>33</v>
      </c>
      <c r="C40" s="178" t="str">
        <f>IF(CADA_PROD!C38="","",CADA_PROD!C38)</f>
        <v/>
      </c>
      <c r="D40" s="179" t="str">
        <f>IF(CADA_PROD!D38="","",CADA_PROD!D38)</f>
        <v/>
      </c>
      <c r="E40" s="180" t="str">
        <f>IF(CADA_PROD!E38="","",CADA_PROD!E38)</f>
        <v/>
      </c>
      <c r="F40" s="180" t="str">
        <f>IF(CADA_PROD!D38="","",SUMIFS(MOVI_ENTR!I:I,MOVI_ENTR!D:D,D40,MOVI_ENTR!O:O,$E$5))</f>
        <v/>
      </c>
      <c r="G40" s="180" t="str">
        <f>IF(CADA_PROD!C38="","",SUMIFS(MOVI_SAID!H:H,MOVI_SAID!D:D,D40,MOVI_SAID!L:L,$E$5))</f>
        <v/>
      </c>
      <c r="H40" s="180" t="str">
        <f t="shared" si="0"/>
        <v/>
      </c>
      <c r="I40" s="179" t="str">
        <f>IF(CADA_PROD!C38="","",IFERROR(IF(H40&lt;=0,"Sem estoque",IF(H40/E40&lt;0.25,"Quase sem estoque",IF(H40/E40&lt;1.2,"Estoque baixo",IF(H40/E40&lt;2,"Estoque moderado","Estoque confortável")))),""))</f>
        <v/>
      </c>
      <c r="J40" s="182" t="str">
        <f>IF(CADA_PROD!C38="","",SUMIFS(MOVI_ENTR!M:M,MOVI_ENTR!D:D,D40,MOVI_ENTR!O:O,$E$5))</f>
        <v/>
      </c>
      <c r="K40" s="183" t="str">
        <f>IF(CADA_PROD!C38="","",IFERROR($J40/SUM($J$8:$J$1008),""))</f>
        <v/>
      </c>
      <c r="L40" s="183" t="str">
        <f>IF(CADA_PROD!C38="","",IFERROR(H40/SUM($H$8:$H$1008),""))</f>
        <v/>
      </c>
      <c r="M40" s="182" t="str">
        <f>IF(CADA_PROD!$C38="","",IFERROR(SUMIFS(MOVI_ENTR!M:M,MOVI_ENTR!D:D,D40,MOVI_ENTR!O:O,$E$5)/SUMIFS(MOVI_ENTR!I:I,MOVI_ENTR!D:D,D40,MOVI_ENTR!O:O,$E$5),0))</f>
        <v/>
      </c>
      <c r="N40" s="184" t="str">
        <f>IF(CADA_PROD!C38="","",G40/E40)</f>
        <v/>
      </c>
    </row>
    <row r="41" spans="2:14" ht="30" customHeight="1">
      <c r="B41" s="21">
        <f t="shared" si="1"/>
        <v>34</v>
      </c>
      <c r="C41" s="178" t="str">
        <f>IF(CADA_PROD!C39="","",CADA_PROD!C39)</f>
        <v/>
      </c>
      <c r="D41" s="179" t="str">
        <f>IF(CADA_PROD!D39="","",CADA_PROD!D39)</f>
        <v/>
      </c>
      <c r="E41" s="180" t="str">
        <f>IF(CADA_PROD!E39="","",CADA_PROD!E39)</f>
        <v/>
      </c>
      <c r="F41" s="180" t="str">
        <f>IF(CADA_PROD!D39="","",SUMIFS(MOVI_ENTR!I:I,MOVI_ENTR!D:D,D41,MOVI_ENTR!O:O,$E$5))</f>
        <v/>
      </c>
      <c r="G41" s="180" t="str">
        <f>IF(CADA_PROD!C39="","",SUMIFS(MOVI_SAID!H:H,MOVI_SAID!D:D,D41,MOVI_SAID!L:L,$E$5))</f>
        <v/>
      </c>
      <c r="H41" s="180" t="str">
        <f t="shared" si="0"/>
        <v/>
      </c>
      <c r="I41" s="179" t="str">
        <f>IF(CADA_PROD!C39="","",IFERROR(IF(H41&lt;=0,"Sem estoque",IF(H41/E41&lt;0.25,"Quase sem estoque",IF(H41/E41&lt;1.2,"Estoque baixo",IF(H41/E41&lt;2,"Estoque moderado","Estoque confortável")))),""))</f>
        <v/>
      </c>
      <c r="J41" s="182" t="str">
        <f>IF(CADA_PROD!C39="","",SUMIFS(MOVI_ENTR!M:M,MOVI_ENTR!D:D,D41,MOVI_ENTR!O:O,$E$5))</f>
        <v/>
      </c>
      <c r="K41" s="183" t="str">
        <f>IF(CADA_PROD!C39="","",IFERROR($J41/SUM($J$8:$J$1008),""))</f>
        <v/>
      </c>
      <c r="L41" s="183" t="str">
        <f>IF(CADA_PROD!C39="","",IFERROR(H41/SUM($H$8:$H$1008),""))</f>
        <v/>
      </c>
      <c r="M41" s="182" t="str">
        <f>IF(CADA_PROD!$C39="","",IFERROR(SUMIFS(MOVI_ENTR!M:M,MOVI_ENTR!D:D,D41,MOVI_ENTR!O:O,$E$5)/SUMIFS(MOVI_ENTR!I:I,MOVI_ENTR!D:D,D41,MOVI_ENTR!O:O,$E$5),0))</f>
        <v/>
      </c>
      <c r="N41" s="184" t="str">
        <f>IF(CADA_PROD!C39="","",G41/E41)</f>
        <v/>
      </c>
    </row>
    <row r="42" spans="2:14" ht="30" customHeight="1">
      <c r="B42" s="21">
        <f t="shared" si="1"/>
        <v>35</v>
      </c>
      <c r="C42" s="178" t="str">
        <f>IF(CADA_PROD!C40="","",CADA_PROD!C40)</f>
        <v/>
      </c>
      <c r="D42" s="179" t="str">
        <f>IF(CADA_PROD!D40="","",CADA_PROD!D40)</f>
        <v/>
      </c>
      <c r="E42" s="180" t="str">
        <f>IF(CADA_PROD!E40="","",CADA_PROD!E40)</f>
        <v/>
      </c>
      <c r="F42" s="180" t="str">
        <f>IF(CADA_PROD!D40="","",SUMIFS(MOVI_ENTR!I:I,MOVI_ENTR!D:D,D42,MOVI_ENTR!O:O,$E$5))</f>
        <v/>
      </c>
      <c r="G42" s="180" t="str">
        <f>IF(CADA_PROD!C40="","",SUMIFS(MOVI_SAID!H:H,MOVI_SAID!D:D,D42,MOVI_SAID!L:L,$E$5))</f>
        <v/>
      </c>
      <c r="H42" s="180" t="str">
        <f t="shared" si="0"/>
        <v/>
      </c>
      <c r="I42" s="179" t="str">
        <f>IF(CADA_PROD!C40="","",IFERROR(IF(H42&lt;=0,"Sem estoque",IF(H42/E42&lt;0.25,"Quase sem estoque",IF(H42/E42&lt;1.2,"Estoque baixo",IF(H42/E42&lt;2,"Estoque moderado","Estoque confortável")))),""))</f>
        <v/>
      </c>
      <c r="J42" s="182" t="str">
        <f>IF(CADA_PROD!C40="","",SUMIFS(MOVI_ENTR!M:M,MOVI_ENTR!D:D,D42,MOVI_ENTR!O:O,$E$5))</f>
        <v/>
      </c>
      <c r="K42" s="183" t="str">
        <f>IF(CADA_PROD!C40="","",IFERROR($J42/SUM($J$8:$J$1008),""))</f>
        <v/>
      </c>
      <c r="L42" s="183" t="str">
        <f>IF(CADA_PROD!C40="","",IFERROR(H42/SUM($H$8:$H$1008),""))</f>
        <v/>
      </c>
      <c r="M42" s="182" t="str">
        <f>IF(CADA_PROD!$C40="","",IFERROR(SUMIFS(MOVI_ENTR!M:M,MOVI_ENTR!D:D,D42,MOVI_ENTR!O:O,$E$5)/SUMIFS(MOVI_ENTR!I:I,MOVI_ENTR!D:D,D42,MOVI_ENTR!O:O,$E$5),0))</f>
        <v/>
      </c>
      <c r="N42" s="184" t="str">
        <f>IF(CADA_PROD!C40="","",G42/E42)</f>
        <v/>
      </c>
    </row>
    <row r="43" spans="2:14" ht="30" customHeight="1">
      <c r="B43" s="21">
        <f t="shared" si="1"/>
        <v>36</v>
      </c>
      <c r="C43" s="178" t="str">
        <f>IF(CADA_PROD!C41="","",CADA_PROD!C41)</f>
        <v/>
      </c>
      <c r="D43" s="179" t="str">
        <f>IF(CADA_PROD!D41="","",CADA_PROD!D41)</f>
        <v/>
      </c>
      <c r="E43" s="180" t="str">
        <f>IF(CADA_PROD!E41="","",CADA_PROD!E41)</f>
        <v/>
      </c>
      <c r="F43" s="180" t="str">
        <f>IF(CADA_PROD!D41="","",SUMIFS(MOVI_ENTR!I:I,MOVI_ENTR!D:D,D43,MOVI_ENTR!O:O,$E$5))</f>
        <v/>
      </c>
      <c r="G43" s="180" t="str">
        <f>IF(CADA_PROD!C41="","",SUMIFS(MOVI_SAID!H:H,MOVI_SAID!D:D,D43,MOVI_SAID!L:L,$E$5))</f>
        <v/>
      </c>
      <c r="H43" s="180" t="str">
        <f t="shared" si="0"/>
        <v/>
      </c>
      <c r="I43" s="179" t="str">
        <f>IF(CADA_PROD!C41="","",IFERROR(IF(H43&lt;=0,"Sem estoque",IF(H43/E43&lt;0.25,"Quase sem estoque",IF(H43/E43&lt;1.2,"Estoque baixo",IF(H43/E43&lt;2,"Estoque moderado","Estoque confortável")))),""))</f>
        <v/>
      </c>
      <c r="J43" s="182" t="str">
        <f>IF(CADA_PROD!C41="","",SUMIFS(MOVI_ENTR!M:M,MOVI_ENTR!D:D,D43,MOVI_ENTR!O:O,$E$5))</f>
        <v/>
      </c>
      <c r="K43" s="183" t="str">
        <f>IF(CADA_PROD!C41="","",IFERROR($J43/SUM($J$8:$J$1008),""))</f>
        <v/>
      </c>
      <c r="L43" s="183" t="str">
        <f>IF(CADA_PROD!C41="","",IFERROR(H43/SUM($H$8:$H$1008),""))</f>
        <v/>
      </c>
      <c r="M43" s="182" t="str">
        <f>IF(CADA_PROD!$C41="","",IFERROR(SUMIFS(MOVI_ENTR!M:M,MOVI_ENTR!D:D,D43,MOVI_ENTR!O:O,$E$5)/SUMIFS(MOVI_ENTR!I:I,MOVI_ENTR!D:D,D43,MOVI_ENTR!O:O,$E$5),0))</f>
        <v/>
      </c>
      <c r="N43" s="184" t="str">
        <f>IF(CADA_PROD!C41="","",G43/E43)</f>
        <v/>
      </c>
    </row>
    <row r="44" spans="2:14" ht="30" customHeight="1">
      <c r="B44" s="21">
        <f t="shared" si="1"/>
        <v>37</v>
      </c>
      <c r="C44" s="178" t="str">
        <f>IF(CADA_PROD!C42="","",CADA_PROD!C42)</f>
        <v/>
      </c>
      <c r="D44" s="179" t="str">
        <f>IF(CADA_PROD!D42="","",CADA_PROD!D42)</f>
        <v/>
      </c>
      <c r="E44" s="180" t="str">
        <f>IF(CADA_PROD!E42="","",CADA_PROD!E42)</f>
        <v/>
      </c>
      <c r="F44" s="180" t="str">
        <f>IF(CADA_PROD!D42="","",SUMIFS(MOVI_ENTR!I:I,MOVI_ENTR!D:D,D44,MOVI_ENTR!O:O,$E$5))</f>
        <v/>
      </c>
      <c r="G44" s="180" t="str">
        <f>IF(CADA_PROD!C42="","",SUMIFS(MOVI_SAID!H:H,MOVI_SAID!D:D,D44,MOVI_SAID!L:L,$E$5))</f>
        <v/>
      </c>
      <c r="H44" s="180" t="str">
        <f t="shared" si="0"/>
        <v/>
      </c>
      <c r="I44" s="179" t="str">
        <f>IF(CADA_PROD!C42="","",IFERROR(IF(H44&lt;=0,"Sem estoque",IF(H44/E44&lt;0.25,"Quase sem estoque",IF(H44/E44&lt;1.2,"Estoque baixo",IF(H44/E44&lt;2,"Estoque moderado","Estoque confortável")))),""))</f>
        <v/>
      </c>
      <c r="J44" s="182" t="str">
        <f>IF(CADA_PROD!C42="","",SUMIFS(MOVI_ENTR!M:M,MOVI_ENTR!D:D,D44,MOVI_ENTR!O:O,$E$5))</f>
        <v/>
      </c>
      <c r="K44" s="183" t="str">
        <f>IF(CADA_PROD!C42="","",IFERROR($J44/SUM($J$8:$J$1008),""))</f>
        <v/>
      </c>
      <c r="L44" s="183" t="str">
        <f>IF(CADA_PROD!C42="","",IFERROR(H44/SUM($H$8:$H$1008),""))</f>
        <v/>
      </c>
      <c r="M44" s="182" t="str">
        <f>IF(CADA_PROD!$C42="","",IFERROR(SUMIFS(MOVI_ENTR!M:M,MOVI_ENTR!D:D,D44,MOVI_ENTR!O:O,$E$5)/SUMIFS(MOVI_ENTR!I:I,MOVI_ENTR!D:D,D44,MOVI_ENTR!O:O,$E$5),0))</f>
        <v/>
      </c>
      <c r="N44" s="184" t="str">
        <f>IF(CADA_PROD!C42="","",G44/E44)</f>
        <v/>
      </c>
    </row>
    <row r="45" spans="2:14" ht="30" customHeight="1">
      <c r="B45" s="21">
        <f t="shared" si="1"/>
        <v>38</v>
      </c>
      <c r="C45" s="178" t="str">
        <f>IF(CADA_PROD!C43="","",CADA_PROD!C43)</f>
        <v/>
      </c>
      <c r="D45" s="179" t="str">
        <f>IF(CADA_PROD!D43="","",CADA_PROD!D43)</f>
        <v/>
      </c>
      <c r="E45" s="180" t="str">
        <f>IF(CADA_PROD!E43="","",CADA_PROD!E43)</f>
        <v/>
      </c>
      <c r="F45" s="180" t="str">
        <f>IF(CADA_PROD!D43="","",SUMIFS(MOVI_ENTR!I:I,MOVI_ENTR!D:D,D45,MOVI_ENTR!O:O,$E$5))</f>
        <v/>
      </c>
      <c r="G45" s="180" t="str">
        <f>IF(CADA_PROD!C43="","",SUMIFS(MOVI_SAID!H:H,MOVI_SAID!D:D,D45,MOVI_SAID!L:L,$E$5))</f>
        <v/>
      </c>
      <c r="H45" s="180" t="str">
        <f t="shared" si="0"/>
        <v/>
      </c>
      <c r="I45" s="179" t="str">
        <f>IF(CADA_PROD!C43="","",IFERROR(IF(H45&lt;=0,"Sem estoque",IF(H45/E45&lt;0.25,"Quase sem estoque",IF(H45/E45&lt;1.2,"Estoque baixo",IF(H45/E45&lt;2,"Estoque moderado","Estoque confortável")))),""))</f>
        <v/>
      </c>
      <c r="J45" s="182" t="str">
        <f>IF(CADA_PROD!C43="","",SUMIFS(MOVI_ENTR!M:M,MOVI_ENTR!D:D,D45,MOVI_ENTR!O:O,$E$5))</f>
        <v/>
      </c>
      <c r="K45" s="183" t="str">
        <f>IF(CADA_PROD!C43="","",IFERROR($J45/SUM($J$8:$J$1008),""))</f>
        <v/>
      </c>
      <c r="L45" s="183" t="str">
        <f>IF(CADA_PROD!C43="","",IFERROR(H45/SUM($H$8:$H$1008),""))</f>
        <v/>
      </c>
      <c r="M45" s="182" t="str">
        <f>IF(CADA_PROD!$C43="","",IFERROR(SUMIFS(MOVI_ENTR!M:M,MOVI_ENTR!D:D,D45,MOVI_ENTR!O:O,$E$5)/SUMIFS(MOVI_ENTR!I:I,MOVI_ENTR!D:D,D45,MOVI_ENTR!O:O,$E$5),0))</f>
        <v/>
      </c>
      <c r="N45" s="184" t="str">
        <f>IF(CADA_PROD!C43="","",G45/E45)</f>
        <v/>
      </c>
    </row>
    <row r="46" spans="2:14" ht="30" customHeight="1">
      <c r="B46" s="21">
        <f t="shared" si="1"/>
        <v>39</v>
      </c>
      <c r="C46" s="178" t="str">
        <f>IF(CADA_PROD!C44="","",CADA_PROD!C44)</f>
        <v/>
      </c>
      <c r="D46" s="179" t="str">
        <f>IF(CADA_PROD!D44="","",CADA_PROD!D44)</f>
        <v/>
      </c>
      <c r="E46" s="180" t="str">
        <f>IF(CADA_PROD!E44="","",CADA_PROD!E44)</f>
        <v/>
      </c>
      <c r="F46" s="180" t="str">
        <f>IF(CADA_PROD!D44="","",SUMIFS(MOVI_ENTR!I:I,MOVI_ENTR!D:D,D46,MOVI_ENTR!O:O,$E$5))</f>
        <v/>
      </c>
      <c r="G46" s="180" t="str">
        <f>IF(CADA_PROD!C44="","",SUMIFS(MOVI_SAID!H:H,MOVI_SAID!D:D,D46,MOVI_SAID!L:L,$E$5))</f>
        <v/>
      </c>
      <c r="H46" s="180" t="str">
        <f t="shared" si="0"/>
        <v/>
      </c>
      <c r="I46" s="179" t="str">
        <f>IF(CADA_PROD!C44="","",IFERROR(IF(H46&lt;=0,"Sem estoque",IF(H46/E46&lt;0.25,"Quase sem estoque",IF(H46/E46&lt;1.2,"Estoque baixo",IF(H46/E46&lt;2,"Estoque moderado","Estoque confortável")))),""))</f>
        <v/>
      </c>
      <c r="J46" s="182" t="str">
        <f>IF(CADA_PROD!C44="","",SUMIFS(MOVI_ENTR!M:M,MOVI_ENTR!D:D,D46,MOVI_ENTR!O:O,$E$5))</f>
        <v/>
      </c>
      <c r="K46" s="183" t="str">
        <f>IF(CADA_PROD!C44="","",IFERROR($J46/SUM($J$8:$J$1008),""))</f>
        <v/>
      </c>
      <c r="L46" s="183" t="str">
        <f>IF(CADA_PROD!C44="","",IFERROR(H46/SUM($H$8:$H$1008),""))</f>
        <v/>
      </c>
      <c r="M46" s="182" t="str">
        <f>IF(CADA_PROD!$C44="","",IFERROR(SUMIFS(MOVI_ENTR!M:M,MOVI_ENTR!D:D,D46,MOVI_ENTR!O:O,$E$5)/SUMIFS(MOVI_ENTR!I:I,MOVI_ENTR!D:D,D46,MOVI_ENTR!O:O,$E$5),0))</f>
        <v/>
      </c>
      <c r="N46" s="184" t="str">
        <f>IF(CADA_PROD!C44="","",G46/E46)</f>
        <v/>
      </c>
    </row>
    <row r="47" spans="2:14" ht="30" customHeight="1">
      <c r="B47" s="21">
        <f t="shared" si="1"/>
        <v>40</v>
      </c>
      <c r="C47" s="178" t="str">
        <f>IF(CADA_PROD!C45="","",CADA_PROD!C45)</f>
        <v/>
      </c>
      <c r="D47" s="179" t="str">
        <f>IF(CADA_PROD!D45="","",CADA_PROD!D45)</f>
        <v/>
      </c>
      <c r="E47" s="180" t="str">
        <f>IF(CADA_PROD!E45="","",CADA_PROD!E45)</f>
        <v/>
      </c>
      <c r="F47" s="180" t="str">
        <f>IF(CADA_PROD!D45="","",SUMIFS(MOVI_ENTR!I:I,MOVI_ENTR!D:D,D47,MOVI_ENTR!O:O,$E$5))</f>
        <v/>
      </c>
      <c r="G47" s="180" t="str">
        <f>IF(CADA_PROD!C45="","",SUMIFS(MOVI_SAID!H:H,MOVI_SAID!D:D,D47,MOVI_SAID!L:L,$E$5))</f>
        <v/>
      </c>
      <c r="H47" s="180" t="str">
        <f t="shared" si="0"/>
        <v/>
      </c>
      <c r="I47" s="179" t="str">
        <f>IF(CADA_PROD!C45="","",IFERROR(IF(H47&lt;=0,"Sem estoque",IF(H47/E47&lt;0.25,"Quase sem estoque",IF(H47/E47&lt;1.2,"Estoque baixo",IF(H47/E47&lt;2,"Estoque moderado","Estoque confortável")))),""))</f>
        <v/>
      </c>
      <c r="J47" s="182" t="str">
        <f>IF(CADA_PROD!C45="","",SUMIFS(MOVI_ENTR!M:M,MOVI_ENTR!D:D,D47,MOVI_ENTR!O:O,$E$5))</f>
        <v/>
      </c>
      <c r="K47" s="183" t="str">
        <f>IF(CADA_PROD!C45="","",IFERROR($J47/SUM($J$8:$J$1008),""))</f>
        <v/>
      </c>
      <c r="L47" s="183" t="str">
        <f>IF(CADA_PROD!C45="","",IFERROR(H47/SUM($H$8:$H$1008),""))</f>
        <v/>
      </c>
      <c r="M47" s="182" t="str">
        <f>IF(CADA_PROD!$C45="","",IFERROR(SUMIFS(MOVI_ENTR!M:M,MOVI_ENTR!D:D,D47,MOVI_ENTR!O:O,$E$5)/SUMIFS(MOVI_ENTR!I:I,MOVI_ENTR!D:D,D47,MOVI_ENTR!O:O,$E$5),0))</f>
        <v/>
      </c>
      <c r="N47" s="184" t="str">
        <f>IF(CADA_PROD!C45="","",G47/E47)</f>
        <v/>
      </c>
    </row>
    <row r="48" spans="2:14" ht="30" customHeight="1">
      <c r="B48" s="21">
        <f t="shared" si="1"/>
        <v>41</v>
      </c>
      <c r="C48" s="178" t="str">
        <f>IF(CADA_PROD!C46="","",CADA_PROD!C46)</f>
        <v/>
      </c>
      <c r="D48" s="179" t="str">
        <f>IF(CADA_PROD!D46="","",CADA_PROD!D46)</f>
        <v/>
      </c>
      <c r="E48" s="180" t="str">
        <f>IF(CADA_PROD!E46="","",CADA_PROD!E46)</f>
        <v/>
      </c>
      <c r="F48" s="180" t="str">
        <f>IF(CADA_PROD!D46="","",SUMIFS(MOVI_ENTR!I:I,MOVI_ENTR!D:D,D48,MOVI_ENTR!O:O,$E$5))</f>
        <v/>
      </c>
      <c r="G48" s="180" t="str">
        <f>IF(CADA_PROD!C46="","",SUMIFS(MOVI_SAID!H:H,MOVI_SAID!D:D,D48,MOVI_SAID!L:L,$E$5))</f>
        <v/>
      </c>
      <c r="H48" s="180" t="str">
        <f t="shared" si="0"/>
        <v/>
      </c>
      <c r="I48" s="179" t="str">
        <f>IF(CADA_PROD!C46="","",IFERROR(IF(H48&lt;=0,"Sem estoque",IF(H48/E48&lt;0.25,"Quase sem estoque",IF(H48/E48&lt;1.2,"Estoque baixo",IF(H48/E48&lt;2,"Estoque moderado","Estoque confortável")))),""))</f>
        <v/>
      </c>
      <c r="J48" s="182" t="str">
        <f>IF(CADA_PROD!C46="","",SUMIFS(MOVI_ENTR!M:M,MOVI_ENTR!D:D,D48,MOVI_ENTR!O:O,$E$5))</f>
        <v/>
      </c>
      <c r="K48" s="183" t="str">
        <f>IF(CADA_PROD!C46="","",IFERROR($J48/SUM($J$8:$J$1008),""))</f>
        <v/>
      </c>
      <c r="L48" s="183" t="str">
        <f>IF(CADA_PROD!C46="","",IFERROR(H48/SUM($H$8:$H$1008),""))</f>
        <v/>
      </c>
      <c r="M48" s="182" t="str">
        <f>IF(CADA_PROD!$C46="","",IFERROR(SUMIFS(MOVI_ENTR!M:M,MOVI_ENTR!D:D,D48,MOVI_ENTR!O:O,$E$5)/SUMIFS(MOVI_ENTR!I:I,MOVI_ENTR!D:D,D48,MOVI_ENTR!O:O,$E$5),0))</f>
        <v/>
      </c>
      <c r="N48" s="184" t="str">
        <f>IF(CADA_PROD!C46="","",G48/E48)</f>
        <v/>
      </c>
    </row>
    <row r="49" spans="2:14" ht="30" customHeight="1">
      <c r="B49" s="21">
        <f t="shared" si="1"/>
        <v>42</v>
      </c>
      <c r="C49" s="178" t="str">
        <f>IF(CADA_PROD!C47="","",CADA_PROD!C47)</f>
        <v/>
      </c>
      <c r="D49" s="179" t="str">
        <f>IF(CADA_PROD!D47="","",CADA_PROD!D47)</f>
        <v/>
      </c>
      <c r="E49" s="180" t="str">
        <f>IF(CADA_PROD!E47="","",CADA_PROD!E47)</f>
        <v/>
      </c>
      <c r="F49" s="180" t="str">
        <f>IF(CADA_PROD!D47="","",SUMIFS(MOVI_ENTR!I:I,MOVI_ENTR!D:D,D49,MOVI_ENTR!O:O,$E$5))</f>
        <v/>
      </c>
      <c r="G49" s="180" t="str">
        <f>IF(CADA_PROD!C47="","",SUMIFS(MOVI_SAID!H:H,MOVI_SAID!D:D,D49,MOVI_SAID!L:L,$E$5))</f>
        <v/>
      </c>
      <c r="H49" s="180" t="str">
        <f t="shared" si="0"/>
        <v/>
      </c>
      <c r="I49" s="179" t="str">
        <f>IF(CADA_PROD!C47="","",IFERROR(IF(H49&lt;=0,"Sem estoque",IF(H49/E49&lt;0.25,"Quase sem estoque",IF(H49/E49&lt;1.2,"Estoque baixo",IF(H49/E49&lt;2,"Estoque moderado","Estoque confortável")))),""))</f>
        <v/>
      </c>
      <c r="J49" s="182" t="str">
        <f>IF(CADA_PROD!C47="","",SUMIFS(MOVI_ENTR!M:M,MOVI_ENTR!D:D,D49,MOVI_ENTR!O:O,$E$5))</f>
        <v/>
      </c>
      <c r="K49" s="183" t="str">
        <f>IF(CADA_PROD!C47="","",IFERROR($J49/SUM($J$8:$J$1008),""))</f>
        <v/>
      </c>
      <c r="L49" s="183" t="str">
        <f>IF(CADA_PROD!C47="","",IFERROR(H49/SUM($H$8:$H$1008),""))</f>
        <v/>
      </c>
      <c r="M49" s="182" t="str">
        <f>IF(CADA_PROD!$C47="","",IFERROR(SUMIFS(MOVI_ENTR!M:M,MOVI_ENTR!D:D,D49,MOVI_ENTR!O:O,$E$5)/SUMIFS(MOVI_ENTR!I:I,MOVI_ENTR!D:D,D49,MOVI_ENTR!O:O,$E$5),0))</f>
        <v/>
      </c>
      <c r="N49" s="184" t="str">
        <f>IF(CADA_PROD!C47="","",G49/E49)</f>
        <v/>
      </c>
    </row>
    <row r="50" spans="2:14" ht="30" customHeight="1">
      <c r="B50" s="21">
        <f t="shared" si="1"/>
        <v>43</v>
      </c>
      <c r="C50" s="178" t="str">
        <f>IF(CADA_PROD!C48="","",CADA_PROD!C48)</f>
        <v/>
      </c>
      <c r="D50" s="179" t="str">
        <f>IF(CADA_PROD!D48="","",CADA_PROD!D48)</f>
        <v/>
      </c>
      <c r="E50" s="180" t="str">
        <f>IF(CADA_PROD!E48="","",CADA_PROD!E48)</f>
        <v/>
      </c>
      <c r="F50" s="180" t="str">
        <f>IF(CADA_PROD!D48="","",SUMIFS(MOVI_ENTR!I:I,MOVI_ENTR!D:D,D50,MOVI_ENTR!O:O,$E$5))</f>
        <v/>
      </c>
      <c r="G50" s="180" t="str">
        <f>IF(CADA_PROD!C48="","",SUMIFS(MOVI_SAID!H:H,MOVI_SAID!D:D,D50,MOVI_SAID!L:L,$E$5))</f>
        <v/>
      </c>
      <c r="H50" s="180" t="str">
        <f t="shared" si="0"/>
        <v/>
      </c>
      <c r="I50" s="179" t="str">
        <f>IF(CADA_PROD!C48="","",IFERROR(IF(H50&lt;=0,"Sem estoque",IF(H50/E50&lt;0.25,"Quase sem estoque",IF(H50/E50&lt;1.2,"Estoque baixo",IF(H50/E50&lt;2,"Estoque moderado","Estoque confortável")))),""))</f>
        <v/>
      </c>
      <c r="J50" s="182" t="str">
        <f>IF(CADA_PROD!C48="","",SUMIFS(MOVI_ENTR!M:M,MOVI_ENTR!D:D,D50,MOVI_ENTR!O:O,$E$5))</f>
        <v/>
      </c>
      <c r="K50" s="183" t="str">
        <f>IF(CADA_PROD!C48="","",IFERROR($J50/SUM($J$8:$J$1008),""))</f>
        <v/>
      </c>
      <c r="L50" s="183" t="str">
        <f>IF(CADA_PROD!C48="","",IFERROR(H50/SUM($H$8:$H$1008),""))</f>
        <v/>
      </c>
      <c r="M50" s="182" t="str">
        <f>IF(CADA_PROD!$C48="","",IFERROR(SUMIFS(MOVI_ENTR!M:M,MOVI_ENTR!D:D,D50,MOVI_ENTR!O:O,$E$5)/SUMIFS(MOVI_ENTR!I:I,MOVI_ENTR!D:D,D50,MOVI_ENTR!O:O,$E$5),0))</f>
        <v/>
      </c>
      <c r="N50" s="184" t="str">
        <f>IF(CADA_PROD!C48="","",G50/E50)</f>
        <v/>
      </c>
    </row>
    <row r="51" spans="2:14" ht="30" customHeight="1">
      <c r="B51" s="21">
        <f t="shared" si="1"/>
        <v>44</v>
      </c>
      <c r="C51" s="178" t="str">
        <f>IF(CADA_PROD!C49="","",CADA_PROD!C49)</f>
        <v/>
      </c>
      <c r="D51" s="179" t="str">
        <f>IF(CADA_PROD!D49="","",CADA_PROD!D49)</f>
        <v/>
      </c>
      <c r="E51" s="180" t="str">
        <f>IF(CADA_PROD!E49="","",CADA_PROD!E49)</f>
        <v/>
      </c>
      <c r="F51" s="180" t="str">
        <f>IF(CADA_PROD!D49="","",SUMIFS(MOVI_ENTR!I:I,MOVI_ENTR!D:D,D51,MOVI_ENTR!O:O,$E$5))</f>
        <v/>
      </c>
      <c r="G51" s="180" t="str">
        <f>IF(CADA_PROD!C49="","",SUMIFS(MOVI_SAID!H:H,MOVI_SAID!D:D,D51,MOVI_SAID!L:L,$E$5))</f>
        <v/>
      </c>
      <c r="H51" s="180" t="str">
        <f t="shared" si="0"/>
        <v/>
      </c>
      <c r="I51" s="179" t="str">
        <f>IF(CADA_PROD!C49="","",IFERROR(IF(H51&lt;=0,"Sem estoque",IF(H51/E51&lt;0.25,"Quase sem estoque",IF(H51/E51&lt;1.2,"Estoque baixo",IF(H51/E51&lt;2,"Estoque moderado","Estoque confortável")))),""))</f>
        <v/>
      </c>
      <c r="J51" s="182" t="str">
        <f>IF(CADA_PROD!C49="","",SUMIFS(MOVI_ENTR!M:M,MOVI_ENTR!D:D,D51,MOVI_ENTR!O:O,$E$5))</f>
        <v/>
      </c>
      <c r="K51" s="183" t="str">
        <f>IF(CADA_PROD!C49="","",IFERROR($J51/SUM($J$8:$J$1008),""))</f>
        <v/>
      </c>
      <c r="L51" s="183" t="str">
        <f>IF(CADA_PROD!C49="","",IFERROR(H51/SUM($H$8:$H$1008),""))</f>
        <v/>
      </c>
      <c r="M51" s="182" t="str">
        <f>IF(CADA_PROD!$C49="","",IFERROR(SUMIFS(MOVI_ENTR!M:M,MOVI_ENTR!D:D,D51,MOVI_ENTR!O:O,$E$5)/SUMIFS(MOVI_ENTR!I:I,MOVI_ENTR!D:D,D51,MOVI_ENTR!O:O,$E$5),0))</f>
        <v/>
      </c>
      <c r="N51" s="184" t="str">
        <f>IF(CADA_PROD!C49="","",G51/E51)</f>
        <v/>
      </c>
    </row>
    <row r="52" spans="2:14" ht="30" customHeight="1">
      <c r="B52" s="21">
        <f t="shared" si="1"/>
        <v>45</v>
      </c>
      <c r="C52" s="178" t="str">
        <f>IF(CADA_PROD!C50="","",CADA_PROD!C50)</f>
        <v/>
      </c>
      <c r="D52" s="179" t="str">
        <f>IF(CADA_PROD!D50="","",CADA_PROD!D50)</f>
        <v/>
      </c>
      <c r="E52" s="180" t="str">
        <f>IF(CADA_PROD!E50="","",CADA_PROD!E50)</f>
        <v/>
      </c>
      <c r="F52" s="180" t="str">
        <f>IF(CADA_PROD!D50="","",SUMIFS(MOVI_ENTR!I:I,MOVI_ENTR!D:D,D52,MOVI_ENTR!O:O,$E$5))</f>
        <v/>
      </c>
      <c r="G52" s="180" t="str">
        <f>IF(CADA_PROD!C50="","",SUMIFS(MOVI_SAID!H:H,MOVI_SAID!D:D,D52,MOVI_SAID!L:L,$E$5))</f>
        <v/>
      </c>
      <c r="H52" s="180" t="str">
        <f t="shared" si="0"/>
        <v/>
      </c>
      <c r="I52" s="179" t="str">
        <f>IF(CADA_PROD!C50="","",IFERROR(IF(H52&lt;=0,"Sem estoque",IF(H52/E52&lt;0.25,"Quase sem estoque",IF(H52/E52&lt;1.2,"Estoque baixo",IF(H52/E52&lt;2,"Estoque moderado","Estoque confortável")))),""))</f>
        <v/>
      </c>
      <c r="J52" s="182" t="str">
        <f>IF(CADA_PROD!C50="","",SUMIFS(MOVI_ENTR!M:M,MOVI_ENTR!D:D,D52,MOVI_ENTR!O:O,$E$5))</f>
        <v/>
      </c>
      <c r="K52" s="183" t="str">
        <f>IF(CADA_PROD!C50="","",IFERROR($J52/SUM($J$8:$J$1008),""))</f>
        <v/>
      </c>
      <c r="L52" s="183" t="str">
        <f>IF(CADA_PROD!C50="","",IFERROR(H52/SUM($H$8:$H$1008),""))</f>
        <v/>
      </c>
      <c r="M52" s="182" t="str">
        <f>IF(CADA_PROD!$C50="","",IFERROR(SUMIFS(MOVI_ENTR!M:M,MOVI_ENTR!D:D,D52,MOVI_ENTR!O:O,$E$5)/SUMIFS(MOVI_ENTR!I:I,MOVI_ENTR!D:D,D52,MOVI_ENTR!O:O,$E$5),0))</f>
        <v/>
      </c>
      <c r="N52" s="184" t="str">
        <f>IF(CADA_PROD!C50="","",G52/E52)</f>
        <v/>
      </c>
    </row>
    <row r="53" spans="2:14" ht="30" customHeight="1">
      <c r="B53" s="21">
        <f t="shared" si="1"/>
        <v>46</v>
      </c>
      <c r="C53" s="178" t="str">
        <f>IF(CADA_PROD!C51="","",CADA_PROD!C51)</f>
        <v/>
      </c>
      <c r="D53" s="179" t="str">
        <f>IF(CADA_PROD!D51="","",CADA_PROD!D51)</f>
        <v/>
      </c>
      <c r="E53" s="180" t="str">
        <f>IF(CADA_PROD!E51="","",CADA_PROD!E51)</f>
        <v/>
      </c>
      <c r="F53" s="180" t="str">
        <f>IF(CADA_PROD!D51="","",SUMIFS(MOVI_ENTR!I:I,MOVI_ENTR!D:D,D53,MOVI_ENTR!O:O,$E$5))</f>
        <v/>
      </c>
      <c r="G53" s="180" t="str">
        <f>IF(CADA_PROD!C51="","",SUMIFS(MOVI_SAID!H:H,MOVI_SAID!D:D,D53,MOVI_SAID!L:L,$E$5))</f>
        <v/>
      </c>
      <c r="H53" s="180" t="str">
        <f t="shared" si="0"/>
        <v/>
      </c>
      <c r="I53" s="179" t="str">
        <f>IF(CADA_PROD!C51="","",IFERROR(IF(H53&lt;=0,"Sem estoque",IF(H53/E53&lt;0.25,"Quase sem estoque",IF(H53/E53&lt;1.2,"Estoque baixo",IF(H53/E53&lt;2,"Estoque moderado","Estoque confortável")))),""))</f>
        <v/>
      </c>
      <c r="J53" s="182" t="str">
        <f>IF(CADA_PROD!C51="","",SUMIFS(MOVI_ENTR!M:M,MOVI_ENTR!D:D,D53,MOVI_ENTR!O:O,$E$5))</f>
        <v/>
      </c>
      <c r="K53" s="183" t="str">
        <f>IF(CADA_PROD!C51="","",IFERROR($J53/SUM($J$8:$J$1008),""))</f>
        <v/>
      </c>
      <c r="L53" s="183" t="str">
        <f>IF(CADA_PROD!C51="","",IFERROR(H53/SUM($H$8:$H$1008),""))</f>
        <v/>
      </c>
      <c r="M53" s="182" t="str">
        <f>IF(CADA_PROD!$C51="","",IFERROR(SUMIFS(MOVI_ENTR!M:M,MOVI_ENTR!D:D,D53,MOVI_ENTR!O:O,$E$5)/SUMIFS(MOVI_ENTR!I:I,MOVI_ENTR!D:D,D53,MOVI_ENTR!O:O,$E$5),0))</f>
        <v/>
      </c>
      <c r="N53" s="184" t="str">
        <f>IF(CADA_PROD!C51="","",G53/E53)</f>
        <v/>
      </c>
    </row>
    <row r="54" spans="2:14" ht="30" customHeight="1">
      <c r="B54" s="21">
        <f t="shared" si="1"/>
        <v>47</v>
      </c>
      <c r="C54" s="178" t="str">
        <f>IF(CADA_PROD!C52="","",CADA_PROD!C52)</f>
        <v/>
      </c>
      <c r="D54" s="179" t="str">
        <f>IF(CADA_PROD!D52="","",CADA_PROD!D52)</f>
        <v/>
      </c>
      <c r="E54" s="180" t="str">
        <f>IF(CADA_PROD!E52="","",CADA_PROD!E52)</f>
        <v/>
      </c>
      <c r="F54" s="180" t="str">
        <f>IF(CADA_PROD!D52="","",SUMIFS(MOVI_ENTR!I:I,MOVI_ENTR!D:D,D54,MOVI_ENTR!O:O,$E$5))</f>
        <v/>
      </c>
      <c r="G54" s="180" t="str">
        <f>IF(CADA_PROD!C52="","",SUMIFS(MOVI_SAID!H:H,MOVI_SAID!D:D,D54,MOVI_SAID!L:L,$E$5))</f>
        <v/>
      </c>
      <c r="H54" s="180" t="str">
        <f t="shared" si="0"/>
        <v/>
      </c>
      <c r="I54" s="179" t="str">
        <f>IF(CADA_PROD!C52="","",IFERROR(IF(H54&lt;=0,"Sem estoque",IF(H54/E54&lt;0.25,"Quase sem estoque",IF(H54/E54&lt;1.2,"Estoque baixo",IF(H54/E54&lt;2,"Estoque moderado","Estoque confortável")))),""))</f>
        <v/>
      </c>
      <c r="J54" s="182" t="str">
        <f>IF(CADA_PROD!C52="","",SUMIFS(MOVI_ENTR!M:M,MOVI_ENTR!D:D,D54,MOVI_ENTR!O:O,$E$5))</f>
        <v/>
      </c>
      <c r="K54" s="183" t="str">
        <f>IF(CADA_PROD!C52="","",IFERROR($J54/SUM($J$8:$J$1008),""))</f>
        <v/>
      </c>
      <c r="L54" s="183" t="str">
        <f>IF(CADA_PROD!C52="","",IFERROR(H54/SUM($H$8:$H$1008),""))</f>
        <v/>
      </c>
      <c r="M54" s="182" t="str">
        <f>IF(CADA_PROD!$C52="","",IFERROR(SUMIFS(MOVI_ENTR!M:M,MOVI_ENTR!D:D,D54,MOVI_ENTR!O:O,$E$5)/SUMIFS(MOVI_ENTR!I:I,MOVI_ENTR!D:D,D54,MOVI_ENTR!O:O,$E$5),0))</f>
        <v/>
      </c>
      <c r="N54" s="184" t="str">
        <f>IF(CADA_PROD!C52="","",G54/E54)</f>
        <v/>
      </c>
    </row>
    <row r="55" spans="2:14" ht="30" customHeight="1">
      <c r="B55" s="21">
        <f t="shared" si="1"/>
        <v>48</v>
      </c>
      <c r="C55" s="178" t="str">
        <f>IF(CADA_PROD!C53="","",CADA_PROD!C53)</f>
        <v/>
      </c>
      <c r="D55" s="179" t="str">
        <f>IF(CADA_PROD!D53="","",CADA_PROD!D53)</f>
        <v/>
      </c>
      <c r="E55" s="180" t="str">
        <f>IF(CADA_PROD!E53="","",CADA_PROD!E53)</f>
        <v/>
      </c>
      <c r="F55" s="180" t="str">
        <f>IF(CADA_PROD!D53="","",SUMIFS(MOVI_ENTR!I:I,MOVI_ENTR!D:D,D55,MOVI_ENTR!O:O,$E$5))</f>
        <v/>
      </c>
      <c r="G55" s="180" t="str">
        <f>IF(CADA_PROD!C53="","",SUMIFS(MOVI_SAID!H:H,MOVI_SAID!D:D,D55,MOVI_SAID!L:L,$E$5))</f>
        <v/>
      </c>
      <c r="H55" s="180" t="str">
        <f t="shared" si="0"/>
        <v/>
      </c>
      <c r="I55" s="179" t="str">
        <f>IF(CADA_PROD!C53="","",IFERROR(IF(H55&lt;=0,"Sem estoque",IF(H55/E55&lt;0.25,"Quase sem estoque",IF(H55/E55&lt;1.2,"Estoque baixo",IF(H55/E55&lt;2,"Estoque moderado","Estoque confortável")))),""))</f>
        <v/>
      </c>
      <c r="J55" s="182" t="str">
        <f>IF(CADA_PROD!C53="","",SUMIFS(MOVI_ENTR!M:M,MOVI_ENTR!D:D,D55,MOVI_ENTR!O:O,$E$5))</f>
        <v/>
      </c>
      <c r="K55" s="183" t="str">
        <f>IF(CADA_PROD!C53="","",IFERROR($J55/SUM($J$8:$J$1008),""))</f>
        <v/>
      </c>
      <c r="L55" s="183" t="str">
        <f>IF(CADA_PROD!C53="","",IFERROR(H55/SUM($H$8:$H$1008),""))</f>
        <v/>
      </c>
      <c r="M55" s="182" t="str">
        <f>IF(CADA_PROD!$C53="","",IFERROR(SUMIFS(MOVI_ENTR!M:M,MOVI_ENTR!D:D,D55,MOVI_ENTR!O:O,$E$5)/SUMIFS(MOVI_ENTR!I:I,MOVI_ENTR!D:D,D55,MOVI_ENTR!O:O,$E$5),0))</f>
        <v/>
      </c>
      <c r="N55" s="184" t="str">
        <f>IF(CADA_PROD!C53="","",G55/E55)</f>
        <v/>
      </c>
    </row>
    <row r="56" spans="2:14" ht="30" customHeight="1">
      <c r="B56" s="21">
        <f t="shared" si="1"/>
        <v>49</v>
      </c>
      <c r="C56" s="178" t="str">
        <f>IF(CADA_PROD!C54="","",CADA_PROD!C54)</f>
        <v/>
      </c>
      <c r="D56" s="179" t="str">
        <f>IF(CADA_PROD!D54="","",CADA_PROD!D54)</f>
        <v/>
      </c>
      <c r="E56" s="180" t="str">
        <f>IF(CADA_PROD!E54="","",CADA_PROD!E54)</f>
        <v/>
      </c>
      <c r="F56" s="180" t="str">
        <f>IF(CADA_PROD!D54="","",SUMIFS(MOVI_ENTR!I:I,MOVI_ENTR!D:D,D56,MOVI_ENTR!O:O,$E$5))</f>
        <v/>
      </c>
      <c r="G56" s="180" t="str">
        <f>IF(CADA_PROD!C54="","",SUMIFS(MOVI_SAID!H:H,MOVI_SAID!D:D,D56,MOVI_SAID!L:L,$E$5))</f>
        <v/>
      </c>
      <c r="H56" s="180" t="str">
        <f t="shared" si="0"/>
        <v/>
      </c>
      <c r="I56" s="179" t="str">
        <f>IF(CADA_PROD!C54="","",IFERROR(IF(H56&lt;=0,"Sem estoque",IF(H56/E56&lt;0.25,"Quase sem estoque",IF(H56/E56&lt;1.2,"Estoque baixo",IF(H56/E56&lt;2,"Estoque moderado","Estoque confortável")))),""))</f>
        <v/>
      </c>
      <c r="J56" s="182" t="str">
        <f>IF(CADA_PROD!C54="","",SUMIFS(MOVI_ENTR!M:M,MOVI_ENTR!D:D,D56,MOVI_ENTR!O:O,$E$5))</f>
        <v/>
      </c>
      <c r="K56" s="183" t="str">
        <f>IF(CADA_PROD!C54="","",IFERROR($J56/SUM($J$8:$J$1008),""))</f>
        <v/>
      </c>
      <c r="L56" s="183" t="str">
        <f>IF(CADA_PROD!C54="","",IFERROR(H56/SUM($H$8:$H$1008),""))</f>
        <v/>
      </c>
      <c r="M56" s="182" t="str">
        <f>IF(CADA_PROD!$C54="","",IFERROR(SUMIFS(MOVI_ENTR!M:M,MOVI_ENTR!D:D,D56,MOVI_ENTR!O:O,$E$5)/SUMIFS(MOVI_ENTR!I:I,MOVI_ENTR!D:D,D56,MOVI_ENTR!O:O,$E$5),0))</f>
        <v/>
      </c>
      <c r="N56" s="184" t="str">
        <f>IF(CADA_PROD!C54="","",G56/E56)</f>
        <v/>
      </c>
    </row>
    <row r="57" spans="2:14" ht="30" customHeight="1">
      <c r="B57" s="21">
        <f t="shared" si="1"/>
        <v>50</v>
      </c>
      <c r="C57" s="178" t="str">
        <f>IF(CADA_PROD!C55="","",CADA_PROD!C55)</f>
        <v/>
      </c>
      <c r="D57" s="179" t="str">
        <f>IF(CADA_PROD!D55="","",CADA_PROD!D55)</f>
        <v/>
      </c>
      <c r="E57" s="180" t="str">
        <f>IF(CADA_PROD!E55="","",CADA_PROD!E55)</f>
        <v/>
      </c>
      <c r="F57" s="180" t="str">
        <f>IF(CADA_PROD!D55="","",SUMIFS(MOVI_ENTR!I:I,MOVI_ENTR!D:D,D57,MOVI_ENTR!O:O,$E$5))</f>
        <v/>
      </c>
      <c r="G57" s="180" t="str">
        <f>IF(CADA_PROD!C55="","",SUMIFS(MOVI_SAID!H:H,MOVI_SAID!D:D,D57,MOVI_SAID!L:L,$E$5))</f>
        <v/>
      </c>
      <c r="H57" s="180" t="str">
        <f t="shared" si="0"/>
        <v/>
      </c>
      <c r="I57" s="179" t="str">
        <f>IF(CADA_PROD!C55="","",IFERROR(IF(H57&lt;=0,"Sem estoque",IF(H57/E57&lt;0.25,"Quase sem estoque",IF(H57/E57&lt;1.2,"Estoque baixo",IF(H57/E57&lt;2,"Estoque moderado","Estoque confortável")))),""))</f>
        <v/>
      </c>
      <c r="J57" s="182" t="str">
        <f>IF(CADA_PROD!C55="","",SUMIFS(MOVI_ENTR!M:M,MOVI_ENTR!D:D,D57,MOVI_ENTR!O:O,$E$5))</f>
        <v/>
      </c>
      <c r="K57" s="183" t="str">
        <f>IF(CADA_PROD!C55="","",IFERROR($J57/SUM($J$8:$J$1008),""))</f>
        <v/>
      </c>
      <c r="L57" s="183" t="str">
        <f>IF(CADA_PROD!C55="","",IFERROR(H57/SUM($H$8:$H$1008),""))</f>
        <v/>
      </c>
      <c r="M57" s="182" t="str">
        <f>IF(CADA_PROD!$C55="","",IFERROR(SUMIFS(MOVI_ENTR!M:M,MOVI_ENTR!D:D,D57,MOVI_ENTR!O:O,$E$5)/SUMIFS(MOVI_ENTR!I:I,MOVI_ENTR!D:D,D57,MOVI_ENTR!O:O,$E$5),0))</f>
        <v/>
      </c>
      <c r="N57" s="184" t="str">
        <f>IF(CADA_PROD!C55="","",G57/E57)</f>
        <v/>
      </c>
    </row>
    <row r="58" spans="2:14" ht="30" customHeight="1">
      <c r="B58" s="21">
        <f t="shared" si="1"/>
        <v>51</v>
      </c>
      <c r="C58" s="178" t="str">
        <f>IF(CADA_PROD!C56="","",CADA_PROD!C56)</f>
        <v/>
      </c>
      <c r="D58" s="179" t="str">
        <f>IF(CADA_PROD!D56="","",CADA_PROD!D56)</f>
        <v/>
      </c>
      <c r="E58" s="180" t="str">
        <f>IF(CADA_PROD!E56="","",CADA_PROD!E56)</f>
        <v/>
      </c>
      <c r="F58" s="180" t="str">
        <f>IF(CADA_PROD!D56="","",SUMIFS(MOVI_ENTR!I:I,MOVI_ENTR!D:D,D58,MOVI_ENTR!O:O,$E$5))</f>
        <v/>
      </c>
      <c r="G58" s="180" t="str">
        <f>IF(CADA_PROD!C56="","",SUMIFS(MOVI_SAID!H:H,MOVI_SAID!D:D,D58,MOVI_SAID!L:L,$E$5))</f>
        <v/>
      </c>
      <c r="H58" s="180" t="str">
        <f t="shared" si="0"/>
        <v/>
      </c>
      <c r="I58" s="179" t="str">
        <f>IF(CADA_PROD!C56="","",IFERROR(IF(H58&lt;=0,"Sem estoque",IF(H58/E58&lt;0.25,"Quase sem estoque",IF(H58/E58&lt;1.2,"Estoque baixo",IF(H58/E58&lt;2,"Estoque moderado","Estoque confortável")))),""))</f>
        <v/>
      </c>
      <c r="J58" s="182" t="str">
        <f>IF(CADA_PROD!C56="","",SUMIFS(MOVI_ENTR!M:M,MOVI_ENTR!D:D,D58,MOVI_ENTR!O:O,$E$5))</f>
        <v/>
      </c>
      <c r="K58" s="183" t="str">
        <f>IF(CADA_PROD!C56="","",IFERROR($J58/SUM($J$8:$J$1008),""))</f>
        <v/>
      </c>
      <c r="L58" s="183" t="str">
        <f>IF(CADA_PROD!C56="","",IFERROR(H58/SUM($H$8:$H$1008),""))</f>
        <v/>
      </c>
      <c r="M58" s="182" t="str">
        <f>IF(CADA_PROD!$C56="","",IFERROR(SUMIFS(MOVI_ENTR!M:M,MOVI_ENTR!D:D,D58,MOVI_ENTR!O:O,$E$5)/SUMIFS(MOVI_ENTR!I:I,MOVI_ENTR!D:D,D58,MOVI_ENTR!O:O,$E$5),0))</f>
        <v/>
      </c>
      <c r="N58" s="184" t="str">
        <f>IF(CADA_PROD!C56="","",G58/E58)</f>
        <v/>
      </c>
    </row>
    <row r="59" spans="2:14" ht="30" customHeight="1">
      <c r="B59" s="21">
        <f t="shared" si="1"/>
        <v>52</v>
      </c>
      <c r="C59" s="178" t="str">
        <f>IF(CADA_PROD!C57="","",CADA_PROD!C57)</f>
        <v/>
      </c>
      <c r="D59" s="179" t="str">
        <f>IF(CADA_PROD!D57="","",CADA_PROD!D57)</f>
        <v/>
      </c>
      <c r="E59" s="180" t="str">
        <f>IF(CADA_PROD!E57="","",CADA_PROD!E57)</f>
        <v/>
      </c>
      <c r="F59" s="180" t="str">
        <f>IF(CADA_PROD!D57="","",SUMIFS(MOVI_ENTR!I:I,MOVI_ENTR!D:D,D59,MOVI_ENTR!O:O,$E$5))</f>
        <v/>
      </c>
      <c r="G59" s="180" t="str">
        <f>IF(CADA_PROD!C57="","",SUMIFS(MOVI_SAID!H:H,MOVI_SAID!D:D,D59,MOVI_SAID!L:L,$E$5))</f>
        <v/>
      </c>
      <c r="H59" s="180" t="str">
        <f t="shared" si="0"/>
        <v/>
      </c>
      <c r="I59" s="179" t="str">
        <f>IF(CADA_PROD!C57="","",IFERROR(IF(H59&lt;=0,"Sem estoque",IF(H59/E59&lt;0.25,"Quase sem estoque",IF(H59/E59&lt;1.2,"Estoque baixo",IF(H59/E59&lt;2,"Estoque moderado","Estoque confortável")))),""))</f>
        <v/>
      </c>
      <c r="J59" s="182" t="str">
        <f>IF(CADA_PROD!C57="","",SUMIFS(MOVI_ENTR!M:M,MOVI_ENTR!D:D,D59,MOVI_ENTR!O:O,$E$5))</f>
        <v/>
      </c>
      <c r="K59" s="183" t="str">
        <f>IF(CADA_PROD!C57="","",IFERROR($J59/SUM($J$8:$J$1008),""))</f>
        <v/>
      </c>
      <c r="L59" s="183" t="str">
        <f>IF(CADA_PROD!C57="","",IFERROR(H59/SUM($H$8:$H$1008),""))</f>
        <v/>
      </c>
      <c r="M59" s="182" t="str">
        <f>IF(CADA_PROD!$C57="","",IFERROR(SUMIFS(MOVI_ENTR!M:M,MOVI_ENTR!D:D,D59,MOVI_ENTR!O:O,$E$5)/SUMIFS(MOVI_ENTR!I:I,MOVI_ENTR!D:D,D59,MOVI_ENTR!O:O,$E$5),0))</f>
        <v/>
      </c>
      <c r="N59" s="184" t="str">
        <f>IF(CADA_PROD!C57="","",G59/E59)</f>
        <v/>
      </c>
    </row>
    <row r="60" spans="2:14" ht="30" customHeight="1">
      <c r="B60" s="21">
        <f t="shared" si="1"/>
        <v>53</v>
      </c>
      <c r="C60" s="178" t="str">
        <f>IF(CADA_PROD!C58="","",CADA_PROD!C58)</f>
        <v/>
      </c>
      <c r="D60" s="179" t="str">
        <f>IF(CADA_PROD!D58="","",CADA_PROD!D58)</f>
        <v/>
      </c>
      <c r="E60" s="180" t="str">
        <f>IF(CADA_PROD!E58="","",CADA_PROD!E58)</f>
        <v/>
      </c>
      <c r="F60" s="180" t="str">
        <f>IF(CADA_PROD!D58="","",SUMIFS(MOVI_ENTR!I:I,MOVI_ENTR!D:D,D60,MOVI_ENTR!O:O,$E$5))</f>
        <v/>
      </c>
      <c r="G60" s="180" t="str">
        <f>IF(CADA_PROD!C58="","",SUMIFS(MOVI_SAID!H:H,MOVI_SAID!D:D,D60,MOVI_SAID!L:L,$E$5))</f>
        <v/>
      </c>
      <c r="H60" s="180" t="str">
        <f t="shared" si="0"/>
        <v/>
      </c>
      <c r="I60" s="179" t="str">
        <f>IF(CADA_PROD!C58="","",IFERROR(IF(H60&lt;=0,"Sem estoque",IF(H60/E60&lt;0.25,"Quase sem estoque",IF(H60/E60&lt;1.2,"Estoque baixo",IF(H60/E60&lt;2,"Estoque moderado","Estoque confortável")))),""))</f>
        <v/>
      </c>
      <c r="J60" s="182" t="str">
        <f>IF(CADA_PROD!C58="","",SUMIFS(MOVI_ENTR!M:M,MOVI_ENTR!D:D,D60,MOVI_ENTR!O:O,$E$5))</f>
        <v/>
      </c>
      <c r="K60" s="183" t="str">
        <f>IF(CADA_PROD!C58="","",IFERROR($J60/SUM($J$8:$J$1008),""))</f>
        <v/>
      </c>
      <c r="L60" s="183" t="str">
        <f>IF(CADA_PROD!C58="","",IFERROR(H60/SUM($H$8:$H$1008),""))</f>
        <v/>
      </c>
      <c r="M60" s="182" t="str">
        <f>IF(CADA_PROD!$C58="","",IFERROR(SUMIFS(MOVI_ENTR!M:M,MOVI_ENTR!D:D,D60,MOVI_ENTR!O:O,$E$5)/SUMIFS(MOVI_ENTR!I:I,MOVI_ENTR!D:D,D60,MOVI_ENTR!O:O,$E$5),0))</f>
        <v/>
      </c>
      <c r="N60" s="184" t="str">
        <f>IF(CADA_PROD!C58="","",G60/E60)</f>
        <v/>
      </c>
    </row>
    <row r="61" spans="2:14" ht="30" customHeight="1">
      <c r="B61" s="21">
        <f t="shared" si="1"/>
        <v>54</v>
      </c>
      <c r="C61" s="178" t="str">
        <f>IF(CADA_PROD!C59="","",CADA_PROD!C59)</f>
        <v/>
      </c>
      <c r="D61" s="179" t="str">
        <f>IF(CADA_PROD!D59="","",CADA_PROD!D59)</f>
        <v/>
      </c>
      <c r="E61" s="180" t="str">
        <f>IF(CADA_PROD!E59="","",CADA_PROD!E59)</f>
        <v/>
      </c>
      <c r="F61" s="180" t="str">
        <f>IF(CADA_PROD!D59="","",SUMIFS(MOVI_ENTR!I:I,MOVI_ENTR!D:D,D61,MOVI_ENTR!O:O,$E$5))</f>
        <v/>
      </c>
      <c r="G61" s="180" t="str">
        <f>IF(CADA_PROD!C59="","",SUMIFS(MOVI_SAID!H:H,MOVI_SAID!D:D,D61,MOVI_SAID!L:L,$E$5))</f>
        <v/>
      </c>
      <c r="H61" s="180" t="str">
        <f t="shared" si="0"/>
        <v/>
      </c>
      <c r="I61" s="179" t="str">
        <f>IF(CADA_PROD!C59="","",IFERROR(IF(H61&lt;=0,"Sem estoque",IF(H61/E61&lt;0.25,"Quase sem estoque",IF(H61/E61&lt;1.2,"Estoque baixo",IF(H61/E61&lt;2,"Estoque moderado","Estoque confortável")))),""))</f>
        <v/>
      </c>
      <c r="J61" s="182" t="str">
        <f>IF(CADA_PROD!C59="","",SUMIFS(MOVI_ENTR!M:M,MOVI_ENTR!D:D,D61,MOVI_ENTR!O:O,$E$5))</f>
        <v/>
      </c>
      <c r="K61" s="183" t="str">
        <f>IF(CADA_PROD!C59="","",IFERROR($J61/SUM($J$8:$J$1008),""))</f>
        <v/>
      </c>
      <c r="L61" s="183" t="str">
        <f>IF(CADA_PROD!C59="","",IFERROR(H61/SUM($H$8:$H$1008),""))</f>
        <v/>
      </c>
      <c r="M61" s="182" t="str">
        <f>IF(CADA_PROD!$C59="","",IFERROR(SUMIFS(MOVI_ENTR!M:M,MOVI_ENTR!D:D,D61,MOVI_ENTR!O:O,$E$5)/SUMIFS(MOVI_ENTR!I:I,MOVI_ENTR!D:D,D61,MOVI_ENTR!O:O,$E$5),0))</f>
        <v/>
      </c>
      <c r="N61" s="184" t="str">
        <f>IF(CADA_PROD!C59="","",G61/E61)</f>
        <v/>
      </c>
    </row>
    <row r="62" spans="2:14" ht="30" customHeight="1">
      <c r="B62" s="21">
        <f t="shared" si="1"/>
        <v>55</v>
      </c>
      <c r="C62" s="178" t="str">
        <f>IF(CADA_PROD!C60="","",CADA_PROD!C60)</f>
        <v/>
      </c>
      <c r="D62" s="179" t="str">
        <f>IF(CADA_PROD!D60="","",CADA_PROD!D60)</f>
        <v/>
      </c>
      <c r="E62" s="180" t="str">
        <f>IF(CADA_PROD!E60="","",CADA_PROD!E60)</f>
        <v/>
      </c>
      <c r="F62" s="180" t="str">
        <f>IF(CADA_PROD!D60="","",SUMIFS(MOVI_ENTR!I:I,MOVI_ENTR!D:D,D62,MOVI_ENTR!O:O,$E$5))</f>
        <v/>
      </c>
      <c r="G62" s="180" t="str">
        <f>IF(CADA_PROD!C60="","",SUMIFS(MOVI_SAID!H:H,MOVI_SAID!D:D,D62,MOVI_SAID!L:L,$E$5))</f>
        <v/>
      </c>
      <c r="H62" s="180" t="str">
        <f t="shared" si="0"/>
        <v/>
      </c>
      <c r="I62" s="179" t="str">
        <f>IF(CADA_PROD!C60="","",IFERROR(IF(H62&lt;=0,"Sem estoque",IF(H62/E62&lt;0.25,"Quase sem estoque",IF(H62/E62&lt;1.2,"Estoque baixo",IF(H62/E62&lt;2,"Estoque moderado","Estoque confortável")))),""))</f>
        <v/>
      </c>
      <c r="J62" s="182" t="str">
        <f>IF(CADA_PROD!C60="","",SUMIFS(MOVI_ENTR!M:M,MOVI_ENTR!D:D,D62,MOVI_ENTR!O:O,$E$5))</f>
        <v/>
      </c>
      <c r="K62" s="183" t="str">
        <f>IF(CADA_PROD!C60="","",IFERROR($J62/SUM($J$8:$J$1008),""))</f>
        <v/>
      </c>
      <c r="L62" s="183" t="str">
        <f>IF(CADA_PROD!C60="","",IFERROR(H62/SUM($H$8:$H$1008),""))</f>
        <v/>
      </c>
      <c r="M62" s="182" t="str">
        <f>IF(CADA_PROD!$C60="","",IFERROR(SUMIFS(MOVI_ENTR!M:M,MOVI_ENTR!D:D,D62,MOVI_ENTR!O:O,$E$5)/SUMIFS(MOVI_ENTR!I:I,MOVI_ENTR!D:D,D62,MOVI_ENTR!O:O,$E$5),0))</f>
        <v/>
      </c>
      <c r="N62" s="184" t="str">
        <f>IF(CADA_PROD!C60="","",G62/E62)</f>
        <v/>
      </c>
    </row>
    <row r="63" spans="2:14" ht="30" customHeight="1">
      <c r="B63" s="21">
        <f t="shared" si="1"/>
        <v>56</v>
      </c>
      <c r="C63" s="178" t="str">
        <f>IF(CADA_PROD!C61="","",CADA_PROD!C61)</f>
        <v/>
      </c>
      <c r="D63" s="179" t="str">
        <f>IF(CADA_PROD!D61="","",CADA_PROD!D61)</f>
        <v/>
      </c>
      <c r="E63" s="180" t="str">
        <f>IF(CADA_PROD!E61="","",CADA_PROD!E61)</f>
        <v/>
      </c>
      <c r="F63" s="180" t="str">
        <f>IF(CADA_PROD!D61="","",SUMIFS(MOVI_ENTR!I:I,MOVI_ENTR!D:D,D63,MOVI_ENTR!O:O,$E$5))</f>
        <v/>
      </c>
      <c r="G63" s="180" t="str">
        <f>IF(CADA_PROD!C61="","",SUMIFS(MOVI_SAID!H:H,MOVI_SAID!D:D,D63,MOVI_SAID!L:L,$E$5))</f>
        <v/>
      </c>
      <c r="H63" s="180" t="str">
        <f t="shared" si="0"/>
        <v/>
      </c>
      <c r="I63" s="179" t="str">
        <f>IF(CADA_PROD!C61="","",IFERROR(IF(H63&lt;=0,"Sem estoque",IF(H63/E63&lt;0.25,"Quase sem estoque",IF(H63/E63&lt;1.2,"Estoque baixo",IF(H63/E63&lt;2,"Estoque moderado","Estoque confortável")))),""))</f>
        <v/>
      </c>
      <c r="J63" s="182" t="str">
        <f>IF(CADA_PROD!C61="","",SUMIFS(MOVI_ENTR!M:M,MOVI_ENTR!D:D,D63,MOVI_ENTR!O:O,$E$5))</f>
        <v/>
      </c>
      <c r="K63" s="183" t="str">
        <f>IF(CADA_PROD!C61="","",IFERROR($J63/SUM($J$8:$J$1008),""))</f>
        <v/>
      </c>
      <c r="L63" s="183" t="str">
        <f>IF(CADA_PROD!C61="","",IFERROR(H63/SUM($H$8:$H$1008),""))</f>
        <v/>
      </c>
      <c r="M63" s="182" t="str">
        <f>IF(CADA_PROD!$C61="","",IFERROR(SUMIFS(MOVI_ENTR!M:M,MOVI_ENTR!D:D,D63,MOVI_ENTR!O:O,$E$5)/SUMIFS(MOVI_ENTR!I:I,MOVI_ENTR!D:D,D63,MOVI_ENTR!O:O,$E$5),0))</f>
        <v/>
      </c>
      <c r="N63" s="184" t="str">
        <f>IF(CADA_PROD!C61="","",G63/E63)</f>
        <v/>
      </c>
    </row>
    <row r="64" spans="2:14" ht="30" customHeight="1">
      <c r="B64" s="21">
        <f t="shared" si="1"/>
        <v>57</v>
      </c>
      <c r="C64" s="178" t="str">
        <f>IF(CADA_PROD!C62="","",CADA_PROD!C62)</f>
        <v/>
      </c>
      <c r="D64" s="179" t="str">
        <f>IF(CADA_PROD!D62="","",CADA_PROD!D62)</f>
        <v/>
      </c>
      <c r="E64" s="180" t="str">
        <f>IF(CADA_PROD!E62="","",CADA_PROD!E62)</f>
        <v/>
      </c>
      <c r="F64" s="180" t="str">
        <f>IF(CADA_PROD!D62="","",SUMIFS(MOVI_ENTR!I:I,MOVI_ENTR!D:D,D64,MOVI_ENTR!O:O,$E$5))</f>
        <v/>
      </c>
      <c r="G64" s="180" t="str">
        <f>IF(CADA_PROD!C62="","",SUMIFS(MOVI_SAID!H:H,MOVI_SAID!D:D,D64,MOVI_SAID!L:L,$E$5))</f>
        <v/>
      </c>
      <c r="H64" s="180" t="str">
        <f t="shared" si="0"/>
        <v/>
      </c>
      <c r="I64" s="179" t="str">
        <f>IF(CADA_PROD!C62="","",IFERROR(IF(H64&lt;=0,"Sem estoque",IF(H64/E64&lt;0.25,"Quase sem estoque",IF(H64/E64&lt;1.2,"Estoque baixo",IF(H64/E64&lt;2,"Estoque moderado","Estoque confortável")))),""))</f>
        <v/>
      </c>
      <c r="J64" s="182" t="str">
        <f>IF(CADA_PROD!C62="","",SUMIFS(MOVI_ENTR!M:M,MOVI_ENTR!D:D,D64,MOVI_ENTR!O:O,$E$5))</f>
        <v/>
      </c>
      <c r="K64" s="183" t="str">
        <f>IF(CADA_PROD!C62="","",IFERROR($J64/SUM($J$8:$J$1008),""))</f>
        <v/>
      </c>
      <c r="L64" s="183" t="str">
        <f>IF(CADA_PROD!C62="","",IFERROR(H64/SUM($H$8:$H$1008),""))</f>
        <v/>
      </c>
      <c r="M64" s="182" t="str">
        <f>IF(CADA_PROD!$C62="","",IFERROR(SUMIFS(MOVI_ENTR!M:M,MOVI_ENTR!D:D,D64,MOVI_ENTR!O:O,$E$5)/SUMIFS(MOVI_ENTR!I:I,MOVI_ENTR!D:D,D64,MOVI_ENTR!O:O,$E$5),0))</f>
        <v/>
      </c>
      <c r="N64" s="184" t="str">
        <f>IF(CADA_PROD!C62="","",G64/E64)</f>
        <v/>
      </c>
    </row>
    <row r="65" spans="2:14" ht="30" customHeight="1">
      <c r="B65" s="21">
        <f t="shared" si="1"/>
        <v>58</v>
      </c>
      <c r="C65" s="178" t="str">
        <f>IF(CADA_PROD!C63="","",CADA_PROD!C63)</f>
        <v/>
      </c>
      <c r="D65" s="179" t="str">
        <f>IF(CADA_PROD!D63="","",CADA_PROD!D63)</f>
        <v/>
      </c>
      <c r="E65" s="180" t="str">
        <f>IF(CADA_PROD!E63="","",CADA_PROD!E63)</f>
        <v/>
      </c>
      <c r="F65" s="180" t="str">
        <f>IF(CADA_PROD!D63="","",SUMIFS(MOVI_ENTR!I:I,MOVI_ENTR!D:D,D65,MOVI_ENTR!O:O,$E$5))</f>
        <v/>
      </c>
      <c r="G65" s="180" t="str">
        <f>IF(CADA_PROD!C63="","",SUMIFS(MOVI_SAID!H:H,MOVI_SAID!D:D,D65,MOVI_SAID!L:L,$E$5))</f>
        <v/>
      </c>
      <c r="H65" s="180" t="str">
        <f t="shared" si="0"/>
        <v/>
      </c>
      <c r="I65" s="179" t="str">
        <f>IF(CADA_PROD!C63="","",IFERROR(IF(H65&lt;=0,"Sem estoque",IF(H65/E65&lt;0.25,"Quase sem estoque",IF(H65/E65&lt;1.2,"Estoque baixo",IF(H65/E65&lt;2,"Estoque moderado","Estoque confortável")))),""))</f>
        <v/>
      </c>
      <c r="J65" s="182" t="str">
        <f>IF(CADA_PROD!C63="","",SUMIFS(MOVI_ENTR!M:M,MOVI_ENTR!D:D,D65,MOVI_ENTR!O:O,$E$5))</f>
        <v/>
      </c>
      <c r="K65" s="183" t="str">
        <f>IF(CADA_PROD!C63="","",IFERROR($J65/SUM($J$8:$J$1008),""))</f>
        <v/>
      </c>
      <c r="L65" s="183" t="str">
        <f>IF(CADA_PROD!C63="","",IFERROR(H65/SUM($H$8:$H$1008),""))</f>
        <v/>
      </c>
      <c r="M65" s="182" t="str">
        <f>IF(CADA_PROD!$C63="","",IFERROR(SUMIFS(MOVI_ENTR!M:M,MOVI_ENTR!D:D,D65,MOVI_ENTR!O:O,$E$5)/SUMIFS(MOVI_ENTR!I:I,MOVI_ENTR!D:D,D65,MOVI_ENTR!O:O,$E$5),0))</f>
        <v/>
      </c>
      <c r="N65" s="184" t="str">
        <f>IF(CADA_PROD!C63="","",G65/E65)</f>
        <v/>
      </c>
    </row>
    <row r="66" spans="2:14" ht="30" customHeight="1">
      <c r="B66" s="21">
        <f t="shared" si="1"/>
        <v>59</v>
      </c>
      <c r="C66" s="178" t="str">
        <f>IF(CADA_PROD!C64="","",CADA_PROD!C64)</f>
        <v/>
      </c>
      <c r="D66" s="179" t="str">
        <f>IF(CADA_PROD!D64="","",CADA_PROD!D64)</f>
        <v/>
      </c>
      <c r="E66" s="180" t="str">
        <f>IF(CADA_PROD!E64="","",CADA_PROD!E64)</f>
        <v/>
      </c>
      <c r="F66" s="180" t="str">
        <f>IF(CADA_PROD!D64="","",SUMIFS(MOVI_ENTR!I:I,MOVI_ENTR!D:D,D66,MOVI_ENTR!O:O,$E$5))</f>
        <v/>
      </c>
      <c r="G66" s="180" t="str">
        <f>IF(CADA_PROD!C64="","",SUMIFS(MOVI_SAID!H:H,MOVI_SAID!D:D,D66,MOVI_SAID!L:L,$E$5))</f>
        <v/>
      </c>
      <c r="H66" s="180" t="str">
        <f t="shared" si="0"/>
        <v/>
      </c>
      <c r="I66" s="179" t="str">
        <f>IF(CADA_PROD!C64="","",IFERROR(IF(H66&lt;=0,"Sem estoque",IF(H66/E66&lt;0.25,"Quase sem estoque",IF(H66/E66&lt;1.2,"Estoque baixo",IF(H66/E66&lt;2,"Estoque moderado","Estoque confortável")))),""))</f>
        <v/>
      </c>
      <c r="J66" s="182" t="str">
        <f>IF(CADA_PROD!C64="","",SUMIFS(MOVI_ENTR!M:M,MOVI_ENTR!D:D,D66,MOVI_ENTR!O:O,$E$5))</f>
        <v/>
      </c>
      <c r="K66" s="183" t="str">
        <f>IF(CADA_PROD!C64="","",IFERROR($J66/SUM($J$8:$J$1008),""))</f>
        <v/>
      </c>
      <c r="L66" s="183" t="str">
        <f>IF(CADA_PROD!C64="","",IFERROR(H66/SUM($H$8:$H$1008),""))</f>
        <v/>
      </c>
      <c r="M66" s="182" t="str">
        <f>IF(CADA_PROD!$C64="","",IFERROR(SUMIFS(MOVI_ENTR!M:M,MOVI_ENTR!D:D,D66,MOVI_ENTR!O:O,$E$5)/SUMIFS(MOVI_ENTR!I:I,MOVI_ENTR!D:D,D66,MOVI_ENTR!O:O,$E$5),0))</f>
        <v/>
      </c>
      <c r="N66" s="184" t="str">
        <f>IF(CADA_PROD!C64="","",G66/E66)</f>
        <v/>
      </c>
    </row>
    <row r="67" spans="2:14" ht="30" customHeight="1">
      <c r="B67" s="21">
        <f t="shared" si="1"/>
        <v>60</v>
      </c>
      <c r="C67" s="178" t="str">
        <f>IF(CADA_PROD!C65="","",CADA_PROD!C65)</f>
        <v/>
      </c>
      <c r="D67" s="179" t="str">
        <f>IF(CADA_PROD!D65="","",CADA_PROD!D65)</f>
        <v/>
      </c>
      <c r="E67" s="180" t="str">
        <f>IF(CADA_PROD!E65="","",CADA_PROD!E65)</f>
        <v/>
      </c>
      <c r="F67" s="180" t="str">
        <f>IF(CADA_PROD!D65="","",SUMIFS(MOVI_ENTR!I:I,MOVI_ENTR!D:D,D67,MOVI_ENTR!O:O,$E$5))</f>
        <v/>
      </c>
      <c r="G67" s="180" t="str">
        <f>IF(CADA_PROD!C65="","",SUMIFS(MOVI_SAID!H:H,MOVI_SAID!D:D,D67,MOVI_SAID!L:L,$E$5))</f>
        <v/>
      </c>
      <c r="H67" s="180" t="str">
        <f t="shared" si="0"/>
        <v/>
      </c>
      <c r="I67" s="179" t="str">
        <f>IF(CADA_PROD!C65="","",IFERROR(IF(H67&lt;=0,"Sem estoque",IF(H67/E67&lt;0.25,"Quase sem estoque",IF(H67/E67&lt;1.2,"Estoque baixo",IF(H67/E67&lt;2,"Estoque moderado","Estoque confortável")))),""))</f>
        <v/>
      </c>
      <c r="J67" s="182" t="str">
        <f>IF(CADA_PROD!C65="","",SUMIFS(MOVI_ENTR!M:M,MOVI_ENTR!D:D,D67,MOVI_ENTR!O:O,$E$5))</f>
        <v/>
      </c>
      <c r="K67" s="183" t="str">
        <f>IF(CADA_PROD!C65="","",IFERROR($J67/SUM($J$8:$J$1008),""))</f>
        <v/>
      </c>
      <c r="L67" s="183" t="str">
        <f>IF(CADA_PROD!C65="","",IFERROR(H67/SUM($H$8:$H$1008),""))</f>
        <v/>
      </c>
      <c r="M67" s="182" t="str">
        <f>IF(CADA_PROD!$C65="","",IFERROR(SUMIFS(MOVI_ENTR!M:M,MOVI_ENTR!D:D,D67,MOVI_ENTR!O:O,$E$5)/SUMIFS(MOVI_ENTR!I:I,MOVI_ENTR!D:D,D67,MOVI_ENTR!O:O,$E$5),0))</f>
        <v/>
      </c>
      <c r="N67" s="184" t="str">
        <f>IF(CADA_PROD!C65="","",G67/E67)</f>
        <v/>
      </c>
    </row>
    <row r="68" spans="2:14" ht="30" customHeight="1">
      <c r="B68" s="21">
        <f t="shared" si="1"/>
        <v>61</v>
      </c>
      <c r="C68" s="178" t="str">
        <f>IF(CADA_PROD!C66="","",CADA_PROD!C66)</f>
        <v/>
      </c>
      <c r="D68" s="179" t="str">
        <f>IF(CADA_PROD!D66="","",CADA_PROD!D66)</f>
        <v/>
      </c>
      <c r="E68" s="180" t="str">
        <f>IF(CADA_PROD!E66="","",CADA_PROD!E66)</f>
        <v/>
      </c>
      <c r="F68" s="180" t="str">
        <f>IF(CADA_PROD!D66="","",SUMIFS(MOVI_ENTR!I:I,MOVI_ENTR!D:D,D68,MOVI_ENTR!O:O,$E$5))</f>
        <v/>
      </c>
      <c r="G68" s="180" t="str">
        <f>IF(CADA_PROD!C66="","",SUMIFS(MOVI_SAID!H:H,MOVI_SAID!D:D,D68,MOVI_SAID!L:L,$E$5))</f>
        <v/>
      </c>
      <c r="H68" s="180" t="str">
        <f t="shared" si="0"/>
        <v/>
      </c>
      <c r="I68" s="179" t="str">
        <f>IF(CADA_PROD!C66="","",IFERROR(IF(H68&lt;=0,"Sem estoque",IF(H68/E68&lt;0.25,"Quase sem estoque",IF(H68/E68&lt;1.2,"Estoque baixo",IF(H68/E68&lt;2,"Estoque moderado","Estoque confortável")))),""))</f>
        <v/>
      </c>
      <c r="J68" s="182" t="str">
        <f>IF(CADA_PROD!C66="","",SUMIFS(MOVI_ENTR!M:M,MOVI_ENTR!D:D,D68,MOVI_ENTR!O:O,$E$5))</f>
        <v/>
      </c>
      <c r="K68" s="183" t="str">
        <f>IF(CADA_PROD!C66="","",IFERROR($J68/SUM($J$8:$J$1008),""))</f>
        <v/>
      </c>
      <c r="L68" s="183" t="str">
        <f>IF(CADA_PROD!C66="","",IFERROR(H68/SUM($H$8:$H$1008),""))</f>
        <v/>
      </c>
      <c r="M68" s="182" t="str">
        <f>IF(CADA_PROD!$C66="","",IFERROR(SUMIFS(MOVI_ENTR!M:M,MOVI_ENTR!D:D,D68,MOVI_ENTR!O:O,$E$5)/SUMIFS(MOVI_ENTR!I:I,MOVI_ENTR!D:D,D68,MOVI_ENTR!O:O,$E$5),0))</f>
        <v/>
      </c>
      <c r="N68" s="184" t="str">
        <f>IF(CADA_PROD!C66="","",G68/E68)</f>
        <v/>
      </c>
    </row>
    <row r="69" spans="2:14" ht="30" customHeight="1">
      <c r="B69" s="21">
        <f t="shared" si="1"/>
        <v>62</v>
      </c>
      <c r="C69" s="178" t="str">
        <f>IF(CADA_PROD!C67="","",CADA_PROD!C67)</f>
        <v/>
      </c>
      <c r="D69" s="179" t="str">
        <f>IF(CADA_PROD!D67="","",CADA_PROD!D67)</f>
        <v/>
      </c>
      <c r="E69" s="180" t="str">
        <f>IF(CADA_PROD!E67="","",CADA_PROD!E67)</f>
        <v/>
      </c>
      <c r="F69" s="180" t="str">
        <f>IF(CADA_PROD!D67="","",SUMIFS(MOVI_ENTR!I:I,MOVI_ENTR!D:D,D69,MOVI_ENTR!O:O,$E$5))</f>
        <v/>
      </c>
      <c r="G69" s="180" t="str">
        <f>IF(CADA_PROD!C67="","",SUMIFS(MOVI_SAID!H:H,MOVI_SAID!D:D,D69,MOVI_SAID!L:L,$E$5))</f>
        <v/>
      </c>
      <c r="H69" s="180" t="str">
        <f t="shared" si="0"/>
        <v/>
      </c>
      <c r="I69" s="179" t="str">
        <f>IF(CADA_PROD!C67="","",IFERROR(IF(H69&lt;=0,"Sem estoque",IF(H69/E69&lt;0.25,"Quase sem estoque",IF(H69/E69&lt;1.2,"Estoque baixo",IF(H69/E69&lt;2,"Estoque moderado","Estoque confortável")))),""))</f>
        <v/>
      </c>
      <c r="J69" s="182" t="str">
        <f>IF(CADA_PROD!C67="","",SUMIFS(MOVI_ENTR!M:M,MOVI_ENTR!D:D,D69,MOVI_ENTR!O:O,$E$5))</f>
        <v/>
      </c>
      <c r="K69" s="183" t="str">
        <f>IF(CADA_PROD!C67="","",IFERROR($J69/SUM($J$8:$J$1008),""))</f>
        <v/>
      </c>
      <c r="L69" s="183" t="str">
        <f>IF(CADA_PROD!C67="","",IFERROR(H69/SUM($H$8:$H$1008),""))</f>
        <v/>
      </c>
      <c r="M69" s="182" t="str">
        <f>IF(CADA_PROD!$C67="","",IFERROR(SUMIFS(MOVI_ENTR!M:M,MOVI_ENTR!D:D,D69,MOVI_ENTR!O:O,$E$5)/SUMIFS(MOVI_ENTR!I:I,MOVI_ENTR!D:D,D69,MOVI_ENTR!O:O,$E$5),0))</f>
        <v/>
      </c>
      <c r="N69" s="184" t="str">
        <f>IF(CADA_PROD!C67="","",G69/E69)</f>
        <v/>
      </c>
    </row>
    <row r="70" spans="2:14" ht="30" customHeight="1">
      <c r="B70" s="21">
        <f t="shared" si="1"/>
        <v>63</v>
      </c>
      <c r="C70" s="178" t="str">
        <f>IF(CADA_PROD!C68="","",CADA_PROD!C68)</f>
        <v/>
      </c>
      <c r="D70" s="179" t="str">
        <f>IF(CADA_PROD!D68="","",CADA_PROD!D68)</f>
        <v/>
      </c>
      <c r="E70" s="180" t="str">
        <f>IF(CADA_PROD!E68="","",CADA_PROD!E68)</f>
        <v/>
      </c>
      <c r="F70" s="180" t="str">
        <f>IF(CADA_PROD!D68="","",SUMIFS(MOVI_ENTR!I:I,MOVI_ENTR!D:D,D70,MOVI_ENTR!O:O,$E$5))</f>
        <v/>
      </c>
      <c r="G70" s="180" t="str">
        <f>IF(CADA_PROD!C68="","",SUMIFS(MOVI_SAID!H:H,MOVI_SAID!D:D,D70,MOVI_SAID!L:L,$E$5))</f>
        <v/>
      </c>
      <c r="H70" s="180" t="str">
        <f t="shared" si="0"/>
        <v/>
      </c>
      <c r="I70" s="179" t="str">
        <f>IF(CADA_PROD!C68="","",IFERROR(IF(H70&lt;=0,"Sem estoque",IF(H70/E70&lt;0.25,"Quase sem estoque",IF(H70/E70&lt;1.2,"Estoque baixo",IF(H70/E70&lt;2,"Estoque moderado","Estoque confortável")))),""))</f>
        <v/>
      </c>
      <c r="J70" s="182" t="str">
        <f>IF(CADA_PROD!C68="","",SUMIFS(MOVI_ENTR!M:M,MOVI_ENTR!D:D,D70,MOVI_ENTR!O:O,$E$5))</f>
        <v/>
      </c>
      <c r="K70" s="183" t="str">
        <f>IF(CADA_PROD!C68="","",IFERROR($J70/SUM($J$8:$J$1008),""))</f>
        <v/>
      </c>
      <c r="L70" s="183" t="str">
        <f>IF(CADA_PROD!C68="","",IFERROR(H70/SUM($H$8:$H$1008),""))</f>
        <v/>
      </c>
      <c r="M70" s="182" t="str">
        <f>IF(CADA_PROD!$C68="","",IFERROR(SUMIFS(MOVI_ENTR!M:M,MOVI_ENTR!D:D,D70,MOVI_ENTR!O:O,$E$5)/SUMIFS(MOVI_ENTR!I:I,MOVI_ENTR!D:D,D70,MOVI_ENTR!O:O,$E$5),0))</f>
        <v/>
      </c>
      <c r="N70" s="184" t="str">
        <f>IF(CADA_PROD!C68="","",G70/E70)</f>
        <v/>
      </c>
    </row>
    <row r="71" spans="2:14" ht="30" customHeight="1">
      <c r="B71" s="21">
        <f t="shared" si="1"/>
        <v>64</v>
      </c>
      <c r="C71" s="178" t="str">
        <f>IF(CADA_PROD!C69="","",CADA_PROD!C69)</f>
        <v/>
      </c>
      <c r="D71" s="179" t="str">
        <f>IF(CADA_PROD!D69="","",CADA_PROD!D69)</f>
        <v/>
      </c>
      <c r="E71" s="180" t="str">
        <f>IF(CADA_PROD!E69="","",CADA_PROD!E69)</f>
        <v/>
      </c>
      <c r="F71" s="180" t="str">
        <f>IF(CADA_PROD!D69="","",SUMIFS(MOVI_ENTR!I:I,MOVI_ENTR!D:D,D71,MOVI_ENTR!O:O,$E$5))</f>
        <v/>
      </c>
      <c r="G71" s="180" t="str">
        <f>IF(CADA_PROD!C69="","",SUMIFS(MOVI_SAID!H:H,MOVI_SAID!D:D,D71,MOVI_SAID!L:L,$E$5))</f>
        <v/>
      </c>
      <c r="H71" s="180" t="str">
        <f t="shared" si="0"/>
        <v/>
      </c>
      <c r="I71" s="179" t="str">
        <f>IF(CADA_PROD!C69="","",IFERROR(IF(H71&lt;=0,"Sem estoque",IF(H71/E71&lt;0.25,"Quase sem estoque",IF(H71/E71&lt;1.2,"Estoque baixo",IF(H71/E71&lt;2,"Estoque moderado","Estoque confortável")))),""))</f>
        <v/>
      </c>
      <c r="J71" s="182" t="str">
        <f>IF(CADA_PROD!C69="","",SUMIFS(MOVI_ENTR!M:M,MOVI_ENTR!D:D,D71,MOVI_ENTR!O:O,$E$5))</f>
        <v/>
      </c>
      <c r="K71" s="183" t="str">
        <f>IF(CADA_PROD!C69="","",IFERROR($J71/SUM($J$8:$J$1008),""))</f>
        <v/>
      </c>
      <c r="L71" s="183" t="str">
        <f>IF(CADA_PROD!C69="","",IFERROR(H71/SUM($H$8:$H$1008),""))</f>
        <v/>
      </c>
      <c r="M71" s="182" t="str">
        <f>IF(CADA_PROD!$C69="","",IFERROR(SUMIFS(MOVI_ENTR!M:M,MOVI_ENTR!D:D,D71,MOVI_ENTR!O:O,$E$5)/SUMIFS(MOVI_ENTR!I:I,MOVI_ENTR!D:D,D71,MOVI_ENTR!O:O,$E$5),0))</f>
        <v/>
      </c>
      <c r="N71" s="184" t="str">
        <f>IF(CADA_PROD!C69="","",G71/E71)</f>
        <v/>
      </c>
    </row>
    <row r="72" spans="2:14" ht="30" customHeight="1">
      <c r="B72" s="21">
        <f t="shared" si="1"/>
        <v>65</v>
      </c>
      <c r="C72" s="178" t="str">
        <f>IF(CADA_PROD!C70="","",CADA_PROD!C70)</f>
        <v/>
      </c>
      <c r="D72" s="179" t="str">
        <f>IF(CADA_PROD!D70="","",CADA_PROD!D70)</f>
        <v/>
      </c>
      <c r="E72" s="180" t="str">
        <f>IF(CADA_PROD!E70="","",CADA_PROD!E70)</f>
        <v/>
      </c>
      <c r="F72" s="180" t="str">
        <f>IF(CADA_PROD!D70="","",SUMIFS(MOVI_ENTR!I:I,MOVI_ENTR!D:D,D72,MOVI_ENTR!O:O,$E$5))</f>
        <v/>
      </c>
      <c r="G72" s="180" t="str">
        <f>IF(CADA_PROD!C70="","",SUMIFS(MOVI_SAID!H:H,MOVI_SAID!D:D,D72,MOVI_SAID!L:L,$E$5))</f>
        <v/>
      </c>
      <c r="H72" s="180" t="str">
        <f t="shared" si="0"/>
        <v/>
      </c>
      <c r="I72" s="179" t="str">
        <f>IF(CADA_PROD!C70="","",IFERROR(IF(H72&lt;=0,"Sem estoque",IF(H72/E72&lt;0.25,"Quase sem estoque",IF(H72/E72&lt;1.2,"Estoque baixo",IF(H72/E72&lt;2,"Estoque moderado","Estoque confortável")))),""))</f>
        <v/>
      </c>
      <c r="J72" s="182" t="str">
        <f>IF(CADA_PROD!C70="","",SUMIFS(MOVI_ENTR!M:M,MOVI_ENTR!D:D,D72,MOVI_ENTR!O:O,$E$5))</f>
        <v/>
      </c>
      <c r="K72" s="183" t="str">
        <f>IF(CADA_PROD!C70="","",IFERROR($J72/SUM($J$8:$J$1008),""))</f>
        <v/>
      </c>
      <c r="L72" s="183" t="str">
        <f>IF(CADA_PROD!C70="","",IFERROR(H72/SUM($H$8:$H$1008),""))</f>
        <v/>
      </c>
      <c r="M72" s="182" t="str">
        <f>IF(CADA_PROD!$C70="","",IFERROR(SUMIFS(MOVI_ENTR!M:M,MOVI_ENTR!D:D,D72,MOVI_ENTR!O:O,$E$5)/SUMIFS(MOVI_ENTR!I:I,MOVI_ENTR!D:D,D72,MOVI_ENTR!O:O,$E$5),0))</f>
        <v/>
      </c>
      <c r="N72" s="184" t="str">
        <f>IF(CADA_PROD!C70="","",G72/E72)</f>
        <v/>
      </c>
    </row>
    <row r="73" spans="2:14" ht="30" customHeight="1">
      <c r="B73" s="21">
        <f t="shared" si="1"/>
        <v>66</v>
      </c>
      <c r="C73" s="178" t="str">
        <f>IF(CADA_PROD!C71="","",CADA_PROD!C71)</f>
        <v/>
      </c>
      <c r="D73" s="179" t="str">
        <f>IF(CADA_PROD!D71="","",CADA_PROD!D71)</f>
        <v/>
      </c>
      <c r="E73" s="180" t="str">
        <f>IF(CADA_PROD!E71="","",CADA_PROD!E71)</f>
        <v/>
      </c>
      <c r="F73" s="180" t="str">
        <f>IF(CADA_PROD!D71="","",SUMIFS(MOVI_ENTR!I:I,MOVI_ENTR!D:D,D73,MOVI_ENTR!O:O,$E$5))</f>
        <v/>
      </c>
      <c r="G73" s="180" t="str">
        <f>IF(CADA_PROD!C71="","",SUMIFS(MOVI_SAID!H:H,MOVI_SAID!D:D,D73,MOVI_SAID!L:L,$E$5))</f>
        <v/>
      </c>
      <c r="H73" s="180" t="str">
        <f t="shared" ref="H73:H136" si="2">IFERROR(F73-G73,"")</f>
        <v/>
      </c>
      <c r="I73" s="179" t="str">
        <f>IF(CADA_PROD!C71="","",IFERROR(IF(H73&lt;=0,"Sem estoque",IF(H73/E73&lt;0.25,"Quase sem estoque",IF(H73/E73&lt;1.2,"Estoque baixo",IF(H73/E73&lt;2,"Estoque moderado","Estoque confortável")))),""))</f>
        <v/>
      </c>
      <c r="J73" s="182" t="str">
        <f>IF(CADA_PROD!C71="","",SUMIFS(MOVI_ENTR!M:M,MOVI_ENTR!D:D,D73,MOVI_ENTR!O:O,$E$5))</f>
        <v/>
      </c>
      <c r="K73" s="183" t="str">
        <f>IF(CADA_PROD!C71="","",IFERROR($J73/SUM($J$8:$J$1008),""))</f>
        <v/>
      </c>
      <c r="L73" s="183" t="str">
        <f>IF(CADA_PROD!C71="","",IFERROR(H73/SUM($H$8:$H$1008),""))</f>
        <v/>
      </c>
      <c r="M73" s="182" t="str">
        <f>IF(CADA_PROD!$C71="","",IFERROR(SUMIFS(MOVI_ENTR!M:M,MOVI_ENTR!D:D,D73,MOVI_ENTR!O:O,$E$5)/SUMIFS(MOVI_ENTR!I:I,MOVI_ENTR!D:D,D73,MOVI_ENTR!O:O,$E$5),0))</f>
        <v/>
      </c>
      <c r="N73" s="184" t="str">
        <f>IF(CADA_PROD!C71="","",G73/E73)</f>
        <v/>
      </c>
    </row>
    <row r="74" spans="2:14" ht="30" customHeight="1">
      <c r="B74" s="21">
        <f t="shared" ref="B74:B137" si="3">B73+1</f>
        <v>67</v>
      </c>
      <c r="C74" s="178" t="str">
        <f>IF(CADA_PROD!C72="","",CADA_PROD!C72)</f>
        <v/>
      </c>
      <c r="D74" s="179" t="str">
        <f>IF(CADA_PROD!D72="","",CADA_PROD!D72)</f>
        <v/>
      </c>
      <c r="E74" s="180" t="str">
        <f>IF(CADA_PROD!E72="","",CADA_PROD!E72)</f>
        <v/>
      </c>
      <c r="F74" s="180" t="str">
        <f>IF(CADA_PROD!D72="","",SUMIFS(MOVI_ENTR!I:I,MOVI_ENTR!D:D,D74,MOVI_ENTR!O:O,$E$5))</f>
        <v/>
      </c>
      <c r="G74" s="180" t="str">
        <f>IF(CADA_PROD!C72="","",SUMIFS(MOVI_SAID!H:H,MOVI_SAID!D:D,D74,MOVI_SAID!L:L,$E$5))</f>
        <v/>
      </c>
      <c r="H74" s="180" t="str">
        <f t="shared" si="2"/>
        <v/>
      </c>
      <c r="I74" s="179" t="str">
        <f>IF(CADA_PROD!C72="","",IFERROR(IF(H74&lt;=0,"Sem estoque",IF(H74/E74&lt;0.25,"Quase sem estoque",IF(H74/E74&lt;1.2,"Estoque baixo",IF(H74/E74&lt;2,"Estoque moderado","Estoque confortável")))),""))</f>
        <v/>
      </c>
      <c r="J74" s="182" t="str">
        <f>IF(CADA_PROD!C72="","",SUMIFS(MOVI_ENTR!M:M,MOVI_ENTR!D:D,D74,MOVI_ENTR!O:O,$E$5))</f>
        <v/>
      </c>
      <c r="K74" s="183" t="str">
        <f>IF(CADA_PROD!C72="","",IFERROR($J74/SUM($J$8:$J$1008),""))</f>
        <v/>
      </c>
      <c r="L74" s="183" t="str">
        <f>IF(CADA_PROD!C72="","",IFERROR(H74/SUM($H$8:$H$1008),""))</f>
        <v/>
      </c>
      <c r="M74" s="182" t="str">
        <f>IF(CADA_PROD!$C72="","",IFERROR(SUMIFS(MOVI_ENTR!M:M,MOVI_ENTR!D:D,D74,MOVI_ENTR!O:O,$E$5)/SUMIFS(MOVI_ENTR!I:I,MOVI_ENTR!D:D,D74,MOVI_ENTR!O:O,$E$5),0))</f>
        <v/>
      </c>
      <c r="N74" s="184" t="str">
        <f>IF(CADA_PROD!C72="","",G74/E74)</f>
        <v/>
      </c>
    </row>
    <row r="75" spans="2:14" ht="30" customHeight="1">
      <c r="B75" s="21">
        <f t="shared" si="3"/>
        <v>68</v>
      </c>
      <c r="C75" s="178" t="str">
        <f>IF(CADA_PROD!C73="","",CADA_PROD!C73)</f>
        <v/>
      </c>
      <c r="D75" s="179" t="str">
        <f>IF(CADA_PROD!D73="","",CADA_PROD!D73)</f>
        <v/>
      </c>
      <c r="E75" s="180" t="str">
        <f>IF(CADA_PROD!E73="","",CADA_PROD!E73)</f>
        <v/>
      </c>
      <c r="F75" s="180" t="str">
        <f>IF(CADA_PROD!D73="","",SUMIFS(MOVI_ENTR!I:I,MOVI_ENTR!D:D,D75,MOVI_ENTR!O:O,$E$5))</f>
        <v/>
      </c>
      <c r="G75" s="180" t="str">
        <f>IF(CADA_PROD!C73="","",SUMIFS(MOVI_SAID!H:H,MOVI_SAID!D:D,D75,MOVI_SAID!L:L,$E$5))</f>
        <v/>
      </c>
      <c r="H75" s="180" t="str">
        <f t="shared" si="2"/>
        <v/>
      </c>
      <c r="I75" s="179" t="str">
        <f>IF(CADA_PROD!C73="","",IFERROR(IF(H75&lt;=0,"Sem estoque",IF(H75/E75&lt;0.25,"Quase sem estoque",IF(H75/E75&lt;1.2,"Estoque baixo",IF(H75/E75&lt;2,"Estoque moderado","Estoque confortável")))),""))</f>
        <v/>
      </c>
      <c r="J75" s="182" t="str">
        <f>IF(CADA_PROD!C73="","",SUMIFS(MOVI_ENTR!M:M,MOVI_ENTR!D:D,D75,MOVI_ENTR!O:O,$E$5))</f>
        <v/>
      </c>
      <c r="K75" s="183" t="str">
        <f>IF(CADA_PROD!C73="","",IFERROR($J75/SUM($J$8:$J$1008),""))</f>
        <v/>
      </c>
      <c r="L75" s="183" t="str">
        <f>IF(CADA_PROD!C73="","",IFERROR(H75/SUM($H$8:$H$1008),""))</f>
        <v/>
      </c>
      <c r="M75" s="182" t="str">
        <f>IF(CADA_PROD!$C73="","",IFERROR(SUMIFS(MOVI_ENTR!M:M,MOVI_ENTR!D:D,D75,MOVI_ENTR!O:O,$E$5)/SUMIFS(MOVI_ENTR!I:I,MOVI_ENTR!D:D,D75,MOVI_ENTR!O:O,$E$5),0))</f>
        <v/>
      </c>
      <c r="N75" s="184" t="str">
        <f>IF(CADA_PROD!C73="","",G75/E75)</f>
        <v/>
      </c>
    </row>
    <row r="76" spans="2:14" ht="30" customHeight="1">
      <c r="B76" s="21">
        <f t="shared" si="3"/>
        <v>69</v>
      </c>
      <c r="C76" s="178" t="str">
        <f>IF(CADA_PROD!C74="","",CADA_PROD!C74)</f>
        <v/>
      </c>
      <c r="D76" s="179" t="str">
        <f>IF(CADA_PROD!D74="","",CADA_PROD!D74)</f>
        <v/>
      </c>
      <c r="E76" s="180" t="str">
        <f>IF(CADA_PROD!E74="","",CADA_PROD!E74)</f>
        <v/>
      </c>
      <c r="F76" s="180" t="str">
        <f>IF(CADA_PROD!D74="","",SUMIFS(MOVI_ENTR!I:I,MOVI_ENTR!D:D,D76,MOVI_ENTR!O:O,$E$5))</f>
        <v/>
      </c>
      <c r="G76" s="180" t="str">
        <f>IF(CADA_PROD!C74="","",SUMIFS(MOVI_SAID!H:H,MOVI_SAID!D:D,D76,MOVI_SAID!L:L,$E$5))</f>
        <v/>
      </c>
      <c r="H76" s="180" t="str">
        <f t="shared" si="2"/>
        <v/>
      </c>
      <c r="I76" s="179" t="str">
        <f>IF(CADA_PROD!C74="","",IFERROR(IF(H76&lt;=0,"Sem estoque",IF(H76/E76&lt;0.25,"Quase sem estoque",IF(H76/E76&lt;1.2,"Estoque baixo",IF(H76/E76&lt;2,"Estoque moderado","Estoque confortável")))),""))</f>
        <v/>
      </c>
      <c r="J76" s="182" t="str">
        <f>IF(CADA_PROD!C74="","",SUMIFS(MOVI_ENTR!M:M,MOVI_ENTR!D:D,D76,MOVI_ENTR!O:O,$E$5))</f>
        <v/>
      </c>
      <c r="K76" s="183" t="str">
        <f>IF(CADA_PROD!C74="","",IFERROR($J76/SUM($J$8:$J$1008),""))</f>
        <v/>
      </c>
      <c r="L76" s="183" t="str">
        <f>IF(CADA_PROD!C74="","",IFERROR(H76/SUM($H$8:$H$1008),""))</f>
        <v/>
      </c>
      <c r="M76" s="182" t="str">
        <f>IF(CADA_PROD!$C74="","",IFERROR(SUMIFS(MOVI_ENTR!M:M,MOVI_ENTR!D:D,D76,MOVI_ENTR!O:O,$E$5)/SUMIFS(MOVI_ENTR!I:I,MOVI_ENTR!D:D,D76,MOVI_ENTR!O:O,$E$5),0))</f>
        <v/>
      </c>
      <c r="N76" s="184" t="str">
        <f>IF(CADA_PROD!C74="","",G76/E76)</f>
        <v/>
      </c>
    </row>
    <row r="77" spans="2:14" ht="30" customHeight="1">
      <c r="B77" s="21">
        <f t="shared" si="3"/>
        <v>70</v>
      </c>
      <c r="C77" s="178" t="str">
        <f>IF(CADA_PROD!C75="","",CADA_PROD!C75)</f>
        <v/>
      </c>
      <c r="D77" s="179" t="str">
        <f>IF(CADA_PROD!D75="","",CADA_PROD!D75)</f>
        <v/>
      </c>
      <c r="E77" s="180" t="str">
        <f>IF(CADA_PROD!E75="","",CADA_PROD!E75)</f>
        <v/>
      </c>
      <c r="F77" s="180" t="str">
        <f>IF(CADA_PROD!D75="","",SUMIFS(MOVI_ENTR!I:I,MOVI_ENTR!D:D,D77,MOVI_ENTR!O:O,$E$5))</f>
        <v/>
      </c>
      <c r="G77" s="180" t="str">
        <f>IF(CADA_PROD!C75="","",SUMIFS(MOVI_SAID!H:H,MOVI_SAID!D:D,D77,MOVI_SAID!L:L,$E$5))</f>
        <v/>
      </c>
      <c r="H77" s="180" t="str">
        <f t="shared" si="2"/>
        <v/>
      </c>
      <c r="I77" s="179" t="str">
        <f>IF(CADA_PROD!C75="","",IFERROR(IF(H77&lt;=0,"Sem estoque",IF(H77/E77&lt;0.25,"Quase sem estoque",IF(H77/E77&lt;1.2,"Estoque baixo",IF(H77/E77&lt;2,"Estoque moderado","Estoque confortável")))),""))</f>
        <v/>
      </c>
      <c r="J77" s="182" t="str">
        <f>IF(CADA_PROD!C75="","",SUMIFS(MOVI_ENTR!M:M,MOVI_ENTR!D:D,D77,MOVI_ENTR!O:O,$E$5))</f>
        <v/>
      </c>
      <c r="K77" s="183" t="str">
        <f>IF(CADA_PROD!C75="","",IFERROR($J77/SUM($J$8:$J$1008),""))</f>
        <v/>
      </c>
      <c r="L77" s="183" t="str">
        <f>IF(CADA_PROD!C75="","",IFERROR(H77/SUM($H$8:$H$1008),""))</f>
        <v/>
      </c>
      <c r="M77" s="182" t="str">
        <f>IF(CADA_PROD!$C75="","",IFERROR(SUMIFS(MOVI_ENTR!M:M,MOVI_ENTR!D:D,D77,MOVI_ENTR!O:O,$E$5)/SUMIFS(MOVI_ENTR!I:I,MOVI_ENTR!D:D,D77,MOVI_ENTR!O:O,$E$5),0))</f>
        <v/>
      </c>
      <c r="N77" s="184" t="str">
        <f>IF(CADA_PROD!C75="","",G77/E77)</f>
        <v/>
      </c>
    </row>
    <row r="78" spans="2:14" ht="30" customHeight="1">
      <c r="B78" s="21">
        <f t="shared" si="3"/>
        <v>71</v>
      </c>
      <c r="C78" s="178" t="str">
        <f>IF(CADA_PROD!C76="","",CADA_PROD!C76)</f>
        <v/>
      </c>
      <c r="D78" s="179" t="str">
        <f>IF(CADA_PROD!D76="","",CADA_PROD!D76)</f>
        <v/>
      </c>
      <c r="E78" s="180" t="str">
        <f>IF(CADA_PROD!E76="","",CADA_PROD!E76)</f>
        <v/>
      </c>
      <c r="F78" s="180" t="str">
        <f>IF(CADA_PROD!D76="","",SUMIFS(MOVI_ENTR!I:I,MOVI_ENTR!D:D,D78,MOVI_ENTR!O:O,$E$5))</f>
        <v/>
      </c>
      <c r="G78" s="180" t="str">
        <f>IF(CADA_PROD!C76="","",SUMIFS(MOVI_SAID!H:H,MOVI_SAID!D:D,D78,MOVI_SAID!L:L,$E$5))</f>
        <v/>
      </c>
      <c r="H78" s="180" t="str">
        <f t="shared" si="2"/>
        <v/>
      </c>
      <c r="I78" s="179" t="str">
        <f>IF(CADA_PROD!C76="","",IFERROR(IF(H78&lt;=0,"Sem estoque",IF(H78/E78&lt;0.25,"Quase sem estoque",IF(H78/E78&lt;1.2,"Estoque baixo",IF(H78/E78&lt;2,"Estoque moderado","Estoque confortável")))),""))</f>
        <v/>
      </c>
      <c r="J78" s="182" t="str">
        <f>IF(CADA_PROD!C76="","",SUMIFS(MOVI_ENTR!M:M,MOVI_ENTR!D:D,D78,MOVI_ENTR!O:O,$E$5))</f>
        <v/>
      </c>
      <c r="K78" s="183" t="str">
        <f>IF(CADA_PROD!C76="","",IFERROR($J78/SUM($J$8:$J$1008),""))</f>
        <v/>
      </c>
      <c r="L78" s="183" t="str">
        <f>IF(CADA_PROD!C76="","",IFERROR(H78/SUM($H$8:$H$1008),""))</f>
        <v/>
      </c>
      <c r="M78" s="182" t="str">
        <f>IF(CADA_PROD!$C76="","",IFERROR(SUMIFS(MOVI_ENTR!M:M,MOVI_ENTR!D:D,D78,MOVI_ENTR!O:O,$E$5)/SUMIFS(MOVI_ENTR!I:I,MOVI_ENTR!D:D,D78,MOVI_ENTR!O:O,$E$5),0))</f>
        <v/>
      </c>
      <c r="N78" s="184" t="str">
        <f>IF(CADA_PROD!C76="","",G78/E78)</f>
        <v/>
      </c>
    </row>
    <row r="79" spans="2:14" ht="30" customHeight="1">
      <c r="B79" s="21">
        <f t="shared" si="3"/>
        <v>72</v>
      </c>
      <c r="C79" s="178" t="str">
        <f>IF(CADA_PROD!C77="","",CADA_PROD!C77)</f>
        <v/>
      </c>
      <c r="D79" s="179" t="str">
        <f>IF(CADA_PROD!D77="","",CADA_PROD!D77)</f>
        <v/>
      </c>
      <c r="E79" s="180" t="str">
        <f>IF(CADA_PROD!E77="","",CADA_PROD!E77)</f>
        <v/>
      </c>
      <c r="F79" s="180" t="str">
        <f>IF(CADA_PROD!D77="","",SUMIFS(MOVI_ENTR!I:I,MOVI_ENTR!D:D,D79,MOVI_ENTR!O:O,$E$5))</f>
        <v/>
      </c>
      <c r="G79" s="180" t="str">
        <f>IF(CADA_PROD!C77="","",SUMIFS(MOVI_SAID!H:H,MOVI_SAID!D:D,D79,MOVI_SAID!L:L,$E$5))</f>
        <v/>
      </c>
      <c r="H79" s="180" t="str">
        <f t="shared" si="2"/>
        <v/>
      </c>
      <c r="I79" s="179" t="str">
        <f>IF(CADA_PROD!C77="","",IFERROR(IF(H79&lt;=0,"Sem estoque",IF(H79/E79&lt;0.25,"Quase sem estoque",IF(H79/E79&lt;1.2,"Estoque baixo",IF(H79/E79&lt;2,"Estoque moderado","Estoque confortável")))),""))</f>
        <v/>
      </c>
      <c r="J79" s="182" t="str">
        <f>IF(CADA_PROD!C77="","",SUMIFS(MOVI_ENTR!M:M,MOVI_ENTR!D:D,D79,MOVI_ENTR!O:O,$E$5))</f>
        <v/>
      </c>
      <c r="K79" s="183" t="str">
        <f>IF(CADA_PROD!C77="","",IFERROR($J79/SUM($J$8:$J$1008),""))</f>
        <v/>
      </c>
      <c r="L79" s="183" t="str">
        <f>IF(CADA_PROD!C77="","",IFERROR(H79/SUM($H$8:$H$1008),""))</f>
        <v/>
      </c>
      <c r="M79" s="182" t="str">
        <f>IF(CADA_PROD!$C77="","",IFERROR(SUMIFS(MOVI_ENTR!M:M,MOVI_ENTR!D:D,D79,MOVI_ENTR!O:O,$E$5)/SUMIFS(MOVI_ENTR!I:I,MOVI_ENTR!D:D,D79,MOVI_ENTR!O:O,$E$5),0))</f>
        <v/>
      </c>
      <c r="N79" s="184" t="str">
        <f>IF(CADA_PROD!C77="","",G79/E79)</f>
        <v/>
      </c>
    </row>
    <row r="80" spans="2:14" ht="30" customHeight="1">
      <c r="B80" s="21">
        <f t="shared" si="3"/>
        <v>73</v>
      </c>
      <c r="C80" s="178" t="str">
        <f>IF(CADA_PROD!C78="","",CADA_PROD!C78)</f>
        <v/>
      </c>
      <c r="D80" s="179" t="str">
        <f>IF(CADA_PROD!D78="","",CADA_PROD!D78)</f>
        <v/>
      </c>
      <c r="E80" s="180" t="str">
        <f>IF(CADA_PROD!E78="","",CADA_PROD!E78)</f>
        <v/>
      </c>
      <c r="F80" s="180" t="str">
        <f>IF(CADA_PROD!D78="","",SUMIFS(MOVI_ENTR!I:I,MOVI_ENTR!D:D,D80,MOVI_ENTR!O:O,$E$5))</f>
        <v/>
      </c>
      <c r="G80" s="180" t="str">
        <f>IF(CADA_PROD!C78="","",SUMIFS(MOVI_SAID!H:H,MOVI_SAID!D:D,D80,MOVI_SAID!L:L,$E$5))</f>
        <v/>
      </c>
      <c r="H80" s="180" t="str">
        <f t="shared" si="2"/>
        <v/>
      </c>
      <c r="I80" s="179" t="str">
        <f>IF(CADA_PROD!C78="","",IFERROR(IF(H80&lt;=0,"Sem estoque",IF(H80/E80&lt;0.25,"Quase sem estoque",IF(H80/E80&lt;1.2,"Estoque baixo",IF(H80/E80&lt;2,"Estoque moderado","Estoque confortável")))),""))</f>
        <v/>
      </c>
      <c r="J80" s="182" t="str">
        <f>IF(CADA_PROD!C78="","",SUMIFS(MOVI_ENTR!M:M,MOVI_ENTR!D:D,D80,MOVI_ENTR!O:O,$E$5))</f>
        <v/>
      </c>
      <c r="K80" s="183" t="str">
        <f>IF(CADA_PROD!C78="","",IFERROR($J80/SUM($J$8:$J$1008),""))</f>
        <v/>
      </c>
      <c r="L80" s="183" t="str">
        <f>IF(CADA_PROD!C78="","",IFERROR(H80/SUM($H$8:$H$1008),""))</f>
        <v/>
      </c>
      <c r="M80" s="182" t="str">
        <f>IF(CADA_PROD!$C78="","",IFERROR(SUMIFS(MOVI_ENTR!M:M,MOVI_ENTR!D:D,D80,MOVI_ENTR!O:O,$E$5)/SUMIFS(MOVI_ENTR!I:I,MOVI_ENTR!D:D,D80,MOVI_ENTR!O:O,$E$5),0))</f>
        <v/>
      </c>
      <c r="N80" s="184" t="str">
        <f>IF(CADA_PROD!C78="","",G80/E80)</f>
        <v/>
      </c>
    </row>
    <row r="81" spans="2:14" ht="30" customHeight="1">
      <c r="B81" s="21">
        <f t="shared" si="3"/>
        <v>74</v>
      </c>
      <c r="C81" s="178" t="str">
        <f>IF(CADA_PROD!C79="","",CADA_PROD!C79)</f>
        <v/>
      </c>
      <c r="D81" s="179" t="str">
        <f>IF(CADA_PROD!D79="","",CADA_PROD!D79)</f>
        <v/>
      </c>
      <c r="E81" s="180" t="str">
        <f>IF(CADA_PROD!E79="","",CADA_PROD!E79)</f>
        <v/>
      </c>
      <c r="F81" s="180" t="str">
        <f>IF(CADA_PROD!D79="","",SUMIFS(MOVI_ENTR!I:I,MOVI_ENTR!D:D,D81,MOVI_ENTR!O:O,$E$5))</f>
        <v/>
      </c>
      <c r="G81" s="180" t="str">
        <f>IF(CADA_PROD!C79="","",SUMIFS(MOVI_SAID!H:H,MOVI_SAID!D:D,D81,MOVI_SAID!L:L,$E$5))</f>
        <v/>
      </c>
      <c r="H81" s="180" t="str">
        <f t="shared" si="2"/>
        <v/>
      </c>
      <c r="I81" s="179" t="str">
        <f>IF(CADA_PROD!C79="","",IFERROR(IF(H81&lt;=0,"Sem estoque",IF(H81/E81&lt;0.25,"Quase sem estoque",IF(H81/E81&lt;1.2,"Estoque baixo",IF(H81/E81&lt;2,"Estoque moderado","Estoque confortável")))),""))</f>
        <v/>
      </c>
      <c r="J81" s="182" t="str">
        <f>IF(CADA_PROD!C79="","",SUMIFS(MOVI_ENTR!M:M,MOVI_ENTR!D:D,D81,MOVI_ENTR!O:O,$E$5))</f>
        <v/>
      </c>
      <c r="K81" s="183" t="str">
        <f>IF(CADA_PROD!C79="","",IFERROR($J81/SUM($J$8:$J$1008),""))</f>
        <v/>
      </c>
      <c r="L81" s="183" t="str">
        <f>IF(CADA_PROD!C79="","",IFERROR(H81/SUM($H$8:$H$1008),""))</f>
        <v/>
      </c>
      <c r="M81" s="182" t="str">
        <f>IF(CADA_PROD!$C79="","",IFERROR(SUMIFS(MOVI_ENTR!M:M,MOVI_ENTR!D:D,D81,MOVI_ENTR!O:O,$E$5)/SUMIFS(MOVI_ENTR!I:I,MOVI_ENTR!D:D,D81,MOVI_ENTR!O:O,$E$5),0))</f>
        <v/>
      </c>
      <c r="N81" s="184" t="str">
        <f>IF(CADA_PROD!C79="","",G81/E81)</f>
        <v/>
      </c>
    </row>
    <row r="82" spans="2:14" ht="30" customHeight="1">
      <c r="B82" s="21">
        <f t="shared" si="3"/>
        <v>75</v>
      </c>
      <c r="C82" s="178" t="str">
        <f>IF(CADA_PROD!C80="","",CADA_PROD!C80)</f>
        <v/>
      </c>
      <c r="D82" s="179" t="str">
        <f>IF(CADA_PROD!D80="","",CADA_PROD!D80)</f>
        <v/>
      </c>
      <c r="E82" s="180" t="str">
        <f>IF(CADA_PROD!E80="","",CADA_PROD!E80)</f>
        <v/>
      </c>
      <c r="F82" s="180" t="str">
        <f>IF(CADA_PROD!D80="","",SUMIFS(MOVI_ENTR!I:I,MOVI_ENTR!D:D,D82,MOVI_ENTR!O:O,$E$5))</f>
        <v/>
      </c>
      <c r="G82" s="180" t="str">
        <f>IF(CADA_PROD!C80="","",SUMIFS(MOVI_SAID!H:H,MOVI_SAID!D:D,D82,MOVI_SAID!L:L,$E$5))</f>
        <v/>
      </c>
      <c r="H82" s="180" t="str">
        <f t="shared" si="2"/>
        <v/>
      </c>
      <c r="I82" s="179" t="str">
        <f>IF(CADA_PROD!C80="","",IFERROR(IF(H82&lt;=0,"Sem estoque",IF(H82/E82&lt;0.25,"Quase sem estoque",IF(H82/E82&lt;1.2,"Estoque baixo",IF(H82/E82&lt;2,"Estoque moderado","Estoque confortável")))),""))</f>
        <v/>
      </c>
      <c r="J82" s="182" t="str">
        <f>IF(CADA_PROD!C80="","",SUMIFS(MOVI_ENTR!M:M,MOVI_ENTR!D:D,D82,MOVI_ENTR!O:O,$E$5))</f>
        <v/>
      </c>
      <c r="K82" s="183" t="str">
        <f>IF(CADA_PROD!C80="","",IFERROR($J82/SUM($J$8:$J$1008),""))</f>
        <v/>
      </c>
      <c r="L82" s="183" t="str">
        <f>IF(CADA_PROD!C80="","",IFERROR(H82/SUM($H$8:$H$1008),""))</f>
        <v/>
      </c>
      <c r="M82" s="182" t="str">
        <f>IF(CADA_PROD!$C80="","",IFERROR(SUMIFS(MOVI_ENTR!M:M,MOVI_ENTR!D:D,D82,MOVI_ENTR!O:O,$E$5)/SUMIFS(MOVI_ENTR!I:I,MOVI_ENTR!D:D,D82,MOVI_ENTR!O:O,$E$5),0))</f>
        <v/>
      </c>
      <c r="N82" s="184" t="str">
        <f>IF(CADA_PROD!C80="","",G82/E82)</f>
        <v/>
      </c>
    </row>
    <row r="83" spans="2:14" ht="30" customHeight="1">
      <c r="B83" s="21">
        <f t="shared" si="3"/>
        <v>76</v>
      </c>
      <c r="C83" s="178" t="str">
        <f>IF(CADA_PROD!C81="","",CADA_PROD!C81)</f>
        <v/>
      </c>
      <c r="D83" s="179" t="str">
        <f>IF(CADA_PROD!D81="","",CADA_PROD!D81)</f>
        <v/>
      </c>
      <c r="E83" s="180" t="str">
        <f>IF(CADA_PROD!E81="","",CADA_PROD!E81)</f>
        <v/>
      </c>
      <c r="F83" s="180" t="str">
        <f>IF(CADA_PROD!D81="","",SUMIFS(MOVI_ENTR!I:I,MOVI_ENTR!D:D,D83,MOVI_ENTR!O:O,$E$5))</f>
        <v/>
      </c>
      <c r="G83" s="180" t="str">
        <f>IF(CADA_PROD!C81="","",SUMIFS(MOVI_SAID!H:H,MOVI_SAID!D:D,D83,MOVI_SAID!L:L,$E$5))</f>
        <v/>
      </c>
      <c r="H83" s="180" t="str">
        <f t="shared" si="2"/>
        <v/>
      </c>
      <c r="I83" s="179" t="str">
        <f>IF(CADA_PROD!C81="","",IFERROR(IF(H83&lt;=0,"Sem estoque",IF(H83/E83&lt;0.25,"Quase sem estoque",IF(H83/E83&lt;1.2,"Estoque baixo",IF(H83/E83&lt;2,"Estoque moderado","Estoque confortável")))),""))</f>
        <v/>
      </c>
      <c r="J83" s="182" t="str">
        <f>IF(CADA_PROD!C81="","",SUMIFS(MOVI_ENTR!M:M,MOVI_ENTR!D:D,D83,MOVI_ENTR!O:O,$E$5))</f>
        <v/>
      </c>
      <c r="K83" s="183" t="str">
        <f>IF(CADA_PROD!C81="","",IFERROR($J83/SUM($J$8:$J$1008),""))</f>
        <v/>
      </c>
      <c r="L83" s="183" t="str">
        <f>IF(CADA_PROD!C81="","",IFERROR(H83/SUM($H$8:$H$1008),""))</f>
        <v/>
      </c>
      <c r="M83" s="182" t="str">
        <f>IF(CADA_PROD!$C81="","",IFERROR(SUMIFS(MOVI_ENTR!M:M,MOVI_ENTR!D:D,D83,MOVI_ENTR!O:O,$E$5)/SUMIFS(MOVI_ENTR!I:I,MOVI_ENTR!D:D,D83,MOVI_ENTR!O:O,$E$5),0))</f>
        <v/>
      </c>
      <c r="N83" s="184" t="str">
        <f>IF(CADA_PROD!C81="","",G83/E83)</f>
        <v/>
      </c>
    </row>
    <row r="84" spans="2:14" ht="30" customHeight="1">
      <c r="B84" s="21">
        <f t="shared" si="3"/>
        <v>77</v>
      </c>
      <c r="C84" s="178" t="str">
        <f>IF(CADA_PROD!C82="","",CADA_PROD!C82)</f>
        <v/>
      </c>
      <c r="D84" s="179" t="str">
        <f>IF(CADA_PROD!D82="","",CADA_PROD!D82)</f>
        <v/>
      </c>
      <c r="E84" s="180" t="str">
        <f>IF(CADA_PROD!E82="","",CADA_PROD!E82)</f>
        <v/>
      </c>
      <c r="F84" s="180" t="str">
        <f>IF(CADA_PROD!D82="","",SUMIFS(MOVI_ENTR!I:I,MOVI_ENTR!D:D,D84,MOVI_ENTR!O:O,$E$5))</f>
        <v/>
      </c>
      <c r="G84" s="180" t="str">
        <f>IF(CADA_PROD!C82="","",SUMIFS(MOVI_SAID!H:H,MOVI_SAID!D:D,D84,MOVI_SAID!L:L,$E$5))</f>
        <v/>
      </c>
      <c r="H84" s="180" t="str">
        <f t="shared" si="2"/>
        <v/>
      </c>
      <c r="I84" s="179" t="str">
        <f>IF(CADA_PROD!C82="","",IFERROR(IF(H84&lt;=0,"Sem estoque",IF(H84/E84&lt;0.25,"Quase sem estoque",IF(H84/E84&lt;1.2,"Estoque baixo",IF(H84/E84&lt;2,"Estoque moderado","Estoque confortável")))),""))</f>
        <v/>
      </c>
      <c r="J84" s="182" t="str">
        <f>IF(CADA_PROD!C82="","",SUMIFS(MOVI_ENTR!M:M,MOVI_ENTR!D:D,D84,MOVI_ENTR!O:O,$E$5))</f>
        <v/>
      </c>
      <c r="K84" s="183" t="str">
        <f>IF(CADA_PROD!C82="","",IFERROR($J84/SUM($J$8:$J$1008),""))</f>
        <v/>
      </c>
      <c r="L84" s="183" t="str">
        <f>IF(CADA_PROD!C82="","",IFERROR(H84/SUM($H$8:$H$1008),""))</f>
        <v/>
      </c>
      <c r="M84" s="182" t="str">
        <f>IF(CADA_PROD!$C82="","",IFERROR(SUMIFS(MOVI_ENTR!M:M,MOVI_ENTR!D:D,D84,MOVI_ENTR!O:O,$E$5)/SUMIFS(MOVI_ENTR!I:I,MOVI_ENTR!D:D,D84,MOVI_ENTR!O:O,$E$5),0))</f>
        <v/>
      </c>
      <c r="N84" s="184" t="str">
        <f>IF(CADA_PROD!C82="","",G84/E84)</f>
        <v/>
      </c>
    </row>
    <row r="85" spans="2:14" ht="30" customHeight="1">
      <c r="B85" s="21">
        <f t="shared" si="3"/>
        <v>78</v>
      </c>
      <c r="C85" s="178" t="str">
        <f>IF(CADA_PROD!C83="","",CADA_PROD!C83)</f>
        <v/>
      </c>
      <c r="D85" s="179" t="str">
        <f>IF(CADA_PROD!D83="","",CADA_PROD!D83)</f>
        <v/>
      </c>
      <c r="E85" s="180" t="str">
        <f>IF(CADA_PROD!E83="","",CADA_PROD!E83)</f>
        <v/>
      </c>
      <c r="F85" s="180" t="str">
        <f>IF(CADA_PROD!D83="","",SUMIFS(MOVI_ENTR!I:I,MOVI_ENTR!D:D,D85,MOVI_ENTR!O:O,$E$5))</f>
        <v/>
      </c>
      <c r="G85" s="180" t="str">
        <f>IF(CADA_PROD!C83="","",SUMIFS(MOVI_SAID!H:H,MOVI_SAID!D:D,D85,MOVI_SAID!L:L,$E$5))</f>
        <v/>
      </c>
      <c r="H85" s="180" t="str">
        <f t="shared" si="2"/>
        <v/>
      </c>
      <c r="I85" s="179" t="str">
        <f>IF(CADA_PROD!C83="","",IFERROR(IF(H85&lt;=0,"Sem estoque",IF(H85/E85&lt;0.25,"Quase sem estoque",IF(H85/E85&lt;1.2,"Estoque baixo",IF(H85/E85&lt;2,"Estoque moderado","Estoque confortável")))),""))</f>
        <v/>
      </c>
      <c r="J85" s="182" t="str">
        <f>IF(CADA_PROD!C83="","",SUMIFS(MOVI_ENTR!M:M,MOVI_ENTR!D:D,D85,MOVI_ENTR!O:O,$E$5))</f>
        <v/>
      </c>
      <c r="K85" s="183" t="str">
        <f>IF(CADA_PROD!C83="","",IFERROR($J85/SUM($J$8:$J$1008),""))</f>
        <v/>
      </c>
      <c r="L85" s="183" t="str">
        <f>IF(CADA_PROD!C83="","",IFERROR(H85/SUM($H$8:$H$1008),""))</f>
        <v/>
      </c>
      <c r="M85" s="182" t="str">
        <f>IF(CADA_PROD!$C83="","",IFERROR(SUMIFS(MOVI_ENTR!M:M,MOVI_ENTR!D:D,D85,MOVI_ENTR!O:O,$E$5)/SUMIFS(MOVI_ENTR!I:I,MOVI_ENTR!D:D,D85,MOVI_ENTR!O:O,$E$5),0))</f>
        <v/>
      </c>
      <c r="N85" s="184" t="str">
        <f>IF(CADA_PROD!C83="","",G85/E85)</f>
        <v/>
      </c>
    </row>
    <row r="86" spans="2:14" ht="30" customHeight="1">
      <c r="B86" s="21">
        <f t="shared" si="3"/>
        <v>79</v>
      </c>
      <c r="C86" s="178" t="str">
        <f>IF(CADA_PROD!C84="","",CADA_PROD!C84)</f>
        <v/>
      </c>
      <c r="D86" s="179" t="str">
        <f>IF(CADA_PROD!D84="","",CADA_PROD!D84)</f>
        <v/>
      </c>
      <c r="E86" s="180" t="str">
        <f>IF(CADA_PROD!E84="","",CADA_PROD!E84)</f>
        <v/>
      </c>
      <c r="F86" s="180" t="str">
        <f>IF(CADA_PROD!D84="","",SUMIFS(MOVI_ENTR!I:I,MOVI_ENTR!D:D,D86,MOVI_ENTR!O:O,$E$5))</f>
        <v/>
      </c>
      <c r="G86" s="180" t="str">
        <f>IF(CADA_PROD!C84="","",SUMIFS(MOVI_SAID!H:H,MOVI_SAID!D:D,D86,MOVI_SAID!L:L,$E$5))</f>
        <v/>
      </c>
      <c r="H86" s="180" t="str">
        <f t="shared" si="2"/>
        <v/>
      </c>
      <c r="I86" s="179" t="str">
        <f>IF(CADA_PROD!C84="","",IFERROR(IF(H86&lt;=0,"Sem estoque",IF(H86/E86&lt;0.25,"Quase sem estoque",IF(H86/E86&lt;1.2,"Estoque baixo",IF(H86/E86&lt;2,"Estoque moderado","Estoque confortável")))),""))</f>
        <v/>
      </c>
      <c r="J86" s="182" t="str">
        <f>IF(CADA_PROD!C84="","",SUMIFS(MOVI_ENTR!M:M,MOVI_ENTR!D:D,D86,MOVI_ENTR!O:O,$E$5))</f>
        <v/>
      </c>
      <c r="K86" s="183" t="str">
        <f>IF(CADA_PROD!C84="","",IFERROR($J86/SUM($J$8:$J$1008),""))</f>
        <v/>
      </c>
      <c r="L86" s="183" t="str">
        <f>IF(CADA_PROD!C84="","",IFERROR(H86/SUM($H$8:$H$1008),""))</f>
        <v/>
      </c>
      <c r="M86" s="182" t="str">
        <f>IF(CADA_PROD!$C84="","",IFERROR(SUMIFS(MOVI_ENTR!M:M,MOVI_ENTR!D:D,D86,MOVI_ENTR!O:O,$E$5)/SUMIFS(MOVI_ENTR!I:I,MOVI_ENTR!D:D,D86,MOVI_ENTR!O:O,$E$5),0))</f>
        <v/>
      </c>
      <c r="N86" s="184" t="str">
        <f>IF(CADA_PROD!C84="","",G86/E86)</f>
        <v/>
      </c>
    </row>
    <row r="87" spans="2:14" ht="30" customHeight="1">
      <c r="B87" s="21">
        <f t="shared" si="3"/>
        <v>80</v>
      </c>
      <c r="C87" s="178" t="str">
        <f>IF(CADA_PROD!C85="","",CADA_PROD!C85)</f>
        <v/>
      </c>
      <c r="D87" s="179" t="str">
        <f>IF(CADA_PROD!D85="","",CADA_PROD!D85)</f>
        <v/>
      </c>
      <c r="E87" s="180" t="str">
        <f>IF(CADA_PROD!E85="","",CADA_PROD!E85)</f>
        <v/>
      </c>
      <c r="F87" s="180" t="str">
        <f>IF(CADA_PROD!D85="","",SUMIFS(MOVI_ENTR!I:I,MOVI_ENTR!D:D,D87,MOVI_ENTR!O:O,$E$5))</f>
        <v/>
      </c>
      <c r="G87" s="180" t="str">
        <f>IF(CADA_PROD!C85="","",SUMIFS(MOVI_SAID!H:H,MOVI_SAID!D:D,D87,MOVI_SAID!L:L,$E$5))</f>
        <v/>
      </c>
      <c r="H87" s="180" t="str">
        <f t="shared" si="2"/>
        <v/>
      </c>
      <c r="I87" s="179" t="str">
        <f>IF(CADA_PROD!C85="","",IFERROR(IF(H87&lt;=0,"Sem estoque",IF(H87/E87&lt;0.25,"Quase sem estoque",IF(H87/E87&lt;1.2,"Estoque baixo",IF(H87/E87&lt;2,"Estoque moderado","Estoque confortável")))),""))</f>
        <v/>
      </c>
      <c r="J87" s="182" t="str">
        <f>IF(CADA_PROD!C85="","",SUMIFS(MOVI_ENTR!M:M,MOVI_ENTR!D:D,D87,MOVI_ENTR!O:O,$E$5))</f>
        <v/>
      </c>
      <c r="K87" s="183" t="str">
        <f>IF(CADA_PROD!C85="","",IFERROR($J87/SUM($J$8:$J$1008),""))</f>
        <v/>
      </c>
      <c r="L87" s="183" t="str">
        <f>IF(CADA_PROD!C85="","",IFERROR(H87/SUM($H$8:$H$1008),""))</f>
        <v/>
      </c>
      <c r="M87" s="182" t="str">
        <f>IF(CADA_PROD!$C85="","",IFERROR(SUMIFS(MOVI_ENTR!M:M,MOVI_ENTR!D:D,D87,MOVI_ENTR!O:O,$E$5)/SUMIFS(MOVI_ENTR!I:I,MOVI_ENTR!D:D,D87,MOVI_ENTR!O:O,$E$5),0))</f>
        <v/>
      </c>
      <c r="N87" s="184" t="str">
        <f>IF(CADA_PROD!C85="","",G87/E87)</f>
        <v/>
      </c>
    </row>
    <row r="88" spans="2:14" ht="30" customHeight="1">
      <c r="B88" s="21">
        <f t="shared" si="3"/>
        <v>81</v>
      </c>
      <c r="C88" s="178" t="str">
        <f>IF(CADA_PROD!C86="","",CADA_PROD!C86)</f>
        <v/>
      </c>
      <c r="D88" s="179" t="str">
        <f>IF(CADA_PROD!D86="","",CADA_PROD!D86)</f>
        <v/>
      </c>
      <c r="E88" s="180" t="str">
        <f>IF(CADA_PROD!E86="","",CADA_PROD!E86)</f>
        <v/>
      </c>
      <c r="F88" s="180" t="str">
        <f>IF(CADA_PROD!D86="","",SUMIFS(MOVI_ENTR!I:I,MOVI_ENTR!D:D,D88,MOVI_ENTR!O:O,$E$5))</f>
        <v/>
      </c>
      <c r="G88" s="180" t="str">
        <f>IF(CADA_PROD!C86="","",SUMIFS(MOVI_SAID!H:H,MOVI_SAID!D:D,D88,MOVI_SAID!L:L,$E$5))</f>
        <v/>
      </c>
      <c r="H88" s="180" t="str">
        <f t="shared" si="2"/>
        <v/>
      </c>
      <c r="I88" s="179" t="str">
        <f>IF(CADA_PROD!C86="","",IFERROR(IF(H88&lt;=0,"Sem estoque",IF(H88/E88&lt;0.25,"Quase sem estoque",IF(H88/E88&lt;1.2,"Estoque baixo",IF(H88/E88&lt;2,"Estoque moderado","Estoque confortável")))),""))</f>
        <v/>
      </c>
      <c r="J88" s="182" t="str">
        <f>IF(CADA_PROD!C86="","",SUMIFS(MOVI_ENTR!M:M,MOVI_ENTR!D:D,D88,MOVI_ENTR!O:O,$E$5))</f>
        <v/>
      </c>
      <c r="K88" s="183" t="str">
        <f>IF(CADA_PROD!C86="","",IFERROR($J88/SUM($J$8:$J$1008),""))</f>
        <v/>
      </c>
      <c r="L88" s="183" t="str">
        <f>IF(CADA_PROD!C86="","",IFERROR(H88/SUM($H$8:$H$1008),""))</f>
        <v/>
      </c>
      <c r="M88" s="182" t="str">
        <f>IF(CADA_PROD!$C86="","",IFERROR(SUMIFS(MOVI_ENTR!M:M,MOVI_ENTR!D:D,D88,MOVI_ENTR!O:O,$E$5)/SUMIFS(MOVI_ENTR!I:I,MOVI_ENTR!D:D,D88,MOVI_ENTR!O:O,$E$5),0))</f>
        <v/>
      </c>
      <c r="N88" s="184" t="str">
        <f>IF(CADA_PROD!C86="","",G88/E88)</f>
        <v/>
      </c>
    </row>
    <row r="89" spans="2:14" ht="30" customHeight="1">
      <c r="B89" s="21">
        <f t="shared" si="3"/>
        <v>82</v>
      </c>
      <c r="C89" s="178" t="str">
        <f>IF(CADA_PROD!C87="","",CADA_PROD!C87)</f>
        <v/>
      </c>
      <c r="D89" s="179" t="str">
        <f>IF(CADA_PROD!D87="","",CADA_PROD!D87)</f>
        <v/>
      </c>
      <c r="E89" s="180" t="str">
        <f>IF(CADA_PROD!E87="","",CADA_PROD!E87)</f>
        <v/>
      </c>
      <c r="F89" s="180" t="str">
        <f>IF(CADA_PROD!D87="","",SUMIFS(MOVI_ENTR!I:I,MOVI_ENTR!D:D,D89,MOVI_ENTR!O:O,$E$5))</f>
        <v/>
      </c>
      <c r="G89" s="180" t="str">
        <f>IF(CADA_PROD!C87="","",SUMIFS(MOVI_SAID!H:H,MOVI_SAID!D:D,D89,MOVI_SAID!L:L,$E$5))</f>
        <v/>
      </c>
      <c r="H89" s="180" t="str">
        <f t="shared" si="2"/>
        <v/>
      </c>
      <c r="I89" s="179" t="str">
        <f>IF(CADA_PROD!C87="","",IFERROR(IF(H89&lt;=0,"Sem estoque",IF(H89/E89&lt;0.25,"Quase sem estoque",IF(H89/E89&lt;1.2,"Estoque baixo",IF(H89/E89&lt;2,"Estoque moderado","Estoque confortável")))),""))</f>
        <v/>
      </c>
      <c r="J89" s="182" t="str">
        <f>IF(CADA_PROD!C87="","",SUMIFS(MOVI_ENTR!M:M,MOVI_ENTR!D:D,D89,MOVI_ENTR!O:O,$E$5))</f>
        <v/>
      </c>
      <c r="K89" s="183" t="str">
        <f>IF(CADA_PROD!C87="","",IFERROR($J89/SUM($J$8:$J$1008),""))</f>
        <v/>
      </c>
      <c r="L89" s="183" t="str">
        <f>IF(CADA_PROD!C87="","",IFERROR(H89/SUM($H$8:$H$1008),""))</f>
        <v/>
      </c>
      <c r="M89" s="182" t="str">
        <f>IF(CADA_PROD!$C87="","",IFERROR(SUMIFS(MOVI_ENTR!M:M,MOVI_ENTR!D:D,D89,MOVI_ENTR!O:O,$E$5)/SUMIFS(MOVI_ENTR!I:I,MOVI_ENTR!D:D,D89,MOVI_ENTR!O:O,$E$5),0))</f>
        <v/>
      </c>
      <c r="N89" s="184" t="str">
        <f>IF(CADA_PROD!C87="","",G89/E89)</f>
        <v/>
      </c>
    </row>
    <row r="90" spans="2:14" ht="30" customHeight="1">
      <c r="B90" s="21">
        <f t="shared" si="3"/>
        <v>83</v>
      </c>
      <c r="C90" s="178" t="str">
        <f>IF(CADA_PROD!C88="","",CADA_PROD!C88)</f>
        <v/>
      </c>
      <c r="D90" s="179" t="str">
        <f>IF(CADA_PROD!D88="","",CADA_PROD!D88)</f>
        <v/>
      </c>
      <c r="E90" s="180" t="str">
        <f>IF(CADA_PROD!E88="","",CADA_PROD!E88)</f>
        <v/>
      </c>
      <c r="F90" s="180" t="str">
        <f>IF(CADA_PROD!D88="","",SUMIFS(MOVI_ENTR!I:I,MOVI_ENTR!D:D,D90,MOVI_ENTR!O:O,$E$5))</f>
        <v/>
      </c>
      <c r="G90" s="180" t="str">
        <f>IF(CADA_PROD!C88="","",SUMIFS(MOVI_SAID!H:H,MOVI_SAID!D:D,D90,MOVI_SAID!L:L,$E$5))</f>
        <v/>
      </c>
      <c r="H90" s="180" t="str">
        <f t="shared" si="2"/>
        <v/>
      </c>
      <c r="I90" s="179" t="str">
        <f>IF(CADA_PROD!C88="","",IFERROR(IF(H90&lt;=0,"Sem estoque",IF(H90/E90&lt;0.25,"Quase sem estoque",IF(H90/E90&lt;1.2,"Estoque baixo",IF(H90/E90&lt;2,"Estoque moderado","Estoque confortável")))),""))</f>
        <v/>
      </c>
      <c r="J90" s="182" t="str">
        <f>IF(CADA_PROD!C88="","",SUMIFS(MOVI_ENTR!M:M,MOVI_ENTR!D:D,D90,MOVI_ENTR!O:O,$E$5))</f>
        <v/>
      </c>
      <c r="K90" s="183" t="str">
        <f>IF(CADA_PROD!C88="","",IFERROR($J90/SUM($J$8:$J$1008),""))</f>
        <v/>
      </c>
      <c r="L90" s="183" t="str">
        <f>IF(CADA_PROD!C88="","",IFERROR(H90/SUM($H$8:$H$1008),""))</f>
        <v/>
      </c>
      <c r="M90" s="182" t="str">
        <f>IF(CADA_PROD!$C88="","",IFERROR(SUMIFS(MOVI_ENTR!M:M,MOVI_ENTR!D:D,D90,MOVI_ENTR!O:O,$E$5)/SUMIFS(MOVI_ENTR!I:I,MOVI_ENTR!D:D,D90,MOVI_ENTR!O:O,$E$5),0))</f>
        <v/>
      </c>
      <c r="N90" s="184" t="str">
        <f>IF(CADA_PROD!C88="","",G90/E90)</f>
        <v/>
      </c>
    </row>
    <row r="91" spans="2:14" ht="30" customHeight="1">
      <c r="B91" s="21">
        <f t="shared" si="3"/>
        <v>84</v>
      </c>
      <c r="C91" s="178" t="str">
        <f>IF(CADA_PROD!C89="","",CADA_PROD!C89)</f>
        <v/>
      </c>
      <c r="D91" s="179" t="str">
        <f>IF(CADA_PROD!D89="","",CADA_PROD!D89)</f>
        <v/>
      </c>
      <c r="E91" s="180" t="str">
        <f>IF(CADA_PROD!E89="","",CADA_PROD!E89)</f>
        <v/>
      </c>
      <c r="F91" s="180" t="str">
        <f>IF(CADA_PROD!D89="","",SUMIFS(MOVI_ENTR!I:I,MOVI_ENTR!D:D,D91,MOVI_ENTR!O:O,$E$5))</f>
        <v/>
      </c>
      <c r="G91" s="180" t="str">
        <f>IF(CADA_PROD!C89="","",SUMIFS(MOVI_SAID!H:H,MOVI_SAID!D:D,D91,MOVI_SAID!L:L,$E$5))</f>
        <v/>
      </c>
      <c r="H91" s="180" t="str">
        <f t="shared" si="2"/>
        <v/>
      </c>
      <c r="I91" s="179" t="str">
        <f>IF(CADA_PROD!C89="","",IFERROR(IF(H91&lt;=0,"Sem estoque",IF(H91/E91&lt;0.25,"Quase sem estoque",IF(H91/E91&lt;1.2,"Estoque baixo",IF(H91/E91&lt;2,"Estoque moderado","Estoque confortável")))),""))</f>
        <v/>
      </c>
      <c r="J91" s="182" t="str">
        <f>IF(CADA_PROD!C89="","",SUMIFS(MOVI_ENTR!M:M,MOVI_ENTR!D:D,D91,MOVI_ENTR!O:O,$E$5))</f>
        <v/>
      </c>
      <c r="K91" s="183" t="str">
        <f>IF(CADA_PROD!C89="","",IFERROR($J91/SUM($J$8:$J$1008),""))</f>
        <v/>
      </c>
      <c r="L91" s="183" t="str">
        <f>IF(CADA_PROD!C89="","",IFERROR(H91/SUM($H$8:$H$1008),""))</f>
        <v/>
      </c>
      <c r="M91" s="182" t="str">
        <f>IF(CADA_PROD!$C89="","",IFERROR(SUMIFS(MOVI_ENTR!M:M,MOVI_ENTR!D:D,D91,MOVI_ENTR!O:O,$E$5)/SUMIFS(MOVI_ENTR!I:I,MOVI_ENTR!D:D,D91,MOVI_ENTR!O:O,$E$5),0))</f>
        <v/>
      </c>
      <c r="N91" s="184" t="str">
        <f>IF(CADA_PROD!C89="","",G91/E91)</f>
        <v/>
      </c>
    </row>
    <row r="92" spans="2:14" ht="30" customHeight="1">
      <c r="B92" s="21">
        <f t="shared" si="3"/>
        <v>85</v>
      </c>
      <c r="C92" s="178" t="str">
        <f>IF(CADA_PROD!C90="","",CADA_PROD!C90)</f>
        <v/>
      </c>
      <c r="D92" s="179" t="str">
        <f>IF(CADA_PROD!D90="","",CADA_PROD!D90)</f>
        <v/>
      </c>
      <c r="E92" s="180" t="str">
        <f>IF(CADA_PROD!E90="","",CADA_PROD!E90)</f>
        <v/>
      </c>
      <c r="F92" s="180" t="str">
        <f>IF(CADA_PROD!D90="","",SUMIFS(MOVI_ENTR!I:I,MOVI_ENTR!D:D,D92,MOVI_ENTR!O:O,$E$5))</f>
        <v/>
      </c>
      <c r="G92" s="180" t="str">
        <f>IF(CADA_PROD!C90="","",SUMIFS(MOVI_SAID!H:H,MOVI_SAID!D:D,D92,MOVI_SAID!L:L,$E$5))</f>
        <v/>
      </c>
      <c r="H92" s="180" t="str">
        <f t="shared" si="2"/>
        <v/>
      </c>
      <c r="I92" s="179" t="str">
        <f>IF(CADA_PROD!C90="","",IFERROR(IF(H92&lt;=0,"Sem estoque",IF(H92/E92&lt;0.25,"Quase sem estoque",IF(H92/E92&lt;1.2,"Estoque baixo",IF(H92/E92&lt;2,"Estoque moderado","Estoque confortável")))),""))</f>
        <v/>
      </c>
      <c r="J92" s="182" t="str">
        <f>IF(CADA_PROD!C90="","",SUMIFS(MOVI_ENTR!M:M,MOVI_ENTR!D:D,D92,MOVI_ENTR!O:O,$E$5))</f>
        <v/>
      </c>
      <c r="K92" s="183" t="str">
        <f>IF(CADA_PROD!C90="","",IFERROR($J92/SUM($J$8:$J$1008),""))</f>
        <v/>
      </c>
      <c r="L92" s="183" t="str">
        <f>IF(CADA_PROD!C90="","",IFERROR(H92/SUM($H$8:$H$1008),""))</f>
        <v/>
      </c>
      <c r="M92" s="182" t="str">
        <f>IF(CADA_PROD!$C90="","",IFERROR(SUMIFS(MOVI_ENTR!M:M,MOVI_ENTR!D:D,D92,MOVI_ENTR!O:O,$E$5)/SUMIFS(MOVI_ENTR!I:I,MOVI_ENTR!D:D,D92,MOVI_ENTR!O:O,$E$5),0))</f>
        <v/>
      </c>
      <c r="N92" s="184" t="str">
        <f>IF(CADA_PROD!C90="","",G92/E92)</f>
        <v/>
      </c>
    </row>
    <row r="93" spans="2:14" ht="30" customHeight="1">
      <c r="B93" s="21">
        <f t="shared" si="3"/>
        <v>86</v>
      </c>
      <c r="C93" s="178" t="str">
        <f>IF(CADA_PROD!C91="","",CADA_PROD!C91)</f>
        <v/>
      </c>
      <c r="D93" s="179" t="str">
        <f>IF(CADA_PROD!D91="","",CADA_PROD!D91)</f>
        <v/>
      </c>
      <c r="E93" s="180" t="str">
        <f>IF(CADA_PROD!E91="","",CADA_PROD!E91)</f>
        <v/>
      </c>
      <c r="F93" s="180" t="str">
        <f>IF(CADA_PROD!D91="","",SUMIFS(MOVI_ENTR!I:I,MOVI_ENTR!D:D,D93,MOVI_ENTR!O:O,$E$5))</f>
        <v/>
      </c>
      <c r="G93" s="180" t="str">
        <f>IF(CADA_PROD!C91="","",SUMIFS(MOVI_SAID!H:H,MOVI_SAID!D:D,D93,MOVI_SAID!L:L,$E$5))</f>
        <v/>
      </c>
      <c r="H93" s="180" t="str">
        <f t="shared" si="2"/>
        <v/>
      </c>
      <c r="I93" s="179" t="str">
        <f>IF(CADA_PROD!C91="","",IFERROR(IF(H93&lt;=0,"Sem estoque",IF(H93/E93&lt;0.25,"Quase sem estoque",IF(H93/E93&lt;1.2,"Estoque baixo",IF(H93/E93&lt;2,"Estoque moderado","Estoque confortável")))),""))</f>
        <v/>
      </c>
      <c r="J93" s="182" t="str">
        <f>IF(CADA_PROD!C91="","",SUMIFS(MOVI_ENTR!M:M,MOVI_ENTR!D:D,D93,MOVI_ENTR!O:O,$E$5))</f>
        <v/>
      </c>
      <c r="K93" s="183" t="str">
        <f>IF(CADA_PROD!C91="","",IFERROR($J93/SUM($J$8:$J$1008),""))</f>
        <v/>
      </c>
      <c r="L93" s="183" t="str">
        <f>IF(CADA_PROD!C91="","",IFERROR(H93/SUM($H$8:$H$1008),""))</f>
        <v/>
      </c>
      <c r="M93" s="182" t="str">
        <f>IF(CADA_PROD!$C91="","",IFERROR(SUMIFS(MOVI_ENTR!M:M,MOVI_ENTR!D:D,D93,MOVI_ENTR!O:O,$E$5)/SUMIFS(MOVI_ENTR!I:I,MOVI_ENTR!D:D,D93,MOVI_ENTR!O:O,$E$5),0))</f>
        <v/>
      </c>
      <c r="N93" s="184" t="str">
        <f>IF(CADA_PROD!C91="","",G93/E93)</f>
        <v/>
      </c>
    </row>
    <row r="94" spans="2:14" ht="30" customHeight="1">
      <c r="B94" s="21">
        <f t="shared" si="3"/>
        <v>87</v>
      </c>
      <c r="C94" s="178" t="str">
        <f>IF(CADA_PROD!C92="","",CADA_PROD!C92)</f>
        <v/>
      </c>
      <c r="D94" s="179" t="str">
        <f>IF(CADA_PROD!D92="","",CADA_PROD!D92)</f>
        <v/>
      </c>
      <c r="E94" s="180" t="str">
        <f>IF(CADA_PROD!E92="","",CADA_PROD!E92)</f>
        <v/>
      </c>
      <c r="F94" s="180" t="str">
        <f>IF(CADA_PROD!D92="","",SUMIFS(MOVI_ENTR!I:I,MOVI_ENTR!D:D,D94,MOVI_ENTR!O:O,$E$5))</f>
        <v/>
      </c>
      <c r="G94" s="180" t="str">
        <f>IF(CADA_PROD!C92="","",SUMIFS(MOVI_SAID!H:H,MOVI_SAID!D:D,D94,MOVI_SAID!L:L,$E$5))</f>
        <v/>
      </c>
      <c r="H94" s="180" t="str">
        <f t="shared" si="2"/>
        <v/>
      </c>
      <c r="I94" s="179" t="str">
        <f>IF(CADA_PROD!C92="","",IFERROR(IF(H94&lt;=0,"Sem estoque",IF(H94/E94&lt;0.25,"Quase sem estoque",IF(H94/E94&lt;1.2,"Estoque baixo",IF(H94/E94&lt;2,"Estoque moderado","Estoque confortável")))),""))</f>
        <v/>
      </c>
      <c r="J94" s="182" t="str">
        <f>IF(CADA_PROD!C92="","",SUMIFS(MOVI_ENTR!M:M,MOVI_ENTR!D:D,D94,MOVI_ENTR!O:O,$E$5))</f>
        <v/>
      </c>
      <c r="K94" s="183" t="str">
        <f>IF(CADA_PROD!C92="","",IFERROR($J94/SUM($J$8:$J$1008),""))</f>
        <v/>
      </c>
      <c r="L94" s="183" t="str">
        <f>IF(CADA_PROD!C92="","",IFERROR(H94/SUM($H$8:$H$1008),""))</f>
        <v/>
      </c>
      <c r="M94" s="182" t="str">
        <f>IF(CADA_PROD!$C92="","",IFERROR(SUMIFS(MOVI_ENTR!M:M,MOVI_ENTR!D:D,D94,MOVI_ENTR!O:O,$E$5)/SUMIFS(MOVI_ENTR!I:I,MOVI_ENTR!D:D,D94,MOVI_ENTR!O:O,$E$5),0))</f>
        <v/>
      </c>
      <c r="N94" s="184" t="str">
        <f>IF(CADA_PROD!C92="","",G94/E94)</f>
        <v/>
      </c>
    </row>
    <row r="95" spans="2:14" ht="30" customHeight="1">
      <c r="B95" s="21">
        <f t="shared" si="3"/>
        <v>88</v>
      </c>
      <c r="C95" s="178" t="str">
        <f>IF(CADA_PROD!C93="","",CADA_PROD!C93)</f>
        <v/>
      </c>
      <c r="D95" s="179" t="str">
        <f>IF(CADA_PROD!D93="","",CADA_PROD!D93)</f>
        <v/>
      </c>
      <c r="E95" s="180" t="str">
        <f>IF(CADA_PROD!E93="","",CADA_PROD!E93)</f>
        <v/>
      </c>
      <c r="F95" s="180" t="str">
        <f>IF(CADA_PROD!D93="","",SUMIFS(MOVI_ENTR!I:I,MOVI_ENTR!D:D,D95,MOVI_ENTR!O:O,$E$5))</f>
        <v/>
      </c>
      <c r="G95" s="180" t="str">
        <f>IF(CADA_PROD!C93="","",SUMIFS(MOVI_SAID!H:H,MOVI_SAID!D:D,D95,MOVI_SAID!L:L,$E$5))</f>
        <v/>
      </c>
      <c r="H95" s="180" t="str">
        <f t="shared" si="2"/>
        <v/>
      </c>
      <c r="I95" s="179" t="str">
        <f>IF(CADA_PROD!C93="","",IFERROR(IF(H95&lt;=0,"Sem estoque",IF(H95/E95&lt;0.25,"Quase sem estoque",IF(H95/E95&lt;1.2,"Estoque baixo",IF(H95/E95&lt;2,"Estoque moderado","Estoque confortável")))),""))</f>
        <v/>
      </c>
      <c r="J95" s="182" t="str">
        <f>IF(CADA_PROD!C93="","",SUMIFS(MOVI_ENTR!M:M,MOVI_ENTR!D:D,D95,MOVI_ENTR!O:O,$E$5))</f>
        <v/>
      </c>
      <c r="K95" s="183" t="str">
        <f>IF(CADA_PROD!C93="","",IFERROR($J95/SUM($J$8:$J$1008),""))</f>
        <v/>
      </c>
      <c r="L95" s="183" t="str">
        <f>IF(CADA_PROD!C93="","",IFERROR(H95/SUM($H$8:$H$1008),""))</f>
        <v/>
      </c>
      <c r="M95" s="182" t="str">
        <f>IF(CADA_PROD!$C93="","",IFERROR(SUMIFS(MOVI_ENTR!M:M,MOVI_ENTR!D:D,D95,MOVI_ENTR!O:O,$E$5)/SUMIFS(MOVI_ENTR!I:I,MOVI_ENTR!D:D,D95,MOVI_ENTR!O:O,$E$5),0))</f>
        <v/>
      </c>
      <c r="N95" s="184" t="str">
        <f>IF(CADA_PROD!C93="","",G95/E95)</f>
        <v/>
      </c>
    </row>
    <row r="96" spans="2:14" ht="30" customHeight="1">
      <c r="B96" s="21">
        <f t="shared" si="3"/>
        <v>89</v>
      </c>
      <c r="C96" s="178" t="str">
        <f>IF(CADA_PROD!C94="","",CADA_PROD!C94)</f>
        <v/>
      </c>
      <c r="D96" s="179" t="str">
        <f>IF(CADA_PROD!D94="","",CADA_PROD!D94)</f>
        <v/>
      </c>
      <c r="E96" s="180" t="str">
        <f>IF(CADA_PROD!E94="","",CADA_PROD!E94)</f>
        <v/>
      </c>
      <c r="F96" s="180" t="str">
        <f>IF(CADA_PROD!D94="","",SUMIFS(MOVI_ENTR!I:I,MOVI_ENTR!D:D,D96,MOVI_ENTR!O:O,$E$5))</f>
        <v/>
      </c>
      <c r="G96" s="180" t="str">
        <f>IF(CADA_PROD!C94="","",SUMIFS(MOVI_SAID!H:H,MOVI_SAID!D:D,D96,MOVI_SAID!L:L,$E$5))</f>
        <v/>
      </c>
      <c r="H96" s="180" t="str">
        <f t="shared" si="2"/>
        <v/>
      </c>
      <c r="I96" s="179" t="str">
        <f>IF(CADA_PROD!C94="","",IFERROR(IF(H96&lt;=0,"Sem estoque",IF(H96/E96&lt;0.25,"Quase sem estoque",IF(H96/E96&lt;1.2,"Estoque baixo",IF(H96/E96&lt;2,"Estoque moderado","Estoque confortável")))),""))</f>
        <v/>
      </c>
      <c r="J96" s="182" t="str">
        <f>IF(CADA_PROD!C94="","",SUMIFS(MOVI_ENTR!M:M,MOVI_ENTR!D:D,D96,MOVI_ENTR!O:O,$E$5))</f>
        <v/>
      </c>
      <c r="K96" s="183" t="str">
        <f>IF(CADA_PROD!C94="","",IFERROR($J96/SUM($J$8:$J$1008),""))</f>
        <v/>
      </c>
      <c r="L96" s="183" t="str">
        <f>IF(CADA_PROD!C94="","",IFERROR(H96/SUM($H$8:$H$1008),""))</f>
        <v/>
      </c>
      <c r="M96" s="182" t="str">
        <f>IF(CADA_PROD!$C94="","",IFERROR(SUMIFS(MOVI_ENTR!M:M,MOVI_ENTR!D:D,D96,MOVI_ENTR!O:O,$E$5)/SUMIFS(MOVI_ENTR!I:I,MOVI_ENTR!D:D,D96,MOVI_ENTR!O:O,$E$5),0))</f>
        <v/>
      </c>
      <c r="N96" s="184" t="str">
        <f>IF(CADA_PROD!C94="","",G96/E96)</f>
        <v/>
      </c>
    </row>
    <row r="97" spans="2:14" ht="30" customHeight="1">
      <c r="B97" s="21">
        <f t="shared" si="3"/>
        <v>90</v>
      </c>
      <c r="C97" s="178" t="str">
        <f>IF(CADA_PROD!C95="","",CADA_PROD!C95)</f>
        <v/>
      </c>
      <c r="D97" s="179" t="str">
        <f>IF(CADA_PROD!D95="","",CADA_PROD!D95)</f>
        <v/>
      </c>
      <c r="E97" s="180" t="str">
        <f>IF(CADA_PROD!E95="","",CADA_PROD!E95)</f>
        <v/>
      </c>
      <c r="F97" s="180" t="str">
        <f>IF(CADA_PROD!D95="","",SUMIFS(MOVI_ENTR!I:I,MOVI_ENTR!D:D,D97,MOVI_ENTR!O:O,$E$5))</f>
        <v/>
      </c>
      <c r="G97" s="180" t="str">
        <f>IF(CADA_PROD!C95="","",SUMIFS(MOVI_SAID!H:H,MOVI_SAID!D:D,D97,MOVI_SAID!L:L,$E$5))</f>
        <v/>
      </c>
      <c r="H97" s="180" t="str">
        <f t="shared" si="2"/>
        <v/>
      </c>
      <c r="I97" s="179" t="str">
        <f>IF(CADA_PROD!C95="","",IFERROR(IF(H97&lt;=0,"Sem estoque",IF(H97/E97&lt;0.25,"Quase sem estoque",IF(H97/E97&lt;1.2,"Estoque baixo",IF(H97/E97&lt;2,"Estoque moderado","Estoque confortável")))),""))</f>
        <v/>
      </c>
      <c r="J97" s="182" t="str">
        <f>IF(CADA_PROD!C95="","",SUMIFS(MOVI_ENTR!M:M,MOVI_ENTR!D:D,D97,MOVI_ENTR!O:O,$E$5))</f>
        <v/>
      </c>
      <c r="K97" s="183" t="str">
        <f>IF(CADA_PROD!C95="","",IFERROR($J97/SUM($J$8:$J$1008),""))</f>
        <v/>
      </c>
      <c r="L97" s="183" t="str">
        <f>IF(CADA_PROD!C95="","",IFERROR(H97/SUM($H$8:$H$1008),""))</f>
        <v/>
      </c>
      <c r="M97" s="182" t="str">
        <f>IF(CADA_PROD!$C95="","",IFERROR(SUMIFS(MOVI_ENTR!M:M,MOVI_ENTR!D:D,D97,MOVI_ENTR!O:O,$E$5)/SUMIFS(MOVI_ENTR!I:I,MOVI_ENTR!D:D,D97,MOVI_ENTR!O:O,$E$5),0))</f>
        <v/>
      </c>
      <c r="N97" s="184" t="str">
        <f>IF(CADA_PROD!C95="","",G97/E97)</f>
        <v/>
      </c>
    </row>
    <row r="98" spans="2:14" ht="30" customHeight="1">
      <c r="B98" s="21">
        <f t="shared" si="3"/>
        <v>91</v>
      </c>
      <c r="C98" s="178" t="str">
        <f>IF(CADA_PROD!C96="","",CADA_PROD!C96)</f>
        <v/>
      </c>
      <c r="D98" s="179" t="str">
        <f>IF(CADA_PROD!D96="","",CADA_PROD!D96)</f>
        <v/>
      </c>
      <c r="E98" s="180" t="str">
        <f>IF(CADA_PROD!E96="","",CADA_PROD!E96)</f>
        <v/>
      </c>
      <c r="F98" s="180" t="str">
        <f>IF(CADA_PROD!D96="","",SUMIFS(MOVI_ENTR!I:I,MOVI_ENTR!D:D,D98,MOVI_ENTR!O:O,$E$5))</f>
        <v/>
      </c>
      <c r="G98" s="180" t="str">
        <f>IF(CADA_PROD!C96="","",SUMIFS(MOVI_SAID!H:H,MOVI_SAID!D:D,D98,MOVI_SAID!L:L,$E$5))</f>
        <v/>
      </c>
      <c r="H98" s="180" t="str">
        <f t="shared" si="2"/>
        <v/>
      </c>
      <c r="I98" s="179" t="str">
        <f>IF(CADA_PROD!C96="","",IFERROR(IF(H98&lt;=0,"Sem estoque",IF(H98/E98&lt;0.25,"Quase sem estoque",IF(H98/E98&lt;1.2,"Estoque baixo",IF(H98/E98&lt;2,"Estoque moderado","Estoque confortável")))),""))</f>
        <v/>
      </c>
      <c r="J98" s="182" t="str">
        <f>IF(CADA_PROD!C96="","",SUMIFS(MOVI_ENTR!M:M,MOVI_ENTR!D:D,D98,MOVI_ENTR!O:O,$E$5))</f>
        <v/>
      </c>
      <c r="K98" s="183" t="str">
        <f>IF(CADA_PROD!C96="","",IFERROR($J98/SUM($J$8:$J$1008),""))</f>
        <v/>
      </c>
      <c r="L98" s="183" t="str">
        <f>IF(CADA_PROD!C96="","",IFERROR(H98/SUM($H$8:$H$1008),""))</f>
        <v/>
      </c>
      <c r="M98" s="182" t="str">
        <f>IF(CADA_PROD!$C96="","",IFERROR(SUMIFS(MOVI_ENTR!M:M,MOVI_ENTR!D:D,D98,MOVI_ENTR!O:O,$E$5)/SUMIFS(MOVI_ENTR!I:I,MOVI_ENTR!D:D,D98,MOVI_ENTR!O:O,$E$5),0))</f>
        <v/>
      </c>
      <c r="N98" s="184" t="str">
        <f>IF(CADA_PROD!C96="","",G98/E98)</f>
        <v/>
      </c>
    </row>
    <row r="99" spans="2:14" ht="30" customHeight="1">
      <c r="B99" s="21">
        <f t="shared" si="3"/>
        <v>92</v>
      </c>
      <c r="C99" s="178" t="str">
        <f>IF(CADA_PROD!C97="","",CADA_PROD!C97)</f>
        <v/>
      </c>
      <c r="D99" s="179" t="str">
        <f>IF(CADA_PROD!D97="","",CADA_PROD!D97)</f>
        <v/>
      </c>
      <c r="E99" s="180" t="str">
        <f>IF(CADA_PROD!E97="","",CADA_PROD!E97)</f>
        <v/>
      </c>
      <c r="F99" s="180" t="str">
        <f>IF(CADA_PROD!D97="","",SUMIFS(MOVI_ENTR!I:I,MOVI_ENTR!D:D,D99,MOVI_ENTR!O:O,$E$5))</f>
        <v/>
      </c>
      <c r="G99" s="180" t="str">
        <f>IF(CADA_PROD!C97="","",SUMIFS(MOVI_SAID!H:H,MOVI_SAID!D:D,D99,MOVI_SAID!L:L,$E$5))</f>
        <v/>
      </c>
      <c r="H99" s="180" t="str">
        <f t="shared" si="2"/>
        <v/>
      </c>
      <c r="I99" s="179" t="str">
        <f>IF(CADA_PROD!C97="","",IFERROR(IF(H99&lt;=0,"Sem estoque",IF(H99/E99&lt;0.25,"Quase sem estoque",IF(H99/E99&lt;1.2,"Estoque baixo",IF(H99/E99&lt;2,"Estoque moderado","Estoque confortável")))),""))</f>
        <v/>
      </c>
      <c r="J99" s="182" t="str">
        <f>IF(CADA_PROD!C97="","",SUMIFS(MOVI_ENTR!M:M,MOVI_ENTR!D:D,D99,MOVI_ENTR!O:O,$E$5))</f>
        <v/>
      </c>
      <c r="K99" s="183" t="str">
        <f>IF(CADA_PROD!C97="","",IFERROR($J99/SUM($J$8:$J$1008),""))</f>
        <v/>
      </c>
      <c r="L99" s="183" t="str">
        <f>IF(CADA_PROD!C97="","",IFERROR(H99/SUM($H$8:$H$1008),""))</f>
        <v/>
      </c>
      <c r="M99" s="182" t="str">
        <f>IF(CADA_PROD!$C97="","",IFERROR(SUMIFS(MOVI_ENTR!M:M,MOVI_ENTR!D:D,D99,MOVI_ENTR!O:O,$E$5)/SUMIFS(MOVI_ENTR!I:I,MOVI_ENTR!D:D,D99,MOVI_ENTR!O:O,$E$5),0))</f>
        <v/>
      </c>
      <c r="N99" s="184" t="str">
        <f>IF(CADA_PROD!C97="","",G99/E99)</f>
        <v/>
      </c>
    </row>
    <row r="100" spans="2:14" ht="30" customHeight="1">
      <c r="B100" s="21">
        <f t="shared" si="3"/>
        <v>93</v>
      </c>
      <c r="C100" s="178" t="str">
        <f>IF(CADA_PROD!C98="","",CADA_PROD!C98)</f>
        <v/>
      </c>
      <c r="D100" s="179" t="str">
        <f>IF(CADA_PROD!D98="","",CADA_PROD!D98)</f>
        <v/>
      </c>
      <c r="E100" s="180" t="str">
        <f>IF(CADA_PROD!E98="","",CADA_PROD!E98)</f>
        <v/>
      </c>
      <c r="F100" s="180" t="str">
        <f>IF(CADA_PROD!D98="","",SUMIFS(MOVI_ENTR!I:I,MOVI_ENTR!D:D,D100,MOVI_ENTR!O:O,$E$5))</f>
        <v/>
      </c>
      <c r="G100" s="180" t="str">
        <f>IF(CADA_PROD!C98="","",SUMIFS(MOVI_SAID!H:H,MOVI_SAID!D:D,D100,MOVI_SAID!L:L,$E$5))</f>
        <v/>
      </c>
      <c r="H100" s="180" t="str">
        <f t="shared" si="2"/>
        <v/>
      </c>
      <c r="I100" s="179" t="str">
        <f>IF(CADA_PROD!C98="","",IFERROR(IF(H100&lt;=0,"Sem estoque",IF(H100/E100&lt;0.25,"Quase sem estoque",IF(H100/E100&lt;1.2,"Estoque baixo",IF(H100/E100&lt;2,"Estoque moderado","Estoque confortável")))),""))</f>
        <v/>
      </c>
      <c r="J100" s="182" t="str">
        <f>IF(CADA_PROD!C98="","",SUMIFS(MOVI_ENTR!M:M,MOVI_ENTR!D:D,D100,MOVI_ENTR!O:O,$E$5))</f>
        <v/>
      </c>
      <c r="K100" s="183" t="str">
        <f>IF(CADA_PROD!C98="","",IFERROR($J100/SUM($J$8:$J$1008),""))</f>
        <v/>
      </c>
      <c r="L100" s="183" t="str">
        <f>IF(CADA_PROD!C98="","",IFERROR(H100/SUM($H$8:$H$1008),""))</f>
        <v/>
      </c>
      <c r="M100" s="182" t="str">
        <f>IF(CADA_PROD!$C98="","",IFERROR(SUMIFS(MOVI_ENTR!M:M,MOVI_ENTR!D:D,D100,MOVI_ENTR!O:O,$E$5)/SUMIFS(MOVI_ENTR!I:I,MOVI_ENTR!D:D,D100,MOVI_ENTR!O:O,$E$5),0))</f>
        <v/>
      </c>
      <c r="N100" s="184" t="str">
        <f>IF(CADA_PROD!C98="","",G100/E100)</f>
        <v/>
      </c>
    </row>
    <row r="101" spans="2:14" ht="30" customHeight="1">
      <c r="B101" s="21">
        <f t="shared" si="3"/>
        <v>94</v>
      </c>
      <c r="C101" s="178" t="str">
        <f>IF(CADA_PROD!C99="","",CADA_PROD!C99)</f>
        <v/>
      </c>
      <c r="D101" s="179" t="str">
        <f>IF(CADA_PROD!D99="","",CADA_PROD!D99)</f>
        <v/>
      </c>
      <c r="E101" s="180" t="str">
        <f>IF(CADA_PROD!E99="","",CADA_PROD!E99)</f>
        <v/>
      </c>
      <c r="F101" s="180" t="str">
        <f>IF(CADA_PROD!D99="","",SUMIFS(MOVI_ENTR!I:I,MOVI_ENTR!D:D,D101,MOVI_ENTR!O:O,$E$5))</f>
        <v/>
      </c>
      <c r="G101" s="180" t="str">
        <f>IF(CADA_PROD!C99="","",SUMIFS(MOVI_SAID!H:H,MOVI_SAID!D:D,D101,MOVI_SAID!L:L,$E$5))</f>
        <v/>
      </c>
      <c r="H101" s="180" t="str">
        <f t="shared" si="2"/>
        <v/>
      </c>
      <c r="I101" s="179" t="str">
        <f>IF(CADA_PROD!C99="","",IFERROR(IF(H101&lt;=0,"Sem estoque",IF(H101/E101&lt;0.25,"Quase sem estoque",IF(H101/E101&lt;1.2,"Estoque baixo",IF(H101/E101&lt;2,"Estoque moderado","Estoque confortável")))),""))</f>
        <v/>
      </c>
      <c r="J101" s="182" t="str">
        <f>IF(CADA_PROD!C99="","",SUMIFS(MOVI_ENTR!M:M,MOVI_ENTR!D:D,D101,MOVI_ENTR!O:O,$E$5))</f>
        <v/>
      </c>
      <c r="K101" s="183" t="str">
        <f>IF(CADA_PROD!C99="","",IFERROR($J101/SUM($J$8:$J$1008),""))</f>
        <v/>
      </c>
      <c r="L101" s="183" t="str">
        <f>IF(CADA_PROD!C99="","",IFERROR(H101/SUM($H$8:$H$1008),""))</f>
        <v/>
      </c>
      <c r="M101" s="182" t="str">
        <f>IF(CADA_PROD!$C99="","",IFERROR(SUMIFS(MOVI_ENTR!M:M,MOVI_ENTR!D:D,D101,MOVI_ENTR!O:O,$E$5)/SUMIFS(MOVI_ENTR!I:I,MOVI_ENTR!D:D,D101,MOVI_ENTR!O:O,$E$5),0))</f>
        <v/>
      </c>
      <c r="N101" s="184" t="str">
        <f>IF(CADA_PROD!C99="","",G101/E101)</f>
        <v/>
      </c>
    </row>
    <row r="102" spans="2:14" ht="30" customHeight="1">
      <c r="B102" s="21">
        <f t="shared" si="3"/>
        <v>95</v>
      </c>
      <c r="C102" s="178" t="str">
        <f>IF(CADA_PROD!C100="","",CADA_PROD!C100)</f>
        <v/>
      </c>
      <c r="D102" s="179" t="str">
        <f>IF(CADA_PROD!D100="","",CADA_PROD!D100)</f>
        <v/>
      </c>
      <c r="E102" s="180" t="str">
        <f>IF(CADA_PROD!E100="","",CADA_PROD!E100)</f>
        <v/>
      </c>
      <c r="F102" s="180" t="str">
        <f>IF(CADA_PROD!D100="","",SUMIFS(MOVI_ENTR!I:I,MOVI_ENTR!D:D,D102,MOVI_ENTR!O:O,$E$5))</f>
        <v/>
      </c>
      <c r="G102" s="180" t="str">
        <f>IF(CADA_PROD!C100="","",SUMIFS(MOVI_SAID!H:H,MOVI_SAID!D:D,D102,MOVI_SAID!L:L,$E$5))</f>
        <v/>
      </c>
      <c r="H102" s="180" t="str">
        <f t="shared" si="2"/>
        <v/>
      </c>
      <c r="I102" s="179" t="str">
        <f>IF(CADA_PROD!C100="","",IFERROR(IF(H102&lt;=0,"Sem estoque",IF(H102/E102&lt;0.25,"Quase sem estoque",IF(H102/E102&lt;1.2,"Estoque baixo",IF(H102/E102&lt;2,"Estoque moderado","Estoque confortável")))),""))</f>
        <v/>
      </c>
      <c r="J102" s="182" t="str">
        <f>IF(CADA_PROD!C100="","",SUMIFS(MOVI_ENTR!M:M,MOVI_ENTR!D:D,D102,MOVI_ENTR!O:O,$E$5))</f>
        <v/>
      </c>
      <c r="K102" s="183" t="str">
        <f>IF(CADA_PROD!C100="","",IFERROR($J102/SUM($J$8:$J$1008),""))</f>
        <v/>
      </c>
      <c r="L102" s="183" t="str">
        <f>IF(CADA_PROD!C100="","",IFERROR(H102/SUM($H$8:$H$1008),""))</f>
        <v/>
      </c>
      <c r="M102" s="182" t="str">
        <f>IF(CADA_PROD!$C100="","",IFERROR(SUMIFS(MOVI_ENTR!M:M,MOVI_ENTR!D:D,D102,MOVI_ENTR!O:O,$E$5)/SUMIFS(MOVI_ENTR!I:I,MOVI_ENTR!D:D,D102,MOVI_ENTR!O:O,$E$5),0))</f>
        <v/>
      </c>
      <c r="N102" s="184" t="str">
        <f>IF(CADA_PROD!C100="","",G102/E102)</f>
        <v/>
      </c>
    </row>
    <row r="103" spans="2:14" ht="30" customHeight="1">
      <c r="B103" s="21">
        <f t="shared" si="3"/>
        <v>96</v>
      </c>
      <c r="C103" s="178" t="str">
        <f>IF(CADA_PROD!C101="","",CADA_PROD!C101)</f>
        <v/>
      </c>
      <c r="D103" s="179" t="str">
        <f>IF(CADA_PROD!D101="","",CADA_PROD!D101)</f>
        <v/>
      </c>
      <c r="E103" s="180" t="str">
        <f>IF(CADA_PROD!E101="","",CADA_PROD!E101)</f>
        <v/>
      </c>
      <c r="F103" s="180" t="str">
        <f>IF(CADA_PROD!D101="","",SUMIFS(MOVI_ENTR!I:I,MOVI_ENTR!D:D,D103,MOVI_ENTR!O:O,$E$5))</f>
        <v/>
      </c>
      <c r="G103" s="180" t="str">
        <f>IF(CADA_PROD!C101="","",SUMIFS(MOVI_SAID!H:H,MOVI_SAID!D:D,D103,MOVI_SAID!L:L,$E$5))</f>
        <v/>
      </c>
      <c r="H103" s="180" t="str">
        <f t="shared" si="2"/>
        <v/>
      </c>
      <c r="I103" s="179" t="str">
        <f>IF(CADA_PROD!C101="","",IFERROR(IF(H103&lt;=0,"Sem estoque",IF(H103/E103&lt;0.25,"Quase sem estoque",IF(H103/E103&lt;1.2,"Estoque baixo",IF(H103/E103&lt;2,"Estoque moderado","Estoque confortável")))),""))</f>
        <v/>
      </c>
      <c r="J103" s="182" t="str">
        <f>IF(CADA_PROD!C101="","",SUMIFS(MOVI_ENTR!M:M,MOVI_ENTR!D:D,D103,MOVI_ENTR!O:O,$E$5))</f>
        <v/>
      </c>
      <c r="K103" s="183" t="str">
        <f>IF(CADA_PROD!C101="","",IFERROR($J103/SUM($J$8:$J$1008),""))</f>
        <v/>
      </c>
      <c r="L103" s="183" t="str">
        <f>IF(CADA_PROD!C101="","",IFERROR(H103/SUM($H$8:$H$1008),""))</f>
        <v/>
      </c>
      <c r="M103" s="182" t="str">
        <f>IF(CADA_PROD!$C101="","",IFERROR(SUMIFS(MOVI_ENTR!M:M,MOVI_ENTR!D:D,D103,MOVI_ENTR!O:O,$E$5)/SUMIFS(MOVI_ENTR!I:I,MOVI_ENTR!D:D,D103,MOVI_ENTR!O:O,$E$5),0))</f>
        <v/>
      </c>
      <c r="N103" s="184" t="str">
        <f>IF(CADA_PROD!C101="","",G103/E103)</f>
        <v/>
      </c>
    </row>
    <row r="104" spans="2:14" ht="30" customHeight="1">
      <c r="B104" s="21">
        <f t="shared" si="3"/>
        <v>97</v>
      </c>
      <c r="C104" s="178" t="str">
        <f>IF(CADA_PROD!C102="","",CADA_PROD!C102)</f>
        <v/>
      </c>
      <c r="D104" s="179" t="str">
        <f>IF(CADA_PROD!D102="","",CADA_PROD!D102)</f>
        <v/>
      </c>
      <c r="E104" s="180" t="str">
        <f>IF(CADA_PROD!E102="","",CADA_PROD!E102)</f>
        <v/>
      </c>
      <c r="F104" s="180" t="str">
        <f>IF(CADA_PROD!D102="","",SUMIFS(MOVI_ENTR!I:I,MOVI_ENTR!D:D,D104,MOVI_ENTR!O:O,$E$5))</f>
        <v/>
      </c>
      <c r="G104" s="180" t="str">
        <f>IF(CADA_PROD!C102="","",SUMIFS(MOVI_SAID!H:H,MOVI_SAID!D:D,D104,MOVI_SAID!L:L,$E$5))</f>
        <v/>
      </c>
      <c r="H104" s="180" t="str">
        <f t="shared" si="2"/>
        <v/>
      </c>
      <c r="I104" s="179" t="str">
        <f>IF(CADA_PROD!C102="","",IFERROR(IF(H104&lt;=0,"Sem estoque",IF(H104/E104&lt;0.25,"Quase sem estoque",IF(H104/E104&lt;1.2,"Estoque baixo",IF(H104/E104&lt;2,"Estoque moderado","Estoque confortável")))),""))</f>
        <v/>
      </c>
      <c r="J104" s="182" t="str">
        <f>IF(CADA_PROD!C102="","",SUMIFS(MOVI_ENTR!M:M,MOVI_ENTR!D:D,D104,MOVI_ENTR!O:O,$E$5))</f>
        <v/>
      </c>
      <c r="K104" s="183" t="str">
        <f>IF(CADA_PROD!C102="","",IFERROR($J104/SUM($J$8:$J$1008),""))</f>
        <v/>
      </c>
      <c r="L104" s="183" t="str">
        <f>IF(CADA_PROD!C102="","",IFERROR(H104/SUM($H$8:$H$1008),""))</f>
        <v/>
      </c>
      <c r="M104" s="182" t="str">
        <f>IF(CADA_PROD!$C102="","",IFERROR(SUMIFS(MOVI_ENTR!M:M,MOVI_ENTR!D:D,D104,MOVI_ENTR!O:O,$E$5)/SUMIFS(MOVI_ENTR!I:I,MOVI_ENTR!D:D,D104,MOVI_ENTR!O:O,$E$5),0))</f>
        <v/>
      </c>
      <c r="N104" s="184" t="str">
        <f>IF(CADA_PROD!C102="","",G104/E104)</f>
        <v/>
      </c>
    </row>
    <row r="105" spans="2:14" ht="30" customHeight="1">
      <c r="B105" s="21">
        <f t="shared" si="3"/>
        <v>98</v>
      </c>
      <c r="C105" s="178" t="str">
        <f>IF(CADA_PROD!C103="","",CADA_PROD!C103)</f>
        <v/>
      </c>
      <c r="D105" s="179" t="str">
        <f>IF(CADA_PROD!D103="","",CADA_PROD!D103)</f>
        <v/>
      </c>
      <c r="E105" s="180" t="str">
        <f>IF(CADA_PROD!E103="","",CADA_PROD!E103)</f>
        <v/>
      </c>
      <c r="F105" s="180" t="str">
        <f>IF(CADA_PROD!D103="","",SUMIFS(MOVI_ENTR!I:I,MOVI_ENTR!D:D,D105,MOVI_ENTR!O:O,$E$5))</f>
        <v/>
      </c>
      <c r="G105" s="180" t="str">
        <f>IF(CADA_PROD!C103="","",SUMIFS(MOVI_SAID!H:H,MOVI_SAID!D:D,D105,MOVI_SAID!L:L,$E$5))</f>
        <v/>
      </c>
      <c r="H105" s="180" t="str">
        <f t="shared" si="2"/>
        <v/>
      </c>
      <c r="I105" s="179" t="str">
        <f>IF(CADA_PROD!C103="","",IFERROR(IF(H105&lt;=0,"Sem estoque",IF(H105/E105&lt;0.25,"Quase sem estoque",IF(H105/E105&lt;1.2,"Estoque baixo",IF(H105/E105&lt;2,"Estoque moderado","Estoque confortável")))),""))</f>
        <v/>
      </c>
      <c r="J105" s="182" t="str">
        <f>IF(CADA_PROD!C103="","",SUMIFS(MOVI_ENTR!M:M,MOVI_ENTR!D:D,D105,MOVI_ENTR!O:O,$E$5))</f>
        <v/>
      </c>
      <c r="K105" s="183" t="str">
        <f>IF(CADA_PROD!C103="","",IFERROR($J105/SUM($J$8:$J$1008),""))</f>
        <v/>
      </c>
      <c r="L105" s="183" t="str">
        <f>IF(CADA_PROD!C103="","",IFERROR(H105/SUM($H$8:$H$1008),""))</f>
        <v/>
      </c>
      <c r="M105" s="182" t="str">
        <f>IF(CADA_PROD!$C103="","",IFERROR(SUMIFS(MOVI_ENTR!M:M,MOVI_ENTR!D:D,D105,MOVI_ENTR!O:O,$E$5)/SUMIFS(MOVI_ENTR!I:I,MOVI_ENTR!D:D,D105,MOVI_ENTR!O:O,$E$5),0))</f>
        <v/>
      </c>
      <c r="N105" s="184" t="str">
        <f>IF(CADA_PROD!C103="","",G105/E105)</f>
        <v/>
      </c>
    </row>
    <row r="106" spans="2:14" ht="30" customHeight="1">
      <c r="B106" s="21">
        <f t="shared" si="3"/>
        <v>99</v>
      </c>
      <c r="C106" s="178" t="str">
        <f>IF(CADA_PROD!C104="","",CADA_PROD!C104)</f>
        <v/>
      </c>
      <c r="D106" s="179" t="str">
        <f>IF(CADA_PROD!D104="","",CADA_PROD!D104)</f>
        <v/>
      </c>
      <c r="E106" s="180" t="str">
        <f>IF(CADA_PROD!E104="","",CADA_PROD!E104)</f>
        <v/>
      </c>
      <c r="F106" s="180" t="str">
        <f>IF(CADA_PROD!D104="","",SUMIFS(MOVI_ENTR!I:I,MOVI_ENTR!D:D,D106,MOVI_ENTR!O:O,$E$5))</f>
        <v/>
      </c>
      <c r="G106" s="180" t="str">
        <f>IF(CADA_PROD!C104="","",SUMIFS(MOVI_SAID!H:H,MOVI_SAID!D:D,D106,MOVI_SAID!L:L,$E$5))</f>
        <v/>
      </c>
      <c r="H106" s="180" t="str">
        <f t="shared" si="2"/>
        <v/>
      </c>
      <c r="I106" s="179" t="str">
        <f>IF(CADA_PROD!C104="","",IFERROR(IF(H106&lt;=0,"Sem estoque",IF(H106/E106&lt;0.25,"Quase sem estoque",IF(H106/E106&lt;1.2,"Estoque baixo",IF(H106/E106&lt;2,"Estoque moderado","Estoque confortável")))),""))</f>
        <v/>
      </c>
      <c r="J106" s="182" t="str">
        <f>IF(CADA_PROD!C104="","",SUMIFS(MOVI_ENTR!M:M,MOVI_ENTR!D:D,D106,MOVI_ENTR!O:O,$E$5))</f>
        <v/>
      </c>
      <c r="K106" s="183" t="str">
        <f>IF(CADA_PROD!C104="","",IFERROR($J106/SUM($J$8:$J$1008),""))</f>
        <v/>
      </c>
      <c r="L106" s="183" t="str">
        <f>IF(CADA_PROD!C104="","",IFERROR(H106/SUM($H$8:$H$1008),""))</f>
        <v/>
      </c>
      <c r="M106" s="182" t="str">
        <f>IF(CADA_PROD!$C104="","",IFERROR(SUMIFS(MOVI_ENTR!M:M,MOVI_ENTR!D:D,D106,MOVI_ENTR!O:O,$E$5)/SUMIFS(MOVI_ENTR!I:I,MOVI_ENTR!D:D,D106,MOVI_ENTR!O:O,$E$5),0))</f>
        <v/>
      </c>
      <c r="N106" s="184" t="str">
        <f>IF(CADA_PROD!C104="","",G106/E106)</f>
        <v/>
      </c>
    </row>
    <row r="107" spans="2:14" ht="30" customHeight="1">
      <c r="B107" s="21">
        <f t="shared" si="3"/>
        <v>100</v>
      </c>
      <c r="C107" s="178" t="str">
        <f>IF(CADA_PROD!C105="","",CADA_PROD!C105)</f>
        <v/>
      </c>
      <c r="D107" s="179" t="str">
        <f>IF(CADA_PROD!D105="","",CADA_PROD!D105)</f>
        <v/>
      </c>
      <c r="E107" s="180" t="str">
        <f>IF(CADA_PROD!E105="","",CADA_PROD!E105)</f>
        <v/>
      </c>
      <c r="F107" s="180" t="str">
        <f>IF(CADA_PROD!D105="","",SUMIFS(MOVI_ENTR!I:I,MOVI_ENTR!D:D,D107,MOVI_ENTR!O:O,$E$5))</f>
        <v/>
      </c>
      <c r="G107" s="180" t="str">
        <f>IF(CADA_PROD!C105="","",SUMIFS(MOVI_SAID!H:H,MOVI_SAID!D:D,D107,MOVI_SAID!L:L,$E$5))</f>
        <v/>
      </c>
      <c r="H107" s="180" t="str">
        <f t="shared" si="2"/>
        <v/>
      </c>
      <c r="I107" s="179" t="str">
        <f>IF(CADA_PROD!C105="","",IFERROR(IF(H107&lt;=0,"Sem estoque",IF(H107/E107&lt;0.25,"Quase sem estoque",IF(H107/E107&lt;1.2,"Estoque baixo",IF(H107/E107&lt;2,"Estoque moderado","Estoque confortável")))),""))</f>
        <v/>
      </c>
      <c r="J107" s="182" t="str">
        <f>IF(CADA_PROD!C105="","",SUMIFS(MOVI_ENTR!M:M,MOVI_ENTR!D:D,D107,MOVI_ENTR!O:O,$E$5))</f>
        <v/>
      </c>
      <c r="K107" s="183" t="str">
        <f>IF(CADA_PROD!C105="","",IFERROR($J107/SUM($J$8:$J$1008),""))</f>
        <v/>
      </c>
      <c r="L107" s="183" t="str">
        <f>IF(CADA_PROD!C105="","",IFERROR(H107/SUM($H$8:$H$1008),""))</f>
        <v/>
      </c>
      <c r="M107" s="182" t="str">
        <f>IF(CADA_PROD!$C105="","",IFERROR(SUMIFS(MOVI_ENTR!M:M,MOVI_ENTR!D:D,D107,MOVI_ENTR!O:O,$E$5)/SUMIFS(MOVI_ENTR!I:I,MOVI_ENTR!D:D,D107,MOVI_ENTR!O:O,$E$5),0))</f>
        <v/>
      </c>
      <c r="N107" s="184" t="str">
        <f>IF(CADA_PROD!C105="","",G107/E107)</f>
        <v/>
      </c>
    </row>
    <row r="108" spans="2:14" ht="30" customHeight="1">
      <c r="B108" s="21">
        <f t="shared" si="3"/>
        <v>101</v>
      </c>
      <c r="C108" s="178" t="str">
        <f>IF(CADA_PROD!C106="","",CADA_PROD!C106)</f>
        <v/>
      </c>
      <c r="D108" s="179" t="str">
        <f>IF(CADA_PROD!D106="","",CADA_PROD!D106)</f>
        <v/>
      </c>
      <c r="E108" s="180" t="str">
        <f>IF(CADA_PROD!E106="","",CADA_PROD!E106)</f>
        <v/>
      </c>
      <c r="F108" s="180" t="str">
        <f>IF(CADA_PROD!D106="","",SUMIFS(MOVI_ENTR!I:I,MOVI_ENTR!D:D,D108,MOVI_ENTR!O:O,$E$5))</f>
        <v/>
      </c>
      <c r="G108" s="180" t="str">
        <f>IF(CADA_PROD!C106="","",SUMIFS(MOVI_SAID!H:H,MOVI_SAID!D:D,D108,MOVI_SAID!L:L,$E$5))</f>
        <v/>
      </c>
      <c r="H108" s="180" t="str">
        <f t="shared" si="2"/>
        <v/>
      </c>
      <c r="I108" s="179" t="str">
        <f>IF(CADA_PROD!C106="","",IFERROR(IF(H108&lt;=0,"Sem estoque",IF(H108/E108&lt;0.25,"Quase sem estoque",IF(H108/E108&lt;1.2,"Estoque baixo",IF(H108/E108&lt;2,"Estoque moderado","Estoque confortável")))),""))</f>
        <v/>
      </c>
      <c r="J108" s="182" t="str">
        <f>IF(CADA_PROD!C106="","",SUMIFS(MOVI_ENTR!M:M,MOVI_ENTR!D:D,D108,MOVI_ENTR!O:O,$E$5))</f>
        <v/>
      </c>
      <c r="K108" s="183" t="str">
        <f>IF(CADA_PROD!C106="","",IFERROR($J108/SUM($J$8:$J$1008),""))</f>
        <v/>
      </c>
      <c r="L108" s="183" t="str">
        <f>IF(CADA_PROD!C106="","",IFERROR(H108/SUM($H$8:$H$1008),""))</f>
        <v/>
      </c>
      <c r="M108" s="182" t="str">
        <f>IF(CADA_PROD!$C106="","",IFERROR(SUMIFS(MOVI_ENTR!M:M,MOVI_ENTR!D:D,D108,MOVI_ENTR!O:O,$E$5)/SUMIFS(MOVI_ENTR!I:I,MOVI_ENTR!D:D,D108,MOVI_ENTR!O:O,$E$5),0))</f>
        <v/>
      </c>
      <c r="N108" s="184" t="str">
        <f>IF(CADA_PROD!C106="","",G108/E108)</f>
        <v/>
      </c>
    </row>
    <row r="109" spans="2:14" ht="30" customHeight="1">
      <c r="B109" s="21">
        <f t="shared" si="3"/>
        <v>102</v>
      </c>
      <c r="C109" s="178" t="str">
        <f>IF(CADA_PROD!C107="","",CADA_PROD!C107)</f>
        <v/>
      </c>
      <c r="D109" s="179" t="str">
        <f>IF(CADA_PROD!D107="","",CADA_PROD!D107)</f>
        <v/>
      </c>
      <c r="E109" s="180" t="str">
        <f>IF(CADA_PROD!E107="","",CADA_PROD!E107)</f>
        <v/>
      </c>
      <c r="F109" s="180" t="str">
        <f>IF(CADA_PROD!D107="","",SUMIFS(MOVI_ENTR!I:I,MOVI_ENTR!D:D,D109,MOVI_ENTR!O:O,$E$5))</f>
        <v/>
      </c>
      <c r="G109" s="180" t="str">
        <f>IF(CADA_PROD!C107="","",SUMIFS(MOVI_SAID!H:H,MOVI_SAID!D:D,D109,MOVI_SAID!L:L,$E$5))</f>
        <v/>
      </c>
      <c r="H109" s="180" t="str">
        <f t="shared" si="2"/>
        <v/>
      </c>
      <c r="I109" s="179" t="str">
        <f>IF(CADA_PROD!C107="","",IFERROR(IF(H109&lt;=0,"Sem estoque",IF(H109/E109&lt;0.25,"Quase sem estoque",IF(H109/E109&lt;1.2,"Estoque baixo",IF(H109/E109&lt;2,"Estoque moderado","Estoque confortável")))),""))</f>
        <v/>
      </c>
      <c r="J109" s="182" t="str">
        <f>IF(CADA_PROD!C107="","",SUMIFS(MOVI_ENTR!M:M,MOVI_ENTR!D:D,D109,MOVI_ENTR!O:O,$E$5))</f>
        <v/>
      </c>
      <c r="K109" s="183" t="str">
        <f>IF(CADA_PROD!C107="","",IFERROR($J109/SUM($J$8:$J$1008),""))</f>
        <v/>
      </c>
      <c r="L109" s="183" t="str">
        <f>IF(CADA_PROD!C107="","",IFERROR(H109/SUM($H$8:$H$1008),""))</f>
        <v/>
      </c>
      <c r="M109" s="182" t="str">
        <f>IF(CADA_PROD!$C107="","",IFERROR(SUMIFS(MOVI_ENTR!M:M,MOVI_ENTR!D:D,D109,MOVI_ENTR!O:O,$E$5)/SUMIFS(MOVI_ENTR!I:I,MOVI_ENTR!D:D,D109,MOVI_ENTR!O:O,$E$5),0))</f>
        <v/>
      </c>
      <c r="N109" s="184" t="str">
        <f>IF(CADA_PROD!C107="","",G109/E109)</f>
        <v/>
      </c>
    </row>
    <row r="110" spans="2:14" ht="30" customHeight="1">
      <c r="B110" s="21">
        <f t="shared" si="3"/>
        <v>103</v>
      </c>
      <c r="C110" s="178" t="str">
        <f>IF(CADA_PROD!C108="","",CADA_PROD!C108)</f>
        <v/>
      </c>
      <c r="D110" s="179" t="str">
        <f>IF(CADA_PROD!D108="","",CADA_PROD!D108)</f>
        <v/>
      </c>
      <c r="E110" s="180" t="str">
        <f>IF(CADA_PROD!E108="","",CADA_PROD!E108)</f>
        <v/>
      </c>
      <c r="F110" s="180" t="str">
        <f>IF(CADA_PROD!D108="","",SUMIFS(MOVI_ENTR!I:I,MOVI_ENTR!D:D,D110,MOVI_ENTR!O:O,$E$5))</f>
        <v/>
      </c>
      <c r="G110" s="180" t="str">
        <f>IF(CADA_PROD!C108="","",SUMIFS(MOVI_SAID!H:H,MOVI_SAID!D:D,D110,MOVI_SAID!L:L,$E$5))</f>
        <v/>
      </c>
      <c r="H110" s="180" t="str">
        <f t="shared" si="2"/>
        <v/>
      </c>
      <c r="I110" s="179" t="str">
        <f>IF(CADA_PROD!C108="","",IFERROR(IF(H110&lt;=0,"Sem estoque",IF(H110/E110&lt;0.25,"Quase sem estoque",IF(H110/E110&lt;1.2,"Estoque baixo",IF(H110/E110&lt;2,"Estoque moderado","Estoque confortável")))),""))</f>
        <v/>
      </c>
      <c r="J110" s="182" t="str">
        <f>IF(CADA_PROD!C108="","",SUMIFS(MOVI_ENTR!M:M,MOVI_ENTR!D:D,D110,MOVI_ENTR!O:O,$E$5))</f>
        <v/>
      </c>
      <c r="K110" s="183" t="str">
        <f>IF(CADA_PROD!C108="","",IFERROR($J110/SUM($J$8:$J$1008),""))</f>
        <v/>
      </c>
      <c r="L110" s="183" t="str">
        <f>IF(CADA_PROD!C108="","",IFERROR(H110/SUM($H$8:$H$1008),""))</f>
        <v/>
      </c>
      <c r="M110" s="182" t="str">
        <f>IF(CADA_PROD!$C108="","",IFERROR(SUMIFS(MOVI_ENTR!M:M,MOVI_ENTR!D:D,D110,MOVI_ENTR!O:O,$E$5)/SUMIFS(MOVI_ENTR!I:I,MOVI_ENTR!D:D,D110,MOVI_ENTR!O:O,$E$5),0))</f>
        <v/>
      </c>
      <c r="N110" s="184" t="str">
        <f>IF(CADA_PROD!C108="","",G110/E110)</f>
        <v/>
      </c>
    </row>
    <row r="111" spans="2:14" ht="30" customHeight="1">
      <c r="B111" s="21">
        <f t="shared" si="3"/>
        <v>104</v>
      </c>
      <c r="C111" s="178" t="str">
        <f>IF(CADA_PROD!C109="","",CADA_PROD!C109)</f>
        <v/>
      </c>
      <c r="D111" s="179" t="str">
        <f>IF(CADA_PROD!D109="","",CADA_PROD!D109)</f>
        <v/>
      </c>
      <c r="E111" s="180" t="str">
        <f>IF(CADA_PROD!E109="","",CADA_PROD!E109)</f>
        <v/>
      </c>
      <c r="F111" s="180" t="str">
        <f>IF(CADA_PROD!D109="","",SUMIFS(MOVI_ENTR!I:I,MOVI_ENTR!D:D,D111,MOVI_ENTR!O:O,$E$5))</f>
        <v/>
      </c>
      <c r="G111" s="180" t="str">
        <f>IF(CADA_PROD!C109="","",SUMIFS(MOVI_SAID!H:H,MOVI_SAID!D:D,D111,MOVI_SAID!L:L,$E$5))</f>
        <v/>
      </c>
      <c r="H111" s="180" t="str">
        <f t="shared" si="2"/>
        <v/>
      </c>
      <c r="I111" s="179" t="str">
        <f>IF(CADA_PROD!C109="","",IFERROR(IF(H111&lt;=0,"Sem estoque",IF(H111/E111&lt;0.25,"Quase sem estoque",IF(H111/E111&lt;1.2,"Estoque baixo",IF(H111/E111&lt;2,"Estoque moderado","Estoque confortável")))),""))</f>
        <v/>
      </c>
      <c r="J111" s="182" t="str">
        <f>IF(CADA_PROD!C109="","",SUMIFS(MOVI_ENTR!M:M,MOVI_ENTR!D:D,D111,MOVI_ENTR!O:O,$E$5))</f>
        <v/>
      </c>
      <c r="K111" s="183" t="str">
        <f>IF(CADA_PROD!C109="","",IFERROR($J111/SUM($J$8:$J$1008),""))</f>
        <v/>
      </c>
      <c r="L111" s="183" t="str">
        <f>IF(CADA_PROD!C109="","",IFERROR(H111/SUM($H$8:$H$1008),""))</f>
        <v/>
      </c>
      <c r="M111" s="182" t="str">
        <f>IF(CADA_PROD!$C109="","",IFERROR(SUMIFS(MOVI_ENTR!M:M,MOVI_ENTR!D:D,D111,MOVI_ENTR!O:O,$E$5)/SUMIFS(MOVI_ENTR!I:I,MOVI_ENTR!D:D,D111,MOVI_ENTR!O:O,$E$5),0))</f>
        <v/>
      </c>
      <c r="N111" s="184" t="str">
        <f>IF(CADA_PROD!C109="","",G111/E111)</f>
        <v/>
      </c>
    </row>
    <row r="112" spans="2:14" ht="30" customHeight="1">
      <c r="B112" s="21">
        <f t="shared" si="3"/>
        <v>105</v>
      </c>
      <c r="C112" s="178" t="str">
        <f>IF(CADA_PROD!C110="","",CADA_PROD!C110)</f>
        <v/>
      </c>
      <c r="D112" s="179" t="str">
        <f>IF(CADA_PROD!D110="","",CADA_PROD!D110)</f>
        <v/>
      </c>
      <c r="E112" s="180" t="str">
        <f>IF(CADA_PROD!E110="","",CADA_PROD!E110)</f>
        <v/>
      </c>
      <c r="F112" s="180" t="str">
        <f>IF(CADA_PROD!D110="","",SUMIFS(MOVI_ENTR!I:I,MOVI_ENTR!D:D,D112,MOVI_ENTR!O:O,$E$5))</f>
        <v/>
      </c>
      <c r="G112" s="180" t="str">
        <f>IF(CADA_PROD!C110="","",SUMIFS(MOVI_SAID!H:H,MOVI_SAID!D:D,D112,MOVI_SAID!L:L,$E$5))</f>
        <v/>
      </c>
      <c r="H112" s="180" t="str">
        <f t="shared" si="2"/>
        <v/>
      </c>
      <c r="I112" s="179" t="str">
        <f>IF(CADA_PROD!C110="","",IFERROR(IF(H112&lt;=0,"Sem estoque",IF(H112/E112&lt;0.25,"Quase sem estoque",IF(H112/E112&lt;1.2,"Estoque baixo",IF(H112/E112&lt;2,"Estoque moderado","Estoque confortável")))),""))</f>
        <v/>
      </c>
      <c r="J112" s="182" t="str">
        <f>IF(CADA_PROD!C110="","",SUMIFS(MOVI_ENTR!M:M,MOVI_ENTR!D:D,D112,MOVI_ENTR!O:O,$E$5))</f>
        <v/>
      </c>
      <c r="K112" s="183" t="str">
        <f>IF(CADA_PROD!C110="","",IFERROR($J112/SUM($J$8:$J$1008),""))</f>
        <v/>
      </c>
      <c r="L112" s="183" t="str">
        <f>IF(CADA_PROD!C110="","",IFERROR(H112/SUM($H$8:$H$1008),""))</f>
        <v/>
      </c>
      <c r="M112" s="182" t="str">
        <f>IF(CADA_PROD!$C110="","",IFERROR(SUMIFS(MOVI_ENTR!M:M,MOVI_ENTR!D:D,D112,MOVI_ENTR!O:O,$E$5)/SUMIFS(MOVI_ENTR!I:I,MOVI_ENTR!D:D,D112,MOVI_ENTR!O:O,$E$5),0))</f>
        <v/>
      </c>
      <c r="N112" s="184" t="str">
        <f>IF(CADA_PROD!C110="","",G112/E112)</f>
        <v/>
      </c>
    </row>
    <row r="113" spans="2:14" ht="30" customHeight="1">
      <c r="B113" s="21">
        <f t="shared" si="3"/>
        <v>106</v>
      </c>
      <c r="C113" s="178" t="str">
        <f>IF(CADA_PROD!C111="","",CADA_PROD!C111)</f>
        <v/>
      </c>
      <c r="D113" s="179" t="str">
        <f>IF(CADA_PROD!D111="","",CADA_PROD!D111)</f>
        <v/>
      </c>
      <c r="E113" s="180" t="str">
        <f>IF(CADA_PROD!E111="","",CADA_PROD!E111)</f>
        <v/>
      </c>
      <c r="F113" s="180" t="str">
        <f>IF(CADA_PROD!D111="","",SUMIFS(MOVI_ENTR!I:I,MOVI_ENTR!D:D,D113,MOVI_ENTR!O:O,$E$5))</f>
        <v/>
      </c>
      <c r="G113" s="180" t="str">
        <f>IF(CADA_PROD!C111="","",SUMIFS(MOVI_SAID!H:H,MOVI_SAID!D:D,D113,MOVI_SAID!L:L,$E$5))</f>
        <v/>
      </c>
      <c r="H113" s="180" t="str">
        <f t="shared" si="2"/>
        <v/>
      </c>
      <c r="I113" s="179" t="str">
        <f>IF(CADA_PROD!C111="","",IFERROR(IF(H113&lt;=0,"Sem estoque",IF(H113/E113&lt;0.25,"Quase sem estoque",IF(H113/E113&lt;1.2,"Estoque baixo",IF(H113/E113&lt;2,"Estoque moderado","Estoque confortável")))),""))</f>
        <v/>
      </c>
      <c r="J113" s="182" t="str">
        <f>IF(CADA_PROD!C111="","",SUMIFS(MOVI_ENTR!M:M,MOVI_ENTR!D:D,D113,MOVI_ENTR!O:O,$E$5))</f>
        <v/>
      </c>
      <c r="K113" s="183" t="str">
        <f>IF(CADA_PROD!C111="","",IFERROR($J113/SUM($J$8:$J$1008),""))</f>
        <v/>
      </c>
      <c r="L113" s="183" t="str">
        <f>IF(CADA_PROD!C111="","",IFERROR(H113/SUM($H$8:$H$1008),""))</f>
        <v/>
      </c>
      <c r="M113" s="182" t="str">
        <f>IF(CADA_PROD!$C111="","",IFERROR(SUMIFS(MOVI_ENTR!M:M,MOVI_ENTR!D:D,D113,MOVI_ENTR!O:O,$E$5)/SUMIFS(MOVI_ENTR!I:I,MOVI_ENTR!D:D,D113,MOVI_ENTR!O:O,$E$5),0))</f>
        <v/>
      </c>
      <c r="N113" s="184" t="str">
        <f>IF(CADA_PROD!C111="","",G113/E113)</f>
        <v/>
      </c>
    </row>
    <row r="114" spans="2:14" ht="30" customHeight="1">
      <c r="B114" s="21">
        <f t="shared" si="3"/>
        <v>107</v>
      </c>
      <c r="C114" s="178" t="str">
        <f>IF(CADA_PROD!C112="","",CADA_PROD!C112)</f>
        <v/>
      </c>
      <c r="D114" s="179" t="str">
        <f>IF(CADA_PROD!D112="","",CADA_PROD!D112)</f>
        <v/>
      </c>
      <c r="E114" s="180" t="str">
        <f>IF(CADA_PROD!E112="","",CADA_PROD!E112)</f>
        <v/>
      </c>
      <c r="F114" s="180" t="str">
        <f>IF(CADA_PROD!D112="","",SUMIFS(MOVI_ENTR!I:I,MOVI_ENTR!D:D,D114,MOVI_ENTR!O:O,$E$5))</f>
        <v/>
      </c>
      <c r="G114" s="180" t="str">
        <f>IF(CADA_PROD!C112="","",SUMIFS(MOVI_SAID!H:H,MOVI_SAID!D:D,D114,MOVI_SAID!L:L,$E$5))</f>
        <v/>
      </c>
      <c r="H114" s="180" t="str">
        <f t="shared" si="2"/>
        <v/>
      </c>
      <c r="I114" s="179" t="str">
        <f>IF(CADA_PROD!C112="","",IFERROR(IF(H114&lt;=0,"Sem estoque",IF(H114/E114&lt;0.25,"Quase sem estoque",IF(H114/E114&lt;1.2,"Estoque baixo",IF(H114/E114&lt;2,"Estoque moderado","Estoque confortável")))),""))</f>
        <v/>
      </c>
      <c r="J114" s="182" t="str">
        <f>IF(CADA_PROD!C112="","",SUMIFS(MOVI_ENTR!M:M,MOVI_ENTR!D:D,D114,MOVI_ENTR!O:O,$E$5))</f>
        <v/>
      </c>
      <c r="K114" s="183" t="str">
        <f>IF(CADA_PROD!C112="","",IFERROR($J114/SUM($J$8:$J$1008),""))</f>
        <v/>
      </c>
      <c r="L114" s="183" t="str">
        <f>IF(CADA_PROD!C112="","",IFERROR(H114/SUM($H$8:$H$1008),""))</f>
        <v/>
      </c>
      <c r="M114" s="182" t="str">
        <f>IF(CADA_PROD!$C112="","",IFERROR(SUMIFS(MOVI_ENTR!M:M,MOVI_ENTR!D:D,D114,MOVI_ENTR!O:O,$E$5)/SUMIFS(MOVI_ENTR!I:I,MOVI_ENTR!D:D,D114,MOVI_ENTR!O:O,$E$5),0))</f>
        <v/>
      </c>
      <c r="N114" s="184" t="str">
        <f>IF(CADA_PROD!C112="","",G114/E114)</f>
        <v/>
      </c>
    </row>
    <row r="115" spans="2:14" ht="30" customHeight="1">
      <c r="B115" s="21">
        <f t="shared" si="3"/>
        <v>108</v>
      </c>
      <c r="C115" s="178" t="str">
        <f>IF(CADA_PROD!C113="","",CADA_PROD!C113)</f>
        <v/>
      </c>
      <c r="D115" s="179" t="str">
        <f>IF(CADA_PROD!D113="","",CADA_PROD!D113)</f>
        <v/>
      </c>
      <c r="E115" s="180" t="str">
        <f>IF(CADA_PROD!E113="","",CADA_PROD!E113)</f>
        <v/>
      </c>
      <c r="F115" s="180" t="str">
        <f>IF(CADA_PROD!D113="","",SUMIFS(MOVI_ENTR!I:I,MOVI_ENTR!D:D,D115,MOVI_ENTR!O:O,$E$5))</f>
        <v/>
      </c>
      <c r="G115" s="180" t="str">
        <f>IF(CADA_PROD!C113="","",SUMIFS(MOVI_SAID!H:H,MOVI_SAID!D:D,D115,MOVI_SAID!L:L,$E$5))</f>
        <v/>
      </c>
      <c r="H115" s="180" t="str">
        <f t="shared" si="2"/>
        <v/>
      </c>
      <c r="I115" s="179" t="str">
        <f>IF(CADA_PROD!C113="","",IFERROR(IF(H115&lt;=0,"Sem estoque",IF(H115/E115&lt;0.25,"Quase sem estoque",IF(H115/E115&lt;1.2,"Estoque baixo",IF(H115/E115&lt;2,"Estoque moderado","Estoque confortável")))),""))</f>
        <v/>
      </c>
      <c r="J115" s="182" t="str">
        <f>IF(CADA_PROD!C113="","",SUMIFS(MOVI_ENTR!M:M,MOVI_ENTR!D:D,D115,MOVI_ENTR!O:O,$E$5))</f>
        <v/>
      </c>
      <c r="K115" s="183" t="str">
        <f>IF(CADA_PROD!C113="","",IFERROR($J115/SUM($J$8:$J$1008),""))</f>
        <v/>
      </c>
      <c r="L115" s="183" t="str">
        <f>IF(CADA_PROD!C113="","",IFERROR(H115/SUM($H$8:$H$1008),""))</f>
        <v/>
      </c>
      <c r="M115" s="182" t="str">
        <f>IF(CADA_PROD!$C113="","",IFERROR(SUMIFS(MOVI_ENTR!M:M,MOVI_ENTR!D:D,D115,MOVI_ENTR!O:O,$E$5)/SUMIFS(MOVI_ENTR!I:I,MOVI_ENTR!D:D,D115,MOVI_ENTR!O:O,$E$5),0))</f>
        <v/>
      </c>
      <c r="N115" s="184" t="str">
        <f>IF(CADA_PROD!C113="","",G115/E115)</f>
        <v/>
      </c>
    </row>
    <row r="116" spans="2:14" ht="30" customHeight="1">
      <c r="B116" s="21">
        <f t="shared" si="3"/>
        <v>109</v>
      </c>
      <c r="C116" s="178" t="str">
        <f>IF(CADA_PROD!C114="","",CADA_PROD!C114)</f>
        <v/>
      </c>
      <c r="D116" s="179" t="str">
        <f>IF(CADA_PROD!D114="","",CADA_PROD!D114)</f>
        <v/>
      </c>
      <c r="E116" s="180" t="str">
        <f>IF(CADA_PROD!E114="","",CADA_PROD!E114)</f>
        <v/>
      </c>
      <c r="F116" s="180" t="str">
        <f>IF(CADA_PROD!D114="","",SUMIFS(MOVI_ENTR!I:I,MOVI_ENTR!D:D,D116,MOVI_ENTR!O:O,$E$5))</f>
        <v/>
      </c>
      <c r="G116" s="180" t="str">
        <f>IF(CADA_PROD!C114="","",SUMIFS(MOVI_SAID!H:H,MOVI_SAID!D:D,D116,MOVI_SAID!L:L,$E$5))</f>
        <v/>
      </c>
      <c r="H116" s="180" t="str">
        <f t="shared" si="2"/>
        <v/>
      </c>
      <c r="I116" s="179" t="str">
        <f>IF(CADA_PROD!C114="","",IFERROR(IF(H116&lt;=0,"Sem estoque",IF(H116/E116&lt;0.25,"Quase sem estoque",IF(H116/E116&lt;1.2,"Estoque baixo",IF(H116/E116&lt;2,"Estoque moderado","Estoque confortável")))),""))</f>
        <v/>
      </c>
      <c r="J116" s="182" t="str">
        <f>IF(CADA_PROD!C114="","",SUMIFS(MOVI_ENTR!M:M,MOVI_ENTR!D:D,D116,MOVI_ENTR!O:O,$E$5))</f>
        <v/>
      </c>
      <c r="K116" s="183" t="str">
        <f>IF(CADA_PROD!C114="","",IFERROR($J116/SUM($J$8:$J$1008),""))</f>
        <v/>
      </c>
      <c r="L116" s="183" t="str">
        <f>IF(CADA_PROD!C114="","",IFERROR(H116/SUM($H$8:$H$1008),""))</f>
        <v/>
      </c>
      <c r="M116" s="182" t="str">
        <f>IF(CADA_PROD!$C114="","",IFERROR(SUMIFS(MOVI_ENTR!M:M,MOVI_ENTR!D:D,D116,MOVI_ENTR!O:O,$E$5)/SUMIFS(MOVI_ENTR!I:I,MOVI_ENTR!D:D,D116,MOVI_ENTR!O:O,$E$5),0))</f>
        <v/>
      </c>
      <c r="N116" s="184" t="str">
        <f>IF(CADA_PROD!C114="","",G116/E116)</f>
        <v/>
      </c>
    </row>
    <row r="117" spans="2:14" ht="30" customHeight="1">
      <c r="B117" s="21">
        <f t="shared" si="3"/>
        <v>110</v>
      </c>
      <c r="C117" s="178" t="str">
        <f>IF(CADA_PROD!C115="","",CADA_PROD!C115)</f>
        <v/>
      </c>
      <c r="D117" s="179" t="str">
        <f>IF(CADA_PROD!D115="","",CADA_PROD!D115)</f>
        <v/>
      </c>
      <c r="E117" s="180" t="str">
        <f>IF(CADA_PROD!E115="","",CADA_PROD!E115)</f>
        <v/>
      </c>
      <c r="F117" s="180" t="str">
        <f>IF(CADA_PROD!D115="","",SUMIFS(MOVI_ENTR!I:I,MOVI_ENTR!D:D,D117,MOVI_ENTR!O:O,$E$5))</f>
        <v/>
      </c>
      <c r="G117" s="180" t="str">
        <f>IF(CADA_PROD!C115="","",SUMIFS(MOVI_SAID!H:H,MOVI_SAID!D:D,D117,MOVI_SAID!L:L,$E$5))</f>
        <v/>
      </c>
      <c r="H117" s="180" t="str">
        <f t="shared" si="2"/>
        <v/>
      </c>
      <c r="I117" s="179" t="str">
        <f>IF(CADA_PROD!C115="","",IFERROR(IF(H117&lt;=0,"Sem estoque",IF(H117/E117&lt;0.25,"Quase sem estoque",IF(H117/E117&lt;1.2,"Estoque baixo",IF(H117/E117&lt;2,"Estoque moderado","Estoque confortável")))),""))</f>
        <v/>
      </c>
      <c r="J117" s="182" t="str">
        <f>IF(CADA_PROD!C115="","",SUMIFS(MOVI_ENTR!M:M,MOVI_ENTR!D:D,D117,MOVI_ENTR!O:O,$E$5))</f>
        <v/>
      </c>
      <c r="K117" s="183" t="str">
        <f>IF(CADA_PROD!C115="","",IFERROR($J117/SUM($J$8:$J$1008),""))</f>
        <v/>
      </c>
      <c r="L117" s="183" t="str">
        <f>IF(CADA_PROD!C115="","",IFERROR(H117/SUM($H$8:$H$1008),""))</f>
        <v/>
      </c>
      <c r="M117" s="182" t="str">
        <f>IF(CADA_PROD!$C115="","",IFERROR(SUMIFS(MOVI_ENTR!M:M,MOVI_ENTR!D:D,D117,MOVI_ENTR!O:O,$E$5)/SUMIFS(MOVI_ENTR!I:I,MOVI_ENTR!D:D,D117,MOVI_ENTR!O:O,$E$5),0))</f>
        <v/>
      </c>
      <c r="N117" s="184" t="str">
        <f>IF(CADA_PROD!C115="","",G117/E117)</f>
        <v/>
      </c>
    </row>
    <row r="118" spans="2:14" ht="30" customHeight="1">
      <c r="B118" s="21">
        <f t="shared" si="3"/>
        <v>111</v>
      </c>
      <c r="C118" s="178" t="str">
        <f>IF(CADA_PROD!C116="","",CADA_PROD!C116)</f>
        <v/>
      </c>
      <c r="D118" s="179" t="str">
        <f>IF(CADA_PROD!D116="","",CADA_PROD!D116)</f>
        <v/>
      </c>
      <c r="E118" s="180" t="str">
        <f>IF(CADA_PROD!E116="","",CADA_PROD!E116)</f>
        <v/>
      </c>
      <c r="F118" s="180" t="str">
        <f>IF(CADA_PROD!D116="","",SUMIFS(MOVI_ENTR!I:I,MOVI_ENTR!D:D,D118,MOVI_ENTR!O:O,$E$5))</f>
        <v/>
      </c>
      <c r="G118" s="180" t="str">
        <f>IF(CADA_PROD!C116="","",SUMIFS(MOVI_SAID!H:H,MOVI_SAID!D:D,D118,MOVI_SAID!L:L,$E$5))</f>
        <v/>
      </c>
      <c r="H118" s="180" t="str">
        <f t="shared" si="2"/>
        <v/>
      </c>
      <c r="I118" s="179" t="str">
        <f>IF(CADA_PROD!C116="","",IFERROR(IF(H118&lt;=0,"Sem estoque",IF(H118/E118&lt;0.25,"Quase sem estoque",IF(H118/E118&lt;1.2,"Estoque baixo",IF(H118/E118&lt;2,"Estoque moderado","Estoque confortável")))),""))</f>
        <v/>
      </c>
      <c r="J118" s="182" t="str">
        <f>IF(CADA_PROD!C116="","",SUMIFS(MOVI_ENTR!M:M,MOVI_ENTR!D:D,D118,MOVI_ENTR!O:O,$E$5))</f>
        <v/>
      </c>
      <c r="K118" s="183" t="str">
        <f>IF(CADA_PROD!C116="","",IFERROR($J118/SUM($J$8:$J$1008),""))</f>
        <v/>
      </c>
      <c r="L118" s="183" t="str">
        <f>IF(CADA_PROD!C116="","",IFERROR(H118/SUM($H$8:$H$1008),""))</f>
        <v/>
      </c>
      <c r="M118" s="182" t="str">
        <f>IF(CADA_PROD!$C116="","",IFERROR(SUMIFS(MOVI_ENTR!M:M,MOVI_ENTR!D:D,D118,MOVI_ENTR!O:O,$E$5)/SUMIFS(MOVI_ENTR!I:I,MOVI_ENTR!D:D,D118,MOVI_ENTR!O:O,$E$5),0))</f>
        <v/>
      </c>
      <c r="N118" s="184" t="str">
        <f>IF(CADA_PROD!C116="","",G118/E118)</f>
        <v/>
      </c>
    </row>
    <row r="119" spans="2:14" ht="30" customHeight="1">
      <c r="B119" s="21">
        <f t="shared" si="3"/>
        <v>112</v>
      </c>
      <c r="C119" s="178" t="str">
        <f>IF(CADA_PROD!C117="","",CADA_PROD!C117)</f>
        <v/>
      </c>
      <c r="D119" s="179" t="str">
        <f>IF(CADA_PROD!D117="","",CADA_PROD!D117)</f>
        <v/>
      </c>
      <c r="E119" s="180" t="str">
        <f>IF(CADA_PROD!E117="","",CADA_PROD!E117)</f>
        <v/>
      </c>
      <c r="F119" s="180" t="str">
        <f>IF(CADA_PROD!D117="","",SUMIFS(MOVI_ENTR!I:I,MOVI_ENTR!D:D,D119,MOVI_ENTR!O:O,$E$5))</f>
        <v/>
      </c>
      <c r="G119" s="180" t="str">
        <f>IF(CADA_PROD!C117="","",SUMIFS(MOVI_SAID!H:H,MOVI_SAID!D:D,D119,MOVI_SAID!L:L,$E$5))</f>
        <v/>
      </c>
      <c r="H119" s="180" t="str">
        <f t="shared" si="2"/>
        <v/>
      </c>
      <c r="I119" s="179" t="str">
        <f>IF(CADA_PROD!C117="","",IFERROR(IF(H119&lt;=0,"Sem estoque",IF(H119/E119&lt;0.25,"Quase sem estoque",IF(H119/E119&lt;1.2,"Estoque baixo",IF(H119/E119&lt;2,"Estoque moderado","Estoque confortável")))),""))</f>
        <v/>
      </c>
      <c r="J119" s="182" t="str">
        <f>IF(CADA_PROD!C117="","",SUMIFS(MOVI_ENTR!M:M,MOVI_ENTR!D:D,D119,MOVI_ENTR!O:O,$E$5))</f>
        <v/>
      </c>
      <c r="K119" s="183" t="str">
        <f>IF(CADA_PROD!C117="","",IFERROR($J119/SUM($J$8:$J$1008),""))</f>
        <v/>
      </c>
      <c r="L119" s="183" t="str">
        <f>IF(CADA_PROD!C117="","",IFERROR(H119/SUM($H$8:$H$1008),""))</f>
        <v/>
      </c>
      <c r="M119" s="182" t="str">
        <f>IF(CADA_PROD!$C117="","",IFERROR(SUMIFS(MOVI_ENTR!M:M,MOVI_ENTR!D:D,D119,MOVI_ENTR!O:O,$E$5)/SUMIFS(MOVI_ENTR!I:I,MOVI_ENTR!D:D,D119,MOVI_ENTR!O:O,$E$5),0))</f>
        <v/>
      </c>
      <c r="N119" s="184" t="str">
        <f>IF(CADA_PROD!C117="","",G119/E119)</f>
        <v/>
      </c>
    </row>
    <row r="120" spans="2:14" ht="30" customHeight="1">
      <c r="B120" s="21">
        <f t="shared" si="3"/>
        <v>113</v>
      </c>
      <c r="C120" s="178" t="str">
        <f>IF(CADA_PROD!C118="","",CADA_PROD!C118)</f>
        <v/>
      </c>
      <c r="D120" s="179" t="str">
        <f>IF(CADA_PROD!D118="","",CADA_PROD!D118)</f>
        <v/>
      </c>
      <c r="E120" s="180" t="str">
        <f>IF(CADA_PROD!E118="","",CADA_PROD!E118)</f>
        <v/>
      </c>
      <c r="F120" s="180" t="str">
        <f>IF(CADA_PROD!D118="","",SUMIFS(MOVI_ENTR!I:I,MOVI_ENTR!D:D,D120,MOVI_ENTR!O:O,$E$5))</f>
        <v/>
      </c>
      <c r="G120" s="180" t="str">
        <f>IF(CADA_PROD!C118="","",SUMIFS(MOVI_SAID!H:H,MOVI_SAID!D:D,D120,MOVI_SAID!L:L,$E$5))</f>
        <v/>
      </c>
      <c r="H120" s="180" t="str">
        <f t="shared" si="2"/>
        <v/>
      </c>
      <c r="I120" s="179" t="str">
        <f>IF(CADA_PROD!C118="","",IFERROR(IF(H120&lt;=0,"Sem estoque",IF(H120/E120&lt;0.25,"Quase sem estoque",IF(H120/E120&lt;1.2,"Estoque baixo",IF(H120/E120&lt;2,"Estoque moderado","Estoque confortável")))),""))</f>
        <v/>
      </c>
      <c r="J120" s="182" t="str">
        <f>IF(CADA_PROD!C118="","",SUMIFS(MOVI_ENTR!M:M,MOVI_ENTR!D:D,D120,MOVI_ENTR!O:O,$E$5))</f>
        <v/>
      </c>
      <c r="K120" s="183" t="str">
        <f>IF(CADA_PROD!C118="","",IFERROR($J120/SUM($J$8:$J$1008),""))</f>
        <v/>
      </c>
      <c r="L120" s="183" t="str">
        <f>IF(CADA_PROD!C118="","",IFERROR(H120/SUM($H$8:$H$1008),""))</f>
        <v/>
      </c>
      <c r="M120" s="182" t="str">
        <f>IF(CADA_PROD!$C118="","",IFERROR(SUMIFS(MOVI_ENTR!M:M,MOVI_ENTR!D:D,D120,MOVI_ENTR!O:O,$E$5)/SUMIFS(MOVI_ENTR!I:I,MOVI_ENTR!D:D,D120,MOVI_ENTR!O:O,$E$5),0))</f>
        <v/>
      </c>
      <c r="N120" s="184" t="str">
        <f>IF(CADA_PROD!C118="","",G120/E120)</f>
        <v/>
      </c>
    </row>
    <row r="121" spans="2:14" ht="30" customHeight="1">
      <c r="B121" s="21">
        <f t="shared" si="3"/>
        <v>114</v>
      </c>
      <c r="C121" s="178" t="str">
        <f>IF(CADA_PROD!C119="","",CADA_PROD!C119)</f>
        <v/>
      </c>
      <c r="D121" s="179" t="str">
        <f>IF(CADA_PROD!D119="","",CADA_PROD!D119)</f>
        <v/>
      </c>
      <c r="E121" s="180" t="str">
        <f>IF(CADA_PROD!E119="","",CADA_PROD!E119)</f>
        <v/>
      </c>
      <c r="F121" s="180" t="str">
        <f>IF(CADA_PROD!D119="","",SUMIFS(MOVI_ENTR!I:I,MOVI_ENTR!D:D,D121,MOVI_ENTR!O:O,$E$5))</f>
        <v/>
      </c>
      <c r="G121" s="180" t="str">
        <f>IF(CADA_PROD!C119="","",SUMIFS(MOVI_SAID!H:H,MOVI_SAID!D:D,D121,MOVI_SAID!L:L,$E$5))</f>
        <v/>
      </c>
      <c r="H121" s="180" t="str">
        <f t="shared" si="2"/>
        <v/>
      </c>
      <c r="I121" s="179" t="str">
        <f>IF(CADA_PROD!C119="","",IFERROR(IF(H121&lt;=0,"Sem estoque",IF(H121/E121&lt;0.25,"Quase sem estoque",IF(H121/E121&lt;1.2,"Estoque baixo",IF(H121/E121&lt;2,"Estoque moderado","Estoque confortável")))),""))</f>
        <v/>
      </c>
      <c r="J121" s="182" t="str">
        <f>IF(CADA_PROD!C119="","",SUMIFS(MOVI_ENTR!M:M,MOVI_ENTR!D:D,D121,MOVI_ENTR!O:O,$E$5))</f>
        <v/>
      </c>
      <c r="K121" s="183" t="str">
        <f>IF(CADA_PROD!C119="","",IFERROR($J121/SUM($J$8:$J$1008),""))</f>
        <v/>
      </c>
      <c r="L121" s="183" t="str">
        <f>IF(CADA_PROD!C119="","",IFERROR(H121/SUM($H$8:$H$1008),""))</f>
        <v/>
      </c>
      <c r="M121" s="182" t="str">
        <f>IF(CADA_PROD!$C119="","",IFERROR(SUMIFS(MOVI_ENTR!M:M,MOVI_ENTR!D:D,D121,MOVI_ENTR!O:O,$E$5)/SUMIFS(MOVI_ENTR!I:I,MOVI_ENTR!D:D,D121,MOVI_ENTR!O:O,$E$5),0))</f>
        <v/>
      </c>
      <c r="N121" s="184" t="str">
        <f>IF(CADA_PROD!C119="","",G121/E121)</f>
        <v/>
      </c>
    </row>
    <row r="122" spans="2:14" ht="30" customHeight="1">
      <c r="B122" s="21">
        <f t="shared" si="3"/>
        <v>115</v>
      </c>
      <c r="C122" s="178" t="str">
        <f>IF(CADA_PROD!C120="","",CADA_PROD!C120)</f>
        <v/>
      </c>
      <c r="D122" s="179" t="str">
        <f>IF(CADA_PROD!D120="","",CADA_PROD!D120)</f>
        <v/>
      </c>
      <c r="E122" s="180" t="str">
        <f>IF(CADA_PROD!E120="","",CADA_PROD!E120)</f>
        <v/>
      </c>
      <c r="F122" s="180" t="str">
        <f>IF(CADA_PROD!D120="","",SUMIFS(MOVI_ENTR!I:I,MOVI_ENTR!D:D,D122,MOVI_ENTR!O:O,$E$5))</f>
        <v/>
      </c>
      <c r="G122" s="180" t="str">
        <f>IF(CADA_PROD!C120="","",SUMIFS(MOVI_SAID!H:H,MOVI_SAID!D:D,D122,MOVI_SAID!L:L,$E$5))</f>
        <v/>
      </c>
      <c r="H122" s="180" t="str">
        <f t="shared" si="2"/>
        <v/>
      </c>
      <c r="I122" s="179" t="str">
        <f>IF(CADA_PROD!C120="","",IFERROR(IF(H122&lt;=0,"Sem estoque",IF(H122/E122&lt;0.25,"Quase sem estoque",IF(H122/E122&lt;1.2,"Estoque baixo",IF(H122/E122&lt;2,"Estoque moderado","Estoque confortável")))),""))</f>
        <v/>
      </c>
      <c r="J122" s="182" t="str">
        <f>IF(CADA_PROD!C120="","",SUMIFS(MOVI_ENTR!M:M,MOVI_ENTR!D:D,D122,MOVI_ENTR!O:O,$E$5))</f>
        <v/>
      </c>
      <c r="K122" s="183" t="str">
        <f>IF(CADA_PROD!C120="","",IFERROR($J122/SUM($J$8:$J$1008),""))</f>
        <v/>
      </c>
      <c r="L122" s="183" t="str">
        <f>IF(CADA_PROD!C120="","",IFERROR(H122/SUM($H$8:$H$1008),""))</f>
        <v/>
      </c>
      <c r="M122" s="182" t="str">
        <f>IF(CADA_PROD!$C120="","",IFERROR(SUMIFS(MOVI_ENTR!M:M,MOVI_ENTR!D:D,D122,MOVI_ENTR!O:O,$E$5)/SUMIFS(MOVI_ENTR!I:I,MOVI_ENTR!D:D,D122,MOVI_ENTR!O:O,$E$5),0))</f>
        <v/>
      </c>
      <c r="N122" s="184" t="str">
        <f>IF(CADA_PROD!C120="","",G122/E122)</f>
        <v/>
      </c>
    </row>
    <row r="123" spans="2:14" ht="30" customHeight="1">
      <c r="B123" s="21">
        <f t="shared" si="3"/>
        <v>116</v>
      </c>
      <c r="C123" s="178" t="str">
        <f>IF(CADA_PROD!C121="","",CADA_PROD!C121)</f>
        <v/>
      </c>
      <c r="D123" s="179" t="str">
        <f>IF(CADA_PROD!D121="","",CADA_PROD!D121)</f>
        <v/>
      </c>
      <c r="E123" s="180" t="str">
        <f>IF(CADA_PROD!E121="","",CADA_PROD!E121)</f>
        <v/>
      </c>
      <c r="F123" s="180" t="str">
        <f>IF(CADA_PROD!D121="","",SUMIFS(MOVI_ENTR!I:I,MOVI_ENTR!D:D,D123,MOVI_ENTR!O:O,$E$5))</f>
        <v/>
      </c>
      <c r="G123" s="180" t="str">
        <f>IF(CADA_PROD!C121="","",SUMIFS(MOVI_SAID!H:H,MOVI_SAID!D:D,D123,MOVI_SAID!L:L,$E$5))</f>
        <v/>
      </c>
      <c r="H123" s="180" t="str">
        <f t="shared" si="2"/>
        <v/>
      </c>
      <c r="I123" s="179" t="str">
        <f>IF(CADA_PROD!C121="","",IFERROR(IF(H123&lt;=0,"Sem estoque",IF(H123/E123&lt;0.25,"Quase sem estoque",IF(H123/E123&lt;1.2,"Estoque baixo",IF(H123/E123&lt;2,"Estoque moderado","Estoque confortável")))),""))</f>
        <v/>
      </c>
      <c r="J123" s="182" t="str">
        <f>IF(CADA_PROD!C121="","",SUMIFS(MOVI_ENTR!M:M,MOVI_ENTR!D:D,D123,MOVI_ENTR!O:O,$E$5))</f>
        <v/>
      </c>
      <c r="K123" s="183" t="str">
        <f>IF(CADA_PROD!C121="","",IFERROR($J123/SUM($J$8:$J$1008),""))</f>
        <v/>
      </c>
      <c r="L123" s="183" t="str">
        <f>IF(CADA_PROD!C121="","",IFERROR(H123/SUM($H$8:$H$1008),""))</f>
        <v/>
      </c>
      <c r="M123" s="182" t="str">
        <f>IF(CADA_PROD!$C121="","",IFERROR(SUMIFS(MOVI_ENTR!M:M,MOVI_ENTR!D:D,D123,MOVI_ENTR!O:O,$E$5)/SUMIFS(MOVI_ENTR!I:I,MOVI_ENTR!D:D,D123,MOVI_ENTR!O:O,$E$5),0))</f>
        <v/>
      </c>
      <c r="N123" s="184" t="str">
        <f>IF(CADA_PROD!C121="","",G123/E123)</f>
        <v/>
      </c>
    </row>
    <row r="124" spans="2:14" ht="30" customHeight="1">
      <c r="B124" s="21">
        <f t="shared" si="3"/>
        <v>117</v>
      </c>
      <c r="C124" s="178" t="str">
        <f>IF(CADA_PROD!C122="","",CADA_PROD!C122)</f>
        <v/>
      </c>
      <c r="D124" s="179" t="str">
        <f>IF(CADA_PROD!D122="","",CADA_PROD!D122)</f>
        <v/>
      </c>
      <c r="E124" s="180" t="str">
        <f>IF(CADA_PROD!E122="","",CADA_PROD!E122)</f>
        <v/>
      </c>
      <c r="F124" s="180" t="str">
        <f>IF(CADA_PROD!D122="","",SUMIFS(MOVI_ENTR!I:I,MOVI_ENTR!D:D,D124,MOVI_ENTR!O:O,$E$5))</f>
        <v/>
      </c>
      <c r="G124" s="180" t="str">
        <f>IF(CADA_PROD!C122="","",SUMIFS(MOVI_SAID!H:H,MOVI_SAID!D:D,D124,MOVI_SAID!L:L,$E$5))</f>
        <v/>
      </c>
      <c r="H124" s="180" t="str">
        <f t="shared" si="2"/>
        <v/>
      </c>
      <c r="I124" s="179" t="str">
        <f>IF(CADA_PROD!C122="","",IFERROR(IF(H124&lt;=0,"Sem estoque",IF(H124/E124&lt;0.25,"Quase sem estoque",IF(H124/E124&lt;1.2,"Estoque baixo",IF(H124/E124&lt;2,"Estoque moderado","Estoque confortável")))),""))</f>
        <v/>
      </c>
      <c r="J124" s="182" t="str">
        <f>IF(CADA_PROD!C122="","",SUMIFS(MOVI_ENTR!M:M,MOVI_ENTR!D:D,D124,MOVI_ENTR!O:O,$E$5))</f>
        <v/>
      </c>
      <c r="K124" s="183" t="str">
        <f>IF(CADA_PROD!C122="","",IFERROR($J124/SUM($J$8:$J$1008),""))</f>
        <v/>
      </c>
      <c r="L124" s="183" t="str">
        <f>IF(CADA_PROD!C122="","",IFERROR(H124/SUM($H$8:$H$1008),""))</f>
        <v/>
      </c>
      <c r="M124" s="182" t="str">
        <f>IF(CADA_PROD!$C122="","",IFERROR(SUMIFS(MOVI_ENTR!M:M,MOVI_ENTR!D:D,D124,MOVI_ENTR!O:O,$E$5)/SUMIFS(MOVI_ENTR!I:I,MOVI_ENTR!D:D,D124,MOVI_ENTR!O:O,$E$5),0))</f>
        <v/>
      </c>
      <c r="N124" s="184" t="str">
        <f>IF(CADA_PROD!C122="","",G124/E124)</f>
        <v/>
      </c>
    </row>
    <row r="125" spans="2:14" ht="30" customHeight="1">
      <c r="B125" s="21">
        <f t="shared" si="3"/>
        <v>118</v>
      </c>
      <c r="C125" s="178" t="str">
        <f>IF(CADA_PROD!C123="","",CADA_PROD!C123)</f>
        <v/>
      </c>
      <c r="D125" s="179" t="str">
        <f>IF(CADA_PROD!D123="","",CADA_PROD!D123)</f>
        <v/>
      </c>
      <c r="E125" s="180" t="str">
        <f>IF(CADA_PROD!E123="","",CADA_PROD!E123)</f>
        <v/>
      </c>
      <c r="F125" s="180" t="str">
        <f>IF(CADA_PROD!D123="","",SUMIFS(MOVI_ENTR!I:I,MOVI_ENTR!D:D,D125,MOVI_ENTR!O:O,$E$5))</f>
        <v/>
      </c>
      <c r="G125" s="180" t="str">
        <f>IF(CADA_PROD!C123="","",SUMIFS(MOVI_SAID!H:H,MOVI_SAID!D:D,D125,MOVI_SAID!L:L,$E$5))</f>
        <v/>
      </c>
      <c r="H125" s="180" t="str">
        <f t="shared" si="2"/>
        <v/>
      </c>
      <c r="I125" s="179" t="str">
        <f>IF(CADA_PROD!C123="","",IFERROR(IF(H125&lt;=0,"Sem estoque",IF(H125/E125&lt;0.25,"Quase sem estoque",IF(H125/E125&lt;1.2,"Estoque baixo",IF(H125/E125&lt;2,"Estoque moderado","Estoque confortável")))),""))</f>
        <v/>
      </c>
      <c r="J125" s="182" t="str">
        <f>IF(CADA_PROD!C123="","",SUMIFS(MOVI_ENTR!M:M,MOVI_ENTR!D:D,D125,MOVI_ENTR!O:O,$E$5))</f>
        <v/>
      </c>
      <c r="K125" s="183" t="str">
        <f>IF(CADA_PROD!C123="","",IFERROR($J125/SUM($J$8:$J$1008),""))</f>
        <v/>
      </c>
      <c r="L125" s="183" t="str">
        <f>IF(CADA_PROD!C123="","",IFERROR(H125/SUM($H$8:$H$1008),""))</f>
        <v/>
      </c>
      <c r="M125" s="182" t="str">
        <f>IF(CADA_PROD!$C123="","",IFERROR(SUMIFS(MOVI_ENTR!M:M,MOVI_ENTR!D:D,D125,MOVI_ENTR!O:O,$E$5)/SUMIFS(MOVI_ENTR!I:I,MOVI_ENTR!D:D,D125,MOVI_ENTR!O:O,$E$5),0))</f>
        <v/>
      </c>
      <c r="N125" s="184" t="str">
        <f>IF(CADA_PROD!C123="","",G125/E125)</f>
        <v/>
      </c>
    </row>
    <row r="126" spans="2:14" ht="30" customHeight="1">
      <c r="B126" s="21">
        <f t="shared" si="3"/>
        <v>119</v>
      </c>
      <c r="C126" s="178" t="str">
        <f>IF(CADA_PROD!C124="","",CADA_PROD!C124)</f>
        <v/>
      </c>
      <c r="D126" s="179" t="str">
        <f>IF(CADA_PROD!D124="","",CADA_PROD!D124)</f>
        <v/>
      </c>
      <c r="E126" s="180" t="str">
        <f>IF(CADA_PROD!E124="","",CADA_PROD!E124)</f>
        <v/>
      </c>
      <c r="F126" s="180" t="str">
        <f>IF(CADA_PROD!D124="","",SUMIFS(MOVI_ENTR!I:I,MOVI_ENTR!D:D,D126,MOVI_ENTR!O:O,$E$5))</f>
        <v/>
      </c>
      <c r="G126" s="180" t="str">
        <f>IF(CADA_PROD!C124="","",SUMIFS(MOVI_SAID!H:H,MOVI_SAID!D:D,D126,MOVI_SAID!L:L,$E$5))</f>
        <v/>
      </c>
      <c r="H126" s="180" t="str">
        <f t="shared" si="2"/>
        <v/>
      </c>
      <c r="I126" s="179" t="str">
        <f>IF(CADA_PROD!C124="","",IFERROR(IF(H126&lt;=0,"Sem estoque",IF(H126/E126&lt;0.25,"Quase sem estoque",IF(H126/E126&lt;1.2,"Estoque baixo",IF(H126/E126&lt;2,"Estoque moderado","Estoque confortável")))),""))</f>
        <v/>
      </c>
      <c r="J126" s="182" t="str">
        <f>IF(CADA_PROD!C124="","",SUMIFS(MOVI_ENTR!M:M,MOVI_ENTR!D:D,D126,MOVI_ENTR!O:O,$E$5))</f>
        <v/>
      </c>
      <c r="K126" s="183" t="str">
        <f>IF(CADA_PROD!C124="","",IFERROR($J126/SUM($J$8:$J$1008),""))</f>
        <v/>
      </c>
      <c r="L126" s="183" t="str">
        <f>IF(CADA_PROD!C124="","",IFERROR(H126/SUM($H$8:$H$1008),""))</f>
        <v/>
      </c>
      <c r="M126" s="182" t="str">
        <f>IF(CADA_PROD!$C124="","",IFERROR(SUMIFS(MOVI_ENTR!M:M,MOVI_ENTR!D:D,D126,MOVI_ENTR!O:O,$E$5)/SUMIFS(MOVI_ENTR!I:I,MOVI_ENTR!D:D,D126,MOVI_ENTR!O:O,$E$5),0))</f>
        <v/>
      </c>
      <c r="N126" s="184" t="str">
        <f>IF(CADA_PROD!C124="","",G126/E126)</f>
        <v/>
      </c>
    </row>
    <row r="127" spans="2:14" ht="30" customHeight="1">
      <c r="B127" s="21">
        <f t="shared" si="3"/>
        <v>120</v>
      </c>
      <c r="C127" s="178" t="str">
        <f>IF(CADA_PROD!C125="","",CADA_PROD!C125)</f>
        <v/>
      </c>
      <c r="D127" s="179" t="str">
        <f>IF(CADA_PROD!D125="","",CADA_PROD!D125)</f>
        <v/>
      </c>
      <c r="E127" s="180" t="str">
        <f>IF(CADA_PROD!E125="","",CADA_PROD!E125)</f>
        <v/>
      </c>
      <c r="F127" s="180" t="str">
        <f>IF(CADA_PROD!D125="","",SUMIFS(MOVI_ENTR!I:I,MOVI_ENTR!D:D,D127,MOVI_ENTR!O:O,$E$5))</f>
        <v/>
      </c>
      <c r="G127" s="180" t="str">
        <f>IF(CADA_PROD!C125="","",SUMIFS(MOVI_SAID!H:H,MOVI_SAID!D:D,D127,MOVI_SAID!L:L,$E$5))</f>
        <v/>
      </c>
      <c r="H127" s="180" t="str">
        <f t="shared" si="2"/>
        <v/>
      </c>
      <c r="I127" s="179" t="str">
        <f>IF(CADA_PROD!C125="","",IFERROR(IF(H127&lt;=0,"Sem estoque",IF(H127/E127&lt;0.25,"Quase sem estoque",IF(H127/E127&lt;1.2,"Estoque baixo",IF(H127/E127&lt;2,"Estoque moderado","Estoque confortável")))),""))</f>
        <v/>
      </c>
      <c r="J127" s="182" t="str">
        <f>IF(CADA_PROD!C125="","",SUMIFS(MOVI_ENTR!M:M,MOVI_ENTR!D:D,D127,MOVI_ENTR!O:O,$E$5))</f>
        <v/>
      </c>
      <c r="K127" s="183" t="str">
        <f>IF(CADA_PROD!C125="","",IFERROR($J127/SUM($J$8:$J$1008),""))</f>
        <v/>
      </c>
      <c r="L127" s="183" t="str">
        <f>IF(CADA_PROD!C125="","",IFERROR(H127/SUM($H$8:$H$1008),""))</f>
        <v/>
      </c>
      <c r="M127" s="182" t="str">
        <f>IF(CADA_PROD!$C125="","",IFERROR(SUMIFS(MOVI_ENTR!M:M,MOVI_ENTR!D:D,D127,MOVI_ENTR!O:O,$E$5)/SUMIFS(MOVI_ENTR!I:I,MOVI_ENTR!D:D,D127,MOVI_ENTR!O:O,$E$5),0))</f>
        <v/>
      </c>
      <c r="N127" s="184" t="str">
        <f>IF(CADA_PROD!C125="","",G127/E127)</f>
        <v/>
      </c>
    </row>
    <row r="128" spans="2:14" ht="30" customHeight="1">
      <c r="B128" s="21">
        <f t="shared" si="3"/>
        <v>121</v>
      </c>
      <c r="C128" s="178" t="str">
        <f>IF(CADA_PROD!C126="","",CADA_PROD!C126)</f>
        <v/>
      </c>
      <c r="D128" s="179" t="str">
        <f>IF(CADA_PROD!D126="","",CADA_PROD!D126)</f>
        <v/>
      </c>
      <c r="E128" s="180" t="str">
        <f>IF(CADA_PROD!E126="","",CADA_PROD!E126)</f>
        <v/>
      </c>
      <c r="F128" s="180" t="str">
        <f>IF(CADA_PROD!D126="","",SUMIFS(MOVI_ENTR!I:I,MOVI_ENTR!D:D,D128,MOVI_ENTR!O:O,$E$5))</f>
        <v/>
      </c>
      <c r="G128" s="180" t="str">
        <f>IF(CADA_PROD!C126="","",SUMIFS(MOVI_SAID!H:H,MOVI_SAID!D:D,D128,MOVI_SAID!L:L,$E$5))</f>
        <v/>
      </c>
      <c r="H128" s="180" t="str">
        <f t="shared" si="2"/>
        <v/>
      </c>
      <c r="I128" s="179" t="str">
        <f>IF(CADA_PROD!C126="","",IFERROR(IF(H128&lt;=0,"Sem estoque",IF(H128/E128&lt;0.25,"Quase sem estoque",IF(H128/E128&lt;1.2,"Estoque baixo",IF(H128/E128&lt;2,"Estoque moderado","Estoque confortável")))),""))</f>
        <v/>
      </c>
      <c r="J128" s="182" t="str">
        <f>IF(CADA_PROD!C126="","",SUMIFS(MOVI_ENTR!M:M,MOVI_ENTR!D:D,D128,MOVI_ENTR!O:O,$E$5))</f>
        <v/>
      </c>
      <c r="K128" s="183" t="str">
        <f>IF(CADA_PROD!C126="","",IFERROR($J128/SUM($J$8:$J$1008),""))</f>
        <v/>
      </c>
      <c r="L128" s="183" t="str">
        <f>IF(CADA_PROD!C126="","",IFERROR(H128/SUM($H$8:$H$1008),""))</f>
        <v/>
      </c>
      <c r="M128" s="182" t="str">
        <f>IF(CADA_PROD!$C126="","",IFERROR(SUMIFS(MOVI_ENTR!M:M,MOVI_ENTR!D:D,D128,MOVI_ENTR!O:O,$E$5)/SUMIFS(MOVI_ENTR!I:I,MOVI_ENTR!D:D,D128,MOVI_ENTR!O:O,$E$5),0))</f>
        <v/>
      </c>
      <c r="N128" s="184" t="str">
        <f>IF(CADA_PROD!C126="","",G128/E128)</f>
        <v/>
      </c>
    </row>
    <row r="129" spans="2:14" ht="30" customHeight="1">
      <c r="B129" s="21">
        <f t="shared" si="3"/>
        <v>122</v>
      </c>
      <c r="C129" s="178" t="str">
        <f>IF(CADA_PROD!C127="","",CADA_PROD!C127)</f>
        <v/>
      </c>
      <c r="D129" s="179" t="str">
        <f>IF(CADA_PROD!D127="","",CADA_PROD!D127)</f>
        <v/>
      </c>
      <c r="E129" s="180" t="str">
        <f>IF(CADA_PROD!E127="","",CADA_PROD!E127)</f>
        <v/>
      </c>
      <c r="F129" s="180" t="str">
        <f>IF(CADA_PROD!D127="","",SUMIFS(MOVI_ENTR!I:I,MOVI_ENTR!D:D,D129,MOVI_ENTR!O:O,$E$5))</f>
        <v/>
      </c>
      <c r="G129" s="180" t="str">
        <f>IF(CADA_PROD!C127="","",SUMIFS(MOVI_SAID!H:H,MOVI_SAID!D:D,D129,MOVI_SAID!L:L,$E$5))</f>
        <v/>
      </c>
      <c r="H129" s="180" t="str">
        <f t="shared" si="2"/>
        <v/>
      </c>
      <c r="I129" s="179" t="str">
        <f>IF(CADA_PROD!C127="","",IFERROR(IF(H129&lt;=0,"Sem estoque",IF(H129/E129&lt;0.25,"Quase sem estoque",IF(H129/E129&lt;1.2,"Estoque baixo",IF(H129/E129&lt;2,"Estoque moderado","Estoque confortável")))),""))</f>
        <v/>
      </c>
      <c r="J129" s="182" t="str">
        <f>IF(CADA_PROD!C127="","",SUMIFS(MOVI_ENTR!M:M,MOVI_ENTR!D:D,D129,MOVI_ENTR!O:O,$E$5))</f>
        <v/>
      </c>
      <c r="K129" s="183" t="str">
        <f>IF(CADA_PROD!C127="","",IFERROR($J129/SUM($J$8:$J$1008),""))</f>
        <v/>
      </c>
      <c r="L129" s="183" t="str">
        <f>IF(CADA_PROD!C127="","",IFERROR(H129/SUM($H$8:$H$1008),""))</f>
        <v/>
      </c>
      <c r="M129" s="182" t="str">
        <f>IF(CADA_PROD!$C127="","",IFERROR(SUMIFS(MOVI_ENTR!M:M,MOVI_ENTR!D:D,D129,MOVI_ENTR!O:O,$E$5)/SUMIFS(MOVI_ENTR!I:I,MOVI_ENTR!D:D,D129,MOVI_ENTR!O:O,$E$5),0))</f>
        <v/>
      </c>
      <c r="N129" s="184" t="str">
        <f>IF(CADA_PROD!C127="","",G129/E129)</f>
        <v/>
      </c>
    </row>
    <row r="130" spans="2:14" ht="30" customHeight="1">
      <c r="B130" s="21">
        <f t="shared" si="3"/>
        <v>123</v>
      </c>
      <c r="C130" s="178" t="str">
        <f>IF(CADA_PROD!C128="","",CADA_PROD!C128)</f>
        <v/>
      </c>
      <c r="D130" s="179" t="str">
        <f>IF(CADA_PROD!D128="","",CADA_PROD!D128)</f>
        <v/>
      </c>
      <c r="E130" s="180" t="str">
        <f>IF(CADA_PROD!E128="","",CADA_PROD!E128)</f>
        <v/>
      </c>
      <c r="F130" s="180" t="str">
        <f>IF(CADA_PROD!D128="","",SUMIFS(MOVI_ENTR!I:I,MOVI_ENTR!D:D,D130,MOVI_ENTR!O:O,$E$5))</f>
        <v/>
      </c>
      <c r="G130" s="180" t="str">
        <f>IF(CADA_PROD!C128="","",SUMIFS(MOVI_SAID!H:H,MOVI_SAID!D:D,D130,MOVI_SAID!L:L,$E$5))</f>
        <v/>
      </c>
      <c r="H130" s="180" t="str">
        <f t="shared" si="2"/>
        <v/>
      </c>
      <c r="I130" s="179" t="str">
        <f>IF(CADA_PROD!C128="","",IFERROR(IF(H130&lt;=0,"Sem estoque",IF(H130/E130&lt;0.25,"Quase sem estoque",IF(H130/E130&lt;1.2,"Estoque baixo",IF(H130/E130&lt;2,"Estoque moderado","Estoque confortável")))),""))</f>
        <v/>
      </c>
      <c r="J130" s="182" t="str">
        <f>IF(CADA_PROD!C128="","",SUMIFS(MOVI_ENTR!M:M,MOVI_ENTR!D:D,D130,MOVI_ENTR!O:O,$E$5))</f>
        <v/>
      </c>
      <c r="K130" s="183" t="str">
        <f>IF(CADA_PROD!C128="","",IFERROR($J130/SUM($J$8:$J$1008),""))</f>
        <v/>
      </c>
      <c r="L130" s="183" t="str">
        <f>IF(CADA_PROD!C128="","",IFERROR(H130/SUM($H$8:$H$1008),""))</f>
        <v/>
      </c>
      <c r="M130" s="182" t="str">
        <f>IF(CADA_PROD!$C128="","",IFERROR(SUMIFS(MOVI_ENTR!M:M,MOVI_ENTR!D:D,D130,MOVI_ENTR!O:O,$E$5)/SUMIFS(MOVI_ENTR!I:I,MOVI_ENTR!D:D,D130,MOVI_ENTR!O:O,$E$5),0))</f>
        <v/>
      </c>
      <c r="N130" s="184" t="str">
        <f>IF(CADA_PROD!C128="","",G130/E130)</f>
        <v/>
      </c>
    </row>
    <row r="131" spans="2:14" ht="30" customHeight="1">
      <c r="B131" s="21">
        <f t="shared" si="3"/>
        <v>124</v>
      </c>
      <c r="C131" s="178" t="str">
        <f>IF(CADA_PROD!C129="","",CADA_PROD!C129)</f>
        <v/>
      </c>
      <c r="D131" s="179" t="str">
        <f>IF(CADA_PROD!D129="","",CADA_PROD!D129)</f>
        <v/>
      </c>
      <c r="E131" s="180" t="str">
        <f>IF(CADA_PROD!E129="","",CADA_PROD!E129)</f>
        <v/>
      </c>
      <c r="F131" s="180" t="str">
        <f>IF(CADA_PROD!D129="","",SUMIFS(MOVI_ENTR!I:I,MOVI_ENTR!D:D,D131,MOVI_ENTR!O:O,$E$5))</f>
        <v/>
      </c>
      <c r="G131" s="180" t="str">
        <f>IF(CADA_PROD!C129="","",SUMIFS(MOVI_SAID!H:H,MOVI_SAID!D:D,D131,MOVI_SAID!L:L,$E$5))</f>
        <v/>
      </c>
      <c r="H131" s="180" t="str">
        <f t="shared" si="2"/>
        <v/>
      </c>
      <c r="I131" s="179" t="str">
        <f>IF(CADA_PROD!C129="","",IFERROR(IF(H131&lt;=0,"Sem estoque",IF(H131/E131&lt;0.25,"Quase sem estoque",IF(H131/E131&lt;1.2,"Estoque baixo",IF(H131/E131&lt;2,"Estoque moderado","Estoque confortável")))),""))</f>
        <v/>
      </c>
      <c r="J131" s="182" t="str">
        <f>IF(CADA_PROD!C129="","",SUMIFS(MOVI_ENTR!M:M,MOVI_ENTR!D:D,D131,MOVI_ENTR!O:O,$E$5))</f>
        <v/>
      </c>
      <c r="K131" s="183" t="str">
        <f>IF(CADA_PROD!C129="","",IFERROR($J131/SUM($J$8:$J$1008),""))</f>
        <v/>
      </c>
      <c r="L131" s="183" t="str">
        <f>IF(CADA_PROD!C129="","",IFERROR(H131/SUM($H$8:$H$1008),""))</f>
        <v/>
      </c>
      <c r="M131" s="182" t="str">
        <f>IF(CADA_PROD!$C129="","",IFERROR(SUMIFS(MOVI_ENTR!M:M,MOVI_ENTR!D:D,D131,MOVI_ENTR!O:O,$E$5)/SUMIFS(MOVI_ENTR!I:I,MOVI_ENTR!D:D,D131,MOVI_ENTR!O:O,$E$5),0))</f>
        <v/>
      </c>
      <c r="N131" s="184" t="str">
        <f>IF(CADA_PROD!C129="","",G131/E131)</f>
        <v/>
      </c>
    </row>
    <row r="132" spans="2:14" ht="30" customHeight="1">
      <c r="B132" s="21">
        <f t="shared" si="3"/>
        <v>125</v>
      </c>
      <c r="C132" s="178" t="str">
        <f>IF(CADA_PROD!C130="","",CADA_PROD!C130)</f>
        <v/>
      </c>
      <c r="D132" s="179" t="str">
        <f>IF(CADA_PROD!D130="","",CADA_PROD!D130)</f>
        <v/>
      </c>
      <c r="E132" s="180" t="str">
        <f>IF(CADA_PROD!E130="","",CADA_PROD!E130)</f>
        <v/>
      </c>
      <c r="F132" s="180" t="str">
        <f>IF(CADA_PROD!D130="","",SUMIFS(MOVI_ENTR!I:I,MOVI_ENTR!D:D,D132,MOVI_ENTR!O:O,$E$5))</f>
        <v/>
      </c>
      <c r="G132" s="180" t="str">
        <f>IF(CADA_PROD!C130="","",SUMIFS(MOVI_SAID!H:H,MOVI_SAID!D:D,D132,MOVI_SAID!L:L,$E$5))</f>
        <v/>
      </c>
      <c r="H132" s="180" t="str">
        <f t="shared" si="2"/>
        <v/>
      </c>
      <c r="I132" s="179" t="str">
        <f>IF(CADA_PROD!C130="","",IFERROR(IF(H132&lt;=0,"Sem estoque",IF(H132/E132&lt;0.25,"Quase sem estoque",IF(H132/E132&lt;1.2,"Estoque baixo",IF(H132/E132&lt;2,"Estoque moderado","Estoque confortável")))),""))</f>
        <v/>
      </c>
      <c r="J132" s="182" t="str">
        <f>IF(CADA_PROD!C130="","",SUMIFS(MOVI_ENTR!M:M,MOVI_ENTR!D:D,D132,MOVI_ENTR!O:O,$E$5))</f>
        <v/>
      </c>
      <c r="K132" s="183" t="str">
        <f>IF(CADA_PROD!C130="","",IFERROR($J132/SUM($J$8:$J$1008),""))</f>
        <v/>
      </c>
      <c r="L132" s="183" t="str">
        <f>IF(CADA_PROD!C130="","",IFERROR(H132/SUM($H$8:$H$1008),""))</f>
        <v/>
      </c>
      <c r="M132" s="182" t="str">
        <f>IF(CADA_PROD!$C130="","",IFERROR(SUMIFS(MOVI_ENTR!M:M,MOVI_ENTR!D:D,D132,MOVI_ENTR!O:O,$E$5)/SUMIFS(MOVI_ENTR!I:I,MOVI_ENTR!D:D,D132,MOVI_ENTR!O:O,$E$5),0))</f>
        <v/>
      </c>
      <c r="N132" s="184" t="str">
        <f>IF(CADA_PROD!C130="","",G132/E132)</f>
        <v/>
      </c>
    </row>
    <row r="133" spans="2:14" ht="30" customHeight="1">
      <c r="B133" s="21">
        <f t="shared" si="3"/>
        <v>126</v>
      </c>
      <c r="C133" s="178" t="str">
        <f>IF(CADA_PROD!C131="","",CADA_PROD!C131)</f>
        <v/>
      </c>
      <c r="D133" s="179" t="str">
        <f>IF(CADA_PROD!D131="","",CADA_PROD!D131)</f>
        <v/>
      </c>
      <c r="E133" s="180" t="str">
        <f>IF(CADA_PROD!E131="","",CADA_PROD!E131)</f>
        <v/>
      </c>
      <c r="F133" s="180" t="str">
        <f>IF(CADA_PROD!D131="","",SUMIFS(MOVI_ENTR!I:I,MOVI_ENTR!D:D,D133,MOVI_ENTR!O:O,$E$5))</f>
        <v/>
      </c>
      <c r="G133" s="180" t="str">
        <f>IF(CADA_PROD!C131="","",SUMIFS(MOVI_SAID!H:H,MOVI_SAID!D:D,D133,MOVI_SAID!L:L,$E$5))</f>
        <v/>
      </c>
      <c r="H133" s="180" t="str">
        <f t="shared" si="2"/>
        <v/>
      </c>
      <c r="I133" s="179" t="str">
        <f>IF(CADA_PROD!C131="","",IFERROR(IF(H133&lt;=0,"Sem estoque",IF(H133/E133&lt;0.25,"Quase sem estoque",IF(H133/E133&lt;1.2,"Estoque baixo",IF(H133/E133&lt;2,"Estoque moderado","Estoque confortável")))),""))</f>
        <v/>
      </c>
      <c r="J133" s="182" t="str">
        <f>IF(CADA_PROD!C131="","",SUMIFS(MOVI_ENTR!M:M,MOVI_ENTR!D:D,D133,MOVI_ENTR!O:O,$E$5))</f>
        <v/>
      </c>
      <c r="K133" s="183" t="str">
        <f>IF(CADA_PROD!C131="","",IFERROR($J133/SUM($J$8:$J$1008),""))</f>
        <v/>
      </c>
      <c r="L133" s="183" t="str">
        <f>IF(CADA_PROD!C131="","",IFERROR(H133/SUM($H$8:$H$1008),""))</f>
        <v/>
      </c>
      <c r="M133" s="182" t="str">
        <f>IF(CADA_PROD!$C131="","",IFERROR(SUMIFS(MOVI_ENTR!M:M,MOVI_ENTR!D:D,D133,MOVI_ENTR!O:O,$E$5)/SUMIFS(MOVI_ENTR!I:I,MOVI_ENTR!D:D,D133,MOVI_ENTR!O:O,$E$5),0))</f>
        <v/>
      </c>
      <c r="N133" s="184" t="str">
        <f>IF(CADA_PROD!C131="","",G133/E133)</f>
        <v/>
      </c>
    </row>
    <row r="134" spans="2:14" ht="30" customHeight="1">
      <c r="B134" s="21">
        <f t="shared" si="3"/>
        <v>127</v>
      </c>
      <c r="C134" s="178" t="str">
        <f>IF(CADA_PROD!C132="","",CADA_PROD!C132)</f>
        <v/>
      </c>
      <c r="D134" s="179" t="str">
        <f>IF(CADA_PROD!D132="","",CADA_PROD!D132)</f>
        <v/>
      </c>
      <c r="E134" s="180" t="str">
        <f>IF(CADA_PROD!E132="","",CADA_PROD!E132)</f>
        <v/>
      </c>
      <c r="F134" s="180" t="str">
        <f>IF(CADA_PROD!D132="","",SUMIFS(MOVI_ENTR!I:I,MOVI_ENTR!D:D,D134,MOVI_ENTR!O:O,$E$5))</f>
        <v/>
      </c>
      <c r="G134" s="180" t="str">
        <f>IF(CADA_PROD!C132="","",SUMIFS(MOVI_SAID!H:H,MOVI_SAID!D:D,D134,MOVI_SAID!L:L,$E$5))</f>
        <v/>
      </c>
      <c r="H134" s="180" t="str">
        <f t="shared" si="2"/>
        <v/>
      </c>
      <c r="I134" s="179" t="str">
        <f>IF(CADA_PROD!C132="","",IFERROR(IF(H134&lt;=0,"Sem estoque",IF(H134/E134&lt;0.25,"Quase sem estoque",IF(H134/E134&lt;1.2,"Estoque baixo",IF(H134/E134&lt;2,"Estoque moderado","Estoque confortável")))),""))</f>
        <v/>
      </c>
      <c r="J134" s="182" t="str">
        <f>IF(CADA_PROD!C132="","",SUMIFS(MOVI_ENTR!M:M,MOVI_ENTR!D:D,D134,MOVI_ENTR!O:O,$E$5))</f>
        <v/>
      </c>
      <c r="K134" s="183" t="str">
        <f>IF(CADA_PROD!C132="","",IFERROR($J134/SUM($J$8:$J$1008),""))</f>
        <v/>
      </c>
      <c r="L134" s="183" t="str">
        <f>IF(CADA_PROD!C132="","",IFERROR(H134/SUM($H$8:$H$1008),""))</f>
        <v/>
      </c>
      <c r="M134" s="182" t="str">
        <f>IF(CADA_PROD!$C132="","",IFERROR(SUMIFS(MOVI_ENTR!M:M,MOVI_ENTR!D:D,D134,MOVI_ENTR!O:O,$E$5)/SUMIFS(MOVI_ENTR!I:I,MOVI_ENTR!D:D,D134,MOVI_ENTR!O:O,$E$5),0))</f>
        <v/>
      </c>
      <c r="N134" s="184" t="str">
        <f>IF(CADA_PROD!C132="","",G134/E134)</f>
        <v/>
      </c>
    </row>
    <row r="135" spans="2:14" ht="30" customHeight="1">
      <c r="B135" s="21">
        <f t="shared" si="3"/>
        <v>128</v>
      </c>
      <c r="C135" s="178" t="str">
        <f>IF(CADA_PROD!C133="","",CADA_PROD!C133)</f>
        <v/>
      </c>
      <c r="D135" s="179" t="str">
        <f>IF(CADA_PROD!D133="","",CADA_PROD!D133)</f>
        <v/>
      </c>
      <c r="E135" s="180" t="str">
        <f>IF(CADA_PROD!E133="","",CADA_PROD!E133)</f>
        <v/>
      </c>
      <c r="F135" s="180" t="str">
        <f>IF(CADA_PROD!D133="","",SUMIFS(MOVI_ENTR!I:I,MOVI_ENTR!D:D,D135,MOVI_ENTR!O:O,$E$5))</f>
        <v/>
      </c>
      <c r="G135" s="180" t="str">
        <f>IF(CADA_PROD!C133="","",SUMIFS(MOVI_SAID!H:H,MOVI_SAID!D:D,D135,MOVI_SAID!L:L,$E$5))</f>
        <v/>
      </c>
      <c r="H135" s="180" t="str">
        <f t="shared" si="2"/>
        <v/>
      </c>
      <c r="I135" s="179" t="str">
        <f>IF(CADA_PROD!C133="","",IFERROR(IF(H135&lt;=0,"Sem estoque",IF(H135/E135&lt;0.25,"Quase sem estoque",IF(H135/E135&lt;1.2,"Estoque baixo",IF(H135/E135&lt;2,"Estoque moderado","Estoque confortável")))),""))</f>
        <v/>
      </c>
      <c r="J135" s="182" t="str">
        <f>IF(CADA_PROD!C133="","",SUMIFS(MOVI_ENTR!M:M,MOVI_ENTR!D:D,D135,MOVI_ENTR!O:O,$E$5))</f>
        <v/>
      </c>
      <c r="K135" s="183" t="str">
        <f>IF(CADA_PROD!C133="","",IFERROR($J135/SUM($J$8:$J$1008),""))</f>
        <v/>
      </c>
      <c r="L135" s="183" t="str">
        <f>IF(CADA_PROD!C133="","",IFERROR(H135/SUM($H$8:$H$1008),""))</f>
        <v/>
      </c>
      <c r="M135" s="182" t="str">
        <f>IF(CADA_PROD!$C133="","",IFERROR(SUMIFS(MOVI_ENTR!M:M,MOVI_ENTR!D:D,D135,MOVI_ENTR!O:O,$E$5)/SUMIFS(MOVI_ENTR!I:I,MOVI_ENTR!D:D,D135,MOVI_ENTR!O:O,$E$5),0))</f>
        <v/>
      </c>
      <c r="N135" s="184" t="str">
        <f>IF(CADA_PROD!C133="","",G135/E135)</f>
        <v/>
      </c>
    </row>
    <row r="136" spans="2:14" ht="30" customHeight="1">
      <c r="B136" s="21">
        <f t="shared" si="3"/>
        <v>129</v>
      </c>
      <c r="C136" s="178" t="str">
        <f>IF(CADA_PROD!C134="","",CADA_PROD!C134)</f>
        <v/>
      </c>
      <c r="D136" s="179" t="str">
        <f>IF(CADA_PROD!D134="","",CADA_PROD!D134)</f>
        <v/>
      </c>
      <c r="E136" s="180" t="str">
        <f>IF(CADA_PROD!E134="","",CADA_PROD!E134)</f>
        <v/>
      </c>
      <c r="F136" s="180" t="str">
        <f>IF(CADA_PROD!D134="","",SUMIFS(MOVI_ENTR!I:I,MOVI_ENTR!D:D,D136,MOVI_ENTR!O:O,$E$5))</f>
        <v/>
      </c>
      <c r="G136" s="180" t="str">
        <f>IF(CADA_PROD!C134="","",SUMIFS(MOVI_SAID!H:H,MOVI_SAID!D:D,D136,MOVI_SAID!L:L,$E$5))</f>
        <v/>
      </c>
      <c r="H136" s="180" t="str">
        <f t="shared" si="2"/>
        <v/>
      </c>
      <c r="I136" s="179" t="str">
        <f>IF(CADA_PROD!C134="","",IFERROR(IF(H136&lt;=0,"Sem estoque",IF(H136/E136&lt;0.25,"Quase sem estoque",IF(H136/E136&lt;1.2,"Estoque baixo",IF(H136/E136&lt;2,"Estoque moderado","Estoque confortável")))),""))</f>
        <v/>
      </c>
      <c r="J136" s="182" t="str">
        <f>IF(CADA_PROD!C134="","",SUMIFS(MOVI_ENTR!M:M,MOVI_ENTR!D:D,D136,MOVI_ENTR!O:O,$E$5))</f>
        <v/>
      </c>
      <c r="K136" s="183" t="str">
        <f>IF(CADA_PROD!C134="","",IFERROR($J136/SUM($J$8:$J$1008),""))</f>
        <v/>
      </c>
      <c r="L136" s="183" t="str">
        <f>IF(CADA_PROD!C134="","",IFERROR(H136/SUM($H$8:$H$1008),""))</f>
        <v/>
      </c>
      <c r="M136" s="182" t="str">
        <f>IF(CADA_PROD!$C134="","",IFERROR(SUMIFS(MOVI_ENTR!M:M,MOVI_ENTR!D:D,D136,MOVI_ENTR!O:O,$E$5)/SUMIFS(MOVI_ENTR!I:I,MOVI_ENTR!D:D,D136,MOVI_ENTR!O:O,$E$5),0))</f>
        <v/>
      </c>
      <c r="N136" s="184" t="str">
        <f>IF(CADA_PROD!C134="","",G136/E136)</f>
        <v/>
      </c>
    </row>
    <row r="137" spans="2:14" ht="30" customHeight="1">
      <c r="B137" s="21">
        <f t="shared" si="3"/>
        <v>130</v>
      </c>
      <c r="C137" s="178" t="str">
        <f>IF(CADA_PROD!C135="","",CADA_PROD!C135)</f>
        <v/>
      </c>
      <c r="D137" s="179" t="str">
        <f>IF(CADA_PROD!D135="","",CADA_PROD!D135)</f>
        <v/>
      </c>
      <c r="E137" s="180" t="str">
        <f>IF(CADA_PROD!E135="","",CADA_PROD!E135)</f>
        <v/>
      </c>
      <c r="F137" s="180" t="str">
        <f>IF(CADA_PROD!D135="","",SUMIFS(MOVI_ENTR!I:I,MOVI_ENTR!D:D,D137,MOVI_ENTR!O:O,$E$5))</f>
        <v/>
      </c>
      <c r="G137" s="180" t="str">
        <f>IF(CADA_PROD!C135="","",SUMIFS(MOVI_SAID!H:H,MOVI_SAID!D:D,D137,MOVI_SAID!L:L,$E$5))</f>
        <v/>
      </c>
      <c r="H137" s="180" t="str">
        <f t="shared" ref="H137:H200" si="4">IFERROR(F137-G137,"")</f>
        <v/>
      </c>
      <c r="I137" s="179" t="str">
        <f>IF(CADA_PROD!C135="","",IFERROR(IF(H137&lt;=0,"Sem estoque",IF(H137/E137&lt;0.25,"Quase sem estoque",IF(H137/E137&lt;1.2,"Estoque baixo",IF(H137/E137&lt;2,"Estoque moderado","Estoque confortável")))),""))</f>
        <v/>
      </c>
      <c r="J137" s="182" t="str">
        <f>IF(CADA_PROD!C135="","",SUMIFS(MOVI_ENTR!M:M,MOVI_ENTR!D:D,D137,MOVI_ENTR!O:O,$E$5))</f>
        <v/>
      </c>
      <c r="K137" s="183" t="str">
        <f>IF(CADA_PROD!C135="","",IFERROR($J137/SUM($J$8:$J$1008),""))</f>
        <v/>
      </c>
      <c r="L137" s="183" t="str">
        <f>IF(CADA_PROD!C135="","",IFERROR(H137/SUM($H$8:$H$1008),""))</f>
        <v/>
      </c>
      <c r="M137" s="182" t="str">
        <f>IF(CADA_PROD!$C135="","",IFERROR(SUMIFS(MOVI_ENTR!M:M,MOVI_ENTR!D:D,D137,MOVI_ENTR!O:O,$E$5)/SUMIFS(MOVI_ENTR!I:I,MOVI_ENTR!D:D,D137,MOVI_ENTR!O:O,$E$5),0))</f>
        <v/>
      </c>
      <c r="N137" s="184" t="str">
        <f>IF(CADA_PROD!C135="","",G137/E137)</f>
        <v/>
      </c>
    </row>
    <row r="138" spans="2:14" ht="30" customHeight="1">
      <c r="B138" s="21">
        <f t="shared" ref="B138:B201" si="5">B137+1</f>
        <v>131</v>
      </c>
      <c r="C138" s="178" t="str">
        <f>IF(CADA_PROD!C136="","",CADA_PROD!C136)</f>
        <v/>
      </c>
      <c r="D138" s="179" t="str">
        <f>IF(CADA_PROD!D136="","",CADA_PROD!D136)</f>
        <v/>
      </c>
      <c r="E138" s="180" t="str">
        <f>IF(CADA_PROD!E136="","",CADA_PROD!E136)</f>
        <v/>
      </c>
      <c r="F138" s="180" t="str">
        <f>IF(CADA_PROD!D136="","",SUMIFS(MOVI_ENTR!I:I,MOVI_ENTR!D:D,D138,MOVI_ENTR!O:O,$E$5))</f>
        <v/>
      </c>
      <c r="G138" s="180" t="str">
        <f>IF(CADA_PROD!C136="","",SUMIFS(MOVI_SAID!H:H,MOVI_SAID!D:D,D138,MOVI_SAID!L:L,$E$5))</f>
        <v/>
      </c>
      <c r="H138" s="180" t="str">
        <f t="shared" si="4"/>
        <v/>
      </c>
      <c r="I138" s="179" t="str">
        <f>IF(CADA_PROD!C136="","",IFERROR(IF(H138&lt;=0,"Sem estoque",IF(H138/E138&lt;0.25,"Quase sem estoque",IF(H138/E138&lt;1.2,"Estoque baixo",IF(H138/E138&lt;2,"Estoque moderado","Estoque confortável")))),""))</f>
        <v/>
      </c>
      <c r="J138" s="182" t="str">
        <f>IF(CADA_PROD!C136="","",SUMIFS(MOVI_ENTR!M:M,MOVI_ENTR!D:D,D138,MOVI_ENTR!O:O,$E$5))</f>
        <v/>
      </c>
      <c r="K138" s="183" t="str">
        <f>IF(CADA_PROD!C136="","",IFERROR($J138/SUM($J$8:$J$1008),""))</f>
        <v/>
      </c>
      <c r="L138" s="183" t="str">
        <f>IF(CADA_PROD!C136="","",IFERROR(H138/SUM($H$8:$H$1008),""))</f>
        <v/>
      </c>
      <c r="M138" s="182" t="str">
        <f>IF(CADA_PROD!$C136="","",IFERROR(SUMIFS(MOVI_ENTR!M:M,MOVI_ENTR!D:D,D138,MOVI_ENTR!O:O,$E$5)/SUMIFS(MOVI_ENTR!I:I,MOVI_ENTR!D:D,D138,MOVI_ENTR!O:O,$E$5),0))</f>
        <v/>
      </c>
      <c r="N138" s="184" t="str">
        <f>IF(CADA_PROD!C136="","",G138/E138)</f>
        <v/>
      </c>
    </row>
    <row r="139" spans="2:14" ht="30" customHeight="1">
      <c r="B139" s="21">
        <f t="shared" si="5"/>
        <v>132</v>
      </c>
      <c r="C139" s="178" t="str">
        <f>IF(CADA_PROD!C137="","",CADA_PROD!C137)</f>
        <v/>
      </c>
      <c r="D139" s="179" t="str">
        <f>IF(CADA_PROD!D137="","",CADA_PROD!D137)</f>
        <v/>
      </c>
      <c r="E139" s="180" t="str">
        <f>IF(CADA_PROD!E137="","",CADA_PROD!E137)</f>
        <v/>
      </c>
      <c r="F139" s="180" t="str">
        <f>IF(CADA_PROD!D137="","",SUMIFS(MOVI_ENTR!I:I,MOVI_ENTR!D:D,D139,MOVI_ENTR!O:O,$E$5))</f>
        <v/>
      </c>
      <c r="G139" s="180" t="str">
        <f>IF(CADA_PROD!C137="","",SUMIFS(MOVI_SAID!H:H,MOVI_SAID!D:D,D139,MOVI_SAID!L:L,$E$5))</f>
        <v/>
      </c>
      <c r="H139" s="180" t="str">
        <f t="shared" si="4"/>
        <v/>
      </c>
      <c r="I139" s="179" t="str">
        <f>IF(CADA_PROD!C137="","",IFERROR(IF(H139&lt;=0,"Sem estoque",IF(H139/E139&lt;0.25,"Quase sem estoque",IF(H139/E139&lt;1.2,"Estoque baixo",IF(H139/E139&lt;2,"Estoque moderado","Estoque confortável")))),""))</f>
        <v/>
      </c>
      <c r="J139" s="182" t="str">
        <f>IF(CADA_PROD!C137="","",SUMIFS(MOVI_ENTR!M:M,MOVI_ENTR!D:D,D139,MOVI_ENTR!O:O,$E$5))</f>
        <v/>
      </c>
      <c r="K139" s="183" t="str">
        <f>IF(CADA_PROD!C137="","",IFERROR($J139/SUM($J$8:$J$1008),""))</f>
        <v/>
      </c>
      <c r="L139" s="183" t="str">
        <f>IF(CADA_PROD!C137="","",IFERROR(H139/SUM($H$8:$H$1008),""))</f>
        <v/>
      </c>
      <c r="M139" s="182" t="str">
        <f>IF(CADA_PROD!$C137="","",IFERROR(SUMIFS(MOVI_ENTR!M:M,MOVI_ENTR!D:D,D139,MOVI_ENTR!O:O,$E$5)/SUMIFS(MOVI_ENTR!I:I,MOVI_ENTR!D:D,D139,MOVI_ENTR!O:O,$E$5),0))</f>
        <v/>
      </c>
      <c r="N139" s="184" t="str">
        <f>IF(CADA_PROD!C137="","",G139/E139)</f>
        <v/>
      </c>
    </row>
    <row r="140" spans="2:14" ht="30" customHeight="1">
      <c r="B140" s="21">
        <f t="shared" si="5"/>
        <v>133</v>
      </c>
      <c r="C140" s="178" t="str">
        <f>IF(CADA_PROD!C138="","",CADA_PROD!C138)</f>
        <v/>
      </c>
      <c r="D140" s="179" t="str">
        <f>IF(CADA_PROD!D138="","",CADA_PROD!D138)</f>
        <v/>
      </c>
      <c r="E140" s="180" t="str">
        <f>IF(CADA_PROD!E138="","",CADA_PROD!E138)</f>
        <v/>
      </c>
      <c r="F140" s="180" t="str">
        <f>IF(CADA_PROD!D138="","",SUMIFS(MOVI_ENTR!I:I,MOVI_ENTR!D:D,D140,MOVI_ENTR!O:O,$E$5))</f>
        <v/>
      </c>
      <c r="G140" s="180" t="str">
        <f>IF(CADA_PROD!C138="","",SUMIFS(MOVI_SAID!H:H,MOVI_SAID!D:D,D140,MOVI_SAID!L:L,$E$5))</f>
        <v/>
      </c>
      <c r="H140" s="180" t="str">
        <f t="shared" si="4"/>
        <v/>
      </c>
      <c r="I140" s="179" t="str">
        <f>IF(CADA_PROD!C138="","",IFERROR(IF(H140&lt;=0,"Sem estoque",IF(H140/E140&lt;0.25,"Quase sem estoque",IF(H140/E140&lt;1.2,"Estoque baixo",IF(H140/E140&lt;2,"Estoque moderado","Estoque confortável")))),""))</f>
        <v/>
      </c>
      <c r="J140" s="182" t="str">
        <f>IF(CADA_PROD!C138="","",SUMIFS(MOVI_ENTR!M:M,MOVI_ENTR!D:D,D140,MOVI_ENTR!O:O,$E$5))</f>
        <v/>
      </c>
      <c r="K140" s="183" t="str">
        <f>IF(CADA_PROD!C138="","",IFERROR($J140/SUM($J$8:$J$1008),""))</f>
        <v/>
      </c>
      <c r="L140" s="183" t="str">
        <f>IF(CADA_PROD!C138="","",IFERROR(H140/SUM($H$8:$H$1008),""))</f>
        <v/>
      </c>
      <c r="M140" s="182" t="str">
        <f>IF(CADA_PROD!$C138="","",IFERROR(SUMIFS(MOVI_ENTR!M:M,MOVI_ENTR!D:D,D140,MOVI_ENTR!O:O,$E$5)/SUMIFS(MOVI_ENTR!I:I,MOVI_ENTR!D:D,D140,MOVI_ENTR!O:O,$E$5),0))</f>
        <v/>
      </c>
      <c r="N140" s="184" t="str">
        <f>IF(CADA_PROD!C138="","",G140/E140)</f>
        <v/>
      </c>
    </row>
    <row r="141" spans="2:14" ht="30" customHeight="1">
      <c r="B141" s="21">
        <f t="shared" si="5"/>
        <v>134</v>
      </c>
      <c r="C141" s="178" t="str">
        <f>IF(CADA_PROD!C139="","",CADA_PROD!C139)</f>
        <v/>
      </c>
      <c r="D141" s="179" t="str">
        <f>IF(CADA_PROD!D139="","",CADA_PROD!D139)</f>
        <v/>
      </c>
      <c r="E141" s="180" t="str">
        <f>IF(CADA_PROD!E139="","",CADA_PROD!E139)</f>
        <v/>
      </c>
      <c r="F141" s="180" t="str">
        <f>IF(CADA_PROD!D139="","",SUMIFS(MOVI_ENTR!I:I,MOVI_ENTR!D:D,D141,MOVI_ENTR!O:O,$E$5))</f>
        <v/>
      </c>
      <c r="G141" s="180" t="str">
        <f>IF(CADA_PROD!C139="","",SUMIFS(MOVI_SAID!H:H,MOVI_SAID!D:D,D141,MOVI_SAID!L:L,$E$5))</f>
        <v/>
      </c>
      <c r="H141" s="180" t="str">
        <f t="shared" si="4"/>
        <v/>
      </c>
      <c r="I141" s="179" t="str">
        <f>IF(CADA_PROD!C139="","",IFERROR(IF(H141&lt;=0,"Sem estoque",IF(H141/E141&lt;0.25,"Quase sem estoque",IF(H141/E141&lt;1.2,"Estoque baixo",IF(H141/E141&lt;2,"Estoque moderado","Estoque confortável")))),""))</f>
        <v/>
      </c>
      <c r="J141" s="182" t="str">
        <f>IF(CADA_PROD!C139="","",SUMIFS(MOVI_ENTR!M:M,MOVI_ENTR!D:D,D141,MOVI_ENTR!O:O,$E$5))</f>
        <v/>
      </c>
      <c r="K141" s="183" t="str">
        <f>IF(CADA_PROD!C139="","",IFERROR($J141/SUM($J$8:$J$1008),""))</f>
        <v/>
      </c>
      <c r="L141" s="183" t="str">
        <f>IF(CADA_PROD!C139="","",IFERROR(H141/SUM($H$8:$H$1008),""))</f>
        <v/>
      </c>
      <c r="M141" s="182" t="str">
        <f>IF(CADA_PROD!$C139="","",IFERROR(SUMIFS(MOVI_ENTR!M:M,MOVI_ENTR!D:D,D141,MOVI_ENTR!O:O,$E$5)/SUMIFS(MOVI_ENTR!I:I,MOVI_ENTR!D:D,D141,MOVI_ENTR!O:O,$E$5),0))</f>
        <v/>
      </c>
      <c r="N141" s="184" t="str">
        <f>IF(CADA_PROD!C139="","",G141/E141)</f>
        <v/>
      </c>
    </row>
    <row r="142" spans="2:14" ht="30" customHeight="1">
      <c r="B142" s="21">
        <f t="shared" si="5"/>
        <v>135</v>
      </c>
      <c r="C142" s="178" t="str">
        <f>IF(CADA_PROD!C140="","",CADA_PROD!C140)</f>
        <v/>
      </c>
      <c r="D142" s="179" t="str">
        <f>IF(CADA_PROD!D140="","",CADA_PROD!D140)</f>
        <v/>
      </c>
      <c r="E142" s="180" t="str">
        <f>IF(CADA_PROD!E140="","",CADA_PROD!E140)</f>
        <v/>
      </c>
      <c r="F142" s="180" t="str">
        <f>IF(CADA_PROD!D140="","",SUMIFS(MOVI_ENTR!I:I,MOVI_ENTR!D:D,D142,MOVI_ENTR!O:O,$E$5))</f>
        <v/>
      </c>
      <c r="G142" s="180" t="str">
        <f>IF(CADA_PROD!C140="","",SUMIFS(MOVI_SAID!H:H,MOVI_SAID!D:D,D142,MOVI_SAID!L:L,$E$5))</f>
        <v/>
      </c>
      <c r="H142" s="180" t="str">
        <f t="shared" si="4"/>
        <v/>
      </c>
      <c r="I142" s="179" t="str">
        <f>IF(CADA_PROD!C140="","",IFERROR(IF(H142&lt;=0,"Sem estoque",IF(H142/E142&lt;0.25,"Quase sem estoque",IF(H142/E142&lt;1.2,"Estoque baixo",IF(H142/E142&lt;2,"Estoque moderado","Estoque confortável")))),""))</f>
        <v/>
      </c>
      <c r="J142" s="182" t="str">
        <f>IF(CADA_PROD!C140="","",SUMIFS(MOVI_ENTR!M:M,MOVI_ENTR!D:D,D142,MOVI_ENTR!O:O,$E$5))</f>
        <v/>
      </c>
      <c r="K142" s="183" t="str">
        <f>IF(CADA_PROD!C140="","",IFERROR($J142/SUM($J$8:$J$1008),""))</f>
        <v/>
      </c>
      <c r="L142" s="183" t="str">
        <f>IF(CADA_PROD!C140="","",IFERROR(H142/SUM($H$8:$H$1008),""))</f>
        <v/>
      </c>
      <c r="M142" s="182" t="str">
        <f>IF(CADA_PROD!$C140="","",IFERROR(SUMIFS(MOVI_ENTR!M:M,MOVI_ENTR!D:D,D142,MOVI_ENTR!O:O,$E$5)/SUMIFS(MOVI_ENTR!I:I,MOVI_ENTR!D:D,D142,MOVI_ENTR!O:O,$E$5),0))</f>
        <v/>
      </c>
      <c r="N142" s="184" t="str">
        <f>IF(CADA_PROD!C140="","",G142/E142)</f>
        <v/>
      </c>
    </row>
    <row r="143" spans="2:14" ht="30" customHeight="1">
      <c r="B143" s="21">
        <f t="shared" si="5"/>
        <v>136</v>
      </c>
      <c r="C143" s="178" t="str">
        <f>IF(CADA_PROD!C141="","",CADA_PROD!C141)</f>
        <v/>
      </c>
      <c r="D143" s="179" t="str">
        <f>IF(CADA_PROD!D141="","",CADA_PROD!D141)</f>
        <v/>
      </c>
      <c r="E143" s="180" t="str">
        <f>IF(CADA_PROD!E141="","",CADA_PROD!E141)</f>
        <v/>
      </c>
      <c r="F143" s="180" t="str">
        <f>IF(CADA_PROD!D141="","",SUMIFS(MOVI_ENTR!I:I,MOVI_ENTR!D:D,D143,MOVI_ENTR!O:O,$E$5))</f>
        <v/>
      </c>
      <c r="G143" s="180" t="str">
        <f>IF(CADA_PROD!C141="","",SUMIFS(MOVI_SAID!H:H,MOVI_SAID!D:D,D143,MOVI_SAID!L:L,$E$5))</f>
        <v/>
      </c>
      <c r="H143" s="180" t="str">
        <f t="shared" si="4"/>
        <v/>
      </c>
      <c r="I143" s="179" t="str">
        <f>IF(CADA_PROD!C141="","",IFERROR(IF(H143&lt;=0,"Sem estoque",IF(H143/E143&lt;0.25,"Quase sem estoque",IF(H143/E143&lt;1.2,"Estoque baixo",IF(H143/E143&lt;2,"Estoque moderado","Estoque confortável")))),""))</f>
        <v/>
      </c>
      <c r="J143" s="182" t="str">
        <f>IF(CADA_PROD!C141="","",SUMIFS(MOVI_ENTR!M:M,MOVI_ENTR!D:D,D143,MOVI_ENTR!O:O,$E$5))</f>
        <v/>
      </c>
      <c r="K143" s="183" t="str">
        <f>IF(CADA_PROD!C141="","",IFERROR($J143/SUM($J$8:$J$1008),""))</f>
        <v/>
      </c>
      <c r="L143" s="183" t="str">
        <f>IF(CADA_PROD!C141="","",IFERROR(H143/SUM($H$8:$H$1008),""))</f>
        <v/>
      </c>
      <c r="M143" s="182" t="str">
        <f>IF(CADA_PROD!$C141="","",IFERROR(SUMIFS(MOVI_ENTR!M:M,MOVI_ENTR!D:D,D143,MOVI_ENTR!O:O,$E$5)/SUMIFS(MOVI_ENTR!I:I,MOVI_ENTR!D:D,D143,MOVI_ENTR!O:O,$E$5),0))</f>
        <v/>
      </c>
      <c r="N143" s="184" t="str">
        <f>IF(CADA_PROD!C141="","",G143/E143)</f>
        <v/>
      </c>
    </row>
    <row r="144" spans="2:14" ht="30" customHeight="1">
      <c r="B144" s="21">
        <f t="shared" si="5"/>
        <v>137</v>
      </c>
      <c r="C144" s="178" t="str">
        <f>IF(CADA_PROD!C142="","",CADA_PROD!C142)</f>
        <v/>
      </c>
      <c r="D144" s="179" t="str">
        <f>IF(CADA_PROD!D142="","",CADA_PROD!D142)</f>
        <v/>
      </c>
      <c r="E144" s="180" t="str">
        <f>IF(CADA_PROD!E142="","",CADA_PROD!E142)</f>
        <v/>
      </c>
      <c r="F144" s="180" t="str">
        <f>IF(CADA_PROD!D142="","",SUMIFS(MOVI_ENTR!I:I,MOVI_ENTR!D:D,D144,MOVI_ENTR!O:O,$E$5))</f>
        <v/>
      </c>
      <c r="G144" s="180" t="str">
        <f>IF(CADA_PROD!C142="","",SUMIFS(MOVI_SAID!H:H,MOVI_SAID!D:D,D144,MOVI_SAID!L:L,$E$5))</f>
        <v/>
      </c>
      <c r="H144" s="180" t="str">
        <f t="shared" si="4"/>
        <v/>
      </c>
      <c r="I144" s="179" t="str">
        <f>IF(CADA_PROD!C142="","",IFERROR(IF(H144&lt;=0,"Sem estoque",IF(H144/E144&lt;0.25,"Quase sem estoque",IF(H144/E144&lt;1.2,"Estoque baixo",IF(H144/E144&lt;2,"Estoque moderado","Estoque confortável")))),""))</f>
        <v/>
      </c>
      <c r="J144" s="182" t="str">
        <f>IF(CADA_PROD!C142="","",SUMIFS(MOVI_ENTR!M:M,MOVI_ENTR!D:D,D144,MOVI_ENTR!O:O,$E$5))</f>
        <v/>
      </c>
      <c r="K144" s="183" t="str">
        <f>IF(CADA_PROD!C142="","",IFERROR($J144/SUM($J$8:$J$1008),""))</f>
        <v/>
      </c>
      <c r="L144" s="183" t="str">
        <f>IF(CADA_PROD!C142="","",IFERROR(H144/SUM($H$8:$H$1008),""))</f>
        <v/>
      </c>
      <c r="M144" s="182" t="str">
        <f>IF(CADA_PROD!$C142="","",IFERROR(SUMIFS(MOVI_ENTR!M:M,MOVI_ENTR!D:D,D144,MOVI_ENTR!O:O,$E$5)/SUMIFS(MOVI_ENTR!I:I,MOVI_ENTR!D:D,D144,MOVI_ENTR!O:O,$E$5),0))</f>
        <v/>
      </c>
      <c r="N144" s="184" t="str">
        <f>IF(CADA_PROD!C142="","",G144/E144)</f>
        <v/>
      </c>
    </row>
    <row r="145" spans="2:14" ht="30" customHeight="1">
      <c r="B145" s="21">
        <f t="shared" si="5"/>
        <v>138</v>
      </c>
      <c r="C145" s="178" t="str">
        <f>IF(CADA_PROD!C143="","",CADA_PROD!C143)</f>
        <v/>
      </c>
      <c r="D145" s="179" t="str">
        <f>IF(CADA_PROD!D143="","",CADA_PROD!D143)</f>
        <v/>
      </c>
      <c r="E145" s="180" t="str">
        <f>IF(CADA_PROD!E143="","",CADA_PROD!E143)</f>
        <v/>
      </c>
      <c r="F145" s="180" t="str">
        <f>IF(CADA_PROD!D143="","",SUMIFS(MOVI_ENTR!I:I,MOVI_ENTR!D:D,D145,MOVI_ENTR!O:O,$E$5))</f>
        <v/>
      </c>
      <c r="G145" s="180" t="str">
        <f>IF(CADA_PROD!C143="","",SUMIFS(MOVI_SAID!H:H,MOVI_SAID!D:D,D145,MOVI_SAID!L:L,$E$5))</f>
        <v/>
      </c>
      <c r="H145" s="180" t="str">
        <f t="shared" si="4"/>
        <v/>
      </c>
      <c r="I145" s="179" t="str">
        <f>IF(CADA_PROD!C143="","",IFERROR(IF(H145&lt;=0,"Sem estoque",IF(H145/E145&lt;0.25,"Quase sem estoque",IF(H145/E145&lt;1.2,"Estoque baixo",IF(H145/E145&lt;2,"Estoque moderado","Estoque confortável")))),""))</f>
        <v/>
      </c>
      <c r="J145" s="182" t="str">
        <f>IF(CADA_PROD!C143="","",SUMIFS(MOVI_ENTR!M:M,MOVI_ENTR!D:D,D145,MOVI_ENTR!O:O,$E$5))</f>
        <v/>
      </c>
      <c r="K145" s="183" t="str">
        <f>IF(CADA_PROD!C143="","",IFERROR($J145/SUM($J$8:$J$1008),""))</f>
        <v/>
      </c>
      <c r="L145" s="183" t="str">
        <f>IF(CADA_PROD!C143="","",IFERROR(H145/SUM($H$8:$H$1008),""))</f>
        <v/>
      </c>
      <c r="M145" s="182" t="str">
        <f>IF(CADA_PROD!$C143="","",IFERROR(SUMIFS(MOVI_ENTR!M:M,MOVI_ENTR!D:D,D145,MOVI_ENTR!O:O,$E$5)/SUMIFS(MOVI_ENTR!I:I,MOVI_ENTR!D:D,D145,MOVI_ENTR!O:O,$E$5),0))</f>
        <v/>
      </c>
      <c r="N145" s="184" t="str">
        <f>IF(CADA_PROD!C143="","",G145/E145)</f>
        <v/>
      </c>
    </row>
    <row r="146" spans="2:14" ht="30" customHeight="1">
      <c r="B146" s="21">
        <f t="shared" si="5"/>
        <v>139</v>
      </c>
      <c r="C146" s="178" t="str">
        <f>IF(CADA_PROD!C144="","",CADA_PROD!C144)</f>
        <v/>
      </c>
      <c r="D146" s="179" t="str">
        <f>IF(CADA_PROD!D144="","",CADA_PROD!D144)</f>
        <v/>
      </c>
      <c r="E146" s="180" t="str">
        <f>IF(CADA_PROD!E144="","",CADA_PROD!E144)</f>
        <v/>
      </c>
      <c r="F146" s="180" t="str">
        <f>IF(CADA_PROD!D144="","",SUMIFS(MOVI_ENTR!I:I,MOVI_ENTR!D:D,D146,MOVI_ENTR!O:O,$E$5))</f>
        <v/>
      </c>
      <c r="G146" s="180" t="str">
        <f>IF(CADA_PROD!C144="","",SUMIFS(MOVI_SAID!H:H,MOVI_SAID!D:D,D146,MOVI_SAID!L:L,$E$5))</f>
        <v/>
      </c>
      <c r="H146" s="180" t="str">
        <f t="shared" si="4"/>
        <v/>
      </c>
      <c r="I146" s="179" t="str">
        <f>IF(CADA_PROD!C144="","",IFERROR(IF(H146&lt;=0,"Sem estoque",IF(H146/E146&lt;0.25,"Quase sem estoque",IF(H146/E146&lt;1.2,"Estoque baixo",IF(H146/E146&lt;2,"Estoque moderado","Estoque confortável")))),""))</f>
        <v/>
      </c>
      <c r="J146" s="182" t="str">
        <f>IF(CADA_PROD!C144="","",SUMIFS(MOVI_ENTR!M:M,MOVI_ENTR!D:D,D146,MOVI_ENTR!O:O,$E$5))</f>
        <v/>
      </c>
      <c r="K146" s="183" t="str">
        <f>IF(CADA_PROD!C144="","",IFERROR($J146/SUM($J$8:$J$1008),""))</f>
        <v/>
      </c>
      <c r="L146" s="183" t="str">
        <f>IF(CADA_PROD!C144="","",IFERROR(H146/SUM($H$8:$H$1008),""))</f>
        <v/>
      </c>
      <c r="M146" s="182" t="str">
        <f>IF(CADA_PROD!$C144="","",IFERROR(SUMIFS(MOVI_ENTR!M:M,MOVI_ENTR!D:D,D146,MOVI_ENTR!O:O,$E$5)/SUMIFS(MOVI_ENTR!I:I,MOVI_ENTR!D:D,D146,MOVI_ENTR!O:O,$E$5),0))</f>
        <v/>
      </c>
      <c r="N146" s="184" t="str">
        <f>IF(CADA_PROD!C144="","",G146/E146)</f>
        <v/>
      </c>
    </row>
    <row r="147" spans="2:14" ht="30" customHeight="1">
      <c r="B147" s="21">
        <f t="shared" si="5"/>
        <v>140</v>
      </c>
      <c r="C147" s="178" t="str">
        <f>IF(CADA_PROD!C145="","",CADA_PROD!C145)</f>
        <v/>
      </c>
      <c r="D147" s="179" t="str">
        <f>IF(CADA_PROD!D145="","",CADA_PROD!D145)</f>
        <v/>
      </c>
      <c r="E147" s="180" t="str">
        <f>IF(CADA_PROD!E145="","",CADA_PROD!E145)</f>
        <v/>
      </c>
      <c r="F147" s="180" t="str">
        <f>IF(CADA_PROD!D145="","",SUMIFS(MOVI_ENTR!I:I,MOVI_ENTR!D:D,D147,MOVI_ENTR!O:O,$E$5))</f>
        <v/>
      </c>
      <c r="G147" s="180" t="str">
        <f>IF(CADA_PROD!C145="","",SUMIFS(MOVI_SAID!H:H,MOVI_SAID!D:D,D147,MOVI_SAID!L:L,$E$5))</f>
        <v/>
      </c>
      <c r="H147" s="180" t="str">
        <f t="shared" si="4"/>
        <v/>
      </c>
      <c r="I147" s="179" t="str">
        <f>IF(CADA_PROD!C145="","",IFERROR(IF(H147&lt;=0,"Sem estoque",IF(H147/E147&lt;0.25,"Quase sem estoque",IF(H147/E147&lt;1.2,"Estoque baixo",IF(H147/E147&lt;2,"Estoque moderado","Estoque confortável")))),""))</f>
        <v/>
      </c>
      <c r="J147" s="182" t="str">
        <f>IF(CADA_PROD!C145="","",SUMIFS(MOVI_ENTR!M:M,MOVI_ENTR!D:D,D147,MOVI_ENTR!O:O,$E$5))</f>
        <v/>
      </c>
      <c r="K147" s="183" t="str">
        <f>IF(CADA_PROD!C145="","",IFERROR($J147/SUM($J$8:$J$1008),""))</f>
        <v/>
      </c>
      <c r="L147" s="183" t="str">
        <f>IF(CADA_PROD!C145="","",IFERROR(H147/SUM($H$8:$H$1008),""))</f>
        <v/>
      </c>
      <c r="M147" s="182" t="str">
        <f>IF(CADA_PROD!$C145="","",IFERROR(SUMIFS(MOVI_ENTR!M:M,MOVI_ENTR!D:D,D147,MOVI_ENTR!O:O,$E$5)/SUMIFS(MOVI_ENTR!I:I,MOVI_ENTR!D:D,D147,MOVI_ENTR!O:O,$E$5),0))</f>
        <v/>
      </c>
      <c r="N147" s="184" t="str">
        <f>IF(CADA_PROD!C145="","",G147/E147)</f>
        <v/>
      </c>
    </row>
    <row r="148" spans="2:14" ht="30" customHeight="1">
      <c r="B148" s="21">
        <f t="shared" si="5"/>
        <v>141</v>
      </c>
      <c r="C148" s="178" t="str">
        <f>IF(CADA_PROD!C146="","",CADA_PROD!C146)</f>
        <v/>
      </c>
      <c r="D148" s="179" t="str">
        <f>IF(CADA_PROD!D146="","",CADA_PROD!D146)</f>
        <v/>
      </c>
      <c r="E148" s="180" t="str">
        <f>IF(CADA_PROD!E146="","",CADA_PROD!E146)</f>
        <v/>
      </c>
      <c r="F148" s="180" t="str">
        <f>IF(CADA_PROD!D146="","",SUMIFS(MOVI_ENTR!I:I,MOVI_ENTR!D:D,D148,MOVI_ENTR!O:O,$E$5))</f>
        <v/>
      </c>
      <c r="G148" s="180" t="str">
        <f>IF(CADA_PROD!C146="","",SUMIFS(MOVI_SAID!H:H,MOVI_SAID!D:D,D148,MOVI_SAID!L:L,$E$5))</f>
        <v/>
      </c>
      <c r="H148" s="180" t="str">
        <f t="shared" si="4"/>
        <v/>
      </c>
      <c r="I148" s="179" t="str">
        <f>IF(CADA_PROD!C146="","",IFERROR(IF(H148&lt;=0,"Sem estoque",IF(H148/E148&lt;0.25,"Quase sem estoque",IF(H148/E148&lt;1.2,"Estoque baixo",IF(H148/E148&lt;2,"Estoque moderado","Estoque confortável")))),""))</f>
        <v/>
      </c>
      <c r="J148" s="182" t="str">
        <f>IF(CADA_PROD!C146="","",SUMIFS(MOVI_ENTR!M:M,MOVI_ENTR!D:D,D148,MOVI_ENTR!O:O,$E$5))</f>
        <v/>
      </c>
      <c r="K148" s="183" t="str">
        <f>IF(CADA_PROD!C146="","",IFERROR($J148/SUM($J$8:$J$1008),""))</f>
        <v/>
      </c>
      <c r="L148" s="183" t="str">
        <f>IF(CADA_PROD!C146="","",IFERROR(H148/SUM($H$8:$H$1008),""))</f>
        <v/>
      </c>
      <c r="M148" s="182" t="str">
        <f>IF(CADA_PROD!$C146="","",IFERROR(SUMIFS(MOVI_ENTR!M:M,MOVI_ENTR!D:D,D148,MOVI_ENTR!O:O,$E$5)/SUMIFS(MOVI_ENTR!I:I,MOVI_ENTR!D:D,D148,MOVI_ENTR!O:O,$E$5),0))</f>
        <v/>
      </c>
      <c r="N148" s="184" t="str">
        <f>IF(CADA_PROD!C146="","",G148/E148)</f>
        <v/>
      </c>
    </row>
    <row r="149" spans="2:14" ht="30" customHeight="1">
      <c r="B149" s="21">
        <f t="shared" si="5"/>
        <v>142</v>
      </c>
      <c r="C149" s="178" t="str">
        <f>IF(CADA_PROD!C147="","",CADA_PROD!C147)</f>
        <v/>
      </c>
      <c r="D149" s="179" t="str">
        <f>IF(CADA_PROD!D147="","",CADA_PROD!D147)</f>
        <v/>
      </c>
      <c r="E149" s="180" t="str">
        <f>IF(CADA_PROD!E147="","",CADA_PROD!E147)</f>
        <v/>
      </c>
      <c r="F149" s="180" t="str">
        <f>IF(CADA_PROD!D147="","",SUMIFS(MOVI_ENTR!I:I,MOVI_ENTR!D:D,D149,MOVI_ENTR!O:O,$E$5))</f>
        <v/>
      </c>
      <c r="G149" s="180" t="str">
        <f>IF(CADA_PROD!C147="","",SUMIFS(MOVI_SAID!H:H,MOVI_SAID!D:D,D149,MOVI_SAID!L:L,$E$5))</f>
        <v/>
      </c>
      <c r="H149" s="180" t="str">
        <f t="shared" si="4"/>
        <v/>
      </c>
      <c r="I149" s="179" t="str">
        <f>IF(CADA_PROD!C147="","",IFERROR(IF(H149&lt;=0,"Sem estoque",IF(H149/E149&lt;0.25,"Quase sem estoque",IF(H149/E149&lt;1.2,"Estoque baixo",IF(H149/E149&lt;2,"Estoque moderado","Estoque confortável")))),""))</f>
        <v/>
      </c>
      <c r="J149" s="182" t="str">
        <f>IF(CADA_PROD!C147="","",SUMIFS(MOVI_ENTR!M:M,MOVI_ENTR!D:D,D149,MOVI_ENTR!O:O,$E$5))</f>
        <v/>
      </c>
      <c r="K149" s="183" t="str">
        <f>IF(CADA_PROD!C147="","",IFERROR($J149/SUM($J$8:$J$1008),""))</f>
        <v/>
      </c>
      <c r="L149" s="183" t="str">
        <f>IF(CADA_PROD!C147="","",IFERROR(H149/SUM($H$8:$H$1008),""))</f>
        <v/>
      </c>
      <c r="M149" s="182" t="str">
        <f>IF(CADA_PROD!$C147="","",IFERROR(SUMIFS(MOVI_ENTR!M:M,MOVI_ENTR!D:D,D149,MOVI_ENTR!O:O,$E$5)/SUMIFS(MOVI_ENTR!I:I,MOVI_ENTR!D:D,D149,MOVI_ENTR!O:O,$E$5),0))</f>
        <v/>
      </c>
      <c r="N149" s="184" t="str">
        <f>IF(CADA_PROD!C147="","",G149/E149)</f>
        <v/>
      </c>
    </row>
    <row r="150" spans="2:14" ht="30" customHeight="1">
      <c r="B150" s="21">
        <f t="shared" si="5"/>
        <v>143</v>
      </c>
      <c r="C150" s="178" t="str">
        <f>IF(CADA_PROD!C148="","",CADA_PROD!C148)</f>
        <v/>
      </c>
      <c r="D150" s="179" t="str">
        <f>IF(CADA_PROD!D148="","",CADA_PROD!D148)</f>
        <v/>
      </c>
      <c r="E150" s="180" t="str">
        <f>IF(CADA_PROD!E148="","",CADA_PROD!E148)</f>
        <v/>
      </c>
      <c r="F150" s="180" t="str">
        <f>IF(CADA_PROD!D148="","",SUMIFS(MOVI_ENTR!I:I,MOVI_ENTR!D:D,D150,MOVI_ENTR!O:O,$E$5))</f>
        <v/>
      </c>
      <c r="G150" s="180" t="str">
        <f>IF(CADA_PROD!C148="","",SUMIFS(MOVI_SAID!H:H,MOVI_SAID!D:D,D150,MOVI_SAID!L:L,$E$5))</f>
        <v/>
      </c>
      <c r="H150" s="180" t="str">
        <f t="shared" si="4"/>
        <v/>
      </c>
      <c r="I150" s="179" t="str">
        <f>IF(CADA_PROD!C148="","",IFERROR(IF(H150&lt;=0,"Sem estoque",IF(H150/E150&lt;0.25,"Quase sem estoque",IF(H150/E150&lt;1.2,"Estoque baixo",IF(H150/E150&lt;2,"Estoque moderado","Estoque confortável")))),""))</f>
        <v/>
      </c>
      <c r="J150" s="182" t="str">
        <f>IF(CADA_PROD!C148="","",SUMIFS(MOVI_ENTR!M:M,MOVI_ENTR!D:D,D150,MOVI_ENTR!O:O,$E$5))</f>
        <v/>
      </c>
      <c r="K150" s="183" t="str">
        <f>IF(CADA_PROD!C148="","",IFERROR($J150/SUM($J$8:$J$1008),""))</f>
        <v/>
      </c>
      <c r="L150" s="183" t="str">
        <f>IF(CADA_PROD!C148="","",IFERROR(H150/SUM($H$8:$H$1008),""))</f>
        <v/>
      </c>
      <c r="M150" s="182" t="str">
        <f>IF(CADA_PROD!$C148="","",IFERROR(SUMIFS(MOVI_ENTR!M:M,MOVI_ENTR!D:D,D150,MOVI_ENTR!O:O,$E$5)/SUMIFS(MOVI_ENTR!I:I,MOVI_ENTR!D:D,D150,MOVI_ENTR!O:O,$E$5),0))</f>
        <v/>
      </c>
      <c r="N150" s="184" t="str">
        <f>IF(CADA_PROD!C148="","",G150/E150)</f>
        <v/>
      </c>
    </row>
    <row r="151" spans="2:14" ht="30" customHeight="1">
      <c r="B151" s="21">
        <f t="shared" si="5"/>
        <v>144</v>
      </c>
      <c r="C151" s="178" t="str">
        <f>IF(CADA_PROD!C149="","",CADA_PROD!C149)</f>
        <v/>
      </c>
      <c r="D151" s="179" t="str">
        <f>IF(CADA_PROD!D149="","",CADA_PROD!D149)</f>
        <v/>
      </c>
      <c r="E151" s="180" t="str">
        <f>IF(CADA_PROD!E149="","",CADA_PROD!E149)</f>
        <v/>
      </c>
      <c r="F151" s="180" t="str">
        <f>IF(CADA_PROD!D149="","",SUMIFS(MOVI_ENTR!I:I,MOVI_ENTR!D:D,D151,MOVI_ENTR!O:O,$E$5))</f>
        <v/>
      </c>
      <c r="G151" s="180" t="str">
        <f>IF(CADA_PROD!C149="","",SUMIFS(MOVI_SAID!H:H,MOVI_SAID!D:D,D151,MOVI_SAID!L:L,$E$5))</f>
        <v/>
      </c>
      <c r="H151" s="180" t="str">
        <f t="shared" si="4"/>
        <v/>
      </c>
      <c r="I151" s="179" t="str">
        <f>IF(CADA_PROD!C149="","",IFERROR(IF(H151&lt;=0,"Sem estoque",IF(H151/E151&lt;0.25,"Quase sem estoque",IF(H151/E151&lt;1.2,"Estoque baixo",IF(H151/E151&lt;2,"Estoque moderado","Estoque confortável")))),""))</f>
        <v/>
      </c>
      <c r="J151" s="182" t="str">
        <f>IF(CADA_PROD!C149="","",SUMIFS(MOVI_ENTR!M:M,MOVI_ENTR!D:D,D151,MOVI_ENTR!O:O,$E$5))</f>
        <v/>
      </c>
      <c r="K151" s="183" t="str">
        <f>IF(CADA_PROD!C149="","",IFERROR($J151/SUM($J$8:$J$1008),""))</f>
        <v/>
      </c>
      <c r="L151" s="183" t="str">
        <f>IF(CADA_PROD!C149="","",IFERROR(H151/SUM($H$8:$H$1008),""))</f>
        <v/>
      </c>
      <c r="M151" s="182" t="str">
        <f>IF(CADA_PROD!$C149="","",IFERROR(SUMIFS(MOVI_ENTR!M:M,MOVI_ENTR!D:D,D151,MOVI_ENTR!O:O,$E$5)/SUMIFS(MOVI_ENTR!I:I,MOVI_ENTR!D:D,D151,MOVI_ENTR!O:O,$E$5),0))</f>
        <v/>
      </c>
      <c r="N151" s="184" t="str">
        <f>IF(CADA_PROD!C149="","",G151/E151)</f>
        <v/>
      </c>
    </row>
    <row r="152" spans="2:14" ht="30" customHeight="1">
      <c r="B152" s="21">
        <f t="shared" si="5"/>
        <v>145</v>
      </c>
      <c r="C152" s="178" t="str">
        <f>IF(CADA_PROD!C150="","",CADA_PROD!C150)</f>
        <v/>
      </c>
      <c r="D152" s="179" t="str">
        <f>IF(CADA_PROD!D150="","",CADA_PROD!D150)</f>
        <v/>
      </c>
      <c r="E152" s="180" t="str">
        <f>IF(CADA_PROD!E150="","",CADA_PROD!E150)</f>
        <v/>
      </c>
      <c r="F152" s="180" t="str">
        <f>IF(CADA_PROD!D150="","",SUMIFS(MOVI_ENTR!I:I,MOVI_ENTR!D:D,D152,MOVI_ENTR!O:O,$E$5))</f>
        <v/>
      </c>
      <c r="G152" s="180" t="str">
        <f>IF(CADA_PROD!C150="","",SUMIFS(MOVI_SAID!H:H,MOVI_SAID!D:D,D152,MOVI_SAID!L:L,$E$5))</f>
        <v/>
      </c>
      <c r="H152" s="180" t="str">
        <f t="shared" si="4"/>
        <v/>
      </c>
      <c r="I152" s="179" t="str">
        <f>IF(CADA_PROD!C150="","",IFERROR(IF(H152&lt;=0,"Sem estoque",IF(H152/E152&lt;0.25,"Quase sem estoque",IF(H152/E152&lt;1.2,"Estoque baixo",IF(H152/E152&lt;2,"Estoque moderado","Estoque confortável")))),""))</f>
        <v/>
      </c>
      <c r="J152" s="182" t="str">
        <f>IF(CADA_PROD!C150="","",SUMIFS(MOVI_ENTR!M:M,MOVI_ENTR!D:D,D152,MOVI_ENTR!O:O,$E$5))</f>
        <v/>
      </c>
      <c r="K152" s="183" t="str">
        <f>IF(CADA_PROD!C150="","",IFERROR($J152/SUM($J$8:$J$1008),""))</f>
        <v/>
      </c>
      <c r="L152" s="183" t="str">
        <f>IF(CADA_PROD!C150="","",IFERROR(H152/SUM($H$8:$H$1008),""))</f>
        <v/>
      </c>
      <c r="M152" s="182" t="str">
        <f>IF(CADA_PROD!$C150="","",IFERROR(SUMIFS(MOVI_ENTR!M:M,MOVI_ENTR!D:D,D152,MOVI_ENTR!O:O,$E$5)/SUMIFS(MOVI_ENTR!I:I,MOVI_ENTR!D:D,D152,MOVI_ENTR!O:O,$E$5),0))</f>
        <v/>
      </c>
      <c r="N152" s="184" t="str">
        <f>IF(CADA_PROD!C150="","",G152/E152)</f>
        <v/>
      </c>
    </row>
    <row r="153" spans="2:14" ht="30" customHeight="1">
      <c r="B153" s="21">
        <f t="shared" si="5"/>
        <v>146</v>
      </c>
      <c r="C153" s="178" t="str">
        <f>IF(CADA_PROD!C151="","",CADA_PROD!C151)</f>
        <v/>
      </c>
      <c r="D153" s="179" t="str">
        <f>IF(CADA_PROD!D151="","",CADA_PROD!D151)</f>
        <v/>
      </c>
      <c r="E153" s="180" t="str">
        <f>IF(CADA_PROD!E151="","",CADA_PROD!E151)</f>
        <v/>
      </c>
      <c r="F153" s="180" t="str">
        <f>IF(CADA_PROD!D151="","",SUMIFS(MOVI_ENTR!I:I,MOVI_ENTR!D:D,D153,MOVI_ENTR!O:O,$E$5))</f>
        <v/>
      </c>
      <c r="G153" s="180" t="str">
        <f>IF(CADA_PROD!C151="","",SUMIFS(MOVI_SAID!H:H,MOVI_SAID!D:D,D153,MOVI_SAID!L:L,$E$5))</f>
        <v/>
      </c>
      <c r="H153" s="180" t="str">
        <f t="shared" si="4"/>
        <v/>
      </c>
      <c r="I153" s="179" t="str">
        <f>IF(CADA_PROD!C151="","",IFERROR(IF(H153&lt;=0,"Sem estoque",IF(H153/E153&lt;0.25,"Quase sem estoque",IF(H153/E153&lt;1.2,"Estoque baixo",IF(H153/E153&lt;2,"Estoque moderado","Estoque confortável")))),""))</f>
        <v/>
      </c>
      <c r="J153" s="182" t="str">
        <f>IF(CADA_PROD!C151="","",SUMIFS(MOVI_ENTR!M:M,MOVI_ENTR!D:D,D153,MOVI_ENTR!O:O,$E$5))</f>
        <v/>
      </c>
      <c r="K153" s="183" t="str">
        <f>IF(CADA_PROD!C151="","",IFERROR($J153/SUM($J$8:$J$1008),""))</f>
        <v/>
      </c>
      <c r="L153" s="183" t="str">
        <f>IF(CADA_PROD!C151="","",IFERROR(H153/SUM($H$8:$H$1008),""))</f>
        <v/>
      </c>
      <c r="M153" s="182" t="str">
        <f>IF(CADA_PROD!$C151="","",IFERROR(SUMIFS(MOVI_ENTR!M:M,MOVI_ENTR!D:D,D153,MOVI_ENTR!O:O,$E$5)/SUMIFS(MOVI_ENTR!I:I,MOVI_ENTR!D:D,D153,MOVI_ENTR!O:O,$E$5),0))</f>
        <v/>
      </c>
      <c r="N153" s="184" t="str">
        <f>IF(CADA_PROD!C151="","",G153/E153)</f>
        <v/>
      </c>
    </row>
    <row r="154" spans="2:14" ht="30" customHeight="1">
      <c r="B154" s="21">
        <f t="shared" si="5"/>
        <v>147</v>
      </c>
      <c r="C154" s="178" t="str">
        <f>IF(CADA_PROD!C152="","",CADA_PROD!C152)</f>
        <v/>
      </c>
      <c r="D154" s="179" t="str">
        <f>IF(CADA_PROD!D152="","",CADA_PROD!D152)</f>
        <v/>
      </c>
      <c r="E154" s="180" t="str">
        <f>IF(CADA_PROD!E152="","",CADA_PROD!E152)</f>
        <v/>
      </c>
      <c r="F154" s="180" t="str">
        <f>IF(CADA_PROD!D152="","",SUMIFS(MOVI_ENTR!I:I,MOVI_ENTR!D:D,D154,MOVI_ENTR!O:O,$E$5))</f>
        <v/>
      </c>
      <c r="G154" s="180" t="str">
        <f>IF(CADA_PROD!C152="","",SUMIFS(MOVI_SAID!H:H,MOVI_SAID!D:D,D154,MOVI_SAID!L:L,$E$5))</f>
        <v/>
      </c>
      <c r="H154" s="180" t="str">
        <f t="shared" si="4"/>
        <v/>
      </c>
      <c r="I154" s="179" t="str">
        <f>IF(CADA_PROD!C152="","",IFERROR(IF(H154&lt;=0,"Sem estoque",IF(H154/E154&lt;0.25,"Quase sem estoque",IF(H154/E154&lt;1.2,"Estoque baixo",IF(H154/E154&lt;2,"Estoque moderado","Estoque confortável")))),""))</f>
        <v/>
      </c>
      <c r="J154" s="182" t="str">
        <f>IF(CADA_PROD!C152="","",SUMIFS(MOVI_ENTR!M:M,MOVI_ENTR!D:D,D154,MOVI_ENTR!O:O,$E$5))</f>
        <v/>
      </c>
      <c r="K154" s="183" t="str">
        <f>IF(CADA_PROD!C152="","",IFERROR($J154/SUM($J$8:$J$1008),""))</f>
        <v/>
      </c>
      <c r="L154" s="183" t="str">
        <f>IF(CADA_PROD!C152="","",IFERROR(H154/SUM($H$8:$H$1008),""))</f>
        <v/>
      </c>
      <c r="M154" s="182" t="str">
        <f>IF(CADA_PROD!$C152="","",IFERROR(SUMIFS(MOVI_ENTR!M:M,MOVI_ENTR!D:D,D154,MOVI_ENTR!O:O,$E$5)/SUMIFS(MOVI_ENTR!I:I,MOVI_ENTR!D:D,D154,MOVI_ENTR!O:O,$E$5),0))</f>
        <v/>
      </c>
      <c r="N154" s="184" t="str">
        <f>IF(CADA_PROD!C152="","",G154/E154)</f>
        <v/>
      </c>
    </row>
    <row r="155" spans="2:14" ht="30" customHeight="1">
      <c r="B155" s="21">
        <f t="shared" si="5"/>
        <v>148</v>
      </c>
      <c r="C155" s="178" t="str">
        <f>IF(CADA_PROD!C153="","",CADA_PROD!C153)</f>
        <v/>
      </c>
      <c r="D155" s="179" t="str">
        <f>IF(CADA_PROD!D153="","",CADA_PROD!D153)</f>
        <v/>
      </c>
      <c r="E155" s="180" t="str">
        <f>IF(CADA_PROD!E153="","",CADA_PROD!E153)</f>
        <v/>
      </c>
      <c r="F155" s="180" t="str">
        <f>IF(CADA_PROD!D153="","",SUMIFS(MOVI_ENTR!I:I,MOVI_ENTR!D:D,D155,MOVI_ENTR!O:O,$E$5))</f>
        <v/>
      </c>
      <c r="G155" s="180" t="str">
        <f>IF(CADA_PROD!C153="","",SUMIFS(MOVI_SAID!H:H,MOVI_SAID!D:D,D155,MOVI_SAID!L:L,$E$5))</f>
        <v/>
      </c>
      <c r="H155" s="180" t="str">
        <f t="shared" si="4"/>
        <v/>
      </c>
      <c r="I155" s="179" t="str">
        <f>IF(CADA_PROD!C153="","",IFERROR(IF(H155&lt;=0,"Sem estoque",IF(H155/E155&lt;0.25,"Quase sem estoque",IF(H155/E155&lt;1.2,"Estoque baixo",IF(H155/E155&lt;2,"Estoque moderado","Estoque confortável")))),""))</f>
        <v/>
      </c>
      <c r="J155" s="182" t="str">
        <f>IF(CADA_PROD!C153="","",SUMIFS(MOVI_ENTR!M:M,MOVI_ENTR!D:D,D155,MOVI_ENTR!O:O,$E$5))</f>
        <v/>
      </c>
      <c r="K155" s="183" t="str">
        <f>IF(CADA_PROD!C153="","",IFERROR($J155/SUM($J$8:$J$1008),""))</f>
        <v/>
      </c>
      <c r="L155" s="183" t="str">
        <f>IF(CADA_PROD!C153="","",IFERROR(H155/SUM($H$8:$H$1008),""))</f>
        <v/>
      </c>
      <c r="M155" s="182" t="str">
        <f>IF(CADA_PROD!$C153="","",IFERROR(SUMIFS(MOVI_ENTR!M:M,MOVI_ENTR!D:D,D155,MOVI_ENTR!O:O,$E$5)/SUMIFS(MOVI_ENTR!I:I,MOVI_ENTR!D:D,D155,MOVI_ENTR!O:O,$E$5),0))</f>
        <v/>
      </c>
      <c r="N155" s="184" t="str">
        <f>IF(CADA_PROD!C153="","",G155/E155)</f>
        <v/>
      </c>
    </row>
    <row r="156" spans="2:14" ht="30" customHeight="1">
      <c r="B156" s="21">
        <f t="shared" si="5"/>
        <v>149</v>
      </c>
      <c r="C156" s="178" t="str">
        <f>IF(CADA_PROD!C154="","",CADA_PROD!C154)</f>
        <v/>
      </c>
      <c r="D156" s="179" t="str">
        <f>IF(CADA_PROD!D154="","",CADA_PROD!D154)</f>
        <v/>
      </c>
      <c r="E156" s="180" t="str">
        <f>IF(CADA_PROD!E154="","",CADA_PROD!E154)</f>
        <v/>
      </c>
      <c r="F156" s="180" t="str">
        <f>IF(CADA_PROD!D154="","",SUMIFS(MOVI_ENTR!I:I,MOVI_ENTR!D:D,D156,MOVI_ENTR!O:O,$E$5))</f>
        <v/>
      </c>
      <c r="G156" s="180" t="str">
        <f>IF(CADA_PROD!C154="","",SUMIFS(MOVI_SAID!H:H,MOVI_SAID!D:D,D156,MOVI_SAID!L:L,$E$5))</f>
        <v/>
      </c>
      <c r="H156" s="180" t="str">
        <f t="shared" si="4"/>
        <v/>
      </c>
      <c r="I156" s="179" t="str">
        <f>IF(CADA_PROD!C154="","",IFERROR(IF(H156&lt;=0,"Sem estoque",IF(H156/E156&lt;0.25,"Quase sem estoque",IF(H156/E156&lt;1.2,"Estoque baixo",IF(H156/E156&lt;2,"Estoque moderado","Estoque confortável")))),""))</f>
        <v/>
      </c>
      <c r="J156" s="182" t="str">
        <f>IF(CADA_PROD!C154="","",SUMIFS(MOVI_ENTR!M:M,MOVI_ENTR!D:D,D156,MOVI_ENTR!O:O,$E$5))</f>
        <v/>
      </c>
      <c r="K156" s="183" t="str">
        <f>IF(CADA_PROD!C154="","",IFERROR($J156/SUM($J$8:$J$1008),""))</f>
        <v/>
      </c>
      <c r="L156" s="183" t="str">
        <f>IF(CADA_PROD!C154="","",IFERROR(H156/SUM($H$8:$H$1008),""))</f>
        <v/>
      </c>
      <c r="M156" s="182" t="str">
        <f>IF(CADA_PROD!$C154="","",IFERROR(SUMIFS(MOVI_ENTR!M:M,MOVI_ENTR!D:D,D156,MOVI_ENTR!O:O,$E$5)/SUMIFS(MOVI_ENTR!I:I,MOVI_ENTR!D:D,D156,MOVI_ENTR!O:O,$E$5),0))</f>
        <v/>
      </c>
      <c r="N156" s="184" t="str">
        <f>IF(CADA_PROD!C154="","",G156/E156)</f>
        <v/>
      </c>
    </row>
    <row r="157" spans="2:14" ht="30" customHeight="1">
      <c r="B157" s="21">
        <f t="shared" si="5"/>
        <v>150</v>
      </c>
      <c r="C157" s="178" t="str">
        <f>IF(CADA_PROD!C155="","",CADA_PROD!C155)</f>
        <v/>
      </c>
      <c r="D157" s="179" t="str">
        <f>IF(CADA_PROD!D155="","",CADA_PROD!D155)</f>
        <v/>
      </c>
      <c r="E157" s="180" t="str">
        <f>IF(CADA_PROD!E155="","",CADA_PROD!E155)</f>
        <v/>
      </c>
      <c r="F157" s="180" t="str">
        <f>IF(CADA_PROD!D155="","",SUMIFS(MOVI_ENTR!I:I,MOVI_ENTR!D:D,D157,MOVI_ENTR!O:O,$E$5))</f>
        <v/>
      </c>
      <c r="G157" s="180" t="str">
        <f>IF(CADA_PROD!C155="","",SUMIFS(MOVI_SAID!H:H,MOVI_SAID!D:D,D157,MOVI_SAID!L:L,$E$5))</f>
        <v/>
      </c>
      <c r="H157" s="180" t="str">
        <f t="shared" si="4"/>
        <v/>
      </c>
      <c r="I157" s="179" t="str">
        <f>IF(CADA_PROD!C155="","",IFERROR(IF(H157&lt;=0,"Sem estoque",IF(H157/E157&lt;0.25,"Quase sem estoque",IF(H157/E157&lt;1.2,"Estoque baixo",IF(H157/E157&lt;2,"Estoque moderado","Estoque confortável")))),""))</f>
        <v/>
      </c>
      <c r="J157" s="182" t="str">
        <f>IF(CADA_PROD!C155="","",SUMIFS(MOVI_ENTR!M:M,MOVI_ENTR!D:D,D157,MOVI_ENTR!O:O,$E$5))</f>
        <v/>
      </c>
      <c r="K157" s="183" t="str">
        <f>IF(CADA_PROD!C155="","",IFERROR($J157/SUM($J$8:$J$1008),""))</f>
        <v/>
      </c>
      <c r="L157" s="183" t="str">
        <f>IF(CADA_PROD!C155="","",IFERROR(H157/SUM($H$8:$H$1008),""))</f>
        <v/>
      </c>
      <c r="M157" s="182" t="str">
        <f>IF(CADA_PROD!$C155="","",IFERROR(SUMIFS(MOVI_ENTR!M:M,MOVI_ENTR!D:D,D157,MOVI_ENTR!O:O,$E$5)/SUMIFS(MOVI_ENTR!I:I,MOVI_ENTR!D:D,D157,MOVI_ENTR!O:O,$E$5),0))</f>
        <v/>
      </c>
      <c r="N157" s="184" t="str">
        <f>IF(CADA_PROD!C155="","",G157/E157)</f>
        <v/>
      </c>
    </row>
    <row r="158" spans="2:14" ht="30" customHeight="1">
      <c r="B158" s="21">
        <f t="shared" si="5"/>
        <v>151</v>
      </c>
      <c r="C158" s="178" t="str">
        <f>IF(CADA_PROD!C156="","",CADA_PROD!C156)</f>
        <v/>
      </c>
      <c r="D158" s="179" t="str">
        <f>IF(CADA_PROD!D156="","",CADA_PROD!D156)</f>
        <v/>
      </c>
      <c r="E158" s="180" t="str">
        <f>IF(CADA_PROD!E156="","",CADA_PROD!E156)</f>
        <v/>
      </c>
      <c r="F158" s="180" t="str">
        <f>IF(CADA_PROD!D156="","",SUMIFS(MOVI_ENTR!I:I,MOVI_ENTR!D:D,D158,MOVI_ENTR!O:O,$E$5))</f>
        <v/>
      </c>
      <c r="G158" s="180" t="str">
        <f>IF(CADA_PROD!C156="","",SUMIFS(MOVI_SAID!H:H,MOVI_SAID!D:D,D158,MOVI_SAID!L:L,$E$5))</f>
        <v/>
      </c>
      <c r="H158" s="180" t="str">
        <f t="shared" si="4"/>
        <v/>
      </c>
      <c r="I158" s="179" t="str">
        <f>IF(CADA_PROD!C156="","",IFERROR(IF(H158&lt;=0,"Sem estoque",IF(H158/E158&lt;0.25,"Quase sem estoque",IF(H158/E158&lt;1.2,"Estoque baixo",IF(H158/E158&lt;2,"Estoque moderado","Estoque confortável")))),""))</f>
        <v/>
      </c>
      <c r="J158" s="182" t="str">
        <f>IF(CADA_PROD!C156="","",SUMIFS(MOVI_ENTR!M:M,MOVI_ENTR!D:D,D158,MOVI_ENTR!O:O,$E$5))</f>
        <v/>
      </c>
      <c r="K158" s="183" t="str">
        <f>IF(CADA_PROD!C156="","",IFERROR($J158/SUM($J$8:$J$1008),""))</f>
        <v/>
      </c>
      <c r="L158" s="183" t="str">
        <f>IF(CADA_PROD!C156="","",IFERROR(H158/SUM($H$8:$H$1008),""))</f>
        <v/>
      </c>
      <c r="M158" s="182" t="str">
        <f>IF(CADA_PROD!$C156="","",IFERROR(SUMIFS(MOVI_ENTR!M:M,MOVI_ENTR!D:D,D158,MOVI_ENTR!O:O,$E$5)/SUMIFS(MOVI_ENTR!I:I,MOVI_ENTR!D:D,D158,MOVI_ENTR!O:O,$E$5),0))</f>
        <v/>
      </c>
      <c r="N158" s="184" t="str">
        <f>IF(CADA_PROD!C156="","",G158/E158)</f>
        <v/>
      </c>
    </row>
    <row r="159" spans="2:14" ht="30" customHeight="1">
      <c r="B159" s="21">
        <f t="shared" si="5"/>
        <v>152</v>
      </c>
      <c r="C159" s="178" t="str">
        <f>IF(CADA_PROD!C157="","",CADA_PROD!C157)</f>
        <v/>
      </c>
      <c r="D159" s="179" t="str">
        <f>IF(CADA_PROD!D157="","",CADA_PROD!D157)</f>
        <v/>
      </c>
      <c r="E159" s="180" t="str">
        <f>IF(CADA_PROD!E157="","",CADA_PROD!E157)</f>
        <v/>
      </c>
      <c r="F159" s="180" t="str">
        <f>IF(CADA_PROD!D157="","",SUMIFS(MOVI_ENTR!I:I,MOVI_ENTR!D:D,D159,MOVI_ENTR!O:O,$E$5))</f>
        <v/>
      </c>
      <c r="G159" s="180" t="str">
        <f>IF(CADA_PROD!C157="","",SUMIFS(MOVI_SAID!H:H,MOVI_SAID!D:D,D159,MOVI_SAID!L:L,$E$5))</f>
        <v/>
      </c>
      <c r="H159" s="180" t="str">
        <f t="shared" si="4"/>
        <v/>
      </c>
      <c r="I159" s="179" t="str">
        <f>IF(CADA_PROD!C157="","",IFERROR(IF(H159&lt;=0,"Sem estoque",IF(H159/E159&lt;0.25,"Quase sem estoque",IF(H159/E159&lt;1.2,"Estoque baixo",IF(H159/E159&lt;2,"Estoque moderado","Estoque confortável")))),""))</f>
        <v/>
      </c>
      <c r="J159" s="182" t="str">
        <f>IF(CADA_PROD!C157="","",SUMIFS(MOVI_ENTR!M:M,MOVI_ENTR!D:D,D159,MOVI_ENTR!O:O,$E$5))</f>
        <v/>
      </c>
      <c r="K159" s="183" t="str">
        <f>IF(CADA_PROD!C157="","",IFERROR($J159/SUM($J$8:$J$1008),""))</f>
        <v/>
      </c>
      <c r="L159" s="183" t="str">
        <f>IF(CADA_PROD!C157="","",IFERROR(H159/SUM($H$8:$H$1008),""))</f>
        <v/>
      </c>
      <c r="M159" s="182" t="str">
        <f>IF(CADA_PROD!$C157="","",IFERROR(SUMIFS(MOVI_ENTR!M:M,MOVI_ENTR!D:D,D159,MOVI_ENTR!O:O,$E$5)/SUMIFS(MOVI_ENTR!I:I,MOVI_ENTR!D:D,D159,MOVI_ENTR!O:O,$E$5),0))</f>
        <v/>
      </c>
      <c r="N159" s="184" t="str">
        <f>IF(CADA_PROD!C157="","",G159/E159)</f>
        <v/>
      </c>
    </row>
    <row r="160" spans="2:14" ht="30" customHeight="1">
      <c r="B160" s="21">
        <f t="shared" si="5"/>
        <v>153</v>
      </c>
      <c r="C160" s="178" t="str">
        <f>IF(CADA_PROD!C158="","",CADA_PROD!C158)</f>
        <v/>
      </c>
      <c r="D160" s="179" t="str">
        <f>IF(CADA_PROD!D158="","",CADA_PROD!D158)</f>
        <v/>
      </c>
      <c r="E160" s="180" t="str">
        <f>IF(CADA_PROD!E158="","",CADA_PROD!E158)</f>
        <v/>
      </c>
      <c r="F160" s="180" t="str">
        <f>IF(CADA_PROD!D158="","",SUMIFS(MOVI_ENTR!I:I,MOVI_ENTR!D:D,D160,MOVI_ENTR!O:O,$E$5))</f>
        <v/>
      </c>
      <c r="G160" s="180" t="str">
        <f>IF(CADA_PROD!C158="","",SUMIFS(MOVI_SAID!H:H,MOVI_SAID!D:D,D160,MOVI_SAID!L:L,$E$5))</f>
        <v/>
      </c>
      <c r="H160" s="180" t="str">
        <f t="shared" si="4"/>
        <v/>
      </c>
      <c r="I160" s="179" t="str">
        <f>IF(CADA_PROD!C158="","",IFERROR(IF(H160&lt;=0,"Sem estoque",IF(H160/E160&lt;0.25,"Quase sem estoque",IF(H160/E160&lt;1.2,"Estoque baixo",IF(H160/E160&lt;2,"Estoque moderado","Estoque confortável")))),""))</f>
        <v/>
      </c>
      <c r="J160" s="182" t="str">
        <f>IF(CADA_PROD!C158="","",SUMIFS(MOVI_ENTR!M:M,MOVI_ENTR!D:D,D160,MOVI_ENTR!O:O,$E$5))</f>
        <v/>
      </c>
      <c r="K160" s="183" t="str">
        <f>IF(CADA_PROD!C158="","",IFERROR($J160/SUM($J$8:$J$1008),""))</f>
        <v/>
      </c>
      <c r="L160" s="183" t="str">
        <f>IF(CADA_PROD!C158="","",IFERROR(H160/SUM($H$8:$H$1008),""))</f>
        <v/>
      </c>
      <c r="M160" s="182" t="str">
        <f>IF(CADA_PROD!$C158="","",IFERROR(SUMIFS(MOVI_ENTR!M:M,MOVI_ENTR!D:D,D160,MOVI_ENTR!O:O,$E$5)/SUMIFS(MOVI_ENTR!I:I,MOVI_ENTR!D:D,D160,MOVI_ENTR!O:O,$E$5),0))</f>
        <v/>
      </c>
      <c r="N160" s="184" t="str">
        <f>IF(CADA_PROD!C158="","",G160/E160)</f>
        <v/>
      </c>
    </row>
    <row r="161" spans="2:14" ht="30" customHeight="1">
      <c r="B161" s="21">
        <f t="shared" si="5"/>
        <v>154</v>
      </c>
      <c r="C161" s="178" t="str">
        <f>IF(CADA_PROD!C159="","",CADA_PROD!C159)</f>
        <v/>
      </c>
      <c r="D161" s="179" t="str">
        <f>IF(CADA_PROD!D159="","",CADA_PROD!D159)</f>
        <v/>
      </c>
      <c r="E161" s="180" t="str">
        <f>IF(CADA_PROD!E159="","",CADA_PROD!E159)</f>
        <v/>
      </c>
      <c r="F161" s="180" t="str">
        <f>IF(CADA_PROD!D159="","",SUMIFS(MOVI_ENTR!I:I,MOVI_ENTR!D:D,D161,MOVI_ENTR!O:O,$E$5))</f>
        <v/>
      </c>
      <c r="G161" s="180" t="str">
        <f>IF(CADA_PROD!C159="","",SUMIFS(MOVI_SAID!H:H,MOVI_SAID!D:D,D161,MOVI_SAID!L:L,$E$5))</f>
        <v/>
      </c>
      <c r="H161" s="180" t="str">
        <f t="shared" si="4"/>
        <v/>
      </c>
      <c r="I161" s="179" t="str">
        <f>IF(CADA_PROD!C159="","",IFERROR(IF(H161&lt;=0,"Sem estoque",IF(H161/E161&lt;0.25,"Quase sem estoque",IF(H161/E161&lt;1.2,"Estoque baixo",IF(H161/E161&lt;2,"Estoque moderado","Estoque confortável")))),""))</f>
        <v/>
      </c>
      <c r="J161" s="182" t="str">
        <f>IF(CADA_PROD!C159="","",SUMIFS(MOVI_ENTR!M:M,MOVI_ENTR!D:D,D161,MOVI_ENTR!O:O,$E$5))</f>
        <v/>
      </c>
      <c r="K161" s="183" t="str">
        <f>IF(CADA_PROD!C159="","",IFERROR($J161/SUM($J$8:$J$1008),""))</f>
        <v/>
      </c>
      <c r="L161" s="183" t="str">
        <f>IF(CADA_PROD!C159="","",IFERROR(H161/SUM($H$8:$H$1008),""))</f>
        <v/>
      </c>
      <c r="M161" s="182" t="str">
        <f>IF(CADA_PROD!$C159="","",IFERROR(SUMIFS(MOVI_ENTR!M:M,MOVI_ENTR!D:D,D161,MOVI_ENTR!O:O,$E$5)/SUMIFS(MOVI_ENTR!I:I,MOVI_ENTR!D:D,D161,MOVI_ENTR!O:O,$E$5),0))</f>
        <v/>
      </c>
      <c r="N161" s="184" t="str">
        <f>IF(CADA_PROD!C159="","",G161/E161)</f>
        <v/>
      </c>
    </row>
    <row r="162" spans="2:14" ht="30" customHeight="1">
      <c r="B162" s="21">
        <f t="shared" si="5"/>
        <v>155</v>
      </c>
      <c r="C162" s="178" t="str">
        <f>IF(CADA_PROD!C160="","",CADA_PROD!C160)</f>
        <v/>
      </c>
      <c r="D162" s="179" t="str">
        <f>IF(CADA_PROD!D160="","",CADA_PROD!D160)</f>
        <v/>
      </c>
      <c r="E162" s="180" t="str">
        <f>IF(CADA_PROD!E160="","",CADA_PROD!E160)</f>
        <v/>
      </c>
      <c r="F162" s="180" t="str">
        <f>IF(CADA_PROD!D160="","",SUMIFS(MOVI_ENTR!I:I,MOVI_ENTR!D:D,D162,MOVI_ENTR!O:O,$E$5))</f>
        <v/>
      </c>
      <c r="G162" s="180" t="str">
        <f>IF(CADA_PROD!C160="","",SUMIFS(MOVI_SAID!H:H,MOVI_SAID!D:D,D162,MOVI_SAID!L:L,$E$5))</f>
        <v/>
      </c>
      <c r="H162" s="180" t="str">
        <f t="shared" si="4"/>
        <v/>
      </c>
      <c r="I162" s="179" t="str">
        <f>IF(CADA_PROD!C160="","",IFERROR(IF(H162&lt;=0,"Sem estoque",IF(H162/E162&lt;0.25,"Quase sem estoque",IF(H162/E162&lt;1.2,"Estoque baixo",IF(H162/E162&lt;2,"Estoque moderado","Estoque confortável")))),""))</f>
        <v/>
      </c>
      <c r="J162" s="182" t="str">
        <f>IF(CADA_PROD!C160="","",SUMIFS(MOVI_ENTR!M:M,MOVI_ENTR!D:D,D162,MOVI_ENTR!O:O,$E$5))</f>
        <v/>
      </c>
      <c r="K162" s="183" t="str">
        <f>IF(CADA_PROD!C160="","",IFERROR($J162/SUM($J$8:$J$1008),""))</f>
        <v/>
      </c>
      <c r="L162" s="183" t="str">
        <f>IF(CADA_PROD!C160="","",IFERROR(H162/SUM($H$8:$H$1008),""))</f>
        <v/>
      </c>
      <c r="M162" s="182" t="str">
        <f>IF(CADA_PROD!$C160="","",IFERROR(SUMIFS(MOVI_ENTR!M:M,MOVI_ENTR!D:D,D162,MOVI_ENTR!O:O,$E$5)/SUMIFS(MOVI_ENTR!I:I,MOVI_ENTR!D:D,D162,MOVI_ENTR!O:O,$E$5),0))</f>
        <v/>
      </c>
      <c r="N162" s="184" t="str">
        <f>IF(CADA_PROD!C160="","",G162/E162)</f>
        <v/>
      </c>
    </row>
    <row r="163" spans="2:14" ht="30" customHeight="1">
      <c r="B163" s="21">
        <f t="shared" si="5"/>
        <v>156</v>
      </c>
      <c r="C163" s="178" t="str">
        <f>IF(CADA_PROD!C161="","",CADA_PROD!C161)</f>
        <v/>
      </c>
      <c r="D163" s="179" t="str">
        <f>IF(CADA_PROD!D161="","",CADA_PROD!D161)</f>
        <v/>
      </c>
      <c r="E163" s="180" t="str">
        <f>IF(CADA_PROD!E161="","",CADA_PROD!E161)</f>
        <v/>
      </c>
      <c r="F163" s="180" t="str">
        <f>IF(CADA_PROD!D161="","",SUMIFS(MOVI_ENTR!I:I,MOVI_ENTR!D:D,D163,MOVI_ENTR!O:O,$E$5))</f>
        <v/>
      </c>
      <c r="G163" s="180" t="str">
        <f>IF(CADA_PROD!C161="","",SUMIFS(MOVI_SAID!H:H,MOVI_SAID!D:D,D163,MOVI_SAID!L:L,$E$5))</f>
        <v/>
      </c>
      <c r="H163" s="180" t="str">
        <f t="shared" si="4"/>
        <v/>
      </c>
      <c r="I163" s="179" t="str">
        <f>IF(CADA_PROD!C161="","",IFERROR(IF(H163&lt;=0,"Sem estoque",IF(H163/E163&lt;0.25,"Quase sem estoque",IF(H163/E163&lt;1.2,"Estoque baixo",IF(H163/E163&lt;2,"Estoque moderado","Estoque confortável")))),""))</f>
        <v/>
      </c>
      <c r="J163" s="182" t="str">
        <f>IF(CADA_PROD!C161="","",SUMIFS(MOVI_ENTR!M:M,MOVI_ENTR!D:D,D163,MOVI_ENTR!O:O,$E$5))</f>
        <v/>
      </c>
      <c r="K163" s="183" t="str">
        <f>IF(CADA_PROD!C161="","",IFERROR($J163/SUM($J$8:$J$1008),""))</f>
        <v/>
      </c>
      <c r="L163" s="183" t="str">
        <f>IF(CADA_PROD!C161="","",IFERROR(H163/SUM($H$8:$H$1008),""))</f>
        <v/>
      </c>
      <c r="M163" s="182" t="str">
        <f>IF(CADA_PROD!$C161="","",IFERROR(SUMIFS(MOVI_ENTR!M:M,MOVI_ENTR!D:D,D163,MOVI_ENTR!O:O,$E$5)/SUMIFS(MOVI_ENTR!I:I,MOVI_ENTR!D:D,D163,MOVI_ENTR!O:O,$E$5),0))</f>
        <v/>
      </c>
      <c r="N163" s="184" t="str">
        <f>IF(CADA_PROD!C161="","",G163/E163)</f>
        <v/>
      </c>
    </row>
    <row r="164" spans="2:14" ht="30" customHeight="1">
      <c r="B164" s="21">
        <f t="shared" si="5"/>
        <v>157</v>
      </c>
      <c r="C164" s="178" t="str">
        <f>IF(CADA_PROD!C162="","",CADA_PROD!C162)</f>
        <v/>
      </c>
      <c r="D164" s="179" t="str">
        <f>IF(CADA_PROD!D162="","",CADA_PROD!D162)</f>
        <v/>
      </c>
      <c r="E164" s="180" t="str">
        <f>IF(CADA_PROD!E162="","",CADA_PROD!E162)</f>
        <v/>
      </c>
      <c r="F164" s="180" t="str">
        <f>IF(CADA_PROD!D162="","",SUMIFS(MOVI_ENTR!I:I,MOVI_ENTR!D:D,D164,MOVI_ENTR!O:O,$E$5))</f>
        <v/>
      </c>
      <c r="G164" s="180" t="str">
        <f>IF(CADA_PROD!C162="","",SUMIFS(MOVI_SAID!H:H,MOVI_SAID!D:D,D164,MOVI_SAID!L:L,$E$5))</f>
        <v/>
      </c>
      <c r="H164" s="180" t="str">
        <f t="shared" si="4"/>
        <v/>
      </c>
      <c r="I164" s="179" t="str">
        <f>IF(CADA_PROD!C162="","",IFERROR(IF(H164&lt;=0,"Sem estoque",IF(H164/E164&lt;0.25,"Quase sem estoque",IF(H164/E164&lt;1.2,"Estoque baixo",IF(H164/E164&lt;2,"Estoque moderado","Estoque confortável")))),""))</f>
        <v/>
      </c>
      <c r="J164" s="182" t="str">
        <f>IF(CADA_PROD!C162="","",SUMIFS(MOVI_ENTR!M:M,MOVI_ENTR!D:D,D164,MOVI_ENTR!O:O,$E$5))</f>
        <v/>
      </c>
      <c r="K164" s="183" t="str">
        <f>IF(CADA_PROD!C162="","",IFERROR($J164/SUM($J$8:$J$1008),""))</f>
        <v/>
      </c>
      <c r="L164" s="183" t="str">
        <f>IF(CADA_PROD!C162="","",IFERROR(H164/SUM($H$8:$H$1008),""))</f>
        <v/>
      </c>
      <c r="M164" s="182" t="str">
        <f>IF(CADA_PROD!$C162="","",IFERROR(SUMIFS(MOVI_ENTR!M:M,MOVI_ENTR!D:D,D164,MOVI_ENTR!O:O,$E$5)/SUMIFS(MOVI_ENTR!I:I,MOVI_ENTR!D:D,D164,MOVI_ENTR!O:O,$E$5),0))</f>
        <v/>
      </c>
      <c r="N164" s="184" t="str">
        <f>IF(CADA_PROD!C162="","",G164/E164)</f>
        <v/>
      </c>
    </row>
    <row r="165" spans="2:14" ht="30" customHeight="1">
      <c r="B165" s="21">
        <f t="shared" si="5"/>
        <v>158</v>
      </c>
      <c r="C165" s="178" t="str">
        <f>IF(CADA_PROD!C163="","",CADA_PROD!C163)</f>
        <v/>
      </c>
      <c r="D165" s="179" t="str">
        <f>IF(CADA_PROD!D163="","",CADA_PROD!D163)</f>
        <v/>
      </c>
      <c r="E165" s="180" t="str">
        <f>IF(CADA_PROD!E163="","",CADA_PROD!E163)</f>
        <v/>
      </c>
      <c r="F165" s="180" t="str">
        <f>IF(CADA_PROD!D163="","",SUMIFS(MOVI_ENTR!I:I,MOVI_ENTR!D:D,D165,MOVI_ENTR!O:O,$E$5))</f>
        <v/>
      </c>
      <c r="G165" s="180" t="str">
        <f>IF(CADA_PROD!C163="","",SUMIFS(MOVI_SAID!H:H,MOVI_SAID!D:D,D165,MOVI_SAID!L:L,$E$5))</f>
        <v/>
      </c>
      <c r="H165" s="180" t="str">
        <f t="shared" si="4"/>
        <v/>
      </c>
      <c r="I165" s="179" t="str">
        <f>IF(CADA_PROD!C163="","",IFERROR(IF(H165&lt;=0,"Sem estoque",IF(H165/E165&lt;0.25,"Quase sem estoque",IF(H165/E165&lt;1.2,"Estoque baixo",IF(H165/E165&lt;2,"Estoque moderado","Estoque confortável")))),""))</f>
        <v/>
      </c>
      <c r="J165" s="182" t="str">
        <f>IF(CADA_PROD!C163="","",SUMIFS(MOVI_ENTR!M:M,MOVI_ENTR!D:D,D165,MOVI_ENTR!O:O,$E$5))</f>
        <v/>
      </c>
      <c r="K165" s="183" t="str">
        <f>IF(CADA_PROD!C163="","",IFERROR($J165/SUM($J$8:$J$1008),""))</f>
        <v/>
      </c>
      <c r="L165" s="183" t="str">
        <f>IF(CADA_PROD!C163="","",IFERROR(H165/SUM($H$8:$H$1008),""))</f>
        <v/>
      </c>
      <c r="M165" s="182" t="str">
        <f>IF(CADA_PROD!$C163="","",IFERROR(SUMIFS(MOVI_ENTR!M:M,MOVI_ENTR!D:D,D165,MOVI_ENTR!O:O,$E$5)/SUMIFS(MOVI_ENTR!I:I,MOVI_ENTR!D:D,D165,MOVI_ENTR!O:O,$E$5),0))</f>
        <v/>
      </c>
      <c r="N165" s="184" t="str">
        <f>IF(CADA_PROD!C163="","",G165/E165)</f>
        <v/>
      </c>
    </row>
    <row r="166" spans="2:14" ht="30" customHeight="1">
      <c r="B166" s="21">
        <f t="shared" si="5"/>
        <v>159</v>
      </c>
      <c r="C166" s="178" t="str">
        <f>IF(CADA_PROD!C164="","",CADA_PROD!C164)</f>
        <v/>
      </c>
      <c r="D166" s="179" t="str">
        <f>IF(CADA_PROD!D164="","",CADA_PROD!D164)</f>
        <v/>
      </c>
      <c r="E166" s="180" t="str">
        <f>IF(CADA_PROD!E164="","",CADA_PROD!E164)</f>
        <v/>
      </c>
      <c r="F166" s="180" t="str">
        <f>IF(CADA_PROD!D164="","",SUMIFS(MOVI_ENTR!I:I,MOVI_ENTR!D:D,D166,MOVI_ENTR!O:O,$E$5))</f>
        <v/>
      </c>
      <c r="G166" s="180" t="str">
        <f>IF(CADA_PROD!C164="","",SUMIFS(MOVI_SAID!H:H,MOVI_SAID!D:D,D166,MOVI_SAID!L:L,$E$5))</f>
        <v/>
      </c>
      <c r="H166" s="180" t="str">
        <f t="shared" si="4"/>
        <v/>
      </c>
      <c r="I166" s="179" t="str">
        <f>IF(CADA_PROD!C164="","",IFERROR(IF(H166&lt;=0,"Sem estoque",IF(H166/E166&lt;0.25,"Quase sem estoque",IF(H166/E166&lt;1.2,"Estoque baixo",IF(H166/E166&lt;2,"Estoque moderado","Estoque confortável")))),""))</f>
        <v/>
      </c>
      <c r="J166" s="182" t="str">
        <f>IF(CADA_PROD!C164="","",SUMIFS(MOVI_ENTR!M:M,MOVI_ENTR!D:D,D166,MOVI_ENTR!O:O,$E$5))</f>
        <v/>
      </c>
      <c r="K166" s="183" t="str">
        <f>IF(CADA_PROD!C164="","",IFERROR($J166/SUM($J$8:$J$1008),""))</f>
        <v/>
      </c>
      <c r="L166" s="183" t="str">
        <f>IF(CADA_PROD!C164="","",IFERROR(H166/SUM($H$8:$H$1008),""))</f>
        <v/>
      </c>
      <c r="M166" s="182" t="str">
        <f>IF(CADA_PROD!$C164="","",IFERROR(SUMIFS(MOVI_ENTR!M:M,MOVI_ENTR!D:D,D166,MOVI_ENTR!O:O,$E$5)/SUMIFS(MOVI_ENTR!I:I,MOVI_ENTR!D:D,D166,MOVI_ENTR!O:O,$E$5),0))</f>
        <v/>
      </c>
      <c r="N166" s="184" t="str">
        <f>IF(CADA_PROD!C164="","",G166/E166)</f>
        <v/>
      </c>
    </row>
    <row r="167" spans="2:14" ht="30" customHeight="1">
      <c r="B167" s="21">
        <f t="shared" si="5"/>
        <v>160</v>
      </c>
      <c r="C167" s="178" t="str">
        <f>IF(CADA_PROD!C165="","",CADA_PROD!C165)</f>
        <v/>
      </c>
      <c r="D167" s="179" t="str">
        <f>IF(CADA_PROD!D165="","",CADA_PROD!D165)</f>
        <v/>
      </c>
      <c r="E167" s="180" t="str">
        <f>IF(CADA_PROD!E165="","",CADA_PROD!E165)</f>
        <v/>
      </c>
      <c r="F167" s="180" t="str">
        <f>IF(CADA_PROD!D165="","",SUMIFS(MOVI_ENTR!I:I,MOVI_ENTR!D:D,D167,MOVI_ENTR!O:O,$E$5))</f>
        <v/>
      </c>
      <c r="G167" s="180" t="str">
        <f>IF(CADA_PROD!C165="","",SUMIFS(MOVI_SAID!H:H,MOVI_SAID!D:D,D167,MOVI_SAID!L:L,$E$5))</f>
        <v/>
      </c>
      <c r="H167" s="180" t="str">
        <f t="shared" si="4"/>
        <v/>
      </c>
      <c r="I167" s="179" t="str">
        <f>IF(CADA_PROD!C165="","",IFERROR(IF(H167&lt;=0,"Sem estoque",IF(H167/E167&lt;0.25,"Quase sem estoque",IF(H167/E167&lt;1.2,"Estoque baixo",IF(H167/E167&lt;2,"Estoque moderado","Estoque confortável")))),""))</f>
        <v/>
      </c>
      <c r="J167" s="182" t="str">
        <f>IF(CADA_PROD!C165="","",SUMIFS(MOVI_ENTR!M:M,MOVI_ENTR!D:D,D167,MOVI_ENTR!O:O,$E$5))</f>
        <v/>
      </c>
      <c r="K167" s="183" t="str">
        <f>IF(CADA_PROD!C165="","",IFERROR($J167/SUM($J$8:$J$1008),""))</f>
        <v/>
      </c>
      <c r="L167" s="183" t="str">
        <f>IF(CADA_PROD!C165="","",IFERROR(H167/SUM($H$8:$H$1008),""))</f>
        <v/>
      </c>
      <c r="M167" s="182" t="str">
        <f>IF(CADA_PROD!$C165="","",IFERROR(SUMIFS(MOVI_ENTR!M:M,MOVI_ENTR!D:D,D167,MOVI_ENTR!O:O,$E$5)/SUMIFS(MOVI_ENTR!I:I,MOVI_ENTR!D:D,D167,MOVI_ENTR!O:O,$E$5),0))</f>
        <v/>
      </c>
      <c r="N167" s="184" t="str">
        <f>IF(CADA_PROD!C165="","",G167/E167)</f>
        <v/>
      </c>
    </row>
    <row r="168" spans="2:14" ht="30" customHeight="1">
      <c r="B168" s="21">
        <f t="shared" si="5"/>
        <v>161</v>
      </c>
      <c r="C168" s="178" t="str">
        <f>IF(CADA_PROD!C166="","",CADA_PROD!C166)</f>
        <v/>
      </c>
      <c r="D168" s="179" t="str">
        <f>IF(CADA_PROD!D166="","",CADA_PROD!D166)</f>
        <v/>
      </c>
      <c r="E168" s="180" t="str">
        <f>IF(CADA_PROD!E166="","",CADA_PROD!E166)</f>
        <v/>
      </c>
      <c r="F168" s="180" t="str">
        <f>IF(CADA_PROD!D166="","",SUMIFS(MOVI_ENTR!I:I,MOVI_ENTR!D:D,D168,MOVI_ENTR!O:O,$E$5))</f>
        <v/>
      </c>
      <c r="G168" s="180" t="str">
        <f>IF(CADA_PROD!C166="","",SUMIFS(MOVI_SAID!H:H,MOVI_SAID!D:D,D168,MOVI_SAID!L:L,$E$5))</f>
        <v/>
      </c>
      <c r="H168" s="180" t="str">
        <f t="shared" si="4"/>
        <v/>
      </c>
      <c r="I168" s="179" t="str">
        <f>IF(CADA_PROD!C166="","",IFERROR(IF(H168&lt;=0,"Sem estoque",IF(H168/E168&lt;0.25,"Quase sem estoque",IF(H168/E168&lt;1.2,"Estoque baixo",IF(H168/E168&lt;2,"Estoque moderado","Estoque confortável")))),""))</f>
        <v/>
      </c>
      <c r="J168" s="182" t="str">
        <f>IF(CADA_PROD!C166="","",SUMIFS(MOVI_ENTR!M:M,MOVI_ENTR!D:D,D168,MOVI_ENTR!O:O,$E$5))</f>
        <v/>
      </c>
      <c r="K168" s="183" t="str">
        <f>IF(CADA_PROD!C166="","",IFERROR($J168/SUM($J$8:$J$1008),""))</f>
        <v/>
      </c>
      <c r="L168" s="183" t="str">
        <f>IF(CADA_PROD!C166="","",IFERROR(H168/SUM($H$8:$H$1008),""))</f>
        <v/>
      </c>
      <c r="M168" s="182" t="str">
        <f>IF(CADA_PROD!$C166="","",IFERROR(SUMIFS(MOVI_ENTR!M:M,MOVI_ENTR!D:D,D168,MOVI_ENTR!O:O,$E$5)/SUMIFS(MOVI_ENTR!I:I,MOVI_ENTR!D:D,D168,MOVI_ENTR!O:O,$E$5),0))</f>
        <v/>
      </c>
      <c r="N168" s="184" t="str">
        <f>IF(CADA_PROD!C166="","",G168/E168)</f>
        <v/>
      </c>
    </row>
    <row r="169" spans="2:14" ht="30" customHeight="1">
      <c r="B169" s="21">
        <f t="shared" si="5"/>
        <v>162</v>
      </c>
      <c r="C169" s="178" t="str">
        <f>IF(CADA_PROD!C167="","",CADA_PROD!C167)</f>
        <v/>
      </c>
      <c r="D169" s="179" t="str">
        <f>IF(CADA_PROD!D167="","",CADA_PROD!D167)</f>
        <v/>
      </c>
      <c r="E169" s="180" t="str">
        <f>IF(CADA_PROD!E167="","",CADA_PROD!E167)</f>
        <v/>
      </c>
      <c r="F169" s="180" t="str">
        <f>IF(CADA_PROD!D167="","",SUMIFS(MOVI_ENTR!I:I,MOVI_ENTR!D:D,D169,MOVI_ENTR!O:O,$E$5))</f>
        <v/>
      </c>
      <c r="G169" s="180" t="str">
        <f>IF(CADA_PROD!C167="","",SUMIFS(MOVI_SAID!H:H,MOVI_SAID!D:D,D169,MOVI_SAID!L:L,$E$5))</f>
        <v/>
      </c>
      <c r="H169" s="180" t="str">
        <f t="shared" si="4"/>
        <v/>
      </c>
      <c r="I169" s="179" t="str">
        <f>IF(CADA_PROD!C167="","",IFERROR(IF(H169&lt;=0,"Sem estoque",IF(H169/E169&lt;0.25,"Quase sem estoque",IF(H169/E169&lt;1.2,"Estoque baixo",IF(H169/E169&lt;2,"Estoque moderado","Estoque confortável")))),""))</f>
        <v/>
      </c>
      <c r="J169" s="182" t="str">
        <f>IF(CADA_PROD!C167="","",SUMIFS(MOVI_ENTR!M:M,MOVI_ENTR!D:D,D169,MOVI_ENTR!O:O,$E$5))</f>
        <v/>
      </c>
      <c r="K169" s="183" t="str">
        <f>IF(CADA_PROD!C167="","",IFERROR($J169/SUM($J$8:$J$1008),""))</f>
        <v/>
      </c>
      <c r="L169" s="183" t="str">
        <f>IF(CADA_PROD!C167="","",IFERROR(H169/SUM($H$8:$H$1008),""))</f>
        <v/>
      </c>
      <c r="M169" s="182" t="str">
        <f>IF(CADA_PROD!$C167="","",IFERROR(SUMIFS(MOVI_ENTR!M:M,MOVI_ENTR!D:D,D169,MOVI_ENTR!O:O,$E$5)/SUMIFS(MOVI_ENTR!I:I,MOVI_ENTR!D:D,D169,MOVI_ENTR!O:O,$E$5),0))</f>
        <v/>
      </c>
      <c r="N169" s="184" t="str">
        <f>IF(CADA_PROD!C167="","",G169/E169)</f>
        <v/>
      </c>
    </row>
    <row r="170" spans="2:14" ht="30" customHeight="1">
      <c r="B170" s="21">
        <f t="shared" si="5"/>
        <v>163</v>
      </c>
      <c r="C170" s="178" t="str">
        <f>IF(CADA_PROD!C168="","",CADA_PROD!C168)</f>
        <v/>
      </c>
      <c r="D170" s="179" t="str">
        <f>IF(CADA_PROD!D168="","",CADA_PROD!D168)</f>
        <v/>
      </c>
      <c r="E170" s="180" t="str">
        <f>IF(CADA_PROD!E168="","",CADA_PROD!E168)</f>
        <v/>
      </c>
      <c r="F170" s="180" t="str">
        <f>IF(CADA_PROD!D168="","",SUMIFS(MOVI_ENTR!I:I,MOVI_ENTR!D:D,D170,MOVI_ENTR!O:O,$E$5))</f>
        <v/>
      </c>
      <c r="G170" s="180" t="str">
        <f>IF(CADA_PROD!C168="","",SUMIFS(MOVI_SAID!H:H,MOVI_SAID!D:D,D170,MOVI_SAID!L:L,$E$5))</f>
        <v/>
      </c>
      <c r="H170" s="180" t="str">
        <f t="shared" si="4"/>
        <v/>
      </c>
      <c r="I170" s="179" t="str">
        <f>IF(CADA_PROD!C168="","",IFERROR(IF(H170&lt;=0,"Sem estoque",IF(H170/E170&lt;0.25,"Quase sem estoque",IF(H170/E170&lt;1.2,"Estoque baixo",IF(H170/E170&lt;2,"Estoque moderado","Estoque confortável")))),""))</f>
        <v/>
      </c>
      <c r="J170" s="182" t="str">
        <f>IF(CADA_PROD!C168="","",SUMIFS(MOVI_ENTR!M:M,MOVI_ENTR!D:D,D170,MOVI_ENTR!O:O,$E$5))</f>
        <v/>
      </c>
      <c r="K170" s="183" t="str">
        <f>IF(CADA_PROD!C168="","",IFERROR($J170/SUM($J$8:$J$1008),""))</f>
        <v/>
      </c>
      <c r="L170" s="183" t="str">
        <f>IF(CADA_PROD!C168="","",IFERROR(H170/SUM($H$8:$H$1008),""))</f>
        <v/>
      </c>
      <c r="M170" s="182" t="str">
        <f>IF(CADA_PROD!$C168="","",IFERROR(SUMIFS(MOVI_ENTR!M:M,MOVI_ENTR!D:D,D170,MOVI_ENTR!O:O,$E$5)/SUMIFS(MOVI_ENTR!I:I,MOVI_ENTR!D:D,D170,MOVI_ENTR!O:O,$E$5),0))</f>
        <v/>
      </c>
      <c r="N170" s="184" t="str">
        <f>IF(CADA_PROD!C168="","",G170/E170)</f>
        <v/>
      </c>
    </row>
    <row r="171" spans="2:14" ht="30" customHeight="1">
      <c r="B171" s="21">
        <f t="shared" si="5"/>
        <v>164</v>
      </c>
      <c r="C171" s="178" t="str">
        <f>IF(CADA_PROD!C169="","",CADA_PROD!C169)</f>
        <v/>
      </c>
      <c r="D171" s="179" t="str">
        <f>IF(CADA_PROD!D169="","",CADA_PROD!D169)</f>
        <v/>
      </c>
      <c r="E171" s="180" t="str">
        <f>IF(CADA_PROD!E169="","",CADA_PROD!E169)</f>
        <v/>
      </c>
      <c r="F171" s="180" t="str">
        <f>IF(CADA_PROD!D169="","",SUMIFS(MOVI_ENTR!I:I,MOVI_ENTR!D:D,D171,MOVI_ENTR!O:O,$E$5))</f>
        <v/>
      </c>
      <c r="G171" s="180" t="str">
        <f>IF(CADA_PROD!C169="","",SUMIFS(MOVI_SAID!H:H,MOVI_SAID!D:D,D171,MOVI_SAID!L:L,$E$5))</f>
        <v/>
      </c>
      <c r="H171" s="180" t="str">
        <f t="shared" si="4"/>
        <v/>
      </c>
      <c r="I171" s="179" t="str">
        <f>IF(CADA_PROD!C169="","",IFERROR(IF(H171&lt;=0,"Sem estoque",IF(H171/E171&lt;0.25,"Quase sem estoque",IF(H171/E171&lt;1.2,"Estoque baixo",IF(H171/E171&lt;2,"Estoque moderado","Estoque confortável")))),""))</f>
        <v/>
      </c>
      <c r="J171" s="182" t="str">
        <f>IF(CADA_PROD!C169="","",SUMIFS(MOVI_ENTR!M:M,MOVI_ENTR!D:D,D171,MOVI_ENTR!O:O,$E$5))</f>
        <v/>
      </c>
      <c r="K171" s="183" t="str">
        <f>IF(CADA_PROD!C169="","",IFERROR($J171/SUM($J$8:$J$1008),""))</f>
        <v/>
      </c>
      <c r="L171" s="183" t="str">
        <f>IF(CADA_PROD!C169="","",IFERROR(H171/SUM($H$8:$H$1008),""))</f>
        <v/>
      </c>
      <c r="M171" s="182" t="str">
        <f>IF(CADA_PROD!$C169="","",IFERROR(SUMIFS(MOVI_ENTR!M:M,MOVI_ENTR!D:D,D171,MOVI_ENTR!O:O,$E$5)/SUMIFS(MOVI_ENTR!I:I,MOVI_ENTR!D:D,D171,MOVI_ENTR!O:O,$E$5),0))</f>
        <v/>
      </c>
      <c r="N171" s="184" t="str">
        <f>IF(CADA_PROD!C169="","",G171/E171)</f>
        <v/>
      </c>
    </row>
    <row r="172" spans="2:14" ht="30" customHeight="1">
      <c r="B172" s="21">
        <f t="shared" si="5"/>
        <v>165</v>
      </c>
      <c r="C172" s="178" t="str">
        <f>IF(CADA_PROD!C170="","",CADA_PROD!C170)</f>
        <v/>
      </c>
      <c r="D172" s="179" t="str">
        <f>IF(CADA_PROD!D170="","",CADA_PROD!D170)</f>
        <v/>
      </c>
      <c r="E172" s="180" t="str">
        <f>IF(CADA_PROD!E170="","",CADA_PROD!E170)</f>
        <v/>
      </c>
      <c r="F172" s="180" t="str">
        <f>IF(CADA_PROD!D170="","",SUMIFS(MOVI_ENTR!I:I,MOVI_ENTR!D:D,D172,MOVI_ENTR!O:O,$E$5))</f>
        <v/>
      </c>
      <c r="G172" s="180" t="str">
        <f>IF(CADA_PROD!C170="","",SUMIFS(MOVI_SAID!H:H,MOVI_SAID!D:D,D172,MOVI_SAID!L:L,$E$5))</f>
        <v/>
      </c>
      <c r="H172" s="180" t="str">
        <f t="shared" si="4"/>
        <v/>
      </c>
      <c r="I172" s="179" t="str">
        <f>IF(CADA_PROD!C170="","",IFERROR(IF(H172&lt;=0,"Sem estoque",IF(H172/E172&lt;0.25,"Quase sem estoque",IF(H172/E172&lt;1.2,"Estoque baixo",IF(H172/E172&lt;2,"Estoque moderado","Estoque confortável")))),""))</f>
        <v/>
      </c>
      <c r="J172" s="182" t="str">
        <f>IF(CADA_PROD!C170="","",SUMIFS(MOVI_ENTR!M:M,MOVI_ENTR!D:D,D172,MOVI_ENTR!O:O,$E$5))</f>
        <v/>
      </c>
      <c r="K172" s="183" t="str">
        <f>IF(CADA_PROD!C170="","",IFERROR($J172/SUM($J$8:$J$1008),""))</f>
        <v/>
      </c>
      <c r="L172" s="183" t="str">
        <f>IF(CADA_PROD!C170="","",IFERROR(H172/SUM($H$8:$H$1008),""))</f>
        <v/>
      </c>
      <c r="M172" s="182" t="str">
        <f>IF(CADA_PROD!$C170="","",IFERROR(SUMIFS(MOVI_ENTR!M:M,MOVI_ENTR!D:D,D172,MOVI_ENTR!O:O,$E$5)/SUMIFS(MOVI_ENTR!I:I,MOVI_ENTR!D:D,D172,MOVI_ENTR!O:O,$E$5),0))</f>
        <v/>
      </c>
      <c r="N172" s="184" t="str">
        <f>IF(CADA_PROD!C170="","",G172/E172)</f>
        <v/>
      </c>
    </row>
    <row r="173" spans="2:14" ht="30" customHeight="1">
      <c r="B173" s="21">
        <f t="shared" si="5"/>
        <v>166</v>
      </c>
      <c r="C173" s="178" t="str">
        <f>IF(CADA_PROD!C171="","",CADA_PROD!C171)</f>
        <v/>
      </c>
      <c r="D173" s="179" t="str">
        <f>IF(CADA_PROD!D171="","",CADA_PROD!D171)</f>
        <v/>
      </c>
      <c r="E173" s="180" t="str">
        <f>IF(CADA_PROD!E171="","",CADA_PROD!E171)</f>
        <v/>
      </c>
      <c r="F173" s="180" t="str">
        <f>IF(CADA_PROD!D171="","",SUMIFS(MOVI_ENTR!I:I,MOVI_ENTR!D:D,D173,MOVI_ENTR!O:O,$E$5))</f>
        <v/>
      </c>
      <c r="G173" s="180" t="str">
        <f>IF(CADA_PROD!C171="","",SUMIFS(MOVI_SAID!H:H,MOVI_SAID!D:D,D173,MOVI_SAID!L:L,$E$5))</f>
        <v/>
      </c>
      <c r="H173" s="180" t="str">
        <f t="shared" si="4"/>
        <v/>
      </c>
      <c r="I173" s="179" t="str">
        <f>IF(CADA_PROD!C171="","",IFERROR(IF(H173&lt;=0,"Sem estoque",IF(H173/E173&lt;0.25,"Quase sem estoque",IF(H173/E173&lt;1.2,"Estoque baixo",IF(H173/E173&lt;2,"Estoque moderado","Estoque confortável")))),""))</f>
        <v/>
      </c>
      <c r="J173" s="182" t="str">
        <f>IF(CADA_PROD!C171="","",SUMIFS(MOVI_ENTR!M:M,MOVI_ENTR!D:D,D173,MOVI_ENTR!O:O,$E$5))</f>
        <v/>
      </c>
      <c r="K173" s="183" t="str">
        <f>IF(CADA_PROD!C171="","",IFERROR($J173/SUM($J$8:$J$1008),""))</f>
        <v/>
      </c>
      <c r="L173" s="183" t="str">
        <f>IF(CADA_PROD!C171="","",IFERROR(H173/SUM($H$8:$H$1008),""))</f>
        <v/>
      </c>
      <c r="M173" s="182" t="str">
        <f>IF(CADA_PROD!$C171="","",IFERROR(SUMIFS(MOVI_ENTR!M:M,MOVI_ENTR!D:D,D173,MOVI_ENTR!O:O,$E$5)/SUMIFS(MOVI_ENTR!I:I,MOVI_ENTR!D:D,D173,MOVI_ENTR!O:O,$E$5),0))</f>
        <v/>
      </c>
      <c r="N173" s="184" t="str">
        <f>IF(CADA_PROD!C171="","",G173/E173)</f>
        <v/>
      </c>
    </row>
    <row r="174" spans="2:14" ht="30" customHeight="1">
      <c r="B174" s="21">
        <f t="shared" si="5"/>
        <v>167</v>
      </c>
      <c r="C174" s="178" t="str">
        <f>IF(CADA_PROD!C172="","",CADA_PROD!C172)</f>
        <v/>
      </c>
      <c r="D174" s="179" t="str">
        <f>IF(CADA_PROD!D172="","",CADA_PROD!D172)</f>
        <v/>
      </c>
      <c r="E174" s="180" t="str">
        <f>IF(CADA_PROD!E172="","",CADA_PROD!E172)</f>
        <v/>
      </c>
      <c r="F174" s="180" t="str">
        <f>IF(CADA_PROD!D172="","",SUMIFS(MOVI_ENTR!I:I,MOVI_ENTR!D:D,D174,MOVI_ENTR!O:O,$E$5))</f>
        <v/>
      </c>
      <c r="G174" s="180" t="str">
        <f>IF(CADA_PROD!C172="","",SUMIFS(MOVI_SAID!H:H,MOVI_SAID!D:D,D174,MOVI_SAID!L:L,$E$5))</f>
        <v/>
      </c>
      <c r="H174" s="180" t="str">
        <f t="shared" si="4"/>
        <v/>
      </c>
      <c r="I174" s="179" t="str">
        <f>IF(CADA_PROD!C172="","",IFERROR(IF(H174&lt;=0,"Sem estoque",IF(H174/E174&lt;0.25,"Quase sem estoque",IF(H174/E174&lt;1.2,"Estoque baixo",IF(H174/E174&lt;2,"Estoque moderado","Estoque confortável")))),""))</f>
        <v/>
      </c>
      <c r="J174" s="182" t="str">
        <f>IF(CADA_PROD!C172="","",SUMIFS(MOVI_ENTR!M:M,MOVI_ENTR!D:D,D174,MOVI_ENTR!O:O,$E$5))</f>
        <v/>
      </c>
      <c r="K174" s="183" t="str">
        <f>IF(CADA_PROD!C172="","",IFERROR($J174/SUM($J$8:$J$1008),""))</f>
        <v/>
      </c>
      <c r="L174" s="183" t="str">
        <f>IF(CADA_PROD!C172="","",IFERROR(H174/SUM($H$8:$H$1008),""))</f>
        <v/>
      </c>
      <c r="M174" s="182" t="str">
        <f>IF(CADA_PROD!$C172="","",IFERROR(SUMIFS(MOVI_ENTR!M:M,MOVI_ENTR!D:D,D174,MOVI_ENTR!O:O,$E$5)/SUMIFS(MOVI_ENTR!I:I,MOVI_ENTR!D:D,D174,MOVI_ENTR!O:O,$E$5),0))</f>
        <v/>
      </c>
      <c r="N174" s="184" t="str">
        <f>IF(CADA_PROD!C172="","",G174/E174)</f>
        <v/>
      </c>
    </row>
    <row r="175" spans="2:14" ht="30" customHeight="1">
      <c r="B175" s="21">
        <f t="shared" si="5"/>
        <v>168</v>
      </c>
      <c r="C175" s="178" t="str">
        <f>IF(CADA_PROD!C173="","",CADA_PROD!C173)</f>
        <v/>
      </c>
      <c r="D175" s="179" t="str">
        <f>IF(CADA_PROD!D173="","",CADA_PROD!D173)</f>
        <v/>
      </c>
      <c r="E175" s="180" t="str">
        <f>IF(CADA_PROD!E173="","",CADA_PROD!E173)</f>
        <v/>
      </c>
      <c r="F175" s="180" t="str">
        <f>IF(CADA_PROD!D173="","",SUMIFS(MOVI_ENTR!I:I,MOVI_ENTR!D:D,D175,MOVI_ENTR!O:O,$E$5))</f>
        <v/>
      </c>
      <c r="G175" s="180" t="str">
        <f>IF(CADA_PROD!C173="","",SUMIFS(MOVI_SAID!H:H,MOVI_SAID!D:D,D175,MOVI_SAID!L:L,$E$5))</f>
        <v/>
      </c>
      <c r="H175" s="180" t="str">
        <f t="shared" si="4"/>
        <v/>
      </c>
      <c r="I175" s="179" t="str">
        <f>IF(CADA_PROD!C173="","",IFERROR(IF(H175&lt;=0,"Sem estoque",IF(H175/E175&lt;0.25,"Quase sem estoque",IF(H175/E175&lt;1.2,"Estoque baixo",IF(H175/E175&lt;2,"Estoque moderado","Estoque confortável")))),""))</f>
        <v/>
      </c>
      <c r="J175" s="182" t="str">
        <f>IF(CADA_PROD!C173="","",SUMIFS(MOVI_ENTR!M:M,MOVI_ENTR!D:D,D175,MOVI_ENTR!O:O,$E$5))</f>
        <v/>
      </c>
      <c r="K175" s="183" t="str">
        <f>IF(CADA_PROD!C173="","",IFERROR($J175/SUM($J$8:$J$1008),""))</f>
        <v/>
      </c>
      <c r="L175" s="183" t="str">
        <f>IF(CADA_PROD!C173="","",IFERROR(H175/SUM($H$8:$H$1008),""))</f>
        <v/>
      </c>
      <c r="M175" s="182" t="str">
        <f>IF(CADA_PROD!$C173="","",IFERROR(SUMIFS(MOVI_ENTR!M:M,MOVI_ENTR!D:D,D175,MOVI_ENTR!O:O,$E$5)/SUMIFS(MOVI_ENTR!I:I,MOVI_ENTR!D:D,D175,MOVI_ENTR!O:O,$E$5),0))</f>
        <v/>
      </c>
      <c r="N175" s="184" t="str">
        <f>IF(CADA_PROD!C173="","",G175/E175)</f>
        <v/>
      </c>
    </row>
    <row r="176" spans="2:14" ht="30" customHeight="1">
      <c r="B176" s="21">
        <f t="shared" si="5"/>
        <v>169</v>
      </c>
      <c r="C176" s="178" t="str">
        <f>IF(CADA_PROD!C174="","",CADA_PROD!C174)</f>
        <v/>
      </c>
      <c r="D176" s="179" t="str">
        <f>IF(CADA_PROD!D174="","",CADA_PROD!D174)</f>
        <v/>
      </c>
      <c r="E176" s="180" t="str">
        <f>IF(CADA_PROD!E174="","",CADA_PROD!E174)</f>
        <v/>
      </c>
      <c r="F176" s="180" t="str">
        <f>IF(CADA_PROD!D174="","",SUMIFS(MOVI_ENTR!I:I,MOVI_ENTR!D:D,D176,MOVI_ENTR!O:O,$E$5))</f>
        <v/>
      </c>
      <c r="G176" s="180" t="str">
        <f>IF(CADA_PROD!C174="","",SUMIFS(MOVI_SAID!H:H,MOVI_SAID!D:D,D176,MOVI_SAID!L:L,$E$5))</f>
        <v/>
      </c>
      <c r="H176" s="180" t="str">
        <f t="shared" si="4"/>
        <v/>
      </c>
      <c r="I176" s="179" t="str">
        <f>IF(CADA_PROD!C174="","",IFERROR(IF(H176&lt;=0,"Sem estoque",IF(H176/E176&lt;0.25,"Quase sem estoque",IF(H176/E176&lt;1.2,"Estoque baixo",IF(H176/E176&lt;2,"Estoque moderado","Estoque confortável")))),""))</f>
        <v/>
      </c>
      <c r="J176" s="182" t="str">
        <f>IF(CADA_PROD!C174="","",SUMIFS(MOVI_ENTR!M:M,MOVI_ENTR!D:D,D176,MOVI_ENTR!O:O,$E$5))</f>
        <v/>
      </c>
      <c r="K176" s="183" t="str">
        <f>IF(CADA_PROD!C174="","",IFERROR($J176/SUM($J$8:$J$1008),""))</f>
        <v/>
      </c>
      <c r="L176" s="183" t="str">
        <f>IF(CADA_PROD!C174="","",IFERROR(H176/SUM($H$8:$H$1008),""))</f>
        <v/>
      </c>
      <c r="M176" s="182" t="str">
        <f>IF(CADA_PROD!$C174="","",IFERROR(SUMIFS(MOVI_ENTR!M:M,MOVI_ENTR!D:D,D176,MOVI_ENTR!O:O,$E$5)/SUMIFS(MOVI_ENTR!I:I,MOVI_ENTR!D:D,D176,MOVI_ENTR!O:O,$E$5),0))</f>
        <v/>
      </c>
      <c r="N176" s="184" t="str">
        <f>IF(CADA_PROD!C174="","",G176/E176)</f>
        <v/>
      </c>
    </row>
    <row r="177" spans="2:14" ht="30" customHeight="1">
      <c r="B177" s="21">
        <f t="shared" si="5"/>
        <v>170</v>
      </c>
      <c r="C177" s="178" t="str">
        <f>IF(CADA_PROD!C175="","",CADA_PROD!C175)</f>
        <v/>
      </c>
      <c r="D177" s="179" t="str">
        <f>IF(CADA_PROD!D175="","",CADA_PROD!D175)</f>
        <v/>
      </c>
      <c r="E177" s="180" t="str">
        <f>IF(CADA_PROD!E175="","",CADA_PROD!E175)</f>
        <v/>
      </c>
      <c r="F177" s="180" t="str">
        <f>IF(CADA_PROD!D175="","",SUMIFS(MOVI_ENTR!I:I,MOVI_ENTR!D:D,D177,MOVI_ENTR!O:O,$E$5))</f>
        <v/>
      </c>
      <c r="G177" s="180" t="str">
        <f>IF(CADA_PROD!C175="","",SUMIFS(MOVI_SAID!H:H,MOVI_SAID!D:D,D177,MOVI_SAID!L:L,$E$5))</f>
        <v/>
      </c>
      <c r="H177" s="180" t="str">
        <f t="shared" si="4"/>
        <v/>
      </c>
      <c r="I177" s="179" t="str">
        <f>IF(CADA_PROD!C175="","",IFERROR(IF(H177&lt;=0,"Sem estoque",IF(H177/E177&lt;0.25,"Quase sem estoque",IF(H177/E177&lt;1.2,"Estoque baixo",IF(H177/E177&lt;2,"Estoque moderado","Estoque confortável")))),""))</f>
        <v/>
      </c>
      <c r="J177" s="182" t="str">
        <f>IF(CADA_PROD!C175="","",SUMIFS(MOVI_ENTR!M:M,MOVI_ENTR!D:D,D177,MOVI_ENTR!O:O,$E$5))</f>
        <v/>
      </c>
      <c r="K177" s="183" t="str">
        <f>IF(CADA_PROD!C175="","",IFERROR($J177/SUM($J$8:$J$1008),""))</f>
        <v/>
      </c>
      <c r="L177" s="183" t="str">
        <f>IF(CADA_PROD!C175="","",IFERROR(H177/SUM($H$8:$H$1008),""))</f>
        <v/>
      </c>
      <c r="M177" s="182" t="str">
        <f>IF(CADA_PROD!$C175="","",IFERROR(SUMIFS(MOVI_ENTR!M:M,MOVI_ENTR!D:D,D177,MOVI_ENTR!O:O,$E$5)/SUMIFS(MOVI_ENTR!I:I,MOVI_ENTR!D:D,D177,MOVI_ENTR!O:O,$E$5),0))</f>
        <v/>
      </c>
      <c r="N177" s="184" t="str">
        <f>IF(CADA_PROD!C175="","",G177/E177)</f>
        <v/>
      </c>
    </row>
    <row r="178" spans="2:14" ht="30" customHeight="1">
      <c r="B178" s="21">
        <f t="shared" si="5"/>
        <v>171</v>
      </c>
      <c r="C178" s="178" t="str">
        <f>IF(CADA_PROD!C176="","",CADA_PROD!C176)</f>
        <v/>
      </c>
      <c r="D178" s="179" t="str">
        <f>IF(CADA_PROD!D176="","",CADA_PROD!D176)</f>
        <v/>
      </c>
      <c r="E178" s="180" t="str">
        <f>IF(CADA_PROD!E176="","",CADA_PROD!E176)</f>
        <v/>
      </c>
      <c r="F178" s="180" t="str">
        <f>IF(CADA_PROD!D176="","",SUMIFS(MOVI_ENTR!I:I,MOVI_ENTR!D:D,D178,MOVI_ENTR!O:O,$E$5))</f>
        <v/>
      </c>
      <c r="G178" s="180" t="str">
        <f>IF(CADA_PROD!C176="","",SUMIFS(MOVI_SAID!H:H,MOVI_SAID!D:D,D178,MOVI_SAID!L:L,$E$5))</f>
        <v/>
      </c>
      <c r="H178" s="180" t="str">
        <f t="shared" si="4"/>
        <v/>
      </c>
      <c r="I178" s="179" t="str">
        <f>IF(CADA_PROD!C176="","",IFERROR(IF(H178&lt;=0,"Sem estoque",IF(H178/E178&lt;0.25,"Quase sem estoque",IF(H178/E178&lt;1.2,"Estoque baixo",IF(H178/E178&lt;2,"Estoque moderado","Estoque confortável")))),""))</f>
        <v/>
      </c>
      <c r="J178" s="182" t="str">
        <f>IF(CADA_PROD!C176="","",SUMIFS(MOVI_ENTR!M:M,MOVI_ENTR!D:D,D178,MOVI_ENTR!O:O,$E$5))</f>
        <v/>
      </c>
      <c r="K178" s="183" t="str">
        <f>IF(CADA_PROD!C176="","",IFERROR($J178/SUM($J$8:$J$1008),""))</f>
        <v/>
      </c>
      <c r="L178" s="183" t="str">
        <f>IF(CADA_PROD!C176="","",IFERROR(H178/SUM($H$8:$H$1008),""))</f>
        <v/>
      </c>
      <c r="M178" s="182" t="str">
        <f>IF(CADA_PROD!$C176="","",IFERROR(SUMIFS(MOVI_ENTR!M:M,MOVI_ENTR!D:D,D178,MOVI_ENTR!O:O,$E$5)/SUMIFS(MOVI_ENTR!I:I,MOVI_ENTR!D:D,D178,MOVI_ENTR!O:O,$E$5),0))</f>
        <v/>
      </c>
      <c r="N178" s="184" t="str">
        <f>IF(CADA_PROD!C176="","",G178/E178)</f>
        <v/>
      </c>
    </row>
    <row r="179" spans="2:14" ht="30" customHeight="1">
      <c r="B179" s="21">
        <f t="shared" si="5"/>
        <v>172</v>
      </c>
      <c r="C179" s="178" t="str">
        <f>IF(CADA_PROD!C177="","",CADA_PROD!C177)</f>
        <v/>
      </c>
      <c r="D179" s="179" t="str">
        <f>IF(CADA_PROD!D177="","",CADA_PROD!D177)</f>
        <v/>
      </c>
      <c r="E179" s="180" t="str">
        <f>IF(CADA_PROD!E177="","",CADA_PROD!E177)</f>
        <v/>
      </c>
      <c r="F179" s="180" t="str">
        <f>IF(CADA_PROD!D177="","",SUMIFS(MOVI_ENTR!I:I,MOVI_ENTR!D:D,D179,MOVI_ENTR!O:O,$E$5))</f>
        <v/>
      </c>
      <c r="G179" s="180" t="str">
        <f>IF(CADA_PROD!C177="","",SUMIFS(MOVI_SAID!H:H,MOVI_SAID!D:D,D179,MOVI_SAID!L:L,$E$5))</f>
        <v/>
      </c>
      <c r="H179" s="180" t="str">
        <f t="shared" si="4"/>
        <v/>
      </c>
      <c r="I179" s="179" t="str">
        <f>IF(CADA_PROD!C177="","",IFERROR(IF(H179&lt;=0,"Sem estoque",IF(H179/E179&lt;0.25,"Quase sem estoque",IF(H179/E179&lt;1.2,"Estoque baixo",IF(H179/E179&lt;2,"Estoque moderado","Estoque confortável")))),""))</f>
        <v/>
      </c>
      <c r="J179" s="182" t="str">
        <f>IF(CADA_PROD!C177="","",SUMIFS(MOVI_ENTR!M:M,MOVI_ENTR!D:D,D179,MOVI_ENTR!O:O,$E$5))</f>
        <v/>
      </c>
      <c r="K179" s="183" t="str">
        <f>IF(CADA_PROD!C177="","",IFERROR($J179/SUM($J$8:$J$1008),""))</f>
        <v/>
      </c>
      <c r="L179" s="183" t="str">
        <f>IF(CADA_PROD!C177="","",IFERROR(H179/SUM($H$8:$H$1008),""))</f>
        <v/>
      </c>
      <c r="M179" s="182" t="str">
        <f>IF(CADA_PROD!$C177="","",IFERROR(SUMIFS(MOVI_ENTR!M:M,MOVI_ENTR!D:D,D179,MOVI_ENTR!O:O,$E$5)/SUMIFS(MOVI_ENTR!I:I,MOVI_ENTR!D:D,D179,MOVI_ENTR!O:O,$E$5),0))</f>
        <v/>
      </c>
      <c r="N179" s="184" t="str">
        <f>IF(CADA_PROD!C177="","",G179/E179)</f>
        <v/>
      </c>
    </row>
    <row r="180" spans="2:14" ht="30" customHeight="1">
      <c r="B180" s="21">
        <f t="shared" si="5"/>
        <v>173</v>
      </c>
      <c r="C180" s="178" t="str">
        <f>IF(CADA_PROD!C178="","",CADA_PROD!C178)</f>
        <v/>
      </c>
      <c r="D180" s="179" t="str">
        <f>IF(CADA_PROD!D178="","",CADA_PROD!D178)</f>
        <v/>
      </c>
      <c r="E180" s="180" t="str">
        <f>IF(CADA_PROD!E178="","",CADA_PROD!E178)</f>
        <v/>
      </c>
      <c r="F180" s="180" t="str">
        <f>IF(CADA_PROD!D178="","",SUMIFS(MOVI_ENTR!I:I,MOVI_ENTR!D:D,D180,MOVI_ENTR!O:O,$E$5))</f>
        <v/>
      </c>
      <c r="G180" s="180" t="str">
        <f>IF(CADA_PROD!C178="","",SUMIFS(MOVI_SAID!H:H,MOVI_SAID!D:D,D180,MOVI_SAID!L:L,$E$5))</f>
        <v/>
      </c>
      <c r="H180" s="180" t="str">
        <f t="shared" si="4"/>
        <v/>
      </c>
      <c r="I180" s="179" t="str">
        <f>IF(CADA_PROD!C178="","",IFERROR(IF(H180&lt;=0,"Sem estoque",IF(H180/E180&lt;0.25,"Quase sem estoque",IF(H180/E180&lt;1.2,"Estoque baixo",IF(H180/E180&lt;2,"Estoque moderado","Estoque confortável")))),""))</f>
        <v/>
      </c>
      <c r="J180" s="182" t="str">
        <f>IF(CADA_PROD!C178="","",SUMIFS(MOVI_ENTR!M:M,MOVI_ENTR!D:D,D180,MOVI_ENTR!O:O,$E$5))</f>
        <v/>
      </c>
      <c r="K180" s="183" t="str">
        <f>IF(CADA_PROD!C178="","",IFERROR($J180/SUM($J$8:$J$1008),""))</f>
        <v/>
      </c>
      <c r="L180" s="183" t="str">
        <f>IF(CADA_PROD!C178="","",IFERROR(H180/SUM($H$8:$H$1008),""))</f>
        <v/>
      </c>
      <c r="M180" s="182" t="str">
        <f>IF(CADA_PROD!$C178="","",IFERROR(SUMIFS(MOVI_ENTR!M:M,MOVI_ENTR!D:D,D180,MOVI_ENTR!O:O,$E$5)/SUMIFS(MOVI_ENTR!I:I,MOVI_ENTR!D:D,D180,MOVI_ENTR!O:O,$E$5),0))</f>
        <v/>
      </c>
      <c r="N180" s="184" t="str">
        <f>IF(CADA_PROD!C178="","",G180/E180)</f>
        <v/>
      </c>
    </row>
    <row r="181" spans="2:14" ht="30" customHeight="1">
      <c r="B181" s="21">
        <f t="shared" si="5"/>
        <v>174</v>
      </c>
      <c r="C181" s="178" t="str">
        <f>IF(CADA_PROD!C179="","",CADA_PROD!C179)</f>
        <v/>
      </c>
      <c r="D181" s="179" t="str">
        <f>IF(CADA_PROD!D179="","",CADA_PROD!D179)</f>
        <v/>
      </c>
      <c r="E181" s="180" t="str">
        <f>IF(CADA_PROD!E179="","",CADA_PROD!E179)</f>
        <v/>
      </c>
      <c r="F181" s="180" t="str">
        <f>IF(CADA_PROD!D179="","",SUMIFS(MOVI_ENTR!I:I,MOVI_ENTR!D:D,D181,MOVI_ENTR!O:O,$E$5))</f>
        <v/>
      </c>
      <c r="G181" s="180" t="str">
        <f>IF(CADA_PROD!C179="","",SUMIFS(MOVI_SAID!H:H,MOVI_SAID!D:D,D181,MOVI_SAID!L:L,$E$5))</f>
        <v/>
      </c>
      <c r="H181" s="180" t="str">
        <f t="shared" si="4"/>
        <v/>
      </c>
      <c r="I181" s="179" t="str">
        <f>IF(CADA_PROD!C179="","",IFERROR(IF(H181&lt;=0,"Sem estoque",IF(H181/E181&lt;0.25,"Quase sem estoque",IF(H181/E181&lt;1.2,"Estoque baixo",IF(H181/E181&lt;2,"Estoque moderado","Estoque confortável")))),""))</f>
        <v/>
      </c>
      <c r="J181" s="182" t="str">
        <f>IF(CADA_PROD!C179="","",SUMIFS(MOVI_ENTR!M:M,MOVI_ENTR!D:D,D181,MOVI_ENTR!O:O,$E$5))</f>
        <v/>
      </c>
      <c r="K181" s="183" t="str">
        <f>IF(CADA_PROD!C179="","",IFERROR($J181/SUM($J$8:$J$1008),""))</f>
        <v/>
      </c>
      <c r="L181" s="183" t="str">
        <f>IF(CADA_PROD!C179="","",IFERROR(H181/SUM($H$8:$H$1008),""))</f>
        <v/>
      </c>
      <c r="M181" s="182" t="str">
        <f>IF(CADA_PROD!$C179="","",IFERROR(SUMIFS(MOVI_ENTR!M:M,MOVI_ENTR!D:D,D181,MOVI_ENTR!O:O,$E$5)/SUMIFS(MOVI_ENTR!I:I,MOVI_ENTR!D:D,D181,MOVI_ENTR!O:O,$E$5),0))</f>
        <v/>
      </c>
      <c r="N181" s="184" t="str">
        <f>IF(CADA_PROD!C179="","",G181/E181)</f>
        <v/>
      </c>
    </row>
    <row r="182" spans="2:14" ht="30" customHeight="1">
      <c r="B182" s="21">
        <f t="shared" si="5"/>
        <v>175</v>
      </c>
      <c r="C182" s="178" t="str">
        <f>IF(CADA_PROD!C180="","",CADA_PROD!C180)</f>
        <v/>
      </c>
      <c r="D182" s="179" t="str">
        <f>IF(CADA_PROD!D180="","",CADA_PROD!D180)</f>
        <v/>
      </c>
      <c r="E182" s="180" t="str">
        <f>IF(CADA_PROD!E180="","",CADA_PROD!E180)</f>
        <v/>
      </c>
      <c r="F182" s="180" t="str">
        <f>IF(CADA_PROD!D180="","",SUMIFS(MOVI_ENTR!I:I,MOVI_ENTR!D:D,D182,MOVI_ENTR!O:O,$E$5))</f>
        <v/>
      </c>
      <c r="G182" s="180" t="str">
        <f>IF(CADA_PROD!C180="","",SUMIFS(MOVI_SAID!H:H,MOVI_SAID!D:D,D182,MOVI_SAID!L:L,$E$5))</f>
        <v/>
      </c>
      <c r="H182" s="180" t="str">
        <f t="shared" si="4"/>
        <v/>
      </c>
      <c r="I182" s="179" t="str">
        <f>IF(CADA_PROD!C180="","",IFERROR(IF(H182&lt;=0,"Sem estoque",IF(H182/E182&lt;0.25,"Quase sem estoque",IF(H182/E182&lt;1.2,"Estoque baixo",IF(H182/E182&lt;2,"Estoque moderado","Estoque confortável")))),""))</f>
        <v/>
      </c>
      <c r="J182" s="182" t="str">
        <f>IF(CADA_PROD!C180="","",SUMIFS(MOVI_ENTR!M:M,MOVI_ENTR!D:D,D182,MOVI_ENTR!O:O,$E$5))</f>
        <v/>
      </c>
      <c r="K182" s="183" t="str">
        <f>IF(CADA_PROD!C180="","",IFERROR($J182/SUM($J$8:$J$1008),""))</f>
        <v/>
      </c>
      <c r="L182" s="183" t="str">
        <f>IF(CADA_PROD!C180="","",IFERROR(H182/SUM($H$8:$H$1008),""))</f>
        <v/>
      </c>
      <c r="M182" s="182" t="str">
        <f>IF(CADA_PROD!$C180="","",IFERROR(SUMIFS(MOVI_ENTR!M:M,MOVI_ENTR!D:D,D182,MOVI_ENTR!O:O,$E$5)/SUMIFS(MOVI_ENTR!I:I,MOVI_ENTR!D:D,D182,MOVI_ENTR!O:O,$E$5),0))</f>
        <v/>
      </c>
      <c r="N182" s="184" t="str">
        <f>IF(CADA_PROD!C180="","",G182/E182)</f>
        <v/>
      </c>
    </row>
    <row r="183" spans="2:14" ht="30" customHeight="1">
      <c r="B183" s="21">
        <f t="shared" si="5"/>
        <v>176</v>
      </c>
      <c r="C183" s="178" t="str">
        <f>IF(CADA_PROD!C181="","",CADA_PROD!C181)</f>
        <v/>
      </c>
      <c r="D183" s="179" t="str">
        <f>IF(CADA_PROD!D181="","",CADA_PROD!D181)</f>
        <v/>
      </c>
      <c r="E183" s="180" t="str">
        <f>IF(CADA_PROD!E181="","",CADA_PROD!E181)</f>
        <v/>
      </c>
      <c r="F183" s="180" t="str">
        <f>IF(CADA_PROD!D181="","",SUMIFS(MOVI_ENTR!I:I,MOVI_ENTR!D:D,D183,MOVI_ENTR!O:O,$E$5))</f>
        <v/>
      </c>
      <c r="G183" s="180" t="str">
        <f>IF(CADA_PROD!C181="","",SUMIFS(MOVI_SAID!H:H,MOVI_SAID!D:D,D183,MOVI_SAID!L:L,$E$5))</f>
        <v/>
      </c>
      <c r="H183" s="180" t="str">
        <f t="shared" si="4"/>
        <v/>
      </c>
      <c r="I183" s="179" t="str">
        <f>IF(CADA_PROD!C181="","",IFERROR(IF(H183&lt;=0,"Sem estoque",IF(H183/E183&lt;0.25,"Quase sem estoque",IF(H183/E183&lt;1.2,"Estoque baixo",IF(H183/E183&lt;2,"Estoque moderado","Estoque confortável")))),""))</f>
        <v/>
      </c>
      <c r="J183" s="182" t="str">
        <f>IF(CADA_PROD!C181="","",SUMIFS(MOVI_ENTR!M:M,MOVI_ENTR!D:D,D183,MOVI_ENTR!O:O,$E$5))</f>
        <v/>
      </c>
      <c r="K183" s="183" t="str">
        <f>IF(CADA_PROD!C181="","",IFERROR($J183/SUM($J$8:$J$1008),""))</f>
        <v/>
      </c>
      <c r="L183" s="183" t="str">
        <f>IF(CADA_PROD!C181="","",IFERROR(H183/SUM($H$8:$H$1008),""))</f>
        <v/>
      </c>
      <c r="M183" s="182" t="str">
        <f>IF(CADA_PROD!$C181="","",IFERROR(SUMIFS(MOVI_ENTR!M:M,MOVI_ENTR!D:D,D183,MOVI_ENTR!O:O,$E$5)/SUMIFS(MOVI_ENTR!I:I,MOVI_ENTR!D:D,D183,MOVI_ENTR!O:O,$E$5),0))</f>
        <v/>
      </c>
      <c r="N183" s="184" t="str">
        <f>IF(CADA_PROD!C181="","",G183/E183)</f>
        <v/>
      </c>
    </row>
    <row r="184" spans="2:14" ht="30" customHeight="1">
      <c r="B184" s="21">
        <f t="shared" si="5"/>
        <v>177</v>
      </c>
      <c r="C184" s="178" t="str">
        <f>IF(CADA_PROD!C182="","",CADA_PROD!C182)</f>
        <v/>
      </c>
      <c r="D184" s="179" t="str">
        <f>IF(CADA_PROD!D182="","",CADA_PROD!D182)</f>
        <v/>
      </c>
      <c r="E184" s="180" t="str">
        <f>IF(CADA_PROD!E182="","",CADA_PROD!E182)</f>
        <v/>
      </c>
      <c r="F184" s="180" t="str">
        <f>IF(CADA_PROD!D182="","",SUMIFS(MOVI_ENTR!I:I,MOVI_ENTR!D:D,D184,MOVI_ENTR!O:O,$E$5))</f>
        <v/>
      </c>
      <c r="G184" s="180" t="str">
        <f>IF(CADA_PROD!C182="","",SUMIFS(MOVI_SAID!H:H,MOVI_SAID!D:D,D184,MOVI_SAID!L:L,$E$5))</f>
        <v/>
      </c>
      <c r="H184" s="180" t="str">
        <f t="shared" si="4"/>
        <v/>
      </c>
      <c r="I184" s="179" t="str">
        <f>IF(CADA_PROD!C182="","",IFERROR(IF(H184&lt;=0,"Sem estoque",IF(H184/E184&lt;0.25,"Quase sem estoque",IF(H184/E184&lt;1.2,"Estoque baixo",IF(H184/E184&lt;2,"Estoque moderado","Estoque confortável")))),""))</f>
        <v/>
      </c>
      <c r="J184" s="182" t="str">
        <f>IF(CADA_PROD!C182="","",SUMIFS(MOVI_ENTR!M:M,MOVI_ENTR!D:D,D184,MOVI_ENTR!O:O,$E$5))</f>
        <v/>
      </c>
      <c r="K184" s="183" t="str">
        <f>IF(CADA_PROD!C182="","",IFERROR($J184/SUM($J$8:$J$1008),""))</f>
        <v/>
      </c>
      <c r="L184" s="183" t="str">
        <f>IF(CADA_PROD!C182="","",IFERROR(H184/SUM($H$8:$H$1008),""))</f>
        <v/>
      </c>
      <c r="M184" s="182" t="str">
        <f>IF(CADA_PROD!$C182="","",IFERROR(SUMIFS(MOVI_ENTR!M:M,MOVI_ENTR!D:D,D184,MOVI_ENTR!O:O,$E$5)/SUMIFS(MOVI_ENTR!I:I,MOVI_ENTR!D:D,D184,MOVI_ENTR!O:O,$E$5),0))</f>
        <v/>
      </c>
      <c r="N184" s="184" t="str">
        <f>IF(CADA_PROD!C182="","",G184/E184)</f>
        <v/>
      </c>
    </row>
    <row r="185" spans="2:14" ht="30" customHeight="1">
      <c r="B185" s="21">
        <f t="shared" si="5"/>
        <v>178</v>
      </c>
      <c r="C185" s="178" t="str">
        <f>IF(CADA_PROD!C183="","",CADA_PROD!C183)</f>
        <v/>
      </c>
      <c r="D185" s="179" t="str">
        <f>IF(CADA_PROD!D183="","",CADA_PROD!D183)</f>
        <v/>
      </c>
      <c r="E185" s="180" t="str">
        <f>IF(CADA_PROD!E183="","",CADA_PROD!E183)</f>
        <v/>
      </c>
      <c r="F185" s="180" t="str">
        <f>IF(CADA_PROD!D183="","",SUMIFS(MOVI_ENTR!I:I,MOVI_ENTR!D:D,D185,MOVI_ENTR!O:O,$E$5))</f>
        <v/>
      </c>
      <c r="G185" s="180" t="str">
        <f>IF(CADA_PROD!C183="","",SUMIFS(MOVI_SAID!H:H,MOVI_SAID!D:D,D185,MOVI_SAID!L:L,$E$5))</f>
        <v/>
      </c>
      <c r="H185" s="180" t="str">
        <f t="shared" si="4"/>
        <v/>
      </c>
      <c r="I185" s="179" t="str">
        <f>IF(CADA_PROD!C183="","",IFERROR(IF(H185&lt;=0,"Sem estoque",IF(H185/E185&lt;0.25,"Quase sem estoque",IF(H185/E185&lt;1.2,"Estoque baixo",IF(H185/E185&lt;2,"Estoque moderado","Estoque confortável")))),""))</f>
        <v/>
      </c>
      <c r="J185" s="182" t="str">
        <f>IF(CADA_PROD!C183="","",SUMIFS(MOVI_ENTR!M:M,MOVI_ENTR!D:D,D185,MOVI_ENTR!O:O,$E$5))</f>
        <v/>
      </c>
      <c r="K185" s="183" t="str">
        <f>IF(CADA_PROD!C183="","",IFERROR($J185/SUM($J$8:$J$1008),""))</f>
        <v/>
      </c>
      <c r="L185" s="183" t="str">
        <f>IF(CADA_PROD!C183="","",IFERROR(H185/SUM($H$8:$H$1008),""))</f>
        <v/>
      </c>
      <c r="M185" s="182" t="str">
        <f>IF(CADA_PROD!$C183="","",IFERROR(SUMIFS(MOVI_ENTR!M:M,MOVI_ENTR!D:D,D185,MOVI_ENTR!O:O,$E$5)/SUMIFS(MOVI_ENTR!I:I,MOVI_ENTR!D:D,D185,MOVI_ENTR!O:O,$E$5),0))</f>
        <v/>
      </c>
      <c r="N185" s="184" t="str">
        <f>IF(CADA_PROD!C183="","",G185/E185)</f>
        <v/>
      </c>
    </row>
    <row r="186" spans="2:14" ht="30" customHeight="1">
      <c r="B186" s="21">
        <f t="shared" si="5"/>
        <v>179</v>
      </c>
      <c r="C186" s="178" t="str">
        <f>IF(CADA_PROD!C184="","",CADA_PROD!C184)</f>
        <v/>
      </c>
      <c r="D186" s="179" t="str">
        <f>IF(CADA_PROD!D184="","",CADA_PROD!D184)</f>
        <v/>
      </c>
      <c r="E186" s="180" t="str">
        <f>IF(CADA_PROD!E184="","",CADA_PROD!E184)</f>
        <v/>
      </c>
      <c r="F186" s="180" t="str">
        <f>IF(CADA_PROD!D184="","",SUMIFS(MOVI_ENTR!I:I,MOVI_ENTR!D:D,D186,MOVI_ENTR!O:O,$E$5))</f>
        <v/>
      </c>
      <c r="G186" s="180" t="str">
        <f>IF(CADA_PROD!C184="","",SUMIFS(MOVI_SAID!H:H,MOVI_SAID!D:D,D186,MOVI_SAID!L:L,$E$5))</f>
        <v/>
      </c>
      <c r="H186" s="180" t="str">
        <f t="shared" si="4"/>
        <v/>
      </c>
      <c r="I186" s="179" t="str">
        <f>IF(CADA_PROD!C184="","",IFERROR(IF(H186&lt;=0,"Sem estoque",IF(H186/E186&lt;0.25,"Quase sem estoque",IF(H186/E186&lt;1.2,"Estoque baixo",IF(H186/E186&lt;2,"Estoque moderado","Estoque confortável")))),""))</f>
        <v/>
      </c>
      <c r="J186" s="182" t="str">
        <f>IF(CADA_PROD!C184="","",SUMIFS(MOVI_ENTR!M:M,MOVI_ENTR!D:D,D186,MOVI_ENTR!O:O,$E$5))</f>
        <v/>
      </c>
      <c r="K186" s="183" t="str">
        <f>IF(CADA_PROD!C184="","",IFERROR($J186/SUM($J$8:$J$1008),""))</f>
        <v/>
      </c>
      <c r="L186" s="183" t="str">
        <f>IF(CADA_PROD!C184="","",IFERROR(H186/SUM($H$8:$H$1008),""))</f>
        <v/>
      </c>
      <c r="M186" s="182" t="str">
        <f>IF(CADA_PROD!$C184="","",IFERROR(SUMIFS(MOVI_ENTR!M:M,MOVI_ENTR!D:D,D186,MOVI_ENTR!O:O,$E$5)/SUMIFS(MOVI_ENTR!I:I,MOVI_ENTR!D:D,D186,MOVI_ENTR!O:O,$E$5),0))</f>
        <v/>
      </c>
      <c r="N186" s="184" t="str">
        <f>IF(CADA_PROD!C184="","",G186/E186)</f>
        <v/>
      </c>
    </row>
    <row r="187" spans="2:14" ht="30" customHeight="1">
      <c r="B187" s="21">
        <f t="shared" si="5"/>
        <v>180</v>
      </c>
      <c r="C187" s="178" t="str">
        <f>IF(CADA_PROD!C185="","",CADA_PROD!C185)</f>
        <v/>
      </c>
      <c r="D187" s="179" t="str">
        <f>IF(CADA_PROD!D185="","",CADA_PROD!D185)</f>
        <v/>
      </c>
      <c r="E187" s="180" t="str">
        <f>IF(CADA_PROD!E185="","",CADA_PROD!E185)</f>
        <v/>
      </c>
      <c r="F187" s="180" t="str">
        <f>IF(CADA_PROD!D185="","",SUMIFS(MOVI_ENTR!I:I,MOVI_ENTR!D:D,D187,MOVI_ENTR!O:O,$E$5))</f>
        <v/>
      </c>
      <c r="G187" s="180" t="str">
        <f>IF(CADA_PROD!C185="","",SUMIFS(MOVI_SAID!H:H,MOVI_SAID!D:D,D187,MOVI_SAID!L:L,$E$5))</f>
        <v/>
      </c>
      <c r="H187" s="180" t="str">
        <f t="shared" si="4"/>
        <v/>
      </c>
      <c r="I187" s="179" t="str">
        <f>IF(CADA_PROD!C185="","",IFERROR(IF(H187&lt;=0,"Sem estoque",IF(H187/E187&lt;0.25,"Quase sem estoque",IF(H187/E187&lt;1.2,"Estoque baixo",IF(H187/E187&lt;2,"Estoque moderado","Estoque confortável")))),""))</f>
        <v/>
      </c>
      <c r="J187" s="182" t="str">
        <f>IF(CADA_PROD!C185="","",SUMIFS(MOVI_ENTR!M:M,MOVI_ENTR!D:D,D187,MOVI_ENTR!O:O,$E$5))</f>
        <v/>
      </c>
      <c r="K187" s="183" t="str">
        <f>IF(CADA_PROD!C185="","",IFERROR($J187/SUM($J$8:$J$1008),""))</f>
        <v/>
      </c>
      <c r="L187" s="183" t="str">
        <f>IF(CADA_PROD!C185="","",IFERROR(H187/SUM($H$8:$H$1008),""))</f>
        <v/>
      </c>
      <c r="M187" s="182" t="str">
        <f>IF(CADA_PROD!$C185="","",IFERROR(SUMIFS(MOVI_ENTR!M:M,MOVI_ENTR!D:D,D187,MOVI_ENTR!O:O,$E$5)/SUMIFS(MOVI_ENTR!I:I,MOVI_ENTR!D:D,D187,MOVI_ENTR!O:O,$E$5),0))</f>
        <v/>
      </c>
      <c r="N187" s="184" t="str">
        <f>IF(CADA_PROD!C185="","",G187/E187)</f>
        <v/>
      </c>
    </row>
    <row r="188" spans="2:14" ht="30" customHeight="1">
      <c r="B188" s="21">
        <f t="shared" si="5"/>
        <v>181</v>
      </c>
      <c r="C188" s="178" t="str">
        <f>IF(CADA_PROD!C186="","",CADA_PROD!C186)</f>
        <v/>
      </c>
      <c r="D188" s="179" t="str">
        <f>IF(CADA_PROD!D186="","",CADA_PROD!D186)</f>
        <v/>
      </c>
      <c r="E188" s="180" t="str">
        <f>IF(CADA_PROD!E186="","",CADA_PROD!E186)</f>
        <v/>
      </c>
      <c r="F188" s="180" t="str">
        <f>IF(CADA_PROD!D186="","",SUMIFS(MOVI_ENTR!I:I,MOVI_ENTR!D:D,D188,MOVI_ENTR!O:O,$E$5))</f>
        <v/>
      </c>
      <c r="G188" s="180" t="str">
        <f>IF(CADA_PROD!C186="","",SUMIFS(MOVI_SAID!H:H,MOVI_SAID!D:D,D188,MOVI_SAID!L:L,$E$5))</f>
        <v/>
      </c>
      <c r="H188" s="180" t="str">
        <f t="shared" si="4"/>
        <v/>
      </c>
      <c r="I188" s="179" t="str">
        <f>IF(CADA_PROD!C186="","",IFERROR(IF(H188&lt;=0,"Sem estoque",IF(H188/E188&lt;0.25,"Quase sem estoque",IF(H188/E188&lt;1.2,"Estoque baixo",IF(H188/E188&lt;2,"Estoque moderado","Estoque confortável")))),""))</f>
        <v/>
      </c>
      <c r="J188" s="182" t="str">
        <f>IF(CADA_PROD!C186="","",SUMIFS(MOVI_ENTR!M:M,MOVI_ENTR!D:D,D188,MOVI_ENTR!O:O,$E$5))</f>
        <v/>
      </c>
      <c r="K188" s="183" t="str">
        <f>IF(CADA_PROD!C186="","",IFERROR($J188/SUM($J$8:$J$1008),""))</f>
        <v/>
      </c>
      <c r="L188" s="183" t="str">
        <f>IF(CADA_PROD!C186="","",IFERROR(H188/SUM($H$8:$H$1008),""))</f>
        <v/>
      </c>
      <c r="M188" s="182" t="str">
        <f>IF(CADA_PROD!$C186="","",IFERROR(SUMIFS(MOVI_ENTR!M:M,MOVI_ENTR!D:D,D188,MOVI_ENTR!O:O,$E$5)/SUMIFS(MOVI_ENTR!I:I,MOVI_ENTR!D:D,D188,MOVI_ENTR!O:O,$E$5),0))</f>
        <v/>
      </c>
      <c r="N188" s="184" t="str">
        <f>IF(CADA_PROD!C186="","",G188/E188)</f>
        <v/>
      </c>
    </row>
    <row r="189" spans="2:14" ht="30" customHeight="1">
      <c r="B189" s="21">
        <f t="shared" si="5"/>
        <v>182</v>
      </c>
      <c r="C189" s="178" t="str">
        <f>IF(CADA_PROD!C187="","",CADA_PROD!C187)</f>
        <v/>
      </c>
      <c r="D189" s="179" t="str">
        <f>IF(CADA_PROD!D187="","",CADA_PROD!D187)</f>
        <v/>
      </c>
      <c r="E189" s="180" t="str">
        <f>IF(CADA_PROD!E187="","",CADA_PROD!E187)</f>
        <v/>
      </c>
      <c r="F189" s="180" t="str">
        <f>IF(CADA_PROD!D187="","",SUMIFS(MOVI_ENTR!I:I,MOVI_ENTR!D:D,D189,MOVI_ENTR!O:O,$E$5))</f>
        <v/>
      </c>
      <c r="G189" s="180" t="str">
        <f>IF(CADA_PROD!C187="","",SUMIFS(MOVI_SAID!H:H,MOVI_SAID!D:D,D189,MOVI_SAID!L:L,$E$5))</f>
        <v/>
      </c>
      <c r="H189" s="180" t="str">
        <f t="shared" si="4"/>
        <v/>
      </c>
      <c r="I189" s="179" t="str">
        <f>IF(CADA_PROD!C187="","",IFERROR(IF(H189&lt;=0,"Sem estoque",IF(H189/E189&lt;0.25,"Quase sem estoque",IF(H189/E189&lt;1.2,"Estoque baixo",IF(H189/E189&lt;2,"Estoque moderado","Estoque confortável")))),""))</f>
        <v/>
      </c>
      <c r="J189" s="182" t="str">
        <f>IF(CADA_PROD!C187="","",SUMIFS(MOVI_ENTR!M:M,MOVI_ENTR!D:D,D189,MOVI_ENTR!O:O,$E$5))</f>
        <v/>
      </c>
      <c r="K189" s="183" t="str">
        <f>IF(CADA_PROD!C187="","",IFERROR($J189/SUM($J$8:$J$1008),""))</f>
        <v/>
      </c>
      <c r="L189" s="183" t="str">
        <f>IF(CADA_PROD!C187="","",IFERROR(H189/SUM($H$8:$H$1008),""))</f>
        <v/>
      </c>
      <c r="M189" s="182" t="str">
        <f>IF(CADA_PROD!$C187="","",IFERROR(SUMIFS(MOVI_ENTR!M:M,MOVI_ENTR!D:D,D189,MOVI_ENTR!O:O,$E$5)/SUMIFS(MOVI_ENTR!I:I,MOVI_ENTR!D:D,D189,MOVI_ENTR!O:O,$E$5),0))</f>
        <v/>
      </c>
      <c r="N189" s="184" t="str">
        <f>IF(CADA_PROD!C187="","",G189/E189)</f>
        <v/>
      </c>
    </row>
    <row r="190" spans="2:14" ht="30" customHeight="1">
      <c r="B190" s="21">
        <f t="shared" si="5"/>
        <v>183</v>
      </c>
      <c r="C190" s="178" t="str">
        <f>IF(CADA_PROD!C188="","",CADA_PROD!C188)</f>
        <v/>
      </c>
      <c r="D190" s="179" t="str">
        <f>IF(CADA_PROD!D188="","",CADA_PROD!D188)</f>
        <v/>
      </c>
      <c r="E190" s="180" t="str">
        <f>IF(CADA_PROD!E188="","",CADA_PROD!E188)</f>
        <v/>
      </c>
      <c r="F190" s="180" t="str">
        <f>IF(CADA_PROD!D188="","",SUMIFS(MOVI_ENTR!I:I,MOVI_ENTR!D:D,D190,MOVI_ENTR!O:O,$E$5))</f>
        <v/>
      </c>
      <c r="G190" s="180" t="str">
        <f>IF(CADA_PROD!C188="","",SUMIFS(MOVI_SAID!H:H,MOVI_SAID!D:D,D190,MOVI_SAID!L:L,$E$5))</f>
        <v/>
      </c>
      <c r="H190" s="180" t="str">
        <f t="shared" si="4"/>
        <v/>
      </c>
      <c r="I190" s="179" t="str">
        <f>IF(CADA_PROD!C188="","",IFERROR(IF(H190&lt;=0,"Sem estoque",IF(H190/E190&lt;0.25,"Quase sem estoque",IF(H190/E190&lt;1.2,"Estoque baixo",IF(H190/E190&lt;2,"Estoque moderado","Estoque confortável")))),""))</f>
        <v/>
      </c>
      <c r="J190" s="182" t="str">
        <f>IF(CADA_PROD!C188="","",SUMIFS(MOVI_ENTR!M:M,MOVI_ENTR!D:D,D190,MOVI_ENTR!O:O,$E$5))</f>
        <v/>
      </c>
      <c r="K190" s="183" t="str">
        <f>IF(CADA_PROD!C188="","",IFERROR($J190/SUM($J$8:$J$1008),""))</f>
        <v/>
      </c>
      <c r="L190" s="183" t="str">
        <f>IF(CADA_PROD!C188="","",IFERROR(H190/SUM($H$8:$H$1008),""))</f>
        <v/>
      </c>
      <c r="M190" s="182" t="str">
        <f>IF(CADA_PROD!$C188="","",IFERROR(SUMIFS(MOVI_ENTR!M:M,MOVI_ENTR!D:D,D190,MOVI_ENTR!O:O,$E$5)/SUMIFS(MOVI_ENTR!I:I,MOVI_ENTR!D:D,D190,MOVI_ENTR!O:O,$E$5),0))</f>
        <v/>
      </c>
      <c r="N190" s="184" t="str">
        <f>IF(CADA_PROD!C188="","",G190/E190)</f>
        <v/>
      </c>
    </row>
    <row r="191" spans="2:14" ht="30" customHeight="1">
      <c r="B191" s="21">
        <f t="shared" si="5"/>
        <v>184</v>
      </c>
      <c r="C191" s="178" t="str">
        <f>IF(CADA_PROD!C189="","",CADA_PROD!C189)</f>
        <v/>
      </c>
      <c r="D191" s="179" t="str">
        <f>IF(CADA_PROD!D189="","",CADA_PROD!D189)</f>
        <v/>
      </c>
      <c r="E191" s="180" t="str">
        <f>IF(CADA_PROD!E189="","",CADA_PROD!E189)</f>
        <v/>
      </c>
      <c r="F191" s="180" t="str">
        <f>IF(CADA_PROD!D189="","",SUMIFS(MOVI_ENTR!I:I,MOVI_ENTR!D:D,D191,MOVI_ENTR!O:O,$E$5))</f>
        <v/>
      </c>
      <c r="G191" s="180" t="str">
        <f>IF(CADA_PROD!C189="","",SUMIFS(MOVI_SAID!H:H,MOVI_SAID!D:D,D191,MOVI_SAID!L:L,$E$5))</f>
        <v/>
      </c>
      <c r="H191" s="180" t="str">
        <f t="shared" si="4"/>
        <v/>
      </c>
      <c r="I191" s="179" t="str">
        <f>IF(CADA_PROD!C189="","",IFERROR(IF(H191&lt;=0,"Sem estoque",IF(H191/E191&lt;0.25,"Quase sem estoque",IF(H191/E191&lt;1.2,"Estoque baixo",IF(H191/E191&lt;2,"Estoque moderado","Estoque confortável")))),""))</f>
        <v/>
      </c>
      <c r="J191" s="182" t="str">
        <f>IF(CADA_PROD!C189="","",SUMIFS(MOVI_ENTR!M:M,MOVI_ENTR!D:D,D191,MOVI_ENTR!O:O,$E$5))</f>
        <v/>
      </c>
      <c r="K191" s="183" t="str">
        <f>IF(CADA_PROD!C189="","",IFERROR($J191/SUM($J$8:$J$1008),""))</f>
        <v/>
      </c>
      <c r="L191" s="183" t="str">
        <f>IF(CADA_PROD!C189="","",IFERROR(H191/SUM($H$8:$H$1008),""))</f>
        <v/>
      </c>
      <c r="M191" s="182" t="str">
        <f>IF(CADA_PROD!$C189="","",IFERROR(SUMIFS(MOVI_ENTR!M:M,MOVI_ENTR!D:D,D191,MOVI_ENTR!O:O,$E$5)/SUMIFS(MOVI_ENTR!I:I,MOVI_ENTR!D:D,D191,MOVI_ENTR!O:O,$E$5),0))</f>
        <v/>
      </c>
      <c r="N191" s="184" t="str">
        <f>IF(CADA_PROD!C189="","",G191/E191)</f>
        <v/>
      </c>
    </row>
    <row r="192" spans="2:14" ht="30" customHeight="1">
      <c r="B192" s="21">
        <f t="shared" si="5"/>
        <v>185</v>
      </c>
      <c r="C192" s="178" t="str">
        <f>IF(CADA_PROD!C190="","",CADA_PROD!C190)</f>
        <v/>
      </c>
      <c r="D192" s="179" t="str">
        <f>IF(CADA_PROD!D190="","",CADA_PROD!D190)</f>
        <v/>
      </c>
      <c r="E192" s="180" t="str">
        <f>IF(CADA_PROD!E190="","",CADA_PROD!E190)</f>
        <v/>
      </c>
      <c r="F192" s="180" t="str">
        <f>IF(CADA_PROD!D190="","",SUMIFS(MOVI_ENTR!I:I,MOVI_ENTR!D:D,D192,MOVI_ENTR!O:O,$E$5))</f>
        <v/>
      </c>
      <c r="G192" s="180" t="str">
        <f>IF(CADA_PROD!C190="","",SUMIFS(MOVI_SAID!H:H,MOVI_SAID!D:D,D192,MOVI_SAID!L:L,$E$5))</f>
        <v/>
      </c>
      <c r="H192" s="180" t="str">
        <f t="shared" si="4"/>
        <v/>
      </c>
      <c r="I192" s="179" t="str">
        <f>IF(CADA_PROD!C190="","",IFERROR(IF(H192&lt;=0,"Sem estoque",IF(H192/E192&lt;0.25,"Quase sem estoque",IF(H192/E192&lt;1.2,"Estoque baixo",IF(H192/E192&lt;2,"Estoque moderado","Estoque confortável")))),""))</f>
        <v/>
      </c>
      <c r="J192" s="182" t="str">
        <f>IF(CADA_PROD!C190="","",SUMIFS(MOVI_ENTR!M:M,MOVI_ENTR!D:D,D192,MOVI_ENTR!O:O,$E$5))</f>
        <v/>
      </c>
      <c r="K192" s="183" t="str">
        <f>IF(CADA_PROD!C190="","",IFERROR($J192/SUM($J$8:$J$1008),""))</f>
        <v/>
      </c>
      <c r="L192" s="183" t="str">
        <f>IF(CADA_PROD!C190="","",IFERROR(H192/SUM($H$8:$H$1008),""))</f>
        <v/>
      </c>
      <c r="M192" s="182" t="str">
        <f>IF(CADA_PROD!$C190="","",IFERROR(SUMIFS(MOVI_ENTR!M:M,MOVI_ENTR!D:D,D192,MOVI_ENTR!O:O,$E$5)/SUMIFS(MOVI_ENTR!I:I,MOVI_ENTR!D:D,D192,MOVI_ENTR!O:O,$E$5),0))</f>
        <v/>
      </c>
      <c r="N192" s="184" t="str">
        <f>IF(CADA_PROD!C190="","",G192/E192)</f>
        <v/>
      </c>
    </row>
    <row r="193" spans="2:14" ht="30" customHeight="1">
      <c r="B193" s="21">
        <f t="shared" si="5"/>
        <v>186</v>
      </c>
      <c r="C193" s="178" t="str">
        <f>IF(CADA_PROD!C191="","",CADA_PROD!C191)</f>
        <v/>
      </c>
      <c r="D193" s="179" t="str">
        <f>IF(CADA_PROD!D191="","",CADA_PROD!D191)</f>
        <v/>
      </c>
      <c r="E193" s="180" t="str">
        <f>IF(CADA_PROD!E191="","",CADA_PROD!E191)</f>
        <v/>
      </c>
      <c r="F193" s="180" t="str">
        <f>IF(CADA_PROD!D191="","",SUMIFS(MOVI_ENTR!I:I,MOVI_ENTR!D:D,D193,MOVI_ENTR!O:O,$E$5))</f>
        <v/>
      </c>
      <c r="G193" s="180" t="str">
        <f>IF(CADA_PROD!C191="","",SUMIFS(MOVI_SAID!H:H,MOVI_SAID!D:D,D193,MOVI_SAID!L:L,$E$5))</f>
        <v/>
      </c>
      <c r="H193" s="180" t="str">
        <f t="shared" si="4"/>
        <v/>
      </c>
      <c r="I193" s="179" t="str">
        <f>IF(CADA_PROD!C191="","",IFERROR(IF(H193&lt;=0,"Sem estoque",IF(H193/E193&lt;0.25,"Quase sem estoque",IF(H193/E193&lt;1.2,"Estoque baixo",IF(H193/E193&lt;2,"Estoque moderado","Estoque confortável")))),""))</f>
        <v/>
      </c>
      <c r="J193" s="182" t="str">
        <f>IF(CADA_PROD!C191="","",SUMIFS(MOVI_ENTR!M:M,MOVI_ENTR!D:D,D193,MOVI_ENTR!O:O,$E$5))</f>
        <v/>
      </c>
      <c r="K193" s="183" t="str">
        <f>IF(CADA_PROD!C191="","",IFERROR($J193/SUM($J$8:$J$1008),""))</f>
        <v/>
      </c>
      <c r="L193" s="183" t="str">
        <f>IF(CADA_PROD!C191="","",IFERROR(H193/SUM($H$8:$H$1008),""))</f>
        <v/>
      </c>
      <c r="M193" s="182" t="str">
        <f>IF(CADA_PROD!$C191="","",IFERROR(SUMIFS(MOVI_ENTR!M:M,MOVI_ENTR!D:D,D193,MOVI_ENTR!O:O,$E$5)/SUMIFS(MOVI_ENTR!I:I,MOVI_ENTR!D:D,D193,MOVI_ENTR!O:O,$E$5),0))</f>
        <v/>
      </c>
      <c r="N193" s="184" t="str">
        <f>IF(CADA_PROD!C191="","",G193/E193)</f>
        <v/>
      </c>
    </row>
    <row r="194" spans="2:14" ht="30" customHeight="1">
      <c r="B194" s="21">
        <f t="shared" si="5"/>
        <v>187</v>
      </c>
      <c r="C194" s="178" t="str">
        <f>IF(CADA_PROD!C192="","",CADA_PROD!C192)</f>
        <v/>
      </c>
      <c r="D194" s="179" t="str">
        <f>IF(CADA_PROD!D192="","",CADA_PROD!D192)</f>
        <v/>
      </c>
      <c r="E194" s="180" t="str">
        <f>IF(CADA_PROD!E192="","",CADA_PROD!E192)</f>
        <v/>
      </c>
      <c r="F194" s="180" t="str">
        <f>IF(CADA_PROD!D192="","",SUMIFS(MOVI_ENTR!I:I,MOVI_ENTR!D:D,D194,MOVI_ENTR!O:O,$E$5))</f>
        <v/>
      </c>
      <c r="G194" s="180" t="str">
        <f>IF(CADA_PROD!C192="","",SUMIFS(MOVI_SAID!H:H,MOVI_SAID!D:D,D194,MOVI_SAID!L:L,$E$5))</f>
        <v/>
      </c>
      <c r="H194" s="180" t="str">
        <f t="shared" si="4"/>
        <v/>
      </c>
      <c r="I194" s="179" t="str">
        <f>IF(CADA_PROD!C192="","",IFERROR(IF(H194&lt;=0,"Sem estoque",IF(H194/E194&lt;0.25,"Quase sem estoque",IF(H194/E194&lt;1.2,"Estoque baixo",IF(H194/E194&lt;2,"Estoque moderado","Estoque confortável")))),""))</f>
        <v/>
      </c>
      <c r="J194" s="182" t="str">
        <f>IF(CADA_PROD!C192="","",SUMIFS(MOVI_ENTR!M:M,MOVI_ENTR!D:D,D194,MOVI_ENTR!O:O,$E$5))</f>
        <v/>
      </c>
      <c r="K194" s="183" t="str">
        <f>IF(CADA_PROD!C192="","",IFERROR($J194/SUM($J$8:$J$1008),""))</f>
        <v/>
      </c>
      <c r="L194" s="183" t="str">
        <f>IF(CADA_PROD!C192="","",IFERROR(H194/SUM($H$8:$H$1008),""))</f>
        <v/>
      </c>
      <c r="M194" s="182" t="str">
        <f>IF(CADA_PROD!$C192="","",IFERROR(SUMIFS(MOVI_ENTR!M:M,MOVI_ENTR!D:D,D194,MOVI_ENTR!O:O,$E$5)/SUMIFS(MOVI_ENTR!I:I,MOVI_ENTR!D:D,D194,MOVI_ENTR!O:O,$E$5),0))</f>
        <v/>
      </c>
      <c r="N194" s="184" t="str">
        <f>IF(CADA_PROD!C192="","",G194/E194)</f>
        <v/>
      </c>
    </row>
    <row r="195" spans="2:14" ht="30" customHeight="1">
      <c r="B195" s="21">
        <f t="shared" si="5"/>
        <v>188</v>
      </c>
      <c r="C195" s="178" t="str">
        <f>IF(CADA_PROD!C193="","",CADA_PROD!C193)</f>
        <v/>
      </c>
      <c r="D195" s="179" t="str">
        <f>IF(CADA_PROD!D193="","",CADA_PROD!D193)</f>
        <v/>
      </c>
      <c r="E195" s="180" t="str">
        <f>IF(CADA_PROD!E193="","",CADA_PROD!E193)</f>
        <v/>
      </c>
      <c r="F195" s="180" t="str">
        <f>IF(CADA_PROD!D193="","",SUMIFS(MOVI_ENTR!I:I,MOVI_ENTR!D:D,D195,MOVI_ENTR!O:O,$E$5))</f>
        <v/>
      </c>
      <c r="G195" s="180" t="str">
        <f>IF(CADA_PROD!C193="","",SUMIFS(MOVI_SAID!H:H,MOVI_SAID!D:D,D195,MOVI_SAID!L:L,$E$5))</f>
        <v/>
      </c>
      <c r="H195" s="180" t="str">
        <f t="shared" si="4"/>
        <v/>
      </c>
      <c r="I195" s="179" t="str">
        <f>IF(CADA_PROD!C193="","",IFERROR(IF(H195&lt;=0,"Sem estoque",IF(H195/E195&lt;0.25,"Quase sem estoque",IF(H195/E195&lt;1.2,"Estoque baixo",IF(H195/E195&lt;2,"Estoque moderado","Estoque confortável")))),""))</f>
        <v/>
      </c>
      <c r="J195" s="182" t="str">
        <f>IF(CADA_PROD!C193="","",SUMIFS(MOVI_ENTR!M:M,MOVI_ENTR!D:D,D195,MOVI_ENTR!O:O,$E$5))</f>
        <v/>
      </c>
      <c r="K195" s="183" t="str">
        <f>IF(CADA_PROD!C193="","",IFERROR($J195/SUM($J$8:$J$1008),""))</f>
        <v/>
      </c>
      <c r="L195" s="183" t="str">
        <f>IF(CADA_PROD!C193="","",IFERROR(H195/SUM($H$8:$H$1008),""))</f>
        <v/>
      </c>
      <c r="M195" s="182" t="str">
        <f>IF(CADA_PROD!$C193="","",IFERROR(SUMIFS(MOVI_ENTR!M:M,MOVI_ENTR!D:D,D195,MOVI_ENTR!O:O,$E$5)/SUMIFS(MOVI_ENTR!I:I,MOVI_ENTR!D:D,D195,MOVI_ENTR!O:O,$E$5),0))</f>
        <v/>
      </c>
      <c r="N195" s="184" t="str">
        <f>IF(CADA_PROD!C193="","",G195/E195)</f>
        <v/>
      </c>
    </row>
    <row r="196" spans="2:14" ht="30" customHeight="1">
      <c r="B196" s="21">
        <f t="shared" si="5"/>
        <v>189</v>
      </c>
      <c r="C196" s="178" t="str">
        <f>IF(CADA_PROD!C194="","",CADA_PROD!C194)</f>
        <v/>
      </c>
      <c r="D196" s="179" t="str">
        <f>IF(CADA_PROD!D194="","",CADA_PROD!D194)</f>
        <v/>
      </c>
      <c r="E196" s="180" t="str">
        <f>IF(CADA_PROD!E194="","",CADA_PROD!E194)</f>
        <v/>
      </c>
      <c r="F196" s="180" t="str">
        <f>IF(CADA_PROD!D194="","",SUMIFS(MOVI_ENTR!I:I,MOVI_ENTR!D:D,D196,MOVI_ENTR!O:O,$E$5))</f>
        <v/>
      </c>
      <c r="G196" s="180" t="str">
        <f>IF(CADA_PROD!C194="","",SUMIFS(MOVI_SAID!H:H,MOVI_SAID!D:D,D196,MOVI_SAID!L:L,$E$5))</f>
        <v/>
      </c>
      <c r="H196" s="180" t="str">
        <f t="shared" si="4"/>
        <v/>
      </c>
      <c r="I196" s="179" t="str">
        <f>IF(CADA_PROD!C194="","",IFERROR(IF(H196&lt;=0,"Sem estoque",IF(H196/E196&lt;0.25,"Quase sem estoque",IF(H196/E196&lt;1.2,"Estoque baixo",IF(H196/E196&lt;2,"Estoque moderado","Estoque confortável")))),""))</f>
        <v/>
      </c>
      <c r="J196" s="182" t="str">
        <f>IF(CADA_PROD!C194="","",SUMIFS(MOVI_ENTR!M:M,MOVI_ENTR!D:D,D196,MOVI_ENTR!O:O,$E$5))</f>
        <v/>
      </c>
      <c r="K196" s="183" t="str">
        <f>IF(CADA_PROD!C194="","",IFERROR($J196/SUM($J$8:$J$1008),""))</f>
        <v/>
      </c>
      <c r="L196" s="183" t="str">
        <f>IF(CADA_PROD!C194="","",IFERROR(H196/SUM($H$8:$H$1008),""))</f>
        <v/>
      </c>
      <c r="M196" s="182" t="str">
        <f>IF(CADA_PROD!$C194="","",IFERROR(SUMIFS(MOVI_ENTR!M:M,MOVI_ENTR!D:D,D196,MOVI_ENTR!O:O,$E$5)/SUMIFS(MOVI_ENTR!I:I,MOVI_ENTR!D:D,D196,MOVI_ENTR!O:O,$E$5),0))</f>
        <v/>
      </c>
      <c r="N196" s="184" t="str">
        <f>IF(CADA_PROD!C194="","",G196/E196)</f>
        <v/>
      </c>
    </row>
    <row r="197" spans="2:14" ht="30" customHeight="1">
      <c r="B197" s="21">
        <f t="shared" si="5"/>
        <v>190</v>
      </c>
      <c r="C197" s="178" t="str">
        <f>IF(CADA_PROD!C195="","",CADA_PROD!C195)</f>
        <v/>
      </c>
      <c r="D197" s="179" t="str">
        <f>IF(CADA_PROD!D195="","",CADA_PROD!D195)</f>
        <v/>
      </c>
      <c r="E197" s="180" t="str">
        <f>IF(CADA_PROD!E195="","",CADA_PROD!E195)</f>
        <v/>
      </c>
      <c r="F197" s="180" t="str">
        <f>IF(CADA_PROD!D195="","",SUMIFS(MOVI_ENTR!I:I,MOVI_ENTR!D:D,D197,MOVI_ENTR!O:O,$E$5))</f>
        <v/>
      </c>
      <c r="G197" s="180" t="str">
        <f>IF(CADA_PROD!C195="","",SUMIFS(MOVI_SAID!H:H,MOVI_SAID!D:D,D197,MOVI_SAID!L:L,$E$5))</f>
        <v/>
      </c>
      <c r="H197" s="180" t="str">
        <f t="shared" si="4"/>
        <v/>
      </c>
      <c r="I197" s="179" t="str">
        <f>IF(CADA_PROD!C195="","",IFERROR(IF(H197&lt;=0,"Sem estoque",IF(H197/E197&lt;0.25,"Quase sem estoque",IF(H197/E197&lt;1.2,"Estoque baixo",IF(H197/E197&lt;2,"Estoque moderado","Estoque confortável")))),""))</f>
        <v/>
      </c>
      <c r="J197" s="182" t="str">
        <f>IF(CADA_PROD!C195="","",SUMIFS(MOVI_ENTR!M:M,MOVI_ENTR!D:D,D197,MOVI_ENTR!O:O,$E$5))</f>
        <v/>
      </c>
      <c r="K197" s="183" t="str">
        <f>IF(CADA_PROD!C195="","",IFERROR($J197/SUM($J$8:$J$1008),""))</f>
        <v/>
      </c>
      <c r="L197" s="183" t="str">
        <f>IF(CADA_PROD!C195="","",IFERROR(H197/SUM($H$8:$H$1008),""))</f>
        <v/>
      </c>
      <c r="M197" s="182" t="str">
        <f>IF(CADA_PROD!$C195="","",IFERROR(SUMIFS(MOVI_ENTR!M:M,MOVI_ENTR!D:D,D197,MOVI_ENTR!O:O,$E$5)/SUMIFS(MOVI_ENTR!I:I,MOVI_ENTR!D:D,D197,MOVI_ENTR!O:O,$E$5),0))</f>
        <v/>
      </c>
      <c r="N197" s="184" t="str">
        <f>IF(CADA_PROD!C195="","",G197/E197)</f>
        <v/>
      </c>
    </row>
    <row r="198" spans="2:14" ht="30" customHeight="1">
      <c r="B198" s="21">
        <f t="shared" si="5"/>
        <v>191</v>
      </c>
      <c r="C198" s="178" t="str">
        <f>IF(CADA_PROD!C196="","",CADA_PROD!C196)</f>
        <v/>
      </c>
      <c r="D198" s="179" t="str">
        <f>IF(CADA_PROD!D196="","",CADA_PROD!D196)</f>
        <v/>
      </c>
      <c r="E198" s="180" t="str">
        <f>IF(CADA_PROD!E196="","",CADA_PROD!E196)</f>
        <v/>
      </c>
      <c r="F198" s="180" t="str">
        <f>IF(CADA_PROD!D196="","",SUMIFS(MOVI_ENTR!I:I,MOVI_ENTR!D:D,D198,MOVI_ENTR!O:O,$E$5))</f>
        <v/>
      </c>
      <c r="G198" s="180" t="str">
        <f>IF(CADA_PROD!C196="","",SUMIFS(MOVI_SAID!H:H,MOVI_SAID!D:D,D198,MOVI_SAID!L:L,$E$5))</f>
        <v/>
      </c>
      <c r="H198" s="180" t="str">
        <f t="shared" si="4"/>
        <v/>
      </c>
      <c r="I198" s="179" t="str">
        <f>IF(CADA_PROD!C196="","",IFERROR(IF(H198&lt;=0,"Sem estoque",IF(H198/E198&lt;0.25,"Quase sem estoque",IF(H198/E198&lt;1.2,"Estoque baixo",IF(H198/E198&lt;2,"Estoque moderado","Estoque confortável")))),""))</f>
        <v/>
      </c>
      <c r="J198" s="182" t="str">
        <f>IF(CADA_PROD!C196="","",SUMIFS(MOVI_ENTR!M:M,MOVI_ENTR!D:D,D198,MOVI_ENTR!O:O,$E$5))</f>
        <v/>
      </c>
      <c r="K198" s="183" t="str">
        <f>IF(CADA_PROD!C196="","",IFERROR($J198/SUM($J$8:$J$1008),""))</f>
        <v/>
      </c>
      <c r="L198" s="183" t="str">
        <f>IF(CADA_PROD!C196="","",IFERROR(H198/SUM($H$8:$H$1008),""))</f>
        <v/>
      </c>
      <c r="M198" s="182" t="str">
        <f>IF(CADA_PROD!$C196="","",IFERROR(SUMIFS(MOVI_ENTR!M:M,MOVI_ENTR!D:D,D198,MOVI_ENTR!O:O,$E$5)/SUMIFS(MOVI_ENTR!I:I,MOVI_ENTR!D:D,D198,MOVI_ENTR!O:O,$E$5),0))</f>
        <v/>
      </c>
      <c r="N198" s="184" t="str">
        <f>IF(CADA_PROD!C196="","",G198/E198)</f>
        <v/>
      </c>
    </row>
    <row r="199" spans="2:14" ht="30" customHeight="1">
      <c r="B199" s="21">
        <f t="shared" si="5"/>
        <v>192</v>
      </c>
      <c r="C199" s="178" t="str">
        <f>IF(CADA_PROD!C197="","",CADA_PROD!C197)</f>
        <v/>
      </c>
      <c r="D199" s="179" t="str">
        <f>IF(CADA_PROD!D197="","",CADA_PROD!D197)</f>
        <v/>
      </c>
      <c r="E199" s="180" t="str">
        <f>IF(CADA_PROD!E197="","",CADA_PROD!E197)</f>
        <v/>
      </c>
      <c r="F199" s="180" t="str">
        <f>IF(CADA_PROD!D197="","",SUMIFS(MOVI_ENTR!I:I,MOVI_ENTR!D:D,D199,MOVI_ENTR!O:O,$E$5))</f>
        <v/>
      </c>
      <c r="G199" s="180" t="str">
        <f>IF(CADA_PROD!C197="","",SUMIFS(MOVI_SAID!H:H,MOVI_SAID!D:D,D199,MOVI_SAID!L:L,$E$5))</f>
        <v/>
      </c>
      <c r="H199" s="180" t="str">
        <f t="shared" si="4"/>
        <v/>
      </c>
      <c r="I199" s="179" t="str">
        <f>IF(CADA_PROD!C197="","",IFERROR(IF(H199&lt;=0,"Sem estoque",IF(H199/E199&lt;0.25,"Quase sem estoque",IF(H199/E199&lt;1.2,"Estoque baixo",IF(H199/E199&lt;2,"Estoque moderado","Estoque confortável")))),""))</f>
        <v/>
      </c>
      <c r="J199" s="182" t="str">
        <f>IF(CADA_PROD!C197="","",SUMIFS(MOVI_ENTR!M:M,MOVI_ENTR!D:D,D199,MOVI_ENTR!O:O,$E$5))</f>
        <v/>
      </c>
      <c r="K199" s="183" t="str">
        <f>IF(CADA_PROD!C197="","",IFERROR($J199/SUM($J$8:$J$1008),""))</f>
        <v/>
      </c>
      <c r="L199" s="183" t="str">
        <f>IF(CADA_PROD!C197="","",IFERROR(H199/SUM($H$8:$H$1008),""))</f>
        <v/>
      </c>
      <c r="M199" s="182" t="str">
        <f>IF(CADA_PROD!$C197="","",IFERROR(SUMIFS(MOVI_ENTR!M:M,MOVI_ENTR!D:D,D199,MOVI_ENTR!O:O,$E$5)/SUMIFS(MOVI_ENTR!I:I,MOVI_ENTR!D:D,D199,MOVI_ENTR!O:O,$E$5),0))</f>
        <v/>
      </c>
      <c r="N199" s="184" t="str">
        <f>IF(CADA_PROD!C197="","",G199/E199)</f>
        <v/>
      </c>
    </row>
    <row r="200" spans="2:14" ht="30" customHeight="1">
      <c r="B200" s="21">
        <f t="shared" si="5"/>
        <v>193</v>
      </c>
      <c r="C200" s="178" t="str">
        <f>IF(CADA_PROD!C198="","",CADA_PROD!C198)</f>
        <v/>
      </c>
      <c r="D200" s="179" t="str">
        <f>IF(CADA_PROD!D198="","",CADA_PROD!D198)</f>
        <v/>
      </c>
      <c r="E200" s="180" t="str">
        <f>IF(CADA_PROD!E198="","",CADA_PROD!E198)</f>
        <v/>
      </c>
      <c r="F200" s="180" t="str">
        <f>IF(CADA_PROD!D198="","",SUMIFS(MOVI_ENTR!I:I,MOVI_ENTR!D:D,D200,MOVI_ENTR!O:O,$E$5))</f>
        <v/>
      </c>
      <c r="G200" s="180" t="str">
        <f>IF(CADA_PROD!C198="","",SUMIFS(MOVI_SAID!H:H,MOVI_SAID!D:D,D200,MOVI_SAID!L:L,$E$5))</f>
        <v/>
      </c>
      <c r="H200" s="180" t="str">
        <f t="shared" si="4"/>
        <v/>
      </c>
      <c r="I200" s="179" t="str">
        <f>IF(CADA_PROD!C198="","",IFERROR(IF(H200&lt;=0,"Sem estoque",IF(H200/E200&lt;0.25,"Quase sem estoque",IF(H200/E200&lt;1.2,"Estoque baixo",IF(H200/E200&lt;2,"Estoque moderado","Estoque confortável")))),""))</f>
        <v/>
      </c>
      <c r="J200" s="182" t="str">
        <f>IF(CADA_PROD!C198="","",SUMIFS(MOVI_ENTR!M:M,MOVI_ENTR!D:D,D200,MOVI_ENTR!O:O,$E$5))</f>
        <v/>
      </c>
      <c r="K200" s="183" t="str">
        <f>IF(CADA_PROD!C198="","",IFERROR($J200/SUM($J$8:$J$1008),""))</f>
        <v/>
      </c>
      <c r="L200" s="183" t="str">
        <f>IF(CADA_PROD!C198="","",IFERROR(H200/SUM($H$8:$H$1008),""))</f>
        <v/>
      </c>
      <c r="M200" s="182" t="str">
        <f>IF(CADA_PROD!$C198="","",IFERROR(SUMIFS(MOVI_ENTR!M:M,MOVI_ENTR!D:D,D200,MOVI_ENTR!O:O,$E$5)/SUMIFS(MOVI_ENTR!I:I,MOVI_ENTR!D:D,D200,MOVI_ENTR!O:O,$E$5),0))</f>
        <v/>
      </c>
      <c r="N200" s="184" t="str">
        <f>IF(CADA_PROD!C198="","",G200/E200)</f>
        <v/>
      </c>
    </row>
    <row r="201" spans="2:14" ht="30" customHeight="1">
      <c r="B201" s="21">
        <f t="shared" si="5"/>
        <v>194</v>
      </c>
      <c r="C201" s="178" t="str">
        <f>IF(CADA_PROD!C199="","",CADA_PROD!C199)</f>
        <v/>
      </c>
      <c r="D201" s="179" t="str">
        <f>IF(CADA_PROD!D199="","",CADA_PROD!D199)</f>
        <v/>
      </c>
      <c r="E201" s="180" t="str">
        <f>IF(CADA_PROD!E199="","",CADA_PROD!E199)</f>
        <v/>
      </c>
      <c r="F201" s="180" t="str">
        <f>IF(CADA_PROD!D199="","",SUMIFS(MOVI_ENTR!I:I,MOVI_ENTR!D:D,D201,MOVI_ENTR!O:O,$E$5))</f>
        <v/>
      </c>
      <c r="G201" s="180" t="str">
        <f>IF(CADA_PROD!C199="","",SUMIFS(MOVI_SAID!H:H,MOVI_SAID!D:D,D201,MOVI_SAID!L:L,$E$5))</f>
        <v/>
      </c>
      <c r="H201" s="180" t="str">
        <f t="shared" ref="H201:H264" si="6">IFERROR(F201-G201,"")</f>
        <v/>
      </c>
      <c r="I201" s="179" t="str">
        <f>IF(CADA_PROD!C199="","",IFERROR(IF(H201&lt;=0,"Sem estoque",IF(H201/E201&lt;0.25,"Quase sem estoque",IF(H201/E201&lt;1.2,"Estoque baixo",IF(H201/E201&lt;2,"Estoque moderado","Estoque confortável")))),""))</f>
        <v/>
      </c>
      <c r="J201" s="182" t="str">
        <f>IF(CADA_PROD!C199="","",SUMIFS(MOVI_ENTR!M:M,MOVI_ENTR!D:D,D201,MOVI_ENTR!O:O,$E$5))</f>
        <v/>
      </c>
      <c r="K201" s="183" t="str">
        <f>IF(CADA_PROD!C199="","",IFERROR($J201/SUM($J$8:$J$1008),""))</f>
        <v/>
      </c>
      <c r="L201" s="183" t="str">
        <f>IF(CADA_PROD!C199="","",IFERROR(H201/SUM($H$8:$H$1008),""))</f>
        <v/>
      </c>
      <c r="M201" s="182" t="str">
        <f>IF(CADA_PROD!$C199="","",IFERROR(SUMIFS(MOVI_ENTR!M:M,MOVI_ENTR!D:D,D201,MOVI_ENTR!O:O,$E$5)/SUMIFS(MOVI_ENTR!I:I,MOVI_ENTR!D:D,D201,MOVI_ENTR!O:O,$E$5),0))</f>
        <v/>
      </c>
      <c r="N201" s="184" t="str">
        <f>IF(CADA_PROD!C199="","",G201/E201)</f>
        <v/>
      </c>
    </row>
    <row r="202" spans="2:14" ht="30" customHeight="1">
      <c r="B202" s="21">
        <f t="shared" ref="B202:B265" si="7">B201+1</f>
        <v>195</v>
      </c>
      <c r="C202" s="178" t="str">
        <f>IF(CADA_PROD!C200="","",CADA_PROD!C200)</f>
        <v/>
      </c>
      <c r="D202" s="179" t="str">
        <f>IF(CADA_PROD!D200="","",CADA_PROD!D200)</f>
        <v/>
      </c>
      <c r="E202" s="180" t="str">
        <f>IF(CADA_PROD!E200="","",CADA_PROD!E200)</f>
        <v/>
      </c>
      <c r="F202" s="180" t="str">
        <f>IF(CADA_PROD!D200="","",SUMIFS(MOVI_ENTR!I:I,MOVI_ENTR!D:D,D202,MOVI_ENTR!O:O,$E$5))</f>
        <v/>
      </c>
      <c r="G202" s="180" t="str">
        <f>IF(CADA_PROD!C200="","",SUMIFS(MOVI_SAID!H:H,MOVI_SAID!D:D,D202,MOVI_SAID!L:L,$E$5))</f>
        <v/>
      </c>
      <c r="H202" s="180" t="str">
        <f t="shared" si="6"/>
        <v/>
      </c>
      <c r="I202" s="179" t="str">
        <f>IF(CADA_PROD!C200="","",IFERROR(IF(H202&lt;=0,"Sem estoque",IF(H202/E202&lt;0.25,"Quase sem estoque",IF(H202/E202&lt;1.2,"Estoque baixo",IF(H202/E202&lt;2,"Estoque moderado","Estoque confortável")))),""))</f>
        <v/>
      </c>
      <c r="J202" s="182" t="str">
        <f>IF(CADA_PROD!C200="","",SUMIFS(MOVI_ENTR!M:M,MOVI_ENTR!D:D,D202,MOVI_ENTR!O:O,$E$5))</f>
        <v/>
      </c>
      <c r="K202" s="183" t="str">
        <f>IF(CADA_PROD!C200="","",IFERROR($J202/SUM($J$8:$J$1008),""))</f>
        <v/>
      </c>
      <c r="L202" s="183" t="str">
        <f>IF(CADA_PROD!C200="","",IFERROR(H202/SUM($H$8:$H$1008),""))</f>
        <v/>
      </c>
      <c r="M202" s="182" t="str">
        <f>IF(CADA_PROD!$C200="","",IFERROR(SUMIFS(MOVI_ENTR!M:M,MOVI_ENTR!D:D,D202,MOVI_ENTR!O:O,$E$5)/SUMIFS(MOVI_ENTR!I:I,MOVI_ENTR!D:D,D202,MOVI_ENTR!O:O,$E$5),0))</f>
        <v/>
      </c>
      <c r="N202" s="184" t="str">
        <f>IF(CADA_PROD!C200="","",G202/E202)</f>
        <v/>
      </c>
    </row>
    <row r="203" spans="2:14" ht="30" customHeight="1">
      <c r="B203" s="21">
        <f t="shared" si="7"/>
        <v>196</v>
      </c>
      <c r="C203" s="178" t="str">
        <f>IF(CADA_PROD!C201="","",CADA_PROD!C201)</f>
        <v/>
      </c>
      <c r="D203" s="179" t="str">
        <f>IF(CADA_PROD!D201="","",CADA_PROD!D201)</f>
        <v/>
      </c>
      <c r="E203" s="180" t="str">
        <f>IF(CADA_PROD!E201="","",CADA_PROD!E201)</f>
        <v/>
      </c>
      <c r="F203" s="180" t="str">
        <f>IF(CADA_PROD!D201="","",SUMIFS(MOVI_ENTR!I:I,MOVI_ENTR!D:D,D203,MOVI_ENTR!O:O,$E$5))</f>
        <v/>
      </c>
      <c r="G203" s="180" t="str">
        <f>IF(CADA_PROD!C201="","",SUMIFS(MOVI_SAID!H:H,MOVI_SAID!D:D,D203,MOVI_SAID!L:L,$E$5))</f>
        <v/>
      </c>
      <c r="H203" s="180" t="str">
        <f t="shared" si="6"/>
        <v/>
      </c>
      <c r="I203" s="179" t="str">
        <f>IF(CADA_PROD!C201="","",IFERROR(IF(H203&lt;=0,"Sem estoque",IF(H203/E203&lt;0.25,"Quase sem estoque",IF(H203/E203&lt;1.2,"Estoque baixo",IF(H203/E203&lt;2,"Estoque moderado","Estoque confortável")))),""))</f>
        <v/>
      </c>
      <c r="J203" s="182" t="str">
        <f>IF(CADA_PROD!C201="","",SUMIFS(MOVI_ENTR!M:M,MOVI_ENTR!D:D,D203,MOVI_ENTR!O:O,$E$5))</f>
        <v/>
      </c>
      <c r="K203" s="183" t="str">
        <f>IF(CADA_PROD!C201="","",IFERROR($J203/SUM($J$8:$J$1008),""))</f>
        <v/>
      </c>
      <c r="L203" s="183" t="str">
        <f>IF(CADA_PROD!C201="","",IFERROR(H203/SUM($H$8:$H$1008),""))</f>
        <v/>
      </c>
      <c r="M203" s="182" t="str">
        <f>IF(CADA_PROD!$C201="","",IFERROR(SUMIFS(MOVI_ENTR!M:M,MOVI_ENTR!D:D,D203,MOVI_ENTR!O:O,$E$5)/SUMIFS(MOVI_ENTR!I:I,MOVI_ENTR!D:D,D203,MOVI_ENTR!O:O,$E$5),0))</f>
        <v/>
      </c>
      <c r="N203" s="184" t="str">
        <f>IF(CADA_PROD!C201="","",G203/E203)</f>
        <v/>
      </c>
    </row>
    <row r="204" spans="2:14" ht="30" customHeight="1">
      <c r="B204" s="21">
        <f t="shared" si="7"/>
        <v>197</v>
      </c>
      <c r="C204" s="178" t="str">
        <f>IF(CADA_PROD!C202="","",CADA_PROD!C202)</f>
        <v/>
      </c>
      <c r="D204" s="179" t="str">
        <f>IF(CADA_PROD!D202="","",CADA_PROD!D202)</f>
        <v/>
      </c>
      <c r="E204" s="180" t="str">
        <f>IF(CADA_PROD!E202="","",CADA_PROD!E202)</f>
        <v/>
      </c>
      <c r="F204" s="180" t="str">
        <f>IF(CADA_PROD!D202="","",SUMIFS(MOVI_ENTR!I:I,MOVI_ENTR!D:D,D204,MOVI_ENTR!O:O,$E$5))</f>
        <v/>
      </c>
      <c r="G204" s="180" t="str">
        <f>IF(CADA_PROD!C202="","",SUMIFS(MOVI_SAID!H:H,MOVI_SAID!D:D,D204,MOVI_SAID!L:L,$E$5))</f>
        <v/>
      </c>
      <c r="H204" s="180" t="str">
        <f t="shared" si="6"/>
        <v/>
      </c>
      <c r="I204" s="179" t="str">
        <f>IF(CADA_PROD!C202="","",IFERROR(IF(H204&lt;=0,"Sem estoque",IF(H204/E204&lt;0.25,"Quase sem estoque",IF(H204/E204&lt;1.2,"Estoque baixo",IF(H204/E204&lt;2,"Estoque moderado","Estoque confortável")))),""))</f>
        <v/>
      </c>
      <c r="J204" s="182" t="str">
        <f>IF(CADA_PROD!C202="","",SUMIFS(MOVI_ENTR!M:M,MOVI_ENTR!D:D,D204,MOVI_ENTR!O:O,$E$5))</f>
        <v/>
      </c>
      <c r="K204" s="183" t="str">
        <f>IF(CADA_PROD!C202="","",IFERROR($J204/SUM($J$8:$J$1008),""))</f>
        <v/>
      </c>
      <c r="L204" s="183" t="str">
        <f>IF(CADA_PROD!C202="","",IFERROR(H204/SUM($H$8:$H$1008),""))</f>
        <v/>
      </c>
      <c r="M204" s="182" t="str">
        <f>IF(CADA_PROD!$C202="","",IFERROR(SUMIFS(MOVI_ENTR!M:M,MOVI_ENTR!D:D,D204,MOVI_ENTR!O:O,$E$5)/SUMIFS(MOVI_ENTR!I:I,MOVI_ENTR!D:D,D204,MOVI_ENTR!O:O,$E$5),0))</f>
        <v/>
      </c>
      <c r="N204" s="184" t="str">
        <f>IF(CADA_PROD!C202="","",G204/E204)</f>
        <v/>
      </c>
    </row>
    <row r="205" spans="2:14" ht="30" customHeight="1">
      <c r="B205" s="21">
        <f t="shared" si="7"/>
        <v>198</v>
      </c>
      <c r="C205" s="178" t="str">
        <f>IF(CADA_PROD!C203="","",CADA_PROD!C203)</f>
        <v/>
      </c>
      <c r="D205" s="179" t="str">
        <f>IF(CADA_PROD!D203="","",CADA_PROD!D203)</f>
        <v/>
      </c>
      <c r="E205" s="180" t="str">
        <f>IF(CADA_PROD!E203="","",CADA_PROD!E203)</f>
        <v/>
      </c>
      <c r="F205" s="180" t="str">
        <f>IF(CADA_PROD!D203="","",SUMIFS(MOVI_ENTR!I:I,MOVI_ENTR!D:D,D205,MOVI_ENTR!O:O,$E$5))</f>
        <v/>
      </c>
      <c r="G205" s="180" t="str">
        <f>IF(CADA_PROD!C203="","",SUMIFS(MOVI_SAID!H:H,MOVI_SAID!D:D,D205,MOVI_SAID!L:L,$E$5))</f>
        <v/>
      </c>
      <c r="H205" s="180" t="str">
        <f t="shared" si="6"/>
        <v/>
      </c>
      <c r="I205" s="179" t="str">
        <f>IF(CADA_PROD!C203="","",IFERROR(IF(H205&lt;=0,"Sem estoque",IF(H205/E205&lt;0.25,"Quase sem estoque",IF(H205/E205&lt;1.2,"Estoque baixo",IF(H205/E205&lt;2,"Estoque moderado","Estoque confortável")))),""))</f>
        <v/>
      </c>
      <c r="J205" s="182" t="str">
        <f>IF(CADA_PROD!C203="","",SUMIFS(MOVI_ENTR!M:M,MOVI_ENTR!D:D,D205,MOVI_ENTR!O:O,$E$5))</f>
        <v/>
      </c>
      <c r="K205" s="183" t="str">
        <f>IF(CADA_PROD!C203="","",IFERROR($J205/SUM($J$8:$J$1008),""))</f>
        <v/>
      </c>
      <c r="L205" s="183" t="str">
        <f>IF(CADA_PROD!C203="","",IFERROR(H205/SUM($H$8:$H$1008),""))</f>
        <v/>
      </c>
      <c r="M205" s="182" t="str">
        <f>IF(CADA_PROD!$C203="","",IFERROR(SUMIFS(MOVI_ENTR!M:M,MOVI_ENTR!D:D,D205,MOVI_ENTR!O:O,$E$5)/SUMIFS(MOVI_ENTR!I:I,MOVI_ENTR!D:D,D205,MOVI_ENTR!O:O,$E$5),0))</f>
        <v/>
      </c>
      <c r="N205" s="184" t="str">
        <f>IF(CADA_PROD!C203="","",G205/E205)</f>
        <v/>
      </c>
    </row>
    <row r="206" spans="2:14" ht="30" customHeight="1">
      <c r="B206" s="21">
        <f t="shared" si="7"/>
        <v>199</v>
      </c>
      <c r="C206" s="178" t="str">
        <f>IF(CADA_PROD!C204="","",CADA_PROD!C204)</f>
        <v/>
      </c>
      <c r="D206" s="179" t="str">
        <f>IF(CADA_PROD!D204="","",CADA_PROD!D204)</f>
        <v/>
      </c>
      <c r="E206" s="180" t="str">
        <f>IF(CADA_PROD!E204="","",CADA_PROD!E204)</f>
        <v/>
      </c>
      <c r="F206" s="180" t="str">
        <f>IF(CADA_PROD!D204="","",SUMIFS(MOVI_ENTR!I:I,MOVI_ENTR!D:D,D206,MOVI_ENTR!O:O,$E$5))</f>
        <v/>
      </c>
      <c r="G206" s="180" t="str">
        <f>IF(CADA_PROD!C204="","",SUMIFS(MOVI_SAID!H:H,MOVI_SAID!D:D,D206,MOVI_SAID!L:L,$E$5))</f>
        <v/>
      </c>
      <c r="H206" s="180" t="str">
        <f t="shared" si="6"/>
        <v/>
      </c>
      <c r="I206" s="179" t="str">
        <f>IF(CADA_PROD!C204="","",IFERROR(IF(H206&lt;=0,"Sem estoque",IF(H206/E206&lt;0.25,"Quase sem estoque",IF(H206/E206&lt;1.2,"Estoque baixo",IF(H206/E206&lt;2,"Estoque moderado","Estoque confortável")))),""))</f>
        <v/>
      </c>
      <c r="J206" s="182" t="str">
        <f>IF(CADA_PROD!C204="","",SUMIFS(MOVI_ENTR!M:M,MOVI_ENTR!D:D,D206,MOVI_ENTR!O:O,$E$5))</f>
        <v/>
      </c>
      <c r="K206" s="183" t="str">
        <f>IF(CADA_PROD!C204="","",IFERROR($J206/SUM($J$8:$J$1008),""))</f>
        <v/>
      </c>
      <c r="L206" s="183" t="str">
        <f>IF(CADA_PROD!C204="","",IFERROR(H206/SUM($H$8:$H$1008),""))</f>
        <v/>
      </c>
      <c r="M206" s="182" t="str">
        <f>IF(CADA_PROD!$C204="","",IFERROR(SUMIFS(MOVI_ENTR!M:M,MOVI_ENTR!D:D,D206,MOVI_ENTR!O:O,$E$5)/SUMIFS(MOVI_ENTR!I:I,MOVI_ENTR!D:D,D206,MOVI_ENTR!O:O,$E$5),0))</f>
        <v/>
      </c>
      <c r="N206" s="184" t="str">
        <f>IF(CADA_PROD!C204="","",G206/E206)</f>
        <v/>
      </c>
    </row>
    <row r="207" spans="2:14" ht="30" customHeight="1">
      <c r="B207" s="21">
        <f t="shared" si="7"/>
        <v>200</v>
      </c>
      <c r="C207" s="178" t="str">
        <f>IF(CADA_PROD!C205="","",CADA_PROD!C205)</f>
        <v/>
      </c>
      <c r="D207" s="179" t="str">
        <f>IF(CADA_PROD!D205="","",CADA_PROD!D205)</f>
        <v/>
      </c>
      <c r="E207" s="180" t="str">
        <f>IF(CADA_PROD!E205="","",CADA_PROD!E205)</f>
        <v/>
      </c>
      <c r="F207" s="180" t="str">
        <f>IF(CADA_PROD!D205="","",SUMIFS(MOVI_ENTR!I:I,MOVI_ENTR!D:D,D207,MOVI_ENTR!O:O,$E$5))</f>
        <v/>
      </c>
      <c r="G207" s="180" t="str">
        <f>IF(CADA_PROD!C205="","",SUMIFS(MOVI_SAID!H:H,MOVI_SAID!D:D,D207,MOVI_SAID!L:L,$E$5))</f>
        <v/>
      </c>
      <c r="H207" s="180" t="str">
        <f t="shared" si="6"/>
        <v/>
      </c>
      <c r="I207" s="179" t="str">
        <f>IF(CADA_PROD!C205="","",IFERROR(IF(H207&lt;=0,"Sem estoque",IF(H207/E207&lt;0.25,"Quase sem estoque",IF(H207/E207&lt;1.2,"Estoque baixo",IF(H207/E207&lt;2,"Estoque moderado","Estoque confortável")))),""))</f>
        <v/>
      </c>
      <c r="J207" s="182" t="str">
        <f>IF(CADA_PROD!C205="","",SUMIFS(MOVI_ENTR!M:M,MOVI_ENTR!D:D,D207,MOVI_ENTR!O:O,$E$5))</f>
        <v/>
      </c>
      <c r="K207" s="183" t="str">
        <f>IF(CADA_PROD!C205="","",IFERROR($J207/SUM($J$8:$J$1008),""))</f>
        <v/>
      </c>
      <c r="L207" s="183" t="str">
        <f>IF(CADA_PROD!C205="","",IFERROR(H207/SUM($H$8:$H$1008),""))</f>
        <v/>
      </c>
      <c r="M207" s="182" t="str">
        <f>IF(CADA_PROD!$C205="","",IFERROR(SUMIFS(MOVI_ENTR!M:M,MOVI_ENTR!D:D,D207,MOVI_ENTR!O:O,$E$5)/SUMIFS(MOVI_ENTR!I:I,MOVI_ENTR!D:D,D207,MOVI_ENTR!O:O,$E$5),0))</f>
        <v/>
      </c>
      <c r="N207" s="184" t="str">
        <f>IF(CADA_PROD!C205="","",G207/E207)</f>
        <v/>
      </c>
    </row>
    <row r="208" spans="2:14" ht="30" customHeight="1">
      <c r="B208" s="21">
        <f t="shared" si="7"/>
        <v>201</v>
      </c>
      <c r="C208" s="178" t="str">
        <f>IF(CADA_PROD!C206="","",CADA_PROD!C206)</f>
        <v/>
      </c>
      <c r="D208" s="179" t="str">
        <f>IF(CADA_PROD!D206="","",CADA_PROD!D206)</f>
        <v/>
      </c>
      <c r="E208" s="180" t="str">
        <f>IF(CADA_PROD!E206="","",CADA_PROD!E206)</f>
        <v/>
      </c>
      <c r="F208" s="180" t="str">
        <f>IF(CADA_PROD!D206="","",SUMIFS(MOVI_ENTR!I:I,MOVI_ENTR!D:D,D208,MOVI_ENTR!O:O,$E$5))</f>
        <v/>
      </c>
      <c r="G208" s="180" t="str">
        <f>IF(CADA_PROD!C206="","",SUMIFS(MOVI_SAID!H:H,MOVI_SAID!D:D,D208,MOVI_SAID!L:L,$E$5))</f>
        <v/>
      </c>
      <c r="H208" s="180" t="str">
        <f t="shared" si="6"/>
        <v/>
      </c>
      <c r="I208" s="179" t="str">
        <f>IF(CADA_PROD!C206="","",IFERROR(IF(H208&lt;=0,"Sem estoque",IF(H208/E208&lt;0.25,"Quase sem estoque",IF(H208/E208&lt;1.2,"Estoque baixo",IF(H208/E208&lt;2,"Estoque moderado","Estoque confortável")))),""))</f>
        <v/>
      </c>
      <c r="J208" s="182" t="str">
        <f>IF(CADA_PROD!C206="","",SUMIFS(MOVI_ENTR!M:M,MOVI_ENTR!D:D,D208,MOVI_ENTR!O:O,$E$5))</f>
        <v/>
      </c>
      <c r="K208" s="183" t="str">
        <f>IF(CADA_PROD!C206="","",IFERROR($J208/SUM($J$8:$J$1008),""))</f>
        <v/>
      </c>
      <c r="L208" s="183" t="str">
        <f>IF(CADA_PROD!C206="","",IFERROR(H208/SUM($H$8:$H$1008),""))</f>
        <v/>
      </c>
      <c r="M208" s="182" t="str">
        <f>IF(CADA_PROD!$C206="","",IFERROR(SUMIFS(MOVI_ENTR!M:M,MOVI_ENTR!D:D,D208,MOVI_ENTR!O:O,$E$5)/SUMIFS(MOVI_ENTR!I:I,MOVI_ENTR!D:D,D208,MOVI_ENTR!O:O,$E$5),0))</f>
        <v/>
      </c>
      <c r="N208" s="184" t="str">
        <f>IF(CADA_PROD!C206="","",G208/E208)</f>
        <v/>
      </c>
    </row>
    <row r="209" spans="2:14" ht="30" customHeight="1">
      <c r="B209" s="21">
        <f t="shared" si="7"/>
        <v>202</v>
      </c>
      <c r="C209" s="178" t="str">
        <f>IF(CADA_PROD!C207="","",CADA_PROD!C207)</f>
        <v/>
      </c>
      <c r="D209" s="179" t="str">
        <f>IF(CADA_PROD!D207="","",CADA_PROD!D207)</f>
        <v/>
      </c>
      <c r="E209" s="180" t="str">
        <f>IF(CADA_PROD!E207="","",CADA_PROD!E207)</f>
        <v/>
      </c>
      <c r="F209" s="180" t="str">
        <f>IF(CADA_PROD!D207="","",SUMIFS(MOVI_ENTR!I:I,MOVI_ENTR!D:D,D209,MOVI_ENTR!O:O,$E$5))</f>
        <v/>
      </c>
      <c r="G209" s="180" t="str">
        <f>IF(CADA_PROD!C207="","",SUMIFS(MOVI_SAID!H:H,MOVI_SAID!D:D,D209,MOVI_SAID!L:L,$E$5))</f>
        <v/>
      </c>
      <c r="H209" s="180" t="str">
        <f t="shared" si="6"/>
        <v/>
      </c>
      <c r="I209" s="179" t="str">
        <f>IF(CADA_PROD!C207="","",IFERROR(IF(H209&lt;=0,"Sem estoque",IF(H209/E209&lt;0.25,"Quase sem estoque",IF(H209/E209&lt;1.2,"Estoque baixo",IF(H209/E209&lt;2,"Estoque moderado","Estoque confortável")))),""))</f>
        <v/>
      </c>
      <c r="J209" s="182" t="str">
        <f>IF(CADA_PROD!C207="","",SUMIFS(MOVI_ENTR!M:M,MOVI_ENTR!D:D,D209,MOVI_ENTR!O:O,$E$5))</f>
        <v/>
      </c>
      <c r="K209" s="183" t="str">
        <f>IF(CADA_PROD!C207="","",IFERROR($J209/SUM($J$8:$J$1008),""))</f>
        <v/>
      </c>
      <c r="L209" s="183" t="str">
        <f>IF(CADA_PROD!C207="","",IFERROR(H209/SUM($H$8:$H$1008),""))</f>
        <v/>
      </c>
      <c r="M209" s="182" t="str">
        <f>IF(CADA_PROD!$C207="","",IFERROR(SUMIFS(MOVI_ENTR!M:M,MOVI_ENTR!D:D,D209,MOVI_ENTR!O:O,$E$5)/SUMIFS(MOVI_ENTR!I:I,MOVI_ENTR!D:D,D209,MOVI_ENTR!O:O,$E$5),0))</f>
        <v/>
      </c>
      <c r="N209" s="184" t="str">
        <f>IF(CADA_PROD!C207="","",G209/E209)</f>
        <v/>
      </c>
    </row>
    <row r="210" spans="2:14" ht="30" customHeight="1">
      <c r="B210" s="21">
        <f t="shared" si="7"/>
        <v>203</v>
      </c>
      <c r="C210" s="178" t="str">
        <f>IF(CADA_PROD!C208="","",CADA_PROD!C208)</f>
        <v/>
      </c>
      <c r="D210" s="179" t="str">
        <f>IF(CADA_PROD!D208="","",CADA_PROD!D208)</f>
        <v/>
      </c>
      <c r="E210" s="180" t="str">
        <f>IF(CADA_PROD!E208="","",CADA_PROD!E208)</f>
        <v/>
      </c>
      <c r="F210" s="180" t="str">
        <f>IF(CADA_PROD!D208="","",SUMIFS(MOVI_ENTR!I:I,MOVI_ENTR!D:D,D210,MOVI_ENTR!O:O,$E$5))</f>
        <v/>
      </c>
      <c r="G210" s="180" t="str">
        <f>IF(CADA_PROD!C208="","",SUMIFS(MOVI_SAID!H:H,MOVI_SAID!D:D,D210,MOVI_SAID!L:L,$E$5))</f>
        <v/>
      </c>
      <c r="H210" s="180" t="str">
        <f t="shared" si="6"/>
        <v/>
      </c>
      <c r="I210" s="179" t="str">
        <f>IF(CADA_PROD!C208="","",IFERROR(IF(H210&lt;=0,"Sem estoque",IF(H210/E210&lt;0.25,"Quase sem estoque",IF(H210/E210&lt;1.2,"Estoque baixo",IF(H210/E210&lt;2,"Estoque moderado","Estoque confortável")))),""))</f>
        <v/>
      </c>
      <c r="J210" s="182" t="str">
        <f>IF(CADA_PROD!C208="","",SUMIFS(MOVI_ENTR!M:M,MOVI_ENTR!D:D,D210,MOVI_ENTR!O:O,$E$5))</f>
        <v/>
      </c>
      <c r="K210" s="183" t="str">
        <f>IF(CADA_PROD!C208="","",IFERROR($J210/SUM($J$8:$J$1008),""))</f>
        <v/>
      </c>
      <c r="L210" s="183" t="str">
        <f>IF(CADA_PROD!C208="","",IFERROR(H210/SUM($H$8:$H$1008),""))</f>
        <v/>
      </c>
      <c r="M210" s="182" t="str">
        <f>IF(CADA_PROD!$C208="","",IFERROR(SUMIFS(MOVI_ENTR!M:M,MOVI_ENTR!D:D,D210,MOVI_ENTR!O:O,$E$5)/SUMIFS(MOVI_ENTR!I:I,MOVI_ENTR!D:D,D210,MOVI_ENTR!O:O,$E$5),0))</f>
        <v/>
      </c>
      <c r="N210" s="184" t="str">
        <f>IF(CADA_PROD!C208="","",G210/E210)</f>
        <v/>
      </c>
    </row>
    <row r="211" spans="2:14" ht="30" customHeight="1">
      <c r="B211" s="21">
        <f t="shared" si="7"/>
        <v>204</v>
      </c>
      <c r="C211" s="178" t="str">
        <f>IF(CADA_PROD!C209="","",CADA_PROD!C209)</f>
        <v/>
      </c>
      <c r="D211" s="179" t="str">
        <f>IF(CADA_PROD!D209="","",CADA_PROD!D209)</f>
        <v/>
      </c>
      <c r="E211" s="180" t="str">
        <f>IF(CADA_PROD!E209="","",CADA_PROD!E209)</f>
        <v/>
      </c>
      <c r="F211" s="180" t="str">
        <f>IF(CADA_PROD!D209="","",SUMIFS(MOVI_ENTR!I:I,MOVI_ENTR!D:D,D211,MOVI_ENTR!O:O,$E$5))</f>
        <v/>
      </c>
      <c r="G211" s="180" t="str">
        <f>IF(CADA_PROD!C209="","",SUMIFS(MOVI_SAID!H:H,MOVI_SAID!D:D,D211,MOVI_SAID!L:L,$E$5))</f>
        <v/>
      </c>
      <c r="H211" s="180" t="str">
        <f t="shared" si="6"/>
        <v/>
      </c>
      <c r="I211" s="179" t="str">
        <f>IF(CADA_PROD!C209="","",IFERROR(IF(H211&lt;=0,"Sem estoque",IF(H211/E211&lt;0.25,"Quase sem estoque",IF(H211/E211&lt;1.2,"Estoque baixo",IF(H211/E211&lt;2,"Estoque moderado","Estoque confortável")))),""))</f>
        <v/>
      </c>
      <c r="J211" s="182" t="str">
        <f>IF(CADA_PROD!C209="","",SUMIFS(MOVI_ENTR!M:M,MOVI_ENTR!D:D,D211,MOVI_ENTR!O:O,$E$5))</f>
        <v/>
      </c>
      <c r="K211" s="183" t="str">
        <f>IF(CADA_PROD!C209="","",IFERROR($J211/SUM($J$8:$J$1008),""))</f>
        <v/>
      </c>
      <c r="L211" s="183" t="str">
        <f>IF(CADA_PROD!C209="","",IFERROR(H211/SUM($H$8:$H$1008),""))</f>
        <v/>
      </c>
      <c r="M211" s="182" t="str">
        <f>IF(CADA_PROD!$C209="","",IFERROR(SUMIFS(MOVI_ENTR!M:M,MOVI_ENTR!D:D,D211,MOVI_ENTR!O:O,$E$5)/SUMIFS(MOVI_ENTR!I:I,MOVI_ENTR!D:D,D211,MOVI_ENTR!O:O,$E$5),0))</f>
        <v/>
      </c>
      <c r="N211" s="184" t="str">
        <f>IF(CADA_PROD!C209="","",G211/E211)</f>
        <v/>
      </c>
    </row>
    <row r="212" spans="2:14" ht="30" customHeight="1">
      <c r="B212" s="21">
        <f t="shared" si="7"/>
        <v>205</v>
      </c>
      <c r="C212" s="178" t="str">
        <f>IF(CADA_PROD!C210="","",CADA_PROD!C210)</f>
        <v/>
      </c>
      <c r="D212" s="179" t="str">
        <f>IF(CADA_PROD!D210="","",CADA_PROD!D210)</f>
        <v/>
      </c>
      <c r="E212" s="180" t="str">
        <f>IF(CADA_PROD!E210="","",CADA_PROD!E210)</f>
        <v/>
      </c>
      <c r="F212" s="180" t="str">
        <f>IF(CADA_PROD!D210="","",SUMIFS(MOVI_ENTR!I:I,MOVI_ENTR!D:D,D212,MOVI_ENTR!O:O,$E$5))</f>
        <v/>
      </c>
      <c r="G212" s="180" t="str">
        <f>IF(CADA_PROD!C210="","",SUMIFS(MOVI_SAID!H:H,MOVI_SAID!D:D,D212,MOVI_SAID!L:L,$E$5))</f>
        <v/>
      </c>
      <c r="H212" s="180" t="str">
        <f t="shared" si="6"/>
        <v/>
      </c>
      <c r="I212" s="179" t="str">
        <f>IF(CADA_PROD!C210="","",IFERROR(IF(H212&lt;=0,"Sem estoque",IF(H212/E212&lt;0.25,"Quase sem estoque",IF(H212/E212&lt;1.2,"Estoque baixo",IF(H212/E212&lt;2,"Estoque moderado","Estoque confortável")))),""))</f>
        <v/>
      </c>
      <c r="J212" s="182" t="str">
        <f>IF(CADA_PROD!C210="","",SUMIFS(MOVI_ENTR!M:M,MOVI_ENTR!D:D,D212,MOVI_ENTR!O:O,$E$5))</f>
        <v/>
      </c>
      <c r="K212" s="183" t="str">
        <f>IF(CADA_PROD!C210="","",IFERROR($J212/SUM($J$8:$J$1008),""))</f>
        <v/>
      </c>
      <c r="L212" s="183" t="str">
        <f>IF(CADA_PROD!C210="","",IFERROR(H212/SUM($H$8:$H$1008),""))</f>
        <v/>
      </c>
      <c r="M212" s="182" t="str">
        <f>IF(CADA_PROD!$C210="","",IFERROR(SUMIFS(MOVI_ENTR!M:M,MOVI_ENTR!D:D,D212,MOVI_ENTR!O:O,$E$5)/SUMIFS(MOVI_ENTR!I:I,MOVI_ENTR!D:D,D212,MOVI_ENTR!O:O,$E$5),0))</f>
        <v/>
      </c>
      <c r="N212" s="184" t="str">
        <f>IF(CADA_PROD!C210="","",G212/E212)</f>
        <v/>
      </c>
    </row>
    <row r="213" spans="2:14" ht="30" customHeight="1">
      <c r="B213" s="21">
        <f t="shared" si="7"/>
        <v>206</v>
      </c>
      <c r="C213" s="178" t="str">
        <f>IF(CADA_PROD!C211="","",CADA_PROD!C211)</f>
        <v/>
      </c>
      <c r="D213" s="179" t="str">
        <f>IF(CADA_PROD!D211="","",CADA_PROD!D211)</f>
        <v/>
      </c>
      <c r="E213" s="180" t="str">
        <f>IF(CADA_PROD!E211="","",CADA_PROD!E211)</f>
        <v/>
      </c>
      <c r="F213" s="180" t="str">
        <f>IF(CADA_PROD!D211="","",SUMIFS(MOVI_ENTR!I:I,MOVI_ENTR!D:D,D213,MOVI_ENTR!O:O,$E$5))</f>
        <v/>
      </c>
      <c r="G213" s="180" t="str">
        <f>IF(CADA_PROD!C211="","",SUMIFS(MOVI_SAID!H:H,MOVI_SAID!D:D,D213,MOVI_SAID!L:L,$E$5))</f>
        <v/>
      </c>
      <c r="H213" s="180" t="str">
        <f t="shared" si="6"/>
        <v/>
      </c>
      <c r="I213" s="179" t="str">
        <f>IF(CADA_PROD!C211="","",IFERROR(IF(H213&lt;=0,"Sem estoque",IF(H213/E213&lt;0.25,"Quase sem estoque",IF(H213/E213&lt;1.2,"Estoque baixo",IF(H213/E213&lt;2,"Estoque moderado","Estoque confortável")))),""))</f>
        <v/>
      </c>
      <c r="J213" s="182" t="str">
        <f>IF(CADA_PROD!C211="","",SUMIFS(MOVI_ENTR!M:M,MOVI_ENTR!D:D,D213,MOVI_ENTR!O:O,$E$5))</f>
        <v/>
      </c>
      <c r="K213" s="183" t="str">
        <f>IF(CADA_PROD!C211="","",IFERROR($J213/SUM($J$8:$J$1008),""))</f>
        <v/>
      </c>
      <c r="L213" s="183" t="str">
        <f>IF(CADA_PROD!C211="","",IFERROR(H213/SUM($H$8:$H$1008),""))</f>
        <v/>
      </c>
      <c r="M213" s="182" t="str">
        <f>IF(CADA_PROD!$C211="","",IFERROR(SUMIFS(MOVI_ENTR!M:M,MOVI_ENTR!D:D,D213,MOVI_ENTR!O:O,$E$5)/SUMIFS(MOVI_ENTR!I:I,MOVI_ENTR!D:D,D213,MOVI_ENTR!O:O,$E$5),0))</f>
        <v/>
      </c>
      <c r="N213" s="184" t="str">
        <f>IF(CADA_PROD!C211="","",G213/E213)</f>
        <v/>
      </c>
    </row>
    <row r="214" spans="2:14" ht="30" customHeight="1">
      <c r="B214" s="21">
        <f t="shared" si="7"/>
        <v>207</v>
      </c>
      <c r="C214" s="178" t="str">
        <f>IF(CADA_PROD!C212="","",CADA_PROD!C212)</f>
        <v/>
      </c>
      <c r="D214" s="179" t="str">
        <f>IF(CADA_PROD!D212="","",CADA_PROD!D212)</f>
        <v/>
      </c>
      <c r="E214" s="180" t="str">
        <f>IF(CADA_PROD!E212="","",CADA_PROD!E212)</f>
        <v/>
      </c>
      <c r="F214" s="180" t="str">
        <f>IF(CADA_PROD!D212="","",SUMIFS(MOVI_ENTR!I:I,MOVI_ENTR!D:D,D214,MOVI_ENTR!O:O,$E$5))</f>
        <v/>
      </c>
      <c r="G214" s="180" t="str">
        <f>IF(CADA_PROD!C212="","",SUMIFS(MOVI_SAID!H:H,MOVI_SAID!D:D,D214,MOVI_SAID!L:L,$E$5))</f>
        <v/>
      </c>
      <c r="H214" s="180" t="str">
        <f t="shared" si="6"/>
        <v/>
      </c>
      <c r="I214" s="179" t="str">
        <f>IF(CADA_PROD!C212="","",IFERROR(IF(H214&lt;=0,"Sem estoque",IF(H214/E214&lt;0.25,"Quase sem estoque",IF(H214/E214&lt;1.2,"Estoque baixo",IF(H214/E214&lt;2,"Estoque moderado","Estoque confortável")))),""))</f>
        <v/>
      </c>
      <c r="J214" s="182" t="str">
        <f>IF(CADA_PROD!C212="","",SUMIFS(MOVI_ENTR!M:M,MOVI_ENTR!D:D,D214,MOVI_ENTR!O:O,$E$5))</f>
        <v/>
      </c>
      <c r="K214" s="183" t="str">
        <f>IF(CADA_PROD!C212="","",IFERROR($J214/SUM($J$8:$J$1008),""))</f>
        <v/>
      </c>
      <c r="L214" s="183" t="str">
        <f>IF(CADA_PROD!C212="","",IFERROR(H214/SUM($H$8:$H$1008),""))</f>
        <v/>
      </c>
      <c r="M214" s="182" t="str">
        <f>IF(CADA_PROD!$C212="","",IFERROR(SUMIFS(MOVI_ENTR!M:M,MOVI_ENTR!D:D,D214,MOVI_ENTR!O:O,$E$5)/SUMIFS(MOVI_ENTR!I:I,MOVI_ENTR!D:D,D214,MOVI_ENTR!O:O,$E$5),0))</f>
        <v/>
      </c>
      <c r="N214" s="184" t="str">
        <f>IF(CADA_PROD!C212="","",G214/E214)</f>
        <v/>
      </c>
    </row>
    <row r="215" spans="2:14" ht="30" customHeight="1">
      <c r="B215" s="21">
        <f t="shared" si="7"/>
        <v>208</v>
      </c>
      <c r="C215" s="178" t="str">
        <f>IF(CADA_PROD!C213="","",CADA_PROD!C213)</f>
        <v/>
      </c>
      <c r="D215" s="179" t="str">
        <f>IF(CADA_PROD!D213="","",CADA_PROD!D213)</f>
        <v/>
      </c>
      <c r="E215" s="180" t="str">
        <f>IF(CADA_PROD!E213="","",CADA_PROD!E213)</f>
        <v/>
      </c>
      <c r="F215" s="180" t="str">
        <f>IF(CADA_PROD!D213="","",SUMIFS(MOVI_ENTR!I:I,MOVI_ENTR!D:D,D215,MOVI_ENTR!O:O,$E$5))</f>
        <v/>
      </c>
      <c r="G215" s="180" t="str">
        <f>IF(CADA_PROD!C213="","",SUMIFS(MOVI_SAID!H:H,MOVI_SAID!D:D,D215,MOVI_SAID!L:L,$E$5))</f>
        <v/>
      </c>
      <c r="H215" s="180" t="str">
        <f t="shared" si="6"/>
        <v/>
      </c>
      <c r="I215" s="179" t="str">
        <f>IF(CADA_PROD!C213="","",IFERROR(IF(H215&lt;=0,"Sem estoque",IF(H215/E215&lt;0.25,"Quase sem estoque",IF(H215/E215&lt;1.2,"Estoque baixo",IF(H215/E215&lt;2,"Estoque moderado","Estoque confortável")))),""))</f>
        <v/>
      </c>
      <c r="J215" s="182" t="str">
        <f>IF(CADA_PROD!C213="","",SUMIFS(MOVI_ENTR!M:M,MOVI_ENTR!D:D,D215,MOVI_ENTR!O:O,$E$5))</f>
        <v/>
      </c>
      <c r="K215" s="183" t="str">
        <f>IF(CADA_PROD!C213="","",IFERROR($J215/SUM($J$8:$J$1008),""))</f>
        <v/>
      </c>
      <c r="L215" s="183" t="str">
        <f>IF(CADA_PROD!C213="","",IFERROR(H215/SUM($H$8:$H$1008),""))</f>
        <v/>
      </c>
      <c r="M215" s="182" t="str">
        <f>IF(CADA_PROD!$C213="","",IFERROR(SUMIFS(MOVI_ENTR!M:M,MOVI_ENTR!D:D,D215,MOVI_ENTR!O:O,$E$5)/SUMIFS(MOVI_ENTR!I:I,MOVI_ENTR!D:D,D215,MOVI_ENTR!O:O,$E$5),0))</f>
        <v/>
      </c>
      <c r="N215" s="184" t="str">
        <f>IF(CADA_PROD!C213="","",G215/E215)</f>
        <v/>
      </c>
    </row>
    <row r="216" spans="2:14" ht="30" customHeight="1">
      <c r="B216" s="21">
        <f t="shared" si="7"/>
        <v>209</v>
      </c>
      <c r="C216" s="178" t="str">
        <f>IF(CADA_PROD!C214="","",CADA_PROD!C214)</f>
        <v/>
      </c>
      <c r="D216" s="179" t="str">
        <f>IF(CADA_PROD!D214="","",CADA_PROD!D214)</f>
        <v/>
      </c>
      <c r="E216" s="180" t="str">
        <f>IF(CADA_PROD!E214="","",CADA_PROD!E214)</f>
        <v/>
      </c>
      <c r="F216" s="180" t="str">
        <f>IF(CADA_PROD!D214="","",SUMIFS(MOVI_ENTR!I:I,MOVI_ENTR!D:D,D216,MOVI_ENTR!O:O,$E$5))</f>
        <v/>
      </c>
      <c r="G216" s="180" t="str">
        <f>IF(CADA_PROD!C214="","",SUMIFS(MOVI_SAID!H:H,MOVI_SAID!D:D,D216,MOVI_SAID!L:L,$E$5))</f>
        <v/>
      </c>
      <c r="H216" s="180" t="str">
        <f t="shared" si="6"/>
        <v/>
      </c>
      <c r="I216" s="179" t="str">
        <f>IF(CADA_PROD!C214="","",IFERROR(IF(H216&lt;=0,"Sem estoque",IF(H216/E216&lt;0.25,"Quase sem estoque",IF(H216/E216&lt;1.2,"Estoque baixo",IF(H216/E216&lt;2,"Estoque moderado","Estoque confortável")))),""))</f>
        <v/>
      </c>
      <c r="J216" s="182" t="str">
        <f>IF(CADA_PROD!C214="","",SUMIFS(MOVI_ENTR!M:M,MOVI_ENTR!D:D,D216,MOVI_ENTR!O:O,$E$5))</f>
        <v/>
      </c>
      <c r="K216" s="183" t="str">
        <f>IF(CADA_PROD!C214="","",IFERROR($J216/SUM($J$8:$J$1008),""))</f>
        <v/>
      </c>
      <c r="L216" s="183" t="str">
        <f>IF(CADA_PROD!C214="","",IFERROR(H216/SUM($H$8:$H$1008),""))</f>
        <v/>
      </c>
      <c r="M216" s="182" t="str">
        <f>IF(CADA_PROD!$C214="","",IFERROR(SUMIFS(MOVI_ENTR!M:M,MOVI_ENTR!D:D,D216,MOVI_ENTR!O:O,$E$5)/SUMIFS(MOVI_ENTR!I:I,MOVI_ENTR!D:D,D216,MOVI_ENTR!O:O,$E$5),0))</f>
        <v/>
      </c>
      <c r="N216" s="184" t="str">
        <f>IF(CADA_PROD!C214="","",G216/E216)</f>
        <v/>
      </c>
    </row>
    <row r="217" spans="2:14" ht="30" customHeight="1">
      <c r="B217" s="21">
        <f t="shared" si="7"/>
        <v>210</v>
      </c>
      <c r="C217" s="178" t="str">
        <f>IF(CADA_PROD!C215="","",CADA_PROD!C215)</f>
        <v/>
      </c>
      <c r="D217" s="179" t="str">
        <f>IF(CADA_PROD!D215="","",CADA_PROD!D215)</f>
        <v/>
      </c>
      <c r="E217" s="180" t="str">
        <f>IF(CADA_PROD!E215="","",CADA_PROD!E215)</f>
        <v/>
      </c>
      <c r="F217" s="180" t="str">
        <f>IF(CADA_PROD!D215="","",SUMIFS(MOVI_ENTR!I:I,MOVI_ENTR!D:D,D217,MOVI_ENTR!O:O,$E$5))</f>
        <v/>
      </c>
      <c r="G217" s="180" t="str">
        <f>IF(CADA_PROD!C215="","",SUMIFS(MOVI_SAID!H:H,MOVI_SAID!D:D,D217,MOVI_SAID!L:L,$E$5))</f>
        <v/>
      </c>
      <c r="H217" s="180" t="str">
        <f t="shared" si="6"/>
        <v/>
      </c>
      <c r="I217" s="179" t="str">
        <f>IF(CADA_PROD!C215="","",IFERROR(IF(H217&lt;=0,"Sem estoque",IF(H217/E217&lt;0.25,"Quase sem estoque",IF(H217/E217&lt;1.2,"Estoque baixo",IF(H217/E217&lt;2,"Estoque moderado","Estoque confortável")))),""))</f>
        <v/>
      </c>
      <c r="J217" s="182" t="str">
        <f>IF(CADA_PROD!C215="","",SUMIFS(MOVI_ENTR!M:M,MOVI_ENTR!D:D,D217,MOVI_ENTR!O:O,$E$5))</f>
        <v/>
      </c>
      <c r="K217" s="183" t="str">
        <f>IF(CADA_PROD!C215="","",IFERROR($J217/SUM($J$8:$J$1008),""))</f>
        <v/>
      </c>
      <c r="L217" s="183" t="str">
        <f>IF(CADA_PROD!C215="","",IFERROR(H217/SUM($H$8:$H$1008),""))</f>
        <v/>
      </c>
      <c r="M217" s="182" t="str">
        <f>IF(CADA_PROD!$C215="","",IFERROR(SUMIFS(MOVI_ENTR!M:M,MOVI_ENTR!D:D,D217,MOVI_ENTR!O:O,$E$5)/SUMIFS(MOVI_ENTR!I:I,MOVI_ENTR!D:D,D217,MOVI_ENTR!O:O,$E$5),0))</f>
        <v/>
      </c>
      <c r="N217" s="184" t="str">
        <f>IF(CADA_PROD!C215="","",G217/E217)</f>
        <v/>
      </c>
    </row>
    <row r="218" spans="2:14" ht="30" customHeight="1">
      <c r="B218" s="21">
        <f t="shared" si="7"/>
        <v>211</v>
      </c>
      <c r="C218" s="178" t="str">
        <f>IF(CADA_PROD!C216="","",CADA_PROD!C216)</f>
        <v/>
      </c>
      <c r="D218" s="179" t="str">
        <f>IF(CADA_PROD!D216="","",CADA_PROD!D216)</f>
        <v/>
      </c>
      <c r="E218" s="180" t="str">
        <f>IF(CADA_PROD!E216="","",CADA_PROD!E216)</f>
        <v/>
      </c>
      <c r="F218" s="180" t="str">
        <f>IF(CADA_PROD!D216="","",SUMIFS(MOVI_ENTR!I:I,MOVI_ENTR!D:D,D218,MOVI_ENTR!O:O,$E$5))</f>
        <v/>
      </c>
      <c r="G218" s="180" t="str">
        <f>IF(CADA_PROD!C216="","",SUMIFS(MOVI_SAID!H:H,MOVI_SAID!D:D,D218,MOVI_SAID!L:L,$E$5))</f>
        <v/>
      </c>
      <c r="H218" s="180" t="str">
        <f t="shared" si="6"/>
        <v/>
      </c>
      <c r="I218" s="179" t="str">
        <f>IF(CADA_PROD!C216="","",IFERROR(IF(H218&lt;=0,"Sem estoque",IF(H218/E218&lt;0.25,"Quase sem estoque",IF(H218/E218&lt;1.2,"Estoque baixo",IF(H218/E218&lt;2,"Estoque moderado","Estoque confortável")))),""))</f>
        <v/>
      </c>
      <c r="J218" s="182" t="str">
        <f>IF(CADA_PROD!C216="","",SUMIFS(MOVI_ENTR!M:M,MOVI_ENTR!D:D,D218,MOVI_ENTR!O:O,$E$5))</f>
        <v/>
      </c>
      <c r="K218" s="183" t="str">
        <f>IF(CADA_PROD!C216="","",IFERROR($J218/SUM($J$8:$J$1008),""))</f>
        <v/>
      </c>
      <c r="L218" s="183" t="str">
        <f>IF(CADA_PROD!C216="","",IFERROR(H218/SUM($H$8:$H$1008),""))</f>
        <v/>
      </c>
      <c r="M218" s="182" t="str">
        <f>IF(CADA_PROD!$C216="","",IFERROR(SUMIFS(MOVI_ENTR!M:M,MOVI_ENTR!D:D,D218,MOVI_ENTR!O:O,$E$5)/SUMIFS(MOVI_ENTR!I:I,MOVI_ENTR!D:D,D218,MOVI_ENTR!O:O,$E$5),0))</f>
        <v/>
      </c>
      <c r="N218" s="184" t="str">
        <f>IF(CADA_PROD!C216="","",G218/E218)</f>
        <v/>
      </c>
    </row>
    <row r="219" spans="2:14" ht="30" customHeight="1">
      <c r="B219" s="21">
        <f t="shared" si="7"/>
        <v>212</v>
      </c>
      <c r="C219" s="178" t="str">
        <f>IF(CADA_PROD!C217="","",CADA_PROD!C217)</f>
        <v/>
      </c>
      <c r="D219" s="179" t="str">
        <f>IF(CADA_PROD!D217="","",CADA_PROD!D217)</f>
        <v/>
      </c>
      <c r="E219" s="180" t="str">
        <f>IF(CADA_PROD!E217="","",CADA_PROD!E217)</f>
        <v/>
      </c>
      <c r="F219" s="180" t="str">
        <f>IF(CADA_PROD!D217="","",SUMIFS(MOVI_ENTR!I:I,MOVI_ENTR!D:D,D219,MOVI_ENTR!O:O,$E$5))</f>
        <v/>
      </c>
      <c r="G219" s="180" t="str">
        <f>IF(CADA_PROD!C217="","",SUMIFS(MOVI_SAID!H:H,MOVI_SAID!D:D,D219,MOVI_SAID!L:L,$E$5))</f>
        <v/>
      </c>
      <c r="H219" s="180" t="str">
        <f t="shared" si="6"/>
        <v/>
      </c>
      <c r="I219" s="179" t="str">
        <f>IF(CADA_PROD!C217="","",IFERROR(IF(H219&lt;=0,"Sem estoque",IF(H219/E219&lt;0.25,"Quase sem estoque",IF(H219/E219&lt;1.2,"Estoque baixo",IF(H219/E219&lt;2,"Estoque moderado","Estoque confortável")))),""))</f>
        <v/>
      </c>
      <c r="J219" s="182" t="str">
        <f>IF(CADA_PROD!C217="","",SUMIFS(MOVI_ENTR!M:M,MOVI_ENTR!D:D,D219,MOVI_ENTR!O:O,$E$5))</f>
        <v/>
      </c>
      <c r="K219" s="183" t="str">
        <f>IF(CADA_PROD!C217="","",IFERROR($J219/SUM($J$8:$J$1008),""))</f>
        <v/>
      </c>
      <c r="L219" s="183" t="str">
        <f>IF(CADA_PROD!C217="","",IFERROR(H219/SUM($H$8:$H$1008),""))</f>
        <v/>
      </c>
      <c r="M219" s="182" t="str">
        <f>IF(CADA_PROD!$C217="","",IFERROR(SUMIFS(MOVI_ENTR!M:M,MOVI_ENTR!D:D,D219,MOVI_ENTR!O:O,$E$5)/SUMIFS(MOVI_ENTR!I:I,MOVI_ENTR!D:D,D219,MOVI_ENTR!O:O,$E$5),0))</f>
        <v/>
      </c>
      <c r="N219" s="184" t="str">
        <f>IF(CADA_PROD!C217="","",G219/E219)</f>
        <v/>
      </c>
    </row>
    <row r="220" spans="2:14" ht="30" customHeight="1">
      <c r="B220" s="21">
        <f t="shared" si="7"/>
        <v>213</v>
      </c>
      <c r="C220" s="178" t="str">
        <f>IF(CADA_PROD!C218="","",CADA_PROD!C218)</f>
        <v/>
      </c>
      <c r="D220" s="179" t="str">
        <f>IF(CADA_PROD!D218="","",CADA_PROD!D218)</f>
        <v/>
      </c>
      <c r="E220" s="180" t="str">
        <f>IF(CADA_PROD!E218="","",CADA_PROD!E218)</f>
        <v/>
      </c>
      <c r="F220" s="180" t="str">
        <f>IF(CADA_PROD!D218="","",SUMIFS(MOVI_ENTR!I:I,MOVI_ENTR!D:D,D220,MOVI_ENTR!O:O,$E$5))</f>
        <v/>
      </c>
      <c r="G220" s="180" t="str">
        <f>IF(CADA_PROD!C218="","",SUMIFS(MOVI_SAID!H:H,MOVI_SAID!D:D,D220,MOVI_SAID!L:L,$E$5))</f>
        <v/>
      </c>
      <c r="H220" s="180" t="str">
        <f t="shared" si="6"/>
        <v/>
      </c>
      <c r="I220" s="179" t="str">
        <f>IF(CADA_PROD!C218="","",IFERROR(IF(H220&lt;=0,"Sem estoque",IF(H220/E220&lt;0.25,"Quase sem estoque",IF(H220/E220&lt;1.2,"Estoque baixo",IF(H220/E220&lt;2,"Estoque moderado","Estoque confortável")))),""))</f>
        <v/>
      </c>
      <c r="J220" s="182" t="str">
        <f>IF(CADA_PROD!C218="","",SUMIFS(MOVI_ENTR!M:M,MOVI_ENTR!D:D,D220,MOVI_ENTR!O:O,$E$5))</f>
        <v/>
      </c>
      <c r="K220" s="183" t="str">
        <f>IF(CADA_PROD!C218="","",IFERROR($J220/SUM($J$8:$J$1008),""))</f>
        <v/>
      </c>
      <c r="L220" s="183" t="str">
        <f>IF(CADA_PROD!C218="","",IFERROR(H220/SUM($H$8:$H$1008),""))</f>
        <v/>
      </c>
      <c r="M220" s="182" t="str">
        <f>IF(CADA_PROD!$C218="","",IFERROR(SUMIFS(MOVI_ENTR!M:M,MOVI_ENTR!D:D,D220,MOVI_ENTR!O:O,$E$5)/SUMIFS(MOVI_ENTR!I:I,MOVI_ENTR!D:D,D220,MOVI_ENTR!O:O,$E$5),0))</f>
        <v/>
      </c>
      <c r="N220" s="184" t="str">
        <f>IF(CADA_PROD!C218="","",G220/E220)</f>
        <v/>
      </c>
    </row>
    <row r="221" spans="2:14" ht="30" customHeight="1">
      <c r="B221" s="21">
        <f t="shared" si="7"/>
        <v>214</v>
      </c>
      <c r="C221" s="178" t="str">
        <f>IF(CADA_PROD!C219="","",CADA_PROD!C219)</f>
        <v/>
      </c>
      <c r="D221" s="179" t="str">
        <f>IF(CADA_PROD!D219="","",CADA_PROD!D219)</f>
        <v/>
      </c>
      <c r="E221" s="180" t="str">
        <f>IF(CADA_PROD!E219="","",CADA_PROD!E219)</f>
        <v/>
      </c>
      <c r="F221" s="180" t="str">
        <f>IF(CADA_PROD!D219="","",SUMIFS(MOVI_ENTR!I:I,MOVI_ENTR!D:D,D221,MOVI_ENTR!O:O,$E$5))</f>
        <v/>
      </c>
      <c r="G221" s="180" t="str">
        <f>IF(CADA_PROD!C219="","",SUMIFS(MOVI_SAID!H:H,MOVI_SAID!D:D,D221,MOVI_SAID!L:L,$E$5))</f>
        <v/>
      </c>
      <c r="H221" s="180" t="str">
        <f t="shared" si="6"/>
        <v/>
      </c>
      <c r="I221" s="179" t="str">
        <f>IF(CADA_PROD!C219="","",IFERROR(IF(H221&lt;=0,"Sem estoque",IF(H221/E221&lt;0.25,"Quase sem estoque",IF(H221/E221&lt;1.2,"Estoque baixo",IF(H221/E221&lt;2,"Estoque moderado","Estoque confortável")))),""))</f>
        <v/>
      </c>
      <c r="J221" s="182" t="str">
        <f>IF(CADA_PROD!C219="","",SUMIFS(MOVI_ENTR!M:M,MOVI_ENTR!D:D,D221,MOVI_ENTR!O:O,$E$5))</f>
        <v/>
      </c>
      <c r="K221" s="183" t="str">
        <f>IF(CADA_PROD!C219="","",IFERROR($J221/SUM($J$8:$J$1008),""))</f>
        <v/>
      </c>
      <c r="L221" s="183" t="str">
        <f>IF(CADA_PROD!C219="","",IFERROR(H221/SUM($H$8:$H$1008),""))</f>
        <v/>
      </c>
      <c r="M221" s="182" t="str">
        <f>IF(CADA_PROD!$C219="","",IFERROR(SUMIFS(MOVI_ENTR!M:M,MOVI_ENTR!D:D,D221,MOVI_ENTR!O:O,$E$5)/SUMIFS(MOVI_ENTR!I:I,MOVI_ENTR!D:D,D221,MOVI_ENTR!O:O,$E$5),0))</f>
        <v/>
      </c>
      <c r="N221" s="184" t="str">
        <f>IF(CADA_PROD!C219="","",G221/E221)</f>
        <v/>
      </c>
    </row>
    <row r="222" spans="2:14" ht="30" customHeight="1">
      <c r="B222" s="21">
        <f t="shared" si="7"/>
        <v>215</v>
      </c>
      <c r="C222" s="178" t="str">
        <f>IF(CADA_PROD!C220="","",CADA_PROD!C220)</f>
        <v/>
      </c>
      <c r="D222" s="179" t="str">
        <f>IF(CADA_PROD!D220="","",CADA_PROD!D220)</f>
        <v/>
      </c>
      <c r="E222" s="180" t="str">
        <f>IF(CADA_PROD!E220="","",CADA_PROD!E220)</f>
        <v/>
      </c>
      <c r="F222" s="180" t="str">
        <f>IF(CADA_PROD!D220="","",SUMIFS(MOVI_ENTR!I:I,MOVI_ENTR!D:D,D222,MOVI_ENTR!O:O,$E$5))</f>
        <v/>
      </c>
      <c r="G222" s="180" t="str">
        <f>IF(CADA_PROD!C220="","",SUMIFS(MOVI_SAID!H:H,MOVI_SAID!D:D,D222,MOVI_SAID!L:L,$E$5))</f>
        <v/>
      </c>
      <c r="H222" s="180" t="str">
        <f t="shared" si="6"/>
        <v/>
      </c>
      <c r="I222" s="179" t="str">
        <f>IF(CADA_PROD!C220="","",IFERROR(IF(H222&lt;=0,"Sem estoque",IF(H222/E222&lt;0.25,"Quase sem estoque",IF(H222/E222&lt;1.2,"Estoque baixo",IF(H222/E222&lt;2,"Estoque moderado","Estoque confortável")))),""))</f>
        <v/>
      </c>
      <c r="J222" s="182" t="str">
        <f>IF(CADA_PROD!C220="","",SUMIFS(MOVI_ENTR!M:M,MOVI_ENTR!D:D,D222,MOVI_ENTR!O:O,$E$5))</f>
        <v/>
      </c>
      <c r="K222" s="183" t="str">
        <f>IF(CADA_PROD!C220="","",IFERROR($J222/SUM($J$8:$J$1008),""))</f>
        <v/>
      </c>
      <c r="L222" s="183" t="str">
        <f>IF(CADA_PROD!C220="","",IFERROR(H222/SUM($H$8:$H$1008),""))</f>
        <v/>
      </c>
      <c r="M222" s="182" t="str">
        <f>IF(CADA_PROD!$C220="","",IFERROR(SUMIFS(MOVI_ENTR!M:M,MOVI_ENTR!D:D,D222,MOVI_ENTR!O:O,$E$5)/SUMIFS(MOVI_ENTR!I:I,MOVI_ENTR!D:D,D222,MOVI_ENTR!O:O,$E$5),0))</f>
        <v/>
      </c>
      <c r="N222" s="184" t="str">
        <f>IF(CADA_PROD!C220="","",G222/E222)</f>
        <v/>
      </c>
    </row>
    <row r="223" spans="2:14" ht="30" customHeight="1">
      <c r="B223" s="21">
        <f t="shared" si="7"/>
        <v>216</v>
      </c>
      <c r="C223" s="178" t="str">
        <f>IF(CADA_PROD!C221="","",CADA_PROD!C221)</f>
        <v/>
      </c>
      <c r="D223" s="179" t="str">
        <f>IF(CADA_PROD!D221="","",CADA_PROD!D221)</f>
        <v/>
      </c>
      <c r="E223" s="180" t="str">
        <f>IF(CADA_PROD!E221="","",CADA_PROD!E221)</f>
        <v/>
      </c>
      <c r="F223" s="180" t="str">
        <f>IF(CADA_PROD!D221="","",SUMIFS(MOVI_ENTR!I:I,MOVI_ENTR!D:D,D223,MOVI_ENTR!O:O,$E$5))</f>
        <v/>
      </c>
      <c r="G223" s="180" t="str">
        <f>IF(CADA_PROD!C221="","",SUMIFS(MOVI_SAID!H:H,MOVI_SAID!D:D,D223,MOVI_SAID!L:L,$E$5))</f>
        <v/>
      </c>
      <c r="H223" s="180" t="str">
        <f t="shared" si="6"/>
        <v/>
      </c>
      <c r="I223" s="179" t="str">
        <f>IF(CADA_PROD!C221="","",IFERROR(IF(H223&lt;=0,"Sem estoque",IF(H223/E223&lt;0.25,"Quase sem estoque",IF(H223/E223&lt;1.2,"Estoque baixo",IF(H223/E223&lt;2,"Estoque moderado","Estoque confortável")))),""))</f>
        <v/>
      </c>
      <c r="J223" s="182" t="str">
        <f>IF(CADA_PROD!C221="","",SUMIFS(MOVI_ENTR!M:M,MOVI_ENTR!D:D,D223,MOVI_ENTR!O:O,$E$5))</f>
        <v/>
      </c>
      <c r="K223" s="183" t="str">
        <f>IF(CADA_PROD!C221="","",IFERROR($J223/SUM($J$8:$J$1008),""))</f>
        <v/>
      </c>
      <c r="L223" s="183" t="str">
        <f>IF(CADA_PROD!C221="","",IFERROR(H223/SUM($H$8:$H$1008),""))</f>
        <v/>
      </c>
      <c r="M223" s="182" t="str">
        <f>IF(CADA_PROD!$C221="","",IFERROR(SUMIFS(MOVI_ENTR!M:M,MOVI_ENTR!D:D,D223,MOVI_ENTR!O:O,$E$5)/SUMIFS(MOVI_ENTR!I:I,MOVI_ENTR!D:D,D223,MOVI_ENTR!O:O,$E$5),0))</f>
        <v/>
      </c>
      <c r="N223" s="184" t="str">
        <f>IF(CADA_PROD!C221="","",G223/E223)</f>
        <v/>
      </c>
    </row>
    <row r="224" spans="2:14" ht="30" customHeight="1">
      <c r="B224" s="21">
        <f t="shared" si="7"/>
        <v>217</v>
      </c>
      <c r="C224" s="178" t="str">
        <f>IF(CADA_PROD!C222="","",CADA_PROD!C222)</f>
        <v/>
      </c>
      <c r="D224" s="179" t="str">
        <f>IF(CADA_PROD!D222="","",CADA_PROD!D222)</f>
        <v/>
      </c>
      <c r="E224" s="180" t="str">
        <f>IF(CADA_PROD!E222="","",CADA_PROD!E222)</f>
        <v/>
      </c>
      <c r="F224" s="180" t="str">
        <f>IF(CADA_PROD!D222="","",SUMIFS(MOVI_ENTR!I:I,MOVI_ENTR!D:D,D224,MOVI_ENTR!O:O,$E$5))</f>
        <v/>
      </c>
      <c r="G224" s="180" t="str">
        <f>IF(CADA_PROD!C222="","",SUMIFS(MOVI_SAID!H:H,MOVI_SAID!D:D,D224,MOVI_SAID!L:L,$E$5))</f>
        <v/>
      </c>
      <c r="H224" s="180" t="str">
        <f t="shared" si="6"/>
        <v/>
      </c>
      <c r="I224" s="179" t="str">
        <f>IF(CADA_PROD!C222="","",IFERROR(IF(H224&lt;=0,"Sem estoque",IF(H224/E224&lt;0.25,"Quase sem estoque",IF(H224/E224&lt;1.2,"Estoque baixo",IF(H224/E224&lt;2,"Estoque moderado","Estoque confortável")))),""))</f>
        <v/>
      </c>
      <c r="J224" s="182" t="str">
        <f>IF(CADA_PROD!C222="","",SUMIFS(MOVI_ENTR!M:M,MOVI_ENTR!D:D,D224,MOVI_ENTR!O:O,$E$5))</f>
        <v/>
      </c>
      <c r="K224" s="183" t="str">
        <f>IF(CADA_PROD!C222="","",IFERROR($J224/SUM($J$8:$J$1008),""))</f>
        <v/>
      </c>
      <c r="L224" s="183" t="str">
        <f>IF(CADA_PROD!C222="","",IFERROR(H224/SUM($H$8:$H$1008),""))</f>
        <v/>
      </c>
      <c r="M224" s="182" t="str">
        <f>IF(CADA_PROD!$C222="","",IFERROR(SUMIFS(MOVI_ENTR!M:M,MOVI_ENTR!D:D,D224,MOVI_ENTR!O:O,$E$5)/SUMIFS(MOVI_ENTR!I:I,MOVI_ENTR!D:D,D224,MOVI_ENTR!O:O,$E$5),0))</f>
        <v/>
      </c>
      <c r="N224" s="184" t="str">
        <f>IF(CADA_PROD!C222="","",G224/E224)</f>
        <v/>
      </c>
    </row>
    <row r="225" spans="2:14" ht="30" customHeight="1">
      <c r="B225" s="21">
        <f t="shared" si="7"/>
        <v>218</v>
      </c>
      <c r="C225" s="178" t="str">
        <f>IF(CADA_PROD!C223="","",CADA_PROD!C223)</f>
        <v/>
      </c>
      <c r="D225" s="179" t="str">
        <f>IF(CADA_PROD!D223="","",CADA_PROD!D223)</f>
        <v/>
      </c>
      <c r="E225" s="180" t="str">
        <f>IF(CADA_PROD!E223="","",CADA_PROD!E223)</f>
        <v/>
      </c>
      <c r="F225" s="180" t="str">
        <f>IF(CADA_PROD!D223="","",SUMIFS(MOVI_ENTR!I:I,MOVI_ENTR!D:D,D225,MOVI_ENTR!O:O,$E$5))</f>
        <v/>
      </c>
      <c r="G225" s="180" t="str">
        <f>IF(CADA_PROD!C223="","",SUMIFS(MOVI_SAID!H:H,MOVI_SAID!D:D,D225,MOVI_SAID!L:L,$E$5))</f>
        <v/>
      </c>
      <c r="H225" s="180" t="str">
        <f t="shared" si="6"/>
        <v/>
      </c>
      <c r="I225" s="179" t="str">
        <f>IF(CADA_PROD!C223="","",IFERROR(IF(H225&lt;=0,"Sem estoque",IF(H225/E225&lt;0.25,"Quase sem estoque",IF(H225/E225&lt;1.2,"Estoque baixo",IF(H225/E225&lt;2,"Estoque moderado","Estoque confortável")))),""))</f>
        <v/>
      </c>
      <c r="J225" s="182" t="str">
        <f>IF(CADA_PROD!C223="","",SUMIFS(MOVI_ENTR!M:M,MOVI_ENTR!D:D,D225,MOVI_ENTR!O:O,$E$5))</f>
        <v/>
      </c>
      <c r="K225" s="183" t="str">
        <f>IF(CADA_PROD!C223="","",IFERROR($J225/SUM($J$8:$J$1008),""))</f>
        <v/>
      </c>
      <c r="L225" s="183" t="str">
        <f>IF(CADA_PROD!C223="","",IFERROR(H225/SUM($H$8:$H$1008),""))</f>
        <v/>
      </c>
      <c r="M225" s="182" t="str">
        <f>IF(CADA_PROD!$C223="","",IFERROR(SUMIFS(MOVI_ENTR!M:M,MOVI_ENTR!D:D,D225,MOVI_ENTR!O:O,$E$5)/SUMIFS(MOVI_ENTR!I:I,MOVI_ENTR!D:D,D225,MOVI_ENTR!O:O,$E$5),0))</f>
        <v/>
      </c>
      <c r="N225" s="184" t="str">
        <f>IF(CADA_PROD!C223="","",G225/E225)</f>
        <v/>
      </c>
    </row>
    <row r="226" spans="2:14" ht="30" customHeight="1">
      <c r="B226" s="21">
        <f t="shared" si="7"/>
        <v>219</v>
      </c>
      <c r="C226" s="178" t="str">
        <f>IF(CADA_PROD!C224="","",CADA_PROD!C224)</f>
        <v/>
      </c>
      <c r="D226" s="179" t="str">
        <f>IF(CADA_PROD!D224="","",CADA_PROD!D224)</f>
        <v/>
      </c>
      <c r="E226" s="180" t="str">
        <f>IF(CADA_PROD!E224="","",CADA_PROD!E224)</f>
        <v/>
      </c>
      <c r="F226" s="180" t="str">
        <f>IF(CADA_PROD!D224="","",SUMIFS(MOVI_ENTR!I:I,MOVI_ENTR!D:D,D226,MOVI_ENTR!O:O,$E$5))</f>
        <v/>
      </c>
      <c r="G226" s="180" t="str">
        <f>IF(CADA_PROD!C224="","",SUMIFS(MOVI_SAID!H:H,MOVI_SAID!D:D,D226,MOVI_SAID!L:L,$E$5))</f>
        <v/>
      </c>
      <c r="H226" s="180" t="str">
        <f t="shared" si="6"/>
        <v/>
      </c>
      <c r="I226" s="179" t="str">
        <f>IF(CADA_PROD!C224="","",IFERROR(IF(H226&lt;=0,"Sem estoque",IF(H226/E226&lt;0.25,"Quase sem estoque",IF(H226/E226&lt;1.2,"Estoque baixo",IF(H226/E226&lt;2,"Estoque moderado","Estoque confortável")))),""))</f>
        <v/>
      </c>
      <c r="J226" s="182" t="str">
        <f>IF(CADA_PROD!C224="","",SUMIFS(MOVI_ENTR!M:M,MOVI_ENTR!D:D,D226,MOVI_ENTR!O:O,$E$5))</f>
        <v/>
      </c>
      <c r="K226" s="183" t="str">
        <f>IF(CADA_PROD!C224="","",IFERROR($J226/SUM($J$8:$J$1008),""))</f>
        <v/>
      </c>
      <c r="L226" s="183" t="str">
        <f>IF(CADA_PROD!C224="","",IFERROR(H226/SUM($H$8:$H$1008),""))</f>
        <v/>
      </c>
      <c r="M226" s="182" t="str">
        <f>IF(CADA_PROD!$C224="","",IFERROR(SUMIFS(MOVI_ENTR!M:M,MOVI_ENTR!D:D,D226,MOVI_ENTR!O:O,$E$5)/SUMIFS(MOVI_ENTR!I:I,MOVI_ENTR!D:D,D226,MOVI_ENTR!O:O,$E$5),0))</f>
        <v/>
      </c>
      <c r="N226" s="184" t="str">
        <f>IF(CADA_PROD!C224="","",G226/E226)</f>
        <v/>
      </c>
    </row>
    <row r="227" spans="2:14" ht="30" customHeight="1">
      <c r="B227" s="21">
        <f t="shared" si="7"/>
        <v>220</v>
      </c>
      <c r="C227" s="178" t="str">
        <f>IF(CADA_PROD!C225="","",CADA_PROD!C225)</f>
        <v/>
      </c>
      <c r="D227" s="179" t="str">
        <f>IF(CADA_PROD!D225="","",CADA_PROD!D225)</f>
        <v/>
      </c>
      <c r="E227" s="180" t="str">
        <f>IF(CADA_PROD!E225="","",CADA_PROD!E225)</f>
        <v/>
      </c>
      <c r="F227" s="180" t="str">
        <f>IF(CADA_PROD!D225="","",SUMIFS(MOVI_ENTR!I:I,MOVI_ENTR!D:D,D227,MOVI_ENTR!O:O,$E$5))</f>
        <v/>
      </c>
      <c r="G227" s="180" t="str">
        <f>IF(CADA_PROD!C225="","",SUMIFS(MOVI_SAID!H:H,MOVI_SAID!D:D,D227,MOVI_SAID!L:L,$E$5))</f>
        <v/>
      </c>
      <c r="H227" s="180" t="str">
        <f t="shared" si="6"/>
        <v/>
      </c>
      <c r="I227" s="179" t="str">
        <f>IF(CADA_PROD!C225="","",IFERROR(IF(H227&lt;=0,"Sem estoque",IF(H227/E227&lt;0.25,"Quase sem estoque",IF(H227/E227&lt;1.2,"Estoque baixo",IF(H227/E227&lt;2,"Estoque moderado","Estoque confortável")))),""))</f>
        <v/>
      </c>
      <c r="J227" s="182" t="str">
        <f>IF(CADA_PROD!C225="","",SUMIFS(MOVI_ENTR!M:M,MOVI_ENTR!D:D,D227,MOVI_ENTR!O:O,$E$5))</f>
        <v/>
      </c>
      <c r="K227" s="183" t="str">
        <f>IF(CADA_PROD!C225="","",IFERROR($J227/SUM($J$8:$J$1008),""))</f>
        <v/>
      </c>
      <c r="L227" s="183" t="str">
        <f>IF(CADA_PROD!C225="","",IFERROR(H227/SUM($H$8:$H$1008),""))</f>
        <v/>
      </c>
      <c r="M227" s="182" t="str">
        <f>IF(CADA_PROD!$C225="","",IFERROR(SUMIFS(MOVI_ENTR!M:M,MOVI_ENTR!D:D,D227,MOVI_ENTR!O:O,$E$5)/SUMIFS(MOVI_ENTR!I:I,MOVI_ENTR!D:D,D227,MOVI_ENTR!O:O,$E$5),0))</f>
        <v/>
      </c>
      <c r="N227" s="184" t="str">
        <f>IF(CADA_PROD!C225="","",G227/E227)</f>
        <v/>
      </c>
    </row>
    <row r="228" spans="2:14" ht="30" customHeight="1">
      <c r="B228" s="21">
        <f t="shared" si="7"/>
        <v>221</v>
      </c>
      <c r="C228" s="178" t="str">
        <f>IF(CADA_PROD!C226="","",CADA_PROD!C226)</f>
        <v/>
      </c>
      <c r="D228" s="179" t="str">
        <f>IF(CADA_PROD!D226="","",CADA_PROD!D226)</f>
        <v/>
      </c>
      <c r="E228" s="180" t="str">
        <f>IF(CADA_PROD!E226="","",CADA_PROD!E226)</f>
        <v/>
      </c>
      <c r="F228" s="180" t="str">
        <f>IF(CADA_PROD!D226="","",SUMIFS(MOVI_ENTR!I:I,MOVI_ENTR!D:D,D228,MOVI_ENTR!O:O,$E$5))</f>
        <v/>
      </c>
      <c r="G228" s="180" t="str">
        <f>IF(CADA_PROD!C226="","",SUMIFS(MOVI_SAID!H:H,MOVI_SAID!D:D,D228,MOVI_SAID!L:L,$E$5))</f>
        <v/>
      </c>
      <c r="H228" s="180" t="str">
        <f t="shared" si="6"/>
        <v/>
      </c>
      <c r="I228" s="179" t="str">
        <f>IF(CADA_PROD!C226="","",IFERROR(IF(H228&lt;=0,"Sem estoque",IF(H228/E228&lt;0.25,"Quase sem estoque",IF(H228/E228&lt;1.2,"Estoque baixo",IF(H228/E228&lt;2,"Estoque moderado","Estoque confortável")))),""))</f>
        <v/>
      </c>
      <c r="J228" s="182" t="str">
        <f>IF(CADA_PROD!C226="","",SUMIFS(MOVI_ENTR!M:M,MOVI_ENTR!D:D,D228,MOVI_ENTR!O:O,$E$5))</f>
        <v/>
      </c>
      <c r="K228" s="183" t="str">
        <f>IF(CADA_PROD!C226="","",IFERROR($J228/SUM($J$8:$J$1008),""))</f>
        <v/>
      </c>
      <c r="L228" s="183" t="str">
        <f>IF(CADA_PROD!C226="","",IFERROR(H228/SUM($H$8:$H$1008),""))</f>
        <v/>
      </c>
      <c r="M228" s="182" t="str">
        <f>IF(CADA_PROD!$C226="","",IFERROR(SUMIFS(MOVI_ENTR!M:M,MOVI_ENTR!D:D,D228,MOVI_ENTR!O:O,$E$5)/SUMIFS(MOVI_ENTR!I:I,MOVI_ENTR!D:D,D228,MOVI_ENTR!O:O,$E$5),0))</f>
        <v/>
      </c>
      <c r="N228" s="184" t="str">
        <f>IF(CADA_PROD!C226="","",G228/E228)</f>
        <v/>
      </c>
    </row>
    <row r="229" spans="2:14" ht="30" customHeight="1">
      <c r="B229" s="21">
        <f t="shared" si="7"/>
        <v>222</v>
      </c>
      <c r="C229" s="178" t="str">
        <f>IF(CADA_PROD!C227="","",CADA_PROD!C227)</f>
        <v/>
      </c>
      <c r="D229" s="179" t="str">
        <f>IF(CADA_PROD!D227="","",CADA_PROD!D227)</f>
        <v/>
      </c>
      <c r="E229" s="180" t="str">
        <f>IF(CADA_PROD!E227="","",CADA_PROD!E227)</f>
        <v/>
      </c>
      <c r="F229" s="180" t="str">
        <f>IF(CADA_PROD!D227="","",SUMIFS(MOVI_ENTR!I:I,MOVI_ENTR!D:D,D229,MOVI_ENTR!O:O,$E$5))</f>
        <v/>
      </c>
      <c r="G229" s="180" t="str">
        <f>IF(CADA_PROD!C227="","",SUMIFS(MOVI_SAID!H:H,MOVI_SAID!D:D,D229,MOVI_SAID!L:L,$E$5))</f>
        <v/>
      </c>
      <c r="H229" s="180" t="str">
        <f t="shared" si="6"/>
        <v/>
      </c>
      <c r="I229" s="179" t="str">
        <f>IF(CADA_PROD!C227="","",IFERROR(IF(H229&lt;=0,"Sem estoque",IF(H229/E229&lt;0.25,"Quase sem estoque",IF(H229/E229&lt;1.2,"Estoque baixo",IF(H229/E229&lt;2,"Estoque moderado","Estoque confortável")))),""))</f>
        <v/>
      </c>
      <c r="J229" s="182" t="str">
        <f>IF(CADA_PROD!C227="","",SUMIFS(MOVI_ENTR!M:M,MOVI_ENTR!D:D,D229,MOVI_ENTR!O:O,$E$5))</f>
        <v/>
      </c>
      <c r="K229" s="183" t="str">
        <f>IF(CADA_PROD!C227="","",IFERROR($J229/SUM($J$8:$J$1008),""))</f>
        <v/>
      </c>
      <c r="L229" s="183" t="str">
        <f>IF(CADA_PROD!C227="","",IFERROR(H229/SUM($H$8:$H$1008),""))</f>
        <v/>
      </c>
      <c r="M229" s="182" t="str">
        <f>IF(CADA_PROD!$C227="","",IFERROR(SUMIFS(MOVI_ENTR!M:M,MOVI_ENTR!D:D,D229,MOVI_ENTR!O:O,$E$5)/SUMIFS(MOVI_ENTR!I:I,MOVI_ENTR!D:D,D229,MOVI_ENTR!O:O,$E$5),0))</f>
        <v/>
      </c>
      <c r="N229" s="184" t="str">
        <f>IF(CADA_PROD!C227="","",G229/E229)</f>
        <v/>
      </c>
    </row>
    <row r="230" spans="2:14" ht="30" customHeight="1">
      <c r="B230" s="21">
        <f t="shared" si="7"/>
        <v>223</v>
      </c>
      <c r="C230" s="178" t="str">
        <f>IF(CADA_PROD!C228="","",CADA_PROD!C228)</f>
        <v/>
      </c>
      <c r="D230" s="179" t="str">
        <f>IF(CADA_PROD!D228="","",CADA_PROD!D228)</f>
        <v/>
      </c>
      <c r="E230" s="180" t="str">
        <f>IF(CADA_PROD!E228="","",CADA_PROD!E228)</f>
        <v/>
      </c>
      <c r="F230" s="180" t="str">
        <f>IF(CADA_PROD!D228="","",SUMIFS(MOVI_ENTR!I:I,MOVI_ENTR!D:D,D230,MOVI_ENTR!O:O,$E$5))</f>
        <v/>
      </c>
      <c r="G230" s="180" t="str">
        <f>IF(CADA_PROD!C228="","",SUMIFS(MOVI_SAID!H:H,MOVI_SAID!D:D,D230,MOVI_SAID!L:L,$E$5))</f>
        <v/>
      </c>
      <c r="H230" s="180" t="str">
        <f t="shared" si="6"/>
        <v/>
      </c>
      <c r="I230" s="179" t="str">
        <f>IF(CADA_PROD!C228="","",IFERROR(IF(H230&lt;=0,"Sem estoque",IF(H230/E230&lt;0.25,"Quase sem estoque",IF(H230/E230&lt;1.2,"Estoque baixo",IF(H230/E230&lt;2,"Estoque moderado","Estoque confortável")))),""))</f>
        <v/>
      </c>
      <c r="J230" s="182" t="str">
        <f>IF(CADA_PROD!C228="","",SUMIFS(MOVI_ENTR!M:M,MOVI_ENTR!D:D,D230,MOVI_ENTR!O:O,$E$5))</f>
        <v/>
      </c>
      <c r="K230" s="183" t="str">
        <f>IF(CADA_PROD!C228="","",IFERROR($J230/SUM($J$8:$J$1008),""))</f>
        <v/>
      </c>
      <c r="L230" s="183" t="str">
        <f>IF(CADA_PROD!C228="","",IFERROR(H230/SUM($H$8:$H$1008),""))</f>
        <v/>
      </c>
      <c r="M230" s="182" t="str">
        <f>IF(CADA_PROD!$C228="","",IFERROR(SUMIFS(MOVI_ENTR!M:M,MOVI_ENTR!D:D,D230,MOVI_ENTR!O:O,$E$5)/SUMIFS(MOVI_ENTR!I:I,MOVI_ENTR!D:D,D230,MOVI_ENTR!O:O,$E$5),0))</f>
        <v/>
      </c>
      <c r="N230" s="184" t="str">
        <f>IF(CADA_PROD!C228="","",G230/E230)</f>
        <v/>
      </c>
    </row>
    <row r="231" spans="2:14" ht="30" customHeight="1">
      <c r="B231" s="21">
        <f t="shared" si="7"/>
        <v>224</v>
      </c>
      <c r="C231" s="178" t="str">
        <f>IF(CADA_PROD!C229="","",CADA_PROD!C229)</f>
        <v/>
      </c>
      <c r="D231" s="179" t="str">
        <f>IF(CADA_PROD!D229="","",CADA_PROD!D229)</f>
        <v/>
      </c>
      <c r="E231" s="180" t="str">
        <f>IF(CADA_PROD!E229="","",CADA_PROD!E229)</f>
        <v/>
      </c>
      <c r="F231" s="180" t="str">
        <f>IF(CADA_PROD!D229="","",SUMIFS(MOVI_ENTR!I:I,MOVI_ENTR!D:D,D231,MOVI_ENTR!O:O,$E$5))</f>
        <v/>
      </c>
      <c r="G231" s="180" t="str">
        <f>IF(CADA_PROD!C229="","",SUMIFS(MOVI_SAID!H:H,MOVI_SAID!D:D,D231,MOVI_SAID!L:L,$E$5))</f>
        <v/>
      </c>
      <c r="H231" s="180" t="str">
        <f t="shared" si="6"/>
        <v/>
      </c>
      <c r="I231" s="179" t="str">
        <f>IF(CADA_PROD!C229="","",IFERROR(IF(H231&lt;=0,"Sem estoque",IF(H231/E231&lt;0.25,"Quase sem estoque",IF(H231/E231&lt;1.2,"Estoque baixo",IF(H231/E231&lt;2,"Estoque moderado","Estoque confortável")))),""))</f>
        <v/>
      </c>
      <c r="J231" s="182" t="str">
        <f>IF(CADA_PROD!C229="","",SUMIFS(MOVI_ENTR!M:M,MOVI_ENTR!D:D,D231,MOVI_ENTR!O:O,$E$5))</f>
        <v/>
      </c>
      <c r="K231" s="183" t="str">
        <f>IF(CADA_PROD!C229="","",IFERROR($J231/SUM($J$8:$J$1008),""))</f>
        <v/>
      </c>
      <c r="L231" s="183" t="str">
        <f>IF(CADA_PROD!C229="","",IFERROR(H231/SUM($H$8:$H$1008),""))</f>
        <v/>
      </c>
      <c r="M231" s="182" t="str">
        <f>IF(CADA_PROD!$C229="","",IFERROR(SUMIFS(MOVI_ENTR!M:M,MOVI_ENTR!D:D,D231,MOVI_ENTR!O:O,$E$5)/SUMIFS(MOVI_ENTR!I:I,MOVI_ENTR!D:D,D231,MOVI_ENTR!O:O,$E$5),0))</f>
        <v/>
      </c>
      <c r="N231" s="184" t="str">
        <f>IF(CADA_PROD!C229="","",G231/E231)</f>
        <v/>
      </c>
    </row>
    <row r="232" spans="2:14" ht="30" customHeight="1">
      <c r="B232" s="21">
        <f t="shared" si="7"/>
        <v>225</v>
      </c>
      <c r="C232" s="178" t="str">
        <f>IF(CADA_PROD!C230="","",CADA_PROD!C230)</f>
        <v/>
      </c>
      <c r="D232" s="179" t="str">
        <f>IF(CADA_PROD!D230="","",CADA_PROD!D230)</f>
        <v/>
      </c>
      <c r="E232" s="180" t="str">
        <f>IF(CADA_PROD!E230="","",CADA_PROD!E230)</f>
        <v/>
      </c>
      <c r="F232" s="180" t="str">
        <f>IF(CADA_PROD!D230="","",SUMIFS(MOVI_ENTR!I:I,MOVI_ENTR!D:D,D232,MOVI_ENTR!O:O,$E$5))</f>
        <v/>
      </c>
      <c r="G232" s="180" t="str">
        <f>IF(CADA_PROD!C230="","",SUMIFS(MOVI_SAID!H:H,MOVI_SAID!D:D,D232,MOVI_SAID!L:L,$E$5))</f>
        <v/>
      </c>
      <c r="H232" s="180" t="str">
        <f t="shared" si="6"/>
        <v/>
      </c>
      <c r="I232" s="179" t="str">
        <f>IF(CADA_PROD!C230="","",IFERROR(IF(H232&lt;=0,"Sem estoque",IF(H232/E232&lt;0.25,"Quase sem estoque",IF(H232/E232&lt;1.2,"Estoque baixo",IF(H232/E232&lt;2,"Estoque moderado","Estoque confortável")))),""))</f>
        <v/>
      </c>
      <c r="J232" s="182" t="str">
        <f>IF(CADA_PROD!C230="","",SUMIFS(MOVI_ENTR!M:M,MOVI_ENTR!D:D,D232,MOVI_ENTR!O:O,$E$5))</f>
        <v/>
      </c>
      <c r="K232" s="183" t="str">
        <f>IF(CADA_PROD!C230="","",IFERROR($J232/SUM($J$8:$J$1008),""))</f>
        <v/>
      </c>
      <c r="L232" s="183" t="str">
        <f>IF(CADA_PROD!C230="","",IFERROR(H232/SUM($H$8:$H$1008),""))</f>
        <v/>
      </c>
      <c r="M232" s="182" t="str">
        <f>IF(CADA_PROD!$C230="","",IFERROR(SUMIFS(MOVI_ENTR!M:M,MOVI_ENTR!D:D,D232,MOVI_ENTR!O:O,$E$5)/SUMIFS(MOVI_ENTR!I:I,MOVI_ENTR!D:D,D232,MOVI_ENTR!O:O,$E$5),0))</f>
        <v/>
      </c>
      <c r="N232" s="184" t="str">
        <f>IF(CADA_PROD!C230="","",G232/E232)</f>
        <v/>
      </c>
    </row>
    <row r="233" spans="2:14" ht="30" customHeight="1">
      <c r="B233" s="21">
        <f t="shared" si="7"/>
        <v>226</v>
      </c>
      <c r="C233" s="178" t="str">
        <f>IF(CADA_PROD!C231="","",CADA_PROD!C231)</f>
        <v/>
      </c>
      <c r="D233" s="179" t="str">
        <f>IF(CADA_PROD!D231="","",CADA_PROD!D231)</f>
        <v/>
      </c>
      <c r="E233" s="180" t="str">
        <f>IF(CADA_PROD!E231="","",CADA_PROD!E231)</f>
        <v/>
      </c>
      <c r="F233" s="180" t="str">
        <f>IF(CADA_PROD!D231="","",SUMIFS(MOVI_ENTR!I:I,MOVI_ENTR!D:D,D233,MOVI_ENTR!O:O,$E$5))</f>
        <v/>
      </c>
      <c r="G233" s="180" t="str">
        <f>IF(CADA_PROD!C231="","",SUMIFS(MOVI_SAID!H:H,MOVI_SAID!D:D,D233,MOVI_SAID!L:L,$E$5))</f>
        <v/>
      </c>
      <c r="H233" s="180" t="str">
        <f t="shared" si="6"/>
        <v/>
      </c>
      <c r="I233" s="179" t="str">
        <f>IF(CADA_PROD!C231="","",IFERROR(IF(H233&lt;=0,"Sem estoque",IF(H233/E233&lt;0.25,"Quase sem estoque",IF(H233/E233&lt;1.2,"Estoque baixo",IF(H233/E233&lt;2,"Estoque moderado","Estoque confortável")))),""))</f>
        <v/>
      </c>
      <c r="J233" s="182" t="str">
        <f>IF(CADA_PROD!C231="","",SUMIFS(MOVI_ENTR!M:M,MOVI_ENTR!D:D,D233,MOVI_ENTR!O:O,$E$5))</f>
        <v/>
      </c>
      <c r="K233" s="183" t="str">
        <f>IF(CADA_PROD!C231="","",IFERROR($J233/SUM($J$8:$J$1008),""))</f>
        <v/>
      </c>
      <c r="L233" s="183" t="str">
        <f>IF(CADA_PROD!C231="","",IFERROR(H233/SUM($H$8:$H$1008),""))</f>
        <v/>
      </c>
      <c r="M233" s="182" t="str">
        <f>IF(CADA_PROD!$C231="","",IFERROR(SUMIFS(MOVI_ENTR!M:M,MOVI_ENTR!D:D,D233,MOVI_ENTR!O:O,$E$5)/SUMIFS(MOVI_ENTR!I:I,MOVI_ENTR!D:D,D233,MOVI_ENTR!O:O,$E$5),0))</f>
        <v/>
      </c>
      <c r="N233" s="184" t="str">
        <f>IF(CADA_PROD!C231="","",G233/E233)</f>
        <v/>
      </c>
    </row>
    <row r="234" spans="2:14" ht="30" customHeight="1">
      <c r="B234" s="21">
        <f t="shared" si="7"/>
        <v>227</v>
      </c>
      <c r="C234" s="178" t="str">
        <f>IF(CADA_PROD!C232="","",CADA_PROD!C232)</f>
        <v/>
      </c>
      <c r="D234" s="179" t="str">
        <f>IF(CADA_PROD!D232="","",CADA_PROD!D232)</f>
        <v/>
      </c>
      <c r="E234" s="180" t="str">
        <f>IF(CADA_PROD!E232="","",CADA_PROD!E232)</f>
        <v/>
      </c>
      <c r="F234" s="180" t="str">
        <f>IF(CADA_PROD!D232="","",SUMIFS(MOVI_ENTR!I:I,MOVI_ENTR!D:D,D234,MOVI_ENTR!O:O,$E$5))</f>
        <v/>
      </c>
      <c r="G234" s="180" t="str">
        <f>IF(CADA_PROD!C232="","",SUMIFS(MOVI_SAID!H:H,MOVI_SAID!D:D,D234,MOVI_SAID!L:L,$E$5))</f>
        <v/>
      </c>
      <c r="H234" s="180" t="str">
        <f t="shared" si="6"/>
        <v/>
      </c>
      <c r="I234" s="179" t="str">
        <f>IF(CADA_PROD!C232="","",IFERROR(IF(H234&lt;=0,"Sem estoque",IF(H234/E234&lt;0.25,"Quase sem estoque",IF(H234/E234&lt;1.2,"Estoque baixo",IF(H234/E234&lt;2,"Estoque moderado","Estoque confortável")))),""))</f>
        <v/>
      </c>
      <c r="J234" s="182" t="str">
        <f>IF(CADA_PROD!C232="","",SUMIFS(MOVI_ENTR!M:M,MOVI_ENTR!D:D,D234,MOVI_ENTR!O:O,$E$5))</f>
        <v/>
      </c>
      <c r="K234" s="183" t="str">
        <f>IF(CADA_PROD!C232="","",IFERROR($J234/SUM($J$8:$J$1008),""))</f>
        <v/>
      </c>
      <c r="L234" s="183" t="str">
        <f>IF(CADA_PROD!C232="","",IFERROR(H234/SUM($H$8:$H$1008),""))</f>
        <v/>
      </c>
      <c r="M234" s="182" t="str">
        <f>IF(CADA_PROD!$C232="","",IFERROR(SUMIFS(MOVI_ENTR!M:M,MOVI_ENTR!D:D,D234,MOVI_ENTR!O:O,$E$5)/SUMIFS(MOVI_ENTR!I:I,MOVI_ENTR!D:D,D234,MOVI_ENTR!O:O,$E$5),0))</f>
        <v/>
      </c>
      <c r="N234" s="184" t="str">
        <f>IF(CADA_PROD!C232="","",G234/E234)</f>
        <v/>
      </c>
    </row>
    <row r="235" spans="2:14" ht="30" customHeight="1">
      <c r="B235" s="21">
        <f t="shared" si="7"/>
        <v>228</v>
      </c>
      <c r="C235" s="178" t="str">
        <f>IF(CADA_PROD!C233="","",CADA_PROD!C233)</f>
        <v/>
      </c>
      <c r="D235" s="179" t="str">
        <f>IF(CADA_PROD!D233="","",CADA_PROD!D233)</f>
        <v/>
      </c>
      <c r="E235" s="180" t="str">
        <f>IF(CADA_PROD!E233="","",CADA_PROD!E233)</f>
        <v/>
      </c>
      <c r="F235" s="180" t="str">
        <f>IF(CADA_PROD!D233="","",SUMIFS(MOVI_ENTR!I:I,MOVI_ENTR!D:D,D235,MOVI_ENTR!O:O,$E$5))</f>
        <v/>
      </c>
      <c r="G235" s="180" t="str">
        <f>IF(CADA_PROD!C233="","",SUMIFS(MOVI_SAID!H:H,MOVI_SAID!D:D,D235,MOVI_SAID!L:L,$E$5))</f>
        <v/>
      </c>
      <c r="H235" s="180" t="str">
        <f t="shared" si="6"/>
        <v/>
      </c>
      <c r="I235" s="179" t="str">
        <f>IF(CADA_PROD!C233="","",IFERROR(IF(H235&lt;=0,"Sem estoque",IF(H235/E235&lt;0.25,"Quase sem estoque",IF(H235/E235&lt;1.2,"Estoque baixo",IF(H235/E235&lt;2,"Estoque moderado","Estoque confortável")))),""))</f>
        <v/>
      </c>
      <c r="J235" s="182" t="str">
        <f>IF(CADA_PROD!C233="","",SUMIFS(MOVI_ENTR!M:M,MOVI_ENTR!D:D,D235,MOVI_ENTR!O:O,$E$5))</f>
        <v/>
      </c>
      <c r="K235" s="183" t="str">
        <f>IF(CADA_PROD!C233="","",IFERROR($J235/SUM($J$8:$J$1008),""))</f>
        <v/>
      </c>
      <c r="L235" s="183" t="str">
        <f>IF(CADA_PROD!C233="","",IFERROR(H235/SUM($H$8:$H$1008),""))</f>
        <v/>
      </c>
      <c r="M235" s="182" t="str">
        <f>IF(CADA_PROD!$C233="","",IFERROR(SUMIFS(MOVI_ENTR!M:M,MOVI_ENTR!D:D,D235,MOVI_ENTR!O:O,$E$5)/SUMIFS(MOVI_ENTR!I:I,MOVI_ENTR!D:D,D235,MOVI_ENTR!O:O,$E$5),0))</f>
        <v/>
      </c>
      <c r="N235" s="184" t="str">
        <f>IF(CADA_PROD!C233="","",G235/E235)</f>
        <v/>
      </c>
    </row>
    <row r="236" spans="2:14" ht="30" customHeight="1">
      <c r="B236" s="21">
        <f t="shared" si="7"/>
        <v>229</v>
      </c>
      <c r="C236" s="178" t="str">
        <f>IF(CADA_PROD!C234="","",CADA_PROD!C234)</f>
        <v/>
      </c>
      <c r="D236" s="179" t="str">
        <f>IF(CADA_PROD!D234="","",CADA_PROD!D234)</f>
        <v/>
      </c>
      <c r="E236" s="180" t="str">
        <f>IF(CADA_PROD!E234="","",CADA_PROD!E234)</f>
        <v/>
      </c>
      <c r="F236" s="180" t="str">
        <f>IF(CADA_PROD!D234="","",SUMIFS(MOVI_ENTR!I:I,MOVI_ENTR!D:D,D236,MOVI_ENTR!O:O,$E$5))</f>
        <v/>
      </c>
      <c r="G236" s="180" t="str">
        <f>IF(CADA_PROD!C234="","",SUMIFS(MOVI_SAID!H:H,MOVI_SAID!D:D,D236,MOVI_SAID!L:L,$E$5))</f>
        <v/>
      </c>
      <c r="H236" s="180" t="str">
        <f t="shared" si="6"/>
        <v/>
      </c>
      <c r="I236" s="179" t="str">
        <f>IF(CADA_PROD!C234="","",IFERROR(IF(H236&lt;=0,"Sem estoque",IF(H236/E236&lt;0.25,"Quase sem estoque",IF(H236/E236&lt;1.2,"Estoque baixo",IF(H236/E236&lt;2,"Estoque moderado","Estoque confortável")))),""))</f>
        <v/>
      </c>
      <c r="J236" s="182" t="str">
        <f>IF(CADA_PROD!C234="","",SUMIFS(MOVI_ENTR!M:M,MOVI_ENTR!D:D,D236,MOVI_ENTR!O:O,$E$5))</f>
        <v/>
      </c>
      <c r="K236" s="183" t="str">
        <f>IF(CADA_PROD!C234="","",IFERROR($J236/SUM($J$8:$J$1008),""))</f>
        <v/>
      </c>
      <c r="L236" s="183" t="str">
        <f>IF(CADA_PROD!C234="","",IFERROR(H236/SUM($H$8:$H$1008),""))</f>
        <v/>
      </c>
      <c r="M236" s="182" t="str">
        <f>IF(CADA_PROD!$C234="","",IFERROR(SUMIFS(MOVI_ENTR!M:M,MOVI_ENTR!D:D,D236,MOVI_ENTR!O:O,$E$5)/SUMIFS(MOVI_ENTR!I:I,MOVI_ENTR!D:D,D236,MOVI_ENTR!O:O,$E$5),0))</f>
        <v/>
      </c>
      <c r="N236" s="184" t="str">
        <f>IF(CADA_PROD!C234="","",G236/E236)</f>
        <v/>
      </c>
    </row>
    <row r="237" spans="2:14" ht="30" customHeight="1">
      <c r="B237" s="21">
        <f t="shared" si="7"/>
        <v>230</v>
      </c>
      <c r="C237" s="178" t="str">
        <f>IF(CADA_PROD!C235="","",CADA_PROD!C235)</f>
        <v/>
      </c>
      <c r="D237" s="179" t="str">
        <f>IF(CADA_PROD!D235="","",CADA_PROD!D235)</f>
        <v/>
      </c>
      <c r="E237" s="180" t="str">
        <f>IF(CADA_PROD!E235="","",CADA_PROD!E235)</f>
        <v/>
      </c>
      <c r="F237" s="180" t="str">
        <f>IF(CADA_PROD!D235="","",SUMIFS(MOVI_ENTR!I:I,MOVI_ENTR!D:D,D237,MOVI_ENTR!O:O,$E$5))</f>
        <v/>
      </c>
      <c r="G237" s="180" t="str">
        <f>IF(CADA_PROD!C235="","",SUMIFS(MOVI_SAID!H:H,MOVI_SAID!D:D,D237,MOVI_SAID!L:L,$E$5))</f>
        <v/>
      </c>
      <c r="H237" s="180" t="str">
        <f t="shared" si="6"/>
        <v/>
      </c>
      <c r="I237" s="179" t="str">
        <f>IF(CADA_PROD!C235="","",IFERROR(IF(H237&lt;=0,"Sem estoque",IF(H237/E237&lt;0.25,"Quase sem estoque",IF(H237/E237&lt;1.2,"Estoque baixo",IF(H237/E237&lt;2,"Estoque moderado","Estoque confortável")))),""))</f>
        <v/>
      </c>
      <c r="J237" s="182" t="str">
        <f>IF(CADA_PROD!C235="","",SUMIFS(MOVI_ENTR!M:M,MOVI_ENTR!D:D,D237,MOVI_ENTR!O:O,$E$5))</f>
        <v/>
      </c>
      <c r="K237" s="183" t="str">
        <f>IF(CADA_PROD!C235="","",IFERROR($J237/SUM($J$8:$J$1008),""))</f>
        <v/>
      </c>
      <c r="L237" s="183" t="str">
        <f>IF(CADA_PROD!C235="","",IFERROR(H237/SUM($H$8:$H$1008),""))</f>
        <v/>
      </c>
      <c r="M237" s="182" t="str">
        <f>IF(CADA_PROD!$C235="","",IFERROR(SUMIFS(MOVI_ENTR!M:M,MOVI_ENTR!D:D,D237,MOVI_ENTR!O:O,$E$5)/SUMIFS(MOVI_ENTR!I:I,MOVI_ENTR!D:D,D237,MOVI_ENTR!O:O,$E$5),0))</f>
        <v/>
      </c>
      <c r="N237" s="184" t="str">
        <f>IF(CADA_PROD!C235="","",G237/E237)</f>
        <v/>
      </c>
    </row>
    <row r="238" spans="2:14" ht="30" customHeight="1">
      <c r="B238" s="21">
        <f t="shared" si="7"/>
        <v>231</v>
      </c>
      <c r="C238" s="178" t="str">
        <f>IF(CADA_PROD!C236="","",CADA_PROD!C236)</f>
        <v/>
      </c>
      <c r="D238" s="179" t="str">
        <f>IF(CADA_PROD!D236="","",CADA_PROD!D236)</f>
        <v/>
      </c>
      <c r="E238" s="180" t="str">
        <f>IF(CADA_PROD!E236="","",CADA_PROD!E236)</f>
        <v/>
      </c>
      <c r="F238" s="180" t="str">
        <f>IF(CADA_PROD!D236="","",SUMIFS(MOVI_ENTR!I:I,MOVI_ENTR!D:D,D238,MOVI_ENTR!O:O,$E$5))</f>
        <v/>
      </c>
      <c r="G238" s="180" t="str">
        <f>IF(CADA_PROD!C236="","",SUMIFS(MOVI_SAID!H:H,MOVI_SAID!D:D,D238,MOVI_SAID!L:L,$E$5))</f>
        <v/>
      </c>
      <c r="H238" s="180" t="str">
        <f t="shared" si="6"/>
        <v/>
      </c>
      <c r="I238" s="179" t="str">
        <f>IF(CADA_PROD!C236="","",IFERROR(IF(H238&lt;=0,"Sem estoque",IF(H238/E238&lt;0.25,"Quase sem estoque",IF(H238/E238&lt;1.2,"Estoque baixo",IF(H238/E238&lt;2,"Estoque moderado","Estoque confortável")))),""))</f>
        <v/>
      </c>
      <c r="J238" s="182" t="str">
        <f>IF(CADA_PROD!C236="","",SUMIFS(MOVI_ENTR!M:M,MOVI_ENTR!D:D,D238,MOVI_ENTR!O:O,$E$5))</f>
        <v/>
      </c>
      <c r="K238" s="183" t="str">
        <f>IF(CADA_PROD!C236="","",IFERROR($J238/SUM($J$8:$J$1008),""))</f>
        <v/>
      </c>
      <c r="L238" s="183" t="str">
        <f>IF(CADA_PROD!C236="","",IFERROR(H238/SUM($H$8:$H$1008),""))</f>
        <v/>
      </c>
      <c r="M238" s="182" t="str">
        <f>IF(CADA_PROD!$C236="","",IFERROR(SUMIFS(MOVI_ENTR!M:M,MOVI_ENTR!D:D,D238,MOVI_ENTR!O:O,$E$5)/SUMIFS(MOVI_ENTR!I:I,MOVI_ENTR!D:D,D238,MOVI_ENTR!O:O,$E$5),0))</f>
        <v/>
      </c>
      <c r="N238" s="184" t="str">
        <f>IF(CADA_PROD!C236="","",G238/E238)</f>
        <v/>
      </c>
    </row>
    <row r="239" spans="2:14" ht="30" customHeight="1">
      <c r="B239" s="21">
        <f t="shared" si="7"/>
        <v>232</v>
      </c>
      <c r="C239" s="178" t="str">
        <f>IF(CADA_PROD!C237="","",CADA_PROD!C237)</f>
        <v/>
      </c>
      <c r="D239" s="179" t="str">
        <f>IF(CADA_PROD!D237="","",CADA_PROD!D237)</f>
        <v/>
      </c>
      <c r="E239" s="180" t="str">
        <f>IF(CADA_PROD!E237="","",CADA_PROD!E237)</f>
        <v/>
      </c>
      <c r="F239" s="180" t="str">
        <f>IF(CADA_PROD!D237="","",SUMIFS(MOVI_ENTR!I:I,MOVI_ENTR!D:D,D239,MOVI_ENTR!O:O,$E$5))</f>
        <v/>
      </c>
      <c r="G239" s="180" t="str">
        <f>IF(CADA_PROD!C237="","",SUMIFS(MOVI_SAID!H:H,MOVI_SAID!D:D,D239,MOVI_SAID!L:L,$E$5))</f>
        <v/>
      </c>
      <c r="H239" s="180" t="str">
        <f t="shared" si="6"/>
        <v/>
      </c>
      <c r="I239" s="179" t="str">
        <f>IF(CADA_PROD!C237="","",IFERROR(IF(H239&lt;=0,"Sem estoque",IF(H239/E239&lt;0.25,"Quase sem estoque",IF(H239/E239&lt;1.2,"Estoque baixo",IF(H239/E239&lt;2,"Estoque moderado","Estoque confortável")))),""))</f>
        <v/>
      </c>
      <c r="J239" s="182" t="str">
        <f>IF(CADA_PROD!C237="","",SUMIFS(MOVI_ENTR!M:M,MOVI_ENTR!D:D,D239,MOVI_ENTR!O:O,$E$5))</f>
        <v/>
      </c>
      <c r="K239" s="183" t="str">
        <f>IF(CADA_PROD!C237="","",IFERROR($J239/SUM($J$8:$J$1008),""))</f>
        <v/>
      </c>
      <c r="L239" s="183" t="str">
        <f>IF(CADA_PROD!C237="","",IFERROR(H239/SUM($H$8:$H$1008),""))</f>
        <v/>
      </c>
      <c r="M239" s="182" t="str">
        <f>IF(CADA_PROD!$C237="","",IFERROR(SUMIFS(MOVI_ENTR!M:M,MOVI_ENTR!D:D,D239,MOVI_ENTR!O:O,$E$5)/SUMIFS(MOVI_ENTR!I:I,MOVI_ENTR!D:D,D239,MOVI_ENTR!O:O,$E$5),0))</f>
        <v/>
      </c>
      <c r="N239" s="184" t="str">
        <f>IF(CADA_PROD!C237="","",G239/E239)</f>
        <v/>
      </c>
    </row>
    <row r="240" spans="2:14" ht="30" customHeight="1">
      <c r="B240" s="21">
        <f t="shared" si="7"/>
        <v>233</v>
      </c>
      <c r="C240" s="178" t="str">
        <f>IF(CADA_PROD!C238="","",CADA_PROD!C238)</f>
        <v/>
      </c>
      <c r="D240" s="179" t="str">
        <f>IF(CADA_PROD!D238="","",CADA_PROD!D238)</f>
        <v/>
      </c>
      <c r="E240" s="180" t="str">
        <f>IF(CADA_PROD!E238="","",CADA_PROD!E238)</f>
        <v/>
      </c>
      <c r="F240" s="180" t="str">
        <f>IF(CADA_PROD!D238="","",SUMIFS(MOVI_ENTR!I:I,MOVI_ENTR!D:D,D240,MOVI_ENTR!O:O,$E$5))</f>
        <v/>
      </c>
      <c r="G240" s="180" t="str">
        <f>IF(CADA_PROD!C238="","",SUMIFS(MOVI_SAID!H:H,MOVI_SAID!D:D,D240,MOVI_SAID!L:L,$E$5))</f>
        <v/>
      </c>
      <c r="H240" s="180" t="str">
        <f t="shared" si="6"/>
        <v/>
      </c>
      <c r="I240" s="179" t="str">
        <f>IF(CADA_PROD!C238="","",IFERROR(IF(H240&lt;=0,"Sem estoque",IF(H240/E240&lt;0.25,"Quase sem estoque",IF(H240/E240&lt;1.2,"Estoque baixo",IF(H240/E240&lt;2,"Estoque moderado","Estoque confortável")))),""))</f>
        <v/>
      </c>
      <c r="J240" s="182" t="str">
        <f>IF(CADA_PROD!C238="","",SUMIFS(MOVI_ENTR!M:M,MOVI_ENTR!D:D,D240,MOVI_ENTR!O:O,$E$5))</f>
        <v/>
      </c>
      <c r="K240" s="183" t="str">
        <f>IF(CADA_PROD!C238="","",IFERROR($J240/SUM($J$8:$J$1008),""))</f>
        <v/>
      </c>
      <c r="L240" s="183" t="str">
        <f>IF(CADA_PROD!C238="","",IFERROR(H240/SUM($H$8:$H$1008),""))</f>
        <v/>
      </c>
      <c r="M240" s="182" t="str">
        <f>IF(CADA_PROD!$C238="","",IFERROR(SUMIFS(MOVI_ENTR!M:M,MOVI_ENTR!D:D,D240,MOVI_ENTR!O:O,$E$5)/SUMIFS(MOVI_ENTR!I:I,MOVI_ENTR!D:D,D240,MOVI_ENTR!O:O,$E$5),0))</f>
        <v/>
      </c>
      <c r="N240" s="184" t="str">
        <f>IF(CADA_PROD!C238="","",G240/E240)</f>
        <v/>
      </c>
    </row>
    <row r="241" spans="2:14" ht="30" customHeight="1">
      <c r="B241" s="21">
        <f t="shared" si="7"/>
        <v>234</v>
      </c>
      <c r="C241" s="178" t="str">
        <f>IF(CADA_PROD!C239="","",CADA_PROD!C239)</f>
        <v/>
      </c>
      <c r="D241" s="179" t="str">
        <f>IF(CADA_PROD!D239="","",CADA_PROD!D239)</f>
        <v/>
      </c>
      <c r="E241" s="180" t="str">
        <f>IF(CADA_PROD!E239="","",CADA_PROD!E239)</f>
        <v/>
      </c>
      <c r="F241" s="180" t="str">
        <f>IF(CADA_PROD!D239="","",SUMIFS(MOVI_ENTR!I:I,MOVI_ENTR!D:D,D241,MOVI_ENTR!O:O,$E$5))</f>
        <v/>
      </c>
      <c r="G241" s="180" t="str">
        <f>IF(CADA_PROD!C239="","",SUMIFS(MOVI_SAID!H:H,MOVI_SAID!D:D,D241,MOVI_SAID!L:L,$E$5))</f>
        <v/>
      </c>
      <c r="H241" s="180" t="str">
        <f t="shared" si="6"/>
        <v/>
      </c>
      <c r="I241" s="179" t="str">
        <f>IF(CADA_PROD!C239="","",IFERROR(IF(H241&lt;=0,"Sem estoque",IF(H241/E241&lt;0.25,"Quase sem estoque",IF(H241/E241&lt;1.2,"Estoque baixo",IF(H241/E241&lt;2,"Estoque moderado","Estoque confortável")))),""))</f>
        <v/>
      </c>
      <c r="J241" s="182" t="str">
        <f>IF(CADA_PROD!C239="","",SUMIFS(MOVI_ENTR!M:M,MOVI_ENTR!D:D,D241,MOVI_ENTR!O:O,$E$5))</f>
        <v/>
      </c>
      <c r="K241" s="183" t="str">
        <f>IF(CADA_PROD!C239="","",IFERROR($J241/SUM($J$8:$J$1008),""))</f>
        <v/>
      </c>
      <c r="L241" s="183" t="str">
        <f>IF(CADA_PROD!C239="","",IFERROR(H241/SUM($H$8:$H$1008),""))</f>
        <v/>
      </c>
      <c r="M241" s="182" t="str">
        <f>IF(CADA_PROD!$C239="","",IFERROR(SUMIFS(MOVI_ENTR!M:M,MOVI_ENTR!D:D,D241,MOVI_ENTR!O:O,$E$5)/SUMIFS(MOVI_ENTR!I:I,MOVI_ENTR!D:D,D241,MOVI_ENTR!O:O,$E$5),0))</f>
        <v/>
      </c>
      <c r="N241" s="184" t="str">
        <f>IF(CADA_PROD!C239="","",G241/E241)</f>
        <v/>
      </c>
    </row>
    <row r="242" spans="2:14" ht="30" customHeight="1">
      <c r="B242" s="21">
        <f t="shared" si="7"/>
        <v>235</v>
      </c>
      <c r="C242" s="178" t="str">
        <f>IF(CADA_PROD!C240="","",CADA_PROD!C240)</f>
        <v/>
      </c>
      <c r="D242" s="179" t="str">
        <f>IF(CADA_PROD!D240="","",CADA_PROD!D240)</f>
        <v/>
      </c>
      <c r="E242" s="180" t="str">
        <f>IF(CADA_PROD!E240="","",CADA_PROD!E240)</f>
        <v/>
      </c>
      <c r="F242" s="180" t="str">
        <f>IF(CADA_PROD!D240="","",SUMIFS(MOVI_ENTR!I:I,MOVI_ENTR!D:D,D242,MOVI_ENTR!O:O,$E$5))</f>
        <v/>
      </c>
      <c r="G242" s="180" t="str">
        <f>IF(CADA_PROD!C240="","",SUMIFS(MOVI_SAID!H:H,MOVI_SAID!D:D,D242,MOVI_SAID!L:L,$E$5))</f>
        <v/>
      </c>
      <c r="H242" s="180" t="str">
        <f t="shared" si="6"/>
        <v/>
      </c>
      <c r="I242" s="179" t="str">
        <f>IF(CADA_PROD!C240="","",IFERROR(IF(H242&lt;=0,"Sem estoque",IF(H242/E242&lt;0.25,"Quase sem estoque",IF(H242/E242&lt;1.2,"Estoque baixo",IF(H242/E242&lt;2,"Estoque moderado","Estoque confortável")))),""))</f>
        <v/>
      </c>
      <c r="J242" s="182" t="str">
        <f>IF(CADA_PROD!C240="","",SUMIFS(MOVI_ENTR!M:M,MOVI_ENTR!D:D,D242,MOVI_ENTR!O:O,$E$5))</f>
        <v/>
      </c>
      <c r="K242" s="183" t="str">
        <f>IF(CADA_PROD!C240="","",IFERROR($J242/SUM($J$8:$J$1008),""))</f>
        <v/>
      </c>
      <c r="L242" s="183" t="str">
        <f>IF(CADA_PROD!C240="","",IFERROR(H242/SUM($H$8:$H$1008),""))</f>
        <v/>
      </c>
      <c r="M242" s="182" t="str">
        <f>IF(CADA_PROD!$C240="","",IFERROR(SUMIFS(MOVI_ENTR!M:M,MOVI_ENTR!D:D,D242,MOVI_ENTR!O:O,$E$5)/SUMIFS(MOVI_ENTR!I:I,MOVI_ENTR!D:D,D242,MOVI_ENTR!O:O,$E$5),0))</f>
        <v/>
      </c>
      <c r="N242" s="184" t="str">
        <f>IF(CADA_PROD!C240="","",G242/E242)</f>
        <v/>
      </c>
    </row>
    <row r="243" spans="2:14" ht="30" customHeight="1">
      <c r="B243" s="21">
        <f t="shared" si="7"/>
        <v>236</v>
      </c>
      <c r="C243" s="178" t="str">
        <f>IF(CADA_PROD!C241="","",CADA_PROD!C241)</f>
        <v/>
      </c>
      <c r="D243" s="179" t="str">
        <f>IF(CADA_PROD!D241="","",CADA_PROD!D241)</f>
        <v/>
      </c>
      <c r="E243" s="180" t="str">
        <f>IF(CADA_PROD!E241="","",CADA_PROD!E241)</f>
        <v/>
      </c>
      <c r="F243" s="180" t="str">
        <f>IF(CADA_PROD!D241="","",SUMIFS(MOVI_ENTR!I:I,MOVI_ENTR!D:D,D243,MOVI_ENTR!O:O,$E$5))</f>
        <v/>
      </c>
      <c r="G243" s="180" t="str">
        <f>IF(CADA_PROD!C241="","",SUMIFS(MOVI_SAID!H:H,MOVI_SAID!D:D,D243,MOVI_SAID!L:L,$E$5))</f>
        <v/>
      </c>
      <c r="H243" s="180" t="str">
        <f t="shared" si="6"/>
        <v/>
      </c>
      <c r="I243" s="179" t="str">
        <f>IF(CADA_PROD!C241="","",IFERROR(IF(H243&lt;=0,"Sem estoque",IF(H243/E243&lt;0.25,"Quase sem estoque",IF(H243/E243&lt;1.2,"Estoque baixo",IF(H243/E243&lt;2,"Estoque moderado","Estoque confortável")))),""))</f>
        <v/>
      </c>
      <c r="J243" s="182" t="str">
        <f>IF(CADA_PROD!C241="","",SUMIFS(MOVI_ENTR!M:M,MOVI_ENTR!D:D,D243,MOVI_ENTR!O:O,$E$5))</f>
        <v/>
      </c>
      <c r="K243" s="183" t="str">
        <f>IF(CADA_PROD!C241="","",IFERROR($J243/SUM($J$8:$J$1008),""))</f>
        <v/>
      </c>
      <c r="L243" s="183" t="str">
        <f>IF(CADA_PROD!C241="","",IFERROR(H243/SUM($H$8:$H$1008),""))</f>
        <v/>
      </c>
      <c r="M243" s="182" t="str">
        <f>IF(CADA_PROD!$C241="","",IFERROR(SUMIFS(MOVI_ENTR!M:M,MOVI_ENTR!D:D,D243,MOVI_ENTR!O:O,$E$5)/SUMIFS(MOVI_ENTR!I:I,MOVI_ENTR!D:D,D243,MOVI_ENTR!O:O,$E$5),0))</f>
        <v/>
      </c>
      <c r="N243" s="184" t="str">
        <f>IF(CADA_PROD!C241="","",G243/E243)</f>
        <v/>
      </c>
    </row>
    <row r="244" spans="2:14" ht="30" customHeight="1">
      <c r="B244" s="21">
        <f t="shared" si="7"/>
        <v>237</v>
      </c>
      <c r="C244" s="178" t="str">
        <f>IF(CADA_PROD!C242="","",CADA_PROD!C242)</f>
        <v/>
      </c>
      <c r="D244" s="179" t="str">
        <f>IF(CADA_PROD!D242="","",CADA_PROD!D242)</f>
        <v/>
      </c>
      <c r="E244" s="180" t="str">
        <f>IF(CADA_PROD!E242="","",CADA_PROD!E242)</f>
        <v/>
      </c>
      <c r="F244" s="180" t="str">
        <f>IF(CADA_PROD!D242="","",SUMIFS(MOVI_ENTR!I:I,MOVI_ENTR!D:D,D244,MOVI_ENTR!O:O,$E$5))</f>
        <v/>
      </c>
      <c r="G244" s="180" t="str">
        <f>IF(CADA_PROD!C242="","",SUMIFS(MOVI_SAID!H:H,MOVI_SAID!D:D,D244,MOVI_SAID!L:L,$E$5))</f>
        <v/>
      </c>
      <c r="H244" s="180" t="str">
        <f t="shared" si="6"/>
        <v/>
      </c>
      <c r="I244" s="179" t="str">
        <f>IF(CADA_PROD!C242="","",IFERROR(IF(H244&lt;=0,"Sem estoque",IF(H244/E244&lt;0.25,"Quase sem estoque",IF(H244/E244&lt;1.2,"Estoque baixo",IF(H244/E244&lt;2,"Estoque moderado","Estoque confortável")))),""))</f>
        <v/>
      </c>
      <c r="J244" s="182" t="str">
        <f>IF(CADA_PROD!C242="","",SUMIFS(MOVI_ENTR!M:M,MOVI_ENTR!D:D,D244,MOVI_ENTR!O:O,$E$5))</f>
        <v/>
      </c>
      <c r="K244" s="183" t="str">
        <f>IF(CADA_PROD!C242="","",IFERROR($J244/SUM($J$8:$J$1008),""))</f>
        <v/>
      </c>
      <c r="L244" s="183" t="str">
        <f>IF(CADA_PROD!C242="","",IFERROR(H244/SUM($H$8:$H$1008),""))</f>
        <v/>
      </c>
      <c r="M244" s="182" t="str">
        <f>IF(CADA_PROD!$C242="","",IFERROR(SUMIFS(MOVI_ENTR!M:M,MOVI_ENTR!D:D,D244,MOVI_ENTR!O:O,$E$5)/SUMIFS(MOVI_ENTR!I:I,MOVI_ENTR!D:D,D244,MOVI_ENTR!O:O,$E$5),0))</f>
        <v/>
      </c>
      <c r="N244" s="184" t="str">
        <f>IF(CADA_PROD!C242="","",G244/E244)</f>
        <v/>
      </c>
    </row>
    <row r="245" spans="2:14" ht="30" customHeight="1">
      <c r="B245" s="21">
        <f t="shared" si="7"/>
        <v>238</v>
      </c>
      <c r="C245" s="178" t="str">
        <f>IF(CADA_PROD!C243="","",CADA_PROD!C243)</f>
        <v/>
      </c>
      <c r="D245" s="179" t="str">
        <f>IF(CADA_PROD!D243="","",CADA_PROD!D243)</f>
        <v/>
      </c>
      <c r="E245" s="180" t="str">
        <f>IF(CADA_PROD!E243="","",CADA_PROD!E243)</f>
        <v/>
      </c>
      <c r="F245" s="180" t="str">
        <f>IF(CADA_PROD!D243="","",SUMIFS(MOVI_ENTR!I:I,MOVI_ENTR!D:D,D245,MOVI_ENTR!O:O,$E$5))</f>
        <v/>
      </c>
      <c r="G245" s="180" t="str">
        <f>IF(CADA_PROD!C243="","",SUMIFS(MOVI_SAID!H:H,MOVI_SAID!D:D,D245,MOVI_SAID!L:L,$E$5))</f>
        <v/>
      </c>
      <c r="H245" s="180" t="str">
        <f t="shared" si="6"/>
        <v/>
      </c>
      <c r="I245" s="179" t="str">
        <f>IF(CADA_PROD!C243="","",IFERROR(IF(H245&lt;=0,"Sem estoque",IF(H245/E245&lt;0.25,"Quase sem estoque",IF(H245/E245&lt;1.2,"Estoque baixo",IF(H245/E245&lt;2,"Estoque moderado","Estoque confortável")))),""))</f>
        <v/>
      </c>
      <c r="J245" s="182" t="str">
        <f>IF(CADA_PROD!C243="","",SUMIFS(MOVI_ENTR!M:M,MOVI_ENTR!D:D,D245,MOVI_ENTR!O:O,$E$5))</f>
        <v/>
      </c>
      <c r="K245" s="183" t="str">
        <f>IF(CADA_PROD!C243="","",IFERROR($J245/SUM($J$8:$J$1008),""))</f>
        <v/>
      </c>
      <c r="L245" s="183" t="str">
        <f>IF(CADA_PROD!C243="","",IFERROR(H245/SUM($H$8:$H$1008),""))</f>
        <v/>
      </c>
      <c r="M245" s="182" t="str">
        <f>IF(CADA_PROD!$C243="","",IFERROR(SUMIFS(MOVI_ENTR!M:M,MOVI_ENTR!D:D,D245,MOVI_ENTR!O:O,$E$5)/SUMIFS(MOVI_ENTR!I:I,MOVI_ENTR!D:D,D245,MOVI_ENTR!O:O,$E$5),0))</f>
        <v/>
      </c>
      <c r="N245" s="184" t="str">
        <f>IF(CADA_PROD!C243="","",G245/E245)</f>
        <v/>
      </c>
    </row>
    <row r="246" spans="2:14" ht="30" customHeight="1">
      <c r="B246" s="21">
        <f t="shared" si="7"/>
        <v>239</v>
      </c>
      <c r="C246" s="178" t="str">
        <f>IF(CADA_PROD!C244="","",CADA_PROD!C244)</f>
        <v/>
      </c>
      <c r="D246" s="179" t="str">
        <f>IF(CADA_PROD!D244="","",CADA_PROD!D244)</f>
        <v/>
      </c>
      <c r="E246" s="180" t="str">
        <f>IF(CADA_PROD!E244="","",CADA_PROD!E244)</f>
        <v/>
      </c>
      <c r="F246" s="180" t="str">
        <f>IF(CADA_PROD!D244="","",SUMIFS(MOVI_ENTR!I:I,MOVI_ENTR!D:D,D246,MOVI_ENTR!O:O,$E$5))</f>
        <v/>
      </c>
      <c r="G246" s="180" t="str">
        <f>IF(CADA_PROD!C244="","",SUMIFS(MOVI_SAID!H:H,MOVI_SAID!D:D,D246,MOVI_SAID!L:L,$E$5))</f>
        <v/>
      </c>
      <c r="H246" s="180" t="str">
        <f t="shared" si="6"/>
        <v/>
      </c>
      <c r="I246" s="179" t="str">
        <f>IF(CADA_PROD!C244="","",IFERROR(IF(H246&lt;=0,"Sem estoque",IF(H246/E246&lt;0.25,"Quase sem estoque",IF(H246/E246&lt;1.2,"Estoque baixo",IF(H246/E246&lt;2,"Estoque moderado","Estoque confortável")))),""))</f>
        <v/>
      </c>
      <c r="J246" s="182" t="str">
        <f>IF(CADA_PROD!C244="","",SUMIFS(MOVI_ENTR!M:M,MOVI_ENTR!D:D,D246,MOVI_ENTR!O:O,$E$5))</f>
        <v/>
      </c>
      <c r="K246" s="183" t="str">
        <f>IF(CADA_PROD!C244="","",IFERROR($J246/SUM($J$8:$J$1008),""))</f>
        <v/>
      </c>
      <c r="L246" s="183" t="str">
        <f>IF(CADA_PROD!C244="","",IFERROR(H246/SUM($H$8:$H$1008),""))</f>
        <v/>
      </c>
      <c r="M246" s="182" t="str">
        <f>IF(CADA_PROD!$C244="","",IFERROR(SUMIFS(MOVI_ENTR!M:M,MOVI_ENTR!D:D,D246,MOVI_ENTR!O:O,$E$5)/SUMIFS(MOVI_ENTR!I:I,MOVI_ENTR!D:D,D246,MOVI_ENTR!O:O,$E$5),0))</f>
        <v/>
      </c>
      <c r="N246" s="184" t="str">
        <f>IF(CADA_PROD!C244="","",G246/E246)</f>
        <v/>
      </c>
    </row>
    <row r="247" spans="2:14" ht="30" customHeight="1">
      <c r="B247" s="21">
        <f t="shared" si="7"/>
        <v>240</v>
      </c>
      <c r="C247" s="178" t="str">
        <f>IF(CADA_PROD!C245="","",CADA_PROD!C245)</f>
        <v/>
      </c>
      <c r="D247" s="179" t="str">
        <f>IF(CADA_PROD!D245="","",CADA_PROD!D245)</f>
        <v/>
      </c>
      <c r="E247" s="180" t="str">
        <f>IF(CADA_PROD!E245="","",CADA_PROD!E245)</f>
        <v/>
      </c>
      <c r="F247" s="180" t="str">
        <f>IF(CADA_PROD!D245="","",SUMIFS(MOVI_ENTR!I:I,MOVI_ENTR!D:D,D247,MOVI_ENTR!O:O,$E$5))</f>
        <v/>
      </c>
      <c r="G247" s="180" t="str">
        <f>IF(CADA_PROD!C245="","",SUMIFS(MOVI_SAID!H:H,MOVI_SAID!D:D,D247,MOVI_SAID!L:L,$E$5))</f>
        <v/>
      </c>
      <c r="H247" s="180" t="str">
        <f t="shared" si="6"/>
        <v/>
      </c>
      <c r="I247" s="179" t="str">
        <f>IF(CADA_PROD!C245="","",IFERROR(IF(H247&lt;=0,"Sem estoque",IF(H247/E247&lt;0.25,"Quase sem estoque",IF(H247/E247&lt;1.2,"Estoque baixo",IF(H247/E247&lt;2,"Estoque moderado","Estoque confortável")))),""))</f>
        <v/>
      </c>
      <c r="J247" s="182" t="str">
        <f>IF(CADA_PROD!C245="","",SUMIFS(MOVI_ENTR!M:M,MOVI_ENTR!D:D,D247,MOVI_ENTR!O:O,$E$5))</f>
        <v/>
      </c>
      <c r="K247" s="183" t="str">
        <f>IF(CADA_PROD!C245="","",IFERROR($J247/SUM($J$8:$J$1008),""))</f>
        <v/>
      </c>
      <c r="L247" s="183" t="str">
        <f>IF(CADA_PROD!C245="","",IFERROR(H247/SUM($H$8:$H$1008),""))</f>
        <v/>
      </c>
      <c r="M247" s="182" t="str">
        <f>IF(CADA_PROD!$C245="","",IFERROR(SUMIFS(MOVI_ENTR!M:M,MOVI_ENTR!D:D,D247,MOVI_ENTR!O:O,$E$5)/SUMIFS(MOVI_ENTR!I:I,MOVI_ENTR!D:D,D247,MOVI_ENTR!O:O,$E$5),0))</f>
        <v/>
      </c>
      <c r="N247" s="184" t="str">
        <f>IF(CADA_PROD!C245="","",G247/E247)</f>
        <v/>
      </c>
    </row>
    <row r="248" spans="2:14" ht="30" customHeight="1">
      <c r="B248" s="21">
        <f t="shared" si="7"/>
        <v>241</v>
      </c>
      <c r="C248" s="178" t="str">
        <f>IF(CADA_PROD!C246="","",CADA_PROD!C246)</f>
        <v/>
      </c>
      <c r="D248" s="179" t="str">
        <f>IF(CADA_PROD!D246="","",CADA_PROD!D246)</f>
        <v/>
      </c>
      <c r="E248" s="180" t="str">
        <f>IF(CADA_PROD!E246="","",CADA_PROD!E246)</f>
        <v/>
      </c>
      <c r="F248" s="180" t="str">
        <f>IF(CADA_PROD!D246="","",SUMIFS(MOVI_ENTR!I:I,MOVI_ENTR!D:D,D248,MOVI_ENTR!O:O,$E$5))</f>
        <v/>
      </c>
      <c r="G248" s="180" t="str">
        <f>IF(CADA_PROD!C246="","",SUMIFS(MOVI_SAID!H:H,MOVI_SAID!D:D,D248,MOVI_SAID!L:L,$E$5))</f>
        <v/>
      </c>
      <c r="H248" s="180" t="str">
        <f t="shared" si="6"/>
        <v/>
      </c>
      <c r="I248" s="179" t="str">
        <f>IF(CADA_PROD!C246="","",IFERROR(IF(H248&lt;=0,"Sem estoque",IF(H248/E248&lt;0.25,"Quase sem estoque",IF(H248/E248&lt;1.2,"Estoque baixo",IF(H248/E248&lt;2,"Estoque moderado","Estoque confortável")))),""))</f>
        <v/>
      </c>
      <c r="J248" s="182" t="str">
        <f>IF(CADA_PROD!C246="","",SUMIFS(MOVI_ENTR!M:M,MOVI_ENTR!D:D,D248,MOVI_ENTR!O:O,$E$5))</f>
        <v/>
      </c>
      <c r="K248" s="183" t="str">
        <f>IF(CADA_PROD!C246="","",IFERROR($J248/SUM($J$8:$J$1008),""))</f>
        <v/>
      </c>
      <c r="L248" s="183" t="str">
        <f>IF(CADA_PROD!C246="","",IFERROR(H248/SUM($H$8:$H$1008),""))</f>
        <v/>
      </c>
      <c r="M248" s="182" t="str">
        <f>IF(CADA_PROD!$C246="","",IFERROR(SUMIFS(MOVI_ENTR!M:M,MOVI_ENTR!D:D,D248,MOVI_ENTR!O:O,$E$5)/SUMIFS(MOVI_ENTR!I:I,MOVI_ENTR!D:D,D248,MOVI_ENTR!O:O,$E$5),0))</f>
        <v/>
      </c>
      <c r="N248" s="184" t="str">
        <f>IF(CADA_PROD!C246="","",G248/E248)</f>
        <v/>
      </c>
    </row>
    <row r="249" spans="2:14" ht="30" customHeight="1">
      <c r="B249" s="21">
        <f t="shared" si="7"/>
        <v>242</v>
      </c>
      <c r="C249" s="178" t="str">
        <f>IF(CADA_PROD!C247="","",CADA_PROD!C247)</f>
        <v/>
      </c>
      <c r="D249" s="179" t="str">
        <f>IF(CADA_PROD!D247="","",CADA_PROD!D247)</f>
        <v/>
      </c>
      <c r="E249" s="180" t="str">
        <f>IF(CADA_PROD!E247="","",CADA_PROD!E247)</f>
        <v/>
      </c>
      <c r="F249" s="180" t="str">
        <f>IF(CADA_PROD!D247="","",SUMIFS(MOVI_ENTR!I:I,MOVI_ENTR!D:D,D249,MOVI_ENTR!O:O,$E$5))</f>
        <v/>
      </c>
      <c r="G249" s="180" t="str">
        <f>IF(CADA_PROD!C247="","",SUMIFS(MOVI_SAID!H:H,MOVI_SAID!D:D,D249,MOVI_SAID!L:L,$E$5))</f>
        <v/>
      </c>
      <c r="H249" s="180" t="str">
        <f t="shared" si="6"/>
        <v/>
      </c>
      <c r="I249" s="179" t="str">
        <f>IF(CADA_PROD!C247="","",IFERROR(IF(H249&lt;=0,"Sem estoque",IF(H249/E249&lt;0.25,"Quase sem estoque",IF(H249/E249&lt;1.2,"Estoque baixo",IF(H249/E249&lt;2,"Estoque moderado","Estoque confortável")))),""))</f>
        <v/>
      </c>
      <c r="J249" s="182" t="str">
        <f>IF(CADA_PROD!C247="","",SUMIFS(MOVI_ENTR!M:M,MOVI_ENTR!D:D,D249,MOVI_ENTR!O:O,$E$5))</f>
        <v/>
      </c>
      <c r="K249" s="183" t="str">
        <f>IF(CADA_PROD!C247="","",IFERROR($J249/SUM($J$8:$J$1008),""))</f>
        <v/>
      </c>
      <c r="L249" s="183" t="str">
        <f>IF(CADA_PROD!C247="","",IFERROR(H249/SUM($H$8:$H$1008),""))</f>
        <v/>
      </c>
      <c r="M249" s="182" t="str">
        <f>IF(CADA_PROD!$C247="","",IFERROR(SUMIFS(MOVI_ENTR!M:M,MOVI_ENTR!D:D,D249,MOVI_ENTR!O:O,$E$5)/SUMIFS(MOVI_ENTR!I:I,MOVI_ENTR!D:D,D249,MOVI_ENTR!O:O,$E$5),0))</f>
        <v/>
      </c>
      <c r="N249" s="184" t="str">
        <f>IF(CADA_PROD!C247="","",G249/E249)</f>
        <v/>
      </c>
    </row>
    <row r="250" spans="2:14" ht="30" customHeight="1">
      <c r="B250" s="21">
        <f t="shared" si="7"/>
        <v>243</v>
      </c>
      <c r="C250" s="178" t="str">
        <f>IF(CADA_PROD!C248="","",CADA_PROD!C248)</f>
        <v/>
      </c>
      <c r="D250" s="179" t="str">
        <f>IF(CADA_PROD!D248="","",CADA_PROD!D248)</f>
        <v/>
      </c>
      <c r="E250" s="180" t="str">
        <f>IF(CADA_PROD!E248="","",CADA_PROD!E248)</f>
        <v/>
      </c>
      <c r="F250" s="180" t="str">
        <f>IF(CADA_PROD!D248="","",SUMIFS(MOVI_ENTR!I:I,MOVI_ENTR!D:D,D250,MOVI_ENTR!O:O,$E$5))</f>
        <v/>
      </c>
      <c r="G250" s="180" t="str">
        <f>IF(CADA_PROD!C248="","",SUMIFS(MOVI_SAID!H:H,MOVI_SAID!D:D,D250,MOVI_SAID!L:L,$E$5))</f>
        <v/>
      </c>
      <c r="H250" s="180" t="str">
        <f t="shared" si="6"/>
        <v/>
      </c>
      <c r="I250" s="179" t="str">
        <f>IF(CADA_PROD!C248="","",IFERROR(IF(H250&lt;=0,"Sem estoque",IF(H250/E250&lt;0.25,"Quase sem estoque",IF(H250/E250&lt;1.2,"Estoque baixo",IF(H250/E250&lt;2,"Estoque moderado","Estoque confortável")))),""))</f>
        <v/>
      </c>
      <c r="J250" s="182" t="str">
        <f>IF(CADA_PROD!C248="","",SUMIFS(MOVI_ENTR!M:M,MOVI_ENTR!D:D,D250,MOVI_ENTR!O:O,$E$5))</f>
        <v/>
      </c>
      <c r="K250" s="183" t="str">
        <f>IF(CADA_PROD!C248="","",IFERROR($J250/SUM($J$8:$J$1008),""))</f>
        <v/>
      </c>
      <c r="L250" s="183" t="str">
        <f>IF(CADA_PROD!C248="","",IFERROR(H250/SUM($H$8:$H$1008),""))</f>
        <v/>
      </c>
      <c r="M250" s="182" t="str">
        <f>IF(CADA_PROD!$C248="","",IFERROR(SUMIFS(MOVI_ENTR!M:M,MOVI_ENTR!D:D,D250,MOVI_ENTR!O:O,$E$5)/SUMIFS(MOVI_ENTR!I:I,MOVI_ENTR!D:D,D250,MOVI_ENTR!O:O,$E$5),0))</f>
        <v/>
      </c>
      <c r="N250" s="184" t="str">
        <f>IF(CADA_PROD!C248="","",G250/E250)</f>
        <v/>
      </c>
    </row>
    <row r="251" spans="2:14" ht="30" customHeight="1">
      <c r="B251" s="21">
        <f t="shared" si="7"/>
        <v>244</v>
      </c>
      <c r="C251" s="178" t="str">
        <f>IF(CADA_PROD!C249="","",CADA_PROD!C249)</f>
        <v/>
      </c>
      <c r="D251" s="179" t="str">
        <f>IF(CADA_PROD!D249="","",CADA_PROD!D249)</f>
        <v/>
      </c>
      <c r="E251" s="180" t="str">
        <f>IF(CADA_PROD!E249="","",CADA_PROD!E249)</f>
        <v/>
      </c>
      <c r="F251" s="180" t="str">
        <f>IF(CADA_PROD!D249="","",SUMIFS(MOVI_ENTR!I:I,MOVI_ENTR!D:D,D251,MOVI_ENTR!O:O,$E$5))</f>
        <v/>
      </c>
      <c r="G251" s="180" t="str">
        <f>IF(CADA_PROD!C249="","",SUMIFS(MOVI_SAID!H:H,MOVI_SAID!D:D,D251,MOVI_SAID!L:L,$E$5))</f>
        <v/>
      </c>
      <c r="H251" s="180" t="str">
        <f t="shared" si="6"/>
        <v/>
      </c>
      <c r="I251" s="179" t="str">
        <f>IF(CADA_PROD!C249="","",IFERROR(IF(H251&lt;=0,"Sem estoque",IF(H251/E251&lt;0.25,"Quase sem estoque",IF(H251/E251&lt;1.2,"Estoque baixo",IF(H251/E251&lt;2,"Estoque moderado","Estoque confortável")))),""))</f>
        <v/>
      </c>
      <c r="J251" s="182" t="str">
        <f>IF(CADA_PROD!C249="","",SUMIFS(MOVI_ENTR!M:M,MOVI_ENTR!D:D,D251,MOVI_ENTR!O:O,$E$5))</f>
        <v/>
      </c>
      <c r="K251" s="183" t="str">
        <f>IF(CADA_PROD!C249="","",IFERROR($J251/SUM($J$8:$J$1008),""))</f>
        <v/>
      </c>
      <c r="L251" s="183" t="str">
        <f>IF(CADA_PROD!C249="","",IFERROR(H251/SUM($H$8:$H$1008),""))</f>
        <v/>
      </c>
      <c r="M251" s="182" t="str">
        <f>IF(CADA_PROD!$C249="","",IFERROR(SUMIFS(MOVI_ENTR!M:M,MOVI_ENTR!D:D,D251,MOVI_ENTR!O:O,$E$5)/SUMIFS(MOVI_ENTR!I:I,MOVI_ENTR!D:D,D251,MOVI_ENTR!O:O,$E$5),0))</f>
        <v/>
      </c>
      <c r="N251" s="184" t="str">
        <f>IF(CADA_PROD!C249="","",G251/E251)</f>
        <v/>
      </c>
    </row>
    <row r="252" spans="2:14" ht="30" customHeight="1">
      <c r="B252" s="21">
        <f t="shared" si="7"/>
        <v>245</v>
      </c>
      <c r="C252" s="178" t="str">
        <f>IF(CADA_PROD!C250="","",CADA_PROD!C250)</f>
        <v/>
      </c>
      <c r="D252" s="179" t="str">
        <f>IF(CADA_PROD!D250="","",CADA_PROD!D250)</f>
        <v/>
      </c>
      <c r="E252" s="180" t="str">
        <f>IF(CADA_PROD!E250="","",CADA_PROD!E250)</f>
        <v/>
      </c>
      <c r="F252" s="180" t="str">
        <f>IF(CADA_PROD!D250="","",SUMIFS(MOVI_ENTR!I:I,MOVI_ENTR!D:D,D252,MOVI_ENTR!O:O,$E$5))</f>
        <v/>
      </c>
      <c r="G252" s="180" t="str">
        <f>IF(CADA_PROD!C250="","",SUMIFS(MOVI_SAID!H:H,MOVI_SAID!D:D,D252,MOVI_SAID!L:L,$E$5))</f>
        <v/>
      </c>
      <c r="H252" s="180" t="str">
        <f t="shared" si="6"/>
        <v/>
      </c>
      <c r="I252" s="179" t="str">
        <f>IF(CADA_PROD!C250="","",IFERROR(IF(H252&lt;=0,"Sem estoque",IF(H252/E252&lt;0.25,"Quase sem estoque",IF(H252/E252&lt;1.2,"Estoque baixo",IF(H252/E252&lt;2,"Estoque moderado","Estoque confortável")))),""))</f>
        <v/>
      </c>
      <c r="J252" s="182" t="str">
        <f>IF(CADA_PROD!C250="","",SUMIFS(MOVI_ENTR!M:M,MOVI_ENTR!D:D,D252,MOVI_ENTR!O:O,$E$5))</f>
        <v/>
      </c>
      <c r="K252" s="183" t="str">
        <f>IF(CADA_PROD!C250="","",IFERROR($J252/SUM($J$8:$J$1008),""))</f>
        <v/>
      </c>
      <c r="L252" s="183" t="str">
        <f>IF(CADA_PROD!C250="","",IFERROR(H252/SUM($H$8:$H$1008),""))</f>
        <v/>
      </c>
      <c r="M252" s="182" t="str">
        <f>IF(CADA_PROD!$C250="","",IFERROR(SUMIFS(MOVI_ENTR!M:M,MOVI_ENTR!D:D,D252,MOVI_ENTR!O:O,$E$5)/SUMIFS(MOVI_ENTR!I:I,MOVI_ENTR!D:D,D252,MOVI_ENTR!O:O,$E$5),0))</f>
        <v/>
      </c>
      <c r="N252" s="184" t="str">
        <f>IF(CADA_PROD!C250="","",G252/E252)</f>
        <v/>
      </c>
    </row>
    <row r="253" spans="2:14" ht="30" customHeight="1">
      <c r="B253" s="21">
        <f t="shared" si="7"/>
        <v>246</v>
      </c>
      <c r="C253" s="178" t="str">
        <f>IF(CADA_PROD!C251="","",CADA_PROD!C251)</f>
        <v/>
      </c>
      <c r="D253" s="179" t="str">
        <f>IF(CADA_PROD!D251="","",CADA_PROD!D251)</f>
        <v/>
      </c>
      <c r="E253" s="180" t="str">
        <f>IF(CADA_PROD!E251="","",CADA_PROD!E251)</f>
        <v/>
      </c>
      <c r="F253" s="180" t="str">
        <f>IF(CADA_PROD!D251="","",SUMIFS(MOVI_ENTR!I:I,MOVI_ENTR!D:D,D253,MOVI_ENTR!O:O,$E$5))</f>
        <v/>
      </c>
      <c r="G253" s="180" t="str">
        <f>IF(CADA_PROD!C251="","",SUMIFS(MOVI_SAID!H:H,MOVI_SAID!D:D,D253,MOVI_SAID!L:L,$E$5))</f>
        <v/>
      </c>
      <c r="H253" s="180" t="str">
        <f t="shared" si="6"/>
        <v/>
      </c>
      <c r="I253" s="179" t="str">
        <f>IF(CADA_PROD!C251="","",IFERROR(IF(H253&lt;=0,"Sem estoque",IF(H253/E253&lt;0.25,"Quase sem estoque",IF(H253/E253&lt;1.2,"Estoque baixo",IF(H253/E253&lt;2,"Estoque moderado","Estoque confortável")))),""))</f>
        <v/>
      </c>
      <c r="J253" s="182" t="str">
        <f>IF(CADA_PROD!C251="","",SUMIFS(MOVI_ENTR!M:M,MOVI_ENTR!D:D,D253,MOVI_ENTR!O:O,$E$5))</f>
        <v/>
      </c>
      <c r="K253" s="183" t="str">
        <f>IF(CADA_PROD!C251="","",IFERROR($J253/SUM($J$8:$J$1008),""))</f>
        <v/>
      </c>
      <c r="L253" s="183" t="str">
        <f>IF(CADA_PROD!C251="","",IFERROR(H253/SUM($H$8:$H$1008),""))</f>
        <v/>
      </c>
      <c r="M253" s="182" t="str">
        <f>IF(CADA_PROD!$C251="","",IFERROR(SUMIFS(MOVI_ENTR!M:M,MOVI_ENTR!D:D,D253,MOVI_ENTR!O:O,$E$5)/SUMIFS(MOVI_ENTR!I:I,MOVI_ENTR!D:D,D253,MOVI_ENTR!O:O,$E$5),0))</f>
        <v/>
      </c>
      <c r="N253" s="184" t="str">
        <f>IF(CADA_PROD!C251="","",G253/E253)</f>
        <v/>
      </c>
    </row>
    <row r="254" spans="2:14" ht="30" customHeight="1">
      <c r="B254" s="21">
        <f t="shared" si="7"/>
        <v>247</v>
      </c>
      <c r="C254" s="178" t="str">
        <f>IF(CADA_PROD!C252="","",CADA_PROD!C252)</f>
        <v/>
      </c>
      <c r="D254" s="179" t="str">
        <f>IF(CADA_PROD!D252="","",CADA_PROD!D252)</f>
        <v/>
      </c>
      <c r="E254" s="180" t="str">
        <f>IF(CADA_PROD!E252="","",CADA_PROD!E252)</f>
        <v/>
      </c>
      <c r="F254" s="180" t="str">
        <f>IF(CADA_PROD!D252="","",SUMIFS(MOVI_ENTR!I:I,MOVI_ENTR!D:D,D254,MOVI_ENTR!O:O,$E$5))</f>
        <v/>
      </c>
      <c r="G254" s="180" t="str">
        <f>IF(CADA_PROD!C252="","",SUMIFS(MOVI_SAID!H:H,MOVI_SAID!D:D,D254,MOVI_SAID!L:L,$E$5))</f>
        <v/>
      </c>
      <c r="H254" s="180" t="str">
        <f t="shared" si="6"/>
        <v/>
      </c>
      <c r="I254" s="179" t="str">
        <f>IF(CADA_PROD!C252="","",IFERROR(IF(H254&lt;=0,"Sem estoque",IF(H254/E254&lt;0.25,"Quase sem estoque",IF(H254/E254&lt;1.2,"Estoque baixo",IF(H254/E254&lt;2,"Estoque moderado","Estoque confortável")))),""))</f>
        <v/>
      </c>
      <c r="J254" s="182" t="str">
        <f>IF(CADA_PROD!C252="","",SUMIFS(MOVI_ENTR!M:M,MOVI_ENTR!D:D,D254,MOVI_ENTR!O:O,$E$5))</f>
        <v/>
      </c>
      <c r="K254" s="183" t="str">
        <f>IF(CADA_PROD!C252="","",IFERROR($J254/SUM($J$8:$J$1008),""))</f>
        <v/>
      </c>
      <c r="L254" s="183" t="str">
        <f>IF(CADA_PROD!C252="","",IFERROR(H254/SUM($H$8:$H$1008),""))</f>
        <v/>
      </c>
      <c r="M254" s="182" t="str">
        <f>IF(CADA_PROD!$C252="","",IFERROR(SUMIFS(MOVI_ENTR!M:M,MOVI_ENTR!D:D,D254,MOVI_ENTR!O:O,$E$5)/SUMIFS(MOVI_ENTR!I:I,MOVI_ENTR!D:D,D254,MOVI_ENTR!O:O,$E$5),0))</f>
        <v/>
      </c>
      <c r="N254" s="184" t="str">
        <f>IF(CADA_PROD!C252="","",G254/E254)</f>
        <v/>
      </c>
    </row>
    <row r="255" spans="2:14" ht="30" customHeight="1">
      <c r="B255" s="21">
        <f t="shared" si="7"/>
        <v>248</v>
      </c>
      <c r="C255" s="178" t="str">
        <f>IF(CADA_PROD!C253="","",CADA_PROD!C253)</f>
        <v/>
      </c>
      <c r="D255" s="179" t="str">
        <f>IF(CADA_PROD!D253="","",CADA_PROD!D253)</f>
        <v/>
      </c>
      <c r="E255" s="180" t="str">
        <f>IF(CADA_PROD!E253="","",CADA_PROD!E253)</f>
        <v/>
      </c>
      <c r="F255" s="180" t="str">
        <f>IF(CADA_PROD!D253="","",SUMIFS(MOVI_ENTR!I:I,MOVI_ENTR!D:D,D255,MOVI_ENTR!O:O,$E$5))</f>
        <v/>
      </c>
      <c r="G255" s="180" t="str">
        <f>IF(CADA_PROD!C253="","",SUMIFS(MOVI_SAID!H:H,MOVI_SAID!D:D,D255,MOVI_SAID!L:L,$E$5))</f>
        <v/>
      </c>
      <c r="H255" s="180" t="str">
        <f t="shared" si="6"/>
        <v/>
      </c>
      <c r="I255" s="179" t="str">
        <f>IF(CADA_PROD!C253="","",IFERROR(IF(H255&lt;=0,"Sem estoque",IF(H255/E255&lt;0.25,"Quase sem estoque",IF(H255/E255&lt;1.2,"Estoque baixo",IF(H255/E255&lt;2,"Estoque moderado","Estoque confortável")))),""))</f>
        <v/>
      </c>
      <c r="J255" s="182" t="str">
        <f>IF(CADA_PROD!C253="","",SUMIFS(MOVI_ENTR!M:M,MOVI_ENTR!D:D,D255,MOVI_ENTR!O:O,$E$5))</f>
        <v/>
      </c>
      <c r="K255" s="183" t="str">
        <f>IF(CADA_PROD!C253="","",IFERROR($J255/SUM($J$8:$J$1008),""))</f>
        <v/>
      </c>
      <c r="L255" s="183" t="str">
        <f>IF(CADA_PROD!C253="","",IFERROR(H255/SUM($H$8:$H$1008),""))</f>
        <v/>
      </c>
      <c r="M255" s="182" t="str">
        <f>IF(CADA_PROD!$C253="","",IFERROR(SUMIFS(MOVI_ENTR!M:M,MOVI_ENTR!D:D,D255,MOVI_ENTR!O:O,$E$5)/SUMIFS(MOVI_ENTR!I:I,MOVI_ENTR!D:D,D255,MOVI_ENTR!O:O,$E$5),0))</f>
        <v/>
      </c>
      <c r="N255" s="184" t="str">
        <f>IF(CADA_PROD!C253="","",G255/E255)</f>
        <v/>
      </c>
    </row>
    <row r="256" spans="2:14" ht="30" customHeight="1">
      <c r="B256" s="21">
        <f t="shared" si="7"/>
        <v>249</v>
      </c>
      <c r="C256" s="178" t="str">
        <f>IF(CADA_PROD!C254="","",CADA_PROD!C254)</f>
        <v/>
      </c>
      <c r="D256" s="179" t="str">
        <f>IF(CADA_PROD!D254="","",CADA_PROD!D254)</f>
        <v/>
      </c>
      <c r="E256" s="180" t="str">
        <f>IF(CADA_PROD!E254="","",CADA_PROD!E254)</f>
        <v/>
      </c>
      <c r="F256" s="180" t="str">
        <f>IF(CADA_PROD!D254="","",SUMIFS(MOVI_ENTR!I:I,MOVI_ENTR!D:D,D256,MOVI_ENTR!O:O,$E$5))</f>
        <v/>
      </c>
      <c r="G256" s="180" t="str">
        <f>IF(CADA_PROD!C254="","",SUMIFS(MOVI_SAID!H:H,MOVI_SAID!D:D,D256,MOVI_SAID!L:L,$E$5))</f>
        <v/>
      </c>
      <c r="H256" s="180" t="str">
        <f t="shared" si="6"/>
        <v/>
      </c>
      <c r="I256" s="179" t="str">
        <f>IF(CADA_PROD!C254="","",IFERROR(IF(H256&lt;=0,"Sem estoque",IF(H256/E256&lt;0.25,"Quase sem estoque",IF(H256/E256&lt;1.2,"Estoque baixo",IF(H256/E256&lt;2,"Estoque moderado","Estoque confortável")))),""))</f>
        <v/>
      </c>
      <c r="J256" s="182" t="str">
        <f>IF(CADA_PROD!C254="","",SUMIFS(MOVI_ENTR!M:M,MOVI_ENTR!D:D,D256,MOVI_ENTR!O:O,$E$5))</f>
        <v/>
      </c>
      <c r="K256" s="183" t="str">
        <f>IF(CADA_PROD!C254="","",IFERROR($J256/SUM($J$8:$J$1008),""))</f>
        <v/>
      </c>
      <c r="L256" s="183" t="str">
        <f>IF(CADA_PROD!C254="","",IFERROR(H256/SUM($H$8:$H$1008),""))</f>
        <v/>
      </c>
      <c r="M256" s="182" t="str">
        <f>IF(CADA_PROD!$C254="","",IFERROR(SUMIFS(MOVI_ENTR!M:M,MOVI_ENTR!D:D,D256,MOVI_ENTR!O:O,$E$5)/SUMIFS(MOVI_ENTR!I:I,MOVI_ENTR!D:D,D256,MOVI_ENTR!O:O,$E$5),0))</f>
        <v/>
      </c>
      <c r="N256" s="184" t="str">
        <f>IF(CADA_PROD!C254="","",G256/E256)</f>
        <v/>
      </c>
    </row>
    <row r="257" spans="2:14" ht="30" customHeight="1">
      <c r="B257" s="21">
        <f t="shared" si="7"/>
        <v>250</v>
      </c>
      <c r="C257" s="178" t="str">
        <f>IF(CADA_PROD!C255="","",CADA_PROD!C255)</f>
        <v/>
      </c>
      <c r="D257" s="179" t="str">
        <f>IF(CADA_PROD!D255="","",CADA_PROD!D255)</f>
        <v/>
      </c>
      <c r="E257" s="180" t="str">
        <f>IF(CADA_PROD!E255="","",CADA_PROD!E255)</f>
        <v/>
      </c>
      <c r="F257" s="180" t="str">
        <f>IF(CADA_PROD!D255="","",SUMIFS(MOVI_ENTR!I:I,MOVI_ENTR!D:D,D257,MOVI_ENTR!O:O,$E$5))</f>
        <v/>
      </c>
      <c r="G257" s="180" t="str">
        <f>IF(CADA_PROD!C255="","",SUMIFS(MOVI_SAID!H:H,MOVI_SAID!D:D,D257,MOVI_SAID!L:L,$E$5))</f>
        <v/>
      </c>
      <c r="H257" s="180" t="str">
        <f t="shared" si="6"/>
        <v/>
      </c>
      <c r="I257" s="179" t="str">
        <f>IF(CADA_PROD!C255="","",IFERROR(IF(H257&lt;=0,"Sem estoque",IF(H257/E257&lt;0.25,"Quase sem estoque",IF(H257/E257&lt;1.2,"Estoque baixo",IF(H257/E257&lt;2,"Estoque moderado","Estoque confortável")))),""))</f>
        <v/>
      </c>
      <c r="J257" s="182" t="str">
        <f>IF(CADA_PROD!C255="","",SUMIFS(MOVI_ENTR!M:M,MOVI_ENTR!D:D,D257,MOVI_ENTR!O:O,$E$5))</f>
        <v/>
      </c>
      <c r="K257" s="183" t="str">
        <f>IF(CADA_PROD!C255="","",IFERROR($J257/SUM($J$8:$J$1008),""))</f>
        <v/>
      </c>
      <c r="L257" s="183" t="str">
        <f>IF(CADA_PROD!C255="","",IFERROR(H257/SUM($H$8:$H$1008),""))</f>
        <v/>
      </c>
      <c r="M257" s="182" t="str">
        <f>IF(CADA_PROD!$C255="","",IFERROR(SUMIFS(MOVI_ENTR!M:M,MOVI_ENTR!D:D,D257,MOVI_ENTR!O:O,$E$5)/SUMIFS(MOVI_ENTR!I:I,MOVI_ENTR!D:D,D257,MOVI_ENTR!O:O,$E$5),0))</f>
        <v/>
      </c>
      <c r="N257" s="184" t="str">
        <f>IF(CADA_PROD!C255="","",G257/E257)</f>
        <v/>
      </c>
    </row>
    <row r="258" spans="2:14" ht="30" customHeight="1">
      <c r="B258" s="21">
        <f t="shared" si="7"/>
        <v>251</v>
      </c>
      <c r="C258" s="178" t="str">
        <f>IF(CADA_PROD!C256="","",CADA_PROD!C256)</f>
        <v/>
      </c>
      <c r="D258" s="179" t="str">
        <f>IF(CADA_PROD!D256="","",CADA_PROD!D256)</f>
        <v/>
      </c>
      <c r="E258" s="180" t="str">
        <f>IF(CADA_PROD!E256="","",CADA_PROD!E256)</f>
        <v/>
      </c>
      <c r="F258" s="180" t="str">
        <f>IF(CADA_PROD!D256="","",SUMIFS(MOVI_ENTR!I:I,MOVI_ENTR!D:D,D258,MOVI_ENTR!O:O,$E$5))</f>
        <v/>
      </c>
      <c r="G258" s="180" t="str">
        <f>IF(CADA_PROD!C256="","",SUMIFS(MOVI_SAID!H:H,MOVI_SAID!D:D,D258,MOVI_SAID!L:L,$E$5))</f>
        <v/>
      </c>
      <c r="H258" s="180" t="str">
        <f t="shared" si="6"/>
        <v/>
      </c>
      <c r="I258" s="179" t="str">
        <f>IF(CADA_PROD!C256="","",IFERROR(IF(H258&lt;=0,"Sem estoque",IF(H258/E258&lt;0.25,"Quase sem estoque",IF(H258/E258&lt;1.2,"Estoque baixo",IF(H258/E258&lt;2,"Estoque moderado","Estoque confortável")))),""))</f>
        <v/>
      </c>
      <c r="J258" s="182" t="str">
        <f>IF(CADA_PROD!C256="","",SUMIFS(MOVI_ENTR!M:M,MOVI_ENTR!D:D,D258,MOVI_ENTR!O:O,$E$5))</f>
        <v/>
      </c>
      <c r="K258" s="183" t="str">
        <f>IF(CADA_PROD!C256="","",IFERROR($J258/SUM($J$8:$J$1008),""))</f>
        <v/>
      </c>
      <c r="L258" s="183" t="str">
        <f>IF(CADA_PROD!C256="","",IFERROR(H258/SUM($H$8:$H$1008),""))</f>
        <v/>
      </c>
      <c r="M258" s="182" t="str">
        <f>IF(CADA_PROD!$C256="","",IFERROR(SUMIFS(MOVI_ENTR!M:M,MOVI_ENTR!D:D,D258,MOVI_ENTR!O:O,$E$5)/SUMIFS(MOVI_ENTR!I:I,MOVI_ENTR!D:D,D258,MOVI_ENTR!O:O,$E$5),0))</f>
        <v/>
      </c>
      <c r="N258" s="184" t="str">
        <f>IF(CADA_PROD!C256="","",G258/E258)</f>
        <v/>
      </c>
    </row>
    <row r="259" spans="2:14" ht="30" customHeight="1">
      <c r="B259" s="21">
        <f t="shared" si="7"/>
        <v>252</v>
      </c>
      <c r="C259" s="178" t="str">
        <f>IF(CADA_PROD!C257="","",CADA_PROD!C257)</f>
        <v/>
      </c>
      <c r="D259" s="179" t="str">
        <f>IF(CADA_PROD!D257="","",CADA_PROD!D257)</f>
        <v/>
      </c>
      <c r="E259" s="180" t="str">
        <f>IF(CADA_PROD!E257="","",CADA_PROD!E257)</f>
        <v/>
      </c>
      <c r="F259" s="180" t="str">
        <f>IF(CADA_PROD!D257="","",SUMIFS(MOVI_ENTR!I:I,MOVI_ENTR!D:D,D259,MOVI_ENTR!O:O,$E$5))</f>
        <v/>
      </c>
      <c r="G259" s="180" t="str">
        <f>IF(CADA_PROD!C257="","",SUMIFS(MOVI_SAID!H:H,MOVI_SAID!D:D,D259,MOVI_SAID!L:L,$E$5))</f>
        <v/>
      </c>
      <c r="H259" s="180" t="str">
        <f t="shared" si="6"/>
        <v/>
      </c>
      <c r="I259" s="179" t="str">
        <f>IF(CADA_PROD!C257="","",IFERROR(IF(H259&lt;=0,"Sem estoque",IF(H259/E259&lt;0.25,"Quase sem estoque",IF(H259/E259&lt;1.2,"Estoque baixo",IF(H259/E259&lt;2,"Estoque moderado","Estoque confortável")))),""))</f>
        <v/>
      </c>
      <c r="J259" s="182" t="str">
        <f>IF(CADA_PROD!C257="","",SUMIFS(MOVI_ENTR!M:M,MOVI_ENTR!D:D,D259,MOVI_ENTR!O:O,$E$5))</f>
        <v/>
      </c>
      <c r="K259" s="183" t="str">
        <f>IF(CADA_PROD!C257="","",IFERROR($J259/SUM($J$8:$J$1008),""))</f>
        <v/>
      </c>
      <c r="L259" s="183" t="str">
        <f>IF(CADA_PROD!C257="","",IFERROR(H259/SUM($H$8:$H$1008),""))</f>
        <v/>
      </c>
      <c r="M259" s="182" t="str">
        <f>IF(CADA_PROD!$C257="","",IFERROR(SUMIFS(MOVI_ENTR!M:M,MOVI_ENTR!D:D,D259,MOVI_ENTR!O:O,$E$5)/SUMIFS(MOVI_ENTR!I:I,MOVI_ENTR!D:D,D259,MOVI_ENTR!O:O,$E$5),0))</f>
        <v/>
      </c>
      <c r="N259" s="184" t="str">
        <f>IF(CADA_PROD!C257="","",G259/E259)</f>
        <v/>
      </c>
    </row>
    <row r="260" spans="2:14" ht="30" customHeight="1">
      <c r="B260" s="21">
        <f t="shared" si="7"/>
        <v>253</v>
      </c>
      <c r="C260" s="178" t="str">
        <f>IF(CADA_PROD!C258="","",CADA_PROD!C258)</f>
        <v/>
      </c>
      <c r="D260" s="179" t="str">
        <f>IF(CADA_PROD!D258="","",CADA_PROD!D258)</f>
        <v/>
      </c>
      <c r="E260" s="180" t="str">
        <f>IF(CADA_PROD!E258="","",CADA_PROD!E258)</f>
        <v/>
      </c>
      <c r="F260" s="180" t="str">
        <f>IF(CADA_PROD!D258="","",SUMIFS(MOVI_ENTR!I:I,MOVI_ENTR!D:D,D260,MOVI_ENTR!O:O,$E$5))</f>
        <v/>
      </c>
      <c r="G260" s="180" t="str">
        <f>IF(CADA_PROD!C258="","",SUMIFS(MOVI_SAID!H:H,MOVI_SAID!D:D,D260,MOVI_SAID!L:L,$E$5))</f>
        <v/>
      </c>
      <c r="H260" s="180" t="str">
        <f t="shared" si="6"/>
        <v/>
      </c>
      <c r="I260" s="179" t="str">
        <f>IF(CADA_PROD!C258="","",IFERROR(IF(H260&lt;=0,"Sem estoque",IF(H260/E260&lt;0.25,"Quase sem estoque",IF(H260/E260&lt;1.2,"Estoque baixo",IF(H260/E260&lt;2,"Estoque moderado","Estoque confortável")))),""))</f>
        <v/>
      </c>
      <c r="J260" s="182" t="str">
        <f>IF(CADA_PROD!C258="","",SUMIFS(MOVI_ENTR!M:M,MOVI_ENTR!D:D,D260,MOVI_ENTR!O:O,$E$5))</f>
        <v/>
      </c>
      <c r="K260" s="183" t="str">
        <f>IF(CADA_PROD!C258="","",IFERROR($J260/SUM($J$8:$J$1008),""))</f>
        <v/>
      </c>
      <c r="L260" s="183" t="str">
        <f>IF(CADA_PROD!C258="","",IFERROR(H260/SUM($H$8:$H$1008),""))</f>
        <v/>
      </c>
      <c r="M260" s="182" t="str">
        <f>IF(CADA_PROD!$C258="","",IFERROR(SUMIFS(MOVI_ENTR!M:M,MOVI_ENTR!D:D,D260,MOVI_ENTR!O:O,$E$5)/SUMIFS(MOVI_ENTR!I:I,MOVI_ENTR!D:D,D260,MOVI_ENTR!O:O,$E$5),0))</f>
        <v/>
      </c>
      <c r="N260" s="184" t="str">
        <f>IF(CADA_PROD!C258="","",G260/E260)</f>
        <v/>
      </c>
    </row>
    <row r="261" spans="2:14" ht="30" customHeight="1">
      <c r="B261" s="21">
        <f t="shared" si="7"/>
        <v>254</v>
      </c>
      <c r="C261" s="178" t="str">
        <f>IF(CADA_PROD!C259="","",CADA_PROD!C259)</f>
        <v/>
      </c>
      <c r="D261" s="179" t="str">
        <f>IF(CADA_PROD!D259="","",CADA_PROD!D259)</f>
        <v/>
      </c>
      <c r="E261" s="180" t="str">
        <f>IF(CADA_PROD!E259="","",CADA_PROD!E259)</f>
        <v/>
      </c>
      <c r="F261" s="180" t="str">
        <f>IF(CADA_PROD!D259="","",SUMIFS(MOVI_ENTR!I:I,MOVI_ENTR!D:D,D261,MOVI_ENTR!O:O,$E$5))</f>
        <v/>
      </c>
      <c r="G261" s="180" t="str">
        <f>IF(CADA_PROD!C259="","",SUMIFS(MOVI_SAID!H:H,MOVI_SAID!D:D,D261,MOVI_SAID!L:L,$E$5))</f>
        <v/>
      </c>
      <c r="H261" s="180" t="str">
        <f t="shared" si="6"/>
        <v/>
      </c>
      <c r="I261" s="179" t="str">
        <f>IF(CADA_PROD!C259="","",IFERROR(IF(H261&lt;=0,"Sem estoque",IF(H261/E261&lt;0.25,"Quase sem estoque",IF(H261/E261&lt;1.2,"Estoque baixo",IF(H261/E261&lt;2,"Estoque moderado","Estoque confortável")))),""))</f>
        <v/>
      </c>
      <c r="J261" s="182" t="str">
        <f>IF(CADA_PROD!C259="","",SUMIFS(MOVI_ENTR!M:M,MOVI_ENTR!D:D,D261,MOVI_ENTR!O:O,$E$5))</f>
        <v/>
      </c>
      <c r="K261" s="183" t="str">
        <f>IF(CADA_PROD!C259="","",IFERROR($J261/SUM($J$8:$J$1008),""))</f>
        <v/>
      </c>
      <c r="L261" s="183" t="str">
        <f>IF(CADA_PROD!C259="","",IFERROR(H261/SUM($H$8:$H$1008),""))</f>
        <v/>
      </c>
      <c r="M261" s="182" t="str">
        <f>IF(CADA_PROD!$C259="","",IFERROR(SUMIFS(MOVI_ENTR!M:M,MOVI_ENTR!D:D,D261,MOVI_ENTR!O:O,$E$5)/SUMIFS(MOVI_ENTR!I:I,MOVI_ENTR!D:D,D261,MOVI_ENTR!O:O,$E$5),0))</f>
        <v/>
      </c>
      <c r="N261" s="184" t="str">
        <f>IF(CADA_PROD!C259="","",G261/E261)</f>
        <v/>
      </c>
    </row>
    <row r="262" spans="2:14" ht="30" customHeight="1">
      <c r="B262" s="21">
        <f t="shared" si="7"/>
        <v>255</v>
      </c>
      <c r="C262" s="178" t="str">
        <f>IF(CADA_PROD!C260="","",CADA_PROD!C260)</f>
        <v/>
      </c>
      <c r="D262" s="179" t="str">
        <f>IF(CADA_PROD!D260="","",CADA_PROD!D260)</f>
        <v/>
      </c>
      <c r="E262" s="180" t="str">
        <f>IF(CADA_PROD!E260="","",CADA_PROD!E260)</f>
        <v/>
      </c>
      <c r="F262" s="180" t="str">
        <f>IF(CADA_PROD!D260="","",SUMIFS(MOVI_ENTR!I:I,MOVI_ENTR!D:D,D262,MOVI_ENTR!O:O,$E$5))</f>
        <v/>
      </c>
      <c r="G262" s="180" t="str">
        <f>IF(CADA_PROD!C260="","",SUMIFS(MOVI_SAID!H:H,MOVI_SAID!D:D,D262,MOVI_SAID!L:L,$E$5))</f>
        <v/>
      </c>
      <c r="H262" s="180" t="str">
        <f t="shared" si="6"/>
        <v/>
      </c>
      <c r="I262" s="179" t="str">
        <f>IF(CADA_PROD!C260="","",IFERROR(IF(H262&lt;=0,"Sem estoque",IF(H262/E262&lt;0.25,"Quase sem estoque",IF(H262/E262&lt;1.2,"Estoque baixo",IF(H262/E262&lt;2,"Estoque moderado","Estoque confortável")))),""))</f>
        <v/>
      </c>
      <c r="J262" s="182" t="str">
        <f>IF(CADA_PROD!C260="","",SUMIFS(MOVI_ENTR!M:M,MOVI_ENTR!D:D,D262,MOVI_ENTR!O:O,$E$5))</f>
        <v/>
      </c>
      <c r="K262" s="183" t="str">
        <f>IF(CADA_PROD!C260="","",IFERROR($J262/SUM($J$8:$J$1008),""))</f>
        <v/>
      </c>
      <c r="L262" s="183" t="str">
        <f>IF(CADA_PROD!C260="","",IFERROR(H262/SUM($H$8:$H$1008),""))</f>
        <v/>
      </c>
      <c r="M262" s="182" t="str">
        <f>IF(CADA_PROD!$C260="","",IFERROR(SUMIFS(MOVI_ENTR!M:M,MOVI_ENTR!D:D,D262,MOVI_ENTR!O:O,$E$5)/SUMIFS(MOVI_ENTR!I:I,MOVI_ENTR!D:D,D262,MOVI_ENTR!O:O,$E$5),0))</f>
        <v/>
      </c>
      <c r="N262" s="184" t="str">
        <f>IF(CADA_PROD!C260="","",G262/E262)</f>
        <v/>
      </c>
    </row>
    <row r="263" spans="2:14" ht="30" customHeight="1">
      <c r="B263" s="21">
        <f t="shared" si="7"/>
        <v>256</v>
      </c>
      <c r="C263" s="178" t="str">
        <f>IF(CADA_PROD!C261="","",CADA_PROD!C261)</f>
        <v/>
      </c>
      <c r="D263" s="179" t="str">
        <f>IF(CADA_PROD!D261="","",CADA_PROD!D261)</f>
        <v/>
      </c>
      <c r="E263" s="180" t="str">
        <f>IF(CADA_PROD!E261="","",CADA_PROD!E261)</f>
        <v/>
      </c>
      <c r="F263" s="180" t="str">
        <f>IF(CADA_PROD!D261="","",SUMIFS(MOVI_ENTR!I:I,MOVI_ENTR!D:D,D263,MOVI_ENTR!O:O,$E$5))</f>
        <v/>
      </c>
      <c r="G263" s="180" t="str">
        <f>IF(CADA_PROD!C261="","",SUMIFS(MOVI_SAID!H:H,MOVI_SAID!D:D,D263,MOVI_SAID!L:L,$E$5))</f>
        <v/>
      </c>
      <c r="H263" s="180" t="str">
        <f t="shared" si="6"/>
        <v/>
      </c>
      <c r="I263" s="179" t="str">
        <f>IF(CADA_PROD!C261="","",IFERROR(IF(H263&lt;=0,"Sem estoque",IF(H263/E263&lt;0.25,"Quase sem estoque",IF(H263/E263&lt;1.2,"Estoque baixo",IF(H263/E263&lt;2,"Estoque moderado","Estoque confortável")))),""))</f>
        <v/>
      </c>
      <c r="J263" s="182" t="str">
        <f>IF(CADA_PROD!C261="","",SUMIFS(MOVI_ENTR!M:M,MOVI_ENTR!D:D,D263,MOVI_ENTR!O:O,$E$5))</f>
        <v/>
      </c>
      <c r="K263" s="183" t="str">
        <f>IF(CADA_PROD!C261="","",IFERROR($J263/SUM($J$8:$J$1008),""))</f>
        <v/>
      </c>
      <c r="L263" s="183" t="str">
        <f>IF(CADA_PROD!C261="","",IFERROR(H263/SUM($H$8:$H$1008),""))</f>
        <v/>
      </c>
      <c r="M263" s="182" t="str">
        <f>IF(CADA_PROD!$C261="","",IFERROR(SUMIFS(MOVI_ENTR!M:M,MOVI_ENTR!D:D,D263,MOVI_ENTR!O:O,$E$5)/SUMIFS(MOVI_ENTR!I:I,MOVI_ENTR!D:D,D263,MOVI_ENTR!O:O,$E$5),0))</f>
        <v/>
      </c>
      <c r="N263" s="184" t="str">
        <f>IF(CADA_PROD!C261="","",G263/E263)</f>
        <v/>
      </c>
    </row>
    <row r="264" spans="2:14" ht="30" customHeight="1">
      <c r="B264" s="21">
        <f t="shared" si="7"/>
        <v>257</v>
      </c>
      <c r="C264" s="178" t="str">
        <f>IF(CADA_PROD!C262="","",CADA_PROD!C262)</f>
        <v/>
      </c>
      <c r="D264" s="179" t="str">
        <f>IF(CADA_PROD!D262="","",CADA_PROD!D262)</f>
        <v/>
      </c>
      <c r="E264" s="180" t="str">
        <f>IF(CADA_PROD!E262="","",CADA_PROD!E262)</f>
        <v/>
      </c>
      <c r="F264" s="180" t="str">
        <f>IF(CADA_PROD!D262="","",SUMIFS(MOVI_ENTR!I:I,MOVI_ENTR!D:D,D264,MOVI_ENTR!O:O,$E$5))</f>
        <v/>
      </c>
      <c r="G264" s="180" t="str">
        <f>IF(CADA_PROD!C262="","",SUMIFS(MOVI_SAID!H:H,MOVI_SAID!D:D,D264,MOVI_SAID!L:L,$E$5))</f>
        <v/>
      </c>
      <c r="H264" s="180" t="str">
        <f t="shared" si="6"/>
        <v/>
      </c>
      <c r="I264" s="179" t="str">
        <f>IF(CADA_PROD!C262="","",IFERROR(IF(H264&lt;=0,"Sem estoque",IF(H264/E264&lt;0.25,"Quase sem estoque",IF(H264/E264&lt;1.2,"Estoque baixo",IF(H264/E264&lt;2,"Estoque moderado","Estoque confortável")))),""))</f>
        <v/>
      </c>
      <c r="J264" s="182" t="str">
        <f>IF(CADA_PROD!C262="","",SUMIFS(MOVI_ENTR!M:M,MOVI_ENTR!D:D,D264,MOVI_ENTR!O:O,$E$5))</f>
        <v/>
      </c>
      <c r="K264" s="183" t="str">
        <f>IF(CADA_PROD!C262="","",IFERROR($J264/SUM($J$8:$J$1008),""))</f>
        <v/>
      </c>
      <c r="L264" s="183" t="str">
        <f>IF(CADA_PROD!C262="","",IFERROR(H264/SUM($H$8:$H$1008),""))</f>
        <v/>
      </c>
      <c r="M264" s="182" t="str">
        <f>IF(CADA_PROD!$C262="","",IFERROR(SUMIFS(MOVI_ENTR!M:M,MOVI_ENTR!D:D,D264,MOVI_ENTR!O:O,$E$5)/SUMIFS(MOVI_ENTR!I:I,MOVI_ENTR!D:D,D264,MOVI_ENTR!O:O,$E$5),0))</f>
        <v/>
      </c>
      <c r="N264" s="184" t="str">
        <f>IF(CADA_PROD!C262="","",G264/E264)</f>
        <v/>
      </c>
    </row>
    <row r="265" spans="2:14" ht="30" customHeight="1">
      <c r="B265" s="21">
        <f t="shared" si="7"/>
        <v>258</v>
      </c>
      <c r="C265" s="178" t="str">
        <f>IF(CADA_PROD!C263="","",CADA_PROD!C263)</f>
        <v/>
      </c>
      <c r="D265" s="179" t="str">
        <f>IF(CADA_PROD!D263="","",CADA_PROD!D263)</f>
        <v/>
      </c>
      <c r="E265" s="180" t="str">
        <f>IF(CADA_PROD!E263="","",CADA_PROD!E263)</f>
        <v/>
      </c>
      <c r="F265" s="180" t="str">
        <f>IF(CADA_PROD!D263="","",SUMIFS(MOVI_ENTR!I:I,MOVI_ENTR!D:D,D265,MOVI_ENTR!O:O,$E$5))</f>
        <v/>
      </c>
      <c r="G265" s="180" t="str">
        <f>IF(CADA_PROD!C263="","",SUMIFS(MOVI_SAID!H:H,MOVI_SAID!D:D,D265,MOVI_SAID!L:L,$E$5))</f>
        <v/>
      </c>
      <c r="H265" s="180" t="str">
        <f t="shared" ref="H265:H328" si="8">IFERROR(F265-G265,"")</f>
        <v/>
      </c>
      <c r="I265" s="179" t="str">
        <f>IF(CADA_PROD!C263="","",IFERROR(IF(H265&lt;=0,"Sem estoque",IF(H265/E265&lt;0.25,"Quase sem estoque",IF(H265/E265&lt;1.2,"Estoque baixo",IF(H265/E265&lt;2,"Estoque moderado","Estoque confortável")))),""))</f>
        <v/>
      </c>
      <c r="J265" s="182" t="str">
        <f>IF(CADA_PROD!C263="","",SUMIFS(MOVI_ENTR!M:M,MOVI_ENTR!D:D,D265,MOVI_ENTR!O:O,$E$5))</f>
        <v/>
      </c>
      <c r="K265" s="183" t="str">
        <f>IF(CADA_PROD!C263="","",IFERROR($J265/SUM($J$8:$J$1008),""))</f>
        <v/>
      </c>
      <c r="L265" s="183" t="str">
        <f>IF(CADA_PROD!C263="","",IFERROR(H265/SUM($H$8:$H$1008),""))</f>
        <v/>
      </c>
      <c r="M265" s="182" t="str">
        <f>IF(CADA_PROD!$C263="","",IFERROR(SUMIFS(MOVI_ENTR!M:M,MOVI_ENTR!D:D,D265,MOVI_ENTR!O:O,$E$5)/SUMIFS(MOVI_ENTR!I:I,MOVI_ENTR!D:D,D265,MOVI_ENTR!O:O,$E$5),0))</f>
        <v/>
      </c>
      <c r="N265" s="184" t="str">
        <f>IF(CADA_PROD!C263="","",G265/E265)</f>
        <v/>
      </c>
    </row>
    <row r="266" spans="2:14" ht="30" customHeight="1">
      <c r="B266" s="21">
        <f t="shared" ref="B266:B329" si="9">B265+1</f>
        <v>259</v>
      </c>
      <c r="C266" s="178" t="str">
        <f>IF(CADA_PROD!C264="","",CADA_PROD!C264)</f>
        <v/>
      </c>
      <c r="D266" s="179" t="str">
        <f>IF(CADA_PROD!D264="","",CADA_PROD!D264)</f>
        <v/>
      </c>
      <c r="E266" s="180" t="str">
        <f>IF(CADA_PROD!E264="","",CADA_PROD!E264)</f>
        <v/>
      </c>
      <c r="F266" s="180" t="str">
        <f>IF(CADA_PROD!D264="","",SUMIFS(MOVI_ENTR!I:I,MOVI_ENTR!D:D,D266,MOVI_ENTR!O:O,$E$5))</f>
        <v/>
      </c>
      <c r="G266" s="180" t="str">
        <f>IF(CADA_PROD!C264="","",SUMIFS(MOVI_SAID!H:H,MOVI_SAID!D:D,D266,MOVI_SAID!L:L,$E$5))</f>
        <v/>
      </c>
      <c r="H266" s="180" t="str">
        <f t="shared" si="8"/>
        <v/>
      </c>
      <c r="I266" s="179" t="str">
        <f>IF(CADA_PROD!C264="","",IFERROR(IF(H266&lt;=0,"Sem estoque",IF(H266/E266&lt;0.25,"Quase sem estoque",IF(H266/E266&lt;1.2,"Estoque baixo",IF(H266/E266&lt;2,"Estoque moderado","Estoque confortável")))),""))</f>
        <v/>
      </c>
      <c r="J266" s="182" t="str">
        <f>IF(CADA_PROD!C264="","",SUMIFS(MOVI_ENTR!M:M,MOVI_ENTR!D:D,D266,MOVI_ENTR!O:O,$E$5))</f>
        <v/>
      </c>
      <c r="K266" s="183" t="str">
        <f>IF(CADA_PROD!C264="","",IFERROR($J266/SUM($J$8:$J$1008),""))</f>
        <v/>
      </c>
      <c r="L266" s="183" t="str">
        <f>IF(CADA_PROD!C264="","",IFERROR(H266/SUM($H$8:$H$1008),""))</f>
        <v/>
      </c>
      <c r="M266" s="182" t="str">
        <f>IF(CADA_PROD!$C264="","",IFERROR(SUMIFS(MOVI_ENTR!M:M,MOVI_ENTR!D:D,D266,MOVI_ENTR!O:O,$E$5)/SUMIFS(MOVI_ENTR!I:I,MOVI_ENTR!D:D,D266,MOVI_ENTR!O:O,$E$5),0))</f>
        <v/>
      </c>
      <c r="N266" s="184" t="str">
        <f>IF(CADA_PROD!C264="","",G266/E266)</f>
        <v/>
      </c>
    </row>
    <row r="267" spans="2:14" ht="30" customHeight="1">
      <c r="B267" s="21">
        <f t="shared" si="9"/>
        <v>260</v>
      </c>
      <c r="C267" s="178" t="str">
        <f>IF(CADA_PROD!C265="","",CADA_PROD!C265)</f>
        <v/>
      </c>
      <c r="D267" s="179" t="str">
        <f>IF(CADA_PROD!D265="","",CADA_PROD!D265)</f>
        <v/>
      </c>
      <c r="E267" s="180" t="str">
        <f>IF(CADA_PROD!E265="","",CADA_PROD!E265)</f>
        <v/>
      </c>
      <c r="F267" s="180" t="str">
        <f>IF(CADA_PROD!D265="","",SUMIFS(MOVI_ENTR!I:I,MOVI_ENTR!D:D,D267,MOVI_ENTR!O:O,$E$5))</f>
        <v/>
      </c>
      <c r="G267" s="180" t="str">
        <f>IF(CADA_PROD!C265="","",SUMIFS(MOVI_SAID!H:H,MOVI_SAID!D:D,D267,MOVI_SAID!L:L,$E$5))</f>
        <v/>
      </c>
      <c r="H267" s="180" t="str">
        <f t="shared" si="8"/>
        <v/>
      </c>
      <c r="I267" s="179" t="str">
        <f>IF(CADA_PROD!C265="","",IFERROR(IF(H267&lt;=0,"Sem estoque",IF(H267/E267&lt;0.25,"Quase sem estoque",IF(H267/E267&lt;1.2,"Estoque baixo",IF(H267/E267&lt;2,"Estoque moderado","Estoque confortável")))),""))</f>
        <v/>
      </c>
      <c r="J267" s="182" t="str">
        <f>IF(CADA_PROD!C265="","",SUMIFS(MOVI_ENTR!M:M,MOVI_ENTR!D:D,D267,MOVI_ENTR!O:O,$E$5))</f>
        <v/>
      </c>
      <c r="K267" s="183" t="str">
        <f>IF(CADA_PROD!C265="","",IFERROR($J267/SUM($J$8:$J$1008),""))</f>
        <v/>
      </c>
      <c r="L267" s="183" t="str">
        <f>IF(CADA_PROD!C265="","",IFERROR(H267/SUM($H$8:$H$1008),""))</f>
        <v/>
      </c>
      <c r="M267" s="182" t="str">
        <f>IF(CADA_PROD!$C265="","",IFERROR(SUMIFS(MOVI_ENTR!M:M,MOVI_ENTR!D:D,D267,MOVI_ENTR!O:O,$E$5)/SUMIFS(MOVI_ENTR!I:I,MOVI_ENTR!D:D,D267,MOVI_ENTR!O:O,$E$5),0))</f>
        <v/>
      </c>
      <c r="N267" s="184" t="str">
        <f>IF(CADA_PROD!C265="","",G267/E267)</f>
        <v/>
      </c>
    </row>
    <row r="268" spans="2:14" ht="30" customHeight="1">
      <c r="B268" s="21">
        <f t="shared" si="9"/>
        <v>261</v>
      </c>
      <c r="C268" s="178" t="str">
        <f>IF(CADA_PROD!C266="","",CADA_PROD!C266)</f>
        <v/>
      </c>
      <c r="D268" s="179" t="str">
        <f>IF(CADA_PROD!D266="","",CADA_PROD!D266)</f>
        <v/>
      </c>
      <c r="E268" s="180" t="str">
        <f>IF(CADA_PROD!E266="","",CADA_PROD!E266)</f>
        <v/>
      </c>
      <c r="F268" s="180" t="str">
        <f>IF(CADA_PROD!D266="","",SUMIFS(MOVI_ENTR!I:I,MOVI_ENTR!D:D,D268,MOVI_ENTR!O:O,$E$5))</f>
        <v/>
      </c>
      <c r="G268" s="180" t="str">
        <f>IF(CADA_PROD!C266="","",SUMIFS(MOVI_SAID!H:H,MOVI_SAID!D:D,D268,MOVI_SAID!L:L,$E$5))</f>
        <v/>
      </c>
      <c r="H268" s="180" t="str">
        <f t="shared" si="8"/>
        <v/>
      </c>
      <c r="I268" s="179" t="str">
        <f>IF(CADA_PROD!C266="","",IFERROR(IF(H268&lt;=0,"Sem estoque",IF(H268/E268&lt;0.25,"Quase sem estoque",IF(H268/E268&lt;1.2,"Estoque baixo",IF(H268/E268&lt;2,"Estoque moderado","Estoque confortável")))),""))</f>
        <v/>
      </c>
      <c r="J268" s="182" t="str">
        <f>IF(CADA_PROD!C266="","",SUMIFS(MOVI_ENTR!M:M,MOVI_ENTR!D:D,D268,MOVI_ENTR!O:O,$E$5))</f>
        <v/>
      </c>
      <c r="K268" s="183" t="str">
        <f>IF(CADA_PROD!C266="","",IFERROR($J268/SUM($J$8:$J$1008),""))</f>
        <v/>
      </c>
      <c r="L268" s="183" t="str">
        <f>IF(CADA_PROD!C266="","",IFERROR(H268/SUM($H$8:$H$1008),""))</f>
        <v/>
      </c>
      <c r="M268" s="182" t="str">
        <f>IF(CADA_PROD!$C266="","",IFERROR(SUMIFS(MOVI_ENTR!M:M,MOVI_ENTR!D:D,D268,MOVI_ENTR!O:O,$E$5)/SUMIFS(MOVI_ENTR!I:I,MOVI_ENTR!D:D,D268,MOVI_ENTR!O:O,$E$5),0))</f>
        <v/>
      </c>
      <c r="N268" s="184" t="str">
        <f>IF(CADA_PROD!C266="","",G268/E268)</f>
        <v/>
      </c>
    </row>
    <row r="269" spans="2:14" ht="30" customHeight="1">
      <c r="B269" s="21">
        <f t="shared" si="9"/>
        <v>262</v>
      </c>
      <c r="C269" s="178" t="str">
        <f>IF(CADA_PROD!C267="","",CADA_PROD!C267)</f>
        <v/>
      </c>
      <c r="D269" s="179" t="str">
        <f>IF(CADA_PROD!D267="","",CADA_PROD!D267)</f>
        <v/>
      </c>
      <c r="E269" s="180" t="str">
        <f>IF(CADA_PROD!E267="","",CADA_PROD!E267)</f>
        <v/>
      </c>
      <c r="F269" s="180" t="str">
        <f>IF(CADA_PROD!D267="","",SUMIFS(MOVI_ENTR!I:I,MOVI_ENTR!D:D,D269,MOVI_ENTR!O:O,$E$5))</f>
        <v/>
      </c>
      <c r="G269" s="180" t="str">
        <f>IF(CADA_PROD!C267="","",SUMIFS(MOVI_SAID!H:H,MOVI_SAID!D:D,D269,MOVI_SAID!L:L,$E$5))</f>
        <v/>
      </c>
      <c r="H269" s="180" t="str">
        <f t="shared" si="8"/>
        <v/>
      </c>
      <c r="I269" s="179" t="str">
        <f>IF(CADA_PROD!C267="","",IFERROR(IF(H269&lt;=0,"Sem estoque",IF(H269/E269&lt;0.25,"Quase sem estoque",IF(H269/E269&lt;1.2,"Estoque baixo",IF(H269/E269&lt;2,"Estoque moderado","Estoque confortável")))),""))</f>
        <v/>
      </c>
      <c r="J269" s="182" t="str">
        <f>IF(CADA_PROD!C267="","",SUMIFS(MOVI_ENTR!M:M,MOVI_ENTR!D:D,D269,MOVI_ENTR!O:O,$E$5))</f>
        <v/>
      </c>
      <c r="K269" s="183" t="str">
        <f>IF(CADA_PROD!C267="","",IFERROR($J269/SUM($J$8:$J$1008),""))</f>
        <v/>
      </c>
      <c r="L269" s="183" t="str">
        <f>IF(CADA_PROD!C267="","",IFERROR(H269/SUM($H$8:$H$1008),""))</f>
        <v/>
      </c>
      <c r="M269" s="182" t="str">
        <f>IF(CADA_PROD!$C267="","",IFERROR(SUMIFS(MOVI_ENTR!M:M,MOVI_ENTR!D:D,D269,MOVI_ENTR!O:O,$E$5)/SUMIFS(MOVI_ENTR!I:I,MOVI_ENTR!D:D,D269,MOVI_ENTR!O:O,$E$5),0))</f>
        <v/>
      </c>
      <c r="N269" s="184" t="str">
        <f>IF(CADA_PROD!C267="","",G269/E269)</f>
        <v/>
      </c>
    </row>
    <row r="270" spans="2:14" ht="30" customHeight="1">
      <c r="B270" s="21">
        <f t="shared" si="9"/>
        <v>263</v>
      </c>
      <c r="C270" s="178" t="str">
        <f>IF(CADA_PROD!C268="","",CADA_PROD!C268)</f>
        <v/>
      </c>
      <c r="D270" s="179" t="str">
        <f>IF(CADA_PROD!D268="","",CADA_PROD!D268)</f>
        <v/>
      </c>
      <c r="E270" s="180" t="str">
        <f>IF(CADA_PROD!E268="","",CADA_PROD!E268)</f>
        <v/>
      </c>
      <c r="F270" s="180" t="str">
        <f>IF(CADA_PROD!D268="","",SUMIFS(MOVI_ENTR!I:I,MOVI_ENTR!D:D,D270,MOVI_ENTR!O:O,$E$5))</f>
        <v/>
      </c>
      <c r="G270" s="180" t="str">
        <f>IF(CADA_PROD!C268="","",SUMIFS(MOVI_SAID!H:H,MOVI_SAID!D:D,D270,MOVI_SAID!L:L,$E$5))</f>
        <v/>
      </c>
      <c r="H270" s="180" t="str">
        <f t="shared" si="8"/>
        <v/>
      </c>
      <c r="I270" s="179" t="str">
        <f>IF(CADA_PROD!C268="","",IFERROR(IF(H270&lt;=0,"Sem estoque",IF(H270/E270&lt;0.25,"Quase sem estoque",IF(H270/E270&lt;1.2,"Estoque baixo",IF(H270/E270&lt;2,"Estoque moderado","Estoque confortável")))),""))</f>
        <v/>
      </c>
      <c r="J270" s="182" t="str">
        <f>IF(CADA_PROD!C268="","",SUMIFS(MOVI_ENTR!M:M,MOVI_ENTR!D:D,D270,MOVI_ENTR!O:O,$E$5))</f>
        <v/>
      </c>
      <c r="K270" s="183" t="str">
        <f>IF(CADA_PROD!C268="","",IFERROR($J270/SUM($J$8:$J$1008),""))</f>
        <v/>
      </c>
      <c r="L270" s="183" t="str">
        <f>IF(CADA_PROD!C268="","",IFERROR(H270/SUM($H$8:$H$1008),""))</f>
        <v/>
      </c>
      <c r="M270" s="182" t="str">
        <f>IF(CADA_PROD!$C268="","",IFERROR(SUMIFS(MOVI_ENTR!M:M,MOVI_ENTR!D:D,D270,MOVI_ENTR!O:O,$E$5)/SUMIFS(MOVI_ENTR!I:I,MOVI_ENTR!D:D,D270,MOVI_ENTR!O:O,$E$5),0))</f>
        <v/>
      </c>
      <c r="N270" s="184" t="str">
        <f>IF(CADA_PROD!C268="","",G270/E270)</f>
        <v/>
      </c>
    </row>
    <row r="271" spans="2:14" ht="30" customHeight="1">
      <c r="B271" s="21">
        <f t="shared" si="9"/>
        <v>264</v>
      </c>
      <c r="C271" s="178" t="str">
        <f>IF(CADA_PROD!C269="","",CADA_PROD!C269)</f>
        <v/>
      </c>
      <c r="D271" s="179" t="str">
        <f>IF(CADA_PROD!D269="","",CADA_PROD!D269)</f>
        <v/>
      </c>
      <c r="E271" s="180" t="str">
        <f>IF(CADA_PROD!E269="","",CADA_PROD!E269)</f>
        <v/>
      </c>
      <c r="F271" s="180" t="str">
        <f>IF(CADA_PROD!D269="","",SUMIFS(MOVI_ENTR!I:I,MOVI_ENTR!D:D,D271,MOVI_ENTR!O:O,$E$5))</f>
        <v/>
      </c>
      <c r="G271" s="180" t="str">
        <f>IF(CADA_PROD!C269="","",SUMIFS(MOVI_SAID!H:H,MOVI_SAID!D:D,D271,MOVI_SAID!L:L,$E$5))</f>
        <v/>
      </c>
      <c r="H271" s="180" t="str">
        <f t="shared" si="8"/>
        <v/>
      </c>
      <c r="I271" s="179" t="str">
        <f>IF(CADA_PROD!C269="","",IFERROR(IF(H271&lt;=0,"Sem estoque",IF(H271/E271&lt;0.25,"Quase sem estoque",IF(H271/E271&lt;1.2,"Estoque baixo",IF(H271/E271&lt;2,"Estoque moderado","Estoque confortável")))),""))</f>
        <v/>
      </c>
      <c r="J271" s="182" t="str">
        <f>IF(CADA_PROD!C269="","",SUMIFS(MOVI_ENTR!M:M,MOVI_ENTR!D:D,D271,MOVI_ENTR!O:O,$E$5))</f>
        <v/>
      </c>
      <c r="K271" s="183" t="str">
        <f>IF(CADA_PROD!C269="","",IFERROR($J271/SUM($J$8:$J$1008),""))</f>
        <v/>
      </c>
      <c r="L271" s="183" t="str">
        <f>IF(CADA_PROD!C269="","",IFERROR(H271/SUM($H$8:$H$1008),""))</f>
        <v/>
      </c>
      <c r="M271" s="182" t="str">
        <f>IF(CADA_PROD!$C269="","",IFERROR(SUMIFS(MOVI_ENTR!M:M,MOVI_ENTR!D:D,D271,MOVI_ENTR!O:O,$E$5)/SUMIFS(MOVI_ENTR!I:I,MOVI_ENTR!D:D,D271,MOVI_ENTR!O:O,$E$5),0))</f>
        <v/>
      </c>
      <c r="N271" s="184" t="str">
        <f>IF(CADA_PROD!C269="","",G271/E271)</f>
        <v/>
      </c>
    </row>
    <row r="272" spans="2:14" ht="30" customHeight="1">
      <c r="B272" s="21">
        <f t="shared" si="9"/>
        <v>265</v>
      </c>
      <c r="C272" s="178" t="str">
        <f>IF(CADA_PROD!C270="","",CADA_PROD!C270)</f>
        <v/>
      </c>
      <c r="D272" s="179" t="str">
        <f>IF(CADA_PROD!D270="","",CADA_PROD!D270)</f>
        <v/>
      </c>
      <c r="E272" s="180" t="str">
        <f>IF(CADA_PROD!E270="","",CADA_PROD!E270)</f>
        <v/>
      </c>
      <c r="F272" s="180" t="str">
        <f>IF(CADA_PROD!D270="","",SUMIFS(MOVI_ENTR!I:I,MOVI_ENTR!D:D,D272,MOVI_ENTR!O:O,$E$5))</f>
        <v/>
      </c>
      <c r="G272" s="180" t="str">
        <f>IF(CADA_PROD!C270="","",SUMIFS(MOVI_SAID!H:H,MOVI_SAID!D:D,D272,MOVI_SAID!L:L,$E$5))</f>
        <v/>
      </c>
      <c r="H272" s="180" t="str">
        <f t="shared" si="8"/>
        <v/>
      </c>
      <c r="I272" s="179" t="str">
        <f>IF(CADA_PROD!C270="","",IFERROR(IF(H272&lt;=0,"Sem estoque",IF(H272/E272&lt;0.25,"Quase sem estoque",IF(H272/E272&lt;1.2,"Estoque baixo",IF(H272/E272&lt;2,"Estoque moderado","Estoque confortável")))),""))</f>
        <v/>
      </c>
      <c r="J272" s="182" t="str">
        <f>IF(CADA_PROD!C270="","",SUMIFS(MOVI_ENTR!M:M,MOVI_ENTR!D:D,D272,MOVI_ENTR!O:O,$E$5))</f>
        <v/>
      </c>
      <c r="K272" s="183" t="str">
        <f>IF(CADA_PROD!C270="","",IFERROR($J272/SUM($J$8:$J$1008),""))</f>
        <v/>
      </c>
      <c r="L272" s="183" t="str">
        <f>IF(CADA_PROD!C270="","",IFERROR(H272/SUM($H$8:$H$1008),""))</f>
        <v/>
      </c>
      <c r="M272" s="182" t="str">
        <f>IF(CADA_PROD!$C270="","",IFERROR(SUMIFS(MOVI_ENTR!M:M,MOVI_ENTR!D:D,D272,MOVI_ENTR!O:O,$E$5)/SUMIFS(MOVI_ENTR!I:I,MOVI_ENTR!D:D,D272,MOVI_ENTR!O:O,$E$5),0))</f>
        <v/>
      </c>
      <c r="N272" s="184" t="str">
        <f>IF(CADA_PROD!C270="","",G272/E272)</f>
        <v/>
      </c>
    </row>
    <row r="273" spans="2:14" ht="30" customHeight="1">
      <c r="B273" s="21">
        <f t="shared" si="9"/>
        <v>266</v>
      </c>
      <c r="C273" s="178" t="str">
        <f>IF(CADA_PROD!C271="","",CADA_PROD!C271)</f>
        <v/>
      </c>
      <c r="D273" s="179" t="str">
        <f>IF(CADA_PROD!D271="","",CADA_PROD!D271)</f>
        <v/>
      </c>
      <c r="E273" s="180" t="str">
        <f>IF(CADA_PROD!E271="","",CADA_PROD!E271)</f>
        <v/>
      </c>
      <c r="F273" s="180" t="str">
        <f>IF(CADA_PROD!D271="","",SUMIFS(MOVI_ENTR!I:I,MOVI_ENTR!D:D,D273,MOVI_ENTR!O:O,$E$5))</f>
        <v/>
      </c>
      <c r="G273" s="180" t="str">
        <f>IF(CADA_PROD!C271="","",SUMIFS(MOVI_SAID!H:H,MOVI_SAID!D:D,D273,MOVI_SAID!L:L,$E$5))</f>
        <v/>
      </c>
      <c r="H273" s="180" t="str">
        <f t="shared" si="8"/>
        <v/>
      </c>
      <c r="I273" s="179" t="str">
        <f>IF(CADA_PROD!C271="","",IFERROR(IF(H273&lt;=0,"Sem estoque",IF(H273/E273&lt;0.25,"Quase sem estoque",IF(H273/E273&lt;1.2,"Estoque baixo",IF(H273/E273&lt;2,"Estoque moderado","Estoque confortável")))),""))</f>
        <v/>
      </c>
      <c r="J273" s="182" t="str">
        <f>IF(CADA_PROD!C271="","",SUMIFS(MOVI_ENTR!M:M,MOVI_ENTR!D:D,D273,MOVI_ENTR!O:O,$E$5))</f>
        <v/>
      </c>
      <c r="K273" s="183" t="str">
        <f>IF(CADA_PROD!C271="","",IFERROR($J273/SUM($J$8:$J$1008),""))</f>
        <v/>
      </c>
      <c r="L273" s="183" t="str">
        <f>IF(CADA_PROD!C271="","",IFERROR(H273/SUM($H$8:$H$1008),""))</f>
        <v/>
      </c>
      <c r="M273" s="182" t="str">
        <f>IF(CADA_PROD!$C271="","",IFERROR(SUMIFS(MOVI_ENTR!M:M,MOVI_ENTR!D:D,D273,MOVI_ENTR!O:O,$E$5)/SUMIFS(MOVI_ENTR!I:I,MOVI_ENTR!D:D,D273,MOVI_ENTR!O:O,$E$5),0))</f>
        <v/>
      </c>
      <c r="N273" s="184" t="str">
        <f>IF(CADA_PROD!C271="","",G273/E273)</f>
        <v/>
      </c>
    </row>
    <row r="274" spans="2:14" ht="30" customHeight="1">
      <c r="B274" s="21">
        <f t="shared" si="9"/>
        <v>267</v>
      </c>
      <c r="C274" s="178" t="str">
        <f>IF(CADA_PROD!C272="","",CADA_PROD!C272)</f>
        <v/>
      </c>
      <c r="D274" s="179" t="str">
        <f>IF(CADA_PROD!D272="","",CADA_PROD!D272)</f>
        <v/>
      </c>
      <c r="E274" s="180" t="str">
        <f>IF(CADA_PROD!E272="","",CADA_PROD!E272)</f>
        <v/>
      </c>
      <c r="F274" s="180" t="str">
        <f>IF(CADA_PROD!D272="","",SUMIFS(MOVI_ENTR!I:I,MOVI_ENTR!D:D,D274,MOVI_ENTR!O:O,$E$5))</f>
        <v/>
      </c>
      <c r="G274" s="180" t="str">
        <f>IF(CADA_PROD!C272="","",SUMIFS(MOVI_SAID!H:H,MOVI_SAID!D:D,D274,MOVI_SAID!L:L,$E$5))</f>
        <v/>
      </c>
      <c r="H274" s="180" t="str">
        <f t="shared" si="8"/>
        <v/>
      </c>
      <c r="I274" s="179" t="str">
        <f>IF(CADA_PROD!C272="","",IFERROR(IF(H274&lt;=0,"Sem estoque",IF(H274/E274&lt;0.25,"Quase sem estoque",IF(H274/E274&lt;1.2,"Estoque baixo",IF(H274/E274&lt;2,"Estoque moderado","Estoque confortável")))),""))</f>
        <v/>
      </c>
      <c r="J274" s="182" t="str">
        <f>IF(CADA_PROD!C272="","",SUMIFS(MOVI_ENTR!M:M,MOVI_ENTR!D:D,D274,MOVI_ENTR!O:O,$E$5))</f>
        <v/>
      </c>
      <c r="K274" s="183" t="str">
        <f>IF(CADA_PROD!C272="","",IFERROR($J274/SUM($J$8:$J$1008),""))</f>
        <v/>
      </c>
      <c r="L274" s="183" t="str">
        <f>IF(CADA_PROD!C272="","",IFERROR(H274/SUM($H$8:$H$1008),""))</f>
        <v/>
      </c>
      <c r="M274" s="182" t="str">
        <f>IF(CADA_PROD!$C272="","",IFERROR(SUMIFS(MOVI_ENTR!M:M,MOVI_ENTR!D:D,D274,MOVI_ENTR!O:O,$E$5)/SUMIFS(MOVI_ENTR!I:I,MOVI_ENTR!D:D,D274,MOVI_ENTR!O:O,$E$5),0))</f>
        <v/>
      </c>
      <c r="N274" s="184" t="str">
        <f>IF(CADA_PROD!C272="","",G274/E274)</f>
        <v/>
      </c>
    </row>
    <row r="275" spans="2:14" ht="30" customHeight="1">
      <c r="B275" s="21">
        <f t="shared" si="9"/>
        <v>268</v>
      </c>
      <c r="C275" s="178" t="str">
        <f>IF(CADA_PROD!C273="","",CADA_PROD!C273)</f>
        <v/>
      </c>
      <c r="D275" s="179" t="str">
        <f>IF(CADA_PROD!D273="","",CADA_PROD!D273)</f>
        <v/>
      </c>
      <c r="E275" s="180" t="str">
        <f>IF(CADA_PROD!E273="","",CADA_PROD!E273)</f>
        <v/>
      </c>
      <c r="F275" s="180" t="str">
        <f>IF(CADA_PROD!D273="","",SUMIFS(MOVI_ENTR!I:I,MOVI_ENTR!D:D,D275,MOVI_ENTR!O:O,$E$5))</f>
        <v/>
      </c>
      <c r="G275" s="180" t="str">
        <f>IF(CADA_PROD!C273="","",SUMIFS(MOVI_SAID!H:H,MOVI_SAID!D:D,D275,MOVI_SAID!L:L,$E$5))</f>
        <v/>
      </c>
      <c r="H275" s="180" t="str">
        <f t="shared" si="8"/>
        <v/>
      </c>
      <c r="I275" s="179" t="str">
        <f>IF(CADA_PROD!C273="","",IFERROR(IF(H275&lt;=0,"Sem estoque",IF(H275/E275&lt;0.25,"Quase sem estoque",IF(H275/E275&lt;1.2,"Estoque baixo",IF(H275/E275&lt;2,"Estoque moderado","Estoque confortável")))),""))</f>
        <v/>
      </c>
      <c r="J275" s="182" t="str">
        <f>IF(CADA_PROD!C273="","",SUMIFS(MOVI_ENTR!M:M,MOVI_ENTR!D:D,D275,MOVI_ENTR!O:O,$E$5))</f>
        <v/>
      </c>
      <c r="K275" s="183" t="str">
        <f>IF(CADA_PROD!C273="","",IFERROR($J275/SUM($J$8:$J$1008),""))</f>
        <v/>
      </c>
      <c r="L275" s="183" t="str">
        <f>IF(CADA_PROD!C273="","",IFERROR(H275/SUM($H$8:$H$1008),""))</f>
        <v/>
      </c>
      <c r="M275" s="182" t="str">
        <f>IF(CADA_PROD!$C273="","",IFERROR(SUMIFS(MOVI_ENTR!M:M,MOVI_ENTR!D:D,D275,MOVI_ENTR!O:O,$E$5)/SUMIFS(MOVI_ENTR!I:I,MOVI_ENTR!D:D,D275,MOVI_ENTR!O:O,$E$5),0))</f>
        <v/>
      </c>
      <c r="N275" s="184" t="str">
        <f>IF(CADA_PROD!C273="","",G275/E275)</f>
        <v/>
      </c>
    </row>
    <row r="276" spans="2:14" ht="30" customHeight="1">
      <c r="B276" s="21">
        <f t="shared" si="9"/>
        <v>269</v>
      </c>
      <c r="C276" s="178" t="str">
        <f>IF(CADA_PROD!C274="","",CADA_PROD!C274)</f>
        <v/>
      </c>
      <c r="D276" s="179" t="str">
        <f>IF(CADA_PROD!D274="","",CADA_PROD!D274)</f>
        <v/>
      </c>
      <c r="E276" s="180" t="str">
        <f>IF(CADA_PROD!E274="","",CADA_PROD!E274)</f>
        <v/>
      </c>
      <c r="F276" s="180" t="str">
        <f>IF(CADA_PROD!D274="","",SUMIFS(MOVI_ENTR!I:I,MOVI_ENTR!D:D,D276,MOVI_ENTR!O:O,$E$5))</f>
        <v/>
      </c>
      <c r="G276" s="180" t="str">
        <f>IF(CADA_PROD!C274="","",SUMIFS(MOVI_SAID!H:H,MOVI_SAID!D:D,D276,MOVI_SAID!L:L,$E$5))</f>
        <v/>
      </c>
      <c r="H276" s="180" t="str">
        <f t="shared" si="8"/>
        <v/>
      </c>
      <c r="I276" s="179" t="str">
        <f>IF(CADA_PROD!C274="","",IFERROR(IF(H276&lt;=0,"Sem estoque",IF(H276/E276&lt;0.25,"Quase sem estoque",IF(H276/E276&lt;1.2,"Estoque baixo",IF(H276/E276&lt;2,"Estoque moderado","Estoque confortável")))),""))</f>
        <v/>
      </c>
      <c r="J276" s="182" t="str">
        <f>IF(CADA_PROD!C274="","",SUMIFS(MOVI_ENTR!M:M,MOVI_ENTR!D:D,D276,MOVI_ENTR!O:O,$E$5))</f>
        <v/>
      </c>
      <c r="K276" s="183" t="str">
        <f>IF(CADA_PROD!C274="","",IFERROR($J276/SUM($J$8:$J$1008),""))</f>
        <v/>
      </c>
      <c r="L276" s="183" t="str">
        <f>IF(CADA_PROD!C274="","",IFERROR(H276/SUM($H$8:$H$1008),""))</f>
        <v/>
      </c>
      <c r="M276" s="182" t="str">
        <f>IF(CADA_PROD!$C274="","",IFERROR(SUMIFS(MOVI_ENTR!M:M,MOVI_ENTR!D:D,D276,MOVI_ENTR!O:O,$E$5)/SUMIFS(MOVI_ENTR!I:I,MOVI_ENTR!D:D,D276,MOVI_ENTR!O:O,$E$5),0))</f>
        <v/>
      </c>
      <c r="N276" s="184" t="str">
        <f>IF(CADA_PROD!C274="","",G276/E276)</f>
        <v/>
      </c>
    </row>
    <row r="277" spans="2:14" ht="30" customHeight="1">
      <c r="B277" s="21">
        <f t="shared" si="9"/>
        <v>270</v>
      </c>
      <c r="C277" s="178" t="str">
        <f>IF(CADA_PROD!C275="","",CADA_PROD!C275)</f>
        <v/>
      </c>
      <c r="D277" s="179" t="str">
        <f>IF(CADA_PROD!D275="","",CADA_PROD!D275)</f>
        <v/>
      </c>
      <c r="E277" s="180" t="str">
        <f>IF(CADA_PROD!E275="","",CADA_PROD!E275)</f>
        <v/>
      </c>
      <c r="F277" s="180" t="str">
        <f>IF(CADA_PROD!D275="","",SUMIFS(MOVI_ENTR!I:I,MOVI_ENTR!D:D,D277,MOVI_ENTR!O:O,$E$5))</f>
        <v/>
      </c>
      <c r="G277" s="180" t="str">
        <f>IF(CADA_PROD!C275="","",SUMIFS(MOVI_SAID!H:H,MOVI_SAID!D:D,D277,MOVI_SAID!L:L,$E$5))</f>
        <v/>
      </c>
      <c r="H277" s="180" t="str">
        <f t="shared" si="8"/>
        <v/>
      </c>
      <c r="I277" s="179" t="str">
        <f>IF(CADA_PROD!C275="","",IFERROR(IF(H277&lt;=0,"Sem estoque",IF(H277/E277&lt;0.25,"Quase sem estoque",IF(H277/E277&lt;1.2,"Estoque baixo",IF(H277/E277&lt;2,"Estoque moderado","Estoque confortável")))),""))</f>
        <v/>
      </c>
      <c r="J277" s="182" t="str">
        <f>IF(CADA_PROD!C275="","",SUMIFS(MOVI_ENTR!M:M,MOVI_ENTR!D:D,D277,MOVI_ENTR!O:O,$E$5))</f>
        <v/>
      </c>
      <c r="K277" s="183" t="str">
        <f>IF(CADA_PROD!C275="","",IFERROR($J277/SUM($J$8:$J$1008),""))</f>
        <v/>
      </c>
      <c r="L277" s="183" t="str">
        <f>IF(CADA_PROD!C275="","",IFERROR(H277/SUM($H$8:$H$1008),""))</f>
        <v/>
      </c>
      <c r="M277" s="182" t="str">
        <f>IF(CADA_PROD!$C275="","",IFERROR(SUMIFS(MOVI_ENTR!M:M,MOVI_ENTR!D:D,D277,MOVI_ENTR!O:O,$E$5)/SUMIFS(MOVI_ENTR!I:I,MOVI_ENTR!D:D,D277,MOVI_ENTR!O:O,$E$5),0))</f>
        <v/>
      </c>
      <c r="N277" s="184" t="str">
        <f>IF(CADA_PROD!C275="","",G277/E277)</f>
        <v/>
      </c>
    </row>
    <row r="278" spans="2:14" ht="30" customHeight="1">
      <c r="B278" s="21">
        <f t="shared" si="9"/>
        <v>271</v>
      </c>
      <c r="C278" s="178" t="str">
        <f>IF(CADA_PROD!C276="","",CADA_PROD!C276)</f>
        <v/>
      </c>
      <c r="D278" s="179" t="str">
        <f>IF(CADA_PROD!D276="","",CADA_PROD!D276)</f>
        <v/>
      </c>
      <c r="E278" s="180" t="str">
        <f>IF(CADA_PROD!E276="","",CADA_PROD!E276)</f>
        <v/>
      </c>
      <c r="F278" s="180" t="str">
        <f>IF(CADA_PROD!D276="","",SUMIFS(MOVI_ENTR!I:I,MOVI_ENTR!D:D,D278,MOVI_ENTR!O:O,$E$5))</f>
        <v/>
      </c>
      <c r="G278" s="180" t="str">
        <f>IF(CADA_PROD!C276="","",SUMIFS(MOVI_SAID!H:H,MOVI_SAID!D:D,D278,MOVI_SAID!L:L,$E$5))</f>
        <v/>
      </c>
      <c r="H278" s="180" t="str">
        <f t="shared" si="8"/>
        <v/>
      </c>
      <c r="I278" s="179" t="str">
        <f>IF(CADA_PROD!C276="","",IFERROR(IF(H278&lt;=0,"Sem estoque",IF(H278/E278&lt;0.25,"Quase sem estoque",IF(H278/E278&lt;1.2,"Estoque baixo",IF(H278/E278&lt;2,"Estoque moderado","Estoque confortável")))),""))</f>
        <v/>
      </c>
      <c r="J278" s="182" t="str">
        <f>IF(CADA_PROD!C276="","",SUMIFS(MOVI_ENTR!M:M,MOVI_ENTR!D:D,D278,MOVI_ENTR!O:O,$E$5))</f>
        <v/>
      </c>
      <c r="K278" s="183" t="str">
        <f>IF(CADA_PROD!C276="","",IFERROR($J278/SUM($J$8:$J$1008),""))</f>
        <v/>
      </c>
      <c r="L278" s="183" t="str">
        <f>IF(CADA_PROD!C276="","",IFERROR(H278/SUM($H$8:$H$1008),""))</f>
        <v/>
      </c>
      <c r="M278" s="182" t="str">
        <f>IF(CADA_PROD!$C276="","",IFERROR(SUMIFS(MOVI_ENTR!M:M,MOVI_ENTR!D:D,D278,MOVI_ENTR!O:O,$E$5)/SUMIFS(MOVI_ENTR!I:I,MOVI_ENTR!D:D,D278,MOVI_ENTR!O:O,$E$5),0))</f>
        <v/>
      </c>
      <c r="N278" s="184" t="str">
        <f>IF(CADA_PROD!C276="","",G278/E278)</f>
        <v/>
      </c>
    </row>
    <row r="279" spans="2:14" ht="30" customHeight="1">
      <c r="B279" s="21">
        <f t="shared" si="9"/>
        <v>272</v>
      </c>
      <c r="C279" s="178" t="str">
        <f>IF(CADA_PROD!C277="","",CADA_PROD!C277)</f>
        <v/>
      </c>
      <c r="D279" s="179" t="str">
        <f>IF(CADA_PROD!D277="","",CADA_PROD!D277)</f>
        <v/>
      </c>
      <c r="E279" s="180" t="str">
        <f>IF(CADA_PROD!E277="","",CADA_PROD!E277)</f>
        <v/>
      </c>
      <c r="F279" s="180" t="str">
        <f>IF(CADA_PROD!D277="","",SUMIFS(MOVI_ENTR!I:I,MOVI_ENTR!D:D,D279,MOVI_ENTR!O:O,$E$5))</f>
        <v/>
      </c>
      <c r="G279" s="180" t="str">
        <f>IF(CADA_PROD!C277="","",SUMIFS(MOVI_SAID!H:H,MOVI_SAID!D:D,D279,MOVI_SAID!L:L,$E$5))</f>
        <v/>
      </c>
      <c r="H279" s="180" t="str">
        <f t="shared" si="8"/>
        <v/>
      </c>
      <c r="I279" s="179" t="str">
        <f>IF(CADA_PROD!C277="","",IFERROR(IF(H279&lt;=0,"Sem estoque",IF(H279/E279&lt;0.25,"Quase sem estoque",IF(H279/E279&lt;1.2,"Estoque baixo",IF(H279/E279&lt;2,"Estoque moderado","Estoque confortável")))),""))</f>
        <v/>
      </c>
      <c r="J279" s="182" t="str">
        <f>IF(CADA_PROD!C277="","",SUMIFS(MOVI_ENTR!M:M,MOVI_ENTR!D:D,D279,MOVI_ENTR!O:O,$E$5))</f>
        <v/>
      </c>
      <c r="K279" s="183" t="str">
        <f>IF(CADA_PROD!C277="","",IFERROR($J279/SUM($J$8:$J$1008),""))</f>
        <v/>
      </c>
      <c r="L279" s="183" t="str">
        <f>IF(CADA_PROD!C277="","",IFERROR(H279/SUM($H$8:$H$1008),""))</f>
        <v/>
      </c>
      <c r="M279" s="182" t="str">
        <f>IF(CADA_PROD!$C277="","",IFERROR(SUMIFS(MOVI_ENTR!M:M,MOVI_ENTR!D:D,D279,MOVI_ENTR!O:O,$E$5)/SUMIFS(MOVI_ENTR!I:I,MOVI_ENTR!D:D,D279,MOVI_ENTR!O:O,$E$5),0))</f>
        <v/>
      </c>
      <c r="N279" s="184" t="str">
        <f>IF(CADA_PROD!C277="","",G279/E279)</f>
        <v/>
      </c>
    </row>
    <row r="280" spans="2:14" ht="30" customHeight="1">
      <c r="B280" s="21">
        <f t="shared" si="9"/>
        <v>273</v>
      </c>
      <c r="C280" s="178" t="str">
        <f>IF(CADA_PROD!C278="","",CADA_PROD!C278)</f>
        <v/>
      </c>
      <c r="D280" s="179" t="str">
        <f>IF(CADA_PROD!D278="","",CADA_PROD!D278)</f>
        <v/>
      </c>
      <c r="E280" s="180" t="str">
        <f>IF(CADA_PROD!E278="","",CADA_PROD!E278)</f>
        <v/>
      </c>
      <c r="F280" s="180" t="str">
        <f>IF(CADA_PROD!D278="","",SUMIFS(MOVI_ENTR!I:I,MOVI_ENTR!D:D,D280,MOVI_ENTR!O:O,$E$5))</f>
        <v/>
      </c>
      <c r="G280" s="180" t="str">
        <f>IF(CADA_PROD!C278="","",SUMIFS(MOVI_SAID!H:H,MOVI_SAID!D:D,D280,MOVI_SAID!L:L,$E$5))</f>
        <v/>
      </c>
      <c r="H280" s="180" t="str">
        <f t="shared" si="8"/>
        <v/>
      </c>
      <c r="I280" s="179" t="str">
        <f>IF(CADA_PROD!C278="","",IFERROR(IF(H280&lt;=0,"Sem estoque",IF(H280/E280&lt;0.25,"Quase sem estoque",IF(H280/E280&lt;1.2,"Estoque baixo",IF(H280/E280&lt;2,"Estoque moderado","Estoque confortável")))),""))</f>
        <v/>
      </c>
      <c r="J280" s="182" t="str">
        <f>IF(CADA_PROD!C278="","",SUMIFS(MOVI_ENTR!M:M,MOVI_ENTR!D:D,D280,MOVI_ENTR!O:O,$E$5))</f>
        <v/>
      </c>
      <c r="K280" s="183" t="str">
        <f>IF(CADA_PROD!C278="","",IFERROR($J280/SUM($J$8:$J$1008),""))</f>
        <v/>
      </c>
      <c r="L280" s="183" t="str">
        <f>IF(CADA_PROD!C278="","",IFERROR(H280/SUM($H$8:$H$1008),""))</f>
        <v/>
      </c>
      <c r="M280" s="182" t="str">
        <f>IF(CADA_PROD!$C278="","",IFERROR(SUMIFS(MOVI_ENTR!M:M,MOVI_ENTR!D:D,D280,MOVI_ENTR!O:O,$E$5)/SUMIFS(MOVI_ENTR!I:I,MOVI_ENTR!D:D,D280,MOVI_ENTR!O:O,$E$5),0))</f>
        <v/>
      </c>
      <c r="N280" s="184" t="str">
        <f>IF(CADA_PROD!C278="","",G280/E280)</f>
        <v/>
      </c>
    </row>
    <row r="281" spans="2:14" ht="30" customHeight="1">
      <c r="B281" s="21">
        <f t="shared" si="9"/>
        <v>274</v>
      </c>
      <c r="C281" s="178" t="str">
        <f>IF(CADA_PROD!C279="","",CADA_PROD!C279)</f>
        <v/>
      </c>
      <c r="D281" s="179" t="str">
        <f>IF(CADA_PROD!D279="","",CADA_PROD!D279)</f>
        <v/>
      </c>
      <c r="E281" s="180" t="str">
        <f>IF(CADA_PROD!E279="","",CADA_PROD!E279)</f>
        <v/>
      </c>
      <c r="F281" s="180" t="str">
        <f>IF(CADA_PROD!D279="","",SUMIFS(MOVI_ENTR!I:I,MOVI_ENTR!D:D,D281,MOVI_ENTR!O:O,$E$5))</f>
        <v/>
      </c>
      <c r="G281" s="180" t="str">
        <f>IF(CADA_PROD!C279="","",SUMIFS(MOVI_SAID!H:H,MOVI_SAID!D:D,D281,MOVI_SAID!L:L,$E$5))</f>
        <v/>
      </c>
      <c r="H281" s="180" t="str">
        <f t="shared" si="8"/>
        <v/>
      </c>
      <c r="I281" s="179" t="str">
        <f>IF(CADA_PROD!C279="","",IFERROR(IF(H281&lt;=0,"Sem estoque",IF(H281/E281&lt;0.25,"Quase sem estoque",IF(H281/E281&lt;1.2,"Estoque baixo",IF(H281/E281&lt;2,"Estoque moderado","Estoque confortável")))),""))</f>
        <v/>
      </c>
      <c r="J281" s="182" t="str">
        <f>IF(CADA_PROD!C279="","",SUMIFS(MOVI_ENTR!M:M,MOVI_ENTR!D:D,D281,MOVI_ENTR!O:O,$E$5))</f>
        <v/>
      </c>
      <c r="K281" s="183" t="str">
        <f>IF(CADA_PROD!C279="","",IFERROR($J281/SUM($J$8:$J$1008),""))</f>
        <v/>
      </c>
      <c r="L281" s="183" t="str">
        <f>IF(CADA_PROD!C279="","",IFERROR(H281/SUM($H$8:$H$1008),""))</f>
        <v/>
      </c>
      <c r="M281" s="182" t="str">
        <f>IF(CADA_PROD!$C279="","",IFERROR(SUMIFS(MOVI_ENTR!M:M,MOVI_ENTR!D:D,D281,MOVI_ENTR!O:O,$E$5)/SUMIFS(MOVI_ENTR!I:I,MOVI_ENTR!D:D,D281,MOVI_ENTR!O:O,$E$5),0))</f>
        <v/>
      </c>
      <c r="N281" s="184" t="str">
        <f>IF(CADA_PROD!C279="","",G281/E281)</f>
        <v/>
      </c>
    </row>
    <row r="282" spans="2:14" ht="30" customHeight="1">
      <c r="B282" s="21">
        <f t="shared" si="9"/>
        <v>275</v>
      </c>
      <c r="C282" s="178" t="str">
        <f>IF(CADA_PROD!C280="","",CADA_PROD!C280)</f>
        <v/>
      </c>
      <c r="D282" s="179" t="str">
        <f>IF(CADA_PROD!D280="","",CADA_PROD!D280)</f>
        <v/>
      </c>
      <c r="E282" s="180" t="str">
        <f>IF(CADA_PROD!E280="","",CADA_PROD!E280)</f>
        <v/>
      </c>
      <c r="F282" s="180" t="str">
        <f>IF(CADA_PROD!D280="","",SUMIFS(MOVI_ENTR!I:I,MOVI_ENTR!D:D,D282,MOVI_ENTR!O:O,$E$5))</f>
        <v/>
      </c>
      <c r="G282" s="180" t="str">
        <f>IF(CADA_PROD!C280="","",SUMIFS(MOVI_SAID!H:H,MOVI_SAID!D:D,D282,MOVI_SAID!L:L,$E$5))</f>
        <v/>
      </c>
      <c r="H282" s="180" t="str">
        <f t="shared" si="8"/>
        <v/>
      </c>
      <c r="I282" s="179" t="str">
        <f>IF(CADA_PROD!C280="","",IFERROR(IF(H282&lt;=0,"Sem estoque",IF(H282/E282&lt;0.25,"Quase sem estoque",IF(H282/E282&lt;1.2,"Estoque baixo",IF(H282/E282&lt;2,"Estoque moderado","Estoque confortável")))),""))</f>
        <v/>
      </c>
      <c r="J282" s="182" t="str">
        <f>IF(CADA_PROD!C280="","",SUMIFS(MOVI_ENTR!M:M,MOVI_ENTR!D:D,D282,MOVI_ENTR!O:O,$E$5))</f>
        <v/>
      </c>
      <c r="K282" s="183" t="str">
        <f>IF(CADA_PROD!C280="","",IFERROR($J282/SUM($J$8:$J$1008),""))</f>
        <v/>
      </c>
      <c r="L282" s="183" t="str">
        <f>IF(CADA_PROD!C280="","",IFERROR(H282/SUM($H$8:$H$1008),""))</f>
        <v/>
      </c>
      <c r="M282" s="182" t="str">
        <f>IF(CADA_PROD!$C280="","",IFERROR(SUMIFS(MOVI_ENTR!M:M,MOVI_ENTR!D:D,D282,MOVI_ENTR!O:O,$E$5)/SUMIFS(MOVI_ENTR!I:I,MOVI_ENTR!D:D,D282,MOVI_ENTR!O:O,$E$5),0))</f>
        <v/>
      </c>
      <c r="N282" s="184" t="str">
        <f>IF(CADA_PROD!C280="","",G282/E282)</f>
        <v/>
      </c>
    </row>
    <row r="283" spans="2:14" ht="30" customHeight="1">
      <c r="B283" s="21">
        <f t="shared" si="9"/>
        <v>276</v>
      </c>
      <c r="C283" s="178" t="str">
        <f>IF(CADA_PROD!C281="","",CADA_PROD!C281)</f>
        <v/>
      </c>
      <c r="D283" s="179" t="str">
        <f>IF(CADA_PROD!D281="","",CADA_PROD!D281)</f>
        <v/>
      </c>
      <c r="E283" s="180" t="str">
        <f>IF(CADA_PROD!E281="","",CADA_PROD!E281)</f>
        <v/>
      </c>
      <c r="F283" s="180" t="str">
        <f>IF(CADA_PROD!D281="","",SUMIFS(MOVI_ENTR!I:I,MOVI_ENTR!D:D,D283,MOVI_ENTR!O:O,$E$5))</f>
        <v/>
      </c>
      <c r="G283" s="180" t="str">
        <f>IF(CADA_PROD!C281="","",SUMIFS(MOVI_SAID!H:H,MOVI_SAID!D:D,D283,MOVI_SAID!L:L,$E$5))</f>
        <v/>
      </c>
      <c r="H283" s="180" t="str">
        <f t="shared" si="8"/>
        <v/>
      </c>
      <c r="I283" s="179" t="str">
        <f>IF(CADA_PROD!C281="","",IFERROR(IF(H283&lt;=0,"Sem estoque",IF(H283/E283&lt;0.25,"Quase sem estoque",IF(H283/E283&lt;1.2,"Estoque baixo",IF(H283/E283&lt;2,"Estoque moderado","Estoque confortável")))),""))</f>
        <v/>
      </c>
      <c r="J283" s="182" t="str">
        <f>IF(CADA_PROD!C281="","",SUMIFS(MOVI_ENTR!M:M,MOVI_ENTR!D:D,D283,MOVI_ENTR!O:O,$E$5))</f>
        <v/>
      </c>
      <c r="K283" s="183" t="str">
        <f>IF(CADA_PROD!C281="","",IFERROR($J283/SUM($J$8:$J$1008),""))</f>
        <v/>
      </c>
      <c r="L283" s="183" t="str">
        <f>IF(CADA_PROD!C281="","",IFERROR(H283/SUM($H$8:$H$1008),""))</f>
        <v/>
      </c>
      <c r="M283" s="182" t="str">
        <f>IF(CADA_PROD!$C281="","",IFERROR(SUMIFS(MOVI_ENTR!M:M,MOVI_ENTR!D:D,D283,MOVI_ENTR!O:O,$E$5)/SUMIFS(MOVI_ENTR!I:I,MOVI_ENTR!D:D,D283,MOVI_ENTR!O:O,$E$5),0))</f>
        <v/>
      </c>
      <c r="N283" s="184" t="str">
        <f>IF(CADA_PROD!C281="","",G283/E283)</f>
        <v/>
      </c>
    </row>
    <row r="284" spans="2:14" ht="30" customHeight="1">
      <c r="B284" s="21">
        <f t="shared" si="9"/>
        <v>277</v>
      </c>
      <c r="C284" s="178" t="str">
        <f>IF(CADA_PROD!C282="","",CADA_PROD!C282)</f>
        <v/>
      </c>
      <c r="D284" s="179" t="str">
        <f>IF(CADA_PROD!D282="","",CADA_PROD!D282)</f>
        <v/>
      </c>
      <c r="E284" s="180" t="str">
        <f>IF(CADA_PROD!E282="","",CADA_PROD!E282)</f>
        <v/>
      </c>
      <c r="F284" s="180" t="str">
        <f>IF(CADA_PROD!D282="","",SUMIFS(MOVI_ENTR!I:I,MOVI_ENTR!D:D,D284,MOVI_ENTR!O:O,$E$5))</f>
        <v/>
      </c>
      <c r="G284" s="180" t="str">
        <f>IF(CADA_PROD!C282="","",SUMIFS(MOVI_SAID!H:H,MOVI_SAID!D:D,D284,MOVI_SAID!L:L,$E$5))</f>
        <v/>
      </c>
      <c r="H284" s="180" t="str">
        <f t="shared" si="8"/>
        <v/>
      </c>
      <c r="I284" s="179" t="str">
        <f>IF(CADA_PROD!C282="","",IFERROR(IF(H284&lt;=0,"Sem estoque",IF(H284/E284&lt;0.25,"Quase sem estoque",IF(H284/E284&lt;1.2,"Estoque baixo",IF(H284/E284&lt;2,"Estoque moderado","Estoque confortável")))),""))</f>
        <v/>
      </c>
      <c r="J284" s="182" t="str">
        <f>IF(CADA_PROD!C282="","",SUMIFS(MOVI_ENTR!M:M,MOVI_ENTR!D:D,D284,MOVI_ENTR!O:O,$E$5))</f>
        <v/>
      </c>
      <c r="K284" s="183" t="str">
        <f>IF(CADA_PROD!C282="","",IFERROR($J284/SUM($J$8:$J$1008),""))</f>
        <v/>
      </c>
      <c r="L284" s="183" t="str">
        <f>IF(CADA_PROD!C282="","",IFERROR(H284/SUM($H$8:$H$1008),""))</f>
        <v/>
      </c>
      <c r="M284" s="182" t="str">
        <f>IF(CADA_PROD!$C282="","",IFERROR(SUMIFS(MOVI_ENTR!M:M,MOVI_ENTR!D:D,D284,MOVI_ENTR!O:O,$E$5)/SUMIFS(MOVI_ENTR!I:I,MOVI_ENTR!D:D,D284,MOVI_ENTR!O:O,$E$5),0))</f>
        <v/>
      </c>
      <c r="N284" s="184" t="str">
        <f>IF(CADA_PROD!C282="","",G284/E284)</f>
        <v/>
      </c>
    </row>
    <row r="285" spans="2:14" ht="30" customHeight="1">
      <c r="B285" s="21">
        <f t="shared" si="9"/>
        <v>278</v>
      </c>
      <c r="C285" s="178" t="str">
        <f>IF(CADA_PROD!C283="","",CADA_PROD!C283)</f>
        <v/>
      </c>
      <c r="D285" s="179" t="str">
        <f>IF(CADA_PROD!D283="","",CADA_PROD!D283)</f>
        <v/>
      </c>
      <c r="E285" s="180" t="str">
        <f>IF(CADA_PROD!E283="","",CADA_PROD!E283)</f>
        <v/>
      </c>
      <c r="F285" s="180" t="str">
        <f>IF(CADA_PROD!D283="","",SUMIFS(MOVI_ENTR!I:I,MOVI_ENTR!D:D,D285,MOVI_ENTR!O:O,$E$5))</f>
        <v/>
      </c>
      <c r="G285" s="180" t="str">
        <f>IF(CADA_PROD!C283="","",SUMIFS(MOVI_SAID!H:H,MOVI_SAID!D:D,D285,MOVI_SAID!L:L,$E$5))</f>
        <v/>
      </c>
      <c r="H285" s="180" t="str">
        <f t="shared" si="8"/>
        <v/>
      </c>
      <c r="I285" s="179" t="str">
        <f>IF(CADA_PROD!C283="","",IFERROR(IF(H285&lt;=0,"Sem estoque",IF(H285/E285&lt;0.25,"Quase sem estoque",IF(H285/E285&lt;1.2,"Estoque baixo",IF(H285/E285&lt;2,"Estoque moderado","Estoque confortável")))),""))</f>
        <v/>
      </c>
      <c r="J285" s="182" t="str">
        <f>IF(CADA_PROD!C283="","",SUMIFS(MOVI_ENTR!M:M,MOVI_ENTR!D:D,D285,MOVI_ENTR!O:O,$E$5))</f>
        <v/>
      </c>
      <c r="K285" s="183" t="str">
        <f>IF(CADA_PROD!C283="","",IFERROR($J285/SUM($J$8:$J$1008),""))</f>
        <v/>
      </c>
      <c r="L285" s="183" t="str">
        <f>IF(CADA_PROD!C283="","",IFERROR(H285/SUM($H$8:$H$1008),""))</f>
        <v/>
      </c>
      <c r="M285" s="182" t="str">
        <f>IF(CADA_PROD!$C283="","",IFERROR(SUMIFS(MOVI_ENTR!M:M,MOVI_ENTR!D:D,D285,MOVI_ENTR!O:O,$E$5)/SUMIFS(MOVI_ENTR!I:I,MOVI_ENTR!D:D,D285,MOVI_ENTR!O:O,$E$5),0))</f>
        <v/>
      </c>
      <c r="N285" s="184" t="str">
        <f>IF(CADA_PROD!C283="","",G285/E285)</f>
        <v/>
      </c>
    </row>
    <row r="286" spans="2:14" ht="30" customHeight="1">
      <c r="B286" s="21">
        <f t="shared" si="9"/>
        <v>279</v>
      </c>
      <c r="C286" s="178" t="str">
        <f>IF(CADA_PROD!C284="","",CADA_PROD!C284)</f>
        <v/>
      </c>
      <c r="D286" s="179" t="str">
        <f>IF(CADA_PROD!D284="","",CADA_PROD!D284)</f>
        <v/>
      </c>
      <c r="E286" s="180" t="str">
        <f>IF(CADA_PROD!E284="","",CADA_PROD!E284)</f>
        <v/>
      </c>
      <c r="F286" s="180" t="str">
        <f>IF(CADA_PROD!D284="","",SUMIFS(MOVI_ENTR!I:I,MOVI_ENTR!D:D,D286,MOVI_ENTR!O:O,$E$5))</f>
        <v/>
      </c>
      <c r="G286" s="180" t="str">
        <f>IF(CADA_PROD!C284="","",SUMIFS(MOVI_SAID!H:H,MOVI_SAID!D:D,D286,MOVI_SAID!L:L,$E$5))</f>
        <v/>
      </c>
      <c r="H286" s="180" t="str">
        <f t="shared" si="8"/>
        <v/>
      </c>
      <c r="I286" s="179" t="str">
        <f>IF(CADA_PROD!C284="","",IFERROR(IF(H286&lt;=0,"Sem estoque",IF(H286/E286&lt;0.25,"Quase sem estoque",IF(H286/E286&lt;1.2,"Estoque baixo",IF(H286/E286&lt;2,"Estoque moderado","Estoque confortável")))),""))</f>
        <v/>
      </c>
      <c r="J286" s="182" t="str">
        <f>IF(CADA_PROD!C284="","",SUMIFS(MOVI_ENTR!M:M,MOVI_ENTR!D:D,D286,MOVI_ENTR!O:O,$E$5))</f>
        <v/>
      </c>
      <c r="K286" s="183" t="str">
        <f>IF(CADA_PROD!C284="","",IFERROR($J286/SUM($J$8:$J$1008),""))</f>
        <v/>
      </c>
      <c r="L286" s="183" t="str">
        <f>IF(CADA_PROD!C284="","",IFERROR(H286/SUM($H$8:$H$1008),""))</f>
        <v/>
      </c>
      <c r="M286" s="182" t="str">
        <f>IF(CADA_PROD!$C284="","",IFERROR(SUMIFS(MOVI_ENTR!M:M,MOVI_ENTR!D:D,D286,MOVI_ENTR!O:O,$E$5)/SUMIFS(MOVI_ENTR!I:I,MOVI_ENTR!D:D,D286,MOVI_ENTR!O:O,$E$5),0))</f>
        <v/>
      </c>
      <c r="N286" s="184" t="str">
        <f>IF(CADA_PROD!C284="","",G286/E286)</f>
        <v/>
      </c>
    </row>
    <row r="287" spans="2:14" ht="30" customHeight="1">
      <c r="B287" s="21">
        <f t="shared" si="9"/>
        <v>280</v>
      </c>
      <c r="C287" s="178" t="str">
        <f>IF(CADA_PROD!C285="","",CADA_PROD!C285)</f>
        <v/>
      </c>
      <c r="D287" s="179" t="str">
        <f>IF(CADA_PROD!D285="","",CADA_PROD!D285)</f>
        <v/>
      </c>
      <c r="E287" s="180" t="str">
        <f>IF(CADA_PROD!E285="","",CADA_PROD!E285)</f>
        <v/>
      </c>
      <c r="F287" s="180" t="str">
        <f>IF(CADA_PROD!D285="","",SUMIFS(MOVI_ENTR!I:I,MOVI_ENTR!D:D,D287,MOVI_ENTR!O:O,$E$5))</f>
        <v/>
      </c>
      <c r="G287" s="180" t="str">
        <f>IF(CADA_PROD!C285="","",SUMIFS(MOVI_SAID!H:H,MOVI_SAID!D:D,D287,MOVI_SAID!L:L,$E$5))</f>
        <v/>
      </c>
      <c r="H287" s="180" t="str">
        <f t="shared" si="8"/>
        <v/>
      </c>
      <c r="I287" s="179" t="str">
        <f>IF(CADA_PROD!C285="","",IFERROR(IF(H287&lt;=0,"Sem estoque",IF(H287/E287&lt;0.25,"Quase sem estoque",IF(H287/E287&lt;1.2,"Estoque baixo",IF(H287/E287&lt;2,"Estoque moderado","Estoque confortável")))),""))</f>
        <v/>
      </c>
      <c r="J287" s="182" t="str">
        <f>IF(CADA_PROD!C285="","",SUMIFS(MOVI_ENTR!M:M,MOVI_ENTR!D:D,D287,MOVI_ENTR!O:O,$E$5))</f>
        <v/>
      </c>
      <c r="K287" s="183" t="str">
        <f>IF(CADA_PROD!C285="","",IFERROR($J287/SUM($J$8:$J$1008),""))</f>
        <v/>
      </c>
      <c r="L287" s="183" t="str">
        <f>IF(CADA_PROD!C285="","",IFERROR(H287/SUM($H$8:$H$1008),""))</f>
        <v/>
      </c>
      <c r="M287" s="182" t="str">
        <f>IF(CADA_PROD!$C285="","",IFERROR(SUMIFS(MOVI_ENTR!M:M,MOVI_ENTR!D:D,D287,MOVI_ENTR!O:O,$E$5)/SUMIFS(MOVI_ENTR!I:I,MOVI_ENTR!D:D,D287,MOVI_ENTR!O:O,$E$5),0))</f>
        <v/>
      </c>
      <c r="N287" s="184" t="str">
        <f>IF(CADA_PROD!C285="","",G287/E287)</f>
        <v/>
      </c>
    </row>
    <row r="288" spans="2:14" ht="30" customHeight="1">
      <c r="B288" s="21">
        <f t="shared" si="9"/>
        <v>281</v>
      </c>
      <c r="C288" s="178" t="str">
        <f>IF(CADA_PROD!C286="","",CADA_PROD!C286)</f>
        <v/>
      </c>
      <c r="D288" s="179" t="str">
        <f>IF(CADA_PROD!D286="","",CADA_PROD!D286)</f>
        <v/>
      </c>
      <c r="E288" s="180" t="str">
        <f>IF(CADA_PROD!E286="","",CADA_PROD!E286)</f>
        <v/>
      </c>
      <c r="F288" s="180" t="str">
        <f>IF(CADA_PROD!D286="","",SUMIFS(MOVI_ENTR!I:I,MOVI_ENTR!D:D,D288,MOVI_ENTR!O:O,$E$5))</f>
        <v/>
      </c>
      <c r="G288" s="180" t="str">
        <f>IF(CADA_PROD!C286="","",SUMIFS(MOVI_SAID!H:H,MOVI_SAID!D:D,D288,MOVI_SAID!L:L,$E$5))</f>
        <v/>
      </c>
      <c r="H288" s="180" t="str">
        <f t="shared" si="8"/>
        <v/>
      </c>
      <c r="I288" s="179" t="str">
        <f>IF(CADA_PROD!C286="","",IFERROR(IF(H288&lt;=0,"Sem estoque",IF(H288/E288&lt;0.25,"Quase sem estoque",IF(H288/E288&lt;1.2,"Estoque baixo",IF(H288/E288&lt;2,"Estoque moderado","Estoque confortável")))),""))</f>
        <v/>
      </c>
      <c r="J288" s="182" t="str">
        <f>IF(CADA_PROD!C286="","",SUMIFS(MOVI_ENTR!M:M,MOVI_ENTR!D:D,D288,MOVI_ENTR!O:O,$E$5))</f>
        <v/>
      </c>
      <c r="K288" s="183" t="str">
        <f>IF(CADA_PROD!C286="","",IFERROR($J288/SUM($J$8:$J$1008),""))</f>
        <v/>
      </c>
      <c r="L288" s="183" t="str">
        <f>IF(CADA_PROD!C286="","",IFERROR(H288/SUM($H$8:$H$1008),""))</f>
        <v/>
      </c>
      <c r="M288" s="182" t="str">
        <f>IF(CADA_PROD!$C286="","",IFERROR(SUMIFS(MOVI_ENTR!M:M,MOVI_ENTR!D:D,D288,MOVI_ENTR!O:O,$E$5)/SUMIFS(MOVI_ENTR!I:I,MOVI_ENTR!D:D,D288,MOVI_ENTR!O:O,$E$5),0))</f>
        <v/>
      </c>
      <c r="N288" s="184" t="str">
        <f>IF(CADA_PROD!C286="","",G288/E288)</f>
        <v/>
      </c>
    </row>
    <row r="289" spans="2:14" ht="30" customHeight="1">
      <c r="B289" s="21">
        <f t="shared" si="9"/>
        <v>282</v>
      </c>
      <c r="C289" s="178" t="str">
        <f>IF(CADA_PROD!C287="","",CADA_PROD!C287)</f>
        <v/>
      </c>
      <c r="D289" s="179" t="str">
        <f>IF(CADA_PROD!D287="","",CADA_PROD!D287)</f>
        <v/>
      </c>
      <c r="E289" s="180" t="str">
        <f>IF(CADA_PROD!E287="","",CADA_PROD!E287)</f>
        <v/>
      </c>
      <c r="F289" s="180" t="str">
        <f>IF(CADA_PROD!D287="","",SUMIFS(MOVI_ENTR!I:I,MOVI_ENTR!D:D,D289,MOVI_ENTR!O:O,$E$5))</f>
        <v/>
      </c>
      <c r="G289" s="180" t="str">
        <f>IF(CADA_PROD!C287="","",SUMIFS(MOVI_SAID!H:H,MOVI_SAID!D:D,D289,MOVI_SAID!L:L,$E$5))</f>
        <v/>
      </c>
      <c r="H289" s="180" t="str">
        <f t="shared" si="8"/>
        <v/>
      </c>
      <c r="I289" s="179" t="str">
        <f>IF(CADA_PROD!C287="","",IFERROR(IF(H289&lt;=0,"Sem estoque",IF(H289/E289&lt;0.25,"Quase sem estoque",IF(H289/E289&lt;1.2,"Estoque baixo",IF(H289/E289&lt;2,"Estoque moderado","Estoque confortável")))),""))</f>
        <v/>
      </c>
      <c r="J289" s="182" t="str">
        <f>IF(CADA_PROD!C287="","",SUMIFS(MOVI_ENTR!M:M,MOVI_ENTR!D:D,D289,MOVI_ENTR!O:O,$E$5))</f>
        <v/>
      </c>
      <c r="K289" s="183" t="str">
        <f>IF(CADA_PROD!C287="","",IFERROR($J289/SUM($J$8:$J$1008),""))</f>
        <v/>
      </c>
      <c r="L289" s="183" t="str">
        <f>IF(CADA_PROD!C287="","",IFERROR(H289/SUM($H$8:$H$1008),""))</f>
        <v/>
      </c>
      <c r="M289" s="182" t="str">
        <f>IF(CADA_PROD!$C287="","",IFERROR(SUMIFS(MOVI_ENTR!M:M,MOVI_ENTR!D:D,D289,MOVI_ENTR!O:O,$E$5)/SUMIFS(MOVI_ENTR!I:I,MOVI_ENTR!D:D,D289,MOVI_ENTR!O:O,$E$5),0))</f>
        <v/>
      </c>
      <c r="N289" s="184" t="str">
        <f>IF(CADA_PROD!C287="","",G289/E289)</f>
        <v/>
      </c>
    </row>
    <row r="290" spans="2:14" ht="30" customHeight="1">
      <c r="B290" s="21">
        <f t="shared" si="9"/>
        <v>283</v>
      </c>
      <c r="C290" s="178" t="str">
        <f>IF(CADA_PROD!C288="","",CADA_PROD!C288)</f>
        <v/>
      </c>
      <c r="D290" s="179" t="str">
        <f>IF(CADA_PROD!D288="","",CADA_PROD!D288)</f>
        <v/>
      </c>
      <c r="E290" s="180" t="str">
        <f>IF(CADA_PROD!E288="","",CADA_PROD!E288)</f>
        <v/>
      </c>
      <c r="F290" s="180" t="str">
        <f>IF(CADA_PROD!D288="","",SUMIFS(MOVI_ENTR!I:I,MOVI_ENTR!D:D,D290,MOVI_ENTR!O:O,$E$5))</f>
        <v/>
      </c>
      <c r="G290" s="180" t="str">
        <f>IF(CADA_PROD!C288="","",SUMIFS(MOVI_SAID!H:H,MOVI_SAID!D:D,D290,MOVI_SAID!L:L,$E$5))</f>
        <v/>
      </c>
      <c r="H290" s="180" t="str">
        <f t="shared" si="8"/>
        <v/>
      </c>
      <c r="I290" s="179" t="str">
        <f>IF(CADA_PROD!C288="","",IFERROR(IF(H290&lt;=0,"Sem estoque",IF(H290/E290&lt;0.25,"Quase sem estoque",IF(H290/E290&lt;1.2,"Estoque baixo",IF(H290/E290&lt;2,"Estoque moderado","Estoque confortável")))),""))</f>
        <v/>
      </c>
      <c r="J290" s="182" t="str">
        <f>IF(CADA_PROD!C288="","",SUMIFS(MOVI_ENTR!M:M,MOVI_ENTR!D:D,D290,MOVI_ENTR!O:O,$E$5))</f>
        <v/>
      </c>
      <c r="K290" s="183" t="str">
        <f>IF(CADA_PROD!C288="","",IFERROR($J290/SUM($J$8:$J$1008),""))</f>
        <v/>
      </c>
      <c r="L290" s="183" t="str">
        <f>IF(CADA_PROD!C288="","",IFERROR(H290/SUM($H$8:$H$1008),""))</f>
        <v/>
      </c>
      <c r="M290" s="182" t="str">
        <f>IF(CADA_PROD!$C288="","",IFERROR(SUMIFS(MOVI_ENTR!M:M,MOVI_ENTR!D:D,D290,MOVI_ENTR!O:O,$E$5)/SUMIFS(MOVI_ENTR!I:I,MOVI_ENTR!D:D,D290,MOVI_ENTR!O:O,$E$5),0))</f>
        <v/>
      </c>
      <c r="N290" s="184" t="str">
        <f>IF(CADA_PROD!C288="","",G290/E290)</f>
        <v/>
      </c>
    </row>
    <row r="291" spans="2:14" ht="30" customHeight="1">
      <c r="B291" s="21">
        <f t="shared" si="9"/>
        <v>284</v>
      </c>
      <c r="C291" s="178" t="str">
        <f>IF(CADA_PROD!C289="","",CADA_PROD!C289)</f>
        <v/>
      </c>
      <c r="D291" s="179" t="str">
        <f>IF(CADA_PROD!D289="","",CADA_PROD!D289)</f>
        <v/>
      </c>
      <c r="E291" s="180" t="str">
        <f>IF(CADA_PROD!E289="","",CADA_PROD!E289)</f>
        <v/>
      </c>
      <c r="F291" s="180" t="str">
        <f>IF(CADA_PROD!D289="","",SUMIFS(MOVI_ENTR!I:I,MOVI_ENTR!D:D,D291,MOVI_ENTR!O:O,$E$5))</f>
        <v/>
      </c>
      <c r="G291" s="180" t="str">
        <f>IF(CADA_PROD!C289="","",SUMIFS(MOVI_SAID!H:H,MOVI_SAID!D:D,D291,MOVI_SAID!L:L,$E$5))</f>
        <v/>
      </c>
      <c r="H291" s="180" t="str">
        <f t="shared" si="8"/>
        <v/>
      </c>
      <c r="I291" s="179" t="str">
        <f>IF(CADA_PROD!C289="","",IFERROR(IF(H291&lt;=0,"Sem estoque",IF(H291/E291&lt;0.25,"Quase sem estoque",IF(H291/E291&lt;1.2,"Estoque baixo",IF(H291/E291&lt;2,"Estoque moderado","Estoque confortável")))),""))</f>
        <v/>
      </c>
      <c r="J291" s="182" t="str">
        <f>IF(CADA_PROD!C289="","",SUMIFS(MOVI_ENTR!M:M,MOVI_ENTR!D:D,D291,MOVI_ENTR!O:O,$E$5))</f>
        <v/>
      </c>
      <c r="K291" s="183" t="str">
        <f>IF(CADA_PROD!C289="","",IFERROR($J291/SUM($J$8:$J$1008),""))</f>
        <v/>
      </c>
      <c r="L291" s="183" t="str">
        <f>IF(CADA_PROD!C289="","",IFERROR(H291/SUM($H$8:$H$1008),""))</f>
        <v/>
      </c>
      <c r="M291" s="182" t="str">
        <f>IF(CADA_PROD!$C289="","",IFERROR(SUMIFS(MOVI_ENTR!M:M,MOVI_ENTR!D:D,D291,MOVI_ENTR!O:O,$E$5)/SUMIFS(MOVI_ENTR!I:I,MOVI_ENTR!D:D,D291,MOVI_ENTR!O:O,$E$5),0))</f>
        <v/>
      </c>
      <c r="N291" s="184" t="str">
        <f>IF(CADA_PROD!C289="","",G291/E291)</f>
        <v/>
      </c>
    </row>
    <row r="292" spans="2:14" ht="30" customHeight="1">
      <c r="B292" s="21">
        <f t="shared" si="9"/>
        <v>285</v>
      </c>
      <c r="C292" s="178" t="str">
        <f>IF(CADA_PROD!C290="","",CADA_PROD!C290)</f>
        <v/>
      </c>
      <c r="D292" s="179" t="str">
        <f>IF(CADA_PROD!D290="","",CADA_PROD!D290)</f>
        <v/>
      </c>
      <c r="E292" s="180" t="str">
        <f>IF(CADA_PROD!E290="","",CADA_PROD!E290)</f>
        <v/>
      </c>
      <c r="F292" s="180" t="str">
        <f>IF(CADA_PROD!D290="","",SUMIFS(MOVI_ENTR!I:I,MOVI_ENTR!D:D,D292,MOVI_ENTR!O:O,$E$5))</f>
        <v/>
      </c>
      <c r="G292" s="180" t="str">
        <f>IF(CADA_PROD!C290="","",SUMIFS(MOVI_SAID!H:H,MOVI_SAID!D:D,D292,MOVI_SAID!L:L,$E$5))</f>
        <v/>
      </c>
      <c r="H292" s="180" t="str">
        <f t="shared" si="8"/>
        <v/>
      </c>
      <c r="I292" s="179" t="str">
        <f>IF(CADA_PROD!C290="","",IFERROR(IF(H292&lt;=0,"Sem estoque",IF(H292/E292&lt;0.25,"Quase sem estoque",IF(H292/E292&lt;1.2,"Estoque baixo",IF(H292/E292&lt;2,"Estoque moderado","Estoque confortável")))),""))</f>
        <v/>
      </c>
      <c r="J292" s="182" t="str">
        <f>IF(CADA_PROD!C290="","",SUMIFS(MOVI_ENTR!M:M,MOVI_ENTR!D:D,D292,MOVI_ENTR!O:O,$E$5))</f>
        <v/>
      </c>
      <c r="K292" s="183" t="str">
        <f>IF(CADA_PROD!C290="","",IFERROR($J292/SUM($J$8:$J$1008),""))</f>
        <v/>
      </c>
      <c r="L292" s="183" t="str">
        <f>IF(CADA_PROD!C290="","",IFERROR(H292/SUM($H$8:$H$1008),""))</f>
        <v/>
      </c>
      <c r="M292" s="182" t="str">
        <f>IF(CADA_PROD!$C290="","",IFERROR(SUMIFS(MOVI_ENTR!M:M,MOVI_ENTR!D:D,D292,MOVI_ENTR!O:O,$E$5)/SUMIFS(MOVI_ENTR!I:I,MOVI_ENTR!D:D,D292,MOVI_ENTR!O:O,$E$5),0))</f>
        <v/>
      </c>
      <c r="N292" s="184" t="str">
        <f>IF(CADA_PROD!C290="","",G292/E292)</f>
        <v/>
      </c>
    </row>
    <row r="293" spans="2:14" ht="30" customHeight="1">
      <c r="B293" s="21">
        <f t="shared" si="9"/>
        <v>286</v>
      </c>
      <c r="C293" s="178" t="str">
        <f>IF(CADA_PROD!C291="","",CADA_PROD!C291)</f>
        <v/>
      </c>
      <c r="D293" s="179" t="str">
        <f>IF(CADA_PROD!D291="","",CADA_PROD!D291)</f>
        <v/>
      </c>
      <c r="E293" s="180" t="str">
        <f>IF(CADA_PROD!E291="","",CADA_PROD!E291)</f>
        <v/>
      </c>
      <c r="F293" s="180" t="str">
        <f>IF(CADA_PROD!D291="","",SUMIFS(MOVI_ENTR!I:I,MOVI_ENTR!D:D,D293,MOVI_ENTR!O:O,$E$5))</f>
        <v/>
      </c>
      <c r="G293" s="180" t="str">
        <f>IF(CADA_PROD!C291="","",SUMIFS(MOVI_SAID!H:H,MOVI_SAID!D:D,D293,MOVI_SAID!L:L,$E$5))</f>
        <v/>
      </c>
      <c r="H293" s="180" t="str">
        <f t="shared" si="8"/>
        <v/>
      </c>
      <c r="I293" s="179" t="str">
        <f>IF(CADA_PROD!C291="","",IFERROR(IF(H293&lt;=0,"Sem estoque",IF(H293/E293&lt;0.25,"Quase sem estoque",IF(H293/E293&lt;1.2,"Estoque baixo",IF(H293/E293&lt;2,"Estoque moderado","Estoque confortável")))),""))</f>
        <v/>
      </c>
      <c r="J293" s="182" t="str">
        <f>IF(CADA_PROD!C291="","",SUMIFS(MOVI_ENTR!M:M,MOVI_ENTR!D:D,D293,MOVI_ENTR!O:O,$E$5))</f>
        <v/>
      </c>
      <c r="K293" s="183" t="str">
        <f>IF(CADA_PROD!C291="","",IFERROR($J293/SUM($J$8:$J$1008),""))</f>
        <v/>
      </c>
      <c r="L293" s="183" t="str">
        <f>IF(CADA_PROD!C291="","",IFERROR(H293/SUM($H$8:$H$1008),""))</f>
        <v/>
      </c>
      <c r="M293" s="182" t="str">
        <f>IF(CADA_PROD!$C291="","",IFERROR(SUMIFS(MOVI_ENTR!M:M,MOVI_ENTR!D:D,D293,MOVI_ENTR!O:O,$E$5)/SUMIFS(MOVI_ENTR!I:I,MOVI_ENTR!D:D,D293,MOVI_ENTR!O:O,$E$5),0))</f>
        <v/>
      </c>
      <c r="N293" s="184" t="str">
        <f>IF(CADA_PROD!C291="","",G293/E293)</f>
        <v/>
      </c>
    </row>
    <row r="294" spans="2:14" ht="30" customHeight="1">
      <c r="B294" s="21">
        <f t="shared" si="9"/>
        <v>287</v>
      </c>
      <c r="C294" s="178" t="str">
        <f>IF(CADA_PROD!C292="","",CADA_PROD!C292)</f>
        <v/>
      </c>
      <c r="D294" s="179" t="str">
        <f>IF(CADA_PROD!D292="","",CADA_PROD!D292)</f>
        <v/>
      </c>
      <c r="E294" s="180" t="str">
        <f>IF(CADA_PROD!E292="","",CADA_PROD!E292)</f>
        <v/>
      </c>
      <c r="F294" s="180" t="str">
        <f>IF(CADA_PROD!D292="","",SUMIFS(MOVI_ENTR!I:I,MOVI_ENTR!D:D,D294,MOVI_ENTR!O:O,$E$5))</f>
        <v/>
      </c>
      <c r="G294" s="180" t="str">
        <f>IF(CADA_PROD!C292="","",SUMIFS(MOVI_SAID!H:H,MOVI_SAID!D:D,D294,MOVI_SAID!L:L,$E$5))</f>
        <v/>
      </c>
      <c r="H294" s="180" t="str">
        <f t="shared" si="8"/>
        <v/>
      </c>
      <c r="I294" s="179" t="str">
        <f>IF(CADA_PROD!C292="","",IFERROR(IF(H294&lt;=0,"Sem estoque",IF(H294/E294&lt;0.25,"Quase sem estoque",IF(H294/E294&lt;1.2,"Estoque baixo",IF(H294/E294&lt;2,"Estoque moderado","Estoque confortável")))),""))</f>
        <v/>
      </c>
      <c r="J294" s="182" t="str">
        <f>IF(CADA_PROD!C292="","",SUMIFS(MOVI_ENTR!M:M,MOVI_ENTR!D:D,D294,MOVI_ENTR!O:O,$E$5))</f>
        <v/>
      </c>
      <c r="K294" s="183" t="str">
        <f>IF(CADA_PROD!C292="","",IFERROR($J294/SUM($J$8:$J$1008),""))</f>
        <v/>
      </c>
      <c r="L294" s="183" t="str">
        <f>IF(CADA_PROD!C292="","",IFERROR(H294/SUM($H$8:$H$1008),""))</f>
        <v/>
      </c>
      <c r="M294" s="182" t="str">
        <f>IF(CADA_PROD!$C292="","",IFERROR(SUMIFS(MOVI_ENTR!M:M,MOVI_ENTR!D:D,D294,MOVI_ENTR!O:O,$E$5)/SUMIFS(MOVI_ENTR!I:I,MOVI_ENTR!D:D,D294,MOVI_ENTR!O:O,$E$5),0))</f>
        <v/>
      </c>
      <c r="N294" s="184" t="str">
        <f>IF(CADA_PROD!C292="","",G294/E294)</f>
        <v/>
      </c>
    </row>
    <row r="295" spans="2:14" ht="30" customHeight="1">
      <c r="B295" s="21">
        <f t="shared" si="9"/>
        <v>288</v>
      </c>
      <c r="C295" s="178" t="str">
        <f>IF(CADA_PROD!C293="","",CADA_PROD!C293)</f>
        <v/>
      </c>
      <c r="D295" s="179" t="str">
        <f>IF(CADA_PROD!D293="","",CADA_PROD!D293)</f>
        <v/>
      </c>
      <c r="E295" s="180" t="str">
        <f>IF(CADA_PROD!E293="","",CADA_PROD!E293)</f>
        <v/>
      </c>
      <c r="F295" s="180" t="str">
        <f>IF(CADA_PROD!D293="","",SUMIFS(MOVI_ENTR!I:I,MOVI_ENTR!D:D,D295,MOVI_ENTR!O:O,$E$5))</f>
        <v/>
      </c>
      <c r="G295" s="180" t="str">
        <f>IF(CADA_PROD!C293="","",SUMIFS(MOVI_SAID!H:H,MOVI_SAID!D:D,D295,MOVI_SAID!L:L,$E$5))</f>
        <v/>
      </c>
      <c r="H295" s="180" t="str">
        <f t="shared" si="8"/>
        <v/>
      </c>
      <c r="I295" s="179" t="str">
        <f>IF(CADA_PROD!C293="","",IFERROR(IF(H295&lt;=0,"Sem estoque",IF(H295/E295&lt;0.25,"Quase sem estoque",IF(H295/E295&lt;1.2,"Estoque baixo",IF(H295/E295&lt;2,"Estoque moderado","Estoque confortável")))),""))</f>
        <v/>
      </c>
      <c r="J295" s="182" t="str">
        <f>IF(CADA_PROD!C293="","",SUMIFS(MOVI_ENTR!M:M,MOVI_ENTR!D:D,D295,MOVI_ENTR!O:O,$E$5))</f>
        <v/>
      </c>
      <c r="K295" s="183" t="str">
        <f>IF(CADA_PROD!C293="","",IFERROR($J295/SUM($J$8:$J$1008),""))</f>
        <v/>
      </c>
      <c r="L295" s="183" t="str">
        <f>IF(CADA_PROD!C293="","",IFERROR(H295/SUM($H$8:$H$1008),""))</f>
        <v/>
      </c>
      <c r="M295" s="182" t="str">
        <f>IF(CADA_PROD!$C293="","",IFERROR(SUMIFS(MOVI_ENTR!M:M,MOVI_ENTR!D:D,D295,MOVI_ENTR!O:O,$E$5)/SUMIFS(MOVI_ENTR!I:I,MOVI_ENTR!D:D,D295,MOVI_ENTR!O:O,$E$5),0))</f>
        <v/>
      </c>
      <c r="N295" s="184" t="str">
        <f>IF(CADA_PROD!C293="","",G295/E295)</f>
        <v/>
      </c>
    </row>
    <row r="296" spans="2:14" ht="30" customHeight="1">
      <c r="B296" s="21">
        <f t="shared" si="9"/>
        <v>289</v>
      </c>
      <c r="C296" s="178" t="str">
        <f>IF(CADA_PROD!C294="","",CADA_PROD!C294)</f>
        <v/>
      </c>
      <c r="D296" s="179" t="str">
        <f>IF(CADA_PROD!D294="","",CADA_PROD!D294)</f>
        <v/>
      </c>
      <c r="E296" s="180" t="str">
        <f>IF(CADA_PROD!E294="","",CADA_PROD!E294)</f>
        <v/>
      </c>
      <c r="F296" s="180" t="str">
        <f>IF(CADA_PROD!D294="","",SUMIFS(MOVI_ENTR!I:I,MOVI_ENTR!D:D,D296,MOVI_ENTR!O:O,$E$5))</f>
        <v/>
      </c>
      <c r="G296" s="180" t="str">
        <f>IF(CADA_PROD!C294="","",SUMIFS(MOVI_SAID!H:H,MOVI_SAID!D:D,D296,MOVI_SAID!L:L,$E$5))</f>
        <v/>
      </c>
      <c r="H296" s="180" t="str">
        <f t="shared" si="8"/>
        <v/>
      </c>
      <c r="I296" s="179" t="str">
        <f>IF(CADA_PROD!C294="","",IFERROR(IF(H296&lt;=0,"Sem estoque",IF(H296/E296&lt;0.25,"Quase sem estoque",IF(H296/E296&lt;1.2,"Estoque baixo",IF(H296/E296&lt;2,"Estoque moderado","Estoque confortável")))),""))</f>
        <v/>
      </c>
      <c r="J296" s="182" t="str">
        <f>IF(CADA_PROD!C294="","",SUMIFS(MOVI_ENTR!M:M,MOVI_ENTR!D:D,D296,MOVI_ENTR!O:O,$E$5))</f>
        <v/>
      </c>
      <c r="K296" s="183" t="str">
        <f>IF(CADA_PROD!C294="","",IFERROR($J296/SUM($J$8:$J$1008),""))</f>
        <v/>
      </c>
      <c r="L296" s="183" t="str">
        <f>IF(CADA_PROD!C294="","",IFERROR(H296/SUM($H$8:$H$1008),""))</f>
        <v/>
      </c>
      <c r="M296" s="182" t="str">
        <f>IF(CADA_PROD!$C294="","",IFERROR(SUMIFS(MOVI_ENTR!M:M,MOVI_ENTR!D:D,D296,MOVI_ENTR!O:O,$E$5)/SUMIFS(MOVI_ENTR!I:I,MOVI_ENTR!D:D,D296,MOVI_ENTR!O:O,$E$5),0))</f>
        <v/>
      </c>
      <c r="N296" s="184" t="str">
        <f>IF(CADA_PROD!C294="","",G296/E296)</f>
        <v/>
      </c>
    </row>
    <row r="297" spans="2:14" ht="30" customHeight="1">
      <c r="B297" s="21">
        <f t="shared" si="9"/>
        <v>290</v>
      </c>
      <c r="C297" s="178" t="str">
        <f>IF(CADA_PROD!C295="","",CADA_PROD!C295)</f>
        <v/>
      </c>
      <c r="D297" s="179" t="str">
        <f>IF(CADA_PROD!D295="","",CADA_PROD!D295)</f>
        <v/>
      </c>
      <c r="E297" s="180" t="str">
        <f>IF(CADA_PROD!E295="","",CADA_PROD!E295)</f>
        <v/>
      </c>
      <c r="F297" s="180" t="str">
        <f>IF(CADA_PROD!D295="","",SUMIFS(MOVI_ENTR!I:I,MOVI_ENTR!D:D,D297,MOVI_ENTR!O:O,$E$5))</f>
        <v/>
      </c>
      <c r="G297" s="180" t="str">
        <f>IF(CADA_PROD!C295="","",SUMIFS(MOVI_SAID!H:H,MOVI_SAID!D:D,D297,MOVI_SAID!L:L,$E$5))</f>
        <v/>
      </c>
      <c r="H297" s="180" t="str">
        <f t="shared" si="8"/>
        <v/>
      </c>
      <c r="I297" s="179" t="str">
        <f>IF(CADA_PROD!C295="","",IFERROR(IF(H297&lt;=0,"Sem estoque",IF(H297/E297&lt;0.25,"Quase sem estoque",IF(H297/E297&lt;1.2,"Estoque baixo",IF(H297/E297&lt;2,"Estoque moderado","Estoque confortável")))),""))</f>
        <v/>
      </c>
      <c r="J297" s="182" t="str">
        <f>IF(CADA_PROD!C295="","",SUMIFS(MOVI_ENTR!M:M,MOVI_ENTR!D:D,D297,MOVI_ENTR!O:O,$E$5))</f>
        <v/>
      </c>
      <c r="K297" s="183" t="str">
        <f>IF(CADA_PROD!C295="","",IFERROR($J297/SUM($J$8:$J$1008),""))</f>
        <v/>
      </c>
      <c r="L297" s="183" t="str">
        <f>IF(CADA_PROD!C295="","",IFERROR(H297/SUM($H$8:$H$1008),""))</f>
        <v/>
      </c>
      <c r="M297" s="182" t="str">
        <f>IF(CADA_PROD!$C295="","",IFERROR(SUMIFS(MOVI_ENTR!M:M,MOVI_ENTR!D:D,D297,MOVI_ENTR!O:O,$E$5)/SUMIFS(MOVI_ENTR!I:I,MOVI_ENTR!D:D,D297,MOVI_ENTR!O:O,$E$5),0))</f>
        <v/>
      </c>
      <c r="N297" s="184" t="str">
        <f>IF(CADA_PROD!C295="","",G297/E297)</f>
        <v/>
      </c>
    </row>
    <row r="298" spans="2:14" ht="30" customHeight="1">
      <c r="B298" s="21">
        <f t="shared" si="9"/>
        <v>291</v>
      </c>
      <c r="C298" s="178" t="str">
        <f>IF(CADA_PROD!C296="","",CADA_PROD!C296)</f>
        <v/>
      </c>
      <c r="D298" s="179" t="str">
        <f>IF(CADA_PROD!D296="","",CADA_PROD!D296)</f>
        <v/>
      </c>
      <c r="E298" s="180" t="str">
        <f>IF(CADA_PROD!E296="","",CADA_PROD!E296)</f>
        <v/>
      </c>
      <c r="F298" s="180" t="str">
        <f>IF(CADA_PROD!D296="","",SUMIFS(MOVI_ENTR!I:I,MOVI_ENTR!D:D,D298,MOVI_ENTR!O:O,$E$5))</f>
        <v/>
      </c>
      <c r="G298" s="180" t="str">
        <f>IF(CADA_PROD!C296="","",SUMIFS(MOVI_SAID!H:H,MOVI_SAID!D:D,D298,MOVI_SAID!L:L,$E$5))</f>
        <v/>
      </c>
      <c r="H298" s="180" t="str">
        <f t="shared" si="8"/>
        <v/>
      </c>
      <c r="I298" s="179" t="str">
        <f>IF(CADA_PROD!C296="","",IFERROR(IF(H298&lt;=0,"Sem estoque",IF(H298/E298&lt;0.25,"Quase sem estoque",IF(H298/E298&lt;1.2,"Estoque baixo",IF(H298/E298&lt;2,"Estoque moderado","Estoque confortável")))),""))</f>
        <v/>
      </c>
      <c r="J298" s="182" t="str">
        <f>IF(CADA_PROD!C296="","",SUMIFS(MOVI_ENTR!M:M,MOVI_ENTR!D:D,D298,MOVI_ENTR!O:O,$E$5))</f>
        <v/>
      </c>
      <c r="K298" s="183" t="str">
        <f>IF(CADA_PROD!C296="","",IFERROR($J298/SUM($J$8:$J$1008),""))</f>
        <v/>
      </c>
      <c r="L298" s="183" t="str">
        <f>IF(CADA_PROD!C296="","",IFERROR(H298/SUM($H$8:$H$1008),""))</f>
        <v/>
      </c>
      <c r="M298" s="182" t="str">
        <f>IF(CADA_PROD!$C296="","",IFERROR(SUMIFS(MOVI_ENTR!M:M,MOVI_ENTR!D:D,D298,MOVI_ENTR!O:O,$E$5)/SUMIFS(MOVI_ENTR!I:I,MOVI_ENTR!D:D,D298,MOVI_ENTR!O:O,$E$5),0))</f>
        <v/>
      </c>
      <c r="N298" s="184" t="str">
        <f>IF(CADA_PROD!C296="","",G298/E298)</f>
        <v/>
      </c>
    </row>
    <row r="299" spans="2:14" ht="30" customHeight="1">
      <c r="B299" s="21">
        <f t="shared" si="9"/>
        <v>292</v>
      </c>
      <c r="C299" s="178" t="str">
        <f>IF(CADA_PROD!C297="","",CADA_PROD!C297)</f>
        <v/>
      </c>
      <c r="D299" s="179" t="str">
        <f>IF(CADA_PROD!D297="","",CADA_PROD!D297)</f>
        <v/>
      </c>
      <c r="E299" s="180" t="str">
        <f>IF(CADA_PROD!E297="","",CADA_PROD!E297)</f>
        <v/>
      </c>
      <c r="F299" s="180" t="str">
        <f>IF(CADA_PROD!D297="","",SUMIFS(MOVI_ENTR!I:I,MOVI_ENTR!D:D,D299,MOVI_ENTR!O:O,$E$5))</f>
        <v/>
      </c>
      <c r="G299" s="180" t="str">
        <f>IF(CADA_PROD!C297="","",SUMIFS(MOVI_SAID!H:H,MOVI_SAID!D:D,D299,MOVI_SAID!L:L,$E$5))</f>
        <v/>
      </c>
      <c r="H299" s="180" t="str">
        <f t="shared" si="8"/>
        <v/>
      </c>
      <c r="I299" s="179" t="str">
        <f>IF(CADA_PROD!C297="","",IFERROR(IF(H299&lt;=0,"Sem estoque",IF(H299/E299&lt;0.25,"Quase sem estoque",IF(H299/E299&lt;1.2,"Estoque baixo",IF(H299/E299&lt;2,"Estoque moderado","Estoque confortável")))),""))</f>
        <v/>
      </c>
      <c r="J299" s="182" t="str">
        <f>IF(CADA_PROD!C297="","",SUMIFS(MOVI_ENTR!M:M,MOVI_ENTR!D:D,D299,MOVI_ENTR!O:O,$E$5))</f>
        <v/>
      </c>
      <c r="K299" s="183" t="str">
        <f>IF(CADA_PROD!C297="","",IFERROR($J299/SUM($J$8:$J$1008),""))</f>
        <v/>
      </c>
      <c r="L299" s="183" t="str">
        <f>IF(CADA_PROD!C297="","",IFERROR(H299/SUM($H$8:$H$1008),""))</f>
        <v/>
      </c>
      <c r="M299" s="182" t="str">
        <f>IF(CADA_PROD!$C297="","",IFERROR(SUMIFS(MOVI_ENTR!M:M,MOVI_ENTR!D:D,D299,MOVI_ENTR!O:O,$E$5)/SUMIFS(MOVI_ENTR!I:I,MOVI_ENTR!D:D,D299,MOVI_ENTR!O:O,$E$5),0))</f>
        <v/>
      </c>
      <c r="N299" s="184" t="str">
        <f>IF(CADA_PROD!C297="","",G299/E299)</f>
        <v/>
      </c>
    </row>
    <row r="300" spans="2:14" ht="30" customHeight="1">
      <c r="B300" s="21">
        <f t="shared" si="9"/>
        <v>293</v>
      </c>
      <c r="C300" s="178" t="str">
        <f>IF(CADA_PROD!C298="","",CADA_PROD!C298)</f>
        <v/>
      </c>
      <c r="D300" s="179" t="str">
        <f>IF(CADA_PROD!D298="","",CADA_PROD!D298)</f>
        <v/>
      </c>
      <c r="E300" s="180" t="str">
        <f>IF(CADA_PROD!E298="","",CADA_PROD!E298)</f>
        <v/>
      </c>
      <c r="F300" s="180" t="str">
        <f>IF(CADA_PROD!D298="","",SUMIFS(MOVI_ENTR!I:I,MOVI_ENTR!D:D,D300,MOVI_ENTR!O:O,$E$5))</f>
        <v/>
      </c>
      <c r="G300" s="180" t="str">
        <f>IF(CADA_PROD!C298="","",SUMIFS(MOVI_SAID!H:H,MOVI_SAID!D:D,D300,MOVI_SAID!L:L,$E$5))</f>
        <v/>
      </c>
      <c r="H300" s="180" t="str">
        <f t="shared" si="8"/>
        <v/>
      </c>
      <c r="I300" s="179" t="str">
        <f>IF(CADA_PROD!C298="","",IFERROR(IF(H300&lt;=0,"Sem estoque",IF(H300/E300&lt;0.25,"Quase sem estoque",IF(H300/E300&lt;1.2,"Estoque baixo",IF(H300/E300&lt;2,"Estoque moderado","Estoque confortável")))),""))</f>
        <v/>
      </c>
      <c r="J300" s="182" t="str">
        <f>IF(CADA_PROD!C298="","",SUMIFS(MOVI_ENTR!M:M,MOVI_ENTR!D:D,D300,MOVI_ENTR!O:O,$E$5))</f>
        <v/>
      </c>
      <c r="K300" s="183" t="str">
        <f>IF(CADA_PROD!C298="","",IFERROR($J300/SUM($J$8:$J$1008),""))</f>
        <v/>
      </c>
      <c r="L300" s="183" t="str">
        <f>IF(CADA_PROD!C298="","",IFERROR(H300/SUM($H$8:$H$1008),""))</f>
        <v/>
      </c>
      <c r="M300" s="182" t="str">
        <f>IF(CADA_PROD!$C298="","",IFERROR(SUMIFS(MOVI_ENTR!M:M,MOVI_ENTR!D:D,D300,MOVI_ENTR!O:O,$E$5)/SUMIFS(MOVI_ENTR!I:I,MOVI_ENTR!D:D,D300,MOVI_ENTR!O:O,$E$5),0))</f>
        <v/>
      </c>
      <c r="N300" s="184" t="str">
        <f>IF(CADA_PROD!C298="","",G300/E300)</f>
        <v/>
      </c>
    </row>
    <row r="301" spans="2:14" ht="30" customHeight="1">
      <c r="B301" s="21">
        <f t="shared" si="9"/>
        <v>294</v>
      </c>
      <c r="C301" s="178" t="str">
        <f>IF(CADA_PROD!C299="","",CADA_PROD!C299)</f>
        <v/>
      </c>
      <c r="D301" s="179" t="str">
        <f>IF(CADA_PROD!D299="","",CADA_PROD!D299)</f>
        <v/>
      </c>
      <c r="E301" s="180" t="str">
        <f>IF(CADA_PROD!E299="","",CADA_PROD!E299)</f>
        <v/>
      </c>
      <c r="F301" s="180" t="str">
        <f>IF(CADA_PROD!D299="","",SUMIFS(MOVI_ENTR!I:I,MOVI_ENTR!D:D,D301,MOVI_ENTR!O:O,$E$5))</f>
        <v/>
      </c>
      <c r="G301" s="180" t="str">
        <f>IF(CADA_PROD!C299="","",SUMIFS(MOVI_SAID!H:H,MOVI_SAID!D:D,D301,MOVI_SAID!L:L,$E$5))</f>
        <v/>
      </c>
      <c r="H301" s="180" t="str">
        <f t="shared" si="8"/>
        <v/>
      </c>
      <c r="I301" s="179" t="str">
        <f>IF(CADA_PROD!C299="","",IFERROR(IF(H301&lt;=0,"Sem estoque",IF(H301/E301&lt;0.25,"Quase sem estoque",IF(H301/E301&lt;1.2,"Estoque baixo",IF(H301/E301&lt;2,"Estoque moderado","Estoque confortável")))),""))</f>
        <v/>
      </c>
      <c r="J301" s="182" t="str">
        <f>IF(CADA_PROD!C299="","",SUMIFS(MOVI_ENTR!M:M,MOVI_ENTR!D:D,D301,MOVI_ENTR!O:O,$E$5))</f>
        <v/>
      </c>
      <c r="K301" s="183" t="str">
        <f>IF(CADA_PROD!C299="","",IFERROR($J301/SUM($J$8:$J$1008),""))</f>
        <v/>
      </c>
      <c r="L301" s="183" t="str">
        <f>IF(CADA_PROD!C299="","",IFERROR(H301/SUM($H$8:$H$1008),""))</f>
        <v/>
      </c>
      <c r="M301" s="182" t="str">
        <f>IF(CADA_PROD!$C299="","",IFERROR(SUMIFS(MOVI_ENTR!M:M,MOVI_ENTR!D:D,D301,MOVI_ENTR!O:O,$E$5)/SUMIFS(MOVI_ENTR!I:I,MOVI_ENTR!D:D,D301,MOVI_ENTR!O:O,$E$5),0))</f>
        <v/>
      </c>
      <c r="N301" s="184" t="str">
        <f>IF(CADA_PROD!C299="","",G301/E301)</f>
        <v/>
      </c>
    </row>
    <row r="302" spans="2:14" ht="30" customHeight="1">
      <c r="B302" s="21">
        <f t="shared" si="9"/>
        <v>295</v>
      </c>
      <c r="C302" s="178" t="str">
        <f>IF(CADA_PROD!C300="","",CADA_PROD!C300)</f>
        <v/>
      </c>
      <c r="D302" s="179" t="str">
        <f>IF(CADA_PROD!D300="","",CADA_PROD!D300)</f>
        <v/>
      </c>
      <c r="E302" s="180" t="str">
        <f>IF(CADA_PROD!E300="","",CADA_PROD!E300)</f>
        <v/>
      </c>
      <c r="F302" s="180" t="str">
        <f>IF(CADA_PROD!D300="","",SUMIFS(MOVI_ENTR!I:I,MOVI_ENTR!D:D,D302,MOVI_ENTR!O:O,$E$5))</f>
        <v/>
      </c>
      <c r="G302" s="180" t="str">
        <f>IF(CADA_PROD!C300="","",SUMIFS(MOVI_SAID!H:H,MOVI_SAID!D:D,D302,MOVI_SAID!L:L,$E$5))</f>
        <v/>
      </c>
      <c r="H302" s="180" t="str">
        <f t="shared" si="8"/>
        <v/>
      </c>
      <c r="I302" s="179" t="str">
        <f>IF(CADA_PROD!C300="","",IFERROR(IF(H302&lt;=0,"Sem estoque",IF(H302/E302&lt;0.25,"Quase sem estoque",IF(H302/E302&lt;1.2,"Estoque baixo",IF(H302/E302&lt;2,"Estoque moderado","Estoque confortável")))),""))</f>
        <v/>
      </c>
      <c r="J302" s="182" t="str">
        <f>IF(CADA_PROD!C300="","",SUMIFS(MOVI_ENTR!M:M,MOVI_ENTR!D:D,D302,MOVI_ENTR!O:O,$E$5))</f>
        <v/>
      </c>
      <c r="K302" s="183" t="str">
        <f>IF(CADA_PROD!C300="","",IFERROR($J302/SUM($J$8:$J$1008),""))</f>
        <v/>
      </c>
      <c r="L302" s="183" t="str">
        <f>IF(CADA_PROD!C300="","",IFERROR(H302/SUM($H$8:$H$1008),""))</f>
        <v/>
      </c>
      <c r="M302" s="182" t="str">
        <f>IF(CADA_PROD!$C300="","",IFERROR(SUMIFS(MOVI_ENTR!M:M,MOVI_ENTR!D:D,D302,MOVI_ENTR!O:O,$E$5)/SUMIFS(MOVI_ENTR!I:I,MOVI_ENTR!D:D,D302,MOVI_ENTR!O:O,$E$5),0))</f>
        <v/>
      </c>
      <c r="N302" s="184" t="str">
        <f>IF(CADA_PROD!C300="","",G302/E302)</f>
        <v/>
      </c>
    </row>
    <row r="303" spans="2:14" ht="30" customHeight="1">
      <c r="B303" s="21">
        <f t="shared" si="9"/>
        <v>296</v>
      </c>
      <c r="C303" s="178" t="str">
        <f>IF(CADA_PROD!C301="","",CADA_PROD!C301)</f>
        <v/>
      </c>
      <c r="D303" s="179" t="str">
        <f>IF(CADA_PROD!D301="","",CADA_PROD!D301)</f>
        <v/>
      </c>
      <c r="E303" s="180" t="str">
        <f>IF(CADA_PROD!E301="","",CADA_PROD!E301)</f>
        <v/>
      </c>
      <c r="F303" s="180" t="str">
        <f>IF(CADA_PROD!D301="","",SUMIFS(MOVI_ENTR!I:I,MOVI_ENTR!D:D,D303,MOVI_ENTR!O:O,$E$5))</f>
        <v/>
      </c>
      <c r="G303" s="180" t="str">
        <f>IF(CADA_PROD!C301="","",SUMIFS(MOVI_SAID!H:H,MOVI_SAID!D:D,D303,MOVI_SAID!L:L,$E$5))</f>
        <v/>
      </c>
      <c r="H303" s="180" t="str">
        <f t="shared" si="8"/>
        <v/>
      </c>
      <c r="I303" s="179" t="str">
        <f>IF(CADA_PROD!C301="","",IFERROR(IF(H303&lt;=0,"Sem estoque",IF(H303/E303&lt;0.25,"Quase sem estoque",IF(H303/E303&lt;1.2,"Estoque baixo",IF(H303/E303&lt;2,"Estoque moderado","Estoque confortável")))),""))</f>
        <v/>
      </c>
      <c r="J303" s="182" t="str">
        <f>IF(CADA_PROD!C301="","",SUMIFS(MOVI_ENTR!M:M,MOVI_ENTR!D:D,D303,MOVI_ENTR!O:O,$E$5))</f>
        <v/>
      </c>
      <c r="K303" s="183" t="str">
        <f>IF(CADA_PROD!C301="","",IFERROR($J303/SUM($J$8:$J$1008),""))</f>
        <v/>
      </c>
      <c r="L303" s="183" t="str">
        <f>IF(CADA_PROD!C301="","",IFERROR(H303/SUM($H$8:$H$1008),""))</f>
        <v/>
      </c>
      <c r="M303" s="182" t="str">
        <f>IF(CADA_PROD!$C301="","",IFERROR(SUMIFS(MOVI_ENTR!M:M,MOVI_ENTR!D:D,D303,MOVI_ENTR!O:O,$E$5)/SUMIFS(MOVI_ENTR!I:I,MOVI_ENTR!D:D,D303,MOVI_ENTR!O:O,$E$5),0))</f>
        <v/>
      </c>
      <c r="N303" s="184" t="str">
        <f>IF(CADA_PROD!C301="","",G303/E303)</f>
        <v/>
      </c>
    </row>
    <row r="304" spans="2:14" ht="30" customHeight="1">
      <c r="B304" s="21">
        <f t="shared" si="9"/>
        <v>297</v>
      </c>
      <c r="C304" s="178" t="str">
        <f>IF(CADA_PROD!C302="","",CADA_PROD!C302)</f>
        <v/>
      </c>
      <c r="D304" s="179" t="str">
        <f>IF(CADA_PROD!D302="","",CADA_PROD!D302)</f>
        <v/>
      </c>
      <c r="E304" s="180" t="str">
        <f>IF(CADA_PROD!E302="","",CADA_PROD!E302)</f>
        <v/>
      </c>
      <c r="F304" s="180" t="str">
        <f>IF(CADA_PROD!D302="","",SUMIFS(MOVI_ENTR!I:I,MOVI_ENTR!D:D,D304,MOVI_ENTR!O:O,$E$5))</f>
        <v/>
      </c>
      <c r="G304" s="180" t="str">
        <f>IF(CADA_PROD!C302="","",SUMIFS(MOVI_SAID!H:H,MOVI_SAID!D:D,D304,MOVI_SAID!L:L,$E$5))</f>
        <v/>
      </c>
      <c r="H304" s="180" t="str">
        <f t="shared" si="8"/>
        <v/>
      </c>
      <c r="I304" s="179" t="str">
        <f>IF(CADA_PROD!C302="","",IFERROR(IF(H304&lt;=0,"Sem estoque",IF(H304/E304&lt;0.25,"Quase sem estoque",IF(H304/E304&lt;1.2,"Estoque baixo",IF(H304/E304&lt;2,"Estoque moderado","Estoque confortável")))),""))</f>
        <v/>
      </c>
      <c r="J304" s="182" t="str">
        <f>IF(CADA_PROD!C302="","",SUMIFS(MOVI_ENTR!M:M,MOVI_ENTR!D:D,D304,MOVI_ENTR!O:O,$E$5))</f>
        <v/>
      </c>
      <c r="K304" s="183" t="str">
        <f>IF(CADA_PROD!C302="","",IFERROR($J304/SUM($J$8:$J$1008),""))</f>
        <v/>
      </c>
      <c r="L304" s="183" t="str">
        <f>IF(CADA_PROD!C302="","",IFERROR(H304/SUM($H$8:$H$1008),""))</f>
        <v/>
      </c>
      <c r="M304" s="182" t="str">
        <f>IF(CADA_PROD!$C302="","",IFERROR(SUMIFS(MOVI_ENTR!M:M,MOVI_ENTR!D:D,D304,MOVI_ENTR!O:O,$E$5)/SUMIFS(MOVI_ENTR!I:I,MOVI_ENTR!D:D,D304,MOVI_ENTR!O:O,$E$5),0))</f>
        <v/>
      </c>
      <c r="N304" s="184" t="str">
        <f>IF(CADA_PROD!C302="","",G304/E304)</f>
        <v/>
      </c>
    </row>
    <row r="305" spans="2:14" ht="30" customHeight="1">
      <c r="B305" s="21">
        <f t="shared" si="9"/>
        <v>298</v>
      </c>
      <c r="C305" s="178" t="str">
        <f>IF(CADA_PROD!C303="","",CADA_PROD!C303)</f>
        <v/>
      </c>
      <c r="D305" s="179" t="str">
        <f>IF(CADA_PROD!D303="","",CADA_PROD!D303)</f>
        <v/>
      </c>
      <c r="E305" s="180" t="str">
        <f>IF(CADA_PROD!E303="","",CADA_PROD!E303)</f>
        <v/>
      </c>
      <c r="F305" s="180" t="str">
        <f>IF(CADA_PROD!D303="","",SUMIFS(MOVI_ENTR!I:I,MOVI_ENTR!D:D,D305,MOVI_ENTR!O:O,$E$5))</f>
        <v/>
      </c>
      <c r="G305" s="180" t="str">
        <f>IF(CADA_PROD!C303="","",SUMIFS(MOVI_SAID!H:H,MOVI_SAID!D:D,D305,MOVI_SAID!L:L,$E$5))</f>
        <v/>
      </c>
      <c r="H305" s="180" t="str">
        <f t="shared" si="8"/>
        <v/>
      </c>
      <c r="I305" s="179" t="str">
        <f>IF(CADA_PROD!C303="","",IFERROR(IF(H305&lt;=0,"Sem estoque",IF(H305/E305&lt;0.25,"Quase sem estoque",IF(H305/E305&lt;1.2,"Estoque baixo",IF(H305/E305&lt;2,"Estoque moderado","Estoque confortável")))),""))</f>
        <v/>
      </c>
      <c r="J305" s="182" t="str">
        <f>IF(CADA_PROD!C303="","",SUMIFS(MOVI_ENTR!M:M,MOVI_ENTR!D:D,D305,MOVI_ENTR!O:O,$E$5))</f>
        <v/>
      </c>
      <c r="K305" s="183" t="str">
        <f>IF(CADA_PROD!C303="","",IFERROR($J305/SUM($J$8:$J$1008),""))</f>
        <v/>
      </c>
      <c r="L305" s="183" t="str">
        <f>IF(CADA_PROD!C303="","",IFERROR(H305/SUM($H$8:$H$1008),""))</f>
        <v/>
      </c>
      <c r="M305" s="182" t="str">
        <f>IF(CADA_PROD!$C303="","",IFERROR(SUMIFS(MOVI_ENTR!M:M,MOVI_ENTR!D:D,D305,MOVI_ENTR!O:O,$E$5)/SUMIFS(MOVI_ENTR!I:I,MOVI_ENTR!D:D,D305,MOVI_ENTR!O:O,$E$5),0))</f>
        <v/>
      </c>
      <c r="N305" s="184" t="str">
        <f>IF(CADA_PROD!C303="","",G305/E305)</f>
        <v/>
      </c>
    </row>
    <row r="306" spans="2:14" ht="30" customHeight="1">
      <c r="B306" s="21">
        <f t="shared" si="9"/>
        <v>299</v>
      </c>
      <c r="C306" s="178" t="str">
        <f>IF(CADA_PROD!C304="","",CADA_PROD!C304)</f>
        <v/>
      </c>
      <c r="D306" s="179" t="str">
        <f>IF(CADA_PROD!D304="","",CADA_PROD!D304)</f>
        <v/>
      </c>
      <c r="E306" s="180" t="str">
        <f>IF(CADA_PROD!E304="","",CADA_PROD!E304)</f>
        <v/>
      </c>
      <c r="F306" s="180" t="str">
        <f>IF(CADA_PROD!D304="","",SUMIFS(MOVI_ENTR!I:I,MOVI_ENTR!D:D,D306,MOVI_ENTR!O:O,$E$5))</f>
        <v/>
      </c>
      <c r="G306" s="180" t="str">
        <f>IF(CADA_PROD!C304="","",SUMIFS(MOVI_SAID!H:H,MOVI_SAID!D:D,D306,MOVI_SAID!L:L,$E$5))</f>
        <v/>
      </c>
      <c r="H306" s="180" t="str">
        <f t="shared" si="8"/>
        <v/>
      </c>
      <c r="I306" s="179" t="str">
        <f>IF(CADA_PROD!C304="","",IFERROR(IF(H306&lt;=0,"Sem estoque",IF(H306/E306&lt;0.25,"Quase sem estoque",IF(H306/E306&lt;1.2,"Estoque baixo",IF(H306/E306&lt;2,"Estoque moderado","Estoque confortável")))),""))</f>
        <v/>
      </c>
      <c r="J306" s="182" t="str">
        <f>IF(CADA_PROD!C304="","",SUMIFS(MOVI_ENTR!M:M,MOVI_ENTR!D:D,D306,MOVI_ENTR!O:O,$E$5))</f>
        <v/>
      </c>
      <c r="K306" s="183" t="str">
        <f>IF(CADA_PROD!C304="","",IFERROR($J306/SUM($J$8:$J$1008),""))</f>
        <v/>
      </c>
      <c r="L306" s="183" t="str">
        <f>IF(CADA_PROD!C304="","",IFERROR(H306/SUM($H$8:$H$1008),""))</f>
        <v/>
      </c>
      <c r="M306" s="182" t="str">
        <f>IF(CADA_PROD!$C304="","",IFERROR(SUMIFS(MOVI_ENTR!M:M,MOVI_ENTR!D:D,D306,MOVI_ENTR!O:O,$E$5)/SUMIFS(MOVI_ENTR!I:I,MOVI_ENTR!D:D,D306,MOVI_ENTR!O:O,$E$5),0))</f>
        <v/>
      </c>
      <c r="N306" s="184" t="str">
        <f>IF(CADA_PROD!C304="","",G306/E306)</f>
        <v/>
      </c>
    </row>
    <row r="307" spans="2:14" ht="30" customHeight="1">
      <c r="B307" s="21">
        <f t="shared" si="9"/>
        <v>300</v>
      </c>
      <c r="C307" s="178" t="str">
        <f>IF(CADA_PROD!C305="","",CADA_PROD!C305)</f>
        <v/>
      </c>
      <c r="D307" s="179" t="str">
        <f>IF(CADA_PROD!D305="","",CADA_PROD!D305)</f>
        <v/>
      </c>
      <c r="E307" s="180" t="str">
        <f>IF(CADA_PROD!E305="","",CADA_PROD!E305)</f>
        <v/>
      </c>
      <c r="F307" s="180" t="str">
        <f>IF(CADA_PROD!D305="","",SUMIFS(MOVI_ENTR!I:I,MOVI_ENTR!D:D,D307,MOVI_ENTR!O:O,$E$5))</f>
        <v/>
      </c>
      <c r="G307" s="180" t="str">
        <f>IF(CADA_PROD!C305="","",SUMIFS(MOVI_SAID!H:H,MOVI_SAID!D:D,D307,MOVI_SAID!L:L,$E$5))</f>
        <v/>
      </c>
      <c r="H307" s="180" t="str">
        <f t="shared" si="8"/>
        <v/>
      </c>
      <c r="I307" s="179" t="str">
        <f>IF(CADA_PROD!C305="","",IFERROR(IF(H307&lt;=0,"Sem estoque",IF(H307/E307&lt;0.25,"Quase sem estoque",IF(H307/E307&lt;1.2,"Estoque baixo",IF(H307/E307&lt;2,"Estoque moderado","Estoque confortável")))),""))</f>
        <v/>
      </c>
      <c r="J307" s="182" t="str">
        <f>IF(CADA_PROD!C305="","",SUMIFS(MOVI_ENTR!M:M,MOVI_ENTR!D:D,D307,MOVI_ENTR!O:O,$E$5))</f>
        <v/>
      </c>
      <c r="K307" s="183" t="str">
        <f>IF(CADA_PROD!C305="","",IFERROR($J307/SUM($J$8:$J$1008),""))</f>
        <v/>
      </c>
      <c r="L307" s="183" t="str">
        <f>IF(CADA_PROD!C305="","",IFERROR(H307/SUM($H$8:$H$1008),""))</f>
        <v/>
      </c>
      <c r="M307" s="182" t="str">
        <f>IF(CADA_PROD!$C305="","",IFERROR(SUMIFS(MOVI_ENTR!M:M,MOVI_ENTR!D:D,D307,MOVI_ENTR!O:O,$E$5)/SUMIFS(MOVI_ENTR!I:I,MOVI_ENTR!D:D,D307,MOVI_ENTR!O:O,$E$5),0))</f>
        <v/>
      </c>
      <c r="N307" s="184" t="str">
        <f>IF(CADA_PROD!C305="","",G307/E307)</f>
        <v/>
      </c>
    </row>
    <row r="308" spans="2:14" ht="30" customHeight="1">
      <c r="B308" s="21">
        <f t="shared" si="9"/>
        <v>301</v>
      </c>
      <c r="C308" s="178" t="str">
        <f>IF(CADA_PROD!C306="","",CADA_PROD!C306)</f>
        <v/>
      </c>
      <c r="D308" s="179" t="str">
        <f>IF(CADA_PROD!D306="","",CADA_PROD!D306)</f>
        <v/>
      </c>
      <c r="E308" s="180" t="str">
        <f>IF(CADA_PROD!E306="","",CADA_PROD!E306)</f>
        <v/>
      </c>
      <c r="F308" s="180" t="str">
        <f>IF(CADA_PROD!D306="","",SUMIFS(MOVI_ENTR!I:I,MOVI_ENTR!D:D,D308,MOVI_ENTR!O:O,$E$5))</f>
        <v/>
      </c>
      <c r="G308" s="180" t="str">
        <f>IF(CADA_PROD!C306="","",SUMIFS(MOVI_SAID!H:H,MOVI_SAID!D:D,D308,MOVI_SAID!L:L,$E$5))</f>
        <v/>
      </c>
      <c r="H308" s="180" t="str">
        <f t="shared" si="8"/>
        <v/>
      </c>
      <c r="I308" s="179" t="str">
        <f>IF(CADA_PROD!C306="","",IFERROR(IF(H308&lt;=0,"Sem estoque",IF(H308/E308&lt;0.25,"Quase sem estoque",IF(H308/E308&lt;1.2,"Estoque baixo",IF(H308/E308&lt;2,"Estoque moderado","Estoque confortável")))),""))</f>
        <v/>
      </c>
      <c r="J308" s="182" t="str">
        <f>IF(CADA_PROD!C306="","",SUMIFS(MOVI_ENTR!M:M,MOVI_ENTR!D:D,D308,MOVI_ENTR!O:O,$E$5))</f>
        <v/>
      </c>
      <c r="K308" s="183" t="str">
        <f>IF(CADA_PROD!C306="","",IFERROR($J308/SUM($J$8:$J$1008),""))</f>
        <v/>
      </c>
      <c r="L308" s="183" t="str">
        <f>IF(CADA_PROD!C306="","",IFERROR(H308/SUM($H$8:$H$1008),""))</f>
        <v/>
      </c>
      <c r="M308" s="182" t="str">
        <f>IF(CADA_PROD!$C306="","",IFERROR(SUMIFS(MOVI_ENTR!M:M,MOVI_ENTR!D:D,D308,MOVI_ENTR!O:O,$E$5)/SUMIFS(MOVI_ENTR!I:I,MOVI_ENTR!D:D,D308,MOVI_ENTR!O:O,$E$5),0))</f>
        <v/>
      </c>
      <c r="N308" s="184" t="str">
        <f>IF(CADA_PROD!C306="","",G308/E308)</f>
        <v/>
      </c>
    </row>
    <row r="309" spans="2:14" ht="30" customHeight="1">
      <c r="B309" s="21">
        <f t="shared" si="9"/>
        <v>302</v>
      </c>
      <c r="C309" s="178" t="str">
        <f>IF(CADA_PROD!C307="","",CADA_PROD!C307)</f>
        <v/>
      </c>
      <c r="D309" s="179" t="str">
        <f>IF(CADA_PROD!D307="","",CADA_PROD!D307)</f>
        <v/>
      </c>
      <c r="E309" s="180" t="str">
        <f>IF(CADA_PROD!E307="","",CADA_PROD!E307)</f>
        <v/>
      </c>
      <c r="F309" s="180" t="str">
        <f>IF(CADA_PROD!D307="","",SUMIFS(MOVI_ENTR!I:I,MOVI_ENTR!D:D,D309,MOVI_ENTR!O:O,$E$5))</f>
        <v/>
      </c>
      <c r="G309" s="180" t="str">
        <f>IF(CADA_PROD!C307="","",SUMIFS(MOVI_SAID!H:H,MOVI_SAID!D:D,D309,MOVI_SAID!L:L,$E$5))</f>
        <v/>
      </c>
      <c r="H309" s="180" t="str">
        <f t="shared" si="8"/>
        <v/>
      </c>
      <c r="I309" s="179" t="str">
        <f>IF(CADA_PROD!C307="","",IFERROR(IF(H309&lt;=0,"Sem estoque",IF(H309/E309&lt;0.25,"Quase sem estoque",IF(H309/E309&lt;1.2,"Estoque baixo",IF(H309/E309&lt;2,"Estoque moderado","Estoque confortável")))),""))</f>
        <v/>
      </c>
      <c r="J309" s="182" t="str">
        <f>IF(CADA_PROD!C307="","",SUMIFS(MOVI_ENTR!M:M,MOVI_ENTR!D:D,D309,MOVI_ENTR!O:O,$E$5))</f>
        <v/>
      </c>
      <c r="K309" s="183" t="str">
        <f>IF(CADA_PROD!C307="","",IFERROR($J309/SUM($J$8:$J$1008),""))</f>
        <v/>
      </c>
      <c r="L309" s="183" t="str">
        <f>IF(CADA_PROD!C307="","",IFERROR(H309/SUM($H$8:$H$1008),""))</f>
        <v/>
      </c>
      <c r="M309" s="182" t="str">
        <f>IF(CADA_PROD!$C307="","",IFERROR(SUMIFS(MOVI_ENTR!M:M,MOVI_ENTR!D:D,D309,MOVI_ENTR!O:O,$E$5)/SUMIFS(MOVI_ENTR!I:I,MOVI_ENTR!D:D,D309,MOVI_ENTR!O:O,$E$5),0))</f>
        <v/>
      </c>
      <c r="N309" s="184" t="str">
        <f>IF(CADA_PROD!C307="","",G309/E309)</f>
        <v/>
      </c>
    </row>
    <row r="310" spans="2:14" ht="30" customHeight="1">
      <c r="B310" s="21">
        <f t="shared" si="9"/>
        <v>303</v>
      </c>
      <c r="C310" s="178" t="str">
        <f>IF(CADA_PROD!C308="","",CADA_PROD!C308)</f>
        <v/>
      </c>
      <c r="D310" s="179" t="str">
        <f>IF(CADA_PROD!D308="","",CADA_PROD!D308)</f>
        <v/>
      </c>
      <c r="E310" s="180" t="str">
        <f>IF(CADA_PROD!E308="","",CADA_PROD!E308)</f>
        <v/>
      </c>
      <c r="F310" s="180" t="str">
        <f>IF(CADA_PROD!D308="","",SUMIFS(MOVI_ENTR!I:I,MOVI_ENTR!D:D,D310,MOVI_ENTR!O:O,$E$5))</f>
        <v/>
      </c>
      <c r="G310" s="180" t="str">
        <f>IF(CADA_PROD!C308="","",SUMIFS(MOVI_SAID!H:H,MOVI_SAID!D:D,D310,MOVI_SAID!L:L,$E$5))</f>
        <v/>
      </c>
      <c r="H310" s="180" t="str">
        <f t="shared" si="8"/>
        <v/>
      </c>
      <c r="I310" s="179" t="str">
        <f>IF(CADA_PROD!C308="","",IFERROR(IF(H310&lt;=0,"Sem estoque",IF(H310/E310&lt;0.25,"Quase sem estoque",IF(H310/E310&lt;1.2,"Estoque baixo",IF(H310/E310&lt;2,"Estoque moderado","Estoque confortável")))),""))</f>
        <v/>
      </c>
      <c r="J310" s="182" t="str">
        <f>IF(CADA_PROD!C308="","",SUMIFS(MOVI_ENTR!M:M,MOVI_ENTR!D:D,D310,MOVI_ENTR!O:O,$E$5))</f>
        <v/>
      </c>
      <c r="K310" s="183" t="str">
        <f>IF(CADA_PROD!C308="","",IFERROR($J310/SUM($J$8:$J$1008),""))</f>
        <v/>
      </c>
      <c r="L310" s="183" t="str">
        <f>IF(CADA_PROD!C308="","",IFERROR(H310/SUM($H$8:$H$1008),""))</f>
        <v/>
      </c>
      <c r="M310" s="182" t="str">
        <f>IF(CADA_PROD!$C308="","",IFERROR(SUMIFS(MOVI_ENTR!M:M,MOVI_ENTR!D:D,D310,MOVI_ENTR!O:O,$E$5)/SUMIFS(MOVI_ENTR!I:I,MOVI_ENTR!D:D,D310,MOVI_ENTR!O:O,$E$5),0))</f>
        <v/>
      </c>
      <c r="N310" s="184" t="str">
        <f>IF(CADA_PROD!C308="","",G310/E310)</f>
        <v/>
      </c>
    </row>
    <row r="311" spans="2:14" ht="30" customHeight="1">
      <c r="B311" s="21">
        <f t="shared" si="9"/>
        <v>304</v>
      </c>
      <c r="C311" s="178" t="str">
        <f>IF(CADA_PROD!C309="","",CADA_PROD!C309)</f>
        <v/>
      </c>
      <c r="D311" s="179" t="str">
        <f>IF(CADA_PROD!D309="","",CADA_PROD!D309)</f>
        <v/>
      </c>
      <c r="E311" s="180" t="str">
        <f>IF(CADA_PROD!E309="","",CADA_PROD!E309)</f>
        <v/>
      </c>
      <c r="F311" s="180" t="str">
        <f>IF(CADA_PROD!D309="","",SUMIFS(MOVI_ENTR!I:I,MOVI_ENTR!D:D,D311,MOVI_ENTR!O:O,$E$5))</f>
        <v/>
      </c>
      <c r="G311" s="180" t="str">
        <f>IF(CADA_PROD!C309="","",SUMIFS(MOVI_SAID!H:H,MOVI_SAID!D:D,D311,MOVI_SAID!L:L,$E$5))</f>
        <v/>
      </c>
      <c r="H311" s="180" t="str">
        <f t="shared" si="8"/>
        <v/>
      </c>
      <c r="I311" s="179" t="str">
        <f>IF(CADA_PROD!C309="","",IFERROR(IF(H311&lt;=0,"Sem estoque",IF(H311/E311&lt;0.25,"Quase sem estoque",IF(H311/E311&lt;1.2,"Estoque baixo",IF(H311/E311&lt;2,"Estoque moderado","Estoque confortável")))),""))</f>
        <v/>
      </c>
      <c r="J311" s="182" t="str">
        <f>IF(CADA_PROD!C309="","",SUMIFS(MOVI_ENTR!M:M,MOVI_ENTR!D:D,D311,MOVI_ENTR!O:O,$E$5))</f>
        <v/>
      </c>
      <c r="K311" s="183" t="str">
        <f>IF(CADA_PROD!C309="","",IFERROR($J311/SUM($J$8:$J$1008),""))</f>
        <v/>
      </c>
      <c r="L311" s="183" t="str">
        <f>IF(CADA_PROD!C309="","",IFERROR(H311/SUM($H$8:$H$1008),""))</f>
        <v/>
      </c>
      <c r="M311" s="182" t="str">
        <f>IF(CADA_PROD!$C309="","",IFERROR(SUMIFS(MOVI_ENTR!M:M,MOVI_ENTR!D:D,D311,MOVI_ENTR!O:O,$E$5)/SUMIFS(MOVI_ENTR!I:I,MOVI_ENTR!D:D,D311,MOVI_ENTR!O:O,$E$5),0))</f>
        <v/>
      </c>
      <c r="N311" s="184" t="str">
        <f>IF(CADA_PROD!C309="","",G311/E311)</f>
        <v/>
      </c>
    </row>
    <row r="312" spans="2:14" ht="30" customHeight="1">
      <c r="B312" s="21">
        <f t="shared" si="9"/>
        <v>305</v>
      </c>
      <c r="C312" s="178" t="str">
        <f>IF(CADA_PROD!C310="","",CADA_PROD!C310)</f>
        <v/>
      </c>
      <c r="D312" s="179" t="str">
        <f>IF(CADA_PROD!D310="","",CADA_PROD!D310)</f>
        <v/>
      </c>
      <c r="E312" s="180" t="str">
        <f>IF(CADA_PROD!E310="","",CADA_PROD!E310)</f>
        <v/>
      </c>
      <c r="F312" s="180" t="str">
        <f>IF(CADA_PROD!D310="","",SUMIFS(MOVI_ENTR!I:I,MOVI_ENTR!D:D,D312,MOVI_ENTR!O:O,$E$5))</f>
        <v/>
      </c>
      <c r="G312" s="180" t="str">
        <f>IF(CADA_PROD!C310="","",SUMIFS(MOVI_SAID!H:H,MOVI_SAID!D:D,D312,MOVI_SAID!L:L,$E$5))</f>
        <v/>
      </c>
      <c r="H312" s="180" t="str">
        <f t="shared" si="8"/>
        <v/>
      </c>
      <c r="I312" s="179" t="str">
        <f>IF(CADA_PROD!C310="","",IFERROR(IF(H312&lt;=0,"Sem estoque",IF(H312/E312&lt;0.25,"Quase sem estoque",IF(H312/E312&lt;1.2,"Estoque baixo",IF(H312/E312&lt;2,"Estoque moderado","Estoque confortável")))),""))</f>
        <v/>
      </c>
      <c r="J312" s="182" t="str">
        <f>IF(CADA_PROD!C310="","",SUMIFS(MOVI_ENTR!M:M,MOVI_ENTR!D:D,D312,MOVI_ENTR!O:O,$E$5))</f>
        <v/>
      </c>
      <c r="K312" s="183" t="str">
        <f>IF(CADA_PROD!C310="","",IFERROR($J312/SUM($J$8:$J$1008),""))</f>
        <v/>
      </c>
      <c r="L312" s="183" t="str">
        <f>IF(CADA_PROD!C310="","",IFERROR(H312/SUM($H$8:$H$1008),""))</f>
        <v/>
      </c>
      <c r="M312" s="182" t="str">
        <f>IF(CADA_PROD!$C310="","",IFERROR(SUMIFS(MOVI_ENTR!M:M,MOVI_ENTR!D:D,D312,MOVI_ENTR!O:O,$E$5)/SUMIFS(MOVI_ENTR!I:I,MOVI_ENTR!D:D,D312,MOVI_ENTR!O:O,$E$5),0))</f>
        <v/>
      </c>
      <c r="N312" s="184" t="str">
        <f>IF(CADA_PROD!C310="","",G312/E312)</f>
        <v/>
      </c>
    </row>
    <row r="313" spans="2:14" ht="30" customHeight="1">
      <c r="B313" s="21">
        <f t="shared" si="9"/>
        <v>306</v>
      </c>
      <c r="C313" s="178" t="str">
        <f>IF(CADA_PROD!C311="","",CADA_PROD!C311)</f>
        <v/>
      </c>
      <c r="D313" s="179" t="str">
        <f>IF(CADA_PROD!D311="","",CADA_PROD!D311)</f>
        <v/>
      </c>
      <c r="E313" s="180" t="str">
        <f>IF(CADA_PROD!E311="","",CADA_PROD!E311)</f>
        <v/>
      </c>
      <c r="F313" s="180" t="str">
        <f>IF(CADA_PROD!D311="","",SUMIFS(MOVI_ENTR!I:I,MOVI_ENTR!D:D,D313,MOVI_ENTR!O:O,$E$5))</f>
        <v/>
      </c>
      <c r="G313" s="180" t="str">
        <f>IF(CADA_PROD!C311="","",SUMIFS(MOVI_SAID!H:H,MOVI_SAID!D:D,D313,MOVI_SAID!L:L,$E$5))</f>
        <v/>
      </c>
      <c r="H313" s="180" t="str">
        <f t="shared" si="8"/>
        <v/>
      </c>
      <c r="I313" s="179" t="str">
        <f>IF(CADA_PROD!C311="","",IFERROR(IF(H313&lt;=0,"Sem estoque",IF(H313/E313&lt;0.25,"Quase sem estoque",IF(H313/E313&lt;1.2,"Estoque baixo",IF(H313/E313&lt;2,"Estoque moderado","Estoque confortável")))),""))</f>
        <v/>
      </c>
      <c r="J313" s="182" t="str">
        <f>IF(CADA_PROD!C311="","",SUMIFS(MOVI_ENTR!M:M,MOVI_ENTR!D:D,D313,MOVI_ENTR!O:O,$E$5))</f>
        <v/>
      </c>
      <c r="K313" s="183" t="str">
        <f>IF(CADA_PROD!C311="","",IFERROR($J313/SUM($J$8:$J$1008),""))</f>
        <v/>
      </c>
      <c r="L313" s="183" t="str">
        <f>IF(CADA_PROD!C311="","",IFERROR(H313/SUM($H$8:$H$1008),""))</f>
        <v/>
      </c>
      <c r="M313" s="182" t="str">
        <f>IF(CADA_PROD!$C311="","",IFERROR(SUMIFS(MOVI_ENTR!M:M,MOVI_ENTR!D:D,D313,MOVI_ENTR!O:O,$E$5)/SUMIFS(MOVI_ENTR!I:I,MOVI_ENTR!D:D,D313,MOVI_ENTR!O:O,$E$5),0))</f>
        <v/>
      </c>
      <c r="N313" s="184" t="str">
        <f>IF(CADA_PROD!C311="","",G313/E313)</f>
        <v/>
      </c>
    </row>
    <row r="314" spans="2:14" ht="30" customHeight="1">
      <c r="B314" s="21">
        <f t="shared" si="9"/>
        <v>307</v>
      </c>
      <c r="C314" s="178" t="str">
        <f>IF(CADA_PROD!C312="","",CADA_PROD!C312)</f>
        <v/>
      </c>
      <c r="D314" s="179" t="str">
        <f>IF(CADA_PROD!D312="","",CADA_PROD!D312)</f>
        <v/>
      </c>
      <c r="E314" s="180" t="str">
        <f>IF(CADA_PROD!E312="","",CADA_PROD!E312)</f>
        <v/>
      </c>
      <c r="F314" s="180" t="str">
        <f>IF(CADA_PROD!D312="","",SUMIFS(MOVI_ENTR!I:I,MOVI_ENTR!D:D,D314,MOVI_ENTR!O:O,$E$5))</f>
        <v/>
      </c>
      <c r="G314" s="180" t="str">
        <f>IF(CADA_PROD!C312="","",SUMIFS(MOVI_SAID!H:H,MOVI_SAID!D:D,D314,MOVI_SAID!L:L,$E$5))</f>
        <v/>
      </c>
      <c r="H314" s="180" t="str">
        <f t="shared" si="8"/>
        <v/>
      </c>
      <c r="I314" s="179" t="str">
        <f>IF(CADA_PROD!C312="","",IFERROR(IF(H314&lt;=0,"Sem estoque",IF(H314/E314&lt;0.25,"Quase sem estoque",IF(H314/E314&lt;1.2,"Estoque baixo",IF(H314/E314&lt;2,"Estoque moderado","Estoque confortável")))),""))</f>
        <v/>
      </c>
      <c r="J314" s="182" t="str">
        <f>IF(CADA_PROD!C312="","",SUMIFS(MOVI_ENTR!M:M,MOVI_ENTR!D:D,D314,MOVI_ENTR!O:O,$E$5))</f>
        <v/>
      </c>
      <c r="K314" s="183" t="str">
        <f>IF(CADA_PROD!C312="","",IFERROR($J314/SUM($J$8:$J$1008),""))</f>
        <v/>
      </c>
      <c r="L314" s="183" t="str">
        <f>IF(CADA_PROD!C312="","",IFERROR(H314/SUM($H$8:$H$1008),""))</f>
        <v/>
      </c>
      <c r="M314" s="182" t="str">
        <f>IF(CADA_PROD!$C312="","",IFERROR(SUMIFS(MOVI_ENTR!M:M,MOVI_ENTR!D:D,D314,MOVI_ENTR!O:O,$E$5)/SUMIFS(MOVI_ENTR!I:I,MOVI_ENTR!D:D,D314,MOVI_ENTR!O:O,$E$5),0))</f>
        <v/>
      </c>
      <c r="N314" s="184" t="str">
        <f>IF(CADA_PROD!C312="","",G314/E314)</f>
        <v/>
      </c>
    </row>
    <row r="315" spans="2:14" ht="30" customHeight="1">
      <c r="B315" s="21">
        <f t="shared" si="9"/>
        <v>308</v>
      </c>
      <c r="C315" s="178" t="str">
        <f>IF(CADA_PROD!C313="","",CADA_PROD!C313)</f>
        <v/>
      </c>
      <c r="D315" s="179" t="str">
        <f>IF(CADA_PROD!D313="","",CADA_PROD!D313)</f>
        <v/>
      </c>
      <c r="E315" s="180" t="str">
        <f>IF(CADA_PROD!E313="","",CADA_PROD!E313)</f>
        <v/>
      </c>
      <c r="F315" s="180" t="str">
        <f>IF(CADA_PROD!D313="","",SUMIFS(MOVI_ENTR!I:I,MOVI_ENTR!D:D,D315,MOVI_ENTR!O:O,$E$5))</f>
        <v/>
      </c>
      <c r="G315" s="180" t="str">
        <f>IF(CADA_PROD!C313="","",SUMIFS(MOVI_SAID!H:H,MOVI_SAID!D:D,D315,MOVI_SAID!L:L,$E$5))</f>
        <v/>
      </c>
      <c r="H315" s="180" t="str">
        <f t="shared" si="8"/>
        <v/>
      </c>
      <c r="I315" s="179" t="str">
        <f>IF(CADA_PROD!C313="","",IFERROR(IF(H315&lt;=0,"Sem estoque",IF(H315/E315&lt;0.25,"Quase sem estoque",IF(H315/E315&lt;1.2,"Estoque baixo",IF(H315/E315&lt;2,"Estoque moderado","Estoque confortável")))),""))</f>
        <v/>
      </c>
      <c r="J315" s="182" t="str">
        <f>IF(CADA_PROD!C313="","",SUMIFS(MOVI_ENTR!M:M,MOVI_ENTR!D:D,D315,MOVI_ENTR!O:O,$E$5))</f>
        <v/>
      </c>
      <c r="K315" s="183" t="str">
        <f>IF(CADA_PROD!C313="","",IFERROR($J315/SUM($J$8:$J$1008),""))</f>
        <v/>
      </c>
      <c r="L315" s="183" t="str">
        <f>IF(CADA_PROD!C313="","",IFERROR(H315/SUM($H$8:$H$1008),""))</f>
        <v/>
      </c>
      <c r="M315" s="182" t="str">
        <f>IF(CADA_PROD!$C313="","",IFERROR(SUMIFS(MOVI_ENTR!M:M,MOVI_ENTR!D:D,D315,MOVI_ENTR!O:O,$E$5)/SUMIFS(MOVI_ENTR!I:I,MOVI_ENTR!D:D,D315,MOVI_ENTR!O:O,$E$5),0))</f>
        <v/>
      </c>
      <c r="N315" s="184" t="str">
        <f>IF(CADA_PROD!C313="","",G315/E315)</f>
        <v/>
      </c>
    </row>
    <row r="316" spans="2:14" ht="30" customHeight="1">
      <c r="B316" s="21">
        <f t="shared" si="9"/>
        <v>309</v>
      </c>
      <c r="C316" s="178" t="str">
        <f>IF(CADA_PROD!C314="","",CADA_PROD!C314)</f>
        <v/>
      </c>
      <c r="D316" s="179" t="str">
        <f>IF(CADA_PROD!D314="","",CADA_PROD!D314)</f>
        <v/>
      </c>
      <c r="E316" s="180" t="str">
        <f>IF(CADA_PROD!E314="","",CADA_PROD!E314)</f>
        <v/>
      </c>
      <c r="F316" s="180" t="str">
        <f>IF(CADA_PROD!D314="","",SUMIFS(MOVI_ENTR!I:I,MOVI_ENTR!D:D,D316,MOVI_ENTR!O:O,$E$5))</f>
        <v/>
      </c>
      <c r="G316" s="180" t="str">
        <f>IF(CADA_PROD!C314="","",SUMIFS(MOVI_SAID!H:H,MOVI_SAID!D:D,D316,MOVI_SAID!L:L,$E$5))</f>
        <v/>
      </c>
      <c r="H316" s="180" t="str">
        <f t="shared" si="8"/>
        <v/>
      </c>
      <c r="I316" s="179" t="str">
        <f>IF(CADA_PROD!C314="","",IFERROR(IF(H316&lt;=0,"Sem estoque",IF(H316/E316&lt;0.25,"Quase sem estoque",IF(H316/E316&lt;1.2,"Estoque baixo",IF(H316/E316&lt;2,"Estoque moderado","Estoque confortável")))),""))</f>
        <v/>
      </c>
      <c r="J316" s="182" t="str">
        <f>IF(CADA_PROD!C314="","",SUMIFS(MOVI_ENTR!M:M,MOVI_ENTR!D:D,D316,MOVI_ENTR!O:O,$E$5))</f>
        <v/>
      </c>
      <c r="K316" s="183" t="str">
        <f>IF(CADA_PROD!C314="","",IFERROR($J316/SUM($J$8:$J$1008),""))</f>
        <v/>
      </c>
      <c r="L316" s="183" t="str">
        <f>IF(CADA_PROD!C314="","",IFERROR(H316/SUM($H$8:$H$1008),""))</f>
        <v/>
      </c>
      <c r="M316" s="182" t="str">
        <f>IF(CADA_PROD!$C314="","",IFERROR(SUMIFS(MOVI_ENTR!M:M,MOVI_ENTR!D:D,D316,MOVI_ENTR!O:O,$E$5)/SUMIFS(MOVI_ENTR!I:I,MOVI_ENTR!D:D,D316,MOVI_ENTR!O:O,$E$5),0))</f>
        <v/>
      </c>
      <c r="N316" s="184" t="str">
        <f>IF(CADA_PROD!C314="","",G316/E316)</f>
        <v/>
      </c>
    </row>
    <row r="317" spans="2:14" ht="30" customHeight="1">
      <c r="B317" s="21">
        <f t="shared" si="9"/>
        <v>310</v>
      </c>
      <c r="C317" s="178" t="str">
        <f>IF(CADA_PROD!C315="","",CADA_PROD!C315)</f>
        <v/>
      </c>
      <c r="D317" s="179" t="str">
        <f>IF(CADA_PROD!D315="","",CADA_PROD!D315)</f>
        <v/>
      </c>
      <c r="E317" s="180" t="str">
        <f>IF(CADA_PROD!E315="","",CADA_PROD!E315)</f>
        <v/>
      </c>
      <c r="F317" s="180" t="str">
        <f>IF(CADA_PROD!D315="","",SUMIFS(MOVI_ENTR!I:I,MOVI_ENTR!D:D,D317,MOVI_ENTR!O:O,$E$5))</f>
        <v/>
      </c>
      <c r="G317" s="180" t="str">
        <f>IF(CADA_PROD!C315="","",SUMIFS(MOVI_SAID!H:H,MOVI_SAID!D:D,D317,MOVI_SAID!L:L,$E$5))</f>
        <v/>
      </c>
      <c r="H317" s="180" t="str">
        <f t="shared" si="8"/>
        <v/>
      </c>
      <c r="I317" s="179" t="str">
        <f>IF(CADA_PROD!C315="","",IFERROR(IF(H317&lt;=0,"Sem estoque",IF(H317/E317&lt;0.25,"Quase sem estoque",IF(H317/E317&lt;1.2,"Estoque baixo",IF(H317/E317&lt;2,"Estoque moderado","Estoque confortável")))),""))</f>
        <v/>
      </c>
      <c r="J317" s="182" t="str">
        <f>IF(CADA_PROD!C315="","",SUMIFS(MOVI_ENTR!M:M,MOVI_ENTR!D:D,D317,MOVI_ENTR!O:O,$E$5))</f>
        <v/>
      </c>
      <c r="K317" s="183" t="str">
        <f>IF(CADA_PROD!C315="","",IFERROR($J317/SUM($J$8:$J$1008),""))</f>
        <v/>
      </c>
      <c r="L317" s="183" t="str">
        <f>IF(CADA_PROD!C315="","",IFERROR(H317/SUM($H$8:$H$1008),""))</f>
        <v/>
      </c>
      <c r="M317" s="182" t="str">
        <f>IF(CADA_PROD!$C315="","",IFERROR(SUMIFS(MOVI_ENTR!M:M,MOVI_ENTR!D:D,D317,MOVI_ENTR!O:O,$E$5)/SUMIFS(MOVI_ENTR!I:I,MOVI_ENTR!D:D,D317,MOVI_ENTR!O:O,$E$5),0))</f>
        <v/>
      </c>
      <c r="N317" s="184" t="str">
        <f>IF(CADA_PROD!C315="","",G317/E317)</f>
        <v/>
      </c>
    </row>
    <row r="318" spans="2:14" ht="30" customHeight="1">
      <c r="B318" s="21">
        <f t="shared" si="9"/>
        <v>311</v>
      </c>
      <c r="C318" s="178" t="str">
        <f>IF(CADA_PROD!C316="","",CADA_PROD!C316)</f>
        <v/>
      </c>
      <c r="D318" s="179" t="str">
        <f>IF(CADA_PROD!D316="","",CADA_PROD!D316)</f>
        <v/>
      </c>
      <c r="E318" s="180" t="str">
        <f>IF(CADA_PROD!E316="","",CADA_PROD!E316)</f>
        <v/>
      </c>
      <c r="F318" s="180" t="str">
        <f>IF(CADA_PROD!D316="","",SUMIFS(MOVI_ENTR!I:I,MOVI_ENTR!D:D,D318,MOVI_ENTR!O:O,$E$5))</f>
        <v/>
      </c>
      <c r="G318" s="180" t="str">
        <f>IF(CADA_PROD!C316="","",SUMIFS(MOVI_SAID!H:H,MOVI_SAID!D:D,D318,MOVI_SAID!L:L,$E$5))</f>
        <v/>
      </c>
      <c r="H318" s="180" t="str">
        <f t="shared" si="8"/>
        <v/>
      </c>
      <c r="I318" s="179" t="str">
        <f>IF(CADA_PROD!C316="","",IFERROR(IF(H318&lt;=0,"Sem estoque",IF(H318/E318&lt;0.25,"Quase sem estoque",IF(H318/E318&lt;1.2,"Estoque baixo",IF(H318/E318&lt;2,"Estoque moderado","Estoque confortável")))),""))</f>
        <v/>
      </c>
      <c r="J318" s="182" t="str">
        <f>IF(CADA_PROD!C316="","",SUMIFS(MOVI_ENTR!M:M,MOVI_ENTR!D:D,D318,MOVI_ENTR!O:O,$E$5))</f>
        <v/>
      </c>
      <c r="K318" s="183" t="str">
        <f>IF(CADA_PROD!C316="","",IFERROR($J318/SUM($J$8:$J$1008),""))</f>
        <v/>
      </c>
      <c r="L318" s="183" t="str">
        <f>IF(CADA_PROD!C316="","",IFERROR(H318/SUM($H$8:$H$1008),""))</f>
        <v/>
      </c>
      <c r="M318" s="182" t="str">
        <f>IF(CADA_PROD!$C316="","",IFERROR(SUMIFS(MOVI_ENTR!M:M,MOVI_ENTR!D:D,D318,MOVI_ENTR!O:O,$E$5)/SUMIFS(MOVI_ENTR!I:I,MOVI_ENTR!D:D,D318,MOVI_ENTR!O:O,$E$5),0))</f>
        <v/>
      </c>
      <c r="N318" s="184" t="str">
        <f>IF(CADA_PROD!C316="","",G318/E318)</f>
        <v/>
      </c>
    </row>
    <row r="319" spans="2:14" ht="30" customHeight="1">
      <c r="B319" s="21">
        <f t="shared" si="9"/>
        <v>312</v>
      </c>
      <c r="C319" s="178" t="str">
        <f>IF(CADA_PROD!C317="","",CADA_PROD!C317)</f>
        <v/>
      </c>
      <c r="D319" s="179" t="str">
        <f>IF(CADA_PROD!D317="","",CADA_PROD!D317)</f>
        <v/>
      </c>
      <c r="E319" s="180" t="str">
        <f>IF(CADA_PROD!E317="","",CADA_PROD!E317)</f>
        <v/>
      </c>
      <c r="F319" s="180" t="str">
        <f>IF(CADA_PROD!D317="","",SUMIFS(MOVI_ENTR!I:I,MOVI_ENTR!D:D,D319,MOVI_ENTR!O:O,$E$5))</f>
        <v/>
      </c>
      <c r="G319" s="180" t="str">
        <f>IF(CADA_PROD!C317="","",SUMIFS(MOVI_SAID!H:H,MOVI_SAID!D:D,D319,MOVI_SAID!L:L,$E$5))</f>
        <v/>
      </c>
      <c r="H319" s="180" t="str">
        <f t="shared" si="8"/>
        <v/>
      </c>
      <c r="I319" s="179" t="str">
        <f>IF(CADA_PROD!C317="","",IFERROR(IF(H319&lt;=0,"Sem estoque",IF(H319/E319&lt;0.25,"Quase sem estoque",IF(H319/E319&lt;1.2,"Estoque baixo",IF(H319/E319&lt;2,"Estoque moderado","Estoque confortável")))),""))</f>
        <v/>
      </c>
      <c r="J319" s="182" t="str">
        <f>IF(CADA_PROD!C317="","",SUMIFS(MOVI_ENTR!M:M,MOVI_ENTR!D:D,D319,MOVI_ENTR!O:O,$E$5))</f>
        <v/>
      </c>
      <c r="K319" s="183" t="str">
        <f>IF(CADA_PROD!C317="","",IFERROR($J319/SUM($J$8:$J$1008),""))</f>
        <v/>
      </c>
      <c r="L319" s="183" t="str">
        <f>IF(CADA_PROD!C317="","",IFERROR(H319/SUM($H$8:$H$1008),""))</f>
        <v/>
      </c>
      <c r="M319" s="182" t="str">
        <f>IF(CADA_PROD!$C317="","",IFERROR(SUMIFS(MOVI_ENTR!M:M,MOVI_ENTR!D:D,D319,MOVI_ENTR!O:O,$E$5)/SUMIFS(MOVI_ENTR!I:I,MOVI_ENTR!D:D,D319,MOVI_ENTR!O:O,$E$5),0))</f>
        <v/>
      </c>
      <c r="N319" s="184" t="str">
        <f>IF(CADA_PROD!C317="","",G319/E319)</f>
        <v/>
      </c>
    </row>
    <row r="320" spans="2:14" ht="30" customHeight="1">
      <c r="B320" s="21">
        <f t="shared" si="9"/>
        <v>313</v>
      </c>
      <c r="C320" s="178" t="str">
        <f>IF(CADA_PROD!C318="","",CADA_PROD!C318)</f>
        <v/>
      </c>
      <c r="D320" s="179" t="str">
        <f>IF(CADA_PROD!D318="","",CADA_PROD!D318)</f>
        <v/>
      </c>
      <c r="E320" s="180" t="str">
        <f>IF(CADA_PROD!E318="","",CADA_PROD!E318)</f>
        <v/>
      </c>
      <c r="F320" s="180" t="str">
        <f>IF(CADA_PROD!D318="","",SUMIFS(MOVI_ENTR!I:I,MOVI_ENTR!D:D,D320,MOVI_ENTR!O:O,$E$5))</f>
        <v/>
      </c>
      <c r="G320" s="180" t="str">
        <f>IF(CADA_PROD!C318="","",SUMIFS(MOVI_SAID!H:H,MOVI_SAID!D:D,D320,MOVI_SAID!L:L,$E$5))</f>
        <v/>
      </c>
      <c r="H320" s="180" t="str">
        <f t="shared" si="8"/>
        <v/>
      </c>
      <c r="I320" s="179" t="str">
        <f>IF(CADA_PROD!C318="","",IFERROR(IF(H320&lt;=0,"Sem estoque",IF(H320/E320&lt;0.25,"Quase sem estoque",IF(H320/E320&lt;1.2,"Estoque baixo",IF(H320/E320&lt;2,"Estoque moderado","Estoque confortável")))),""))</f>
        <v/>
      </c>
      <c r="J320" s="182" t="str">
        <f>IF(CADA_PROD!C318="","",SUMIFS(MOVI_ENTR!M:M,MOVI_ENTR!D:D,D320,MOVI_ENTR!O:O,$E$5))</f>
        <v/>
      </c>
      <c r="K320" s="183" t="str">
        <f>IF(CADA_PROD!C318="","",IFERROR($J320/SUM($J$8:$J$1008),""))</f>
        <v/>
      </c>
      <c r="L320" s="183" t="str">
        <f>IF(CADA_PROD!C318="","",IFERROR(H320/SUM($H$8:$H$1008),""))</f>
        <v/>
      </c>
      <c r="M320" s="182" t="str">
        <f>IF(CADA_PROD!$C318="","",IFERROR(SUMIFS(MOVI_ENTR!M:M,MOVI_ENTR!D:D,D320,MOVI_ENTR!O:O,$E$5)/SUMIFS(MOVI_ENTR!I:I,MOVI_ENTR!D:D,D320,MOVI_ENTR!O:O,$E$5),0))</f>
        <v/>
      </c>
      <c r="N320" s="184" t="str">
        <f>IF(CADA_PROD!C318="","",G320/E320)</f>
        <v/>
      </c>
    </row>
    <row r="321" spans="2:14" ht="30" customHeight="1">
      <c r="B321" s="21">
        <f t="shared" si="9"/>
        <v>314</v>
      </c>
      <c r="C321" s="178" t="str">
        <f>IF(CADA_PROD!C319="","",CADA_PROD!C319)</f>
        <v/>
      </c>
      <c r="D321" s="179" t="str">
        <f>IF(CADA_PROD!D319="","",CADA_PROD!D319)</f>
        <v/>
      </c>
      <c r="E321" s="180" t="str">
        <f>IF(CADA_PROD!E319="","",CADA_PROD!E319)</f>
        <v/>
      </c>
      <c r="F321" s="180" t="str">
        <f>IF(CADA_PROD!D319="","",SUMIFS(MOVI_ENTR!I:I,MOVI_ENTR!D:D,D321,MOVI_ENTR!O:O,$E$5))</f>
        <v/>
      </c>
      <c r="G321" s="180" t="str">
        <f>IF(CADA_PROD!C319="","",SUMIFS(MOVI_SAID!H:H,MOVI_SAID!D:D,D321,MOVI_SAID!L:L,$E$5))</f>
        <v/>
      </c>
      <c r="H321" s="180" t="str">
        <f t="shared" si="8"/>
        <v/>
      </c>
      <c r="I321" s="179" t="str">
        <f>IF(CADA_PROD!C319="","",IFERROR(IF(H321&lt;=0,"Sem estoque",IF(H321/E321&lt;0.25,"Quase sem estoque",IF(H321/E321&lt;1.2,"Estoque baixo",IF(H321/E321&lt;2,"Estoque moderado","Estoque confortável")))),""))</f>
        <v/>
      </c>
      <c r="J321" s="182" t="str">
        <f>IF(CADA_PROD!C319="","",SUMIFS(MOVI_ENTR!M:M,MOVI_ENTR!D:D,D321,MOVI_ENTR!O:O,$E$5))</f>
        <v/>
      </c>
      <c r="K321" s="183" t="str">
        <f>IF(CADA_PROD!C319="","",IFERROR($J321/SUM($J$8:$J$1008),""))</f>
        <v/>
      </c>
      <c r="L321" s="183" t="str">
        <f>IF(CADA_PROD!C319="","",IFERROR(H321/SUM($H$8:$H$1008),""))</f>
        <v/>
      </c>
      <c r="M321" s="182" t="str">
        <f>IF(CADA_PROD!$C319="","",IFERROR(SUMIFS(MOVI_ENTR!M:M,MOVI_ENTR!D:D,D321,MOVI_ENTR!O:O,$E$5)/SUMIFS(MOVI_ENTR!I:I,MOVI_ENTR!D:D,D321,MOVI_ENTR!O:O,$E$5),0))</f>
        <v/>
      </c>
      <c r="N321" s="184" t="str">
        <f>IF(CADA_PROD!C319="","",G321/E321)</f>
        <v/>
      </c>
    </row>
    <row r="322" spans="2:14" ht="30" customHeight="1">
      <c r="B322" s="21">
        <f t="shared" si="9"/>
        <v>315</v>
      </c>
      <c r="C322" s="178" t="str">
        <f>IF(CADA_PROD!C320="","",CADA_PROD!C320)</f>
        <v/>
      </c>
      <c r="D322" s="179" t="str">
        <f>IF(CADA_PROD!D320="","",CADA_PROD!D320)</f>
        <v/>
      </c>
      <c r="E322" s="180" t="str">
        <f>IF(CADA_PROD!E320="","",CADA_PROD!E320)</f>
        <v/>
      </c>
      <c r="F322" s="180" t="str">
        <f>IF(CADA_PROD!D320="","",SUMIFS(MOVI_ENTR!I:I,MOVI_ENTR!D:D,D322,MOVI_ENTR!O:O,$E$5))</f>
        <v/>
      </c>
      <c r="G322" s="180" t="str">
        <f>IF(CADA_PROD!C320="","",SUMIFS(MOVI_SAID!H:H,MOVI_SAID!D:D,D322,MOVI_SAID!L:L,$E$5))</f>
        <v/>
      </c>
      <c r="H322" s="180" t="str">
        <f t="shared" si="8"/>
        <v/>
      </c>
      <c r="I322" s="179" t="str">
        <f>IF(CADA_PROD!C320="","",IFERROR(IF(H322&lt;=0,"Sem estoque",IF(H322/E322&lt;0.25,"Quase sem estoque",IF(H322/E322&lt;1.2,"Estoque baixo",IF(H322/E322&lt;2,"Estoque moderado","Estoque confortável")))),""))</f>
        <v/>
      </c>
      <c r="J322" s="182" t="str">
        <f>IF(CADA_PROD!C320="","",SUMIFS(MOVI_ENTR!M:M,MOVI_ENTR!D:D,D322,MOVI_ENTR!O:O,$E$5))</f>
        <v/>
      </c>
      <c r="K322" s="183" t="str">
        <f>IF(CADA_PROD!C320="","",IFERROR($J322/SUM($J$8:$J$1008),""))</f>
        <v/>
      </c>
      <c r="L322" s="183" t="str">
        <f>IF(CADA_PROD!C320="","",IFERROR(H322/SUM($H$8:$H$1008),""))</f>
        <v/>
      </c>
      <c r="M322" s="182" t="str">
        <f>IF(CADA_PROD!$C320="","",IFERROR(SUMIFS(MOVI_ENTR!M:M,MOVI_ENTR!D:D,D322,MOVI_ENTR!O:O,$E$5)/SUMIFS(MOVI_ENTR!I:I,MOVI_ENTR!D:D,D322,MOVI_ENTR!O:O,$E$5),0))</f>
        <v/>
      </c>
      <c r="N322" s="184" t="str">
        <f>IF(CADA_PROD!C320="","",G322/E322)</f>
        <v/>
      </c>
    </row>
    <row r="323" spans="2:14" ht="30" customHeight="1">
      <c r="B323" s="21">
        <f t="shared" si="9"/>
        <v>316</v>
      </c>
      <c r="C323" s="178" t="str">
        <f>IF(CADA_PROD!C321="","",CADA_PROD!C321)</f>
        <v/>
      </c>
      <c r="D323" s="179" t="str">
        <f>IF(CADA_PROD!D321="","",CADA_PROD!D321)</f>
        <v/>
      </c>
      <c r="E323" s="180" t="str">
        <f>IF(CADA_PROD!E321="","",CADA_PROD!E321)</f>
        <v/>
      </c>
      <c r="F323" s="180" t="str">
        <f>IF(CADA_PROD!D321="","",SUMIFS(MOVI_ENTR!I:I,MOVI_ENTR!D:D,D323,MOVI_ENTR!O:O,$E$5))</f>
        <v/>
      </c>
      <c r="G323" s="180" t="str">
        <f>IF(CADA_PROD!C321="","",SUMIFS(MOVI_SAID!H:H,MOVI_SAID!D:D,D323,MOVI_SAID!L:L,$E$5))</f>
        <v/>
      </c>
      <c r="H323" s="180" t="str">
        <f t="shared" si="8"/>
        <v/>
      </c>
      <c r="I323" s="179" t="str">
        <f>IF(CADA_PROD!C321="","",IFERROR(IF(H323&lt;=0,"Sem estoque",IF(H323/E323&lt;0.25,"Quase sem estoque",IF(H323/E323&lt;1.2,"Estoque baixo",IF(H323/E323&lt;2,"Estoque moderado","Estoque confortável")))),""))</f>
        <v/>
      </c>
      <c r="J323" s="182" t="str">
        <f>IF(CADA_PROD!C321="","",SUMIFS(MOVI_ENTR!M:M,MOVI_ENTR!D:D,D323,MOVI_ENTR!O:O,$E$5))</f>
        <v/>
      </c>
      <c r="K323" s="183" t="str">
        <f>IF(CADA_PROD!C321="","",IFERROR($J323/SUM($J$8:$J$1008),""))</f>
        <v/>
      </c>
      <c r="L323" s="183" t="str">
        <f>IF(CADA_PROD!C321="","",IFERROR(H323/SUM($H$8:$H$1008),""))</f>
        <v/>
      </c>
      <c r="M323" s="182" t="str">
        <f>IF(CADA_PROD!$C321="","",IFERROR(SUMIFS(MOVI_ENTR!M:M,MOVI_ENTR!D:D,D323,MOVI_ENTR!O:O,$E$5)/SUMIFS(MOVI_ENTR!I:I,MOVI_ENTR!D:D,D323,MOVI_ENTR!O:O,$E$5),0))</f>
        <v/>
      </c>
      <c r="N323" s="184" t="str">
        <f>IF(CADA_PROD!C321="","",G323/E323)</f>
        <v/>
      </c>
    </row>
    <row r="324" spans="2:14" ht="30" customHeight="1">
      <c r="B324" s="21">
        <f t="shared" si="9"/>
        <v>317</v>
      </c>
      <c r="C324" s="178" t="str">
        <f>IF(CADA_PROD!C322="","",CADA_PROD!C322)</f>
        <v/>
      </c>
      <c r="D324" s="179" t="str">
        <f>IF(CADA_PROD!D322="","",CADA_PROD!D322)</f>
        <v/>
      </c>
      <c r="E324" s="180" t="str">
        <f>IF(CADA_PROD!E322="","",CADA_PROD!E322)</f>
        <v/>
      </c>
      <c r="F324" s="180" t="str">
        <f>IF(CADA_PROD!D322="","",SUMIFS(MOVI_ENTR!I:I,MOVI_ENTR!D:D,D324,MOVI_ENTR!O:O,$E$5))</f>
        <v/>
      </c>
      <c r="G324" s="180" t="str">
        <f>IF(CADA_PROD!C322="","",SUMIFS(MOVI_SAID!H:H,MOVI_SAID!D:D,D324,MOVI_SAID!L:L,$E$5))</f>
        <v/>
      </c>
      <c r="H324" s="180" t="str">
        <f t="shared" si="8"/>
        <v/>
      </c>
      <c r="I324" s="179" t="str">
        <f>IF(CADA_PROD!C322="","",IFERROR(IF(H324&lt;=0,"Sem estoque",IF(H324/E324&lt;0.25,"Quase sem estoque",IF(H324/E324&lt;1.2,"Estoque baixo",IF(H324/E324&lt;2,"Estoque moderado","Estoque confortável")))),""))</f>
        <v/>
      </c>
      <c r="J324" s="182" t="str">
        <f>IF(CADA_PROD!C322="","",SUMIFS(MOVI_ENTR!M:M,MOVI_ENTR!D:D,D324,MOVI_ENTR!O:O,$E$5))</f>
        <v/>
      </c>
      <c r="K324" s="183" t="str">
        <f>IF(CADA_PROD!C322="","",IFERROR($J324/SUM($J$8:$J$1008),""))</f>
        <v/>
      </c>
      <c r="L324" s="183" t="str">
        <f>IF(CADA_PROD!C322="","",IFERROR(H324/SUM($H$8:$H$1008),""))</f>
        <v/>
      </c>
      <c r="M324" s="182" t="str">
        <f>IF(CADA_PROD!$C322="","",IFERROR(SUMIFS(MOVI_ENTR!M:M,MOVI_ENTR!D:D,D324,MOVI_ENTR!O:O,$E$5)/SUMIFS(MOVI_ENTR!I:I,MOVI_ENTR!D:D,D324,MOVI_ENTR!O:O,$E$5),0))</f>
        <v/>
      </c>
      <c r="N324" s="184" t="str">
        <f>IF(CADA_PROD!C322="","",G324/E324)</f>
        <v/>
      </c>
    </row>
    <row r="325" spans="2:14" ht="30" customHeight="1">
      <c r="B325" s="21">
        <f t="shared" si="9"/>
        <v>318</v>
      </c>
      <c r="C325" s="178" t="str">
        <f>IF(CADA_PROD!C323="","",CADA_PROD!C323)</f>
        <v/>
      </c>
      <c r="D325" s="179" t="str">
        <f>IF(CADA_PROD!D323="","",CADA_PROD!D323)</f>
        <v/>
      </c>
      <c r="E325" s="180" t="str">
        <f>IF(CADA_PROD!E323="","",CADA_PROD!E323)</f>
        <v/>
      </c>
      <c r="F325" s="180" t="str">
        <f>IF(CADA_PROD!D323="","",SUMIFS(MOVI_ENTR!I:I,MOVI_ENTR!D:D,D325,MOVI_ENTR!O:O,$E$5))</f>
        <v/>
      </c>
      <c r="G325" s="180" t="str">
        <f>IF(CADA_PROD!C323="","",SUMIFS(MOVI_SAID!H:H,MOVI_SAID!D:D,D325,MOVI_SAID!L:L,$E$5))</f>
        <v/>
      </c>
      <c r="H325" s="180" t="str">
        <f t="shared" si="8"/>
        <v/>
      </c>
      <c r="I325" s="179" t="str">
        <f>IF(CADA_PROD!C323="","",IFERROR(IF(H325&lt;=0,"Sem estoque",IF(H325/E325&lt;0.25,"Quase sem estoque",IF(H325/E325&lt;1.2,"Estoque baixo",IF(H325/E325&lt;2,"Estoque moderado","Estoque confortável")))),""))</f>
        <v/>
      </c>
      <c r="J325" s="182" t="str">
        <f>IF(CADA_PROD!C323="","",SUMIFS(MOVI_ENTR!M:M,MOVI_ENTR!D:D,D325,MOVI_ENTR!O:O,$E$5))</f>
        <v/>
      </c>
      <c r="K325" s="183" t="str">
        <f>IF(CADA_PROD!C323="","",IFERROR($J325/SUM($J$8:$J$1008),""))</f>
        <v/>
      </c>
      <c r="L325" s="183" t="str">
        <f>IF(CADA_PROD!C323="","",IFERROR(H325/SUM($H$8:$H$1008),""))</f>
        <v/>
      </c>
      <c r="M325" s="182" t="str">
        <f>IF(CADA_PROD!$C323="","",IFERROR(SUMIFS(MOVI_ENTR!M:M,MOVI_ENTR!D:D,D325,MOVI_ENTR!O:O,$E$5)/SUMIFS(MOVI_ENTR!I:I,MOVI_ENTR!D:D,D325,MOVI_ENTR!O:O,$E$5),0))</f>
        <v/>
      </c>
      <c r="N325" s="184" t="str">
        <f>IF(CADA_PROD!C323="","",G325/E325)</f>
        <v/>
      </c>
    </row>
    <row r="326" spans="2:14" ht="30" customHeight="1">
      <c r="B326" s="21">
        <f t="shared" si="9"/>
        <v>319</v>
      </c>
      <c r="C326" s="178" t="str">
        <f>IF(CADA_PROD!C324="","",CADA_PROD!C324)</f>
        <v/>
      </c>
      <c r="D326" s="179" t="str">
        <f>IF(CADA_PROD!D324="","",CADA_PROD!D324)</f>
        <v/>
      </c>
      <c r="E326" s="180" t="str">
        <f>IF(CADA_PROD!E324="","",CADA_PROD!E324)</f>
        <v/>
      </c>
      <c r="F326" s="180" t="str">
        <f>IF(CADA_PROD!D324="","",SUMIFS(MOVI_ENTR!I:I,MOVI_ENTR!D:D,D326,MOVI_ENTR!O:O,$E$5))</f>
        <v/>
      </c>
      <c r="G326" s="180" t="str">
        <f>IF(CADA_PROD!C324="","",SUMIFS(MOVI_SAID!H:H,MOVI_SAID!D:D,D326,MOVI_SAID!L:L,$E$5))</f>
        <v/>
      </c>
      <c r="H326" s="180" t="str">
        <f t="shared" si="8"/>
        <v/>
      </c>
      <c r="I326" s="179" t="str">
        <f>IF(CADA_PROD!C324="","",IFERROR(IF(H326&lt;=0,"Sem estoque",IF(H326/E326&lt;0.25,"Quase sem estoque",IF(H326/E326&lt;1.2,"Estoque baixo",IF(H326/E326&lt;2,"Estoque moderado","Estoque confortável")))),""))</f>
        <v/>
      </c>
      <c r="J326" s="182" t="str">
        <f>IF(CADA_PROD!C324="","",SUMIFS(MOVI_ENTR!M:M,MOVI_ENTR!D:D,D326,MOVI_ENTR!O:O,$E$5))</f>
        <v/>
      </c>
      <c r="K326" s="183" t="str">
        <f>IF(CADA_PROD!C324="","",IFERROR($J326/SUM($J$8:$J$1008),""))</f>
        <v/>
      </c>
      <c r="L326" s="183" t="str">
        <f>IF(CADA_PROD!C324="","",IFERROR(H326/SUM($H$8:$H$1008),""))</f>
        <v/>
      </c>
      <c r="M326" s="182" t="str">
        <f>IF(CADA_PROD!$C324="","",IFERROR(SUMIFS(MOVI_ENTR!M:M,MOVI_ENTR!D:D,D326,MOVI_ENTR!O:O,$E$5)/SUMIFS(MOVI_ENTR!I:I,MOVI_ENTR!D:D,D326,MOVI_ENTR!O:O,$E$5),0))</f>
        <v/>
      </c>
      <c r="N326" s="184" t="str">
        <f>IF(CADA_PROD!C324="","",G326/E326)</f>
        <v/>
      </c>
    </row>
    <row r="327" spans="2:14" ht="30" customHeight="1">
      <c r="B327" s="21">
        <f t="shared" si="9"/>
        <v>320</v>
      </c>
      <c r="C327" s="178" t="str">
        <f>IF(CADA_PROD!C325="","",CADA_PROD!C325)</f>
        <v/>
      </c>
      <c r="D327" s="179" t="str">
        <f>IF(CADA_PROD!D325="","",CADA_PROD!D325)</f>
        <v/>
      </c>
      <c r="E327" s="180" t="str">
        <f>IF(CADA_PROD!E325="","",CADA_PROD!E325)</f>
        <v/>
      </c>
      <c r="F327" s="180" t="str">
        <f>IF(CADA_PROD!D325="","",SUMIFS(MOVI_ENTR!I:I,MOVI_ENTR!D:D,D327,MOVI_ENTR!O:O,$E$5))</f>
        <v/>
      </c>
      <c r="G327" s="180" t="str">
        <f>IF(CADA_PROD!C325="","",SUMIFS(MOVI_SAID!H:H,MOVI_SAID!D:D,D327,MOVI_SAID!L:L,$E$5))</f>
        <v/>
      </c>
      <c r="H327" s="180" t="str">
        <f t="shared" si="8"/>
        <v/>
      </c>
      <c r="I327" s="179" t="str">
        <f>IF(CADA_PROD!C325="","",IFERROR(IF(H327&lt;=0,"Sem estoque",IF(H327/E327&lt;0.25,"Quase sem estoque",IF(H327/E327&lt;1.2,"Estoque baixo",IF(H327/E327&lt;2,"Estoque moderado","Estoque confortável")))),""))</f>
        <v/>
      </c>
      <c r="J327" s="182" t="str">
        <f>IF(CADA_PROD!C325="","",SUMIFS(MOVI_ENTR!M:M,MOVI_ENTR!D:D,D327,MOVI_ENTR!O:O,$E$5))</f>
        <v/>
      </c>
      <c r="K327" s="183" t="str">
        <f>IF(CADA_PROD!C325="","",IFERROR($J327/SUM($J$8:$J$1008),""))</f>
        <v/>
      </c>
      <c r="L327" s="183" t="str">
        <f>IF(CADA_PROD!C325="","",IFERROR(H327/SUM($H$8:$H$1008),""))</f>
        <v/>
      </c>
      <c r="M327" s="182" t="str">
        <f>IF(CADA_PROD!$C325="","",IFERROR(SUMIFS(MOVI_ENTR!M:M,MOVI_ENTR!D:D,D327,MOVI_ENTR!O:O,$E$5)/SUMIFS(MOVI_ENTR!I:I,MOVI_ENTR!D:D,D327,MOVI_ENTR!O:O,$E$5),0))</f>
        <v/>
      </c>
      <c r="N327" s="184" t="str">
        <f>IF(CADA_PROD!C325="","",G327/E327)</f>
        <v/>
      </c>
    </row>
    <row r="328" spans="2:14" ht="30" customHeight="1">
      <c r="B328" s="21">
        <f t="shared" si="9"/>
        <v>321</v>
      </c>
      <c r="C328" s="178" t="str">
        <f>IF(CADA_PROD!C326="","",CADA_PROD!C326)</f>
        <v/>
      </c>
      <c r="D328" s="179" t="str">
        <f>IF(CADA_PROD!D326="","",CADA_PROD!D326)</f>
        <v/>
      </c>
      <c r="E328" s="180" t="str">
        <f>IF(CADA_PROD!E326="","",CADA_PROD!E326)</f>
        <v/>
      </c>
      <c r="F328" s="180" t="str">
        <f>IF(CADA_PROD!D326="","",SUMIFS(MOVI_ENTR!I:I,MOVI_ENTR!D:D,D328,MOVI_ENTR!O:O,$E$5))</f>
        <v/>
      </c>
      <c r="G328" s="180" t="str">
        <f>IF(CADA_PROD!C326="","",SUMIFS(MOVI_SAID!H:H,MOVI_SAID!D:D,D328,MOVI_SAID!L:L,$E$5))</f>
        <v/>
      </c>
      <c r="H328" s="180" t="str">
        <f t="shared" si="8"/>
        <v/>
      </c>
      <c r="I328" s="179" t="str">
        <f>IF(CADA_PROD!C326="","",IFERROR(IF(H328&lt;=0,"Sem estoque",IF(H328/E328&lt;0.25,"Quase sem estoque",IF(H328/E328&lt;1.2,"Estoque baixo",IF(H328/E328&lt;2,"Estoque moderado","Estoque confortável")))),""))</f>
        <v/>
      </c>
      <c r="J328" s="182" t="str">
        <f>IF(CADA_PROD!C326="","",SUMIFS(MOVI_ENTR!M:M,MOVI_ENTR!D:D,D328,MOVI_ENTR!O:O,$E$5))</f>
        <v/>
      </c>
      <c r="K328" s="183" t="str">
        <f>IF(CADA_PROD!C326="","",IFERROR($J328/SUM($J$8:$J$1008),""))</f>
        <v/>
      </c>
      <c r="L328" s="183" t="str">
        <f>IF(CADA_PROD!C326="","",IFERROR(H328/SUM($H$8:$H$1008),""))</f>
        <v/>
      </c>
      <c r="M328" s="182" t="str">
        <f>IF(CADA_PROD!$C326="","",IFERROR(SUMIFS(MOVI_ENTR!M:M,MOVI_ENTR!D:D,D328,MOVI_ENTR!O:O,$E$5)/SUMIFS(MOVI_ENTR!I:I,MOVI_ENTR!D:D,D328,MOVI_ENTR!O:O,$E$5),0))</f>
        <v/>
      </c>
      <c r="N328" s="184" t="str">
        <f>IF(CADA_PROD!C326="","",G328/E328)</f>
        <v/>
      </c>
    </row>
    <row r="329" spans="2:14" ht="30" customHeight="1">
      <c r="B329" s="21">
        <f t="shared" si="9"/>
        <v>322</v>
      </c>
      <c r="C329" s="178" t="str">
        <f>IF(CADA_PROD!C327="","",CADA_PROD!C327)</f>
        <v/>
      </c>
      <c r="D329" s="179" t="str">
        <f>IF(CADA_PROD!D327="","",CADA_PROD!D327)</f>
        <v/>
      </c>
      <c r="E329" s="180" t="str">
        <f>IF(CADA_PROD!E327="","",CADA_PROD!E327)</f>
        <v/>
      </c>
      <c r="F329" s="180" t="str">
        <f>IF(CADA_PROD!D327="","",SUMIFS(MOVI_ENTR!I:I,MOVI_ENTR!D:D,D329,MOVI_ENTR!O:O,$E$5))</f>
        <v/>
      </c>
      <c r="G329" s="180" t="str">
        <f>IF(CADA_PROD!C327="","",SUMIFS(MOVI_SAID!H:H,MOVI_SAID!D:D,D329,MOVI_SAID!L:L,$E$5))</f>
        <v/>
      </c>
      <c r="H329" s="180" t="str">
        <f t="shared" ref="H329:H392" si="10">IFERROR(F329-G329,"")</f>
        <v/>
      </c>
      <c r="I329" s="179" t="str">
        <f>IF(CADA_PROD!C327="","",IFERROR(IF(H329&lt;=0,"Sem estoque",IF(H329/E329&lt;0.25,"Quase sem estoque",IF(H329/E329&lt;1.2,"Estoque baixo",IF(H329/E329&lt;2,"Estoque moderado","Estoque confortável")))),""))</f>
        <v/>
      </c>
      <c r="J329" s="182" t="str">
        <f>IF(CADA_PROD!C327="","",SUMIFS(MOVI_ENTR!M:M,MOVI_ENTR!D:D,D329,MOVI_ENTR!O:O,$E$5))</f>
        <v/>
      </c>
      <c r="K329" s="183" t="str">
        <f>IF(CADA_PROD!C327="","",IFERROR($J329/SUM($J$8:$J$1008),""))</f>
        <v/>
      </c>
      <c r="L329" s="183" t="str">
        <f>IF(CADA_PROD!C327="","",IFERROR(H329/SUM($H$8:$H$1008),""))</f>
        <v/>
      </c>
      <c r="M329" s="182" t="str">
        <f>IF(CADA_PROD!$C327="","",IFERROR(SUMIFS(MOVI_ENTR!M:M,MOVI_ENTR!D:D,D329,MOVI_ENTR!O:O,$E$5)/SUMIFS(MOVI_ENTR!I:I,MOVI_ENTR!D:D,D329,MOVI_ENTR!O:O,$E$5),0))</f>
        <v/>
      </c>
      <c r="N329" s="184" t="str">
        <f>IF(CADA_PROD!C327="","",G329/E329)</f>
        <v/>
      </c>
    </row>
    <row r="330" spans="2:14" ht="30" customHeight="1">
      <c r="B330" s="21">
        <f t="shared" ref="B330:B393" si="11">B329+1</f>
        <v>323</v>
      </c>
      <c r="C330" s="178" t="str">
        <f>IF(CADA_PROD!C328="","",CADA_PROD!C328)</f>
        <v/>
      </c>
      <c r="D330" s="179" t="str">
        <f>IF(CADA_PROD!D328="","",CADA_PROD!D328)</f>
        <v/>
      </c>
      <c r="E330" s="180" t="str">
        <f>IF(CADA_PROD!E328="","",CADA_PROD!E328)</f>
        <v/>
      </c>
      <c r="F330" s="180" t="str">
        <f>IF(CADA_PROD!D328="","",SUMIFS(MOVI_ENTR!I:I,MOVI_ENTR!D:D,D330,MOVI_ENTR!O:O,$E$5))</f>
        <v/>
      </c>
      <c r="G330" s="180" t="str">
        <f>IF(CADA_PROD!C328="","",SUMIFS(MOVI_SAID!H:H,MOVI_SAID!D:D,D330,MOVI_SAID!L:L,$E$5))</f>
        <v/>
      </c>
      <c r="H330" s="180" t="str">
        <f t="shared" si="10"/>
        <v/>
      </c>
      <c r="I330" s="179" t="str">
        <f>IF(CADA_PROD!C328="","",IFERROR(IF(H330&lt;=0,"Sem estoque",IF(H330/E330&lt;0.25,"Quase sem estoque",IF(H330/E330&lt;1.2,"Estoque baixo",IF(H330/E330&lt;2,"Estoque moderado","Estoque confortável")))),""))</f>
        <v/>
      </c>
      <c r="J330" s="182" t="str">
        <f>IF(CADA_PROD!C328="","",SUMIFS(MOVI_ENTR!M:M,MOVI_ENTR!D:D,D330,MOVI_ENTR!O:O,$E$5))</f>
        <v/>
      </c>
      <c r="K330" s="183" t="str">
        <f>IF(CADA_PROD!C328="","",IFERROR($J330/SUM($J$8:$J$1008),""))</f>
        <v/>
      </c>
      <c r="L330" s="183" t="str">
        <f>IF(CADA_PROD!C328="","",IFERROR(H330/SUM($H$8:$H$1008),""))</f>
        <v/>
      </c>
      <c r="M330" s="182" t="str">
        <f>IF(CADA_PROD!$C328="","",IFERROR(SUMIFS(MOVI_ENTR!M:M,MOVI_ENTR!D:D,D330,MOVI_ENTR!O:O,$E$5)/SUMIFS(MOVI_ENTR!I:I,MOVI_ENTR!D:D,D330,MOVI_ENTR!O:O,$E$5),0))</f>
        <v/>
      </c>
      <c r="N330" s="184" t="str">
        <f>IF(CADA_PROD!C328="","",G330/E330)</f>
        <v/>
      </c>
    </row>
    <row r="331" spans="2:14" ht="30" customHeight="1">
      <c r="B331" s="21">
        <f t="shared" si="11"/>
        <v>324</v>
      </c>
      <c r="C331" s="178" t="str">
        <f>IF(CADA_PROD!C329="","",CADA_PROD!C329)</f>
        <v/>
      </c>
      <c r="D331" s="179" t="str">
        <f>IF(CADA_PROD!D329="","",CADA_PROD!D329)</f>
        <v/>
      </c>
      <c r="E331" s="180" t="str">
        <f>IF(CADA_PROD!E329="","",CADA_PROD!E329)</f>
        <v/>
      </c>
      <c r="F331" s="180" t="str">
        <f>IF(CADA_PROD!D329="","",SUMIFS(MOVI_ENTR!I:I,MOVI_ENTR!D:D,D331,MOVI_ENTR!O:O,$E$5))</f>
        <v/>
      </c>
      <c r="G331" s="180" t="str">
        <f>IF(CADA_PROD!C329="","",SUMIFS(MOVI_SAID!H:H,MOVI_SAID!D:D,D331,MOVI_SAID!L:L,$E$5))</f>
        <v/>
      </c>
      <c r="H331" s="180" t="str">
        <f t="shared" si="10"/>
        <v/>
      </c>
      <c r="I331" s="179" t="str">
        <f>IF(CADA_PROD!C329="","",IFERROR(IF(H331&lt;=0,"Sem estoque",IF(H331/E331&lt;0.25,"Quase sem estoque",IF(H331/E331&lt;1.2,"Estoque baixo",IF(H331/E331&lt;2,"Estoque moderado","Estoque confortável")))),""))</f>
        <v/>
      </c>
      <c r="J331" s="182" t="str">
        <f>IF(CADA_PROD!C329="","",SUMIFS(MOVI_ENTR!M:M,MOVI_ENTR!D:D,D331,MOVI_ENTR!O:O,$E$5))</f>
        <v/>
      </c>
      <c r="K331" s="183" t="str">
        <f>IF(CADA_PROD!C329="","",IFERROR($J331/SUM($J$8:$J$1008),""))</f>
        <v/>
      </c>
      <c r="L331" s="183" t="str">
        <f>IF(CADA_PROD!C329="","",IFERROR(H331/SUM($H$8:$H$1008),""))</f>
        <v/>
      </c>
      <c r="M331" s="182" t="str">
        <f>IF(CADA_PROD!$C329="","",IFERROR(SUMIFS(MOVI_ENTR!M:M,MOVI_ENTR!D:D,D331,MOVI_ENTR!O:O,$E$5)/SUMIFS(MOVI_ENTR!I:I,MOVI_ENTR!D:D,D331,MOVI_ENTR!O:O,$E$5),0))</f>
        <v/>
      </c>
      <c r="N331" s="184" t="str">
        <f>IF(CADA_PROD!C329="","",G331/E331)</f>
        <v/>
      </c>
    </row>
    <row r="332" spans="2:14" ht="30" customHeight="1">
      <c r="B332" s="21">
        <f t="shared" si="11"/>
        <v>325</v>
      </c>
      <c r="C332" s="178" t="str">
        <f>IF(CADA_PROD!C330="","",CADA_PROD!C330)</f>
        <v/>
      </c>
      <c r="D332" s="179" t="str">
        <f>IF(CADA_PROD!D330="","",CADA_PROD!D330)</f>
        <v/>
      </c>
      <c r="E332" s="180" t="str">
        <f>IF(CADA_PROD!E330="","",CADA_PROD!E330)</f>
        <v/>
      </c>
      <c r="F332" s="180" t="str">
        <f>IF(CADA_PROD!D330="","",SUMIFS(MOVI_ENTR!I:I,MOVI_ENTR!D:D,D332,MOVI_ENTR!O:O,$E$5))</f>
        <v/>
      </c>
      <c r="G332" s="180" t="str">
        <f>IF(CADA_PROD!C330="","",SUMIFS(MOVI_SAID!H:H,MOVI_SAID!D:D,D332,MOVI_SAID!L:L,$E$5))</f>
        <v/>
      </c>
      <c r="H332" s="180" t="str">
        <f t="shared" si="10"/>
        <v/>
      </c>
      <c r="I332" s="179" t="str">
        <f>IF(CADA_PROD!C330="","",IFERROR(IF(H332&lt;=0,"Sem estoque",IF(H332/E332&lt;0.25,"Quase sem estoque",IF(H332/E332&lt;1.2,"Estoque baixo",IF(H332/E332&lt;2,"Estoque moderado","Estoque confortável")))),""))</f>
        <v/>
      </c>
      <c r="J332" s="182" t="str">
        <f>IF(CADA_PROD!C330="","",SUMIFS(MOVI_ENTR!M:M,MOVI_ENTR!D:D,D332,MOVI_ENTR!O:O,$E$5))</f>
        <v/>
      </c>
      <c r="K332" s="183" t="str">
        <f>IF(CADA_PROD!C330="","",IFERROR($J332/SUM($J$8:$J$1008),""))</f>
        <v/>
      </c>
      <c r="L332" s="183" t="str">
        <f>IF(CADA_PROD!C330="","",IFERROR(H332/SUM($H$8:$H$1008),""))</f>
        <v/>
      </c>
      <c r="M332" s="182" t="str">
        <f>IF(CADA_PROD!$C330="","",IFERROR(SUMIFS(MOVI_ENTR!M:M,MOVI_ENTR!D:D,D332,MOVI_ENTR!O:O,$E$5)/SUMIFS(MOVI_ENTR!I:I,MOVI_ENTR!D:D,D332,MOVI_ENTR!O:O,$E$5),0))</f>
        <v/>
      </c>
      <c r="N332" s="184" t="str">
        <f>IF(CADA_PROD!C330="","",G332/E332)</f>
        <v/>
      </c>
    </row>
    <row r="333" spans="2:14" ht="30" customHeight="1">
      <c r="B333" s="21">
        <f t="shared" si="11"/>
        <v>326</v>
      </c>
      <c r="C333" s="178" t="str">
        <f>IF(CADA_PROD!C331="","",CADA_PROD!C331)</f>
        <v/>
      </c>
      <c r="D333" s="179" t="str">
        <f>IF(CADA_PROD!D331="","",CADA_PROD!D331)</f>
        <v/>
      </c>
      <c r="E333" s="180" t="str">
        <f>IF(CADA_PROD!E331="","",CADA_PROD!E331)</f>
        <v/>
      </c>
      <c r="F333" s="180" t="str">
        <f>IF(CADA_PROD!D331="","",SUMIFS(MOVI_ENTR!I:I,MOVI_ENTR!D:D,D333,MOVI_ENTR!O:O,$E$5))</f>
        <v/>
      </c>
      <c r="G333" s="180" t="str">
        <f>IF(CADA_PROD!C331="","",SUMIFS(MOVI_SAID!H:H,MOVI_SAID!D:D,D333,MOVI_SAID!L:L,$E$5))</f>
        <v/>
      </c>
      <c r="H333" s="180" t="str">
        <f t="shared" si="10"/>
        <v/>
      </c>
      <c r="I333" s="179" t="str">
        <f>IF(CADA_PROD!C331="","",IFERROR(IF(H333&lt;=0,"Sem estoque",IF(H333/E333&lt;0.25,"Quase sem estoque",IF(H333/E333&lt;1.2,"Estoque baixo",IF(H333/E333&lt;2,"Estoque moderado","Estoque confortável")))),""))</f>
        <v/>
      </c>
      <c r="J333" s="182" t="str">
        <f>IF(CADA_PROD!C331="","",SUMIFS(MOVI_ENTR!M:M,MOVI_ENTR!D:D,D333,MOVI_ENTR!O:O,$E$5))</f>
        <v/>
      </c>
      <c r="K333" s="183" t="str">
        <f>IF(CADA_PROD!C331="","",IFERROR($J333/SUM($J$8:$J$1008),""))</f>
        <v/>
      </c>
      <c r="L333" s="183" t="str">
        <f>IF(CADA_PROD!C331="","",IFERROR(H333/SUM($H$8:$H$1008),""))</f>
        <v/>
      </c>
      <c r="M333" s="182" t="str">
        <f>IF(CADA_PROD!$C331="","",IFERROR(SUMIFS(MOVI_ENTR!M:M,MOVI_ENTR!D:D,D333,MOVI_ENTR!O:O,$E$5)/SUMIFS(MOVI_ENTR!I:I,MOVI_ENTR!D:D,D333,MOVI_ENTR!O:O,$E$5),0))</f>
        <v/>
      </c>
      <c r="N333" s="184" t="str">
        <f>IF(CADA_PROD!C331="","",G333/E333)</f>
        <v/>
      </c>
    </row>
    <row r="334" spans="2:14" ht="30" customHeight="1">
      <c r="B334" s="21">
        <f t="shared" si="11"/>
        <v>327</v>
      </c>
      <c r="C334" s="178" t="str">
        <f>IF(CADA_PROD!C332="","",CADA_PROD!C332)</f>
        <v/>
      </c>
      <c r="D334" s="179" t="str">
        <f>IF(CADA_PROD!D332="","",CADA_PROD!D332)</f>
        <v/>
      </c>
      <c r="E334" s="180" t="str">
        <f>IF(CADA_PROD!E332="","",CADA_PROD!E332)</f>
        <v/>
      </c>
      <c r="F334" s="180" t="str">
        <f>IF(CADA_PROD!D332="","",SUMIFS(MOVI_ENTR!I:I,MOVI_ENTR!D:D,D334,MOVI_ENTR!O:O,$E$5))</f>
        <v/>
      </c>
      <c r="G334" s="180" t="str">
        <f>IF(CADA_PROD!C332="","",SUMIFS(MOVI_SAID!H:H,MOVI_SAID!D:D,D334,MOVI_SAID!L:L,$E$5))</f>
        <v/>
      </c>
      <c r="H334" s="180" t="str">
        <f t="shared" si="10"/>
        <v/>
      </c>
      <c r="I334" s="179" t="str">
        <f>IF(CADA_PROD!C332="","",IFERROR(IF(H334&lt;=0,"Sem estoque",IF(H334/E334&lt;0.25,"Quase sem estoque",IF(H334/E334&lt;1.2,"Estoque baixo",IF(H334/E334&lt;2,"Estoque moderado","Estoque confortável")))),""))</f>
        <v/>
      </c>
      <c r="J334" s="182" t="str">
        <f>IF(CADA_PROD!C332="","",SUMIFS(MOVI_ENTR!M:M,MOVI_ENTR!D:D,D334,MOVI_ENTR!O:O,$E$5))</f>
        <v/>
      </c>
      <c r="K334" s="183" t="str">
        <f>IF(CADA_PROD!C332="","",IFERROR($J334/SUM($J$8:$J$1008),""))</f>
        <v/>
      </c>
      <c r="L334" s="183" t="str">
        <f>IF(CADA_PROD!C332="","",IFERROR(H334/SUM($H$8:$H$1008),""))</f>
        <v/>
      </c>
      <c r="M334" s="182" t="str">
        <f>IF(CADA_PROD!$C332="","",IFERROR(SUMIFS(MOVI_ENTR!M:M,MOVI_ENTR!D:D,D334,MOVI_ENTR!O:O,$E$5)/SUMIFS(MOVI_ENTR!I:I,MOVI_ENTR!D:D,D334,MOVI_ENTR!O:O,$E$5),0))</f>
        <v/>
      </c>
      <c r="N334" s="184" t="str">
        <f>IF(CADA_PROD!C332="","",G334/E334)</f>
        <v/>
      </c>
    </row>
    <row r="335" spans="2:14" ht="30" customHeight="1">
      <c r="B335" s="21">
        <f t="shared" si="11"/>
        <v>328</v>
      </c>
      <c r="C335" s="178" t="str">
        <f>IF(CADA_PROD!C333="","",CADA_PROD!C333)</f>
        <v/>
      </c>
      <c r="D335" s="179" t="str">
        <f>IF(CADA_PROD!D333="","",CADA_PROD!D333)</f>
        <v/>
      </c>
      <c r="E335" s="180" t="str">
        <f>IF(CADA_PROD!E333="","",CADA_PROD!E333)</f>
        <v/>
      </c>
      <c r="F335" s="180" t="str">
        <f>IF(CADA_PROD!D333="","",SUMIFS(MOVI_ENTR!I:I,MOVI_ENTR!D:D,D335,MOVI_ENTR!O:O,$E$5))</f>
        <v/>
      </c>
      <c r="G335" s="180" t="str">
        <f>IF(CADA_PROD!C333="","",SUMIFS(MOVI_SAID!H:H,MOVI_SAID!D:D,D335,MOVI_SAID!L:L,$E$5))</f>
        <v/>
      </c>
      <c r="H335" s="180" t="str">
        <f t="shared" si="10"/>
        <v/>
      </c>
      <c r="I335" s="179" t="str">
        <f>IF(CADA_PROD!C333="","",IFERROR(IF(H335&lt;=0,"Sem estoque",IF(H335/E335&lt;0.25,"Quase sem estoque",IF(H335/E335&lt;1.2,"Estoque baixo",IF(H335/E335&lt;2,"Estoque moderado","Estoque confortável")))),""))</f>
        <v/>
      </c>
      <c r="J335" s="182" t="str">
        <f>IF(CADA_PROD!C333="","",SUMIFS(MOVI_ENTR!M:M,MOVI_ENTR!D:D,D335,MOVI_ENTR!O:O,$E$5))</f>
        <v/>
      </c>
      <c r="K335" s="183" t="str">
        <f>IF(CADA_PROD!C333="","",IFERROR($J335/SUM($J$8:$J$1008),""))</f>
        <v/>
      </c>
      <c r="L335" s="183" t="str">
        <f>IF(CADA_PROD!C333="","",IFERROR(H335/SUM($H$8:$H$1008),""))</f>
        <v/>
      </c>
      <c r="M335" s="182" t="str">
        <f>IF(CADA_PROD!$C333="","",IFERROR(SUMIFS(MOVI_ENTR!M:M,MOVI_ENTR!D:D,D335,MOVI_ENTR!O:O,$E$5)/SUMIFS(MOVI_ENTR!I:I,MOVI_ENTR!D:D,D335,MOVI_ENTR!O:O,$E$5),0))</f>
        <v/>
      </c>
      <c r="N335" s="184" t="str">
        <f>IF(CADA_PROD!C333="","",G335/E335)</f>
        <v/>
      </c>
    </row>
    <row r="336" spans="2:14" ht="30" customHeight="1">
      <c r="B336" s="21">
        <f t="shared" si="11"/>
        <v>329</v>
      </c>
      <c r="C336" s="178" t="str">
        <f>IF(CADA_PROD!C334="","",CADA_PROD!C334)</f>
        <v/>
      </c>
      <c r="D336" s="179" t="str">
        <f>IF(CADA_PROD!D334="","",CADA_PROD!D334)</f>
        <v/>
      </c>
      <c r="E336" s="180" t="str">
        <f>IF(CADA_PROD!E334="","",CADA_PROD!E334)</f>
        <v/>
      </c>
      <c r="F336" s="180" t="str">
        <f>IF(CADA_PROD!D334="","",SUMIFS(MOVI_ENTR!I:I,MOVI_ENTR!D:D,D336,MOVI_ENTR!O:O,$E$5))</f>
        <v/>
      </c>
      <c r="G336" s="180" t="str">
        <f>IF(CADA_PROD!C334="","",SUMIFS(MOVI_SAID!H:H,MOVI_SAID!D:D,D336,MOVI_SAID!L:L,$E$5))</f>
        <v/>
      </c>
      <c r="H336" s="180" t="str">
        <f t="shared" si="10"/>
        <v/>
      </c>
      <c r="I336" s="179" t="str">
        <f>IF(CADA_PROD!C334="","",IFERROR(IF(H336&lt;=0,"Sem estoque",IF(H336/E336&lt;0.25,"Quase sem estoque",IF(H336/E336&lt;1.2,"Estoque baixo",IF(H336/E336&lt;2,"Estoque moderado","Estoque confortável")))),""))</f>
        <v/>
      </c>
      <c r="J336" s="182" t="str">
        <f>IF(CADA_PROD!C334="","",SUMIFS(MOVI_ENTR!M:M,MOVI_ENTR!D:D,D336,MOVI_ENTR!O:O,$E$5))</f>
        <v/>
      </c>
      <c r="K336" s="183" t="str">
        <f>IF(CADA_PROD!C334="","",IFERROR($J336/SUM($J$8:$J$1008),""))</f>
        <v/>
      </c>
      <c r="L336" s="183" t="str">
        <f>IF(CADA_PROD!C334="","",IFERROR(H336/SUM($H$8:$H$1008),""))</f>
        <v/>
      </c>
      <c r="M336" s="182" t="str">
        <f>IF(CADA_PROD!$C334="","",IFERROR(SUMIFS(MOVI_ENTR!M:M,MOVI_ENTR!D:D,D336,MOVI_ENTR!O:O,$E$5)/SUMIFS(MOVI_ENTR!I:I,MOVI_ENTR!D:D,D336,MOVI_ENTR!O:O,$E$5),0))</f>
        <v/>
      </c>
      <c r="N336" s="184" t="str">
        <f>IF(CADA_PROD!C334="","",G336/E336)</f>
        <v/>
      </c>
    </row>
    <row r="337" spans="2:14" ht="30" customHeight="1">
      <c r="B337" s="21">
        <f t="shared" si="11"/>
        <v>330</v>
      </c>
      <c r="C337" s="178" t="str">
        <f>IF(CADA_PROD!C335="","",CADA_PROD!C335)</f>
        <v/>
      </c>
      <c r="D337" s="179" t="str">
        <f>IF(CADA_PROD!D335="","",CADA_PROD!D335)</f>
        <v/>
      </c>
      <c r="E337" s="180" t="str">
        <f>IF(CADA_PROD!E335="","",CADA_PROD!E335)</f>
        <v/>
      </c>
      <c r="F337" s="180" t="str">
        <f>IF(CADA_PROD!D335="","",SUMIFS(MOVI_ENTR!I:I,MOVI_ENTR!D:D,D337,MOVI_ENTR!O:O,$E$5))</f>
        <v/>
      </c>
      <c r="G337" s="180" t="str">
        <f>IF(CADA_PROD!C335="","",SUMIFS(MOVI_SAID!H:H,MOVI_SAID!D:D,D337,MOVI_SAID!L:L,$E$5))</f>
        <v/>
      </c>
      <c r="H337" s="180" t="str">
        <f t="shared" si="10"/>
        <v/>
      </c>
      <c r="I337" s="179" t="str">
        <f>IF(CADA_PROD!C335="","",IFERROR(IF(H337&lt;=0,"Sem estoque",IF(H337/E337&lt;0.25,"Quase sem estoque",IF(H337/E337&lt;1.2,"Estoque baixo",IF(H337/E337&lt;2,"Estoque moderado","Estoque confortável")))),""))</f>
        <v/>
      </c>
      <c r="J337" s="182" t="str">
        <f>IF(CADA_PROD!C335="","",SUMIFS(MOVI_ENTR!M:M,MOVI_ENTR!D:D,D337,MOVI_ENTR!O:O,$E$5))</f>
        <v/>
      </c>
      <c r="K337" s="183" t="str">
        <f>IF(CADA_PROD!C335="","",IFERROR($J337/SUM($J$8:$J$1008),""))</f>
        <v/>
      </c>
      <c r="L337" s="183" t="str">
        <f>IF(CADA_PROD!C335="","",IFERROR(H337/SUM($H$8:$H$1008),""))</f>
        <v/>
      </c>
      <c r="M337" s="182" t="str">
        <f>IF(CADA_PROD!$C335="","",IFERROR(SUMIFS(MOVI_ENTR!M:M,MOVI_ENTR!D:D,D337,MOVI_ENTR!O:O,$E$5)/SUMIFS(MOVI_ENTR!I:I,MOVI_ENTR!D:D,D337,MOVI_ENTR!O:O,$E$5),0))</f>
        <v/>
      </c>
      <c r="N337" s="184" t="str">
        <f>IF(CADA_PROD!C335="","",G337/E337)</f>
        <v/>
      </c>
    </row>
    <row r="338" spans="2:14" ht="30" customHeight="1">
      <c r="B338" s="21">
        <f t="shared" si="11"/>
        <v>331</v>
      </c>
      <c r="C338" s="178" t="str">
        <f>IF(CADA_PROD!C336="","",CADA_PROD!C336)</f>
        <v/>
      </c>
      <c r="D338" s="179" t="str">
        <f>IF(CADA_PROD!D336="","",CADA_PROD!D336)</f>
        <v/>
      </c>
      <c r="E338" s="180" t="str">
        <f>IF(CADA_PROD!E336="","",CADA_PROD!E336)</f>
        <v/>
      </c>
      <c r="F338" s="180" t="str">
        <f>IF(CADA_PROD!D336="","",SUMIFS(MOVI_ENTR!I:I,MOVI_ENTR!D:D,D338,MOVI_ENTR!O:O,$E$5))</f>
        <v/>
      </c>
      <c r="G338" s="180" t="str">
        <f>IF(CADA_PROD!C336="","",SUMIFS(MOVI_SAID!H:H,MOVI_SAID!D:D,D338,MOVI_SAID!L:L,$E$5))</f>
        <v/>
      </c>
      <c r="H338" s="180" t="str">
        <f t="shared" si="10"/>
        <v/>
      </c>
      <c r="I338" s="179" t="str">
        <f>IF(CADA_PROD!C336="","",IFERROR(IF(H338&lt;=0,"Sem estoque",IF(H338/E338&lt;0.25,"Quase sem estoque",IF(H338/E338&lt;1.2,"Estoque baixo",IF(H338/E338&lt;2,"Estoque moderado","Estoque confortável")))),""))</f>
        <v/>
      </c>
      <c r="J338" s="182" t="str">
        <f>IF(CADA_PROD!C336="","",SUMIFS(MOVI_ENTR!M:M,MOVI_ENTR!D:D,D338,MOVI_ENTR!O:O,$E$5))</f>
        <v/>
      </c>
      <c r="K338" s="183" t="str">
        <f>IF(CADA_PROD!C336="","",IFERROR($J338/SUM($J$8:$J$1008),""))</f>
        <v/>
      </c>
      <c r="L338" s="183" t="str">
        <f>IF(CADA_PROD!C336="","",IFERROR(H338/SUM($H$8:$H$1008),""))</f>
        <v/>
      </c>
      <c r="M338" s="182" t="str">
        <f>IF(CADA_PROD!$C336="","",IFERROR(SUMIFS(MOVI_ENTR!M:M,MOVI_ENTR!D:D,D338,MOVI_ENTR!O:O,$E$5)/SUMIFS(MOVI_ENTR!I:I,MOVI_ENTR!D:D,D338,MOVI_ENTR!O:O,$E$5),0))</f>
        <v/>
      </c>
      <c r="N338" s="184" t="str">
        <f>IF(CADA_PROD!C336="","",G338/E338)</f>
        <v/>
      </c>
    </row>
    <row r="339" spans="2:14" ht="30" customHeight="1">
      <c r="B339" s="21">
        <f t="shared" si="11"/>
        <v>332</v>
      </c>
      <c r="C339" s="178" t="str">
        <f>IF(CADA_PROD!C337="","",CADA_PROD!C337)</f>
        <v/>
      </c>
      <c r="D339" s="179" t="str">
        <f>IF(CADA_PROD!D337="","",CADA_PROD!D337)</f>
        <v/>
      </c>
      <c r="E339" s="180" t="str">
        <f>IF(CADA_PROD!E337="","",CADA_PROD!E337)</f>
        <v/>
      </c>
      <c r="F339" s="180" t="str">
        <f>IF(CADA_PROD!D337="","",SUMIFS(MOVI_ENTR!I:I,MOVI_ENTR!D:D,D339,MOVI_ENTR!O:O,$E$5))</f>
        <v/>
      </c>
      <c r="G339" s="180" t="str">
        <f>IF(CADA_PROD!C337="","",SUMIFS(MOVI_SAID!H:H,MOVI_SAID!D:D,D339,MOVI_SAID!L:L,$E$5))</f>
        <v/>
      </c>
      <c r="H339" s="180" t="str">
        <f t="shared" si="10"/>
        <v/>
      </c>
      <c r="I339" s="179" t="str">
        <f>IF(CADA_PROD!C337="","",IFERROR(IF(H339&lt;=0,"Sem estoque",IF(H339/E339&lt;0.25,"Quase sem estoque",IF(H339/E339&lt;1.2,"Estoque baixo",IF(H339/E339&lt;2,"Estoque moderado","Estoque confortável")))),""))</f>
        <v/>
      </c>
      <c r="J339" s="182" t="str">
        <f>IF(CADA_PROD!C337="","",SUMIFS(MOVI_ENTR!M:M,MOVI_ENTR!D:D,D339,MOVI_ENTR!O:O,$E$5))</f>
        <v/>
      </c>
      <c r="K339" s="183" t="str">
        <f>IF(CADA_PROD!C337="","",IFERROR($J339/SUM($J$8:$J$1008),""))</f>
        <v/>
      </c>
      <c r="L339" s="183" t="str">
        <f>IF(CADA_PROD!C337="","",IFERROR(H339/SUM($H$8:$H$1008),""))</f>
        <v/>
      </c>
      <c r="M339" s="182" t="str">
        <f>IF(CADA_PROD!$C337="","",IFERROR(SUMIFS(MOVI_ENTR!M:M,MOVI_ENTR!D:D,D339,MOVI_ENTR!O:O,$E$5)/SUMIFS(MOVI_ENTR!I:I,MOVI_ENTR!D:D,D339,MOVI_ENTR!O:O,$E$5),0))</f>
        <v/>
      </c>
      <c r="N339" s="184" t="str">
        <f>IF(CADA_PROD!C337="","",G339/E339)</f>
        <v/>
      </c>
    </row>
    <row r="340" spans="2:14" ht="30" customHeight="1">
      <c r="B340" s="21">
        <f t="shared" si="11"/>
        <v>333</v>
      </c>
      <c r="C340" s="178" t="str">
        <f>IF(CADA_PROD!C338="","",CADA_PROD!C338)</f>
        <v/>
      </c>
      <c r="D340" s="179" t="str">
        <f>IF(CADA_PROD!D338="","",CADA_PROD!D338)</f>
        <v/>
      </c>
      <c r="E340" s="180" t="str">
        <f>IF(CADA_PROD!E338="","",CADA_PROD!E338)</f>
        <v/>
      </c>
      <c r="F340" s="180" t="str">
        <f>IF(CADA_PROD!D338="","",SUMIFS(MOVI_ENTR!I:I,MOVI_ENTR!D:D,D340,MOVI_ENTR!O:O,$E$5))</f>
        <v/>
      </c>
      <c r="G340" s="180" t="str">
        <f>IF(CADA_PROD!C338="","",SUMIFS(MOVI_SAID!H:H,MOVI_SAID!D:D,D340,MOVI_SAID!L:L,$E$5))</f>
        <v/>
      </c>
      <c r="H340" s="180" t="str">
        <f t="shared" si="10"/>
        <v/>
      </c>
      <c r="I340" s="179" t="str">
        <f>IF(CADA_PROD!C338="","",IFERROR(IF(H340&lt;=0,"Sem estoque",IF(H340/E340&lt;0.25,"Quase sem estoque",IF(H340/E340&lt;1.2,"Estoque baixo",IF(H340/E340&lt;2,"Estoque moderado","Estoque confortável")))),""))</f>
        <v/>
      </c>
      <c r="J340" s="182" t="str">
        <f>IF(CADA_PROD!C338="","",SUMIFS(MOVI_ENTR!M:M,MOVI_ENTR!D:D,D340,MOVI_ENTR!O:O,$E$5))</f>
        <v/>
      </c>
      <c r="K340" s="183" t="str">
        <f>IF(CADA_PROD!C338="","",IFERROR($J340/SUM($J$8:$J$1008),""))</f>
        <v/>
      </c>
      <c r="L340" s="183" t="str">
        <f>IF(CADA_PROD!C338="","",IFERROR(H340/SUM($H$8:$H$1008),""))</f>
        <v/>
      </c>
      <c r="M340" s="182" t="str">
        <f>IF(CADA_PROD!$C338="","",IFERROR(SUMIFS(MOVI_ENTR!M:M,MOVI_ENTR!D:D,D340,MOVI_ENTR!O:O,$E$5)/SUMIFS(MOVI_ENTR!I:I,MOVI_ENTR!D:D,D340,MOVI_ENTR!O:O,$E$5),0))</f>
        <v/>
      </c>
      <c r="N340" s="184" t="str">
        <f>IF(CADA_PROD!C338="","",G340/E340)</f>
        <v/>
      </c>
    </row>
    <row r="341" spans="2:14" ht="30" customHeight="1">
      <c r="B341" s="21">
        <f t="shared" si="11"/>
        <v>334</v>
      </c>
      <c r="C341" s="178" t="str">
        <f>IF(CADA_PROD!C339="","",CADA_PROD!C339)</f>
        <v/>
      </c>
      <c r="D341" s="179" t="str">
        <f>IF(CADA_PROD!D339="","",CADA_PROD!D339)</f>
        <v/>
      </c>
      <c r="E341" s="180" t="str">
        <f>IF(CADA_PROD!E339="","",CADA_PROD!E339)</f>
        <v/>
      </c>
      <c r="F341" s="180" t="str">
        <f>IF(CADA_PROD!D339="","",SUMIFS(MOVI_ENTR!I:I,MOVI_ENTR!D:D,D341,MOVI_ENTR!O:O,$E$5))</f>
        <v/>
      </c>
      <c r="G341" s="180" t="str">
        <f>IF(CADA_PROD!C339="","",SUMIFS(MOVI_SAID!H:H,MOVI_SAID!D:D,D341,MOVI_SAID!L:L,$E$5))</f>
        <v/>
      </c>
      <c r="H341" s="180" t="str">
        <f t="shared" si="10"/>
        <v/>
      </c>
      <c r="I341" s="179" t="str">
        <f>IF(CADA_PROD!C339="","",IFERROR(IF(H341&lt;=0,"Sem estoque",IF(H341/E341&lt;0.25,"Quase sem estoque",IF(H341/E341&lt;1.2,"Estoque baixo",IF(H341/E341&lt;2,"Estoque moderado","Estoque confortável")))),""))</f>
        <v/>
      </c>
      <c r="J341" s="182" t="str">
        <f>IF(CADA_PROD!C339="","",SUMIFS(MOVI_ENTR!M:M,MOVI_ENTR!D:D,D341,MOVI_ENTR!O:O,$E$5))</f>
        <v/>
      </c>
      <c r="K341" s="183" t="str">
        <f>IF(CADA_PROD!C339="","",IFERROR($J341/SUM($J$8:$J$1008),""))</f>
        <v/>
      </c>
      <c r="L341" s="183" t="str">
        <f>IF(CADA_PROD!C339="","",IFERROR(H341/SUM($H$8:$H$1008),""))</f>
        <v/>
      </c>
      <c r="M341" s="182" t="str">
        <f>IF(CADA_PROD!$C339="","",IFERROR(SUMIFS(MOVI_ENTR!M:M,MOVI_ENTR!D:D,D341,MOVI_ENTR!O:O,$E$5)/SUMIFS(MOVI_ENTR!I:I,MOVI_ENTR!D:D,D341,MOVI_ENTR!O:O,$E$5),0))</f>
        <v/>
      </c>
      <c r="N341" s="184" t="str">
        <f>IF(CADA_PROD!C339="","",G341/E341)</f>
        <v/>
      </c>
    </row>
    <row r="342" spans="2:14" ht="30" customHeight="1">
      <c r="B342" s="21">
        <f t="shared" si="11"/>
        <v>335</v>
      </c>
      <c r="C342" s="178" t="str">
        <f>IF(CADA_PROD!C340="","",CADA_PROD!C340)</f>
        <v/>
      </c>
      <c r="D342" s="179" t="str">
        <f>IF(CADA_PROD!D340="","",CADA_PROD!D340)</f>
        <v/>
      </c>
      <c r="E342" s="180" t="str">
        <f>IF(CADA_PROD!E340="","",CADA_PROD!E340)</f>
        <v/>
      </c>
      <c r="F342" s="180" t="str">
        <f>IF(CADA_PROD!D340="","",SUMIFS(MOVI_ENTR!I:I,MOVI_ENTR!D:D,D342,MOVI_ENTR!O:O,$E$5))</f>
        <v/>
      </c>
      <c r="G342" s="180" t="str">
        <f>IF(CADA_PROD!C340="","",SUMIFS(MOVI_SAID!H:H,MOVI_SAID!D:D,D342,MOVI_SAID!L:L,$E$5))</f>
        <v/>
      </c>
      <c r="H342" s="180" t="str">
        <f t="shared" si="10"/>
        <v/>
      </c>
      <c r="I342" s="179" t="str">
        <f>IF(CADA_PROD!C340="","",IFERROR(IF(H342&lt;=0,"Sem estoque",IF(H342/E342&lt;0.25,"Quase sem estoque",IF(H342/E342&lt;1.2,"Estoque baixo",IF(H342/E342&lt;2,"Estoque moderado","Estoque confortável")))),""))</f>
        <v/>
      </c>
      <c r="J342" s="182" t="str">
        <f>IF(CADA_PROD!C340="","",SUMIFS(MOVI_ENTR!M:M,MOVI_ENTR!D:D,D342,MOVI_ENTR!O:O,$E$5))</f>
        <v/>
      </c>
      <c r="K342" s="183" t="str">
        <f>IF(CADA_PROD!C340="","",IFERROR($J342/SUM($J$8:$J$1008),""))</f>
        <v/>
      </c>
      <c r="L342" s="183" t="str">
        <f>IF(CADA_PROD!C340="","",IFERROR(H342/SUM($H$8:$H$1008),""))</f>
        <v/>
      </c>
      <c r="M342" s="182" t="str">
        <f>IF(CADA_PROD!$C340="","",IFERROR(SUMIFS(MOVI_ENTR!M:M,MOVI_ENTR!D:D,D342,MOVI_ENTR!O:O,$E$5)/SUMIFS(MOVI_ENTR!I:I,MOVI_ENTR!D:D,D342,MOVI_ENTR!O:O,$E$5),0))</f>
        <v/>
      </c>
      <c r="N342" s="184" t="str">
        <f>IF(CADA_PROD!C340="","",G342/E342)</f>
        <v/>
      </c>
    </row>
    <row r="343" spans="2:14" ht="30" customHeight="1">
      <c r="B343" s="21">
        <f t="shared" si="11"/>
        <v>336</v>
      </c>
      <c r="C343" s="178" t="str">
        <f>IF(CADA_PROD!C341="","",CADA_PROD!C341)</f>
        <v/>
      </c>
      <c r="D343" s="179" t="str">
        <f>IF(CADA_PROD!D341="","",CADA_PROD!D341)</f>
        <v/>
      </c>
      <c r="E343" s="180" t="str">
        <f>IF(CADA_PROD!E341="","",CADA_PROD!E341)</f>
        <v/>
      </c>
      <c r="F343" s="180" t="str">
        <f>IF(CADA_PROD!D341="","",SUMIFS(MOVI_ENTR!I:I,MOVI_ENTR!D:D,D343,MOVI_ENTR!O:O,$E$5))</f>
        <v/>
      </c>
      <c r="G343" s="180" t="str">
        <f>IF(CADA_PROD!C341="","",SUMIFS(MOVI_SAID!H:H,MOVI_SAID!D:D,D343,MOVI_SAID!L:L,$E$5))</f>
        <v/>
      </c>
      <c r="H343" s="180" t="str">
        <f t="shared" si="10"/>
        <v/>
      </c>
      <c r="I343" s="179" t="str">
        <f>IF(CADA_PROD!C341="","",IFERROR(IF(H343&lt;=0,"Sem estoque",IF(H343/E343&lt;0.25,"Quase sem estoque",IF(H343/E343&lt;1.2,"Estoque baixo",IF(H343/E343&lt;2,"Estoque moderado","Estoque confortável")))),""))</f>
        <v/>
      </c>
      <c r="J343" s="182" t="str">
        <f>IF(CADA_PROD!C341="","",SUMIFS(MOVI_ENTR!M:M,MOVI_ENTR!D:D,D343,MOVI_ENTR!O:O,$E$5))</f>
        <v/>
      </c>
      <c r="K343" s="183" t="str">
        <f>IF(CADA_PROD!C341="","",IFERROR($J343/SUM($J$8:$J$1008),""))</f>
        <v/>
      </c>
      <c r="L343" s="183" t="str">
        <f>IF(CADA_PROD!C341="","",IFERROR(H343/SUM($H$8:$H$1008),""))</f>
        <v/>
      </c>
      <c r="M343" s="182" t="str">
        <f>IF(CADA_PROD!$C341="","",IFERROR(SUMIFS(MOVI_ENTR!M:M,MOVI_ENTR!D:D,D343,MOVI_ENTR!O:O,$E$5)/SUMIFS(MOVI_ENTR!I:I,MOVI_ENTR!D:D,D343,MOVI_ENTR!O:O,$E$5),0))</f>
        <v/>
      </c>
      <c r="N343" s="184" t="str">
        <f>IF(CADA_PROD!C341="","",G343/E343)</f>
        <v/>
      </c>
    </row>
    <row r="344" spans="2:14" ht="30" customHeight="1">
      <c r="B344" s="21">
        <f t="shared" si="11"/>
        <v>337</v>
      </c>
      <c r="C344" s="178" t="str">
        <f>IF(CADA_PROD!C342="","",CADA_PROD!C342)</f>
        <v/>
      </c>
      <c r="D344" s="179" t="str">
        <f>IF(CADA_PROD!D342="","",CADA_PROD!D342)</f>
        <v/>
      </c>
      <c r="E344" s="180" t="str">
        <f>IF(CADA_PROD!E342="","",CADA_PROD!E342)</f>
        <v/>
      </c>
      <c r="F344" s="180" t="str">
        <f>IF(CADA_PROD!D342="","",SUMIFS(MOVI_ENTR!I:I,MOVI_ENTR!D:D,D344,MOVI_ENTR!O:O,$E$5))</f>
        <v/>
      </c>
      <c r="G344" s="180" t="str">
        <f>IF(CADA_PROD!C342="","",SUMIFS(MOVI_SAID!H:H,MOVI_SAID!D:D,D344,MOVI_SAID!L:L,$E$5))</f>
        <v/>
      </c>
      <c r="H344" s="180" t="str">
        <f t="shared" si="10"/>
        <v/>
      </c>
      <c r="I344" s="179" t="str">
        <f>IF(CADA_PROD!C342="","",IFERROR(IF(H344&lt;=0,"Sem estoque",IF(H344/E344&lt;0.25,"Quase sem estoque",IF(H344/E344&lt;1.2,"Estoque baixo",IF(H344/E344&lt;2,"Estoque moderado","Estoque confortável")))),""))</f>
        <v/>
      </c>
      <c r="J344" s="182" t="str">
        <f>IF(CADA_PROD!C342="","",SUMIFS(MOVI_ENTR!M:M,MOVI_ENTR!D:D,D344,MOVI_ENTR!O:O,$E$5))</f>
        <v/>
      </c>
      <c r="K344" s="183" t="str">
        <f>IF(CADA_PROD!C342="","",IFERROR($J344/SUM($J$8:$J$1008),""))</f>
        <v/>
      </c>
      <c r="L344" s="183" t="str">
        <f>IF(CADA_PROD!C342="","",IFERROR(H344/SUM($H$8:$H$1008),""))</f>
        <v/>
      </c>
      <c r="M344" s="182" t="str">
        <f>IF(CADA_PROD!$C342="","",IFERROR(SUMIFS(MOVI_ENTR!M:M,MOVI_ENTR!D:D,D344,MOVI_ENTR!O:O,$E$5)/SUMIFS(MOVI_ENTR!I:I,MOVI_ENTR!D:D,D344,MOVI_ENTR!O:O,$E$5),0))</f>
        <v/>
      </c>
      <c r="N344" s="184" t="str">
        <f>IF(CADA_PROD!C342="","",G344/E344)</f>
        <v/>
      </c>
    </row>
    <row r="345" spans="2:14" ht="30" customHeight="1">
      <c r="B345" s="21">
        <f t="shared" si="11"/>
        <v>338</v>
      </c>
      <c r="C345" s="178" t="str">
        <f>IF(CADA_PROD!C343="","",CADA_PROD!C343)</f>
        <v/>
      </c>
      <c r="D345" s="179" t="str">
        <f>IF(CADA_PROD!D343="","",CADA_PROD!D343)</f>
        <v/>
      </c>
      <c r="E345" s="180" t="str">
        <f>IF(CADA_PROD!E343="","",CADA_PROD!E343)</f>
        <v/>
      </c>
      <c r="F345" s="180" t="str">
        <f>IF(CADA_PROD!D343="","",SUMIFS(MOVI_ENTR!I:I,MOVI_ENTR!D:D,D345,MOVI_ENTR!O:O,$E$5))</f>
        <v/>
      </c>
      <c r="G345" s="180" t="str">
        <f>IF(CADA_PROD!C343="","",SUMIFS(MOVI_SAID!H:H,MOVI_SAID!D:D,D345,MOVI_SAID!L:L,$E$5))</f>
        <v/>
      </c>
      <c r="H345" s="180" t="str">
        <f t="shared" si="10"/>
        <v/>
      </c>
      <c r="I345" s="179" t="str">
        <f>IF(CADA_PROD!C343="","",IFERROR(IF(H345&lt;=0,"Sem estoque",IF(H345/E345&lt;0.25,"Quase sem estoque",IF(H345/E345&lt;1.2,"Estoque baixo",IF(H345/E345&lt;2,"Estoque moderado","Estoque confortável")))),""))</f>
        <v/>
      </c>
      <c r="J345" s="182" t="str">
        <f>IF(CADA_PROD!C343="","",SUMIFS(MOVI_ENTR!M:M,MOVI_ENTR!D:D,D345,MOVI_ENTR!O:O,$E$5))</f>
        <v/>
      </c>
      <c r="K345" s="183" t="str">
        <f>IF(CADA_PROD!C343="","",IFERROR($J345/SUM($J$8:$J$1008),""))</f>
        <v/>
      </c>
      <c r="L345" s="183" t="str">
        <f>IF(CADA_PROD!C343="","",IFERROR(H345/SUM($H$8:$H$1008),""))</f>
        <v/>
      </c>
      <c r="M345" s="182" t="str">
        <f>IF(CADA_PROD!$C343="","",IFERROR(SUMIFS(MOVI_ENTR!M:M,MOVI_ENTR!D:D,D345,MOVI_ENTR!O:O,$E$5)/SUMIFS(MOVI_ENTR!I:I,MOVI_ENTR!D:D,D345,MOVI_ENTR!O:O,$E$5),0))</f>
        <v/>
      </c>
      <c r="N345" s="184" t="str">
        <f>IF(CADA_PROD!C343="","",G345/E345)</f>
        <v/>
      </c>
    </row>
    <row r="346" spans="2:14" ht="30" customHeight="1">
      <c r="B346" s="21">
        <f t="shared" si="11"/>
        <v>339</v>
      </c>
      <c r="C346" s="178" t="str">
        <f>IF(CADA_PROD!C344="","",CADA_PROD!C344)</f>
        <v/>
      </c>
      <c r="D346" s="179" t="str">
        <f>IF(CADA_PROD!D344="","",CADA_PROD!D344)</f>
        <v/>
      </c>
      <c r="E346" s="180" t="str">
        <f>IF(CADA_PROD!E344="","",CADA_PROD!E344)</f>
        <v/>
      </c>
      <c r="F346" s="180" t="str">
        <f>IF(CADA_PROD!D344="","",SUMIFS(MOVI_ENTR!I:I,MOVI_ENTR!D:D,D346,MOVI_ENTR!O:O,$E$5))</f>
        <v/>
      </c>
      <c r="G346" s="180" t="str">
        <f>IF(CADA_PROD!C344="","",SUMIFS(MOVI_SAID!H:H,MOVI_SAID!D:D,D346,MOVI_SAID!L:L,$E$5))</f>
        <v/>
      </c>
      <c r="H346" s="180" t="str">
        <f t="shared" si="10"/>
        <v/>
      </c>
      <c r="I346" s="179" t="str">
        <f>IF(CADA_PROD!C344="","",IFERROR(IF(H346&lt;=0,"Sem estoque",IF(H346/E346&lt;0.25,"Quase sem estoque",IF(H346/E346&lt;1.2,"Estoque baixo",IF(H346/E346&lt;2,"Estoque moderado","Estoque confortável")))),""))</f>
        <v/>
      </c>
      <c r="J346" s="182" t="str">
        <f>IF(CADA_PROD!C344="","",SUMIFS(MOVI_ENTR!M:M,MOVI_ENTR!D:D,D346,MOVI_ENTR!O:O,$E$5))</f>
        <v/>
      </c>
      <c r="K346" s="183" t="str">
        <f>IF(CADA_PROD!C344="","",IFERROR($J346/SUM($J$8:$J$1008),""))</f>
        <v/>
      </c>
      <c r="L346" s="183" t="str">
        <f>IF(CADA_PROD!C344="","",IFERROR(H346/SUM($H$8:$H$1008),""))</f>
        <v/>
      </c>
      <c r="M346" s="182" t="str">
        <f>IF(CADA_PROD!$C344="","",IFERROR(SUMIFS(MOVI_ENTR!M:M,MOVI_ENTR!D:D,D346,MOVI_ENTR!O:O,$E$5)/SUMIFS(MOVI_ENTR!I:I,MOVI_ENTR!D:D,D346,MOVI_ENTR!O:O,$E$5),0))</f>
        <v/>
      </c>
      <c r="N346" s="184" t="str">
        <f>IF(CADA_PROD!C344="","",G346/E346)</f>
        <v/>
      </c>
    </row>
    <row r="347" spans="2:14" ht="30" customHeight="1">
      <c r="B347" s="21">
        <f t="shared" si="11"/>
        <v>340</v>
      </c>
      <c r="C347" s="178" t="str">
        <f>IF(CADA_PROD!C345="","",CADA_PROD!C345)</f>
        <v/>
      </c>
      <c r="D347" s="179" t="str">
        <f>IF(CADA_PROD!D345="","",CADA_PROD!D345)</f>
        <v/>
      </c>
      <c r="E347" s="180" t="str">
        <f>IF(CADA_PROD!E345="","",CADA_PROD!E345)</f>
        <v/>
      </c>
      <c r="F347" s="180" t="str">
        <f>IF(CADA_PROD!D345="","",SUMIFS(MOVI_ENTR!I:I,MOVI_ENTR!D:D,D347,MOVI_ENTR!O:O,$E$5))</f>
        <v/>
      </c>
      <c r="G347" s="180" t="str">
        <f>IF(CADA_PROD!C345="","",SUMIFS(MOVI_SAID!H:H,MOVI_SAID!D:D,D347,MOVI_SAID!L:L,$E$5))</f>
        <v/>
      </c>
      <c r="H347" s="180" t="str">
        <f t="shared" si="10"/>
        <v/>
      </c>
      <c r="I347" s="179" t="str">
        <f>IF(CADA_PROD!C345="","",IFERROR(IF(H347&lt;=0,"Sem estoque",IF(H347/E347&lt;0.25,"Quase sem estoque",IF(H347/E347&lt;1.2,"Estoque baixo",IF(H347/E347&lt;2,"Estoque moderado","Estoque confortável")))),""))</f>
        <v/>
      </c>
      <c r="J347" s="182" t="str">
        <f>IF(CADA_PROD!C345="","",SUMIFS(MOVI_ENTR!M:M,MOVI_ENTR!D:D,D347,MOVI_ENTR!O:O,$E$5))</f>
        <v/>
      </c>
      <c r="K347" s="183" t="str">
        <f>IF(CADA_PROD!C345="","",IFERROR($J347/SUM($J$8:$J$1008),""))</f>
        <v/>
      </c>
      <c r="L347" s="183" t="str">
        <f>IF(CADA_PROD!C345="","",IFERROR(H347/SUM($H$8:$H$1008),""))</f>
        <v/>
      </c>
      <c r="M347" s="182" t="str">
        <f>IF(CADA_PROD!$C345="","",IFERROR(SUMIFS(MOVI_ENTR!M:M,MOVI_ENTR!D:D,D347,MOVI_ENTR!O:O,$E$5)/SUMIFS(MOVI_ENTR!I:I,MOVI_ENTR!D:D,D347,MOVI_ENTR!O:O,$E$5),0))</f>
        <v/>
      </c>
      <c r="N347" s="184" t="str">
        <f>IF(CADA_PROD!C345="","",G347/E347)</f>
        <v/>
      </c>
    </row>
    <row r="348" spans="2:14" ht="30" customHeight="1">
      <c r="B348" s="21">
        <f t="shared" si="11"/>
        <v>341</v>
      </c>
      <c r="C348" s="178" t="str">
        <f>IF(CADA_PROD!C346="","",CADA_PROD!C346)</f>
        <v/>
      </c>
      <c r="D348" s="179" t="str">
        <f>IF(CADA_PROD!D346="","",CADA_PROD!D346)</f>
        <v/>
      </c>
      <c r="E348" s="180" t="str">
        <f>IF(CADA_PROD!E346="","",CADA_PROD!E346)</f>
        <v/>
      </c>
      <c r="F348" s="180" t="str">
        <f>IF(CADA_PROD!D346="","",SUMIFS(MOVI_ENTR!I:I,MOVI_ENTR!D:D,D348,MOVI_ENTR!O:O,$E$5))</f>
        <v/>
      </c>
      <c r="G348" s="180" t="str">
        <f>IF(CADA_PROD!C346="","",SUMIFS(MOVI_SAID!H:H,MOVI_SAID!D:D,D348,MOVI_SAID!L:L,$E$5))</f>
        <v/>
      </c>
      <c r="H348" s="180" t="str">
        <f t="shared" si="10"/>
        <v/>
      </c>
      <c r="I348" s="179" t="str">
        <f>IF(CADA_PROD!C346="","",IFERROR(IF(H348&lt;=0,"Sem estoque",IF(H348/E348&lt;0.25,"Quase sem estoque",IF(H348/E348&lt;1.2,"Estoque baixo",IF(H348/E348&lt;2,"Estoque moderado","Estoque confortável")))),""))</f>
        <v/>
      </c>
      <c r="J348" s="182" t="str">
        <f>IF(CADA_PROD!C346="","",SUMIFS(MOVI_ENTR!M:M,MOVI_ENTR!D:D,D348,MOVI_ENTR!O:O,$E$5))</f>
        <v/>
      </c>
      <c r="K348" s="183" t="str">
        <f>IF(CADA_PROD!C346="","",IFERROR($J348/SUM($J$8:$J$1008),""))</f>
        <v/>
      </c>
      <c r="L348" s="183" t="str">
        <f>IF(CADA_PROD!C346="","",IFERROR(H348/SUM($H$8:$H$1008),""))</f>
        <v/>
      </c>
      <c r="M348" s="182" t="str">
        <f>IF(CADA_PROD!$C346="","",IFERROR(SUMIFS(MOVI_ENTR!M:M,MOVI_ENTR!D:D,D348,MOVI_ENTR!O:O,$E$5)/SUMIFS(MOVI_ENTR!I:I,MOVI_ENTR!D:D,D348,MOVI_ENTR!O:O,$E$5),0))</f>
        <v/>
      </c>
      <c r="N348" s="184" t="str">
        <f>IF(CADA_PROD!C346="","",G348/E348)</f>
        <v/>
      </c>
    </row>
    <row r="349" spans="2:14" ht="30" customHeight="1">
      <c r="B349" s="21">
        <f t="shared" si="11"/>
        <v>342</v>
      </c>
      <c r="C349" s="178" t="str">
        <f>IF(CADA_PROD!C347="","",CADA_PROD!C347)</f>
        <v/>
      </c>
      <c r="D349" s="179" t="str">
        <f>IF(CADA_PROD!D347="","",CADA_PROD!D347)</f>
        <v/>
      </c>
      <c r="E349" s="180" t="str">
        <f>IF(CADA_PROD!E347="","",CADA_PROD!E347)</f>
        <v/>
      </c>
      <c r="F349" s="180" t="str">
        <f>IF(CADA_PROD!D347="","",SUMIFS(MOVI_ENTR!I:I,MOVI_ENTR!D:D,D349,MOVI_ENTR!O:O,$E$5))</f>
        <v/>
      </c>
      <c r="G349" s="180" t="str">
        <f>IF(CADA_PROD!C347="","",SUMIFS(MOVI_SAID!H:H,MOVI_SAID!D:D,D349,MOVI_SAID!L:L,$E$5))</f>
        <v/>
      </c>
      <c r="H349" s="180" t="str">
        <f t="shared" si="10"/>
        <v/>
      </c>
      <c r="I349" s="179" t="str">
        <f>IF(CADA_PROD!C347="","",IFERROR(IF(H349&lt;=0,"Sem estoque",IF(H349/E349&lt;0.25,"Quase sem estoque",IF(H349/E349&lt;1.2,"Estoque baixo",IF(H349/E349&lt;2,"Estoque moderado","Estoque confortável")))),""))</f>
        <v/>
      </c>
      <c r="J349" s="182" t="str">
        <f>IF(CADA_PROD!C347="","",SUMIFS(MOVI_ENTR!M:M,MOVI_ENTR!D:D,D349,MOVI_ENTR!O:O,$E$5))</f>
        <v/>
      </c>
      <c r="K349" s="183" t="str">
        <f>IF(CADA_PROD!C347="","",IFERROR($J349/SUM($J$8:$J$1008),""))</f>
        <v/>
      </c>
      <c r="L349" s="183" t="str">
        <f>IF(CADA_PROD!C347="","",IFERROR(H349/SUM($H$8:$H$1008),""))</f>
        <v/>
      </c>
      <c r="M349" s="182" t="str">
        <f>IF(CADA_PROD!$C347="","",IFERROR(SUMIFS(MOVI_ENTR!M:M,MOVI_ENTR!D:D,D349,MOVI_ENTR!O:O,$E$5)/SUMIFS(MOVI_ENTR!I:I,MOVI_ENTR!D:D,D349,MOVI_ENTR!O:O,$E$5),0))</f>
        <v/>
      </c>
      <c r="N349" s="184" t="str">
        <f>IF(CADA_PROD!C347="","",G349/E349)</f>
        <v/>
      </c>
    </row>
    <row r="350" spans="2:14" ht="30" customHeight="1">
      <c r="B350" s="21">
        <f t="shared" si="11"/>
        <v>343</v>
      </c>
      <c r="C350" s="178" t="str">
        <f>IF(CADA_PROD!C348="","",CADA_PROD!C348)</f>
        <v/>
      </c>
      <c r="D350" s="179" t="str">
        <f>IF(CADA_PROD!D348="","",CADA_PROD!D348)</f>
        <v/>
      </c>
      <c r="E350" s="180" t="str">
        <f>IF(CADA_PROD!E348="","",CADA_PROD!E348)</f>
        <v/>
      </c>
      <c r="F350" s="180" t="str">
        <f>IF(CADA_PROD!D348="","",SUMIFS(MOVI_ENTR!I:I,MOVI_ENTR!D:D,D350,MOVI_ENTR!O:O,$E$5))</f>
        <v/>
      </c>
      <c r="G350" s="180" t="str">
        <f>IF(CADA_PROD!C348="","",SUMIFS(MOVI_SAID!H:H,MOVI_SAID!D:D,D350,MOVI_SAID!L:L,$E$5))</f>
        <v/>
      </c>
      <c r="H350" s="180" t="str">
        <f t="shared" si="10"/>
        <v/>
      </c>
      <c r="I350" s="179" t="str">
        <f>IF(CADA_PROD!C348="","",IFERROR(IF(H350&lt;=0,"Sem estoque",IF(H350/E350&lt;0.25,"Quase sem estoque",IF(H350/E350&lt;1.2,"Estoque baixo",IF(H350/E350&lt;2,"Estoque moderado","Estoque confortável")))),""))</f>
        <v/>
      </c>
      <c r="J350" s="182" t="str">
        <f>IF(CADA_PROD!C348="","",SUMIFS(MOVI_ENTR!M:M,MOVI_ENTR!D:D,D350,MOVI_ENTR!O:O,$E$5))</f>
        <v/>
      </c>
      <c r="K350" s="183" t="str">
        <f>IF(CADA_PROD!C348="","",IFERROR($J350/SUM($J$8:$J$1008),""))</f>
        <v/>
      </c>
      <c r="L350" s="183" t="str">
        <f>IF(CADA_PROD!C348="","",IFERROR(H350/SUM($H$8:$H$1008),""))</f>
        <v/>
      </c>
      <c r="M350" s="182" t="str">
        <f>IF(CADA_PROD!$C348="","",IFERROR(SUMIFS(MOVI_ENTR!M:M,MOVI_ENTR!D:D,D350,MOVI_ENTR!O:O,$E$5)/SUMIFS(MOVI_ENTR!I:I,MOVI_ENTR!D:D,D350,MOVI_ENTR!O:O,$E$5),0))</f>
        <v/>
      </c>
      <c r="N350" s="184" t="str">
        <f>IF(CADA_PROD!C348="","",G350/E350)</f>
        <v/>
      </c>
    </row>
    <row r="351" spans="2:14" ht="30" customHeight="1">
      <c r="B351" s="21">
        <f t="shared" si="11"/>
        <v>344</v>
      </c>
      <c r="C351" s="178" t="str">
        <f>IF(CADA_PROD!C349="","",CADA_PROD!C349)</f>
        <v/>
      </c>
      <c r="D351" s="179" t="str">
        <f>IF(CADA_PROD!D349="","",CADA_PROD!D349)</f>
        <v/>
      </c>
      <c r="E351" s="180" t="str">
        <f>IF(CADA_PROD!E349="","",CADA_PROD!E349)</f>
        <v/>
      </c>
      <c r="F351" s="180" t="str">
        <f>IF(CADA_PROD!D349="","",SUMIFS(MOVI_ENTR!I:I,MOVI_ENTR!D:D,D351,MOVI_ENTR!O:O,$E$5))</f>
        <v/>
      </c>
      <c r="G351" s="180" t="str">
        <f>IF(CADA_PROD!C349="","",SUMIFS(MOVI_SAID!H:H,MOVI_SAID!D:D,D351,MOVI_SAID!L:L,$E$5))</f>
        <v/>
      </c>
      <c r="H351" s="180" t="str">
        <f t="shared" si="10"/>
        <v/>
      </c>
      <c r="I351" s="179" t="str">
        <f>IF(CADA_PROD!C349="","",IFERROR(IF(H351&lt;=0,"Sem estoque",IF(H351/E351&lt;0.25,"Quase sem estoque",IF(H351/E351&lt;1.2,"Estoque baixo",IF(H351/E351&lt;2,"Estoque moderado","Estoque confortável")))),""))</f>
        <v/>
      </c>
      <c r="J351" s="182" t="str">
        <f>IF(CADA_PROD!C349="","",SUMIFS(MOVI_ENTR!M:M,MOVI_ENTR!D:D,D351,MOVI_ENTR!O:O,$E$5))</f>
        <v/>
      </c>
      <c r="K351" s="183" t="str">
        <f>IF(CADA_PROD!C349="","",IFERROR($J351/SUM($J$8:$J$1008),""))</f>
        <v/>
      </c>
      <c r="L351" s="183" t="str">
        <f>IF(CADA_PROD!C349="","",IFERROR(H351/SUM($H$8:$H$1008),""))</f>
        <v/>
      </c>
      <c r="M351" s="182" t="str">
        <f>IF(CADA_PROD!$C349="","",IFERROR(SUMIFS(MOVI_ENTR!M:M,MOVI_ENTR!D:D,D351,MOVI_ENTR!O:O,$E$5)/SUMIFS(MOVI_ENTR!I:I,MOVI_ENTR!D:D,D351,MOVI_ENTR!O:O,$E$5),0))</f>
        <v/>
      </c>
      <c r="N351" s="184" t="str">
        <f>IF(CADA_PROD!C349="","",G351/E351)</f>
        <v/>
      </c>
    </row>
    <row r="352" spans="2:14" ht="30" customHeight="1">
      <c r="B352" s="21">
        <f t="shared" si="11"/>
        <v>345</v>
      </c>
      <c r="C352" s="178" t="str">
        <f>IF(CADA_PROD!C350="","",CADA_PROD!C350)</f>
        <v/>
      </c>
      <c r="D352" s="179" t="str">
        <f>IF(CADA_PROD!D350="","",CADA_PROD!D350)</f>
        <v/>
      </c>
      <c r="E352" s="180" t="str">
        <f>IF(CADA_PROD!E350="","",CADA_PROD!E350)</f>
        <v/>
      </c>
      <c r="F352" s="180" t="str">
        <f>IF(CADA_PROD!D350="","",SUMIFS(MOVI_ENTR!I:I,MOVI_ENTR!D:D,D352,MOVI_ENTR!O:O,$E$5))</f>
        <v/>
      </c>
      <c r="G352" s="180" t="str">
        <f>IF(CADA_PROD!C350="","",SUMIFS(MOVI_SAID!H:H,MOVI_SAID!D:D,D352,MOVI_SAID!L:L,$E$5))</f>
        <v/>
      </c>
      <c r="H352" s="180" t="str">
        <f t="shared" si="10"/>
        <v/>
      </c>
      <c r="I352" s="179" t="str">
        <f>IF(CADA_PROD!C350="","",IFERROR(IF(H352&lt;=0,"Sem estoque",IF(H352/E352&lt;0.25,"Quase sem estoque",IF(H352/E352&lt;1.2,"Estoque baixo",IF(H352/E352&lt;2,"Estoque moderado","Estoque confortável")))),""))</f>
        <v/>
      </c>
      <c r="J352" s="182" t="str">
        <f>IF(CADA_PROD!C350="","",SUMIFS(MOVI_ENTR!M:M,MOVI_ENTR!D:D,D352,MOVI_ENTR!O:O,$E$5))</f>
        <v/>
      </c>
      <c r="K352" s="183" t="str">
        <f>IF(CADA_PROD!C350="","",IFERROR($J352/SUM($J$8:$J$1008),""))</f>
        <v/>
      </c>
      <c r="L352" s="183" t="str">
        <f>IF(CADA_PROD!C350="","",IFERROR(H352/SUM($H$8:$H$1008),""))</f>
        <v/>
      </c>
      <c r="M352" s="182" t="str">
        <f>IF(CADA_PROD!$C350="","",IFERROR(SUMIFS(MOVI_ENTR!M:M,MOVI_ENTR!D:D,D352,MOVI_ENTR!O:O,$E$5)/SUMIFS(MOVI_ENTR!I:I,MOVI_ENTR!D:D,D352,MOVI_ENTR!O:O,$E$5),0))</f>
        <v/>
      </c>
      <c r="N352" s="184" t="str">
        <f>IF(CADA_PROD!C350="","",G352/E352)</f>
        <v/>
      </c>
    </row>
    <row r="353" spans="2:14" ht="30" customHeight="1">
      <c r="B353" s="21">
        <f t="shared" si="11"/>
        <v>346</v>
      </c>
      <c r="C353" s="178" t="str">
        <f>IF(CADA_PROD!C351="","",CADA_PROD!C351)</f>
        <v/>
      </c>
      <c r="D353" s="179" t="str">
        <f>IF(CADA_PROD!D351="","",CADA_PROD!D351)</f>
        <v/>
      </c>
      <c r="E353" s="180" t="str">
        <f>IF(CADA_PROD!E351="","",CADA_PROD!E351)</f>
        <v/>
      </c>
      <c r="F353" s="180" t="str">
        <f>IF(CADA_PROD!D351="","",SUMIFS(MOVI_ENTR!I:I,MOVI_ENTR!D:D,D353,MOVI_ENTR!O:O,$E$5))</f>
        <v/>
      </c>
      <c r="G353" s="180" t="str">
        <f>IF(CADA_PROD!C351="","",SUMIFS(MOVI_SAID!H:H,MOVI_SAID!D:D,D353,MOVI_SAID!L:L,$E$5))</f>
        <v/>
      </c>
      <c r="H353" s="180" t="str">
        <f t="shared" si="10"/>
        <v/>
      </c>
      <c r="I353" s="179" t="str">
        <f>IF(CADA_PROD!C351="","",IFERROR(IF(H353&lt;=0,"Sem estoque",IF(H353/E353&lt;0.25,"Quase sem estoque",IF(H353/E353&lt;1.2,"Estoque baixo",IF(H353/E353&lt;2,"Estoque moderado","Estoque confortável")))),""))</f>
        <v/>
      </c>
      <c r="J353" s="182" t="str">
        <f>IF(CADA_PROD!C351="","",SUMIFS(MOVI_ENTR!M:M,MOVI_ENTR!D:D,D353,MOVI_ENTR!O:O,$E$5))</f>
        <v/>
      </c>
      <c r="K353" s="183" t="str">
        <f>IF(CADA_PROD!C351="","",IFERROR($J353/SUM($J$8:$J$1008),""))</f>
        <v/>
      </c>
      <c r="L353" s="183" t="str">
        <f>IF(CADA_PROD!C351="","",IFERROR(H353/SUM($H$8:$H$1008),""))</f>
        <v/>
      </c>
      <c r="M353" s="182" t="str">
        <f>IF(CADA_PROD!$C351="","",IFERROR(SUMIFS(MOVI_ENTR!M:M,MOVI_ENTR!D:D,D353,MOVI_ENTR!O:O,$E$5)/SUMIFS(MOVI_ENTR!I:I,MOVI_ENTR!D:D,D353,MOVI_ENTR!O:O,$E$5),0))</f>
        <v/>
      </c>
      <c r="N353" s="184" t="str">
        <f>IF(CADA_PROD!C351="","",G353/E353)</f>
        <v/>
      </c>
    </row>
    <row r="354" spans="2:14" ht="30" customHeight="1">
      <c r="B354" s="21">
        <f t="shared" si="11"/>
        <v>347</v>
      </c>
      <c r="C354" s="178" t="str">
        <f>IF(CADA_PROD!C352="","",CADA_PROD!C352)</f>
        <v/>
      </c>
      <c r="D354" s="179" t="str">
        <f>IF(CADA_PROD!D352="","",CADA_PROD!D352)</f>
        <v/>
      </c>
      <c r="E354" s="180" t="str">
        <f>IF(CADA_PROD!E352="","",CADA_PROD!E352)</f>
        <v/>
      </c>
      <c r="F354" s="180" t="str">
        <f>IF(CADA_PROD!D352="","",SUMIFS(MOVI_ENTR!I:I,MOVI_ENTR!D:D,D354,MOVI_ENTR!O:O,$E$5))</f>
        <v/>
      </c>
      <c r="G354" s="180" t="str">
        <f>IF(CADA_PROD!C352="","",SUMIFS(MOVI_SAID!H:H,MOVI_SAID!D:D,D354,MOVI_SAID!L:L,$E$5))</f>
        <v/>
      </c>
      <c r="H354" s="180" t="str">
        <f t="shared" si="10"/>
        <v/>
      </c>
      <c r="I354" s="179" t="str">
        <f>IF(CADA_PROD!C352="","",IFERROR(IF(H354&lt;=0,"Sem estoque",IF(H354/E354&lt;0.25,"Quase sem estoque",IF(H354/E354&lt;1.2,"Estoque baixo",IF(H354/E354&lt;2,"Estoque moderado","Estoque confortável")))),""))</f>
        <v/>
      </c>
      <c r="J354" s="182" t="str">
        <f>IF(CADA_PROD!C352="","",SUMIFS(MOVI_ENTR!M:M,MOVI_ENTR!D:D,D354,MOVI_ENTR!O:O,$E$5))</f>
        <v/>
      </c>
      <c r="K354" s="183" t="str">
        <f>IF(CADA_PROD!C352="","",IFERROR($J354/SUM($J$8:$J$1008),""))</f>
        <v/>
      </c>
      <c r="L354" s="183" t="str">
        <f>IF(CADA_PROD!C352="","",IFERROR(H354/SUM($H$8:$H$1008),""))</f>
        <v/>
      </c>
      <c r="M354" s="182" t="str">
        <f>IF(CADA_PROD!$C352="","",IFERROR(SUMIFS(MOVI_ENTR!M:M,MOVI_ENTR!D:D,D354,MOVI_ENTR!O:O,$E$5)/SUMIFS(MOVI_ENTR!I:I,MOVI_ENTR!D:D,D354,MOVI_ENTR!O:O,$E$5),0))</f>
        <v/>
      </c>
      <c r="N354" s="184" t="str">
        <f>IF(CADA_PROD!C352="","",G354/E354)</f>
        <v/>
      </c>
    </row>
    <row r="355" spans="2:14" ht="30" customHeight="1">
      <c r="B355" s="21">
        <f t="shared" si="11"/>
        <v>348</v>
      </c>
      <c r="C355" s="178" t="str">
        <f>IF(CADA_PROD!C353="","",CADA_PROD!C353)</f>
        <v/>
      </c>
      <c r="D355" s="179" t="str">
        <f>IF(CADA_PROD!D353="","",CADA_PROD!D353)</f>
        <v/>
      </c>
      <c r="E355" s="180" t="str">
        <f>IF(CADA_PROD!E353="","",CADA_PROD!E353)</f>
        <v/>
      </c>
      <c r="F355" s="180" t="str">
        <f>IF(CADA_PROD!D353="","",SUMIFS(MOVI_ENTR!I:I,MOVI_ENTR!D:D,D355,MOVI_ENTR!O:O,$E$5))</f>
        <v/>
      </c>
      <c r="G355" s="180" t="str">
        <f>IF(CADA_PROD!C353="","",SUMIFS(MOVI_SAID!H:H,MOVI_SAID!D:D,D355,MOVI_SAID!L:L,$E$5))</f>
        <v/>
      </c>
      <c r="H355" s="180" t="str">
        <f t="shared" si="10"/>
        <v/>
      </c>
      <c r="I355" s="179" t="str">
        <f>IF(CADA_PROD!C353="","",IFERROR(IF(H355&lt;=0,"Sem estoque",IF(H355/E355&lt;0.25,"Quase sem estoque",IF(H355/E355&lt;1.2,"Estoque baixo",IF(H355/E355&lt;2,"Estoque moderado","Estoque confortável")))),""))</f>
        <v/>
      </c>
      <c r="J355" s="182" t="str">
        <f>IF(CADA_PROD!C353="","",SUMIFS(MOVI_ENTR!M:M,MOVI_ENTR!D:D,D355,MOVI_ENTR!O:O,$E$5))</f>
        <v/>
      </c>
      <c r="K355" s="183" t="str">
        <f>IF(CADA_PROD!C353="","",IFERROR($J355/SUM($J$8:$J$1008),""))</f>
        <v/>
      </c>
      <c r="L355" s="183" t="str">
        <f>IF(CADA_PROD!C353="","",IFERROR(H355/SUM($H$8:$H$1008),""))</f>
        <v/>
      </c>
      <c r="M355" s="182" t="str">
        <f>IF(CADA_PROD!$C353="","",IFERROR(SUMIFS(MOVI_ENTR!M:M,MOVI_ENTR!D:D,D355,MOVI_ENTR!O:O,$E$5)/SUMIFS(MOVI_ENTR!I:I,MOVI_ENTR!D:D,D355,MOVI_ENTR!O:O,$E$5),0))</f>
        <v/>
      </c>
      <c r="N355" s="184" t="str">
        <f>IF(CADA_PROD!C353="","",G355/E355)</f>
        <v/>
      </c>
    </row>
    <row r="356" spans="2:14" ht="30" customHeight="1">
      <c r="B356" s="21">
        <f t="shared" si="11"/>
        <v>349</v>
      </c>
      <c r="C356" s="178" t="str">
        <f>IF(CADA_PROD!C354="","",CADA_PROD!C354)</f>
        <v/>
      </c>
      <c r="D356" s="179" t="str">
        <f>IF(CADA_PROD!D354="","",CADA_PROD!D354)</f>
        <v/>
      </c>
      <c r="E356" s="180" t="str">
        <f>IF(CADA_PROD!E354="","",CADA_PROD!E354)</f>
        <v/>
      </c>
      <c r="F356" s="180" t="str">
        <f>IF(CADA_PROD!D354="","",SUMIFS(MOVI_ENTR!I:I,MOVI_ENTR!D:D,D356,MOVI_ENTR!O:O,$E$5))</f>
        <v/>
      </c>
      <c r="G356" s="180" t="str">
        <f>IF(CADA_PROD!C354="","",SUMIFS(MOVI_SAID!H:H,MOVI_SAID!D:D,D356,MOVI_SAID!L:L,$E$5))</f>
        <v/>
      </c>
      <c r="H356" s="180" t="str">
        <f t="shared" si="10"/>
        <v/>
      </c>
      <c r="I356" s="179" t="str">
        <f>IF(CADA_PROD!C354="","",IFERROR(IF(H356&lt;=0,"Sem estoque",IF(H356/E356&lt;0.25,"Quase sem estoque",IF(H356/E356&lt;1.2,"Estoque baixo",IF(H356/E356&lt;2,"Estoque moderado","Estoque confortável")))),""))</f>
        <v/>
      </c>
      <c r="J356" s="182" t="str">
        <f>IF(CADA_PROD!C354="","",SUMIFS(MOVI_ENTR!M:M,MOVI_ENTR!D:D,D356,MOVI_ENTR!O:O,$E$5))</f>
        <v/>
      </c>
      <c r="K356" s="183" t="str">
        <f>IF(CADA_PROD!C354="","",IFERROR($J356/SUM($J$8:$J$1008),""))</f>
        <v/>
      </c>
      <c r="L356" s="183" t="str">
        <f>IF(CADA_PROD!C354="","",IFERROR(H356/SUM($H$8:$H$1008),""))</f>
        <v/>
      </c>
      <c r="M356" s="182" t="str">
        <f>IF(CADA_PROD!$C354="","",IFERROR(SUMIFS(MOVI_ENTR!M:M,MOVI_ENTR!D:D,D356,MOVI_ENTR!O:O,$E$5)/SUMIFS(MOVI_ENTR!I:I,MOVI_ENTR!D:D,D356,MOVI_ENTR!O:O,$E$5),0))</f>
        <v/>
      </c>
      <c r="N356" s="184" t="str">
        <f>IF(CADA_PROD!C354="","",G356/E356)</f>
        <v/>
      </c>
    </row>
    <row r="357" spans="2:14" ht="30" customHeight="1">
      <c r="B357" s="21">
        <f t="shared" si="11"/>
        <v>350</v>
      </c>
      <c r="C357" s="178" t="str">
        <f>IF(CADA_PROD!C355="","",CADA_PROD!C355)</f>
        <v/>
      </c>
      <c r="D357" s="179" t="str">
        <f>IF(CADA_PROD!D355="","",CADA_PROD!D355)</f>
        <v/>
      </c>
      <c r="E357" s="180" t="str">
        <f>IF(CADA_PROD!E355="","",CADA_PROD!E355)</f>
        <v/>
      </c>
      <c r="F357" s="180" t="str">
        <f>IF(CADA_PROD!D355="","",SUMIFS(MOVI_ENTR!I:I,MOVI_ENTR!D:D,D357,MOVI_ENTR!O:O,$E$5))</f>
        <v/>
      </c>
      <c r="G357" s="180" t="str">
        <f>IF(CADA_PROD!C355="","",SUMIFS(MOVI_SAID!H:H,MOVI_SAID!D:D,D357,MOVI_SAID!L:L,$E$5))</f>
        <v/>
      </c>
      <c r="H357" s="180" t="str">
        <f t="shared" si="10"/>
        <v/>
      </c>
      <c r="I357" s="179" t="str">
        <f>IF(CADA_PROD!C355="","",IFERROR(IF(H357&lt;=0,"Sem estoque",IF(H357/E357&lt;0.25,"Quase sem estoque",IF(H357/E357&lt;1.2,"Estoque baixo",IF(H357/E357&lt;2,"Estoque moderado","Estoque confortável")))),""))</f>
        <v/>
      </c>
      <c r="J357" s="182" t="str">
        <f>IF(CADA_PROD!C355="","",SUMIFS(MOVI_ENTR!M:M,MOVI_ENTR!D:D,D357,MOVI_ENTR!O:O,$E$5))</f>
        <v/>
      </c>
      <c r="K357" s="183" t="str">
        <f>IF(CADA_PROD!C355="","",IFERROR($J357/SUM($J$8:$J$1008),""))</f>
        <v/>
      </c>
      <c r="L357" s="183" t="str">
        <f>IF(CADA_PROD!C355="","",IFERROR(H357/SUM($H$8:$H$1008),""))</f>
        <v/>
      </c>
      <c r="M357" s="182" t="str">
        <f>IF(CADA_PROD!$C355="","",IFERROR(SUMIFS(MOVI_ENTR!M:M,MOVI_ENTR!D:D,D357,MOVI_ENTR!O:O,$E$5)/SUMIFS(MOVI_ENTR!I:I,MOVI_ENTR!D:D,D357,MOVI_ENTR!O:O,$E$5),0))</f>
        <v/>
      </c>
      <c r="N357" s="184" t="str">
        <f>IF(CADA_PROD!C355="","",G357/E357)</f>
        <v/>
      </c>
    </row>
    <row r="358" spans="2:14" ht="30" customHeight="1">
      <c r="B358" s="21">
        <f t="shared" si="11"/>
        <v>351</v>
      </c>
      <c r="C358" s="178" t="str">
        <f>IF(CADA_PROD!C356="","",CADA_PROD!C356)</f>
        <v/>
      </c>
      <c r="D358" s="179" t="str">
        <f>IF(CADA_PROD!D356="","",CADA_PROD!D356)</f>
        <v/>
      </c>
      <c r="E358" s="180" t="str">
        <f>IF(CADA_PROD!E356="","",CADA_PROD!E356)</f>
        <v/>
      </c>
      <c r="F358" s="180" t="str">
        <f>IF(CADA_PROD!D356="","",SUMIFS(MOVI_ENTR!I:I,MOVI_ENTR!D:D,D358,MOVI_ENTR!O:O,$E$5))</f>
        <v/>
      </c>
      <c r="G358" s="180" t="str">
        <f>IF(CADA_PROD!C356="","",SUMIFS(MOVI_SAID!H:H,MOVI_SAID!D:D,D358,MOVI_SAID!L:L,$E$5))</f>
        <v/>
      </c>
      <c r="H358" s="180" t="str">
        <f t="shared" si="10"/>
        <v/>
      </c>
      <c r="I358" s="179" t="str">
        <f>IF(CADA_PROD!C356="","",IFERROR(IF(H358&lt;=0,"Sem estoque",IF(H358/E358&lt;0.25,"Quase sem estoque",IF(H358/E358&lt;1.2,"Estoque baixo",IF(H358/E358&lt;2,"Estoque moderado","Estoque confortável")))),""))</f>
        <v/>
      </c>
      <c r="J358" s="182" t="str">
        <f>IF(CADA_PROD!C356="","",SUMIFS(MOVI_ENTR!M:M,MOVI_ENTR!D:D,D358,MOVI_ENTR!O:O,$E$5))</f>
        <v/>
      </c>
      <c r="K358" s="183" t="str">
        <f>IF(CADA_PROD!C356="","",IFERROR($J358/SUM($J$8:$J$1008),""))</f>
        <v/>
      </c>
      <c r="L358" s="183" t="str">
        <f>IF(CADA_PROD!C356="","",IFERROR(H358/SUM($H$8:$H$1008),""))</f>
        <v/>
      </c>
      <c r="M358" s="182" t="str">
        <f>IF(CADA_PROD!$C356="","",IFERROR(SUMIFS(MOVI_ENTR!M:M,MOVI_ENTR!D:D,D358,MOVI_ENTR!O:O,$E$5)/SUMIFS(MOVI_ENTR!I:I,MOVI_ENTR!D:D,D358,MOVI_ENTR!O:O,$E$5),0))</f>
        <v/>
      </c>
      <c r="N358" s="184" t="str">
        <f>IF(CADA_PROD!C356="","",G358/E358)</f>
        <v/>
      </c>
    </row>
    <row r="359" spans="2:14" ht="30" customHeight="1">
      <c r="B359" s="21">
        <f t="shared" si="11"/>
        <v>352</v>
      </c>
      <c r="C359" s="178" t="str">
        <f>IF(CADA_PROD!C357="","",CADA_PROD!C357)</f>
        <v/>
      </c>
      <c r="D359" s="179" t="str">
        <f>IF(CADA_PROD!D357="","",CADA_PROD!D357)</f>
        <v/>
      </c>
      <c r="E359" s="180" t="str">
        <f>IF(CADA_PROD!E357="","",CADA_PROD!E357)</f>
        <v/>
      </c>
      <c r="F359" s="180" t="str">
        <f>IF(CADA_PROD!D357="","",SUMIFS(MOVI_ENTR!I:I,MOVI_ENTR!D:D,D359,MOVI_ENTR!O:O,$E$5))</f>
        <v/>
      </c>
      <c r="G359" s="180" t="str">
        <f>IF(CADA_PROD!C357="","",SUMIFS(MOVI_SAID!H:H,MOVI_SAID!D:D,D359,MOVI_SAID!L:L,$E$5))</f>
        <v/>
      </c>
      <c r="H359" s="180" t="str">
        <f t="shared" si="10"/>
        <v/>
      </c>
      <c r="I359" s="179" t="str">
        <f>IF(CADA_PROD!C357="","",IFERROR(IF(H359&lt;=0,"Sem estoque",IF(H359/E359&lt;0.25,"Quase sem estoque",IF(H359/E359&lt;1.2,"Estoque baixo",IF(H359/E359&lt;2,"Estoque moderado","Estoque confortável")))),""))</f>
        <v/>
      </c>
      <c r="J359" s="182" t="str">
        <f>IF(CADA_PROD!C357="","",SUMIFS(MOVI_ENTR!M:M,MOVI_ENTR!D:D,D359,MOVI_ENTR!O:O,$E$5))</f>
        <v/>
      </c>
      <c r="K359" s="183" t="str">
        <f>IF(CADA_PROD!C357="","",IFERROR($J359/SUM($J$8:$J$1008),""))</f>
        <v/>
      </c>
      <c r="L359" s="183" t="str">
        <f>IF(CADA_PROD!C357="","",IFERROR(H359/SUM($H$8:$H$1008),""))</f>
        <v/>
      </c>
      <c r="M359" s="182" t="str">
        <f>IF(CADA_PROD!$C357="","",IFERROR(SUMIFS(MOVI_ENTR!M:M,MOVI_ENTR!D:D,D359,MOVI_ENTR!O:O,$E$5)/SUMIFS(MOVI_ENTR!I:I,MOVI_ENTR!D:D,D359,MOVI_ENTR!O:O,$E$5),0))</f>
        <v/>
      </c>
      <c r="N359" s="184" t="str">
        <f>IF(CADA_PROD!C357="","",G359/E359)</f>
        <v/>
      </c>
    </row>
    <row r="360" spans="2:14" ht="30" customHeight="1">
      <c r="B360" s="21">
        <f t="shared" si="11"/>
        <v>353</v>
      </c>
      <c r="C360" s="178" t="str">
        <f>IF(CADA_PROD!C358="","",CADA_PROD!C358)</f>
        <v/>
      </c>
      <c r="D360" s="179" t="str">
        <f>IF(CADA_PROD!D358="","",CADA_PROD!D358)</f>
        <v/>
      </c>
      <c r="E360" s="180" t="str">
        <f>IF(CADA_PROD!E358="","",CADA_PROD!E358)</f>
        <v/>
      </c>
      <c r="F360" s="180" t="str">
        <f>IF(CADA_PROD!D358="","",SUMIFS(MOVI_ENTR!I:I,MOVI_ENTR!D:D,D360,MOVI_ENTR!O:O,$E$5))</f>
        <v/>
      </c>
      <c r="G360" s="180" t="str">
        <f>IF(CADA_PROD!C358="","",SUMIFS(MOVI_SAID!H:H,MOVI_SAID!D:D,D360,MOVI_SAID!L:L,$E$5))</f>
        <v/>
      </c>
      <c r="H360" s="180" t="str">
        <f t="shared" si="10"/>
        <v/>
      </c>
      <c r="I360" s="179" t="str">
        <f>IF(CADA_PROD!C358="","",IFERROR(IF(H360&lt;=0,"Sem estoque",IF(H360/E360&lt;0.25,"Quase sem estoque",IF(H360/E360&lt;1.2,"Estoque baixo",IF(H360/E360&lt;2,"Estoque moderado","Estoque confortável")))),""))</f>
        <v/>
      </c>
      <c r="J360" s="182" t="str">
        <f>IF(CADA_PROD!C358="","",SUMIFS(MOVI_ENTR!M:M,MOVI_ENTR!D:D,D360,MOVI_ENTR!O:O,$E$5))</f>
        <v/>
      </c>
      <c r="K360" s="183" t="str">
        <f>IF(CADA_PROD!C358="","",IFERROR($J360/SUM($J$8:$J$1008),""))</f>
        <v/>
      </c>
      <c r="L360" s="183" t="str">
        <f>IF(CADA_PROD!C358="","",IFERROR(H360/SUM($H$8:$H$1008),""))</f>
        <v/>
      </c>
      <c r="M360" s="182" t="str">
        <f>IF(CADA_PROD!$C358="","",IFERROR(SUMIFS(MOVI_ENTR!M:M,MOVI_ENTR!D:D,D360,MOVI_ENTR!O:O,$E$5)/SUMIFS(MOVI_ENTR!I:I,MOVI_ENTR!D:D,D360,MOVI_ENTR!O:O,$E$5),0))</f>
        <v/>
      </c>
      <c r="N360" s="184" t="str">
        <f>IF(CADA_PROD!C358="","",G360/E360)</f>
        <v/>
      </c>
    </row>
    <row r="361" spans="2:14" ht="30" customHeight="1">
      <c r="B361" s="21">
        <f t="shared" si="11"/>
        <v>354</v>
      </c>
      <c r="C361" s="178" t="str">
        <f>IF(CADA_PROD!C359="","",CADA_PROD!C359)</f>
        <v/>
      </c>
      <c r="D361" s="179" t="str">
        <f>IF(CADA_PROD!D359="","",CADA_PROD!D359)</f>
        <v/>
      </c>
      <c r="E361" s="180" t="str">
        <f>IF(CADA_PROD!E359="","",CADA_PROD!E359)</f>
        <v/>
      </c>
      <c r="F361" s="180" t="str">
        <f>IF(CADA_PROD!D359="","",SUMIFS(MOVI_ENTR!I:I,MOVI_ENTR!D:D,D361,MOVI_ENTR!O:O,$E$5))</f>
        <v/>
      </c>
      <c r="G361" s="180" t="str">
        <f>IF(CADA_PROD!C359="","",SUMIFS(MOVI_SAID!H:H,MOVI_SAID!D:D,D361,MOVI_SAID!L:L,$E$5))</f>
        <v/>
      </c>
      <c r="H361" s="180" t="str">
        <f t="shared" si="10"/>
        <v/>
      </c>
      <c r="I361" s="179" t="str">
        <f>IF(CADA_PROD!C359="","",IFERROR(IF(H361&lt;=0,"Sem estoque",IF(H361/E361&lt;0.25,"Quase sem estoque",IF(H361/E361&lt;1.2,"Estoque baixo",IF(H361/E361&lt;2,"Estoque moderado","Estoque confortável")))),""))</f>
        <v/>
      </c>
      <c r="J361" s="182" t="str">
        <f>IF(CADA_PROD!C359="","",SUMIFS(MOVI_ENTR!M:M,MOVI_ENTR!D:D,D361,MOVI_ENTR!O:O,$E$5))</f>
        <v/>
      </c>
      <c r="K361" s="183" t="str">
        <f>IF(CADA_PROD!C359="","",IFERROR($J361/SUM($J$8:$J$1008),""))</f>
        <v/>
      </c>
      <c r="L361" s="183" t="str">
        <f>IF(CADA_PROD!C359="","",IFERROR(H361/SUM($H$8:$H$1008),""))</f>
        <v/>
      </c>
      <c r="M361" s="182" t="str">
        <f>IF(CADA_PROD!$C359="","",IFERROR(SUMIFS(MOVI_ENTR!M:M,MOVI_ENTR!D:D,D361,MOVI_ENTR!O:O,$E$5)/SUMIFS(MOVI_ENTR!I:I,MOVI_ENTR!D:D,D361,MOVI_ENTR!O:O,$E$5),0))</f>
        <v/>
      </c>
      <c r="N361" s="184" t="str">
        <f>IF(CADA_PROD!C359="","",G361/E361)</f>
        <v/>
      </c>
    </row>
    <row r="362" spans="2:14" ht="30" customHeight="1">
      <c r="B362" s="21">
        <f t="shared" si="11"/>
        <v>355</v>
      </c>
      <c r="C362" s="178" t="str">
        <f>IF(CADA_PROD!C360="","",CADA_PROD!C360)</f>
        <v/>
      </c>
      <c r="D362" s="179" t="str">
        <f>IF(CADA_PROD!D360="","",CADA_PROD!D360)</f>
        <v/>
      </c>
      <c r="E362" s="180" t="str">
        <f>IF(CADA_PROD!E360="","",CADA_PROD!E360)</f>
        <v/>
      </c>
      <c r="F362" s="180" t="str">
        <f>IF(CADA_PROD!D360="","",SUMIFS(MOVI_ENTR!I:I,MOVI_ENTR!D:D,D362,MOVI_ENTR!O:O,$E$5))</f>
        <v/>
      </c>
      <c r="G362" s="180" t="str">
        <f>IF(CADA_PROD!C360="","",SUMIFS(MOVI_SAID!H:H,MOVI_SAID!D:D,D362,MOVI_SAID!L:L,$E$5))</f>
        <v/>
      </c>
      <c r="H362" s="180" t="str">
        <f t="shared" si="10"/>
        <v/>
      </c>
      <c r="I362" s="179" t="str">
        <f>IF(CADA_PROD!C360="","",IFERROR(IF(H362&lt;=0,"Sem estoque",IF(H362/E362&lt;0.25,"Quase sem estoque",IF(H362/E362&lt;1.2,"Estoque baixo",IF(H362/E362&lt;2,"Estoque moderado","Estoque confortável")))),""))</f>
        <v/>
      </c>
      <c r="J362" s="182" t="str">
        <f>IF(CADA_PROD!C360="","",SUMIFS(MOVI_ENTR!M:M,MOVI_ENTR!D:D,D362,MOVI_ENTR!O:O,$E$5))</f>
        <v/>
      </c>
      <c r="K362" s="183" t="str">
        <f>IF(CADA_PROD!C360="","",IFERROR($J362/SUM($J$8:$J$1008),""))</f>
        <v/>
      </c>
      <c r="L362" s="183" t="str">
        <f>IF(CADA_PROD!C360="","",IFERROR(H362/SUM($H$8:$H$1008),""))</f>
        <v/>
      </c>
      <c r="M362" s="182" t="str">
        <f>IF(CADA_PROD!$C360="","",IFERROR(SUMIFS(MOVI_ENTR!M:M,MOVI_ENTR!D:D,D362,MOVI_ENTR!O:O,$E$5)/SUMIFS(MOVI_ENTR!I:I,MOVI_ENTR!D:D,D362,MOVI_ENTR!O:O,$E$5),0))</f>
        <v/>
      </c>
      <c r="N362" s="184" t="str">
        <f>IF(CADA_PROD!C360="","",G362/E362)</f>
        <v/>
      </c>
    </row>
    <row r="363" spans="2:14" ht="30" customHeight="1">
      <c r="B363" s="21">
        <f t="shared" si="11"/>
        <v>356</v>
      </c>
      <c r="C363" s="178" t="str">
        <f>IF(CADA_PROD!C361="","",CADA_PROD!C361)</f>
        <v/>
      </c>
      <c r="D363" s="179" t="str">
        <f>IF(CADA_PROD!D361="","",CADA_PROD!D361)</f>
        <v/>
      </c>
      <c r="E363" s="180" t="str">
        <f>IF(CADA_PROD!E361="","",CADA_PROD!E361)</f>
        <v/>
      </c>
      <c r="F363" s="180" t="str">
        <f>IF(CADA_PROD!D361="","",SUMIFS(MOVI_ENTR!I:I,MOVI_ENTR!D:D,D363,MOVI_ENTR!O:O,$E$5))</f>
        <v/>
      </c>
      <c r="G363" s="180" t="str">
        <f>IF(CADA_PROD!C361="","",SUMIFS(MOVI_SAID!H:H,MOVI_SAID!D:D,D363,MOVI_SAID!L:L,$E$5))</f>
        <v/>
      </c>
      <c r="H363" s="180" t="str">
        <f t="shared" si="10"/>
        <v/>
      </c>
      <c r="I363" s="179" t="str">
        <f>IF(CADA_PROD!C361="","",IFERROR(IF(H363&lt;=0,"Sem estoque",IF(H363/E363&lt;0.25,"Quase sem estoque",IF(H363/E363&lt;1.2,"Estoque baixo",IF(H363/E363&lt;2,"Estoque moderado","Estoque confortável")))),""))</f>
        <v/>
      </c>
      <c r="J363" s="182" t="str">
        <f>IF(CADA_PROD!C361="","",SUMIFS(MOVI_ENTR!M:M,MOVI_ENTR!D:D,D363,MOVI_ENTR!O:O,$E$5))</f>
        <v/>
      </c>
      <c r="K363" s="183" t="str">
        <f>IF(CADA_PROD!C361="","",IFERROR($J363/SUM($J$8:$J$1008),""))</f>
        <v/>
      </c>
      <c r="L363" s="183" t="str">
        <f>IF(CADA_PROD!C361="","",IFERROR(H363/SUM($H$8:$H$1008),""))</f>
        <v/>
      </c>
      <c r="M363" s="182" t="str">
        <f>IF(CADA_PROD!$C361="","",IFERROR(SUMIFS(MOVI_ENTR!M:M,MOVI_ENTR!D:D,D363,MOVI_ENTR!O:O,$E$5)/SUMIFS(MOVI_ENTR!I:I,MOVI_ENTR!D:D,D363,MOVI_ENTR!O:O,$E$5),0))</f>
        <v/>
      </c>
      <c r="N363" s="184" t="str">
        <f>IF(CADA_PROD!C361="","",G363/E363)</f>
        <v/>
      </c>
    </row>
    <row r="364" spans="2:14" ht="30" customHeight="1">
      <c r="B364" s="21">
        <f t="shared" si="11"/>
        <v>357</v>
      </c>
      <c r="C364" s="178" t="str">
        <f>IF(CADA_PROD!C362="","",CADA_PROD!C362)</f>
        <v/>
      </c>
      <c r="D364" s="179" t="str">
        <f>IF(CADA_PROD!D362="","",CADA_PROD!D362)</f>
        <v/>
      </c>
      <c r="E364" s="180" t="str">
        <f>IF(CADA_PROD!E362="","",CADA_PROD!E362)</f>
        <v/>
      </c>
      <c r="F364" s="180" t="str">
        <f>IF(CADA_PROD!D362="","",SUMIFS(MOVI_ENTR!I:I,MOVI_ENTR!D:D,D364,MOVI_ENTR!O:O,$E$5))</f>
        <v/>
      </c>
      <c r="G364" s="180" t="str">
        <f>IF(CADA_PROD!C362="","",SUMIFS(MOVI_SAID!H:H,MOVI_SAID!D:D,D364,MOVI_SAID!L:L,$E$5))</f>
        <v/>
      </c>
      <c r="H364" s="180" t="str">
        <f t="shared" si="10"/>
        <v/>
      </c>
      <c r="I364" s="179" t="str">
        <f>IF(CADA_PROD!C362="","",IFERROR(IF(H364&lt;=0,"Sem estoque",IF(H364/E364&lt;0.25,"Quase sem estoque",IF(H364/E364&lt;1.2,"Estoque baixo",IF(H364/E364&lt;2,"Estoque moderado","Estoque confortável")))),""))</f>
        <v/>
      </c>
      <c r="J364" s="182" t="str">
        <f>IF(CADA_PROD!C362="","",SUMIFS(MOVI_ENTR!M:M,MOVI_ENTR!D:D,D364,MOVI_ENTR!O:O,$E$5))</f>
        <v/>
      </c>
      <c r="K364" s="183" t="str">
        <f>IF(CADA_PROD!C362="","",IFERROR($J364/SUM($J$8:$J$1008),""))</f>
        <v/>
      </c>
      <c r="L364" s="183" t="str">
        <f>IF(CADA_PROD!C362="","",IFERROR(H364/SUM($H$8:$H$1008),""))</f>
        <v/>
      </c>
      <c r="M364" s="182" t="str">
        <f>IF(CADA_PROD!$C362="","",IFERROR(SUMIFS(MOVI_ENTR!M:M,MOVI_ENTR!D:D,D364,MOVI_ENTR!O:O,$E$5)/SUMIFS(MOVI_ENTR!I:I,MOVI_ENTR!D:D,D364,MOVI_ENTR!O:O,$E$5),0))</f>
        <v/>
      </c>
      <c r="N364" s="184" t="str">
        <f>IF(CADA_PROD!C362="","",G364/E364)</f>
        <v/>
      </c>
    </row>
    <row r="365" spans="2:14" ht="30" customHeight="1">
      <c r="B365" s="21">
        <f t="shared" si="11"/>
        <v>358</v>
      </c>
      <c r="C365" s="178" t="str">
        <f>IF(CADA_PROD!C363="","",CADA_PROD!C363)</f>
        <v/>
      </c>
      <c r="D365" s="179" t="str">
        <f>IF(CADA_PROD!D363="","",CADA_PROD!D363)</f>
        <v/>
      </c>
      <c r="E365" s="180" t="str">
        <f>IF(CADA_PROD!E363="","",CADA_PROD!E363)</f>
        <v/>
      </c>
      <c r="F365" s="180" t="str">
        <f>IF(CADA_PROD!D363="","",SUMIFS(MOVI_ENTR!I:I,MOVI_ENTR!D:D,D365,MOVI_ENTR!O:O,$E$5))</f>
        <v/>
      </c>
      <c r="G365" s="180" t="str">
        <f>IF(CADA_PROD!C363="","",SUMIFS(MOVI_SAID!H:H,MOVI_SAID!D:D,D365,MOVI_SAID!L:L,$E$5))</f>
        <v/>
      </c>
      <c r="H365" s="180" t="str">
        <f t="shared" si="10"/>
        <v/>
      </c>
      <c r="I365" s="179" t="str">
        <f>IF(CADA_PROD!C363="","",IFERROR(IF(H365&lt;=0,"Sem estoque",IF(H365/E365&lt;0.25,"Quase sem estoque",IF(H365/E365&lt;1.2,"Estoque baixo",IF(H365/E365&lt;2,"Estoque moderado","Estoque confortável")))),""))</f>
        <v/>
      </c>
      <c r="J365" s="182" t="str">
        <f>IF(CADA_PROD!C363="","",SUMIFS(MOVI_ENTR!M:M,MOVI_ENTR!D:D,D365,MOVI_ENTR!O:O,$E$5))</f>
        <v/>
      </c>
      <c r="K365" s="183" t="str">
        <f>IF(CADA_PROD!C363="","",IFERROR($J365/SUM($J$8:$J$1008),""))</f>
        <v/>
      </c>
      <c r="L365" s="183" t="str">
        <f>IF(CADA_PROD!C363="","",IFERROR(H365/SUM($H$8:$H$1008),""))</f>
        <v/>
      </c>
      <c r="M365" s="182" t="str">
        <f>IF(CADA_PROD!$C363="","",IFERROR(SUMIFS(MOVI_ENTR!M:M,MOVI_ENTR!D:D,D365,MOVI_ENTR!O:O,$E$5)/SUMIFS(MOVI_ENTR!I:I,MOVI_ENTR!D:D,D365,MOVI_ENTR!O:O,$E$5),0))</f>
        <v/>
      </c>
      <c r="N365" s="184" t="str">
        <f>IF(CADA_PROD!C363="","",G365/E365)</f>
        <v/>
      </c>
    </row>
    <row r="366" spans="2:14" ht="30" customHeight="1">
      <c r="B366" s="21">
        <f t="shared" si="11"/>
        <v>359</v>
      </c>
      <c r="C366" s="178" t="str">
        <f>IF(CADA_PROD!C364="","",CADA_PROD!C364)</f>
        <v/>
      </c>
      <c r="D366" s="179" t="str">
        <f>IF(CADA_PROD!D364="","",CADA_PROD!D364)</f>
        <v/>
      </c>
      <c r="E366" s="180" t="str">
        <f>IF(CADA_PROD!E364="","",CADA_PROD!E364)</f>
        <v/>
      </c>
      <c r="F366" s="180" t="str">
        <f>IF(CADA_PROD!D364="","",SUMIFS(MOVI_ENTR!I:I,MOVI_ENTR!D:D,D366,MOVI_ENTR!O:O,$E$5))</f>
        <v/>
      </c>
      <c r="G366" s="180" t="str">
        <f>IF(CADA_PROD!C364="","",SUMIFS(MOVI_SAID!H:H,MOVI_SAID!D:D,D366,MOVI_SAID!L:L,$E$5))</f>
        <v/>
      </c>
      <c r="H366" s="180" t="str">
        <f t="shared" si="10"/>
        <v/>
      </c>
      <c r="I366" s="179" t="str">
        <f>IF(CADA_PROD!C364="","",IFERROR(IF(H366&lt;=0,"Sem estoque",IF(H366/E366&lt;0.25,"Quase sem estoque",IF(H366/E366&lt;1.2,"Estoque baixo",IF(H366/E366&lt;2,"Estoque moderado","Estoque confortável")))),""))</f>
        <v/>
      </c>
      <c r="J366" s="182" t="str">
        <f>IF(CADA_PROD!C364="","",SUMIFS(MOVI_ENTR!M:M,MOVI_ENTR!D:D,D366,MOVI_ENTR!O:O,$E$5))</f>
        <v/>
      </c>
      <c r="K366" s="183" t="str">
        <f>IF(CADA_PROD!C364="","",IFERROR($J366/SUM($J$8:$J$1008),""))</f>
        <v/>
      </c>
      <c r="L366" s="183" t="str">
        <f>IF(CADA_PROD!C364="","",IFERROR(H366/SUM($H$8:$H$1008),""))</f>
        <v/>
      </c>
      <c r="M366" s="182" t="str">
        <f>IF(CADA_PROD!$C364="","",IFERROR(SUMIFS(MOVI_ENTR!M:M,MOVI_ENTR!D:D,D366,MOVI_ENTR!O:O,$E$5)/SUMIFS(MOVI_ENTR!I:I,MOVI_ENTR!D:D,D366,MOVI_ENTR!O:O,$E$5),0))</f>
        <v/>
      </c>
      <c r="N366" s="184" t="str">
        <f>IF(CADA_PROD!C364="","",G366/E366)</f>
        <v/>
      </c>
    </row>
    <row r="367" spans="2:14" ht="30" customHeight="1">
      <c r="B367" s="21">
        <f t="shared" si="11"/>
        <v>360</v>
      </c>
      <c r="C367" s="178" t="str">
        <f>IF(CADA_PROD!C365="","",CADA_PROD!C365)</f>
        <v/>
      </c>
      <c r="D367" s="179" t="str">
        <f>IF(CADA_PROD!D365="","",CADA_PROD!D365)</f>
        <v/>
      </c>
      <c r="E367" s="180" t="str">
        <f>IF(CADA_PROD!E365="","",CADA_PROD!E365)</f>
        <v/>
      </c>
      <c r="F367" s="180" t="str">
        <f>IF(CADA_PROD!D365="","",SUMIFS(MOVI_ENTR!I:I,MOVI_ENTR!D:D,D367,MOVI_ENTR!O:O,$E$5))</f>
        <v/>
      </c>
      <c r="G367" s="180" t="str">
        <f>IF(CADA_PROD!C365="","",SUMIFS(MOVI_SAID!H:H,MOVI_SAID!D:D,D367,MOVI_SAID!L:L,$E$5))</f>
        <v/>
      </c>
      <c r="H367" s="180" t="str">
        <f t="shared" si="10"/>
        <v/>
      </c>
      <c r="I367" s="179" t="str">
        <f>IF(CADA_PROD!C365="","",IFERROR(IF(H367&lt;=0,"Sem estoque",IF(H367/E367&lt;0.25,"Quase sem estoque",IF(H367/E367&lt;1.2,"Estoque baixo",IF(H367/E367&lt;2,"Estoque moderado","Estoque confortável")))),""))</f>
        <v/>
      </c>
      <c r="J367" s="182" t="str">
        <f>IF(CADA_PROD!C365="","",SUMIFS(MOVI_ENTR!M:M,MOVI_ENTR!D:D,D367,MOVI_ENTR!O:O,$E$5))</f>
        <v/>
      </c>
      <c r="K367" s="183" t="str">
        <f>IF(CADA_PROD!C365="","",IFERROR($J367/SUM($J$8:$J$1008),""))</f>
        <v/>
      </c>
      <c r="L367" s="183" t="str">
        <f>IF(CADA_PROD!C365="","",IFERROR(H367/SUM($H$8:$H$1008),""))</f>
        <v/>
      </c>
      <c r="M367" s="182" t="str">
        <f>IF(CADA_PROD!$C365="","",IFERROR(SUMIFS(MOVI_ENTR!M:M,MOVI_ENTR!D:D,D367,MOVI_ENTR!O:O,$E$5)/SUMIFS(MOVI_ENTR!I:I,MOVI_ENTR!D:D,D367,MOVI_ENTR!O:O,$E$5),0))</f>
        <v/>
      </c>
      <c r="N367" s="184" t="str">
        <f>IF(CADA_PROD!C365="","",G367/E367)</f>
        <v/>
      </c>
    </row>
    <row r="368" spans="2:14" ht="30" customHeight="1">
      <c r="B368" s="21">
        <f t="shared" si="11"/>
        <v>361</v>
      </c>
      <c r="C368" s="178" t="str">
        <f>IF(CADA_PROD!C366="","",CADA_PROD!C366)</f>
        <v/>
      </c>
      <c r="D368" s="179" t="str">
        <f>IF(CADA_PROD!D366="","",CADA_PROD!D366)</f>
        <v/>
      </c>
      <c r="E368" s="180" t="str">
        <f>IF(CADA_PROD!E366="","",CADA_PROD!E366)</f>
        <v/>
      </c>
      <c r="F368" s="180" t="str">
        <f>IF(CADA_PROD!D366="","",SUMIFS(MOVI_ENTR!I:I,MOVI_ENTR!D:D,D368,MOVI_ENTR!O:O,$E$5))</f>
        <v/>
      </c>
      <c r="G368" s="180" t="str">
        <f>IF(CADA_PROD!C366="","",SUMIFS(MOVI_SAID!H:H,MOVI_SAID!D:D,D368,MOVI_SAID!L:L,$E$5))</f>
        <v/>
      </c>
      <c r="H368" s="180" t="str">
        <f t="shared" si="10"/>
        <v/>
      </c>
      <c r="I368" s="179" t="str">
        <f>IF(CADA_PROD!C366="","",IFERROR(IF(H368&lt;=0,"Sem estoque",IF(H368/E368&lt;0.25,"Quase sem estoque",IF(H368/E368&lt;1.2,"Estoque baixo",IF(H368/E368&lt;2,"Estoque moderado","Estoque confortável")))),""))</f>
        <v/>
      </c>
      <c r="J368" s="182" t="str">
        <f>IF(CADA_PROD!C366="","",SUMIFS(MOVI_ENTR!M:M,MOVI_ENTR!D:D,D368,MOVI_ENTR!O:O,$E$5))</f>
        <v/>
      </c>
      <c r="K368" s="183" t="str">
        <f>IF(CADA_PROD!C366="","",IFERROR($J368/SUM($J$8:$J$1008),""))</f>
        <v/>
      </c>
      <c r="L368" s="183" t="str">
        <f>IF(CADA_PROD!C366="","",IFERROR(H368/SUM($H$8:$H$1008),""))</f>
        <v/>
      </c>
      <c r="M368" s="182" t="str">
        <f>IF(CADA_PROD!$C366="","",IFERROR(SUMIFS(MOVI_ENTR!M:M,MOVI_ENTR!D:D,D368,MOVI_ENTR!O:O,$E$5)/SUMIFS(MOVI_ENTR!I:I,MOVI_ENTR!D:D,D368,MOVI_ENTR!O:O,$E$5),0))</f>
        <v/>
      </c>
      <c r="N368" s="184" t="str">
        <f>IF(CADA_PROD!C366="","",G368/E368)</f>
        <v/>
      </c>
    </row>
    <row r="369" spans="2:14" ht="30" customHeight="1">
      <c r="B369" s="21">
        <f t="shared" si="11"/>
        <v>362</v>
      </c>
      <c r="C369" s="178" t="str">
        <f>IF(CADA_PROD!C367="","",CADA_PROD!C367)</f>
        <v/>
      </c>
      <c r="D369" s="179" t="str">
        <f>IF(CADA_PROD!D367="","",CADA_PROD!D367)</f>
        <v/>
      </c>
      <c r="E369" s="180" t="str">
        <f>IF(CADA_PROD!E367="","",CADA_PROD!E367)</f>
        <v/>
      </c>
      <c r="F369" s="180" t="str">
        <f>IF(CADA_PROD!D367="","",SUMIFS(MOVI_ENTR!I:I,MOVI_ENTR!D:D,D369,MOVI_ENTR!O:O,$E$5))</f>
        <v/>
      </c>
      <c r="G369" s="180" t="str">
        <f>IF(CADA_PROD!C367="","",SUMIFS(MOVI_SAID!H:H,MOVI_SAID!D:D,D369,MOVI_SAID!L:L,$E$5))</f>
        <v/>
      </c>
      <c r="H369" s="180" t="str">
        <f t="shared" si="10"/>
        <v/>
      </c>
      <c r="I369" s="179" t="str">
        <f>IF(CADA_PROD!C367="","",IFERROR(IF(H369&lt;=0,"Sem estoque",IF(H369/E369&lt;0.25,"Quase sem estoque",IF(H369/E369&lt;1.2,"Estoque baixo",IF(H369/E369&lt;2,"Estoque moderado","Estoque confortável")))),""))</f>
        <v/>
      </c>
      <c r="J369" s="182" t="str">
        <f>IF(CADA_PROD!C367="","",SUMIFS(MOVI_ENTR!M:M,MOVI_ENTR!D:D,D369,MOVI_ENTR!O:O,$E$5))</f>
        <v/>
      </c>
      <c r="K369" s="183" t="str">
        <f>IF(CADA_PROD!C367="","",IFERROR($J369/SUM($J$8:$J$1008),""))</f>
        <v/>
      </c>
      <c r="L369" s="183" t="str">
        <f>IF(CADA_PROD!C367="","",IFERROR(H369/SUM($H$8:$H$1008),""))</f>
        <v/>
      </c>
      <c r="M369" s="182" t="str">
        <f>IF(CADA_PROD!$C367="","",IFERROR(SUMIFS(MOVI_ENTR!M:M,MOVI_ENTR!D:D,D369,MOVI_ENTR!O:O,$E$5)/SUMIFS(MOVI_ENTR!I:I,MOVI_ENTR!D:D,D369,MOVI_ENTR!O:O,$E$5),0))</f>
        <v/>
      </c>
      <c r="N369" s="184" t="str">
        <f>IF(CADA_PROD!C367="","",G369/E369)</f>
        <v/>
      </c>
    </row>
    <row r="370" spans="2:14" ht="30" customHeight="1">
      <c r="B370" s="21">
        <f t="shared" si="11"/>
        <v>363</v>
      </c>
      <c r="C370" s="178" t="str">
        <f>IF(CADA_PROD!C368="","",CADA_PROD!C368)</f>
        <v/>
      </c>
      <c r="D370" s="179" t="str">
        <f>IF(CADA_PROD!D368="","",CADA_PROD!D368)</f>
        <v/>
      </c>
      <c r="E370" s="180" t="str">
        <f>IF(CADA_PROD!E368="","",CADA_PROD!E368)</f>
        <v/>
      </c>
      <c r="F370" s="180" t="str">
        <f>IF(CADA_PROD!D368="","",SUMIFS(MOVI_ENTR!I:I,MOVI_ENTR!D:D,D370,MOVI_ENTR!O:O,$E$5))</f>
        <v/>
      </c>
      <c r="G370" s="180" t="str">
        <f>IF(CADA_PROD!C368="","",SUMIFS(MOVI_SAID!H:H,MOVI_SAID!D:D,D370,MOVI_SAID!L:L,$E$5))</f>
        <v/>
      </c>
      <c r="H370" s="180" t="str">
        <f t="shared" si="10"/>
        <v/>
      </c>
      <c r="I370" s="179" t="str">
        <f>IF(CADA_PROD!C368="","",IFERROR(IF(H370&lt;=0,"Sem estoque",IF(H370/E370&lt;0.25,"Quase sem estoque",IF(H370/E370&lt;1.2,"Estoque baixo",IF(H370/E370&lt;2,"Estoque moderado","Estoque confortável")))),""))</f>
        <v/>
      </c>
      <c r="J370" s="182" t="str">
        <f>IF(CADA_PROD!C368="","",SUMIFS(MOVI_ENTR!M:M,MOVI_ENTR!D:D,D370,MOVI_ENTR!O:O,$E$5))</f>
        <v/>
      </c>
      <c r="K370" s="183" t="str">
        <f>IF(CADA_PROD!C368="","",IFERROR($J370/SUM($J$8:$J$1008),""))</f>
        <v/>
      </c>
      <c r="L370" s="183" t="str">
        <f>IF(CADA_PROD!C368="","",IFERROR(H370/SUM($H$8:$H$1008),""))</f>
        <v/>
      </c>
      <c r="M370" s="182" t="str">
        <f>IF(CADA_PROD!$C368="","",IFERROR(SUMIFS(MOVI_ENTR!M:M,MOVI_ENTR!D:D,D370,MOVI_ENTR!O:O,$E$5)/SUMIFS(MOVI_ENTR!I:I,MOVI_ENTR!D:D,D370,MOVI_ENTR!O:O,$E$5),0))</f>
        <v/>
      </c>
      <c r="N370" s="184" t="str">
        <f>IF(CADA_PROD!C368="","",G370/E370)</f>
        <v/>
      </c>
    </row>
    <row r="371" spans="2:14" ht="30" customHeight="1">
      <c r="B371" s="21">
        <f t="shared" si="11"/>
        <v>364</v>
      </c>
      <c r="C371" s="178" t="str">
        <f>IF(CADA_PROD!C369="","",CADA_PROD!C369)</f>
        <v/>
      </c>
      <c r="D371" s="179" t="str">
        <f>IF(CADA_PROD!D369="","",CADA_PROD!D369)</f>
        <v/>
      </c>
      <c r="E371" s="180" t="str">
        <f>IF(CADA_PROD!E369="","",CADA_PROD!E369)</f>
        <v/>
      </c>
      <c r="F371" s="180" t="str">
        <f>IF(CADA_PROD!D369="","",SUMIFS(MOVI_ENTR!I:I,MOVI_ENTR!D:D,D371,MOVI_ENTR!O:O,$E$5))</f>
        <v/>
      </c>
      <c r="G371" s="180" t="str">
        <f>IF(CADA_PROD!C369="","",SUMIFS(MOVI_SAID!H:H,MOVI_SAID!D:D,D371,MOVI_SAID!L:L,$E$5))</f>
        <v/>
      </c>
      <c r="H371" s="180" t="str">
        <f t="shared" si="10"/>
        <v/>
      </c>
      <c r="I371" s="179" t="str">
        <f>IF(CADA_PROD!C369="","",IFERROR(IF(H371&lt;=0,"Sem estoque",IF(H371/E371&lt;0.25,"Quase sem estoque",IF(H371/E371&lt;1.2,"Estoque baixo",IF(H371/E371&lt;2,"Estoque moderado","Estoque confortável")))),""))</f>
        <v/>
      </c>
      <c r="J371" s="182" t="str">
        <f>IF(CADA_PROD!C369="","",SUMIFS(MOVI_ENTR!M:M,MOVI_ENTR!D:D,D371,MOVI_ENTR!O:O,$E$5))</f>
        <v/>
      </c>
      <c r="K371" s="183" t="str">
        <f>IF(CADA_PROD!C369="","",IFERROR($J371/SUM($J$8:$J$1008),""))</f>
        <v/>
      </c>
      <c r="L371" s="183" t="str">
        <f>IF(CADA_PROD!C369="","",IFERROR(H371/SUM($H$8:$H$1008),""))</f>
        <v/>
      </c>
      <c r="M371" s="182" t="str">
        <f>IF(CADA_PROD!$C369="","",IFERROR(SUMIFS(MOVI_ENTR!M:M,MOVI_ENTR!D:D,D371,MOVI_ENTR!O:O,$E$5)/SUMIFS(MOVI_ENTR!I:I,MOVI_ENTR!D:D,D371,MOVI_ENTR!O:O,$E$5),0))</f>
        <v/>
      </c>
      <c r="N371" s="184" t="str">
        <f>IF(CADA_PROD!C369="","",G371/E371)</f>
        <v/>
      </c>
    </row>
    <row r="372" spans="2:14" ht="30" customHeight="1">
      <c r="B372" s="21">
        <f t="shared" si="11"/>
        <v>365</v>
      </c>
      <c r="C372" s="178" t="str">
        <f>IF(CADA_PROD!C370="","",CADA_PROD!C370)</f>
        <v/>
      </c>
      <c r="D372" s="179" t="str">
        <f>IF(CADA_PROD!D370="","",CADA_PROD!D370)</f>
        <v/>
      </c>
      <c r="E372" s="180" t="str">
        <f>IF(CADA_PROD!E370="","",CADA_PROD!E370)</f>
        <v/>
      </c>
      <c r="F372" s="180" t="str">
        <f>IF(CADA_PROD!D370="","",SUMIFS(MOVI_ENTR!I:I,MOVI_ENTR!D:D,D372,MOVI_ENTR!O:O,$E$5))</f>
        <v/>
      </c>
      <c r="G372" s="180" t="str">
        <f>IF(CADA_PROD!C370="","",SUMIFS(MOVI_SAID!H:H,MOVI_SAID!D:D,D372,MOVI_SAID!L:L,$E$5))</f>
        <v/>
      </c>
      <c r="H372" s="180" t="str">
        <f t="shared" si="10"/>
        <v/>
      </c>
      <c r="I372" s="179" t="str">
        <f>IF(CADA_PROD!C370="","",IFERROR(IF(H372&lt;=0,"Sem estoque",IF(H372/E372&lt;0.25,"Quase sem estoque",IF(H372/E372&lt;1.2,"Estoque baixo",IF(H372/E372&lt;2,"Estoque moderado","Estoque confortável")))),""))</f>
        <v/>
      </c>
      <c r="J372" s="182" t="str">
        <f>IF(CADA_PROD!C370="","",SUMIFS(MOVI_ENTR!M:M,MOVI_ENTR!D:D,D372,MOVI_ENTR!O:O,$E$5))</f>
        <v/>
      </c>
      <c r="K372" s="183" t="str">
        <f>IF(CADA_PROD!C370="","",IFERROR($J372/SUM($J$8:$J$1008),""))</f>
        <v/>
      </c>
      <c r="L372" s="183" t="str">
        <f>IF(CADA_PROD!C370="","",IFERROR(H372/SUM($H$8:$H$1008),""))</f>
        <v/>
      </c>
      <c r="M372" s="182" t="str">
        <f>IF(CADA_PROD!$C370="","",IFERROR(SUMIFS(MOVI_ENTR!M:M,MOVI_ENTR!D:D,D372,MOVI_ENTR!O:O,$E$5)/SUMIFS(MOVI_ENTR!I:I,MOVI_ENTR!D:D,D372,MOVI_ENTR!O:O,$E$5),0))</f>
        <v/>
      </c>
      <c r="N372" s="184" t="str">
        <f>IF(CADA_PROD!C370="","",G372/E372)</f>
        <v/>
      </c>
    </row>
    <row r="373" spans="2:14" ht="30" customHeight="1">
      <c r="B373" s="21">
        <f t="shared" si="11"/>
        <v>366</v>
      </c>
      <c r="C373" s="178" t="str">
        <f>IF(CADA_PROD!C371="","",CADA_PROD!C371)</f>
        <v/>
      </c>
      <c r="D373" s="179" t="str">
        <f>IF(CADA_PROD!D371="","",CADA_PROD!D371)</f>
        <v/>
      </c>
      <c r="E373" s="180" t="str">
        <f>IF(CADA_PROD!E371="","",CADA_PROD!E371)</f>
        <v/>
      </c>
      <c r="F373" s="180" t="str">
        <f>IF(CADA_PROD!D371="","",SUMIFS(MOVI_ENTR!I:I,MOVI_ENTR!D:D,D373,MOVI_ENTR!O:O,$E$5))</f>
        <v/>
      </c>
      <c r="G373" s="180" t="str">
        <f>IF(CADA_PROD!C371="","",SUMIFS(MOVI_SAID!H:H,MOVI_SAID!D:D,D373,MOVI_SAID!L:L,$E$5))</f>
        <v/>
      </c>
      <c r="H373" s="180" t="str">
        <f t="shared" si="10"/>
        <v/>
      </c>
      <c r="I373" s="179" t="str">
        <f>IF(CADA_PROD!C371="","",IFERROR(IF(H373&lt;=0,"Sem estoque",IF(H373/E373&lt;0.25,"Quase sem estoque",IF(H373/E373&lt;1.2,"Estoque baixo",IF(H373/E373&lt;2,"Estoque moderado","Estoque confortável")))),""))</f>
        <v/>
      </c>
      <c r="J373" s="182" t="str">
        <f>IF(CADA_PROD!C371="","",SUMIFS(MOVI_ENTR!M:M,MOVI_ENTR!D:D,D373,MOVI_ENTR!O:O,$E$5))</f>
        <v/>
      </c>
      <c r="K373" s="183" t="str">
        <f>IF(CADA_PROD!C371="","",IFERROR($J373/SUM($J$8:$J$1008),""))</f>
        <v/>
      </c>
      <c r="L373" s="183" t="str">
        <f>IF(CADA_PROD!C371="","",IFERROR(H373/SUM($H$8:$H$1008),""))</f>
        <v/>
      </c>
      <c r="M373" s="182" t="str">
        <f>IF(CADA_PROD!$C371="","",IFERROR(SUMIFS(MOVI_ENTR!M:M,MOVI_ENTR!D:D,D373,MOVI_ENTR!O:O,$E$5)/SUMIFS(MOVI_ENTR!I:I,MOVI_ENTR!D:D,D373,MOVI_ENTR!O:O,$E$5),0))</f>
        <v/>
      </c>
      <c r="N373" s="184" t="str">
        <f>IF(CADA_PROD!C371="","",G373/E373)</f>
        <v/>
      </c>
    </row>
    <row r="374" spans="2:14" ht="30" customHeight="1">
      <c r="B374" s="21">
        <f t="shared" si="11"/>
        <v>367</v>
      </c>
      <c r="C374" s="178" t="str">
        <f>IF(CADA_PROD!C372="","",CADA_PROD!C372)</f>
        <v/>
      </c>
      <c r="D374" s="179" t="str">
        <f>IF(CADA_PROD!D372="","",CADA_PROD!D372)</f>
        <v/>
      </c>
      <c r="E374" s="180" t="str">
        <f>IF(CADA_PROD!E372="","",CADA_PROD!E372)</f>
        <v/>
      </c>
      <c r="F374" s="180" t="str">
        <f>IF(CADA_PROD!D372="","",SUMIFS(MOVI_ENTR!I:I,MOVI_ENTR!D:D,D374,MOVI_ENTR!O:O,$E$5))</f>
        <v/>
      </c>
      <c r="G374" s="180" t="str">
        <f>IF(CADA_PROD!C372="","",SUMIFS(MOVI_SAID!H:H,MOVI_SAID!D:D,D374,MOVI_SAID!L:L,$E$5))</f>
        <v/>
      </c>
      <c r="H374" s="180" t="str">
        <f t="shared" si="10"/>
        <v/>
      </c>
      <c r="I374" s="179" t="str">
        <f>IF(CADA_PROD!C372="","",IFERROR(IF(H374&lt;=0,"Sem estoque",IF(H374/E374&lt;0.25,"Quase sem estoque",IF(H374/E374&lt;1.2,"Estoque baixo",IF(H374/E374&lt;2,"Estoque moderado","Estoque confortável")))),""))</f>
        <v/>
      </c>
      <c r="J374" s="182" t="str">
        <f>IF(CADA_PROD!C372="","",SUMIFS(MOVI_ENTR!M:M,MOVI_ENTR!D:D,D374,MOVI_ENTR!O:O,$E$5))</f>
        <v/>
      </c>
      <c r="K374" s="183" t="str">
        <f>IF(CADA_PROD!C372="","",IFERROR($J374/SUM($J$8:$J$1008),""))</f>
        <v/>
      </c>
      <c r="L374" s="183" t="str">
        <f>IF(CADA_PROD!C372="","",IFERROR(H374/SUM($H$8:$H$1008),""))</f>
        <v/>
      </c>
      <c r="M374" s="182" t="str">
        <f>IF(CADA_PROD!$C372="","",IFERROR(SUMIFS(MOVI_ENTR!M:M,MOVI_ENTR!D:D,D374,MOVI_ENTR!O:O,$E$5)/SUMIFS(MOVI_ENTR!I:I,MOVI_ENTR!D:D,D374,MOVI_ENTR!O:O,$E$5),0))</f>
        <v/>
      </c>
      <c r="N374" s="184" t="str">
        <f>IF(CADA_PROD!C372="","",G374/E374)</f>
        <v/>
      </c>
    </row>
    <row r="375" spans="2:14" ht="30" customHeight="1">
      <c r="B375" s="21">
        <f t="shared" si="11"/>
        <v>368</v>
      </c>
      <c r="C375" s="178" t="str">
        <f>IF(CADA_PROD!C373="","",CADA_PROD!C373)</f>
        <v/>
      </c>
      <c r="D375" s="179" t="str">
        <f>IF(CADA_PROD!D373="","",CADA_PROD!D373)</f>
        <v/>
      </c>
      <c r="E375" s="180" t="str">
        <f>IF(CADA_PROD!E373="","",CADA_PROD!E373)</f>
        <v/>
      </c>
      <c r="F375" s="180" t="str">
        <f>IF(CADA_PROD!D373="","",SUMIFS(MOVI_ENTR!I:I,MOVI_ENTR!D:D,D375,MOVI_ENTR!O:O,$E$5))</f>
        <v/>
      </c>
      <c r="G375" s="180" t="str">
        <f>IF(CADA_PROD!C373="","",SUMIFS(MOVI_SAID!H:H,MOVI_SAID!D:D,D375,MOVI_SAID!L:L,$E$5))</f>
        <v/>
      </c>
      <c r="H375" s="180" t="str">
        <f t="shared" si="10"/>
        <v/>
      </c>
      <c r="I375" s="179" t="str">
        <f>IF(CADA_PROD!C373="","",IFERROR(IF(H375&lt;=0,"Sem estoque",IF(H375/E375&lt;0.25,"Quase sem estoque",IF(H375/E375&lt;1.2,"Estoque baixo",IF(H375/E375&lt;2,"Estoque moderado","Estoque confortável")))),""))</f>
        <v/>
      </c>
      <c r="J375" s="182" t="str">
        <f>IF(CADA_PROD!C373="","",SUMIFS(MOVI_ENTR!M:M,MOVI_ENTR!D:D,D375,MOVI_ENTR!O:O,$E$5))</f>
        <v/>
      </c>
      <c r="K375" s="183" t="str">
        <f>IF(CADA_PROD!C373="","",IFERROR($J375/SUM($J$8:$J$1008),""))</f>
        <v/>
      </c>
      <c r="L375" s="183" t="str">
        <f>IF(CADA_PROD!C373="","",IFERROR(H375/SUM($H$8:$H$1008),""))</f>
        <v/>
      </c>
      <c r="M375" s="182" t="str">
        <f>IF(CADA_PROD!$C373="","",IFERROR(SUMIFS(MOVI_ENTR!M:M,MOVI_ENTR!D:D,D375,MOVI_ENTR!O:O,$E$5)/SUMIFS(MOVI_ENTR!I:I,MOVI_ENTR!D:D,D375,MOVI_ENTR!O:O,$E$5),0))</f>
        <v/>
      </c>
      <c r="N375" s="184" t="str">
        <f>IF(CADA_PROD!C373="","",G375/E375)</f>
        <v/>
      </c>
    </row>
    <row r="376" spans="2:14" ht="30" customHeight="1">
      <c r="B376" s="21">
        <f t="shared" si="11"/>
        <v>369</v>
      </c>
      <c r="C376" s="178" t="str">
        <f>IF(CADA_PROD!C374="","",CADA_PROD!C374)</f>
        <v/>
      </c>
      <c r="D376" s="179" t="str">
        <f>IF(CADA_PROD!D374="","",CADA_PROD!D374)</f>
        <v/>
      </c>
      <c r="E376" s="180" t="str">
        <f>IF(CADA_PROD!E374="","",CADA_PROD!E374)</f>
        <v/>
      </c>
      <c r="F376" s="180" t="str">
        <f>IF(CADA_PROD!D374="","",SUMIFS(MOVI_ENTR!I:I,MOVI_ENTR!D:D,D376,MOVI_ENTR!O:O,$E$5))</f>
        <v/>
      </c>
      <c r="G376" s="180" t="str">
        <f>IF(CADA_PROD!C374="","",SUMIFS(MOVI_SAID!H:H,MOVI_SAID!D:D,D376,MOVI_SAID!L:L,$E$5))</f>
        <v/>
      </c>
      <c r="H376" s="180" t="str">
        <f t="shared" si="10"/>
        <v/>
      </c>
      <c r="I376" s="179" t="str">
        <f>IF(CADA_PROD!C374="","",IFERROR(IF(H376&lt;=0,"Sem estoque",IF(H376/E376&lt;0.25,"Quase sem estoque",IF(H376/E376&lt;1.2,"Estoque baixo",IF(H376/E376&lt;2,"Estoque moderado","Estoque confortável")))),""))</f>
        <v/>
      </c>
      <c r="J376" s="182" t="str">
        <f>IF(CADA_PROD!C374="","",SUMIFS(MOVI_ENTR!M:M,MOVI_ENTR!D:D,D376,MOVI_ENTR!O:O,$E$5))</f>
        <v/>
      </c>
      <c r="K376" s="183" t="str">
        <f>IF(CADA_PROD!C374="","",IFERROR($J376/SUM($J$8:$J$1008),""))</f>
        <v/>
      </c>
      <c r="L376" s="183" t="str">
        <f>IF(CADA_PROD!C374="","",IFERROR(H376/SUM($H$8:$H$1008),""))</f>
        <v/>
      </c>
      <c r="M376" s="182" t="str">
        <f>IF(CADA_PROD!$C374="","",IFERROR(SUMIFS(MOVI_ENTR!M:M,MOVI_ENTR!D:D,D376,MOVI_ENTR!O:O,$E$5)/SUMIFS(MOVI_ENTR!I:I,MOVI_ENTR!D:D,D376,MOVI_ENTR!O:O,$E$5),0))</f>
        <v/>
      </c>
      <c r="N376" s="184" t="str">
        <f>IF(CADA_PROD!C374="","",G376/E376)</f>
        <v/>
      </c>
    </row>
    <row r="377" spans="2:14" ht="30" customHeight="1">
      <c r="B377" s="21">
        <f t="shared" si="11"/>
        <v>370</v>
      </c>
      <c r="C377" s="178" t="str">
        <f>IF(CADA_PROD!C375="","",CADA_PROD!C375)</f>
        <v/>
      </c>
      <c r="D377" s="179" t="str">
        <f>IF(CADA_PROD!D375="","",CADA_PROD!D375)</f>
        <v/>
      </c>
      <c r="E377" s="180" t="str">
        <f>IF(CADA_PROD!E375="","",CADA_PROD!E375)</f>
        <v/>
      </c>
      <c r="F377" s="180" t="str">
        <f>IF(CADA_PROD!D375="","",SUMIFS(MOVI_ENTR!I:I,MOVI_ENTR!D:D,D377,MOVI_ENTR!O:O,$E$5))</f>
        <v/>
      </c>
      <c r="G377" s="180" t="str">
        <f>IF(CADA_PROD!C375="","",SUMIFS(MOVI_SAID!H:H,MOVI_SAID!D:D,D377,MOVI_SAID!L:L,$E$5))</f>
        <v/>
      </c>
      <c r="H377" s="180" t="str">
        <f t="shared" si="10"/>
        <v/>
      </c>
      <c r="I377" s="179" t="str">
        <f>IF(CADA_PROD!C375="","",IFERROR(IF(H377&lt;=0,"Sem estoque",IF(H377/E377&lt;0.25,"Quase sem estoque",IF(H377/E377&lt;1.2,"Estoque baixo",IF(H377/E377&lt;2,"Estoque moderado","Estoque confortável")))),""))</f>
        <v/>
      </c>
      <c r="J377" s="182" t="str">
        <f>IF(CADA_PROD!C375="","",SUMIFS(MOVI_ENTR!M:M,MOVI_ENTR!D:D,D377,MOVI_ENTR!O:O,$E$5))</f>
        <v/>
      </c>
      <c r="K377" s="183" t="str">
        <f>IF(CADA_PROD!C375="","",IFERROR($J377/SUM($J$8:$J$1008),""))</f>
        <v/>
      </c>
      <c r="L377" s="183" t="str">
        <f>IF(CADA_PROD!C375="","",IFERROR(H377/SUM($H$8:$H$1008),""))</f>
        <v/>
      </c>
      <c r="M377" s="182" t="str">
        <f>IF(CADA_PROD!$C375="","",IFERROR(SUMIFS(MOVI_ENTR!M:M,MOVI_ENTR!D:D,D377,MOVI_ENTR!O:O,$E$5)/SUMIFS(MOVI_ENTR!I:I,MOVI_ENTR!D:D,D377,MOVI_ENTR!O:O,$E$5),0))</f>
        <v/>
      </c>
      <c r="N377" s="184" t="str">
        <f>IF(CADA_PROD!C375="","",G377/E377)</f>
        <v/>
      </c>
    </row>
    <row r="378" spans="2:14" ht="30" customHeight="1">
      <c r="B378" s="21">
        <f t="shared" si="11"/>
        <v>371</v>
      </c>
      <c r="C378" s="178" t="str">
        <f>IF(CADA_PROD!C376="","",CADA_PROD!C376)</f>
        <v/>
      </c>
      <c r="D378" s="179" t="str">
        <f>IF(CADA_PROD!D376="","",CADA_PROD!D376)</f>
        <v/>
      </c>
      <c r="E378" s="180" t="str">
        <f>IF(CADA_PROD!E376="","",CADA_PROD!E376)</f>
        <v/>
      </c>
      <c r="F378" s="180" t="str">
        <f>IF(CADA_PROD!D376="","",SUMIFS(MOVI_ENTR!I:I,MOVI_ENTR!D:D,D378,MOVI_ENTR!O:O,$E$5))</f>
        <v/>
      </c>
      <c r="G378" s="180" t="str">
        <f>IF(CADA_PROD!C376="","",SUMIFS(MOVI_SAID!H:H,MOVI_SAID!D:D,D378,MOVI_SAID!L:L,$E$5))</f>
        <v/>
      </c>
      <c r="H378" s="180" t="str">
        <f t="shared" si="10"/>
        <v/>
      </c>
      <c r="I378" s="179" t="str">
        <f>IF(CADA_PROD!C376="","",IFERROR(IF(H378&lt;=0,"Sem estoque",IF(H378/E378&lt;0.25,"Quase sem estoque",IF(H378/E378&lt;1.2,"Estoque baixo",IF(H378/E378&lt;2,"Estoque moderado","Estoque confortável")))),""))</f>
        <v/>
      </c>
      <c r="J378" s="182" t="str">
        <f>IF(CADA_PROD!C376="","",SUMIFS(MOVI_ENTR!M:M,MOVI_ENTR!D:D,D378,MOVI_ENTR!O:O,$E$5))</f>
        <v/>
      </c>
      <c r="K378" s="183" t="str">
        <f>IF(CADA_PROD!C376="","",IFERROR($J378/SUM($J$8:$J$1008),""))</f>
        <v/>
      </c>
      <c r="L378" s="183" t="str">
        <f>IF(CADA_PROD!C376="","",IFERROR(H378/SUM($H$8:$H$1008),""))</f>
        <v/>
      </c>
      <c r="M378" s="182" t="str">
        <f>IF(CADA_PROD!$C376="","",IFERROR(SUMIFS(MOVI_ENTR!M:M,MOVI_ENTR!D:D,D378,MOVI_ENTR!O:O,$E$5)/SUMIFS(MOVI_ENTR!I:I,MOVI_ENTR!D:D,D378,MOVI_ENTR!O:O,$E$5),0))</f>
        <v/>
      </c>
      <c r="N378" s="184" t="str">
        <f>IF(CADA_PROD!C376="","",G378/E378)</f>
        <v/>
      </c>
    </row>
    <row r="379" spans="2:14" ht="30" customHeight="1">
      <c r="B379" s="21">
        <f t="shared" si="11"/>
        <v>372</v>
      </c>
      <c r="C379" s="178" t="str">
        <f>IF(CADA_PROD!C377="","",CADA_PROD!C377)</f>
        <v/>
      </c>
      <c r="D379" s="179" t="str">
        <f>IF(CADA_PROD!D377="","",CADA_PROD!D377)</f>
        <v/>
      </c>
      <c r="E379" s="180" t="str">
        <f>IF(CADA_PROD!E377="","",CADA_PROD!E377)</f>
        <v/>
      </c>
      <c r="F379" s="180" t="str">
        <f>IF(CADA_PROD!D377="","",SUMIFS(MOVI_ENTR!I:I,MOVI_ENTR!D:D,D379,MOVI_ENTR!O:O,$E$5))</f>
        <v/>
      </c>
      <c r="G379" s="180" t="str">
        <f>IF(CADA_PROD!C377="","",SUMIFS(MOVI_SAID!H:H,MOVI_SAID!D:D,D379,MOVI_SAID!L:L,$E$5))</f>
        <v/>
      </c>
      <c r="H379" s="180" t="str">
        <f t="shared" si="10"/>
        <v/>
      </c>
      <c r="I379" s="179" t="str">
        <f>IF(CADA_PROD!C377="","",IFERROR(IF(H379&lt;=0,"Sem estoque",IF(H379/E379&lt;0.25,"Quase sem estoque",IF(H379/E379&lt;1.2,"Estoque baixo",IF(H379/E379&lt;2,"Estoque moderado","Estoque confortável")))),""))</f>
        <v/>
      </c>
      <c r="J379" s="182" t="str">
        <f>IF(CADA_PROD!C377="","",SUMIFS(MOVI_ENTR!M:M,MOVI_ENTR!D:D,D379,MOVI_ENTR!O:O,$E$5))</f>
        <v/>
      </c>
      <c r="K379" s="183" t="str">
        <f>IF(CADA_PROD!C377="","",IFERROR($J379/SUM($J$8:$J$1008),""))</f>
        <v/>
      </c>
      <c r="L379" s="183" t="str">
        <f>IF(CADA_PROD!C377="","",IFERROR(H379/SUM($H$8:$H$1008),""))</f>
        <v/>
      </c>
      <c r="M379" s="182" t="str">
        <f>IF(CADA_PROD!$C377="","",IFERROR(SUMIFS(MOVI_ENTR!M:M,MOVI_ENTR!D:D,D379,MOVI_ENTR!O:O,$E$5)/SUMIFS(MOVI_ENTR!I:I,MOVI_ENTR!D:D,D379,MOVI_ENTR!O:O,$E$5),0))</f>
        <v/>
      </c>
      <c r="N379" s="184" t="str">
        <f>IF(CADA_PROD!C377="","",G379/E379)</f>
        <v/>
      </c>
    </row>
    <row r="380" spans="2:14" ht="30" customHeight="1">
      <c r="B380" s="21">
        <f t="shared" si="11"/>
        <v>373</v>
      </c>
      <c r="C380" s="178" t="str">
        <f>IF(CADA_PROD!C378="","",CADA_PROD!C378)</f>
        <v/>
      </c>
      <c r="D380" s="179" t="str">
        <f>IF(CADA_PROD!D378="","",CADA_PROD!D378)</f>
        <v/>
      </c>
      <c r="E380" s="180" t="str">
        <f>IF(CADA_PROD!E378="","",CADA_PROD!E378)</f>
        <v/>
      </c>
      <c r="F380" s="180" t="str">
        <f>IF(CADA_PROD!D378="","",SUMIFS(MOVI_ENTR!I:I,MOVI_ENTR!D:D,D380,MOVI_ENTR!O:O,$E$5))</f>
        <v/>
      </c>
      <c r="G380" s="180" t="str">
        <f>IF(CADA_PROD!C378="","",SUMIFS(MOVI_SAID!H:H,MOVI_SAID!D:D,D380,MOVI_SAID!L:L,$E$5))</f>
        <v/>
      </c>
      <c r="H380" s="180" t="str">
        <f t="shared" si="10"/>
        <v/>
      </c>
      <c r="I380" s="179" t="str">
        <f>IF(CADA_PROD!C378="","",IFERROR(IF(H380&lt;=0,"Sem estoque",IF(H380/E380&lt;0.25,"Quase sem estoque",IF(H380/E380&lt;1.2,"Estoque baixo",IF(H380/E380&lt;2,"Estoque moderado","Estoque confortável")))),""))</f>
        <v/>
      </c>
      <c r="J380" s="182" t="str">
        <f>IF(CADA_PROD!C378="","",SUMIFS(MOVI_ENTR!M:M,MOVI_ENTR!D:D,D380,MOVI_ENTR!O:O,$E$5))</f>
        <v/>
      </c>
      <c r="K380" s="183" t="str">
        <f>IF(CADA_PROD!C378="","",IFERROR($J380/SUM($J$8:$J$1008),""))</f>
        <v/>
      </c>
      <c r="L380" s="183" t="str">
        <f>IF(CADA_PROD!C378="","",IFERROR(H380/SUM($H$8:$H$1008),""))</f>
        <v/>
      </c>
      <c r="M380" s="182" t="str">
        <f>IF(CADA_PROD!$C378="","",IFERROR(SUMIFS(MOVI_ENTR!M:M,MOVI_ENTR!D:D,D380,MOVI_ENTR!O:O,$E$5)/SUMIFS(MOVI_ENTR!I:I,MOVI_ENTR!D:D,D380,MOVI_ENTR!O:O,$E$5),0))</f>
        <v/>
      </c>
      <c r="N380" s="184" t="str">
        <f>IF(CADA_PROD!C378="","",G380/E380)</f>
        <v/>
      </c>
    </row>
    <row r="381" spans="2:14" ht="30" customHeight="1">
      <c r="B381" s="21">
        <f t="shared" si="11"/>
        <v>374</v>
      </c>
      <c r="C381" s="178" t="str">
        <f>IF(CADA_PROD!C379="","",CADA_PROD!C379)</f>
        <v/>
      </c>
      <c r="D381" s="179" t="str">
        <f>IF(CADA_PROD!D379="","",CADA_PROD!D379)</f>
        <v/>
      </c>
      <c r="E381" s="180" t="str">
        <f>IF(CADA_PROD!E379="","",CADA_PROD!E379)</f>
        <v/>
      </c>
      <c r="F381" s="180" t="str">
        <f>IF(CADA_PROD!D379="","",SUMIFS(MOVI_ENTR!I:I,MOVI_ENTR!D:D,D381,MOVI_ENTR!O:O,$E$5))</f>
        <v/>
      </c>
      <c r="G381" s="180" t="str">
        <f>IF(CADA_PROD!C379="","",SUMIFS(MOVI_SAID!H:H,MOVI_SAID!D:D,D381,MOVI_SAID!L:L,$E$5))</f>
        <v/>
      </c>
      <c r="H381" s="180" t="str">
        <f t="shared" si="10"/>
        <v/>
      </c>
      <c r="I381" s="179" t="str">
        <f>IF(CADA_PROD!C379="","",IFERROR(IF(H381&lt;=0,"Sem estoque",IF(H381/E381&lt;0.25,"Quase sem estoque",IF(H381/E381&lt;1.2,"Estoque baixo",IF(H381/E381&lt;2,"Estoque moderado","Estoque confortável")))),""))</f>
        <v/>
      </c>
      <c r="J381" s="182" t="str">
        <f>IF(CADA_PROD!C379="","",SUMIFS(MOVI_ENTR!M:M,MOVI_ENTR!D:D,D381,MOVI_ENTR!O:O,$E$5))</f>
        <v/>
      </c>
      <c r="K381" s="183" t="str">
        <f>IF(CADA_PROD!C379="","",IFERROR($J381/SUM($J$8:$J$1008),""))</f>
        <v/>
      </c>
      <c r="L381" s="183" t="str">
        <f>IF(CADA_PROD!C379="","",IFERROR(H381/SUM($H$8:$H$1008),""))</f>
        <v/>
      </c>
      <c r="M381" s="182" t="str">
        <f>IF(CADA_PROD!$C379="","",IFERROR(SUMIFS(MOVI_ENTR!M:M,MOVI_ENTR!D:D,D381,MOVI_ENTR!O:O,$E$5)/SUMIFS(MOVI_ENTR!I:I,MOVI_ENTR!D:D,D381,MOVI_ENTR!O:O,$E$5),0))</f>
        <v/>
      </c>
      <c r="N381" s="184" t="str">
        <f>IF(CADA_PROD!C379="","",G381/E381)</f>
        <v/>
      </c>
    </row>
    <row r="382" spans="2:14" ht="30" customHeight="1">
      <c r="B382" s="21">
        <f t="shared" si="11"/>
        <v>375</v>
      </c>
      <c r="C382" s="178" t="str">
        <f>IF(CADA_PROD!C380="","",CADA_PROD!C380)</f>
        <v/>
      </c>
      <c r="D382" s="179" t="str">
        <f>IF(CADA_PROD!D380="","",CADA_PROD!D380)</f>
        <v/>
      </c>
      <c r="E382" s="180" t="str">
        <f>IF(CADA_PROD!E380="","",CADA_PROD!E380)</f>
        <v/>
      </c>
      <c r="F382" s="180" t="str">
        <f>IF(CADA_PROD!D380="","",SUMIFS(MOVI_ENTR!I:I,MOVI_ENTR!D:D,D382,MOVI_ENTR!O:O,$E$5))</f>
        <v/>
      </c>
      <c r="G382" s="180" t="str">
        <f>IF(CADA_PROD!C380="","",SUMIFS(MOVI_SAID!H:H,MOVI_SAID!D:D,D382,MOVI_SAID!L:L,$E$5))</f>
        <v/>
      </c>
      <c r="H382" s="180" t="str">
        <f t="shared" si="10"/>
        <v/>
      </c>
      <c r="I382" s="179" t="str">
        <f>IF(CADA_PROD!C380="","",IFERROR(IF(H382&lt;=0,"Sem estoque",IF(H382/E382&lt;0.25,"Quase sem estoque",IF(H382/E382&lt;1.2,"Estoque baixo",IF(H382/E382&lt;2,"Estoque moderado","Estoque confortável")))),""))</f>
        <v/>
      </c>
      <c r="J382" s="182" t="str">
        <f>IF(CADA_PROD!C380="","",SUMIFS(MOVI_ENTR!M:M,MOVI_ENTR!D:D,D382,MOVI_ENTR!O:O,$E$5))</f>
        <v/>
      </c>
      <c r="K382" s="183" t="str">
        <f>IF(CADA_PROD!C380="","",IFERROR($J382/SUM($J$8:$J$1008),""))</f>
        <v/>
      </c>
      <c r="L382" s="183" t="str">
        <f>IF(CADA_PROD!C380="","",IFERROR(H382/SUM($H$8:$H$1008),""))</f>
        <v/>
      </c>
      <c r="M382" s="182" t="str">
        <f>IF(CADA_PROD!$C380="","",IFERROR(SUMIFS(MOVI_ENTR!M:M,MOVI_ENTR!D:D,D382,MOVI_ENTR!O:O,$E$5)/SUMIFS(MOVI_ENTR!I:I,MOVI_ENTR!D:D,D382,MOVI_ENTR!O:O,$E$5),0))</f>
        <v/>
      </c>
      <c r="N382" s="184" t="str">
        <f>IF(CADA_PROD!C380="","",G382/E382)</f>
        <v/>
      </c>
    </row>
    <row r="383" spans="2:14" ht="30" customHeight="1">
      <c r="B383" s="21">
        <f t="shared" si="11"/>
        <v>376</v>
      </c>
      <c r="C383" s="178" t="str">
        <f>IF(CADA_PROD!C381="","",CADA_PROD!C381)</f>
        <v/>
      </c>
      <c r="D383" s="179" t="str">
        <f>IF(CADA_PROD!D381="","",CADA_PROD!D381)</f>
        <v/>
      </c>
      <c r="E383" s="180" t="str">
        <f>IF(CADA_PROD!E381="","",CADA_PROD!E381)</f>
        <v/>
      </c>
      <c r="F383" s="180" t="str">
        <f>IF(CADA_PROD!D381="","",SUMIFS(MOVI_ENTR!I:I,MOVI_ENTR!D:D,D383,MOVI_ENTR!O:O,$E$5))</f>
        <v/>
      </c>
      <c r="G383" s="180" t="str">
        <f>IF(CADA_PROD!C381="","",SUMIFS(MOVI_SAID!H:H,MOVI_SAID!D:D,D383,MOVI_SAID!L:L,$E$5))</f>
        <v/>
      </c>
      <c r="H383" s="180" t="str">
        <f t="shared" si="10"/>
        <v/>
      </c>
      <c r="I383" s="179" t="str">
        <f>IF(CADA_PROD!C381="","",IFERROR(IF(H383&lt;=0,"Sem estoque",IF(H383/E383&lt;0.25,"Quase sem estoque",IF(H383/E383&lt;1.2,"Estoque baixo",IF(H383/E383&lt;2,"Estoque moderado","Estoque confortável")))),""))</f>
        <v/>
      </c>
      <c r="J383" s="182" t="str">
        <f>IF(CADA_PROD!C381="","",SUMIFS(MOVI_ENTR!M:M,MOVI_ENTR!D:D,D383,MOVI_ENTR!O:O,$E$5))</f>
        <v/>
      </c>
      <c r="K383" s="183" t="str">
        <f>IF(CADA_PROD!C381="","",IFERROR($J383/SUM($J$8:$J$1008),""))</f>
        <v/>
      </c>
      <c r="L383" s="183" t="str">
        <f>IF(CADA_PROD!C381="","",IFERROR(H383/SUM($H$8:$H$1008),""))</f>
        <v/>
      </c>
      <c r="M383" s="182" t="str">
        <f>IF(CADA_PROD!$C381="","",IFERROR(SUMIFS(MOVI_ENTR!M:M,MOVI_ENTR!D:D,D383,MOVI_ENTR!O:O,$E$5)/SUMIFS(MOVI_ENTR!I:I,MOVI_ENTR!D:D,D383,MOVI_ENTR!O:O,$E$5),0))</f>
        <v/>
      </c>
      <c r="N383" s="184" t="str">
        <f>IF(CADA_PROD!C381="","",G383/E383)</f>
        <v/>
      </c>
    </row>
    <row r="384" spans="2:14" ht="30" customHeight="1">
      <c r="B384" s="21">
        <f t="shared" si="11"/>
        <v>377</v>
      </c>
      <c r="C384" s="178" t="str">
        <f>IF(CADA_PROD!C382="","",CADA_PROD!C382)</f>
        <v/>
      </c>
      <c r="D384" s="179" t="str">
        <f>IF(CADA_PROD!D382="","",CADA_PROD!D382)</f>
        <v/>
      </c>
      <c r="E384" s="180" t="str">
        <f>IF(CADA_PROD!E382="","",CADA_PROD!E382)</f>
        <v/>
      </c>
      <c r="F384" s="180" t="str">
        <f>IF(CADA_PROD!D382="","",SUMIFS(MOVI_ENTR!I:I,MOVI_ENTR!D:D,D384,MOVI_ENTR!O:O,$E$5))</f>
        <v/>
      </c>
      <c r="G384" s="180" t="str">
        <f>IF(CADA_PROD!C382="","",SUMIFS(MOVI_SAID!H:H,MOVI_SAID!D:D,D384,MOVI_SAID!L:L,$E$5))</f>
        <v/>
      </c>
      <c r="H384" s="180" t="str">
        <f t="shared" si="10"/>
        <v/>
      </c>
      <c r="I384" s="179" t="str">
        <f>IF(CADA_PROD!C382="","",IFERROR(IF(H384&lt;=0,"Sem estoque",IF(H384/E384&lt;0.25,"Quase sem estoque",IF(H384/E384&lt;1.2,"Estoque baixo",IF(H384/E384&lt;2,"Estoque moderado","Estoque confortável")))),""))</f>
        <v/>
      </c>
      <c r="J384" s="182" t="str">
        <f>IF(CADA_PROD!C382="","",SUMIFS(MOVI_ENTR!M:M,MOVI_ENTR!D:D,D384,MOVI_ENTR!O:O,$E$5))</f>
        <v/>
      </c>
      <c r="K384" s="183" t="str">
        <f>IF(CADA_PROD!C382="","",IFERROR($J384/SUM($J$8:$J$1008),""))</f>
        <v/>
      </c>
      <c r="L384" s="183" t="str">
        <f>IF(CADA_PROD!C382="","",IFERROR(H384/SUM($H$8:$H$1008),""))</f>
        <v/>
      </c>
      <c r="M384" s="182" t="str">
        <f>IF(CADA_PROD!$C382="","",IFERROR(SUMIFS(MOVI_ENTR!M:M,MOVI_ENTR!D:D,D384,MOVI_ENTR!O:O,$E$5)/SUMIFS(MOVI_ENTR!I:I,MOVI_ENTR!D:D,D384,MOVI_ENTR!O:O,$E$5),0))</f>
        <v/>
      </c>
      <c r="N384" s="184" t="str">
        <f>IF(CADA_PROD!C382="","",G384/E384)</f>
        <v/>
      </c>
    </row>
    <row r="385" spans="2:14" ht="30" customHeight="1">
      <c r="B385" s="21">
        <f t="shared" si="11"/>
        <v>378</v>
      </c>
      <c r="C385" s="178" t="str">
        <f>IF(CADA_PROD!C383="","",CADA_PROD!C383)</f>
        <v/>
      </c>
      <c r="D385" s="179" t="str">
        <f>IF(CADA_PROD!D383="","",CADA_PROD!D383)</f>
        <v/>
      </c>
      <c r="E385" s="180" t="str">
        <f>IF(CADA_PROD!E383="","",CADA_PROD!E383)</f>
        <v/>
      </c>
      <c r="F385" s="180" t="str">
        <f>IF(CADA_PROD!D383="","",SUMIFS(MOVI_ENTR!I:I,MOVI_ENTR!D:D,D385,MOVI_ENTR!O:O,$E$5))</f>
        <v/>
      </c>
      <c r="G385" s="180" t="str">
        <f>IF(CADA_PROD!C383="","",SUMIFS(MOVI_SAID!H:H,MOVI_SAID!D:D,D385,MOVI_SAID!L:L,$E$5))</f>
        <v/>
      </c>
      <c r="H385" s="180" t="str">
        <f t="shared" si="10"/>
        <v/>
      </c>
      <c r="I385" s="179" t="str">
        <f>IF(CADA_PROD!C383="","",IFERROR(IF(H385&lt;=0,"Sem estoque",IF(H385/E385&lt;0.25,"Quase sem estoque",IF(H385/E385&lt;1.2,"Estoque baixo",IF(H385/E385&lt;2,"Estoque moderado","Estoque confortável")))),""))</f>
        <v/>
      </c>
      <c r="J385" s="182" t="str">
        <f>IF(CADA_PROD!C383="","",SUMIFS(MOVI_ENTR!M:M,MOVI_ENTR!D:D,D385,MOVI_ENTR!O:O,$E$5))</f>
        <v/>
      </c>
      <c r="K385" s="183" t="str">
        <f>IF(CADA_PROD!C383="","",IFERROR($J385/SUM($J$8:$J$1008),""))</f>
        <v/>
      </c>
      <c r="L385" s="183" t="str">
        <f>IF(CADA_PROD!C383="","",IFERROR(H385/SUM($H$8:$H$1008),""))</f>
        <v/>
      </c>
      <c r="M385" s="182" t="str">
        <f>IF(CADA_PROD!$C383="","",IFERROR(SUMIFS(MOVI_ENTR!M:M,MOVI_ENTR!D:D,D385,MOVI_ENTR!O:O,$E$5)/SUMIFS(MOVI_ENTR!I:I,MOVI_ENTR!D:D,D385,MOVI_ENTR!O:O,$E$5),0))</f>
        <v/>
      </c>
      <c r="N385" s="184" t="str">
        <f>IF(CADA_PROD!C383="","",G385/E385)</f>
        <v/>
      </c>
    </row>
    <row r="386" spans="2:14" ht="30" customHeight="1">
      <c r="B386" s="21">
        <f t="shared" si="11"/>
        <v>379</v>
      </c>
      <c r="C386" s="178" t="str">
        <f>IF(CADA_PROD!C384="","",CADA_PROD!C384)</f>
        <v/>
      </c>
      <c r="D386" s="179" t="str">
        <f>IF(CADA_PROD!D384="","",CADA_PROD!D384)</f>
        <v/>
      </c>
      <c r="E386" s="180" t="str">
        <f>IF(CADA_PROD!E384="","",CADA_PROD!E384)</f>
        <v/>
      </c>
      <c r="F386" s="180" t="str">
        <f>IF(CADA_PROD!D384="","",SUMIFS(MOVI_ENTR!I:I,MOVI_ENTR!D:D,D386,MOVI_ENTR!O:O,$E$5))</f>
        <v/>
      </c>
      <c r="G386" s="180" t="str">
        <f>IF(CADA_PROD!C384="","",SUMIFS(MOVI_SAID!H:H,MOVI_SAID!D:D,D386,MOVI_SAID!L:L,$E$5))</f>
        <v/>
      </c>
      <c r="H386" s="180" t="str">
        <f t="shared" si="10"/>
        <v/>
      </c>
      <c r="I386" s="179" t="str">
        <f>IF(CADA_PROD!C384="","",IFERROR(IF(H386&lt;=0,"Sem estoque",IF(H386/E386&lt;0.25,"Quase sem estoque",IF(H386/E386&lt;1.2,"Estoque baixo",IF(H386/E386&lt;2,"Estoque moderado","Estoque confortável")))),""))</f>
        <v/>
      </c>
      <c r="J386" s="182" t="str">
        <f>IF(CADA_PROD!C384="","",SUMIFS(MOVI_ENTR!M:M,MOVI_ENTR!D:D,D386,MOVI_ENTR!O:O,$E$5))</f>
        <v/>
      </c>
      <c r="K386" s="183" t="str">
        <f>IF(CADA_PROD!C384="","",IFERROR($J386/SUM($J$8:$J$1008),""))</f>
        <v/>
      </c>
      <c r="L386" s="183" t="str">
        <f>IF(CADA_PROD!C384="","",IFERROR(H386/SUM($H$8:$H$1008),""))</f>
        <v/>
      </c>
      <c r="M386" s="182" t="str">
        <f>IF(CADA_PROD!$C384="","",IFERROR(SUMIFS(MOVI_ENTR!M:M,MOVI_ENTR!D:D,D386,MOVI_ENTR!O:O,$E$5)/SUMIFS(MOVI_ENTR!I:I,MOVI_ENTR!D:D,D386,MOVI_ENTR!O:O,$E$5),0))</f>
        <v/>
      </c>
      <c r="N386" s="184" t="str">
        <f>IF(CADA_PROD!C384="","",G386/E386)</f>
        <v/>
      </c>
    </row>
    <row r="387" spans="2:14" ht="30" customHeight="1">
      <c r="B387" s="21">
        <f t="shared" si="11"/>
        <v>380</v>
      </c>
      <c r="C387" s="178" t="str">
        <f>IF(CADA_PROD!C385="","",CADA_PROD!C385)</f>
        <v/>
      </c>
      <c r="D387" s="179" t="str">
        <f>IF(CADA_PROD!D385="","",CADA_PROD!D385)</f>
        <v/>
      </c>
      <c r="E387" s="180" t="str">
        <f>IF(CADA_PROD!E385="","",CADA_PROD!E385)</f>
        <v/>
      </c>
      <c r="F387" s="180" t="str">
        <f>IF(CADA_PROD!D385="","",SUMIFS(MOVI_ENTR!I:I,MOVI_ENTR!D:D,D387,MOVI_ENTR!O:O,$E$5))</f>
        <v/>
      </c>
      <c r="G387" s="180" t="str">
        <f>IF(CADA_PROD!C385="","",SUMIFS(MOVI_SAID!H:H,MOVI_SAID!D:D,D387,MOVI_SAID!L:L,$E$5))</f>
        <v/>
      </c>
      <c r="H387" s="180" t="str">
        <f t="shared" si="10"/>
        <v/>
      </c>
      <c r="I387" s="179" t="str">
        <f>IF(CADA_PROD!C385="","",IFERROR(IF(H387&lt;=0,"Sem estoque",IF(H387/E387&lt;0.25,"Quase sem estoque",IF(H387/E387&lt;1.2,"Estoque baixo",IF(H387/E387&lt;2,"Estoque moderado","Estoque confortável")))),""))</f>
        <v/>
      </c>
      <c r="J387" s="182" t="str">
        <f>IF(CADA_PROD!C385="","",SUMIFS(MOVI_ENTR!M:M,MOVI_ENTR!D:D,D387,MOVI_ENTR!O:O,$E$5))</f>
        <v/>
      </c>
      <c r="K387" s="183" t="str">
        <f>IF(CADA_PROD!C385="","",IFERROR($J387/SUM($J$8:$J$1008),""))</f>
        <v/>
      </c>
      <c r="L387" s="183" t="str">
        <f>IF(CADA_PROD!C385="","",IFERROR(H387/SUM($H$8:$H$1008),""))</f>
        <v/>
      </c>
      <c r="M387" s="182" t="str">
        <f>IF(CADA_PROD!$C385="","",IFERROR(SUMIFS(MOVI_ENTR!M:M,MOVI_ENTR!D:D,D387,MOVI_ENTR!O:O,$E$5)/SUMIFS(MOVI_ENTR!I:I,MOVI_ENTR!D:D,D387,MOVI_ENTR!O:O,$E$5),0))</f>
        <v/>
      </c>
      <c r="N387" s="184" t="str">
        <f>IF(CADA_PROD!C385="","",G387/E387)</f>
        <v/>
      </c>
    </row>
    <row r="388" spans="2:14" ht="30" customHeight="1">
      <c r="B388" s="21">
        <f t="shared" si="11"/>
        <v>381</v>
      </c>
      <c r="C388" s="178" t="str">
        <f>IF(CADA_PROD!C386="","",CADA_PROD!C386)</f>
        <v/>
      </c>
      <c r="D388" s="179" t="str">
        <f>IF(CADA_PROD!D386="","",CADA_PROD!D386)</f>
        <v/>
      </c>
      <c r="E388" s="180" t="str">
        <f>IF(CADA_PROD!E386="","",CADA_PROD!E386)</f>
        <v/>
      </c>
      <c r="F388" s="180" t="str">
        <f>IF(CADA_PROD!D386="","",SUMIFS(MOVI_ENTR!I:I,MOVI_ENTR!D:D,D388,MOVI_ENTR!O:O,$E$5))</f>
        <v/>
      </c>
      <c r="G388" s="180" t="str">
        <f>IF(CADA_PROD!C386="","",SUMIFS(MOVI_SAID!H:H,MOVI_SAID!D:D,D388,MOVI_SAID!L:L,$E$5))</f>
        <v/>
      </c>
      <c r="H388" s="180" t="str">
        <f t="shared" si="10"/>
        <v/>
      </c>
      <c r="I388" s="179" t="str">
        <f>IF(CADA_PROD!C386="","",IFERROR(IF(H388&lt;=0,"Sem estoque",IF(H388/E388&lt;0.25,"Quase sem estoque",IF(H388/E388&lt;1.2,"Estoque baixo",IF(H388/E388&lt;2,"Estoque moderado","Estoque confortável")))),""))</f>
        <v/>
      </c>
      <c r="J388" s="182" t="str">
        <f>IF(CADA_PROD!C386="","",SUMIFS(MOVI_ENTR!M:M,MOVI_ENTR!D:D,D388,MOVI_ENTR!O:O,$E$5))</f>
        <v/>
      </c>
      <c r="K388" s="183" t="str">
        <f>IF(CADA_PROD!C386="","",IFERROR($J388/SUM($J$8:$J$1008),""))</f>
        <v/>
      </c>
      <c r="L388" s="183" t="str">
        <f>IF(CADA_PROD!C386="","",IFERROR(H388/SUM($H$8:$H$1008),""))</f>
        <v/>
      </c>
      <c r="M388" s="182" t="str">
        <f>IF(CADA_PROD!$C386="","",IFERROR(SUMIFS(MOVI_ENTR!M:M,MOVI_ENTR!D:D,D388,MOVI_ENTR!O:O,$E$5)/SUMIFS(MOVI_ENTR!I:I,MOVI_ENTR!D:D,D388,MOVI_ENTR!O:O,$E$5),0))</f>
        <v/>
      </c>
      <c r="N388" s="184" t="str">
        <f>IF(CADA_PROD!C386="","",G388/E388)</f>
        <v/>
      </c>
    </row>
    <row r="389" spans="2:14" ht="30" customHeight="1">
      <c r="B389" s="21">
        <f t="shared" si="11"/>
        <v>382</v>
      </c>
      <c r="C389" s="178" t="str">
        <f>IF(CADA_PROD!C387="","",CADA_PROD!C387)</f>
        <v/>
      </c>
      <c r="D389" s="179" t="str">
        <f>IF(CADA_PROD!D387="","",CADA_PROD!D387)</f>
        <v/>
      </c>
      <c r="E389" s="180" t="str">
        <f>IF(CADA_PROD!E387="","",CADA_PROD!E387)</f>
        <v/>
      </c>
      <c r="F389" s="180" t="str">
        <f>IF(CADA_PROD!D387="","",SUMIFS(MOVI_ENTR!I:I,MOVI_ENTR!D:D,D389,MOVI_ENTR!O:O,$E$5))</f>
        <v/>
      </c>
      <c r="G389" s="180" t="str">
        <f>IF(CADA_PROD!C387="","",SUMIFS(MOVI_SAID!H:H,MOVI_SAID!D:D,D389,MOVI_SAID!L:L,$E$5))</f>
        <v/>
      </c>
      <c r="H389" s="180" t="str">
        <f t="shared" si="10"/>
        <v/>
      </c>
      <c r="I389" s="179" t="str">
        <f>IF(CADA_PROD!C387="","",IFERROR(IF(H389&lt;=0,"Sem estoque",IF(H389/E389&lt;0.25,"Quase sem estoque",IF(H389/E389&lt;1.2,"Estoque baixo",IF(H389/E389&lt;2,"Estoque moderado","Estoque confortável")))),""))</f>
        <v/>
      </c>
      <c r="J389" s="182" t="str">
        <f>IF(CADA_PROD!C387="","",SUMIFS(MOVI_ENTR!M:M,MOVI_ENTR!D:D,D389,MOVI_ENTR!O:O,$E$5))</f>
        <v/>
      </c>
      <c r="K389" s="183" t="str">
        <f>IF(CADA_PROD!C387="","",IFERROR($J389/SUM($J$8:$J$1008),""))</f>
        <v/>
      </c>
      <c r="L389" s="183" t="str">
        <f>IF(CADA_PROD!C387="","",IFERROR(H389/SUM($H$8:$H$1008),""))</f>
        <v/>
      </c>
      <c r="M389" s="182" t="str">
        <f>IF(CADA_PROD!$C387="","",IFERROR(SUMIFS(MOVI_ENTR!M:M,MOVI_ENTR!D:D,D389,MOVI_ENTR!O:O,$E$5)/SUMIFS(MOVI_ENTR!I:I,MOVI_ENTR!D:D,D389,MOVI_ENTR!O:O,$E$5),0))</f>
        <v/>
      </c>
      <c r="N389" s="184" t="str">
        <f>IF(CADA_PROD!C387="","",G389/E389)</f>
        <v/>
      </c>
    </row>
    <row r="390" spans="2:14" ht="30" customHeight="1">
      <c r="B390" s="21">
        <f t="shared" si="11"/>
        <v>383</v>
      </c>
      <c r="C390" s="178" t="str">
        <f>IF(CADA_PROD!C388="","",CADA_PROD!C388)</f>
        <v/>
      </c>
      <c r="D390" s="179" t="str">
        <f>IF(CADA_PROD!D388="","",CADA_PROD!D388)</f>
        <v/>
      </c>
      <c r="E390" s="180" t="str">
        <f>IF(CADA_PROD!E388="","",CADA_PROD!E388)</f>
        <v/>
      </c>
      <c r="F390" s="180" t="str">
        <f>IF(CADA_PROD!D388="","",SUMIFS(MOVI_ENTR!I:I,MOVI_ENTR!D:D,D390,MOVI_ENTR!O:O,$E$5))</f>
        <v/>
      </c>
      <c r="G390" s="180" t="str">
        <f>IF(CADA_PROD!C388="","",SUMIFS(MOVI_SAID!H:H,MOVI_SAID!D:D,D390,MOVI_SAID!L:L,$E$5))</f>
        <v/>
      </c>
      <c r="H390" s="180" t="str">
        <f t="shared" si="10"/>
        <v/>
      </c>
      <c r="I390" s="179" t="str">
        <f>IF(CADA_PROD!C388="","",IFERROR(IF(H390&lt;=0,"Sem estoque",IF(H390/E390&lt;0.25,"Quase sem estoque",IF(H390/E390&lt;1.2,"Estoque baixo",IF(H390/E390&lt;2,"Estoque moderado","Estoque confortável")))),""))</f>
        <v/>
      </c>
      <c r="J390" s="182" t="str">
        <f>IF(CADA_PROD!C388="","",SUMIFS(MOVI_ENTR!M:M,MOVI_ENTR!D:D,D390,MOVI_ENTR!O:O,$E$5))</f>
        <v/>
      </c>
      <c r="K390" s="183" t="str">
        <f>IF(CADA_PROD!C388="","",IFERROR($J390/SUM($J$8:$J$1008),""))</f>
        <v/>
      </c>
      <c r="L390" s="183" t="str">
        <f>IF(CADA_PROD!C388="","",IFERROR(H390/SUM($H$8:$H$1008),""))</f>
        <v/>
      </c>
      <c r="M390" s="182" t="str">
        <f>IF(CADA_PROD!$C388="","",IFERROR(SUMIFS(MOVI_ENTR!M:M,MOVI_ENTR!D:D,D390,MOVI_ENTR!O:O,$E$5)/SUMIFS(MOVI_ENTR!I:I,MOVI_ENTR!D:D,D390,MOVI_ENTR!O:O,$E$5),0))</f>
        <v/>
      </c>
      <c r="N390" s="184" t="str">
        <f>IF(CADA_PROD!C388="","",G390/E390)</f>
        <v/>
      </c>
    </row>
    <row r="391" spans="2:14" ht="30" customHeight="1">
      <c r="B391" s="21">
        <f t="shared" si="11"/>
        <v>384</v>
      </c>
      <c r="C391" s="178" t="str">
        <f>IF(CADA_PROD!C389="","",CADA_PROD!C389)</f>
        <v/>
      </c>
      <c r="D391" s="179" t="str">
        <f>IF(CADA_PROD!D389="","",CADA_PROD!D389)</f>
        <v/>
      </c>
      <c r="E391" s="180" t="str">
        <f>IF(CADA_PROD!E389="","",CADA_PROD!E389)</f>
        <v/>
      </c>
      <c r="F391" s="180" t="str">
        <f>IF(CADA_PROD!D389="","",SUMIFS(MOVI_ENTR!I:I,MOVI_ENTR!D:D,D391,MOVI_ENTR!O:O,$E$5))</f>
        <v/>
      </c>
      <c r="G391" s="180" t="str">
        <f>IF(CADA_PROD!C389="","",SUMIFS(MOVI_SAID!H:H,MOVI_SAID!D:D,D391,MOVI_SAID!L:L,$E$5))</f>
        <v/>
      </c>
      <c r="H391" s="180" t="str">
        <f t="shared" si="10"/>
        <v/>
      </c>
      <c r="I391" s="179" t="str">
        <f>IF(CADA_PROD!C389="","",IFERROR(IF(H391&lt;=0,"Sem estoque",IF(H391/E391&lt;0.25,"Quase sem estoque",IF(H391/E391&lt;1.2,"Estoque baixo",IF(H391/E391&lt;2,"Estoque moderado","Estoque confortável")))),""))</f>
        <v/>
      </c>
      <c r="J391" s="182" t="str">
        <f>IF(CADA_PROD!C389="","",SUMIFS(MOVI_ENTR!M:M,MOVI_ENTR!D:D,D391,MOVI_ENTR!O:O,$E$5))</f>
        <v/>
      </c>
      <c r="K391" s="183" t="str">
        <f>IF(CADA_PROD!C389="","",IFERROR($J391/SUM($J$8:$J$1008),""))</f>
        <v/>
      </c>
      <c r="L391" s="183" t="str">
        <f>IF(CADA_PROD!C389="","",IFERROR(H391/SUM($H$8:$H$1008),""))</f>
        <v/>
      </c>
      <c r="M391" s="182" t="str">
        <f>IF(CADA_PROD!$C389="","",IFERROR(SUMIFS(MOVI_ENTR!M:M,MOVI_ENTR!D:D,D391,MOVI_ENTR!O:O,$E$5)/SUMIFS(MOVI_ENTR!I:I,MOVI_ENTR!D:D,D391,MOVI_ENTR!O:O,$E$5),0))</f>
        <v/>
      </c>
      <c r="N391" s="184" t="str">
        <f>IF(CADA_PROD!C389="","",G391/E391)</f>
        <v/>
      </c>
    </row>
    <row r="392" spans="2:14" ht="30" customHeight="1">
      <c r="B392" s="21">
        <f t="shared" si="11"/>
        <v>385</v>
      </c>
      <c r="C392" s="178" t="str">
        <f>IF(CADA_PROD!C390="","",CADA_PROD!C390)</f>
        <v/>
      </c>
      <c r="D392" s="179" t="str">
        <f>IF(CADA_PROD!D390="","",CADA_PROD!D390)</f>
        <v/>
      </c>
      <c r="E392" s="180" t="str">
        <f>IF(CADA_PROD!E390="","",CADA_PROD!E390)</f>
        <v/>
      </c>
      <c r="F392" s="180" t="str">
        <f>IF(CADA_PROD!D390="","",SUMIFS(MOVI_ENTR!I:I,MOVI_ENTR!D:D,D392,MOVI_ENTR!O:O,$E$5))</f>
        <v/>
      </c>
      <c r="G392" s="180" t="str">
        <f>IF(CADA_PROD!C390="","",SUMIFS(MOVI_SAID!H:H,MOVI_SAID!D:D,D392,MOVI_SAID!L:L,$E$5))</f>
        <v/>
      </c>
      <c r="H392" s="180" t="str">
        <f t="shared" si="10"/>
        <v/>
      </c>
      <c r="I392" s="179" t="str">
        <f>IF(CADA_PROD!C390="","",IFERROR(IF(H392&lt;=0,"Sem estoque",IF(H392/E392&lt;0.25,"Quase sem estoque",IF(H392/E392&lt;1.2,"Estoque baixo",IF(H392/E392&lt;2,"Estoque moderado","Estoque confortável")))),""))</f>
        <v/>
      </c>
      <c r="J392" s="182" t="str">
        <f>IF(CADA_PROD!C390="","",SUMIFS(MOVI_ENTR!M:M,MOVI_ENTR!D:D,D392,MOVI_ENTR!O:O,$E$5))</f>
        <v/>
      </c>
      <c r="K392" s="183" t="str">
        <f>IF(CADA_PROD!C390="","",IFERROR($J392/SUM($J$8:$J$1008),""))</f>
        <v/>
      </c>
      <c r="L392" s="183" t="str">
        <f>IF(CADA_PROD!C390="","",IFERROR(H392/SUM($H$8:$H$1008),""))</f>
        <v/>
      </c>
      <c r="M392" s="182" t="str">
        <f>IF(CADA_PROD!$C390="","",IFERROR(SUMIFS(MOVI_ENTR!M:M,MOVI_ENTR!D:D,D392,MOVI_ENTR!O:O,$E$5)/SUMIFS(MOVI_ENTR!I:I,MOVI_ENTR!D:D,D392,MOVI_ENTR!O:O,$E$5),0))</f>
        <v/>
      </c>
      <c r="N392" s="184" t="str">
        <f>IF(CADA_PROD!C390="","",G392/E392)</f>
        <v/>
      </c>
    </row>
    <row r="393" spans="2:14" ht="30" customHeight="1">
      <c r="B393" s="21">
        <f t="shared" si="11"/>
        <v>386</v>
      </c>
      <c r="C393" s="178" t="str">
        <f>IF(CADA_PROD!C391="","",CADA_PROD!C391)</f>
        <v/>
      </c>
      <c r="D393" s="179" t="str">
        <f>IF(CADA_PROD!D391="","",CADA_PROD!D391)</f>
        <v/>
      </c>
      <c r="E393" s="180" t="str">
        <f>IF(CADA_PROD!E391="","",CADA_PROD!E391)</f>
        <v/>
      </c>
      <c r="F393" s="180" t="str">
        <f>IF(CADA_PROD!D391="","",SUMIFS(MOVI_ENTR!I:I,MOVI_ENTR!D:D,D393,MOVI_ENTR!O:O,$E$5))</f>
        <v/>
      </c>
      <c r="G393" s="180" t="str">
        <f>IF(CADA_PROD!C391="","",SUMIFS(MOVI_SAID!H:H,MOVI_SAID!D:D,D393,MOVI_SAID!L:L,$E$5))</f>
        <v/>
      </c>
      <c r="H393" s="180" t="str">
        <f t="shared" ref="H393:H456" si="12">IFERROR(F393-G393,"")</f>
        <v/>
      </c>
      <c r="I393" s="179" t="str">
        <f>IF(CADA_PROD!C391="","",IFERROR(IF(H393&lt;=0,"Sem estoque",IF(H393/E393&lt;0.25,"Quase sem estoque",IF(H393/E393&lt;1.2,"Estoque baixo",IF(H393/E393&lt;2,"Estoque moderado","Estoque confortável")))),""))</f>
        <v/>
      </c>
      <c r="J393" s="182" t="str">
        <f>IF(CADA_PROD!C391="","",SUMIFS(MOVI_ENTR!M:M,MOVI_ENTR!D:D,D393,MOVI_ENTR!O:O,$E$5))</f>
        <v/>
      </c>
      <c r="K393" s="183" t="str">
        <f>IF(CADA_PROD!C391="","",IFERROR($J393/SUM($J$8:$J$1008),""))</f>
        <v/>
      </c>
      <c r="L393" s="183" t="str">
        <f>IF(CADA_PROD!C391="","",IFERROR(H393/SUM($H$8:$H$1008),""))</f>
        <v/>
      </c>
      <c r="M393" s="182" t="str">
        <f>IF(CADA_PROD!$C391="","",IFERROR(SUMIFS(MOVI_ENTR!M:M,MOVI_ENTR!D:D,D393,MOVI_ENTR!O:O,$E$5)/SUMIFS(MOVI_ENTR!I:I,MOVI_ENTR!D:D,D393,MOVI_ENTR!O:O,$E$5),0))</f>
        <v/>
      </c>
      <c r="N393" s="184" t="str">
        <f>IF(CADA_PROD!C391="","",G393/E393)</f>
        <v/>
      </c>
    </row>
    <row r="394" spans="2:14" ht="30" customHeight="1">
      <c r="B394" s="21">
        <f t="shared" ref="B394:B457" si="13">B393+1</f>
        <v>387</v>
      </c>
      <c r="C394" s="178" t="str">
        <f>IF(CADA_PROD!C392="","",CADA_PROD!C392)</f>
        <v/>
      </c>
      <c r="D394" s="179" t="str">
        <f>IF(CADA_PROD!D392="","",CADA_PROD!D392)</f>
        <v/>
      </c>
      <c r="E394" s="180" t="str">
        <f>IF(CADA_PROD!E392="","",CADA_PROD!E392)</f>
        <v/>
      </c>
      <c r="F394" s="180" t="str">
        <f>IF(CADA_PROD!D392="","",SUMIFS(MOVI_ENTR!I:I,MOVI_ENTR!D:D,D394,MOVI_ENTR!O:O,$E$5))</f>
        <v/>
      </c>
      <c r="G394" s="180" t="str">
        <f>IF(CADA_PROD!C392="","",SUMIFS(MOVI_SAID!H:H,MOVI_SAID!D:D,D394,MOVI_SAID!L:L,$E$5))</f>
        <v/>
      </c>
      <c r="H394" s="180" t="str">
        <f t="shared" si="12"/>
        <v/>
      </c>
      <c r="I394" s="179" t="str">
        <f>IF(CADA_PROD!C392="","",IFERROR(IF(H394&lt;=0,"Sem estoque",IF(H394/E394&lt;0.25,"Quase sem estoque",IF(H394/E394&lt;1.2,"Estoque baixo",IF(H394/E394&lt;2,"Estoque moderado","Estoque confortável")))),""))</f>
        <v/>
      </c>
      <c r="J394" s="182" t="str">
        <f>IF(CADA_PROD!C392="","",SUMIFS(MOVI_ENTR!M:M,MOVI_ENTR!D:D,D394,MOVI_ENTR!O:O,$E$5))</f>
        <v/>
      </c>
      <c r="K394" s="183" t="str">
        <f>IF(CADA_PROD!C392="","",IFERROR($J394/SUM($J$8:$J$1008),""))</f>
        <v/>
      </c>
      <c r="L394" s="183" t="str">
        <f>IF(CADA_PROD!C392="","",IFERROR(H394/SUM($H$8:$H$1008),""))</f>
        <v/>
      </c>
      <c r="M394" s="182" t="str">
        <f>IF(CADA_PROD!$C392="","",IFERROR(SUMIFS(MOVI_ENTR!M:M,MOVI_ENTR!D:D,D394,MOVI_ENTR!O:O,$E$5)/SUMIFS(MOVI_ENTR!I:I,MOVI_ENTR!D:D,D394,MOVI_ENTR!O:O,$E$5),0))</f>
        <v/>
      </c>
      <c r="N394" s="184" t="str">
        <f>IF(CADA_PROD!C392="","",G394/E394)</f>
        <v/>
      </c>
    </row>
    <row r="395" spans="2:14" ht="30" customHeight="1">
      <c r="B395" s="21">
        <f t="shared" si="13"/>
        <v>388</v>
      </c>
      <c r="C395" s="178" t="str">
        <f>IF(CADA_PROD!C393="","",CADA_PROD!C393)</f>
        <v/>
      </c>
      <c r="D395" s="179" t="str">
        <f>IF(CADA_PROD!D393="","",CADA_PROD!D393)</f>
        <v/>
      </c>
      <c r="E395" s="180" t="str">
        <f>IF(CADA_PROD!E393="","",CADA_PROD!E393)</f>
        <v/>
      </c>
      <c r="F395" s="180" t="str">
        <f>IF(CADA_PROD!D393="","",SUMIFS(MOVI_ENTR!I:I,MOVI_ENTR!D:D,D395,MOVI_ENTR!O:O,$E$5))</f>
        <v/>
      </c>
      <c r="G395" s="180" t="str">
        <f>IF(CADA_PROD!C393="","",SUMIFS(MOVI_SAID!H:H,MOVI_SAID!D:D,D395,MOVI_SAID!L:L,$E$5))</f>
        <v/>
      </c>
      <c r="H395" s="180" t="str">
        <f t="shared" si="12"/>
        <v/>
      </c>
      <c r="I395" s="179" t="str">
        <f>IF(CADA_PROD!C393="","",IFERROR(IF(H395&lt;=0,"Sem estoque",IF(H395/E395&lt;0.25,"Quase sem estoque",IF(H395/E395&lt;1.2,"Estoque baixo",IF(H395/E395&lt;2,"Estoque moderado","Estoque confortável")))),""))</f>
        <v/>
      </c>
      <c r="J395" s="182" t="str">
        <f>IF(CADA_PROD!C393="","",SUMIFS(MOVI_ENTR!M:M,MOVI_ENTR!D:D,D395,MOVI_ENTR!O:O,$E$5))</f>
        <v/>
      </c>
      <c r="K395" s="183" t="str">
        <f>IF(CADA_PROD!C393="","",IFERROR($J395/SUM($J$8:$J$1008),""))</f>
        <v/>
      </c>
      <c r="L395" s="183" t="str">
        <f>IF(CADA_PROD!C393="","",IFERROR(H395/SUM($H$8:$H$1008),""))</f>
        <v/>
      </c>
      <c r="M395" s="182" t="str">
        <f>IF(CADA_PROD!$C393="","",IFERROR(SUMIFS(MOVI_ENTR!M:M,MOVI_ENTR!D:D,D395,MOVI_ENTR!O:O,$E$5)/SUMIFS(MOVI_ENTR!I:I,MOVI_ENTR!D:D,D395,MOVI_ENTR!O:O,$E$5),0))</f>
        <v/>
      </c>
      <c r="N395" s="184" t="str">
        <f>IF(CADA_PROD!C393="","",G395/E395)</f>
        <v/>
      </c>
    </row>
    <row r="396" spans="2:14" ht="30" customHeight="1">
      <c r="B396" s="21">
        <f t="shared" si="13"/>
        <v>389</v>
      </c>
      <c r="C396" s="178" t="str">
        <f>IF(CADA_PROD!C394="","",CADA_PROD!C394)</f>
        <v/>
      </c>
      <c r="D396" s="179" t="str">
        <f>IF(CADA_PROD!D394="","",CADA_PROD!D394)</f>
        <v/>
      </c>
      <c r="E396" s="180" t="str">
        <f>IF(CADA_PROD!E394="","",CADA_PROD!E394)</f>
        <v/>
      </c>
      <c r="F396" s="180" t="str">
        <f>IF(CADA_PROD!D394="","",SUMIFS(MOVI_ENTR!I:I,MOVI_ENTR!D:D,D396,MOVI_ENTR!O:O,$E$5))</f>
        <v/>
      </c>
      <c r="G396" s="180" t="str">
        <f>IF(CADA_PROD!C394="","",SUMIFS(MOVI_SAID!H:H,MOVI_SAID!D:D,D396,MOVI_SAID!L:L,$E$5))</f>
        <v/>
      </c>
      <c r="H396" s="180" t="str">
        <f t="shared" si="12"/>
        <v/>
      </c>
      <c r="I396" s="179" t="str">
        <f>IF(CADA_PROD!C394="","",IFERROR(IF(H396&lt;=0,"Sem estoque",IF(H396/E396&lt;0.25,"Quase sem estoque",IF(H396/E396&lt;1.2,"Estoque baixo",IF(H396/E396&lt;2,"Estoque moderado","Estoque confortável")))),""))</f>
        <v/>
      </c>
      <c r="J396" s="182" t="str">
        <f>IF(CADA_PROD!C394="","",SUMIFS(MOVI_ENTR!M:M,MOVI_ENTR!D:D,D396,MOVI_ENTR!O:O,$E$5))</f>
        <v/>
      </c>
      <c r="K396" s="183" t="str">
        <f>IF(CADA_PROD!C394="","",IFERROR($J396/SUM($J$8:$J$1008),""))</f>
        <v/>
      </c>
      <c r="L396" s="183" t="str">
        <f>IF(CADA_PROD!C394="","",IFERROR(H396/SUM($H$8:$H$1008),""))</f>
        <v/>
      </c>
      <c r="M396" s="182" t="str">
        <f>IF(CADA_PROD!$C394="","",IFERROR(SUMIFS(MOVI_ENTR!M:M,MOVI_ENTR!D:D,D396,MOVI_ENTR!O:O,$E$5)/SUMIFS(MOVI_ENTR!I:I,MOVI_ENTR!D:D,D396,MOVI_ENTR!O:O,$E$5),0))</f>
        <v/>
      </c>
      <c r="N396" s="184" t="str">
        <f>IF(CADA_PROD!C394="","",G396/E396)</f>
        <v/>
      </c>
    </row>
    <row r="397" spans="2:14" ht="30" customHeight="1">
      <c r="B397" s="21">
        <f t="shared" si="13"/>
        <v>390</v>
      </c>
      <c r="C397" s="178" t="str">
        <f>IF(CADA_PROD!C395="","",CADA_PROD!C395)</f>
        <v/>
      </c>
      <c r="D397" s="179" t="str">
        <f>IF(CADA_PROD!D395="","",CADA_PROD!D395)</f>
        <v/>
      </c>
      <c r="E397" s="180" t="str">
        <f>IF(CADA_PROD!E395="","",CADA_PROD!E395)</f>
        <v/>
      </c>
      <c r="F397" s="180" t="str">
        <f>IF(CADA_PROD!D395="","",SUMIFS(MOVI_ENTR!I:I,MOVI_ENTR!D:D,D397,MOVI_ENTR!O:O,$E$5))</f>
        <v/>
      </c>
      <c r="G397" s="180" t="str">
        <f>IF(CADA_PROD!C395="","",SUMIFS(MOVI_SAID!H:H,MOVI_SAID!D:D,D397,MOVI_SAID!L:L,$E$5))</f>
        <v/>
      </c>
      <c r="H397" s="180" t="str">
        <f t="shared" si="12"/>
        <v/>
      </c>
      <c r="I397" s="179" t="str">
        <f>IF(CADA_PROD!C395="","",IFERROR(IF(H397&lt;=0,"Sem estoque",IF(H397/E397&lt;0.25,"Quase sem estoque",IF(H397/E397&lt;1.2,"Estoque baixo",IF(H397/E397&lt;2,"Estoque moderado","Estoque confortável")))),""))</f>
        <v/>
      </c>
      <c r="J397" s="182" t="str">
        <f>IF(CADA_PROD!C395="","",SUMIFS(MOVI_ENTR!M:M,MOVI_ENTR!D:D,D397,MOVI_ENTR!O:O,$E$5))</f>
        <v/>
      </c>
      <c r="K397" s="183" t="str">
        <f>IF(CADA_PROD!C395="","",IFERROR($J397/SUM($J$8:$J$1008),""))</f>
        <v/>
      </c>
      <c r="L397" s="183" t="str">
        <f>IF(CADA_PROD!C395="","",IFERROR(H397/SUM($H$8:$H$1008),""))</f>
        <v/>
      </c>
      <c r="M397" s="182" t="str">
        <f>IF(CADA_PROD!$C395="","",IFERROR(SUMIFS(MOVI_ENTR!M:M,MOVI_ENTR!D:D,D397,MOVI_ENTR!O:O,$E$5)/SUMIFS(MOVI_ENTR!I:I,MOVI_ENTR!D:D,D397,MOVI_ENTR!O:O,$E$5),0))</f>
        <v/>
      </c>
      <c r="N397" s="184" t="str">
        <f>IF(CADA_PROD!C395="","",G397/E397)</f>
        <v/>
      </c>
    </row>
    <row r="398" spans="2:14" ht="30" customHeight="1">
      <c r="B398" s="21">
        <f t="shared" si="13"/>
        <v>391</v>
      </c>
      <c r="C398" s="178" t="str">
        <f>IF(CADA_PROD!C396="","",CADA_PROD!C396)</f>
        <v/>
      </c>
      <c r="D398" s="179" t="str">
        <f>IF(CADA_PROD!D396="","",CADA_PROD!D396)</f>
        <v/>
      </c>
      <c r="E398" s="180" t="str">
        <f>IF(CADA_PROD!E396="","",CADA_PROD!E396)</f>
        <v/>
      </c>
      <c r="F398" s="180" t="str">
        <f>IF(CADA_PROD!D396="","",SUMIFS(MOVI_ENTR!I:I,MOVI_ENTR!D:D,D398,MOVI_ENTR!O:O,$E$5))</f>
        <v/>
      </c>
      <c r="G398" s="180" t="str">
        <f>IF(CADA_PROD!C396="","",SUMIFS(MOVI_SAID!H:H,MOVI_SAID!D:D,D398,MOVI_SAID!L:L,$E$5))</f>
        <v/>
      </c>
      <c r="H398" s="180" t="str">
        <f t="shared" si="12"/>
        <v/>
      </c>
      <c r="I398" s="179" t="str">
        <f>IF(CADA_PROD!C396="","",IFERROR(IF(H398&lt;=0,"Sem estoque",IF(H398/E398&lt;0.25,"Quase sem estoque",IF(H398/E398&lt;1.2,"Estoque baixo",IF(H398/E398&lt;2,"Estoque moderado","Estoque confortável")))),""))</f>
        <v/>
      </c>
      <c r="J398" s="182" t="str">
        <f>IF(CADA_PROD!C396="","",SUMIFS(MOVI_ENTR!M:M,MOVI_ENTR!D:D,D398,MOVI_ENTR!O:O,$E$5))</f>
        <v/>
      </c>
      <c r="K398" s="183" t="str">
        <f>IF(CADA_PROD!C396="","",IFERROR($J398/SUM($J$8:$J$1008),""))</f>
        <v/>
      </c>
      <c r="L398" s="183" t="str">
        <f>IF(CADA_PROD!C396="","",IFERROR(H398/SUM($H$8:$H$1008),""))</f>
        <v/>
      </c>
      <c r="M398" s="182" t="str">
        <f>IF(CADA_PROD!$C396="","",IFERROR(SUMIFS(MOVI_ENTR!M:M,MOVI_ENTR!D:D,D398,MOVI_ENTR!O:O,$E$5)/SUMIFS(MOVI_ENTR!I:I,MOVI_ENTR!D:D,D398,MOVI_ENTR!O:O,$E$5),0))</f>
        <v/>
      </c>
      <c r="N398" s="184" t="str">
        <f>IF(CADA_PROD!C396="","",G398/E398)</f>
        <v/>
      </c>
    </row>
    <row r="399" spans="2:14" ht="30" customHeight="1">
      <c r="B399" s="21">
        <f t="shared" si="13"/>
        <v>392</v>
      </c>
      <c r="C399" s="178" t="str">
        <f>IF(CADA_PROD!C397="","",CADA_PROD!C397)</f>
        <v/>
      </c>
      <c r="D399" s="179" t="str">
        <f>IF(CADA_PROD!D397="","",CADA_PROD!D397)</f>
        <v/>
      </c>
      <c r="E399" s="180" t="str">
        <f>IF(CADA_PROD!E397="","",CADA_PROD!E397)</f>
        <v/>
      </c>
      <c r="F399" s="180" t="str">
        <f>IF(CADA_PROD!D397="","",SUMIFS(MOVI_ENTR!I:I,MOVI_ENTR!D:D,D399,MOVI_ENTR!O:O,$E$5))</f>
        <v/>
      </c>
      <c r="G399" s="180" t="str">
        <f>IF(CADA_PROD!C397="","",SUMIFS(MOVI_SAID!H:H,MOVI_SAID!D:D,D399,MOVI_SAID!L:L,$E$5))</f>
        <v/>
      </c>
      <c r="H399" s="180" t="str">
        <f t="shared" si="12"/>
        <v/>
      </c>
      <c r="I399" s="179" t="str">
        <f>IF(CADA_PROD!C397="","",IFERROR(IF(H399&lt;=0,"Sem estoque",IF(H399/E399&lt;0.25,"Quase sem estoque",IF(H399/E399&lt;1.2,"Estoque baixo",IF(H399/E399&lt;2,"Estoque moderado","Estoque confortável")))),""))</f>
        <v/>
      </c>
      <c r="J399" s="182" t="str">
        <f>IF(CADA_PROD!C397="","",SUMIFS(MOVI_ENTR!M:M,MOVI_ENTR!D:D,D399,MOVI_ENTR!O:O,$E$5))</f>
        <v/>
      </c>
      <c r="K399" s="183" t="str">
        <f>IF(CADA_PROD!C397="","",IFERROR($J399/SUM($J$8:$J$1008),""))</f>
        <v/>
      </c>
      <c r="L399" s="183" t="str">
        <f>IF(CADA_PROD!C397="","",IFERROR(H399/SUM($H$8:$H$1008),""))</f>
        <v/>
      </c>
      <c r="M399" s="182" t="str">
        <f>IF(CADA_PROD!$C397="","",IFERROR(SUMIFS(MOVI_ENTR!M:M,MOVI_ENTR!D:D,D399,MOVI_ENTR!O:O,$E$5)/SUMIFS(MOVI_ENTR!I:I,MOVI_ENTR!D:D,D399,MOVI_ENTR!O:O,$E$5),0))</f>
        <v/>
      </c>
      <c r="N399" s="184" t="str">
        <f>IF(CADA_PROD!C397="","",G399/E399)</f>
        <v/>
      </c>
    </row>
    <row r="400" spans="2:14" ht="30" customHeight="1">
      <c r="B400" s="21">
        <f t="shared" si="13"/>
        <v>393</v>
      </c>
      <c r="C400" s="178" t="str">
        <f>IF(CADA_PROD!C398="","",CADA_PROD!C398)</f>
        <v/>
      </c>
      <c r="D400" s="179" t="str">
        <f>IF(CADA_PROD!D398="","",CADA_PROD!D398)</f>
        <v/>
      </c>
      <c r="E400" s="180" t="str">
        <f>IF(CADA_PROD!E398="","",CADA_PROD!E398)</f>
        <v/>
      </c>
      <c r="F400" s="180" t="str">
        <f>IF(CADA_PROD!D398="","",SUMIFS(MOVI_ENTR!I:I,MOVI_ENTR!D:D,D400,MOVI_ENTR!O:O,$E$5))</f>
        <v/>
      </c>
      <c r="G400" s="180" t="str">
        <f>IF(CADA_PROD!C398="","",SUMIFS(MOVI_SAID!H:H,MOVI_SAID!D:D,D400,MOVI_SAID!L:L,$E$5))</f>
        <v/>
      </c>
      <c r="H400" s="180" t="str">
        <f t="shared" si="12"/>
        <v/>
      </c>
      <c r="I400" s="179" t="str">
        <f>IF(CADA_PROD!C398="","",IFERROR(IF(H400&lt;=0,"Sem estoque",IF(H400/E400&lt;0.25,"Quase sem estoque",IF(H400/E400&lt;1.2,"Estoque baixo",IF(H400/E400&lt;2,"Estoque moderado","Estoque confortável")))),""))</f>
        <v/>
      </c>
      <c r="J400" s="182" t="str">
        <f>IF(CADA_PROD!C398="","",SUMIFS(MOVI_ENTR!M:M,MOVI_ENTR!D:D,D400,MOVI_ENTR!O:O,$E$5))</f>
        <v/>
      </c>
      <c r="K400" s="183" t="str">
        <f>IF(CADA_PROD!C398="","",IFERROR($J400/SUM($J$8:$J$1008),""))</f>
        <v/>
      </c>
      <c r="L400" s="183" t="str">
        <f>IF(CADA_PROD!C398="","",IFERROR(H400/SUM($H$8:$H$1008),""))</f>
        <v/>
      </c>
      <c r="M400" s="182" t="str">
        <f>IF(CADA_PROD!$C398="","",IFERROR(SUMIFS(MOVI_ENTR!M:M,MOVI_ENTR!D:D,D400,MOVI_ENTR!O:O,$E$5)/SUMIFS(MOVI_ENTR!I:I,MOVI_ENTR!D:D,D400,MOVI_ENTR!O:O,$E$5),0))</f>
        <v/>
      </c>
      <c r="N400" s="184" t="str">
        <f>IF(CADA_PROD!C398="","",G400/E400)</f>
        <v/>
      </c>
    </row>
    <row r="401" spans="2:14" ht="30" customHeight="1">
      <c r="B401" s="21">
        <f t="shared" si="13"/>
        <v>394</v>
      </c>
      <c r="C401" s="178" t="str">
        <f>IF(CADA_PROD!C399="","",CADA_PROD!C399)</f>
        <v/>
      </c>
      <c r="D401" s="179" t="str">
        <f>IF(CADA_PROD!D399="","",CADA_PROD!D399)</f>
        <v/>
      </c>
      <c r="E401" s="180" t="str">
        <f>IF(CADA_PROD!E399="","",CADA_PROD!E399)</f>
        <v/>
      </c>
      <c r="F401" s="180" t="str">
        <f>IF(CADA_PROD!D399="","",SUMIFS(MOVI_ENTR!I:I,MOVI_ENTR!D:D,D401,MOVI_ENTR!O:O,$E$5))</f>
        <v/>
      </c>
      <c r="G401" s="180" t="str">
        <f>IF(CADA_PROD!C399="","",SUMIFS(MOVI_SAID!H:H,MOVI_SAID!D:D,D401,MOVI_SAID!L:L,$E$5))</f>
        <v/>
      </c>
      <c r="H401" s="180" t="str">
        <f t="shared" si="12"/>
        <v/>
      </c>
      <c r="I401" s="179" t="str">
        <f>IF(CADA_PROD!C399="","",IFERROR(IF(H401&lt;=0,"Sem estoque",IF(H401/E401&lt;0.25,"Quase sem estoque",IF(H401/E401&lt;1.2,"Estoque baixo",IF(H401/E401&lt;2,"Estoque moderado","Estoque confortável")))),""))</f>
        <v/>
      </c>
      <c r="J401" s="182" t="str">
        <f>IF(CADA_PROD!C399="","",SUMIFS(MOVI_ENTR!M:M,MOVI_ENTR!D:D,D401,MOVI_ENTR!O:O,$E$5))</f>
        <v/>
      </c>
      <c r="K401" s="183" t="str">
        <f>IF(CADA_PROD!C399="","",IFERROR($J401/SUM($J$8:$J$1008),""))</f>
        <v/>
      </c>
      <c r="L401" s="183" t="str">
        <f>IF(CADA_PROD!C399="","",IFERROR(H401/SUM($H$8:$H$1008),""))</f>
        <v/>
      </c>
      <c r="M401" s="182" t="str">
        <f>IF(CADA_PROD!$C399="","",IFERROR(SUMIFS(MOVI_ENTR!M:M,MOVI_ENTR!D:D,D401,MOVI_ENTR!O:O,$E$5)/SUMIFS(MOVI_ENTR!I:I,MOVI_ENTR!D:D,D401,MOVI_ENTR!O:O,$E$5),0))</f>
        <v/>
      </c>
      <c r="N401" s="184" t="str">
        <f>IF(CADA_PROD!C399="","",G401/E401)</f>
        <v/>
      </c>
    </row>
    <row r="402" spans="2:14" ht="30" customHeight="1">
      <c r="B402" s="21">
        <f t="shared" si="13"/>
        <v>395</v>
      </c>
      <c r="C402" s="178" t="str">
        <f>IF(CADA_PROD!C400="","",CADA_PROD!C400)</f>
        <v/>
      </c>
      <c r="D402" s="179" t="str">
        <f>IF(CADA_PROD!D400="","",CADA_PROD!D400)</f>
        <v/>
      </c>
      <c r="E402" s="180" t="str">
        <f>IF(CADA_PROD!E400="","",CADA_PROD!E400)</f>
        <v/>
      </c>
      <c r="F402" s="180" t="str">
        <f>IF(CADA_PROD!D400="","",SUMIFS(MOVI_ENTR!I:I,MOVI_ENTR!D:D,D402,MOVI_ENTR!O:O,$E$5))</f>
        <v/>
      </c>
      <c r="G402" s="180" t="str">
        <f>IF(CADA_PROD!C400="","",SUMIFS(MOVI_SAID!H:H,MOVI_SAID!D:D,D402,MOVI_SAID!L:L,$E$5))</f>
        <v/>
      </c>
      <c r="H402" s="180" t="str">
        <f t="shared" si="12"/>
        <v/>
      </c>
      <c r="I402" s="179" t="str">
        <f>IF(CADA_PROD!C400="","",IFERROR(IF(H402&lt;=0,"Sem estoque",IF(H402/E402&lt;0.25,"Quase sem estoque",IF(H402/E402&lt;1.2,"Estoque baixo",IF(H402/E402&lt;2,"Estoque moderado","Estoque confortável")))),""))</f>
        <v/>
      </c>
      <c r="J402" s="182" t="str">
        <f>IF(CADA_PROD!C400="","",SUMIFS(MOVI_ENTR!M:M,MOVI_ENTR!D:D,D402,MOVI_ENTR!O:O,$E$5))</f>
        <v/>
      </c>
      <c r="K402" s="183" t="str">
        <f>IF(CADA_PROD!C400="","",IFERROR($J402/SUM($J$8:$J$1008),""))</f>
        <v/>
      </c>
      <c r="L402" s="183" t="str">
        <f>IF(CADA_PROD!C400="","",IFERROR(H402/SUM($H$8:$H$1008),""))</f>
        <v/>
      </c>
      <c r="M402" s="182" t="str">
        <f>IF(CADA_PROD!$C400="","",IFERROR(SUMIFS(MOVI_ENTR!M:M,MOVI_ENTR!D:D,D402,MOVI_ENTR!O:O,$E$5)/SUMIFS(MOVI_ENTR!I:I,MOVI_ENTR!D:D,D402,MOVI_ENTR!O:O,$E$5),0))</f>
        <v/>
      </c>
      <c r="N402" s="184" t="str">
        <f>IF(CADA_PROD!C400="","",G402/E402)</f>
        <v/>
      </c>
    </row>
    <row r="403" spans="2:14" ht="30" customHeight="1">
      <c r="B403" s="21">
        <f t="shared" si="13"/>
        <v>396</v>
      </c>
      <c r="C403" s="178" t="str">
        <f>IF(CADA_PROD!C401="","",CADA_PROD!C401)</f>
        <v/>
      </c>
      <c r="D403" s="179" t="str">
        <f>IF(CADA_PROD!D401="","",CADA_PROD!D401)</f>
        <v/>
      </c>
      <c r="E403" s="180" t="str">
        <f>IF(CADA_PROD!E401="","",CADA_PROD!E401)</f>
        <v/>
      </c>
      <c r="F403" s="180" t="str">
        <f>IF(CADA_PROD!D401="","",SUMIFS(MOVI_ENTR!I:I,MOVI_ENTR!D:D,D403,MOVI_ENTR!O:O,$E$5))</f>
        <v/>
      </c>
      <c r="G403" s="180" t="str">
        <f>IF(CADA_PROD!C401="","",SUMIFS(MOVI_SAID!H:H,MOVI_SAID!D:D,D403,MOVI_SAID!L:L,$E$5))</f>
        <v/>
      </c>
      <c r="H403" s="180" t="str">
        <f t="shared" si="12"/>
        <v/>
      </c>
      <c r="I403" s="179" t="str">
        <f>IF(CADA_PROD!C401="","",IFERROR(IF(H403&lt;=0,"Sem estoque",IF(H403/E403&lt;0.25,"Quase sem estoque",IF(H403/E403&lt;1.2,"Estoque baixo",IF(H403/E403&lt;2,"Estoque moderado","Estoque confortável")))),""))</f>
        <v/>
      </c>
      <c r="J403" s="182" t="str">
        <f>IF(CADA_PROD!C401="","",SUMIFS(MOVI_ENTR!M:M,MOVI_ENTR!D:D,D403,MOVI_ENTR!O:O,$E$5))</f>
        <v/>
      </c>
      <c r="K403" s="183" t="str">
        <f>IF(CADA_PROD!C401="","",IFERROR($J403/SUM($J$8:$J$1008),""))</f>
        <v/>
      </c>
      <c r="L403" s="183" t="str">
        <f>IF(CADA_PROD!C401="","",IFERROR(H403/SUM($H$8:$H$1008),""))</f>
        <v/>
      </c>
      <c r="M403" s="182" t="str">
        <f>IF(CADA_PROD!$C401="","",IFERROR(SUMIFS(MOVI_ENTR!M:M,MOVI_ENTR!D:D,D403,MOVI_ENTR!O:O,$E$5)/SUMIFS(MOVI_ENTR!I:I,MOVI_ENTR!D:D,D403,MOVI_ENTR!O:O,$E$5),0))</f>
        <v/>
      </c>
      <c r="N403" s="184" t="str">
        <f>IF(CADA_PROD!C401="","",G403/E403)</f>
        <v/>
      </c>
    </row>
    <row r="404" spans="2:14" ht="30" customHeight="1">
      <c r="B404" s="21">
        <f t="shared" si="13"/>
        <v>397</v>
      </c>
      <c r="C404" s="178" t="str">
        <f>IF(CADA_PROD!C402="","",CADA_PROD!C402)</f>
        <v/>
      </c>
      <c r="D404" s="179" t="str">
        <f>IF(CADA_PROD!D402="","",CADA_PROD!D402)</f>
        <v/>
      </c>
      <c r="E404" s="180" t="str">
        <f>IF(CADA_PROD!E402="","",CADA_PROD!E402)</f>
        <v/>
      </c>
      <c r="F404" s="180" t="str">
        <f>IF(CADA_PROD!D402="","",SUMIFS(MOVI_ENTR!I:I,MOVI_ENTR!D:D,D404,MOVI_ENTR!O:O,$E$5))</f>
        <v/>
      </c>
      <c r="G404" s="180" t="str">
        <f>IF(CADA_PROD!C402="","",SUMIFS(MOVI_SAID!H:H,MOVI_SAID!D:D,D404,MOVI_SAID!L:L,$E$5))</f>
        <v/>
      </c>
      <c r="H404" s="180" t="str">
        <f t="shared" si="12"/>
        <v/>
      </c>
      <c r="I404" s="179" t="str">
        <f>IF(CADA_PROD!C402="","",IFERROR(IF(H404&lt;=0,"Sem estoque",IF(H404/E404&lt;0.25,"Quase sem estoque",IF(H404/E404&lt;1.2,"Estoque baixo",IF(H404/E404&lt;2,"Estoque moderado","Estoque confortável")))),""))</f>
        <v/>
      </c>
      <c r="J404" s="182" t="str">
        <f>IF(CADA_PROD!C402="","",SUMIFS(MOVI_ENTR!M:M,MOVI_ENTR!D:D,D404,MOVI_ENTR!O:O,$E$5))</f>
        <v/>
      </c>
      <c r="K404" s="183" t="str">
        <f>IF(CADA_PROD!C402="","",IFERROR($J404/SUM($J$8:$J$1008),""))</f>
        <v/>
      </c>
      <c r="L404" s="183" t="str">
        <f>IF(CADA_PROD!C402="","",IFERROR(H404/SUM($H$8:$H$1008),""))</f>
        <v/>
      </c>
      <c r="M404" s="182" t="str">
        <f>IF(CADA_PROD!$C402="","",IFERROR(SUMIFS(MOVI_ENTR!M:M,MOVI_ENTR!D:D,D404,MOVI_ENTR!O:O,$E$5)/SUMIFS(MOVI_ENTR!I:I,MOVI_ENTR!D:D,D404,MOVI_ENTR!O:O,$E$5),0))</f>
        <v/>
      </c>
      <c r="N404" s="184" t="str">
        <f>IF(CADA_PROD!C402="","",G404/E404)</f>
        <v/>
      </c>
    </row>
    <row r="405" spans="2:14" ht="30" customHeight="1">
      <c r="B405" s="21">
        <f t="shared" si="13"/>
        <v>398</v>
      </c>
      <c r="C405" s="178" t="str">
        <f>IF(CADA_PROD!C403="","",CADA_PROD!C403)</f>
        <v/>
      </c>
      <c r="D405" s="179" t="str">
        <f>IF(CADA_PROD!D403="","",CADA_PROD!D403)</f>
        <v/>
      </c>
      <c r="E405" s="180" t="str">
        <f>IF(CADA_PROD!E403="","",CADA_PROD!E403)</f>
        <v/>
      </c>
      <c r="F405" s="180" t="str">
        <f>IF(CADA_PROD!D403="","",SUMIFS(MOVI_ENTR!I:I,MOVI_ENTR!D:D,D405,MOVI_ENTR!O:O,$E$5))</f>
        <v/>
      </c>
      <c r="G405" s="180" t="str">
        <f>IF(CADA_PROD!C403="","",SUMIFS(MOVI_SAID!H:H,MOVI_SAID!D:D,D405,MOVI_SAID!L:L,$E$5))</f>
        <v/>
      </c>
      <c r="H405" s="180" t="str">
        <f t="shared" si="12"/>
        <v/>
      </c>
      <c r="I405" s="179" t="str">
        <f>IF(CADA_PROD!C403="","",IFERROR(IF(H405&lt;=0,"Sem estoque",IF(H405/E405&lt;0.25,"Quase sem estoque",IF(H405/E405&lt;1.2,"Estoque baixo",IF(H405/E405&lt;2,"Estoque moderado","Estoque confortável")))),""))</f>
        <v/>
      </c>
      <c r="J405" s="182" t="str">
        <f>IF(CADA_PROD!C403="","",SUMIFS(MOVI_ENTR!M:M,MOVI_ENTR!D:D,D405,MOVI_ENTR!O:O,$E$5))</f>
        <v/>
      </c>
      <c r="K405" s="183" t="str">
        <f>IF(CADA_PROD!C403="","",IFERROR($J405/SUM($J$8:$J$1008),""))</f>
        <v/>
      </c>
      <c r="L405" s="183" t="str">
        <f>IF(CADA_PROD!C403="","",IFERROR(H405/SUM($H$8:$H$1008),""))</f>
        <v/>
      </c>
      <c r="M405" s="182" t="str">
        <f>IF(CADA_PROD!$C403="","",IFERROR(SUMIFS(MOVI_ENTR!M:M,MOVI_ENTR!D:D,D405,MOVI_ENTR!O:O,$E$5)/SUMIFS(MOVI_ENTR!I:I,MOVI_ENTR!D:D,D405,MOVI_ENTR!O:O,$E$5),0))</f>
        <v/>
      </c>
      <c r="N405" s="184" t="str">
        <f>IF(CADA_PROD!C403="","",G405/E405)</f>
        <v/>
      </c>
    </row>
    <row r="406" spans="2:14" ht="30" customHeight="1">
      <c r="B406" s="21">
        <f t="shared" si="13"/>
        <v>399</v>
      </c>
      <c r="C406" s="178" t="str">
        <f>IF(CADA_PROD!C404="","",CADA_PROD!C404)</f>
        <v/>
      </c>
      <c r="D406" s="179" t="str">
        <f>IF(CADA_PROD!D404="","",CADA_PROD!D404)</f>
        <v/>
      </c>
      <c r="E406" s="180" t="str">
        <f>IF(CADA_PROD!E404="","",CADA_PROD!E404)</f>
        <v/>
      </c>
      <c r="F406" s="180" t="str">
        <f>IF(CADA_PROD!D404="","",SUMIFS(MOVI_ENTR!I:I,MOVI_ENTR!D:D,D406,MOVI_ENTR!O:O,$E$5))</f>
        <v/>
      </c>
      <c r="G406" s="180" t="str">
        <f>IF(CADA_PROD!C404="","",SUMIFS(MOVI_SAID!H:H,MOVI_SAID!D:D,D406,MOVI_SAID!L:L,$E$5))</f>
        <v/>
      </c>
      <c r="H406" s="180" t="str">
        <f t="shared" si="12"/>
        <v/>
      </c>
      <c r="I406" s="179" t="str">
        <f>IF(CADA_PROD!C404="","",IFERROR(IF(H406&lt;=0,"Sem estoque",IF(H406/E406&lt;0.25,"Quase sem estoque",IF(H406/E406&lt;1.2,"Estoque baixo",IF(H406/E406&lt;2,"Estoque moderado","Estoque confortável")))),""))</f>
        <v/>
      </c>
      <c r="J406" s="182" t="str">
        <f>IF(CADA_PROD!C404="","",SUMIFS(MOVI_ENTR!M:M,MOVI_ENTR!D:D,D406,MOVI_ENTR!O:O,$E$5))</f>
        <v/>
      </c>
      <c r="K406" s="183" t="str">
        <f>IF(CADA_PROD!C404="","",IFERROR($J406/SUM($J$8:$J$1008),""))</f>
        <v/>
      </c>
      <c r="L406" s="183" t="str">
        <f>IF(CADA_PROD!C404="","",IFERROR(H406/SUM($H$8:$H$1008),""))</f>
        <v/>
      </c>
      <c r="M406" s="182" t="str">
        <f>IF(CADA_PROD!$C404="","",IFERROR(SUMIFS(MOVI_ENTR!M:M,MOVI_ENTR!D:D,D406,MOVI_ENTR!O:O,$E$5)/SUMIFS(MOVI_ENTR!I:I,MOVI_ENTR!D:D,D406,MOVI_ENTR!O:O,$E$5),0))</f>
        <v/>
      </c>
      <c r="N406" s="184" t="str">
        <f>IF(CADA_PROD!C404="","",G406/E406)</f>
        <v/>
      </c>
    </row>
    <row r="407" spans="2:14" ht="30" customHeight="1">
      <c r="B407" s="21">
        <f t="shared" si="13"/>
        <v>400</v>
      </c>
      <c r="C407" s="178" t="str">
        <f>IF(CADA_PROD!C405="","",CADA_PROD!C405)</f>
        <v/>
      </c>
      <c r="D407" s="179" t="str">
        <f>IF(CADA_PROD!D405="","",CADA_PROD!D405)</f>
        <v/>
      </c>
      <c r="E407" s="180" t="str">
        <f>IF(CADA_PROD!E405="","",CADA_PROD!E405)</f>
        <v/>
      </c>
      <c r="F407" s="180" t="str">
        <f>IF(CADA_PROD!D405="","",SUMIFS(MOVI_ENTR!I:I,MOVI_ENTR!D:D,D407,MOVI_ENTR!O:O,$E$5))</f>
        <v/>
      </c>
      <c r="G407" s="180" t="str">
        <f>IF(CADA_PROD!C405="","",SUMIFS(MOVI_SAID!H:H,MOVI_SAID!D:D,D407,MOVI_SAID!L:L,$E$5))</f>
        <v/>
      </c>
      <c r="H407" s="180" t="str">
        <f t="shared" si="12"/>
        <v/>
      </c>
      <c r="I407" s="179" t="str">
        <f>IF(CADA_PROD!C405="","",IFERROR(IF(H407&lt;=0,"Sem estoque",IF(H407/E407&lt;0.25,"Quase sem estoque",IF(H407/E407&lt;1.2,"Estoque baixo",IF(H407/E407&lt;2,"Estoque moderado","Estoque confortável")))),""))</f>
        <v/>
      </c>
      <c r="J407" s="182" t="str">
        <f>IF(CADA_PROD!C405="","",SUMIFS(MOVI_ENTR!M:M,MOVI_ENTR!D:D,D407,MOVI_ENTR!O:O,$E$5))</f>
        <v/>
      </c>
      <c r="K407" s="183" t="str">
        <f>IF(CADA_PROD!C405="","",IFERROR($J407/SUM($J$8:$J$1008),""))</f>
        <v/>
      </c>
      <c r="L407" s="183" t="str">
        <f>IF(CADA_PROD!C405="","",IFERROR(H407/SUM($H$8:$H$1008),""))</f>
        <v/>
      </c>
      <c r="M407" s="182" t="str">
        <f>IF(CADA_PROD!$C405="","",IFERROR(SUMIFS(MOVI_ENTR!M:M,MOVI_ENTR!D:D,D407,MOVI_ENTR!O:O,$E$5)/SUMIFS(MOVI_ENTR!I:I,MOVI_ENTR!D:D,D407,MOVI_ENTR!O:O,$E$5),0))</f>
        <v/>
      </c>
      <c r="N407" s="184" t="str">
        <f>IF(CADA_PROD!C405="","",G407/E407)</f>
        <v/>
      </c>
    </row>
    <row r="408" spans="2:14" ht="30" customHeight="1">
      <c r="B408" s="21">
        <f t="shared" si="13"/>
        <v>401</v>
      </c>
      <c r="C408" s="178" t="str">
        <f>IF(CADA_PROD!C406="","",CADA_PROD!C406)</f>
        <v/>
      </c>
      <c r="D408" s="179" t="str">
        <f>IF(CADA_PROD!D406="","",CADA_PROD!D406)</f>
        <v/>
      </c>
      <c r="E408" s="180" t="str">
        <f>IF(CADA_PROD!E406="","",CADA_PROD!E406)</f>
        <v/>
      </c>
      <c r="F408" s="180" t="str">
        <f>IF(CADA_PROD!D406="","",SUMIFS(MOVI_ENTR!I:I,MOVI_ENTR!D:D,D408,MOVI_ENTR!O:O,$E$5))</f>
        <v/>
      </c>
      <c r="G408" s="180" t="str">
        <f>IF(CADA_PROD!C406="","",SUMIFS(MOVI_SAID!H:H,MOVI_SAID!D:D,D408,MOVI_SAID!L:L,$E$5))</f>
        <v/>
      </c>
      <c r="H408" s="180" t="str">
        <f t="shared" si="12"/>
        <v/>
      </c>
      <c r="I408" s="179" t="str">
        <f>IF(CADA_PROD!C406="","",IFERROR(IF(H408&lt;=0,"Sem estoque",IF(H408/E408&lt;0.25,"Quase sem estoque",IF(H408/E408&lt;1.2,"Estoque baixo",IF(H408/E408&lt;2,"Estoque moderado","Estoque confortável")))),""))</f>
        <v/>
      </c>
      <c r="J408" s="182" t="str">
        <f>IF(CADA_PROD!C406="","",SUMIFS(MOVI_ENTR!M:M,MOVI_ENTR!D:D,D408,MOVI_ENTR!O:O,$E$5))</f>
        <v/>
      </c>
      <c r="K408" s="183" t="str">
        <f>IF(CADA_PROD!C406="","",IFERROR($J408/SUM($J$8:$J$1008),""))</f>
        <v/>
      </c>
      <c r="L408" s="183" t="str">
        <f>IF(CADA_PROD!C406="","",IFERROR(H408/SUM($H$8:$H$1008),""))</f>
        <v/>
      </c>
      <c r="M408" s="182" t="str">
        <f>IF(CADA_PROD!$C406="","",IFERROR(SUMIFS(MOVI_ENTR!M:M,MOVI_ENTR!D:D,D408,MOVI_ENTR!O:O,$E$5)/SUMIFS(MOVI_ENTR!I:I,MOVI_ENTR!D:D,D408,MOVI_ENTR!O:O,$E$5),0))</f>
        <v/>
      </c>
      <c r="N408" s="184" t="str">
        <f>IF(CADA_PROD!C406="","",G408/E408)</f>
        <v/>
      </c>
    </row>
    <row r="409" spans="2:14" ht="30" customHeight="1">
      <c r="B409" s="21">
        <f t="shared" si="13"/>
        <v>402</v>
      </c>
      <c r="C409" s="178" t="str">
        <f>IF(CADA_PROD!C407="","",CADA_PROD!C407)</f>
        <v/>
      </c>
      <c r="D409" s="179" t="str">
        <f>IF(CADA_PROD!D407="","",CADA_PROD!D407)</f>
        <v/>
      </c>
      <c r="E409" s="180" t="str">
        <f>IF(CADA_PROD!E407="","",CADA_PROD!E407)</f>
        <v/>
      </c>
      <c r="F409" s="180" t="str">
        <f>IF(CADA_PROD!D407="","",SUMIFS(MOVI_ENTR!I:I,MOVI_ENTR!D:D,D409,MOVI_ENTR!O:O,$E$5))</f>
        <v/>
      </c>
      <c r="G409" s="180" t="str">
        <f>IF(CADA_PROD!C407="","",SUMIFS(MOVI_SAID!H:H,MOVI_SAID!D:D,D409,MOVI_SAID!L:L,$E$5))</f>
        <v/>
      </c>
      <c r="H409" s="180" t="str">
        <f t="shared" si="12"/>
        <v/>
      </c>
      <c r="I409" s="179" t="str">
        <f>IF(CADA_PROD!C407="","",IFERROR(IF(H409&lt;=0,"Sem estoque",IF(H409/E409&lt;0.25,"Quase sem estoque",IF(H409/E409&lt;1.2,"Estoque baixo",IF(H409/E409&lt;2,"Estoque moderado","Estoque confortável")))),""))</f>
        <v/>
      </c>
      <c r="J409" s="182" t="str">
        <f>IF(CADA_PROD!C407="","",SUMIFS(MOVI_ENTR!M:M,MOVI_ENTR!D:D,D409,MOVI_ENTR!O:O,$E$5))</f>
        <v/>
      </c>
      <c r="K409" s="183" t="str">
        <f>IF(CADA_PROD!C407="","",IFERROR($J409/SUM($J$8:$J$1008),""))</f>
        <v/>
      </c>
      <c r="L409" s="183" t="str">
        <f>IF(CADA_PROD!C407="","",IFERROR(H409/SUM($H$8:$H$1008),""))</f>
        <v/>
      </c>
      <c r="M409" s="182" t="str">
        <f>IF(CADA_PROD!$C407="","",IFERROR(SUMIFS(MOVI_ENTR!M:M,MOVI_ENTR!D:D,D409,MOVI_ENTR!O:O,$E$5)/SUMIFS(MOVI_ENTR!I:I,MOVI_ENTR!D:D,D409,MOVI_ENTR!O:O,$E$5),0))</f>
        <v/>
      </c>
      <c r="N409" s="184" t="str">
        <f>IF(CADA_PROD!C407="","",G409/E409)</f>
        <v/>
      </c>
    </row>
    <row r="410" spans="2:14" ht="30" customHeight="1">
      <c r="B410" s="21">
        <f t="shared" si="13"/>
        <v>403</v>
      </c>
      <c r="C410" s="178" t="str">
        <f>IF(CADA_PROD!C408="","",CADA_PROD!C408)</f>
        <v/>
      </c>
      <c r="D410" s="179" t="str">
        <f>IF(CADA_PROD!D408="","",CADA_PROD!D408)</f>
        <v/>
      </c>
      <c r="E410" s="180" t="str">
        <f>IF(CADA_PROD!E408="","",CADA_PROD!E408)</f>
        <v/>
      </c>
      <c r="F410" s="180" t="str">
        <f>IF(CADA_PROD!D408="","",SUMIFS(MOVI_ENTR!I:I,MOVI_ENTR!D:D,D410,MOVI_ENTR!O:O,$E$5))</f>
        <v/>
      </c>
      <c r="G410" s="180" t="str">
        <f>IF(CADA_PROD!C408="","",SUMIFS(MOVI_SAID!H:H,MOVI_SAID!D:D,D410,MOVI_SAID!L:L,$E$5))</f>
        <v/>
      </c>
      <c r="H410" s="180" t="str">
        <f t="shared" si="12"/>
        <v/>
      </c>
      <c r="I410" s="179" t="str">
        <f>IF(CADA_PROD!C408="","",IFERROR(IF(H410&lt;=0,"Sem estoque",IF(H410/E410&lt;0.25,"Quase sem estoque",IF(H410/E410&lt;1.2,"Estoque baixo",IF(H410/E410&lt;2,"Estoque moderado","Estoque confortável")))),""))</f>
        <v/>
      </c>
      <c r="J410" s="182" t="str">
        <f>IF(CADA_PROD!C408="","",SUMIFS(MOVI_ENTR!M:M,MOVI_ENTR!D:D,D410,MOVI_ENTR!O:O,$E$5))</f>
        <v/>
      </c>
      <c r="K410" s="183" t="str">
        <f>IF(CADA_PROD!C408="","",IFERROR($J410/SUM($J$8:$J$1008),""))</f>
        <v/>
      </c>
      <c r="L410" s="183" t="str">
        <f>IF(CADA_PROD!C408="","",IFERROR(H410/SUM($H$8:$H$1008),""))</f>
        <v/>
      </c>
      <c r="M410" s="182" t="str">
        <f>IF(CADA_PROD!$C408="","",IFERROR(SUMIFS(MOVI_ENTR!M:M,MOVI_ENTR!D:D,D410,MOVI_ENTR!O:O,$E$5)/SUMIFS(MOVI_ENTR!I:I,MOVI_ENTR!D:D,D410,MOVI_ENTR!O:O,$E$5),0))</f>
        <v/>
      </c>
      <c r="N410" s="184" t="str">
        <f>IF(CADA_PROD!C408="","",G410/E410)</f>
        <v/>
      </c>
    </row>
    <row r="411" spans="2:14" ht="30" customHeight="1">
      <c r="B411" s="21">
        <f t="shared" si="13"/>
        <v>404</v>
      </c>
      <c r="C411" s="178" t="str">
        <f>IF(CADA_PROD!C409="","",CADA_PROD!C409)</f>
        <v/>
      </c>
      <c r="D411" s="179" t="str">
        <f>IF(CADA_PROD!D409="","",CADA_PROD!D409)</f>
        <v/>
      </c>
      <c r="E411" s="180" t="str">
        <f>IF(CADA_PROD!E409="","",CADA_PROD!E409)</f>
        <v/>
      </c>
      <c r="F411" s="180" t="str">
        <f>IF(CADA_PROD!D409="","",SUMIFS(MOVI_ENTR!I:I,MOVI_ENTR!D:D,D411,MOVI_ENTR!O:O,$E$5))</f>
        <v/>
      </c>
      <c r="G411" s="180" t="str">
        <f>IF(CADA_PROD!C409="","",SUMIFS(MOVI_SAID!H:H,MOVI_SAID!D:D,D411,MOVI_SAID!L:L,$E$5))</f>
        <v/>
      </c>
      <c r="H411" s="180" t="str">
        <f t="shared" si="12"/>
        <v/>
      </c>
      <c r="I411" s="179" t="str">
        <f>IF(CADA_PROD!C409="","",IFERROR(IF(H411&lt;=0,"Sem estoque",IF(H411/E411&lt;0.25,"Quase sem estoque",IF(H411/E411&lt;1.2,"Estoque baixo",IF(H411/E411&lt;2,"Estoque moderado","Estoque confortável")))),""))</f>
        <v/>
      </c>
      <c r="J411" s="182" t="str">
        <f>IF(CADA_PROD!C409="","",SUMIFS(MOVI_ENTR!M:M,MOVI_ENTR!D:D,D411,MOVI_ENTR!O:O,$E$5))</f>
        <v/>
      </c>
      <c r="K411" s="183" t="str">
        <f>IF(CADA_PROD!C409="","",IFERROR($J411/SUM($J$8:$J$1008),""))</f>
        <v/>
      </c>
      <c r="L411" s="183" t="str">
        <f>IF(CADA_PROD!C409="","",IFERROR(H411/SUM($H$8:$H$1008),""))</f>
        <v/>
      </c>
      <c r="M411" s="182" t="str">
        <f>IF(CADA_PROD!$C409="","",IFERROR(SUMIFS(MOVI_ENTR!M:M,MOVI_ENTR!D:D,D411,MOVI_ENTR!O:O,$E$5)/SUMIFS(MOVI_ENTR!I:I,MOVI_ENTR!D:D,D411,MOVI_ENTR!O:O,$E$5),0))</f>
        <v/>
      </c>
      <c r="N411" s="184" t="str">
        <f>IF(CADA_PROD!C409="","",G411/E411)</f>
        <v/>
      </c>
    </row>
    <row r="412" spans="2:14" ht="30" customHeight="1">
      <c r="B412" s="21">
        <f t="shared" si="13"/>
        <v>405</v>
      </c>
      <c r="C412" s="178" t="str">
        <f>IF(CADA_PROD!C410="","",CADA_PROD!C410)</f>
        <v/>
      </c>
      <c r="D412" s="179" t="str">
        <f>IF(CADA_PROD!D410="","",CADA_PROD!D410)</f>
        <v/>
      </c>
      <c r="E412" s="180" t="str">
        <f>IF(CADA_PROD!E410="","",CADA_PROD!E410)</f>
        <v/>
      </c>
      <c r="F412" s="180" t="str">
        <f>IF(CADA_PROD!D410="","",SUMIFS(MOVI_ENTR!I:I,MOVI_ENTR!D:D,D412,MOVI_ENTR!O:O,$E$5))</f>
        <v/>
      </c>
      <c r="G412" s="180" t="str">
        <f>IF(CADA_PROD!C410="","",SUMIFS(MOVI_SAID!H:H,MOVI_SAID!D:D,D412,MOVI_SAID!L:L,$E$5))</f>
        <v/>
      </c>
      <c r="H412" s="180" t="str">
        <f t="shared" si="12"/>
        <v/>
      </c>
      <c r="I412" s="179" t="str">
        <f>IF(CADA_PROD!C410="","",IFERROR(IF(H412&lt;=0,"Sem estoque",IF(H412/E412&lt;0.25,"Quase sem estoque",IF(H412/E412&lt;1.2,"Estoque baixo",IF(H412/E412&lt;2,"Estoque moderado","Estoque confortável")))),""))</f>
        <v/>
      </c>
      <c r="J412" s="182" t="str">
        <f>IF(CADA_PROD!C410="","",SUMIFS(MOVI_ENTR!M:M,MOVI_ENTR!D:D,D412,MOVI_ENTR!O:O,$E$5))</f>
        <v/>
      </c>
      <c r="K412" s="183" t="str">
        <f>IF(CADA_PROD!C410="","",IFERROR($J412/SUM($J$8:$J$1008),""))</f>
        <v/>
      </c>
      <c r="L412" s="183" t="str">
        <f>IF(CADA_PROD!C410="","",IFERROR(H412/SUM($H$8:$H$1008),""))</f>
        <v/>
      </c>
      <c r="M412" s="182" t="str">
        <f>IF(CADA_PROD!$C410="","",IFERROR(SUMIFS(MOVI_ENTR!M:M,MOVI_ENTR!D:D,D412,MOVI_ENTR!O:O,$E$5)/SUMIFS(MOVI_ENTR!I:I,MOVI_ENTR!D:D,D412,MOVI_ENTR!O:O,$E$5),0))</f>
        <v/>
      </c>
      <c r="N412" s="184" t="str">
        <f>IF(CADA_PROD!C410="","",G412/E412)</f>
        <v/>
      </c>
    </row>
    <row r="413" spans="2:14" ht="30" customHeight="1">
      <c r="B413" s="21">
        <f t="shared" si="13"/>
        <v>406</v>
      </c>
      <c r="C413" s="178" t="str">
        <f>IF(CADA_PROD!C411="","",CADA_PROD!C411)</f>
        <v/>
      </c>
      <c r="D413" s="179" t="str">
        <f>IF(CADA_PROD!D411="","",CADA_PROD!D411)</f>
        <v/>
      </c>
      <c r="E413" s="180" t="str">
        <f>IF(CADA_PROD!E411="","",CADA_PROD!E411)</f>
        <v/>
      </c>
      <c r="F413" s="180" t="str">
        <f>IF(CADA_PROD!D411="","",SUMIFS(MOVI_ENTR!I:I,MOVI_ENTR!D:D,D413,MOVI_ENTR!O:O,$E$5))</f>
        <v/>
      </c>
      <c r="G413" s="180" t="str">
        <f>IF(CADA_PROD!C411="","",SUMIFS(MOVI_SAID!H:H,MOVI_SAID!D:D,D413,MOVI_SAID!L:L,$E$5))</f>
        <v/>
      </c>
      <c r="H413" s="180" t="str">
        <f t="shared" si="12"/>
        <v/>
      </c>
      <c r="I413" s="179" t="str">
        <f>IF(CADA_PROD!C411="","",IFERROR(IF(H413&lt;=0,"Sem estoque",IF(H413/E413&lt;0.25,"Quase sem estoque",IF(H413/E413&lt;1.2,"Estoque baixo",IF(H413/E413&lt;2,"Estoque moderado","Estoque confortável")))),""))</f>
        <v/>
      </c>
      <c r="J413" s="182" t="str">
        <f>IF(CADA_PROD!C411="","",SUMIFS(MOVI_ENTR!M:M,MOVI_ENTR!D:D,D413,MOVI_ENTR!O:O,$E$5))</f>
        <v/>
      </c>
      <c r="K413" s="183" t="str">
        <f>IF(CADA_PROD!C411="","",IFERROR($J413/SUM($J$8:$J$1008),""))</f>
        <v/>
      </c>
      <c r="L413" s="183" t="str">
        <f>IF(CADA_PROD!C411="","",IFERROR(H413/SUM($H$8:$H$1008),""))</f>
        <v/>
      </c>
      <c r="M413" s="182" t="str">
        <f>IF(CADA_PROD!$C411="","",IFERROR(SUMIFS(MOVI_ENTR!M:M,MOVI_ENTR!D:D,D413,MOVI_ENTR!O:O,$E$5)/SUMIFS(MOVI_ENTR!I:I,MOVI_ENTR!D:D,D413,MOVI_ENTR!O:O,$E$5),0))</f>
        <v/>
      </c>
      <c r="N413" s="184" t="str">
        <f>IF(CADA_PROD!C411="","",G413/E413)</f>
        <v/>
      </c>
    </row>
    <row r="414" spans="2:14" ht="30" customHeight="1">
      <c r="B414" s="21">
        <f t="shared" si="13"/>
        <v>407</v>
      </c>
      <c r="C414" s="178" t="str">
        <f>IF(CADA_PROD!C412="","",CADA_PROD!C412)</f>
        <v/>
      </c>
      <c r="D414" s="179" t="str">
        <f>IF(CADA_PROD!D412="","",CADA_PROD!D412)</f>
        <v/>
      </c>
      <c r="E414" s="180" t="str">
        <f>IF(CADA_PROD!E412="","",CADA_PROD!E412)</f>
        <v/>
      </c>
      <c r="F414" s="180" t="str">
        <f>IF(CADA_PROD!D412="","",SUMIFS(MOVI_ENTR!I:I,MOVI_ENTR!D:D,D414,MOVI_ENTR!O:O,$E$5))</f>
        <v/>
      </c>
      <c r="G414" s="180" t="str">
        <f>IF(CADA_PROD!C412="","",SUMIFS(MOVI_SAID!H:H,MOVI_SAID!D:D,D414,MOVI_SAID!L:L,$E$5))</f>
        <v/>
      </c>
      <c r="H414" s="180" t="str">
        <f t="shared" si="12"/>
        <v/>
      </c>
      <c r="I414" s="179" t="str">
        <f>IF(CADA_PROD!C412="","",IFERROR(IF(H414&lt;=0,"Sem estoque",IF(H414/E414&lt;0.25,"Quase sem estoque",IF(H414/E414&lt;1.2,"Estoque baixo",IF(H414/E414&lt;2,"Estoque moderado","Estoque confortável")))),""))</f>
        <v/>
      </c>
      <c r="J414" s="182" t="str">
        <f>IF(CADA_PROD!C412="","",SUMIFS(MOVI_ENTR!M:M,MOVI_ENTR!D:D,D414,MOVI_ENTR!O:O,$E$5))</f>
        <v/>
      </c>
      <c r="K414" s="183" t="str">
        <f>IF(CADA_PROD!C412="","",IFERROR($J414/SUM($J$8:$J$1008),""))</f>
        <v/>
      </c>
      <c r="L414" s="183" t="str">
        <f>IF(CADA_PROD!C412="","",IFERROR(H414/SUM($H$8:$H$1008),""))</f>
        <v/>
      </c>
      <c r="M414" s="182" t="str">
        <f>IF(CADA_PROD!$C412="","",IFERROR(SUMIFS(MOVI_ENTR!M:M,MOVI_ENTR!D:D,D414,MOVI_ENTR!O:O,$E$5)/SUMIFS(MOVI_ENTR!I:I,MOVI_ENTR!D:D,D414,MOVI_ENTR!O:O,$E$5),0))</f>
        <v/>
      </c>
      <c r="N414" s="184" t="str">
        <f>IF(CADA_PROD!C412="","",G414/E414)</f>
        <v/>
      </c>
    </row>
    <row r="415" spans="2:14" ht="30" customHeight="1">
      <c r="B415" s="21">
        <f t="shared" si="13"/>
        <v>408</v>
      </c>
      <c r="C415" s="178" t="str">
        <f>IF(CADA_PROD!C413="","",CADA_PROD!C413)</f>
        <v/>
      </c>
      <c r="D415" s="179" t="str">
        <f>IF(CADA_PROD!D413="","",CADA_PROD!D413)</f>
        <v/>
      </c>
      <c r="E415" s="180" t="str">
        <f>IF(CADA_PROD!E413="","",CADA_PROD!E413)</f>
        <v/>
      </c>
      <c r="F415" s="180" t="str">
        <f>IF(CADA_PROD!D413="","",SUMIFS(MOVI_ENTR!I:I,MOVI_ENTR!D:D,D415,MOVI_ENTR!O:O,$E$5))</f>
        <v/>
      </c>
      <c r="G415" s="180" t="str">
        <f>IF(CADA_PROD!C413="","",SUMIFS(MOVI_SAID!H:H,MOVI_SAID!D:D,D415,MOVI_SAID!L:L,$E$5))</f>
        <v/>
      </c>
      <c r="H415" s="180" t="str">
        <f t="shared" si="12"/>
        <v/>
      </c>
      <c r="I415" s="179" t="str">
        <f>IF(CADA_PROD!C413="","",IFERROR(IF(H415&lt;=0,"Sem estoque",IF(H415/E415&lt;0.25,"Quase sem estoque",IF(H415/E415&lt;1.2,"Estoque baixo",IF(H415/E415&lt;2,"Estoque moderado","Estoque confortável")))),""))</f>
        <v/>
      </c>
      <c r="J415" s="182" t="str">
        <f>IF(CADA_PROD!C413="","",SUMIFS(MOVI_ENTR!M:M,MOVI_ENTR!D:D,D415,MOVI_ENTR!O:O,$E$5))</f>
        <v/>
      </c>
      <c r="K415" s="183" t="str">
        <f>IF(CADA_PROD!C413="","",IFERROR($J415/SUM($J$8:$J$1008),""))</f>
        <v/>
      </c>
      <c r="L415" s="183" t="str">
        <f>IF(CADA_PROD!C413="","",IFERROR(H415/SUM($H$8:$H$1008),""))</f>
        <v/>
      </c>
      <c r="M415" s="182" t="str">
        <f>IF(CADA_PROD!$C413="","",IFERROR(SUMIFS(MOVI_ENTR!M:M,MOVI_ENTR!D:D,D415,MOVI_ENTR!O:O,$E$5)/SUMIFS(MOVI_ENTR!I:I,MOVI_ENTR!D:D,D415,MOVI_ENTR!O:O,$E$5),0))</f>
        <v/>
      </c>
      <c r="N415" s="184" t="str">
        <f>IF(CADA_PROD!C413="","",G415/E415)</f>
        <v/>
      </c>
    </row>
    <row r="416" spans="2:14" ht="30" customHeight="1">
      <c r="B416" s="21">
        <f t="shared" si="13"/>
        <v>409</v>
      </c>
      <c r="C416" s="178" t="str">
        <f>IF(CADA_PROD!C414="","",CADA_PROD!C414)</f>
        <v/>
      </c>
      <c r="D416" s="179" t="str">
        <f>IF(CADA_PROD!D414="","",CADA_PROD!D414)</f>
        <v/>
      </c>
      <c r="E416" s="180" t="str">
        <f>IF(CADA_PROD!E414="","",CADA_PROD!E414)</f>
        <v/>
      </c>
      <c r="F416" s="180" t="str">
        <f>IF(CADA_PROD!D414="","",SUMIFS(MOVI_ENTR!I:I,MOVI_ENTR!D:D,D416,MOVI_ENTR!O:O,$E$5))</f>
        <v/>
      </c>
      <c r="G416" s="180" t="str">
        <f>IF(CADA_PROD!C414="","",SUMIFS(MOVI_SAID!H:H,MOVI_SAID!D:D,D416,MOVI_SAID!L:L,$E$5))</f>
        <v/>
      </c>
      <c r="H416" s="180" t="str">
        <f t="shared" si="12"/>
        <v/>
      </c>
      <c r="I416" s="179" t="str">
        <f>IF(CADA_PROD!C414="","",IFERROR(IF(H416&lt;=0,"Sem estoque",IF(H416/E416&lt;0.25,"Quase sem estoque",IF(H416/E416&lt;1.2,"Estoque baixo",IF(H416/E416&lt;2,"Estoque moderado","Estoque confortável")))),""))</f>
        <v/>
      </c>
      <c r="J416" s="182" t="str">
        <f>IF(CADA_PROD!C414="","",SUMIFS(MOVI_ENTR!M:M,MOVI_ENTR!D:D,D416,MOVI_ENTR!O:O,$E$5))</f>
        <v/>
      </c>
      <c r="K416" s="183" t="str">
        <f>IF(CADA_PROD!C414="","",IFERROR($J416/SUM($J$8:$J$1008),""))</f>
        <v/>
      </c>
      <c r="L416" s="183" t="str">
        <f>IF(CADA_PROD!C414="","",IFERROR(H416/SUM($H$8:$H$1008),""))</f>
        <v/>
      </c>
      <c r="M416" s="182" t="str">
        <f>IF(CADA_PROD!$C414="","",IFERROR(SUMIFS(MOVI_ENTR!M:M,MOVI_ENTR!D:D,D416,MOVI_ENTR!O:O,$E$5)/SUMIFS(MOVI_ENTR!I:I,MOVI_ENTR!D:D,D416,MOVI_ENTR!O:O,$E$5),0))</f>
        <v/>
      </c>
      <c r="N416" s="184" t="str">
        <f>IF(CADA_PROD!C414="","",G416/E416)</f>
        <v/>
      </c>
    </row>
    <row r="417" spans="2:14" ht="30" customHeight="1">
      <c r="B417" s="21">
        <f t="shared" si="13"/>
        <v>410</v>
      </c>
      <c r="C417" s="178" t="str">
        <f>IF(CADA_PROD!C415="","",CADA_PROD!C415)</f>
        <v/>
      </c>
      <c r="D417" s="179" t="str">
        <f>IF(CADA_PROD!D415="","",CADA_PROD!D415)</f>
        <v/>
      </c>
      <c r="E417" s="180" t="str">
        <f>IF(CADA_PROD!E415="","",CADA_PROD!E415)</f>
        <v/>
      </c>
      <c r="F417" s="180" t="str">
        <f>IF(CADA_PROD!D415="","",SUMIFS(MOVI_ENTR!I:I,MOVI_ENTR!D:D,D417,MOVI_ENTR!O:O,$E$5))</f>
        <v/>
      </c>
      <c r="G417" s="180" t="str">
        <f>IF(CADA_PROD!C415="","",SUMIFS(MOVI_SAID!H:H,MOVI_SAID!D:D,D417,MOVI_SAID!L:L,$E$5))</f>
        <v/>
      </c>
      <c r="H417" s="180" t="str">
        <f t="shared" si="12"/>
        <v/>
      </c>
      <c r="I417" s="179" t="str">
        <f>IF(CADA_PROD!C415="","",IFERROR(IF(H417&lt;=0,"Sem estoque",IF(H417/E417&lt;0.25,"Quase sem estoque",IF(H417/E417&lt;1.2,"Estoque baixo",IF(H417/E417&lt;2,"Estoque moderado","Estoque confortável")))),""))</f>
        <v/>
      </c>
      <c r="J417" s="182" t="str">
        <f>IF(CADA_PROD!C415="","",SUMIFS(MOVI_ENTR!M:M,MOVI_ENTR!D:D,D417,MOVI_ENTR!O:O,$E$5))</f>
        <v/>
      </c>
      <c r="K417" s="183" t="str">
        <f>IF(CADA_PROD!C415="","",IFERROR($J417/SUM($J$8:$J$1008),""))</f>
        <v/>
      </c>
      <c r="L417" s="183" t="str">
        <f>IF(CADA_PROD!C415="","",IFERROR(H417/SUM($H$8:$H$1008),""))</f>
        <v/>
      </c>
      <c r="M417" s="182" t="str">
        <f>IF(CADA_PROD!$C415="","",IFERROR(SUMIFS(MOVI_ENTR!M:M,MOVI_ENTR!D:D,D417,MOVI_ENTR!O:O,$E$5)/SUMIFS(MOVI_ENTR!I:I,MOVI_ENTR!D:D,D417,MOVI_ENTR!O:O,$E$5),0))</f>
        <v/>
      </c>
      <c r="N417" s="184" t="str">
        <f>IF(CADA_PROD!C415="","",G417/E417)</f>
        <v/>
      </c>
    </row>
    <row r="418" spans="2:14" ht="30" customHeight="1">
      <c r="B418" s="21">
        <f t="shared" si="13"/>
        <v>411</v>
      </c>
      <c r="C418" s="178" t="str">
        <f>IF(CADA_PROD!C416="","",CADA_PROD!C416)</f>
        <v/>
      </c>
      <c r="D418" s="179" t="str">
        <f>IF(CADA_PROD!D416="","",CADA_PROD!D416)</f>
        <v/>
      </c>
      <c r="E418" s="180" t="str">
        <f>IF(CADA_PROD!E416="","",CADA_PROD!E416)</f>
        <v/>
      </c>
      <c r="F418" s="180" t="str">
        <f>IF(CADA_PROD!D416="","",SUMIFS(MOVI_ENTR!I:I,MOVI_ENTR!D:D,D418,MOVI_ENTR!O:O,$E$5))</f>
        <v/>
      </c>
      <c r="G418" s="180" t="str">
        <f>IF(CADA_PROD!C416="","",SUMIFS(MOVI_SAID!H:H,MOVI_SAID!D:D,D418,MOVI_SAID!L:L,$E$5))</f>
        <v/>
      </c>
      <c r="H418" s="180" t="str">
        <f t="shared" si="12"/>
        <v/>
      </c>
      <c r="I418" s="179" t="str">
        <f>IF(CADA_PROD!C416="","",IFERROR(IF(H418&lt;=0,"Sem estoque",IF(H418/E418&lt;0.25,"Quase sem estoque",IF(H418/E418&lt;1.2,"Estoque baixo",IF(H418/E418&lt;2,"Estoque moderado","Estoque confortável")))),""))</f>
        <v/>
      </c>
      <c r="J418" s="182" t="str">
        <f>IF(CADA_PROD!C416="","",SUMIFS(MOVI_ENTR!M:M,MOVI_ENTR!D:D,D418,MOVI_ENTR!O:O,$E$5))</f>
        <v/>
      </c>
      <c r="K418" s="183" t="str">
        <f>IF(CADA_PROD!C416="","",IFERROR($J418/SUM($J$8:$J$1008),""))</f>
        <v/>
      </c>
      <c r="L418" s="183" t="str">
        <f>IF(CADA_PROD!C416="","",IFERROR(H418/SUM($H$8:$H$1008),""))</f>
        <v/>
      </c>
      <c r="M418" s="182" t="str">
        <f>IF(CADA_PROD!$C416="","",IFERROR(SUMIFS(MOVI_ENTR!M:M,MOVI_ENTR!D:D,D418,MOVI_ENTR!O:O,$E$5)/SUMIFS(MOVI_ENTR!I:I,MOVI_ENTR!D:D,D418,MOVI_ENTR!O:O,$E$5),0))</f>
        <v/>
      </c>
      <c r="N418" s="184" t="str">
        <f>IF(CADA_PROD!C416="","",G418/E418)</f>
        <v/>
      </c>
    </row>
    <row r="419" spans="2:14" ht="30" customHeight="1">
      <c r="B419" s="21">
        <f t="shared" si="13"/>
        <v>412</v>
      </c>
      <c r="C419" s="178" t="str">
        <f>IF(CADA_PROD!C417="","",CADA_PROD!C417)</f>
        <v/>
      </c>
      <c r="D419" s="179" t="str">
        <f>IF(CADA_PROD!D417="","",CADA_PROD!D417)</f>
        <v/>
      </c>
      <c r="E419" s="180" t="str">
        <f>IF(CADA_PROD!E417="","",CADA_PROD!E417)</f>
        <v/>
      </c>
      <c r="F419" s="180" t="str">
        <f>IF(CADA_PROD!D417="","",SUMIFS(MOVI_ENTR!I:I,MOVI_ENTR!D:D,D419,MOVI_ENTR!O:O,$E$5))</f>
        <v/>
      </c>
      <c r="G419" s="180" t="str">
        <f>IF(CADA_PROD!C417="","",SUMIFS(MOVI_SAID!H:H,MOVI_SAID!D:D,D419,MOVI_SAID!L:L,$E$5))</f>
        <v/>
      </c>
      <c r="H419" s="180" t="str">
        <f t="shared" si="12"/>
        <v/>
      </c>
      <c r="I419" s="179" t="str">
        <f>IF(CADA_PROD!C417="","",IFERROR(IF(H419&lt;=0,"Sem estoque",IF(H419/E419&lt;0.25,"Quase sem estoque",IF(H419/E419&lt;1.2,"Estoque baixo",IF(H419/E419&lt;2,"Estoque moderado","Estoque confortável")))),""))</f>
        <v/>
      </c>
      <c r="J419" s="182" t="str">
        <f>IF(CADA_PROD!C417="","",SUMIFS(MOVI_ENTR!M:M,MOVI_ENTR!D:D,D419,MOVI_ENTR!O:O,$E$5))</f>
        <v/>
      </c>
      <c r="K419" s="183" t="str">
        <f>IF(CADA_PROD!C417="","",IFERROR($J419/SUM($J$8:$J$1008),""))</f>
        <v/>
      </c>
      <c r="L419" s="183" t="str">
        <f>IF(CADA_PROD!C417="","",IFERROR(H419/SUM($H$8:$H$1008),""))</f>
        <v/>
      </c>
      <c r="M419" s="182" t="str">
        <f>IF(CADA_PROD!$C417="","",IFERROR(SUMIFS(MOVI_ENTR!M:M,MOVI_ENTR!D:D,D419,MOVI_ENTR!O:O,$E$5)/SUMIFS(MOVI_ENTR!I:I,MOVI_ENTR!D:D,D419,MOVI_ENTR!O:O,$E$5),0))</f>
        <v/>
      </c>
      <c r="N419" s="184" t="str">
        <f>IF(CADA_PROD!C417="","",G419/E419)</f>
        <v/>
      </c>
    </row>
    <row r="420" spans="2:14" ht="30" customHeight="1">
      <c r="B420" s="21">
        <f t="shared" si="13"/>
        <v>413</v>
      </c>
      <c r="C420" s="178" t="str">
        <f>IF(CADA_PROD!C418="","",CADA_PROD!C418)</f>
        <v/>
      </c>
      <c r="D420" s="179" t="str">
        <f>IF(CADA_PROD!D418="","",CADA_PROD!D418)</f>
        <v/>
      </c>
      <c r="E420" s="180" t="str">
        <f>IF(CADA_PROD!E418="","",CADA_PROD!E418)</f>
        <v/>
      </c>
      <c r="F420" s="180" t="str">
        <f>IF(CADA_PROD!D418="","",SUMIFS(MOVI_ENTR!I:I,MOVI_ENTR!D:D,D420,MOVI_ENTR!O:O,$E$5))</f>
        <v/>
      </c>
      <c r="G420" s="180" t="str">
        <f>IF(CADA_PROD!C418="","",SUMIFS(MOVI_SAID!H:H,MOVI_SAID!D:D,D420,MOVI_SAID!L:L,$E$5))</f>
        <v/>
      </c>
      <c r="H420" s="180" t="str">
        <f t="shared" si="12"/>
        <v/>
      </c>
      <c r="I420" s="179" t="str">
        <f>IF(CADA_PROD!C418="","",IFERROR(IF(H420&lt;=0,"Sem estoque",IF(H420/E420&lt;0.25,"Quase sem estoque",IF(H420/E420&lt;1.2,"Estoque baixo",IF(H420/E420&lt;2,"Estoque moderado","Estoque confortável")))),""))</f>
        <v/>
      </c>
      <c r="J420" s="182" t="str">
        <f>IF(CADA_PROD!C418="","",SUMIFS(MOVI_ENTR!M:M,MOVI_ENTR!D:D,D420,MOVI_ENTR!O:O,$E$5))</f>
        <v/>
      </c>
      <c r="K420" s="183" t="str">
        <f>IF(CADA_PROD!C418="","",IFERROR($J420/SUM($J$8:$J$1008),""))</f>
        <v/>
      </c>
      <c r="L420" s="183" t="str">
        <f>IF(CADA_PROD!C418="","",IFERROR(H420/SUM($H$8:$H$1008),""))</f>
        <v/>
      </c>
      <c r="M420" s="182" t="str">
        <f>IF(CADA_PROD!$C418="","",IFERROR(SUMIFS(MOVI_ENTR!M:M,MOVI_ENTR!D:D,D420,MOVI_ENTR!O:O,$E$5)/SUMIFS(MOVI_ENTR!I:I,MOVI_ENTR!D:D,D420,MOVI_ENTR!O:O,$E$5),0))</f>
        <v/>
      </c>
      <c r="N420" s="184" t="str">
        <f>IF(CADA_PROD!C418="","",G420/E420)</f>
        <v/>
      </c>
    </row>
    <row r="421" spans="2:14" ht="30" customHeight="1">
      <c r="B421" s="21">
        <f t="shared" si="13"/>
        <v>414</v>
      </c>
      <c r="C421" s="178" t="str">
        <f>IF(CADA_PROD!C419="","",CADA_PROD!C419)</f>
        <v/>
      </c>
      <c r="D421" s="179" t="str">
        <f>IF(CADA_PROD!D419="","",CADA_PROD!D419)</f>
        <v/>
      </c>
      <c r="E421" s="180" t="str">
        <f>IF(CADA_PROD!E419="","",CADA_PROD!E419)</f>
        <v/>
      </c>
      <c r="F421" s="180" t="str">
        <f>IF(CADA_PROD!D419="","",SUMIFS(MOVI_ENTR!I:I,MOVI_ENTR!D:D,D421,MOVI_ENTR!O:O,$E$5))</f>
        <v/>
      </c>
      <c r="G421" s="180" t="str">
        <f>IF(CADA_PROD!C419="","",SUMIFS(MOVI_SAID!H:H,MOVI_SAID!D:D,D421,MOVI_SAID!L:L,$E$5))</f>
        <v/>
      </c>
      <c r="H421" s="180" t="str">
        <f t="shared" si="12"/>
        <v/>
      </c>
      <c r="I421" s="179" t="str">
        <f>IF(CADA_PROD!C419="","",IFERROR(IF(H421&lt;=0,"Sem estoque",IF(H421/E421&lt;0.25,"Quase sem estoque",IF(H421/E421&lt;1.2,"Estoque baixo",IF(H421/E421&lt;2,"Estoque moderado","Estoque confortável")))),""))</f>
        <v/>
      </c>
      <c r="J421" s="182" t="str">
        <f>IF(CADA_PROD!C419="","",SUMIFS(MOVI_ENTR!M:M,MOVI_ENTR!D:D,D421,MOVI_ENTR!O:O,$E$5))</f>
        <v/>
      </c>
      <c r="K421" s="183" t="str">
        <f>IF(CADA_PROD!C419="","",IFERROR($J421/SUM($J$8:$J$1008),""))</f>
        <v/>
      </c>
      <c r="L421" s="183" t="str">
        <f>IF(CADA_PROD!C419="","",IFERROR(H421/SUM($H$8:$H$1008),""))</f>
        <v/>
      </c>
      <c r="M421" s="182" t="str">
        <f>IF(CADA_PROD!$C419="","",IFERROR(SUMIFS(MOVI_ENTR!M:M,MOVI_ENTR!D:D,D421,MOVI_ENTR!O:O,$E$5)/SUMIFS(MOVI_ENTR!I:I,MOVI_ENTR!D:D,D421,MOVI_ENTR!O:O,$E$5),0))</f>
        <v/>
      </c>
      <c r="N421" s="184" t="str">
        <f>IF(CADA_PROD!C419="","",G421/E421)</f>
        <v/>
      </c>
    </row>
    <row r="422" spans="2:14" ht="30" customHeight="1">
      <c r="B422" s="21">
        <f t="shared" si="13"/>
        <v>415</v>
      </c>
      <c r="C422" s="178" t="str">
        <f>IF(CADA_PROD!C420="","",CADA_PROD!C420)</f>
        <v/>
      </c>
      <c r="D422" s="179" t="str">
        <f>IF(CADA_PROD!D420="","",CADA_PROD!D420)</f>
        <v/>
      </c>
      <c r="E422" s="180" t="str">
        <f>IF(CADA_PROD!E420="","",CADA_PROD!E420)</f>
        <v/>
      </c>
      <c r="F422" s="180" t="str">
        <f>IF(CADA_PROD!D420="","",SUMIFS(MOVI_ENTR!I:I,MOVI_ENTR!D:D,D422,MOVI_ENTR!O:O,$E$5))</f>
        <v/>
      </c>
      <c r="G422" s="180" t="str">
        <f>IF(CADA_PROD!C420="","",SUMIFS(MOVI_SAID!H:H,MOVI_SAID!D:D,D422,MOVI_SAID!L:L,$E$5))</f>
        <v/>
      </c>
      <c r="H422" s="180" t="str">
        <f t="shared" si="12"/>
        <v/>
      </c>
      <c r="I422" s="179" t="str">
        <f>IF(CADA_PROD!C420="","",IFERROR(IF(H422&lt;=0,"Sem estoque",IF(H422/E422&lt;0.25,"Quase sem estoque",IF(H422/E422&lt;1.2,"Estoque baixo",IF(H422/E422&lt;2,"Estoque moderado","Estoque confortável")))),""))</f>
        <v/>
      </c>
      <c r="J422" s="182" t="str">
        <f>IF(CADA_PROD!C420="","",SUMIFS(MOVI_ENTR!M:M,MOVI_ENTR!D:D,D422,MOVI_ENTR!O:O,$E$5))</f>
        <v/>
      </c>
      <c r="K422" s="183" t="str">
        <f>IF(CADA_PROD!C420="","",IFERROR($J422/SUM($J$8:$J$1008),""))</f>
        <v/>
      </c>
      <c r="L422" s="183" t="str">
        <f>IF(CADA_PROD!C420="","",IFERROR(H422/SUM($H$8:$H$1008),""))</f>
        <v/>
      </c>
      <c r="M422" s="182" t="str">
        <f>IF(CADA_PROD!$C420="","",IFERROR(SUMIFS(MOVI_ENTR!M:M,MOVI_ENTR!D:D,D422,MOVI_ENTR!O:O,$E$5)/SUMIFS(MOVI_ENTR!I:I,MOVI_ENTR!D:D,D422,MOVI_ENTR!O:O,$E$5),0))</f>
        <v/>
      </c>
      <c r="N422" s="184" t="str">
        <f>IF(CADA_PROD!C420="","",G422/E422)</f>
        <v/>
      </c>
    </row>
    <row r="423" spans="2:14" ht="30" customHeight="1">
      <c r="B423" s="21">
        <f t="shared" si="13"/>
        <v>416</v>
      </c>
      <c r="C423" s="178" t="str">
        <f>IF(CADA_PROD!C421="","",CADA_PROD!C421)</f>
        <v/>
      </c>
      <c r="D423" s="179" t="str">
        <f>IF(CADA_PROD!D421="","",CADA_PROD!D421)</f>
        <v/>
      </c>
      <c r="E423" s="180" t="str">
        <f>IF(CADA_PROD!E421="","",CADA_PROD!E421)</f>
        <v/>
      </c>
      <c r="F423" s="180" t="str">
        <f>IF(CADA_PROD!D421="","",SUMIFS(MOVI_ENTR!I:I,MOVI_ENTR!D:D,D423,MOVI_ENTR!O:O,$E$5))</f>
        <v/>
      </c>
      <c r="G423" s="180" t="str">
        <f>IF(CADA_PROD!C421="","",SUMIFS(MOVI_SAID!H:H,MOVI_SAID!D:D,D423,MOVI_SAID!L:L,$E$5))</f>
        <v/>
      </c>
      <c r="H423" s="180" t="str">
        <f t="shared" si="12"/>
        <v/>
      </c>
      <c r="I423" s="179" t="str">
        <f>IF(CADA_PROD!C421="","",IFERROR(IF(H423&lt;=0,"Sem estoque",IF(H423/E423&lt;0.25,"Quase sem estoque",IF(H423/E423&lt;1.2,"Estoque baixo",IF(H423/E423&lt;2,"Estoque moderado","Estoque confortável")))),""))</f>
        <v/>
      </c>
      <c r="J423" s="182" t="str">
        <f>IF(CADA_PROD!C421="","",SUMIFS(MOVI_ENTR!M:M,MOVI_ENTR!D:D,D423,MOVI_ENTR!O:O,$E$5))</f>
        <v/>
      </c>
      <c r="K423" s="183" t="str">
        <f>IF(CADA_PROD!C421="","",IFERROR($J423/SUM($J$8:$J$1008),""))</f>
        <v/>
      </c>
      <c r="L423" s="183" t="str">
        <f>IF(CADA_PROD!C421="","",IFERROR(H423/SUM($H$8:$H$1008),""))</f>
        <v/>
      </c>
      <c r="M423" s="182" t="str">
        <f>IF(CADA_PROD!$C421="","",IFERROR(SUMIFS(MOVI_ENTR!M:M,MOVI_ENTR!D:D,D423,MOVI_ENTR!O:O,$E$5)/SUMIFS(MOVI_ENTR!I:I,MOVI_ENTR!D:D,D423,MOVI_ENTR!O:O,$E$5),0))</f>
        <v/>
      </c>
      <c r="N423" s="184" t="str">
        <f>IF(CADA_PROD!C421="","",G423/E423)</f>
        <v/>
      </c>
    </row>
    <row r="424" spans="2:14" ht="30" customHeight="1">
      <c r="B424" s="21">
        <f t="shared" si="13"/>
        <v>417</v>
      </c>
      <c r="C424" s="178" t="str">
        <f>IF(CADA_PROD!C422="","",CADA_PROD!C422)</f>
        <v/>
      </c>
      <c r="D424" s="179" t="str">
        <f>IF(CADA_PROD!D422="","",CADA_PROD!D422)</f>
        <v/>
      </c>
      <c r="E424" s="180" t="str">
        <f>IF(CADA_PROD!E422="","",CADA_PROD!E422)</f>
        <v/>
      </c>
      <c r="F424" s="180" t="str">
        <f>IF(CADA_PROD!D422="","",SUMIFS(MOVI_ENTR!I:I,MOVI_ENTR!D:D,D424,MOVI_ENTR!O:O,$E$5))</f>
        <v/>
      </c>
      <c r="G424" s="180" t="str">
        <f>IF(CADA_PROD!C422="","",SUMIFS(MOVI_SAID!H:H,MOVI_SAID!D:D,D424,MOVI_SAID!L:L,$E$5))</f>
        <v/>
      </c>
      <c r="H424" s="180" t="str">
        <f t="shared" si="12"/>
        <v/>
      </c>
      <c r="I424" s="179" t="str">
        <f>IF(CADA_PROD!C422="","",IFERROR(IF(H424&lt;=0,"Sem estoque",IF(H424/E424&lt;0.25,"Quase sem estoque",IF(H424/E424&lt;1.2,"Estoque baixo",IF(H424/E424&lt;2,"Estoque moderado","Estoque confortável")))),""))</f>
        <v/>
      </c>
      <c r="J424" s="182" t="str">
        <f>IF(CADA_PROD!C422="","",SUMIFS(MOVI_ENTR!M:M,MOVI_ENTR!D:D,D424,MOVI_ENTR!O:O,$E$5))</f>
        <v/>
      </c>
      <c r="K424" s="183" t="str">
        <f>IF(CADA_PROD!C422="","",IFERROR($J424/SUM($J$8:$J$1008),""))</f>
        <v/>
      </c>
      <c r="L424" s="183" t="str">
        <f>IF(CADA_PROD!C422="","",IFERROR(H424/SUM($H$8:$H$1008),""))</f>
        <v/>
      </c>
      <c r="M424" s="182" t="str">
        <f>IF(CADA_PROD!$C422="","",IFERROR(SUMIFS(MOVI_ENTR!M:M,MOVI_ENTR!D:D,D424,MOVI_ENTR!O:O,$E$5)/SUMIFS(MOVI_ENTR!I:I,MOVI_ENTR!D:D,D424,MOVI_ENTR!O:O,$E$5),0))</f>
        <v/>
      </c>
      <c r="N424" s="184" t="str">
        <f>IF(CADA_PROD!C422="","",G424/E424)</f>
        <v/>
      </c>
    </row>
    <row r="425" spans="2:14" ht="30" customHeight="1">
      <c r="B425" s="21">
        <f t="shared" si="13"/>
        <v>418</v>
      </c>
      <c r="C425" s="178" t="str">
        <f>IF(CADA_PROD!C423="","",CADA_PROD!C423)</f>
        <v/>
      </c>
      <c r="D425" s="179" t="str">
        <f>IF(CADA_PROD!D423="","",CADA_PROD!D423)</f>
        <v/>
      </c>
      <c r="E425" s="180" t="str">
        <f>IF(CADA_PROD!E423="","",CADA_PROD!E423)</f>
        <v/>
      </c>
      <c r="F425" s="180" t="str">
        <f>IF(CADA_PROD!D423="","",SUMIFS(MOVI_ENTR!I:I,MOVI_ENTR!D:D,D425,MOVI_ENTR!O:O,$E$5))</f>
        <v/>
      </c>
      <c r="G425" s="180" t="str">
        <f>IF(CADA_PROD!C423="","",SUMIFS(MOVI_SAID!H:H,MOVI_SAID!D:D,D425,MOVI_SAID!L:L,$E$5))</f>
        <v/>
      </c>
      <c r="H425" s="180" t="str">
        <f t="shared" si="12"/>
        <v/>
      </c>
      <c r="I425" s="179" t="str">
        <f>IF(CADA_PROD!C423="","",IFERROR(IF(H425&lt;=0,"Sem estoque",IF(H425/E425&lt;0.25,"Quase sem estoque",IF(H425/E425&lt;1.2,"Estoque baixo",IF(H425/E425&lt;2,"Estoque moderado","Estoque confortável")))),""))</f>
        <v/>
      </c>
      <c r="J425" s="182" t="str">
        <f>IF(CADA_PROD!C423="","",SUMIFS(MOVI_ENTR!M:M,MOVI_ENTR!D:D,D425,MOVI_ENTR!O:O,$E$5))</f>
        <v/>
      </c>
      <c r="K425" s="183" t="str">
        <f>IF(CADA_PROD!C423="","",IFERROR($J425/SUM($J$8:$J$1008),""))</f>
        <v/>
      </c>
      <c r="L425" s="183" t="str">
        <f>IF(CADA_PROD!C423="","",IFERROR(H425/SUM($H$8:$H$1008),""))</f>
        <v/>
      </c>
      <c r="M425" s="182" t="str">
        <f>IF(CADA_PROD!$C423="","",IFERROR(SUMIFS(MOVI_ENTR!M:M,MOVI_ENTR!D:D,D425,MOVI_ENTR!O:O,$E$5)/SUMIFS(MOVI_ENTR!I:I,MOVI_ENTR!D:D,D425,MOVI_ENTR!O:O,$E$5),0))</f>
        <v/>
      </c>
      <c r="N425" s="184" t="str">
        <f>IF(CADA_PROD!C423="","",G425/E425)</f>
        <v/>
      </c>
    </row>
    <row r="426" spans="2:14" ht="30" customHeight="1">
      <c r="B426" s="21">
        <f t="shared" si="13"/>
        <v>419</v>
      </c>
      <c r="C426" s="178" t="str">
        <f>IF(CADA_PROD!C424="","",CADA_PROD!C424)</f>
        <v/>
      </c>
      <c r="D426" s="179" t="str">
        <f>IF(CADA_PROD!D424="","",CADA_PROD!D424)</f>
        <v/>
      </c>
      <c r="E426" s="180" t="str">
        <f>IF(CADA_PROD!E424="","",CADA_PROD!E424)</f>
        <v/>
      </c>
      <c r="F426" s="180" t="str">
        <f>IF(CADA_PROD!D424="","",SUMIFS(MOVI_ENTR!I:I,MOVI_ENTR!D:D,D426,MOVI_ENTR!O:O,$E$5))</f>
        <v/>
      </c>
      <c r="G426" s="180" t="str">
        <f>IF(CADA_PROD!C424="","",SUMIFS(MOVI_SAID!H:H,MOVI_SAID!D:D,D426,MOVI_SAID!L:L,$E$5))</f>
        <v/>
      </c>
      <c r="H426" s="180" t="str">
        <f t="shared" si="12"/>
        <v/>
      </c>
      <c r="I426" s="179" t="str">
        <f>IF(CADA_PROD!C424="","",IFERROR(IF(H426&lt;=0,"Sem estoque",IF(H426/E426&lt;0.25,"Quase sem estoque",IF(H426/E426&lt;1.2,"Estoque baixo",IF(H426/E426&lt;2,"Estoque moderado","Estoque confortável")))),""))</f>
        <v/>
      </c>
      <c r="J426" s="182" t="str">
        <f>IF(CADA_PROD!C424="","",SUMIFS(MOVI_ENTR!M:M,MOVI_ENTR!D:D,D426,MOVI_ENTR!O:O,$E$5))</f>
        <v/>
      </c>
      <c r="K426" s="183" t="str">
        <f>IF(CADA_PROD!C424="","",IFERROR($J426/SUM($J$8:$J$1008),""))</f>
        <v/>
      </c>
      <c r="L426" s="183" t="str">
        <f>IF(CADA_PROD!C424="","",IFERROR(H426/SUM($H$8:$H$1008),""))</f>
        <v/>
      </c>
      <c r="M426" s="182" t="str">
        <f>IF(CADA_PROD!$C424="","",IFERROR(SUMIFS(MOVI_ENTR!M:M,MOVI_ENTR!D:D,D426,MOVI_ENTR!O:O,$E$5)/SUMIFS(MOVI_ENTR!I:I,MOVI_ENTR!D:D,D426,MOVI_ENTR!O:O,$E$5),0))</f>
        <v/>
      </c>
      <c r="N426" s="184" t="str">
        <f>IF(CADA_PROD!C424="","",G426/E426)</f>
        <v/>
      </c>
    </row>
    <row r="427" spans="2:14" ht="30" customHeight="1">
      <c r="B427" s="21">
        <f t="shared" si="13"/>
        <v>420</v>
      </c>
      <c r="C427" s="178" t="str">
        <f>IF(CADA_PROD!C425="","",CADA_PROD!C425)</f>
        <v/>
      </c>
      <c r="D427" s="179" t="str">
        <f>IF(CADA_PROD!D425="","",CADA_PROD!D425)</f>
        <v/>
      </c>
      <c r="E427" s="180" t="str">
        <f>IF(CADA_PROD!E425="","",CADA_PROD!E425)</f>
        <v/>
      </c>
      <c r="F427" s="180" t="str">
        <f>IF(CADA_PROD!D425="","",SUMIFS(MOVI_ENTR!I:I,MOVI_ENTR!D:D,D427,MOVI_ENTR!O:O,$E$5))</f>
        <v/>
      </c>
      <c r="G427" s="180" t="str">
        <f>IF(CADA_PROD!C425="","",SUMIFS(MOVI_SAID!H:H,MOVI_SAID!D:D,D427,MOVI_SAID!L:L,$E$5))</f>
        <v/>
      </c>
      <c r="H427" s="180" t="str">
        <f t="shared" si="12"/>
        <v/>
      </c>
      <c r="I427" s="179" t="str">
        <f>IF(CADA_PROD!C425="","",IFERROR(IF(H427&lt;=0,"Sem estoque",IF(H427/E427&lt;0.25,"Quase sem estoque",IF(H427/E427&lt;1.2,"Estoque baixo",IF(H427/E427&lt;2,"Estoque moderado","Estoque confortável")))),""))</f>
        <v/>
      </c>
      <c r="J427" s="182" t="str">
        <f>IF(CADA_PROD!C425="","",SUMIFS(MOVI_ENTR!M:M,MOVI_ENTR!D:D,D427,MOVI_ENTR!O:O,$E$5))</f>
        <v/>
      </c>
      <c r="K427" s="183" t="str">
        <f>IF(CADA_PROD!C425="","",IFERROR($J427/SUM($J$8:$J$1008),""))</f>
        <v/>
      </c>
      <c r="L427" s="183" t="str">
        <f>IF(CADA_PROD!C425="","",IFERROR(H427/SUM($H$8:$H$1008),""))</f>
        <v/>
      </c>
      <c r="M427" s="182" t="str">
        <f>IF(CADA_PROD!$C425="","",IFERROR(SUMIFS(MOVI_ENTR!M:M,MOVI_ENTR!D:D,D427,MOVI_ENTR!O:O,$E$5)/SUMIFS(MOVI_ENTR!I:I,MOVI_ENTR!D:D,D427,MOVI_ENTR!O:O,$E$5),0))</f>
        <v/>
      </c>
      <c r="N427" s="184" t="str">
        <f>IF(CADA_PROD!C425="","",G427/E427)</f>
        <v/>
      </c>
    </row>
    <row r="428" spans="2:14" ht="30" customHeight="1">
      <c r="B428" s="21">
        <f t="shared" si="13"/>
        <v>421</v>
      </c>
      <c r="C428" s="178" t="str">
        <f>IF(CADA_PROD!C426="","",CADA_PROD!C426)</f>
        <v/>
      </c>
      <c r="D428" s="179" t="str">
        <f>IF(CADA_PROD!D426="","",CADA_PROD!D426)</f>
        <v/>
      </c>
      <c r="E428" s="180" t="str">
        <f>IF(CADA_PROD!E426="","",CADA_PROD!E426)</f>
        <v/>
      </c>
      <c r="F428" s="180" t="str">
        <f>IF(CADA_PROD!D426="","",SUMIFS(MOVI_ENTR!I:I,MOVI_ENTR!D:D,D428,MOVI_ENTR!O:O,$E$5))</f>
        <v/>
      </c>
      <c r="G428" s="180" t="str">
        <f>IF(CADA_PROD!C426="","",SUMIFS(MOVI_SAID!H:H,MOVI_SAID!D:D,D428,MOVI_SAID!L:L,$E$5))</f>
        <v/>
      </c>
      <c r="H428" s="180" t="str">
        <f t="shared" si="12"/>
        <v/>
      </c>
      <c r="I428" s="179" t="str">
        <f>IF(CADA_PROD!C426="","",IFERROR(IF(H428&lt;=0,"Sem estoque",IF(H428/E428&lt;0.25,"Quase sem estoque",IF(H428/E428&lt;1.2,"Estoque baixo",IF(H428/E428&lt;2,"Estoque moderado","Estoque confortável")))),""))</f>
        <v/>
      </c>
      <c r="J428" s="182" t="str">
        <f>IF(CADA_PROD!C426="","",SUMIFS(MOVI_ENTR!M:M,MOVI_ENTR!D:D,D428,MOVI_ENTR!O:O,$E$5))</f>
        <v/>
      </c>
      <c r="K428" s="183" t="str">
        <f>IF(CADA_PROD!C426="","",IFERROR($J428/SUM($J$8:$J$1008),""))</f>
        <v/>
      </c>
      <c r="L428" s="183" t="str">
        <f>IF(CADA_PROD!C426="","",IFERROR(H428/SUM($H$8:$H$1008),""))</f>
        <v/>
      </c>
      <c r="M428" s="182" t="str">
        <f>IF(CADA_PROD!$C426="","",IFERROR(SUMIFS(MOVI_ENTR!M:M,MOVI_ENTR!D:D,D428,MOVI_ENTR!O:O,$E$5)/SUMIFS(MOVI_ENTR!I:I,MOVI_ENTR!D:D,D428,MOVI_ENTR!O:O,$E$5),0))</f>
        <v/>
      </c>
      <c r="N428" s="184" t="str">
        <f>IF(CADA_PROD!C426="","",G428/E428)</f>
        <v/>
      </c>
    </row>
    <row r="429" spans="2:14" ht="30" customHeight="1">
      <c r="B429" s="21">
        <f t="shared" si="13"/>
        <v>422</v>
      </c>
      <c r="C429" s="178" t="str">
        <f>IF(CADA_PROD!C427="","",CADA_PROD!C427)</f>
        <v/>
      </c>
      <c r="D429" s="179" t="str">
        <f>IF(CADA_PROD!D427="","",CADA_PROD!D427)</f>
        <v/>
      </c>
      <c r="E429" s="180" t="str">
        <f>IF(CADA_PROD!E427="","",CADA_PROD!E427)</f>
        <v/>
      </c>
      <c r="F429" s="180" t="str">
        <f>IF(CADA_PROD!D427="","",SUMIFS(MOVI_ENTR!I:I,MOVI_ENTR!D:D,D429,MOVI_ENTR!O:O,$E$5))</f>
        <v/>
      </c>
      <c r="G429" s="180" t="str">
        <f>IF(CADA_PROD!C427="","",SUMIFS(MOVI_SAID!H:H,MOVI_SAID!D:D,D429,MOVI_SAID!L:L,$E$5))</f>
        <v/>
      </c>
      <c r="H429" s="180" t="str">
        <f t="shared" si="12"/>
        <v/>
      </c>
      <c r="I429" s="179" t="str">
        <f>IF(CADA_PROD!C427="","",IFERROR(IF(H429&lt;=0,"Sem estoque",IF(H429/E429&lt;0.25,"Quase sem estoque",IF(H429/E429&lt;1.2,"Estoque baixo",IF(H429/E429&lt;2,"Estoque moderado","Estoque confortável")))),""))</f>
        <v/>
      </c>
      <c r="J429" s="182" t="str">
        <f>IF(CADA_PROD!C427="","",SUMIFS(MOVI_ENTR!M:M,MOVI_ENTR!D:D,D429,MOVI_ENTR!O:O,$E$5))</f>
        <v/>
      </c>
      <c r="K429" s="183" t="str">
        <f>IF(CADA_PROD!C427="","",IFERROR($J429/SUM($J$8:$J$1008),""))</f>
        <v/>
      </c>
      <c r="L429" s="183" t="str">
        <f>IF(CADA_PROD!C427="","",IFERROR(H429/SUM($H$8:$H$1008),""))</f>
        <v/>
      </c>
      <c r="M429" s="182" t="str">
        <f>IF(CADA_PROD!$C427="","",IFERROR(SUMIFS(MOVI_ENTR!M:M,MOVI_ENTR!D:D,D429,MOVI_ENTR!O:O,$E$5)/SUMIFS(MOVI_ENTR!I:I,MOVI_ENTR!D:D,D429,MOVI_ENTR!O:O,$E$5),0))</f>
        <v/>
      </c>
      <c r="N429" s="184" t="str">
        <f>IF(CADA_PROD!C427="","",G429/E429)</f>
        <v/>
      </c>
    </row>
    <row r="430" spans="2:14" ht="30" customHeight="1">
      <c r="B430" s="21">
        <f t="shared" si="13"/>
        <v>423</v>
      </c>
      <c r="C430" s="178" t="str">
        <f>IF(CADA_PROD!C428="","",CADA_PROD!C428)</f>
        <v/>
      </c>
      <c r="D430" s="179" t="str">
        <f>IF(CADA_PROD!D428="","",CADA_PROD!D428)</f>
        <v/>
      </c>
      <c r="E430" s="180" t="str">
        <f>IF(CADA_PROD!E428="","",CADA_PROD!E428)</f>
        <v/>
      </c>
      <c r="F430" s="180" t="str">
        <f>IF(CADA_PROD!D428="","",SUMIFS(MOVI_ENTR!I:I,MOVI_ENTR!D:D,D430,MOVI_ENTR!O:O,$E$5))</f>
        <v/>
      </c>
      <c r="G430" s="180" t="str">
        <f>IF(CADA_PROD!C428="","",SUMIFS(MOVI_SAID!H:H,MOVI_SAID!D:D,D430,MOVI_SAID!L:L,$E$5))</f>
        <v/>
      </c>
      <c r="H430" s="180" t="str">
        <f t="shared" si="12"/>
        <v/>
      </c>
      <c r="I430" s="179" t="str">
        <f>IF(CADA_PROD!C428="","",IFERROR(IF(H430&lt;=0,"Sem estoque",IF(H430/E430&lt;0.25,"Quase sem estoque",IF(H430/E430&lt;1.2,"Estoque baixo",IF(H430/E430&lt;2,"Estoque moderado","Estoque confortável")))),""))</f>
        <v/>
      </c>
      <c r="J430" s="182" t="str">
        <f>IF(CADA_PROD!C428="","",SUMIFS(MOVI_ENTR!M:M,MOVI_ENTR!D:D,D430,MOVI_ENTR!O:O,$E$5))</f>
        <v/>
      </c>
      <c r="K430" s="183" t="str">
        <f>IF(CADA_PROD!C428="","",IFERROR($J430/SUM($J$8:$J$1008),""))</f>
        <v/>
      </c>
      <c r="L430" s="183" t="str">
        <f>IF(CADA_PROD!C428="","",IFERROR(H430/SUM($H$8:$H$1008),""))</f>
        <v/>
      </c>
      <c r="M430" s="182" t="str">
        <f>IF(CADA_PROD!$C428="","",IFERROR(SUMIFS(MOVI_ENTR!M:M,MOVI_ENTR!D:D,D430,MOVI_ENTR!O:O,$E$5)/SUMIFS(MOVI_ENTR!I:I,MOVI_ENTR!D:D,D430,MOVI_ENTR!O:O,$E$5),0))</f>
        <v/>
      </c>
      <c r="N430" s="184" t="str">
        <f>IF(CADA_PROD!C428="","",G430/E430)</f>
        <v/>
      </c>
    </row>
    <row r="431" spans="2:14" ht="30" customHeight="1">
      <c r="B431" s="21">
        <f t="shared" si="13"/>
        <v>424</v>
      </c>
      <c r="C431" s="178" t="str">
        <f>IF(CADA_PROD!C429="","",CADA_PROD!C429)</f>
        <v/>
      </c>
      <c r="D431" s="179" t="str">
        <f>IF(CADA_PROD!D429="","",CADA_PROD!D429)</f>
        <v/>
      </c>
      <c r="E431" s="180" t="str">
        <f>IF(CADA_PROD!E429="","",CADA_PROD!E429)</f>
        <v/>
      </c>
      <c r="F431" s="180" t="str">
        <f>IF(CADA_PROD!D429="","",SUMIFS(MOVI_ENTR!I:I,MOVI_ENTR!D:D,D431,MOVI_ENTR!O:O,$E$5))</f>
        <v/>
      </c>
      <c r="G431" s="180" t="str">
        <f>IF(CADA_PROD!C429="","",SUMIFS(MOVI_SAID!H:H,MOVI_SAID!D:D,D431,MOVI_SAID!L:L,$E$5))</f>
        <v/>
      </c>
      <c r="H431" s="180" t="str">
        <f t="shared" si="12"/>
        <v/>
      </c>
      <c r="I431" s="179" t="str">
        <f>IF(CADA_PROD!C429="","",IFERROR(IF(H431&lt;=0,"Sem estoque",IF(H431/E431&lt;0.25,"Quase sem estoque",IF(H431/E431&lt;1.2,"Estoque baixo",IF(H431/E431&lt;2,"Estoque moderado","Estoque confortável")))),""))</f>
        <v/>
      </c>
      <c r="J431" s="182" t="str">
        <f>IF(CADA_PROD!C429="","",SUMIFS(MOVI_ENTR!M:M,MOVI_ENTR!D:D,D431,MOVI_ENTR!O:O,$E$5))</f>
        <v/>
      </c>
      <c r="K431" s="183" t="str">
        <f>IF(CADA_PROD!C429="","",IFERROR($J431/SUM($J$8:$J$1008),""))</f>
        <v/>
      </c>
      <c r="L431" s="183" t="str">
        <f>IF(CADA_PROD!C429="","",IFERROR(H431/SUM($H$8:$H$1008),""))</f>
        <v/>
      </c>
      <c r="M431" s="182" t="str">
        <f>IF(CADA_PROD!$C429="","",IFERROR(SUMIFS(MOVI_ENTR!M:M,MOVI_ENTR!D:D,D431,MOVI_ENTR!O:O,$E$5)/SUMIFS(MOVI_ENTR!I:I,MOVI_ENTR!D:D,D431,MOVI_ENTR!O:O,$E$5),0))</f>
        <v/>
      </c>
      <c r="N431" s="184" t="str">
        <f>IF(CADA_PROD!C429="","",G431/E431)</f>
        <v/>
      </c>
    </row>
    <row r="432" spans="2:14" ht="30" customHeight="1">
      <c r="B432" s="21">
        <f t="shared" si="13"/>
        <v>425</v>
      </c>
      <c r="C432" s="178" t="str">
        <f>IF(CADA_PROD!C430="","",CADA_PROD!C430)</f>
        <v/>
      </c>
      <c r="D432" s="179" t="str">
        <f>IF(CADA_PROD!D430="","",CADA_PROD!D430)</f>
        <v/>
      </c>
      <c r="E432" s="180" t="str">
        <f>IF(CADA_PROD!E430="","",CADA_PROD!E430)</f>
        <v/>
      </c>
      <c r="F432" s="180" t="str">
        <f>IF(CADA_PROD!D430="","",SUMIFS(MOVI_ENTR!I:I,MOVI_ENTR!D:D,D432,MOVI_ENTR!O:O,$E$5))</f>
        <v/>
      </c>
      <c r="G432" s="180" t="str">
        <f>IF(CADA_PROD!C430="","",SUMIFS(MOVI_SAID!H:H,MOVI_SAID!D:D,D432,MOVI_SAID!L:L,$E$5))</f>
        <v/>
      </c>
      <c r="H432" s="180" t="str">
        <f t="shared" si="12"/>
        <v/>
      </c>
      <c r="I432" s="179" t="str">
        <f>IF(CADA_PROD!C430="","",IFERROR(IF(H432&lt;=0,"Sem estoque",IF(H432/E432&lt;0.25,"Quase sem estoque",IF(H432/E432&lt;1.2,"Estoque baixo",IF(H432/E432&lt;2,"Estoque moderado","Estoque confortável")))),""))</f>
        <v/>
      </c>
      <c r="J432" s="182" t="str">
        <f>IF(CADA_PROD!C430="","",SUMIFS(MOVI_ENTR!M:M,MOVI_ENTR!D:D,D432,MOVI_ENTR!O:O,$E$5))</f>
        <v/>
      </c>
      <c r="K432" s="183" t="str">
        <f>IF(CADA_PROD!C430="","",IFERROR($J432/SUM($J$8:$J$1008),""))</f>
        <v/>
      </c>
      <c r="L432" s="183" t="str">
        <f>IF(CADA_PROD!C430="","",IFERROR(H432/SUM($H$8:$H$1008),""))</f>
        <v/>
      </c>
      <c r="M432" s="182" t="str">
        <f>IF(CADA_PROD!$C430="","",IFERROR(SUMIFS(MOVI_ENTR!M:M,MOVI_ENTR!D:D,D432,MOVI_ENTR!O:O,$E$5)/SUMIFS(MOVI_ENTR!I:I,MOVI_ENTR!D:D,D432,MOVI_ENTR!O:O,$E$5),0))</f>
        <v/>
      </c>
      <c r="N432" s="184" t="str">
        <f>IF(CADA_PROD!C430="","",G432/E432)</f>
        <v/>
      </c>
    </row>
    <row r="433" spans="2:14" ht="30" customHeight="1">
      <c r="B433" s="21">
        <f t="shared" si="13"/>
        <v>426</v>
      </c>
      <c r="C433" s="178" t="str">
        <f>IF(CADA_PROD!C431="","",CADA_PROD!C431)</f>
        <v/>
      </c>
      <c r="D433" s="179" t="str">
        <f>IF(CADA_PROD!D431="","",CADA_PROD!D431)</f>
        <v/>
      </c>
      <c r="E433" s="180" t="str">
        <f>IF(CADA_PROD!E431="","",CADA_PROD!E431)</f>
        <v/>
      </c>
      <c r="F433" s="180" t="str">
        <f>IF(CADA_PROD!D431="","",SUMIFS(MOVI_ENTR!I:I,MOVI_ENTR!D:D,D433,MOVI_ENTR!O:O,$E$5))</f>
        <v/>
      </c>
      <c r="G433" s="180" t="str">
        <f>IF(CADA_PROD!C431="","",SUMIFS(MOVI_SAID!H:H,MOVI_SAID!D:D,D433,MOVI_SAID!L:L,$E$5))</f>
        <v/>
      </c>
      <c r="H433" s="180" t="str">
        <f t="shared" si="12"/>
        <v/>
      </c>
      <c r="I433" s="179" t="str">
        <f>IF(CADA_PROD!C431="","",IFERROR(IF(H433&lt;=0,"Sem estoque",IF(H433/E433&lt;0.25,"Quase sem estoque",IF(H433/E433&lt;1.2,"Estoque baixo",IF(H433/E433&lt;2,"Estoque moderado","Estoque confortável")))),""))</f>
        <v/>
      </c>
      <c r="J433" s="182" t="str">
        <f>IF(CADA_PROD!C431="","",SUMIFS(MOVI_ENTR!M:M,MOVI_ENTR!D:D,D433,MOVI_ENTR!O:O,$E$5))</f>
        <v/>
      </c>
      <c r="K433" s="183" t="str">
        <f>IF(CADA_PROD!C431="","",IFERROR($J433/SUM($J$8:$J$1008),""))</f>
        <v/>
      </c>
      <c r="L433" s="183" t="str">
        <f>IF(CADA_PROD!C431="","",IFERROR(H433/SUM($H$8:$H$1008),""))</f>
        <v/>
      </c>
      <c r="M433" s="182" t="str">
        <f>IF(CADA_PROD!$C431="","",IFERROR(SUMIFS(MOVI_ENTR!M:M,MOVI_ENTR!D:D,D433,MOVI_ENTR!O:O,$E$5)/SUMIFS(MOVI_ENTR!I:I,MOVI_ENTR!D:D,D433,MOVI_ENTR!O:O,$E$5),0))</f>
        <v/>
      </c>
      <c r="N433" s="184" t="str">
        <f>IF(CADA_PROD!C431="","",G433/E433)</f>
        <v/>
      </c>
    </row>
    <row r="434" spans="2:14" ht="30" customHeight="1">
      <c r="B434" s="21">
        <f t="shared" si="13"/>
        <v>427</v>
      </c>
      <c r="C434" s="178" t="str">
        <f>IF(CADA_PROD!C432="","",CADA_PROD!C432)</f>
        <v/>
      </c>
      <c r="D434" s="179" t="str">
        <f>IF(CADA_PROD!D432="","",CADA_PROD!D432)</f>
        <v/>
      </c>
      <c r="E434" s="180" t="str">
        <f>IF(CADA_PROD!E432="","",CADA_PROD!E432)</f>
        <v/>
      </c>
      <c r="F434" s="180" t="str">
        <f>IF(CADA_PROD!D432="","",SUMIFS(MOVI_ENTR!I:I,MOVI_ENTR!D:D,D434,MOVI_ENTR!O:O,$E$5))</f>
        <v/>
      </c>
      <c r="G434" s="180" t="str">
        <f>IF(CADA_PROD!C432="","",SUMIFS(MOVI_SAID!H:H,MOVI_SAID!D:D,D434,MOVI_SAID!L:L,$E$5))</f>
        <v/>
      </c>
      <c r="H434" s="180" t="str">
        <f t="shared" si="12"/>
        <v/>
      </c>
      <c r="I434" s="179" t="str">
        <f>IF(CADA_PROD!C432="","",IFERROR(IF(H434&lt;=0,"Sem estoque",IF(H434/E434&lt;0.25,"Quase sem estoque",IF(H434/E434&lt;1.2,"Estoque baixo",IF(H434/E434&lt;2,"Estoque moderado","Estoque confortável")))),""))</f>
        <v/>
      </c>
      <c r="J434" s="182" t="str">
        <f>IF(CADA_PROD!C432="","",SUMIFS(MOVI_ENTR!M:M,MOVI_ENTR!D:D,D434,MOVI_ENTR!O:O,$E$5))</f>
        <v/>
      </c>
      <c r="K434" s="183" t="str">
        <f>IF(CADA_PROD!C432="","",IFERROR($J434/SUM($J$8:$J$1008),""))</f>
        <v/>
      </c>
      <c r="L434" s="183" t="str">
        <f>IF(CADA_PROD!C432="","",IFERROR(H434/SUM($H$8:$H$1008),""))</f>
        <v/>
      </c>
      <c r="M434" s="182" t="str">
        <f>IF(CADA_PROD!$C432="","",IFERROR(SUMIFS(MOVI_ENTR!M:M,MOVI_ENTR!D:D,D434,MOVI_ENTR!O:O,$E$5)/SUMIFS(MOVI_ENTR!I:I,MOVI_ENTR!D:D,D434,MOVI_ENTR!O:O,$E$5),0))</f>
        <v/>
      </c>
      <c r="N434" s="184" t="str">
        <f>IF(CADA_PROD!C432="","",G434/E434)</f>
        <v/>
      </c>
    </row>
    <row r="435" spans="2:14" ht="30" customHeight="1">
      <c r="B435" s="21">
        <f t="shared" si="13"/>
        <v>428</v>
      </c>
      <c r="C435" s="178" t="str">
        <f>IF(CADA_PROD!C433="","",CADA_PROD!C433)</f>
        <v/>
      </c>
      <c r="D435" s="179" t="str">
        <f>IF(CADA_PROD!D433="","",CADA_PROD!D433)</f>
        <v/>
      </c>
      <c r="E435" s="180" t="str">
        <f>IF(CADA_PROD!E433="","",CADA_PROD!E433)</f>
        <v/>
      </c>
      <c r="F435" s="180" t="str">
        <f>IF(CADA_PROD!D433="","",SUMIFS(MOVI_ENTR!I:I,MOVI_ENTR!D:D,D435,MOVI_ENTR!O:O,$E$5))</f>
        <v/>
      </c>
      <c r="G435" s="180" t="str">
        <f>IF(CADA_PROD!C433="","",SUMIFS(MOVI_SAID!H:H,MOVI_SAID!D:D,D435,MOVI_SAID!L:L,$E$5))</f>
        <v/>
      </c>
      <c r="H435" s="180" t="str">
        <f t="shared" si="12"/>
        <v/>
      </c>
      <c r="I435" s="179" t="str">
        <f>IF(CADA_PROD!C433="","",IFERROR(IF(H435&lt;=0,"Sem estoque",IF(H435/E435&lt;0.25,"Quase sem estoque",IF(H435/E435&lt;1.2,"Estoque baixo",IF(H435/E435&lt;2,"Estoque moderado","Estoque confortável")))),""))</f>
        <v/>
      </c>
      <c r="J435" s="182" t="str">
        <f>IF(CADA_PROD!C433="","",SUMIFS(MOVI_ENTR!M:M,MOVI_ENTR!D:D,D435,MOVI_ENTR!O:O,$E$5))</f>
        <v/>
      </c>
      <c r="K435" s="183" t="str">
        <f>IF(CADA_PROD!C433="","",IFERROR($J435/SUM($J$8:$J$1008),""))</f>
        <v/>
      </c>
      <c r="L435" s="183" t="str">
        <f>IF(CADA_PROD!C433="","",IFERROR(H435/SUM($H$8:$H$1008),""))</f>
        <v/>
      </c>
      <c r="M435" s="182" t="str">
        <f>IF(CADA_PROD!$C433="","",IFERROR(SUMIFS(MOVI_ENTR!M:M,MOVI_ENTR!D:D,D435,MOVI_ENTR!O:O,$E$5)/SUMIFS(MOVI_ENTR!I:I,MOVI_ENTR!D:D,D435,MOVI_ENTR!O:O,$E$5),0))</f>
        <v/>
      </c>
      <c r="N435" s="184" t="str">
        <f>IF(CADA_PROD!C433="","",G435/E435)</f>
        <v/>
      </c>
    </row>
    <row r="436" spans="2:14" ht="30" customHeight="1">
      <c r="B436" s="21">
        <f t="shared" si="13"/>
        <v>429</v>
      </c>
      <c r="C436" s="178" t="str">
        <f>IF(CADA_PROD!C434="","",CADA_PROD!C434)</f>
        <v/>
      </c>
      <c r="D436" s="179" t="str">
        <f>IF(CADA_PROD!D434="","",CADA_PROD!D434)</f>
        <v/>
      </c>
      <c r="E436" s="180" t="str">
        <f>IF(CADA_PROD!E434="","",CADA_PROD!E434)</f>
        <v/>
      </c>
      <c r="F436" s="180" t="str">
        <f>IF(CADA_PROD!D434="","",SUMIFS(MOVI_ENTR!I:I,MOVI_ENTR!D:D,D436,MOVI_ENTR!O:O,$E$5))</f>
        <v/>
      </c>
      <c r="G436" s="180" t="str">
        <f>IF(CADA_PROD!C434="","",SUMIFS(MOVI_SAID!H:H,MOVI_SAID!D:D,D436,MOVI_SAID!L:L,$E$5))</f>
        <v/>
      </c>
      <c r="H436" s="180" t="str">
        <f t="shared" si="12"/>
        <v/>
      </c>
      <c r="I436" s="179" t="str">
        <f>IF(CADA_PROD!C434="","",IFERROR(IF(H436&lt;=0,"Sem estoque",IF(H436/E436&lt;0.25,"Quase sem estoque",IF(H436/E436&lt;1.2,"Estoque baixo",IF(H436/E436&lt;2,"Estoque moderado","Estoque confortável")))),""))</f>
        <v/>
      </c>
      <c r="J436" s="182" t="str">
        <f>IF(CADA_PROD!C434="","",SUMIFS(MOVI_ENTR!M:M,MOVI_ENTR!D:D,D436,MOVI_ENTR!O:O,$E$5))</f>
        <v/>
      </c>
      <c r="K436" s="183" t="str">
        <f>IF(CADA_PROD!C434="","",IFERROR($J436/SUM($J$8:$J$1008),""))</f>
        <v/>
      </c>
      <c r="L436" s="183" t="str">
        <f>IF(CADA_PROD!C434="","",IFERROR(H436/SUM($H$8:$H$1008),""))</f>
        <v/>
      </c>
      <c r="M436" s="182" t="str">
        <f>IF(CADA_PROD!$C434="","",IFERROR(SUMIFS(MOVI_ENTR!M:M,MOVI_ENTR!D:D,D436,MOVI_ENTR!O:O,$E$5)/SUMIFS(MOVI_ENTR!I:I,MOVI_ENTR!D:D,D436,MOVI_ENTR!O:O,$E$5),0))</f>
        <v/>
      </c>
      <c r="N436" s="184" t="str">
        <f>IF(CADA_PROD!C434="","",G436/E436)</f>
        <v/>
      </c>
    </row>
    <row r="437" spans="2:14" ht="30" customHeight="1">
      <c r="B437" s="21">
        <f t="shared" si="13"/>
        <v>430</v>
      </c>
      <c r="C437" s="178" t="str">
        <f>IF(CADA_PROD!C435="","",CADA_PROD!C435)</f>
        <v/>
      </c>
      <c r="D437" s="179" t="str">
        <f>IF(CADA_PROD!D435="","",CADA_PROD!D435)</f>
        <v/>
      </c>
      <c r="E437" s="180" t="str">
        <f>IF(CADA_PROD!E435="","",CADA_PROD!E435)</f>
        <v/>
      </c>
      <c r="F437" s="180" t="str">
        <f>IF(CADA_PROD!D435="","",SUMIFS(MOVI_ENTR!I:I,MOVI_ENTR!D:D,D437,MOVI_ENTR!O:O,$E$5))</f>
        <v/>
      </c>
      <c r="G437" s="180" t="str">
        <f>IF(CADA_PROD!C435="","",SUMIFS(MOVI_SAID!H:H,MOVI_SAID!D:D,D437,MOVI_SAID!L:L,$E$5))</f>
        <v/>
      </c>
      <c r="H437" s="180" t="str">
        <f t="shared" si="12"/>
        <v/>
      </c>
      <c r="I437" s="179" t="str">
        <f>IF(CADA_PROD!C435="","",IFERROR(IF(H437&lt;=0,"Sem estoque",IF(H437/E437&lt;0.25,"Quase sem estoque",IF(H437/E437&lt;1.2,"Estoque baixo",IF(H437/E437&lt;2,"Estoque moderado","Estoque confortável")))),""))</f>
        <v/>
      </c>
      <c r="J437" s="182" t="str">
        <f>IF(CADA_PROD!C435="","",SUMIFS(MOVI_ENTR!M:M,MOVI_ENTR!D:D,D437,MOVI_ENTR!O:O,$E$5))</f>
        <v/>
      </c>
      <c r="K437" s="183" t="str">
        <f>IF(CADA_PROD!C435="","",IFERROR($J437/SUM($J$8:$J$1008),""))</f>
        <v/>
      </c>
      <c r="L437" s="183" t="str">
        <f>IF(CADA_PROD!C435="","",IFERROR(H437/SUM($H$8:$H$1008),""))</f>
        <v/>
      </c>
      <c r="M437" s="182" t="str">
        <f>IF(CADA_PROD!$C435="","",IFERROR(SUMIFS(MOVI_ENTR!M:M,MOVI_ENTR!D:D,D437,MOVI_ENTR!O:O,$E$5)/SUMIFS(MOVI_ENTR!I:I,MOVI_ENTR!D:D,D437,MOVI_ENTR!O:O,$E$5),0))</f>
        <v/>
      </c>
      <c r="N437" s="184" t="str">
        <f>IF(CADA_PROD!C435="","",G437/E437)</f>
        <v/>
      </c>
    </row>
    <row r="438" spans="2:14" ht="30" customHeight="1">
      <c r="B438" s="21">
        <f t="shared" si="13"/>
        <v>431</v>
      </c>
      <c r="C438" s="178" t="str">
        <f>IF(CADA_PROD!C436="","",CADA_PROD!C436)</f>
        <v/>
      </c>
      <c r="D438" s="179" t="str">
        <f>IF(CADA_PROD!D436="","",CADA_PROD!D436)</f>
        <v/>
      </c>
      <c r="E438" s="180" t="str">
        <f>IF(CADA_PROD!E436="","",CADA_PROD!E436)</f>
        <v/>
      </c>
      <c r="F438" s="180" t="str">
        <f>IF(CADA_PROD!D436="","",SUMIFS(MOVI_ENTR!I:I,MOVI_ENTR!D:D,D438,MOVI_ENTR!O:O,$E$5))</f>
        <v/>
      </c>
      <c r="G438" s="180" t="str">
        <f>IF(CADA_PROD!C436="","",SUMIFS(MOVI_SAID!H:H,MOVI_SAID!D:D,D438,MOVI_SAID!L:L,$E$5))</f>
        <v/>
      </c>
      <c r="H438" s="180" t="str">
        <f t="shared" si="12"/>
        <v/>
      </c>
      <c r="I438" s="179" t="str">
        <f>IF(CADA_PROD!C436="","",IFERROR(IF(H438&lt;=0,"Sem estoque",IF(H438/E438&lt;0.25,"Quase sem estoque",IF(H438/E438&lt;1.2,"Estoque baixo",IF(H438/E438&lt;2,"Estoque moderado","Estoque confortável")))),""))</f>
        <v/>
      </c>
      <c r="J438" s="182" t="str">
        <f>IF(CADA_PROD!C436="","",SUMIFS(MOVI_ENTR!M:M,MOVI_ENTR!D:D,D438,MOVI_ENTR!O:O,$E$5))</f>
        <v/>
      </c>
      <c r="K438" s="183" t="str">
        <f>IF(CADA_PROD!C436="","",IFERROR($J438/SUM($J$8:$J$1008),""))</f>
        <v/>
      </c>
      <c r="L438" s="183" t="str">
        <f>IF(CADA_PROD!C436="","",IFERROR(H438/SUM($H$8:$H$1008),""))</f>
        <v/>
      </c>
      <c r="M438" s="182" t="str">
        <f>IF(CADA_PROD!$C436="","",IFERROR(SUMIFS(MOVI_ENTR!M:M,MOVI_ENTR!D:D,D438,MOVI_ENTR!O:O,$E$5)/SUMIFS(MOVI_ENTR!I:I,MOVI_ENTR!D:D,D438,MOVI_ENTR!O:O,$E$5),0))</f>
        <v/>
      </c>
      <c r="N438" s="184" t="str">
        <f>IF(CADA_PROD!C436="","",G438/E438)</f>
        <v/>
      </c>
    </row>
    <row r="439" spans="2:14" ht="30" customHeight="1">
      <c r="B439" s="21">
        <f t="shared" si="13"/>
        <v>432</v>
      </c>
      <c r="C439" s="178" t="str">
        <f>IF(CADA_PROD!C437="","",CADA_PROD!C437)</f>
        <v/>
      </c>
      <c r="D439" s="179" t="str">
        <f>IF(CADA_PROD!D437="","",CADA_PROD!D437)</f>
        <v/>
      </c>
      <c r="E439" s="180" t="str">
        <f>IF(CADA_PROD!E437="","",CADA_PROD!E437)</f>
        <v/>
      </c>
      <c r="F439" s="180" t="str">
        <f>IF(CADA_PROD!D437="","",SUMIFS(MOVI_ENTR!I:I,MOVI_ENTR!D:D,D439,MOVI_ENTR!O:O,$E$5))</f>
        <v/>
      </c>
      <c r="G439" s="180" t="str">
        <f>IF(CADA_PROD!C437="","",SUMIFS(MOVI_SAID!H:H,MOVI_SAID!D:D,D439,MOVI_SAID!L:L,$E$5))</f>
        <v/>
      </c>
      <c r="H439" s="180" t="str">
        <f t="shared" si="12"/>
        <v/>
      </c>
      <c r="I439" s="179" t="str">
        <f>IF(CADA_PROD!C437="","",IFERROR(IF(H439&lt;=0,"Sem estoque",IF(H439/E439&lt;0.25,"Quase sem estoque",IF(H439/E439&lt;1.2,"Estoque baixo",IF(H439/E439&lt;2,"Estoque moderado","Estoque confortável")))),""))</f>
        <v/>
      </c>
      <c r="J439" s="182" t="str">
        <f>IF(CADA_PROD!C437="","",SUMIFS(MOVI_ENTR!M:M,MOVI_ENTR!D:D,D439,MOVI_ENTR!O:O,$E$5))</f>
        <v/>
      </c>
      <c r="K439" s="183" t="str">
        <f>IF(CADA_PROD!C437="","",IFERROR($J439/SUM($J$8:$J$1008),""))</f>
        <v/>
      </c>
      <c r="L439" s="183" t="str">
        <f>IF(CADA_PROD!C437="","",IFERROR(H439/SUM($H$8:$H$1008),""))</f>
        <v/>
      </c>
      <c r="M439" s="182" t="str">
        <f>IF(CADA_PROD!$C437="","",IFERROR(SUMIFS(MOVI_ENTR!M:M,MOVI_ENTR!D:D,D439,MOVI_ENTR!O:O,$E$5)/SUMIFS(MOVI_ENTR!I:I,MOVI_ENTR!D:D,D439,MOVI_ENTR!O:O,$E$5),0))</f>
        <v/>
      </c>
      <c r="N439" s="184" t="str">
        <f>IF(CADA_PROD!C437="","",G439/E439)</f>
        <v/>
      </c>
    </row>
    <row r="440" spans="2:14" ht="30" customHeight="1">
      <c r="B440" s="21">
        <f t="shared" si="13"/>
        <v>433</v>
      </c>
      <c r="C440" s="178" t="str">
        <f>IF(CADA_PROD!C438="","",CADA_PROD!C438)</f>
        <v/>
      </c>
      <c r="D440" s="179" t="str">
        <f>IF(CADA_PROD!D438="","",CADA_PROD!D438)</f>
        <v/>
      </c>
      <c r="E440" s="180" t="str">
        <f>IF(CADA_PROD!E438="","",CADA_PROD!E438)</f>
        <v/>
      </c>
      <c r="F440" s="180" t="str">
        <f>IF(CADA_PROD!D438="","",SUMIFS(MOVI_ENTR!I:I,MOVI_ENTR!D:D,D440,MOVI_ENTR!O:O,$E$5))</f>
        <v/>
      </c>
      <c r="G440" s="180" t="str">
        <f>IF(CADA_PROD!C438="","",SUMIFS(MOVI_SAID!H:H,MOVI_SAID!D:D,D440,MOVI_SAID!L:L,$E$5))</f>
        <v/>
      </c>
      <c r="H440" s="180" t="str">
        <f t="shared" si="12"/>
        <v/>
      </c>
      <c r="I440" s="179" t="str">
        <f>IF(CADA_PROD!C438="","",IFERROR(IF(H440&lt;=0,"Sem estoque",IF(H440/E440&lt;0.25,"Quase sem estoque",IF(H440/E440&lt;1.2,"Estoque baixo",IF(H440/E440&lt;2,"Estoque moderado","Estoque confortável")))),""))</f>
        <v/>
      </c>
      <c r="J440" s="182" t="str">
        <f>IF(CADA_PROD!C438="","",SUMIFS(MOVI_ENTR!M:M,MOVI_ENTR!D:D,D440,MOVI_ENTR!O:O,$E$5))</f>
        <v/>
      </c>
      <c r="K440" s="183" t="str">
        <f>IF(CADA_PROD!C438="","",IFERROR($J440/SUM($J$8:$J$1008),""))</f>
        <v/>
      </c>
      <c r="L440" s="183" t="str">
        <f>IF(CADA_PROD!C438="","",IFERROR(H440/SUM($H$8:$H$1008),""))</f>
        <v/>
      </c>
      <c r="M440" s="182" t="str">
        <f>IF(CADA_PROD!$C438="","",IFERROR(SUMIFS(MOVI_ENTR!M:M,MOVI_ENTR!D:D,D440,MOVI_ENTR!O:O,$E$5)/SUMIFS(MOVI_ENTR!I:I,MOVI_ENTR!D:D,D440,MOVI_ENTR!O:O,$E$5),0))</f>
        <v/>
      </c>
      <c r="N440" s="184" t="str">
        <f>IF(CADA_PROD!C438="","",G440/E440)</f>
        <v/>
      </c>
    </row>
    <row r="441" spans="2:14" ht="30" customHeight="1">
      <c r="B441" s="21">
        <f t="shared" si="13"/>
        <v>434</v>
      </c>
      <c r="C441" s="178" t="str">
        <f>IF(CADA_PROD!C439="","",CADA_PROD!C439)</f>
        <v/>
      </c>
      <c r="D441" s="179" t="str">
        <f>IF(CADA_PROD!D439="","",CADA_PROD!D439)</f>
        <v/>
      </c>
      <c r="E441" s="180" t="str">
        <f>IF(CADA_PROD!E439="","",CADA_PROD!E439)</f>
        <v/>
      </c>
      <c r="F441" s="180" t="str">
        <f>IF(CADA_PROD!D439="","",SUMIFS(MOVI_ENTR!I:I,MOVI_ENTR!D:D,D441,MOVI_ENTR!O:O,$E$5))</f>
        <v/>
      </c>
      <c r="G441" s="180" t="str">
        <f>IF(CADA_PROD!C439="","",SUMIFS(MOVI_SAID!H:H,MOVI_SAID!D:D,D441,MOVI_SAID!L:L,$E$5))</f>
        <v/>
      </c>
      <c r="H441" s="180" t="str">
        <f t="shared" si="12"/>
        <v/>
      </c>
      <c r="I441" s="179" t="str">
        <f>IF(CADA_PROD!C439="","",IFERROR(IF(H441&lt;=0,"Sem estoque",IF(H441/E441&lt;0.25,"Quase sem estoque",IF(H441/E441&lt;1.2,"Estoque baixo",IF(H441/E441&lt;2,"Estoque moderado","Estoque confortável")))),""))</f>
        <v/>
      </c>
      <c r="J441" s="182" t="str">
        <f>IF(CADA_PROD!C439="","",SUMIFS(MOVI_ENTR!M:M,MOVI_ENTR!D:D,D441,MOVI_ENTR!O:O,$E$5))</f>
        <v/>
      </c>
      <c r="K441" s="183" t="str">
        <f>IF(CADA_PROD!C439="","",IFERROR($J441/SUM($J$8:$J$1008),""))</f>
        <v/>
      </c>
      <c r="L441" s="183" t="str">
        <f>IF(CADA_PROD!C439="","",IFERROR(H441/SUM($H$8:$H$1008),""))</f>
        <v/>
      </c>
      <c r="M441" s="182" t="str">
        <f>IF(CADA_PROD!$C439="","",IFERROR(SUMIFS(MOVI_ENTR!M:M,MOVI_ENTR!D:D,D441,MOVI_ENTR!O:O,$E$5)/SUMIFS(MOVI_ENTR!I:I,MOVI_ENTR!D:D,D441,MOVI_ENTR!O:O,$E$5),0))</f>
        <v/>
      </c>
      <c r="N441" s="184" t="str">
        <f>IF(CADA_PROD!C439="","",G441/E441)</f>
        <v/>
      </c>
    </row>
    <row r="442" spans="2:14" ht="30" customHeight="1">
      <c r="B442" s="21">
        <f t="shared" si="13"/>
        <v>435</v>
      </c>
      <c r="C442" s="178" t="str">
        <f>IF(CADA_PROD!C440="","",CADA_PROD!C440)</f>
        <v/>
      </c>
      <c r="D442" s="179" t="str">
        <f>IF(CADA_PROD!D440="","",CADA_PROD!D440)</f>
        <v/>
      </c>
      <c r="E442" s="180" t="str">
        <f>IF(CADA_PROD!E440="","",CADA_PROD!E440)</f>
        <v/>
      </c>
      <c r="F442" s="180" t="str">
        <f>IF(CADA_PROD!D440="","",SUMIFS(MOVI_ENTR!I:I,MOVI_ENTR!D:D,D442,MOVI_ENTR!O:O,$E$5))</f>
        <v/>
      </c>
      <c r="G442" s="180" t="str">
        <f>IF(CADA_PROD!C440="","",SUMIFS(MOVI_SAID!H:H,MOVI_SAID!D:D,D442,MOVI_SAID!L:L,$E$5))</f>
        <v/>
      </c>
      <c r="H442" s="180" t="str">
        <f t="shared" si="12"/>
        <v/>
      </c>
      <c r="I442" s="179" t="str">
        <f>IF(CADA_PROD!C440="","",IFERROR(IF(H442&lt;=0,"Sem estoque",IF(H442/E442&lt;0.25,"Quase sem estoque",IF(H442/E442&lt;1.2,"Estoque baixo",IF(H442/E442&lt;2,"Estoque moderado","Estoque confortável")))),""))</f>
        <v/>
      </c>
      <c r="J442" s="182" t="str">
        <f>IF(CADA_PROD!C440="","",SUMIFS(MOVI_ENTR!M:M,MOVI_ENTR!D:D,D442,MOVI_ENTR!O:O,$E$5))</f>
        <v/>
      </c>
      <c r="K442" s="183" t="str">
        <f>IF(CADA_PROD!C440="","",IFERROR($J442/SUM($J$8:$J$1008),""))</f>
        <v/>
      </c>
      <c r="L442" s="183" t="str">
        <f>IF(CADA_PROD!C440="","",IFERROR(H442/SUM($H$8:$H$1008),""))</f>
        <v/>
      </c>
      <c r="M442" s="182" t="str">
        <f>IF(CADA_PROD!$C440="","",IFERROR(SUMIFS(MOVI_ENTR!M:M,MOVI_ENTR!D:D,D442,MOVI_ENTR!O:O,$E$5)/SUMIFS(MOVI_ENTR!I:I,MOVI_ENTR!D:D,D442,MOVI_ENTR!O:O,$E$5),0))</f>
        <v/>
      </c>
      <c r="N442" s="184" t="str">
        <f>IF(CADA_PROD!C440="","",G442/E442)</f>
        <v/>
      </c>
    </row>
    <row r="443" spans="2:14" ht="30" customHeight="1">
      <c r="B443" s="21">
        <f t="shared" si="13"/>
        <v>436</v>
      </c>
      <c r="C443" s="178" t="str">
        <f>IF(CADA_PROD!C441="","",CADA_PROD!C441)</f>
        <v/>
      </c>
      <c r="D443" s="179" t="str">
        <f>IF(CADA_PROD!D441="","",CADA_PROD!D441)</f>
        <v/>
      </c>
      <c r="E443" s="180" t="str">
        <f>IF(CADA_PROD!E441="","",CADA_PROD!E441)</f>
        <v/>
      </c>
      <c r="F443" s="180" t="str">
        <f>IF(CADA_PROD!D441="","",SUMIFS(MOVI_ENTR!I:I,MOVI_ENTR!D:D,D443,MOVI_ENTR!O:O,$E$5))</f>
        <v/>
      </c>
      <c r="G443" s="180" t="str">
        <f>IF(CADA_PROD!C441="","",SUMIFS(MOVI_SAID!H:H,MOVI_SAID!D:D,D443,MOVI_SAID!L:L,$E$5))</f>
        <v/>
      </c>
      <c r="H443" s="180" t="str">
        <f t="shared" si="12"/>
        <v/>
      </c>
      <c r="I443" s="179" t="str">
        <f>IF(CADA_PROD!C441="","",IFERROR(IF(H443&lt;=0,"Sem estoque",IF(H443/E443&lt;0.25,"Quase sem estoque",IF(H443/E443&lt;1.2,"Estoque baixo",IF(H443/E443&lt;2,"Estoque moderado","Estoque confortável")))),""))</f>
        <v/>
      </c>
      <c r="J443" s="182" t="str">
        <f>IF(CADA_PROD!C441="","",SUMIFS(MOVI_ENTR!M:M,MOVI_ENTR!D:D,D443,MOVI_ENTR!O:O,$E$5))</f>
        <v/>
      </c>
      <c r="K443" s="183" t="str">
        <f>IF(CADA_PROD!C441="","",IFERROR($J443/SUM($J$8:$J$1008),""))</f>
        <v/>
      </c>
      <c r="L443" s="183" t="str">
        <f>IF(CADA_PROD!C441="","",IFERROR(H443/SUM($H$8:$H$1008),""))</f>
        <v/>
      </c>
      <c r="M443" s="182" t="str">
        <f>IF(CADA_PROD!$C441="","",IFERROR(SUMIFS(MOVI_ENTR!M:M,MOVI_ENTR!D:D,D443,MOVI_ENTR!O:O,$E$5)/SUMIFS(MOVI_ENTR!I:I,MOVI_ENTR!D:D,D443,MOVI_ENTR!O:O,$E$5),0))</f>
        <v/>
      </c>
      <c r="N443" s="184" t="str">
        <f>IF(CADA_PROD!C441="","",G443/E443)</f>
        <v/>
      </c>
    </row>
    <row r="444" spans="2:14" ht="30" customHeight="1">
      <c r="B444" s="21">
        <f t="shared" si="13"/>
        <v>437</v>
      </c>
      <c r="C444" s="178" t="str">
        <f>IF(CADA_PROD!C442="","",CADA_PROD!C442)</f>
        <v/>
      </c>
      <c r="D444" s="179" t="str">
        <f>IF(CADA_PROD!D442="","",CADA_PROD!D442)</f>
        <v/>
      </c>
      <c r="E444" s="180" t="str">
        <f>IF(CADA_PROD!E442="","",CADA_PROD!E442)</f>
        <v/>
      </c>
      <c r="F444" s="180" t="str">
        <f>IF(CADA_PROD!D442="","",SUMIFS(MOVI_ENTR!I:I,MOVI_ENTR!D:D,D444,MOVI_ENTR!O:O,$E$5))</f>
        <v/>
      </c>
      <c r="G444" s="180" t="str">
        <f>IF(CADA_PROD!C442="","",SUMIFS(MOVI_SAID!H:H,MOVI_SAID!D:D,D444,MOVI_SAID!L:L,$E$5))</f>
        <v/>
      </c>
      <c r="H444" s="180" t="str">
        <f t="shared" si="12"/>
        <v/>
      </c>
      <c r="I444" s="179" t="str">
        <f>IF(CADA_PROD!C442="","",IFERROR(IF(H444&lt;=0,"Sem estoque",IF(H444/E444&lt;0.25,"Quase sem estoque",IF(H444/E444&lt;1.2,"Estoque baixo",IF(H444/E444&lt;2,"Estoque moderado","Estoque confortável")))),""))</f>
        <v/>
      </c>
      <c r="J444" s="182" t="str">
        <f>IF(CADA_PROD!C442="","",SUMIFS(MOVI_ENTR!M:M,MOVI_ENTR!D:D,D444,MOVI_ENTR!O:O,$E$5))</f>
        <v/>
      </c>
      <c r="K444" s="183" t="str">
        <f>IF(CADA_PROD!C442="","",IFERROR($J444/SUM($J$8:$J$1008),""))</f>
        <v/>
      </c>
      <c r="L444" s="183" t="str">
        <f>IF(CADA_PROD!C442="","",IFERROR(H444/SUM($H$8:$H$1008),""))</f>
        <v/>
      </c>
      <c r="M444" s="182" t="str">
        <f>IF(CADA_PROD!$C442="","",IFERROR(SUMIFS(MOVI_ENTR!M:M,MOVI_ENTR!D:D,D444,MOVI_ENTR!O:O,$E$5)/SUMIFS(MOVI_ENTR!I:I,MOVI_ENTR!D:D,D444,MOVI_ENTR!O:O,$E$5),0))</f>
        <v/>
      </c>
      <c r="N444" s="184" t="str">
        <f>IF(CADA_PROD!C442="","",G444/E444)</f>
        <v/>
      </c>
    </row>
    <row r="445" spans="2:14" ht="30" customHeight="1">
      <c r="B445" s="21">
        <f t="shared" si="13"/>
        <v>438</v>
      </c>
      <c r="C445" s="178" t="str">
        <f>IF(CADA_PROD!C443="","",CADA_PROD!C443)</f>
        <v/>
      </c>
      <c r="D445" s="179" t="str">
        <f>IF(CADA_PROD!D443="","",CADA_PROD!D443)</f>
        <v/>
      </c>
      <c r="E445" s="180" t="str">
        <f>IF(CADA_PROD!E443="","",CADA_PROD!E443)</f>
        <v/>
      </c>
      <c r="F445" s="180" t="str">
        <f>IF(CADA_PROD!D443="","",SUMIFS(MOVI_ENTR!I:I,MOVI_ENTR!D:D,D445,MOVI_ENTR!O:O,$E$5))</f>
        <v/>
      </c>
      <c r="G445" s="180" t="str">
        <f>IF(CADA_PROD!C443="","",SUMIFS(MOVI_SAID!H:H,MOVI_SAID!D:D,D445,MOVI_SAID!L:L,$E$5))</f>
        <v/>
      </c>
      <c r="H445" s="180" t="str">
        <f t="shared" si="12"/>
        <v/>
      </c>
      <c r="I445" s="179" t="str">
        <f>IF(CADA_PROD!C443="","",IFERROR(IF(H445&lt;=0,"Sem estoque",IF(H445/E445&lt;0.25,"Quase sem estoque",IF(H445/E445&lt;1.2,"Estoque baixo",IF(H445/E445&lt;2,"Estoque moderado","Estoque confortável")))),""))</f>
        <v/>
      </c>
      <c r="J445" s="182" t="str">
        <f>IF(CADA_PROD!C443="","",SUMIFS(MOVI_ENTR!M:M,MOVI_ENTR!D:D,D445,MOVI_ENTR!O:O,$E$5))</f>
        <v/>
      </c>
      <c r="K445" s="183" t="str">
        <f>IF(CADA_PROD!C443="","",IFERROR($J445/SUM($J$8:$J$1008),""))</f>
        <v/>
      </c>
      <c r="L445" s="183" t="str">
        <f>IF(CADA_PROD!C443="","",IFERROR(H445/SUM($H$8:$H$1008),""))</f>
        <v/>
      </c>
      <c r="M445" s="182" t="str">
        <f>IF(CADA_PROD!$C443="","",IFERROR(SUMIFS(MOVI_ENTR!M:M,MOVI_ENTR!D:D,D445,MOVI_ENTR!O:O,$E$5)/SUMIFS(MOVI_ENTR!I:I,MOVI_ENTR!D:D,D445,MOVI_ENTR!O:O,$E$5),0))</f>
        <v/>
      </c>
      <c r="N445" s="184" t="str">
        <f>IF(CADA_PROD!C443="","",G445/E445)</f>
        <v/>
      </c>
    </row>
    <row r="446" spans="2:14" ht="30" customHeight="1">
      <c r="B446" s="21">
        <f t="shared" si="13"/>
        <v>439</v>
      </c>
      <c r="C446" s="178" t="str">
        <f>IF(CADA_PROD!C444="","",CADA_PROD!C444)</f>
        <v/>
      </c>
      <c r="D446" s="179" t="str">
        <f>IF(CADA_PROD!D444="","",CADA_PROD!D444)</f>
        <v/>
      </c>
      <c r="E446" s="180" t="str">
        <f>IF(CADA_PROD!E444="","",CADA_PROD!E444)</f>
        <v/>
      </c>
      <c r="F446" s="180" t="str">
        <f>IF(CADA_PROD!D444="","",SUMIFS(MOVI_ENTR!I:I,MOVI_ENTR!D:D,D446,MOVI_ENTR!O:O,$E$5))</f>
        <v/>
      </c>
      <c r="G446" s="180" t="str">
        <f>IF(CADA_PROD!C444="","",SUMIFS(MOVI_SAID!H:H,MOVI_SAID!D:D,D446,MOVI_SAID!L:L,$E$5))</f>
        <v/>
      </c>
      <c r="H446" s="180" t="str">
        <f t="shared" si="12"/>
        <v/>
      </c>
      <c r="I446" s="179" t="str">
        <f>IF(CADA_PROD!C444="","",IFERROR(IF(H446&lt;=0,"Sem estoque",IF(H446/E446&lt;0.25,"Quase sem estoque",IF(H446/E446&lt;1.2,"Estoque baixo",IF(H446/E446&lt;2,"Estoque moderado","Estoque confortável")))),""))</f>
        <v/>
      </c>
      <c r="J446" s="182" t="str">
        <f>IF(CADA_PROD!C444="","",SUMIFS(MOVI_ENTR!M:M,MOVI_ENTR!D:D,D446,MOVI_ENTR!O:O,$E$5))</f>
        <v/>
      </c>
      <c r="K446" s="183" t="str">
        <f>IF(CADA_PROD!C444="","",IFERROR($J446/SUM($J$8:$J$1008),""))</f>
        <v/>
      </c>
      <c r="L446" s="183" t="str">
        <f>IF(CADA_PROD!C444="","",IFERROR(H446/SUM($H$8:$H$1008),""))</f>
        <v/>
      </c>
      <c r="M446" s="182" t="str">
        <f>IF(CADA_PROD!$C444="","",IFERROR(SUMIFS(MOVI_ENTR!M:M,MOVI_ENTR!D:D,D446,MOVI_ENTR!O:O,$E$5)/SUMIFS(MOVI_ENTR!I:I,MOVI_ENTR!D:D,D446,MOVI_ENTR!O:O,$E$5),0))</f>
        <v/>
      </c>
      <c r="N446" s="184" t="str">
        <f>IF(CADA_PROD!C444="","",G446/E446)</f>
        <v/>
      </c>
    </row>
    <row r="447" spans="2:14" ht="30" customHeight="1">
      <c r="B447" s="21">
        <f t="shared" si="13"/>
        <v>440</v>
      </c>
      <c r="C447" s="178" t="str">
        <f>IF(CADA_PROD!C445="","",CADA_PROD!C445)</f>
        <v/>
      </c>
      <c r="D447" s="179" t="str">
        <f>IF(CADA_PROD!D445="","",CADA_PROD!D445)</f>
        <v/>
      </c>
      <c r="E447" s="180" t="str">
        <f>IF(CADA_PROD!E445="","",CADA_PROD!E445)</f>
        <v/>
      </c>
      <c r="F447" s="180" t="str">
        <f>IF(CADA_PROD!D445="","",SUMIFS(MOVI_ENTR!I:I,MOVI_ENTR!D:D,D447,MOVI_ENTR!O:O,$E$5))</f>
        <v/>
      </c>
      <c r="G447" s="180" t="str">
        <f>IF(CADA_PROD!C445="","",SUMIFS(MOVI_SAID!H:H,MOVI_SAID!D:D,D447,MOVI_SAID!L:L,$E$5))</f>
        <v/>
      </c>
      <c r="H447" s="180" t="str">
        <f t="shared" si="12"/>
        <v/>
      </c>
      <c r="I447" s="179" t="str">
        <f>IF(CADA_PROD!C445="","",IFERROR(IF(H447&lt;=0,"Sem estoque",IF(H447/E447&lt;0.25,"Quase sem estoque",IF(H447/E447&lt;1.2,"Estoque baixo",IF(H447/E447&lt;2,"Estoque moderado","Estoque confortável")))),""))</f>
        <v/>
      </c>
      <c r="J447" s="182" t="str">
        <f>IF(CADA_PROD!C445="","",SUMIFS(MOVI_ENTR!M:M,MOVI_ENTR!D:D,D447,MOVI_ENTR!O:O,$E$5))</f>
        <v/>
      </c>
      <c r="K447" s="183" t="str">
        <f>IF(CADA_PROD!C445="","",IFERROR($J447/SUM($J$8:$J$1008),""))</f>
        <v/>
      </c>
      <c r="L447" s="183" t="str">
        <f>IF(CADA_PROD!C445="","",IFERROR(H447/SUM($H$8:$H$1008),""))</f>
        <v/>
      </c>
      <c r="M447" s="182" t="str">
        <f>IF(CADA_PROD!$C445="","",IFERROR(SUMIFS(MOVI_ENTR!M:M,MOVI_ENTR!D:D,D447,MOVI_ENTR!O:O,$E$5)/SUMIFS(MOVI_ENTR!I:I,MOVI_ENTR!D:D,D447,MOVI_ENTR!O:O,$E$5),0))</f>
        <v/>
      </c>
      <c r="N447" s="184" t="str">
        <f>IF(CADA_PROD!C445="","",G447/E447)</f>
        <v/>
      </c>
    </row>
    <row r="448" spans="2:14" ht="30" customHeight="1">
      <c r="B448" s="21">
        <f t="shared" si="13"/>
        <v>441</v>
      </c>
      <c r="C448" s="178" t="str">
        <f>IF(CADA_PROD!C446="","",CADA_PROD!C446)</f>
        <v/>
      </c>
      <c r="D448" s="179" t="str">
        <f>IF(CADA_PROD!D446="","",CADA_PROD!D446)</f>
        <v/>
      </c>
      <c r="E448" s="180" t="str">
        <f>IF(CADA_PROD!E446="","",CADA_PROD!E446)</f>
        <v/>
      </c>
      <c r="F448" s="180" t="str">
        <f>IF(CADA_PROD!D446="","",SUMIFS(MOVI_ENTR!I:I,MOVI_ENTR!D:D,D448,MOVI_ENTR!O:O,$E$5))</f>
        <v/>
      </c>
      <c r="G448" s="180" t="str">
        <f>IF(CADA_PROD!C446="","",SUMIFS(MOVI_SAID!H:H,MOVI_SAID!D:D,D448,MOVI_SAID!L:L,$E$5))</f>
        <v/>
      </c>
      <c r="H448" s="180" t="str">
        <f t="shared" si="12"/>
        <v/>
      </c>
      <c r="I448" s="179" t="str">
        <f>IF(CADA_PROD!C446="","",IFERROR(IF(H448&lt;=0,"Sem estoque",IF(H448/E448&lt;0.25,"Quase sem estoque",IF(H448/E448&lt;1.2,"Estoque baixo",IF(H448/E448&lt;2,"Estoque moderado","Estoque confortável")))),""))</f>
        <v/>
      </c>
      <c r="J448" s="182" t="str">
        <f>IF(CADA_PROD!C446="","",SUMIFS(MOVI_ENTR!M:M,MOVI_ENTR!D:D,D448,MOVI_ENTR!O:O,$E$5))</f>
        <v/>
      </c>
      <c r="K448" s="183" t="str">
        <f>IF(CADA_PROD!C446="","",IFERROR($J448/SUM($J$8:$J$1008),""))</f>
        <v/>
      </c>
      <c r="L448" s="183" t="str">
        <f>IF(CADA_PROD!C446="","",IFERROR(H448/SUM($H$8:$H$1008),""))</f>
        <v/>
      </c>
      <c r="M448" s="182" t="str">
        <f>IF(CADA_PROD!$C446="","",IFERROR(SUMIFS(MOVI_ENTR!M:M,MOVI_ENTR!D:D,D448,MOVI_ENTR!O:O,$E$5)/SUMIFS(MOVI_ENTR!I:I,MOVI_ENTR!D:D,D448,MOVI_ENTR!O:O,$E$5),0))</f>
        <v/>
      </c>
      <c r="N448" s="184" t="str">
        <f>IF(CADA_PROD!C446="","",G448/E448)</f>
        <v/>
      </c>
    </row>
    <row r="449" spans="2:14" ht="30" customHeight="1">
      <c r="B449" s="21">
        <f t="shared" si="13"/>
        <v>442</v>
      </c>
      <c r="C449" s="178" t="str">
        <f>IF(CADA_PROD!C447="","",CADA_PROD!C447)</f>
        <v/>
      </c>
      <c r="D449" s="179" t="str">
        <f>IF(CADA_PROD!D447="","",CADA_PROD!D447)</f>
        <v/>
      </c>
      <c r="E449" s="180" t="str">
        <f>IF(CADA_PROD!E447="","",CADA_PROD!E447)</f>
        <v/>
      </c>
      <c r="F449" s="180" t="str">
        <f>IF(CADA_PROD!D447="","",SUMIFS(MOVI_ENTR!I:I,MOVI_ENTR!D:D,D449,MOVI_ENTR!O:O,$E$5))</f>
        <v/>
      </c>
      <c r="G449" s="180" t="str">
        <f>IF(CADA_PROD!C447="","",SUMIFS(MOVI_SAID!H:H,MOVI_SAID!D:D,D449,MOVI_SAID!L:L,$E$5))</f>
        <v/>
      </c>
      <c r="H449" s="180" t="str">
        <f t="shared" si="12"/>
        <v/>
      </c>
      <c r="I449" s="179" t="str">
        <f>IF(CADA_PROD!C447="","",IFERROR(IF(H449&lt;=0,"Sem estoque",IF(H449/E449&lt;0.25,"Quase sem estoque",IF(H449/E449&lt;1.2,"Estoque baixo",IF(H449/E449&lt;2,"Estoque moderado","Estoque confortável")))),""))</f>
        <v/>
      </c>
      <c r="J449" s="182" t="str">
        <f>IF(CADA_PROD!C447="","",SUMIFS(MOVI_ENTR!M:M,MOVI_ENTR!D:D,D449,MOVI_ENTR!O:O,$E$5))</f>
        <v/>
      </c>
      <c r="K449" s="183" t="str">
        <f>IF(CADA_PROD!C447="","",IFERROR($J449/SUM($J$8:$J$1008),""))</f>
        <v/>
      </c>
      <c r="L449" s="183" t="str">
        <f>IF(CADA_PROD!C447="","",IFERROR(H449/SUM($H$8:$H$1008),""))</f>
        <v/>
      </c>
      <c r="M449" s="182" t="str">
        <f>IF(CADA_PROD!$C447="","",IFERROR(SUMIFS(MOVI_ENTR!M:M,MOVI_ENTR!D:D,D449,MOVI_ENTR!O:O,$E$5)/SUMIFS(MOVI_ENTR!I:I,MOVI_ENTR!D:D,D449,MOVI_ENTR!O:O,$E$5),0))</f>
        <v/>
      </c>
      <c r="N449" s="184" t="str">
        <f>IF(CADA_PROD!C447="","",G449/E449)</f>
        <v/>
      </c>
    </row>
    <row r="450" spans="2:14" ht="30" customHeight="1">
      <c r="B450" s="21">
        <f t="shared" si="13"/>
        <v>443</v>
      </c>
      <c r="C450" s="178" t="str">
        <f>IF(CADA_PROD!C448="","",CADA_PROD!C448)</f>
        <v/>
      </c>
      <c r="D450" s="179" t="str">
        <f>IF(CADA_PROD!D448="","",CADA_PROD!D448)</f>
        <v/>
      </c>
      <c r="E450" s="180" t="str">
        <f>IF(CADA_PROD!E448="","",CADA_PROD!E448)</f>
        <v/>
      </c>
      <c r="F450" s="180" t="str">
        <f>IF(CADA_PROD!D448="","",SUMIFS(MOVI_ENTR!I:I,MOVI_ENTR!D:D,D450,MOVI_ENTR!O:O,$E$5))</f>
        <v/>
      </c>
      <c r="G450" s="180" t="str">
        <f>IF(CADA_PROD!C448="","",SUMIFS(MOVI_SAID!H:H,MOVI_SAID!D:D,D450,MOVI_SAID!L:L,$E$5))</f>
        <v/>
      </c>
      <c r="H450" s="180" t="str">
        <f t="shared" si="12"/>
        <v/>
      </c>
      <c r="I450" s="179" t="str">
        <f>IF(CADA_PROD!C448="","",IFERROR(IF(H450&lt;=0,"Sem estoque",IF(H450/E450&lt;0.25,"Quase sem estoque",IF(H450/E450&lt;1.2,"Estoque baixo",IF(H450/E450&lt;2,"Estoque moderado","Estoque confortável")))),""))</f>
        <v/>
      </c>
      <c r="J450" s="182" t="str">
        <f>IF(CADA_PROD!C448="","",SUMIFS(MOVI_ENTR!M:M,MOVI_ENTR!D:D,D450,MOVI_ENTR!O:O,$E$5))</f>
        <v/>
      </c>
      <c r="K450" s="183" t="str">
        <f>IF(CADA_PROD!C448="","",IFERROR($J450/SUM($J$8:$J$1008),""))</f>
        <v/>
      </c>
      <c r="L450" s="183" t="str">
        <f>IF(CADA_PROD!C448="","",IFERROR(H450/SUM($H$8:$H$1008),""))</f>
        <v/>
      </c>
      <c r="M450" s="182" t="str">
        <f>IF(CADA_PROD!$C448="","",IFERROR(SUMIFS(MOVI_ENTR!M:M,MOVI_ENTR!D:D,D450,MOVI_ENTR!O:O,$E$5)/SUMIFS(MOVI_ENTR!I:I,MOVI_ENTR!D:D,D450,MOVI_ENTR!O:O,$E$5),0))</f>
        <v/>
      </c>
      <c r="N450" s="184" t="str">
        <f>IF(CADA_PROD!C448="","",G450/E450)</f>
        <v/>
      </c>
    </row>
    <row r="451" spans="2:14" ht="30" customHeight="1">
      <c r="B451" s="21">
        <f t="shared" si="13"/>
        <v>444</v>
      </c>
      <c r="C451" s="178" t="str">
        <f>IF(CADA_PROD!C449="","",CADA_PROD!C449)</f>
        <v/>
      </c>
      <c r="D451" s="179" t="str">
        <f>IF(CADA_PROD!D449="","",CADA_PROD!D449)</f>
        <v/>
      </c>
      <c r="E451" s="180" t="str">
        <f>IF(CADA_PROD!E449="","",CADA_PROD!E449)</f>
        <v/>
      </c>
      <c r="F451" s="180" t="str">
        <f>IF(CADA_PROD!D449="","",SUMIFS(MOVI_ENTR!I:I,MOVI_ENTR!D:D,D451,MOVI_ENTR!O:O,$E$5))</f>
        <v/>
      </c>
      <c r="G451" s="180" t="str">
        <f>IF(CADA_PROD!C449="","",SUMIFS(MOVI_SAID!H:H,MOVI_SAID!D:D,D451,MOVI_SAID!L:L,$E$5))</f>
        <v/>
      </c>
      <c r="H451" s="180" t="str">
        <f t="shared" si="12"/>
        <v/>
      </c>
      <c r="I451" s="179" t="str">
        <f>IF(CADA_PROD!C449="","",IFERROR(IF(H451&lt;=0,"Sem estoque",IF(H451/E451&lt;0.25,"Quase sem estoque",IF(H451/E451&lt;1.2,"Estoque baixo",IF(H451/E451&lt;2,"Estoque moderado","Estoque confortável")))),""))</f>
        <v/>
      </c>
      <c r="J451" s="182" t="str">
        <f>IF(CADA_PROD!C449="","",SUMIFS(MOVI_ENTR!M:M,MOVI_ENTR!D:D,D451,MOVI_ENTR!O:O,$E$5))</f>
        <v/>
      </c>
      <c r="K451" s="183" t="str">
        <f>IF(CADA_PROD!C449="","",IFERROR($J451/SUM($J$8:$J$1008),""))</f>
        <v/>
      </c>
      <c r="L451" s="183" t="str">
        <f>IF(CADA_PROD!C449="","",IFERROR(H451/SUM($H$8:$H$1008),""))</f>
        <v/>
      </c>
      <c r="M451" s="182" t="str">
        <f>IF(CADA_PROD!$C449="","",IFERROR(SUMIFS(MOVI_ENTR!M:M,MOVI_ENTR!D:D,D451,MOVI_ENTR!O:O,$E$5)/SUMIFS(MOVI_ENTR!I:I,MOVI_ENTR!D:D,D451,MOVI_ENTR!O:O,$E$5),0))</f>
        <v/>
      </c>
      <c r="N451" s="184" t="str">
        <f>IF(CADA_PROD!C449="","",G451/E451)</f>
        <v/>
      </c>
    </row>
    <row r="452" spans="2:14" ht="30" customHeight="1">
      <c r="B452" s="21">
        <f t="shared" si="13"/>
        <v>445</v>
      </c>
      <c r="C452" s="178" t="str">
        <f>IF(CADA_PROD!C450="","",CADA_PROD!C450)</f>
        <v/>
      </c>
      <c r="D452" s="179" t="str">
        <f>IF(CADA_PROD!D450="","",CADA_PROD!D450)</f>
        <v/>
      </c>
      <c r="E452" s="180" t="str">
        <f>IF(CADA_PROD!E450="","",CADA_PROD!E450)</f>
        <v/>
      </c>
      <c r="F452" s="180" t="str">
        <f>IF(CADA_PROD!D450="","",SUMIFS(MOVI_ENTR!I:I,MOVI_ENTR!D:D,D452,MOVI_ENTR!O:O,$E$5))</f>
        <v/>
      </c>
      <c r="G452" s="180" t="str">
        <f>IF(CADA_PROD!C450="","",SUMIFS(MOVI_SAID!H:H,MOVI_SAID!D:D,D452,MOVI_SAID!L:L,$E$5))</f>
        <v/>
      </c>
      <c r="H452" s="180" t="str">
        <f t="shared" si="12"/>
        <v/>
      </c>
      <c r="I452" s="179" t="str">
        <f>IF(CADA_PROD!C450="","",IFERROR(IF(H452&lt;=0,"Sem estoque",IF(H452/E452&lt;0.25,"Quase sem estoque",IF(H452/E452&lt;1.2,"Estoque baixo",IF(H452/E452&lt;2,"Estoque moderado","Estoque confortável")))),""))</f>
        <v/>
      </c>
      <c r="J452" s="182" t="str">
        <f>IF(CADA_PROD!C450="","",SUMIFS(MOVI_ENTR!M:M,MOVI_ENTR!D:D,D452,MOVI_ENTR!O:O,$E$5))</f>
        <v/>
      </c>
      <c r="K452" s="183" t="str">
        <f>IF(CADA_PROD!C450="","",IFERROR($J452/SUM($J$8:$J$1008),""))</f>
        <v/>
      </c>
      <c r="L452" s="183" t="str">
        <f>IF(CADA_PROD!C450="","",IFERROR(H452/SUM($H$8:$H$1008),""))</f>
        <v/>
      </c>
      <c r="M452" s="182" t="str">
        <f>IF(CADA_PROD!$C450="","",IFERROR(SUMIFS(MOVI_ENTR!M:M,MOVI_ENTR!D:D,D452,MOVI_ENTR!O:O,$E$5)/SUMIFS(MOVI_ENTR!I:I,MOVI_ENTR!D:D,D452,MOVI_ENTR!O:O,$E$5),0))</f>
        <v/>
      </c>
      <c r="N452" s="184" t="str">
        <f>IF(CADA_PROD!C450="","",G452/E452)</f>
        <v/>
      </c>
    </row>
    <row r="453" spans="2:14" ht="30" customHeight="1">
      <c r="B453" s="21">
        <f t="shared" si="13"/>
        <v>446</v>
      </c>
      <c r="C453" s="178" t="str">
        <f>IF(CADA_PROD!C451="","",CADA_PROD!C451)</f>
        <v/>
      </c>
      <c r="D453" s="179" t="str">
        <f>IF(CADA_PROD!D451="","",CADA_PROD!D451)</f>
        <v/>
      </c>
      <c r="E453" s="180" t="str">
        <f>IF(CADA_PROD!E451="","",CADA_PROD!E451)</f>
        <v/>
      </c>
      <c r="F453" s="180" t="str">
        <f>IF(CADA_PROD!D451="","",SUMIFS(MOVI_ENTR!I:I,MOVI_ENTR!D:D,D453,MOVI_ENTR!O:O,$E$5))</f>
        <v/>
      </c>
      <c r="G453" s="180" t="str">
        <f>IF(CADA_PROD!C451="","",SUMIFS(MOVI_SAID!H:H,MOVI_SAID!D:D,D453,MOVI_SAID!L:L,$E$5))</f>
        <v/>
      </c>
      <c r="H453" s="180" t="str">
        <f t="shared" si="12"/>
        <v/>
      </c>
      <c r="I453" s="179" t="str">
        <f>IF(CADA_PROD!C451="","",IFERROR(IF(H453&lt;=0,"Sem estoque",IF(H453/E453&lt;0.25,"Quase sem estoque",IF(H453/E453&lt;1.2,"Estoque baixo",IF(H453/E453&lt;2,"Estoque moderado","Estoque confortável")))),""))</f>
        <v/>
      </c>
      <c r="J453" s="182" t="str">
        <f>IF(CADA_PROD!C451="","",SUMIFS(MOVI_ENTR!M:M,MOVI_ENTR!D:D,D453,MOVI_ENTR!O:O,$E$5))</f>
        <v/>
      </c>
      <c r="K453" s="183" t="str">
        <f>IF(CADA_PROD!C451="","",IFERROR($J453/SUM($J$8:$J$1008),""))</f>
        <v/>
      </c>
      <c r="L453" s="183" t="str">
        <f>IF(CADA_PROD!C451="","",IFERROR(H453/SUM($H$8:$H$1008),""))</f>
        <v/>
      </c>
      <c r="M453" s="182" t="str">
        <f>IF(CADA_PROD!$C451="","",IFERROR(SUMIFS(MOVI_ENTR!M:M,MOVI_ENTR!D:D,D453,MOVI_ENTR!O:O,$E$5)/SUMIFS(MOVI_ENTR!I:I,MOVI_ENTR!D:D,D453,MOVI_ENTR!O:O,$E$5),0))</f>
        <v/>
      </c>
      <c r="N453" s="184" t="str">
        <f>IF(CADA_PROD!C451="","",G453/E453)</f>
        <v/>
      </c>
    </row>
    <row r="454" spans="2:14" ht="30" customHeight="1">
      <c r="B454" s="21">
        <f t="shared" si="13"/>
        <v>447</v>
      </c>
      <c r="C454" s="178" t="str">
        <f>IF(CADA_PROD!C452="","",CADA_PROD!C452)</f>
        <v/>
      </c>
      <c r="D454" s="179" t="str">
        <f>IF(CADA_PROD!D452="","",CADA_PROD!D452)</f>
        <v/>
      </c>
      <c r="E454" s="180" t="str">
        <f>IF(CADA_PROD!E452="","",CADA_PROD!E452)</f>
        <v/>
      </c>
      <c r="F454" s="180" t="str">
        <f>IF(CADA_PROD!D452="","",SUMIFS(MOVI_ENTR!I:I,MOVI_ENTR!D:D,D454,MOVI_ENTR!O:O,$E$5))</f>
        <v/>
      </c>
      <c r="G454" s="180" t="str">
        <f>IF(CADA_PROD!C452="","",SUMIFS(MOVI_SAID!H:H,MOVI_SAID!D:D,D454,MOVI_SAID!L:L,$E$5))</f>
        <v/>
      </c>
      <c r="H454" s="180" t="str">
        <f t="shared" si="12"/>
        <v/>
      </c>
      <c r="I454" s="179" t="str">
        <f>IF(CADA_PROD!C452="","",IFERROR(IF(H454&lt;=0,"Sem estoque",IF(H454/E454&lt;0.25,"Quase sem estoque",IF(H454/E454&lt;1.2,"Estoque baixo",IF(H454/E454&lt;2,"Estoque moderado","Estoque confortável")))),""))</f>
        <v/>
      </c>
      <c r="J454" s="182" t="str">
        <f>IF(CADA_PROD!C452="","",SUMIFS(MOVI_ENTR!M:M,MOVI_ENTR!D:D,D454,MOVI_ENTR!O:O,$E$5))</f>
        <v/>
      </c>
      <c r="K454" s="183" t="str">
        <f>IF(CADA_PROD!C452="","",IFERROR($J454/SUM($J$8:$J$1008),""))</f>
        <v/>
      </c>
      <c r="L454" s="183" t="str">
        <f>IF(CADA_PROD!C452="","",IFERROR(H454/SUM($H$8:$H$1008),""))</f>
        <v/>
      </c>
      <c r="M454" s="182" t="str">
        <f>IF(CADA_PROD!$C452="","",IFERROR(SUMIFS(MOVI_ENTR!M:M,MOVI_ENTR!D:D,D454,MOVI_ENTR!O:O,$E$5)/SUMIFS(MOVI_ENTR!I:I,MOVI_ENTR!D:D,D454,MOVI_ENTR!O:O,$E$5),0))</f>
        <v/>
      </c>
      <c r="N454" s="184" t="str">
        <f>IF(CADA_PROD!C452="","",G454/E454)</f>
        <v/>
      </c>
    </row>
    <row r="455" spans="2:14" ht="30" customHeight="1">
      <c r="B455" s="21">
        <f t="shared" si="13"/>
        <v>448</v>
      </c>
      <c r="C455" s="178" t="str">
        <f>IF(CADA_PROD!C453="","",CADA_PROD!C453)</f>
        <v/>
      </c>
      <c r="D455" s="179" t="str">
        <f>IF(CADA_PROD!D453="","",CADA_PROD!D453)</f>
        <v/>
      </c>
      <c r="E455" s="180" t="str">
        <f>IF(CADA_PROD!E453="","",CADA_PROD!E453)</f>
        <v/>
      </c>
      <c r="F455" s="180" t="str">
        <f>IF(CADA_PROD!D453="","",SUMIFS(MOVI_ENTR!I:I,MOVI_ENTR!D:D,D455,MOVI_ENTR!O:O,$E$5))</f>
        <v/>
      </c>
      <c r="G455" s="180" t="str">
        <f>IF(CADA_PROD!C453="","",SUMIFS(MOVI_SAID!H:H,MOVI_SAID!D:D,D455,MOVI_SAID!L:L,$E$5))</f>
        <v/>
      </c>
      <c r="H455" s="180" t="str">
        <f t="shared" si="12"/>
        <v/>
      </c>
      <c r="I455" s="179" t="str">
        <f>IF(CADA_PROD!C453="","",IFERROR(IF(H455&lt;=0,"Sem estoque",IF(H455/E455&lt;0.25,"Quase sem estoque",IF(H455/E455&lt;1.2,"Estoque baixo",IF(H455/E455&lt;2,"Estoque moderado","Estoque confortável")))),""))</f>
        <v/>
      </c>
      <c r="J455" s="182" t="str">
        <f>IF(CADA_PROD!C453="","",SUMIFS(MOVI_ENTR!M:M,MOVI_ENTR!D:D,D455,MOVI_ENTR!O:O,$E$5))</f>
        <v/>
      </c>
      <c r="K455" s="183" t="str">
        <f>IF(CADA_PROD!C453="","",IFERROR($J455/SUM($J$8:$J$1008),""))</f>
        <v/>
      </c>
      <c r="L455" s="183" t="str">
        <f>IF(CADA_PROD!C453="","",IFERROR(H455/SUM($H$8:$H$1008),""))</f>
        <v/>
      </c>
      <c r="M455" s="182" t="str">
        <f>IF(CADA_PROD!$C453="","",IFERROR(SUMIFS(MOVI_ENTR!M:M,MOVI_ENTR!D:D,D455,MOVI_ENTR!O:O,$E$5)/SUMIFS(MOVI_ENTR!I:I,MOVI_ENTR!D:D,D455,MOVI_ENTR!O:O,$E$5),0))</f>
        <v/>
      </c>
      <c r="N455" s="184" t="str">
        <f>IF(CADA_PROD!C453="","",G455/E455)</f>
        <v/>
      </c>
    </row>
    <row r="456" spans="2:14" ht="30" customHeight="1">
      <c r="B456" s="21">
        <f t="shared" si="13"/>
        <v>449</v>
      </c>
      <c r="C456" s="178" t="str">
        <f>IF(CADA_PROD!C454="","",CADA_PROD!C454)</f>
        <v/>
      </c>
      <c r="D456" s="179" t="str">
        <f>IF(CADA_PROD!D454="","",CADA_PROD!D454)</f>
        <v/>
      </c>
      <c r="E456" s="180" t="str">
        <f>IF(CADA_PROD!E454="","",CADA_PROD!E454)</f>
        <v/>
      </c>
      <c r="F456" s="180" t="str">
        <f>IF(CADA_PROD!D454="","",SUMIFS(MOVI_ENTR!I:I,MOVI_ENTR!D:D,D456,MOVI_ENTR!O:O,$E$5))</f>
        <v/>
      </c>
      <c r="G456" s="180" t="str">
        <f>IF(CADA_PROD!C454="","",SUMIFS(MOVI_SAID!H:H,MOVI_SAID!D:D,D456,MOVI_SAID!L:L,$E$5))</f>
        <v/>
      </c>
      <c r="H456" s="180" t="str">
        <f t="shared" si="12"/>
        <v/>
      </c>
      <c r="I456" s="179" t="str">
        <f>IF(CADA_PROD!C454="","",IFERROR(IF(H456&lt;=0,"Sem estoque",IF(H456/E456&lt;0.25,"Quase sem estoque",IF(H456/E456&lt;1.2,"Estoque baixo",IF(H456/E456&lt;2,"Estoque moderado","Estoque confortável")))),""))</f>
        <v/>
      </c>
      <c r="J456" s="182" t="str">
        <f>IF(CADA_PROD!C454="","",SUMIFS(MOVI_ENTR!M:M,MOVI_ENTR!D:D,D456,MOVI_ENTR!O:O,$E$5))</f>
        <v/>
      </c>
      <c r="K456" s="183" t="str">
        <f>IF(CADA_PROD!C454="","",IFERROR($J456/SUM($J$8:$J$1008),""))</f>
        <v/>
      </c>
      <c r="L456" s="183" t="str">
        <f>IF(CADA_PROD!C454="","",IFERROR(H456/SUM($H$8:$H$1008),""))</f>
        <v/>
      </c>
      <c r="M456" s="182" t="str">
        <f>IF(CADA_PROD!$C454="","",IFERROR(SUMIFS(MOVI_ENTR!M:M,MOVI_ENTR!D:D,D456,MOVI_ENTR!O:O,$E$5)/SUMIFS(MOVI_ENTR!I:I,MOVI_ENTR!D:D,D456,MOVI_ENTR!O:O,$E$5),0))</f>
        <v/>
      </c>
      <c r="N456" s="184" t="str">
        <f>IF(CADA_PROD!C454="","",G456/E456)</f>
        <v/>
      </c>
    </row>
    <row r="457" spans="2:14" ht="30" customHeight="1">
      <c r="B457" s="21">
        <f t="shared" si="13"/>
        <v>450</v>
      </c>
      <c r="C457" s="178" t="str">
        <f>IF(CADA_PROD!C455="","",CADA_PROD!C455)</f>
        <v/>
      </c>
      <c r="D457" s="179" t="str">
        <f>IF(CADA_PROD!D455="","",CADA_PROD!D455)</f>
        <v/>
      </c>
      <c r="E457" s="180" t="str">
        <f>IF(CADA_PROD!E455="","",CADA_PROD!E455)</f>
        <v/>
      </c>
      <c r="F457" s="180" t="str">
        <f>IF(CADA_PROD!D455="","",SUMIFS(MOVI_ENTR!I:I,MOVI_ENTR!D:D,D457,MOVI_ENTR!O:O,$E$5))</f>
        <v/>
      </c>
      <c r="G457" s="180" t="str">
        <f>IF(CADA_PROD!C455="","",SUMIFS(MOVI_SAID!H:H,MOVI_SAID!D:D,D457,MOVI_SAID!L:L,$E$5))</f>
        <v/>
      </c>
      <c r="H457" s="180" t="str">
        <f t="shared" ref="H457:H520" si="14">IFERROR(F457-G457,"")</f>
        <v/>
      </c>
      <c r="I457" s="179" t="str">
        <f>IF(CADA_PROD!C455="","",IFERROR(IF(H457&lt;=0,"Sem estoque",IF(H457/E457&lt;0.25,"Quase sem estoque",IF(H457/E457&lt;1.2,"Estoque baixo",IF(H457/E457&lt;2,"Estoque moderado","Estoque confortável")))),""))</f>
        <v/>
      </c>
      <c r="J457" s="182" t="str">
        <f>IF(CADA_PROD!C455="","",SUMIFS(MOVI_ENTR!M:M,MOVI_ENTR!D:D,D457,MOVI_ENTR!O:O,$E$5))</f>
        <v/>
      </c>
      <c r="K457" s="183" t="str">
        <f>IF(CADA_PROD!C455="","",IFERROR($J457/SUM($J$8:$J$1008),""))</f>
        <v/>
      </c>
      <c r="L457" s="183" t="str">
        <f>IF(CADA_PROD!C455="","",IFERROR(H457/SUM($H$8:$H$1008),""))</f>
        <v/>
      </c>
      <c r="M457" s="182" t="str">
        <f>IF(CADA_PROD!$C455="","",IFERROR(SUMIFS(MOVI_ENTR!M:M,MOVI_ENTR!D:D,D457,MOVI_ENTR!O:O,$E$5)/SUMIFS(MOVI_ENTR!I:I,MOVI_ENTR!D:D,D457,MOVI_ENTR!O:O,$E$5),0))</f>
        <v/>
      </c>
      <c r="N457" s="184" t="str">
        <f>IF(CADA_PROD!C455="","",G457/E457)</f>
        <v/>
      </c>
    </row>
    <row r="458" spans="2:14" ht="30" customHeight="1">
      <c r="B458" s="21">
        <f t="shared" ref="B458:B521" si="15">B457+1</f>
        <v>451</v>
      </c>
      <c r="C458" s="178" t="str">
        <f>IF(CADA_PROD!C456="","",CADA_PROD!C456)</f>
        <v/>
      </c>
      <c r="D458" s="179" t="str">
        <f>IF(CADA_PROD!D456="","",CADA_PROD!D456)</f>
        <v/>
      </c>
      <c r="E458" s="180" t="str">
        <f>IF(CADA_PROD!E456="","",CADA_PROD!E456)</f>
        <v/>
      </c>
      <c r="F458" s="180" t="str">
        <f>IF(CADA_PROD!D456="","",SUMIFS(MOVI_ENTR!I:I,MOVI_ENTR!D:D,D458,MOVI_ENTR!O:O,$E$5))</f>
        <v/>
      </c>
      <c r="G458" s="180" t="str">
        <f>IF(CADA_PROD!C456="","",SUMIFS(MOVI_SAID!H:H,MOVI_SAID!D:D,D458,MOVI_SAID!L:L,$E$5))</f>
        <v/>
      </c>
      <c r="H458" s="180" t="str">
        <f t="shared" si="14"/>
        <v/>
      </c>
      <c r="I458" s="179" t="str">
        <f>IF(CADA_PROD!C456="","",IFERROR(IF(H458&lt;=0,"Sem estoque",IF(H458/E458&lt;0.25,"Quase sem estoque",IF(H458/E458&lt;1.2,"Estoque baixo",IF(H458/E458&lt;2,"Estoque moderado","Estoque confortável")))),""))</f>
        <v/>
      </c>
      <c r="J458" s="182" t="str">
        <f>IF(CADA_PROD!C456="","",SUMIFS(MOVI_ENTR!M:M,MOVI_ENTR!D:D,D458,MOVI_ENTR!O:O,$E$5))</f>
        <v/>
      </c>
      <c r="K458" s="183" t="str">
        <f>IF(CADA_PROD!C456="","",IFERROR($J458/SUM($J$8:$J$1008),""))</f>
        <v/>
      </c>
      <c r="L458" s="183" t="str">
        <f>IF(CADA_PROD!C456="","",IFERROR(H458/SUM($H$8:$H$1008),""))</f>
        <v/>
      </c>
      <c r="M458" s="182" t="str">
        <f>IF(CADA_PROD!$C456="","",IFERROR(SUMIFS(MOVI_ENTR!M:M,MOVI_ENTR!D:D,D458,MOVI_ENTR!O:O,$E$5)/SUMIFS(MOVI_ENTR!I:I,MOVI_ENTR!D:D,D458,MOVI_ENTR!O:O,$E$5),0))</f>
        <v/>
      </c>
      <c r="N458" s="184" t="str">
        <f>IF(CADA_PROD!C456="","",G458/E458)</f>
        <v/>
      </c>
    </row>
    <row r="459" spans="2:14" ht="30" customHeight="1">
      <c r="B459" s="21">
        <f t="shared" si="15"/>
        <v>452</v>
      </c>
      <c r="C459" s="178" t="str">
        <f>IF(CADA_PROD!C457="","",CADA_PROD!C457)</f>
        <v/>
      </c>
      <c r="D459" s="179" t="str">
        <f>IF(CADA_PROD!D457="","",CADA_PROD!D457)</f>
        <v/>
      </c>
      <c r="E459" s="180" t="str">
        <f>IF(CADA_PROD!E457="","",CADA_PROD!E457)</f>
        <v/>
      </c>
      <c r="F459" s="180" t="str">
        <f>IF(CADA_PROD!D457="","",SUMIFS(MOVI_ENTR!I:I,MOVI_ENTR!D:D,D459,MOVI_ENTR!O:O,$E$5))</f>
        <v/>
      </c>
      <c r="G459" s="180" t="str">
        <f>IF(CADA_PROD!C457="","",SUMIFS(MOVI_SAID!H:H,MOVI_SAID!D:D,D459,MOVI_SAID!L:L,$E$5))</f>
        <v/>
      </c>
      <c r="H459" s="180" t="str">
        <f t="shared" si="14"/>
        <v/>
      </c>
      <c r="I459" s="179" t="str">
        <f>IF(CADA_PROD!C457="","",IFERROR(IF(H459&lt;=0,"Sem estoque",IF(H459/E459&lt;0.25,"Quase sem estoque",IF(H459/E459&lt;1.2,"Estoque baixo",IF(H459/E459&lt;2,"Estoque moderado","Estoque confortável")))),""))</f>
        <v/>
      </c>
      <c r="J459" s="182" t="str">
        <f>IF(CADA_PROD!C457="","",SUMIFS(MOVI_ENTR!M:M,MOVI_ENTR!D:D,D459,MOVI_ENTR!O:O,$E$5))</f>
        <v/>
      </c>
      <c r="K459" s="183" t="str">
        <f>IF(CADA_PROD!C457="","",IFERROR($J459/SUM($J$8:$J$1008),""))</f>
        <v/>
      </c>
      <c r="L459" s="183" t="str">
        <f>IF(CADA_PROD!C457="","",IFERROR(H459/SUM($H$8:$H$1008),""))</f>
        <v/>
      </c>
      <c r="M459" s="182" t="str">
        <f>IF(CADA_PROD!$C457="","",IFERROR(SUMIFS(MOVI_ENTR!M:M,MOVI_ENTR!D:D,D459,MOVI_ENTR!O:O,$E$5)/SUMIFS(MOVI_ENTR!I:I,MOVI_ENTR!D:D,D459,MOVI_ENTR!O:O,$E$5),0))</f>
        <v/>
      </c>
      <c r="N459" s="184" t="str">
        <f>IF(CADA_PROD!C457="","",G459/E459)</f>
        <v/>
      </c>
    </row>
    <row r="460" spans="2:14" ht="30" customHeight="1">
      <c r="B460" s="21">
        <f t="shared" si="15"/>
        <v>453</v>
      </c>
      <c r="C460" s="178" t="str">
        <f>IF(CADA_PROD!C458="","",CADA_PROD!C458)</f>
        <v/>
      </c>
      <c r="D460" s="179" t="str">
        <f>IF(CADA_PROD!D458="","",CADA_PROD!D458)</f>
        <v/>
      </c>
      <c r="E460" s="180" t="str">
        <f>IF(CADA_PROD!E458="","",CADA_PROD!E458)</f>
        <v/>
      </c>
      <c r="F460" s="180" t="str">
        <f>IF(CADA_PROD!D458="","",SUMIFS(MOVI_ENTR!I:I,MOVI_ENTR!D:D,D460,MOVI_ENTR!O:O,$E$5))</f>
        <v/>
      </c>
      <c r="G460" s="180" t="str">
        <f>IF(CADA_PROD!C458="","",SUMIFS(MOVI_SAID!H:H,MOVI_SAID!D:D,D460,MOVI_SAID!L:L,$E$5))</f>
        <v/>
      </c>
      <c r="H460" s="180" t="str">
        <f t="shared" si="14"/>
        <v/>
      </c>
      <c r="I460" s="179" t="str">
        <f>IF(CADA_PROD!C458="","",IFERROR(IF(H460&lt;=0,"Sem estoque",IF(H460/E460&lt;0.25,"Quase sem estoque",IF(H460/E460&lt;1.2,"Estoque baixo",IF(H460/E460&lt;2,"Estoque moderado","Estoque confortável")))),""))</f>
        <v/>
      </c>
      <c r="J460" s="182" t="str">
        <f>IF(CADA_PROD!C458="","",SUMIFS(MOVI_ENTR!M:M,MOVI_ENTR!D:D,D460,MOVI_ENTR!O:O,$E$5))</f>
        <v/>
      </c>
      <c r="K460" s="183" t="str">
        <f>IF(CADA_PROD!C458="","",IFERROR($J460/SUM($J$8:$J$1008),""))</f>
        <v/>
      </c>
      <c r="L460" s="183" t="str">
        <f>IF(CADA_PROD!C458="","",IFERROR(H460/SUM($H$8:$H$1008),""))</f>
        <v/>
      </c>
      <c r="M460" s="182" t="str">
        <f>IF(CADA_PROD!$C458="","",IFERROR(SUMIFS(MOVI_ENTR!M:M,MOVI_ENTR!D:D,D460,MOVI_ENTR!O:O,$E$5)/SUMIFS(MOVI_ENTR!I:I,MOVI_ENTR!D:D,D460,MOVI_ENTR!O:O,$E$5),0))</f>
        <v/>
      </c>
      <c r="N460" s="184" t="str">
        <f>IF(CADA_PROD!C458="","",G460/E460)</f>
        <v/>
      </c>
    </row>
    <row r="461" spans="2:14" ht="30" customHeight="1">
      <c r="B461" s="21">
        <f t="shared" si="15"/>
        <v>454</v>
      </c>
      <c r="C461" s="178" t="str">
        <f>IF(CADA_PROD!C459="","",CADA_PROD!C459)</f>
        <v/>
      </c>
      <c r="D461" s="179" t="str">
        <f>IF(CADA_PROD!D459="","",CADA_PROD!D459)</f>
        <v/>
      </c>
      <c r="E461" s="180" t="str">
        <f>IF(CADA_PROD!E459="","",CADA_PROD!E459)</f>
        <v/>
      </c>
      <c r="F461" s="180" t="str">
        <f>IF(CADA_PROD!D459="","",SUMIFS(MOVI_ENTR!I:I,MOVI_ENTR!D:D,D461,MOVI_ENTR!O:O,$E$5))</f>
        <v/>
      </c>
      <c r="G461" s="180" t="str">
        <f>IF(CADA_PROD!C459="","",SUMIFS(MOVI_SAID!H:H,MOVI_SAID!D:D,D461,MOVI_SAID!L:L,$E$5))</f>
        <v/>
      </c>
      <c r="H461" s="180" t="str">
        <f t="shared" si="14"/>
        <v/>
      </c>
      <c r="I461" s="179" t="str">
        <f>IF(CADA_PROD!C459="","",IFERROR(IF(H461&lt;=0,"Sem estoque",IF(H461/E461&lt;0.25,"Quase sem estoque",IF(H461/E461&lt;1.2,"Estoque baixo",IF(H461/E461&lt;2,"Estoque moderado","Estoque confortável")))),""))</f>
        <v/>
      </c>
      <c r="J461" s="182" t="str">
        <f>IF(CADA_PROD!C459="","",SUMIFS(MOVI_ENTR!M:M,MOVI_ENTR!D:D,D461,MOVI_ENTR!O:O,$E$5))</f>
        <v/>
      </c>
      <c r="K461" s="183" t="str">
        <f>IF(CADA_PROD!C459="","",IFERROR($J461/SUM($J$8:$J$1008),""))</f>
        <v/>
      </c>
      <c r="L461" s="183" t="str">
        <f>IF(CADA_PROD!C459="","",IFERROR(H461/SUM($H$8:$H$1008),""))</f>
        <v/>
      </c>
      <c r="M461" s="182" t="str">
        <f>IF(CADA_PROD!$C459="","",IFERROR(SUMIFS(MOVI_ENTR!M:M,MOVI_ENTR!D:D,D461,MOVI_ENTR!O:O,$E$5)/SUMIFS(MOVI_ENTR!I:I,MOVI_ENTR!D:D,D461,MOVI_ENTR!O:O,$E$5),0))</f>
        <v/>
      </c>
      <c r="N461" s="184" t="str">
        <f>IF(CADA_PROD!C459="","",G461/E461)</f>
        <v/>
      </c>
    </row>
    <row r="462" spans="2:14" ht="30" customHeight="1">
      <c r="B462" s="21">
        <f t="shared" si="15"/>
        <v>455</v>
      </c>
      <c r="C462" s="178" t="str">
        <f>IF(CADA_PROD!C460="","",CADA_PROD!C460)</f>
        <v/>
      </c>
      <c r="D462" s="179" t="str">
        <f>IF(CADA_PROD!D460="","",CADA_PROD!D460)</f>
        <v/>
      </c>
      <c r="E462" s="180" t="str">
        <f>IF(CADA_PROD!E460="","",CADA_PROD!E460)</f>
        <v/>
      </c>
      <c r="F462" s="180" t="str">
        <f>IF(CADA_PROD!D460="","",SUMIFS(MOVI_ENTR!I:I,MOVI_ENTR!D:D,D462,MOVI_ENTR!O:O,$E$5))</f>
        <v/>
      </c>
      <c r="G462" s="180" t="str">
        <f>IF(CADA_PROD!C460="","",SUMIFS(MOVI_SAID!H:H,MOVI_SAID!D:D,D462,MOVI_SAID!L:L,$E$5))</f>
        <v/>
      </c>
      <c r="H462" s="180" t="str">
        <f t="shared" si="14"/>
        <v/>
      </c>
      <c r="I462" s="179" t="str">
        <f>IF(CADA_PROD!C460="","",IFERROR(IF(H462&lt;=0,"Sem estoque",IF(H462/E462&lt;0.25,"Quase sem estoque",IF(H462/E462&lt;1.2,"Estoque baixo",IF(H462/E462&lt;2,"Estoque moderado","Estoque confortável")))),""))</f>
        <v/>
      </c>
      <c r="J462" s="182" t="str">
        <f>IF(CADA_PROD!C460="","",SUMIFS(MOVI_ENTR!M:M,MOVI_ENTR!D:D,D462,MOVI_ENTR!O:O,$E$5))</f>
        <v/>
      </c>
      <c r="K462" s="183" t="str">
        <f>IF(CADA_PROD!C460="","",IFERROR($J462/SUM($J$8:$J$1008),""))</f>
        <v/>
      </c>
      <c r="L462" s="183" t="str">
        <f>IF(CADA_PROD!C460="","",IFERROR(H462/SUM($H$8:$H$1008),""))</f>
        <v/>
      </c>
      <c r="M462" s="182" t="str">
        <f>IF(CADA_PROD!$C460="","",IFERROR(SUMIFS(MOVI_ENTR!M:M,MOVI_ENTR!D:D,D462,MOVI_ENTR!O:O,$E$5)/SUMIFS(MOVI_ENTR!I:I,MOVI_ENTR!D:D,D462,MOVI_ENTR!O:O,$E$5),0))</f>
        <v/>
      </c>
      <c r="N462" s="184" t="str">
        <f>IF(CADA_PROD!C460="","",G462/E462)</f>
        <v/>
      </c>
    </row>
    <row r="463" spans="2:14" ht="30" customHeight="1">
      <c r="B463" s="21">
        <f t="shared" si="15"/>
        <v>456</v>
      </c>
      <c r="C463" s="178" t="str">
        <f>IF(CADA_PROD!C461="","",CADA_PROD!C461)</f>
        <v/>
      </c>
      <c r="D463" s="179" t="str">
        <f>IF(CADA_PROD!D461="","",CADA_PROD!D461)</f>
        <v/>
      </c>
      <c r="E463" s="180" t="str">
        <f>IF(CADA_PROD!E461="","",CADA_PROD!E461)</f>
        <v/>
      </c>
      <c r="F463" s="180" t="str">
        <f>IF(CADA_PROD!D461="","",SUMIFS(MOVI_ENTR!I:I,MOVI_ENTR!D:D,D463,MOVI_ENTR!O:O,$E$5))</f>
        <v/>
      </c>
      <c r="G463" s="180" t="str">
        <f>IF(CADA_PROD!C461="","",SUMIFS(MOVI_SAID!H:H,MOVI_SAID!D:D,D463,MOVI_SAID!L:L,$E$5))</f>
        <v/>
      </c>
      <c r="H463" s="180" t="str">
        <f t="shared" si="14"/>
        <v/>
      </c>
      <c r="I463" s="179" t="str">
        <f>IF(CADA_PROD!C461="","",IFERROR(IF(H463&lt;=0,"Sem estoque",IF(H463/E463&lt;0.25,"Quase sem estoque",IF(H463/E463&lt;1.2,"Estoque baixo",IF(H463/E463&lt;2,"Estoque moderado","Estoque confortável")))),""))</f>
        <v/>
      </c>
      <c r="J463" s="182" t="str">
        <f>IF(CADA_PROD!C461="","",SUMIFS(MOVI_ENTR!M:M,MOVI_ENTR!D:D,D463,MOVI_ENTR!O:O,$E$5))</f>
        <v/>
      </c>
      <c r="K463" s="183" t="str">
        <f>IF(CADA_PROD!C461="","",IFERROR($J463/SUM($J$8:$J$1008),""))</f>
        <v/>
      </c>
      <c r="L463" s="183" t="str">
        <f>IF(CADA_PROD!C461="","",IFERROR(H463/SUM($H$8:$H$1008),""))</f>
        <v/>
      </c>
      <c r="M463" s="182" t="str">
        <f>IF(CADA_PROD!$C461="","",IFERROR(SUMIFS(MOVI_ENTR!M:M,MOVI_ENTR!D:D,D463,MOVI_ENTR!O:O,$E$5)/SUMIFS(MOVI_ENTR!I:I,MOVI_ENTR!D:D,D463,MOVI_ENTR!O:O,$E$5),0))</f>
        <v/>
      </c>
      <c r="N463" s="184" t="str">
        <f>IF(CADA_PROD!C461="","",G463/E463)</f>
        <v/>
      </c>
    </row>
    <row r="464" spans="2:14" ht="30" customHeight="1">
      <c r="B464" s="21">
        <f t="shared" si="15"/>
        <v>457</v>
      </c>
      <c r="C464" s="178" t="str">
        <f>IF(CADA_PROD!C462="","",CADA_PROD!C462)</f>
        <v/>
      </c>
      <c r="D464" s="179" t="str">
        <f>IF(CADA_PROD!D462="","",CADA_PROD!D462)</f>
        <v/>
      </c>
      <c r="E464" s="180" t="str">
        <f>IF(CADA_PROD!E462="","",CADA_PROD!E462)</f>
        <v/>
      </c>
      <c r="F464" s="180" t="str">
        <f>IF(CADA_PROD!D462="","",SUMIFS(MOVI_ENTR!I:I,MOVI_ENTR!D:D,D464,MOVI_ENTR!O:O,$E$5))</f>
        <v/>
      </c>
      <c r="G464" s="180" t="str">
        <f>IF(CADA_PROD!C462="","",SUMIFS(MOVI_SAID!H:H,MOVI_SAID!D:D,D464,MOVI_SAID!L:L,$E$5))</f>
        <v/>
      </c>
      <c r="H464" s="180" t="str">
        <f t="shared" si="14"/>
        <v/>
      </c>
      <c r="I464" s="179" t="str">
        <f>IF(CADA_PROD!C462="","",IFERROR(IF(H464&lt;=0,"Sem estoque",IF(H464/E464&lt;0.25,"Quase sem estoque",IF(H464/E464&lt;1.2,"Estoque baixo",IF(H464/E464&lt;2,"Estoque moderado","Estoque confortável")))),""))</f>
        <v/>
      </c>
      <c r="J464" s="182" t="str">
        <f>IF(CADA_PROD!C462="","",SUMIFS(MOVI_ENTR!M:M,MOVI_ENTR!D:D,D464,MOVI_ENTR!O:O,$E$5))</f>
        <v/>
      </c>
      <c r="K464" s="183" t="str">
        <f>IF(CADA_PROD!C462="","",IFERROR($J464/SUM($J$8:$J$1008),""))</f>
        <v/>
      </c>
      <c r="L464" s="183" t="str">
        <f>IF(CADA_PROD!C462="","",IFERROR(H464/SUM($H$8:$H$1008),""))</f>
        <v/>
      </c>
      <c r="M464" s="182" t="str">
        <f>IF(CADA_PROD!$C462="","",IFERROR(SUMIFS(MOVI_ENTR!M:M,MOVI_ENTR!D:D,D464,MOVI_ENTR!O:O,$E$5)/SUMIFS(MOVI_ENTR!I:I,MOVI_ENTR!D:D,D464,MOVI_ENTR!O:O,$E$5),0))</f>
        <v/>
      </c>
      <c r="N464" s="184" t="str">
        <f>IF(CADA_PROD!C462="","",G464/E464)</f>
        <v/>
      </c>
    </row>
    <row r="465" spans="2:14" ht="30" customHeight="1">
      <c r="B465" s="21">
        <f t="shared" si="15"/>
        <v>458</v>
      </c>
      <c r="C465" s="178" t="str">
        <f>IF(CADA_PROD!C463="","",CADA_PROD!C463)</f>
        <v/>
      </c>
      <c r="D465" s="179" t="str">
        <f>IF(CADA_PROD!D463="","",CADA_PROD!D463)</f>
        <v/>
      </c>
      <c r="E465" s="180" t="str">
        <f>IF(CADA_PROD!E463="","",CADA_PROD!E463)</f>
        <v/>
      </c>
      <c r="F465" s="180" t="str">
        <f>IF(CADA_PROD!D463="","",SUMIFS(MOVI_ENTR!I:I,MOVI_ENTR!D:D,D465,MOVI_ENTR!O:O,$E$5))</f>
        <v/>
      </c>
      <c r="G465" s="180" t="str">
        <f>IF(CADA_PROD!C463="","",SUMIFS(MOVI_SAID!H:H,MOVI_SAID!D:D,D465,MOVI_SAID!L:L,$E$5))</f>
        <v/>
      </c>
      <c r="H465" s="180" t="str">
        <f t="shared" si="14"/>
        <v/>
      </c>
      <c r="I465" s="179" t="str">
        <f>IF(CADA_PROD!C463="","",IFERROR(IF(H465&lt;=0,"Sem estoque",IF(H465/E465&lt;0.25,"Quase sem estoque",IF(H465/E465&lt;1.2,"Estoque baixo",IF(H465/E465&lt;2,"Estoque moderado","Estoque confortável")))),""))</f>
        <v/>
      </c>
      <c r="J465" s="182" t="str">
        <f>IF(CADA_PROD!C463="","",SUMIFS(MOVI_ENTR!M:M,MOVI_ENTR!D:D,D465,MOVI_ENTR!O:O,$E$5))</f>
        <v/>
      </c>
      <c r="K465" s="183" t="str">
        <f>IF(CADA_PROD!C463="","",IFERROR($J465/SUM($J$8:$J$1008),""))</f>
        <v/>
      </c>
      <c r="L465" s="183" t="str">
        <f>IF(CADA_PROD!C463="","",IFERROR(H465/SUM($H$8:$H$1008),""))</f>
        <v/>
      </c>
      <c r="M465" s="182" t="str">
        <f>IF(CADA_PROD!$C463="","",IFERROR(SUMIFS(MOVI_ENTR!M:M,MOVI_ENTR!D:D,D465,MOVI_ENTR!O:O,$E$5)/SUMIFS(MOVI_ENTR!I:I,MOVI_ENTR!D:D,D465,MOVI_ENTR!O:O,$E$5),0))</f>
        <v/>
      </c>
      <c r="N465" s="184" t="str">
        <f>IF(CADA_PROD!C463="","",G465/E465)</f>
        <v/>
      </c>
    </row>
    <row r="466" spans="2:14" ht="30" customHeight="1">
      <c r="B466" s="21">
        <f t="shared" si="15"/>
        <v>459</v>
      </c>
      <c r="C466" s="178" t="str">
        <f>IF(CADA_PROD!C464="","",CADA_PROD!C464)</f>
        <v/>
      </c>
      <c r="D466" s="179" t="str">
        <f>IF(CADA_PROD!D464="","",CADA_PROD!D464)</f>
        <v/>
      </c>
      <c r="E466" s="180" t="str">
        <f>IF(CADA_PROD!E464="","",CADA_PROD!E464)</f>
        <v/>
      </c>
      <c r="F466" s="180" t="str">
        <f>IF(CADA_PROD!D464="","",SUMIFS(MOVI_ENTR!I:I,MOVI_ENTR!D:D,D466,MOVI_ENTR!O:O,$E$5))</f>
        <v/>
      </c>
      <c r="G466" s="180" t="str">
        <f>IF(CADA_PROD!C464="","",SUMIFS(MOVI_SAID!H:H,MOVI_SAID!D:D,D466,MOVI_SAID!L:L,$E$5))</f>
        <v/>
      </c>
      <c r="H466" s="180" t="str">
        <f t="shared" si="14"/>
        <v/>
      </c>
      <c r="I466" s="179" t="str">
        <f>IF(CADA_PROD!C464="","",IFERROR(IF(H466&lt;=0,"Sem estoque",IF(H466/E466&lt;0.25,"Quase sem estoque",IF(H466/E466&lt;1.2,"Estoque baixo",IF(H466/E466&lt;2,"Estoque moderado","Estoque confortável")))),""))</f>
        <v/>
      </c>
      <c r="J466" s="182" t="str">
        <f>IF(CADA_PROD!C464="","",SUMIFS(MOVI_ENTR!M:M,MOVI_ENTR!D:D,D466,MOVI_ENTR!O:O,$E$5))</f>
        <v/>
      </c>
      <c r="K466" s="183" t="str">
        <f>IF(CADA_PROD!C464="","",IFERROR($J466/SUM($J$8:$J$1008),""))</f>
        <v/>
      </c>
      <c r="L466" s="183" t="str">
        <f>IF(CADA_PROD!C464="","",IFERROR(H466/SUM($H$8:$H$1008),""))</f>
        <v/>
      </c>
      <c r="M466" s="182" t="str">
        <f>IF(CADA_PROD!$C464="","",IFERROR(SUMIFS(MOVI_ENTR!M:M,MOVI_ENTR!D:D,D466,MOVI_ENTR!O:O,$E$5)/SUMIFS(MOVI_ENTR!I:I,MOVI_ENTR!D:D,D466,MOVI_ENTR!O:O,$E$5),0))</f>
        <v/>
      </c>
      <c r="N466" s="184" t="str">
        <f>IF(CADA_PROD!C464="","",G466/E466)</f>
        <v/>
      </c>
    </row>
    <row r="467" spans="2:14" ht="30" customHeight="1">
      <c r="B467" s="21">
        <f t="shared" si="15"/>
        <v>460</v>
      </c>
      <c r="C467" s="178" t="str">
        <f>IF(CADA_PROD!C465="","",CADA_PROD!C465)</f>
        <v/>
      </c>
      <c r="D467" s="179" t="str">
        <f>IF(CADA_PROD!D465="","",CADA_PROD!D465)</f>
        <v/>
      </c>
      <c r="E467" s="180" t="str">
        <f>IF(CADA_PROD!E465="","",CADA_PROD!E465)</f>
        <v/>
      </c>
      <c r="F467" s="180" t="str">
        <f>IF(CADA_PROD!D465="","",SUMIFS(MOVI_ENTR!I:I,MOVI_ENTR!D:D,D467,MOVI_ENTR!O:O,$E$5))</f>
        <v/>
      </c>
      <c r="G467" s="180" t="str">
        <f>IF(CADA_PROD!C465="","",SUMIFS(MOVI_SAID!H:H,MOVI_SAID!D:D,D467,MOVI_SAID!L:L,$E$5))</f>
        <v/>
      </c>
      <c r="H467" s="180" t="str">
        <f t="shared" si="14"/>
        <v/>
      </c>
      <c r="I467" s="179" t="str">
        <f>IF(CADA_PROD!C465="","",IFERROR(IF(H467&lt;=0,"Sem estoque",IF(H467/E467&lt;0.25,"Quase sem estoque",IF(H467/E467&lt;1.2,"Estoque baixo",IF(H467/E467&lt;2,"Estoque moderado","Estoque confortável")))),""))</f>
        <v/>
      </c>
      <c r="J467" s="182" t="str">
        <f>IF(CADA_PROD!C465="","",SUMIFS(MOVI_ENTR!M:M,MOVI_ENTR!D:D,D467,MOVI_ENTR!O:O,$E$5))</f>
        <v/>
      </c>
      <c r="K467" s="183" t="str">
        <f>IF(CADA_PROD!C465="","",IFERROR($J467/SUM($J$8:$J$1008),""))</f>
        <v/>
      </c>
      <c r="L467" s="183" t="str">
        <f>IF(CADA_PROD!C465="","",IFERROR(H467/SUM($H$8:$H$1008),""))</f>
        <v/>
      </c>
      <c r="M467" s="182" t="str">
        <f>IF(CADA_PROD!$C465="","",IFERROR(SUMIFS(MOVI_ENTR!M:M,MOVI_ENTR!D:D,D467,MOVI_ENTR!O:O,$E$5)/SUMIFS(MOVI_ENTR!I:I,MOVI_ENTR!D:D,D467,MOVI_ENTR!O:O,$E$5),0))</f>
        <v/>
      </c>
      <c r="N467" s="184" t="str">
        <f>IF(CADA_PROD!C465="","",G467/E467)</f>
        <v/>
      </c>
    </row>
    <row r="468" spans="2:14" ht="30" customHeight="1">
      <c r="B468" s="21">
        <f t="shared" si="15"/>
        <v>461</v>
      </c>
      <c r="C468" s="178" t="str">
        <f>IF(CADA_PROD!C466="","",CADA_PROD!C466)</f>
        <v/>
      </c>
      <c r="D468" s="179" t="str">
        <f>IF(CADA_PROD!D466="","",CADA_PROD!D466)</f>
        <v/>
      </c>
      <c r="E468" s="180" t="str">
        <f>IF(CADA_PROD!E466="","",CADA_PROD!E466)</f>
        <v/>
      </c>
      <c r="F468" s="180" t="str">
        <f>IF(CADA_PROD!D466="","",SUMIFS(MOVI_ENTR!I:I,MOVI_ENTR!D:D,D468,MOVI_ENTR!O:O,$E$5))</f>
        <v/>
      </c>
      <c r="G468" s="180" t="str">
        <f>IF(CADA_PROD!C466="","",SUMIFS(MOVI_SAID!H:H,MOVI_SAID!D:D,D468,MOVI_SAID!L:L,$E$5))</f>
        <v/>
      </c>
      <c r="H468" s="180" t="str">
        <f t="shared" si="14"/>
        <v/>
      </c>
      <c r="I468" s="179" t="str">
        <f>IF(CADA_PROD!C466="","",IFERROR(IF(H468&lt;=0,"Sem estoque",IF(H468/E468&lt;0.25,"Quase sem estoque",IF(H468/E468&lt;1.2,"Estoque baixo",IF(H468/E468&lt;2,"Estoque moderado","Estoque confortável")))),""))</f>
        <v/>
      </c>
      <c r="J468" s="182" t="str">
        <f>IF(CADA_PROD!C466="","",SUMIFS(MOVI_ENTR!M:M,MOVI_ENTR!D:D,D468,MOVI_ENTR!O:O,$E$5))</f>
        <v/>
      </c>
      <c r="K468" s="183" t="str">
        <f>IF(CADA_PROD!C466="","",IFERROR($J468/SUM($J$8:$J$1008),""))</f>
        <v/>
      </c>
      <c r="L468" s="183" t="str">
        <f>IF(CADA_PROD!C466="","",IFERROR(H468/SUM($H$8:$H$1008),""))</f>
        <v/>
      </c>
      <c r="M468" s="182" t="str">
        <f>IF(CADA_PROD!$C466="","",IFERROR(SUMIFS(MOVI_ENTR!M:M,MOVI_ENTR!D:D,D468,MOVI_ENTR!O:O,$E$5)/SUMIFS(MOVI_ENTR!I:I,MOVI_ENTR!D:D,D468,MOVI_ENTR!O:O,$E$5),0))</f>
        <v/>
      </c>
      <c r="N468" s="184" t="str">
        <f>IF(CADA_PROD!C466="","",G468/E468)</f>
        <v/>
      </c>
    </row>
    <row r="469" spans="2:14" ht="30" customHeight="1">
      <c r="B469" s="21">
        <f t="shared" si="15"/>
        <v>462</v>
      </c>
      <c r="C469" s="178" t="str">
        <f>IF(CADA_PROD!C467="","",CADA_PROD!C467)</f>
        <v/>
      </c>
      <c r="D469" s="179" t="str">
        <f>IF(CADA_PROD!D467="","",CADA_PROD!D467)</f>
        <v/>
      </c>
      <c r="E469" s="180" t="str">
        <f>IF(CADA_PROD!E467="","",CADA_PROD!E467)</f>
        <v/>
      </c>
      <c r="F469" s="180" t="str">
        <f>IF(CADA_PROD!D467="","",SUMIFS(MOVI_ENTR!I:I,MOVI_ENTR!D:D,D469,MOVI_ENTR!O:O,$E$5))</f>
        <v/>
      </c>
      <c r="G469" s="180" t="str">
        <f>IF(CADA_PROD!C467="","",SUMIFS(MOVI_SAID!H:H,MOVI_SAID!D:D,D469,MOVI_SAID!L:L,$E$5))</f>
        <v/>
      </c>
      <c r="H469" s="180" t="str">
        <f t="shared" si="14"/>
        <v/>
      </c>
      <c r="I469" s="179" t="str">
        <f>IF(CADA_PROD!C467="","",IFERROR(IF(H469&lt;=0,"Sem estoque",IF(H469/E469&lt;0.25,"Quase sem estoque",IF(H469/E469&lt;1.2,"Estoque baixo",IF(H469/E469&lt;2,"Estoque moderado","Estoque confortável")))),""))</f>
        <v/>
      </c>
      <c r="J469" s="182" t="str">
        <f>IF(CADA_PROD!C467="","",SUMIFS(MOVI_ENTR!M:M,MOVI_ENTR!D:D,D469,MOVI_ENTR!O:O,$E$5))</f>
        <v/>
      </c>
      <c r="K469" s="183" t="str">
        <f>IF(CADA_PROD!C467="","",IFERROR($J469/SUM($J$8:$J$1008),""))</f>
        <v/>
      </c>
      <c r="L469" s="183" t="str">
        <f>IF(CADA_PROD!C467="","",IFERROR(H469/SUM($H$8:$H$1008),""))</f>
        <v/>
      </c>
      <c r="M469" s="182" t="str">
        <f>IF(CADA_PROD!$C467="","",IFERROR(SUMIFS(MOVI_ENTR!M:M,MOVI_ENTR!D:D,D469,MOVI_ENTR!O:O,$E$5)/SUMIFS(MOVI_ENTR!I:I,MOVI_ENTR!D:D,D469,MOVI_ENTR!O:O,$E$5),0))</f>
        <v/>
      </c>
      <c r="N469" s="184" t="str">
        <f>IF(CADA_PROD!C467="","",G469/E469)</f>
        <v/>
      </c>
    </row>
    <row r="470" spans="2:14" ht="30" customHeight="1">
      <c r="B470" s="21">
        <f t="shared" si="15"/>
        <v>463</v>
      </c>
      <c r="C470" s="178" t="str">
        <f>IF(CADA_PROD!C468="","",CADA_PROD!C468)</f>
        <v/>
      </c>
      <c r="D470" s="179" t="str">
        <f>IF(CADA_PROD!D468="","",CADA_PROD!D468)</f>
        <v/>
      </c>
      <c r="E470" s="180" t="str">
        <f>IF(CADA_PROD!E468="","",CADA_PROD!E468)</f>
        <v/>
      </c>
      <c r="F470" s="180" t="str">
        <f>IF(CADA_PROD!D468="","",SUMIFS(MOVI_ENTR!I:I,MOVI_ENTR!D:D,D470,MOVI_ENTR!O:O,$E$5))</f>
        <v/>
      </c>
      <c r="G470" s="180" t="str">
        <f>IF(CADA_PROD!C468="","",SUMIFS(MOVI_SAID!H:H,MOVI_SAID!D:D,D470,MOVI_SAID!L:L,$E$5))</f>
        <v/>
      </c>
      <c r="H470" s="180" t="str">
        <f t="shared" si="14"/>
        <v/>
      </c>
      <c r="I470" s="179" t="str">
        <f>IF(CADA_PROD!C468="","",IFERROR(IF(H470&lt;=0,"Sem estoque",IF(H470/E470&lt;0.25,"Quase sem estoque",IF(H470/E470&lt;1.2,"Estoque baixo",IF(H470/E470&lt;2,"Estoque moderado","Estoque confortável")))),""))</f>
        <v/>
      </c>
      <c r="J470" s="182" t="str">
        <f>IF(CADA_PROD!C468="","",SUMIFS(MOVI_ENTR!M:M,MOVI_ENTR!D:D,D470,MOVI_ENTR!O:O,$E$5))</f>
        <v/>
      </c>
      <c r="K470" s="183" t="str">
        <f>IF(CADA_PROD!C468="","",IFERROR($J470/SUM($J$8:$J$1008),""))</f>
        <v/>
      </c>
      <c r="L470" s="183" t="str">
        <f>IF(CADA_PROD!C468="","",IFERROR(H470/SUM($H$8:$H$1008),""))</f>
        <v/>
      </c>
      <c r="M470" s="182" t="str">
        <f>IF(CADA_PROD!$C468="","",IFERROR(SUMIFS(MOVI_ENTR!M:M,MOVI_ENTR!D:D,D470,MOVI_ENTR!O:O,$E$5)/SUMIFS(MOVI_ENTR!I:I,MOVI_ENTR!D:D,D470,MOVI_ENTR!O:O,$E$5),0))</f>
        <v/>
      </c>
      <c r="N470" s="184" t="str">
        <f>IF(CADA_PROD!C468="","",G470/E470)</f>
        <v/>
      </c>
    </row>
    <row r="471" spans="2:14" ht="30" customHeight="1">
      <c r="B471" s="21">
        <f t="shared" si="15"/>
        <v>464</v>
      </c>
      <c r="C471" s="178" t="str">
        <f>IF(CADA_PROD!C469="","",CADA_PROD!C469)</f>
        <v/>
      </c>
      <c r="D471" s="179" t="str">
        <f>IF(CADA_PROD!D469="","",CADA_PROD!D469)</f>
        <v/>
      </c>
      <c r="E471" s="180" t="str">
        <f>IF(CADA_PROD!E469="","",CADA_PROD!E469)</f>
        <v/>
      </c>
      <c r="F471" s="180" t="str">
        <f>IF(CADA_PROD!D469="","",SUMIFS(MOVI_ENTR!I:I,MOVI_ENTR!D:D,D471,MOVI_ENTR!O:O,$E$5))</f>
        <v/>
      </c>
      <c r="G471" s="180" t="str">
        <f>IF(CADA_PROD!C469="","",SUMIFS(MOVI_SAID!H:H,MOVI_SAID!D:D,D471,MOVI_SAID!L:L,$E$5))</f>
        <v/>
      </c>
      <c r="H471" s="180" t="str">
        <f t="shared" si="14"/>
        <v/>
      </c>
      <c r="I471" s="179" t="str">
        <f>IF(CADA_PROD!C469="","",IFERROR(IF(H471&lt;=0,"Sem estoque",IF(H471/E471&lt;0.25,"Quase sem estoque",IF(H471/E471&lt;1.2,"Estoque baixo",IF(H471/E471&lt;2,"Estoque moderado","Estoque confortável")))),""))</f>
        <v/>
      </c>
      <c r="J471" s="182" t="str">
        <f>IF(CADA_PROD!C469="","",SUMIFS(MOVI_ENTR!M:M,MOVI_ENTR!D:D,D471,MOVI_ENTR!O:O,$E$5))</f>
        <v/>
      </c>
      <c r="K471" s="183" t="str">
        <f>IF(CADA_PROD!C469="","",IFERROR($J471/SUM($J$8:$J$1008),""))</f>
        <v/>
      </c>
      <c r="L471" s="183" t="str">
        <f>IF(CADA_PROD!C469="","",IFERROR(H471/SUM($H$8:$H$1008),""))</f>
        <v/>
      </c>
      <c r="M471" s="182" t="str">
        <f>IF(CADA_PROD!$C469="","",IFERROR(SUMIFS(MOVI_ENTR!M:M,MOVI_ENTR!D:D,D471,MOVI_ENTR!O:O,$E$5)/SUMIFS(MOVI_ENTR!I:I,MOVI_ENTR!D:D,D471,MOVI_ENTR!O:O,$E$5),0))</f>
        <v/>
      </c>
      <c r="N471" s="184" t="str">
        <f>IF(CADA_PROD!C469="","",G471/E471)</f>
        <v/>
      </c>
    </row>
    <row r="472" spans="2:14" ht="30" customHeight="1">
      <c r="B472" s="21">
        <f t="shared" si="15"/>
        <v>465</v>
      </c>
      <c r="C472" s="178" t="str">
        <f>IF(CADA_PROD!C470="","",CADA_PROD!C470)</f>
        <v/>
      </c>
      <c r="D472" s="179" t="str">
        <f>IF(CADA_PROD!D470="","",CADA_PROD!D470)</f>
        <v/>
      </c>
      <c r="E472" s="180" t="str">
        <f>IF(CADA_PROD!E470="","",CADA_PROD!E470)</f>
        <v/>
      </c>
      <c r="F472" s="180" t="str">
        <f>IF(CADA_PROD!D470="","",SUMIFS(MOVI_ENTR!I:I,MOVI_ENTR!D:D,D472,MOVI_ENTR!O:O,$E$5))</f>
        <v/>
      </c>
      <c r="G472" s="180" t="str">
        <f>IF(CADA_PROD!C470="","",SUMIFS(MOVI_SAID!H:H,MOVI_SAID!D:D,D472,MOVI_SAID!L:L,$E$5))</f>
        <v/>
      </c>
      <c r="H472" s="180" t="str">
        <f t="shared" si="14"/>
        <v/>
      </c>
      <c r="I472" s="179" t="str">
        <f>IF(CADA_PROD!C470="","",IFERROR(IF(H472&lt;=0,"Sem estoque",IF(H472/E472&lt;0.25,"Quase sem estoque",IF(H472/E472&lt;1.2,"Estoque baixo",IF(H472/E472&lt;2,"Estoque moderado","Estoque confortável")))),""))</f>
        <v/>
      </c>
      <c r="J472" s="182" t="str">
        <f>IF(CADA_PROD!C470="","",SUMIFS(MOVI_ENTR!M:M,MOVI_ENTR!D:D,D472,MOVI_ENTR!O:O,$E$5))</f>
        <v/>
      </c>
      <c r="K472" s="183" t="str">
        <f>IF(CADA_PROD!C470="","",IFERROR($J472/SUM($J$8:$J$1008),""))</f>
        <v/>
      </c>
      <c r="L472" s="183" t="str">
        <f>IF(CADA_PROD!C470="","",IFERROR(H472/SUM($H$8:$H$1008),""))</f>
        <v/>
      </c>
      <c r="M472" s="182" t="str">
        <f>IF(CADA_PROD!$C470="","",IFERROR(SUMIFS(MOVI_ENTR!M:M,MOVI_ENTR!D:D,D472,MOVI_ENTR!O:O,$E$5)/SUMIFS(MOVI_ENTR!I:I,MOVI_ENTR!D:D,D472,MOVI_ENTR!O:O,$E$5),0))</f>
        <v/>
      </c>
      <c r="N472" s="184" t="str">
        <f>IF(CADA_PROD!C470="","",G472/E472)</f>
        <v/>
      </c>
    </row>
    <row r="473" spans="2:14" ht="30" customHeight="1">
      <c r="B473" s="21">
        <f t="shared" si="15"/>
        <v>466</v>
      </c>
      <c r="C473" s="178" t="str">
        <f>IF(CADA_PROD!C471="","",CADA_PROD!C471)</f>
        <v/>
      </c>
      <c r="D473" s="179" t="str">
        <f>IF(CADA_PROD!D471="","",CADA_PROD!D471)</f>
        <v/>
      </c>
      <c r="E473" s="180" t="str">
        <f>IF(CADA_PROD!E471="","",CADA_PROD!E471)</f>
        <v/>
      </c>
      <c r="F473" s="180" t="str">
        <f>IF(CADA_PROD!D471="","",SUMIFS(MOVI_ENTR!I:I,MOVI_ENTR!D:D,D473,MOVI_ENTR!O:O,$E$5))</f>
        <v/>
      </c>
      <c r="G473" s="180" t="str">
        <f>IF(CADA_PROD!C471="","",SUMIFS(MOVI_SAID!H:H,MOVI_SAID!D:D,D473,MOVI_SAID!L:L,$E$5))</f>
        <v/>
      </c>
      <c r="H473" s="180" t="str">
        <f t="shared" si="14"/>
        <v/>
      </c>
      <c r="I473" s="179" t="str">
        <f>IF(CADA_PROD!C471="","",IFERROR(IF(H473&lt;=0,"Sem estoque",IF(H473/E473&lt;0.25,"Quase sem estoque",IF(H473/E473&lt;1.2,"Estoque baixo",IF(H473/E473&lt;2,"Estoque moderado","Estoque confortável")))),""))</f>
        <v/>
      </c>
      <c r="J473" s="182" t="str">
        <f>IF(CADA_PROD!C471="","",SUMIFS(MOVI_ENTR!M:M,MOVI_ENTR!D:D,D473,MOVI_ENTR!O:O,$E$5))</f>
        <v/>
      </c>
      <c r="K473" s="183" t="str">
        <f>IF(CADA_PROD!C471="","",IFERROR($J473/SUM($J$8:$J$1008),""))</f>
        <v/>
      </c>
      <c r="L473" s="183" t="str">
        <f>IF(CADA_PROD!C471="","",IFERROR(H473/SUM($H$8:$H$1008),""))</f>
        <v/>
      </c>
      <c r="M473" s="182" t="str">
        <f>IF(CADA_PROD!$C471="","",IFERROR(SUMIFS(MOVI_ENTR!M:M,MOVI_ENTR!D:D,D473,MOVI_ENTR!O:O,$E$5)/SUMIFS(MOVI_ENTR!I:I,MOVI_ENTR!D:D,D473,MOVI_ENTR!O:O,$E$5),0))</f>
        <v/>
      </c>
      <c r="N473" s="184" t="str">
        <f>IF(CADA_PROD!C471="","",G473/E473)</f>
        <v/>
      </c>
    </row>
    <row r="474" spans="2:14" ht="30" customHeight="1">
      <c r="B474" s="21">
        <f t="shared" si="15"/>
        <v>467</v>
      </c>
      <c r="C474" s="178" t="str">
        <f>IF(CADA_PROD!C472="","",CADA_PROD!C472)</f>
        <v/>
      </c>
      <c r="D474" s="179" t="str">
        <f>IF(CADA_PROD!D472="","",CADA_PROD!D472)</f>
        <v/>
      </c>
      <c r="E474" s="180" t="str">
        <f>IF(CADA_PROD!E472="","",CADA_PROD!E472)</f>
        <v/>
      </c>
      <c r="F474" s="180" t="str">
        <f>IF(CADA_PROD!D472="","",SUMIFS(MOVI_ENTR!I:I,MOVI_ENTR!D:D,D474,MOVI_ENTR!O:O,$E$5))</f>
        <v/>
      </c>
      <c r="G474" s="180" t="str">
        <f>IF(CADA_PROD!C472="","",SUMIFS(MOVI_SAID!H:H,MOVI_SAID!D:D,D474,MOVI_SAID!L:L,$E$5))</f>
        <v/>
      </c>
      <c r="H474" s="180" t="str">
        <f t="shared" si="14"/>
        <v/>
      </c>
      <c r="I474" s="179" t="str">
        <f>IF(CADA_PROD!C472="","",IFERROR(IF(H474&lt;=0,"Sem estoque",IF(H474/E474&lt;0.25,"Quase sem estoque",IF(H474/E474&lt;1.2,"Estoque baixo",IF(H474/E474&lt;2,"Estoque moderado","Estoque confortável")))),""))</f>
        <v/>
      </c>
      <c r="J474" s="182" t="str">
        <f>IF(CADA_PROD!C472="","",SUMIFS(MOVI_ENTR!M:M,MOVI_ENTR!D:D,D474,MOVI_ENTR!O:O,$E$5))</f>
        <v/>
      </c>
      <c r="K474" s="183" t="str">
        <f>IF(CADA_PROD!C472="","",IFERROR($J474/SUM($J$8:$J$1008),""))</f>
        <v/>
      </c>
      <c r="L474" s="183" t="str">
        <f>IF(CADA_PROD!C472="","",IFERROR(H474/SUM($H$8:$H$1008),""))</f>
        <v/>
      </c>
      <c r="M474" s="182" t="str">
        <f>IF(CADA_PROD!$C472="","",IFERROR(SUMIFS(MOVI_ENTR!M:M,MOVI_ENTR!D:D,D474,MOVI_ENTR!O:O,$E$5)/SUMIFS(MOVI_ENTR!I:I,MOVI_ENTR!D:D,D474,MOVI_ENTR!O:O,$E$5),0))</f>
        <v/>
      </c>
      <c r="N474" s="184" t="str">
        <f>IF(CADA_PROD!C472="","",G474/E474)</f>
        <v/>
      </c>
    </row>
    <row r="475" spans="2:14" ht="30" customHeight="1">
      <c r="B475" s="21">
        <f t="shared" si="15"/>
        <v>468</v>
      </c>
      <c r="C475" s="178" t="str">
        <f>IF(CADA_PROD!C473="","",CADA_PROD!C473)</f>
        <v/>
      </c>
      <c r="D475" s="179" t="str">
        <f>IF(CADA_PROD!D473="","",CADA_PROD!D473)</f>
        <v/>
      </c>
      <c r="E475" s="180" t="str">
        <f>IF(CADA_PROD!E473="","",CADA_PROD!E473)</f>
        <v/>
      </c>
      <c r="F475" s="180" t="str">
        <f>IF(CADA_PROD!D473="","",SUMIFS(MOVI_ENTR!I:I,MOVI_ENTR!D:D,D475,MOVI_ENTR!O:O,$E$5))</f>
        <v/>
      </c>
      <c r="G475" s="180" t="str">
        <f>IF(CADA_PROD!C473="","",SUMIFS(MOVI_SAID!H:H,MOVI_SAID!D:D,D475,MOVI_SAID!L:L,$E$5))</f>
        <v/>
      </c>
      <c r="H475" s="180" t="str">
        <f t="shared" si="14"/>
        <v/>
      </c>
      <c r="I475" s="179" t="str">
        <f>IF(CADA_PROD!C473="","",IFERROR(IF(H475&lt;=0,"Sem estoque",IF(H475/E475&lt;0.25,"Quase sem estoque",IF(H475/E475&lt;1.2,"Estoque baixo",IF(H475/E475&lt;2,"Estoque moderado","Estoque confortável")))),""))</f>
        <v/>
      </c>
      <c r="J475" s="182" t="str">
        <f>IF(CADA_PROD!C473="","",SUMIFS(MOVI_ENTR!M:M,MOVI_ENTR!D:D,D475,MOVI_ENTR!O:O,$E$5))</f>
        <v/>
      </c>
      <c r="K475" s="183" t="str">
        <f>IF(CADA_PROD!C473="","",IFERROR($J475/SUM($J$8:$J$1008),""))</f>
        <v/>
      </c>
      <c r="L475" s="183" t="str">
        <f>IF(CADA_PROD!C473="","",IFERROR(H475/SUM($H$8:$H$1008),""))</f>
        <v/>
      </c>
      <c r="M475" s="182" t="str">
        <f>IF(CADA_PROD!$C473="","",IFERROR(SUMIFS(MOVI_ENTR!M:M,MOVI_ENTR!D:D,D475,MOVI_ENTR!O:O,$E$5)/SUMIFS(MOVI_ENTR!I:I,MOVI_ENTR!D:D,D475,MOVI_ENTR!O:O,$E$5),0))</f>
        <v/>
      </c>
      <c r="N475" s="184" t="str">
        <f>IF(CADA_PROD!C473="","",G475/E475)</f>
        <v/>
      </c>
    </row>
    <row r="476" spans="2:14" ht="30" customHeight="1">
      <c r="B476" s="21">
        <f t="shared" si="15"/>
        <v>469</v>
      </c>
      <c r="C476" s="178" t="str">
        <f>IF(CADA_PROD!C474="","",CADA_PROD!C474)</f>
        <v/>
      </c>
      <c r="D476" s="179" t="str">
        <f>IF(CADA_PROD!D474="","",CADA_PROD!D474)</f>
        <v/>
      </c>
      <c r="E476" s="180" t="str">
        <f>IF(CADA_PROD!E474="","",CADA_PROD!E474)</f>
        <v/>
      </c>
      <c r="F476" s="180" t="str">
        <f>IF(CADA_PROD!D474="","",SUMIFS(MOVI_ENTR!I:I,MOVI_ENTR!D:D,D476,MOVI_ENTR!O:O,$E$5))</f>
        <v/>
      </c>
      <c r="G476" s="180" t="str">
        <f>IF(CADA_PROD!C474="","",SUMIFS(MOVI_SAID!H:H,MOVI_SAID!D:D,D476,MOVI_SAID!L:L,$E$5))</f>
        <v/>
      </c>
      <c r="H476" s="180" t="str">
        <f t="shared" si="14"/>
        <v/>
      </c>
      <c r="I476" s="179" t="str">
        <f>IF(CADA_PROD!C474="","",IFERROR(IF(H476&lt;=0,"Sem estoque",IF(H476/E476&lt;0.25,"Quase sem estoque",IF(H476/E476&lt;1.2,"Estoque baixo",IF(H476/E476&lt;2,"Estoque moderado","Estoque confortável")))),""))</f>
        <v/>
      </c>
      <c r="J476" s="182" t="str">
        <f>IF(CADA_PROD!C474="","",SUMIFS(MOVI_ENTR!M:M,MOVI_ENTR!D:D,D476,MOVI_ENTR!O:O,$E$5))</f>
        <v/>
      </c>
      <c r="K476" s="183" t="str">
        <f>IF(CADA_PROD!C474="","",IFERROR($J476/SUM($J$8:$J$1008),""))</f>
        <v/>
      </c>
      <c r="L476" s="183" t="str">
        <f>IF(CADA_PROD!C474="","",IFERROR(H476/SUM($H$8:$H$1008),""))</f>
        <v/>
      </c>
      <c r="M476" s="182" t="str">
        <f>IF(CADA_PROD!$C474="","",IFERROR(SUMIFS(MOVI_ENTR!M:M,MOVI_ENTR!D:D,D476,MOVI_ENTR!O:O,$E$5)/SUMIFS(MOVI_ENTR!I:I,MOVI_ENTR!D:D,D476,MOVI_ENTR!O:O,$E$5),0))</f>
        <v/>
      </c>
      <c r="N476" s="184" t="str">
        <f>IF(CADA_PROD!C474="","",G476/E476)</f>
        <v/>
      </c>
    </row>
    <row r="477" spans="2:14" ht="30" customHeight="1">
      <c r="B477" s="21">
        <f t="shared" si="15"/>
        <v>470</v>
      </c>
      <c r="C477" s="178" t="str">
        <f>IF(CADA_PROD!C475="","",CADA_PROD!C475)</f>
        <v/>
      </c>
      <c r="D477" s="179" t="str">
        <f>IF(CADA_PROD!D475="","",CADA_PROD!D475)</f>
        <v/>
      </c>
      <c r="E477" s="180" t="str">
        <f>IF(CADA_PROD!E475="","",CADA_PROD!E475)</f>
        <v/>
      </c>
      <c r="F477" s="180" t="str">
        <f>IF(CADA_PROD!D475="","",SUMIFS(MOVI_ENTR!I:I,MOVI_ENTR!D:D,D477,MOVI_ENTR!O:O,$E$5))</f>
        <v/>
      </c>
      <c r="G477" s="180" t="str">
        <f>IF(CADA_PROD!C475="","",SUMIFS(MOVI_SAID!H:H,MOVI_SAID!D:D,D477,MOVI_SAID!L:L,$E$5))</f>
        <v/>
      </c>
      <c r="H477" s="180" t="str">
        <f t="shared" si="14"/>
        <v/>
      </c>
      <c r="I477" s="179" t="str">
        <f>IF(CADA_PROD!C475="","",IFERROR(IF(H477&lt;=0,"Sem estoque",IF(H477/E477&lt;0.25,"Quase sem estoque",IF(H477/E477&lt;1.2,"Estoque baixo",IF(H477/E477&lt;2,"Estoque moderado","Estoque confortável")))),""))</f>
        <v/>
      </c>
      <c r="J477" s="182" t="str">
        <f>IF(CADA_PROD!C475="","",SUMIFS(MOVI_ENTR!M:M,MOVI_ENTR!D:D,D477,MOVI_ENTR!O:O,$E$5))</f>
        <v/>
      </c>
      <c r="K477" s="183" t="str">
        <f>IF(CADA_PROD!C475="","",IFERROR($J477/SUM($J$8:$J$1008),""))</f>
        <v/>
      </c>
      <c r="L477" s="183" t="str">
        <f>IF(CADA_PROD!C475="","",IFERROR(H477/SUM($H$8:$H$1008),""))</f>
        <v/>
      </c>
      <c r="M477" s="182" t="str">
        <f>IF(CADA_PROD!$C475="","",IFERROR(SUMIFS(MOVI_ENTR!M:M,MOVI_ENTR!D:D,D477,MOVI_ENTR!O:O,$E$5)/SUMIFS(MOVI_ENTR!I:I,MOVI_ENTR!D:D,D477,MOVI_ENTR!O:O,$E$5),0))</f>
        <v/>
      </c>
      <c r="N477" s="184" t="str">
        <f>IF(CADA_PROD!C475="","",G477/E477)</f>
        <v/>
      </c>
    </row>
    <row r="478" spans="2:14" ht="30" customHeight="1">
      <c r="B478" s="21">
        <f t="shared" si="15"/>
        <v>471</v>
      </c>
      <c r="C478" s="178" t="str">
        <f>IF(CADA_PROD!C476="","",CADA_PROD!C476)</f>
        <v/>
      </c>
      <c r="D478" s="179" t="str">
        <f>IF(CADA_PROD!D476="","",CADA_PROD!D476)</f>
        <v/>
      </c>
      <c r="E478" s="180" t="str">
        <f>IF(CADA_PROD!E476="","",CADA_PROD!E476)</f>
        <v/>
      </c>
      <c r="F478" s="180" t="str">
        <f>IF(CADA_PROD!D476="","",SUMIFS(MOVI_ENTR!I:I,MOVI_ENTR!D:D,D478,MOVI_ENTR!O:O,$E$5))</f>
        <v/>
      </c>
      <c r="G478" s="180" t="str">
        <f>IF(CADA_PROD!C476="","",SUMIFS(MOVI_SAID!H:H,MOVI_SAID!D:D,D478,MOVI_SAID!L:L,$E$5))</f>
        <v/>
      </c>
      <c r="H478" s="180" t="str">
        <f t="shared" si="14"/>
        <v/>
      </c>
      <c r="I478" s="179" t="str">
        <f>IF(CADA_PROD!C476="","",IFERROR(IF(H478&lt;=0,"Sem estoque",IF(H478/E478&lt;0.25,"Quase sem estoque",IF(H478/E478&lt;1.2,"Estoque baixo",IF(H478/E478&lt;2,"Estoque moderado","Estoque confortável")))),""))</f>
        <v/>
      </c>
      <c r="J478" s="182" t="str">
        <f>IF(CADA_PROD!C476="","",SUMIFS(MOVI_ENTR!M:M,MOVI_ENTR!D:D,D478,MOVI_ENTR!O:O,$E$5))</f>
        <v/>
      </c>
      <c r="K478" s="183" t="str">
        <f>IF(CADA_PROD!C476="","",IFERROR($J478/SUM($J$8:$J$1008),""))</f>
        <v/>
      </c>
      <c r="L478" s="183" t="str">
        <f>IF(CADA_PROD!C476="","",IFERROR(H478/SUM($H$8:$H$1008),""))</f>
        <v/>
      </c>
      <c r="M478" s="182" t="str">
        <f>IF(CADA_PROD!$C476="","",IFERROR(SUMIFS(MOVI_ENTR!M:M,MOVI_ENTR!D:D,D478,MOVI_ENTR!O:O,$E$5)/SUMIFS(MOVI_ENTR!I:I,MOVI_ENTR!D:D,D478,MOVI_ENTR!O:O,$E$5),0))</f>
        <v/>
      </c>
      <c r="N478" s="184" t="str">
        <f>IF(CADA_PROD!C476="","",G478/E478)</f>
        <v/>
      </c>
    </row>
    <row r="479" spans="2:14" ht="30" customHeight="1">
      <c r="B479" s="21">
        <f t="shared" si="15"/>
        <v>472</v>
      </c>
      <c r="C479" s="178" t="str">
        <f>IF(CADA_PROD!C477="","",CADA_PROD!C477)</f>
        <v/>
      </c>
      <c r="D479" s="179" t="str">
        <f>IF(CADA_PROD!D477="","",CADA_PROD!D477)</f>
        <v/>
      </c>
      <c r="E479" s="180" t="str">
        <f>IF(CADA_PROD!E477="","",CADA_PROD!E477)</f>
        <v/>
      </c>
      <c r="F479" s="180" t="str">
        <f>IF(CADA_PROD!D477="","",SUMIFS(MOVI_ENTR!I:I,MOVI_ENTR!D:D,D479,MOVI_ENTR!O:O,$E$5))</f>
        <v/>
      </c>
      <c r="G479" s="180" t="str">
        <f>IF(CADA_PROD!C477="","",SUMIFS(MOVI_SAID!H:H,MOVI_SAID!D:D,D479,MOVI_SAID!L:L,$E$5))</f>
        <v/>
      </c>
      <c r="H479" s="180" t="str">
        <f t="shared" si="14"/>
        <v/>
      </c>
      <c r="I479" s="179" t="str">
        <f>IF(CADA_PROD!C477="","",IFERROR(IF(H479&lt;=0,"Sem estoque",IF(H479/E479&lt;0.25,"Quase sem estoque",IF(H479/E479&lt;1.2,"Estoque baixo",IF(H479/E479&lt;2,"Estoque moderado","Estoque confortável")))),""))</f>
        <v/>
      </c>
      <c r="J479" s="182" t="str">
        <f>IF(CADA_PROD!C477="","",SUMIFS(MOVI_ENTR!M:M,MOVI_ENTR!D:D,D479,MOVI_ENTR!O:O,$E$5))</f>
        <v/>
      </c>
      <c r="K479" s="183" t="str">
        <f>IF(CADA_PROD!C477="","",IFERROR($J479/SUM($J$8:$J$1008),""))</f>
        <v/>
      </c>
      <c r="L479" s="183" t="str">
        <f>IF(CADA_PROD!C477="","",IFERROR(H479/SUM($H$8:$H$1008),""))</f>
        <v/>
      </c>
      <c r="M479" s="182" t="str">
        <f>IF(CADA_PROD!$C477="","",IFERROR(SUMIFS(MOVI_ENTR!M:M,MOVI_ENTR!D:D,D479,MOVI_ENTR!O:O,$E$5)/SUMIFS(MOVI_ENTR!I:I,MOVI_ENTR!D:D,D479,MOVI_ENTR!O:O,$E$5),0))</f>
        <v/>
      </c>
      <c r="N479" s="184" t="str">
        <f>IF(CADA_PROD!C477="","",G479/E479)</f>
        <v/>
      </c>
    </row>
    <row r="480" spans="2:14" ht="30" customHeight="1">
      <c r="B480" s="21">
        <f t="shared" si="15"/>
        <v>473</v>
      </c>
      <c r="C480" s="178" t="str">
        <f>IF(CADA_PROD!C478="","",CADA_PROD!C478)</f>
        <v/>
      </c>
      <c r="D480" s="179" t="str">
        <f>IF(CADA_PROD!D478="","",CADA_PROD!D478)</f>
        <v/>
      </c>
      <c r="E480" s="180" t="str">
        <f>IF(CADA_PROD!E478="","",CADA_PROD!E478)</f>
        <v/>
      </c>
      <c r="F480" s="180" t="str">
        <f>IF(CADA_PROD!D478="","",SUMIFS(MOVI_ENTR!I:I,MOVI_ENTR!D:D,D480,MOVI_ENTR!O:O,$E$5))</f>
        <v/>
      </c>
      <c r="G480" s="180" t="str">
        <f>IF(CADA_PROD!C478="","",SUMIFS(MOVI_SAID!H:H,MOVI_SAID!D:D,D480,MOVI_SAID!L:L,$E$5))</f>
        <v/>
      </c>
      <c r="H480" s="180" t="str">
        <f t="shared" si="14"/>
        <v/>
      </c>
      <c r="I480" s="179" t="str">
        <f>IF(CADA_PROD!C478="","",IFERROR(IF(H480&lt;=0,"Sem estoque",IF(H480/E480&lt;0.25,"Quase sem estoque",IF(H480/E480&lt;1.2,"Estoque baixo",IF(H480/E480&lt;2,"Estoque moderado","Estoque confortável")))),""))</f>
        <v/>
      </c>
      <c r="J480" s="182" t="str">
        <f>IF(CADA_PROD!C478="","",SUMIFS(MOVI_ENTR!M:M,MOVI_ENTR!D:D,D480,MOVI_ENTR!O:O,$E$5))</f>
        <v/>
      </c>
      <c r="K480" s="183" t="str">
        <f>IF(CADA_PROD!C478="","",IFERROR($J480/SUM($J$8:$J$1008),""))</f>
        <v/>
      </c>
      <c r="L480" s="183" t="str">
        <f>IF(CADA_PROD!C478="","",IFERROR(H480/SUM($H$8:$H$1008),""))</f>
        <v/>
      </c>
      <c r="M480" s="182" t="str">
        <f>IF(CADA_PROD!$C478="","",IFERROR(SUMIFS(MOVI_ENTR!M:M,MOVI_ENTR!D:D,D480,MOVI_ENTR!O:O,$E$5)/SUMIFS(MOVI_ENTR!I:I,MOVI_ENTR!D:D,D480,MOVI_ENTR!O:O,$E$5),0))</f>
        <v/>
      </c>
      <c r="N480" s="184" t="str">
        <f>IF(CADA_PROD!C478="","",G480/E480)</f>
        <v/>
      </c>
    </row>
    <row r="481" spans="2:14" ht="30" customHeight="1">
      <c r="B481" s="21">
        <f t="shared" si="15"/>
        <v>474</v>
      </c>
      <c r="C481" s="178" t="str">
        <f>IF(CADA_PROD!C479="","",CADA_PROD!C479)</f>
        <v/>
      </c>
      <c r="D481" s="179" t="str">
        <f>IF(CADA_PROD!D479="","",CADA_PROD!D479)</f>
        <v/>
      </c>
      <c r="E481" s="180" t="str">
        <f>IF(CADA_PROD!E479="","",CADA_PROD!E479)</f>
        <v/>
      </c>
      <c r="F481" s="180" t="str">
        <f>IF(CADA_PROD!D479="","",SUMIFS(MOVI_ENTR!I:I,MOVI_ENTR!D:D,D481,MOVI_ENTR!O:O,$E$5))</f>
        <v/>
      </c>
      <c r="G481" s="180" t="str">
        <f>IF(CADA_PROD!C479="","",SUMIFS(MOVI_SAID!H:H,MOVI_SAID!D:D,D481,MOVI_SAID!L:L,$E$5))</f>
        <v/>
      </c>
      <c r="H481" s="180" t="str">
        <f t="shared" si="14"/>
        <v/>
      </c>
      <c r="I481" s="179" t="str">
        <f>IF(CADA_PROD!C479="","",IFERROR(IF(H481&lt;=0,"Sem estoque",IF(H481/E481&lt;0.25,"Quase sem estoque",IF(H481/E481&lt;1.2,"Estoque baixo",IF(H481/E481&lt;2,"Estoque moderado","Estoque confortável")))),""))</f>
        <v/>
      </c>
      <c r="J481" s="182" t="str">
        <f>IF(CADA_PROD!C479="","",SUMIFS(MOVI_ENTR!M:M,MOVI_ENTR!D:D,D481,MOVI_ENTR!O:O,$E$5))</f>
        <v/>
      </c>
      <c r="K481" s="183" t="str">
        <f>IF(CADA_PROD!C479="","",IFERROR($J481/SUM($J$8:$J$1008),""))</f>
        <v/>
      </c>
      <c r="L481" s="183" t="str">
        <f>IF(CADA_PROD!C479="","",IFERROR(H481/SUM($H$8:$H$1008),""))</f>
        <v/>
      </c>
      <c r="M481" s="182" t="str">
        <f>IF(CADA_PROD!$C479="","",IFERROR(SUMIFS(MOVI_ENTR!M:M,MOVI_ENTR!D:D,D481,MOVI_ENTR!O:O,$E$5)/SUMIFS(MOVI_ENTR!I:I,MOVI_ENTR!D:D,D481,MOVI_ENTR!O:O,$E$5),0))</f>
        <v/>
      </c>
      <c r="N481" s="184" t="str">
        <f>IF(CADA_PROD!C479="","",G481/E481)</f>
        <v/>
      </c>
    </row>
    <row r="482" spans="2:14" ht="30" customHeight="1">
      <c r="B482" s="21">
        <f t="shared" si="15"/>
        <v>475</v>
      </c>
      <c r="C482" s="178" t="str">
        <f>IF(CADA_PROD!C480="","",CADA_PROD!C480)</f>
        <v/>
      </c>
      <c r="D482" s="179" t="str">
        <f>IF(CADA_PROD!D480="","",CADA_PROD!D480)</f>
        <v/>
      </c>
      <c r="E482" s="180" t="str">
        <f>IF(CADA_PROD!E480="","",CADA_PROD!E480)</f>
        <v/>
      </c>
      <c r="F482" s="180" t="str">
        <f>IF(CADA_PROD!D480="","",SUMIFS(MOVI_ENTR!I:I,MOVI_ENTR!D:D,D482,MOVI_ENTR!O:O,$E$5))</f>
        <v/>
      </c>
      <c r="G482" s="180" t="str">
        <f>IF(CADA_PROD!C480="","",SUMIFS(MOVI_SAID!H:H,MOVI_SAID!D:D,D482,MOVI_SAID!L:L,$E$5))</f>
        <v/>
      </c>
      <c r="H482" s="180" t="str">
        <f t="shared" si="14"/>
        <v/>
      </c>
      <c r="I482" s="179" t="str">
        <f>IF(CADA_PROD!C480="","",IFERROR(IF(H482&lt;=0,"Sem estoque",IF(H482/E482&lt;0.25,"Quase sem estoque",IF(H482/E482&lt;1.2,"Estoque baixo",IF(H482/E482&lt;2,"Estoque moderado","Estoque confortável")))),""))</f>
        <v/>
      </c>
      <c r="J482" s="182" t="str">
        <f>IF(CADA_PROD!C480="","",SUMIFS(MOVI_ENTR!M:M,MOVI_ENTR!D:D,D482,MOVI_ENTR!O:O,$E$5))</f>
        <v/>
      </c>
      <c r="K482" s="183" t="str">
        <f>IF(CADA_PROD!C480="","",IFERROR($J482/SUM($J$8:$J$1008),""))</f>
        <v/>
      </c>
      <c r="L482" s="183" t="str">
        <f>IF(CADA_PROD!C480="","",IFERROR(H482/SUM($H$8:$H$1008),""))</f>
        <v/>
      </c>
      <c r="M482" s="182" t="str">
        <f>IF(CADA_PROD!$C480="","",IFERROR(SUMIFS(MOVI_ENTR!M:M,MOVI_ENTR!D:D,D482,MOVI_ENTR!O:O,$E$5)/SUMIFS(MOVI_ENTR!I:I,MOVI_ENTR!D:D,D482,MOVI_ENTR!O:O,$E$5),0))</f>
        <v/>
      </c>
      <c r="N482" s="184" t="str">
        <f>IF(CADA_PROD!C480="","",G482/E482)</f>
        <v/>
      </c>
    </row>
    <row r="483" spans="2:14" ht="30" customHeight="1">
      <c r="B483" s="21">
        <f t="shared" si="15"/>
        <v>476</v>
      </c>
      <c r="C483" s="178" t="str">
        <f>IF(CADA_PROD!C481="","",CADA_PROD!C481)</f>
        <v/>
      </c>
      <c r="D483" s="179" t="str">
        <f>IF(CADA_PROD!D481="","",CADA_PROD!D481)</f>
        <v/>
      </c>
      <c r="E483" s="180" t="str">
        <f>IF(CADA_PROD!E481="","",CADA_PROD!E481)</f>
        <v/>
      </c>
      <c r="F483" s="180" t="str">
        <f>IF(CADA_PROD!D481="","",SUMIFS(MOVI_ENTR!I:I,MOVI_ENTR!D:D,D483,MOVI_ENTR!O:O,$E$5))</f>
        <v/>
      </c>
      <c r="G483" s="180" t="str">
        <f>IF(CADA_PROD!C481="","",SUMIFS(MOVI_SAID!H:H,MOVI_SAID!D:D,D483,MOVI_SAID!L:L,$E$5))</f>
        <v/>
      </c>
      <c r="H483" s="180" t="str">
        <f t="shared" si="14"/>
        <v/>
      </c>
      <c r="I483" s="179" t="str">
        <f>IF(CADA_PROD!C481="","",IFERROR(IF(H483&lt;=0,"Sem estoque",IF(H483/E483&lt;0.25,"Quase sem estoque",IF(H483/E483&lt;1.2,"Estoque baixo",IF(H483/E483&lt;2,"Estoque moderado","Estoque confortável")))),""))</f>
        <v/>
      </c>
      <c r="J483" s="182" t="str">
        <f>IF(CADA_PROD!C481="","",SUMIFS(MOVI_ENTR!M:M,MOVI_ENTR!D:D,D483,MOVI_ENTR!O:O,$E$5))</f>
        <v/>
      </c>
      <c r="K483" s="183" t="str">
        <f>IF(CADA_PROD!C481="","",IFERROR($J483/SUM($J$8:$J$1008),""))</f>
        <v/>
      </c>
      <c r="L483" s="183" t="str">
        <f>IF(CADA_PROD!C481="","",IFERROR(H483/SUM($H$8:$H$1008),""))</f>
        <v/>
      </c>
      <c r="M483" s="182" t="str">
        <f>IF(CADA_PROD!$C481="","",IFERROR(SUMIFS(MOVI_ENTR!M:M,MOVI_ENTR!D:D,D483,MOVI_ENTR!O:O,$E$5)/SUMIFS(MOVI_ENTR!I:I,MOVI_ENTR!D:D,D483,MOVI_ENTR!O:O,$E$5),0))</f>
        <v/>
      </c>
      <c r="N483" s="184" t="str">
        <f>IF(CADA_PROD!C481="","",G483/E483)</f>
        <v/>
      </c>
    </row>
    <row r="484" spans="2:14" ht="30" customHeight="1">
      <c r="B484" s="21">
        <f t="shared" si="15"/>
        <v>477</v>
      </c>
      <c r="C484" s="178" t="str">
        <f>IF(CADA_PROD!C482="","",CADA_PROD!C482)</f>
        <v/>
      </c>
      <c r="D484" s="179" t="str">
        <f>IF(CADA_PROD!D482="","",CADA_PROD!D482)</f>
        <v/>
      </c>
      <c r="E484" s="180" t="str">
        <f>IF(CADA_PROD!E482="","",CADA_PROD!E482)</f>
        <v/>
      </c>
      <c r="F484" s="180" t="str">
        <f>IF(CADA_PROD!D482="","",SUMIFS(MOVI_ENTR!I:I,MOVI_ENTR!D:D,D484,MOVI_ENTR!O:O,$E$5))</f>
        <v/>
      </c>
      <c r="G484" s="180" t="str">
        <f>IF(CADA_PROD!C482="","",SUMIFS(MOVI_SAID!H:H,MOVI_SAID!D:D,D484,MOVI_SAID!L:L,$E$5))</f>
        <v/>
      </c>
      <c r="H484" s="180" t="str">
        <f t="shared" si="14"/>
        <v/>
      </c>
      <c r="I484" s="179" t="str">
        <f>IF(CADA_PROD!C482="","",IFERROR(IF(H484&lt;=0,"Sem estoque",IF(H484/E484&lt;0.25,"Quase sem estoque",IF(H484/E484&lt;1.2,"Estoque baixo",IF(H484/E484&lt;2,"Estoque moderado","Estoque confortável")))),""))</f>
        <v/>
      </c>
      <c r="J484" s="182" t="str">
        <f>IF(CADA_PROD!C482="","",SUMIFS(MOVI_ENTR!M:M,MOVI_ENTR!D:D,D484,MOVI_ENTR!O:O,$E$5))</f>
        <v/>
      </c>
      <c r="K484" s="183" t="str">
        <f>IF(CADA_PROD!C482="","",IFERROR($J484/SUM($J$8:$J$1008),""))</f>
        <v/>
      </c>
      <c r="L484" s="183" t="str">
        <f>IF(CADA_PROD!C482="","",IFERROR(H484/SUM($H$8:$H$1008),""))</f>
        <v/>
      </c>
      <c r="M484" s="182" t="str">
        <f>IF(CADA_PROD!$C482="","",IFERROR(SUMIFS(MOVI_ENTR!M:M,MOVI_ENTR!D:D,D484,MOVI_ENTR!O:O,$E$5)/SUMIFS(MOVI_ENTR!I:I,MOVI_ENTR!D:D,D484,MOVI_ENTR!O:O,$E$5),0))</f>
        <v/>
      </c>
      <c r="N484" s="184" t="str">
        <f>IF(CADA_PROD!C482="","",G484/E484)</f>
        <v/>
      </c>
    </row>
    <row r="485" spans="2:14" ht="30" customHeight="1">
      <c r="B485" s="21">
        <f t="shared" si="15"/>
        <v>478</v>
      </c>
      <c r="C485" s="178" t="str">
        <f>IF(CADA_PROD!C483="","",CADA_PROD!C483)</f>
        <v/>
      </c>
      <c r="D485" s="179" t="str">
        <f>IF(CADA_PROD!D483="","",CADA_PROD!D483)</f>
        <v/>
      </c>
      <c r="E485" s="180" t="str">
        <f>IF(CADA_PROD!E483="","",CADA_PROD!E483)</f>
        <v/>
      </c>
      <c r="F485" s="180" t="str">
        <f>IF(CADA_PROD!D483="","",SUMIFS(MOVI_ENTR!I:I,MOVI_ENTR!D:D,D485,MOVI_ENTR!O:O,$E$5))</f>
        <v/>
      </c>
      <c r="G485" s="180" t="str">
        <f>IF(CADA_PROD!C483="","",SUMIFS(MOVI_SAID!H:H,MOVI_SAID!D:D,D485,MOVI_SAID!L:L,$E$5))</f>
        <v/>
      </c>
      <c r="H485" s="180" t="str">
        <f t="shared" si="14"/>
        <v/>
      </c>
      <c r="I485" s="179" t="str">
        <f>IF(CADA_PROD!C483="","",IFERROR(IF(H485&lt;=0,"Sem estoque",IF(H485/E485&lt;0.25,"Quase sem estoque",IF(H485/E485&lt;1.2,"Estoque baixo",IF(H485/E485&lt;2,"Estoque moderado","Estoque confortável")))),""))</f>
        <v/>
      </c>
      <c r="J485" s="182" t="str">
        <f>IF(CADA_PROD!C483="","",SUMIFS(MOVI_ENTR!M:M,MOVI_ENTR!D:D,D485,MOVI_ENTR!O:O,$E$5))</f>
        <v/>
      </c>
      <c r="K485" s="183" t="str">
        <f>IF(CADA_PROD!C483="","",IFERROR($J485/SUM($J$8:$J$1008),""))</f>
        <v/>
      </c>
      <c r="L485" s="183" t="str">
        <f>IF(CADA_PROD!C483="","",IFERROR(H485/SUM($H$8:$H$1008),""))</f>
        <v/>
      </c>
      <c r="M485" s="182" t="str">
        <f>IF(CADA_PROD!$C483="","",IFERROR(SUMIFS(MOVI_ENTR!M:M,MOVI_ENTR!D:D,D485,MOVI_ENTR!O:O,$E$5)/SUMIFS(MOVI_ENTR!I:I,MOVI_ENTR!D:D,D485,MOVI_ENTR!O:O,$E$5),0))</f>
        <v/>
      </c>
      <c r="N485" s="184" t="str">
        <f>IF(CADA_PROD!C483="","",G485/E485)</f>
        <v/>
      </c>
    </row>
    <row r="486" spans="2:14" ht="30" customHeight="1">
      <c r="B486" s="21">
        <f t="shared" si="15"/>
        <v>479</v>
      </c>
      <c r="C486" s="178" t="str">
        <f>IF(CADA_PROD!C484="","",CADA_PROD!C484)</f>
        <v/>
      </c>
      <c r="D486" s="179" t="str">
        <f>IF(CADA_PROD!D484="","",CADA_PROD!D484)</f>
        <v/>
      </c>
      <c r="E486" s="180" t="str">
        <f>IF(CADA_PROD!E484="","",CADA_PROD!E484)</f>
        <v/>
      </c>
      <c r="F486" s="180" t="str">
        <f>IF(CADA_PROD!D484="","",SUMIFS(MOVI_ENTR!I:I,MOVI_ENTR!D:D,D486,MOVI_ENTR!O:O,$E$5))</f>
        <v/>
      </c>
      <c r="G486" s="180" t="str">
        <f>IF(CADA_PROD!C484="","",SUMIFS(MOVI_SAID!H:H,MOVI_SAID!D:D,D486,MOVI_SAID!L:L,$E$5))</f>
        <v/>
      </c>
      <c r="H486" s="180" t="str">
        <f t="shared" si="14"/>
        <v/>
      </c>
      <c r="I486" s="179" t="str">
        <f>IF(CADA_PROD!C484="","",IFERROR(IF(H486&lt;=0,"Sem estoque",IF(H486/E486&lt;0.25,"Quase sem estoque",IF(H486/E486&lt;1.2,"Estoque baixo",IF(H486/E486&lt;2,"Estoque moderado","Estoque confortável")))),""))</f>
        <v/>
      </c>
      <c r="J486" s="182" t="str">
        <f>IF(CADA_PROD!C484="","",SUMIFS(MOVI_ENTR!M:M,MOVI_ENTR!D:D,D486,MOVI_ENTR!O:O,$E$5))</f>
        <v/>
      </c>
      <c r="K486" s="183" t="str">
        <f>IF(CADA_PROD!C484="","",IFERROR($J486/SUM($J$8:$J$1008),""))</f>
        <v/>
      </c>
      <c r="L486" s="183" t="str">
        <f>IF(CADA_PROD!C484="","",IFERROR(H486/SUM($H$8:$H$1008),""))</f>
        <v/>
      </c>
      <c r="M486" s="182" t="str">
        <f>IF(CADA_PROD!$C484="","",IFERROR(SUMIFS(MOVI_ENTR!M:M,MOVI_ENTR!D:D,D486,MOVI_ENTR!O:O,$E$5)/SUMIFS(MOVI_ENTR!I:I,MOVI_ENTR!D:D,D486,MOVI_ENTR!O:O,$E$5),0))</f>
        <v/>
      </c>
      <c r="N486" s="184" t="str">
        <f>IF(CADA_PROD!C484="","",G486/E486)</f>
        <v/>
      </c>
    </row>
    <row r="487" spans="2:14" ht="30" customHeight="1">
      <c r="B487" s="21">
        <f t="shared" si="15"/>
        <v>480</v>
      </c>
      <c r="C487" s="178" t="str">
        <f>IF(CADA_PROD!C485="","",CADA_PROD!C485)</f>
        <v/>
      </c>
      <c r="D487" s="179" t="str">
        <f>IF(CADA_PROD!D485="","",CADA_PROD!D485)</f>
        <v/>
      </c>
      <c r="E487" s="180" t="str">
        <f>IF(CADA_PROD!E485="","",CADA_PROD!E485)</f>
        <v/>
      </c>
      <c r="F487" s="180" t="str">
        <f>IF(CADA_PROD!D485="","",SUMIFS(MOVI_ENTR!I:I,MOVI_ENTR!D:D,D487,MOVI_ENTR!O:O,$E$5))</f>
        <v/>
      </c>
      <c r="G487" s="180" t="str">
        <f>IF(CADA_PROD!C485="","",SUMIFS(MOVI_SAID!H:H,MOVI_SAID!D:D,D487,MOVI_SAID!L:L,$E$5))</f>
        <v/>
      </c>
      <c r="H487" s="180" t="str">
        <f t="shared" si="14"/>
        <v/>
      </c>
      <c r="I487" s="179" t="str">
        <f>IF(CADA_PROD!C485="","",IFERROR(IF(H487&lt;=0,"Sem estoque",IF(H487/E487&lt;0.25,"Quase sem estoque",IF(H487/E487&lt;1.2,"Estoque baixo",IF(H487/E487&lt;2,"Estoque moderado","Estoque confortável")))),""))</f>
        <v/>
      </c>
      <c r="J487" s="182" t="str">
        <f>IF(CADA_PROD!C485="","",SUMIFS(MOVI_ENTR!M:M,MOVI_ENTR!D:D,D487,MOVI_ENTR!O:O,$E$5))</f>
        <v/>
      </c>
      <c r="K487" s="183" t="str">
        <f>IF(CADA_PROD!C485="","",IFERROR($J487/SUM($J$8:$J$1008),""))</f>
        <v/>
      </c>
      <c r="L487" s="183" t="str">
        <f>IF(CADA_PROD!C485="","",IFERROR(H487/SUM($H$8:$H$1008),""))</f>
        <v/>
      </c>
      <c r="M487" s="182" t="str">
        <f>IF(CADA_PROD!$C485="","",IFERROR(SUMIFS(MOVI_ENTR!M:M,MOVI_ENTR!D:D,D487,MOVI_ENTR!O:O,$E$5)/SUMIFS(MOVI_ENTR!I:I,MOVI_ENTR!D:D,D487,MOVI_ENTR!O:O,$E$5),0))</f>
        <v/>
      </c>
      <c r="N487" s="184" t="str">
        <f>IF(CADA_PROD!C485="","",G487/E487)</f>
        <v/>
      </c>
    </row>
    <row r="488" spans="2:14" ht="30" customHeight="1">
      <c r="B488" s="21">
        <f t="shared" si="15"/>
        <v>481</v>
      </c>
      <c r="C488" s="178" t="str">
        <f>IF(CADA_PROD!C486="","",CADA_PROD!C486)</f>
        <v/>
      </c>
      <c r="D488" s="179" t="str">
        <f>IF(CADA_PROD!D486="","",CADA_PROD!D486)</f>
        <v/>
      </c>
      <c r="E488" s="180" t="str">
        <f>IF(CADA_PROD!E486="","",CADA_PROD!E486)</f>
        <v/>
      </c>
      <c r="F488" s="180" t="str">
        <f>IF(CADA_PROD!D486="","",SUMIFS(MOVI_ENTR!I:I,MOVI_ENTR!D:D,D488,MOVI_ENTR!O:O,$E$5))</f>
        <v/>
      </c>
      <c r="G488" s="180" t="str">
        <f>IF(CADA_PROD!C486="","",SUMIFS(MOVI_SAID!H:H,MOVI_SAID!D:D,D488,MOVI_SAID!L:L,$E$5))</f>
        <v/>
      </c>
      <c r="H488" s="180" t="str">
        <f t="shared" si="14"/>
        <v/>
      </c>
      <c r="I488" s="179" t="str">
        <f>IF(CADA_PROD!C486="","",IFERROR(IF(H488&lt;=0,"Sem estoque",IF(H488/E488&lt;0.25,"Quase sem estoque",IF(H488/E488&lt;1.2,"Estoque baixo",IF(H488/E488&lt;2,"Estoque moderado","Estoque confortável")))),""))</f>
        <v/>
      </c>
      <c r="J488" s="182" t="str">
        <f>IF(CADA_PROD!C486="","",SUMIFS(MOVI_ENTR!M:M,MOVI_ENTR!D:D,D488,MOVI_ENTR!O:O,$E$5))</f>
        <v/>
      </c>
      <c r="K488" s="183" t="str">
        <f>IF(CADA_PROD!C486="","",IFERROR($J488/SUM($J$8:$J$1008),""))</f>
        <v/>
      </c>
      <c r="L488" s="183" t="str">
        <f>IF(CADA_PROD!C486="","",IFERROR(H488/SUM($H$8:$H$1008),""))</f>
        <v/>
      </c>
      <c r="M488" s="182" t="str">
        <f>IF(CADA_PROD!$C486="","",IFERROR(SUMIFS(MOVI_ENTR!M:M,MOVI_ENTR!D:D,D488,MOVI_ENTR!O:O,$E$5)/SUMIFS(MOVI_ENTR!I:I,MOVI_ENTR!D:D,D488,MOVI_ENTR!O:O,$E$5),0))</f>
        <v/>
      </c>
      <c r="N488" s="184" t="str">
        <f>IF(CADA_PROD!C486="","",G488/E488)</f>
        <v/>
      </c>
    </row>
    <row r="489" spans="2:14" ht="30" customHeight="1">
      <c r="B489" s="21">
        <f t="shared" si="15"/>
        <v>482</v>
      </c>
      <c r="C489" s="178" t="str">
        <f>IF(CADA_PROD!C487="","",CADA_PROD!C487)</f>
        <v/>
      </c>
      <c r="D489" s="179" t="str">
        <f>IF(CADA_PROD!D487="","",CADA_PROD!D487)</f>
        <v/>
      </c>
      <c r="E489" s="180" t="str">
        <f>IF(CADA_PROD!E487="","",CADA_PROD!E487)</f>
        <v/>
      </c>
      <c r="F489" s="180" t="str">
        <f>IF(CADA_PROD!D487="","",SUMIFS(MOVI_ENTR!I:I,MOVI_ENTR!D:D,D489,MOVI_ENTR!O:O,$E$5))</f>
        <v/>
      </c>
      <c r="G489" s="180" t="str">
        <f>IF(CADA_PROD!C487="","",SUMIFS(MOVI_SAID!H:H,MOVI_SAID!D:D,D489,MOVI_SAID!L:L,$E$5))</f>
        <v/>
      </c>
      <c r="H489" s="180" t="str">
        <f t="shared" si="14"/>
        <v/>
      </c>
      <c r="I489" s="179" t="str">
        <f>IF(CADA_PROD!C487="","",IFERROR(IF(H489&lt;=0,"Sem estoque",IF(H489/E489&lt;0.25,"Quase sem estoque",IF(H489/E489&lt;1.2,"Estoque baixo",IF(H489/E489&lt;2,"Estoque moderado","Estoque confortável")))),""))</f>
        <v/>
      </c>
      <c r="J489" s="182" t="str">
        <f>IF(CADA_PROD!C487="","",SUMIFS(MOVI_ENTR!M:M,MOVI_ENTR!D:D,D489,MOVI_ENTR!O:O,$E$5))</f>
        <v/>
      </c>
      <c r="K489" s="183" t="str">
        <f>IF(CADA_PROD!C487="","",IFERROR($J489/SUM($J$8:$J$1008),""))</f>
        <v/>
      </c>
      <c r="L489" s="183" t="str">
        <f>IF(CADA_PROD!C487="","",IFERROR(H489/SUM($H$8:$H$1008),""))</f>
        <v/>
      </c>
      <c r="M489" s="182" t="str">
        <f>IF(CADA_PROD!$C487="","",IFERROR(SUMIFS(MOVI_ENTR!M:M,MOVI_ENTR!D:D,D489,MOVI_ENTR!O:O,$E$5)/SUMIFS(MOVI_ENTR!I:I,MOVI_ENTR!D:D,D489,MOVI_ENTR!O:O,$E$5),0))</f>
        <v/>
      </c>
      <c r="N489" s="184" t="str">
        <f>IF(CADA_PROD!C487="","",G489/E489)</f>
        <v/>
      </c>
    </row>
    <row r="490" spans="2:14" ht="30" customHeight="1">
      <c r="B490" s="21">
        <f t="shared" si="15"/>
        <v>483</v>
      </c>
      <c r="C490" s="178" t="str">
        <f>IF(CADA_PROD!C488="","",CADA_PROD!C488)</f>
        <v/>
      </c>
      <c r="D490" s="179" t="str">
        <f>IF(CADA_PROD!D488="","",CADA_PROD!D488)</f>
        <v/>
      </c>
      <c r="E490" s="180" t="str">
        <f>IF(CADA_PROD!E488="","",CADA_PROD!E488)</f>
        <v/>
      </c>
      <c r="F490" s="180" t="str">
        <f>IF(CADA_PROD!D488="","",SUMIFS(MOVI_ENTR!I:I,MOVI_ENTR!D:D,D490,MOVI_ENTR!O:O,$E$5))</f>
        <v/>
      </c>
      <c r="G490" s="180" t="str">
        <f>IF(CADA_PROD!C488="","",SUMIFS(MOVI_SAID!H:H,MOVI_SAID!D:D,D490,MOVI_SAID!L:L,$E$5))</f>
        <v/>
      </c>
      <c r="H490" s="180" t="str">
        <f t="shared" si="14"/>
        <v/>
      </c>
      <c r="I490" s="179" t="str">
        <f>IF(CADA_PROD!C488="","",IFERROR(IF(H490&lt;=0,"Sem estoque",IF(H490/E490&lt;0.25,"Quase sem estoque",IF(H490/E490&lt;1.2,"Estoque baixo",IF(H490/E490&lt;2,"Estoque moderado","Estoque confortável")))),""))</f>
        <v/>
      </c>
      <c r="J490" s="182" t="str">
        <f>IF(CADA_PROD!C488="","",SUMIFS(MOVI_ENTR!M:M,MOVI_ENTR!D:D,D490,MOVI_ENTR!O:O,$E$5))</f>
        <v/>
      </c>
      <c r="K490" s="183" t="str">
        <f>IF(CADA_PROD!C488="","",IFERROR($J490/SUM($J$8:$J$1008),""))</f>
        <v/>
      </c>
      <c r="L490" s="183" t="str">
        <f>IF(CADA_PROD!C488="","",IFERROR(H490/SUM($H$8:$H$1008),""))</f>
        <v/>
      </c>
      <c r="M490" s="182" t="str">
        <f>IF(CADA_PROD!$C488="","",IFERROR(SUMIFS(MOVI_ENTR!M:M,MOVI_ENTR!D:D,D490,MOVI_ENTR!O:O,$E$5)/SUMIFS(MOVI_ENTR!I:I,MOVI_ENTR!D:D,D490,MOVI_ENTR!O:O,$E$5),0))</f>
        <v/>
      </c>
      <c r="N490" s="184" t="str">
        <f>IF(CADA_PROD!C488="","",G490/E490)</f>
        <v/>
      </c>
    </row>
    <row r="491" spans="2:14" ht="30" customHeight="1">
      <c r="B491" s="21">
        <f t="shared" si="15"/>
        <v>484</v>
      </c>
      <c r="C491" s="178" t="str">
        <f>IF(CADA_PROD!C489="","",CADA_PROD!C489)</f>
        <v/>
      </c>
      <c r="D491" s="179" t="str">
        <f>IF(CADA_PROD!D489="","",CADA_PROD!D489)</f>
        <v/>
      </c>
      <c r="E491" s="180" t="str">
        <f>IF(CADA_PROD!E489="","",CADA_PROD!E489)</f>
        <v/>
      </c>
      <c r="F491" s="180" t="str">
        <f>IF(CADA_PROD!D489="","",SUMIFS(MOVI_ENTR!I:I,MOVI_ENTR!D:D,D491,MOVI_ENTR!O:O,$E$5))</f>
        <v/>
      </c>
      <c r="G491" s="180" t="str">
        <f>IF(CADA_PROD!C489="","",SUMIFS(MOVI_SAID!H:H,MOVI_SAID!D:D,D491,MOVI_SAID!L:L,$E$5))</f>
        <v/>
      </c>
      <c r="H491" s="180" t="str">
        <f t="shared" si="14"/>
        <v/>
      </c>
      <c r="I491" s="179" t="str">
        <f>IF(CADA_PROD!C489="","",IFERROR(IF(H491&lt;=0,"Sem estoque",IF(H491/E491&lt;0.25,"Quase sem estoque",IF(H491/E491&lt;1.2,"Estoque baixo",IF(H491/E491&lt;2,"Estoque moderado","Estoque confortável")))),""))</f>
        <v/>
      </c>
      <c r="J491" s="182" t="str">
        <f>IF(CADA_PROD!C489="","",SUMIFS(MOVI_ENTR!M:M,MOVI_ENTR!D:D,D491,MOVI_ENTR!O:O,$E$5))</f>
        <v/>
      </c>
      <c r="K491" s="183" t="str">
        <f>IF(CADA_PROD!C489="","",IFERROR($J491/SUM($J$8:$J$1008),""))</f>
        <v/>
      </c>
      <c r="L491" s="183" t="str">
        <f>IF(CADA_PROD!C489="","",IFERROR(H491/SUM($H$8:$H$1008),""))</f>
        <v/>
      </c>
      <c r="M491" s="182" t="str">
        <f>IF(CADA_PROD!$C489="","",IFERROR(SUMIFS(MOVI_ENTR!M:M,MOVI_ENTR!D:D,D491,MOVI_ENTR!O:O,$E$5)/SUMIFS(MOVI_ENTR!I:I,MOVI_ENTR!D:D,D491,MOVI_ENTR!O:O,$E$5),0))</f>
        <v/>
      </c>
      <c r="N491" s="184" t="str">
        <f>IF(CADA_PROD!C489="","",G491/E491)</f>
        <v/>
      </c>
    </row>
    <row r="492" spans="2:14" ht="30" customHeight="1">
      <c r="B492" s="21">
        <f t="shared" si="15"/>
        <v>485</v>
      </c>
      <c r="C492" s="178" t="str">
        <f>IF(CADA_PROD!C490="","",CADA_PROD!C490)</f>
        <v/>
      </c>
      <c r="D492" s="179" t="str">
        <f>IF(CADA_PROD!D490="","",CADA_PROD!D490)</f>
        <v/>
      </c>
      <c r="E492" s="180" t="str">
        <f>IF(CADA_PROD!E490="","",CADA_PROD!E490)</f>
        <v/>
      </c>
      <c r="F492" s="180" t="str">
        <f>IF(CADA_PROD!D490="","",SUMIFS(MOVI_ENTR!I:I,MOVI_ENTR!D:D,D492,MOVI_ENTR!O:O,$E$5))</f>
        <v/>
      </c>
      <c r="G492" s="180" t="str">
        <f>IF(CADA_PROD!C490="","",SUMIFS(MOVI_SAID!H:H,MOVI_SAID!D:D,D492,MOVI_SAID!L:L,$E$5))</f>
        <v/>
      </c>
      <c r="H492" s="180" t="str">
        <f t="shared" si="14"/>
        <v/>
      </c>
      <c r="I492" s="179" t="str">
        <f>IF(CADA_PROD!C490="","",IFERROR(IF(H492&lt;=0,"Sem estoque",IF(H492/E492&lt;0.25,"Quase sem estoque",IF(H492/E492&lt;1.2,"Estoque baixo",IF(H492/E492&lt;2,"Estoque moderado","Estoque confortável")))),""))</f>
        <v/>
      </c>
      <c r="J492" s="182" t="str">
        <f>IF(CADA_PROD!C490="","",SUMIFS(MOVI_ENTR!M:M,MOVI_ENTR!D:D,D492,MOVI_ENTR!O:O,$E$5))</f>
        <v/>
      </c>
      <c r="K492" s="183" t="str">
        <f>IF(CADA_PROD!C490="","",IFERROR($J492/SUM($J$8:$J$1008),""))</f>
        <v/>
      </c>
      <c r="L492" s="183" t="str">
        <f>IF(CADA_PROD!C490="","",IFERROR(H492/SUM($H$8:$H$1008),""))</f>
        <v/>
      </c>
      <c r="M492" s="182" t="str">
        <f>IF(CADA_PROD!$C490="","",IFERROR(SUMIFS(MOVI_ENTR!M:M,MOVI_ENTR!D:D,D492,MOVI_ENTR!O:O,$E$5)/SUMIFS(MOVI_ENTR!I:I,MOVI_ENTR!D:D,D492,MOVI_ENTR!O:O,$E$5),0))</f>
        <v/>
      </c>
      <c r="N492" s="184" t="str">
        <f>IF(CADA_PROD!C490="","",G492/E492)</f>
        <v/>
      </c>
    </row>
    <row r="493" spans="2:14" ht="30" customHeight="1">
      <c r="B493" s="21">
        <f t="shared" si="15"/>
        <v>486</v>
      </c>
      <c r="C493" s="178" t="str">
        <f>IF(CADA_PROD!C491="","",CADA_PROD!C491)</f>
        <v/>
      </c>
      <c r="D493" s="179" t="str">
        <f>IF(CADA_PROD!D491="","",CADA_PROD!D491)</f>
        <v/>
      </c>
      <c r="E493" s="180" t="str">
        <f>IF(CADA_PROD!E491="","",CADA_PROD!E491)</f>
        <v/>
      </c>
      <c r="F493" s="180" t="str">
        <f>IF(CADA_PROD!D491="","",SUMIFS(MOVI_ENTR!I:I,MOVI_ENTR!D:D,D493,MOVI_ENTR!O:O,$E$5))</f>
        <v/>
      </c>
      <c r="G493" s="180" t="str">
        <f>IF(CADA_PROD!C491="","",SUMIFS(MOVI_SAID!H:H,MOVI_SAID!D:D,D493,MOVI_SAID!L:L,$E$5))</f>
        <v/>
      </c>
      <c r="H493" s="180" t="str">
        <f t="shared" si="14"/>
        <v/>
      </c>
      <c r="I493" s="179" t="str">
        <f>IF(CADA_PROD!C491="","",IFERROR(IF(H493&lt;=0,"Sem estoque",IF(H493/E493&lt;0.25,"Quase sem estoque",IF(H493/E493&lt;1.2,"Estoque baixo",IF(H493/E493&lt;2,"Estoque moderado","Estoque confortável")))),""))</f>
        <v/>
      </c>
      <c r="J493" s="182" t="str">
        <f>IF(CADA_PROD!C491="","",SUMIFS(MOVI_ENTR!M:M,MOVI_ENTR!D:D,D493,MOVI_ENTR!O:O,$E$5))</f>
        <v/>
      </c>
      <c r="K493" s="183" t="str">
        <f>IF(CADA_PROD!C491="","",IFERROR($J493/SUM($J$8:$J$1008),""))</f>
        <v/>
      </c>
      <c r="L493" s="183" t="str">
        <f>IF(CADA_PROD!C491="","",IFERROR(H493/SUM($H$8:$H$1008),""))</f>
        <v/>
      </c>
      <c r="M493" s="182" t="str">
        <f>IF(CADA_PROD!$C491="","",IFERROR(SUMIFS(MOVI_ENTR!M:M,MOVI_ENTR!D:D,D493,MOVI_ENTR!O:O,$E$5)/SUMIFS(MOVI_ENTR!I:I,MOVI_ENTR!D:D,D493,MOVI_ENTR!O:O,$E$5),0))</f>
        <v/>
      </c>
      <c r="N493" s="184" t="str">
        <f>IF(CADA_PROD!C491="","",G493/E493)</f>
        <v/>
      </c>
    </row>
    <row r="494" spans="2:14" ht="30" customHeight="1">
      <c r="B494" s="21">
        <f t="shared" si="15"/>
        <v>487</v>
      </c>
      <c r="C494" s="178" t="str">
        <f>IF(CADA_PROD!C492="","",CADA_PROD!C492)</f>
        <v/>
      </c>
      <c r="D494" s="179" t="str">
        <f>IF(CADA_PROD!D492="","",CADA_PROD!D492)</f>
        <v/>
      </c>
      <c r="E494" s="180" t="str">
        <f>IF(CADA_PROD!E492="","",CADA_PROD!E492)</f>
        <v/>
      </c>
      <c r="F494" s="180" t="str">
        <f>IF(CADA_PROD!D492="","",SUMIFS(MOVI_ENTR!I:I,MOVI_ENTR!D:D,D494,MOVI_ENTR!O:O,$E$5))</f>
        <v/>
      </c>
      <c r="G494" s="180" t="str">
        <f>IF(CADA_PROD!C492="","",SUMIFS(MOVI_SAID!H:H,MOVI_SAID!D:D,D494,MOVI_SAID!L:L,$E$5))</f>
        <v/>
      </c>
      <c r="H494" s="180" t="str">
        <f t="shared" si="14"/>
        <v/>
      </c>
      <c r="I494" s="179" t="str">
        <f>IF(CADA_PROD!C492="","",IFERROR(IF(H494&lt;=0,"Sem estoque",IF(H494/E494&lt;0.25,"Quase sem estoque",IF(H494/E494&lt;1.2,"Estoque baixo",IF(H494/E494&lt;2,"Estoque moderado","Estoque confortável")))),""))</f>
        <v/>
      </c>
      <c r="J494" s="182" t="str">
        <f>IF(CADA_PROD!C492="","",SUMIFS(MOVI_ENTR!M:M,MOVI_ENTR!D:D,D494,MOVI_ENTR!O:O,$E$5))</f>
        <v/>
      </c>
      <c r="K494" s="183" t="str">
        <f>IF(CADA_PROD!C492="","",IFERROR($J494/SUM($J$8:$J$1008),""))</f>
        <v/>
      </c>
      <c r="L494" s="183" t="str">
        <f>IF(CADA_PROD!C492="","",IFERROR(H494/SUM($H$8:$H$1008),""))</f>
        <v/>
      </c>
      <c r="M494" s="182" t="str">
        <f>IF(CADA_PROD!$C492="","",IFERROR(SUMIFS(MOVI_ENTR!M:M,MOVI_ENTR!D:D,D494,MOVI_ENTR!O:O,$E$5)/SUMIFS(MOVI_ENTR!I:I,MOVI_ENTR!D:D,D494,MOVI_ENTR!O:O,$E$5),0))</f>
        <v/>
      </c>
      <c r="N494" s="184" t="str">
        <f>IF(CADA_PROD!C492="","",G494/E494)</f>
        <v/>
      </c>
    </row>
    <row r="495" spans="2:14" ht="30" customHeight="1">
      <c r="B495" s="21">
        <f t="shared" si="15"/>
        <v>488</v>
      </c>
      <c r="C495" s="178" t="str">
        <f>IF(CADA_PROD!C493="","",CADA_PROD!C493)</f>
        <v/>
      </c>
      <c r="D495" s="179" t="str">
        <f>IF(CADA_PROD!D493="","",CADA_PROD!D493)</f>
        <v/>
      </c>
      <c r="E495" s="180" t="str">
        <f>IF(CADA_PROD!E493="","",CADA_PROD!E493)</f>
        <v/>
      </c>
      <c r="F495" s="180" t="str">
        <f>IF(CADA_PROD!D493="","",SUMIFS(MOVI_ENTR!I:I,MOVI_ENTR!D:D,D495,MOVI_ENTR!O:O,$E$5))</f>
        <v/>
      </c>
      <c r="G495" s="180" t="str">
        <f>IF(CADA_PROD!C493="","",SUMIFS(MOVI_SAID!H:H,MOVI_SAID!D:D,D495,MOVI_SAID!L:L,$E$5))</f>
        <v/>
      </c>
      <c r="H495" s="180" t="str">
        <f t="shared" si="14"/>
        <v/>
      </c>
      <c r="I495" s="179" t="str">
        <f>IF(CADA_PROD!C493="","",IFERROR(IF(H495&lt;=0,"Sem estoque",IF(H495/E495&lt;0.25,"Quase sem estoque",IF(H495/E495&lt;1.2,"Estoque baixo",IF(H495/E495&lt;2,"Estoque moderado","Estoque confortável")))),""))</f>
        <v/>
      </c>
      <c r="J495" s="182" t="str">
        <f>IF(CADA_PROD!C493="","",SUMIFS(MOVI_ENTR!M:M,MOVI_ENTR!D:D,D495,MOVI_ENTR!O:O,$E$5))</f>
        <v/>
      </c>
      <c r="K495" s="183" t="str">
        <f>IF(CADA_PROD!C493="","",IFERROR($J495/SUM($J$8:$J$1008),""))</f>
        <v/>
      </c>
      <c r="L495" s="183" t="str">
        <f>IF(CADA_PROD!C493="","",IFERROR(H495/SUM($H$8:$H$1008),""))</f>
        <v/>
      </c>
      <c r="M495" s="182" t="str">
        <f>IF(CADA_PROD!$C493="","",IFERROR(SUMIFS(MOVI_ENTR!M:M,MOVI_ENTR!D:D,D495,MOVI_ENTR!O:O,$E$5)/SUMIFS(MOVI_ENTR!I:I,MOVI_ENTR!D:D,D495,MOVI_ENTR!O:O,$E$5),0))</f>
        <v/>
      </c>
      <c r="N495" s="184" t="str">
        <f>IF(CADA_PROD!C493="","",G495/E495)</f>
        <v/>
      </c>
    </row>
    <row r="496" spans="2:14" ht="30" customHeight="1">
      <c r="B496" s="21">
        <f t="shared" si="15"/>
        <v>489</v>
      </c>
      <c r="C496" s="178" t="str">
        <f>IF(CADA_PROD!C494="","",CADA_PROD!C494)</f>
        <v/>
      </c>
      <c r="D496" s="179" t="str">
        <f>IF(CADA_PROD!D494="","",CADA_PROD!D494)</f>
        <v/>
      </c>
      <c r="E496" s="180" t="str">
        <f>IF(CADA_PROD!E494="","",CADA_PROD!E494)</f>
        <v/>
      </c>
      <c r="F496" s="180" t="str">
        <f>IF(CADA_PROD!D494="","",SUMIFS(MOVI_ENTR!I:I,MOVI_ENTR!D:D,D496,MOVI_ENTR!O:O,$E$5))</f>
        <v/>
      </c>
      <c r="G496" s="180" t="str">
        <f>IF(CADA_PROD!C494="","",SUMIFS(MOVI_SAID!H:H,MOVI_SAID!D:D,D496,MOVI_SAID!L:L,$E$5))</f>
        <v/>
      </c>
      <c r="H496" s="180" t="str">
        <f t="shared" si="14"/>
        <v/>
      </c>
      <c r="I496" s="179" t="str">
        <f>IF(CADA_PROD!C494="","",IFERROR(IF(H496&lt;=0,"Sem estoque",IF(H496/E496&lt;0.25,"Quase sem estoque",IF(H496/E496&lt;1.2,"Estoque baixo",IF(H496/E496&lt;2,"Estoque moderado","Estoque confortável")))),""))</f>
        <v/>
      </c>
      <c r="J496" s="182" t="str">
        <f>IF(CADA_PROD!C494="","",SUMIFS(MOVI_ENTR!M:M,MOVI_ENTR!D:D,D496,MOVI_ENTR!O:O,$E$5))</f>
        <v/>
      </c>
      <c r="K496" s="183" t="str">
        <f>IF(CADA_PROD!C494="","",IFERROR($J496/SUM($J$8:$J$1008),""))</f>
        <v/>
      </c>
      <c r="L496" s="183" t="str">
        <f>IF(CADA_PROD!C494="","",IFERROR(H496/SUM($H$8:$H$1008),""))</f>
        <v/>
      </c>
      <c r="M496" s="182" t="str">
        <f>IF(CADA_PROD!$C494="","",IFERROR(SUMIFS(MOVI_ENTR!M:M,MOVI_ENTR!D:D,D496,MOVI_ENTR!O:O,$E$5)/SUMIFS(MOVI_ENTR!I:I,MOVI_ENTR!D:D,D496,MOVI_ENTR!O:O,$E$5),0))</f>
        <v/>
      </c>
      <c r="N496" s="184" t="str">
        <f>IF(CADA_PROD!C494="","",G496/E496)</f>
        <v/>
      </c>
    </row>
    <row r="497" spans="2:14" ht="30" customHeight="1">
      <c r="B497" s="21">
        <f t="shared" si="15"/>
        <v>490</v>
      </c>
      <c r="C497" s="178" t="str">
        <f>IF(CADA_PROD!C495="","",CADA_PROD!C495)</f>
        <v/>
      </c>
      <c r="D497" s="179" t="str">
        <f>IF(CADA_PROD!D495="","",CADA_PROD!D495)</f>
        <v/>
      </c>
      <c r="E497" s="180" t="str">
        <f>IF(CADA_PROD!E495="","",CADA_PROD!E495)</f>
        <v/>
      </c>
      <c r="F497" s="180" t="str">
        <f>IF(CADA_PROD!D495="","",SUMIFS(MOVI_ENTR!I:I,MOVI_ENTR!D:D,D497,MOVI_ENTR!O:O,$E$5))</f>
        <v/>
      </c>
      <c r="G497" s="180" t="str">
        <f>IF(CADA_PROD!C495="","",SUMIFS(MOVI_SAID!H:H,MOVI_SAID!D:D,D497,MOVI_SAID!L:L,$E$5))</f>
        <v/>
      </c>
      <c r="H497" s="180" t="str">
        <f t="shared" si="14"/>
        <v/>
      </c>
      <c r="I497" s="179" t="str">
        <f>IF(CADA_PROD!C495="","",IFERROR(IF(H497&lt;=0,"Sem estoque",IF(H497/E497&lt;0.25,"Quase sem estoque",IF(H497/E497&lt;1.2,"Estoque baixo",IF(H497/E497&lt;2,"Estoque moderado","Estoque confortável")))),""))</f>
        <v/>
      </c>
      <c r="J497" s="182" t="str">
        <f>IF(CADA_PROD!C495="","",SUMIFS(MOVI_ENTR!M:M,MOVI_ENTR!D:D,D497,MOVI_ENTR!O:O,$E$5))</f>
        <v/>
      </c>
      <c r="K497" s="183" t="str">
        <f>IF(CADA_PROD!C495="","",IFERROR($J497/SUM($J$8:$J$1008),""))</f>
        <v/>
      </c>
      <c r="L497" s="183" t="str">
        <f>IF(CADA_PROD!C495="","",IFERROR(H497/SUM($H$8:$H$1008),""))</f>
        <v/>
      </c>
      <c r="M497" s="182" t="str">
        <f>IF(CADA_PROD!$C495="","",IFERROR(SUMIFS(MOVI_ENTR!M:M,MOVI_ENTR!D:D,D497,MOVI_ENTR!O:O,$E$5)/SUMIFS(MOVI_ENTR!I:I,MOVI_ENTR!D:D,D497,MOVI_ENTR!O:O,$E$5),0))</f>
        <v/>
      </c>
      <c r="N497" s="184" t="str">
        <f>IF(CADA_PROD!C495="","",G497/E497)</f>
        <v/>
      </c>
    </row>
    <row r="498" spans="2:14" ht="30" customHeight="1">
      <c r="B498" s="21">
        <f t="shared" si="15"/>
        <v>491</v>
      </c>
      <c r="C498" s="178" t="str">
        <f>IF(CADA_PROD!C496="","",CADA_PROD!C496)</f>
        <v/>
      </c>
      <c r="D498" s="179" t="str">
        <f>IF(CADA_PROD!D496="","",CADA_PROD!D496)</f>
        <v/>
      </c>
      <c r="E498" s="180" t="str">
        <f>IF(CADA_PROD!E496="","",CADA_PROD!E496)</f>
        <v/>
      </c>
      <c r="F498" s="180" t="str">
        <f>IF(CADA_PROD!D496="","",SUMIFS(MOVI_ENTR!I:I,MOVI_ENTR!D:D,D498,MOVI_ENTR!O:O,$E$5))</f>
        <v/>
      </c>
      <c r="G498" s="180" t="str">
        <f>IF(CADA_PROD!C496="","",SUMIFS(MOVI_SAID!H:H,MOVI_SAID!D:D,D498,MOVI_SAID!L:L,$E$5))</f>
        <v/>
      </c>
      <c r="H498" s="180" t="str">
        <f t="shared" si="14"/>
        <v/>
      </c>
      <c r="I498" s="179" t="str">
        <f>IF(CADA_PROD!C496="","",IFERROR(IF(H498&lt;=0,"Sem estoque",IF(H498/E498&lt;0.25,"Quase sem estoque",IF(H498/E498&lt;1.2,"Estoque baixo",IF(H498/E498&lt;2,"Estoque moderado","Estoque confortável")))),""))</f>
        <v/>
      </c>
      <c r="J498" s="182" t="str">
        <f>IF(CADA_PROD!C496="","",SUMIFS(MOVI_ENTR!M:M,MOVI_ENTR!D:D,D498,MOVI_ENTR!O:O,$E$5))</f>
        <v/>
      </c>
      <c r="K498" s="183" t="str">
        <f>IF(CADA_PROD!C496="","",IFERROR($J498/SUM($J$8:$J$1008),""))</f>
        <v/>
      </c>
      <c r="L498" s="183" t="str">
        <f>IF(CADA_PROD!C496="","",IFERROR(H498/SUM($H$8:$H$1008),""))</f>
        <v/>
      </c>
      <c r="M498" s="182" t="str">
        <f>IF(CADA_PROD!$C496="","",IFERROR(SUMIFS(MOVI_ENTR!M:M,MOVI_ENTR!D:D,D498,MOVI_ENTR!O:O,$E$5)/SUMIFS(MOVI_ENTR!I:I,MOVI_ENTR!D:D,D498,MOVI_ENTR!O:O,$E$5),0))</f>
        <v/>
      </c>
      <c r="N498" s="184" t="str">
        <f>IF(CADA_PROD!C496="","",G498/E498)</f>
        <v/>
      </c>
    </row>
    <row r="499" spans="2:14" ht="30" customHeight="1">
      <c r="B499" s="21">
        <f t="shared" si="15"/>
        <v>492</v>
      </c>
      <c r="C499" s="178" t="str">
        <f>IF(CADA_PROD!C497="","",CADA_PROD!C497)</f>
        <v/>
      </c>
      <c r="D499" s="179" t="str">
        <f>IF(CADA_PROD!D497="","",CADA_PROD!D497)</f>
        <v/>
      </c>
      <c r="E499" s="180" t="str">
        <f>IF(CADA_PROD!E497="","",CADA_PROD!E497)</f>
        <v/>
      </c>
      <c r="F499" s="180" t="str">
        <f>IF(CADA_PROD!D497="","",SUMIFS(MOVI_ENTR!I:I,MOVI_ENTR!D:D,D499,MOVI_ENTR!O:O,$E$5))</f>
        <v/>
      </c>
      <c r="G499" s="180" t="str">
        <f>IF(CADA_PROD!C497="","",SUMIFS(MOVI_SAID!H:H,MOVI_SAID!D:D,D499,MOVI_SAID!L:L,$E$5))</f>
        <v/>
      </c>
      <c r="H499" s="180" t="str">
        <f t="shared" si="14"/>
        <v/>
      </c>
      <c r="I499" s="179" t="str">
        <f>IF(CADA_PROD!C497="","",IFERROR(IF(H499&lt;=0,"Sem estoque",IF(H499/E499&lt;0.25,"Quase sem estoque",IF(H499/E499&lt;1.2,"Estoque baixo",IF(H499/E499&lt;2,"Estoque moderado","Estoque confortável")))),""))</f>
        <v/>
      </c>
      <c r="J499" s="182" t="str">
        <f>IF(CADA_PROD!C497="","",SUMIFS(MOVI_ENTR!M:M,MOVI_ENTR!D:D,D499,MOVI_ENTR!O:O,$E$5))</f>
        <v/>
      </c>
      <c r="K499" s="183" t="str">
        <f>IF(CADA_PROD!C497="","",IFERROR($J499/SUM($J$8:$J$1008),""))</f>
        <v/>
      </c>
      <c r="L499" s="183" t="str">
        <f>IF(CADA_PROD!C497="","",IFERROR(H499/SUM($H$8:$H$1008),""))</f>
        <v/>
      </c>
      <c r="M499" s="182" t="str">
        <f>IF(CADA_PROD!$C497="","",IFERROR(SUMIFS(MOVI_ENTR!M:M,MOVI_ENTR!D:D,D499,MOVI_ENTR!O:O,$E$5)/SUMIFS(MOVI_ENTR!I:I,MOVI_ENTR!D:D,D499,MOVI_ENTR!O:O,$E$5),0))</f>
        <v/>
      </c>
      <c r="N499" s="184" t="str">
        <f>IF(CADA_PROD!C497="","",G499/E499)</f>
        <v/>
      </c>
    </row>
    <row r="500" spans="2:14" ht="30" customHeight="1">
      <c r="B500" s="21">
        <f t="shared" si="15"/>
        <v>493</v>
      </c>
      <c r="C500" s="178" t="str">
        <f>IF(CADA_PROD!C498="","",CADA_PROD!C498)</f>
        <v/>
      </c>
      <c r="D500" s="179" t="str">
        <f>IF(CADA_PROD!D498="","",CADA_PROD!D498)</f>
        <v/>
      </c>
      <c r="E500" s="180" t="str">
        <f>IF(CADA_PROD!E498="","",CADA_PROD!E498)</f>
        <v/>
      </c>
      <c r="F500" s="180" t="str">
        <f>IF(CADA_PROD!D498="","",SUMIFS(MOVI_ENTR!I:I,MOVI_ENTR!D:D,D500,MOVI_ENTR!O:O,$E$5))</f>
        <v/>
      </c>
      <c r="G500" s="180" t="str">
        <f>IF(CADA_PROD!C498="","",SUMIFS(MOVI_SAID!H:H,MOVI_SAID!D:D,D500,MOVI_SAID!L:L,$E$5))</f>
        <v/>
      </c>
      <c r="H500" s="180" t="str">
        <f t="shared" si="14"/>
        <v/>
      </c>
      <c r="I500" s="179" t="str">
        <f>IF(CADA_PROD!C498="","",IFERROR(IF(H500&lt;=0,"Sem estoque",IF(H500/E500&lt;0.25,"Quase sem estoque",IF(H500/E500&lt;1.2,"Estoque baixo",IF(H500/E500&lt;2,"Estoque moderado","Estoque confortável")))),""))</f>
        <v/>
      </c>
      <c r="J500" s="182" t="str">
        <f>IF(CADA_PROD!C498="","",SUMIFS(MOVI_ENTR!M:M,MOVI_ENTR!D:D,D500,MOVI_ENTR!O:O,$E$5))</f>
        <v/>
      </c>
      <c r="K500" s="183" t="str">
        <f>IF(CADA_PROD!C498="","",IFERROR($J500/SUM($J$8:$J$1008),""))</f>
        <v/>
      </c>
      <c r="L500" s="183" t="str">
        <f>IF(CADA_PROD!C498="","",IFERROR(H500/SUM($H$8:$H$1008),""))</f>
        <v/>
      </c>
      <c r="M500" s="182" t="str">
        <f>IF(CADA_PROD!$C498="","",IFERROR(SUMIFS(MOVI_ENTR!M:M,MOVI_ENTR!D:D,D500,MOVI_ENTR!O:O,$E$5)/SUMIFS(MOVI_ENTR!I:I,MOVI_ENTR!D:D,D500,MOVI_ENTR!O:O,$E$5),0))</f>
        <v/>
      </c>
      <c r="N500" s="184" t="str">
        <f>IF(CADA_PROD!C498="","",G500/E500)</f>
        <v/>
      </c>
    </row>
    <row r="501" spans="2:14" ht="30" customHeight="1">
      <c r="B501" s="21">
        <f t="shared" si="15"/>
        <v>494</v>
      </c>
      <c r="C501" s="178" t="str">
        <f>IF(CADA_PROD!C499="","",CADA_PROD!C499)</f>
        <v/>
      </c>
      <c r="D501" s="179" t="str">
        <f>IF(CADA_PROD!D499="","",CADA_PROD!D499)</f>
        <v/>
      </c>
      <c r="E501" s="180" t="str">
        <f>IF(CADA_PROD!E499="","",CADA_PROD!E499)</f>
        <v/>
      </c>
      <c r="F501" s="180" t="str">
        <f>IF(CADA_PROD!D499="","",SUMIFS(MOVI_ENTR!I:I,MOVI_ENTR!D:D,D501,MOVI_ENTR!O:O,$E$5))</f>
        <v/>
      </c>
      <c r="G501" s="180" t="str">
        <f>IF(CADA_PROD!C499="","",SUMIFS(MOVI_SAID!H:H,MOVI_SAID!D:D,D501,MOVI_SAID!L:L,$E$5))</f>
        <v/>
      </c>
      <c r="H501" s="180" t="str">
        <f t="shared" si="14"/>
        <v/>
      </c>
      <c r="I501" s="179" t="str">
        <f>IF(CADA_PROD!C499="","",IFERROR(IF(H501&lt;=0,"Sem estoque",IF(H501/E501&lt;0.25,"Quase sem estoque",IF(H501/E501&lt;1.2,"Estoque baixo",IF(H501/E501&lt;2,"Estoque moderado","Estoque confortável")))),""))</f>
        <v/>
      </c>
      <c r="J501" s="182" t="str">
        <f>IF(CADA_PROD!C499="","",SUMIFS(MOVI_ENTR!M:M,MOVI_ENTR!D:D,D501,MOVI_ENTR!O:O,$E$5))</f>
        <v/>
      </c>
      <c r="K501" s="183" t="str">
        <f>IF(CADA_PROD!C499="","",IFERROR($J501/SUM($J$8:$J$1008),""))</f>
        <v/>
      </c>
      <c r="L501" s="183" t="str">
        <f>IF(CADA_PROD!C499="","",IFERROR(H501/SUM($H$8:$H$1008),""))</f>
        <v/>
      </c>
      <c r="M501" s="182" t="str">
        <f>IF(CADA_PROD!$C499="","",IFERROR(SUMIFS(MOVI_ENTR!M:M,MOVI_ENTR!D:D,D501,MOVI_ENTR!O:O,$E$5)/SUMIFS(MOVI_ENTR!I:I,MOVI_ENTR!D:D,D501,MOVI_ENTR!O:O,$E$5),0))</f>
        <v/>
      </c>
      <c r="N501" s="184" t="str">
        <f>IF(CADA_PROD!C499="","",G501/E501)</f>
        <v/>
      </c>
    </row>
    <row r="502" spans="2:14" ht="30" customHeight="1">
      <c r="B502" s="21">
        <f t="shared" si="15"/>
        <v>495</v>
      </c>
      <c r="C502" s="178" t="str">
        <f>IF(CADA_PROD!C500="","",CADA_PROD!C500)</f>
        <v/>
      </c>
      <c r="D502" s="179" t="str">
        <f>IF(CADA_PROD!D500="","",CADA_PROD!D500)</f>
        <v/>
      </c>
      <c r="E502" s="180" t="str">
        <f>IF(CADA_PROD!E500="","",CADA_PROD!E500)</f>
        <v/>
      </c>
      <c r="F502" s="180" t="str">
        <f>IF(CADA_PROD!D500="","",SUMIFS(MOVI_ENTR!I:I,MOVI_ENTR!D:D,D502,MOVI_ENTR!O:O,$E$5))</f>
        <v/>
      </c>
      <c r="G502" s="180" t="str">
        <f>IF(CADA_PROD!C500="","",SUMIFS(MOVI_SAID!H:H,MOVI_SAID!D:D,D502,MOVI_SAID!L:L,$E$5))</f>
        <v/>
      </c>
      <c r="H502" s="180" t="str">
        <f t="shared" si="14"/>
        <v/>
      </c>
      <c r="I502" s="179" t="str">
        <f>IF(CADA_PROD!C500="","",IFERROR(IF(H502&lt;=0,"Sem estoque",IF(H502/E502&lt;0.25,"Quase sem estoque",IF(H502/E502&lt;1.2,"Estoque baixo",IF(H502/E502&lt;2,"Estoque moderado","Estoque confortável")))),""))</f>
        <v/>
      </c>
      <c r="J502" s="182" t="str">
        <f>IF(CADA_PROD!C500="","",SUMIFS(MOVI_ENTR!M:M,MOVI_ENTR!D:D,D502,MOVI_ENTR!O:O,$E$5))</f>
        <v/>
      </c>
      <c r="K502" s="183" t="str">
        <f>IF(CADA_PROD!C500="","",IFERROR($J502/SUM($J$8:$J$1008),""))</f>
        <v/>
      </c>
      <c r="L502" s="183" t="str">
        <f>IF(CADA_PROD!C500="","",IFERROR(H502/SUM($H$8:$H$1008),""))</f>
        <v/>
      </c>
      <c r="M502" s="182" t="str">
        <f>IF(CADA_PROD!$C500="","",IFERROR(SUMIFS(MOVI_ENTR!M:M,MOVI_ENTR!D:D,D502,MOVI_ENTR!O:O,$E$5)/SUMIFS(MOVI_ENTR!I:I,MOVI_ENTR!D:D,D502,MOVI_ENTR!O:O,$E$5),0))</f>
        <v/>
      </c>
      <c r="N502" s="184" t="str">
        <f>IF(CADA_PROD!C500="","",G502/E502)</f>
        <v/>
      </c>
    </row>
    <row r="503" spans="2:14" ht="30" customHeight="1">
      <c r="B503" s="21">
        <f t="shared" si="15"/>
        <v>496</v>
      </c>
      <c r="C503" s="178" t="str">
        <f>IF(CADA_PROD!C501="","",CADA_PROD!C501)</f>
        <v/>
      </c>
      <c r="D503" s="179" t="str">
        <f>IF(CADA_PROD!D501="","",CADA_PROD!D501)</f>
        <v/>
      </c>
      <c r="E503" s="180" t="str">
        <f>IF(CADA_PROD!E501="","",CADA_PROD!E501)</f>
        <v/>
      </c>
      <c r="F503" s="180" t="str">
        <f>IF(CADA_PROD!D501="","",SUMIFS(MOVI_ENTR!I:I,MOVI_ENTR!D:D,D503,MOVI_ENTR!O:O,$E$5))</f>
        <v/>
      </c>
      <c r="G503" s="180" t="str">
        <f>IF(CADA_PROD!C501="","",SUMIFS(MOVI_SAID!H:H,MOVI_SAID!D:D,D503,MOVI_SAID!L:L,$E$5))</f>
        <v/>
      </c>
      <c r="H503" s="180" t="str">
        <f t="shared" si="14"/>
        <v/>
      </c>
      <c r="I503" s="179" t="str">
        <f>IF(CADA_PROD!C501="","",IFERROR(IF(H503&lt;=0,"Sem estoque",IF(H503/E503&lt;0.25,"Quase sem estoque",IF(H503/E503&lt;1.2,"Estoque baixo",IF(H503/E503&lt;2,"Estoque moderado","Estoque confortável")))),""))</f>
        <v/>
      </c>
      <c r="J503" s="182" t="str">
        <f>IF(CADA_PROD!C501="","",SUMIFS(MOVI_ENTR!M:M,MOVI_ENTR!D:D,D503,MOVI_ENTR!O:O,$E$5))</f>
        <v/>
      </c>
      <c r="K503" s="183" t="str">
        <f>IF(CADA_PROD!C501="","",IFERROR($J503/SUM($J$8:$J$1008),""))</f>
        <v/>
      </c>
      <c r="L503" s="183" t="str">
        <f>IF(CADA_PROD!C501="","",IFERROR(H503/SUM($H$8:$H$1008),""))</f>
        <v/>
      </c>
      <c r="M503" s="182" t="str">
        <f>IF(CADA_PROD!$C501="","",IFERROR(SUMIFS(MOVI_ENTR!M:M,MOVI_ENTR!D:D,D503,MOVI_ENTR!O:O,$E$5)/SUMIFS(MOVI_ENTR!I:I,MOVI_ENTR!D:D,D503,MOVI_ENTR!O:O,$E$5),0))</f>
        <v/>
      </c>
      <c r="N503" s="184" t="str">
        <f>IF(CADA_PROD!C501="","",G503/E503)</f>
        <v/>
      </c>
    </row>
    <row r="504" spans="2:14" ht="30" customHeight="1">
      <c r="B504" s="21">
        <f t="shared" si="15"/>
        <v>497</v>
      </c>
      <c r="C504" s="178" t="str">
        <f>IF(CADA_PROD!C502="","",CADA_PROD!C502)</f>
        <v/>
      </c>
      <c r="D504" s="179" t="str">
        <f>IF(CADA_PROD!D502="","",CADA_PROD!D502)</f>
        <v/>
      </c>
      <c r="E504" s="180" t="str">
        <f>IF(CADA_PROD!E502="","",CADA_PROD!E502)</f>
        <v/>
      </c>
      <c r="F504" s="180" t="str">
        <f>IF(CADA_PROD!D502="","",SUMIFS(MOVI_ENTR!I:I,MOVI_ENTR!D:D,D504,MOVI_ENTR!O:O,$E$5))</f>
        <v/>
      </c>
      <c r="G504" s="180" t="str">
        <f>IF(CADA_PROD!C502="","",SUMIFS(MOVI_SAID!H:H,MOVI_SAID!D:D,D504,MOVI_SAID!L:L,$E$5))</f>
        <v/>
      </c>
      <c r="H504" s="180" t="str">
        <f t="shared" si="14"/>
        <v/>
      </c>
      <c r="I504" s="179" t="str">
        <f>IF(CADA_PROD!C502="","",IFERROR(IF(H504&lt;=0,"Sem estoque",IF(H504/E504&lt;0.25,"Quase sem estoque",IF(H504/E504&lt;1.2,"Estoque baixo",IF(H504/E504&lt;2,"Estoque moderado","Estoque confortável")))),""))</f>
        <v/>
      </c>
      <c r="J504" s="182" t="str">
        <f>IF(CADA_PROD!C502="","",SUMIFS(MOVI_ENTR!M:M,MOVI_ENTR!D:D,D504,MOVI_ENTR!O:O,$E$5))</f>
        <v/>
      </c>
      <c r="K504" s="183" t="str">
        <f>IF(CADA_PROD!C502="","",IFERROR($J504/SUM($J$8:$J$1008),""))</f>
        <v/>
      </c>
      <c r="L504" s="183" t="str">
        <f>IF(CADA_PROD!C502="","",IFERROR(H504/SUM($H$8:$H$1008),""))</f>
        <v/>
      </c>
      <c r="M504" s="182" t="str">
        <f>IF(CADA_PROD!$C502="","",IFERROR(SUMIFS(MOVI_ENTR!M:M,MOVI_ENTR!D:D,D504,MOVI_ENTR!O:O,$E$5)/SUMIFS(MOVI_ENTR!I:I,MOVI_ENTR!D:D,D504,MOVI_ENTR!O:O,$E$5),0))</f>
        <v/>
      </c>
      <c r="N504" s="184" t="str">
        <f>IF(CADA_PROD!C502="","",G504/E504)</f>
        <v/>
      </c>
    </row>
    <row r="505" spans="2:14" ht="30" customHeight="1">
      <c r="B505" s="21">
        <f t="shared" si="15"/>
        <v>498</v>
      </c>
      <c r="C505" s="178" t="str">
        <f>IF(CADA_PROD!C503="","",CADA_PROD!C503)</f>
        <v/>
      </c>
      <c r="D505" s="179" t="str">
        <f>IF(CADA_PROD!D503="","",CADA_PROD!D503)</f>
        <v/>
      </c>
      <c r="E505" s="180" t="str">
        <f>IF(CADA_PROD!E503="","",CADA_PROD!E503)</f>
        <v/>
      </c>
      <c r="F505" s="180" t="str">
        <f>IF(CADA_PROD!D503="","",SUMIFS(MOVI_ENTR!I:I,MOVI_ENTR!D:D,D505,MOVI_ENTR!O:O,$E$5))</f>
        <v/>
      </c>
      <c r="G505" s="180" t="str">
        <f>IF(CADA_PROD!C503="","",SUMIFS(MOVI_SAID!H:H,MOVI_SAID!D:D,D505,MOVI_SAID!L:L,$E$5))</f>
        <v/>
      </c>
      <c r="H505" s="180" t="str">
        <f t="shared" si="14"/>
        <v/>
      </c>
      <c r="I505" s="179" t="str">
        <f>IF(CADA_PROD!C503="","",IFERROR(IF(H505&lt;=0,"Sem estoque",IF(H505/E505&lt;0.25,"Quase sem estoque",IF(H505/E505&lt;1.2,"Estoque baixo",IF(H505/E505&lt;2,"Estoque moderado","Estoque confortável")))),""))</f>
        <v/>
      </c>
      <c r="J505" s="182" t="str">
        <f>IF(CADA_PROD!C503="","",SUMIFS(MOVI_ENTR!M:M,MOVI_ENTR!D:D,D505,MOVI_ENTR!O:O,$E$5))</f>
        <v/>
      </c>
      <c r="K505" s="183" t="str">
        <f>IF(CADA_PROD!C503="","",IFERROR($J505/SUM($J$8:$J$1008),""))</f>
        <v/>
      </c>
      <c r="L505" s="183" t="str">
        <f>IF(CADA_PROD!C503="","",IFERROR(H505/SUM($H$8:$H$1008),""))</f>
        <v/>
      </c>
      <c r="M505" s="182" t="str">
        <f>IF(CADA_PROD!$C503="","",IFERROR(SUMIFS(MOVI_ENTR!M:M,MOVI_ENTR!D:D,D505,MOVI_ENTR!O:O,$E$5)/SUMIFS(MOVI_ENTR!I:I,MOVI_ENTR!D:D,D505,MOVI_ENTR!O:O,$E$5),0))</f>
        <v/>
      </c>
      <c r="N505" s="184" t="str">
        <f>IF(CADA_PROD!C503="","",G505/E505)</f>
        <v/>
      </c>
    </row>
    <row r="506" spans="2:14" ht="30" customHeight="1">
      <c r="B506" s="21">
        <f t="shared" si="15"/>
        <v>499</v>
      </c>
      <c r="C506" s="178" t="str">
        <f>IF(CADA_PROD!C504="","",CADA_PROD!C504)</f>
        <v/>
      </c>
      <c r="D506" s="179" t="str">
        <f>IF(CADA_PROD!D504="","",CADA_PROD!D504)</f>
        <v/>
      </c>
      <c r="E506" s="180" t="str">
        <f>IF(CADA_PROD!E504="","",CADA_PROD!E504)</f>
        <v/>
      </c>
      <c r="F506" s="180" t="str">
        <f>IF(CADA_PROD!D504="","",SUMIFS(MOVI_ENTR!I:I,MOVI_ENTR!D:D,D506,MOVI_ENTR!O:O,$E$5))</f>
        <v/>
      </c>
      <c r="G506" s="180" t="str">
        <f>IF(CADA_PROD!C504="","",SUMIFS(MOVI_SAID!H:H,MOVI_SAID!D:D,D506,MOVI_SAID!L:L,$E$5))</f>
        <v/>
      </c>
      <c r="H506" s="180" t="str">
        <f t="shared" si="14"/>
        <v/>
      </c>
      <c r="I506" s="179" t="str">
        <f>IF(CADA_PROD!C504="","",IFERROR(IF(H506&lt;=0,"Sem estoque",IF(H506/E506&lt;0.25,"Quase sem estoque",IF(H506/E506&lt;1.2,"Estoque baixo",IF(H506/E506&lt;2,"Estoque moderado","Estoque confortável")))),""))</f>
        <v/>
      </c>
      <c r="J506" s="182" t="str">
        <f>IF(CADA_PROD!C504="","",SUMIFS(MOVI_ENTR!M:M,MOVI_ENTR!D:D,D506,MOVI_ENTR!O:O,$E$5))</f>
        <v/>
      </c>
      <c r="K506" s="183" t="str">
        <f>IF(CADA_PROD!C504="","",IFERROR($J506/SUM($J$8:$J$1008),""))</f>
        <v/>
      </c>
      <c r="L506" s="183" t="str">
        <f>IF(CADA_PROD!C504="","",IFERROR(H506/SUM($H$8:$H$1008),""))</f>
        <v/>
      </c>
      <c r="M506" s="182" t="str">
        <f>IF(CADA_PROD!$C504="","",IFERROR(SUMIFS(MOVI_ENTR!M:M,MOVI_ENTR!D:D,D506,MOVI_ENTR!O:O,$E$5)/SUMIFS(MOVI_ENTR!I:I,MOVI_ENTR!D:D,D506,MOVI_ENTR!O:O,$E$5),0))</f>
        <v/>
      </c>
      <c r="N506" s="184" t="str">
        <f>IF(CADA_PROD!C504="","",G506/E506)</f>
        <v/>
      </c>
    </row>
    <row r="507" spans="2:14" ht="30" customHeight="1">
      <c r="B507" s="21">
        <f t="shared" si="15"/>
        <v>500</v>
      </c>
      <c r="C507" s="178" t="str">
        <f>IF(CADA_PROD!C505="","",CADA_PROD!C505)</f>
        <v/>
      </c>
      <c r="D507" s="179" t="str">
        <f>IF(CADA_PROD!D505="","",CADA_PROD!D505)</f>
        <v/>
      </c>
      <c r="E507" s="180" t="str">
        <f>IF(CADA_PROD!E505="","",CADA_PROD!E505)</f>
        <v/>
      </c>
      <c r="F507" s="180" t="str">
        <f>IF(CADA_PROD!D505="","",SUMIFS(MOVI_ENTR!I:I,MOVI_ENTR!D:D,D507,MOVI_ENTR!O:O,$E$5))</f>
        <v/>
      </c>
      <c r="G507" s="180" t="str">
        <f>IF(CADA_PROD!C505="","",SUMIFS(MOVI_SAID!H:H,MOVI_SAID!D:D,D507,MOVI_SAID!L:L,$E$5))</f>
        <v/>
      </c>
      <c r="H507" s="180" t="str">
        <f t="shared" si="14"/>
        <v/>
      </c>
      <c r="I507" s="179" t="str">
        <f>IF(CADA_PROD!C505="","",IFERROR(IF(H507&lt;=0,"Sem estoque",IF(H507/E507&lt;0.25,"Quase sem estoque",IF(H507/E507&lt;1.2,"Estoque baixo",IF(H507/E507&lt;2,"Estoque moderado","Estoque confortável")))),""))</f>
        <v/>
      </c>
      <c r="J507" s="182" t="str">
        <f>IF(CADA_PROD!C505="","",SUMIFS(MOVI_ENTR!M:M,MOVI_ENTR!D:D,D507,MOVI_ENTR!O:O,$E$5))</f>
        <v/>
      </c>
      <c r="K507" s="183" t="str">
        <f>IF(CADA_PROD!C505="","",IFERROR($J507/SUM($J$8:$J$1008),""))</f>
        <v/>
      </c>
      <c r="L507" s="183" t="str">
        <f>IF(CADA_PROD!C505="","",IFERROR(H507/SUM($H$8:$H$1008),""))</f>
        <v/>
      </c>
      <c r="M507" s="182" t="str">
        <f>IF(CADA_PROD!$C505="","",IFERROR(SUMIFS(MOVI_ENTR!M:M,MOVI_ENTR!D:D,D507,MOVI_ENTR!O:O,$E$5)/SUMIFS(MOVI_ENTR!I:I,MOVI_ENTR!D:D,D507,MOVI_ENTR!O:O,$E$5),0))</f>
        <v/>
      </c>
      <c r="N507" s="184" t="str">
        <f>IF(CADA_PROD!C505="","",G507/E507)</f>
        <v/>
      </c>
    </row>
    <row r="508" spans="2:14" ht="30" customHeight="1">
      <c r="B508" s="21">
        <f t="shared" si="15"/>
        <v>501</v>
      </c>
      <c r="C508" s="178" t="str">
        <f>IF(CADA_PROD!C506="","",CADA_PROD!C506)</f>
        <v/>
      </c>
      <c r="D508" s="179" t="str">
        <f>IF(CADA_PROD!D506="","",CADA_PROD!D506)</f>
        <v/>
      </c>
      <c r="E508" s="180" t="str">
        <f>IF(CADA_PROD!E506="","",CADA_PROD!E506)</f>
        <v/>
      </c>
      <c r="F508" s="180" t="str">
        <f>IF(CADA_PROD!D506="","",SUMIFS(MOVI_ENTR!I:I,MOVI_ENTR!D:D,D508,MOVI_ENTR!O:O,$E$5))</f>
        <v/>
      </c>
      <c r="G508" s="180" t="str">
        <f>IF(CADA_PROD!C506="","",SUMIFS(MOVI_SAID!H:H,MOVI_SAID!D:D,D508,MOVI_SAID!L:L,$E$5))</f>
        <v/>
      </c>
      <c r="H508" s="180" t="str">
        <f t="shared" si="14"/>
        <v/>
      </c>
      <c r="I508" s="179" t="str">
        <f>IF(CADA_PROD!C506="","",IFERROR(IF(H508&lt;=0,"Sem estoque",IF(H508/E508&lt;0.25,"Quase sem estoque",IF(H508/E508&lt;1.2,"Estoque baixo",IF(H508/E508&lt;2,"Estoque moderado","Estoque confortável")))),""))</f>
        <v/>
      </c>
      <c r="J508" s="182" t="str">
        <f>IF(CADA_PROD!C506="","",SUMIFS(MOVI_ENTR!M:M,MOVI_ENTR!D:D,D508,MOVI_ENTR!O:O,$E$5))</f>
        <v/>
      </c>
      <c r="K508" s="183" t="str">
        <f>IF(CADA_PROD!C506="","",IFERROR($J508/SUM($J$8:$J$1008),""))</f>
        <v/>
      </c>
      <c r="L508" s="183" t="str">
        <f>IF(CADA_PROD!C506="","",IFERROR(H508/SUM($H$8:$H$1008),""))</f>
        <v/>
      </c>
      <c r="M508" s="182" t="str">
        <f>IF(CADA_PROD!$C506="","",IFERROR(SUMIFS(MOVI_ENTR!M:M,MOVI_ENTR!D:D,D508,MOVI_ENTR!O:O,$E$5)/SUMIFS(MOVI_ENTR!I:I,MOVI_ENTR!D:D,D508,MOVI_ENTR!O:O,$E$5),0))</f>
        <v/>
      </c>
      <c r="N508" s="184" t="str">
        <f>IF(CADA_PROD!C506="","",G508/E508)</f>
        <v/>
      </c>
    </row>
    <row r="509" spans="2:14" ht="30" customHeight="1">
      <c r="B509" s="21">
        <f t="shared" si="15"/>
        <v>502</v>
      </c>
      <c r="C509" s="178" t="str">
        <f>IF(CADA_PROD!C507="","",CADA_PROD!C507)</f>
        <v/>
      </c>
      <c r="D509" s="179" t="str">
        <f>IF(CADA_PROD!D507="","",CADA_PROD!D507)</f>
        <v/>
      </c>
      <c r="E509" s="180" t="str">
        <f>IF(CADA_PROD!E507="","",CADA_PROD!E507)</f>
        <v/>
      </c>
      <c r="F509" s="180" t="str">
        <f>IF(CADA_PROD!D507="","",SUMIFS(MOVI_ENTR!I:I,MOVI_ENTR!D:D,D509,MOVI_ENTR!O:O,$E$5))</f>
        <v/>
      </c>
      <c r="G509" s="180" t="str">
        <f>IF(CADA_PROD!C507="","",SUMIFS(MOVI_SAID!H:H,MOVI_SAID!D:D,D509,MOVI_SAID!L:L,$E$5))</f>
        <v/>
      </c>
      <c r="H509" s="180" t="str">
        <f t="shared" si="14"/>
        <v/>
      </c>
      <c r="I509" s="179" t="str">
        <f>IF(CADA_PROD!C507="","",IFERROR(IF(H509&lt;=0,"Sem estoque",IF(H509/E509&lt;0.25,"Quase sem estoque",IF(H509/E509&lt;1.2,"Estoque baixo",IF(H509/E509&lt;2,"Estoque moderado","Estoque confortável")))),""))</f>
        <v/>
      </c>
      <c r="J509" s="182" t="str">
        <f>IF(CADA_PROD!C507="","",SUMIFS(MOVI_ENTR!M:M,MOVI_ENTR!D:D,D509,MOVI_ENTR!O:O,$E$5))</f>
        <v/>
      </c>
      <c r="K509" s="183" t="str">
        <f>IF(CADA_PROD!C507="","",IFERROR($J509/SUM($J$8:$J$1008),""))</f>
        <v/>
      </c>
      <c r="L509" s="183" t="str">
        <f>IF(CADA_PROD!C507="","",IFERROR(H509/SUM($H$8:$H$1008),""))</f>
        <v/>
      </c>
      <c r="M509" s="182" t="str">
        <f>IF(CADA_PROD!$C507="","",IFERROR(SUMIFS(MOVI_ENTR!M:M,MOVI_ENTR!D:D,D509,MOVI_ENTR!O:O,$E$5)/SUMIFS(MOVI_ENTR!I:I,MOVI_ENTR!D:D,D509,MOVI_ENTR!O:O,$E$5),0))</f>
        <v/>
      </c>
      <c r="N509" s="184" t="str">
        <f>IF(CADA_PROD!C507="","",G509/E509)</f>
        <v/>
      </c>
    </row>
    <row r="510" spans="2:14" ht="30" customHeight="1">
      <c r="B510" s="21">
        <f t="shared" si="15"/>
        <v>503</v>
      </c>
      <c r="C510" s="178" t="str">
        <f>IF(CADA_PROD!C508="","",CADA_PROD!C508)</f>
        <v/>
      </c>
      <c r="D510" s="179" t="str">
        <f>IF(CADA_PROD!D508="","",CADA_PROD!D508)</f>
        <v/>
      </c>
      <c r="E510" s="180" t="str">
        <f>IF(CADA_PROD!E508="","",CADA_PROD!E508)</f>
        <v/>
      </c>
      <c r="F510" s="180" t="str">
        <f>IF(CADA_PROD!D508="","",SUMIFS(MOVI_ENTR!I:I,MOVI_ENTR!D:D,D510,MOVI_ENTR!O:O,$E$5))</f>
        <v/>
      </c>
      <c r="G510" s="180" t="str">
        <f>IF(CADA_PROD!C508="","",SUMIFS(MOVI_SAID!H:H,MOVI_SAID!D:D,D510,MOVI_SAID!L:L,$E$5))</f>
        <v/>
      </c>
      <c r="H510" s="180" t="str">
        <f t="shared" si="14"/>
        <v/>
      </c>
      <c r="I510" s="179" t="str">
        <f>IF(CADA_PROD!C508="","",IFERROR(IF(H510&lt;=0,"Sem estoque",IF(H510/E510&lt;0.25,"Quase sem estoque",IF(H510/E510&lt;1.2,"Estoque baixo",IF(H510/E510&lt;2,"Estoque moderado","Estoque confortável")))),""))</f>
        <v/>
      </c>
      <c r="J510" s="182" t="str">
        <f>IF(CADA_PROD!C508="","",SUMIFS(MOVI_ENTR!M:M,MOVI_ENTR!D:D,D510,MOVI_ENTR!O:O,$E$5))</f>
        <v/>
      </c>
      <c r="K510" s="183" t="str">
        <f>IF(CADA_PROD!C508="","",IFERROR($J510/SUM($J$8:$J$1008),""))</f>
        <v/>
      </c>
      <c r="L510" s="183" t="str">
        <f>IF(CADA_PROD!C508="","",IFERROR(H510/SUM($H$8:$H$1008),""))</f>
        <v/>
      </c>
      <c r="M510" s="182" t="str">
        <f>IF(CADA_PROD!$C508="","",IFERROR(SUMIFS(MOVI_ENTR!M:M,MOVI_ENTR!D:D,D510,MOVI_ENTR!O:O,$E$5)/SUMIFS(MOVI_ENTR!I:I,MOVI_ENTR!D:D,D510,MOVI_ENTR!O:O,$E$5),0))</f>
        <v/>
      </c>
      <c r="N510" s="184" t="str">
        <f>IF(CADA_PROD!C508="","",G510/E510)</f>
        <v/>
      </c>
    </row>
    <row r="511" spans="2:14" ht="30" customHeight="1">
      <c r="B511" s="21">
        <f t="shared" si="15"/>
        <v>504</v>
      </c>
      <c r="C511" s="178" t="str">
        <f>IF(CADA_PROD!C509="","",CADA_PROD!C509)</f>
        <v/>
      </c>
      <c r="D511" s="179" t="str">
        <f>IF(CADA_PROD!D509="","",CADA_PROD!D509)</f>
        <v/>
      </c>
      <c r="E511" s="180" t="str">
        <f>IF(CADA_PROD!E509="","",CADA_PROD!E509)</f>
        <v/>
      </c>
      <c r="F511" s="180" t="str">
        <f>IF(CADA_PROD!D509="","",SUMIFS(MOVI_ENTR!I:I,MOVI_ENTR!D:D,D511,MOVI_ENTR!O:O,$E$5))</f>
        <v/>
      </c>
      <c r="G511" s="180" t="str">
        <f>IF(CADA_PROD!C509="","",SUMIFS(MOVI_SAID!H:H,MOVI_SAID!D:D,D511,MOVI_SAID!L:L,$E$5))</f>
        <v/>
      </c>
      <c r="H511" s="180" t="str">
        <f t="shared" si="14"/>
        <v/>
      </c>
      <c r="I511" s="179" t="str">
        <f>IF(CADA_PROD!C509="","",IFERROR(IF(H511&lt;=0,"Sem estoque",IF(H511/E511&lt;0.25,"Quase sem estoque",IF(H511/E511&lt;1.2,"Estoque baixo",IF(H511/E511&lt;2,"Estoque moderado","Estoque confortável")))),""))</f>
        <v/>
      </c>
      <c r="J511" s="182" t="str">
        <f>IF(CADA_PROD!C509="","",SUMIFS(MOVI_ENTR!M:M,MOVI_ENTR!D:D,D511,MOVI_ENTR!O:O,$E$5))</f>
        <v/>
      </c>
      <c r="K511" s="183" t="str">
        <f>IF(CADA_PROD!C509="","",IFERROR($J511/SUM($J$8:$J$1008),""))</f>
        <v/>
      </c>
      <c r="L511" s="183" t="str">
        <f>IF(CADA_PROD!C509="","",IFERROR(H511/SUM($H$8:$H$1008),""))</f>
        <v/>
      </c>
      <c r="M511" s="182" t="str">
        <f>IF(CADA_PROD!$C509="","",IFERROR(SUMIFS(MOVI_ENTR!M:M,MOVI_ENTR!D:D,D511,MOVI_ENTR!O:O,$E$5)/SUMIFS(MOVI_ENTR!I:I,MOVI_ENTR!D:D,D511,MOVI_ENTR!O:O,$E$5),0))</f>
        <v/>
      </c>
      <c r="N511" s="184" t="str">
        <f>IF(CADA_PROD!C509="","",G511/E511)</f>
        <v/>
      </c>
    </row>
    <row r="512" spans="2:14" ht="30" customHeight="1">
      <c r="B512" s="21">
        <f t="shared" si="15"/>
        <v>505</v>
      </c>
      <c r="C512" s="178" t="str">
        <f>IF(CADA_PROD!C510="","",CADA_PROD!C510)</f>
        <v/>
      </c>
      <c r="D512" s="179" t="str">
        <f>IF(CADA_PROD!D510="","",CADA_PROD!D510)</f>
        <v/>
      </c>
      <c r="E512" s="180" t="str">
        <f>IF(CADA_PROD!E510="","",CADA_PROD!E510)</f>
        <v/>
      </c>
      <c r="F512" s="180" t="str">
        <f>IF(CADA_PROD!D510="","",SUMIFS(MOVI_ENTR!I:I,MOVI_ENTR!D:D,D512,MOVI_ENTR!O:O,$E$5))</f>
        <v/>
      </c>
      <c r="G512" s="180" t="str">
        <f>IF(CADA_PROD!C510="","",SUMIFS(MOVI_SAID!H:H,MOVI_SAID!D:D,D512,MOVI_SAID!L:L,$E$5))</f>
        <v/>
      </c>
      <c r="H512" s="180" t="str">
        <f t="shared" si="14"/>
        <v/>
      </c>
      <c r="I512" s="179" t="str">
        <f>IF(CADA_PROD!C510="","",IFERROR(IF(H512&lt;=0,"Sem estoque",IF(H512/E512&lt;0.25,"Quase sem estoque",IF(H512/E512&lt;1.2,"Estoque baixo",IF(H512/E512&lt;2,"Estoque moderado","Estoque confortável")))),""))</f>
        <v/>
      </c>
      <c r="J512" s="182" t="str">
        <f>IF(CADA_PROD!C510="","",SUMIFS(MOVI_ENTR!M:M,MOVI_ENTR!D:D,D512,MOVI_ENTR!O:O,$E$5))</f>
        <v/>
      </c>
      <c r="K512" s="183" t="str">
        <f>IF(CADA_PROD!C510="","",IFERROR($J512/SUM($J$8:$J$1008),""))</f>
        <v/>
      </c>
      <c r="L512" s="183" t="str">
        <f>IF(CADA_PROD!C510="","",IFERROR(H512/SUM($H$8:$H$1008),""))</f>
        <v/>
      </c>
      <c r="M512" s="182" t="str">
        <f>IF(CADA_PROD!$C510="","",IFERROR(SUMIFS(MOVI_ENTR!M:M,MOVI_ENTR!D:D,D512,MOVI_ENTR!O:O,$E$5)/SUMIFS(MOVI_ENTR!I:I,MOVI_ENTR!D:D,D512,MOVI_ENTR!O:O,$E$5),0))</f>
        <v/>
      </c>
      <c r="N512" s="184" t="str">
        <f>IF(CADA_PROD!C510="","",G512/E512)</f>
        <v/>
      </c>
    </row>
    <row r="513" spans="2:14" ht="30" customHeight="1">
      <c r="B513" s="21">
        <f t="shared" si="15"/>
        <v>506</v>
      </c>
      <c r="C513" s="178" t="str">
        <f>IF(CADA_PROD!C511="","",CADA_PROD!C511)</f>
        <v/>
      </c>
      <c r="D513" s="179" t="str">
        <f>IF(CADA_PROD!D511="","",CADA_PROD!D511)</f>
        <v/>
      </c>
      <c r="E513" s="180" t="str">
        <f>IF(CADA_PROD!E511="","",CADA_PROD!E511)</f>
        <v/>
      </c>
      <c r="F513" s="180" t="str">
        <f>IF(CADA_PROD!D511="","",SUMIFS(MOVI_ENTR!I:I,MOVI_ENTR!D:D,D513,MOVI_ENTR!O:O,$E$5))</f>
        <v/>
      </c>
      <c r="G513" s="180" t="str">
        <f>IF(CADA_PROD!C511="","",SUMIFS(MOVI_SAID!H:H,MOVI_SAID!D:D,D513,MOVI_SAID!L:L,$E$5))</f>
        <v/>
      </c>
      <c r="H513" s="180" t="str">
        <f t="shared" si="14"/>
        <v/>
      </c>
      <c r="I513" s="179" t="str">
        <f>IF(CADA_PROD!C511="","",IFERROR(IF(H513&lt;=0,"Sem estoque",IF(H513/E513&lt;0.25,"Quase sem estoque",IF(H513/E513&lt;1.2,"Estoque baixo",IF(H513/E513&lt;2,"Estoque moderado","Estoque confortável")))),""))</f>
        <v/>
      </c>
      <c r="J513" s="182" t="str">
        <f>IF(CADA_PROD!C511="","",SUMIFS(MOVI_ENTR!M:M,MOVI_ENTR!D:D,D513,MOVI_ENTR!O:O,$E$5))</f>
        <v/>
      </c>
      <c r="K513" s="183" t="str">
        <f>IF(CADA_PROD!C511="","",IFERROR($J513/SUM($J$8:$J$1008),""))</f>
        <v/>
      </c>
      <c r="L513" s="183" t="str">
        <f>IF(CADA_PROD!C511="","",IFERROR(H513/SUM($H$8:$H$1008),""))</f>
        <v/>
      </c>
      <c r="M513" s="182" t="str">
        <f>IF(CADA_PROD!$C511="","",IFERROR(SUMIFS(MOVI_ENTR!M:M,MOVI_ENTR!D:D,D513,MOVI_ENTR!O:O,$E$5)/SUMIFS(MOVI_ENTR!I:I,MOVI_ENTR!D:D,D513,MOVI_ENTR!O:O,$E$5),0))</f>
        <v/>
      </c>
      <c r="N513" s="184" t="str">
        <f>IF(CADA_PROD!C511="","",G513/E513)</f>
        <v/>
      </c>
    </row>
    <row r="514" spans="2:14" ht="30" customHeight="1">
      <c r="B514" s="21">
        <f t="shared" si="15"/>
        <v>507</v>
      </c>
      <c r="C514" s="178" t="str">
        <f>IF(CADA_PROD!C512="","",CADA_PROD!C512)</f>
        <v/>
      </c>
      <c r="D514" s="179" t="str">
        <f>IF(CADA_PROD!D512="","",CADA_PROD!D512)</f>
        <v/>
      </c>
      <c r="E514" s="180" t="str">
        <f>IF(CADA_PROD!E512="","",CADA_PROD!E512)</f>
        <v/>
      </c>
      <c r="F514" s="180" t="str">
        <f>IF(CADA_PROD!D512="","",SUMIFS(MOVI_ENTR!I:I,MOVI_ENTR!D:D,D514,MOVI_ENTR!O:O,$E$5))</f>
        <v/>
      </c>
      <c r="G514" s="180" t="str">
        <f>IF(CADA_PROD!C512="","",SUMIFS(MOVI_SAID!H:H,MOVI_SAID!D:D,D514,MOVI_SAID!L:L,$E$5))</f>
        <v/>
      </c>
      <c r="H514" s="180" t="str">
        <f t="shared" si="14"/>
        <v/>
      </c>
      <c r="I514" s="179" t="str">
        <f>IF(CADA_PROD!C512="","",IFERROR(IF(H514&lt;=0,"Sem estoque",IF(H514/E514&lt;0.25,"Quase sem estoque",IF(H514/E514&lt;1.2,"Estoque baixo",IF(H514/E514&lt;2,"Estoque moderado","Estoque confortável")))),""))</f>
        <v/>
      </c>
      <c r="J514" s="182" t="str">
        <f>IF(CADA_PROD!C512="","",SUMIFS(MOVI_ENTR!M:M,MOVI_ENTR!D:D,D514,MOVI_ENTR!O:O,$E$5))</f>
        <v/>
      </c>
      <c r="K514" s="183" t="str">
        <f>IF(CADA_PROD!C512="","",IFERROR($J514/SUM($J$8:$J$1008),""))</f>
        <v/>
      </c>
      <c r="L514" s="183" t="str">
        <f>IF(CADA_PROD!C512="","",IFERROR(H514/SUM($H$8:$H$1008),""))</f>
        <v/>
      </c>
      <c r="M514" s="182" t="str">
        <f>IF(CADA_PROD!$C512="","",IFERROR(SUMIFS(MOVI_ENTR!M:M,MOVI_ENTR!D:D,D514,MOVI_ENTR!O:O,$E$5)/SUMIFS(MOVI_ENTR!I:I,MOVI_ENTR!D:D,D514,MOVI_ENTR!O:O,$E$5),0))</f>
        <v/>
      </c>
      <c r="N514" s="184" t="str">
        <f>IF(CADA_PROD!C512="","",G514/E514)</f>
        <v/>
      </c>
    </row>
    <row r="515" spans="2:14" ht="30" customHeight="1">
      <c r="B515" s="21">
        <f t="shared" si="15"/>
        <v>508</v>
      </c>
      <c r="C515" s="178" t="str">
        <f>IF(CADA_PROD!C513="","",CADA_PROD!C513)</f>
        <v/>
      </c>
      <c r="D515" s="179" t="str">
        <f>IF(CADA_PROD!D513="","",CADA_PROD!D513)</f>
        <v/>
      </c>
      <c r="E515" s="180" t="str">
        <f>IF(CADA_PROD!E513="","",CADA_PROD!E513)</f>
        <v/>
      </c>
      <c r="F515" s="180" t="str">
        <f>IF(CADA_PROD!D513="","",SUMIFS(MOVI_ENTR!I:I,MOVI_ENTR!D:D,D515,MOVI_ENTR!O:O,$E$5))</f>
        <v/>
      </c>
      <c r="G515" s="180" t="str">
        <f>IF(CADA_PROD!C513="","",SUMIFS(MOVI_SAID!H:H,MOVI_SAID!D:D,D515,MOVI_SAID!L:L,$E$5))</f>
        <v/>
      </c>
      <c r="H515" s="180" t="str">
        <f t="shared" si="14"/>
        <v/>
      </c>
      <c r="I515" s="179" t="str">
        <f>IF(CADA_PROD!C513="","",IFERROR(IF(H515&lt;=0,"Sem estoque",IF(H515/E515&lt;0.25,"Quase sem estoque",IF(H515/E515&lt;1.2,"Estoque baixo",IF(H515/E515&lt;2,"Estoque moderado","Estoque confortável")))),""))</f>
        <v/>
      </c>
      <c r="J515" s="182" t="str">
        <f>IF(CADA_PROD!C513="","",SUMIFS(MOVI_ENTR!M:M,MOVI_ENTR!D:D,D515,MOVI_ENTR!O:O,$E$5))</f>
        <v/>
      </c>
      <c r="K515" s="183" t="str">
        <f>IF(CADA_PROD!C513="","",IFERROR($J515/SUM($J$8:$J$1008),""))</f>
        <v/>
      </c>
      <c r="L515" s="183" t="str">
        <f>IF(CADA_PROD!C513="","",IFERROR(H515/SUM($H$8:$H$1008),""))</f>
        <v/>
      </c>
      <c r="M515" s="182" t="str">
        <f>IF(CADA_PROD!$C513="","",IFERROR(SUMIFS(MOVI_ENTR!M:M,MOVI_ENTR!D:D,D515,MOVI_ENTR!O:O,$E$5)/SUMIFS(MOVI_ENTR!I:I,MOVI_ENTR!D:D,D515,MOVI_ENTR!O:O,$E$5),0))</f>
        <v/>
      </c>
      <c r="N515" s="184" t="str">
        <f>IF(CADA_PROD!C513="","",G515/E515)</f>
        <v/>
      </c>
    </row>
    <row r="516" spans="2:14" ht="30" customHeight="1">
      <c r="B516" s="21">
        <f t="shared" si="15"/>
        <v>509</v>
      </c>
      <c r="C516" s="178" t="str">
        <f>IF(CADA_PROD!C514="","",CADA_PROD!C514)</f>
        <v/>
      </c>
      <c r="D516" s="179" t="str">
        <f>IF(CADA_PROD!D514="","",CADA_PROD!D514)</f>
        <v/>
      </c>
      <c r="E516" s="180" t="str">
        <f>IF(CADA_PROD!E514="","",CADA_PROD!E514)</f>
        <v/>
      </c>
      <c r="F516" s="180" t="str">
        <f>IF(CADA_PROD!D514="","",SUMIFS(MOVI_ENTR!I:I,MOVI_ENTR!D:D,D516,MOVI_ENTR!O:O,$E$5))</f>
        <v/>
      </c>
      <c r="G516" s="180" t="str">
        <f>IF(CADA_PROD!C514="","",SUMIFS(MOVI_SAID!H:H,MOVI_SAID!D:D,D516,MOVI_SAID!L:L,$E$5))</f>
        <v/>
      </c>
      <c r="H516" s="180" t="str">
        <f t="shared" si="14"/>
        <v/>
      </c>
      <c r="I516" s="179" t="str">
        <f>IF(CADA_PROD!C514="","",IFERROR(IF(H516&lt;=0,"Sem estoque",IF(H516/E516&lt;0.25,"Quase sem estoque",IF(H516/E516&lt;1.2,"Estoque baixo",IF(H516/E516&lt;2,"Estoque moderado","Estoque confortável")))),""))</f>
        <v/>
      </c>
      <c r="J516" s="182" t="str">
        <f>IF(CADA_PROD!C514="","",SUMIFS(MOVI_ENTR!M:M,MOVI_ENTR!D:D,D516,MOVI_ENTR!O:O,$E$5))</f>
        <v/>
      </c>
      <c r="K516" s="183" t="str">
        <f>IF(CADA_PROD!C514="","",IFERROR($J516/SUM($J$8:$J$1008),""))</f>
        <v/>
      </c>
      <c r="L516" s="183" t="str">
        <f>IF(CADA_PROD!C514="","",IFERROR(H516/SUM($H$8:$H$1008),""))</f>
        <v/>
      </c>
      <c r="M516" s="182" t="str">
        <f>IF(CADA_PROD!$C514="","",IFERROR(SUMIFS(MOVI_ENTR!M:M,MOVI_ENTR!D:D,D516,MOVI_ENTR!O:O,$E$5)/SUMIFS(MOVI_ENTR!I:I,MOVI_ENTR!D:D,D516,MOVI_ENTR!O:O,$E$5),0))</f>
        <v/>
      </c>
      <c r="N516" s="184" t="str">
        <f>IF(CADA_PROD!C514="","",G516/E516)</f>
        <v/>
      </c>
    </row>
    <row r="517" spans="2:14" ht="30" customHeight="1">
      <c r="B517" s="21">
        <f t="shared" si="15"/>
        <v>510</v>
      </c>
      <c r="C517" s="178" t="str">
        <f>IF(CADA_PROD!C515="","",CADA_PROD!C515)</f>
        <v/>
      </c>
      <c r="D517" s="179" t="str">
        <f>IF(CADA_PROD!D515="","",CADA_PROD!D515)</f>
        <v/>
      </c>
      <c r="E517" s="180" t="str">
        <f>IF(CADA_PROD!E515="","",CADA_PROD!E515)</f>
        <v/>
      </c>
      <c r="F517" s="180" t="str">
        <f>IF(CADA_PROD!D515="","",SUMIFS(MOVI_ENTR!I:I,MOVI_ENTR!D:D,D517,MOVI_ENTR!O:O,$E$5))</f>
        <v/>
      </c>
      <c r="G517" s="180" t="str">
        <f>IF(CADA_PROD!C515="","",SUMIFS(MOVI_SAID!H:H,MOVI_SAID!D:D,D517,MOVI_SAID!L:L,$E$5))</f>
        <v/>
      </c>
      <c r="H517" s="180" t="str">
        <f t="shared" si="14"/>
        <v/>
      </c>
      <c r="I517" s="179" t="str">
        <f>IF(CADA_PROD!C515="","",IFERROR(IF(H517&lt;=0,"Sem estoque",IF(H517/E517&lt;0.25,"Quase sem estoque",IF(H517/E517&lt;1.2,"Estoque baixo",IF(H517/E517&lt;2,"Estoque moderado","Estoque confortável")))),""))</f>
        <v/>
      </c>
      <c r="J517" s="182" t="str">
        <f>IF(CADA_PROD!C515="","",SUMIFS(MOVI_ENTR!M:M,MOVI_ENTR!D:D,D517,MOVI_ENTR!O:O,$E$5))</f>
        <v/>
      </c>
      <c r="K517" s="183" t="str">
        <f>IF(CADA_PROD!C515="","",IFERROR($J517/SUM($J$8:$J$1008),""))</f>
        <v/>
      </c>
      <c r="L517" s="183" t="str">
        <f>IF(CADA_PROD!C515="","",IFERROR(H517/SUM($H$8:$H$1008),""))</f>
        <v/>
      </c>
      <c r="M517" s="182" t="str">
        <f>IF(CADA_PROD!$C515="","",IFERROR(SUMIFS(MOVI_ENTR!M:M,MOVI_ENTR!D:D,D517,MOVI_ENTR!O:O,$E$5)/SUMIFS(MOVI_ENTR!I:I,MOVI_ENTR!D:D,D517,MOVI_ENTR!O:O,$E$5),0))</f>
        <v/>
      </c>
      <c r="N517" s="184" t="str">
        <f>IF(CADA_PROD!C515="","",G517/E517)</f>
        <v/>
      </c>
    </row>
    <row r="518" spans="2:14" ht="30" customHeight="1">
      <c r="B518" s="21">
        <f t="shared" si="15"/>
        <v>511</v>
      </c>
      <c r="C518" s="178" t="str">
        <f>IF(CADA_PROD!C516="","",CADA_PROD!C516)</f>
        <v/>
      </c>
      <c r="D518" s="179" t="str">
        <f>IF(CADA_PROD!D516="","",CADA_PROD!D516)</f>
        <v/>
      </c>
      <c r="E518" s="180" t="str">
        <f>IF(CADA_PROD!E516="","",CADA_PROD!E516)</f>
        <v/>
      </c>
      <c r="F518" s="180" t="str">
        <f>IF(CADA_PROD!D516="","",SUMIFS(MOVI_ENTR!I:I,MOVI_ENTR!D:D,D518,MOVI_ENTR!O:O,$E$5))</f>
        <v/>
      </c>
      <c r="G518" s="180" t="str">
        <f>IF(CADA_PROD!C516="","",SUMIFS(MOVI_SAID!H:H,MOVI_SAID!D:D,D518,MOVI_SAID!L:L,$E$5))</f>
        <v/>
      </c>
      <c r="H518" s="180" t="str">
        <f t="shared" si="14"/>
        <v/>
      </c>
      <c r="I518" s="179" t="str">
        <f>IF(CADA_PROD!C516="","",IFERROR(IF(H518&lt;=0,"Sem estoque",IF(H518/E518&lt;0.25,"Quase sem estoque",IF(H518/E518&lt;1.2,"Estoque baixo",IF(H518/E518&lt;2,"Estoque moderado","Estoque confortável")))),""))</f>
        <v/>
      </c>
      <c r="J518" s="182" t="str">
        <f>IF(CADA_PROD!C516="","",SUMIFS(MOVI_ENTR!M:M,MOVI_ENTR!D:D,D518,MOVI_ENTR!O:O,$E$5))</f>
        <v/>
      </c>
      <c r="K518" s="183" t="str">
        <f>IF(CADA_PROD!C516="","",IFERROR($J518/SUM($J$8:$J$1008),""))</f>
        <v/>
      </c>
      <c r="L518" s="183" t="str">
        <f>IF(CADA_PROD!C516="","",IFERROR(H518/SUM($H$8:$H$1008),""))</f>
        <v/>
      </c>
      <c r="M518" s="182" t="str">
        <f>IF(CADA_PROD!$C516="","",IFERROR(SUMIFS(MOVI_ENTR!M:M,MOVI_ENTR!D:D,D518,MOVI_ENTR!O:O,$E$5)/SUMIFS(MOVI_ENTR!I:I,MOVI_ENTR!D:D,D518,MOVI_ENTR!O:O,$E$5),0))</f>
        <v/>
      </c>
      <c r="N518" s="184" t="str">
        <f>IF(CADA_PROD!C516="","",G518/E518)</f>
        <v/>
      </c>
    </row>
    <row r="519" spans="2:14" ht="30" customHeight="1">
      <c r="B519" s="21">
        <f t="shared" si="15"/>
        <v>512</v>
      </c>
      <c r="C519" s="178" t="str">
        <f>IF(CADA_PROD!C517="","",CADA_PROD!C517)</f>
        <v/>
      </c>
      <c r="D519" s="179" t="str">
        <f>IF(CADA_PROD!D517="","",CADA_PROD!D517)</f>
        <v/>
      </c>
      <c r="E519" s="180" t="str">
        <f>IF(CADA_PROD!E517="","",CADA_PROD!E517)</f>
        <v/>
      </c>
      <c r="F519" s="180" t="str">
        <f>IF(CADA_PROD!D517="","",SUMIFS(MOVI_ENTR!I:I,MOVI_ENTR!D:D,D519,MOVI_ENTR!O:O,$E$5))</f>
        <v/>
      </c>
      <c r="G519" s="180" t="str">
        <f>IF(CADA_PROD!C517="","",SUMIFS(MOVI_SAID!H:H,MOVI_SAID!D:D,D519,MOVI_SAID!L:L,$E$5))</f>
        <v/>
      </c>
      <c r="H519" s="180" t="str">
        <f t="shared" si="14"/>
        <v/>
      </c>
      <c r="I519" s="179" t="str">
        <f>IF(CADA_PROD!C517="","",IFERROR(IF(H519&lt;=0,"Sem estoque",IF(H519/E519&lt;0.25,"Quase sem estoque",IF(H519/E519&lt;1.2,"Estoque baixo",IF(H519/E519&lt;2,"Estoque moderado","Estoque confortável")))),""))</f>
        <v/>
      </c>
      <c r="J519" s="182" t="str">
        <f>IF(CADA_PROD!C517="","",SUMIFS(MOVI_ENTR!M:M,MOVI_ENTR!D:D,D519,MOVI_ENTR!O:O,$E$5))</f>
        <v/>
      </c>
      <c r="K519" s="183" t="str">
        <f>IF(CADA_PROD!C517="","",IFERROR($J519/SUM($J$8:$J$1008),""))</f>
        <v/>
      </c>
      <c r="L519" s="183" t="str">
        <f>IF(CADA_PROD!C517="","",IFERROR(H519/SUM($H$8:$H$1008),""))</f>
        <v/>
      </c>
      <c r="M519" s="182" t="str">
        <f>IF(CADA_PROD!$C517="","",IFERROR(SUMIFS(MOVI_ENTR!M:M,MOVI_ENTR!D:D,D519,MOVI_ENTR!O:O,$E$5)/SUMIFS(MOVI_ENTR!I:I,MOVI_ENTR!D:D,D519,MOVI_ENTR!O:O,$E$5),0))</f>
        <v/>
      </c>
      <c r="N519" s="184" t="str">
        <f>IF(CADA_PROD!C517="","",G519/E519)</f>
        <v/>
      </c>
    </row>
    <row r="520" spans="2:14" ht="30" customHeight="1">
      <c r="B520" s="21">
        <f t="shared" si="15"/>
        <v>513</v>
      </c>
      <c r="C520" s="178" t="str">
        <f>IF(CADA_PROD!C518="","",CADA_PROD!C518)</f>
        <v/>
      </c>
      <c r="D520" s="179" t="str">
        <f>IF(CADA_PROD!D518="","",CADA_PROD!D518)</f>
        <v/>
      </c>
      <c r="E520" s="180" t="str">
        <f>IF(CADA_PROD!E518="","",CADA_PROD!E518)</f>
        <v/>
      </c>
      <c r="F520" s="180" t="str">
        <f>IF(CADA_PROD!D518="","",SUMIFS(MOVI_ENTR!I:I,MOVI_ENTR!D:D,D520,MOVI_ENTR!O:O,$E$5))</f>
        <v/>
      </c>
      <c r="G520" s="180" t="str">
        <f>IF(CADA_PROD!C518="","",SUMIFS(MOVI_SAID!H:H,MOVI_SAID!D:D,D520,MOVI_SAID!L:L,$E$5))</f>
        <v/>
      </c>
      <c r="H520" s="180" t="str">
        <f t="shared" si="14"/>
        <v/>
      </c>
      <c r="I520" s="179" t="str">
        <f>IF(CADA_PROD!C518="","",IFERROR(IF(H520&lt;=0,"Sem estoque",IF(H520/E520&lt;0.25,"Quase sem estoque",IF(H520/E520&lt;1.2,"Estoque baixo",IF(H520/E520&lt;2,"Estoque moderado","Estoque confortável")))),""))</f>
        <v/>
      </c>
      <c r="J520" s="182" t="str">
        <f>IF(CADA_PROD!C518="","",SUMIFS(MOVI_ENTR!M:M,MOVI_ENTR!D:D,D520,MOVI_ENTR!O:O,$E$5))</f>
        <v/>
      </c>
      <c r="K520" s="183" t="str">
        <f>IF(CADA_PROD!C518="","",IFERROR($J520/SUM($J$8:$J$1008),""))</f>
        <v/>
      </c>
      <c r="L520" s="183" t="str">
        <f>IF(CADA_PROD!C518="","",IFERROR(H520/SUM($H$8:$H$1008),""))</f>
        <v/>
      </c>
      <c r="M520" s="182" t="str">
        <f>IF(CADA_PROD!$C518="","",IFERROR(SUMIFS(MOVI_ENTR!M:M,MOVI_ENTR!D:D,D520,MOVI_ENTR!O:O,$E$5)/SUMIFS(MOVI_ENTR!I:I,MOVI_ENTR!D:D,D520,MOVI_ENTR!O:O,$E$5),0))</f>
        <v/>
      </c>
      <c r="N520" s="184" t="str">
        <f>IF(CADA_PROD!C518="","",G520/E520)</f>
        <v/>
      </c>
    </row>
    <row r="521" spans="2:14" ht="30" customHeight="1">
      <c r="B521" s="21">
        <f t="shared" si="15"/>
        <v>514</v>
      </c>
      <c r="C521" s="178" t="str">
        <f>IF(CADA_PROD!C519="","",CADA_PROD!C519)</f>
        <v/>
      </c>
      <c r="D521" s="179" t="str">
        <f>IF(CADA_PROD!D519="","",CADA_PROD!D519)</f>
        <v/>
      </c>
      <c r="E521" s="180" t="str">
        <f>IF(CADA_PROD!E519="","",CADA_PROD!E519)</f>
        <v/>
      </c>
      <c r="F521" s="180" t="str">
        <f>IF(CADA_PROD!D519="","",SUMIFS(MOVI_ENTR!I:I,MOVI_ENTR!D:D,D521,MOVI_ENTR!O:O,$E$5))</f>
        <v/>
      </c>
      <c r="G521" s="180" t="str">
        <f>IF(CADA_PROD!C519="","",SUMIFS(MOVI_SAID!H:H,MOVI_SAID!D:D,D521,MOVI_SAID!L:L,$E$5))</f>
        <v/>
      </c>
      <c r="H521" s="180" t="str">
        <f t="shared" ref="H521:H584" si="16">IFERROR(F521-G521,"")</f>
        <v/>
      </c>
      <c r="I521" s="179" t="str">
        <f>IF(CADA_PROD!C519="","",IFERROR(IF(H521&lt;=0,"Sem estoque",IF(H521/E521&lt;0.25,"Quase sem estoque",IF(H521/E521&lt;1.2,"Estoque baixo",IF(H521/E521&lt;2,"Estoque moderado","Estoque confortável")))),""))</f>
        <v/>
      </c>
      <c r="J521" s="182" t="str">
        <f>IF(CADA_PROD!C519="","",SUMIFS(MOVI_ENTR!M:M,MOVI_ENTR!D:D,D521,MOVI_ENTR!O:O,$E$5))</f>
        <v/>
      </c>
      <c r="K521" s="183" t="str">
        <f>IF(CADA_PROD!C519="","",IFERROR($J521/SUM($J$8:$J$1008),""))</f>
        <v/>
      </c>
      <c r="L521" s="183" t="str">
        <f>IF(CADA_PROD!C519="","",IFERROR(H521/SUM($H$8:$H$1008),""))</f>
        <v/>
      </c>
      <c r="M521" s="182" t="str">
        <f>IF(CADA_PROD!$C519="","",IFERROR(SUMIFS(MOVI_ENTR!M:M,MOVI_ENTR!D:D,D521,MOVI_ENTR!O:O,$E$5)/SUMIFS(MOVI_ENTR!I:I,MOVI_ENTR!D:D,D521,MOVI_ENTR!O:O,$E$5),0))</f>
        <v/>
      </c>
      <c r="N521" s="184" t="str">
        <f>IF(CADA_PROD!C519="","",G521/E521)</f>
        <v/>
      </c>
    </row>
    <row r="522" spans="2:14" ht="30" customHeight="1">
      <c r="B522" s="21">
        <f t="shared" ref="B522:B585" si="17">B521+1</f>
        <v>515</v>
      </c>
      <c r="C522" s="178" t="str">
        <f>IF(CADA_PROD!C520="","",CADA_PROD!C520)</f>
        <v/>
      </c>
      <c r="D522" s="179" t="str">
        <f>IF(CADA_PROD!D520="","",CADA_PROD!D520)</f>
        <v/>
      </c>
      <c r="E522" s="180" t="str">
        <f>IF(CADA_PROD!E520="","",CADA_PROD!E520)</f>
        <v/>
      </c>
      <c r="F522" s="180" t="str">
        <f>IF(CADA_PROD!D520="","",SUMIFS(MOVI_ENTR!I:I,MOVI_ENTR!D:D,D522,MOVI_ENTR!O:O,$E$5))</f>
        <v/>
      </c>
      <c r="G522" s="180" t="str">
        <f>IF(CADA_PROD!C520="","",SUMIFS(MOVI_SAID!H:H,MOVI_SAID!D:D,D522,MOVI_SAID!L:L,$E$5))</f>
        <v/>
      </c>
      <c r="H522" s="180" t="str">
        <f t="shared" si="16"/>
        <v/>
      </c>
      <c r="I522" s="179" t="str">
        <f>IF(CADA_PROD!C520="","",IFERROR(IF(H522&lt;=0,"Sem estoque",IF(H522/E522&lt;0.25,"Quase sem estoque",IF(H522/E522&lt;1.2,"Estoque baixo",IF(H522/E522&lt;2,"Estoque moderado","Estoque confortável")))),""))</f>
        <v/>
      </c>
      <c r="J522" s="182" t="str">
        <f>IF(CADA_PROD!C520="","",SUMIFS(MOVI_ENTR!M:M,MOVI_ENTR!D:D,D522,MOVI_ENTR!O:O,$E$5))</f>
        <v/>
      </c>
      <c r="K522" s="183" t="str">
        <f>IF(CADA_PROD!C520="","",IFERROR($J522/SUM($J$8:$J$1008),""))</f>
        <v/>
      </c>
      <c r="L522" s="183" t="str">
        <f>IF(CADA_PROD!C520="","",IFERROR(H522/SUM($H$8:$H$1008),""))</f>
        <v/>
      </c>
      <c r="M522" s="182" t="str">
        <f>IF(CADA_PROD!$C520="","",IFERROR(SUMIFS(MOVI_ENTR!M:M,MOVI_ENTR!D:D,D522,MOVI_ENTR!O:O,$E$5)/SUMIFS(MOVI_ENTR!I:I,MOVI_ENTR!D:D,D522,MOVI_ENTR!O:O,$E$5),0))</f>
        <v/>
      </c>
      <c r="N522" s="184" t="str">
        <f>IF(CADA_PROD!C520="","",G522/E522)</f>
        <v/>
      </c>
    </row>
    <row r="523" spans="2:14" ht="30" customHeight="1">
      <c r="B523" s="21">
        <f t="shared" si="17"/>
        <v>516</v>
      </c>
      <c r="C523" s="178" t="str">
        <f>IF(CADA_PROD!C521="","",CADA_PROD!C521)</f>
        <v/>
      </c>
      <c r="D523" s="179" t="str">
        <f>IF(CADA_PROD!D521="","",CADA_PROD!D521)</f>
        <v/>
      </c>
      <c r="E523" s="180" t="str">
        <f>IF(CADA_PROD!E521="","",CADA_PROD!E521)</f>
        <v/>
      </c>
      <c r="F523" s="180" t="str">
        <f>IF(CADA_PROD!D521="","",SUMIFS(MOVI_ENTR!I:I,MOVI_ENTR!D:D,D523,MOVI_ENTR!O:O,$E$5))</f>
        <v/>
      </c>
      <c r="G523" s="180" t="str">
        <f>IF(CADA_PROD!C521="","",SUMIFS(MOVI_SAID!H:H,MOVI_SAID!D:D,D523,MOVI_SAID!L:L,$E$5))</f>
        <v/>
      </c>
      <c r="H523" s="180" t="str">
        <f t="shared" si="16"/>
        <v/>
      </c>
      <c r="I523" s="179" t="str">
        <f>IF(CADA_PROD!C521="","",IFERROR(IF(H523&lt;=0,"Sem estoque",IF(H523/E523&lt;0.25,"Quase sem estoque",IF(H523/E523&lt;1.2,"Estoque baixo",IF(H523/E523&lt;2,"Estoque moderado","Estoque confortável")))),""))</f>
        <v/>
      </c>
      <c r="J523" s="182" t="str">
        <f>IF(CADA_PROD!C521="","",SUMIFS(MOVI_ENTR!M:M,MOVI_ENTR!D:D,D523,MOVI_ENTR!O:O,$E$5))</f>
        <v/>
      </c>
      <c r="K523" s="183" t="str">
        <f>IF(CADA_PROD!C521="","",IFERROR($J523/SUM($J$8:$J$1008),""))</f>
        <v/>
      </c>
      <c r="L523" s="183" t="str">
        <f>IF(CADA_PROD!C521="","",IFERROR(H523/SUM($H$8:$H$1008),""))</f>
        <v/>
      </c>
      <c r="M523" s="182" t="str">
        <f>IF(CADA_PROD!$C521="","",IFERROR(SUMIFS(MOVI_ENTR!M:M,MOVI_ENTR!D:D,D523,MOVI_ENTR!O:O,$E$5)/SUMIFS(MOVI_ENTR!I:I,MOVI_ENTR!D:D,D523,MOVI_ENTR!O:O,$E$5),0))</f>
        <v/>
      </c>
      <c r="N523" s="184" t="str">
        <f>IF(CADA_PROD!C521="","",G523/E523)</f>
        <v/>
      </c>
    </row>
    <row r="524" spans="2:14" ht="30" customHeight="1">
      <c r="B524" s="21">
        <f t="shared" si="17"/>
        <v>517</v>
      </c>
      <c r="C524" s="178" t="str">
        <f>IF(CADA_PROD!C522="","",CADA_PROD!C522)</f>
        <v/>
      </c>
      <c r="D524" s="179" t="str">
        <f>IF(CADA_PROD!D522="","",CADA_PROD!D522)</f>
        <v/>
      </c>
      <c r="E524" s="180" t="str">
        <f>IF(CADA_PROD!E522="","",CADA_PROD!E522)</f>
        <v/>
      </c>
      <c r="F524" s="180" t="str">
        <f>IF(CADA_PROD!D522="","",SUMIFS(MOVI_ENTR!I:I,MOVI_ENTR!D:D,D524,MOVI_ENTR!O:O,$E$5))</f>
        <v/>
      </c>
      <c r="G524" s="180" t="str">
        <f>IF(CADA_PROD!C522="","",SUMIFS(MOVI_SAID!H:H,MOVI_SAID!D:D,D524,MOVI_SAID!L:L,$E$5))</f>
        <v/>
      </c>
      <c r="H524" s="180" t="str">
        <f t="shared" si="16"/>
        <v/>
      </c>
      <c r="I524" s="179" t="str">
        <f>IF(CADA_PROD!C522="","",IFERROR(IF(H524&lt;=0,"Sem estoque",IF(H524/E524&lt;0.25,"Quase sem estoque",IF(H524/E524&lt;1.2,"Estoque baixo",IF(H524/E524&lt;2,"Estoque moderado","Estoque confortável")))),""))</f>
        <v/>
      </c>
      <c r="J524" s="182" t="str">
        <f>IF(CADA_PROD!C522="","",SUMIFS(MOVI_ENTR!M:M,MOVI_ENTR!D:D,D524,MOVI_ENTR!O:O,$E$5))</f>
        <v/>
      </c>
      <c r="K524" s="183" t="str">
        <f>IF(CADA_PROD!C522="","",IFERROR($J524/SUM($J$8:$J$1008),""))</f>
        <v/>
      </c>
      <c r="L524" s="183" t="str">
        <f>IF(CADA_PROD!C522="","",IFERROR(H524/SUM($H$8:$H$1008),""))</f>
        <v/>
      </c>
      <c r="M524" s="182" t="str">
        <f>IF(CADA_PROD!$C522="","",IFERROR(SUMIFS(MOVI_ENTR!M:M,MOVI_ENTR!D:D,D524,MOVI_ENTR!O:O,$E$5)/SUMIFS(MOVI_ENTR!I:I,MOVI_ENTR!D:D,D524,MOVI_ENTR!O:O,$E$5),0))</f>
        <v/>
      </c>
      <c r="N524" s="184" t="str">
        <f>IF(CADA_PROD!C522="","",G524/E524)</f>
        <v/>
      </c>
    </row>
    <row r="525" spans="2:14" ht="30" customHeight="1">
      <c r="B525" s="21">
        <f t="shared" si="17"/>
        <v>518</v>
      </c>
      <c r="C525" s="178" t="str">
        <f>IF(CADA_PROD!C523="","",CADA_PROD!C523)</f>
        <v/>
      </c>
      <c r="D525" s="179" t="str">
        <f>IF(CADA_PROD!D523="","",CADA_PROD!D523)</f>
        <v/>
      </c>
      <c r="E525" s="180" t="str">
        <f>IF(CADA_PROD!E523="","",CADA_PROD!E523)</f>
        <v/>
      </c>
      <c r="F525" s="180" t="str">
        <f>IF(CADA_PROD!D523="","",SUMIFS(MOVI_ENTR!I:I,MOVI_ENTR!D:D,D525,MOVI_ENTR!O:O,$E$5))</f>
        <v/>
      </c>
      <c r="G525" s="180" t="str">
        <f>IF(CADA_PROD!C523="","",SUMIFS(MOVI_SAID!H:H,MOVI_SAID!D:D,D525,MOVI_SAID!L:L,$E$5))</f>
        <v/>
      </c>
      <c r="H525" s="180" t="str">
        <f t="shared" si="16"/>
        <v/>
      </c>
      <c r="I525" s="179" t="str">
        <f>IF(CADA_PROD!C523="","",IFERROR(IF(H525&lt;=0,"Sem estoque",IF(H525/E525&lt;0.25,"Quase sem estoque",IF(H525/E525&lt;1.2,"Estoque baixo",IF(H525/E525&lt;2,"Estoque moderado","Estoque confortável")))),""))</f>
        <v/>
      </c>
      <c r="J525" s="182" t="str">
        <f>IF(CADA_PROD!C523="","",SUMIFS(MOVI_ENTR!M:M,MOVI_ENTR!D:D,D525,MOVI_ENTR!O:O,$E$5))</f>
        <v/>
      </c>
      <c r="K525" s="183" t="str">
        <f>IF(CADA_PROD!C523="","",IFERROR($J525/SUM($J$8:$J$1008),""))</f>
        <v/>
      </c>
      <c r="L525" s="183" t="str">
        <f>IF(CADA_PROD!C523="","",IFERROR(H525/SUM($H$8:$H$1008),""))</f>
        <v/>
      </c>
      <c r="M525" s="182" t="str">
        <f>IF(CADA_PROD!$C523="","",IFERROR(SUMIFS(MOVI_ENTR!M:M,MOVI_ENTR!D:D,D525,MOVI_ENTR!O:O,$E$5)/SUMIFS(MOVI_ENTR!I:I,MOVI_ENTR!D:D,D525,MOVI_ENTR!O:O,$E$5),0))</f>
        <v/>
      </c>
      <c r="N525" s="184" t="str">
        <f>IF(CADA_PROD!C523="","",G525/E525)</f>
        <v/>
      </c>
    </row>
    <row r="526" spans="2:14" ht="30" customHeight="1">
      <c r="B526" s="21">
        <f t="shared" si="17"/>
        <v>519</v>
      </c>
      <c r="C526" s="178" t="str">
        <f>IF(CADA_PROD!C524="","",CADA_PROD!C524)</f>
        <v/>
      </c>
      <c r="D526" s="179" t="str">
        <f>IF(CADA_PROD!D524="","",CADA_PROD!D524)</f>
        <v/>
      </c>
      <c r="E526" s="180" t="str">
        <f>IF(CADA_PROD!E524="","",CADA_PROD!E524)</f>
        <v/>
      </c>
      <c r="F526" s="180" t="str">
        <f>IF(CADA_PROD!D524="","",SUMIFS(MOVI_ENTR!I:I,MOVI_ENTR!D:D,D526,MOVI_ENTR!O:O,$E$5))</f>
        <v/>
      </c>
      <c r="G526" s="180" t="str">
        <f>IF(CADA_PROD!C524="","",SUMIFS(MOVI_SAID!H:H,MOVI_SAID!D:D,D526,MOVI_SAID!L:L,$E$5))</f>
        <v/>
      </c>
      <c r="H526" s="180" t="str">
        <f t="shared" si="16"/>
        <v/>
      </c>
      <c r="I526" s="179" t="str">
        <f>IF(CADA_PROD!C524="","",IFERROR(IF(H526&lt;=0,"Sem estoque",IF(H526/E526&lt;0.25,"Quase sem estoque",IF(H526/E526&lt;1.2,"Estoque baixo",IF(H526/E526&lt;2,"Estoque moderado","Estoque confortável")))),""))</f>
        <v/>
      </c>
      <c r="J526" s="182" t="str">
        <f>IF(CADA_PROD!C524="","",SUMIFS(MOVI_ENTR!M:M,MOVI_ENTR!D:D,D526,MOVI_ENTR!O:O,$E$5))</f>
        <v/>
      </c>
      <c r="K526" s="183" t="str">
        <f>IF(CADA_PROD!C524="","",IFERROR($J526/SUM($J$8:$J$1008),""))</f>
        <v/>
      </c>
      <c r="L526" s="183" t="str">
        <f>IF(CADA_PROD!C524="","",IFERROR(H526/SUM($H$8:$H$1008),""))</f>
        <v/>
      </c>
      <c r="M526" s="182" t="str">
        <f>IF(CADA_PROD!$C524="","",IFERROR(SUMIFS(MOVI_ENTR!M:M,MOVI_ENTR!D:D,D526,MOVI_ENTR!O:O,$E$5)/SUMIFS(MOVI_ENTR!I:I,MOVI_ENTR!D:D,D526,MOVI_ENTR!O:O,$E$5),0))</f>
        <v/>
      </c>
      <c r="N526" s="184" t="str">
        <f>IF(CADA_PROD!C524="","",G526/E526)</f>
        <v/>
      </c>
    </row>
    <row r="527" spans="2:14" ht="30" customHeight="1">
      <c r="B527" s="21">
        <f t="shared" si="17"/>
        <v>520</v>
      </c>
      <c r="C527" s="178" t="str">
        <f>IF(CADA_PROD!C525="","",CADA_PROD!C525)</f>
        <v/>
      </c>
      <c r="D527" s="179" t="str">
        <f>IF(CADA_PROD!D525="","",CADA_PROD!D525)</f>
        <v/>
      </c>
      <c r="E527" s="180" t="str">
        <f>IF(CADA_PROD!E525="","",CADA_PROD!E525)</f>
        <v/>
      </c>
      <c r="F527" s="180" t="str">
        <f>IF(CADA_PROD!D525="","",SUMIFS(MOVI_ENTR!I:I,MOVI_ENTR!D:D,D527,MOVI_ENTR!O:O,$E$5))</f>
        <v/>
      </c>
      <c r="G527" s="180" t="str">
        <f>IF(CADA_PROD!C525="","",SUMIFS(MOVI_SAID!H:H,MOVI_SAID!D:D,D527,MOVI_SAID!L:L,$E$5))</f>
        <v/>
      </c>
      <c r="H527" s="180" t="str">
        <f t="shared" si="16"/>
        <v/>
      </c>
      <c r="I527" s="179" t="str">
        <f>IF(CADA_PROD!C525="","",IFERROR(IF(H527&lt;=0,"Sem estoque",IF(H527/E527&lt;0.25,"Quase sem estoque",IF(H527/E527&lt;1.2,"Estoque baixo",IF(H527/E527&lt;2,"Estoque moderado","Estoque confortável")))),""))</f>
        <v/>
      </c>
      <c r="J527" s="182" t="str">
        <f>IF(CADA_PROD!C525="","",SUMIFS(MOVI_ENTR!M:M,MOVI_ENTR!D:D,D527,MOVI_ENTR!O:O,$E$5))</f>
        <v/>
      </c>
      <c r="K527" s="183" t="str">
        <f>IF(CADA_PROD!C525="","",IFERROR($J527/SUM($J$8:$J$1008),""))</f>
        <v/>
      </c>
      <c r="L527" s="183" t="str">
        <f>IF(CADA_PROD!C525="","",IFERROR(H527/SUM($H$8:$H$1008),""))</f>
        <v/>
      </c>
      <c r="M527" s="182" t="str">
        <f>IF(CADA_PROD!$C525="","",IFERROR(SUMIFS(MOVI_ENTR!M:M,MOVI_ENTR!D:D,D527,MOVI_ENTR!O:O,$E$5)/SUMIFS(MOVI_ENTR!I:I,MOVI_ENTR!D:D,D527,MOVI_ENTR!O:O,$E$5),0))</f>
        <v/>
      </c>
      <c r="N527" s="184" t="str">
        <f>IF(CADA_PROD!C525="","",G527/E527)</f>
        <v/>
      </c>
    </row>
    <row r="528" spans="2:14" ht="30" customHeight="1">
      <c r="B528" s="21">
        <f t="shared" si="17"/>
        <v>521</v>
      </c>
      <c r="C528" s="178" t="str">
        <f>IF(CADA_PROD!C526="","",CADA_PROD!C526)</f>
        <v/>
      </c>
      <c r="D528" s="179" t="str">
        <f>IF(CADA_PROD!D526="","",CADA_PROD!D526)</f>
        <v/>
      </c>
      <c r="E528" s="180" t="str">
        <f>IF(CADA_PROD!E526="","",CADA_PROD!E526)</f>
        <v/>
      </c>
      <c r="F528" s="180" t="str">
        <f>IF(CADA_PROD!D526="","",SUMIFS(MOVI_ENTR!I:I,MOVI_ENTR!D:D,D528,MOVI_ENTR!O:O,$E$5))</f>
        <v/>
      </c>
      <c r="G528" s="180" t="str">
        <f>IF(CADA_PROD!C526="","",SUMIFS(MOVI_SAID!H:H,MOVI_SAID!D:D,D528,MOVI_SAID!L:L,$E$5))</f>
        <v/>
      </c>
      <c r="H528" s="180" t="str">
        <f t="shared" si="16"/>
        <v/>
      </c>
      <c r="I528" s="179" t="str">
        <f>IF(CADA_PROD!C526="","",IFERROR(IF(H528&lt;=0,"Sem estoque",IF(H528/E528&lt;0.25,"Quase sem estoque",IF(H528/E528&lt;1.2,"Estoque baixo",IF(H528/E528&lt;2,"Estoque moderado","Estoque confortável")))),""))</f>
        <v/>
      </c>
      <c r="J528" s="182" t="str">
        <f>IF(CADA_PROD!C526="","",SUMIFS(MOVI_ENTR!M:M,MOVI_ENTR!D:D,D528,MOVI_ENTR!O:O,$E$5))</f>
        <v/>
      </c>
      <c r="K528" s="183" t="str">
        <f>IF(CADA_PROD!C526="","",IFERROR($J528/SUM($J$8:$J$1008),""))</f>
        <v/>
      </c>
      <c r="L528" s="183" t="str">
        <f>IF(CADA_PROD!C526="","",IFERROR(H528/SUM($H$8:$H$1008),""))</f>
        <v/>
      </c>
      <c r="M528" s="182" t="str">
        <f>IF(CADA_PROD!$C526="","",IFERROR(SUMIFS(MOVI_ENTR!M:M,MOVI_ENTR!D:D,D528,MOVI_ENTR!O:O,$E$5)/SUMIFS(MOVI_ENTR!I:I,MOVI_ENTR!D:D,D528,MOVI_ENTR!O:O,$E$5),0))</f>
        <v/>
      </c>
      <c r="N528" s="184" t="str">
        <f>IF(CADA_PROD!C526="","",G528/E528)</f>
        <v/>
      </c>
    </row>
    <row r="529" spans="2:14" ht="30" customHeight="1">
      <c r="B529" s="21">
        <f t="shared" si="17"/>
        <v>522</v>
      </c>
      <c r="C529" s="178" t="str">
        <f>IF(CADA_PROD!C527="","",CADA_PROD!C527)</f>
        <v/>
      </c>
      <c r="D529" s="179" t="str">
        <f>IF(CADA_PROD!D527="","",CADA_PROD!D527)</f>
        <v/>
      </c>
      <c r="E529" s="180" t="str">
        <f>IF(CADA_PROD!E527="","",CADA_PROD!E527)</f>
        <v/>
      </c>
      <c r="F529" s="180" t="str">
        <f>IF(CADA_PROD!D527="","",SUMIFS(MOVI_ENTR!I:I,MOVI_ENTR!D:D,D529,MOVI_ENTR!O:O,$E$5))</f>
        <v/>
      </c>
      <c r="G529" s="180" t="str">
        <f>IF(CADA_PROD!C527="","",SUMIFS(MOVI_SAID!H:H,MOVI_SAID!D:D,D529,MOVI_SAID!L:L,$E$5))</f>
        <v/>
      </c>
      <c r="H529" s="180" t="str">
        <f t="shared" si="16"/>
        <v/>
      </c>
      <c r="I529" s="179" t="str">
        <f>IF(CADA_PROD!C527="","",IFERROR(IF(H529&lt;=0,"Sem estoque",IF(H529/E529&lt;0.25,"Quase sem estoque",IF(H529/E529&lt;1.2,"Estoque baixo",IF(H529/E529&lt;2,"Estoque moderado","Estoque confortável")))),""))</f>
        <v/>
      </c>
      <c r="J529" s="182" t="str">
        <f>IF(CADA_PROD!C527="","",SUMIFS(MOVI_ENTR!M:M,MOVI_ENTR!D:D,D529,MOVI_ENTR!O:O,$E$5))</f>
        <v/>
      </c>
      <c r="K529" s="183" t="str">
        <f>IF(CADA_PROD!C527="","",IFERROR($J529/SUM($J$8:$J$1008),""))</f>
        <v/>
      </c>
      <c r="L529" s="183" t="str">
        <f>IF(CADA_PROD!C527="","",IFERROR(H529/SUM($H$8:$H$1008),""))</f>
        <v/>
      </c>
      <c r="M529" s="182" t="str">
        <f>IF(CADA_PROD!$C527="","",IFERROR(SUMIFS(MOVI_ENTR!M:M,MOVI_ENTR!D:D,D529,MOVI_ENTR!O:O,$E$5)/SUMIFS(MOVI_ENTR!I:I,MOVI_ENTR!D:D,D529,MOVI_ENTR!O:O,$E$5),0))</f>
        <v/>
      </c>
      <c r="N529" s="184" t="str">
        <f>IF(CADA_PROD!C527="","",G529/E529)</f>
        <v/>
      </c>
    </row>
    <row r="530" spans="2:14" ht="30" customHeight="1">
      <c r="B530" s="21">
        <f t="shared" si="17"/>
        <v>523</v>
      </c>
      <c r="C530" s="178" t="str">
        <f>IF(CADA_PROD!C528="","",CADA_PROD!C528)</f>
        <v/>
      </c>
      <c r="D530" s="179" t="str">
        <f>IF(CADA_PROD!D528="","",CADA_PROD!D528)</f>
        <v/>
      </c>
      <c r="E530" s="180" t="str">
        <f>IF(CADA_PROD!E528="","",CADA_PROD!E528)</f>
        <v/>
      </c>
      <c r="F530" s="180" t="str">
        <f>IF(CADA_PROD!D528="","",SUMIFS(MOVI_ENTR!I:I,MOVI_ENTR!D:D,D530,MOVI_ENTR!O:O,$E$5))</f>
        <v/>
      </c>
      <c r="G530" s="180" t="str">
        <f>IF(CADA_PROD!C528="","",SUMIFS(MOVI_SAID!H:H,MOVI_SAID!D:D,D530,MOVI_SAID!L:L,$E$5))</f>
        <v/>
      </c>
      <c r="H530" s="180" t="str">
        <f t="shared" si="16"/>
        <v/>
      </c>
      <c r="I530" s="179" t="str">
        <f>IF(CADA_PROD!C528="","",IFERROR(IF(H530&lt;=0,"Sem estoque",IF(H530/E530&lt;0.25,"Quase sem estoque",IF(H530/E530&lt;1.2,"Estoque baixo",IF(H530/E530&lt;2,"Estoque moderado","Estoque confortável")))),""))</f>
        <v/>
      </c>
      <c r="J530" s="182" t="str">
        <f>IF(CADA_PROD!C528="","",SUMIFS(MOVI_ENTR!M:M,MOVI_ENTR!D:D,D530,MOVI_ENTR!O:O,$E$5))</f>
        <v/>
      </c>
      <c r="K530" s="183" t="str">
        <f>IF(CADA_PROD!C528="","",IFERROR($J530/SUM($J$8:$J$1008),""))</f>
        <v/>
      </c>
      <c r="L530" s="183" t="str">
        <f>IF(CADA_PROD!C528="","",IFERROR(H530/SUM($H$8:$H$1008),""))</f>
        <v/>
      </c>
      <c r="M530" s="182" t="str">
        <f>IF(CADA_PROD!$C528="","",IFERROR(SUMIFS(MOVI_ENTR!M:M,MOVI_ENTR!D:D,D530,MOVI_ENTR!O:O,$E$5)/SUMIFS(MOVI_ENTR!I:I,MOVI_ENTR!D:D,D530,MOVI_ENTR!O:O,$E$5),0))</f>
        <v/>
      </c>
      <c r="N530" s="184" t="str">
        <f>IF(CADA_PROD!C528="","",G530/E530)</f>
        <v/>
      </c>
    </row>
    <row r="531" spans="2:14" ht="30" customHeight="1">
      <c r="B531" s="21">
        <f t="shared" si="17"/>
        <v>524</v>
      </c>
      <c r="C531" s="178" t="str">
        <f>IF(CADA_PROD!C529="","",CADA_PROD!C529)</f>
        <v/>
      </c>
      <c r="D531" s="179" t="str">
        <f>IF(CADA_PROD!D529="","",CADA_PROD!D529)</f>
        <v/>
      </c>
      <c r="E531" s="180" t="str">
        <f>IF(CADA_PROD!E529="","",CADA_PROD!E529)</f>
        <v/>
      </c>
      <c r="F531" s="180" t="str">
        <f>IF(CADA_PROD!D529="","",SUMIFS(MOVI_ENTR!I:I,MOVI_ENTR!D:D,D531,MOVI_ENTR!O:O,$E$5))</f>
        <v/>
      </c>
      <c r="G531" s="180" t="str">
        <f>IF(CADA_PROD!C529="","",SUMIFS(MOVI_SAID!H:H,MOVI_SAID!D:D,D531,MOVI_SAID!L:L,$E$5))</f>
        <v/>
      </c>
      <c r="H531" s="180" t="str">
        <f t="shared" si="16"/>
        <v/>
      </c>
      <c r="I531" s="179" t="str">
        <f>IF(CADA_PROD!C529="","",IFERROR(IF(H531&lt;=0,"Sem estoque",IF(H531/E531&lt;0.25,"Quase sem estoque",IF(H531/E531&lt;1.2,"Estoque baixo",IF(H531/E531&lt;2,"Estoque moderado","Estoque confortável")))),""))</f>
        <v/>
      </c>
      <c r="J531" s="182" t="str">
        <f>IF(CADA_PROD!C529="","",SUMIFS(MOVI_ENTR!M:M,MOVI_ENTR!D:D,D531,MOVI_ENTR!O:O,$E$5))</f>
        <v/>
      </c>
      <c r="K531" s="183" t="str">
        <f>IF(CADA_PROD!C529="","",IFERROR($J531/SUM($J$8:$J$1008),""))</f>
        <v/>
      </c>
      <c r="L531" s="183" t="str">
        <f>IF(CADA_PROD!C529="","",IFERROR(H531/SUM($H$8:$H$1008),""))</f>
        <v/>
      </c>
      <c r="M531" s="182" t="str">
        <f>IF(CADA_PROD!$C529="","",IFERROR(SUMIFS(MOVI_ENTR!M:M,MOVI_ENTR!D:D,D531,MOVI_ENTR!O:O,$E$5)/SUMIFS(MOVI_ENTR!I:I,MOVI_ENTR!D:D,D531,MOVI_ENTR!O:O,$E$5),0))</f>
        <v/>
      </c>
      <c r="N531" s="184" t="str">
        <f>IF(CADA_PROD!C529="","",G531/E531)</f>
        <v/>
      </c>
    </row>
    <row r="532" spans="2:14" ht="30" customHeight="1">
      <c r="B532" s="21">
        <f t="shared" si="17"/>
        <v>525</v>
      </c>
      <c r="C532" s="178" t="str">
        <f>IF(CADA_PROD!C530="","",CADA_PROD!C530)</f>
        <v/>
      </c>
      <c r="D532" s="179" t="str">
        <f>IF(CADA_PROD!D530="","",CADA_PROD!D530)</f>
        <v/>
      </c>
      <c r="E532" s="180" t="str">
        <f>IF(CADA_PROD!E530="","",CADA_PROD!E530)</f>
        <v/>
      </c>
      <c r="F532" s="180" t="str">
        <f>IF(CADA_PROD!D530="","",SUMIFS(MOVI_ENTR!I:I,MOVI_ENTR!D:D,D532,MOVI_ENTR!O:O,$E$5))</f>
        <v/>
      </c>
      <c r="G532" s="180" t="str">
        <f>IF(CADA_PROD!C530="","",SUMIFS(MOVI_SAID!H:H,MOVI_SAID!D:D,D532,MOVI_SAID!L:L,$E$5))</f>
        <v/>
      </c>
      <c r="H532" s="180" t="str">
        <f t="shared" si="16"/>
        <v/>
      </c>
      <c r="I532" s="179" t="str">
        <f>IF(CADA_PROD!C530="","",IFERROR(IF(H532&lt;=0,"Sem estoque",IF(H532/E532&lt;0.25,"Quase sem estoque",IF(H532/E532&lt;1.2,"Estoque baixo",IF(H532/E532&lt;2,"Estoque moderado","Estoque confortável")))),""))</f>
        <v/>
      </c>
      <c r="J532" s="182" t="str">
        <f>IF(CADA_PROD!C530="","",SUMIFS(MOVI_ENTR!M:M,MOVI_ENTR!D:D,D532,MOVI_ENTR!O:O,$E$5))</f>
        <v/>
      </c>
      <c r="K532" s="183" t="str">
        <f>IF(CADA_PROD!C530="","",IFERROR($J532/SUM($J$8:$J$1008),""))</f>
        <v/>
      </c>
      <c r="L532" s="183" t="str">
        <f>IF(CADA_PROD!C530="","",IFERROR(H532/SUM($H$8:$H$1008),""))</f>
        <v/>
      </c>
      <c r="M532" s="182" t="str">
        <f>IF(CADA_PROD!$C530="","",IFERROR(SUMIFS(MOVI_ENTR!M:M,MOVI_ENTR!D:D,D532,MOVI_ENTR!O:O,$E$5)/SUMIFS(MOVI_ENTR!I:I,MOVI_ENTR!D:D,D532,MOVI_ENTR!O:O,$E$5),0))</f>
        <v/>
      </c>
      <c r="N532" s="184" t="str">
        <f>IF(CADA_PROD!C530="","",G532/E532)</f>
        <v/>
      </c>
    </row>
    <row r="533" spans="2:14" ht="30" customHeight="1">
      <c r="B533" s="21">
        <f t="shared" si="17"/>
        <v>526</v>
      </c>
      <c r="C533" s="178" t="str">
        <f>IF(CADA_PROD!C531="","",CADA_PROD!C531)</f>
        <v/>
      </c>
      <c r="D533" s="179" t="str">
        <f>IF(CADA_PROD!D531="","",CADA_PROD!D531)</f>
        <v/>
      </c>
      <c r="E533" s="180" t="str">
        <f>IF(CADA_PROD!E531="","",CADA_PROD!E531)</f>
        <v/>
      </c>
      <c r="F533" s="180" t="str">
        <f>IF(CADA_PROD!D531="","",SUMIFS(MOVI_ENTR!I:I,MOVI_ENTR!D:D,D533,MOVI_ENTR!O:O,$E$5))</f>
        <v/>
      </c>
      <c r="G533" s="180" t="str">
        <f>IF(CADA_PROD!C531="","",SUMIFS(MOVI_SAID!H:H,MOVI_SAID!D:D,D533,MOVI_SAID!L:L,$E$5))</f>
        <v/>
      </c>
      <c r="H533" s="180" t="str">
        <f t="shared" si="16"/>
        <v/>
      </c>
      <c r="I533" s="179" t="str">
        <f>IF(CADA_PROD!C531="","",IFERROR(IF(H533&lt;=0,"Sem estoque",IF(H533/E533&lt;0.25,"Quase sem estoque",IF(H533/E533&lt;1.2,"Estoque baixo",IF(H533/E533&lt;2,"Estoque moderado","Estoque confortável")))),""))</f>
        <v/>
      </c>
      <c r="J533" s="182" t="str">
        <f>IF(CADA_PROD!C531="","",SUMIFS(MOVI_ENTR!M:M,MOVI_ENTR!D:D,D533,MOVI_ENTR!O:O,$E$5))</f>
        <v/>
      </c>
      <c r="K533" s="183" t="str">
        <f>IF(CADA_PROD!C531="","",IFERROR($J533/SUM($J$8:$J$1008),""))</f>
        <v/>
      </c>
      <c r="L533" s="183" t="str">
        <f>IF(CADA_PROD!C531="","",IFERROR(H533/SUM($H$8:$H$1008),""))</f>
        <v/>
      </c>
      <c r="M533" s="182" t="str">
        <f>IF(CADA_PROD!$C531="","",IFERROR(SUMIFS(MOVI_ENTR!M:M,MOVI_ENTR!D:D,D533,MOVI_ENTR!O:O,$E$5)/SUMIFS(MOVI_ENTR!I:I,MOVI_ENTR!D:D,D533,MOVI_ENTR!O:O,$E$5),0))</f>
        <v/>
      </c>
      <c r="N533" s="184" t="str">
        <f>IF(CADA_PROD!C531="","",G533/E533)</f>
        <v/>
      </c>
    </row>
    <row r="534" spans="2:14" ht="30" customHeight="1">
      <c r="B534" s="21">
        <f t="shared" si="17"/>
        <v>527</v>
      </c>
      <c r="C534" s="178" t="str">
        <f>IF(CADA_PROD!C532="","",CADA_PROD!C532)</f>
        <v/>
      </c>
      <c r="D534" s="179" t="str">
        <f>IF(CADA_PROD!D532="","",CADA_PROD!D532)</f>
        <v/>
      </c>
      <c r="E534" s="180" t="str">
        <f>IF(CADA_PROD!E532="","",CADA_PROD!E532)</f>
        <v/>
      </c>
      <c r="F534" s="180" t="str">
        <f>IF(CADA_PROD!D532="","",SUMIFS(MOVI_ENTR!I:I,MOVI_ENTR!D:D,D534,MOVI_ENTR!O:O,$E$5))</f>
        <v/>
      </c>
      <c r="G534" s="180" t="str">
        <f>IF(CADA_PROD!C532="","",SUMIFS(MOVI_SAID!H:H,MOVI_SAID!D:D,D534,MOVI_SAID!L:L,$E$5))</f>
        <v/>
      </c>
      <c r="H534" s="180" t="str">
        <f t="shared" si="16"/>
        <v/>
      </c>
      <c r="I534" s="179" t="str">
        <f>IF(CADA_PROD!C532="","",IFERROR(IF(H534&lt;=0,"Sem estoque",IF(H534/E534&lt;0.25,"Quase sem estoque",IF(H534/E534&lt;1.2,"Estoque baixo",IF(H534/E534&lt;2,"Estoque moderado","Estoque confortável")))),""))</f>
        <v/>
      </c>
      <c r="J534" s="182" t="str">
        <f>IF(CADA_PROD!C532="","",SUMIFS(MOVI_ENTR!M:M,MOVI_ENTR!D:D,D534,MOVI_ENTR!O:O,$E$5))</f>
        <v/>
      </c>
      <c r="K534" s="183" t="str">
        <f>IF(CADA_PROD!C532="","",IFERROR($J534/SUM($J$8:$J$1008),""))</f>
        <v/>
      </c>
      <c r="L534" s="183" t="str">
        <f>IF(CADA_PROD!C532="","",IFERROR(H534/SUM($H$8:$H$1008),""))</f>
        <v/>
      </c>
      <c r="M534" s="182" t="str">
        <f>IF(CADA_PROD!$C532="","",IFERROR(SUMIFS(MOVI_ENTR!M:M,MOVI_ENTR!D:D,D534,MOVI_ENTR!O:O,$E$5)/SUMIFS(MOVI_ENTR!I:I,MOVI_ENTR!D:D,D534,MOVI_ENTR!O:O,$E$5),0))</f>
        <v/>
      </c>
      <c r="N534" s="184" t="str">
        <f>IF(CADA_PROD!C532="","",G534/E534)</f>
        <v/>
      </c>
    </row>
    <row r="535" spans="2:14" ht="30" customHeight="1">
      <c r="B535" s="21">
        <f t="shared" si="17"/>
        <v>528</v>
      </c>
      <c r="C535" s="178" t="str">
        <f>IF(CADA_PROD!C533="","",CADA_PROD!C533)</f>
        <v/>
      </c>
      <c r="D535" s="179" t="str">
        <f>IF(CADA_PROD!D533="","",CADA_PROD!D533)</f>
        <v/>
      </c>
      <c r="E535" s="180" t="str">
        <f>IF(CADA_PROD!E533="","",CADA_PROD!E533)</f>
        <v/>
      </c>
      <c r="F535" s="180" t="str">
        <f>IF(CADA_PROD!D533="","",SUMIFS(MOVI_ENTR!I:I,MOVI_ENTR!D:D,D535,MOVI_ENTR!O:O,$E$5))</f>
        <v/>
      </c>
      <c r="G535" s="180" t="str">
        <f>IF(CADA_PROD!C533="","",SUMIFS(MOVI_SAID!H:H,MOVI_SAID!D:D,D535,MOVI_SAID!L:L,$E$5))</f>
        <v/>
      </c>
      <c r="H535" s="180" t="str">
        <f t="shared" si="16"/>
        <v/>
      </c>
      <c r="I535" s="179" t="str">
        <f>IF(CADA_PROD!C533="","",IFERROR(IF(H535&lt;=0,"Sem estoque",IF(H535/E535&lt;0.25,"Quase sem estoque",IF(H535/E535&lt;1.2,"Estoque baixo",IF(H535/E535&lt;2,"Estoque moderado","Estoque confortável")))),""))</f>
        <v/>
      </c>
      <c r="J535" s="182" t="str">
        <f>IF(CADA_PROD!C533="","",SUMIFS(MOVI_ENTR!M:M,MOVI_ENTR!D:D,D535,MOVI_ENTR!O:O,$E$5))</f>
        <v/>
      </c>
      <c r="K535" s="183" t="str">
        <f>IF(CADA_PROD!C533="","",IFERROR($J535/SUM($J$8:$J$1008),""))</f>
        <v/>
      </c>
      <c r="L535" s="183" t="str">
        <f>IF(CADA_PROD!C533="","",IFERROR(H535/SUM($H$8:$H$1008),""))</f>
        <v/>
      </c>
      <c r="M535" s="182" t="str">
        <f>IF(CADA_PROD!$C533="","",IFERROR(SUMIFS(MOVI_ENTR!M:M,MOVI_ENTR!D:D,D535,MOVI_ENTR!O:O,$E$5)/SUMIFS(MOVI_ENTR!I:I,MOVI_ENTR!D:D,D535,MOVI_ENTR!O:O,$E$5),0))</f>
        <v/>
      </c>
      <c r="N535" s="184" t="str">
        <f>IF(CADA_PROD!C533="","",G535/E535)</f>
        <v/>
      </c>
    </row>
    <row r="536" spans="2:14" ht="30" customHeight="1">
      <c r="B536" s="21">
        <f t="shared" si="17"/>
        <v>529</v>
      </c>
      <c r="C536" s="178" t="str">
        <f>IF(CADA_PROD!C534="","",CADA_PROD!C534)</f>
        <v/>
      </c>
      <c r="D536" s="179" t="str">
        <f>IF(CADA_PROD!D534="","",CADA_PROD!D534)</f>
        <v/>
      </c>
      <c r="E536" s="180" t="str">
        <f>IF(CADA_PROD!E534="","",CADA_PROD!E534)</f>
        <v/>
      </c>
      <c r="F536" s="180" t="str">
        <f>IF(CADA_PROD!D534="","",SUMIFS(MOVI_ENTR!I:I,MOVI_ENTR!D:D,D536,MOVI_ENTR!O:O,$E$5))</f>
        <v/>
      </c>
      <c r="G536" s="180" t="str">
        <f>IF(CADA_PROD!C534="","",SUMIFS(MOVI_SAID!H:H,MOVI_SAID!D:D,D536,MOVI_SAID!L:L,$E$5))</f>
        <v/>
      </c>
      <c r="H536" s="180" t="str">
        <f t="shared" si="16"/>
        <v/>
      </c>
      <c r="I536" s="179" t="str">
        <f>IF(CADA_PROD!C534="","",IFERROR(IF(H536&lt;=0,"Sem estoque",IF(H536/E536&lt;0.25,"Quase sem estoque",IF(H536/E536&lt;1.2,"Estoque baixo",IF(H536/E536&lt;2,"Estoque moderado","Estoque confortável")))),""))</f>
        <v/>
      </c>
      <c r="J536" s="182" t="str">
        <f>IF(CADA_PROD!C534="","",SUMIFS(MOVI_ENTR!M:M,MOVI_ENTR!D:D,D536,MOVI_ENTR!O:O,$E$5))</f>
        <v/>
      </c>
      <c r="K536" s="183" t="str">
        <f>IF(CADA_PROD!C534="","",IFERROR($J536/SUM($J$8:$J$1008),""))</f>
        <v/>
      </c>
      <c r="L536" s="183" t="str">
        <f>IF(CADA_PROD!C534="","",IFERROR(H536/SUM($H$8:$H$1008),""))</f>
        <v/>
      </c>
      <c r="M536" s="182" t="str">
        <f>IF(CADA_PROD!$C534="","",IFERROR(SUMIFS(MOVI_ENTR!M:M,MOVI_ENTR!D:D,D536,MOVI_ENTR!O:O,$E$5)/SUMIFS(MOVI_ENTR!I:I,MOVI_ENTR!D:D,D536,MOVI_ENTR!O:O,$E$5),0))</f>
        <v/>
      </c>
      <c r="N536" s="184" t="str">
        <f>IF(CADA_PROD!C534="","",G536/E536)</f>
        <v/>
      </c>
    </row>
    <row r="537" spans="2:14" ht="30" customHeight="1">
      <c r="B537" s="21">
        <f t="shared" si="17"/>
        <v>530</v>
      </c>
      <c r="C537" s="178" t="str">
        <f>IF(CADA_PROD!C535="","",CADA_PROD!C535)</f>
        <v/>
      </c>
      <c r="D537" s="179" t="str">
        <f>IF(CADA_PROD!D535="","",CADA_PROD!D535)</f>
        <v/>
      </c>
      <c r="E537" s="180" t="str">
        <f>IF(CADA_PROD!E535="","",CADA_PROD!E535)</f>
        <v/>
      </c>
      <c r="F537" s="180" t="str">
        <f>IF(CADA_PROD!D535="","",SUMIFS(MOVI_ENTR!I:I,MOVI_ENTR!D:D,D537,MOVI_ENTR!O:O,$E$5))</f>
        <v/>
      </c>
      <c r="G537" s="180" t="str">
        <f>IF(CADA_PROD!C535="","",SUMIFS(MOVI_SAID!H:H,MOVI_SAID!D:D,D537,MOVI_SAID!L:L,$E$5))</f>
        <v/>
      </c>
      <c r="H537" s="180" t="str">
        <f t="shared" si="16"/>
        <v/>
      </c>
      <c r="I537" s="179" t="str">
        <f>IF(CADA_PROD!C535="","",IFERROR(IF(H537&lt;=0,"Sem estoque",IF(H537/E537&lt;0.25,"Quase sem estoque",IF(H537/E537&lt;1.2,"Estoque baixo",IF(H537/E537&lt;2,"Estoque moderado","Estoque confortável")))),""))</f>
        <v/>
      </c>
      <c r="J537" s="182" t="str">
        <f>IF(CADA_PROD!C535="","",SUMIFS(MOVI_ENTR!M:M,MOVI_ENTR!D:D,D537,MOVI_ENTR!O:O,$E$5))</f>
        <v/>
      </c>
      <c r="K537" s="183" t="str">
        <f>IF(CADA_PROD!C535="","",IFERROR($J537/SUM($J$8:$J$1008),""))</f>
        <v/>
      </c>
      <c r="L537" s="183" t="str">
        <f>IF(CADA_PROD!C535="","",IFERROR(H537/SUM($H$8:$H$1008),""))</f>
        <v/>
      </c>
      <c r="M537" s="182" t="str">
        <f>IF(CADA_PROD!$C535="","",IFERROR(SUMIFS(MOVI_ENTR!M:M,MOVI_ENTR!D:D,D537,MOVI_ENTR!O:O,$E$5)/SUMIFS(MOVI_ENTR!I:I,MOVI_ENTR!D:D,D537,MOVI_ENTR!O:O,$E$5),0))</f>
        <v/>
      </c>
      <c r="N537" s="184" t="str">
        <f>IF(CADA_PROD!C535="","",G537/E537)</f>
        <v/>
      </c>
    </row>
    <row r="538" spans="2:14" ht="30" customHeight="1">
      <c r="B538" s="21">
        <f t="shared" si="17"/>
        <v>531</v>
      </c>
      <c r="C538" s="178" t="str">
        <f>IF(CADA_PROD!C536="","",CADA_PROD!C536)</f>
        <v/>
      </c>
      <c r="D538" s="179" t="str">
        <f>IF(CADA_PROD!D536="","",CADA_PROD!D536)</f>
        <v/>
      </c>
      <c r="E538" s="180" t="str">
        <f>IF(CADA_PROD!E536="","",CADA_PROD!E536)</f>
        <v/>
      </c>
      <c r="F538" s="180" t="str">
        <f>IF(CADA_PROD!D536="","",SUMIFS(MOVI_ENTR!I:I,MOVI_ENTR!D:D,D538,MOVI_ENTR!O:O,$E$5))</f>
        <v/>
      </c>
      <c r="G538" s="180" t="str">
        <f>IF(CADA_PROD!C536="","",SUMIFS(MOVI_SAID!H:H,MOVI_SAID!D:D,D538,MOVI_SAID!L:L,$E$5))</f>
        <v/>
      </c>
      <c r="H538" s="180" t="str">
        <f t="shared" si="16"/>
        <v/>
      </c>
      <c r="I538" s="179" t="str">
        <f>IF(CADA_PROD!C536="","",IFERROR(IF(H538&lt;=0,"Sem estoque",IF(H538/E538&lt;0.25,"Quase sem estoque",IF(H538/E538&lt;1.2,"Estoque baixo",IF(H538/E538&lt;2,"Estoque moderado","Estoque confortável")))),""))</f>
        <v/>
      </c>
      <c r="J538" s="182" t="str">
        <f>IF(CADA_PROD!C536="","",SUMIFS(MOVI_ENTR!M:M,MOVI_ENTR!D:D,D538,MOVI_ENTR!O:O,$E$5))</f>
        <v/>
      </c>
      <c r="K538" s="183" t="str">
        <f>IF(CADA_PROD!C536="","",IFERROR($J538/SUM($J$8:$J$1008),""))</f>
        <v/>
      </c>
      <c r="L538" s="183" t="str">
        <f>IF(CADA_PROD!C536="","",IFERROR(H538/SUM($H$8:$H$1008),""))</f>
        <v/>
      </c>
      <c r="M538" s="182" t="str">
        <f>IF(CADA_PROD!$C536="","",IFERROR(SUMIFS(MOVI_ENTR!M:M,MOVI_ENTR!D:D,D538,MOVI_ENTR!O:O,$E$5)/SUMIFS(MOVI_ENTR!I:I,MOVI_ENTR!D:D,D538,MOVI_ENTR!O:O,$E$5),0))</f>
        <v/>
      </c>
      <c r="N538" s="184" t="str">
        <f>IF(CADA_PROD!C536="","",G538/E538)</f>
        <v/>
      </c>
    </row>
    <row r="539" spans="2:14" ht="30" customHeight="1">
      <c r="B539" s="21">
        <f t="shared" si="17"/>
        <v>532</v>
      </c>
      <c r="C539" s="178" t="str">
        <f>IF(CADA_PROD!C537="","",CADA_PROD!C537)</f>
        <v/>
      </c>
      <c r="D539" s="179" t="str">
        <f>IF(CADA_PROD!D537="","",CADA_PROD!D537)</f>
        <v/>
      </c>
      <c r="E539" s="180" t="str">
        <f>IF(CADA_PROD!E537="","",CADA_PROD!E537)</f>
        <v/>
      </c>
      <c r="F539" s="180" t="str">
        <f>IF(CADA_PROD!D537="","",SUMIFS(MOVI_ENTR!I:I,MOVI_ENTR!D:D,D539,MOVI_ENTR!O:O,$E$5))</f>
        <v/>
      </c>
      <c r="G539" s="180" t="str">
        <f>IF(CADA_PROD!C537="","",SUMIFS(MOVI_SAID!H:H,MOVI_SAID!D:D,D539,MOVI_SAID!L:L,$E$5))</f>
        <v/>
      </c>
      <c r="H539" s="180" t="str">
        <f t="shared" si="16"/>
        <v/>
      </c>
      <c r="I539" s="179" t="str">
        <f>IF(CADA_PROD!C537="","",IFERROR(IF(H539&lt;=0,"Sem estoque",IF(H539/E539&lt;0.25,"Quase sem estoque",IF(H539/E539&lt;1.2,"Estoque baixo",IF(H539/E539&lt;2,"Estoque moderado","Estoque confortável")))),""))</f>
        <v/>
      </c>
      <c r="J539" s="182" t="str">
        <f>IF(CADA_PROD!C537="","",SUMIFS(MOVI_ENTR!M:M,MOVI_ENTR!D:D,D539,MOVI_ENTR!O:O,$E$5))</f>
        <v/>
      </c>
      <c r="K539" s="183" t="str">
        <f>IF(CADA_PROD!C537="","",IFERROR($J539/SUM($J$8:$J$1008),""))</f>
        <v/>
      </c>
      <c r="L539" s="183" t="str">
        <f>IF(CADA_PROD!C537="","",IFERROR(H539/SUM($H$8:$H$1008),""))</f>
        <v/>
      </c>
      <c r="M539" s="182" t="str">
        <f>IF(CADA_PROD!$C537="","",IFERROR(SUMIFS(MOVI_ENTR!M:M,MOVI_ENTR!D:D,D539,MOVI_ENTR!O:O,$E$5)/SUMIFS(MOVI_ENTR!I:I,MOVI_ENTR!D:D,D539,MOVI_ENTR!O:O,$E$5),0))</f>
        <v/>
      </c>
      <c r="N539" s="184" t="str">
        <f>IF(CADA_PROD!C537="","",G539/E539)</f>
        <v/>
      </c>
    </row>
    <row r="540" spans="2:14" ht="30" customHeight="1">
      <c r="B540" s="21">
        <f t="shared" si="17"/>
        <v>533</v>
      </c>
      <c r="C540" s="178" t="str">
        <f>IF(CADA_PROD!C538="","",CADA_PROD!C538)</f>
        <v/>
      </c>
      <c r="D540" s="179" t="str">
        <f>IF(CADA_PROD!D538="","",CADA_PROD!D538)</f>
        <v/>
      </c>
      <c r="E540" s="180" t="str">
        <f>IF(CADA_PROD!E538="","",CADA_PROD!E538)</f>
        <v/>
      </c>
      <c r="F540" s="180" t="str">
        <f>IF(CADA_PROD!D538="","",SUMIFS(MOVI_ENTR!I:I,MOVI_ENTR!D:D,D540,MOVI_ENTR!O:O,$E$5))</f>
        <v/>
      </c>
      <c r="G540" s="180" t="str">
        <f>IF(CADA_PROD!C538="","",SUMIFS(MOVI_SAID!H:H,MOVI_SAID!D:D,D540,MOVI_SAID!L:L,$E$5))</f>
        <v/>
      </c>
      <c r="H540" s="180" t="str">
        <f t="shared" si="16"/>
        <v/>
      </c>
      <c r="I540" s="179" t="str">
        <f>IF(CADA_PROD!C538="","",IFERROR(IF(H540&lt;=0,"Sem estoque",IF(H540/E540&lt;0.25,"Quase sem estoque",IF(H540/E540&lt;1.2,"Estoque baixo",IF(H540/E540&lt;2,"Estoque moderado","Estoque confortável")))),""))</f>
        <v/>
      </c>
      <c r="J540" s="182" t="str">
        <f>IF(CADA_PROD!C538="","",SUMIFS(MOVI_ENTR!M:M,MOVI_ENTR!D:D,D540,MOVI_ENTR!O:O,$E$5))</f>
        <v/>
      </c>
      <c r="K540" s="183" t="str">
        <f>IF(CADA_PROD!C538="","",IFERROR($J540/SUM($J$8:$J$1008),""))</f>
        <v/>
      </c>
      <c r="L540" s="183" t="str">
        <f>IF(CADA_PROD!C538="","",IFERROR(H540/SUM($H$8:$H$1008),""))</f>
        <v/>
      </c>
      <c r="M540" s="182" t="str">
        <f>IF(CADA_PROD!$C538="","",IFERROR(SUMIFS(MOVI_ENTR!M:M,MOVI_ENTR!D:D,D540,MOVI_ENTR!O:O,$E$5)/SUMIFS(MOVI_ENTR!I:I,MOVI_ENTR!D:D,D540,MOVI_ENTR!O:O,$E$5),0))</f>
        <v/>
      </c>
      <c r="N540" s="184" t="str">
        <f>IF(CADA_PROD!C538="","",G540/E540)</f>
        <v/>
      </c>
    </row>
    <row r="541" spans="2:14" ht="30" customHeight="1">
      <c r="B541" s="21">
        <f t="shared" si="17"/>
        <v>534</v>
      </c>
      <c r="C541" s="178" t="str">
        <f>IF(CADA_PROD!C539="","",CADA_PROD!C539)</f>
        <v/>
      </c>
      <c r="D541" s="179" t="str">
        <f>IF(CADA_PROD!D539="","",CADA_PROD!D539)</f>
        <v/>
      </c>
      <c r="E541" s="180" t="str">
        <f>IF(CADA_PROD!E539="","",CADA_PROD!E539)</f>
        <v/>
      </c>
      <c r="F541" s="180" t="str">
        <f>IF(CADA_PROD!D539="","",SUMIFS(MOVI_ENTR!I:I,MOVI_ENTR!D:D,D541,MOVI_ENTR!O:O,$E$5))</f>
        <v/>
      </c>
      <c r="G541" s="180" t="str">
        <f>IF(CADA_PROD!C539="","",SUMIFS(MOVI_SAID!H:H,MOVI_SAID!D:D,D541,MOVI_SAID!L:L,$E$5))</f>
        <v/>
      </c>
      <c r="H541" s="180" t="str">
        <f t="shared" si="16"/>
        <v/>
      </c>
      <c r="I541" s="179" t="str">
        <f>IF(CADA_PROD!C539="","",IFERROR(IF(H541&lt;=0,"Sem estoque",IF(H541/E541&lt;0.25,"Quase sem estoque",IF(H541/E541&lt;1.2,"Estoque baixo",IF(H541/E541&lt;2,"Estoque moderado","Estoque confortável")))),""))</f>
        <v/>
      </c>
      <c r="J541" s="182" t="str">
        <f>IF(CADA_PROD!C539="","",SUMIFS(MOVI_ENTR!M:M,MOVI_ENTR!D:D,D541,MOVI_ENTR!O:O,$E$5))</f>
        <v/>
      </c>
      <c r="K541" s="183" t="str">
        <f>IF(CADA_PROD!C539="","",IFERROR($J541/SUM($J$8:$J$1008),""))</f>
        <v/>
      </c>
      <c r="L541" s="183" t="str">
        <f>IF(CADA_PROD!C539="","",IFERROR(H541/SUM($H$8:$H$1008),""))</f>
        <v/>
      </c>
      <c r="M541" s="182" t="str">
        <f>IF(CADA_PROD!$C539="","",IFERROR(SUMIFS(MOVI_ENTR!M:M,MOVI_ENTR!D:D,D541,MOVI_ENTR!O:O,$E$5)/SUMIFS(MOVI_ENTR!I:I,MOVI_ENTR!D:D,D541,MOVI_ENTR!O:O,$E$5),0))</f>
        <v/>
      </c>
      <c r="N541" s="184" t="str">
        <f>IF(CADA_PROD!C539="","",G541/E541)</f>
        <v/>
      </c>
    </row>
    <row r="542" spans="2:14" ht="30" customHeight="1">
      <c r="B542" s="21">
        <f t="shared" si="17"/>
        <v>535</v>
      </c>
      <c r="C542" s="178" t="str">
        <f>IF(CADA_PROD!C540="","",CADA_PROD!C540)</f>
        <v/>
      </c>
      <c r="D542" s="179" t="str">
        <f>IF(CADA_PROD!D540="","",CADA_PROD!D540)</f>
        <v/>
      </c>
      <c r="E542" s="180" t="str">
        <f>IF(CADA_PROD!E540="","",CADA_PROD!E540)</f>
        <v/>
      </c>
      <c r="F542" s="180" t="str">
        <f>IF(CADA_PROD!D540="","",SUMIFS(MOVI_ENTR!I:I,MOVI_ENTR!D:D,D542,MOVI_ENTR!O:O,$E$5))</f>
        <v/>
      </c>
      <c r="G542" s="180" t="str">
        <f>IF(CADA_PROD!C540="","",SUMIFS(MOVI_SAID!H:H,MOVI_SAID!D:D,D542,MOVI_SAID!L:L,$E$5))</f>
        <v/>
      </c>
      <c r="H542" s="180" t="str">
        <f t="shared" si="16"/>
        <v/>
      </c>
      <c r="I542" s="179" t="str">
        <f>IF(CADA_PROD!C540="","",IFERROR(IF(H542&lt;=0,"Sem estoque",IF(H542/E542&lt;0.25,"Quase sem estoque",IF(H542/E542&lt;1.2,"Estoque baixo",IF(H542/E542&lt;2,"Estoque moderado","Estoque confortável")))),""))</f>
        <v/>
      </c>
      <c r="J542" s="182" t="str">
        <f>IF(CADA_PROD!C540="","",SUMIFS(MOVI_ENTR!M:M,MOVI_ENTR!D:D,D542,MOVI_ENTR!O:O,$E$5))</f>
        <v/>
      </c>
      <c r="K542" s="183" t="str">
        <f>IF(CADA_PROD!C540="","",IFERROR($J542/SUM($J$8:$J$1008),""))</f>
        <v/>
      </c>
      <c r="L542" s="183" t="str">
        <f>IF(CADA_PROD!C540="","",IFERROR(H542/SUM($H$8:$H$1008),""))</f>
        <v/>
      </c>
      <c r="M542" s="182" t="str">
        <f>IF(CADA_PROD!$C540="","",IFERROR(SUMIFS(MOVI_ENTR!M:M,MOVI_ENTR!D:D,D542,MOVI_ENTR!O:O,$E$5)/SUMIFS(MOVI_ENTR!I:I,MOVI_ENTR!D:D,D542,MOVI_ENTR!O:O,$E$5),0))</f>
        <v/>
      </c>
      <c r="N542" s="184" t="str">
        <f>IF(CADA_PROD!C540="","",G542/E542)</f>
        <v/>
      </c>
    </row>
    <row r="543" spans="2:14" ht="30" customHeight="1">
      <c r="B543" s="21">
        <f t="shared" si="17"/>
        <v>536</v>
      </c>
      <c r="C543" s="178" t="str">
        <f>IF(CADA_PROD!C541="","",CADA_PROD!C541)</f>
        <v/>
      </c>
      <c r="D543" s="179" t="str">
        <f>IF(CADA_PROD!D541="","",CADA_PROD!D541)</f>
        <v/>
      </c>
      <c r="E543" s="180" t="str">
        <f>IF(CADA_PROD!E541="","",CADA_PROD!E541)</f>
        <v/>
      </c>
      <c r="F543" s="180" t="str">
        <f>IF(CADA_PROD!D541="","",SUMIFS(MOVI_ENTR!I:I,MOVI_ENTR!D:D,D543,MOVI_ENTR!O:O,$E$5))</f>
        <v/>
      </c>
      <c r="G543" s="180" t="str">
        <f>IF(CADA_PROD!C541="","",SUMIFS(MOVI_SAID!H:H,MOVI_SAID!D:D,D543,MOVI_SAID!L:L,$E$5))</f>
        <v/>
      </c>
      <c r="H543" s="180" t="str">
        <f t="shared" si="16"/>
        <v/>
      </c>
      <c r="I543" s="179" t="str">
        <f>IF(CADA_PROD!C541="","",IFERROR(IF(H543&lt;=0,"Sem estoque",IF(H543/E543&lt;0.25,"Quase sem estoque",IF(H543/E543&lt;1.2,"Estoque baixo",IF(H543/E543&lt;2,"Estoque moderado","Estoque confortável")))),""))</f>
        <v/>
      </c>
      <c r="J543" s="182" t="str">
        <f>IF(CADA_PROD!C541="","",SUMIFS(MOVI_ENTR!M:M,MOVI_ENTR!D:D,D543,MOVI_ENTR!O:O,$E$5))</f>
        <v/>
      </c>
      <c r="K543" s="183" t="str">
        <f>IF(CADA_PROD!C541="","",IFERROR($J543/SUM($J$8:$J$1008),""))</f>
        <v/>
      </c>
      <c r="L543" s="183" t="str">
        <f>IF(CADA_PROD!C541="","",IFERROR(H543/SUM($H$8:$H$1008),""))</f>
        <v/>
      </c>
      <c r="M543" s="182" t="str">
        <f>IF(CADA_PROD!$C541="","",IFERROR(SUMIFS(MOVI_ENTR!M:M,MOVI_ENTR!D:D,D543,MOVI_ENTR!O:O,$E$5)/SUMIFS(MOVI_ENTR!I:I,MOVI_ENTR!D:D,D543,MOVI_ENTR!O:O,$E$5),0))</f>
        <v/>
      </c>
      <c r="N543" s="184" t="str">
        <f>IF(CADA_PROD!C541="","",G543/E543)</f>
        <v/>
      </c>
    </row>
    <row r="544" spans="2:14" ht="30" customHeight="1">
      <c r="B544" s="21">
        <f t="shared" si="17"/>
        <v>537</v>
      </c>
      <c r="C544" s="178" t="str">
        <f>IF(CADA_PROD!C542="","",CADA_PROD!C542)</f>
        <v/>
      </c>
      <c r="D544" s="179" t="str">
        <f>IF(CADA_PROD!D542="","",CADA_PROD!D542)</f>
        <v/>
      </c>
      <c r="E544" s="180" t="str">
        <f>IF(CADA_PROD!E542="","",CADA_PROD!E542)</f>
        <v/>
      </c>
      <c r="F544" s="180" t="str">
        <f>IF(CADA_PROD!D542="","",SUMIFS(MOVI_ENTR!I:I,MOVI_ENTR!D:D,D544,MOVI_ENTR!O:O,$E$5))</f>
        <v/>
      </c>
      <c r="G544" s="180" t="str">
        <f>IF(CADA_PROD!C542="","",SUMIFS(MOVI_SAID!H:H,MOVI_SAID!D:D,D544,MOVI_SAID!L:L,$E$5))</f>
        <v/>
      </c>
      <c r="H544" s="180" t="str">
        <f t="shared" si="16"/>
        <v/>
      </c>
      <c r="I544" s="179" t="str">
        <f>IF(CADA_PROD!C542="","",IFERROR(IF(H544&lt;=0,"Sem estoque",IF(H544/E544&lt;0.25,"Quase sem estoque",IF(H544/E544&lt;1.2,"Estoque baixo",IF(H544/E544&lt;2,"Estoque moderado","Estoque confortável")))),""))</f>
        <v/>
      </c>
      <c r="J544" s="182" t="str">
        <f>IF(CADA_PROD!C542="","",SUMIFS(MOVI_ENTR!M:M,MOVI_ENTR!D:D,D544,MOVI_ENTR!O:O,$E$5))</f>
        <v/>
      </c>
      <c r="K544" s="183" t="str">
        <f>IF(CADA_PROD!C542="","",IFERROR($J544/SUM($J$8:$J$1008),""))</f>
        <v/>
      </c>
      <c r="L544" s="183" t="str">
        <f>IF(CADA_PROD!C542="","",IFERROR(H544/SUM($H$8:$H$1008),""))</f>
        <v/>
      </c>
      <c r="M544" s="182" t="str">
        <f>IF(CADA_PROD!$C542="","",IFERROR(SUMIFS(MOVI_ENTR!M:M,MOVI_ENTR!D:D,D544,MOVI_ENTR!O:O,$E$5)/SUMIFS(MOVI_ENTR!I:I,MOVI_ENTR!D:D,D544,MOVI_ENTR!O:O,$E$5),0))</f>
        <v/>
      </c>
      <c r="N544" s="184" t="str">
        <f>IF(CADA_PROD!C542="","",G544/E544)</f>
        <v/>
      </c>
    </row>
    <row r="545" spans="2:14" ht="30" customHeight="1">
      <c r="B545" s="21">
        <f t="shared" si="17"/>
        <v>538</v>
      </c>
      <c r="C545" s="178" t="str">
        <f>IF(CADA_PROD!C543="","",CADA_PROD!C543)</f>
        <v/>
      </c>
      <c r="D545" s="179" t="str">
        <f>IF(CADA_PROD!D543="","",CADA_PROD!D543)</f>
        <v/>
      </c>
      <c r="E545" s="180" t="str">
        <f>IF(CADA_PROD!E543="","",CADA_PROD!E543)</f>
        <v/>
      </c>
      <c r="F545" s="180" t="str">
        <f>IF(CADA_PROD!D543="","",SUMIFS(MOVI_ENTR!I:I,MOVI_ENTR!D:D,D545,MOVI_ENTR!O:O,$E$5))</f>
        <v/>
      </c>
      <c r="G545" s="180" t="str">
        <f>IF(CADA_PROD!C543="","",SUMIFS(MOVI_SAID!H:H,MOVI_SAID!D:D,D545,MOVI_SAID!L:L,$E$5))</f>
        <v/>
      </c>
      <c r="H545" s="180" t="str">
        <f t="shared" si="16"/>
        <v/>
      </c>
      <c r="I545" s="179" t="str">
        <f>IF(CADA_PROD!C543="","",IFERROR(IF(H545&lt;=0,"Sem estoque",IF(H545/E545&lt;0.25,"Quase sem estoque",IF(H545/E545&lt;1.2,"Estoque baixo",IF(H545/E545&lt;2,"Estoque moderado","Estoque confortável")))),""))</f>
        <v/>
      </c>
      <c r="J545" s="182" t="str">
        <f>IF(CADA_PROD!C543="","",SUMIFS(MOVI_ENTR!M:M,MOVI_ENTR!D:D,D545,MOVI_ENTR!O:O,$E$5))</f>
        <v/>
      </c>
      <c r="K545" s="183" t="str">
        <f>IF(CADA_PROD!C543="","",IFERROR($J545/SUM($J$8:$J$1008),""))</f>
        <v/>
      </c>
      <c r="L545" s="183" t="str">
        <f>IF(CADA_PROD!C543="","",IFERROR(H545/SUM($H$8:$H$1008),""))</f>
        <v/>
      </c>
      <c r="M545" s="182" t="str">
        <f>IF(CADA_PROD!$C543="","",IFERROR(SUMIFS(MOVI_ENTR!M:M,MOVI_ENTR!D:D,D545,MOVI_ENTR!O:O,$E$5)/SUMIFS(MOVI_ENTR!I:I,MOVI_ENTR!D:D,D545,MOVI_ENTR!O:O,$E$5),0))</f>
        <v/>
      </c>
      <c r="N545" s="184" t="str">
        <f>IF(CADA_PROD!C543="","",G545/E545)</f>
        <v/>
      </c>
    </row>
    <row r="546" spans="2:14" ht="30" customHeight="1">
      <c r="B546" s="21">
        <f t="shared" si="17"/>
        <v>539</v>
      </c>
      <c r="C546" s="178" t="str">
        <f>IF(CADA_PROD!C544="","",CADA_PROD!C544)</f>
        <v/>
      </c>
      <c r="D546" s="179" t="str">
        <f>IF(CADA_PROD!D544="","",CADA_PROD!D544)</f>
        <v/>
      </c>
      <c r="E546" s="180" t="str">
        <f>IF(CADA_PROD!E544="","",CADA_PROD!E544)</f>
        <v/>
      </c>
      <c r="F546" s="180" t="str">
        <f>IF(CADA_PROD!D544="","",SUMIFS(MOVI_ENTR!I:I,MOVI_ENTR!D:D,D546,MOVI_ENTR!O:O,$E$5))</f>
        <v/>
      </c>
      <c r="G546" s="180" t="str">
        <f>IF(CADA_PROD!C544="","",SUMIFS(MOVI_SAID!H:H,MOVI_SAID!D:D,D546,MOVI_SAID!L:L,$E$5))</f>
        <v/>
      </c>
      <c r="H546" s="180" t="str">
        <f t="shared" si="16"/>
        <v/>
      </c>
      <c r="I546" s="179" t="str">
        <f>IF(CADA_PROD!C544="","",IFERROR(IF(H546&lt;=0,"Sem estoque",IF(H546/E546&lt;0.25,"Quase sem estoque",IF(H546/E546&lt;1.2,"Estoque baixo",IF(H546/E546&lt;2,"Estoque moderado","Estoque confortável")))),""))</f>
        <v/>
      </c>
      <c r="J546" s="182" t="str">
        <f>IF(CADA_PROD!C544="","",SUMIFS(MOVI_ENTR!M:M,MOVI_ENTR!D:D,D546,MOVI_ENTR!O:O,$E$5))</f>
        <v/>
      </c>
      <c r="K546" s="183" t="str">
        <f>IF(CADA_PROD!C544="","",IFERROR($J546/SUM($J$8:$J$1008),""))</f>
        <v/>
      </c>
      <c r="L546" s="183" t="str">
        <f>IF(CADA_PROD!C544="","",IFERROR(H546/SUM($H$8:$H$1008),""))</f>
        <v/>
      </c>
      <c r="M546" s="182" t="str">
        <f>IF(CADA_PROD!$C544="","",IFERROR(SUMIFS(MOVI_ENTR!M:M,MOVI_ENTR!D:D,D546,MOVI_ENTR!O:O,$E$5)/SUMIFS(MOVI_ENTR!I:I,MOVI_ENTR!D:D,D546,MOVI_ENTR!O:O,$E$5),0))</f>
        <v/>
      </c>
      <c r="N546" s="184" t="str">
        <f>IF(CADA_PROD!C544="","",G546/E546)</f>
        <v/>
      </c>
    </row>
    <row r="547" spans="2:14" ht="30" customHeight="1">
      <c r="B547" s="21">
        <f t="shared" si="17"/>
        <v>540</v>
      </c>
      <c r="C547" s="178" t="str">
        <f>IF(CADA_PROD!C545="","",CADA_PROD!C545)</f>
        <v/>
      </c>
      <c r="D547" s="179" t="str">
        <f>IF(CADA_PROD!D545="","",CADA_PROD!D545)</f>
        <v/>
      </c>
      <c r="E547" s="180" t="str">
        <f>IF(CADA_PROD!E545="","",CADA_PROD!E545)</f>
        <v/>
      </c>
      <c r="F547" s="180" t="str">
        <f>IF(CADA_PROD!D545="","",SUMIFS(MOVI_ENTR!I:I,MOVI_ENTR!D:D,D547,MOVI_ENTR!O:O,$E$5))</f>
        <v/>
      </c>
      <c r="G547" s="180" t="str">
        <f>IF(CADA_PROD!C545="","",SUMIFS(MOVI_SAID!H:H,MOVI_SAID!D:D,D547,MOVI_SAID!L:L,$E$5))</f>
        <v/>
      </c>
      <c r="H547" s="180" t="str">
        <f t="shared" si="16"/>
        <v/>
      </c>
      <c r="I547" s="179" t="str">
        <f>IF(CADA_PROD!C545="","",IFERROR(IF(H547&lt;=0,"Sem estoque",IF(H547/E547&lt;0.25,"Quase sem estoque",IF(H547/E547&lt;1.2,"Estoque baixo",IF(H547/E547&lt;2,"Estoque moderado","Estoque confortável")))),""))</f>
        <v/>
      </c>
      <c r="J547" s="182" t="str">
        <f>IF(CADA_PROD!C545="","",SUMIFS(MOVI_ENTR!M:M,MOVI_ENTR!D:D,D547,MOVI_ENTR!O:O,$E$5))</f>
        <v/>
      </c>
      <c r="K547" s="183" t="str">
        <f>IF(CADA_PROD!C545="","",IFERROR($J547/SUM($J$8:$J$1008),""))</f>
        <v/>
      </c>
      <c r="L547" s="183" t="str">
        <f>IF(CADA_PROD!C545="","",IFERROR(H547/SUM($H$8:$H$1008),""))</f>
        <v/>
      </c>
      <c r="M547" s="182" t="str">
        <f>IF(CADA_PROD!$C545="","",IFERROR(SUMIFS(MOVI_ENTR!M:M,MOVI_ENTR!D:D,D547,MOVI_ENTR!O:O,$E$5)/SUMIFS(MOVI_ENTR!I:I,MOVI_ENTR!D:D,D547,MOVI_ENTR!O:O,$E$5),0))</f>
        <v/>
      </c>
      <c r="N547" s="184" t="str">
        <f>IF(CADA_PROD!C545="","",G547/E547)</f>
        <v/>
      </c>
    </row>
    <row r="548" spans="2:14" ht="30" customHeight="1">
      <c r="B548" s="21">
        <f t="shared" si="17"/>
        <v>541</v>
      </c>
      <c r="C548" s="178" t="str">
        <f>IF(CADA_PROD!C546="","",CADA_PROD!C546)</f>
        <v/>
      </c>
      <c r="D548" s="179" t="str">
        <f>IF(CADA_PROD!D546="","",CADA_PROD!D546)</f>
        <v/>
      </c>
      <c r="E548" s="180" t="str">
        <f>IF(CADA_PROD!E546="","",CADA_PROD!E546)</f>
        <v/>
      </c>
      <c r="F548" s="180" t="str">
        <f>IF(CADA_PROD!D546="","",SUMIFS(MOVI_ENTR!I:I,MOVI_ENTR!D:D,D548,MOVI_ENTR!O:O,$E$5))</f>
        <v/>
      </c>
      <c r="G548" s="180" t="str">
        <f>IF(CADA_PROD!C546="","",SUMIFS(MOVI_SAID!H:H,MOVI_SAID!D:D,D548,MOVI_SAID!L:L,$E$5))</f>
        <v/>
      </c>
      <c r="H548" s="180" t="str">
        <f t="shared" si="16"/>
        <v/>
      </c>
      <c r="I548" s="179" t="str">
        <f>IF(CADA_PROD!C546="","",IFERROR(IF(H548&lt;=0,"Sem estoque",IF(H548/E548&lt;0.25,"Quase sem estoque",IF(H548/E548&lt;1.2,"Estoque baixo",IF(H548/E548&lt;2,"Estoque moderado","Estoque confortável")))),""))</f>
        <v/>
      </c>
      <c r="J548" s="182" t="str">
        <f>IF(CADA_PROD!C546="","",SUMIFS(MOVI_ENTR!M:M,MOVI_ENTR!D:D,D548,MOVI_ENTR!O:O,$E$5))</f>
        <v/>
      </c>
      <c r="K548" s="183" t="str">
        <f>IF(CADA_PROD!C546="","",IFERROR($J548/SUM($J$8:$J$1008),""))</f>
        <v/>
      </c>
      <c r="L548" s="183" t="str">
        <f>IF(CADA_PROD!C546="","",IFERROR(H548/SUM($H$8:$H$1008),""))</f>
        <v/>
      </c>
      <c r="M548" s="182" t="str">
        <f>IF(CADA_PROD!$C546="","",IFERROR(SUMIFS(MOVI_ENTR!M:M,MOVI_ENTR!D:D,D548,MOVI_ENTR!O:O,$E$5)/SUMIFS(MOVI_ENTR!I:I,MOVI_ENTR!D:D,D548,MOVI_ENTR!O:O,$E$5),0))</f>
        <v/>
      </c>
      <c r="N548" s="184" t="str">
        <f>IF(CADA_PROD!C546="","",G548/E548)</f>
        <v/>
      </c>
    </row>
    <row r="549" spans="2:14" ht="30" customHeight="1">
      <c r="B549" s="21">
        <f t="shared" si="17"/>
        <v>542</v>
      </c>
      <c r="C549" s="178" t="str">
        <f>IF(CADA_PROD!C547="","",CADA_PROD!C547)</f>
        <v/>
      </c>
      <c r="D549" s="179" t="str">
        <f>IF(CADA_PROD!D547="","",CADA_PROD!D547)</f>
        <v/>
      </c>
      <c r="E549" s="180" t="str">
        <f>IF(CADA_PROD!E547="","",CADA_PROD!E547)</f>
        <v/>
      </c>
      <c r="F549" s="180" t="str">
        <f>IF(CADA_PROD!D547="","",SUMIFS(MOVI_ENTR!I:I,MOVI_ENTR!D:D,D549,MOVI_ENTR!O:O,$E$5))</f>
        <v/>
      </c>
      <c r="G549" s="180" t="str">
        <f>IF(CADA_PROD!C547="","",SUMIFS(MOVI_SAID!H:H,MOVI_SAID!D:D,D549,MOVI_SAID!L:L,$E$5))</f>
        <v/>
      </c>
      <c r="H549" s="180" t="str">
        <f t="shared" si="16"/>
        <v/>
      </c>
      <c r="I549" s="179" t="str">
        <f>IF(CADA_PROD!C547="","",IFERROR(IF(H549&lt;=0,"Sem estoque",IF(H549/E549&lt;0.25,"Quase sem estoque",IF(H549/E549&lt;1.2,"Estoque baixo",IF(H549/E549&lt;2,"Estoque moderado","Estoque confortável")))),""))</f>
        <v/>
      </c>
      <c r="J549" s="182" t="str">
        <f>IF(CADA_PROD!C547="","",SUMIFS(MOVI_ENTR!M:M,MOVI_ENTR!D:D,D549,MOVI_ENTR!O:O,$E$5))</f>
        <v/>
      </c>
      <c r="K549" s="183" t="str">
        <f>IF(CADA_PROD!C547="","",IFERROR($J549/SUM($J$8:$J$1008),""))</f>
        <v/>
      </c>
      <c r="L549" s="183" t="str">
        <f>IF(CADA_PROD!C547="","",IFERROR(H549/SUM($H$8:$H$1008),""))</f>
        <v/>
      </c>
      <c r="M549" s="182" t="str">
        <f>IF(CADA_PROD!$C547="","",IFERROR(SUMIFS(MOVI_ENTR!M:M,MOVI_ENTR!D:D,D549,MOVI_ENTR!O:O,$E$5)/SUMIFS(MOVI_ENTR!I:I,MOVI_ENTR!D:D,D549,MOVI_ENTR!O:O,$E$5),0))</f>
        <v/>
      </c>
      <c r="N549" s="184" t="str">
        <f>IF(CADA_PROD!C547="","",G549/E549)</f>
        <v/>
      </c>
    </row>
    <row r="550" spans="2:14" ht="30" customHeight="1">
      <c r="B550" s="21">
        <f t="shared" si="17"/>
        <v>543</v>
      </c>
      <c r="C550" s="178" t="str">
        <f>IF(CADA_PROD!C548="","",CADA_PROD!C548)</f>
        <v/>
      </c>
      <c r="D550" s="179" t="str">
        <f>IF(CADA_PROD!D548="","",CADA_PROD!D548)</f>
        <v/>
      </c>
      <c r="E550" s="180" t="str">
        <f>IF(CADA_PROD!E548="","",CADA_PROD!E548)</f>
        <v/>
      </c>
      <c r="F550" s="180" t="str">
        <f>IF(CADA_PROD!D548="","",SUMIFS(MOVI_ENTR!I:I,MOVI_ENTR!D:D,D550,MOVI_ENTR!O:O,$E$5))</f>
        <v/>
      </c>
      <c r="G550" s="180" t="str">
        <f>IF(CADA_PROD!C548="","",SUMIFS(MOVI_SAID!H:H,MOVI_SAID!D:D,D550,MOVI_SAID!L:L,$E$5))</f>
        <v/>
      </c>
      <c r="H550" s="180" t="str">
        <f t="shared" si="16"/>
        <v/>
      </c>
      <c r="I550" s="179" t="str">
        <f>IF(CADA_PROD!C548="","",IFERROR(IF(H550&lt;=0,"Sem estoque",IF(H550/E550&lt;0.25,"Quase sem estoque",IF(H550/E550&lt;1.2,"Estoque baixo",IF(H550/E550&lt;2,"Estoque moderado","Estoque confortável")))),""))</f>
        <v/>
      </c>
      <c r="J550" s="182" t="str">
        <f>IF(CADA_PROD!C548="","",SUMIFS(MOVI_ENTR!M:M,MOVI_ENTR!D:D,D550,MOVI_ENTR!O:O,$E$5))</f>
        <v/>
      </c>
      <c r="K550" s="183" t="str">
        <f>IF(CADA_PROD!C548="","",IFERROR($J550/SUM($J$8:$J$1008),""))</f>
        <v/>
      </c>
      <c r="L550" s="183" t="str">
        <f>IF(CADA_PROD!C548="","",IFERROR(H550/SUM($H$8:$H$1008),""))</f>
        <v/>
      </c>
      <c r="M550" s="182" t="str">
        <f>IF(CADA_PROD!$C548="","",IFERROR(SUMIFS(MOVI_ENTR!M:M,MOVI_ENTR!D:D,D550,MOVI_ENTR!O:O,$E$5)/SUMIFS(MOVI_ENTR!I:I,MOVI_ENTR!D:D,D550,MOVI_ENTR!O:O,$E$5),0))</f>
        <v/>
      </c>
      <c r="N550" s="184" t="str">
        <f>IF(CADA_PROD!C548="","",G550/E550)</f>
        <v/>
      </c>
    </row>
    <row r="551" spans="2:14" ht="30" customHeight="1">
      <c r="B551" s="21">
        <f t="shared" si="17"/>
        <v>544</v>
      </c>
      <c r="C551" s="178" t="str">
        <f>IF(CADA_PROD!C549="","",CADA_PROD!C549)</f>
        <v/>
      </c>
      <c r="D551" s="179" t="str">
        <f>IF(CADA_PROD!D549="","",CADA_PROD!D549)</f>
        <v/>
      </c>
      <c r="E551" s="180" t="str">
        <f>IF(CADA_PROD!E549="","",CADA_PROD!E549)</f>
        <v/>
      </c>
      <c r="F551" s="180" t="str">
        <f>IF(CADA_PROD!D549="","",SUMIFS(MOVI_ENTR!I:I,MOVI_ENTR!D:D,D551,MOVI_ENTR!O:O,$E$5))</f>
        <v/>
      </c>
      <c r="G551" s="180" t="str">
        <f>IF(CADA_PROD!C549="","",SUMIFS(MOVI_SAID!H:H,MOVI_SAID!D:D,D551,MOVI_SAID!L:L,$E$5))</f>
        <v/>
      </c>
      <c r="H551" s="180" t="str">
        <f t="shared" si="16"/>
        <v/>
      </c>
      <c r="I551" s="179" t="str">
        <f>IF(CADA_PROD!C549="","",IFERROR(IF(H551&lt;=0,"Sem estoque",IF(H551/E551&lt;0.25,"Quase sem estoque",IF(H551/E551&lt;1.2,"Estoque baixo",IF(H551/E551&lt;2,"Estoque moderado","Estoque confortável")))),""))</f>
        <v/>
      </c>
      <c r="J551" s="182" t="str">
        <f>IF(CADA_PROD!C549="","",SUMIFS(MOVI_ENTR!M:M,MOVI_ENTR!D:D,D551,MOVI_ENTR!O:O,$E$5))</f>
        <v/>
      </c>
      <c r="K551" s="183" t="str">
        <f>IF(CADA_PROD!C549="","",IFERROR($J551/SUM($J$8:$J$1008),""))</f>
        <v/>
      </c>
      <c r="L551" s="183" t="str">
        <f>IF(CADA_PROD!C549="","",IFERROR(H551/SUM($H$8:$H$1008),""))</f>
        <v/>
      </c>
      <c r="M551" s="182" t="str">
        <f>IF(CADA_PROD!$C549="","",IFERROR(SUMIFS(MOVI_ENTR!M:M,MOVI_ENTR!D:D,D551,MOVI_ENTR!O:O,$E$5)/SUMIFS(MOVI_ENTR!I:I,MOVI_ENTR!D:D,D551,MOVI_ENTR!O:O,$E$5),0))</f>
        <v/>
      </c>
      <c r="N551" s="184" t="str">
        <f>IF(CADA_PROD!C549="","",G551/E551)</f>
        <v/>
      </c>
    </row>
    <row r="552" spans="2:14" ht="30" customHeight="1">
      <c r="B552" s="21">
        <f t="shared" si="17"/>
        <v>545</v>
      </c>
      <c r="C552" s="178" t="str">
        <f>IF(CADA_PROD!C550="","",CADA_PROD!C550)</f>
        <v/>
      </c>
      <c r="D552" s="179" t="str">
        <f>IF(CADA_PROD!D550="","",CADA_PROD!D550)</f>
        <v/>
      </c>
      <c r="E552" s="180" t="str">
        <f>IF(CADA_PROD!E550="","",CADA_PROD!E550)</f>
        <v/>
      </c>
      <c r="F552" s="180" t="str">
        <f>IF(CADA_PROD!D550="","",SUMIFS(MOVI_ENTR!I:I,MOVI_ENTR!D:D,D552,MOVI_ENTR!O:O,$E$5))</f>
        <v/>
      </c>
      <c r="G552" s="180" t="str">
        <f>IF(CADA_PROD!C550="","",SUMIFS(MOVI_SAID!H:H,MOVI_SAID!D:D,D552,MOVI_SAID!L:L,$E$5))</f>
        <v/>
      </c>
      <c r="H552" s="180" t="str">
        <f t="shared" si="16"/>
        <v/>
      </c>
      <c r="I552" s="179" t="str">
        <f>IF(CADA_PROD!C550="","",IFERROR(IF(H552&lt;=0,"Sem estoque",IF(H552/E552&lt;0.25,"Quase sem estoque",IF(H552/E552&lt;1.2,"Estoque baixo",IF(H552/E552&lt;2,"Estoque moderado","Estoque confortável")))),""))</f>
        <v/>
      </c>
      <c r="J552" s="182" t="str">
        <f>IF(CADA_PROD!C550="","",SUMIFS(MOVI_ENTR!M:M,MOVI_ENTR!D:D,D552,MOVI_ENTR!O:O,$E$5))</f>
        <v/>
      </c>
      <c r="K552" s="183" t="str">
        <f>IF(CADA_PROD!C550="","",IFERROR($J552/SUM($J$8:$J$1008),""))</f>
        <v/>
      </c>
      <c r="L552" s="183" t="str">
        <f>IF(CADA_PROD!C550="","",IFERROR(H552/SUM($H$8:$H$1008),""))</f>
        <v/>
      </c>
      <c r="M552" s="182" t="str">
        <f>IF(CADA_PROD!$C550="","",IFERROR(SUMIFS(MOVI_ENTR!M:M,MOVI_ENTR!D:D,D552,MOVI_ENTR!O:O,$E$5)/SUMIFS(MOVI_ENTR!I:I,MOVI_ENTR!D:D,D552,MOVI_ENTR!O:O,$E$5),0))</f>
        <v/>
      </c>
      <c r="N552" s="184" t="str">
        <f>IF(CADA_PROD!C550="","",G552/E552)</f>
        <v/>
      </c>
    </row>
    <row r="553" spans="2:14" ht="30" customHeight="1">
      <c r="B553" s="21">
        <f t="shared" si="17"/>
        <v>546</v>
      </c>
      <c r="C553" s="178" t="str">
        <f>IF(CADA_PROD!C551="","",CADA_PROD!C551)</f>
        <v/>
      </c>
      <c r="D553" s="179" t="str">
        <f>IF(CADA_PROD!D551="","",CADA_PROD!D551)</f>
        <v/>
      </c>
      <c r="E553" s="180" t="str">
        <f>IF(CADA_PROD!E551="","",CADA_PROD!E551)</f>
        <v/>
      </c>
      <c r="F553" s="180" t="str">
        <f>IF(CADA_PROD!D551="","",SUMIFS(MOVI_ENTR!I:I,MOVI_ENTR!D:D,D553,MOVI_ENTR!O:O,$E$5))</f>
        <v/>
      </c>
      <c r="G553" s="180" t="str">
        <f>IF(CADA_PROD!C551="","",SUMIFS(MOVI_SAID!H:H,MOVI_SAID!D:D,D553,MOVI_SAID!L:L,$E$5))</f>
        <v/>
      </c>
      <c r="H553" s="180" t="str">
        <f t="shared" si="16"/>
        <v/>
      </c>
      <c r="I553" s="179" t="str">
        <f>IF(CADA_PROD!C551="","",IFERROR(IF(H553&lt;=0,"Sem estoque",IF(H553/E553&lt;0.25,"Quase sem estoque",IF(H553/E553&lt;1.2,"Estoque baixo",IF(H553/E553&lt;2,"Estoque moderado","Estoque confortável")))),""))</f>
        <v/>
      </c>
      <c r="J553" s="182" t="str">
        <f>IF(CADA_PROD!C551="","",SUMIFS(MOVI_ENTR!M:M,MOVI_ENTR!D:D,D553,MOVI_ENTR!O:O,$E$5))</f>
        <v/>
      </c>
      <c r="K553" s="183" t="str">
        <f>IF(CADA_PROD!C551="","",IFERROR($J553/SUM($J$8:$J$1008),""))</f>
        <v/>
      </c>
      <c r="L553" s="183" t="str">
        <f>IF(CADA_PROD!C551="","",IFERROR(H553/SUM($H$8:$H$1008),""))</f>
        <v/>
      </c>
      <c r="M553" s="182" t="str">
        <f>IF(CADA_PROD!$C551="","",IFERROR(SUMIFS(MOVI_ENTR!M:M,MOVI_ENTR!D:D,D553,MOVI_ENTR!O:O,$E$5)/SUMIFS(MOVI_ENTR!I:I,MOVI_ENTR!D:D,D553,MOVI_ENTR!O:O,$E$5),0))</f>
        <v/>
      </c>
      <c r="N553" s="184" t="str">
        <f>IF(CADA_PROD!C551="","",G553/E553)</f>
        <v/>
      </c>
    </row>
    <row r="554" spans="2:14" ht="30" customHeight="1">
      <c r="B554" s="21">
        <f t="shared" si="17"/>
        <v>547</v>
      </c>
      <c r="C554" s="178" t="str">
        <f>IF(CADA_PROD!C552="","",CADA_PROD!C552)</f>
        <v/>
      </c>
      <c r="D554" s="179" t="str">
        <f>IF(CADA_PROD!D552="","",CADA_PROD!D552)</f>
        <v/>
      </c>
      <c r="E554" s="180" t="str">
        <f>IF(CADA_PROD!E552="","",CADA_PROD!E552)</f>
        <v/>
      </c>
      <c r="F554" s="180" t="str">
        <f>IF(CADA_PROD!D552="","",SUMIFS(MOVI_ENTR!I:I,MOVI_ENTR!D:D,D554,MOVI_ENTR!O:O,$E$5))</f>
        <v/>
      </c>
      <c r="G554" s="180" t="str">
        <f>IF(CADA_PROD!C552="","",SUMIFS(MOVI_SAID!H:H,MOVI_SAID!D:D,D554,MOVI_SAID!L:L,$E$5))</f>
        <v/>
      </c>
      <c r="H554" s="180" t="str">
        <f t="shared" si="16"/>
        <v/>
      </c>
      <c r="I554" s="179" t="str">
        <f>IF(CADA_PROD!C552="","",IFERROR(IF(H554&lt;=0,"Sem estoque",IF(H554/E554&lt;0.25,"Quase sem estoque",IF(H554/E554&lt;1.2,"Estoque baixo",IF(H554/E554&lt;2,"Estoque moderado","Estoque confortável")))),""))</f>
        <v/>
      </c>
      <c r="J554" s="182" t="str">
        <f>IF(CADA_PROD!C552="","",SUMIFS(MOVI_ENTR!M:M,MOVI_ENTR!D:D,D554,MOVI_ENTR!O:O,$E$5))</f>
        <v/>
      </c>
      <c r="K554" s="183" t="str">
        <f>IF(CADA_PROD!C552="","",IFERROR($J554/SUM($J$8:$J$1008),""))</f>
        <v/>
      </c>
      <c r="L554" s="183" t="str">
        <f>IF(CADA_PROD!C552="","",IFERROR(H554/SUM($H$8:$H$1008),""))</f>
        <v/>
      </c>
      <c r="M554" s="182" t="str">
        <f>IF(CADA_PROD!$C552="","",IFERROR(SUMIFS(MOVI_ENTR!M:M,MOVI_ENTR!D:D,D554,MOVI_ENTR!O:O,$E$5)/SUMIFS(MOVI_ENTR!I:I,MOVI_ENTR!D:D,D554,MOVI_ENTR!O:O,$E$5),0))</f>
        <v/>
      </c>
      <c r="N554" s="184" t="str">
        <f>IF(CADA_PROD!C552="","",G554/E554)</f>
        <v/>
      </c>
    </row>
    <row r="555" spans="2:14" ht="30" customHeight="1">
      <c r="B555" s="21">
        <f t="shared" si="17"/>
        <v>548</v>
      </c>
      <c r="C555" s="178" t="str">
        <f>IF(CADA_PROD!C553="","",CADA_PROD!C553)</f>
        <v/>
      </c>
      <c r="D555" s="179" t="str">
        <f>IF(CADA_PROD!D553="","",CADA_PROD!D553)</f>
        <v/>
      </c>
      <c r="E555" s="180" t="str">
        <f>IF(CADA_PROD!E553="","",CADA_PROD!E553)</f>
        <v/>
      </c>
      <c r="F555" s="180" t="str">
        <f>IF(CADA_PROD!D553="","",SUMIFS(MOVI_ENTR!I:I,MOVI_ENTR!D:D,D555,MOVI_ENTR!O:O,$E$5))</f>
        <v/>
      </c>
      <c r="G555" s="180" t="str">
        <f>IF(CADA_PROD!C553="","",SUMIFS(MOVI_SAID!H:H,MOVI_SAID!D:D,D555,MOVI_SAID!L:L,$E$5))</f>
        <v/>
      </c>
      <c r="H555" s="180" t="str">
        <f t="shared" si="16"/>
        <v/>
      </c>
      <c r="I555" s="179" t="str">
        <f>IF(CADA_PROD!C553="","",IFERROR(IF(H555&lt;=0,"Sem estoque",IF(H555/E555&lt;0.25,"Quase sem estoque",IF(H555/E555&lt;1.2,"Estoque baixo",IF(H555/E555&lt;2,"Estoque moderado","Estoque confortável")))),""))</f>
        <v/>
      </c>
      <c r="J555" s="182" t="str">
        <f>IF(CADA_PROD!C553="","",SUMIFS(MOVI_ENTR!M:M,MOVI_ENTR!D:D,D555,MOVI_ENTR!O:O,$E$5))</f>
        <v/>
      </c>
      <c r="K555" s="183" t="str">
        <f>IF(CADA_PROD!C553="","",IFERROR($J555/SUM($J$8:$J$1008),""))</f>
        <v/>
      </c>
      <c r="L555" s="183" t="str">
        <f>IF(CADA_PROD!C553="","",IFERROR(H555/SUM($H$8:$H$1008),""))</f>
        <v/>
      </c>
      <c r="M555" s="182" t="str">
        <f>IF(CADA_PROD!$C553="","",IFERROR(SUMIFS(MOVI_ENTR!M:M,MOVI_ENTR!D:D,D555,MOVI_ENTR!O:O,$E$5)/SUMIFS(MOVI_ENTR!I:I,MOVI_ENTR!D:D,D555,MOVI_ENTR!O:O,$E$5),0))</f>
        <v/>
      </c>
      <c r="N555" s="184" t="str">
        <f>IF(CADA_PROD!C553="","",G555/E555)</f>
        <v/>
      </c>
    </row>
    <row r="556" spans="2:14" ht="30" customHeight="1">
      <c r="B556" s="21">
        <f t="shared" si="17"/>
        <v>549</v>
      </c>
      <c r="C556" s="178" t="str">
        <f>IF(CADA_PROD!C554="","",CADA_PROD!C554)</f>
        <v/>
      </c>
      <c r="D556" s="179" t="str">
        <f>IF(CADA_PROD!D554="","",CADA_PROD!D554)</f>
        <v/>
      </c>
      <c r="E556" s="180" t="str">
        <f>IF(CADA_PROD!E554="","",CADA_PROD!E554)</f>
        <v/>
      </c>
      <c r="F556" s="180" t="str">
        <f>IF(CADA_PROD!D554="","",SUMIFS(MOVI_ENTR!I:I,MOVI_ENTR!D:D,D556,MOVI_ENTR!O:O,$E$5))</f>
        <v/>
      </c>
      <c r="G556" s="180" t="str">
        <f>IF(CADA_PROD!C554="","",SUMIFS(MOVI_SAID!H:H,MOVI_SAID!D:D,D556,MOVI_SAID!L:L,$E$5))</f>
        <v/>
      </c>
      <c r="H556" s="180" t="str">
        <f t="shared" si="16"/>
        <v/>
      </c>
      <c r="I556" s="179" t="str">
        <f>IF(CADA_PROD!C554="","",IFERROR(IF(H556&lt;=0,"Sem estoque",IF(H556/E556&lt;0.25,"Quase sem estoque",IF(H556/E556&lt;1.2,"Estoque baixo",IF(H556/E556&lt;2,"Estoque moderado","Estoque confortável")))),""))</f>
        <v/>
      </c>
      <c r="J556" s="182" t="str">
        <f>IF(CADA_PROD!C554="","",SUMIFS(MOVI_ENTR!M:M,MOVI_ENTR!D:D,D556,MOVI_ENTR!O:O,$E$5))</f>
        <v/>
      </c>
      <c r="K556" s="183" t="str">
        <f>IF(CADA_PROD!C554="","",IFERROR($J556/SUM($J$8:$J$1008),""))</f>
        <v/>
      </c>
      <c r="L556" s="183" t="str">
        <f>IF(CADA_PROD!C554="","",IFERROR(H556/SUM($H$8:$H$1008),""))</f>
        <v/>
      </c>
      <c r="M556" s="182" t="str">
        <f>IF(CADA_PROD!$C554="","",IFERROR(SUMIFS(MOVI_ENTR!M:M,MOVI_ENTR!D:D,D556,MOVI_ENTR!O:O,$E$5)/SUMIFS(MOVI_ENTR!I:I,MOVI_ENTR!D:D,D556,MOVI_ENTR!O:O,$E$5),0))</f>
        <v/>
      </c>
      <c r="N556" s="184" t="str">
        <f>IF(CADA_PROD!C554="","",G556/E556)</f>
        <v/>
      </c>
    </row>
    <row r="557" spans="2:14" ht="30" customHeight="1">
      <c r="B557" s="21">
        <f t="shared" si="17"/>
        <v>550</v>
      </c>
      <c r="C557" s="178" t="str">
        <f>IF(CADA_PROD!C555="","",CADA_PROD!C555)</f>
        <v/>
      </c>
      <c r="D557" s="179" t="str">
        <f>IF(CADA_PROD!D555="","",CADA_PROD!D555)</f>
        <v/>
      </c>
      <c r="E557" s="180" t="str">
        <f>IF(CADA_PROD!E555="","",CADA_PROD!E555)</f>
        <v/>
      </c>
      <c r="F557" s="180" t="str">
        <f>IF(CADA_PROD!D555="","",SUMIFS(MOVI_ENTR!I:I,MOVI_ENTR!D:D,D557,MOVI_ENTR!O:O,$E$5))</f>
        <v/>
      </c>
      <c r="G557" s="180" t="str">
        <f>IF(CADA_PROD!C555="","",SUMIFS(MOVI_SAID!H:H,MOVI_SAID!D:D,D557,MOVI_SAID!L:L,$E$5))</f>
        <v/>
      </c>
      <c r="H557" s="180" t="str">
        <f t="shared" si="16"/>
        <v/>
      </c>
      <c r="I557" s="179" t="str">
        <f>IF(CADA_PROD!C555="","",IFERROR(IF(H557&lt;=0,"Sem estoque",IF(H557/E557&lt;0.25,"Quase sem estoque",IF(H557/E557&lt;1.2,"Estoque baixo",IF(H557/E557&lt;2,"Estoque moderado","Estoque confortável")))),""))</f>
        <v/>
      </c>
      <c r="J557" s="182" t="str">
        <f>IF(CADA_PROD!C555="","",SUMIFS(MOVI_ENTR!M:M,MOVI_ENTR!D:D,D557,MOVI_ENTR!O:O,$E$5))</f>
        <v/>
      </c>
      <c r="K557" s="183" t="str">
        <f>IF(CADA_PROD!C555="","",IFERROR($J557/SUM($J$8:$J$1008),""))</f>
        <v/>
      </c>
      <c r="L557" s="183" t="str">
        <f>IF(CADA_PROD!C555="","",IFERROR(H557/SUM($H$8:$H$1008),""))</f>
        <v/>
      </c>
      <c r="M557" s="182" t="str">
        <f>IF(CADA_PROD!$C555="","",IFERROR(SUMIFS(MOVI_ENTR!M:M,MOVI_ENTR!D:D,D557,MOVI_ENTR!O:O,$E$5)/SUMIFS(MOVI_ENTR!I:I,MOVI_ENTR!D:D,D557,MOVI_ENTR!O:O,$E$5),0))</f>
        <v/>
      </c>
      <c r="N557" s="184" t="str">
        <f>IF(CADA_PROD!C555="","",G557/E557)</f>
        <v/>
      </c>
    </row>
    <row r="558" spans="2:14" ht="30" customHeight="1">
      <c r="B558" s="21">
        <f t="shared" si="17"/>
        <v>551</v>
      </c>
      <c r="C558" s="178" t="str">
        <f>IF(CADA_PROD!C556="","",CADA_PROD!C556)</f>
        <v/>
      </c>
      <c r="D558" s="179" t="str">
        <f>IF(CADA_PROD!D556="","",CADA_PROD!D556)</f>
        <v/>
      </c>
      <c r="E558" s="180" t="str">
        <f>IF(CADA_PROD!E556="","",CADA_PROD!E556)</f>
        <v/>
      </c>
      <c r="F558" s="180" t="str">
        <f>IF(CADA_PROD!D556="","",SUMIFS(MOVI_ENTR!I:I,MOVI_ENTR!D:D,D558,MOVI_ENTR!O:O,$E$5))</f>
        <v/>
      </c>
      <c r="G558" s="180" t="str">
        <f>IF(CADA_PROD!C556="","",SUMIFS(MOVI_SAID!H:H,MOVI_SAID!D:D,D558,MOVI_SAID!L:L,$E$5))</f>
        <v/>
      </c>
      <c r="H558" s="180" t="str">
        <f t="shared" si="16"/>
        <v/>
      </c>
      <c r="I558" s="179" t="str">
        <f>IF(CADA_PROD!C556="","",IFERROR(IF(H558&lt;=0,"Sem estoque",IF(H558/E558&lt;0.25,"Quase sem estoque",IF(H558/E558&lt;1.2,"Estoque baixo",IF(H558/E558&lt;2,"Estoque moderado","Estoque confortável")))),""))</f>
        <v/>
      </c>
      <c r="J558" s="182" t="str">
        <f>IF(CADA_PROD!C556="","",SUMIFS(MOVI_ENTR!M:M,MOVI_ENTR!D:D,D558,MOVI_ENTR!O:O,$E$5))</f>
        <v/>
      </c>
      <c r="K558" s="183" t="str">
        <f>IF(CADA_PROD!C556="","",IFERROR($J558/SUM($J$8:$J$1008),""))</f>
        <v/>
      </c>
      <c r="L558" s="183" t="str">
        <f>IF(CADA_PROD!C556="","",IFERROR(H558/SUM($H$8:$H$1008),""))</f>
        <v/>
      </c>
      <c r="M558" s="182" t="str">
        <f>IF(CADA_PROD!$C556="","",IFERROR(SUMIFS(MOVI_ENTR!M:M,MOVI_ENTR!D:D,D558,MOVI_ENTR!O:O,$E$5)/SUMIFS(MOVI_ENTR!I:I,MOVI_ENTR!D:D,D558,MOVI_ENTR!O:O,$E$5),0))</f>
        <v/>
      </c>
      <c r="N558" s="184" t="str">
        <f>IF(CADA_PROD!C556="","",G558/E558)</f>
        <v/>
      </c>
    </row>
    <row r="559" spans="2:14" ht="30" customHeight="1">
      <c r="B559" s="21">
        <f t="shared" si="17"/>
        <v>552</v>
      </c>
      <c r="C559" s="178" t="str">
        <f>IF(CADA_PROD!C557="","",CADA_PROD!C557)</f>
        <v/>
      </c>
      <c r="D559" s="179" t="str">
        <f>IF(CADA_PROD!D557="","",CADA_PROD!D557)</f>
        <v/>
      </c>
      <c r="E559" s="180" t="str">
        <f>IF(CADA_PROD!E557="","",CADA_PROD!E557)</f>
        <v/>
      </c>
      <c r="F559" s="180" t="str">
        <f>IF(CADA_PROD!D557="","",SUMIFS(MOVI_ENTR!I:I,MOVI_ENTR!D:D,D559,MOVI_ENTR!O:O,$E$5))</f>
        <v/>
      </c>
      <c r="G559" s="180" t="str">
        <f>IF(CADA_PROD!C557="","",SUMIFS(MOVI_SAID!H:H,MOVI_SAID!D:D,D559,MOVI_SAID!L:L,$E$5))</f>
        <v/>
      </c>
      <c r="H559" s="180" t="str">
        <f t="shared" si="16"/>
        <v/>
      </c>
      <c r="I559" s="179" t="str">
        <f>IF(CADA_PROD!C557="","",IFERROR(IF(H559&lt;=0,"Sem estoque",IF(H559/E559&lt;0.25,"Quase sem estoque",IF(H559/E559&lt;1.2,"Estoque baixo",IF(H559/E559&lt;2,"Estoque moderado","Estoque confortável")))),""))</f>
        <v/>
      </c>
      <c r="J559" s="182" t="str">
        <f>IF(CADA_PROD!C557="","",SUMIFS(MOVI_ENTR!M:M,MOVI_ENTR!D:D,D559,MOVI_ENTR!O:O,$E$5))</f>
        <v/>
      </c>
      <c r="K559" s="183" t="str">
        <f>IF(CADA_PROD!C557="","",IFERROR($J559/SUM($J$8:$J$1008),""))</f>
        <v/>
      </c>
      <c r="L559" s="183" t="str">
        <f>IF(CADA_PROD!C557="","",IFERROR(H559/SUM($H$8:$H$1008),""))</f>
        <v/>
      </c>
      <c r="M559" s="182" t="str">
        <f>IF(CADA_PROD!$C557="","",IFERROR(SUMIFS(MOVI_ENTR!M:M,MOVI_ENTR!D:D,D559,MOVI_ENTR!O:O,$E$5)/SUMIFS(MOVI_ENTR!I:I,MOVI_ENTR!D:D,D559,MOVI_ENTR!O:O,$E$5),0))</f>
        <v/>
      </c>
      <c r="N559" s="184" t="str">
        <f>IF(CADA_PROD!C557="","",G559/E559)</f>
        <v/>
      </c>
    </row>
    <row r="560" spans="2:14" ht="30" customHeight="1">
      <c r="B560" s="21">
        <f t="shared" si="17"/>
        <v>553</v>
      </c>
      <c r="C560" s="178" t="str">
        <f>IF(CADA_PROD!C558="","",CADA_PROD!C558)</f>
        <v/>
      </c>
      <c r="D560" s="179" t="str">
        <f>IF(CADA_PROD!D558="","",CADA_PROD!D558)</f>
        <v/>
      </c>
      <c r="E560" s="180" t="str">
        <f>IF(CADA_PROD!E558="","",CADA_PROD!E558)</f>
        <v/>
      </c>
      <c r="F560" s="180" t="str">
        <f>IF(CADA_PROD!D558="","",SUMIFS(MOVI_ENTR!I:I,MOVI_ENTR!D:D,D560,MOVI_ENTR!O:O,$E$5))</f>
        <v/>
      </c>
      <c r="G560" s="180" t="str">
        <f>IF(CADA_PROD!C558="","",SUMIFS(MOVI_SAID!H:H,MOVI_SAID!D:D,D560,MOVI_SAID!L:L,$E$5))</f>
        <v/>
      </c>
      <c r="H560" s="180" t="str">
        <f t="shared" si="16"/>
        <v/>
      </c>
      <c r="I560" s="179" t="str">
        <f>IF(CADA_PROD!C558="","",IFERROR(IF(H560&lt;=0,"Sem estoque",IF(H560/E560&lt;0.25,"Quase sem estoque",IF(H560/E560&lt;1.2,"Estoque baixo",IF(H560/E560&lt;2,"Estoque moderado","Estoque confortável")))),""))</f>
        <v/>
      </c>
      <c r="J560" s="182" t="str">
        <f>IF(CADA_PROD!C558="","",SUMIFS(MOVI_ENTR!M:M,MOVI_ENTR!D:D,D560,MOVI_ENTR!O:O,$E$5))</f>
        <v/>
      </c>
      <c r="K560" s="183" t="str">
        <f>IF(CADA_PROD!C558="","",IFERROR($J560/SUM($J$8:$J$1008),""))</f>
        <v/>
      </c>
      <c r="L560" s="183" t="str">
        <f>IF(CADA_PROD!C558="","",IFERROR(H560/SUM($H$8:$H$1008),""))</f>
        <v/>
      </c>
      <c r="M560" s="182" t="str">
        <f>IF(CADA_PROD!$C558="","",IFERROR(SUMIFS(MOVI_ENTR!M:M,MOVI_ENTR!D:D,D560,MOVI_ENTR!O:O,$E$5)/SUMIFS(MOVI_ENTR!I:I,MOVI_ENTR!D:D,D560,MOVI_ENTR!O:O,$E$5),0))</f>
        <v/>
      </c>
      <c r="N560" s="184" t="str">
        <f>IF(CADA_PROD!C558="","",G560/E560)</f>
        <v/>
      </c>
    </row>
    <row r="561" spans="2:14" ht="30" customHeight="1">
      <c r="B561" s="21">
        <f t="shared" si="17"/>
        <v>554</v>
      </c>
      <c r="C561" s="178" t="str">
        <f>IF(CADA_PROD!C559="","",CADA_PROD!C559)</f>
        <v/>
      </c>
      <c r="D561" s="179" t="str">
        <f>IF(CADA_PROD!D559="","",CADA_PROD!D559)</f>
        <v/>
      </c>
      <c r="E561" s="180" t="str">
        <f>IF(CADA_PROD!E559="","",CADA_PROD!E559)</f>
        <v/>
      </c>
      <c r="F561" s="180" t="str">
        <f>IF(CADA_PROD!D559="","",SUMIFS(MOVI_ENTR!I:I,MOVI_ENTR!D:D,D561,MOVI_ENTR!O:O,$E$5))</f>
        <v/>
      </c>
      <c r="G561" s="180" t="str">
        <f>IF(CADA_PROD!C559="","",SUMIFS(MOVI_SAID!H:H,MOVI_SAID!D:D,D561,MOVI_SAID!L:L,$E$5))</f>
        <v/>
      </c>
      <c r="H561" s="180" t="str">
        <f t="shared" si="16"/>
        <v/>
      </c>
      <c r="I561" s="179" t="str">
        <f>IF(CADA_PROD!C559="","",IFERROR(IF(H561&lt;=0,"Sem estoque",IF(H561/E561&lt;0.25,"Quase sem estoque",IF(H561/E561&lt;1.2,"Estoque baixo",IF(H561/E561&lt;2,"Estoque moderado","Estoque confortável")))),""))</f>
        <v/>
      </c>
      <c r="J561" s="182" t="str">
        <f>IF(CADA_PROD!C559="","",SUMIFS(MOVI_ENTR!M:M,MOVI_ENTR!D:D,D561,MOVI_ENTR!O:O,$E$5))</f>
        <v/>
      </c>
      <c r="K561" s="183" t="str">
        <f>IF(CADA_PROD!C559="","",IFERROR($J561/SUM($J$8:$J$1008),""))</f>
        <v/>
      </c>
      <c r="L561" s="183" t="str">
        <f>IF(CADA_PROD!C559="","",IFERROR(H561/SUM($H$8:$H$1008),""))</f>
        <v/>
      </c>
      <c r="M561" s="182" t="str">
        <f>IF(CADA_PROD!$C559="","",IFERROR(SUMIFS(MOVI_ENTR!M:M,MOVI_ENTR!D:D,D561,MOVI_ENTR!O:O,$E$5)/SUMIFS(MOVI_ENTR!I:I,MOVI_ENTR!D:D,D561,MOVI_ENTR!O:O,$E$5),0))</f>
        <v/>
      </c>
      <c r="N561" s="184" t="str">
        <f>IF(CADA_PROD!C559="","",G561/E561)</f>
        <v/>
      </c>
    </row>
    <row r="562" spans="2:14" ht="30" customHeight="1">
      <c r="B562" s="21">
        <f t="shared" si="17"/>
        <v>555</v>
      </c>
      <c r="C562" s="178" t="str">
        <f>IF(CADA_PROD!C560="","",CADA_PROD!C560)</f>
        <v/>
      </c>
      <c r="D562" s="179" t="str">
        <f>IF(CADA_PROD!D560="","",CADA_PROD!D560)</f>
        <v/>
      </c>
      <c r="E562" s="180" t="str">
        <f>IF(CADA_PROD!E560="","",CADA_PROD!E560)</f>
        <v/>
      </c>
      <c r="F562" s="180" t="str">
        <f>IF(CADA_PROD!D560="","",SUMIFS(MOVI_ENTR!I:I,MOVI_ENTR!D:D,D562,MOVI_ENTR!O:O,$E$5))</f>
        <v/>
      </c>
      <c r="G562" s="180" t="str">
        <f>IF(CADA_PROD!C560="","",SUMIFS(MOVI_SAID!H:H,MOVI_SAID!D:D,D562,MOVI_SAID!L:L,$E$5))</f>
        <v/>
      </c>
      <c r="H562" s="180" t="str">
        <f t="shared" si="16"/>
        <v/>
      </c>
      <c r="I562" s="179" t="str">
        <f>IF(CADA_PROD!C560="","",IFERROR(IF(H562&lt;=0,"Sem estoque",IF(H562/E562&lt;0.25,"Quase sem estoque",IF(H562/E562&lt;1.2,"Estoque baixo",IF(H562/E562&lt;2,"Estoque moderado","Estoque confortável")))),""))</f>
        <v/>
      </c>
      <c r="J562" s="182" t="str">
        <f>IF(CADA_PROD!C560="","",SUMIFS(MOVI_ENTR!M:M,MOVI_ENTR!D:D,D562,MOVI_ENTR!O:O,$E$5))</f>
        <v/>
      </c>
      <c r="K562" s="183" t="str">
        <f>IF(CADA_PROD!C560="","",IFERROR($J562/SUM($J$8:$J$1008),""))</f>
        <v/>
      </c>
      <c r="L562" s="183" t="str">
        <f>IF(CADA_PROD!C560="","",IFERROR(H562/SUM($H$8:$H$1008),""))</f>
        <v/>
      </c>
      <c r="M562" s="182" t="str">
        <f>IF(CADA_PROD!$C560="","",IFERROR(SUMIFS(MOVI_ENTR!M:M,MOVI_ENTR!D:D,D562,MOVI_ENTR!O:O,$E$5)/SUMIFS(MOVI_ENTR!I:I,MOVI_ENTR!D:D,D562,MOVI_ENTR!O:O,$E$5),0))</f>
        <v/>
      </c>
      <c r="N562" s="184" t="str">
        <f>IF(CADA_PROD!C560="","",G562/E562)</f>
        <v/>
      </c>
    </row>
    <row r="563" spans="2:14" ht="30" customHeight="1">
      <c r="B563" s="21">
        <f t="shared" si="17"/>
        <v>556</v>
      </c>
      <c r="C563" s="178" t="str">
        <f>IF(CADA_PROD!C561="","",CADA_PROD!C561)</f>
        <v/>
      </c>
      <c r="D563" s="179" t="str">
        <f>IF(CADA_PROD!D561="","",CADA_PROD!D561)</f>
        <v/>
      </c>
      <c r="E563" s="180" t="str">
        <f>IF(CADA_PROD!E561="","",CADA_PROD!E561)</f>
        <v/>
      </c>
      <c r="F563" s="180" t="str">
        <f>IF(CADA_PROD!D561="","",SUMIFS(MOVI_ENTR!I:I,MOVI_ENTR!D:D,D563,MOVI_ENTR!O:O,$E$5))</f>
        <v/>
      </c>
      <c r="G563" s="180" t="str">
        <f>IF(CADA_PROD!C561="","",SUMIFS(MOVI_SAID!H:H,MOVI_SAID!D:D,D563,MOVI_SAID!L:L,$E$5))</f>
        <v/>
      </c>
      <c r="H563" s="180" t="str">
        <f t="shared" si="16"/>
        <v/>
      </c>
      <c r="I563" s="179" t="str">
        <f>IF(CADA_PROD!C561="","",IFERROR(IF(H563&lt;=0,"Sem estoque",IF(H563/E563&lt;0.25,"Quase sem estoque",IF(H563/E563&lt;1.2,"Estoque baixo",IF(H563/E563&lt;2,"Estoque moderado","Estoque confortável")))),""))</f>
        <v/>
      </c>
      <c r="J563" s="182" t="str">
        <f>IF(CADA_PROD!C561="","",SUMIFS(MOVI_ENTR!M:M,MOVI_ENTR!D:D,D563,MOVI_ENTR!O:O,$E$5))</f>
        <v/>
      </c>
      <c r="K563" s="183" t="str">
        <f>IF(CADA_PROD!C561="","",IFERROR($J563/SUM($J$8:$J$1008),""))</f>
        <v/>
      </c>
      <c r="L563" s="183" t="str">
        <f>IF(CADA_PROD!C561="","",IFERROR(H563/SUM($H$8:$H$1008),""))</f>
        <v/>
      </c>
      <c r="M563" s="182" t="str">
        <f>IF(CADA_PROD!$C561="","",IFERROR(SUMIFS(MOVI_ENTR!M:M,MOVI_ENTR!D:D,D563,MOVI_ENTR!O:O,$E$5)/SUMIFS(MOVI_ENTR!I:I,MOVI_ENTR!D:D,D563,MOVI_ENTR!O:O,$E$5),0))</f>
        <v/>
      </c>
      <c r="N563" s="184" t="str">
        <f>IF(CADA_PROD!C561="","",G563/E563)</f>
        <v/>
      </c>
    </row>
    <row r="564" spans="2:14" ht="30" customHeight="1">
      <c r="B564" s="21">
        <f t="shared" si="17"/>
        <v>557</v>
      </c>
      <c r="C564" s="178" t="str">
        <f>IF(CADA_PROD!C562="","",CADA_PROD!C562)</f>
        <v/>
      </c>
      <c r="D564" s="179" t="str">
        <f>IF(CADA_PROD!D562="","",CADA_PROD!D562)</f>
        <v/>
      </c>
      <c r="E564" s="180" t="str">
        <f>IF(CADA_PROD!E562="","",CADA_PROD!E562)</f>
        <v/>
      </c>
      <c r="F564" s="180" t="str">
        <f>IF(CADA_PROD!D562="","",SUMIFS(MOVI_ENTR!I:I,MOVI_ENTR!D:D,D564,MOVI_ENTR!O:O,$E$5))</f>
        <v/>
      </c>
      <c r="G564" s="180" t="str">
        <f>IF(CADA_PROD!C562="","",SUMIFS(MOVI_SAID!H:H,MOVI_SAID!D:D,D564,MOVI_SAID!L:L,$E$5))</f>
        <v/>
      </c>
      <c r="H564" s="180" t="str">
        <f t="shared" si="16"/>
        <v/>
      </c>
      <c r="I564" s="179" t="str">
        <f>IF(CADA_PROD!C562="","",IFERROR(IF(H564&lt;=0,"Sem estoque",IF(H564/E564&lt;0.25,"Quase sem estoque",IF(H564/E564&lt;1.2,"Estoque baixo",IF(H564/E564&lt;2,"Estoque moderado","Estoque confortável")))),""))</f>
        <v/>
      </c>
      <c r="J564" s="182" t="str">
        <f>IF(CADA_PROD!C562="","",SUMIFS(MOVI_ENTR!M:M,MOVI_ENTR!D:D,D564,MOVI_ENTR!O:O,$E$5))</f>
        <v/>
      </c>
      <c r="K564" s="183" t="str">
        <f>IF(CADA_PROD!C562="","",IFERROR($J564/SUM($J$8:$J$1008),""))</f>
        <v/>
      </c>
      <c r="L564" s="183" t="str">
        <f>IF(CADA_PROD!C562="","",IFERROR(H564/SUM($H$8:$H$1008),""))</f>
        <v/>
      </c>
      <c r="M564" s="182" t="str">
        <f>IF(CADA_PROD!$C562="","",IFERROR(SUMIFS(MOVI_ENTR!M:M,MOVI_ENTR!D:D,D564,MOVI_ENTR!O:O,$E$5)/SUMIFS(MOVI_ENTR!I:I,MOVI_ENTR!D:D,D564,MOVI_ENTR!O:O,$E$5),0))</f>
        <v/>
      </c>
      <c r="N564" s="184" t="str">
        <f>IF(CADA_PROD!C562="","",G564/E564)</f>
        <v/>
      </c>
    </row>
    <row r="565" spans="2:14" ht="30" customHeight="1">
      <c r="B565" s="21">
        <f t="shared" si="17"/>
        <v>558</v>
      </c>
      <c r="C565" s="178" t="str">
        <f>IF(CADA_PROD!C563="","",CADA_PROD!C563)</f>
        <v/>
      </c>
      <c r="D565" s="179" t="str">
        <f>IF(CADA_PROD!D563="","",CADA_PROD!D563)</f>
        <v/>
      </c>
      <c r="E565" s="180" t="str">
        <f>IF(CADA_PROD!E563="","",CADA_PROD!E563)</f>
        <v/>
      </c>
      <c r="F565" s="180" t="str">
        <f>IF(CADA_PROD!D563="","",SUMIFS(MOVI_ENTR!I:I,MOVI_ENTR!D:D,D565,MOVI_ENTR!O:O,$E$5))</f>
        <v/>
      </c>
      <c r="G565" s="180" t="str">
        <f>IF(CADA_PROD!C563="","",SUMIFS(MOVI_SAID!H:H,MOVI_SAID!D:D,D565,MOVI_SAID!L:L,$E$5))</f>
        <v/>
      </c>
      <c r="H565" s="180" t="str">
        <f t="shared" si="16"/>
        <v/>
      </c>
      <c r="I565" s="179" t="str">
        <f>IF(CADA_PROD!C563="","",IFERROR(IF(H565&lt;=0,"Sem estoque",IF(H565/E565&lt;0.25,"Quase sem estoque",IF(H565/E565&lt;1.2,"Estoque baixo",IF(H565/E565&lt;2,"Estoque moderado","Estoque confortável")))),""))</f>
        <v/>
      </c>
      <c r="J565" s="182" t="str">
        <f>IF(CADA_PROD!C563="","",SUMIFS(MOVI_ENTR!M:M,MOVI_ENTR!D:D,D565,MOVI_ENTR!O:O,$E$5))</f>
        <v/>
      </c>
      <c r="K565" s="183" t="str">
        <f>IF(CADA_PROD!C563="","",IFERROR($J565/SUM($J$8:$J$1008),""))</f>
        <v/>
      </c>
      <c r="L565" s="183" t="str">
        <f>IF(CADA_PROD!C563="","",IFERROR(H565/SUM($H$8:$H$1008),""))</f>
        <v/>
      </c>
      <c r="M565" s="182" t="str">
        <f>IF(CADA_PROD!$C563="","",IFERROR(SUMIFS(MOVI_ENTR!M:M,MOVI_ENTR!D:D,D565,MOVI_ENTR!O:O,$E$5)/SUMIFS(MOVI_ENTR!I:I,MOVI_ENTR!D:D,D565,MOVI_ENTR!O:O,$E$5),0))</f>
        <v/>
      </c>
      <c r="N565" s="184" t="str">
        <f>IF(CADA_PROD!C563="","",G565/E565)</f>
        <v/>
      </c>
    </row>
    <row r="566" spans="2:14" ht="30" customHeight="1">
      <c r="B566" s="21">
        <f t="shared" si="17"/>
        <v>559</v>
      </c>
      <c r="C566" s="178" t="str">
        <f>IF(CADA_PROD!C564="","",CADA_PROD!C564)</f>
        <v/>
      </c>
      <c r="D566" s="179" t="str">
        <f>IF(CADA_PROD!D564="","",CADA_PROD!D564)</f>
        <v/>
      </c>
      <c r="E566" s="180" t="str">
        <f>IF(CADA_PROD!E564="","",CADA_PROD!E564)</f>
        <v/>
      </c>
      <c r="F566" s="180" t="str">
        <f>IF(CADA_PROD!D564="","",SUMIFS(MOVI_ENTR!I:I,MOVI_ENTR!D:D,D566,MOVI_ENTR!O:O,$E$5))</f>
        <v/>
      </c>
      <c r="G566" s="180" t="str">
        <f>IF(CADA_PROD!C564="","",SUMIFS(MOVI_SAID!H:H,MOVI_SAID!D:D,D566,MOVI_SAID!L:L,$E$5))</f>
        <v/>
      </c>
      <c r="H566" s="180" t="str">
        <f t="shared" si="16"/>
        <v/>
      </c>
      <c r="I566" s="179" t="str">
        <f>IF(CADA_PROD!C564="","",IFERROR(IF(H566&lt;=0,"Sem estoque",IF(H566/E566&lt;0.25,"Quase sem estoque",IF(H566/E566&lt;1.2,"Estoque baixo",IF(H566/E566&lt;2,"Estoque moderado","Estoque confortável")))),""))</f>
        <v/>
      </c>
      <c r="J566" s="182" t="str">
        <f>IF(CADA_PROD!C564="","",SUMIFS(MOVI_ENTR!M:M,MOVI_ENTR!D:D,D566,MOVI_ENTR!O:O,$E$5))</f>
        <v/>
      </c>
      <c r="K566" s="183" t="str">
        <f>IF(CADA_PROD!C564="","",IFERROR($J566/SUM($J$8:$J$1008),""))</f>
        <v/>
      </c>
      <c r="L566" s="183" t="str">
        <f>IF(CADA_PROD!C564="","",IFERROR(H566/SUM($H$8:$H$1008),""))</f>
        <v/>
      </c>
      <c r="M566" s="182" t="str">
        <f>IF(CADA_PROD!$C564="","",IFERROR(SUMIFS(MOVI_ENTR!M:M,MOVI_ENTR!D:D,D566,MOVI_ENTR!O:O,$E$5)/SUMIFS(MOVI_ENTR!I:I,MOVI_ENTR!D:D,D566,MOVI_ENTR!O:O,$E$5),0))</f>
        <v/>
      </c>
      <c r="N566" s="184" t="str">
        <f>IF(CADA_PROD!C564="","",G566/E566)</f>
        <v/>
      </c>
    </row>
    <row r="567" spans="2:14" ht="30" customHeight="1">
      <c r="B567" s="21">
        <f t="shared" si="17"/>
        <v>560</v>
      </c>
      <c r="C567" s="178" t="str">
        <f>IF(CADA_PROD!C565="","",CADA_PROD!C565)</f>
        <v/>
      </c>
      <c r="D567" s="179" t="str">
        <f>IF(CADA_PROD!D565="","",CADA_PROD!D565)</f>
        <v/>
      </c>
      <c r="E567" s="180" t="str">
        <f>IF(CADA_PROD!E565="","",CADA_PROD!E565)</f>
        <v/>
      </c>
      <c r="F567" s="180" t="str">
        <f>IF(CADA_PROD!D565="","",SUMIFS(MOVI_ENTR!I:I,MOVI_ENTR!D:D,D567,MOVI_ENTR!O:O,$E$5))</f>
        <v/>
      </c>
      <c r="G567" s="180" t="str">
        <f>IF(CADA_PROD!C565="","",SUMIFS(MOVI_SAID!H:H,MOVI_SAID!D:D,D567,MOVI_SAID!L:L,$E$5))</f>
        <v/>
      </c>
      <c r="H567" s="180" t="str">
        <f t="shared" si="16"/>
        <v/>
      </c>
      <c r="I567" s="179" t="str">
        <f>IF(CADA_PROD!C565="","",IFERROR(IF(H567&lt;=0,"Sem estoque",IF(H567/E567&lt;0.25,"Quase sem estoque",IF(H567/E567&lt;1.2,"Estoque baixo",IF(H567/E567&lt;2,"Estoque moderado","Estoque confortável")))),""))</f>
        <v/>
      </c>
      <c r="J567" s="182" t="str">
        <f>IF(CADA_PROD!C565="","",SUMIFS(MOVI_ENTR!M:M,MOVI_ENTR!D:D,D567,MOVI_ENTR!O:O,$E$5))</f>
        <v/>
      </c>
      <c r="K567" s="183" t="str">
        <f>IF(CADA_PROD!C565="","",IFERROR($J567/SUM($J$8:$J$1008),""))</f>
        <v/>
      </c>
      <c r="L567" s="183" t="str">
        <f>IF(CADA_PROD!C565="","",IFERROR(H567/SUM($H$8:$H$1008),""))</f>
        <v/>
      </c>
      <c r="M567" s="182" t="str">
        <f>IF(CADA_PROD!$C565="","",IFERROR(SUMIFS(MOVI_ENTR!M:M,MOVI_ENTR!D:D,D567,MOVI_ENTR!O:O,$E$5)/SUMIFS(MOVI_ENTR!I:I,MOVI_ENTR!D:D,D567,MOVI_ENTR!O:O,$E$5),0))</f>
        <v/>
      </c>
      <c r="N567" s="184" t="str">
        <f>IF(CADA_PROD!C565="","",G567/E567)</f>
        <v/>
      </c>
    </row>
    <row r="568" spans="2:14" ht="30" customHeight="1">
      <c r="B568" s="21">
        <f t="shared" si="17"/>
        <v>561</v>
      </c>
      <c r="C568" s="178" t="str">
        <f>IF(CADA_PROD!C566="","",CADA_PROD!C566)</f>
        <v/>
      </c>
      <c r="D568" s="179" t="str">
        <f>IF(CADA_PROD!D566="","",CADA_PROD!D566)</f>
        <v/>
      </c>
      <c r="E568" s="180" t="str">
        <f>IF(CADA_PROD!E566="","",CADA_PROD!E566)</f>
        <v/>
      </c>
      <c r="F568" s="180" t="str">
        <f>IF(CADA_PROD!D566="","",SUMIFS(MOVI_ENTR!I:I,MOVI_ENTR!D:D,D568,MOVI_ENTR!O:O,$E$5))</f>
        <v/>
      </c>
      <c r="G568" s="180" t="str">
        <f>IF(CADA_PROD!C566="","",SUMIFS(MOVI_SAID!H:H,MOVI_SAID!D:D,D568,MOVI_SAID!L:L,$E$5))</f>
        <v/>
      </c>
      <c r="H568" s="180" t="str">
        <f t="shared" si="16"/>
        <v/>
      </c>
      <c r="I568" s="179" t="str">
        <f>IF(CADA_PROD!C566="","",IFERROR(IF(H568&lt;=0,"Sem estoque",IF(H568/E568&lt;0.25,"Quase sem estoque",IF(H568/E568&lt;1.2,"Estoque baixo",IF(H568/E568&lt;2,"Estoque moderado","Estoque confortável")))),""))</f>
        <v/>
      </c>
      <c r="J568" s="182" t="str">
        <f>IF(CADA_PROD!C566="","",SUMIFS(MOVI_ENTR!M:M,MOVI_ENTR!D:D,D568,MOVI_ENTR!O:O,$E$5))</f>
        <v/>
      </c>
      <c r="K568" s="183" t="str">
        <f>IF(CADA_PROD!C566="","",IFERROR($J568/SUM($J$8:$J$1008),""))</f>
        <v/>
      </c>
      <c r="L568" s="183" t="str">
        <f>IF(CADA_PROD!C566="","",IFERROR(H568/SUM($H$8:$H$1008),""))</f>
        <v/>
      </c>
      <c r="M568" s="182" t="str">
        <f>IF(CADA_PROD!$C566="","",IFERROR(SUMIFS(MOVI_ENTR!M:M,MOVI_ENTR!D:D,D568,MOVI_ENTR!O:O,$E$5)/SUMIFS(MOVI_ENTR!I:I,MOVI_ENTR!D:D,D568,MOVI_ENTR!O:O,$E$5),0))</f>
        <v/>
      </c>
      <c r="N568" s="184" t="str">
        <f>IF(CADA_PROD!C566="","",G568/E568)</f>
        <v/>
      </c>
    </row>
    <row r="569" spans="2:14" ht="30" customHeight="1">
      <c r="B569" s="21">
        <f t="shared" si="17"/>
        <v>562</v>
      </c>
      <c r="C569" s="178" t="str">
        <f>IF(CADA_PROD!C567="","",CADA_PROD!C567)</f>
        <v/>
      </c>
      <c r="D569" s="179" t="str">
        <f>IF(CADA_PROD!D567="","",CADA_PROD!D567)</f>
        <v/>
      </c>
      <c r="E569" s="180" t="str">
        <f>IF(CADA_PROD!E567="","",CADA_PROD!E567)</f>
        <v/>
      </c>
      <c r="F569" s="180" t="str">
        <f>IF(CADA_PROD!D567="","",SUMIFS(MOVI_ENTR!I:I,MOVI_ENTR!D:D,D569,MOVI_ENTR!O:O,$E$5))</f>
        <v/>
      </c>
      <c r="G569" s="180" t="str">
        <f>IF(CADA_PROD!C567="","",SUMIFS(MOVI_SAID!H:H,MOVI_SAID!D:D,D569,MOVI_SAID!L:L,$E$5))</f>
        <v/>
      </c>
      <c r="H569" s="180" t="str">
        <f t="shared" si="16"/>
        <v/>
      </c>
      <c r="I569" s="179" t="str">
        <f>IF(CADA_PROD!C567="","",IFERROR(IF(H569&lt;=0,"Sem estoque",IF(H569/E569&lt;0.25,"Quase sem estoque",IF(H569/E569&lt;1.2,"Estoque baixo",IF(H569/E569&lt;2,"Estoque moderado","Estoque confortável")))),""))</f>
        <v/>
      </c>
      <c r="J569" s="182" t="str">
        <f>IF(CADA_PROD!C567="","",SUMIFS(MOVI_ENTR!M:M,MOVI_ENTR!D:D,D569,MOVI_ENTR!O:O,$E$5))</f>
        <v/>
      </c>
      <c r="K569" s="183" t="str">
        <f>IF(CADA_PROD!C567="","",IFERROR($J569/SUM($J$8:$J$1008),""))</f>
        <v/>
      </c>
      <c r="L569" s="183" t="str">
        <f>IF(CADA_PROD!C567="","",IFERROR(H569/SUM($H$8:$H$1008),""))</f>
        <v/>
      </c>
      <c r="M569" s="182" t="str">
        <f>IF(CADA_PROD!$C567="","",IFERROR(SUMIFS(MOVI_ENTR!M:M,MOVI_ENTR!D:D,D569,MOVI_ENTR!O:O,$E$5)/SUMIFS(MOVI_ENTR!I:I,MOVI_ENTR!D:D,D569,MOVI_ENTR!O:O,$E$5),0))</f>
        <v/>
      </c>
      <c r="N569" s="184" t="str">
        <f>IF(CADA_PROD!C567="","",G569/E569)</f>
        <v/>
      </c>
    </row>
    <row r="570" spans="2:14" ht="30" customHeight="1">
      <c r="B570" s="21">
        <f t="shared" si="17"/>
        <v>563</v>
      </c>
      <c r="C570" s="178" t="str">
        <f>IF(CADA_PROD!C568="","",CADA_PROD!C568)</f>
        <v/>
      </c>
      <c r="D570" s="179" t="str">
        <f>IF(CADA_PROD!D568="","",CADA_PROD!D568)</f>
        <v/>
      </c>
      <c r="E570" s="180" t="str">
        <f>IF(CADA_PROD!E568="","",CADA_PROD!E568)</f>
        <v/>
      </c>
      <c r="F570" s="180" t="str">
        <f>IF(CADA_PROD!D568="","",SUMIFS(MOVI_ENTR!I:I,MOVI_ENTR!D:D,D570,MOVI_ENTR!O:O,$E$5))</f>
        <v/>
      </c>
      <c r="G570" s="180" t="str">
        <f>IF(CADA_PROD!C568="","",SUMIFS(MOVI_SAID!H:H,MOVI_SAID!D:D,D570,MOVI_SAID!L:L,$E$5))</f>
        <v/>
      </c>
      <c r="H570" s="180" t="str">
        <f t="shared" si="16"/>
        <v/>
      </c>
      <c r="I570" s="179" t="str">
        <f>IF(CADA_PROD!C568="","",IFERROR(IF(H570&lt;=0,"Sem estoque",IF(H570/E570&lt;0.25,"Quase sem estoque",IF(H570/E570&lt;1.2,"Estoque baixo",IF(H570/E570&lt;2,"Estoque moderado","Estoque confortável")))),""))</f>
        <v/>
      </c>
      <c r="J570" s="182" t="str">
        <f>IF(CADA_PROD!C568="","",SUMIFS(MOVI_ENTR!M:M,MOVI_ENTR!D:D,D570,MOVI_ENTR!O:O,$E$5))</f>
        <v/>
      </c>
      <c r="K570" s="183" t="str">
        <f>IF(CADA_PROD!C568="","",IFERROR($J570/SUM($J$8:$J$1008),""))</f>
        <v/>
      </c>
      <c r="L570" s="183" t="str">
        <f>IF(CADA_PROD!C568="","",IFERROR(H570/SUM($H$8:$H$1008),""))</f>
        <v/>
      </c>
      <c r="M570" s="182" t="str">
        <f>IF(CADA_PROD!$C568="","",IFERROR(SUMIFS(MOVI_ENTR!M:M,MOVI_ENTR!D:D,D570,MOVI_ENTR!O:O,$E$5)/SUMIFS(MOVI_ENTR!I:I,MOVI_ENTR!D:D,D570,MOVI_ENTR!O:O,$E$5),0))</f>
        <v/>
      </c>
      <c r="N570" s="184" t="str">
        <f>IF(CADA_PROD!C568="","",G570/E570)</f>
        <v/>
      </c>
    </row>
    <row r="571" spans="2:14" ht="30" customHeight="1">
      <c r="B571" s="21">
        <f t="shared" si="17"/>
        <v>564</v>
      </c>
      <c r="C571" s="178" t="str">
        <f>IF(CADA_PROD!C569="","",CADA_PROD!C569)</f>
        <v/>
      </c>
      <c r="D571" s="179" t="str">
        <f>IF(CADA_PROD!D569="","",CADA_PROD!D569)</f>
        <v/>
      </c>
      <c r="E571" s="180" t="str">
        <f>IF(CADA_PROD!E569="","",CADA_PROD!E569)</f>
        <v/>
      </c>
      <c r="F571" s="180" t="str">
        <f>IF(CADA_PROD!D569="","",SUMIFS(MOVI_ENTR!I:I,MOVI_ENTR!D:D,D571,MOVI_ENTR!O:O,$E$5))</f>
        <v/>
      </c>
      <c r="G571" s="180" t="str">
        <f>IF(CADA_PROD!C569="","",SUMIFS(MOVI_SAID!H:H,MOVI_SAID!D:D,D571,MOVI_SAID!L:L,$E$5))</f>
        <v/>
      </c>
      <c r="H571" s="180" t="str">
        <f t="shared" si="16"/>
        <v/>
      </c>
      <c r="I571" s="179" t="str">
        <f>IF(CADA_PROD!C569="","",IFERROR(IF(H571&lt;=0,"Sem estoque",IF(H571/E571&lt;0.25,"Quase sem estoque",IF(H571/E571&lt;1.2,"Estoque baixo",IF(H571/E571&lt;2,"Estoque moderado","Estoque confortável")))),""))</f>
        <v/>
      </c>
      <c r="J571" s="182" t="str">
        <f>IF(CADA_PROD!C569="","",SUMIFS(MOVI_ENTR!M:M,MOVI_ENTR!D:D,D571,MOVI_ENTR!O:O,$E$5))</f>
        <v/>
      </c>
      <c r="K571" s="183" t="str">
        <f>IF(CADA_PROD!C569="","",IFERROR($J571/SUM($J$8:$J$1008),""))</f>
        <v/>
      </c>
      <c r="L571" s="183" t="str">
        <f>IF(CADA_PROD!C569="","",IFERROR(H571/SUM($H$8:$H$1008),""))</f>
        <v/>
      </c>
      <c r="M571" s="182" t="str">
        <f>IF(CADA_PROD!$C569="","",IFERROR(SUMIFS(MOVI_ENTR!M:M,MOVI_ENTR!D:D,D571,MOVI_ENTR!O:O,$E$5)/SUMIFS(MOVI_ENTR!I:I,MOVI_ENTR!D:D,D571,MOVI_ENTR!O:O,$E$5),0))</f>
        <v/>
      </c>
      <c r="N571" s="184" t="str">
        <f>IF(CADA_PROD!C569="","",G571/E571)</f>
        <v/>
      </c>
    </row>
    <row r="572" spans="2:14" ht="30" customHeight="1">
      <c r="B572" s="21">
        <f t="shared" si="17"/>
        <v>565</v>
      </c>
      <c r="C572" s="178" t="str">
        <f>IF(CADA_PROD!C570="","",CADA_PROD!C570)</f>
        <v/>
      </c>
      <c r="D572" s="179" t="str">
        <f>IF(CADA_PROD!D570="","",CADA_PROD!D570)</f>
        <v/>
      </c>
      <c r="E572" s="180" t="str">
        <f>IF(CADA_PROD!E570="","",CADA_PROD!E570)</f>
        <v/>
      </c>
      <c r="F572" s="180" t="str">
        <f>IF(CADA_PROD!D570="","",SUMIFS(MOVI_ENTR!I:I,MOVI_ENTR!D:D,D572,MOVI_ENTR!O:O,$E$5))</f>
        <v/>
      </c>
      <c r="G572" s="180" t="str">
        <f>IF(CADA_PROD!C570="","",SUMIFS(MOVI_SAID!H:H,MOVI_SAID!D:D,D572,MOVI_SAID!L:L,$E$5))</f>
        <v/>
      </c>
      <c r="H572" s="180" t="str">
        <f t="shared" si="16"/>
        <v/>
      </c>
      <c r="I572" s="179" t="str">
        <f>IF(CADA_PROD!C570="","",IFERROR(IF(H572&lt;=0,"Sem estoque",IF(H572/E572&lt;0.25,"Quase sem estoque",IF(H572/E572&lt;1.2,"Estoque baixo",IF(H572/E572&lt;2,"Estoque moderado","Estoque confortável")))),""))</f>
        <v/>
      </c>
      <c r="J572" s="182" t="str">
        <f>IF(CADA_PROD!C570="","",SUMIFS(MOVI_ENTR!M:M,MOVI_ENTR!D:D,D572,MOVI_ENTR!O:O,$E$5))</f>
        <v/>
      </c>
      <c r="K572" s="183" t="str">
        <f>IF(CADA_PROD!C570="","",IFERROR($J572/SUM($J$8:$J$1008),""))</f>
        <v/>
      </c>
      <c r="L572" s="183" t="str">
        <f>IF(CADA_PROD!C570="","",IFERROR(H572/SUM($H$8:$H$1008),""))</f>
        <v/>
      </c>
      <c r="M572" s="182" t="str">
        <f>IF(CADA_PROD!$C570="","",IFERROR(SUMIFS(MOVI_ENTR!M:M,MOVI_ENTR!D:D,D572,MOVI_ENTR!O:O,$E$5)/SUMIFS(MOVI_ENTR!I:I,MOVI_ENTR!D:D,D572,MOVI_ENTR!O:O,$E$5),0))</f>
        <v/>
      </c>
      <c r="N572" s="184" t="str">
        <f>IF(CADA_PROD!C570="","",G572/E572)</f>
        <v/>
      </c>
    </row>
    <row r="573" spans="2:14" ht="30" customHeight="1">
      <c r="B573" s="21">
        <f t="shared" si="17"/>
        <v>566</v>
      </c>
      <c r="C573" s="178" t="str">
        <f>IF(CADA_PROD!C571="","",CADA_PROD!C571)</f>
        <v/>
      </c>
      <c r="D573" s="179" t="str">
        <f>IF(CADA_PROD!D571="","",CADA_PROD!D571)</f>
        <v/>
      </c>
      <c r="E573" s="180" t="str">
        <f>IF(CADA_PROD!E571="","",CADA_PROD!E571)</f>
        <v/>
      </c>
      <c r="F573" s="180" t="str">
        <f>IF(CADA_PROD!D571="","",SUMIFS(MOVI_ENTR!I:I,MOVI_ENTR!D:D,D573,MOVI_ENTR!O:O,$E$5))</f>
        <v/>
      </c>
      <c r="G573" s="180" t="str">
        <f>IF(CADA_PROD!C571="","",SUMIFS(MOVI_SAID!H:H,MOVI_SAID!D:D,D573,MOVI_SAID!L:L,$E$5))</f>
        <v/>
      </c>
      <c r="H573" s="180" t="str">
        <f t="shared" si="16"/>
        <v/>
      </c>
      <c r="I573" s="179" t="str">
        <f>IF(CADA_PROD!C571="","",IFERROR(IF(H573&lt;=0,"Sem estoque",IF(H573/E573&lt;0.25,"Quase sem estoque",IF(H573/E573&lt;1.2,"Estoque baixo",IF(H573/E573&lt;2,"Estoque moderado","Estoque confortável")))),""))</f>
        <v/>
      </c>
      <c r="J573" s="182" t="str">
        <f>IF(CADA_PROD!C571="","",SUMIFS(MOVI_ENTR!M:M,MOVI_ENTR!D:D,D573,MOVI_ENTR!O:O,$E$5))</f>
        <v/>
      </c>
      <c r="K573" s="183" t="str">
        <f>IF(CADA_PROD!C571="","",IFERROR($J573/SUM($J$8:$J$1008),""))</f>
        <v/>
      </c>
      <c r="L573" s="183" t="str">
        <f>IF(CADA_PROD!C571="","",IFERROR(H573/SUM($H$8:$H$1008),""))</f>
        <v/>
      </c>
      <c r="M573" s="182" t="str">
        <f>IF(CADA_PROD!$C571="","",IFERROR(SUMIFS(MOVI_ENTR!M:M,MOVI_ENTR!D:D,D573,MOVI_ENTR!O:O,$E$5)/SUMIFS(MOVI_ENTR!I:I,MOVI_ENTR!D:D,D573,MOVI_ENTR!O:O,$E$5),0))</f>
        <v/>
      </c>
      <c r="N573" s="184" t="str">
        <f>IF(CADA_PROD!C571="","",G573/E573)</f>
        <v/>
      </c>
    </row>
    <row r="574" spans="2:14" ht="30" customHeight="1">
      <c r="B574" s="21">
        <f t="shared" si="17"/>
        <v>567</v>
      </c>
      <c r="C574" s="178" t="str">
        <f>IF(CADA_PROD!C572="","",CADA_PROD!C572)</f>
        <v/>
      </c>
      <c r="D574" s="179" t="str">
        <f>IF(CADA_PROD!D572="","",CADA_PROD!D572)</f>
        <v/>
      </c>
      <c r="E574" s="180" t="str">
        <f>IF(CADA_PROD!E572="","",CADA_PROD!E572)</f>
        <v/>
      </c>
      <c r="F574" s="180" t="str">
        <f>IF(CADA_PROD!D572="","",SUMIFS(MOVI_ENTR!I:I,MOVI_ENTR!D:D,D574,MOVI_ENTR!O:O,$E$5))</f>
        <v/>
      </c>
      <c r="G574" s="180" t="str">
        <f>IF(CADA_PROD!C572="","",SUMIFS(MOVI_SAID!H:H,MOVI_SAID!D:D,D574,MOVI_SAID!L:L,$E$5))</f>
        <v/>
      </c>
      <c r="H574" s="180" t="str">
        <f t="shared" si="16"/>
        <v/>
      </c>
      <c r="I574" s="179" t="str">
        <f>IF(CADA_PROD!C572="","",IFERROR(IF(H574&lt;=0,"Sem estoque",IF(H574/E574&lt;0.25,"Quase sem estoque",IF(H574/E574&lt;1.2,"Estoque baixo",IF(H574/E574&lt;2,"Estoque moderado","Estoque confortável")))),""))</f>
        <v/>
      </c>
      <c r="J574" s="182" t="str">
        <f>IF(CADA_PROD!C572="","",SUMIFS(MOVI_ENTR!M:M,MOVI_ENTR!D:D,D574,MOVI_ENTR!O:O,$E$5))</f>
        <v/>
      </c>
      <c r="K574" s="183" t="str">
        <f>IF(CADA_PROD!C572="","",IFERROR($J574/SUM($J$8:$J$1008),""))</f>
        <v/>
      </c>
      <c r="L574" s="183" t="str">
        <f>IF(CADA_PROD!C572="","",IFERROR(H574/SUM($H$8:$H$1008),""))</f>
        <v/>
      </c>
      <c r="M574" s="182" t="str">
        <f>IF(CADA_PROD!$C572="","",IFERROR(SUMIFS(MOVI_ENTR!M:M,MOVI_ENTR!D:D,D574,MOVI_ENTR!O:O,$E$5)/SUMIFS(MOVI_ENTR!I:I,MOVI_ENTR!D:D,D574,MOVI_ENTR!O:O,$E$5),0))</f>
        <v/>
      </c>
      <c r="N574" s="184" t="str">
        <f>IF(CADA_PROD!C572="","",G574/E574)</f>
        <v/>
      </c>
    </row>
    <row r="575" spans="2:14" ht="30" customHeight="1">
      <c r="B575" s="21">
        <f t="shared" si="17"/>
        <v>568</v>
      </c>
      <c r="C575" s="178" t="str">
        <f>IF(CADA_PROD!C573="","",CADA_PROD!C573)</f>
        <v/>
      </c>
      <c r="D575" s="179" t="str">
        <f>IF(CADA_PROD!D573="","",CADA_PROD!D573)</f>
        <v/>
      </c>
      <c r="E575" s="180" t="str">
        <f>IF(CADA_PROD!E573="","",CADA_PROD!E573)</f>
        <v/>
      </c>
      <c r="F575" s="180" t="str">
        <f>IF(CADA_PROD!D573="","",SUMIFS(MOVI_ENTR!I:I,MOVI_ENTR!D:D,D575,MOVI_ENTR!O:O,$E$5))</f>
        <v/>
      </c>
      <c r="G575" s="180" t="str">
        <f>IF(CADA_PROD!C573="","",SUMIFS(MOVI_SAID!H:H,MOVI_SAID!D:D,D575,MOVI_SAID!L:L,$E$5))</f>
        <v/>
      </c>
      <c r="H575" s="180" t="str">
        <f t="shared" si="16"/>
        <v/>
      </c>
      <c r="I575" s="179" t="str">
        <f>IF(CADA_PROD!C573="","",IFERROR(IF(H575&lt;=0,"Sem estoque",IF(H575/E575&lt;0.25,"Quase sem estoque",IF(H575/E575&lt;1.2,"Estoque baixo",IF(H575/E575&lt;2,"Estoque moderado","Estoque confortável")))),""))</f>
        <v/>
      </c>
      <c r="J575" s="182" t="str">
        <f>IF(CADA_PROD!C573="","",SUMIFS(MOVI_ENTR!M:M,MOVI_ENTR!D:D,D575,MOVI_ENTR!O:O,$E$5))</f>
        <v/>
      </c>
      <c r="K575" s="183" t="str">
        <f>IF(CADA_PROD!C573="","",IFERROR($J575/SUM($J$8:$J$1008),""))</f>
        <v/>
      </c>
      <c r="L575" s="183" t="str">
        <f>IF(CADA_PROD!C573="","",IFERROR(H575/SUM($H$8:$H$1008),""))</f>
        <v/>
      </c>
      <c r="M575" s="182" t="str">
        <f>IF(CADA_PROD!$C573="","",IFERROR(SUMIFS(MOVI_ENTR!M:M,MOVI_ENTR!D:D,D575,MOVI_ENTR!O:O,$E$5)/SUMIFS(MOVI_ENTR!I:I,MOVI_ENTR!D:D,D575,MOVI_ENTR!O:O,$E$5),0))</f>
        <v/>
      </c>
      <c r="N575" s="184" t="str">
        <f>IF(CADA_PROD!C573="","",G575/E575)</f>
        <v/>
      </c>
    </row>
    <row r="576" spans="2:14" ht="30" customHeight="1">
      <c r="B576" s="21">
        <f t="shared" si="17"/>
        <v>569</v>
      </c>
      <c r="C576" s="178" t="str">
        <f>IF(CADA_PROD!C574="","",CADA_PROD!C574)</f>
        <v/>
      </c>
      <c r="D576" s="179" t="str">
        <f>IF(CADA_PROD!D574="","",CADA_PROD!D574)</f>
        <v/>
      </c>
      <c r="E576" s="180" t="str">
        <f>IF(CADA_PROD!E574="","",CADA_PROD!E574)</f>
        <v/>
      </c>
      <c r="F576" s="180" t="str">
        <f>IF(CADA_PROD!D574="","",SUMIFS(MOVI_ENTR!I:I,MOVI_ENTR!D:D,D576,MOVI_ENTR!O:O,$E$5))</f>
        <v/>
      </c>
      <c r="G576" s="180" t="str">
        <f>IF(CADA_PROD!C574="","",SUMIFS(MOVI_SAID!H:H,MOVI_SAID!D:D,D576,MOVI_SAID!L:L,$E$5))</f>
        <v/>
      </c>
      <c r="H576" s="180" t="str">
        <f t="shared" si="16"/>
        <v/>
      </c>
      <c r="I576" s="179" t="str">
        <f>IF(CADA_PROD!C574="","",IFERROR(IF(H576&lt;=0,"Sem estoque",IF(H576/E576&lt;0.25,"Quase sem estoque",IF(H576/E576&lt;1.2,"Estoque baixo",IF(H576/E576&lt;2,"Estoque moderado","Estoque confortável")))),""))</f>
        <v/>
      </c>
      <c r="J576" s="182" t="str">
        <f>IF(CADA_PROD!C574="","",SUMIFS(MOVI_ENTR!M:M,MOVI_ENTR!D:D,D576,MOVI_ENTR!O:O,$E$5))</f>
        <v/>
      </c>
      <c r="K576" s="183" t="str">
        <f>IF(CADA_PROD!C574="","",IFERROR($J576/SUM($J$8:$J$1008),""))</f>
        <v/>
      </c>
      <c r="L576" s="183" t="str">
        <f>IF(CADA_PROD!C574="","",IFERROR(H576/SUM($H$8:$H$1008),""))</f>
        <v/>
      </c>
      <c r="M576" s="182" t="str">
        <f>IF(CADA_PROD!$C574="","",IFERROR(SUMIFS(MOVI_ENTR!M:M,MOVI_ENTR!D:D,D576,MOVI_ENTR!O:O,$E$5)/SUMIFS(MOVI_ENTR!I:I,MOVI_ENTR!D:D,D576,MOVI_ENTR!O:O,$E$5),0))</f>
        <v/>
      </c>
      <c r="N576" s="184" t="str">
        <f>IF(CADA_PROD!C574="","",G576/E576)</f>
        <v/>
      </c>
    </row>
    <row r="577" spans="2:14" ht="30" customHeight="1">
      <c r="B577" s="21">
        <f t="shared" si="17"/>
        <v>570</v>
      </c>
      <c r="C577" s="178" t="str">
        <f>IF(CADA_PROD!C575="","",CADA_PROD!C575)</f>
        <v/>
      </c>
      <c r="D577" s="179" t="str">
        <f>IF(CADA_PROD!D575="","",CADA_PROD!D575)</f>
        <v/>
      </c>
      <c r="E577" s="180" t="str">
        <f>IF(CADA_PROD!E575="","",CADA_PROD!E575)</f>
        <v/>
      </c>
      <c r="F577" s="180" t="str">
        <f>IF(CADA_PROD!D575="","",SUMIFS(MOVI_ENTR!I:I,MOVI_ENTR!D:D,D577,MOVI_ENTR!O:O,$E$5))</f>
        <v/>
      </c>
      <c r="G577" s="180" t="str">
        <f>IF(CADA_PROD!C575="","",SUMIFS(MOVI_SAID!H:H,MOVI_SAID!D:D,D577,MOVI_SAID!L:L,$E$5))</f>
        <v/>
      </c>
      <c r="H577" s="180" t="str">
        <f t="shared" si="16"/>
        <v/>
      </c>
      <c r="I577" s="179" t="str">
        <f>IF(CADA_PROD!C575="","",IFERROR(IF(H577&lt;=0,"Sem estoque",IF(H577/E577&lt;0.25,"Quase sem estoque",IF(H577/E577&lt;1.2,"Estoque baixo",IF(H577/E577&lt;2,"Estoque moderado","Estoque confortável")))),""))</f>
        <v/>
      </c>
      <c r="J577" s="182" t="str">
        <f>IF(CADA_PROD!C575="","",SUMIFS(MOVI_ENTR!M:M,MOVI_ENTR!D:D,D577,MOVI_ENTR!O:O,$E$5))</f>
        <v/>
      </c>
      <c r="K577" s="183" t="str">
        <f>IF(CADA_PROD!C575="","",IFERROR($J577/SUM($J$8:$J$1008),""))</f>
        <v/>
      </c>
      <c r="L577" s="183" t="str">
        <f>IF(CADA_PROD!C575="","",IFERROR(H577/SUM($H$8:$H$1008),""))</f>
        <v/>
      </c>
      <c r="M577" s="182" t="str">
        <f>IF(CADA_PROD!$C575="","",IFERROR(SUMIFS(MOVI_ENTR!M:M,MOVI_ENTR!D:D,D577,MOVI_ENTR!O:O,$E$5)/SUMIFS(MOVI_ENTR!I:I,MOVI_ENTR!D:D,D577,MOVI_ENTR!O:O,$E$5),0))</f>
        <v/>
      </c>
      <c r="N577" s="184" t="str">
        <f>IF(CADA_PROD!C575="","",G577/E577)</f>
        <v/>
      </c>
    </row>
    <row r="578" spans="2:14" ht="30" customHeight="1">
      <c r="B578" s="21">
        <f t="shared" si="17"/>
        <v>571</v>
      </c>
      <c r="C578" s="178" t="str">
        <f>IF(CADA_PROD!C576="","",CADA_PROD!C576)</f>
        <v/>
      </c>
      <c r="D578" s="179" t="str">
        <f>IF(CADA_PROD!D576="","",CADA_PROD!D576)</f>
        <v/>
      </c>
      <c r="E578" s="180" t="str">
        <f>IF(CADA_PROD!E576="","",CADA_PROD!E576)</f>
        <v/>
      </c>
      <c r="F578" s="180" t="str">
        <f>IF(CADA_PROD!D576="","",SUMIFS(MOVI_ENTR!I:I,MOVI_ENTR!D:D,D578,MOVI_ENTR!O:O,$E$5))</f>
        <v/>
      </c>
      <c r="G578" s="180" t="str">
        <f>IF(CADA_PROD!C576="","",SUMIFS(MOVI_SAID!H:H,MOVI_SAID!D:D,D578,MOVI_SAID!L:L,$E$5))</f>
        <v/>
      </c>
      <c r="H578" s="180" t="str">
        <f t="shared" si="16"/>
        <v/>
      </c>
      <c r="I578" s="179" t="str">
        <f>IF(CADA_PROD!C576="","",IFERROR(IF(H578&lt;=0,"Sem estoque",IF(H578/E578&lt;0.25,"Quase sem estoque",IF(H578/E578&lt;1.2,"Estoque baixo",IF(H578/E578&lt;2,"Estoque moderado","Estoque confortável")))),""))</f>
        <v/>
      </c>
      <c r="J578" s="182" t="str">
        <f>IF(CADA_PROD!C576="","",SUMIFS(MOVI_ENTR!M:M,MOVI_ENTR!D:D,D578,MOVI_ENTR!O:O,$E$5))</f>
        <v/>
      </c>
      <c r="K578" s="183" t="str">
        <f>IF(CADA_PROD!C576="","",IFERROR($J578/SUM($J$8:$J$1008),""))</f>
        <v/>
      </c>
      <c r="L578" s="183" t="str">
        <f>IF(CADA_PROD!C576="","",IFERROR(H578/SUM($H$8:$H$1008),""))</f>
        <v/>
      </c>
      <c r="M578" s="182" t="str">
        <f>IF(CADA_PROD!$C576="","",IFERROR(SUMIFS(MOVI_ENTR!M:M,MOVI_ENTR!D:D,D578,MOVI_ENTR!O:O,$E$5)/SUMIFS(MOVI_ENTR!I:I,MOVI_ENTR!D:D,D578,MOVI_ENTR!O:O,$E$5),0))</f>
        <v/>
      </c>
      <c r="N578" s="184" t="str">
        <f>IF(CADA_PROD!C576="","",G578/E578)</f>
        <v/>
      </c>
    </row>
    <row r="579" spans="2:14" ht="30" customHeight="1">
      <c r="B579" s="21">
        <f t="shared" si="17"/>
        <v>572</v>
      </c>
      <c r="C579" s="178" t="str">
        <f>IF(CADA_PROD!C577="","",CADA_PROD!C577)</f>
        <v/>
      </c>
      <c r="D579" s="179" t="str">
        <f>IF(CADA_PROD!D577="","",CADA_PROD!D577)</f>
        <v/>
      </c>
      <c r="E579" s="180" t="str">
        <f>IF(CADA_PROD!E577="","",CADA_PROD!E577)</f>
        <v/>
      </c>
      <c r="F579" s="180" t="str">
        <f>IF(CADA_PROD!D577="","",SUMIFS(MOVI_ENTR!I:I,MOVI_ENTR!D:D,D579,MOVI_ENTR!O:O,$E$5))</f>
        <v/>
      </c>
      <c r="G579" s="180" t="str">
        <f>IF(CADA_PROD!C577="","",SUMIFS(MOVI_SAID!H:H,MOVI_SAID!D:D,D579,MOVI_SAID!L:L,$E$5))</f>
        <v/>
      </c>
      <c r="H579" s="180" t="str">
        <f t="shared" si="16"/>
        <v/>
      </c>
      <c r="I579" s="179" t="str">
        <f>IF(CADA_PROD!C577="","",IFERROR(IF(H579&lt;=0,"Sem estoque",IF(H579/E579&lt;0.25,"Quase sem estoque",IF(H579/E579&lt;1.2,"Estoque baixo",IF(H579/E579&lt;2,"Estoque moderado","Estoque confortável")))),""))</f>
        <v/>
      </c>
      <c r="J579" s="182" t="str">
        <f>IF(CADA_PROD!C577="","",SUMIFS(MOVI_ENTR!M:M,MOVI_ENTR!D:D,D579,MOVI_ENTR!O:O,$E$5))</f>
        <v/>
      </c>
      <c r="K579" s="183" t="str">
        <f>IF(CADA_PROD!C577="","",IFERROR($J579/SUM($J$8:$J$1008),""))</f>
        <v/>
      </c>
      <c r="L579" s="183" t="str">
        <f>IF(CADA_PROD!C577="","",IFERROR(H579/SUM($H$8:$H$1008),""))</f>
        <v/>
      </c>
      <c r="M579" s="182" t="str">
        <f>IF(CADA_PROD!$C577="","",IFERROR(SUMIFS(MOVI_ENTR!M:M,MOVI_ENTR!D:D,D579,MOVI_ENTR!O:O,$E$5)/SUMIFS(MOVI_ENTR!I:I,MOVI_ENTR!D:D,D579,MOVI_ENTR!O:O,$E$5),0))</f>
        <v/>
      </c>
      <c r="N579" s="184" t="str">
        <f>IF(CADA_PROD!C577="","",G579/E579)</f>
        <v/>
      </c>
    </row>
    <row r="580" spans="2:14" ht="30" customHeight="1">
      <c r="B580" s="21">
        <f t="shared" si="17"/>
        <v>573</v>
      </c>
      <c r="C580" s="178" t="str">
        <f>IF(CADA_PROD!C578="","",CADA_PROD!C578)</f>
        <v/>
      </c>
      <c r="D580" s="179" t="str">
        <f>IF(CADA_PROD!D578="","",CADA_PROD!D578)</f>
        <v/>
      </c>
      <c r="E580" s="180" t="str">
        <f>IF(CADA_PROD!E578="","",CADA_PROD!E578)</f>
        <v/>
      </c>
      <c r="F580" s="180" t="str">
        <f>IF(CADA_PROD!D578="","",SUMIFS(MOVI_ENTR!I:I,MOVI_ENTR!D:D,D580,MOVI_ENTR!O:O,$E$5))</f>
        <v/>
      </c>
      <c r="G580" s="180" t="str">
        <f>IF(CADA_PROD!C578="","",SUMIFS(MOVI_SAID!H:H,MOVI_SAID!D:D,D580,MOVI_SAID!L:L,$E$5))</f>
        <v/>
      </c>
      <c r="H580" s="180" t="str">
        <f t="shared" si="16"/>
        <v/>
      </c>
      <c r="I580" s="179" t="str">
        <f>IF(CADA_PROD!C578="","",IFERROR(IF(H580&lt;=0,"Sem estoque",IF(H580/E580&lt;0.25,"Quase sem estoque",IF(H580/E580&lt;1.2,"Estoque baixo",IF(H580/E580&lt;2,"Estoque moderado","Estoque confortável")))),""))</f>
        <v/>
      </c>
      <c r="J580" s="182" t="str">
        <f>IF(CADA_PROD!C578="","",SUMIFS(MOVI_ENTR!M:M,MOVI_ENTR!D:D,D580,MOVI_ENTR!O:O,$E$5))</f>
        <v/>
      </c>
      <c r="K580" s="183" t="str">
        <f>IF(CADA_PROD!C578="","",IFERROR($J580/SUM($J$8:$J$1008),""))</f>
        <v/>
      </c>
      <c r="L580" s="183" t="str">
        <f>IF(CADA_PROD!C578="","",IFERROR(H580/SUM($H$8:$H$1008),""))</f>
        <v/>
      </c>
      <c r="M580" s="182" t="str">
        <f>IF(CADA_PROD!$C578="","",IFERROR(SUMIFS(MOVI_ENTR!M:M,MOVI_ENTR!D:D,D580,MOVI_ENTR!O:O,$E$5)/SUMIFS(MOVI_ENTR!I:I,MOVI_ENTR!D:D,D580,MOVI_ENTR!O:O,$E$5),0))</f>
        <v/>
      </c>
      <c r="N580" s="184" t="str">
        <f>IF(CADA_PROD!C578="","",G580/E580)</f>
        <v/>
      </c>
    </row>
    <row r="581" spans="2:14" ht="30" customHeight="1">
      <c r="B581" s="21">
        <f t="shared" si="17"/>
        <v>574</v>
      </c>
      <c r="C581" s="178" t="str">
        <f>IF(CADA_PROD!C579="","",CADA_PROD!C579)</f>
        <v/>
      </c>
      <c r="D581" s="179" t="str">
        <f>IF(CADA_PROD!D579="","",CADA_PROD!D579)</f>
        <v/>
      </c>
      <c r="E581" s="180" t="str">
        <f>IF(CADA_PROD!E579="","",CADA_PROD!E579)</f>
        <v/>
      </c>
      <c r="F581" s="180" t="str">
        <f>IF(CADA_PROD!D579="","",SUMIFS(MOVI_ENTR!I:I,MOVI_ENTR!D:D,D581,MOVI_ENTR!O:O,$E$5))</f>
        <v/>
      </c>
      <c r="G581" s="180" t="str">
        <f>IF(CADA_PROD!C579="","",SUMIFS(MOVI_SAID!H:H,MOVI_SAID!D:D,D581,MOVI_SAID!L:L,$E$5))</f>
        <v/>
      </c>
      <c r="H581" s="180" t="str">
        <f t="shared" si="16"/>
        <v/>
      </c>
      <c r="I581" s="179" t="str">
        <f>IF(CADA_PROD!C579="","",IFERROR(IF(H581&lt;=0,"Sem estoque",IF(H581/E581&lt;0.25,"Quase sem estoque",IF(H581/E581&lt;1.2,"Estoque baixo",IF(H581/E581&lt;2,"Estoque moderado","Estoque confortável")))),""))</f>
        <v/>
      </c>
      <c r="J581" s="182" t="str">
        <f>IF(CADA_PROD!C579="","",SUMIFS(MOVI_ENTR!M:M,MOVI_ENTR!D:D,D581,MOVI_ENTR!O:O,$E$5))</f>
        <v/>
      </c>
      <c r="K581" s="183" t="str">
        <f>IF(CADA_PROD!C579="","",IFERROR($J581/SUM($J$8:$J$1008),""))</f>
        <v/>
      </c>
      <c r="L581" s="183" t="str">
        <f>IF(CADA_PROD!C579="","",IFERROR(H581/SUM($H$8:$H$1008),""))</f>
        <v/>
      </c>
      <c r="M581" s="182" t="str">
        <f>IF(CADA_PROD!$C579="","",IFERROR(SUMIFS(MOVI_ENTR!M:M,MOVI_ENTR!D:D,D581,MOVI_ENTR!O:O,$E$5)/SUMIFS(MOVI_ENTR!I:I,MOVI_ENTR!D:D,D581,MOVI_ENTR!O:O,$E$5),0))</f>
        <v/>
      </c>
      <c r="N581" s="184" t="str">
        <f>IF(CADA_PROD!C579="","",G581/E581)</f>
        <v/>
      </c>
    </row>
    <row r="582" spans="2:14" ht="30" customHeight="1">
      <c r="B582" s="21">
        <f t="shared" si="17"/>
        <v>575</v>
      </c>
      <c r="C582" s="178" t="str">
        <f>IF(CADA_PROD!C580="","",CADA_PROD!C580)</f>
        <v/>
      </c>
      <c r="D582" s="179" t="str">
        <f>IF(CADA_PROD!D580="","",CADA_PROD!D580)</f>
        <v/>
      </c>
      <c r="E582" s="180" t="str">
        <f>IF(CADA_PROD!E580="","",CADA_PROD!E580)</f>
        <v/>
      </c>
      <c r="F582" s="180" t="str">
        <f>IF(CADA_PROD!D580="","",SUMIFS(MOVI_ENTR!I:I,MOVI_ENTR!D:D,D582,MOVI_ENTR!O:O,$E$5))</f>
        <v/>
      </c>
      <c r="G582" s="180" t="str">
        <f>IF(CADA_PROD!C580="","",SUMIFS(MOVI_SAID!H:H,MOVI_SAID!D:D,D582,MOVI_SAID!L:L,$E$5))</f>
        <v/>
      </c>
      <c r="H582" s="180" t="str">
        <f t="shared" si="16"/>
        <v/>
      </c>
      <c r="I582" s="179" t="str">
        <f>IF(CADA_PROD!C580="","",IFERROR(IF(H582&lt;=0,"Sem estoque",IF(H582/E582&lt;0.25,"Quase sem estoque",IF(H582/E582&lt;1.2,"Estoque baixo",IF(H582/E582&lt;2,"Estoque moderado","Estoque confortável")))),""))</f>
        <v/>
      </c>
      <c r="J582" s="182" t="str">
        <f>IF(CADA_PROD!C580="","",SUMIFS(MOVI_ENTR!M:M,MOVI_ENTR!D:D,D582,MOVI_ENTR!O:O,$E$5))</f>
        <v/>
      </c>
      <c r="K582" s="183" t="str">
        <f>IF(CADA_PROD!C580="","",IFERROR($J582/SUM($J$8:$J$1008),""))</f>
        <v/>
      </c>
      <c r="L582" s="183" t="str">
        <f>IF(CADA_PROD!C580="","",IFERROR(H582/SUM($H$8:$H$1008),""))</f>
        <v/>
      </c>
      <c r="M582" s="182" t="str">
        <f>IF(CADA_PROD!$C580="","",IFERROR(SUMIFS(MOVI_ENTR!M:M,MOVI_ENTR!D:D,D582,MOVI_ENTR!O:O,$E$5)/SUMIFS(MOVI_ENTR!I:I,MOVI_ENTR!D:D,D582,MOVI_ENTR!O:O,$E$5),0))</f>
        <v/>
      </c>
      <c r="N582" s="184" t="str">
        <f>IF(CADA_PROD!C580="","",G582/E582)</f>
        <v/>
      </c>
    </row>
    <row r="583" spans="2:14" ht="30" customHeight="1">
      <c r="B583" s="21">
        <f t="shared" si="17"/>
        <v>576</v>
      </c>
      <c r="C583" s="178" t="str">
        <f>IF(CADA_PROD!C581="","",CADA_PROD!C581)</f>
        <v/>
      </c>
      <c r="D583" s="179" t="str">
        <f>IF(CADA_PROD!D581="","",CADA_PROD!D581)</f>
        <v/>
      </c>
      <c r="E583" s="180" t="str">
        <f>IF(CADA_PROD!E581="","",CADA_PROD!E581)</f>
        <v/>
      </c>
      <c r="F583" s="180" t="str">
        <f>IF(CADA_PROD!D581="","",SUMIFS(MOVI_ENTR!I:I,MOVI_ENTR!D:D,D583,MOVI_ENTR!O:O,$E$5))</f>
        <v/>
      </c>
      <c r="G583" s="180" t="str">
        <f>IF(CADA_PROD!C581="","",SUMIFS(MOVI_SAID!H:H,MOVI_SAID!D:D,D583,MOVI_SAID!L:L,$E$5))</f>
        <v/>
      </c>
      <c r="H583" s="180" t="str">
        <f t="shared" si="16"/>
        <v/>
      </c>
      <c r="I583" s="179" t="str">
        <f>IF(CADA_PROD!C581="","",IFERROR(IF(H583&lt;=0,"Sem estoque",IF(H583/E583&lt;0.25,"Quase sem estoque",IF(H583/E583&lt;1.2,"Estoque baixo",IF(H583/E583&lt;2,"Estoque moderado","Estoque confortável")))),""))</f>
        <v/>
      </c>
      <c r="J583" s="182" t="str">
        <f>IF(CADA_PROD!C581="","",SUMIFS(MOVI_ENTR!M:M,MOVI_ENTR!D:D,D583,MOVI_ENTR!O:O,$E$5))</f>
        <v/>
      </c>
      <c r="K583" s="183" t="str">
        <f>IF(CADA_PROD!C581="","",IFERROR($J583/SUM($J$8:$J$1008),""))</f>
        <v/>
      </c>
      <c r="L583" s="183" t="str">
        <f>IF(CADA_PROD!C581="","",IFERROR(H583/SUM($H$8:$H$1008),""))</f>
        <v/>
      </c>
      <c r="M583" s="182" t="str">
        <f>IF(CADA_PROD!$C581="","",IFERROR(SUMIFS(MOVI_ENTR!M:M,MOVI_ENTR!D:D,D583,MOVI_ENTR!O:O,$E$5)/SUMIFS(MOVI_ENTR!I:I,MOVI_ENTR!D:D,D583,MOVI_ENTR!O:O,$E$5),0))</f>
        <v/>
      </c>
      <c r="N583" s="184" t="str">
        <f>IF(CADA_PROD!C581="","",G583/E583)</f>
        <v/>
      </c>
    </row>
    <row r="584" spans="2:14" ht="30" customHeight="1">
      <c r="B584" s="21">
        <f t="shared" si="17"/>
        <v>577</v>
      </c>
      <c r="C584" s="178" t="str">
        <f>IF(CADA_PROD!C582="","",CADA_PROD!C582)</f>
        <v/>
      </c>
      <c r="D584" s="179" t="str">
        <f>IF(CADA_PROD!D582="","",CADA_PROD!D582)</f>
        <v/>
      </c>
      <c r="E584" s="180" t="str">
        <f>IF(CADA_PROD!E582="","",CADA_PROD!E582)</f>
        <v/>
      </c>
      <c r="F584" s="180" t="str">
        <f>IF(CADA_PROD!D582="","",SUMIFS(MOVI_ENTR!I:I,MOVI_ENTR!D:D,D584,MOVI_ENTR!O:O,$E$5))</f>
        <v/>
      </c>
      <c r="G584" s="180" t="str">
        <f>IF(CADA_PROD!C582="","",SUMIFS(MOVI_SAID!H:H,MOVI_SAID!D:D,D584,MOVI_SAID!L:L,$E$5))</f>
        <v/>
      </c>
      <c r="H584" s="180" t="str">
        <f t="shared" si="16"/>
        <v/>
      </c>
      <c r="I584" s="179" t="str">
        <f>IF(CADA_PROD!C582="","",IFERROR(IF(H584&lt;=0,"Sem estoque",IF(H584/E584&lt;0.25,"Quase sem estoque",IF(H584/E584&lt;1.2,"Estoque baixo",IF(H584/E584&lt;2,"Estoque moderado","Estoque confortável")))),""))</f>
        <v/>
      </c>
      <c r="J584" s="182" t="str">
        <f>IF(CADA_PROD!C582="","",SUMIFS(MOVI_ENTR!M:M,MOVI_ENTR!D:D,D584,MOVI_ENTR!O:O,$E$5))</f>
        <v/>
      </c>
      <c r="K584" s="183" t="str">
        <f>IF(CADA_PROD!C582="","",IFERROR($J584/SUM($J$8:$J$1008),""))</f>
        <v/>
      </c>
      <c r="L584" s="183" t="str">
        <f>IF(CADA_PROD!C582="","",IFERROR(H584/SUM($H$8:$H$1008),""))</f>
        <v/>
      </c>
      <c r="M584" s="182" t="str">
        <f>IF(CADA_PROD!$C582="","",IFERROR(SUMIFS(MOVI_ENTR!M:M,MOVI_ENTR!D:D,D584,MOVI_ENTR!O:O,$E$5)/SUMIFS(MOVI_ENTR!I:I,MOVI_ENTR!D:D,D584,MOVI_ENTR!O:O,$E$5),0))</f>
        <v/>
      </c>
      <c r="N584" s="184" t="str">
        <f>IF(CADA_PROD!C582="","",G584/E584)</f>
        <v/>
      </c>
    </row>
    <row r="585" spans="2:14" ht="30" customHeight="1">
      <c r="B585" s="21">
        <f t="shared" si="17"/>
        <v>578</v>
      </c>
      <c r="C585" s="178" t="str">
        <f>IF(CADA_PROD!C583="","",CADA_PROD!C583)</f>
        <v/>
      </c>
      <c r="D585" s="179" t="str">
        <f>IF(CADA_PROD!D583="","",CADA_PROD!D583)</f>
        <v/>
      </c>
      <c r="E585" s="180" t="str">
        <f>IF(CADA_PROD!E583="","",CADA_PROD!E583)</f>
        <v/>
      </c>
      <c r="F585" s="180" t="str">
        <f>IF(CADA_PROD!D583="","",SUMIFS(MOVI_ENTR!I:I,MOVI_ENTR!D:D,D585,MOVI_ENTR!O:O,$E$5))</f>
        <v/>
      </c>
      <c r="G585" s="180" t="str">
        <f>IF(CADA_PROD!C583="","",SUMIFS(MOVI_SAID!H:H,MOVI_SAID!D:D,D585,MOVI_SAID!L:L,$E$5))</f>
        <v/>
      </c>
      <c r="H585" s="180" t="str">
        <f t="shared" ref="H585:H648" si="18">IFERROR(F585-G585,"")</f>
        <v/>
      </c>
      <c r="I585" s="179" t="str">
        <f>IF(CADA_PROD!C583="","",IFERROR(IF(H585&lt;=0,"Sem estoque",IF(H585/E585&lt;0.25,"Quase sem estoque",IF(H585/E585&lt;1.2,"Estoque baixo",IF(H585/E585&lt;2,"Estoque moderado","Estoque confortável")))),""))</f>
        <v/>
      </c>
      <c r="J585" s="182" t="str">
        <f>IF(CADA_PROD!C583="","",SUMIFS(MOVI_ENTR!M:M,MOVI_ENTR!D:D,D585,MOVI_ENTR!O:O,$E$5))</f>
        <v/>
      </c>
      <c r="K585" s="183" t="str">
        <f>IF(CADA_PROD!C583="","",IFERROR($J585/SUM($J$8:$J$1008),""))</f>
        <v/>
      </c>
      <c r="L585" s="183" t="str">
        <f>IF(CADA_PROD!C583="","",IFERROR(H585/SUM($H$8:$H$1008),""))</f>
        <v/>
      </c>
      <c r="M585" s="182" t="str">
        <f>IF(CADA_PROD!$C583="","",IFERROR(SUMIFS(MOVI_ENTR!M:M,MOVI_ENTR!D:D,D585,MOVI_ENTR!O:O,$E$5)/SUMIFS(MOVI_ENTR!I:I,MOVI_ENTR!D:D,D585,MOVI_ENTR!O:O,$E$5),0))</f>
        <v/>
      </c>
      <c r="N585" s="184" t="str">
        <f>IF(CADA_PROD!C583="","",G585/E585)</f>
        <v/>
      </c>
    </row>
    <row r="586" spans="2:14" ht="30" customHeight="1">
      <c r="B586" s="21">
        <f t="shared" ref="B586:B649" si="19">B585+1</f>
        <v>579</v>
      </c>
      <c r="C586" s="178" t="str">
        <f>IF(CADA_PROD!C584="","",CADA_PROD!C584)</f>
        <v/>
      </c>
      <c r="D586" s="179" t="str">
        <f>IF(CADA_PROD!D584="","",CADA_PROD!D584)</f>
        <v/>
      </c>
      <c r="E586" s="180" t="str">
        <f>IF(CADA_PROD!E584="","",CADA_PROD!E584)</f>
        <v/>
      </c>
      <c r="F586" s="180" t="str">
        <f>IF(CADA_PROD!D584="","",SUMIFS(MOVI_ENTR!I:I,MOVI_ENTR!D:D,D586,MOVI_ENTR!O:O,$E$5))</f>
        <v/>
      </c>
      <c r="G586" s="180" t="str">
        <f>IF(CADA_PROD!C584="","",SUMIFS(MOVI_SAID!H:H,MOVI_SAID!D:D,D586,MOVI_SAID!L:L,$E$5))</f>
        <v/>
      </c>
      <c r="H586" s="180" t="str">
        <f t="shared" si="18"/>
        <v/>
      </c>
      <c r="I586" s="179" t="str">
        <f>IF(CADA_PROD!C584="","",IFERROR(IF(H586&lt;=0,"Sem estoque",IF(H586/E586&lt;0.25,"Quase sem estoque",IF(H586/E586&lt;1.2,"Estoque baixo",IF(H586/E586&lt;2,"Estoque moderado","Estoque confortável")))),""))</f>
        <v/>
      </c>
      <c r="J586" s="182" t="str">
        <f>IF(CADA_PROD!C584="","",SUMIFS(MOVI_ENTR!M:M,MOVI_ENTR!D:D,D586,MOVI_ENTR!O:O,$E$5))</f>
        <v/>
      </c>
      <c r="K586" s="183" t="str">
        <f>IF(CADA_PROD!C584="","",IFERROR($J586/SUM($J$8:$J$1008),""))</f>
        <v/>
      </c>
      <c r="L586" s="183" t="str">
        <f>IF(CADA_PROD!C584="","",IFERROR(H586/SUM($H$8:$H$1008),""))</f>
        <v/>
      </c>
      <c r="M586" s="182" t="str">
        <f>IF(CADA_PROD!$C584="","",IFERROR(SUMIFS(MOVI_ENTR!M:M,MOVI_ENTR!D:D,D586,MOVI_ENTR!O:O,$E$5)/SUMIFS(MOVI_ENTR!I:I,MOVI_ENTR!D:D,D586,MOVI_ENTR!O:O,$E$5),0))</f>
        <v/>
      </c>
      <c r="N586" s="184" t="str">
        <f>IF(CADA_PROD!C584="","",G586/E586)</f>
        <v/>
      </c>
    </row>
    <row r="587" spans="2:14" ht="30" customHeight="1">
      <c r="B587" s="21">
        <f t="shared" si="19"/>
        <v>580</v>
      </c>
      <c r="C587" s="178" t="str">
        <f>IF(CADA_PROD!C585="","",CADA_PROD!C585)</f>
        <v/>
      </c>
      <c r="D587" s="179" t="str">
        <f>IF(CADA_PROD!D585="","",CADA_PROD!D585)</f>
        <v/>
      </c>
      <c r="E587" s="180" t="str">
        <f>IF(CADA_PROD!E585="","",CADA_PROD!E585)</f>
        <v/>
      </c>
      <c r="F587" s="180" t="str">
        <f>IF(CADA_PROD!D585="","",SUMIFS(MOVI_ENTR!I:I,MOVI_ENTR!D:D,D587,MOVI_ENTR!O:O,$E$5))</f>
        <v/>
      </c>
      <c r="G587" s="180" t="str">
        <f>IF(CADA_PROD!C585="","",SUMIFS(MOVI_SAID!H:H,MOVI_SAID!D:D,D587,MOVI_SAID!L:L,$E$5))</f>
        <v/>
      </c>
      <c r="H587" s="180" t="str">
        <f t="shared" si="18"/>
        <v/>
      </c>
      <c r="I587" s="179" t="str">
        <f>IF(CADA_PROD!C585="","",IFERROR(IF(H587&lt;=0,"Sem estoque",IF(H587/E587&lt;0.25,"Quase sem estoque",IF(H587/E587&lt;1.2,"Estoque baixo",IF(H587/E587&lt;2,"Estoque moderado","Estoque confortável")))),""))</f>
        <v/>
      </c>
      <c r="J587" s="182" t="str">
        <f>IF(CADA_PROD!C585="","",SUMIFS(MOVI_ENTR!M:M,MOVI_ENTR!D:D,D587,MOVI_ENTR!O:O,$E$5))</f>
        <v/>
      </c>
      <c r="K587" s="183" t="str">
        <f>IF(CADA_PROD!C585="","",IFERROR($J587/SUM($J$8:$J$1008),""))</f>
        <v/>
      </c>
      <c r="L587" s="183" t="str">
        <f>IF(CADA_PROD!C585="","",IFERROR(H587/SUM($H$8:$H$1008),""))</f>
        <v/>
      </c>
      <c r="M587" s="182" t="str">
        <f>IF(CADA_PROD!$C585="","",IFERROR(SUMIFS(MOVI_ENTR!M:M,MOVI_ENTR!D:D,D587,MOVI_ENTR!O:O,$E$5)/SUMIFS(MOVI_ENTR!I:I,MOVI_ENTR!D:D,D587,MOVI_ENTR!O:O,$E$5),0))</f>
        <v/>
      </c>
      <c r="N587" s="184" t="str">
        <f>IF(CADA_PROD!C585="","",G587/E587)</f>
        <v/>
      </c>
    </row>
    <row r="588" spans="2:14" ht="30" customHeight="1">
      <c r="B588" s="21">
        <f t="shared" si="19"/>
        <v>581</v>
      </c>
      <c r="C588" s="178" t="str">
        <f>IF(CADA_PROD!C586="","",CADA_PROD!C586)</f>
        <v/>
      </c>
      <c r="D588" s="179" t="str">
        <f>IF(CADA_PROD!D586="","",CADA_PROD!D586)</f>
        <v/>
      </c>
      <c r="E588" s="180" t="str">
        <f>IF(CADA_PROD!E586="","",CADA_PROD!E586)</f>
        <v/>
      </c>
      <c r="F588" s="180" t="str">
        <f>IF(CADA_PROD!D586="","",SUMIFS(MOVI_ENTR!I:I,MOVI_ENTR!D:D,D588,MOVI_ENTR!O:O,$E$5))</f>
        <v/>
      </c>
      <c r="G588" s="180" t="str">
        <f>IF(CADA_PROD!C586="","",SUMIFS(MOVI_SAID!H:H,MOVI_SAID!D:D,D588,MOVI_SAID!L:L,$E$5))</f>
        <v/>
      </c>
      <c r="H588" s="180" t="str">
        <f t="shared" si="18"/>
        <v/>
      </c>
      <c r="I588" s="179" t="str">
        <f>IF(CADA_PROD!C586="","",IFERROR(IF(H588&lt;=0,"Sem estoque",IF(H588/E588&lt;0.25,"Quase sem estoque",IF(H588/E588&lt;1.2,"Estoque baixo",IF(H588/E588&lt;2,"Estoque moderado","Estoque confortável")))),""))</f>
        <v/>
      </c>
      <c r="J588" s="182" t="str">
        <f>IF(CADA_PROD!C586="","",SUMIFS(MOVI_ENTR!M:M,MOVI_ENTR!D:D,D588,MOVI_ENTR!O:O,$E$5))</f>
        <v/>
      </c>
      <c r="K588" s="183" t="str">
        <f>IF(CADA_PROD!C586="","",IFERROR($J588/SUM($J$8:$J$1008),""))</f>
        <v/>
      </c>
      <c r="L588" s="183" t="str">
        <f>IF(CADA_PROD!C586="","",IFERROR(H588/SUM($H$8:$H$1008),""))</f>
        <v/>
      </c>
      <c r="M588" s="182" t="str">
        <f>IF(CADA_PROD!$C586="","",IFERROR(SUMIFS(MOVI_ENTR!M:M,MOVI_ENTR!D:D,D588,MOVI_ENTR!O:O,$E$5)/SUMIFS(MOVI_ENTR!I:I,MOVI_ENTR!D:D,D588,MOVI_ENTR!O:O,$E$5),0))</f>
        <v/>
      </c>
      <c r="N588" s="184" t="str">
        <f>IF(CADA_PROD!C586="","",G588/E588)</f>
        <v/>
      </c>
    </row>
    <row r="589" spans="2:14" ht="30" customHeight="1">
      <c r="B589" s="21">
        <f t="shared" si="19"/>
        <v>582</v>
      </c>
      <c r="C589" s="178" t="str">
        <f>IF(CADA_PROD!C587="","",CADA_PROD!C587)</f>
        <v/>
      </c>
      <c r="D589" s="179" t="str">
        <f>IF(CADA_PROD!D587="","",CADA_PROD!D587)</f>
        <v/>
      </c>
      <c r="E589" s="180" t="str">
        <f>IF(CADA_PROD!E587="","",CADA_PROD!E587)</f>
        <v/>
      </c>
      <c r="F589" s="180" t="str">
        <f>IF(CADA_PROD!D587="","",SUMIFS(MOVI_ENTR!I:I,MOVI_ENTR!D:D,D589,MOVI_ENTR!O:O,$E$5))</f>
        <v/>
      </c>
      <c r="G589" s="180" t="str">
        <f>IF(CADA_PROD!C587="","",SUMIFS(MOVI_SAID!H:H,MOVI_SAID!D:D,D589,MOVI_SAID!L:L,$E$5))</f>
        <v/>
      </c>
      <c r="H589" s="180" t="str">
        <f t="shared" si="18"/>
        <v/>
      </c>
      <c r="I589" s="179" t="str">
        <f>IF(CADA_PROD!C587="","",IFERROR(IF(H589&lt;=0,"Sem estoque",IF(H589/E589&lt;0.25,"Quase sem estoque",IF(H589/E589&lt;1.2,"Estoque baixo",IF(H589/E589&lt;2,"Estoque moderado","Estoque confortável")))),""))</f>
        <v/>
      </c>
      <c r="J589" s="182" t="str">
        <f>IF(CADA_PROD!C587="","",SUMIFS(MOVI_ENTR!M:M,MOVI_ENTR!D:D,D589,MOVI_ENTR!O:O,$E$5))</f>
        <v/>
      </c>
      <c r="K589" s="183" t="str">
        <f>IF(CADA_PROD!C587="","",IFERROR($J589/SUM($J$8:$J$1008),""))</f>
        <v/>
      </c>
      <c r="L589" s="183" t="str">
        <f>IF(CADA_PROD!C587="","",IFERROR(H589/SUM($H$8:$H$1008),""))</f>
        <v/>
      </c>
      <c r="M589" s="182" t="str">
        <f>IF(CADA_PROD!$C587="","",IFERROR(SUMIFS(MOVI_ENTR!M:M,MOVI_ENTR!D:D,D589,MOVI_ENTR!O:O,$E$5)/SUMIFS(MOVI_ENTR!I:I,MOVI_ENTR!D:D,D589,MOVI_ENTR!O:O,$E$5),0))</f>
        <v/>
      </c>
      <c r="N589" s="184" t="str">
        <f>IF(CADA_PROD!C587="","",G589/E589)</f>
        <v/>
      </c>
    </row>
    <row r="590" spans="2:14" ht="30" customHeight="1">
      <c r="B590" s="21">
        <f t="shared" si="19"/>
        <v>583</v>
      </c>
      <c r="C590" s="178" t="str">
        <f>IF(CADA_PROD!C588="","",CADA_PROD!C588)</f>
        <v/>
      </c>
      <c r="D590" s="179" t="str">
        <f>IF(CADA_PROD!D588="","",CADA_PROD!D588)</f>
        <v/>
      </c>
      <c r="E590" s="180" t="str">
        <f>IF(CADA_PROD!E588="","",CADA_PROD!E588)</f>
        <v/>
      </c>
      <c r="F590" s="180" t="str">
        <f>IF(CADA_PROD!D588="","",SUMIFS(MOVI_ENTR!I:I,MOVI_ENTR!D:D,D590,MOVI_ENTR!O:O,$E$5))</f>
        <v/>
      </c>
      <c r="G590" s="180" t="str">
        <f>IF(CADA_PROD!C588="","",SUMIFS(MOVI_SAID!H:H,MOVI_SAID!D:D,D590,MOVI_SAID!L:L,$E$5))</f>
        <v/>
      </c>
      <c r="H590" s="180" t="str">
        <f t="shared" si="18"/>
        <v/>
      </c>
      <c r="I590" s="179" t="str">
        <f>IF(CADA_PROD!C588="","",IFERROR(IF(H590&lt;=0,"Sem estoque",IF(H590/E590&lt;0.25,"Quase sem estoque",IF(H590/E590&lt;1.2,"Estoque baixo",IF(H590/E590&lt;2,"Estoque moderado","Estoque confortável")))),""))</f>
        <v/>
      </c>
      <c r="J590" s="182" t="str">
        <f>IF(CADA_PROD!C588="","",SUMIFS(MOVI_ENTR!M:M,MOVI_ENTR!D:D,D590,MOVI_ENTR!O:O,$E$5))</f>
        <v/>
      </c>
      <c r="K590" s="183" t="str">
        <f>IF(CADA_PROD!C588="","",IFERROR($J590/SUM($J$8:$J$1008),""))</f>
        <v/>
      </c>
      <c r="L590" s="183" t="str">
        <f>IF(CADA_PROD!C588="","",IFERROR(H590/SUM($H$8:$H$1008),""))</f>
        <v/>
      </c>
      <c r="M590" s="182" t="str">
        <f>IF(CADA_PROD!$C588="","",IFERROR(SUMIFS(MOVI_ENTR!M:M,MOVI_ENTR!D:D,D590,MOVI_ENTR!O:O,$E$5)/SUMIFS(MOVI_ENTR!I:I,MOVI_ENTR!D:D,D590,MOVI_ENTR!O:O,$E$5),0))</f>
        <v/>
      </c>
      <c r="N590" s="184" t="str">
        <f>IF(CADA_PROD!C588="","",G590/E590)</f>
        <v/>
      </c>
    </row>
    <row r="591" spans="2:14" ht="30" customHeight="1">
      <c r="B591" s="21">
        <f t="shared" si="19"/>
        <v>584</v>
      </c>
      <c r="C591" s="178" t="str">
        <f>IF(CADA_PROD!C589="","",CADA_PROD!C589)</f>
        <v/>
      </c>
      <c r="D591" s="179" t="str">
        <f>IF(CADA_PROD!D589="","",CADA_PROD!D589)</f>
        <v/>
      </c>
      <c r="E591" s="180" t="str">
        <f>IF(CADA_PROD!E589="","",CADA_PROD!E589)</f>
        <v/>
      </c>
      <c r="F591" s="180" t="str">
        <f>IF(CADA_PROD!D589="","",SUMIFS(MOVI_ENTR!I:I,MOVI_ENTR!D:D,D591,MOVI_ENTR!O:O,$E$5))</f>
        <v/>
      </c>
      <c r="G591" s="180" t="str">
        <f>IF(CADA_PROD!C589="","",SUMIFS(MOVI_SAID!H:H,MOVI_SAID!D:D,D591,MOVI_SAID!L:L,$E$5))</f>
        <v/>
      </c>
      <c r="H591" s="180" t="str">
        <f t="shared" si="18"/>
        <v/>
      </c>
      <c r="I591" s="179" t="str">
        <f>IF(CADA_PROD!C589="","",IFERROR(IF(H591&lt;=0,"Sem estoque",IF(H591/E591&lt;0.25,"Quase sem estoque",IF(H591/E591&lt;1.2,"Estoque baixo",IF(H591/E591&lt;2,"Estoque moderado","Estoque confortável")))),""))</f>
        <v/>
      </c>
      <c r="J591" s="182" t="str">
        <f>IF(CADA_PROD!C589="","",SUMIFS(MOVI_ENTR!M:M,MOVI_ENTR!D:D,D591,MOVI_ENTR!O:O,$E$5))</f>
        <v/>
      </c>
      <c r="K591" s="183" t="str">
        <f>IF(CADA_PROD!C589="","",IFERROR($J591/SUM($J$8:$J$1008),""))</f>
        <v/>
      </c>
      <c r="L591" s="183" t="str">
        <f>IF(CADA_PROD!C589="","",IFERROR(H591/SUM($H$8:$H$1008),""))</f>
        <v/>
      </c>
      <c r="M591" s="182" t="str">
        <f>IF(CADA_PROD!$C589="","",IFERROR(SUMIFS(MOVI_ENTR!M:M,MOVI_ENTR!D:D,D591,MOVI_ENTR!O:O,$E$5)/SUMIFS(MOVI_ENTR!I:I,MOVI_ENTR!D:D,D591,MOVI_ENTR!O:O,$E$5),0))</f>
        <v/>
      </c>
      <c r="N591" s="184" t="str">
        <f>IF(CADA_PROD!C589="","",G591/E591)</f>
        <v/>
      </c>
    </row>
    <row r="592" spans="2:14" ht="30" customHeight="1">
      <c r="B592" s="21">
        <f t="shared" si="19"/>
        <v>585</v>
      </c>
      <c r="C592" s="178" t="str">
        <f>IF(CADA_PROD!C590="","",CADA_PROD!C590)</f>
        <v/>
      </c>
      <c r="D592" s="179" t="str">
        <f>IF(CADA_PROD!D590="","",CADA_PROD!D590)</f>
        <v/>
      </c>
      <c r="E592" s="180" t="str">
        <f>IF(CADA_PROD!E590="","",CADA_PROD!E590)</f>
        <v/>
      </c>
      <c r="F592" s="180" t="str">
        <f>IF(CADA_PROD!D590="","",SUMIFS(MOVI_ENTR!I:I,MOVI_ENTR!D:D,D592,MOVI_ENTR!O:O,$E$5))</f>
        <v/>
      </c>
      <c r="G592" s="180" t="str">
        <f>IF(CADA_PROD!C590="","",SUMIFS(MOVI_SAID!H:H,MOVI_SAID!D:D,D592,MOVI_SAID!L:L,$E$5))</f>
        <v/>
      </c>
      <c r="H592" s="180" t="str">
        <f t="shared" si="18"/>
        <v/>
      </c>
      <c r="I592" s="179" t="str">
        <f>IF(CADA_PROD!C590="","",IFERROR(IF(H592&lt;=0,"Sem estoque",IF(H592/E592&lt;0.25,"Quase sem estoque",IF(H592/E592&lt;1.2,"Estoque baixo",IF(H592/E592&lt;2,"Estoque moderado","Estoque confortável")))),""))</f>
        <v/>
      </c>
      <c r="J592" s="182" t="str">
        <f>IF(CADA_PROD!C590="","",SUMIFS(MOVI_ENTR!M:M,MOVI_ENTR!D:D,D592,MOVI_ENTR!O:O,$E$5))</f>
        <v/>
      </c>
      <c r="K592" s="183" t="str">
        <f>IF(CADA_PROD!C590="","",IFERROR($J592/SUM($J$8:$J$1008),""))</f>
        <v/>
      </c>
      <c r="L592" s="183" t="str">
        <f>IF(CADA_PROD!C590="","",IFERROR(H592/SUM($H$8:$H$1008),""))</f>
        <v/>
      </c>
      <c r="M592" s="182" t="str">
        <f>IF(CADA_PROD!$C590="","",IFERROR(SUMIFS(MOVI_ENTR!M:M,MOVI_ENTR!D:D,D592,MOVI_ENTR!O:O,$E$5)/SUMIFS(MOVI_ENTR!I:I,MOVI_ENTR!D:D,D592,MOVI_ENTR!O:O,$E$5),0))</f>
        <v/>
      </c>
      <c r="N592" s="184" t="str">
        <f>IF(CADA_PROD!C590="","",G592/E592)</f>
        <v/>
      </c>
    </row>
    <row r="593" spans="2:14" ht="30" customHeight="1">
      <c r="B593" s="21">
        <f t="shared" si="19"/>
        <v>586</v>
      </c>
      <c r="C593" s="178" t="str">
        <f>IF(CADA_PROD!C591="","",CADA_PROD!C591)</f>
        <v/>
      </c>
      <c r="D593" s="179" t="str">
        <f>IF(CADA_PROD!D591="","",CADA_PROD!D591)</f>
        <v/>
      </c>
      <c r="E593" s="180" t="str">
        <f>IF(CADA_PROD!E591="","",CADA_PROD!E591)</f>
        <v/>
      </c>
      <c r="F593" s="180" t="str">
        <f>IF(CADA_PROD!D591="","",SUMIFS(MOVI_ENTR!I:I,MOVI_ENTR!D:D,D593,MOVI_ENTR!O:O,$E$5))</f>
        <v/>
      </c>
      <c r="G593" s="180" t="str">
        <f>IF(CADA_PROD!C591="","",SUMIFS(MOVI_SAID!H:H,MOVI_SAID!D:D,D593,MOVI_SAID!L:L,$E$5))</f>
        <v/>
      </c>
      <c r="H593" s="180" t="str">
        <f t="shared" si="18"/>
        <v/>
      </c>
      <c r="I593" s="179" t="str">
        <f>IF(CADA_PROD!C591="","",IFERROR(IF(H593&lt;=0,"Sem estoque",IF(H593/E593&lt;0.25,"Quase sem estoque",IF(H593/E593&lt;1.2,"Estoque baixo",IF(H593/E593&lt;2,"Estoque moderado","Estoque confortável")))),""))</f>
        <v/>
      </c>
      <c r="J593" s="182" t="str">
        <f>IF(CADA_PROD!C591="","",SUMIFS(MOVI_ENTR!M:M,MOVI_ENTR!D:D,D593,MOVI_ENTR!O:O,$E$5))</f>
        <v/>
      </c>
      <c r="K593" s="183" t="str">
        <f>IF(CADA_PROD!C591="","",IFERROR($J593/SUM($J$8:$J$1008),""))</f>
        <v/>
      </c>
      <c r="L593" s="183" t="str">
        <f>IF(CADA_PROD!C591="","",IFERROR(H593/SUM($H$8:$H$1008),""))</f>
        <v/>
      </c>
      <c r="M593" s="182" t="str">
        <f>IF(CADA_PROD!$C591="","",IFERROR(SUMIFS(MOVI_ENTR!M:M,MOVI_ENTR!D:D,D593,MOVI_ENTR!O:O,$E$5)/SUMIFS(MOVI_ENTR!I:I,MOVI_ENTR!D:D,D593,MOVI_ENTR!O:O,$E$5),0))</f>
        <v/>
      </c>
      <c r="N593" s="184" t="str">
        <f>IF(CADA_PROD!C591="","",G593/E593)</f>
        <v/>
      </c>
    </row>
    <row r="594" spans="2:14" ht="30" customHeight="1">
      <c r="B594" s="21">
        <f t="shared" si="19"/>
        <v>587</v>
      </c>
      <c r="C594" s="178" t="str">
        <f>IF(CADA_PROD!C592="","",CADA_PROD!C592)</f>
        <v/>
      </c>
      <c r="D594" s="179" t="str">
        <f>IF(CADA_PROD!D592="","",CADA_PROD!D592)</f>
        <v/>
      </c>
      <c r="E594" s="180" t="str">
        <f>IF(CADA_PROD!E592="","",CADA_PROD!E592)</f>
        <v/>
      </c>
      <c r="F594" s="180" t="str">
        <f>IF(CADA_PROD!D592="","",SUMIFS(MOVI_ENTR!I:I,MOVI_ENTR!D:D,D594,MOVI_ENTR!O:O,$E$5))</f>
        <v/>
      </c>
      <c r="G594" s="180" t="str">
        <f>IF(CADA_PROD!C592="","",SUMIFS(MOVI_SAID!H:H,MOVI_SAID!D:D,D594,MOVI_SAID!L:L,$E$5))</f>
        <v/>
      </c>
      <c r="H594" s="180" t="str">
        <f t="shared" si="18"/>
        <v/>
      </c>
      <c r="I594" s="179" t="str">
        <f>IF(CADA_PROD!C592="","",IFERROR(IF(H594&lt;=0,"Sem estoque",IF(H594/E594&lt;0.25,"Quase sem estoque",IF(H594/E594&lt;1.2,"Estoque baixo",IF(H594/E594&lt;2,"Estoque moderado","Estoque confortável")))),""))</f>
        <v/>
      </c>
      <c r="J594" s="182" t="str">
        <f>IF(CADA_PROD!C592="","",SUMIFS(MOVI_ENTR!M:M,MOVI_ENTR!D:D,D594,MOVI_ENTR!O:O,$E$5))</f>
        <v/>
      </c>
      <c r="K594" s="183" t="str">
        <f>IF(CADA_PROD!C592="","",IFERROR($J594/SUM($J$8:$J$1008),""))</f>
        <v/>
      </c>
      <c r="L594" s="183" t="str">
        <f>IF(CADA_PROD!C592="","",IFERROR(H594/SUM($H$8:$H$1008),""))</f>
        <v/>
      </c>
      <c r="M594" s="182" t="str">
        <f>IF(CADA_PROD!$C592="","",IFERROR(SUMIFS(MOVI_ENTR!M:M,MOVI_ENTR!D:D,D594,MOVI_ENTR!O:O,$E$5)/SUMIFS(MOVI_ENTR!I:I,MOVI_ENTR!D:D,D594,MOVI_ENTR!O:O,$E$5),0))</f>
        <v/>
      </c>
      <c r="N594" s="184" t="str">
        <f>IF(CADA_PROD!C592="","",G594/E594)</f>
        <v/>
      </c>
    </row>
    <row r="595" spans="2:14" ht="30" customHeight="1">
      <c r="B595" s="21">
        <f t="shared" si="19"/>
        <v>588</v>
      </c>
      <c r="C595" s="178" t="str">
        <f>IF(CADA_PROD!C593="","",CADA_PROD!C593)</f>
        <v/>
      </c>
      <c r="D595" s="179" t="str">
        <f>IF(CADA_PROD!D593="","",CADA_PROD!D593)</f>
        <v/>
      </c>
      <c r="E595" s="180" t="str">
        <f>IF(CADA_PROD!E593="","",CADA_PROD!E593)</f>
        <v/>
      </c>
      <c r="F595" s="180" t="str">
        <f>IF(CADA_PROD!D593="","",SUMIFS(MOVI_ENTR!I:I,MOVI_ENTR!D:D,D595,MOVI_ENTR!O:O,$E$5))</f>
        <v/>
      </c>
      <c r="G595" s="180" t="str">
        <f>IF(CADA_PROD!C593="","",SUMIFS(MOVI_SAID!H:H,MOVI_SAID!D:D,D595,MOVI_SAID!L:L,$E$5))</f>
        <v/>
      </c>
      <c r="H595" s="180" t="str">
        <f t="shared" si="18"/>
        <v/>
      </c>
      <c r="I595" s="179" t="str">
        <f>IF(CADA_PROD!C593="","",IFERROR(IF(H595&lt;=0,"Sem estoque",IF(H595/E595&lt;0.25,"Quase sem estoque",IF(H595/E595&lt;1.2,"Estoque baixo",IF(H595/E595&lt;2,"Estoque moderado","Estoque confortável")))),""))</f>
        <v/>
      </c>
      <c r="J595" s="182" t="str">
        <f>IF(CADA_PROD!C593="","",SUMIFS(MOVI_ENTR!M:M,MOVI_ENTR!D:D,D595,MOVI_ENTR!O:O,$E$5))</f>
        <v/>
      </c>
      <c r="K595" s="183" t="str">
        <f>IF(CADA_PROD!C593="","",IFERROR($J595/SUM($J$8:$J$1008),""))</f>
        <v/>
      </c>
      <c r="L595" s="183" t="str">
        <f>IF(CADA_PROD!C593="","",IFERROR(H595/SUM($H$8:$H$1008),""))</f>
        <v/>
      </c>
      <c r="M595" s="182" t="str">
        <f>IF(CADA_PROD!$C593="","",IFERROR(SUMIFS(MOVI_ENTR!M:M,MOVI_ENTR!D:D,D595,MOVI_ENTR!O:O,$E$5)/SUMIFS(MOVI_ENTR!I:I,MOVI_ENTR!D:D,D595,MOVI_ENTR!O:O,$E$5),0))</f>
        <v/>
      </c>
      <c r="N595" s="184" t="str">
        <f>IF(CADA_PROD!C593="","",G595/E595)</f>
        <v/>
      </c>
    </row>
    <row r="596" spans="2:14" ht="30" customHeight="1">
      <c r="B596" s="21">
        <f t="shared" si="19"/>
        <v>589</v>
      </c>
      <c r="C596" s="178" t="str">
        <f>IF(CADA_PROD!C594="","",CADA_PROD!C594)</f>
        <v/>
      </c>
      <c r="D596" s="179" t="str">
        <f>IF(CADA_PROD!D594="","",CADA_PROD!D594)</f>
        <v/>
      </c>
      <c r="E596" s="180" t="str">
        <f>IF(CADA_PROD!E594="","",CADA_PROD!E594)</f>
        <v/>
      </c>
      <c r="F596" s="180" t="str">
        <f>IF(CADA_PROD!D594="","",SUMIFS(MOVI_ENTR!I:I,MOVI_ENTR!D:D,D596,MOVI_ENTR!O:O,$E$5))</f>
        <v/>
      </c>
      <c r="G596" s="180" t="str">
        <f>IF(CADA_PROD!C594="","",SUMIFS(MOVI_SAID!H:H,MOVI_SAID!D:D,D596,MOVI_SAID!L:L,$E$5))</f>
        <v/>
      </c>
      <c r="H596" s="180" t="str">
        <f t="shared" si="18"/>
        <v/>
      </c>
      <c r="I596" s="179" t="str">
        <f>IF(CADA_PROD!C594="","",IFERROR(IF(H596&lt;=0,"Sem estoque",IF(H596/E596&lt;0.25,"Quase sem estoque",IF(H596/E596&lt;1.2,"Estoque baixo",IF(H596/E596&lt;2,"Estoque moderado","Estoque confortável")))),""))</f>
        <v/>
      </c>
      <c r="J596" s="182" t="str">
        <f>IF(CADA_PROD!C594="","",SUMIFS(MOVI_ENTR!M:M,MOVI_ENTR!D:D,D596,MOVI_ENTR!O:O,$E$5))</f>
        <v/>
      </c>
      <c r="K596" s="183" t="str">
        <f>IF(CADA_PROD!C594="","",IFERROR($J596/SUM($J$8:$J$1008),""))</f>
        <v/>
      </c>
      <c r="L596" s="183" t="str">
        <f>IF(CADA_PROD!C594="","",IFERROR(H596/SUM($H$8:$H$1008),""))</f>
        <v/>
      </c>
      <c r="M596" s="182" t="str">
        <f>IF(CADA_PROD!$C594="","",IFERROR(SUMIFS(MOVI_ENTR!M:M,MOVI_ENTR!D:D,D596,MOVI_ENTR!O:O,$E$5)/SUMIFS(MOVI_ENTR!I:I,MOVI_ENTR!D:D,D596,MOVI_ENTR!O:O,$E$5),0))</f>
        <v/>
      </c>
      <c r="N596" s="184" t="str">
        <f>IF(CADA_PROD!C594="","",G596/E596)</f>
        <v/>
      </c>
    </row>
    <row r="597" spans="2:14" ht="30" customHeight="1">
      <c r="B597" s="21">
        <f t="shared" si="19"/>
        <v>590</v>
      </c>
      <c r="C597" s="178" t="str">
        <f>IF(CADA_PROD!C595="","",CADA_PROD!C595)</f>
        <v/>
      </c>
      <c r="D597" s="179" t="str">
        <f>IF(CADA_PROD!D595="","",CADA_PROD!D595)</f>
        <v/>
      </c>
      <c r="E597" s="180" t="str">
        <f>IF(CADA_PROD!E595="","",CADA_PROD!E595)</f>
        <v/>
      </c>
      <c r="F597" s="180" t="str">
        <f>IF(CADA_PROD!D595="","",SUMIFS(MOVI_ENTR!I:I,MOVI_ENTR!D:D,D597,MOVI_ENTR!O:O,$E$5))</f>
        <v/>
      </c>
      <c r="G597" s="180" t="str">
        <f>IF(CADA_PROD!C595="","",SUMIFS(MOVI_SAID!H:H,MOVI_SAID!D:D,D597,MOVI_SAID!L:L,$E$5))</f>
        <v/>
      </c>
      <c r="H597" s="180" t="str">
        <f t="shared" si="18"/>
        <v/>
      </c>
      <c r="I597" s="179" t="str">
        <f>IF(CADA_PROD!C595="","",IFERROR(IF(H597&lt;=0,"Sem estoque",IF(H597/E597&lt;0.25,"Quase sem estoque",IF(H597/E597&lt;1.2,"Estoque baixo",IF(H597/E597&lt;2,"Estoque moderado","Estoque confortável")))),""))</f>
        <v/>
      </c>
      <c r="J597" s="182" t="str">
        <f>IF(CADA_PROD!C595="","",SUMIFS(MOVI_ENTR!M:M,MOVI_ENTR!D:D,D597,MOVI_ENTR!O:O,$E$5))</f>
        <v/>
      </c>
      <c r="K597" s="183" t="str">
        <f>IF(CADA_PROD!C595="","",IFERROR($J597/SUM($J$8:$J$1008),""))</f>
        <v/>
      </c>
      <c r="L597" s="183" t="str">
        <f>IF(CADA_PROD!C595="","",IFERROR(H597/SUM($H$8:$H$1008),""))</f>
        <v/>
      </c>
      <c r="M597" s="182" t="str">
        <f>IF(CADA_PROD!$C595="","",IFERROR(SUMIFS(MOVI_ENTR!M:M,MOVI_ENTR!D:D,D597,MOVI_ENTR!O:O,$E$5)/SUMIFS(MOVI_ENTR!I:I,MOVI_ENTR!D:D,D597,MOVI_ENTR!O:O,$E$5),0))</f>
        <v/>
      </c>
      <c r="N597" s="184" t="str">
        <f>IF(CADA_PROD!C595="","",G597/E597)</f>
        <v/>
      </c>
    </row>
    <row r="598" spans="2:14" ht="30" customHeight="1">
      <c r="B598" s="21">
        <f t="shared" si="19"/>
        <v>591</v>
      </c>
      <c r="C598" s="178" t="str">
        <f>IF(CADA_PROD!C596="","",CADA_PROD!C596)</f>
        <v/>
      </c>
      <c r="D598" s="179" t="str">
        <f>IF(CADA_PROD!D596="","",CADA_PROD!D596)</f>
        <v/>
      </c>
      <c r="E598" s="180" t="str">
        <f>IF(CADA_PROD!E596="","",CADA_PROD!E596)</f>
        <v/>
      </c>
      <c r="F598" s="180" t="str">
        <f>IF(CADA_PROD!D596="","",SUMIFS(MOVI_ENTR!I:I,MOVI_ENTR!D:D,D598,MOVI_ENTR!O:O,$E$5))</f>
        <v/>
      </c>
      <c r="G598" s="180" t="str">
        <f>IF(CADA_PROD!C596="","",SUMIFS(MOVI_SAID!H:H,MOVI_SAID!D:D,D598,MOVI_SAID!L:L,$E$5))</f>
        <v/>
      </c>
      <c r="H598" s="180" t="str">
        <f t="shared" si="18"/>
        <v/>
      </c>
      <c r="I598" s="179" t="str">
        <f>IF(CADA_PROD!C596="","",IFERROR(IF(H598&lt;=0,"Sem estoque",IF(H598/E598&lt;0.25,"Quase sem estoque",IF(H598/E598&lt;1.2,"Estoque baixo",IF(H598/E598&lt;2,"Estoque moderado","Estoque confortável")))),""))</f>
        <v/>
      </c>
      <c r="J598" s="182" t="str">
        <f>IF(CADA_PROD!C596="","",SUMIFS(MOVI_ENTR!M:M,MOVI_ENTR!D:D,D598,MOVI_ENTR!O:O,$E$5))</f>
        <v/>
      </c>
      <c r="K598" s="183" t="str">
        <f>IF(CADA_PROD!C596="","",IFERROR($J598/SUM($J$8:$J$1008),""))</f>
        <v/>
      </c>
      <c r="L598" s="183" t="str">
        <f>IF(CADA_PROD!C596="","",IFERROR(H598/SUM($H$8:$H$1008),""))</f>
        <v/>
      </c>
      <c r="M598" s="182" t="str">
        <f>IF(CADA_PROD!$C596="","",IFERROR(SUMIFS(MOVI_ENTR!M:M,MOVI_ENTR!D:D,D598,MOVI_ENTR!O:O,$E$5)/SUMIFS(MOVI_ENTR!I:I,MOVI_ENTR!D:D,D598,MOVI_ENTR!O:O,$E$5),0))</f>
        <v/>
      </c>
      <c r="N598" s="184" t="str">
        <f>IF(CADA_PROD!C596="","",G598/E598)</f>
        <v/>
      </c>
    </row>
    <row r="599" spans="2:14" ht="30" customHeight="1">
      <c r="B599" s="21">
        <f t="shared" si="19"/>
        <v>592</v>
      </c>
      <c r="C599" s="178" t="str">
        <f>IF(CADA_PROD!C597="","",CADA_PROD!C597)</f>
        <v/>
      </c>
      <c r="D599" s="179" t="str">
        <f>IF(CADA_PROD!D597="","",CADA_PROD!D597)</f>
        <v/>
      </c>
      <c r="E599" s="180" t="str">
        <f>IF(CADA_PROD!E597="","",CADA_PROD!E597)</f>
        <v/>
      </c>
      <c r="F599" s="180" t="str">
        <f>IF(CADA_PROD!D597="","",SUMIFS(MOVI_ENTR!I:I,MOVI_ENTR!D:D,D599,MOVI_ENTR!O:O,$E$5))</f>
        <v/>
      </c>
      <c r="G599" s="180" t="str">
        <f>IF(CADA_PROD!C597="","",SUMIFS(MOVI_SAID!H:H,MOVI_SAID!D:D,D599,MOVI_SAID!L:L,$E$5))</f>
        <v/>
      </c>
      <c r="H599" s="180" t="str">
        <f t="shared" si="18"/>
        <v/>
      </c>
      <c r="I599" s="179" t="str">
        <f>IF(CADA_PROD!C597="","",IFERROR(IF(H599&lt;=0,"Sem estoque",IF(H599/E599&lt;0.25,"Quase sem estoque",IF(H599/E599&lt;1.2,"Estoque baixo",IF(H599/E599&lt;2,"Estoque moderado","Estoque confortável")))),""))</f>
        <v/>
      </c>
      <c r="J599" s="182" t="str">
        <f>IF(CADA_PROD!C597="","",SUMIFS(MOVI_ENTR!M:M,MOVI_ENTR!D:D,D599,MOVI_ENTR!O:O,$E$5))</f>
        <v/>
      </c>
      <c r="K599" s="183" t="str">
        <f>IF(CADA_PROD!C597="","",IFERROR($J599/SUM($J$8:$J$1008),""))</f>
        <v/>
      </c>
      <c r="L599" s="183" t="str">
        <f>IF(CADA_PROD!C597="","",IFERROR(H599/SUM($H$8:$H$1008),""))</f>
        <v/>
      </c>
      <c r="M599" s="182" t="str">
        <f>IF(CADA_PROD!$C597="","",IFERROR(SUMIFS(MOVI_ENTR!M:M,MOVI_ENTR!D:D,D599,MOVI_ENTR!O:O,$E$5)/SUMIFS(MOVI_ENTR!I:I,MOVI_ENTR!D:D,D599,MOVI_ENTR!O:O,$E$5),0))</f>
        <v/>
      </c>
      <c r="N599" s="184" t="str">
        <f>IF(CADA_PROD!C597="","",G599/E599)</f>
        <v/>
      </c>
    </row>
    <row r="600" spans="2:14" ht="30" customHeight="1">
      <c r="B600" s="21">
        <f t="shared" si="19"/>
        <v>593</v>
      </c>
      <c r="C600" s="178" t="str">
        <f>IF(CADA_PROD!C598="","",CADA_PROD!C598)</f>
        <v/>
      </c>
      <c r="D600" s="179" t="str">
        <f>IF(CADA_PROD!D598="","",CADA_PROD!D598)</f>
        <v/>
      </c>
      <c r="E600" s="180" t="str">
        <f>IF(CADA_PROD!E598="","",CADA_PROD!E598)</f>
        <v/>
      </c>
      <c r="F600" s="180" t="str">
        <f>IF(CADA_PROD!D598="","",SUMIFS(MOVI_ENTR!I:I,MOVI_ENTR!D:D,D600,MOVI_ENTR!O:O,$E$5))</f>
        <v/>
      </c>
      <c r="G600" s="180" t="str">
        <f>IF(CADA_PROD!C598="","",SUMIFS(MOVI_SAID!H:H,MOVI_SAID!D:D,D600,MOVI_SAID!L:L,$E$5))</f>
        <v/>
      </c>
      <c r="H600" s="180" t="str">
        <f t="shared" si="18"/>
        <v/>
      </c>
      <c r="I600" s="179" t="str">
        <f>IF(CADA_PROD!C598="","",IFERROR(IF(H600&lt;=0,"Sem estoque",IF(H600/E600&lt;0.25,"Quase sem estoque",IF(H600/E600&lt;1.2,"Estoque baixo",IF(H600/E600&lt;2,"Estoque moderado","Estoque confortável")))),""))</f>
        <v/>
      </c>
      <c r="J600" s="182" t="str">
        <f>IF(CADA_PROD!C598="","",SUMIFS(MOVI_ENTR!M:M,MOVI_ENTR!D:D,D600,MOVI_ENTR!O:O,$E$5))</f>
        <v/>
      </c>
      <c r="K600" s="183" t="str">
        <f>IF(CADA_PROD!C598="","",IFERROR($J600/SUM($J$8:$J$1008),""))</f>
        <v/>
      </c>
      <c r="L600" s="183" t="str">
        <f>IF(CADA_PROD!C598="","",IFERROR(H600/SUM($H$8:$H$1008),""))</f>
        <v/>
      </c>
      <c r="M600" s="182" t="str">
        <f>IF(CADA_PROD!$C598="","",IFERROR(SUMIFS(MOVI_ENTR!M:M,MOVI_ENTR!D:D,D600,MOVI_ENTR!O:O,$E$5)/SUMIFS(MOVI_ENTR!I:I,MOVI_ENTR!D:D,D600,MOVI_ENTR!O:O,$E$5),0))</f>
        <v/>
      </c>
      <c r="N600" s="184" t="str">
        <f>IF(CADA_PROD!C598="","",G600/E600)</f>
        <v/>
      </c>
    </row>
    <row r="601" spans="2:14" ht="30" customHeight="1">
      <c r="B601" s="21">
        <f t="shared" si="19"/>
        <v>594</v>
      </c>
      <c r="C601" s="178" t="str">
        <f>IF(CADA_PROD!C599="","",CADA_PROD!C599)</f>
        <v/>
      </c>
      <c r="D601" s="179" t="str">
        <f>IF(CADA_PROD!D599="","",CADA_PROD!D599)</f>
        <v/>
      </c>
      <c r="E601" s="180" t="str">
        <f>IF(CADA_PROD!E599="","",CADA_PROD!E599)</f>
        <v/>
      </c>
      <c r="F601" s="180" t="str">
        <f>IF(CADA_PROD!D599="","",SUMIFS(MOVI_ENTR!I:I,MOVI_ENTR!D:D,D601,MOVI_ENTR!O:O,$E$5))</f>
        <v/>
      </c>
      <c r="G601" s="180" t="str">
        <f>IF(CADA_PROD!C599="","",SUMIFS(MOVI_SAID!H:H,MOVI_SAID!D:D,D601,MOVI_SAID!L:L,$E$5))</f>
        <v/>
      </c>
      <c r="H601" s="180" t="str">
        <f t="shared" si="18"/>
        <v/>
      </c>
      <c r="I601" s="179" t="str">
        <f>IF(CADA_PROD!C599="","",IFERROR(IF(H601&lt;=0,"Sem estoque",IF(H601/E601&lt;0.25,"Quase sem estoque",IF(H601/E601&lt;1.2,"Estoque baixo",IF(H601/E601&lt;2,"Estoque moderado","Estoque confortável")))),""))</f>
        <v/>
      </c>
      <c r="J601" s="182" t="str">
        <f>IF(CADA_PROD!C599="","",SUMIFS(MOVI_ENTR!M:M,MOVI_ENTR!D:D,D601,MOVI_ENTR!O:O,$E$5))</f>
        <v/>
      </c>
      <c r="K601" s="183" t="str">
        <f>IF(CADA_PROD!C599="","",IFERROR($J601/SUM($J$8:$J$1008),""))</f>
        <v/>
      </c>
      <c r="L601" s="183" t="str">
        <f>IF(CADA_PROD!C599="","",IFERROR(H601/SUM($H$8:$H$1008),""))</f>
        <v/>
      </c>
      <c r="M601" s="182" t="str">
        <f>IF(CADA_PROD!$C599="","",IFERROR(SUMIFS(MOVI_ENTR!M:M,MOVI_ENTR!D:D,D601,MOVI_ENTR!O:O,$E$5)/SUMIFS(MOVI_ENTR!I:I,MOVI_ENTR!D:D,D601,MOVI_ENTR!O:O,$E$5),0))</f>
        <v/>
      </c>
      <c r="N601" s="184" t="str">
        <f>IF(CADA_PROD!C599="","",G601/E601)</f>
        <v/>
      </c>
    </row>
    <row r="602" spans="2:14" ht="30" customHeight="1">
      <c r="B602" s="21">
        <f t="shared" si="19"/>
        <v>595</v>
      </c>
      <c r="C602" s="178" t="str">
        <f>IF(CADA_PROD!C600="","",CADA_PROD!C600)</f>
        <v/>
      </c>
      <c r="D602" s="179" t="str">
        <f>IF(CADA_PROD!D600="","",CADA_PROD!D600)</f>
        <v/>
      </c>
      <c r="E602" s="180" t="str">
        <f>IF(CADA_PROD!E600="","",CADA_PROD!E600)</f>
        <v/>
      </c>
      <c r="F602" s="180" t="str">
        <f>IF(CADA_PROD!D600="","",SUMIFS(MOVI_ENTR!I:I,MOVI_ENTR!D:D,D602,MOVI_ENTR!O:O,$E$5))</f>
        <v/>
      </c>
      <c r="G602" s="180" t="str">
        <f>IF(CADA_PROD!C600="","",SUMIFS(MOVI_SAID!H:H,MOVI_SAID!D:D,D602,MOVI_SAID!L:L,$E$5))</f>
        <v/>
      </c>
      <c r="H602" s="180" t="str">
        <f t="shared" si="18"/>
        <v/>
      </c>
      <c r="I602" s="179" t="str">
        <f>IF(CADA_PROD!C600="","",IFERROR(IF(H602&lt;=0,"Sem estoque",IF(H602/E602&lt;0.25,"Quase sem estoque",IF(H602/E602&lt;1.2,"Estoque baixo",IF(H602/E602&lt;2,"Estoque moderado","Estoque confortável")))),""))</f>
        <v/>
      </c>
      <c r="J602" s="182" t="str">
        <f>IF(CADA_PROD!C600="","",SUMIFS(MOVI_ENTR!M:M,MOVI_ENTR!D:D,D602,MOVI_ENTR!O:O,$E$5))</f>
        <v/>
      </c>
      <c r="K602" s="183" t="str">
        <f>IF(CADA_PROD!C600="","",IFERROR($J602/SUM($J$8:$J$1008),""))</f>
        <v/>
      </c>
      <c r="L602" s="183" t="str">
        <f>IF(CADA_PROD!C600="","",IFERROR(H602/SUM($H$8:$H$1008),""))</f>
        <v/>
      </c>
      <c r="M602" s="182" t="str">
        <f>IF(CADA_PROD!$C600="","",IFERROR(SUMIFS(MOVI_ENTR!M:M,MOVI_ENTR!D:D,D602,MOVI_ENTR!O:O,$E$5)/SUMIFS(MOVI_ENTR!I:I,MOVI_ENTR!D:D,D602,MOVI_ENTR!O:O,$E$5),0))</f>
        <v/>
      </c>
      <c r="N602" s="184" t="str">
        <f>IF(CADA_PROD!C600="","",G602/E602)</f>
        <v/>
      </c>
    </row>
    <row r="603" spans="2:14" ht="30" customHeight="1">
      <c r="B603" s="21">
        <f t="shared" si="19"/>
        <v>596</v>
      </c>
      <c r="C603" s="178" t="str">
        <f>IF(CADA_PROD!C601="","",CADA_PROD!C601)</f>
        <v/>
      </c>
      <c r="D603" s="179" t="str">
        <f>IF(CADA_PROD!D601="","",CADA_PROD!D601)</f>
        <v/>
      </c>
      <c r="E603" s="180" t="str">
        <f>IF(CADA_PROD!E601="","",CADA_PROD!E601)</f>
        <v/>
      </c>
      <c r="F603" s="180" t="str">
        <f>IF(CADA_PROD!D601="","",SUMIFS(MOVI_ENTR!I:I,MOVI_ENTR!D:D,D603,MOVI_ENTR!O:O,$E$5))</f>
        <v/>
      </c>
      <c r="G603" s="180" t="str">
        <f>IF(CADA_PROD!C601="","",SUMIFS(MOVI_SAID!H:H,MOVI_SAID!D:D,D603,MOVI_SAID!L:L,$E$5))</f>
        <v/>
      </c>
      <c r="H603" s="180" t="str">
        <f t="shared" si="18"/>
        <v/>
      </c>
      <c r="I603" s="179" t="str">
        <f>IF(CADA_PROD!C601="","",IFERROR(IF(H603&lt;=0,"Sem estoque",IF(H603/E603&lt;0.25,"Quase sem estoque",IF(H603/E603&lt;1.2,"Estoque baixo",IF(H603/E603&lt;2,"Estoque moderado","Estoque confortável")))),""))</f>
        <v/>
      </c>
      <c r="J603" s="182" t="str">
        <f>IF(CADA_PROD!C601="","",SUMIFS(MOVI_ENTR!M:M,MOVI_ENTR!D:D,D603,MOVI_ENTR!O:O,$E$5))</f>
        <v/>
      </c>
      <c r="K603" s="183" t="str">
        <f>IF(CADA_PROD!C601="","",IFERROR($J603/SUM($J$8:$J$1008),""))</f>
        <v/>
      </c>
      <c r="L603" s="183" t="str">
        <f>IF(CADA_PROD!C601="","",IFERROR(H603/SUM($H$8:$H$1008),""))</f>
        <v/>
      </c>
      <c r="M603" s="182" t="str">
        <f>IF(CADA_PROD!$C601="","",IFERROR(SUMIFS(MOVI_ENTR!M:M,MOVI_ENTR!D:D,D603,MOVI_ENTR!O:O,$E$5)/SUMIFS(MOVI_ENTR!I:I,MOVI_ENTR!D:D,D603,MOVI_ENTR!O:O,$E$5),0))</f>
        <v/>
      </c>
      <c r="N603" s="184" t="str">
        <f>IF(CADA_PROD!C601="","",G603/E603)</f>
        <v/>
      </c>
    </row>
    <row r="604" spans="2:14" ht="30" customHeight="1">
      <c r="B604" s="21">
        <f t="shared" si="19"/>
        <v>597</v>
      </c>
      <c r="C604" s="178" t="str">
        <f>IF(CADA_PROD!C602="","",CADA_PROD!C602)</f>
        <v/>
      </c>
      <c r="D604" s="179" t="str">
        <f>IF(CADA_PROD!D602="","",CADA_PROD!D602)</f>
        <v/>
      </c>
      <c r="E604" s="180" t="str">
        <f>IF(CADA_PROD!E602="","",CADA_PROD!E602)</f>
        <v/>
      </c>
      <c r="F604" s="180" t="str">
        <f>IF(CADA_PROD!D602="","",SUMIFS(MOVI_ENTR!I:I,MOVI_ENTR!D:D,D604,MOVI_ENTR!O:O,$E$5))</f>
        <v/>
      </c>
      <c r="G604" s="180" t="str">
        <f>IF(CADA_PROD!C602="","",SUMIFS(MOVI_SAID!H:H,MOVI_SAID!D:D,D604,MOVI_SAID!L:L,$E$5))</f>
        <v/>
      </c>
      <c r="H604" s="180" t="str">
        <f t="shared" si="18"/>
        <v/>
      </c>
      <c r="I604" s="179" t="str">
        <f>IF(CADA_PROD!C602="","",IFERROR(IF(H604&lt;=0,"Sem estoque",IF(H604/E604&lt;0.25,"Quase sem estoque",IF(H604/E604&lt;1.2,"Estoque baixo",IF(H604/E604&lt;2,"Estoque moderado","Estoque confortável")))),""))</f>
        <v/>
      </c>
      <c r="J604" s="182" t="str">
        <f>IF(CADA_PROD!C602="","",SUMIFS(MOVI_ENTR!M:M,MOVI_ENTR!D:D,D604,MOVI_ENTR!O:O,$E$5))</f>
        <v/>
      </c>
      <c r="K604" s="183" t="str">
        <f>IF(CADA_PROD!C602="","",IFERROR($J604/SUM($J$8:$J$1008),""))</f>
        <v/>
      </c>
      <c r="L604" s="183" t="str">
        <f>IF(CADA_PROD!C602="","",IFERROR(H604/SUM($H$8:$H$1008),""))</f>
        <v/>
      </c>
      <c r="M604" s="182" t="str">
        <f>IF(CADA_PROD!$C602="","",IFERROR(SUMIFS(MOVI_ENTR!M:M,MOVI_ENTR!D:D,D604,MOVI_ENTR!O:O,$E$5)/SUMIFS(MOVI_ENTR!I:I,MOVI_ENTR!D:D,D604,MOVI_ENTR!O:O,$E$5),0))</f>
        <v/>
      </c>
      <c r="N604" s="184" t="str">
        <f>IF(CADA_PROD!C602="","",G604/E604)</f>
        <v/>
      </c>
    </row>
    <row r="605" spans="2:14" ht="30" customHeight="1">
      <c r="B605" s="21">
        <f t="shared" si="19"/>
        <v>598</v>
      </c>
      <c r="C605" s="178" t="str">
        <f>IF(CADA_PROD!C603="","",CADA_PROD!C603)</f>
        <v/>
      </c>
      <c r="D605" s="179" t="str">
        <f>IF(CADA_PROD!D603="","",CADA_PROD!D603)</f>
        <v/>
      </c>
      <c r="E605" s="180" t="str">
        <f>IF(CADA_PROD!E603="","",CADA_PROD!E603)</f>
        <v/>
      </c>
      <c r="F605" s="180" t="str">
        <f>IF(CADA_PROD!D603="","",SUMIFS(MOVI_ENTR!I:I,MOVI_ENTR!D:D,D605,MOVI_ENTR!O:O,$E$5))</f>
        <v/>
      </c>
      <c r="G605" s="180" t="str">
        <f>IF(CADA_PROD!C603="","",SUMIFS(MOVI_SAID!H:H,MOVI_SAID!D:D,D605,MOVI_SAID!L:L,$E$5))</f>
        <v/>
      </c>
      <c r="H605" s="180" t="str">
        <f t="shared" si="18"/>
        <v/>
      </c>
      <c r="I605" s="179" t="str">
        <f>IF(CADA_PROD!C603="","",IFERROR(IF(H605&lt;=0,"Sem estoque",IF(H605/E605&lt;0.25,"Quase sem estoque",IF(H605/E605&lt;1.2,"Estoque baixo",IF(H605/E605&lt;2,"Estoque moderado","Estoque confortável")))),""))</f>
        <v/>
      </c>
      <c r="J605" s="182" t="str">
        <f>IF(CADA_PROD!C603="","",SUMIFS(MOVI_ENTR!M:M,MOVI_ENTR!D:D,D605,MOVI_ENTR!O:O,$E$5))</f>
        <v/>
      </c>
      <c r="K605" s="183" t="str">
        <f>IF(CADA_PROD!C603="","",IFERROR($J605/SUM($J$8:$J$1008),""))</f>
        <v/>
      </c>
      <c r="L605" s="183" t="str">
        <f>IF(CADA_PROD!C603="","",IFERROR(H605/SUM($H$8:$H$1008),""))</f>
        <v/>
      </c>
      <c r="M605" s="182" t="str">
        <f>IF(CADA_PROD!$C603="","",IFERROR(SUMIFS(MOVI_ENTR!M:M,MOVI_ENTR!D:D,D605,MOVI_ENTR!O:O,$E$5)/SUMIFS(MOVI_ENTR!I:I,MOVI_ENTR!D:D,D605,MOVI_ENTR!O:O,$E$5),0))</f>
        <v/>
      </c>
      <c r="N605" s="184" t="str">
        <f>IF(CADA_PROD!C603="","",G605/E605)</f>
        <v/>
      </c>
    </row>
    <row r="606" spans="2:14" ht="30" customHeight="1">
      <c r="B606" s="21">
        <f t="shared" si="19"/>
        <v>599</v>
      </c>
      <c r="C606" s="178" t="str">
        <f>IF(CADA_PROD!C604="","",CADA_PROD!C604)</f>
        <v/>
      </c>
      <c r="D606" s="179" t="str">
        <f>IF(CADA_PROD!D604="","",CADA_PROD!D604)</f>
        <v/>
      </c>
      <c r="E606" s="180" t="str">
        <f>IF(CADA_PROD!E604="","",CADA_PROD!E604)</f>
        <v/>
      </c>
      <c r="F606" s="180" t="str">
        <f>IF(CADA_PROD!D604="","",SUMIFS(MOVI_ENTR!I:I,MOVI_ENTR!D:D,D606,MOVI_ENTR!O:O,$E$5))</f>
        <v/>
      </c>
      <c r="G606" s="180" t="str">
        <f>IF(CADA_PROD!C604="","",SUMIFS(MOVI_SAID!H:H,MOVI_SAID!D:D,D606,MOVI_SAID!L:L,$E$5))</f>
        <v/>
      </c>
      <c r="H606" s="180" t="str">
        <f t="shared" si="18"/>
        <v/>
      </c>
      <c r="I606" s="179" t="str">
        <f>IF(CADA_PROD!C604="","",IFERROR(IF(H606&lt;=0,"Sem estoque",IF(H606/E606&lt;0.25,"Quase sem estoque",IF(H606/E606&lt;1.2,"Estoque baixo",IF(H606/E606&lt;2,"Estoque moderado","Estoque confortável")))),""))</f>
        <v/>
      </c>
      <c r="J606" s="182" t="str">
        <f>IF(CADA_PROD!C604="","",SUMIFS(MOVI_ENTR!M:M,MOVI_ENTR!D:D,D606,MOVI_ENTR!O:O,$E$5))</f>
        <v/>
      </c>
      <c r="K606" s="183" t="str">
        <f>IF(CADA_PROD!C604="","",IFERROR($J606/SUM($J$8:$J$1008),""))</f>
        <v/>
      </c>
      <c r="L606" s="183" t="str">
        <f>IF(CADA_PROD!C604="","",IFERROR(H606/SUM($H$8:$H$1008),""))</f>
        <v/>
      </c>
      <c r="M606" s="182" t="str">
        <f>IF(CADA_PROD!$C604="","",IFERROR(SUMIFS(MOVI_ENTR!M:M,MOVI_ENTR!D:D,D606,MOVI_ENTR!O:O,$E$5)/SUMIFS(MOVI_ENTR!I:I,MOVI_ENTR!D:D,D606,MOVI_ENTR!O:O,$E$5),0))</f>
        <v/>
      </c>
      <c r="N606" s="184" t="str">
        <f>IF(CADA_PROD!C604="","",G606/E606)</f>
        <v/>
      </c>
    </row>
    <row r="607" spans="2:14" ht="30" customHeight="1">
      <c r="B607" s="21">
        <f t="shared" si="19"/>
        <v>600</v>
      </c>
      <c r="C607" s="178" t="str">
        <f>IF(CADA_PROD!C605="","",CADA_PROD!C605)</f>
        <v/>
      </c>
      <c r="D607" s="179" t="str">
        <f>IF(CADA_PROD!D605="","",CADA_PROD!D605)</f>
        <v/>
      </c>
      <c r="E607" s="180" t="str">
        <f>IF(CADA_PROD!E605="","",CADA_PROD!E605)</f>
        <v/>
      </c>
      <c r="F607" s="180" t="str">
        <f>IF(CADA_PROD!D605="","",SUMIFS(MOVI_ENTR!I:I,MOVI_ENTR!D:D,D607,MOVI_ENTR!O:O,$E$5))</f>
        <v/>
      </c>
      <c r="G607" s="180" t="str">
        <f>IF(CADA_PROD!C605="","",SUMIFS(MOVI_SAID!H:H,MOVI_SAID!D:D,D607,MOVI_SAID!L:L,$E$5))</f>
        <v/>
      </c>
      <c r="H607" s="180" t="str">
        <f t="shared" si="18"/>
        <v/>
      </c>
      <c r="I607" s="179" t="str">
        <f>IF(CADA_PROD!C605="","",IFERROR(IF(H607&lt;=0,"Sem estoque",IF(H607/E607&lt;0.25,"Quase sem estoque",IF(H607/E607&lt;1.2,"Estoque baixo",IF(H607/E607&lt;2,"Estoque moderado","Estoque confortável")))),""))</f>
        <v/>
      </c>
      <c r="J607" s="182" t="str">
        <f>IF(CADA_PROD!C605="","",SUMIFS(MOVI_ENTR!M:M,MOVI_ENTR!D:D,D607,MOVI_ENTR!O:O,$E$5))</f>
        <v/>
      </c>
      <c r="K607" s="183" t="str">
        <f>IF(CADA_PROD!C605="","",IFERROR($J607/SUM($J$8:$J$1008),""))</f>
        <v/>
      </c>
      <c r="L607" s="183" t="str">
        <f>IF(CADA_PROD!C605="","",IFERROR(H607/SUM($H$8:$H$1008),""))</f>
        <v/>
      </c>
      <c r="M607" s="182" t="str">
        <f>IF(CADA_PROD!$C605="","",IFERROR(SUMIFS(MOVI_ENTR!M:M,MOVI_ENTR!D:D,D607,MOVI_ENTR!O:O,$E$5)/SUMIFS(MOVI_ENTR!I:I,MOVI_ENTR!D:D,D607,MOVI_ENTR!O:O,$E$5),0))</f>
        <v/>
      </c>
      <c r="N607" s="184" t="str">
        <f>IF(CADA_PROD!C605="","",G607/E607)</f>
        <v/>
      </c>
    </row>
    <row r="608" spans="2:14" ht="30" customHeight="1">
      <c r="B608" s="21">
        <f t="shared" si="19"/>
        <v>601</v>
      </c>
      <c r="C608" s="178" t="str">
        <f>IF(CADA_PROD!C606="","",CADA_PROD!C606)</f>
        <v/>
      </c>
      <c r="D608" s="179" t="str">
        <f>IF(CADA_PROD!D606="","",CADA_PROD!D606)</f>
        <v/>
      </c>
      <c r="E608" s="180" t="str">
        <f>IF(CADA_PROD!E606="","",CADA_PROD!E606)</f>
        <v/>
      </c>
      <c r="F608" s="180" t="str">
        <f>IF(CADA_PROD!D606="","",SUMIFS(MOVI_ENTR!I:I,MOVI_ENTR!D:D,D608,MOVI_ENTR!O:O,$E$5))</f>
        <v/>
      </c>
      <c r="G608" s="180" t="str">
        <f>IF(CADA_PROD!C606="","",SUMIFS(MOVI_SAID!H:H,MOVI_SAID!D:D,D608,MOVI_SAID!L:L,$E$5))</f>
        <v/>
      </c>
      <c r="H608" s="180" t="str">
        <f t="shared" si="18"/>
        <v/>
      </c>
      <c r="I608" s="179" t="str">
        <f>IF(CADA_PROD!C606="","",IFERROR(IF(H608&lt;=0,"Sem estoque",IF(H608/E608&lt;0.25,"Quase sem estoque",IF(H608/E608&lt;1.2,"Estoque baixo",IF(H608/E608&lt;2,"Estoque moderado","Estoque confortável")))),""))</f>
        <v/>
      </c>
      <c r="J608" s="182" t="str">
        <f>IF(CADA_PROD!C606="","",SUMIFS(MOVI_ENTR!M:M,MOVI_ENTR!D:D,D608,MOVI_ENTR!O:O,$E$5))</f>
        <v/>
      </c>
      <c r="K608" s="183" t="str">
        <f>IF(CADA_PROD!C606="","",IFERROR($J608/SUM($J$8:$J$1008),""))</f>
        <v/>
      </c>
      <c r="L608" s="183" t="str">
        <f>IF(CADA_PROD!C606="","",IFERROR(H608/SUM($H$8:$H$1008),""))</f>
        <v/>
      </c>
      <c r="M608" s="182" t="str">
        <f>IF(CADA_PROD!$C606="","",IFERROR(SUMIFS(MOVI_ENTR!M:M,MOVI_ENTR!D:D,D608,MOVI_ENTR!O:O,$E$5)/SUMIFS(MOVI_ENTR!I:I,MOVI_ENTR!D:D,D608,MOVI_ENTR!O:O,$E$5),0))</f>
        <v/>
      </c>
      <c r="N608" s="184" t="str">
        <f>IF(CADA_PROD!C606="","",G608/E608)</f>
        <v/>
      </c>
    </row>
    <row r="609" spans="2:14" ht="30" customHeight="1">
      <c r="B609" s="21">
        <f t="shared" si="19"/>
        <v>602</v>
      </c>
      <c r="C609" s="178" t="str">
        <f>IF(CADA_PROD!C607="","",CADA_PROD!C607)</f>
        <v/>
      </c>
      <c r="D609" s="179" t="str">
        <f>IF(CADA_PROD!D607="","",CADA_PROD!D607)</f>
        <v/>
      </c>
      <c r="E609" s="180" t="str">
        <f>IF(CADA_PROD!E607="","",CADA_PROD!E607)</f>
        <v/>
      </c>
      <c r="F609" s="180" t="str">
        <f>IF(CADA_PROD!D607="","",SUMIFS(MOVI_ENTR!I:I,MOVI_ENTR!D:D,D609,MOVI_ENTR!O:O,$E$5))</f>
        <v/>
      </c>
      <c r="G609" s="180" t="str">
        <f>IF(CADA_PROD!C607="","",SUMIFS(MOVI_SAID!H:H,MOVI_SAID!D:D,D609,MOVI_SAID!L:L,$E$5))</f>
        <v/>
      </c>
      <c r="H609" s="180" t="str">
        <f t="shared" si="18"/>
        <v/>
      </c>
      <c r="I609" s="179" t="str">
        <f>IF(CADA_PROD!C607="","",IFERROR(IF(H609&lt;=0,"Sem estoque",IF(H609/E609&lt;0.25,"Quase sem estoque",IF(H609/E609&lt;1.2,"Estoque baixo",IF(H609/E609&lt;2,"Estoque moderado","Estoque confortável")))),""))</f>
        <v/>
      </c>
      <c r="J609" s="182" t="str">
        <f>IF(CADA_PROD!C607="","",SUMIFS(MOVI_ENTR!M:M,MOVI_ENTR!D:D,D609,MOVI_ENTR!O:O,$E$5))</f>
        <v/>
      </c>
      <c r="K609" s="183" t="str">
        <f>IF(CADA_PROD!C607="","",IFERROR($J609/SUM($J$8:$J$1008),""))</f>
        <v/>
      </c>
      <c r="L609" s="183" t="str">
        <f>IF(CADA_PROD!C607="","",IFERROR(H609/SUM($H$8:$H$1008),""))</f>
        <v/>
      </c>
      <c r="M609" s="182" t="str">
        <f>IF(CADA_PROD!$C607="","",IFERROR(SUMIFS(MOVI_ENTR!M:M,MOVI_ENTR!D:D,D609,MOVI_ENTR!O:O,$E$5)/SUMIFS(MOVI_ENTR!I:I,MOVI_ENTR!D:D,D609,MOVI_ENTR!O:O,$E$5),0))</f>
        <v/>
      </c>
      <c r="N609" s="184" t="str">
        <f>IF(CADA_PROD!C607="","",G609/E609)</f>
        <v/>
      </c>
    </row>
    <row r="610" spans="2:14" ht="30" customHeight="1">
      <c r="B610" s="21">
        <f t="shared" si="19"/>
        <v>603</v>
      </c>
      <c r="C610" s="178" t="str">
        <f>IF(CADA_PROD!C608="","",CADA_PROD!C608)</f>
        <v/>
      </c>
      <c r="D610" s="179" t="str">
        <f>IF(CADA_PROD!D608="","",CADA_PROD!D608)</f>
        <v/>
      </c>
      <c r="E610" s="180" t="str">
        <f>IF(CADA_PROD!E608="","",CADA_PROD!E608)</f>
        <v/>
      </c>
      <c r="F610" s="180" t="str">
        <f>IF(CADA_PROD!D608="","",SUMIFS(MOVI_ENTR!I:I,MOVI_ENTR!D:D,D610,MOVI_ENTR!O:O,$E$5))</f>
        <v/>
      </c>
      <c r="G610" s="180" t="str">
        <f>IF(CADA_PROD!C608="","",SUMIFS(MOVI_SAID!H:H,MOVI_SAID!D:D,D610,MOVI_SAID!L:L,$E$5))</f>
        <v/>
      </c>
      <c r="H610" s="180" t="str">
        <f t="shared" si="18"/>
        <v/>
      </c>
      <c r="I610" s="179" t="str">
        <f>IF(CADA_PROD!C608="","",IFERROR(IF(H610&lt;=0,"Sem estoque",IF(H610/E610&lt;0.25,"Quase sem estoque",IF(H610/E610&lt;1.2,"Estoque baixo",IF(H610/E610&lt;2,"Estoque moderado","Estoque confortável")))),""))</f>
        <v/>
      </c>
      <c r="J610" s="182" t="str">
        <f>IF(CADA_PROD!C608="","",SUMIFS(MOVI_ENTR!M:M,MOVI_ENTR!D:D,D610,MOVI_ENTR!O:O,$E$5))</f>
        <v/>
      </c>
      <c r="K610" s="183" t="str">
        <f>IF(CADA_PROD!C608="","",IFERROR($J610/SUM($J$8:$J$1008),""))</f>
        <v/>
      </c>
      <c r="L610" s="183" t="str">
        <f>IF(CADA_PROD!C608="","",IFERROR(H610/SUM($H$8:$H$1008),""))</f>
        <v/>
      </c>
      <c r="M610" s="182" t="str">
        <f>IF(CADA_PROD!$C608="","",IFERROR(SUMIFS(MOVI_ENTR!M:M,MOVI_ENTR!D:D,D610,MOVI_ENTR!O:O,$E$5)/SUMIFS(MOVI_ENTR!I:I,MOVI_ENTR!D:D,D610,MOVI_ENTR!O:O,$E$5),0))</f>
        <v/>
      </c>
      <c r="N610" s="184" t="str">
        <f>IF(CADA_PROD!C608="","",G610/E610)</f>
        <v/>
      </c>
    </row>
    <row r="611" spans="2:14" ht="30" customHeight="1">
      <c r="B611" s="21">
        <f t="shared" si="19"/>
        <v>604</v>
      </c>
      <c r="C611" s="178" t="str">
        <f>IF(CADA_PROD!C609="","",CADA_PROD!C609)</f>
        <v/>
      </c>
      <c r="D611" s="179" t="str">
        <f>IF(CADA_PROD!D609="","",CADA_PROD!D609)</f>
        <v/>
      </c>
      <c r="E611" s="180" t="str">
        <f>IF(CADA_PROD!E609="","",CADA_PROD!E609)</f>
        <v/>
      </c>
      <c r="F611" s="180" t="str">
        <f>IF(CADA_PROD!D609="","",SUMIFS(MOVI_ENTR!I:I,MOVI_ENTR!D:D,D611,MOVI_ENTR!O:O,$E$5))</f>
        <v/>
      </c>
      <c r="G611" s="180" t="str">
        <f>IF(CADA_PROD!C609="","",SUMIFS(MOVI_SAID!H:H,MOVI_SAID!D:D,D611,MOVI_SAID!L:L,$E$5))</f>
        <v/>
      </c>
      <c r="H611" s="180" t="str">
        <f t="shared" si="18"/>
        <v/>
      </c>
      <c r="I611" s="179" t="str">
        <f>IF(CADA_PROD!C609="","",IFERROR(IF(H611&lt;=0,"Sem estoque",IF(H611/E611&lt;0.25,"Quase sem estoque",IF(H611/E611&lt;1.2,"Estoque baixo",IF(H611/E611&lt;2,"Estoque moderado","Estoque confortável")))),""))</f>
        <v/>
      </c>
      <c r="J611" s="182" t="str">
        <f>IF(CADA_PROD!C609="","",SUMIFS(MOVI_ENTR!M:M,MOVI_ENTR!D:D,D611,MOVI_ENTR!O:O,$E$5))</f>
        <v/>
      </c>
      <c r="K611" s="183" t="str">
        <f>IF(CADA_PROD!C609="","",IFERROR($J611/SUM($J$8:$J$1008),""))</f>
        <v/>
      </c>
      <c r="L611" s="183" t="str">
        <f>IF(CADA_PROD!C609="","",IFERROR(H611/SUM($H$8:$H$1008),""))</f>
        <v/>
      </c>
      <c r="M611" s="182" t="str">
        <f>IF(CADA_PROD!$C609="","",IFERROR(SUMIFS(MOVI_ENTR!M:M,MOVI_ENTR!D:D,D611,MOVI_ENTR!O:O,$E$5)/SUMIFS(MOVI_ENTR!I:I,MOVI_ENTR!D:D,D611,MOVI_ENTR!O:O,$E$5),0))</f>
        <v/>
      </c>
      <c r="N611" s="184" t="str">
        <f>IF(CADA_PROD!C609="","",G611/E611)</f>
        <v/>
      </c>
    </row>
    <row r="612" spans="2:14" ht="30" customHeight="1">
      <c r="B612" s="21">
        <f t="shared" si="19"/>
        <v>605</v>
      </c>
      <c r="C612" s="178" t="str">
        <f>IF(CADA_PROD!C610="","",CADA_PROD!C610)</f>
        <v/>
      </c>
      <c r="D612" s="179" t="str">
        <f>IF(CADA_PROD!D610="","",CADA_PROD!D610)</f>
        <v/>
      </c>
      <c r="E612" s="180" t="str">
        <f>IF(CADA_PROD!E610="","",CADA_PROD!E610)</f>
        <v/>
      </c>
      <c r="F612" s="180" t="str">
        <f>IF(CADA_PROD!D610="","",SUMIFS(MOVI_ENTR!I:I,MOVI_ENTR!D:D,D612,MOVI_ENTR!O:O,$E$5))</f>
        <v/>
      </c>
      <c r="G612" s="180" t="str">
        <f>IF(CADA_PROD!C610="","",SUMIFS(MOVI_SAID!H:H,MOVI_SAID!D:D,D612,MOVI_SAID!L:L,$E$5))</f>
        <v/>
      </c>
      <c r="H612" s="180" t="str">
        <f t="shared" si="18"/>
        <v/>
      </c>
      <c r="I612" s="179" t="str">
        <f>IF(CADA_PROD!C610="","",IFERROR(IF(H612&lt;=0,"Sem estoque",IF(H612/E612&lt;0.25,"Quase sem estoque",IF(H612/E612&lt;1.2,"Estoque baixo",IF(H612/E612&lt;2,"Estoque moderado","Estoque confortável")))),""))</f>
        <v/>
      </c>
      <c r="J612" s="182" t="str">
        <f>IF(CADA_PROD!C610="","",SUMIFS(MOVI_ENTR!M:M,MOVI_ENTR!D:D,D612,MOVI_ENTR!O:O,$E$5))</f>
        <v/>
      </c>
      <c r="K612" s="183" t="str">
        <f>IF(CADA_PROD!C610="","",IFERROR($J612/SUM($J$8:$J$1008),""))</f>
        <v/>
      </c>
      <c r="L612" s="183" t="str">
        <f>IF(CADA_PROD!C610="","",IFERROR(H612/SUM($H$8:$H$1008),""))</f>
        <v/>
      </c>
      <c r="M612" s="182" t="str">
        <f>IF(CADA_PROD!$C610="","",IFERROR(SUMIFS(MOVI_ENTR!M:M,MOVI_ENTR!D:D,D612,MOVI_ENTR!O:O,$E$5)/SUMIFS(MOVI_ENTR!I:I,MOVI_ENTR!D:D,D612,MOVI_ENTR!O:O,$E$5),0))</f>
        <v/>
      </c>
      <c r="N612" s="184" t="str">
        <f>IF(CADA_PROD!C610="","",G612/E612)</f>
        <v/>
      </c>
    </row>
    <row r="613" spans="2:14" ht="30" customHeight="1">
      <c r="B613" s="21">
        <f t="shared" si="19"/>
        <v>606</v>
      </c>
      <c r="C613" s="178" t="str">
        <f>IF(CADA_PROD!C611="","",CADA_PROD!C611)</f>
        <v/>
      </c>
      <c r="D613" s="179" t="str">
        <f>IF(CADA_PROD!D611="","",CADA_PROD!D611)</f>
        <v/>
      </c>
      <c r="E613" s="180" t="str">
        <f>IF(CADA_PROD!E611="","",CADA_PROD!E611)</f>
        <v/>
      </c>
      <c r="F613" s="180" t="str">
        <f>IF(CADA_PROD!D611="","",SUMIFS(MOVI_ENTR!I:I,MOVI_ENTR!D:D,D613,MOVI_ENTR!O:O,$E$5))</f>
        <v/>
      </c>
      <c r="G613" s="180" t="str">
        <f>IF(CADA_PROD!C611="","",SUMIFS(MOVI_SAID!H:H,MOVI_SAID!D:D,D613,MOVI_SAID!L:L,$E$5))</f>
        <v/>
      </c>
      <c r="H613" s="180" t="str">
        <f t="shared" si="18"/>
        <v/>
      </c>
      <c r="I613" s="179" t="str">
        <f>IF(CADA_PROD!C611="","",IFERROR(IF(H613&lt;=0,"Sem estoque",IF(H613/E613&lt;0.25,"Quase sem estoque",IF(H613/E613&lt;1.2,"Estoque baixo",IF(H613/E613&lt;2,"Estoque moderado","Estoque confortável")))),""))</f>
        <v/>
      </c>
      <c r="J613" s="182" t="str">
        <f>IF(CADA_PROD!C611="","",SUMIFS(MOVI_ENTR!M:M,MOVI_ENTR!D:D,D613,MOVI_ENTR!O:O,$E$5))</f>
        <v/>
      </c>
      <c r="K613" s="183" t="str">
        <f>IF(CADA_PROD!C611="","",IFERROR($J613/SUM($J$8:$J$1008),""))</f>
        <v/>
      </c>
      <c r="L613" s="183" t="str">
        <f>IF(CADA_PROD!C611="","",IFERROR(H613/SUM($H$8:$H$1008),""))</f>
        <v/>
      </c>
      <c r="M613" s="182" t="str">
        <f>IF(CADA_PROD!$C611="","",IFERROR(SUMIFS(MOVI_ENTR!M:M,MOVI_ENTR!D:D,D613,MOVI_ENTR!O:O,$E$5)/SUMIFS(MOVI_ENTR!I:I,MOVI_ENTR!D:D,D613,MOVI_ENTR!O:O,$E$5),0))</f>
        <v/>
      </c>
      <c r="N613" s="184" t="str">
        <f>IF(CADA_PROD!C611="","",G613/E613)</f>
        <v/>
      </c>
    </row>
    <row r="614" spans="2:14" ht="30" customHeight="1">
      <c r="B614" s="21">
        <f t="shared" si="19"/>
        <v>607</v>
      </c>
      <c r="C614" s="178" t="str">
        <f>IF(CADA_PROD!C612="","",CADA_PROD!C612)</f>
        <v/>
      </c>
      <c r="D614" s="179" t="str">
        <f>IF(CADA_PROD!D612="","",CADA_PROD!D612)</f>
        <v/>
      </c>
      <c r="E614" s="180" t="str">
        <f>IF(CADA_PROD!E612="","",CADA_PROD!E612)</f>
        <v/>
      </c>
      <c r="F614" s="180" t="str">
        <f>IF(CADA_PROD!D612="","",SUMIFS(MOVI_ENTR!I:I,MOVI_ENTR!D:D,D614,MOVI_ENTR!O:O,$E$5))</f>
        <v/>
      </c>
      <c r="G614" s="180" t="str">
        <f>IF(CADA_PROD!C612="","",SUMIFS(MOVI_SAID!H:H,MOVI_SAID!D:D,D614,MOVI_SAID!L:L,$E$5))</f>
        <v/>
      </c>
      <c r="H614" s="180" t="str">
        <f t="shared" si="18"/>
        <v/>
      </c>
      <c r="I614" s="179" t="str">
        <f>IF(CADA_PROD!C612="","",IFERROR(IF(H614&lt;=0,"Sem estoque",IF(H614/E614&lt;0.25,"Quase sem estoque",IF(H614/E614&lt;1.2,"Estoque baixo",IF(H614/E614&lt;2,"Estoque moderado","Estoque confortável")))),""))</f>
        <v/>
      </c>
      <c r="J614" s="182" t="str">
        <f>IF(CADA_PROD!C612="","",SUMIFS(MOVI_ENTR!M:M,MOVI_ENTR!D:D,D614,MOVI_ENTR!O:O,$E$5))</f>
        <v/>
      </c>
      <c r="K614" s="183" t="str">
        <f>IF(CADA_PROD!C612="","",IFERROR($J614/SUM($J$8:$J$1008),""))</f>
        <v/>
      </c>
      <c r="L614" s="183" t="str">
        <f>IF(CADA_PROD!C612="","",IFERROR(H614/SUM($H$8:$H$1008),""))</f>
        <v/>
      </c>
      <c r="M614" s="182" t="str">
        <f>IF(CADA_PROD!$C612="","",IFERROR(SUMIFS(MOVI_ENTR!M:M,MOVI_ENTR!D:D,D614,MOVI_ENTR!O:O,$E$5)/SUMIFS(MOVI_ENTR!I:I,MOVI_ENTR!D:D,D614,MOVI_ENTR!O:O,$E$5),0))</f>
        <v/>
      </c>
      <c r="N614" s="184" t="str">
        <f>IF(CADA_PROD!C612="","",G614/E614)</f>
        <v/>
      </c>
    </row>
    <row r="615" spans="2:14" ht="30" customHeight="1">
      <c r="B615" s="21">
        <f t="shared" si="19"/>
        <v>608</v>
      </c>
      <c r="C615" s="178" t="str">
        <f>IF(CADA_PROD!C613="","",CADA_PROD!C613)</f>
        <v/>
      </c>
      <c r="D615" s="179" t="str">
        <f>IF(CADA_PROD!D613="","",CADA_PROD!D613)</f>
        <v/>
      </c>
      <c r="E615" s="180" t="str">
        <f>IF(CADA_PROD!E613="","",CADA_PROD!E613)</f>
        <v/>
      </c>
      <c r="F615" s="180" t="str">
        <f>IF(CADA_PROD!D613="","",SUMIFS(MOVI_ENTR!I:I,MOVI_ENTR!D:D,D615,MOVI_ENTR!O:O,$E$5))</f>
        <v/>
      </c>
      <c r="G615" s="180" t="str">
        <f>IF(CADA_PROD!C613="","",SUMIFS(MOVI_SAID!H:H,MOVI_SAID!D:D,D615,MOVI_SAID!L:L,$E$5))</f>
        <v/>
      </c>
      <c r="H615" s="180" t="str">
        <f t="shared" si="18"/>
        <v/>
      </c>
      <c r="I615" s="179" t="str">
        <f>IF(CADA_PROD!C613="","",IFERROR(IF(H615&lt;=0,"Sem estoque",IF(H615/E615&lt;0.25,"Quase sem estoque",IF(H615/E615&lt;1.2,"Estoque baixo",IF(H615/E615&lt;2,"Estoque moderado","Estoque confortável")))),""))</f>
        <v/>
      </c>
      <c r="J615" s="182" t="str">
        <f>IF(CADA_PROD!C613="","",SUMIFS(MOVI_ENTR!M:M,MOVI_ENTR!D:D,D615,MOVI_ENTR!O:O,$E$5))</f>
        <v/>
      </c>
      <c r="K615" s="183" t="str">
        <f>IF(CADA_PROD!C613="","",IFERROR($J615/SUM($J$8:$J$1008),""))</f>
        <v/>
      </c>
      <c r="L615" s="183" t="str">
        <f>IF(CADA_PROD!C613="","",IFERROR(H615/SUM($H$8:$H$1008),""))</f>
        <v/>
      </c>
      <c r="M615" s="182" t="str">
        <f>IF(CADA_PROD!$C613="","",IFERROR(SUMIFS(MOVI_ENTR!M:M,MOVI_ENTR!D:D,D615,MOVI_ENTR!O:O,$E$5)/SUMIFS(MOVI_ENTR!I:I,MOVI_ENTR!D:D,D615,MOVI_ENTR!O:O,$E$5),0))</f>
        <v/>
      </c>
      <c r="N615" s="184" t="str">
        <f>IF(CADA_PROD!C613="","",G615/E615)</f>
        <v/>
      </c>
    </row>
    <row r="616" spans="2:14" ht="30" customHeight="1">
      <c r="B616" s="21">
        <f t="shared" si="19"/>
        <v>609</v>
      </c>
      <c r="C616" s="178" t="str">
        <f>IF(CADA_PROD!C614="","",CADA_PROD!C614)</f>
        <v/>
      </c>
      <c r="D616" s="179" t="str">
        <f>IF(CADA_PROD!D614="","",CADA_PROD!D614)</f>
        <v/>
      </c>
      <c r="E616" s="180" t="str">
        <f>IF(CADA_PROD!E614="","",CADA_PROD!E614)</f>
        <v/>
      </c>
      <c r="F616" s="180" t="str">
        <f>IF(CADA_PROD!D614="","",SUMIFS(MOVI_ENTR!I:I,MOVI_ENTR!D:D,D616,MOVI_ENTR!O:O,$E$5))</f>
        <v/>
      </c>
      <c r="G616" s="180" t="str">
        <f>IF(CADA_PROD!C614="","",SUMIFS(MOVI_SAID!H:H,MOVI_SAID!D:D,D616,MOVI_SAID!L:L,$E$5))</f>
        <v/>
      </c>
      <c r="H616" s="180" t="str">
        <f t="shared" si="18"/>
        <v/>
      </c>
      <c r="I616" s="179" t="str">
        <f>IF(CADA_PROD!C614="","",IFERROR(IF(H616&lt;=0,"Sem estoque",IF(H616/E616&lt;0.25,"Quase sem estoque",IF(H616/E616&lt;1.2,"Estoque baixo",IF(H616/E616&lt;2,"Estoque moderado","Estoque confortável")))),""))</f>
        <v/>
      </c>
      <c r="J616" s="182" t="str">
        <f>IF(CADA_PROD!C614="","",SUMIFS(MOVI_ENTR!M:M,MOVI_ENTR!D:D,D616,MOVI_ENTR!O:O,$E$5))</f>
        <v/>
      </c>
      <c r="K616" s="183" t="str">
        <f>IF(CADA_PROD!C614="","",IFERROR($J616/SUM($J$8:$J$1008),""))</f>
        <v/>
      </c>
      <c r="L616" s="183" t="str">
        <f>IF(CADA_PROD!C614="","",IFERROR(H616/SUM($H$8:$H$1008),""))</f>
        <v/>
      </c>
      <c r="M616" s="182" t="str">
        <f>IF(CADA_PROD!$C614="","",IFERROR(SUMIFS(MOVI_ENTR!M:M,MOVI_ENTR!D:D,D616,MOVI_ENTR!O:O,$E$5)/SUMIFS(MOVI_ENTR!I:I,MOVI_ENTR!D:D,D616,MOVI_ENTR!O:O,$E$5),0))</f>
        <v/>
      </c>
      <c r="N616" s="184" t="str">
        <f>IF(CADA_PROD!C614="","",G616/E616)</f>
        <v/>
      </c>
    </row>
    <row r="617" spans="2:14" ht="30" customHeight="1">
      <c r="B617" s="21">
        <f t="shared" si="19"/>
        <v>610</v>
      </c>
      <c r="C617" s="178" t="str">
        <f>IF(CADA_PROD!C615="","",CADA_PROD!C615)</f>
        <v/>
      </c>
      <c r="D617" s="179" t="str">
        <f>IF(CADA_PROD!D615="","",CADA_PROD!D615)</f>
        <v/>
      </c>
      <c r="E617" s="180" t="str">
        <f>IF(CADA_PROD!E615="","",CADA_PROD!E615)</f>
        <v/>
      </c>
      <c r="F617" s="180" t="str">
        <f>IF(CADA_PROD!D615="","",SUMIFS(MOVI_ENTR!I:I,MOVI_ENTR!D:D,D617,MOVI_ENTR!O:O,$E$5))</f>
        <v/>
      </c>
      <c r="G617" s="180" t="str">
        <f>IF(CADA_PROD!C615="","",SUMIFS(MOVI_SAID!H:H,MOVI_SAID!D:D,D617,MOVI_SAID!L:L,$E$5))</f>
        <v/>
      </c>
      <c r="H617" s="180" t="str">
        <f t="shared" si="18"/>
        <v/>
      </c>
      <c r="I617" s="179" t="str">
        <f>IF(CADA_PROD!C615="","",IFERROR(IF(H617&lt;=0,"Sem estoque",IF(H617/E617&lt;0.25,"Quase sem estoque",IF(H617/E617&lt;1.2,"Estoque baixo",IF(H617/E617&lt;2,"Estoque moderado","Estoque confortável")))),""))</f>
        <v/>
      </c>
      <c r="J617" s="182" t="str">
        <f>IF(CADA_PROD!C615="","",SUMIFS(MOVI_ENTR!M:M,MOVI_ENTR!D:D,D617,MOVI_ENTR!O:O,$E$5))</f>
        <v/>
      </c>
      <c r="K617" s="183" t="str">
        <f>IF(CADA_PROD!C615="","",IFERROR($J617/SUM($J$8:$J$1008),""))</f>
        <v/>
      </c>
      <c r="L617" s="183" t="str">
        <f>IF(CADA_PROD!C615="","",IFERROR(H617/SUM($H$8:$H$1008),""))</f>
        <v/>
      </c>
      <c r="M617" s="182" t="str">
        <f>IF(CADA_PROD!$C615="","",IFERROR(SUMIFS(MOVI_ENTR!M:M,MOVI_ENTR!D:D,D617,MOVI_ENTR!O:O,$E$5)/SUMIFS(MOVI_ENTR!I:I,MOVI_ENTR!D:D,D617,MOVI_ENTR!O:O,$E$5),0))</f>
        <v/>
      </c>
      <c r="N617" s="184" t="str">
        <f>IF(CADA_PROD!C615="","",G617/E617)</f>
        <v/>
      </c>
    </row>
    <row r="618" spans="2:14" ht="30" customHeight="1">
      <c r="B618" s="21">
        <f t="shared" si="19"/>
        <v>611</v>
      </c>
      <c r="C618" s="178" t="str">
        <f>IF(CADA_PROD!C616="","",CADA_PROD!C616)</f>
        <v/>
      </c>
      <c r="D618" s="179" t="str">
        <f>IF(CADA_PROD!D616="","",CADA_PROD!D616)</f>
        <v/>
      </c>
      <c r="E618" s="180" t="str">
        <f>IF(CADA_PROD!E616="","",CADA_PROD!E616)</f>
        <v/>
      </c>
      <c r="F618" s="180" t="str">
        <f>IF(CADA_PROD!D616="","",SUMIFS(MOVI_ENTR!I:I,MOVI_ENTR!D:D,D618,MOVI_ENTR!O:O,$E$5))</f>
        <v/>
      </c>
      <c r="G618" s="180" t="str">
        <f>IF(CADA_PROD!C616="","",SUMIFS(MOVI_SAID!H:H,MOVI_SAID!D:D,D618,MOVI_SAID!L:L,$E$5))</f>
        <v/>
      </c>
      <c r="H618" s="180" t="str">
        <f t="shared" si="18"/>
        <v/>
      </c>
      <c r="I618" s="179" t="str">
        <f>IF(CADA_PROD!C616="","",IFERROR(IF(H618&lt;=0,"Sem estoque",IF(H618/E618&lt;0.25,"Quase sem estoque",IF(H618/E618&lt;1.2,"Estoque baixo",IF(H618/E618&lt;2,"Estoque moderado","Estoque confortável")))),""))</f>
        <v/>
      </c>
      <c r="J618" s="182" t="str">
        <f>IF(CADA_PROD!C616="","",SUMIFS(MOVI_ENTR!M:M,MOVI_ENTR!D:D,D618,MOVI_ENTR!O:O,$E$5))</f>
        <v/>
      </c>
      <c r="K618" s="183" t="str">
        <f>IF(CADA_PROD!C616="","",IFERROR($J618/SUM($J$8:$J$1008),""))</f>
        <v/>
      </c>
      <c r="L618" s="183" t="str">
        <f>IF(CADA_PROD!C616="","",IFERROR(H618/SUM($H$8:$H$1008),""))</f>
        <v/>
      </c>
      <c r="M618" s="182" t="str">
        <f>IF(CADA_PROD!$C616="","",IFERROR(SUMIFS(MOVI_ENTR!M:M,MOVI_ENTR!D:D,D618,MOVI_ENTR!O:O,$E$5)/SUMIFS(MOVI_ENTR!I:I,MOVI_ENTR!D:D,D618,MOVI_ENTR!O:O,$E$5),0))</f>
        <v/>
      </c>
      <c r="N618" s="184" t="str">
        <f>IF(CADA_PROD!C616="","",G618/E618)</f>
        <v/>
      </c>
    </row>
    <row r="619" spans="2:14" ht="30" customHeight="1">
      <c r="B619" s="21">
        <f t="shared" si="19"/>
        <v>612</v>
      </c>
      <c r="C619" s="178" t="str">
        <f>IF(CADA_PROD!C617="","",CADA_PROD!C617)</f>
        <v/>
      </c>
      <c r="D619" s="179" t="str">
        <f>IF(CADA_PROD!D617="","",CADA_PROD!D617)</f>
        <v/>
      </c>
      <c r="E619" s="180" t="str">
        <f>IF(CADA_PROD!E617="","",CADA_PROD!E617)</f>
        <v/>
      </c>
      <c r="F619" s="180" t="str">
        <f>IF(CADA_PROD!D617="","",SUMIFS(MOVI_ENTR!I:I,MOVI_ENTR!D:D,D619,MOVI_ENTR!O:O,$E$5))</f>
        <v/>
      </c>
      <c r="G619" s="180" t="str">
        <f>IF(CADA_PROD!C617="","",SUMIFS(MOVI_SAID!H:H,MOVI_SAID!D:D,D619,MOVI_SAID!L:L,$E$5))</f>
        <v/>
      </c>
      <c r="H619" s="180" t="str">
        <f t="shared" si="18"/>
        <v/>
      </c>
      <c r="I619" s="179" t="str">
        <f>IF(CADA_PROD!C617="","",IFERROR(IF(H619&lt;=0,"Sem estoque",IF(H619/E619&lt;0.25,"Quase sem estoque",IF(H619/E619&lt;1.2,"Estoque baixo",IF(H619/E619&lt;2,"Estoque moderado","Estoque confortável")))),""))</f>
        <v/>
      </c>
      <c r="J619" s="182" t="str">
        <f>IF(CADA_PROD!C617="","",SUMIFS(MOVI_ENTR!M:M,MOVI_ENTR!D:D,D619,MOVI_ENTR!O:O,$E$5))</f>
        <v/>
      </c>
      <c r="K619" s="183" t="str">
        <f>IF(CADA_PROD!C617="","",IFERROR($J619/SUM($J$8:$J$1008),""))</f>
        <v/>
      </c>
      <c r="L619" s="183" t="str">
        <f>IF(CADA_PROD!C617="","",IFERROR(H619/SUM($H$8:$H$1008),""))</f>
        <v/>
      </c>
      <c r="M619" s="182" t="str">
        <f>IF(CADA_PROD!$C617="","",IFERROR(SUMIFS(MOVI_ENTR!M:M,MOVI_ENTR!D:D,D619,MOVI_ENTR!O:O,$E$5)/SUMIFS(MOVI_ENTR!I:I,MOVI_ENTR!D:D,D619,MOVI_ENTR!O:O,$E$5),0))</f>
        <v/>
      </c>
      <c r="N619" s="184" t="str">
        <f>IF(CADA_PROD!C617="","",G619/E619)</f>
        <v/>
      </c>
    </row>
    <row r="620" spans="2:14" ht="30" customHeight="1">
      <c r="B620" s="21">
        <f t="shared" si="19"/>
        <v>613</v>
      </c>
      <c r="C620" s="178" t="str">
        <f>IF(CADA_PROD!C618="","",CADA_PROD!C618)</f>
        <v/>
      </c>
      <c r="D620" s="179" t="str">
        <f>IF(CADA_PROD!D618="","",CADA_PROD!D618)</f>
        <v/>
      </c>
      <c r="E620" s="180" t="str">
        <f>IF(CADA_PROD!E618="","",CADA_PROD!E618)</f>
        <v/>
      </c>
      <c r="F620" s="180" t="str">
        <f>IF(CADA_PROD!D618="","",SUMIFS(MOVI_ENTR!I:I,MOVI_ENTR!D:D,D620,MOVI_ENTR!O:O,$E$5))</f>
        <v/>
      </c>
      <c r="G620" s="180" t="str">
        <f>IF(CADA_PROD!C618="","",SUMIFS(MOVI_SAID!H:H,MOVI_SAID!D:D,D620,MOVI_SAID!L:L,$E$5))</f>
        <v/>
      </c>
      <c r="H620" s="180" t="str">
        <f t="shared" si="18"/>
        <v/>
      </c>
      <c r="I620" s="179" t="str">
        <f>IF(CADA_PROD!C618="","",IFERROR(IF(H620&lt;=0,"Sem estoque",IF(H620/E620&lt;0.25,"Quase sem estoque",IF(H620/E620&lt;1.2,"Estoque baixo",IF(H620/E620&lt;2,"Estoque moderado","Estoque confortável")))),""))</f>
        <v/>
      </c>
      <c r="J620" s="182" t="str">
        <f>IF(CADA_PROD!C618="","",SUMIFS(MOVI_ENTR!M:M,MOVI_ENTR!D:D,D620,MOVI_ENTR!O:O,$E$5))</f>
        <v/>
      </c>
      <c r="K620" s="183" t="str">
        <f>IF(CADA_PROD!C618="","",IFERROR($J620/SUM($J$8:$J$1008),""))</f>
        <v/>
      </c>
      <c r="L620" s="183" t="str">
        <f>IF(CADA_PROD!C618="","",IFERROR(H620/SUM($H$8:$H$1008),""))</f>
        <v/>
      </c>
      <c r="M620" s="182" t="str">
        <f>IF(CADA_PROD!$C618="","",IFERROR(SUMIFS(MOVI_ENTR!M:M,MOVI_ENTR!D:D,D620,MOVI_ENTR!O:O,$E$5)/SUMIFS(MOVI_ENTR!I:I,MOVI_ENTR!D:D,D620,MOVI_ENTR!O:O,$E$5),0))</f>
        <v/>
      </c>
      <c r="N620" s="184" t="str">
        <f>IF(CADA_PROD!C618="","",G620/E620)</f>
        <v/>
      </c>
    </row>
    <row r="621" spans="2:14" ht="30" customHeight="1">
      <c r="B621" s="21">
        <f t="shared" si="19"/>
        <v>614</v>
      </c>
      <c r="C621" s="178" t="str">
        <f>IF(CADA_PROD!C619="","",CADA_PROD!C619)</f>
        <v/>
      </c>
      <c r="D621" s="179" t="str">
        <f>IF(CADA_PROD!D619="","",CADA_PROD!D619)</f>
        <v/>
      </c>
      <c r="E621" s="180" t="str">
        <f>IF(CADA_PROD!E619="","",CADA_PROD!E619)</f>
        <v/>
      </c>
      <c r="F621" s="180" t="str">
        <f>IF(CADA_PROD!D619="","",SUMIFS(MOVI_ENTR!I:I,MOVI_ENTR!D:D,D621,MOVI_ENTR!O:O,$E$5))</f>
        <v/>
      </c>
      <c r="G621" s="180" t="str">
        <f>IF(CADA_PROD!C619="","",SUMIFS(MOVI_SAID!H:H,MOVI_SAID!D:D,D621,MOVI_SAID!L:L,$E$5))</f>
        <v/>
      </c>
      <c r="H621" s="180" t="str">
        <f t="shared" si="18"/>
        <v/>
      </c>
      <c r="I621" s="179" t="str">
        <f>IF(CADA_PROD!C619="","",IFERROR(IF(H621&lt;=0,"Sem estoque",IF(H621/E621&lt;0.25,"Quase sem estoque",IF(H621/E621&lt;1.2,"Estoque baixo",IF(H621/E621&lt;2,"Estoque moderado","Estoque confortável")))),""))</f>
        <v/>
      </c>
      <c r="J621" s="182" t="str">
        <f>IF(CADA_PROD!C619="","",SUMIFS(MOVI_ENTR!M:M,MOVI_ENTR!D:D,D621,MOVI_ENTR!O:O,$E$5))</f>
        <v/>
      </c>
      <c r="K621" s="183" t="str">
        <f>IF(CADA_PROD!C619="","",IFERROR($J621/SUM($J$8:$J$1008),""))</f>
        <v/>
      </c>
      <c r="L621" s="183" t="str">
        <f>IF(CADA_PROD!C619="","",IFERROR(H621/SUM($H$8:$H$1008),""))</f>
        <v/>
      </c>
      <c r="M621" s="182" t="str">
        <f>IF(CADA_PROD!$C619="","",IFERROR(SUMIFS(MOVI_ENTR!M:M,MOVI_ENTR!D:D,D621,MOVI_ENTR!O:O,$E$5)/SUMIFS(MOVI_ENTR!I:I,MOVI_ENTR!D:D,D621,MOVI_ENTR!O:O,$E$5),0))</f>
        <v/>
      </c>
      <c r="N621" s="184" t="str">
        <f>IF(CADA_PROD!C619="","",G621/E621)</f>
        <v/>
      </c>
    </row>
    <row r="622" spans="2:14" ht="30" customHeight="1">
      <c r="B622" s="21">
        <f t="shared" si="19"/>
        <v>615</v>
      </c>
      <c r="C622" s="178" t="str">
        <f>IF(CADA_PROD!C620="","",CADA_PROD!C620)</f>
        <v/>
      </c>
      <c r="D622" s="179" t="str">
        <f>IF(CADA_PROD!D620="","",CADA_PROD!D620)</f>
        <v/>
      </c>
      <c r="E622" s="180" t="str">
        <f>IF(CADA_PROD!E620="","",CADA_PROD!E620)</f>
        <v/>
      </c>
      <c r="F622" s="180" t="str">
        <f>IF(CADA_PROD!D620="","",SUMIFS(MOVI_ENTR!I:I,MOVI_ENTR!D:D,D622,MOVI_ENTR!O:O,$E$5))</f>
        <v/>
      </c>
      <c r="G622" s="180" t="str">
        <f>IF(CADA_PROD!C620="","",SUMIFS(MOVI_SAID!H:H,MOVI_SAID!D:D,D622,MOVI_SAID!L:L,$E$5))</f>
        <v/>
      </c>
      <c r="H622" s="180" t="str">
        <f t="shared" si="18"/>
        <v/>
      </c>
      <c r="I622" s="179" t="str">
        <f>IF(CADA_PROD!C620="","",IFERROR(IF(H622&lt;=0,"Sem estoque",IF(H622/E622&lt;0.25,"Quase sem estoque",IF(H622/E622&lt;1.2,"Estoque baixo",IF(H622/E622&lt;2,"Estoque moderado","Estoque confortável")))),""))</f>
        <v/>
      </c>
      <c r="J622" s="182" t="str">
        <f>IF(CADA_PROD!C620="","",SUMIFS(MOVI_ENTR!M:M,MOVI_ENTR!D:D,D622,MOVI_ENTR!O:O,$E$5))</f>
        <v/>
      </c>
      <c r="K622" s="183" t="str">
        <f>IF(CADA_PROD!C620="","",IFERROR($J622/SUM($J$8:$J$1008),""))</f>
        <v/>
      </c>
      <c r="L622" s="183" t="str">
        <f>IF(CADA_PROD!C620="","",IFERROR(H622/SUM($H$8:$H$1008),""))</f>
        <v/>
      </c>
      <c r="M622" s="182" t="str">
        <f>IF(CADA_PROD!$C620="","",IFERROR(SUMIFS(MOVI_ENTR!M:M,MOVI_ENTR!D:D,D622,MOVI_ENTR!O:O,$E$5)/SUMIFS(MOVI_ENTR!I:I,MOVI_ENTR!D:D,D622,MOVI_ENTR!O:O,$E$5),0))</f>
        <v/>
      </c>
      <c r="N622" s="184" t="str">
        <f>IF(CADA_PROD!C620="","",G622/E622)</f>
        <v/>
      </c>
    </row>
    <row r="623" spans="2:14" ht="30" customHeight="1">
      <c r="B623" s="21">
        <f t="shared" si="19"/>
        <v>616</v>
      </c>
      <c r="C623" s="178" t="str">
        <f>IF(CADA_PROD!C621="","",CADA_PROD!C621)</f>
        <v/>
      </c>
      <c r="D623" s="179" t="str">
        <f>IF(CADA_PROD!D621="","",CADA_PROD!D621)</f>
        <v/>
      </c>
      <c r="E623" s="180" t="str">
        <f>IF(CADA_PROD!E621="","",CADA_PROD!E621)</f>
        <v/>
      </c>
      <c r="F623" s="180" t="str">
        <f>IF(CADA_PROD!D621="","",SUMIFS(MOVI_ENTR!I:I,MOVI_ENTR!D:D,D623,MOVI_ENTR!O:O,$E$5))</f>
        <v/>
      </c>
      <c r="G623" s="180" t="str">
        <f>IF(CADA_PROD!C621="","",SUMIFS(MOVI_SAID!H:H,MOVI_SAID!D:D,D623,MOVI_SAID!L:L,$E$5))</f>
        <v/>
      </c>
      <c r="H623" s="180" t="str">
        <f t="shared" si="18"/>
        <v/>
      </c>
      <c r="I623" s="179" t="str">
        <f>IF(CADA_PROD!C621="","",IFERROR(IF(H623&lt;=0,"Sem estoque",IF(H623/E623&lt;0.25,"Quase sem estoque",IF(H623/E623&lt;1.2,"Estoque baixo",IF(H623/E623&lt;2,"Estoque moderado","Estoque confortável")))),""))</f>
        <v/>
      </c>
      <c r="J623" s="182" t="str">
        <f>IF(CADA_PROD!C621="","",SUMIFS(MOVI_ENTR!M:M,MOVI_ENTR!D:D,D623,MOVI_ENTR!O:O,$E$5))</f>
        <v/>
      </c>
      <c r="K623" s="183" t="str">
        <f>IF(CADA_PROD!C621="","",IFERROR($J623/SUM($J$8:$J$1008),""))</f>
        <v/>
      </c>
      <c r="L623" s="183" t="str">
        <f>IF(CADA_PROD!C621="","",IFERROR(H623/SUM($H$8:$H$1008),""))</f>
        <v/>
      </c>
      <c r="M623" s="182" t="str">
        <f>IF(CADA_PROD!$C621="","",IFERROR(SUMIFS(MOVI_ENTR!M:M,MOVI_ENTR!D:D,D623,MOVI_ENTR!O:O,$E$5)/SUMIFS(MOVI_ENTR!I:I,MOVI_ENTR!D:D,D623,MOVI_ENTR!O:O,$E$5),0))</f>
        <v/>
      </c>
      <c r="N623" s="184" t="str">
        <f>IF(CADA_PROD!C621="","",G623/E623)</f>
        <v/>
      </c>
    </row>
    <row r="624" spans="2:14" ht="30" customHeight="1">
      <c r="B624" s="21">
        <f t="shared" si="19"/>
        <v>617</v>
      </c>
      <c r="C624" s="178" t="str">
        <f>IF(CADA_PROD!C622="","",CADA_PROD!C622)</f>
        <v/>
      </c>
      <c r="D624" s="179" t="str">
        <f>IF(CADA_PROD!D622="","",CADA_PROD!D622)</f>
        <v/>
      </c>
      <c r="E624" s="180" t="str">
        <f>IF(CADA_PROD!E622="","",CADA_PROD!E622)</f>
        <v/>
      </c>
      <c r="F624" s="180" t="str">
        <f>IF(CADA_PROD!D622="","",SUMIFS(MOVI_ENTR!I:I,MOVI_ENTR!D:D,D624,MOVI_ENTR!O:O,$E$5))</f>
        <v/>
      </c>
      <c r="G624" s="180" t="str">
        <f>IF(CADA_PROD!C622="","",SUMIFS(MOVI_SAID!H:H,MOVI_SAID!D:D,D624,MOVI_SAID!L:L,$E$5))</f>
        <v/>
      </c>
      <c r="H624" s="180" t="str">
        <f t="shared" si="18"/>
        <v/>
      </c>
      <c r="I624" s="179" t="str">
        <f>IF(CADA_PROD!C622="","",IFERROR(IF(H624&lt;=0,"Sem estoque",IF(H624/E624&lt;0.25,"Quase sem estoque",IF(H624/E624&lt;1.2,"Estoque baixo",IF(H624/E624&lt;2,"Estoque moderado","Estoque confortável")))),""))</f>
        <v/>
      </c>
      <c r="J624" s="182" t="str">
        <f>IF(CADA_PROD!C622="","",SUMIFS(MOVI_ENTR!M:M,MOVI_ENTR!D:D,D624,MOVI_ENTR!O:O,$E$5))</f>
        <v/>
      </c>
      <c r="K624" s="183" t="str">
        <f>IF(CADA_PROD!C622="","",IFERROR($J624/SUM($J$8:$J$1008),""))</f>
        <v/>
      </c>
      <c r="L624" s="183" t="str">
        <f>IF(CADA_PROD!C622="","",IFERROR(H624/SUM($H$8:$H$1008),""))</f>
        <v/>
      </c>
      <c r="M624" s="182" t="str">
        <f>IF(CADA_PROD!$C622="","",IFERROR(SUMIFS(MOVI_ENTR!M:M,MOVI_ENTR!D:D,D624,MOVI_ENTR!O:O,$E$5)/SUMIFS(MOVI_ENTR!I:I,MOVI_ENTR!D:D,D624,MOVI_ENTR!O:O,$E$5),0))</f>
        <v/>
      </c>
      <c r="N624" s="184" t="str">
        <f>IF(CADA_PROD!C622="","",G624/E624)</f>
        <v/>
      </c>
    </row>
    <row r="625" spans="2:14" ht="30" customHeight="1">
      <c r="B625" s="21">
        <f t="shared" si="19"/>
        <v>618</v>
      </c>
      <c r="C625" s="178" t="str">
        <f>IF(CADA_PROD!C623="","",CADA_PROD!C623)</f>
        <v/>
      </c>
      <c r="D625" s="179" t="str">
        <f>IF(CADA_PROD!D623="","",CADA_PROD!D623)</f>
        <v/>
      </c>
      <c r="E625" s="180" t="str">
        <f>IF(CADA_PROD!E623="","",CADA_PROD!E623)</f>
        <v/>
      </c>
      <c r="F625" s="180" t="str">
        <f>IF(CADA_PROD!D623="","",SUMIFS(MOVI_ENTR!I:I,MOVI_ENTR!D:D,D625,MOVI_ENTR!O:O,$E$5))</f>
        <v/>
      </c>
      <c r="G625" s="180" t="str">
        <f>IF(CADA_PROD!C623="","",SUMIFS(MOVI_SAID!H:H,MOVI_SAID!D:D,D625,MOVI_SAID!L:L,$E$5))</f>
        <v/>
      </c>
      <c r="H625" s="180" t="str">
        <f t="shared" si="18"/>
        <v/>
      </c>
      <c r="I625" s="179" t="str">
        <f>IF(CADA_PROD!C623="","",IFERROR(IF(H625&lt;=0,"Sem estoque",IF(H625/E625&lt;0.25,"Quase sem estoque",IF(H625/E625&lt;1.2,"Estoque baixo",IF(H625/E625&lt;2,"Estoque moderado","Estoque confortável")))),""))</f>
        <v/>
      </c>
      <c r="J625" s="182" t="str">
        <f>IF(CADA_PROD!C623="","",SUMIFS(MOVI_ENTR!M:M,MOVI_ENTR!D:D,D625,MOVI_ENTR!O:O,$E$5))</f>
        <v/>
      </c>
      <c r="K625" s="183" t="str">
        <f>IF(CADA_PROD!C623="","",IFERROR($J625/SUM($J$8:$J$1008),""))</f>
        <v/>
      </c>
      <c r="L625" s="183" t="str">
        <f>IF(CADA_PROD!C623="","",IFERROR(H625/SUM($H$8:$H$1008),""))</f>
        <v/>
      </c>
      <c r="M625" s="182" t="str">
        <f>IF(CADA_PROD!$C623="","",IFERROR(SUMIFS(MOVI_ENTR!M:M,MOVI_ENTR!D:D,D625,MOVI_ENTR!O:O,$E$5)/SUMIFS(MOVI_ENTR!I:I,MOVI_ENTR!D:D,D625,MOVI_ENTR!O:O,$E$5),0))</f>
        <v/>
      </c>
      <c r="N625" s="184" t="str">
        <f>IF(CADA_PROD!C623="","",G625/E625)</f>
        <v/>
      </c>
    </row>
    <row r="626" spans="2:14" ht="30" customHeight="1">
      <c r="B626" s="21">
        <f t="shared" si="19"/>
        <v>619</v>
      </c>
      <c r="C626" s="178" t="str">
        <f>IF(CADA_PROD!C624="","",CADA_PROD!C624)</f>
        <v/>
      </c>
      <c r="D626" s="179" t="str">
        <f>IF(CADA_PROD!D624="","",CADA_PROD!D624)</f>
        <v/>
      </c>
      <c r="E626" s="180" t="str">
        <f>IF(CADA_PROD!E624="","",CADA_PROD!E624)</f>
        <v/>
      </c>
      <c r="F626" s="180" t="str">
        <f>IF(CADA_PROD!D624="","",SUMIFS(MOVI_ENTR!I:I,MOVI_ENTR!D:D,D626,MOVI_ENTR!O:O,$E$5))</f>
        <v/>
      </c>
      <c r="G626" s="180" t="str">
        <f>IF(CADA_PROD!C624="","",SUMIFS(MOVI_SAID!H:H,MOVI_SAID!D:D,D626,MOVI_SAID!L:L,$E$5))</f>
        <v/>
      </c>
      <c r="H626" s="180" t="str">
        <f t="shared" si="18"/>
        <v/>
      </c>
      <c r="I626" s="179" t="str">
        <f>IF(CADA_PROD!C624="","",IFERROR(IF(H626&lt;=0,"Sem estoque",IF(H626/E626&lt;0.25,"Quase sem estoque",IF(H626/E626&lt;1.2,"Estoque baixo",IF(H626/E626&lt;2,"Estoque moderado","Estoque confortável")))),""))</f>
        <v/>
      </c>
      <c r="J626" s="182" t="str">
        <f>IF(CADA_PROD!C624="","",SUMIFS(MOVI_ENTR!M:M,MOVI_ENTR!D:D,D626,MOVI_ENTR!O:O,$E$5))</f>
        <v/>
      </c>
      <c r="K626" s="183" t="str">
        <f>IF(CADA_PROD!C624="","",IFERROR($J626/SUM($J$8:$J$1008),""))</f>
        <v/>
      </c>
      <c r="L626" s="183" t="str">
        <f>IF(CADA_PROD!C624="","",IFERROR(H626/SUM($H$8:$H$1008),""))</f>
        <v/>
      </c>
      <c r="M626" s="182" t="str">
        <f>IF(CADA_PROD!$C624="","",IFERROR(SUMIFS(MOVI_ENTR!M:M,MOVI_ENTR!D:D,D626,MOVI_ENTR!O:O,$E$5)/SUMIFS(MOVI_ENTR!I:I,MOVI_ENTR!D:D,D626,MOVI_ENTR!O:O,$E$5),0))</f>
        <v/>
      </c>
      <c r="N626" s="184" t="str">
        <f>IF(CADA_PROD!C624="","",G626/E626)</f>
        <v/>
      </c>
    </row>
    <row r="627" spans="2:14" ht="30" customHeight="1">
      <c r="B627" s="21">
        <f t="shared" si="19"/>
        <v>620</v>
      </c>
      <c r="C627" s="178" t="str">
        <f>IF(CADA_PROD!C625="","",CADA_PROD!C625)</f>
        <v/>
      </c>
      <c r="D627" s="179" t="str">
        <f>IF(CADA_PROD!D625="","",CADA_PROD!D625)</f>
        <v/>
      </c>
      <c r="E627" s="180" t="str">
        <f>IF(CADA_PROD!E625="","",CADA_PROD!E625)</f>
        <v/>
      </c>
      <c r="F627" s="180" t="str">
        <f>IF(CADA_PROD!D625="","",SUMIFS(MOVI_ENTR!I:I,MOVI_ENTR!D:D,D627,MOVI_ENTR!O:O,$E$5))</f>
        <v/>
      </c>
      <c r="G627" s="180" t="str">
        <f>IF(CADA_PROD!C625="","",SUMIFS(MOVI_SAID!H:H,MOVI_SAID!D:D,D627,MOVI_SAID!L:L,$E$5))</f>
        <v/>
      </c>
      <c r="H627" s="180" t="str">
        <f t="shared" si="18"/>
        <v/>
      </c>
      <c r="I627" s="179" t="str">
        <f>IF(CADA_PROD!C625="","",IFERROR(IF(H627&lt;=0,"Sem estoque",IF(H627/E627&lt;0.25,"Quase sem estoque",IF(H627/E627&lt;1.2,"Estoque baixo",IF(H627/E627&lt;2,"Estoque moderado","Estoque confortável")))),""))</f>
        <v/>
      </c>
      <c r="J627" s="182" t="str">
        <f>IF(CADA_PROD!C625="","",SUMIFS(MOVI_ENTR!M:M,MOVI_ENTR!D:D,D627,MOVI_ENTR!O:O,$E$5))</f>
        <v/>
      </c>
      <c r="K627" s="183" t="str">
        <f>IF(CADA_PROD!C625="","",IFERROR($J627/SUM($J$8:$J$1008),""))</f>
        <v/>
      </c>
      <c r="L627" s="183" t="str">
        <f>IF(CADA_PROD!C625="","",IFERROR(H627/SUM($H$8:$H$1008),""))</f>
        <v/>
      </c>
      <c r="M627" s="182" t="str">
        <f>IF(CADA_PROD!$C625="","",IFERROR(SUMIFS(MOVI_ENTR!M:M,MOVI_ENTR!D:D,D627,MOVI_ENTR!O:O,$E$5)/SUMIFS(MOVI_ENTR!I:I,MOVI_ENTR!D:D,D627,MOVI_ENTR!O:O,$E$5),0))</f>
        <v/>
      </c>
      <c r="N627" s="184" t="str">
        <f>IF(CADA_PROD!C625="","",G627/E627)</f>
        <v/>
      </c>
    </row>
    <row r="628" spans="2:14" ht="30" customHeight="1">
      <c r="B628" s="21">
        <f t="shared" si="19"/>
        <v>621</v>
      </c>
      <c r="C628" s="178" t="str">
        <f>IF(CADA_PROD!C626="","",CADA_PROD!C626)</f>
        <v/>
      </c>
      <c r="D628" s="179" t="str">
        <f>IF(CADA_PROD!D626="","",CADA_PROD!D626)</f>
        <v/>
      </c>
      <c r="E628" s="180" t="str">
        <f>IF(CADA_PROD!E626="","",CADA_PROD!E626)</f>
        <v/>
      </c>
      <c r="F628" s="180" t="str">
        <f>IF(CADA_PROD!D626="","",SUMIFS(MOVI_ENTR!I:I,MOVI_ENTR!D:D,D628,MOVI_ENTR!O:O,$E$5))</f>
        <v/>
      </c>
      <c r="G628" s="180" t="str">
        <f>IF(CADA_PROD!C626="","",SUMIFS(MOVI_SAID!H:H,MOVI_SAID!D:D,D628,MOVI_SAID!L:L,$E$5))</f>
        <v/>
      </c>
      <c r="H628" s="180" t="str">
        <f t="shared" si="18"/>
        <v/>
      </c>
      <c r="I628" s="179" t="str">
        <f>IF(CADA_PROD!C626="","",IFERROR(IF(H628&lt;=0,"Sem estoque",IF(H628/E628&lt;0.25,"Quase sem estoque",IF(H628/E628&lt;1.2,"Estoque baixo",IF(H628/E628&lt;2,"Estoque moderado","Estoque confortável")))),""))</f>
        <v/>
      </c>
      <c r="J628" s="182" t="str">
        <f>IF(CADA_PROD!C626="","",SUMIFS(MOVI_ENTR!M:M,MOVI_ENTR!D:D,D628,MOVI_ENTR!O:O,$E$5))</f>
        <v/>
      </c>
      <c r="K628" s="183" t="str">
        <f>IF(CADA_PROD!C626="","",IFERROR($J628/SUM($J$8:$J$1008),""))</f>
        <v/>
      </c>
      <c r="L628" s="183" t="str">
        <f>IF(CADA_PROD!C626="","",IFERROR(H628/SUM($H$8:$H$1008),""))</f>
        <v/>
      </c>
      <c r="M628" s="182" t="str">
        <f>IF(CADA_PROD!$C626="","",IFERROR(SUMIFS(MOVI_ENTR!M:M,MOVI_ENTR!D:D,D628,MOVI_ENTR!O:O,$E$5)/SUMIFS(MOVI_ENTR!I:I,MOVI_ENTR!D:D,D628,MOVI_ENTR!O:O,$E$5),0))</f>
        <v/>
      </c>
      <c r="N628" s="184" t="str">
        <f>IF(CADA_PROD!C626="","",G628/E628)</f>
        <v/>
      </c>
    </row>
    <row r="629" spans="2:14" ht="30" customHeight="1">
      <c r="B629" s="21">
        <f t="shared" si="19"/>
        <v>622</v>
      </c>
      <c r="C629" s="178" t="str">
        <f>IF(CADA_PROD!C627="","",CADA_PROD!C627)</f>
        <v/>
      </c>
      <c r="D629" s="179" t="str">
        <f>IF(CADA_PROD!D627="","",CADA_PROD!D627)</f>
        <v/>
      </c>
      <c r="E629" s="180" t="str">
        <f>IF(CADA_PROD!E627="","",CADA_PROD!E627)</f>
        <v/>
      </c>
      <c r="F629" s="180" t="str">
        <f>IF(CADA_PROD!D627="","",SUMIFS(MOVI_ENTR!I:I,MOVI_ENTR!D:D,D629,MOVI_ENTR!O:O,$E$5))</f>
        <v/>
      </c>
      <c r="G629" s="180" t="str">
        <f>IF(CADA_PROD!C627="","",SUMIFS(MOVI_SAID!H:H,MOVI_SAID!D:D,D629,MOVI_SAID!L:L,$E$5))</f>
        <v/>
      </c>
      <c r="H629" s="180" t="str">
        <f t="shared" si="18"/>
        <v/>
      </c>
      <c r="I629" s="179" t="str">
        <f>IF(CADA_PROD!C627="","",IFERROR(IF(H629&lt;=0,"Sem estoque",IF(H629/E629&lt;0.25,"Quase sem estoque",IF(H629/E629&lt;1.2,"Estoque baixo",IF(H629/E629&lt;2,"Estoque moderado","Estoque confortável")))),""))</f>
        <v/>
      </c>
      <c r="J629" s="182" t="str">
        <f>IF(CADA_PROD!C627="","",SUMIFS(MOVI_ENTR!M:M,MOVI_ENTR!D:D,D629,MOVI_ENTR!O:O,$E$5))</f>
        <v/>
      </c>
      <c r="K629" s="183" t="str">
        <f>IF(CADA_PROD!C627="","",IFERROR($J629/SUM($J$8:$J$1008),""))</f>
        <v/>
      </c>
      <c r="L629" s="183" t="str">
        <f>IF(CADA_PROD!C627="","",IFERROR(H629/SUM($H$8:$H$1008),""))</f>
        <v/>
      </c>
      <c r="M629" s="182" t="str">
        <f>IF(CADA_PROD!$C627="","",IFERROR(SUMIFS(MOVI_ENTR!M:M,MOVI_ENTR!D:D,D629,MOVI_ENTR!O:O,$E$5)/SUMIFS(MOVI_ENTR!I:I,MOVI_ENTR!D:D,D629,MOVI_ENTR!O:O,$E$5),0))</f>
        <v/>
      </c>
      <c r="N629" s="184" t="str">
        <f>IF(CADA_PROD!C627="","",G629/E629)</f>
        <v/>
      </c>
    </row>
    <row r="630" spans="2:14" ht="30" customHeight="1">
      <c r="B630" s="21">
        <f t="shared" si="19"/>
        <v>623</v>
      </c>
      <c r="C630" s="178" t="str">
        <f>IF(CADA_PROD!C628="","",CADA_PROD!C628)</f>
        <v/>
      </c>
      <c r="D630" s="179" t="str">
        <f>IF(CADA_PROD!D628="","",CADA_PROD!D628)</f>
        <v/>
      </c>
      <c r="E630" s="180" t="str">
        <f>IF(CADA_PROD!E628="","",CADA_PROD!E628)</f>
        <v/>
      </c>
      <c r="F630" s="180" t="str">
        <f>IF(CADA_PROD!D628="","",SUMIFS(MOVI_ENTR!I:I,MOVI_ENTR!D:D,D630,MOVI_ENTR!O:O,$E$5))</f>
        <v/>
      </c>
      <c r="G630" s="180" t="str">
        <f>IF(CADA_PROD!C628="","",SUMIFS(MOVI_SAID!H:H,MOVI_SAID!D:D,D630,MOVI_SAID!L:L,$E$5))</f>
        <v/>
      </c>
      <c r="H630" s="180" t="str">
        <f t="shared" si="18"/>
        <v/>
      </c>
      <c r="I630" s="179" t="str">
        <f>IF(CADA_PROD!C628="","",IFERROR(IF(H630&lt;=0,"Sem estoque",IF(H630/E630&lt;0.25,"Quase sem estoque",IF(H630/E630&lt;1.2,"Estoque baixo",IF(H630/E630&lt;2,"Estoque moderado","Estoque confortável")))),""))</f>
        <v/>
      </c>
      <c r="J630" s="182" t="str">
        <f>IF(CADA_PROD!C628="","",SUMIFS(MOVI_ENTR!M:M,MOVI_ENTR!D:D,D630,MOVI_ENTR!O:O,$E$5))</f>
        <v/>
      </c>
      <c r="K630" s="183" t="str">
        <f>IF(CADA_PROD!C628="","",IFERROR($J630/SUM($J$8:$J$1008),""))</f>
        <v/>
      </c>
      <c r="L630" s="183" t="str">
        <f>IF(CADA_PROD!C628="","",IFERROR(H630/SUM($H$8:$H$1008),""))</f>
        <v/>
      </c>
      <c r="M630" s="182" t="str">
        <f>IF(CADA_PROD!$C628="","",IFERROR(SUMIFS(MOVI_ENTR!M:M,MOVI_ENTR!D:D,D630,MOVI_ENTR!O:O,$E$5)/SUMIFS(MOVI_ENTR!I:I,MOVI_ENTR!D:D,D630,MOVI_ENTR!O:O,$E$5),0))</f>
        <v/>
      </c>
      <c r="N630" s="184" t="str">
        <f>IF(CADA_PROD!C628="","",G630/E630)</f>
        <v/>
      </c>
    </row>
    <row r="631" spans="2:14" ht="30" customHeight="1">
      <c r="B631" s="21">
        <f t="shared" si="19"/>
        <v>624</v>
      </c>
      <c r="C631" s="178" t="str">
        <f>IF(CADA_PROD!C629="","",CADA_PROD!C629)</f>
        <v/>
      </c>
      <c r="D631" s="179" t="str">
        <f>IF(CADA_PROD!D629="","",CADA_PROD!D629)</f>
        <v/>
      </c>
      <c r="E631" s="180" t="str">
        <f>IF(CADA_PROD!E629="","",CADA_PROD!E629)</f>
        <v/>
      </c>
      <c r="F631" s="180" t="str">
        <f>IF(CADA_PROD!D629="","",SUMIFS(MOVI_ENTR!I:I,MOVI_ENTR!D:D,D631,MOVI_ENTR!O:O,$E$5))</f>
        <v/>
      </c>
      <c r="G631" s="180" t="str">
        <f>IF(CADA_PROD!C629="","",SUMIFS(MOVI_SAID!H:H,MOVI_SAID!D:D,D631,MOVI_SAID!L:L,$E$5))</f>
        <v/>
      </c>
      <c r="H631" s="180" t="str">
        <f t="shared" si="18"/>
        <v/>
      </c>
      <c r="I631" s="179" t="str">
        <f>IF(CADA_PROD!C629="","",IFERROR(IF(H631&lt;=0,"Sem estoque",IF(H631/E631&lt;0.25,"Quase sem estoque",IF(H631/E631&lt;1.2,"Estoque baixo",IF(H631/E631&lt;2,"Estoque moderado","Estoque confortável")))),""))</f>
        <v/>
      </c>
      <c r="J631" s="182" t="str">
        <f>IF(CADA_PROD!C629="","",SUMIFS(MOVI_ENTR!M:M,MOVI_ENTR!D:D,D631,MOVI_ENTR!O:O,$E$5))</f>
        <v/>
      </c>
      <c r="K631" s="183" t="str">
        <f>IF(CADA_PROD!C629="","",IFERROR($J631/SUM($J$8:$J$1008),""))</f>
        <v/>
      </c>
      <c r="L631" s="183" t="str">
        <f>IF(CADA_PROD!C629="","",IFERROR(H631/SUM($H$8:$H$1008),""))</f>
        <v/>
      </c>
      <c r="M631" s="182" t="str">
        <f>IF(CADA_PROD!$C629="","",IFERROR(SUMIFS(MOVI_ENTR!M:M,MOVI_ENTR!D:D,D631,MOVI_ENTR!O:O,$E$5)/SUMIFS(MOVI_ENTR!I:I,MOVI_ENTR!D:D,D631,MOVI_ENTR!O:O,$E$5),0))</f>
        <v/>
      </c>
      <c r="N631" s="184" t="str">
        <f>IF(CADA_PROD!C629="","",G631/E631)</f>
        <v/>
      </c>
    </row>
    <row r="632" spans="2:14" ht="30" customHeight="1">
      <c r="B632" s="21">
        <f t="shared" si="19"/>
        <v>625</v>
      </c>
      <c r="C632" s="178" t="str">
        <f>IF(CADA_PROD!C630="","",CADA_PROD!C630)</f>
        <v/>
      </c>
      <c r="D632" s="179" t="str">
        <f>IF(CADA_PROD!D630="","",CADA_PROD!D630)</f>
        <v/>
      </c>
      <c r="E632" s="180" t="str">
        <f>IF(CADA_PROD!E630="","",CADA_PROD!E630)</f>
        <v/>
      </c>
      <c r="F632" s="180" t="str">
        <f>IF(CADA_PROD!D630="","",SUMIFS(MOVI_ENTR!I:I,MOVI_ENTR!D:D,D632,MOVI_ENTR!O:O,$E$5))</f>
        <v/>
      </c>
      <c r="G632" s="180" t="str">
        <f>IF(CADA_PROD!C630="","",SUMIFS(MOVI_SAID!H:H,MOVI_SAID!D:D,D632,MOVI_SAID!L:L,$E$5))</f>
        <v/>
      </c>
      <c r="H632" s="180" t="str">
        <f t="shared" si="18"/>
        <v/>
      </c>
      <c r="I632" s="179" t="str">
        <f>IF(CADA_PROD!C630="","",IFERROR(IF(H632&lt;=0,"Sem estoque",IF(H632/E632&lt;0.25,"Quase sem estoque",IF(H632/E632&lt;1.2,"Estoque baixo",IF(H632/E632&lt;2,"Estoque moderado","Estoque confortável")))),""))</f>
        <v/>
      </c>
      <c r="J632" s="182" t="str">
        <f>IF(CADA_PROD!C630="","",SUMIFS(MOVI_ENTR!M:M,MOVI_ENTR!D:D,D632,MOVI_ENTR!O:O,$E$5))</f>
        <v/>
      </c>
      <c r="K632" s="183" t="str">
        <f>IF(CADA_PROD!C630="","",IFERROR($J632/SUM($J$8:$J$1008),""))</f>
        <v/>
      </c>
      <c r="L632" s="183" t="str">
        <f>IF(CADA_PROD!C630="","",IFERROR(H632/SUM($H$8:$H$1008),""))</f>
        <v/>
      </c>
      <c r="M632" s="182" t="str">
        <f>IF(CADA_PROD!$C630="","",IFERROR(SUMIFS(MOVI_ENTR!M:M,MOVI_ENTR!D:D,D632,MOVI_ENTR!O:O,$E$5)/SUMIFS(MOVI_ENTR!I:I,MOVI_ENTR!D:D,D632,MOVI_ENTR!O:O,$E$5),0))</f>
        <v/>
      </c>
      <c r="N632" s="184" t="str">
        <f>IF(CADA_PROD!C630="","",G632/E632)</f>
        <v/>
      </c>
    </row>
    <row r="633" spans="2:14" ht="30" customHeight="1">
      <c r="B633" s="21">
        <f t="shared" si="19"/>
        <v>626</v>
      </c>
      <c r="C633" s="178" t="str">
        <f>IF(CADA_PROD!C631="","",CADA_PROD!C631)</f>
        <v/>
      </c>
      <c r="D633" s="179" t="str">
        <f>IF(CADA_PROD!D631="","",CADA_PROD!D631)</f>
        <v/>
      </c>
      <c r="E633" s="180" t="str">
        <f>IF(CADA_PROD!E631="","",CADA_PROD!E631)</f>
        <v/>
      </c>
      <c r="F633" s="180" t="str">
        <f>IF(CADA_PROD!D631="","",SUMIFS(MOVI_ENTR!I:I,MOVI_ENTR!D:D,D633,MOVI_ENTR!O:O,$E$5))</f>
        <v/>
      </c>
      <c r="G633" s="180" t="str">
        <f>IF(CADA_PROD!C631="","",SUMIFS(MOVI_SAID!H:H,MOVI_SAID!D:D,D633,MOVI_SAID!L:L,$E$5))</f>
        <v/>
      </c>
      <c r="H633" s="180" t="str">
        <f t="shared" si="18"/>
        <v/>
      </c>
      <c r="I633" s="179" t="str">
        <f>IF(CADA_PROD!C631="","",IFERROR(IF(H633&lt;=0,"Sem estoque",IF(H633/E633&lt;0.25,"Quase sem estoque",IF(H633/E633&lt;1.2,"Estoque baixo",IF(H633/E633&lt;2,"Estoque moderado","Estoque confortável")))),""))</f>
        <v/>
      </c>
      <c r="J633" s="182" t="str">
        <f>IF(CADA_PROD!C631="","",SUMIFS(MOVI_ENTR!M:M,MOVI_ENTR!D:D,D633,MOVI_ENTR!O:O,$E$5))</f>
        <v/>
      </c>
      <c r="K633" s="183" t="str">
        <f>IF(CADA_PROD!C631="","",IFERROR($J633/SUM($J$8:$J$1008),""))</f>
        <v/>
      </c>
      <c r="L633" s="183" t="str">
        <f>IF(CADA_PROD!C631="","",IFERROR(H633/SUM($H$8:$H$1008),""))</f>
        <v/>
      </c>
      <c r="M633" s="182" t="str">
        <f>IF(CADA_PROD!$C631="","",IFERROR(SUMIFS(MOVI_ENTR!M:M,MOVI_ENTR!D:D,D633,MOVI_ENTR!O:O,$E$5)/SUMIFS(MOVI_ENTR!I:I,MOVI_ENTR!D:D,D633,MOVI_ENTR!O:O,$E$5),0))</f>
        <v/>
      </c>
      <c r="N633" s="184" t="str">
        <f>IF(CADA_PROD!C631="","",G633/E633)</f>
        <v/>
      </c>
    </row>
    <row r="634" spans="2:14" ht="30" customHeight="1">
      <c r="B634" s="21">
        <f t="shared" si="19"/>
        <v>627</v>
      </c>
      <c r="C634" s="178" t="str">
        <f>IF(CADA_PROD!C632="","",CADA_PROD!C632)</f>
        <v/>
      </c>
      <c r="D634" s="179" t="str">
        <f>IF(CADA_PROD!D632="","",CADA_PROD!D632)</f>
        <v/>
      </c>
      <c r="E634" s="180" t="str">
        <f>IF(CADA_PROD!E632="","",CADA_PROD!E632)</f>
        <v/>
      </c>
      <c r="F634" s="180" t="str">
        <f>IF(CADA_PROD!D632="","",SUMIFS(MOVI_ENTR!I:I,MOVI_ENTR!D:D,D634,MOVI_ENTR!O:O,$E$5))</f>
        <v/>
      </c>
      <c r="G634" s="180" t="str">
        <f>IF(CADA_PROD!C632="","",SUMIFS(MOVI_SAID!H:H,MOVI_SAID!D:D,D634,MOVI_SAID!L:L,$E$5))</f>
        <v/>
      </c>
      <c r="H634" s="180" t="str">
        <f t="shared" si="18"/>
        <v/>
      </c>
      <c r="I634" s="179" t="str">
        <f>IF(CADA_PROD!C632="","",IFERROR(IF(H634&lt;=0,"Sem estoque",IF(H634/E634&lt;0.25,"Quase sem estoque",IF(H634/E634&lt;1.2,"Estoque baixo",IF(H634/E634&lt;2,"Estoque moderado","Estoque confortável")))),""))</f>
        <v/>
      </c>
      <c r="J634" s="182" t="str">
        <f>IF(CADA_PROD!C632="","",SUMIFS(MOVI_ENTR!M:M,MOVI_ENTR!D:D,D634,MOVI_ENTR!O:O,$E$5))</f>
        <v/>
      </c>
      <c r="K634" s="183" t="str">
        <f>IF(CADA_PROD!C632="","",IFERROR($J634/SUM($J$8:$J$1008),""))</f>
        <v/>
      </c>
      <c r="L634" s="183" t="str">
        <f>IF(CADA_PROD!C632="","",IFERROR(H634/SUM($H$8:$H$1008),""))</f>
        <v/>
      </c>
      <c r="M634" s="182" t="str">
        <f>IF(CADA_PROD!$C632="","",IFERROR(SUMIFS(MOVI_ENTR!M:M,MOVI_ENTR!D:D,D634,MOVI_ENTR!O:O,$E$5)/SUMIFS(MOVI_ENTR!I:I,MOVI_ENTR!D:D,D634,MOVI_ENTR!O:O,$E$5),0))</f>
        <v/>
      </c>
      <c r="N634" s="184" t="str">
        <f>IF(CADA_PROD!C632="","",G634/E634)</f>
        <v/>
      </c>
    </row>
    <row r="635" spans="2:14" ht="30" customHeight="1">
      <c r="B635" s="21">
        <f t="shared" si="19"/>
        <v>628</v>
      </c>
      <c r="C635" s="178" t="str">
        <f>IF(CADA_PROD!C633="","",CADA_PROD!C633)</f>
        <v/>
      </c>
      <c r="D635" s="179" t="str">
        <f>IF(CADA_PROD!D633="","",CADA_PROD!D633)</f>
        <v/>
      </c>
      <c r="E635" s="180" t="str">
        <f>IF(CADA_PROD!E633="","",CADA_PROD!E633)</f>
        <v/>
      </c>
      <c r="F635" s="180" t="str">
        <f>IF(CADA_PROD!D633="","",SUMIFS(MOVI_ENTR!I:I,MOVI_ENTR!D:D,D635,MOVI_ENTR!O:O,$E$5))</f>
        <v/>
      </c>
      <c r="G635" s="180" t="str">
        <f>IF(CADA_PROD!C633="","",SUMIFS(MOVI_SAID!H:H,MOVI_SAID!D:D,D635,MOVI_SAID!L:L,$E$5))</f>
        <v/>
      </c>
      <c r="H635" s="180" t="str">
        <f t="shared" si="18"/>
        <v/>
      </c>
      <c r="I635" s="179" t="str">
        <f>IF(CADA_PROD!C633="","",IFERROR(IF(H635&lt;=0,"Sem estoque",IF(H635/E635&lt;0.25,"Quase sem estoque",IF(H635/E635&lt;1.2,"Estoque baixo",IF(H635/E635&lt;2,"Estoque moderado","Estoque confortável")))),""))</f>
        <v/>
      </c>
      <c r="J635" s="182" t="str">
        <f>IF(CADA_PROD!C633="","",SUMIFS(MOVI_ENTR!M:M,MOVI_ENTR!D:D,D635,MOVI_ENTR!O:O,$E$5))</f>
        <v/>
      </c>
      <c r="K635" s="183" t="str">
        <f>IF(CADA_PROD!C633="","",IFERROR($J635/SUM($J$8:$J$1008),""))</f>
        <v/>
      </c>
      <c r="L635" s="183" t="str">
        <f>IF(CADA_PROD!C633="","",IFERROR(H635/SUM($H$8:$H$1008),""))</f>
        <v/>
      </c>
      <c r="M635" s="182" t="str">
        <f>IF(CADA_PROD!$C633="","",IFERROR(SUMIFS(MOVI_ENTR!M:M,MOVI_ENTR!D:D,D635,MOVI_ENTR!O:O,$E$5)/SUMIFS(MOVI_ENTR!I:I,MOVI_ENTR!D:D,D635,MOVI_ENTR!O:O,$E$5),0))</f>
        <v/>
      </c>
      <c r="N635" s="184" t="str">
        <f>IF(CADA_PROD!C633="","",G635/E635)</f>
        <v/>
      </c>
    </row>
    <row r="636" spans="2:14" ht="30" customHeight="1">
      <c r="B636" s="21">
        <f t="shared" si="19"/>
        <v>629</v>
      </c>
      <c r="C636" s="178" t="str">
        <f>IF(CADA_PROD!C634="","",CADA_PROD!C634)</f>
        <v/>
      </c>
      <c r="D636" s="179" t="str">
        <f>IF(CADA_PROD!D634="","",CADA_PROD!D634)</f>
        <v/>
      </c>
      <c r="E636" s="180" t="str">
        <f>IF(CADA_PROD!E634="","",CADA_PROD!E634)</f>
        <v/>
      </c>
      <c r="F636" s="180" t="str">
        <f>IF(CADA_PROD!D634="","",SUMIFS(MOVI_ENTR!I:I,MOVI_ENTR!D:D,D636,MOVI_ENTR!O:O,$E$5))</f>
        <v/>
      </c>
      <c r="G636" s="180" t="str">
        <f>IF(CADA_PROD!C634="","",SUMIFS(MOVI_SAID!H:H,MOVI_SAID!D:D,D636,MOVI_SAID!L:L,$E$5))</f>
        <v/>
      </c>
      <c r="H636" s="180" t="str">
        <f t="shared" si="18"/>
        <v/>
      </c>
      <c r="I636" s="179" t="str">
        <f>IF(CADA_PROD!C634="","",IFERROR(IF(H636&lt;=0,"Sem estoque",IF(H636/E636&lt;0.25,"Quase sem estoque",IF(H636/E636&lt;1.2,"Estoque baixo",IF(H636/E636&lt;2,"Estoque moderado","Estoque confortável")))),""))</f>
        <v/>
      </c>
      <c r="J636" s="182" t="str">
        <f>IF(CADA_PROD!C634="","",SUMIFS(MOVI_ENTR!M:M,MOVI_ENTR!D:D,D636,MOVI_ENTR!O:O,$E$5))</f>
        <v/>
      </c>
      <c r="K636" s="183" t="str">
        <f>IF(CADA_PROD!C634="","",IFERROR($J636/SUM($J$8:$J$1008),""))</f>
        <v/>
      </c>
      <c r="L636" s="183" t="str">
        <f>IF(CADA_PROD!C634="","",IFERROR(H636/SUM($H$8:$H$1008),""))</f>
        <v/>
      </c>
      <c r="M636" s="182" t="str">
        <f>IF(CADA_PROD!$C634="","",IFERROR(SUMIFS(MOVI_ENTR!M:M,MOVI_ENTR!D:D,D636,MOVI_ENTR!O:O,$E$5)/SUMIFS(MOVI_ENTR!I:I,MOVI_ENTR!D:D,D636,MOVI_ENTR!O:O,$E$5),0))</f>
        <v/>
      </c>
      <c r="N636" s="184" t="str">
        <f>IF(CADA_PROD!C634="","",G636/E636)</f>
        <v/>
      </c>
    </row>
    <row r="637" spans="2:14" ht="30" customHeight="1">
      <c r="B637" s="21">
        <f t="shared" si="19"/>
        <v>630</v>
      </c>
      <c r="C637" s="178" t="str">
        <f>IF(CADA_PROD!C635="","",CADA_PROD!C635)</f>
        <v/>
      </c>
      <c r="D637" s="179" t="str">
        <f>IF(CADA_PROD!D635="","",CADA_PROD!D635)</f>
        <v/>
      </c>
      <c r="E637" s="180" t="str">
        <f>IF(CADA_PROD!E635="","",CADA_PROD!E635)</f>
        <v/>
      </c>
      <c r="F637" s="180" t="str">
        <f>IF(CADA_PROD!D635="","",SUMIFS(MOVI_ENTR!I:I,MOVI_ENTR!D:D,D637,MOVI_ENTR!O:O,$E$5))</f>
        <v/>
      </c>
      <c r="G637" s="180" t="str">
        <f>IF(CADA_PROD!C635="","",SUMIFS(MOVI_SAID!H:H,MOVI_SAID!D:D,D637,MOVI_SAID!L:L,$E$5))</f>
        <v/>
      </c>
      <c r="H637" s="180" t="str">
        <f t="shared" si="18"/>
        <v/>
      </c>
      <c r="I637" s="179" t="str">
        <f>IF(CADA_PROD!C635="","",IFERROR(IF(H637&lt;=0,"Sem estoque",IF(H637/E637&lt;0.25,"Quase sem estoque",IF(H637/E637&lt;1.2,"Estoque baixo",IF(H637/E637&lt;2,"Estoque moderado","Estoque confortável")))),""))</f>
        <v/>
      </c>
      <c r="J637" s="182" t="str">
        <f>IF(CADA_PROD!C635="","",SUMIFS(MOVI_ENTR!M:M,MOVI_ENTR!D:D,D637,MOVI_ENTR!O:O,$E$5))</f>
        <v/>
      </c>
      <c r="K637" s="183" t="str">
        <f>IF(CADA_PROD!C635="","",IFERROR($J637/SUM($J$8:$J$1008),""))</f>
        <v/>
      </c>
      <c r="L637" s="183" t="str">
        <f>IF(CADA_PROD!C635="","",IFERROR(H637/SUM($H$8:$H$1008),""))</f>
        <v/>
      </c>
      <c r="M637" s="182" t="str">
        <f>IF(CADA_PROD!$C635="","",IFERROR(SUMIFS(MOVI_ENTR!M:M,MOVI_ENTR!D:D,D637,MOVI_ENTR!O:O,$E$5)/SUMIFS(MOVI_ENTR!I:I,MOVI_ENTR!D:D,D637,MOVI_ENTR!O:O,$E$5),0))</f>
        <v/>
      </c>
      <c r="N637" s="184" t="str">
        <f>IF(CADA_PROD!C635="","",G637/E637)</f>
        <v/>
      </c>
    </row>
    <row r="638" spans="2:14" ht="30" customHeight="1">
      <c r="B638" s="21">
        <f t="shared" si="19"/>
        <v>631</v>
      </c>
      <c r="C638" s="178" t="str">
        <f>IF(CADA_PROD!C636="","",CADA_PROD!C636)</f>
        <v/>
      </c>
      <c r="D638" s="179" t="str">
        <f>IF(CADA_PROD!D636="","",CADA_PROD!D636)</f>
        <v/>
      </c>
      <c r="E638" s="180" t="str">
        <f>IF(CADA_PROD!E636="","",CADA_PROD!E636)</f>
        <v/>
      </c>
      <c r="F638" s="180" t="str">
        <f>IF(CADA_PROD!D636="","",SUMIFS(MOVI_ENTR!I:I,MOVI_ENTR!D:D,D638,MOVI_ENTR!O:O,$E$5))</f>
        <v/>
      </c>
      <c r="G638" s="180" t="str">
        <f>IF(CADA_PROD!C636="","",SUMIFS(MOVI_SAID!H:H,MOVI_SAID!D:D,D638,MOVI_SAID!L:L,$E$5))</f>
        <v/>
      </c>
      <c r="H638" s="180" t="str">
        <f t="shared" si="18"/>
        <v/>
      </c>
      <c r="I638" s="179" t="str">
        <f>IF(CADA_PROD!C636="","",IFERROR(IF(H638&lt;=0,"Sem estoque",IF(H638/E638&lt;0.25,"Quase sem estoque",IF(H638/E638&lt;1.2,"Estoque baixo",IF(H638/E638&lt;2,"Estoque moderado","Estoque confortável")))),""))</f>
        <v/>
      </c>
      <c r="J638" s="182" t="str">
        <f>IF(CADA_PROD!C636="","",SUMIFS(MOVI_ENTR!M:M,MOVI_ENTR!D:D,D638,MOVI_ENTR!O:O,$E$5))</f>
        <v/>
      </c>
      <c r="K638" s="183" t="str">
        <f>IF(CADA_PROD!C636="","",IFERROR($J638/SUM($J$8:$J$1008),""))</f>
        <v/>
      </c>
      <c r="L638" s="183" t="str">
        <f>IF(CADA_PROD!C636="","",IFERROR(H638/SUM($H$8:$H$1008),""))</f>
        <v/>
      </c>
      <c r="M638" s="182" t="str">
        <f>IF(CADA_PROD!$C636="","",IFERROR(SUMIFS(MOVI_ENTR!M:M,MOVI_ENTR!D:D,D638,MOVI_ENTR!O:O,$E$5)/SUMIFS(MOVI_ENTR!I:I,MOVI_ENTR!D:D,D638,MOVI_ENTR!O:O,$E$5),0))</f>
        <v/>
      </c>
      <c r="N638" s="184" t="str">
        <f>IF(CADA_PROD!C636="","",G638/E638)</f>
        <v/>
      </c>
    </row>
    <row r="639" spans="2:14" ht="30" customHeight="1">
      <c r="B639" s="21">
        <f t="shared" si="19"/>
        <v>632</v>
      </c>
      <c r="C639" s="178" t="str">
        <f>IF(CADA_PROD!C637="","",CADA_PROD!C637)</f>
        <v/>
      </c>
      <c r="D639" s="179" t="str">
        <f>IF(CADA_PROD!D637="","",CADA_PROD!D637)</f>
        <v/>
      </c>
      <c r="E639" s="180" t="str">
        <f>IF(CADA_PROD!E637="","",CADA_PROD!E637)</f>
        <v/>
      </c>
      <c r="F639" s="180" t="str">
        <f>IF(CADA_PROD!D637="","",SUMIFS(MOVI_ENTR!I:I,MOVI_ENTR!D:D,D639,MOVI_ENTR!O:O,$E$5))</f>
        <v/>
      </c>
      <c r="G639" s="180" t="str">
        <f>IF(CADA_PROD!C637="","",SUMIFS(MOVI_SAID!H:H,MOVI_SAID!D:D,D639,MOVI_SAID!L:L,$E$5))</f>
        <v/>
      </c>
      <c r="H639" s="180" t="str">
        <f t="shared" si="18"/>
        <v/>
      </c>
      <c r="I639" s="179" t="str">
        <f>IF(CADA_PROD!C637="","",IFERROR(IF(H639&lt;=0,"Sem estoque",IF(H639/E639&lt;0.25,"Quase sem estoque",IF(H639/E639&lt;1.2,"Estoque baixo",IF(H639/E639&lt;2,"Estoque moderado","Estoque confortável")))),""))</f>
        <v/>
      </c>
      <c r="J639" s="182" t="str">
        <f>IF(CADA_PROD!C637="","",SUMIFS(MOVI_ENTR!M:M,MOVI_ENTR!D:D,D639,MOVI_ENTR!O:O,$E$5))</f>
        <v/>
      </c>
      <c r="K639" s="183" t="str">
        <f>IF(CADA_PROD!C637="","",IFERROR($J639/SUM($J$8:$J$1008),""))</f>
        <v/>
      </c>
      <c r="L639" s="183" t="str">
        <f>IF(CADA_PROD!C637="","",IFERROR(H639/SUM($H$8:$H$1008),""))</f>
        <v/>
      </c>
      <c r="M639" s="182" t="str">
        <f>IF(CADA_PROD!$C637="","",IFERROR(SUMIFS(MOVI_ENTR!M:M,MOVI_ENTR!D:D,D639,MOVI_ENTR!O:O,$E$5)/SUMIFS(MOVI_ENTR!I:I,MOVI_ENTR!D:D,D639,MOVI_ENTR!O:O,$E$5),0))</f>
        <v/>
      </c>
      <c r="N639" s="184" t="str">
        <f>IF(CADA_PROD!C637="","",G639/E639)</f>
        <v/>
      </c>
    </row>
    <row r="640" spans="2:14" ht="30" customHeight="1">
      <c r="B640" s="21">
        <f t="shared" si="19"/>
        <v>633</v>
      </c>
      <c r="C640" s="178" t="str">
        <f>IF(CADA_PROD!C638="","",CADA_PROD!C638)</f>
        <v/>
      </c>
      <c r="D640" s="179" t="str">
        <f>IF(CADA_PROD!D638="","",CADA_PROD!D638)</f>
        <v/>
      </c>
      <c r="E640" s="180" t="str">
        <f>IF(CADA_PROD!E638="","",CADA_PROD!E638)</f>
        <v/>
      </c>
      <c r="F640" s="180" t="str">
        <f>IF(CADA_PROD!D638="","",SUMIFS(MOVI_ENTR!I:I,MOVI_ENTR!D:D,D640,MOVI_ENTR!O:O,$E$5))</f>
        <v/>
      </c>
      <c r="G640" s="180" t="str">
        <f>IF(CADA_PROD!C638="","",SUMIFS(MOVI_SAID!H:H,MOVI_SAID!D:D,D640,MOVI_SAID!L:L,$E$5))</f>
        <v/>
      </c>
      <c r="H640" s="180" t="str">
        <f t="shared" si="18"/>
        <v/>
      </c>
      <c r="I640" s="179" t="str">
        <f>IF(CADA_PROD!C638="","",IFERROR(IF(H640&lt;=0,"Sem estoque",IF(H640/E640&lt;0.25,"Quase sem estoque",IF(H640/E640&lt;1.2,"Estoque baixo",IF(H640/E640&lt;2,"Estoque moderado","Estoque confortável")))),""))</f>
        <v/>
      </c>
      <c r="J640" s="182" t="str">
        <f>IF(CADA_PROD!C638="","",SUMIFS(MOVI_ENTR!M:M,MOVI_ENTR!D:D,D640,MOVI_ENTR!O:O,$E$5))</f>
        <v/>
      </c>
      <c r="K640" s="183" t="str">
        <f>IF(CADA_PROD!C638="","",IFERROR($J640/SUM($J$8:$J$1008),""))</f>
        <v/>
      </c>
      <c r="L640" s="183" t="str">
        <f>IF(CADA_PROD!C638="","",IFERROR(H640/SUM($H$8:$H$1008),""))</f>
        <v/>
      </c>
      <c r="M640" s="182" t="str">
        <f>IF(CADA_PROD!$C638="","",IFERROR(SUMIFS(MOVI_ENTR!M:M,MOVI_ENTR!D:D,D640,MOVI_ENTR!O:O,$E$5)/SUMIFS(MOVI_ENTR!I:I,MOVI_ENTR!D:D,D640,MOVI_ENTR!O:O,$E$5),0))</f>
        <v/>
      </c>
      <c r="N640" s="184" t="str">
        <f>IF(CADA_PROD!C638="","",G640/E640)</f>
        <v/>
      </c>
    </row>
    <row r="641" spans="2:14" ht="30" customHeight="1">
      <c r="B641" s="21">
        <f t="shared" si="19"/>
        <v>634</v>
      </c>
      <c r="C641" s="178" t="str">
        <f>IF(CADA_PROD!C639="","",CADA_PROD!C639)</f>
        <v/>
      </c>
      <c r="D641" s="179" t="str">
        <f>IF(CADA_PROD!D639="","",CADA_PROD!D639)</f>
        <v/>
      </c>
      <c r="E641" s="180" t="str">
        <f>IF(CADA_PROD!E639="","",CADA_PROD!E639)</f>
        <v/>
      </c>
      <c r="F641" s="180" t="str">
        <f>IF(CADA_PROD!D639="","",SUMIFS(MOVI_ENTR!I:I,MOVI_ENTR!D:D,D641,MOVI_ENTR!O:O,$E$5))</f>
        <v/>
      </c>
      <c r="G641" s="180" t="str">
        <f>IF(CADA_PROD!C639="","",SUMIFS(MOVI_SAID!H:H,MOVI_SAID!D:D,D641,MOVI_SAID!L:L,$E$5))</f>
        <v/>
      </c>
      <c r="H641" s="180" t="str">
        <f t="shared" si="18"/>
        <v/>
      </c>
      <c r="I641" s="179" t="str">
        <f>IF(CADA_PROD!C639="","",IFERROR(IF(H641&lt;=0,"Sem estoque",IF(H641/E641&lt;0.25,"Quase sem estoque",IF(H641/E641&lt;1.2,"Estoque baixo",IF(H641/E641&lt;2,"Estoque moderado","Estoque confortável")))),""))</f>
        <v/>
      </c>
      <c r="J641" s="182" t="str">
        <f>IF(CADA_PROD!C639="","",SUMIFS(MOVI_ENTR!M:M,MOVI_ENTR!D:D,D641,MOVI_ENTR!O:O,$E$5))</f>
        <v/>
      </c>
      <c r="K641" s="183" t="str">
        <f>IF(CADA_PROD!C639="","",IFERROR($J641/SUM($J$8:$J$1008),""))</f>
        <v/>
      </c>
      <c r="L641" s="183" t="str">
        <f>IF(CADA_PROD!C639="","",IFERROR(H641/SUM($H$8:$H$1008),""))</f>
        <v/>
      </c>
      <c r="M641" s="182" t="str">
        <f>IF(CADA_PROD!$C639="","",IFERROR(SUMIFS(MOVI_ENTR!M:M,MOVI_ENTR!D:D,D641,MOVI_ENTR!O:O,$E$5)/SUMIFS(MOVI_ENTR!I:I,MOVI_ENTR!D:D,D641,MOVI_ENTR!O:O,$E$5),0))</f>
        <v/>
      </c>
      <c r="N641" s="184" t="str">
        <f>IF(CADA_PROD!C639="","",G641/E641)</f>
        <v/>
      </c>
    </row>
    <row r="642" spans="2:14" ht="30" customHeight="1">
      <c r="B642" s="21">
        <f t="shared" si="19"/>
        <v>635</v>
      </c>
      <c r="C642" s="178" t="str">
        <f>IF(CADA_PROD!C640="","",CADA_PROD!C640)</f>
        <v/>
      </c>
      <c r="D642" s="179" t="str">
        <f>IF(CADA_PROD!D640="","",CADA_PROD!D640)</f>
        <v/>
      </c>
      <c r="E642" s="180" t="str">
        <f>IF(CADA_PROD!E640="","",CADA_PROD!E640)</f>
        <v/>
      </c>
      <c r="F642" s="180" t="str">
        <f>IF(CADA_PROD!D640="","",SUMIFS(MOVI_ENTR!I:I,MOVI_ENTR!D:D,D642,MOVI_ENTR!O:O,$E$5))</f>
        <v/>
      </c>
      <c r="G642" s="180" t="str">
        <f>IF(CADA_PROD!C640="","",SUMIFS(MOVI_SAID!H:H,MOVI_SAID!D:D,D642,MOVI_SAID!L:L,$E$5))</f>
        <v/>
      </c>
      <c r="H642" s="180" t="str">
        <f t="shared" si="18"/>
        <v/>
      </c>
      <c r="I642" s="179" t="str">
        <f>IF(CADA_PROD!C640="","",IFERROR(IF(H642&lt;=0,"Sem estoque",IF(H642/E642&lt;0.25,"Quase sem estoque",IF(H642/E642&lt;1.2,"Estoque baixo",IF(H642/E642&lt;2,"Estoque moderado","Estoque confortável")))),""))</f>
        <v/>
      </c>
      <c r="J642" s="182" t="str">
        <f>IF(CADA_PROD!C640="","",SUMIFS(MOVI_ENTR!M:M,MOVI_ENTR!D:D,D642,MOVI_ENTR!O:O,$E$5))</f>
        <v/>
      </c>
      <c r="K642" s="183" t="str">
        <f>IF(CADA_PROD!C640="","",IFERROR($J642/SUM($J$8:$J$1008),""))</f>
        <v/>
      </c>
      <c r="L642" s="183" t="str">
        <f>IF(CADA_PROD!C640="","",IFERROR(H642/SUM($H$8:$H$1008),""))</f>
        <v/>
      </c>
      <c r="M642" s="182" t="str">
        <f>IF(CADA_PROD!$C640="","",IFERROR(SUMIFS(MOVI_ENTR!M:M,MOVI_ENTR!D:D,D642,MOVI_ENTR!O:O,$E$5)/SUMIFS(MOVI_ENTR!I:I,MOVI_ENTR!D:D,D642,MOVI_ENTR!O:O,$E$5),0))</f>
        <v/>
      </c>
      <c r="N642" s="184" t="str">
        <f>IF(CADA_PROD!C640="","",G642/E642)</f>
        <v/>
      </c>
    </row>
    <row r="643" spans="2:14" ht="30" customHeight="1">
      <c r="B643" s="21">
        <f t="shared" si="19"/>
        <v>636</v>
      </c>
      <c r="C643" s="178" t="str">
        <f>IF(CADA_PROD!C641="","",CADA_PROD!C641)</f>
        <v/>
      </c>
      <c r="D643" s="179" t="str">
        <f>IF(CADA_PROD!D641="","",CADA_PROD!D641)</f>
        <v/>
      </c>
      <c r="E643" s="180" t="str">
        <f>IF(CADA_PROD!E641="","",CADA_PROD!E641)</f>
        <v/>
      </c>
      <c r="F643" s="180" t="str">
        <f>IF(CADA_PROD!D641="","",SUMIFS(MOVI_ENTR!I:I,MOVI_ENTR!D:D,D643,MOVI_ENTR!O:O,$E$5))</f>
        <v/>
      </c>
      <c r="G643" s="180" t="str">
        <f>IF(CADA_PROD!C641="","",SUMIFS(MOVI_SAID!H:H,MOVI_SAID!D:D,D643,MOVI_SAID!L:L,$E$5))</f>
        <v/>
      </c>
      <c r="H643" s="180" t="str">
        <f t="shared" si="18"/>
        <v/>
      </c>
      <c r="I643" s="179" t="str">
        <f>IF(CADA_PROD!C641="","",IFERROR(IF(H643&lt;=0,"Sem estoque",IF(H643/E643&lt;0.25,"Quase sem estoque",IF(H643/E643&lt;1.2,"Estoque baixo",IF(H643/E643&lt;2,"Estoque moderado","Estoque confortável")))),""))</f>
        <v/>
      </c>
      <c r="J643" s="182" t="str">
        <f>IF(CADA_PROD!C641="","",SUMIFS(MOVI_ENTR!M:M,MOVI_ENTR!D:D,D643,MOVI_ENTR!O:O,$E$5))</f>
        <v/>
      </c>
      <c r="K643" s="183" t="str">
        <f>IF(CADA_PROD!C641="","",IFERROR($J643/SUM($J$8:$J$1008),""))</f>
        <v/>
      </c>
      <c r="L643" s="183" t="str">
        <f>IF(CADA_PROD!C641="","",IFERROR(H643/SUM($H$8:$H$1008),""))</f>
        <v/>
      </c>
      <c r="M643" s="182" t="str">
        <f>IF(CADA_PROD!$C641="","",IFERROR(SUMIFS(MOVI_ENTR!M:M,MOVI_ENTR!D:D,D643,MOVI_ENTR!O:O,$E$5)/SUMIFS(MOVI_ENTR!I:I,MOVI_ENTR!D:D,D643,MOVI_ENTR!O:O,$E$5),0))</f>
        <v/>
      </c>
      <c r="N643" s="184" t="str">
        <f>IF(CADA_PROD!C641="","",G643/E643)</f>
        <v/>
      </c>
    </row>
    <row r="644" spans="2:14" ht="30" customHeight="1">
      <c r="B644" s="21">
        <f t="shared" si="19"/>
        <v>637</v>
      </c>
      <c r="C644" s="178" t="str">
        <f>IF(CADA_PROD!C642="","",CADA_PROD!C642)</f>
        <v/>
      </c>
      <c r="D644" s="179" t="str">
        <f>IF(CADA_PROD!D642="","",CADA_PROD!D642)</f>
        <v/>
      </c>
      <c r="E644" s="180" t="str">
        <f>IF(CADA_PROD!E642="","",CADA_PROD!E642)</f>
        <v/>
      </c>
      <c r="F644" s="180" t="str">
        <f>IF(CADA_PROD!D642="","",SUMIFS(MOVI_ENTR!I:I,MOVI_ENTR!D:D,D644,MOVI_ENTR!O:O,$E$5))</f>
        <v/>
      </c>
      <c r="G644" s="180" t="str">
        <f>IF(CADA_PROD!C642="","",SUMIFS(MOVI_SAID!H:H,MOVI_SAID!D:D,D644,MOVI_SAID!L:L,$E$5))</f>
        <v/>
      </c>
      <c r="H644" s="180" t="str">
        <f t="shared" si="18"/>
        <v/>
      </c>
      <c r="I644" s="179" t="str">
        <f>IF(CADA_PROD!C642="","",IFERROR(IF(H644&lt;=0,"Sem estoque",IF(H644/E644&lt;0.25,"Quase sem estoque",IF(H644/E644&lt;1.2,"Estoque baixo",IF(H644/E644&lt;2,"Estoque moderado","Estoque confortável")))),""))</f>
        <v/>
      </c>
      <c r="J644" s="182" t="str">
        <f>IF(CADA_PROD!C642="","",SUMIFS(MOVI_ENTR!M:M,MOVI_ENTR!D:D,D644,MOVI_ENTR!O:O,$E$5))</f>
        <v/>
      </c>
      <c r="K644" s="183" t="str">
        <f>IF(CADA_PROD!C642="","",IFERROR($J644/SUM($J$8:$J$1008),""))</f>
        <v/>
      </c>
      <c r="L644" s="183" t="str">
        <f>IF(CADA_PROD!C642="","",IFERROR(H644/SUM($H$8:$H$1008),""))</f>
        <v/>
      </c>
      <c r="M644" s="182" t="str">
        <f>IF(CADA_PROD!$C642="","",IFERROR(SUMIFS(MOVI_ENTR!M:M,MOVI_ENTR!D:D,D644,MOVI_ENTR!O:O,$E$5)/SUMIFS(MOVI_ENTR!I:I,MOVI_ENTR!D:D,D644,MOVI_ENTR!O:O,$E$5),0))</f>
        <v/>
      </c>
      <c r="N644" s="184" t="str">
        <f>IF(CADA_PROD!C642="","",G644/E644)</f>
        <v/>
      </c>
    </row>
    <row r="645" spans="2:14" ht="30" customHeight="1">
      <c r="B645" s="21">
        <f t="shared" si="19"/>
        <v>638</v>
      </c>
      <c r="C645" s="178" t="str">
        <f>IF(CADA_PROD!C643="","",CADA_PROD!C643)</f>
        <v/>
      </c>
      <c r="D645" s="179" t="str">
        <f>IF(CADA_PROD!D643="","",CADA_PROD!D643)</f>
        <v/>
      </c>
      <c r="E645" s="180" t="str">
        <f>IF(CADA_PROD!E643="","",CADA_PROD!E643)</f>
        <v/>
      </c>
      <c r="F645" s="180" t="str">
        <f>IF(CADA_PROD!D643="","",SUMIFS(MOVI_ENTR!I:I,MOVI_ENTR!D:D,D645,MOVI_ENTR!O:O,$E$5))</f>
        <v/>
      </c>
      <c r="G645" s="180" t="str">
        <f>IF(CADA_PROD!C643="","",SUMIFS(MOVI_SAID!H:H,MOVI_SAID!D:D,D645,MOVI_SAID!L:L,$E$5))</f>
        <v/>
      </c>
      <c r="H645" s="180" t="str">
        <f t="shared" si="18"/>
        <v/>
      </c>
      <c r="I645" s="179" t="str">
        <f>IF(CADA_PROD!C643="","",IFERROR(IF(H645&lt;=0,"Sem estoque",IF(H645/E645&lt;0.25,"Quase sem estoque",IF(H645/E645&lt;1.2,"Estoque baixo",IF(H645/E645&lt;2,"Estoque moderado","Estoque confortável")))),""))</f>
        <v/>
      </c>
      <c r="J645" s="182" t="str">
        <f>IF(CADA_PROD!C643="","",SUMIFS(MOVI_ENTR!M:M,MOVI_ENTR!D:D,D645,MOVI_ENTR!O:O,$E$5))</f>
        <v/>
      </c>
      <c r="K645" s="183" t="str">
        <f>IF(CADA_PROD!C643="","",IFERROR($J645/SUM($J$8:$J$1008),""))</f>
        <v/>
      </c>
      <c r="L645" s="183" t="str">
        <f>IF(CADA_PROD!C643="","",IFERROR(H645/SUM($H$8:$H$1008),""))</f>
        <v/>
      </c>
      <c r="M645" s="182" t="str">
        <f>IF(CADA_PROD!$C643="","",IFERROR(SUMIFS(MOVI_ENTR!M:M,MOVI_ENTR!D:D,D645,MOVI_ENTR!O:O,$E$5)/SUMIFS(MOVI_ENTR!I:I,MOVI_ENTR!D:D,D645,MOVI_ENTR!O:O,$E$5),0))</f>
        <v/>
      </c>
      <c r="N645" s="184" t="str">
        <f>IF(CADA_PROD!C643="","",G645/E645)</f>
        <v/>
      </c>
    </row>
    <row r="646" spans="2:14" ht="30" customHeight="1">
      <c r="B646" s="21">
        <f t="shared" si="19"/>
        <v>639</v>
      </c>
      <c r="C646" s="178" t="str">
        <f>IF(CADA_PROD!C644="","",CADA_PROD!C644)</f>
        <v/>
      </c>
      <c r="D646" s="179" t="str">
        <f>IF(CADA_PROD!D644="","",CADA_PROD!D644)</f>
        <v/>
      </c>
      <c r="E646" s="180" t="str">
        <f>IF(CADA_PROD!E644="","",CADA_PROD!E644)</f>
        <v/>
      </c>
      <c r="F646" s="180" t="str">
        <f>IF(CADA_PROD!D644="","",SUMIFS(MOVI_ENTR!I:I,MOVI_ENTR!D:D,D646,MOVI_ENTR!O:O,$E$5))</f>
        <v/>
      </c>
      <c r="G646" s="180" t="str">
        <f>IF(CADA_PROD!C644="","",SUMIFS(MOVI_SAID!H:H,MOVI_SAID!D:D,D646,MOVI_SAID!L:L,$E$5))</f>
        <v/>
      </c>
      <c r="H646" s="180" t="str">
        <f t="shared" si="18"/>
        <v/>
      </c>
      <c r="I646" s="179" t="str">
        <f>IF(CADA_PROD!C644="","",IFERROR(IF(H646&lt;=0,"Sem estoque",IF(H646/E646&lt;0.25,"Quase sem estoque",IF(H646/E646&lt;1.2,"Estoque baixo",IF(H646/E646&lt;2,"Estoque moderado","Estoque confortável")))),""))</f>
        <v/>
      </c>
      <c r="J646" s="182" t="str">
        <f>IF(CADA_PROD!C644="","",SUMIFS(MOVI_ENTR!M:M,MOVI_ENTR!D:D,D646,MOVI_ENTR!O:O,$E$5))</f>
        <v/>
      </c>
      <c r="K646" s="183" t="str">
        <f>IF(CADA_PROD!C644="","",IFERROR($J646/SUM($J$8:$J$1008),""))</f>
        <v/>
      </c>
      <c r="L646" s="183" t="str">
        <f>IF(CADA_PROD!C644="","",IFERROR(H646/SUM($H$8:$H$1008),""))</f>
        <v/>
      </c>
      <c r="M646" s="182" t="str">
        <f>IF(CADA_PROD!$C644="","",IFERROR(SUMIFS(MOVI_ENTR!M:M,MOVI_ENTR!D:D,D646,MOVI_ENTR!O:O,$E$5)/SUMIFS(MOVI_ENTR!I:I,MOVI_ENTR!D:D,D646,MOVI_ENTR!O:O,$E$5),0))</f>
        <v/>
      </c>
      <c r="N646" s="184" t="str">
        <f>IF(CADA_PROD!C644="","",G646/E646)</f>
        <v/>
      </c>
    </row>
    <row r="647" spans="2:14" ht="30" customHeight="1">
      <c r="B647" s="21">
        <f t="shared" si="19"/>
        <v>640</v>
      </c>
      <c r="C647" s="178" t="str">
        <f>IF(CADA_PROD!C645="","",CADA_PROD!C645)</f>
        <v/>
      </c>
      <c r="D647" s="179" t="str">
        <f>IF(CADA_PROD!D645="","",CADA_PROD!D645)</f>
        <v/>
      </c>
      <c r="E647" s="180" t="str">
        <f>IF(CADA_PROD!E645="","",CADA_PROD!E645)</f>
        <v/>
      </c>
      <c r="F647" s="180" t="str">
        <f>IF(CADA_PROD!D645="","",SUMIFS(MOVI_ENTR!I:I,MOVI_ENTR!D:D,D647,MOVI_ENTR!O:O,$E$5))</f>
        <v/>
      </c>
      <c r="G647" s="180" t="str">
        <f>IF(CADA_PROD!C645="","",SUMIFS(MOVI_SAID!H:H,MOVI_SAID!D:D,D647,MOVI_SAID!L:L,$E$5))</f>
        <v/>
      </c>
      <c r="H647" s="180" t="str">
        <f t="shared" si="18"/>
        <v/>
      </c>
      <c r="I647" s="179" t="str">
        <f>IF(CADA_PROD!C645="","",IFERROR(IF(H647&lt;=0,"Sem estoque",IF(H647/E647&lt;0.25,"Quase sem estoque",IF(H647/E647&lt;1.2,"Estoque baixo",IF(H647/E647&lt;2,"Estoque moderado","Estoque confortável")))),""))</f>
        <v/>
      </c>
      <c r="J647" s="182" t="str">
        <f>IF(CADA_PROD!C645="","",SUMIFS(MOVI_ENTR!M:M,MOVI_ENTR!D:D,D647,MOVI_ENTR!O:O,$E$5))</f>
        <v/>
      </c>
      <c r="K647" s="183" t="str">
        <f>IF(CADA_PROD!C645="","",IFERROR($J647/SUM($J$8:$J$1008),""))</f>
        <v/>
      </c>
      <c r="L647" s="183" t="str">
        <f>IF(CADA_PROD!C645="","",IFERROR(H647/SUM($H$8:$H$1008),""))</f>
        <v/>
      </c>
      <c r="M647" s="182" t="str">
        <f>IF(CADA_PROD!$C645="","",IFERROR(SUMIFS(MOVI_ENTR!M:M,MOVI_ENTR!D:D,D647,MOVI_ENTR!O:O,$E$5)/SUMIFS(MOVI_ENTR!I:I,MOVI_ENTR!D:D,D647,MOVI_ENTR!O:O,$E$5),0))</f>
        <v/>
      </c>
      <c r="N647" s="184" t="str">
        <f>IF(CADA_PROD!C645="","",G647/E647)</f>
        <v/>
      </c>
    </row>
    <row r="648" spans="2:14" ht="30" customHeight="1">
      <c r="B648" s="21">
        <f t="shared" si="19"/>
        <v>641</v>
      </c>
      <c r="C648" s="178" t="str">
        <f>IF(CADA_PROD!C646="","",CADA_PROD!C646)</f>
        <v/>
      </c>
      <c r="D648" s="179" t="str">
        <f>IF(CADA_PROD!D646="","",CADA_PROD!D646)</f>
        <v/>
      </c>
      <c r="E648" s="180" t="str">
        <f>IF(CADA_PROD!E646="","",CADA_PROD!E646)</f>
        <v/>
      </c>
      <c r="F648" s="180" t="str">
        <f>IF(CADA_PROD!D646="","",SUMIFS(MOVI_ENTR!I:I,MOVI_ENTR!D:D,D648,MOVI_ENTR!O:O,$E$5))</f>
        <v/>
      </c>
      <c r="G648" s="180" t="str">
        <f>IF(CADA_PROD!C646="","",SUMIFS(MOVI_SAID!H:H,MOVI_SAID!D:D,D648,MOVI_SAID!L:L,$E$5))</f>
        <v/>
      </c>
      <c r="H648" s="180" t="str">
        <f t="shared" si="18"/>
        <v/>
      </c>
      <c r="I648" s="179" t="str">
        <f>IF(CADA_PROD!C646="","",IFERROR(IF(H648&lt;=0,"Sem estoque",IF(H648/E648&lt;0.25,"Quase sem estoque",IF(H648/E648&lt;1.2,"Estoque baixo",IF(H648/E648&lt;2,"Estoque moderado","Estoque confortável")))),""))</f>
        <v/>
      </c>
      <c r="J648" s="182" t="str">
        <f>IF(CADA_PROD!C646="","",SUMIFS(MOVI_ENTR!M:M,MOVI_ENTR!D:D,D648,MOVI_ENTR!O:O,$E$5))</f>
        <v/>
      </c>
      <c r="K648" s="183" t="str">
        <f>IF(CADA_PROD!C646="","",IFERROR($J648/SUM($J$8:$J$1008),""))</f>
        <v/>
      </c>
      <c r="L648" s="183" t="str">
        <f>IF(CADA_PROD!C646="","",IFERROR(H648/SUM($H$8:$H$1008),""))</f>
        <v/>
      </c>
      <c r="M648" s="182" t="str">
        <f>IF(CADA_PROD!$C646="","",IFERROR(SUMIFS(MOVI_ENTR!M:M,MOVI_ENTR!D:D,D648,MOVI_ENTR!O:O,$E$5)/SUMIFS(MOVI_ENTR!I:I,MOVI_ENTR!D:D,D648,MOVI_ENTR!O:O,$E$5),0))</f>
        <v/>
      </c>
      <c r="N648" s="184" t="str">
        <f>IF(CADA_PROD!C646="","",G648/E648)</f>
        <v/>
      </c>
    </row>
    <row r="649" spans="2:14" ht="30" customHeight="1">
      <c r="B649" s="21">
        <f t="shared" si="19"/>
        <v>642</v>
      </c>
      <c r="C649" s="178" t="str">
        <f>IF(CADA_PROD!C647="","",CADA_PROD!C647)</f>
        <v/>
      </c>
      <c r="D649" s="179" t="str">
        <f>IF(CADA_PROD!D647="","",CADA_PROD!D647)</f>
        <v/>
      </c>
      <c r="E649" s="180" t="str">
        <f>IF(CADA_PROD!E647="","",CADA_PROD!E647)</f>
        <v/>
      </c>
      <c r="F649" s="180" t="str">
        <f>IF(CADA_PROD!D647="","",SUMIFS(MOVI_ENTR!I:I,MOVI_ENTR!D:D,D649,MOVI_ENTR!O:O,$E$5))</f>
        <v/>
      </c>
      <c r="G649" s="180" t="str">
        <f>IF(CADA_PROD!C647="","",SUMIFS(MOVI_SAID!H:H,MOVI_SAID!D:D,D649,MOVI_SAID!L:L,$E$5))</f>
        <v/>
      </c>
      <c r="H649" s="180" t="str">
        <f t="shared" ref="H649:H712" si="20">IFERROR(F649-G649,"")</f>
        <v/>
      </c>
      <c r="I649" s="179" t="str">
        <f>IF(CADA_PROD!C647="","",IFERROR(IF(H649&lt;=0,"Sem estoque",IF(H649/E649&lt;0.25,"Quase sem estoque",IF(H649/E649&lt;1.2,"Estoque baixo",IF(H649/E649&lt;2,"Estoque moderado","Estoque confortável")))),""))</f>
        <v/>
      </c>
      <c r="J649" s="182" t="str">
        <f>IF(CADA_PROD!C647="","",SUMIFS(MOVI_ENTR!M:M,MOVI_ENTR!D:D,D649,MOVI_ENTR!O:O,$E$5))</f>
        <v/>
      </c>
      <c r="K649" s="183" t="str">
        <f>IF(CADA_PROD!C647="","",IFERROR($J649/SUM($J$8:$J$1008),""))</f>
        <v/>
      </c>
      <c r="L649" s="183" t="str">
        <f>IF(CADA_PROD!C647="","",IFERROR(H649/SUM($H$8:$H$1008),""))</f>
        <v/>
      </c>
      <c r="M649" s="182" t="str">
        <f>IF(CADA_PROD!$C647="","",IFERROR(SUMIFS(MOVI_ENTR!M:M,MOVI_ENTR!D:D,D649,MOVI_ENTR!O:O,$E$5)/SUMIFS(MOVI_ENTR!I:I,MOVI_ENTR!D:D,D649,MOVI_ENTR!O:O,$E$5),0))</f>
        <v/>
      </c>
      <c r="N649" s="184" t="str">
        <f>IF(CADA_PROD!C647="","",G649/E649)</f>
        <v/>
      </c>
    </row>
    <row r="650" spans="2:14" ht="30" customHeight="1">
      <c r="B650" s="21">
        <f t="shared" ref="B650:B713" si="21">B649+1</f>
        <v>643</v>
      </c>
      <c r="C650" s="178" t="str">
        <f>IF(CADA_PROD!C648="","",CADA_PROD!C648)</f>
        <v/>
      </c>
      <c r="D650" s="179" t="str">
        <f>IF(CADA_PROD!D648="","",CADA_PROD!D648)</f>
        <v/>
      </c>
      <c r="E650" s="180" t="str">
        <f>IF(CADA_PROD!E648="","",CADA_PROD!E648)</f>
        <v/>
      </c>
      <c r="F650" s="180" t="str">
        <f>IF(CADA_PROD!D648="","",SUMIFS(MOVI_ENTR!I:I,MOVI_ENTR!D:D,D650,MOVI_ENTR!O:O,$E$5))</f>
        <v/>
      </c>
      <c r="G650" s="180" t="str">
        <f>IF(CADA_PROD!C648="","",SUMIFS(MOVI_SAID!H:H,MOVI_SAID!D:D,D650,MOVI_SAID!L:L,$E$5))</f>
        <v/>
      </c>
      <c r="H650" s="180" t="str">
        <f t="shared" si="20"/>
        <v/>
      </c>
      <c r="I650" s="179" t="str">
        <f>IF(CADA_PROD!C648="","",IFERROR(IF(H650&lt;=0,"Sem estoque",IF(H650/E650&lt;0.25,"Quase sem estoque",IF(H650/E650&lt;1.2,"Estoque baixo",IF(H650/E650&lt;2,"Estoque moderado","Estoque confortável")))),""))</f>
        <v/>
      </c>
      <c r="J650" s="182" t="str">
        <f>IF(CADA_PROD!C648="","",SUMIFS(MOVI_ENTR!M:M,MOVI_ENTR!D:D,D650,MOVI_ENTR!O:O,$E$5))</f>
        <v/>
      </c>
      <c r="K650" s="183" t="str">
        <f>IF(CADA_PROD!C648="","",IFERROR($J650/SUM($J$8:$J$1008),""))</f>
        <v/>
      </c>
      <c r="L650" s="183" t="str">
        <f>IF(CADA_PROD!C648="","",IFERROR(H650/SUM($H$8:$H$1008),""))</f>
        <v/>
      </c>
      <c r="M650" s="182" t="str">
        <f>IF(CADA_PROD!$C648="","",IFERROR(SUMIFS(MOVI_ENTR!M:M,MOVI_ENTR!D:D,D650,MOVI_ENTR!O:O,$E$5)/SUMIFS(MOVI_ENTR!I:I,MOVI_ENTR!D:D,D650,MOVI_ENTR!O:O,$E$5),0))</f>
        <v/>
      </c>
      <c r="N650" s="184" t="str">
        <f>IF(CADA_PROD!C648="","",G650/E650)</f>
        <v/>
      </c>
    </row>
    <row r="651" spans="2:14" ht="30" customHeight="1">
      <c r="B651" s="21">
        <f t="shared" si="21"/>
        <v>644</v>
      </c>
      <c r="C651" s="178" t="str">
        <f>IF(CADA_PROD!C649="","",CADA_PROD!C649)</f>
        <v/>
      </c>
      <c r="D651" s="179" t="str">
        <f>IF(CADA_PROD!D649="","",CADA_PROD!D649)</f>
        <v/>
      </c>
      <c r="E651" s="180" t="str">
        <f>IF(CADA_PROD!E649="","",CADA_PROD!E649)</f>
        <v/>
      </c>
      <c r="F651" s="180" t="str">
        <f>IF(CADA_PROD!D649="","",SUMIFS(MOVI_ENTR!I:I,MOVI_ENTR!D:D,D651,MOVI_ENTR!O:O,$E$5))</f>
        <v/>
      </c>
      <c r="G651" s="180" t="str">
        <f>IF(CADA_PROD!C649="","",SUMIFS(MOVI_SAID!H:H,MOVI_SAID!D:D,D651,MOVI_SAID!L:L,$E$5))</f>
        <v/>
      </c>
      <c r="H651" s="180" t="str">
        <f t="shared" si="20"/>
        <v/>
      </c>
      <c r="I651" s="179" t="str">
        <f>IF(CADA_PROD!C649="","",IFERROR(IF(H651&lt;=0,"Sem estoque",IF(H651/E651&lt;0.25,"Quase sem estoque",IF(H651/E651&lt;1.2,"Estoque baixo",IF(H651/E651&lt;2,"Estoque moderado","Estoque confortável")))),""))</f>
        <v/>
      </c>
      <c r="J651" s="182" t="str">
        <f>IF(CADA_PROD!C649="","",SUMIFS(MOVI_ENTR!M:M,MOVI_ENTR!D:D,D651,MOVI_ENTR!O:O,$E$5))</f>
        <v/>
      </c>
      <c r="K651" s="183" t="str">
        <f>IF(CADA_PROD!C649="","",IFERROR($J651/SUM($J$8:$J$1008),""))</f>
        <v/>
      </c>
      <c r="L651" s="183" t="str">
        <f>IF(CADA_PROD!C649="","",IFERROR(H651/SUM($H$8:$H$1008),""))</f>
        <v/>
      </c>
      <c r="M651" s="182" t="str">
        <f>IF(CADA_PROD!$C649="","",IFERROR(SUMIFS(MOVI_ENTR!M:M,MOVI_ENTR!D:D,D651,MOVI_ENTR!O:O,$E$5)/SUMIFS(MOVI_ENTR!I:I,MOVI_ENTR!D:D,D651,MOVI_ENTR!O:O,$E$5),0))</f>
        <v/>
      </c>
      <c r="N651" s="184" t="str">
        <f>IF(CADA_PROD!C649="","",G651/E651)</f>
        <v/>
      </c>
    </row>
    <row r="652" spans="2:14" ht="30" customHeight="1">
      <c r="B652" s="21">
        <f t="shared" si="21"/>
        <v>645</v>
      </c>
      <c r="C652" s="178" t="str">
        <f>IF(CADA_PROD!C650="","",CADA_PROD!C650)</f>
        <v/>
      </c>
      <c r="D652" s="179" t="str">
        <f>IF(CADA_PROD!D650="","",CADA_PROD!D650)</f>
        <v/>
      </c>
      <c r="E652" s="180" t="str">
        <f>IF(CADA_PROD!E650="","",CADA_PROD!E650)</f>
        <v/>
      </c>
      <c r="F652" s="180" t="str">
        <f>IF(CADA_PROD!D650="","",SUMIFS(MOVI_ENTR!I:I,MOVI_ENTR!D:D,D652,MOVI_ENTR!O:O,$E$5))</f>
        <v/>
      </c>
      <c r="G652" s="180" t="str">
        <f>IF(CADA_PROD!C650="","",SUMIFS(MOVI_SAID!H:H,MOVI_SAID!D:D,D652,MOVI_SAID!L:L,$E$5))</f>
        <v/>
      </c>
      <c r="H652" s="180" t="str">
        <f t="shared" si="20"/>
        <v/>
      </c>
      <c r="I652" s="179" t="str">
        <f>IF(CADA_PROD!C650="","",IFERROR(IF(H652&lt;=0,"Sem estoque",IF(H652/E652&lt;0.25,"Quase sem estoque",IF(H652/E652&lt;1.2,"Estoque baixo",IF(H652/E652&lt;2,"Estoque moderado","Estoque confortável")))),""))</f>
        <v/>
      </c>
      <c r="J652" s="182" t="str">
        <f>IF(CADA_PROD!C650="","",SUMIFS(MOVI_ENTR!M:M,MOVI_ENTR!D:D,D652,MOVI_ENTR!O:O,$E$5))</f>
        <v/>
      </c>
      <c r="K652" s="183" t="str">
        <f>IF(CADA_PROD!C650="","",IFERROR($J652/SUM($J$8:$J$1008),""))</f>
        <v/>
      </c>
      <c r="L652" s="183" t="str">
        <f>IF(CADA_PROD!C650="","",IFERROR(H652/SUM($H$8:$H$1008),""))</f>
        <v/>
      </c>
      <c r="M652" s="182" t="str">
        <f>IF(CADA_PROD!$C650="","",IFERROR(SUMIFS(MOVI_ENTR!M:M,MOVI_ENTR!D:D,D652,MOVI_ENTR!O:O,$E$5)/SUMIFS(MOVI_ENTR!I:I,MOVI_ENTR!D:D,D652,MOVI_ENTR!O:O,$E$5),0))</f>
        <v/>
      </c>
      <c r="N652" s="184" t="str">
        <f>IF(CADA_PROD!C650="","",G652/E652)</f>
        <v/>
      </c>
    </row>
    <row r="653" spans="2:14" ht="30" customHeight="1">
      <c r="B653" s="21">
        <f t="shared" si="21"/>
        <v>646</v>
      </c>
      <c r="C653" s="178" t="str">
        <f>IF(CADA_PROD!C651="","",CADA_PROD!C651)</f>
        <v/>
      </c>
      <c r="D653" s="179" t="str">
        <f>IF(CADA_PROD!D651="","",CADA_PROD!D651)</f>
        <v/>
      </c>
      <c r="E653" s="180" t="str">
        <f>IF(CADA_PROD!E651="","",CADA_PROD!E651)</f>
        <v/>
      </c>
      <c r="F653" s="180" t="str">
        <f>IF(CADA_PROD!D651="","",SUMIFS(MOVI_ENTR!I:I,MOVI_ENTR!D:D,D653,MOVI_ENTR!O:O,$E$5))</f>
        <v/>
      </c>
      <c r="G653" s="180" t="str">
        <f>IF(CADA_PROD!C651="","",SUMIFS(MOVI_SAID!H:H,MOVI_SAID!D:D,D653,MOVI_SAID!L:L,$E$5))</f>
        <v/>
      </c>
      <c r="H653" s="180" t="str">
        <f t="shared" si="20"/>
        <v/>
      </c>
      <c r="I653" s="179" t="str">
        <f>IF(CADA_PROD!C651="","",IFERROR(IF(H653&lt;=0,"Sem estoque",IF(H653/E653&lt;0.25,"Quase sem estoque",IF(H653/E653&lt;1.2,"Estoque baixo",IF(H653/E653&lt;2,"Estoque moderado","Estoque confortável")))),""))</f>
        <v/>
      </c>
      <c r="J653" s="182" t="str">
        <f>IF(CADA_PROD!C651="","",SUMIFS(MOVI_ENTR!M:M,MOVI_ENTR!D:D,D653,MOVI_ENTR!O:O,$E$5))</f>
        <v/>
      </c>
      <c r="K653" s="183" t="str">
        <f>IF(CADA_PROD!C651="","",IFERROR($J653/SUM($J$8:$J$1008),""))</f>
        <v/>
      </c>
      <c r="L653" s="183" t="str">
        <f>IF(CADA_PROD!C651="","",IFERROR(H653/SUM($H$8:$H$1008),""))</f>
        <v/>
      </c>
      <c r="M653" s="182" t="str">
        <f>IF(CADA_PROD!$C651="","",IFERROR(SUMIFS(MOVI_ENTR!M:M,MOVI_ENTR!D:D,D653,MOVI_ENTR!O:O,$E$5)/SUMIFS(MOVI_ENTR!I:I,MOVI_ENTR!D:D,D653,MOVI_ENTR!O:O,$E$5),0))</f>
        <v/>
      </c>
      <c r="N653" s="184" t="str">
        <f>IF(CADA_PROD!C651="","",G653/E653)</f>
        <v/>
      </c>
    </row>
    <row r="654" spans="2:14" ht="30" customHeight="1">
      <c r="B654" s="21">
        <f t="shared" si="21"/>
        <v>647</v>
      </c>
      <c r="C654" s="178" t="str">
        <f>IF(CADA_PROD!C652="","",CADA_PROD!C652)</f>
        <v/>
      </c>
      <c r="D654" s="179" t="str">
        <f>IF(CADA_PROD!D652="","",CADA_PROD!D652)</f>
        <v/>
      </c>
      <c r="E654" s="180" t="str">
        <f>IF(CADA_PROD!E652="","",CADA_PROD!E652)</f>
        <v/>
      </c>
      <c r="F654" s="180" t="str">
        <f>IF(CADA_PROD!D652="","",SUMIFS(MOVI_ENTR!I:I,MOVI_ENTR!D:D,D654,MOVI_ENTR!O:O,$E$5))</f>
        <v/>
      </c>
      <c r="G654" s="180" t="str">
        <f>IF(CADA_PROD!C652="","",SUMIFS(MOVI_SAID!H:H,MOVI_SAID!D:D,D654,MOVI_SAID!L:L,$E$5))</f>
        <v/>
      </c>
      <c r="H654" s="180" t="str">
        <f t="shared" si="20"/>
        <v/>
      </c>
      <c r="I654" s="179" t="str">
        <f>IF(CADA_PROD!C652="","",IFERROR(IF(H654&lt;=0,"Sem estoque",IF(H654/E654&lt;0.25,"Quase sem estoque",IF(H654/E654&lt;1.2,"Estoque baixo",IF(H654/E654&lt;2,"Estoque moderado","Estoque confortável")))),""))</f>
        <v/>
      </c>
      <c r="J654" s="182" t="str">
        <f>IF(CADA_PROD!C652="","",SUMIFS(MOVI_ENTR!M:M,MOVI_ENTR!D:D,D654,MOVI_ENTR!O:O,$E$5))</f>
        <v/>
      </c>
      <c r="K654" s="183" t="str">
        <f>IF(CADA_PROD!C652="","",IFERROR($J654/SUM($J$8:$J$1008),""))</f>
        <v/>
      </c>
      <c r="L654" s="183" t="str">
        <f>IF(CADA_PROD!C652="","",IFERROR(H654/SUM($H$8:$H$1008),""))</f>
        <v/>
      </c>
      <c r="M654" s="182" t="str">
        <f>IF(CADA_PROD!$C652="","",IFERROR(SUMIFS(MOVI_ENTR!M:M,MOVI_ENTR!D:D,D654,MOVI_ENTR!O:O,$E$5)/SUMIFS(MOVI_ENTR!I:I,MOVI_ENTR!D:D,D654,MOVI_ENTR!O:O,$E$5),0))</f>
        <v/>
      </c>
      <c r="N654" s="184" t="str">
        <f>IF(CADA_PROD!C652="","",G654/E654)</f>
        <v/>
      </c>
    </row>
    <row r="655" spans="2:14" ht="30" customHeight="1">
      <c r="B655" s="21">
        <f t="shared" si="21"/>
        <v>648</v>
      </c>
      <c r="C655" s="178" t="str">
        <f>IF(CADA_PROD!C653="","",CADA_PROD!C653)</f>
        <v/>
      </c>
      <c r="D655" s="179" t="str">
        <f>IF(CADA_PROD!D653="","",CADA_PROD!D653)</f>
        <v/>
      </c>
      <c r="E655" s="180" t="str">
        <f>IF(CADA_PROD!E653="","",CADA_PROD!E653)</f>
        <v/>
      </c>
      <c r="F655" s="180" t="str">
        <f>IF(CADA_PROD!D653="","",SUMIFS(MOVI_ENTR!I:I,MOVI_ENTR!D:D,D655,MOVI_ENTR!O:O,$E$5))</f>
        <v/>
      </c>
      <c r="G655" s="180" t="str">
        <f>IF(CADA_PROD!C653="","",SUMIFS(MOVI_SAID!H:H,MOVI_SAID!D:D,D655,MOVI_SAID!L:L,$E$5))</f>
        <v/>
      </c>
      <c r="H655" s="180" t="str">
        <f t="shared" si="20"/>
        <v/>
      </c>
      <c r="I655" s="179" t="str">
        <f>IF(CADA_PROD!C653="","",IFERROR(IF(H655&lt;=0,"Sem estoque",IF(H655/E655&lt;0.25,"Quase sem estoque",IF(H655/E655&lt;1.2,"Estoque baixo",IF(H655/E655&lt;2,"Estoque moderado","Estoque confortável")))),""))</f>
        <v/>
      </c>
      <c r="J655" s="182" t="str">
        <f>IF(CADA_PROD!C653="","",SUMIFS(MOVI_ENTR!M:M,MOVI_ENTR!D:D,D655,MOVI_ENTR!O:O,$E$5))</f>
        <v/>
      </c>
      <c r="K655" s="183" t="str">
        <f>IF(CADA_PROD!C653="","",IFERROR($J655/SUM($J$8:$J$1008),""))</f>
        <v/>
      </c>
      <c r="L655" s="183" t="str">
        <f>IF(CADA_PROD!C653="","",IFERROR(H655/SUM($H$8:$H$1008),""))</f>
        <v/>
      </c>
      <c r="M655" s="182" t="str">
        <f>IF(CADA_PROD!$C653="","",IFERROR(SUMIFS(MOVI_ENTR!M:M,MOVI_ENTR!D:D,D655,MOVI_ENTR!O:O,$E$5)/SUMIFS(MOVI_ENTR!I:I,MOVI_ENTR!D:D,D655,MOVI_ENTR!O:O,$E$5),0))</f>
        <v/>
      </c>
      <c r="N655" s="184" t="str">
        <f>IF(CADA_PROD!C653="","",G655/E655)</f>
        <v/>
      </c>
    </row>
    <row r="656" spans="2:14" ht="30" customHeight="1">
      <c r="B656" s="21">
        <f t="shared" si="21"/>
        <v>649</v>
      </c>
      <c r="C656" s="178" t="str">
        <f>IF(CADA_PROD!C654="","",CADA_PROD!C654)</f>
        <v/>
      </c>
      <c r="D656" s="179" t="str">
        <f>IF(CADA_PROD!D654="","",CADA_PROD!D654)</f>
        <v/>
      </c>
      <c r="E656" s="180" t="str">
        <f>IF(CADA_PROD!E654="","",CADA_PROD!E654)</f>
        <v/>
      </c>
      <c r="F656" s="180" t="str">
        <f>IF(CADA_PROD!D654="","",SUMIFS(MOVI_ENTR!I:I,MOVI_ENTR!D:D,D656,MOVI_ENTR!O:O,$E$5))</f>
        <v/>
      </c>
      <c r="G656" s="180" t="str">
        <f>IF(CADA_PROD!C654="","",SUMIFS(MOVI_SAID!H:H,MOVI_SAID!D:D,D656,MOVI_SAID!L:L,$E$5))</f>
        <v/>
      </c>
      <c r="H656" s="180" t="str">
        <f t="shared" si="20"/>
        <v/>
      </c>
      <c r="I656" s="179" t="str">
        <f>IF(CADA_PROD!C654="","",IFERROR(IF(H656&lt;=0,"Sem estoque",IF(H656/E656&lt;0.25,"Quase sem estoque",IF(H656/E656&lt;1.2,"Estoque baixo",IF(H656/E656&lt;2,"Estoque moderado","Estoque confortável")))),""))</f>
        <v/>
      </c>
      <c r="J656" s="182" t="str">
        <f>IF(CADA_PROD!C654="","",SUMIFS(MOVI_ENTR!M:M,MOVI_ENTR!D:D,D656,MOVI_ENTR!O:O,$E$5))</f>
        <v/>
      </c>
      <c r="K656" s="183" t="str">
        <f>IF(CADA_PROD!C654="","",IFERROR($J656/SUM($J$8:$J$1008),""))</f>
        <v/>
      </c>
      <c r="L656" s="183" t="str">
        <f>IF(CADA_PROD!C654="","",IFERROR(H656/SUM($H$8:$H$1008),""))</f>
        <v/>
      </c>
      <c r="M656" s="182" t="str">
        <f>IF(CADA_PROD!$C654="","",IFERROR(SUMIFS(MOVI_ENTR!M:M,MOVI_ENTR!D:D,D656,MOVI_ENTR!O:O,$E$5)/SUMIFS(MOVI_ENTR!I:I,MOVI_ENTR!D:D,D656,MOVI_ENTR!O:O,$E$5),0))</f>
        <v/>
      </c>
      <c r="N656" s="184" t="str">
        <f>IF(CADA_PROD!C654="","",G656/E656)</f>
        <v/>
      </c>
    </row>
    <row r="657" spans="2:14" ht="30" customHeight="1">
      <c r="B657" s="21">
        <f t="shared" si="21"/>
        <v>650</v>
      </c>
      <c r="C657" s="178" t="str">
        <f>IF(CADA_PROD!C655="","",CADA_PROD!C655)</f>
        <v/>
      </c>
      <c r="D657" s="179" t="str">
        <f>IF(CADA_PROD!D655="","",CADA_PROD!D655)</f>
        <v/>
      </c>
      <c r="E657" s="180" t="str">
        <f>IF(CADA_PROD!E655="","",CADA_PROD!E655)</f>
        <v/>
      </c>
      <c r="F657" s="180" t="str">
        <f>IF(CADA_PROD!D655="","",SUMIFS(MOVI_ENTR!I:I,MOVI_ENTR!D:D,D657,MOVI_ENTR!O:O,$E$5))</f>
        <v/>
      </c>
      <c r="G657" s="180" t="str">
        <f>IF(CADA_PROD!C655="","",SUMIFS(MOVI_SAID!H:H,MOVI_SAID!D:D,D657,MOVI_SAID!L:L,$E$5))</f>
        <v/>
      </c>
      <c r="H657" s="180" t="str">
        <f t="shared" si="20"/>
        <v/>
      </c>
      <c r="I657" s="179" t="str">
        <f>IF(CADA_PROD!C655="","",IFERROR(IF(H657&lt;=0,"Sem estoque",IF(H657/E657&lt;0.25,"Quase sem estoque",IF(H657/E657&lt;1.2,"Estoque baixo",IF(H657/E657&lt;2,"Estoque moderado","Estoque confortável")))),""))</f>
        <v/>
      </c>
      <c r="J657" s="182" t="str">
        <f>IF(CADA_PROD!C655="","",SUMIFS(MOVI_ENTR!M:M,MOVI_ENTR!D:D,D657,MOVI_ENTR!O:O,$E$5))</f>
        <v/>
      </c>
      <c r="K657" s="183" t="str">
        <f>IF(CADA_PROD!C655="","",IFERROR($J657/SUM($J$8:$J$1008),""))</f>
        <v/>
      </c>
      <c r="L657" s="183" t="str">
        <f>IF(CADA_PROD!C655="","",IFERROR(H657/SUM($H$8:$H$1008),""))</f>
        <v/>
      </c>
      <c r="M657" s="182" t="str">
        <f>IF(CADA_PROD!$C655="","",IFERROR(SUMIFS(MOVI_ENTR!M:M,MOVI_ENTR!D:D,D657,MOVI_ENTR!O:O,$E$5)/SUMIFS(MOVI_ENTR!I:I,MOVI_ENTR!D:D,D657,MOVI_ENTR!O:O,$E$5),0))</f>
        <v/>
      </c>
      <c r="N657" s="184" t="str">
        <f>IF(CADA_PROD!C655="","",G657/E657)</f>
        <v/>
      </c>
    </row>
    <row r="658" spans="2:14" ht="30" customHeight="1">
      <c r="B658" s="21">
        <f t="shared" si="21"/>
        <v>651</v>
      </c>
      <c r="C658" s="178" t="str">
        <f>IF(CADA_PROD!C656="","",CADA_PROD!C656)</f>
        <v/>
      </c>
      <c r="D658" s="179" t="str">
        <f>IF(CADA_PROD!D656="","",CADA_PROD!D656)</f>
        <v/>
      </c>
      <c r="E658" s="180" t="str">
        <f>IF(CADA_PROD!E656="","",CADA_PROD!E656)</f>
        <v/>
      </c>
      <c r="F658" s="180" t="str">
        <f>IF(CADA_PROD!D656="","",SUMIFS(MOVI_ENTR!I:I,MOVI_ENTR!D:D,D658,MOVI_ENTR!O:O,$E$5))</f>
        <v/>
      </c>
      <c r="G658" s="180" t="str">
        <f>IF(CADA_PROD!C656="","",SUMIFS(MOVI_SAID!H:H,MOVI_SAID!D:D,D658,MOVI_SAID!L:L,$E$5))</f>
        <v/>
      </c>
      <c r="H658" s="180" t="str">
        <f t="shared" si="20"/>
        <v/>
      </c>
      <c r="I658" s="179" t="str">
        <f>IF(CADA_PROD!C656="","",IFERROR(IF(H658&lt;=0,"Sem estoque",IF(H658/E658&lt;0.25,"Quase sem estoque",IF(H658/E658&lt;1.2,"Estoque baixo",IF(H658/E658&lt;2,"Estoque moderado","Estoque confortável")))),""))</f>
        <v/>
      </c>
      <c r="J658" s="182" t="str">
        <f>IF(CADA_PROD!C656="","",SUMIFS(MOVI_ENTR!M:M,MOVI_ENTR!D:D,D658,MOVI_ENTR!O:O,$E$5))</f>
        <v/>
      </c>
      <c r="K658" s="183" t="str">
        <f>IF(CADA_PROD!C656="","",IFERROR($J658/SUM($J$8:$J$1008),""))</f>
        <v/>
      </c>
      <c r="L658" s="183" t="str">
        <f>IF(CADA_PROD!C656="","",IFERROR(H658/SUM($H$8:$H$1008),""))</f>
        <v/>
      </c>
      <c r="M658" s="182" t="str">
        <f>IF(CADA_PROD!$C656="","",IFERROR(SUMIFS(MOVI_ENTR!M:M,MOVI_ENTR!D:D,D658,MOVI_ENTR!O:O,$E$5)/SUMIFS(MOVI_ENTR!I:I,MOVI_ENTR!D:D,D658,MOVI_ENTR!O:O,$E$5),0))</f>
        <v/>
      </c>
      <c r="N658" s="184" t="str">
        <f>IF(CADA_PROD!C656="","",G658/E658)</f>
        <v/>
      </c>
    </row>
    <row r="659" spans="2:14" ht="30" customHeight="1">
      <c r="B659" s="21">
        <f t="shared" si="21"/>
        <v>652</v>
      </c>
      <c r="C659" s="178" t="str">
        <f>IF(CADA_PROD!C657="","",CADA_PROD!C657)</f>
        <v/>
      </c>
      <c r="D659" s="179" t="str">
        <f>IF(CADA_PROD!D657="","",CADA_PROD!D657)</f>
        <v/>
      </c>
      <c r="E659" s="180" t="str">
        <f>IF(CADA_PROD!E657="","",CADA_PROD!E657)</f>
        <v/>
      </c>
      <c r="F659" s="180" t="str">
        <f>IF(CADA_PROD!D657="","",SUMIFS(MOVI_ENTR!I:I,MOVI_ENTR!D:D,D659,MOVI_ENTR!O:O,$E$5))</f>
        <v/>
      </c>
      <c r="G659" s="180" t="str">
        <f>IF(CADA_PROD!C657="","",SUMIFS(MOVI_SAID!H:H,MOVI_SAID!D:D,D659,MOVI_SAID!L:L,$E$5))</f>
        <v/>
      </c>
      <c r="H659" s="180" t="str">
        <f t="shared" si="20"/>
        <v/>
      </c>
      <c r="I659" s="179" t="str">
        <f>IF(CADA_PROD!C657="","",IFERROR(IF(H659&lt;=0,"Sem estoque",IF(H659/E659&lt;0.25,"Quase sem estoque",IF(H659/E659&lt;1.2,"Estoque baixo",IF(H659/E659&lt;2,"Estoque moderado","Estoque confortável")))),""))</f>
        <v/>
      </c>
      <c r="J659" s="182" t="str">
        <f>IF(CADA_PROD!C657="","",SUMIFS(MOVI_ENTR!M:M,MOVI_ENTR!D:D,D659,MOVI_ENTR!O:O,$E$5))</f>
        <v/>
      </c>
      <c r="K659" s="183" t="str">
        <f>IF(CADA_PROD!C657="","",IFERROR($J659/SUM($J$8:$J$1008),""))</f>
        <v/>
      </c>
      <c r="L659" s="183" t="str">
        <f>IF(CADA_PROD!C657="","",IFERROR(H659/SUM($H$8:$H$1008),""))</f>
        <v/>
      </c>
      <c r="M659" s="182" t="str">
        <f>IF(CADA_PROD!$C657="","",IFERROR(SUMIFS(MOVI_ENTR!M:M,MOVI_ENTR!D:D,D659,MOVI_ENTR!O:O,$E$5)/SUMIFS(MOVI_ENTR!I:I,MOVI_ENTR!D:D,D659,MOVI_ENTR!O:O,$E$5),0))</f>
        <v/>
      </c>
      <c r="N659" s="184" t="str">
        <f>IF(CADA_PROD!C657="","",G659/E659)</f>
        <v/>
      </c>
    </row>
    <row r="660" spans="2:14" ht="30" customHeight="1">
      <c r="B660" s="21">
        <f t="shared" si="21"/>
        <v>653</v>
      </c>
      <c r="C660" s="178" t="str">
        <f>IF(CADA_PROD!C658="","",CADA_PROD!C658)</f>
        <v/>
      </c>
      <c r="D660" s="179" t="str">
        <f>IF(CADA_PROD!D658="","",CADA_PROD!D658)</f>
        <v/>
      </c>
      <c r="E660" s="180" t="str">
        <f>IF(CADA_PROD!E658="","",CADA_PROD!E658)</f>
        <v/>
      </c>
      <c r="F660" s="180" t="str">
        <f>IF(CADA_PROD!D658="","",SUMIFS(MOVI_ENTR!I:I,MOVI_ENTR!D:D,D660,MOVI_ENTR!O:O,$E$5))</f>
        <v/>
      </c>
      <c r="G660" s="180" t="str">
        <f>IF(CADA_PROD!C658="","",SUMIFS(MOVI_SAID!H:H,MOVI_SAID!D:D,D660,MOVI_SAID!L:L,$E$5))</f>
        <v/>
      </c>
      <c r="H660" s="180" t="str">
        <f t="shared" si="20"/>
        <v/>
      </c>
      <c r="I660" s="179" t="str">
        <f>IF(CADA_PROD!C658="","",IFERROR(IF(H660&lt;=0,"Sem estoque",IF(H660/E660&lt;0.25,"Quase sem estoque",IF(H660/E660&lt;1.2,"Estoque baixo",IF(H660/E660&lt;2,"Estoque moderado","Estoque confortável")))),""))</f>
        <v/>
      </c>
      <c r="J660" s="182" t="str">
        <f>IF(CADA_PROD!C658="","",SUMIFS(MOVI_ENTR!M:M,MOVI_ENTR!D:D,D660,MOVI_ENTR!O:O,$E$5))</f>
        <v/>
      </c>
      <c r="K660" s="183" t="str">
        <f>IF(CADA_PROD!C658="","",IFERROR($J660/SUM($J$8:$J$1008),""))</f>
        <v/>
      </c>
      <c r="L660" s="183" t="str">
        <f>IF(CADA_PROD!C658="","",IFERROR(H660/SUM($H$8:$H$1008),""))</f>
        <v/>
      </c>
      <c r="M660" s="182" t="str">
        <f>IF(CADA_PROD!$C658="","",IFERROR(SUMIFS(MOVI_ENTR!M:M,MOVI_ENTR!D:D,D660,MOVI_ENTR!O:O,$E$5)/SUMIFS(MOVI_ENTR!I:I,MOVI_ENTR!D:D,D660,MOVI_ENTR!O:O,$E$5),0))</f>
        <v/>
      </c>
      <c r="N660" s="184" t="str">
        <f>IF(CADA_PROD!C658="","",G660/E660)</f>
        <v/>
      </c>
    </row>
    <row r="661" spans="2:14" ht="30" customHeight="1">
      <c r="B661" s="21">
        <f t="shared" si="21"/>
        <v>654</v>
      </c>
      <c r="C661" s="178" t="str">
        <f>IF(CADA_PROD!C659="","",CADA_PROD!C659)</f>
        <v/>
      </c>
      <c r="D661" s="179" t="str">
        <f>IF(CADA_PROD!D659="","",CADA_PROD!D659)</f>
        <v/>
      </c>
      <c r="E661" s="180" t="str">
        <f>IF(CADA_PROD!E659="","",CADA_PROD!E659)</f>
        <v/>
      </c>
      <c r="F661" s="180" t="str">
        <f>IF(CADA_PROD!D659="","",SUMIFS(MOVI_ENTR!I:I,MOVI_ENTR!D:D,D661,MOVI_ENTR!O:O,$E$5))</f>
        <v/>
      </c>
      <c r="G661" s="180" t="str">
        <f>IF(CADA_PROD!C659="","",SUMIFS(MOVI_SAID!H:H,MOVI_SAID!D:D,D661,MOVI_SAID!L:L,$E$5))</f>
        <v/>
      </c>
      <c r="H661" s="180" t="str">
        <f t="shared" si="20"/>
        <v/>
      </c>
      <c r="I661" s="179" t="str">
        <f>IF(CADA_PROD!C659="","",IFERROR(IF(H661&lt;=0,"Sem estoque",IF(H661/E661&lt;0.25,"Quase sem estoque",IF(H661/E661&lt;1.2,"Estoque baixo",IF(H661/E661&lt;2,"Estoque moderado","Estoque confortável")))),""))</f>
        <v/>
      </c>
      <c r="J661" s="182" t="str">
        <f>IF(CADA_PROD!C659="","",SUMIFS(MOVI_ENTR!M:M,MOVI_ENTR!D:D,D661,MOVI_ENTR!O:O,$E$5))</f>
        <v/>
      </c>
      <c r="K661" s="183" t="str">
        <f>IF(CADA_PROD!C659="","",IFERROR($J661/SUM($J$8:$J$1008),""))</f>
        <v/>
      </c>
      <c r="L661" s="183" t="str">
        <f>IF(CADA_PROD!C659="","",IFERROR(H661/SUM($H$8:$H$1008),""))</f>
        <v/>
      </c>
      <c r="M661" s="182" t="str">
        <f>IF(CADA_PROD!$C659="","",IFERROR(SUMIFS(MOVI_ENTR!M:M,MOVI_ENTR!D:D,D661,MOVI_ENTR!O:O,$E$5)/SUMIFS(MOVI_ENTR!I:I,MOVI_ENTR!D:D,D661,MOVI_ENTR!O:O,$E$5),0))</f>
        <v/>
      </c>
      <c r="N661" s="184" t="str">
        <f>IF(CADA_PROD!C659="","",G661/E661)</f>
        <v/>
      </c>
    </row>
    <row r="662" spans="2:14" ht="30" customHeight="1">
      <c r="B662" s="21">
        <f t="shared" si="21"/>
        <v>655</v>
      </c>
      <c r="C662" s="178" t="str">
        <f>IF(CADA_PROD!C660="","",CADA_PROD!C660)</f>
        <v/>
      </c>
      <c r="D662" s="179" t="str">
        <f>IF(CADA_PROD!D660="","",CADA_PROD!D660)</f>
        <v/>
      </c>
      <c r="E662" s="180" t="str">
        <f>IF(CADA_PROD!E660="","",CADA_PROD!E660)</f>
        <v/>
      </c>
      <c r="F662" s="180" t="str">
        <f>IF(CADA_PROD!D660="","",SUMIFS(MOVI_ENTR!I:I,MOVI_ENTR!D:D,D662,MOVI_ENTR!O:O,$E$5))</f>
        <v/>
      </c>
      <c r="G662" s="180" t="str">
        <f>IF(CADA_PROD!C660="","",SUMIFS(MOVI_SAID!H:H,MOVI_SAID!D:D,D662,MOVI_SAID!L:L,$E$5))</f>
        <v/>
      </c>
      <c r="H662" s="180" t="str">
        <f t="shared" si="20"/>
        <v/>
      </c>
      <c r="I662" s="179" t="str">
        <f>IF(CADA_PROD!C660="","",IFERROR(IF(H662&lt;=0,"Sem estoque",IF(H662/E662&lt;0.25,"Quase sem estoque",IF(H662/E662&lt;1.2,"Estoque baixo",IF(H662/E662&lt;2,"Estoque moderado","Estoque confortável")))),""))</f>
        <v/>
      </c>
      <c r="J662" s="182" t="str">
        <f>IF(CADA_PROD!C660="","",SUMIFS(MOVI_ENTR!M:M,MOVI_ENTR!D:D,D662,MOVI_ENTR!O:O,$E$5))</f>
        <v/>
      </c>
      <c r="K662" s="183" t="str">
        <f>IF(CADA_PROD!C660="","",IFERROR($J662/SUM($J$8:$J$1008),""))</f>
        <v/>
      </c>
      <c r="L662" s="183" t="str">
        <f>IF(CADA_PROD!C660="","",IFERROR(H662/SUM($H$8:$H$1008),""))</f>
        <v/>
      </c>
      <c r="M662" s="182" t="str">
        <f>IF(CADA_PROD!$C660="","",IFERROR(SUMIFS(MOVI_ENTR!M:M,MOVI_ENTR!D:D,D662,MOVI_ENTR!O:O,$E$5)/SUMIFS(MOVI_ENTR!I:I,MOVI_ENTR!D:D,D662,MOVI_ENTR!O:O,$E$5),0))</f>
        <v/>
      </c>
      <c r="N662" s="184" t="str">
        <f>IF(CADA_PROD!C660="","",G662/E662)</f>
        <v/>
      </c>
    </row>
    <row r="663" spans="2:14" ht="30" customHeight="1">
      <c r="B663" s="21">
        <f t="shared" si="21"/>
        <v>656</v>
      </c>
      <c r="C663" s="178" t="str">
        <f>IF(CADA_PROD!C661="","",CADA_PROD!C661)</f>
        <v/>
      </c>
      <c r="D663" s="179" t="str">
        <f>IF(CADA_PROD!D661="","",CADA_PROD!D661)</f>
        <v/>
      </c>
      <c r="E663" s="180" t="str">
        <f>IF(CADA_PROD!E661="","",CADA_PROD!E661)</f>
        <v/>
      </c>
      <c r="F663" s="180" t="str">
        <f>IF(CADA_PROD!D661="","",SUMIFS(MOVI_ENTR!I:I,MOVI_ENTR!D:D,D663,MOVI_ENTR!O:O,$E$5))</f>
        <v/>
      </c>
      <c r="G663" s="180" t="str">
        <f>IF(CADA_PROD!C661="","",SUMIFS(MOVI_SAID!H:H,MOVI_SAID!D:D,D663,MOVI_SAID!L:L,$E$5))</f>
        <v/>
      </c>
      <c r="H663" s="180" t="str">
        <f t="shared" si="20"/>
        <v/>
      </c>
      <c r="I663" s="179" t="str">
        <f>IF(CADA_PROD!C661="","",IFERROR(IF(H663&lt;=0,"Sem estoque",IF(H663/E663&lt;0.25,"Quase sem estoque",IF(H663/E663&lt;1.2,"Estoque baixo",IF(H663/E663&lt;2,"Estoque moderado","Estoque confortável")))),""))</f>
        <v/>
      </c>
      <c r="J663" s="182" t="str">
        <f>IF(CADA_PROD!C661="","",SUMIFS(MOVI_ENTR!M:M,MOVI_ENTR!D:D,D663,MOVI_ENTR!O:O,$E$5))</f>
        <v/>
      </c>
      <c r="K663" s="183" t="str">
        <f>IF(CADA_PROD!C661="","",IFERROR($J663/SUM($J$8:$J$1008),""))</f>
        <v/>
      </c>
      <c r="L663" s="183" t="str">
        <f>IF(CADA_PROD!C661="","",IFERROR(H663/SUM($H$8:$H$1008),""))</f>
        <v/>
      </c>
      <c r="M663" s="182" t="str">
        <f>IF(CADA_PROD!$C661="","",IFERROR(SUMIFS(MOVI_ENTR!M:M,MOVI_ENTR!D:D,D663,MOVI_ENTR!O:O,$E$5)/SUMIFS(MOVI_ENTR!I:I,MOVI_ENTR!D:D,D663,MOVI_ENTR!O:O,$E$5),0))</f>
        <v/>
      </c>
      <c r="N663" s="184" t="str">
        <f>IF(CADA_PROD!C661="","",G663/E663)</f>
        <v/>
      </c>
    </row>
    <row r="664" spans="2:14" ht="30" customHeight="1">
      <c r="B664" s="21">
        <f t="shared" si="21"/>
        <v>657</v>
      </c>
      <c r="C664" s="178" t="str">
        <f>IF(CADA_PROD!C662="","",CADA_PROD!C662)</f>
        <v/>
      </c>
      <c r="D664" s="179" t="str">
        <f>IF(CADA_PROD!D662="","",CADA_PROD!D662)</f>
        <v/>
      </c>
      <c r="E664" s="180" t="str">
        <f>IF(CADA_PROD!E662="","",CADA_PROD!E662)</f>
        <v/>
      </c>
      <c r="F664" s="180" t="str">
        <f>IF(CADA_PROD!D662="","",SUMIFS(MOVI_ENTR!I:I,MOVI_ENTR!D:D,D664,MOVI_ENTR!O:O,$E$5))</f>
        <v/>
      </c>
      <c r="G664" s="180" t="str">
        <f>IF(CADA_PROD!C662="","",SUMIFS(MOVI_SAID!H:H,MOVI_SAID!D:D,D664,MOVI_SAID!L:L,$E$5))</f>
        <v/>
      </c>
      <c r="H664" s="180" t="str">
        <f t="shared" si="20"/>
        <v/>
      </c>
      <c r="I664" s="179" t="str">
        <f>IF(CADA_PROD!C662="","",IFERROR(IF(H664&lt;=0,"Sem estoque",IF(H664/E664&lt;0.25,"Quase sem estoque",IF(H664/E664&lt;1.2,"Estoque baixo",IF(H664/E664&lt;2,"Estoque moderado","Estoque confortável")))),""))</f>
        <v/>
      </c>
      <c r="J664" s="182" t="str">
        <f>IF(CADA_PROD!C662="","",SUMIFS(MOVI_ENTR!M:M,MOVI_ENTR!D:D,D664,MOVI_ENTR!O:O,$E$5))</f>
        <v/>
      </c>
      <c r="K664" s="183" t="str">
        <f>IF(CADA_PROD!C662="","",IFERROR($J664/SUM($J$8:$J$1008),""))</f>
        <v/>
      </c>
      <c r="L664" s="183" t="str">
        <f>IF(CADA_PROD!C662="","",IFERROR(H664/SUM($H$8:$H$1008),""))</f>
        <v/>
      </c>
      <c r="M664" s="182" t="str">
        <f>IF(CADA_PROD!$C662="","",IFERROR(SUMIFS(MOVI_ENTR!M:M,MOVI_ENTR!D:D,D664,MOVI_ENTR!O:O,$E$5)/SUMIFS(MOVI_ENTR!I:I,MOVI_ENTR!D:D,D664,MOVI_ENTR!O:O,$E$5),0))</f>
        <v/>
      </c>
      <c r="N664" s="184" t="str">
        <f>IF(CADA_PROD!C662="","",G664/E664)</f>
        <v/>
      </c>
    </row>
    <row r="665" spans="2:14" ht="30" customHeight="1">
      <c r="B665" s="21">
        <f t="shared" si="21"/>
        <v>658</v>
      </c>
      <c r="C665" s="178" t="str">
        <f>IF(CADA_PROD!C663="","",CADA_PROD!C663)</f>
        <v/>
      </c>
      <c r="D665" s="179" t="str">
        <f>IF(CADA_PROD!D663="","",CADA_PROD!D663)</f>
        <v/>
      </c>
      <c r="E665" s="180" t="str">
        <f>IF(CADA_PROD!E663="","",CADA_PROD!E663)</f>
        <v/>
      </c>
      <c r="F665" s="180" t="str">
        <f>IF(CADA_PROD!D663="","",SUMIFS(MOVI_ENTR!I:I,MOVI_ENTR!D:D,D665,MOVI_ENTR!O:O,$E$5))</f>
        <v/>
      </c>
      <c r="G665" s="180" t="str">
        <f>IF(CADA_PROD!C663="","",SUMIFS(MOVI_SAID!H:H,MOVI_SAID!D:D,D665,MOVI_SAID!L:L,$E$5))</f>
        <v/>
      </c>
      <c r="H665" s="180" t="str">
        <f t="shared" si="20"/>
        <v/>
      </c>
      <c r="I665" s="179" t="str">
        <f>IF(CADA_PROD!C663="","",IFERROR(IF(H665&lt;=0,"Sem estoque",IF(H665/E665&lt;0.25,"Quase sem estoque",IF(H665/E665&lt;1.2,"Estoque baixo",IF(H665/E665&lt;2,"Estoque moderado","Estoque confortável")))),""))</f>
        <v/>
      </c>
      <c r="J665" s="182" t="str">
        <f>IF(CADA_PROD!C663="","",SUMIFS(MOVI_ENTR!M:M,MOVI_ENTR!D:D,D665,MOVI_ENTR!O:O,$E$5))</f>
        <v/>
      </c>
      <c r="K665" s="183" t="str">
        <f>IF(CADA_PROD!C663="","",IFERROR($J665/SUM($J$8:$J$1008),""))</f>
        <v/>
      </c>
      <c r="L665" s="183" t="str">
        <f>IF(CADA_PROD!C663="","",IFERROR(H665/SUM($H$8:$H$1008),""))</f>
        <v/>
      </c>
      <c r="M665" s="182" t="str">
        <f>IF(CADA_PROD!$C663="","",IFERROR(SUMIFS(MOVI_ENTR!M:M,MOVI_ENTR!D:D,D665,MOVI_ENTR!O:O,$E$5)/SUMIFS(MOVI_ENTR!I:I,MOVI_ENTR!D:D,D665,MOVI_ENTR!O:O,$E$5),0))</f>
        <v/>
      </c>
      <c r="N665" s="184" t="str">
        <f>IF(CADA_PROD!C663="","",G665/E665)</f>
        <v/>
      </c>
    </row>
    <row r="666" spans="2:14" ht="30" customHeight="1">
      <c r="B666" s="21">
        <f t="shared" si="21"/>
        <v>659</v>
      </c>
      <c r="C666" s="178" t="str">
        <f>IF(CADA_PROD!C664="","",CADA_PROD!C664)</f>
        <v/>
      </c>
      <c r="D666" s="179" t="str">
        <f>IF(CADA_PROD!D664="","",CADA_PROD!D664)</f>
        <v/>
      </c>
      <c r="E666" s="180" t="str">
        <f>IF(CADA_PROD!E664="","",CADA_PROD!E664)</f>
        <v/>
      </c>
      <c r="F666" s="180" t="str">
        <f>IF(CADA_PROD!D664="","",SUMIFS(MOVI_ENTR!I:I,MOVI_ENTR!D:D,D666,MOVI_ENTR!O:O,$E$5))</f>
        <v/>
      </c>
      <c r="G666" s="180" t="str">
        <f>IF(CADA_PROD!C664="","",SUMIFS(MOVI_SAID!H:H,MOVI_SAID!D:D,D666,MOVI_SAID!L:L,$E$5))</f>
        <v/>
      </c>
      <c r="H666" s="180" t="str">
        <f t="shared" si="20"/>
        <v/>
      </c>
      <c r="I666" s="179" t="str">
        <f>IF(CADA_PROD!C664="","",IFERROR(IF(H666&lt;=0,"Sem estoque",IF(H666/E666&lt;0.25,"Quase sem estoque",IF(H666/E666&lt;1.2,"Estoque baixo",IF(H666/E666&lt;2,"Estoque moderado","Estoque confortável")))),""))</f>
        <v/>
      </c>
      <c r="J666" s="182" t="str">
        <f>IF(CADA_PROD!C664="","",SUMIFS(MOVI_ENTR!M:M,MOVI_ENTR!D:D,D666,MOVI_ENTR!O:O,$E$5))</f>
        <v/>
      </c>
      <c r="K666" s="183" t="str">
        <f>IF(CADA_PROD!C664="","",IFERROR($J666/SUM($J$8:$J$1008),""))</f>
        <v/>
      </c>
      <c r="L666" s="183" t="str">
        <f>IF(CADA_PROD!C664="","",IFERROR(H666/SUM($H$8:$H$1008),""))</f>
        <v/>
      </c>
      <c r="M666" s="182" t="str">
        <f>IF(CADA_PROD!$C664="","",IFERROR(SUMIFS(MOVI_ENTR!M:M,MOVI_ENTR!D:D,D666,MOVI_ENTR!O:O,$E$5)/SUMIFS(MOVI_ENTR!I:I,MOVI_ENTR!D:D,D666,MOVI_ENTR!O:O,$E$5),0))</f>
        <v/>
      </c>
      <c r="N666" s="184" t="str">
        <f>IF(CADA_PROD!C664="","",G666/E666)</f>
        <v/>
      </c>
    </row>
    <row r="667" spans="2:14" ht="30" customHeight="1">
      <c r="B667" s="21">
        <f t="shared" si="21"/>
        <v>660</v>
      </c>
      <c r="C667" s="178" t="str">
        <f>IF(CADA_PROD!C665="","",CADA_PROD!C665)</f>
        <v/>
      </c>
      <c r="D667" s="179" t="str">
        <f>IF(CADA_PROD!D665="","",CADA_PROD!D665)</f>
        <v/>
      </c>
      <c r="E667" s="180" t="str">
        <f>IF(CADA_PROD!E665="","",CADA_PROD!E665)</f>
        <v/>
      </c>
      <c r="F667" s="180" t="str">
        <f>IF(CADA_PROD!D665="","",SUMIFS(MOVI_ENTR!I:I,MOVI_ENTR!D:D,D667,MOVI_ENTR!O:O,$E$5))</f>
        <v/>
      </c>
      <c r="G667" s="180" t="str">
        <f>IF(CADA_PROD!C665="","",SUMIFS(MOVI_SAID!H:H,MOVI_SAID!D:D,D667,MOVI_SAID!L:L,$E$5))</f>
        <v/>
      </c>
      <c r="H667" s="180" t="str">
        <f t="shared" si="20"/>
        <v/>
      </c>
      <c r="I667" s="179" t="str">
        <f>IF(CADA_PROD!C665="","",IFERROR(IF(H667&lt;=0,"Sem estoque",IF(H667/E667&lt;0.25,"Quase sem estoque",IF(H667/E667&lt;1.2,"Estoque baixo",IF(H667/E667&lt;2,"Estoque moderado","Estoque confortável")))),""))</f>
        <v/>
      </c>
      <c r="J667" s="182" t="str">
        <f>IF(CADA_PROD!C665="","",SUMIFS(MOVI_ENTR!M:M,MOVI_ENTR!D:D,D667,MOVI_ENTR!O:O,$E$5))</f>
        <v/>
      </c>
      <c r="K667" s="183" t="str">
        <f>IF(CADA_PROD!C665="","",IFERROR($J667/SUM($J$8:$J$1008),""))</f>
        <v/>
      </c>
      <c r="L667" s="183" t="str">
        <f>IF(CADA_PROD!C665="","",IFERROR(H667/SUM($H$8:$H$1008),""))</f>
        <v/>
      </c>
      <c r="M667" s="182" t="str">
        <f>IF(CADA_PROD!$C665="","",IFERROR(SUMIFS(MOVI_ENTR!M:M,MOVI_ENTR!D:D,D667,MOVI_ENTR!O:O,$E$5)/SUMIFS(MOVI_ENTR!I:I,MOVI_ENTR!D:D,D667,MOVI_ENTR!O:O,$E$5),0))</f>
        <v/>
      </c>
      <c r="N667" s="184" t="str">
        <f>IF(CADA_PROD!C665="","",G667/E667)</f>
        <v/>
      </c>
    </row>
    <row r="668" spans="2:14" ht="30" customHeight="1">
      <c r="B668" s="21">
        <f t="shared" si="21"/>
        <v>661</v>
      </c>
      <c r="C668" s="178" t="str">
        <f>IF(CADA_PROD!C666="","",CADA_PROD!C666)</f>
        <v/>
      </c>
      <c r="D668" s="179" t="str">
        <f>IF(CADA_PROD!D666="","",CADA_PROD!D666)</f>
        <v/>
      </c>
      <c r="E668" s="180" t="str">
        <f>IF(CADA_PROD!E666="","",CADA_PROD!E666)</f>
        <v/>
      </c>
      <c r="F668" s="180" t="str">
        <f>IF(CADA_PROD!D666="","",SUMIFS(MOVI_ENTR!I:I,MOVI_ENTR!D:D,D668,MOVI_ENTR!O:O,$E$5))</f>
        <v/>
      </c>
      <c r="G668" s="180" t="str">
        <f>IF(CADA_PROD!C666="","",SUMIFS(MOVI_SAID!H:H,MOVI_SAID!D:D,D668,MOVI_SAID!L:L,$E$5))</f>
        <v/>
      </c>
      <c r="H668" s="180" t="str">
        <f t="shared" si="20"/>
        <v/>
      </c>
      <c r="I668" s="179" t="str">
        <f>IF(CADA_PROD!C666="","",IFERROR(IF(H668&lt;=0,"Sem estoque",IF(H668/E668&lt;0.25,"Quase sem estoque",IF(H668/E668&lt;1.2,"Estoque baixo",IF(H668/E668&lt;2,"Estoque moderado","Estoque confortável")))),""))</f>
        <v/>
      </c>
      <c r="J668" s="182" t="str">
        <f>IF(CADA_PROD!C666="","",SUMIFS(MOVI_ENTR!M:M,MOVI_ENTR!D:D,D668,MOVI_ENTR!O:O,$E$5))</f>
        <v/>
      </c>
      <c r="K668" s="183" t="str">
        <f>IF(CADA_PROD!C666="","",IFERROR($J668/SUM($J$8:$J$1008),""))</f>
        <v/>
      </c>
      <c r="L668" s="183" t="str">
        <f>IF(CADA_PROD!C666="","",IFERROR(H668/SUM($H$8:$H$1008),""))</f>
        <v/>
      </c>
      <c r="M668" s="182" t="str">
        <f>IF(CADA_PROD!$C666="","",IFERROR(SUMIFS(MOVI_ENTR!M:M,MOVI_ENTR!D:D,D668,MOVI_ENTR!O:O,$E$5)/SUMIFS(MOVI_ENTR!I:I,MOVI_ENTR!D:D,D668,MOVI_ENTR!O:O,$E$5),0))</f>
        <v/>
      </c>
      <c r="N668" s="184" t="str">
        <f>IF(CADA_PROD!C666="","",G668/E668)</f>
        <v/>
      </c>
    </row>
    <row r="669" spans="2:14" ht="30" customHeight="1">
      <c r="B669" s="21">
        <f t="shared" si="21"/>
        <v>662</v>
      </c>
      <c r="C669" s="178" t="str">
        <f>IF(CADA_PROD!C667="","",CADA_PROD!C667)</f>
        <v/>
      </c>
      <c r="D669" s="179" t="str">
        <f>IF(CADA_PROD!D667="","",CADA_PROD!D667)</f>
        <v/>
      </c>
      <c r="E669" s="180" t="str">
        <f>IF(CADA_PROD!E667="","",CADA_PROD!E667)</f>
        <v/>
      </c>
      <c r="F669" s="180" t="str">
        <f>IF(CADA_PROD!D667="","",SUMIFS(MOVI_ENTR!I:I,MOVI_ENTR!D:D,D669,MOVI_ENTR!O:O,$E$5))</f>
        <v/>
      </c>
      <c r="G669" s="180" t="str">
        <f>IF(CADA_PROD!C667="","",SUMIFS(MOVI_SAID!H:H,MOVI_SAID!D:D,D669,MOVI_SAID!L:L,$E$5))</f>
        <v/>
      </c>
      <c r="H669" s="180" t="str">
        <f t="shared" si="20"/>
        <v/>
      </c>
      <c r="I669" s="179" t="str">
        <f>IF(CADA_PROD!C667="","",IFERROR(IF(H669&lt;=0,"Sem estoque",IF(H669/E669&lt;0.25,"Quase sem estoque",IF(H669/E669&lt;1.2,"Estoque baixo",IF(H669/E669&lt;2,"Estoque moderado","Estoque confortável")))),""))</f>
        <v/>
      </c>
      <c r="J669" s="182" t="str">
        <f>IF(CADA_PROD!C667="","",SUMIFS(MOVI_ENTR!M:M,MOVI_ENTR!D:D,D669,MOVI_ENTR!O:O,$E$5))</f>
        <v/>
      </c>
      <c r="K669" s="183" t="str">
        <f>IF(CADA_PROD!C667="","",IFERROR($J669/SUM($J$8:$J$1008),""))</f>
        <v/>
      </c>
      <c r="L669" s="183" t="str">
        <f>IF(CADA_PROD!C667="","",IFERROR(H669/SUM($H$8:$H$1008),""))</f>
        <v/>
      </c>
      <c r="M669" s="182" t="str">
        <f>IF(CADA_PROD!$C667="","",IFERROR(SUMIFS(MOVI_ENTR!M:M,MOVI_ENTR!D:D,D669,MOVI_ENTR!O:O,$E$5)/SUMIFS(MOVI_ENTR!I:I,MOVI_ENTR!D:D,D669,MOVI_ENTR!O:O,$E$5),0))</f>
        <v/>
      </c>
      <c r="N669" s="184" t="str">
        <f>IF(CADA_PROD!C667="","",G669/E669)</f>
        <v/>
      </c>
    </row>
    <row r="670" spans="2:14" ht="30" customHeight="1">
      <c r="B670" s="21">
        <f t="shared" si="21"/>
        <v>663</v>
      </c>
      <c r="C670" s="178" t="str">
        <f>IF(CADA_PROD!C668="","",CADA_PROD!C668)</f>
        <v/>
      </c>
      <c r="D670" s="179" t="str">
        <f>IF(CADA_PROD!D668="","",CADA_PROD!D668)</f>
        <v/>
      </c>
      <c r="E670" s="180" t="str">
        <f>IF(CADA_PROD!E668="","",CADA_PROD!E668)</f>
        <v/>
      </c>
      <c r="F670" s="180" t="str">
        <f>IF(CADA_PROD!D668="","",SUMIFS(MOVI_ENTR!I:I,MOVI_ENTR!D:D,D670,MOVI_ENTR!O:O,$E$5))</f>
        <v/>
      </c>
      <c r="G670" s="180" t="str">
        <f>IF(CADA_PROD!C668="","",SUMIFS(MOVI_SAID!H:H,MOVI_SAID!D:D,D670,MOVI_SAID!L:L,$E$5))</f>
        <v/>
      </c>
      <c r="H670" s="180" t="str">
        <f t="shared" si="20"/>
        <v/>
      </c>
      <c r="I670" s="179" t="str">
        <f>IF(CADA_PROD!C668="","",IFERROR(IF(H670&lt;=0,"Sem estoque",IF(H670/E670&lt;0.25,"Quase sem estoque",IF(H670/E670&lt;1.2,"Estoque baixo",IF(H670/E670&lt;2,"Estoque moderado","Estoque confortável")))),""))</f>
        <v/>
      </c>
      <c r="J670" s="182" t="str">
        <f>IF(CADA_PROD!C668="","",SUMIFS(MOVI_ENTR!M:M,MOVI_ENTR!D:D,D670,MOVI_ENTR!O:O,$E$5))</f>
        <v/>
      </c>
      <c r="K670" s="183" t="str">
        <f>IF(CADA_PROD!C668="","",IFERROR($J670/SUM($J$8:$J$1008),""))</f>
        <v/>
      </c>
      <c r="L670" s="183" t="str">
        <f>IF(CADA_PROD!C668="","",IFERROR(H670/SUM($H$8:$H$1008),""))</f>
        <v/>
      </c>
      <c r="M670" s="182" t="str">
        <f>IF(CADA_PROD!$C668="","",IFERROR(SUMIFS(MOVI_ENTR!M:M,MOVI_ENTR!D:D,D670,MOVI_ENTR!O:O,$E$5)/SUMIFS(MOVI_ENTR!I:I,MOVI_ENTR!D:D,D670,MOVI_ENTR!O:O,$E$5),0))</f>
        <v/>
      </c>
      <c r="N670" s="184" t="str">
        <f>IF(CADA_PROD!C668="","",G670/E670)</f>
        <v/>
      </c>
    </row>
    <row r="671" spans="2:14" ht="30" customHeight="1">
      <c r="B671" s="21">
        <f t="shared" si="21"/>
        <v>664</v>
      </c>
      <c r="C671" s="178" t="str">
        <f>IF(CADA_PROD!C669="","",CADA_PROD!C669)</f>
        <v/>
      </c>
      <c r="D671" s="179" t="str">
        <f>IF(CADA_PROD!D669="","",CADA_PROD!D669)</f>
        <v/>
      </c>
      <c r="E671" s="180" t="str">
        <f>IF(CADA_PROD!E669="","",CADA_PROD!E669)</f>
        <v/>
      </c>
      <c r="F671" s="180" t="str">
        <f>IF(CADA_PROD!D669="","",SUMIFS(MOVI_ENTR!I:I,MOVI_ENTR!D:D,D671,MOVI_ENTR!O:O,$E$5))</f>
        <v/>
      </c>
      <c r="G671" s="180" t="str">
        <f>IF(CADA_PROD!C669="","",SUMIFS(MOVI_SAID!H:H,MOVI_SAID!D:D,D671,MOVI_SAID!L:L,$E$5))</f>
        <v/>
      </c>
      <c r="H671" s="180" t="str">
        <f t="shared" si="20"/>
        <v/>
      </c>
      <c r="I671" s="179" t="str">
        <f>IF(CADA_PROD!C669="","",IFERROR(IF(H671&lt;=0,"Sem estoque",IF(H671/E671&lt;0.25,"Quase sem estoque",IF(H671/E671&lt;1.2,"Estoque baixo",IF(H671/E671&lt;2,"Estoque moderado","Estoque confortável")))),""))</f>
        <v/>
      </c>
      <c r="J671" s="182" t="str">
        <f>IF(CADA_PROD!C669="","",SUMIFS(MOVI_ENTR!M:M,MOVI_ENTR!D:D,D671,MOVI_ENTR!O:O,$E$5))</f>
        <v/>
      </c>
      <c r="K671" s="183" t="str">
        <f>IF(CADA_PROD!C669="","",IFERROR($J671/SUM($J$8:$J$1008),""))</f>
        <v/>
      </c>
      <c r="L671" s="183" t="str">
        <f>IF(CADA_PROD!C669="","",IFERROR(H671/SUM($H$8:$H$1008),""))</f>
        <v/>
      </c>
      <c r="M671" s="182" t="str">
        <f>IF(CADA_PROD!$C669="","",IFERROR(SUMIFS(MOVI_ENTR!M:M,MOVI_ENTR!D:D,D671,MOVI_ENTR!O:O,$E$5)/SUMIFS(MOVI_ENTR!I:I,MOVI_ENTR!D:D,D671,MOVI_ENTR!O:O,$E$5),0))</f>
        <v/>
      </c>
      <c r="N671" s="184" t="str">
        <f>IF(CADA_PROD!C669="","",G671/E671)</f>
        <v/>
      </c>
    </row>
    <row r="672" spans="2:14" ht="30" customHeight="1">
      <c r="B672" s="21">
        <f t="shared" si="21"/>
        <v>665</v>
      </c>
      <c r="C672" s="178" t="str">
        <f>IF(CADA_PROD!C670="","",CADA_PROD!C670)</f>
        <v/>
      </c>
      <c r="D672" s="179" t="str">
        <f>IF(CADA_PROD!D670="","",CADA_PROD!D670)</f>
        <v/>
      </c>
      <c r="E672" s="180" t="str">
        <f>IF(CADA_PROD!E670="","",CADA_PROD!E670)</f>
        <v/>
      </c>
      <c r="F672" s="180" t="str">
        <f>IF(CADA_PROD!D670="","",SUMIFS(MOVI_ENTR!I:I,MOVI_ENTR!D:D,D672,MOVI_ENTR!O:O,$E$5))</f>
        <v/>
      </c>
      <c r="G672" s="180" t="str">
        <f>IF(CADA_PROD!C670="","",SUMIFS(MOVI_SAID!H:H,MOVI_SAID!D:D,D672,MOVI_SAID!L:L,$E$5))</f>
        <v/>
      </c>
      <c r="H672" s="180" t="str">
        <f t="shared" si="20"/>
        <v/>
      </c>
      <c r="I672" s="179" t="str">
        <f>IF(CADA_PROD!C670="","",IFERROR(IF(H672&lt;=0,"Sem estoque",IF(H672/E672&lt;0.25,"Quase sem estoque",IF(H672/E672&lt;1.2,"Estoque baixo",IF(H672/E672&lt;2,"Estoque moderado","Estoque confortável")))),""))</f>
        <v/>
      </c>
      <c r="J672" s="182" t="str">
        <f>IF(CADA_PROD!C670="","",SUMIFS(MOVI_ENTR!M:M,MOVI_ENTR!D:D,D672,MOVI_ENTR!O:O,$E$5))</f>
        <v/>
      </c>
      <c r="K672" s="183" t="str">
        <f>IF(CADA_PROD!C670="","",IFERROR($J672/SUM($J$8:$J$1008),""))</f>
        <v/>
      </c>
      <c r="L672" s="183" t="str">
        <f>IF(CADA_PROD!C670="","",IFERROR(H672/SUM($H$8:$H$1008),""))</f>
        <v/>
      </c>
      <c r="M672" s="182" t="str">
        <f>IF(CADA_PROD!$C670="","",IFERROR(SUMIFS(MOVI_ENTR!M:M,MOVI_ENTR!D:D,D672,MOVI_ENTR!O:O,$E$5)/SUMIFS(MOVI_ENTR!I:I,MOVI_ENTR!D:D,D672,MOVI_ENTR!O:O,$E$5),0))</f>
        <v/>
      </c>
      <c r="N672" s="184" t="str">
        <f>IF(CADA_PROD!C670="","",G672/E672)</f>
        <v/>
      </c>
    </row>
    <row r="673" spans="2:14" ht="30" customHeight="1">
      <c r="B673" s="21">
        <f t="shared" si="21"/>
        <v>666</v>
      </c>
      <c r="C673" s="178" t="str">
        <f>IF(CADA_PROD!C671="","",CADA_PROD!C671)</f>
        <v/>
      </c>
      <c r="D673" s="179" t="str">
        <f>IF(CADA_PROD!D671="","",CADA_PROD!D671)</f>
        <v/>
      </c>
      <c r="E673" s="180" t="str">
        <f>IF(CADA_PROD!E671="","",CADA_PROD!E671)</f>
        <v/>
      </c>
      <c r="F673" s="180" t="str">
        <f>IF(CADA_PROD!D671="","",SUMIFS(MOVI_ENTR!I:I,MOVI_ENTR!D:D,D673,MOVI_ENTR!O:O,$E$5))</f>
        <v/>
      </c>
      <c r="G673" s="180" t="str">
        <f>IF(CADA_PROD!C671="","",SUMIFS(MOVI_SAID!H:H,MOVI_SAID!D:D,D673,MOVI_SAID!L:L,$E$5))</f>
        <v/>
      </c>
      <c r="H673" s="180" t="str">
        <f t="shared" si="20"/>
        <v/>
      </c>
      <c r="I673" s="179" t="str">
        <f>IF(CADA_PROD!C671="","",IFERROR(IF(H673&lt;=0,"Sem estoque",IF(H673/E673&lt;0.25,"Quase sem estoque",IF(H673/E673&lt;1.2,"Estoque baixo",IF(H673/E673&lt;2,"Estoque moderado","Estoque confortável")))),""))</f>
        <v/>
      </c>
      <c r="J673" s="182" t="str">
        <f>IF(CADA_PROD!C671="","",SUMIFS(MOVI_ENTR!M:M,MOVI_ENTR!D:D,D673,MOVI_ENTR!O:O,$E$5))</f>
        <v/>
      </c>
      <c r="K673" s="183" t="str">
        <f>IF(CADA_PROD!C671="","",IFERROR($J673/SUM($J$8:$J$1008),""))</f>
        <v/>
      </c>
      <c r="L673" s="183" t="str">
        <f>IF(CADA_PROD!C671="","",IFERROR(H673/SUM($H$8:$H$1008),""))</f>
        <v/>
      </c>
      <c r="M673" s="182" t="str">
        <f>IF(CADA_PROD!$C671="","",IFERROR(SUMIFS(MOVI_ENTR!M:M,MOVI_ENTR!D:D,D673,MOVI_ENTR!O:O,$E$5)/SUMIFS(MOVI_ENTR!I:I,MOVI_ENTR!D:D,D673,MOVI_ENTR!O:O,$E$5),0))</f>
        <v/>
      </c>
      <c r="N673" s="184" t="str">
        <f>IF(CADA_PROD!C671="","",G673/E673)</f>
        <v/>
      </c>
    </row>
    <row r="674" spans="2:14" ht="30" customHeight="1">
      <c r="B674" s="21">
        <f t="shared" si="21"/>
        <v>667</v>
      </c>
      <c r="C674" s="178" t="str">
        <f>IF(CADA_PROD!C672="","",CADA_PROD!C672)</f>
        <v/>
      </c>
      <c r="D674" s="179" t="str">
        <f>IF(CADA_PROD!D672="","",CADA_PROD!D672)</f>
        <v/>
      </c>
      <c r="E674" s="180" t="str">
        <f>IF(CADA_PROD!E672="","",CADA_PROD!E672)</f>
        <v/>
      </c>
      <c r="F674" s="180" t="str">
        <f>IF(CADA_PROD!D672="","",SUMIFS(MOVI_ENTR!I:I,MOVI_ENTR!D:D,D674,MOVI_ENTR!O:O,$E$5))</f>
        <v/>
      </c>
      <c r="G674" s="180" t="str">
        <f>IF(CADA_PROD!C672="","",SUMIFS(MOVI_SAID!H:H,MOVI_SAID!D:D,D674,MOVI_SAID!L:L,$E$5))</f>
        <v/>
      </c>
      <c r="H674" s="180" t="str">
        <f t="shared" si="20"/>
        <v/>
      </c>
      <c r="I674" s="179" t="str">
        <f>IF(CADA_PROD!C672="","",IFERROR(IF(H674&lt;=0,"Sem estoque",IF(H674/E674&lt;0.25,"Quase sem estoque",IF(H674/E674&lt;1.2,"Estoque baixo",IF(H674/E674&lt;2,"Estoque moderado","Estoque confortável")))),""))</f>
        <v/>
      </c>
      <c r="J674" s="182" t="str">
        <f>IF(CADA_PROD!C672="","",SUMIFS(MOVI_ENTR!M:M,MOVI_ENTR!D:D,D674,MOVI_ENTR!O:O,$E$5))</f>
        <v/>
      </c>
      <c r="K674" s="183" t="str">
        <f>IF(CADA_PROD!C672="","",IFERROR($J674/SUM($J$8:$J$1008),""))</f>
        <v/>
      </c>
      <c r="L674" s="183" t="str">
        <f>IF(CADA_PROD!C672="","",IFERROR(H674/SUM($H$8:$H$1008),""))</f>
        <v/>
      </c>
      <c r="M674" s="182" t="str">
        <f>IF(CADA_PROD!$C672="","",IFERROR(SUMIFS(MOVI_ENTR!M:M,MOVI_ENTR!D:D,D674,MOVI_ENTR!O:O,$E$5)/SUMIFS(MOVI_ENTR!I:I,MOVI_ENTR!D:D,D674,MOVI_ENTR!O:O,$E$5),0))</f>
        <v/>
      </c>
      <c r="N674" s="184" t="str">
        <f>IF(CADA_PROD!C672="","",G674/E674)</f>
        <v/>
      </c>
    </row>
    <row r="675" spans="2:14" ht="30" customHeight="1">
      <c r="B675" s="21">
        <f t="shared" si="21"/>
        <v>668</v>
      </c>
      <c r="C675" s="178" t="str">
        <f>IF(CADA_PROD!C673="","",CADA_PROD!C673)</f>
        <v/>
      </c>
      <c r="D675" s="179" t="str">
        <f>IF(CADA_PROD!D673="","",CADA_PROD!D673)</f>
        <v/>
      </c>
      <c r="E675" s="180" t="str">
        <f>IF(CADA_PROD!E673="","",CADA_PROD!E673)</f>
        <v/>
      </c>
      <c r="F675" s="180" t="str">
        <f>IF(CADA_PROD!D673="","",SUMIFS(MOVI_ENTR!I:I,MOVI_ENTR!D:D,D675,MOVI_ENTR!O:O,$E$5))</f>
        <v/>
      </c>
      <c r="G675" s="180" t="str">
        <f>IF(CADA_PROD!C673="","",SUMIFS(MOVI_SAID!H:H,MOVI_SAID!D:D,D675,MOVI_SAID!L:L,$E$5))</f>
        <v/>
      </c>
      <c r="H675" s="180" t="str">
        <f t="shared" si="20"/>
        <v/>
      </c>
      <c r="I675" s="179" t="str">
        <f>IF(CADA_PROD!C673="","",IFERROR(IF(H675&lt;=0,"Sem estoque",IF(H675/E675&lt;0.25,"Quase sem estoque",IF(H675/E675&lt;1.2,"Estoque baixo",IF(H675/E675&lt;2,"Estoque moderado","Estoque confortável")))),""))</f>
        <v/>
      </c>
      <c r="J675" s="182" t="str">
        <f>IF(CADA_PROD!C673="","",SUMIFS(MOVI_ENTR!M:M,MOVI_ENTR!D:D,D675,MOVI_ENTR!O:O,$E$5))</f>
        <v/>
      </c>
      <c r="K675" s="183" t="str">
        <f>IF(CADA_PROD!C673="","",IFERROR($J675/SUM($J$8:$J$1008),""))</f>
        <v/>
      </c>
      <c r="L675" s="183" t="str">
        <f>IF(CADA_PROD!C673="","",IFERROR(H675/SUM($H$8:$H$1008),""))</f>
        <v/>
      </c>
      <c r="M675" s="182" t="str">
        <f>IF(CADA_PROD!$C673="","",IFERROR(SUMIFS(MOVI_ENTR!M:M,MOVI_ENTR!D:D,D675,MOVI_ENTR!O:O,$E$5)/SUMIFS(MOVI_ENTR!I:I,MOVI_ENTR!D:D,D675,MOVI_ENTR!O:O,$E$5),0))</f>
        <v/>
      </c>
      <c r="N675" s="184" t="str">
        <f>IF(CADA_PROD!C673="","",G675/E675)</f>
        <v/>
      </c>
    </row>
    <row r="676" spans="2:14" ht="30" customHeight="1">
      <c r="B676" s="21">
        <f t="shared" si="21"/>
        <v>669</v>
      </c>
      <c r="C676" s="178" t="str">
        <f>IF(CADA_PROD!C674="","",CADA_PROD!C674)</f>
        <v/>
      </c>
      <c r="D676" s="179" t="str">
        <f>IF(CADA_PROD!D674="","",CADA_PROD!D674)</f>
        <v/>
      </c>
      <c r="E676" s="180" t="str">
        <f>IF(CADA_PROD!E674="","",CADA_PROD!E674)</f>
        <v/>
      </c>
      <c r="F676" s="180" t="str">
        <f>IF(CADA_PROD!D674="","",SUMIFS(MOVI_ENTR!I:I,MOVI_ENTR!D:D,D676,MOVI_ENTR!O:O,$E$5))</f>
        <v/>
      </c>
      <c r="G676" s="180" t="str">
        <f>IF(CADA_PROD!C674="","",SUMIFS(MOVI_SAID!H:H,MOVI_SAID!D:D,D676,MOVI_SAID!L:L,$E$5))</f>
        <v/>
      </c>
      <c r="H676" s="180" t="str">
        <f t="shared" si="20"/>
        <v/>
      </c>
      <c r="I676" s="179" t="str">
        <f>IF(CADA_PROD!C674="","",IFERROR(IF(H676&lt;=0,"Sem estoque",IF(H676/E676&lt;0.25,"Quase sem estoque",IF(H676/E676&lt;1.2,"Estoque baixo",IF(H676/E676&lt;2,"Estoque moderado","Estoque confortável")))),""))</f>
        <v/>
      </c>
      <c r="J676" s="182" t="str">
        <f>IF(CADA_PROD!C674="","",SUMIFS(MOVI_ENTR!M:M,MOVI_ENTR!D:D,D676,MOVI_ENTR!O:O,$E$5))</f>
        <v/>
      </c>
      <c r="K676" s="183" t="str">
        <f>IF(CADA_PROD!C674="","",IFERROR($J676/SUM($J$8:$J$1008),""))</f>
        <v/>
      </c>
      <c r="L676" s="183" t="str">
        <f>IF(CADA_PROD!C674="","",IFERROR(H676/SUM($H$8:$H$1008),""))</f>
        <v/>
      </c>
      <c r="M676" s="182" t="str">
        <f>IF(CADA_PROD!$C674="","",IFERROR(SUMIFS(MOVI_ENTR!M:M,MOVI_ENTR!D:D,D676,MOVI_ENTR!O:O,$E$5)/SUMIFS(MOVI_ENTR!I:I,MOVI_ENTR!D:D,D676,MOVI_ENTR!O:O,$E$5),0))</f>
        <v/>
      </c>
      <c r="N676" s="184" t="str">
        <f>IF(CADA_PROD!C674="","",G676/E676)</f>
        <v/>
      </c>
    </row>
    <row r="677" spans="2:14" ht="30" customHeight="1">
      <c r="B677" s="21">
        <f t="shared" si="21"/>
        <v>670</v>
      </c>
      <c r="C677" s="178" t="str">
        <f>IF(CADA_PROD!C675="","",CADA_PROD!C675)</f>
        <v/>
      </c>
      <c r="D677" s="179" t="str">
        <f>IF(CADA_PROD!D675="","",CADA_PROD!D675)</f>
        <v/>
      </c>
      <c r="E677" s="180" t="str">
        <f>IF(CADA_PROD!E675="","",CADA_PROD!E675)</f>
        <v/>
      </c>
      <c r="F677" s="180" t="str">
        <f>IF(CADA_PROD!D675="","",SUMIFS(MOVI_ENTR!I:I,MOVI_ENTR!D:D,D677,MOVI_ENTR!O:O,$E$5))</f>
        <v/>
      </c>
      <c r="G677" s="180" t="str">
        <f>IF(CADA_PROD!C675="","",SUMIFS(MOVI_SAID!H:H,MOVI_SAID!D:D,D677,MOVI_SAID!L:L,$E$5))</f>
        <v/>
      </c>
      <c r="H677" s="180" t="str">
        <f t="shared" si="20"/>
        <v/>
      </c>
      <c r="I677" s="179" t="str">
        <f>IF(CADA_PROD!C675="","",IFERROR(IF(H677&lt;=0,"Sem estoque",IF(H677/E677&lt;0.25,"Quase sem estoque",IF(H677/E677&lt;1.2,"Estoque baixo",IF(H677/E677&lt;2,"Estoque moderado","Estoque confortável")))),""))</f>
        <v/>
      </c>
      <c r="J677" s="182" t="str">
        <f>IF(CADA_PROD!C675="","",SUMIFS(MOVI_ENTR!M:M,MOVI_ENTR!D:D,D677,MOVI_ENTR!O:O,$E$5))</f>
        <v/>
      </c>
      <c r="K677" s="183" t="str">
        <f>IF(CADA_PROD!C675="","",IFERROR($J677/SUM($J$8:$J$1008),""))</f>
        <v/>
      </c>
      <c r="L677" s="183" t="str">
        <f>IF(CADA_PROD!C675="","",IFERROR(H677/SUM($H$8:$H$1008),""))</f>
        <v/>
      </c>
      <c r="M677" s="182" t="str">
        <f>IF(CADA_PROD!$C675="","",IFERROR(SUMIFS(MOVI_ENTR!M:M,MOVI_ENTR!D:D,D677,MOVI_ENTR!O:O,$E$5)/SUMIFS(MOVI_ENTR!I:I,MOVI_ENTR!D:D,D677,MOVI_ENTR!O:O,$E$5),0))</f>
        <v/>
      </c>
      <c r="N677" s="184" t="str">
        <f>IF(CADA_PROD!C675="","",G677/E677)</f>
        <v/>
      </c>
    </row>
    <row r="678" spans="2:14" ht="30" customHeight="1">
      <c r="B678" s="21">
        <f t="shared" si="21"/>
        <v>671</v>
      </c>
      <c r="C678" s="178" t="str">
        <f>IF(CADA_PROD!C676="","",CADA_PROD!C676)</f>
        <v/>
      </c>
      <c r="D678" s="179" t="str">
        <f>IF(CADA_PROD!D676="","",CADA_PROD!D676)</f>
        <v/>
      </c>
      <c r="E678" s="180" t="str">
        <f>IF(CADA_PROD!E676="","",CADA_PROD!E676)</f>
        <v/>
      </c>
      <c r="F678" s="180" t="str">
        <f>IF(CADA_PROD!D676="","",SUMIFS(MOVI_ENTR!I:I,MOVI_ENTR!D:D,D678,MOVI_ENTR!O:O,$E$5))</f>
        <v/>
      </c>
      <c r="G678" s="180" t="str">
        <f>IF(CADA_PROD!C676="","",SUMIFS(MOVI_SAID!H:H,MOVI_SAID!D:D,D678,MOVI_SAID!L:L,$E$5))</f>
        <v/>
      </c>
      <c r="H678" s="180" t="str">
        <f t="shared" si="20"/>
        <v/>
      </c>
      <c r="I678" s="179" t="str">
        <f>IF(CADA_PROD!C676="","",IFERROR(IF(H678&lt;=0,"Sem estoque",IF(H678/E678&lt;0.25,"Quase sem estoque",IF(H678/E678&lt;1.2,"Estoque baixo",IF(H678/E678&lt;2,"Estoque moderado","Estoque confortável")))),""))</f>
        <v/>
      </c>
      <c r="J678" s="182" t="str">
        <f>IF(CADA_PROD!C676="","",SUMIFS(MOVI_ENTR!M:M,MOVI_ENTR!D:D,D678,MOVI_ENTR!O:O,$E$5))</f>
        <v/>
      </c>
      <c r="K678" s="183" t="str">
        <f>IF(CADA_PROD!C676="","",IFERROR($J678/SUM($J$8:$J$1008),""))</f>
        <v/>
      </c>
      <c r="L678" s="183" t="str">
        <f>IF(CADA_PROD!C676="","",IFERROR(H678/SUM($H$8:$H$1008),""))</f>
        <v/>
      </c>
      <c r="M678" s="182" t="str">
        <f>IF(CADA_PROD!$C676="","",IFERROR(SUMIFS(MOVI_ENTR!M:M,MOVI_ENTR!D:D,D678,MOVI_ENTR!O:O,$E$5)/SUMIFS(MOVI_ENTR!I:I,MOVI_ENTR!D:D,D678,MOVI_ENTR!O:O,$E$5),0))</f>
        <v/>
      </c>
      <c r="N678" s="184" t="str">
        <f>IF(CADA_PROD!C676="","",G678/E678)</f>
        <v/>
      </c>
    </row>
    <row r="679" spans="2:14" ht="30" customHeight="1">
      <c r="B679" s="21">
        <f t="shared" si="21"/>
        <v>672</v>
      </c>
      <c r="C679" s="178" t="str">
        <f>IF(CADA_PROD!C677="","",CADA_PROD!C677)</f>
        <v/>
      </c>
      <c r="D679" s="179" t="str">
        <f>IF(CADA_PROD!D677="","",CADA_PROD!D677)</f>
        <v/>
      </c>
      <c r="E679" s="180" t="str">
        <f>IF(CADA_PROD!E677="","",CADA_PROD!E677)</f>
        <v/>
      </c>
      <c r="F679" s="180" t="str">
        <f>IF(CADA_PROD!D677="","",SUMIFS(MOVI_ENTR!I:I,MOVI_ENTR!D:D,D679,MOVI_ENTR!O:O,$E$5))</f>
        <v/>
      </c>
      <c r="G679" s="180" t="str">
        <f>IF(CADA_PROD!C677="","",SUMIFS(MOVI_SAID!H:H,MOVI_SAID!D:D,D679,MOVI_SAID!L:L,$E$5))</f>
        <v/>
      </c>
      <c r="H679" s="180" t="str">
        <f t="shared" si="20"/>
        <v/>
      </c>
      <c r="I679" s="179" t="str">
        <f>IF(CADA_PROD!C677="","",IFERROR(IF(H679&lt;=0,"Sem estoque",IF(H679/E679&lt;0.25,"Quase sem estoque",IF(H679/E679&lt;1.2,"Estoque baixo",IF(H679/E679&lt;2,"Estoque moderado","Estoque confortável")))),""))</f>
        <v/>
      </c>
      <c r="J679" s="182" t="str">
        <f>IF(CADA_PROD!C677="","",SUMIFS(MOVI_ENTR!M:M,MOVI_ENTR!D:D,D679,MOVI_ENTR!O:O,$E$5))</f>
        <v/>
      </c>
      <c r="K679" s="183" t="str">
        <f>IF(CADA_PROD!C677="","",IFERROR($J679/SUM($J$8:$J$1008),""))</f>
        <v/>
      </c>
      <c r="L679" s="183" t="str">
        <f>IF(CADA_PROD!C677="","",IFERROR(H679/SUM($H$8:$H$1008),""))</f>
        <v/>
      </c>
      <c r="M679" s="182" t="str">
        <f>IF(CADA_PROD!$C677="","",IFERROR(SUMIFS(MOVI_ENTR!M:M,MOVI_ENTR!D:D,D679,MOVI_ENTR!O:O,$E$5)/SUMIFS(MOVI_ENTR!I:I,MOVI_ENTR!D:D,D679,MOVI_ENTR!O:O,$E$5),0))</f>
        <v/>
      </c>
      <c r="N679" s="184" t="str">
        <f>IF(CADA_PROD!C677="","",G679/E679)</f>
        <v/>
      </c>
    </row>
    <row r="680" spans="2:14" ht="30" customHeight="1">
      <c r="B680" s="21">
        <f t="shared" si="21"/>
        <v>673</v>
      </c>
      <c r="C680" s="178" t="str">
        <f>IF(CADA_PROD!C678="","",CADA_PROD!C678)</f>
        <v/>
      </c>
      <c r="D680" s="179" t="str">
        <f>IF(CADA_PROD!D678="","",CADA_PROD!D678)</f>
        <v/>
      </c>
      <c r="E680" s="180" t="str">
        <f>IF(CADA_PROD!E678="","",CADA_PROD!E678)</f>
        <v/>
      </c>
      <c r="F680" s="180" t="str">
        <f>IF(CADA_PROD!D678="","",SUMIFS(MOVI_ENTR!I:I,MOVI_ENTR!D:D,D680,MOVI_ENTR!O:O,$E$5))</f>
        <v/>
      </c>
      <c r="G680" s="180" t="str">
        <f>IF(CADA_PROD!C678="","",SUMIFS(MOVI_SAID!H:H,MOVI_SAID!D:D,D680,MOVI_SAID!L:L,$E$5))</f>
        <v/>
      </c>
      <c r="H680" s="180" t="str">
        <f t="shared" si="20"/>
        <v/>
      </c>
      <c r="I680" s="179" t="str">
        <f>IF(CADA_PROD!C678="","",IFERROR(IF(H680&lt;=0,"Sem estoque",IF(H680/E680&lt;0.25,"Quase sem estoque",IF(H680/E680&lt;1.2,"Estoque baixo",IF(H680/E680&lt;2,"Estoque moderado","Estoque confortável")))),""))</f>
        <v/>
      </c>
      <c r="J680" s="182" t="str">
        <f>IF(CADA_PROD!C678="","",SUMIFS(MOVI_ENTR!M:M,MOVI_ENTR!D:D,D680,MOVI_ENTR!O:O,$E$5))</f>
        <v/>
      </c>
      <c r="K680" s="183" t="str">
        <f>IF(CADA_PROD!C678="","",IFERROR($J680/SUM($J$8:$J$1008),""))</f>
        <v/>
      </c>
      <c r="L680" s="183" t="str">
        <f>IF(CADA_PROD!C678="","",IFERROR(H680/SUM($H$8:$H$1008),""))</f>
        <v/>
      </c>
      <c r="M680" s="182" t="str">
        <f>IF(CADA_PROD!$C678="","",IFERROR(SUMIFS(MOVI_ENTR!M:M,MOVI_ENTR!D:D,D680,MOVI_ENTR!O:O,$E$5)/SUMIFS(MOVI_ENTR!I:I,MOVI_ENTR!D:D,D680,MOVI_ENTR!O:O,$E$5),0))</f>
        <v/>
      </c>
      <c r="N680" s="184" t="str">
        <f>IF(CADA_PROD!C678="","",G680/E680)</f>
        <v/>
      </c>
    </row>
    <row r="681" spans="2:14" ht="30" customHeight="1">
      <c r="B681" s="21">
        <f t="shared" si="21"/>
        <v>674</v>
      </c>
      <c r="C681" s="178" t="str">
        <f>IF(CADA_PROD!C679="","",CADA_PROD!C679)</f>
        <v/>
      </c>
      <c r="D681" s="179" t="str">
        <f>IF(CADA_PROD!D679="","",CADA_PROD!D679)</f>
        <v/>
      </c>
      <c r="E681" s="180" t="str">
        <f>IF(CADA_PROD!E679="","",CADA_PROD!E679)</f>
        <v/>
      </c>
      <c r="F681" s="180" t="str">
        <f>IF(CADA_PROD!D679="","",SUMIFS(MOVI_ENTR!I:I,MOVI_ENTR!D:D,D681,MOVI_ENTR!O:O,$E$5))</f>
        <v/>
      </c>
      <c r="G681" s="180" t="str">
        <f>IF(CADA_PROD!C679="","",SUMIFS(MOVI_SAID!H:H,MOVI_SAID!D:D,D681,MOVI_SAID!L:L,$E$5))</f>
        <v/>
      </c>
      <c r="H681" s="180" t="str">
        <f t="shared" si="20"/>
        <v/>
      </c>
      <c r="I681" s="179" t="str">
        <f>IF(CADA_PROD!C679="","",IFERROR(IF(H681&lt;=0,"Sem estoque",IF(H681/E681&lt;0.25,"Quase sem estoque",IF(H681/E681&lt;1.2,"Estoque baixo",IF(H681/E681&lt;2,"Estoque moderado","Estoque confortável")))),""))</f>
        <v/>
      </c>
      <c r="J681" s="182" t="str">
        <f>IF(CADA_PROD!C679="","",SUMIFS(MOVI_ENTR!M:M,MOVI_ENTR!D:D,D681,MOVI_ENTR!O:O,$E$5))</f>
        <v/>
      </c>
      <c r="K681" s="183" t="str">
        <f>IF(CADA_PROD!C679="","",IFERROR($J681/SUM($J$8:$J$1008),""))</f>
        <v/>
      </c>
      <c r="L681" s="183" t="str">
        <f>IF(CADA_PROD!C679="","",IFERROR(H681/SUM($H$8:$H$1008),""))</f>
        <v/>
      </c>
      <c r="M681" s="182" t="str">
        <f>IF(CADA_PROD!$C679="","",IFERROR(SUMIFS(MOVI_ENTR!M:M,MOVI_ENTR!D:D,D681,MOVI_ENTR!O:O,$E$5)/SUMIFS(MOVI_ENTR!I:I,MOVI_ENTR!D:D,D681,MOVI_ENTR!O:O,$E$5),0))</f>
        <v/>
      </c>
      <c r="N681" s="184" t="str">
        <f>IF(CADA_PROD!C679="","",G681/E681)</f>
        <v/>
      </c>
    </row>
    <row r="682" spans="2:14" ht="30" customHeight="1">
      <c r="B682" s="21">
        <f t="shared" si="21"/>
        <v>675</v>
      </c>
      <c r="C682" s="178" t="str">
        <f>IF(CADA_PROD!C680="","",CADA_PROD!C680)</f>
        <v/>
      </c>
      <c r="D682" s="179" t="str">
        <f>IF(CADA_PROD!D680="","",CADA_PROD!D680)</f>
        <v/>
      </c>
      <c r="E682" s="180" t="str">
        <f>IF(CADA_PROD!E680="","",CADA_PROD!E680)</f>
        <v/>
      </c>
      <c r="F682" s="180" t="str">
        <f>IF(CADA_PROD!D680="","",SUMIFS(MOVI_ENTR!I:I,MOVI_ENTR!D:D,D682,MOVI_ENTR!O:O,$E$5))</f>
        <v/>
      </c>
      <c r="G682" s="180" t="str">
        <f>IF(CADA_PROD!C680="","",SUMIFS(MOVI_SAID!H:H,MOVI_SAID!D:D,D682,MOVI_SAID!L:L,$E$5))</f>
        <v/>
      </c>
      <c r="H682" s="180" t="str">
        <f t="shared" si="20"/>
        <v/>
      </c>
      <c r="I682" s="179" t="str">
        <f>IF(CADA_PROD!C680="","",IFERROR(IF(H682&lt;=0,"Sem estoque",IF(H682/E682&lt;0.25,"Quase sem estoque",IF(H682/E682&lt;1.2,"Estoque baixo",IF(H682/E682&lt;2,"Estoque moderado","Estoque confortável")))),""))</f>
        <v/>
      </c>
      <c r="J682" s="182" t="str">
        <f>IF(CADA_PROD!C680="","",SUMIFS(MOVI_ENTR!M:M,MOVI_ENTR!D:D,D682,MOVI_ENTR!O:O,$E$5))</f>
        <v/>
      </c>
      <c r="K682" s="183" t="str">
        <f>IF(CADA_PROD!C680="","",IFERROR($J682/SUM($J$8:$J$1008),""))</f>
        <v/>
      </c>
      <c r="L682" s="183" t="str">
        <f>IF(CADA_PROD!C680="","",IFERROR(H682/SUM($H$8:$H$1008),""))</f>
        <v/>
      </c>
      <c r="M682" s="182" t="str">
        <f>IF(CADA_PROD!$C680="","",IFERROR(SUMIFS(MOVI_ENTR!M:M,MOVI_ENTR!D:D,D682,MOVI_ENTR!O:O,$E$5)/SUMIFS(MOVI_ENTR!I:I,MOVI_ENTR!D:D,D682,MOVI_ENTR!O:O,$E$5),0))</f>
        <v/>
      </c>
      <c r="N682" s="184" t="str">
        <f>IF(CADA_PROD!C680="","",G682/E682)</f>
        <v/>
      </c>
    </row>
    <row r="683" spans="2:14" ht="30" customHeight="1">
      <c r="B683" s="21">
        <f t="shared" si="21"/>
        <v>676</v>
      </c>
      <c r="C683" s="178" t="str">
        <f>IF(CADA_PROD!C681="","",CADA_PROD!C681)</f>
        <v/>
      </c>
      <c r="D683" s="179" t="str">
        <f>IF(CADA_PROD!D681="","",CADA_PROD!D681)</f>
        <v/>
      </c>
      <c r="E683" s="180" t="str">
        <f>IF(CADA_PROD!E681="","",CADA_PROD!E681)</f>
        <v/>
      </c>
      <c r="F683" s="180" t="str">
        <f>IF(CADA_PROD!D681="","",SUMIFS(MOVI_ENTR!I:I,MOVI_ENTR!D:D,D683,MOVI_ENTR!O:O,$E$5))</f>
        <v/>
      </c>
      <c r="G683" s="180" t="str">
        <f>IF(CADA_PROD!C681="","",SUMIFS(MOVI_SAID!H:H,MOVI_SAID!D:D,D683,MOVI_SAID!L:L,$E$5))</f>
        <v/>
      </c>
      <c r="H683" s="180" t="str">
        <f t="shared" si="20"/>
        <v/>
      </c>
      <c r="I683" s="179" t="str">
        <f>IF(CADA_PROD!C681="","",IFERROR(IF(H683&lt;=0,"Sem estoque",IF(H683/E683&lt;0.25,"Quase sem estoque",IF(H683/E683&lt;1.2,"Estoque baixo",IF(H683/E683&lt;2,"Estoque moderado","Estoque confortável")))),""))</f>
        <v/>
      </c>
      <c r="J683" s="182" t="str">
        <f>IF(CADA_PROD!C681="","",SUMIFS(MOVI_ENTR!M:M,MOVI_ENTR!D:D,D683,MOVI_ENTR!O:O,$E$5))</f>
        <v/>
      </c>
      <c r="K683" s="183" t="str">
        <f>IF(CADA_PROD!C681="","",IFERROR($J683/SUM($J$8:$J$1008),""))</f>
        <v/>
      </c>
      <c r="L683" s="183" t="str">
        <f>IF(CADA_PROD!C681="","",IFERROR(H683/SUM($H$8:$H$1008),""))</f>
        <v/>
      </c>
      <c r="M683" s="182" t="str">
        <f>IF(CADA_PROD!$C681="","",IFERROR(SUMIFS(MOVI_ENTR!M:M,MOVI_ENTR!D:D,D683,MOVI_ENTR!O:O,$E$5)/SUMIFS(MOVI_ENTR!I:I,MOVI_ENTR!D:D,D683,MOVI_ENTR!O:O,$E$5),0))</f>
        <v/>
      </c>
      <c r="N683" s="184" t="str">
        <f>IF(CADA_PROD!C681="","",G683/E683)</f>
        <v/>
      </c>
    </row>
    <row r="684" spans="2:14" ht="30" customHeight="1">
      <c r="B684" s="21">
        <f t="shared" si="21"/>
        <v>677</v>
      </c>
      <c r="C684" s="178" t="str">
        <f>IF(CADA_PROD!C682="","",CADA_PROD!C682)</f>
        <v/>
      </c>
      <c r="D684" s="179" t="str">
        <f>IF(CADA_PROD!D682="","",CADA_PROD!D682)</f>
        <v/>
      </c>
      <c r="E684" s="180" t="str">
        <f>IF(CADA_PROD!E682="","",CADA_PROD!E682)</f>
        <v/>
      </c>
      <c r="F684" s="180" t="str">
        <f>IF(CADA_PROD!D682="","",SUMIFS(MOVI_ENTR!I:I,MOVI_ENTR!D:D,D684,MOVI_ENTR!O:O,$E$5))</f>
        <v/>
      </c>
      <c r="G684" s="180" t="str">
        <f>IF(CADA_PROD!C682="","",SUMIFS(MOVI_SAID!H:H,MOVI_SAID!D:D,D684,MOVI_SAID!L:L,$E$5))</f>
        <v/>
      </c>
      <c r="H684" s="180" t="str">
        <f t="shared" si="20"/>
        <v/>
      </c>
      <c r="I684" s="179" t="str">
        <f>IF(CADA_PROD!C682="","",IFERROR(IF(H684&lt;=0,"Sem estoque",IF(H684/E684&lt;0.25,"Quase sem estoque",IF(H684/E684&lt;1.2,"Estoque baixo",IF(H684/E684&lt;2,"Estoque moderado","Estoque confortável")))),""))</f>
        <v/>
      </c>
      <c r="J684" s="182" t="str">
        <f>IF(CADA_PROD!C682="","",SUMIFS(MOVI_ENTR!M:M,MOVI_ENTR!D:D,D684,MOVI_ENTR!O:O,$E$5))</f>
        <v/>
      </c>
      <c r="K684" s="183" t="str">
        <f>IF(CADA_PROD!C682="","",IFERROR($J684/SUM($J$8:$J$1008),""))</f>
        <v/>
      </c>
      <c r="L684" s="183" t="str">
        <f>IF(CADA_PROD!C682="","",IFERROR(H684/SUM($H$8:$H$1008),""))</f>
        <v/>
      </c>
      <c r="M684" s="182" t="str">
        <f>IF(CADA_PROD!$C682="","",IFERROR(SUMIFS(MOVI_ENTR!M:M,MOVI_ENTR!D:D,D684,MOVI_ENTR!O:O,$E$5)/SUMIFS(MOVI_ENTR!I:I,MOVI_ENTR!D:D,D684,MOVI_ENTR!O:O,$E$5),0))</f>
        <v/>
      </c>
      <c r="N684" s="184" t="str">
        <f>IF(CADA_PROD!C682="","",G684/E684)</f>
        <v/>
      </c>
    </row>
    <row r="685" spans="2:14" ht="30" customHeight="1">
      <c r="B685" s="21">
        <f t="shared" si="21"/>
        <v>678</v>
      </c>
      <c r="C685" s="178" t="str">
        <f>IF(CADA_PROD!C683="","",CADA_PROD!C683)</f>
        <v/>
      </c>
      <c r="D685" s="179" t="str">
        <f>IF(CADA_PROD!D683="","",CADA_PROD!D683)</f>
        <v/>
      </c>
      <c r="E685" s="180" t="str">
        <f>IF(CADA_PROD!E683="","",CADA_PROD!E683)</f>
        <v/>
      </c>
      <c r="F685" s="180" t="str">
        <f>IF(CADA_PROD!D683="","",SUMIFS(MOVI_ENTR!I:I,MOVI_ENTR!D:D,D685,MOVI_ENTR!O:O,$E$5))</f>
        <v/>
      </c>
      <c r="G685" s="180" t="str">
        <f>IF(CADA_PROD!C683="","",SUMIFS(MOVI_SAID!H:H,MOVI_SAID!D:D,D685,MOVI_SAID!L:L,$E$5))</f>
        <v/>
      </c>
      <c r="H685" s="180" t="str">
        <f t="shared" si="20"/>
        <v/>
      </c>
      <c r="I685" s="179" t="str">
        <f>IF(CADA_PROD!C683="","",IFERROR(IF(H685&lt;=0,"Sem estoque",IF(H685/E685&lt;0.25,"Quase sem estoque",IF(H685/E685&lt;1.2,"Estoque baixo",IF(H685/E685&lt;2,"Estoque moderado","Estoque confortável")))),""))</f>
        <v/>
      </c>
      <c r="J685" s="182" t="str">
        <f>IF(CADA_PROD!C683="","",SUMIFS(MOVI_ENTR!M:M,MOVI_ENTR!D:D,D685,MOVI_ENTR!O:O,$E$5))</f>
        <v/>
      </c>
      <c r="K685" s="183" t="str">
        <f>IF(CADA_PROD!C683="","",IFERROR($J685/SUM($J$8:$J$1008),""))</f>
        <v/>
      </c>
      <c r="L685" s="183" t="str">
        <f>IF(CADA_PROD!C683="","",IFERROR(H685/SUM($H$8:$H$1008),""))</f>
        <v/>
      </c>
      <c r="M685" s="182" t="str">
        <f>IF(CADA_PROD!$C683="","",IFERROR(SUMIFS(MOVI_ENTR!M:M,MOVI_ENTR!D:D,D685,MOVI_ENTR!O:O,$E$5)/SUMIFS(MOVI_ENTR!I:I,MOVI_ENTR!D:D,D685,MOVI_ENTR!O:O,$E$5),0))</f>
        <v/>
      </c>
      <c r="N685" s="184" t="str">
        <f>IF(CADA_PROD!C683="","",G685/E685)</f>
        <v/>
      </c>
    </row>
    <row r="686" spans="2:14" ht="30" customHeight="1">
      <c r="B686" s="21">
        <f t="shared" si="21"/>
        <v>679</v>
      </c>
      <c r="C686" s="178" t="str">
        <f>IF(CADA_PROD!C684="","",CADA_PROD!C684)</f>
        <v/>
      </c>
      <c r="D686" s="179" t="str">
        <f>IF(CADA_PROD!D684="","",CADA_PROD!D684)</f>
        <v/>
      </c>
      <c r="E686" s="180" t="str">
        <f>IF(CADA_PROD!E684="","",CADA_PROD!E684)</f>
        <v/>
      </c>
      <c r="F686" s="180" t="str">
        <f>IF(CADA_PROD!D684="","",SUMIFS(MOVI_ENTR!I:I,MOVI_ENTR!D:D,D686,MOVI_ENTR!O:O,$E$5))</f>
        <v/>
      </c>
      <c r="G686" s="180" t="str">
        <f>IF(CADA_PROD!C684="","",SUMIFS(MOVI_SAID!H:H,MOVI_SAID!D:D,D686,MOVI_SAID!L:L,$E$5))</f>
        <v/>
      </c>
      <c r="H686" s="180" t="str">
        <f t="shared" si="20"/>
        <v/>
      </c>
      <c r="I686" s="179" t="str">
        <f>IF(CADA_PROD!C684="","",IFERROR(IF(H686&lt;=0,"Sem estoque",IF(H686/E686&lt;0.25,"Quase sem estoque",IF(H686/E686&lt;1.2,"Estoque baixo",IF(H686/E686&lt;2,"Estoque moderado","Estoque confortável")))),""))</f>
        <v/>
      </c>
      <c r="J686" s="182" t="str">
        <f>IF(CADA_PROD!C684="","",SUMIFS(MOVI_ENTR!M:M,MOVI_ENTR!D:D,D686,MOVI_ENTR!O:O,$E$5))</f>
        <v/>
      </c>
      <c r="K686" s="183" t="str">
        <f>IF(CADA_PROD!C684="","",IFERROR($J686/SUM($J$8:$J$1008),""))</f>
        <v/>
      </c>
      <c r="L686" s="183" t="str">
        <f>IF(CADA_PROD!C684="","",IFERROR(H686/SUM($H$8:$H$1008),""))</f>
        <v/>
      </c>
      <c r="M686" s="182" t="str">
        <f>IF(CADA_PROD!$C684="","",IFERROR(SUMIFS(MOVI_ENTR!M:M,MOVI_ENTR!D:D,D686,MOVI_ENTR!O:O,$E$5)/SUMIFS(MOVI_ENTR!I:I,MOVI_ENTR!D:D,D686,MOVI_ENTR!O:O,$E$5),0))</f>
        <v/>
      </c>
      <c r="N686" s="184" t="str">
        <f>IF(CADA_PROD!C684="","",G686/E686)</f>
        <v/>
      </c>
    </row>
    <row r="687" spans="2:14" ht="30" customHeight="1">
      <c r="B687" s="21">
        <f t="shared" si="21"/>
        <v>680</v>
      </c>
      <c r="C687" s="178" t="str">
        <f>IF(CADA_PROD!C685="","",CADA_PROD!C685)</f>
        <v/>
      </c>
      <c r="D687" s="179" t="str">
        <f>IF(CADA_PROD!D685="","",CADA_PROD!D685)</f>
        <v/>
      </c>
      <c r="E687" s="180" t="str">
        <f>IF(CADA_PROD!E685="","",CADA_PROD!E685)</f>
        <v/>
      </c>
      <c r="F687" s="180" t="str">
        <f>IF(CADA_PROD!D685="","",SUMIFS(MOVI_ENTR!I:I,MOVI_ENTR!D:D,D687,MOVI_ENTR!O:O,$E$5))</f>
        <v/>
      </c>
      <c r="G687" s="180" t="str">
        <f>IF(CADA_PROD!C685="","",SUMIFS(MOVI_SAID!H:H,MOVI_SAID!D:D,D687,MOVI_SAID!L:L,$E$5))</f>
        <v/>
      </c>
      <c r="H687" s="180" t="str">
        <f t="shared" si="20"/>
        <v/>
      </c>
      <c r="I687" s="179" t="str">
        <f>IF(CADA_PROD!C685="","",IFERROR(IF(H687&lt;=0,"Sem estoque",IF(H687/E687&lt;0.25,"Quase sem estoque",IF(H687/E687&lt;1.2,"Estoque baixo",IF(H687/E687&lt;2,"Estoque moderado","Estoque confortável")))),""))</f>
        <v/>
      </c>
      <c r="J687" s="182" t="str">
        <f>IF(CADA_PROD!C685="","",SUMIFS(MOVI_ENTR!M:M,MOVI_ENTR!D:D,D687,MOVI_ENTR!O:O,$E$5))</f>
        <v/>
      </c>
      <c r="K687" s="183" t="str">
        <f>IF(CADA_PROD!C685="","",IFERROR($J687/SUM($J$8:$J$1008),""))</f>
        <v/>
      </c>
      <c r="L687" s="183" t="str">
        <f>IF(CADA_PROD!C685="","",IFERROR(H687/SUM($H$8:$H$1008),""))</f>
        <v/>
      </c>
      <c r="M687" s="182" t="str">
        <f>IF(CADA_PROD!$C685="","",IFERROR(SUMIFS(MOVI_ENTR!M:M,MOVI_ENTR!D:D,D687,MOVI_ENTR!O:O,$E$5)/SUMIFS(MOVI_ENTR!I:I,MOVI_ENTR!D:D,D687,MOVI_ENTR!O:O,$E$5),0))</f>
        <v/>
      </c>
      <c r="N687" s="184" t="str">
        <f>IF(CADA_PROD!C685="","",G687/E687)</f>
        <v/>
      </c>
    </row>
    <row r="688" spans="2:14" ht="30" customHeight="1">
      <c r="B688" s="21">
        <f t="shared" si="21"/>
        <v>681</v>
      </c>
      <c r="C688" s="178" t="str">
        <f>IF(CADA_PROD!C686="","",CADA_PROD!C686)</f>
        <v/>
      </c>
      <c r="D688" s="179" t="str">
        <f>IF(CADA_PROD!D686="","",CADA_PROD!D686)</f>
        <v/>
      </c>
      <c r="E688" s="180" t="str">
        <f>IF(CADA_PROD!E686="","",CADA_PROD!E686)</f>
        <v/>
      </c>
      <c r="F688" s="180" t="str">
        <f>IF(CADA_PROD!D686="","",SUMIFS(MOVI_ENTR!I:I,MOVI_ENTR!D:D,D688,MOVI_ENTR!O:O,$E$5))</f>
        <v/>
      </c>
      <c r="G688" s="180" t="str">
        <f>IF(CADA_PROD!C686="","",SUMIFS(MOVI_SAID!H:H,MOVI_SAID!D:D,D688,MOVI_SAID!L:L,$E$5))</f>
        <v/>
      </c>
      <c r="H688" s="180" t="str">
        <f t="shared" si="20"/>
        <v/>
      </c>
      <c r="I688" s="179" t="str">
        <f>IF(CADA_PROD!C686="","",IFERROR(IF(H688&lt;=0,"Sem estoque",IF(H688/E688&lt;0.25,"Quase sem estoque",IF(H688/E688&lt;1.2,"Estoque baixo",IF(H688/E688&lt;2,"Estoque moderado","Estoque confortável")))),""))</f>
        <v/>
      </c>
      <c r="J688" s="182" t="str">
        <f>IF(CADA_PROD!C686="","",SUMIFS(MOVI_ENTR!M:M,MOVI_ENTR!D:D,D688,MOVI_ENTR!O:O,$E$5))</f>
        <v/>
      </c>
      <c r="K688" s="183" t="str">
        <f>IF(CADA_PROD!C686="","",IFERROR($J688/SUM($J$8:$J$1008),""))</f>
        <v/>
      </c>
      <c r="L688" s="183" t="str">
        <f>IF(CADA_PROD!C686="","",IFERROR(H688/SUM($H$8:$H$1008),""))</f>
        <v/>
      </c>
      <c r="M688" s="182" t="str">
        <f>IF(CADA_PROD!$C686="","",IFERROR(SUMIFS(MOVI_ENTR!M:M,MOVI_ENTR!D:D,D688,MOVI_ENTR!O:O,$E$5)/SUMIFS(MOVI_ENTR!I:I,MOVI_ENTR!D:D,D688,MOVI_ENTR!O:O,$E$5),0))</f>
        <v/>
      </c>
      <c r="N688" s="184" t="str">
        <f>IF(CADA_PROD!C686="","",G688/E688)</f>
        <v/>
      </c>
    </row>
    <row r="689" spans="2:14" ht="30" customHeight="1">
      <c r="B689" s="21">
        <f t="shared" si="21"/>
        <v>682</v>
      </c>
      <c r="C689" s="178" t="str">
        <f>IF(CADA_PROD!C687="","",CADA_PROD!C687)</f>
        <v/>
      </c>
      <c r="D689" s="179" t="str">
        <f>IF(CADA_PROD!D687="","",CADA_PROD!D687)</f>
        <v/>
      </c>
      <c r="E689" s="180" t="str">
        <f>IF(CADA_PROD!E687="","",CADA_PROD!E687)</f>
        <v/>
      </c>
      <c r="F689" s="180" t="str">
        <f>IF(CADA_PROD!D687="","",SUMIFS(MOVI_ENTR!I:I,MOVI_ENTR!D:D,D689,MOVI_ENTR!O:O,$E$5))</f>
        <v/>
      </c>
      <c r="G689" s="180" t="str">
        <f>IF(CADA_PROD!C687="","",SUMIFS(MOVI_SAID!H:H,MOVI_SAID!D:D,D689,MOVI_SAID!L:L,$E$5))</f>
        <v/>
      </c>
      <c r="H689" s="180" t="str">
        <f t="shared" si="20"/>
        <v/>
      </c>
      <c r="I689" s="179" t="str">
        <f>IF(CADA_PROD!C687="","",IFERROR(IF(H689&lt;=0,"Sem estoque",IF(H689/E689&lt;0.25,"Quase sem estoque",IF(H689/E689&lt;1.2,"Estoque baixo",IF(H689/E689&lt;2,"Estoque moderado","Estoque confortável")))),""))</f>
        <v/>
      </c>
      <c r="J689" s="182" t="str">
        <f>IF(CADA_PROD!C687="","",SUMIFS(MOVI_ENTR!M:M,MOVI_ENTR!D:D,D689,MOVI_ENTR!O:O,$E$5))</f>
        <v/>
      </c>
      <c r="K689" s="183" t="str">
        <f>IF(CADA_PROD!C687="","",IFERROR($J689/SUM($J$8:$J$1008),""))</f>
        <v/>
      </c>
      <c r="L689" s="183" t="str">
        <f>IF(CADA_PROD!C687="","",IFERROR(H689/SUM($H$8:$H$1008),""))</f>
        <v/>
      </c>
      <c r="M689" s="182" t="str">
        <f>IF(CADA_PROD!$C687="","",IFERROR(SUMIFS(MOVI_ENTR!M:M,MOVI_ENTR!D:D,D689,MOVI_ENTR!O:O,$E$5)/SUMIFS(MOVI_ENTR!I:I,MOVI_ENTR!D:D,D689,MOVI_ENTR!O:O,$E$5),0))</f>
        <v/>
      </c>
      <c r="N689" s="184" t="str">
        <f>IF(CADA_PROD!C687="","",G689/E689)</f>
        <v/>
      </c>
    </row>
    <row r="690" spans="2:14" ht="30" customHeight="1">
      <c r="B690" s="21">
        <f t="shared" si="21"/>
        <v>683</v>
      </c>
      <c r="C690" s="178" t="str">
        <f>IF(CADA_PROD!C688="","",CADA_PROD!C688)</f>
        <v/>
      </c>
      <c r="D690" s="179" t="str">
        <f>IF(CADA_PROD!D688="","",CADA_PROD!D688)</f>
        <v/>
      </c>
      <c r="E690" s="180" t="str">
        <f>IF(CADA_PROD!E688="","",CADA_PROD!E688)</f>
        <v/>
      </c>
      <c r="F690" s="180" t="str">
        <f>IF(CADA_PROD!D688="","",SUMIFS(MOVI_ENTR!I:I,MOVI_ENTR!D:D,D690,MOVI_ENTR!O:O,$E$5))</f>
        <v/>
      </c>
      <c r="G690" s="180" t="str">
        <f>IF(CADA_PROD!C688="","",SUMIFS(MOVI_SAID!H:H,MOVI_SAID!D:D,D690,MOVI_SAID!L:L,$E$5))</f>
        <v/>
      </c>
      <c r="H690" s="180" t="str">
        <f t="shared" si="20"/>
        <v/>
      </c>
      <c r="I690" s="179" t="str">
        <f>IF(CADA_PROD!C688="","",IFERROR(IF(H690&lt;=0,"Sem estoque",IF(H690/E690&lt;0.25,"Quase sem estoque",IF(H690/E690&lt;1.2,"Estoque baixo",IF(H690/E690&lt;2,"Estoque moderado","Estoque confortável")))),""))</f>
        <v/>
      </c>
      <c r="J690" s="182" t="str">
        <f>IF(CADA_PROD!C688="","",SUMIFS(MOVI_ENTR!M:M,MOVI_ENTR!D:D,D690,MOVI_ENTR!O:O,$E$5))</f>
        <v/>
      </c>
      <c r="K690" s="183" t="str">
        <f>IF(CADA_PROD!C688="","",IFERROR($J690/SUM($J$8:$J$1008),""))</f>
        <v/>
      </c>
      <c r="L690" s="183" t="str">
        <f>IF(CADA_PROD!C688="","",IFERROR(H690/SUM($H$8:$H$1008),""))</f>
        <v/>
      </c>
      <c r="M690" s="182" t="str">
        <f>IF(CADA_PROD!$C688="","",IFERROR(SUMIFS(MOVI_ENTR!M:M,MOVI_ENTR!D:D,D690,MOVI_ENTR!O:O,$E$5)/SUMIFS(MOVI_ENTR!I:I,MOVI_ENTR!D:D,D690,MOVI_ENTR!O:O,$E$5),0))</f>
        <v/>
      </c>
      <c r="N690" s="184" t="str">
        <f>IF(CADA_PROD!C688="","",G690/E690)</f>
        <v/>
      </c>
    </row>
    <row r="691" spans="2:14" ht="30" customHeight="1">
      <c r="B691" s="21">
        <f t="shared" si="21"/>
        <v>684</v>
      </c>
      <c r="C691" s="178" t="str">
        <f>IF(CADA_PROD!C689="","",CADA_PROD!C689)</f>
        <v/>
      </c>
      <c r="D691" s="179" t="str">
        <f>IF(CADA_PROD!D689="","",CADA_PROD!D689)</f>
        <v/>
      </c>
      <c r="E691" s="180" t="str">
        <f>IF(CADA_PROD!E689="","",CADA_PROD!E689)</f>
        <v/>
      </c>
      <c r="F691" s="180" t="str">
        <f>IF(CADA_PROD!D689="","",SUMIFS(MOVI_ENTR!I:I,MOVI_ENTR!D:D,D691,MOVI_ENTR!O:O,$E$5))</f>
        <v/>
      </c>
      <c r="G691" s="180" t="str">
        <f>IF(CADA_PROD!C689="","",SUMIFS(MOVI_SAID!H:H,MOVI_SAID!D:D,D691,MOVI_SAID!L:L,$E$5))</f>
        <v/>
      </c>
      <c r="H691" s="180" t="str">
        <f t="shared" si="20"/>
        <v/>
      </c>
      <c r="I691" s="179" t="str">
        <f>IF(CADA_PROD!C689="","",IFERROR(IF(H691&lt;=0,"Sem estoque",IF(H691/E691&lt;0.25,"Quase sem estoque",IF(H691/E691&lt;1.2,"Estoque baixo",IF(H691/E691&lt;2,"Estoque moderado","Estoque confortável")))),""))</f>
        <v/>
      </c>
      <c r="J691" s="182" t="str">
        <f>IF(CADA_PROD!C689="","",SUMIFS(MOVI_ENTR!M:M,MOVI_ENTR!D:D,D691,MOVI_ENTR!O:O,$E$5))</f>
        <v/>
      </c>
      <c r="K691" s="183" t="str">
        <f>IF(CADA_PROD!C689="","",IFERROR($J691/SUM($J$8:$J$1008),""))</f>
        <v/>
      </c>
      <c r="L691" s="183" t="str">
        <f>IF(CADA_PROD!C689="","",IFERROR(H691/SUM($H$8:$H$1008),""))</f>
        <v/>
      </c>
      <c r="M691" s="182" t="str">
        <f>IF(CADA_PROD!$C689="","",IFERROR(SUMIFS(MOVI_ENTR!M:M,MOVI_ENTR!D:D,D691,MOVI_ENTR!O:O,$E$5)/SUMIFS(MOVI_ENTR!I:I,MOVI_ENTR!D:D,D691,MOVI_ENTR!O:O,$E$5),0))</f>
        <v/>
      </c>
      <c r="N691" s="184" t="str">
        <f>IF(CADA_PROD!C689="","",G691/E691)</f>
        <v/>
      </c>
    </row>
    <row r="692" spans="2:14" ht="30" customHeight="1">
      <c r="B692" s="21">
        <f t="shared" si="21"/>
        <v>685</v>
      </c>
      <c r="C692" s="178" t="str">
        <f>IF(CADA_PROD!C690="","",CADA_PROD!C690)</f>
        <v/>
      </c>
      <c r="D692" s="179" t="str">
        <f>IF(CADA_PROD!D690="","",CADA_PROD!D690)</f>
        <v/>
      </c>
      <c r="E692" s="180" t="str">
        <f>IF(CADA_PROD!E690="","",CADA_PROD!E690)</f>
        <v/>
      </c>
      <c r="F692" s="180" t="str">
        <f>IF(CADA_PROD!D690="","",SUMIFS(MOVI_ENTR!I:I,MOVI_ENTR!D:D,D692,MOVI_ENTR!O:O,$E$5))</f>
        <v/>
      </c>
      <c r="G692" s="180" t="str">
        <f>IF(CADA_PROD!C690="","",SUMIFS(MOVI_SAID!H:H,MOVI_SAID!D:D,D692,MOVI_SAID!L:L,$E$5))</f>
        <v/>
      </c>
      <c r="H692" s="180" t="str">
        <f t="shared" si="20"/>
        <v/>
      </c>
      <c r="I692" s="179" t="str">
        <f>IF(CADA_PROD!C690="","",IFERROR(IF(H692&lt;=0,"Sem estoque",IF(H692/E692&lt;0.25,"Quase sem estoque",IF(H692/E692&lt;1.2,"Estoque baixo",IF(H692/E692&lt;2,"Estoque moderado","Estoque confortável")))),""))</f>
        <v/>
      </c>
      <c r="J692" s="182" t="str">
        <f>IF(CADA_PROD!C690="","",SUMIFS(MOVI_ENTR!M:M,MOVI_ENTR!D:D,D692,MOVI_ENTR!O:O,$E$5))</f>
        <v/>
      </c>
      <c r="K692" s="183" t="str">
        <f>IF(CADA_PROD!C690="","",IFERROR($J692/SUM($J$8:$J$1008),""))</f>
        <v/>
      </c>
      <c r="L692" s="183" t="str">
        <f>IF(CADA_PROD!C690="","",IFERROR(H692/SUM($H$8:$H$1008),""))</f>
        <v/>
      </c>
      <c r="M692" s="182" t="str">
        <f>IF(CADA_PROD!$C690="","",IFERROR(SUMIFS(MOVI_ENTR!M:M,MOVI_ENTR!D:D,D692,MOVI_ENTR!O:O,$E$5)/SUMIFS(MOVI_ENTR!I:I,MOVI_ENTR!D:D,D692,MOVI_ENTR!O:O,$E$5),0))</f>
        <v/>
      </c>
      <c r="N692" s="184" t="str">
        <f>IF(CADA_PROD!C690="","",G692/E692)</f>
        <v/>
      </c>
    </row>
    <row r="693" spans="2:14" ht="30" customHeight="1">
      <c r="B693" s="21">
        <f t="shared" si="21"/>
        <v>686</v>
      </c>
      <c r="C693" s="178" t="str">
        <f>IF(CADA_PROD!C691="","",CADA_PROD!C691)</f>
        <v/>
      </c>
      <c r="D693" s="179" t="str">
        <f>IF(CADA_PROD!D691="","",CADA_PROD!D691)</f>
        <v/>
      </c>
      <c r="E693" s="180" t="str">
        <f>IF(CADA_PROD!E691="","",CADA_PROD!E691)</f>
        <v/>
      </c>
      <c r="F693" s="180" t="str">
        <f>IF(CADA_PROD!D691="","",SUMIFS(MOVI_ENTR!I:I,MOVI_ENTR!D:D,D693,MOVI_ENTR!O:O,$E$5))</f>
        <v/>
      </c>
      <c r="G693" s="180" t="str">
        <f>IF(CADA_PROD!C691="","",SUMIFS(MOVI_SAID!H:H,MOVI_SAID!D:D,D693,MOVI_SAID!L:L,$E$5))</f>
        <v/>
      </c>
      <c r="H693" s="180" t="str">
        <f t="shared" si="20"/>
        <v/>
      </c>
      <c r="I693" s="179" t="str">
        <f>IF(CADA_PROD!C691="","",IFERROR(IF(H693&lt;=0,"Sem estoque",IF(H693/E693&lt;0.25,"Quase sem estoque",IF(H693/E693&lt;1.2,"Estoque baixo",IF(H693/E693&lt;2,"Estoque moderado","Estoque confortável")))),""))</f>
        <v/>
      </c>
      <c r="J693" s="182" t="str">
        <f>IF(CADA_PROD!C691="","",SUMIFS(MOVI_ENTR!M:M,MOVI_ENTR!D:D,D693,MOVI_ENTR!O:O,$E$5))</f>
        <v/>
      </c>
      <c r="K693" s="183" t="str">
        <f>IF(CADA_PROD!C691="","",IFERROR($J693/SUM($J$8:$J$1008),""))</f>
        <v/>
      </c>
      <c r="L693" s="183" t="str">
        <f>IF(CADA_PROD!C691="","",IFERROR(H693/SUM($H$8:$H$1008),""))</f>
        <v/>
      </c>
      <c r="M693" s="182" t="str">
        <f>IF(CADA_PROD!$C691="","",IFERROR(SUMIFS(MOVI_ENTR!M:M,MOVI_ENTR!D:D,D693,MOVI_ENTR!O:O,$E$5)/SUMIFS(MOVI_ENTR!I:I,MOVI_ENTR!D:D,D693,MOVI_ENTR!O:O,$E$5),0))</f>
        <v/>
      </c>
      <c r="N693" s="184" t="str">
        <f>IF(CADA_PROD!C691="","",G693/E693)</f>
        <v/>
      </c>
    </row>
    <row r="694" spans="2:14" ht="30" customHeight="1">
      <c r="B694" s="21">
        <f t="shared" si="21"/>
        <v>687</v>
      </c>
      <c r="C694" s="178" t="str">
        <f>IF(CADA_PROD!C692="","",CADA_PROD!C692)</f>
        <v/>
      </c>
      <c r="D694" s="179" t="str">
        <f>IF(CADA_PROD!D692="","",CADA_PROD!D692)</f>
        <v/>
      </c>
      <c r="E694" s="180" t="str">
        <f>IF(CADA_PROD!E692="","",CADA_PROD!E692)</f>
        <v/>
      </c>
      <c r="F694" s="180" t="str">
        <f>IF(CADA_PROD!D692="","",SUMIFS(MOVI_ENTR!I:I,MOVI_ENTR!D:D,D694,MOVI_ENTR!O:O,$E$5))</f>
        <v/>
      </c>
      <c r="G694" s="180" t="str">
        <f>IF(CADA_PROD!C692="","",SUMIFS(MOVI_SAID!H:H,MOVI_SAID!D:D,D694,MOVI_SAID!L:L,$E$5))</f>
        <v/>
      </c>
      <c r="H694" s="180" t="str">
        <f t="shared" si="20"/>
        <v/>
      </c>
      <c r="I694" s="179" t="str">
        <f>IF(CADA_PROD!C692="","",IFERROR(IF(H694&lt;=0,"Sem estoque",IF(H694/E694&lt;0.25,"Quase sem estoque",IF(H694/E694&lt;1.2,"Estoque baixo",IF(H694/E694&lt;2,"Estoque moderado","Estoque confortável")))),""))</f>
        <v/>
      </c>
      <c r="J694" s="182" t="str">
        <f>IF(CADA_PROD!C692="","",SUMIFS(MOVI_ENTR!M:M,MOVI_ENTR!D:D,D694,MOVI_ENTR!O:O,$E$5))</f>
        <v/>
      </c>
      <c r="K694" s="183" t="str">
        <f>IF(CADA_PROD!C692="","",IFERROR($J694/SUM($J$8:$J$1008),""))</f>
        <v/>
      </c>
      <c r="L694" s="183" t="str">
        <f>IF(CADA_PROD!C692="","",IFERROR(H694/SUM($H$8:$H$1008),""))</f>
        <v/>
      </c>
      <c r="M694" s="182" t="str">
        <f>IF(CADA_PROD!$C692="","",IFERROR(SUMIFS(MOVI_ENTR!M:M,MOVI_ENTR!D:D,D694,MOVI_ENTR!O:O,$E$5)/SUMIFS(MOVI_ENTR!I:I,MOVI_ENTR!D:D,D694,MOVI_ENTR!O:O,$E$5),0))</f>
        <v/>
      </c>
      <c r="N694" s="184" t="str">
        <f>IF(CADA_PROD!C692="","",G694/E694)</f>
        <v/>
      </c>
    </row>
    <row r="695" spans="2:14" ht="30" customHeight="1">
      <c r="B695" s="21">
        <f t="shared" si="21"/>
        <v>688</v>
      </c>
      <c r="C695" s="178" t="str">
        <f>IF(CADA_PROD!C693="","",CADA_PROD!C693)</f>
        <v/>
      </c>
      <c r="D695" s="179" t="str">
        <f>IF(CADA_PROD!D693="","",CADA_PROD!D693)</f>
        <v/>
      </c>
      <c r="E695" s="180" t="str">
        <f>IF(CADA_PROD!E693="","",CADA_PROD!E693)</f>
        <v/>
      </c>
      <c r="F695" s="180" t="str">
        <f>IF(CADA_PROD!D693="","",SUMIFS(MOVI_ENTR!I:I,MOVI_ENTR!D:D,D695,MOVI_ENTR!O:O,$E$5))</f>
        <v/>
      </c>
      <c r="G695" s="180" t="str">
        <f>IF(CADA_PROD!C693="","",SUMIFS(MOVI_SAID!H:H,MOVI_SAID!D:D,D695,MOVI_SAID!L:L,$E$5))</f>
        <v/>
      </c>
      <c r="H695" s="180" t="str">
        <f t="shared" si="20"/>
        <v/>
      </c>
      <c r="I695" s="179" t="str">
        <f>IF(CADA_PROD!C693="","",IFERROR(IF(H695&lt;=0,"Sem estoque",IF(H695/E695&lt;0.25,"Quase sem estoque",IF(H695/E695&lt;1.2,"Estoque baixo",IF(H695/E695&lt;2,"Estoque moderado","Estoque confortável")))),""))</f>
        <v/>
      </c>
      <c r="J695" s="182" t="str">
        <f>IF(CADA_PROD!C693="","",SUMIFS(MOVI_ENTR!M:M,MOVI_ENTR!D:D,D695,MOVI_ENTR!O:O,$E$5))</f>
        <v/>
      </c>
      <c r="K695" s="183" t="str">
        <f>IF(CADA_PROD!C693="","",IFERROR($J695/SUM($J$8:$J$1008),""))</f>
        <v/>
      </c>
      <c r="L695" s="183" t="str">
        <f>IF(CADA_PROD!C693="","",IFERROR(H695/SUM($H$8:$H$1008),""))</f>
        <v/>
      </c>
      <c r="M695" s="182" t="str">
        <f>IF(CADA_PROD!$C693="","",IFERROR(SUMIFS(MOVI_ENTR!M:M,MOVI_ENTR!D:D,D695,MOVI_ENTR!O:O,$E$5)/SUMIFS(MOVI_ENTR!I:I,MOVI_ENTR!D:D,D695,MOVI_ENTR!O:O,$E$5),0))</f>
        <v/>
      </c>
      <c r="N695" s="184" t="str">
        <f>IF(CADA_PROD!C693="","",G695/E695)</f>
        <v/>
      </c>
    </row>
    <row r="696" spans="2:14" ht="30" customHeight="1">
      <c r="B696" s="21">
        <f t="shared" si="21"/>
        <v>689</v>
      </c>
      <c r="C696" s="178" t="str">
        <f>IF(CADA_PROD!C694="","",CADA_PROD!C694)</f>
        <v/>
      </c>
      <c r="D696" s="179" t="str">
        <f>IF(CADA_PROD!D694="","",CADA_PROD!D694)</f>
        <v/>
      </c>
      <c r="E696" s="180" t="str">
        <f>IF(CADA_PROD!E694="","",CADA_PROD!E694)</f>
        <v/>
      </c>
      <c r="F696" s="180" t="str">
        <f>IF(CADA_PROD!D694="","",SUMIFS(MOVI_ENTR!I:I,MOVI_ENTR!D:D,D696,MOVI_ENTR!O:O,$E$5))</f>
        <v/>
      </c>
      <c r="G696" s="180" t="str">
        <f>IF(CADA_PROD!C694="","",SUMIFS(MOVI_SAID!H:H,MOVI_SAID!D:D,D696,MOVI_SAID!L:L,$E$5))</f>
        <v/>
      </c>
      <c r="H696" s="180" t="str">
        <f t="shared" si="20"/>
        <v/>
      </c>
      <c r="I696" s="179" t="str">
        <f>IF(CADA_PROD!C694="","",IFERROR(IF(H696&lt;=0,"Sem estoque",IF(H696/E696&lt;0.25,"Quase sem estoque",IF(H696/E696&lt;1.2,"Estoque baixo",IF(H696/E696&lt;2,"Estoque moderado","Estoque confortável")))),""))</f>
        <v/>
      </c>
      <c r="J696" s="182" t="str">
        <f>IF(CADA_PROD!C694="","",SUMIFS(MOVI_ENTR!M:M,MOVI_ENTR!D:D,D696,MOVI_ENTR!O:O,$E$5))</f>
        <v/>
      </c>
      <c r="K696" s="183" t="str">
        <f>IF(CADA_PROD!C694="","",IFERROR($J696/SUM($J$8:$J$1008),""))</f>
        <v/>
      </c>
      <c r="L696" s="183" t="str">
        <f>IF(CADA_PROD!C694="","",IFERROR(H696/SUM($H$8:$H$1008),""))</f>
        <v/>
      </c>
      <c r="M696" s="182" t="str">
        <f>IF(CADA_PROD!$C694="","",IFERROR(SUMIFS(MOVI_ENTR!M:M,MOVI_ENTR!D:D,D696,MOVI_ENTR!O:O,$E$5)/SUMIFS(MOVI_ENTR!I:I,MOVI_ENTR!D:D,D696,MOVI_ENTR!O:O,$E$5),0))</f>
        <v/>
      </c>
      <c r="N696" s="184" t="str">
        <f>IF(CADA_PROD!C694="","",G696/E696)</f>
        <v/>
      </c>
    </row>
    <row r="697" spans="2:14" ht="30" customHeight="1">
      <c r="B697" s="21">
        <f t="shared" si="21"/>
        <v>690</v>
      </c>
      <c r="C697" s="178" t="str">
        <f>IF(CADA_PROD!C695="","",CADA_PROD!C695)</f>
        <v/>
      </c>
      <c r="D697" s="179" t="str">
        <f>IF(CADA_PROD!D695="","",CADA_PROD!D695)</f>
        <v/>
      </c>
      <c r="E697" s="180" t="str">
        <f>IF(CADA_PROD!E695="","",CADA_PROD!E695)</f>
        <v/>
      </c>
      <c r="F697" s="180" t="str">
        <f>IF(CADA_PROD!D695="","",SUMIFS(MOVI_ENTR!I:I,MOVI_ENTR!D:D,D697,MOVI_ENTR!O:O,$E$5))</f>
        <v/>
      </c>
      <c r="G697" s="180" t="str">
        <f>IF(CADA_PROD!C695="","",SUMIFS(MOVI_SAID!H:H,MOVI_SAID!D:D,D697,MOVI_SAID!L:L,$E$5))</f>
        <v/>
      </c>
      <c r="H697" s="180" t="str">
        <f t="shared" si="20"/>
        <v/>
      </c>
      <c r="I697" s="179" t="str">
        <f>IF(CADA_PROD!C695="","",IFERROR(IF(H697&lt;=0,"Sem estoque",IF(H697/E697&lt;0.25,"Quase sem estoque",IF(H697/E697&lt;1.2,"Estoque baixo",IF(H697/E697&lt;2,"Estoque moderado","Estoque confortável")))),""))</f>
        <v/>
      </c>
      <c r="J697" s="182" t="str">
        <f>IF(CADA_PROD!C695="","",SUMIFS(MOVI_ENTR!M:M,MOVI_ENTR!D:D,D697,MOVI_ENTR!O:O,$E$5))</f>
        <v/>
      </c>
      <c r="K697" s="183" t="str">
        <f>IF(CADA_PROD!C695="","",IFERROR($J697/SUM($J$8:$J$1008),""))</f>
        <v/>
      </c>
      <c r="L697" s="183" t="str">
        <f>IF(CADA_PROD!C695="","",IFERROR(H697/SUM($H$8:$H$1008),""))</f>
        <v/>
      </c>
      <c r="M697" s="182" t="str">
        <f>IF(CADA_PROD!$C695="","",IFERROR(SUMIFS(MOVI_ENTR!M:M,MOVI_ENTR!D:D,D697,MOVI_ENTR!O:O,$E$5)/SUMIFS(MOVI_ENTR!I:I,MOVI_ENTR!D:D,D697,MOVI_ENTR!O:O,$E$5),0))</f>
        <v/>
      </c>
      <c r="N697" s="184" t="str">
        <f>IF(CADA_PROD!C695="","",G697/E697)</f>
        <v/>
      </c>
    </row>
    <row r="698" spans="2:14" ht="30" customHeight="1">
      <c r="B698" s="21">
        <f t="shared" si="21"/>
        <v>691</v>
      </c>
      <c r="C698" s="178" t="str">
        <f>IF(CADA_PROD!C696="","",CADA_PROD!C696)</f>
        <v/>
      </c>
      <c r="D698" s="179" t="str">
        <f>IF(CADA_PROD!D696="","",CADA_PROD!D696)</f>
        <v/>
      </c>
      <c r="E698" s="180" t="str">
        <f>IF(CADA_PROD!E696="","",CADA_PROD!E696)</f>
        <v/>
      </c>
      <c r="F698" s="180" t="str">
        <f>IF(CADA_PROD!D696="","",SUMIFS(MOVI_ENTR!I:I,MOVI_ENTR!D:D,D698,MOVI_ENTR!O:O,$E$5))</f>
        <v/>
      </c>
      <c r="G698" s="180" t="str">
        <f>IF(CADA_PROD!C696="","",SUMIFS(MOVI_SAID!H:H,MOVI_SAID!D:D,D698,MOVI_SAID!L:L,$E$5))</f>
        <v/>
      </c>
      <c r="H698" s="180" t="str">
        <f t="shared" si="20"/>
        <v/>
      </c>
      <c r="I698" s="179" t="str">
        <f>IF(CADA_PROD!C696="","",IFERROR(IF(H698&lt;=0,"Sem estoque",IF(H698/E698&lt;0.25,"Quase sem estoque",IF(H698/E698&lt;1.2,"Estoque baixo",IF(H698/E698&lt;2,"Estoque moderado","Estoque confortável")))),""))</f>
        <v/>
      </c>
      <c r="J698" s="182" t="str">
        <f>IF(CADA_PROD!C696="","",SUMIFS(MOVI_ENTR!M:M,MOVI_ENTR!D:D,D698,MOVI_ENTR!O:O,$E$5))</f>
        <v/>
      </c>
      <c r="K698" s="183" t="str">
        <f>IF(CADA_PROD!C696="","",IFERROR($J698/SUM($J$8:$J$1008),""))</f>
        <v/>
      </c>
      <c r="L698" s="183" t="str">
        <f>IF(CADA_PROD!C696="","",IFERROR(H698/SUM($H$8:$H$1008),""))</f>
        <v/>
      </c>
      <c r="M698" s="182" t="str">
        <f>IF(CADA_PROD!$C696="","",IFERROR(SUMIFS(MOVI_ENTR!M:M,MOVI_ENTR!D:D,D698,MOVI_ENTR!O:O,$E$5)/SUMIFS(MOVI_ENTR!I:I,MOVI_ENTR!D:D,D698,MOVI_ENTR!O:O,$E$5),0))</f>
        <v/>
      </c>
      <c r="N698" s="184" t="str">
        <f>IF(CADA_PROD!C696="","",G698/E698)</f>
        <v/>
      </c>
    </row>
    <row r="699" spans="2:14" ht="30" customHeight="1">
      <c r="B699" s="21">
        <f t="shared" si="21"/>
        <v>692</v>
      </c>
      <c r="C699" s="178" t="str">
        <f>IF(CADA_PROD!C697="","",CADA_PROD!C697)</f>
        <v/>
      </c>
      <c r="D699" s="179" t="str">
        <f>IF(CADA_PROD!D697="","",CADA_PROD!D697)</f>
        <v/>
      </c>
      <c r="E699" s="180" t="str">
        <f>IF(CADA_PROD!E697="","",CADA_PROD!E697)</f>
        <v/>
      </c>
      <c r="F699" s="180" t="str">
        <f>IF(CADA_PROD!D697="","",SUMIFS(MOVI_ENTR!I:I,MOVI_ENTR!D:D,D699,MOVI_ENTR!O:O,$E$5))</f>
        <v/>
      </c>
      <c r="G699" s="180" t="str">
        <f>IF(CADA_PROD!C697="","",SUMIFS(MOVI_SAID!H:H,MOVI_SAID!D:D,D699,MOVI_SAID!L:L,$E$5))</f>
        <v/>
      </c>
      <c r="H699" s="180" t="str">
        <f t="shared" si="20"/>
        <v/>
      </c>
      <c r="I699" s="179" t="str">
        <f>IF(CADA_PROD!C697="","",IFERROR(IF(H699&lt;=0,"Sem estoque",IF(H699/E699&lt;0.25,"Quase sem estoque",IF(H699/E699&lt;1.2,"Estoque baixo",IF(H699/E699&lt;2,"Estoque moderado","Estoque confortável")))),""))</f>
        <v/>
      </c>
      <c r="J699" s="182" t="str">
        <f>IF(CADA_PROD!C697="","",SUMIFS(MOVI_ENTR!M:M,MOVI_ENTR!D:D,D699,MOVI_ENTR!O:O,$E$5))</f>
        <v/>
      </c>
      <c r="K699" s="183" t="str">
        <f>IF(CADA_PROD!C697="","",IFERROR($J699/SUM($J$8:$J$1008),""))</f>
        <v/>
      </c>
      <c r="L699" s="183" t="str">
        <f>IF(CADA_PROD!C697="","",IFERROR(H699/SUM($H$8:$H$1008),""))</f>
        <v/>
      </c>
      <c r="M699" s="182" t="str">
        <f>IF(CADA_PROD!$C697="","",IFERROR(SUMIFS(MOVI_ENTR!M:M,MOVI_ENTR!D:D,D699,MOVI_ENTR!O:O,$E$5)/SUMIFS(MOVI_ENTR!I:I,MOVI_ENTR!D:D,D699,MOVI_ENTR!O:O,$E$5),0))</f>
        <v/>
      </c>
      <c r="N699" s="184" t="str">
        <f>IF(CADA_PROD!C697="","",G699/E699)</f>
        <v/>
      </c>
    </row>
    <row r="700" spans="2:14" ht="30" customHeight="1">
      <c r="B700" s="21">
        <f t="shared" si="21"/>
        <v>693</v>
      </c>
      <c r="C700" s="178" t="str">
        <f>IF(CADA_PROD!C698="","",CADA_PROD!C698)</f>
        <v/>
      </c>
      <c r="D700" s="179" t="str">
        <f>IF(CADA_PROD!D698="","",CADA_PROD!D698)</f>
        <v/>
      </c>
      <c r="E700" s="180" t="str">
        <f>IF(CADA_PROD!E698="","",CADA_PROD!E698)</f>
        <v/>
      </c>
      <c r="F700" s="180" t="str">
        <f>IF(CADA_PROD!D698="","",SUMIFS(MOVI_ENTR!I:I,MOVI_ENTR!D:D,D700,MOVI_ENTR!O:O,$E$5))</f>
        <v/>
      </c>
      <c r="G700" s="180" t="str">
        <f>IF(CADA_PROD!C698="","",SUMIFS(MOVI_SAID!H:H,MOVI_SAID!D:D,D700,MOVI_SAID!L:L,$E$5))</f>
        <v/>
      </c>
      <c r="H700" s="180" t="str">
        <f t="shared" si="20"/>
        <v/>
      </c>
      <c r="I700" s="179" t="str">
        <f>IF(CADA_PROD!C698="","",IFERROR(IF(H700&lt;=0,"Sem estoque",IF(H700/E700&lt;0.25,"Quase sem estoque",IF(H700/E700&lt;1.2,"Estoque baixo",IF(H700/E700&lt;2,"Estoque moderado","Estoque confortável")))),""))</f>
        <v/>
      </c>
      <c r="J700" s="182" t="str">
        <f>IF(CADA_PROD!C698="","",SUMIFS(MOVI_ENTR!M:M,MOVI_ENTR!D:D,D700,MOVI_ENTR!O:O,$E$5))</f>
        <v/>
      </c>
      <c r="K700" s="183" t="str">
        <f>IF(CADA_PROD!C698="","",IFERROR($J700/SUM($J$8:$J$1008),""))</f>
        <v/>
      </c>
      <c r="L700" s="183" t="str">
        <f>IF(CADA_PROD!C698="","",IFERROR(H700/SUM($H$8:$H$1008),""))</f>
        <v/>
      </c>
      <c r="M700" s="182" t="str">
        <f>IF(CADA_PROD!$C698="","",IFERROR(SUMIFS(MOVI_ENTR!M:M,MOVI_ENTR!D:D,D700,MOVI_ENTR!O:O,$E$5)/SUMIFS(MOVI_ENTR!I:I,MOVI_ENTR!D:D,D700,MOVI_ENTR!O:O,$E$5),0))</f>
        <v/>
      </c>
      <c r="N700" s="184" t="str">
        <f>IF(CADA_PROD!C698="","",G700/E700)</f>
        <v/>
      </c>
    </row>
    <row r="701" spans="2:14" ht="30" customHeight="1">
      <c r="B701" s="21">
        <f t="shared" si="21"/>
        <v>694</v>
      </c>
      <c r="C701" s="178" t="str">
        <f>IF(CADA_PROD!C699="","",CADA_PROD!C699)</f>
        <v/>
      </c>
      <c r="D701" s="179" t="str">
        <f>IF(CADA_PROD!D699="","",CADA_PROD!D699)</f>
        <v/>
      </c>
      <c r="E701" s="180" t="str">
        <f>IF(CADA_PROD!E699="","",CADA_PROD!E699)</f>
        <v/>
      </c>
      <c r="F701" s="180" t="str">
        <f>IF(CADA_PROD!D699="","",SUMIFS(MOVI_ENTR!I:I,MOVI_ENTR!D:D,D701,MOVI_ENTR!O:O,$E$5))</f>
        <v/>
      </c>
      <c r="G701" s="180" t="str">
        <f>IF(CADA_PROD!C699="","",SUMIFS(MOVI_SAID!H:H,MOVI_SAID!D:D,D701,MOVI_SAID!L:L,$E$5))</f>
        <v/>
      </c>
      <c r="H701" s="180" t="str">
        <f t="shared" si="20"/>
        <v/>
      </c>
      <c r="I701" s="179" t="str">
        <f>IF(CADA_PROD!C699="","",IFERROR(IF(H701&lt;=0,"Sem estoque",IF(H701/E701&lt;0.25,"Quase sem estoque",IF(H701/E701&lt;1.2,"Estoque baixo",IF(H701/E701&lt;2,"Estoque moderado","Estoque confortável")))),""))</f>
        <v/>
      </c>
      <c r="J701" s="182" t="str">
        <f>IF(CADA_PROD!C699="","",SUMIFS(MOVI_ENTR!M:M,MOVI_ENTR!D:D,D701,MOVI_ENTR!O:O,$E$5))</f>
        <v/>
      </c>
      <c r="K701" s="183" t="str">
        <f>IF(CADA_PROD!C699="","",IFERROR($J701/SUM($J$8:$J$1008),""))</f>
        <v/>
      </c>
      <c r="L701" s="183" t="str">
        <f>IF(CADA_PROD!C699="","",IFERROR(H701/SUM($H$8:$H$1008),""))</f>
        <v/>
      </c>
      <c r="M701" s="182" t="str">
        <f>IF(CADA_PROD!$C699="","",IFERROR(SUMIFS(MOVI_ENTR!M:M,MOVI_ENTR!D:D,D701,MOVI_ENTR!O:O,$E$5)/SUMIFS(MOVI_ENTR!I:I,MOVI_ENTR!D:D,D701,MOVI_ENTR!O:O,$E$5),0))</f>
        <v/>
      </c>
      <c r="N701" s="184" t="str">
        <f>IF(CADA_PROD!C699="","",G701/E701)</f>
        <v/>
      </c>
    </row>
    <row r="702" spans="2:14" ht="30" customHeight="1">
      <c r="B702" s="21">
        <f t="shared" si="21"/>
        <v>695</v>
      </c>
      <c r="C702" s="178" t="str">
        <f>IF(CADA_PROD!C700="","",CADA_PROD!C700)</f>
        <v/>
      </c>
      <c r="D702" s="179" t="str">
        <f>IF(CADA_PROD!D700="","",CADA_PROD!D700)</f>
        <v/>
      </c>
      <c r="E702" s="180" t="str">
        <f>IF(CADA_PROD!E700="","",CADA_PROD!E700)</f>
        <v/>
      </c>
      <c r="F702" s="180" t="str">
        <f>IF(CADA_PROD!D700="","",SUMIFS(MOVI_ENTR!I:I,MOVI_ENTR!D:D,D702,MOVI_ENTR!O:O,$E$5))</f>
        <v/>
      </c>
      <c r="G702" s="180" t="str">
        <f>IF(CADA_PROD!C700="","",SUMIFS(MOVI_SAID!H:H,MOVI_SAID!D:D,D702,MOVI_SAID!L:L,$E$5))</f>
        <v/>
      </c>
      <c r="H702" s="180" t="str">
        <f t="shared" si="20"/>
        <v/>
      </c>
      <c r="I702" s="179" t="str">
        <f>IF(CADA_PROD!C700="","",IFERROR(IF(H702&lt;=0,"Sem estoque",IF(H702/E702&lt;0.25,"Quase sem estoque",IF(H702/E702&lt;1.2,"Estoque baixo",IF(H702/E702&lt;2,"Estoque moderado","Estoque confortável")))),""))</f>
        <v/>
      </c>
      <c r="J702" s="182" t="str">
        <f>IF(CADA_PROD!C700="","",SUMIFS(MOVI_ENTR!M:M,MOVI_ENTR!D:D,D702,MOVI_ENTR!O:O,$E$5))</f>
        <v/>
      </c>
      <c r="K702" s="183" t="str">
        <f>IF(CADA_PROD!C700="","",IFERROR($J702/SUM($J$8:$J$1008),""))</f>
        <v/>
      </c>
      <c r="L702" s="183" t="str">
        <f>IF(CADA_PROD!C700="","",IFERROR(H702/SUM($H$8:$H$1008),""))</f>
        <v/>
      </c>
      <c r="M702" s="182" t="str">
        <f>IF(CADA_PROD!$C700="","",IFERROR(SUMIFS(MOVI_ENTR!M:M,MOVI_ENTR!D:D,D702,MOVI_ENTR!O:O,$E$5)/SUMIFS(MOVI_ENTR!I:I,MOVI_ENTR!D:D,D702,MOVI_ENTR!O:O,$E$5),0))</f>
        <v/>
      </c>
      <c r="N702" s="184" t="str">
        <f>IF(CADA_PROD!C700="","",G702/E702)</f>
        <v/>
      </c>
    </row>
    <row r="703" spans="2:14" ht="30" customHeight="1">
      <c r="B703" s="21">
        <f t="shared" si="21"/>
        <v>696</v>
      </c>
      <c r="C703" s="178" t="str">
        <f>IF(CADA_PROD!C701="","",CADA_PROD!C701)</f>
        <v/>
      </c>
      <c r="D703" s="179" t="str">
        <f>IF(CADA_PROD!D701="","",CADA_PROD!D701)</f>
        <v/>
      </c>
      <c r="E703" s="180" t="str">
        <f>IF(CADA_PROD!E701="","",CADA_PROD!E701)</f>
        <v/>
      </c>
      <c r="F703" s="180" t="str">
        <f>IF(CADA_PROD!D701="","",SUMIFS(MOVI_ENTR!I:I,MOVI_ENTR!D:D,D703,MOVI_ENTR!O:O,$E$5))</f>
        <v/>
      </c>
      <c r="G703" s="180" t="str">
        <f>IF(CADA_PROD!C701="","",SUMIFS(MOVI_SAID!H:H,MOVI_SAID!D:D,D703,MOVI_SAID!L:L,$E$5))</f>
        <v/>
      </c>
      <c r="H703" s="180" t="str">
        <f t="shared" si="20"/>
        <v/>
      </c>
      <c r="I703" s="179" t="str">
        <f>IF(CADA_PROD!C701="","",IFERROR(IF(H703&lt;=0,"Sem estoque",IF(H703/E703&lt;0.25,"Quase sem estoque",IF(H703/E703&lt;1.2,"Estoque baixo",IF(H703/E703&lt;2,"Estoque moderado","Estoque confortável")))),""))</f>
        <v/>
      </c>
      <c r="J703" s="182" t="str">
        <f>IF(CADA_PROD!C701="","",SUMIFS(MOVI_ENTR!M:M,MOVI_ENTR!D:D,D703,MOVI_ENTR!O:O,$E$5))</f>
        <v/>
      </c>
      <c r="K703" s="183" t="str">
        <f>IF(CADA_PROD!C701="","",IFERROR($J703/SUM($J$8:$J$1008),""))</f>
        <v/>
      </c>
      <c r="L703" s="183" t="str">
        <f>IF(CADA_PROD!C701="","",IFERROR(H703/SUM($H$8:$H$1008),""))</f>
        <v/>
      </c>
      <c r="M703" s="182" t="str">
        <f>IF(CADA_PROD!$C701="","",IFERROR(SUMIFS(MOVI_ENTR!M:M,MOVI_ENTR!D:D,D703,MOVI_ENTR!O:O,$E$5)/SUMIFS(MOVI_ENTR!I:I,MOVI_ENTR!D:D,D703,MOVI_ENTR!O:O,$E$5),0))</f>
        <v/>
      </c>
      <c r="N703" s="184" t="str">
        <f>IF(CADA_PROD!C701="","",G703/E703)</f>
        <v/>
      </c>
    </row>
    <row r="704" spans="2:14" ht="30" customHeight="1">
      <c r="B704" s="21">
        <f t="shared" si="21"/>
        <v>697</v>
      </c>
      <c r="C704" s="178" t="str">
        <f>IF(CADA_PROD!C702="","",CADA_PROD!C702)</f>
        <v/>
      </c>
      <c r="D704" s="179" t="str">
        <f>IF(CADA_PROD!D702="","",CADA_PROD!D702)</f>
        <v/>
      </c>
      <c r="E704" s="180" t="str">
        <f>IF(CADA_PROD!E702="","",CADA_PROD!E702)</f>
        <v/>
      </c>
      <c r="F704" s="180" t="str">
        <f>IF(CADA_PROD!D702="","",SUMIFS(MOVI_ENTR!I:I,MOVI_ENTR!D:D,D704,MOVI_ENTR!O:O,$E$5))</f>
        <v/>
      </c>
      <c r="G704" s="180" t="str">
        <f>IF(CADA_PROD!C702="","",SUMIFS(MOVI_SAID!H:H,MOVI_SAID!D:D,D704,MOVI_SAID!L:L,$E$5))</f>
        <v/>
      </c>
      <c r="H704" s="180" t="str">
        <f t="shared" si="20"/>
        <v/>
      </c>
      <c r="I704" s="179" t="str">
        <f>IF(CADA_PROD!C702="","",IFERROR(IF(H704&lt;=0,"Sem estoque",IF(H704/E704&lt;0.25,"Quase sem estoque",IF(H704/E704&lt;1.2,"Estoque baixo",IF(H704/E704&lt;2,"Estoque moderado","Estoque confortável")))),""))</f>
        <v/>
      </c>
      <c r="J704" s="182" t="str">
        <f>IF(CADA_PROD!C702="","",SUMIFS(MOVI_ENTR!M:M,MOVI_ENTR!D:D,D704,MOVI_ENTR!O:O,$E$5))</f>
        <v/>
      </c>
      <c r="K704" s="183" t="str">
        <f>IF(CADA_PROD!C702="","",IFERROR($J704/SUM($J$8:$J$1008),""))</f>
        <v/>
      </c>
      <c r="L704" s="183" t="str">
        <f>IF(CADA_PROD!C702="","",IFERROR(H704/SUM($H$8:$H$1008),""))</f>
        <v/>
      </c>
      <c r="M704" s="182" t="str">
        <f>IF(CADA_PROD!$C702="","",IFERROR(SUMIFS(MOVI_ENTR!M:M,MOVI_ENTR!D:D,D704,MOVI_ENTR!O:O,$E$5)/SUMIFS(MOVI_ENTR!I:I,MOVI_ENTR!D:D,D704,MOVI_ENTR!O:O,$E$5),0))</f>
        <v/>
      </c>
      <c r="N704" s="184" t="str">
        <f>IF(CADA_PROD!C702="","",G704/E704)</f>
        <v/>
      </c>
    </row>
    <row r="705" spans="2:14" ht="30" customHeight="1">
      <c r="B705" s="21">
        <f t="shared" si="21"/>
        <v>698</v>
      </c>
      <c r="C705" s="178" t="str">
        <f>IF(CADA_PROD!C703="","",CADA_PROD!C703)</f>
        <v/>
      </c>
      <c r="D705" s="179" t="str">
        <f>IF(CADA_PROD!D703="","",CADA_PROD!D703)</f>
        <v/>
      </c>
      <c r="E705" s="180" t="str">
        <f>IF(CADA_PROD!E703="","",CADA_PROD!E703)</f>
        <v/>
      </c>
      <c r="F705" s="180" t="str">
        <f>IF(CADA_PROD!D703="","",SUMIFS(MOVI_ENTR!I:I,MOVI_ENTR!D:D,D705,MOVI_ENTR!O:O,$E$5))</f>
        <v/>
      </c>
      <c r="G705" s="180" t="str">
        <f>IF(CADA_PROD!C703="","",SUMIFS(MOVI_SAID!H:H,MOVI_SAID!D:D,D705,MOVI_SAID!L:L,$E$5))</f>
        <v/>
      </c>
      <c r="H705" s="180" t="str">
        <f t="shared" si="20"/>
        <v/>
      </c>
      <c r="I705" s="179" t="str">
        <f>IF(CADA_PROD!C703="","",IFERROR(IF(H705&lt;=0,"Sem estoque",IF(H705/E705&lt;0.25,"Quase sem estoque",IF(H705/E705&lt;1.2,"Estoque baixo",IF(H705/E705&lt;2,"Estoque moderado","Estoque confortável")))),""))</f>
        <v/>
      </c>
      <c r="J705" s="182" t="str">
        <f>IF(CADA_PROD!C703="","",SUMIFS(MOVI_ENTR!M:M,MOVI_ENTR!D:D,D705,MOVI_ENTR!O:O,$E$5))</f>
        <v/>
      </c>
      <c r="K705" s="183" t="str">
        <f>IF(CADA_PROD!C703="","",IFERROR($J705/SUM($J$8:$J$1008),""))</f>
        <v/>
      </c>
      <c r="L705" s="183" t="str">
        <f>IF(CADA_PROD!C703="","",IFERROR(H705/SUM($H$8:$H$1008),""))</f>
        <v/>
      </c>
      <c r="M705" s="182" t="str">
        <f>IF(CADA_PROD!$C703="","",IFERROR(SUMIFS(MOVI_ENTR!M:M,MOVI_ENTR!D:D,D705,MOVI_ENTR!O:O,$E$5)/SUMIFS(MOVI_ENTR!I:I,MOVI_ENTR!D:D,D705,MOVI_ENTR!O:O,$E$5),0))</f>
        <v/>
      </c>
      <c r="N705" s="184" t="str">
        <f>IF(CADA_PROD!C703="","",G705/E705)</f>
        <v/>
      </c>
    </row>
    <row r="706" spans="2:14" ht="30" customHeight="1">
      <c r="B706" s="21">
        <f t="shared" si="21"/>
        <v>699</v>
      </c>
      <c r="C706" s="178" t="str">
        <f>IF(CADA_PROD!C704="","",CADA_PROD!C704)</f>
        <v/>
      </c>
      <c r="D706" s="179" t="str">
        <f>IF(CADA_PROD!D704="","",CADA_PROD!D704)</f>
        <v/>
      </c>
      <c r="E706" s="180" t="str">
        <f>IF(CADA_PROD!E704="","",CADA_PROD!E704)</f>
        <v/>
      </c>
      <c r="F706" s="180" t="str">
        <f>IF(CADA_PROD!D704="","",SUMIFS(MOVI_ENTR!I:I,MOVI_ENTR!D:D,D706,MOVI_ENTR!O:O,$E$5))</f>
        <v/>
      </c>
      <c r="G706" s="180" t="str">
        <f>IF(CADA_PROD!C704="","",SUMIFS(MOVI_SAID!H:H,MOVI_SAID!D:D,D706,MOVI_SAID!L:L,$E$5))</f>
        <v/>
      </c>
      <c r="H706" s="180" t="str">
        <f t="shared" si="20"/>
        <v/>
      </c>
      <c r="I706" s="179" t="str">
        <f>IF(CADA_PROD!C704="","",IFERROR(IF(H706&lt;=0,"Sem estoque",IF(H706/E706&lt;0.25,"Quase sem estoque",IF(H706/E706&lt;1.2,"Estoque baixo",IF(H706/E706&lt;2,"Estoque moderado","Estoque confortável")))),""))</f>
        <v/>
      </c>
      <c r="J706" s="182" t="str">
        <f>IF(CADA_PROD!C704="","",SUMIFS(MOVI_ENTR!M:M,MOVI_ENTR!D:D,D706,MOVI_ENTR!O:O,$E$5))</f>
        <v/>
      </c>
      <c r="K706" s="183" t="str">
        <f>IF(CADA_PROD!C704="","",IFERROR($J706/SUM($J$8:$J$1008),""))</f>
        <v/>
      </c>
      <c r="L706" s="183" t="str">
        <f>IF(CADA_PROD!C704="","",IFERROR(H706/SUM($H$8:$H$1008),""))</f>
        <v/>
      </c>
      <c r="M706" s="182" t="str">
        <f>IF(CADA_PROD!$C704="","",IFERROR(SUMIFS(MOVI_ENTR!M:M,MOVI_ENTR!D:D,D706,MOVI_ENTR!O:O,$E$5)/SUMIFS(MOVI_ENTR!I:I,MOVI_ENTR!D:D,D706,MOVI_ENTR!O:O,$E$5),0))</f>
        <v/>
      </c>
      <c r="N706" s="184" t="str">
        <f>IF(CADA_PROD!C704="","",G706/E706)</f>
        <v/>
      </c>
    </row>
    <row r="707" spans="2:14" ht="30" customHeight="1">
      <c r="B707" s="21">
        <f t="shared" si="21"/>
        <v>700</v>
      </c>
      <c r="C707" s="178" t="str">
        <f>IF(CADA_PROD!C705="","",CADA_PROD!C705)</f>
        <v/>
      </c>
      <c r="D707" s="179" t="str">
        <f>IF(CADA_PROD!D705="","",CADA_PROD!D705)</f>
        <v/>
      </c>
      <c r="E707" s="180" t="str">
        <f>IF(CADA_PROD!E705="","",CADA_PROD!E705)</f>
        <v/>
      </c>
      <c r="F707" s="180" t="str">
        <f>IF(CADA_PROD!D705="","",SUMIFS(MOVI_ENTR!I:I,MOVI_ENTR!D:D,D707,MOVI_ENTR!O:O,$E$5))</f>
        <v/>
      </c>
      <c r="G707" s="180" t="str">
        <f>IF(CADA_PROD!C705="","",SUMIFS(MOVI_SAID!H:H,MOVI_SAID!D:D,D707,MOVI_SAID!L:L,$E$5))</f>
        <v/>
      </c>
      <c r="H707" s="180" t="str">
        <f t="shared" si="20"/>
        <v/>
      </c>
      <c r="I707" s="179" t="str">
        <f>IF(CADA_PROD!C705="","",IFERROR(IF(H707&lt;=0,"Sem estoque",IF(H707/E707&lt;0.25,"Quase sem estoque",IF(H707/E707&lt;1.2,"Estoque baixo",IF(H707/E707&lt;2,"Estoque moderado","Estoque confortável")))),""))</f>
        <v/>
      </c>
      <c r="J707" s="182" t="str">
        <f>IF(CADA_PROD!C705="","",SUMIFS(MOVI_ENTR!M:M,MOVI_ENTR!D:D,D707,MOVI_ENTR!O:O,$E$5))</f>
        <v/>
      </c>
      <c r="K707" s="183" t="str">
        <f>IF(CADA_PROD!C705="","",IFERROR($J707/SUM($J$8:$J$1008),""))</f>
        <v/>
      </c>
      <c r="L707" s="183" t="str">
        <f>IF(CADA_PROD!C705="","",IFERROR(H707/SUM($H$8:$H$1008),""))</f>
        <v/>
      </c>
      <c r="M707" s="182" t="str">
        <f>IF(CADA_PROD!$C705="","",IFERROR(SUMIFS(MOVI_ENTR!M:M,MOVI_ENTR!D:D,D707,MOVI_ENTR!O:O,$E$5)/SUMIFS(MOVI_ENTR!I:I,MOVI_ENTR!D:D,D707,MOVI_ENTR!O:O,$E$5),0))</f>
        <v/>
      </c>
      <c r="N707" s="184" t="str">
        <f>IF(CADA_PROD!C705="","",G707/E707)</f>
        <v/>
      </c>
    </row>
    <row r="708" spans="2:14" ht="30" customHeight="1">
      <c r="B708" s="21">
        <f t="shared" si="21"/>
        <v>701</v>
      </c>
      <c r="C708" s="178" t="str">
        <f>IF(CADA_PROD!C706="","",CADA_PROD!C706)</f>
        <v/>
      </c>
      <c r="D708" s="179" t="str">
        <f>IF(CADA_PROD!D706="","",CADA_PROD!D706)</f>
        <v/>
      </c>
      <c r="E708" s="180" t="str">
        <f>IF(CADA_PROD!E706="","",CADA_PROD!E706)</f>
        <v/>
      </c>
      <c r="F708" s="180" t="str">
        <f>IF(CADA_PROD!D706="","",SUMIFS(MOVI_ENTR!I:I,MOVI_ENTR!D:D,D708,MOVI_ENTR!O:O,$E$5))</f>
        <v/>
      </c>
      <c r="G708" s="180" t="str">
        <f>IF(CADA_PROD!C706="","",SUMIFS(MOVI_SAID!H:H,MOVI_SAID!D:D,D708,MOVI_SAID!L:L,$E$5))</f>
        <v/>
      </c>
      <c r="H708" s="180" t="str">
        <f t="shared" si="20"/>
        <v/>
      </c>
      <c r="I708" s="179" t="str">
        <f>IF(CADA_PROD!C706="","",IFERROR(IF(H708&lt;=0,"Sem estoque",IF(H708/E708&lt;0.25,"Quase sem estoque",IF(H708/E708&lt;1.2,"Estoque baixo",IF(H708/E708&lt;2,"Estoque moderado","Estoque confortável")))),""))</f>
        <v/>
      </c>
      <c r="J708" s="182" t="str">
        <f>IF(CADA_PROD!C706="","",SUMIFS(MOVI_ENTR!M:M,MOVI_ENTR!D:D,D708,MOVI_ENTR!O:O,$E$5))</f>
        <v/>
      </c>
      <c r="K708" s="183" t="str">
        <f>IF(CADA_PROD!C706="","",IFERROR($J708/SUM($J$8:$J$1008),""))</f>
        <v/>
      </c>
      <c r="L708" s="183" t="str">
        <f>IF(CADA_PROD!C706="","",IFERROR(H708/SUM($H$8:$H$1008),""))</f>
        <v/>
      </c>
      <c r="M708" s="182" t="str">
        <f>IF(CADA_PROD!$C706="","",IFERROR(SUMIFS(MOVI_ENTR!M:M,MOVI_ENTR!D:D,D708,MOVI_ENTR!O:O,$E$5)/SUMIFS(MOVI_ENTR!I:I,MOVI_ENTR!D:D,D708,MOVI_ENTR!O:O,$E$5),0))</f>
        <v/>
      </c>
      <c r="N708" s="184" t="str">
        <f>IF(CADA_PROD!C706="","",G708/E708)</f>
        <v/>
      </c>
    </row>
    <row r="709" spans="2:14" ht="30" customHeight="1">
      <c r="B709" s="21">
        <f t="shared" si="21"/>
        <v>702</v>
      </c>
      <c r="C709" s="178" t="str">
        <f>IF(CADA_PROD!C707="","",CADA_PROD!C707)</f>
        <v/>
      </c>
      <c r="D709" s="179" t="str">
        <f>IF(CADA_PROD!D707="","",CADA_PROD!D707)</f>
        <v/>
      </c>
      <c r="E709" s="180" t="str">
        <f>IF(CADA_PROD!E707="","",CADA_PROD!E707)</f>
        <v/>
      </c>
      <c r="F709" s="180" t="str">
        <f>IF(CADA_PROD!D707="","",SUMIFS(MOVI_ENTR!I:I,MOVI_ENTR!D:D,D709,MOVI_ENTR!O:O,$E$5))</f>
        <v/>
      </c>
      <c r="G709" s="180" t="str">
        <f>IF(CADA_PROD!C707="","",SUMIFS(MOVI_SAID!H:H,MOVI_SAID!D:D,D709,MOVI_SAID!L:L,$E$5))</f>
        <v/>
      </c>
      <c r="H709" s="180" t="str">
        <f t="shared" si="20"/>
        <v/>
      </c>
      <c r="I709" s="179" t="str">
        <f>IF(CADA_PROD!C707="","",IFERROR(IF(H709&lt;=0,"Sem estoque",IF(H709/E709&lt;0.25,"Quase sem estoque",IF(H709/E709&lt;1.2,"Estoque baixo",IF(H709/E709&lt;2,"Estoque moderado","Estoque confortável")))),""))</f>
        <v/>
      </c>
      <c r="J709" s="182" t="str">
        <f>IF(CADA_PROD!C707="","",SUMIFS(MOVI_ENTR!M:M,MOVI_ENTR!D:D,D709,MOVI_ENTR!O:O,$E$5))</f>
        <v/>
      </c>
      <c r="K709" s="183" t="str">
        <f>IF(CADA_PROD!C707="","",IFERROR($J709/SUM($J$8:$J$1008),""))</f>
        <v/>
      </c>
      <c r="L709" s="183" t="str">
        <f>IF(CADA_PROD!C707="","",IFERROR(H709/SUM($H$8:$H$1008),""))</f>
        <v/>
      </c>
      <c r="M709" s="182" t="str">
        <f>IF(CADA_PROD!$C707="","",IFERROR(SUMIFS(MOVI_ENTR!M:M,MOVI_ENTR!D:D,D709,MOVI_ENTR!O:O,$E$5)/SUMIFS(MOVI_ENTR!I:I,MOVI_ENTR!D:D,D709,MOVI_ENTR!O:O,$E$5),0))</f>
        <v/>
      </c>
      <c r="N709" s="184" t="str">
        <f>IF(CADA_PROD!C707="","",G709/E709)</f>
        <v/>
      </c>
    </row>
    <row r="710" spans="2:14" ht="30" customHeight="1">
      <c r="B710" s="21">
        <f t="shared" si="21"/>
        <v>703</v>
      </c>
      <c r="C710" s="178" t="str">
        <f>IF(CADA_PROD!C708="","",CADA_PROD!C708)</f>
        <v/>
      </c>
      <c r="D710" s="179" t="str">
        <f>IF(CADA_PROD!D708="","",CADA_PROD!D708)</f>
        <v/>
      </c>
      <c r="E710" s="180" t="str">
        <f>IF(CADA_PROD!E708="","",CADA_PROD!E708)</f>
        <v/>
      </c>
      <c r="F710" s="180" t="str">
        <f>IF(CADA_PROD!D708="","",SUMIFS(MOVI_ENTR!I:I,MOVI_ENTR!D:D,D710,MOVI_ENTR!O:O,$E$5))</f>
        <v/>
      </c>
      <c r="G710" s="180" t="str">
        <f>IF(CADA_PROD!C708="","",SUMIFS(MOVI_SAID!H:H,MOVI_SAID!D:D,D710,MOVI_SAID!L:L,$E$5))</f>
        <v/>
      </c>
      <c r="H710" s="180" t="str">
        <f t="shared" si="20"/>
        <v/>
      </c>
      <c r="I710" s="179" t="str">
        <f>IF(CADA_PROD!C708="","",IFERROR(IF(H710&lt;=0,"Sem estoque",IF(H710/E710&lt;0.25,"Quase sem estoque",IF(H710/E710&lt;1.2,"Estoque baixo",IF(H710/E710&lt;2,"Estoque moderado","Estoque confortável")))),""))</f>
        <v/>
      </c>
      <c r="J710" s="182" t="str">
        <f>IF(CADA_PROD!C708="","",SUMIFS(MOVI_ENTR!M:M,MOVI_ENTR!D:D,D710,MOVI_ENTR!O:O,$E$5))</f>
        <v/>
      </c>
      <c r="K710" s="183" t="str">
        <f>IF(CADA_PROD!C708="","",IFERROR($J710/SUM($J$8:$J$1008),""))</f>
        <v/>
      </c>
      <c r="L710" s="183" t="str">
        <f>IF(CADA_PROD!C708="","",IFERROR(H710/SUM($H$8:$H$1008),""))</f>
        <v/>
      </c>
      <c r="M710" s="182" t="str">
        <f>IF(CADA_PROD!$C708="","",IFERROR(SUMIFS(MOVI_ENTR!M:M,MOVI_ENTR!D:D,D710,MOVI_ENTR!O:O,$E$5)/SUMIFS(MOVI_ENTR!I:I,MOVI_ENTR!D:D,D710,MOVI_ENTR!O:O,$E$5),0))</f>
        <v/>
      </c>
      <c r="N710" s="184" t="str">
        <f>IF(CADA_PROD!C708="","",G710/E710)</f>
        <v/>
      </c>
    </row>
    <row r="711" spans="2:14" ht="30" customHeight="1">
      <c r="B711" s="21">
        <f t="shared" si="21"/>
        <v>704</v>
      </c>
      <c r="C711" s="178" t="str">
        <f>IF(CADA_PROD!C709="","",CADA_PROD!C709)</f>
        <v/>
      </c>
      <c r="D711" s="179" t="str">
        <f>IF(CADA_PROD!D709="","",CADA_PROD!D709)</f>
        <v/>
      </c>
      <c r="E711" s="180" t="str">
        <f>IF(CADA_PROD!E709="","",CADA_PROD!E709)</f>
        <v/>
      </c>
      <c r="F711" s="180" t="str">
        <f>IF(CADA_PROD!D709="","",SUMIFS(MOVI_ENTR!I:I,MOVI_ENTR!D:D,D711,MOVI_ENTR!O:O,$E$5))</f>
        <v/>
      </c>
      <c r="G711" s="180" t="str">
        <f>IF(CADA_PROD!C709="","",SUMIFS(MOVI_SAID!H:H,MOVI_SAID!D:D,D711,MOVI_SAID!L:L,$E$5))</f>
        <v/>
      </c>
      <c r="H711" s="180" t="str">
        <f t="shared" si="20"/>
        <v/>
      </c>
      <c r="I711" s="179" t="str">
        <f>IF(CADA_PROD!C709="","",IFERROR(IF(H711&lt;=0,"Sem estoque",IF(H711/E711&lt;0.25,"Quase sem estoque",IF(H711/E711&lt;1.2,"Estoque baixo",IF(H711/E711&lt;2,"Estoque moderado","Estoque confortável")))),""))</f>
        <v/>
      </c>
      <c r="J711" s="182" t="str">
        <f>IF(CADA_PROD!C709="","",SUMIFS(MOVI_ENTR!M:M,MOVI_ENTR!D:D,D711,MOVI_ENTR!O:O,$E$5))</f>
        <v/>
      </c>
      <c r="K711" s="183" t="str">
        <f>IF(CADA_PROD!C709="","",IFERROR($J711/SUM($J$8:$J$1008),""))</f>
        <v/>
      </c>
      <c r="L711" s="183" t="str">
        <f>IF(CADA_PROD!C709="","",IFERROR(H711/SUM($H$8:$H$1008),""))</f>
        <v/>
      </c>
      <c r="M711" s="182" t="str">
        <f>IF(CADA_PROD!$C709="","",IFERROR(SUMIFS(MOVI_ENTR!M:M,MOVI_ENTR!D:D,D711,MOVI_ENTR!O:O,$E$5)/SUMIFS(MOVI_ENTR!I:I,MOVI_ENTR!D:D,D711,MOVI_ENTR!O:O,$E$5),0))</f>
        <v/>
      </c>
      <c r="N711" s="184" t="str">
        <f>IF(CADA_PROD!C709="","",G711/E711)</f>
        <v/>
      </c>
    </row>
    <row r="712" spans="2:14" ht="30" customHeight="1">
      <c r="B712" s="21">
        <f t="shared" si="21"/>
        <v>705</v>
      </c>
      <c r="C712" s="178" t="str">
        <f>IF(CADA_PROD!C710="","",CADA_PROD!C710)</f>
        <v/>
      </c>
      <c r="D712" s="179" t="str">
        <f>IF(CADA_PROD!D710="","",CADA_PROD!D710)</f>
        <v/>
      </c>
      <c r="E712" s="180" t="str">
        <f>IF(CADA_PROD!E710="","",CADA_PROD!E710)</f>
        <v/>
      </c>
      <c r="F712" s="180" t="str">
        <f>IF(CADA_PROD!D710="","",SUMIFS(MOVI_ENTR!I:I,MOVI_ENTR!D:D,D712,MOVI_ENTR!O:O,$E$5))</f>
        <v/>
      </c>
      <c r="G712" s="180" t="str">
        <f>IF(CADA_PROD!C710="","",SUMIFS(MOVI_SAID!H:H,MOVI_SAID!D:D,D712,MOVI_SAID!L:L,$E$5))</f>
        <v/>
      </c>
      <c r="H712" s="180" t="str">
        <f t="shared" si="20"/>
        <v/>
      </c>
      <c r="I712" s="179" t="str">
        <f>IF(CADA_PROD!C710="","",IFERROR(IF(H712&lt;=0,"Sem estoque",IF(H712/E712&lt;0.25,"Quase sem estoque",IF(H712/E712&lt;1.2,"Estoque baixo",IF(H712/E712&lt;2,"Estoque moderado","Estoque confortável")))),""))</f>
        <v/>
      </c>
      <c r="J712" s="182" t="str">
        <f>IF(CADA_PROD!C710="","",SUMIFS(MOVI_ENTR!M:M,MOVI_ENTR!D:D,D712,MOVI_ENTR!O:O,$E$5))</f>
        <v/>
      </c>
      <c r="K712" s="183" t="str">
        <f>IF(CADA_PROD!C710="","",IFERROR($J712/SUM($J$8:$J$1008),""))</f>
        <v/>
      </c>
      <c r="L712" s="183" t="str">
        <f>IF(CADA_PROD!C710="","",IFERROR(H712/SUM($H$8:$H$1008),""))</f>
        <v/>
      </c>
      <c r="M712" s="182" t="str">
        <f>IF(CADA_PROD!$C710="","",IFERROR(SUMIFS(MOVI_ENTR!M:M,MOVI_ENTR!D:D,D712,MOVI_ENTR!O:O,$E$5)/SUMIFS(MOVI_ENTR!I:I,MOVI_ENTR!D:D,D712,MOVI_ENTR!O:O,$E$5),0))</f>
        <v/>
      </c>
      <c r="N712" s="184" t="str">
        <f>IF(CADA_PROD!C710="","",G712/E712)</f>
        <v/>
      </c>
    </row>
    <row r="713" spans="2:14" ht="30" customHeight="1">
      <c r="B713" s="21">
        <f t="shared" si="21"/>
        <v>706</v>
      </c>
      <c r="C713" s="178" t="str">
        <f>IF(CADA_PROD!C711="","",CADA_PROD!C711)</f>
        <v/>
      </c>
      <c r="D713" s="179" t="str">
        <f>IF(CADA_PROD!D711="","",CADA_PROD!D711)</f>
        <v/>
      </c>
      <c r="E713" s="180" t="str">
        <f>IF(CADA_PROD!E711="","",CADA_PROD!E711)</f>
        <v/>
      </c>
      <c r="F713" s="180" t="str">
        <f>IF(CADA_PROD!D711="","",SUMIFS(MOVI_ENTR!I:I,MOVI_ENTR!D:D,D713,MOVI_ENTR!O:O,$E$5))</f>
        <v/>
      </c>
      <c r="G713" s="180" t="str">
        <f>IF(CADA_PROD!C711="","",SUMIFS(MOVI_SAID!H:H,MOVI_SAID!D:D,D713,MOVI_SAID!L:L,$E$5))</f>
        <v/>
      </c>
      <c r="H713" s="180" t="str">
        <f t="shared" ref="H713:H776" si="22">IFERROR(F713-G713,"")</f>
        <v/>
      </c>
      <c r="I713" s="179" t="str">
        <f>IF(CADA_PROD!C711="","",IFERROR(IF(H713&lt;=0,"Sem estoque",IF(H713/E713&lt;0.25,"Quase sem estoque",IF(H713/E713&lt;1.2,"Estoque baixo",IF(H713/E713&lt;2,"Estoque moderado","Estoque confortável")))),""))</f>
        <v/>
      </c>
      <c r="J713" s="182" t="str">
        <f>IF(CADA_PROD!C711="","",SUMIFS(MOVI_ENTR!M:M,MOVI_ENTR!D:D,D713,MOVI_ENTR!O:O,$E$5))</f>
        <v/>
      </c>
      <c r="K713" s="183" t="str">
        <f>IF(CADA_PROD!C711="","",IFERROR($J713/SUM($J$8:$J$1008),""))</f>
        <v/>
      </c>
      <c r="L713" s="183" t="str">
        <f>IF(CADA_PROD!C711="","",IFERROR(H713/SUM($H$8:$H$1008),""))</f>
        <v/>
      </c>
      <c r="M713" s="182" t="str">
        <f>IF(CADA_PROD!$C711="","",IFERROR(SUMIFS(MOVI_ENTR!M:M,MOVI_ENTR!D:D,D713,MOVI_ENTR!O:O,$E$5)/SUMIFS(MOVI_ENTR!I:I,MOVI_ENTR!D:D,D713,MOVI_ENTR!O:O,$E$5),0))</f>
        <v/>
      </c>
      <c r="N713" s="184" t="str">
        <f>IF(CADA_PROD!C711="","",G713/E713)</f>
        <v/>
      </c>
    </row>
    <row r="714" spans="2:14" ht="30" customHeight="1">
      <c r="B714" s="21">
        <f t="shared" ref="B714:B777" si="23">B713+1</f>
        <v>707</v>
      </c>
      <c r="C714" s="178" t="str">
        <f>IF(CADA_PROD!C712="","",CADA_PROD!C712)</f>
        <v/>
      </c>
      <c r="D714" s="179" t="str">
        <f>IF(CADA_PROD!D712="","",CADA_PROD!D712)</f>
        <v/>
      </c>
      <c r="E714" s="180" t="str">
        <f>IF(CADA_PROD!E712="","",CADA_PROD!E712)</f>
        <v/>
      </c>
      <c r="F714" s="180" t="str">
        <f>IF(CADA_PROD!D712="","",SUMIFS(MOVI_ENTR!I:I,MOVI_ENTR!D:D,D714,MOVI_ENTR!O:O,$E$5))</f>
        <v/>
      </c>
      <c r="G714" s="180" t="str">
        <f>IF(CADA_PROD!C712="","",SUMIFS(MOVI_SAID!H:H,MOVI_SAID!D:D,D714,MOVI_SAID!L:L,$E$5))</f>
        <v/>
      </c>
      <c r="H714" s="180" t="str">
        <f t="shared" si="22"/>
        <v/>
      </c>
      <c r="I714" s="179" t="str">
        <f>IF(CADA_PROD!C712="","",IFERROR(IF(H714&lt;=0,"Sem estoque",IF(H714/E714&lt;0.25,"Quase sem estoque",IF(H714/E714&lt;1.2,"Estoque baixo",IF(H714/E714&lt;2,"Estoque moderado","Estoque confortável")))),""))</f>
        <v/>
      </c>
      <c r="J714" s="182" t="str">
        <f>IF(CADA_PROD!C712="","",SUMIFS(MOVI_ENTR!M:M,MOVI_ENTR!D:D,D714,MOVI_ENTR!O:O,$E$5))</f>
        <v/>
      </c>
      <c r="K714" s="183" t="str">
        <f>IF(CADA_PROD!C712="","",IFERROR($J714/SUM($J$8:$J$1008),""))</f>
        <v/>
      </c>
      <c r="L714" s="183" t="str">
        <f>IF(CADA_PROD!C712="","",IFERROR(H714/SUM($H$8:$H$1008),""))</f>
        <v/>
      </c>
      <c r="M714" s="182" t="str">
        <f>IF(CADA_PROD!$C712="","",IFERROR(SUMIFS(MOVI_ENTR!M:M,MOVI_ENTR!D:D,D714,MOVI_ENTR!O:O,$E$5)/SUMIFS(MOVI_ENTR!I:I,MOVI_ENTR!D:D,D714,MOVI_ENTR!O:O,$E$5),0))</f>
        <v/>
      </c>
      <c r="N714" s="184" t="str">
        <f>IF(CADA_PROD!C712="","",G714/E714)</f>
        <v/>
      </c>
    </row>
    <row r="715" spans="2:14" ht="30" customHeight="1">
      <c r="B715" s="21">
        <f t="shared" si="23"/>
        <v>708</v>
      </c>
      <c r="C715" s="178" t="str">
        <f>IF(CADA_PROD!C713="","",CADA_PROD!C713)</f>
        <v/>
      </c>
      <c r="D715" s="179" t="str">
        <f>IF(CADA_PROD!D713="","",CADA_PROD!D713)</f>
        <v/>
      </c>
      <c r="E715" s="180" t="str">
        <f>IF(CADA_PROD!E713="","",CADA_PROD!E713)</f>
        <v/>
      </c>
      <c r="F715" s="180" t="str">
        <f>IF(CADA_PROD!D713="","",SUMIFS(MOVI_ENTR!I:I,MOVI_ENTR!D:D,D715,MOVI_ENTR!O:O,$E$5))</f>
        <v/>
      </c>
      <c r="G715" s="180" t="str">
        <f>IF(CADA_PROD!C713="","",SUMIFS(MOVI_SAID!H:H,MOVI_SAID!D:D,D715,MOVI_SAID!L:L,$E$5))</f>
        <v/>
      </c>
      <c r="H715" s="180" t="str">
        <f t="shared" si="22"/>
        <v/>
      </c>
      <c r="I715" s="179" t="str">
        <f>IF(CADA_PROD!C713="","",IFERROR(IF(H715&lt;=0,"Sem estoque",IF(H715/E715&lt;0.25,"Quase sem estoque",IF(H715/E715&lt;1.2,"Estoque baixo",IF(H715/E715&lt;2,"Estoque moderado","Estoque confortável")))),""))</f>
        <v/>
      </c>
      <c r="J715" s="182" t="str">
        <f>IF(CADA_PROD!C713="","",SUMIFS(MOVI_ENTR!M:M,MOVI_ENTR!D:D,D715,MOVI_ENTR!O:O,$E$5))</f>
        <v/>
      </c>
      <c r="K715" s="183" t="str">
        <f>IF(CADA_PROD!C713="","",IFERROR($J715/SUM($J$8:$J$1008),""))</f>
        <v/>
      </c>
      <c r="L715" s="183" t="str">
        <f>IF(CADA_PROD!C713="","",IFERROR(H715/SUM($H$8:$H$1008),""))</f>
        <v/>
      </c>
      <c r="M715" s="182" t="str">
        <f>IF(CADA_PROD!$C713="","",IFERROR(SUMIFS(MOVI_ENTR!M:M,MOVI_ENTR!D:D,D715,MOVI_ENTR!O:O,$E$5)/SUMIFS(MOVI_ENTR!I:I,MOVI_ENTR!D:D,D715,MOVI_ENTR!O:O,$E$5),0))</f>
        <v/>
      </c>
      <c r="N715" s="184" t="str">
        <f>IF(CADA_PROD!C713="","",G715/E715)</f>
        <v/>
      </c>
    </row>
    <row r="716" spans="2:14" ht="30" customHeight="1">
      <c r="B716" s="21">
        <f t="shared" si="23"/>
        <v>709</v>
      </c>
      <c r="C716" s="178" t="str">
        <f>IF(CADA_PROD!C714="","",CADA_PROD!C714)</f>
        <v/>
      </c>
      <c r="D716" s="179" t="str">
        <f>IF(CADA_PROD!D714="","",CADA_PROD!D714)</f>
        <v/>
      </c>
      <c r="E716" s="180" t="str">
        <f>IF(CADA_PROD!E714="","",CADA_PROD!E714)</f>
        <v/>
      </c>
      <c r="F716" s="180" t="str">
        <f>IF(CADA_PROD!D714="","",SUMIFS(MOVI_ENTR!I:I,MOVI_ENTR!D:D,D716,MOVI_ENTR!O:O,$E$5))</f>
        <v/>
      </c>
      <c r="G716" s="180" t="str">
        <f>IF(CADA_PROD!C714="","",SUMIFS(MOVI_SAID!H:H,MOVI_SAID!D:D,D716,MOVI_SAID!L:L,$E$5))</f>
        <v/>
      </c>
      <c r="H716" s="180" t="str">
        <f t="shared" si="22"/>
        <v/>
      </c>
      <c r="I716" s="179" t="str">
        <f>IF(CADA_PROD!C714="","",IFERROR(IF(H716&lt;=0,"Sem estoque",IF(H716/E716&lt;0.25,"Quase sem estoque",IF(H716/E716&lt;1.2,"Estoque baixo",IF(H716/E716&lt;2,"Estoque moderado","Estoque confortável")))),""))</f>
        <v/>
      </c>
      <c r="J716" s="182" t="str">
        <f>IF(CADA_PROD!C714="","",SUMIFS(MOVI_ENTR!M:M,MOVI_ENTR!D:D,D716,MOVI_ENTR!O:O,$E$5))</f>
        <v/>
      </c>
      <c r="K716" s="183" t="str">
        <f>IF(CADA_PROD!C714="","",IFERROR($J716/SUM($J$8:$J$1008),""))</f>
        <v/>
      </c>
      <c r="L716" s="183" t="str">
        <f>IF(CADA_PROD!C714="","",IFERROR(H716/SUM($H$8:$H$1008),""))</f>
        <v/>
      </c>
      <c r="M716" s="182" t="str">
        <f>IF(CADA_PROD!$C714="","",IFERROR(SUMIFS(MOVI_ENTR!M:M,MOVI_ENTR!D:D,D716,MOVI_ENTR!O:O,$E$5)/SUMIFS(MOVI_ENTR!I:I,MOVI_ENTR!D:D,D716,MOVI_ENTR!O:O,$E$5),0))</f>
        <v/>
      </c>
      <c r="N716" s="184" t="str">
        <f>IF(CADA_PROD!C714="","",G716/E716)</f>
        <v/>
      </c>
    </row>
    <row r="717" spans="2:14" ht="30" customHeight="1">
      <c r="B717" s="21">
        <f t="shared" si="23"/>
        <v>710</v>
      </c>
      <c r="C717" s="178" t="str">
        <f>IF(CADA_PROD!C715="","",CADA_PROD!C715)</f>
        <v/>
      </c>
      <c r="D717" s="179" t="str">
        <f>IF(CADA_PROD!D715="","",CADA_PROD!D715)</f>
        <v/>
      </c>
      <c r="E717" s="180" t="str">
        <f>IF(CADA_PROD!E715="","",CADA_PROD!E715)</f>
        <v/>
      </c>
      <c r="F717" s="180" t="str">
        <f>IF(CADA_PROD!D715="","",SUMIFS(MOVI_ENTR!I:I,MOVI_ENTR!D:D,D717,MOVI_ENTR!O:O,$E$5))</f>
        <v/>
      </c>
      <c r="G717" s="180" t="str">
        <f>IF(CADA_PROD!C715="","",SUMIFS(MOVI_SAID!H:H,MOVI_SAID!D:D,D717,MOVI_SAID!L:L,$E$5))</f>
        <v/>
      </c>
      <c r="H717" s="180" t="str">
        <f t="shared" si="22"/>
        <v/>
      </c>
      <c r="I717" s="179" t="str">
        <f>IF(CADA_PROD!C715="","",IFERROR(IF(H717&lt;=0,"Sem estoque",IF(H717/E717&lt;0.25,"Quase sem estoque",IF(H717/E717&lt;1.2,"Estoque baixo",IF(H717/E717&lt;2,"Estoque moderado","Estoque confortável")))),""))</f>
        <v/>
      </c>
      <c r="J717" s="182" t="str">
        <f>IF(CADA_PROD!C715="","",SUMIFS(MOVI_ENTR!M:M,MOVI_ENTR!D:D,D717,MOVI_ENTR!O:O,$E$5))</f>
        <v/>
      </c>
      <c r="K717" s="183" t="str">
        <f>IF(CADA_PROD!C715="","",IFERROR($J717/SUM($J$8:$J$1008),""))</f>
        <v/>
      </c>
      <c r="L717" s="183" t="str">
        <f>IF(CADA_PROD!C715="","",IFERROR(H717/SUM($H$8:$H$1008),""))</f>
        <v/>
      </c>
      <c r="M717" s="182" t="str">
        <f>IF(CADA_PROD!$C715="","",IFERROR(SUMIFS(MOVI_ENTR!M:M,MOVI_ENTR!D:D,D717,MOVI_ENTR!O:O,$E$5)/SUMIFS(MOVI_ENTR!I:I,MOVI_ENTR!D:D,D717,MOVI_ENTR!O:O,$E$5),0))</f>
        <v/>
      </c>
      <c r="N717" s="184" t="str">
        <f>IF(CADA_PROD!C715="","",G717/E717)</f>
        <v/>
      </c>
    </row>
    <row r="718" spans="2:14" ht="30" customHeight="1">
      <c r="B718" s="21">
        <f t="shared" si="23"/>
        <v>711</v>
      </c>
      <c r="C718" s="178" t="str">
        <f>IF(CADA_PROD!C716="","",CADA_PROD!C716)</f>
        <v/>
      </c>
      <c r="D718" s="179" t="str">
        <f>IF(CADA_PROD!D716="","",CADA_PROD!D716)</f>
        <v/>
      </c>
      <c r="E718" s="180" t="str">
        <f>IF(CADA_PROD!E716="","",CADA_PROD!E716)</f>
        <v/>
      </c>
      <c r="F718" s="180" t="str">
        <f>IF(CADA_PROD!D716="","",SUMIFS(MOVI_ENTR!I:I,MOVI_ENTR!D:D,D718,MOVI_ENTR!O:O,$E$5))</f>
        <v/>
      </c>
      <c r="G718" s="180" t="str">
        <f>IF(CADA_PROD!C716="","",SUMIFS(MOVI_SAID!H:H,MOVI_SAID!D:D,D718,MOVI_SAID!L:L,$E$5))</f>
        <v/>
      </c>
      <c r="H718" s="180" t="str">
        <f t="shared" si="22"/>
        <v/>
      </c>
      <c r="I718" s="179" t="str">
        <f>IF(CADA_PROD!C716="","",IFERROR(IF(H718&lt;=0,"Sem estoque",IF(H718/E718&lt;0.25,"Quase sem estoque",IF(H718/E718&lt;1.2,"Estoque baixo",IF(H718/E718&lt;2,"Estoque moderado","Estoque confortável")))),""))</f>
        <v/>
      </c>
      <c r="J718" s="182" t="str">
        <f>IF(CADA_PROD!C716="","",SUMIFS(MOVI_ENTR!M:M,MOVI_ENTR!D:D,D718,MOVI_ENTR!O:O,$E$5))</f>
        <v/>
      </c>
      <c r="K718" s="183" t="str">
        <f>IF(CADA_PROD!C716="","",IFERROR($J718/SUM($J$8:$J$1008),""))</f>
        <v/>
      </c>
      <c r="L718" s="183" t="str">
        <f>IF(CADA_PROD!C716="","",IFERROR(H718/SUM($H$8:$H$1008),""))</f>
        <v/>
      </c>
      <c r="M718" s="182" t="str">
        <f>IF(CADA_PROD!$C716="","",IFERROR(SUMIFS(MOVI_ENTR!M:M,MOVI_ENTR!D:D,D718,MOVI_ENTR!O:O,$E$5)/SUMIFS(MOVI_ENTR!I:I,MOVI_ENTR!D:D,D718,MOVI_ENTR!O:O,$E$5),0))</f>
        <v/>
      </c>
      <c r="N718" s="184" t="str">
        <f>IF(CADA_PROD!C716="","",G718/E718)</f>
        <v/>
      </c>
    </row>
    <row r="719" spans="2:14" ht="30" customHeight="1">
      <c r="B719" s="21">
        <f t="shared" si="23"/>
        <v>712</v>
      </c>
      <c r="C719" s="178" t="str">
        <f>IF(CADA_PROD!C717="","",CADA_PROD!C717)</f>
        <v/>
      </c>
      <c r="D719" s="179" t="str">
        <f>IF(CADA_PROD!D717="","",CADA_PROD!D717)</f>
        <v/>
      </c>
      <c r="E719" s="180" t="str">
        <f>IF(CADA_PROD!E717="","",CADA_PROD!E717)</f>
        <v/>
      </c>
      <c r="F719" s="180" t="str">
        <f>IF(CADA_PROD!D717="","",SUMIFS(MOVI_ENTR!I:I,MOVI_ENTR!D:D,D719,MOVI_ENTR!O:O,$E$5))</f>
        <v/>
      </c>
      <c r="G719" s="180" t="str">
        <f>IF(CADA_PROD!C717="","",SUMIFS(MOVI_SAID!H:H,MOVI_SAID!D:D,D719,MOVI_SAID!L:L,$E$5))</f>
        <v/>
      </c>
      <c r="H719" s="180" t="str">
        <f t="shared" si="22"/>
        <v/>
      </c>
      <c r="I719" s="179" t="str">
        <f>IF(CADA_PROD!C717="","",IFERROR(IF(H719&lt;=0,"Sem estoque",IF(H719/E719&lt;0.25,"Quase sem estoque",IF(H719/E719&lt;1.2,"Estoque baixo",IF(H719/E719&lt;2,"Estoque moderado","Estoque confortável")))),""))</f>
        <v/>
      </c>
      <c r="J719" s="182" t="str">
        <f>IF(CADA_PROD!C717="","",SUMIFS(MOVI_ENTR!M:M,MOVI_ENTR!D:D,D719,MOVI_ENTR!O:O,$E$5))</f>
        <v/>
      </c>
      <c r="K719" s="183" t="str">
        <f>IF(CADA_PROD!C717="","",IFERROR($J719/SUM($J$8:$J$1008),""))</f>
        <v/>
      </c>
      <c r="L719" s="183" t="str">
        <f>IF(CADA_PROD!C717="","",IFERROR(H719/SUM($H$8:$H$1008),""))</f>
        <v/>
      </c>
      <c r="M719" s="182" t="str">
        <f>IF(CADA_PROD!$C717="","",IFERROR(SUMIFS(MOVI_ENTR!M:M,MOVI_ENTR!D:D,D719,MOVI_ENTR!O:O,$E$5)/SUMIFS(MOVI_ENTR!I:I,MOVI_ENTR!D:D,D719,MOVI_ENTR!O:O,$E$5),0))</f>
        <v/>
      </c>
      <c r="N719" s="184" t="str">
        <f>IF(CADA_PROD!C717="","",G719/E719)</f>
        <v/>
      </c>
    </row>
    <row r="720" spans="2:14" ht="30" customHeight="1">
      <c r="B720" s="21">
        <f t="shared" si="23"/>
        <v>713</v>
      </c>
      <c r="C720" s="178" t="str">
        <f>IF(CADA_PROD!C718="","",CADA_PROD!C718)</f>
        <v/>
      </c>
      <c r="D720" s="179" t="str">
        <f>IF(CADA_PROD!D718="","",CADA_PROD!D718)</f>
        <v/>
      </c>
      <c r="E720" s="180" t="str">
        <f>IF(CADA_PROD!E718="","",CADA_PROD!E718)</f>
        <v/>
      </c>
      <c r="F720" s="180" t="str">
        <f>IF(CADA_PROD!D718="","",SUMIFS(MOVI_ENTR!I:I,MOVI_ENTR!D:D,D720,MOVI_ENTR!O:O,$E$5))</f>
        <v/>
      </c>
      <c r="G720" s="180" t="str">
        <f>IF(CADA_PROD!C718="","",SUMIFS(MOVI_SAID!H:H,MOVI_SAID!D:D,D720,MOVI_SAID!L:L,$E$5))</f>
        <v/>
      </c>
      <c r="H720" s="180" t="str">
        <f t="shared" si="22"/>
        <v/>
      </c>
      <c r="I720" s="179" t="str">
        <f>IF(CADA_PROD!C718="","",IFERROR(IF(H720&lt;=0,"Sem estoque",IF(H720/E720&lt;0.25,"Quase sem estoque",IF(H720/E720&lt;1.2,"Estoque baixo",IF(H720/E720&lt;2,"Estoque moderado","Estoque confortável")))),""))</f>
        <v/>
      </c>
      <c r="J720" s="182" t="str">
        <f>IF(CADA_PROD!C718="","",SUMIFS(MOVI_ENTR!M:M,MOVI_ENTR!D:D,D720,MOVI_ENTR!O:O,$E$5))</f>
        <v/>
      </c>
      <c r="K720" s="183" t="str">
        <f>IF(CADA_PROD!C718="","",IFERROR($J720/SUM($J$8:$J$1008),""))</f>
        <v/>
      </c>
      <c r="L720" s="183" t="str">
        <f>IF(CADA_PROD!C718="","",IFERROR(H720/SUM($H$8:$H$1008),""))</f>
        <v/>
      </c>
      <c r="M720" s="182" t="str">
        <f>IF(CADA_PROD!$C718="","",IFERROR(SUMIFS(MOVI_ENTR!M:M,MOVI_ENTR!D:D,D720,MOVI_ENTR!O:O,$E$5)/SUMIFS(MOVI_ENTR!I:I,MOVI_ENTR!D:D,D720,MOVI_ENTR!O:O,$E$5),0))</f>
        <v/>
      </c>
      <c r="N720" s="184" t="str">
        <f>IF(CADA_PROD!C718="","",G720/E720)</f>
        <v/>
      </c>
    </row>
    <row r="721" spans="2:14" ht="30" customHeight="1">
      <c r="B721" s="21">
        <f t="shared" si="23"/>
        <v>714</v>
      </c>
      <c r="C721" s="178" t="str">
        <f>IF(CADA_PROD!C719="","",CADA_PROD!C719)</f>
        <v/>
      </c>
      <c r="D721" s="179" t="str">
        <f>IF(CADA_PROD!D719="","",CADA_PROD!D719)</f>
        <v/>
      </c>
      <c r="E721" s="180" t="str">
        <f>IF(CADA_PROD!E719="","",CADA_PROD!E719)</f>
        <v/>
      </c>
      <c r="F721" s="180" t="str">
        <f>IF(CADA_PROD!D719="","",SUMIFS(MOVI_ENTR!I:I,MOVI_ENTR!D:D,D721,MOVI_ENTR!O:O,$E$5))</f>
        <v/>
      </c>
      <c r="G721" s="180" t="str">
        <f>IF(CADA_PROD!C719="","",SUMIFS(MOVI_SAID!H:H,MOVI_SAID!D:D,D721,MOVI_SAID!L:L,$E$5))</f>
        <v/>
      </c>
      <c r="H721" s="180" t="str">
        <f t="shared" si="22"/>
        <v/>
      </c>
      <c r="I721" s="179" t="str">
        <f>IF(CADA_PROD!C719="","",IFERROR(IF(H721&lt;=0,"Sem estoque",IF(H721/E721&lt;0.25,"Quase sem estoque",IF(H721/E721&lt;1.2,"Estoque baixo",IF(H721/E721&lt;2,"Estoque moderado","Estoque confortável")))),""))</f>
        <v/>
      </c>
      <c r="J721" s="182" t="str">
        <f>IF(CADA_PROD!C719="","",SUMIFS(MOVI_ENTR!M:M,MOVI_ENTR!D:D,D721,MOVI_ENTR!O:O,$E$5))</f>
        <v/>
      </c>
      <c r="K721" s="183" t="str">
        <f>IF(CADA_PROD!C719="","",IFERROR($J721/SUM($J$8:$J$1008),""))</f>
        <v/>
      </c>
      <c r="L721" s="183" t="str">
        <f>IF(CADA_PROD!C719="","",IFERROR(H721/SUM($H$8:$H$1008),""))</f>
        <v/>
      </c>
      <c r="M721" s="182" t="str">
        <f>IF(CADA_PROD!$C719="","",IFERROR(SUMIFS(MOVI_ENTR!M:M,MOVI_ENTR!D:D,D721,MOVI_ENTR!O:O,$E$5)/SUMIFS(MOVI_ENTR!I:I,MOVI_ENTR!D:D,D721,MOVI_ENTR!O:O,$E$5),0))</f>
        <v/>
      </c>
      <c r="N721" s="184" t="str">
        <f>IF(CADA_PROD!C719="","",G721/E721)</f>
        <v/>
      </c>
    </row>
    <row r="722" spans="2:14" ht="30" customHeight="1">
      <c r="B722" s="21">
        <f t="shared" si="23"/>
        <v>715</v>
      </c>
      <c r="C722" s="178" t="str">
        <f>IF(CADA_PROD!C720="","",CADA_PROD!C720)</f>
        <v/>
      </c>
      <c r="D722" s="179" t="str">
        <f>IF(CADA_PROD!D720="","",CADA_PROD!D720)</f>
        <v/>
      </c>
      <c r="E722" s="180" t="str">
        <f>IF(CADA_PROD!E720="","",CADA_PROD!E720)</f>
        <v/>
      </c>
      <c r="F722" s="180" t="str">
        <f>IF(CADA_PROD!D720="","",SUMIFS(MOVI_ENTR!I:I,MOVI_ENTR!D:D,D722,MOVI_ENTR!O:O,$E$5))</f>
        <v/>
      </c>
      <c r="G722" s="180" t="str">
        <f>IF(CADA_PROD!C720="","",SUMIFS(MOVI_SAID!H:H,MOVI_SAID!D:D,D722,MOVI_SAID!L:L,$E$5))</f>
        <v/>
      </c>
      <c r="H722" s="180" t="str">
        <f t="shared" si="22"/>
        <v/>
      </c>
      <c r="I722" s="179" t="str">
        <f>IF(CADA_PROD!C720="","",IFERROR(IF(H722&lt;=0,"Sem estoque",IF(H722/E722&lt;0.25,"Quase sem estoque",IF(H722/E722&lt;1.2,"Estoque baixo",IF(H722/E722&lt;2,"Estoque moderado","Estoque confortável")))),""))</f>
        <v/>
      </c>
      <c r="J722" s="182" t="str">
        <f>IF(CADA_PROD!C720="","",SUMIFS(MOVI_ENTR!M:M,MOVI_ENTR!D:D,D722,MOVI_ENTR!O:O,$E$5))</f>
        <v/>
      </c>
      <c r="K722" s="183" t="str">
        <f>IF(CADA_PROD!C720="","",IFERROR($J722/SUM($J$8:$J$1008),""))</f>
        <v/>
      </c>
      <c r="L722" s="183" t="str">
        <f>IF(CADA_PROD!C720="","",IFERROR(H722/SUM($H$8:$H$1008),""))</f>
        <v/>
      </c>
      <c r="M722" s="182" t="str">
        <f>IF(CADA_PROD!$C720="","",IFERROR(SUMIFS(MOVI_ENTR!M:M,MOVI_ENTR!D:D,D722,MOVI_ENTR!O:O,$E$5)/SUMIFS(MOVI_ENTR!I:I,MOVI_ENTR!D:D,D722,MOVI_ENTR!O:O,$E$5),0))</f>
        <v/>
      </c>
      <c r="N722" s="184" t="str">
        <f>IF(CADA_PROD!C720="","",G722/E722)</f>
        <v/>
      </c>
    </row>
    <row r="723" spans="2:14" ht="30" customHeight="1">
      <c r="B723" s="21">
        <f t="shared" si="23"/>
        <v>716</v>
      </c>
      <c r="C723" s="178" t="str">
        <f>IF(CADA_PROD!C721="","",CADA_PROD!C721)</f>
        <v/>
      </c>
      <c r="D723" s="179" t="str">
        <f>IF(CADA_PROD!D721="","",CADA_PROD!D721)</f>
        <v/>
      </c>
      <c r="E723" s="180" t="str">
        <f>IF(CADA_PROD!E721="","",CADA_PROD!E721)</f>
        <v/>
      </c>
      <c r="F723" s="180" t="str">
        <f>IF(CADA_PROD!D721="","",SUMIFS(MOVI_ENTR!I:I,MOVI_ENTR!D:D,D723,MOVI_ENTR!O:O,$E$5))</f>
        <v/>
      </c>
      <c r="G723" s="180" t="str">
        <f>IF(CADA_PROD!C721="","",SUMIFS(MOVI_SAID!H:H,MOVI_SAID!D:D,D723,MOVI_SAID!L:L,$E$5))</f>
        <v/>
      </c>
      <c r="H723" s="180" t="str">
        <f t="shared" si="22"/>
        <v/>
      </c>
      <c r="I723" s="179" t="str">
        <f>IF(CADA_PROD!C721="","",IFERROR(IF(H723&lt;=0,"Sem estoque",IF(H723/E723&lt;0.25,"Quase sem estoque",IF(H723/E723&lt;1.2,"Estoque baixo",IF(H723/E723&lt;2,"Estoque moderado","Estoque confortável")))),""))</f>
        <v/>
      </c>
      <c r="J723" s="182" t="str">
        <f>IF(CADA_PROD!C721="","",SUMIFS(MOVI_ENTR!M:M,MOVI_ENTR!D:D,D723,MOVI_ENTR!O:O,$E$5))</f>
        <v/>
      </c>
      <c r="K723" s="183" t="str">
        <f>IF(CADA_PROD!C721="","",IFERROR($J723/SUM($J$8:$J$1008),""))</f>
        <v/>
      </c>
      <c r="L723" s="183" t="str">
        <f>IF(CADA_PROD!C721="","",IFERROR(H723/SUM($H$8:$H$1008),""))</f>
        <v/>
      </c>
      <c r="M723" s="182" t="str">
        <f>IF(CADA_PROD!$C721="","",IFERROR(SUMIFS(MOVI_ENTR!M:M,MOVI_ENTR!D:D,D723,MOVI_ENTR!O:O,$E$5)/SUMIFS(MOVI_ENTR!I:I,MOVI_ENTR!D:D,D723,MOVI_ENTR!O:O,$E$5),0))</f>
        <v/>
      </c>
      <c r="N723" s="184" t="str">
        <f>IF(CADA_PROD!C721="","",G723/E723)</f>
        <v/>
      </c>
    </row>
    <row r="724" spans="2:14" ht="30" customHeight="1">
      <c r="B724" s="21">
        <f t="shared" si="23"/>
        <v>717</v>
      </c>
      <c r="C724" s="178" t="str">
        <f>IF(CADA_PROD!C722="","",CADA_PROD!C722)</f>
        <v/>
      </c>
      <c r="D724" s="179" t="str">
        <f>IF(CADA_PROD!D722="","",CADA_PROD!D722)</f>
        <v/>
      </c>
      <c r="E724" s="180" t="str">
        <f>IF(CADA_PROD!E722="","",CADA_PROD!E722)</f>
        <v/>
      </c>
      <c r="F724" s="180" t="str">
        <f>IF(CADA_PROD!D722="","",SUMIFS(MOVI_ENTR!I:I,MOVI_ENTR!D:D,D724,MOVI_ENTR!O:O,$E$5))</f>
        <v/>
      </c>
      <c r="G724" s="180" t="str">
        <f>IF(CADA_PROD!C722="","",SUMIFS(MOVI_SAID!H:H,MOVI_SAID!D:D,D724,MOVI_SAID!L:L,$E$5))</f>
        <v/>
      </c>
      <c r="H724" s="180" t="str">
        <f t="shared" si="22"/>
        <v/>
      </c>
      <c r="I724" s="179" t="str">
        <f>IF(CADA_PROD!C722="","",IFERROR(IF(H724&lt;=0,"Sem estoque",IF(H724/E724&lt;0.25,"Quase sem estoque",IF(H724/E724&lt;1.2,"Estoque baixo",IF(H724/E724&lt;2,"Estoque moderado","Estoque confortável")))),""))</f>
        <v/>
      </c>
      <c r="J724" s="182" t="str">
        <f>IF(CADA_PROD!C722="","",SUMIFS(MOVI_ENTR!M:M,MOVI_ENTR!D:D,D724,MOVI_ENTR!O:O,$E$5))</f>
        <v/>
      </c>
      <c r="K724" s="183" t="str">
        <f>IF(CADA_PROD!C722="","",IFERROR($J724/SUM($J$8:$J$1008),""))</f>
        <v/>
      </c>
      <c r="L724" s="183" t="str">
        <f>IF(CADA_PROD!C722="","",IFERROR(H724/SUM($H$8:$H$1008),""))</f>
        <v/>
      </c>
      <c r="M724" s="182" t="str">
        <f>IF(CADA_PROD!$C722="","",IFERROR(SUMIFS(MOVI_ENTR!M:M,MOVI_ENTR!D:D,D724,MOVI_ENTR!O:O,$E$5)/SUMIFS(MOVI_ENTR!I:I,MOVI_ENTR!D:D,D724,MOVI_ENTR!O:O,$E$5),0))</f>
        <v/>
      </c>
      <c r="N724" s="184" t="str">
        <f>IF(CADA_PROD!C722="","",G724/E724)</f>
        <v/>
      </c>
    </row>
    <row r="725" spans="2:14" ht="30" customHeight="1">
      <c r="B725" s="21">
        <f t="shared" si="23"/>
        <v>718</v>
      </c>
      <c r="C725" s="178" t="str">
        <f>IF(CADA_PROD!C723="","",CADA_PROD!C723)</f>
        <v/>
      </c>
      <c r="D725" s="179" t="str">
        <f>IF(CADA_PROD!D723="","",CADA_PROD!D723)</f>
        <v/>
      </c>
      <c r="E725" s="180" t="str">
        <f>IF(CADA_PROD!E723="","",CADA_PROD!E723)</f>
        <v/>
      </c>
      <c r="F725" s="180" t="str">
        <f>IF(CADA_PROD!D723="","",SUMIFS(MOVI_ENTR!I:I,MOVI_ENTR!D:D,D725,MOVI_ENTR!O:O,$E$5))</f>
        <v/>
      </c>
      <c r="G725" s="180" t="str">
        <f>IF(CADA_PROD!C723="","",SUMIFS(MOVI_SAID!H:H,MOVI_SAID!D:D,D725,MOVI_SAID!L:L,$E$5))</f>
        <v/>
      </c>
      <c r="H725" s="180" t="str">
        <f t="shared" si="22"/>
        <v/>
      </c>
      <c r="I725" s="179" t="str">
        <f>IF(CADA_PROD!C723="","",IFERROR(IF(H725&lt;=0,"Sem estoque",IF(H725/E725&lt;0.25,"Quase sem estoque",IF(H725/E725&lt;1.2,"Estoque baixo",IF(H725/E725&lt;2,"Estoque moderado","Estoque confortável")))),""))</f>
        <v/>
      </c>
      <c r="J725" s="182" t="str">
        <f>IF(CADA_PROD!C723="","",SUMIFS(MOVI_ENTR!M:M,MOVI_ENTR!D:D,D725,MOVI_ENTR!O:O,$E$5))</f>
        <v/>
      </c>
      <c r="K725" s="183" t="str">
        <f>IF(CADA_PROD!C723="","",IFERROR($J725/SUM($J$8:$J$1008),""))</f>
        <v/>
      </c>
      <c r="L725" s="183" t="str">
        <f>IF(CADA_PROD!C723="","",IFERROR(H725/SUM($H$8:$H$1008),""))</f>
        <v/>
      </c>
      <c r="M725" s="182" t="str">
        <f>IF(CADA_PROD!$C723="","",IFERROR(SUMIFS(MOVI_ENTR!M:M,MOVI_ENTR!D:D,D725,MOVI_ENTR!O:O,$E$5)/SUMIFS(MOVI_ENTR!I:I,MOVI_ENTR!D:D,D725,MOVI_ENTR!O:O,$E$5),0))</f>
        <v/>
      </c>
      <c r="N725" s="184" t="str">
        <f>IF(CADA_PROD!C723="","",G725/E725)</f>
        <v/>
      </c>
    </row>
    <row r="726" spans="2:14" ht="30" customHeight="1">
      <c r="B726" s="21">
        <f t="shared" si="23"/>
        <v>719</v>
      </c>
      <c r="C726" s="178" t="str">
        <f>IF(CADA_PROD!C724="","",CADA_PROD!C724)</f>
        <v/>
      </c>
      <c r="D726" s="179" t="str">
        <f>IF(CADA_PROD!D724="","",CADA_PROD!D724)</f>
        <v/>
      </c>
      <c r="E726" s="180" t="str">
        <f>IF(CADA_PROD!E724="","",CADA_PROD!E724)</f>
        <v/>
      </c>
      <c r="F726" s="180" t="str">
        <f>IF(CADA_PROD!D724="","",SUMIFS(MOVI_ENTR!I:I,MOVI_ENTR!D:D,D726,MOVI_ENTR!O:O,$E$5))</f>
        <v/>
      </c>
      <c r="G726" s="180" t="str">
        <f>IF(CADA_PROD!C724="","",SUMIFS(MOVI_SAID!H:H,MOVI_SAID!D:D,D726,MOVI_SAID!L:L,$E$5))</f>
        <v/>
      </c>
      <c r="H726" s="180" t="str">
        <f t="shared" si="22"/>
        <v/>
      </c>
      <c r="I726" s="179" t="str">
        <f>IF(CADA_PROD!C724="","",IFERROR(IF(H726&lt;=0,"Sem estoque",IF(H726/E726&lt;0.25,"Quase sem estoque",IF(H726/E726&lt;1.2,"Estoque baixo",IF(H726/E726&lt;2,"Estoque moderado","Estoque confortável")))),""))</f>
        <v/>
      </c>
      <c r="J726" s="182" t="str">
        <f>IF(CADA_PROD!C724="","",SUMIFS(MOVI_ENTR!M:M,MOVI_ENTR!D:D,D726,MOVI_ENTR!O:O,$E$5))</f>
        <v/>
      </c>
      <c r="K726" s="183" t="str">
        <f>IF(CADA_PROD!C724="","",IFERROR($J726/SUM($J$8:$J$1008),""))</f>
        <v/>
      </c>
      <c r="L726" s="183" t="str">
        <f>IF(CADA_PROD!C724="","",IFERROR(H726/SUM($H$8:$H$1008),""))</f>
        <v/>
      </c>
      <c r="M726" s="182" t="str">
        <f>IF(CADA_PROD!$C724="","",IFERROR(SUMIFS(MOVI_ENTR!M:M,MOVI_ENTR!D:D,D726,MOVI_ENTR!O:O,$E$5)/SUMIFS(MOVI_ENTR!I:I,MOVI_ENTR!D:D,D726,MOVI_ENTR!O:O,$E$5),0))</f>
        <v/>
      </c>
      <c r="N726" s="184" t="str">
        <f>IF(CADA_PROD!C724="","",G726/E726)</f>
        <v/>
      </c>
    </row>
    <row r="727" spans="2:14" ht="30" customHeight="1">
      <c r="B727" s="21">
        <f t="shared" si="23"/>
        <v>720</v>
      </c>
      <c r="C727" s="178" t="str">
        <f>IF(CADA_PROD!C725="","",CADA_PROD!C725)</f>
        <v/>
      </c>
      <c r="D727" s="179" t="str">
        <f>IF(CADA_PROD!D725="","",CADA_PROD!D725)</f>
        <v/>
      </c>
      <c r="E727" s="180" t="str">
        <f>IF(CADA_PROD!E725="","",CADA_PROD!E725)</f>
        <v/>
      </c>
      <c r="F727" s="180" t="str">
        <f>IF(CADA_PROD!D725="","",SUMIFS(MOVI_ENTR!I:I,MOVI_ENTR!D:D,D727,MOVI_ENTR!O:O,$E$5))</f>
        <v/>
      </c>
      <c r="G727" s="180" t="str">
        <f>IF(CADA_PROD!C725="","",SUMIFS(MOVI_SAID!H:H,MOVI_SAID!D:D,D727,MOVI_SAID!L:L,$E$5))</f>
        <v/>
      </c>
      <c r="H727" s="180" t="str">
        <f t="shared" si="22"/>
        <v/>
      </c>
      <c r="I727" s="179" t="str">
        <f>IF(CADA_PROD!C725="","",IFERROR(IF(H727&lt;=0,"Sem estoque",IF(H727/E727&lt;0.25,"Quase sem estoque",IF(H727/E727&lt;1.2,"Estoque baixo",IF(H727/E727&lt;2,"Estoque moderado","Estoque confortável")))),""))</f>
        <v/>
      </c>
      <c r="J727" s="182" t="str">
        <f>IF(CADA_PROD!C725="","",SUMIFS(MOVI_ENTR!M:M,MOVI_ENTR!D:D,D727,MOVI_ENTR!O:O,$E$5))</f>
        <v/>
      </c>
      <c r="K727" s="183" t="str">
        <f>IF(CADA_PROD!C725="","",IFERROR($J727/SUM($J$8:$J$1008),""))</f>
        <v/>
      </c>
      <c r="L727" s="183" t="str">
        <f>IF(CADA_PROD!C725="","",IFERROR(H727/SUM($H$8:$H$1008),""))</f>
        <v/>
      </c>
      <c r="M727" s="182" t="str">
        <f>IF(CADA_PROD!$C725="","",IFERROR(SUMIFS(MOVI_ENTR!M:M,MOVI_ENTR!D:D,D727,MOVI_ENTR!O:O,$E$5)/SUMIFS(MOVI_ENTR!I:I,MOVI_ENTR!D:D,D727,MOVI_ENTR!O:O,$E$5),0))</f>
        <v/>
      </c>
      <c r="N727" s="184" t="str">
        <f>IF(CADA_PROD!C725="","",G727/E727)</f>
        <v/>
      </c>
    </row>
    <row r="728" spans="2:14" ht="30" customHeight="1">
      <c r="B728" s="21">
        <f t="shared" si="23"/>
        <v>721</v>
      </c>
      <c r="C728" s="178" t="str">
        <f>IF(CADA_PROD!C726="","",CADA_PROD!C726)</f>
        <v/>
      </c>
      <c r="D728" s="179" t="str">
        <f>IF(CADA_PROD!D726="","",CADA_PROD!D726)</f>
        <v/>
      </c>
      <c r="E728" s="180" t="str">
        <f>IF(CADA_PROD!E726="","",CADA_PROD!E726)</f>
        <v/>
      </c>
      <c r="F728" s="180" t="str">
        <f>IF(CADA_PROD!D726="","",SUMIFS(MOVI_ENTR!I:I,MOVI_ENTR!D:D,D728,MOVI_ENTR!O:O,$E$5))</f>
        <v/>
      </c>
      <c r="G728" s="180" t="str">
        <f>IF(CADA_PROD!C726="","",SUMIFS(MOVI_SAID!H:H,MOVI_SAID!D:D,D728,MOVI_SAID!L:L,$E$5))</f>
        <v/>
      </c>
      <c r="H728" s="180" t="str">
        <f t="shared" si="22"/>
        <v/>
      </c>
      <c r="I728" s="179" t="str">
        <f>IF(CADA_PROD!C726="","",IFERROR(IF(H728&lt;=0,"Sem estoque",IF(H728/E728&lt;0.25,"Quase sem estoque",IF(H728/E728&lt;1.2,"Estoque baixo",IF(H728/E728&lt;2,"Estoque moderado","Estoque confortável")))),""))</f>
        <v/>
      </c>
      <c r="J728" s="182" t="str">
        <f>IF(CADA_PROD!C726="","",SUMIFS(MOVI_ENTR!M:M,MOVI_ENTR!D:D,D728,MOVI_ENTR!O:O,$E$5))</f>
        <v/>
      </c>
      <c r="K728" s="183" t="str">
        <f>IF(CADA_PROD!C726="","",IFERROR($J728/SUM($J$8:$J$1008),""))</f>
        <v/>
      </c>
      <c r="L728" s="183" t="str">
        <f>IF(CADA_PROD!C726="","",IFERROR(H728/SUM($H$8:$H$1008),""))</f>
        <v/>
      </c>
      <c r="M728" s="182" t="str">
        <f>IF(CADA_PROD!$C726="","",IFERROR(SUMIFS(MOVI_ENTR!M:M,MOVI_ENTR!D:D,D728,MOVI_ENTR!O:O,$E$5)/SUMIFS(MOVI_ENTR!I:I,MOVI_ENTR!D:D,D728,MOVI_ENTR!O:O,$E$5),0))</f>
        <v/>
      </c>
      <c r="N728" s="184" t="str">
        <f>IF(CADA_PROD!C726="","",G728/E728)</f>
        <v/>
      </c>
    </row>
    <row r="729" spans="2:14" ht="30" customHeight="1">
      <c r="B729" s="21">
        <f t="shared" si="23"/>
        <v>722</v>
      </c>
      <c r="C729" s="178" t="str">
        <f>IF(CADA_PROD!C727="","",CADA_PROD!C727)</f>
        <v/>
      </c>
      <c r="D729" s="179" t="str">
        <f>IF(CADA_PROD!D727="","",CADA_PROD!D727)</f>
        <v/>
      </c>
      <c r="E729" s="180" t="str">
        <f>IF(CADA_PROD!E727="","",CADA_PROD!E727)</f>
        <v/>
      </c>
      <c r="F729" s="180" t="str">
        <f>IF(CADA_PROD!D727="","",SUMIFS(MOVI_ENTR!I:I,MOVI_ENTR!D:D,D729,MOVI_ENTR!O:O,$E$5))</f>
        <v/>
      </c>
      <c r="G729" s="180" t="str">
        <f>IF(CADA_PROD!C727="","",SUMIFS(MOVI_SAID!H:H,MOVI_SAID!D:D,D729,MOVI_SAID!L:L,$E$5))</f>
        <v/>
      </c>
      <c r="H729" s="180" t="str">
        <f t="shared" si="22"/>
        <v/>
      </c>
      <c r="I729" s="179" t="str">
        <f>IF(CADA_PROD!C727="","",IFERROR(IF(H729&lt;=0,"Sem estoque",IF(H729/E729&lt;0.25,"Quase sem estoque",IF(H729/E729&lt;1.2,"Estoque baixo",IF(H729/E729&lt;2,"Estoque moderado","Estoque confortável")))),""))</f>
        <v/>
      </c>
      <c r="J729" s="182" t="str">
        <f>IF(CADA_PROD!C727="","",SUMIFS(MOVI_ENTR!M:M,MOVI_ENTR!D:D,D729,MOVI_ENTR!O:O,$E$5))</f>
        <v/>
      </c>
      <c r="K729" s="183" t="str">
        <f>IF(CADA_PROD!C727="","",IFERROR($J729/SUM($J$8:$J$1008),""))</f>
        <v/>
      </c>
      <c r="L729" s="183" t="str">
        <f>IF(CADA_PROD!C727="","",IFERROR(H729/SUM($H$8:$H$1008),""))</f>
        <v/>
      </c>
      <c r="M729" s="182" t="str">
        <f>IF(CADA_PROD!$C727="","",IFERROR(SUMIFS(MOVI_ENTR!M:M,MOVI_ENTR!D:D,D729,MOVI_ENTR!O:O,$E$5)/SUMIFS(MOVI_ENTR!I:I,MOVI_ENTR!D:D,D729,MOVI_ENTR!O:O,$E$5),0))</f>
        <v/>
      </c>
      <c r="N729" s="184" t="str">
        <f>IF(CADA_PROD!C727="","",G729/E729)</f>
        <v/>
      </c>
    </row>
    <row r="730" spans="2:14" ht="30" customHeight="1">
      <c r="B730" s="21">
        <f t="shared" si="23"/>
        <v>723</v>
      </c>
      <c r="C730" s="178" t="str">
        <f>IF(CADA_PROD!C728="","",CADA_PROD!C728)</f>
        <v/>
      </c>
      <c r="D730" s="179" t="str">
        <f>IF(CADA_PROD!D728="","",CADA_PROD!D728)</f>
        <v/>
      </c>
      <c r="E730" s="180" t="str">
        <f>IF(CADA_PROD!E728="","",CADA_PROD!E728)</f>
        <v/>
      </c>
      <c r="F730" s="180" t="str">
        <f>IF(CADA_PROD!D728="","",SUMIFS(MOVI_ENTR!I:I,MOVI_ENTR!D:D,D730,MOVI_ENTR!O:O,$E$5))</f>
        <v/>
      </c>
      <c r="G730" s="180" t="str">
        <f>IF(CADA_PROD!C728="","",SUMIFS(MOVI_SAID!H:H,MOVI_SAID!D:D,D730,MOVI_SAID!L:L,$E$5))</f>
        <v/>
      </c>
      <c r="H730" s="180" t="str">
        <f t="shared" si="22"/>
        <v/>
      </c>
      <c r="I730" s="179" t="str">
        <f>IF(CADA_PROD!C728="","",IFERROR(IF(H730&lt;=0,"Sem estoque",IF(H730/E730&lt;0.25,"Quase sem estoque",IF(H730/E730&lt;1.2,"Estoque baixo",IF(H730/E730&lt;2,"Estoque moderado","Estoque confortável")))),""))</f>
        <v/>
      </c>
      <c r="J730" s="182" t="str">
        <f>IF(CADA_PROD!C728="","",SUMIFS(MOVI_ENTR!M:M,MOVI_ENTR!D:D,D730,MOVI_ENTR!O:O,$E$5))</f>
        <v/>
      </c>
      <c r="K730" s="183" t="str">
        <f>IF(CADA_PROD!C728="","",IFERROR($J730/SUM($J$8:$J$1008),""))</f>
        <v/>
      </c>
      <c r="L730" s="183" t="str">
        <f>IF(CADA_PROD!C728="","",IFERROR(H730/SUM($H$8:$H$1008),""))</f>
        <v/>
      </c>
      <c r="M730" s="182" t="str">
        <f>IF(CADA_PROD!$C728="","",IFERROR(SUMIFS(MOVI_ENTR!M:M,MOVI_ENTR!D:D,D730,MOVI_ENTR!O:O,$E$5)/SUMIFS(MOVI_ENTR!I:I,MOVI_ENTR!D:D,D730,MOVI_ENTR!O:O,$E$5),0))</f>
        <v/>
      </c>
      <c r="N730" s="184" t="str">
        <f>IF(CADA_PROD!C728="","",G730/E730)</f>
        <v/>
      </c>
    </row>
    <row r="731" spans="2:14" ht="30" customHeight="1">
      <c r="B731" s="21">
        <f t="shared" si="23"/>
        <v>724</v>
      </c>
      <c r="C731" s="178" t="str">
        <f>IF(CADA_PROD!C729="","",CADA_PROD!C729)</f>
        <v/>
      </c>
      <c r="D731" s="179" t="str">
        <f>IF(CADA_PROD!D729="","",CADA_PROD!D729)</f>
        <v/>
      </c>
      <c r="E731" s="180" t="str">
        <f>IF(CADA_PROD!E729="","",CADA_PROD!E729)</f>
        <v/>
      </c>
      <c r="F731" s="180" t="str">
        <f>IF(CADA_PROD!D729="","",SUMIFS(MOVI_ENTR!I:I,MOVI_ENTR!D:D,D731,MOVI_ENTR!O:O,$E$5))</f>
        <v/>
      </c>
      <c r="G731" s="180" t="str">
        <f>IF(CADA_PROD!C729="","",SUMIFS(MOVI_SAID!H:H,MOVI_SAID!D:D,D731,MOVI_SAID!L:L,$E$5))</f>
        <v/>
      </c>
      <c r="H731" s="180" t="str">
        <f t="shared" si="22"/>
        <v/>
      </c>
      <c r="I731" s="179" t="str">
        <f>IF(CADA_PROD!C729="","",IFERROR(IF(H731&lt;=0,"Sem estoque",IF(H731/E731&lt;0.25,"Quase sem estoque",IF(H731/E731&lt;1.2,"Estoque baixo",IF(H731/E731&lt;2,"Estoque moderado","Estoque confortável")))),""))</f>
        <v/>
      </c>
      <c r="J731" s="182" t="str">
        <f>IF(CADA_PROD!C729="","",SUMIFS(MOVI_ENTR!M:M,MOVI_ENTR!D:D,D731,MOVI_ENTR!O:O,$E$5))</f>
        <v/>
      </c>
      <c r="K731" s="183" t="str">
        <f>IF(CADA_PROD!C729="","",IFERROR($J731/SUM($J$8:$J$1008),""))</f>
        <v/>
      </c>
      <c r="L731" s="183" t="str">
        <f>IF(CADA_PROD!C729="","",IFERROR(H731/SUM($H$8:$H$1008),""))</f>
        <v/>
      </c>
      <c r="M731" s="182" t="str">
        <f>IF(CADA_PROD!$C729="","",IFERROR(SUMIFS(MOVI_ENTR!M:M,MOVI_ENTR!D:D,D731,MOVI_ENTR!O:O,$E$5)/SUMIFS(MOVI_ENTR!I:I,MOVI_ENTR!D:D,D731,MOVI_ENTR!O:O,$E$5),0))</f>
        <v/>
      </c>
      <c r="N731" s="184" t="str">
        <f>IF(CADA_PROD!C729="","",G731/E731)</f>
        <v/>
      </c>
    </row>
    <row r="732" spans="2:14" ht="30" customHeight="1">
      <c r="B732" s="21">
        <f t="shared" si="23"/>
        <v>725</v>
      </c>
      <c r="C732" s="178" t="str">
        <f>IF(CADA_PROD!C730="","",CADA_PROD!C730)</f>
        <v/>
      </c>
      <c r="D732" s="179" t="str">
        <f>IF(CADA_PROD!D730="","",CADA_PROD!D730)</f>
        <v/>
      </c>
      <c r="E732" s="180" t="str">
        <f>IF(CADA_PROD!E730="","",CADA_PROD!E730)</f>
        <v/>
      </c>
      <c r="F732" s="180" t="str">
        <f>IF(CADA_PROD!D730="","",SUMIFS(MOVI_ENTR!I:I,MOVI_ENTR!D:D,D732,MOVI_ENTR!O:O,$E$5))</f>
        <v/>
      </c>
      <c r="G732" s="180" t="str">
        <f>IF(CADA_PROD!C730="","",SUMIFS(MOVI_SAID!H:H,MOVI_SAID!D:D,D732,MOVI_SAID!L:L,$E$5))</f>
        <v/>
      </c>
      <c r="H732" s="180" t="str">
        <f t="shared" si="22"/>
        <v/>
      </c>
      <c r="I732" s="179" t="str">
        <f>IF(CADA_PROD!C730="","",IFERROR(IF(H732&lt;=0,"Sem estoque",IF(H732/E732&lt;0.25,"Quase sem estoque",IF(H732/E732&lt;1.2,"Estoque baixo",IF(H732/E732&lt;2,"Estoque moderado","Estoque confortável")))),""))</f>
        <v/>
      </c>
      <c r="J732" s="182" t="str">
        <f>IF(CADA_PROD!C730="","",SUMIFS(MOVI_ENTR!M:M,MOVI_ENTR!D:D,D732,MOVI_ENTR!O:O,$E$5))</f>
        <v/>
      </c>
      <c r="K732" s="183" t="str">
        <f>IF(CADA_PROD!C730="","",IFERROR($J732/SUM($J$8:$J$1008),""))</f>
        <v/>
      </c>
      <c r="L732" s="183" t="str">
        <f>IF(CADA_PROD!C730="","",IFERROR(H732/SUM($H$8:$H$1008),""))</f>
        <v/>
      </c>
      <c r="M732" s="182" t="str">
        <f>IF(CADA_PROD!$C730="","",IFERROR(SUMIFS(MOVI_ENTR!M:M,MOVI_ENTR!D:D,D732,MOVI_ENTR!O:O,$E$5)/SUMIFS(MOVI_ENTR!I:I,MOVI_ENTR!D:D,D732,MOVI_ENTR!O:O,$E$5),0))</f>
        <v/>
      </c>
      <c r="N732" s="184" t="str">
        <f>IF(CADA_PROD!C730="","",G732/E732)</f>
        <v/>
      </c>
    </row>
    <row r="733" spans="2:14" ht="30" customHeight="1">
      <c r="B733" s="21">
        <f t="shared" si="23"/>
        <v>726</v>
      </c>
      <c r="C733" s="178" t="str">
        <f>IF(CADA_PROD!C731="","",CADA_PROD!C731)</f>
        <v/>
      </c>
      <c r="D733" s="179" t="str">
        <f>IF(CADA_PROD!D731="","",CADA_PROD!D731)</f>
        <v/>
      </c>
      <c r="E733" s="180" t="str">
        <f>IF(CADA_PROD!E731="","",CADA_PROD!E731)</f>
        <v/>
      </c>
      <c r="F733" s="180" t="str">
        <f>IF(CADA_PROD!D731="","",SUMIFS(MOVI_ENTR!I:I,MOVI_ENTR!D:D,D733,MOVI_ENTR!O:O,$E$5))</f>
        <v/>
      </c>
      <c r="G733" s="180" t="str">
        <f>IF(CADA_PROD!C731="","",SUMIFS(MOVI_SAID!H:H,MOVI_SAID!D:D,D733,MOVI_SAID!L:L,$E$5))</f>
        <v/>
      </c>
      <c r="H733" s="180" t="str">
        <f t="shared" si="22"/>
        <v/>
      </c>
      <c r="I733" s="179" t="str">
        <f>IF(CADA_PROD!C731="","",IFERROR(IF(H733&lt;=0,"Sem estoque",IF(H733/E733&lt;0.25,"Quase sem estoque",IF(H733/E733&lt;1.2,"Estoque baixo",IF(H733/E733&lt;2,"Estoque moderado","Estoque confortável")))),""))</f>
        <v/>
      </c>
      <c r="J733" s="182" t="str">
        <f>IF(CADA_PROD!C731="","",SUMIFS(MOVI_ENTR!M:M,MOVI_ENTR!D:D,D733,MOVI_ENTR!O:O,$E$5))</f>
        <v/>
      </c>
      <c r="K733" s="183" t="str">
        <f>IF(CADA_PROD!C731="","",IFERROR($J733/SUM($J$8:$J$1008),""))</f>
        <v/>
      </c>
      <c r="L733" s="183" t="str">
        <f>IF(CADA_PROD!C731="","",IFERROR(H733/SUM($H$8:$H$1008),""))</f>
        <v/>
      </c>
      <c r="M733" s="182" t="str">
        <f>IF(CADA_PROD!$C731="","",IFERROR(SUMIFS(MOVI_ENTR!M:M,MOVI_ENTR!D:D,D733,MOVI_ENTR!O:O,$E$5)/SUMIFS(MOVI_ENTR!I:I,MOVI_ENTR!D:D,D733,MOVI_ENTR!O:O,$E$5),0))</f>
        <v/>
      </c>
      <c r="N733" s="184" t="str">
        <f>IF(CADA_PROD!C731="","",G733/E733)</f>
        <v/>
      </c>
    </row>
    <row r="734" spans="2:14" ht="30" customHeight="1">
      <c r="B734" s="21">
        <f t="shared" si="23"/>
        <v>727</v>
      </c>
      <c r="C734" s="178" t="str">
        <f>IF(CADA_PROD!C732="","",CADA_PROD!C732)</f>
        <v/>
      </c>
      <c r="D734" s="179" t="str">
        <f>IF(CADA_PROD!D732="","",CADA_PROD!D732)</f>
        <v/>
      </c>
      <c r="E734" s="180" t="str">
        <f>IF(CADA_PROD!E732="","",CADA_PROD!E732)</f>
        <v/>
      </c>
      <c r="F734" s="180" t="str">
        <f>IF(CADA_PROD!D732="","",SUMIFS(MOVI_ENTR!I:I,MOVI_ENTR!D:D,D734,MOVI_ENTR!O:O,$E$5))</f>
        <v/>
      </c>
      <c r="G734" s="180" t="str">
        <f>IF(CADA_PROD!C732="","",SUMIFS(MOVI_SAID!H:H,MOVI_SAID!D:D,D734,MOVI_SAID!L:L,$E$5))</f>
        <v/>
      </c>
      <c r="H734" s="180" t="str">
        <f t="shared" si="22"/>
        <v/>
      </c>
      <c r="I734" s="179" t="str">
        <f>IF(CADA_PROD!C732="","",IFERROR(IF(H734&lt;=0,"Sem estoque",IF(H734/E734&lt;0.25,"Quase sem estoque",IF(H734/E734&lt;1.2,"Estoque baixo",IF(H734/E734&lt;2,"Estoque moderado","Estoque confortável")))),""))</f>
        <v/>
      </c>
      <c r="J734" s="182" t="str">
        <f>IF(CADA_PROD!C732="","",SUMIFS(MOVI_ENTR!M:M,MOVI_ENTR!D:D,D734,MOVI_ENTR!O:O,$E$5))</f>
        <v/>
      </c>
      <c r="K734" s="183" t="str">
        <f>IF(CADA_PROD!C732="","",IFERROR($J734/SUM($J$8:$J$1008),""))</f>
        <v/>
      </c>
      <c r="L734" s="183" t="str">
        <f>IF(CADA_PROD!C732="","",IFERROR(H734/SUM($H$8:$H$1008),""))</f>
        <v/>
      </c>
      <c r="M734" s="182" t="str">
        <f>IF(CADA_PROD!$C732="","",IFERROR(SUMIFS(MOVI_ENTR!M:M,MOVI_ENTR!D:D,D734,MOVI_ENTR!O:O,$E$5)/SUMIFS(MOVI_ENTR!I:I,MOVI_ENTR!D:D,D734,MOVI_ENTR!O:O,$E$5),0))</f>
        <v/>
      </c>
      <c r="N734" s="184" t="str">
        <f>IF(CADA_PROD!C732="","",G734/E734)</f>
        <v/>
      </c>
    </row>
    <row r="735" spans="2:14" ht="30" customHeight="1">
      <c r="B735" s="21">
        <f t="shared" si="23"/>
        <v>728</v>
      </c>
      <c r="C735" s="178" t="str">
        <f>IF(CADA_PROD!C733="","",CADA_PROD!C733)</f>
        <v/>
      </c>
      <c r="D735" s="179" t="str">
        <f>IF(CADA_PROD!D733="","",CADA_PROD!D733)</f>
        <v/>
      </c>
      <c r="E735" s="180" t="str">
        <f>IF(CADA_PROD!E733="","",CADA_PROD!E733)</f>
        <v/>
      </c>
      <c r="F735" s="180" t="str">
        <f>IF(CADA_PROD!D733="","",SUMIFS(MOVI_ENTR!I:I,MOVI_ENTR!D:D,D735,MOVI_ENTR!O:O,$E$5))</f>
        <v/>
      </c>
      <c r="G735" s="180" t="str">
        <f>IF(CADA_PROD!C733="","",SUMIFS(MOVI_SAID!H:H,MOVI_SAID!D:D,D735,MOVI_SAID!L:L,$E$5))</f>
        <v/>
      </c>
      <c r="H735" s="180" t="str">
        <f t="shared" si="22"/>
        <v/>
      </c>
      <c r="I735" s="179" t="str">
        <f>IF(CADA_PROD!C733="","",IFERROR(IF(H735&lt;=0,"Sem estoque",IF(H735/E735&lt;0.25,"Quase sem estoque",IF(H735/E735&lt;1.2,"Estoque baixo",IF(H735/E735&lt;2,"Estoque moderado","Estoque confortável")))),""))</f>
        <v/>
      </c>
      <c r="J735" s="182" t="str">
        <f>IF(CADA_PROD!C733="","",SUMIFS(MOVI_ENTR!M:M,MOVI_ENTR!D:D,D735,MOVI_ENTR!O:O,$E$5))</f>
        <v/>
      </c>
      <c r="K735" s="183" t="str">
        <f>IF(CADA_PROD!C733="","",IFERROR($J735/SUM($J$8:$J$1008),""))</f>
        <v/>
      </c>
      <c r="L735" s="183" t="str">
        <f>IF(CADA_PROD!C733="","",IFERROR(H735/SUM($H$8:$H$1008),""))</f>
        <v/>
      </c>
      <c r="M735" s="182" t="str">
        <f>IF(CADA_PROD!$C733="","",IFERROR(SUMIFS(MOVI_ENTR!M:M,MOVI_ENTR!D:D,D735,MOVI_ENTR!O:O,$E$5)/SUMIFS(MOVI_ENTR!I:I,MOVI_ENTR!D:D,D735,MOVI_ENTR!O:O,$E$5),0))</f>
        <v/>
      </c>
      <c r="N735" s="184" t="str">
        <f>IF(CADA_PROD!C733="","",G735/E735)</f>
        <v/>
      </c>
    </row>
    <row r="736" spans="2:14" ht="30" customHeight="1">
      <c r="B736" s="21">
        <f t="shared" si="23"/>
        <v>729</v>
      </c>
      <c r="C736" s="178" t="str">
        <f>IF(CADA_PROD!C734="","",CADA_PROD!C734)</f>
        <v/>
      </c>
      <c r="D736" s="179" t="str">
        <f>IF(CADA_PROD!D734="","",CADA_PROD!D734)</f>
        <v/>
      </c>
      <c r="E736" s="180" t="str">
        <f>IF(CADA_PROD!E734="","",CADA_PROD!E734)</f>
        <v/>
      </c>
      <c r="F736" s="180" t="str">
        <f>IF(CADA_PROD!D734="","",SUMIFS(MOVI_ENTR!I:I,MOVI_ENTR!D:D,D736,MOVI_ENTR!O:O,$E$5))</f>
        <v/>
      </c>
      <c r="G736" s="180" t="str">
        <f>IF(CADA_PROD!C734="","",SUMIFS(MOVI_SAID!H:H,MOVI_SAID!D:D,D736,MOVI_SAID!L:L,$E$5))</f>
        <v/>
      </c>
      <c r="H736" s="180" t="str">
        <f t="shared" si="22"/>
        <v/>
      </c>
      <c r="I736" s="179" t="str">
        <f>IF(CADA_PROD!C734="","",IFERROR(IF(H736&lt;=0,"Sem estoque",IF(H736/E736&lt;0.25,"Quase sem estoque",IF(H736/E736&lt;1.2,"Estoque baixo",IF(H736/E736&lt;2,"Estoque moderado","Estoque confortável")))),""))</f>
        <v/>
      </c>
      <c r="J736" s="182" t="str">
        <f>IF(CADA_PROD!C734="","",SUMIFS(MOVI_ENTR!M:M,MOVI_ENTR!D:D,D736,MOVI_ENTR!O:O,$E$5))</f>
        <v/>
      </c>
      <c r="K736" s="183" t="str">
        <f>IF(CADA_PROD!C734="","",IFERROR($J736/SUM($J$8:$J$1008),""))</f>
        <v/>
      </c>
      <c r="L736" s="183" t="str">
        <f>IF(CADA_PROD!C734="","",IFERROR(H736/SUM($H$8:$H$1008),""))</f>
        <v/>
      </c>
      <c r="M736" s="182" t="str">
        <f>IF(CADA_PROD!$C734="","",IFERROR(SUMIFS(MOVI_ENTR!M:M,MOVI_ENTR!D:D,D736,MOVI_ENTR!O:O,$E$5)/SUMIFS(MOVI_ENTR!I:I,MOVI_ENTR!D:D,D736,MOVI_ENTR!O:O,$E$5),0))</f>
        <v/>
      </c>
      <c r="N736" s="184" t="str">
        <f>IF(CADA_PROD!C734="","",G736/E736)</f>
        <v/>
      </c>
    </row>
    <row r="737" spans="2:14" ht="30" customHeight="1">
      <c r="B737" s="21">
        <f t="shared" si="23"/>
        <v>730</v>
      </c>
      <c r="C737" s="178" t="str">
        <f>IF(CADA_PROD!C735="","",CADA_PROD!C735)</f>
        <v/>
      </c>
      <c r="D737" s="179" t="str">
        <f>IF(CADA_PROD!D735="","",CADA_PROD!D735)</f>
        <v/>
      </c>
      <c r="E737" s="180" t="str">
        <f>IF(CADA_PROD!E735="","",CADA_PROD!E735)</f>
        <v/>
      </c>
      <c r="F737" s="180" t="str">
        <f>IF(CADA_PROD!D735="","",SUMIFS(MOVI_ENTR!I:I,MOVI_ENTR!D:D,D737,MOVI_ENTR!O:O,$E$5))</f>
        <v/>
      </c>
      <c r="G737" s="180" t="str">
        <f>IF(CADA_PROD!C735="","",SUMIFS(MOVI_SAID!H:H,MOVI_SAID!D:D,D737,MOVI_SAID!L:L,$E$5))</f>
        <v/>
      </c>
      <c r="H737" s="180" t="str">
        <f t="shared" si="22"/>
        <v/>
      </c>
      <c r="I737" s="179" t="str">
        <f>IF(CADA_PROD!C735="","",IFERROR(IF(H737&lt;=0,"Sem estoque",IF(H737/E737&lt;0.25,"Quase sem estoque",IF(H737/E737&lt;1.2,"Estoque baixo",IF(H737/E737&lt;2,"Estoque moderado","Estoque confortável")))),""))</f>
        <v/>
      </c>
      <c r="J737" s="182" t="str">
        <f>IF(CADA_PROD!C735="","",SUMIFS(MOVI_ENTR!M:M,MOVI_ENTR!D:D,D737,MOVI_ENTR!O:O,$E$5))</f>
        <v/>
      </c>
      <c r="K737" s="183" t="str">
        <f>IF(CADA_PROD!C735="","",IFERROR($J737/SUM($J$8:$J$1008),""))</f>
        <v/>
      </c>
      <c r="L737" s="183" t="str">
        <f>IF(CADA_PROD!C735="","",IFERROR(H737/SUM($H$8:$H$1008),""))</f>
        <v/>
      </c>
      <c r="M737" s="182" t="str">
        <f>IF(CADA_PROD!$C735="","",IFERROR(SUMIFS(MOVI_ENTR!M:M,MOVI_ENTR!D:D,D737,MOVI_ENTR!O:O,$E$5)/SUMIFS(MOVI_ENTR!I:I,MOVI_ENTR!D:D,D737,MOVI_ENTR!O:O,$E$5),0))</f>
        <v/>
      </c>
      <c r="N737" s="184" t="str">
        <f>IF(CADA_PROD!C735="","",G737/E737)</f>
        <v/>
      </c>
    </row>
    <row r="738" spans="2:14" ht="30" customHeight="1">
      <c r="B738" s="21">
        <f t="shared" si="23"/>
        <v>731</v>
      </c>
      <c r="C738" s="178" t="str">
        <f>IF(CADA_PROD!C736="","",CADA_PROD!C736)</f>
        <v/>
      </c>
      <c r="D738" s="179" t="str">
        <f>IF(CADA_PROD!D736="","",CADA_PROD!D736)</f>
        <v/>
      </c>
      <c r="E738" s="180" t="str">
        <f>IF(CADA_PROD!E736="","",CADA_PROD!E736)</f>
        <v/>
      </c>
      <c r="F738" s="180" t="str">
        <f>IF(CADA_PROD!D736="","",SUMIFS(MOVI_ENTR!I:I,MOVI_ENTR!D:D,D738,MOVI_ENTR!O:O,$E$5))</f>
        <v/>
      </c>
      <c r="G738" s="180" t="str">
        <f>IF(CADA_PROD!C736="","",SUMIFS(MOVI_SAID!H:H,MOVI_SAID!D:D,D738,MOVI_SAID!L:L,$E$5))</f>
        <v/>
      </c>
      <c r="H738" s="180" t="str">
        <f t="shared" si="22"/>
        <v/>
      </c>
      <c r="I738" s="179" t="str">
        <f>IF(CADA_PROD!C736="","",IFERROR(IF(H738&lt;=0,"Sem estoque",IF(H738/E738&lt;0.25,"Quase sem estoque",IF(H738/E738&lt;1.2,"Estoque baixo",IF(H738/E738&lt;2,"Estoque moderado","Estoque confortável")))),""))</f>
        <v/>
      </c>
      <c r="J738" s="182" t="str">
        <f>IF(CADA_PROD!C736="","",SUMIFS(MOVI_ENTR!M:M,MOVI_ENTR!D:D,D738,MOVI_ENTR!O:O,$E$5))</f>
        <v/>
      </c>
      <c r="K738" s="183" t="str">
        <f>IF(CADA_PROD!C736="","",IFERROR($J738/SUM($J$8:$J$1008),""))</f>
        <v/>
      </c>
      <c r="L738" s="183" t="str">
        <f>IF(CADA_PROD!C736="","",IFERROR(H738/SUM($H$8:$H$1008),""))</f>
        <v/>
      </c>
      <c r="M738" s="182" t="str">
        <f>IF(CADA_PROD!$C736="","",IFERROR(SUMIFS(MOVI_ENTR!M:M,MOVI_ENTR!D:D,D738,MOVI_ENTR!O:O,$E$5)/SUMIFS(MOVI_ENTR!I:I,MOVI_ENTR!D:D,D738,MOVI_ENTR!O:O,$E$5),0))</f>
        <v/>
      </c>
      <c r="N738" s="184" t="str">
        <f>IF(CADA_PROD!C736="","",G738/E738)</f>
        <v/>
      </c>
    </row>
    <row r="739" spans="2:14" ht="30" customHeight="1">
      <c r="B739" s="21">
        <f t="shared" si="23"/>
        <v>732</v>
      </c>
      <c r="C739" s="178" t="str">
        <f>IF(CADA_PROD!C737="","",CADA_PROD!C737)</f>
        <v/>
      </c>
      <c r="D739" s="179" t="str">
        <f>IF(CADA_PROD!D737="","",CADA_PROD!D737)</f>
        <v/>
      </c>
      <c r="E739" s="180" t="str">
        <f>IF(CADA_PROD!E737="","",CADA_PROD!E737)</f>
        <v/>
      </c>
      <c r="F739" s="180" t="str">
        <f>IF(CADA_PROD!D737="","",SUMIFS(MOVI_ENTR!I:I,MOVI_ENTR!D:D,D739,MOVI_ENTR!O:O,$E$5))</f>
        <v/>
      </c>
      <c r="G739" s="180" t="str">
        <f>IF(CADA_PROD!C737="","",SUMIFS(MOVI_SAID!H:H,MOVI_SAID!D:D,D739,MOVI_SAID!L:L,$E$5))</f>
        <v/>
      </c>
      <c r="H739" s="180" t="str">
        <f t="shared" si="22"/>
        <v/>
      </c>
      <c r="I739" s="179" t="str">
        <f>IF(CADA_PROD!C737="","",IFERROR(IF(H739&lt;=0,"Sem estoque",IF(H739/E739&lt;0.25,"Quase sem estoque",IF(H739/E739&lt;1.2,"Estoque baixo",IF(H739/E739&lt;2,"Estoque moderado","Estoque confortável")))),""))</f>
        <v/>
      </c>
      <c r="J739" s="182" t="str">
        <f>IF(CADA_PROD!C737="","",SUMIFS(MOVI_ENTR!M:M,MOVI_ENTR!D:D,D739,MOVI_ENTR!O:O,$E$5))</f>
        <v/>
      </c>
      <c r="K739" s="183" t="str">
        <f>IF(CADA_PROD!C737="","",IFERROR($J739/SUM($J$8:$J$1008),""))</f>
        <v/>
      </c>
      <c r="L739" s="183" t="str">
        <f>IF(CADA_PROD!C737="","",IFERROR(H739/SUM($H$8:$H$1008),""))</f>
        <v/>
      </c>
      <c r="M739" s="182" t="str">
        <f>IF(CADA_PROD!$C737="","",IFERROR(SUMIFS(MOVI_ENTR!M:M,MOVI_ENTR!D:D,D739,MOVI_ENTR!O:O,$E$5)/SUMIFS(MOVI_ENTR!I:I,MOVI_ENTR!D:D,D739,MOVI_ENTR!O:O,$E$5),0))</f>
        <v/>
      </c>
      <c r="N739" s="184" t="str">
        <f>IF(CADA_PROD!C737="","",G739/E739)</f>
        <v/>
      </c>
    </row>
    <row r="740" spans="2:14" ht="30" customHeight="1">
      <c r="B740" s="21">
        <f t="shared" si="23"/>
        <v>733</v>
      </c>
      <c r="C740" s="178" t="str">
        <f>IF(CADA_PROD!C738="","",CADA_PROD!C738)</f>
        <v/>
      </c>
      <c r="D740" s="179" t="str">
        <f>IF(CADA_PROD!D738="","",CADA_PROD!D738)</f>
        <v/>
      </c>
      <c r="E740" s="180" t="str">
        <f>IF(CADA_PROD!E738="","",CADA_PROD!E738)</f>
        <v/>
      </c>
      <c r="F740" s="180" t="str">
        <f>IF(CADA_PROD!D738="","",SUMIFS(MOVI_ENTR!I:I,MOVI_ENTR!D:D,D740,MOVI_ENTR!O:O,$E$5))</f>
        <v/>
      </c>
      <c r="G740" s="180" t="str">
        <f>IF(CADA_PROD!C738="","",SUMIFS(MOVI_SAID!H:H,MOVI_SAID!D:D,D740,MOVI_SAID!L:L,$E$5))</f>
        <v/>
      </c>
      <c r="H740" s="180" t="str">
        <f t="shared" si="22"/>
        <v/>
      </c>
      <c r="I740" s="179" t="str">
        <f>IF(CADA_PROD!C738="","",IFERROR(IF(H740&lt;=0,"Sem estoque",IF(H740/E740&lt;0.25,"Quase sem estoque",IF(H740/E740&lt;1.2,"Estoque baixo",IF(H740/E740&lt;2,"Estoque moderado","Estoque confortável")))),""))</f>
        <v/>
      </c>
      <c r="J740" s="182" t="str">
        <f>IF(CADA_PROD!C738="","",SUMIFS(MOVI_ENTR!M:M,MOVI_ENTR!D:D,D740,MOVI_ENTR!O:O,$E$5))</f>
        <v/>
      </c>
      <c r="K740" s="183" t="str">
        <f>IF(CADA_PROD!C738="","",IFERROR($J740/SUM($J$8:$J$1008),""))</f>
        <v/>
      </c>
      <c r="L740" s="183" t="str">
        <f>IF(CADA_PROD!C738="","",IFERROR(H740/SUM($H$8:$H$1008),""))</f>
        <v/>
      </c>
      <c r="M740" s="182" t="str">
        <f>IF(CADA_PROD!$C738="","",IFERROR(SUMIFS(MOVI_ENTR!M:M,MOVI_ENTR!D:D,D740,MOVI_ENTR!O:O,$E$5)/SUMIFS(MOVI_ENTR!I:I,MOVI_ENTR!D:D,D740,MOVI_ENTR!O:O,$E$5),0))</f>
        <v/>
      </c>
      <c r="N740" s="184" t="str">
        <f>IF(CADA_PROD!C738="","",G740/E740)</f>
        <v/>
      </c>
    </row>
    <row r="741" spans="2:14" ht="30" customHeight="1">
      <c r="B741" s="21">
        <f t="shared" si="23"/>
        <v>734</v>
      </c>
      <c r="C741" s="178" t="str">
        <f>IF(CADA_PROD!C739="","",CADA_PROD!C739)</f>
        <v/>
      </c>
      <c r="D741" s="179" t="str">
        <f>IF(CADA_PROD!D739="","",CADA_PROD!D739)</f>
        <v/>
      </c>
      <c r="E741" s="180" t="str">
        <f>IF(CADA_PROD!E739="","",CADA_PROD!E739)</f>
        <v/>
      </c>
      <c r="F741" s="180" t="str">
        <f>IF(CADA_PROD!D739="","",SUMIFS(MOVI_ENTR!I:I,MOVI_ENTR!D:D,D741,MOVI_ENTR!O:O,$E$5))</f>
        <v/>
      </c>
      <c r="G741" s="180" t="str">
        <f>IF(CADA_PROD!C739="","",SUMIFS(MOVI_SAID!H:H,MOVI_SAID!D:D,D741,MOVI_SAID!L:L,$E$5))</f>
        <v/>
      </c>
      <c r="H741" s="180" t="str">
        <f t="shared" si="22"/>
        <v/>
      </c>
      <c r="I741" s="179" t="str">
        <f>IF(CADA_PROD!C739="","",IFERROR(IF(H741&lt;=0,"Sem estoque",IF(H741/E741&lt;0.25,"Quase sem estoque",IF(H741/E741&lt;1.2,"Estoque baixo",IF(H741/E741&lt;2,"Estoque moderado","Estoque confortável")))),""))</f>
        <v/>
      </c>
      <c r="J741" s="182" t="str">
        <f>IF(CADA_PROD!C739="","",SUMIFS(MOVI_ENTR!M:M,MOVI_ENTR!D:D,D741,MOVI_ENTR!O:O,$E$5))</f>
        <v/>
      </c>
      <c r="K741" s="183" t="str">
        <f>IF(CADA_PROD!C739="","",IFERROR($J741/SUM($J$8:$J$1008),""))</f>
        <v/>
      </c>
      <c r="L741" s="183" t="str">
        <f>IF(CADA_PROD!C739="","",IFERROR(H741/SUM($H$8:$H$1008),""))</f>
        <v/>
      </c>
      <c r="M741" s="182" t="str">
        <f>IF(CADA_PROD!$C739="","",IFERROR(SUMIFS(MOVI_ENTR!M:M,MOVI_ENTR!D:D,D741,MOVI_ENTR!O:O,$E$5)/SUMIFS(MOVI_ENTR!I:I,MOVI_ENTR!D:D,D741,MOVI_ENTR!O:O,$E$5),0))</f>
        <v/>
      </c>
      <c r="N741" s="184" t="str">
        <f>IF(CADA_PROD!C739="","",G741/E741)</f>
        <v/>
      </c>
    </row>
    <row r="742" spans="2:14" ht="30" customHeight="1">
      <c r="B742" s="21">
        <f t="shared" si="23"/>
        <v>735</v>
      </c>
      <c r="C742" s="178" t="str">
        <f>IF(CADA_PROD!C740="","",CADA_PROD!C740)</f>
        <v/>
      </c>
      <c r="D742" s="179" t="str">
        <f>IF(CADA_PROD!D740="","",CADA_PROD!D740)</f>
        <v/>
      </c>
      <c r="E742" s="180" t="str">
        <f>IF(CADA_PROD!E740="","",CADA_PROD!E740)</f>
        <v/>
      </c>
      <c r="F742" s="180" t="str">
        <f>IF(CADA_PROD!D740="","",SUMIFS(MOVI_ENTR!I:I,MOVI_ENTR!D:D,D742,MOVI_ENTR!O:O,$E$5))</f>
        <v/>
      </c>
      <c r="G742" s="180" t="str">
        <f>IF(CADA_PROD!C740="","",SUMIFS(MOVI_SAID!H:H,MOVI_SAID!D:D,D742,MOVI_SAID!L:L,$E$5))</f>
        <v/>
      </c>
      <c r="H742" s="180" t="str">
        <f t="shared" si="22"/>
        <v/>
      </c>
      <c r="I742" s="179" t="str">
        <f>IF(CADA_PROD!C740="","",IFERROR(IF(H742&lt;=0,"Sem estoque",IF(H742/E742&lt;0.25,"Quase sem estoque",IF(H742/E742&lt;1.2,"Estoque baixo",IF(H742/E742&lt;2,"Estoque moderado","Estoque confortável")))),""))</f>
        <v/>
      </c>
      <c r="J742" s="182" t="str">
        <f>IF(CADA_PROD!C740="","",SUMIFS(MOVI_ENTR!M:M,MOVI_ENTR!D:D,D742,MOVI_ENTR!O:O,$E$5))</f>
        <v/>
      </c>
      <c r="K742" s="183" t="str">
        <f>IF(CADA_PROD!C740="","",IFERROR($J742/SUM($J$8:$J$1008),""))</f>
        <v/>
      </c>
      <c r="L742" s="183" t="str">
        <f>IF(CADA_PROD!C740="","",IFERROR(H742/SUM($H$8:$H$1008),""))</f>
        <v/>
      </c>
      <c r="M742" s="182" t="str">
        <f>IF(CADA_PROD!$C740="","",IFERROR(SUMIFS(MOVI_ENTR!M:M,MOVI_ENTR!D:D,D742,MOVI_ENTR!O:O,$E$5)/SUMIFS(MOVI_ENTR!I:I,MOVI_ENTR!D:D,D742,MOVI_ENTR!O:O,$E$5),0))</f>
        <v/>
      </c>
      <c r="N742" s="184" t="str">
        <f>IF(CADA_PROD!C740="","",G742/E742)</f>
        <v/>
      </c>
    </row>
    <row r="743" spans="2:14" ht="30" customHeight="1">
      <c r="B743" s="21">
        <f t="shared" si="23"/>
        <v>736</v>
      </c>
      <c r="C743" s="178" t="str">
        <f>IF(CADA_PROD!C741="","",CADA_PROD!C741)</f>
        <v/>
      </c>
      <c r="D743" s="179" t="str">
        <f>IF(CADA_PROD!D741="","",CADA_PROD!D741)</f>
        <v/>
      </c>
      <c r="E743" s="180" t="str">
        <f>IF(CADA_PROD!E741="","",CADA_PROD!E741)</f>
        <v/>
      </c>
      <c r="F743" s="180" t="str">
        <f>IF(CADA_PROD!D741="","",SUMIFS(MOVI_ENTR!I:I,MOVI_ENTR!D:D,D743,MOVI_ENTR!O:O,$E$5))</f>
        <v/>
      </c>
      <c r="G743" s="180" t="str">
        <f>IF(CADA_PROD!C741="","",SUMIFS(MOVI_SAID!H:H,MOVI_SAID!D:D,D743,MOVI_SAID!L:L,$E$5))</f>
        <v/>
      </c>
      <c r="H743" s="180" t="str">
        <f t="shared" si="22"/>
        <v/>
      </c>
      <c r="I743" s="179" t="str">
        <f>IF(CADA_PROD!C741="","",IFERROR(IF(H743&lt;=0,"Sem estoque",IF(H743/E743&lt;0.25,"Quase sem estoque",IF(H743/E743&lt;1.2,"Estoque baixo",IF(H743/E743&lt;2,"Estoque moderado","Estoque confortável")))),""))</f>
        <v/>
      </c>
      <c r="J743" s="182" t="str">
        <f>IF(CADA_PROD!C741="","",SUMIFS(MOVI_ENTR!M:M,MOVI_ENTR!D:D,D743,MOVI_ENTR!O:O,$E$5))</f>
        <v/>
      </c>
      <c r="K743" s="183" t="str">
        <f>IF(CADA_PROD!C741="","",IFERROR($J743/SUM($J$8:$J$1008),""))</f>
        <v/>
      </c>
      <c r="L743" s="183" t="str">
        <f>IF(CADA_PROD!C741="","",IFERROR(H743/SUM($H$8:$H$1008),""))</f>
        <v/>
      </c>
      <c r="M743" s="182" t="str">
        <f>IF(CADA_PROD!$C741="","",IFERROR(SUMIFS(MOVI_ENTR!M:M,MOVI_ENTR!D:D,D743,MOVI_ENTR!O:O,$E$5)/SUMIFS(MOVI_ENTR!I:I,MOVI_ENTR!D:D,D743,MOVI_ENTR!O:O,$E$5),0))</f>
        <v/>
      </c>
      <c r="N743" s="184" t="str">
        <f>IF(CADA_PROD!C741="","",G743/E743)</f>
        <v/>
      </c>
    </row>
    <row r="744" spans="2:14" ht="30" customHeight="1">
      <c r="B744" s="21">
        <f t="shared" si="23"/>
        <v>737</v>
      </c>
      <c r="C744" s="178" t="str">
        <f>IF(CADA_PROD!C742="","",CADA_PROD!C742)</f>
        <v/>
      </c>
      <c r="D744" s="179" t="str">
        <f>IF(CADA_PROD!D742="","",CADA_PROD!D742)</f>
        <v/>
      </c>
      <c r="E744" s="180" t="str">
        <f>IF(CADA_PROD!E742="","",CADA_PROD!E742)</f>
        <v/>
      </c>
      <c r="F744" s="180" t="str">
        <f>IF(CADA_PROD!D742="","",SUMIFS(MOVI_ENTR!I:I,MOVI_ENTR!D:D,D744,MOVI_ENTR!O:O,$E$5))</f>
        <v/>
      </c>
      <c r="G744" s="180" t="str">
        <f>IF(CADA_PROD!C742="","",SUMIFS(MOVI_SAID!H:H,MOVI_SAID!D:D,D744,MOVI_SAID!L:L,$E$5))</f>
        <v/>
      </c>
      <c r="H744" s="180" t="str">
        <f t="shared" si="22"/>
        <v/>
      </c>
      <c r="I744" s="179" t="str">
        <f>IF(CADA_PROD!C742="","",IFERROR(IF(H744&lt;=0,"Sem estoque",IF(H744/E744&lt;0.25,"Quase sem estoque",IF(H744/E744&lt;1.2,"Estoque baixo",IF(H744/E744&lt;2,"Estoque moderado","Estoque confortável")))),""))</f>
        <v/>
      </c>
      <c r="J744" s="182" t="str">
        <f>IF(CADA_PROD!C742="","",SUMIFS(MOVI_ENTR!M:M,MOVI_ENTR!D:D,D744,MOVI_ENTR!O:O,$E$5))</f>
        <v/>
      </c>
      <c r="K744" s="183" t="str">
        <f>IF(CADA_PROD!C742="","",IFERROR($J744/SUM($J$8:$J$1008),""))</f>
        <v/>
      </c>
      <c r="L744" s="183" t="str">
        <f>IF(CADA_PROD!C742="","",IFERROR(H744/SUM($H$8:$H$1008),""))</f>
        <v/>
      </c>
      <c r="M744" s="182" t="str">
        <f>IF(CADA_PROD!$C742="","",IFERROR(SUMIFS(MOVI_ENTR!M:M,MOVI_ENTR!D:D,D744,MOVI_ENTR!O:O,$E$5)/SUMIFS(MOVI_ENTR!I:I,MOVI_ENTR!D:D,D744,MOVI_ENTR!O:O,$E$5),0))</f>
        <v/>
      </c>
      <c r="N744" s="184" t="str">
        <f>IF(CADA_PROD!C742="","",G744/E744)</f>
        <v/>
      </c>
    </row>
    <row r="745" spans="2:14" ht="30" customHeight="1">
      <c r="B745" s="21">
        <f t="shared" si="23"/>
        <v>738</v>
      </c>
      <c r="C745" s="178" t="str">
        <f>IF(CADA_PROD!C743="","",CADA_PROD!C743)</f>
        <v/>
      </c>
      <c r="D745" s="179" t="str">
        <f>IF(CADA_PROD!D743="","",CADA_PROD!D743)</f>
        <v/>
      </c>
      <c r="E745" s="180" t="str">
        <f>IF(CADA_PROD!E743="","",CADA_PROD!E743)</f>
        <v/>
      </c>
      <c r="F745" s="180" t="str">
        <f>IF(CADA_PROD!D743="","",SUMIFS(MOVI_ENTR!I:I,MOVI_ENTR!D:D,D745,MOVI_ENTR!O:O,$E$5))</f>
        <v/>
      </c>
      <c r="G745" s="180" t="str">
        <f>IF(CADA_PROD!C743="","",SUMIFS(MOVI_SAID!H:H,MOVI_SAID!D:D,D745,MOVI_SAID!L:L,$E$5))</f>
        <v/>
      </c>
      <c r="H745" s="180" t="str">
        <f t="shared" si="22"/>
        <v/>
      </c>
      <c r="I745" s="179" t="str">
        <f>IF(CADA_PROD!C743="","",IFERROR(IF(H745&lt;=0,"Sem estoque",IF(H745/E745&lt;0.25,"Quase sem estoque",IF(H745/E745&lt;1.2,"Estoque baixo",IF(H745/E745&lt;2,"Estoque moderado","Estoque confortável")))),""))</f>
        <v/>
      </c>
      <c r="J745" s="182" t="str">
        <f>IF(CADA_PROD!C743="","",SUMIFS(MOVI_ENTR!M:M,MOVI_ENTR!D:D,D745,MOVI_ENTR!O:O,$E$5))</f>
        <v/>
      </c>
      <c r="K745" s="183" t="str">
        <f>IF(CADA_PROD!C743="","",IFERROR($J745/SUM($J$8:$J$1008),""))</f>
        <v/>
      </c>
      <c r="L745" s="183" t="str">
        <f>IF(CADA_PROD!C743="","",IFERROR(H745/SUM($H$8:$H$1008),""))</f>
        <v/>
      </c>
      <c r="M745" s="182" t="str">
        <f>IF(CADA_PROD!$C743="","",IFERROR(SUMIFS(MOVI_ENTR!M:M,MOVI_ENTR!D:D,D745,MOVI_ENTR!O:O,$E$5)/SUMIFS(MOVI_ENTR!I:I,MOVI_ENTR!D:D,D745,MOVI_ENTR!O:O,$E$5),0))</f>
        <v/>
      </c>
      <c r="N745" s="184" t="str">
        <f>IF(CADA_PROD!C743="","",G745/E745)</f>
        <v/>
      </c>
    </row>
    <row r="746" spans="2:14" ht="30" customHeight="1">
      <c r="B746" s="21">
        <f t="shared" si="23"/>
        <v>739</v>
      </c>
      <c r="C746" s="178" t="str">
        <f>IF(CADA_PROD!C744="","",CADA_PROD!C744)</f>
        <v/>
      </c>
      <c r="D746" s="179" t="str">
        <f>IF(CADA_PROD!D744="","",CADA_PROD!D744)</f>
        <v/>
      </c>
      <c r="E746" s="180" t="str">
        <f>IF(CADA_PROD!E744="","",CADA_PROD!E744)</f>
        <v/>
      </c>
      <c r="F746" s="180" t="str">
        <f>IF(CADA_PROD!D744="","",SUMIFS(MOVI_ENTR!I:I,MOVI_ENTR!D:D,D746,MOVI_ENTR!O:O,$E$5))</f>
        <v/>
      </c>
      <c r="G746" s="180" t="str">
        <f>IF(CADA_PROD!C744="","",SUMIFS(MOVI_SAID!H:H,MOVI_SAID!D:D,D746,MOVI_SAID!L:L,$E$5))</f>
        <v/>
      </c>
      <c r="H746" s="180" t="str">
        <f t="shared" si="22"/>
        <v/>
      </c>
      <c r="I746" s="179" t="str">
        <f>IF(CADA_PROD!C744="","",IFERROR(IF(H746&lt;=0,"Sem estoque",IF(H746/E746&lt;0.25,"Quase sem estoque",IF(H746/E746&lt;1.2,"Estoque baixo",IF(H746/E746&lt;2,"Estoque moderado","Estoque confortável")))),""))</f>
        <v/>
      </c>
      <c r="J746" s="182" t="str">
        <f>IF(CADA_PROD!C744="","",SUMIFS(MOVI_ENTR!M:M,MOVI_ENTR!D:D,D746,MOVI_ENTR!O:O,$E$5))</f>
        <v/>
      </c>
      <c r="K746" s="183" t="str">
        <f>IF(CADA_PROD!C744="","",IFERROR($J746/SUM($J$8:$J$1008),""))</f>
        <v/>
      </c>
      <c r="L746" s="183" t="str">
        <f>IF(CADA_PROD!C744="","",IFERROR(H746/SUM($H$8:$H$1008),""))</f>
        <v/>
      </c>
      <c r="M746" s="182" t="str">
        <f>IF(CADA_PROD!$C744="","",IFERROR(SUMIFS(MOVI_ENTR!M:M,MOVI_ENTR!D:D,D746,MOVI_ENTR!O:O,$E$5)/SUMIFS(MOVI_ENTR!I:I,MOVI_ENTR!D:D,D746,MOVI_ENTR!O:O,$E$5),0))</f>
        <v/>
      </c>
      <c r="N746" s="184" t="str">
        <f>IF(CADA_PROD!C744="","",G746/E746)</f>
        <v/>
      </c>
    </row>
    <row r="747" spans="2:14" ht="30" customHeight="1">
      <c r="B747" s="21">
        <f t="shared" si="23"/>
        <v>740</v>
      </c>
      <c r="C747" s="178" t="str">
        <f>IF(CADA_PROD!C745="","",CADA_PROD!C745)</f>
        <v/>
      </c>
      <c r="D747" s="179" t="str">
        <f>IF(CADA_PROD!D745="","",CADA_PROD!D745)</f>
        <v/>
      </c>
      <c r="E747" s="180" t="str">
        <f>IF(CADA_PROD!E745="","",CADA_PROD!E745)</f>
        <v/>
      </c>
      <c r="F747" s="180" t="str">
        <f>IF(CADA_PROD!D745="","",SUMIFS(MOVI_ENTR!I:I,MOVI_ENTR!D:D,D747,MOVI_ENTR!O:O,$E$5))</f>
        <v/>
      </c>
      <c r="G747" s="180" t="str">
        <f>IF(CADA_PROD!C745="","",SUMIFS(MOVI_SAID!H:H,MOVI_SAID!D:D,D747,MOVI_SAID!L:L,$E$5))</f>
        <v/>
      </c>
      <c r="H747" s="180" t="str">
        <f t="shared" si="22"/>
        <v/>
      </c>
      <c r="I747" s="179" t="str">
        <f>IF(CADA_PROD!C745="","",IFERROR(IF(H747&lt;=0,"Sem estoque",IF(H747/E747&lt;0.25,"Quase sem estoque",IF(H747/E747&lt;1.2,"Estoque baixo",IF(H747/E747&lt;2,"Estoque moderado","Estoque confortável")))),""))</f>
        <v/>
      </c>
      <c r="J747" s="182" t="str">
        <f>IF(CADA_PROD!C745="","",SUMIFS(MOVI_ENTR!M:M,MOVI_ENTR!D:D,D747,MOVI_ENTR!O:O,$E$5))</f>
        <v/>
      </c>
      <c r="K747" s="183" t="str">
        <f>IF(CADA_PROD!C745="","",IFERROR($J747/SUM($J$8:$J$1008),""))</f>
        <v/>
      </c>
      <c r="L747" s="183" t="str">
        <f>IF(CADA_PROD!C745="","",IFERROR(H747/SUM($H$8:$H$1008),""))</f>
        <v/>
      </c>
      <c r="M747" s="182" t="str">
        <f>IF(CADA_PROD!$C745="","",IFERROR(SUMIFS(MOVI_ENTR!M:M,MOVI_ENTR!D:D,D747,MOVI_ENTR!O:O,$E$5)/SUMIFS(MOVI_ENTR!I:I,MOVI_ENTR!D:D,D747,MOVI_ENTR!O:O,$E$5),0))</f>
        <v/>
      </c>
      <c r="N747" s="184" t="str">
        <f>IF(CADA_PROD!C745="","",G747/E747)</f>
        <v/>
      </c>
    </row>
    <row r="748" spans="2:14" ht="30" customHeight="1">
      <c r="B748" s="21">
        <f t="shared" si="23"/>
        <v>741</v>
      </c>
      <c r="C748" s="178" t="str">
        <f>IF(CADA_PROD!C746="","",CADA_PROD!C746)</f>
        <v/>
      </c>
      <c r="D748" s="179" t="str">
        <f>IF(CADA_PROD!D746="","",CADA_PROD!D746)</f>
        <v/>
      </c>
      <c r="E748" s="180" t="str">
        <f>IF(CADA_PROD!E746="","",CADA_PROD!E746)</f>
        <v/>
      </c>
      <c r="F748" s="180" t="str">
        <f>IF(CADA_PROD!D746="","",SUMIFS(MOVI_ENTR!I:I,MOVI_ENTR!D:D,D748,MOVI_ENTR!O:O,$E$5))</f>
        <v/>
      </c>
      <c r="G748" s="180" t="str">
        <f>IF(CADA_PROD!C746="","",SUMIFS(MOVI_SAID!H:H,MOVI_SAID!D:D,D748,MOVI_SAID!L:L,$E$5))</f>
        <v/>
      </c>
      <c r="H748" s="180" t="str">
        <f t="shared" si="22"/>
        <v/>
      </c>
      <c r="I748" s="179" t="str">
        <f>IF(CADA_PROD!C746="","",IFERROR(IF(H748&lt;=0,"Sem estoque",IF(H748/E748&lt;0.25,"Quase sem estoque",IF(H748/E748&lt;1.2,"Estoque baixo",IF(H748/E748&lt;2,"Estoque moderado","Estoque confortável")))),""))</f>
        <v/>
      </c>
      <c r="J748" s="182" t="str">
        <f>IF(CADA_PROD!C746="","",SUMIFS(MOVI_ENTR!M:M,MOVI_ENTR!D:D,D748,MOVI_ENTR!O:O,$E$5))</f>
        <v/>
      </c>
      <c r="K748" s="183" t="str">
        <f>IF(CADA_PROD!C746="","",IFERROR($J748/SUM($J$8:$J$1008),""))</f>
        <v/>
      </c>
      <c r="L748" s="183" t="str">
        <f>IF(CADA_PROD!C746="","",IFERROR(H748/SUM($H$8:$H$1008),""))</f>
        <v/>
      </c>
      <c r="M748" s="182" t="str">
        <f>IF(CADA_PROD!$C746="","",IFERROR(SUMIFS(MOVI_ENTR!M:M,MOVI_ENTR!D:D,D748,MOVI_ENTR!O:O,$E$5)/SUMIFS(MOVI_ENTR!I:I,MOVI_ENTR!D:D,D748,MOVI_ENTR!O:O,$E$5),0))</f>
        <v/>
      </c>
      <c r="N748" s="184" t="str">
        <f>IF(CADA_PROD!C746="","",G748/E748)</f>
        <v/>
      </c>
    </row>
    <row r="749" spans="2:14" ht="30" customHeight="1">
      <c r="B749" s="21">
        <f t="shared" si="23"/>
        <v>742</v>
      </c>
      <c r="C749" s="178" t="str">
        <f>IF(CADA_PROD!C747="","",CADA_PROD!C747)</f>
        <v/>
      </c>
      <c r="D749" s="179" t="str">
        <f>IF(CADA_PROD!D747="","",CADA_PROD!D747)</f>
        <v/>
      </c>
      <c r="E749" s="180" t="str">
        <f>IF(CADA_PROD!E747="","",CADA_PROD!E747)</f>
        <v/>
      </c>
      <c r="F749" s="180" t="str">
        <f>IF(CADA_PROD!D747="","",SUMIFS(MOVI_ENTR!I:I,MOVI_ENTR!D:D,D749,MOVI_ENTR!O:O,$E$5))</f>
        <v/>
      </c>
      <c r="G749" s="180" t="str">
        <f>IF(CADA_PROD!C747="","",SUMIFS(MOVI_SAID!H:H,MOVI_SAID!D:D,D749,MOVI_SAID!L:L,$E$5))</f>
        <v/>
      </c>
      <c r="H749" s="180" t="str">
        <f t="shared" si="22"/>
        <v/>
      </c>
      <c r="I749" s="179" t="str">
        <f>IF(CADA_PROD!C747="","",IFERROR(IF(H749&lt;=0,"Sem estoque",IF(H749/E749&lt;0.25,"Quase sem estoque",IF(H749/E749&lt;1.2,"Estoque baixo",IF(H749/E749&lt;2,"Estoque moderado","Estoque confortável")))),""))</f>
        <v/>
      </c>
      <c r="J749" s="182" t="str">
        <f>IF(CADA_PROD!C747="","",SUMIFS(MOVI_ENTR!M:M,MOVI_ENTR!D:D,D749,MOVI_ENTR!O:O,$E$5))</f>
        <v/>
      </c>
      <c r="K749" s="183" t="str">
        <f>IF(CADA_PROD!C747="","",IFERROR($J749/SUM($J$8:$J$1008),""))</f>
        <v/>
      </c>
      <c r="L749" s="183" t="str">
        <f>IF(CADA_PROD!C747="","",IFERROR(H749/SUM($H$8:$H$1008),""))</f>
        <v/>
      </c>
      <c r="M749" s="182" t="str">
        <f>IF(CADA_PROD!$C747="","",IFERROR(SUMIFS(MOVI_ENTR!M:M,MOVI_ENTR!D:D,D749,MOVI_ENTR!O:O,$E$5)/SUMIFS(MOVI_ENTR!I:I,MOVI_ENTR!D:D,D749,MOVI_ENTR!O:O,$E$5),0))</f>
        <v/>
      </c>
      <c r="N749" s="184" t="str">
        <f>IF(CADA_PROD!C747="","",G749/E749)</f>
        <v/>
      </c>
    </row>
    <row r="750" spans="2:14" ht="30" customHeight="1">
      <c r="B750" s="21">
        <f t="shared" si="23"/>
        <v>743</v>
      </c>
      <c r="C750" s="178" t="str">
        <f>IF(CADA_PROD!C748="","",CADA_PROD!C748)</f>
        <v/>
      </c>
      <c r="D750" s="179" t="str">
        <f>IF(CADA_PROD!D748="","",CADA_PROD!D748)</f>
        <v/>
      </c>
      <c r="E750" s="180" t="str">
        <f>IF(CADA_PROD!E748="","",CADA_PROD!E748)</f>
        <v/>
      </c>
      <c r="F750" s="180" t="str">
        <f>IF(CADA_PROD!D748="","",SUMIFS(MOVI_ENTR!I:I,MOVI_ENTR!D:D,D750,MOVI_ENTR!O:O,$E$5))</f>
        <v/>
      </c>
      <c r="G750" s="180" t="str">
        <f>IF(CADA_PROD!C748="","",SUMIFS(MOVI_SAID!H:H,MOVI_SAID!D:D,D750,MOVI_SAID!L:L,$E$5))</f>
        <v/>
      </c>
      <c r="H750" s="180" t="str">
        <f t="shared" si="22"/>
        <v/>
      </c>
      <c r="I750" s="179" t="str">
        <f>IF(CADA_PROD!C748="","",IFERROR(IF(H750&lt;=0,"Sem estoque",IF(H750/E750&lt;0.25,"Quase sem estoque",IF(H750/E750&lt;1.2,"Estoque baixo",IF(H750/E750&lt;2,"Estoque moderado","Estoque confortável")))),""))</f>
        <v/>
      </c>
      <c r="J750" s="182" t="str">
        <f>IF(CADA_PROD!C748="","",SUMIFS(MOVI_ENTR!M:M,MOVI_ENTR!D:D,D750,MOVI_ENTR!O:O,$E$5))</f>
        <v/>
      </c>
      <c r="K750" s="183" t="str">
        <f>IF(CADA_PROD!C748="","",IFERROR($J750/SUM($J$8:$J$1008),""))</f>
        <v/>
      </c>
      <c r="L750" s="183" t="str">
        <f>IF(CADA_PROD!C748="","",IFERROR(H750/SUM($H$8:$H$1008),""))</f>
        <v/>
      </c>
      <c r="M750" s="182" t="str">
        <f>IF(CADA_PROD!$C748="","",IFERROR(SUMIFS(MOVI_ENTR!M:M,MOVI_ENTR!D:D,D750,MOVI_ENTR!O:O,$E$5)/SUMIFS(MOVI_ENTR!I:I,MOVI_ENTR!D:D,D750,MOVI_ENTR!O:O,$E$5),0))</f>
        <v/>
      </c>
      <c r="N750" s="184" t="str">
        <f>IF(CADA_PROD!C748="","",G750/E750)</f>
        <v/>
      </c>
    </row>
    <row r="751" spans="2:14" ht="30" customHeight="1">
      <c r="B751" s="21">
        <f t="shared" si="23"/>
        <v>744</v>
      </c>
      <c r="C751" s="178" t="str">
        <f>IF(CADA_PROD!C749="","",CADA_PROD!C749)</f>
        <v/>
      </c>
      <c r="D751" s="179" t="str">
        <f>IF(CADA_PROD!D749="","",CADA_PROD!D749)</f>
        <v/>
      </c>
      <c r="E751" s="180" t="str">
        <f>IF(CADA_PROD!E749="","",CADA_PROD!E749)</f>
        <v/>
      </c>
      <c r="F751" s="180" t="str">
        <f>IF(CADA_PROD!D749="","",SUMIFS(MOVI_ENTR!I:I,MOVI_ENTR!D:D,D751,MOVI_ENTR!O:O,$E$5))</f>
        <v/>
      </c>
      <c r="G751" s="180" t="str">
        <f>IF(CADA_PROD!C749="","",SUMIFS(MOVI_SAID!H:H,MOVI_SAID!D:D,D751,MOVI_SAID!L:L,$E$5))</f>
        <v/>
      </c>
      <c r="H751" s="180" t="str">
        <f t="shared" si="22"/>
        <v/>
      </c>
      <c r="I751" s="179" t="str">
        <f>IF(CADA_PROD!C749="","",IFERROR(IF(H751&lt;=0,"Sem estoque",IF(H751/E751&lt;0.25,"Quase sem estoque",IF(H751/E751&lt;1.2,"Estoque baixo",IF(H751/E751&lt;2,"Estoque moderado","Estoque confortável")))),""))</f>
        <v/>
      </c>
      <c r="J751" s="182" t="str">
        <f>IF(CADA_PROD!C749="","",SUMIFS(MOVI_ENTR!M:M,MOVI_ENTR!D:D,D751,MOVI_ENTR!O:O,$E$5))</f>
        <v/>
      </c>
      <c r="K751" s="183" t="str">
        <f>IF(CADA_PROD!C749="","",IFERROR($J751/SUM($J$8:$J$1008),""))</f>
        <v/>
      </c>
      <c r="L751" s="183" t="str">
        <f>IF(CADA_PROD!C749="","",IFERROR(H751/SUM($H$8:$H$1008),""))</f>
        <v/>
      </c>
      <c r="M751" s="182" t="str">
        <f>IF(CADA_PROD!$C749="","",IFERROR(SUMIFS(MOVI_ENTR!M:M,MOVI_ENTR!D:D,D751,MOVI_ENTR!O:O,$E$5)/SUMIFS(MOVI_ENTR!I:I,MOVI_ENTR!D:D,D751,MOVI_ENTR!O:O,$E$5),0))</f>
        <v/>
      </c>
      <c r="N751" s="184" t="str">
        <f>IF(CADA_PROD!C749="","",G751/E751)</f>
        <v/>
      </c>
    </row>
    <row r="752" spans="2:14" ht="30" customHeight="1">
      <c r="B752" s="21">
        <f t="shared" si="23"/>
        <v>745</v>
      </c>
      <c r="C752" s="178" t="str">
        <f>IF(CADA_PROD!C750="","",CADA_PROD!C750)</f>
        <v/>
      </c>
      <c r="D752" s="179" t="str">
        <f>IF(CADA_PROD!D750="","",CADA_PROD!D750)</f>
        <v/>
      </c>
      <c r="E752" s="180" t="str">
        <f>IF(CADA_PROD!E750="","",CADA_PROD!E750)</f>
        <v/>
      </c>
      <c r="F752" s="180" t="str">
        <f>IF(CADA_PROD!D750="","",SUMIFS(MOVI_ENTR!I:I,MOVI_ENTR!D:D,D752,MOVI_ENTR!O:O,$E$5))</f>
        <v/>
      </c>
      <c r="G752" s="180" t="str">
        <f>IF(CADA_PROD!C750="","",SUMIFS(MOVI_SAID!H:H,MOVI_SAID!D:D,D752,MOVI_SAID!L:L,$E$5))</f>
        <v/>
      </c>
      <c r="H752" s="180" t="str">
        <f t="shared" si="22"/>
        <v/>
      </c>
      <c r="I752" s="179" t="str">
        <f>IF(CADA_PROD!C750="","",IFERROR(IF(H752&lt;=0,"Sem estoque",IF(H752/E752&lt;0.25,"Quase sem estoque",IF(H752/E752&lt;1.2,"Estoque baixo",IF(H752/E752&lt;2,"Estoque moderado","Estoque confortável")))),""))</f>
        <v/>
      </c>
      <c r="J752" s="182" t="str">
        <f>IF(CADA_PROD!C750="","",SUMIFS(MOVI_ENTR!M:M,MOVI_ENTR!D:D,D752,MOVI_ENTR!O:O,$E$5))</f>
        <v/>
      </c>
      <c r="K752" s="183" t="str">
        <f>IF(CADA_PROD!C750="","",IFERROR($J752/SUM($J$8:$J$1008),""))</f>
        <v/>
      </c>
      <c r="L752" s="183" t="str">
        <f>IF(CADA_PROD!C750="","",IFERROR(H752/SUM($H$8:$H$1008),""))</f>
        <v/>
      </c>
      <c r="M752" s="182" t="str">
        <f>IF(CADA_PROD!$C750="","",IFERROR(SUMIFS(MOVI_ENTR!M:M,MOVI_ENTR!D:D,D752,MOVI_ENTR!O:O,$E$5)/SUMIFS(MOVI_ENTR!I:I,MOVI_ENTR!D:D,D752,MOVI_ENTR!O:O,$E$5),0))</f>
        <v/>
      </c>
      <c r="N752" s="184" t="str">
        <f>IF(CADA_PROD!C750="","",G752/E752)</f>
        <v/>
      </c>
    </row>
    <row r="753" spans="2:14" ht="30" customHeight="1">
      <c r="B753" s="21">
        <f t="shared" si="23"/>
        <v>746</v>
      </c>
      <c r="C753" s="178" t="str">
        <f>IF(CADA_PROD!C751="","",CADA_PROD!C751)</f>
        <v/>
      </c>
      <c r="D753" s="179" t="str">
        <f>IF(CADA_PROD!D751="","",CADA_PROD!D751)</f>
        <v/>
      </c>
      <c r="E753" s="180" t="str">
        <f>IF(CADA_PROD!E751="","",CADA_PROD!E751)</f>
        <v/>
      </c>
      <c r="F753" s="180" t="str">
        <f>IF(CADA_PROD!D751="","",SUMIFS(MOVI_ENTR!I:I,MOVI_ENTR!D:D,D753,MOVI_ENTR!O:O,$E$5))</f>
        <v/>
      </c>
      <c r="G753" s="180" t="str">
        <f>IF(CADA_PROD!C751="","",SUMIFS(MOVI_SAID!H:H,MOVI_SAID!D:D,D753,MOVI_SAID!L:L,$E$5))</f>
        <v/>
      </c>
      <c r="H753" s="180" t="str">
        <f t="shared" si="22"/>
        <v/>
      </c>
      <c r="I753" s="179" t="str">
        <f>IF(CADA_PROD!C751="","",IFERROR(IF(H753&lt;=0,"Sem estoque",IF(H753/E753&lt;0.25,"Quase sem estoque",IF(H753/E753&lt;1.2,"Estoque baixo",IF(H753/E753&lt;2,"Estoque moderado","Estoque confortável")))),""))</f>
        <v/>
      </c>
      <c r="J753" s="182" t="str">
        <f>IF(CADA_PROD!C751="","",SUMIFS(MOVI_ENTR!M:M,MOVI_ENTR!D:D,D753,MOVI_ENTR!O:O,$E$5))</f>
        <v/>
      </c>
      <c r="K753" s="183" t="str">
        <f>IF(CADA_PROD!C751="","",IFERROR($J753/SUM($J$8:$J$1008),""))</f>
        <v/>
      </c>
      <c r="L753" s="183" t="str">
        <f>IF(CADA_PROD!C751="","",IFERROR(H753/SUM($H$8:$H$1008),""))</f>
        <v/>
      </c>
      <c r="M753" s="182" t="str">
        <f>IF(CADA_PROD!$C751="","",IFERROR(SUMIFS(MOVI_ENTR!M:M,MOVI_ENTR!D:D,D753,MOVI_ENTR!O:O,$E$5)/SUMIFS(MOVI_ENTR!I:I,MOVI_ENTR!D:D,D753,MOVI_ENTR!O:O,$E$5),0))</f>
        <v/>
      </c>
      <c r="N753" s="184" t="str">
        <f>IF(CADA_PROD!C751="","",G753/E753)</f>
        <v/>
      </c>
    </row>
    <row r="754" spans="2:14" ht="30" customHeight="1">
      <c r="B754" s="21">
        <f t="shared" si="23"/>
        <v>747</v>
      </c>
      <c r="C754" s="178" t="str">
        <f>IF(CADA_PROD!C752="","",CADA_PROD!C752)</f>
        <v/>
      </c>
      <c r="D754" s="179" t="str">
        <f>IF(CADA_PROD!D752="","",CADA_PROD!D752)</f>
        <v/>
      </c>
      <c r="E754" s="180" t="str">
        <f>IF(CADA_PROD!E752="","",CADA_PROD!E752)</f>
        <v/>
      </c>
      <c r="F754" s="180" t="str">
        <f>IF(CADA_PROD!D752="","",SUMIFS(MOVI_ENTR!I:I,MOVI_ENTR!D:D,D754,MOVI_ENTR!O:O,$E$5))</f>
        <v/>
      </c>
      <c r="G754" s="180" t="str">
        <f>IF(CADA_PROD!C752="","",SUMIFS(MOVI_SAID!H:H,MOVI_SAID!D:D,D754,MOVI_SAID!L:L,$E$5))</f>
        <v/>
      </c>
      <c r="H754" s="180" t="str">
        <f t="shared" si="22"/>
        <v/>
      </c>
      <c r="I754" s="179" t="str">
        <f>IF(CADA_PROD!C752="","",IFERROR(IF(H754&lt;=0,"Sem estoque",IF(H754/E754&lt;0.25,"Quase sem estoque",IF(H754/E754&lt;1.2,"Estoque baixo",IF(H754/E754&lt;2,"Estoque moderado","Estoque confortável")))),""))</f>
        <v/>
      </c>
      <c r="J754" s="182" t="str">
        <f>IF(CADA_PROD!C752="","",SUMIFS(MOVI_ENTR!M:M,MOVI_ENTR!D:D,D754,MOVI_ENTR!O:O,$E$5))</f>
        <v/>
      </c>
      <c r="K754" s="183" t="str">
        <f>IF(CADA_PROD!C752="","",IFERROR($J754/SUM($J$8:$J$1008),""))</f>
        <v/>
      </c>
      <c r="L754" s="183" t="str">
        <f>IF(CADA_PROD!C752="","",IFERROR(H754/SUM($H$8:$H$1008),""))</f>
        <v/>
      </c>
      <c r="M754" s="182" t="str">
        <f>IF(CADA_PROD!$C752="","",IFERROR(SUMIFS(MOVI_ENTR!M:M,MOVI_ENTR!D:D,D754,MOVI_ENTR!O:O,$E$5)/SUMIFS(MOVI_ENTR!I:I,MOVI_ENTR!D:D,D754,MOVI_ENTR!O:O,$E$5),0))</f>
        <v/>
      </c>
      <c r="N754" s="184" t="str">
        <f>IF(CADA_PROD!C752="","",G754/E754)</f>
        <v/>
      </c>
    </row>
    <row r="755" spans="2:14" ht="30" customHeight="1">
      <c r="B755" s="21">
        <f t="shared" si="23"/>
        <v>748</v>
      </c>
      <c r="C755" s="178" t="str">
        <f>IF(CADA_PROD!C753="","",CADA_PROD!C753)</f>
        <v/>
      </c>
      <c r="D755" s="179" t="str">
        <f>IF(CADA_PROD!D753="","",CADA_PROD!D753)</f>
        <v/>
      </c>
      <c r="E755" s="180" t="str">
        <f>IF(CADA_PROD!E753="","",CADA_PROD!E753)</f>
        <v/>
      </c>
      <c r="F755" s="180" t="str">
        <f>IF(CADA_PROD!D753="","",SUMIFS(MOVI_ENTR!I:I,MOVI_ENTR!D:D,D755,MOVI_ENTR!O:O,$E$5))</f>
        <v/>
      </c>
      <c r="G755" s="180" t="str">
        <f>IF(CADA_PROD!C753="","",SUMIFS(MOVI_SAID!H:H,MOVI_SAID!D:D,D755,MOVI_SAID!L:L,$E$5))</f>
        <v/>
      </c>
      <c r="H755" s="180" t="str">
        <f t="shared" si="22"/>
        <v/>
      </c>
      <c r="I755" s="179" t="str">
        <f>IF(CADA_PROD!C753="","",IFERROR(IF(H755&lt;=0,"Sem estoque",IF(H755/E755&lt;0.25,"Quase sem estoque",IF(H755/E755&lt;1.2,"Estoque baixo",IF(H755/E755&lt;2,"Estoque moderado","Estoque confortável")))),""))</f>
        <v/>
      </c>
      <c r="J755" s="182" t="str">
        <f>IF(CADA_PROD!C753="","",SUMIFS(MOVI_ENTR!M:M,MOVI_ENTR!D:D,D755,MOVI_ENTR!O:O,$E$5))</f>
        <v/>
      </c>
      <c r="K755" s="183" t="str">
        <f>IF(CADA_PROD!C753="","",IFERROR($J755/SUM($J$8:$J$1008),""))</f>
        <v/>
      </c>
      <c r="L755" s="183" t="str">
        <f>IF(CADA_PROD!C753="","",IFERROR(H755/SUM($H$8:$H$1008),""))</f>
        <v/>
      </c>
      <c r="M755" s="182" t="str">
        <f>IF(CADA_PROD!$C753="","",IFERROR(SUMIFS(MOVI_ENTR!M:M,MOVI_ENTR!D:D,D755,MOVI_ENTR!O:O,$E$5)/SUMIFS(MOVI_ENTR!I:I,MOVI_ENTR!D:D,D755,MOVI_ENTR!O:O,$E$5),0))</f>
        <v/>
      </c>
      <c r="N755" s="184" t="str">
        <f>IF(CADA_PROD!C753="","",G755/E755)</f>
        <v/>
      </c>
    </row>
    <row r="756" spans="2:14" ht="30" customHeight="1">
      <c r="B756" s="21">
        <f t="shared" si="23"/>
        <v>749</v>
      </c>
      <c r="C756" s="178" t="str">
        <f>IF(CADA_PROD!C754="","",CADA_PROD!C754)</f>
        <v/>
      </c>
      <c r="D756" s="179" t="str">
        <f>IF(CADA_PROD!D754="","",CADA_PROD!D754)</f>
        <v/>
      </c>
      <c r="E756" s="180" t="str">
        <f>IF(CADA_PROD!E754="","",CADA_PROD!E754)</f>
        <v/>
      </c>
      <c r="F756" s="180" t="str">
        <f>IF(CADA_PROD!D754="","",SUMIFS(MOVI_ENTR!I:I,MOVI_ENTR!D:D,D756,MOVI_ENTR!O:O,$E$5))</f>
        <v/>
      </c>
      <c r="G756" s="180" t="str">
        <f>IF(CADA_PROD!C754="","",SUMIFS(MOVI_SAID!H:H,MOVI_SAID!D:D,D756,MOVI_SAID!L:L,$E$5))</f>
        <v/>
      </c>
      <c r="H756" s="180" t="str">
        <f t="shared" si="22"/>
        <v/>
      </c>
      <c r="I756" s="179" t="str">
        <f>IF(CADA_PROD!C754="","",IFERROR(IF(H756&lt;=0,"Sem estoque",IF(H756/E756&lt;0.25,"Quase sem estoque",IF(H756/E756&lt;1.2,"Estoque baixo",IF(H756/E756&lt;2,"Estoque moderado","Estoque confortável")))),""))</f>
        <v/>
      </c>
      <c r="J756" s="182" t="str">
        <f>IF(CADA_PROD!C754="","",SUMIFS(MOVI_ENTR!M:M,MOVI_ENTR!D:D,D756,MOVI_ENTR!O:O,$E$5))</f>
        <v/>
      </c>
      <c r="K756" s="183" t="str">
        <f>IF(CADA_PROD!C754="","",IFERROR($J756/SUM($J$8:$J$1008),""))</f>
        <v/>
      </c>
      <c r="L756" s="183" t="str">
        <f>IF(CADA_PROD!C754="","",IFERROR(H756/SUM($H$8:$H$1008),""))</f>
        <v/>
      </c>
      <c r="M756" s="182" t="str">
        <f>IF(CADA_PROD!$C754="","",IFERROR(SUMIFS(MOVI_ENTR!M:M,MOVI_ENTR!D:D,D756,MOVI_ENTR!O:O,$E$5)/SUMIFS(MOVI_ENTR!I:I,MOVI_ENTR!D:D,D756,MOVI_ENTR!O:O,$E$5),0))</f>
        <v/>
      </c>
      <c r="N756" s="184" t="str">
        <f>IF(CADA_PROD!C754="","",G756/E756)</f>
        <v/>
      </c>
    </row>
    <row r="757" spans="2:14" ht="30" customHeight="1">
      <c r="B757" s="21">
        <f t="shared" si="23"/>
        <v>750</v>
      </c>
      <c r="C757" s="178" t="str">
        <f>IF(CADA_PROD!C755="","",CADA_PROD!C755)</f>
        <v/>
      </c>
      <c r="D757" s="179" t="str">
        <f>IF(CADA_PROD!D755="","",CADA_PROD!D755)</f>
        <v/>
      </c>
      <c r="E757" s="180" t="str">
        <f>IF(CADA_PROD!E755="","",CADA_PROD!E755)</f>
        <v/>
      </c>
      <c r="F757" s="180" t="str">
        <f>IF(CADA_PROD!D755="","",SUMIFS(MOVI_ENTR!I:I,MOVI_ENTR!D:D,D757,MOVI_ENTR!O:O,$E$5))</f>
        <v/>
      </c>
      <c r="G757" s="180" t="str">
        <f>IF(CADA_PROD!C755="","",SUMIFS(MOVI_SAID!H:H,MOVI_SAID!D:D,D757,MOVI_SAID!L:L,$E$5))</f>
        <v/>
      </c>
      <c r="H757" s="180" t="str">
        <f t="shared" si="22"/>
        <v/>
      </c>
      <c r="I757" s="179" t="str">
        <f>IF(CADA_PROD!C755="","",IFERROR(IF(H757&lt;=0,"Sem estoque",IF(H757/E757&lt;0.25,"Quase sem estoque",IF(H757/E757&lt;1.2,"Estoque baixo",IF(H757/E757&lt;2,"Estoque moderado","Estoque confortável")))),""))</f>
        <v/>
      </c>
      <c r="J757" s="182" t="str">
        <f>IF(CADA_PROD!C755="","",SUMIFS(MOVI_ENTR!M:M,MOVI_ENTR!D:D,D757,MOVI_ENTR!O:O,$E$5))</f>
        <v/>
      </c>
      <c r="K757" s="183" t="str">
        <f>IF(CADA_PROD!C755="","",IFERROR($J757/SUM($J$8:$J$1008),""))</f>
        <v/>
      </c>
      <c r="L757" s="183" t="str">
        <f>IF(CADA_PROD!C755="","",IFERROR(H757/SUM($H$8:$H$1008),""))</f>
        <v/>
      </c>
      <c r="M757" s="182" t="str">
        <f>IF(CADA_PROD!$C755="","",IFERROR(SUMIFS(MOVI_ENTR!M:M,MOVI_ENTR!D:D,D757,MOVI_ENTR!O:O,$E$5)/SUMIFS(MOVI_ENTR!I:I,MOVI_ENTR!D:D,D757,MOVI_ENTR!O:O,$E$5),0))</f>
        <v/>
      </c>
      <c r="N757" s="184" t="str">
        <f>IF(CADA_PROD!C755="","",G757/E757)</f>
        <v/>
      </c>
    </row>
    <row r="758" spans="2:14" ht="30" customHeight="1">
      <c r="B758" s="21">
        <f t="shared" si="23"/>
        <v>751</v>
      </c>
      <c r="C758" s="178" t="str">
        <f>IF(CADA_PROD!C756="","",CADA_PROD!C756)</f>
        <v/>
      </c>
      <c r="D758" s="179" t="str">
        <f>IF(CADA_PROD!D756="","",CADA_PROD!D756)</f>
        <v/>
      </c>
      <c r="E758" s="180" t="str">
        <f>IF(CADA_PROD!E756="","",CADA_PROD!E756)</f>
        <v/>
      </c>
      <c r="F758" s="180" t="str">
        <f>IF(CADA_PROD!D756="","",SUMIFS(MOVI_ENTR!I:I,MOVI_ENTR!D:D,D758,MOVI_ENTR!O:O,$E$5))</f>
        <v/>
      </c>
      <c r="G758" s="180" t="str">
        <f>IF(CADA_PROD!C756="","",SUMIFS(MOVI_SAID!H:H,MOVI_SAID!D:D,D758,MOVI_SAID!L:L,$E$5))</f>
        <v/>
      </c>
      <c r="H758" s="180" t="str">
        <f t="shared" si="22"/>
        <v/>
      </c>
      <c r="I758" s="179" t="str">
        <f>IF(CADA_PROD!C756="","",IFERROR(IF(H758&lt;=0,"Sem estoque",IF(H758/E758&lt;0.25,"Quase sem estoque",IF(H758/E758&lt;1.2,"Estoque baixo",IF(H758/E758&lt;2,"Estoque moderado","Estoque confortável")))),""))</f>
        <v/>
      </c>
      <c r="J758" s="182" t="str">
        <f>IF(CADA_PROD!C756="","",SUMIFS(MOVI_ENTR!M:M,MOVI_ENTR!D:D,D758,MOVI_ENTR!O:O,$E$5))</f>
        <v/>
      </c>
      <c r="K758" s="183" t="str">
        <f>IF(CADA_PROD!C756="","",IFERROR($J758/SUM($J$8:$J$1008),""))</f>
        <v/>
      </c>
      <c r="L758" s="183" t="str">
        <f>IF(CADA_PROD!C756="","",IFERROR(H758/SUM($H$8:$H$1008),""))</f>
        <v/>
      </c>
      <c r="M758" s="182" t="str">
        <f>IF(CADA_PROD!$C756="","",IFERROR(SUMIFS(MOVI_ENTR!M:M,MOVI_ENTR!D:D,D758,MOVI_ENTR!O:O,$E$5)/SUMIFS(MOVI_ENTR!I:I,MOVI_ENTR!D:D,D758,MOVI_ENTR!O:O,$E$5),0))</f>
        <v/>
      </c>
      <c r="N758" s="184" t="str">
        <f>IF(CADA_PROD!C756="","",G758/E758)</f>
        <v/>
      </c>
    </row>
    <row r="759" spans="2:14" ht="30" customHeight="1">
      <c r="B759" s="21">
        <f t="shared" si="23"/>
        <v>752</v>
      </c>
      <c r="C759" s="178" t="str">
        <f>IF(CADA_PROD!C757="","",CADA_PROD!C757)</f>
        <v/>
      </c>
      <c r="D759" s="179" t="str">
        <f>IF(CADA_PROD!D757="","",CADA_PROD!D757)</f>
        <v/>
      </c>
      <c r="E759" s="180" t="str">
        <f>IF(CADA_PROD!E757="","",CADA_PROD!E757)</f>
        <v/>
      </c>
      <c r="F759" s="180" t="str">
        <f>IF(CADA_PROD!D757="","",SUMIFS(MOVI_ENTR!I:I,MOVI_ENTR!D:D,D759,MOVI_ENTR!O:O,$E$5))</f>
        <v/>
      </c>
      <c r="G759" s="180" t="str">
        <f>IF(CADA_PROD!C757="","",SUMIFS(MOVI_SAID!H:H,MOVI_SAID!D:D,D759,MOVI_SAID!L:L,$E$5))</f>
        <v/>
      </c>
      <c r="H759" s="180" t="str">
        <f t="shared" si="22"/>
        <v/>
      </c>
      <c r="I759" s="179" t="str">
        <f>IF(CADA_PROD!C757="","",IFERROR(IF(H759&lt;=0,"Sem estoque",IF(H759/E759&lt;0.25,"Quase sem estoque",IF(H759/E759&lt;1.2,"Estoque baixo",IF(H759/E759&lt;2,"Estoque moderado","Estoque confortável")))),""))</f>
        <v/>
      </c>
      <c r="J759" s="182" t="str">
        <f>IF(CADA_PROD!C757="","",SUMIFS(MOVI_ENTR!M:M,MOVI_ENTR!D:D,D759,MOVI_ENTR!O:O,$E$5))</f>
        <v/>
      </c>
      <c r="K759" s="183" t="str">
        <f>IF(CADA_PROD!C757="","",IFERROR($J759/SUM($J$8:$J$1008),""))</f>
        <v/>
      </c>
      <c r="L759" s="183" t="str">
        <f>IF(CADA_PROD!C757="","",IFERROR(H759/SUM($H$8:$H$1008),""))</f>
        <v/>
      </c>
      <c r="M759" s="182" t="str">
        <f>IF(CADA_PROD!$C757="","",IFERROR(SUMIFS(MOVI_ENTR!M:M,MOVI_ENTR!D:D,D759,MOVI_ENTR!O:O,$E$5)/SUMIFS(MOVI_ENTR!I:I,MOVI_ENTR!D:D,D759,MOVI_ENTR!O:O,$E$5),0))</f>
        <v/>
      </c>
      <c r="N759" s="184" t="str">
        <f>IF(CADA_PROD!C757="","",G759/E759)</f>
        <v/>
      </c>
    </row>
    <row r="760" spans="2:14" ht="30" customHeight="1">
      <c r="B760" s="21">
        <f t="shared" si="23"/>
        <v>753</v>
      </c>
      <c r="C760" s="178" t="str">
        <f>IF(CADA_PROD!C758="","",CADA_PROD!C758)</f>
        <v/>
      </c>
      <c r="D760" s="179" t="str">
        <f>IF(CADA_PROD!D758="","",CADA_PROD!D758)</f>
        <v/>
      </c>
      <c r="E760" s="180" t="str">
        <f>IF(CADA_PROD!E758="","",CADA_PROD!E758)</f>
        <v/>
      </c>
      <c r="F760" s="180" t="str">
        <f>IF(CADA_PROD!D758="","",SUMIFS(MOVI_ENTR!I:I,MOVI_ENTR!D:D,D760,MOVI_ENTR!O:O,$E$5))</f>
        <v/>
      </c>
      <c r="G760" s="180" t="str">
        <f>IF(CADA_PROD!C758="","",SUMIFS(MOVI_SAID!H:H,MOVI_SAID!D:D,D760,MOVI_SAID!L:L,$E$5))</f>
        <v/>
      </c>
      <c r="H760" s="180" t="str">
        <f t="shared" si="22"/>
        <v/>
      </c>
      <c r="I760" s="179" t="str">
        <f>IF(CADA_PROD!C758="","",IFERROR(IF(H760&lt;=0,"Sem estoque",IF(H760/E760&lt;0.25,"Quase sem estoque",IF(H760/E760&lt;1.2,"Estoque baixo",IF(H760/E760&lt;2,"Estoque moderado","Estoque confortável")))),""))</f>
        <v/>
      </c>
      <c r="J760" s="182" t="str">
        <f>IF(CADA_PROD!C758="","",SUMIFS(MOVI_ENTR!M:M,MOVI_ENTR!D:D,D760,MOVI_ENTR!O:O,$E$5))</f>
        <v/>
      </c>
      <c r="K760" s="183" t="str">
        <f>IF(CADA_PROD!C758="","",IFERROR($J760/SUM($J$8:$J$1008),""))</f>
        <v/>
      </c>
      <c r="L760" s="183" t="str">
        <f>IF(CADA_PROD!C758="","",IFERROR(H760/SUM($H$8:$H$1008),""))</f>
        <v/>
      </c>
      <c r="M760" s="182" t="str">
        <f>IF(CADA_PROD!$C758="","",IFERROR(SUMIFS(MOVI_ENTR!M:M,MOVI_ENTR!D:D,D760,MOVI_ENTR!O:O,$E$5)/SUMIFS(MOVI_ENTR!I:I,MOVI_ENTR!D:D,D760,MOVI_ENTR!O:O,$E$5),0))</f>
        <v/>
      </c>
      <c r="N760" s="184" t="str">
        <f>IF(CADA_PROD!C758="","",G760/E760)</f>
        <v/>
      </c>
    </row>
    <row r="761" spans="2:14" ht="30" customHeight="1">
      <c r="B761" s="21">
        <f t="shared" si="23"/>
        <v>754</v>
      </c>
      <c r="C761" s="178" t="str">
        <f>IF(CADA_PROD!C759="","",CADA_PROD!C759)</f>
        <v/>
      </c>
      <c r="D761" s="179" t="str">
        <f>IF(CADA_PROD!D759="","",CADA_PROD!D759)</f>
        <v/>
      </c>
      <c r="E761" s="180" t="str">
        <f>IF(CADA_PROD!E759="","",CADA_PROD!E759)</f>
        <v/>
      </c>
      <c r="F761" s="180" t="str">
        <f>IF(CADA_PROD!D759="","",SUMIFS(MOVI_ENTR!I:I,MOVI_ENTR!D:D,D761,MOVI_ENTR!O:O,$E$5))</f>
        <v/>
      </c>
      <c r="G761" s="180" t="str">
        <f>IF(CADA_PROD!C759="","",SUMIFS(MOVI_SAID!H:H,MOVI_SAID!D:D,D761,MOVI_SAID!L:L,$E$5))</f>
        <v/>
      </c>
      <c r="H761" s="180" t="str">
        <f t="shared" si="22"/>
        <v/>
      </c>
      <c r="I761" s="179" t="str">
        <f>IF(CADA_PROD!C759="","",IFERROR(IF(H761&lt;=0,"Sem estoque",IF(H761/E761&lt;0.25,"Quase sem estoque",IF(H761/E761&lt;1.2,"Estoque baixo",IF(H761/E761&lt;2,"Estoque moderado","Estoque confortável")))),""))</f>
        <v/>
      </c>
      <c r="J761" s="182" t="str">
        <f>IF(CADA_PROD!C759="","",SUMIFS(MOVI_ENTR!M:M,MOVI_ENTR!D:D,D761,MOVI_ENTR!O:O,$E$5))</f>
        <v/>
      </c>
      <c r="K761" s="183" t="str">
        <f>IF(CADA_PROD!C759="","",IFERROR($J761/SUM($J$8:$J$1008),""))</f>
        <v/>
      </c>
      <c r="L761" s="183" t="str">
        <f>IF(CADA_PROD!C759="","",IFERROR(H761/SUM($H$8:$H$1008),""))</f>
        <v/>
      </c>
      <c r="M761" s="182" t="str">
        <f>IF(CADA_PROD!$C759="","",IFERROR(SUMIFS(MOVI_ENTR!M:M,MOVI_ENTR!D:D,D761,MOVI_ENTR!O:O,$E$5)/SUMIFS(MOVI_ENTR!I:I,MOVI_ENTR!D:D,D761,MOVI_ENTR!O:O,$E$5),0))</f>
        <v/>
      </c>
      <c r="N761" s="184" t="str">
        <f>IF(CADA_PROD!C759="","",G761/E761)</f>
        <v/>
      </c>
    </row>
    <row r="762" spans="2:14" ht="30" customHeight="1">
      <c r="B762" s="21">
        <f t="shared" si="23"/>
        <v>755</v>
      </c>
      <c r="C762" s="178" t="str">
        <f>IF(CADA_PROD!C760="","",CADA_PROD!C760)</f>
        <v/>
      </c>
      <c r="D762" s="179" t="str">
        <f>IF(CADA_PROD!D760="","",CADA_PROD!D760)</f>
        <v/>
      </c>
      <c r="E762" s="180" t="str">
        <f>IF(CADA_PROD!E760="","",CADA_PROD!E760)</f>
        <v/>
      </c>
      <c r="F762" s="180" t="str">
        <f>IF(CADA_PROD!D760="","",SUMIFS(MOVI_ENTR!I:I,MOVI_ENTR!D:D,D762,MOVI_ENTR!O:O,$E$5))</f>
        <v/>
      </c>
      <c r="G762" s="180" t="str">
        <f>IF(CADA_PROD!C760="","",SUMIFS(MOVI_SAID!H:H,MOVI_SAID!D:D,D762,MOVI_SAID!L:L,$E$5))</f>
        <v/>
      </c>
      <c r="H762" s="180" t="str">
        <f t="shared" si="22"/>
        <v/>
      </c>
      <c r="I762" s="179" t="str">
        <f>IF(CADA_PROD!C760="","",IFERROR(IF(H762&lt;=0,"Sem estoque",IF(H762/E762&lt;0.25,"Quase sem estoque",IF(H762/E762&lt;1.2,"Estoque baixo",IF(H762/E762&lt;2,"Estoque moderado","Estoque confortável")))),""))</f>
        <v/>
      </c>
      <c r="J762" s="182" t="str">
        <f>IF(CADA_PROD!C760="","",SUMIFS(MOVI_ENTR!M:M,MOVI_ENTR!D:D,D762,MOVI_ENTR!O:O,$E$5))</f>
        <v/>
      </c>
      <c r="K762" s="183" t="str">
        <f>IF(CADA_PROD!C760="","",IFERROR($J762/SUM($J$8:$J$1008),""))</f>
        <v/>
      </c>
      <c r="L762" s="183" t="str">
        <f>IF(CADA_PROD!C760="","",IFERROR(H762/SUM($H$8:$H$1008),""))</f>
        <v/>
      </c>
      <c r="M762" s="182" t="str">
        <f>IF(CADA_PROD!$C760="","",IFERROR(SUMIFS(MOVI_ENTR!M:M,MOVI_ENTR!D:D,D762,MOVI_ENTR!O:O,$E$5)/SUMIFS(MOVI_ENTR!I:I,MOVI_ENTR!D:D,D762,MOVI_ENTR!O:O,$E$5),0))</f>
        <v/>
      </c>
      <c r="N762" s="184" t="str">
        <f>IF(CADA_PROD!C760="","",G762/E762)</f>
        <v/>
      </c>
    </row>
    <row r="763" spans="2:14" ht="30" customHeight="1">
      <c r="B763" s="21">
        <f t="shared" si="23"/>
        <v>756</v>
      </c>
      <c r="C763" s="178" t="str">
        <f>IF(CADA_PROD!C761="","",CADA_PROD!C761)</f>
        <v/>
      </c>
      <c r="D763" s="179" t="str">
        <f>IF(CADA_PROD!D761="","",CADA_PROD!D761)</f>
        <v/>
      </c>
      <c r="E763" s="180" t="str">
        <f>IF(CADA_PROD!E761="","",CADA_PROD!E761)</f>
        <v/>
      </c>
      <c r="F763" s="180" t="str">
        <f>IF(CADA_PROD!D761="","",SUMIFS(MOVI_ENTR!I:I,MOVI_ENTR!D:D,D763,MOVI_ENTR!O:O,$E$5))</f>
        <v/>
      </c>
      <c r="G763" s="180" t="str">
        <f>IF(CADA_PROD!C761="","",SUMIFS(MOVI_SAID!H:H,MOVI_SAID!D:D,D763,MOVI_SAID!L:L,$E$5))</f>
        <v/>
      </c>
      <c r="H763" s="180" t="str">
        <f t="shared" si="22"/>
        <v/>
      </c>
      <c r="I763" s="179" t="str">
        <f>IF(CADA_PROD!C761="","",IFERROR(IF(H763&lt;=0,"Sem estoque",IF(H763/E763&lt;0.25,"Quase sem estoque",IF(H763/E763&lt;1.2,"Estoque baixo",IF(H763/E763&lt;2,"Estoque moderado","Estoque confortável")))),""))</f>
        <v/>
      </c>
      <c r="J763" s="182" t="str">
        <f>IF(CADA_PROD!C761="","",SUMIFS(MOVI_ENTR!M:M,MOVI_ENTR!D:D,D763,MOVI_ENTR!O:O,$E$5))</f>
        <v/>
      </c>
      <c r="K763" s="183" t="str">
        <f>IF(CADA_PROD!C761="","",IFERROR($J763/SUM($J$8:$J$1008),""))</f>
        <v/>
      </c>
      <c r="L763" s="183" t="str">
        <f>IF(CADA_PROD!C761="","",IFERROR(H763/SUM($H$8:$H$1008),""))</f>
        <v/>
      </c>
      <c r="M763" s="182" t="str">
        <f>IF(CADA_PROD!$C761="","",IFERROR(SUMIFS(MOVI_ENTR!M:M,MOVI_ENTR!D:D,D763,MOVI_ENTR!O:O,$E$5)/SUMIFS(MOVI_ENTR!I:I,MOVI_ENTR!D:D,D763,MOVI_ENTR!O:O,$E$5),0))</f>
        <v/>
      </c>
      <c r="N763" s="184" t="str">
        <f>IF(CADA_PROD!C761="","",G763/E763)</f>
        <v/>
      </c>
    </row>
    <row r="764" spans="2:14" ht="30" customHeight="1">
      <c r="B764" s="21">
        <f t="shared" si="23"/>
        <v>757</v>
      </c>
      <c r="C764" s="178" t="str">
        <f>IF(CADA_PROD!C762="","",CADA_PROD!C762)</f>
        <v/>
      </c>
      <c r="D764" s="179" t="str">
        <f>IF(CADA_PROD!D762="","",CADA_PROD!D762)</f>
        <v/>
      </c>
      <c r="E764" s="180" t="str">
        <f>IF(CADA_PROD!E762="","",CADA_PROD!E762)</f>
        <v/>
      </c>
      <c r="F764" s="180" t="str">
        <f>IF(CADA_PROD!D762="","",SUMIFS(MOVI_ENTR!I:I,MOVI_ENTR!D:D,D764,MOVI_ENTR!O:O,$E$5))</f>
        <v/>
      </c>
      <c r="G764" s="180" t="str">
        <f>IF(CADA_PROD!C762="","",SUMIFS(MOVI_SAID!H:H,MOVI_SAID!D:D,D764,MOVI_SAID!L:L,$E$5))</f>
        <v/>
      </c>
      <c r="H764" s="180" t="str">
        <f t="shared" si="22"/>
        <v/>
      </c>
      <c r="I764" s="179" t="str">
        <f>IF(CADA_PROD!C762="","",IFERROR(IF(H764&lt;=0,"Sem estoque",IF(H764/E764&lt;0.25,"Quase sem estoque",IF(H764/E764&lt;1.2,"Estoque baixo",IF(H764/E764&lt;2,"Estoque moderado","Estoque confortável")))),""))</f>
        <v/>
      </c>
      <c r="J764" s="182" t="str">
        <f>IF(CADA_PROD!C762="","",SUMIFS(MOVI_ENTR!M:M,MOVI_ENTR!D:D,D764,MOVI_ENTR!O:O,$E$5))</f>
        <v/>
      </c>
      <c r="K764" s="183" t="str">
        <f>IF(CADA_PROD!C762="","",IFERROR($J764/SUM($J$8:$J$1008),""))</f>
        <v/>
      </c>
      <c r="L764" s="183" t="str">
        <f>IF(CADA_PROD!C762="","",IFERROR(H764/SUM($H$8:$H$1008),""))</f>
        <v/>
      </c>
      <c r="M764" s="182" t="str">
        <f>IF(CADA_PROD!$C762="","",IFERROR(SUMIFS(MOVI_ENTR!M:M,MOVI_ENTR!D:D,D764,MOVI_ENTR!O:O,$E$5)/SUMIFS(MOVI_ENTR!I:I,MOVI_ENTR!D:D,D764,MOVI_ENTR!O:O,$E$5),0))</f>
        <v/>
      </c>
      <c r="N764" s="184" t="str">
        <f>IF(CADA_PROD!C762="","",G764/E764)</f>
        <v/>
      </c>
    </row>
    <row r="765" spans="2:14" ht="30" customHeight="1">
      <c r="B765" s="21">
        <f t="shared" si="23"/>
        <v>758</v>
      </c>
      <c r="C765" s="178" t="str">
        <f>IF(CADA_PROD!C763="","",CADA_PROD!C763)</f>
        <v/>
      </c>
      <c r="D765" s="179" t="str">
        <f>IF(CADA_PROD!D763="","",CADA_PROD!D763)</f>
        <v/>
      </c>
      <c r="E765" s="180" t="str">
        <f>IF(CADA_PROD!E763="","",CADA_PROD!E763)</f>
        <v/>
      </c>
      <c r="F765" s="180" t="str">
        <f>IF(CADA_PROD!D763="","",SUMIFS(MOVI_ENTR!I:I,MOVI_ENTR!D:D,D765,MOVI_ENTR!O:O,$E$5))</f>
        <v/>
      </c>
      <c r="G765" s="180" t="str">
        <f>IF(CADA_PROD!C763="","",SUMIFS(MOVI_SAID!H:H,MOVI_SAID!D:D,D765,MOVI_SAID!L:L,$E$5))</f>
        <v/>
      </c>
      <c r="H765" s="180" t="str">
        <f t="shared" si="22"/>
        <v/>
      </c>
      <c r="I765" s="179" t="str">
        <f>IF(CADA_PROD!C763="","",IFERROR(IF(H765&lt;=0,"Sem estoque",IF(H765/E765&lt;0.25,"Quase sem estoque",IF(H765/E765&lt;1.2,"Estoque baixo",IF(H765/E765&lt;2,"Estoque moderado","Estoque confortável")))),""))</f>
        <v/>
      </c>
      <c r="J765" s="182" t="str">
        <f>IF(CADA_PROD!C763="","",SUMIFS(MOVI_ENTR!M:M,MOVI_ENTR!D:D,D765,MOVI_ENTR!O:O,$E$5))</f>
        <v/>
      </c>
      <c r="K765" s="183" t="str">
        <f>IF(CADA_PROD!C763="","",IFERROR($J765/SUM($J$8:$J$1008),""))</f>
        <v/>
      </c>
      <c r="L765" s="183" t="str">
        <f>IF(CADA_PROD!C763="","",IFERROR(H765/SUM($H$8:$H$1008),""))</f>
        <v/>
      </c>
      <c r="M765" s="182" t="str">
        <f>IF(CADA_PROD!$C763="","",IFERROR(SUMIFS(MOVI_ENTR!M:M,MOVI_ENTR!D:D,D765,MOVI_ENTR!O:O,$E$5)/SUMIFS(MOVI_ENTR!I:I,MOVI_ENTR!D:D,D765,MOVI_ENTR!O:O,$E$5),0))</f>
        <v/>
      </c>
      <c r="N765" s="184" t="str">
        <f>IF(CADA_PROD!C763="","",G765/E765)</f>
        <v/>
      </c>
    </row>
    <row r="766" spans="2:14" ht="30" customHeight="1">
      <c r="B766" s="21">
        <f t="shared" si="23"/>
        <v>759</v>
      </c>
      <c r="C766" s="178" t="str">
        <f>IF(CADA_PROD!C764="","",CADA_PROD!C764)</f>
        <v/>
      </c>
      <c r="D766" s="179" t="str">
        <f>IF(CADA_PROD!D764="","",CADA_PROD!D764)</f>
        <v/>
      </c>
      <c r="E766" s="180" t="str">
        <f>IF(CADA_PROD!E764="","",CADA_PROD!E764)</f>
        <v/>
      </c>
      <c r="F766" s="180" t="str">
        <f>IF(CADA_PROD!D764="","",SUMIFS(MOVI_ENTR!I:I,MOVI_ENTR!D:D,D766,MOVI_ENTR!O:O,$E$5))</f>
        <v/>
      </c>
      <c r="G766" s="180" t="str">
        <f>IF(CADA_PROD!C764="","",SUMIFS(MOVI_SAID!H:H,MOVI_SAID!D:D,D766,MOVI_SAID!L:L,$E$5))</f>
        <v/>
      </c>
      <c r="H766" s="180" t="str">
        <f t="shared" si="22"/>
        <v/>
      </c>
      <c r="I766" s="179" t="str">
        <f>IF(CADA_PROD!C764="","",IFERROR(IF(H766&lt;=0,"Sem estoque",IF(H766/E766&lt;0.25,"Quase sem estoque",IF(H766/E766&lt;1.2,"Estoque baixo",IF(H766/E766&lt;2,"Estoque moderado","Estoque confortável")))),""))</f>
        <v/>
      </c>
      <c r="J766" s="182" t="str">
        <f>IF(CADA_PROD!C764="","",SUMIFS(MOVI_ENTR!M:M,MOVI_ENTR!D:D,D766,MOVI_ENTR!O:O,$E$5))</f>
        <v/>
      </c>
      <c r="K766" s="183" t="str">
        <f>IF(CADA_PROD!C764="","",IFERROR($J766/SUM($J$8:$J$1008),""))</f>
        <v/>
      </c>
      <c r="L766" s="183" t="str">
        <f>IF(CADA_PROD!C764="","",IFERROR(H766/SUM($H$8:$H$1008),""))</f>
        <v/>
      </c>
      <c r="M766" s="182" t="str">
        <f>IF(CADA_PROD!$C764="","",IFERROR(SUMIFS(MOVI_ENTR!M:M,MOVI_ENTR!D:D,D766,MOVI_ENTR!O:O,$E$5)/SUMIFS(MOVI_ENTR!I:I,MOVI_ENTR!D:D,D766,MOVI_ENTR!O:O,$E$5),0))</f>
        <v/>
      </c>
      <c r="N766" s="184" t="str">
        <f>IF(CADA_PROD!C764="","",G766/E766)</f>
        <v/>
      </c>
    </row>
    <row r="767" spans="2:14" ht="30" customHeight="1">
      <c r="B767" s="21">
        <f t="shared" si="23"/>
        <v>760</v>
      </c>
      <c r="C767" s="178" t="str">
        <f>IF(CADA_PROD!C765="","",CADA_PROD!C765)</f>
        <v/>
      </c>
      <c r="D767" s="179" t="str">
        <f>IF(CADA_PROD!D765="","",CADA_PROD!D765)</f>
        <v/>
      </c>
      <c r="E767" s="180" t="str">
        <f>IF(CADA_PROD!E765="","",CADA_PROD!E765)</f>
        <v/>
      </c>
      <c r="F767" s="180" t="str">
        <f>IF(CADA_PROD!D765="","",SUMIFS(MOVI_ENTR!I:I,MOVI_ENTR!D:D,D767,MOVI_ENTR!O:O,$E$5))</f>
        <v/>
      </c>
      <c r="G767" s="180" t="str">
        <f>IF(CADA_PROD!C765="","",SUMIFS(MOVI_SAID!H:H,MOVI_SAID!D:D,D767,MOVI_SAID!L:L,$E$5))</f>
        <v/>
      </c>
      <c r="H767" s="180" t="str">
        <f t="shared" si="22"/>
        <v/>
      </c>
      <c r="I767" s="179" t="str">
        <f>IF(CADA_PROD!C765="","",IFERROR(IF(H767&lt;=0,"Sem estoque",IF(H767/E767&lt;0.25,"Quase sem estoque",IF(H767/E767&lt;1.2,"Estoque baixo",IF(H767/E767&lt;2,"Estoque moderado","Estoque confortável")))),""))</f>
        <v/>
      </c>
      <c r="J767" s="182" t="str">
        <f>IF(CADA_PROD!C765="","",SUMIFS(MOVI_ENTR!M:M,MOVI_ENTR!D:D,D767,MOVI_ENTR!O:O,$E$5))</f>
        <v/>
      </c>
      <c r="K767" s="183" t="str">
        <f>IF(CADA_PROD!C765="","",IFERROR($J767/SUM($J$8:$J$1008),""))</f>
        <v/>
      </c>
      <c r="L767" s="183" t="str">
        <f>IF(CADA_PROD!C765="","",IFERROR(H767/SUM($H$8:$H$1008),""))</f>
        <v/>
      </c>
      <c r="M767" s="182" t="str">
        <f>IF(CADA_PROD!$C765="","",IFERROR(SUMIFS(MOVI_ENTR!M:M,MOVI_ENTR!D:D,D767,MOVI_ENTR!O:O,$E$5)/SUMIFS(MOVI_ENTR!I:I,MOVI_ENTR!D:D,D767,MOVI_ENTR!O:O,$E$5),0))</f>
        <v/>
      </c>
      <c r="N767" s="184" t="str">
        <f>IF(CADA_PROD!C765="","",G767/E767)</f>
        <v/>
      </c>
    </row>
    <row r="768" spans="2:14" ht="30" customHeight="1">
      <c r="B768" s="21">
        <f t="shared" si="23"/>
        <v>761</v>
      </c>
      <c r="C768" s="178" t="str">
        <f>IF(CADA_PROD!C766="","",CADA_PROD!C766)</f>
        <v/>
      </c>
      <c r="D768" s="179" t="str">
        <f>IF(CADA_PROD!D766="","",CADA_PROD!D766)</f>
        <v/>
      </c>
      <c r="E768" s="180" t="str">
        <f>IF(CADA_PROD!E766="","",CADA_PROD!E766)</f>
        <v/>
      </c>
      <c r="F768" s="180" t="str">
        <f>IF(CADA_PROD!D766="","",SUMIFS(MOVI_ENTR!I:I,MOVI_ENTR!D:D,D768,MOVI_ENTR!O:O,$E$5))</f>
        <v/>
      </c>
      <c r="G768" s="180" t="str">
        <f>IF(CADA_PROD!C766="","",SUMIFS(MOVI_SAID!H:H,MOVI_SAID!D:D,D768,MOVI_SAID!L:L,$E$5))</f>
        <v/>
      </c>
      <c r="H768" s="180" t="str">
        <f t="shared" si="22"/>
        <v/>
      </c>
      <c r="I768" s="179" t="str">
        <f>IF(CADA_PROD!C766="","",IFERROR(IF(H768&lt;=0,"Sem estoque",IF(H768/E768&lt;0.25,"Quase sem estoque",IF(H768/E768&lt;1.2,"Estoque baixo",IF(H768/E768&lt;2,"Estoque moderado","Estoque confortável")))),""))</f>
        <v/>
      </c>
      <c r="J768" s="182" t="str">
        <f>IF(CADA_PROD!C766="","",SUMIFS(MOVI_ENTR!M:M,MOVI_ENTR!D:D,D768,MOVI_ENTR!O:O,$E$5))</f>
        <v/>
      </c>
      <c r="K768" s="183" t="str">
        <f>IF(CADA_PROD!C766="","",IFERROR($J768/SUM($J$8:$J$1008),""))</f>
        <v/>
      </c>
      <c r="L768" s="183" t="str">
        <f>IF(CADA_PROD!C766="","",IFERROR(H768/SUM($H$8:$H$1008),""))</f>
        <v/>
      </c>
      <c r="M768" s="182" t="str">
        <f>IF(CADA_PROD!$C766="","",IFERROR(SUMIFS(MOVI_ENTR!M:M,MOVI_ENTR!D:D,D768,MOVI_ENTR!O:O,$E$5)/SUMIFS(MOVI_ENTR!I:I,MOVI_ENTR!D:D,D768,MOVI_ENTR!O:O,$E$5),0))</f>
        <v/>
      </c>
      <c r="N768" s="184" t="str">
        <f>IF(CADA_PROD!C766="","",G768/E768)</f>
        <v/>
      </c>
    </row>
    <row r="769" spans="2:14" ht="30" customHeight="1">
      <c r="B769" s="21">
        <f t="shared" si="23"/>
        <v>762</v>
      </c>
      <c r="C769" s="178" t="str">
        <f>IF(CADA_PROD!C767="","",CADA_PROD!C767)</f>
        <v/>
      </c>
      <c r="D769" s="179" t="str">
        <f>IF(CADA_PROD!D767="","",CADA_PROD!D767)</f>
        <v/>
      </c>
      <c r="E769" s="180" t="str">
        <f>IF(CADA_PROD!E767="","",CADA_PROD!E767)</f>
        <v/>
      </c>
      <c r="F769" s="180" t="str">
        <f>IF(CADA_PROD!D767="","",SUMIFS(MOVI_ENTR!I:I,MOVI_ENTR!D:D,D769,MOVI_ENTR!O:O,$E$5))</f>
        <v/>
      </c>
      <c r="G769" s="180" t="str">
        <f>IF(CADA_PROD!C767="","",SUMIFS(MOVI_SAID!H:H,MOVI_SAID!D:D,D769,MOVI_SAID!L:L,$E$5))</f>
        <v/>
      </c>
      <c r="H769" s="180" t="str">
        <f t="shared" si="22"/>
        <v/>
      </c>
      <c r="I769" s="179" t="str">
        <f>IF(CADA_PROD!C767="","",IFERROR(IF(H769&lt;=0,"Sem estoque",IF(H769/E769&lt;0.25,"Quase sem estoque",IF(H769/E769&lt;1.2,"Estoque baixo",IF(H769/E769&lt;2,"Estoque moderado","Estoque confortável")))),""))</f>
        <v/>
      </c>
      <c r="J769" s="182" t="str">
        <f>IF(CADA_PROD!C767="","",SUMIFS(MOVI_ENTR!M:M,MOVI_ENTR!D:D,D769,MOVI_ENTR!O:O,$E$5))</f>
        <v/>
      </c>
      <c r="K769" s="183" t="str">
        <f>IF(CADA_PROD!C767="","",IFERROR($J769/SUM($J$8:$J$1008),""))</f>
        <v/>
      </c>
      <c r="L769" s="183" t="str">
        <f>IF(CADA_PROD!C767="","",IFERROR(H769/SUM($H$8:$H$1008),""))</f>
        <v/>
      </c>
      <c r="M769" s="182" t="str">
        <f>IF(CADA_PROD!$C767="","",IFERROR(SUMIFS(MOVI_ENTR!M:M,MOVI_ENTR!D:D,D769,MOVI_ENTR!O:O,$E$5)/SUMIFS(MOVI_ENTR!I:I,MOVI_ENTR!D:D,D769,MOVI_ENTR!O:O,$E$5),0))</f>
        <v/>
      </c>
      <c r="N769" s="184" t="str">
        <f>IF(CADA_PROD!C767="","",G769/E769)</f>
        <v/>
      </c>
    </row>
    <row r="770" spans="2:14" ht="30" customHeight="1">
      <c r="B770" s="21">
        <f t="shared" si="23"/>
        <v>763</v>
      </c>
      <c r="C770" s="178" t="str">
        <f>IF(CADA_PROD!C768="","",CADA_PROD!C768)</f>
        <v/>
      </c>
      <c r="D770" s="179" t="str">
        <f>IF(CADA_PROD!D768="","",CADA_PROD!D768)</f>
        <v/>
      </c>
      <c r="E770" s="180" t="str">
        <f>IF(CADA_PROD!E768="","",CADA_PROD!E768)</f>
        <v/>
      </c>
      <c r="F770" s="180" t="str">
        <f>IF(CADA_PROD!D768="","",SUMIFS(MOVI_ENTR!I:I,MOVI_ENTR!D:D,D770,MOVI_ENTR!O:O,$E$5))</f>
        <v/>
      </c>
      <c r="G770" s="180" t="str">
        <f>IF(CADA_PROD!C768="","",SUMIFS(MOVI_SAID!H:H,MOVI_SAID!D:D,D770,MOVI_SAID!L:L,$E$5))</f>
        <v/>
      </c>
      <c r="H770" s="180" t="str">
        <f t="shared" si="22"/>
        <v/>
      </c>
      <c r="I770" s="179" t="str">
        <f>IF(CADA_PROD!C768="","",IFERROR(IF(H770&lt;=0,"Sem estoque",IF(H770/E770&lt;0.25,"Quase sem estoque",IF(H770/E770&lt;1.2,"Estoque baixo",IF(H770/E770&lt;2,"Estoque moderado","Estoque confortável")))),""))</f>
        <v/>
      </c>
      <c r="J770" s="182" t="str">
        <f>IF(CADA_PROD!C768="","",SUMIFS(MOVI_ENTR!M:M,MOVI_ENTR!D:D,D770,MOVI_ENTR!O:O,$E$5))</f>
        <v/>
      </c>
      <c r="K770" s="183" t="str">
        <f>IF(CADA_PROD!C768="","",IFERROR($J770/SUM($J$8:$J$1008),""))</f>
        <v/>
      </c>
      <c r="L770" s="183" t="str">
        <f>IF(CADA_PROD!C768="","",IFERROR(H770/SUM($H$8:$H$1008),""))</f>
        <v/>
      </c>
      <c r="M770" s="182" t="str">
        <f>IF(CADA_PROD!$C768="","",IFERROR(SUMIFS(MOVI_ENTR!M:M,MOVI_ENTR!D:D,D770,MOVI_ENTR!O:O,$E$5)/SUMIFS(MOVI_ENTR!I:I,MOVI_ENTR!D:D,D770,MOVI_ENTR!O:O,$E$5),0))</f>
        <v/>
      </c>
      <c r="N770" s="184" t="str">
        <f>IF(CADA_PROD!C768="","",G770/E770)</f>
        <v/>
      </c>
    </row>
    <row r="771" spans="2:14" ht="30" customHeight="1">
      <c r="B771" s="21">
        <f t="shared" si="23"/>
        <v>764</v>
      </c>
      <c r="C771" s="178" t="str">
        <f>IF(CADA_PROD!C769="","",CADA_PROD!C769)</f>
        <v/>
      </c>
      <c r="D771" s="179" t="str">
        <f>IF(CADA_PROD!D769="","",CADA_PROD!D769)</f>
        <v/>
      </c>
      <c r="E771" s="180" t="str">
        <f>IF(CADA_PROD!E769="","",CADA_PROD!E769)</f>
        <v/>
      </c>
      <c r="F771" s="180" t="str">
        <f>IF(CADA_PROD!D769="","",SUMIFS(MOVI_ENTR!I:I,MOVI_ENTR!D:D,D771,MOVI_ENTR!O:O,$E$5))</f>
        <v/>
      </c>
      <c r="G771" s="180" t="str">
        <f>IF(CADA_PROD!C769="","",SUMIFS(MOVI_SAID!H:H,MOVI_SAID!D:D,D771,MOVI_SAID!L:L,$E$5))</f>
        <v/>
      </c>
      <c r="H771" s="180" t="str">
        <f t="shared" si="22"/>
        <v/>
      </c>
      <c r="I771" s="179" t="str">
        <f>IF(CADA_PROD!C769="","",IFERROR(IF(H771&lt;=0,"Sem estoque",IF(H771/E771&lt;0.25,"Quase sem estoque",IF(H771/E771&lt;1.2,"Estoque baixo",IF(H771/E771&lt;2,"Estoque moderado","Estoque confortável")))),""))</f>
        <v/>
      </c>
      <c r="J771" s="182" t="str">
        <f>IF(CADA_PROD!C769="","",SUMIFS(MOVI_ENTR!M:M,MOVI_ENTR!D:D,D771,MOVI_ENTR!O:O,$E$5))</f>
        <v/>
      </c>
      <c r="K771" s="183" t="str">
        <f>IF(CADA_PROD!C769="","",IFERROR($J771/SUM($J$8:$J$1008),""))</f>
        <v/>
      </c>
      <c r="L771" s="183" t="str">
        <f>IF(CADA_PROD!C769="","",IFERROR(H771/SUM($H$8:$H$1008),""))</f>
        <v/>
      </c>
      <c r="M771" s="182" t="str">
        <f>IF(CADA_PROD!$C769="","",IFERROR(SUMIFS(MOVI_ENTR!M:M,MOVI_ENTR!D:D,D771,MOVI_ENTR!O:O,$E$5)/SUMIFS(MOVI_ENTR!I:I,MOVI_ENTR!D:D,D771,MOVI_ENTR!O:O,$E$5),0))</f>
        <v/>
      </c>
      <c r="N771" s="184" t="str">
        <f>IF(CADA_PROD!C769="","",G771/E771)</f>
        <v/>
      </c>
    </row>
    <row r="772" spans="2:14" ht="30" customHeight="1">
      <c r="B772" s="21">
        <f t="shared" si="23"/>
        <v>765</v>
      </c>
      <c r="C772" s="178" t="str">
        <f>IF(CADA_PROD!C770="","",CADA_PROD!C770)</f>
        <v/>
      </c>
      <c r="D772" s="179" t="str">
        <f>IF(CADA_PROD!D770="","",CADA_PROD!D770)</f>
        <v/>
      </c>
      <c r="E772" s="180" t="str">
        <f>IF(CADA_PROD!E770="","",CADA_PROD!E770)</f>
        <v/>
      </c>
      <c r="F772" s="180" t="str">
        <f>IF(CADA_PROD!D770="","",SUMIFS(MOVI_ENTR!I:I,MOVI_ENTR!D:D,D772,MOVI_ENTR!O:O,$E$5))</f>
        <v/>
      </c>
      <c r="G772" s="180" t="str">
        <f>IF(CADA_PROD!C770="","",SUMIFS(MOVI_SAID!H:H,MOVI_SAID!D:D,D772,MOVI_SAID!L:L,$E$5))</f>
        <v/>
      </c>
      <c r="H772" s="180" t="str">
        <f t="shared" si="22"/>
        <v/>
      </c>
      <c r="I772" s="179" t="str">
        <f>IF(CADA_PROD!C770="","",IFERROR(IF(H772&lt;=0,"Sem estoque",IF(H772/E772&lt;0.25,"Quase sem estoque",IF(H772/E772&lt;1.2,"Estoque baixo",IF(H772/E772&lt;2,"Estoque moderado","Estoque confortável")))),""))</f>
        <v/>
      </c>
      <c r="J772" s="182" t="str">
        <f>IF(CADA_PROD!C770="","",SUMIFS(MOVI_ENTR!M:M,MOVI_ENTR!D:D,D772,MOVI_ENTR!O:O,$E$5))</f>
        <v/>
      </c>
      <c r="K772" s="183" t="str">
        <f>IF(CADA_PROD!C770="","",IFERROR($J772/SUM($J$8:$J$1008),""))</f>
        <v/>
      </c>
      <c r="L772" s="183" t="str">
        <f>IF(CADA_PROD!C770="","",IFERROR(H772/SUM($H$8:$H$1008),""))</f>
        <v/>
      </c>
      <c r="M772" s="182" t="str">
        <f>IF(CADA_PROD!$C770="","",IFERROR(SUMIFS(MOVI_ENTR!M:M,MOVI_ENTR!D:D,D772,MOVI_ENTR!O:O,$E$5)/SUMIFS(MOVI_ENTR!I:I,MOVI_ENTR!D:D,D772,MOVI_ENTR!O:O,$E$5),0))</f>
        <v/>
      </c>
      <c r="N772" s="184" t="str">
        <f>IF(CADA_PROD!C770="","",G772/E772)</f>
        <v/>
      </c>
    </row>
    <row r="773" spans="2:14" ht="30" customHeight="1">
      <c r="B773" s="21">
        <f t="shared" si="23"/>
        <v>766</v>
      </c>
      <c r="C773" s="178" t="str">
        <f>IF(CADA_PROD!C771="","",CADA_PROD!C771)</f>
        <v/>
      </c>
      <c r="D773" s="179" t="str">
        <f>IF(CADA_PROD!D771="","",CADA_PROD!D771)</f>
        <v/>
      </c>
      <c r="E773" s="180" t="str">
        <f>IF(CADA_PROD!E771="","",CADA_PROD!E771)</f>
        <v/>
      </c>
      <c r="F773" s="180" t="str">
        <f>IF(CADA_PROD!D771="","",SUMIFS(MOVI_ENTR!I:I,MOVI_ENTR!D:D,D773,MOVI_ENTR!O:O,$E$5))</f>
        <v/>
      </c>
      <c r="G773" s="180" t="str">
        <f>IF(CADA_PROD!C771="","",SUMIFS(MOVI_SAID!H:H,MOVI_SAID!D:D,D773,MOVI_SAID!L:L,$E$5))</f>
        <v/>
      </c>
      <c r="H773" s="180" t="str">
        <f t="shared" si="22"/>
        <v/>
      </c>
      <c r="I773" s="179" t="str">
        <f>IF(CADA_PROD!C771="","",IFERROR(IF(H773&lt;=0,"Sem estoque",IF(H773/E773&lt;0.25,"Quase sem estoque",IF(H773/E773&lt;1.2,"Estoque baixo",IF(H773/E773&lt;2,"Estoque moderado","Estoque confortável")))),""))</f>
        <v/>
      </c>
      <c r="J773" s="182" t="str">
        <f>IF(CADA_PROD!C771="","",SUMIFS(MOVI_ENTR!M:M,MOVI_ENTR!D:D,D773,MOVI_ENTR!O:O,$E$5))</f>
        <v/>
      </c>
      <c r="K773" s="183" t="str">
        <f>IF(CADA_PROD!C771="","",IFERROR($J773/SUM($J$8:$J$1008),""))</f>
        <v/>
      </c>
      <c r="L773" s="183" t="str">
        <f>IF(CADA_PROD!C771="","",IFERROR(H773/SUM($H$8:$H$1008),""))</f>
        <v/>
      </c>
      <c r="M773" s="182" t="str">
        <f>IF(CADA_PROD!$C771="","",IFERROR(SUMIFS(MOVI_ENTR!M:M,MOVI_ENTR!D:D,D773,MOVI_ENTR!O:O,$E$5)/SUMIFS(MOVI_ENTR!I:I,MOVI_ENTR!D:D,D773,MOVI_ENTR!O:O,$E$5),0))</f>
        <v/>
      </c>
      <c r="N773" s="184" t="str">
        <f>IF(CADA_PROD!C771="","",G773/E773)</f>
        <v/>
      </c>
    </row>
    <row r="774" spans="2:14" ht="30" customHeight="1">
      <c r="B774" s="21">
        <f t="shared" si="23"/>
        <v>767</v>
      </c>
      <c r="C774" s="178" t="str">
        <f>IF(CADA_PROD!C772="","",CADA_PROD!C772)</f>
        <v/>
      </c>
      <c r="D774" s="179" t="str">
        <f>IF(CADA_PROD!D772="","",CADA_PROD!D772)</f>
        <v/>
      </c>
      <c r="E774" s="180" t="str">
        <f>IF(CADA_PROD!E772="","",CADA_PROD!E772)</f>
        <v/>
      </c>
      <c r="F774" s="180" t="str">
        <f>IF(CADA_PROD!D772="","",SUMIFS(MOVI_ENTR!I:I,MOVI_ENTR!D:D,D774,MOVI_ENTR!O:O,$E$5))</f>
        <v/>
      </c>
      <c r="G774" s="180" t="str">
        <f>IF(CADA_PROD!C772="","",SUMIFS(MOVI_SAID!H:H,MOVI_SAID!D:D,D774,MOVI_SAID!L:L,$E$5))</f>
        <v/>
      </c>
      <c r="H774" s="180" t="str">
        <f t="shared" si="22"/>
        <v/>
      </c>
      <c r="I774" s="179" t="str">
        <f>IF(CADA_PROD!C772="","",IFERROR(IF(H774&lt;=0,"Sem estoque",IF(H774/E774&lt;0.25,"Quase sem estoque",IF(H774/E774&lt;1.2,"Estoque baixo",IF(H774/E774&lt;2,"Estoque moderado","Estoque confortável")))),""))</f>
        <v/>
      </c>
      <c r="J774" s="182" t="str">
        <f>IF(CADA_PROD!C772="","",SUMIFS(MOVI_ENTR!M:M,MOVI_ENTR!D:D,D774,MOVI_ENTR!O:O,$E$5))</f>
        <v/>
      </c>
      <c r="K774" s="183" t="str">
        <f>IF(CADA_PROD!C772="","",IFERROR($J774/SUM($J$8:$J$1008),""))</f>
        <v/>
      </c>
      <c r="L774" s="183" t="str">
        <f>IF(CADA_PROD!C772="","",IFERROR(H774/SUM($H$8:$H$1008),""))</f>
        <v/>
      </c>
      <c r="M774" s="182" t="str">
        <f>IF(CADA_PROD!$C772="","",IFERROR(SUMIFS(MOVI_ENTR!M:M,MOVI_ENTR!D:D,D774,MOVI_ENTR!O:O,$E$5)/SUMIFS(MOVI_ENTR!I:I,MOVI_ENTR!D:D,D774,MOVI_ENTR!O:O,$E$5),0))</f>
        <v/>
      </c>
      <c r="N774" s="184" t="str">
        <f>IF(CADA_PROD!C772="","",G774/E774)</f>
        <v/>
      </c>
    </row>
    <row r="775" spans="2:14" ht="30" customHeight="1">
      <c r="B775" s="21">
        <f t="shared" si="23"/>
        <v>768</v>
      </c>
      <c r="C775" s="178" t="str">
        <f>IF(CADA_PROD!C773="","",CADA_PROD!C773)</f>
        <v/>
      </c>
      <c r="D775" s="179" t="str">
        <f>IF(CADA_PROD!D773="","",CADA_PROD!D773)</f>
        <v/>
      </c>
      <c r="E775" s="180" t="str">
        <f>IF(CADA_PROD!E773="","",CADA_PROD!E773)</f>
        <v/>
      </c>
      <c r="F775" s="180" t="str">
        <f>IF(CADA_PROD!D773="","",SUMIFS(MOVI_ENTR!I:I,MOVI_ENTR!D:D,D775,MOVI_ENTR!O:O,$E$5))</f>
        <v/>
      </c>
      <c r="G775" s="180" t="str">
        <f>IF(CADA_PROD!C773="","",SUMIFS(MOVI_SAID!H:H,MOVI_SAID!D:D,D775,MOVI_SAID!L:L,$E$5))</f>
        <v/>
      </c>
      <c r="H775" s="180" t="str">
        <f t="shared" si="22"/>
        <v/>
      </c>
      <c r="I775" s="179" t="str">
        <f>IF(CADA_PROD!C773="","",IFERROR(IF(H775&lt;=0,"Sem estoque",IF(H775/E775&lt;0.25,"Quase sem estoque",IF(H775/E775&lt;1.2,"Estoque baixo",IF(H775/E775&lt;2,"Estoque moderado","Estoque confortável")))),""))</f>
        <v/>
      </c>
      <c r="J775" s="182" t="str">
        <f>IF(CADA_PROD!C773="","",SUMIFS(MOVI_ENTR!M:M,MOVI_ENTR!D:D,D775,MOVI_ENTR!O:O,$E$5))</f>
        <v/>
      </c>
      <c r="K775" s="183" t="str">
        <f>IF(CADA_PROD!C773="","",IFERROR($J775/SUM($J$8:$J$1008),""))</f>
        <v/>
      </c>
      <c r="L775" s="183" t="str">
        <f>IF(CADA_PROD!C773="","",IFERROR(H775/SUM($H$8:$H$1008),""))</f>
        <v/>
      </c>
      <c r="M775" s="182" t="str">
        <f>IF(CADA_PROD!$C773="","",IFERROR(SUMIFS(MOVI_ENTR!M:M,MOVI_ENTR!D:D,D775,MOVI_ENTR!O:O,$E$5)/SUMIFS(MOVI_ENTR!I:I,MOVI_ENTR!D:D,D775,MOVI_ENTR!O:O,$E$5),0))</f>
        <v/>
      </c>
      <c r="N775" s="184" t="str">
        <f>IF(CADA_PROD!C773="","",G775/E775)</f>
        <v/>
      </c>
    </row>
    <row r="776" spans="2:14" ht="30" customHeight="1">
      <c r="B776" s="21">
        <f t="shared" si="23"/>
        <v>769</v>
      </c>
      <c r="C776" s="178" t="str">
        <f>IF(CADA_PROD!C774="","",CADA_PROD!C774)</f>
        <v/>
      </c>
      <c r="D776" s="179" t="str">
        <f>IF(CADA_PROD!D774="","",CADA_PROD!D774)</f>
        <v/>
      </c>
      <c r="E776" s="180" t="str">
        <f>IF(CADA_PROD!E774="","",CADA_PROD!E774)</f>
        <v/>
      </c>
      <c r="F776" s="180" t="str">
        <f>IF(CADA_PROD!D774="","",SUMIFS(MOVI_ENTR!I:I,MOVI_ENTR!D:D,D776,MOVI_ENTR!O:O,$E$5))</f>
        <v/>
      </c>
      <c r="G776" s="180" t="str">
        <f>IF(CADA_PROD!C774="","",SUMIFS(MOVI_SAID!H:H,MOVI_SAID!D:D,D776,MOVI_SAID!L:L,$E$5))</f>
        <v/>
      </c>
      <c r="H776" s="180" t="str">
        <f t="shared" si="22"/>
        <v/>
      </c>
      <c r="I776" s="179" t="str">
        <f>IF(CADA_PROD!C774="","",IFERROR(IF(H776&lt;=0,"Sem estoque",IF(H776/E776&lt;0.25,"Quase sem estoque",IF(H776/E776&lt;1.2,"Estoque baixo",IF(H776/E776&lt;2,"Estoque moderado","Estoque confortável")))),""))</f>
        <v/>
      </c>
      <c r="J776" s="182" t="str">
        <f>IF(CADA_PROD!C774="","",SUMIFS(MOVI_ENTR!M:M,MOVI_ENTR!D:D,D776,MOVI_ENTR!O:O,$E$5))</f>
        <v/>
      </c>
      <c r="K776" s="183" t="str">
        <f>IF(CADA_PROD!C774="","",IFERROR($J776/SUM($J$8:$J$1008),""))</f>
        <v/>
      </c>
      <c r="L776" s="183" t="str">
        <f>IF(CADA_PROD!C774="","",IFERROR(H776/SUM($H$8:$H$1008),""))</f>
        <v/>
      </c>
      <c r="M776" s="182" t="str">
        <f>IF(CADA_PROD!$C774="","",IFERROR(SUMIFS(MOVI_ENTR!M:M,MOVI_ENTR!D:D,D776,MOVI_ENTR!O:O,$E$5)/SUMIFS(MOVI_ENTR!I:I,MOVI_ENTR!D:D,D776,MOVI_ENTR!O:O,$E$5),0))</f>
        <v/>
      </c>
      <c r="N776" s="184" t="str">
        <f>IF(CADA_PROD!C774="","",G776/E776)</f>
        <v/>
      </c>
    </row>
    <row r="777" spans="2:14" ht="30" customHeight="1">
      <c r="B777" s="21">
        <f t="shared" si="23"/>
        <v>770</v>
      </c>
      <c r="C777" s="178" t="str">
        <f>IF(CADA_PROD!C775="","",CADA_PROD!C775)</f>
        <v/>
      </c>
      <c r="D777" s="179" t="str">
        <f>IF(CADA_PROD!D775="","",CADA_PROD!D775)</f>
        <v/>
      </c>
      <c r="E777" s="180" t="str">
        <f>IF(CADA_PROD!E775="","",CADA_PROD!E775)</f>
        <v/>
      </c>
      <c r="F777" s="180" t="str">
        <f>IF(CADA_PROD!D775="","",SUMIFS(MOVI_ENTR!I:I,MOVI_ENTR!D:D,D777,MOVI_ENTR!O:O,$E$5))</f>
        <v/>
      </c>
      <c r="G777" s="180" t="str">
        <f>IF(CADA_PROD!C775="","",SUMIFS(MOVI_SAID!H:H,MOVI_SAID!D:D,D777,MOVI_SAID!L:L,$E$5))</f>
        <v/>
      </c>
      <c r="H777" s="180" t="str">
        <f t="shared" ref="H777:H840" si="24">IFERROR(F777-G777,"")</f>
        <v/>
      </c>
      <c r="I777" s="179" t="str">
        <f>IF(CADA_PROD!C775="","",IFERROR(IF(H777&lt;=0,"Sem estoque",IF(H777/E777&lt;0.25,"Quase sem estoque",IF(H777/E777&lt;1.2,"Estoque baixo",IF(H777/E777&lt;2,"Estoque moderado","Estoque confortável")))),""))</f>
        <v/>
      </c>
      <c r="J777" s="182" t="str">
        <f>IF(CADA_PROD!C775="","",SUMIFS(MOVI_ENTR!M:M,MOVI_ENTR!D:D,D777,MOVI_ENTR!O:O,$E$5))</f>
        <v/>
      </c>
      <c r="K777" s="183" t="str">
        <f>IF(CADA_PROD!C775="","",IFERROR($J777/SUM($J$8:$J$1008),""))</f>
        <v/>
      </c>
      <c r="L777" s="183" t="str">
        <f>IF(CADA_PROD!C775="","",IFERROR(H777/SUM($H$8:$H$1008),""))</f>
        <v/>
      </c>
      <c r="M777" s="182" t="str">
        <f>IF(CADA_PROD!$C775="","",IFERROR(SUMIFS(MOVI_ENTR!M:M,MOVI_ENTR!D:D,D777,MOVI_ENTR!O:O,$E$5)/SUMIFS(MOVI_ENTR!I:I,MOVI_ENTR!D:D,D777,MOVI_ENTR!O:O,$E$5),0))</f>
        <v/>
      </c>
      <c r="N777" s="184" t="str">
        <f>IF(CADA_PROD!C775="","",G777/E777)</f>
        <v/>
      </c>
    </row>
    <row r="778" spans="2:14" ht="30" customHeight="1">
      <c r="B778" s="21">
        <f t="shared" ref="B778:B841" si="25">B777+1</f>
        <v>771</v>
      </c>
      <c r="C778" s="178" t="str">
        <f>IF(CADA_PROD!C776="","",CADA_PROD!C776)</f>
        <v/>
      </c>
      <c r="D778" s="179" t="str">
        <f>IF(CADA_PROD!D776="","",CADA_PROD!D776)</f>
        <v/>
      </c>
      <c r="E778" s="180" t="str">
        <f>IF(CADA_PROD!E776="","",CADA_PROD!E776)</f>
        <v/>
      </c>
      <c r="F778" s="180" t="str">
        <f>IF(CADA_PROD!D776="","",SUMIFS(MOVI_ENTR!I:I,MOVI_ENTR!D:D,D778,MOVI_ENTR!O:O,$E$5))</f>
        <v/>
      </c>
      <c r="G778" s="180" t="str">
        <f>IF(CADA_PROD!C776="","",SUMIFS(MOVI_SAID!H:H,MOVI_SAID!D:D,D778,MOVI_SAID!L:L,$E$5))</f>
        <v/>
      </c>
      <c r="H778" s="180" t="str">
        <f t="shared" si="24"/>
        <v/>
      </c>
      <c r="I778" s="179" t="str">
        <f>IF(CADA_PROD!C776="","",IFERROR(IF(H778&lt;=0,"Sem estoque",IF(H778/E778&lt;0.25,"Quase sem estoque",IF(H778/E778&lt;1.2,"Estoque baixo",IF(H778/E778&lt;2,"Estoque moderado","Estoque confortável")))),""))</f>
        <v/>
      </c>
      <c r="J778" s="182" t="str">
        <f>IF(CADA_PROD!C776="","",SUMIFS(MOVI_ENTR!M:M,MOVI_ENTR!D:D,D778,MOVI_ENTR!O:O,$E$5))</f>
        <v/>
      </c>
      <c r="K778" s="183" t="str">
        <f>IF(CADA_PROD!C776="","",IFERROR($J778/SUM($J$8:$J$1008),""))</f>
        <v/>
      </c>
      <c r="L778" s="183" t="str">
        <f>IF(CADA_PROD!C776="","",IFERROR(H778/SUM($H$8:$H$1008),""))</f>
        <v/>
      </c>
      <c r="M778" s="182" t="str">
        <f>IF(CADA_PROD!$C776="","",IFERROR(SUMIFS(MOVI_ENTR!M:M,MOVI_ENTR!D:D,D778,MOVI_ENTR!O:O,$E$5)/SUMIFS(MOVI_ENTR!I:I,MOVI_ENTR!D:D,D778,MOVI_ENTR!O:O,$E$5),0))</f>
        <v/>
      </c>
      <c r="N778" s="184" t="str">
        <f>IF(CADA_PROD!C776="","",G778/E778)</f>
        <v/>
      </c>
    </row>
    <row r="779" spans="2:14" ht="30" customHeight="1">
      <c r="B779" s="21">
        <f t="shared" si="25"/>
        <v>772</v>
      </c>
      <c r="C779" s="178" t="str">
        <f>IF(CADA_PROD!C777="","",CADA_PROD!C777)</f>
        <v/>
      </c>
      <c r="D779" s="179" t="str">
        <f>IF(CADA_PROD!D777="","",CADA_PROD!D777)</f>
        <v/>
      </c>
      <c r="E779" s="180" t="str">
        <f>IF(CADA_PROD!E777="","",CADA_PROD!E777)</f>
        <v/>
      </c>
      <c r="F779" s="180" t="str">
        <f>IF(CADA_PROD!D777="","",SUMIFS(MOVI_ENTR!I:I,MOVI_ENTR!D:D,D779,MOVI_ENTR!O:O,$E$5))</f>
        <v/>
      </c>
      <c r="G779" s="180" t="str">
        <f>IF(CADA_PROD!C777="","",SUMIFS(MOVI_SAID!H:H,MOVI_SAID!D:D,D779,MOVI_SAID!L:L,$E$5))</f>
        <v/>
      </c>
      <c r="H779" s="180" t="str">
        <f t="shared" si="24"/>
        <v/>
      </c>
      <c r="I779" s="179" t="str">
        <f>IF(CADA_PROD!C777="","",IFERROR(IF(H779&lt;=0,"Sem estoque",IF(H779/E779&lt;0.25,"Quase sem estoque",IF(H779/E779&lt;1.2,"Estoque baixo",IF(H779/E779&lt;2,"Estoque moderado","Estoque confortável")))),""))</f>
        <v/>
      </c>
      <c r="J779" s="182" t="str">
        <f>IF(CADA_PROD!C777="","",SUMIFS(MOVI_ENTR!M:M,MOVI_ENTR!D:D,D779,MOVI_ENTR!O:O,$E$5))</f>
        <v/>
      </c>
      <c r="K779" s="183" t="str">
        <f>IF(CADA_PROD!C777="","",IFERROR($J779/SUM($J$8:$J$1008),""))</f>
        <v/>
      </c>
      <c r="L779" s="183" t="str">
        <f>IF(CADA_PROD!C777="","",IFERROR(H779/SUM($H$8:$H$1008),""))</f>
        <v/>
      </c>
      <c r="M779" s="182" t="str">
        <f>IF(CADA_PROD!$C777="","",IFERROR(SUMIFS(MOVI_ENTR!M:M,MOVI_ENTR!D:D,D779,MOVI_ENTR!O:O,$E$5)/SUMIFS(MOVI_ENTR!I:I,MOVI_ENTR!D:D,D779,MOVI_ENTR!O:O,$E$5),0))</f>
        <v/>
      </c>
      <c r="N779" s="184" t="str">
        <f>IF(CADA_PROD!C777="","",G779/E779)</f>
        <v/>
      </c>
    </row>
    <row r="780" spans="2:14" ht="30" customHeight="1">
      <c r="B780" s="21">
        <f t="shared" si="25"/>
        <v>773</v>
      </c>
      <c r="C780" s="178" t="str">
        <f>IF(CADA_PROD!C778="","",CADA_PROD!C778)</f>
        <v/>
      </c>
      <c r="D780" s="179" t="str">
        <f>IF(CADA_PROD!D778="","",CADA_PROD!D778)</f>
        <v/>
      </c>
      <c r="E780" s="180" t="str">
        <f>IF(CADA_PROD!E778="","",CADA_PROD!E778)</f>
        <v/>
      </c>
      <c r="F780" s="180" t="str">
        <f>IF(CADA_PROD!D778="","",SUMIFS(MOVI_ENTR!I:I,MOVI_ENTR!D:D,D780,MOVI_ENTR!O:O,$E$5))</f>
        <v/>
      </c>
      <c r="G780" s="180" t="str">
        <f>IF(CADA_PROD!C778="","",SUMIFS(MOVI_SAID!H:H,MOVI_SAID!D:D,D780,MOVI_SAID!L:L,$E$5))</f>
        <v/>
      </c>
      <c r="H780" s="180" t="str">
        <f t="shared" si="24"/>
        <v/>
      </c>
      <c r="I780" s="179" t="str">
        <f>IF(CADA_PROD!C778="","",IFERROR(IF(H780&lt;=0,"Sem estoque",IF(H780/E780&lt;0.25,"Quase sem estoque",IF(H780/E780&lt;1.2,"Estoque baixo",IF(H780/E780&lt;2,"Estoque moderado","Estoque confortável")))),""))</f>
        <v/>
      </c>
      <c r="J780" s="182" t="str">
        <f>IF(CADA_PROD!C778="","",SUMIFS(MOVI_ENTR!M:M,MOVI_ENTR!D:D,D780,MOVI_ENTR!O:O,$E$5))</f>
        <v/>
      </c>
      <c r="K780" s="183" t="str">
        <f>IF(CADA_PROD!C778="","",IFERROR($J780/SUM($J$8:$J$1008),""))</f>
        <v/>
      </c>
      <c r="L780" s="183" t="str">
        <f>IF(CADA_PROD!C778="","",IFERROR(H780/SUM($H$8:$H$1008),""))</f>
        <v/>
      </c>
      <c r="M780" s="182" t="str">
        <f>IF(CADA_PROD!$C778="","",IFERROR(SUMIFS(MOVI_ENTR!M:M,MOVI_ENTR!D:D,D780,MOVI_ENTR!O:O,$E$5)/SUMIFS(MOVI_ENTR!I:I,MOVI_ENTR!D:D,D780,MOVI_ENTR!O:O,$E$5),0))</f>
        <v/>
      </c>
      <c r="N780" s="184" t="str">
        <f>IF(CADA_PROD!C778="","",G780/E780)</f>
        <v/>
      </c>
    </row>
    <row r="781" spans="2:14" ht="30" customHeight="1">
      <c r="B781" s="21">
        <f t="shared" si="25"/>
        <v>774</v>
      </c>
      <c r="C781" s="178" t="str">
        <f>IF(CADA_PROD!C779="","",CADA_PROD!C779)</f>
        <v/>
      </c>
      <c r="D781" s="179" t="str">
        <f>IF(CADA_PROD!D779="","",CADA_PROD!D779)</f>
        <v/>
      </c>
      <c r="E781" s="180" t="str">
        <f>IF(CADA_PROD!E779="","",CADA_PROD!E779)</f>
        <v/>
      </c>
      <c r="F781" s="180" t="str">
        <f>IF(CADA_PROD!D779="","",SUMIFS(MOVI_ENTR!I:I,MOVI_ENTR!D:D,D781,MOVI_ENTR!O:O,$E$5))</f>
        <v/>
      </c>
      <c r="G781" s="180" t="str">
        <f>IF(CADA_PROD!C779="","",SUMIFS(MOVI_SAID!H:H,MOVI_SAID!D:D,D781,MOVI_SAID!L:L,$E$5))</f>
        <v/>
      </c>
      <c r="H781" s="180" t="str">
        <f t="shared" si="24"/>
        <v/>
      </c>
      <c r="I781" s="179" t="str">
        <f>IF(CADA_PROD!C779="","",IFERROR(IF(H781&lt;=0,"Sem estoque",IF(H781/E781&lt;0.25,"Quase sem estoque",IF(H781/E781&lt;1.2,"Estoque baixo",IF(H781/E781&lt;2,"Estoque moderado","Estoque confortável")))),""))</f>
        <v/>
      </c>
      <c r="J781" s="182" t="str">
        <f>IF(CADA_PROD!C779="","",SUMIFS(MOVI_ENTR!M:M,MOVI_ENTR!D:D,D781,MOVI_ENTR!O:O,$E$5))</f>
        <v/>
      </c>
      <c r="K781" s="183" t="str">
        <f>IF(CADA_PROD!C779="","",IFERROR($J781/SUM($J$8:$J$1008),""))</f>
        <v/>
      </c>
      <c r="L781" s="183" t="str">
        <f>IF(CADA_PROD!C779="","",IFERROR(H781/SUM($H$8:$H$1008),""))</f>
        <v/>
      </c>
      <c r="M781" s="182" t="str">
        <f>IF(CADA_PROD!$C779="","",IFERROR(SUMIFS(MOVI_ENTR!M:M,MOVI_ENTR!D:D,D781,MOVI_ENTR!O:O,$E$5)/SUMIFS(MOVI_ENTR!I:I,MOVI_ENTR!D:D,D781,MOVI_ENTR!O:O,$E$5),0))</f>
        <v/>
      </c>
      <c r="N781" s="184" t="str">
        <f>IF(CADA_PROD!C779="","",G781/E781)</f>
        <v/>
      </c>
    </row>
    <row r="782" spans="2:14" ht="30" customHeight="1">
      <c r="B782" s="21">
        <f t="shared" si="25"/>
        <v>775</v>
      </c>
      <c r="C782" s="178" t="str">
        <f>IF(CADA_PROD!C780="","",CADA_PROD!C780)</f>
        <v/>
      </c>
      <c r="D782" s="179" t="str">
        <f>IF(CADA_PROD!D780="","",CADA_PROD!D780)</f>
        <v/>
      </c>
      <c r="E782" s="180" t="str">
        <f>IF(CADA_PROD!E780="","",CADA_PROD!E780)</f>
        <v/>
      </c>
      <c r="F782" s="180" t="str">
        <f>IF(CADA_PROD!D780="","",SUMIFS(MOVI_ENTR!I:I,MOVI_ENTR!D:D,D782,MOVI_ENTR!O:O,$E$5))</f>
        <v/>
      </c>
      <c r="G782" s="180" t="str">
        <f>IF(CADA_PROD!C780="","",SUMIFS(MOVI_SAID!H:H,MOVI_SAID!D:D,D782,MOVI_SAID!L:L,$E$5))</f>
        <v/>
      </c>
      <c r="H782" s="180" t="str">
        <f t="shared" si="24"/>
        <v/>
      </c>
      <c r="I782" s="179" t="str">
        <f>IF(CADA_PROD!C780="","",IFERROR(IF(H782&lt;=0,"Sem estoque",IF(H782/E782&lt;0.25,"Quase sem estoque",IF(H782/E782&lt;1.2,"Estoque baixo",IF(H782/E782&lt;2,"Estoque moderado","Estoque confortável")))),""))</f>
        <v/>
      </c>
      <c r="J782" s="182" t="str">
        <f>IF(CADA_PROD!C780="","",SUMIFS(MOVI_ENTR!M:M,MOVI_ENTR!D:D,D782,MOVI_ENTR!O:O,$E$5))</f>
        <v/>
      </c>
      <c r="K782" s="183" t="str">
        <f>IF(CADA_PROD!C780="","",IFERROR($J782/SUM($J$8:$J$1008),""))</f>
        <v/>
      </c>
      <c r="L782" s="183" t="str">
        <f>IF(CADA_PROD!C780="","",IFERROR(H782/SUM($H$8:$H$1008),""))</f>
        <v/>
      </c>
      <c r="M782" s="182" t="str">
        <f>IF(CADA_PROD!$C780="","",IFERROR(SUMIFS(MOVI_ENTR!M:M,MOVI_ENTR!D:D,D782,MOVI_ENTR!O:O,$E$5)/SUMIFS(MOVI_ENTR!I:I,MOVI_ENTR!D:D,D782,MOVI_ENTR!O:O,$E$5),0))</f>
        <v/>
      </c>
      <c r="N782" s="184" t="str">
        <f>IF(CADA_PROD!C780="","",G782/E782)</f>
        <v/>
      </c>
    </row>
    <row r="783" spans="2:14" ht="30" customHeight="1">
      <c r="B783" s="21">
        <f t="shared" si="25"/>
        <v>776</v>
      </c>
      <c r="C783" s="178" t="str">
        <f>IF(CADA_PROD!C781="","",CADA_PROD!C781)</f>
        <v/>
      </c>
      <c r="D783" s="179" t="str">
        <f>IF(CADA_PROD!D781="","",CADA_PROD!D781)</f>
        <v/>
      </c>
      <c r="E783" s="180" t="str">
        <f>IF(CADA_PROD!E781="","",CADA_PROD!E781)</f>
        <v/>
      </c>
      <c r="F783" s="180" t="str">
        <f>IF(CADA_PROD!D781="","",SUMIFS(MOVI_ENTR!I:I,MOVI_ENTR!D:D,D783,MOVI_ENTR!O:O,$E$5))</f>
        <v/>
      </c>
      <c r="G783" s="180" t="str">
        <f>IF(CADA_PROD!C781="","",SUMIFS(MOVI_SAID!H:H,MOVI_SAID!D:D,D783,MOVI_SAID!L:L,$E$5))</f>
        <v/>
      </c>
      <c r="H783" s="180" t="str">
        <f t="shared" si="24"/>
        <v/>
      </c>
      <c r="I783" s="179" t="str">
        <f>IF(CADA_PROD!C781="","",IFERROR(IF(H783&lt;=0,"Sem estoque",IF(H783/E783&lt;0.25,"Quase sem estoque",IF(H783/E783&lt;1.2,"Estoque baixo",IF(H783/E783&lt;2,"Estoque moderado","Estoque confortável")))),""))</f>
        <v/>
      </c>
      <c r="J783" s="182" t="str">
        <f>IF(CADA_PROD!C781="","",SUMIFS(MOVI_ENTR!M:M,MOVI_ENTR!D:D,D783,MOVI_ENTR!O:O,$E$5))</f>
        <v/>
      </c>
      <c r="K783" s="183" t="str">
        <f>IF(CADA_PROD!C781="","",IFERROR($J783/SUM($J$8:$J$1008),""))</f>
        <v/>
      </c>
      <c r="L783" s="183" t="str">
        <f>IF(CADA_PROD!C781="","",IFERROR(H783/SUM($H$8:$H$1008),""))</f>
        <v/>
      </c>
      <c r="M783" s="182" t="str">
        <f>IF(CADA_PROD!$C781="","",IFERROR(SUMIFS(MOVI_ENTR!M:M,MOVI_ENTR!D:D,D783,MOVI_ENTR!O:O,$E$5)/SUMIFS(MOVI_ENTR!I:I,MOVI_ENTR!D:D,D783,MOVI_ENTR!O:O,$E$5),0))</f>
        <v/>
      </c>
      <c r="N783" s="184" t="str">
        <f>IF(CADA_PROD!C781="","",G783/E783)</f>
        <v/>
      </c>
    </row>
    <row r="784" spans="2:14" ht="30" customHeight="1">
      <c r="B784" s="21">
        <f t="shared" si="25"/>
        <v>777</v>
      </c>
      <c r="C784" s="178" t="str">
        <f>IF(CADA_PROD!C782="","",CADA_PROD!C782)</f>
        <v/>
      </c>
      <c r="D784" s="179" t="str">
        <f>IF(CADA_PROD!D782="","",CADA_PROD!D782)</f>
        <v/>
      </c>
      <c r="E784" s="180" t="str">
        <f>IF(CADA_PROD!E782="","",CADA_PROD!E782)</f>
        <v/>
      </c>
      <c r="F784" s="180" t="str">
        <f>IF(CADA_PROD!D782="","",SUMIFS(MOVI_ENTR!I:I,MOVI_ENTR!D:D,D784,MOVI_ENTR!O:O,$E$5))</f>
        <v/>
      </c>
      <c r="G784" s="180" t="str">
        <f>IF(CADA_PROD!C782="","",SUMIFS(MOVI_SAID!H:H,MOVI_SAID!D:D,D784,MOVI_SAID!L:L,$E$5))</f>
        <v/>
      </c>
      <c r="H784" s="180" t="str">
        <f t="shared" si="24"/>
        <v/>
      </c>
      <c r="I784" s="179" t="str">
        <f>IF(CADA_PROD!C782="","",IFERROR(IF(H784&lt;=0,"Sem estoque",IF(H784/E784&lt;0.25,"Quase sem estoque",IF(H784/E784&lt;1.2,"Estoque baixo",IF(H784/E784&lt;2,"Estoque moderado","Estoque confortável")))),""))</f>
        <v/>
      </c>
      <c r="J784" s="182" t="str">
        <f>IF(CADA_PROD!C782="","",SUMIFS(MOVI_ENTR!M:M,MOVI_ENTR!D:D,D784,MOVI_ENTR!O:O,$E$5))</f>
        <v/>
      </c>
      <c r="K784" s="183" t="str">
        <f>IF(CADA_PROD!C782="","",IFERROR($J784/SUM($J$8:$J$1008),""))</f>
        <v/>
      </c>
      <c r="L784" s="183" t="str">
        <f>IF(CADA_PROD!C782="","",IFERROR(H784/SUM($H$8:$H$1008),""))</f>
        <v/>
      </c>
      <c r="M784" s="182" t="str">
        <f>IF(CADA_PROD!$C782="","",IFERROR(SUMIFS(MOVI_ENTR!M:M,MOVI_ENTR!D:D,D784,MOVI_ENTR!O:O,$E$5)/SUMIFS(MOVI_ENTR!I:I,MOVI_ENTR!D:D,D784,MOVI_ENTR!O:O,$E$5),0))</f>
        <v/>
      </c>
      <c r="N784" s="184" t="str">
        <f>IF(CADA_PROD!C782="","",G784/E784)</f>
        <v/>
      </c>
    </row>
    <row r="785" spans="2:14" ht="30" customHeight="1">
      <c r="B785" s="21">
        <f t="shared" si="25"/>
        <v>778</v>
      </c>
      <c r="C785" s="178" t="str">
        <f>IF(CADA_PROD!C783="","",CADA_PROD!C783)</f>
        <v/>
      </c>
      <c r="D785" s="179" t="str">
        <f>IF(CADA_PROD!D783="","",CADA_PROD!D783)</f>
        <v/>
      </c>
      <c r="E785" s="180" t="str">
        <f>IF(CADA_PROD!E783="","",CADA_PROD!E783)</f>
        <v/>
      </c>
      <c r="F785" s="180" t="str">
        <f>IF(CADA_PROD!D783="","",SUMIFS(MOVI_ENTR!I:I,MOVI_ENTR!D:D,D785,MOVI_ENTR!O:O,$E$5))</f>
        <v/>
      </c>
      <c r="G785" s="180" t="str">
        <f>IF(CADA_PROD!C783="","",SUMIFS(MOVI_SAID!H:H,MOVI_SAID!D:D,D785,MOVI_SAID!L:L,$E$5))</f>
        <v/>
      </c>
      <c r="H785" s="180" t="str">
        <f t="shared" si="24"/>
        <v/>
      </c>
      <c r="I785" s="179" t="str">
        <f>IF(CADA_PROD!C783="","",IFERROR(IF(H785&lt;=0,"Sem estoque",IF(H785/E785&lt;0.25,"Quase sem estoque",IF(H785/E785&lt;1.2,"Estoque baixo",IF(H785/E785&lt;2,"Estoque moderado","Estoque confortável")))),""))</f>
        <v/>
      </c>
      <c r="J785" s="182" t="str">
        <f>IF(CADA_PROD!C783="","",SUMIFS(MOVI_ENTR!M:M,MOVI_ENTR!D:D,D785,MOVI_ENTR!O:O,$E$5))</f>
        <v/>
      </c>
      <c r="K785" s="183" t="str">
        <f>IF(CADA_PROD!C783="","",IFERROR($J785/SUM($J$8:$J$1008),""))</f>
        <v/>
      </c>
      <c r="L785" s="183" t="str">
        <f>IF(CADA_PROD!C783="","",IFERROR(H785/SUM($H$8:$H$1008),""))</f>
        <v/>
      </c>
      <c r="M785" s="182" t="str">
        <f>IF(CADA_PROD!$C783="","",IFERROR(SUMIFS(MOVI_ENTR!M:M,MOVI_ENTR!D:D,D785,MOVI_ENTR!O:O,$E$5)/SUMIFS(MOVI_ENTR!I:I,MOVI_ENTR!D:D,D785,MOVI_ENTR!O:O,$E$5),0))</f>
        <v/>
      </c>
      <c r="N785" s="184" t="str">
        <f>IF(CADA_PROD!C783="","",G785/E785)</f>
        <v/>
      </c>
    </row>
    <row r="786" spans="2:14" ht="30" customHeight="1">
      <c r="B786" s="21">
        <f t="shared" si="25"/>
        <v>779</v>
      </c>
      <c r="C786" s="178" t="str">
        <f>IF(CADA_PROD!C784="","",CADA_PROD!C784)</f>
        <v/>
      </c>
      <c r="D786" s="179" t="str">
        <f>IF(CADA_PROD!D784="","",CADA_PROD!D784)</f>
        <v/>
      </c>
      <c r="E786" s="180" t="str">
        <f>IF(CADA_PROD!E784="","",CADA_PROD!E784)</f>
        <v/>
      </c>
      <c r="F786" s="180" t="str">
        <f>IF(CADA_PROD!D784="","",SUMIFS(MOVI_ENTR!I:I,MOVI_ENTR!D:D,D786,MOVI_ENTR!O:O,$E$5))</f>
        <v/>
      </c>
      <c r="G786" s="180" t="str">
        <f>IF(CADA_PROD!C784="","",SUMIFS(MOVI_SAID!H:H,MOVI_SAID!D:D,D786,MOVI_SAID!L:L,$E$5))</f>
        <v/>
      </c>
      <c r="H786" s="180" t="str">
        <f t="shared" si="24"/>
        <v/>
      </c>
      <c r="I786" s="179" t="str">
        <f>IF(CADA_PROD!C784="","",IFERROR(IF(H786&lt;=0,"Sem estoque",IF(H786/E786&lt;0.25,"Quase sem estoque",IF(H786/E786&lt;1.2,"Estoque baixo",IF(H786/E786&lt;2,"Estoque moderado","Estoque confortável")))),""))</f>
        <v/>
      </c>
      <c r="J786" s="182" t="str">
        <f>IF(CADA_PROD!C784="","",SUMIFS(MOVI_ENTR!M:M,MOVI_ENTR!D:D,D786,MOVI_ENTR!O:O,$E$5))</f>
        <v/>
      </c>
      <c r="K786" s="183" t="str">
        <f>IF(CADA_PROD!C784="","",IFERROR($J786/SUM($J$8:$J$1008),""))</f>
        <v/>
      </c>
      <c r="L786" s="183" t="str">
        <f>IF(CADA_PROD!C784="","",IFERROR(H786/SUM($H$8:$H$1008),""))</f>
        <v/>
      </c>
      <c r="M786" s="182" t="str">
        <f>IF(CADA_PROD!$C784="","",IFERROR(SUMIFS(MOVI_ENTR!M:M,MOVI_ENTR!D:D,D786,MOVI_ENTR!O:O,$E$5)/SUMIFS(MOVI_ENTR!I:I,MOVI_ENTR!D:D,D786,MOVI_ENTR!O:O,$E$5),0))</f>
        <v/>
      </c>
      <c r="N786" s="184" t="str">
        <f>IF(CADA_PROD!C784="","",G786/E786)</f>
        <v/>
      </c>
    </row>
    <row r="787" spans="2:14" ht="30" customHeight="1">
      <c r="B787" s="21">
        <f t="shared" si="25"/>
        <v>780</v>
      </c>
      <c r="C787" s="178" t="str">
        <f>IF(CADA_PROD!C785="","",CADA_PROD!C785)</f>
        <v/>
      </c>
      <c r="D787" s="179" t="str">
        <f>IF(CADA_PROD!D785="","",CADA_PROD!D785)</f>
        <v/>
      </c>
      <c r="E787" s="180" t="str">
        <f>IF(CADA_PROD!E785="","",CADA_PROD!E785)</f>
        <v/>
      </c>
      <c r="F787" s="180" t="str">
        <f>IF(CADA_PROD!D785="","",SUMIFS(MOVI_ENTR!I:I,MOVI_ENTR!D:D,D787,MOVI_ENTR!O:O,$E$5))</f>
        <v/>
      </c>
      <c r="G787" s="180" t="str">
        <f>IF(CADA_PROD!C785="","",SUMIFS(MOVI_SAID!H:H,MOVI_SAID!D:D,D787,MOVI_SAID!L:L,$E$5))</f>
        <v/>
      </c>
      <c r="H787" s="180" t="str">
        <f t="shared" si="24"/>
        <v/>
      </c>
      <c r="I787" s="179" t="str">
        <f>IF(CADA_PROD!C785="","",IFERROR(IF(H787&lt;=0,"Sem estoque",IF(H787/E787&lt;0.25,"Quase sem estoque",IF(H787/E787&lt;1.2,"Estoque baixo",IF(H787/E787&lt;2,"Estoque moderado","Estoque confortável")))),""))</f>
        <v/>
      </c>
      <c r="J787" s="182" t="str">
        <f>IF(CADA_PROD!C785="","",SUMIFS(MOVI_ENTR!M:M,MOVI_ENTR!D:D,D787,MOVI_ENTR!O:O,$E$5))</f>
        <v/>
      </c>
      <c r="K787" s="183" t="str">
        <f>IF(CADA_PROD!C785="","",IFERROR($J787/SUM($J$8:$J$1008),""))</f>
        <v/>
      </c>
      <c r="L787" s="183" t="str">
        <f>IF(CADA_PROD!C785="","",IFERROR(H787/SUM($H$8:$H$1008),""))</f>
        <v/>
      </c>
      <c r="M787" s="182" t="str">
        <f>IF(CADA_PROD!$C785="","",IFERROR(SUMIFS(MOVI_ENTR!M:M,MOVI_ENTR!D:D,D787,MOVI_ENTR!O:O,$E$5)/SUMIFS(MOVI_ENTR!I:I,MOVI_ENTR!D:D,D787,MOVI_ENTR!O:O,$E$5),0))</f>
        <v/>
      </c>
      <c r="N787" s="184" t="str">
        <f>IF(CADA_PROD!C785="","",G787/E787)</f>
        <v/>
      </c>
    </row>
    <row r="788" spans="2:14" ht="30" customHeight="1">
      <c r="B788" s="21">
        <f t="shared" si="25"/>
        <v>781</v>
      </c>
      <c r="C788" s="178" t="str">
        <f>IF(CADA_PROD!C786="","",CADA_PROD!C786)</f>
        <v/>
      </c>
      <c r="D788" s="179" t="str">
        <f>IF(CADA_PROD!D786="","",CADA_PROD!D786)</f>
        <v/>
      </c>
      <c r="E788" s="180" t="str">
        <f>IF(CADA_PROD!E786="","",CADA_PROD!E786)</f>
        <v/>
      </c>
      <c r="F788" s="180" t="str">
        <f>IF(CADA_PROD!D786="","",SUMIFS(MOVI_ENTR!I:I,MOVI_ENTR!D:D,D788,MOVI_ENTR!O:O,$E$5))</f>
        <v/>
      </c>
      <c r="G788" s="180" t="str">
        <f>IF(CADA_PROD!C786="","",SUMIFS(MOVI_SAID!H:H,MOVI_SAID!D:D,D788,MOVI_SAID!L:L,$E$5))</f>
        <v/>
      </c>
      <c r="H788" s="180" t="str">
        <f t="shared" si="24"/>
        <v/>
      </c>
      <c r="I788" s="179" t="str">
        <f>IF(CADA_PROD!C786="","",IFERROR(IF(H788&lt;=0,"Sem estoque",IF(H788/E788&lt;0.25,"Quase sem estoque",IF(H788/E788&lt;1.2,"Estoque baixo",IF(H788/E788&lt;2,"Estoque moderado","Estoque confortável")))),""))</f>
        <v/>
      </c>
      <c r="J788" s="182" t="str">
        <f>IF(CADA_PROD!C786="","",SUMIFS(MOVI_ENTR!M:M,MOVI_ENTR!D:D,D788,MOVI_ENTR!O:O,$E$5))</f>
        <v/>
      </c>
      <c r="K788" s="183" t="str">
        <f>IF(CADA_PROD!C786="","",IFERROR($J788/SUM($J$8:$J$1008),""))</f>
        <v/>
      </c>
      <c r="L788" s="183" t="str">
        <f>IF(CADA_PROD!C786="","",IFERROR(H788/SUM($H$8:$H$1008),""))</f>
        <v/>
      </c>
      <c r="M788" s="182" t="str">
        <f>IF(CADA_PROD!$C786="","",IFERROR(SUMIFS(MOVI_ENTR!M:M,MOVI_ENTR!D:D,D788,MOVI_ENTR!O:O,$E$5)/SUMIFS(MOVI_ENTR!I:I,MOVI_ENTR!D:D,D788,MOVI_ENTR!O:O,$E$5),0))</f>
        <v/>
      </c>
      <c r="N788" s="184" t="str">
        <f>IF(CADA_PROD!C786="","",G788/E788)</f>
        <v/>
      </c>
    </row>
    <row r="789" spans="2:14" ht="30" customHeight="1">
      <c r="B789" s="21">
        <f t="shared" si="25"/>
        <v>782</v>
      </c>
      <c r="C789" s="178" t="str">
        <f>IF(CADA_PROD!C787="","",CADA_PROD!C787)</f>
        <v/>
      </c>
      <c r="D789" s="179" t="str">
        <f>IF(CADA_PROD!D787="","",CADA_PROD!D787)</f>
        <v/>
      </c>
      <c r="E789" s="180" t="str">
        <f>IF(CADA_PROD!E787="","",CADA_PROD!E787)</f>
        <v/>
      </c>
      <c r="F789" s="180" t="str">
        <f>IF(CADA_PROD!D787="","",SUMIFS(MOVI_ENTR!I:I,MOVI_ENTR!D:D,D789,MOVI_ENTR!O:O,$E$5))</f>
        <v/>
      </c>
      <c r="G789" s="180" t="str">
        <f>IF(CADA_PROD!C787="","",SUMIFS(MOVI_SAID!H:H,MOVI_SAID!D:D,D789,MOVI_SAID!L:L,$E$5))</f>
        <v/>
      </c>
      <c r="H789" s="180" t="str">
        <f t="shared" si="24"/>
        <v/>
      </c>
      <c r="I789" s="179" t="str">
        <f>IF(CADA_PROD!C787="","",IFERROR(IF(H789&lt;=0,"Sem estoque",IF(H789/E789&lt;0.25,"Quase sem estoque",IF(H789/E789&lt;1.2,"Estoque baixo",IF(H789/E789&lt;2,"Estoque moderado","Estoque confortável")))),""))</f>
        <v/>
      </c>
      <c r="J789" s="182" t="str">
        <f>IF(CADA_PROD!C787="","",SUMIFS(MOVI_ENTR!M:M,MOVI_ENTR!D:D,D789,MOVI_ENTR!O:O,$E$5))</f>
        <v/>
      </c>
      <c r="K789" s="183" t="str">
        <f>IF(CADA_PROD!C787="","",IFERROR($J789/SUM($J$8:$J$1008),""))</f>
        <v/>
      </c>
      <c r="L789" s="183" t="str">
        <f>IF(CADA_PROD!C787="","",IFERROR(H789/SUM($H$8:$H$1008),""))</f>
        <v/>
      </c>
      <c r="M789" s="182" t="str">
        <f>IF(CADA_PROD!$C787="","",IFERROR(SUMIFS(MOVI_ENTR!M:M,MOVI_ENTR!D:D,D789,MOVI_ENTR!O:O,$E$5)/SUMIFS(MOVI_ENTR!I:I,MOVI_ENTR!D:D,D789,MOVI_ENTR!O:O,$E$5),0))</f>
        <v/>
      </c>
      <c r="N789" s="184" t="str">
        <f>IF(CADA_PROD!C787="","",G789/E789)</f>
        <v/>
      </c>
    </row>
    <row r="790" spans="2:14" ht="30" customHeight="1">
      <c r="B790" s="21">
        <f t="shared" si="25"/>
        <v>783</v>
      </c>
      <c r="C790" s="178" t="str">
        <f>IF(CADA_PROD!C788="","",CADA_PROD!C788)</f>
        <v/>
      </c>
      <c r="D790" s="179" t="str">
        <f>IF(CADA_PROD!D788="","",CADA_PROD!D788)</f>
        <v/>
      </c>
      <c r="E790" s="180" t="str">
        <f>IF(CADA_PROD!E788="","",CADA_PROD!E788)</f>
        <v/>
      </c>
      <c r="F790" s="180" t="str">
        <f>IF(CADA_PROD!D788="","",SUMIFS(MOVI_ENTR!I:I,MOVI_ENTR!D:D,D790,MOVI_ENTR!O:O,$E$5))</f>
        <v/>
      </c>
      <c r="G790" s="180" t="str">
        <f>IF(CADA_PROD!C788="","",SUMIFS(MOVI_SAID!H:H,MOVI_SAID!D:D,D790,MOVI_SAID!L:L,$E$5))</f>
        <v/>
      </c>
      <c r="H790" s="180" t="str">
        <f t="shared" si="24"/>
        <v/>
      </c>
      <c r="I790" s="179" t="str">
        <f>IF(CADA_PROD!C788="","",IFERROR(IF(H790&lt;=0,"Sem estoque",IF(H790/E790&lt;0.25,"Quase sem estoque",IF(H790/E790&lt;1.2,"Estoque baixo",IF(H790/E790&lt;2,"Estoque moderado","Estoque confortável")))),""))</f>
        <v/>
      </c>
      <c r="J790" s="182" t="str">
        <f>IF(CADA_PROD!C788="","",SUMIFS(MOVI_ENTR!M:M,MOVI_ENTR!D:D,D790,MOVI_ENTR!O:O,$E$5))</f>
        <v/>
      </c>
      <c r="K790" s="183" t="str">
        <f>IF(CADA_PROD!C788="","",IFERROR($J790/SUM($J$8:$J$1008),""))</f>
        <v/>
      </c>
      <c r="L790" s="183" t="str">
        <f>IF(CADA_PROD!C788="","",IFERROR(H790/SUM($H$8:$H$1008),""))</f>
        <v/>
      </c>
      <c r="M790" s="182" t="str">
        <f>IF(CADA_PROD!$C788="","",IFERROR(SUMIFS(MOVI_ENTR!M:M,MOVI_ENTR!D:D,D790,MOVI_ENTR!O:O,$E$5)/SUMIFS(MOVI_ENTR!I:I,MOVI_ENTR!D:D,D790,MOVI_ENTR!O:O,$E$5),0))</f>
        <v/>
      </c>
      <c r="N790" s="184" t="str">
        <f>IF(CADA_PROD!C788="","",G790/E790)</f>
        <v/>
      </c>
    </row>
    <row r="791" spans="2:14" ht="30" customHeight="1">
      <c r="B791" s="21">
        <f t="shared" si="25"/>
        <v>784</v>
      </c>
      <c r="C791" s="178" t="str">
        <f>IF(CADA_PROD!C789="","",CADA_PROD!C789)</f>
        <v/>
      </c>
      <c r="D791" s="179" t="str">
        <f>IF(CADA_PROD!D789="","",CADA_PROD!D789)</f>
        <v/>
      </c>
      <c r="E791" s="180" t="str">
        <f>IF(CADA_PROD!E789="","",CADA_PROD!E789)</f>
        <v/>
      </c>
      <c r="F791" s="180" t="str">
        <f>IF(CADA_PROD!D789="","",SUMIFS(MOVI_ENTR!I:I,MOVI_ENTR!D:D,D791,MOVI_ENTR!O:O,$E$5))</f>
        <v/>
      </c>
      <c r="G791" s="180" t="str">
        <f>IF(CADA_PROD!C789="","",SUMIFS(MOVI_SAID!H:H,MOVI_SAID!D:D,D791,MOVI_SAID!L:L,$E$5))</f>
        <v/>
      </c>
      <c r="H791" s="180" t="str">
        <f t="shared" si="24"/>
        <v/>
      </c>
      <c r="I791" s="179" t="str">
        <f>IF(CADA_PROD!C789="","",IFERROR(IF(H791&lt;=0,"Sem estoque",IF(H791/E791&lt;0.25,"Quase sem estoque",IF(H791/E791&lt;1.2,"Estoque baixo",IF(H791/E791&lt;2,"Estoque moderado","Estoque confortável")))),""))</f>
        <v/>
      </c>
      <c r="J791" s="182" t="str">
        <f>IF(CADA_PROD!C789="","",SUMIFS(MOVI_ENTR!M:M,MOVI_ENTR!D:D,D791,MOVI_ENTR!O:O,$E$5))</f>
        <v/>
      </c>
      <c r="K791" s="183" t="str">
        <f>IF(CADA_PROD!C789="","",IFERROR($J791/SUM($J$8:$J$1008),""))</f>
        <v/>
      </c>
      <c r="L791" s="183" t="str">
        <f>IF(CADA_PROD!C789="","",IFERROR(H791/SUM($H$8:$H$1008),""))</f>
        <v/>
      </c>
      <c r="M791" s="182" t="str">
        <f>IF(CADA_PROD!$C789="","",IFERROR(SUMIFS(MOVI_ENTR!M:M,MOVI_ENTR!D:D,D791,MOVI_ENTR!O:O,$E$5)/SUMIFS(MOVI_ENTR!I:I,MOVI_ENTR!D:D,D791,MOVI_ENTR!O:O,$E$5),0))</f>
        <v/>
      </c>
      <c r="N791" s="184" t="str">
        <f>IF(CADA_PROD!C789="","",G791/E791)</f>
        <v/>
      </c>
    </row>
    <row r="792" spans="2:14" ht="30" customHeight="1">
      <c r="B792" s="21">
        <f t="shared" si="25"/>
        <v>785</v>
      </c>
      <c r="C792" s="178" t="str">
        <f>IF(CADA_PROD!C790="","",CADA_PROD!C790)</f>
        <v/>
      </c>
      <c r="D792" s="179" t="str">
        <f>IF(CADA_PROD!D790="","",CADA_PROD!D790)</f>
        <v/>
      </c>
      <c r="E792" s="180" t="str">
        <f>IF(CADA_PROD!E790="","",CADA_PROD!E790)</f>
        <v/>
      </c>
      <c r="F792" s="180" t="str">
        <f>IF(CADA_PROD!D790="","",SUMIFS(MOVI_ENTR!I:I,MOVI_ENTR!D:D,D792,MOVI_ENTR!O:O,$E$5))</f>
        <v/>
      </c>
      <c r="G792" s="180" t="str">
        <f>IF(CADA_PROD!C790="","",SUMIFS(MOVI_SAID!H:H,MOVI_SAID!D:D,D792,MOVI_SAID!L:L,$E$5))</f>
        <v/>
      </c>
      <c r="H792" s="180" t="str">
        <f t="shared" si="24"/>
        <v/>
      </c>
      <c r="I792" s="179" t="str">
        <f>IF(CADA_PROD!C790="","",IFERROR(IF(H792&lt;=0,"Sem estoque",IF(H792/E792&lt;0.25,"Quase sem estoque",IF(H792/E792&lt;1.2,"Estoque baixo",IF(H792/E792&lt;2,"Estoque moderado","Estoque confortável")))),""))</f>
        <v/>
      </c>
      <c r="J792" s="182" t="str">
        <f>IF(CADA_PROD!C790="","",SUMIFS(MOVI_ENTR!M:M,MOVI_ENTR!D:D,D792,MOVI_ENTR!O:O,$E$5))</f>
        <v/>
      </c>
      <c r="K792" s="183" t="str">
        <f>IF(CADA_PROD!C790="","",IFERROR($J792/SUM($J$8:$J$1008),""))</f>
        <v/>
      </c>
      <c r="L792" s="183" t="str">
        <f>IF(CADA_PROD!C790="","",IFERROR(H792/SUM($H$8:$H$1008),""))</f>
        <v/>
      </c>
      <c r="M792" s="182" t="str">
        <f>IF(CADA_PROD!$C790="","",IFERROR(SUMIFS(MOVI_ENTR!M:M,MOVI_ENTR!D:D,D792,MOVI_ENTR!O:O,$E$5)/SUMIFS(MOVI_ENTR!I:I,MOVI_ENTR!D:D,D792,MOVI_ENTR!O:O,$E$5),0))</f>
        <v/>
      </c>
      <c r="N792" s="184" t="str">
        <f>IF(CADA_PROD!C790="","",G792/E792)</f>
        <v/>
      </c>
    </row>
    <row r="793" spans="2:14" ht="30" customHeight="1">
      <c r="B793" s="21">
        <f t="shared" si="25"/>
        <v>786</v>
      </c>
      <c r="C793" s="178" t="str">
        <f>IF(CADA_PROD!C791="","",CADA_PROD!C791)</f>
        <v/>
      </c>
      <c r="D793" s="179" t="str">
        <f>IF(CADA_PROD!D791="","",CADA_PROD!D791)</f>
        <v/>
      </c>
      <c r="E793" s="180" t="str">
        <f>IF(CADA_PROD!E791="","",CADA_PROD!E791)</f>
        <v/>
      </c>
      <c r="F793" s="180" t="str">
        <f>IF(CADA_PROD!D791="","",SUMIFS(MOVI_ENTR!I:I,MOVI_ENTR!D:D,D793,MOVI_ENTR!O:O,$E$5))</f>
        <v/>
      </c>
      <c r="G793" s="180" t="str">
        <f>IF(CADA_PROD!C791="","",SUMIFS(MOVI_SAID!H:H,MOVI_SAID!D:D,D793,MOVI_SAID!L:L,$E$5))</f>
        <v/>
      </c>
      <c r="H793" s="180" t="str">
        <f t="shared" si="24"/>
        <v/>
      </c>
      <c r="I793" s="179" t="str">
        <f>IF(CADA_PROD!C791="","",IFERROR(IF(H793&lt;=0,"Sem estoque",IF(H793/E793&lt;0.25,"Quase sem estoque",IF(H793/E793&lt;1.2,"Estoque baixo",IF(H793/E793&lt;2,"Estoque moderado","Estoque confortável")))),""))</f>
        <v/>
      </c>
      <c r="J793" s="182" t="str">
        <f>IF(CADA_PROD!C791="","",SUMIFS(MOVI_ENTR!M:M,MOVI_ENTR!D:D,D793,MOVI_ENTR!O:O,$E$5))</f>
        <v/>
      </c>
      <c r="K793" s="183" t="str">
        <f>IF(CADA_PROD!C791="","",IFERROR($J793/SUM($J$8:$J$1008),""))</f>
        <v/>
      </c>
      <c r="L793" s="183" t="str">
        <f>IF(CADA_PROD!C791="","",IFERROR(H793/SUM($H$8:$H$1008),""))</f>
        <v/>
      </c>
      <c r="M793" s="182" t="str">
        <f>IF(CADA_PROD!$C791="","",IFERROR(SUMIFS(MOVI_ENTR!M:M,MOVI_ENTR!D:D,D793,MOVI_ENTR!O:O,$E$5)/SUMIFS(MOVI_ENTR!I:I,MOVI_ENTR!D:D,D793,MOVI_ENTR!O:O,$E$5),0))</f>
        <v/>
      </c>
      <c r="N793" s="184" t="str">
        <f>IF(CADA_PROD!C791="","",G793/E793)</f>
        <v/>
      </c>
    </row>
    <row r="794" spans="2:14" ht="30" customHeight="1">
      <c r="B794" s="21">
        <f t="shared" si="25"/>
        <v>787</v>
      </c>
      <c r="C794" s="178" t="str">
        <f>IF(CADA_PROD!C792="","",CADA_PROD!C792)</f>
        <v/>
      </c>
      <c r="D794" s="179" t="str">
        <f>IF(CADA_PROD!D792="","",CADA_PROD!D792)</f>
        <v/>
      </c>
      <c r="E794" s="180" t="str">
        <f>IF(CADA_PROD!E792="","",CADA_PROD!E792)</f>
        <v/>
      </c>
      <c r="F794" s="180" t="str">
        <f>IF(CADA_PROD!D792="","",SUMIFS(MOVI_ENTR!I:I,MOVI_ENTR!D:D,D794,MOVI_ENTR!O:O,$E$5))</f>
        <v/>
      </c>
      <c r="G794" s="180" t="str">
        <f>IF(CADA_PROD!C792="","",SUMIFS(MOVI_SAID!H:H,MOVI_SAID!D:D,D794,MOVI_SAID!L:L,$E$5))</f>
        <v/>
      </c>
      <c r="H794" s="180" t="str">
        <f t="shared" si="24"/>
        <v/>
      </c>
      <c r="I794" s="179" t="str">
        <f>IF(CADA_PROD!C792="","",IFERROR(IF(H794&lt;=0,"Sem estoque",IF(H794/E794&lt;0.25,"Quase sem estoque",IF(H794/E794&lt;1.2,"Estoque baixo",IF(H794/E794&lt;2,"Estoque moderado","Estoque confortável")))),""))</f>
        <v/>
      </c>
      <c r="J794" s="182" t="str">
        <f>IF(CADA_PROD!C792="","",SUMIFS(MOVI_ENTR!M:M,MOVI_ENTR!D:D,D794,MOVI_ENTR!O:O,$E$5))</f>
        <v/>
      </c>
      <c r="K794" s="183" t="str">
        <f>IF(CADA_PROD!C792="","",IFERROR($J794/SUM($J$8:$J$1008),""))</f>
        <v/>
      </c>
      <c r="L794" s="183" t="str">
        <f>IF(CADA_PROD!C792="","",IFERROR(H794/SUM($H$8:$H$1008),""))</f>
        <v/>
      </c>
      <c r="M794" s="182" t="str">
        <f>IF(CADA_PROD!$C792="","",IFERROR(SUMIFS(MOVI_ENTR!M:M,MOVI_ENTR!D:D,D794,MOVI_ENTR!O:O,$E$5)/SUMIFS(MOVI_ENTR!I:I,MOVI_ENTR!D:D,D794,MOVI_ENTR!O:O,$E$5),0))</f>
        <v/>
      </c>
      <c r="N794" s="184" t="str">
        <f>IF(CADA_PROD!C792="","",G794/E794)</f>
        <v/>
      </c>
    </row>
    <row r="795" spans="2:14" ht="30" customHeight="1">
      <c r="B795" s="21">
        <f t="shared" si="25"/>
        <v>788</v>
      </c>
      <c r="C795" s="178" t="str">
        <f>IF(CADA_PROD!C793="","",CADA_PROD!C793)</f>
        <v/>
      </c>
      <c r="D795" s="179" t="str">
        <f>IF(CADA_PROD!D793="","",CADA_PROD!D793)</f>
        <v/>
      </c>
      <c r="E795" s="180" t="str">
        <f>IF(CADA_PROD!E793="","",CADA_PROD!E793)</f>
        <v/>
      </c>
      <c r="F795" s="180" t="str">
        <f>IF(CADA_PROD!D793="","",SUMIFS(MOVI_ENTR!I:I,MOVI_ENTR!D:D,D795,MOVI_ENTR!O:O,$E$5))</f>
        <v/>
      </c>
      <c r="G795" s="180" t="str">
        <f>IF(CADA_PROD!C793="","",SUMIFS(MOVI_SAID!H:H,MOVI_SAID!D:D,D795,MOVI_SAID!L:L,$E$5))</f>
        <v/>
      </c>
      <c r="H795" s="180" t="str">
        <f t="shared" si="24"/>
        <v/>
      </c>
      <c r="I795" s="179" t="str">
        <f>IF(CADA_PROD!C793="","",IFERROR(IF(H795&lt;=0,"Sem estoque",IF(H795/E795&lt;0.25,"Quase sem estoque",IF(H795/E795&lt;1.2,"Estoque baixo",IF(H795/E795&lt;2,"Estoque moderado","Estoque confortável")))),""))</f>
        <v/>
      </c>
      <c r="J795" s="182" t="str">
        <f>IF(CADA_PROD!C793="","",SUMIFS(MOVI_ENTR!M:M,MOVI_ENTR!D:D,D795,MOVI_ENTR!O:O,$E$5))</f>
        <v/>
      </c>
      <c r="K795" s="183" t="str">
        <f>IF(CADA_PROD!C793="","",IFERROR($J795/SUM($J$8:$J$1008),""))</f>
        <v/>
      </c>
      <c r="L795" s="183" t="str">
        <f>IF(CADA_PROD!C793="","",IFERROR(H795/SUM($H$8:$H$1008),""))</f>
        <v/>
      </c>
      <c r="M795" s="182" t="str">
        <f>IF(CADA_PROD!$C793="","",IFERROR(SUMIFS(MOVI_ENTR!M:M,MOVI_ENTR!D:D,D795,MOVI_ENTR!O:O,$E$5)/SUMIFS(MOVI_ENTR!I:I,MOVI_ENTR!D:D,D795,MOVI_ENTR!O:O,$E$5),0))</f>
        <v/>
      </c>
      <c r="N795" s="184" t="str">
        <f>IF(CADA_PROD!C793="","",G795/E795)</f>
        <v/>
      </c>
    </row>
    <row r="796" spans="2:14" ht="30" customHeight="1">
      <c r="B796" s="21">
        <f t="shared" si="25"/>
        <v>789</v>
      </c>
      <c r="C796" s="178" t="str">
        <f>IF(CADA_PROD!C794="","",CADA_PROD!C794)</f>
        <v/>
      </c>
      <c r="D796" s="179" t="str">
        <f>IF(CADA_PROD!D794="","",CADA_PROD!D794)</f>
        <v/>
      </c>
      <c r="E796" s="180" t="str">
        <f>IF(CADA_PROD!E794="","",CADA_PROD!E794)</f>
        <v/>
      </c>
      <c r="F796" s="180" t="str">
        <f>IF(CADA_PROD!D794="","",SUMIFS(MOVI_ENTR!I:I,MOVI_ENTR!D:D,D796,MOVI_ENTR!O:O,$E$5))</f>
        <v/>
      </c>
      <c r="G796" s="180" t="str">
        <f>IF(CADA_PROD!C794="","",SUMIFS(MOVI_SAID!H:H,MOVI_SAID!D:D,D796,MOVI_SAID!L:L,$E$5))</f>
        <v/>
      </c>
      <c r="H796" s="180" t="str">
        <f t="shared" si="24"/>
        <v/>
      </c>
      <c r="I796" s="179" t="str">
        <f>IF(CADA_PROD!C794="","",IFERROR(IF(H796&lt;=0,"Sem estoque",IF(H796/E796&lt;0.25,"Quase sem estoque",IF(H796/E796&lt;1.2,"Estoque baixo",IF(H796/E796&lt;2,"Estoque moderado","Estoque confortável")))),""))</f>
        <v/>
      </c>
      <c r="J796" s="182" t="str">
        <f>IF(CADA_PROD!C794="","",SUMIFS(MOVI_ENTR!M:M,MOVI_ENTR!D:D,D796,MOVI_ENTR!O:O,$E$5))</f>
        <v/>
      </c>
      <c r="K796" s="183" t="str">
        <f>IF(CADA_PROD!C794="","",IFERROR($J796/SUM($J$8:$J$1008),""))</f>
        <v/>
      </c>
      <c r="L796" s="183" t="str">
        <f>IF(CADA_PROD!C794="","",IFERROR(H796/SUM($H$8:$H$1008),""))</f>
        <v/>
      </c>
      <c r="M796" s="182" t="str">
        <f>IF(CADA_PROD!$C794="","",IFERROR(SUMIFS(MOVI_ENTR!M:M,MOVI_ENTR!D:D,D796,MOVI_ENTR!O:O,$E$5)/SUMIFS(MOVI_ENTR!I:I,MOVI_ENTR!D:D,D796,MOVI_ENTR!O:O,$E$5),0))</f>
        <v/>
      </c>
      <c r="N796" s="184" t="str">
        <f>IF(CADA_PROD!C794="","",G796/E796)</f>
        <v/>
      </c>
    </row>
    <row r="797" spans="2:14" ht="30" customHeight="1">
      <c r="B797" s="21">
        <f t="shared" si="25"/>
        <v>790</v>
      </c>
      <c r="C797" s="178" t="str">
        <f>IF(CADA_PROD!C795="","",CADA_PROD!C795)</f>
        <v/>
      </c>
      <c r="D797" s="179" t="str">
        <f>IF(CADA_PROD!D795="","",CADA_PROD!D795)</f>
        <v/>
      </c>
      <c r="E797" s="180" t="str">
        <f>IF(CADA_PROD!E795="","",CADA_PROD!E795)</f>
        <v/>
      </c>
      <c r="F797" s="180" t="str">
        <f>IF(CADA_PROD!D795="","",SUMIFS(MOVI_ENTR!I:I,MOVI_ENTR!D:D,D797,MOVI_ENTR!O:O,$E$5))</f>
        <v/>
      </c>
      <c r="G797" s="180" t="str">
        <f>IF(CADA_PROD!C795="","",SUMIFS(MOVI_SAID!H:H,MOVI_SAID!D:D,D797,MOVI_SAID!L:L,$E$5))</f>
        <v/>
      </c>
      <c r="H797" s="180" t="str">
        <f t="shared" si="24"/>
        <v/>
      </c>
      <c r="I797" s="179" t="str">
        <f>IF(CADA_PROD!C795="","",IFERROR(IF(H797&lt;=0,"Sem estoque",IF(H797/E797&lt;0.25,"Quase sem estoque",IF(H797/E797&lt;1.2,"Estoque baixo",IF(H797/E797&lt;2,"Estoque moderado","Estoque confortável")))),""))</f>
        <v/>
      </c>
      <c r="J797" s="182" t="str">
        <f>IF(CADA_PROD!C795="","",SUMIFS(MOVI_ENTR!M:M,MOVI_ENTR!D:D,D797,MOVI_ENTR!O:O,$E$5))</f>
        <v/>
      </c>
      <c r="K797" s="183" t="str">
        <f>IF(CADA_PROD!C795="","",IFERROR($J797/SUM($J$8:$J$1008),""))</f>
        <v/>
      </c>
      <c r="L797" s="183" t="str">
        <f>IF(CADA_PROD!C795="","",IFERROR(H797/SUM($H$8:$H$1008),""))</f>
        <v/>
      </c>
      <c r="M797" s="182" t="str">
        <f>IF(CADA_PROD!$C795="","",IFERROR(SUMIFS(MOVI_ENTR!M:M,MOVI_ENTR!D:D,D797,MOVI_ENTR!O:O,$E$5)/SUMIFS(MOVI_ENTR!I:I,MOVI_ENTR!D:D,D797,MOVI_ENTR!O:O,$E$5),0))</f>
        <v/>
      </c>
      <c r="N797" s="184" t="str">
        <f>IF(CADA_PROD!C795="","",G797/E797)</f>
        <v/>
      </c>
    </row>
    <row r="798" spans="2:14" ht="30" customHeight="1">
      <c r="B798" s="21">
        <f t="shared" si="25"/>
        <v>791</v>
      </c>
      <c r="C798" s="178" t="str">
        <f>IF(CADA_PROD!C796="","",CADA_PROD!C796)</f>
        <v/>
      </c>
      <c r="D798" s="179" t="str">
        <f>IF(CADA_PROD!D796="","",CADA_PROD!D796)</f>
        <v/>
      </c>
      <c r="E798" s="180" t="str">
        <f>IF(CADA_PROD!E796="","",CADA_PROD!E796)</f>
        <v/>
      </c>
      <c r="F798" s="180" t="str">
        <f>IF(CADA_PROD!D796="","",SUMIFS(MOVI_ENTR!I:I,MOVI_ENTR!D:D,D798,MOVI_ENTR!O:O,$E$5))</f>
        <v/>
      </c>
      <c r="G798" s="180" t="str">
        <f>IF(CADA_PROD!C796="","",SUMIFS(MOVI_SAID!H:H,MOVI_SAID!D:D,D798,MOVI_SAID!L:L,$E$5))</f>
        <v/>
      </c>
      <c r="H798" s="180" t="str">
        <f t="shared" si="24"/>
        <v/>
      </c>
      <c r="I798" s="179" t="str">
        <f>IF(CADA_PROD!C796="","",IFERROR(IF(H798&lt;=0,"Sem estoque",IF(H798/E798&lt;0.25,"Quase sem estoque",IF(H798/E798&lt;1.2,"Estoque baixo",IF(H798/E798&lt;2,"Estoque moderado","Estoque confortável")))),""))</f>
        <v/>
      </c>
      <c r="J798" s="182" t="str">
        <f>IF(CADA_PROD!C796="","",SUMIFS(MOVI_ENTR!M:M,MOVI_ENTR!D:D,D798,MOVI_ENTR!O:O,$E$5))</f>
        <v/>
      </c>
      <c r="K798" s="183" t="str">
        <f>IF(CADA_PROD!C796="","",IFERROR($J798/SUM($J$8:$J$1008),""))</f>
        <v/>
      </c>
      <c r="L798" s="183" t="str">
        <f>IF(CADA_PROD!C796="","",IFERROR(H798/SUM($H$8:$H$1008),""))</f>
        <v/>
      </c>
      <c r="M798" s="182" t="str">
        <f>IF(CADA_PROD!$C796="","",IFERROR(SUMIFS(MOVI_ENTR!M:M,MOVI_ENTR!D:D,D798,MOVI_ENTR!O:O,$E$5)/SUMIFS(MOVI_ENTR!I:I,MOVI_ENTR!D:D,D798,MOVI_ENTR!O:O,$E$5),0))</f>
        <v/>
      </c>
      <c r="N798" s="184" t="str">
        <f>IF(CADA_PROD!C796="","",G798/E798)</f>
        <v/>
      </c>
    </row>
    <row r="799" spans="2:14" ht="30" customHeight="1">
      <c r="B799" s="21">
        <f t="shared" si="25"/>
        <v>792</v>
      </c>
      <c r="C799" s="178" t="str">
        <f>IF(CADA_PROD!C797="","",CADA_PROD!C797)</f>
        <v/>
      </c>
      <c r="D799" s="179" t="str">
        <f>IF(CADA_PROD!D797="","",CADA_PROD!D797)</f>
        <v/>
      </c>
      <c r="E799" s="180" t="str">
        <f>IF(CADA_PROD!E797="","",CADA_PROD!E797)</f>
        <v/>
      </c>
      <c r="F799" s="180" t="str">
        <f>IF(CADA_PROD!D797="","",SUMIFS(MOVI_ENTR!I:I,MOVI_ENTR!D:D,D799,MOVI_ENTR!O:O,$E$5))</f>
        <v/>
      </c>
      <c r="G799" s="180" t="str">
        <f>IF(CADA_PROD!C797="","",SUMIFS(MOVI_SAID!H:H,MOVI_SAID!D:D,D799,MOVI_SAID!L:L,$E$5))</f>
        <v/>
      </c>
      <c r="H799" s="180" t="str">
        <f t="shared" si="24"/>
        <v/>
      </c>
      <c r="I799" s="179" t="str">
        <f>IF(CADA_PROD!C797="","",IFERROR(IF(H799&lt;=0,"Sem estoque",IF(H799/E799&lt;0.25,"Quase sem estoque",IF(H799/E799&lt;1.2,"Estoque baixo",IF(H799/E799&lt;2,"Estoque moderado","Estoque confortável")))),""))</f>
        <v/>
      </c>
      <c r="J799" s="182" t="str">
        <f>IF(CADA_PROD!C797="","",SUMIFS(MOVI_ENTR!M:M,MOVI_ENTR!D:D,D799,MOVI_ENTR!O:O,$E$5))</f>
        <v/>
      </c>
      <c r="K799" s="183" t="str">
        <f>IF(CADA_PROD!C797="","",IFERROR($J799/SUM($J$8:$J$1008),""))</f>
        <v/>
      </c>
      <c r="L799" s="183" t="str">
        <f>IF(CADA_PROD!C797="","",IFERROR(H799/SUM($H$8:$H$1008),""))</f>
        <v/>
      </c>
      <c r="M799" s="182" t="str">
        <f>IF(CADA_PROD!$C797="","",IFERROR(SUMIFS(MOVI_ENTR!M:M,MOVI_ENTR!D:D,D799,MOVI_ENTR!O:O,$E$5)/SUMIFS(MOVI_ENTR!I:I,MOVI_ENTR!D:D,D799,MOVI_ENTR!O:O,$E$5),0))</f>
        <v/>
      </c>
      <c r="N799" s="184" t="str">
        <f>IF(CADA_PROD!C797="","",G799/E799)</f>
        <v/>
      </c>
    </row>
    <row r="800" spans="2:14" ht="30" customHeight="1">
      <c r="B800" s="21">
        <f t="shared" si="25"/>
        <v>793</v>
      </c>
      <c r="C800" s="178" t="str">
        <f>IF(CADA_PROD!C798="","",CADA_PROD!C798)</f>
        <v/>
      </c>
      <c r="D800" s="179" t="str">
        <f>IF(CADA_PROD!D798="","",CADA_PROD!D798)</f>
        <v/>
      </c>
      <c r="E800" s="180" t="str">
        <f>IF(CADA_PROD!E798="","",CADA_PROD!E798)</f>
        <v/>
      </c>
      <c r="F800" s="180" t="str">
        <f>IF(CADA_PROD!D798="","",SUMIFS(MOVI_ENTR!I:I,MOVI_ENTR!D:D,D800,MOVI_ENTR!O:O,$E$5))</f>
        <v/>
      </c>
      <c r="G800" s="180" t="str">
        <f>IF(CADA_PROD!C798="","",SUMIFS(MOVI_SAID!H:H,MOVI_SAID!D:D,D800,MOVI_SAID!L:L,$E$5))</f>
        <v/>
      </c>
      <c r="H800" s="180" t="str">
        <f t="shared" si="24"/>
        <v/>
      </c>
      <c r="I800" s="179" t="str">
        <f>IF(CADA_PROD!C798="","",IFERROR(IF(H800&lt;=0,"Sem estoque",IF(H800/E800&lt;0.25,"Quase sem estoque",IF(H800/E800&lt;1.2,"Estoque baixo",IF(H800/E800&lt;2,"Estoque moderado","Estoque confortável")))),""))</f>
        <v/>
      </c>
      <c r="J800" s="182" t="str">
        <f>IF(CADA_PROD!C798="","",SUMIFS(MOVI_ENTR!M:M,MOVI_ENTR!D:D,D800,MOVI_ENTR!O:O,$E$5))</f>
        <v/>
      </c>
      <c r="K800" s="183" t="str">
        <f>IF(CADA_PROD!C798="","",IFERROR($J800/SUM($J$8:$J$1008),""))</f>
        <v/>
      </c>
      <c r="L800" s="183" t="str">
        <f>IF(CADA_PROD!C798="","",IFERROR(H800/SUM($H$8:$H$1008),""))</f>
        <v/>
      </c>
      <c r="M800" s="182" t="str">
        <f>IF(CADA_PROD!$C798="","",IFERROR(SUMIFS(MOVI_ENTR!M:M,MOVI_ENTR!D:D,D800,MOVI_ENTR!O:O,$E$5)/SUMIFS(MOVI_ENTR!I:I,MOVI_ENTR!D:D,D800,MOVI_ENTR!O:O,$E$5),0))</f>
        <v/>
      </c>
      <c r="N800" s="184" t="str">
        <f>IF(CADA_PROD!C798="","",G800/E800)</f>
        <v/>
      </c>
    </row>
    <row r="801" spans="2:14" ht="30" customHeight="1">
      <c r="B801" s="21">
        <f t="shared" si="25"/>
        <v>794</v>
      </c>
      <c r="C801" s="178" t="str">
        <f>IF(CADA_PROD!C799="","",CADA_PROD!C799)</f>
        <v/>
      </c>
      <c r="D801" s="179" t="str">
        <f>IF(CADA_PROD!D799="","",CADA_PROD!D799)</f>
        <v/>
      </c>
      <c r="E801" s="180" t="str">
        <f>IF(CADA_PROD!E799="","",CADA_PROD!E799)</f>
        <v/>
      </c>
      <c r="F801" s="180" t="str">
        <f>IF(CADA_PROD!D799="","",SUMIFS(MOVI_ENTR!I:I,MOVI_ENTR!D:D,D801,MOVI_ENTR!O:O,$E$5))</f>
        <v/>
      </c>
      <c r="G801" s="180" t="str">
        <f>IF(CADA_PROD!C799="","",SUMIFS(MOVI_SAID!H:H,MOVI_SAID!D:D,D801,MOVI_SAID!L:L,$E$5))</f>
        <v/>
      </c>
      <c r="H801" s="180" t="str">
        <f t="shared" si="24"/>
        <v/>
      </c>
      <c r="I801" s="179" t="str">
        <f>IF(CADA_PROD!C799="","",IFERROR(IF(H801&lt;=0,"Sem estoque",IF(H801/E801&lt;0.25,"Quase sem estoque",IF(H801/E801&lt;1.2,"Estoque baixo",IF(H801/E801&lt;2,"Estoque moderado","Estoque confortável")))),""))</f>
        <v/>
      </c>
      <c r="J801" s="182" t="str">
        <f>IF(CADA_PROD!C799="","",SUMIFS(MOVI_ENTR!M:M,MOVI_ENTR!D:D,D801,MOVI_ENTR!O:O,$E$5))</f>
        <v/>
      </c>
      <c r="K801" s="183" t="str">
        <f>IF(CADA_PROD!C799="","",IFERROR($J801/SUM($J$8:$J$1008),""))</f>
        <v/>
      </c>
      <c r="L801" s="183" t="str">
        <f>IF(CADA_PROD!C799="","",IFERROR(H801/SUM($H$8:$H$1008),""))</f>
        <v/>
      </c>
      <c r="M801" s="182" t="str">
        <f>IF(CADA_PROD!$C799="","",IFERROR(SUMIFS(MOVI_ENTR!M:M,MOVI_ENTR!D:D,D801,MOVI_ENTR!O:O,$E$5)/SUMIFS(MOVI_ENTR!I:I,MOVI_ENTR!D:D,D801,MOVI_ENTR!O:O,$E$5),0))</f>
        <v/>
      </c>
      <c r="N801" s="184" t="str">
        <f>IF(CADA_PROD!C799="","",G801/E801)</f>
        <v/>
      </c>
    </row>
    <row r="802" spans="2:14" ht="30" customHeight="1">
      <c r="B802" s="21">
        <f t="shared" si="25"/>
        <v>795</v>
      </c>
      <c r="C802" s="178" t="str">
        <f>IF(CADA_PROD!C800="","",CADA_PROD!C800)</f>
        <v/>
      </c>
      <c r="D802" s="179" t="str">
        <f>IF(CADA_PROD!D800="","",CADA_PROD!D800)</f>
        <v/>
      </c>
      <c r="E802" s="180" t="str">
        <f>IF(CADA_PROD!E800="","",CADA_PROD!E800)</f>
        <v/>
      </c>
      <c r="F802" s="180" t="str">
        <f>IF(CADA_PROD!D800="","",SUMIFS(MOVI_ENTR!I:I,MOVI_ENTR!D:D,D802,MOVI_ENTR!O:O,$E$5))</f>
        <v/>
      </c>
      <c r="G802" s="180" t="str">
        <f>IF(CADA_PROD!C800="","",SUMIFS(MOVI_SAID!H:H,MOVI_SAID!D:D,D802,MOVI_SAID!L:L,$E$5))</f>
        <v/>
      </c>
      <c r="H802" s="180" t="str">
        <f t="shared" si="24"/>
        <v/>
      </c>
      <c r="I802" s="179" t="str">
        <f>IF(CADA_PROD!C800="","",IFERROR(IF(H802&lt;=0,"Sem estoque",IF(H802/E802&lt;0.25,"Quase sem estoque",IF(H802/E802&lt;1.2,"Estoque baixo",IF(H802/E802&lt;2,"Estoque moderado","Estoque confortável")))),""))</f>
        <v/>
      </c>
      <c r="J802" s="182" t="str">
        <f>IF(CADA_PROD!C800="","",SUMIFS(MOVI_ENTR!M:M,MOVI_ENTR!D:D,D802,MOVI_ENTR!O:O,$E$5))</f>
        <v/>
      </c>
      <c r="K802" s="183" t="str">
        <f>IF(CADA_PROD!C800="","",IFERROR($J802/SUM($J$8:$J$1008),""))</f>
        <v/>
      </c>
      <c r="L802" s="183" t="str">
        <f>IF(CADA_PROD!C800="","",IFERROR(H802/SUM($H$8:$H$1008),""))</f>
        <v/>
      </c>
      <c r="M802" s="182" t="str">
        <f>IF(CADA_PROD!$C800="","",IFERROR(SUMIFS(MOVI_ENTR!M:M,MOVI_ENTR!D:D,D802,MOVI_ENTR!O:O,$E$5)/SUMIFS(MOVI_ENTR!I:I,MOVI_ENTR!D:D,D802,MOVI_ENTR!O:O,$E$5),0))</f>
        <v/>
      </c>
      <c r="N802" s="184" t="str">
        <f>IF(CADA_PROD!C800="","",G802/E802)</f>
        <v/>
      </c>
    </row>
    <row r="803" spans="2:14" ht="30" customHeight="1">
      <c r="B803" s="21">
        <f t="shared" si="25"/>
        <v>796</v>
      </c>
      <c r="C803" s="178" t="str">
        <f>IF(CADA_PROD!C801="","",CADA_PROD!C801)</f>
        <v/>
      </c>
      <c r="D803" s="179" t="str">
        <f>IF(CADA_PROD!D801="","",CADA_PROD!D801)</f>
        <v/>
      </c>
      <c r="E803" s="180" t="str">
        <f>IF(CADA_PROD!E801="","",CADA_PROD!E801)</f>
        <v/>
      </c>
      <c r="F803" s="180" t="str">
        <f>IF(CADA_PROD!D801="","",SUMIFS(MOVI_ENTR!I:I,MOVI_ENTR!D:D,D803,MOVI_ENTR!O:O,$E$5))</f>
        <v/>
      </c>
      <c r="G803" s="180" t="str">
        <f>IF(CADA_PROD!C801="","",SUMIFS(MOVI_SAID!H:H,MOVI_SAID!D:D,D803,MOVI_SAID!L:L,$E$5))</f>
        <v/>
      </c>
      <c r="H803" s="180" t="str">
        <f t="shared" si="24"/>
        <v/>
      </c>
      <c r="I803" s="179" t="str">
        <f>IF(CADA_PROD!C801="","",IFERROR(IF(H803&lt;=0,"Sem estoque",IF(H803/E803&lt;0.25,"Quase sem estoque",IF(H803/E803&lt;1.2,"Estoque baixo",IF(H803/E803&lt;2,"Estoque moderado","Estoque confortável")))),""))</f>
        <v/>
      </c>
      <c r="J803" s="182" t="str">
        <f>IF(CADA_PROD!C801="","",SUMIFS(MOVI_ENTR!M:M,MOVI_ENTR!D:D,D803,MOVI_ENTR!O:O,$E$5))</f>
        <v/>
      </c>
      <c r="K803" s="183" t="str">
        <f>IF(CADA_PROD!C801="","",IFERROR($J803/SUM($J$8:$J$1008),""))</f>
        <v/>
      </c>
      <c r="L803" s="183" t="str">
        <f>IF(CADA_PROD!C801="","",IFERROR(H803/SUM($H$8:$H$1008),""))</f>
        <v/>
      </c>
      <c r="M803" s="182" t="str">
        <f>IF(CADA_PROD!$C801="","",IFERROR(SUMIFS(MOVI_ENTR!M:M,MOVI_ENTR!D:D,D803,MOVI_ENTR!O:O,$E$5)/SUMIFS(MOVI_ENTR!I:I,MOVI_ENTR!D:D,D803,MOVI_ENTR!O:O,$E$5),0))</f>
        <v/>
      </c>
      <c r="N803" s="184" t="str">
        <f>IF(CADA_PROD!C801="","",G803/E803)</f>
        <v/>
      </c>
    </row>
    <row r="804" spans="2:14" ht="30" customHeight="1">
      <c r="B804" s="21">
        <f t="shared" si="25"/>
        <v>797</v>
      </c>
      <c r="C804" s="178" t="str">
        <f>IF(CADA_PROD!C802="","",CADA_PROD!C802)</f>
        <v/>
      </c>
      <c r="D804" s="179" t="str">
        <f>IF(CADA_PROD!D802="","",CADA_PROD!D802)</f>
        <v/>
      </c>
      <c r="E804" s="180" t="str">
        <f>IF(CADA_PROD!E802="","",CADA_PROD!E802)</f>
        <v/>
      </c>
      <c r="F804" s="180" t="str">
        <f>IF(CADA_PROD!D802="","",SUMIFS(MOVI_ENTR!I:I,MOVI_ENTR!D:D,D804,MOVI_ENTR!O:O,$E$5))</f>
        <v/>
      </c>
      <c r="G804" s="180" t="str">
        <f>IF(CADA_PROD!C802="","",SUMIFS(MOVI_SAID!H:H,MOVI_SAID!D:D,D804,MOVI_SAID!L:L,$E$5))</f>
        <v/>
      </c>
      <c r="H804" s="180" t="str">
        <f t="shared" si="24"/>
        <v/>
      </c>
      <c r="I804" s="179" t="str">
        <f>IF(CADA_PROD!C802="","",IFERROR(IF(H804&lt;=0,"Sem estoque",IF(H804/E804&lt;0.25,"Quase sem estoque",IF(H804/E804&lt;1.2,"Estoque baixo",IF(H804/E804&lt;2,"Estoque moderado","Estoque confortável")))),""))</f>
        <v/>
      </c>
      <c r="J804" s="182" t="str">
        <f>IF(CADA_PROD!C802="","",SUMIFS(MOVI_ENTR!M:M,MOVI_ENTR!D:D,D804,MOVI_ENTR!O:O,$E$5))</f>
        <v/>
      </c>
      <c r="K804" s="183" t="str">
        <f>IF(CADA_PROD!C802="","",IFERROR($J804/SUM($J$8:$J$1008),""))</f>
        <v/>
      </c>
      <c r="L804" s="183" t="str">
        <f>IF(CADA_PROD!C802="","",IFERROR(H804/SUM($H$8:$H$1008),""))</f>
        <v/>
      </c>
      <c r="M804" s="182" t="str">
        <f>IF(CADA_PROD!$C802="","",IFERROR(SUMIFS(MOVI_ENTR!M:M,MOVI_ENTR!D:D,D804,MOVI_ENTR!O:O,$E$5)/SUMIFS(MOVI_ENTR!I:I,MOVI_ENTR!D:D,D804,MOVI_ENTR!O:O,$E$5),0))</f>
        <v/>
      </c>
      <c r="N804" s="184" t="str">
        <f>IF(CADA_PROD!C802="","",G804/E804)</f>
        <v/>
      </c>
    </row>
    <row r="805" spans="2:14" ht="30" customHeight="1">
      <c r="B805" s="21">
        <f t="shared" si="25"/>
        <v>798</v>
      </c>
      <c r="C805" s="178" t="str">
        <f>IF(CADA_PROD!C803="","",CADA_PROD!C803)</f>
        <v/>
      </c>
      <c r="D805" s="179" t="str">
        <f>IF(CADA_PROD!D803="","",CADA_PROD!D803)</f>
        <v/>
      </c>
      <c r="E805" s="180" t="str">
        <f>IF(CADA_PROD!E803="","",CADA_PROD!E803)</f>
        <v/>
      </c>
      <c r="F805" s="180" t="str">
        <f>IF(CADA_PROD!D803="","",SUMIFS(MOVI_ENTR!I:I,MOVI_ENTR!D:D,D805,MOVI_ENTR!O:O,$E$5))</f>
        <v/>
      </c>
      <c r="G805" s="180" t="str">
        <f>IF(CADA_PROD!C803="","",SUMIFS(MOVI_SAID!H:H,MOVI_SAID!D:D,D805,MOVI_SAID!L:L,$E$5))</f>
        <v/>
      </c>
      <c r="H805" s="180" t="str">
        <f t="shared" si="24"/>
        <v/>
      </c>
      <c r="I805" s="179" t="str">
        <f>IF(CADA_PROD!C803="","",IFERROR(IF(H805&lt;=0,"Sem estoque",IF(H805/E805&lt;0.25,"Quase sem estoque",IF(H805/E805&lt;1.2,"Estoque baixo",IF(H805/E805&lt;2,"Estoque moderado","Estoque confortável")))),""))</f>
        <v/>
      </c>
      <c r="J805" s="182" t="str">
        <f>IF(CADA_PROD!C803="","",SUMIFS(MOVI_ENTR!M:M,MOVI_ENTR!D:D,D805,MOVI_ENTR!O:O,$E$5))</f>
        <v/>
      </c>
      <c r="K805" s="183" t="str">
        <f>IF(CADA_PROD!C803="","",IFERROR($J805/SUM($J$8:$J$1008),""))</f>
        <v/>
      </c>
      <c r="L805" s="183" t="str">
        <f>IF(CADA_PROD!C803="","",IFERROR(H805/SUM($H$8:$H$1008),""))</f>
        <v/>
      </c>
      <c r="M805" s="182" t="str">
        <f>IF(CADA_PROD!$C803="","",IFERROR(SUMIFS(MOVI_ENTR!M:M,MOVI_ENTR!D:D,D805,MOVI_ENTR!O:O,$E$5)/SUMIFS(MOVI_ENTR!I:I,MOVI_ENTR!D:D,D805,MOVI_ENTR!O:O,$E$5),0))</f>
        <v/>
      </c>
      <c r="N805" s="184" t="str">
        <f>IF(CADA_PROD!C803="","",G805/E805)</f>
        <v/>
      </c>
    </row>
    <row r="806" spans="2:14" ht="30" customHeight="1">
      <c r="B806" s="21">
        <f t="shared" si="25"/>
        <v>799</v>
      </c>
      <c r="C806" s="178" t="str">
        <f>IF(CADA_PROD!C804="","",CADA_PROD!C804)</f>
        <v/>
      </c>
      <c r="D806" s="179" t="str">
        <f>IF(CADA_PROD!D804="","",CADA_PROD!D804)</f>
        <v/>
      </c>
      <c r="E806" s="180" t="str">
        <f>IF(CADA_PROD!E804="","",CADA_PROD!E804)</f>
        <v/>
      </c>
      <c r="F806" s="180" t="str">
        <f>IF(CADA_PROD!D804="","",SUMIFS(MOVI_ENTR!I:I,MOVI_ENTR!D:D,D806,MOVI_ENTR!O:O,$E$5))</f>
        <v/>
      </c>
      <c r="G806" s="180" t="str">
        <f>IF(CADA_PROD!C804="","",SUMIFS(MOVI_SAID!H:H,MOVI_SAID!D:D,D806,MOVI_SAID!L:L,$E$5))</f>
        <v/>
      </c>
      <c r="H806" s="180" t="str">
        <f t="shared" si="24"/>
        <v/>
      </c>
      <c r="I806" s="179" t="str">
        <f>IF(CADA_PROD!C804="","",IFERROR(IF(H806&lt;=0,"Sem estoque",IF(H806/E806&lt;0.25,"Quase sem estoque",IF(H806/E806&lt;1.2,"Estoque baixo",IF(H806/E806&lt;2,"Estoque moderado","Estoque confortável")))),""))</f>
        <v/>
      </c>
      <c r="J806" s="182" t="str">
        <f>IF(CADA_PROD!C804="","",SUMIFS(MOVI_ENTR!M:M,MOVI_ENTR!D:D,D806,MOVI_ENTR!O:O,$E$5))</f>
        <v/>
      </c>
      <c r="K806" s="183" t="str">
        <f>IF(CADA_PROD!C804="","",IFERROR($J806/SUM($J$8:$J$1008),""))</f>
        <v/>
      </c>
      <c r="L806" s="183" t="str">
        <f>IF(CADA_PROD!C804="","",IFERROR(H806/SUM($H$8:$H$1008),""))</f>
        <v/>
      </c>
      <c r="M806" s="182" t="str">
        <f>IF(CADA_PROD!$C804="","",IFERROR(SUMIFS(MOVI_ENTR!M:M,MOVI_ENTR!D:D,D806,MOVI_ENTR!O:O,$E$5)/SUMIFS(MOVI_ENTR!I:I,MOVI_ENTR!D:D,D806,MOVI_ENTR!O:O,$E$5),0))</f>
        <v/>
      </c>
      <c r="N806" s="184" t="str">
        <f>IF(CADA_PROD!C804="","",G806/E806)</f>
        <v/>
      </c>
    </row>
    <row r="807" spans="2:14" ht="30" customHeight="1">
      <c r="B807" s="21">
        <f t="shared" si="25"/>
        <v>800</v>
      </c>
      <c r="C807" s="178" t="str">
        <f>IF(CADA_PROD!C805="","",CADA_PROD!C805)</f>
        <v/>
      </c>
      <c r="D807" s="179" t="str">
        <f>IF(CADA_PROD!D805="","",CADA_PROD!D805)</f>
        <v/>
      </c>
      <c r="E807" s="180" t="str">
        <f>IF(CADA_PROD!E805="","",CADA_PROD!E805)</f>
        <v/>
      </c>
      <c r="F807" s="180" t="str">
        <f>IF(CADA_PROD!D805="","",SUMIFS(MOVI_ENTR!I:I,MOVI_ENTR!D:D,D807,MOVI_ENTR!O:O,$E$5))</f>
        <v/>
      </c>
      <c r="G807" s="180" t="str">
        <f>IF(CADA_PROD!C805="","",SUMIFS(MOVI_SAID!H:H,MOVI_SAID!D:D,D807,MOVI_SAID!L:L,$E$5))</f>
        <v/>
      </c>
      <c r="H807" s="180" t="str">
        <f t="shared" si="24"/>
        <v/>
      </c>
      <c r="I807" s="179" t="str">
        <f>IF(CADA_PROD!C805="","",IFERROR(IF(H807&lt;=0,"Sem estoque",IF(H807/E807&lt;0.25,"Quase sem estoque",IF(H807/E807&lt;1.2,"Estoque baixo",IF(H807/E807&lt;2,"Estoque moderado","Estoque confortável")))),""))</f>
        <v/>
      </c>
      <c r="J807" s="182" t="str">
        <f>IF(CADA_PROD!C805="","",SUMIFS(MOVI_ENTR!M:M,MOVI_ENTR!D:D,D807,MOVI_ENTR!O:O,$E$5))</f>
        <v/>
      </c>
      <c r="K807" s="183" t="str">
        <f>IF(CADA_PROD!C805="","",IFERROR($J807/SUM($J$8:$J$1008),""))</f>
        <v/>
      </c>
      <c r="L807" s="183" t="str">
        <f>IF(CADA_PROD!C805="","",IFERROR(H807/SUM($H$8:$H$1008),""))</f>
        <v/>
      </c>
      <c r="M807" s="182" t="str">
        <f>IF(CADA_PROD!$C805="","",IFERROR(SUMIFS(MOVI_ENTR!M:M,MOVI_ENTR!D:D,D807,MOVI_ENTR!O:O,$E$5)/SUMIFS(MOVI_ENTR!I:I,MOVI_ENTR!D:D,D807,MOVI_ENTR!O:O,$E$5),0))</f>
        <v/>
      </c>
      <c r="N807" s="184" t="str">
        <f>IF(CADA_PROD!C805="","",G807/E807)</f>
        <v/>
      </c>
    </row>
    <row r="808" spans="2:14" ht="30" customHeight="1">
      <c r="B808" s="21">
        <f t="shared" si="25"/>
        <v>801</v>
      </c>
      <c r="C808" s="178" t="str">
        <f>IF(CADA_PROD!C806="","",CADA_PROD!C806)</f>
        <v/>
      </c>
      <c r="D808" s="179" t="str">
        <f>IF(CADA_PROD!D806="","",CADA_PROD!D806)</f>
        <v/>
      </c>
      <c r="E808" s="180" t="str">
        <f>IF(CADA_PROD!E806="","",CADA_PROD!E806)</f>
        <v/>
      </c>
      <c r="F808" s="180" t="str">
        <f>IF(CADA_PROD!D806="","",SUMIFS(MOVI_ENTR!I:I,MOVI_ENTR!D:D,D808,MOVI_ENTR!O:O,$E$5))</f>
        <v/>
      </c>
      <c r="G808" s="180" t="str">
        <f>IF(CADA_PROD!C806="","",SUMIFS(MOVI_SAID!H:H,MOVI_SAID!D:D,D808,MOVI_SAID!L:L,$E$5))</f>
        <v/>
      </c>
      <c r="H808" s="180" t="str">
        <f t="shared" si="24"/>
        <v/>
      </c>
      <c r="I808" s="179" t="str">
        <f>IF(CADA_PROD!C806="","",IFERROR(IF(H808&lt;=0,"Sem estoque",IF(H808/E808&lt;0.25,"Quase sem estoque",IF(H808/E808&lt;1.2,"Estoque baixo",IF(H808/E808&lt;2,"Estoque moderado","Estoque confortável")))),""))</f>
        <v/>
      </c>
      <c r="J808" s="182" t="str">
        <f>IF(CADA_PROD!C806="","",SUMIFS(MOVI_ENTR!M:M,MOVI_ENTR!D:D,D808,MOVI_ENTR!O:O,$E$5))</f>
        <v/>
      </c>
      <c r="K808" s="183" t="str">
        <f>IF(CADA_PROD!C806="","",IFERROR($J808/SUM($J$8:$J$1008),""))</f>
        <v/>
      </c>
      <c r="L808" s="183" t="str">
        <f>IF(CADA_PROD!C806="","",IFERROR(H808/SUM($H$8:$H$1008),""))</f>
        <v/>
      </c>
      <c r="M808" s="182" t="str">
        <f>IF(CADA_PROD!$C806="","",IFERROR(SUMIFS(MOVI_ENTR!M:M,MOVI_ENTR!D:D,D808,MOVI_ENTR!O:O,$E$5)/SUMIFS(MOVI_ENTR!I:I,MOVI_ENTR!D:D,D808,MOVI_ENTR!O:O,$E$5),0))</f>
        <v/>
      </c>
      <c r="N808" s="184" t="str">
        <f>IF(CADA_PROD!C806="","",G808/E808)</f>
        <v/>
      </c>
    </row>
    <row r="809" spans="2:14" ht="30" customHeight="1">
      <c r="B809" s="21">
        <f t="shared" si="25"/>
        <v>802</v>
      </c>
      <c r="C809" s="178" t="str">
        <f>IF(CADA_PROD!C807="","",CADA_PROD!C807)</f>
        <v/>
      </c>
      <c r="D809" s="179" t="str">
        <f>IF(CADA_PROD!D807="","",CADA_PROD!D807)</f>
        <v/>
      </c>
      <c r="E809" s="180" t="str">
        <f>IF(CADA_PROD!E807="","",CADA_PROD!E807)</f>
        <v/>
      </c>
      <c r="F809" s="180" t="str">
        <f>IF(CADA_PROD!D807="","",SUMIFS(MOVI_ENTR!I:I,MOVI_ENTR!D:D,D809,MOVI_ENTR!O:O,$E$5))</f>
        <v/>
      </c>
      <c r="G809" s="180" t="str">
        <f>IF(CADA_PROD!C807="","",SUMIFS(MOVI_SAID!H:H,MOVI_SAID!D:D,D809,MOVI_SAID!L:L,$E$5))</f>
        <v/>
      </c>
      <c r="H809" s="180" t="str">
        <f t="shared" si="24"/>
        <v/>
      </c>
      <c r="I809" s="179" t="str">
        <f>IF(CADA_PROD!C807="","",IFERROR(IF(H809&lt;=0,"Sem estoque",IF(H809/E809&lt;0.25,"Quase sem estoque",IF(H809/E809&lt;1.2,"Estoque baixo",IF(H809/E809&lt;2,"Estoque moderado","Estoque confortável")))),""))</f>
        <v/>
      </c>
      <c r="J809" s="182" t="str">
        <f>IF(CADA_PROD!C807="","",SUMIFS(MOVI_ENTR!M:M,MOVI_ENTR!D:D,D809,MOVI_ENTR!O:O,$E$5))</f>
        <v/>
      </c>
      <c r="K809" s="183" t="str">
        <f>IF(CADA_PROD!C807="","",IFERROR($J809/SUM($J$8:$J$1008),""))</f>
        <v/>
      </c>
      <c r="L809" s="183" t="str">
        <f>IF(CADA_PROD!C807="","",IFERROR(H809/SUM($H$8:$H$1008),""))</f>
        <v/>
      </c>
      <c r="M809" s="182" t="str">
        <f>IF(CADA_PROD!$C807="","",IFERROR(SUMIFS(MOVI_ENTR!M:M,MOVI_ENTR!D:D,D809,MOVI_ENTR!O:O,$E$5)/SUMIFS(MOVI_ENTR!I:I,MOVI_ENTR!D:D,D809,MOVI_ENTR!O:O,$E$5),0))</f>
        <v/>
      </c>
      <c r="N809" s="184" t="str">
        <f>IF(CADA_PROD!C807="","",G809/E809)</f>
        <v/>
      </c>
    </row>
    <row r="810" spans="2:14" ht="30" customHeight="1">
      <c r="B810" s="21">
        <f t="shared" si="25"/>
        <v>803</v>
      </c>
      <c r="C810" s="178" t="str">
        <f>IF(CADA_PROD!C808="","",CADA_PROD!C808)</f>
        <v/>
      </c>
      <c r="D810" s="179" t="str">
        <f>IF(CADA_PROD!D808="","",CADA_PROD!D808)</f>
        <v/>
      </c>
      <c r="E810" s="180" t="str">
        <f>IF(CADA_PROD!E808="","",CADA_PROD!E808)</f>
        <v/>
      </c>
      <c r="F810" s="180" t="str">
        <f>IF(CADA_PROD!D808="","",SUMIFS(MOVI_ENTR!I:I,MOVI_ENTR!D:D,D810,MOVI_ENTR!O:O,$E$5))</f>
        <v/>
      </c>
      <c r="G810" s="180" t="str">
        <f>IF(CADA_PROD!C808="","",SUMIFS(MOVI_SAID!H:H,MOVI_SAID!D:D,D810,MOVI_SAID!L:L,$E$5))</f>
        <v/>
      </c>
      <c r="H810" s="180" t="str">
        <f t="shared" si="24"/>
        <v/>
      </c>
      <c r="I810" s="179" t="str">
        <f>IF(CADA_PROD!C808="","",IFERROR(IF(H810&lt;=0,"Sem estoque",IF(H810/E810&lt;0.25,"Quase sem estoque",IF(H810/E810&lt;1.2,"Estoque baixo",IF(H810/E810&lt;2,"Estoque moderado","Estoque confortável")))),""))</f>
        <v/>
      </c>
      <c r="J810" s="182" t="str">
        <f>IF(CADA_PROD!C808="","",SUMIFS(MOVI_ENTR!M:M,MOVI_ENTR!D:D,D810,MOVI_ENTR!O:O,$E$5))</f>
        <v/>
      </c>
      <c r="K810" s="183" t="str">
        <f>IF(CADA_PROD!C808="","",IFERROR($J810/SUM($J$8:$J$1008),""))</f>
        <v/>
      </c>
      <c r="L810" s="183" t="str">
        <f>IF(CADA_PROD!C808="","",IFERROR(H810/SUM($H$8:$H$1008),""))</f>
        <v/>
      </c>
      <c r="M810" s="182" t="str">
        <f>IF(CADA_PROD!$C808="","",IFERROR(SUMIFS(MOVI_ENTR!M:M,MOVI_ENTR!D:D,D810,MOVI_ENTR!O:O,$E$5)/SUMIFS(MOVI_ENTR!I:I,MOVI_ENTR!D:D,D810,MOVI_ENTR!O:O,$E$5),0))</f>
        <v/>
      </c>
      <c r="N810" s="184" t="str">
        <f>IF(CADA_PROD!C808="","",G810/E810)</f>
        <v/>
      </c>
    </row>
    <row r="811" spans="2:14" ht="30" customHeight="1">
      <c r="B811" s="21">
        <f t="shared" si="25"/>
        <v>804</v>
      </c>
      <c r="C811" s="99" t="str">
        <f>IF(CADA_PROD!C809="","",CADA_PROD!C809)</f>
        <v/>
      </c>
      <c r="D811" s="100" t="str">
        <f>IF(CADA_PROD!D809="","",CADA_PROD!D809)</f>
        <v/>
      </c>
      <c r="E811" s="101" t="str">
        <f>IF(CADA_PROD!E809="","",CADA_PROD!E809)</f>
        <v/>
      </c>
      <c r="F811" s="101" t="str">
        <f>IF(CADA_PROD!D809="","",SUMIFS(MOVI_ENTR!I:I,MOVI_ENTR!D:D,D811,MOVI_ENTR!O:O,$E$5))</f>
        <v/>
      </c>
      <c r="G811" s="101" t="str">
        <f>IF(CADA_PROD!C809="","",SUMIFS(MOVI_SAID!H:H,MOVI_SAID!D:D,D811,MOVI_SAID!L:L,$E$5))</f>
        <v/>
      </c>
      <c r="H811" s="101" t="str">
        <f t="shared" si="24"/>
        <v/>
      </c>
      <c r="I811" s="100" t="str">
        <f>IF(CADA_PROD!C809="","",IFERROR(IF(H811&lt;=0,"Sem estoque",IF(H811/E811&lt;0.25,"Quase sem estoque",IF(H811/E811&lt;1.2,"Estoque baixo",IF(H811/E811&lt;2,"Estoque moderado","Estoque confortável")))),""))</f>
        <v/>
      </c>
      <c r="J811" s="102" t="str">
        <f>IF(CADA_PROD!C809="","",SUMIFS(MOVI_ENTR!M:M,MOVI_ENTR!D:D,D811,MOVI_ENTR!O:O,$E$5))</f>
        <v/>
      </c>
      <c r="K811" s="103" t="str">
        <f>IF(CADA_PROD!C809="","",IFERROR($J811/SUM($J$8:$J$1008),""))</f>
        <v/>
      </c>
      <c r="L811" s="103" t="str">
        <f>IF(CADA_PROD!C809="","",IFERROR(H811/SUM($H$8:$H$1008),""))</f>
        <v/>
      </c>
      <c r="M811" s="102" t="str">
        <f>IF(CADA_PROD!$C809="","",IFERROR(SUMIFS(MOVI_ENTR!M:M,MOVI_ENTR!D:D,D811,MOVI_ENTR!O:O,$E$5)/SUMIFS(MOVI_ENTR!I:I,MOVI_ENTR!D:D,D811,MOVI_ENTR!O:O,$E$5),0))</f>
        <v/>
      </c>
      <c r="N811" s="104" t="str">
        <f>IF(CADA_PROD!C809="","",G811/E811)</f>
        <v/>
      </c>
    </row>
    <row r="812" spans="2:14" ht="30" customHeight="1">
      <c r="B812" s="21">
        <f t="shared" si="25"/>
        <v>805</v>
      </c>
      <c r="C812" s="99" t="str">
        <f>IF(CADA_PROD!C810="","",CADA_PROD!C810)</f>
        <v/>
      </c>
      <c r="D812" s="100" t="str">
        <f>IF(CADA_PROD!D810="","",CADA_PROD!D810)</f>
        <v/>
      </c>
      <c r="E812" s="101" t="str">
        <f>IF(CADA_PROD!E810="","",CADA_PROD!E810)</f>
        <v/>
      </c>
      <c r="F812" s="101" t="str">
        <f>IF(CADA_PROD!D810="","",SUMIFS(MOVI_ENTR!I:I,MOVI_ENTR!D:D,D812,MOVI_ENTR!O:O,$E$5))</f>
        <v/>
      </c>
      <c r="G812" s="101" t="str">
        <f>IF(CADA_PROD!C810="","",SUMIFS(MOVI_SAID!H:H,MOVI_SAID!D:D,D812,MOVI_SAID!L:L,$E$5))</f>
        <v/>
      </c>
      <c r="H812" s="101" t="str">
        <f t="shared" si="24"/>
        <v/>
      </c>
      <c r="I812" s="100" t="str">
        <f>IF(CADA_PROD!C810="","",IFERROR(IF(H812&lt;=0,"Sem estoque",IF(H812/E812&lt;0.25,"Quase sem estoque",IF(H812/E812&lt;1.2,"Estoque baixo",IF(H812/E812&lt;2,"Estoque moderado","Estoque confortável")))),""))</f>
        <v/>
      </c>
      <c r="J812" s="102" t="str">
        <f>IF(CADA_PROD!C810="","",SUMIFS(MOVI_ENTR!M:M,MOVI_ENTR!D:D,D812,MOVI_ENTR!O:O,$E$5))</f>
        <v/>
      </c>
      <c r="K812" s="103" t="str">
        <f>IF(CADA_PROD!C810="","",IFERROR($J812/SUM($J$8:$J$1008),""))</f>
        <v/>
      </c>
      <c r="L812" s="103" t="str">
        <f>IF(CADA_PROD!C810="","",IFERROR(H812/SUM($H$8:$H$1008),""))</f>
        <v/>
      </c>
      <c r="M812" s="102" t="str">
        <f>IF(CADA_PROD!$C810="","",IFERROR(SUMIFS(MOVI_ENTR!M:M,MOVI_ENTR!D:D,D812,MOVI_ENTR!O:O,$E$5)/SUMIFS(MOVI_ENTR!I:I,MOVI_ENTR!D:D,D812,MOVI_ENTR!O:O,$E$5),0))</f>
        <v/>
      </c>
      <c r="N812" s="104" t="str">
        <f>IF(CADA_PROD!C810="","",G812/E812)</f>
        <v/>
      </c>
    </row>
    <row r="813" spans="2:14" ht="30" customHeight="1">
      <c r="B813" s="21">
        <f t="shared" si="25"/>
        <v>806</v>
      </c>
      <c r="C813" s="99" t="str">
        <f>IF(CADA_PROD!C811="","",CADA_PROD!C811)</f>
        <v/>
      </c>
      <c r="D813" s="100" t="str">
        <f>IF(CADA_PROD!D811="","",CADA_PROD!D811)</f>
        <v/>
      </c>
      <c r="E813" s="101" t="str">
        <f>IF(CADA_PROD!E811="","",CADA_PROD!E811)</f>
        <v/>
      </c>
      <c r="F813" s="101" t="str">
        <f>IF(CADA_PROD!D811="","",SUMIFS(MOVI_ENTR!I:I,MOVI_ENTR!D:D,D813,MOVI_ENTR!O:O,$E$5))</f>
        <v/>
      </c>
      <c r="G813" s="101" t="str">
        <f>IF(CADA_PROD!C811="","",SUMIFS(MOVI_SAID!H:H,MOVI_SAID!D:D,D813,MOVI_SAID!L:L,$E$5))</f>
        <v/>
      </c>
      <c r="H813" s="101" t="str">
        <f t="shared" si="24"/>
        <v/>
      </c>
      <c r="I813" s="100" t="str">
        <f>IF(CADA_PROD!C811="","",IFERROR(IF(H813&lt;=0,"Sem estoque",IF(H813/E813&lt;0.25,"Quase sem estoque",IF(H813/E813&lt;1.2,"Estoque baixo",IF(H813/E813&lt;2,"Estoque moderado","Estoque confortável")))),""))</f>
        <v/>
      </c>
      <c r="J813" s="102" t="str">
        <f>IF(CADA_PROD!C811="","",SUMIFS(MOVI_ENTR!M:M,MOVI_ENTR!D:D,D813,MOVI_ENTR!O:O,$E$5))</f>
        <v/>
      </c>
      <c r="K813" s="103" t="str">
        <f>IF(CADA_PROD!C811="","",IFERROR($J813/SUM($J$8:$J$1008),""))</f>
        <v/>
      </c>
      <c r="L813" s="103" t="str">
        <f>IF(CADA_PROD!C811="","",IFERROR(H813/SUM($H$8:$H$1008),""))</f>
        <v/>
      </c>
      <c r="M813" s="102" t="str">
        <f>IF(CADA_PROD!$C811="","",IFERROR(SUMIFS(MOVI_ENTR!M:M,MOVI_ENTR!D:D,D813,MOVI_ENTR!O:O,$E$5)/SUMIFS(MOVI_ENTR!I:I,MOVI_ENTR!D:D,D813,MOVI_ENTR!O:O,$E$5),0))</f>
        <v/>
      </c>
      <c r="N813" s="104" t="str">
        <f>IF(CADA_PROD!C811="","",G813/E813)</f>
        <v/>
      </c>
    </row>
    <row r="814" spans="2:14" ht="30" customHeight="1">
      <c r="B814" s="21">
        <f t="shared" si="25"/>
        <v>807</v>
      </c>
      <c r="C814" s="99" t="str">
        <f>IF(CADA_PROD!C812="","",CADA_PROD!C812)</f>
        <v/>
      </c>
      <c r="D814" s="100" t="str">
        <f>IF(CADA_PROD!D812="","",CADA_PROD!D812)</f>
        <v/>
      </c>
      <c r="E814" s="101" t="str">
        <f>IF(CADA_PROD!E812="","",CADA_PROD!E812)</f>
        <v/>
      </c>
      <c r="F814" s="101" t="str">
        <f>IF(CADA_PROD!D812="","",SUMIFS(MOVI_ENTR!I:I,MOVI_ENTR!D:D,D814,MOVI_ENTR!O:O,$E$5))</f>
        <v/>
      </c>
      <c r="G814" s="101" t="str">
        <f>IF(CADA_PROD!C812="","",SUMIFS(MOVI_SAID!H:H,MOVI_SAID!D:D,D814,MOVI_SAID!L:L,$E$5))</f>
        <v/>
      </c>
      <c r="H814" s="101" t="str">
        <f t="shared" si="24"/>
        <v/>
      </c>
      <c r="I814" s="100" t="str">
        <f>IF(CADA_PROD!C812="","",IFERROR(IF(H814&lt;=0,"Sem estoque",IF(H814/E814&lt;0.25,"Quase sem estoque",IF(H814/E814&lt;1.2,"Estoque baixo",IF(H814/E814&lt;2,"Estoque moderado","Estoque confortável")))),""))</f>
        <v/>
      </c>
      <c r="J814" s="102" t="str">
        <f>IF(CADA_PROD!C812="","",SUMIFS(MOVI_ENTR!M:M,MOVI_ENTR!D:D,D814,MOVI_ENTR!O:O,$E$5))</f>
        <v/>
      </c>
      <c r="K814" s="103" t="str">
        <f>IF(CADA_PROD!C812="","",IFERROR($J814/SUM($J$8:$J$1008),""))</f>
        <v/>
      </c>
      <c r="L814" s="103" t="str">
        <f>IF(CADA_PROD!C812="","",IFERROR(H814/SUM($H$8:$H$1008),""))</f>
        <v/>
      </c>
      <c r="M814" s="102" t="str">
        <f>IF(CADA_PROD!$C812="","",IFERROR(SUMIFS(MOVI_ENTR!M:M,MOVI_ENTR!D:D,D814,MOVI_ENTR!O:O,$E$5)/SUMIFS(MOVI_ENTR!I:I,MOVI_ENTR!D:D,D814,MOVI_ENTR!O:O,$E$5),0))</f>
        <v/>
      </c>
      <c r="N814" s="104" t="str">
        <f>IF(CADA_PROD!C812="","",G814/E814)</f>
        <v/>
      </c>
    </row>
    <row r="815" spans="2:14" ht="30" customHeight="1">
      <c r="B815" s="21">
        <f t="shared" si="25"/>
        <v>808</v>
      </c>
      <c r="C815" s="99" t="str">
        <f>IF(CADA_PROD!C813="","",CADA_PROD!C813)</f>
        <v/>
      </c>
      <c r="D815" s="100" t="str">
        <f>IF(CADA_PROD!D813="","",CADA_PROD!D813)</f>
        <v/>
      </c>
      <c r="E815" s="101" t="str">
        <f>IF(CADA_PROD!E813="","",CADA_PROD!E813)</f>
        <v/>
      </c>
      <c r="F815" s="101" t="str">
        <f>IF(CADA_PROD!D813="","",SUMIFS(MOVI_ENTR!I:I,MOVI_ENTR!D:D,D815,MOVI_ENTR!O:O,$E$5))</f>
        <v/>
      </c>
      <c r="G815" s="101" t="str">
        <f>IF(CADA_PROD!C813="","",SUMIFS(MOVI_SAID!H:H,MOVI_SAID!D:D,D815,MOVI_SAID!L:L,$E$5))</f>
        <v/>
      </c>
      <c r="H815" s="101" t="str">
        <f t="shared" si="24"/>
        <v/>
      </c>
      <c r="I815" s="100" t="str">
        <f>IF(CADA_PROD!C813="","",IFERROR(IF(H815&lt;=0,"Sem estoque",IF(H815/E815&lt;0.25,"Quase sem estoque",IF(H815/E815&lt;1.2,"Estoque baixo",IF(H815/E815&lt;2,"Estoque moderado","Estoque confortável")))),""))</f>
        <v/>
      </c>
      <c r="J815" s="102" t="str">
        <f>IF(CADA_PROD!C813="","",SUMIFS(MOVI_ENTR!M:M,MOVI_ENTR!D:D,D815,MOVI_ENTR!O:O,$E$5))</f>
        <v/>
      </c>
      <c r="K815" s="103" t="str">
        <f>IF(CADA_PROD!C813="","",IFERROR($J815/SUM($J$8:$J$1008),""))</f>
        <v/>
      </c>
      <c r="L815" s="103" t="str">
        <f>IF(CADA_PROD!C813="","",IFERROR(H815/SUM($H$8:$H$1008),""))</f>
        <v/>
      </c>
      <c r="M815" s="102" t="str">
        <f>IF(CADA_PROD!$C813="","",IFERROR(SUMIFS(MOVI_ENTR!M:M,MOVI_ENTR!D:D,D815,MOVI_ENTR!O:O,$E$5)/SUMIFS(MOVI_ENTR!I:I,MOVI_ENTR!D:D,D815,MOVI_ENTR!O:O,$E$5),0))</f>
        <v/>
      </c>
      <c r="N815" s="104" t="str">
        <f>IF(CADA_PROD!C813="","",G815/E815)</f>
        <v/>
      </c>
    </row>
    <row r="816" spans="2:14" ht="30" customHeight="1">
      <c r="B816" s="21">
        <f t="shared" si="25"/>
        <v>809</v>
      </c>
      <c r="C816" s="99" t="str">
        <f>IF(CADA_PROD!C814="","",CADA_PROD!C814)</f>
        <v/>
      </c>
      <c r="D816" s="100" t="str">
        <f>IF(CADA_PROD!D814="","",CADA_PROD!D814)</f>
        <v/>
      </c>
      <c r="E816" s="101" t="str">
        <f>IF(CADA_PROD!E814="","",CADA_PROD!E814)</f>
        <v/>
      </c>
      <c r="F816" s="101" t="str">
        <f>IF(CADA_PROD!D814="","",SUMIFS(MOVI_ENTR!I:I,MOVI_ENTR!D:D,D816,MOVI_ENTR!O:O,$E$5))</f>
        <v/>
      </c>
      <c r="G816" s="101" t="str">
        <f>IF(CADA_PROD!C814="","",SUMIFS(MOVI_SAID!H:H,MOVI_SAID!D:D,D816,MOVI_SAID!L:L,$E$5))</f>
        <v/>
      </c>
      <c r="H816" s="101" t="str">
        <f t="shared" si="24"/>
        <v/>
      </c>
      <c r="I816" s="100" t="str">
        <f>IF(CADA_PROD!C814="","",IFERROR(IF(H816&lt;=0,"Sem estoque",IF(H816/E816&lt;0.25,"Quase sem estoque",IF(H816/E816&lt;1.2,"Estoque baixo",IF(H816/E816&lt;2,"Estoque moderado","Estoque confortável")))),""))</f>
        <v/>
      </c>
      <c r="J816" s="102" t="str">
        <f>IF(CADA_PROD!C814="","",SUMIFS(MOVI_ENTR!M:M,MOVI_ENTR!D:D,D816,MOVI_ENTR!O:O,$E$5))</f>
        <v/>
      </c>
      <c r="K816" s="103" t="str">
        <f>IF(CADA_PROD!C814="","",IFERROR($J816/SUM($J$8:$J$1008),""))</f>
        <v/>
      </c>
      <c r="L816" s="103" t="str">
        <f>IF(CADA_PROD!C814="","",IFERROR(H816/SUM($H$8:$H$1008),""))</f>
        <v/>
      </c>
      <c r="M816" s="102" t="str">
        <f>IF(CADA_PROD!$C814="","",IFERROR(SUMIFS(MOVI_ENTR!M:M,MOVI_ENTR!D:D,D816,MOVI_ENTR!O:O,$E$5)/SUMIFS(MOVI_ENTR!I:I,MOVI_ENTR!D:D,D816,MOVI_ENTR!O:O,$E$5),0))</f>
        <v/>
      </c>
      <c r="N816" s="104" t="str">
        <f>IF(CADA_PROD!C814="","",G816/E816)</f>
        <v/>
      </c>
    </row>
    <row r="817" spans="2:14" ht="30" customHeight="1">
      <c r="B817" s="21">
        <f t="shared" si="25"/>
        <v>810</v>
      </c>
      <c r="C817" s="99" t="str">
        <f>IF(CADA_PROD!C815="","",CADA_PROD!C815)</f>
        <v/>
      </c>
      <c r="D817" s="100" t="str">
        <f>IF(CADA_PROD!D815="","",CADA_PROD!D815)</f>
        <v/>
      </c>
      <c r="E817" s="101" t="str">
        <f>IF(CADA_PROD!E815="","",CADA_PROD!E815)</f>
        <v/>
      </c>
      <c r="F817" s="101" t="str">
        <f>IF(CADA_PROD!D815="","",SUMIFS(MOVI_ENTR!I:I,MOVI_ENTR!D:D,D817,MOVI_ENTR!O:O,$E$5))</f>
        <v/>
      </c>
      <c r="G817" s="101" t="str">
        <f>IF(CADA_PROD!C815="","",SUMIFS(MOVI_SAID!H:H,MOVI_SAID!D:D,D817,MOVI_SAID!L:L,$E$5))</f>
        <v/>
      </c>
      <c r="H817" s="101" t="str">
        <f t="shared" si="24"/>
        <v/>
      </c>
      <c r="I817" s="100" t="str">
        <f>IF(CADA_PROD!C815="","",IFERROR(IF(H817&lt;=0,"Sem estoque",IF(H817/E817&lt;0.25,"Quase sem estoque",IF(H817/E817&lt;1.2,"Estoque baixo",IF(H817/E817&lt;2,"Estoque moderado","Estoque confortável")))),""))</f>
        <v/>
      </c>
      <c r="J817" s="102" t="str">
        <f>IF(CADA_PROD!C815="","",SUMIFS(MOVI_ENTR!M:M,MOVI_ENTR!D:D,D817,MOVI_ENTR!O:O,$E$5))</f>
        <v/>
      </c>
      <c r="K817" s="103" t="str">
        <f>IF(CADA_PROD!C815="","",IFERROR($J817/SUM($J$8:$J$1008),""))</f>
        <v/>
      </c>
      <c r="L817" s="103" t="str">
        <f>IF(CADA_PROD!C815="","",IFERROR(H817/SUM($H$8:$H$1008),""))</f>
        <v/>
      </c>
      <c r="M817" s="102" t="str">
        <f>IF(CADA_PROD!$C815="","",IFERROR(SUMIFS(MOVI_ENTR!M:M,MOVI_ENTR!D:D,D817,MOVI_ENTR!O:O,$E$5)/SUMIFS(MOVI_ENTR!I:I,MOVI_ENTR!D:D,D817,MOVI_ENTR!O:O,$E$5),0))</f>
        <v/>
      </c>
      <c r="N817" s="104" t="str">
        <f>IF(CADA_PROD!C815="","",G817/E817)</f>
        <v/>
      </c>
    </row>
    <row r="818" spans="2:14" ht="30" customHeight="1">
      <c r="B818" s="21">
        <f t="shared" si="25"/>
        <v>811</v>
      </c>
      <c r="C818" s="99" t="str">
        <f>IF(CADA_PROD!C816="","",CADA_PROD!C816)</f>
        <v/>
      </c>
      <c r="D818" s="100" t="str">
        <f>IF(CADA_PROD!D816="","",CADA_PROD!D816)</f>
        <v/>
      </c>
      <c r="E818" s="101" t="str">
        <f>IF(CADA_PROD!E816="","",CADA_PROD!E816)</f>
        <v/>
      </c>
      <c r="F818" s="101" t="str">
        <f>IF(CADA_PROD!D816="","",SUMIFS(MOVI_ENTR!I:I,MOVI_ENTR!D:D,D818,MOVI_ENTR!O:O,$E$5))</f>
        <v/>
      </c>
      <c r="G818" s="101" t="str">
        <f>IF(CADA_PROD!C816="","",SUMIFS(MOVI_SAID!H:H,MOVI_SAID!D:D,D818,MOVI_SAID!L:L,$E$5))</f>
        <v/>
      </c>
      <c r="H818" s="101" t="str">
        <f t="shared" si="24"/>
        <v/>
      </c>
      <c r="I818" s="100" t="str">
        <f>IF(CADA_PROD!C816="","",IFERROR(IF(H818&lt;=0,"Sem estoque",IF(H818/E818&lt;0.25,"Quase sem estoque",IF(H818/E818&lt;1.2,"Estoque baixo",IF(H818/E818&lt;2,"Estoque moderado","Estoque confortável")))),""))</f>
        <v/>
      </c>
      <c r="J818" s="102" t="str">
        <f>IF(CADA_PROD!C816="","",SUMIFS(MOVI_ENTR!M:M,MOVI_ENTR!D:D,D818,MOVI_ENTR!O:O,$E$5))</f>
        <v/>
      </c>
      <c r="K818" s="103" t="str">
        <f>IF(CADA_PROD!C816="","",IFERROR($J818/SUM($J$8:$J$1008),""))</f>
        <v/>
      </c>
      <c r="L818" s="103" t="str">
        <f>IF(CADA_PROD!C816="","",IFERROR(H818/SUM($H$8:$H$1008),""))</f>
        <v/>
      </c>
      <c r="M818" s="102" t="str">
        <f>IF(CADA_PROD!$C816="","",IFERROR(SUMIFS(MOVI_ENTR!M:M,MOVI_ENTR!D:D,D818,MOVI_ENTR!O:O,$E$5)/SUMIFS(MOVI_ENTR!I:I,MOVI_ENTR!D:D,D818,MOVI_ENTR!O:O,$E$5),0))</f>
        <v/>
      </c>
      <c r="N818" s="104" t="str">
        <f>IF(CADA_PROD!C816="","",G818/E818)</f>
        <v/>
      </c>
    </row>
    <row r="819" spans="2:14" ht="30" customHeight="1">
      <c r="B819" s="21">
        <f t="shared" si="25"/>
        <v>812</v>
      </c>
      <c r="C819" s="99" t="str">
        <f>IF(CADA_PROD!C817="","",CADA_PROD!C817)</f>
        <v/>
      </c>
      <c r="D819" s="100" t="str">
        <f>IF(CADA_PROD!D817="","",CADA_PROD!D817)</f>
        <v/>
      </c>
      <c r="E819" s="101" t="str">
        <f>IF(CADA_PROD!E817="","",CADA_PROD!E817)</f>
        <v/>
      </c>
      <c r="F819" s="101" t="str">
        <f>IF(CADA_PROD!D817="","",SUMIFS(MOVI_ENTR!I:I,MOVI_ENTR!D:D,D819,MOVI_ENTR!O:O,$E$5))</f>
        <v/>
      </c>
      <c r="G819" s="101" t="str">
        <f>IF(CADA_PROD!C817="","",SUMIFS(MOVI_SAID!H:H,MOVI_SAID!D:D,D819,MOVI_SAID!L:L,$E$5))</f>
        <v/>
      </c>
      <c r="H819" s="101" t="str">
        <f t="shared" si="24"/>
        <v/>
      </c>
      <c r="I819" s="100" t="str">
        <f>IF(CADA_PROD!C817="","",IFERROR(IF(H819&lt;=0,"Sem estoque",IF(H819/E819&lt;0.25,"Quase sem estoque",IF(H819/E819&lt;1.2,"Estoque baixo",IF(H819/E819&lt;2,"Estoque moderado","Estoque confortável")))),""))</f>
        <v/>
      </c>
      <c r="J819" s="102" t="str">
        <f>IF(CADA_PROD!C817="","",SUMIFS(MOVI_ENTR!M:M,MOVI_ENTR!D:D,D819,MOVI_ENTR!O:O,$E$5))</f>
        <v/>
      </c>
      <c r="K819" s="103" t="str">
        <f>IF(CADA_PROD!C817="","",IFERROR($J819/SUM($J$8:$J$1008),""))</f>
        <v/>
      </c>
      <c r="L819" s="103" t="str">
        <f>IF(CADA_PROD!C817="","",IFERROR(H819/SUM($H$8:$H$1008),""))</f>
        <v/>
      </c>
      <c r="M819" s="102" t="str">
        <f>IF(CADA_PROD!$C817="","",IFERROR(SUMIFS(MOVI_ENTR!M:M,MOVI_ENTR!D:D,D819,MOVI_ENTR!O:O,$E$5)/SUMIFS(MOVI_ENTR!I:I,MOVI_ENTR!D:D,D819,MOVI_ENTR!O:O,$E$5),0))</f>
        <v/>
      </c>
      <c r="N819" s="104" t="str">
        <f>IF(CADA_PROD!C817="","",G819/E819)</f>
        <v/>
      </c>
    </row>
    <row r="820" spans="2:14" ht="30" customHeight="1">
      <c r="B820" s="21">
        <f t="shared" si="25"/>
        <v>813</v>
      </c>
      <c r="C820" s="99" t="str">
        <f>IF(CADA_PROD!C818="","",CADA_PROD!C818)</f>
        <v/>
      </c>
      <c r="D820" s="100" t="str">
        <f>IF(CADA_PROD!D818="","",CADA_PROD!D818)</f>
        <v/>
      </c>
      <c r="E820" s="101" t="str">
        <f>IF(CADA_PROD!E818="","",CADA_PROD!E818)</f>
        <v/>
      </c>
      <c r="F820" s="101" t="str">
        <f>IF(CADA_PROD!D818="","",SUMIFS(MOVI_ENTR!I:I,MOVI_ENTR!D:D,D820,MOVI_ENTR!O:O,$E$5))</f>
        <v/>
      </c>
      <c r="G820" s="101" t="str">
        <f>IF(CADA_PROD!C818="","",SUMIFS(MOVI_SAID!H:H,MOVI_SAID!D:D,D820,MOVI_SAID!L:L,$E$5))</f>
        <v/>
      </c>
      <c r="H820" s="101" t="str">
        <f t="shared" si="24"/>
        <v/>
      </c>
      <c r="I820" s="100" t="str">
        <f>IF(CADA_PROD!C818="","",IFERROR(IF(H820&lt;=0,"Sem estoque",IF(H820/E820&lt;0.25,"Quase sem estoque",IF(H820/E820&lt;1.2,"Estoque baixo",IF(H820/E820&lt;2,"Estoque moderado","Estoque confortável")))),""))</f>
        <v/>
      </c>
      <c r="J820" s="102" t="str">
        <f>IF(CADA_PROD!C818="","",SUMIFS(MOVI_ENTR!M:M,MOVI_ENTR!D:D,D820,MOVI_ENTR!O:O,$E$5))</f>
        <v/>
      </c>
      <c r="K820" s="103" t="str">
        <f>IF(CADA_PROD!C818="","",IFERROR($J820/SUM($J$8:$J$1008),""))</f>
        <v/>
      </c>
      <c r="L820" s="103" t="str">
        <f>IF(CADA_PROD!C818="","",IFERROR(H820/SUM($H$8:$H$1008),""))</f>
        <v/>
      </c>
      <c r="M820" s="102" t="str">
        <f>IF(CADA_PROD!$C818="","",IFERROR(SUMIFS(MOVI_ENTR!M:M,MOVI_ENTR!D:D,D820,MOVI_ENTR!O:O,$E$5)/SUMIFS(MOVI_ENTR!I:I,MOVI_ENTR!D:D,D820,MOVI_ENTR!O:O,$E$5),0))</f>
        <v/>
      </c>
      <c r="N820" s="104" t="str">
        <f>IF(CADA_PROD!C818="","",G820/E820)</f>
        <v/>
      </c>
    </row>
    <row r="821" spans="2:14" ht="30" customHeight="1">
      <c r="B821" s="21">
        <f t="shared" si="25"/>
        <v>814</v>
      </c>
      <c r="C821" s="99" t="str">
        <f>IF(CADA_PROD!C819="","",CADA_PROD!C819)</f>
        <v/>
      </c>
      <c r="D821" s="100" t="str">
        <f>IF(CADA_PROD!D819="","",CADA_PROD!D819)</f>
        <v/>
      </c>
      <c r="E821" s="101" t="str">
        <f>IF(CADA_PROD!E819="","",CADA_PROD!E819)</f>
        <v/>
      </c>
      <c r="F821" s="101" t="str">
        <f>IF(CADA_PROD!D819="","",SUMIFS(MOVI_ENTR!I:I,MOVI_ENTR!D:D,D821,MOVI_ENTR!O:O,$E$5))</f>
        <v/>
      </c>
      <c r="G821" s="101" t="str">
        <f>IF(CADA_PROD!C819="","",SUMIFS(MOVI_SAID!H:H,MOVI_SAID!D:D,D821,MOVI_SAID!L:L,$E$5))</f>
        <v/>
      </c>
      <c r="H821" s="101" t="str">
        <f t="shared" si="24"/>
        <v/>
      </c>
      <c r="I821" s="100" t="str">
        <f>IF(CADA_PROD!C819="","",IFERROR(IF(H821&lt;=0,"Sem estoque",IF(H821/E821&lt;0.25,"Quase sem estoque",IF(H821/E821&lt;1.2,"Estoque baixo",IF(H821/E821&lt;2,"Estoque moderado","Estoque confortável")))),""))</f>
        <v/>
      </c>
      <c r="J821" s="102" t="str">
        <f>IF(CADA_PROD!C819="","",SUMIFS(MOVI_ENTR!M:M,MOVI_ENTR!D:D,D821,MOVI_ENTR!O:O,$E$5))</f>
        <v/>
      </c>
      <c r="K821" s="103" t="str">
        <f>IF(CADA_PROD!C819="","",IFERROR($J821/SUM($J$8:$J$1008),""))</f>
        <v/>
      </c>
      <c r="L821" s="103" t="str">
        <f>IF(CADA_PROD!C819="","",IFERROR(H821/SUM($H$8:$H$1008),""))</f>
        <v/>
      </c>
      <c r="M821" s="102" t="str">
        <f>IF(CADA_PROD!$C819="","",IFERROR(SUMIFS(MOVI_ENTR!M:M,MOVI_ENTR!D:D,D821,MOVI_ENTR!O:O,$E$5)/SUMIFS(MOVI_ENTR!I:I,MOVI_ENTR!D:D,D821,MOVI_ENTR!O:O,$E$5),0))</f>
        <v/>
      </c>
      <c r="N821" s="104" t="str">
        <f>IF(CADA_PROD!C819="","",G821/E821)</f>
        <v/>
      </c>
    </row>
    <row r="822" spans="2:14" ht="30" customHeight="1">
      <c r="B822" s="21">
        <f t="shared" si="25"/>
        <v>815</v>
      </c>
      <c r="C822" s="99" t="str">
        <f>IF(CADA_PROD!C820="","",CADA_PROD!C820)</f>
        <v/>
      </c>
      <c r="D822" s="100" t="str">
        <f>IF(CADA_PROD!D820="","",CADA_PROD!D820)</f>
        <v/>
      </c>
      <c r="E822" s="101" t="str">
        <f>IF(CADA_PROD!E820="","",CADA_PROD!E820)</f>
        <v/>
      </c>
      <c r="F822" s="101" t="str">
        <f>IF(CADA_PROD!D820="","",SUMIFS(MOVI_ENTR!I:I,MOVI_ENTR!D:D,D822,MOVI_ENTR!O:O,$E$5))</f>
        <v/>
      </c>
      <c r="G822" s="101" t="str">
        <f>IF(CADA_PROD!C820="","",SUMIFS(MOVI_SAID!H:H,MOVI_SAID!D:D,D822,MOVI_SAID!L:L,$E$5))</f>
        <v/>
      </c>
      <c r="H822" s="101" t="str">
        <f t="shared" si="24"/>
        <v/>
      </c>
      <c r="I822" s="100" t="str">
        <f>IF(CADA_PROD!C820="","",IFERROR(IF(H822&lt;=0,"Sem estoque",IF(H822/E822&lt;0.25,"Quase sem estoque",IF(H822/E822&lt;1.2,"Estoque baixo",IF(H822/E822&lt;2,"Estoque moderado","Estoque confortável")))),""))</f>
        <v/>
      </c>
      <c r="J822" s="102" t="str">
        <f>IF(CADA_PROD!C820="","",SUMIFS(MOVI_ENTR!M:M,MOVI_ENTR!D:D,D822,MOVI_ENTR!O:O,$E$5))</f>
        <v/>
      </c>
      <c r="K822" s="103" t="str">
        <f>IF(CADA_PROD!C820="","",IFERROR($J822/SUM($J$8:$J$1008),""))</f>
        <v/>
      </c>
      <c r="L822" s="103" t="str">
        <f>IF(CADA_PROD!C820="","",IFERROR(H822/SUM($H$8:$H$1008),""))</f>
        <v/>
      </c>
      <c r="M822" s="102" t="str">
        <f>IF(CADA_PROD!$C820="","",IFERROR(SUMIFS(MOVI_ENTR!M:M,MOVI_ENTR!D:D,D822,MOVI_ENTR!O:O,$E$5)/SUMIFS(MOVI_ENTR!I:I,MOVI_ENTR!D:D,D822,MOVI_ENTR!O:O,$E$5),0))</f>
        <v/>
      </c>
      <c r="N822" s="104" t="str">
        <f>IF(CADA_PROD!C820="","",G822/E822)</f>
        <v/>
      </c>
    </row>
    <row r="823" spans="2:14" ht="30" customHeight="1">
      <c r="B823" s="21">
        <f t="shared" si="25"/>
        <v>816</v>
      </c>
      <c r="C823" s="99" t="str">
        <f>IF(CADA_PROD!C821="","",CADA_PROD!C821)</f>
        <v/>
      </c>
      <c r="D823" s="100" t="str">
        <f>IF(CADA_PROD!D821="","",CADA_PROD!D821)</f>
        <v/>
      </c>
      <c r="E823" s="101" t="str">
        <f>IF(CADA_PROD!E821="","",CADA_PROD!E821)</f>
        <v/>
      </c>
      <c r="F823" s="101" t="str">
        <f>IF(CADA_PROD!D821="","",SUMIFS(MOVI_ENTR!I:I,MOVI_ENTR!D:D,D823,MOVI_ENTR!O:O,$E$5))</f>
        <v/>
      </c>
      <c r="G823" s="101" t="str">
        <f>IF(CADA_PROD!C821="","",SUMIFS(MOVI_SAID!H:H,MOVI_SAID!D:D,D823,MOVI_SAID!L:L,$E$5))</f>
        <v/>
      </c>
      <c r="H823" s="101" t="str">
        <f t="shared" si="24"/>
        <v/>
      </c>
      <c r="I823" s="100" t="str">
        <f>IF(CADA_PROD!C821="","",IFERROR(IF(H823&lt;=0,"Sem estoque",IF(H823/E823&lt;0.25,"Quase sem estoque",IF(H823/E823&lt;1.2,"Estoque baixo",IF(H823/E823&lt;2,"Estoque moderado","Estoque confortável")))),""))</f>
        <v/>
      </c>
      <c r="J823" s="102" t="str">
        <f>IF(CADA_PROD!C821="","",SUMIFS(MOVI_ENTR!M:M,MOVI_ENTR!D:D,D823,MOVI_ENTR!O:O,$E$5))</f>
        <v/>
      </c>
      <c r="K823" s="103" t="str">
        <f>IF(CADA_PROD!C821="","",IFERROR($J823/SUM($J$8:$J$1008),""))</f>
        <v/>
      </c>
      <c r="L823" s="103" t="str">
        <f>IF(CADA_PROD!C821="","",IFERROR(H823/SUM($H$8:$H$1008),""))</f>
        <v/>
      </c>
      <c r="M823" s="102" t="str">
        <f>IF(CADA_PROD!$C821="","",IFERROR(SUMIFS(MOVI_ENTR!M:M,MOVI_ENTR!D:D,D823,MOVI_ENTR!O:O,$E$5)/SUMIFS(MOVI_ENTR!I:I,MOVI_ENTR!D:D,D823,MOVI_ENTR!O:O,$E$5),0))</f>
        <v/>
      </c>
      <c r="N823" s="104" t="str">
        <f>IF(CADA_PROD!C821="","",G823/E823)</f>
        <v/>
      </c>
    </row>
    <row r="824" spans="2:14" ht="30" customHeight="1">
      <c r="B824" s="21">
        <f t="shared" si="25"/>
        <v>817</v>
      </c>
      <c r="C824" s="99" t="str">
        <f>IF(CADA_PROD!C822="","",CADA_PROD!C822)</f>
        <v/>
      </c>
      <c r="D824" s="100" t="str">
        <f>IF(CADA_PROD!D822="","",CADA_PROD!D822)</f>
        <v/>
      </c>
      <c r="E824" s="101" t="str">
        <f>IF(CADA_PROD!E822="","",CADA_PROD!E822)</f>
        <v/>
      </c>
      <c r="F824" s="101" t="str">
        <f>IF(CADA_PROD!D822="","",SUMIFS(MOVI_ENTR!I:I,MOVI_ENTR!D:D,D824,MOVI_ENTR!O:O,$E$5))</f>
        <v/>
      </c>
      <c r="G824" s="101" t="str">
        <f>IF(CADA_PROD!C822="","",SUMIFS(MOVI_SAID!H:H,MOVI_SAID!D:D,D824,MOVI_SAID!L:L,$E$5))</f>
        <v/>
      </c>
      <c r="H824" s="101" t="str">
        <f t="shared" si="24"/>
        <v/>
      </c>
      <c r="I824" s="100" t="str">
        <f>IF(CADA_PROD!C822="","",IFERROR(IF(H824&lt;=0,"Sem estoque",IF(H824/E824&lt;0.25,"Quase sem estoque",IF(H824/E824&lt;1.2,"Estoque baixo",IF(H824/E824&lt;2,"Estoque moderado","Estoque confortável")))),""))</f>
        <v/>
      </c>
      <c r="J824" s="102" t="str">
        <f>IF(CADA_PROD!C822="","",SUMIFS(MOVI_ENTR!M:M,MOVI_ENTR!D:D,D824,MOVI_ENTR!O:O,$E$5))</f>
        <v/>
      </c>
      <c r="K824" s="103" t="str">
        <f>IF(CADA_PROD!C822="","",IFERROR($J824/SUM($J$8:$J$1008),""))</f>
        <v/>
      </c>
      <c r="L824" s="103" t="str">
        <f>IF(CADA_PROD!C822="","",IFERROR(H824/SUM($H$8:$H$1008),""))</f>
        <v/>
      </c>
      <c r="M824" s="102" t="str">
        <f>IF(CADA_PROD!$C822="","",IFERROR(SUMIFS(MOVI_ENTR!M:M,MOVI_ENTR!D:D,D824,MOVI_ENTR!O:O,$E$5)/SUMIFS(MOVI_ENTR!I:I,MOVI_ENTR!D:D,D824,MOVI_ENTR!O:O,$E$5),0))</f>
        <v/>
      </c>
      <c r="N824" s="104" t="str">
        <f>IF(CADA_PROD!C822="","",G824/E824)</f>
        <v/>
      </c>
    </row>
    <row r="825" spans="2:14" ht="30" customHeight="1">
      <c r="B825" s="21">
        <f t="shared" si="25"/>
        <v>818</v>
      </c>
      <c r="C825" s="99" t="str">
        <f>IF(CADA_PROD!C823="","",CADA_PROD!C823)</f>
        <v/>
      </c>
      <c r="D825" s="100" t="str">
        <f>IF(CADA_PROD!D823="","",CADA_PROD!D823)</f>
        <v/>
      </c>
      <c r="E825" s="101" t="str">
        <f>IF(CADA_PROD!E823="","",CADA_PROD!E823)</f>
        <v/>
      </c>
      <c r="F825" s="101" t="str">
        <f>IF(CADA_PROD!D823="","",SUMIFS(MOVI_ENTR!I:I,MOVI_ENTR!D:D,D825,MOVI_ENTR!O:O,$E$5))</f>
        <v/>
      </c>
      <c r="G825" s="101" t="str">
        <f>IF(CADA_PROD!C823="","",SUMIFS(MOVI_SAID!H:H,MOVI_SAID!D:D,D825,MOVI_SAID!L:L,$E$5))</f>
        <v/>
      </c>
      <c r="H825" s="101" t="str">
        <f t="shared" si="24"/>
        <v/>
      </c>
      <c r="I825" s="100" t="str">
        <f>IF(CADA_PROD!C823="","",IFERROR(IF(H825&lt;=0,"Sem estoque",IF(H825/E825&lt;0.25,"Quase sem estoque",IF(H825/E825&lt;1.2,"Estoque baixo",IF(H825/E825&lt;2,"Estoque moderado","Estoque confortável")))),""))</f>
        <v/>
      </c>
      <c r="J825" s="102" t="str">
        <f>IF(CADA_PROD!C823="","",SUMIFS(MOVI_ENTR!M:M,MOVI_ENTR!D:D,D825,MOVI_ENTR!O:O,$E$5))</f>
        <v/>
      </c>
      <c r="K825" s="103" t="str">
        <f>IF(CADA_PROD!C823="","",IFERROR($J825/SUM($J$8:$J$1008),""))</f>
        <v/>
      </c>
      <c r="L825" s="103" t="str">
        <f>IF(CADA_PROD!C823="","",IFERROR(H825/SUM($H$8:$H$1008),""))</f>
        <v/>
      </c>
      <c r="M825" s="102" t="str">
        <f>IF(CADA_PROD!$C823="","",IFERROR(SUMIFS(MOVI_ENTR!M:M,MOVI_ENTR!D:D,D825,MOVI_ENTR!O:O,$E$5)/SUMIFS(MOVI_ENTR!I:I,MOVI_ENTR!D:D,D825,MOVI_ENTR!O:O,$E$5),0))</f>
        <v/>
      </c>
      <c r="N825" s="104" t="str">
        <f>IF(CADA_PROD!C823="","",G825/E825)</f>
        <v/>
      </c>
    </row>
    <row r="826" spans="2:14" ht="30" customHeight="1">
      <c r="B826" s="21">
        <f t="shared" si="25"/>
        <v>819</v>
      </c>
      <c r="C826" s="99" t="str">
        <f>IF(CADA_PROD!C824="","",CADA_PROD!C824)</f>
        <v/>
      </c>
      <c r="D826" s="100" t="str">
        <f>IF(CADA_PROD!D824="","",CADA_PROD!D824)</f>
        <v/>
      </c>
      <c r="E826" s="101" t="str">
        <f>IF(CADA_PROD!E824="","",CADA_PROD!E824)</f>
        <v/>
      </c>
      <c r="F826" s="101" t="str">
        <f>IF(CADA_PROD!D824="","",SUMIFS(MOVI_ENTR!I:I,MOVI_ENTR!D:D,D826,MOVI_ENTR!O:O,$E$5))</f>
        <v/>
      </c>
      <c r="G826" s="101" t="str">
        <f>IF(CADA_PROD!C824="","",SUMIFS(MOVI_SAID!H:H,MOVI_SAID!D:D,D826,MOVI_SAID!L:L,$E$5))</f>
        <v/>
      </c>
      <c r="H826" s="101" t="str">
        <f t="shared" si="24"/>
        <v/>
      </c>
      <c r="I826" s="100" t="str">
        <f>IF(CADA_PROD!C824="","",IFERROR(IF(H826&lt;=0,"Sem estoque",IF(H826/E826&lt;0.25,"Quase sem estoque",IF(H826/E826&lt;1.2,"Estoque baixo",IF(H826/E826&lt;2,"Estoque moderado","Estoque confortável")))),""))</f>
        <v/>
      </c>
      <c r="J826" s="102" t="str">
        <f>IF(CADA_PROD!C824="","",SUMIFS(MOVI_ENTR!M:M,MOVI_ENTR!D:D,D826,MOVI_ENTR!O:O,$E$5))</f>
        <v/>
      </c>
      <c r="K826" s="103" t="str">
        <f>IF(CADA_PROD!C824="","",IFERROR($J826/SUM($J$8:$J$1008),""))</f>
        <v/>
      </c>
      <c r="L826" s="103" t="str">
        <f>IF(CADA_PROD!C824="","",IFERROR(H826/SUM($H$8:$H$1008),""))</f>
        <v/>
      </c>
      <c r="M826" s="102" t="str">
        <f>IF(CADA_PROD!$C824="","",IFERROR(SUMIFS(MOVI_ENTR!M:M,MOVI_ENTR!D:D,D826,MOVI_ENTR!O:O,$E$5)/SUMIFS(MOVI_ENTR!I:I,MOVI_ENTR!D:D,D826,MOVI_ENTR!O:O,$E$5),0))</f>
        <v/>
      </c>
      <c r="N826" s="104" t="str">
        <f>IF(CADA_PROD!C824="","",G826/E826)</f>
        <v/>
      </c>
    </row>
    <row r="827" spans="2:14" ht="30" customHeight="1">
      <c r="B827" s="21">
        <f t="shared" si="25"/>
        <v>820</v>
      </c>
      <c r="C827" s="99" t="str">
        <f>IF(CADA_PROD!C825="","",CADA_PROD!C825)</f>
        <v/>
      </c>
      <c r="D827" s="100" t="str">
        <f>IF(CADA_PROD!D825="","",CADA_PROD!D825)</f>
        <v/>
      </c>
      <c r="E827" s="101" t="str">
        <f>IF(CADA_PROD!E825="","",CADA_PROD!E825)</f>
        <v/>
      </c>
      <c r="F827" s="101" t="str">
        <f>IF(CADA_PROD!D825="","",SUMIFS(MOVI_ENTR!I:I,MOVI_ENTR!D:D,D827,MOVI_ENTR!O:O,$E$5))</f>
        <v/>
      </c>
      <c r="G827" s="101" t="str">
        <f>IF(CADA_PROD!C825="","",SUMIFS(MOVI_SAID!H:H,MOVI_SAID!D:D,D827,MOVI_SAID!L:L,$E$5))</f>
        <v/>
      </c>
      <c r="H827" s="101" t="str">
        <f t="shared" si="24"/>
        <v/>
      </c>
      <c r="I827" s="100" t="str">
        <f>IF(CADA_PROD!C825="","",IFERROR(IF(H827&lt;=0,"Sem estoque",IF(H827/E827&lt;0.25,"Quase sem estoque",IF(H827/E827&lt;1.2,"Estoque baixo",IF(H827/E827&lt;2,"Estoque moderado","Estoque confortável")))),""))</f>
        <v/>
      </c>
      <c r="J827" s="102" t="str">
        <f>IF(CADA_PROD!C825="","",SUMIFS(MOVI_ENTR!M:M,MOVI_ENTR!D:D,D827,MOVI_ENTR!O:O,$E$5))</f>
        <v/>
      </c>
      <c r="K827" s="103" t="str">
        <f>IF(CADA_PROD!C825="","",IFERROR($J827/SUM($J$8:$J$1008),""))</f>
        <v/>
      </c>
      <c r="L827" s="103" t="str">
        <f>IF(CADA_PROD!C825="","",IFERROR(H827/SUM($H$8:$H$1008),""))</f>
        <v/>
      </c>
      <c r="M827" s="102" t="str">
        <f>IF(CADA_PROD!$C825="","",IFERROR(SUMIFS(MOVI_ENTR!M:M,MOVI_ENTR!D:D,D827,MOVI_ENTR!O:O,$E$5)/SUMIFS(MOVI_ENTR!I:I,MOVI_ENTR!D:D,D827,MOVI_ENTR!O:O,$E$5),0))</f>
        <v/>
      </c>
      <c r="N827" s="104" t="str">
        <f>IF(CADA_PROD!C825="","",G827/E827)</f>
        <v/>
      </c>
    </row>
    <row r="828" spans="2:14" ht="30" customHeight="1">
      <c r="B828" s="21">
        <f t="shared" si="25"/>
        <v>821</v>
      </c>
      <c r="C828" s="99" t="str">
        <f>IF(CADA_PROD!C826="","",CADA_PROD!C826)</f>
        <v/>
      </c>
      <c r="D828" s="100" t="str">
        <f>IF(CADA_PROD!D826="","",CADA_PROD!D826)</f>
        <v/>
      </c>
      <c r="E828" s="101" t="str">
        <f>IF(CADA_PROD!E826="","",CADA_PROD!E826)</f>
        <v/>
      </c>
      <c r="F828" s="101" t="str">
        <f>IF(CADA_PROD!D826="","",SUMIFS(MOVI_ENTR!I:I,MOVI_ENTR!D:D,D828,MOVI_ENTR!O:O,$E$5))</f>
        <v/>
      </c>
      <c r="G828" s="101" t="str">
        <f>IF(CADA_PROD!C826="","",SUMIFS(MOVI_SAID!H:H,MOVI_SAID!D:D,D828,MOVI_SAID!L:L,$E$5))</f>
        <v/>
      </c>
      <c r="H828" s="101" t="str">
        <f t="shared" si="24"/>
        <v/>
      </c>
      <c r="I828" s="100" t="str">
        <f>IF(CADA_PROD!C826="","",IFERROR(IF(H828&lt;=0,"Sem estoque",IF(H828/E828&lt;0.25,"Quase sem estoque",IF(H828/E828&lt;1.2,"Estoque baixo",IF(H828/E828&lt;2,"Estoque moderado","Estoque confortável")))),""))</f>
        <v/>
      </c>
      <c r="J828" s="102" t="str">
        <f>IF(CADA_PROD!C826="","",SUMIFS(MOVI_ENTR!M:M,MOVI_ENTR!D:D,D828,MOVI_ENTR!O:O,$E$5))</f>
        <v/>
      </c>
      <c r="K828" s="103" t="str">
        <f>IF(CADA_PROD!C826="","",IFERROR($J828/SUM($J$8:$J$1008),""))</f>
        <v/>
      </c>
      <c r="L828" s="103" t="str">
        <f>IF(CADA_PROD!C826="","",IFERROR(H828/SUM($H$8:$H$1008),""))</f>
        <v/>
      </c>
      <c r="M828" s="102" t="str">
        <f>IF(CADA_PROD!$C826="","",IFERROR(SUMIFS(MOVI_ENTR!M:M,MOVI_ENTR!D:D,D828,MOVI_ENTR!O:O,$E$5)/SUMIFS(MOVI_ENTR!I:I,MOVI_ENTR!D:D,D828,MOVI_ENTR!O:O,$E$5),0))</f>
        <v/>
      </c>
      <c r="N828" s="104" t="str">
        <f>IF(CADA_PROD!C826="","",G828/E828)</f>
        <v/>
      </c>
    </row>
    <row r="829" spans="2:14" ht="30" customHeight="1">
      <c r="B829" s="21">
        <f t="shared" si="25"/>
        <v>822</v>
      </c>
      <c r="C829" s="99" t="str">
        <f>IF(CADA_PROD!C827="","",CADA_PROD!C827)</f>
        <v/>
      </c>
      <c r="D829" s="100" t="str">
        <f>IF(CADA_PROD!D827="","",CADA_PROD!D827)</f>
        <v/>
      </c>
      <c r="E829" s="101" t="str">
        <f>IF(CADA_PROD!E827="","",CADA_PROD!E827)</f>
        <v/>
      </c>
      <c r="F829" s="101" t="str">
        <f>IF(CADA_PROD!D827="","",SUMIFS(MOVI_ENTR!I:I,MOVI_ENTR!D:D,D829,MOVI_ENTR!O:O,$E$5))</f>
        <v/>
      </c>
      <c r="G829" s="101" t="str">
        <f>IF(CADA_PROD!C827="","",SUMIFS(MOVI_SAID!H:H,MOVI_SAID!D:D,D829,MOVI_SAID!L:L,$E$5))</f>
        <v/>
      </c>
      <c r="H829" s="101" t="str">
        <f t="shared" si="24"/>
        <v/>
      </c>
      <c r="I829" s="100" t="str">
        <f>IF(CADA_PROD!C827="","",IFERROR(IF(H829&lt;=0,"Sem estoque",IF(H829/E829&lt;0.25,"Quase sem estoque",IF(H829/E829&lt;1.2,"Estoque baixo",IF(H829/E829&lt;2,"Estoque moderado","Estoque confortável")))),""))</f>
        <v/>
      </c>
      <c r="J829" s="102" t="str">
        <f>IF(CADA_PROD!C827="","",SUMIFS(MOVI_ENTR!M:M,MOVI_ENTR!D:D,D829,MOVI_ENTR!O:O,$E$5))</f>
        <v/>
      </c>
      <c r="K829" s="103" t="str">
        <f>IF(CADA_PROD!C827="","",IFERROR($J829/SUM($J$8:$J$1008),""))</f>
        <v/>
      </c>
      <c r="L829" s="103" t="str">
        <f>IF(CADA_PROD!C827="","",IFERROR(H829/SUM($H$8:$H$1008),""))</f>
        <v/>
      </c>
      <c r="M829" s="102" t="str">
        <f>IF(CADA_PROD!$C827="","",IFERROR(SUMIFS(MOVI_ENTR!M:M,MOVI_ENTR!D:D,D829,MOVI_ENTR!O:O,$E$5)/SUMIFS(MOVI_ENTR!I:I,MOVI_ENTR!D:D,D829,MOVI_ENTR!O:O,$E$5),0))</f>
        <v/>
      </c>
      <c r="N829" s="104" t="str">
        <f>IF(CADA_PROD!C827="","",G829/E829)</f>
        <v/>
      </c>
    </row>
    <row r="830" spans="2:14" ht="30" customHeight="1">
      <c r="B830" s="21">
        <f t="shared" si="25"/>
        <v>823</v>
      </c>
      <c r="C830" s="99" t="str">
        <f>IF(CADA_PROD!C828="","",CADA_PROD!C828)</f>
        <v/>
      </c>
      <c r="D830" s="100" t="str">
        <f>IF(CADA_PROD!D828="","",CADA_PROD!D828)</f>
        <v/>
      </c>
      <c r="E830" s="101" t="str">
        <f>IF(CADA_PROD!E828="","",CADA_PROD!E828)</f>
        <v/>
      </c>
      <c r="F830" s="101" t="str">
        <f>IF(CADA_PROD!D828="","",SUMIFS(MOVI_ENTR!I:I,MOVI_ENTR!D:D,D830,MOVI_ENTR!O:O,$E$5))</f>
        <v/>
      </c>
      <c r="G830" s="101" t="str">
        <f>IF(CADA_PROD!C828="","",SUMIFS(MOVI_SAID!H:H,MOVI_SAID!D:D,D830,MOVI_SAID!L:L,$E$5))</f>
        <v/>
      </c>
      <c r="H830" s="101" t="str">
        <f t="shared" si="24"/>
        <v/>
      </c>
      <c r="I830" s="100" t="str">
        <f>IF(CADA_PROD!C828="","",IFERROR(IF(H830&lt;=0,"Sem estoque",IF(H830/E830&lt;0.25,"Quase sem estoque",IF(H830/E830&lt;1.2,"Estoque baixo",IF(H830/E830&lt;2,"Estoque moderado","Estoque confortável")))),""))</f>
        <v/>
      </c>
      <c r="J830" s="102" t="str">
        <f>IF(CADA_PROD!C828="","",SUMIFS(MOVI_ENTR!M:M,MOVI_ENTR!D:D,D830,MOVI_ENTR!O:O,$E$5))</f>
        <v/>
      </c>
      <c r="K830" s="103" t="str">
        <f>IF(CADA_PROD!C828="","",IFERROR($J830/SUM($J$8:$J$1008),""))</f>
        <v/>
      </c>
      <c r="L830" s="103" t="str">
        <f>IF(CADA_PROD!C828="","",IFERROR(H830/SUM($H$8:$H$1008),""))</f>
        <v/>
      </c>
      <c r="M830" s="102" t="str">
        <f>IF(CADA_PROD!$C828="","",IFERROR(SUMIFS(MOVI_ENTR!M:M,MOVI_ENTR!D:D,D830,MOVI_ENTR!O:O,$E$5)/SUMIFS(MOVI_ENTR!I:I,MOVI_ENTR!D:D,D830,MOVI_ENTR!O:O,$E$5),0))</f>
        <v/>
      </c>
      <c r="N830" s="104" t="str">
        <f>IF(CADA_PROD!C828="","",G830/E830)</f>
        <v/>
      </c>
    </row>
    <row r="831" spans="2:14" ht="30" customHeight="1">
      <c r="B831" s="21">
        <f t="shared" si="25"/>
        <v>824</v>
      </c>
      <c r="C831" s="99" t="str">
        <f>IF(CADA_PROD!C829="","",CADA_PROD!C829)</f>
        <v/>
      </c>
      <c r="D831" s="100" t="str">
        <f>IF(CADA_PROD!D829="","",CADA_PROD!D829)</f>
        <v/>
      </c>
      <c r="E831" s="101" t="str">
        <f>IF(CADA_PROD!E829="","",CADA_PROD!E829)</f>
        <v/>
      </c>
      <c r="F831" s="101" t="str">
        <f>IF(CADA_PROD!D829="","",SUMIFS(MOVI_ENTR!I:I,MOVI_ENTR!D:D,D831,MOVI_ENTR!O:O,$E$5))</f>
        <v/>
      </c>
      <c r="G831" s="101" t="str">
        <f>IF(CADA_PROD!C829="","",SUMIFS(MOVI_SAID!H:H,MOVI_SAID!D:D,D831,MOVI_SAID!L:L,$E$5))</f>
        <v/>
      </c>
      <c r="H831" s="101" t="str">
        <f t="shared" si="24"/>
        <v/>
      </c>
      <c r="I831" s="100" t="str">
        <f>IF(CADA_PROD!C829="","",IFERROR(IF(H831&lt;=0,"Sem estoque",IF(H831/E831&lt;0.25,"Quase sem estoque",IF(H831/E831&lt;1.2,"Estoque baixo",IF(H831/E831&lt;2,"Estoque moderado","Estoque confortável")))),""))</f>
        <v/>
      </c>
      <c r="J831" s="102" t="str">
        <f>IF(CADA_PROD!C829="","",SUMIFS(MOVI_ENTR!M:M,MOVI_ENTR!D:D,D831,MOVI_ENTR!O:O,$E$5))</f>
        <v/>
      </c>
      <c r="K831" s="103" t="str">
        <f>IF(CADA_PROD!C829="","",IFERROR($J831/SUM($J$8:$J$1008),""))</f>
        <v/>
      </c>
      <c r="L831" s="103" t="str">
        <f>IF(CADA_PROD!C829="","",IFERROR(H831/SUM($H$8:$H$1008),""))</f>
        <v/>
      </c>
      <c r="M831" s="102" t="str">
        <f>IF(CADA_PROD!$C829="","",IFERROR(SUMIFS(MOVI_ENTR!M:M,MOVI_ENTR!D:D,D831,MOVI_ENTR!O:O,$E$5)/SUMIFS(MOVI_ENTR!I:I,MOVI_ENTR!D:D,D831,MOVI_ENTR!O:O,$E$5),0))</f>
        <v/>
      </c>
      <c r="N831" s="104" t="str">
        <f>IF(CADA_PROD!C829="","",G831/E831)</f>
        <v/>
      </c>
    </row>
    <row r="832" spans="2:14" ht="30" customHeight="1">
      <c r="B832" s="21">
        <f t="shared" si="25"/>
        <v>825</v>
      </c>
      <c r="C832" s="99" t="str">
        <f>IF(CADA_PROD!C830="","",CADA_PROD!C830)</f>
        <v/>
      </c>
      <c r="D832" s="100" t="str">
        <f>IF(CADA_PROD!D830="","",CADA_PROD!D830)</f>
        <v/>
      </c>
      <c r="E832" s="101" t="str">
        <f>IF(CADA_PROD!E830="","",CADA_PROD!E830)</f>
        <v/>
      </c>
      <c r="F832" s="101" t="str">
        <f>IF(CADA_PROD!D830="","",SUMIFS(MOVI_ENTR!I:I,MOVI_ENTR!D:D,D832,MOVI_ENTR!O:O,$E$5))</f>
        <v/>
      </c>
      <c r="G832" s="101" t="str">
        <f>IF(CADA_PROD!C830="","",SUMIFS(MOVI_SAID!H:H,MOVI_SAID!D:D,D832,MOVI_SAID!L:L,$E$5))</f>
        <v/>
      </c>
      <c r="H832" s="101" t="str">
        <f t="shared" si="24"/>
        <v/>
      </c>
      <c r="I832" s="100" t="str">
        <f>IF(CADA_PROD!C830="","",IFERROR(IF(H832&lt;=0,"Sem estoque",IF(H832/E832&lt;0.25,"Quase sem estoque",IF(H832/E832&lt;1.2,"Estoque baixo",IF(H832/E832&lt;2,"Estoque moderado","Estoque confortável")))),""))</f>
        <v/>
      </c>
      <c r="J832" s="102" t="str">
        <f>IF(CADA_PROD!C830="","",SUMIFS(MOVI_ENTR!M:M,MOVI_ENTR!D:D,D832,MOVI_ENTR!O:O,$E$5))</f>
        <v/>
      </c>
      <c r="K832" s="103" t="str">
        <f>IF(CADA_PROD!C830="","",IFERROR($J832/SUM($J$8:$J$1008),""))</f>
        <v/>
      </c>
      <c r="L832" s="103" t="str">
        <f>IF(CADA_PROD!C830="","",IFERROR(H832/SUM($H$8:$H$1008),""))</f>
        <v/>
      </c>
      <c r="M832" s="102" t="str">
        <f>IF(CADA_PROD!$C830="","",IFERROR(SUMIFS(MOVI_ENTR!M:M,MOVI_ENTR!D:D,D832,MOVI_ENTR!O:O,$E$5)/SUMIFS(MOVI_ENTR!I:I,MOVI_ENTR!D:D,D832,MOVI_ENTR!O:O,$E$5),0))</f>
        <v/>
      </c>
      <c r="N832" s="104" t="str">
        <f>IF(CADA_PROD!C830="","",G832/E832)</f>
        <v/>
      </c>
    </row>
    <row r="833" spans="2:14" ht="30" customHeight="1">
      <c r="B833" s="21">
        <f t="shared" si="25"/>
        <v>826</v>
      </c>
      <c r="C833" s="99" t="str">
        <f>IF(CADA_PROD!C831="","",CADA_PROD!C831)</f>
        <v/>
      </c>
      <c r="D833" s="100" t="str">
        <f>IF(CADA_PROD!D831="","",CADA_PROD!D831)</f>
        <v/>
      </c>
      <c r="E833" s="101" t="str">
        <f>IF(CADA_PROD!E831="","",CADA_PROD!E831)</f>
        <v/>
      </c>
      <c r="F833" s="101" t="str">
        <f>IF(CADA_PROD!D831="","",SUMIFS(MOVI_ENTR!I:I,MOVI_ENTR!D:D,D833,MOVI_ENTR!O:O,$E$5))</f>
        <v/>
      </c>
      <c r="G833" s="101" t="str">
        <f>IF(CADA_PROD!C831="","",SUMIFS(MOVI_SAID!H:H,MOVI_SAID!D:D,D833,MOVI_SAID!L:L,$E$5))</f>
        <v/>
      </c>
      <c r="H833" s="101" t="str">
        <f t="shared" si="24"/>
        <v/>
      </c>
      <c r="I833" s="100" t="str">
        <f>IF(CADA_PROD!C831="","",IFERROR(IF(H833&lt;=0,"Sem estoque",IF(H833/E833&lt;0.25,"Quase sem estoque",IF(H833/E833&lt;1.2,"Estoque baixo",IF(H833/E833&lt;2,"Estoque moderado","Estoque confortável")))),""))</f>
        <v/>
      </c>
      <c r="J833" s="102" t="str">
        <f>IF(CADA_PROD!C831="","",SUMIFS(MOVI_ENTR!M:M,MOVI_ENTR!D:D,D833,MOVI_ENTR!O:O,$E$5))</f>
        <v/>
      </c>
      <c r="K833" s="103" t="str">
        <f>IF(CADA_PROD!C831="","",IFERROR($J833/SUM($J$8:$J$1008),""))</f>
        <v/>
      </c>
      <c r="L833" s="103" t="str">
        <f>IF(CADA_PROD!C831="","",IFERROR(H833/SUM($H$8:$H$1008),""))</f>
        <v/>
      </c>
      <c r="M833" s="102" t="str">
        <f>IF(CADA_PROD!$C831="","",IFERROR(SUMIFS(MOVI_ENTR!M:M,MOVI_ENTR!D:D,D833,MOVI_ENTR!O:O,$E$5)/SUMIFS(MOVI_ENTR!I:I,MOVI_ENTR!D:D,D833,MOVI_ENTR!O:O,$E$5),0))</f>
        <v/>
      </c>
      <c r="N833" s="104" t="str">
        <f>IF(CADA_PROD!C831="","",G833/E833)</f>
        <v/>
      </c>
    </row>
    <row r="834" spans="2:14" ht="30" customHeight="1">
      <c r="B834" s="21">
        <f t="shared" si="25"/>
        <v>827</v>
      </c>
      <c r="C834" s="99" t="str">
        <f>IF(CADA_PROD!C832="","",CADA_PROD!C832)</f>
        <v/>
      </c>
      <c r="D834" s="100" t="str">
        <f>IF(CADA_PROD!D832="","",CADA_PROD!D832)</f>
        <v/>
      </c>
      <c r="E834" s="101" t="str">
        <f>IF(CADA_PROD!E832="","",CADA_PROD!E832)</f>
        <v/>
      </c>
      <c r="F834" s="101" t="str">
        <f>IF(CADA_PROD!D832="","",SUMIFS(MOVI_ENTR!I:I,MOVI_ENTR!D:D,D834,MOVI_ENTR!O:O,$E$5))</f>
        <v/>
      </c>
      <c r="G834" s="101" t="str">
        <f>IF(CADA_PROD!C832="","",SUMIFS(MOVI_SAID!H:H,MOVI_SAID!D:D,D834,MOVI_SAID!L:L,$E$5))</f>
        <v/>
      </c>
      <c r="H834" s="101" t="str">
        <f t="shared" si="24"/>
        <v/>
      </c>
      <c r="I834" s="100" t="str">
        <f>IF(CADA_PROD!C832="","",IFERROR(IF(H834&lt;=0,"Sem estoque",IF(H834/E834&lt;0.25,"Quase sem estoque",IF(H834/E834&lt;1.2,"Estoque baixo",IF(H834/E834&lt;2,"Estoque moderado","Estoque confortável")))),""))</f>
        <v/>
      </c>
      <c r="J834" s="102" t="str">
        <f>IF(CADA_PROD!C832="","",SUMIFS(MOVI_ENTR!M:M,MOVI_ENTR!D:D,D834,MOVI_ENTR!O:O,$E$5))</f>
        <v/>
      </c>
      <c r="K834" s="103" t="str">
        <f>IF(CADA_PROD!C832="","",IFERROR($J834/SUM($J$8:$J$1008),""))</f>
        <v/>
      </c>
      <c r="L834" s="103" t="str">
        <f>IF(CADA_PROD!C832="","",IFERROR(H834/SUM($H$8:$H$1008),""))</f>
        <v/>
      </c>
      <c r="M834" s="102" t="str">
        <f>IF(CADA_PROD!$C832="","",IFERROR(SUMIFS(MOVI_ENTR!M:M,MOVI_ENTR!D:D,D834,MOVI_ENTR!O:O,$E$5)/SUMIFS(MOVI_ENTR!I:I,MOVI_ENTR!D:D,D834,MOVI_ENTR!O:O,$E$5),0))</f>
        <v/>
      </c>
      <c r="N834" s="104" t="str">
        <f>IF(CADA_PROD!C832="","",G834/E834)</f>
        <v/>
      </c>
    </row>
    <row r="835" spans="2:14" ht="30" customHeight="1">
      <c r="B835" s="21">
        <f t="shared" si="25"/>
        <v>828</v>
      </c>
      <c r="C835" s="99" t="str">
        <f>IF(CADA_PROD!C833="","",CADA_PROD!C833)</f>
        <v/>
      </c>
      <c r="D835" s="100" t="str">
        <f>IF(CADA_PROD!D833="","",CADA_PROD!D833)</f>
        <v/>
      </c>
      <c r="E835" s="101" t="str">
        <f>IF(CADA_PROD!E833="","",CADA_PROD!E833)</f>
        <v/>
      </c>
      <c r="F835" s="101" t="str">
        <f>IF(CADA_PROD!D833="","",SUMIFS(MOVI_ENTR!I:I,MOVI_ENTR!D:D,D835,MOVI_ENTR!O:O,$E$5))</f>
        <v/>
      </c>
      <c r="G835" s="101" t="str">
        <f>IF(CADA_PROD!C833="","",SUMIFS(MOVI_SAID!H:H,MOVI_SAID!D:D,D835,MOVI_SAID!L:L,$E$5))</f>
        <v/>
      </c>
      <c r="H835" s="101" t="str">
        <f t="shared" si="24"/>
        <v/>
      </c>
      <c r="I835" s="100" t="str">
        <f>IF(CADA_PROD!C833="","",IFERROR(IF(H835&lt;=0,"Sem estoque",IF(H835/E835&lt;0.25,"Quase sem estoque",IF(H835/E835&lt;1.2,"Estoque baixo",IF(H835/E835&lt;2,"Estoque moderado","Estoque confortável")))),""))</f>
        <v/>
      </c>
      <c r="J835" s="102" t="str">
        <f>IF(CADA_PROD!C833="","",SUMIFS(MOVI_ENTR!M:M,MOVI_ENTR!D:D,D835,MOVI_ENTR!O:O,$E$5))</f>
        <v/>
      </c>
      <c r="K835" s="103" t="str">
        <f>IF(CADA_PROD!C833="","",IFERROR($J835/SUM($J$8:$J$1008),""))</f>
        <v/>
      </c>
      <c r="L835" s="103" t="str">
        <f>IF(CADA_PROD!C833="","",IFERROR(H835/SUM($H$8:$H$1008),""))</f>
        <v/>
      </c>
      <c r="M835" s="102" t="str">
        <f>IF(CADA_PROD!$C833="","",IFERROR(SUMIFS(MOVI_ENTR!M:M,MOVI_ENTR!D:D,D835,MOVI_ENTR!O:O,$E$5)/SUMIFS(MOVI_ENTR!I:I,MOVI_ENTR!D:D,D835,MOVI_ENTR!O:O,$E$5),0))</f>
        <v/>
      </c>
      <c r="N835" s="104" t="str">
        <f>IF(CADA_PROD!C833="","",G835/E835)</f>
        <v/>
      </c>
    </row>
    <row r="836" spans="2:14" ht="30" customHeight="1">
      <c r="B836" s="21">
        <f t="shared" si="25"/>
        <v>829</v>
      </c>
      <c r="C836" s="99" t="str">
        <f>IF(CADA_PROD!C834="","",CADA_PROD!C834)</f>
        <v/>
      </c>
      <c r="D836" s="100" t="str">
        <f>IF(CADA_PROD!D834="","",CADA_PROD!D834)</f>
        <v/>
      </c>
      <c r="E836" s="101" t="str">
        <f>IF(CADA_PROD!E834="","",CADA_PROD!E834)</f>
        <v/>
      </c>
      <c r="F836" s="101" t="str">
        <f>IF(CADA_PROD!D834="","",SUMIFS(MOVI_ENTR!I:I,MOVI_ENTR!D:D,D836,MOVI_ENTR!O:O,$E$5))</f>
        <v/>
      </c>
      <c r="G836" s="101" t="str">
        <f>IF(CADA_PROD!C834="","",SUMIFS(MOVI_SAID!H:H,MOVI_SAID!D:D,D836,MOVI_SAID!L:L,$E$5))</f>
        <v/>
      </c>
      <c r="H836" s="101" t="str">
        <f t="shared" si="24"/>
        <v/>
      </c>
      <c r="I836" s="100" t="str">
        <f>IF(CADA_PROD!C834="","",IFERROR(IF(H836&lt;=0,"Sem estoque",IF(H836/E836&lt;0.25,"Quase sem estoque",IF(H836/E836&lt;1.2,"Estoque baixo",IF(H836/E836&lt;2,"Estoque moderado","Estoque confortável")))),""))</f>
        <v/>
      </c>
      <c r="J836" s="102" t="str">
        <f>IF(CADA_PROD!C834="","",SUMIFS(MOVI_ENTR!M:M,MOVI_ENTR!D:D,D836,MOVI_ENTR!O:O,$E$5))</f>
        <v/>
      </c>
      <c r="K836" s="103" t="str">
        <f>IF(CADA_PROD!C834="","",IFERROR($J836/SUM($J$8:$J$1008),""))</f>
        <v/>
      </c>
      <c r="L836" s="103" t="str">
        <f>IF(CADA_PROD!C834="","",IFERROR(H836/SUM($H$8:$H$1008),""))</f>
        <v/>
      </c>
      <c r="M836" s="102" t="str">
        <f>IF(CADA_PROD!$C834="","",IFERROR(SUMIFS(MOVI_ENTR!M:M,MOVI_ENTR!D:D,D836,MOVI_ENTR!O:O,$E$5)/SUMIFS(MOVI_ENTR!I:I,MOVI_ENTR!D:D,D836,MOVI_ENTR!O:O,$E$5),0))</f>
        <v/>
      </c>
      <c r="N836" s="104" t="str">
        <f>IF(CADA_PROD!C834="","",G836/E836)</f>
        <v/>
      </c>
    </row>
    <row r="837" spans="2:14" ht="30" customHeight="1">
      <c r="B837" s="21">
        <f t="shared" si="25"/>
        <v>830</v>
      </c>
      <c r="C837" s="99" t="str">
        <f>IF(CADA_PROD!C835="","",CADA_PROD!C835)</f>
        <v/>
      </c>
      <c r="D837" s="100" t="str">
        <f>IF(CADA_PROD!D835="","",CADA_PROD!D835)</f>
        <v/>
      </c>
      <c r="E837" s="101" t="str">
        <f>IF(CADA_PROD!E835="","",CADA_PROD!E835)</f>
        <v/>
      </c>
      <c r="F837" s="101" t="str">
        <f>IF(CADA_PROD!D835="","",SUMIFS(MOVI_ENTR!I:I,MOVI_ENTR!D:D,D837,MOVI_ENTR!O:O,$E$5))</f>
        <v/>
      </c>
      <c r="G837" s="101" t="str">
        <f>IF(CADA_PROD!C835="","",SUMIFS(MOVI_SAID!H:H,MOVI_SAID!D:D,D837,MOVI_SAID!L:L,$E$5))</f>
        <v/>
      </c>
      <c r="H837" s="101" t="str">
        <f t="shared" si="24"/>
        <v/>
      </c>
      <c r="I837" s="100" t="str">
        <f>IF(CADA_PROD!C835="","",IFERROR(IF(H837&lt;=0,"Sem estoque",IF(H837/E837&lt;0.25,"Quase sem estoque",IF(H837/E837&lt;1.2,"Estoque baixo",IF(H837/E837&lt;2,"Estoque moderado","Estoque confortável")))),""))</f>
        <v/>
      </c>
      <c r="J837" s="102" t="str">
        <f>IF(CADA_PROD!C835="","",SUMIFS(MOVI_ENTR!M:M,MOVI_ENTR!D:D,D837,MOVI_ENTR!O:O,$E$5))</f>
        <v/>
      </c>
      <c r="K837" s="103" t="str">
        <f>IF(CADA_PROD!C835="","",IFERROR($J837/SUM($J$8:$J$1008),""))</f>
        <v/>
      </c>
      <c r="L837" s="103" t="str">
        <f>IF(CADA_PROD!C835="","",IFERROR(H837/SUM($H$8:$H$1008),""))</f>
        <v/>
      </c>
      <c r="M837" s="102" t="str">
        <f>IF(CADA_PROD!$C835="","",IFERROR(SUMIFS(MOVI_ENTR!M:M,MOVI_ENTR!D:D,D837,MOVI_ENTR!O:O,$E$5)/SUMIFS(MOVI_ENTR!I:I,MOVI_ENTR!D:D,D837,MOVI_ENTR!O:O,$E$5),0))</f>
        <v/>
      </c>
      <c r="N837" s="104" t="str">
        <f>IF(CADA_PROD!C835="","",G837/E837)</f>
        <v/>
      </c>
    </row>
    <row r="838" spans="2:14" ht="30" customHeight="1">
      <c r="B838" s="21">
        <f t="shared" si="25"/>
        <v>831</v>
      </c>
      <c r="C838" s="99" t="str">
        <f>IF(CADA_PROD!C836="","",CADA_PROD!C836)</f>
        <v/>
      </c>
      <c r="D838" s="100" t="str">
        <f>IF(CADA_PROD!D836="","",CADA_PROD!D836)</f>
        <v/>
      </c>
      <c r="E838" s="101" t="str">
        <f>IF(CADA_PROD!E836="","",CADA_PROD!E836)</f>
        <v/>
      </c>
      <c r="F838" s="101" t="str">
        <f>IF(CADA_PROD!D836="","",SUMIFS(MOVI_ENTR!I:I,MOVI_ENTR!D:D,D838,MOVI_ENTR!O:O,$E$5))</f>
        <v/>
      </c>
      <c r="G838" s="101" t="str">
        <f>IF(CADA_PROD!C836="","",SUMIFS(MOVI_SAID!H:H,MOVI_SAID!D:D,D838,MOVI_SAID!L:L,$E$5))</f>
        <v/>
      </c>
      <c r="H838" s="101" t="str">
        <f t="shared" si="24"/>
        <v/>
      </c>
      <c r="I838" s="100" t="str">
        <f>IF(CADA_PROD!C836="","",IFERROR(IF(H838&lt;=0,"Sem estoque",IF(H838/E838&lt;0.25,"Quase sem estoque",IF(H838/E838&lt;1.2,"Estoque baixo",IF(H838/E838&lt;2,"Estoque moderado","Estoque confortável")))),""))</f>
        <v/>
      </c>
      <c r="J838" s="102" t="str">
        <f>IF(CADA_PROD!C836="","",SUMIFS(MOVI_ENTR!M:M,MOVI_ENTR!D:D,D838,MOVI_ENTR!O:O,$E$5))</f>
        <v/>
      </c>
      <c r="K838" s="103" t="str">
        <f>IF(CADA_PROD!C836="","",IFERROR($J838/SUM($J$8:$J$1008),""))</f>
        <v/>
      </c>
      <c r="L838" s="103" t="str">
        <f>IF(CADA_PROD!C836="","",IFERROR(H838/SUM($H$8:$H$1008),""))</f>
        <v/>
      </c>
      <c r="M838" s="102" t="str">
        <f>IF(CADA_PROD!$C836="","",IFERROR(SUMIFS(MOVI_ENTR!M:M,MOVI_ENTR!D:D,D838,MOVI_ENTR!O:O,$E$5)/SUMIFS(MOVI_ENTR!I:I,MOVI_ENTR!D:D,D838,MOVI_ENTR!O:O,$E$5),0))</f>
        <v/>
      </c>
      <c r="N838" s="104" t="str">
        <f>IF(CADA_PROD!C836="","",G838/E838)</f>
        <v/>
      </c>
    </row>
    <row r="839" spans="2:14" ht="30" customHeight="1">
      <c r="B839" s="21">
        <f t="shared" si="25"/>
        <v>832</v>
      </c>
      <c r="C839" s="99" t="str">
        <f>IF(CADA_PROD!C837="","",CADA_PROD!C837)</f>
        <v/>
      </c>
      <c r="D839" s="100" t="str">
        <f>IF(CADA_PROD!D837="","",CADA_PROD!D837)</f>
        <v/>
      </c>
      <c r="E839" s="101" t="str">
        <f>IF(CADA_PROD!E837="","",CADA_PROD!E837)</f>
        <v/>
      </c>
      <c r="F839" s="101" t="str">
        <f>IF(CADA_PROD!D837="","",SUMIFS(MOVI_ENTR!I:I,MOVI_ENTR!D:D,D839,MOVI_ENTR!O:O,$E$5))</f>
        <v/>
      </c>
      <c r="G839" s="101" t="str">
        <f>IF(CADA_PROD!C837="","",SUMIFS(MOVI_SAID!H:H,MOVI_SAID!D:D,D839,MOVI_SAID!L:L,$E$5))</f>
        <v/>
      </c>
      <c r="H839" s="101" t="str">
        <f t="shared" si="24"/>
        <v/>
      </c>
      <c r="I839" s="100" t="str">
        <f>IF(CADA_PROD!C837="","",IFERROR(IF(H839&lt;=0,"Sem estoque",IF(H839/E839&lt;0.25,"Quase sem estoque",IF(H839/E839&lt;1.2,"Estoque baixo",IF(H839/E839&lt;2,"Estoque moderado","Estoque confortável")))),""))</f>
        <v/>
      </c>
      <c r="J839" s="102" t="str">
        <f>IF(CADA_PROD!C837="","",SUMIFS(MOVI_ENTR!M:M,MOVI_ENTR!D:D,D839,MOVI_ENTR!O:O,$E$5))</f>
        <v/>
      </c>
      <c r="K839" s="103" t="str">
        <f>IF(CADA_PROD!C837="","",IFERROR($J839/SUM($J$8:$J$1008),""))</f>
        <v/>
      </c>
      <c r="L839" s="103" t="str">
        <f>IF(CADA_PROD!C837="","",IFERROR(H839/SUM($H$8:$H$1008),""))</f>
        <v/>
      </c>
      <c r="M839" s="102" t="str">
        <f>IF(CADA_PROD!$C837="","",IFERROR(SUMIFS(MOVI_ENTR!M:M,MOVI_ENTR!D:D,D839,MOVI_ENTR!O:O,$E$5)/SUMIFS(MOVI_ENTR!I:I,MOVI_ENTR!D:D,D839,MOVI_ENTR!O:O,$E$5),0))</f>
        <v/>
      </c>
      <c r="N839" s="104" t="str">
        <f>IF(CADA_PROD!C837="","",G839/E839)</f>
        <v/>
      </c>
    </row>
    <row r="840" spans="2:14" ht="30" customHeight="1">
      <c r="B840" s="21">
        <f t="shared" si="25"/>
        <v>833</v>
      </c>
      <c r="C840" s="99" t="str">
        <f>IF(CADA_PROD!C838="","",CADA_PROD!C838)</f>
        <v/>
      </c>
      <c r="D840" s="100" t="str">
        <f>IF(CADA_PROD!D838="","",CADA_PROD!D838)</f>
        <v/>
      </c>
      <c r="E840" s="101" t="str">
        <f>IF(CADA_PROD!E838="","",CADA_PROD!E838)</f>
        <v/>
      </c>
      <c r="F840" s="101" t="str">
        <f>IF(CADA_PROD!D838="","",SUMIFS(MOVI_ENTR!I:I,MOVI_ENTR!D:D,D840,MOVI_ENTR!O:O,$E$5))</f>
        <v/>
      </c>
      <c r="G840" s="101" t="str">
        <f>IF(CADA_PROD!C838="","",SUMIFS(MOVI_SAID!H:H,MOVI_SAID!D:D,D840,MOVI_SAID!L:L,$E$5))</f>
        <v/>
      </c>
      <c r="H840" s="101" t="str">
        <f t="shared" si="24"/>
        <v/>
      </c>
      <c r="I840" s="100" t="str">
        <f>IF(CADA_PROD!C838="","",IFERROR(IF(H840&lt;=0,"Sem estoque",IF(H840/E840&lt;0.25,"Quase sem estoque",IF(H840/E840&lt;1.2,"Estoque baixo",IF(H840/E840&lt;2,"Estoque moderado","Estoque confortável")))),""))</f>
        <v/>
      </c>
      <c r="J840" s="102" t="str">
        <f>IF(CADA_PROD!C838="","",SUMIFS(MOVI_ENTR!M:M,MOVI_ENTR!D:D,D840,MOVI_ENTR!O:O,$E$5))</f>
        <v/>
      </c>
      <c r="K840" s="103" t="str">
        <f>IF(CADA_PROD!C838="","",IFERROR($J840/SUM($J$8:$J$1008),""))</f>
        <v/>
      </c>
      <c r="L840" s="103" t="str">
        <f>IF(CADA_PROD!C838="","",IFERROR(H840/SUM($H$8:$H$1008),""))</f>
        <v/>
      </c>
      <c r="M840" s="102" t="str">
        <f>IF(CADA_PROD!$C838="","",IFERROR(SUMIFS(MOVI_ENTR!M:M,MOVI_ENTR!D:D,D840,MOVI_ENTR!O:O,$E$5)/SUMIFS(MOVI_ENTR!I:I,MOVI_ENTR!D:D,D840,MOVI_ENTR!O:O,$E$5),0))</f>
        <v/>
      </c>
      <c r="N840" s="104" t="str">
        <f>IF(CADA_PROD!C838="","",G840/E840)</f>
        <v/>
      </c>
    </row>
    <row r="841" spans="2:14" ht="30" customHeight="1">
      <c r="B841" s="21">
        <f t="shared" si="25"/>
        <v>834</v>
      </c>
      <c r="C841" s="99" t="str">
        <f>IF(CADA_PROD!C839="","",CADA_PROD!C839)</f>
        <v/>
      </c>
      <c r="D841" s="100" t="str">
        <f>IF(CADA_PROD!D839="","",CADA_PROD!D839)</f>
        <v/>
      </c>
      <c r="E841" s="101" t="str">
        <f>IF(CADA_PROD!E839="","",CADA_PROD!E839)</f>
        <v/>
      </c>
      <c r="F841" s="101" t="str">
        <f>IF(CADA_PROD!D839="","",SUMIFS(MOVI_ENTR!I:I,MOVI_ENTR!D:D,D841,MOVI_ENTR!O:O,$E$5))</f>
        <v/>
      </c>
      <c r="G841" s="101" t="str">
        <f>IF(CADA_PROD!C839="","",SUMIFS(MOVI_SAID!H:H,MOVI_SAID!D:D,D841,MOVI_SAID!L:L,$E$5))</f>
        <v/>
      </c>
      <c r="H841" s="101" t="str">
        <f t="shared" ref="H841:H904" si="26">IFERROR(F841-G841,"")</f>
        <v/>
      </c>
      <c r="I841" s="100" t="str">
        <f>IF(CADA_PROD!C839="","",IFERROR(IF(H841&lt;=0,"Sem estoque",IF(H841/E841&lt;0.25,"Quase sem estoque",IF(H841/E841&lt;1.2,"Estoque baixo",IF(H841/E841&lt;2,"Estoque moderado","Estoque confortável")))),""))</f>
        <v/>
      </c>
      <c r="J841" s="102" t="str">
        <f>IF(CADA_PROD!C839="","",SUMIFS(MOVI_ENTR!M:M,MOVI_ENTR!D:D,D841,MOVI_ENTR!O:O,$E$5))</f>
        <v/>
      </c>
      <c r="K841" s="103" t="str">
        <f>IF(CADA_PROD!C839="","",IFERROR($J841/SUM($J$8:$J$1008),""))</f>
        <v/>
      </c>
      <c r="L841" s="103" t="str">
        <f>IF(CADA_PROD!C839="","",IFERROR(H841/SUM($H$8:$H$1008),""))</f>
        <v/>
      </c>
      <c r="M841" s="102" t="str">
        <f>IF(CADA_PROD!$C839="","",IFERROR(SUMIFS(MOVI_ENTR!M:M,MOVI_ENTR!D:D,D841,MOVI_ENTR!O:O,$E$5)/SUMIFS(MOVI_ENTR!I:I,MOVI_ENTR!D:D,D841,MOVI_ENTR!O:O,$E$5),0))</f>
        <v/>
      </c>
      <c r="N841" s="104" t="str">
        <f>IF(CADA_PROD!C839="","",G841/E841)</f>
        <v/>
      </c>
    </row>
    <row r="842" spans="2:14" ht="30" customHeight="1">
      <c r="B842" s="21">
        <f t="shared" ref="B842:B905" si="27">B841+1</f>
        <v>835</v>
      </c>
      <c r="C842" s="99" t="str">
        <f>IF(CADA_PROD!C840="","",CADA_PROD!C840)</f>
        <v/>
      </c>
      <c r="D842" s="100" t="str">
        <f>IF(CADA_PROD!D840="","",CADA_PROD!D840)</f>
        <v/>
      </c>
      <c r="E842" s="101" t="str">
        <f>IF(CADA_PROD!E840="","",CADA_PROD!E840)</f>
        <v/>
      </c>
      <c r="F842" s="101" t="str">
        <f>IF(CADA_PROD!D840="","",SUMIFS(MOVI_ENTR!I:I,MOVI_ENTR!D:D,D842,MOVI_ENTR!O:O,$E$5))</f>
        <v/>
      </c>
      <c r="G842" s="101" t="str">
        <f>IF(CADA_PROD!C840="","",SUMIFS(MOVI_SAID!H:H,MOVI_SAID!D:D,D842,MOVI_SAID!L:L,$E$5))</f>
        <v/>
      </c>
      <c r="H842" s="101" t="str">
        <f t="shared" si="26"/>
        <v/>
      </c>
      <c r="I842" s="100" t="str">
        <f>IF(CADA_PROD!C840="","",IFERROR(IF(H842&lt;=0,"Sem estoque",IF(H842/E842&lt;0.25,"Quase sem estoque",IF(H842/E842&lt;1.2,"Estoque baixo",IF(H842/E842&lt;2,"Estoque moderado","Estoque confortável")))),""))</f>
        <v/>
      </c>
      <c r="J842" s="102" t="str">
        <f>IF(CADA_PROD!C840="","",SUMIFS(MOVI_ENTR!M:M,MOVI_ENTR!D:D,D842,MOVI_ENTR!O:O,$E$5))</f>
        <v/>
      </c>
      <c r="K842" s="103" t="str">
        <f>IF(CADA_PROD!C840="","",IFERROR($J842/SUM($J$8:$J$1008),""))</f>
        <v/>
      </c>
      <c r="L842" s="103" t="str">
        <f>IF(CADA_PROD!C840="","",IFERROR(H842/SUM($H$8:$H$1008),""))</f>
        <v/>
      </c>
      <c r="M842" s="102" t="str">
        <f>IF(CADA_PROD!$C840="","",IFERROR(SUMIFS(MOVI_ENTR!M:M,MOVI_ENTR!D:D,D842,MOVI_ENTR!O:O,$E$5)/SUMIFS(MOVI_ENTR!I:I,MOVI_ENTR!D:D,D842,MOVI_ENTR!O:O,$E$5),0))</f>
        <v/>
      </c>
      <c r="N842" s="104" t="str">
        <f>IF(CADA_PROD!C840="","",G842/E842)</f>
        <v/>
      </c>
    </row>
    <row r="843" spans="2:14" ht="30" customHeight="1">
      <c r="B843" s="21">
        <f t="shared" si="27"/>
        <v>836</v>
      </c>
      <c r="C843" s="99" t="str">
        <f>IF(CADA_PROD!C841="","",CADA_PROD!C841)</f>
        <v/>
      </c>
      <c r="D843" s="100" t="str">
        <f>IF(CADA_PROD!D841="","",CADA_PROD!D841)</f>
        <v/>
      </c>
      <c r="E843" s="101" t="str">
        <f>IF(CADA_PROD!E841="","",CADA_PROD!E841)</f>
        <v/>
      </c>
      <c r="F843" s="101" t="str">
        <f>IF(CADA_PROD!D841="","",SUMIFS(MOVI_ENTR!I:I,MOVI_ENTR!D:D,D843,MOVI_ENTR!O:O,$E$5))</f>
        <v/>
      </c>
      <c r="G843" s="101" t="str">
        <f>IF(CADA_PROD!C841="","",SUMIFS(MOVI_SAID!H:H,MOVI_SAID!D:D,D843,MOVI_SAID!L:L,$E$5))</f>
        <v/>
      </c>
      <c r="H843" s="101" t="str">
        <f t="shared" si="26"/>
        <v/>
      </c>
      <c r="I843" s="100" t="str">
        <f>IF(CADA_PROD!C841="","",IFERROR(IF(H843&lt;=0,"Sem estoque",IF(H843/E843&lt;0.25,"Quase sem estoque",IF(H843/E843&lt;1.2,"Estoque baixo",IF(H843/E843&lt;2,"Estoque moderado","Estoque confortável")))),""))</f>
        <v/>
      </c>
      <c r="J843" s="102" t="str">
        <f>IF(CADA_PROD!C841="","",SUMIFS(MOVI_ENTR!M:M,MOVI_ENTR!D:D,D843,MOVI_ENTR!O:O,$E$5))</f>
        <v/>
      </c>
      <c r="K843" s="103" t="str">
        <f>IF(CADA_PROD!C841="","",IFERROR($J843/SUM($J$8:$J$1008),""))</f>
        <v/>
      </c>
      <c r="L843" s="103" t="str">
        <f>IF(CADA_PROD!C841="","",IFERROR(H843/SUM($H$8:$H$1008),""))</f>
        <v/>
      </c>
      <c r="M843" s="102" t="str">
        <f>IF(CADA_PROD!$C841="","",IFERROR(SUMIFS(MOVI_ENTR!M:M,MOVI_ENTR!D:D,D843,MOVI_ENTR!O:O,$E$5)/SUMIFS(MOVI_ENTR!I:I,MOVI_ENTR!D:D,D843,MOVI_ENTR!O:O,$E$5),0))</f>
        <v/>
      </c>
      <c r="N843" s="104" t="str">
        <f>IF(CADA_PROD!C841="","",G843/E843)</f>
        <v/>
      </c>
    </row>
    <row r="844" spans="2:14" ht="30" customHeight="1">
      <c r="B844" s="21">
        <f t="shared" si="27"/>
        <v>837</v>
      </c>
      <c r="C844" s="99" t="str">
        <f>IF(CADA_PROD!C842="","",CADA_PROD!C842)</f>
        <v/>
      </c>
      <c r="D844" s="100" t="str">
        <f>IF(CADA_PROD!D842="","",CADA_PROD!D842)</f>
        <v/>
      </c>
      <c r="E844" s="101" t="str">
        <f>IF(CADA_PROD!E842="","",CADA_PROD!E842)</f>
        <v/>
      </c>
      <c r="F844" s="101" t="str">
        <f>IF(CADA_PROD!D842="","",SUMIFS(MOVI_ENTR!I:I,MOVI_ENTR!D:D,D844,MOVI_ENTR!O:O,$E$5))</f>
        <v/>
      </c>
      <c r="G844" s="101" t="str">
        <f>IF(CADA_PROD!C842="","",SUMIFS(MOVI_SAID!H:H,MOVI_SAID!D:D,D844,MOVI_SAID!L:L,$E$5))</f>
        <v/>
      </c>
      <c r="H844" s="101" t="str">
        <f t="shared" si="26"/>
        <v/>
      </c>
      <c r="I844" s="100" t="str">
        <f>IF(CADA_PROD!C842="","",IFERROR(IF(H844&lt;=0,"Sem estoque",IF(H844/E844&lt;0.25,"Quase sem estoque",IF(H844/E844&lt;1.2,"Estoque baixo",IF(H844/E844&lt;2,"Estoque moderado","Estoque confortável")))),""))</f>
        <v/>
      </c>
      <c r="J844" s="102" t="str">
        <f>IF(CADA_PROD!C842="","",SUMIFS(MOVI_ENTR!M:M,MOVI_ENTR!D:D,D844,MOVI_ENTR!O:O,$E$5))</f>
        <v/>
      </c>
      <c r="K844" s="103" t="str">
        <f>IF(CADA_PROD!C842="","",IFERROR($J844/SUM($J$8:$J$1008),""))</f>
        <v/>
      </c>
      <c r="L844" s="103" t="str">
        <f>IF(CADA_PROD!C842="","",IFERROR(H844/SUM($H$8:$H$1008),""))</f>
        <v/>
      </c>
      <c r="M844" s="102" t="str">
        <f>IF(CADA_PROD!$C842="","",IFERROR(SUMIFS(MOVI_ENTR!M:M,MOVI_ENTR!D:D,D844,MOVI_ENTR!O:O,$E$5)/SUMIFS(MOVI_ENTR!I:I,MOVI_ENTR!D:D,D844,MOVI_ENTR!O:O,$E$5),0))</f>
        <v/>
      </c>
      <c r="N844" s="104" t="str">
        <f>IF(CADA_PROD!C842="","",G844/E844)</f>
        <v/>
      </c>
    </row>
    <row r="845" spans="2:14" ht="30" customHeight="1">
      <c r="B845" s="21">
        <f t="shared" si="27"/>
        <v>838</v>
      </c>
      <c r="C845" s="99" t="str">
        <f>IF(CADA_PROD!C843="","",CADA_PROD!C843)</f>
        <v/>
      </c>
      <c r="D845" s="100" t="str">
        <f>IF(CADA_PROD!D843="","",CADA_PROD!D843)</f>
        <v/>
      </c>
      <c r="E845" s="101" t="str">
        <f>IF(CADA_PROD!E843="","",CADA_PROD!E843)</f>
        <v/>
      </c>
      <c r="F845" s="101" t="str">
        <f>IF(CADA_PROD!D843="","",SUMIFS(MOVI_ENTR!I:I,MOVI_ENTR!D:D,D845,MOVI_ENTR!O:O,$E$5))</f>
        <v/>
      </c>
      <c r="G845" s="101" t="str">
        <f>IF(CADA_PROD!C843="","",SUMIFS(MOVI_SAID!H:H,MOVI_SAID!D:D,D845,MOVI_SAID!L:L,$E$5))</f>
        <v/>
      </c>
      <c r="H845" s="101" t="str">
        <f t="shared" si="26"/>
        <v/>
      </c>
      <c r="I845" s="100" t="str">
        <f>IF(CADA_PROD!C843="","",IFERROR(IF(H845&lt;=0,"Sem estoque",IF(H845/E845&lt;0.25,"Quase sem estoque",IF(H845/E845&lt;1.2,"Estoque baixo",IF(H845/E845&lt;2,"Estoque moderado","Estoque confortável")))),""))</f>
        <v/>
      </c>
      <c r="J845" s="102" t="str">
        <f>IF(CADA_PROD!C843="","",SUMIFS(MOVI_ENTR!M:M,MOVI_ENTR!D:D,D845,MOVI_ENTR!O:O,$E$5))</f>
        <v/>
      </c>
      <c r="K845" s="103" t="str">
        <f>IF(CADA_PROD!C843="","",IFERROR($J845/SUM($J$8:$J$1008),""))</f>
        <v/>
      </c>
      <c r="L845" s="103" t="str">
        <f>IF(CADA_PROD!C843="","",IFERROR(H845/SUM($H$8:$H$1008),""))</f>
        <v/>
      </c>
      <c r="M845" s="102" t="str">
        <f>IF(CADA_PROD!$C843="","",IFERROR(SUMIFS(MOVI_ENTR!M:M,MOVI_ENTR!D:D,D845,MOVI_ENTR!O:O,$E$5)/SUMIFS(MOVI_ENTR!I:I,MOVI_ENTR!D:D,D845,MOVI_ENTR!O:O,$E$5),0))</f>
        <v/>
      </c>
      <c r="N845" s="104" t="str">
        <f>IF(CADA_PROD!C843="","",G845/E845)</f>
        <v/>
      </c>
    </row>
    <row r="846" spans="2:14" ht="30" customHeight="1">
      <c r="B846" s="21">
        <f t="shared" si="27"/>
        <v>839</v>
      </c>
      <c r="C846" s="99" t="str">
        <f>IF(CADA_PROD!C844="","",CADA_PROD!C844)</f>
        <v/>
      </c>
      <c r="D846" s="100" t="str">
        <f>IF(CADA_PROD!D844="","",CADA_PROD!D844)</f>
        <v/>
      </c>
      <c r="E846" s="101" t="str">
        <f>IF(CADA_PROD!E844="","",CADA_PROD!E844)</f>
        <v/>
      </c>
      <c r="F846" s="101" t="str">
        <f>IF(CADA_PROD!D844="","",SUMIFS(MOVI_ENTR!I:I,MOVI_ENTR!D:D,D846,MOVI_ENTR!O:O,$E$5))</f>
        <v/>
      </c>
      <c r="G846" s="101" t="str">
        <f>IF(CADA_PROD!C844="","",SUMIFS(MOVI_SAID!H:H,MOVI_SAID!D:D,D846,MOVI_SAID!L:L,$E$5))</f>
        <v/>
      </c>
      <c r="H846" s="101" t="str">
        <f t="shared" si="26"/>
        <v/>
      </c>
      <c r="I846" s="100" t="str">
        <f>IF(CADA_PROD!C844="","",IFERROR(IF(H846&lt;=0,"Sem estoque",IF(H846/E846&lt;0.25,"Quase sem estoque",IF(H846/E846&lt;1.2,"Estoque baixo",IF(H846/E846&lt;2,"Estoque moderado","Estoque confortável")))),""))</f>
        <v/>
      </c>
      <c r="J846" s="102" t="str">
        <f>IF(CADA_PROD!C844="","",SUMIFS(MOVI_ENTR!M:M,MOVI_ENTR!D:D,D846,MOVI_ENTR!O:O,$E$5))</f>
        <v/>
      </c>
      <c r="K846" s="103" t="str">
        <f>IF(CADA_PROD!C844="","",IFERROR($J846/SUM($J$8:$J$1008),""))</f>
        <v/>
      </c>
      <c r="L846" s="103" t="str">
        <f>IF(CADA_PROD!C844="","",IFERROR(H846/SUM($H$8:$H$1008),""))</f>
        <v/>
      </c>
      <c r="M846" s="102" t="str">
        <f>IF(CADA_PROD!$C844="","",IFERROR(SUMIFS(MOVI_ENTR!M:M,MOVI_ENTR!D:D,D846,MOVI_ENTR!O:O,$E$5)/SUMIFS(MOVI_ENTR!I:I,MOVI_ENTR!D:D,D846,MOVI_ENTR!O:O,$E$5),0))</f>
        <v/>
      </c>
      <c r="N846" s="104" t="str">
        <f>IF(CADA_PROD!C844="","",G846/E846)</f>
        <v/>
      </c>
    </row>
    <row r="847" spans="2:14" ht="30" customHeight="1">
      <c r="B847" s="21">
        <f t="shared" si="27"/>
        <v>840</v>
      </c>
      <c r="C847" s="99" t="str">
        <f>IF(CADA_PROD!C845="","",CADA_PROD!C845)</f>
        <v/>
      </c>
      <c r="D847" s="100" t="str">
        <f>IF(CADA_PROD!D845="","",CADA_PROD!D845)</f>
        <v/>
      </c>
      <c r="E847" s="101" t="str">
        <f>IF(CADA_PROD!E845="","",CADA_PROD!E845)</f>
        <v/>
      </c>
      <c r="F847" s="101" t="str">
        <f>IF(CADA_PROD!D845="","",SUMIFS(MOVI_ENTR!I:I,MOVI_ENTR!D:D,D847,MOVI_ENTR!O:O,$E$5))</f>
        <v/>
      </c>
      <c r="G847" s="101" t="str">
        <f>IF(CADA_PROD!C845="","",SUMIFS(MOVI_SAID!H:H,MOVI_SAID!D:D,D847,MOVI_SAID!L:L,$E$5))</f>
        <v/>
      </c>
      <c r="H847" s="101" t="str">
        <f t="shared" si="26"/>
        <v/>
      </c>
      <c r="I847" s="100" t="str">
        <f>IF(CADA_PROD!C845="","",IFERROR(IF(H847&lt;=0,"Sem estoque",IF(H847/E847&lt;0.25,"Quase sem estoque",IF(H847/E847&lt;1.2,"Estoque baixo",IF(H847/E847&lt;2,"Estoque moderado","Estoque confortável")))),""))</f>
        <v/>
      </c>
      <c r="J847" s="102" t="str">
        <f>IF(CADA_PROD!C845="","",SUMIFS(MOVI_ENTR!M:M,MOVI_ENTR!D:D,D847,MOVI_ENTR!O:O,$E$5))</f>
        <v/>
      </c>
      <c r="K847" s="103" t="str">
        <f>IF(CADA_PROD!C845="","",IFERROR($J847/SUM($J$8:$J$1008),""))</f>
        <v/>
      </c>
      <c r="L847" s="103" t="str">
        <f>IF(CADA_PROD!C845="","",IFERROR(H847/SUM($H$8:$H$1008),""))</f>
        <v/>
      </c>
      <c r="M847" s="102" t="str">
        <f>IF(CADA_PROD!$C845="","",IFERROR(SUMIFS(MOVI_ENTR!M:M,MOVI_ENTR!D:D,D847,MOVI_ENTR!O:O,$E$5)/SUMIFS(MOVI_ENTR!I:I,MOVI_ENTR!D:D,D847,MOVI_ENTR!O:O,$E$5),0))</f>
        <v/>
      </c>
      <c r="N847" s="104" t="str">
        <f>IF(CADA_PROD!C845="","",G847/E847)</f>
        <v/>
      </c>
    </row>
    <row r="848" spans="2:14" ht="30" customHeight="1">
      <c r="B848" s="21">
        <f t="shared" si="27"/>
        <v>841</v>
      </c>
      <c r="C848" s="99" t="str">
        <f>IF(CADA_PROD!C846="","",CADA_PROD!C846)</f>
        <v/>
      </c>
      <c r="D848" s="100" t="str">
        <f>IF(CADA_PROD!D846="","",CADA_PROD!D846)</f>
        <v/>
      </c>
      <c r="E848" s="101" t="str">
        <f>IF(CADA_PROD!E846="","",CADA_PROD!E846)</f>
        <v/>
      </c>
      <c r="F848" s="101" t="str">
        <f>IF(CADA_PROD!D846="","",SUMIFS(MOVI_ENTR!I:I,MOVI_ENTR!D:D,D848,MOVI_ENTR!O:O,$E$5))</f>
        <v/>
      </c>
      <c r="G848" s="101" t="str">
        <f>IF(CADA_PROD!C846="","",SUMIFS(MOVI_SAID!H:H,MOVI_SAID!D:D,D848,MOVI_SAID!L:L,$E$5))</f>
        <v/>
      </c>
      <c r="H848" s="101" t="str">
        <f t="shared" si="26"/>
        <v/>
      </c>
      <c r="I848" s="100" t="str">
        <f>IF(CADA_PROD!C846="","",IFERROR(IF(H848&lt;=0,"Sem estoque",IF(H848/E848&lt;0.25,"Quase sem estoque",IF(H848/E848&lt;1.2,"Estoque baixo",IF(H848/E848&lt;2,"Estoque moderado","Estoque confortável")))),""))</f>
        <v/>
      </c>
      <c r="J848" s="102" t="str">
        <f>IF(CADA_PROD!C846="","",SUMIFS(MOVI_ENTR!M:M,MOVI_ENTR!D:D,D848,MOVI_ENTR!O:O,$E$5))</f>
        <v/>
      </c>
      <c r="K848" s="103" t="str">
        <f>IF(CADA_PROD!C846="","",IFERROR($J848/SUM($J$8:$J$1008),""))</f>
        <v/>
      </c>
      <c r="L848" s="103" t="str">
        <f>IF(CADA_PROD!C846="","",IFERROR(H848/SUM($H$8:$H$1008),""))</f>
        <v/>
      </c>
      <c r="M848" s="102" t="str">
        <f>IF(CADA_PROD!$C846="","",IFERROR(SUMIFS(MOVI_ENTR!M:M,MOVI_ENTR!D:D,D848,MOVI_ENTR!O:O,$E$5)/SUMIFS(MOVI_ENTR!I:I,MOVI_ENTR!D:D,D848,MOVI_ENTR!O:O,$E$5),0))</f>
        <v/>
      </c>
      <c r="N848" s="104" t="str">
        <f>IF(CADA_PROD!C846="","",G848/E848)</f>
        <v/>
      </c>
    </row>
    <row r="849" spans="2:14" ht="30" customHeight="1">
      <c r="B849" s="21">
        <f t="shared" si="27"/>
        <v>842</v>
      </c>
      <c r="C849" s="99" t="str">
        <f>IF(CADA_PROD!C847="","",CADA_PROD!C847)</f>
        <v/>
      </c>
      <c r="D849" s="100" t="str">
        <f>IF(CADA_PROD!D847="","",CADA_PROD!D847)</f>
        <v/>
      </c>
      <c r="E849" s="101" t="str">
        <f>IF(CADA_PROD!E847="","",CADA_PROD!E847)</f>
        <v/>
      </c>
      <c r="F849" s="101" t="str">
        <f>IF(CADA_PROD!D847="","",SUMIFS(MOVI_ENTR!I:I,MOVI_ENTR!D:D,D849,MOVI_ENTR!O:O,$E$5))</f>
        <v/>
      </c>
      <c r="G849" s="101" t="str">
        <f>IF(CADA_PROD!C847="","",SUMIFS(MOVI_SAID!H:H,MOVI_SAID!D:D,D849,MOVI_SAID!L:L,$E$5))</f>
        <v/>
      </c>
      <c r="H849" s="101" t="str">
        <f t="shared" si="26"/>
        <v/>
      </c>
      <c r="I849" s="100" t="str">
        <f>IF(CADA_PROD!C847="","",IFERROR(IF(H849&lt;=0,"Sem estoque",IF(H849/E849&lt;0.25,"Quase sem estoque",IF(H849/E849&lt;1.2,"Estoque baixo",IF(H849/E849&lt;2,"Estoque moderado","Estoque confortável")))),""))</f>
        <v/>
      </c>
      <c r="J849" s="102" t="str">
        <f>IF(CADA_PROD!C847="","",SUMIFS(MOVI_ENTR!M:M,MOVI_ENTR!D:D,D849,MOVI_ENTR!O:O,$E$5))</f>
        <v/>
      </c>
      <c r="K849" s="103" t="str">
        <f>IF(CADA_PROD!C847="","",IFERROR($J849/SUM($J$8:$J$1008),""))</f>
        <v/>
      </c>
      <c r="L849" s="103" t="str">
        <f>IF(CADA_PROD!C847="","",IFERROR(H849/SUM($H$8:$H$1008),""))</f>
        <v/>
      </c>
      <c r="M849" s="102" t="str">
        <f>IF(CADA_PROD!$C847="","",IFERROR(SUMIFS(MOVI_ENTR!M:M,MOVI_ENTR!D:D,D849,MOVI_ENTR!O:O,$E$5)/SUMIFS(MOVI_ENTR!I:I,MOVI_ENTR!D:D,D849,MOVI_ENTR!O:O,$E$5),0))</f>
        <v/>
      </c>
      <c r="N849" s="104" t="str">
        <f>IF(CADA_PROD!C847="","",G849/E849)</f>
        <v/>
      </c>
    </row>
    <row r="850" spans="2:14" ht="30" customHeight="1">
      <c r="B850" s="21">
        <f t="shared" si="27"/>
        <v>843</v>
      </c>
      <c r="C850" s="99" t="str">
        <f>IF(CADA_PROD!C848="","",CADA_PROD!C848)</f>
        <v/>
      </c>
      <c r="D850" s="100" t="str">
        <f>IF(CADA_PROD!D848="","",CADA_PROD!D848)</f>
        <v/>
      </c>
      <c r="E850" s="101" t="str">
        <f>IF(CADA_PROD!E848="","",CADA_PROD!E848)</f>
        <v/>
      </c>
      <c r="F850" s="101" t="str">
        <f>IF(CADA_PROD!D848="","",SUMIFS(MOVI_ENTR!I:I,MOVI_ENTR!D:D,D850,MOVI_ENTR!O:O,$E$5))</f>
        <v/>
      </c>
      <c r="G850" s="101" t="str">
        <f>IF(CADA_PROD!C848="","",SUMIFS(MOVI_SAID!H:H,MOVI_SAID!D:D,D850,MOVI_SAID!L:L,$E$5))</f>
        <v/>
      </c>
      <c r="H850" s="101" t="str">
        <f t="shared" si="26"/>
        <v/>
      </c>
      <c r="I850" s="100" t="str">
        <f>IF(CADA_PROD!C848="","",IFERROR(IF(H850&lt;=0,"Sem estoque",IF(H850/E850&lt;0.25,"Quase sem estoque",IF(H850/E850&lt;1.2,"Estoque baixo",IF(H850/E850&lt;2,"Estoque moderado","Estoque confortável")))),""))</f>
        <v/>
      </c>
      <c r="J850" s="102" t="str">
        <f>IF(CADA_PROD!C848="","",SUMIFS(MOVI_ENTR!M:M,MOVI_ENTR!D:D,D850,MOVI_ENTR!O:O,$E$5))</f>
        <v/>
      </c>
      <c r="K850" s="103" t="str">
        <f>IF(CADA_PROD!C848="","",IFERROR($J850/SUM($J$8:$J$1008),""))</f>
        <v/>
      </c>
      <c r="L850" s="103" t="str">
        <f>IF(CADA_PROD!C848="","",IFERROR(H850/SUM($H$8:$H$1008),""))</f>
        <v/>
      </c>
      <c r="M850" s="102" t="str">
        <f>IF(CADA_PROD!$C848="","",IFERROR(SUMIFS(MOVI_ENTR!M:M,MOVI_ENTR!D:D,D850,MOVI_ENTR!O:O,$E$5)/SUMIFS(MOVI_ENTR!I:I,MOVI_ENTR!D:D,D850,MOVI_ENTR!O:O,$E$5),0))</f>
        <v/>
      </c>
      <c r="N850" s="104" t="str">
        <f>IF(CADA_PROD!C848="","",G850/E850)</f>
        <v/>
      </c>
    </row>
    <row r="851" spans="2:14" ht="30" customHeight="1">
      <c r="B851" s="21">
        <f t="shared" si="27"/>
        <v>844</v>
      </c>
      <c r="C851" s="99" t="str">
        <f>IF(CADA_PROD!C849="","",CADA_PROD!C849)</f>
        <v/>
      </c>
      <c r="D851" s="100" t="str">
        <f>IF(CADA_PROD!D849="","",CADA_PROD!D849)</f>
        <v/>
      </c>
      <c r="E851" s="101" t="str">
        <f>IF(CADA_PROD!E849="","",CADA_PROD!E849)</f>
        <v/>
      </c>
      <c r="F851" s="101" t="str">
        <f>IF(CADA_PROD!D849="","",SUMIFS(MOVI_ENTR!I:I,MOVI_ENTR!D:D,D851,MOVI_ENTR!O:O,$E$5))</f>
        <v/>
      </c>
      <c r="G851" s="101" t="str">
        <f>IF(CADA_PROD!C849="","",SUMIFS(MOVI_SAID!H:H,MOVI_SAID!D:D,D851,MOVI_SAID!L:L,$E$5))</f>
        <v/>
      </c>
      <c r="H851" s="101" t="str">
        <f t="shared" si="26"/>
        <v/>
      </c>
      <c r="I851" s="100" t="str">
        <f>IF(CADA_PROD!C849="","",IFERROR(IF(H851&lt;=0,"Sem estoque",IF(H851/E851&lt;0.25,"Quase sem estoque",IF(H851/E851&lt;1.2,"Estoque baixo",IF(H851/E851&lt;2,"Estoque moderado","Estoque confortável")))),""))</f>
        <v/>
      </c>
      <c r="J851" s="102" t="str">
        <f>IF(CADA_PROD!C849="","",SUMIFS(MOVI_ENTR!M:M,MOVI_ENTR!D:D,D851,MOVI_ENTR!O:O,$E$5))</f>
        <v/>
      </c>
      <c r="K851" s="103" t="str">
        <f>IF(CADA_PROD!C849="","",IFERROR($J851/SUM($J$8:$J$1008),""))</f>
        <v/>
      </c>
      <c r="L851" s="103" t="str">
        <f>IF(CADA_PROD!C849="","",IFERROR(H851/SUM($H$8:$H$1008),""))</f>
        <v/>
      </c>
      <c r="M851" s="102" t="str">
        <f>IF(CADA_PROD!$C849="","",IFERROR(SUMIFS(MOVI_ENTR!M:M,MOVI_ENTR!D:D,D851,MOVI_ENTR!O:O,$E$5)/SUMIFS(MOVI_ENTR!I:I,MOVI_ENTR!D:D,D851,MOVI_ENTR!O:O,$E$5),0))</f>
        <v/>
      </c>
      <c r="N851" s="104" t="str">
        <f>IF(CADA_PROD!C849="","",G851/E851)</f>
        <v/>
      </c>
    </row>
    <row r="852" spans="2:14" ht="30" customHeight="1">
      <c r="B852" s="21">
        <f t="shared" si="27"/>
        <v>845</v>
      </c>
      <c r="C852" s="99" t="str">
        <f>IF(CADA_PROD!C850="","",CADA_PROD!C850)</f>
        <v/>
      </c>
      <c r="D852" s="100" t="str">
        <f>IF(CADA_PROD!D850="","",CADA_PROD!D850)</f>
        <v/>
      </c>
      <c r="E852" s="101" t="str">
        <f>IF(CADA_PROD!E850="","",CADA_PROD!E850)</f>
        <v/>
      </c>
      <c r="F852" s="101" t="str">
        <f>IF(CADA_PROD!D850="","",SUMIFS(MOVI_ENTR!I:I,MOVI_ENTR!D:D,D852,MOVI_ENTR!O:O,$E$5))</f>
        <v/>
      </c>
      <c r="G852" s="101" t="str">
        <f>IF(CADA_PROD!C850="","",SUMIFS(MOVI_SAID!H:H,MOVI_SAID!D:D,D852,MOVI_SAID!L:L,$E$5))</f>
        <v/>
      </c>
      <c r="H852" s="101" t="str">
        <f t="shared" si="26"/>
        <v/>
      </c>
      <c r="I852" s="100" t="str">
        <f>IF(CADA_PROD!C850="","",IFERROR(IF(H852&lt;=0,"Sem estoque",IF(H852/E852&lt;0.25,"Quase sem estoque",IF(H852/E852&lt;1.2,"Estoque baixo",IF(H852/E852&lt;2,"Estoque moderado","Estoque confortável")))),""))</f>
        <v/>
      </c>
      <c r="J852" s="102" t="str">
        <f>IF(CADA_PROD!C850="","",SUMIFS(MOVI_ENTR!M:M,MOVI_ENTR!D:D,D852,MOVI_ENTR!O:O,$E$5))</f>
        <v/>
      </c>
      <c r="K852" s="103" t="str">
        <f>IF(CADA_PROD!C850="","",IFERROR($J852/SUM($J$8:$J$1008),""))</f>
        <v/>
      </c>
      <c r="L852" s="103" t="str">
        <f>IF(CADA_PROD!C850="","",IFERROR(H852/SUM($H$8:$H$1008),""))</f>
        <v/>
      </c>
      <c r="M852" s="102" t="str">
        <f>IF(CADA_PROD!$C850="","",IFERROR(SUMIFS(MOVI_ENTR!M:M,MOVI_ENTR!D:D,D852,MOVI_ENTR!O:O,$E$5)/SUMIFS(MOVI_ENTR!I:I,MOVI_ENTR!D:D,D852,MOVI_ENTR!O:O,$E$5),0))</f>
        <v/>
      </c>
      <c r="N852" s="104" t="str">
        <f>IF(CADA_PROD!C850="","",G852/E852)</f>
        <v/>
      </c>
    </row>
    <row r="853" spans="2:14" ht="30" customHeight="1">
      <c r="B853" s="21">
        <f t="shared" si="27"/>
        <v>846</v>
      </c>
      <c r="C853" s="99" t="str">
        <f>IF(CADA_PROD!C851="","",CADA_PROD!C851)</f>
        <v/>
      </c>
      <c r="D853" s="100" t="str">
        <f>IF(CADA_PROD!D851="","",CADA_PROD!D851)</f>
        <v/>
      </c>
      <c r="E853" s="101" t="str">
        <f>IF(CADA_PROD!E851="","",CADA_PROD!E851)</f>
        <v/>
      </c>
      <c r="F853" s="101" t="str">
        <f>IF(CADA_PROD!D851="","",SUMIFS(MOVI_ENTR!I:I,MOVI_ENTR!D:D,D853,MOVI_ENTR!O:O,$E$5))</f>
        <v/>
      </c>
      <c r="G853" s="101" t="str">
        <f>IF(CADA_PROD!C851="","",SUMIFS(MOVI_SAID!H:H,MOVI_SAID!D:D,D853,MOVI_SAID!L:L,$E$5))</f>
        <v/>
      </c>
      <c r="H853" s="101" t="str">
        <f t="shared" si="26"/>
        <v/>
      </c>
      <c r="I853" s="100" t="str">
        <f>IF(CADA_PROD!C851="","",IFERROR(IF(H853&lt;=0,"Sem estoque",IF(H853/E853&lt;0.25,"Quase sem estoque",IF(H853/E853&lt;1.2,"Estoque baixo",IF(H853/E853&lt;2,"Estoque moderado","Estoque confortável")))),""))</f>
        <v/>
      </c>
      <c r="J853" s="102" t="str">
        <f>IF(CADA_PROD!C851="","",SUMIFS(MOVI_ENTR!M:M,MOVI_ENTR!D:D,D853,MOVI_ENTR!O:O,$E$5))</f>
        <v/>
      </c>
      <c r="K853" s="103" t="str">
        <f>IF(CADA_PROD!C851="","",IFERROR($J853/SUM($J$8:$J$1008),""))</f>
        <v/>
      </c>
      <c r="L853" s="103" t="str">
        <f>IF(CADA_PROD!C851="","",IFERROR(H853/SUM($H$8:$H$1008),""))</f>
        <v/>
      </c>
      <c r="M853" s="102" t="str">
        <f>IF(CADA_PROD!$C851="","",IFERROR(SUMIFS(MOVI_ENTR!M:M,MOVI_ENTR!D:D,D853,MOVI_ENTR!O:O,$E$5)/SUMIFS(MOVI_ENTR!I:I,MOVI_ENTR!D:D,D853,MOVI_ENTR!O:O,$E$5),0))</f>
        <v/>
      </c>
      <c r="N853" s="104" t="str">
        <f>IF(CADA_PROD!C851="","",G853/E853)</f>
        <v/>
      </c>
    </row>
    <row r="854" spans="2:14" ht="30" customHeight="1">
      <c r="B854" s="21">
        <f t="shared" si="27"/>
        <v>847</v>
      </c>
      <c r="C854" s="99" t="str">
        <f>IF(CADA_PROD!C852="","",CADA_PROD!C852)</f>
        <v/>
      </c>
      <c r="D854" s="100" t="str">
        <f>IF(CADA_PROD!D852="","",CADA_PROD!D852)</f>
        <v/>
      </c>
      <c r="E854" s="101" t="str">
        <f>IF(CADA_PROD!E852="","",CADA_PROD!E852)</f>
        <v/>
      </c>
      <c r="F854" s="101" t="str">
        <f>IF(CADA_PROD!D852="","",SUMIFS(MOVI_ENTR!I:I,MOVI_ENTR!D:D,D854,MOVI_ENTR!O:O,$E$5))</f>
        <v/>
      </c>
      <c r="G854" s="101" t="str">
        <f>IF(CADA_PROD!C852="","",SUMIFS(MOVI_SAID!H:H,MOVI_SAID!D:D,D854,MOVI_SAID!L:L,$E$5))</f>
        <v/>
      </c>
      <c r="H854" s="101" t="str">
        <f t="shared" si="26"/>
        <v/>
      </c>
      <c r="I854" s="100" t="str">
        <f>IF(CADA_PROD!C852="","",IFERROR(IF(H854&lt;=0,"Sem estoque",IF(H854/E854&lt;0.25,"Quase sem estoque",IF(H854/E854&lt;1.2,"Estoque baixo",IF(H854/E854&lt;2,"Estoque moderado","Estoque confortável")))),""))</f>
        <v/>
      </c>
      <c r="J854" s="102" t="str">
        <f>IF(CADA_PROD!C852="","",SUMIFS(MOVI_ENTR!M:M,MOVI_ENTR!D:D,D854,MOVI_ENTR!O:O,$E$5))</f>
        <v/>
      </c>
      <c r="K854" s="103" t="str">
        <f>IF(CADA_PROD!C852="","",IFERROR($J854/SUM($J$8:$J$1008),""))</f>
        <v/>
      </c>
      <c r="L854" s="103" t="str">
        <f>IF(CADA_PROD!C852="","",IFERROR(H854/SUM($H$8:$H$1008),""))</f>
        <v/>
      </c>
      <c r="M854" s="102" t="str">
        <f>IF(CADA_PROD!$C852="","",IFERROR(SUMIFS(MOVI_ENTR!M:M,MOVI_ENTR!D:D,D854,MOVI_ENTR!O:O,$E$5)/SUMIFS(MOVI_ENTR!I:I,MOVI_ENTR!D:D,D854,MOVI_ENTR!O:O,$E$5),0))</f>
        <v/>
      </c>
      <c r="N854" s="104" t="str">
        <f>IF(CADA_PROD!C852="","",G854/E854)</f>
        <v/>
      </c>
    </row>
    <row r="855" spans="2:14" ht="30" customHeight="1">
      <c r="B855" s="21">
        <f t="shared" si="27"/>
        <v>848</v>
      </c>
      <c r="C855" s="99" t="str">
        <f>IF(CADA_PROD!C853="","",CADA_PROD!C853)</f>
        <v/>
      </c>
      <c r="D855" s="100" t="str">
        <f>IF(CADA_PROD!D853="","",CADA_PROD!D853)</f>
        <v/>
      </c>
      <c r="E855" s="101" t="str">
        <f>IF(CADA_PROD!E853="","",CADA_PROD!E853)</f>
        <v/>
      </c>
      <c r="F855" s="101" t="str">
        <f>IF(CADA_PROD!D853="","",SUMIFS(MOVI_ENTR!I:I,MOVI_ENTR!D:D,D855,MOVI_ENTR!O:O,$E$5))</f>
        <v/>
      </c>
      <c r="G855" s="101" t="str">
        <f>IF(CADA_PROD!C853="","",SUMIFS(MOVI_SAID!H:H,MOVI_SAID!D:D,D855,MOVI_SAID!L:L,$E$5))</f>
        <v/>
      </c>
      <c r="H855" s="101" t="str">
        <f t="shared" si="26"/>
        <v/>
      </c>
      <c r="I855" s="100" t="str">
        <f>IF(CADA_PROD!C853="","",IFERROR(IF(H855&lt;=0,"Sem estoque",IF(H855/E855&lt;0.25,"Quase sem estoque",IF(H855/E855&lt;1.2,"Estoque baixo",IF(H855/E855&lt;2,"Estoque moderado","Estoque confortável")))),""))</f>
        <v/>
      </c>
      <c r="J855" s="102" t="str">
        <f>IF(CADA_PROD!C853="","",SUMIFS(MOVI_ENTR!M:M,MOVI_ENTR!D:D,D855,MOVI_ENTR!O:O,$E$5))</f>
        <v/>
      </c>
      <c r="K855" s="103" t="str">
        <f>IF(CADA_PROD!C853="","",IFERROR($J855/SUM($J$8:$J$1008),""))</f>
        <v/>
      </c>
      <c r="L855" s="103" t="str">
        <f>IF(CADA_PROD!C853="","",IFERROR(H855/SUM($H$8:$H$1008),""))</f>
        <v/>
      </c>
      <c r="M855" s="102" t="str">
        <f>IF(CADA_PROD!$C853="","",IFERROR(SUMIFS(MOVI_ENTR!M:M,MOVI_ENTR!D:D,D855,MOVI_ENTR!O:O,$E$5)/SUMIFS(MOVI_ENTR!I:I,MOVI_ENTR!D:D,D855,MOVI_ENTR!O:O,$E$5),0))</f>
        <v/>
      </c>
      <c r="N855" s="104" t="str">
        <f>IF(CADA_PROD!C853="","",G855/E855)</f>
        <v/>
      </c>
    </row>
    <row r="856" spans="2:14" ht="30" customHeight="1">
      <c r="B856" s="21">
        <f t="shared" si="27"/>
        <v>849</v>
      </c>
      <c r="C856" s="99" t="str">
        <f>IF(CADA_PROD!C854="","",CADA_PROD!C854)</f>
        <v/>
      </c>
      <c r="D856" s="100" t="str">
        <f>IF(CADA_PROD!D854="","",CADA_PROD!D854)</f>
        <v/>
      </c>
      <c r="E856" s="101" t="str">
        <f>IF(CADA_PROD!E854="","",CADA_PROD!E854)</f>
        <v/>
      </c>
      <c r="F856" s="101" t="str">
        <f>IF(CADA_PROD!D854="","",SUMIFS(MOVI_ENTR!I:I,MOVI_ENTR!D:D,D856,MOVI_ENTR!O:O,$E$5))</f>
        <v/>
      </c>
      <c r="G856" s="101" t="str">
        <f>IF(CADA_PROD!C854="","",SUMIFS(MOVI_SAID!H:H,MOVI_SAID!D:D,D856,MOVI_SAID!L:L,$E$5))</f>
        <v/>
      </c>
      <c r="H856" s="101" t="str">
        <f t="shared" si="26"/>
        <v/>
      </c>
      <c r="I856" s="100" t="str">
        <f>IF(CADA_PROD!C854="","",IFERROR(IF(H856&lt;=0,"Sem estoque",IF(H856/E856&lt;0.25,"Quase sem estoque",IF(H856/E856&lt;1.2,"Estoque baixo",IF(H856/E856&lt;2,"Estoque moderado","Estoque confortável")))),""))</f>
        <v/>
      </c>
      <c r="J856" s="102" t="str">
        <f>IF(CADA_PROD!C854="","",SUMIFS(MOVI_ENTR!M:M,MOVI_ENTR!D:D,D856,MOVI_ENTR!O:O,$E$5))</f>
        <v/>
      </c>
      <c r="K856" s="103" t="str">
        <f>IF(CADA_PROD!C854="","",IFERROR($J856/SUM($J$8:$J$1008),""))</f>
        <v/>
      </c>
      <c r="L856" s="103" t="str">
        <f>IF(CADA_PROD!C854="","",IFERROR(H856/SUM($H$8:$H$1008),""))</f>
        <v/>
      </c>
      <c r="M856" s="102" t="str">
        <f>IF(CADA_PROD!$C854="","",IFERROR(SUMIFS(MOVI_ENTR!M:M,MOVI_ENTR!D:D,D856,MOVI_ENTR!O:O,$E$5)/SUMIFS(MOVI_ENTR!I:I,MOVI_ENTR!D:D,D856,MOVI_ENTR!O:O,$E$5),0))</f>
        <v/>
      </c>
      <c r="N856" s="104" t="str">
        <f>IF(CADA_PROD!C854="","",G856/E856)</f>
        <v/>
      </c>
    </row>
    <row r="857" spans="2:14" ht="30" customHeight="1">
      <c r="B857" s="21">
        <f t="shared" si="27"/>
        <v>850</v>
      </c>
      <c r="C857" s="99" t="str">
        <f>IF(CADA_PROD!C855="","",CADA_PROD!C855)</f>
        <v/>
      </c>
      <c r="D857" s="100" t="str">
        <f>IF(CADA_PROD!D855="","",CADA_PROD!D855)</f>
        <v/>
      </c>
      <c r="E857" s="101" t="str">
        <f>IF(CADA_PROD!E855="","",CADA_PROD!E855)</f>
        <v/>
      </c>
      <c r="F857" s="101" t="str">
        <f>IF(CADA_PROD!D855="","",SUMIFS(MOVI_ENTR!I:I,MOVI_ENTR!D:D,D857,MOVI_ENTR!O:O,$E$5))</f>
        <v/>
      </c>
      <c r="G857" s="101" t="str">
        <f>IF(CADA_PROD!C855="","",SUMIFS(MOVI_SAID!H:H,MOVI_SAID!D:D,D857,MOVI_SAID!L:L,$E$5))</f>
        <v/>
      </c>
      <c r="H857" s="101" t="str">
        <f t="shared" si="26"/>
        <v/>
      </c>
      <c r="I857" s="100" t="str">
        <f>IF(CADA_PROD!C855="","",IFERROR(IF(H857&lt;=0,"Sem estoque",IF(H857/E857&lt;0.25,"Quase sem estoque",IF(H857/E857&lt;1.2,"Estoque baixo",IF(H857/E857&lt;2,"Estoque moderado","Estoque confortável")))),""))</f>
        <v/>
      </c>
      <c r="J857" s="102" t="str">
        <f>IF(CADA_PROD!C855="","",SUMIFS(MOVI_ENTR!M:M,MOVI_ENTR!D:D,D857,MOVI_ENTR!O:O,$E$5))</f>
        <v/>
      </c>
      <c r="K857" s="103" t="str">
        <f>IF(CADA_PROD!C855="","",IFERROR($J857/SUM($J$8:$J$1008),""))</f>
        <v/>
      </c>
      <c r="L857" s="103" t="str">
        <f>IF(CADA_PROD!C855="","",IFERROR(H857/SUM($H$8:$H$1008),""))</f>
        <v/>
      </c>
      <c r="M857" s="102" t="str">
        <f>IF(CADA_PROD!$C855="","",IFERROR(SUMIFS(MOVI_ENTR!M:M,MOVI_ENTR!D:D,D857,MOVI_ENTR!O:O,$E$5)/SUMIFS(MOVI_ENTR!I:I,MOVI_ENTR!D:D,D857,MOVI_ENTR!O:O,$E$5),0))</f>
        <v/>
      </c>
      <c r="N857" s="104" t="str">
        <f>IF(CADA_PROD!C855="","",G857/E857)</f>
        <v/>
      </c>
    </row>
    <row r="858" spans="2:14" ht="30" customHeight="1">
      <c r="B858" s="21">
        <f t="shared" si="27"/>
        <v>851</v>
      </c>
      <c r="C858" s="99" t="str">
        <f>IF(CADA_PROD!C856="","",CADA_PROD!C856)</f>
        <v/>
      </c>
      <c r="D858" s="100" t="str">
        <f>IF(CADA_PROD!D856="","",CADA_PROD!D856)</f>
        <v/>
      </c>
      <c r="E858" s="101" t="str">
        <f>IF(CADA_PROD!E856="","",CADA_PROD!E856)</f>
        <v/>
      </c>
      <c r="F858" s="101" t="str">
        <f>IF(CADA_PROD!D856="","",SUMIFS(MOVI_ENTR!I:I,MOVI_ENTR!D:D,D858,MOVI_ENTR!O:O,$E$5))</f>
        <v/>
      </c>
      <c r="G858" s="101" t="str">
        <f>IF(CADA_PROD!C856="","",SUMIFS(MOVI_SAID!H:H,MOVI_SAID!D:D,D858,MOVI_SAID!L:L,$E$5))</f>
        <v/>
      </c>
      <c r="H858" s="101" t="str">
        <f t="shared" si="26"/>
        <v/>
      </c>
      <c r="I858" s="100" t="str">
        <f>IF(CADA_PROD!C856="","",IFERROR(IF(H858&lt;=0,"Sem estoque",IF(H858/E858&lt;0.25,"Quase sem estoque",IF(H858/E858&lt;1.2,"Estoque baixo",IF(H858/E858&lt;2,"Estoque moderado","Estoque confortável")))),""))</f>
        <v/>
      </c>
      <c r="J858" s="102" t="str">
        <f>IF(CADA_PROD!C856="","",SUMIFS(MOVI_ENTR!M:M,MOVI_ENTR!D:D,D858,MOVI_ENTR!O:O,$E$5))</f>
        <v/>
      </c>
      <c r="K858" s="103" t="str">
        <f>IF(CADA_PROD!C856="","",IFERROR($J858/SUM($J$8:$J$1008),""))</f>
        <v/>
      </c>
      <c r="L858" s="103" t="str">
        <f>IF(CADA_PROD!C856="","",IFERROR(H858/SUM($H$8:$H$1008),""))</f>
        <v/>
      </c>
      <c r="M858" s="102" t="str">
        <f>IF(CADA_PROD!$C856="","",IFERROR(SUMIFS(MOVI_ENTR!M:M,MOVI_ENTR!D:D,D858,MOVI_ENTR!O:O,$E$5)/SUMIFS(MOVI_ENTR!I:I,MOVI_ENTR!D:D,D858,MOVI_ENTR!O:O,$E$5),0))</f>
        <v/>
      </c>
      <c r="N858" s="104" t="str">
        <f>IF(CADA_PROD!C856="","",G858/E858)</f>
        <v/>
      </c>
    </row>
    <row r="859" spans="2:14" ht="30" customHeight="1">
      <c r="B859" s="21">
        <f t="shared" si="27"/>
        <v>852</v>
      </c>
      <c r="C859" s="99" t="str">
        <f>IF(CADA_PROD!C857="","",CADA_PROD!C857)</f>
        <v/>
      </c>
      <c r="D859" s="100" t="str">
        <f>IF(CADA_PROD!D857="","",CADA_PROD!D857)</f>
        <v/>
      </c>
      <c r="E859" s="101" t="str">
        <f>IF(CADA_PROD!E857="","",CADA_PROD!E857)</f>
        <v/>
      </c>
      <c r="F859" s="101" t="str">
        <f>IF(CADA_PROD!D857="","",SUMIFS(MOVI_ENTR!I:I,MOVI_ENTR!D:D,D859,MOVI_ENTR!O:O,$E$5))</f>
        <v/>
      </c>
      <c r="G859" s="101" t="str">
        <f>IF(CADA_PROD!C857="","",SUMIFS(MOVI_SAID!H:H,MOVI_SAID!D:D,D859,MOVI_SAID!L:L,$E$5))</f>
        <v/>
      </c>
      <c r="H859" s="101" t="str">
        <f t="shared" si="26"/>
        <v/>
      </c>
      <c r="I859" s="100" t="str">
        <f>IF(CADA_PROD!C857="","",IFERROR(IF(H859&lt;=0,"Sem estoque",IF(H859/E859&lt;0.25,"Quase sem estoque",IF(H859/E859&lt;1.2,"Estoque baixo",IF(H859/E859&lt;2,"Estoque moderado","Estoque confortável")))),""))</f>
        <v/>
      </c>
      <c r="J859" s="102" t="str">
        <f>IF(CADA_PROD!C857="","",SUMIFS(MOVI_ENTR!M:M,MOVI_ENTR!D:D,D859,MOVI_ENTR!O:O,$E$5))</f>
        <v/>
      </c>
      <c r="K859" s="103" t="str">
        <f>IF(CADA_PROD!C857="","",IFERROR($J859/SUM($J$8:$J$1008),""))</f>
        <v/>
      </c>
      <c r="L859" s="103" t="str">
        <f>IF(CADA_PROD!C857="","",IFERROR(H859/SUM($H$8:$H$1008),""))</f>
        <v/>
      </c>
      <c r="M859" s="102" t="str">
        <f>IF(CADA_PROD!$C857="","",IFERROR(SUMIFS(MOVI_ENTR!M:M,MOVI_ENTR!D:D,D859,MOVI_ENTR!O:O,$E$5)/SUMIFS(MOVI_ENTR!I:I,MOVI_ENTR!D:D,D859,MOVI_ENTR!O:O,$E$5),0))</f>
        <v/>
      </c>
      <c r="N859" s="104" t="str">
        <f>IF(CADA_PROD!C857="","",G859/E859)</f>
        <v/>
      </c>
    </row>
    <row r="860" spans="2:14" ht="30" customHeight="1">
      <c r="B860" s="21">
        <f t="shared" si="27"/>
        <v>853</v>
      </c>
      <c r="C860" s="99" t="str">
        <f>IF(CADA_PROD!C858="","",CADA_PROD!C858)</f>
        <v/>
      </c>
      <c r="D860" s="100" t="str">
        <f>IF(CADA_PROD!D858="","",CADA_PROD!D858)</f>
        <v/>
      </c>
      <c r="E860" s="101" t="str">
        <f>IF(CADA_PROD!E858="","",CADA_PROD!E858)</f>
        <v/>
      </c>
      <c r="F860" s="101" t="str">
        <f>IF(CADA_PROD!D858="","",SUMIFS(MOVI_ENTR!I:I,MOVI_ENTR!D:D,D860,MOVI_ENTR!O:O,$E$5))</f>
        <v/>
      </c>
      <c r="G860" s="101" t="str">
        <f>IF(CADA_PROD!C858="","",SUMIFS(MOVI_SAID!H:H,MOVI_SAID!D:D,D860,MOVI_SAID!L:L,$E$5))</f>
        <v/>
      </c>
      <c r="H860" s="101" t="str">
        <f t="shared" si="26"/>
        <v/>
      </c>
      <c r="I860" s="100" t="str">
        <f>IF(CADA_PROD!C858="","",IFERROR(IF(H860&lt;=0,"Sem estoque",IF(H860/E860&lt;0.25,"Quase sem estoque",IF(H860/E860&lt;1.2,"Estoque baixo",IF(H860/E860&lt;2,"Estoque moderado","Estoque confortável")))),""))</f>
        <v/>
      </c>
      <c r="J860" s="102" t="str">
        <f>IF(CADA_PROD!C858="","",SUMIFS(MOVI_ENTR!M:M,MOVI_ENTR!D:D,D860,MOVI_ENTR!O:O,$E$5))</f>
        <v/>
      </c>
      <c r="K860" s="103" t="str">
        <f>IF(CADA_PROD!C858="","",IFERROR($J860/SUM($J$8:$J$1008),""))</f>
        <v/>
      </c>
      <c r="L860" s="103" t="str">
        <f>IF(CADA_PROD!C858="","",IFERROR(H860/SUM($H$8:$H$1008),""))</f>
        <v/>
      </c>
      <c r="M860" s="102" t="str">
        <f>IF(CADA_PROD!$C858="","",IFERROR(SUMIFS(MOVI_ENTR!M:M,MOVI_ENTR!D:D,D860,MOVI_ENTR!O:O,$E$5)/SUMIFS(MOVI_ENTR!I:I,MOVI_ENTR!D:D,D860,MOVI_ENTR!O:O,$E$5),0))</f>
        <v/>
      </c>
      <c r="N860" s="104" t="str">
        <f>IF(CADA_PROD!C858="","",G860/E860)</f>
        <v/>
      </c>
    </row>
    <row r="861" spans="2:14" ht="30" customHeight="1">
      <c r="B861" s="21">
        <f t="shared" si="27"/>
        <v>854</v>
      </c>
      <c r="C861" s="99" t="str">
        <f>IF(CADA_PROD!C859="","",CADA_PROD!C859)</f>
        <v/>
      </c>
      <c r="D861" s="100" t="str">
        <f>IF(CADA_PROD!D859="","",CADA_PROD!D859)</f>
        <v/>
      </c>
      <c r="E861" s="101" t="str">
        <f>IF(CADA_PROD!E859="","",CADA_PROD!E859)</f>
        <v/>
      </c>
      <c r="F861" s="101" t="str">
        <f>IF(CADA_PROD!D859="","",SUMIFS(MOVI_ENTR!I:I,MOVI_ENTR!D:D,D861,MOVI_ENTR!O:O,$E$5))</f>
        <v/>
      </c>
      <c r="G861" s="101" t="str">
        <f>IF(CADA_PROD!C859="","",SUMIFS(MOVI_SAID!H:H,MOVI_SAID!D:D,D861,MOVI_SAID!L:L,$E$5))</f>
        <v/>
      </c>
      <c r="H861" s="101" t="str">
        <f t="shared" si="26"/>
        <v/>
      </c>
      <c r="I861" s="100" t="str">
        <f>IF(CADA_PROD!C859="","",IFERROR(IF(H861&lt;=0,"Sem estoque",IF(H861/E861&lt;0.25,"Quase sem estoque",IF(H861/E861&lt;1.2,"Estoque baixo",IF(H861/E861&lt;2,"Estoque moderado","Estoque confortável")))),""))</f>
        <v/>
      </c>
      <c r="J861" s="102" t="str">
        <f>IF(CADA_PROD!C859="","",SUMIFS(MOVI_ENTR!M:M,MOVI_ENTR!D:D,D861,MOVI_ENTR!O:O,$E$5))</f>
        <v/>
      </c>
      <c r="K861" s="103" t="str">
        <f>IF(CADA_PROD!C859="","",IFERROR($J861/SUM($J$8:$J$1008),""))</f>
        <v/>
      </c>
      <c r="L861" s="103" t="str">
        <f>IF(CADA_PROD!C859="","",IFERROR(H861/SUM($H$8:$H$1008),""))</f>
        <v/>
      </c>
      <c r="M861" s="102" t="str">
        <f>IF(CADA_PROD!$C859="","",IFERROR(SUMIFS(MOVI_ENTR!M:M,MOVI_ENTR!D:D,D861,MOVI_ENTR!O:O,$E$5)/SUMIFS(MOVI_ENTR!I:I,MOVI_ENTR!D:D,D861,MOVI_ENTR!O:O,$E$5),0))</f>
        <v/>
      </c>
      <c r="N861" s="104" t="str">
        <f>IF(CADA_PROD!C859="","",G861/E861)</f>
        <v/>
      </c>
    </row>
    <row r="862" spans="2:14" ht="30" customHeight="1">
      <c r="B862" s="21">
        <f t="shared" si="27"/>
        <v>855</v>
      </c>
      <c r="C862" s="99" t="str">
        <f>IF(CADA_PROD!C860="","",CADA_PROD!C860)</f>
        <v/>
      </c>
      <c r="D862" s="100" t="str">
        <f>IF(CADA_PROD!D860="","",CADA_PROD!D860)</f>
        <v/>
      </c>
      <c r="E862" s="101" t="str">
        <f>IF(CADA_PROD!E860="","",CADA_PROD!E860)</f>
        <v/>
      </c>
      <c r="F862" s="101" t="str">
        <f>IF(CADA_PROD!D860="","",SUMIFS(MOVI_ENTR!I:I,MOVI_ENTR!D:D,D862,MOVI_ENTR!O:O,$E$5))</f>
        <v/>
      </c>
      <c r="G862" s="101" t="str">
        <f>IF(CADA_PROD!C860="","",SUMIFS(MOVI_SAID!H:H,MOVI_SAID!D:D,D862,MOVI_SAID!L:L,$E$5))</f>
        <v/>
      </c>
      <c r="H862" s="101" t="str">
        <f t="shared" si="26"/>
        <v/>
      </c>
      <c r="I862" s="100" t="str">
        <f>IF(CADA_PROD!C860="","",IFERROR(IF(H862&lt;=0,"Sem estoque",IF(H862/E862&lt;0.25,"Quase sem estoque",IF(H862/E862&lt;1.2,"Estoque baixo",IF(H862/E862&lt;2,"Estoque moderado","Estoque confortável")))),""))</f>
        <v/>
      </c>
      <c r="J862" s="102" t="str">
        <f>IF(CADA_PROD!C860="","",SUMIFS(MOVI_ENTR!M:M,MOVI_ENTR!D:D,D862,MOVI_ENTR!O:O,$E$5))</f>
        <v/>
      </c>
      <c r="K862" s="103" t="str">
        <f>IF(CADA_PROD!C860="","",IFERROR($J862/SUM($J$8:$J$1008),""))</f>
        <v/>
      </c>
      <c r="L862" s="103" t="str">
        <f>IF(CADA_PROD!C860="","",IFERROR(H862/SUM($H$8:$H$1008),""))</f>
        <v/>
      </c>
      <c r="M862" s="102" t="str">
        <f>IF(CADA_PROD!$C860="","",IFERROR(SUMIFS(MOVI_ENTR!M:M,MOVI_ENTR!D:D,D862,MOVI_ENTR!O:O,$E$5)/SUMIFS(MOVI_ENTR!I:I,MOVI_ENTR!D:D,D862,MOVI_ENTR!O:O,$E$5),0))</f>
        <v/>
      </c>
      <c r="N862" s="104" t="str">
        <f>IF(CADA_PROD!C860="","",G862/E862)</f>
        <v/>
      </c>
    </row>
    <row r="863" spans="2:14" ht="30" customHeight="1">
      <c r="B863" s="21">
        <f t="shared" si="27"/>
        <v>856</v>
      </c>
      <c r="C863" s="99" t="str">
        <f>IF(CADA_PROD!C861="","",CADA_PROD!C861)</f>
        <v/>
      </c>
      <c r="D863" s="100" t="str">
        <f>IF(CADA_PROD!D861="","",CADA_PROD!D861)</f>
        <v/>
      </c>
      <c r="E863" s="101" t="str">
        <f>IF(CADA_PROD!E861="","",CADA_PROD!E861)</f>
        <v/>
      </c>
      <c r="F863" s="101" t="str">
        <f>IF(CADA_PROD!D861="","",SUMIFS(MOVI_ENTR!I:I,MOVI_ENTR!D:D,D863,MOVI_ENTR!O:O,$E$5))</f>
        <v/>
      </c>
      <c r="G863" s="101" t="str">
        <f>IF(CADA_PROD!C861="","",SUMIFS(MOVI_SAID!H:H,MOVI_SAID!D:D,D863,MOVI_SAID!L:L,$E$5))</f>
        <v/>
      </c>
      <c r="H863" s="101" t="str">
        <f t="shared" si="26"/>
        <v/>
      </c>
      <c r="I863" s="100" t="str">
        <f>IF(CADA_PROD!C861="","",IFERROR(IF(H863&lt;=0,"Sem estoque",IF(H863/E863&lt;0.25,"Quase sem estoque",IF(H863/E863&lt;1.2,"Estoque baixo",IF(H863/E863&lt;2,"Estoque moderado","Estoque confortável")))),""))</f>
        <v/>
      </c>
      <c r="J863" s="102" t="str">
        <f>IF(CADA_PROD!C861="","",SUMIFS(MOVI_ENTR!M:M,MOVI_ENTR!D:D,D863,MOVI_ENTR!O:O,$E$5))</f>
        <v/>
      </c>
      <c r="K863" s="103" t="str">
        <f>IF(CADA_PROD!C861="","",IFERROR($J863/SUM($J$8:$J$1008),""))</f>
        <v/>
      </c>
      <c r="L863" s="103" t="str">
        <f>IF(CADA_PROD!C861="","",IFERROR(H863/SUM($H$8:$H$1008),""))</f>
        <v/>
      </c>
      <c r="M863" s="102" t="str">
        <f>IF(CADA_PROD!$C861="","",IFERROR(SUMIFS(MOVI_ENTR!M:M,MOVI_ENTR!D:D,D863,MOVI_ENTR!O:O,$E$5)/SUMIFS(MOVI_ENTR!I:I,MOVI_ENTR!D:D,D863,MOVI_ENTR!O:O,$E$5),0))</f>
        <v/>
      </c>
      <c r="N863" s="104" t="str">
        <f>IF(CADA_PROD!C861="","",G863/E863)</f>
        <v/>
      </c>
    </row>
    <row r="864" spans="2:14" ht="30" customHeight="1">
      <c r="B864" s="21">
        <f t="shared" si="27"/>
        <v>857</v>
      </c>
      <c r="C864" s="99" t="str">
        <f>IF(CADA_PROD!C862="","",CADA_PROD!C862)</f>
        <v/>
      </c>
      <c r="D864" s="100" t="str">
        <f>IF(CADA_PROD!D862="","",CADA_PROD!D862)</f>
        <v/>
      </c>
      <c r="E864" s="101" t="str">
        <f>IF(CADA_PROD!E862="","",CADA_PROD!E862)</f>
        <v/>
      </c>
      <c r="F864" s="101" t="str">
        <f>IF(CADA_PROD!D862="","",SUMIFS(MOVI_ENTR!I:I,MOVI_ENTR!D:D,D864,MOVI_ENTR!O:O,$E$5))</f>
        <v/>
      </c>
      <c r="G864" s="101" t="str">
        <f>IF(CADA_PROD!C862="","",SUMIFS(MOVI_SAID!H:H,MOVI_SAID!D:D,D864,MOVI_SAID!L:L,$E$5))</f>
        <v/>
      </c>
      <c r="H864" s="101" t="str">
        <f t="shared" si="26"/>
        <v/>
      </c>
      <c r="I864" s="100" t="str">
        <f>IF(CADA_PROD!C862="","",IFERROR(IF(H864&lt;=0,"Sem estoque",IF(H864/E864&lt;0.25,"Quase sem estoque",IF(H864/E864&lt;1.2,"Estoque baixo",IF(H864/E864&lt;2,"Estoque moderado","Estoque confortável")))),""))</f>
        <v/>
      </c>
      <c r="J864" s="102" t="str">
        <f>IF(CADA_PROD!C862="","",SUMIFS(MOVI_ENTR!M:M,MOVI_ENTR!D:D,D864,MOVI_ENTR!O:O,$E$5))</f>
        <v/>
      </c>
      <c r="K864" s="103" t="str">
        <f>IF(CADA_PROD!C862="","",IFERROR($J864/SUM($J$8:$J$1008),""))</f>
        <v/>
      </c>
      <c r="L864" s="103" t="str">
        <f>IF(CADA_PROD!C862="","",IFERROR(H864/SUM($H$8:$H$1008),""))</f>
        <v/>
      </c>
      <c r="M864" s="102" t="str">
        <f>IF(CADA_PROD!$C862="","",IFERROR(SUMIFS(MOVI_ENTR!M:M,MOVI_ENTR!D:D,D864,MOVI_ENTR!O:O,$E$5)/SUMIFS(MOVI_ENTR!I:I,MOVI_ENTR!D:D,D864,MOVI_ENTR!O:O,$E$5),0))</f>
        <v/>
      </c>
      <c r="N864" s="104" t="str">
        <f>IF(CADA_PROD!C862="","",G864/E864)</f>
        <v/>
      </c>
    </row>
    <row r="865" spans="2:14" ht="30" customHeight="1">
      <c r="B865" s="21">
        <f t="shared" si="27"/>
        <v>858</v>
      </c>
      <c r="C865" s="99" t="str">
        <f>IF(CADA_PROD!C863="","",CADA_PROD!C863)</f>
        <v/>
      </c>
      <c r="D865" s="100" t="str">
        <f>IF(CADA_PROD!D863="","",CADA_PROD!D863)</f>
        <v/>
      </c>
      <c r="E865" s="101" t="str">
        <f>IF(CADA_PROD!E863="","",CADA_PROD!E863)</f>
        <v/>
      </c>
      <c r="F865" s="101" t="str">
        <f>IF(CADA_PROD!D863="","",SUMIFS(MOVI_ENTR!I:I,MOVI_ENTR!D:D,D865,MOVI_ENTR!O:O,$E$5))</f>
        <v/>
      </c>
      <c r="G865" s="101" t="str">
        <f>IF(CADA_PROD!C863="","",SUMIFS(MOVI_SAID!H:H,MOVI_SAID!D:D,D865,MOVI_SAID!L:L,$E$5))</f>
        <v/>
      </c>
      <c r="H865" s="101" t="str">
        <f t="shared" si="26"/>
        <v/>
      </c>
      <c r="I865" s="100" t="str">
        <f>IF(CADA_PROD!C863="","",IFERROR(IF(H865&lt;=0,"Sem estoque",IF(H865/E865&lt;0.25,"Quase sem estoque",IF(H865/E865&lt;1.2,"Estoque baixo",IF(H865/E865&lt;2,"Estoque moderado","Estoque confortável")))),""))</f>
        <v/>
      </c>
      <c r="J865" s="102" t="str">
        <f>IF(CADA_PROD!C863="","",SUMIFS(MOVI_ENTR!M:M,MOVI_ENTR!D:D,D865,MOVI_ENTR!O:O,$E$5))</f>
        <v/>
      </c>
      <c r="K865" s="103" t="str">
        <f>IF(CADA_PROD!C863="","",IFERROR($J865/SUM($J$8:$J$1008),""))</f>
        <v/>
      </c>
      <c r="L865" s="103" t="str">
        <f>IF(CADA_PROD!C863="","",IFERROR(H865/SUM($H$8:$H$1008),""))</f>
        <v/>
      </c>
      <c r="M865" s="102" t="str">
        <f>IF(CADA_PROD!$C863="","",IFERROR(SUMIFS(MOVI_ENTR!M:M,MOVI_ENTR!D:D,D865,MOVI_ENTR!O:O,$E$5)/SUMIFS(MOVI_ENTR!I:I,MOVI_ENTR!D:D,D865,MOVI_ENTR!O:O,$E$5),0))</f>
        <v/>
      </c>
      <c r="N865" s="104" t="str">
        <f>IF(CADA_PROD!C863="","",G865/E865)</f>
        <v/>
      </c>
    </row>
    <row r="866" spans="2:14" ht="30" customHeight="1">
      <c r="B866" s="21">
        <f t="shared" si="27"/>
        <v>859</v>
      </c>
      <c r="C866" s="99" t="str">
        <f>IF(CADA_PROD!C864="","",CADA_PROD!C864)</f>
        <v/>
      </c>
      <c r="D866" s="100" t="str">
        <f>IF(CADA_PROD!D864="","",CADA_PROD!D864)</f>
        <v/>
      </c>
      <c r="E866" s="101" t="str">
        <f>IF(CADA_PROD!E864="","",CADA_PROD!E864)</f>
        <v/>
      </c>
      <c r="F866" s="101" t="str">
        <f>IF(CADA_PROD!D864="","",SUMIFS(MOVI_ENTR!I:I,MOVI_ENTR!D:D,D866,MOVI_ENTR!O:O,$E$5))</f>
        <v/>
      </c>
      <c r="G866" s="101" t="str">
        <f>IF(CADA_PROD!C864="","",SUMIFS(MOVI_SAID!H:H,MOVI_SAID!D:D,D866,MOVI_SAID!L:L,$E$5))</f>
        <v/>
      </c>
      <c r="H866" s="101" t="str">
        <f t="shared" si="26"/>
        <v/>
      </c>
      <c r="I866" s="100" t="str">
        <f>IF(CADA_PROD!C864="","",IFERROR(IF(H866&lt;=0,"Sem estoque",IF(H866/E866&lt;0.25,"Quase sem estoque",IF(H866/E866&lt;1.2,"Estoque baixo",IF(H866/E866&lt;2,"Estoque moderado","Estoque confortável")))),""))</f>
        <v/>
      </c>
      <c r="J866" s="102" t="str">
        <f>IF(CADA_PROD!C864="","",SUMIFS(MOVI_ENTR!M:M,MOVI_ENTR!D:D,D866,MOVI_ENTR!O:O,$E$5))</f>
        <v/>
      </c>
      <c r="K866" s="103" t="str">
        <f>IF(CADA_PROD!C864="","",IFERROR($J866/SUM($J$8:$J$1008),""))</f>
        <v/>
      </c>
      <c r="L866" s="103" t="str">
        <f>IF(CADA_PROD!C864="","",IFERROR(H866/SUM($H$8:$H$1008),""))</f>
        <v/>
      </c>
      <c r="M866" s="102" t="str">
        <f>IF(CADA_PROD!$C864="","",IFERROR(SUMIFS(MOVI_ENTR!M:M,MOVI_ENTR!D:D,D866,MOVI_ENTR!O:O,$E$5)/SUMIFS(MOVI_ENTR!I:I,MOVI_ENTR!D:D,D866,MOVI_ENTR!O:O,$E$5),0))</f>
        <v/>
      </c>
      <c r="N866" s="104" t="str">
        <f>IF(CADA_PROD!C864="","",G866/E866)</f>
        <v/>
      </c>
    </row>
    <row r="867" spans="2:14" ht="30" customHeight="1">
      <c r="B867" s="21">
        <f t="shared" si="27"/>
        <v>860</v>
      </c>
      <c r="C867" s="99" t="str">
        <f>IF(CADA_PROD!C865="","",CADA_PROD!C865)</f>
        <v/>
      </c>
      <c r="D867" s="100" t="str">
        <f>IF(CADA_PROD!D865="","",CADA_PROD!D865)</f>
        <v/>
      </c>
      <c r="E867" s="101" t="str">
        <f>IF(CADA_PROD!E865="","",CADA_PROD!E865)</f>
        <v/>
      </c>
      <c r="F867" s="101" t="str">
        <f>IF(CADA_PROD!D865="","",SUMIFS(MOVI_ENTR!I:I,MOVI_ENTR!D:D,D867,MOVI_ENTR!O:O,$E$5))</f>
        <v/>
      </c>
      <c r="G867" s="101" t="str">
        <f>IF(CADA_PROD!C865="","",SUMIFS(MOVI_SAID!H:H,MOVI_SAID!D:D,D867,MOVI_SAID!L:L,$E$5))</f>
        <v/>
      </c>
      <c r="H867" s="101" t="str">
        <f t="shared" si="26"/>
        <v/>
      </c>
      <c r="I867" s="100" t="str">
        <f>IF(CADA_PROD!C865="","",IFERROR(IF(H867&lt;=0,"Sem estoque",IF(H867/E867&lt;0.25,"Quase sem estoque",IF(H867/E867&lt;1.2,"Estoque baixo",IF(H867/E867&lt;2,"Estoque moderado","Estoque confortável")))),""))</f>
        <v/>
      </c>
      <c r="J867" s="102" t="str">
        <f>IF(CADA_PROD!C865="","",SUMIFS(MOVI_ENTR!M:M,MOVI_ENTR!D:D,D867,MOVI_ENTR!O:O,$E$5))</f>
        <v/>
      </c>
      <c r="K867" s="103" t="str">
        <f>IF(CADA_PROD!C865="","",IFERROR($J867/SUM($J$8:$J$1008),""))</f>
        <v/>
      </c>
      <c r="L867" s="103" t="str">
        <f>IF(CADA_PROD!C865="","",IFERROR(H867/SUM($H$8:$H$1008),""))</f>
        <v/>
      </c>
      <c r="M867" s="102" t="str">
        <f>IF(CADA_PROD!$C865="","",IFERROR(SUMIFS(MOVI_ENTR!M:M,MOVI_ENTR!D:D,D867,MOVI_ENTR!O:O,$E$5)/SUMIFS(MOVI_ENTR!I:I,MOVI_ENTR!D:D,D867,MOVI_ENTR!O:O,$E$5),0))</f>
        <v/>
      </c>
      <c r="N867" s="104" t="str">
        <f>IF(CADA_PROD!C865="","",G867/E867)</f>
        <v/>
      </c>
    </row>
    <row r="868" spans="2:14" ht="30" customHeight="1">
      <c r="B868" s="21">
        <f t="shared" si="27"/>
        <v>861</v>
      </c>
      <c r="C868" s="99" t="str">
        <f>IF(CADA_PROD!C866="","",CADA_PROD!C866)</f>
        <v/>
      </c>
      <c r="D868" s="100" t="str">
        <f>IF(CADA_PROD!D866="","",CADA_PROD!D866)</f>
        <v/>
      </c>
      <c r="E868" s="101" t="str">
        <f>IF(CADA_PROD!E866="","",CADA_PROD!E866)</f>
        <v/>
      </c>
      <c r="F868" s="101" t="str">
        <f>IF(CADA_PROD!D866="","",SUMIFS(MOVI_ENTR!I:I,MOVI_ENTR!D:D,D868,MOVI_ENTR!O:O,$E$5))</f>
        <v/>
      </c>
      <c r="G868" s="101" t="str">
        <f>IF(CADA_PROD!C866="","",SUMIFS(MOVI_SAID!H:H,MOVI_SAID!D:D,D868,MOVI_SAID!L:L,$E$5))</f>
        <v/>
      </c>
      <c r="H868" s="101" t="str">
        <f t="shared" si="26"/>
        <v/>
      </c>
      <c r="I868" s="100" t="str">
        <f>IF(CADA_PROD!C866="","",IFERROR(IF(H868&lt;=0,"Sem estoque",IF(H868/E868&lt;0.25,"Quase sem estoque",IF(H868/E868&lt;1.2,"Estoque baixo",IF(H868/E868&lt;2,"Estoque moderado","Estoque confortável")))),""))</f>
        <v/>
      </c>
      <c r="J868" s="102" t="str">
        <f>IF(CADA_PROD!C866="","",SUMIFS(MOVI_ENTR!M:M,MOVI_ENTR!D:D,D868,MOVI_ENTR!O:O,$E$5))</f>
        <v/>
      </c>
      <c r="K868" s="103" t="str">
        <f>IF(CADA_PROD!C866="","",IFERROR($J868/SUM($J$8:$J$1008),""))</f>
        <v/>
      </c>
      <c r="L868" s="103" t="str">
        <f>IF(CADA_PROD!C866="","",IFERROR(H868/SUM($H$8:$H$1008),""))</f>
        <v/>
      </c>
      <c r="M868" s="102" t="str">
        <f>IF(CADA_PROD!$C866="","",IFERROR(SUMIFS(MOVI_ENTR!M:M,MOVI_ENTR!D:D,D868,MOVI_ENTR!O:O,$E$5)/SUMIFS(MOVI_ENTR!I:I,MOVI_ENTR!D:D,D868,MOVI_ENTR!O:O,$E$5),0))</f>
        <v/>
      </c>
      <c r="N868" s="104" t="str">
        <f>IF(CADA_PROD!C866="","",G868/E868)</f>
        <v/>
      </c>
    </row>
    <row r="869" spans="2:14" ht="30" customHeight="1">
      <c r="B869" s="21">
        <f t="shared" si="27"/>
        <v>862</v>
      </c>
      <c r="C869" s="99" t="str">
        <f>IF(CADA_PROD!C867="","",CADA_PROD!C867)</f>
        <v/>
      </c>
      <c r="D869" s="100" t="str">
        <f>IF(CADA_PROD!D867="","",CADA_PROD!D867)</f>
        <v/>
      </c>
      <c r="E869" s="101" t="str">
        <f>IF(CADA_PROD!E867="","",CADA_PROD!E867)</f>
        <v/>
      </c>
      <c r="F869" s="101" t="str">
        <f>IF(CADA_PROD!D867="","",SUMIFS(MOVI_ENTR!I:I,MOVI_ENTR!D:D,D869,MOVI_ENTR!O:O,$E$5))</f>
        <v/>
      </c>
      <c r="G869" s="101" t="str">
        <f>IF(CADA_PROD!C867="","",SUMIFS(MOVI_SAID!H:H,MOVI_SAID!D:D,D869,MOVI_SAID!L:L,$E$5))</f>
        <v/>
      </c>
      <c r="H869" s="101" t="str">
        <f t="shared" si="26"/>
        <v/>
      </c>
      <c r="I869" s="100" t="str">
        <f>IF(CADA_PROD!C867="","",IFERROR(IF(H869&lt;=0,"Sem estoque",IF(H869/E869&lt;0.25,"Quase sem estoque",IF(H869/E869&lt;1.2,"Estoque baixo",IF(H869/E869&lt;2,"Estoque moderado","Estoque confortável")))),""))</f>
        <v/>
      </c>
      <c r="J869" s="102" t="str">
        <f>IF(CADA_PROD!C867="","",SUMIFS(MOVI_ENTR!M:M,MOVI_ENTR!D:D,D869,MOVI_ENTR!O:O,$E$5))</f>
        <v/>
      </c>
      <c r="K869" s="103" t="str">
        <f>IF(CADA_PROD!C867="","",IFERROR($J869/SUM($J$8:$J$1008),""))</f>
        <v/>
      </c>
      <c r="L869" s="103" t="str">
        <f>IF(CADA_PROD!C867="","",IFERROR(H869/SUM($H$8:$H$1008),""))</f>
        <v/>
      </c>
      <c r="M869" s="102" t="str">
        <f>IF(CADA_PROD!$C867="","",IFERROR(SUMIFS(MOVI_ENTR!M:M,MOVI_ENTR!D:D,D869,MOVI_ENTR!O:O,$E$5)/SUMIFS(MOVI_ENTR!I:I,MOVI_ENTR!D:D,D869,MOVI_ENTR!O:O,$E$5),0))</f>
        <v/>
      </c>
      <c r="N869" s="104" t="str">
        <f>IF(CADA_PROD!C867="","",G869/E869)</f>
        <v/>
      </c>
    </row>
    <row r="870" spans="2:14" ht="30" customHeight="1">
      <c r="B870" s="21">
        <f t="shared" si="27"/>
        <v>863</v>
      </c>
      <c r="C870" s="99" t="str">
        <f>IF(CADA_PROD!C868="","",CADA_PROD!C868)</f>
        <v/>
      </c>
      <c r="D870" s="100" t="str">
        <f>IF(CADA_PROD!D868="","",CADA_PROD!D868)</f>
        <v/>
      </c>
      <c r="E870" s="101" t="str">
        <f>IF(CADA_PROD!E868="","",CADA_PROD!E868)</f>
        <v/>
      </c>
      <c r="F870" s="101" t="str">
        <f>IF(CADA_PROD!D868="","",SUMIFS(MOVI_ENTR!I:I,MOVI_ENTR!D:D,D870,MOVI_ENTR!O:O,$E$5))</f>
        <v/>
      </c>
      <c r="G870" s="101" t="str">
        <f>IF(CADA_PROD!C868="","",SUMIFS(MOVI_SAID!H:H,MOVI_SAID!D:D,D870,MOVI_SAID!L:L,$E$5))</f>
        <v/>
      </c>
      <c r="H870" s="101" t="str">
        <f t="shared" si="26"/>
        <v/>
      </c>
      <c r="I870" s="100" t="str">
        <f>IF(CADA_PROD!C868="","",IFERROR(IF(H870&lt;=0,"Sem estoque",IF(H870/E870&lt;0.25,"Quase sem estoque",IF(H870/E870&lt;1.2,"Estoque baixo",IF(H870/E870&lt;2,"Estoque moderado","Estoque confortável")))),""))</f>
        <v/>
      </c>
      <c r="J870" s="102" t="str">
        <f>IF(CADA_PROD!C868="","",SUMIFS(MOVI_ENTR!M:M,MOVI_ENTR!D:D,D870,MOVI_ENTR!O:O,$E$5))</f>
        <v/>
      </c>
      <c r="K870" s="103" t="str">
        <f>IF(CADA_PROD!C868="","",IFERROR($J870/SUM($J$8:$J$1008),""))</f>
        <v/>
      </c>
      <c r="L870" s="103" t="str">
        <f>IF(CADA_PROD!C868="","",IFERROR(H870/SUM($H$8:$H$1008),""))</f>
        <v/>
      </c>
      <c r="M870" s="102" t="str">
        <f>IF(CADA_PROD!$C868="","",IFERROR(SUMIFS(MOVI_ENTR!M:M,MOVI_ENTR!D:D,D870,MOVI_ENTR!O:O,$E$5)/SUMIFS(MOVI_ENTR!I:I,MOVI_ENTR!D:D,D870,MOVI_ENTR!O:O,$E$5),0))</f>
        <v/>
      </c>
      <c r="N870" s="104" t="str">
        <f>IF(CADA_PROD!C868="","",G870/E870)</f>
        <v/>
      </c>
    </row>
    <row r="871" spans="2:14" ht="30" customHeight="1">
      <c r="B871" s="21">
        <f t="shared" si="27"/>
        <v>864</v>
      </c>
      <c r="C871" s="99" t="str">
        <f>IF(CADA_PROD!C869="","",CADA_PROD!C869)</f>
        <v/>
      </c>
      <c r="D871" s="100" t="str">
        <f>IF(CADA_PROD!D869="","",CADA_PROD!D869)</f>
        <v/>
      </c>
      <c r="E871" s="101" t="str">
        <f>IF(CADA_PROD!E869="","",CADA_PROD!E869)</f>
        <v/>
      </c>
      <c r="F871" s="101" t="str">
        <f>IF(CADA_PROD!D869="","",SUMIFS(MOVI_ENTR!I:I,MOVI_ENTR!D:D,D871,MOVI_ENTR!O:O,$E$5))</f>
        <v/>
      </c>
      <c r="G871" s="101" t="str">
        <f>IF(CADA_PROD!C869="","",SUMIFS(MOVI_SAID!H:H,MOVI_SAID!D:D,D871,MOVI_SAID!L:L,$E$5))</f>
        <v/>
      </c>
      <c r="H871" s="101" t="str">
        <f t="shared" si="26"/>
        <v/>
      </c>
      <c r="I871" s="100" t="str">
        <f>IF(CADA_PROD!C869="","",IFERROR(IF(H871&lt;=0,"Sem estoque",IF(H871/E871&lt;0.25,"Quase sem estoque",IF(H871/E871&lt;1.2,"Estoque baixo",IF(H871/E871&lt;2,"Estoque moderado","Estoque confortável")))),""))</f>
        <v/>
      </c>
      <c r="J871" s="102" t="str">
        <f>IF(CADA_PROD!C869="","",SUMIFS(MOVI_ENTR!M:M,MOVI_ENTR!D:D,D871,MOVI_ENTR!O:O,$E$5))</f>
        <v/>
      </c>
      <c r="K871" s="103" t="str">
        <f>IF(CADA_PROD!C869="","",IFERROR($J871/SUM($J$8:$J$1008),""))</f>
        <v/>
      </c>
      <c r="L871" s="103" t="str">
        <f>IF(CADA_PROD!C869="","",IFERROR(H871/SUM($H$8:$H$1008),""))</f>
        <v/>
      </c>
      <c r="M871" s="102" t="str">
        <f>IF(CADA_PROD!$C869="","",IFERROR(SUMIFS(MOVI_ENTR!M:M,MOVI_ENTR!D:D,D871,MOVI_ENTR!O:O,$E$5)/SUMIFS(MOVI_ENTR!I:I,MOVI_ENTR!D:D,D871,MOVI_ENTR!O:O,$E$5),0))</f>
        <v/>
      </c>
      <c r="N871" s="104" t="str">
        <f>IF(CADA_PROD!C869="","",G871/E871)</f>
        <v/>
      </c>
    </row>
    <row r="872" spans="2:14" ht="30" customHeight="1">
      <c r="B872" s="21">
        <f t="shared" si="27"/>
        <v>865</v>
      </c>
      <c r="C872" s="99" t="str">
        <f>IF(CADA_PROD!C870="","",CADA_PROD!C870)</f>
        <v/>
      </c>
      <c r="D872" s="100" t="str">
        <f>IF(CADA_PROD!D870="","",CADA_PROD!D870)</f>
        <v/>
      </c>
      <c r="E872" s="101" t="str">
        <f>IF(CADA_PROD!E870="","",CADA_PROD!E870)</f>
        <v/>
      </c>
      <c r="F872" s="101" t="str">
        <f>IF(CADA_PROD!D870="","",SUMIFS(MOVI_ENTR!I:I,MOVI_ENTR!D:D,D872,MOVI_ENTR!O:O,$E$5))</f>
        <v/>
      </c>
      <c r="G872" s="101" t="str">
        <f>IF(CADA_PROD!C870="","",SUMIFS(MOVI_SAID!H:H,MOVI_SAID!D:D,D872,MOVI_SAID!L:L,$E$5))</f>
        <v/>
      </c>
      <c r="H872" s="101" t="str">
        <f t="shared" si="26"/>
        <v/>
      </c>
      <c r="I872" s="100" t="str">
        <f>IF(CADA_PROD!C870="","",IFERROR(IF(H872&lt;=0,"Sem estoque",IF(H872/E872&lt;0.25,"Quase sem estoque",IF(H872/E872&lt;1.2,"Estoque baixo",IF(H872/E872&lt;2,"Estoque moderado","Estoque confortável")))),""))</f>
        <v/>
      </c>
      <c r="J872" s="102" t="str">
        <f>IF(CADA_PROD!C870="","",SUMIFS(MOVI_ENTR!M:M,MOVI_ENTR!D:D,D872,MOVI_ENTR!O:O,$E$5))</f>
        <v/>
      </c>
      <c r="K872" s="103" t="str">
        <f>IF(CADA_PROD!C870="","",IFERROR($J872/SUM($J$8:$J$1008),""))</f>
        <v/>
      </c>
      <c r="L872" s="103" t="str">
        <f>IF(CADA_PROD!C870="","",IFERROR(H872/SUM($H$8:$H$1008),""))</f>
        <v/>
      </c>
      <c r="M872" s="102" t="str">
        <f>IF(CADA_PROD!$C870="","",IFERROR(SUMIFS(MOVI_ENTR!M:M,MOVI_ENTR!D:D,D872,MOVI_ENTR!O:O,$E$5)/SUMIFS(MOVI_ENTR!I:I,MOVI_ENTR!D:D,D872,MOVI_ENTR!O:O,$E$5),0))</f>
        <v/>
      </c>
      <c r="N872" s="104" t="str">
        <f>IF(CADA_PROD!C870="","",G872/E872)</f>
        <v/>
      </c>
    </row>
    <row r="873" spans="2:14" ht="30" customHeight="1">
      <c r="B873" s="21">
        <f t="shared" si="27"/>
        <v>866</v>
      </c>
      <c r="C873" s="99" t="str">
        <f>IF(CADA_PROD!C871="","",CADA_PROD!C871)</f>
        <v/>
      </c>
      <c r="D873" s="100" t="str">
        <f>IF(CADA_PROD!D871="","",CADA_PROD!D871)</f>
        <v/>
      </c>
      <c r="E873" s="101" t="str">
        <f>IF(CADA_PROD!E871="","",CADA_PROD!E871)</f>
        <v/>
      </c>
      <c r="F873" s="101" t="str">
        <f>IF(CADA_PROD!D871="","",SUMIFS(MOVI_ENTR!I:I,MOVI_ENTR!D:D,D873,MOVI_ENTR!O:O,$E$5))</f>
        <v/>
      </c>
      <c r="G873" s="101" t="str">
        <f>IF(CADA_PROD!C871="","",SUMIFS(MOVI_SAID!H:H,MOVI_SAID!D:D,D873,MOVI_SAID!L:L,$E$5))</f>
        <v/>
      </c>
      <c r="H873" s="101" t="str">
        <f t="shared" si="26"/>
        <v/>
      </c>
      <c r="I873" s="100" t="str">
        <f>IF(CADA_PROD!C871="","",IFERROR(IF(H873&lt;=0,"Sem estoque",IF(H873/E873&lt;0.25,"Quase sem estoque",IF(H873/E873&lt;1.2,"Estoque baixo",IF(H873/E873&lt;2,"Estoque moderado","Estoque confortável")))),""))</f>
        <v/>
      </c>
      <c r="J873" s="102" t="str">
        <f>IF(CADA_PROD!C871="","",SUMIFS(MOVI_ENTR!M:M,MOVI_ENTR!D:D,D873,MOVI_ENTR!O:O,$E$5))</f>
        <v/>
      </c>
      <c r="K873" s="103" t="str">
        <f>IF(CADA_PROD!C871="","",IFERROR($J873/SUM($J$8:$J$1008),""))</f>
        <v/>
      </c>
      <c r="L873" s="103" t="str">
        <f>IF(CADA_PROD!C871="","",IFERROR(H873/SUM($H$8:$H$1008),""))</f>
        <v/>
      </c>
      <c r="M873" s="102" t="str">
        <f>IF(CADA_PROD!$C871="","",IFERROR(SUMIFS(MOVI_ENTR!M:M,MOVI_ENTR!D:D,D873,MOVI_ENTR!O:O,$E$5)/SUMIFS(MOVI_ENTR!I:I,MOVI_ENTR!D:D,D873,MOVI_ENTR!O:O,$E$5),0))</f>
        <v/>
      </c>
      <c r="N873" s="104" t="str">
        <f>IF(CADA_PROD!C871="","",G873/E873)</f>
        <v/>
      </c>
    </row>
    <row r="874" spans="2:14" ht="30" customHeight="1">
      <c r="B874" s="21">
        <f t="shared" si="27"/>
        <v>867</v>
      </c>
      <c r="C874" s="99" t="str">
        <f>IF(CADA_PROD!C872="","",CADA_PROD!C872)</f>
        <v/>
      </c>
      <c r="D874" s="100" t="str">
        <f>IF(CADA_PROD!D872="","",CADA_PROD!D872)</f>
        <v/>
      </c>
      <c r="E874" s="101" t="str">
        <f>IF(CADA_PROD!E872="","",CADA_PROD!E872)</f>
        <v/>
      </c>
      <c r="F874" s="101" t="str">
        <f>IF(CADA_PROD!D872="","",SUMIFS(MOVI_ENTR!I:I,MOVI_ENTR!D:D,D874,MOVI_ENTR!O:O,$E$5))</f>
        <v/>
      </c>
      <c r="G874" s="101" t="str">
        <f>IF(CADA_PROD!C872="","",SUMIFS(MOVI_SAID!H:H,MOVI_SAID!D:D,D874,MOVI_SAID!L:L,$E$5))</f>
        <v/>
      </c>
      <c r="H874" s="101" t="str">
        <f t="shared" si="26"/>
        <v/>
      </c>
      <c r="I874" s="100" t="str">
        <f>IF(CADA_PROD!C872="","",IFERROR(IF(H874&lt;=0,"Sem estoque",IF(H874/E874&lt;0.25,"Quase sem estoque",IF(H874/E874&lt;1.2,"Estoque baixo",IF(H874/E874&lt;2,"Estoque moderado","Estoque confortável")))),""))</f>
        <v/>
      </c>
      <c r="J874" s="102" t="str">
        <f>IF(CADA_PROD!C872="","",SUMIFS(MOVI_ENTR!M:M,MOVI_ENTR!D:D,D874,MOVI_ENTR!O:O,$E$5))</f>
        <v/>
      </c>
      <c r="K874" s="103" t="str">
        <f>IF(CADA_PROD!C872="","",IFERROR($J874/SUM($J$8:$J$1008),""))</f>
        <v/>
      </c>
      <c r="L874" s="103" t="str">
        <f>IF(CADA_PROD!C872="","",IFERROR(H874/SUM($H$8:$H$1008),""))</f>
        <v/>
      </c>
      <c r="M874" s="102" t="str">
        <f>IF(CADA_PROD!$C872="","",IFERROR(SUMIFS(MOVI_ENTR!M:M,MOVI_ENTR!D:D,D874,MOVI_ENTR!O:O,$E$5)/SUMIFS(MOVI_ENTR!I:I,MOVI_ENTR!D:D,D874,MOVI_ENTR!O:O,$E$5),0))</f>
        <v/>
      </c>
      <c r="N874" s="104" t="str">
        <f>IF(CADA_PROD!C872="","",G874/E874)</f>
        <v/>
      </c>
    </row>
    <row r="875" spans="2:14" ht="30" customHeight="1">
      <c r="B875" s="21">
        <f t="shared" si="27"/>
        <v>868</v>
      </c>
      <c r="C875" s="99" t="str">
        <f>IF(CADA_PROD!C873="","",CADA_PROD!C873)</f>
        <v/>
      </c>
      <c r="D875" s="100" t="str">
        <f>IF(CADA_PROD!D873="","",CADA_PROD!D873)</f>
        <v/>
      </c>
      <c r="E875" s="101" t="str">
        <f>IF(CADA_PROD!E873="","",CADA_PROD!E873)</f>
        <v/>
      </c>
      <c r="F875" s="101" t="str">
        <f>IF(CADA_PROD!D873="","",SUMIFS(MOVI_ENTR!I:I,MOVI_ENTR!D:D,D875,MOVI_ENTR!O:O,$E$5))</f>
        <v/>
      </c>
      <c r="G875" s="101" t="str">
        <f>IF(CADA_PROD!C873="","",SUMIFS(MOVI_SAID!H:H,MOVI_SAID!D:D,D875,MOVI_SAID!L:L,$E$5))</f>
        <v/>
      </c>
      <c r="H875" s="101" t="str">
        <f t="shared" si="26"/>
        <v/>
      </c>
      <c r="I875" s="100" t="str">
        <f>IF(CADA_PROD!C873="","",IFERROR(IF(H875&lt;=0,"Sem estoque",IF(H875/E875&lt;0.25,"Quase sem estoque",IF(H875/E875&lt;1.2,"Estoque baixo",IF(H875/E875&lt;2,"Estoque moderado","Estoque confortável")))),""))</f>
        <v/>
      </c>
      <c r="J875" s="102" t="str">
        <f>IF(CADA_PROD!C873="","",SUMIFS(MOVI_ENTR!M:M,MOVI_ENTR!D:D,D875,MOVI_ENTR!O:O,$E$5))</f>
        <v/>
      </c>
      <c r="K875" s="103" t="str">
        <f>IF(CADA_PROD!C873="","",IFERROR($J875/SUM($J$8:$J$1008),""))</f>
        <v/>
      </c>
      <c r="L875" s="103" t="str">
        <f>IF(CADA_PROD!C873="","",IFERROR(H875/SUM($H$8:$H$1008),""))</f>
        <v/>
      </c>
      <c r="M875" s="102" t="str">
        <f>IF(CADA_PROD!$C873="","",IFERROR(SUMIFS(MOVI_ENTR!M:M,MOVI_ENTR!D:D,D875,MOVI_ENTR!O:O,$E$5)/SUMIFS(MOVI_ENTR!I:I,MOVI_ENTR!D:D,D875,MOVI_ENTR!O:O,$E$5),0))</f>
        <v/>
      </c>
      <c r="N875" s="104" t="str">
        <f>IF(CADA_PROD!C873="","",G875/E875)</f>
        <v/>
      </c>
    </row>
    <row r="876" spans="2:14" ht="30" customHeight="1">
      <c r="B876" s="21">
        <f t="shared" si="27"/>
        <v>869</v>
      </c>
      <c r="C876" s="99" t="str">
        <f>IF(CADA_PROD!C874="","",CADA_PROD!C874)</f>
        <v/>
      </c>
      <c r="D876" s="100" t="str">
        <f>IF(CADA_PROD!D874="","",CADA_PROD!D874)</f>
        <v/>
      </c>
      <c r="E876" s="101" t="str">
        <f>IF(CADA_PROD!E874="","",CADA_PROD!E874)</f>
        <v/>
      </c>
      <c r="F876" s="101" t="str">
        <f>IF(CADA_PROD!D874="","",SUMIFS(MOVI_ENTR!I:I,MOVI_ENTR!D:D,D876,MOVI_ENTR!O:O,$E$5))</f>
        <v/>
      </c>
      <c r="G876" s="101" t="str">
        <f>IF(CADA_PROD!C874="","",SUMIFS(MOVI_SAID!H:H,MOVI_SAID!D:D,D876,MOVI_SAID!L:L,$E$5))</f>
        <v/>
      </c>
      <c r="H876" s="101" t="str">
        <f t="shared" si="26"/>
        <v/>
      </c>
      <c r="I876" s="100" t="str">
        <f>IF(CADA_PROD!C874="","",IFERROR(IF(H876&lt;=0,"Sem estoque",IF(H876/E876&lt;0.25,"Quase sem estoque",IF(H876/E876&lt;1.2,"Estoque baixo",IF(H876/E876&lt;2,"Estoque moderado","Estoque confortável")))),""))</f>
        <v/>
      </c>
      <c r="J876" s="102" t="str">
        <f>IF(CADA_PROD!C874="","",SUMIFS(MOVI_ENTR!M:M,MOVI_ENTR!D:D,D876,MOVI_ENTR!O:O,$E$5))</f>
        <v/>
      </c>
      <c r="K876" s="103" t="str">
        <f>IF(CADA_PROD!C874="","",IFERROR($J876/SUM($J$8:$J$1008),""))</f>
        <v/>
      </c>
      <c r="L876" s="103" t="str">
        <f>IF(CADA_PROD!C874="","",IFERROR(H876/SUM($H$8:$H$1008),""))</f>
        <v/>
      </c>
      <c r="M876" s="102" t="str">
        <f>IF(CADA_PROD!$C874="","",IFERROR(SUMIFS(MOVI_ENTR!M:M,MOVI_ENTR!D:D,D876,MOVI_ENTR!O:O,$E$5)/SUMIFS(MOVI_ENTR!I:I,MOVI_ENTR!D:D,D876,MOVI_ENTR!O:O,$E$5),0))</f>
        <v/>
      </c>
      <c r="N876" s="104" t="str">
        <f>IF(CADA_PROD!C874="","",G876/E876)</f>
        <v/>
      </c>
    </row>
    <row r="877" spans="2:14" ht="30" customHeight="1">
      <c r="B877" s="21">
        <f t="shared" si="27"/>
        <v>870</v>
      </c>
      <c r="C877" s="99" t="str">
        <f>IF(CADA_PROD!C875="","",CADA_PROD!C875)</f>
        <v/>
      </c>
      <c r="D877" s="100" t="str">
        <f>IF(CADA_PROD!D875="","",CADA_PROD!D875)</f>
        <v/>
      </c>
      <c r="E877" s="101" t="str">
        <f>IF(CADA_PROD!E875="","",CADA_PROD!E875)</f>
        <v/>
      </c>
      <c r="F877" s="101" t="str">
        <f>IF(CADA_PROD!D875="","",SUMIFS(MOVI_ENTR!I:I,MOVI_ENTR!D:D,D877,MOVI_ENTR!O:O,$E$5))</f>
        <v/>
      </c>
      <c r="G877" s="101" t="str">
        <f>IF(CADA_PROD!C875="","",SUMIFS(MOVI_SAID!H:H,MOVI_SAID!D:D,D877,MOVI_SAID!L:L,$E$5))</f>
        <v/>
      </c>
      <c r="H877" s="101" t="str">
        <f t="shared" si="26"/>
        <v/>
      </c>
      <c r="I877" s="100" t="str">
        <f>IF(CADA_PROD!C875="","",IFERROR(IF(H877&lt;=0,"Sem estoque",IF(H877/E877&lt;0.25,"Quase sem estoque",IF(H877/E877&lt;1.2,"Estoque baixo",IF(H877/E877&lt;2,"Estoque moderado","Estoque confortável")))),""))</f>
        <v/>
      </c>
      <c r="J877" s="102" t="str">
        <f>IF(CADA_PROD!C875="","",SUMIFS(MOVI_ENTR!M:M,MOVI_ENTR!D:D,D877,MOVI_ENTR!O:O,$E$5))</f>
        <v/>
      </c>
      <c r="K877" s="103" t="str">
        <f>IF(CADA_PROD!C875="","",IFERROR($J877/SUM($J$8:$J$1008),""))</f>
        <v/>
      </c>
      <c r="L877" s="103" t="str">
        <f>IF(CADA_PROD!C875="","",IFERROR(H877/SUM($H$8:$H$1008),""))</f>
        <v/>
      </c>
      <c r="M877" s="102" t="str">
        <f>IF(CADA_PROD!$C875="","",IFERROR(SUMIFS(MOVI_ENTR!M:M,MOVI_ENTR!D:D,D877,MOVI_ENTR!O:O,$E$5)/SUMIFS(MOVI_ENTR!I:I,MOVI_ENTR!D:D,D877,MOVI_ENTR!O:O,$E$5),0))</f>
        <v/>
      </c>
      <c r="N877" s="104" t="str">
        <f>IF(CADA_PROD!C875="","",G877/E877)</f>
        <v/>
      </c>
    </row>
    <row r="878" spans="2:14" ht="30" customHeight="1">
      <c r="B878" s="21">
        <f t="shared" si="27"/>
        <v>871</v>
      </c>
      <c r="C878" s="99" t="str">
        <f>IF(CADA_PROD!C876="","",CADA_PROD!C876)</f>
        <v/>
      </c>
      <c r="D878" s="100" t="str">
        <f>IF(CADA_PROD!D876="","",CADA_PROD!D876)</f>
        <v/>
      </c>
      <c r="E878" s="101" t="str">
        <f>IF(CADA_PROD!E876="","",CADA_PROD!E876)</f>
        <v/>
      </c>
      <c r="F878" s="101" t="str">
        <f>IF(CADA_PROD!D876="","",SUMIFS(MOVI_ENTR!I:I,MOVI_ENTR!D:D,D878,MOVI_ENTR!O:O,$E$5))</f>
        <v/>
      </c>
      <c r="G878" s="101" t="str">
        <f>IF(CADA_PROD!C876="","",SUMIFS(MOVI_SAID!H:H,MOVI_SAID!D:D,D878,MOVI_SAID!L:L,$E$5))</f>
        <v/>
      </c>
      <c r="H878" s="101" t="str">
        <f t="shared" si="26"/>
        <v/>
      </c>
      <c r="I878" s="100" t="str">
        <f>IF(CADA_PROD!C876="","",IFERROR(IF(H878&lt;=0,"Sem estoque",IF(H878/E878&lt;0.25,"Quase sem estoque",IF(H878/E878&lt;1.2,"Estoque baixo",IF(H878/E878&lt;2,"Estoque moderado","Estoque confortável")))),""))</f>
        <v/>
      </c>
      <c r="J878" s="102" t="str">
        <f>IF(CADA_PROD!C876="","",SUMIFS(MOVI_ENTR!M:M,MOVI_ENTR!D:D,D878,MOVI_ENTR!O:O,$E$5))</f>
        <v/>
      </c>
      <c r="K878" s="103" t="str">
        <f>IF(CADA_PROD!C876="","",IFERROR($J878/SUM($J$8:$J$1008),""))</f>
        <v/>
      </c>
      <c r="L878" s="103" t="str">
        <f>IF(CADA_PROD!C876="","",IFERROR(H878/SUM($H$8:$H$1008),""))</f>
        <v/>
      </c>
      <c r="M878" s="102" t="str">
        <f>IF(CADA_PROD!$C876="","",IFERROR(SUMIFS(MOVI_ENTR!M:M,MOVI_ENTR!D:D,D878,MOVI_ENTR!O:O,$E$5)/SUMIFS(MOVI_ENTR!I:I,MOVI_ENTR!D:D,D878,MOVI_ENTR!O:O,$E$5),0))</f>
        <v/>
      </c>
      <c r="N878" s="104" t="str">
        <f>IF(CADA_PROD!C876="","",G878/E878)</f>
        <v/>
      </c>
    </row>
    <row r="879" spans="2:14" ht="30" customHeight="1">
      <c r="B879" s="21">
        <f t="shared" si="27"/>
        <v>872</v>
      </c>
      <c r="C879" s="99" t="str">
        <f>IF(CADA_PROD!C877="","",CADA_PROD!C877)</f>
        <v/>
      </c>
      <c r="D879" s="100" t="str">
        <f>IF(CADA_PROD!D877="","",CADA_PROD!D877)</f>
        <v/>
      </c>
      <c r="E879" s="101" t="str">
        <f>IF(CADA_PROD!E877="","",CADA_PROD!E877)</f>
        <v/>
      </c>
      <c r="F879" s="101" t="str">
        <f>IF(CADA_PROD!D877="","",SUMIFS(MOVI_ENTR!I:I,MOVI_ENTR!D:D,D879,MOVI_ENTR!O:O,$E$5))</f>
        <v/>
      </c>
      <c r="G879" s="101" t="str">
        <f>IF(CADA_PROD!C877="","",SUMIFS(MOVI_SAID!H:H,MOVI_SAID!D:D,D879,MOVI_SAID!L:L,$E$5))</f>
        <v/>
      </c>
      <c r="H879" s="101" t="str">
        <f t="shared" si="26"/>
        <v/>
      </c>
      <c r="I879" s="100" t="str">
        <f>IF(CADA_PROD!C877="","",IFERROR(IF(H879&lt;=0,"Sem estoque",IF(H879/E879&lt;0.25,"Quase sem estoque",IF(H879/E879&lt;1.2,"Estoque baixo",IF(H879/E879&lt;2,"Estoque moderado","Estoque confortável")))),""))</f>
        <v/>
      </c>
      <c r="J879" s="102" t="str">
        <f>IF(CADA_PROD!C877="","",SUMIFS(MOVI_ENTR!M:M,MOVI_ENTR!D:D,D879,MOVI_ENTR!O:O,$E$5))</f>
        <v/>
      </c>
      <c r="K879" s="103" t="str">
        <f>IF(CADA_PROD!C877="","",IFERROR($J879/SUM($J$8:$J$1008),""))</f>
        <v/>
      </c>
      <c r="L879" s="103" t="str">
        <f>IF(CADA_PROD!C877="","",IFERROR(H879/SUM($H$8:$H$1008),""))</f>
        <v/>
      </c>
      <c r="M879" s="102" t="str">
        <f>IF(CADA_PROD!$C877="","",IFERROR(SUMIFS(MOVI_ENTR!M:M,MOVI_ENTR!D:D,D879,MOVI_ENTR!O:O,$E$5)/SUMIFS(MOVI_ENTR!I:I,MOVI_ENTR!D:D,D879,MOVI_ENTR!O:O,$E$5),0))</f>
        <v/>
      </c>
      <c r="N879" s="104" t="str">
        <f>IF(CADA_PROD!C877="","",G879/E879)</f>
        <v/>
      </c>
    </row>
    <row r="880" spans="2:14" ht="30" customHeight="1">
      <c r="B880" s="21">
        <f t="shared" si="27"/>
        <v>873</v>
      </c>
      <c r="C880" s="99" t="str">
        <f>IF(CADA_PROD!C878="","",CADA_PROD!C878)</f>
        <v/>
      </c>
      <c r="D880" s="100" t="str">
        <f>IF(CADA_PROD!D878="","",CADA_PROD!D878)</f>
        <v/>
      </c>
      <c r="E880" s="101" t="str">
        <f>IF(CADA_PROD!E878="","",CADA_PROD!E878)</f>
        <v/>
      </c>
      <c r="F880" s="101" t="str">
        <f>IF(CADA_PROD!D878="","",SUMIFS(MOVI_ENTR!I:I,MOVI_ENTR!D:D,D880,MOVI_ENTR!O:O,$E$5))</f>
        <v/>
      </c>
      <c r="G880" s="101" t="str">
        <f>IF(CADA_PROD!C878="","",SUMIFS(MOVI_SAID!H:H,MOVI_SAID!D:D,D880,MOVI_SAID!L:L,$E$5))</f>
        <v/>
      </c>
      <c r="H880" s="101" t="str">
        <f t="shared" si="26"/>
        <v/>
      </c>
      <c r="I880" s="100" t="str">
        <f>IF(CADA_PROD!C878="","",IFERROR(IF(H880&lt;=0,"Sem estoque",IF(H880/E880&lt;0.25,"Quase sem estoque",IF(H880/E880&lt;1.2,"Estoque baixo",IF(H880/E880&lt;2,"Estoque moderado","Estoque confortável")))),""))</f>
        <v/>
      </c>
      <c r="J880" s="102" t="str">
        <f>IF(CADA_PROD!C878="","",SUMIFS(MOVI_ENTR!M:M,MOVI_ENTR!D:D,D880,MOVI_ENTR!O:O,$E$5))</f>
        <v/>
      </c>
      <c r="K880" s="103" t="str">
        <f>IF(CADA_PROD!C878="","",IFERROR($J880/SUM($J$8:$J$1008),""))</f>
        <v/>
      </c>
      <c r="L880" s="103" t="str">
        <f>IF(CADA_PROD!C878="","",IFERROR(H880/SUM($H$8:$H$1008),""))</f>
        <v/>
      </c>
      <c r="M880" s="102" t="str">
        <f>IF(CADA_PROD!$C878="","",IFERROR(SUMIFS(MOVI_ENTR!M:M,MOVI_ENTR!D:D,D880,MOVI_ENTR!O:O,$E$5)/SUMIFS(MOVI_ENTR!I:I,MOVI_ENTR!D:D,D880,MOVI_ENTR!O:O,$E$5),0))</f>
        <v/>
      </c>
      <c r="N880" s="104" t="str">
        <f>IF(CADA_PROD!C878="","",G880/E880)</f>
        <v/>
      </c>
    </row>
    <row r="881" spans="2:14" ht="30" customHeight="1">
      <c r="B881" s="21">
        <f t="shared" si="27"/>
        <v>874</v>
      </c>
      <c r="C881" s="99" t="str">
        <f>IF(CADA_PROD!C879="","",CADA_PROD!C879)</f>
        <v/>
      </c>
      <c r="D881" s="100" t="str">
        <f>IF(CADA_PROD!D879="","",CADA_PROD!D879)</f>
        <v/>
      </c>
      <c r="E881" s="101" t="str">
        <f>IF(CADA_PROD!E879="","",CADA_PROD!E879)</f>
        <v/>
      </c>
      <c r="F881" s="101" t="str">
        <f>IF(CADA_PROD!D879="","",SUMIFS(MOVI_ENTR!I:I,MOVI_ENTR!D:D,D881,MOVI_ENTR!O:O,$E$5))</f>
        <v/>
      </c>
      <c r="G881" s="101" t="str">
        <f>IF(CADA_PROD!C879="","",SUMIFS(MOVI_SAID!H:H,MOVI_SAID!D:D,D881,MOVI_SAID!L:L,$E$5))</f>
        <v/>
      </c>
      <c r="H881" s="101" t="str">
        <f t="shared" si="26"/>
        <v/>
      </c>
      <c r="I881" s="100" t="str">
        <f>IF(CADA_PROD!C879="","",IFERROR(IF(H881&lt;=0,"Sem estoque",IF(H881/E881&lt;0.25,"Quase sem estoque",IF(H881/E881&lt;1.2,"Estoque baixo",IF(H881/E881&lt;2,"Estoque moderado","Estoque confortável")))),""))</f>
        <v/>
      </c>
      <c r="J881" s="102" t="str">
        <f>IF(CADA_PROD!C879="","",SUMIFS(MOVI_ENTR!M:M,MOVI_ENTR!D:D,D881,MOVI_ENTR!O:O,$E$5))</f>
        <v/>
      </c>
      <c r="K881" s="103" t="str">
        <f>IF(CADA_PROD!C879="","",IFERROR($J881/SUM($J$8:$J$1008),""))</f>
        <v/>
      </c>
      <c r="L881" s="103" t="str">
        <f>IF(CADA_PROD!C879="","",IFERROR(H881/SUM($H$8:$H$1008),""))</f>
        <v/>
      </c>
      <c r="M881" s="102" t="str">
        <f>IF(CADA_PROD!$C879="","",IFERROR(SUMIFS(MOVI_ENTR!M:M,MOVI_ENTR!D:D,D881,MOVI_ENTR!O:O,$E$5)/SUMIFS(MOVI_ENTR!I:I,MOVI_ENTR!D:D,D881,MOVI_ENTR!O:O,$E$5),0))</f>
        <v/>
      </c>
      <c r="N881" s="104" t="str">
        <f>IF(CADA_PROD!C879="","",G881/E881)</f>
        <v/>
      </c>
    </row>
    <row r="882" spans="2:14" ht="30" customHeight="1">
      <c r="B882" s="21">
        <f t="shared" si="27"/>
        <v>875</v>
      </c>
      <c r="C882" s="99" t="str">
        <f>IF(CADA_PROD!C880="","",CADA_PROD!C880)</f>
        <v/>
      </c>
      <c r="D882" s="100" t="str">
        <f>IF(CADA_PROD!D880="","",CADA_PROD!D880)</f>
        <v/>
      </c>
      <c r="E882" s="101" t="str">
        <f>IF(CADA_PROD!E880="","",CADA_PROD!E880)</f>
        <v/>
      </c>
      <c r="F882" s="101" t="str">
        <f>IF(CADA_PROD!D880="","",SUMIFS(MOVI_ENTR!I:I,MOVI_ENTR!D:D,D882,MOVI_ENTR!O:O,$E$5))</f>
        <v/>
      </c>
      <c r="G882" s="101" t="str">
        <f>IF(CADA_PROD!C880="","",SUMIFS(MOVI_SAID!H:H,MOVI_SAID!D:D,D882,MOVI_SAID!L:L,$E$5))</f>
        <v/>
      </c>
      <c r="H882" s="101" t="str">
        <f t="shared" si="26"/>
        <v/>
      </c>
      <c r="I882" s="100" t="str">
        <f>IF(CADA_PROD!C880="","",IFERROR(IF(H882&lt;=0,"Sem estoque",IF(H882/E882&lt;0.25,"Quase sem estoque",IF(H882/E882&lt;1.2,"Estoque baixo",IF(H882/E882&lt;2,"Estoque moderado","Estoque confortável")))),""))</f>
        <v/>
      </c>
      <c r="J882" s="102" t="str">
        <f>IF(CADA_PROD!C880="","",SUMIFS(MOVI_ENTR!M:M,MOVI_ENTR!D:D,D882,MOVI_ENTR!O:O,$E$5))</f>
        <v/>
      </c>
      <c r="K882" s="103" t="str">
        <f>IF(CADA_PROD!C880="","",IFERROR($J882/SUM($J$8:$J$1008),""))</f>
        <v/>
      </c>
      <c r="L882" s="103" t="str">
        <f>IF(CADA_PROD!C880="","",IFERROR(H882/SUM($H$8:$H$1008),""))</f>
        <v/>
      </c>
      <c r="M882" s="102" t="str">
        <f>IF(CADA_PROD!$C880="","",IFERROR(SUMIFS(MOVI_ENTR!M:M,MOVI_ENTR!D:D,D882,MOVI_ENTR!O:O,$E$5)/SUMIFS(MOVI_ENTR!I:I,MOVI_ENTR!D:D,D882,MOVI_ENTR!O:O,$E$5),0))</f>
        <v/>
      </c>
      <c r="N882" s="104" t="str">
        <f>IF(CADA_PROD!C880="","",G882/E882)</f>
        <v/>
      </c>
    </row>
    <row r="883" spans="2:14" ht="30" customHeight="1">
      <c r="B883" s="21">
        <f t="shared" si="27"/>
        <v>876</v>
      </c>
      <c r="C883" s="99" t="str">
        <f>IF(CADA_PROD!C881="","",CADA_PROD!C881)</f>
        <v/>
      </c>
      <c r="D883" s="100" t="str">
        <f>IF(CADA_PROD!D881="","",CADA_PROD!D881)</f>
        <v/>
      </c>
      <c r="E883" s="101" t="str">
        <f>IF(CADA_PROD!E881="","",CADA_PROD!E881)</f>
        <v/>
      </c>
      <c r="F883" s="101" t="str">
        <f>IF(CADA_PROD!D881="","",SUMIFS(MOVI_ENTR!I:I,MOVI_ENTR!D:D,D883,MOVI_ENTR!O:O,$E$5))</f>
        <v/>
      </c>
      <c r="G883" s="101" t="str">
        <f>IF(CADA_PROD!C881="","",SUMIFS(MOVI_SAID!H:H,MOVI_SAID!D:D,D883,MOVI_SAID!L:L,$E$5))</f>
        <v/>
      </c>
      <c r="H883" s="101" t="str">
        <f t="shared" si="26"/>
        <v/>
      </c>
      <c r="I883" s="100" t="str">
        <f>IF(CADA_PROD!C881="","",IFERROR(IF(H883&lt;=0,"Sem estoque",IF(H883/E883&lt;0.25,"Quase sem estoque",IF(H883/E883&lt;1.2,"Estoque baixo",IF(H883/E883&lt;2,"Estoque moderado","Estoque confortável")))),""))</f>
        <v/>
      </c>
      <c r="J883" s="102" t="str">
        <f>IF(CADA_PROD!C881="","",SUMIFS(MOVI_ENTR!M:M,MOVI_ENTR!D:D,D883,MOVI_ENTR!O:O,$E$5))</f>
        <v/>
      </c>
      <c r="K883" s="103" t="str">
        <f>IF(CADA_PROD!C881="","",IFERROR($J883/SUM($J$8:$J$1008),""))</f>
        <v/>
      </c>
      <c r="L883" s="103" t="str">
        <f>IF(CADA_PROD!C881="","",IFERROR(H883/SUM($H$8:$H$1008),""))</f>
        <v/>
      </c>
      <c r="M883" s="102" t="str">
        <f>IF(CADA_PROD!$C881="","",IFERROR(SUMIFS(MOVI_ENTR!M:M,MOVI_ENTR!D:D,D883,MOVI_ENTR!O:O,$E$5)/SUMIFS(MOVI_ENTR!I:I,MOVI_ENTR!D:D,D883,MOVI_ENTR!O:O,$E$5),0))</f>
        <v/>
      </c>
      <c r="N883" s="104" t="str">
        <f>IF(CADA_PROD!C881="","",G883/E883)</f>
        <v/>
      </c>
    </row>
    <row r="884" spans="2:14" ht="30" customHeight="1">
      <c r="B884" s="21">
        <f t="shared" si="27"/>
        <v>877</v>
      </c>
      <c r="C884" s="99" t="str">
        <f>IF(CADA_PROD!C882="","",CADA_PROD!C882)</f>
        <v/>
      </c>
      <c r="D884" s="100" t="str">
        <f>IF(CADA_PROD!D882="","",CADA_PROD!D882)</f>
        <v/>
      </c>
      <c r="E884" s="101" t="str">
        <f>IF(CADA_PROD!E882="","",CADA_PROD!E882)</f>
        <v/>
      </c>
      <c r="F884" s="101" t="str">
        <f>IF(CADA_PROD!D882="","",SUMIFS(MOVI_ENTR!I:I,MOVI_ENTR!D:D,D884,MOVI_ENTR!O:O,$E$5))</f>
        <v/>
      </c>
      <c r="G884" s="101" t="str">
        <f>IF(CADA_PROD!C882="","",SUMIFS(MOVI_SAID!H:H,MOVI_SAID!D:D,D884,MOVI_SAID!L:L,$E$5))</f>
        <v/>
      </c>
      <c r="H884" s="101" t="str">
        <f t="shared" si="26"/>
        <v/>
      </c>
      <c r="I884" s="100" t="str">
        <f>IF(CADA_PROD!C882="","",IFERROR(IF(H884&lt;=0,"Sem estoque",IF(H884/E884&lt;0.25,"Quase sem estoque",IF(H884/E884&lt;1.2,"Estoque baixo",IF(H884/E884&lt;2,"Estoque moderado","Estoque confortável")))),""))</f>
        <v/>
      </c>
      <c r="J884" s="102" t="str">
        <f>IF(CADA_PROD!C882="","",SUMIFS(MOVI_ENTR!M:M,MOVI_ENTR!D:D,D884,MOVI_ENTR!O:O,$E$5))</f>
        <v/>
      </c>
      <c r="K884" s="103" t="str">
        <f>IF(CADA_PROD!C882="","",IFERROR($J884/SUM($J$8:$J$1008),""))</f>
        <v/>
      </c>
      <c r="L884" s="103" t="str">
        <f>IF(CADA_PROD!C882="","",IFERROR(H884/SUM($H$8:$H$1008),""))</f>
        <v/>
      </c>
      <c r="M884" s="102" t="str">
        <f>IF(CADA_PROD!$C882="","",IFERROR(SUMIFS(MOVI_ENTR!M:M,MOVI_ENTR!D:D,D884,MOVI_ENTR!O:O,$E$5)/SUMIFS(MOVI_ENTR!I:I,MOVI_ENTR!D:D,D884,MOVI_ENTR!O:O,$E$5),0))</f>
        <v/>
      </c>
      <c r="N884" s="104" t="str">
        <f>IF(CADA_PROD!C882="","",G884/E884)</f>
        <v/>
      </c>
    </row>
    <row r="885" spans="2:14" ht="30" customHeight="1">
      <c r="B885" s="21">
        <f t="shared" si="27"/>
        <v>878</v>
      </c>
      <c r="C885" s="99" t="str">
        <f>IF(CADA_PROD!C883="","",CADA_PROD!C883)</f>
        <v/>
      </c>
      <c r="D885" s="100" t="str">
        <f>IF(CADA_PROD!D883="","",CADA_PROD!D883)</f>
        <v/>
      </c>
      <c r="E885" s="101" t="str">
        <f>IF(CADA_PROD!E883="","",CADA_PROD!E883)</f>
        <v/>
      </c>
      <c r="F885" s="101" t="str">
        <f>IF(CADA_PROD!D883="","",SUMIFS(MOVI_ENTR!I:I,MOVI_ENTR!D:D,D885,MOVI_ENTR!O:O,$E$5))</f>
        <v/>
      </c>
      <c r="G885" s="101" t="str">
        <f>IF(CADA_PROD!C883="","",SUMIFS(MOVI_SAID!H:H,MOVI_SAID!D:D,D885,MOVI_SAID!L:L,$E$5))</f>
        <v/>
      </c>
      <c r="H885" s="101" t="str">
        <f t="shared" si="26"/>
        <v/>
      </c>
      <c r="I885" s="100" t="str">
        <f>IF(CADA_PROD!C883="","",IFERROR(IF(H885&lt;=0,"Sem estoque",IF(H885/E885&lt;0.25,"Quase sem estoque",IF(H885/E885&lt;1.2,"Estoque baixo",IF(H885/E885&lt;2,"Estoque moderado","Estoque confortável")))),""))</f>
        <v/>
      </c>
      <c r="J885" s="102" t="str">
        <f>IF(CADA_PROD!C883="","",SUMIFS(MOVI_ENTR!M:M,MOVI_ENTR!D:D,D885,MOVI_ENTR!O:O,$E$5))</f>
        <v/>
      </c>
      <c r="K885" s="103" t="str">
        <f>IF(CADA_PROD!C883="","",IFERROR($J885/SUM($J$8:$J$1008),""))</f>
        <v/>
      </c>
      <c r="L885" s="103" t="str">
        <f>IF(CADA_PROD!C883="","",IFERROR(H885/SUM($H$8:$H$1008),""))</f>
        <v/>
      </c>
      <c r="M885" s="102" t="str">
        <f>IF(CADA_PROD!$C883="","",IFERROR(SUMIFS(MOVI_ENTR!M:M,MOVI_ENTR!D:D,D885,MOVI_ENTR!O:O,$E$5)/SUMIFS(MOVI_ENTR!I:I,MOVI_ENTR!D:D,D885,MOVI_ENTR!O:O,$E$5),0))</f>
        <v/>
      </c>
      <c r="N885" s="104" t="str">
        <f>IF(CADA_PROD!C883="","",G885/E885)</f>
        <v/>
      </c>
    </row>
    <row r="886" spans="2:14" ht="30" customHeight="1">
      <c r="B886" s="21">
        <f t="shared" si="27"/>
        <v>879</v>
      </c>
      <c r="C886" s="99" t="str">
        <f>IF(CADA_PROD!C884="","",CADA_PROD!C884)</f>
        <v/>
      </c>
      <c r="D886" s="100" t="str">
        <f>IF(CADA_PROD!D884="","",CADA_PROD!D884)</f>
        <v/>
      </c>
      <c r="E886" s="101" t="str">
        <f>IF(CADA_PROD!E884="","",CADA_PROD!E884)</f>
        <v/>
      </c>
      <c r="F886" s="101" t="str">
        <f>IF(CADA_PROD!D884="","",SUMIFS(MOVI_ENTR!I:I,MOVI_ENTR!D:D,D886,MOVI_ENTR!O:O,$E$5))</f>
        <v/>
      </c>
      <c r="G886" s="101" t="str">
        <f>IF(CADA_PROD!C884="","",SUMIFS(MOVI_SAID!H:H,MOVI_SAID!D:D,D886,MOVI_SAID!L:L,$E$5))</f>
        <v/>
      </c>
      <c r="H886" s="101" t="str">
        <f t="shared" si="26"/>
        <v/>
      </c>
      <c r="I886" s="100" t="str">
        <f>IF(CADA_PROD!C884="","",IFERROR(IF(H886&lt;=0,"Sem estoque",IF(H886/E886&lt;0.25,"Quase sem estoque",IF(H886/E886&lt;1.2,"Estoque baixo",IF(H886/E886&lt;2,"Estoque moderado","Estoque confortável")))),""))</f>
        <v/>
      </c>
      <c r="J886" s="102" t="str">
        <f>IF(CADA_PROD!C884="","",SUMIFS(MOVI_ENTR!M:M,MOVI_ENTR!D:D,D886,MOVI_ENTR!O:O,$E$5))</f>
        <v/>
      </c>
      <c r="K886" s="103" t="str">
        <f>IF(CADA_PROD!C884="","",IFERROR($J886/SUM($J$8:$J$1008),""))</f>
        <v/>
      </c>
      <c r="L886" s="103" t="str">
        <f>IF(CADA_PROD!C884="","",IFERROR(H886/SUM($H$8:$H$1008),""))</f>
        <v/>
      </c>
      <c r="M886" s="102" t="str">
        <f>IF(CADA_PROD!$C884="","",IFERROR(SUMIFS(MOVI_ENTR!M:M,MOVI_ENTR!D:D,D886,MOVI_ENTR!O:O,$E$5)/SUMIFS(MOVI_ENTR!I:I,MOVI_ENTR!D:D,D886,MOVI_ENTR!O:O,$E$5),0))</f>
        <v/>
      </c>
      <c r="N886" s="104" t="str">
        <f>IF(CADA_PROD!C884="","",G886/E886)</f>
        <v/>
      </c>
    </row>
    <row r="887" spans="2:14" ht="30" customHeight="1">
      <c r="B887" s="21">
        <f t="shared" si="27"/>
        <v>880</v>
      </c>
      <c r="C887" s="99" t="str">
        <f>IF(CADA_PROD!C885="","",CADA_PROD!C885)</f>
        <v/>
      </c>
      <c r="D887" s="100" t="str">
        <f>IF(CADA_PROD!D885="","",CADA_PROD!D885)</f>
        <v/>
      </c>
      <c r="E887" s="101" t="str">
        <f>IF(CADA_PROD!E885="","",CADA_PROD!E885)</f>
        <v/>
      </c>
      <c r="F887" s="101" t="str">
        <f>IF(CADA_PROD!D885="","",SUMIFS(MOVI_ENTR!I:I,MOVI_ENTR!D:D,D887,MOVI_ENTR!O:O,$E$5))</f>
        <v/>
      </c>
      <c r="G887" s="101" t="str">
        <f>IF(CADA_PROD!C885="","",SUMIFS(MOVI_SAID!H:H,MOVI_SAID!D:D,D887,MOVI_SAID!L:L,$E$5))</f>
        <v/>
      </c>
      <c r="H887" s="101" t="str">
        <f t="shared" si="26"/>
        <v/>
      </c>
      <c r="I887" s="100" t="str">
        <f>IF(CADA_PROD!C885="","",IFERROR(IF(H887&lt;=0,"Sem estoque",IF(H887/E887&lt;0.25,"Quase sem estoque",IF(H887/E887&lt;1.2,"Estoque baixo",IF(H887/E887&lt;2,"Estoque moderado","Estoque confortável")))),""))</f>
        <v/>
      </c>
      <c r="J887" s="102" t="str">
        <f>IF(CADA_PROD!C885="","",SUMIFS(MOVI_ENTR!M:M,MOVI_ENTR!D:D,D887,MOVI_ENTR!O:O,$E$5))</f>
        <v/>
      </c>
      <c r="K887" s="103" t="str">
        <f>IF(CADA_PROD!C885="","",IFERROR($J887/SUM($J$8:$J$1008),""))</f>
        <v/>
      </c>
      <c r="L887" s="103" t="str">
        <f>IF(CADA_PROD!C885="","",IFERROR(H887/SUM($H$8:$H$1008),""))</f>
        <v/>
      </c>
      <c r="M887" s="102" t="str">
        <f>IF(CADA_PROD!$C885="","",IFERROR(SUMIFS(MOVI_ENTR!M:M,MOVI_ENTR!D:D,D887,MOVI_ENTR!O:O,$E$5)/SUMIFS(MOVI_ENTR!I:I,MOVI_ENTR!D:D,D887,MOVI_ENTR!O:O,$E$5),0))</f>
        <v/>
      </c>
      <c r="N887" s="104" t="str">
        <f>IF(CADA_PROD!C885="","",G887/E887)</f>
        <v/>
      </c>
    </row>
    <row r="888" spans="2:14" ht="30" customHeight="1">
      <c r="B888" s="21">
        <f t="shared" si="27"/>
        <v>881</v>
      </c>
      <c r="C888" s="99" t="str">
        <f>IF(CADA_PROD!C886="","",CADA_PROD!C886)</f>
        <v/>
      </c>
      <c r="D888" s="100" t="str">
        <f>IF(CADA_PROD!D886="","",CADA_PROD!D886)</f>
        <v/>
      </c>
      <c r="E888" s="101" t="str">
        <f>IF(CADA_PROD!E886="","",CADA_PROD!E886)</f>
        <v/>
      </c>
      <c r="F888" s="101" t="str">
        <f>IF(CADA_PROD!D886="","",SUMIFS(MOVI_ENTR!I:I,MOVI_ENTR!D:D,D888,MOVI_ENTR!O:O,$E$5))</f>
        <v/>
      </c>
      <c r="G888" s="101" t="str">
        <f>IF(CADA_PROD!C886="","",SUMIFS(MOVI_SAID!H:H,MOVI_SAID!D:D,D888,MOVI_SAID!L:L,$E$5))</f>
        <v/>
      </c>
      <c r="H888" s="101" t="str">
        <f t="shared" si="26"/>
        <v/>
      </c>
      <c r="I888" s="100" t="str">
        <f>IF(CADA_PROD!C886="","",IFERROR(IF(H888&lt;=0,"Sem estoque",IF(H888/E888&lt;0.25,"Quase sem estoque",IF(H888/E888&lt;1.2,"Estoque baixo",IF(H888/E888&lt;2,"Estoque moderado","Estoque confortável")))),""))</f>
        <v/>
      </c>
      <c r="J888" s="102" t="str">
        <f>IF(CADA_PROD!C886="","",SUMIFS(MOVI_ENTR!M:M,MOVI_ENTR!D:D,D888,MOVI_ENTR!O:O,$E$5))</f>
        <v/>
      </c>
      <c r="K888" s="103" t="str">
        <f>IF(CADA_PROD!C886="","",IFERROR($J888/SUM($J$8:$J$1008),""))</f>
        <v/>
      </c>
      <c r="L888" s="103" t="str">
        <f>IF(CADA_PROD!C886="","",IFERROR(H888/SUM($H$8:$H$1008),""))</f>
        <v/>
      </c>
      <c r="M888" s="102" t="str">
        <f>IF(CADA_PROD!$C886="","",IFERROR(SUMIFS(MOVI_ENTR!M:M,MOVI_ENTR!D:D,D888,MOVI_ENTR!O:O,$E$5)/SUMIFS(MOVI_ENTR!I:I,MOVI_ENTR!D:D,D888,MOVI_ENTR!O:O,$E$5),0))</f>
        <v/>
      </c>
      <c r="N888" s="104" t="str">
        <f>IF(CADA_PROD!C886="","",G888/E888)</f>
        <v/>
      </c>
    </row>
    <row r="889" spans="2:14" ht="30" customHeight="1">
      <c r="B889" s="21">
        <f t="shared" si="27"/>
        <v>882</v>
      </c>
      <c r="C889" s="99" t="str">
        <f>IF(CADA_PROD!C887="","",CADA_PROD!C887)</f>
        <v/>
      </c>
      <c r="D889" s="100" t="str">
        <f>IF(CADA_PROD!D887="","",CADA_PROD!D887)</f>
        <v/>
      </c>
      <c r="E889" s="101" t="str">
        <f>IF(CADA_PROD!E887="","",CADA_PROD!E887)</f>
        <v/>
      </c>
      <c r="F889" s="101" t="str">
        <f>IF(CADA_PROD!D887="","",SUMIFS(MOVI_ENTR!I:I,MOVI_ENTR!D:D,D889,MOVI_ENTR!O:O,$E$5))</f>
        <v/>
      </c>
      <c r="G889" s="101" t="str">
        <f>IF(CADA_PROD!C887="","",SUMIFS(MOVI_SAID!H:H,MOVI_SAID!D:D,D889,MOVI_SAID!L:L,$E$5))</f>
        <v/>
      </c>
      <c r="H889" s="101" t="str">
        <f t="shared" si="26"/>
        <v/>
      </c>
      <c r="I889" s="100" t="str">
        <f>IF(CADA_PROD!C887="","",IFERROR(IF(H889&lt;=0,"Sem estoque",IF(H889/E889&lt;0.25,"Quase sem estoque",IF(H889/E889&lt;1.2,"Estoque baixo",IF(H889/E889&lt;2,"Estoque moderado","Estoque confortável")))),""))</f>
        <v/>
      </c>
      <c r="J889" s="102" t="str">
        <f>IF(CADA_PROD!C887="","",SUMIFS(MOVI_ENTR!M:M,MOVI_ENTR!D:D,D889,MOVI_ENTR!O:O,$E$5))</f>
        <v/>
      </c>
      <c r="K889" s="103" t="str">
        <f>IF(CADA_PROD!C887="","",IFERROR($J889/SUM($J$8:$J$1008),""))</f>
        <v/>
      </c>
      <c r="L889" s="103" t="str">
        <f>IF(CADA_PROD!C887="","",IFERROR(H889/SUM($H$8:$H$1008),""))</f>
        <v/>
      </c>
      <c r="M889" s="102" t="str">
        <f>IF(CADA_PROD!$C887="","",IFERROR(SUMIFS(MOVI_ENTR!M:M,MOVI_ENTR!D:D,D889,MOVI_ENTR!O:O,$E$5)/SUMIFS(MOVI_ENTR!I:I,MOVI_ENTR!D:D,D889,MOVI_ENTR!O:O,$E$5),0))</f>
        <v/>
      </c>
      <c r="N889" s="104" t="str">
        <f>IF(CADA_PROD!C887="","",G889/E889)</f>
        <v/>
      </c>
    </row>
    <row r="890" spans="2:14" ht="30" customHeight="1">
      <c r="B890" s="21">
        <f t="shared" si="27"/>
        <v>883</v>
      </c>
      <c r="C890" s="99" t="str">
        <f>IF(CADA_PROD!C888="","",CADA_PROD!C888)</f>
        <v/>
      </c>
      <c r="D890" s="100" t="str">
        <f>IF(CADA_PROD!D888="","",CADA_PROD!D888)</f>
        <v/>
      </c>
      <c r="E890" s="101" t="str">
        <f>IF(CADA_PROD!E888="","",CADA_PROD!E888)</f>
        <v/>
      </c>
      <c r="F890" s="101" t="str">
        <f>IF(CADA_PROD!D888="","",SUMIFS(MOVI_ENTR!I:I,MOVI_ENTR!D:D,D890,MOVI_ENTR!O:O,$E$5))</f>
        <v/>
      </c>
      <c r="G890" s="101" t="str">
        <f>IF(CADA_PROD!C888="","",SUMIFS(MOVI_SAID!H:H,MOVI_SAID!D:D,D890,MOVI_SAID!L:L,$E$5))</f>
        <v/>
      </c>
      <c r="H890" s="101" t="str">
        <f t="shared" si="26"/>
        <v/>
      </c>
      <c r="I890" s="100" t="str">
        <f>IF(CADA_PROD!C888="","",IFERROR(IF(H890&lt;=0,"Sem estoque",IF(H890/E890&lt;0.25,"Quase sem estoque",IF(H890/E890&lt;1.2,"Estoque baixo",IF(H890/E890&lt;2,"Estoque moderado","Estoque confortável")))),""))</f>
        <v/>
      </c>
      <c r="J890" s="102" t="str">
        <f>IF(CADA_PROD!C888="","",SUMIFS(MOVI_ENTR!M:M,MOVI_ENTR!D:D,D890,MOVI_ENTR!O:O,$E$5))</f>
        <v/>
      </c>
      <c r="K890" s="103" t="str">
        <f>IF(CADA_PROD!C888="","",IFERROR($J890/SUM($J$8:$J$1008),""))</f>
        <v/>
      </c>
      <c r="L890" s="103" t="str">
        <f>IF(CADA_PROD!C888="","",IFERROR(H890/SUM($H$8:$H$1008),""))</f>
        <v/>
      </c>
      <c r="M890" s="102" t="str">
        <f>IF(CADA_PROD!$C888="","",IFERROR(SUMIFS(MOVI_ENTR!M:M,MOVI_ENTR!D:D,D890,MOVI_ENTR!O:O,$E$5)/SUMIFS(MOVI_ENTR!I:I,MOVI_ENTR!D:D,D890,MOVI_ENTR!O:O,$E$5),0))</f>
        <v/>
      </c>
      <c r="N890" s="104" t="str">
        <f>IF(CADA_PROD!C888="","",G890/E890)</f>
        <v/>
      </c>
    </row>
    <row r="891" spans="2:14" ht="30" customHeight="1">
      <c r="B891" s="21">
        <f t="shared" si="27"/>
        <v>884</v>
      </c>
      <c r="C891" s="99" t="str">
        <f>IF(CADA_PROD!C889="","",CADA_PROD!C889)</f>
        <v/>
      </c>
      <c r="D891" s="100" t="str">
        <f>IF(CADA_PROD!D889="","",CADA_PROD!D889)</f>
        <v/>
      </c>
      <c r="E891" s="101" t="str">
        <f>IF(CADA_PROD!E889="","",CADA_PROD!E889)</f>
        <v/>
      </c>
      <c r="F891" s="101" t="str">
        <f>IF(CADA_PROD!D889="","",SUMIFS(MOVI_ENTR!I:I,MOVI_ENTR!D:D,D891,MOVI_ENTR!O:O,$E$5))</f>
        <v/>
      </c>
      <c r="G891" s="101" t="str">
        <f>IF(CADA_PROD!C889="","",SUMIFS(MOVI_SAID!H:H,MOVI_SAID!D:D,D891,MOVI_SAID!L:L,$E$5))</f>
        <v/>
      </c>
      <c r="H891" s="101" t="str">
        <f t="shared" si="26"/>
        <v/>
      </c>
      <c r="I891" s="100" t="str">
        <f>IF(CADA_PROD!C889="","",IFERROR(IF(H891&lt;=0,"Sem estoque",IF(H891/E891&lt;0.25,"Quase sem estoque",IF(H891/E891&lt;1.2,"Estoque baixo",IF(H891/E891&lt;2,"Estoque moderado","Estoque confortável")))),""))</f>
        <v/>
      </c>
      <c r="J891" s="102" t="str">
        <f>IF(CADA_PROD!C889="","",SUMIFS(MOVI_ENTR!M:M,MOVI_ENTR!D:D,D891,MOVI_ENTR!O:O,$E$5))</f>
        <v/>
      </c>
      <c r="K891" s="103" t="str">
        <f>IF(CADA_PROD!C889="","",IFERROR($J891/SUM($J$8:$J$1008),""))</f>
        <v/>
      </c>
      <c r="L891" s="103" t="str">
        <f>IF(CADA_PROD!C889="","",IFERROR(H891/SUM($H$8:$H$1008),""))</f>
        <v/>
      </c>
      <c r="M891" s="102" t="str">
        <f>IF(CADA_PROD!$C889="","",IFERROR(SUMIFS(MOVI_ENTR!M:M,MOVI_ENTR!D:D,D891,MOVI_ENTR!O:O,$E$5)/SUMIFS(MOVI_ENTR!I:I,MOVI_ENTR!D:D,D891,MOVI_ENTR!O:O,$E$5),0))</f>
        <v/>
      </c>
      <c r="N891" s="104" t="str">
        <f>IF(CADA_PROD!C889="","",G891/E891)</f>
        <v/>
      </c>
    </row>
    <row r="892" spans="2:14" ht="30" customHeight="1">
      <c r="B892" s="21">
        <f t="shared" si="27"/>
        <v>885</v>
      </c>
      <c r="C892" s="99" t="str">
        <f>IF(CADA_PROD!C890="","",CADA_PROD!C890)</f>
        <v/>
      </c>
      <c r="D892" s="100" t="str">
        <f>IF(CADA_PROD!D890="","",CADA_PROD!D890)</f>
        <v/>
      </c>
      <c r="E892" s="101" t="str">
        <f>IF(CADA_PROD!E890="","",CADA_PROD!E890)</f>
        <v/>
      </c>
      <c r="F892" s="101" t="str">
        <f>IF(CADA_PROD!D890="","",SUMIFS(MOVI_ENTR!I:I,MOVI_ENTR!D:D,D892,MOVI_ENTR!O:O,$E$5))</f>
        <v/>
      </c>
      <c r="G892" s="101" t="str">
        <f>IF(CADA_PROD!C890="","",SUMIFS(MOVI_SAID!H:H,MOVI_SAID!D:D,D892,MOVI_SAID!L:L,$E$5))</f>
        <v/>
      </c>
      <c r="H892" s="101" t="str">
        <f t="shared" si="26"/>
        <v/>
      </c>
      <c r="I892" s="100" t="str">
        <f>IF(CADA_PROD!C890="","",IFERROR(IF(H892&lt;=0,"Sem estoque",IF(H892/E892&lt;0.25,"Quase sem estoque",IF(H892/E892&lt;1.2,"Estoque baixo",IF(H892/E892&lt;2,"Estoque moderado","Estoque confortável")))),""))</f>
        <v/>
      </c>
      <c r="J892" s="102" t="str">
        <f>IF(CADA_PROD!C890="","",SUMIFS(MOVI_ENTR!M:M,MOVI_ENTR!D:D,D892,MOVI_ENTR!O:O,$E$5))</f>
        <v/>
      </c>
      <c r="K892" s="103" t="str">
        <f>IF(CADA_PROD!C890="","",IFERROR($J892/SUM($J$8:$J$1008),""))</f>
        <v/>
      </c>
      <c r="L892" s="103" t="str">
        <f>IF(CADA_PROD!C890="","",IFERROR(H892/SUM($H$8:$H$1008),""))</f>
        <v/>
      </c>
      <c r="M892" s="102" t="str">
        <f>IF(CADA_PROD!$C890="","",IFERROR(SUMIFS(MOVI_ENTR!M:M,MOVI_ENTR!D:D,D892,MOVI_ENTR!O:O,$E$5)/SUMIFS(MOVI_ENTR!I:I,MOVI_ENTR!D:D,D892,MOVI_ENTR!O:O,$E$5),0))</f>
        <v/>
      </c>
      <c r="N892" s="104" t="str">
        <f>IF(CADA_PROD!C890="","",G892/E892)</f>
        <v/>
      </c>
    </row>
    <row r="893" spans="2:14" ht="30" customHeight="1">
      <c r="B893" s="21">
        <f t="shared" si="27"/>
        <v>886</v>
      </c>
      <c r="C893" s="99" t="str">
        <f>IF(CADA_PROD!C891="","",CADA_PROD!C891)</f>
        <v/>
      </c>
      <c r="D893" s="100" t="str">
        <f>IF(CADA_PROD!D891="","",CADA_PROD!D891)</f>
        <v/>
      </c>
      <c r="E893" s="101" t="str">
        <f>IF(CADA_PROD!E891="","",CADA_PROD!E891)</f>
        <v/>
      </c>
      <c r="F893" s="101" t="str">
        <f>IF(CADA_PROD!D891="","",SUMIFS(MOVI_ENTR!I:I,MOVI_ENTR!D:D,D893,MOVI_ENTR!O:O,$E$5))</f>
        <v/>
      </c>
      <c r="G893" s="101" t="str">
        <f>IF(CADA_PROD!C891="","",SUMIFS(MOVI_SAID!H:H,MOVI_SAID!D:D,D893,MOVI_SAID!L:L,$E$5))</f>
        <v/>
      </c>
      <c r="H893" s="101" t="str">
        <f t="shared" si="26"/>
        <v/>
      </c>
      <c r="I893" s="100" t="str">
        <f>IF(CADA_PROD!C891="","",IFERROR(IF(H893&lt;=0,"Sem estoque",IF(H893/E893&lt;0.25,"Quase sem estoque",IF(H893/E893&lt;1.2,"Estoque baixo",IF(H893/E893&lt;2,"Estoque moderado","Estoque confortável")))),""))</f>
        <v/>
      </c>
      <c r="J893" s="102" t="str">
        <f>IF(CADA_PROD!C891="","",SUMIFS(MOVI_ENTR!M:M,MOVI_ENTR!D:D,D893,MOVI_ENTR!O:O,$E$5))</f>
        <v/>
      </c>
      <c r="K893" s="103" t="str">
        <f>IF(CADA_PROD!C891="","",IFERROR($J893/SUM($J$8:$J$1008),""))</f>
        <v/>
      </c>
      <c r="L893" s="103" t="str">
        <f>IF(CADA_PROD!C891="","",IFERROR(H893/SUM($H$8:$H$1008),""))</f>
        <v/>
      </c>
      <c r="M893" s="102" t="str">
        <f>IF(CADA_PROD!$C891="","",IFERROR(SUMIFS(MOVI_ENTR!M:M,MOVI_ENTR!D:D,D893,MOVI_ENTR!O:O,$E$5)/SUMIFS(MOVI_ENTR!I:I,MOVI_ENTR!D:D,D893,MOVI_ENTR!O:O,$E$5),0))</f>
        <v/>
      </c>
      <c r="N893" s="104" t="str">
        <f>IF(CADA_PROD!C891="","",G893/E893)</f>
        <v/>
      </c>
    </row>
    <row r="894" spans="2:14" ht="30" customHeight="1">
      <c r="B894" s="21">
        <f t="shared" si="27"/>
        <v>887</v>
      </c>
      <c r="C894" s="99" t="str">
        <f>IF(CADA_PROD!C892="","",CADA_PROD!C892)</f>
        <v/>
      </c>
      <c r="D894" s="100" t="str">
        <f>IF(CADA_PROD!D892="","",CADA_PROD!D892)</f>
        <v/>
      </c>
      <c r="E894" s="101" t="str">
        <f>IF(CADA_PROD!E892="","",CADA_PROD!E892)</f>
        <v/>
      </c>
      <c r="F894" s="101" t="str">
        <f>IF(CADA_PROD!D892="","",SUMIFS(MOVI_ENTR!I:I,MOVI_ENTR!D:D,D894,MOVI_ENTR!O:O,$E$5))</f>
        <v/>
      </c>
      <c r="G894" s="101" t="str">
        <f>IF(CADA_PROD!C892="","",SUMIFS(MOVI_SAID!H:H,MOVI_SAID!D:D,D894,MOVI_SAID!L:L,$E$5))</f>
        <v/>
      </c>
      <c r="H894" s="101" t="str">
        <f t="shared" si="26"/>
        <v/>
      </c>
      <c r="I894" s="100" t="str">
        <f>IF(CADA_PROD!C892="","",IFERROR(IF(H894&lt;=0,"Sem estoque",IF(H894/E894&lt;0.25,"Quase sem estoque",IF(H894/E894&lt;1.2,"Estoque baixo",IF(H894/E894&lt;2,"Estoque moderado","Estoque confortável")))),""))</f>
        <v/>
      </c>
      <c r="J894" s="102" t="str">
        <f>IF(CADA_PROD!C892="","",SUMIFS(MOVI_ENTR!M:M,MOVI_ENTR!D:D,D894,MOVI_ENTR!O:O,$E$5))</f>
        <v/>
      </c>
      <c r="K894" s="103" t="str">
        <f>IF(CADA_PROD!C892="","",IFERROR($J894/SUM($J$8:$J$1008),""))</f>
        <v/>
      </c>
      <c r="L894" s="103" t="str">
        <f>IF(CADA_PROD!C892="","",IFERROR(H894/SUM($H$8:$H$1008),""))</f>
        <v/>
      </c>
      <c r="M894" s="102" t="str">
        <f>IF(CADA_PROD!$C892="","",IFERROR(SUMIFS(MOVI_ENTR!M:M,MOVI_ENTR!D:D,D894,MOVI_ENTR!O:O,$E$5)/SUMIFS(MOVI_ENTR!I:I,MOVI_ENTR!D:D,D894,MOVI_ENTR!O:O,$E$5),0))</f>
        <v/>
      </c>
      <c r="N894" s="104" t="str">
        <f>IF(CADA_PROD!C892="","",G894/E894)</f>
        <v/>
      </c>
    </row>
    <row r="895" spans="2:14" ht="30" customHeight="1">
      <c r="B895" s="21">
        <f t="shared" si="27"/>
        <v>888</v>
      </c>
      <c r="C895" s="99" t="str">
        <f>IF(CADA_PROD!C893="","",CADA_PROD!C893)</f>
        <v/>
      </c>
      <c r="D895" s="100" t="str">
        <f>IF(CADA_PROD!D893="","",CADA_PROD!D893)</f>
        <v/>
      </c>
      <c r="E895" s="101" t="str">
        <f>IF(CADA_PROD!E893="","",CADA_PROD!E893)</f>
        <v/>
      </c>
      <c r="F895" s="101" t="str">
        <f>IF(CADA_PROD!D893="","",SUMIFS(MOVI_ENTR!I:I,MOVI_ENTR!D:D,D895,MOVI_ENTR!O:O,$E$5))</f>
        <v/>
      </c>
      <c r="G895" s="101" t="str">
        <f>IF(CADA_PROD!C893="","",SUMIFS(MOVI_SAID!H:H,MOVI_SAID!D:D,D895,MOVI_SAID!L:L,$E$5))</f>
        <v/>
      </c>
      <c r="H895" s="101" t="str">
        <f t="shared" si="26"/>
        <v/>
      </c>
      <c r="I895" s="100" t="str">
        <f>IF(CADA_PROD!C893="","",IFERROR(IF(H895&lt;=0,"Sem estoque",IF(H895/E895&lt;0.25,"Quase sem estoque",IF(H895/E895&lt;1.2,"Estoque baixo",IF(H895/E895&lt;2,"Estoque moderado","Estoque confortável")))),""))</f>
        <v/>
      </c>
      <c r="J895" s="102" t="str">
        <f>IF(CADA_PROD!C893="","",SUMIFS(MOVI_ENTR!M:M,MOVI_ENTR!D:D,D895,MOVI_ENTR!O:O,$E$5))</f>
        <v/>
      </c>
      <c r="K895" s="103" t="str">
        <f>IF(CADA_PROD!C893="","",IFERROR($J895/SUM($J$8:$J$1008),""))</f>
        <v/>
      </c>
      <c r="L895" s="103" t="str">
        <f>IF(CADA_PROD!C893="","",IFERROR(H895/SUM($H$8:$H$1008),""))</f>
        <v/>
      </c>
      <c r="M895" s="102" t="str">
        <f>IF(CADA_PROD!$C893="","",IFERROR(SUMIFS(MOVI_ENTR!M:M,MOVI_ENTR!D:D,D895,MOVI_ENTR!O:O,$E$5)/SUMIFS(MOVI_ENTR!I:I,MOVI_ENTR!D:D,D895,MOVI_ENTR!O:O,$E$5),0))</f>
        <v/>
      </c>
      <c r="N895" s="104" t="str">
        <f>IF(CADA_PROD!C893="","",G895/E895)</f>
        <v/>
      </c>
    </row>
    <row r="896" spans="2:14" ht="30" customHeight="1">
      <c r="B896" s="21">
        <f t="shared" si="27"/>
        <v>889</v>
      </c>
      <c r="C896" s="99" t="str">
        <f>IF(CADA_PROD!C894="","",CADA_PROD!C894)</f>
        <v/>
      </c>
      <c r="D896" s="100" t="str">
        <f>IF(CADA_PROD!D894="","",CADA_PROD!D894)</f>
        <v/>
      </c>
      <c r="E896" s="101" t="str">
        <f>IF(CADA_PROD!E894="","",CADA_PROD!E894)</f>
        <v/>
      </c>
      <c r="F896" s="101" t="str">
        <f>IF(CADA_PROD!D894="","",SUMIFS(MOVI_ENTR!I:I,MOVI_ENTR!D:D,D896,MOVI_ENTR!O:O,$E$5))</f>
        <v/>
      </c>
      <c r="G896" s="101" t="str">
        <f>IF(CADA_PROD!C894="","",SUMIFS(MOVI_SAID!H:H,MOVI_SAID!D:D,D896,MOVI_SAID!L:L,$E$5))</f>
        <v/>
      </c>
      <c r="H896" s="101" t="str">
        <f t="shared" si="26"/>
        <v/>
      </c>
      <c r="I896" s="100" t="str">
        <f>IF(CADA_PROD!C894="","",IFERROR(IF(H896&lt;=0,"Sem estoque",IF(H896/E896&lt;0.25,"Quase sem estoque",IF(H896/E896&lt;1.2,"Estoque baixo",IF(H896/E896&lt;2,"Estoque moderado","Estoque confortável")))),""))</f>
        <v/>
      </c>
      <c r="J896" s="102" t="str">
        <f>IF(CADA_PROD!C894="","",SUMIFS(MOVI_ENTR!M:M,MOVI_ENTR!D:D,D896,MOVI_ENTR!O:O,$E$5))</f>
        <v/>
      </c>
      <c r="K896" s="103" t="str">
        <f>IF(CADA_PROD!C894="","",IFERROR($J896/SUM($J$8:$J$1008),""))</f>
        <v/>
      </c>
      <c r="L896" s="103" t="str">
        <f>IF(CADA_PROD!C894="","",IFERROR(H896/SUM($H$8:$H$1008),""))</f>
        <v/>
      </c>
      <c r="M896" s="102" t="str">
        <f>IF(CADA_PROD!$C894="","",IFERROR(SUMIFS(MOVI_ENTR!M:M,MOVI_ENTR!D:D,D896,MOVI_ENTR!O:O,$E$5)/SUMIFS(MOVI_ENTR!I:I,MOVI_ENTR!D:D,D896,MOVI_ENTR!O:O,$E$5),0))</f>
        <v/>
      </c>
      <c r="N896" s="104" t="str">
        <f>IF(CADA_PROD!C894="","",G896/E896)</f>
        <v/>
      </c>
    </row>
    <row r="897" spans="2:14" ht="30" customHeight="1">
      <c r="B897" s="21">
        <f t="shared" si="27"/>
        <v>890</v>
      </c>
      <c r="C897" s="99" t="str">
        <f>IF(CADA_PROD!C895="","",CADA_PROD!C895)</f>
        <v/>
      </c>
      <c r="D897" s="100" t="str">
        <f>IF(CADA_PROD!D895="","",CADA_PROD!D895)</f>
        <v/>
      </c>
      <c r="E897" s="101" t="str">
        <f>IF(CADA_PROD!E895="","",CADA_PROD!E895)</f>
        <v/>
      </c>
      <c r="F897" s="101" t="str">
        <f>IF(CADA_PROD!D895="","",SUMIFS(MOVI_ENTR!I:I,MOVI_ENTR!D:D,D897,MOVI_ENTR!O:O,$E$5))</f>
        <v/>
      </c>
      <c r="G897" s="101" t="str">
        <f>IF(CADA_PROD!C895="","",SUMIFS(MOVI_SAID!H:H,MOVI_SAID!D:D,D897,MOVI_SAID!L:L,$E$5))</f>
        <v/>
      </c>
      <c r="H897" s="101" t="str">
        <f t="shared" si="26"/>
        <v/>
      </c>
      <c r="I897" s="100" t="str">
        <f>IF(CADA_PROD!C895="","",IFERROR(IF(H897&lt;=0,"Sem estoque",IF(H897/E897&lt;0.25,"Quase sem estoque",IF(H897/E897&lt;1.2,"Estoque baixo",IF(H897/E897&lt;2,"Estoque moderado","Estoque confortável")))),""))</f>
        <v/>
      </c>
      <c r="J897" s="102" t="str">
        <f>IF(CADA_PROD!C895="","",SUMIFS(MOVI_ENTR!M:M,MOVI_ENTR!D:D,D897,MOVI_ENTR!O:O,$E$5))</f>
        <v/>
      </c>
      <c r="K897" s="103" t="str">
        <f>IF(CADA_PROD!C895="","",IFERROR($J897/SUM($J$8:$J$1008),""))</f>
        <v/>
      </c>
      <c r="L897" s="103" t="str">
        <f>IF(CADA_PROD!C895="","",IFERROR(H897/SUM($H$8:$H$1008),""))</f>
        <v/>
      </c>
      <c r="M897" s="102" t="str">
        <f>IF(CADA_PROD!$C895="","",IFERROR(SUMIFS(MOVI_ENTR!M:M,MOVI_ENTR!D:D,D897,MOVI_ENTR!O:O,$E$5)/SUMIFS(MOVI_ENTR!I:I,MOVI_ENTR!D:D,D897,MOVI_ENTR!O:O,$E$5),0))</f>
        <v/>
      </c>
      <c r="N897" s="104" t="str">
        <f>IF(CADA_PROD!C895="","",G897/E897)</f>
        <v/>
      </c>
    </row>
    <row r="898" spans="2:14" ht="30" customHeight="1">
      <c r="B898" s="21">
        <f t="shared" si="27"/>
        <v>891</v>
      </c>
      <c r="C898" s="99" t="str">
        <f>IF(CADA_PROD!C896="","",CADA_PROD!C896)</f>
        <v/>
      </c>
      <c r="D898" s="100" t="str">
        <f>IF(CADA_PROD!D896="","",CADA_PROD!D896)</f>
        <v/>
      </c>
      <c r="E898" s="101" t="str">
        <f>IF(CADA_PROD!E896="","",CADA_PROD!E896)</f>
        <v/>
      </c>
      <c r="F898" s="101" t="str">
        <f>IF(CADA_PROD!D896="","",SUMIFS(MOVI_ENTR!I:I,MOVI_ENTR!D:D,D898,MOVI_ENTR!O:O,$E$5))</f>
        <v/>
      </c>
      <c r="G898" s="101" t="str">
        <f>IF(CADA_PROD!C896="","",SUMIFS(MOVI_SAID!H:H,MOVI_SAID!D:D,D898,MOVI_SAID!L:L,$E$5))</f>
        <v/>
      </c>
      <c r="H898" s="101" t="str">
        <f t="shared" si="26"/>
        <v/>
      </c>
      <c r="I898" s="100" t="str">
        <f>IF(CADA_PROD!C896="","",IFERROR(IF(H898&lt;=0,"Sem estoque",IF(H898/E898&lt;0.25,"Quase sem estoque",IF(H898/E898&lt;1.2,"Estoque baixo",IF(H898/E898&lt;2,"Estoque moderado","Estoque confortável")))),""))</f>
        <v/>
      </c>
      <c r="J898" s="102" t="str">
        <f>IF(CADA_PROD!C896="","",SUMIFS(MOVI_ENTR!M:M,MOVI_ENTR!D:D,D898,MOVI_ENTR!O:O,$E$5))</f>
        <v/>
      </c>
      <c r="K898" s="103" t="str">
        <f>IF(CADA_PROD!C896="","",IFERROR($J898/SUM($J$8:$J$1008),""))</f>
        <v/>
      </c>
      <c r="L898" s="103" t="str">
        <f>IF(CADA_PROD!C896="","",IFERROR(H898/SUM($H$8:$H$1008),""))</f>
        <v/>
      </c>
      <c r="M898" s="102" t="str">
        <f>IF(CADA_PROD!$C896="","",IFERROR(SUMIFS(MOVI_ENTR!M:M,MOVI_ENTR!D:D,D898,MOVI_ENTR!O:O,$E$5)/SUMIFS(MOVI_ENTR!I:I,MOVI_ENTR!D:D,D898,MOVI_ENTR!O:O,$E$5),0))</f>
        <v/>
      </c>
      <c r="N898" s="104" t="str">
        <f>IF(CADA_PROD!C896="","",G898/E898)</f>
        <v/>
      </c>
    </row>
    <row r="899" spans="2:14" ht="30" customHeight="1">
      <c r="B899" s="21">
        <f t="shared" si="27"/>
        <v>892</v>
      </c>
      <c r="C899" s="99" t="str">
        <f>IF(CADA_PROD!C897="","",CADA_PROD!C897)</f>
        <v/>
      </c>
      <c r="D899" s="100" t="str">
        <f>IF(CADA_PROD!D897="","",CADA_PROD!D897)</f>
        <v/>
      </c>
      <c r="E899" s="101" t="str">
        <f>IF(CADA_PROD!E897="","",CADA_PROD!E897)</f>
        <v/>
      </c>
      <c r="F899" s="101" t="str">
        <f>IF(CADA_PROD!D897="","",SUMIFS(MOVI_ENTR!I:I,MOVI_ENTR!D:D,D899,MOVI_ENTR!O:O,$E$5))</f>
        <v/>
      </c>
      <c r="G899" s="101" t="str">
        <f>IF(CADA_PROD!C897="","",SUMIFS(MOVI_SAID!H:H,MOVI_SAID!D:D,D899,MOVI_SAID!L:L,$E$5))</f>
        <v/>
      </c>
      <c r="H899" s="101" t="str">
        <f t="shared" si="26"/>
        <v/>
      </c>
      <c r="I899" s="100" t="str">
        <f>IF(CADA_PROD!C897="","",IFERROR(IF(H899&lt;=0,"Sem estoque",IF(H899/E899&lt;0.25,"Quase sem estoque",IF(H899/E899&lt;1.2,"Estoque baixo",IF(H899/E899&lt;2,"Estoque moderado","Estoque confortável")))),""))</f>
        <v/>
      </c>
      <c r="J899" s="102" t="str">
        <f>IF(CADA_PROD!C897="","",SUMIFS(MOVI_ENTR!M:M,MOVI_ENTR!D:D,D899,MOVI_ENTR!O:O,$E$5))</f>
        <v/>
      </c>
      <c r="K899" s="103" t="str">
        <f>IF(CADA_PROD!C897="","",IFERROR($J899/SUM($J$8:$J$1008),""))</f>
        <v/>
      </c>
      <c r="L899" s="103" t="str">
        <f>IF(CADA_PROD!C897="","",IFERROR(H899/SUM($H$8:$H$1008),""))</f>
        <v/>
      </c>
      <c r="M899" s="102" t="str">
        <f>IF(CADA_PROD!$C897="","",IFERROR(SUMIFS(MOVI_ENTR!M:M,MOVI_ENTR!D:D,D899,MOVI_ENTR!O:O,$E$5)/SUMIFS(MOVI_ENTR!I:I,MOVI_ENTR!D:D,D899,MOVI_ENTR!O:O,$E$5),0))</f>
        <v/>
      </c>
      <c r="N899" s="104" t="str">
        <f>IF(CADA_PROD!C897="","",G899/E899)</f>
        <v/>
      </c>
    </row>
    <row r="900" spans="2:14" ht="30" customHeight="1">
      <c r="B900" s="21">
        <f t="shared" si="27"/>
        <v>893</v>
      </c>
      <c r="C900" s="99" t="str">
        <f>IF(CADA_PROD!C898="","",CADA_PROD!C898)</f>
        <v/>
      </c>
      <c r="D900" s="100" t="str">
        <f>IF(CADA_PROD!D898="","",CADA_PROD!D898)</f>
        <v/>
      </c>
      <c r="E900" s="101" t="str">
        <f>IF(CADA_PROD!E898="","",CADA_PROD!E898)</f>
        <v/>
      </c>
      <c r="F900" s="101" t="str">
        <f>IF(CADA_PROD!D898="","",SUMIFS(MOVI_ENTR!I:I,MOVI_ENTR!D:D,D900,MOVI_ENTR!O:O,$E$5))</f>
        <v/>
      </c>
      <c r="G900" s="101" t="str">
        <f>IF(CADA_PROD!C898="","",SUMIFS(MOVI_SAID!H:H,MOVI_SAID!D:D,D900,MOVI_SAID!L:L,$E$5))</f>
        <v/>
      </c>
      <c r="H900" s="101" t="str">
        <f t="shared" si="26"/>
        <v/>
      </c>
      <c r="I900" s="100" t="str">
        <f>IF(CADA_PROD!C898="","",IFERROR(IF(H900&lt;=0,"Sem estoque",IF(H900/E900&lt;0.25,"Quase sem estoque",IF(H900/E900&lt;1.2,"Estoque baixo",IF(H900/E900&lt;2,"Estoque moderado","Estoque confortável")))),""))</f>
        <v/>
      </c>
      <c r="J900" s="102" t="str">
        <f>IF(CADA_PROD!C898="","",SUMIFS(MOVI_ENTR!M:M,MOVI_ENTR!D:D,D900,MOVI_ENTR!O:O,$E$5))</f>
        <v/>
      </c>
      <c r="K900" s="103" t="str">
        <f>IF(CADA_PROD!C898="","",IFERROR($J900/SUM($J$8:$J$1008),""))</f>
        <v/>
      </c>
      <c r="L900" s="103" t="str">
        <f>IF(CADA_PROD!C898="","",IFERROR(H900/SUM($H$8:$H$1008),""))</f>
        <v/>
      </c>
      <c r="M900" s="102" t="str">
        <f>IF(CADA_PROD!$C898="","",IFERROR(SUMIFS(MOVI_ENTR!M:M,MOVI_ENTR!D:D,D900,MOVI_ENTR!O:O,$E$5)/SUMIFS(MOVI_ENTR!I:I,MOVI_ENTR!D:D,D900,MOVI_ENTR!O:O,$E$5),0))</f>
        <v/>
      </c>
      <c r="N900" s="104" t="str">
        <f>IF(CADA_PROD!C898="","",G900/E900)</f>
        <v/>
      </c>
    </row>
    <row r="901" spans="2:14" ht="30" customHeight="1">
      <c r="B901" s="21">
        <f t="shared" si="27"/>
        <v>894</v>
      </c>
      <c r="C901" s="99" t="str">
        <f>IF(CADA_PROD!C899="","",CADA_PROD!C899)</f>
        <v/>
      </c>
      <c r="D901" s="100" t="str">
        <f>IF(CADA_PROD!D899="","",CADA_PROD!D899)</f>
        <v/>
      </c>
      <c r="E901" s="101" t="str">
        <f>IF(CADA_PROD!E899="","",CADA_PROD!E899)</f>
        <v/>
      </c>
      <c r="F901" s="101" t="str">
        <f>IF(CADA_PROD!D899="","",SUMIFS(MOVI_ENTR!I:I,MOVI_ENTR!D:D,D901,MOVI_ENTR!O:O,$E$5))</f>
        <v/>
      </c>
      <c r="G901" s="101" t="str">
        <f>IF(CADA_PROD!C899="","",SUMIFS(MOVI_SAID!H:H,MOVI_SAID!D:D,D901,MOVI_SAID!L:L,$E$5))</f>
        <v/>
      </c>
      <c r="H901" s="101" t="str">
        <f t="shared" si="26"/>
        <v/>
      </c>
      <c r="I901" s="100" t="str">
        <f>IF(CADA_PROD!C899="","",IFERROR(IF(H901&lt;=0,"Sem estoque",IF(H901/E901&lt;0.25,"Quase sem estoque",IF(H901/E901&lt;1.2,"Estoque baixo",IF(H901/E901&lt;2,"Estoque moderado","Estoque confortável")))),""))</f>
        <v/>
      </c>
      <c r="J901" s="102" t="str">
        <f>IF(CADA_PROD!C899="","",SUMIFS(MOVI_ENTR!M:M,MOVI_ENTR!D:D,D901,MOVI_ENTR!O:O,$E$5))</f>
        <v/>
      </c>
      <c r="K901" s="103" t="str">
        <f>IF(CADA_PROD!C899="","",IFERROR($J901/SUM($J$8:$J$1008),""))</f>
        <v/>
      </c>
      <c r="L901" s="103" t="str">
        <f>IF(CADA_PROD!C899="","",IFERROR(H901/SUM($H$8:$H$1008),""))</f>
        <v/>
      </c>
      <c r="M901" s="102" t="str">
        <f>IF(CADA_PROD!$C899="","",IFERROR(SUMIFS(MOVI_ENTR!M:M,MOVI_ENTR!D:D,D901,MOVI_ENTR!O:O,$E$5)/SUMIFS(MOVI_ENTR!I:I,MOVI_ENTR!D:D,D901,MOVI_ENTR!O:O,$E$5),0))</f>
        <v/>
      </c>
      <c r="N901" s="104" t="str">
        <f>IF(CADA_PROD!C899="","",G901/E901)</f>
        <v/>
      </c>
    </row>
    <row r="902" spans="2:14" ht="30" customHeight="1">
      <c r="B902" s="21">
        <f t="shared" si="27"/>
        <v>895</v>
      </c>
      <c r="C902" s="99" t="str">
        <f>IF(CADA_PROD!C900="","",CADA_PROD!C900)</f>
        <v/>
      </c>
      <c r="D902" s="100" t="str">
        <f>IF(CADA_PROD!D900="","",CADA_PROD!D900)</f>
        <v/>
      </c>
      <c r="E902" s="101" t="str">
        <f>IF(CADA_PROD!E900="","",CADA_PROD!E900)</f>
        <v/>
      </c>
      <c r="F902" s="101" t="str">
        <f>IF(CADA_PROD!D900="","",SUMIFS(MOVI_ENTR!I:I,MOVI_ENTR!D:D,D902,MOVI_ENTR!O:O,$E$5))</f>
        <v/>
      </c>
      <c r="G902" s="101" t="str">
        <f>IF(CADA_PROD!C900="","",SUMIFS(MOVI_SAID!H:H,MOVI_SAID!D:D,D902,MOVI_SAID!L:L,$E$5))</f>
        <v/>
      </c>
      <c r="H902" s="101" t="str">
        <f t="shared" si="26"/>
        <v/>
      </c>
      <c r="I902" s="100" t="str">
        <f>IF(CADA_PROD!C900="","",IFERROR(IF(H902&lt;=0,"Sem estoque",IF(H902/E902&lt;0.25,"Quase sem estoque",IF(H902/E902&lt;1.2,"Estoque baixo",IF(H902/E902&lt;2,"Estoque moderado","Estoque confortável")))),""))</f>
        <v/>
      </c>
      <c r="J902" s="102" t="str">
        <f>IF(CADA_PROD!C900="","",SUMIFS(MOVI_ENTR!M:M,MOVI_ENTR!D:D,D902,MOVI_ENTR!O:O,$E$5))</f>
        <v/>
      </c>
      <c r="K902" s="103" t="str">
        <f>IF(CADA_PROD!C900="","",IFERROR($J902/SUM($J$8:$J$1008),""))</f>
        <v/>
      </c>
      <c r="L902" s="103" t="str">
        <f>IF(CADA_PROD!C900="","",IFERROR(H902/SUM($H$8:$H$1008),""))</f>
        <v/>
      </c>
      <c r="M902" s="102" t="str">
        <f>IF(CADA_PROD!$C900="","",IFERROR(SUMIFS(MOVI_ENTR!M:M,MOVI_ENTR!D:D,D902,MOVI_ENTR!O:O,$E$5)/SUMIFS(MOVI_ENTR!I:I,MOVI_ENTR!D:D,D902,MOVI_ENTR!O:O,$E$5),0))</f>
        <v/>
      </c>
      <c r="N902" s="104" t="str">
        <f>IF(CADA_PROD!C900="","",G902/E902)</f>
        <v/>
      </c>
    </row>
    <row r="903" spans="2:14" ht="30" customHeight="1">
      <c r="B903" s="21">
        <f t="shared" si="27"/>
        <v>896</v>
      </c>
      <c r="C903" s="99" t="str">
        <f>IF(CADA_PROD!C901="","",CADA_PROD!C901)</f>
        <v/>
      </c>
      <c r="D903" s="100" t="str">
        <f>IF(CADA_PROD!D901="","",CADA_PROD!D901)</f>
        <v/>
      </c>
      <c r="E903" s="101" t="str">
        <f>IF(CADA_PROD!E901="","",CADA_PROD!E901)</f>
        <v/>
      </c>
      <c r="F903" s="101" t="str">
        <f>IF(CADA_PROD!D901="","",SUMIFS(MOVI_ENTR!I:I,MOVI_ENTR!D:D,D903,MOVI_ENTR!O:O,$E$5))</f>
        <v/>
      </c>
      <c r="G903" s="101" t="str">
        <f>IF(CADA_PROD!C901="","",SUMIFS(MOVI_SAID!H:H,MOVI_SAID!D:D,D903,MOVI_SAID!L:L,$E$5))</f>
        <v/>
      </c>
      <c r="H903" s="101" t="str">
        <f t="shared" si="26"/>
        <v/>
      </c>
      <c r="I903" s="100" t="str">
        <f>IF(CADA_PROD!C901="","",IFERROR(IF(H903&lt;=0,"Sem estoque",IF(H903/E903&lt;0.25,"Quase sem estoque",IF(H903/E903&lt;1.2,"Estoque baixo",IF(H903/E903&lt;2,"Estoque moderado","Estoque confortável")))),""))</f>
        <v/>
      </c>
      <c r="J903" s="102" t="str">
        <f>IF(CADA_PROD!C901="","",SUMIFS(MOVI_ENTR!M:M,MOVI_ENTR!D:D,D903,MOVI_ENTR!O:O,$E$5))</f>
        <v/>
      </c>
      <c r="K903" s="103" t="str">
        <f>IF(CADA_PROD!C901="","",IFERROR($J903/SUM($J$8:$J$1008),""))</f>
        <v/>
      </c>
      <c r="L903" s="103" t="str">
        <f>IF(CADA_PROD!C901="","",IFERROR(H903/SUM($H$8:$H$1008),""))</f>
        <v/>
      </c>
      <c r="M903" s="102" t="str">
        <f>IF(CADA_PROD!$C901="","",IFERROR(SUMIFS(MOVI_ENTR!M:M,MOVI_ENTR!D:D,D903,MOVI_ENTR!O:O,$E$5)/SUMIFS(MOVI_ENTR!I:I,MOVI_ENTR!D:D,D903,MOVI_ENTR!O:O,$E$5),0))</f>
        <v/>
      </c>
      <c r="N903" s="104" t="str">
        <f>IF(CADA_PROD!C901="","",G903/E903)</f>
        <v/>
      </c>
    </row>
    <row r="904" spans="2:14" ht="30" customHeight="1">
      <c r="B904" s="21">
        <f t="shared" si="27"/>
        <v>897</v>
      </c>
      <c r="C904" s="99" t="str">
        <f>IF(CADA_PROD!C902="","",CADA_PROD!C902)</f>
        <v/>
      </c>
      <c r="D904" s="100" t="str">
        <f>IF(CADA_PROD!D902="","",CADA_PROD!D902)</f>
        <v/>
      </c>
      <c r="E904" s="101" t="str">
        <f>IF(CADA_PROD!E902="","",CADA_PROD!E902)</f>
        <v/>
      </c>
      <c r="F904" s="101" t="str">
        <f>IF(CADA_PROD!D902="","",SUMIFS(MOVI_ENTR!I:I,MOVI_ENTR!D:D,D904,MOVI_ENTR!O:O,$E$5))</f>
        <v/>
      </c>
      <c r="G904" s="101" t="str">
        <f>IF(CADA_PROD!C902="","",SUMIFS(MOVI_SAID!H:H,MOVI_SAID!D:D,D904,MOVI_SAID!L:L,$E$5))</f>
        <v/>
      </c>
      <c r="H904" s="101" t="str">
        <f t="shared" si="26"/>
        <v/>
      </c>
      <c r="I904" s="100" t="str">
        <f>IF(CADA_PROD!C902="","",IFERROR(IF(H904&lt;=0,"Sem estoque",IF(H904/E904&lt;0.25,"Quase sem estoque",IF(H904/E904&lt;1.2,"Estoque baixo",IF(H904/E904&lt;2,"Estoque moderado","Estoque confortável")))),""))</f>
        <v/>
      </c>
      <c r="J904" s="102" t="str">
        <f>IF(CADA_PROD!C902="","",SUMIFS(MOVI_ENTR!M:M,MOVI_ENTR!D:D,D904,MOVI_ENTR!O:O,$E$5))</f>
        <v/>
      </c>
      <c r="K904" s="103" t="str">
        <f>IF(CADA_PROD!C902="","",IFERROR($J904/SUM($J$8:$J$1008),""))</f>
        <v/>
      </c>
      <c r="L904" s="103" t="str">
        <f>IF(CADA_PROD!C902="","",IFERROR(H904/SUM($H$8:$H$1008),""))</f>
        <v/>
      </c>
      <c r="M904" s="102" t="str">
        <f>IF(CADA_PROD!$C902="","",IFERROR(SUMIFS(MOVI_ENTR!M:M,MOVI_ENTR!D:D,D904,MOVI_ENTR!O:O,$E$5)/SUMIFS(MOVI_ENTR!I:I,MOVI_ENTR!D:D,D904,MOVI_ENTR!O:O,$E$5),0))</f>
        <v/>
      </c>
      <c r="N904" s="104" t="str">
        <f>IF(CADA_PROD!C902="","",G904/E904)</f>
        <v/>
      </c>
    </row>
    <row r="905" spans="2:14" ht="30" customHeight="1">
      <c r="B905" s="21">
        <f t="shared" si="27"/>
        <v>898</v>
      </c>
      <c r="C905" s="99" t="str">
        <f>IF(CADA_PROD!C903="","",CADA_PROD!C903)</f>
        <v/>
      </c>
      <c r="D905" s="100" t="str">
        <f>IF(CADA_PROD!D903="","",CADA_PROD!D903)</f>
        <v/>
      </c>
      <c r="E905" s="101" t="str">
        <f>IF(CADA_PROD!E903="","",CADA_PROD!E903)</f>
        <v/>
      </c>
      <c r="F905" s="101" t="str">
        <f>IF(CADA_PROD!D903="","",SUMIFS(MOVI_ENTR!I:I,MOVI_ENTR!D:D,D905,MOVI_ENTR!O:O,$E$5))</f>
        <v/>
      </c>
      <c r="G905" s="101" t="str">
        <f>IF(CADA_PROD!C903="","",SUMIFS(MOVI_SAID!H:H,MOVI_SAID!D:D,D905,MOVI_SAID!L:L,$E$5))</f>
        <v/>
      </c>
      <c r="H905" s="101" t="str">
        <f t="shared" ref="H905:H968" si="28">IFERROR(F905-G905,"")</f>
        <v/>
      </c>
      <c r="I905" s="100" t="str">
        <f>IF(CADA_PROD!C903="","",IFERROR(IF(H905&lt;=0,"Sem estoque",IF(H905/E905&lt;0.25,"Quase sem estoque",IF(H905/E905&lt;1.2,"Estoque baixo",IF(H905/E905&lt;2,"Estoque moderado","Estoque confortável")))),""))</f>
        <v/>
      </c>
      <c r="J905" s="102" t="str">
        <f>IF(CADA_PROD!C903="","",SUMIFS(MOVI_ENTR!M:M,MOVI_ENTR!D:D,D905,MOVI_ENTR!O:O,$E$5))</f>
        <v/>
      </c>
      <c r="K905" s="103" t="str">
        <f>IF(CADA_PROD!C903="","",IFERROR($J905/SUM($J$8:$J$1008),""))</f>
        <v/>
      </c>
      <c r="L905" s="103" t="str">
        <f>IF(CADA_PROD!C903="","",IFERROR(H905/SUM($H$8:$H$1008),""))</f>
        <v/>
      </c>
      <c r="M905" s="102" t="str">
        <f>IF(CADA_PROD!$C903="","",IFERROR(SUMIFS(MOVI_ENTR!M:M,MOVI_ENTR!D:D,D905,MOVI_ENTR!O:O,$E$5)/SUMIFS(MOVI_ENTR!I:I,MOVI_ENTR!D:D,D905,MOVI_ENTR!O:O,$E$5),0))</f>
        <v/>
      </c>
      <c r="N905" s="104" t="str">
        <f>IF(CADA_PROD!C903="","",G905/E905)</f>
        <v/>
      </c>
    </row>
    <row r="906" spans="2:14" ht="30" customHeight="1">
      <c r="B906" s="21">
        <f t="shared" ref="B906:B969" si="29">B905+1</f>
        <v>899</v>
      </c>
      <c r="C906" s="99" t="str">
        <f>IF(CADA_PROD!C904="","",CADA_PROD!C904)</f>
        <v/>
      </c>
      <c r="D906" s="100" t="str">
        <f>IF(CADA_PROD!D904="","",CADA_PROD!D904)</f>
        <v/>
      </c>
      <c r="E906" s="101" t="str">
        <f>IF(CADA_PROD!E904="","",CADA_PROD!E904)</f>
        <v/>
      </c>
      <c r="F906" s="101" t="str">
        <f>IF(CADA_PROD!D904="","",SUMIFS(MOVI_ENTR!I:I,MOVI_ENTR!D:D,D906,MOVI_ENTR!O:O,$E$5))</f>
        <v/>
      </c>
      <c r="G906" s="101" t="str">
        <f>IF(CADA_PROD!C904="","",SUMIFS(MOVI_SAID!H:H,MOVI_SAID!D:D,D906,MOVI_SAID!L:L,$E$5))</f>
        <v/>
      </c>
      <c r="H906" s="101" t="str">
        <f t="shared" si="28"/>
        <v/>
      </c>
      <c r="I906" s="100" t="str">
        <f>IF(CADA_PROD!C904="","",IFERROR(IF(H906&lt;=0,"Sem estoque",IF(H906/E906&lt;0.25,"Quase sem estoque",IF(H906/E906&lt;1.2,"Estoque baixo",IF(H906/E906&lt;2,"Estoque moderado","Estoque confortável")))),""))</f>
        <v/>
      </c>
      <c r="J906" s="102" t="str">
        <f>IF(CADA_PROD!C904="","",SUMIFS(MOVI_ENTR!M:M,MOVI_ENTR!D:D,D906,MOVI_ENTR!O:O,$E$5))</f>
        <v/>
      </c>
      <c r="K906" s="103" t="str">
        <f>IF(CADA_PROD!C904="","",IFERROR($J906/SUM($J$8:$J$1008),""))</f>
        <v/>
      </c>
      <c r="L906" s="103" t="str">
        <f>IF(CADA_PROD!C904="","",IFERROR(H906/SUM($H$8:$H$1008),""))</f>
        <v/>
      </c>
      <c r="M906" s="102" t="str">
        <f>IF(CADA_PROD!$C904="","",IFERROR(SUMIFS(MOVI_ENTR!M:M,MOVI_ENTR!D:D,D906,MOVI_ENTR!O:O,$E$5)/SUMIFS(MOVI_ENTR!I:I,MOVI_ENTR!D:D,D906,MOVI_ENTR!O:O,$E$5),0))</f>
        <v/>
      </c>
      <c r="N906" s="104" t="str">
        <f>IF(CADA_PROD!C904="","",G906/E906)</f>
        <v/>
      </c>
    </row>
    <row r="907" spans="2:14" ht="30" customHeight="1">
      <c r="B907" s="21">
        <f t="shared" si="29"/>
        <v>900</v>
      </c>
      <c r="C907" s="99" t="str">
        <f>IF(CADA_PROD!C905="","",CADA_PROD!C905)</f>
        <v/>
      </c>
      <c r="D907" s="100" t="str">
        <f>IF(CADA_PROD!D905="","",CADA_PROD!D905)</f>
        <v/>
      </c>
      <c r="E907" s="101" t="str">
        <f>IF(CADA_PROD!E905="","",CADA_PROD!E905)</f>
        <v/>
      </c>
      <c r="F907" s="101" t="str">
        <f>IF(CADA_PROD!D905="","",SUMIFS(MOVI_ENTR!I:I,MOVI_ENTR!D:D,D907,MOVI_ENTR!O:O,$E$5))</f>
        <v/>
      </c>
      <c r="G907" s="101" t="str">
        <f>IF(CADA_PROD!C905="","",SUMIFS(MOVI_SAID!H:H,MOVI_SAID!D:D,D907,MOVI_SAID!L:L,$E$5))</f>
        <v/>
      </c>
      <c r="H907" s="101" t="str">
        <f t="shared" si="28"/>
        <v/>
      </c>
      <c r="I907" s="100" t="str">
        <f>IF(CADA_PROD!C905="","",IFERROR(IF(H907&lt;=0,"Sem estoque",IF(H907/E907&lt;0.25,"Quase sem estoque",IF(H907/E907&lt;1.2,"Estoque baixo",IF(H907/E907&lt;2,"Estoque moderado","Estoque confortável")))),""))</f>
        <v/>
      </c>
      <c r="J907" s="102" t="str">
        <f>IF(CADA_PROD!C905="","",SUMIFS(MOVI_ENTR!M:M,MOVI_ENTR!D:D,D907,MOVI_ENTR!O:O,$E$5))</f>
        <v/>
      </c>
      <c r="K907" s="103" t="str">
        <f>IF(CADA_PROD!C905="","",IFERROR($J907/SUM($J$8:$J$1008),""))</f>
        <v/>
      </c>
      <c r="L907" s="103" t="str">
        <f>IF(CADA_PROD!C905="","",IFERROR(H907/SUM($H$8:$H$1008),""))</f>
        <v/>
      </c>
      <c r="M907" s="102" t="str">
        <f>IF(CADA_PROD!$C905="","",IFERROR(SUMIFS(MOVI_ENTR!M:M,MOVI_ENTR!D:D,D907,MOVI_ENTR!O:O,$E$5)/SUMIFS(MOVI_ENTR!I:I,MOVI_ENTR!D:D,D907,MOVI_ENTR!O:O,$E$5),0))</f>
        <v/>
      </c>
      <c r="N907" s="104" t="str">
        <f>IF(CADA_PROD!C905="","",G907/E907)</f>
        <v/>
      </c>
    </row>
    <row r="908" spans="2:14" ht="30" customHeight="1">
      <c r="B908" s="21">
        <f t="shared" si="29"/>
        <v>901</v>
      </c>
      <c r="C908" s="99" t="str">
        <f>IF(CADA_PROD!C906="","",CADA_PROD!C906)</f>
        <v/>
      </c>
      <c r="D908" s="100" t="str">
        <f>IF(CADA_PROD!D906="","",CADA_PROD!D906)</f>
        <v/>
      </c>
      <c r="E908" s="101" t="str">
        <f>IF(CADA_PROD!E906="","",CADA_PROD!E906)</f>
        <v/>
      </c>
      <c r="F908" s="101" t="str">
        <f>IF(CADA_PROD!D906="","",SUMIFS(MOVI_ENTR!I:I,MOVI_ENTR!D:D,D908,MOVI_ENTR!O:O,$E$5))</f>
        <v/>
      </c>
      <c r="G908" s="101" t="str">
        <f>IF(CADA_PROD!C906="","",SUMIFS(MOVI_SAID!H:H,MOVI_SAID!D:D,D908,MOVI_SAID!L:L,$E$5))</f>
        <v/>
      </c>
      <c r="H908" s="101" t="str">
        <f t="shared" si="28"/>
        <v/>
      </c>
      <c r="I908" s="100" t="str">
        <f>IF(CADA_PROD!C906="","",IFERROR(IF(H908&lt;=0,"Sem estoque",IF(H908/E908&lt;0.25,"Quase sem estoque",IF(H908/E908&lt;1.2,"Estoque baixo",IF(H908/E908&lt;2,"Estoque moderado","Estoque confortável")))),""))</f>
        <v/>
      </c>
      <c r="J908" s="102" t="str">
        <f>IF(CADA_PROD!C906="","",SUMIFS(MOVI_ENTR!M:M,MOVI_ENTR!D:D,D908,MOVI_ENTR!O:O,$E$5))</f>
        <v/>
      </c>
      <c r="K908" s="103" t="str">
        <f>IF(CADA_PROD!C906="","",IFERROR($J908/SUM($J$8:$J$1008),""))</f>
        <v/>
      </c>
      <c r="L908" s="103" t="str">
        <f>IF(CADA_PROD!C906="","",IFERROR(H908/SUM($H$8:$H$1008),""))</f>
        <v/>
      </c>
      <c r="M908" s="102" t="str">
        <f>IF(CADA_PROD!$C906="","",IFERROR(SUMIFS(MOVI_ENTR!M:M,MOVI_ENTR!D:D,D908,MOVI_ENTR!O:O,$E$5)/SUMIFS(MOVI_ENTR!I:I,MOVI_ENTR!D:D,D908,MOVI_ENTR!O:O,$E$5),0))</f>
        <v/>
      </c>
      <c r="N908" s="104" t="str">
        <f>IF(CADA_PROD!C906="","",G908/E908)</f>
        <v/>
      </c>
    </row>
    <row r="909" spans="2:14" ht="30" customHeight="1">
      <c r="B909" s="21">
        <f t="shared" si="29"/>
        <v>902</v>
      </c>
      <c r="C909" s="99" t="str">
        <f>IF(CADA_PROD!C907="","",CADA_PROD!C907)</f>
        <v/>
      </c>
      <c r="D909" s="100" t="str">
        <f>IF(CADA_PROD!D907="","",CADA_PROD!D907)</f>
        <v/>
      </c>
      <c r="E909" s="101" t="str">
        <f>IF(CADA_PROD!E907="","",CADA_PROD!E907)</f>
        <v/>
      </c>
      <c r="F909" s="101" t="str">
        <f>IF(CADA_PROD!D907="","",SUMIFS(MOVI_ENTR!I:I,MOVI_ENTR!D:D,D909,MOVI_ENTR!O:O,$E$5))</f>
        <v/>
      </c>
      <c r="G909" s="101" t="str">
        <f>IF(CADA_PROD!C907="","",SUMIFS(MOVI_SAID!H:H,MOVI_SAID!D:D,D909,MOVI_SAID!L:L,$E$5))</f>
        <v/>
      </c>
      <c r="H909" s="101" t="str">
        <f t="shared" si="28"/>
        <v/>
      </c>
      <c r="I909" s="100" t="str">
        <f>IF(CADA_PROD!C907="","",IFERROR(IF(H909&lt;=0,"Sem estoque",IF(H909/E909&lt;0.25,"Quase sem estoque",IF(H909/E909&lt;1.2,"Estoque baixo",IF(H909/E909&lt;2,"Estoque moderado","Estoque confortável")))),""))</f>
        <v/>
      </c>
      <c r="J909" s="102" t="str">
        <f>IF(CADA_PROD!C907="","",SUMIFS(MOVI_ENTR!M:M,MOVI_ENTR!D:D,D909,MOVI_ENTR!O:O,$E$5))</f>
        <v/>
      </c>
      <c r="K909" s="103" t="str">
        <f>IF(CADA_PROD!C907="","",IFERROR($J909/SUM($J$8:$J$1008),""))</f>
        <v/>
      </c>
      <c r="L909" s="103" t="str">
        <f>IF(CADA_PROD!C907="","",IFERROR(H909/SUM($H$8:$H$1008),""))</f>
        <v/>
      </c>
      <c r="M909" s="102" t="str">
        <f>IF(CADA_PROD!$C907="","",IFERROR(SUMIFS(MOVI_ENTR!M:M,MOVI_ENTR!D:D,D909,MOVI_ENTR!O:O,$E$5)/SUMIFS(MOVI_ENTR!I:I,MOVI_ENTR!D:D,D909,MOVI_ENTR!O:O,$E$5),0))</f>
        <v/>
      </c>
      <c r="N909" s="104" t="str">
        <f>IF(CADA_PROD!C907="","",G909/E909)</f>
        <v/>
      </c>
    </row>
    <row r="910" spans="2:14" ht="30" customHeight="1">
      <c r="B910" s="21">
        <f t="shared" si="29"/>
        <v>903</v>
      </c>
      <c r="C910" s="99" t="str">
        <f>IF(CADA_PROD!C908="","",CADA_PROD!C908)</f>
        <v/>
      </c>
      <c r="D910" s="100" t="str">
        <f>IF(CADA_PROD!D908="","",CADA_PROD!D908)</f>
        <v/>
      </c>
      <c r="E910" s="101" t="str">
        <f>IF(CADA_PROD!E908="","",CADA_PROD!E908)</f>
        <v/>
      </c>
      <c r="F910" s="101" t="str">
        <f>IF(CADA_PROD!D908="","",SUMIFS(MOVI_ENTR!I:I,MOVI_ENTR!D:D,D910,MOVI_ENTR!O:O,$E$5))</f>
        <v/>
      </c>
      <c r="G910" s="101" t="str">
        <f>IF(CADA_PROD!C908="","",SUMIFS(MOVI_SAID!H:H,MOVI_SAID!D:D,D910,MOVI_SAID!L:L,$E$5))</f>
        <v/>
      </c>
      <c r="H910" s="101" t="str">
        <f t="shared" si="28"/>
        <v/>
      </c>
      <c r="I910" s="100" t="str">
        <f>IF(CADA_PROD!C908="","",IFERROR(IF(H910&lt;=0,"Sem estoque",IF(H910/E910&lt;0.25,"Quase sem estoque",IF(H910/E910&lt;1.2,"Estoque baixo",IF(H910/E910&lt;2,"Estoque moderado","Estoque confortável")))),""))</f>
        <v/>
      </c>
      <c r="J910" s="102" t="str">
        <f>IF(CADA_PROD!C908="","",SUMIFS(MOVI_ENTR!M:M,MOVI_ENTR!D:D,D910,MOVI_ENTR!O:O,$E$5))</f>
        <v/>
      </c>
      <c r="K910" s="103" t="str">
        <f>IF(CADA_PROD!C908="","",IFERROR($J910/SUM($J$8:$J$1008),""))</f>
        <v/>
      </c>
      <c r="L910" s="103" t="str">
        <f>IF(CADA_PROD!C908="","",IFERROR(H910/SUM($H$8:$H$1008),""))</f>
        <v/>
      </c>
      <c r="M910" s="102" t="str">
        <f>IF(CADA_PROD!$C908="","",IFERROR(SUMIFS(MOVI_ENTR!M:M,MOVI_ENTR!D:D,D910,MOVI_ENTR!O:O,$E$5)/SUMIFS(MOVI_ENTR!I:I,MOVI_ENTR!D:D,D910,MOVI_ENTR!O:O,$E$5),0))</f>
        <v/>
      </c>
      <c r="N910" s="104" t="str">
        <f>IF(CADA_PROD!C908="","",G910/E910)</f>
        <v/>
      </c>
    </row>
    <row r="911" spans="2:14" ht="30" customHeight="1">
      <c r="B911" s="21">
        <f t="shared" si="29"/>
        <v>904</v>
      </c>
      <c r="C911" s="99" t="str">
        <f>IF(CADA_PROD!C909="","",CADA_PROD!C909)</f>
        <v/>
      </c>
      <c r="D911" s="100" t="str">
        <f>IF(CADA_PROD!D909="","",CADA_PROD!D909)</f>
        <v/>
      </c>
      <c r="E911" s="101" t="str">
        <f>IF(CADA_PROD!E909="","",CADA_PROD!E909)</f>
        <v/>
      </c>
      <c r="F911" s="101" t="str">
        <f>IF(CADA_PROD!D909="","",SUMIFS(MOVI_ENTR!I:I,MOVI_ENTR!D:D,D911,MOVI_ENTR!O:O,$E$5))</f>
        <v/>
      </c>
      <c r="G911" s="101" t="str">
        <f>IF(CADA_PROD!C909="","",SUMIFS(MOVI_SAID!H:H,MOVI_SAID!D:D,D911,MOVI_SAID!L:L,$E$5))</f>
        <v/>
      </c>
      <c r="H911" s="101" t="str">
        <f t="shared" si="28"/>
        <v/>
      </c>
      <c r="I911" s="100" t="str">
        <f>IF(CADA_PROD!C909="","",IFERROR(IF(H911&lt;=0,"Sem estoque",IF(H911/E911&lt;0.25,"Quase sem estoque",IF(H911/E911&lt;1.2,"Estoque baixo",IF(H911/E911&lt;2,"Estoque moderado","Estoque confortável")))),""))</f>
        <v/>
      </c>
      <c r="J911" s="102" t="str">
        <f>IF(CADA_PROD!C909="","",SUMIFS(MOVI_ENTR!M:M,MOVI_ENTR!D:D,D911,MOVI_ENTR!O:O,$E$5))</f>
        <v/>
      </c>
      <c r="K911" s="103" t="str">
        <f>IF(CADA_PROD!C909="","",IFERROR($J911/SUM($J$8:$J$1008),""))</f>
        <v/>
      </c>
      <c r="L911" s="103" t="str">
        <f>IF(CADA_PROD!C909="","",IFERROR(H911/SUM($H$8:$H$1008),""))</f>
        <v/>
      </c>
      <c r="M911" s="102" t="str">
        <f>IF(CADA_PROD!$C909="","",IFERROR(SUMIFS(MOVI_ENTR!M:M,MOVI_ENTR!D:D,D911,MOVI_ENTR!O:O,$E$5)/SUMIFS(MOVI_ENTR!I:I,MOVI_ENTR!D:D,D911,MOVI_ENTR!O:O,$E$5),0))</f>
        <v/>
      </c>
      <c r="N911" s="104" t="str">
        <f>IF(CADA_PROD!C909="","",G911/E911)</f>
        <v/>
      </c>
    </row>
    <row r="912" spans="2:14" ht="30" customHeight="1">
      <c r="B912" s="21">
        <f t="shared" si="29"/>
        <v>905</v>
      </c>
      <c r="C912" s="99" t="str">
        <f>IF(CADA_PROD!C910="","",CADA_PROD!C910)</f>
        <v/>
      </c>
      <c r="D912" s="100" t="str">
        <f>IF(CADA_PROD!D910="","",CADA_PROD!D910)</f>
        <v/>
      </c>
      <c r="E912" s="101" t="str">
        <f>IF(CADA_PROD!E910="","",CADA_PROD!E910)</f>
        <v/>
      </c>
      <c r="F912" s="101" t="str">
        <f>IF(CADA_PROD!D910="","",SUMIFS(MOVI_ENTR!I:I,MOVI_ENTR!D:D,D912,MOVI_ENTR!O:O,$E$5))</f>
        <v/>
      </c>
      <c r="G912" s="101" t="str">
        <f>IF(CADA_PROD!C910="","",SUMIFS(MOVI_SAID!H:H,MOVI_SAID!D:D,D912,MOVI_SAID!L:L,$E$5))</f>
        <v/>
      </c>
      <c r="H912" s="101" t="str">
        <f t="shared" si="28"/>
        <v/>
      </c>
      <c r="I912" s="100" t="str">
        <f>IF(CADA_PROD!C910="","",IFERROR(IF(H912&lt;=0,"Sem estoque",IF(H912/E912&lt;0.25,"Quase sem estoque",IF(H912/E912&lt;1.2,"Estoque baixo",IF(H912/E912&lt;2,"Estoque moderado","Estoque confortável")))),""))</f>
        <v/>
      </c>
      <c r="J912" s="102" t="str">
        <f>IF(CADA_PROD!C910="","",SUMIFS(MOVI_ENTR!M:M,MOVI_ENTR!D:D,D912,MOVI_ENTR!O:O,$E$5))</f>
        <v/>
      </c>
      <c r="K912" s="103" t="str">
        <f>IF(CADA_PROD!C910="","",IFERROR($J912/SUM($J$8:$J$1008),""))</f>
        <v/>
      </c>
      <c r="L912" s="103" t="str">
        <f>IF(CADA_PROD!C910="","",IFERROR(H912/SUM($H$8:$H$1008),""))</f>
        <v/>
      </c>
      <c r="M912" s="102" t="str">
        <f>IF(CADA_PROD!$C910="","",IFERROR(SUMIFS(MOVI_ENTR!M:M,MOVI_ENTR!D:D,D912,MOVI_ENTR!O:O,$E$5)/SUMIFS(MOVI_ENTR!I:I,MOVI_ENTR!D:D,D912,MOVI_ENTR!O:O,$E$5),0))</f>
        <v/>
      </c>
      <c r="N912" s="104" t="str">
        <f>IF(CADA_PROD!C910="","",G912/E912)</f>
        <v/>
      </c>
    </row>
    <row r="913" spans="2:14" ht="30" customHeight="1">
      <c r="B913" s="21">
        <f t="shared" si="29"/>
        <v>906</v>
      </c>
      <c r="C913" s="99" t="str">
        <f>IF(CADA_PROD!C911="","",CADA_PROD!C911)</f>
        <v/>
      </c>
      <c r="D913" s="100" t="str">
        <f>IF(CADA_PROD!D911="","",CADA_PROD!D911)</f>
        <v/>
      </c>
      <c r="E913" s="101" t="str">
        <f>IF(CADA_PROD!E911="","",CADA_PROD!E911)</f>
        <v/>
      </c>
      <c r="F913" s="101" t="str">
        <f>IF(CADA_PROD!D911="","",SUMIFS(MOVI_ENTR!I:I,MOVI_ENTR!D:D,D913,MOVI_ENTR!O:O,$E$5))</f>
        <v/>
      </c>
      <c r="G913" s="101" t="str">
        <f>IF(CADA_PROD!C911="","",SUMIFS(MOVI_SAID!H:H,MOVI_SAID!D:D,D913,MOVI_SAID!L:L,$E$5))</f>
        <v/>
      </c>
      <c r="H913" s="101" t="str">
        <f t="shared" si="28"/>
        <v/>
      </c>
      <c r="I913" s="100" t="str">
        <f>IF(CADA_PROD!C911="","",IFERROR(IF(H913&lt;=0,"Sem estoque",IF(H913/E913&lt;0.25,"Quase sem estoque",IF(H913/E913&lt;1.2,"Estoque baixo",IF(H913/E913&lt;2,"Estoque moderado","Estoque confortável")))),""))</f>
        <v/>
      </c>
      <c r="J913" s="102" t="str">
        <f>IF(CADA_PROD!C911="","",SUMIFS(MOVI_ENTR!M:M,MOVI_ENTR!D:D,D913,MOVI_ENTR!O:O,$E$5))</f>
        <v/>
      </c>
      <c r="K913" s="103" t="str">
        <f>IF(CADA_PROD!C911="","",IFERROR($J913/SUM($J$8:$J$1008),""))</f>
        <v/>
      </c>
      <c r="L913" s="103" t="str">
        <f>IF(CADA_PROD!C911="","",IFERROR(H913/SUM($H$8:$H$1008),""))</f>
        <v/>
      </c>
      <c r="M913" s="102" t="str">
        <f>IF(CADA_PROD!$C911="","",IFERROR(SUMIFS(MOVI_ENTR!M:M,MOVI_ENTR!D:D,D913,MOVI_ENTR!O:O,$E$5)/SUMIFS(MOVI_ENTR!I:I,MOVI_ENTR!D:D,D913,MOVI_ENTR!O:O,$E$5),0))</f>
        <v/>
      </c>
      <c r="N913" s="104" t="str">
        <f>IF(CADA_PROD!C911="","",G913/E913)</f>
        <v/>
      </c>
    </row>
    <row r="914" spans="2:14" ht="30" customHeight="1">
      <c r="B914" s="21">
        <f t="shared" si="29"/>
        <v>907</v>
      </c>
      <c r="C914" s="99" t="str">
        <f>IF(CADA_PROD!C912="","",CADA_PROD!C912)</f>
        <v/>
      </c>
      <c r="D914" s="100" t="str">
        <f>IF(CADA_PROD!D912="","",CADA_PROD!D912)</f>
        <v/>
      </c>
      <c r="E914" s="101" t="str">
        <f>IF(CADA_PROD!E912="","",CADA_PROD!E912)</f>
        <v/>
      </c>
      <c r="F914" s="101" t="str">
        <f>IF(CADA_PROD!D912="","",SUMIFS(MOVI_ENTR!I:I,MOVI_ENTR!D:D,D914,MOVI_ENTR!O:O,$E$5))</f>
        <v/>
      </c>
      <c r="G914" s="101" t="str">
        <f>IF(CADA_PROD!C912="","",SUMIFS(MOVI_SAID!H:H,MOVI_SAID!D:D,D914,MOVI_SAID!L:L,$E$5))</f>
        <v/>
      </c>
      <c r="H914" s="101" t="str">
        <f t="shared" si="28"/>
        <v/>
      </c>
      <c r="I914" s="100" t="str">
        <f>IF(CADA_PROD!C912="","",IFERROR(IF(H914&lt;=0,"Sem estoque",IF(H914/E914&lt;0.25,"Quase sem estoque",IF(H914/E914&lt;1.2,"Estoque baixo",IF(H914/E914&lt;2,"Estoque moderado","Estoque confortável")))),""))</f>
        <v/>
      </c>
      <c r="J914" s="102" t="str">
        <f>IF(CADA_PROD!C912="","",SUMIFS(MOVI_ENTR!M:M,MOVI_ENTR!D:D,D914,MOVI_ENTR!O:O,$E$5))</f>
        <v/>
      </c>
      <c r="K914" s="103" t="str">
        <f>IF(CADA_PROD!C912="","",IFERROR($J914/SUM($J$8:$J$1008),""))</f>
        <v/>
      </c>
      <c r="L914" s="103" t="str">
        <f>IF(CADA_PROD!C912="","",IFERROR(H914/SUM($H$8:$H$1008),""))</f>
        <v/>
      </c>
      <c r="M914" s="102" t="str">
        <f>IF(CADA_PROD!$C912="","",IFERROR(SUMIFS(MOVI_ENTR!M:M,MOVI_ENTR!D:D,D914,MOVI_ENTR!O:O,$E$5)/SUMIFS(MOVI_ENTR!I:I,MOVI_ENTR!D:D,D914,MOVI_ENTR!O:O,$E$5),0))</f>
        <v/>
      </c>
      <c r="N914" s="104" t="str">
        <f>IF(CADA_PROD!C912="","",G914/E914)</f>
        <v/>
      </c>
    </row>
    <row r="915" spans="2:14" ht="30" customHeight="1">
      <c r="B915" s="21">
        <f t="shared" si="29"/>
        <v>908</v>
      </c>
      <c r="C915" s="99" t="str">
        <f>IF(CADA_PROD!C913="","",CADA_PROD!C913)</f>
        <v/>
      </c>
      <c r="D915" s="100" t="str">
        <f>IF(CADA_PROD!D913="","",CADA_PROD!D913)</f>
        <v/>
      </c>
      <c r="E915" s="101" t="str">
        <f>IF(CADA_PROD!E913="","",CADA_PROD!E913)</f>
        <v/>
      </c>
      <c r="F915" s="101" t="str">
        <f>IF(CADA_PROD!D913="","",SUMIFS(MOVI_ENTR!I:I,MOVI_ENTR!D:D,D915,MOVI_ENTR!O:O,$E$5))</f>
        <v/>
      </c>
      <c r="G915" s="101" t="str">
        <f>IF(CADA_PROD!C913="","",SUMIFS(MOVI_SAID!H:H,MOVI_SAID!D:D,D915,MOVI_SAID!L:L,$E$5))</f>
        <v/>
      </c>
      <c r="H915" s="101" t="str">
        <f t="shared" si="28"/>
        <v/>
      </c>
      <c r="I915" s="100" t="str">
        <f>IF(CADA_PROD!C913="","",IFERROR(IF(H915&lt;=0,"Sem estoque",IF(H915/E915&lt;0.25,"Quase sem estoque",IF(H915/E915&lt;1.2,"Estoque baixo",IF(H915/E915&lt;2,"Estoque moderado","Estoque confortável")))),""))</f>
        <v/>
      </c>
      <c r="J915" s="102" t="str">
        <f>IF(CADA_PROD!C913="","",SUMIFS(MOVI_ENTR!M:M,MOVI_ENTR!D:D,D915,MOVI_ENTR!O:O,$E$5))</f>
        <v/>
      </c>
      <c r="K915" s="103" t="str">
        <f>IF(CADA_PROD!C913="","",IFERROR($J915/SUM($J$8:$J$1008),""))</f>
        <v/>
      </c>
      <c r="L915" s="103" t="str">
        <f>IF(CADA_PROD!C913="","",IFERROR(H915/SUM($H$8:$H$1008),""))</f>
        <v/>
      </c>
      <c r="M915" s="102" t="str">
        <f>IF(CADA_PROD!$C913="","",IFERROR(SUMIFS(MOVI_ENTR!M:M,MOVI_ENTR!D:D,D915,MOVI_ENTR!O:O,$E$5)/SUMIFS(MOVI_ENTR!I:I,MOVI_ENTR!D:D,D915,MOVI_ENTR!O:O,$E$5),0))</f>
        <v/>
      </c>
      <c r="N915" s="104" t="str">
        <f>IF(CADA_PROD!C913="","",G915/E915)</f>
        <v/>
      </c>
    </row>
    <row r="916" spans="2:14" ht="30" customHeight="1">
      <c r="B916" s="21">
        <f t="shared" si="29"/>
        <v>909</v>
      </c>
      <c r="C916" s="99" t="str">
        <f>IF(CADA_PROD!C914="","",CADA_PROD!C914)</f>
        <v/>
      </c>
      <c r="D916" s="100" t="str">
        <f>IF(CADA_PROD!D914="","",CADA_PROD!D914)</f>
        <v/>
      </c>
      <c r="E916" s="101" t="str">
        <f>IF(CADA_PROD!E914="","",CADA_PROD!E914)</f>
        <v/>
      </c>
      <c r="F916" s="101" t="str">
        <f>IF(CADA_PROD!D914="","",SUMIFS(MOVI_ENTR!I:I,MOVI_ENTR!D:D,D916,MOVI_ENTR!O:O,$E$5))</f>
        <v/>
      </c>
      <c r="G916" s="101" t="str">
        <f>IF(CADA_PROD!C914="","",SUMIFS(MOVI_SAID!H:H,MOVI_SAID!D:D,D916,MOVI_SAID!L:L,$E$5))</f>
        <v/>
      </c>
      <c r="H916" s="101" t="str">
        <f t="shared" si="28"/>
        <v/>
      </c>
      <c r="I916" s="100" t="str">
        <f>IF(CADA_PROD!C914="","",IFERROR(IF(H916&lt;=0,"Sem estoque",IF(H916/E916&lt;0.25,"Quase sem estoque",IF(H916/E916&lt;1.2,"Estoque baixo",IF(H916/E916&lt;2,"Estoque moderado","Estoque confortável")))),""))</f>
        <v/>
      </c>
      <c r="J916" s="102" t="str">
        <f>IF(CADA_PROD!C914="","",SUMIFS(MOVI_ENTR!M:M,MOVI_ENTR!D:D,D916,MOVI_ENTR!O:O,$E$5))</f>
        <v/>
      </c>
      <c r="K916" s="103" t="str">
        <f>IF(CADA_PROD!C914="","",IFERROR($J916/SUM($J$8:$J$1008),""))</f>
        <v/>
      </c>
      <c r="L916" s="103" t="str">
        <f>IF(CADA_PROD!C914="","",IFERROR(H916/SUM($H$8:$H$1008),""))</f>
        <v/>
      </c>
      <c r="M916" s="102" t="str">
        <f>IF(CADA_PROD!$C914="","",IFERROR(SUMIFS(MOVI_ENTR!M:M,MOVI_ENTR!D:D,D916,MOVI_ENTR!O:O,$E$5)/SUMIFS(MOVI_ENTR!I:I,MOVI_ENTR!D:D,D916,MOVI_ENTR!O:O,$E$5),0))</f>
        <v/>
      </c>
      <c r="N916" s="104" t="str">
        <f>IF(CADA_PROD!C914="","",G916/E916)</f>
        <v/>
      </c>
    </row>
    <row r="917" spans="2:14" ht="30" customHeight="1">
      <c r="B917" s="21">
        <f t="shared" si="29"/>
        <v>910</v>
      </c>
      <c r="C917" s="99" t="str">
        <f>IF(CADA_PROD!C915="","",CADA_PROD!C915)</f>
        <v/>
      </c>
      <c r="D917" s="100" t="str">
        <f>IF(CADA_PROD!D915="","",CADA_PROD!D915)</f>
        <v/>
      </c>
      <c r="E917" s="101" t="str">
        <f>IF(CADA_PROD!E915="","",CADA_PROD!E915)</f>
        <v/>
      </c>
      <c r="F917" s="101" t="str">
        <f>IF(CADA_PROD!D915="","",SUMIFS(MOVI_ENTR!I:I,MOVI_ENTR!D:D,D917,MOVI_ENTR!O:O,$E$5))</f>
        <v/>
      </c>
      <c r="G917" s="101" t="str">
        <f>IF(CADA_PROD!C915="","",SUMIFS(MOVI_SAID!H:H,MOVI_SAID!D:D,D917,MOVI_SAID!L:L,$E$5))</f>
        <v/>
      </c>
      <c r="H917" s="101" t="str">
        <f t="shared" si="28"/>
        <v/>
      </c>
      <c r="I917" s="100" t="str">
        <f>IF(CADA_PROD!C915="","",IFERROR(IF(H917&lt;=0,"Sem estoque",IF(H917/E917&lt;0.25,"Quase sem estoque",IF(H917/E917&lt;1.2,"Estoque baixo",IF(H917/E917&lt;2,"Estoque moderado","Estoque confortável")))),""))</f>
        <v/>
      </c>
      <c r="J917" s="102" t="str">
        <f>IF(CADA_PROD!C915="","",SUMIFS(MOVI_ENTR!M:M,MOVI_ENTR!D:D,D917,MOVI_ENTR!O:O,$E$5))</f>
        <v/>
      </c>
      <c r="K917" s="103" t="str">
        <f>IF(CADA_PROD!C915="","",IFERROR($J917/SUM($J$8:$J$1008),""))</f>
        <v/>
      </c>
      <c r="L917" s="103" t="str">
        <f>IF(CADA_PROD!C915="","",IFERROR(H917/SUM($H$8:$H$1008),""))</f>
        <v/>
      </c>
      <c r="M917" s="102" t="str">
        <f>IF(CADA_PROD!$C915="","",IFERROR(SUMIFS(MOVI_ENTR!M:M,MOVI_ENTR!D:D,D917,MOVI_ENTR!O:O,$E$5)/SUMIFS(MOVI_ENTR!I:I,MOVI_ENTR!D:D,D917,MOVI_ENTR!O:O,$E$5),0))</f>
        <v/>
      </c>
      <c r="N917" s="104" t="str">
        <f>IF(CADA_PROD!C915="","",G917/E917)</f>
        <v/>
      </c>
    </row>
    <row r="918" spans="2:14" ht="30" customHeight="1">
      <c r="B918" s="21">
        <f t="shared" si="29"/>
        <v>911</v>
      </c>
      <c r="C918" s="99" t="str">
        <f>IF(CADA_PROD!C916="","",CADA_PROD!C916)</f>
        <v/>
      </c>
      <c r="D918" s="100" t="str">
        <f>IF(CADA_PROD!D916="","",CADA_PROD!D916)</f>
        <v/>
      </c>
      <c r="E918" s="101" t="str">
        <f>IF(CADA_PROD!E916="","",CADA_PROD!E916)</f>
        <v/>
      </c>
      <c r="F918" s="101" t="str">
        <f>IF(CADA_PROD!D916="","",SUMIFS(MOVI_ENTR!I:I,MOVI_ENTR!D:D,D918,MOVI_ENTR!O:O,$E$5))</f>
        <v/>
      </c>
      <c r="G918" s="101" t="str">
        <f>IF(CADA_PROD!C916="","",SUMIFS(MOVI_SAID!H:H,MOVI_SAID!D:D,D918,MOVI_SAID!L:L,$E$5))</f>
        <v/>
      </c>
      <c r="H918" s="101" t="str">
        <f t="shared" si="28"/>
        <v/>
      </c>
      <c r="I918" s="100" t="str">
        <f>IF(CADA_PROD!C916="","",IFERROR(IF(H918&lt;=0,"Sem estoque",IF(H918/E918&lt;0.25,"Quase sem estoque",IF(H918/E918&lt;1.2,"Estoque baixo",IF(H918/E918&lt;2,"Estoque moderado","Estoque confortável")))),""))</f>
        <v/>
      </c>
      <c r="J918" s="102" t="str">
        <f>IF(CADA_PROD!C916="","",SUMIFS(MOVI_ENTR!M:M,MOVI_ENTR!D:D,D918,MOVI_ENTR!O:O,$E$5))</f>
        <v/>
      </c>
      <c r="K918" s="103" t="str">
        <f>IF(CADA_PROD!C916="","",IFERROR($J918/SUM($J$8:$J$1008),""))</f>
        <v/>
      </c>
      <c r="L918" s="103" t="str">
        <f>IF(CADA_PROD!C916="","",IFERROR(H918/SUM($H$8:$H$1008),""))</f>
        <v/>
      </c>
      <c r="M918" s="102" t="str">
        <f>IF(CADA_PROD!$C916="","",IFERROR(SUMIFS(MOVI_ENTR!M:M,MOVI_ENTR!D:D,D918,MOVI_ENTR!O:O,$E$5)/SUMIFS(MOVI_ENTR!I:I,MOVI_ENTR!D:D,D918,MOVI_ENTR!O:O,$E$5),0))</f>
        <v/>
      </c>
      <c r="N918" s="104" t="str">
        <f>IF(CADA_PROD!C916="","",G918/E918)</f>
        <v/>
      </c>
    </row>
    <row r="919" spans="2:14" ht="30" customHeight="1">
      <c r="B919" s="21">
        <f t="shared" si="29"/>
        <v>912</v>
      </c>
      <c r="C919" s="99" t="str">
        <f>IF(CADA_PROD!C917="","",CADA_PROD!C917)</f>
        <v/>
      </c>
      <c r="D919" s="100" t="str">
        <f>IF(CADA_PROD!D917="","",CADA_PROD!D917)</f>
        <v/>
      </c>
      <c r="E919" s="101" t="str">
        <f>IF(CADA_PROD!E917="","",CADA_PROD!E917)</f>
        <v/>
      </c>
      <c r="F919" s="101" t="str">
        <f>IF(CADA_PROD!D917="","",SUMIFS(MOVI_ENTR!I:I,MOVI_ENTR!D:D,D919,MOVI_ENTR!O:O,$E$5))</f>
        <v/>
      </c>
      <c r="G919" s="101" t="str">
        <f>IF(CADA_PROD!C917="","",SUMIFS(MOVI_SAID!H:H,MOVI_SAID!D:D,D919,MOVI_SAID!L:L,$E$5))</f>
        <v/>
      </c>
      <c r="H919" s="101" t="str">
        <f t="shared" si="28"/>
        <v/>
      </c>
      <c r="I919" s="100" t="str">
        <f>IF(CADA_PROD!C917="","",IFERROR(IF(H919&lt;=0,"Sem estoque",IF(H919/E919&lt;0.25,"Quase sem estoque",IF(H919/E919&lt;1.2,"Estoque baixo",IF(H919/E919&lt;2,"Estoque moderado","Estoque confortável")))),""))</f>
        <v/>
      </c>
      <c r="J919" s="102" t="str">
        <f>IF(CADA_PROD!C917="","",SUMIFS(MOVI_ENTR!M:M,MOVI_ENTR!D:D,D919,MOVI_ENTR!O:O,$E$5))</f>
        <v/>
      </c>
      <c r="K919" s="103" t="str">
        <f>IF(CADA_PROD!C917="","",IFERROR($J919/SUM($J$8:$J$1008),""))</f>
        <v/>
      </c>
      <c r="L919" s="103" t="str">
        <f>IF(CADA_PROD!C917="","",IFERROR(H919/SUM($H$8:$H$1008),""))</f>
        <v/>
      </c>
      <c r="M919" s="102" t="str">
        <f>IF(CADA_PROD!$C917="","",IFERROR(SUMIFS(MOVI_ENTR!M:M,MOVI_ENTR!D:D,D919,MOVI_ENTR!O:O,$E$5)/SUMIFS(MOVI_ENTR!I:I,MOVI_ENTR!D:D,D919,MOVI_ENTR!O:O,$E$5),0))</f>
        <v/>
      </c>
      <c r="N919" s="104" t="str">
        <f>IF(CADA_PROD!C917="","",G919/E919)</f>
        <v/>
      </c>
    </row>
    <row r="920" spans="2:14" ht="30" customHeight="1">
      <c r="B920" s="21">
        <f t="shared" si="29"/>
        <v>913</v>
      </c>
      <c r="C920" s="99" t="str">
        <f>IF(CADA_PROD!C918="","",CADA_PROD!C918)</f>
        <v/>
      </c>
      <c r="D920" s="100" t="str">
        <f>IF(CADA_PROD!D918="","",CADA_PROD!D918)</f>
        <v/>
      </c>
      <c r="E920" s="101" t="str">
        <f>IF(CADA_PROD!E918="","",CADA_PROD!E918)</f>
        <v/>
      </c>
      <c r="F920" s="101" t="str">
        <f>IF(CADA_PROD!D918="","",SUMIFS(MOVI_ENTR!I:I,MOVI_ENTR!D:D,D920,MOVI_ENTR!O:O,$E$5))</f>
        <v/>
      </c>
      <c r="G920" s="101" t="str">
        <f>IF(CADA_PROD!C918="","",SUMIFS(MOVI_SAID!H:H,MOVI_SAID!D:D,D920,MOVI_SAID!L:L,$E$5))</f>
        <v/>
      </c>
      <c r="H920" s="101" t="str">
        <f t="shared" si="28"/>
        <v/>
      </c>
      <c r="I920" s="100" t="str">
        <f>IF(CADA_PROD!C918="","",IFERROR(IF(H920&lt;=0,"Sem estoque",IF(H920/E920&lt;0.25,"Quase sem estoque",IF(H920/E920&lt;1.2,"Estoque baixo",IF(H920/E920&lt;2,"Estoque moderado","Estoque confortável")))),""))</f>
        <v/>
      </c>
      <c r="J920" s="102" t="str">
        <f>IF(CADA_PROD!C918="","",SUMIFS(MOVI_ENTR!M:M,MOVI_ENTR!D:D,D920,MOVI_ENTR!O:O,$E$5))</f>
        <v/>
      </c>
      <c r="K920" s="103" t="str">
        <f>IF(CADA_PROD!C918="","",IFERROR($J920/SUM($J$8:$J$1008),""))</f>
        <v/>
      </c>
      <c r="L920" s="103" t="str">
        <f>IF(CADA_PROD!C918="","",IFERROR(H920/SUM($H$8:$H$1008),""))</f>
        <v/>
      </c>
      <c r="M920" s="102" t="str">
        <f>IF(CADA_PROD!$C918="","",IFERROR(SUMIFS(MOVI_ENTR!M:M,MOVI_ENTR!D:D,D920,MOVI_ENTR!O:O,$E$5)/SUMIFS(MOVI_ENTR!I:I,MOVI_ENTR!D:D,D920,MOVI_ENTR!O:O,$E$5),0))</f>
        <v/>
      </c>
      <c r="N920" s="104" t="str">
        <f>IF(CADA_PROD!C918="","",G920/E920)</f>
        <v/>
      </c>
    </row>
    <row r="921" spans="2:14" ht="30" customHeight="1">
      <c r="B921" s="21">
        <f t="shared" si="29"/>
        <v>914</v>
      </c>
      <c r="C921" s="99" t="str">
        <f>IF(CADA_PROD!C919="","",CADA_PROD!C919)</f>
        <v/>
      </c>
      <c r="D921" s="100" t="str">
        <f>IF(CADA_PROD!D919="","",CADA_PROD!D919)</f>
        <v/>
      </c>
      <c r="E921" s="101" t="str">
        <f>IF(CADA_PROD!E919="","",CADA_PROD!E919)</f>
        <v/>
      </c>
      <c r="F921" s="101" t="str">
        <f>IF(CADA_PROD!D919="","",SUMIFS(MOVI_ENTR!I:I,MOVI_ENTR!D:D,D921,MOVI_ENTR!O:O,$E$5))</f>
        <v/>
      </c>
      <c r="G921" s="101" t="str">
        <f>IF(CADA_PROD!C919="","",SUMIFS(MOVI_SAID!H:H,MOVI_SAID!D:D,D921,MOVI_SAID!L:L,$E$5))</f>
        <v/>
      </c>
      <c r="H921" s="101" t="str">
        <f t="shared" si="28"/>
        <v/>
      </c>
      <c r="I921" s="100" t="str">
        <f>IF(CADA_PROD!C919="","",IFERROR(IF(H921&lt;=0,"Sem estoque",IF(H921/E921&lt;0.25,"Quase sem estoque",IF(H921/E921&lt;1.2,"Estoque baixo",IF(H921/E921&lt;2,"Estoque moderado","Estoque confortável")))),""))</f>
        <v/>
      </c>
      <c r="J921" s="102" t="str">
        <f>IF(CADA_PROD!C919="","",SUMIFS(MOVI_ENTR!M:M,MOVI_ENTR!D:D,D921,MOVI_ENTR!O:O,$E$5))</f>
        <v/>
      </c>
      <c r="K921" s="103" t="str">
        <f>IF(CADA_PROD!C919="","",IFERROR($J921/SUM($J$8:$J$1008),""))</f>
        <v/>
      </c>
      <c r="L921" s="103" t="str">
        <f>IF(CADA_PROD!C919="","",IFERROR(H921/SUM($H$8:$H$1008),""))</f>
        <v/>
      </c>
      <c r="M921" s="102" t="str">
        <f>IF(CADA_PROD!$C919="","",IFERROR(SUMIFS(MOVI_ENTR!M:M,MOVI_ENTR!D:D,D921,MOVI_ENTR!O:O,$E$5)/SUMIFS(MOVI_ENTR!I:I,MOVI_ENTR!D:D,D921,MOVI_ENTR!O:O,$E$5),0))</f>
        <v/>
      </c>
      <c r="N921" s="104" t="str">
        <f>IF(CADA_PROD!C919="","",G921/E921)</f>
        <v/>
      </c>
    </row>
    <row r="922" spans="2:14" ht="30" customHeight="1">
      <c r="B922" s="21">
        <f t="shared" si="29"/>
        <v>915</v>
      </c>
      <c r="C922" s="99" t="str">
        <f>IF(CADA_PROD!C920="","",CADA_PROD!C920)</f>
        <v/>
      </c>
      <c r="D922" s="100" t="str">
        <f>IF(CADA_PROD!D920="","",CADA_PROD!D920)</f>
        <v/>
      </c>
      <c r="E922" s="101" t="str">
        <f>IF(CADA_PROD!E920="","",CADA_PROD!E920)</f>
        <v/>
      </c>
      <c r="F922" s="101" t="str">
        <f>IF(CADA_PROD!D920="","",SUMIFS(MOVI_ENTR!I:I,MOVI_ENTR!D:D,D922,MOVI_ENTR!O:O,$E$5))</f>
        <v/>
      </c>
      <c r="G922" s="101" t="str">
        <f>IF(CADA_PROD!C920="","",SUMIFS(MOVI_SAID!H:H,MOVI_SAID!D:D,D922,MOVI_SAID!L:L,$E$5))</f>
        <v/>
      </c>
      <c r="H922" s="101" t="str">
        <f t="shared" si="28"/>
        <v/>
      </c>
      <c r="I922" s="100" t="str">
        <f>IF(CADA_PROD!C920="","",IFERROR(IF(H922&lt;=0,"Sem estoque",IF(H922/E922&lt;0.25,"Quase sem estoque",IF(H922/E922&lt;1.2,"Estoque baixo",IF(H922/E922&lt;2,"Estoque moderado","Estoque confortável")))),""))</f>
        <v/>
      </c>
      <c r="J922" s="102" t="str">
        <f>IF(CADA_PROD!C920="","",SUMIFS(MOVI_ENTR!M:M,MOVI_ENTR!D:D,D922,MOVI_ENTR!O:O,$E$5))</f>
        <v/>
      </c>
      <c r="K922" s="103" t="str">
        <f>IF(CADA_PROD!C920="","",IFERROR($J922/SUM($J$8:$J$1008),""))</f>
        <v/>
      </c>
      <c r="L922" s="103" t="str">
        <f>IF(CADA_PROD!C920="","",IFERROR(H922/SUM($H$8:$H$1008),""))</f>
        <v/>
      </c>
      <c r="M922" s="102" t="str">
        <f>IF(CADA_PROD!$C920="","",IFERROR(SUMIFS(MOVI_ENTR!M:M,MOVI_ENTR!D:D,D922,MOVI_ENTR!O:O,$E$5)/SUMIFS(MOVI_ENTR!I:I,MOVI_ENTR!D:D,D922,MOVI_ENTR!O:O,$E$5),0))</f>
        <v/>
      </c>
      <c r="N922" s="104" t="str">
        <f>IF(CADA_PROD!C920="","",G922/E922)</f>
        <v/>
      </c>
    </row>
    <row r="923" spans="2:14" ht="30" customHeight="1">
      <c r="B923" s="21">
        <f t="shared" si="29"/>
        <v>916</v>
      </c>
      <c r="C923" s="99" t="str">
        <f>IF(CADA_PROD!C921="","",CADA_PROD!C921)</f>
        <v/>
      </c>
      <c r="D923" s="100" t="str">
        <f>IF(CADA_PROD!D921="","",CADA_PROD!D921)</f>
        <v/>
      </c>
      <c r="E923" s="101" t="str">
        <f>IF(CADA_PROD!E921="","",CADA_PROD!E921)</f>
        <v/>
      </c>
      <c r="F923" s="101" t="str">
        <f>IF(CADA_PROD!D921="","",SUMIFS(MOVI_ENTR!I:I,MOVI_ENTR!D:D,D923,MOVI_ENTR!O:O,$E$5))</f>
        <v/>
      </c>
      <c r="G923" s="101" t="str">
        <f>IF(CADA_PROD!C921="","",SUMIFS(MOVI_SAID!H:H,MOVI_SAID!D:D,D923,MOVI_SAID!L:L,$E$5))</f>
        <v/>
      </c>
      <c r="H923" s="101" t="str">
        <f t="shared" si="28"/>
        <v/>
      </c>
      <c r="I923" s="100" t="str">
        <f>IF(CADA_PROD!C921="","",IFERROR(IF(H923&lt;=0,"Sem estoque",IF(H923/E923&lt;0.25,"Quase sem estoque",IF(H923/E923&lt;1.2,"Estoque baixo",IF(H923/E923&lt;2,"Estoque moderado","Estoque confortável")))),""))</f>
        <v/>
      </c>
      <c r="J923" s="102" t="str">
        <f>IF(CADA_PROD!C921="","",SUMIFS(MOVI_ENTR!M:M,MOVI_ENTR!D:D,D923,MOVI_ENTR!O:O,$E$5))</f>
        <v/>
      </c>
      <c r="K923" s="103" t="str">
        <f>IF(CADA_PROD!C921="","",IFERROR($J923/SUM($J$8:$J$1008),""))</f>
        <v/>
      </c>
      <c r="L923" s="103" t="str">
        <f>IF(CADA_PROD!C921="","",IFERROR(H923/SUM($H$8:$H$1008),""))</f>
        <v/>
      </c>
      <c r="M923" s="102" t="str">
        <f>IF(CADA_PROD!$C921="","",IFERROR(SUMIFS(MOVI_ENTR!M:M,MOVI_ENTR!D:D,D923,MOVI_ENTR!O:O,$E$5)/SUMIFS(MOVI_ENTR!I:I,MOVI_ENTR!D:D,D923,MOVI_ENTR!O:O,$E$5),0))</f>
        <v/>
      </c>
      <c r="N923" s="104" t="str">
        <f>IF(CADA_PROD!C921="","",G923/E923)</f>
        <v/>
      </c>
    </row>
    <row r="924" spans="2:14" ht="30" customHeight="1">
      <c r="B924" s="21">
        <f t="shared" si="29"/>
        <v>917</v>
      </c>
      <c r="C924" s="99" t="str">
        <f>IF(CADA_PROD!C922="","",CADA_PROD!C922)</f>
        <v/>
      </c>
      <c r="D924" s="100" t="str">
        <f>IF(CADA_PROD!D922="","",CADA_PROD!D922)</f>
        <v/>
      </c>
      <c r="E924" s="101" t="str">
        <f>IF(CADA_PROD!E922="","",CADA_PROD!E922)</f>
        <v/>
      </c>
      <c r="F924" s="101" t="str">
        <f>IF(CADA_PROD!D922="","",SUMIFS(MOVI_ENTR!I:I,MOVI_ENTR!D:D,D924,MOVI_ENTR!O:O,$E$5))</f>
        <v/>
      </c>
      <c r="G924" s="101" t="str">
        <f>IF(CADA_PROD!C922="","",SUMIFS(MOVI_SAID!H:H,MOVI_SAID!D:D,D924,MOVI_SAID!L:L,$E$5))</f>
        <v/>
      </c>
      <c r="H924" s="101" t="str">
        <f t="shared" si="28"/>
        <v/>
      </c>
      <c r="I924" s="100" t="str">
        <f>IF(CADA_PROD!C922="","",IFERROR(IF(H924&lt;=0,"Sem estoque",IF(H924/E924&lt;0.25,"Quase sem estoque",IF(H924/E924&lt;1.2,"Estoque baixo",IF(H924/E924&lt;2,"Estoque moderado","Estoque confortável")))),""))</f>
        <v/>
      </c>
      <c r="J924" s="102" t="str">
        <f>IF(CADA_PROD!C922="","",SUMIFS(MOVI_ENTR!M:M,MOVI_ENTR!D:D,D924,MOVI_ENTR!O:O,$E$5))</f>
        <v/>
      </c>
      <c r="K924" s="103" t="str">
        <f>IF(CADA_PROD!C922="","",IFERROR($J924/SUM($J$8:$J$1008),""))</f>
        <v/>
      </c>
      <c r="L924" s="103" t="str">
        <f>IF(CADA_PROD!C922="","",IFERROR(H924/SUM($H$8:$H$1008),""))</f>
        <v/>
      </c>
      <c r="M924" s="102" t="str">
        <f>IF(CADA_PROD!$C922="","",IFERROR(SUMIFS(MOVI_ENTR!M:M,MOVI_ENTR!D:D,D924,MOVI_ENTR!O:O,$E$5)/SUMIFS(MOVI_ENTR!I:I,MOVI_ENTR!D:D,D924,MOVI_ENTR!O:O,$E$5),0))</f>
        <v/>
      </c>
      <c r="N924" s="104" t="str">
        <f>IF(CADA_PROD!C922="","",G924/E924)</f>
        <v/>
      </c>
    </row>
    <row r="925" spans="2:14" ht="30" customHeight="1">
      <c r="B925" s="21">
        <f t="shared" si="29"/>
        <v>918</v>
      </c>
      <c r="C925" s="99" t="str">
        <f>IF(CADA_PROD!C923="","",CADA_PROD!C923)</f>
        <v/>
      </c>
      <c r="D925" s="100" t="str">
        <f>IF(CADA_PROD!D923="","",CADA_PROD!D923)</f>
        <v/>
      </c>
      <c r="E925" s="101" t="str">
        <f>IF(CADA_PROD!E923="","",CADA_PROD!E923)</f>
        <v/>
      </c>
      <c r="F925" s="101" t="str">
        <f>IF(CADA_PROD!D923="","",SUMIFS(MOVI_ENTR!I:I,MOVI_ENTR!D:D,D925,MOVI_ENTR!O:O,$E$5))</f>
        <v/>
      </c>
      <c r="G925" s="101" t="str">
        <f>IF(CADA_PROD!C923="","",SUMIFS(MOVI_SAID!H:H,MOVI_SAID!D:D,D925,MOVI_SAID!L:L,$E$5))</f>
        <v/>
      </c>
      <c r="H925" s="101" t="str">
        <f t="shared" si="28"/>
        <v/>
      </c>
      <c r="I925" s="100" t="str">
        <f>IF(CADA_PROD!C923="","",IFERROR(IF(H925&lt;=0,"Sem estoque",IF(H925/E925&lt;0.25,"Quase sem estoque",IF(H925/E925&lt;1.2,"Estoque baixo",IF(H925/E925&lt;2,"Estoque moderado","Estoque confortável")))),""))</f>
        <v/>
      </c>
      <c r="J925" s="102" t="str">
        <f>IF(CADA_PROD!C923="","",SUMIFS(MOVI_ENTR!M:M,MOVI_ENTR!D:D,D925,MOVI_ENTR!O:O,$E$5))</f>
        <v/>
      </c>
      <c r="K925" s="103" t="str">
        <f>IF(CADA_PROD!C923="","",IFERROR($J925/SUM($J$8:$J$1008),""))</f>
        <v/>
      </c>
      <c r="L925" s="103" t="str">
        <f>IF(CADA_PROD!C923="","",IFERROR(H925/SUM($H$8:$H$1008),""))</f>
        <v/>
      </c>
      <c r="M925" s="102" t="str">
        <f>IF(CADA_PROD!$C923="","",IFERROR(SUMIFS(MOVI_ENTR!M:M,MOVI_ENTR!D:D,D925,MOVI_ENTR!O:O,$E$5)/SUMIFS(MOVI_ENTR!I:I,MOVI_ENTR!D:D,D925,MOVI_ENTR!O:O,$E$5),0))</f>
        <v/>
      </c>
      <c r="N925" s="104" t="str">
        <f>IF(CADA_PROD!C923="","",G925/E925)</f>
        <v/>
      </c>
    </row>
    <row r="926" spans="2:14" ht="30" customHeight="1">
      <c r="B926" s="21">
        <f t="shared" si="29"/>
        <v>919</v>
      </c>
      <c r="C926" s="99" t="str">
        <f>IF(CADA_PROD!C924="","",CADA_PROD!C924)</f>
        <v/>
      </c>
      <c r="D926" s="100" t="str">
        <f>IF(CADA_PROD!D924="","",CADA_PROD!D924)</f>
        <v/>
      </c>
      <c r="E926" s="101" t="str">
        <f>IF(CADA_PROD!E924="","",CADA_PROD!E924)</f>
        <v/>
      </c>
      <c r="F926" s="101" t="str">
        <f>IF(CADA_PROD!D924="","",SUMIFS(MOVI_ENTR!I:I,MOVI_ENTR!D:D,D926,MOVI_ENTR!O:O,$E$5))</f>
        <v/>
      </c>
      <c r="G926" s="101" t="str">
        <f>IF(CADA_PROD!C924="","",SUMIFS(MOVI_SAID!H:H,MOVI_SAID!D:D,D926,MOVI_SAID!L:L,$E$5))</f>
        <v/>
      </c>
      <c r="H926" s="101" t="str">
        <f t="shared" si="28"/>
        <v/>
      </c>
      <c r="I926" s="100" t="str">
        <f>IF(CADA_PROD!C924="","",IFERROR(IF(H926&lt;=0,"Sem estoque",IF(H926/E926&lt;0.25,"Quase sem estoque",IF(H926/E926&lt;1.2,"Estoque baixo",IF(H926/E926&lt;2,"Estoque moderado","Estoque confortável")))),""))</f>
        <v/>
      </c>
      <c r="J926" s="102" t="str">
        <f>IF(CADA_PROD!C924="","",SUMIFS(MOVI_ENTR!M:M,MOVI_ENTR!D:D,D926,MOVI_ENTR!O:O,$E$5))</f>
        <v/>
      </c>
      <c r="K926" s="103" t="str">
        <f>IF(CADA_PROD!C924="","",IFERROR($J926/SUM($J$8:$J$1008),""))</f>
        <v/>
      </c>
      <c r="L926" s="103" t="str">
        <f>IF(CADA_PROD!C924="","",IFERROR(H926/SUM($H$8:$H$1008),""))</f>
        <v/>
      </c>
      <c r="M926" s="102" t="str">
        <f>IF(CADA_PROD!$C924="","",IFERROR(SUMIFS(MOVI_ENTR!M:M,MOVI_ENTR!D:D,D926,MOVI_ENTR!O:O,$E$5)/SUMIFS(MOVI_ENTR!I:I,MOVI_ENTR!D:D,D926,MOVI_ENTR!O:O,$E$5),0))</f>
        <v/>
      </c>
      <c r="N926" s="104" t="str">
        <f>IF(CADA_PROD!C924="","",G926/E926)</f>
        <v/>
      </c>
    </row>
    <row r="927" spans="2:14" ht="30" customHeight="1">
      <c r="B927" s="21">
        <f t="shared" si="29"/>
        <v>920</v>
      </c>
      <c r="C927" s="99" t="str">
        <f>IF(CADA_PROD!C925="","",CADA_PROD!C925)</f>
        <v/>
      </c>
      <c r="D927" s="100" t="str">
        <f>IF(CADA_PROD!D925="","",CADA_PROD!D925)</f>
        <v/>
      </c>
      <c r="E927" s="101" t="str">
        <f>IF(CADA_PROD!E925="","",CADA_PROD!E925)</f>
        <v/>
      </c>
      <c r="F927" s="101" t="str">
        <f>IF(CADA_PROD!D925="","",SUMIFS(MOVI_ENTR!I:I,MOVI_ENTR!D:D,D927,MOVI_ENTR!O:O,$E$5))</f>
        <v/>
      </c>
      <c r="G927" s="101" t="str">
        <f>IF(CADA_PROD!C925="","",SUMIFS(MOVI_SAID!H:H,MOVI_SAID!D:D,D927,MOVI_SAID!L:L,$E$5))</f>
        <v/>
      </c>
      <c r="H927" s="101" t="str">
        <f t="shared" si="28"/>
        <v/>
      </c>
      <c r="I927" s="100" t="str">
        <f>IF(CADA_PROD!C925="","",IFERROR(IF(H927&lt;=0,"Sem estoque",IF(H927/E927&lt;0.25,"Quase sem estoque",IF(H927/E927&lt;1.2,"Estoque baixo",IF(H927/E927&lt;2,"Estoque moderado","Estoque confortável")))),""))</f>
        <v/>
      </c>
      <c r="J927" s="102" t="str">
        <f>IF(CADA_PROD!C925="","",SUMIFS(MOVI_ENTR!M:M,MOVI_ENTR!D:D,D927,MOVI_ENTR!O:O,$E$5))</f>
        <v/>
      </c>
      <c r="K927" s="103" t="str">
        <f>IF(CADA_PROD!C925="","",IFERROR($J927/SUM($J$8:$J$1008),""))</f>
        <v/>
      </c>
      <c r="L927" s="103" t="str">
        <f>IF(CADA_PROD!C925="","",IFERROR(H927/SUM($H$8:$H$1008),""))</f>
        <v/>
      </c>
      <c r="M927" s="102" t="str">
        <f>IF(CADA_PROD!$C925="","",IFERROR(SUMIFS(MOVI_ENTR!M:M,MOVI_ENTR!D:D,D927,MOVI_ENTR!O:O,$E$5)/SUMIFS(MOVI_ENTR!I:I,MOVI_ENTR!D:D,D927,MOVI_ENTR!O:O,$E$5),0))</f>
        <v/>
      </c>
      <c r="N927" s="104" t="str">
        <f>IF(CADA_PROD!C925="","",G927/E927)</f>
        <v/>
      </c>
    </row>
    <row r="928" spans="2:14" ht="30" customHeight="1">
      <c r="B928" s="21">
        <f t="shared" si="29"/>
        <v>921</v>
      </c>
      <c r="C928" s="99" t="str">
        <f>IF(CADA_PROD!C926="","",CADA_PROD!C926)</f>
        <v/>
      </c>
      <c r="D928" s="100" t="str">
        <f>IF(CADA_PROD!D926="","",CADA_PROD!D926)</f>
        <v/>
      </c>
      <c r="E928" s="101" t="str">
        <f>IF(CADA_PROD!E926="","",CADA_PROD!E926)</f>
        <v/>
      </c>
      <c r="F928" s="101" t="str">
        <f>IF(CADA_PROD!D926="","",SUMIFS(MOVI_ENTR!I:I,MOVI_ENTR!D:D,D928,MOVI_ENTR!O:O,$E$5))</f>
        <v/>
      </c>
      <c r="G928" s="101" t="str">
        <f>IF(CADA_PROD!C926="","",SUMIFS(MOVI_SAID!H:H,MOVI_SAID!D:D,D928,MOVI_SAID!L:L,$E$5))</f>
        <v/>
      </c>
      <c r="H928" s="101" t="str">
        <f t="shared" si="28"/>
        <v/>
      </c>
      <c r="I928" s="100" t="str">
        <f>IF(CADA_PROD!C926="","",IFERROR(IF(H928&lt;=0,"Sem estoque",IF(H928/E928&lt;0.25,"Quase sem estoque",IF(H928/E928&lt;1.2,"Estoque baixo",IF(H928/E928&lt;2,"Estoque moderado","Estoque confortável")))),""))</f>
        <v/>
      </c>
      <c r="J928" s="102" t="str">
        <f>IF(CADA_PROD!C926="","",SUMIFS(MOVI_ENTR!M:M,MOVI_ENTR!D:D,D928,MOVI_ENTR!O:O,$E$5))</f>
        <v/>
      </c>
      <c r="K928" s="103" t="str">
        <f>IF(CADA_PROD!C926="","",IFERROR($J928/SUM($J$8:$J$1008),""))</f>
        <v/>
      </c>
      <c r="L928" s="103" t="str">
        <f>IF(CADA_PROD!C926="","",IFERROR(H928/SUM($H$8:$H$1008),""))</f>
        <v/>
      </c>
      <c r="M928" s="102" t="str">
        <f>IF(CADA_PROD!$C926="","",IFERROR(SUMIFS(MOVI_ENTR!M:M,MOVI_ENTR!D:D,D928,MOVI_ENTR!O:O,$E$5)/SUMIFS(MOVI_ENTR!I:I,MOVI_ENTR!D:D,D928,MOVI_ENTR!O:O,$E$5),0))</f>
        <v/>
      </c>
      <c r="N928" s="104" t="str">
        <f>IF(CADA_PROD!C926="","",G928/E928)</f>
        <v/>
      </c>
    </row>
    <row r="929" spans="2:14" ht="30" customHeight="1">
      <c r="B929" s="21">
        <f t="shared" si="29"/>
        <v>922</v>
      </c>
      <c r="C929" s="99" t="str">
        <f>IF(CADA_PROD!C927="","",CADA_PROD!C927)</f>
        <v/>
      </c>
      <c r="D929" s="100" t="str">
        <f>IF(CADA_PROD!D927="","",CADA_PROD!D927)</f>
        <v/>
      </c>
      <c r="E929" s="101" t="str">
        <f>IF(CADA_PROD!E927="","",CADA_PROD!E927)</f>
        <v/>
      </c>
      <c r="F929" s="101" t="str">
        <f>IF(CADA_PROD!D927="","",SUMIFS(MOVI_ENTR!I:I,MOVI_ENTR!D:D,D929,MOVI_ENTR!O:O,$E$5))</f>
        <v/>
      </c>
      <c r="G929" s="101" t="str">
        <f>IF(CADA_PROD!C927="","",SUMIFS(MOVI_SAID!H:H,MOVI_SAID!D:D,D929,MOVI_SAID!L:L,$E$5))</f>
        <v/>
      </c>
      <c r="H929" s="101" t="str">
        <f t="shared" si="28"/>
        <v/>
      </c>
      <c r="I929" s="100" t="str">
        <f>IF(CADA_PROD!C927="","",IFERROR(IF(H929&lt;=0,"Sem estoque",IF(H929/E929&lt;0.25,"Quase sem estoque",IF(H929/E929&lt;1.2,"Estoque baixo",IF(H929/E929&lt;2,"Estoque moderado","Estoque confortável")))),""))</f>
        <v/>
      </c>
      <c r="J929" s="102" t="str">
        <f>IF(CADA_PROD!C927="","",SUMIFS(MOVI_ENTR!M:M,MOVI_ENTR!D:D,D929,MOVI_ENTR!O:O,$E$5))</f>
        <v/>
      </c>
      <c r="K929" s="103" t="str">
        <f>IF(CADA_PROD!C927="","",IFERROR($J929/SUM($J$8:$J$1008),""))</f>
        <v/>
      </c>
      <c r="L929" s="103" t="str">
        <f>IF(CADA_PROD!C927="","",IFERROR(H929/SUM($H$8:$H$1008),""))</f>
        <v/>
      </c>
      <c r="M929" s="102" t="str">
        <f>IF(CADA_PROD!$C927="","",IFERROR(SUMIFS(MOVI_ENTR!M:M,MOVI_ENTR!D:D,D929,MOVI_ENTR!O:O,$E$5)/SUMIFS(MOVI_ENTR!I:I,MOVI_ENTR!D:D,D929,MOVI_ENTR!O:O,$E$5),0))</f>
        <v/>
      </c>
      <c r="N929" s="104" t="str">
        <f>IF(CADA_PROD!C927="","",G929/E929)</f>
        <v/>
      </c>
    </row>
    <row r="930" spans="2:14" ht="30" customHeight="1">
      <c r="B930" s="21">
        <f t="shared" si="29"/>
        <v>923</v>
      </c>
      <c r="C930" s="99" t="str">
        <f>IF(CADA_PROD!C928="","",CADA_PROD!C928)</f>
        <v/>
      </c>
      <c r="D930" s="100" t="str">
        <f>IF(CADA_PROD!D928="","",CADA_PROD!D928)</f>
        <v/>
      </c>
      <c r="E930" s="101" t="str">
        <f>IF(CADA_PROD!E928="","",CADA_PROD!E928)</f>
        <v/>
      </c>
      <c r="F930" s="101" t="str">
        <f>IF(CADA_PROD!D928="","",SUMIFS(MOVI_ENTR!I:I,MOVI_ENTR!D:D,D930,MOVI_ENTR!O:O,$E$5))</f>
        <v/>
      </c>
      <c r="G930" s="101" t="str">
        <f>IF(CADA_PROD!C928="","",SUMIFS(MOVI_SAID!H:H,MOVI_SAID!D:D,D930,MOVI_SAID!L:L,$E$5))</f>
        <v/>
      </c>
      <c r="H930" s="101" t="str">
        <f t="shared" si="28"/>
        <v/>
      </c>
      <c r="I930" s="100" t="str">
        <f>IF(CADA_PROD!C928="","",IFERROR(IF(H930&lt;=0,"Sem estoque",IF(H930/E930&lt;0.25,"Quase sem estoque",IF(H930/E930&lt;1.2,"Estoque baixo",IF(H930/E930&lt;2,"Estoque moderado","Estoque confortável")))),""))</f>
        <v/>
      </c>
      <c r="J930" s="102" t="str">
        <f>IF(CADA_PROD!C928="","",SUMIFS(MOVI_ENTR!M:M,MOVI_ENTR!D:D,D930,MOVI_ENTR!O:O,$E$5))</f>
        <v/>
      </c>
      <c r="K930" s="103" t="str">
        <f>IF(CADA_PROD!C928="","",IFERROR($J930/SUM($J$8:$J$1008),""))</f>
        <v/>
      </c>
      <c r="L930" s="103" t="str">
        <f>IF(CADA_PROD!C928="","",IFERROR(H930/SUM($H$8:$H$1008),""))</f>
        <v/>
      </c>
      <c r="M930" s="102" t="str">
        <f>IF(CADA_PROD!$C928="","",IFERROR(SUMIFS(MOVI_ENTR!M:M,MOVI_ENTR!D:D,D930,MOVI_ENTR!O:O,$E$5)/SUMIFS(MOVI_ENTR!I:I,MOVI_ENTR!D:D,D930,MOVI_ENTR!O:O,$E$5),0))</f>
        <v/>
      </c>
      <c r="N930" s="104" t="str">
        <f>IF(CADA_PROD!C928="","",G930/E930)</f>
        <v/>
      </c>
    </row>
    <row r="931" spans="2:14" ht="30" customHeight="1">
      <c r="B931" s="21">
        <f t="shared" si="29"/>
        <v>924</v>
      </c>
      <c r="C931" s="99" t="str">
        <f>IF(CADA_PROD!C929="","",CADA_PROD!C929)</f>
        <v/>
      </c>
      <c r="D931" s="100" t="str">
        <f>IF(CADA_PROD!D929="","",CADA_PROD!D929)</f>
        <v/>
      </c>
      <c r="E931" s="101" t="str">
        <f>IF(CADA_PROD!E929="","",CADA_PROD!E929)</f>
        <v/>
      </c>
      <c r="F931" s="101" t="str">
        <f>IF(CADA_PROD!D929="","",SUMIFS(MOVI_ENTR!I:I,MOVI_ENTR!D:D,D931,MOVI_ENTR!O:O,$E$5))</f>
        <v/>
      </c>
      <c r="G931" s="101" t="str">
        <f>IF(CADA_PROD!C929="","",SUMIFS(MOVI_SAID!H:H,MOVI_SAID!D:D,D931,MOVI_SAID!L:L,$E$5))</f>
        <v/>
      </c>
      <c r="H931" s="101" t="str">
        <f t="shared" si="28"/>
        <v/>
      </c>
      <c r="I931" s="100" t="str">
        <f>IF(CADA_PROD!C929="","",IFERROR(IF(H931&lt;=0,"Sem estoque",IF(H931/E931&lt;0.25,"Quase sem estoque",IF(H931/E931&lt;1.2,"Estoque baixo",IF(H931/E931&lt;2,"Estoque moderado","Estoque confortável")))),""))</f>
        <v/>
      </c>
      <c r="J931" s="102" t="str">
        <f>IF(CADA_PROD!C929="","",SUMIFS(MOVI_ENTR!M:M,MOVI_ENTR!D:D,D931,MOVI_ENTR!O:O,$E$5))</f>
        <v/>
      </c>
      <c r="K931" s="103" t="str">
        <f>IF(CADA_PROD!C929="","",IFERROR($J931/SUM($J$8:$J$1008),""))</f>
        <v/>
      </c>
      <c r="L931" s="103" t="str">
        <f>IF(CADA_PROD!C929="","",IFERROR(H931/SUM($H$8:$H$1008),""))</f>
        <v/>
      </c>
      <c r="M931" s="102" t="str">
        <f>IF(CADA_PROD!$C929="","",IFERROR(SUMIFS(MOVI_ENTR!M:M,MOVI_ENTR!D:D,D931,MOVI_ENTR!O:O,$E$5)/SUMIFS(MOVI_ENTR!I:I,MOVI_ENTR!D:D,D931,MOVI_ENTR!O:O,$E$5),0))</f>
        <v/>
      </c>
      <c r="N931" s="104" t="str">
        <f>IF(CADA_PROD!C929="","",G931/E931)</f>
        <v/>
      </c>
    </row>
    <row r="932" spans="2:14" ht="30" customHeight="1">
      <c r="B932" s="21">
        <f t="shared" si="29"/>
        <v>925</v>
      </c>
      <c r="C932" s="99" t="str">
        <f>IF(CADA_PROD!C930="","",CADA_PROD!C930)</f>
        <v/>
      </c>
      <c r="D932" s="100" t="str">
        <f>IF(CADA_PROD!D930="","",CADA_PROD!D930)</f>
        <v/>
      </c>
      <c r="E932" s="101" t="str">
        <f>IF(CADA_PROD!E930="","",CADA_PROD!E930)</f>
        <v/>
      </c>
      <c r="F932" s="101" t="str">
        <f>IF(CADA_PROD!D930="","",SUMIFS(MOVI_ENTR!I:I,MOVI_ENTR!D:D,D932,MOVI_ENTR!O:O,$E$5))</f>
        <v/>
      </c>
      <c r="G932" s="101" t="str">
        <f>IF(CADA_PROD!C930="","",SUMIFS(MOVI_SAID!H:H,MOVI_SAID!D:D,D932,MOVI_SAID!L:L,$E$5))</f>
        <v/>
      </c>
      <c r="H932" s="101" t="str">
        <f t="shared" si="28"/>
        <v/>
      </c>
      <c r="I932" s="100" t="str">
        <f>IF(CADA_PROD!C930="","",IFERROR(IF(H932&lt;=0,"Sem estoque",IF(H932/E932&lt;0.25,"Quase sem estoque",IF(H932/E932&lt;1.2,"Estoque baixo",IF(H932/E932&lt;2,"Estoque moderado","Estoque confortável")))),""))</f>
        <v/>
      </c>
      <c r="J932" s="102" t="str">
        <f>IF(CADA_PROD!C930="","",SUMIFS(MOVI_ENTR!M:M,MOVI_ENTR!D:D,D932,MOVI_ENTR!O:O,$E$5))</f>
        <v/>
      </c>
      <c r="K932" s="103" t="str">
        <f>IF(CADA_PROD!C930="","",IFERROR($J932/SUM($J$8:$J$1008),""))</f>
        <v/>
      </c>
      <c r="L932" s="103" t="str">
        <f>IF(CADA_PROD!C930="","",IFERROR(H932/SUM($H$8:$H$1008),""))</f>
        <v/>
      </c>
      <c r="M932" s="102" t="str">
        <f>IF(CADA_PROD!$C930="","",IFERROR(SUMIFS(MOVI_ENTR!M:M,MOVI_ENTR!D:D,D932,MOVI_ENTR!O:O,$E$5)/SUMIFS(MOVI_ENTR!I:I,MOVI_ENTR!D:D,D932,MOVI_ENTR!O:O,$E$5),0))</f>
        <v/>
      </c>
      <c r="N932" s="104" t="str">
        <f>IF(CADA_PROD!C930="","",G932/E932)</f>
        <v/>
      </c>
    </row>
    <row r="933" spans="2:14" ht="30" customHeight="1">
      <c r="B933" s="21">
        <f t="shared" si="29"/>
        <v>926</v>
      </c>
      <c r="C933" s="99" t="str">
        <f>IF(CADA_PROD!C931="","",CADA_PROD!C931)</f>
        <v/>
      </c>
      <c r="D933" s="100" t="str">
        <f>IF(CADA_PROD!D931="","",CADA_PROD!D931)</f>
        <v/>
      </c>
      <c r="E933" s="101" t="str">
        <f>IF(CADA_PROD!E931="","",CADA_PROD!E931)</f>
        <v/>
      </c>
      <c r="F933" s="101" t="str">
        <f>IF(CADA_PROD!D931="","",SUMIFS(MOVI_ENTR!I:I,MOVI_ENTR!D:D,D933,MOVI_ENTR!O:O,$E$5))</f>
        <v/>
      </c>
      <c r="G933" s="101" t="str">
        <f>IF(CADA_PROD!C931="","",SUMIFS(MOVI_SAID!H:H,MOVI_SAID!D:D,D933,MOVI_SAID!L:L,$E$5))</f>
        <v/>
      </c>
      <c r="H933" s="101" t="str">
        <f t="shared" si="28"/>
        <v/>
      </c>
      <c r="I933" s="100" t="str">
        <f>IF(CADA_PROD!C931="","",IFERROR(IF(H933&lt;=0,"Sem estoque",IF(H933/E933&lt;0.25,"Quase sem estoque",IF(H933/E933&lt;1.2,"Estoque baixo",IF(H933/E933&lt;2,"Estoque moderado","Estoque confortável")))),""))</f>
        <v/>
      </c>
      <c r="J933" s="102" t="str">
        <f>IF(CADA_PROD!C931="","",SUMIFS(MOVI_ENTR!M:M,MOVI_ENTR!D:D,D933,MOVI_ENTR!O:O,$E$5))</f>
        <v/>
      </c>
      <c r="K933" s="103" t="str">
        <f>IF(CADA_PROD!C931="","",IFERROR($J933/SUM($J$8:$J$1008),""))</f>
        <v/>
      </c>
      <c r="L933" s="103" t="str">
        <f>IF(CADA_PROD!C931="","",IFERROR(H933/SUM($H$8:$H$1008),""))</f>
        <v/>
      </c>
      <c r="M933" s="102" t="str">
        <f>IF(CADA_PROD!$C931="","",IFERROR(SUMIFS(MOVI_ENTR!M:M,MOVI_ENTR!D:D,D933,MOVI_ENTR!O:O,$E$5)/SUMIFS(MOVI_ENTR!I:I,MOVI_ENTR!D:D,D933,MOVI_ENTR!O:O,$E$5),0))</f>
        <v/>
      </c>
      <c r="N933" s="104" t="str">
        <f>IF(CADA_PROD!C931="","",G933/E933)</f>
        <v/>
      </c>
    </row>
    <row r="934" spans="2:14" ht="30" customHeight="1">
      <c r="B934" s="21">
        <f t="shared" si="29"/>
        <v>927</v>
      </c>
      <c r="C934" s="99" t="str">
        <f>IF(CADA_PROD!C932="","",CADA_PROD!C932)</f>
        <v/>
      </c>
      <c r="D934" s="100" t="str">
        <f>IF(CADA_PROD!D932="","",CADA_PROD!D932)</f>
        <v/>
      </c>
      <c r="E934" s="101" t="str">
        <f>IF(CADA_PROD!E932="","",CADA_PROD!E932)</f>
        <v/>
      </c>
      <c r="F934" s="101" t="str">
        <f>IF(CADA_PROD!D932="","",SUMIFS(MOVI_ENTR!I:I,MOVI_ENTR!D:D,D934,MOVI_ENTR!O:O,$E$5))</f>
        <v/>
      </c>
      <c r="G934" s="101" t="str">
        <f>IF(CADA_PROD!C932="","",SUMIFS(MOVI_SAID!H:H,MOVI_SAID!D:D,D934,MOVI_SAID!L:L,$E$5))</f>
        <v/>
      </c>
      <c r="H934" s="101" t="str">
        <f t="shared" si="28"/>
        <v/>
      </c>
      <c r="I934" s="100" t="str">
        <f>IF(CADA_PROD!C932="","",IFERROR(IF(H934&lt;=0,"Sem estoque",IF(H934/E934&lt;0.25,"Quase sem estoque",IF(H934/E934&lt;1.2,"Estoque baixo",IF(H934/E934&lt;2,"Estoque moderado","Estoque confortável")))),""))</f>
        <v/>
      </c>
      <c r="J934" s="102" t="str">
        <f>IF(CADA_PROD!C932="","",SUMIFS(MOVI_ENTR!M:M,MOVI_ENTR!D:D,D934,MOVI_ENTR!O:O,$E$5))</f>
        <v/>
      </c>
      <c r="K934" s="103" t="str">
        <f>IF(CADA_PROD!C932="","",IFERROR($J934/SUM($J$8:$J$1008),""))</f>
        <v/>
      </c>
      <c r="L934" s="103" t="str">
        <f>IF(CADA_PROD!C932="","",IFERROR(H934/SUM($H$8:$H$1008),""))</f>
        <v/>
      </c>
      <c r="M934" s="102" t="str">
        <f>IF(CADA_PROD!$C932="","",IFERROR(SUMIFS(MOVI_ENTR!M:M,MOVI_ENTR!D:D,D934,MOVI_ENTR!O:O,$E$5)/SUMIFS(MOVI_ENTR!I:I,MOVI_ENTR!D:D,D934,MOVI_ENTR!O:O,$E$5),0))</f>
        <v/>
      </c>
      <c r="N934" s="104" t="str">
        <f>IF(CADA_PROD!C932="","",G934/E934)</f>
        <v/>
      </c>
    </row>
    <row r="935" spans="2:14" ht="30" customHeight="1">
      <c r="B935" s="21">
        <f t="shared" si="29"/>
        <v>928</v>
      </c>
      <c r="C935" s="99" t="str">
        <f>IF(CADA_PROD!C933="","",CADA_PROD!C933)</f>
        <v/>
      </c>
      <c r="D935" s="100" t="str">
        <f>IF(CADA_PROD!D933="","",CADA_PROD!D933)</f>
        <v/>
      </c>
      <c r="E935" s="101" t="str">
        <f>IF(CADA_PROD!E933="","",CADA_PROD!E933)</f>
        <v/>
      </c>
      <c r="F935" s="101" t="str">
        <f>IF(CADA_PROD!D933="","",SUMIFS(MOVI_ENTR!I:I,MOVI_ENTR!D:D,D935,MOVI_ENTR!O:O,$E$5))</f>
        <v/>
      </c>
      <c r="G935" s="101" t="str">
        <f>IF(CADA_PROD!C933="","",SUMIFS(MOVI_SAID!H:H,MOVI_SAID!D:D,D935,MOVI_SAID!L:L,$E$5))</f>
        <v/>
      </c>
      <c r="H935" s="101" t="str">
        <f t="shared" si="28"/>
        <v/>
      </c>
      <c r="I935" s="100" t="str">
        <f>IF(CADA_PROD!C933="","",IFERROR(IF(H935&lt;=0,"Sem estoque",IF(H935/E935&lt;0.25,"Quase sem estoque",IF(H935/E935&lt;1.2,"Estoque baixo",IF(H935/E935&lt;2,"Estoque moderado","Estoque confortável")))),""))</f>
        <v/>
      </c>
      <c r="J935" s="102" t="str">
        <f>IF(CADA_PROD!C933="","",SUMIFS(MOVI_ENTR!M:M,MOVI_ENTR!D:D,D935,MOVI_ENTR!O:O,$E$5))</f>
        <v/>
      </c>
      <c r="K935" s="103" t="str">
        <f>IF(CADA_PROD!C933="","",IFERROR($J935/SUM($J$8:$J$1008),""))</f>
        <v/>
      </c>
      <c r="L935" s="103" t="str">
        <f>IF(CADA_PROD!C933="","",IFERROR(H935/SUM($H$8:$H$1008),""))</f>
        <v/>
      </c>
      <c r="M935" s="102" t="str">
        <f>IF(CADA_PROD!$C933="","",IFERROR(SUMIFS(MOVI_ENTR!M:M,MOVI_ENTR!D:D,D935,MOVI_ENTR!O:O,$E$5)/SUMIFS(MOVI_ENTR!I:I,MOVI_ENTR!D:D,D935,MOVI_ENTR!O:O,$E$5),0))</f>
        <v/>
      </c>
      <c r="N935" s="104" t="str">
        <f>IF(CADA_PROD!C933="","",G935/E935)</f>
        <v/>
      </c>
    </row>
    <row r="936" spans="2:14" ht="30" customHeight="1">
      <c r="B936" s="21">
        <f t="shared" si="29"/>
        <v>929</v>
      </c>
      <c r="C936" s="99" t="str">
        <f>IF(CADA_PROD!C934="","",CADA_PROD!C934)</f>
        <v/>
      </c>
      <c r="D936" s="100" t="str">
        <f>IF(CADA_PROD!D934="","",CADA_PROD!D934)</f>
        <v/>
      </c>
      <c r="E936" s="101" t="str">
        <f>IF(CADA_PROD!E934="","",CADA_PROD!E934)</f>
        <v/>
      </c>
      <c r="F936" s="101" t="str">
        <f>IF(CADA_PROD!D934="","",SUMIFS(MOVI_ENTR!I:I,MOVI_ENTR!D:D,D936,MOVI_ENTR!O:O,$E$5))</f>
        <v/>
      </c>
      <c r="G936" s="101" t="str">
        <f>IF(CADA_PROD!C934="","",SUMIFS(MOVI_SAID!H:H,MOVI_SAID!D:D,D936,MOVI_SAID!L:L,$E$5))</f>
        <v/>
      </c>
      <c r="H936" s="101" t="str">
        <f t="shared" si="28"/>
        <v/>
      </c>
      <c r="I936" s="100" t="str">
        <f>IF(CADA_PROD!C934="","",IFERROR(IF(H936&lt;=0,"Sem estoque",IF(H936/E936&lt;0.25,"Quase sem estoque",IF(H936/E936&lt;1.2,"Estoque baixo",IF(H936/E936&lt;2,"Estoque moderado","Estoque confortável")))),""))</f>
        <v/>
      </c>
      <c r="J936" s="102" t="str">
        <f>IF(CADA_PROD!C934="","",SUMIFS(MOVI_ENTR!M:M,MOVI_ENTR!D:D,D936,MOVI_ENTR!O:O,$E$5))</f>
        <v/>
      </c>
      <c r="K936" s="103" t="str">
        <f>IF(CADA_PROD!C934="","",IFERROR($J936/SUM($J$8:$J$1008),""))</f>
        <v/>
      </c>
      <c r="L936" s="103" t="str">
        <f>IF(CADA_PROD!C934="","",IFERROR(H936/SUM($H$8:$H$1008),""))</f>
        <v/>
      </c>
      <c r="M936" s="102" t="str">
        <f>IF(CADA_PROD!$C934="","",IFERROR(SUMIFS(MOVI_ENTR!M:M,MOVI_ENTR!D:D,D936,MOVI_ENTR!O:O,$E$5)/SUMIFS(MOVI_ENTR!I:I,MOVI_ENTR!D:D,D936,MOVI_ENTR!O:O,$E$5),0))</f>
        <v/>
      </c>
      <c r="N936" s="104" t="str">
        <f>IF(CADA_PROD!C934="","",G936/E936)</f>
        <v/>
      </c>
    </row>
    <row r="937" spans="2:14" ht="30" customHeight="1">
      <c r="B937" s="21">
        <f t="shared" si="29"/>
        <v>930</v>
      </c>
      <c r="C937" s="99" t="str">
        <f>IF(CADA_PROD!C935="","",CADA_PROD!C935)</f>
        <v/>
      </c>
      <c r="D937" s="100" t="str">
        <f>IF(CADA_PROD!D935="","",CADA_PROD!D935)</f>
        <v/>
      </c>
      <c r="E937" s="101" t="str">
        <f>IF(CADA_PROD!E935="","",CADA_PROD!E935)</f>
        <v/>
      </c>
      <c r="F937" s="101" t="str">
        <f>IF(CADA_PROD!D935="","",SUMIFS(MOVI_ENTR!I:I,MOVI_ENTR!D:D,D937,MOVI_ENTR!O:O,$E$5))</f>
        <v/>
      </c>
      <c r="G937" s="101" t="str">
        <f>IF(CADA_PROD!C935="","",SUMIFS(MOVI_SAID!H:H,MOVI_SAID!D:D,D937,MOVI_SAID!L:L,$E$5))</f>
        <v/>
      </c>
      <c r="H937" s="101" t="str">
        <f t="shared" si="28"/>
        <v/>
      </c>
      <c r="I937" s="100" t="str">
        <f>IF(CADA_PROD!C935="","",IFERROR(IF(H937&lt;=0,"Sem estoque",IF(H937/E937&lt;0.25,"Quase sem estoque",IF(H937/E937&lt;1.2,"Estoque baixo",IF(H937/E937&lt;2,"Estoque moderado","Estoque confortável")))),""))</f>
        <v/>
      </c>
      <c r="J937" s="102" t="str">
        <f>IF(CADA_PROD!C935="","",SUMIFS(MOVI_ENTR!M:M,MOVI_ENTR!D:D,D937,MOVI_ENTR!O:O,$E$5))</f>
        <v/>
      </c>
      <c r="K937" s="103" t="str">
        <f>IF(CADA_PROD!C935="","",IFERROR($J937/SUM($J$8:$J$1008),""))</f>
        <v/>
      </c>
      <c r="L937" s="103" t="str">
        <f>IF(CADA_PROD!C935="","",IFERROR(H937/SUM($H$8:$H$1008),""))</f>
        <v/>
      </c>
      <c r="M937" s="102" t="str">
        <f>IF(CADA_PROD!$C935="","",IFERROR(SUMIFS(MOVI_ENTR!M:M,MOVI_ENTR!D:D,D937,MOVI_ENTR!O:O,$E$5)/SUMIFS(MOVI_ENTR!I:I,MOVI_ENTR!D:D,D937,MOVI_ENTR!O:O,$E$5),0))</f>
        <v/>
      </c>
      <c r="N937" s="104" t="str">
        <f>IF(CADA_PROD!C935="","",G937/E937)</f>
        <v/>
      </c>
    </row>
    <row r="938" spans="2:14" ht="30" customHeight="1">
      <c r="B938" s="21">
        <f t="shared" si="29"/>
        <v>931</v>
      </c>
      <c r="C938" s="99" t="str">
        <f>IF(CADA_PROD!C936="","",CADA_PROD!C936)</f>
        <v/>
      </c>
      <c r="D938" s="100" t="str">
        <f>IF(CADA_PROD!D936="","",CADA_PROD!D936)</f>
        <v/>
      </c>
      <c r="E938" s="101" t="str">
        <f>IF(CADA_PROD!E936="","",CADA_PROD!E936)</f>
        <v/>
      </c>
      <c r="F938" s="101" t="str">
        <f>IF(CADA_PROD!D936="","",SUMIFS(MOVI_ENTR!I:I,MOVI_ENTR!D:D,D938,MOVI_ENTR!O:O,$E$5))</f>
        <v/>
      </c>
      <c r="G938" s="101" t="str">
        <f>IF(CADA_PROD!C936="","",SUMIFS(MOVI_SAID!H:H,MOVI_SAID!D:D,D938,MOVI_SAID!L:L,$E$5))</f>
        <v/>
      </c>
      <c r="H938" s="101" t="str">
        <f t="shared" si="28"/>
        <v/>
      </c>
      <c r="I938" s="100" t="str">
        <f>IF(CADA_PROD!C936="","",IFERROR(IF(H938&lt;=0,"Sem estoque",IF(H938/E938&lt;0.25,"Quase sem estoque",IF(H938/E938&lt;1.2,"Estoque baixo",IF(H938/E938&lt;2,"Estoque moderado","Estoque confortável")))),""))</f>
        <v/>
      </c>
      <c r="J938" s="102" t="str">
        <f>IF(CADA_PROD!C936="","",SUMIFS(MOVI_ENTR!M:M,MOVI_ENTR!D:D,D938,MOVI_ENTR!O:O,$E$5))</f>
        <v/>
      </c>
      <c r="K938" s="103" t="str">
        <f>IF(CADA_PROD!C936="","",IFERROR($J938/SUM($J$8:$J$1008),""))</f>
        <v/>
      </c>
      <c r="L938" s="103" t="str">
        <f>IF(CADA_PROD!C936="","",IFERROR(H938/SUM($H$8:$H$1008),""))</f>
        <v/>
      </c>
      <c r="M938" s="102" t="str">
        <f>IF(CADA_PROD!$C936="","",IFERROR(SUMIFS(MOVI_ENTR!M:M,MOVI_ENTR!D:D,D938,MOVI_ENTR!O:O,$E$5)/SUMIFS(MOVI_ENTR!I:I,MOVI_ENTR!D:D,D938,MOVI_ENTR!O:O,$E$5),0))</f>
        <v/>
      </c>
      <c r="N938" s="104" t="str">
        <f>IF(CADA_PROD!C936="","",G938/E938)</f>
        <v/>
      </c>
    </row>
    <row r="939" spans="2:14" ht="30" customHeight="1">
      <c r="B939" s="21">
        <f t="shared" si="29"/>
        <v>932</v>
      </c>
      <c r="C939" s="99" t="str">
        <f>IF(CADA_PROD!C937="","",CADA_PROD!C937)</f>
        <v/>
      </c>
      <c r="D939" s="100" t="str">
        <f>IF(CADA_PROD!D937="","",CADA_PROD!D937)</f>
        <v/>
      </c>
      <c r="E939" s="101" t="str">
        <f>IF(CADA_PROD!E937="","",CADA_PROD!E937)</f>
        <v/>
      </c>
      <c r="F939" s="101" t="str">
        <f>IF(CADA_PROD!D937="","",SUMIFS(MOVI_ENTR!I:I,MOVI_ENTR!D:D,D939,MOVI_ENTR!O:O,$E$5))</f>
        <v/>
      </c>
      <c r="G939" s="101" t="str">
        <f>IF(CADA_PROD!C937="","",SUMIFS(MOVI_SAID!H:H,MOVI_SAID!D:D,D939,MOVI_SAID!L:L,$E$5))</f>
        <v/>
      </c>
      <c r="H939" s="101" t="str">
        <f t="shared" si="28"/>
        <v/>
      </c>
      <c r="I939" s="100" t="str">
        <f>IF(CADA_PROD!C937="","",IFERROR(IF(H939&lt;=0,"Sem estoque",IF(H939/E939&lt;0.25,"Quase sem estoque",IF(H939/E939&lt;1.2,"Estoque baixo",IF(H939/E939&lt;2,"Estoque moderado","Estoque confortável")))),""))</f>
        <v/>
      </c>
      <c r="J939" s="102" t="str">
        <f>IF(CADA_PROD!C937="","",SUMIFS(MOVI_ENTR!M:M,MOVI_ENTR!D:D,D939,MOVI_ENTR!O:O,$E$5))</f>
        <v/>
      </c>
      <c r="K939" s="103" t="str">
        <f>IF(CADA_PROD!C937="","",IFERROR($J939/SUM($J$8:$J$1008),""))</f>
        <v/>
      </c>
      <c r="L939" s="103" t="str">
        <f>IF(CADA_PROD!C937="","",IFERROR(H939/SUM($H$8:$H$1008),""))</f>
        <v/>
      </c>
      <c r="M939" s="102" t="str">
        <f>IF(CADA_PROD!$C937="","",IFERROR(SUMIFS(MOVI_ENTR!M:M,MOVI_ENTR!D:D,D939,MOVI_ENTR!O:O,$E$5)/SUMIFS(MOVI_ENTR!I:I,MOVI_ENTR!D:D,D939,MOVI_ENTR!O:O,$E$5),0))</f>
        <v/>
      </c>
      <c r="N939" s="104" t="str">
        <f>IF(CADA_PROD!C937="","",G939/E939)</f>
        <v/>
      </c>
    </row>
    <row r="940" spans="2:14" ht="30" customHeight="1">
      <c r="B940" s="21">
        <f t="shared" si="29"/>
        <v>933</v>
      </c>
      <c r="C940" s="99" t="str">
        <f>IF(CADA_PROD!C938="","",CADA_PROD!C938)</f>
        <v/>
      </c>
      <c r="D940" s="100" t="str">
        <f>IF(CADA_PROD!D938="","",CADA_PROD!D938)</f>
        <v/>
      </c>
      <c r="E940" s="101" t="str">
        <f>IF(CADA_PROD!E938="","",CADA_PROD!E938)</f>
        <v/>
      </c>
      <c r="F940" s="101" t="str">
        <f>IF(CADA_PROD!D938="","",SUMIFS(MOVI_ENTR!I:I,MOVI_ENTR!D:D,D940,MOVI_ENTR!O:O,$E$5))</f>
        <v/>
      </c>
      <c r="G940" s="101" t="str">
        <f>IF(CADA_PROD!C938="","",SUMIFS(MOVI_SAID!H:H,MOVI_SAID!D:D,D940,MOVI_SAID!L:L,$E$5))</f>
        <v/>
      </c>
      <c r="H940" s="101" t="str">
        <f t="shared" si="28"/>
        <v/>
      </c>
      <c r="I940" s="100" t="str">
        <f>IF(CADA_PROD!C938="","",IFERROR(IF(H940&lt;=0,"Sem estoque",IF(H940/E940&lt;0.25,"Quase sem estoque",IF(H940/E940&lt;1.2,"Estoque baixo",IF(H940/E940&lt;2,"Estoque moderado","Estoque confortável")))),""))</f>
        <v/>
      </c>
      <c r="J940" s="102" t="str">
        <f>IF(CADA_PROD!C938="","",SUMIFS(MOVI_ENTR!M:M,MOVI_ENTR!D:D,D940,MOVI_ENTR!O:O,$E$5))</f>
        <v/>
      </c>
      <c r="K940" s="103" t="str">
        <f>IF(CADA_PROD!C938="","",IFERROR($J940/SUM($J$8:$J$1008),""))</f>
        <v/>
      </c>
      <c r="L940" s="103" t="str">
        <f>IF(CADA_PROD!C938="","",IFERROR(H940/SUM($H$8:$H$1008),""))</f>
        <v/>
      </c>
      <c r="M940" s="102" t="str">
        <f>IF(CADA_PROD!$C938="","",IFERROR(SUMIFS(MOVI_ENTR!M:M,MOVI_ENTR!D:D,D940,MOVI_ENTR!O:O,$E$5)/SUMIFS(MOVI_ENTR!I:I,MOVI_ENTR!D:D,D940,MOVI_ENTR!O:O,$E$5),0))</f>
        <v/>
      </c>
      <c r="N940" s="104" t="str">
        <f>IF(CADA_PROD!C938="","",G940/E940)</f>
        <v/>
      </c>
    </row>
    <row r="941" spans="2:14" ht="30" customHeight="1">
      <c r="B941" s="21">
        <f t="shared" si="29"/>
        <v>934</v>
      </c>
      <c r="C941" s="99" t="str">
        <f>IF(CADA_PROD!C939="","",CADA_PROD!C939)</f>
        <v/>
      </c>
      <c r="D941" s="100" t="str">
        <f>IF(CADA_PROD!D939="","",CADA_PROD!D939)</f>
        <v/>
      </c>
      <c r="E941" s="101" t="str">
        <f>IF(CADA_PROD!E939="","",CADA_PROD!E939)</f>
        <v/>
      </c>
      <c r="F941" s="101" t="str">
        <f>IF(CADA_PROD!D939="","",SUMIFS(MOVI_ENTR!I:I,MOVI_ENTR!D:D,D941,MOVI_ENTR!O:O,$E$5))</f>
        <v/>
      </c>
      <c r="G941" s="101" t="str">
        <f>IF(CADA_PROD!C939="","",SUMIFS(MOVI_SAID!H:H,MOVI_SAID!D:D,D941,MOVI_SAID!L:L,$E$5))</f>
        <v/>
      </c>
      <c r="H941" s="101" t="str">
        <f t="shared" si="28"/>
        <v/>
      </c>
      <c r="I941" s="100" t="str">
        <f>IF(CADA_PROD!C939="","",IFERROR(IF(H941&lt;=0,"Sem estoque",IF(H941/E941&lt;0.25,"Quase sem estoque",IF(H941/E941&lt;1.2,"Estoque baixo",IF(H941/E941&lt;2,"Estoque moderado","Estoque confortável")))),""))</f>
        <v/>
      </c>
      <c r="J941" s="102" t="str">
        <f>IF(CADA_PROD!C939="","",SUMIFS(MOVI_ENTR!M:M,MOVI_ENTR!D:D,D941,MOVI_ENTR!O:O,$E$5))</f>
        <v/>
      </c>
      <c r="K941" s="103" t="str">
        <f>IF(CADA_PROD!C939="","",IFERROR($J941/SUM($J$8:$J$1008),""))</f>
        <v/>
      </c>
      <c r="L941" s="103" t="str">
        <f>IF(CADA_PROD!C939="","",IFERROR(H941/SUM($H$8:$H$1008),""))</f>
        <v/>
      </c>
      <c r="M941" s="102" t="str">
        <f>IF(CADA_PROD!$C939="","",IFERROR(SUMIFS(MOVI_ENTR!M:M,MOVI_ENTR!D:D,D941,MOVI_ENTR!O:O,$E$5)/SUMIFS(MOVI_ENTR!I:I,MOVI_ENTR!D:D,D941,MOVI_ENTR!O:O,$E$5),0))</f>
        <v/>
      </c>
      <c r="N941" s="104" t="str">
        <f>IF(CADA_PROD!C939="","",G941/E941)</f>
        <v/>
      </c>
    </row>
    <row r="942" spans="2:14" ht="30" customHeight="1">
      <c r="B942" s="21">
        <f t="shared" si="29"/>
        <v>935</v>
      </c>
      <c r="C942" s="99" t="str">
        <f>IF(CADA_PROD!C940="","",CADA_PROD!C940)</f>
        <v/>
      </c>
      <c r="D942" s="100" t="str">
        <f>IF(CADA_PROD!D940="","",CADA_PROD!D940)</f>
        <v/>
      </c>
      <c r="E942" s="101" t="str">
        <f>IF(CADA_PROD!E940="","",CADA_PROD!E940)</f>
        <v/>
      </c>
      <c r="F942" s="101" t="str">
        <f>IF(CADA_PROD!D940="","",SUMIFS(MOVI_ENTR!I:I,MOVI_ENTR!D:D,D942,MOVI_ENTR!O:O,$E$5))</f>
        <v/>
      </c>
      <c r="G942" s="101" t="str">
        <f>IF(CADA_PROD!C940="","",SUMIFS(MOVI_SAID!H:H,MOVI_SAID!D:D,D942,MOVI_SAID!L:L,$E$5))</f>
        <v/>
      </c>
      <c r="H942" s="101" t="str">
        <f t="shared" si="28"/>
        <v/>
      </c>
      <c r="I942" s="100" t="str">
        <f>IF(CADA_PROD!C940="","",IFERROR(IF(H942&lt;=0,"Sem estoque",IF(H942/E942&lt;0.25,"Quase sem estoque",IF(H942/E942&lt;1.2,"Estoque baixo",IF(H942/E942&lt;2,"Estoque moderado","Estoque confortável")))),""))</f>
        <v/>
      </c>
      <c r="J942" s="102" t="str">
        <f>IF(CADA_PROD!C940="","",SUMIFS(MOVI_ENTR!M:M,MOVI_ENTR!D:D,D942,MOVI_ENTR!O:O,$E$5))</f>
        <v/>
      </c>
      <c r="K942" s="103" t="str">
        <f>IF(CADA_PROD!C940="","",IFERROR($J942/SUM($J$8:$J$1008),""))</f>
        <v/>
      </c>
      <c r="L942" s="103" t="str">
        <f>IF(CADA_PROD!C940="","",IFERROR(H942/SUM($H$8:$H$1008),""))</f>
        <v/>
      </c>
      <c r="M942" s="102" t="str">
        <f>IF(CADA_PROD!$C940="","",IFERROR(SUMIFS(MOVI_ENTR!M:M,MOVI_ENTR!D:D,D942,MOVI_ENTR!O:O,$E$5)/SUMIFS(MOVI_ENTR!I:I,MOVI_ENTR!D:D,D942,MOVI_ENTR!O:O,$E$5),0))</f>
        <v/>
      </c>
      <c r="N942" s="104" t="str">
        <f>IF(CADA_PROD!C940="","",G942/E942)</f>
        <v/>
      </c>
    </row>
    <row r="943" spans="2:14" ht="30" customHeight="1">
      <c r="B943" s="21">
        <f t="shared" si="29"/>
        <v>936</v>
      </c>
      <c r="C943" s="99" t="str">
        <f>IF(CADA_PROD!C941="","",CADA_PROD!C941)</f>
        <v/>
      </c>
      <c r="D943" s="100" t="str">
        <f>IF(CADA_PROD!D941="","",CADA_PROD!D941)</f>
        <v/>
      </c>
      <c r="E943" s="101" t="str">
        <f>IF(CADA_PROD!E941="","",CADA_PROD!E941)</f>
        <v/>
      </c>
      <c r="F943" s="101" t="str">
        <f>IF(CADA_PROD!D941="","",SUMIFS(MOVI_ENTR!I:I,MOVI_ENTR!D:D,D943,MOVI_ENTR!O:O,$E$5))</f>
        <v/>
      </c>
      <c r="G943" s="101" t="str">
        <f>IF(CADA_PROD!C941="","",SUMIFS(MOVI_SAID!H:H,MOVI_SAID!D:D,D943,MOVI_SAID!L:L,$E$5))</f>
        <v/>
      </c>
      <c r="H943" s="101" t="str">
        <f t="shared" si="28"/>
        <v/>
      </c>
      <c r="I943" s="100" t="str">
        <f>IF(CADA_PROD!C941="","",IFERROR(IF(H943&lt;=0,"Sem estoque",IF(H943/E943&lt;0.25,"Quase sem estoque",IF(H943/E943&lt;1.2,"Estoque baixo",IF(H943/E943&lt;2,"Estoque moderado","Estoque confortável")))),""))</f>
        <v/>
      </c>
      <c r="J943" s="102" t="str">
        <f>IF(CADA_PROD!C941="","",SUMIFS(MOVI_ENTR!M:M,MOVI_ENTR!D:D,D943,MOVI_ENTR!O:O,$E$5))</f>
        <v/>
      </c>
      <c r="K943" s="103" t="str">
        <f>IF(CADA_PROD!C941="","",IFERROR($J943/SUM($J$8:$J$1008),""))</f>
        <v/>
      </c>
      <c r="L943" s="103" t="str">
        <f>IF(CADA_PROD!C941="","",IFERROR(H943/SUM($H$8:$H$1008),""))</f>
        <v/>
      </c>
      <c r="M943" s="102" t="str">
        <f>IF(CADA_PROD!$C941="","",IFERROR(SUMIFS(MOVI_ENTR!M:M,MOVI_ENTR!D:D,D943,MOVI_ENTR!O:O,$E$5)/SUMIFS(MOVI_ENTR!I:I,MOVI_ENTR!D:D,D943,MOVI_ENTR!O:O,$E$5),0))</f>
        <v/>
      </c>
      <c r="N943" s="104" t="str">
        <f>IF(CADA_PROD!C941="","",G943/E943)</f>
        <v/>
      </c>
    </row>
    <row r="944" spans="2:14" ht="30" customHeight="1">
      <c r="B944" s="21">
        <f t="shared" si="29"/>
        <v>937</v>
      </c>
      <c r="C944" s="99" t="str">
        <f>IF(CADA_PROD!C942="","",CADA_PROD!C942)</f>
        <v/>
      </c>
      <c r="D944" s="100" t="str">
        <f>IF(CADA_PROD!D942="","",CADA_PROD!D942)</f>
        <v/>
      </c>
      <c r="E944" s="101" t="str">
        <f>IF(CADA_PROD!E942="","",CADA_PROD!E942)</f>
        <v/>
      </c>
      <c r="F944" s="101" t="str">
        <f>IF(CADA_PROD!D942="","",SUMIFS(MOVI_ENTR!I:I,MOVI_ENTR!D:D,D944,MOVI_ENTR!O:O,$E$5))</f>
        <v/>
      </c>
      <c r="G944" s="101" t="str">
        <f>IF(CADA_PROD!C942="","",SUMIFS(MOVI_SAID!H:H,MOVI_SAID!D:D,D944,MOVI_SAID!L:L,$E$5))</f>
        <v/>
      </c>
      <c r="H944" s="101" t="str">
        <f t="shared" si="28"/>
        <v/>
      </c>
      <c r="I944" s="100" t="str">
        <f>IF(CADA_PROD!C942="","",IFERROR(IF(H944&lt;=0,"Sem estoque",IF(H944/E944&lt;0.25,"Quase sem estoque",IF(H944/E944&lt;1.2,"Estoque baixo",IF(H944/E944&lt;2,"Estoque moderado","Estoque confortável")))),""))</f>
        <v/>
      </c>
      <c r="J944" s="102" t="str">
        <f>IF(CADA_PROD!C942="","",SUMIFS(MOVI_ENTR!M:M,MOVI_ENTR!D:D,D944,MOVI_ENTR!O:O,$E$5))</f>
        <v/>
      </c>
      <c r="K944" s="103" t="str">
        <f>IF(CADA_PROD!C942="","",IFERROR($J944/SUM($J$8:$J$1008),""))</f>
        <v/>
      </c>
      <c r="L944" s="103" t="str">
        <f>IF(CADA_PROD!C942="","",IFERROR(H944/SUM($H$8:$H$1008),""))</f>
        <v/>
      </c>
      <c r="M944" s="102" t="str">
        <f>IF(CADA_PROD!$C942="","",IFERROR(SUMIFS(MOVI_ENTR!M:M,MOVI_ENTR!D:D,D944,MOVI_ENTR!O:O,$E$5)/SUMIFS(MOVI_ENTR!I:I,MOVI_ENTR!D:D,D944,MOVI_ENTR!O:O,$E$5),0))</f>
        <v/>
      </c>
      <c r="N944" s="104" t="str">
        <f>IF(CADA_PROD!C942="","",G944/E944)</f>
        <v/>
      </c>
    </row>
    <row r="945" spans="2:14" ht="30" customHeight="1">
      <c r="B945" s="21">
        <f t="shared" si="29"/>
        <v>938</v>
      </c>
      <c r="C945" s="99" t="str">
        <f>IF(CADA_PROD!C943="","",CADA_PROD!C943)</f>
        <v/>
      </c>
      <c r="D945" s="100" t="str">
        <f>IF(CADA_PROD!D943="","",CADA_PROD!D943)</f>
        <v/>
      </c>
      <c r="E945" s="101" t="str">
        <f>IF(CADA_PROD!E943="","",CADA_PROD!E943)</f>
        <v/>
      </c>
      <c r="F945" s="101" t="str">
        <f>IF(CADA_PROD!D943="","",SUMIFS(MOVI_ENTR!I:I,MOVI_ENTR!D:D,D945,MOVI_ENTR!O:O,$E$5))</f>
        <v/>
      </c>
      <c r="G945" s="101" t="str">
        <f>IF(CADA_PROD!C943="","",SUMIFS(MOVI_SAID!H:H,MOVI_SAID!D:D,D945,MOVI_SAID!L:L,$E$5))</f>
        <v/>
      </c>
      <c r="H945" s="101" t="str">
        <f t="shared" si="28"/>
        <v/>
      </c>
      <c r="I945" s="100" t="str">
        <f>IF(CADA_PROD!C943="","",IFERROR(IF(H945&lt;=0,"Sem estoque",IF(H945/E945&lt;0.25,"Quase sem estoque",IF(H945/E945&lt;1.2,"Estoque baixo",IF(H945/E945&lt;2,"Estoque moderado","Estoque confortável")))),""))</f>
        <v/>
      </c>
      <c r="J945" s="102" t="str">
        <f>IF(CADA_PROD!C943="","",SUMIFS(MOVI_ENTR!M:M,MOVI_ENTR!D:D,D945,MOVI_ENTR!O:O,$E$5))</f>
        <v/>
      </c>
      <c r="K945" s="103" t="str">
        <f>IF(CADA_PROD!C943="","",IFERROR($J945/SUM($J$8:$J$1008),""))</f>
        <v/>
      </c>
      <c r="L945" s="103" t="str">
        <f>IF(CADA_PROD!C943="","",IFERROR(H945/SUM($H$8:$H$1008),""))</f>
        <v/>
      </c>
      <c r="M945" s="102" t="str">
        <f>IF(CADA_PROD!$C943="","",IFERROR(SUMIFS(MOVI_ENTR!M:M,MOVI_ENTR!D:D,D945,MOVI_ENTR!O:O,$E$5)/SUMIFS(MOVI_ENTR!I:I,MOVI_ENTR!D:D,D945,MOVI_ENTR!O:O,$E$5),0))</f>
        <v/>
      </c>
      <c r="N945" s="104" t="str">
        <f>IF(CADA_PROD!C943="","",G945/E945)</f>
        <v/>
      </c>
    </row>
    <row r="946" spans="2:14" ht="30" customHeight="1">
      <c r="B946" s="21">
        <f t="shared" si="29"/>
        <v>939</v>
      </c>
      <c r="C946" s="99" t="str">
        <f>IF(CADA_PROD!C944="","",CADA_PROD!C944)</f>
        <v/>
      </c>
      <c r="D946" s="100" t="str">
        <f>IF(CADA_PROD!D944="","",CADA_PROD!D944)</f>
        <v/>
      </c>
      <c r="E946" s="101" t="str">
        <f>IF(CADA_PROD!E944="","",CADA_PROD!E944)</f>
        <v/>
      </c>
      <c r="F946" s="101" t="str">
        <f>IF(CADA_PROD!D944="","",SUMIFS(MOVI_ENTR!I:I,MOVI_ENTR!D:D,D946,MOVI_ENTR!O:O,$E$5))</f>
        <v/>
      </c>
      <c r="G946" s="101" t="str">
        <f>IF(CADA_PROD!C944="","",SUMIFS(MOVI_SAID!H:H,MOVI_SAID!D:D,D946,MOVI_SAID!L:L,$E$5))</f>
        <v/>
      </c>
      <c r="H946" s="101" t="str">
        <f t="shared" si="28"/>
        <v/>
      </c>
      <c r="I946" s="100" t="str">
        <f>IF(CADA_PROD!C944="","",IFERROR(IF(H946&lt;=0,"Sem estoque",IF(H946/E946&lt;0.25,"Quase sem estoque",IF(H946/E946&lt;1.2,"Estoque baixo",IF(H946/E946&lt;2,"Estoque moderado","Estoque confortável")))),""))</f>
        <v/>
      </c>
      <c r="J946" s="102" t="str">
        <f>IF(CADA_PROD!C944="","",SUMIFS(MOVI_ENTR!M:M,MOVI_ENTR!D:D,D946,MOVI_ENTR!O:O,$E$5))</f>
        <v/>
      </c>
      <c r="K946" s="103" t="str">
        <f>IF(CADA_PROD!C944="","",IFERROR($J946/SUM($J$8:$J$1008),""))</f>
        <v/>
      </c>
      <c r="L946" s="103" t="str">
        <f>IF(CADA_PROD!C944="","",IFERROR(H946/SUM($H$8:$H$1008),""))</f>
        <v/>
      </c>
      <c r="M946" s="102" t="str">
        <f>IF(CADA_PROD!$C944="","",IFERROR(SUMIFS(MOVI_ENTR!M:M,MOVI_ENTR!D:D,D946,MOVI_ENTR!O:O,$E$5)/SUMIFS(MOVI_ENTR!I:I,MOVI_ENTR!D:D,D946,MOVI_ENTR!O:O,$E$5),0))</f>
        <v/>
      </c>
      <c r="N946" s="104" t="str">
        <f>IF(CADA_PROD!C944="","",G946/E946)</f>
        <v/>
      </c>
    </row>
    <row r="947" spans="2:14" ht="30" customHeight="1">
      <c r="B947" s="21">
        <f t="shared" si="29"/>
        <v>940</v>
      </c>
      <c r="C947" s="99" t="str">
        <f>IF(CADA_PROD!C945="","",CADA_PROD!C945)</f>
        <v/>
      </c>
      <c r="D947" s="100" t="str">
        <f>IF(CADA_PROD!D945="","",CADA_PROD!D945)</f>
        <v/>
      </c>
      <c r="E947" s="101" t="str">
        <f>IF(CADA_PROD!E945="","",CADA_PROD!E945)</f>
        <v/>
      </c>
      <c r="F947" s="101" t="str">
        <f>IF(CADA_PROD!D945="","",SUMIFS(MOVI_ENTR!I:I,MOVI_ENTR!D:D,D947,MOVI_ENTR!O:O,$E$5))</f>
        <v/>
      </c>
      <c r="G947" s="101" t="str">
        <f>IF(CADA_PROD!C945="","",SUMIFS(MOVI_SAID!H:H,MOVI_SAID!D:D,D947,MOVI_SAID!L:L,$E$5))</f>
        <v/>
      </c>
      <c r="H947" s="101" t="str">
        <f t="shared" si="28"/>
        <v/>
      </c>
      <c r="I947" s="100" t="str">
        <f>IF(CADA_PROD!C945="","",IFERROR(IF(H947&lt;=0,"Sem estoque",IF(H947/E947&lt;0.25,"Quase sem estoque",IF(H947/E947&lt;1.2,"Estoque baixo",IF(H947/E947&lt;2,"Estoque moderado","Estoque confortável")))),""))</f>
        <v/>
      </c>
      <c r="J947" s="102" t="str">
        <f>IF(CADA_PROD!C945="","",SUMIFS(MOVI_ENTR!M:M,MOVI_ENTR!D:D,D947,MOVI_ENTR!O:O,$E$5))</f>
        <v/>
      </c>
      <c r="K947" s="103" t="str">
        <f>IF(CADA_PROD!C945="","",IFERROR($J947/SUM($J$8:$J$1008),""))</f>
        <v/>
      </c>
      <c r="L947" s="103" t="str">
        <f>IF(CADA_PROD!C945="","",IFERROR(H947/SUM($H$8:$H$1008),""))</f>
        <v/>
      </c>
      <c r="M947" s="102" t="str">
        <f>IF(CADA_PROD!$C945="","",IFERROR(SUMIFS(MOVI_ENTR!M:M,MOVI_ENTR!D:D,D947,MOVI_ENTR!O:O,$E$5)/SUMIFS(MOVI_ENTR!I:I,MOVI_ENTR!D:D,D947,MOVI_ENTR!O:O,$E$5),0))</f>
        <v/>
      </c>
      <c r="N947" s="104" t="str">
        <f>IF(CADA_PROD!C945="","",G947/E947)</f>
        <v/>
      </c>
    </row>
    <row r="948" spans="2:14" ht="30" customHeight="1">
      <c r="B948" s="21">
        <f t="shared" si="29"/>
        <v>941</v>
      </c>
      <c r="C948" s="99" t="str">
        <f>IF(CADA_PROD!C946="","",CADA_PROD!C946)</f>
        <v/>
      </c>
      <c r="D948" s="100" t="str">
        <f>IF(CADA_PROD!D946="","",CADA_PROD!D946)</f>
        <v/>
      </c>
      <c r="E948" s="101" t="str">
        <f>IF(CADA_PROD!E946="","",CADA_PROD!E946)</f>
        <v/>
      </c>
      <c r="F948" s="101" t="str">
        <f>IF(CADA_PROD!D946="","",SUMIFS(MOVI_ENTR!I:I,MOVI_ENTR!D:D,D948,MOVI_ENTR!O:O,$E$5))</f>
        <v/>
      </c>
      <c r="G948" s="101" t="str">
        <f>IF(CADA_PROD!C946="","",SUMIFS(MOVI_SAID!H:H,MOVI_SAID!D:D,D948,MOVI_SAID!L:L,$E$5))</f>
        <v/>
      </c>
      <c r="H948" s="101" t="str">
        <f t="shared" si="28"/>
        <v/>
      </c>
      <c r="I948" s="100" t="str">
        <f>IF(CADA_PROD!C946="","",IFERROR(IF(H948&lt;=0,"Sem estoque",IF(H948/E948&lt;0.25,"Quase sem estoque",IF(H948/E948&lt;1.2,"Estoque baixo",IF(H948/E948&lt;2,"Estoque moderado","Estoque confortável")))),""))</f>
        <v/>
      </c>
      <c r="J948" s="102" t="str">
        <f>IF(CADA_PROD!C946="","",SUMIFS(MOVI_ENTR!M:M,MOVI_ENTR!D:D,D948,MOVI_ENTR!O:O,$E$5))</f>
        <v/>
      </c>
      <c r="K948" s="103" t="str">
        <f>IF(CADA_PROD!C946="","",IFERROR($J948/SUM($J$8:$J$1008),""))</f>
        <v/>
      </c>
      <c r="L948" s="103" t="str">
        <f>IF(CADA_PROD!C946="","",IFERROR(H948/SUM($H$8:$H$1008),""))</f>
        <v/>
      </c>
      <c r="M948" s="102" t="str">
        <f>IF(CADA_PROD!$C946="","",IFERROR(SUMIFS(MOVI_ENTR!M:M,MOVI_ENTR!D:D,D948,MOVI_ENTR!O:O,$E$5)/SUMIFS(MOVI_ENTR!I:I,MOVI_ENTR!D:D,D948,MOVI_ENTR!O:O,$E$5),0))</f>
        <v/>
      </c>
      <c r="N948" s="104" t="str">
        <f>IF(CADA_PROD!C946="","",G948/E948)</f>
        <v/>
      </c>
    </row>
    <row r="949" spans="2:14" ht="30" customHeight="1">
      <c r="B949" s="21">
        <f t="shared" si="29"/>
        <v>942</v>
      </c>
      <c r="C949" s="99" t="str">
        <f>IF(CADA_PROD!C947="","",CADA_PROD!C947)</f>
        <v/>
      </c>
      <c r="D949" s="100" t="str">
        <f>IF(CADA_PROD!D947="","",CADA_PROD!D947)</f>
        <v/>
      </c>
      <c r="E949" s="101" t="str">
        <f>IF(CADA_PROD!E947="","",CADA_PROD!E947)</f>
        <v/>
      </c>
      <c r="F949" s="101" t="str">
        <f>IF(CADA_PROD!D947="","",SUMIFS(MOVI_ENTR!I:I,MOVI_ENTR!D:D,D949,MOVI_ENTR!O:O,$E$5))</f>
        <v/>
      </c>
      <c r="G949" s="101" t="str">
        <f>IF(CADA_PROD!C947="","",SUMIFS(MOVI_SAID!H:H,MOVI_SAID!D:D,D949,MOVI_SAID!L:L,$E$5))</f>
        <v/>
      </c>
      <c r="H949" s="101" t="str">
        <f t="shared" si="28"/>
        <v/>
      </c>
      <c r="I949" s="100" t="str">
        <f>IF(CADA_PROD!C947="","",IFERROR(IF(H949&lt;=0,"Sem estoque",IF(H949/E949&lt;0.25,"Quase sem estoque",IF(H949/E949&lt;1.2,"Estoque baixo",IF(H949/E949&lt;2,"Estoque moderado","Estoque confortável")))),""))</f>
        <v/>
      </c>
      <c r="J949" s="102" t="str">
        <f>IF(CADA_PROD!C947="","",SUMIFS(MOVI_ENTR!M:M,MOVI_ENTR!D:D,D949,MOVI_ENTR!O:O,$E$5))</f>
        <v/>
      </c>
      <c r="K949" s="103" t="str">
        <f>IF(CADA_PROD!C947="","",IFERROR($J949/SUM($J$8:$J$1008),""))</f>
        <v/>
      </c>
      <c r="L949" s="103" t="str">
        <f>IF(CADA_PROD!C947="","",IFERROR(H949/SUM($H$8:$H$1008),""))</f>
        <v/>
      </c>
      <c r="M949" s="102" t="str">
        <f>IF(CADA_PROD!$C947="","",IFERROR(SUMIFS(MOVI_ENTR!M:M,MOVI_ENTR!D:D,D949,MOVI_ENTR!O:O,$E$5)/SUMIFS(MOVI_ENTR!I:I,MOVI_ENTR!D:D,D949,MOVI_ENTR!O:O,$E$5),0))</f>
        <v/>
      </c>
      <c r="N949" s="104" t="str">
        <f>IF(CADA_PROD!C947="","",G949/E949)</f>
        <v/>
      </c>
    </row>
    <row r="950" spans="2:14" ht="30" customHeight="1">
      <c r="B950" s="21">
        <f t="shared" si="29"/>
        <v>943</v>
      </c>
      <c r="C950" s="99" t="str">
        <f>IF(CADA_PROD!C948="","",CADA_PROD!C948)</f>
        <v/>
      </c>
      <c r="D950" s="100" t="str">
        <f>IF(CADA_PROD!D948="","",CADA_PROD!D948)</f>
        <v/>
      </c>
      <c r="E950" s="101" t="str">
        <f>IF(CADA_PROD!E948="","",CADA_PROD!E948)</f>
        <v/>
      </c>
      <c r="F950" s="101" t="str">
        <f>IF(CADA_PROD!D948="","",SUMIFS(MOVI_ENTR!I:I,MOVI_ENTR!D:D,D950,MOVI_ENTR!O:O,$E$5))</f>
        <v/>
      </c>
      <c r="G950" s="101" t="str">
        <f>IF(CADA_PROD!C948="","",SUMIFS(MOVI_SAID!H:H,MOVI_SAID!D:D,D950,MOVI_SAID!L:L,$E$5))</f>
        <v/>
      </c>
      <c r="H950" s="101" t="str">
        <f t="shared" si="28"/>
        <v/>
      </c>
      <c r="I950" s="100" t="str">
        <f>IF(CADA_PROD!C948="","",IFERROR(IF(H950&lt;=0,"Sem estoque",IF(H950/E950&lt;0.25,"Quase sem estoque",IF(H950/E950&lt;1.2,"Estoque baixo",IF(H950/E950&lt;2,"Estoque moderado","Estoque confortável")))),""))</f>
        <v/>
      </c>
      <c r="J950" s="102" t="str">
        <f>IF(CADA_PROD!C948="","",SUMIFS(MOVI_ENTR!M:M,MOVI_ENTR!D:D,D950,MOVI_ENTR!O:O,$E$5))</f>
        <v/>
      </c>
      <c r="K950" s="103" t="str">
        <f>IF(CADA_PROD!C948="","",IFERROR($J950/SUM($J$8:$J$1008),""))</f>
        <v/>
      </c>
      <c r="L950" s="103" t="str">
        <f>IF(CADA_PROD!C948="","",IFERROR(H950/SUM($H$8:$H$1008),""))</f>
        <v/>
      </c>
      <c r="M950" s="102" t="str">
        <f>IF(CADA_PROD!$C948="","",IFERROR(SUMIFS(MOVI_ENTR!M:M,MOVI_ENTR!D:D,D950,MOVI_ENTR!O:O,$E$5)/SUMIFS(MOVI_ENTR!I:I,MOVI_ENTR!D:D,D950,MOVI_ENTR!O:O,$E$5),0))</f>
        <v/>
      </c>
      <c r="N950" s="104" t="str">
        <f>IF(CADA_PROD!C948="","",G950/E950)</f>
        <v/>
      </c>
    </row>
    <row r="951" spans="2:14" ht="30" customHeight="1">
      <c r="B951" s="21">
        <f t="shared" si="29"/>
        <v>944</v>
      </c>
      <c r="C951" s="99" t="str">
        <f>IF(CADA_PROD!C949="","",CADA_PROD!C949)</f>
        <v/>
      </c>
      <c r="D951" s="100" t="str">
        <f>IF(CADA_PROD!D949="","",CADA_PROD!D949)</f>
        <v/>
      </c>
      <c r="E951" s="101" t="str">
        <f>IF(CADA_PROD!E949="","",CADA_PROD!E949)</f>
        <v/>
      </c>
      <c r="F951" s="101" t="str">
        <f>IF(CADA_PROD!D949="","",SUMIFS(MOVI_ENTR!I:I,MOVI_ENTR!D:D,D951,MOVI_ENTR!O:O,$E$5))</f>
        <v/>
      </c>
      <c r="G951" s="101" t="str">
        <f>IF(CADA_PROD!C949="","",SUMIFS(MOVI_SAID!H:H,MOVI_SAID!D:D,D951,MOVI_SAID!L:L,$E$5))</f>
        <v/>
      </c>
      <c r="H951" s="101" t="str">
        <f t="shared" si="28"/>
        <v/>
      </c>
      <c r="I951" s="100" t="str">
        <f>IF(CADA_PROD!C949="","",IFERROR(IF(H951&lt;=0,"Sem estoque",IF(H951/E951&lt;0.25,"Quase sem estoque",IF(H951/E951&lt;1.2,"Estoque baixo",IF(H951/E951&lt;2,"Estoque moderado","Estoque confortável")))),""))</f>
        <v/>
      </c>
      <c r="J951" s="102" t="str">
        <f>IF(CADA_PROD!C949="","",SUMIFS(MOVI_ENTR!M:M,MOVI_ENTR!D:D,D951,MOVI_ENTR!O:O,$E$5))</f>
        <v/>
      </c>
      <c r="K951" s="103" t="str">
        <f>IF(CADA_PROD!C949="","",IFERROR($J951/SUM($J$8:$J$1008),""))</f>
        <v/>
      </c>
      <c r="L951" s="103" t="str">
        <f>IF(CADA_PROD!C949="","",IFERROR(H951/SUM($H$8:$H$1008),""))</f>
        <v/>
      </c>
      <c r="M951" s="102" t="str">
        <f>IF(CADA_PROD!$C949="","",IFERROR(SUMIFS(MOVI_ENTR!M:M,MOVI_ENTR!D:D,D951,MOVI_ENTR!O:O,$E$5)/SUMIFS(MOVI_ENTR!I:I,MOVI_ENTR!D:D,D951,MOVI_ENTR!O:O,$E$5),0))</f>
        <v/>
      </c>
      <c r="N951" s="104" t="str">
        <f>IF(CADA_PROD!C949="","",G951/E951)</f>
        <v/>
      </c>
    </row>
    <row r="952" spans="2:14" ht="30" customHeight="1">
      <c r="B952" s="21">
        <f t="shared" si="29"/>
        <v>945</v>
      </c>
      <c r="C952" s="99" t="str">
        <f>IF(CADA_PROD!C950="","",CADA_PROD!C950)</f>
        <v/>
      </c>
      <c r="D952" s="100" t="str">
        <f>IF(CADA_PROD!D950="","",CADA_PROD!D950)</f>
        <v/>
      </c>
      <c r="E952" s="101" t="str">
        <f>IF(CADA_PROD!E950="","",CADA_PROD!E950)</f>
        <v/>
      </c>
      <c r="F952" s="101" t="str">
        <f>IF(CADA_PROD!D950="","",SUMIFS(MOVI_ENTR!I:I,MOVI_ENTR!D:D,D952,MOVI_ENTR!O:O,$E$5))</f>
        <v/>
      </c>
      <c r="G952" s="101" t="str">
        <f>IF(CADA_PROD!C950="","",SUMIFS(MOVI_SAID!H:H,MOVI_SAID!D:D,D952,MOVI_SAID!L:L,$E$5))</f>
        <v/>
      </c>
      <c r="H952" s="101" t="str">
        <f t="shared" si="28"/>
        <v/>
      </c>
      <c r="I952" s="100" t="str">
        <f>IF(CADA_PROD!C950="","",IFERROR(IF(H952&lt;=0,"Sem estoque",IF(H952/E952&lt;0.25,"Quase sem estoque",IF(H952/E952&lt;1.2,"Estoque baixo",IF(H952/E952&lt;2,"Estoque moderado","Estoque confortável")))),""))</f>
        <v/>
      </c>
      <c r="J952" s="102" t="str">
        <f>IF(CADA_PROD!C950="","",SUMIFS(MOVI_ENTR!M:M,MOVI_ENTR!D:D,D952,MOVI_ENTR!O:O,$E$5))</f>
        <v/>
      </c>
      <c r="K952" s="103" t="str">
        <f>IF(CADA_PROD!C950="","",IFERROR($J952/SUM($J$8:$J$1008),""))</f>
        <v/>
      </c>
      <c r="L952" s="103" t="str">
        <f>IF(CADA_PROD!C950="","",IFERROR(H952/SUM($H$8:$H$1008),""))</f>
        <v/>
      </c>
      <c r="M952" s="102" t="str">
        <f>IF(CADA_PROD!$C950="","",IFERROR(SUMIFS(MOVI_ENTR!M:M,MOVI_ENTR!D:D,D952,MOVI_ENTR!O:O,$E$5)/SUMIFS(MOVI_ENTR!I:I,MOVI_ENTR!D:D,D952,MOVI_ENTR!O:O,$E$5),0))</f>
        <v/>
      </c>
      <c r="N952" s="104" t="str">
        <f>IF(CADA_PROD!C950="","",G952/E952)</f>
        <v/>
      </c>
    </row>
    <row r="953" spans="2:14" ht="30" customHeight="1">
      <c r="B953" s="21">
        <f t="shared" si="29"/>
        <v>946</v>
      </c>
      <c r="C953" s="99" t="str">
        <f>IF(CADA_PROD!C951="","",CADA_PROD!C951)</f>
        <v/>
      </c>
      <c r="D953" s="100" t="str">
        <f>IF(CADA_PROD!D951="","",CADA_PROD!D951)</f>
        <v/>
      </c>
      <c r="E953" s="101" t="str">
        <f>IF(CADA_PROD!E951="","",CADA_PROD!E951)</f>
        <v/>
      </c>
      <c r="F953" s="101" t="str">
        <f>IF(CADA_PROD!D951="","",SUMIFS(MOVI_ENTR!I:I,MOVI_ENTR!D:D,D953,MOVI_ENTR!O:O,$E$5))</f>
        <v/>
      </c>
      <c r="G953" s="101" t="str">
        <f>IF(CADA_PROD!C951="","",SUMIFS(MOVI_SAID!H:H,MOVI_SAID!D:D,D953,MOVI_SAID!L:L,$E$5))</f>
        <v/>
      </c>
      <c r="H953" s="101" t="str">
        <f t="shared" si="28"/>
        <v/>
      </c>
      <c r="I953" s="100" t="str">
        <f>IF(CADA_PROD!C951="","",IFERROR(IF(H953&lt;=0,"Sem estoque",IF(H953/E953&lt;0.25,"Quase sem estoque",IF(H953/E953&lt;1.2,"Estoque baixo",IF(H953/E953&lt;2,"Estoque moderado","Estoque confortável")))),""))</f>
        <v/>
      </c>
      <c r="J953" s="102" t="str">
        <f>IF(CADA_PROD!C951="","",SUMIFS(MOVI_ENTR!M:M,MOVI_ENTR!D:D,D953,MOVI_ENTR!O:O,$E$5))</f>
        <v/>
      </c>
      <c r="K953" s="103" t="str">
        <f>IF(CADA_PROD!C951="","",IFERROR($J953/SUM($J$8:$J$1008),""))</f>
        <v/>
      </c>
      <c r="L953" s="103" t="str">
        <f>IF(CADA_PROD!C951="","",IFERROR(H953/SUM($H$8:$H$1008),""))</f>
        <v/>
      </c>
      <c r="M953" s="102" t="str">
        <f>IF(CADA_PROD!$C951="","",IFERROR(SUMIFS(MOVI_ENTR!M:M,MOVI_ENTR!D:D,D953,MOVI_ENTR!O:O,$E$5)/SUMIFS(MOVI_ENTR!I:I,MOVI_ENTR!D:D,D953,MOVI_ENTR!O:O,$E$5),0))</f>
        <v/>
      </c>
      <c r="N953" s="104" t="str">
        <f>IF(CADA_PROD!C951="","",G953/E953)</f>
        <v/>
      </c>
    </row>
    <row r="954" spans="2:14" ht="30" customHeight="1">
      <c r="B954" s="21">
        <f t="shared" si="29"/>
        <v>947</v>
      </c>
      <c r="C954" s="99" t="str">
        <f>IF(CADA_PROD!C952="","",CADA_PROD!C952)</f>
        <v/>
      </c>
      <c r="D954" s="100" t="str">
        <f>IF(CADA_PROD!D952="","",CADA_PROD!D952)</f>
        <v/>
      </c>
      <c r="E954" s="101" t="str">
        <f>IF(CADA_PROD!E952="","",CADA_PROD!E952)</f>
        <v/>
      </c>
      <c r="F954" s="101" t="str">
        <f>IF(CADA_PROD!D952="","",SUMIFS(MOVI_ENTR!I:I,MOVI_ENTR!D:D,D954,MOVI_ENTR!O:O,$E$5))</f>
        <v/>
      </c>
      <c r="G954" s="101" t="str">
        <f>IF(CADA_PROD!C952="","",SUMIFS(MOVI_SAID!H:H,MOVI_SAID!D:D,D954,MOVI_SAID!L:L,$E$5))</f>
        <v/>
      </c>
      <c r="H954" s="101" t="str">
        <f t="shared" si="28"/>
        <v/>
      </c>
      <c r="I954" s="100" t="str">
        <f>IF(CADA_PROD!C952="","",IFERROR(IF(H954&lt;=0,"Sem estoque",IF(H954/E954&lt;0.25,"Quase sem estoque",IF(H954/E954&lt;1.2,"Estoque baixo",IF(H954/E954&lt;2,"Estoque moderado","Estoque confortável")))),""))</f>
        <v/>
      </c>
      <c r="J954" s="102" t="str">
        <f>IF(CADA_PROD!C952="","",SUMIFS(MOVI_ENTR!M:M,MOVI_ENTR!D:D,D954,MOVI_ENTR!O:O,$E$5))</f>
        <v/>
      </c>
      <c r="K954" s="103" t="str">
        <f>IF(CADA_PROD!C952="","",IFERROR($J954/SUM($J$8:$J$1008),""))</f>
        <v/>
      </c>
      <c r="L954" s="103" t="str">
        <f>IF(CADA_PROD!C952="","",IFERROR(H954/SUM($H$8:$H$1008),""))</f>
        <v/>
      </c>
      <c r="M954" s="102" t="str">
        <f>IF(CADA_PROD!$C952="","",IFERROR(SUMIFS(MOVI_ENTR!M:M,MOVI_ENTR!D:D,D954,MOVI_ENTR!O:O,$E$5)/SUMIFS(MOVI_ENTR!I:I,MOVI_ENTR!D:D,D954,MOVI_ENTR!O:O,$E$5),0))</f>
        <v/>
      </c>
      <c r="N954" s="104" t="str">
        <f>IF(CADA_PROD!C952="","",G954/E954)</f>
        <v/>
      </c>
    </row>
    <row r="955" spans="2:14" ht="30" customHeight="1">
      <c r="B955" s="21">
        <f t="shared" si="29"/>
        <v>948</v>
      </c>
      <c r="C955" s="99" t="str">
        <f>IF(CADA_PROD!C953="","",CADA_PROD!C953)</f>
        <v/>
      </c>
      <c r="D955" s="100" t="str">
        <f>IF(CADA_PROD!D953="","",CADA_PROD!D953)</f>
        <v/>
      </c>
      <c r="E955" s="101" t="str">
        <f>IF(CADA_PROD!E953="","",CADA_PROD!E953)</f>
        <v/>
      </c>
      <c r="F955" s="101" t="str">
        <f>IF(CADA_PROD!D953="","",SUMIFS(MOVI_ENTR!I:I,MOVI_ENTR!D:D,D955,MOVI_ENTR!O:O,$E$5))</f>
        <v/>
      </c>
      <c r="G955" s="101" t="str">
        <f>IF(CADA_PROD!C953="","",SUMIFS(MOVI_SAID!H:H,MOVI_SAID!D:D,D955,MOVI_SAID!L:L,$E$5))</f>
        <v/>
      </c>
      <c r="H955" s="101" t="str">
        <f t="shared" si="28"/>
        <v/>
      </c>
      <c r="I955" s="100" t="str">
        <f>IF(CADA_PROD!C953="","",IFERROR(IF(H955&lt;=0,"Sem estoque",IF(H955/E955&lt;0.25,"Quase sem estoque",IF(H955/E955&lt;1.2,"Estoque baixo",IF(H955/E955&lt;2,"Estoque moderado","Estoque confortável")))),""))</f>
        <v/>
      </c>
      <c r="J955" s="102" t="str">
        <f>IF(CADA_PROD!C953="","",SUMIFS(MOVI_ENTR!M:M,MOVI_ENTR!D:D,D955,MOVI_ENTR!O:O,$E$5))</f>
        <v/>
      </c>
      <c r="K955" s="103" t="str">
        <f>IF(CADA_PROD!C953="","",IFERROR($J955/SUM($J$8:$J$1008),""))</f>
        <v/>
      </c>
      <c r="L955" s="103" t="str">
        <f>IF(CADA_PROD!C953="","",IFERROR(H955/SUM($H$8:$H$1008),""))</f>
        <v/>
      </c>
      <c r="M955" s="102" t="str">
        <f>IF(CADA_PROD!$C953="","",IFERROR(SUMIFS(MOVI_ENTR!M:M,MOVI_ENTR!D:D,D955,MOVI_ENTR!O:O,$E$5)/SUMIFS(MOVI_ENTR!I:I,MOVI_ENTR!D:D,D955,MOVI_ENTR!O:O,$E$5),0))</f>
        <v/>
      </c>
      <c r="N955" s="104" t="str">
        <f>IF(CADA_PROD!C953="","",G955/E955)</f>
        <v/>
      </c>
    </row>
    <row r="956" spans="2:14" ht="30" customHeight="1">
      <c r="B956" s="21">
        <f t="shared" si="29"/>
        <v>949</v>
      </c>
      <c r="C956" s="99" t="str">
        <f>IF(CADA_PROD!C954="","",CADA_PROD!C954)</f>
        <v/>
      </c>
      <c r="D956" s="100" t="str">
        <f>IF(CADA_PROD!D954="","",CADA_PROD!D954)</f>
        <v/>
      </c>
      <c r="E956" s="101" t="str">
        <f>IF(CADA_PROD!E954="","",CADA_PROD!E954)</f>
        <v/>
      </c>
      <c r="F956" s="101" t="str">
        <f>IF(CADA_PROD!D954="","",SUMIFS(MOVI_ENTR!I:I,MOVI_ENTR!D:D,D956,MOVI_ENTR!O:O,$E$5))</f>
        <v/>
      </c>
      <c r="G956" s="101" t="str">
        <f>IF(CADA_PROD!C954="","",SUMIFS(MOVI_SAID!H:H,MOVI_SAID!D:D,D956,MOVI_SAID!L:L,$E$5))</f>
        <v/>
      </c>
      <c r="H956" s="101" t="str">
        <f t="shared" si="28"/>
        <v/>
      </c>
      <c r="I956" s="100" t="str">
        <f>IF(CADA_PROD!C954="","",IFERROR(IF(H956&lt;=0,"Sem estoque",IF(H956/E956&lt;0.25,"Quase sem estoque",IF(H956/E956&lt;1.2,"Estoque baixo",IF(H956/E956&lt;2,"Estoque moderado","Estoque confortável")))),""))</f>
        <v/>
      </c>
      <c r="J956" s="102" t="str">
        <f>IF(CADA_PROD!C954="","",SUMIFS(MOVI_ENTR!M:M,MOVI_ENTR!D:D,D956,MOVI_ENTR!O:O,$E$5))</f>
        <v/>
      </c>
      <c r="K956" s="103" t="str">
        <f>IF(CADA_PROD!C954="","",IFERROR($J956/SUM($J$8:$J$1008),""))</f>
        <v/>
      </c>
      <c r="L956" s="103" t="str">
        <f>IF(CADA_PROD!C954="","",IFERROR(H956/SUM($H$8:$H$1008),""))</f>
        <v/>
      </c>
      <c r="M956" s="102" t="str">
        <f>IF(CADA_PROD!$C954="","",IFERROR(SUMIFS(MOVI_ENTR!M:M,MOVI_ENTR!D:D,D956,MOVI_ENTR!O:O,$E$5)/SUMIFS(MOVI_ENTR!I:I,MOVI_ENTR!D:D,D956,MOVI_ENTR!O:O,$E$5),0))</f>
        <v/>
      </c>
      <c r="N956" s="104" t="str">
        <f>IF(CADA_PROD!C954="","",G956/E956)</f>
        <v/>
      </c>
    </row>
    <row r="957" spans="2:14" ht="30" customHeight="1">
      <c r="B957" s="21">
        <f t="shared" si="29"/>
        <v>950</v>
      </c>
      <c r="C957" s="99" t="str">
        <f>IF(CADA_PROD!C955="","",CADA_PROD!C955)</f>
        <v/>
      </c>
      <c r="D957" s="100" t="str">
        <f>IF(CADA_PROD!D955="","",CADA_PROD!D955)</f>
        <v/>
      </c>
      <c r="E957" s="101" t="str">
        <f>IF(CADA_PROD!E955="","",CADA_PROD!E955)</f>
        <v/>
      </c>
      <c r="F957" s="101" t="str">
        <f>IF(CADA_PROD!D955="","",SUMIFS(MOVI_ENTR!I:I,MOVI_ENTR!D:D,D957,MOVI_ENTR!O:O,$E$5))</f>
        <v/>
      </c>
      <c r="G957" s="101" t="str">
        <f>IF(CADA_PROD!C955="","",SUMIFS(MOVI_SAID!H:H,MOVI_SAID!D:D,D957,MOVI_SAID!L:L,$E$5))</f>
        <v/>
      </c>
      <c r="H957" s="101" t="str">
        <f t="shared" si="28"/>
        <v/>
      </c>
      <c r="I957" s="100" t="str">
        <f>IF(CADA_PROD!C955="","",IFERROR(IF(H957&lt;=0,"Sem estoque",IF(H957/E957&lt;0.25,"Quase sem estoque",IF(H957/E957&lt;1.2,"Estoque baixo",IF(H957/E957&lt;2,"Estoque moderado","Estoque confortável")))),""))</f>
        <v/>
      </c>
      <c r="J957" s="102" t="str">
        <f>IF(CADA_PROD!C955="","",SUMIFS(MOVI_ENTR!M:M,MOVI_ENTR!D:D,D957,MOVI_ENTR!O:O,$E$5))</f>
        <v/>
      </c>
      <c r="K957" s="103" t="str">
        <f>IF(CADA_PROD!C955="","",IFERROR($J957/SUM($J$8:$J$1008),""))</f>
        <v/>
      </c>
      <c r="L957" s="103" t="str">
        <f>IF(CADA_PROD!C955="","",IFERROR(H957/SUM($H$8:$H$1008),""))</f>
        <v/>
      </c>
      <c r="M957" s="102" t="str">
        <f>IF(CADA_PROD!$C955="","",IFERROR(SUMIFS(MOVI_ENTR!M:M,MOVI_ENTR!D:D,D957,MOVI_ENTR!O:O,$E$5)/SUMIFS(MOVI_ENTR!I:I,MOVI_ENTR!D:D,D957,MOVI_ENTR!O:O,$E$5),0))</f>
        <v/>
      </c>
      <c r="N957" s="104" t="str">
        <f>IF(CADA_PROD!C955="","",G957/E957)</f>
        <v/>
      </c>
    </row>
    <row r="958" spans="2:14" ht="30" customHeight="1">
      <c r="B958" s="21">
        <f t="shared" si="29"/>
        <v>951</v>
      </c>
      <c r="C958" s="99" t="str">
        <f>IF(CADA_PROD!C956="","",CADA_PROD!C956)</f>
        <v/>
      </c>
      <c r="D958" s="100" t="str">
        <f>IF(CADA_PROD!D956="","",CADA_PROD!D956)</f>
        <v/>
      </c>
      <c r="E958" s="101" t="str">
        <f>IF(CADA_PROD!E956="","",CADA_PROD!E956)</f>
        <v/>
      </c>
      <c r="F958" s="101" t="str">
        <f>IF(CADA_PROD!D956="","",SUMIFS(MOVI_ENTR!I:I,MOVI_ENTR!D:D,D958,MOVI_ENTR!O:O,$E$5))</f>
        <v/>
      </c>
      <c r="G958" s="101" t="str">
        <f>IF(CADA_PROD!C956="","",SUMIFS(MOVI_SAID!H:H,MOVI_SAID!D:D,D958,MOVI_SAID!L:L,$E$5))</f>
        <v/>
      </c>
      <c r="H958" s="101" t="str">
        <f t="shared" si="28"/>
        <v/>
      </c>
      <c r="I958" s="100" t="str">
        <f>IF(CADA_PROD!C956="","",IFERROR(IF(H958&lt;=0,"Sem estoque",IF(H958/E958&lt;0.25,"Quase sem estoque",IF(H958/E958&lt;1.2,"Estoque baixo",IF(H958/E958&lt;2,"Estoque moderado","Estoque confortável")))),""))</f>
        <v/>
      </c>
      <c r="J958" s="102" t="str">
        <f>IF(CADA_PROD!C956="","",SUMIFS(MOVI_ENTR!M:M,MOVI_ENTR!D:D,D958,MOVI_ENTR!O:O,$E$5))</f>
        <v/>
      </c>
      <c r="K958" s="103" t="str">
        <f>IF(CADA_PROD!C956="","",IFERROR($J958/SUM($J$8:$J$1008),""))</f>
        <v/>
      </c>
      <c r="L958" s="103" t="str">
        <f>IF(CADA_PROD!C956="","",IFERROR(H958/SUM($H$8:$H$1008),""))</f>
        <v/>
      </c>
      <c r="M958" s="102" t="str">
        <f>IF(CADA_PROD!$C956="","",IFERROR(SUMIFS(MOVI_ENTR!M:M,MOVI_ENTR!D:D,D958,MOVI_ENTR!O:O,$E$5)/SUMIFS(MOVI_ENTR!I:I,MOVI_ENTR!D:D,D958,MOVI_ENTR!O:O,$E$5),0))</f>
        <v/>
      </c>
      <c r="N958" s="104" t="str">
        <f>IF(CADA_PROD!C956="","",G958/E958)</f>
        <v/>
      </c>
    </row>
    <row r="959" spans="2:14" ht="30" customHeight="1">
      <c r="B959" s="21">
        <f t="shared" si="29"/>
        <v>952</v>
      </c>
      <c r="C959" s="99" t="str">
        <f>IF(CADA_PROD!C957="","",CADA_PROD!C957)</f>
        <v/>
      </c>
      <c r="D959" s="100" t="str">
        <f>IF(CADA_PROD!D957="","",CADA_PROD!D957)</f>
        <v/>
      </c>
      <c r="E959" s="101" t="str">
        <f>IF(CADA_PROD!E957="","",CADA_PROD!E957)</f>
        <v/>
      </c>
      <c r="F959" s="101" t="str">
        <f>IF(CADA_PROD!D957="","",SUMIFS(MOVI_ENTR!I:I,MOVI_ENTR!D:D,D959,MOVI_ENTR!O:O,$E$5))</f>
        <v/>
      </c>
      <c r="G959" s="101" t="str">
        <f>IF(CADA_PROD!C957="","",SUMIFS(MOVI_SAID!H:H,MOVI_SAID!D:D,D959,MOVI_SAID!L:L,$E$5))</f>
        <v/>
      </c>
      <c r="H959" s="101" t="str">
        <f t="shared" si="28"/>
        <v/>
      </c>
      <c r="I959" s="100" t="str">
        <f>IF(CADA_PROD!C957="","",IFERROR(IF(H959&lt;=0,"Sem estoque",IF(H959/E959&lt;0.25,"Quase sem estoque",IF(H959/E959&lt;1.2,"Estoque baixo",IF(H959/E959&lt;2,"Estoque moderado","Estoque confortável")))),""))</f>
        <v/>
      </c>
      <c r="J959" s="102" t="str">
        <f>IF(CADA_PROD!C957="","",SUMIFS(MOVI_ENTR!M:M,MOVI_ENTR!D:D,D959,MOVI_ENTR!O:O,$E$5))</f>
        <v/>
      </c>
      <c r="K959" s="103" t="str">
        <f>IF(CADA_PROD!C957="","",IFERROR($J959/SUM($J$8:$J$1008),""))</f>
        <v/>
      </c>
      <c r="L959" s="103" t="str">
        <f>IF(CADA_PROD!C957="","",IFERROR(H959/SUM($H$8:$H$1008),""))</f>
        <v/>
      </c>
      <c r="M959" s="102" t="str">
        <f>IF(CADA_PROD!$C957="","",IFERROR(SUMIFS(MOVI_ENTR!M:M,MOVI_ENTR!D:D,D959,MOVI_ENTR!O:O,$E$5)/SUMIFS(MOVI_ENTR!I:I,MOVI_ENTR!D:D,D959,MOVI_ENTR!O:O,$E$5),0))</f>
        <v/>
      </c>
      <c r="N959" s="104" t="str">
        <f>IF(CADA_PROD!C957="","",G959/E959)</f>
        <v/>
      </c>
    </row>
    <row r="960" spans="2:14" ht="30" customHeight="1">
      <c r="B960" s="21">
        <f t="shared" si="29"/>
        <v>953</v>
      </c>
      <c r="C960" s="99" t="str">
        <f>IF(CADA_PROD!C958="","",CADA_PROD!C958)</f>
        <v/>
      </c>
      <c r="D960" s="100" t="str">
        <f>IF(CADA_PROD!D958="","",CADA_PROD!D958)</f>
        <v/>
      </c>
      <c r="E960" s="101" t="str">
        <f>IF(CADA_PROD!E958="","",CADA_PROD!E958)</f>
        <v/>
      </c>
      <c r="F960" s="101" t="str">
        <f>IF(CADA_PROD!D958="","",SUMIFS(MOVI_ENTR!I:I,MOVI_ENTR!D:D,D960,MOVI_ENTR!O:O,$E$5))</f>
        <v/>
      </c>
      <c r="G960" s="101" t="str">
        <f>IF(CADA_PROD!C958="","",SUMIFS(MOVI_SAID!H:H,MOVI_SAID!D:D,D960,MOVI_SAID!L:L,$E$5))</f>
        <v/>
      </c>
      <c r="H960" s="101" t="str">
        <f t="shared" si="28"/>
        <v/>
      </c>
      <c r="I960" s="100" t="str">
        <f>IF(CADA_PROD!C958="","",IFERROR(IF(H960&lt;=0,"Sem estoque",IF(H960/E960&lt;0.25,"Quase sem estoque",IF(H960/E960&lt;1.2,"Estoque baixo",IF(H960/E960&lt;2,"Estoque moderado","Estoque confortável")))),""))</f>
        <v/>
      </c>
      <c r="J960" s="102" t="str">
        <f>IF(CADA_PROD!C958="","",SUMIFS(MOVI_ENTR!M:M,MOVI_ENTR!D:D,D960,MOVI_ENTR!O:O,$E$5))</f>
        <v/>
      </c>
      <c r="K960" s="103" t="str">
        <f>IF(CADA_PROD!C958="","",IFERROR($J960/SUM($J$8:$J$1008),""))</f>
        <v/>
      </c>
      <c r="L960" s="103" t="str">
        <f>IF(CADA_PROD!C958="","",IFERROR(H960/SUM($H$8:$H$1008),""))</f>
        <v/>
      </c>
      <c r="M960" s="102" t="str">
        <f>IF(CADA_PROD!$C958="","",IFERROR(SUMIFS(MOVI_ENTR!M:M,MOVI_ENTR!D:D,D960,MOVI_ENTR!O:O,$E$5)/SUMIFS(MOVI_ENTR!I:I,MOVI_ENTR!D:D,D960,MOVI_ENTR!O:O,$E$5),0))</f>
        <v/>
      </c>
      <c r="N960" s="104" t="str">
        <f>IF(CADA_PROD!C958="","",G960/E960)</f>
        <v/>
      </c>
    </row>
    <row r="961" spans="2:14" ht="30" customHeight="1">
      <c r="B961" s="21">
        <f t="shared" si="29"/>
        <v>954</v>
      </c>
      <c r="C961" s="99" t="str">
        <f>IF(CADA_PROD!C959="","",CADA_PROD!C959)</f>
        <v/>
      </c>
      <c r="D961" s="100" t="str">
        <f>IF(CADA_PROD!D959="","",CADA_PROD!D959)</f>
        <v/>
      </c>
      <c r="E961" s="101" t="str">
        <f>IF(CADA_PROD!E959="","",CADA_PROD!E959)</f>
        <v/>
      </c>
      <c r="F961" s="101" t="str">
        <f>IF(CADA_PROD!D959="","",SUMIFS(MOVI_ENTR!I:I,MOVI_ENTR!D:D,D961,MOVI_ENTR!O:O,$E$5))</f>
        <v/>
      </c>
      <c r="G961" s="101" t="str">
        <f>IF(CADA_PROD!C959="","",SUMIFS(MOVI_SAID!H:H,MOVI_SAID!D:D,D961,MOVI_SAID!L:L,$E$5))</f>
        <v/>
      </c>
      <c r="H961" s="101" t="str">
        <f t="shared" si="28"/>
        <v/>
      </c>
      <c r="I961" s="100" t="str">
        <f>IF(CADA_PROD!C959="","",IFERROR(IF(H961&lt;=0,"Sem estoque",IF(H961/E961&lt;0.25,"Quase sem estoque",IF(H961/E961&lt;1.2,"Estoque baixo",IF(H961/E961&lt;2,"Estoque moderado","Estoque confortável")))),""))</f>
        <v/>
      </c>
      <c r="J961" s="102" t="str">
        <f>IF(CADA_PROD!C959="","",SUMIFS(MOVI_ENTR!M:M,MOVI_ENTR!D:D,D961,MOVI_ENTR!O:O,$E$5))</f>
        <v/>
      </c>
      <c r="K961" s="103" t="str">
        <f>IF(CADA_PROD!C959="","",IFERROR($J961/SUM($J$8:$J$1008),""))</f>
        <v/>
      </c>
      <c r="L961" s="103" t="str">
        <f>IF(CADA_PROD!C959="","",IFERROR(H961/SUM($H$8:$H$1008),""))</f>
        <v/>
      </c>
      <c r="M961" s="102" t="str">
        <f>IF(CADA_PROD!$C959="","",IFERROR(SUMIFS(MOVI_ENTR!M:M,MOVI_ENTR!D:D,D961,MOVI_ENTR!O:O,$E$5)/SUMIFS(MOVI_ENTR!I:I,MOVI_ENTR!D:D,D961,MOVI_ENTR!O:O,$E$5),0))</f>
        <v/>
      </c>
      <c r="N961" s="104" t="str">
        <f>IF(CADA_PROD!C959="","",G961/E961)</f>
        <v/>
      </c>
    </row>
    <row r="962" spans="2:14" ht="30" customHeight="1">
      <c r="B962" s="21">
        <f t="shared" si="29"/>
        <v>955</v>
      </c>
      <c r="C962" s="99" t="str">
        <f>IF(CADA_PROD!C960="","",CADA_PROD!C960)</f>
        <v/>
      </c>
      <c r="D962" s="100" t="str">
        <f>IF(CADA_PROD!D960="","",CADA_PROD!D960)</f>
        <v/>
      </c>
      <c r="E962" s="101" t="str">
        <f>IF(CADA_PROD!E960="","",CADA_PROD!E960)</f>
        <v/>
      </c>
      <c r="F962" s="101" t="str">
        <f>IF(CADA_PROD!D960="","",SUMIFS(MOVI_ENTR!I:I,MOVI_ENTR!D:D,D962,MOVI_ENTR!O:O,$E$5))</f>
        <v/>
      </c>
      <c r="G962" s="101" t="str">
        <f>IF(CADA_PROD!C960="","",SUMIFS(MOVI_SAID!H:H,MOVI_SAID!D:D,D962,MOVI_SAID!L:L,$E$5))</f>
        <v/>
      </c>
      <c r="H962" s="101" t="str">
        <f t="shared" si="28"/>
        <v/>
      </c>
      <c r="I962" s="100" t="str">
        <f>IF(CADA_PROD!C960="","",IFERROR(IF(H962&lt;=0,"Sem estoque",IF(H962/E962&lt;0.25,"Quase sem estoque",IF(H962/E962&lt;1.2,"Estoque baixo",IF(H962/E962&lt;2,"Estoque moderado","Estoque confortável")))),""))</f>
        <v/>
      </c>
      <c r="J962" s="102" t="str">
        <f>IF(CADA_PROD!C960="","",SUMIFS(MOVI_ENTR!M:M,MOVI_ENTR!D:D,D962,MOVI_ENTR!O:O,$E$5))</f>
        <v/>
      </c>
      <c r="K962" s="103" t="str">
        <f>IF(CADA_PROD!C960="","",IFERROR($J962/SUM($J$8:$J$1008),""))</f>
        <v/>
      </c>
      <c r="L962" s="103" t="str">
        <f>IF(CADA_PROD!C960="","",IFERROR(H962/SUM($H$8:$H$1008),""))</f>
        <v/>
      </c>
      <c r="M962" s="102" t="str">
        <f>IF(CADA_PROD!$C960="","",IFERROR(SUMIFS(MOVI_ENTR!M:M,MOVI_ENTR!D:D,D962,MOVI_ENTR!O:O,$E$5)/SUMIFS(MOVI_ENTR!I:I,MOVI_ENTR!D:D,D962,MOVI_ENTR!O:O,$E$5),0))</f>
        <v/>
      </c>
      <c r="N962" s="104" t="str">
        <f>IF(CADA_PROD!C960="","",G962/E962)</f>
        <v/>
      </c>
    </row>
    <row r="963" spans="2:14" ht="30" customHeight="1">
      <c r="B963" s="21">
        <f t="shared" si="29"/>
        <v>956</v>
      </c>
      <c r="C963" s="99" t="str">
        <f>IF(CADA_PROD!C961="","",CADA_PROD!C961)</f>
        <v/>
      </c>
      <c r="D963" s="100" t="str">
        <f>IF(CADA_PROD!D961="","",CADA_PROD!D961)</f>
        <v/>
      </c>
      <c r="E963" s="101" t="str">
        <f>IF(CADA_PROD!E961="","",CADA_PROD!E961)</f>
        <v/>
      </c>
      <c r="F963" s="101" t="str">
        <f>IF(CADA_PROD!D961="","",SUMIFS(MOVI_ENTR!I:I,MOVI_ENTR!D:D,D963,MOVI_ENTR!O:O,$E$5))</f>
        <v/>
      </c>
      <c r="G963" s="101" t="str">
        <f>IF(CADA_PROD!C961="","",SUMIFS(MOVI_SAID!H:H,MOVI_SAID!D:D,D963,MOVI_SAID!L:L,$E$5))</f>
        <v/>
      </c>
      <c r="H963" s="101" t="str">
        <f t="shared" si="28"/>
        <v/>
      </c>
      <c r="I963" s="100" t="str">
        <f>IF(CADA_PROD!C961="","",IFERROR(IF(H963&lt;=0,"Sem estoque",IF(H963/E963&lt;0.25,"Quase sem estoque",IF(H963/E963&lt;1.2,"Estoque baixo",IF(H963/E963&lt;2,"Estoque moderado","Estoque confortável")))),""))</f>
        <v/>
      </c>
      <c r="J963" s="102" t="str">
        <f>IF(CADA_PROD!C961="","",SUMIFS(MOVI_ENTR!M:M,MOVI_ENTR!D:D,D963,MOVI_ENTR!O:O,$E$5))</f>
        <v/>
      </c>
      <c r="K963" s="103" t="str">
        <f>IF(CADA_PROD!C961="","",IFERROR($J963/SUM($J$8:$J$1008),""))</f>
        <v/>
      </c>
      <c r="L963" s="103" t="str">
        <f>IF(CADA_PROD!C961="","",IFERROR(H963/SUM($H$8:$H$1008),""))</f>
        <v/>
      </c>
      <c r="M963" s="102" t="str">
        <f>IF(CADA_PROD!$C961="","",IFERROR(SUMIFS(MOVI_ENTR!M:M,MOVI_ENTR!D:D,D963,MOVI_ENTR!O:O,$E$5)/SUMIFS(MOVI_ENTR!I:I,MOVI_ENTR!D:D,D963,MOVI_ENTR!O:O,$E$5),0))</f>
        <v/>
      </c>
      <c r="N963" s="104" t="str">
        <f>IF(CADA_PROD!C961="","",G963/E963)</f>
        <v/>
      </c>
    </row>
    <row r="964" spans="2:14" ht="30" customHeight="1">
      <c r="B964" s="21">
        <f t="shared" si="29"/>
        <v>957</v>
      </c>
      <c r="C964" s="99" t="str">
        <f>IF(CADA_PROD!C962="","",CADA_PROD!C962)</f>
        <v/>
      </c>
      <c r="D964" s="100" t="str">
        <f>IF(CADA_PROD!D962="","",CADA_PROD!D962)</f>
        <v/>
      </c>
      <c r="E964" s="101" t="str">
        <f>IF(CADA_PROD!E962="","",CADA_PROD!E962)</f>
        <v/>
      </c>
      <c r="F964" s="101" t="str">
        <f>IF(CADA_PROD!D962="","",SUMIFS(MOVI_ENTR!I:I,MOVI_ENTR!D:D,D964,MOVI_ENTR!O:O,$E$5))</f>
        <v/>
      </c>
      <c r="G964" s="101" t="str">
        <f>IF(CADA_PROD!C962="","",SUMIFS(MOVI_SAID!H:H,MOVI_SAID!D:D,D964,MOVI_SAID!L:L,$E$5))</f>
        <v/>
      </c>
      <c r="H964" s="101" t="str">
        <f t="shared" si="28"/>
        <v/>
      </c>
      <c r="I964" s="100" t="str">
        <f>IF(CADA_PROD!C962="","",IFERROR(IF(H964&lt;=0,"Sem estoque",IF(H964/E964&lt;0.25,"Quase sem estoque",IF(H964/E964&lt;1.2,"Estoque baixo",IF(H964/E964&lt;2,"Estoque moderado","Estoque confortável")))),""))</f>
        <v/>
      </c>
      <c r="J964" s="102" t="str">
        <f>IF(CADA_PROD!C962="","",SUMIFS(MOVI_ENTR!M:M,MOVI_ENTR!D:D,D964,MOVI_ENTR!O:O,$E$5))</f>
        <v/>
      </c>
      <c r="K964" s="103" t="str">
        <f>IF(CADA_PROD!C962="","",IFERROR($J964/SUM($J$8:$J$1008),""))</f>
        <v/>
      </c>
      <c r="L964" s="103" t="str">
        <f>IF(CADA_PROD!C962="","",IFERROR(H964/SUM($H$8:$H$1008),""))</f>
        <v/>
      </c>
      <c r="M964" s="102" t="str">
        <f>IF(CADA_PROD!$C962="","",IFERROR(SUMIFS(MOVI_ENTR!M:M,MOVI_ENTR!D:D,D964,MOVI_ENTR!O:O,$E$5)/SUMIFS(MOVI_ENTR!I:I,MOVI_ENTR!D:D,D964,MOVI_ENTR!O:O,$E$5),0))</f>
        <v/>
      </c>
      <c r="N964" s="104" t="str">
        <f>IF(CADA_PROD!C962="","",G964/E964)</f>
        <v/>
      </c>
    </row>
    <row r="965" spans="2:14" ht="30" customHeight="1">
      <c r="B965" s="21">
        <f t="shared" si="29"/>
        <v>958</v>
      </c>
      <c r="C965" s="99" t="str">
        <f>IF(CADA_PROD!C963="","",CADA_PROD!C963)</f>
        <v/>
      </c>
      <c r="D965" s="100" t="str">
        <f>IF(CADA_PROD!D963="","",CADA_PROD!D963)</f>
        <v/>
      </c>
      <c r="E965" s="101" t="str">
        <f>IF(CADA_PROD!E963="","",CADA_PROD!E963)</f>
        <v/>
      </c>
      <c r="F965" s="101" t="str">
        <f>IF(CADA_PROD!D963="","",SUMIFS(MOVI_ENTR!I:I,MOVI_ENTR!D:D,D965,MOVI_ENTR!O:O,$E$5))</f>
        <v/>
      </c>
      <c r="G965" s="101" t="str">
        <f>IF(CADA_PROD!C963="","",SUMIFS(MOVI_SAID!H:H,MOVI_SAID!D:D,D965,MOVI_SAID!L:L,$E$5))</f>
        <v/>
      </c>
      <c r="H965" s="101" t="str">
        <f t="shared" si="28"/>
        <v/>
      </c>
      <c r="I965" s="100" t="str">
        <f>IF(CADA_PROD!C963="","",IFERROR(IF(H965&lt;=0,"Sem estoque",IF(H965/E965&lt;0.25,"Quase sem estoque",IF(H965/E965&lt;1.2,"Estoque baixo",IF(H965/E965&lt;2,"Estoque moderado","Estoque confortável")))),""))</f>
        <v/>
      </c>
      <c r="J965" s="102" t="str">
        <f>IF(CADA_PROD!C963="","",SUMIFS(MOVI_ENTR!M:M,MOVI_ENTR!D:D,D965,MOVI_ENTR!O:O,$E$5))</f>
        <v/>
      </c>
      <c r="K965" s="103" t="str">
        <f>IF(CADA_PROD!C963="","",IFERROR($J965/SUM($J$8:$J$1008),""))</f>
        <v/>
      </c>
      <c r="L965" s="103" t="str">
        <f>IF(CADA_PROD!C963="","",IFERROR(H965/SUM($H$8:$H$1008),""))</f>
        <v/>
      </c>
      <c r="M965" s="102" t="str">
        <f>IF(CADA_PROD!$C963="","",IFERROR(SUMIFS(MOVI_ENTR!M:M,MOVI_ENTR!D:D,D965,MOVI_ENTR!O:O,$E$5)/SUMIFS(MOVI_ENTR!I:I,MOVI_ENTR!D:D,D965,MOVI_ENTR!O:O,$E$5),0))</f>
        <v/>
      </c>
      <c r="N965" s="104" t="str">
        <f>IF(CADA_PROD!C963="","",G965/E965)</f>
        <v/>
      </c>
    </row>
    <row r="966" spans="2:14" ht="30" customHeight="1">
      <c r="B966" s="21">
        <f t="shared" si="29"/>
        <v>959</v>
      </c>
      <c r="C966" s="99" t="str">
        <f>IF(CADA_PROD!C964="","",CADA_PROD!C964)</f>
        <v/>
      </c>
      <c r="D966" s="100" t="str">
        <f>IF(CADA_PROD!D964="","",CADA_PROD!D964)</f>
        <v/>
      </c>
      <c r="E966" s="101" t="str">
        <f>IF(CADA_PROD!E964="","",CADA_PROD!E964)</f>
        <v/>
      </c>
      <c r="F966" s="101" t="str">
        <f>IF(CADA_PROD!D964="","",SUMIFS(MOVI_ENTR!I:I,MOVI_ENTR!D:D,D966,MOVI_ENTR!O:O,$E$5))</f>
        <v/>
      </c>
      <c r="G966" s="101" t="str">
        <f>IF(CADA_PROD!C964="","",SUMIFS(MOVI_SAID!H:H,MOVI_SAID!D:D,D966,MOVI_SAID!L:L,$E$5))</f>
        <v/>
      </c>
      <c r="H966" s="101" t="str">
        <f t="shared" si="28"/>
        <v/>
      </c>
      <c r="I966" s="100" t="str">
        <f>IF(CADA_PROD!C964="","",IFERROR(IF(H966&lt;=0,"Sem estoque",IF(H966/E966&lt;0.25,"Quase sem estoque",IF(H966/E966&lt;1.2,"Estoque baixo",IF(H966/E966&lt;2,"Estoque moderado","Estoque confortável")))),""))</f>
        <v/>
      </c>
      <c r="J966" s="102" t="str">
        <f>IF(CADA_PROD!C964="","",SUMIFS(MOVI_ENTR!M:M,MOVI_ENTR!D:D,D966,MOVI_ENTR!O:O,$E$5))</f>
        <v/>
      </c>
      <c r="K966" s="103" t="str">
        <f>IF(CADA_PROD!C964="","",IFERROR($J966/SUM($J$8:$J$1008),""))</f>
        <v/>
      </c>
      <c r="L966" s="103" t="str">
        <f>IF(CADA_PROD!C964="","",IFERROR(H966/SUM($H$8:$H$1008),""))</f>
        <v/>
      </c>
      <c r="M966" s="102" t="str">
        <f>IF(CADA_PROD!$C964="","",IFERROR(SUMIFS(MOVI_ENTR!M:M,MOVI_ENTR!D:D,D966,MOVI_ENTR!O:O,$E$5)/SUMIFS(MOVI_ENTR!I:I,MOVI_ENTR!D:D,D966,MOVI_ENTR!O:O,$E$5),0))</f>
        <v/>
      </c>
      <c r="N966" s="104" t="str">
        <f>IF(CADA_PROD!C964="","",G966/E966)</f>
        <v/>
      </c>
    </row>
    <row r="967" spans="2:14" ht="30" customHeight="1">
      <c r="B967" s="21">
        <f t="shared" si="29"/>
        <v>960</v>
      </c>
      <c r="C967" s="99" t="str">
        <f>IF(CADA_PROD!C965="","",CADA_PROD!C965)</f>
        <v/>
      </c>
      <c r="D967" s="100" t="str">
        <f>IF(CADA_PROD!D965="","",CADA_PROD!D965)</f>
        <v/>
      </c>
      <c r="E967" s="101" t="str">
        <f>IF(CADA_PROD!E965="","",CADA_PROD!E965)</f>
        <v/>
      </c>
      <c r="F967" s="101" t="str">
        <f>IF(CADA_PROD!D965="","",SUMIFS(MOVI_ENTR!I:I,MOVI_ENTR!D:D,D967,MOVI_ENTR!O:O,$E$5))</f>
        <v/>
      </c>
      <c r="G967" s="101" t="str">
        <f>IF(CADA_PROD!C965="","",SUMIFS(MOVI_SAID!H:H,MOVI_SAID!D:D,D967,MOVI_SAID!L:L,$E$5))</f>
        <v/>
      </c>
      <c r="H967" s="101" t="str">
        <f t="shared" si="28"/>
        <v/>
      </c>
      <c r="I967" s="100" t="str">
        <f>IF(CADA_PROD!C965="","",IFERROR(IF(H967&lt;=0,"Sem estoque",IF(H967/E967&lt;0.25,"Quase sem estoque",IF(H967/E967&lt;1.2,"Estoque baixo",IF(H967/E967&lt;2,"Estoque moderado","Estoque confortável")))),""))</f>
        <v/>
      </c>
      <c r="J967" s="102" t="str">
        <f>IF(CADA_PROD!C965="","",SUMIFS(MOVI_ENTR!M:M,MOVI_ENTR!D:D,D967,MOVI_ENTR!O:O,$E$5))</f>
        <v/>
      </c>
      <c r="K967" s="103" t="str">
        <f>IF(CADA_PROD!C965="","",IFERROR($J967/SUM($J$8:$J$1008),""))</f>
        <v/>
      </c>
      <c r="L967" s="103" t="str">
        <f>IF(CADA_PROD!C965="","",IFERROR(H967/SUM($H$8:$H$1008),""))</f>
        <v/>
      </c>
      <c r="M967" s="102" t="str">
        <f>IF(CADA_PROD!$C965="","",IFERROR(SUMIFS(MOVI_ENTR!M:M,MOVI_ENTR!D:D,D967,MOVI_ENTR!O:O,$E$5)/SUMIFS(MOVI_ENTR!I:I,MOVI_ENTR!D:D,D967,MOVI_ENTR!O:O,$E$5),0))</f>
        <v/>
      </c>
      <c r="N967" s="104" t="str">
        <f>IF(CADA_PROD!C965="","",G967/E967)</f>
        <v/>
      </c>
    </row>
    <row r="968" spans="2:14" ht="30" customHeight="1">
      <c r="B968" s="21">
        <f t="shared" si="29"/>
        <v>961</v>
      </c>
      <c r="C968" s="99" t="str">
        <f>IF(CADA_PROD!C966="","",CADA_PROD!C966)</f>
        <v/>
      </c>
      <c r="D968" s="100" t="str">
        <f>IF(CADA_PROD!D966="","",CADA_PROD!D966)</f>
        <v/>
      </c>
      <c r="E968" s="101" t="str">
        <f>IF(CADA_PROD!E966="","",CADA_PROD!E966)</f>
        <v/>
      </c>
      <c r="F968" s="101" t="str">
        <f>IF(CADA_PROD!D966="","",SUMIFS(MOVI_ENTR!I:I,MOVI_ENTR!D:D,D968,MOVI_ENTR!O:O,$E$5))</f>
        <v/>
      </c>
      <c r="G968" s="101" t="str">
        <f>IF(CADA_PROD!C966="","",SUMIFS(MOVI_SAID!H:H,MOVI_SAID!D:D,D968,MOVI_SAID!L:L,$E$5))</f>
        <v/>
      </c>
      <c r="H968" s="101" t="str">
        <f t="shared" si="28"/>
        <v/>
      </c>
      <c r="I968" s="100" t="str">
        <f>IF(CADA_PROD!C966="","",IFERROR(IF(H968&lt;=0,"Sem estoque",IF(H968/E968&lt;0.25,"Quase sem estoque",IF(H968/E968&lt;1.2,"Estoque baixo",IF(H968/E968&lt;2,"Estoque moderado","Estoque confortável")))),""))</f>
        <v/>
      </c>
      <c r="J968" s="102" t="str">
        <f>IF(CADA_PROD!C966="","",SUMIFS(MOVI_ENTR!M:M,MOVI_ENTR!D:D,D968,MOVI_ENTR!O:O,$E$5))</f>
        <v/>
      </c>
      <c r="K968" s="103" t="str">
        <f>IF(CADA_PROD!C966="","",IFERROR($J968/SUM($J$8:$J$1008),""))</f>
        <v/>
      </c>
      <c r="L968" s="103" t="str">
        <f>IF(CADA_PROD!C966="","",IFERROR(H968/SUM($H$8:$H$1008),""))</f>
        <v/>
      </c>
      <c r="M968" s="102" t="str">
        <f>IF(CADA_PROD!$C966="","",IFERROR(SUMIFS(MOVI_ENTR!M:M,MOVI_ENTR!D:D,D968,MOVI_ENTR!O:O,$E$5)/SUMIFS(MOVI_ENTR!I:I,MOVI_ENTR!D:D,D968,MOVI_ENTR!O:O,$E$5),0))</f>
        <v/>
      </c>
      <c r="N968" s="104" t="str">
        <f>IF(CADA_PROD!C966="","",G968/E968)</f>
        <v/>
      </c>
    </row>
    <row r="969" spans="2:14" ht="30" customHeight="1">
      <c r="B969" s="21">
        <f t="shared" si="29"/>
        <v>962</v>
      </c>
      <c r="C969" s="99" t="str">
        <f>IF(CADA_PROD!C967="","",CADA_PROD!C967)</f>
        <v/>
      </c>
      <c r="D969" s="100" t="str">
        <f>IF(CADA_PROD!D967="","",CADA_PROD!D967)</f>
        <v/>
      </c>
      <c r="E969" s="101" t="str">
        <f>IF(CADA_PROD!E967="","",CADA_PROD!E967)</f>
        <v/>
      </c>
      <c r="F969" s="101" t="str">
        <f>IF(CADA_PROD!D967="","",SUMIFS(MOVI_ENTR!I:I,MOVI_ENTR!D:D,D969,MOVI_ENTR!O:O,$E$5))</f>
        <v/>
      </c>
      <c r="G969" s="101" t="str">
        <f>IF(CADA_PROD!C967="","",SUMIFS(MOVI_SAID!H:H,MOVI_SAID!D:D,D969,MOVI_SAID!L:L,$E$5))</f>
        <v/>
      </c>
      <c r="H969" s="101" t="str">
        <f t="shared" ref="H969:H1008" si="30">IFERROR(F969-G969,"")</f>
        <v/>
      </c>
      <c r="I969" s="100" t="str">
        <f>IF(CADA_PROD!C967="","",IFERROR(IF(H969&lt;=0,"Sem estoque",IF(H969/E969&lt;0.25,"Quase sem estoque",IF(H969/E969&lt;1.2,"Estoque baixo",IF(H969/E969&lt;2,"Estoque moderado","Estoque confortável")))),""))</f>
        <v/>
      </c>
      <c r="J969" s="102" t="str">
        <f>IF(CADA_PROD!C967="","",SUMIFS(MOVI_ENTR!M:M,MOVI_ENTR!D:D,D969,MOVI_ENTR!O:O,$E$5))</f>
        <v/>
      </c>
      <c r="K969" s="103" t="str">
        <f>IF(CADA_PROD!C967="","",IFERROR($J969/SUM($J$8:$J$1008),""))</f>
        <v/>
      </c>
      <c r="L969" s="103" t="str">
        <f>IF(CADA_PROD!C967="","",IFERROR(H969/SUM($H$8:$H$1008),""))</f>
        <v/>
      </c>
      <c r="M969" s="102" t="str">
        <f>IF(CADA_PROD!$C967="","",IFERROR(SUMIFS(MOVI_ENTR!M:M,MOVI_ENTR!D:D,D969,MOVI_ENTR!O:O,$E$5)/SUMIFS(MOVI_ENTR!I:I,MOVI_ENTR!D:D,D969,MOVI_ENTR!O:O,$E$5),0))</f>
        <v/>
      </c>
      <c r="N969" s="104" t="str">
        <f>IF(CADA_PROD!C967="","",G969/E969)</f>
        <v/>
      </c>
    </row>
    <row r="970" spans="2:14" ht="30" customHeight="1">
      <c r="B970" s="21">
        <f t="shared" ref="B970:B1033" si="31">B969+1</f>
        <v>963</v>
      </c>
      <c r="C970" s="99" t="str">
        <f>IF(CADA_PROD!C968="","",CADA_PROD!C968)</f>
        <v/>
      </c>
      <c r="D970" s="100" t="str">
        <f>IF(CADA_PROD!D968="","",CADA_PROD!D968)</f>
        <v/>
      </c>
      <c r="E970" s="101" t="str">
        <f>IF(CADA_PROD!E968="","",CADA_PROD!E968)</f>
        <v/>
      </c>
      <c r="F970" s="101" t="str">
        <f>IF(CADA_PROD!D968="","",SUMIFS(MOVI_ENTR!I:I,MOVI_ENTR!D:D,D970,MOVI_ENTR!O:O,$E$5))</f>
        <v/>
      </c>
      <c r="G970" s="101" t="str">
        <f>IF(CADA_PROD!C968="","",SUMIFS(MOVI_SAID!H:H,MOVI_SAID!D:D,D970,MOVI_SAID!L:L,$E$5))</f>
        <v/>
      </c>
      <c r="H970" s="101" t="str">
        <f t="shared" si="30"/>
        <v/>
      </c>
      <c r="I970" s="100" t="str">
        <f>IF(CADA_PROD!C968="","",IFERROR(IF(H970&lt;=0,"Sem estoque",IF(H970/E970&lt;0.25,"Quase sem estoque",IF(H970/E970&lt;1.2,"Estoque baixo",IF(H970/E970&lt;2,"Estoque moderado","Estoque confortável")))),""))</f>
        <v/>
      </c>
      <c r="J970" s="102" t="str">
        <f>IF(CADA_PROD!C968="","",SUMIFS(MOVI_ENTR!M:M,MOVI_ENTR!D:D,D970,MOVI_ENTR!O:O,$E$5))</f>
        <v/>
      </c>
      <c r="K970" s="103" t="str">
        <f>IF(CADA_PROD!C968="","",IFERROR($J970/SUM($J$8:$J$1008),""))</f>
        <v/>
      </c>
      <c r="L970" s="103" t="str">
        <f>IF(CADA_PROD!C968="","",IFERROR(H970/SUM($H$8:$H$1008),""))</f>
        <v/>
      </c>
      <c r="M970" s="102" t="str">
        <f>IF(CADA_PROD!$C968="","",IFERROR(SUMIFS(MOVI_ENTR!M:M,MOVI_ENTR!D:D,D970,MOVI_ENTR!O:O,$E$5)/SUMIFS(MOVI_ENTR!I:I,MOVI_ENTR!D:D,D970,MOVI_ENTR!O:O,$E$5),0))</f>
        <v/>
      </c>
      <c r="N970" s="104" t="str">
        <f>IF(CADA_PROD!C968="","",G970/E970)</f>
        <v/>
      </c>
    </row>
    <row r="971" spans="2:14" ht="30" customHeight="1">
      <c r="B971" s="21">
        <f t="shared" si="31"/>
        <v>964</v>
      </c>
      <c r="C971" s="99" t="str">
        <f>IF(CADA_PROD!C969="","",CADA_PROD!C969)</f>
        <v/>
      </c>
      <c r="D971" s="100" t="str">
        <f>IF(CADA_PROD!D969="","",CADA_PROD!D969)</f>
        <v/>
      </c>
      <c r="E971" s="101" t="str">
        <f>IF(CADA_PROD!E969="","",CADA_PROD!E969)</f>
        <v/>
      </c>
      <c r="F971" s="101" t="str">
        <f>IF(CADA_PROD!D969="","",SUMIFS(MOVI_ENTR!I:I,MOVI_ENTR!D:D,D971,MOVI_ENTR!O:O,$E$5))</f>
        <v/>
      </c>
      <c r="G971" s="101" t="str">
        <f>IF(CADA_PROD!C969="","",SUMIFS(MOVI_SAID!H:H,MOVI_SAID!D:D,D971,MOVI_SAID!L:L,$E$5))</f>
        <v/>
      </c>
      <c r="H971" s="101" t="str">
        <f t="shared" si="30"/>
        <v/>
      </c>
      <c r="I971" s="100" t="str">
        <f>IF(CADA_PROD!C969="","",IFERROR(IF(H971&lt;=0,"Sem estoque",IF(H971/E971&lt;0.25,"Quase sem estoque",IF(H971/E971&lt;1.2,"Estoque baixo",IF(H971/E971&lt;2,"Estoque moderado","Estoque confortável")))),""))</f>
        <v/>
      </c>
      <c r="J971" s="102" t="str">
        <f>IF(CADA_PROD!C969="","",SUMIFS(MOVI_ENTR!M:M,MOVI_ENTR!D:D,D971,MOVI_ENTR!O:O,$E$5))</f>
        <v/>
      </c>
      <c r="K971" s="103" t="str">
        <f>IF(CADA_PROD!C969="","",IFERROR($J971/SUM($J$8:$J$1008),""))</f>
        <v/>
      </c>
      <c r="L971" s="103" t="str">
        <f>IF(CADA_PROD!C969="","",IFERROR(H971/SUM($H$8:$H$1008),""))</f>
        <v/>
      </c>
      <c r="M971" s="102" t="str">
        <f>IF(CADA_PROD!$C969="","",IFERROR(SUMIFS(MOVI_ENTR!M:M,MOVI_ENTR!D:D,D971,MOVI_ENTR!O:O,$E$5)/SUMIFS(MOVI_ENTR!I:I,MOVI_ENTR!D:D,D971,MOVI_ENTR!O:O,$E$5),0))</f>
        <v/>
      </c>
      <c r="N971" s="104" t="str">
        <f>IF(CADA_PROD!C969="","",G971/E971)</f>
        <v/>
      </c>
    </row>
    <row r="972" spans="2:14" ht="30" customHeight="1">
      <c r="B972" s="21">
        <f t="shared" si="31"/>
        <v>965</v>
      </c>
      <c r="C972" s="99" t="str">
        <f>IF(CADA_PROD!C970="","",CADA_PROD!C970)</f>
        <v/>
      </c>
      <c r="D972" s="100" t="str">
        <f>IF(CADA_PROD!D970="","",CADA_PROD!D970)</f>
        <v/>
      </c>
      <c r="E972" s="101" t="str">
        <f>IF(CADA_PROD!E970="","",CADA_PROD!E970)</f>
        <v/>
      </c>
      <c r="F972" s="101" t="str">
        <f>IF(CADA_PROD!D970="","",SUMIFS(MOVI_ENTR!I:I,MOVI_ENTR!D:D,D972,MOVI_ENTR!O:O,$E$5))</f>
        <v/>
      </c>
      <c r="G972" s="101" t="str">
        <f>IF(CADA_PROD!C970="","",SUMIFS(MOVI_SAID!H:H,MOVI_SAID!D:D,D972,MOVI_SAID!L:L,$E$5))</f>
        <v/>
      </c>
      <c r="H972" s="101" t="str">
        <f t="shared" si="30"/>
        <v/>
      </c>
      <c r="I972" s="100" t="str">
        <f>IF(CADA_PROD!C970="","",IFERROR(IF(H972&lt;=0,"Sem estoque",IF(H972/E972&lt;0.25,"Quase sem estoque",IF(H972/E972&lt;1.2,"Estoque baixo",IF(H972/E972&lt;2,"Estoque moderado","Estoque confortável")))),""))</f>
        <v/>
      </c>
      <c r="J972" s="102" t="str">
        <f>IF(CADA_PROD!C970="","",SUMIFS(MOVI_ENTR!M:M,MOVI_ENTR!D:D,D972,MOVI_ENTR!O:O,$E$5))</f>
        <v/>
      </c>
      <c r="K972" s="103" t="str">
        <f>IF(CADA_PROD!C970="","",IFERROR($J972/SUM($J$8:$J$1008),""))</f>
        <v/>
      </c>
      <c r="L972" s="103" t="str">
        <f>IF(CADA_PROD!C970="","",IFERROR(H972/SUM($H$8:$H$1008),""))</f>
        <v/>
      </c>
      <c r="M972" s="102" t="str">
        <f>IF(CADA_PROD!$C970="","",IFERROR(SUMIFS(MOVI_ENTR!M:M,MOVI_ENTR!D:D,D972,MOVI_ENTR!O:O,$E$5)/SUMIFS(MOVI_ENTR!I:I,MOVI_ENTR!D:D,D972,MOVI_ENTR!O:O,$E$5),0))</f>
        <v/>
      </c>
      <c r="N972" s="104" t="str">
        <f>IF(CADA_PROD!C970="","",G972/E972)</f>
        <v/>
      </c>
    </row>
    <row r="973" spans="2:14" ht="30" customHeight="1">
      <c r="B973" s="21">
        <f t="shared" si="31"/>
        <v>966</v>
      </c>
      <c r="C973" s="99" t="str">
        <f>IF(CADA_PROD!C971="","",CADA_PROD!C971)</f>
        <v/>
      </c>
      <c r="D973" s="100" t="str">
        <f>IF(CADA_PROD!D971="","",CADA_PROD!D971)</f>
        <v/>
      </c>
      <c r="E973" s="101" t="str">
        <f>IF(CADA_PROD!E971="","",CADA_PROD!E971)</f>
        <v/>
      </c>
      <c r="F973" s="101" t="str">
        <f>IF(CADA_PROD!D971="","",SUMIFS(MOVI_ENTR!I:I,MOVI_ENTR!D:D,D973,MOVI_ENTR!O:O,$E$5))</f>
        <v/>
      </c>
      <c r="G973" s="101" t="str">
        <f>IF(CADA_PROD!C971="","",SUMIFS(MOVI_SAID!H:H,MOVI_SAID!D:D,D973,MOVI_SAID!L:L,$E$5))</f>
        <v/>
      </c>
      <c r="H973" s="101" t="str">
        <f t="shared" si="30"/>
        <v/>
      </c>
      <c r="I973" s="100" t="str">
        <f>IF(CADA_PROD!C971="","",IFERROR(IF(H973&lt;=0,"Sem estoque",IF(H973/E973&lt;0.25,"Quase sem estoque",IF(H973/E973&lt;1.2,"Estoque baixo",IF(H973/E973&lt;2,"Estoque moderado","Estoque confortável")))),""))</f>
        <v/>
      </c>
      <c r="J973" s="102" t="str">
        <f>IF(CADA_PROD!C971="","",SUMIFS(MOVI_ENTR!M:M,MOVI_ENTR!D:D,D973,MOVI_ENTR!O:O,$E$5))</f>
        <v/>
      </c>
      <c r="K973" s="103" t="str">
        <f>IF(CADA_PROD!C971="","",IFERROR($J973/SUM($J$8:$J$1008),""))</f>
        <v/>
      </c>
      <c r="L973" s="103" t="str">
        <f>IF(CADA_PROD!C971="","",IFERROR(H973/SUM($H$8:$H$1008),""))</f>
        <v/>
      </c>
      <c r="M973" s="102" t="str">
        <f>IF(CADA_PROD!$C971="","",IFERROR(SUMIFS(MOVI_ENTR!M:M,MOVI_ENTR!D:D,D973,MOVI_ENTR!O:O,$E$5)/SUMIFS(MOVI_ENTR!I:I,MOVI_ENTR!D:D,D973,MOVI_ENTR!O:O,$E$5),0))</f>
        <v/>
      </c>
      <c r="N973" s="104" t="str">
        <f>IF(CADA_PROD!C971="","",G973/E973)</f>
        <v/>
      </c>
    </row>
    <row r="974" spans="2:14" ht="30" customHeight="1">
      <c r="B974" s="21">
        <f t="shared" si="31"/>
        <v>967</v>
      </c>
      <c r="C974" s="99" t="str">
        <f>IF(CADA_PROD!C972="","",CADA_PROD!C972)</f>
        <v/>
      </c>
      <c r="D974" s="100" t="str">
        <f>IF(CADA_PROD!D972="","",CADA_PROD!D972)</f>
        <v/>
      </c>
      <c r="E974" s="101" t="str">
        <f>IF(CADA_PROD!E972="","",CADA_PROD!E972)</f>
        <v/>
      </c>
      <c r="F974" s="101" t="str">
        <f>IF(CADA_PROD!D972="","",SUMIFS(MOVI_ENTR!I:I,MOVI_ENTR!D:D,D974,MOVI_ENTR!O:O,$E$5))</f>
        <v/>
      </c>
      <c r="G974" s="101" t="str">
        <f>IF(CADA_PROD!C972="","",SUMIFS(MOVI_SAID!H:H,MOVI_SAID!D:D,D974,MOVI_SAID!L:L,$E$5))</f>
        <v/>
      </c>
      <c r="H974" s="101" t="str">
        <f t="shared" si="30"/>
        <v/>
      </c>
      <c r="I974" s="100" t="str">
        <f>IF(CADA_PROD!C972="","",IFERROR(IF(H974&lt;=0,"Sem estoque",IF(H974/E974&lt;0.25,"Quase sem estoque",IF(H974/E974&lt;1.2,"Estoque baixo",IF(H974/E974&lt;2,"Estoque moderado","Estoque confortável")))),""))</f>
        <v/>
      </c>
      <c r="J974" s="102" t="str">
        <f>IF(CADA_PROD!C972="","",SUMIFS(MOVI_ENTR!M:M,MOVI_ENTR!D:D,D974,MOVI_ENTR!O:O,$E$5))</f>
        <v/>
      </c>
      <c r="K974" s="103" t="str">
        <f>IF(CADA_PROD!C972="","",IFERROR($J974/SUM($J$8:$J$1008),""))</f>
        <v/>
      </c>
      <c r="L974" s="103" t="str">
        <f>IF(CADA_PROD!C972="","",IFERROR(H974/SUM($H$8:$H$1008),""))</f>
        <v/>
      </c>
      <c r="M974" s="102" t="str">
        <f>IF(CADA_PROD!$C972="","",IFERROR(SUMIFS(MOVI_ENTR!M:M,MOVI_ENTR!D:D,D974,MOVI_ENTR!O:O,$E$5)/SUMIFS(MOVI_ENTR!I:I,MOVI_ENTR!D:D,D974,MOVI_ENTR!O:O,$E$5),0))</f>
        <v/>
      </c>
      <c r="N974" s="104" t="str">
        <f>IF(CADA_PROD!C972="","",G974/E974)</f>
        <v/>
      </c>
    </row>
    <row r="975" spans="2:14" ht="30" customHeight="1">
      <c r="B975" s="21">
        <f t="shared" si="31"/>
        <v>968</v>
      </c>
      <c r="C975" s="99" t="str">
        <f>IF(CADA_PROD!C973="","",CADA_PROD!C973)</f>
        <v/>
      </c>
      <c r="D975" s="100" t="str">
        <f>IF(CADA_PROD!D973="","",CADA_PROD!D973)</f>
        <v/>
      </c>
      <c r="E975" s="101" t="str">
        <f>IF(CADA_PROD!E973="","",CADA_PROD!E973)</f>
        <v/>
      </c>
      <c r="F975" s="101" t="str">
        <f>IF(CADA_PROD!D973="","",SUMIFS(MOVI_ENTR!I:I,MOVI_ENTR!D:D,D975,MOVI_ENTR!O:O,$E$5))</f>
        <v/>
      </c>
      <c r="G975" s="101" t="str">
        <f>IF(CADA_PROD!C973="","",SUMIFS(MOVI_SAID!H:H,MOVI_SAID!D:D,D975,MOVI_SAID!L:L,$E$5))</f>
        <v/>
      </c>
      <c r="H975" s="101" t="str">
        <f t="shared" si="30"/>
        <v/>
      </c>
      <c r="I975" s="100" t="str">
        <f>IF(CADA_PROD!C973="","",IFERROR(IF(H975&lt;=0,"Sem estoque",IF(H975/E975&lt;0.25,"Quase sem estoque",IF(H975/E975&lt;1.2,"Estoque baixo",IF(H975/E975&lt;2,"Estoque moderado","Estoque confortável")))),""))</f>
        <v/>
      </c>
      <c r="J975" s="102" t="str">
        <f>IF(CADA_PROD!C973="","",SUMIFS(MOVI_ENTR!M:M,MOVI_ENTR!D:D,D975,MOVI_ENTR!O:O,$E$5))</f>
        <v/>
      </c>
      <c r="K975" s="103" t="str">
        <f>IF(CADA_PROD!C973="","",IFERROR($J975/SUM($J$8:$J$1008),""))</f>
        <v/>
      </c>
      <c r="L975" s="103" t="str">
        <f>IF(CADA_PROD!C973="","",IFERROR(H975/SUM($H$8:$H$1008),""))</f>
        <v/>
      </c>
      <c r="M975" s="102" t="str">
        <f>IF(CADA_PROD!$C973="","",IFERROR(SUMIFS(MOVI_ENTR!M:M,MOVI_ENTR!D:D,D975,MOVI_ENTR!O:O,$E$5)/SUMIFS(MOVI_ENTR!I:I,MOVI_ENTR!D:D,D975,MOVI_ENTR!O:O,$E$5),0))</f>
        <v/>
      </c>
      <c r="N975" s="104" t="str">
        <f>IF(CADA_PROD!C973="","",G975/E975)</f>
        <v/>
      </c>
    </row>
    <row r="976" spans="2:14" ht="30" customHeight="1">
      <c r="B976" s="21">
        <f t="shared" si="31"/>
        <v>969</v>
      </c>
      <c r="C976" s="99" t="str">
        <f>IF(CADA_PROD!C974="","",CADA_PROD!C974)</f>
        <v/>
      </c>
      <c r="D976" s="100" t="str">
        <f>IF(CADA_PROD!D974="","",CADA_PROD!D974)</f>
        <v/>
      </c>
      <c r="E976" s="101" t="str">
        <f>IF(CADA_PROD!E974="","",CADA_PROD!E974)</f>
        <v/>
      </c>
      <c r="F976" s="101" t="str">
        <f>IF(CADA_PROD!D974="","",SUMIFS(MOVI_ENTR!I:I,MOVI_ENTR!D:D,D976,MOVI_ENTR!O:O,$E$5))</f>
        <v/>
      </c>
      <c r="G976" s="101" t="str">
        <f>IF(CADA_PROD!C974="","",SUMIFS(MOVI_SAID!H:H,MOVI_SAID!D:D,D976,MOVI_SAID!L:L,$E$5))</f>
        <v/>
      </c>
      <c r="H976" s="101" t="str">
        <f t="shared" si="30"/>
        <v/>
      </c>
      <c r="I976" s="100" t="str">
        <f>IF(CADA_PROD!C974="","",IFERROR(IF(H976&lt;=0,"Sem estoque",IF(H976/E976&lt;0.25,"Quase sem estoque",IF(H976/E976&lt;1.2,"Estoque baixo",IF(H976/E976&lt;2,"Estoque moderado","Estoque confortável")))),""))</f>
        <v/>
      </c>
      <c r="J976" s="102" t="str">
        <f>IF(CADA_PROD!C974="","",SUMIFS(MOVI_ENTR!M:M,MOVI_ENTR!D:D,D976,MOVI_ENTR!O:O,$E$5))</f>
        <v/>
      </c>
      <c r="K976" s="103" t="str">
        <f>IF(CADA_PROD!C974="","",IFERROR($J976/SUM($J$8:$J$1008),""))</f>
        <v/>
      </c>
      <c r="L976" s="103" t="str">
        <f>IF(CADA_PROD!C974="","",IFERROR(H976/SUM($H$8:$H$1008),""))</f>
        <v/>
      </c>
      <c r="M976" s="102" t="str">
        <f>IF(CADA_PROD!$C974="","",IFERROR(SUMIFS(MOVI_ENTR!M:M,MOVI_ENTR!D:D,D976,MOVI_ENTR!O:O,$E$5)/SUMIFS(MOVI_ENTR!I:I,MOVI_ENTR!D:D,D976,MOVI_ENTR!O:O,$E$5),0))</f>
        <v/>
      </c>
      <c r="N976" s="104" t="str">
        <f>IF(CADA_PROD!C974="","",G976/E976)</f>
        <v/>
      </c>
    </row>
    <row r="977" spans="2:14" ht="30" customHeight="1">
      <c r="B977" s="21">
        <f t="shared" si="31"/>
        <v>970</v>
      </c>
      <c r="C977" s="99" t="str">
        <f>IF(CADA_PROD!C975="","",CADA_PROD!C975)</f>
        <v/>
      </c>
      <c r="D977" s="100" t="str">
        <f>IF(CADA_PROD!D975="","",CADA_PROD!D975)</f>
        <v/>
      </c>
      <c r="E977" s="101" t="str">
        <f>IF(CADA_PROD!E975="","",CADA_PROD!E975)</f>
        <v/>
      </c>
      <c r="F977" s="101" t="str">
        <f>IF(CADA_PROD!D975="","",SUMIFS(MOVI_ENTR!I:I,MOVI_ENTR!D:D,D977,MOVI_ENTR!O:O,$E$5))</f>
        <v/>
      </c>
      <c r="G977" s="101" t="str">
        <f>IF(CADA_PROD!C975="","",SUMIFS(MOVI_SAID!H:H,MOVI_SAID!D:D,D977,MOVI_SAID!L:L,$E$5))</f>
        <v/>
      </c>
      <c r="H977" s="101" t="str">
        <f t="shared" si="30"/>
        <v/>
      </c>
      <c r="I977" s="100" t="str">
        <f>IF(CADA_PROD!C975="","",IFERROR(IF(H977&lt;=0,"Sem estoque",IF(H977/E977&lt;0.25,"Quase sem estoque",IF(H977/E977&lt;1.2,"Estoque baixo",IF(H977/E977&lt;2,"Estoque moderado","Estoque confortável")))),""))</f>
        <v/>
      </c>
      <c r="J977" s="102" t="str">
        <f>IF(CADA_PROD!C975="","",SUMIFS(MOVI_ENTR!M:M,MOVI_ENTR!D:D,D977,MOVI_ENTR!O:O,$E$5))</f>
        <v/>
      </c>
      <c r="K977" s="103" t="str">
        <f>IF(CADA_PROD!C975="","",IFERROR($J977/SUM($J$8:$J$1008),""))</f>
        <v/>
      </c>
      <c r="L977" s="103" t="str">
        <f>IF(CADA_PROD!C975="","",IFERROR(H977/SUM($H$8:$H$1008),""))</f>
        <v/>
      </c>
      <c r="M977" s="102" t="str">
        <f>IF(CADA_PROD!$C975="","",IFERROR(SUMIFS(MOVI_ENTR!M:M,MOVI_ENTR!D:D,D977,MOVI_ENTR!O:O,$E$5)/SUMIFS(MOVI_ENTR!I:I,MOVI_ENTR!D:D,D977,MOVI_ENTR!O:O,$E$5),0))</f>
        <v/>
      </c>
      <c r="N977" s="104" t="str">
        <f>IF(CADA_PROD!C975="","",G977/E977)</f>
        <v/>
      </c>
    </row>
    <row r="978" spans="2:14" ht="30" customHeight="1">
      <c r="B978" s="21">
        <f t="shared" si="31"/>
        <v>971</v>
      </c>
      <c r="C978" s="99" t="str">
        <f>IF(CADA_PROD!C976="","",CADA_PROD!C976)</f>
        <v/>
      </c>
      <c r="D978" s="100" t="str">
        <f>IF(CADA_PROD!D976="","",CADA_PROD!D976)</f>
        <v/>
      </c>
      <c r="E978" s="101" t="str">
        <f>IF(CADA_PROD!E976="","",CADA_PROD!E976)</f>
        <v/>
      </c>
      <c r="F978" s="101" t="str">
        <f>IF(CADA_PROD!D976="","",SUMIFS(MOVI_ENTR!I:I,MOVI_ENTR!D:D,D978,MOVI_ENTR!O:O,$E$5))</f>
        <v/>
      </c>
      <c r="G978" s="101" t="str">
        <f>IF(CADA_PROD!C976="","",SUMIFS(MOVI_SAID!H:H,MOVI_SAID!D:D,D978,MOVI_SAID!L:L,$E$5))</f>
        <v/>
      </c>
      <c r="H978" s="101" t="str">
        <f t="shared" si="30"/>
        <v/>
      </c>
      <c r="I978" s="100" t="str">
        <f>IF(CADA_PROD!C976="","",IFERROR(IF(H978&lt;=0,"Sem estoque",IF(H978/E978&lt;0.25,"Quase sem estoque",IF(H978/E978&lt;1.2,"Estoque baixo",IF(H978/E978&lt;2,"Estoque moderado","Estoque confortável")))),""))</f>
        <v/>
      </c>
      <c r="J978" s="102" t="str">
        <f>IF(CADA_PROD!C976="","",SUMIFS(MOVI_ENTR!M:M,MOVI_ENTR!D:D,D978,MOVI_ENTR!O:O,$E$5))</f>
        <v/>
      </c>
      <c r="K978" s="103" t="str">
        <f>IF(CADA_PROD!C976="","",IFERROR($J978/SUM($J$8:$J$1008),""))</f>
        <v/>
      </c>
      <c r="L978" s="103" t="str">
        <f>IF(CADA_PROD!C976="","",IFERROR(H978/SUM($H$8:$H$1008),""))</f>
        <v/>
      </c>
      <c r="M978" s="102" t="str">
        <f>IF(CADA_PROD!$C976="","",IFERROR(SUMIFS(MOVI_ENTR!M:M,MOVI_ENTR!D:D,D978,MOVI_ENTR!O:O,$E$5)/SUMIFS(MOVI_ENTR!I:I,MOVI_ENTR!D:D,D978,MOVI_ENTR!O:O,$E$5),0))</f>
        <v/>
      </c>
      <c r="N978" s="104" t="str">
        <f>IF(CADA_PROD!C976="","",G978/E978)</f>
        <v/>
      </c>
    </row>
    <row r="979" spans="2:14" ht="30" customHeight="1">
      <c r="B979" s="21">
        <f t="shared" si="31"/>
        <v>972</v>
      </c>
      <c r="C979" s="99" t="str">
        <f>IF(CADA_PROD!C977="","",CADA_PROD!C977)</f>
        <v/>
      </c>
      <c r="D979" s="100" t="str">
        <f>IF(CADA_PROD!D977="","",CADA_PROD!D977)</f>
        <v/>
      </c>
      <c r="E979" s="101" t="str">
        <f>IF(CADA_PROD!E977="","",CADA_PROD!E977)</f>
        <v/>
      </c>
      <c r="F979" s="101" t="str">
        <f>IF(CADA_PROD!D977="","",SUMIFS(MOVI_ENTR!I:I,MOVI_ENTR!D:D,D979,MOVI_ENTR!O:O,$E$5))</f>
        <v/>
      </c>
      <c r="G979" s="101" t="str">
        <f>IF(CADA_PROD!C977="","",SUMIFS(MOVI_SAID!H:H,MOVI_SAID!D:D,D979,MOVI_SAID!L:L,$E$5))</f>
        <v/>
      </c>
      <c r="H979" s="101" t="str">
        <f t="shared" si="30"/>
        <v/>
      </c>
      <c r="I979" s="100" t="str">
        <f>IF(CADA_PROD!C977="","",IFERROR(IF(H979&lt;=0,"Sem estoque",IF(H979/E979&lt;0.25,"Quase sem estoque",IF(H979/E979&lt;1.2,"Estoque baixo",IF(H979/E979&lt;2,"Estoque moderado","Estoque confortável")))),""))</f>
        <v/>
      </c>
      <c r="J979" s="102" t="str">
        <f>IF(CADA_PROD!C977="","",SUMIFS(MOVI_ENTR!M:M,MOVI_ENTR!D:D,D979,MOVI_ENTR!O:O,$E$5))</f>
        <v/>
      </c>
      <c r="K979" s="103" t="str">
        <f>IF(CADA_PROD!C977="","",IFERROR($J979/SUM($J$8:$J$1008),""))</f>
        <v/>
      </c>
      <c r="L979" s="103" t="str">
        <f>IF(CADA_PROD!C977="","",IFERROR(H979/SUM($H$8:$H$1008),""))</f>
        <v/>
      </c>
      <c r="M979" s="102" t="str">
        <f>IF(CADA_PROD!$C977="","",IFERROR(SUMIFS(MOVI_ENTR!M:M,MOVI_ENTR!D:D,D979,MOVI_ENTR!O:O,$E$5)/SUMIFS(MOVI_ENTR!I:I,MOVI_ENTR!D:D,D979,MOVI_ENTR!O:O,$E$5),0))</f>
        <v/>
      </c>
      <c r="N979" s="104" t="str">
        <f>IF(CADA_PROD!C977="","",G979/E979)</f>
        <v/>
      </c>
    </row>
    <row r="980" spans="2:14" ht="30" customHeight="1">
      <c r="B980" s="21">
        <f t="shared" si="31"/>
        <v>973</v>
      </c>
      <c r="C980" s="99" t="str">
        <f>IF(CADA_PROD!C978="","",CADA_PROD!C978)</f>
        <v/>
      </c>
      <c r="D980" s="100" t="str">
        <f>IF(CADA_PROD!D978="","",CADA_PROD!D978)</f>
        <v/>
      </c>
      <c r="E980" s="101" t="str">
        <f>IF(CADA_PROD!E978="","",CADA_PROD!E978)</f>
        <v/>
      </c>
      <c r="F980" s="101" t="str">
        <f>IF(CADA_PROD!D978="","",SUMIFS(MOVI_ENTR!I:I,MOVI_ENTR!D:D,D980,MOVI_ENTR!O:O,$E$5))</f>
        <v/>
      </c>
      <c r="G980" s="101" t="str">
        <f>IF(CADA_PROD!C978="","",SUMIFS(MOVI_SAID!H:H,MOVI_SAID!D:D,D980,MOVI_SAID!L:L,$E$5))</f>
        <v/>
      </c>
      <c r="H980" s="101" t="str">
        <f t="shared" si="30"/>
        <v/>
      </c>
      <c r="I980" s="100" t="str">
        <f>IF(CADA_PROD!C978="","",IFERROR(IF(H980&lt;=0,"Sem estoque",IF(H980/E980&lt;0.25,"Quase sem estoque",IF(H980/E980&lt;1.2,"Estoque baixo",IF(H980/E980&lt;2,"Estoque moderado","Estoque confortável")))),""))</f>
        <v/>
      </c>
      <c r="J980" s="102" t="str">
        <f>IF(CADA_PROD!C978="","",SUMIFS(MOVI_ENTR!M:M,MOVI_ENTR!D:D,D980,MOVI_ENTR!O:O,$E$5))</f>
        <v/>
      </c>
      <c r="K980" s="103" t="str">
        <f>IF(CADA_PROD!C978="","",IFERROR($J980/SUM($J$8:$J$1008),""))</f>
        <v/>
      </c>
      <c r="L980" s="103" t="str">
        <f>IF(CADA_PROD!C978="","",IFERROR(H980/SUM($H$8:$H$1008),""))</f>
        <v/>
      </c>
      <c r="M980" s="102" t="str">
        <f>IF(CADA_PROD!$C978="","",IFERROR(SUMIFS(MOVI_ENTR!M:M,MOVI_ENTR!D:D,D980,MOVI_ENTR!O:O,$E$5)/SUMIFS(MOVI_ENTR!I:I,MOVI_ENTR!D:D,D980,MOVI_ENTR!O:O,$E$5),0))</f>
        <v/>
      </c>
      <c r="N980" s="104" t="str">
        <f>IF(CADA_PROD!C978="","",G980/E980)</f>
        <v/>
      </c>
    </row>
    <row r="981" spans="2:14" ht="30" customHeight="1">
      <c r="B981" s="21">
        <f t="shared" si="31"/>
        <v>974</v>
      </c>
      <c r="C981" s="99" t="str">
        <f>IF(CADA_PROD!C979="","",CADA_PROD!C979)</f>
        <v/>
      </c>
      <c r="D981" s="100" t="str">
        <f>IF(CADA_PROD!D979="","",CADA_PROD!D979)</f>
        <v/>
      </c>
      <c r="E981" s="101" t="str">
        <f>IF(CADA_PROD!E979="","",CADA_PROD!E979)</f>
        <v/>
      </c>
      <c r="F981" s="101" t="str">
        <f>IF(CADA_PROD!D979="","",SUMIFS(MOVI_ENTR!I:I,MOVI_ENTR!D:D,D981,MOVI_ENTR!O:O,$E$5))</f>
        <v/>
      </c>
      <c r="G981" s="101" t="str">
        <f>IF(CADA_PROD!C979="","",SUMIFS(MOVI_SAID!H:H,MOVI_SAID!D:D,D981,MOVI_SAID!L:L,$E$5))</f>
        <v/>
      </c>
      <c r="H981" s="101" t="str">
        <f t="shared" si="30"/>
        <v/>
      </c>
      <c r="I981" s="100" t="str">
        <f>IF(CADA_PROD!C979="","",IFERROR(IF(H981&lt;=0,"Sem estoque",IF(H981/E981&lt;0.25,"Quase sem estoque",IF(H981/E981&lt;1.2,"Estoque baixo",IF(H981/E981&lt;2,"Estoque moderado","Estoque confortável")))),""))</f>
        <v/>
      </c>
      <c r="J981" s="102" t="str">
        <f>IF(CADA_PROD!C979="","",SUMIFS(MOVI_ENTR!M:M,MOVI_ENTR!D:D,D981,MOVI_ENTR!O:O,$E$5))</f>
        <v/>
      </c>
      <c r="K981" s="103" t="str">
        <f>IF(CADA_PROD!C979="","",IFERROR($J981/SUM($J$8:$J$1008),""))</f>
        <v/>
      </c>
      <c r="L981" s="103" t="str">
        <f>IF(CADA_PROD!C979="","",IFERROR(H981/SUM($H$8:$H$1008),""))</f>
        <v/>
      </c>
      <c r="M981" s="102" t="str">
        <f>IF(CADA_PROD!$C979="","",IFERROR(SUMIFS(MOVI_ENTR!M:M,MOVI_ENTR!D:D,D981,MOVI_ENTR!O:O,$E$5)/SUMIFS(MOVI_ENTR!I:I,MOVI_ENTR!D:D,D981,MOVI_ENTR!O:O,$E$5),0))</f>
        <v/>
      </c>
      <c r="N981" s="104" t="str">
        <f>IF(CADA_PROD!C979="","",G981/E981)</f>
        <v/>
      </c>
    </row>
    <row r="982" spans="2:14" ht="30" customHeight="1">
      <c r="B982" s="21">
        <f t="shared" si="31"/>
        <v>975</v>
      </c>
      <c r="C982" s="99" t="str">
        <f>IF(CADA_PROD!C980="","",CADA_PROD!C980)</f>
        <v/>
      </c>
      <c r="D982" s="100" t="str">
        <f>IF(CADA_PROD!D980="","",CADA_PROD!D980)</f>
        <v/>
      </c>
      <c r="E982" s="101" t="str">
        <f>IF(CADA_PROD!E980="","",CADA_PROD!E980)</f>
        <v/>
      </c>
      <c r="F982" s="101" t="str">
        <f>IF(CADA_PROD!D980="","",SUMIFS(MOVI_ENTR!I:I,MOVI_ENTR!D:D,D982,MOVI_ENTR!O:O,$E$5))</f>
        <v/>
      </c>
      <c r="G982" s="101" t="str">
        <f>IF(CADA_PROD!C980="","",SUMIFS(MOVI_SAID!H:H,MOVI_SAID!D:D,D982,MOVI_SAID!L:L,$E$5))</f>
        <v/>
      </c>
      <c r="H982" s="101" t="str">
        <f t="shared" si="30"/>
        <v/>
      </c>
      <c r="I982" s="100" t="str">
        <f>IF(CADA_PROD!C980="","",IFERROR(IF(H982&lt;=0,"Sem estoque",IF(H982/E982&lt;0.25,"Quase sem estoque",IF(H982/E982&lt;1.2,"Estoque baixo",IF(H982/E982&lt;2,"Estoque moderado","Estoque confortável")))),""))</f>
        <v/>
      </c>
      <c r="J982" s="102" t="str">
        <f>IF(CADA_PROD!C980="","",SUMIFS(MOVI_ENTR!M:M,MOVI_ENTR!D:D,D982,MOVI_ENTR!O:O,$E$5))</f>
        <v/>
      </c>
      <c r="K982" s="103" t="str">
        <f>IF(CADA_PROD!C980="","",IFERROR($J982/SUM($J$8:$J$1008),""))</f>
        <v/>
      </c>
      <c r="L982" s="103" t="str">
        <f>IF(CADA_PROD!C980="","",IFERROR(H982/SUM($H$8:$H$1008),""))</f>
        <v/>
      </c>
      <c r="M982" s="102" t="str">
        <f>IF(CADA_PROD!$C980="","",IFERROR(SUMIFS(MOVI_ENTR!M:M,MOVI_ENTR!D:D,D982,MOVI_ENTR!O:O,$E$5)/SUMIFS(MOVI_ENTR!I:I,MOVI_ENTR!D:D,D982,MOVI_ENTR!O:O,$E$5),0))</f>
        <v/>
      </c>
      <c r="N982" s="104" t="str">
        <f>IF(CADA_PROD!C980="","",G982/E982)</f>
        <v/>
      </c>
    </row>
    <row r="983" spans="2:14" ht="30" customHeight="1">
      <c r="B983" s="21">
        <f t="shared" si="31"/>
        <v>976</v>
      </c>
      <c r="C983" s="99" t="str">
        <f>IF(CADA_PROD!C981="","",CADA_PROD!C981)</f>
        <v/>
      </c>
      <c r="D983" s="100" t="str">
        <f>IF(CADA_PROD!D981="","",CADA_PROD!D981)</f>
        <v/>
      </c>
      <c r="E983" s="101" t="str">
        <f>IF(CADA_PROD!E981="","",CADA_PROD!E981)</f>
        <v/>
      </c>
      <c r="F983" s="101" t="str">
        <f>IF(CADA_PROD!D981="","",SUMIFS(MOVI_ENTR!I:I,MOVI_ENTR!D:D,D983,MOVI_ENTR!O:O,$E$5))</f>
        <v/>
      </c>
      <c r="G983" s="101" t="str">
        <f>IF(CADA_PROD!C981="","",SUMIFS(MOVI_SAID!H:H,MOVI_SAID!D:D,D983,MOVI_SAID!L:L,$E$5))</f>
        <v/>
      </c>
      <c r="H983" s="101" t="str">
        <f t="shared" si="30"/>
        <v/>
      </c>
      <c r="I983" s="100" t="str">
        <f>IF(CADA_PROD!C981="","",IFERROR(IF(H983&lt;=0,"Sem estoque",IF(H983/E983&lt;0.25,"Quase sem estoque",IF(H983/E983&lt;1.2,"Estoque baixo",IF(H983/E983&lt;2,"Estoque moderado","Estoque confortável")))),""))</f>
        <v/>
      </c>
      <c r="J983" s="102" t="str">
        <f>IF(CADA_PROD!C981="","",SUMIFS(MOVI_ENTR!M:M,MOVI_ENTR!D:D,D983,MOVI_ENTR!O:O,$E$5))</f>
        <v/>
      </c>
      <c r="K983" s="103" t="str">
        <f>IF(CADA_PROD!C981="","",IFERROR($J983/SUM($J$8:$J$1008),""))</f>
        <v/>
      </c>
      <c r="L983" s="103" t="str">
        <f>IF(CADA_PROD!C981="","",IFERROR(H983/SUM($H$8:$H$1008),""))</f>
        <v/>
      </c>
      <c r="M983" s="102" t="str">
        <f>IF(CADA_PROD!$C981="","",IFERROR(SUMIFS(MOVI_ENTR!M:M,MOVI_ENTR!D:D,D983,MOVI_ENTR!O:O,$E$5)/SUMIFS(MOVI_ENTR!I:I,MOVI_ENTR!D:D,D983,MOVI_ENTR!O:O,$E$5),0))</f>
        <v/>
      </c>
      <c r="N983" s="104" t="str">
        <f>IF(CADA_PROD!C981="","",G983/E983)</f>
        <v/>
      </c>
    </row>
    <row r="984" spans="2:14" ht="30" customHeight="1">
      <c r="B984" s="21">
        <f t="shared" si="31"/>
        <v>977</v>
      </c>
      <c r="C984" s="99" t="str">
        <f>IF(CADA_PROD!C982="","",CADA_PROD!C982)</f>
        <v/>
      </c>
      <c r="D984" s="100" t="str">
        <f>IF(CADA_PROD!D982="","",CADA_PROD!D982)</f>
        <v/>
      </c>
      <c r="E984" s="101" t="str">
        <f>IF(CADA_PROD!E982="","",CADA_PROD!E982)</f>
        <v/>
      </c>
      <c r="F984" s="101" t="str">
        <f>IF(CADA_PROD!D982="","",SUMIFS(MOVI_ENTR!I:I,MOVI_ENTR!D:D,D984,MOVI_ENTR!O:O,$E$5))</f>
        <v/>
      </c>
      <c r="G984" s="101" t="str">
        <f>IF(CADA_PROD!C982="","",SUMIFS(MOVI_SAID!H:H,MOVI_SAID!D:D,D984,MOVI_SAID!L:L,$E$5))</f>
        <v/>
      </c>
      <c r="H984" s="101" t="str">
        <f t="shared" si="30"/>
        <v/>
      </c>
      <c r="I984" s="100" t="str">
        <f>IF(CADA_PROD!C982="","",IFERROR(IF(H984&lt;=0,"Sem estoque",IF(H984/E984&lt;0.25,"Quase sem estoque",IF(H984/E984&lt;1.2,"Estoque baixo",IF(H984/E984&lt;2,"Estoque moderado","Estoque confortável")))),""))</f>
        <v/>
      </c>
      <c r="J984" s="102" t="str">
        <f>IF(CADA_PROD!C982="","",SUMIFS(MOVI_ENTR!M:M,MOVI_ENTR!D:D,D984,MOVI_ENTR!O:O,$E$5))</f>
        <v/>
      </c>
      <c r="K984" s="103" t="str">
        <f>IF(CADA_PROD!C982="","",IFERROR($J984/SUM($J$8:$J$1008),""))</f>
        <v/>
      </c>
      <c r="L984" s="103" t="str">
        <f>IF(CADA_PROD!C982="","",IFERROR(H984/SUM($H$8:$H$1008),""))</f>
        <v/>
      </c>
      <c r="M984" s="102" t="str">
        <f>IF(CADA_PROD!$C982="","",IFERROR(SUMIFS(MOVI_ENTR!M:M,MOVI_ENTR!D:D,D984,MOVI_ENTR!O:O,$E$5)/SUMIFS(MOVI_ENTR!I:I,MOVI_ENTR!D:D,D984,MOVI_ENTR!O:O,$E$5),0))</f>
        <v/>
      </c>
      <c r="N984" s="104" t="str">
        <f>IF(CADA_PROD!C982="","",G984/E984)</f>
        <v/>
      </c>
    </row>
    <row r="985" spans="2:14" ht="30" customHeight="1">
      <c r="B985" s="21">
        <f t="shared" si="31"/>
        <v>978</v>
      </c>
      <c r="C985" s="99" t="str">
        <f>IF(CADA_PROD!C983="","",CADA_PROD!C983)</f>
        <v/>
      </c>
      <c r="D985" s="100" t="str">
        <f>IF(CADA_PROD!D983="","",CADA_PROD!D983)</f>
        <v/>
      </c>
      <c r="E985" s="101" t="str">
        <f>IF(CADA_PROD!E983="","",CADA_PROD!E983)</f>
        <v/>
      </c>
      <c r="F985" s="101" t="str">
        <f>IF(CADA_PROD!D983="","",SUMIFS(MOVI_ENTR!I:I,MOVI_ENTR!D:D,D985,MOVI_ENTR!O:O,$E$5))</f>
        <v/>
      </c>
      <c r="G985" s="101" t="str">
        <f>IF(CADA_PROD!C983="","",SUMIFS(MOVI_SAID!H:H,MOVI_SAID!D:D,D985,MOVI_SAID!L:L,$E$5))</f>
        <v/>
      </c>
      <c r="H985" s="101" t="str">
        <f t="shared" si="30"/>
        <v/>
      </c>
      <c r="I985" s="100" t="str">
        <f>IF(CADA_PROD!C983="","",IFERROR(IF(H985&lt;=0,"Sem estoque",IF(H985/E985&lt;0.25,"Quase sem estoque",IF(H985/E985&lt;1.2,"Estoque baixo",IF(H985/E985&lt;2,"Estoque moderado","Estoque confortável")))),""))</f>
        <v/>
      </c>
      <c r="J985" s="102" t="str">
        <f>IF(CADA_PROD!C983="","",SUMIFS(MOVI_ENTR!M:M,MOVI_ENTR!D:D,D985,MOVI_ENTR!O:O,$E$5))</f>
        <v/>
      </c>
      <c r="K985" s="103" t="str">
        <f>IF(CADA_PROD!C983="","",IFERROR($J985/SUM($J$8:$J$1008),""))</f>
        <v/>
      </c>
      <c r="L985" s="103" t="str">
        <f>IF(CADA_PROD!C983="","",IFERROR(H985/SUM($H$8:$H$1008),""))</f>
        <v/>
      </c>
      <c r="M985" s="102" t="str">
        <f>IF(CADA_PROD!$C983="","",IFERROR(SUMIFS(MOVI_ENTR!M:M,MOVI_ENTR!D:D,D985,MOVI_ENTR!O:O,$E$5)/SUMIFS(MOVI_ENTR!I:I,MOVI_ENTR!D:D,D985,MOVI_ENTR!O:O,$E$5),0))</f>
        <v/>
      </c>
      <c r="N985" s="104" t="str">
        <f>IF(CADA_PROD!C983="","",G985/E985)</f>
        <v/>
      </c>
    </row>
    <row r="986" spans="2:14" ht="30" customHeight="1">
      <c r="B986" s="21">
        <f t="shared" si="31"/>
        <v>979</v>
      </c>
      <c r="C986" s="99" t="str">
        <f>IF(CADA_PROD!C984="","",CADA_PROD!C984)</f>
        <v/>
      </c>
      <c r="D986" s="100" t="str">
        <f>IF(CADA_PROD!D984="","",CADA_PROD!D984)</f>
        <v/>
      </c>
      <c r="E986" s="101" t="str">
        <f>IF(CADA_PROD!E984="","",CADA_PROD!E984)</f>
        <v/>
      </c>
      <c r="F986" s="101" t="str">
        <f>IF(CADA_PROD!D984="","",SUMIFS(MOVI_ENTR!I:I,MOVI_ENTR!D:D,D986,MOVI_ENTR!O:O,$E$5))</f>
        <v/>
      </c>
      <c r="G986" s="101" t="str">
        <f>IF(CADA_PROD!C984="","",SUMIFS(MOVI_SAID!H:H,MOVI_SAID!D:D,D986,MOVI_SAID!L:L,$E$5))</f>
        <v/>
      </c>
      <c r="H986" s="101" t="str">
        <f t="shared" si="30"/>
        <v/>
      </c>
      <c r="I986" s="100" t="str">
        <f>IF(CADA_PROD!C984="","",IFERROR(IF(H986&lt;=0,"Sem estoque",IF(H986/E986&lt;0.25,"Quase sem estoque",IF(H986/E986&lt;1.2,"Estoque baixo",IF(H986/E986&lt;2,"Estoque moderado","Estoque confortável")))),""))</f>
        <v/>
      </c>
      <c r="J986" s="102" t="str">
        <f>IF(CADA_PROD!C984="","",SUMIFS(MOVI_ENTR!M:M,MOVI_ENTR!D:D,D986,MOVI_ENTR!O:O,$E$5))</f>
        <v/>
      </c>
      <c r="K986" s="103" t="str">
        <f>IF(CADA_PROD!C984="","",IFERROR($J986/SUM($J$8:$J$1008),""))</f>
        <v/>
      </c>
      <c r="L986" s="103" t="str">
        <f>IF(CADA_PROD!C984="","",IFERROR(H986/SUM($H$8:$H$1008),""))</f>
        <v/>
      </c>
      <c r="M986" s="102" t="str">
        <f>IF(CADA_PROD!$C984="","",IFERROR(SUMIFS(MOVI_ENTR!M:M,MOVI_ENTR!D:D,D986,MOVI_ENTR!O:O,$E$5)/SUMIFS(MOVI_ENTR!I:I,MOVI_ENTR!D:D,D986,MOVI_ENTR!O:O,$E$5),0))</f>
        <v/>
      </c>
      <c r="N986" s="104" t="str">
        <f>IF(CADA_PROD!C984="","",G986/E986)</f>
        <v/>
      </c>
    </row>
    <row r="987" spans="2:14" ht="30" customHeight="1">
      <c r="B987" s="21">
        <f t="shared" si="31"/>
        <v>980</v>
      </c>
      <c r="C987" s="99" t="str">
        <f>IF(CADA_PROD!C985="","",CADA_PROD!C985)</f>
        <v/>
      </c>
      <c r="D987" s="100" t="str">
        <f>IF(CADA_PROD!D985="","",CADA_PROD!D985)</f>
        <v/>
      </c>
      <c r="E987" s="101" t="str">
        <f>IF(CADA_PROD!E985="","",CADA_PROD!E985)</f>
        <v/>
      </c>
      <c r="F987" s="101" t="str">
        <f>IF(CADA_PROD!D985="","",SUMIFS(MOVI_ENTR!I:I,MOVI_ENTR!D:D,D987,MOVI_ENTR!O:O,$E$5))</f>
        <v/>
      </c>
      <c r="G987" s="101" t="str">
        <f>IF(CADA_PROD!C985="","",SUMIFS(MOVI_SAID!H:H,MOVI_SAID!D:D,D987,MOVI_SAID!L:L,$E$5))</f>
        <v/>
      </c>
      <c r="H987" s="101" t="str">
        <f t="shared" si="30"/>
        <v/>
      </c>
      <c r="I987" s="100" t="str">
        <f>IF(CADA_PROD!C985="","",IFERROR(IF(H987&lt;=0,"Sem estoque",IF(H987/E987&lt;0.25,"Quase sem estoque",IF(H987/E987&lt;1.2,"Estoque baixo",IF(H987/E987&lt;2,"Estoque moderado","Estoque confortável")))),""))</f>
        <v/>
      </c>
      <c r="J987" s="102" t="str">
        <f>IF(CADA_PROD!C985="","",SUMIFS(MOVI_ENTR!M:M,MOVI_ENTR!D:D,D987,MOVI_ENTR!O:O,$E$5))</f>
        <v/>
      </c>
      <c r="K987" s="103" t="str">
        <f>IF(CADA_PROD!C985="","",IFERROR($J987/SUM($J$8:$J$1008),""))</f>
        <v/>
      </c>
      <c r="L987" s="103" t="str">
        <f>IF(CADA_PROD!C985="","",IFERROR(H987/SUM($H$8:$H$1008),""))</f>
        <v/>
      </c>
      <c r="M987" s="102" t="str">
        <f>IF(CADA_PROD!$C985="","",IFERROR(SUMIFS(MOVI_ENTR!M:M,MOVI_ENTR!D:D,D987,MOVI_ENTR!O:O,$E$5)/SUMIFS(MOVI_ENTR!I:I,MOVI_ENTR!D:D,D987,MOVI_ENTR!O:O,$E$5),0))</f>
        <v/>
      </c>
      <c r="N987" s="104" t="str">
        <f>IF(CADA_PROD!C985="","",G987/E987)</f>
        <v/>
      </c>
    </row>
    <row r="988" spans="2:14" ht="30" customHeight="1">
      <c r="B988" s="21">
        <f t="shared" si="31"/>
        <v>981</v>
      </c>
      <c r="C988" s="99" t="str">
        <f>IF(CADA_PROD!C986="","",CADA_PROD!C986)</f>
        <v/>
      </c>
      <c r="D988" s="100" t="str">
        <f>IF(CADA_PROD!D986="","",CADA_PROD!D986)</f>
        <v/>
      </c>
      <c r="E988" s="101" t="str">
        <f>IF(CADA_PROD!E986="","",CADA_PROD!E986)</f>
        <v/>
      </c>
      <c r="F988" s="101" t="str">
        <f>IF(CADA_PROD!D986="","",SUMIFS(MOVI_ENTR!I:I,MOVI_ENTR!D:D,D988,MOVI_ENTR!O:O,$E$5))</f>
        <v/>
      </c>
      <c r="G988" s="101" t="str">
        <f>IF(CADA_PROD!C986="","",SUMIFS(MOVI_SAID!H:H,MOVI_SAID!D:D,D988,MOVI_SAID!L:L,$E$5))</f>
        <v/>
      </c>
      <c r="H988" s="101" t="str">
        <f t="shared" si="30"/>
        <v/>
      </c>
      <c r="I988" s="100" t="str">
        <f>IF(CADA_PROD!C986="","",IFERROR(IF(H988&lt;=0,"Sem estoque",IF(H988/E988&lt;0.25,"Quase sem estoque",IF(H988/E988&lt;1.2,"Estoque baixo",IF(H988/E988&lt;2,"Estoque moderado","Estoque confortável")))),""))</f>
        <v/>
      </c>
      <c r="J988" s="102" t="str">
        <f>IF(CADA_PROD!C986="","",SUMIFS(MOVI_ENTR!M:M,MOVI_ENTR!D:D,D988,MOVI_ENTR!O:O,$E$5))</f>
        <v/>
      </c>
      <c r="K988" s="103" t="str">
        <f>IF(CADA_PROD!C986="","",IFERROR($J988/SUM($J$8:$J$1008),""))</f>
        <v/>
      </c>
      <c r="L988" s="103" t="str">
        <f>IF(CADA_PROD!C986="","",IFERROR(H988/SUM($H$8:$H$1008),""))</f>
        <v/>
      </c>
      <c r="M988" s="102" t="str">
        <f>IF(CADA_PROD!$C986="","",IFERROR(SUMIFS(MOVI_ENTR!M:M,MOVI_ENTR!D:D,D988,MOVI_ENTR!O:O,$E$5)/SUMIFS(MOVI_ENTR!I:I,MOVI_ENTR!D:D,D988,MOVI_ENTR!O:O,$E$5),0))</f>
        <v/>
      </c>
      <c r="N988" s="104" t="str">
        <f>IF(CADA_PROD!C986="","",G988/E988)</f>
        <v/>
      </c>
    </row>
    <row r="989" spans="2:14" ht="30" customHeight="1">
      <c r="B989" s="21">
        <f t="shared" si="31"/>
        <v>982</v>
      </c>
      <c r="C989" s="99" t="str">
        <f>IF(CADA_PROD!C987="","",CADA_PROD!C987)</f>
        <v/>
      </c>
      <c r="D989" s="100" t="str">
        <f>IF(CADA_PROD!D987="","",CADA_PROD!D987)</f>
        <v/>
      </c>
      <c r="E989" s="101" t="str">
        <f>IF(CADA_PROD!E987="","",CADA_PROD!E987)</f>
        <v/>
      </c>
      <c r="F989" s="101" t="str">
        <f>IF(CADA_PROD!D987="","",SUMIFS(MOVI_ENTR!I:I,MOVI_ENTR!D:D,D989,MOVI_ENTR!O:O,$E$5))</f>
        <v/>
      </c>
      <c r="G989" s="101" t="str">
        <f>IF(CADA_PROD!C987="","",SUMIFS(MOVI_SAID!H:H,MOVI_SAID!D:D,D989,MOVI_SAID!L:L,$E$5))</f>
        <v/>
      </c>
      <c r="H989" s="101" t="str">
        <f t="shared" si="30"/>
        <v/>
      </c>
      <c r="I989" s="100" t="str">
        <f>IF(CADA_PROD!C987="","",IFERROR(IF(H989&lt;=0,"Sem estoque",IF(H989/E989&lt;0.25,"Quase sem estoque",IF(H989/E989&lt;1.2,"Estoque baixo",IF(H989/E989&lt;2,"Estoque moderado","Estoque confortável")))),""))</f>
        <v/>
      </c>
      <c r="J989" s="102" t="str">
        <f>IF(CADA_PROD!C987="","",SUMIFS(MOVI_ENTR!M:M,MOVI_ENTR!D:D,D989,MOVI_ENTR!O:O,$E$5))</f>
        <v/>
      </c>
      <c r="K989" s="103" t="str">
        <f>IF(CADA_PROD!C987="","",IFERROR($J989/SUM($J$8:$J$1008),""))</f>
        <v/>
      </c>
      <c r="L989" s="103" t="str">
        <f>IF(CADA_PROD!C987="","",IFERROR(H989/SUM($H$8:$H$1008),""))</f>
        <v/>
      </c>
      <c r="M989" s="102" t="str">
        <f>IF(CADA_PROD!$C987="","",IFERROR(SUMIFS(MOVI_ENTR!M:M,MOVI_ENTR!D:D,D989,MOVI_ENTR!O:O,$E$5)/SUMIFS(MOVI_ENTR!I:I,MOVI_ENTR!D:D,D989,MOVI_ENTR!O:O,$E$5),0))</f>
        <v/>
      </c>
      <c r="N989" s="104" t="str">
        <f>IF(CADA_PROD!C987="","",G989/E989)</f>
        <v/>
      </c>
    </row>
    <row r="990" spans="2:14" ht="30" customHeight="1">
      <c r="B990" s="21">
        <f t="shared" si="31"/>
        <v>983</v>
      </c>
      <c r="C990" s="99" t="str">
        <f>IF(CADA_PROD!C988="","",CADA_PROD!C988)</f>
        <v/>
      </c>
      <c r="D990" s="100" t="str">
        <f>IF(CADA_PROD!D988="","",CADA_PROD!D988)</f>
        <v/>
      </c>
      <c r="E990" s="101" t="str">
        <f>IF(CADA_PROD!E988="","",CADA_PROD!E988)</f>
        <v/>
      </c>
      <c r="F990" s="101" t="str">
        <f>IF(CADA_PROD!D988="","",SUMIFS(MOVI_ENTR!I:I,MOVI_ENTR!D:D,D990,MOVI_ENTR!O:O,$E$5))</f>
        <v/>
      </c>
      <c r="G990" s="101" t="str">
        <f>IF(CADA_PROD!C988="","",SUMIFS(MOVI_SAID!H:H,MOVI_SAID!D:D,D990,MOVI_SAID!L:L,$E$5))</f>
        <v/>
      </c>
      <c r="H990" s="101" t="str">
        <f t="shared" si="30"/>
        <v/>
      </c>
      <c r="I990" s="100" t="str">
        <f>IF(CADA_PROD!C988="","",IFERROR(IF(H990&lt;=0,"Sem estoque",IF(H990/E990&lt;0.25,"Quase sem estoque",IF(H990/E990&lt;1.2,"Estoque baixo",IF(H990/E990&lt;2,"Estoque moderado","Estoque confortável")))),""))</f>
        <v/>
      </c>
      <c r="J990" s="102" t="str">
        <f>IF(CADA_PROD!C988="","",SUMIFS(MOVI_ENTR!M:M,MOVI_ENTR!D:D,D990,MOVI_ENTR!O:O,$E$5))</f>
        <v/>
      </c>
      <c r="K990" s="103" t="str">
        <f>IF(CADA_PROD!C988="","",IFERROR($J990/SUM($J$8:$J$1008),""))</f>
        <v/>
      </c>
      <c r="L990" s="103" t="str">
        <f>IF(CADA_PROD!C988="","",IFERROR(H990/SUM($H$8:$H$1008),""))</f>
        <v/>
      </c>
      <c r="M990" s="102" t="str">
        <f>IF(CADA_PROD!$C988="","",IFERROR(SUMIFS(MOVI_ENTR!M:M,MOVI_ENTR!D:D,D990,MOVI_ENTR!O:O,$E$5)/SUMIFS(MOVI_ENTR!I:I,MOVI_ENTR!D:D,D990,MOVI_ENTR!O:O,$E$5),0))</f>
        <v/>
      </c>
      <c r="N990" s="104" t="str">
        <f>IF(CADA_PROD!C988="","",G990/E990)</f>
        <v/>
      </c>
    </row>
    <row r="991" spans="2:14" ht="30" customHeight="1">
      <c r="B991" s="21">
        <f t="shared" si="31"/>
        <v>984</v>
      </c>
      <c r="C991" s="99" t="str">
        <f>IF(CADA_PROD!C989="","",CADA_PROD!C989)</f>
        <v/>
      </c>
      <c r="D991" s="100" t="str">
        <f>IF(CADA_PROD!D989="","",CADA_PROD!D989)</f>
        <v/>
      </c>
      <c r="E991" s="101" t="str">
        <f>IF(CADA_PROD!E989="","",CADA_PROD!E989)</f>
        <v/>
      </c>
      <c r="F991" s="101" t="str">
        <f>IF(CADA_PROD!D989="","",SUMIFS(MOVI_ENTR!I:I,MOVI_ENTR!D:D,D991,MOVI_ENTR!O:O,$E$5))</f>
        <v/>
      </c>
      <c r="G991" s="101" t="str">
        <f>IF(CADA_PROD!C989="","",SUMIFS(MOVI_SAID!H:H,MOVI_SAID!D:D,D991,MOVI_SAID!L:L,$E$5))</f>
        <v/>
      </c>
      <c r="H991" s="101" t="str">
        <f t="shared" si="30"/>
        <v/>
      </c>
      <c r="I991" s="100" t="str">
        <f>IF(CADA_PROD!C989="","",IFERROR(IF(H991&lt;=0,"Sem estoque",IF(H991/E991&lt;0.25,"Quase sem estoque",IF(H991/E991&lt;1.2,"Estoque baixo",IF(H991/E991&lt;2,"Estoque moderado","Estoque confortável")))),""))</f>
        <v/>
      </c>
      <c r="J991" s="102" t="str">
        <f>IF(CADA_PROD!C989="","",SUMIFS(MOVI_ENTR!M:M,MOVI_ENTR!D:D,D991,MOVI_ENTR!O:O,$E$5))</f>
        <v/>
      </c>
      <c r="K991" s="103" t="str">
        <f>IF(CADA_PROD!C989="","",IFERROR($J991/SUM($J$8:$J$1008),""))</f>
        <v/>
      </c>
      <c r="L991" s="103" t="str">
        <f>IF(CADA_PROD!C989="","",IFERROR(H991/SUM($H$8:$H$1008),""))</f>
        <v/>
      </c>
      <c r="M991" s="102" t="str">
        <f>IF(CADA_PROD!$C989="","",IFERROR(SUMIFS(MOVI_ENTR!M:M,MOVI_ENTR!D:D,D991,MOVI_ENTR!O:O,$E$5)/SUMIFS(MOVI_ENTR!I:I,MOVI_ENTR!D:D,D991,MOVI_ENTR!O:O,$E$5),0))</f>
        <v/>
      </c>
      <c r="N991" s="104" t="str">
        <f>IF(CADA_PROD!C989="","",G991/E991)</f>
        <v/>
      </c>
    </row>
    <row r="992" spans="2:14" ht="30" customHeight="1">
      <c r="B992" s="21">
        <f t="shared" si="31"/>
        <v>985</v>
      </c>
      <c r="C992" s="99" t="str">
        <f>IF(CADA_PROD!C990="","",CADA_PROD!C990)</f>
        <v/>
      </c>
      <c r="D992" s="100" t="str">
        <f>IF(CADA_PROD!D990="","",CADA_PROD!D990)</f>
        <v/>
      </c>
      <c r="E992" s="101" t="str">
        <f>IF(CADA_PROD!E990="","",CADA_PROD!E990)</f>
        <v/>
      </c>
      <c r="F992" s="101" t="str">
        <f>IF(CADA_PROD!D990="","",SUMIFS(MOVI_ENTR!I:I,MOVI_ENTR!D:D,D992,MOVI_ENTR!O:O,$E$5))</f>
        <v/>
      </c>
      <c r="G992" s="101" t="str">
        <f>IF(CADA_PROD!C990="","",SUMIFS(MOVI_SAID!H:H,MOVI_SAID!D:D,D992,MOVI_SAID!L:L,$E$5))</f>
        <v/>
      </c>
      <c r="H992" s="101" t="str">
        <f t="shared" si="30"/>
        <v/>
      </c>
      <c r="I992" s="100" t="str">
        <f>IF(CADA_PROD!C990="","",IFERROR(IF(H992&lt;=0,"Sem estoque",IF(H992/E992&lt;0.25,"Quase sem estoque",IF(H992/E992&lt;1.2,"Estoque baixo",IF(H992/E992&lt;2,"Estoque moderado","Estoque confortável")))),""))</f>
        <v/>
      </c>
      <c r="J992" s="102" t="str">
        <f>IF(CADA_PROD!C990="","",SUMIFS(MOVI_ENTR!M:M,MOVI_ENTR!D:D,D992,MOVI_ENTR!O:O,$E$5))</f>
        <v/>
      </c>
      <c r="K992" s="103" t="str">
        <f>IF(CADA_PROD!C990="","",IFERROR($J992/SUM($J$8:$J$1008),""))</f>
        <v/>
      </c>
      <c r="L992" s="103" t="str">
        <f>IF(CADA_PROD!C990="","",IFERROR(H992/SUM($H$8:$H$1008),""))</f>
        <v/>
      </c>
      <c r="M992" s="102" t="str">
        <f>IF(CADA_PROD!$C990="","",IFERROR(SUMIFS(MOVI_ENTR!M:M,MOVI_ENTR!D:D,D992,MOVI_ENTR!O:O,$E$5)/SUMIFS(MOVI_ENTR!I:I,MOVI_ENTR!D:D,D992,MOVI_ENTR!O:O,$E$5),0))</f>
        <v/>
      </c>
      <c r="N992" s="104" t="str">
        <f>IF(CADA_PROD!C990="","",G992/E992)</f>
        <v/>
      </c>
    </row>
    <row r="993" spans="2:14" ht="30" customHeight="1">
      <c r="B993" s="21">
        <f t="shared" si="31"/>
        <v>986</v>
      </c>
      <c r="C993" s="99" t="str">
        <f>IF(CADA_PROD!C991="","",CADA_PROD!C991)</f>
        <v/>
      </c>
      <c r="D993" s="100" t="str">
        <f>IF(CADA_PROD!D991="","",CADA_PROD!D991)</f>
        <v/>
      </c>
      <c r="E993" s="101" t="str">
        <f>IF(CADA_PROD!E991="","",CADA_PROD!E991)</f>
        <v/>
      </c>
      <c r="F993" s="101" t="str">
        <f>IF(CADA_PROD!D991="","",SUMIFS(MOVI_ENTR!I:I,MOVI_ENTR!D:D,D993,MOVI_ENTR!O:O,$E$5))</f>
        <v/>
      </c>
      <c r="G993" s="101" t="str">
        <f>IF(CADA_PROD!C991="","",SUMIFS(MOVI_SAID!H:H,MOVI_SAID!D:D,D993,MOVI_SAID!L:L,$E$5))</f>
        <v/>
      </c>
      <c r="H993" s="101" t="str">
        <f t="shared" si="30"/>
        <v/>
      </c>
      <c r="I993" s="100" t="str">
        <f>IF(CADA_PROD!C991="","",IFERROR(IF(H993&lt;=0,"Sem estoque",IF(H993/E993&lt;0.25,"Quase sem estoque",IF(H993/E993&lt;1.2,"Estoque baixo",IF(H993/E993&lt;2,"Estoque moderado","Estoque confortável")))),""))</f>
        <v/>
      </c>
      <c r="J993" s="102" t="str">
        <f>IF(CADA_PROD!C991="","",SUMIFS(MOVI_ENTR!M:M,MOVI_ENTR!D:D,D993,MOVI_ENTR!O:O,$E$5))</f>
        <v/>
      </c>
      <c r="K993" s="103" t="str">
        <f>IF(CADA_PROD!C991="","",IFERROR($J993/SUM($J$8:$J$1008),""))</f>
        <v/>
      </c>
      <c r="L993" s="103" t="str">
        <f>IF(CADA_PROD!C991="","",IFERROR(H993/SUM($H$8:$H$1008),""))</f>
        <v/>
      </c>
      <c r="M993" s="102" t="str">
        <f>IF(CADA_PROD!$C991="","",IFERROR(SUMIFS(MOVI_ENTR!M:M,MOVI_ENTR!D:D,D993,MOVI_ENTR!O:O,$E$5)/SUMIFS(MOVI_ENTR!I:I,MOVI_ENTR!D:D,D993,MOVI_ENTR!O:O,$E$5),0))</f>
        <v/>
      </c>
      <c r="N993" s="104" t="str">
        <f>IF(CADA_PROD!C991="","",G993/E993)</f>
        <v/>
      </c>
    </row>
    <row r="994" spans="2:14" ht="30" customHeight="1">
      <c r="B994" s="21">
        <f t="shared" si="31"/>
        <v>987</v>
      </c>
      <c r="C994" s="99" t="str">
        <f>IF(CADA_PROD!C992="","",CADA_PROD!C992)</f>
        <v/>
      </c>
      <c r="D994" s="100" t="str">
        <f>IF(CADA_PROD!D992="","",CADA_PROD!D992)</f>
        <v/>
      </c>
      <c r="E994" s="101" t="str">
        <f>IF(CADA_PROD!E992="","",CADA_PROD!E992)</f>
        <v/>
      </c>
      <c r="F994" s="101" t="str">
        <f>IF(CADA_PROD!D992="","",SUMIFS(MOVI_ENTR!I:I,MOVI_ENTR!D:D,D994,MOVI_ENTR!O:O,$E$5))</f>
        <v/>
      </c>
      <c r="G994" s="101" t="str">
        <f>IF(CADA_PROD!C992="","",SUMIFS(MOVI_SAID!H:H,MOVI_SAID!D:D,D994,MOVI_SAID!L:L,$E$5))</f>
        <v/>
      </c>
      <c r="H994" s="101" t="str">
        <f t="shared" si="30"/>
        <v/>
      </c>
      <c r="I994" s="100" t="str">
        <f>IF(CADA_PROD!C992="","",IFERROR(IF(H994&lt;=0,"Sem estoque",IF(H994/E994&lt;0.25,"Quase sem estoque",IF(H994/E994&lt;1.2,"Estoque baixo",IF(H994/E994&lt;2,"Estoque moderado","Estoque confortável")))),""))</f>
        <v/>
      </c>
      <c r="J994" s="102" t="str">
        <f>IF(CADA_PROD!C992="","",SUMIFS(MOVI_ENTR!M:M,MOVI_ENTR!D:D,D994,MOVI_ENTR!O:O,$E$5))</f>
        <v/>
      </c>
      <c r="K994" s="103" t="str">
        <f>IF(CADA_PROD!C992="","",IFERROR($J994/SUM($J$8:$J$1008),""))</f>
        <v/>
      </c>
      <c r="L994" s="103" t="str">
        <f>IF(CADA_PROD!C992="","",IFERROR(H994/SUM($H$8:$H$1008),""))</f>
        <v/>
      </c>
      <c r="M994" s="102" t="str">
        <f>IF(CADA_PROD!$C992="","",IFERROR(SUMIFS(MOVI_ENTR!M:M,MOVI_ENTR!D:D,D994,MOVI_ENTR!O:O,$E$5)/SUMIFS(MOVI_ENTR!I:I,MOVI_ENTR!D:D,D994,MOVI_ENTR!O:O,$E$5),0))</f>
        <v/>
      </c>
      <c r="N994" s="104" t="str">
        <f>IF(CADA_PROD!C992="","",G994/E994)</f>
        <v/>
      </c>
    </row>
    <row r="995" spans="2:14" ht="30" customHeight="1">
      <c r="B995" s="21">
        <f t="shared" si="31"/>
        <v>988</v>
      </c>
      <c r="C995" s="99" t="str">
        <f>IF(CADA_PROD!C993="","",CADA_PROD!C993)</f>
        <v/>
      </c>
      <c r="D995" s="100" t="str">
        <f>IF(CADA_PROD!D993="","",CADA_PROD!D993)</f>
        <v/>
      </c>
      <c r="E995" s="101" t="str">
        <f>IF(CADA_PROD!E993="","",CADA_PROD!E993)</f>
        <v/>
      </c>
      <c r="F995" s="101" t="str">
        <f>IF(CADA_PROD!D993="","",SUMIFS(MOVI_ENTR!I:I,MOVI_ENTR!D:D,D995,MOVI_ENTR!O:O,$E$5))</f>
        <v/>
      </c>
      <c r="G995" s="101" t="str">
        <f>IF(CADA_PROD!C993="","",SUMIFS(MOVI_SAID!H:H,MOVI_SAID!D:D,D995,MOVI_SAID!L:L,$E$5))</f>
        <v/>
      </c>
      <c r="H995" s="101" t="str">
        <f t="shared" si="30"/>
        <v/>
      </c>
      <c r="I995" s="100" t="str">
        <f>IF(CADA_PROD!C993="","",IFERROR(IF(H995&lt;=0,"Sem estoque",IF(H995/E995&lt;0.25,"Quase sem estoque",IF(H995/E995&lt;1.2,"Estoque baixo",IF(H995/E995&lt;2,"Estoque moderado","Estoque confortável")))),""))</f>
        <v/>
      </c>
      <c r="J995" s="102" t="str">
        <f>IF(CADA_PROD!C993="","",SUMIFS(MOVI_ENTR!M:M,MOVI_ENTR!D:D,D995,MOVI_ENTR!O:O,$E$5))</f>
        <v/>
      </c>
      <c r="K995" s="103" t="str">
        <f>IF(CADA_PROD!C993="","",IFERROR($J995/SUM($J$8:$J$1008),""))</f>
        <v/>
      </c>
      <c r="L995" s="103" t="str">
        <f>IF(CADA_PROD!C993="","",IFERROR(H995/SUM($H$8:$H$1008),""))</f>
        <v/>
      </c>
      <c r="M995" s="102" t="str">
        <f>IF(CADA_PROD!$C993="","",IFERROR(SUMIFS(MOVI_ENTR!M:M,MOVI_ENTR!D:D,D995,MOVI_ENTR!O:O,$E$5)/SUMIFS(MOVI_ENTR!I:I,MOVI_ENTR!D:D,D995,MOVI_ENTR!O:O,$E$5),0))</f>
        <v/>
      </c>
      <c r="N995" s="104" t="str">
        <f>IF(CADA_PROD!C993="","",G995/E995)</f>
        <v/>
      </c>
    </row>
    <row r="996" spans="2:14" ht="30" customHeight="1">
      <c r="B996" s="21">
        <f t="shared" si="31"/>
        <v>989</v>
      </c>
      <c r="C996" s="99" t="str">
        <f>IF(CADA_PROD!C994="","",CADA_PROD!C994)</f>
        <v/>
      </c>
      <c r="D996" s="100" t="str">
        <f>IF(CADA_PROD!D994="","",CADA_PROD!D994)</f>
        <v/>
      </c>
      <c r="E996" s="101" t="str">
        <f>IF(CADA_PROD!E994="","",CADA_PROD!E994)</f>
        <v/>
      </c>
      <c r="F996" s="101" t="str">
        <f>IF(CADA_PROD!D994="","",SUMIFS(MOVI_ENTR!I:I,MOVI_ENTR!D:D,D996,MOVI_ENTR!O:O,$E$5))</f>
        <v/>
      </c>
      <c r="G996" s="101" t="str">
        <f>IF(CADA_PROD!C994="","",SUMIFS(MOVI_SAID!H:H,MOVI_SAID!D:D,D996,MOVI_SAID!L:L,$E$5))</f>
        <v/>
      </c>
      <c r="H996" s="101" t="str">
        <f t="shared" si="30"/>
        <v/>
      </c>
      <c r="I996" s="100" t="str">
        <f>IF(CADA_PROD!C994="","",IFERROR(IF(H996&lt;=0,"Sem estoque",IF(H996/E996&lt;0.25,"Quase sem estoque",IF(H996/E996&lt;1.2,"Estoque baixo",IF(H996/E996&lt;2,"Estoque moderado","Estoque confortável")))),""))</f>
        <v/>
      </c>
      <c r="J996" s="102" t="str">
        <f>IF(CADA_PROD!C994="","",SUMIFS(MOVI_ENTR!M:M,MOVI_ENTR!D:D,D996,MOVI_ENTR!O:O,$E$5))</f>
        <v/>
      </c>
      <c r="K996" s="103" t="str">
        <f>IF(CADA_PROD!C994="","",IFERROR($J996/SUM($J$8:$J$1008),""))</f>
        <v/>
      </c>
      <c r="L996" s="103" t="str">
        <f>IF(CADA_PROD!C994="","",IFERROR(H996/SUM($H$8:$H$1008),""))</f>
        <v/>
      </c>
      <c r="M996" s="102" t="str">
        <f>IF(CADA_PROD!$C994="","",IFERROR(SUMIFS(MOVI_ENTR!M:M,MOVI_ENTR!D:D,D996,MOVI_ENTR!O:O,$E$5)/SUMIFS(MOVI_ENTR!I:I,MOVI_ENTR!D:D,D996,MOVI_ENTR!O:O,$E$5),0))</f>
        <v/>
      </c>
      <c r="N996" s="104" t="str">
        <f>IF(CADA_PROD!C994="","",G996/E996)</f>
        <v/>
      </c>
    </row>
    <row r="997" spans="2:14" ht="30" customHeight="1">
      <c r="B997" s="21">
        <f t="shared" si="31"/>
        <v>990</v>
      </c>
      <c r="C997" s="99" t="str">
        <f>IF(CADA_PROD!C995="","",CADA_PROD!C995)</f>
        <v/>
      </c>
      <c r="D997" s="100" t="str">
        <f>IF(CADA_PROD!D995="","",CADA_PROD!D995)</f>
        <v/>
      </c>
      <c r="E997" s="101" t="str">
        <f>IF(CADA_PROD!E995="","",CADA_PROD!E995)</f>
        <v/>
      </c>
      <c r="F997" s="101" t="str">
        <f>IF(CADA_PROD!D995="","",SUMIFS(MOVI_ENTR!I:I,MOVI_ENTR!D:D,D997,MOVI_ENTR!O:O,$E$5))</f>
        <v/>
      </c>
      <c r="G997" s="101" t="str">
        <f>IF(CADA_PROD!C995="","",SUMIFS(MOVI_SAID!H:H,MOVI_SAID!D:D,D997,MOVI_SAID!L:L,$E$5))</f>
        <v/>
      </c>
      <c r="H997" s="101" t="str">
        <f t="shared" si="30"/>
        <v/>
      </c>
      <c r="I997" s="100" t="str">
        <f>IF(CADA_PROD!C995="","",IFERROR(IF(H997&lt;=0,"Sem estoque",IF(H997/E997&lt;0.25,"Quase sem estoque",IF(H997/E997&lt;1.2,"Estoque baixo",IF(H997/E997&lt;2,"Estoque moderado","Estoque confortável")))),""))</f>
        <v/>
      </c>
      <c r="J997" s="102" t="str">
        <f>IF(CADA_PROD!C995="","",SUMIFS(MOVI_ENTR!M:M,MOVI_ENTR!D:D,D997,MOVI_ENTR!O:O,$E$5))</f>
        <v/>
      </c>
      <c r="K997" s="103" t="str">
        <f>IF(CADA_PROD!C995="","",IFERROR($J997/SUM($J$8:$J$1008),""))</f>
        <v/>
      </c>
      <c r="L997" s="103" t="str">
        <f>IF(CADA_PROD!C995="","",IFERROR(H997/SUM($H$8:$H$1008),""))</f>
        <v/>
      </c>
      <c r="M997" s="102" t="str">
        <f>IF(CADA_PROD!$C995="","",IFERROR(SUMIFS(MOVI_ENTR!M:M,MOVI_ENTR!D:D,D997,MOVI_ENTR!O:O,$E$5)/SUMIFS(MOVI_ENTR!I:I,MOVI_ENTR!D:D,D997,MOVI_ENTR!O:O,$E$5),0))</f>
        <v/>
      </c>
      <c r="N997" s="104" t="str">
        <f>IF(CADA_PROD!C995="","",G997/E997)</f>
        <v/>
      </c>
    </row>
    <row r="998" spans="2:14" ht="30" customHeight="1">
      <c r="B998" s="21">
        <f t="shared" si="31"/>
        <v>991</v>
      </c>
      <c r="C998" s="99" t="str">
        <f>IF(CADA_PROD!C996="","",CADA_PROD!C996)</f>
        <v/>
      </c>
      <c r="D998" s="100" t="str">
        <f>IF(CADA_PROD!D996="","",CADA_PROD!D996)</f>
        <v/>
      </c>
      <c r="E998" s="101" t="str">
        <f>IF(CADA_PROD!E996="","",CADA_PROD!E996)</f>
        <v/>
      </c>
      <c r="F998" s="101" t="str">
        <f>IF(CADA_PROD!D996="","",SUMIFS(MOVI_ENTR!I:I,MOVI_ENTR!D:D,D998,MOVI_ENTR!O:O,$E$5))</f>
        <v/>
      </c>
      <c r="G998" s="101" t="str">
        <f>IF(CADA_PROD!C996="","",SUMIFS(MOVI_SAID!H:H,MOVI_SAID!D:D,D998,MOVI_SAID!L:L,$E$5))</f>
        <v/>
      </c>
      <c r="H998" s="101" t="str">
        <f t="shared" si="30"/>
        <v/>
      </c>
      <c r="I998" s="100" t="str">
        <f>IF(CADA_PROD!C996="","",IFERROR(IF(H998&lt;=0,"Sem estoque",IF(H998/E998&lt;0.25,"Quase sem estoque",IF(H998/E998&lt;1.2,"Estoque baixo",IF(H998/E998&lt;2,"Estoque moderado","Estoque confortável")))),""))</f>
        <v/>
      </c>
      <c r="J998" s="102" t="str">
        <f>IF(CADA_PROD!C996="","",SUMIFS(MOVI_ENTR!M:M,MOVI_ENTR!D:D,D998,MOVI_ENTR!O:O,$E$5))</f>
        <v/>
      </c>
      <c r="K998" s="103" t="str">
        <f>IF(CADA_PROD!C996="","",IFERROR($J998/SUM($J$8:$J$1008),""))</f>
        <v/>
      </c>
      <c r="L998" s="103" t="str">
        <f>IF(CADA_PROD!C996="","",IFERROR(H998/SUM($H$8:$H$1008),""))</f>
        <v/>
      </c>
      <c r="M998" s="102" t="str">
        <f>IF(CADA_PROD!$C996="","",IFERROR(SUMIFS(MOVI_ENTR!M:M,MOVI_ENTR!D:D,D998,MOVI_ENTR!O:O,$E$5)/SUMIFS(MOVI_ENTR!I:I,MOVI_ENTR!D:D,D998,MOVI_ENTR!O:O,$E$5),0))</f>
        <v/>
      </c>
      <c r="N998" s="104" t="str">
        <f>IF(CADA_PROD!C996="","",G998/E998)</f>
        <v/>
      </c>
    </row>
    <row r="999" spans="2:14" ht="30" customHeight="1">
      <c r="B999" s="21">
        <f t="shared" si="31"/>
        <v>992</v>
      </c>
      <c r="C999" s="99" t="str">
        <f>IF(CADA_PROD!C997="","",CADA_PROD!C997)</f>
        <v/>
      </c>
      <c r="D999" s="100" t="str">
        <f>IF(CADA_PROD!D997="","",CADA_PROD!D997)</f>
        <v/>
      </c>
      <c r="E999" s="101" t="str">
        <f>IF(CADA_PROD!E997="","",CADA_PROD!E997)</f>
        <v/>
      </c>
      <c r="F999" s="101" t="str">
        <f>IF(CADA_PROD!D997="","",SUMIFS(MOVI_ENTR!I:I,MOVI_ENTR!D:D,D999,MOVI_ENTR!O:O,$E$5))</f>
        <v/>
      </c>
      <c r="G999" s="101" t="str">
        <f>IF(CADA_PROD!C997="","",SUMIFS(MOVI_SAID!H:H,MOVI_SAID!D:D,D999,MOVI_SAID!L:L,$E$5))</f>
        <v/>
      </c>
      <c r="H999" s="101" t="str">
        <f t="shared" si="30"/>
        <v/>
      </c>
      <c r="I999" s="100" t="str">
        <f>IF(CADA_PROD!C997="","",IFERROR(IF(H999&lt;=0,"Sem estoque",IF(H999/E999&lt;0.25,"Quase sem estoque",IF(H999/E999&lt;1.2,"Estoque baixo",IF(H999/E999&lt;2,"Estoque moderado","Estoque confortável")))),""))</f>
        <v/>
      </c>
      <c r="J999" s="102" t="str">
        <f>IF(CADA_PROD!C997="","",SUMIFS(MOVI_ENTR!M:M,MOVI_ENTR!D:D,D999,MOVI_ENTR!O:O,$E$5))</f>
        <v/>
      </c>
      <c r="K999" s="103" t="str">
        <f>IF(CADA_PROD!C997="","",IFERROR($J999/SUM($J$8:$J$1008),""))</f>
        <v/>
      </c>
      <c r="L999" s="103" t="str">
        <f>IF(CADA_PROD!C997="","",IFERROR(H999/SUM($H$8:$H$1008),""))</f>
        <v/>
      </c>
      <c r="M999" s="102" t="str">
        <f>IF(CADA_PROD!$C997="","",IFERROR(SUMIFS(MOVI_ENTR!M:M,MOVI_ENTR!D:D,D999,MOVI_ENTR!O:O,$E$5)/SUMIFS(MOVI_ENTR!I:I,MOVI_ENTR!D:D,D999,MOVI_ENTR!O:O,$E$5),0))</f>
        <v/>
      </c>
      <c r="N999" s="104" t="str">
        <f>IF(CADA_PROD!C997="","",G999/E999)</f>
        <v/>
      </c>
    </row>
    <row r="1000" spans="2:14" ht="30" customHeight="1">
      <c r="B1000" s="21">
        <f t="shared" si="31"/>
        <v>993</v>
      </c>
      <c r="C1000" s="99" t="str">
        <f>IF(CADA_PROD!C998="","",CADA_PROD!C998)</f>
        <v/>
      </c>
      <c r="D1000" s="100" t="str">
        <f>IF(CADA_PROD!D998="","",CADA_PROD!D998)</f>
        <v/>
      </c>
      <c r="E1000" s="101" t="str">
        <f>IF(CADA_PROD!E998="","",CADA_PROD!E998)</f>
        <v/>
      </c>
      <c r="F1000" s="101" t="str">
        <f>IF(CADA_PROD!D998="","",SUMIFS(MOVI_ENTR!I:I,MOVI_ENTR!D:D,D1000,MOVI_ENTR!O:O,$E$5))</f>
        <v/>
      </c>
      <c r="G1000" s="101" t="str">
        <f>IF(CADA_PROD!C998="","",SUMIFS(MOVI_SAID!H:H,MOVI_SAID!D:D,D1000,MOVI_SAID!L:L,$E$5))</f>
        <v/>
      </c>
      <c r="H1000" s="101" t="str">
        <f t="shared" si="30"/>
        <v/>
      </c>
      <c r="I1000" s="100" t="str">
        <f>IF(CADA_PROD!C998="","",IFERROR(IF(H1000&lt;=0,"Sem estoque",IF(H1000/E1000&lt;0.25,"Quase sem estoque",IF(H1000/E1000&lt;1.2,"Estoque baixo",IF(H1000/E1000&lt;2,"Estoque moderado","Estoque confortável")))),""))</f>
        <v/>
      </c>
      <c r="J1000" s="102" t="str">
        <f>IF(CADA_PROD!C998="","",SUMIFS(MOVI_ENTR!M:M,MOVI_ENTR!D:D,D1000,MOVI_ENTR!O:O,$E$5))</f>
        <v/>
      </c>
      <c r="K1000" s="103" t="str">
        <f>IF(CADA_PROD!C998="","",IFERROR($J1000/SUM($J$8:$J$1008),""))</f>
        <v/>
      </c>
      <c r="L1000" s="103" t="str">
        <f>IF(CADA_PROD!C998="","",IFERROR(H1000/SUM($H$8:$H$1008),""))</f>
        <v/>
      </c>
      <c r="M1000" s="102" t="str">
        <f>IF(CADA_PROD!$C998="","",IFERROR(SUMIFS(MOVI_ENTR!M:M,MOVI_ENTR!D:D,D1000,MOVI_ENTR!O:O,$E$5)/SUMIFS(MOVI_ENTR!I:I,MOVI_ENTR!D:D,D1000,MOVI_ENTR!O:O,$E$5),0))</f>
        <v/>
      </c>
      <c r="N1000" s="104" t="str">
        <f>IF(CADA_PROD!C998="","",G1000/E1000)</f>
        <v/>
      </c>
    </row>
    <row r="1001" spans="2:14" ht="30" customHeight="1">
      <c r="B1001" s="21">
        <f t="shared" si="31"/>
        <v>994</v>
      </c>
      <c r="C1001" s="99" t="str">
        <f>IF(CADA_PROD!C999="","",CADA_PROD!C999)</f>
        <v/>
      </c>
      <c r="D1001" s="100" t="str">
        <f>IF(CADA_PROD!D999="","",CADA_PROD!D999)</f>
        <v/>
      </c>
      <c r="E1001" s="101" t="str">
        <f>IF(CADA_PROD!E999="","",CADA_PROD!E999)</f>
        <v/>
      </c>
      <c r="F1001" s="101" t="str">
        <f>IF(CADA_PROD!D999="","",SUMIFS(MOVI_ENTR!I:I,MOVI_ENTR!D:D,D1001,MOVI_ENTR!O:O,$E$5))</f>
        <v/>
      </c>
      <c r="G1001" s="101" t="str">
        <f>IF(CADA_PROD!C999="","",SUMIFS(MOVI_SAID!H:H,MOVI_SAID!D:D,D1001,MOVI_SAID!L:L,$E$5))</f>
        <v/>
      </c>
      <c r="H1001" s="101" t="str">
        <f t="shared" si="30"/>
        <v/>
      </c>
      <c r="I1001" s="100" t="str">
        <f>IF(CADA_PROD!C999="","",IFERROR(IF(H1001&lt;=0,"Sem estoque",IF(H1001/E1001&lt;0.25,"Quase sem estoque",IF(H1001/E1001&lt;1.2,"Estoque baixo",IF(H1001/E1001&lt;2,"Estoque moderado","Estoque confortável")))),""))</f>
        <v/>
      </c>
      <c r="J1001" s="102" t="str">
        <f>IF(CADA_PROD!C999="","",SUMIFS(MOVI_ENTR!M:M,MOVI_ENTR!D:D,D1001,MOVI_ENTR!O:O,$E$5))</f>
        <v/>
      </c>
      <c r="K1001" s="103" t="str">
        <f>IF(CADA_PROD!C999="","",IFERROR($J1001/SUM($J$8:$J$1008),""))</f>
        <v/>
      </c>
      <c r="L1001" s="103" t="str">
        <f>IF(CADA_PROD!C999="","",IFERROR(H1001/SUM($H$8:$H$1008),""))</f>
        <v/>
      </c>
      <c r="M1001" s="102" t="str">
        <f>IF(CADA_PROD!$C999="","",IFERROR(SUMIFS(MOVI_ENTR!M:M,MOVI_ENTR!D:D,D1001,MOVI_ENTR!O:O,$E$5)/SUMIFS(MOVI_ENTR!I:I,MOVI_ENTR!D:D,D1001,MOVI_ENTR!O:O,$E$5),0))</f>
        <v/>
      </c>
      <c r="N1001" s="104" t="str">
        <f>IF(CADA_PROD!C999="","",G1001/E1001)</f>
        <v/>
      </c>
    </row>
    <row r="1002" spans="2:14" ht="30" customHeight="1">
      <c r="B1002" s="21">
        <f t="shared" si="31"/>
        <v>995</v>
      </c>
      <c r="C1002" s="99" t="str">
        <f>IF(CADA_PROD!C1000="","",CADA_PROD!C1000)</f>
        <v/>
      </c>
      <c r="D1002" s="100" t="str">
        <f>IF(CADA_PROD!D1000="","",CADA_PROD!D1000)</f>
        <v/>
      </c>
      <c r="E1002" s="101" t="str">
        <f>IF(CADA_PROD!E1000="","",CADA_PROD!E1000)</f>
        <v/>
      </c>
      <c r="F1002" s="101" t="str">
        <f>IF(CADA_PROD!D1000="","",SUMIFS(MOVI_ENTR!I:I,MOVI_ENTR!D:D,D1002,MOVI_ENTR!O:O,$E$5))</f>
        <v/>
      </c>
      <c r="G1002" s="101" t="str">
        <f>IF(CADA_PROD!C1000="","",SUMIFS(MOVI_SAID!H:H,MOVI_SAID!D:D,D1002,MOVI_SAID!L:L,$E$5))</f>
        <v/>
      </c>
      <c r="H1002" s="101" t="str">
        <f t="shared" si="30"/>
        <v/>
      </c>
      <c r="I1002" s="100" t="str">
        <f>IF(CADA_PROD!C1000="","",IFERROR(IF(H1002&lt;=0,"Sem estoque",IF(H1002/E1002&lt;0.25,"Quase sem estoque",IF(H1002/E1002&lt;1.2,"Estoque baixo",IF(H1002/E1002&lt;2,"Estoque moderado","Estoque confortável")))),""))</f>
        <v/>
      </c>
      <c r="J1002" s="102" t="str">
        <f>IF(CADA_PROD!C1000="","",SUMIFS(MOVI_ENTR!M:M,MOVI_ENTR!D:D,D1002,MOVI_ENTR!O:O,$E$5))</f>
        <v/>
      </c>
      <c r="K1002" s="103" t="str">
        <f>IF(CADA_PROD!C1000="","",IFERROR($J1002/SUM($J$8:$J$1008),""))</f>
        <v/>
      </c>
      <c r="L1002" s="103" t="str">
        <f>IF(CADA_PROD!C1000="","",IFERROR(H1002/SUM($H$8:$H$1008),""))</f>
        <v/>
      </c>
      <c r="M1002" s="102" t="str">
        <f>IF(CADA_PROD!$C1000="","",IFERROR(SUMIFS(MOVI_ENTR!M:M,MOVI_ENTR!D:D,D1002,MOVI_ENTR!O:O,$E$5)/SUMIFS(MOVI_ENTR!I:I,MOVI_ENTR!D:D,D1002,MOVI_ENTR!O:O,$E$5),0))</f>
        <v/>
      </c>
      <c r="N1002" s="104" t="str">
        <f>IF(CADA_PROD!C1000="","",G1002/E1002)</f>
        <v/>
      </c>
    </row>
    <row r="1003" spans="2:14" ht="30" customHeight="1">
      <c r="B1003" s="21">
        <f t="shared" si="31"/>
        <v>996</v>
      </c>
      <c r="C1003" s="99" t="str">
        <f>IF(CADA_PROD!C1001="","",CADA_PROD!C1001)</f>
        <v/>
      </c>
      <c r="D1003" s="100" t="str">
        <f>IF(CADA_PROD!D1001="","",CADA_PROD!D1001)</f>
        <v/>
      </c>
      <c r="E1003" s="101" t="str">
        <f>IF(CADA_PROD!E1001="","",CADA_PROD!E1001)</f>
        <v/>
      </c>
      <c r="F1003" s="101" t="str">
        <f>IF(CADA_PROD!D1001="","",SUMIFS(MOVI_ENTR!I:I,MOVI_ENTR!D:D,D1003,MOVI_ENTR!O:O,$E$5))</f>
        <v/>
      </c>
      <c r="G1003" s="101" t="str">
        <f>IF(CADA_PROD!C1001="","",SUMIFS(MOVI_SAID!H:H,MOVI_SAID!D:D,D1003,MOVI_SAID!L:L,$E$5))</f>
        <v/>
      </c>
      <c r="H1003" s="101" t="str">
        <f t="shared" si="30"/>
        <v/>
      </c>
      <c r="I1003" s="100" t="str">
        <f>IF(CADA_PROD!C1001="","",IFERROR(IF(H1003&lt;=0,"Sem estoque",IF(H1003/E1003&lt;0.25,"Quase sem estoque",IF(H1003/E1003&lt;1.2,"Estoque baixo",IF(H1003/E1003&lt;2,"Estoque moderado","Estoque confortável")))),""))</f>
        <v/>
      </c>
      <c r="J1003" s="102" t="str">
        <f>IF(CADA_PROD!C1001="","",SUMIFS(MOVI_ENTR!M:M,MOVI_ENTR!D:D,D1003,MOVI_ENTR!O:O,$E$5))</f>
        <v/>
      </c>
      <c r="K1003" s="103" t="str">
        <f>IF(CADA_PROD!C1001="","",IFERROR($J1003/SUM($J$8:$J$1008),""))</f>
        <v/>
      </c>
      <c r="L1003" s="103" t="str">
        <f>IF(CADA_PROD!C1001="","",IFERROR(H1003/SUM($H$8:$H$1008),""))</f>
        <v/>
      </c>
      <c r="M1003" s="102" t="str">
        <f>IF(CADA_PROD!$C1001="","",IFERROR(SUMIFS(MOVI_ENTR!M:M,MOVI_ENTR!D:D,D1003,MOVI_ENTR!O:O,$E$5)/SUMIFS(MOVI_ENTR!I:I,MOVI_ENTR!D:D,D1003,MOVI_ENTR!O:O,$E$5),0))</f>
        <v/>
      </c>
      <c r="N1003" s="104" t="str">
        <f>IF(CADA_PROD!C1001="","",G1003/E1003)</f>
        <v/>
      </c>
    </row>
    <row r="1004" spans="2:14" ht="30" customHeight="1">
      <c r="B1004" s="21">
        <f t="shared" si="31"/>
        <v>997</v>
      </c>
      <c r="C1004" s="99" t="str">
        <f>IF(CADA_PROD!C1002="","",CADA_PROD!C1002)</f>
        <v/>
      </c>
      <c r="D1004" s="100" t="str">
        <f>IF(CADA_PROD!D1002="","",CADA_PROD!D1002)</f>
        <v/>
      </c>
      <c r="E1004" s="101" t="str">
        <f>IF(CADA_PROD!E1002="","",CADA_PROD!E1002)</f>
        <v/>
      </c>
      <c r="F1004" s="101" t="str">
        <f>IF(CADA_PROD!D1002="","",SUMIFS(MOVI_ENTR!I:I,MOVI_ENTR!D:D,D1004,MOVI_ENTR!O:O,$E$5))</f>
        <v/>
      </c>
      <c r="G1004" s="101" t="str">
        <f>IF(CADA_PROD!C1002="","",SUMIFS(MOVI_SAID!H:H,MOVI_SAID!D:D,D1004,MOVI_SAID!L:L,$E$5))</f>
        <v/>
      </c>
      <c r="H1004" s="101" t="str">
        <f t="shared" si="30"/>
        <v/>
      </c>
      <c r="I1004" s="100" t="str">
        <f>IF(CADA_PROD!C1002="","",IFERROR(IF(H1004&lt;=0,"Sem estoque",IF(H1004/E1004&lt;0.25,"Quase sem estoque",IF(H1004/E1004&lt;1.2,"Estoque baixo",IF(H1004/E1004&lt;2,"Estoque moderado","Estoque confortável")))),""))</f>
        <v/>
      </c>
      <c r="J1004" s="102" t="str">
        <f>IF(CADA_PROD!C1002="","",SUMIFS(MOVI_ENTR!M:M,MOVI_ENTR!D:D,D1004,MOVI_ENTR!O:O,$E$5))</f>
        <v/>
      </c>
      <c r="K1004" s="103" t="str">
        <f>IF(CADA_PROD!C1002="","",IFERROR($J1004/SUM($J$8:$J$1008),""))</f>
        <v/>
      </c>
      <c r="L1004" s="103" t="str">
        <f>IF(CADA_PROD!C1002="","",IFERROR(H1004/SUM($H$8:$H$1008),""))</f>
        <v/>
      </c>
      <c r="M1004" s="102" t="str">
        <f>IF(CADA_PROD!$C1002="","",IFERROR(SUMIFS(MOVI_ENTR!M:M,MOVI_ENTR!D:D,D1004,MOVI_ENTR!O:O,$E$5)/SUMIFS(MOVI_ENTR!I:I,MOVI_ENTR!D:D,D1004,MOVI_ENTR!O:O,$E$5),0))</f>
        <v/>
      </c>
      <c r="N1004" s="104" t="str">
        <f>IF(CADA_PROD!C1002="","",G1004/E1004)</f>
        <v/>
      </c>
    </row>
    <row r="1005" spans="2:14" ht="30" customHeight="1">
      <c r="B1005" s="21">
        <f t="shared" si="31"/>
        <v>998</v>
      </c>
      <c r="C1005" s="99" t="str">
        <f>IF(CADA_PROD!C1003="","",CADA_PROD!C1003)</f>
        <v/>
      </c>
      <c r="D1005" s="100" t="str">
        <f>IF(CADA_PROD!D1003="","",CADA_PROD!D1003)</f>
        <v/>
      </c>
      <c r="E1005" s="101" t="str">
        <f>IF(CADA_PROD!E1003="","",CADA_PROD!E1003)</f>
        <v/>
      </c>
      <c r="F1005" s="101" t="str">
        <f>IF(CADA_PROD!D1003="","",SUMIFS(MOVI_ENTR!I:I,MOVI_ENTR!D:D,D1005,MOVI_ENTR!O:O,$E$5))</f>
        <v/>
      </c>
      <c r="G1005" s="101" t="str">
        <f>IF(CADA_PROD!C1003="","",SUMIFS(MOVI_SAID!H:H,MOVI_SAID!D:D,D1005,MOVI_SAID!L:L,$E$5))</f>
        <v/>
      </c>
      <c r="H1005" s="101" t="str">
        <f t="shared" si="30"/>
        <v/>
      </c>
      <c r="I1005" s="100" t="str">
        <f>IF(CADA_PROD!C1003="","",IFERROR(IF(H1005&lt;=0,"Sem estoque",IF(H1005/E1005&lt;0.25,"Quase sem estoque",IF(H1005/E1005&lt;1.2,"Estoque baixo",IF(H1005/E1005&lt;2,"Estoque moderado","Estoque confortável")))),""))</f>
        <v/>
      </c>
      <c r="J1005" s="102" t="str">
        <f>IF(CADA_PROD!C1003="","",SUMIFS(MOVI_ENTR!M:M,MOVI_ENTR!D:D,D1005,MOVI_ENTR!O:O,$E$5))</f>
        <v/>
      </c>
      <c r="K1005" s="103" t="str">
        <f>IF(CADA_PROD!C1003="","",IFERROR($J1005/SUM($J$8:$J$1008),""))</f>
        <v/>
      </c>
      <c r="L1005" s="103" t="str">
        <f>IF(CADA_PROD!C1003="","",IFERROR(H1005/SUM($H$8:$H$1008),""))</f>
        <v/>
      </c>
      <c r="M1005" s="102" t="str">
        <f>IF(CADA_PROD!$C1003="","",IFERROR(SUMIFS(MOVI_ENTR!M:M,MOVI_ENTR!D:D,D1005,MOVI_ENTR!O:O,$E$5)/SUMIFS(MOVI_ENTR!I:I,MOVI_ENTR!D:D,D1005,MOVI_ENTR!O:O,$E$5),0))</f>
        <v/>
      </c>
      <c r="N1005" s="104" t="str">
        <f>IF(CADA_PROD!C1003="","",G1005/E1005)</f>
        <v/>
      </c>
    </row>
    <row r="1006" spans="2:14" ht="30" customHeight="1">
      <c r="B1006" s="21">
        <f t="shared" si="31"/>
        <v>999</v>
      </c>
      <c r="C1006" s="99" t="str">
        <f>IF(CADA_PROD!C1004="","",CADA_PROD!C1004)</f>
        <v/>
      </c>
      <c r="D1006" s="100" t="str">
        <f>IF(CADA_PROD!D1004="","",CADA_PROD!D1004)</f>
        <v/>
      </c>
      <c r="E1006" s="101" t="str">
        <f>IF(CADA_PROD!E1004="","",CADA_PROD!E1004)</f>
        <v/>
      </c>
      <c r="F1006" s="101" t="str">
        <f>IF(CADA_PROD!D1004="","",SUMIFS(MOVI_ENTR!I:I,MOVI_ENTR!D:D,D1006,MOVI_ENTR!O:O,$E$5))</f>
        <v/>
      </c>
      <c r="G1006" s="101" t="str">
        <f>IF(CADA_PROD!C1004="","",SUMIFS(MOVI_SAID!H:H,MOVI_SAID!D:D,D1006,MOVI_SAID!L:L,$E$5))</f>
        <v/>
      </c>
      <c r="H1006" s="101" t="str">
        <f t="shared" si="30"/>
        <v/>
      </c>
      <c r="I1006" s="100" t="str">
        <f>IF(CADA_PROD!C1004="","",IFERROR(IF(H1006&lt;=0,"Sem estoque",IF(H1006/E1006&lt;0.25,"Quase sem estoque",IF(H1006/E1006&lt;1.2,"Estoque baixo",IF(H1006/E1006&lt;2,"Estoque moderado","Estoque confortável")))),""))</f>
        <v/>
      </c>
      <c r="J1006" s="102" t="str">
        <f>IF(CADA_PROD!C1004="","",SUMIFS(MOVI_ENTR!M:M,MOVI_ENTR!D:D,D1006,MOVI_ENTR!O:O,$E$5))</f>
        <v/>
      </c>
      <c r="K1006" s="103" t="str">
        <f>IF(CADA_PROD!C1004="","",IFERROR($J1006/SUM($J$8:$J$1008),""))</f>
        <v/>
      </c>
      <c r="L1006" s="103" t="str">
        <f>IF(CADA_PROD!C1004="","",IFERROR(H1006/SUM($H$8:$H$1008),""))</f>
        <v/>
      </c>
      <c r="M1006" s="102" t="str">
        <f>IF(CADA_PROD!$C1004="","",IFERROR(SUMIFS(MOVI_ENTR!M:M,MOVI_ENTR!D:D,D1006,MOVI_ENTR!O:O,$E$5)/SUMIFS(MOVI_ENTR!I:I,MOVI_ENTR!D:D,D1006,MOVI_ENTR!O:O,$E$5),0))</f>
        <v/>
      </c>
      <c r="N1006" s="104" t="str">
        <f>IF(CADA_PROD!C1004="","",G1006/E1006)</f>
        <v/>
      </c>
    </row>
    <row r="1007" spans="2:14" ht="30" customHeight="1">
      <c r="B1007" s="21">
        <f t="shared" si="31"/>
        <v>1000</v>
      </c>
      <c r="C1007" s="99" t="str">
        <f>IF(CADA_PROD!C1005="","",CADA_PROD!C1005)</f>
        <v/>
      </c>
      <c r="D1007" s="100" t="str">
        <f>IF(CADA_PROD!D1005="","",CADA_PROD!D1005)</f>
        <v/>
      </c>
      <c r="E1007" s="101" t="str">
        <f>IF(CADA_PROD!E1005="","",CADA_PROD!E1005)</f>
        <v/>
      </c>
      <c r="F1007" s="101" t="str">
        <f>IF(CADA_PROD!D1005="","",SUMIFS(MOVI_ENTR!I:I,MOVI_ENTR!D:D,D1007,MOVI_ENTR!O:O,$E$5))</f>
        <v/>
      </c>
      <c r="G1007" s="101" t="str">
        <f>IF(CADA_PROD!C1005="","",SUMIFS(MOVI_SAID!H:H,MOVI_SAID!D:D,D1007,MOVI_SAID!L:L,$E$5))</f>
        <v/>
      </c>
      <c r="H1007" s="101" t="str">
        <f t="shared" ref="H1007:H1070" si="32">IFERROR(F1007-G1007,"")</f>
        <v/>
      </c>
      <c r="I1007" s="100" t="str">
        <f>IF(CADA_PROD!C1005="","",IFERROR(IF(H1007&lt;=0,"Sem estoque",IF(H1007/E1007&lt;0.25,"Quase sem estoque",IF(H1007/E1007&lt;1.2,"Estoque baixo",IF(H1007/E1007&lt;2,"Estoque moderado","Estoque confortável")))),""))</f>
        <v/>
      </c>
      <c r="J1007" s="102" t="str">
        <f>IF(CADA_PROD!C1005="","",SUMIFS(MOVI_ENTR!M:M,MOVI_ENTR!D:D,D1007,MOVI_ENTR!O:O,$E$5))</f>
        <v/>
      </c>
      <c r="K1007" s="103" t="str">
        <f>IF(CADA_PROD!C1005="","",IFERROR($J1007/SUM($J$8:$J$1008),""))</f>
        <v/>
      </c>
      <c r="L1007" s="103" t="str">
        <f>IF(CADA_PROD!C1005="","",IFERROR(H1007/SUM($H$8:$H$1008),""))</f>
        <v/>
      </c>
      <c r="M1007" s="102" t="str">
        <f>IF(CADA_PROD!$C1005="","",IFERROR(SUMIFS(MOVI_ENTR!M:M,MOVI_ENTR!D:D,D1007,MOVI_ENTR!O:O,$E$5)/SUMIFS(MOVI_ENTR!I:I,MOVI_ENTR!D:D,D1007,MOVI_ENTR!O:O,$E$5),0))</f>
        <v/>
      </c>
      <c r="N1007" s="104" t="str">
        <f>IF(CADA_PROD!C1005="","",G1007/E1007)</f>
        <v/>
      </c>
    </row>
    <row r="1008" spans="2:14" ht="30" customHeight="1">
      <c r="B1008" s="21">
        <f t="shared" si="31"/>
        <v>1001</v>
      </c>
      <c r="C1008" s="99" t="str">
        <f>IF(CADA_PROD!C1006="","",CADA_PROD!C1006)</f>
        <v/>
      </c>
      <c r="D1008" s="100" t="str">
        <f>IF(CADA_PROD!D1006="","",CADA_PROD!D1006)</f>
        <v/>
      </c>
      <c r="E1008" s="101" t="str">
        <f>IF(CADA_PROD!E1006="","",CADA_PROD!E1006)</f>
        <v/>
      </c>
      <c r="F1008" s="101" t="str">
        <f>IF(CADA_PROD!D1006="","",SUMIFS(MOVI_ENTR!I:I,MOVI_ENTR!D:D,D1008,MOVI_ENTR!O:O,$E$5))</f>
        <v/>
      </c>
      <c r="G1008" s="101" t="str">
        <f>IF(CADA_PROD!C1006="","",SUMIFS(MOVI_SAID!H:H,MOVI_SAID!D:D,D1008,MOVI_SAID!L:L,$E$5))</f>
        <v/>
      </c>
      <c r="H1008" s="101" t="str">
        <f t="shared" si="32"/>
        <v/>
      </c>
      <c r="I1008" s="100" t="str">
        <f>IF(CADA_PROD!C1006="","",IFERROR(IF(H1008&lt;=0,"Sem estoque",IF(H1008/E1008&lt;0.25,"Quase sem estoque",IF(H1008/E1008&lt;1.2,"Estoque baixo",IF(H1008/E1008&lt;2,"Estoque moderado","Estoque confortável")))),""))</f>
        <v/>
      </c>
      <c r="J1008" s="102" t="str">
        <f>IF(CADA_PROD!C1006="","",SUMIFS(MOVI_ENTR!M:M,MOVI_ENTR!D:D,D1008,MOVI_ENTR!O:O,$E$5))</f>
        <v/>
      </c>
      <c r="K1008" s="103" t="str">
        <f>IF(CADA_PROD!C1006="","",IFERROR($J1008/SUM($J$8:$J$1008),""))</f>
        <v/>
      </c>
      <c r="L1008" s="103" t="str">
        <f>IF(CADA_PROD!C1006="","",IFERROR(H1008/SUM($H$8:$H$1008),""))</f>
        <v/>
      </c>
      <c r="M1008" s="102" t="str">
        <f>IF(CADA_PROD!$C1006="","",IFERROR(SUMIFS(MOVI_ENTR!M:M,MOVI_ENTR!D:D,D1008,MOVI_ENTR!O:O,$E$5)/SUMIFS(MOVI_ENTR!I:I,MOVI_ENTR!D:D,D1008,MOVI_ENTR!O:O,$E$5),0))</f>
        <v/>
      </c>
      <c r="N1008" s="104" t="str">
        <f>IF(CADA_PROD!C1006="","",G1008/E1008)</f>
        <v/>
      </c>
    </row>
    <row r="1009" spans="2:14" ht="30" customHeight="1">
      <c r="B1009" s="21">
        <f t="shared" si="31"/>
        <v>1002</v>
      </c>
      <c r="C1009" s="99" t="str">
        <f>IF(CADA_PROD!C1007="","",CADA_PROD!C1007)</f>
        <v/>
      </c>
      <c r="D1009" s="100" t="str">
        <f>IF(CADA_PROD!D1007="","",CADA_PROD!D1007)</f>
        <v/>
      </c>
      <c r="E1009" s="101" t="str">
        <f>IF(CADA_PROD!E1007="","",CADA_PROD!E1007)</f>
        <v/>
      </c>
      <c r="F1009" s="101" t="str">
        <f>IF(CADA_PROD!D1007="","",SUMIFS(MOVI_ENTR!I:I,MOVI_ENTR!D:D,D1009,MOVI_ENTR!O:O,$E$5))</f>
        <v/>
      </c>
      <c r="G1009" s="101" t="str">
        <f>IF(CADA_PROD!C1007="","",SUMIFS(MOVI_SAID!H:H,MOVI_SAID!D:D,D1009,MOVI_SAID!L:L,$E$5))</f>
        <v/>
      </c>
      <c r="H1009" s="101" t="str">
        <f t="shared" si="32"/>
        <v/>
      </c>
      <c r="I1009" s="100" t="str">
        <f>IF(CADA_PROD!C1007="","",IFERROR(IF(H1009&lt;=0,"Sem estoque",IF(H1009/E1009&lt;0.25,"Quase sem estoque",IF(H1009/E1009&lt;1.2,"Estoque baixo",IF(H1009/E1009&lt;2,"Estoque moderado","Estoque confortável")))),""))</f>
        <v/>
      </c>
      <c r="J1009" s="102" t="str">
        <f>IF(CADA_PROD!C1007="","",SUMIFS(MOVI_ENTR!M:M,MOVI_ENTR!D:D,D1009,MOVI_ENTR!O:O,$E$5))</f>
        <v/>
      </c>
      <c r="K1009" s="103" t="str">
        <f>IF(CADA_PROD!C1007="","",IFERROR($J1009/SUM($J$8:$J$1008),""))</f>
        <v/>
      </c>
      <c r="L1009" s="103" t="str">
        <f>IF(CADA_PROD!C1007="","",IFERROR(H1009/SUM($H$8:$H$1008),""))</f>
        <v/>
      </c>
      <c r="M1009" s="102" t="str">
        <f>IF(CADA_PROD!$C1007="","",IFERROR(SUMIFS(MOVI_ENTR!M:M,MOVI_ENTR!D:D,D1009,MOVI_ENTR!O:O,$E$5)/SUMIFS(MOVI_ENTR!I:I,MOVI_ENTR!D:D,D1009,MOVI_ENTR!O:O,$E$5),0))</f>
        <v/>
      </c>
      <c r="N1009" s="104" t="str">
        <f>IF(CADA_PROD!C1007="","",G1009/E1009)</f>
        <v/>
      </c>
    </row>
    <row r="1010" spans="2:14" ht="30" customHeight="1">
      <c r="B1010" s="21">
        <f t="shared" si="31"/>
        <v>1003</v>
      </c>
      <c r="C1010" s="99" t="str">
        <f>IF(CADA_PROD!C1008="","",CADA_PROD!C1008)</f>
        <v/>
      </c>
      <c r="D1010" s="100" t="str">
        <f>IF(CADA_PROD!D1008="","",CADA_PROD!D1008)</f>
        <v/>
      </c>
      <c r="E1010" s="101" t="str">
        <f>IF(CADA_PROD!E1008="","",CADA_PROD!E1008)</f>
        <v/>
      </c>
      <c r="F1010" s="101" t="str">
        <f>IF(CADA_PROD!D1008="","",SUMIFS(MOVI_ENTR!I:I,MOVI_ENTR!D:D,D1010,MOVI_ENTR!O:O,$E$5))</f>
        <v/>
      </c>
      <c r="G1010" s="101" t="str">
        <f>IF(CADA_PROD!C1008="","",SUMIFS(MOVI_SAID!H:H,MOVI_SAID!D:D,D1010,MOVI_SAID!L:L,$E$5))</f>
        <v/>
      </c>
      <c r="H1010" s="101" t="str">
        <f t="shared" si="32"/>
        <v/>
      </c>
      <c r="I1010" s="100" t="str">
        <f>IF(CADA_PROD!C1008="","",IFERROR(IF(H1010&lt;=0,"Sem estoque",IF(H1010/E1010&lt;0.25,"Quase sem estoque",IF(H1010/E1010&lt;1.2,"Estoque baixo",IF(H1010/E1010&lt;2,"Estoque moderado","Estoque confortável")))),""))</f>
        <v/>
      </c>
      <c r="J1010" s="102" t="str">
        <f>IF(CADA_PROD!C1008="","",SUMIFS(MOVI_ENTR!M:M,MOVI_ENTR!D:D,D1010,MOVI_ENTR!O:O,$E$5))</f>
        <v/>
      </c>
      <c r="K1010" s="103" t="str">
        <f>IF(CADA_PROD!C1008="","",IFERROR($J1010/SUM($J$8:$J$1008),""))</f>
        <v/>
      </c>
      <c r="L1010" s="103" t="str">
        <f>IF(CADA_PROD!C1008="","",IFERROR(H1010/SUM($H$8:$H$1008),""))</f>
        <v/>
      </c>
      <c r="M1010" s="102" t="str">
        <f>IF(CADA_PROD!$C1008="","",IFERROR(SUMIFS(MOVI_ENTR!M:M,MOVI_ENTR!D:D,D1010,MOVI_ENTR!O:O,$E$5)/SUMIFS(MOVI_ENTR!I:I,MOVI_ENTR!D:D,D1010,MOVI_ENTR!O:O,$E$5),0))</f>
        <v/>
      </c>
      <c r="N1010" s="104" t="str">
        <f>IF(CADA_PROD!C1008="","",G1010/E1010)</f>
        <v/>
      </c>
    </row>
    <row r="1011" spans="2:14" ht="30" customHeight="1">
      <c r="B1011" s="21">
        <f t="shared" si="31"/>
        <v>1004</v>
      </c>
      <c r="C1011" s="99" t="str">
        <f>IF(CADA_PROD!C1009="","",CADA_PROD!C1009)</f>
        <v/>
      </c>
      <c r="D1011" s="100" t="str">
        <f>IF(CADA_PROD!D1009="","",CADA_PROD!D1009)</f>
        <v/>
      </c>
      <c r="E1011" s="101" t="str">
        <f>IF(CADA_PROD!E1009="","",CADA_PROD!E1009)</f>
        <v/>
      </c>
      <c r="F1011" s="101" t="str">
        <f>IF(CADA_PROD!D1009="","",SUMIFS(MOVI_ENTR!I:I,MOVI_ENTR!D:D,D1011,MOVI_ENTR!O:O,$E$5))</f>
        <v/>
      </c>
      <c r="G1011" s="101" t="str">
        <f>IF(CADA_PROD!C1009="","",SUMIFS(MOVI_SAID!H:H,MOVI_SAID!D:D,D1011,MOVI_SAID!L:L,$E$5))</f>
        <v/>
      </c>
      <c r="H1011" s="101" t="str">
        <f t="shared" si="32"/>
        <v/>
      </c>
      <c r="I1011" s="100" t="str">
        <f>IF(CADA_PROD!C1009="","",IFERROR(IF(H1011&lt;=0,"Sem estoque",IF(H1011/E1011&lt;0.25,"Quase sem estoque",IF(H1011/E1011&lt;1.2,"Estoque baixo",IF(H1011/E1011&lt;2,"Estoque moderado","Estoque confortável")))),""))</f>
        <v/>
      </c>
      <c r="J1011" s="102" t="str">
        <f>IF(CADA_PROD!C1009="","",SUMIFS(MOVI_ENTR!M:M,MOVI_ENTR!D:D,D1011,MOVI_ENTR!O:O,$E$5))</f>
        <v/>
      </c>
      <c r="K1011" s="103" t="str">
        <f>IF(CADA_PROD!C1009="","",IFERROR($J1011/SUM($J$8:$J$1008),""))</f>
        <v/>
      </c>
      <c r="L1011" s="103" t="str">
        <f>IF(CADA_PROD!C1009="","",IFERROR(H1011/SUM($H$8:$H$1008),""))</f>
        <v/>
      </c>
      <c r="M1011" s="102" t="str">
        <f>IF(CADA_PROD!$C1009="","",IFERROR(SUMIFS(MOVI_ENTR!M:M,MOVI_ENTR!D:D,D1011,MOVI_ENTR!O:O,$E$5)/SUMIFS(MOVI_ENTR!I:I,MOVI_ENTR!D:D,D1011,MOVI_ENTR!O:O,$E$5),0))</f>
        <v/>
      </c>
      <c r="N1011" s="104" t="str">
        <f>IF(CADA_PROD!C1009="","",G1011/E1011)</f>
        <v/>
      </c>
    </row>
    <row r="1012" spans="2:14" ht="30" customHeight="1">
      <c r="B1012" s="21">
        <f t="shared" si="31"/>
        <v>1005</v>
      </c>
      <c r="C1012" s="99" t="str">
        <f>IF(CADA_PROD!C1010="","",CADA_PROD!C1010)</f>
        <v/>
      </c>
      <c r="D1012" s="100" t="str">
        <f>IF(CADA_PROD!D1010="","",CADA_PROD!D1010)</f>
        <v/>
      </c>
      <c r="E1012" s="101" t="str">
        <f>IF(CADA_PROD!E1010="","",CADA_PROD!E1010)</f>
        <v/>
      </c>
      <c r="F1012" s="101" t="str">
        <f>IF(CADA_PROD!D1010="","",SUMIFS(MOVI_ENTR!I:I,MOVI_ENTR!D:D,D1012,MOVI_ENTR!O:O,$E$5))</f>
        <v/>
      </c>
      <c r="G1012" s="101" t="str">
        <f>IF(CADA_PROD!C1010="","",SUMIFS(MOVI_SAID!H:H,MOVI_SAID!D:D,D1012,MOVI_SAID!L:L,$E$5))</f>
        <v/>
      </c>
      <c r="H1012" s="101" t="str">
        <f t="shared" si="32"/>
        <v/>
      </c>
      <c r="I1012" s="100" t="str">
        <f>IF(CADA_PROD!C1010="","",IFERROR(IF(H1012&lt;=0,"Sem estoque",IF(H1012/E1012&lt;0.25,"Quase sem estoque",IF(H1012/E1012&lt;1.2,"Estoque baixo",IF(H1012/E1012&lt;2,"Estoque moderado","Estoque confortável")))),""))</f>
        <v/>
      </c>
      <c r="J1012" s="102" t="str">
        <f>IF(CADA_PROD!C1010="","",SUMIFS(MOVI_ENTR!M:M,MOVI_ENTR!D:D,D1012,MOVI_ENTR!O:O,$E$5))</f>
        <v/>
      </c>
      <c r="K1012" s="103" t="str">
        <f>IF(CADA_PROD!C1010="","",IFERROR($J1012/SUM($J$8:$J$1008),""))</f>
        <v/>
      </c>
      <c r="L1012" s="103" t="str">
        <f>IF(CADA_PROD!C1010="","",IFERROR(H1012/SUM($H$8:$H$1008),""))</f>
        <v/>
      </c>
      <c r="M1012" s="102" t="str">
        <f>IF(CADA_PROD!$C1010="","",IFERROR(SUMIFS(MOVI_ENTR!M:M,MOVI_ENTR!D:D,D1012,MOVI_ENTR!O:O,$E$5)/SUMIFS(MOVI_ENTR!I:I,MOVI_ENTR!D:D,D1012,MOVI_ENTR!O:O,$E$5),0))</f>
        <v/>
      </c>
      <c r="N1012" s="104" t="str">
        <f>IF(CADA_PROD!C1010="","",G1012/E1012)</f>
        <v/>
      </c>
    </row>
    <row r="1013" spans="2:14" ht="30" customHeight="1">
      <c r="B1013" s="21">
        <f t="shared" si="31"/>
        <v>1006</v>
      </c>
      <c r="C1013" s="99" t="str">
        <f>IF(CADA_PROD!C1011="","",CADA_PROD!C1011)</f>
        <v/>
      </c>
      <c r="D1013" s="100" t="str">
        <f>IF(CADA_PROD!D1011="","",CADA_PROD!D1011)</f>
        <v/>
      </c>
      <c r="E1013" s="101" t="str">
        <f>IF(CADA_PROD!E1011="","",CADA_PROD!E1011)</f>
        <v/>
      </c>
      <c r="F1013" s="101" t="str">
        <f>IF(CADA_PROD!D1011="","",SUMIFS(MOVI_ENTR!I:I,MOVI_ENTR!D:D,D1013,MOVI_ENTR!O:O,$E$5))</f>
        <v/>
      </c>
      <c r="G1013" s="101" t="str">
        <f>IF(CADA_PROD!C1011="","",SUMIFS(MOVI_SAID!H:H,MOVI_SAID!D:D,D1013,MOVI_SAID!L:L,$E$5))</f>
        <v/>
      </c>
      <c r="H1013" s="101" t="str">
        <f t="shared" si="32"/>
        <v/>
      </c>
      <c r="I1013" s="100" t="str">
        <f>IF(CADA_PROD!C1011="","",IFERROR(IF(H1013&lt;=0,"Sem estoque",IF(H1013/E1013&lt;0.25,"Quase sem estoque",IF(H1013/E1013&lt;1.2,"Estoque baixo",IF(H1013/E1013&lt;2,"Estoque moderado","Estoque confortável")))),""))</f>
        <v/>
      </c>
      <c r="J1013" s="102" t="str">
        <f>IF(CADA_PROD!C1011="","",SUMIFS(MOVI_ENTR!M:M,MOVI_ENTR!D:D,D1013,MOVI_ENTR!O:O,$E$5))</f>
        <v/>
      </c>
      <c r="K1013" s="103" t="str">
        <f>IF(CADA_PROD!C1011="","",IFERROR($J1013/SUM($J$8:$J$1008),""))</f>
        <v/>
      </c>
      <c r="L1013" s="103" t="str">
        <f>IF(CADA_PROD!C1011="","",IFERROR(H1013/SUM($H$8:$H$1008),""))</f>
        <v/>
      </c>
      <c r="M1013" s="102" t="str">
        <f>IF(CADA_PROD!$C1011="","",IFERROR(SUMIFS(MOVI_ENTR!M:M,MOVI_ENTR!D:D,D1013,MOVI_ENTR!O:O,$E$5)/SUMIFS(MOVI_ENTR!I:I,MOVI_ENTR!D:D,D1013,MOVI_ENTR!O:O,$E$5),0))</f>
        <v/>
      </c>
      <c r="N1013" s="104" t="str">
        <f>IF(CADA_PROD!C1011="","",G1013/E1013)</f>
        <v/>
      </c>
    </row>
    <row r="1014" spans="2:14" ht="30" customHeight="1">
      <c r="B1014" s="21">
        <f t="shared" si="31"/>
        <v>1007</v>
      </c>
      <c r="C1014" s="99" t="str">
        <f>IF(CADA_PROD!C1012="","",CADA_PROD!C1012)</f>
        <v/>
      </c>
      <c r="D1014" s="100" t="str">
        <f>IF(CADA_PROD!D1012="","",CADA_PROD!D1012)</f>
        <v/>
      </c>
      <c r="E1014" s="101" t="str">
        <f>IF(CADA_PROD!E1012="","",CADA_PROD!E1012)</f>
        <v/>
      </c>
      <c r="F1014" s="101" t="str">
        <f>IF(CADA_PROD!D1012="","",SUMIFS(MOVI_ENTR!I:I,MOVI_ENTR!D:D,D1014,MOVI_ENTR!O:O,$E$5))</f>
        <v/>
      </c>
      <c r="G1014" s="101" t="str">
        <f>IF(CADA_PROD!C1012="","",SUMIFS(MOVI_SAID!H:H,MOVI_SAID!D:D,D1014,MOVI_SAID!L:L,$E$5))</f>
        <v/>
      </c>
      <c r="H1014" s="101" t="str">
        <f t="shared" si="32"/>
        <v/>
      </c>
      <c r="I1014" s="100" t="str">
        <f>IF(CADA_PROD!C1012="","",IFERROR(IF(H1014&lt;=0,"Sem estoque",IF(H1014/E1014&lt;0.25,"Quase sem estoque",IF(H1014/E1014&lt;1.2,"Estoque baixo",IF(H1014/E1014&lt;2,"Estoque moderado","Estoque confortável")))),""))</f>
        <v/>
      </c>
      <c r="J1014" s="102" t="str">
        <f>IF(CADA_PROD!C1012="","",SUMIFS(MOVI_ENTR!M:M,MOVI_ENTR!D:D,D1014,MOVI_ENTR!O:O,$E$5))</f>
        <v/>
      </c>
      <c r="K1014" s="103" t="str">
        <f>IF(CADA_PROD!C1012="","",IFERROR($J1014/SUM($J$8:$J$1008),""))</f>
        <v/>
      </c>
      <c r="L1014" s="103" t="str">
        <f>IF(CADA_PROD!C1012="","",IFERROR(H1014/SUM($H$8:$H$1008),""))</f>
        <v/>
      </c>
      <c r="M1014" s="102" t="str">
        <f>IF(CADA_PROD!$C1012="","",IFERROR(SUMIFS(MOVI_ENTR!M:M,MOVI_ENTR!D:D,D1014,MOVI_ENTR!O:O,$E$5)/SUMIFS(MOVI_ENTR!I:I,MOVI_ENTR!D:D,D1014,MOVI_ENTR!O:O,$E$5),0))</f>
        <v/>
      </c>
      <c r="N1014" s="104" t="str">
        <f>IF(CADA_PROD!C1012="","",G1014/E1014)</f>
        <v/>
      </c>
    </row>
    <row r="1015" spans="2:14" ht="30" customHeight="1">
      <c r="B1015" s="21">
        <f t="shared" si="31"/>
        <v>1008</v>
      </c>
      <c r="C1015" s="99" t="str">
        <f>IF(CADA_PROD!C1013="","",CADA_PROD!C1013)</f>
        <v/>
      </c>
      <c r="D1015" s="100" t="str">
        <f>IF(CADA_PROD!D1013="","",CADA_PROD!D1013)</f>
        <v/>
      </c>
      <c r="E1015" s="101" t="str">
        <f>IF(CADA_PROD!E1013="","",CADA_PROD!E1013)</f>
        <v/>
      </c>
      <c r="F1015" s="101" t="str">
        <f>IF(CADA_PROD!D1013="","",SUMIFS(MOVI_ENTR!I:I,MOVI_ENTR!D:D,D1015,MOVI_ENTR!O:O,$E$5))</f>
        <v/>
      </c>
      <c r="G1015" s="101" t="str">
        <f>IF(CADA_PROD!C1013="","",SUMIFS(MOVI_SAID!H:H,MOVI_SAID!D:D,D1015,MOVI_SAID!L:L,$E$5))</f>
        <v/>
      </c>
      <c r="H1015" s="101" t="str">
        <f t="shared" si="32"/>
        <v/>
      </c>
      <c r="I1015" s="100" t="str">
        <f>IF(CADA_PROD!C1013="","",IFERROR(IF(H1015&lt;=0,"Sem estoque",IF(H1015/E1015&lt;0.25,"Quase sem estoque",IF(H1015/E1015&lt;1.2,"Estoque baixo",IF(H1015/E1015&lt;2,"Estoque moderado","Estoque confortável")))),""))</f>
        <v/>
      </c>
      <c r="J1015" s="102" t="str">
        <f>IF(CADA_PROD!C1013="","",SUMIFS(MOVI_ENTR!M:M,MOVI_ENTR!D:D,D1015,MOVI_ENTR!O:O,$E$5))</f>
        <v/>
      </c>
      <c r="K1015" s="103" t="str">
        <f>IF(CADA_PROD!C1013="","",IFERROR($J1015/SUM($J$8:$J$1008),""))</f>
        <v/>
      </c>
      <c r="L1015" s="103" t="str">
        <f>IF(CADA_PROD!C1013="","",IFERROR(H1015/SUM($H$8:$H$1008),""))</f>
        <v/>
      </c>
      <c r="M1015" s="102" t="str">
        <f>IF(CADA_PROD!$C1013="","",IFERROR(SUMIFS(MOVI_ENTR!M:M,MOVI_ENTR!D:D,D1015,MOVI_ENTR!O:O,$E$5)/SUMIFS(MOVI_ENTR!I:I,MOVI_ENTR!D:D,D1015,MOVI_ENTR!O:O,$E$5),0))</f>
        <v/>
      </c>
      <c r="N1015" s="104" t="str">
        <f>IF(CADA_PROD!C1013="","",G1015/E1015)</f>
        <v/>
      </c>
    </row>
    <row r="1016" spans="2:14" ht="30" customHeight="1">
      <c r="B1016" s="21">
        <f t="shared" si="31"/>
        <v>1009</v>
      </c>
      <c r="C1016" s="99" t="str">
        <f>IF(CADA_PROD!C1014="","",CADA_PROD!C1014)</f>
        <v/>
      </c>
      <c r="D1016" s="100" t="str">
        <f>IF(CADA_PROD!D1014="","",CADA_PROD!D1014)</f>
        <v/>
      </c>
      <c r="E1016" s="101" t="str">
        <f>IF(CADA_PROD!E1014="","",CADA_PROD!E1014)</f>
        <v/>
      </c>
      <c r="F1016" s="101" t="str">
        <f>IF(CADA_PROD!D1014="","",SUMIFS(MOVI_ENTR!I:I,MOVI_ENTR!D:D,D1016,MOVI_ENTR!O:O,$E$5))</f>
        <v/>
      </c>
      <c r="G1016" s="101" t="str">
        <f>IF(CADA_PROD!C1014="","",SUMIFS(MOVI_SAID!H:H,MOVI_SAID!D:D,D1016,MOVI_SAID!L:L,$E$5))</f>
        <v/>
      </c>
      <c r="H1016" s="101" t="str">
        <f t="shared" si="32"/>
        <v/>
      </c>
      <c r="I1016" s="100" t="str">
        <f>IF(CADA_PROD!C1014="","",IFERROR(IF(H1016&lt;=0,"Sem estoque",IF(H1016/E1016&lt;0.25,"Quase sem estoque",IF(H1016/E1016&lt;1.2,"Estoque baixo",IF(H1016/E1016&lt;2,"Estoque moderado","Estoque confortável")))),""))</f>
        <v/>
      </c>
      <c r="J1016" s="102" t="str">
        <f>IF(CADA_PROD!C1014="","",SUMIFS(MOVI_ENTR!M:M,MOVI_ENTR!D:D,D1016,MOVI_ENTR!O:O,$E$5))</f>
        <v/>
      </c>
      <c r="K1016" s="103" t="str">
        <f>IF(CADA_PROD!C1014="","",IFERROR($J1016/SUM($J$8:$J$1008),""))</f>
        <v/>
      </c>
      <c r="L1016" s="103" t="str">
        <f>IF(CADA_PROD!C1014="","",IFERROR(H1016/SUM($H$8:$H$1008),""))</f>
        <v/>
      </c>
      <c r="M1016" s="102" t="str">
        <f>IF(CADA_PROD!$C1014="","",IFERROR(SUMIFS(MOVI_ENTR!M:M,MOVI_ENTR!D:D,D1016,MOVI_ENTR!O:O,$E$5)/SUMIFS(MOVI_ENTR!I:I,MOVI_ENTR!D:D,D1016,MOVI_ENTR!O:O,$E$5),0))</f>
        <v/>
      </c>
      <c r="N1016" s="104" t="str">
        <f>IF(CADA_PROD!C1014="","",G1016/E1016)</f>
        <v/>
      </c>
    </row>
    <row r="1017" spans="2:14" ht="30" customHeight="1">
      <c r="B1017" s="21">
        <f t="shared" si="31"/>
        <v>1010</v>
      </c>
      <c r="C1017" s="99" t="str">
        <f>IF(CADA_PROD!C1015="","",CADA_PROD!C1015)</f>
        <v/>
      </c>
      <c r="D1017" s="100" t="str">
        <f>IF(CADA_PROD!D1015="","",CADA_PROD!D1015)</f>
        <v/>
      </c>
      <c r="E1017" s="101" t="str">
        <f>IF(CADA_PROD!E1015="","",CADA_PROD!E1015)</f>
        <v/>
      </c>
      <c r="F1017" s="101" t="str">
        <f>IF(CADA_PROD!D1015="","",SUMIFS(MOVI_ENTR!I:I,MOVI_ENTR!D:D,D1017,MOVI_ENTR!O:O,$E$5))</f>
        <v/>
      </c>
      <c r="G1017" s="101" t="str">
        <f>IF(CADA_PROD!C1015="","",SUMIFS(MOVI_SAID!H:H,MOVI_SAID!D:D,D1017,MOVI_SAID!L:L,$E$5))</f>
        <v/>
      </c>
      <c r="H1017" s="101" t="str">
        <f t="shared" si="32"/>
        <v/>
      </c>
      <c r="I1017" s="100" t="str">
        <f>IF(CADA_PROD!C1015="","",IFERROR(IF(H1017&lt;=0,"Sem estoque",IF(H1017/E1017&lt;0.25,"Quase sem estoque",IF(H1017/E1017&lt;1.2,"Estoque baixo",IF(H1017/E1017&lt;2,"Estoque moderado","Estoque confortável")))),""))</f>
        <v/>
      </c>
      <c r="J1017" s="102" t="str">
        <f>IF(CADA_PROD!C1015="","",SUMIFS(MOVI_ENTR!M:M,MOVI_ENTR!D:D,D1017,MOVI_ENTR!O:O,$E$5))</f>
        <v/>
      </c>
      <c r="K1017" s="103" t="str">
        <f>IF(CADA_PROD!C1015="","",IFERROR($J1017/SUM($J$8:$J$1008),""))</f>
        <v/>
      </c>
      <c r="L1017" s="103" t="str">
        <f>IF(CADA_PROD!C1015="","",IFERROR(H1017/SUM($H$8:$H$1008),""))</f>
        <v/>
      </c>
      <c r="M1017" s="102" t="str">
        <f>IF(CADA_PROD!$C1015="","",IFERROR(SUMIFS(MOVI_ENTR!M:M,MOVI_ENTR!D:D,D1017,MOVI_ENTR!O:O,$E$5)/SUMIFS(MOVI_ENTR!I:I,MOVI_ENTR!D:D,D1017,MOVI_ENTR!O:O,$E$5),0))</f>
        <v/>
      </c>
      <c r="N1017" s="104" t="str">
        <f>IF(CADA_PROD!C1015="","",G1017/E1017)</f>
        <v/>
      </c>
    </row>
    <row r="1018" spans="2:14" ht="30" customHeight="1">
      <c r="B1018" s="21">
        <f t="shared" si="31"/>
        <v>1011</v>
      </c>
      <c r="C1018" s="99" t="str">
        <f>IF(CADA_PROD!C1016="","",CADA_PROD!C1016)</f>
        <v/>
      </c>
      <c r="D1018" s="100" t="str">
        <f>IF(CADA_PROD!D1016="","",CADA_PROD!D1016)</f>
        <v/>
      </c>
      <c r="E1018" s="101" t="str">
        <f>IF(CADA_PROD!E1016="","",CADA_PROD!E1016)</f>
        <v/>
      </c>
      <c r="F1018" s="101" t="str">
        <f>IF(CADA_PROD!D1016="","",SUMIFS(MOVI_ENTR!I:I,MOVI_ENTR!D:D,D1018,MOVI_ENTR!O:O,$E$5))</f>
        <v/>
      </c>
      <c r="G1018" s="101" t="str">
        <f>IF(CADA_PROD!C1016="","",SUMIFS(MOVI_SAID!H:H,MOVI_SAID!D:D,D1018,MOVI_SAID!L:L,$E$5))</f>
        <v/>
      </c>
      <c r="H1018" s="101" t="str">
        <f t="shared" si="32"/>
        <v/>
      </c>
      <c r="I1018" s="100" t="str">
        <f>IF(CADA_PROD!C1016="","",IFERROR(IF(H1018&lt;=0,"Sem estoque",IF(H1018/E1018&lt;0.25,"Quase sem estoque",IF(H1018/E1018&lt;1.2,"Estoque baixo",IF(H1018/E1018&lt;2,"Estoque moderado","Estoque confortável")))),""))</f>
        <v/>
      </c>
      <c r="J1018" s="102" t="str">
        <f>IF(CADA_PROD!C1016="","",SUMIFS(MOVI_ENTR!M:M,MOVI_ENTR!D:D,D1018,MOVI_ENTR!O:O,$E$5))</f>
        <v/>
      </c>
      <c r="K1018" s="103" t="str">
        <f>IF(CADA_PROD!C1016="","",IFERROR($J1018/SUM($J$8:$J$1008),""))</f>
        <v/>
      </c>
      <c r="L1018" s="103" t="str">
        <f>IF(CADA_PROD!C1016="","",IFERROR(H1018/SUM($H$8:$H$1008),""))</f>
        <v/>
      </c>
      <c r="M1018" s="102" t="str">
        <f>IF(CADA_PROD!$C1016="","",IFERROR(SUMIFS(MOVI_ENTR!M:M,MOVI_ENTR!D:D,D1018,MOVI_ENTR!O:O,$E$5)/SUMIFS(MOVI_ENTR!I:I,MOVI_ENTR!D:D,D1018,MOVI_ENTR!O:O,$E$5),0))</f>
        <v/>
      </c>
      <c r="N1018" s="104" t="str">
        <f>IF(CADA_PROD!C1016="","",G1018/E1018)</f>
        <v/>
      </c>
    </row>
    <row r="1019" spans="2:14" ht="30" customHeight="1">
      <c r="B1019" s="21">
        <f t="shared" si="31"/>
        <v>1012</v>
      </c>
      <c r="C1019" s="99" t="str">
        <f>IF(CADA_PROD!C1017="","",CADA_PROD!C1017)</f>
        <v/>
      </c>
      <c r="D1019" s="100" t="str">
        <f>IF(CADA_PROD!D1017="","",CADA_PROD!D1017)</f>
        <v/>
      </c>
      <c r="E1019" s="101" t="str">
        <f>IF(CADA_PROD!E1017="","",CADA_PROD!E1017)</f>
        <v/>
      </c>
      <c r="F1019" s="101" t="str">
        <f>IF(CADA_PROD!D1017="","",SUMIFS(MOVI_ENTR!I:I,MOVI_ENTR!D:D,D1019,MOVI_ENTR!O:O,$E$5))</f>
        <v/>
      </c>
      <c r="G1019" s="101" t="str">
        <f>IF(CADA_PROD!C1017="","",SUMIFS(MOVI_SAID!H:H,MOVI_SAID!D:D,D1019,MOVI_SAID!L:L,$E$5))</f>
        <v/>
      </c>
      <c r="H1019" s="101" t="str">
        <f t="shared" si="32"/>
        <v/>
      </c>
      <c r="I1019" s="100" t="str">
        <f>IF(CADA_PROD!C1017="","",IFERROR(IF(H1019&lt;=0,"Sem estoque",IF(H1019/E1019&lt;0.25,"Quase sem estoque",IF(H1019/E1019&lt;1.2,"Estoque baixo",IF(H1019/E1019&lt;2,"Estoque moderado","Estoque confortável")))),""))</f>
        <v/>
      </c>
      <c r="J1019" s="102" t="str">
        <f>IF(CADA_PROD!C1017="","",SUMIFS(MOVI_ENTR!M:M,MOVI_ENTR!D:D,D1019,MOVI_ENTR!O:O,$E$5))</f>
        <v/>
      </c>
      <c r="K1019" s="103" t="str">
        <f>IF(CADA_PROD!C1017="","",IFERROR($J1019/SUM($J$8:$J$1008),""))</f>
        <v/>
      </c>
      <c r="L1019" s="103" t="str">
        <f>IF(CADA_PROD!C1017="","",IFERROR(H1019/SUM($H$8:$H$1008),""))</f>
        <v/>
      </c>
      <c r="M1019" s="102" t="str">
        <f>IF(CADA_PROD!$C1017="","",IFERROR(SUMIFS(MOVI_ENTR!M:M,MOVI_ENTR!D:D,D1019,MOVI_ENTR!O:O,$E$5)/SUMIFS(MOVI_ENTR!I:I,MOVI_ENTR!D:D,D1019,MOVI_ENTR!O:O,$E$5),0))</f>
        <v/>
      </c>
      <c r="N1019" s="104" t="str">
        <f>IF(CADA_PROD!C1017="","",G1019/E1019)</f>
        <v/>
      </c>
    </row>
    <row r="1020" spans="2:14" ht="30" customHeight="1">
      <c r="B1020" s="21">
        <f t="shared" si="31"/>
        <v>1013</v>
      </c>
      <c r="C1020" s="99" t="str">
        <f>IF(CADA_PROD!C1018="","",CADA_PROD!C1018)</f>
        <v/>
      </c>
      <c r="D1020" s="100" t="str">
        <f>IF(CADA_PROD!D1018="","",CADA_PROD!D1018)</f>
        <v/>
      </c>
      <c r="E1020" s="101" t="str">
        <f>IF(CADA_PROD!E1018="","",CADA_PROD!E1018)</f>
        <v/>
      </c>
      <c r="F1020" s="101" t="str">
        <f>IF(CADA_PROD!D1018="","",SUMIFS(MOVI_ENTR!I:I,MOVI_ENTR!D:D,D1020,MOVI_ENTR!O:O,$E$5))</f>
        <v/>
      </c>
      <c r="G1020" s="101" t="str">
        <f>IF(CADA_PROD!C1018="","",SUMIFS(MOVI_SAID!H:H,MOVI_SAID!D:D,D1020,MOVI_SAID!L:L,$E$5))</f>
        <v/>
      </c>
      <c r="H1020" s="101" t="str">
        <f t="shared" si="32"/>
        <v/>
      </c>
      <c r="I1020" s="100" t="str">
        <f>IF(CADA_PROD!C1018="","",IFERROR(IF(H1020&lt;=0,"Sem estoque",IF(H1020/E1020&lt;0.25,"Quase sem estoque",IF(H1020/E1020&lt;1.2,"Estoque baixo",IF(H1020/E1020&lt;2,"Estoque moderado","Estoque confortável")))),""))</f>
        <v/>
      </c>
      <c r="J1020" s="102" t="str">
        <f>IF(CADA_PROD!C1018="","",SUMIFS(MOVI_ENTR!M:M,MOVI_ENTR!D:D,D1020,MOVI_ENTR!O:O,$E$5))</f>
        <v/>
      </c>
      <c r="K1020" s="103" t="str">
        <f>IF(CADA_PROD!C1018="","",IFERROR($J1020/SUM($J$8:$J$1008),""))</f>
        <v/>
      </c>
      <c r="L1020" s="103" t="str">
        <f>IF(CADA_PROD!C1018="","",IFERROR(H1020/SUM($H$8:$H$1008),""))</f>
        <v/>
      </c>
      <c r="M1020" s="102" t="str">
        <f>IF(CADA_PROD!$C1018="","",IFERROR(SUMIFS(MOVI_ENTR!M:M,MOVI_ENTR!D:D,D1020,MOVI_ENTR!O:O,$E$5)/SUMIFS(MOVI_ENTR!I:I,MOVI_ENTR!D:D,D1020,MOVI_ENTR!O:O,$E$5),0))</f>
        <v/>
      </c>
      <c r="N1020" s="104" t="str">
        <f>IF(CADA_PROD!C1018="","",G1020/E1020)</f>
        <v/>
      </c>
    </row>
    <row r="1021" spans="2:14" ht="30" customHeight="1">
      <c r="B1021" s="21">
        <f t="shared" si="31"/>
        <v>1014</v>
      </c>
      <c r="C1021" s="99" t="str">
        <f>IF(CADA_PROD!C1019="","",CADA_PROD!C1019)</f>
        <v/>
      </c>
      <c r="D1021" s="100" t="str">
        <f>IF(CADA_PROD!D1019="","",CADA_PROD!D1019)</f>
        <v/>
      </c>
      <c r="E1021" s="101" t="str">
        <f>IF(CADA_PROD!E1019="","",CADA_PROD!E1019)</f>
        <v/>
      </c>
      <c r="F1021" s="101" t="str">
        <f>IF(CADA_PROD!D1019="","",SUMIFS(MOVI_ENTR!I:I,MOVI_ENTR!D:D,D1021,MOVI_ENTR!O:O,$E$5))</f>
        <v/>
      </c>
      <c r="G1021" s="101" t="str">
        <f>IF(CADA_PROD!C1019="","",SUMIFS(MOVI_SAID!H:H,MOVI_SAID!D:D,D1021,MOVI_SAID!L:L,$E$5))</f>
        <v/>
      </c>
      <c r="H1021" s="101" t="str">
        <f t="shared" si="32"/>
        <v/>
      </c>
      <c r="I1021" s="100" t="str">
        <f>IF(CADA_PROD!C1019="","",IFERROR(IF(H1021&lt;=0,"Sem estoque",IF(H1021/E1021&lt;0.25,"Quase sem estoque",IF(H1021/E1021&lt;1.2,"Estoque baixo",IF(H1021/E1021&lt;2,"Estoque moderado","Estoque confortável")))),""))</f>
        <v/>
      </c>
      <c r="J1021" s="102" t="str">
        <f>IF(CADA_PROD!C1019="","",SUMIFS(MOVI_ENTR!M:M,MOVI_ENTR!D:D,D1021,MOVI_ENTR!O:O,$E$5))</f>
        <v/>
      </c>
      <c r="K1021" s="103" t="str">
        <f>IF(CADA_PROD!C1019="","",IFERROR($J1021/SUM($J$8:$J$1008),""))</f>
        <v/>
      </c>
      <c r="L1021" s="103" t="str">
        <f>IF(CADA_PROD!C1019="","",IFERROR(H1021/SUM($H$8:$H$1008),""))</f>
        <v/>
      </c>
      <c r="M1021" s="102" t="str">
        <f>IF(CADA_PROD!$C1019="","",IFERROR(SUMIFS(MOVI_ENTR!M:M,MOVI_ENTR!D:D,D1021,MOVI_ENTR!O:O,$E$5)/SUMIFS(MOVI_ENTR!I:I,MOVI_ENTR!D:D,D1021,MOVI_ENTR!O:O,$E$5),0))</f>
        <v/>
      </c>
      <c r="N1021" s="104" t="str">
        <f>IF(CADA_PROD!C1019="","",G1021/E1021)</f>
        <v/>
      </c>
    </row>
    <row r="1022" spans="2:14" ht="30" customHeight="1">
      <c r="B1022" s="21">
        <f t="shared" si="31"/>
        <v>1015</v>
      </c>
      <c r="C1022" s="99" t="str">
        <f>IF(CADA_PROD!C1020="","",CADA_PROD!C1020)</f>
        <v/>
      </c>
      <c r="D1022" s="100" t="str">
        <f>IF(CADA_PROD!D1020="","",CADA_PROD!D1020)</f>
        <v/>
      </c>
      <c r="E1022" s="101" t="str">
        <f>IF(CADA_PROD!E1020="","",CADA_PROD!E1020)</f>
        <v/>
      </c>
      <c r="F1022" s="101" t="str">
        <f>IF(CADA_PROD!D1020="","",SUMIFS(MOVI_ENTR!I:I,MOVI_ENTR!D:D,D1022,MOVI_ENTR!O:O,$E$5))</f>
        <v/>
      </c>
      <c r="G1022" s="101" t="str">
        <f>IF(CADA_PROD!C1020="","",SUMIFS(MOVI_SAID!H:H,MOVI_SAID!D:D,D1022,MOVI_SAID!L:L,$E$5))</f>
        <v/>
      </c>
      <c r="H1022" s="101" t="str">
        <f t="shared" si="32"/>
        <v/>
      </c>
      <c r="I1022" s="100" t="str">
        <f>IF(CADA_PROD!C1020="","",IFERROR(IF(H1022&lt;=0,"Sem estoque",IF(H1022/E1022&lt;0.25,"Quase sem estoque",IF(H1022/E1022&lt;1.2,"Estoque baixo",IF(H1022/E1022&lt;2,"Estoque moderado","Estoque confortável")))),""))</f>
        <v/>
      </c>
      <c r="J1022" s="102" t="str">
        <f>IF(CADA_PROD!C1020="","",SUMIFS(MOVI_ENTR!M:M,MOVI_ENTR!D:D,D1022,MOVI_ENTR!O:O,$E$5))</f>
        <v/>
      </c>
      <c r="K1022" s="103" t="str">
        <f>IF(CADA_PROD!C1020="","",IFERROR($J1022/SUM($J$8:$J$1008),""))</f>
        <v/>
      </c>
      <c r="L1022" s="103" t="str">
        <f>IF(CADA_PROD!C1020="","",IFERROR(H1022/SUM($H$8:$H$1008),""))</f>
        <v/>
      </c>
      <c r="M1022" s="102" t="str">
        <f>IF(CADA_PROD!$C1020="","",IFERROR(SUMIFS(MOVI_ENTR!M:M,MOVI_ENTR!D:D,D1022,MOVI_ENTR!O:O,$E$5)/SUMIFS(MOVI_ENTR!I:I,MOVI_ENTR!D:D,D1022,MOVI_ENTR!O:O,$E$5),0))</f>
        <v/>
      </c>
      <c r="N1022" s="104" t="str">
        <f>IF(CADA_PROD!C1020="","",G1022/E1022)</f>
        <v/>
      </c>
    </row>
    <row r="1023" spans="2:14" ht="30" customHeight="1">
      <c r="B1023" s="21">
        <f t="shared" si="31"/>
        <v>1016</v>
      </c>
      <c r="C1023" s="99" t="str">
        <f>IF(CADA_PROD!C1021="","",CADA_PROD!C1021)</f>
        <v/>
      </c>
      <c r="D1023" s="100" t="str">
        <f>IF(CADA_PROD!D1021="","",CADA_PROD!D1021)</f>
        <v/>
      </c>
      <c r="E1023" s="101" t="str">
        <f>IF(CADA_PROD!E1021="","",CADA_PROD!E1021)</f>
        <v/>
      </c>
      <c r="F1023" s="101" t="str">
        <f>IF(CADA_PROD!D1021="","",SUMIFS(MOVI_ENTR!I:I,MOVI_ENTR!D:D,D1023,MOVI_ENTR!O:O,$E$5))</f>
        <v/>
      </c>
      <c r="G1023" s="101" t="str">
        <f>IF(CADA_PROD!C1021="","",SUMIFS(MOVI_SAID!H:H,MOVI_SAID!D:D,D1023,MOVI_SAID!L:L,$E$5))</f>
        <v/>
      </c>
      <c r="H1023" s="101" t="str">
        <f t="shared" si="32"/>
        <v/>
      </c>
      <c r="I1023" s="100" t="str">
        <f>IF(CADA_PROD!C1021="","",IFERROR(IF(H1023&lt;=0,"Sem estoque",IF(H1023/E1023&lt;0.25,"Quase sem estoque",IF(H1023/E1023&lt;1.2,"Estoque baixo",IF(H1023/E1023&lt;2,"Estoque moderado","Estoque confortável")))),""))</f>
        <v/>
      </c>
      <c r="J1023" s="102" t="str">
        <f>IF(CADA_PROD!C1021="","",SUMIFS(MOVI_ENTR!M:M,MOVI_ENTR!D:D,D1023,MOVI_ENTR!O:O,$E$5))</f>
        <v/>
      </c>
      <c r="K1023" s="103" t="str">
        <f>IF(CADA_PROD!C1021="","",IFERROR($J1023/SUM($J$8:$J$1008),""))</f>
        <v/>
      </c>
      <c r="L1023" s="103" t="str">
        <f>IF(CADA_PROD!C1021="","",IFERROR(H1023/SUM($H$8:$H$1008),""))</f>
        <v/>
      </c>
      <c r="M1023" s="102" t="str">
        <f>IF(CADA_PROD!$C1021="","",IFERROR(SUMIFS(MOVI_ENTR!M:M,MOVI_ENTR!D:D,D1023,MOVI_ENTR!O:O,$E$5)/SUMIFS(MOVI_ENTR!I:I,MOVI_ENTR!D:D,D1023,MOVI_ENTR!O:O,$E$5),0))</f>
        <v/>
      </c>
      <c r="N1023" s="104" t="str">
        <f>IF(CADA_PROD!C1021="","",G1023/E1023)</f>
        <v/>
      </c>
    </row>
    <row r="1024" spans="2:14" ht="30" customHeight="1">
      <c r="B1024" s="21">
        <f t="shared" si="31"/>
        <v>1017</v>
      </c>
      <c r="C1024" s="99" t="str">
        <f>IF(CADA_PROD!C1022="","",CADA_PROD!C1022)</f>
        <v/>
      </c>
      <c r="D1024" s="100" t="str">
        <f>IF(CADA_PROD!D1022="","",CADA_PROD!D1022)</f>
        <v/>
      </c>
      <c r="E1024" s="101" t="str">
        <f>IF(CADA_PROD!E1022="","",CADA_PROD!E1022)</f>
        <v/>
      </c>
      <c r="F1024" s="101" t="str">
        <f>IF(CADA_PROD!D1022="","",SUMIFS(MOVI_ENTR!I:I,MOVI_ENTR!D:D,D1024,MOVI_ENTR!O:O,$E$5))</f>
        <v/>
      </c>
      <c r="G1024" s="101" t="str">
        <f>IF(CADA_PROD!C1022="","",SUMIFS(MOVI_SAID!H:H,MOVI_SAID!D:D,D1024,MOVI_SAID!L:L,$E$5))</f>
        <v/>
      </c>
      <c r="H1024" s="101" t="str">
        <f t="shared" si="32"/>
        <v/>
      </c>
      <c r="I1024" s="100" t="str">
        <f>IF(CADA_PROD!C1022="","",IFERROR(IF(H1024&lt;=0,"Sem estoque",IF(H1024/E1024&lt;0.25,"Quase sem estoque",IF(H1024/E1024&lt;1.2,"Estoque baixo",IF(H1024/E1024&lt;2,"Estoque moderado","Estoque confortável")))),""))</f>
        <v/>
      </c>
      <c r="J1024" s="102" t="str">
        <f>IF(CADA_PROD!C1022="","",SUMIFS(MOVI_ENTR!M:M,MOVI_ENTR!D:D,D1024,MOVI_ENTR!O:O,$E$5))</f>
        <v/>
      </c>
      <c r="K1024" s="103" t="str">
        <f>IF(CADA_PROD!C1022="","",IFERROR($J1024/SUM($J$8:$J$1008),""))</f>
        <v/>
      </c>
      <c r="L1024" s="103" t="str">
        <f>IF(CADA_PROD!C1022="","",IFERROR(H1024/SUM($H$8:$H$1008),""))</f>
        <v/>
      </c>
      <c r="M1024" s="102" t="str">
        <f>IF(CADA_PROD!$C1022="","",IFERROR(SUMIFS(MOVI_ENTR!M:M,MOVI_ENTR!D:D,D1024,MOVI_ENTR!O:O,$E$5)/SUMIFS(MOVI_ENTR!I:I,MOVI_ENTR!D:D,D1024,MOVI_ENTR!O:O,$E$5),0))</f>
        <v/>
      </c>
      <c r="N1024" s="104" t="str">
        <f>IF(CADA_PROD!C1022="","",G1024/E1024)</f>
        <v/>
      </c>
    </row>
    <row r="1025" spans="2:14" ht="30" customHeight="1">
      <c r="B1025" s="21">
        <f t="shared" si="31"/>
        <v>1018</v>
      </c>
      <c r="C1025" s="99" t="str">
        <f>IF(CADA_PROD!C1023="","",CADA_PROD!C1023)</f>
        <v/>
      </c>
      <c r="D1025" s="100" t="str">
        <f>IF(CADA_PROD!D1023="","",CADA_PROD!D1023)</f>
        <v/>
      </c>
      <c r="E1025" s="101" t="str">
        <f>IF(CADA_PROD!E1023="","",CADA_PROD!E1023)</f>
        <v/>
      </c>
      <c r="F1025" s="101" t="str">
        <f>IF(CADA_PROD!D1023="","",SUMIFS(MOVI_ENTR!I:I,MOVI_ENTR!D:D,D1025,MOVI_ENTR!O:O,$E$5))</f>
        <v/>
      </c>
      <c r="G1025" s="101" t="str">
        <f>IF(CADA_PROD!C1023="","",SUMIFS(MOVI_SAID!H:H,MOVI_SAID!D:D,D1025,MOVI_SAID!L:L,$E$5))</f>
        <v/>
      </c>
      <c r="H1025" s="101" t="str">
        <f t="shared" si="32"/>
        <v/>
      </c>
      <c r="I1025" s="100" t="str">
        <f>IF(CADA_PROD!C1023="","",IFERROR(IF(H1025&lt;=0,"Sem estoque",IF(H1025/E1025&lt;0.25,"Quase sem estoque",IF(H1025/E1025&lt;1.2,"Estoque baixo",IF(H1025/E1025&lt;2,"Estoque moderado","Estoque confortável")))),""))</f>
        <v/>
      </c>
      <c r="J1025" s="102" t="str">
        <f>IF(CADA_PROD!C1023="","",SUMIFS(MOVI_ENTR!M:M,MOVI_ENTR!D:D,D1025,MOVI_ENTR!O:O,$E$5))</f>
        <v/>
      </c>
      <c r="K1025" s="103" t="str">
        <f>IF(CADA_PROD!C1023="","",IFERROR($J1025/SUM($J$8:$J$1008),""))</f>
        <v/>
      </c>
      <c r="L1025" s="103" t="str">
        <f>IF(CADA_PROD!C1023="","",IFERROR(H1025/SUM($H$8:$H$1008),""))</f>
        <v/>
      </c>
      <c r="M1025" s="102" t="str">
        <f>IF(CADA_PROD!$C1023="","",IFERROR(SUMIFS(MOVI_ENTR!M:M,MOVI_ENTR!D:D,D1025,MOVI_ENTR!O:O,$E$5)/SUMIFS(MOVI_ENTR!I:I,MOVI_ENTR!D:D,D1025,MOVI_ENTR!O:O,$E$5),0))</f>
        <v/>
      </c>
      <c r="N1025" s="104" t="str">
        <f>IF(CADA_PROD!C1023="","",G1025/E1025)</f>
        <v/>
      </c>
    </row>
    <row r="1026" spans="2:14" ht="30" customHeight="1">
      <c r="B1026" s="21">
        <f t="shared" si="31"/>
        <v>1019</v>
      </c>
      <c r="C1026" s="99" t="str">
        <f>IF(CADA_PROD!C1024="","",CADA_PROD!C1024)</f>
        <v/>
      </c>
      <c r="D1026" s="100" t="str">
        <f>IF(CADA_PROD!D1024="","",CADA_PROD!D1024)</f>
        <v/>
      </c>
      <c r="E1026" s="101" t="str">
        <f>IF(CADA_PROD!E1024="","",CADA_PROD!E1024)</f>
        <v/>
      </c>
      <c r="F1026" s="101" t="str">
        <f>IF(CADA_PROD!D1024="","",SUMIFS(MOVI_ENTR!I:I,MOVI_ENTR!D:D,D1026,MOVI_ENTR!O:O,$E$5))</f>
        <v/>
      </c>
      <c r="G1026" s="101" t="str">
        <f>IF(CADA_PROD!C1024="","",SUMIFS(MOVI_SAID!H:H,MOVI_SAID!D:D,D1026,MOVI_SAID!L:L,$E$5))</f>
        <v/>
      </c>
      <c r="H1026" s="101" t="str">
        <f t="shared" si="32"/>
        <v/>
      </c>
      <c r="I1026" s="100" t="str">
        <f>IF(CADA_PROD!C1024="","",IFERROR(IF(H1026&lt;=0,"Sem estoque",IF(H1026/E1026&lt;0.25,"Quase sem estoque",IF(H1026/E1026&lt;1.2,"Estoque baixo",IF(H1026/E1026&lt;2,"Estoque moderado","Estoque confortável")))),""))</f>
        <v/>
      </c>
      <c r="J1026" s="102" t="str">
        <f>IF(CADA_PROD!C1024="","",SUMIFS(MOVI_ENTR!M:M,MOVI_ENTR!D:D,D1026,MOVI_ENTR!O:O,$E$5))</f>
        <v/>
      </c>
      <c r="K1026" s="103" t="str">
        <f>IF(CADA_PROD!C1024="","",IFERROR($J1026/SUM($J$8:$J$1008),""))</f>
        <v/>
      </c>
      <c r="L1026" s="103" t="str">
        <f>IF(CADA_PROD!C1024="","",IFERROR(H1026/SUM($H$8:$H$1008),""))</f>
        <v/>
      </c>
      <c r="M1026" s="102" t="str">
        <f>IF(CADA_PROD!$C1024="","",IFERROR(SUMIFS(MOVI_ENTR!M:M,MOVI_ENTR!D:D,D1026,MOVI_ENTR!O:O,$E$5)/SUMIFS(MOVI_ENTR!I:I,MOVI_ENTR!D:D,D1026,MOVI_ENTR!O:O,$E$5),0))</f>
        <v/>
      </c>
      <c r="N1026" s="104" t="str">
        <f>IF(CADA_PROD!C1024="","",G1026/E1026)</f>
        <v/>
      </c>
    </row>
    <row r="1027" spans="2:14" ht="30" customHeight="1">
      <c r="B1027" s="21">
        <f t="shared" si="31"/>
        <v>1020</v>
      </c>
      <c r="C1027" s="99" t="str">
        <f>IF(CADA_PROD!C1025="","",CADA_PROD!C1025)</f>
        <v/>
      </c>
      <c r="D1027" s="100" t="str">
        <f>IF(CADA_PROD!D1025="","",CADA_PROD!D1025)</f>
        <v/>
      </c>
      <c r="E1027" s="101" t="str">
        <f>IF(CADA_PROD!E1025="","",CADA_PROD!E1025)</f>
        <v/>
      </c>
      <c r="F1027" s="101" t="str">
        <f>IF(CADA_PROD!D1025="","",SUMIFS(MOVI_ENTR!I:I,MOVI_ENTR!D:D,D1027,MOVI_ENTR!O:O,$E$5))</f>
        <v/>
      </c>
      <c r="G1027" s="101" t="str">
        <f>IF(CADA_PROD!C1025="","",SUMIFS(MOVI_SAID!H:H,MOVI_SAID!D:D,D1027,MOVI_SAID!L:L,$E$5))</f>
        <v/>
      </c>
      <c r="H1027" s="101" t="str">
        <f t="shared" si="32"/>
        <v/>
      </c>
      <c r="I1027" s="100" t="str">
        <f>IF(CADA_PROD!C1025="","",IFERROR(IF(H1027&lt;=0,"Sem estoque",IF(H1027/E1027&lt;0.25,"Quase sem estoque",IF(H1027/E1027&lt;1.2,"Estoque baixo",IF(H1027/E1027&lt;2,"Estoque moderado","Estoque confortável")))),""))</f>
        <v/>
      </c>
      <c r="J1027" s="102" t="str">
        <f>IF(CADA_PROD!C1025="","",SUMIFS(MOVI_ENTR!M:M,MOVI_ENTR!D:D,D1027,MOVI_ENTR!O:O,$E$5))</f>
        <v/>
      </c>
      <c r="K1027" s="103" t="str">
        <f>IF(CADA_PROD!C1025="","",IFERROR($J1027/SUM($J$8:$J$1008),""))</f>
        <v/>
      </c>
      <c r="L1027" s="103" t="str">
        <f>IF(CADA_PROD!C1025="","",IFERROR(H1027/SUM($H$8:$H$1008),""))</f>
        <v/>
      </c>
      <c r="M1027" s="102" t="str">
        <f>IF(CADA_PROD!$C1025="","",IFERROR(SUMIFS(MOVI_ENTR!M:M,MOVI_ENTR!D:D,D1027,MOVI_ENTR!O:O,$E$5)/SUMIFS(MOVI_ENTR!I:I,MOVI_ENTR!D:D,D1027,MOVI_ENTR!O:O,$E$5),0))</f>
        <v/>
      </c>
      <c r="N1027" s="104" t="str">
        <f>IF(CADA_PROD!C1025="","",G1027/E1027)</f>
        <v/>
      </c>
    </row>
    <row r="1028" spans="2:14" ht="30" customHeight="1">
      <c r="B1028" s="21">
        <f t="shared" si="31"/>
        <v>1021</v>
      </c>
      <c r="C1028" s="99" t="str">
        <f>IF(CADA_PROD!C1026="","",CADA_PROD!C1026)</f>
        <v/>
      </c>
      <c r="D1028" s="100" t="str">
        <f>IF(CADA_PROD!D1026="","",CADA_PROD!D1026)</f>
        <v/>
      </c>
      <c r="E1028" s="101" t="str">
        <f>IF(CADA_PROD!E1026="","",CADA_PROD!E1026)</f>
        <v/>
      </c>
      <c r="F1028" s="101" t="str">
        <f>IF(CADA_PROD!D1026="","",SUMIFS(MOVI_ENTR!I:I,MOVI_ENTR!D:D,D1028,MOVI_ENTR!O:O,$E$5))</f>
        <v/>
      </c>
      <c r="G1028" s="101" t="str">
        <f>IF(CADA_PROD!C1026="","",SUMIFS(MOVI_SAID!H:H,MOVI_SAID!D:D,D1028,MOVI_SAID!L:L,$E$5))</f>
        <v/>
      </c>
      <c r="H1028" s="101" t="str">
        <f t="shared" si="32"/>
        <v/>
      </c>
      <c r="I1028" s="100" t="str">
        <f>IF(CADA_PROD!C1026="","",IFERROR(IF(H1028&lt;=0,"Sem estoque",IF(H1028/E1028&lt;0.25,"Quase sem estoque",IF(H1028/E1028&lt;1.2,"Estoque baixo",IF(H1028/E1028&lt;2,"Estoque moderado","Estoque confortável")))),""))</f>
        <v/>
      </c>
      <c r="J1028" s="102" t="str">
        <f>IF(CADA_PROD!C1026="","",SUMIFS(MOVI_ENTR!M:M,MOVI_ENTR!D:D,D1028,MOVI_ENTR!O:O,$E$5))</f>
        <v/>
      </c>
      <c r="K1028" s="103" t="str">
        <f>IF(CADA_PROD!C1026="","",IFERROR($J1028/SUM($J$8:$J$1008),""))</f>
        <v/>
      </c>
      <c r="L1028" s="103" t="str">
        <f>IF(CADA_PROD!C1026="","",IFERROR(H1028/SUM($H$8:$H$1008),""))</f>
        <v/>
      </c>
      <c r="M1028" s="102" t="str">
        <f>IF(CADA_PROD!$C1026="","",IFERROR(SUMIFS(MOVI_ENTR!M:M,MOVI_ENTR!D:D,D1028,MOVI_ENTR!O:O,$E$5)/SUMIFS(MOVI_ENTR!I:I,MOVI_ENTR!D:D,D1028,MOVI_ENTR!O:O,$E$5),0))</f>
        <v/>
      </c>
      <c r="N1028" s="104" t="str">
        <f>IF(CADA_PROD!C1026="","",G1028/E1028)</f>
        <v/>
      </c>
    </row>
    <row r="1029" spans="2:14" ht="30" customHeight="1">
      <c r="B1029" s="21">
        <f t="shared" si="31"/>
        <v>1022</v>
      </c>
      <c r="C1029" s="99" t="str">
        <f>IF(CADA_PROD!C1027="","",CADA_PROD!C1027)</f>
        <v/>
      </c>
      <c r="D1029" s="100" t="str">
        <f>IF(CADA_PROD!D1027="","",CADA_PROD!D1027)</f>
        <v/>
      </c>
      <c r="E1029" s="101" t="str">
        <f>IF(CADA_PROD!E1027="","",CADA_PROD!E1027)</f>
        <v/>
      </c>
      <c r="F1029" s="101" t="str">
        <f>IF(CADA_PROD!D1027="","",SUMIFS(MOVI_ENTR!I:I,MOVI_ENTR!D:D,D1029,MOVI_ENTR!O:O,$E$5))</f>
        <v/>
      </c>
      <c r="G1029" s="101" t="str">
        <f>IF(CADA_PROD!C1027="","",SUMIFS(MOVI_SAID!H:H,MOVI_SAID!D:D,D1029,MOVI_SAID!L:L,$E$5))</f>
        <v/>
      </c>
      <c r="H1029" s="101" t="str">
        <f t="shared" si="32"/>
        <v/>
      </c>
      <c r="I1029" s="100" t="str">
        <f>IF(CADA_PROD!C1027="","",IFERROR(IF(H1029&lt;=0,"Sem estoque",IF(H1029/E1029&lt;0.25,"Quase sem estoque",IF(H1029/E1029&lt;1.2,"Estoque baixo",IF(H1029/E1029&lt;2,"Estoque moderado","Estoque confortável")))),""))</f>
        <v/>
      </c>
      <c r="J1029" s="102" t="str">
        <f>IF(CADA_PROD!C1027="","",SUMIFS(MOVI_ENTR!M:M,MOVI_ENTR!D:D,D1029,MOVI_ENTR!O:O,$E$5))</f>
        <v/>
      </c>
      <c r="K1029" s="103" t="str">
        <f>IF(CADA_PROD!C1027="","",IFERROR($J1029/SUM($J$8:$J$1008),""))</f>
        <v/>
      </c>
      <c r="L1029" s="103" t="str">
        <f>IF(CADA_PROD!C1027="","",IFERROR(H1029/SUM($H$8:$H$1008),""))</f>
        <v/>
      </c>
      <c r="M1029" s="102" t="str">
        <f>IF(CADA_PROD!$C1027="","",IFERROR(SUMIFS(MOVI_ENTR!M:M,MOVI_ENTR!D:D,D1029,MOVI_ENTR!O:O,$E$5)/SUMIFS(MOVI_ENTR!I:I,MOVI_ENTR!D:D,D1029,MOVI_ENTR!O:O,$E$5),0))</f>
        <v/>
      </c>
      <c r="N1029" s="104" t="str">
        <f>IF(CADA_PROD!C1027="","",G1029/E1029)</f>
        <v/>
      </c>
    </row>
    <row r="1030" spans="2:14" ht="30" customHeight="1">
      <c r="B1030" s="21">
        <f t="shared" si="31"/>
        <v>1023</v>
      </c>
      <c r="C1030" s="99" t="str">
        <f>IF(CADA_PROD!C1028="","",CADA_PROD!C1028)</f>
        <v/>
      </c>
      <c r="D1030" s="100" t="str">
        <f>IF(CADA_PROD!D1028="","",CADA_PROD!D1028)</f>
        <v/>
      </c>
      <c r="E1030" s="101" t="str">
        <f>IF(CADA_PROD!E1028="","",CADA_PROD!E1028)</f>
        <v/>
      </c>
      <c r="F1030" s="101" t="str">
        <f>IF(CADA_PROD!D1028="","",SUMIFS(MOVI_ENTR!I:I,MOVI_ENTR!D:D,D1030,MOVI_ENTR!O:O,$E$5))</f>
        <v/>
      </c>
      <c r="G1030" s="101" t="str">
        <f>IF(CADA_PROD!C1028="","",SUMIFS(MOVI_SAID!H:H,MOVI_SAID!D:D,D1030,MOVI_SAID!L:L,$E$5))</f>
        <v/>
      </c>
      <c r="H1030" s="101" t="str">
        <f t="shared" si="32"/>
        <v/>
      </c>
      <c r="I1030" s="100" t="str">
        <f>IF(CADA_PROD!C1028="","",IFERROR(IF(H1030&lt;=0,"Sem estoque",IF(H1030/E1030&lt;0.25,"Quase sem estoque",IF(H1030/E1030&lt;1.2,"Estoque baixo",IF(H1030/E1030&lt;2,"Estoque moderado","Estoque confortável")))),""))</f>
        <v/>
      </c>
      <c r="J1030" s="102" t="str">
        <f>IF(CADA_PROD!C1028="","",SUMIFS(MOVI_ENTR!M:M,MOVI_ENTR!D:D,D1030,MOVI_ENTR!O:O,$E$5))</f>
        <v/>
      </c>
      <c r="K1030" s="103" t="str">
        <f>IF(CADA_PROD!C1028="","",IFERROR($J1030/SUM($J$8:$J$1008),""))</f>
        <v/>
      </c>
      <c r="L1030" s="103" t="str">
        <f>IF(CADA_PROD!C1028="","",IFERROR(H1030/SUM($H$8:$H$1008),""))</f>
        <v/>
      </c>
      <c r="M1030" s="102" t="str">
        <f>IF(CADA_PROD!$C1028="","",IFERROR(SUMIFS(MOVI_ENTR!M:M,MOVI_ENTR!D:D,D1030,MOVI_ENTR!O:O,$E$5)/SUMIFS(MOVI_ENTR!I:I,MOVI_ENTR!D:D,D1030,MOVI_ENTR!O:O,$E$5),0))</f>
        <v/>
      </c>
      <c r="N1030" s="104" t="str">
        <f>IF(CADA_PROD!C1028="","",G1030/E1030)</f>
        <v/>
      </c>
    </row>
    <row r="1031" spans="2:14" ht="30" customHeight="1">
      <c r="B1031" s="21">
        <f t="shared" si="31"/>
        <v>1024</v>
      </c>
      <c r="C1031" s="99" t="str">
        <f>IF(CADA_PROD!C1029="","",CADA_PROD!C1029)</f>
        <v/>
      </c>
      <c r="D1031" s="100" t="str">
        <f>IF(CADA_PROD!D1029="","",CADA_PROD!D1029)</f>
        <v/>
      </c>
      <c r="E1031" s="101" t="str">
        <f>IF(CADA_PROD!E1029="","",CADA_PROD!E1029)</f>
        <v/>
      </c>
      <c r="F1031" s="101" t="str">
        <f>IF(CADA_PROD!D1029="","",SUMIFS(MOVI_ENTR!I:I,MOVI_ENTR!D:D,D1031,MOVI_ENTR!O:O,$E$5))</f>
        <v/>
      </c>
      <c r="G1031" s="101" t="str">
        <f>IF(CADA_PROD!C1029="","",SUMIFS(MOVI_SAID!H:H,MOVI_SAID!D:D,D1031,MOVI_SAID!L:L,$E$5))</f>
        <v/>
      </c>
      <c r="H1031" s="101" t="str">
        <f t="shared" si="32"/>
        <v/>
      </c>
      <c r="I1031" s="100" t="str">
        <f>IF(CADA_PROD!C1029="","",IFERROR(IF(H1031&lt;=0,"Sem estoque",IF(H1031/E1031&lt;0.25,"Quase sem estoque",IF(H1031/E1031&lt;1.2,"Estoque baixo",IF(H1031/E1031&lt;2,"Estoque moderado","Estoque confortável")))),""))</f>
        <v/>
      </c>
      <c r="J1031" s="102" t="str">
        <f>IF(CADA_PROD!C1029="","",SUMIFS(MOVI_ENTR!M:M,MOVI_ENTR!D:D,D1031,MOVI_ENTR!O:O,$E$5))</f>
        <v/>
      </c>
      <c r="K1031" s="103" t="str">
        <f>IF(CADA_PROD!C1029="","",IFERROR($J1031/SUM($J$8:$J$1008),""))</f>
        <v/>
      </c>
      <c r="L1031" s="103" t="str">
        <f>IF(CADA_PROD!C1029="","",IFERROR(H1031/SUM($H$8:$H$1008),""))</f>
        <v/>
      </c>
      <c r="M1031" s="102" t="str">
        <f>IF(CADA_PROD!$C1029="","",IFERROR(SUMIFS(MOVI_ENTR!M:M,MOVI_ENTR!D:D,D1031,MOVI_ENTR!O:O,$E$5)/SUMIFS(MOVI_ENTR!I:I,MOVI_ENTR!D:D,D1031,MOVI_ENTR!O:O,$E$5),0))</f>
        <v/>
      </c>
      <c r="N1031" s="104" t="str">
        <f>IF(CADA_PROD!C1029="","",G1031/E1031)</f>
        <v/>
      </c>
    </row>
    <row r="1032" spans="2:14" ht="30" customHeight="1">
      <c r="B1032" s="21">
        <f t="shared" si="31"/>
        <v>1025</v>
      </c>
      <c r="C1032" s="99" t="str">
        <f>IF(CADA_PROD!C1030="","",CADA_PROD!C1030)</f>
        <v/>
      </c>
      <c r="D1032" s="100" t="str">
        <f>IF(CADA_PROD!D1030="","",CADA_PROD!D1030)</f>
        <v/>
      </c>
      <c r="E1032" s="101" t="str">
        <f>IF(CADA_PROD!E1030="","",CADA_PROD!E1030)</f>
        <v/>
      </c>
      <c r="F1032" s="101" t="str">
        <f>IF(CADA_PROD!D1030="","",SUMIFS(MOVI_ENTR!I:I,MOVI_ENTR!D:D,D1032,MOVI_ENTR!O:O,$E$5))</f>
        <v/>
      </c>
      <c r="G1032" s="101" t="str">
        <f>IF(CADA_PROD!C1030="","",SUMIFS(MOVI_SAID!H:H,MOVI_SAID!D:D,D1032,MOVI_SAID!L:L,$E$5))</f>
        <v/>
      </c>
      <c r="H1032" s="101" t="str">
        <f t="shared" si="32"/>
        <v/>
      </c>
      <c r="I1032" s="100" t="str">
        <f>IF(CADA_PROD!C1030="","",IFERROR(IF(H1032&lt;=0,"Sem estoque",IF(H1032/E1032&lt;0.25,"Quase sem estoque",IF(H1032/E1032&lt;1.2,"Estoque baixo",IF(H1032/E1032&lt;2,"Estoque moderado","Estoque confortável")))),""))</f>
        <v/>
      </c>
      <c r="J1032" s="102" t="str">
        <f>IF(CADA_PROD!C1030="","",SUMIFS(MOVI_ENTR!M:M,MOVI_ENTR!D:D,D1032,MOVI_ENTR!O:O,$E$5))</f>
        <v/>
      </c>
      <c r="K1032" s="103" t="str">
        <f>IF(CADA_PROD!C1030="","",IFERROR($J1032/SUM($J$8:$J$1008),""))</f>
        <v/>
      </c>
      <c r="L1032" s="103" t="str">
        <f>IF(CADA_PROD!C1030="","",IFERROR(H1032/SUM($H$8:$H$1008),""))</f>
        <v/>
      </c>
      <c r="M1032" s="102" t="str">
        <f>IF(CADA_PROD!$C1030="","",IFERROR(SUMIFS(MOVI_ENTR!M:M,MOVI_ENTR!D:D,D1032,MOVI_ENTR!O:O,$E$5)/SUMIFS(MOVI_ENTR!I:I,MOVI_ENTR!D:D,D1032,MOVI_ENTR!O:O,$E$5),0))</f>
        <v/>
      </c>
      <c r="N1032" s="104" t="str">
        <f>IF(CADA_PROD!C1030="","",G1032/E1032)</f>
        <v/>
      </c>
    </row>
    <row r="1033" spans="2:14" ht="30" customHeight="1">
      <c r="B1033" s="21">
        <f t="shared" si="31"/>
        <v>1026</v>
      </c>
      <c r="C1033" s="99" t="str">
        <f>IF(CADA_PROD!C1031="","",CADA_PROD!C1031)</f>
        <v/>
      </c>
      <c r="D1033" s="100" t="str">
        <f>IF(CADA_PROD!D1031="","",CADA_PROD!D1031)</f>
        <v/>
      </c>
      <c r="E1033" s="101" t="str">
        <f>IF(CADA_PROD!E1031="","",CADA_PROD!E1031)</f>
        <v/>
      </c>
      <c r="F1033" s="101" t="str">
        <f>IF(CADA_PROD!D1031="","",SUMIFS(MOVI_ENTR!I:I,MOVI_ENTR!D:D,D1033,MOVI_ENTR!O:O,$E$5))</f>
        <v/>
      </c>
      <c r="G1033" s="101" t="str">
        <f>IF(CADA_PROD!C1031="","",SUMIFS(MOVI_SAID!H:H,MOVI_SAID!D:D,D1033,MOVI_SAID!L:L,$E$5))</f>
        <v/>
      </c>
      <c r="H1033" s="101" t="str">
        <f t="shared" si="32"/>
        <v/>
      </c>
      <c r="I1033" s="100" t="str">
        <f>IF(CADA_PROD!C1031="","",IFERROR(IF(H1033&lt;=0,"Sem estoque",IF(H1033/E1033&lt;0.25,"Quase sem estoque",IF(H1033/E1033&lt;1.2,"Estoque baixo",IF(H1033/E1033&lt;2,"Estoque moderado","Estoque confortável")))),""))</f>
        <v/>
      </c>
      <c r="J1033" s="102" t="str">
        <f>IF(CADA_PROD!C1031="","",SUMIFS(MOVI_ENTR!M:M,MOVI_ENTR!D:D,D1033,MOVI_ENTR!O:O,$E$5))</f>
        <v/>
      </c>
      <c r="K1033" s="103" t="str">
        <f>IF(CADA_PROD!C1031="","",IFERROR($J1033/SUM($J$8:$J$1008),""))</f>
        <v/>
      </c>
      <c r="L1033" s="103" t="str">
        <f>IF(CADA_PROD!C1031="","",IFERROR(H1033/SUM($H$8:$H$1008),""))</f>
        <v/>
      </c>
      <c r="M1033" s="102" t="str">
        <f>IF(CADA_PROD!$C1031="","",IFERROR(SUMIFS(MOVI_ENTR!M:M,MOVI_ENTR!D:D,D1033,MOVI_ENTR!O:O,$E$5)/SUMIFS(MOVI_ENTR!I:I,MOVI_ENTR!D:D,D1033,MOVI_ENTR!O:O,$E$5),0))</f>
        <v/>
      </c>
      <c r="N1033" s="104" t="str">
        <f>IF(CADA_PROD!C1031="","",G1033/E1033)</f>
        <v/>
      </c>
    </row>
    <row r="1034" spans="2:14" ht="30" customHeight="1">
      <c r="B1034" s="21">
        <f t="shared" ref="B1034:B1097" si="33">B1033+1</f>
        <v>1027</v>
      </c>
      <c r="C1034" s="99" t="str">
        <f>IF(CADA_PROD!C1032="","",CADA_PROD!C1032)</f>
        <v/>
      </c>
      <c r="D1034" s="100" t="str">
        <f>IF(CADA_PROD!D1032="","",CADA_PROD!D1032)</f>
        <v/>
      </c>
      <c r="E1034" s="101" t="str">
        <f>IF(CADA_PROD!E1032="","",CADA_PROD!E1032)</f>
        <v/>
      </c>
      <c r="F1034" s="101" t="str">
        <f>IF(CADA_PROD!D1032="","",SUMIFS(MOVI_ENTR!I:I,MOVI_ENTR!D:D,D1034,MOVI_ENTR!O:O,$E$5))</f>
        <v/>
      </c>
      <c r="G1034" s="101" t="str">
        <f>IF(CADA_PROD!C1032="","",SUMIFS(MOVI_SAID!H:H,MOVI_SAID!D:D,D1034,MOVI_SAID!L:L,$E$5))</f>
        <v/>
      </c>
      <c r="H1034" s="101" t="str">
        <f t="shared" si="32"/>
        <v/>
      </c>
      <c r="I1034" s="100" t="str">
        <f>IF(CADA_PROD!C1032="","",IFERROR(IF(H1034&lt;=0,"Sem estoque",IF(H1034/E1034&lt;0.25,"Quase sem estoque",IF(H1034/E1034&lt;1.2,"Estoque baixo",IF(H1034/E1034&lt;2,"Estoque moderado","Estoque confortável")))),""))</f>
        <v/>
      </c>
      <c r="J1034" s="102" t="str">
        <f>IF(CADA_PROD!C1032="","",SUMIFS(MOVI_ENTR!M:M,MOVI_ENTR!D:D,D1034,MOVI_ENTR!O:O,$E$5))</f>
        <v/>
      </c>
      <c r="K1034" s="103" t="str">
        <f>IF(CADA_PROD!C1032="","",IFERROR($J1034/SUM($J$8:$J$1008),""))</f>
        <v/>
      </c>
      <c r="L1034" s="103" t="str">
        <f>IF(CADA_PROD!C1032="","",IFERROR(H1034/SUM($H$8:$H$1008),""))</f>
        <v/>
      </c>
      <c r="M1034" s="102" t="str">
        <f>IF(CADA_PROD!$C1032="","",IFERROR(SUMIFS(MOVI_ENTR!M:M,MOVI_ENTR!D:D,D1034,MOVI_ENTR!O:O,$E$5)/SUMIFS(MOVI_ENTR!I:I,MOVI_ENTR!D:D,D1034,MOVI_ENTR!O:O,$E$5),0))</f>
        <v/>
      </c>
      <c r="N1034" s="104" t="str">
        <f>IF(CADA_PROD!C1032="","",G1034/E1034)</f>
        <v/>
      </c>
    </row>
    <row r="1035" spans="2:14" ht="30" customHeight="1">
      <c r="B1035" s="21">
        <f t="shared" si="33"/>
        <v>1028</v>
      </c>
      <c r="C1035" s="99" t="str">
        <f>IF(CADA_PROD!C1033="","",CADA_PROD!C1033)</f>
        <v/>
      </c>
      <c r="D1035" s="100" t="str">
        <f>IF(CADA_PROD!D1033="","",CADA_PROD!D1033)</f>
        <v/>
      </c>
      <c r="E1035" s="101" t="str">
        <f>IF(CADA_PROD!E1033="","",CADA_PROD!E1033)</f>
        <v/>
      </c>
      <c r="F1035" s="101" t="str">
        <f>IF(CADA_PROD!D1033="","",SUMIFS(MOVI_ENTR!I:I,MOVI_ENTR!D:D,D1035,MOVI_ENTR!O:O,$E$5))</f>
        <v/>
      </c>
      <c r="G1035" s="101" t="str">
        <f>IF(CADA_PROD!C1033="","",SUMIFS(MOVI_SAID!H:H,MOVI_SAID!D:D,D1035,MOVI_SAID!L:L,$E$5))</f>
        <v/>
      </c>
      <c r="H1035" s="101" t="str">
        <f t="shared" si="32"/>
        <v/>
      </c>
      <c r="I1035" s="100" t="str">
        <f>IF(CADA_PROD!C1033="","",IFERROR(IF(H1035&lt;=0,"Sem estoque",IF(H1035/E1035&lt;0.25,"Quase sem estoque",IF(H1035/E1035&lt;1.2,"Estoque baixo",IF(H1035/E1035&lt;2,"Estoque moderado","Estoque confortável")))),""))</f>
        <v/>
      </c>
      <c r="J1035" s="102" t="str">
        <f>IF(CADA_PROD!C1033="","",SUMIFS(MOVI_ENTR!M:M,MOVI_ENTR!D:D,D1035,MOVI_ENTR!O:O,$E$5))</f>
        <v/>
      </c>
      <c r="K1035" s="103" t="str">
        <f>IF(CADA_PROD!C1033="","",IFERROR($J1035/SUM($J$8:$J$1008),""))</f>
        <v/>
      </c>
      <c r="L1035" s="103" t="str">
        <f>IF(CADA_PROD!C1033="","",IFERROR(H1035/SUM($H$8:$H$1008),""))</f>
        <v/>
      </c>
      <c r="M1035" s="102" t="str">
        <f>IF(CADA_PROD!$C1033="","",IFERROR(SUMIFS(MOVI_ENTR!M:M,MOVI_ENTR!D:D,D1035,MOVI_ENTR!O:O,$E$5)/SUMIFS(MOVI_ENTR!I:I,MOVI_ENTR!D:D,D1035,MOVI_ENTR!O:O,$E$5),0))</f>
        <v/>
      </c>
      <c r="N1035" s="104" t="str">
        <f>IF(CADA_PROD!C1033="","",G1035/E1035)</f>
        <v/>
      </c>
    </row>
    <row r="1036" spans="2:14" ht="30" customHeight="1">
      <c r="B1036" s="21">
        <f t="shared" si="33"/>
        <v>1029</v>
      </c>
      <c r="C1036" s="99" t="str">
        <f>IF(CADA_PROD!C1034="","",CADA_PROD!C1034)</f>
        <v/>
      </c>
      <c r="D1036" s="100" t="str">
        <f>IF(CADA_PROD!D1034="","",CADA_PROD!D1034)</f>
        <v/>
      </c>
      <c r="E1036" s="101" t="str">
        <f>IF(CADA_PROD!E1034="","",CADA_PROD!E1034)</f>
        <v/>
      </c>
      <c r="F1036" s="101" t="str">
        <f>IF(CADA_PROD!D1034="","",SUMIFS(MOVI_ENTR!I:I,MOVI_ENTR!D:D,D1036,MOVI_ENTR!O:O,$E$5))</f>
        <v/>
      </c>
      <c r="G1036" s="101" t="str">
        <f>IF(CADA_PROD!C1034="","",SUMIFS(MOVI_SAID!H:H,MOVI_SAID!D:D,D1036,MOVI_SAID!L:L,$E$5))</f>
        <v/>
      </c>
      <c r="H1036" s="101" t="str">
        <f t="shared" si="32"/>
        <v/>
      </c>
      <c r="I1036" s="100" t="str">
        <f>IF(CADA_PROD!C1034="","",IFERROR(IF(H1036&lt;=0,"Sem estoque",IF(H1036/E1036&lt;0.25,"Quase sem estoque",IF(H1036/E1036&lt;1.2,"Estoque baixo",IF(H1036/E1036&lt;2,"Estoque moderado","Estoque confortável")))),""))</f>
        <v/>
      </c>
      <c r="J1036" s="102" t="str">
        <f>IF(CADA_PROD!C1034="","",SUMIFS(MOVI_ENTR!M:M,MOVI_ENTR!D:D,D1036,MOVI_ENTR!O:O,$E$5))</f>
        <v/>
      </c>
      <c r="K1036" s="103" t="str">
        <f>IF(CADA_PROD!C1034="","",IFERROR($J1036/SUM($J$8:$J$1008),""))</f>
        <v/>
      </c>
      <c r="L1036" s="103" t="str">
        <f>IF(CADA_PROD!C1034="","",IFERROR(H1036/SUM($H$8:$H$1008),""))</f>
        <v/>
      </c>
      <c r="M1036" s="102" t="str">
        <f>IF(CADA_PROD!$C1034="","",IFERROR(SUMIFS(MOVI_ENTR!M:M,MOVI_ENTR!D:D,D1036,MOVI_ENTR!O:O,$E$5)/SUMIFS(MOVI_ENTR!I:I,MOVI_ENTR!D:D,D1036,MOVI_ENTR!O:O,$E$5),0))</f>
        <v/>
      </c>
      <c r="N1036" s="104" t="str">
        <f>IF(CADA_PROD!C1034="","",G1036/E1036)</f>
        <v/>
      </c>
    </row>
    <row r="1037" spans="2:14" ht="30" customHeight="1">
      <c r="B1037" s="21">
        <f t="shared" si="33"/>
        <v>1030</v>
      </c>
      <c r="C1037" s="99" t="str">
        <f>IF(CADA_PROD!C1035="","",CADA_PROD!C1035)</f>
        <v/>
      </c>
      <c r="D1037" s="100" t="str">
        <f>IF(CADA_PROD!D1035="","",CADA_PROD!D1035)</f>
        <v/>
      </c>
      <c r="E1037" s="101" t="str">
        <f>IF(CADA_PROD!E1035="","",CADA_PROD!E1035)</f>
        <v/>
      </c>
      <c r="F1037" s="101" t="str">
        <f>IF(CADA_PROD!D1035="","",SUMIFS(MOVI_ENTR!I:I,MOVI_ENTR!D:D,D1037,MOVI_ENTR!O:O,$E$5))</f>
        <v/>
      </c>
      <c r="G1037" s="101" t="str">
        <f>IF(CADA_PROD!C1035="","",SUMIFS(MOVI_SAID!H:H,MOVI_SAID!D:D,D1037,MOVI_SAID!L:L,$E$5))</f>
        <v/>
      </c>
      <c r="H1037" s="101" t="str">
        <f t="shared" si="32"/>
        <v/>
      </c>
      <c r="I1037" s="100" t="str">
        <f>IF(CADA_PROD!C1035="","",IFERROR(IF(H1037&lt;=0,"Sem estoque",IF(H1037/E1037&lt;0.25,"Quase sem estoque",IF(H1037/E1037&lt;1.2,"Estoque baixo",IF(H1037/E1037&lt;2,"Estoque moderado","Estoque confortável")))),""))</f>
        <v/>
      </c>
      <c r="J1037" s="102" t="str">
        <f>IF(CADA_PROD!C1035="","",SUMIFS(MOVI_ENTR!M:M,MOVI_ENTR!D:D,D1037,MOVI_ENTR!O:O,$E$5))</f>
        <v/>
      </c>
      <c r="K1037" s="103" t="str">
        <f>IF(CADA_PROD!C1035="","",IFERROR($J1037/SUM($J$8:$J$1008),""))</f>
        <v/>
      </c>
      <c r="L1037" s="103" t="str">
        <f>IF(CADA_PROD!C1035="","",IFERROR(H1037/SUM($H$8:$H$1008),""))</f>
        <v/>
      </c>
      <c r="M1037" s="102" t="str">
        <f>IF(CADA_PROD!$C1035="","",IFERROR(SUMIFS(MOVI_ENTR!M:M,MOVI_ENTR!D:D,D1037,MOVI_ENTR!O:O,$E$5)/SUMIFS(MOVI_ENTR!I:I,MOVI_ENTR!D:D,D1037,MOVI_ENTR!O:O,$E$5),0))</f>
        <v/>
      </c>
      <c r="N1037" s="104" t="str">
        <f>IF(CADA_PROD!C1035="","",G1037/E1037)</f>
        <v/>
      </c>
    </row>
    <row r="1038" spans="2:14" ht="30" customHeight="1">
      <c r="B1038" s="21">
        <f t="shared" si="33"/>
        <v>1031</v>
      </c>
      <c r="C1038" s="99" t="str">
        <f>IF(CADA_PROD!C1036="","",CADA_PROD!C1036)</f>
        <v/>
      </c>
      <c r="D1038" s="100" t="str">
        <f>IF(CADA_PROD!D1036="","",CADA_PROD!D1036)</f>
        <v/>
      </c>
      <c r="E1038" s="101" t="str">
        <f>IF(CADA_PROD!E1036="","",CADA_PROD!E1036)</f>
        <v/>
      </c>
      <c r="F1038" s="101" t="str">
        <f>IF(CADA_PROD!D1036="","",SUMIFS(MOVI_ENTR!I:I,MOVI_ENTR!D:D,D1038,MOVI_ENTR!O:O,$E$5))</f>
        <v/>
      </c>
      <c r="G1038" s="101" t="str">
        <f>IF(CADA_PROD!C1036="","",SUMIFS(MOVI_SAID!H:H,MOVI_SAID!D:D,D1038,MOVI_SAID!L:L,$E$5))</f>
        <v/>
      </c>
      <c r="H1038" s="101" t="str">
        <f t="shared" si="32"/>
        <v/>
      </c>
      <c r="I1038" s="100" t="str">
        <f>IF(CADA_PROD!C1036="","",IFERROR(IF(H1038&lt;=0,"Sem estoque",IF(H1038/E1038&lt;0.25,"Quase sem estoque",IF(H1038/E1038&lt;1.2,"Estoque baixo",IF(H1038/E1038&lt;2,"Estoque moderado","Estoque confortável")))),""))</f>
        <v/>
      </c>
      <c r="J1038" s="102" t="str">
        <f>IF(CADA_PROD!C1036="","",SUMIFS(MOVI_ENTR!M:M,MOVI_ENTR!D:D,D1038,MOVI_ENTR!O:O,$E$5))</f>
        <v/>
      </c>
      <c r="K1038" s="103" t="str">
        <f>IF(CADA_PROD!C1036="","",IFERROR($J1038/SUM($J$8:$J$1008),""))</f>
        <v/>
      </c>
      <c r="L1038" s="103" t="str">
        <f>IF(CADA_PROD!C1036="","",IFERROR(H1038/SUM($H$8:$H$1008),""))</f>
        <v/>
      </c>
      <c r="M1038" s="102" t="str">
        <f>IF(CADA_PROD!$C1036="","",IFERROR(SUMIFS(MOVI_ENTR!M:M,MOVI_ENTR!D:D,D1038,MOVI_ENTR!O:O,$E$5)/SUMIFS(MOVI_ENTR!I:I,MOVI_ENTR!D:D,D1038,MOVI_ENTR!O:O,$E$5),0))</f>
        <v/>
      </c>
      <c r="N1038" s="104" t="str">
        <f>IF(CADA_PROD!C1036="","",G1038/E1038)</f>
        <v/>
      </c>
    </row>
    <row r="1039" spans="2:14" ht="30" customHeight="1">
      <c r="B1039" s="21">
        <f t="shared" si="33"/>
        <v>1032</v>
      </c>
      <c r="C1039" s="99" t="str">
        <f>IF(CADA_PROD!C1037="","",CADA_PROD!C1037)</f>
        <v/>
      </c>
      <c r="D1039" s="100" t="str">
        <f>IF(CADA_PROD!D1037="","",CADA_PROD!D1037)</f>
        <v/>
      </c>
      <c r="E1039" s="101" t="str">
        <f>IF(CADA_PROD!E1037="","",CADA_PROD!E1037)</f>
        <v/>
      </c>
      <c r="F1039" s="101" t="str">
        <f>IF(CADA_PROD!D1037="","",SUMIFS(MOVI_ENTR!I:I,MOVI_ENTR!D:D,D1039,MOVI_ENTR!O:O,$E$5))</f>
        <v/>
      </c>
      <c r="G1039" s="101" t="str">
        <f>IF(CADA_PROD!C1037="","",SUMIFS(MOVI_SAID!H:H,MOVI_SAID!D:D,D1039,MOVI_SAID!L:L,$E$5))</f>
        <v/>
      </c>
      <c r="H1039" s="101" t="str">
        <f t="shared" si="32"/>
        <v/>
      </c>
      <c r="I1039" s="100" t="str">
        <f>IF(CADA_PROD!C1037="","",IFERROR(IF(H1039&lt;=0,"Sem estoque",IF(H1039/E1039&lt;0.25,"Quase sem estoque",IF(H1039/E1039&lt;1.2,"Estoque baixo",IF(H1039/E1039&lt;2,"Estoque moderado","Estoque confortável")))),""))</f>
        <v/>
      </c>
      <c r="J1039" s="102" t="str">
        <f>IF(CADA_PROD!C1037="","",SUMIFS(MOVI_ENTR!M:M,MOVI_ENTR!D:D,D1039,MOVI_ENTR!O:O,$E$5))</f>
        <v/>
      </c>
      <c r="K1039" s="103" t="str">
        <f>IF(CADA_PROD!C1037="","",IFERROR($J1039/SUM($J$8:$J$1008),""))</f>
        <v/>
      </c>
      <c r="L1039" s="103" t="str">
        <f>IF(CADA_PROD!C1037="","",IFERROR(H1039/SUM($H$8:$H$1008),""))</f>
        <v/>
      </c>
      <c r="M1039" s="102" t="str">
        <f>IF(CADA_PROD!$C1037="","",IFERROR(SUMIFS(MOVI_ENTR!M:M,MOVI_ENTR!D:D,D1039,MOVI_ENTR!O:O,$E$5)/SUMIFS(MOVI_ENTR!I:I,MOVI_ENTR!D:D,D1039,MOVI_ENTR!O:O,$E$5),0))</f>
        <v/>
      </c>
      <c r="N1039" s="104" t="str">
        <f>IF(CADA_PROD!C1037="","",G1039/E1039)</f>
        <v/>
      </c>
    </row>
    <row r="1040" spans="2:14" ht="30" customHeight="1">
      <c r="B1040" s="21">
        <f t="shared" si="33"/>
        <v>1033</v>
      </c>
      <c r="C1040" s="99" t="str">
        <f>IF(CADA_PROD!C1038="","",CADA_PROD!C1038)</f>
        <v/>
      </c>
      <c r="D1040" s="100" t="str">
        <f>IF(CADA_PROD!D1038="","",CADA_PROD!D1038)</f>
        <v/>
      </c>
      <c r="E1040" s="101" t="str">
        <f>IF(CADA_PROD!E1038="","",CADA_PROD!E1038)</f>
        <v/>
      </c>
      <c r="F1040" s="101" t="str">
        <f>IF(CADA_PROD!D1038="","",SUMIFS(MOVI_ENTR!I:I,MOVI_ENTR!D:D,D1040,MOVI_ENTR!O:O,$E$5))</f>
        <v/>
      </c>
      <c r="G1040" s="101" t="str">
        <f>IF(CADA_PROD!C1038="","",SUMIFS(MOVI_SAID!H:H,MOVI_SAID!D:D,D1040,MOVI_SAID!L:L,$E$5))</f>
        <v/>
      </c>
      <c r="H1040" s="101" t="str">
        <f t="shared" si="32"/>
        <v/>
      </c>
      <c r="I1040" s="100" t="str">
        <f>IF(CADA_PROD!C1038="","",IFERROR(IF(H1040&lt;=0,"Sem estoque",IF(H1040/E1040&lt;0.25,"Quase sem estoque",IF(H1040/E1040&lt;1.2,"Estoque baixo",IF(H1040/E1040&lt;2,"Estoque moderado","Estoque confortável")))),""))</f>
        <v/>
      </c>
      <c r="J1040" s="102" t="str">
        <f>IF(CADA_PROD!C1038="","",SUMIFS(MOVI_ENTR!M:M,MOVI_ENTR!D:D,D1040,MOVI_ENTR!O:O,$E$5))</f>
        <v/>
      </c>
      <c r="K1040" s="103" t="str">
        <f>IF(CADA_PROD!C1038="","",IFERROR($J1040/SUM($J$8:$J$1008),""))</f>
        <v/>
      </c>
      <c r="L1040" s="103" t="str">
        <f>IF(CADA_PROD!C1038="","",IFERROR(H1040/SUM($H$8:$H$1008),""))</f>
        <v/>
      </c>
      <c r="M1040" s="102" t="str">
        <f>IF(CADA_PROD!$C1038="","",IFERROR(SUMIFS(MOVI_ENTR!M:M,MOVI_ENTR!D:D,D1040,MOVI_ENTR!O:O,$E$5)/SUMIFS(MOVI_ENTR!I:I,MOVI_ENTR!D:D,D1040,MOVI_ENTR!O:O,$E$5),0))</f>
        <v/>
      </c>
      <c r="N1040" s="104" t="str">
        <f>IF(CADA_PROD!C1038="","",G1040/E1040)</f>
        <v/>
      </c>
    </row>
    <row r="1041" spans="2:14" ht="30" customHeight="1">
      <c r="B1041" s="21">
        <f t="shared" si="33"/>
        <v>1034</v>
      </c>
      <c r="C1041" s="99" t="str">
        <f>IF(CADA_PROD!C1039="","",CADA_PROD!C1039)</f>
        <v/>
      </c>
      <c r="D1041" s="100" t="str">
        <f>IF(CADA_PROD!D1039="","",CADA_PROD!D1039)</f>
        <v/>
      </c>
      <c r="E1041" s="101" t="str">
        <f>IF(CADA_PROD!E1039="","",CADA_PROD!E1039)</f>
        <v/>
      </c>
      <c r="F1041" s="101" t="str">
        <f>IF(CADA_PROD!D1039="","",SUMIFS(MOVI_ENTR!I:I,MOVI_ENTR!D:D,D1041,MOVI_ENTR!O:O,$E$5))</f>
        <v/>
      </c>
      <c r="G1041" s="101" t="str">
        <f>IF(CADA_PROD!C1039="","",SUMIFS(MOVI_SAID!H:H,MOVI_SAID!D:D,D1041,MOVI_SAID!L:L,$E$5))</f>
        <v/>
      </c>
      <c r="H1041" s="101" t="str">
        <f t="shared" si="32"/>
        <v/>
      </c>
      <c r="I1041" s="100" t="str">
        <f>IF(CADA_PROD!C1039="","",IFERROR(IF(H1041&lt;=0,"Sem estoque",IF(H1041/E1041&lt;0.25,"Quase sem estoque",IF(H1041/E1041&lt;1.2,"Estoque baixo",IF(H1041/E1041&lt;2,"Estoque moderado","Estoque confortável")))),""))</f>
        <v/>
      </c>
      <c r="J1041" s="102" t="str">
        <f>IF(CADA_PROD!C1039="","",SUMIFS(MOVI_ENTR!M:M,MOVI_ENTR!D:D,D1041,MOVI_ENTR!O:O,$E$5))</f>
        <v/>
      </c>
      <c r="K1041" s="103" t="str">
        <f>IF(CADA_PROD!C1039="","",IFERROR($J1041/SUM($J$8:$J$1008),""))</f>
        <v/>
      </c>
      <c r="L1041" s="103" t="str">
        <f>IF(CADA_PROD!C1039="","",IFERROR(H1041/SUM($H$8:$H$1008),""))</f>
        <v/>
      </c>
      <c r="M1041" s="102" t="str">
        <f>IF(CADA_PROD!$C1039="","",IFERROR(SUMIFS(MOVI_ENTR!M:M,MOVI_ENTR!D:D,D1041,MOVI_ENTR!O:O,$E$5)/SUMIFS(MOVI_ENTR!I:I,MOVI_ENTR!D:D,D1041,MOVI_ENTR!O:O,$E$5),0))</f>
        <v/>
      </c>
      <c r="N1041" s="104" t="str">
        <f>IF(CADA_PROD!C1039="","",G1041/E1041)</f>
        <v/>
      </c>
    </row>
    <row r="1042" spans="2:14" ht="30" customHeight="1">
      <c r="B1042" s="21">
        <f t="shared" si="33"/>
        <v>1035</v>
      </c>
      <c r="C1042" s="99" t="str">
        <f>IF(CADA_PROD!C1040="","",CADA_PROD!C1040)</f>
        <v/>
      </c>
      <c r="D1042" s="100" t="str">
        <f>IF(CADA_PROD!D1040="","",CADA_PROD!D1040)</f>
        <v/>
      </c>
      <c r="E1042" s="101" t="str">
        <f>IF(CADA_PROD!E1040="","",CADA_PROD!E1040)</f>
        <v/>
      </c>
      <c r="F1042" s="101" t="str">
        <f>IF(CADA_PROD!D1040="","",SUMIFS(MOVI_ENTR!I:I,MOVI_ENTR!D:D,D1042,MOVI_ENTR!O:O,$E$5))</f>
        <v/>
      </c>
      <c r="G1042" s="101" t="str">
        <f>IF(CADA_PROD!C1040="","",SUMIFS(MOVI_SAID!H:H,MOVI_SAID!D:D,D1042,MOVI_SAID!L:L,$E$5))</f>
        <v/>
      </c>
      <c r="H1042" s="101" t="str">
        <f t="shared" si="32"/>
        <v/>
      </c>
      <c r="I1042" s="100" t="str">
        <f>IF(CADA_PROD!C1040="","",IFERROR(IF(H1042&lt;=0,"Sem estoque",IF(H1042/E1042&lt;0.25,"Quase sem estoque",IF(H1042/E1042&lt;1.2,"Estoque baixo",IF(H1042/E1042&lt;2,"Estoque moderado","Estoque confortável")))),""))</f>
        <v/>
      </c>
      <c r="J1042" s="102" t="str">
        <f>IF(CADA_PROD!C1040="","",SUMIFS(MOVI_ENTR!M:M,MOVI_ENTR!D:D,D1042,MOVI_ENTR!O:O,$E$5))</f>
        <v/>
      </c>
      <c r="K1042" s="103" t="str">
        <f>IF(CADA_PROD!C1040="","",IFERROR($J1042/SUM($J$8:$J$1008),""))</f>
        <v/>
      </c>
      <c r="L1042" s="103" t="str">
        <f>IF(CADA_PROD!C1040="","",IFERROR(H1042/SUM($H$8:$H$1008),""))</f>
        <v/>
      </c>
      <c r="M1042" s="102" t="str">
        <f>IF(CADA_PROD!$C1040="","",IFERROR(SUMIFS(MOVI_ENTR!M:M,MOVI_ENTR!D:D,D1042,MOVI_ENTR!O:O,$E$5)/SUMIFS(MOVI_ENTR!I:I,MOVI_ENTR!D:D,D1042,MOVI_ENTR!O:O,$E$5),0))</f>
        <v/>
      </c>
      <c r="N1042" s="104" t="str">
        <f>IF(CADA_PROD!C1040="","",G1042/E1042)</f>
        <v/>
      </c>
    </row>
    <row r="1043" spans="2:14" ht="30" customHeight="1">
      <c r="B1043" s="21">
        <f t="shared" si="33"/>
        <v>1036</v>
      </c>
      <c r="C1043" s="99" t="str">
        <f>IF(CADA_PROD!C1041="","",CADA_PROD!C1041)</f>
        <v/>
      </c>
      <c r="D1043" s="100" t="str">
        <f>IF(CADA_PROD!D1041="","",CADA_PROD!D1041)</f>
        <v/>
      </c>
      <c r="E1043" s="101" t="str">
        <f>IF(CADA_PROD!E1041="","",CADA_PROD!E1041)</f>
        <v/>
      </c>
      <c r="F1043" s="101" t="str">
        <f>IF(CADA_PROD!D1041="","",SUMIFS(MOVI_ENTR!I:I,MOVI_ENTR!D:D,D1043,MOVI_ENTR!O:O,$E$5))</f>
        <v/>
      </c>
      <c r="G1043" s="101" t="str">
        <f>IF(CADA_PROD!C1041="","",SUMIFS(MOVI_SAID!H:H,MOVI_SAID!D:D,D1043,MOVI_SAID!L:L,$E$5))</f>
        <v/>
      </c>
      <c r="H1043" s="101" t="str">
        <f t="shared" si="32"/>
        <v/>
      </c>
      <c r="I1043" s="100" t="str">
        <f>IF(CADA_PROD!C1041="","",IFERROR(IF(H1043&lt;=0,"Sem estoque",IF(H1043/E1043&lt;0.25,"Quase sem estoque",IF(H1043/E1043&lt;1.2,"Estoque baixo",IF(H1043/E1043&lt;2,"Estoque moderado","Estoque confortável")))),""))</f>
        <v/>
      </c>
      <c r="J1043" s="102" t="str">
        <f>IF(CADA_PROD!C1041="","",SUMIFS(MOVI_ENTR!M:M,MOVI_ENTR!D:D,D1043,MOVI_ENTR!O:O,$E$5))</f>
        <v/>
      </c>
      <c r="K1043" s="103" t="str">
        <f>IF(CADA_PROD!C1041="","",IFERROR($J1043/SUM($J$8:$J$1008),""))</f>
        <v/>
      </c>
      <c r="L1043" s="103" t="str">
        <f>IF(CADA_PROD!C1041="","",IFERROR(H1043/SUM($H$8:$H$1008),""))</f>
        <v/>
      </c>
      <c r="M1043" s="102" t="str">
        <f>IF(CADA_PROD!$C1041="","",IFERROR(SUMIFS(MOVI_ENTR!M:M,MOVI_ENTR!D:D,D1043,MOVI_ENTR!O:O,$E$5)/SUMIFS(MOVI_ENTR!I:I,MOVI_ENTR!D:D,D1043,MOVI_ENTR!O:O,$E$5),0))</f>
        <v/>
      </c>
      <c r="N1043" s="104" t="str">
        <f>IF(CADA_PROD!C1041="","",G1043/E1043)</f>
        <v/>
      </c>
    </row>
    <row r="1044" spans="2:14" ht="30" customHeight="1">
      <c r="B1044" s="21">
        <f t="shared" si="33"/>
        <v>1037</v>
      </c>
      <c r="C1044" s="99" t="str">
        <f>IF(CADA_PROD!C1042="","",CADA_PROD!C1042)</f>
        <v/>
      </c>
      <c r="D1044" s="100" t="str">
        <f>IF(CADA_PROD!D1042="","",CADA_PROD!D1042)</f>
        <v/>
      </c>
      <c r="E1044" s="101" t="str">
        <f>IF(CADA_PROD!E1042="","",CADA_PROD!E1042)</f>
        <v/>
      </c>
      <c r="F1044" s="101" t="str">
        <f>IF(CADA_PROD!D1042="","",SUMIFS(MOVI_ENTR!I:I,MOVI_ENTR!D:D,D1044,MOVI_ENTR!O:O,$E$5))</f>
        <v/>
      </c>
      <c r="G1044" s="101" t="str">
        <f>IF(CADA_PROD!C1042="","",SUMIFS(MOVI_SAID!H:H,MOVI_SAID!D:D,D1044,MOVI_SAID!L:L,$E$5))</f>
        <v/>
      </c>
      <c r="H1044" s="101" t="str">
        <f t="shared" si="32"/>
        <v/>
      </c>
      <c r="I1044" s="100" t="str">
        <f>IF(CADA_PROD!C1042="","",IFERROR(IF(H1044&lt;=0,"Sem estoque",IF(H1044/E1044&lt;0.25,"Quase sem estoque",IF(H1044/E1044&lt;1.2,"Estoque baixo",IF(H1044/E1044&lt;2,"Estoque moderado","Estoque confortável")))),""))</f>
        <v/>
      </c>
      <c r="J1044" s="102" t="str">
        <f>IF(CADA_PROD!C1042="","",SUMIFS(MOVI_ENTR!M:M,MOVI_ENTR!D:D,D1044,MOVI_ENTR!O:O,$E$5))</f>
        <v/>
      </c>
      <c r="K1044" s="103" t="str">
        <f>IF(CADA_PROD!C1042="","",IFERROR($J1044/SUM($J$8:$J$1008),""))</f>
        <v/>
      </c>
      <c r="L1044" s="103" t="str">
        <f>IF(CADA_PROD!C1042="","",IFERROR(H1044/SUM($H$8:$H$1008),""))</f>
        <v/>
      </c>
      <c r="M1044" s="102" t="str">
        <f>IF(CADA_PROD!$C1042="","",IFERROR(SUMIFS(MOVI_ENTR!M:M,MOVI_ENTR!D:D,D1044,MOVI_ENTR!O:O,$E$5)/SUMIFS(MOVI_ENTR!I:I,MOVI_ENTR!D:D,D1044,MOVI_ENTR!O:O,$E$5),0))</f>
        <v/>
      </c>
      <c r="N1044" s="104" t="str">
        <f>IF(CADA_PROD!C1042="","",G1044/E1044)</f>
        <v/>
      </c>
    </row>
    <row r="1045" spans="2:14" ht="30" customHeight="1">
      <c r="B1045" s="21">
        <f t="shared" si="33"/>
        <v>1038</v>
      </c>
      <c r="C1045" s="99" t="str">
        <f>IF(CADA_PROD!C1043="","",CADA_PROD!C1043)</f>
        <v/>
      </c>
      <c r="D1045" s="100" t="str">
        <f>IF(CADA_PROD!D1043="","",CADA_PROD!D1043)</f>
        <v/>
      </c>
      <c r="E1045" s="101" t="str">
        <f>IF(CADA_PROD!E1043="","",CADA_PROD!E1043)</f>
        <v/>
      </c>
      <c r="F1045" s="101" t="str">
        <f>IF(CADA_PROD!D1043="","",SUMIFS(MOVI_ENTR!I:I,MOVI_ENTR!D:D,D1045,MOVI_ENTR!O:O,$E$5))</f>
        <v/>
      </c>
      <c r="G1045" s="101" t="str">
        <f>IF(CADA_PROD!C1043="","",SUMIFS(MOVI_SAID!H:H,MOVI_SAID!D:D,D1045,MOVI_SAID!L:L,$E$5))</f>
        <v/>
      </c>
      <c r="H1045" s="101" t="str">
        <f t="shared" si="32"/>
        <v/>
      </c>
      <c r="I1045" s="100" t="str">
        <f>IF(CADA_PROD!C1043="","",IFERROR(IF(H1045&lt;=0,"Sem estoque",IF(H1045/E1045&lt;0.25,"Quase sem estoque",IF(H1045/E1045&lt;1.2,"Estoque baixo",IF(H1045/E1045&lt;2,"Estoque moderado","Estoque confortável")))),""))</f>
        <v/>
      </c>
      <c r="J1045" s="102" t="str">
        <f>IF(CADA_PROD!C1043="","",SUMIFS(MOVI_ENTR!M:M,MOVI_ENTR!D:D,D1045,MOVI_ENTR!O:O,$E$5))</f>
        <v/>
      </c>
      <c r="K1045" s="103" t="str">
        <f>IF(CADA_PROD!C1043="","",IFERROR($J1045/SUM($J$8:$J$1008),""))</f>
        <v/>
      </c>
      <c r="L1045" s="103" t="str">
        <f>IF(CADA_PROD!C1043="","",IFERROR(H1045/SUM($H$8:$H$1008),""))</f>
        <v/>
      </c>
      <c r="M1045" s="102" t="str">
        <f>IF(CADA_PROD!$C1043="","",IFERROR(SUMIFS(MOVI_ENTR!M:M,MOVI_ENTR!D:D,D1045,MOVI_ENTR!O:O,$E$5)/SUMIFS(MOVI_ENTR!I:I,MOVI_ENTR!D:D,D1045,MOVI_ENTR!O:O,$E$5),0))</f>
        <v/>
      </c>
      <c r="N1045" s="104" t="str">
        <f>IF(CADA_PROD!C1043="","",G1045/E1045)</f>
        <v/>
      </c>
    </row>
    <row r="1046" spans="2:14" ht="30" customHeight="1">
      <c r="B1046" s="21">
        <f t="shared" si="33"/>
        <v>1039</v>
      </c>
      <c r="C1046" s="99" t="str">
        <f>IF(CADA_PROD!C1044="","",CADA_PROD!C1044)</f>
        <v/>
      </c>
      <c r="D1046" s="100" t="str">
        <f>IF(CADA_PROD!D1044="","",CADA_PROD!D1044)</f>
        <v/>
      </c>
      <c r="E1046" s="101" t="str">
        <f>IF(CADA_PROD!E1044="","",CADA_PROD!E1044)</f>
        <v/>
      </c>
      <c r="F1046" s="101" t="str">
        <f>IF(CADA_PROD!D1044="","",SUMIFS(MOVI_ENTR!I:I,MOVI_ENTR!D:D,D1046,MOVI_ENTR!O:O,$E$5))</f>
        <v/>
      </c>
      <c r="G1046" s="101" t="str">
        <f>IF(CADA_PROD!C1044="","",SUMIFS(MOVI_SAID!H:H,MOVI_SAID!D:D,D1046,MOVI_SAID!L:L,$E$5))</f>
        <v/>
      </c>
      <c r="H1046" s="101" t="str">
        <f t="shared" si="32"/>
        <v/>
      </c>
      <c r="I1046" s="100" t="str">
        <f>IF(CADA_PROD!C1044="","",IFERROR(IF(H1046&lt;=0,"Sem estoque",IF(H1046/E1046&lt;0.25,"Quase sem estoque",IF(H1046/E1046&lt;1.2,"Estoque baixo",IF(H1046/E1046&lt;2,"Estoque moderado","Estoque confortável")))),""))</f>
        <v/>
      </c>
      <c r="J1046" s="102" t="str">
        <f>IF(CADA_PROD!C1044="","",SUMIFS(MOVI_ENTR!M:M,MOVI_ENTR!D:D,D1046,MOVI_ENTR!O:O,$E$5))</f>
        <v/>
      </c>
      <c r="K1046" s="103" t="str">
        <f>IF(CADA_PROD!C1044="","",IFERROR($J1046/SUM($J$8:$J$1008),""))</f>
        <v/>
      </c>
      <c r="L1046" s="103" t="str">
        <f>IF(CADA_PROD!C1044="","",IFERROR(H1046/SUM($H$8:$H$1008),""))</f>
        <v/>
      </c>
      <c r="M1046" s="102" t="str">
        <f>IF(CADA_PROD!$C1044="","",IFERROR(SUMIFS(MOVI_ENTR!M:M,MOVI_ENTR!D:D,D1046,MOVI_ENTR!O:O,$E$5)/SUMIFS(MOVI_ENTR!I:I,MOVI_ENTR!D:D,D1046,MOVI_ENTR!O:O,$E$5),0))</f>
        <v/>
      </c>
      <c r="N1046" s="104" t="str">
        <f>IF(CADA_PROD!C1044="","",G1046/E1046)</f>
        <v/>
      </c>
    </row>
    <row r="1047" spans="2:14" ht="30" customHeight="1">
      <c r="B1047" s="21">
        <f t="shared" si="33"/>
        <v>1040</v>
      </c>
      <c r="C1047" s="99" t="str">
        <f>IF(CADA_PROD!C1045="","",CADA_PROD!C1045)</f>
        <v/>
      </c>
      <c r="D1047" s="100" t="str">
        <f>IF(CADA_PROD!D1045="","",CADA_PROD!D1045)</f>
        <v/>
      </c>
      <c r="E1047" s="101" t="str">
        <f>IF(CADA_PROD!E1045="","",CADA_PROD!E1045)</f>
        <v/>
      </c>
      <c r="F1047" s="101" t="str">
        <f>IF(CADA_PROD!D1045="","",SUMIFS(MOVI_ENTR!I:I,MOVI_ENTR!D:D,D1047,MOVI_ENTR!O:O,$E$5))</f>
        <v/>
      </c>
      <c r="G1047" s="101" t="str">
        <f>IF(CADA_PROD!C1045="","",SUMIFS(MOVI_SAID!H:H,MOVI_SAID!D:D,D1047,MOVI_SAID!L:L,$E$5))</f>
        <v/>
      </c>
      <c r="H1047" s="101" t="str">
        <f t="shared" si="32"/>
        <v/>
      </c>
      <c r="I1047" s="100" t="str">
        <f>IF(CADA_PROD!C1045="","",IFERROR(IF(H1047&lt;=0,"Sem estoque",IF(H1047/E1047&lt;0.25,"Quase sem estoque",IF(H1047/E1047&lt;1.2,"Estoque baixo",IF(H1047/E1047&lt;2,"Estoque moderado","Estoque confortável")))),""))</f>
        <v/>
      </c>
      <c r="J1047" s="102" t="str">
        <f>IF(CADA_PROD!C1045="","",SUMIFS(MOVI_ENTR!M:M,MOVI_ENTR!D:D,D1047,MOVI_ENTR!O:O,$E$5))</f>
        <v/>
      </c>
      <c r="K1047" s="103" t="str">
        <f>IF(CADA_PROD!C1045="","",IFERROR($J1047/SUM($J$8:$J$1008),""))</f>
        <v/>
      </c>
      <c r="L1047" s="103" t="str">
        <f>IF(CADA_PROD!C1045="","",IFERROR(H1047/SUM($H$8:$H$1008),""))</f>
        <v/>
      </c>
      <c r="M1047" s="102" t="str">
        <f>IF(CADA_PROD!$C1045="","",IFERROR(SUMIFS(MOVI_ENTR!M:M,MOVI_ENTR!D:D,D1047,MOVI_ENTR!O:O,$E$5)/SUMIFS(MOVI_ENTR!I:I,MOVI_ENTR!D:D,D1047,MOVI_ENTR!O:O,$E$5),0))</f>
        <v/>
      </c>
      <c r="N1047" s="104" t="str">
        <f>IF(CADA_PROD!C1045="","",G1047/E1047)</f>
        <v/>
      </c>
    </row>
    <row r="1048" spans="2:14" ht="30" customHeight="1">
      <c r="B1048" s="21">
        <f t="shared" si="33"/>
        <v>1041</v>
      </c>
      <c r="C1048" s="99" t="str">
        <f>IF(CADA_PROD!C1046="","",CADA_PROD!C1046)</f>
        <v/>
      </c>
      <c r="D1048" s="100" t="str">
        <f>IF(CADA_PROD!D1046="","",CADA_PROD!D1046)</f>
        <v/>
      </c>
      <c r="E1048" s="101" t="str">
        <f>IF(CADA_PROD!E1046="","",CADA_PROD!E1046)</f>
        <v/>
      </c>
      <c r="F1048" s="101" t="str">
        <f>IF(CADA_PROD!D1046="","",SUMIFS(MOVI_ENTR!I:I,MOVI_ENTR!D:D,D1048,MOVI_ENTR!O:O,$E$5))</f>
        <v/>
      </c>
      <c r="G1048" s="101" t="str">
        <f>IF(CADA_PROD!C1046="","",SUMIFS(MOVI_SAID!H:H,MOVI_SAID!D:D,D1048,MOVI_SAID!L:L,$E$5))</f>
        <v/>
      </c>
      <c r="H1048" s="101" t="str">
        <f t="shared" si="32"/>
        <v/>
      </c>
      <c r="I1048" s="100" t="str">
        <f>IF(CADA_PROD!C1046="","",IFERROR(IF(H1048&lt;=0,"Sem estoque",IF(H1048/E1048&lt;0.25,"Quase sem estoque",IF(H1048/E1048&lt;1.2,"Estoque baixo",IF(H1048/E1048&lt;2,"Estoque moderado","Estoque confortável")))),""))</f>
        <v/>
      </c>
      <c r="J1048" s="102" t="str">
        <f>IF(CADA_PROD!C1046="","",SUMIFS(MOVI_ENTR!M:M,MOVI_ENTR!D:D,D1048,MOVI_ENTR!O:O,$E$5))</f>
        <v/>
      </c>
      <c r="K1048" s="103" t="str">
        <f>IF(CADA_PROD!C1046="","",IFERROR($J1048/SUM($J$8:$J$1008),""))</f>
        <v/>
      </c>
      <c r="L1048" s="103" t="str">
        <f>IF(CADA_PROD!C1046="","",IFERROR(H1048/SUM($H$8:$H$1008),""))</f>
        <v/>
      </c>
      <c r="M1048" s="102" t="str">
        <f>IF(CADA_PROD!$C1046="","",IFERROR(SUMIFS(MOVI_ENTR!M:M,MOVI_ENTR!D:D,D1048,MOVI_ENTR!O:O,$E$5)/SUMIFS(MOVI_ENTR!I:I,MOVI_ENTR!D:D,D1048,MOVI_ENTR!O:O,$E$5),0))</f>
        <v/>
      </c>
      <c r="N1048" s="104" t="str">
        <f>IF(CADA_PROD!C1046="","",G1048/E1048)</f>
        <v/>
      </c>
    </row>
    <row r="1049" spans="2:14" ht="30" customHeight="1">
      <c r="B1049" s="21">
        <f t="shared" si="33"/>
        <v>1042</v>
      </c>
      <c r="C1049" s="99" t="str">
        <f>IF(CADA_PROD!C1047="","",CADA_PROD!C1047)</f>
        <v/>
      </c>
      <c r="D1049" s="100" t="str">
        <f>IF(CADA_PROD!D1047="","",CADA_PROD!D1047)</f>
        <v/>
      </c>
      <c r="E1049" s="101" t="str">
        <f>IF(CADA_PROD!E1047="","",CADA_PROD!E1047)</f>
        <v/>
      </c>
      <c r="F1049" s="101" t="str">
        <f>IF(CADA_PROD!D1047="","",SUMIFS(MOVI_ENTR!I:I,MOVI_ENTR!D:D,D1049,MOVI_ENTR!O:O,$E$5))</f>
        <v/>
      </c>
      <c r="G1049" s="101" t="str">
        <f>IF(CADA_PROD!C1047="","",SUMIFS(MOVI_SAID!H:H,MOVI_SAID!D:D,D1049,MOVI_SAID!L:L,$E$5))</f>
        <v/>
      </c>
      <c r="H1049" s="101" t="str">
        <f t="shared" si="32"/>
        <v/>
      </c>
      <c r="I1049" s="100" t="str">
        <f>IF(CADA_PROD!C1047="","",IFERROR(IF(H1049&lt;=0,"Sem estoque",IF(H1049/E1049&lt;0.25,"Quase sem estoque",IF(H1049/E1049&lt;1.2,"Estoque baixo",IF(H1049/E1049&lt;2,"Estoque moderado","Estoque confortável")))),""))</f>
        <v/>
      </c>
      <c r="J1049" s="102" t="str">
        <f>IF(CADA_PROD!C1047="","",SUMIFS(MOVI_ENTR!M:M,MOVI_ENTR!D:D,D1049,MOVI_ENTR!O:O,$E$5))</f>
        <v/>
      </c>
      <c r="K1049" s="103" t="str">
        <f>IF(CADA_PROD!C1047="","",IFERROR($J1049/SUM($J$8:$J$1008),""))</f>
        <v/>
      </c>
      <c r="L1049" s="103" t="str">
        <f>IF(CADA_PROD!C1047="","",IFERROR(H1049/SUM($H$8:$H$1008),""))</f>
        <v/>
      </c>
      <c r="M1049" s="102" t="str">
        <f>IF(CADA_PROD!$C1047="","",IFERROR(SUMIFS(MOVI_ENTR!M:M,MOVI_ENTR!D:D,D1049,MOVI_ENTR!O:O,$E$5)/SUMIFS(MOVI_ENTR!I:I,MOVI_ENTR!D:D,D1049,MOVI_ENTR!O:O,$E$5),0))</f>
        <v/>
      </c>
      <c r="N1049" s="104" t="str">
        <f>IF(CADA_PROD!C1047="","",G1049/E1049)</f>
        <v/>
      </c>
    </row>
    <row r="1050" spans="2:14" ht="30" customHeight="1">
      <c r="B1050" s="21">
        <f t="shared" si="33"/>
        <v>1043</v>
      </c>
      <c r="C1050" s="99" t="str">
        <f>IF(CADA_PROD!C1048="","",CADA_PROD!C1048)</f>
        <v/>
      </c>
      <c r="D1050" s="100" t="str">
        <f>IF(CADA_PROD!D1048="","",CADA_PROD!D1048)</f>
        <v/>
      </c>
      <c r="E1050" s="101" t="str">
        <f>IF(CADA_PROD!E1048="","",CADA_PROD!E1048)</f>
        <v/>
      </c>
      <c r="F1050" s="101" t="str">
        <f>IF(CADA_PROD!D1048="","",SUMIFS(MOVI_ENTR!I:I,MOVI_ENTR!D:D,D1050,MOVI_ENTR!O:O,$E$5))</f>
        <v/>
      </c>
      <c r="G1050" s="101" t="str">
        <f>IF(CADA_PROD!C1048="","",SUMIFS(MOVI_SAID!H:H,MOVI_SAID!D:D,D1050,MOVI_SAID!L:L,$E$5))</f>
        <v/>
      </c>
      <c r="H1050" s="101" t="str">
        <f t="shared" si="32"/>
        <v/>
      </c>
      <c r="I1050" s="100" t="str">
        <f>IF(CADA_PROD!C1048="","",IFERROR(IF(H1050&lt;=0,"Sem estoque",IF(H1050/E1050&lt;0.25,"Quase sem estoque",IF(H1050/E1050&lt;1.2,"Estoque baixo",IF(H1050/E1050&lt;2,"Estoque moderado","Estoque confortável")))),""))</f>
        <v/>
      </c>
      <c r="J1050" s="102" t="str">
        <f>IF(CADA_PROD!C1048="","",SUMIFS(MOVI_ENTR!M:M,MOVI_ENTR!D:D,D1050,MOVI_ENTR!O:O,$E$5))</f>
        <v/>
      </c>
      <c r="K1050" s="103" t="str">
        <f>IF(CADA_PROD!C1048="","",IFERROR($J1050/SUM($J$8:$J$1008),""))</f>
        <v/>
      </c>
      <c r="L1050" s="103" t="str">
        <f>IF(CADA_PROD!C1048="","",IFERROR(H1050/SUM($H$8:$H$1008),""))</f>
        <v/>
      </c>
      <c r="M1050" s="102" t="str">
        <f>IF(CADA_PROD!$C1048="","",IFERROR(SUMIFS(MOVI_ENTR!M:M,MOVI_ENTR!D:D,D1050,MOVI_ENTR!O:O,$E$5)/SUMIFS(MOVI_ENTR!I:I,MOVI_ENTR!D:D,D1050,MOVI_ENTR!O:O,$E$5),0))</f>
        <v/>
      </c>
      <c r="N1050" s="104" t="str">
        <f>IF(CADA_PROD!C1048="","",G1050/E1050)</f>
        <v/>
      </c>
    </row>
    <row r="1051" spans="2:14" ht="30" customHeight="1">
      <c r="B1051" s="21">
        <f t="shared" si="33"/>
        <v>1044</v>
      </c>
      <c r="C1051" s="99" t="str">
        <f>IF(CADA_PROD!C1049="","",CADA_PROD!C1049)</f>
        <v/>
      </c>
      <c r="D1051" s="100" t="str">
        <f>IF(CADA_PROD!D1049="","",CADA_PROD!D1049)</f>
        <v/>
      </c>
      <c r="E1051" s="101" t="str">
        <f>IF(CADA_PROD!E1049="","",CADA_PROD!E1049)</f>
        <v/>
      </c>
      <c r="F1051" s="101" t="str">
        <f>IF(CADA_PROD!D1049="","",SUMIFS(MOVI_ENTR!I:I,MOVI_ENTR!D:D,D1051,MOVI_ENTR!O:O,$E$5))</f>
        <v/>
      </c>
      <c r="G1051" s="101" t="str">
        <f>IF(CADA_PROD!C1049="","",SUMIFS(MOVI_SAID!H:H,MOVI_SAID!D:D,D1051,MOVI_SAID!L:L,$E$5))</f>
        <v/>
      </c>
      <c r="H1051" s="101" t="str">
        <f t="shared" si="32"/>
        <v/>
      </c>
      <c r="I1051" s="100" t="str">
        <f>IF(CADA_PROD!C1049="","",IFERROR(IF(H1051&lt;=0,"Sem estoque",IF(H1051/E1051&lt;0.25,"Quase sem estoque",IF(H1051/E1051&lt;1.2,"Estoque baixo",IF(H1051/E1051&lt;2,"Estoque moderado","Estoque confortável")))),""))</f>
        <v/>
      </c>
      <c r="J1051" s="102" t="str">
        <f>IF(CADA_PROD!C1049="","",SUMIFS(MOVI_ENTR!M:M,MOVI_ENTR!D:D,D1051,MOVI_ENTR!O:O,$E$5))</f>
        <v/>
      </c>
      <c r="K1051" s="103" t="str">
        <f>IF(CADA_PROD!C1049="","",IFERROR($J1051/SUM($J$8:$J$1008),""))</f>
        <v/>
      </c>
      <c r="L1051" s="103" t="str">
        <f>IF(CADA_PROD!C1049="","",IFERROR(H1051/SUM($H$8:$H$1008),""))</f>
        <v/>
      </c>
      <c r="M1051" s="102" t="str">
        <f>IF(CADA_PROD!$C1049="","",IFERROR(SUMIFS(MOVI_ENTR!M:M,MOVI_ENTR!D:D,D1051,MOVI_ENTR!O:O,$E$5)/SUMIFS(MOVI_ENTR!I:I,MOVI_ENTR!D:D,D1051,MOVI_ENTR!O:O,$E$5),0))</f>
        <v/>
      </c>
      <c r="N1051" s="104" t="str">
        <f>IF(CADA_PROD!C1049="","",G1051/E1051)</f>
        <v/>
      </c>
    </row>
    <row r="1052" spans="2:14" ht="30" customHeight="1">
      <c r="B1052" s="21">
        <f t="shared" si="33"/>
        <v>1045</v>
      </c>
      <c r="C1052" s="99" t="str">
        <f>IF(CADA_PROD!C1050="","",CADA_PROD!C1050)</f>
        <v/>
      </c>
      <c r="D1052" s="100" t="str">
        <f>IF(CADA_PROD!D1050="","",CADA_PROD!D1050)</f>
        <v/>
      </c>
      <c r="E1052" s="101" t="str">
        <f>IF(CADA_PROD!E1050="","",CADA_PROD!E1050)</f>
        <v/>
      </c>
      <c r="F1052" s="101" t="str">
        <f>IF(CADA_PROD!D1050="","",SUMIFS(MOVI_ENTR!I:I,MOVI_ENTR!D:D,D1052,MOVI_ENTR!O:O,$E$5))</f>
        <v/>
      </c>
      <c r="G1052" s="101" t="str">
        <f>IF(CADA_PROD!C1050="","",SUMIFS(MOVI_SAID!H:H,MOVI_SAID!D:D,D1052,MOVI_SAID!L:L,$E$5))</f>
        <v/>
      </c>
      <c r="H1052" s="101" t="str">
        <f t="shared" si="32"/>
        <v/>
      </c>
      <c r="I1052" s="100" t="str">
        <f>IF(CADA_PROD!C1050="","",IFERROR(IF(H1052&lt;=0,"Sem estoque",IF(H1052/E1052&lt;0.25,"Quase sem estoque",IF(H1052/E1052&lt;1.2,"Estoque baixo",IF(H1052/E1052&lt;2,"Estoque moderado","Estoque confortável")))),""))</f>
        <v/>
      </c>
      <c r="J1052" s="102" t="str">
        <f>IF(CADA_PROD!C1050="","",SUMIFS(MOVI_ENTR!M:M,MOVI_ENTR!D:D,D1052,MOVI_ENTR!O:O,$E$5))</f>
        <v/>
      </c>
      <c r="K1052" s="103" t="str">
        <f>IF(CADA_PROD!C1050="","",IFERROR($J1052/SUM($J$8:$J$1008),""))</f>
        <v/>
      </c>
      <c r="L1052" s="103" t="str">
        <f>IF(CADA_PROD!C1050="","",IFERROR(H1052/SUM($H$8:$H$1008),""))</f>
        <v/>
      </c>
      <c r="M1052" s="102" t="str">
        <f>IF(CADA_PROD!$C1050="","",IFERROR(SUMIFS(MOVI_ENTR!M:M,MOVI_ENTR!D:D,D1052,MOVI_ENTR!O:O,$E$5)/SUMIFS(MOVI_ENTR!I:I,MOVI_ENTR!D:D,D1052,MOVI_ENTR!O:O,$E$5),0))</f>
        <v/>
      </c>
      <c r="N1052" s="104" t="str">
        <f>IF(CADA_PROD!C1050="","",G1052/E1052)</f>
        <v/>
      </c>
    </row>
    <row r="1053" spans="2:14" ht="30" customHeight="1">
      <c r="B1053" s="21">
        <f t="shared" si="33"/>
        <v>1046</v>
      </c>
      <c r="C1053" s="99" t="str">
        <f>IF(CADA_PROD!C1051="","",CADA_PROD!C1051)</f>
        <v/>
      </c>
      <c r="D1053" s="100" t="str">
        <f>IF(CADA_PROD!D1051="","",CADA_PROD!D1051)</f>
        <v/>
      </c>
      <c r="E1053" s="101" t="str">
        <f>IF(CADA_PROD!E1051="","",CADA_PROD!E1051)</f>
        <v/>
      </c>
      <c r="F1053" s="101" t="str">
        <f>IF(CADA_PROD!D1051="","",SUMIFS(MOVI_ENTR!I:I,MOVI_ENTR!D:D,D1053,MOVI_ENTR!O:O,$E$5))</f>
        <v/>
      </c>
      <c r="G1053" s="101" t="str">
        <f>IF(CADA_PROD!C1051="","",SUMIFS(MOVI_SAID!H:H,MOVI_SAID!D:D,D1053,MOVI_SAID!L:L,$E$5))</f>
        <v/>
      </c>
      <c r="H1053" s="101" t="str">
        <f t="shared" si="32"/>
        <v/>
      </c>
      <c r="I1053" s="100" t="str">
        <f>IF(CADA_PROD!C1051="","",IFERROR(IF(H1053&lt;=0,"Sem estoque",IF(H1053/E1053&lt;0.25,"Quase sem estoque",IF(H1053/E1053&lt;1.2,"Estoque baixo",IF(H1053/E1053&lt;2,"Estoque moderado","Estoque confortável")))),""))</f>
        <v/>
      </c>
      <c r="J1053" s="102" t="str">
        <f>IF(CADA_PROD!C1051="","",SUMIFS(MOVI_ENTR!M:M,MOVI_ENTR!D:D,D1053,MOVI_ENTR!O:O,$E$5))</f>
        <v/>
      </c>
      <c r="K1053" s="103" t="str">
        <f>IF(CADA_PROD!C1051="","",IFERROR($J1053/SUM($J$8:$J$1008),""))</f>
        <v/>
      </c>
      <c r="L1053" s="103" t="str">
        <f>IF(CADA_PROD!C1051="","",IFERROR(H1053/SUM($H$8:$H$1008),""))</f>
        <v/>
      </c>
      <c r="M1053" s="102" t="str">
        <f>IF(CADA_PROD!$C1051="","",IFERROR(SUMIFS(MOVI_ENTR!M:M,MOVI_ENTR!D:D,D1053,MOVI_ENTR!O:O,$E$5)/SUMIFS(MOVI_ENTR!I:I,MOVI_ENTR!D:D,D1053,MOVI_ENTR!O:O,$E$5),0))</f>
        <v/>
      </c>
      <c r="N1053" s="104" t="str">
        <f>IF(CADA_PROD!C1051="","",G1053/E1053)</f>
        <v/>
      </c>
    </row>
    <row r="1054" spans="2:14" ht="30" customHeight="1">
      <c r="B1054" s="21">
        <f t="shared" si="33"/>
        <v>1047</v>
      </c>
      <c r="C1054" s="99" t="str">
        <f>IF(CADA_PROD!C1052="","",CADA_PROD!C1052)</f>
        <v/>
      </c>
      <c r="D1054" s="100" t="str">
        <f>IF(CADA_PROD!D1052="","",CADA_PROD!D1052)</f>
        <v/>
      </c>
      <c r="E1054" s="101" t="str">
        <f>IF(CADA_PROD!E1052="","",CADA_PROD!E1052)</f>
        <v/>
      </c>
      <c r="F1054" s="101" t="str">
        <f>IF(CADA_PROD!D1052="","",SUMIFS(MOVI_ENTR!I:I,MOVI_ENTR!D:D,D1054,MOVI_ENTR!O:O,$E$5))</f>
        <v/>
      </c>
      <c r="G1054" s="101" t="str">
        <f>IF(CADA_PROD!C1052="","",SUMIFS(MOVI_SAID!H:H,MOVI_SAID!D:D,D1054,MOVI_SAID!L:L,$E$5))</f>
        <v/>
      </c>
      <c r="H1054" s="101" t="str">
        <f t="shared" si="32"/>
        <v/>
      </c>
      <c r="I1054" s="100" t="str">
        <f>IF(CADA_PROD!C1052="","",IFERROR(IF(H1054&lt;=0,"Sem estoque",IF(H1054/E1054&lt;0.25,"Quase sem estoque",IF(H1054/E1054&lt;1.2,"Estoque baixo",IF(H1054/E1054&lt;2,"Estoque moderado","Estoque confortável")))),""))</f>
        <v/>
      </c>
      <c r="J1054" s="102" t="str">
        <f>IF(CADA_PROD!C1052="","",SUMIFS(MOVI_ENTR!M:M,MOVI_ENTR!D:D,D1054,MOVI_ENTR!O:O,$E$5))</f>
        <v/>
      </c>
      <c r="K1054" s="103" t="str">
        <f>IF(CADA_PROD!C1052="","",IFERROR($J1054/SUM($J$8:$J$1008),""))</f>
        <v/>
      </c>
      <c r="L1054" s="103" t="str">
        <f>IF(CADA_PROD!C1052="","",IFERROR(H1054/SUM($H$8:$H$1008),""))</f>
        <v/>
      </c>
      <c r="M1054" s="102" t="str">
        <f>IF(CADA_PROD!$C1052="","",IFERROR(SUMIFS(MOVI_ENTR!M:M,MOVI_ENTR!D:D,D1054,MOVI_ENTR!O:O,$E$5)/SUMIFS(MOVI_ENTR!I:I,MOVI_ENTR!D:D,D1054,MOVI_ENTR!O:O,$E$5),0))</f>
        <v/>
      </c>
      <c r="N1054" s="104" t="str">
        <f>IF(CADA_PROD!C1052="","",G1054/E1054)</f>
        <v/>
      </c>
    </row>
    <row r="1055" spans="2:14" ht="30" customHeight="1">
      <c r="B1055" s="21">
        <f t="shared" si="33"/>
        <v>1048</v>
      </c>
      <c r="C1055" s="99" t="str">
        <f>IF(CADA_PROD!C1053="","",CADA_PROD!C1053)</f>
        <v/>
      </c>
      <c r="D1055" s="100" t="str">
        <f>IF(CADA_PROD!D1053="","",CADA_PROD!D1053)</f>
        <v/>
      </c>
      <c r="E1055" s="101" t="str">
        <f>IF(CADA_PROD!E1053="","",CADA_PROD!E1053)</f>
        <v/>
      </c>
      <c r="F1055" s="101" t="str">
        <f>IF(CADA_PROD!D1053="","",SUMIFS(MOVI_ENTR!I:I,MOVI_ENTR!D:D,D1055,MOVI_ENTR!O:O,$E$5))</f>
        <v/>
      </c>
      <c r="G1055" s="101" t="str">
        <f>IF(CADA_PROD!C1053="","",SUMIFS(MOVI_SAID!H:H,MOVI_SAID!D:D,D1055,MOVI_SAID!L:L,$E$5))</f>
        <v/>
      </c>
      <c r="H1055" s="101" t="str">
        <f t="shared" si="32"/>
        <v/>
      </c>
      <c r="I1055" s="100" t="str">
        <f>IF(CADA_PROD!C1053="","",IFERROR(IF(H1055&lt;=0,"Sem estoque",IF(H1055/E1055&lt;0.25,"Quase sem estoque",IF(H1055/E1055&lt;1.2,"Estoque baixo",IF(H1055/E1055&lt;2,"Estoque moderado","Estoque confortável")))),""))</f>
        <v/>
      </c>
      <c r="J1055" s="102" t="str">
        <f>IF(CADA_PROD!C1053="","",SUMIFS(MOVI_ENTR!M:M,MOVI_ENTR!D:D,D1055,MOVI_ENTR!O:O,$E$5))</f>
        <v/>
      </c>
      <c r="K1055" s="103" t="str">
        <f>IF(CADA_PROD!C1053="","",IFERROR($J1055/SUM($J$8:$J$1008),""))</f>
        <v/>
      </c>
      <c r="L1055" s="103" t="str">
        <f>IF(CADA_PROD!C1053="","",IFERROR(H1055/SUM($H$8:$H$1008),""))</f>
        <v/>
      </c>
      <c r="M1055" s="102" t="str">
        <f>IF(CADA_PROD!$C1053="","",IFERROR(SUMIFS(MOVI_ENTR!M:M,MOVI_ENTR!D:D,D1055,MOVI_ENTR!O:O,$E$5)/SUMIFS(MOVI_ENTR!I:I,MOVI_ENTR!D:D,D1055,MOVI_ENTR!O:O,$E$5),0))</f>
        <v/>
      </c>
      <c r="N1055" s="104" t="str">
        <f>IF(CADA_PROD!C1053="","",G1055/E1055)</f>
        <v/>
      </c>
    </row>
    <row r="1056" spans="2:14" ht="30" customHeight="1">
      <c r="B1056" s="21">
        <f t="shared" si="33"/>
        <v>1049</v>
      </c>
      <c r="C1056" s="99" t="str">
        <f>IF(CADA_PROD!C1054="","",CADA_PROD!C1054)</f>
        <v/>
      </c>
      <c r="D1056" s="100" t="str">
        <f>IF(CADA_PROD!D1054="","",CADA_PROD!D1054)</f>
        <v/>
      </c>
      <c r="E1056" s="101" t="str">
        <f>IF(CADA_PROD!E1054="","",CADA_PROD!E1054)</f>
        <v/>
      </c>
      <c r="F1056" s="101" t="str">
        <f>IF(CADA_PROD!D1054="","",SUMIFS(MOVI_ENTR!I:I,MOVI_ENTR!D:D,D1056,MOVI_ENTR!O:O,$E$5))</f>
        <v/>
      </c>
      <c r="G1056" s="101" t="str">
        <f>IF(CADA_PROD!C1054="","",SUMIFS(MOVI_SAID!H:H,MOVI_SAID!D:D,D1056,MOVI_SAID!L:L,$E$5))</f>
        <v/>
      </c>
      <c r="H1056" s="101" t="str">
        <f t="shared" si="32"/>
        <v/>
      </c>
      <c r="I1056" s="100" t="str">
        <f>IF(CADA_PROD!C1054="","",IFERROR(IF(H1056&lt;=0,"Sem estoque",IF(H1056/E1056&lt;0.25,"Quase sem estoque",IF(H1056/E1056&lt;1.2,"Estoque baixo",IF(H1056/E1056&lt;2,"Estoque moderado","Estoque confortável")))),""))</f>
        <v/>
      </c>
      <c r="J1056" s="102" t="str">
        <f>IF(CADA_PROD!C1054="","",SUMIFS(MOVI_ENTR!M:M,MOVI_ENTR!D:D,D1056,MOVI_ENTR!O:O,$E$5))</f>
        <v/>
      </c>
      <c r="K1056" s="103" t="str">
        <f>IF(CADA_PROD!C1054="","",IFERROR($J1056/SUM($J$8:$J$1008),""))</f>
        <v/>
      </c>
      <c r="L1056" s="103" t="str">
        <f>IF(CADA_PROD!C1054="","",IFERROR(H1056/SUM($H$8:$H$1008),""))</f>
        <v/>
      </c>
      <c r="M1056" s="102" t="str">
        <f>IF(CADA_PROD!$C1054="","",IFERROR(SUMIFS(MOVI_ENTR!M:M,MOVI_ENTR!D:D,D1056,MOVI_ENTR!O:O,$E$5)/SUMIFS(MOVI_ENTR!I:I,MOVI_ENTR!D:D,D1056,MOVI_ENTR!O:O,$E$5),0))</f>
        <v/>
      </c>
      <c r="N1056" s="104" t="str">
        <f>IF(CADA_PROD!C1054="","",G1056/E1056)</f>
        <v/>
      </c>
    </row>
    <row r="1057" spans="2:14" ht="30" customHeight="1">
      <c r="B1057" s="21">
        <f t="shared" si="33"/>
        <v>1050</v>
      </c>
      <c r="C1057" s="99" t="str">
        <f>IF(CADA_PROD!C1055="","",CADA_PROD!C1055)</f>
        <v/>
      </c>
      <c r="D1057" s="100" t="str">
        <f>IF(CADA_PROD!D1055="","",CADA_PROD!D1055)</f>
        <v/>
      </c>
      <c r="E1057" s="101" t="str">
        <f>IF(CADA_PROD!E1055="","",CADA_PROD!E1055)</f>
        <v/>
      </c>
      <c r="F1057" s="101" t="str">
        <f>IF(CADA_PROD!D1055="","",SUMIFS(MOVI_ENTR!I:I,MOVI_ENTR!D:D,D1057,MOVI_ENTR!O:O,$E$5))</f>
        <v/>
      </c>
      <c r="G1057" s="101" t="str">
        <f>IF(CADA_PROD!C1055="","",SUMIFS(MOVI_SAID!H:H,MOVI_SAID!D:D,D1057,MOVI_SAID!L:L,$E$5))</f>
        <v/>
      </c>
      <c r="H1057" s="101" t="str">
        <f t="shared" si="32"/>
        <v/>
      </c>
      <c r="I1057" s="100" t="str">
        <f>IF(CADA_PROD!C1055="","",IFERROR(IF(H1057&lt;=0,"Sem estoque",IF(H1057/E1057&lt;0.25,"Quase sem estoque",IF(H1057/E1057&lt;1.2,"Estoque baixo",IF(H1057/E1057&lt;2,"Estoque moderado","Estoque confortável")))),""))</f>
        <v/>
      </c>
      <c r="J1057" s="102" t="str">
        <f>IF(CADA_PROD!C1055="","",SUMIFS(MOVI_ENTR!M:M,MOVI_ENTR!D:D,D1057,MOVI_ENTR!O:O,$E$5))</f>
        <v/>
      </c>
      <c r="K1057" s="103" t="str">
        <f>IF(CADA_PROD!C1055="","",IFERROR($J1057/SUM($J$8:$J$1008),""))</f>
        <v/>
      </c>
      <c r="L1057" s="103" t="str">
        <f>IF(CADA_PROD!C1055="","",IFERROR(H1057/SUM($H$8:$H$1008),""))</f>
        <v/>
      </c>
      <c r="M1057" s="102" t="str">
        <f>IF(CADA_PROD!$C1055="","",IFERROR(SUMIFS(MOVI_ENTR!M:M,MOVI_ENTR!D:D,D1057,MOVI_ENTR!O:O,$E$5)/SUMIFS(MOVI_ENTR!I:I,MOVI_ENTR!D:D,D1057,MOVI_ENTR!O:O,$E$5),0))</f>
        <v/>
      </c>
      <c r="N1057" s="104" t="str">
        <f>IF(CADA_PROD!C1055="","",G1057/E1057)</f>
        <v/>
      </c>
    </row>
    <row r="1058" spans="2:14" ht="30" customHeight="1">
      <c r="B1058" s="21">
        <f t="shared" si="33"/>
        <v>1051</v>
      </c>
      <c r="C1058" s="99" t="str">
        <f>IF(CADA_PROD!C1056="","",CADA_PROD!C1056)</f>
        <v/>
      </c>
      <c r="D1058" s="100" t="str">
        <f>IF(CADA_PROD!D1056="","",CADA_PROD!D1056)</f>
        <v/>
      </c>
      <c r="E1058" s="101" t="str">
        <f>IF(CADA_PROD!E1056="","",CADA_PROD!E1056)</f>
        <v/>
      </c>
      <c r="F1058" s="101" t="str">
        <f>IF(CADA_PROD!D1056="","",SUMIFS(MOVI_ENTR!I:I,MOVI_ENTR!D:D,D1058,MOVI_ENTR!O:O,$E$5))</f>
        <v/>
      </c>
      <c r="G1058" s="101" t="str">
        <f>IF(CADA_PROD!C1056="","",SUMIFS(MOVI_SAID!H:H,MOVI_SAID!D:D,D1058,MOVI_SAID!L:L,$E$5))</f>
        <v/>
      </c>
      <c r="H1058" s="101" t="str">
        <f t="shared" si="32"/>
        <v/>
      </c>
      <c r="I1058" s="100" t="str">
        <f>IF(CADA_PROD!C1056="","",IFERROR(IF(H1058&lt;=0,"Sem estoque",IF(H1058/E1058&lt;0.25,"Quase sem estoque",IF(H1058/E1058&lt;1.2,"Estoque baixo",IF(H1058/E1058&lt;2,"Estoque moderado","Estoque confortável")))),""))</f>
        <v/>
      </c>
      <c r="J1058" s="102" t="str">
        <f>IF(CADA_PROD!C1056="","",SUMIFS(MOVI_ENTR!M:M,MOVI_ENTR!D:D,D1058,MOVI_ENTR!O:O,$E$5))</f>
        <v/>
      </c>
      <c r="K1058" s="103" t="str">
        <f>IF(CADA_PROD!C1056="","",IFERROR($J1058/SUM($J$8:$J$1008),""))</f>
        <v/>
      </c>
      <c r="L1058" s="103" t="str">
        <f>IF(CADA_PROD!C1056="","",IFERROR(H1058/SUM($H$8:$H$1008),""))</f>
        <v/>
      </c>
      <c r="M1058" s="102" t="str">
        <f>IF(CADA_PROD!$C1056="","",IFERROR(SUMIFS(MOVI_ENTR!M:M,MOVI_ENTR!D:D,D1058,MOVI_ENTR!O:O,$E$5)/SUMIFS(MOVI_ENTR!I:I,MOVI_ENTR!D:D,D1058,MOVI_ENTR!O:O,$E$5),0))</f>
        <v/>
      </c>
      <c r="N1058" s="104" t="str">
        <f>IF(CADA_PROD!C1056="","",G1058/E1058)</f>
        <v/>
      </c>
    </row>
    <row r="1059" spans="2:14" ht="30" customHeight="1">
      <c r="B1059" s="21">
        <f t="shared" si="33"/>
        <v>1052</v>
      </c>
      <c r="C1059" s="99" t="str">
        <f>IF(CADA_PROD!C1057="","",CADA_PROD!C1057)</f>
        <v/>
      </c>
      <c r="D1059" s="100" t="str">
        <f>IF(CADA_PROD!D1057="","",CADA_PROD!D1057)</f>
        <v/>
      </c>
      <c r="E1059" s="101" t="str">
        <f>IF(CADA_PROD!E1057="","",CADA_PROD!E1057)</f>
        <v/>
      </c>
      <c r="F1059" s="101" t="str">
        <f>IF(CADA_PROD!D1057="","",SUMIFS(MOVI_ENTR!I:I,MOVI_ENTR!D:D,D1059,MOVI_ENTR!O:O,$E$5))</f>
        <v/>
      </c>
      <c r="G1059" s="101" t="str">
        <f>IF(CADA_PROD!C1057="","",SUMIFS(MOVI_SAID!H:H,MOVI_SAID!D:D,D1059,MOVI_SAID!L:L,$E$5))</f>
        <v/>
      </c>
      <c r="H1059" s="101" t="str">
        <f t="shared" si="32"/>
        <v/>
      </c>
      <c r="I1059" s="100" t="str">
        <f>IF(CADA_PROD!C1057="","",IFERROR(IF(H1059&lt;=0,"Sem estoque",IF(H1059/E1059&lt;0.25,"Quase sem estoque",IF(H1059/E1059&lt;1.2,"Estoque baixo",IF(H1059/E1059&lt;2,"Estoque moderado","Estoque confortável")))),""))</f>
        <v/>
      </c>
      <c r="J1059" s="102" t="str">
        <f>IF(CADA_PROD!C1057="","",SUMIFS(MOVI_ENTR!M:M,MOVI_ENTR!D:D,D1059,MOVI_ENTR!O:O,$E$5))</f>
        <v/>
      </c>
      <c r="K1059" s="103" t="str">
        <f>IF(CADA_PROD!C1057="","",IFERROR($J1059/SUM($J$8:$J$1008),""))</f>
        <v/>
      </c>
      <c r="L1059" s="103" t="str">
        <f>IF(CADA_PROD!C1057="","",IFERROR(H1059/SUM($H$8:$H$1008),""))</f>
        <v/>
      </c>
      <c r="M1059" s="102" t="str">
        <f>IF(CADA_PROD!$C1057="","",IFERROR(SUMIFS(MOVI_ENTR!M:M,MOVI_ENTR!D:D,D1059,MOVI_ENTR!O:O,$E$5)/SUMIFS(MOVI_ENTR!I:I,MOVI_ENTR!D:D,D1059,MOVI_ENTR!O:O,$E$5),0))</f>
        <v/>
      </c>
      <c r="N1059" s="104" t="str">
        <f>IF(CADA_PROD!C1057="","",G1059/E1059)</f>
        <v/>
      </c>
    </row>
    <row r="1060" spans="2:14" ht="30" customHeight="1">
      <c r="B1060" s="21">
        <f t="shared" si="33"/>
        <v>1053</v>
      </c>
      <c r="C1060" s="99" t="str">
        <f>IF(CADA_PROD!C1058="","",CADA_PROD!C1058)</f>
        <v/>
      </c>
      <c r="D1060" s="100" t="str">
        <f>IF(CADA_PROD!D1058="","",CADA_PROD!D1058)</f>
        <v/>
      </c>
      <c r="E1060" s="101" t="str">
        <f>IF(CADA_PROD!E1058="","",CADA_PROD!E1058)</f>
        <v/>
      </c>
      <c r="F1060" s="101" t="str">
        <f>IF(CADA_PROD!D1058="","",SUMIFS(MOVI_ENTR!I:I,MOVI_ENTR!D:D,D1060,MOVI_ENTR!O:O,$E$5))</f>
        <v/>
      </c>
      <c r="G1060" s="101" t="str">
        <f>IF(CADA_PROD!C1058="","",SUMIFS(MOVI_SAID!H:H,MOVI_SAID!D:D,D1060,MOVI_SAID!L:L,$E$5))</f>
        <v/>
      </c>
      <c r="H1060" s="101" t="str">
        <f t="shared" si="32"/>
        <v/>
      </c>
      <c r="I1060" s="100" t="str">
        <f>IF(CADA_PROD!C1058="","",IFERROR(IF(H1060&lt;=0,"Sem estoque",IF(H1060/E1060&lt;0.25,"Quase sem estoque",IF(H1060/E1060&lt;1.2,"Estoque baixo",IF(H1060/E1060&lt;2,"Estoque moderado","Estoque confortável")))),""))</f>
        <v/>
      </c>
      <c r="J1060" s="102" t="str">
        <f>IF(CADA_PROD!C1058="","",SUMIFS(MOVI_ENTR!M:M,MOVI_ENTR!D:D,D1060,MOVI_ENTR!O:O,$E$5))</f>
        <v/>
      </c>
      <c r="K1060" s="103" t="str">
        <f>IF(CADA_PROD!C1058="","",IFERROR($J1060/SUM($J$8:$J$1008),""))</f>
        <v/>
      </c>
      <c r="L1060" s="103" t="str">
        <f>IF(CADA_PROD!C1058="","",IFERROR(H1060/SUM($H$8:$H$1008),""))</f>
        <v/>
      </c>
      <c r="M1060" s="102" t="str">
        <f>IF(CADA_PROD!$C1058="","",IFERROR(SUMIFS(MOVI_ENTR!M:M,MOVI_ENTR!D:D,D1060,MOVI_ENTR!O:O,$E$5)/SUMIFS(MOVI_ENTR!I:I,MOVI_ENTR!D:D,D1060,MOVI_ENTR!O:O,$E$5),0))</f>
        <v/>
      </c>
      <c r="N1060" s="104" t="str">
        <f>IF(CADA_PROD!C1058="","",G1060/E1060)</f>
        <v/>
      </c>
    </row>
    <row r="1061" spans="2:14" ht="30" customHeight="1">
      <c r="B1061" s="21">
        <f t="shared" si="33"/>
        <v>1054</v>
      </c>
      <c r="C1061" s="99" t="str">
        <f>IF(CADA_PROD!C1059="","",CADA_PROD!C1059)</f>
        <v/>
      </c>
      <c r="D1061" s="100" t="str">
        <f>IF(CADA_PROD!D1059="","",CADA_PROD!D1059)</f>
        <v/>
      </c>
      <c r="E1061" s="101" t="str">
        <f>IF(CADA_PROD!E1059="","",CADA_PROD!E1059)</f>
        <v/>
      </c>
      <c r="F1061" s="101" t="str">
        <f>IF(CADA_PROD!D1059="","",SUMIFS(MOVI_ENTR!I:I,MOVI_ENTR!D:D,D1061,MOVI_ENTR!O:O,$E$5))</f>
        <v/>
      </c>
      <c r="G1061" s="101" t="str">
        <f>IF(CADA_PROD!C1059="","",SUMIFS(MOVI_SAID!H:H,MOVI_SAID!D:D,D1061,MOVI_SAID!L:L,$E$5))</f>
        <v/>
      </c>
      <c r="H1061" s="101" t="str">
        <f t="shared" si="32"/>
        <v/>
      </c>
      <c r="I1061" s="100" t="str">
        <f>IF(CADA_PROD!C1059="","",IFERROR(IF(H1061&lt;=0,"Sem estoque",IF(H1061/E1061&lt;0.25,"Quase sem estoque",IF(H1061/E1061&lt;1.2,"Estoque baixo",IF(H1061/E1061&lt;2,"Estoque moderado","Estoque confortável")))),""))</f>
        <v/>
      </c>
      <c r="J1061" s="102" t="str">
        <f>IF(CADA_PROD!C1059="","",SUMIFS(MOVI_ENTR!M:M,MOVI_ENTR!D:D,D1061,MOVI_ENTR!O:O,$E$5))</f>
        <v/>
      </c>
      <c r="K1061" s="103" t="str">
        <f>IF(CADA_PROD!C1059="","",IFERROR($J1061/SUM($J$8:$J$1008),""))</f>
        <v/>
      </c>
      <c r="L1061" s="103" t="str">
        <f>IF(CADA_PROD!C1059="","",IFERROR(H1061/SUM($H$8:$H$1008),""))</f>
        <v/>
      </c>
      <c r="M1061" s="102" t="str">
        <f>IF(CADA_PROD!$C1059="","",IFERROR(SUMIFS(MOVI_ENTR!M:M,MOVI_ENTR!D:D,D1061,MOVI_ENTR!O:O,$E$5)/SUMIFS(MOVI_ENTR!I:I,MOVI_ENTR!D:D,D1061,MOVI_ENTR!O:O,$E$5),0))</f>
        <v/>
      </c>
      <c r="N1061" s="104" t="str">
        <f>IF(CADA_PROD!C1059="","",G1061/E1061)</f>
        <v/>
      </c>
    </row>
    <row r="1062" spans="2:14" ht="30" customHeight="1">
      <c r="B1062" s="21">
        <f t="shared" si="33"/>
        <v>1055</v>
      </c>
      <c r="C1062" s="99" t="str">
        <f>IF(CADA_PROD!C1060="","",CADA_PROD!C1060)</f>
        <v/>
      </c>
      <c r="D1062" s="100" t="str">
        <f>IF(CADA_PROD!D1060="","",CADA_PROD!D1060)</f>
        <v/>
      </c>
      <c r="E1062" s="101" t="str">
        <f>IF(CADA_PROD!E1060="","",CADA_PROD!E1060)</f>
        <v/>
      </c>
      <c r="F1062" s="101" t="str">
        <f>IF(CADA_PROD!D1060="","",SUMIFS(MOVI_ENTR!I:I,MOVI_ENTR!D:D,D1062,MOVI_ENTR!O:O,$E$5))</f>
        <v/>
      </c>
      <c r="G1062" s="101" t="str">
        <f>IF(CADA_PROD!C1060="","",SUMIFS(MOVI_SAID!H:H,MOVI_SAID!D:D,D1062,MOVI_SAID!L:L,$E$5))</f>
        <v/>
      </c>
      <c r="H1062" s="101" t="str">
        <f t="shared" si="32"/>
        <v/>
      </c>
      <c r="I1062" s="100" t="str">
        <f>IF(CADA_PROD!C1060="","",IFERROR(IF(H1062&lt;=0,"Sem estoque",IF(H1062/E1062&lt;0.25,"Quase sem estoque",IF(H1062/E1062&lt;1.2,"Estoque baixo",IF(H1062/E1062&lt;2,"Estoque moderado","Estoque confortável")))),""))</f>
        <v/>
      </c>
      <c r="J1062" s="102" t="str">
        <f>IF(CADA_PROD!C1060="","",SUMIFS(MOVI_ENTR!M:M,MOVI_ENTR!D:D,D1062,MOVI_ENTR!O:O,$E$5))</f>
        <v/>
      </c>
      <c r="K1062" s="103" t="str">
        <f>IF(CADA_PROD!C1060="","",IFERROR($J1062/SUM($J$8:$J$1008),""))</f>
        <v/>
      </c>
      <c r="L1062" s="103" t="str">
        <f>IF(CADA_PROD!C1060="","",IFERROR(H1062/SUM($H$8:$H$1008),""))</f>
        <v/>
      </c>
      <c r="M1062" s="102" t="str">
        <f>IF(CADA_PROD!$C1060="","",IFERROR(SUMIFS(MOVI_ENTR!M:M,MOVI_ENTR!D:D,D1062,MOVI_ENTR!O:O,$E$5)/SUMIFS(MOVI_ENTR!I:I,MOVI_ENTR!D:D,D1062,MOVI_ENTR!O:O,$E$5),0))</f>
        <v/>
      </c>
      <c r="N1062" s="104" t="str">
        <f>IF(CADA_PROD!C1060="","",G1062/E1062)</f>
        <v/>
      </c>
    </row>
    <row r="1063" spans="2:14" ht="30" customHeight="1">
      <c r="B1063" s="21">
        <f t="shared" si="33"/>
        <v>1056</v>
      </c>
      <c r="C1063" s="99" t="str">
        <f>IF(CADA_PROD!C1061="","",CADA_PROD!C1061)</f>
        <v/>
      </c>
      <c r="D1063" s="100" t="str">
        <f>IF(CADA_PROD!D1061="","",CADA_PROD!D1061)</f>
        <v/>
      </c>
      <c r="E1063" s="101" t="str">
        <f>IF(CADA_PROD!E1061="","",CADA_PROD!E1061)</f>
        <v/>
      </c>
      <c r="F1063" s="101" t="str">
        <f>IF(CADA_PROD!D1061="","",SUMIFS(MOVI_ENTR!I:I,MOVI_ENTR!D:D,D1063,MOVI_ENTR!O:O,$E$5))</f>
        <v/>
      </c>
      <c r="G1063" s="101" t="str">
        <f>IF(CADA_PROD!C1061="","",SUMIFS(MOVI_SAID!H:H,MOVI_SAID!D:D,D1063,MOVI_SAID!L:L,$E$5))</f>
        <v/>
      </c>
      <c r="H1063" s="101" t="str">
        <f t="shared" si="32"/>
        <v/>
      </c>
      <c r="I1063" s="100" t="str">
        <f>IF(CADA_PROD!C1061="","",IFERROR(IF(H1063&lt;=0,"Sem estoque",IF(H1063/E1063&lt;0.25,"Quase sem estoque",IF(H1063/E1063&lt;1.2,"Estoque baixo",IF(H1063/E1063&lt;2,"Estoque moderado","Estoque confortável")))),""))</f>
        <v/>
      </c>
      <c r="J1063" s="102" t="str">
        <f>IF(CADA_PROD!C1061="","",SUMIFS(MOVI_ENTR!M:M,MOVI_ENTR!D:D,D1063,MOVI_ENTR!O:O,$E$5))</f>
        <v/>
      </c>
      <c r="K1063" s="103" t="str">
        <f>IF(CADA_PROD!C1061="","",IFERROR($J1063/SUM($J$8:$J$1008),""))</f>
        <v/>
      </c>
      <c r="L1063" s="103" t="str">
        <f>IF(CADA_PROD!C1061="","",IFERROR(H1063/SUM($H$8:$H$1008),""))</f>
        <v/>
      </c>
      <c r="M1063" s="102" t="str">
        <f>IF(CADA_PROD!$C1061="","",IFERROR(SUMIFS(MOVI_ENTR!M:M,MOVI_ENTR!D:D,D1063,MOVI_ENTR!O:O,$E$5)/SUMIFS(MOVI_ENTR!I:I,MOVI_ENTR!D:D,D1063,MOVI_ENTR!O:O,$E$5),0))</f>
        <v/>
      </c>
      <c r="N1063" s="104" t="str">
        <f>IF(CADA_PROD!C1061="","",G1063/E1063)</f>
        <v/>
      </c>
    </row>
    <row r="1064" spans="2:14" ht="30" customHeight="1">
      <c r="B1064" s="21">
        <f t="shared" si="33"/>
        <v>1057</v>
      </c>
      <c r="C1064" s="99" t="str">
        <f>IF(CADA_PROD!C1062="","",CADA_PROD!C1062)</f>
        <v/>
      </c>
      <c r="D1064" s="100" t="str">
        <f>IF(CADA_PROD!D1062="","",CADA_PROD!D1062)</f>
        <v/>
      </c>
      <c r="E1064" s="101" t="str">
        <f>IF(CADA_PROD!E1062="","",CADA_PROD!E1062)</f>
        <v/>
      </c>
      <c r="F1064" s="101" t="str">
        <f>IF(CADA_PROD!D1062="","",SUMIFS(MOVI_ENTR!I:I,MOVI_ENTR!D:D,D1064,MOVI_ENTR!O:O,$E$5))</f>
        <v/>
      </c>
      <c r="G1064" s="101" t="str">
        <f>IF(CADA_PROD!C1062="","",SUMIFS(MOVI_SAID!H:H,MOVI_SAID!D:D,D1064,MOVI_SAID!L:L,$E$5))</f>
        <v/>
      </c>
      <c r="H1064" s="101" t="str">
        <f t="shared" si="32"/>
        <v/>
      </c>
      <c r="I1064" s="100" t="str">
        <f>IF(CADA_PROD!C1062="","",IFERROR(IF(H1064&lt;=0,"Sem estoque",IF(H1064/E1064&lt;0.25,"Quase sem estoque",IF(H1064/E1064&lt;1.2,"Estoque baixo",IF(H1064/E1064&lt;2,"Estoque moderado","Estoque confortável")))),""))</f>
        <v/>
      </c>
      <c r="J1064" s="102" t="str">
        <f>IF(CADA_PROD!C1062="","",SUMIFS(MOVI_ENTR!M:M,MOVI_ENTR!D:D,D1064,MOVI_ENTR!O:O,$E$5))</f>
        <v/>
      </c>
      <c r="K1064" s="103" t="str">
        <f>IF(CADA_PROD!C1062="","",IFERROR($J1064/SUM($J$8:$J$1008),""))</f>
        <v/>
      </c>
      <c r="L1064" s="103" t="str">
        <f>IF(CADA_PROD!C1062="","",IFERROR(H1064/SUM($H$8:$H$1008),""))</f>
        <v/>
      </c>
      <c r="M1064" s="102" t="str">
        <f>IF(CADA_PROD!$C1062="","",IFERROR(SUMIFS(MOVI_ENTR!M:M,MOVI_ENTR!D:D,D1064,MOVI_ENTR!O:O,$E$5)/SUMIFS(MOVI_ENTR!I:I,MOVI_ENTR!D:D,D1064,MOVI_ENTR!O:O,$E$5),0))</f>
        <v/>
      </c>
      <c r="N1064" s="104" t="str">
        <f>IF(CADA_PROD!C1062="","",G1064/E1064)</f>
        <v/>
      </c>
    </row>
    <row r="1065" spans="2:14" ht="30" customHeight="1">
      <c r="B1065" s="21">
        <f t="shared" si="33"/>
        <v>1058</v>
      </c>
      <c r="C1065" s="99" t="str">
        <f>IF(CADA_PROD!C1063="","",CADA_PROD!C1063)</f>
        <v/>
      </c>
      <c r="D1065" s="100" t="str">
        <f>IF(CADA_PROD!D1063="","",CADA_PROD!D1063)</f>
        <v/>
      </c>
      <c r="E1065" s="101" t="str">
        <f>IF(CADA_PROD!E1063="","",CADA_PROD!E1063)</f>
        <v/>
      </c>
      <c r="F1065" s="101" t="str">
        <f>IF(CADA_PROD!D1063="","",SUMIFS(MOVI_ENTR!I:I,MOVI_ENTR!D:D,D1065,MOVI_ENTR!O:O,$E$5))</f>
        <v/>
      </c>
      <c r="G1065" s="101" t="str">
        <f>IF(CADA_PROD!C1063="","",SUMIFS(MOVI_SAID!H:H,MOVI_SAID!D:D,D1065,MOVI_SAID!L:L,$E$5))</f>
        <v/>
      </c>
      <c r="H1065" s="101" t="str">
        <f t="shared" si="32"/>
        <v/>
      </c>
      <c r="I1065" s="100" t="str">
        <f>IF(CADA_PROD!C1063="","",IFERROR(IF(H1065&lt;=0,"Sem estoque",IF(H1065/E1065&lt;0.25,"Quase sem estoque",IF(H1065/E1065&lt;1.2,"Estoque baixo",IF(H1065/E1065&lt;2,"Estoque moderado","Estoque confortável")))),""))</f>
        <v/>
      </c>
      <c r="J1065" s="102" t="str">
        <f>IF(CADA_PROD!C1063="","",SUMIFS(MOVI_ENTR!M:M,MOVI_ENTR!D:D,D1065,MOVI_ENTR!O:O,$E$5))</f>
        <v/>
      </c>
      <c r="K1065" s="103" t="str">
        <f>IF(CADA_PROD!C1063="","",IFERROR($J1065/SUM($J$8:$J$1008),""))</f>
        <v/>
      </c>
      <c r="L1065" s="103" t="str">
        <f>IF(CADA_PROD!C1063="","",IFERROR(H1065/SUM($H$8:$H$1008),""))</f>
        <v/>
      </c>
      <c r="M1065" s="102" t="str">
        <f>IF(CADA_PROD!$C1063="","",IFERROR(SUMIFS(MOVI_ENTR!M:M,MOVI_ENTR!D:D,D1065,MOVI_ENTR!O:O,$E$5)/SUMIFS(MOVI_ENTR!I:I,MOVI_ENTR!D:D,D1065,MOVI_ENTR!O:O,$E$5),0))</f>
        <v/>
      </c>
      <c r="N1065" s="104" t="str">
        <f>IF(CADA_PROD!C1063="","",G1065/E1065)</f>
        <v/>
      </c>
    </row>
    <row r="1066" spans="2:14" ht="30" customHeight="1">
      <c r="B1066" s="21">
        <f t="shared" si="33"/>
        <v>1059</v>
      </c>
      <c r="C1066" s="99" t="str">
        <f>IF(CADA_PROD!C1064="","",CADA_PROD!C1064)</f>
        <v/>
      </c>
      <c r="D1066" s="100" t="str">
        <f>IF(CADA_PROD!D1064="","",CADA_PROD!D1064)</f>
        <v/>
      </c>
      <c r="E1066" s="101" t="str">
        <f>IF(CADA_PROD!E1064="","",CADA_PROD!E1064)</f>
        <v/>
      </c>
      <c r="F1066" s="101" t="str">
        <f>IF(CADA_PROD!D1064="","",SUMIFS(MOVI_ENTR!I:I,MOVI_ENTR!D:D,D1066,MOVI_ENTR!O:O,$E$5))</f>
        <v/>
      </c>
      <c r="G1066" s="101" t="str">
        <f>IF(CADA_PROD!C1064="","",SUMIFS(MOVI_SAID!H:H,MOVI_SAID!D:D,D1066,MOVI_SAID!L:L,$E$5))</f>
        <v/>
      </c>
      <c r="H1066" s="101" t="str">
        <f t="shared" si="32"/>
        <v/>
      </c>
      <c r="I1066" s="100" t="str">
        <f>IF(CADA_PROD!C1064="","",IFERROR(IF(H1066&lt;=0,"Sem estoque",IF(H1066/E1066&lt;0.25,"Quase sem estoque",IF(H1066/E1066&lt;1.2,"Estoque baixo",IF(H1066/E1066&lt;2,"Estoque moderado","Estoque confortável")))),""))</f>
        <v/>
      </c>
      <c r="J1066" s="102" t="str">
        <f>IF(CADA_PROD!C1064="","",SUMIFS(MOVI_ENTR!M:M,MOVI_ENTR!D:D,D1066,MOVI_ENTR!O:O,$E$5))</f>
        <v/>
      </c>
      <c r="K1066" s="103" t="str">
        <f>IF(CADA_PROD!C1064="","",IFERROR($J1066/SUM($J$8:$J$1008),""))</f>
        <v/>
      </c>
      <c r="L1066" s="103" t="str">
        <f>IF(CADA_PROD!C1064="","",IFERROR(H1066/SUM($H$8:$H$1008),""))</f>
        <v/>
      </c>
      <c r="M1066" s="102" t="str">
        <f>IF(CADA_PROD!$C1064="","",IFERROR(SUMIFS(MOVI_ENTR!M:M,MOVI_ENTR!D:D,D1066,MOVI_ENTR!O:O,$E$5)/SUMIFS(MOVI_ENTR!I:I,MOVI_ENTR!D:D,D1066,MOVI_ENTR!O:O,$E$5),0))</f>
        <v/>
      </c>
      <c r="N1066" s="104" t="str">
        <f>IF(CADA_PROD!C1064="","",G1066/E1066)</f>
        <v/>
      </c>
    </row>
    <row r="1067" spans="2:14" ht="30" customHeight="1">
      <c r="B1067" s="21">
        <f t="shared" si="33"/>
        <v>1060</v>
      </c>
      <c r="C1067" s="99" t="str">
        <f>IF(CADA_PROD!C1065="","",CADA_PROD!C1065)</f>
        <v/>
      </c>
      <c r="D1067" s="100" t="str">
        <f>IF(CADA_PROD!D1065="","",CADA_PROD!D1065)</f>
        <v/>
      </c>
      <c r="E1067" s="101" t="str">
        <f>IF(CADA_PROD!E1065="","",CADA_PROD!E1065)</f>
        <v/>
      </c>
      <c r="F1067" s="101" t="str">
        <f>IF(CADA_PROD!D1065="","",SUMIFS(MOVI_ENTR!I:I,MOVI_ENTR!D:D,D1067,MOVI_ENTR!O:O,$E$5))</f>
        <v/>
      </c>
      <c r="G1067" s="101" t="str">
        <f>IF(CADA_PROD!C1065="","",SUMIFS(MOVI_SAID!H:H,MOVI_SAID!D:D,D1067,MOVI_SAID!L:L,$E$5))</f>
        <v/>
      </c>
      <c r="H1067" s="101" t="str">
        <f t="shared" si="32"/>
        <v/>
      </c>
      <c r="I1067" s="100" t="str">
        <f>IF(CADA_PROD!C1065="","",IFERROR(IF(H1067&lt;=0,"Sem estoque",IF(H1067/E1067&lt;0.25,"Quase sem estoque",IF(H1067/E1067&lt;1.2,"Estoque baixo",IF(H1067/E1067&lt;2,"Estoque moderado","Estoque confortável")))),""))</f>
        <v/>
      </c>
      <c r="J1067" s="102" t="str">
        <f>IF(CADA_PROD!C1065="","",SUMIFS(MOVI_ENTR!M:M,MOVI_ENTR!D:D,D1067,MOVI_ENTR!O:O,$E$5))</f>
        <v/>
      </c>
      <c r="K1067" s="103" t="str">
        <f>IF(CADA_PROD!C1065="","",IFERROR($J1067/SUM($J$8:$J$1008),""))</f>
        <v/>
      </c>
      <c r="L1067" s="103" t="str">
        <f>IF(CADA_PROD!C1065="","",IFERROR(H1067/SUM($H$8:$H$1008),""))</f>
        <v/>
      </c>
      <c r="M1067" s="102" t="str">
        <f>IF(CADA_PROD!$C1065="","",IFERROR(SUMIFS(MOVI_ENTR!M:M,MOVI_ENTR!D:D,D1067,MOVI_ENTR!O:O,$E$5)/SUMIFS(MOVI_ENTR!I:I,MOVI_ENTR!D:D,D1067,MOVI_ENTR!O:O,$E$5),0))</f>
        <v/>
      </c>
      <c r="N1067" s="104" t="str">
        <f>IF(CADA_PROD!C1065="","",G1067/E1067)</f>
        <v/>
      </c>
    </row>
    <row r="1068" spans="2:14" ht="30" customHeight="1">
      <c r="B1068" s="21">
        <f t="shared" si="33"/>
        <v>1061</v>
      </c>
      <c r="C1068" s="99" t="str">
        <f>IF(CADA_PROD!C1066="","",CADA_PROD!C1066)</f>
        <v/>
      </c>
      <c r="D1068" s="100" t="str">
        <f>IF(CADA_PROD!D1066="","",CADA_PROD!D1066)</f>
        <v/>
      </c>
      <c r="E1068" s="101" t="str">
        <f>IF(CADA_PROD!E1066="","",CADA_PROD!E1066)</f>
        <v/>
      </c>
      <c r="F1068" s="101" t="str">
        <f>IF(CADA_PROD!D1066="","",SUMIFS(MOVI_ENTR!I:I,MOVI_ENTR!D:D,D1068,MOVI_ENTR!O:O,$E$5))</f>
        <v/>
      </c>
      <c r="G1068" s="101" t="str">
        <f>IF(CADA_PROD!C1066="","",SUMIFS(MOVI_SAID!H:H,MOVI_SAID!D:D,D1068,MOVI_SAID!L:L,$E$5))</f>
        <v/>
      </c>
      <c r="H1068" s="101" t="str">
        <f t="shared" si="32"/>
        <v/>
      </c>
      <c r="I1068" s="100" t="str">
        <f>IF(CADA_PROD!C1066="","",IFERROR(IF(H1068&lt;=0,"Sem estoque",IF(H1068/E1068&lt;0.25,"Quase sem estoque",IF(H1068/E1068&lt;1.2,"Estoque baixo",IF(H1068/E1068&lt;2,"Estoque moderado","Estoque confortável")))),""))</f>
        <v/>
      </c>
      <c r="J1068" s="102" t="str">
        <f>IF(CADA_PROD!C1066="","",SUMIFS(MOVI_ENTR!M:M,MOVI_ENTR!D:D,D1068,MOVI_ENTR!O:O,$E$5))</f>
        <v/>
      </c>
      <c r="K1068" s="103" t="str">
        <f>IF(CADA_PROD!C1066="","",IFERROR($J1068/SUM($J$8:$J$1008),""))</f>
        <v/>
      </c>
      <c r="L1068" s="103" t="str">
        <f>IF(CADA_PROD!C1066="","",IFERROR(H1068/SUM($H$8:$H$1008),""))</f>
        <v/>
      </c>
      <c r="M1068" s="102" t="str">
        <f>IF(CADA_PROD!$C1066="","",IFERROR(SUMIFS(MOVI_ENTR!M:M,MOVI_ENTR!D:D,D1068,MOVI_ENTR!O:O,$E$5)/SUMIFS(MOVI_ENTR!I:I,MOVI_ENTR!D:D,D1068,MOVI_ENTR!O:O,$E$5),0))</f>
        <v/>
      </c>
      <c r="N1068" s="104" t="str">
        <f>IF(CADA_PROD!C1066="","",G1068/E1068)</f>
        <v/>
      </c>
    </row>
    <row r="1069" spans="2:14" ht="30" customHeight="1">
      <c r="B1069" s="21">
        <f t="shared" si="33"/>
        <v>1062</v>
      </c>
      <c r="C1069" s="99" t="str">
        <f>IF(CADA_PROD!C1067="","",CADA_PROD!C1067)</f>
        <v/>
      </c>
      <c r="D1069" s="100" t="str">
        <f>IF(CADA_PROD!D1067="","",CADA_PROD!D1067)</f>
        <v/>
      </c>
      <c r="E1069" s="101" t="str">
        <f>IF(CADA_PROD!E1067="","",CADA_PROD!E1067)</f>
        <v/>
      </c>
      <c r="F1069" s="101" t="str">
        <f>IF(CADA_PROD!D1067="","",SUMIFS(MOVI_ENTR!I:I,MOVI_ENTR!D:D,D1069,MOVI_ENTR!O:O,$E$5))</f>
        <v/>
      </c>
      <c r="G1069" s="101" t="str">
        <f>IF(CADA_PROD!C1067="","",SUMIFS(MOVI_SAID!H:H,MOVI_SAID!D:D,D1069,MOVI_SAID!L:L,$E$5))</f>
        <v/>
      </c>
      <c r="H1069" s="101" t="str">
        <f t="shared" si="32"/>
        <v/>
      </c>
      <c r="I1069" s="100" t="str">
        <f>IF(CADA_PROD!C1067="","",IFERROR(IF(H1069&lt;=0,"Sem estoque",IF(H1069/E1069&lt;0.25,"Quase sem estoque",IF(H1069/E1069&lt;1.2,"Estoque baixo",IF(H1069/E1069&lt;2,"Estoque moderado","Estoque confortável")))),""))</f>
        <v/>
      </c>
      <c r="J1069" s="102" t="str">
        <f>IF(CADA_PROD!C1067="","",SUMIFS(MOVI_ENTR!M:M,MOVI_ENTR!D:D,D1069,MOVI_ENTR!O:O,$E$5))</f>
        <v/>
      </c>
      <c r="K1069" s="103" t="str">
        <f>IF(CADA_PROD!C1067="","",IFERROR($J1069/SUM($J$8:$J$1008),""))</f>
        <v/>
      </c>
      <c r="L1069" s="103" t="str">
        <f>IF(CADA_PROD!C1067="","",IFERROR(H1069/SUM($H$8:$H$1008),""))</f>
        <v/>
      </c>
      <c r="M1069" s="102" t="str">
        <f>IF(CADA_PROD!$C1067="","",IFERROR(SUMIFS(MOVI_ENTR!M:M,MOVI_ENTR!D:D,D1069,MOVI_ENTR!O:O,$E$5)/SUMIFS(MOVI_ENTR!I:I,MOVI_ENTR!D:D,D1069,MOVI_ENTR!O:O,$E$5),0))</f>
        <v/>
      </c>
      <c r="N1069" s="104" t="str">
        <f>IF(CADA_PROD!C1067="","",G1069/E1069)</f>
        <v/>
      </c>
    </row>
    <row r="1070" spans="2:14" ht="30" customHeight="1">
      <c r="B1070" s="21">
        <f t="shared" si="33"/>
        <v>1063</v>
      </c>
      <c r="C1070" s="99" t="str">
        <f>IF(CADA_PROD!C1068="","",CADA_PROD!C1068)</f>
        <v/>
      </c>
      <c r="D1070" s="100" t="str">
        <f>IF(CADA_PROD!D1068="","",CADA_PROD!D1068)</f>
        <v/>
      </c>
      <c r="E1070" s="101" t="str">
        <f>IF(CADA_PROD!E1068="","",CADA_PROD!E1068)</f>
        <v/>
      </c>
      <c r="F1070" s="101" t="str">
        <f>IF(CADA_PROD!D1068="","",SUMIFS(MOVI_ENTR!I:I,MOVI_ENTR!D:D,D1070,MOVI_ENTR!O:O,$E$5))</f>
        <v/>
      </c>
      <c r="G1070" s="101" t="str">
        <f>IF(CADA_PROD!C1068="","",SUMIFS(MOVI_SAID!H:H,MOVI_SAID!D:D,D1070,MOVI_SAID!L:L,$E$5))</f>
        <v/>
      </c>
      <c r="H1070" s="101" t="str">
        <f t="shared" si="32"/>
        <v/>
      </c>
      <c r="I1070" s="100" t="str">
        <f>IF(CADA_PROD!C1068="","",IFERROR(IF(H1070&lt;=0,"Sem estoque",IF(H1070/E1070&lt;0.25,"Quase sem estoque",IF(H1070/E1070&lt;1.2,"Estoque baixo",IF(H1070/E1070&lt;2,"Estoque moderado","Estoque confortável")))),""))</f>
        <v/>
      </c>
      <c r="J1070" s="102" t="str">
        <f>IF(CADA_PROD!C1068="","",SUMIFS(MOVI_ENTR!M:M,MOVI_ENTR!D:D,D1070,MOVI_ENTR!O:O,$E$5))</f>
        <v/>
      </c>
      <c r="K1070" s="103" t="str">
        <f>IF(CADA_PROD!C1068="","",IFERROR($J1070/SUM($J$8:$J$1008),""))</f>
        <v/>
      </c>
      <c r="L1070" s="103" t="str">
        <f>IF(CADA_PROD!C1068="","",IFERROR(H1070/SUM($H$8:$H$1008),""))</f>
        <v/>
      </c>
      <c r="M1070" s="102" t="str">
        <f>IF(CADA_PROD!$C1068="","",IFERROR(SUMIFS(MOVI_ENTR!M:M,MOVI_ENTR!D:D,D1070,MOVI_ENTR!O:O,$E$5)/SUMIFS(MOVI_ENTR!I:I,MOVI_ENTR!D:D,D1070,MOVI_ENTR!O:O,$E$5),0))</f>
        <v/>
      </c>
      <c r="N1070" s="104" t="str">
        <f>IF(CADA_PROD!C1068="","",G1070/E1070)</f>
        <v/>
      </c>
    </row>
    <row r="1071" spans="2:14" ht="30" customHeight="1">
      <c r="B1071" s="21">
        <f t="shared" si="33"/>
        <v>1064</v>
      </c>
      <c r="C1071" s="99" t="str">
        <f>IF(CADA_PROD!C1069="","",CADA_PROD!C1069)</f>
        <v/>
      </c>
      <c r="D1071" s="100" t="str">
        <f>IF(CADA_PROD!D1069="","",CADA_PROD!D1069)</f>
        <v/>
      </c>
      <c r="E1071" s="101" t="str">
        <f>IF(CADA_PROD!E1069="","",CADA_PROD!E1069)</f>
        <v/>
      </c>
      <c r="F1071" s="101" t="str">
        <f>IF(CADA_PROD!D1069="","",SUMIFS(MOVI_ENTR!I:I,MOVI_ENTR!D:D,D1071,MOVI_ENTR!O:O,$E$5))</f>
        <v/>
      </c>
      <c r="G1071" s="101" t="str">
        <f>IF(CADA_PROD!C1069="","",SUMIFS(MOVI_SAID!H:H,MOVI_SAID!D:D,D1071,MOVI_SAID!L:L,$E$5))</f>
        <v/>
      </c>
      <c r="H1071" s="101" t="str">
        <f t="shared" ref="H1071:H1134" si="34">IFERROR(F1071-G1071,"")</f>
        <v/>
      </c>
      <c r="I1071" s="100" t="str">
        <f>IF(CADA_PROD!C1069="","",IFERROR(IF(H1071&lt;=0,"Sem estoque",IF(H1071/E1071&lt;0.25,"Quase sem estoque",IF(H1071/E1071&lt;1.2,"Estoque baixo",IF(H1071/E1071&lt;2,"Estoque moderado","Estoque confortável")))),""))</f>
        <v/>
      </c>
      <c r="J1071" s="102" t="str">
        <f>IF(CADA_PROD!C1069="","",SUMIFS(MOVI_ENTR!M:M,MOVI_ENTR!D:D,D1071,MOVI_ENTR!O:O,$E$5))</f>
        <v/>
      </c>
      <c r="K1071" s="103" t="str">
        <f>IF(CADA_PROD!C1069="","",IFERROR($J1071/SUM($J$8:$J$1008),""))</f>
        <v/>
      </c>
      <c r="L1071" s="103" t="str">
        <f>IF(CADA_PROD!C1069="","",IFERROR(H1071/SUM($H$8:$H$1008),""))</f>
        <v/>
      </c>
      <c r="M1071" s="102" t="str">
        <f>IF(CADA_PROD!$C1069="","",IFERROR(SUMIFS(MOVI_ENTR!M:M,MOVI_ENTR!D:D,D1071,MOVI_ENTR!O:O,$E$5)/SUMIFS(MOVI_ENTR!I:I,MOVI_ENTR!D:D,D1071,MOVI_ENTR!O:O,$E$5),0))</f>
        <v/>
      </c>
      <c r="N1071" s="104" t="str">
        <f>IF(CADA_PROD!C1069="","",G1071/E1071)</f>
        <v/>
      </c>
    </row>
    <row r="1072" spans="2:14" ht="30" customHeight="1">
      <c r="B1072" s="21">
        <f t="shared" si="33"/>
        <v>1065</v>
      </c>
      <c r="C1072" s="99" t="str">
        <f>IF(CADA_PROD!C1070="","",CADA_PROD!C1070)</f>
        <v/>
      </c>
      <c r="D1072" s="100" t="str">
        <f>IF(CADA_PROD!D1070="","",CADA_PROD!D1070)</f>
        <v/>
      </c>
      <c r="E1072" s="101" t="str">
        <f>IF(CADA_PROD!E1070="","",CADA_PROD!E1070)</f>
        <v/>
      </c>
      <c r="F1072" s="101" t="str">
        <f>IF(CADA_PROD!D1070="","",SUMIFS(MOVI_ENTR!I:I,MOVI_ENTR!D:D,D1072,MOVI_ENTR!O:O,$E$5))</f>
        <v/>
      </c>
      <c r="G1072" s="101" t="str">
        <f>IF(CADA_PROD!C1070="","",SUMIFS(MOVI_SAID!H:H,MOVI_SAID!D:D,D1072,MOVI_SAID!L:L,$E$5))</f>
        <v/>
      </c>
      <c r="H1072" s="101" t="str">
        <f t="shared" si="34"/>
        <v/>
      </c>
      <c r="I1072" s="100" t="str">
        <f>IF(CADA_PROD!C1070="","",IFERROR(IF(H1072&lt;=0,"Sem estoque",IF(H1072/E1072&lt;0.25,"Quase sem estoque",IF(H1072/E1072&lt;1.2,"Estoque baixo",IF(H1072/E1072&lt;2,"Estoque moderado","Estoque confortável")))),""))</f>
        <v/>
      </c>
      <c r="J1072" s="102" t="str">
        <f>IF(CADA_PROD!C1070="","",SUMIFS(MOVI_ENTR!M:M,MOVI_ENTR!D:D,D1072,MOVI_ENTR!O:O,$E$5))</f>
        <v/>
      </c>
      <c r="K1072" s="103" t="str">
        <f>IF(CADA_PROD!C1070="","",IFERROR($J1072/SUM($J$8:$J$1008),""))</f>
        <v/>
      </c>
      <c r="L1072" s="103" t="str">
        <f>IF(CADA_PROD!C1070="","",IFERROR(H1072/SUM($H$8:$H$1008),""))</f>
        <v/>
      </c>
      <c r="M1072" s="102" t="str">
        <f>IF(CADA_PROD!$C1070="","",IFERROR(SUMIFS(MOVI_ENTR!M:M,MOVI_ENTR!D:D,D1072,MOVI_ENTR!O:O,$E$5)/SUMIFS(MOVI_ENTR!I:I,MOVI_ENTR!D:D,D1072,MOVI_ENTR!O:O,$E$5),0))</f>
        <v/>
      </c>
      <c r="N1072" s="104" t="str">
        <f>IF(CADA_PROD!C1070="","",G1072/E1072)</f>
        <v/>
      </c>
    </row>
    <row r="1073" spans="2:14" ht="30" customHeight="1">
      <c r="B1073" s="21">
        <f t="shared" si="33"/>
        <v>1066</v>
      </c>
      <c r="C1073" s="99" t="str">
        <f>IF(CADA_PROD!C1071="","",CADA_PROD!C1071)</f>
        <v/>
      </c>
      <c r="D1073" s="100" t="str">
        <f>IF(CADA_PROD!D1071="","",CADA_PROD!D1071)</f>
        <v/>
      </c>
      <c r="E1073" s="101" t="str">
        <f>IF(CADA_PROD!E1071="","",CADA_PROD!E1071)</f>
        <v/>
      </c>
      <c r="F1073" s="101" t="str">
        <f>IF(CADA_PROD!D1071="","",SUMIFS(MOVI_ENTR!I:I,MOVI_ENTR!D:D,D1073,MOVI_ENTR!O:O,$E$5))</f>
        <v/>
      </c>
      <c r="G1073" s="101" t="str">
        <f>IF(CADA_PROD!C1071="","",SUMIFS(MOVI_SAID!H:H,MOVI_SAID!D:D,D1073,MOVI_SAID!L:L,$E$5))</f>
        <v/>
      </c>
      <c r="H1073" s="101" t="str">
        <f t="shared" si="34"/>
        <v/>
      </c>
      <c r="I1073" s="100" t="str">
        <f>IF(CADA_PROD!C1071="","",IFERROR(IF(H1073&lt;=0,"Sem estoque",IF(H1073/E1073&lt;0.25,"Quase sem estoque",IF(H1073/E1073&lt;1.2,"Estoque baixo",IF(H1073/E1073&lt;2,"Estoque moderado","Estoque confortável")))),""))</f>
        <v/>
      </c>
      <c r="J1073" s="102" t="str">
        <f>IF(CADA_PROD!C1071="","",SUMIFS(MOVI_ENTR!M:M,MOVI_ENTR!D:D,D1073,MOVI_ENTR!O:O,$E$5))</f>
        <v/>
      </c>
      <c r="K1073" s="103" t="str">
        <f>IF(CADA_PROD!C1071="","",IFERROR($J1073/SUM($J$8:$J$1008),""))</f>
        <v/>
      </c>
      <c r="L1073" s="103" t="str">
        <f>IF(CADA_PROD!C1071="","",IFERROR(H1073/SUM($H$8:$H$1008),""))</f>
        <v/>
      </c>
      <c r="M1073" s="102" t="str">
        <f>IF(CADA_PROD!$C1071="","",IFERROR(SUMIFS(MOVI_ENTR!M:M,MOVI_ENTR!D:D,D1073,MOVI_ENTR!O:O,$E$5)/SUMIFS(MOVI_ENTR!I:I,MOVI_ENTR!D:D,D1073,MOVI_ENTR!O:O,$E$5),0))</f>
        <v/>
      </c>
      <c r="N1073" s="104" t="str">
        <f>IF(CADA_PROD!C1071="","",G1073/E1073)</f>
        <v/>
      </c>
    </row>
    <row r="1074" spans="2:14" ht="30" customHeight="1">
      <c r="B1074" s="21">
        <f t="shared" si="33"/>
        <v>1067</v>
      </c>
      <c r="C1074" s="99" t="str">
        <f>IF(CADA_PROD!C1072="","",CADA_PROD!C1072)</f>
        <v/>
      </c>
      <c r="D1074" s="100" t="str">
        <f>IF(CADA_PROD!D1072="","",CADA_PROD!D1072)</f>
        <v/>
      </c>
      <c r="E1074" s="101" t="str">
        <f>IF(CADA_PROD!E1072="","",CADA_PROD!E1072)</f>
        <v/>
      </c>
      <c r="F1074" s="101" t="str">
        <f>IF(CADA_PROD!D1072="","",SUMIFS(MOVI_ENTR!I:I,MOVI_ENTR!D:D,D1074,MOVI_ENTR!O:O,$E$5))</f>
        <v/>
      </c>
      <c r="G1074" s="101" t="str">
        <f>IF(CADA_PROD!C1072="","",SUMIFS(MOVI_SAID!H:H,MOVI_SAID!D:D,D1074,MOVI_SAID!L:L,$E$5))</f>
        <v/>
      </c>
      <c r="H1074" s="101" t="str">
        <f t="shared" si="34"/>
        <v/>
      </c>
      <c r="I1074" s="100" t="str">
        <f>IF(CADA_PROD!C1072="","",IFERROR(IF(H1074&lt;=0,"Sem estoque",IF(H1074/E1074&lt;0.25,"Quase sem estoque",IF(H1074/E1074&lt;1.2,"Estoque baixo",IF(H1074/E1074&lt;2,"Estoque moderado","Estoque confortável")))),""))</f>
        <v/>
      </c>
      <c r="J1074" s="102" t="str">
        <f>IF(CADA_PROD!C1072="","",SUMIFS(MOVI_ENTR!M:M,MOVI_ENTR!D:D,D1074,MOVI_ENTR!O:O,$E$5))</f>
        <v/>
      </c>
      <c r="K1074" s="103" t="str">
        <f>IF(CADA_PROD!C1072="","",IFERROR($J1074/SUM($J$8:$J$1008),""))</f>
        <v/>
      </c>
      <c r="L1074" s="103" t="str">
        <f>IF(CADA_PROD!C1072="","",IFERROR(H1074/SUM($H$8:$H$1008),""))</f>
        <v/>
      </c>
      <c r="M1074" s="102" t="str">
        <f>IF(CADA_PROD!$C1072="","",IFERROR(SUMIFS(MOVI_ENTR!M:M,MOVI_ENTR!D:D,D1074,MOVI_ENTR!O:O,$E$5)/SUMIFS(MOVI_ENTR!I:I,MOVI_ENTR!D:D,D1074,MOVI_ENTR!O:O,$E$5),0))</f>
        <v/>
      </c>
      <c r="N1074" s="104" t="str">
        <f>IF(CADA_PROD!C1072="","",G1074/E1074)</f>
        <v/>
      </c>
    </row>
    <row r="1075" spans="2:14" ht="30" customHeight="1">
      <c r="B1075" s="21">
        <f t="shared" si="33"/>
        <v>1068</v>
      </c>
      <c r="C1075" s="99" t="str">
        <f>IF(CADA_PROD!C1073="","",CADA_PROD!C1073)</f>
        <v/>
      </c>
      <c r="D1075" s="100" t="str">
        <f>IF(CADA_PROD!D1073="","",CADA_PROD!D1073)</f>
        <v/>
      </c>
      <c r="E1075" s="101" t="str">
        <f>IF(CADA_PROD!E1073="","",CADA_PROD!E1073)</f>
        <v/>
      </c>
      <c r="F1075" s="101" t="str">
        <f>IF(CADA_PROD!D1073="","",SUMIFS(MOVI_ENTR!I:I,MOVI_ENTR!D:D,D1075,MOVI_ENTR!O:O,$E$5))</f>
        <v/>
      </c>
      <c r="G1075" s="101" t="str">
        <f>IF(CADA_PROD!C1073="","",SUMIFS(MOVI_SAID!H:H,MOVI_SAID!D:D,D1075,MOVI_SAID!L:L,$E$5))</f>
        <v/>
      </c>
      <c r="H1075" s="101" t="str">
        <f t="shared" si="34"/>
        <v/>
      </c>
      <c r="I1075" s="100" t="str">
        <f>IF(CADA_PROD!C1073="","",IFERROR(IF(H1075&lt;=0,"Sem estoque",IF(H1075/E1075&lt;0.25,"Quase sem estoque",IF(H1075/E1075&lt;1.2,"Estoque baixo",IF(H1075/E1075&lt;2,"Estoque moderado","Estoque confortável")))),""))</f>
        <v/>
      </c>
      <c r="J1075" s="102" t="str">
        <f>IF(CADA_PROD!C1073="","",SUMIFS(MOVI_ENTR!M:M,MOVI_ENTR!D:D,D1075,MOVI_ENTR!O:O,$E$5))</f>
        <v/>
      </c>
      <c r="K1075" s="103" t="str">
        <f>IF(CADA_PROD!C1073="","",IFERROR($J1075/SUM($J$8:$J$1008),""))</f>
        <v/>
      </c>
      <c r="L1075" s="103" t="str">
        <f>IF(CADA_PROD!C1073="","",IFERROR(H1075/SUM($H$8:$H$1008),""))</f>
        <v/>
      </c>
      <c r="M1075" s="102" t="str">
        <f>IF(CADA_PROD!$C1073="","",IFERROR(SUMIFS(MOVI_ENTR!M:M,MOVI_ENTR!D:D,D1075,MOVI_ENTR!O:O,$E$5)/SUMIFS(MOVI_ENTR!I:I,MOVI_ENTR!D:D,D1075,MOVI_ENTR!O:O,$E$5),0))</f>
        <v/>
      </c>
      <c r="N1075" s="104" t="str">
        <f>IF(CADA_PROD!C1073="","",G1075/E1075)</f>
        <v/>
      </c>
    </row>
    <row r="1076" spans="2:14" ht="30" customHeight="1">
      <c r="B1076" s="21">
        <f t="shared" si="33"/>
        <v>1069</v>
      </c>
      <c r="C1076" s="99" t="str">
        <f>IF(CADA_PROD!C1074="","",CADA_PROD!C1074)</f>
        <v/>
      </c>
      <c r="D1076" s="100" t="str">
        <f>IF(CADA_PROD!D1074="","",CADA_PROD!D1074)</f>
        <v/>
      </c>
      <c r="E1076" s="101" t="str">
        <f>IF(CADA_PROD!E1074="","",CADA_PROD!E1074)</f>
        <v/>
      </c>
      <c r="F1076" s="101" t="str">
        <f>IF(CADA_PROD!D1074="","",SUMIFS(MOVI_ENTR!I:I,MOVI_ENTR!D:D,D1076,MOVI_ENTR!O:O,$E$5))</f>
        <v/>
      </c>
      <c r="G1076" s="101" t="str">
        <f>IF(CADA_PROD!C1074="","",SUMIFS(MOVI_SAID!H:H,MOVI_SAID!D:D,D1076,MOVI_SAID!L:L,$E$5))</f>
        <v/>
      </c>
      <c r="H1076" s="101" t="str">
        <f t="shared" si="34"/>
        <v/>
      </c>
      <c r="I1076" s="100" t="str">
        <f>IF(CADA_PROD!C1074="","",IFERROR(IF(H1076&lt;=0,"Sem estoque",IF(H1076/E1076&lt;0.25,"Quase sem estoque",IF(H1076/E1076&lt;1.2,"Estoque baixo",IF(H1076/E1076&lt;2,"Estoque moderado","Estoque confortável")))),""))</f>
        <v/>
      </c>
      <c r="J1076" s="102" t="str">
        <f>IF(CADA_PROD!C1074="","",SUMIFS(MOVI_ENTR!M:M,MOVI_ENTR!D:D,D1076,MOVI_ENTR!O:O,$E$5))</f>
        <v/>
      </c>
      <c r="K1076" s="103" t="str">
        <f>IF(CADA_PROD!C1074="","",IFERROR($J1076/SUM($J$8:$J$1008),""))</f>
        <v/>
      </c>
      <c r="L1076" s="103" t="str">
        <f>IF(CADA_PROD!C1074="","",IFERROR(H1076/SUM($H$8:$H$1008),""))</f>
        <v/>
      </c>
      <c r="M1076" s="102" t="str">
        <f>IF(CADA_PROD!$C1074="","",IFERROR(SUMIFS(MOVI_ENTR!M:M,MOVI_ENTR!D:D,D1076,MOVI_ENTR!O:O,$E$5)/SUMIFS(MOVI_ENTR!I:I,MOVI_ENTR!D:D,D1076,MOVI_ENTR!O:O,$E$5),0))</f>
        <v/>
      </c>
      <c r="N1076" s="104" t="str">
        <f>IF(CADA_PROD!C1074="","",G1076/E1076)</f>
        <v/>
      </c>
    </row>
    <row r="1077" spans="2:14" ht="30" customHeight="1">
      <c r="B1077" s="21">
        <f t="shared" si="33"/>
        <v>1070</v>
      </c>
      <c r="C1077" s="99" t="str">
        <f>IF(CADA_PROD!C1075="","",CADA_PROD!C1075)</f>
        <v/>
      </c>
      <c r="D1077" s="100" t="str">
        <f>IF(CADA_PROD!D1075="","",CADA_PROD!D1075)</f>
        <v/>
      </c>
      <c r="E1077" s="101" t="str">
        <f>IF(CADA_PROD!E1075="","",CADA_PROD!E1075)</f>
        <v/>
      </c>
      <c r="F1077" s="101" t="str">
        <f>IF(CADA_PROD!D1075="","",SUMIFS(MOVI_ENTR!I:I,MOVI_ENTR!D:D,D1077,MOVI_ENTR!O:O,$E$5))</f>
        <v/>
      </c>
      <c r="G1077" s="101" t="str">
        <f>IF(CADA_PROD!C1075="","",SUMIFS(MOVI_SAID!H:H,MOVI_SAID!D:D,D1077,MOVI_SAID!L:L,$E$5))</f>
        <v/>
      </c>
      <c r="H1077" s="101" t="str">
        <f t="shared" si="34"/>
        <v/>
      </c>
      <c r="I1077" s="100" t="str">
        <f>IF(CADA_PROD!C1075="","",IFERROR(IF(H1077&lt;=0,"Sem estoque",IF(H1077/E1077&lt;0.25,"Quase sem estoque",IF(H1077/E1077&lt;1.2,"Estoque baixo",IF(H1077/E1077&lt;2,"Estoque moderado","Estoque confortável")))),""))</f>
        <v/>
      </c>
      <c r="J1077" s="102" t="str">
        <f>IF(CADA_PROD!C1075="","",SUMIFS(MOVI_ENTR!M:M,MOVI_ENTR!D:D,D1077,MOVI_ENTR!O:O,$E$5))</f>
        <v/>
      </c>
      <c r="K1077" s="103" t="str">
        <f>IF(CADA_PROD!C1075="","",IFERROR($J1077/SUM($J$8:$J$1008),""))</f>
        <v/>
      </c>
      <c r="L1077" s="103" t="str">
        <f>IF(CADA_PROD!C1075="","",IFERROR(H1077/SUM($H$8:$H$1008),""))</f>
        <v/>
      </c>
      <c r="M1077" s="102" t="str">
        <f>IF(CADA_PROD!$C1075="","",IFERROR(SUMIFS(MOVI_ENTR!M:M,MOVI_ENTR!D:D,D1077,MOVI_ENTR!O:O,$E$5)/SUMIFS(MOVI_ENTR!I:I,MOVI_ENTR!D:D,D1077,MOVI_ENTR!O:O,$E$5),0))</f>
        <v/>
      </c>
      <c r="N1077" s="104" t="str">
        <f>IF(CADA_PROD!C1075="","",G1077/E1077)</f>
        <v/>
      </c>
    </row>
    <row r="1078" spans="2:14" ht="30" customHeight="1">
      <c r="B1078" s="21">
        <f t="shared" si="33"/>
        <v>1071</v>
      </c>
      <c r="C1078" s="99" t="str">
        <f>IF(CADA_PROD!C1076="","",CADA_PROD!C1076)</f>
        <v/>
      </c>
      <c r="D1078" s="100" t="str">
        <f>IF(CADA_PROD!D1076="","",CADA_PROD!D1076)</f>
        <v/>
      </c>
      <c r="E1078" s="101" t="str">
        <f>IF(CADA_PROD!E1076="","",CADA_PROD!E1076)</f>
        <v/>
      </c>
      <c r="F1078" s="101" t="str">
        <f>IF(CADA_PROD!D1076="","",SUMIFS(MOVI_ENTR!I:I,MOVI_ENTR!D:D,D1078,MOVI_ENTR!O:O,$E$5))</f>
        <v/>
      </c>
      <c r="G1078" s="101" t="str">
        <f>IF(CADA_PROD!C1076="","",SUMIFS(MOVI_SAID!H:H,MOVI_SAID!D:D,D1078,MOVI_SAID!L:L,$E$5))</f>
        <v/>
      </c>
      <c r="H1078" s="101" t="str">
        <f t="shared" si="34"/>
        <v/>
      </c>
      <c r="I1078" s="100" t="str">
        <f>IF(CADA_PROD!C1076="","",IFERROR(IF(H1078&lt;=0,"Sem estoque",IF(H1078/E1078&lt;0.25,"Quase sem estoque",IF(H1078/E1078&lt;1.2,"Estoque baixo",IF(H1078/E1078&lt;2,"Estoque moderado","Estoque confortável")))),""))</f>
        <v/>
      </c>
      <c r="J1078" s="102" t="str">
        <f>IF(CADA_PROD!C1076="","",SUMIFS(MOVI_ENTR!M:M,MOVI_ENTR!D:D,D1078,MOVI_ENTR!O:O,$E$5))</f>
        <v/>
      </c>
      <c r="K1078" s="103" t="str">
        <f>IF(CADA_PROD!C1076="","",IFERROR($J1078/SUM($J$8:$J$1008),""))</f>
        <v/>
      </c>
      <c r="L1078" s="103" t="str">
        <f>IF(CADA_PROD!C1076="","",IFERROR(H1078/SUM($H$8:$H$1008),""))</f>
        <v/>
      </c>
      <c r="M1078" s="102" t="str">
        <f>IF(CADA_PROD!$C1076="","",IFERROR(SUMIFS(MOVI_ENTR!M:M,MOVI_ENTR!D:D,D1078,MOVI_ENTR!O:O,$E$5)/SUMIFS(MOVI_ENTR!I:I,MOVI_ENTR!D:D,D1078,MOVI_ENTR!O:O,$E$5),0))</f>
        <v/>
      </c>
      <c r="N1078" s="104" t="str">
        <f>IF(CADA_PROD!C1076="","",G1078/E1078)</f>
        <v/>
      </c>
    </row>
    <row r="1079" spans="2:14" ht="30" customHeight="1">
      <c r="B1079" s="21">
        <f t="shared" si="33"/>
        <v>1072</v>
      </c>
      <c r="C1079" s="99" t="str">
        <f>IF(CADA_PROD!C1077="","",CADA_PROD!C1077)</f>
        <v/>
      </c>
      <c r="D1079" s="100" t="str">
        <f>IF(CADA_PROD!D1077="","",CADA_PROD!D1077)</f>
        <v/>
      </c>
      <c r="E1079" s="101" t="str">
        <f>IF(CADA_PROD!E1077="","",CADA_PROD!E1077)</f>
        <v/>
      </c>
      <c r="F1079" s="101" t="str">
        <f>IF(CADA_PROD!D1077="","",SUMIFS(MOVI_ENTR!I:I,MOVI_ENTR!D:D,D1079,MOVI_ENTR!O:O,$E$5))</f>
        <v/>
      </c>
      <c r="G1079" s="101" t="str">
        <f>IF(CADA_PROD!C1077="","",SUMIFS(MOVI_SAID!H:H,MOVI_SAID!D:D,D1079,MOVI_SAID!L:L,$E$5))</f>
        <v/>
      </c>
      <c r="H1079" s="101" t="str">
        <f t="shared" si="34"/>
        <v/>
      </c>
      <c r="I1079" s="100" t="str">
        <f>IF(CADA_PROD!C1077="","",IFERROR(IF(H1079&lt;=0,"Sem estoque",IF(H1079/E1079&lt;0.25,"Quase sem estoque",IF(H1079/E1079&lt;1.2,"Estoque baixo",IF(H1079/E1079&lt;2,"Estoque moderado","Estoque confortável")))),""))</f>
        <v/>
      </c>
      <c r="J1079" s="102" t="str">
        <f>IF(CADA_PROD!C1077="","",SUMIFS(MOVI_ENTR!M:M,MOVI_ENTR!D:D,D1079,MOVI_ENTR!O:O,$E$5))</f>
        <v/>
      </c>
      <c r="K1079" s="103" t="str">
        <f>IF(CADA_PROD!C1077="","",IFERROR($J1079/SUM($J$8:$J$1008),""))</f>
        <v/>
      </c>
      <c r="L1079" s="103" t="str">
        <f>IF(CADA_PROD!C1077="","",IFERROR(H1079/SUM($H$8:$H$1008),""))</f>
        <v/>
      </c>
      <c r="M1079" s="102" t="str">
        <f>IF(CADA_PROD!$C1077="","",IFERROR(SUMIFS(MOVI_ENTR!M:M,MOVI_ENTR!D:D,D1079,MOVI_ENTR!O:O,$E$5)/SUMIFS(MOVI_ENTR!I:I,MOVI_ENTR!D:D,D1079,MOVI_ENTR!O:O,$E$5),0))</f>
        <v/>
      </c>
      <c r="N1079" s="104" t="str">
        <f>IF(CADA_PROD!C1077="","",G1079/E1079)</f>
        <v/>
      </c>
    </row>
    <row r="1080" spans="2:14" ht="30" customHeight="1">
      <c r="B1080" s="21">
        <f t="shared" si="33"/>
        <v>1073</v>
      </c>
      <c r="C1080" s="99" t="str">
        <f>IF(CADA_PROD!C1078="","",CADA_PROD!C1078)</f>
        <v/>
      </c>
      <c r="D1080" s="100" t="str">
        <f>IF(CADA_PROD!D1078="","",CADA_PROD!D1078)</f>
        <v/>
      </c>
      <c r="E1080" s="101" t="str">
        <f>IF(CADA_PROD!E1078="","",CADA_PROD!E1078)</f>
        <v/>
      </c>
      <c r="F1080" s="101" t="str">
        <f>IF(CADA_PROD!D1078="","",SUMIFS(MOVI_ENTR!I:I,MOVI_ENTR!D:D,D1080,MOVI_ENTR!O:O,$E$5))</f>
        <v/>
      </c>
      <c r="G1080" s="101" t="str">
        <f>IF(CADA_PROD!C1078="","",SUMIFS(MOVI_SAID!H:H,MOVI_SAID!D:D,D1080,MOVI_SAID!L:L,$E$5))</f>
        <v/>
      </c>
      <c r="H1080" s="101" t="str">
        <f t="shared" si="34"/>
        <v/>
      </c>
      <c r="I1080" s="100" t="str">
        <f>IF(CADA_PROD!C1078="","",IFERROR(IF(H1080&lt;=0,"Sem estoque",IF(H1080/E1080&lt;0.25,"Quase sem estoque",IF(H1080/E1080&lt;1.2,"Estoque baixo",IF(H1080/E1080&lt;2,"Estoque moderado","Estoque confortável")))),""))</f>
        <v/>
      </c>
      <c r="J1080" s="102" t="str">
        <f>IF(CADA_PROD!C1078="","",SUMIFS(MOVI_ENTR!M:M,MOVI_ENTR!D:D,D1080,MOVI_ENTR!O:O,$E$5))</f>
        <v/>
      </c>
      <c r="K1080" s="103" t="str">
        <f>IF(CADA_PROD!C1078="","",IFERROR($J1080/SUM($J$8:$J$1008),""))</f>
        <v/>
      </c>
      <c r="L1080" s="103" t="str">
        <f>IF(CADA_PROD!C1078="","",IFERROR(H1080/SUM($H$8:$H$1008),""))</f>
        <v/>
      </c>
      <c r="M1080" s="102" t="str">
        <f>IF(CADA_PROD!$C1078="","",IFERROR(SUMIFS(MOVI_ENTR!M:M,MOVI_ENTR!D:D,D1080,MOVI_ENTR!O:O,$E$5)/SUMIFS(MOVI_ENTR!I:I,MOVI_ENTR!D:D,D1080,MOVI_ENTR!O:O,$E$5),0))</f>
        <v/>
      </c>
      <c r="N1080" s="104" t="str">
        <f>IF(CADA_PROD!C1078="","",G1080/E1080)</f>
        <v/>
      </c>
    </row>
    <row r="1081" spans="2:14" ht="30" customHeight="1">
      <c r="B1081" s="21">
        <f t="shared" si="33"/>
        <v>1074</v>
      </c>
      <c r="C1081" s="99" t="str">
        <f>IF(CADA_PROD!C1079="","",CADA_PROD!C1079)</f>
        <v/>
      </c>
      <c r="D1081" s="100" t="str">
        <f>IF(CADA_PROD!D1079="","",CADA_PROD!D1079)</f>
        <v/>
      </c>
      <c r="E1081" s="101" t="str">
        <f>IF(CADA_PROD!E1079="","",CADA_PROD!E1079)</f>
        <v/>
      </c>
      <c r="F1081" s="101" t="str">
        <f>IF(CADA_PROD!D1079="","",SUMIFS(MOVI_ENTR!I:I,MOVI_ENTR!D:D,D1081,MOVI_ENTR!O:O,$E$5))</f>
        <v/>
      </c>
      <c r="G1081" s="101" t="str">
        <f>IF(CADA_PROD!C1079="","",SUMIFS(MOVI_SAID!H:H,MOVI_SAID!D:D,D1081,MOVI_SAID!L:L,$E$5))</f>
        <v/>
      </c>
      <c r="H1081" s="101" t="str">
        <f t="shared" si="34"/>
        <v/>
      </c>
      <c r="I1081" s="100" t="str">
        <f>IF(CADA_PROD!C1079="","",IFERROR(IF(H1081&lt;=0,"Sem estoque",IF(H1081/E1081&lt;0.25,"Quase sem estoque",IF(H1081/E1081&lt;1.2,"Estoque baixo",IF(H1081/E1081&lt;2,"Estoque moderado","Estoque confortável")))),""))</f>
        <v/>
      </c>
      <c r="J1081" s="102" t="str">
        <f>IF(CADA_PROD!C1079="","",SUMIFS(MOVI_ENTR!M:M,MOVI_ENTR!D:D,D1081,MOVI_ENTR!O:O,$E$5))</f>
        <v/>
      </c>
      <c r="K1081" s="103" t="str">
        <f>IF(CADA_PROD!C1079="","",IFERROR($J1081/SUM($J$8:$J$1008),""))</f>
        <v/>
      </c>
      <c r="L1081" s="103" t="str">
        <f>IF(CADA_PROD!C1079="","",IFERROR(H1081/SUM($H$8:$H$1008),""))</f>
        <v/>
      </c>
      <c r="M1081" s="102" t="str">
        <f>IF(CADA_PROD!$C1079="","",IFERROR(SUMIFS(MOVI_ENTR!M:M,MOVI_ENTR!D:D,D1081,MOVI_ENTR!O:O,$E$5)/SUMIFS(MOVI_ENTR!I:I,MOVI_ENTR!D:D,D1081,MOVI_ENTR!O:O,$E$5),0))</f>
        <v/>
      </c>
      <c r="N1081" s="104" t="str">
        <f>IF(CADA_PROD!C1079="","",G1081/E1081)</f>
        <v/>
      </c>
    </row>
    <row r="1082" spans="2:14" ht="30" customHeight="1">
      <c r="B1082" s="21">
        <f t="shared" si="33"/>
        <v>1075</v>
      </c>
      <c r="C1082" s="99" t="str">
        <f>IF(CADA_PROD!C1080="","",CADA_PROD!C1080)</f>
        <v/>
      </c>
      <c r="D1082" s="100" t="str">
        <f>IF(CADA_PROD!D1080="","",CADA_PROD!D1080)</f>
        <v/>
      </c>
      <c r="E1082" s="101" t="str">
        <f>IF(CADA_PROD!E1080="","",CADA_PROD!E1080)</f>
        <v/>
      </c>
      <c r="F1082" s="101" t="str">
        <f>IF(CADA_PROD!D1080="","",SUMIFS(MOVI_ENTR!I:I,MOVI_ENTR!D:D,D1082,MOVI_ENTR!O:O,$E$5))</f>
        <v/>
      </c>
      <c r="G1082" s="101" t="str">
        <f>IF(CADA_PROD!C1080="","",SUMIFS(MOVI_SAID!H:H,MOVI_SAID!D:D,D1082,MOVI_SAID!L:L,$E$5))</f>
        <v/>
      </c>
      <c r="H1082" s="101" t="str">
        <f t="shared" si="34"/>
        <v/>
      </c>
      <c r="I1082" s="100" t="str">
        <f>IF(CADA_PROD!C1080="","",IFERROR(IF(H1082&lt;=0,"Sem estoque",IF(H1082/E1082&lt;0.25,"Quase sem estoque",IF(H1082/E1082&lt;1.2,"Estoque baixo",IF(H1082/E1082&lt;2,"Estoque moderado","Estoque confortável")))),""))</f>
        <v/>
      </c>
      <c r="J1082" s="102" t="str">
        <f>IF(CADA_PROD!C1080="","",SUMIFS(MOVI_ENTR!M:M,MOVI_ENTR!D:D,D1082,MOVI_ENTR!O:O,$E$5))</f>
        <v/>
      </c>
      <c r="K1082" s="103" t="str">
        <f>IF(CADA_PROD!C1080="","",IFERROR($J1082/SUM($J$8:$J$1008),""))</f>
        <v/>
      </c>
      <c r="L1082" s="103" t="str">
        <f>IF(CADA_PROD!C1080="","",IFERROR(H1082/SUM($H$8:$H$1008),""))</f>
        <v/>
      </c>
      <c r="M1082" s="102" t="str">
        <f>IF(CADA_PROD!$C1080="","",IFERROR(SUMIFS(MOVI_ENTR!M:M,MOVI_ENTR!D:D,D1082,MOVI_ENTR!O:O,$E$5)/SUMIFS(MOVI_ENTR!I:I,MOVI_ENTR!D:D,D1082,MOVI_ENTR!O:O,$E$5),0))</f>
        <v/>
      </c>
      <c r="N1082" s="104" t="str">
        <f>IF(CADA_PROD!C1080="","",G1082/E1082)</f>
        <v/>
      </c>
    </row>
    <row r="1083" spans="2:14" ht="30" customHeight="1">
      <c r="B1083" s="21">
        <f t="shared" si="33"/>
        <v>1076</v>
      </c>
      <c r="C1083" s="99" t="str">
        <f>IF(CADA_PROD!C1081="","",CADA_PROD!C1081)</f>
        <v/>
      </c>
      <c r="D1083" s="100" t="str">
        <f>IF(CADA_PROD!D1081="","",CADA_PROD!D1081)</f>
        <v/>
      </c>
      <c r="E1083" s="101" t="str">
        <f>IF(CADA_PROD!E1081="","",CADA_PROD!E1081)</f>
        <v/>
      </c>
      <c r="F1083" s="101" t="str">
        <f>IF(CADA_PROD!D1081="","",SUMIFS(MOVI_ENTR!I:I,MOVI_ENTR!D:D,D1083,MOVI_ENTR!O:O,$E$5))</f>
        <v/>
      </c>
      <c r="G1083" s="101" t="str">
        <f>IF(CADA_PROD!C1081="","",SUMIFS(MOVI_SAID!H:H,MOVI_SAID!D:D,D1083,MOVI_SAID!L:L,$E$5))</f>
        <v/>
      </c>
      <c r="H1083" s="101" t="str">
        <f t="shared" si="34"/>
        <v/>
      </c>
      <c r="I1083" s="100" t="str">
        <f>IF(CADA_PROD!C1081="","",IFERROR(IF(H1083&lt;=0,"Sem estoque",IF(H1083/E1083&lt;0.25,"Quase sem estoque",IF(H1083/E1083&lt;1.2,"Estoque baixo",IF(H1083/E1083&lt;2,"Estoque moderado","Estoque confortável")))),""))</f>
        <v/>
      </c>
      <c r="J1083" s="102" t="str">
        <f>IF(CADA_PROD!C1081="","",SUMIFS(MOVI_ENTR!M:M,MOVI_ENTR!D:D,D1083,MOVI_ENTR!O:O,$E$5))</f>
        <v/>
      </c>
      <c r="K1083" s="103" t="str">
        <f>IF(CADA_PROD!C1081="","",IFERROR($J1083/SUM($J$8:$J$1008),""))</f>
        <v/>
      </c>
      <c r="L1083" s="103" t="str">
        <f>IF(CADA_PROD!C1081="","",IFERROR(H1083/SUM($H$8:$H$1008),""))</f>
        <v/>
      </c>
      <c r="M1083" s="102" t="str">
        <f>IF(CADA_PROD!$C1081="","",IFERROR(SUMIFS(MOVI_ENTR!M:M,MOVI_ENTR!D:D,D1083,MOVI_ENTR!O:O,$E$5)/SUMIFS(MOVI_ENTR!I:I,MOVI_ENTR!D:D,D1083,MOVI_ENTR!O:O,$E$5),0))</f>
        <v/>
      </c>
      <c r="N1083" s="104" t="str">
        <f>IF(CADA_PROD!C1081="","",G1083/E1083)</f>
        <v/>
      </c>
    </row>
    <row r="1084" spans="2:14" ht="30" customHeight="1">
      <c r="B1084" s="21">
        <f t="shared" si="33"/>
        <v>1077</v>
      </c>
      <c r="C1084" s="99" t="str">
        <f>IF(CADA_PROD!C1082="","",CADA_PROD!C1082)</f>
        <v/>
      </c>
      <c r="D1084" s="100" t="str">
        <f>IF(CADA_PROD!D1082="","",CADA_PROD!D1082)</f>
        <v/>
      </c>
      <c r="E1084" s="101" t="str">
        <f>IF(CADA_PROD!E1082="","",CADA_PROD!E1082)</f>
        <v/>
      </c>
      <c r="F1084" s="101" t="str">
        <f>IF(CADA_PROD!D1082="","",SUMIFS(MOVI_ENTR!I:I,MOVI_ENTR!D:D,D1084,MOVI_ENTR!O:O,$E$5))</f>
        <v/>
      </c>
      <c r="G1084" s="101" t="str">
        <f>IF(CADA_PROD!C1082="","",SUMIFS(MOVI_SAID!H:H,MOVI_SAID!D:D,D1084,MOVI_SAID!L:L,$E$5))</f>
        <v/>
      </c>
      <c r="H1084" s="101" t="str">
        <f t="shared" si="34"/>
        <v/>
      </c>
      <c r="I1084" s="100" t="str">
        <f>IF(CADA_PROD!C1082="","",IFERROR(IF(H1084&lt;=0,"Sem estoque",IF(H1084/E1084&lt;0.25,"Quase sem estoque",IF(H1084/E1084&lt;1.2,"Estoque baixo",IF(H1084/E1084&lt;2,"Estoque moderado","Estoque confortável")))),""))</f>
        <v/>
      </c>
      <c r="J1084" s="102" t="str">
        <f>IF(CADA_PROD!C1082="","",SUMIFS(MOVI_ENTR!M:M,MOVI_ENTR!D:D,D1084,MOVI_ENTR!O:O,$E$5))</f>
        <v/>
      </c>
      <c r="K1084" s="103" t="str">
        <f>IF(CADA_PROD!C1082="","",IFERROR($J1084/SUM($J$8:$J$1008),""))</f>
        <v/>
      </c>
      <c r="L1084" s="103" t="str">
        <f>IF(CADA_PROD!C1082="","",IFERROR(H1084/SUM($H$8:$H$1008),""))</f>
        <v/>
      </c>
      <c r="M1084" s="102" t="str">
        <f>IF(CADA_PROD!$C1082="","",IFERROR(SUMIFS(MOVI_ENTR!M:M,MOVI_ENTR!D:D,D1084,MOVI_ENTR!O:O,$E$5)/SUMIFS(MOVI_ENTR!I:I,MOVI_ENTR!D:D,D1084,MOVI_ENTR!O:O,$E$5),0))</f>
        <v/>
      </c>
      <c r="N1084" s="104" t="str">
        <f>IF(CADA_PROD!C1082="","",G1084/E1084)</f>
        <v/>
      </c>
    </row>
    <row r="1085" spans="2:14" ht="30" customHeight="1">
      <c r="B1085" s="21">
        <f t="shared" si="33"/>
        <v>1078</v>
      </c>
      <c r="C1085" s="99" t="str">
        <f>IF(CADA_PROD!C1083="","",CADA_PROD!C1083)</f>
        <v/>
      </c>
      <c r="D1085" s="100" t="str">
        <f>IF(CADA_PROD!D1083="","",CADA_PROD!D1083)</f>
        <v/>
      </c>
      <c r="E1085" s="101" t="str">
        <f>IF(CADA_PROD!E1083="","",CADA_PROD!E1083)</f>
        <v/>
      </c>
      <c r="F1085" s="101" t="str">
        <f>IF(CADA_PROD!D1083="","",SUMIFS(MOVI_ENTR!I:I,MOVI_ENTR!D:D,D1085,MOVI_ENTR!O:O,$E$5))</f>
        <v/>
      </c>
      <c r="G1085" s="101" t="str">
        <f>IF(CADA_PROD!C1083="","",SUMIFS(MOVI_SAID!H:H,MOVI_SAID!D:D,D1085,MOVI_SAID!L:L,$E$5))</f>
        <v/>
      </c>
      <c r="H1085" s="101" t="str">
        <f t="shared" si="34"/>
        <v/>
      </c>
      <c r="I1085" s="100" t="str">
        <f>IF(CADA_PROD!C1083="","",IFERROR(IF(H1085&lt;=0,"Sem estoque",IF(H1085/E1085&lt;0.25,"Quase sem estoque",IF(H1085/E1085&lt;1.2,"Estoque baixo",IF(H1085/E1085&lt;2,"Estoque moderado","Estoque confortável")))),""))</f>
        <v/>
      </c>
      <c r="J1085" s="102" t="str">
        <f>IF(CADA_PROD!C1083="","",SUMIFS(MOVI_ENTR!M:M,MOVI_ENTR!D:D,D1085,MOVI_ENTR!O:O,$E$5))</f>
        <v/>
      </c>
      <c r="K1085" s="103" t="str">
        <f>IF(CADA_PROD!C1083="","",IFERROR($J1085/SUM($J$8:$J$1008),""))</f>
        <v/>
      </c>
      <c r="L1085" s="103" t="str">
        <f>IF(CADA_PROD!C1083="","",IFERROR(H1085/SUM($H$8:$H$1008),""))</f>
        <v/>
      </c>
      <c r="M1085" s="102" t="str">
        <f>IF(CADA_PROD!$C1083="","",IFERROR(SUMIFS(MOVI_ENTR!M:M,MOVI_ENTR!D:D,D1085,MOVI_ENTR!O:O,$E$5)/SUMIFS(MOVI_ENTR!I:I,MOVI_ENTR!D:D,D1085,MOVI_ENTR!O:O,$E$5),0))</f>
        <v/>
      </c>
      <c r="N1085" s="104" t="str">
        <f>IF(CADA_PROD!C1083="","",G1085/E1085)</f>
        <v/>
      </c>
    </row>
    <row r="1086" spans="2:14" ht="30" customHeight="1">
      <c r="B1086" s="21">
        <f t="shared" si="33"/>
        <v>1079</v>
      </c>
      <c r="C1086" s="99" t="str">
        <f>IF(CADA_PROD!C1084="","",CADA_PROD!C1084)</f>
        <v/>
      </c>
      <c r="D1086" s="100" t="str">
        <f>IF(CADA_PROD!D1084="","",CADA_PROD!D1084)</f>
        <v/>
      </c>
      <c r="E1086" s="101" t="str">
        <f>IF(CADA_PROD!E1084="","",CADA_PROD!E1084)</f>
        <v/>
      </c>
      <c r="F1086" s="101" t="str">
        <f>IF(CADA_PROD!D1084="","",SUMIFS(MOVI_ENTR!I:I,MOVI_ENTR!D:D,D1086,MOVI_ENTR!O:O,$E$5))</f>
        <v/>
      </c>
      <c r="G1086" s="101" t="str">
        <f>IF(CADA_PROD!C1084="","",SUMIFS(MOVI_SAID!H:H,MOVI_SAID!D:D,D1086,MOVI_SAID!L:L,$E$5))</f>
        <v/>
      </c>
      <c r="H1086" s="101" t="str">
        <f t="shared" si="34"/>
        <v/>
      </c>
      <c r="I1086" s="100" t="str">
        <f>IF(CADA_PROD!C1084="","",IFERROR(IF(H1086&lt;=0,"Sem estoque",IF(H1086/E1086&lt;0.25,"Quase sem estoque",IF(H1086/E1086&lt;1.2,"Estoque baixo",IF(H1086/E1086&lt;2,"Estoque moderado","Estoque confortável")))),""))</f>
        <v/>
      </c>
      <c r="J1086" s="102" t="str">
        <f>IF(CADA_PROD!C1084="","",SUMIFS(MOVI_ENTR!M:M,MOVI_ENTR!D:D,D1086,MOVI_ENTR!O:O,$E$5))</f>
        <v/>
      </c>
      <c r="K1086" s="103" t="str">
        <f>IF(CADA_PROD!C1084="","",IFERROR($J1086/SUM($J$8:$J$1008),""))</f>
        <v/>
      </c>
      <c r="L1086" s="103" t="str">
        <f>IF(CADA_PROD!C1084="","",IFERROR(H1086/SUM($H$8:$H$1008),""))</f>
        <v/>
      </c>
      <c r="M1086" s="102" t="str">
        <f>IF(CADA_PROD!$C1084="","",IFERROR(SUMIFS(MOVI_ENTR!M:M,MOVI_ENTR!D:D,D1086,MOVI_ENTR!O:O,$E$5)/SUMIFS(MOVI_ENTR!I:I,MOVI_ENTR!D:D,D1086,MOVI_ENTR!O:O,$E$5),0))</f>
        <v/>
      </c>
      <c r="N1086" s="104" t="str">
        <f>IF(CADA_PROD!C1084="","",G1086/E1086)</f>
        <v/>
      </c>
    </row>
    <row r="1087" spans="2:14" ht="30" customHeight="1">
      <c r="B1087" s="21">
        <f t="shared" si="33"/>
        <v>1080</v>
      </c>
      <c r="C1087" s="99" t="str">
        <f>IF(CADA_PROD!C1085="","",CADA_PROD!C1085)</f>
        <v/>
      </c>
      <c r="D1087" s="100" t="str">
        <f>IF(CADA_PROD!D1085="","",CADA_PROD!D1085)</f>
        <v/>
      </c>
      <c r="E1087" s="101" t="str">
        <f>IF(CADA_PROD!E1085="","",CADA_PROD!E1085)</f>
        <v/>
      </c>
      <c r="F1087" s="101" t="str">
        <f>IF(CADA_PROD!D1085="","",SUMIFS(MOVI_ENTR!I:I,MOVI_ENTR!D:D,D1087,MOVI_ENTR!O:O,$E$5))</f>
        <v/>
      </c>
      <c r="G1087" s="101" t="str">
        <f>IF(CADA_PROD!C1085="","",SUMIFS(MOVI_SAID!H:H,MOVI_SAID!D:D,D1087,MOVI_SAID!L:L,$E$5))</f>
        <v/>
      </c>
      <c r="H1087" s="101" t="str">
        <f t="shared" si="34"/>
        <v/>
      </c>
      <c r="I1087" s="100" t="str">
        <f>IF(CADA_PROD!C1085="","",IFERROR(IF(H1087&lt;=0,"Sem estoque",IF(H1087/E1087&lt;0.25,"Quase sem estoque",IF(H1087/E1087&lt;1.2,"Estoque baixo",IF(H1087/E1087&lt;2,"Estoque moderado","Estoque confortável")))),""))</f>
        <v/>
      </c>
      <c r="J1087" s="102" t="str">
        <f>IF(CADA_PROD!C1085="","",SUMIFS(MOVI_ENTR!M:M,MOVI_ENTR!D:D,D1087,MOVI_ENTR!O:O,$E$5))</f>
        <v/>
      </c>
      <c r="K1087" s="103" t="str">
        <f>IF(CADA_PROD!C1085="","",IFERROR($J1087/SUM($J$8:$J$1008),""))</f>
        <v/>
      </c>
      <c r="L1087" s="103" t="str">
        <f>IF(CADA_PROD!C1085="","",IFERROR(H1087/SUM($H$8:$H$1008),""))</f>
        <v/>
      </c>
      <c r="M1087" s="102" t="str">
        <f>IF(CADA_PROD!$C1085="","",IFERROR(SUMIFS(MOVI_ENTR!M:M,MOVI_ENTR!D:D,D1087,MOVI_ENTR!O:O,$E$5)/SUMIFS(MOVI_ENTR!I:I,MOVI_ENTR!D:D,D1087,MOVI_ENTR!O:O,$E$5),0))</f>
        <v/>
      </c>
      <c r="N1087" s="104" t="str">
        <f>IF(CADA_PROD!C1085="","",G1087/E1087)</f>
        <v/>
      </c>
    </row>
    <row r="1088" spans="2:14" ht="30" customHeight="1">
      <c r="B1088" s="21">
        <f t="shared" si="33"/>
        <v>1081</v>
      </c>
      <c r="C1088" s="99" t="str">
        <f>IF(CADA_PROD!C1086="","",CADA_PROD!C1086)</f>
        <v/>
      </c>
      <c r="D1088" s="100" t="str">
        <f>IF(CADA_PROD!D1086="","",CADA_PROD!D1086)</f>
        <v/>
      </c>
      <c r="E1088" s="101" t="str">
        <f>IF(CADA_PROD!E1086="","",CADA_PROD!E1086)</f>
        <v/>
      </c>
      <c r="F1088" s="101" t="str">
        <f>IF(CADA_PROD!D1086="","",SUMIFS(MOVI_ENTR!I:I,MOVI_ENTR!D:D,D1088,MOVI_ENTR!O:O,$E$5))</f>
        <v/>
      </c>
      <c r="G1088" s="101" t="str">
        <f>IF(CADA_PROD!C1086="","",SUMIFS(MOVI_SAID!H:H,MOVI_SAID!D:D,D1088,MOVI_SAID!L:L,$E$5))</f>
        <v/>
      </c>
      <c r="H1088" s="101" t="str">
        <f t="shared" si="34"/>
        <v/>
      </c>
      <c r="I1088" s="100" t="str">
        <f>IF(CADA_PROD!C1086="","",IFERROR(IF(H1088&lt;=0,"Sem estoque",IF(H1088/E1088&lt;0.25,"Quase sem estoque",IF(H1088/E1088&lt;1.2,"Estoque baixo",IF(H1088/E1088&lt;2,"Estoque moderado","Estoque confortável")))),""))</f>
        <v/>
      </c>
      <c r="J1088" s="102" t="str">
        <f>IF(CADA_PROD!C1086="","",SUMIFS(MOVI_ENTR!M:M,MOVI_ENTR!D:D,D1088,MOVI_ENTR!O:O,$E$5))</f>
        <v/>
      </c>
      <c r="K1088" s="103" t="str">
        <f>IF(CADA_PROD!C1086="","",IFERROR($J1088/SUM($J$8:$J$1008),""))</f>
        <v/>
      </c>
      <c r="L1088" s="103" t="str">
        <f>IF(CADA_PROD!C1086="","",IFERROR(H1088/SUM($H$8:$H$1008),""))</f>
        <v/>
      </c>
      <c r="M1088" s="102" t="str">
        <f>IF(CADA_PROD!$C1086="","",IFERROR(SUMIFS(MOVI_ENTR!M:M,MOVI_ENTR!D:D,D1088,MOVI_ENTR!O:O,$E$5)/SUMIFS(MOVI_ENTR!I:I,MOVI_ENTR!D:D,D1088,MOVI_ENTR!O:O,$E$5),0))</f>
        <v/>
      </c>
      <c r="N1088" s="104" t="str">
        <f>IF(CADA_PROD!C1086="","",G1088/E1088)</f>
        <v/>
      </c>
    </row>
    <row r="1089" spans="2:14" ht="30" customHeight="1">
      <c r="B1089" s="21">
        <f t="shared" si="33"/>
        <v>1082</v>
      </c>
      <c r="C1089" s="99" t="str">
        <f>IF(CADA_PROD!C1087="","",CADA_PROD!C1087)</f>
        <v/>
      </c>
      <c r="D1089" s="100" t="str">
        <f>IF(CADA_PROD!D1087="","",CADA_PROD!D1087)</f>
        <v/>
      </c>
      <c r="E1089" s="101" t="str">
        <f>IF(CADA_PROD!E1087="","",CADA_PROD!E1087)</f>
        <v/>
      </c>
      <c r="F1089" s="101" t="str">
        <f>IF(CADA_PROD!D1087="","",SUMIFS(MOVI_ENTR!I:I,MOVI_ENTR!D:D,D1089,MOVI_ENTR!O:O,$E$5))</f>
        <v/>
      </c>
      <c r="G1089" s="101" t="str">
        <f>IF(CADA_PROD!C1087="","",SUMIFS(MOVI_SAID!H:H,MOVI_SAID!D:D,D1089,MOVI_SAID!L:L,$E$5))</f>
        <v/>
      </c>
      <c r="H1089" s="101" t="str">
        <f t="shared" si="34"/>
        <v/>
      </c>
      <c r="I1089" s="100" t="str">
        <f>IF(CADA_PROD!C1087="","",IFERROR(IF(H1089&lt;=0,"Sem estoque",IF(H1089/E1089&lt;0.25,"Quase sem estoque",IF(H1089/E1089&lt;1.2,"Estoque baixo",IF(H1089/E1089&lt;2,"Estoque moderado","Estoque confortável")))),""))</f>
        <v/>
      </c>
      <c r="J1089" s="102" t="str">
        <f>IF(CADA_PROD!C1087="","",SUMIFS(MOVI_ENTR!M:M,MOVI_ENTR!D:D,D1089,MOVI_ENTR!O:O,$E$5))</f>
        <v/>
      </c>
      <c r="K1089" s="103" t="str">
        <f>IF(CADA_PROD!C1087="","",IFERROR($J1089/SUM($J$8:$J$1008),""))</f>
        <v/>
      </c>
      <c r="L1089" s="103" t="str">
        <f>IF(CADA_PROD!C1087="","",IFERROR(H1089/SUM($H$8:$H$1008),""))</f>
        <v/>
      </c>
      <c r="M1089" s="102" t="str">
        <f>IF(CADA_PROD!$C1087="","",IFERROR(SUMIFS(MOVI_ENTR!M:M,MOVI_ENTR!D:D,D1089,MOVI_ENTR!O:O,$E$5)/SUMIFS(MOVI_ENTR!I:I,MOVI_ENTR!D:D,D1089,MOVI_ENTR!O:O,$E$5),0))</f>
        <v/>
      </c>
      <c r="N1089" s="104" t="str">
        <f>IF(CADA_PROD!C1087="","",G1089/E1089)</f>
        <v/>
      </c>
    </row>
    <row r="1090" spans="2:14" ht="30" customHeight="1">
      <c r="B1090" s="21">
        <f t="shared" si="33"/>
        <v>1083</v>
      </c>
      <c r="C1090" s="99" t="str">
        <f>IF(CADA_PROD!C1088="","",CADA_PROD!C1088)</f>
        <v/>
      </c>
      <c r="D1090" s="100" t="str">
        <f>IF(CADA_PROD!D1088="","",CADA_PROD!D1088)</f>
        <v/>
      </c>
      <c r="E1090" s="101" t="str">
        <f>IF(CADA_PROD!E1088="","",CADA_PROD!E1088)</f>
        <v/>
      </c>
      <c r="F1090" s="101" t="str">
        <f>IF(CADA_PROD!D1088="","",SUMIFS(MOVI_ENTR!I:I,MOVI_ENTR!D:D,D1090,MOVI_ENTR!O:O,$E$5))</f>
        <v/>
      </c>
      <c r="G1090" s="101" t="str">
        <f>IF(CADA_PROD!C1088="","",SUMIFS(MOVI_SAID!H:H,MOVI_SAID!D:D,D1090,MOVI_SAID!L:L,$E$5))</f>
        <v/>
      </c>
      <c r="H1090" s="101" t="str">
        <f t="shared" si="34"/>
        <v/>
      </c>
      <c r="I1090" s="100" t="str">
        <f>IF(CADA_PROD!C1088="","",IFERROR(IF(H1090&lt;=0,"Sem estoque",IF(H1090/E1090&lt;0.25,"Quase sem estoque",IF(H1090/E1090&lt;1.2,"Estoque baixo",IF(H1090/E1090&lt;2,"Estoque moderado","Estoque confortável")))),""))</f>
        <v/>
      </c>
      <c r="J1090" s="102" t="str">
        <f>IF(CADA_PROD!C1088="","",SUMIFS(MOVI_ENTR!M:M,MOVI_ENTR!D:D,D1090,MOVI_ENTR!O:O,$E$5))</f>
        <v/>
      </c>
      <c r="K1090" s="103" t="str">
        <f>IF(CADA_PROD!C1088="","",IFERROR($J1090/SUM($J$8:$J$1008),""))</f>
        <v/>
      </c>
      <c r="L1090" s="103" t="str">
        <f>IF(CADA_PROD!C1088="","",IFERROR(H1090/SUM($H$8:$H$1008),""))</f>
        <v/>
      </c>
      <c r="M1090" s="102" t="str">
        <f>IF(CADA_PROD!$C1088="","",IFERROR(SUMIFS(MOVI_ENTR!M:M,MOVI_ENTR!D:D,D1090,MOVI_ENTR!O:O,$E$5)/SUMIFS(MOVI_ENTR!I:I,MOVI_ENTR!D:D,D1090,MOVI_ENTR!O:O,$E$5),0))</f>
        <v/>
      </c>
      <c r="N1090" s="104" t="str">
        <f>IF(CADA_PROD!C1088="","",G1090/E1090)</f>
        <v/>
      </c>
    </row>
    <row r="1091" spans="2:14" ht="30" customHeight="1">
      <c r="B1091" s="21">
        <f t="shared" si="33"/>
        <v>1084</v>
      </c>
      <c r="C1091" s="99" t="str">
        <f>IF(CADA_PROD!C1089="","",CADA_PROD!C1089)</f>
        <v/>
      </c>
      <c r="D1091" s="100" t="str">
        <f>IF(CADA_PROD!D1089="","",CADA_PROD!D1089)</f>
        <v/>
      </c>
      <c r="E1091" s="101" t="str">
        <f>IF(CADA_PROD!E1089="","",CADA_PROD!E1089)</f>
        <v/>
      </c>
      <c r="F1091" s="101" t="str">
        <f>IF(CADA_PROD!D1089="","",SUMIFS(MOVI_ENTR!I:I,MOVI_ENTR!D:D,D1091,MOVI_ENTR!O:O,$E$5))</f>
        <v/>
      </c>
      <c r="G1091" s="101" t="str">
        <f>IF(CADA_PROD!C1089="","",SUMIFS(MOVI_SAID!H:H,MOVI_SAID!D:D,D1091,MOVI_SAID!L:L,$E$5))</f>
        <v/>
      </c>
      <c r="H1091" s="101" t="str">
        <f t="shared" si="34"/>
        <v/>
      </c>
      <c r="I1091" s="100" t="str">
        <f>IF(CADA_PROD!C1089="","",IFERROR(IF(H1091&lt;=0,"Sem estoque",IF(H1091/E1091&lt;0.25,"Quase sem estoque",IF(H1091/E1091&lt;1.2,"Estoque baixo",IF(H1091/E1091&lt;2,"Estoque moderado","Estoque confortável")))),""))</f>
        <v/>
      </c>
      <c r="J1091" s="102" t="str">
        <f>IF(CADA_PROD!C1089="","",SUMIFS(MOVI_ENTR!M:M,MOVI_ENTR!D:D,D1091,MOVI_ENTR!O:O,$E$5))</f>
        <v/>
      </c>
      <c r="K1091" s="103" t="str">
        <f>IF(CADA_PROD!C1089="","",IFERROR($J1091/SUM($J$8:$J$1008),""))</f>
        <v/>
      </c>
      <c r="L1091" s="103" t="str">
        <f>IF(CADA_PROD!C1089="","",IFERROR(H1091/SUM($H$8:$H$1008),""))</f>
        <v/>
      </c>
      <c r="M1091" s="102" t="str">
        <f>IF(CADA_PROD!$C1089="","",IFERROR(SUMIFS(MOVI_ENTR!M:M,MOVI_ENTR!D:D,D1091,MOVI_ENTR!O:O,$E$5)/SUMIFS(MOVI_ENTR!I:I,MOVI_ENTR!D:D,D1091,MOVI_ENTR!O:O,$E$5),0))</f>
        <v/>
      </c>
      <c r="N1091" s="104" t="str">
        <f>IF(CADA_PROD!C1089="","",G1091/E1091)</f>
        <v/>
      </c>
    </row>
    <row r="1092" spans="2:14" ht="30" customHeight="1">
      <c r="B1092" s="21">
        <f t="shared" si="33"/>
        <v>1085</v>
      </c>
      <c r="C1092" s="99" t="str">
        <f>IF(CADA_PROD!C1090="","",CADA_PROD!C1090)</f>
        <v/>
      </c>
      <c r="D1092" s="100" t="str">
        <f>IF(CADA_PROD!D1090="","",CADA_PROD!D1090)</f>
        <v/>
      </c>
      <c r="E1092" s="101" t="str">
        <f>IF(CADA_PROD!E1090="","",CADA_PROD!E1090)</f>
        <v/>
      </c>
      <c r="F1092" s="101" t="str">
        <f>IF(CADA_PROD!D1090="","",SUMIFS(MOVI_ENTR!I:I,MOVI_ENTR!D:D,D1092,MOVI_ENTR!O:O,$E$5))</f>
        <v/>
      </c>
      <c r="G1092" s="101" t="str">
        <f>IF(CADA_PROD!C1090="","",SUMIFS(MOVI_SAID!H:H,MOVI_SAID!D:D,D1092,MOVI_SAID!L:L,$E$5))</f>
        <v/>
      </c>
      <c r="H1092" s="101" t="str">
        <f t="shared" si="34"/>
        <v/>
      </c>
      <c r="I1092" s="100" t="str">
        <f>IF(CADA_PROD!C1090="","",IFERROR(IF(H1092&lt;=0,"Sem estoque",IF(H1092/E1092&lt;0.25,"Quase sem estoque",IF(H1092/E1092&lt;1.2,"Estoque baixo",IF(H1092/E1092&lt;2,"Estoque moderado","Estoque confortável")))),""))</f>
        <v/>
      </c>
      <c r="J1092" s="102" t="str">
        <f>IF(CADA_PROD!C1090="","",SUMIFS(MOVI_ENTR!M:M,MOVI_ENTR!D:D,D1092,MOVI_ENTR!O:O,$E$5))</f>
        <v/>
      </c>
      <c r="K1092" s="103" t="str">
        <f>IF(CADA_PROD!C1090="","",IFERROR($J1092/SUM($J$8:$J$1008),""))</f>
        <v/>
      </c>
      <c r="L1092" s="103" t="str">
        <f>IF(CADA_PROD!C1090="","",IFERROR(H1092/SUM($H$8:$H$1008),""))</f>
        <v/>
      </c>
      <c r="M1092" s="102" t="str">
        <f>IF(CADA_PROD!$C1090="","",IFERROR(SUMIFS(MOVI_ENTR!M:M,MOVI_ENTR!D:D,D1092,MOVI_ENTR!O:O,$E$5)/SUMIFS(MOVI_ENTR!I:I,MOVI_ENTR!D:D,D1092,MOVI_ENTR!O:O,$E$5),0))</f>
        <v/>
      </c>
      <c r="N1092" s="104" t="str">
        <f>IF(CADA_PROD!C1090="","",G1092/E1092)</f>
        <v/>
      </c>
    </row>
    <row r="1093" spans="2:14" ht="30" customHeight="1">
      <c r="B1093" s="21">
        <f t="shared" si="33"/>
        <v>1086</v>
      </c>
      <c r="C1093" s="99" t="str">
        <f>IF(CADA_PROD!C1091="","",CADA_PROD!C1091)</f>
        <v/>
      </c>
      <c r="D1093" s="100" t="str">
        <f>IF(CADA_PROD!D1091="","",CADA_PROD!D1091)</f>
        <v/>
      </c>
      <c r="E1093" s="101" t="str">
        <f>IF(CADA_PROD!E1091="","",CADA_PROD!E1091)</f>
        <v/>
      </c>
      <c r="F1093" s="101" t="str">
        <f>IF(CADA_PROD!D1091="","",SUMIFS(MOVI_ENTR!I:I,MOVI_ENTR!D:D,D1093,MOVI_ENTR!O:O,$E$5))</f>
        <v/>
      </c>
      <c r="G1093" s="101" t="str">
        <f>IF(CADA_PROD!C1091="","",SUMIFS(MOVI_SAID!H:H,MOVI_SAID!D:D,D1093,MOVI_SAID!L:L,$E$5))</f>
        <v/>
      </c>
      <c r="H1093" s="101" t="str">
        <f t="shared" si="34"/>
        <v/>
      </c>
      <c r="I1093" s="100" t="str">
        <f>IF(CADA_PROD!C1091="","",IFERROR(IF(H1093&lt;=0,"Sem estoque",IF(H1093/E1093&lt;0.25,"Quase sem estoque",IF(H1093/E1093&lt;1.2,"Estoque baixo",IF(H1093/E1093&lt;2,"Estoque moderado","Estoque confortável")))),""))</f>
        <v/>
      </c>
      <c r="J1093" s="102" t="str">
        <f>IF(CADA_PROD!C1091="","",SUMIFS(MOVI_ENTR!M:M,MOVI_ENTR!D:D,D1093,MOVI_ENTR!O:O,$E$5))</f>
        <v/>
      </c>
      <c r="K1093" s="103" t="str">
        <f>IF(CADA_PROD!C1091="","",IFERROR($J1093/SUM($J$8:$J$1008),""))</f>
        <v/>
      </c>
      <c r="L1093" s="103" t="str">
        <f>IF(CADA_PROD!C1091="","",IFERROR(H1093/SUM($H$8:$H$1008),""))</f>
        <v/>
      </c>
      <c r="M1093" s="102" t="str">
        <f>IF(CADA_PROD!$C1091="","",IFERROR(SUMIFS(MOVI_ENTR!M:M,MOVI_ENTR!D:D,D1093,MOVI_ENTR!O:O,$E$5)/SUMIFS(MOVI_ENTR!I:I,MOVI_ENTR!D:D,D1093,MOVI_ENTR!O:O,$E$5),0))</f>
        <v/>
      </c>
      <c r="N1093" s="104" t="str">
        <f>IF(CADA_PROD!C1091="","",G1093/E1093)</f>
        <v/>
      </c>
    </row>
    <row r="1094" spans="2:14" ht="30" customHeight="1">
      <c r="B1094" s="21">
        <f t="shared" si="33"/>
        <v>1087</v>
      </c>
      <c r="C1094" s="99" t="str">
        <f>IF(CADA_PROD!C1092="","",CADA_PROD!C1092)</f>
        <v/>
      </c>
      <c r="D1094" s="100" t="str">
        <f>IF(CADA_PROD!D1092="","",CADA_PROD!D1092)</f>
        <v/>
      </c>
      <c r="E1094" s="101" t="str">
        <f>IF(CADA_PROD!E1092="","",CADA_PROD!E1092)</f>
        <v/>
      </c>
      <c r="F1094" s="101" t="str">
        <f>IF(CADA_PROD!D1092="","",SUMIFS(MOVI_ENTR!I:I,MOVI_ENTR!D:D,D1094,MOVI_ENTR!O:O,$E$5))</f>
        <v/>
      </c>
      <c r="G1094" s="101" t="str">
        <f>IF(CADA_PROD!C1092="","",SUMIFS(MOVI_SAID!H:H,MOVI_SAID!D:D,D1094,MOVI_SAID!L:L,$E$5))</f>
        <v/>
      </c>
      <c r="H1094" s="101" t="str">
        <f t="shared" si="34"/>
        <v/>
      </c>
      <c r="I1094" s="100" t="str">
        <f>IF(CADA_PROD!C1092="","",IFERROR(IF(H1094&lt;=0,"Sem estoque",IF(H1094/E1094&lt;0.25,"Quase sem estoque",IF(H1094/E1094&lt;1.2,"Estoque baixo",IF(H1094/E1094&lt;2,"Estoque moderado","Estoque confortável")))),""))</f>
        <v/>
      </c>
      <c r="J1094" s="102" t="str">
        <f>IF(CADA_PROD!C1092="","",SUMIFS(MOVI_ENTR!M:M,MOVI_ENTR!D:D,D1094,MOVI_ENTR!O:O,$E$5))</f>
        <v/>
      </c>
      <c r="K1094" s="103" t="str">
        <f>IF(CADA_PROD!C1092="","",IFERROR($J1094/SUM($J$8:$J$1008),""))</f>
        <v/>
      </c>
      <c r="L1094" s="103" t="str">
        <f>IF(CADA_PROD!C1092="","",IFERROR(H1094/SUM($H$8:$H$1008),""))</f>
        <v/>
      </c>
      <c r="M1094" s="102" t="str">
        <f>IF(CADA_PROD!$C1092="","",IFERROR(SUMIFS(MOVI_ENTR!M:M,MOVI_ENTR!D:D,D1094,MOVI_ENTR!O:O,$E$5)/SUMIFS(MOVI_ENTR!I:I,MOVI_ENTR!D:D,D1094,MOVI_ENTR!O:O,$E$5),0))</f>
        <v/>
      </c>
      <c r="N1094" s="104" t="str">
        <f>IF(CADA_PROD!C1092="","",G1094/E1094)</f>
        <v/>
      </c>
    </row>
    <row r="1095" spans="2:14" ht="30" customHeight="1">
      <c r="B1095" s="21">
        <f t="shared" si="33"/>
        <v>1088</v>
      </c>
      <c r="C1095" s="99" t="str">
        <f>IF(CADA_PROD!C1093="","",CADA_PROD!C1093)</f>
        <v/>
      </c>
      <c r="D1095" s="100" t="str">
        <f>IF(CADA_PROD!D1093="","",CADA_PROD!D1093)</f>
        <v/>
      </c>
      <c r="E1095" s="101" t="str">
        <f>IF(CADA_PROD!E1093="","",CADA_PROD!E1093)</f>
        <v/>
      </c>
      <c r="F1095" s="101" t="str">
        <f>IF(CADA_PROD!D1093="","",SUMIFS(MOVI_ENTR!I:I,MOVI_ENTR!D:D,D1095,MOVI_ENTR!O:O,$E$5))</f>
        <v/>
      </c>
      <c r="G1095" s="101" t="str">
        <f>IF(CADA_PROD!C1093="","",SUMIFS(MOVI_SAID!H:H,MOVI_SAID!D:D,D1095,MOVI_SAID!L:L,$E$5))</f>
        <v/>
      </c>
      <c r="H1095" s="101" t="str">
        <f t="shared" si="34"/>
        <v/>
      </c>
      <c r="I1095" s="100" t="str">
        <f>IF(CADA_PROD!C1093="","",IFERROR(IF(H1095&lt;=0,"Sem estoque",IF(H1095/E1095&lt;0.25,"Quase sem estoque",IF(H1095/E1095&lt;1.2,"Estoque baixo",IF(H1095/E1095&lt;2,"Estoque moderado","Estoque confortável")))),""))</f>
        <v/>
      </c>
      <c r="J1095" s="102" t="str">
        <f>IF(CADA_PROD!C1093="","",SUMIFS(MOVI_ENTR!M:M,MOVI_ENTR!D:D,D1095,MOVI_ENTR!O:O,$E$5))</f>
        <v/>
      </c>
      <c r="K1095" s="103" t="str">
        <f>IF(CADA_PROD!C1093="","",IFERROR($J1095/SUM($J$8:$J$1008),""))</f>
        <v/>
      </c>
      <c r="L1095" s="103" t="str">
        <f>IF(CADA_PROD!C1093="","",IFERROR(H1095/SUM($H$8:$H$1008),""))</f>
        <v/>
      </c>
      <c r="M1095" s="102" t="str">
        <f>IF(CADA_PROD!$C1093="","",IFERROR(SUMIFS(MOVI_ENTR!M:M,MOVI_ENTR!D:D,D1095,MOVI_ENTR!O:O,$E$5)/SUMIFS(MOVI_ENTR!I:I,MOVI_ENTR!D:D,D1095,MOVI_ENTR!O:O,$E$5),0))</f>
        <v/>
      </c>
      <c r="N1095" s="104" t="str">
        <f>IF(CADA_PROD!C1093="","",G1095/E1095)</f>
        <v/>
      </c>
    </row>
    <row r="1096" spans="2:14" ht="30" customHeight="1">
      <c r="B1096" s="21">
        <f t="shared" si="33"/>
        <v>1089</v>
      </c>
      <c r="C1096" s="99" t="str">
        <f>IF(CADA_PROD!C1094="","",CADA_PROD!C1094)</f>
        <v/>
      </c>
      <c r="D1096" s="100" t="str">
        <f>IF(CADA_PROD!D1094="","",CADA_PROD!D1094)</f>
        <v/>
      </c>
      <c r="E1096" s="101" t="str">
        <f>IF(CADA_PROD!E1094="","",CADA_PROD!E1094)</f>
        <v/>
      </c>
      <c r="F1096" s="101" t="str">
        <f>IF(CADA_PROD!D1094="","",SUMIFS(MOVI_ENTR!I:I,MOVI_ENTR!D:D,D1096,MOVI_ENTR!O:O,$E$5))</f>
        <v/>
      </c>
      <c r="G1096" s="101" t="str">
        <f>IF(CADA_PROD!C1094="","",SUMIFS(MOVI_SAID!H:H,MOVI_SAID!D:D,D1096,MOVI_SAID!L:L,$E$5))</f>
        <v/>
      </c>
      <c r="H1096" s="101" t="str">
        <f t="shared" si="34"/>
        <v/>
      </c>
      <c r="I1096" s="100" t="str">
        <f>IF(CADA_PROD!C1094="","",IFERROR(IF(H1096&lt;=0,"Sem estoque",IF(H1096/E1096&lt;0.25,"Quase sem estoque",IF(H1096/E1096&lt;1.2,"Estoque baixo",IF(H1096/E1096&lt;2,"Estoque moderado","Estoque confortável")))),""))</f>
        <v/>
      </c>
      <c r="J1096" s="102" t="str">
        <f>IF(CADA_PROD!C1094="","",SUMIFS(MOVI_ENTR!M:M,MOVI_ENTR!D:D,D1096,MOVI_ENTR!O:O,$E$5))</f>
        <v/>
      </c>
      <c r="K1096" s="103" t="str">
        <f>IF(CADA_PROD!C1094="","",IFERROR($J1096/SUM($J$8:$J$1008),""))</f>
        <v/>
      </c>
      <c r="L1096" s="103" t="str">
        <f>IF(CADA_PROD!C1094="","",IFERROR(H1096/SUM($H$8:$H$1008),""))</f>
        <v/>
      </c>
      <c r="M1096" s="102" t="str">
        <f>IF(CADA_PROD!$C1094="","",IFERROR(SUMIFS(MOVI_ENTR!M:M,MOVI_ENTR!D:D,D1096,MOVI_ENTR!O:O,$E$5)/SUMIFS(MOVI_ENTR!I:I,MOVI_ENTR!D:D,D1096,MOVI_ENTR!O:O,$E$5),0))</f>
        <v/>
      </c>
      <c r="N1096" s="104" t="str">
        <f>IF(CADA_PROD!C1094="","",G1096/E1096)</f>
        <v/>
      </c>
    </row>
    <row r="1097" spans="2:14" ht="30" customHeight="1">
      <c r="B1097" s="21">
        <f t="shared" si="33"/>
        <v>1090</v>
      </c>
      <c r="C1097" s="99" t="str">
        <f>IF(CADA_PROD!C1095="","",CADA_PROD!C1095)</f>
        <v/>
      </c>
      <c r="D1097" s="100" t="str">
        <f>IF(CADA_PROD!D1095="","",CADA_PROD!D1095)</f>
        <v/>
      </c>
      <c r="E1097" s="101" t="str">
        <f>IF(CADA_PROD!E1095="","",CADA_PROD!E1095)</f>
        <v/>
      </c>
      <c r="F1097" s="101" t="str">
        <f>IF(CADA_PROD!D1095="","",SUMIFS(MOVI_ENTR!I:I,MOVI_ENTR!D:D,D1097,MOVI_ENTR!O:O,$E$5))</f>
        <v/>
      </c>
      <c r="G1097" s="101" t="str">
        <f>IF(CADA_PROD!C1095="","",SUMIFS(MOVI_SAID!H:H,MOVI_SAID!D:D,D1097,MOVI_SAID!L:L,$E$5))</f>
        <v/>
      </c>
      <c r="H1097" s="101" t="str">
        <f t="shared" si="34"/>
        <v/>
      </c>
      <c r="I1097" s="100" t="str">
        <f>IF(CADA_PROD!C1095="","",IFERROR(IF(H1097&lt;=0,"Sem estoque",IF(H1097/E1097&lt;0.25,"Quase sem estoque",IF(H1097/E1097&lt;1.2,"Estoque baixo",IF(H1097/E1097&lt;2,"Estoque moderado","Estoque confortável")))),""))</f>
        <v/>
      </c>
      <c r="J1097" s="102" t="str">
        <f>IF(CADA_PROD!C1095="","",SUMIFS(MOVI_ENTR!M:M,MOVI_ENTR!D:D,D1097,MOVI_ENTR!O:O,$E$5))</f>
        <v/>
      </c>
      <c r="K1097" s="103" t="str">
        <f>IF(CADA_PROD!C1095="","",IFERROR($J1097/SUM($J$8:$J$1008),""))</f>
        <v/>
      </c>
      <c r="L1097" s="103" t="str">
        <f>IF(CADA_PROD!C1095="","",IFERROR(H1097/SUM($H$8:$H$1008),""))</f>
        <v/>
      </c>
      <c r="M1097" s="102" t="str">
        <f>IF(CADA_PROD!$C1095="","",IFERROR(SUMIFS(MOVI_ENTR!M:M,MOVI_ENTR!D:D,D1097,MOVI_ENTR!O:O,$E$5)/SUMIFS(MOVI_ENTR!I:I,MOVI_ENTR!D:D,D1097,MOVI_ENTR!O:O,$E$5),0))</f>
        <v/>
      </c>
      <c r="N1097" s="104" t="str">
        <f>IF(CADA_PROD!C1095="","",G1097/E1097)</f>
        <v/>
      </c>
    </row>
    <row r="1098" spans="2:14" ht="30" customHeight="1">
      <c r="B1098" s="21">
        <f t="shared" ref="B1098:B1161" si="35">B1097+1</f>
        <v>1091</v>
      </c>
      <c r="C1098" s="99" t="str">
        <f>IF(CADA_PROD!C1096="","",CADA_PROD!C1096)</f>
        <v/>
      </c>
      <c r="D1098" s="100" t="str">
        <f>IF(CADA_PROD!D1096="","",CADA_PROD!D1096)</f>
        <v/>
      </c>
      <c r="E1098" s="101" t="str">
        <f>IF(CADA_PROD!E1096="","",CADA_PROD!E1096)</f>
        <v/>
      </c>
      <c r="F1098" s="101" t="str">
        <f>IF(CADA_PROD!D1096="","",SUMIFS(MOVI_ENTR!I:I,MOVI_ENTR!D:D,D1098,MOVI_ENTR!O:O,$E$5))</f>
        <v/>
      </c>
      <c r="G1098" s="101" t="str">
        <f>IF(CADA_PROD!C1096="","",SUMIFS(MOVI_SAID!H:H,MOVI_SAID!D:D,D1098,MOVI_SAID!L:L,$E$5))</f>
        <v/>
      </c>
      <c r="H1098" s="101" t="str">
        <f t="shared" si="34"/>
        <v/>
      </c>
      <c r="I1098" s="100" t="str">
        <f>IF(CADA_PROD!C1096="","",IFERROR(IF(H1098&lt;=0,"Sem estoque",IF(H1098/E1098&lt;0.25,"Quase sem estoque",IF(H1098/E1098&lt;1.2,"Estoque baixo",IF(H1098/E1098&lt;2,"Estoque moderado","Estoque confortável")))),""))</f>
        <v/>
      </c>
      <c r="J1098" s="102" t="str">
        <f>IF(CADA_PROD!C1096="","",SUMIFS(MOVI_ENTR!M:M,MOVI_ENTR!D:D,D1098,MOVI_ENTR!O:O,$E$5))</f>
        <v/>
      </c>
      <c r="K1098" s="103" t="str">
        <f>IF(CADA_PROD!C1096="","",IFERROR($J1098/SUM($J$8:$J$1008),""))</f>
        <v/>
      </c>
      <c r="L1098" s="103" t="str">
        <f>IF(CADA_PROD!C1096="","",IFERROR(H1098/SUM($H$8:$H$1008),""))</f>
        <v/>
      </c>
      <c r="M1098" s="102" t="str">
        <f>IF(CADA_PROD!$C1096="","",IFERROR(SUMIFS(MOVI_ENTR!M:M,MOVI_ENTR!D:D,D1098,MOVI_ENTR!O:O,$E$5)/SUMIFS(MOVI_ENTR!I:I,MOVI_ENTR!D:D,D1098,MOVI_ENTR!O:O,$E$5),0))</f>
        <v/>
      </c>
      <c r="N1098" s="104" t="str">
        <f>IF(CADA_PROD!C1096="","",G1098/E1098)</f>
        <v/>
      </c>
    </row>
    <row r="1099" spans="2:14" ht="30" customHeight="1">
      <c r="B1099" s="21">
        <f t="shared" si="35"/>
        <v>1092</v>
      </c>
      <c r="C1099" s="99" t="str">
        <f>IF(CADA_PROD!C1097="","",CADA_PROD!C1097)</f>
        <v/>
      </c>
      <c r="D1099" s="100" t="str">
        <f>IF(CADA_PROD!D1097="","",CADA_PROD!D1097)</f>
        <v/>
      </c>
      <c r="E1099" s="101" t="str">
        <f>IF(CADA_PROD!E1097="","",CADA_PROD!E1097)</f>
        <v/>
      </c>
      <c r="F1099" s="101" t="str">
        <f>IF(CADA_PROD!D1097="","",SUMIFS(MOVI_ENTR!I:I,MOVI_ENTR!D:D,D1099,MOVI_ENTR!O:O,$E$5))</f>
        <v/>
      </c>
      <c r="G1099" s="101" t="str">
        <f>IF(CADA_PROD!C1097="","",SUMIFS(MOVI_SAID!H:H,MOVI_SAID!D:D,D1099,MOVI_SAID!L:L,$E$5))</f>
        <v/>
      </c>
      <c r="H1099" s="101" t="str">
        <f t="shared" si="34"/>
        <v/>
      </c>
      <c r="I1099" s="100" t="str">
        <f>IF(CADA_PROD!C1097="","",IFERROR(IF(H1099&lt;=0,"Sem estoque",IF(H1099/E1099&lt;0.25,"Quase sem estoque",IF(H1099/E1099&lt;1.2,"Estoque baixo",IF(H1099/E1099&lt;2,"Estoque moderado","Estoque confortável")))),""))</f>
        <v/>
      </c>
      <c r="J1099" s="102" t="str">
        <f>IF(CADA_PROD!C1097="","",SUMIFS(MOVI_ENTR!M:M,MOVI_ENTR!D:D,D1099,MOVI_ENTR!O:O,$E$5))</f>
        <v/>
      </c>
      <c r="K1099" s="103" t="str">
        <f>IF(CADA_PROD!C1097="","",IFERROR($J1099/SUM($J$8:$J$1008),""))</f>
        <v/>
      </c>
      <c r="L1099" s="103" t="str">
        <f>IF(CADA_PROD!C1097="","",IFERROR(H1099/SUM($H$8:$H$1008),""))</f>
        <v/>
      </c>
      <c r="M1099" s="102" t="str">
        <f>IF(CADA_PROD!$C1097="","",IFERROR(SUMIFS(MOVI_ENTR!M:M,MOVI_ENTR!D:D,D1099,MOVI_ENTR!O:O,$E$5)/SUMIFS(MOVI_ENTR!I:I,MOVI_ENTR!D:D,D1099,MOVI_ENTR!O:O,$E$5),0))</f>
        <v/>
      </c>
      <c r="N1099" s="104" t="str">
        <f>IF(CADA_PROD!C1097="","",G1099/E1099)</f>
        <v/>
      </c>
    </row>
    <row r="1100" spans="2:14" ht="30" customHeight="1">
      <c r="B1100" s="21">
        <f t="shared" si="35"/>
        <v>1093</v>
      </c>
      <c r="C1100" s="99" t="str">
        <f>IF(CADA_PROD!C1098="","",CADA_PROD!C1098)</f>
        <v/>
      </c>
      <c r="D1100" s="100" t="str">
        <f>IF(CADA_PROD!D1098="","",CADA_PROD!D1098)</f>
        <v/>
      </c>
      <c r="E1100" s="101" t="str">
        <f>IF(CADA_PROD!E1098="","",CADA_PROD!E1098)</f>
        <v/>
      </c>
      <c r="F1100" s="101" t="str">
        <f>IF(CADA_PROD!D1098="","",SUMIFS(MOVI_ENTR!I:I,MOVI_ENTR!D:D,D1100,MOVI_ENTR!O:O,$E$5))</f>
        <v/>
      </c>
      <c r="G1100" s="101" t="str">
        <f>IF(CADA_PROD!C1098="","",SUMIFS(MOVI_SAID!H:H,MOVI_SAID!D:D,D1100,MOVI_SAID!L:L,$E$5))</f>
        <v/>
      </c>
      <c r="H1100" s="101" t="str">
        <f t="shared" si="34"/>
        <v/>
      </c>
      <c r="I1100" s="100" t="str">
        <f>IF(CADA_PROD!C1098="","",IFERROR(IF(H1100&lt;=0,"Sem estoque",IF(H1100/E1100&lt;0.25,"Quase sem estoque",IF(H1100/E1100&lt;1.2,"Estoque baixo",IF(H1100/E1100&lt;2,"Estoque moderado","Estoque confortável")))),""))</f>
        <v/>
      </c>
      <c r="J1100" s="102" t="str">
        <f>IF(CADA_PROD!C1098="","",SUMIFS(MOVI_ENTR!M:M,MOVI_ENTR!D:D,D1100,MOVI_ENTR!O:O,$E$5))</f>
        <v/>
      </c>
      <c r="K1100" s="103" t="str">
        <f>IF(CADA_PROD!C1098="","",IFERROR($J1100/SUM($J$8:$J$1008),""))</f>
        <v/>
      </c>
      <c r="L1100" s="103" t="str">
        <f>IF(CADA_PROD!C1098="","",IFERROR(H1100/SUM($H$8:$H$1008),""))</f>
        <v/>
      </c>
      <c r="M1100" s="102" t="str">
        <f>IF(CADA_PROD!$C1098="","",IFERROR(SUMIFS(MOVI_ENTR!M:M,MOVI_ENTR!D:D,D1100,MOVI_ENTR!O:O,$E$5)/SUMIFS(MOVI_ENTR!I:I,MOVI_ENTR!D:D,D1100,MOVI_ENTR!O:O,$E$5),0))</f>
        <v/>
      </c>
      <c r="N1100" s="104" t="str">
        <f>IF(CADA_PROD!C1098="","",G1100/E1100)</f>
        <v/>
      </c>
    </row>
    <row r="1101" spans="2:14" ht="30" customHeight="1">
      <c r="B1101" s="21">
        <f t="shared" si="35"/>
        <v>1094</v>
      </c>
      <c r="C1101" s="99" t="str">
        <f>IF(CADA_PROD!C1099="","",CADA_PROD!C1099)</f>
        <v/>
      </c>
      <c r="D1101" s="100" t="str">
        <f>IF(CADA_PROD!D1099="","",CADA_PROD!D1099)</f>
        <v/>
      </c>
      <c r="E1101" s="101" t="str">
        <f>IF(CADA_PROD!E1099="","",CADA_PROD!E1099)</f>
        <v/>
      </c>
      <c r="F1101" s="101" t="str">
        <f>IF(CADA_PROD!D1099="","",SUMIFS(MOVI_ENTR!I:I,MOVI_ENTR!D:D,D1101,MOVI_ENTR!O:O,$E$5))</f>
        <v/>
      </c>
      <c r="G1101" s="101" t="str">
        <f>IF(CADA_PROD!C1099="","",SUMIFS(MOVI_SAID!H:H,MOVI_SAID!D:D,D1101,MOVI_SAID!L:L,$E$5))</f>
        <v/>
      </c>
      <c r="H1101" s="101" t="str">
        <f t="shared" si="34"/>
        <v/>
      </c>
      <c r="I1101" s="100" t="str">
        <f>IF(CADA_PROD!C1099="","",IFERROR(IF(H1101&lt;=0,"Sem estoque",IF(H1101/E1101&lt;0.25,"Quase sem estoque",IF(H1101/E1101&lt;1.2,"Estoque baixo",IF(H1101/E1101&lt;2,"Estoque moderado","Estoque confortável")))),""))</f>
        <v/>
      </c>
      <c r="J1101" s="102" t="str">
        <f>IF(CADA_PROD!C1099="","",SUMIFS(MOVI_ENTR!M:M,MOVI_ENTR!D:D,D1101,MOVI_ENTR!O:O,$E$5))</f>
        <v/>
      </c>
      <c r="K1101" s="103" t="str">
        <f>IF(CADA_PROD!C1099="","",IFERROR($J1101/SUM($J$8:$J$1008),""))</f>
        <v/>
      </c>
      <c r="L1101" s="103" t="str">
        <f>IF(CADA_PROD!C1099="","",IFERROR(H1101/SUM($H$8:$H$1008),""))</f>
        <v/>
      </c>
      <c r="M1101" s="102" t="str">
        <f>IF(CADA_PROD!$C1099="","",IFERROR(SUMIFS(MOVI_ENTR!M:M,MOVI_ENTR!D:D,D1101,MOVI_ENTR!O:O,$E$5)/SUMIFS(MOVI_ENTR!I:I,MOVI_ENTR!D:D,D1101,MOVI_ENTR!O:O,$E$5),0))</f>
        <v/>
      </c>
      <c r="N1101" s="104" t="str">
        <f>IF(CADA_PROD!C1099="","",G1101/E1101)</f>
        <v/>
      </c>
    </row>
    <row r="1102" spans="2:14" ht="30" customHeight="1">
      <c r="B1102" s="21">
        <f t="shared" si="35"/>
        <v>1095</v>
      </c>
      <c r="C1102" s="99" t="str">
        <f>IF(CADA_PROD!C1100="","",CADA_PROD!C1100)</f>
        <v/>
      </c>
      <c r="D1102" s="100" t="str">
        <f>IF(CADA_PROD!D1100="","",CADA_PROD!D1100)</f>
        <v/>
      </c>
      <c r="E1102" s="101" t="str">
        <f>IF(CADA_PROD!E1100="","",CADA_PROD!E1100)</f>
        <v/>
      </c>
      <c r="F1102" s="101" t="str">
        <f>IF(CADA_PROD!D1100="","",SUMIFS(MOVI_ENTR!I:I,MOVI_ENTR!D:D,D1102,MOVI_ENTR!O:O,$E$5))</f>
        <v/>
      </c>
      <c r="G1102" s="101" t="str">
        <f>IF(CADA_PROD!C1100="","",SUMIFS(MOVI_SAID!H:H,MOVI_SAID!D:D,D1102,MOVI_SAID!L:L,$E$5))</f>
        <v/>
      </c>
      <c r="H1102" s="101" t="str">
        <f t="shared" si="34"/>
        <v/>
      </c>
      <c r="I1102" s="100" t="str">
        <f>IF(CADA_PROD!C1100="","",IFERROR(IF(H1102&lt;=0,"Sem estoque",IF(H1102/E1102&lt;0.25,"Quase sem estoque",IF(H1102/E1102&lt;1.2,"Estoque baixo",IF(H1102/E1102&lt;2,"Estoque moderado","Estoque confortável")))),""))</f>
        <v/>
      </c>
      <c r="J1102" s="102" t="str">
        <f>IF(CADA_PROD!C1100="","",SUMIFS(MOVI_ENTR!M:M,MOVI_ENTR!D:D,D1102,MOVI_ENTR!O:O,$E$5))</f>
        <v/>
      </c>
      <c r="K1102" s="103" t="str">
        <f>IF(CADA_PROD!C1100="","",IFERROR($J1102/SUM($J$8:$J$1008),""))</f>
        <v/>
      </c>
      <c r="L1102" s="103" t="str">
        <f>IF(CADA_PROD!C1100="","",IFERROR(H1102/SUM($H$8:$H$1008),""))</f>
        <v/>
      </c>
      <c r="M1102" s="102" t="str">
        <f>IF(CADA_PROD!$C1100="","",IFERROR(SUMIFS(MOVI_ENTR!M:M,MOVI_ENTR!D:D,D1102,MOVI_ENTR!O:O,$E$5)/SUMIFS(MOVI_ENTR!I:I,MOVI_ENTR!D:D,D1102,MOVI_ENTR!O:O,$E$5),0))</f>
        <v/>
      </c>
      <c r="N1102" s="104" t="str">
        <f>IF(CADA_PROD!C1100="","",G1102/E1102)</f>
        <v/>
      </c>
    </row>
    <row r="1103" spans="2:14" ht="30" customHeight="1">
      <c r="B1103" s="21">
        <f t="shared" si="35"/>
        <v>1096</v>
      </c>
      <c r="C1103" s="99" t="str">
        <f>IF(CADA_PROD!C1101="","",CADA_PROD!C1101)</f>
        <v/>
      </c>
      <c r="D1103" s="100" t="str">
        <f>IF(CADA_PROD!D1101="","",CADA_PROD!D1101)</f>
        <v/>
      </c>
      <c r="E1103" s="101" t="str">
        <f>IF(CADA_PROD!E1101="","",CADA_PROD!E1101)</f>
        <v/>
      </c>
      <c r="F1103" s="101" t="str">
        <f>IF(CADA_PROD!D1101="","",SUMIFS(MOVI_ENTR!I:I,MOVI_ENTR!D:D,D1103,MOVI_ENTR!O:O,$E$5))</f>
        <v/>
      </c>
      <c r="G1103" s="101" t="str">
        <f>IF(CADA_PROD!C1101="","",SUMIFS(MOVI_SAID!H:H,MOVI_SAID!D:D,D1103,MOVI_SAID!L:L,$E$5))</f>
        <v/>
      </c>
      <c r="H1103" s="101" t="str">
        <f t="shared" si="34"/>
        <v/>
      </c>
      <c r="I1103" s="100" t="str">
        <f>IF(CADA_PROD!C1101="","",IFERROR(IF(H1103&lt;=0,"Sem estoque",IF(H1103/E1103&lt;0.25,"Quase sem estoque",IF(H1103/E1103&lt;1.2,"Estoque baixo",IF(H1103/E1103&lt;2,"Estoque moderado","Estoque confortável")))),""))</f>
        <v/>
      </c>
      <c r="J1103" s="102" t="str">
        <f>IF(CADA_PROD!C1101="","",SUMIFS(MOVI_ENTR!M:M,MOVI_ENTR!D:D,D1103,MOVI_ENTR!O:O,$E$5))</f>
        <v/>
      </c>
      <c r="K1103" s="103" t="str">
        <f>IF(CADA_PROD!C1101="","",IFERROR($J1103/SUM($J$8:$J$1008),""))</f>
        <v/>
      </c>
      <c r="L1103" s="103" t="str">
        <f>IF(CADA_PROD!C1101="","",IFERROR(H1103/SUM($H$8:$H$1008),""))</f>
        <v/>
      </c>
      <c r="M1103" s="102" t="str">
        <f>IF(CADA_PROD!$C1101="","",IFERROR(SUMIFS(MOVI_ENTR!M:M,MOVI_ENTR!D:D,D1103,MOVI_ENTR!O:O,$E$5)/SUMIFS(MOVI_ENTR!I:I,MOVI_ENTR!D:D,D1103,MOVI_ENTR!O:O,$E$5),0))</f>
        <v/>
      </c>
      <c r="N1103" s="104" t="str">
        <f>IF(CADA_PROD!C1101="","",G1103/E1103)</f>
        <v/>
      </c>
    </row>
    <row r="1104" spans="2:14" ht="30" customHeight="1">
      <c r="B1104" s="21">
        <f t="shared" si="35"/>
        <v>1097</v>
      </c>
      <c r="C1104" s="99" t="str">
        <f>IF(CADA_PROD!C1102="","",CADA_PROD!C1102)</f>
        <v/>
      </c>
      <c r="D1104" s="100" t="str">
        <f>IF(CADA_PROD!D1102="","",CADA_PROD!D1102)</f>
        <v/>
      </c>
      <c r="E1104" s="101" t="str">
        <f>IF(CADA_PROD!E1102="","",CADA_PROD!E1102)</f>
        <v/>
      </c>
      <c r="F1104" s="101" t="str">
        <f>IF(CADA_PROD!D1102="","",SUMIFS(MOVI_ENTR!I:I,MOVI_ENTR!D:D,D1104,MOVI_ENTR!O:O,$E$5))</f>
        <v/>
      </c>
      <c r="G1104" s="101" t="str">
        <f>IF(CADA_PROD!C1102="","",SUMIFS(MOVI_SAID!H:H,MOVI_SAID!D:D,D1104,MOVI_SAID!L:L,$E$5))</f>
        <v/>
      </c>
      <c r="H1104" s="101" t="str">
        <f t="shared" si="34"/>
        <v/>
      </c>
      <c r="I1104" s="100" t="str">
        <f>IF(CADA_PROD!C1102="","",IFERROR(IF(H1104&lt;=0,"Sem estoque",IF(H1104/E1104&lt;0.25,"Quase sem estoque",IF(H1104/E1104&lt;1.2,"Estoque baixo",IF(H1104/E1104&lt;2,"Estoque moderado","Estoque confortável")))),""))</f>
        <v/>
      </c>
      <c r="J1104" s="102" t="str">
        <f>IF(CADA_PROD!C1102="","",SUMIFS(MOVI_ENTR!M:M,MOVI_ENTR!D:D,D1104,MOVI_ENTR!O:O,$E$5))</f>
        <v/>
      </c>
      <c r="K1104" s="103" t="str">
        <f>IF(CADA_PROD!C1102="","",IFERROR($J1104/SUM($J$8:$J$1008),""))</f>
        <v/>
      </c>
      <c r="L1104" s="103" t="str">
        <f>IF(CADA_PROD!C1102="","",IFERROR(H1104/SUM($H$8:$H$1008),""))</f>
        <v/>
      </c>
      <c r="M1104" s="102" t="str">
        <f>IF(CADA_PROD!$C1102="","",IFERROR(SUMIFS(MOVI_ENTR!M:M,MOVI_ENTR!D:D,D1104,MOVI_ENTR!O:O,$E$5)/SUMIFS(MOVI_ENTR!I:I,MOVI_ENTR!D:D,D1104,MOVI_ENTR!O:O,$E$5),0))</f>
        <v/>
      </c>
      <c r="N1104" s="104" t="str">
        <f>IF(CADA_PROD!C1102="","",G1104/E1104)</f>
        <v/>
      </c>
    </row>
    <row r="1105" spans="2:14" ht="30" customHeight="1">
      <c r="B1105" s="21">
        <f t="shared" si="35"/>
        <v>1098</v>
      </c>
      <c r="C1105" s="99" t="str">
        <f>IF(CADA_PROD!C1103="","",CADA_PROD!C1103)</f>
        <v/>
      </c>
      <c r="D1105" s="100" t="str">
        <f>IF(CADA_PROD!D1103="","",CADA_PROD!D1103)</f>
        <v/>
      </c>
      <c r="E1105" s="101" t="str">
        <f>IF(CADA_PROD!E1103="","",CADA_PROD!E1103)</f>
        <v/>
      </c>
      <c r="F1105" s="101" t="str">
        <f>IF(CADA_PROD!D1103="","",SUMIFS(MOVI_ENTR!I:I,MOVI_ENTR!D:D,D1105,MOVI_ENTR!O:O,$E$5))</f>
        <v/>
      </c>
      <c r="G1105" s="101" t="str">
        <f>IF(CADA_PROD!C1103="","",SUMIFS(MOVI_SAID!H:H,MOVI_SAID!D:D,D1105,MOVI_SAID!L:L,$E$5))</f>
        <v/>
      </c>
      <c r="H1105" s="101" t="str">
        <f t="shared" si="34"/>
        <v/>
      </c>
      <c r="I1105" s="100" t="str">
        <f>IF(CADA_PROD!C1103="","",IFERROR(IF(H1105&lt;=0,"Sem estoque",IF(H1105/E1105&lt;0.25,"Quase sem estoque",IF(H1105/E1105&lt;1.2,"Estoque baixo",IF(H1105/E1105&lt;2,"Estoque moderado","Estoque confortável")))),""))</f>
        <v/>
      </c>
      <c r="J1105" s="102" t="str">
        <f>IF(CADA_PROD!C1103="","",SUMIFS(MOVI_ENTR!M:M,MOVI_ENTR!D:D,D1105,MOVI_ENTR!O:O,$E$5))</f>
        <v/>
      </c>
      <c r="K1105" s="103" t="str">
        <f>IF(CADA_PROD!C1103="","",IFERROR($J1105/SUM($J$8:$J$1008),""))</f>
        <v/>
      </c>
      <c r="L1105" s="103" t="str">
        <f>IF(CADA_PROD!C1103="","",IFERROR(H1105/SUM($H$8:$H$1008),""))</f>
        <v/>
      </c>
      <c r="M1105" s="102" t="str">
        <f>IF(CADA_PROD!$C1103="","",IFERROR(SUMIFS(MOVI_ENTR!M:M,MOVI_ENTR!D:D,D1105,MOVI_ENTR!O:O,$E$5)/SUMIFS(MOVI_ENTR!I:I,MOVI_ENTR!D:D,D1105,MOVI_ENTR!O:O,$E$5),0))</f>
        <v/>
      </c>
      <c r="N1105" s="104" t="str">
        <f>IF(CADA_PROD!C1103="","",G1105/E1105)</f>
        <v/>
      </c>
    </row>
    <row r="1106" spans="2:14" ht="30" customHeight="1">
      <c r="B1106" s="21">
        <f t="shared" si="35"/>
        <v>1099</v>
      </c>
      <c r="C1106" s="99" t="str">
        <f>IF(CADA_PROD!C1104="","",CADA_PROD!C1104)</f>
        <v/>
      </c>
      <c r="D1106" s="100" t="str">
        <f>IF(CADA_PROD!D1104="","",CADA_PROD!D1104)</f>
        <v/>
      </c>
      <c r="E1106" s="101" t="str">
        <f>IF(CADA_PROD!E1104="","",CADA_PROD!E1104)</f>
        <v/>
      </c>
      <c r="F1106" s="101" t="str">
        <f>IF(CADA_PROD!D1104="","",SUMIFS(MOVI_ENTR!I:I,MOVI_ENTR!D:D,D1106,MOVI_ENTR!O:O,$E$5))</f>
        <v/>
      </c>
      <c r="G1106" s="101" t="str">
        <f>IF(CADA_PROD!C1104="","",SUMIFS(MOVI_SAID!H:H,MOVI_SAID!D:D,D1106,MOVI_SAID!L:L,$E$5))</f>
        <v/>
      </c>
      <c r="H1106" s="101" t="str">
        <f t="shared" si="34"/>
        <v/>
      </c>
      <c r="I1106" s="100" t="str">
        <f>IF(CADA_PROD!C1104="","",IFERROR(IF(H1106&lt;=0,"Sem estoque",IF(H1106/E1106&lt;0.25,"Quase sem estoque",IF(H1106/E1106&lt;1.2,"Estoque baixo",IF(H1106/E1106&lt;2,"Estoque moderado","Estoque confortável")))),""))</f>
        <v/>
      </c>
      <c r="J1106" s="102" t="str">
        <f>IF(CADA_PROD!C1104="","",SUMIFS(MOVI_ENTR!M:M,MOVI_ENTR!D:D,D1106,MOVI_ENTR!O:O,$E$5))</f>
        <v/>
      </c>
      <c r="K1106" s="103" t="str">
        <f>IF(CADA_PROD!C1104="","",IFERROR($J1106/SUM($J$8:$J$1008),""))</f>
        <v/>
      </c>
      <c r="L1106" s="103" t="str">
        <f>IF(CADA_PROD!C1104="","",IFERROR(H1106/SUM($H$8:$H$1008),""))</f>
        <v/>
      </c>
      <c r="M1106" s="102" t="str">
        <f>IF(CADA_PROD!$C1104="","",IFERROR(SUMIFS(MOVI_ENTR!M:M,MOVI_ENTR!D:D,D1106,MOVI_ENTR!O:O,$E$5)/SUMIFS(MOVI_ENTR!I:I,MOVI_ENTR!D:D,D1106,MOVI_ENTR!O:O,$E$5),0))</f>
        <v/>
      </c>
      <c r="N1106" s="104" t="str">
        <f>IF(CADA_PROD!C1104="","",G1106/E1106)</f>
        <v/>
      </c>
    </row>
    <row r="1107" spans="2:14" ht="30" customHeight="1">
      <c r="B1107" s="21">
        <f t="shared" si="35"/>
        <v>1100</v>
      </c>
      <c r="C1107" s="99" t="str">
        <f>IF(CADA_PROD!C1105="","",CADA_PROD!C1105)</f>
        <v/>
      </c>
      <c r="D1107" s="100" t="str">
        <f>IF(CADA_PROD!D1105="","",CADA_PROD!D1105)</f>
        <v/>
      </c>
      <c r="E1107" s="101" t="str">
        <f>IF(CADA_PROD!E1105="","",CADA_PROD!E1105)</f>
        <v/>
      </c>
      <c r="F1107" s="101" t="str">
        <f>IF(CADA_PROD!D1105="","",SUMIFS(MOVI_ENTR!I:I,MOVI_ENTR!D:D,D1107,MOVI_ENTR!O:O,$E$5))</f>
        <v/>
      </c>
      <c r="G1107" s="101" t="str">
        <f>IF(CADA_PROD!C1105="","",SUMIFS(MOVI_SAID!H:H,MOVI_SAID!D:D,D1107,MOVI_SAID!L:L,$E$5))</f>
        <v/>
      </c>
      <c r="H1107" s="101" t="str">
        <f t="shared" si="34"/>
        <v/>
      </c>
      <c r="I1107" s="100" t="str">
        <f>IF(CADA_PROD!C1105="","",IFERROR(IF(H1107&lt;=0,"Sem estoque",IF(H1107/E1107&lt;0.25,"Quase sem estoque",IF(H1107/E1107&lt;1.2,"Estoque baixo",IF(H1107/E1107&lt;2,"Estoque moderado","Estoque confortável")))),""))</f>
        <v/>
      </c>
      <c r="J1107" s="102" t="str">
        <f>IF(CADA_PROD!C1105="","",SUMIFS(MOVI_ENTR!M:M,MOVI_ENTR!D:D,D1107,MOVI_ENTR!O:O,$E$5))</f>
        <v/>
      </c>
      <c r="K1107" s="103" t="str">
        <f>IF(CADA_PROD!C1105="","",IFERROR($J1107/SUM($J$8:$J$1008),""))</f>
        <v/>
      </c>
      <c r="L1107" s="103" t="str">
        <f>IF(CADA_PROD!C1105="","",IFERROR(H1107/SUM($H$8:$H$1008),""))</f>
        <v/>
      </c>
      <c r="M1107" s="102" t="str">
        <f>IF(CADA_PROD!$C1105="","",IFERROR(SUMIFS(MOVI_ENTR!M:M,MOVI_ENTR!D:D,D1107,MOVI_ENTR!O:O,$E$5)/SUMIFS(MOVI_ENTR!I:I,MOVI_ENTR!D:D,D1107,MOVI_ENTR!O:O,$E$5),0))</f>
        <v/>
      </c>
      <c r="N1107" s="104" t="str">
        <f>IF(CADA_PROD!C1105="","",G1107/E1107)</f>
        <v/>
      </c>
    </row>
    <row r="1108" spans="2:14" ht="30" customHeight="1">
      <c r="B1108" s="21">
        <f t="shared" si="35"/>
        <v>1101</v>
      </c>
      <c r="C1108" s="99" t="str">
        <f>IF(CADA_PROD!C1106="","",CADA_PROD!C1106)</f>
        <v/>
      </c>
      <c r="D1108" s="100" t="str">
        <f>IF(CADA_PROD!D1106="","",CADA_PROD!D1106)</f>
        <v/>
      </c>
      <c r="E1108" s="101" t="str">
        <f>IF(CADA_PROD!E1106="","",CADA_PROD!E1106)</f>
        <v/>
      </c>
      <c r="F1108" s="101" t="str">
        <f>IF(CADA_PROD!D1106="","",SUMIFS(MOVI_ENTR!I:I,MOVI_ENTR!D:D,D1108,MOVI_ENTR!O:O,$E$5))</f>
        <v/>
      </c>
      <c r="G1108" s="101" t="str">
        <f>IF(CADA_PROD!C1106="","",SUMIFS(MOVI_SAID!H:H,MOVI_SAID!D:D,D1108,MOVI_SAID!L:L,$E$5))</f>
        <v/>
      </c>
      <c r="H1108" s="101" t="str">
        <f t="shared" si="34"/>
        <v/>
      </c>
      <c r="I1108" s="100" t="str">
        <f>IF(CADA_PROD!C1106="","",IFERROR(IF(H1108&lt;=0,"Sem estoque",IF(H1108/E1108&lt;0.25,"Quase sem estoque",IF(H1108/E1108&lt;1.2,"Estoque baixo",IF(H1108/E1108&lt;2,"Estoque moderado","Estoque confortável")))),""))</f>
        <v/>
      </c>
      <c r="J1108" s="102" t="str">
        <f>IF(CADA_PROD!C1106="","",SUMIFS(MOVI_ENTR!M:M,MOVI_ENTR!D:D,D1108,MOVI_ENTR!O:O,$E$5))</f>
        <v/>
      </c>
      <c r="K1108" s="103" t="str">
        <f>IF(CADA_PROD!C1106="","",IFERROR($J1108/SUM($J$8:$J$1008),""))</f>
        <v/>
      </c>
      <c r="L1108" s="103" t="str">
        <f>IF(CADA_PROD!C1106="","",IFERROR(H1108/SUM($H$8:$H$1008),""))</f>
        <v/>
      </c>
      <c r="M1108" s="102" t="str">
        <f>IF(CADA_PROD!$C1106="","",IFERROR(SUMIFS(MOVI_ENTR!M:M,MOVI_ENTR!D:D,D1108,MOVI_ENTR!O:O,$E$5)/SUMIFS(MOVI_ENTR!I:I,MOVI_ENTR!D:D,D1108,MOVI_ENTR!O:O,$E$5),0))</f>
        <v/>
      </c>
      <c r="N1108" s="104" t="str">
        <f>IF(CADA_PROD!C1106="","",G1108/E1108)</f>
        <v/>
      </c>
    </row>
    <row r="1109" spans="2:14" ht="30" customHeight="1">
      <c r="B1109" s="21">
        <f t="shared" si="35"/>
        <v>1102</v>
      </c>
      <c r="C1109" s="99" t="str">
        <f>IF(CADA_PROD!C1107="","",CADA_PROD!C1107)</f>
        <v/>
      </c>
      <c r="D1109" s="100" t="str">
        <f>IF(CADA_PROD!D1107="","",CADA_PROD!D1107)</f>
        <v/>
      </c>
      <c r="E1109" s="101" t="str">
        <f>IF(CADA_PROD!E1107="","",CADA_PROD!E1107)</f>
        <v/>
      </c>
      <c r="F1109" s="101" t="str">
        <f>IF(CADA_PROD!D1107="","",SUMIFS(MOVI_ENTR!I:I,MOVI_ENTR!D:D,D1109,MOVI_ENTR!O:O,$E$5))</f>
        <v/>
      </c>
      <c r="G1109" s="101" t="str">
        <f>IF(CADA_PROD!C1107="","",SUMIFS(MOVI_SAID!H:H,MOVI_SAID!D:D,D1109,MOVI_SAID!L:L,$E$5))</f>
        <v/>
      </c>
      <c r="H1109" s="101" t="str">
        <f t="shared" si="34"/>
        <v/>
      </c>
      <c r="I1109" s="100" t="str">
        <f>IF(CADA_PROD!C1107="","",IFERROR(IF(H1109&lt;=0,"Sem estoque",IF(H1109/E1109&lt;0.25,"Quase sem estoque",IF(H1109/E1109&lt;1.2,"Estoque baixo",IF(H1109/E1109&lt;2,"Estoque moderado","Estoque confortável")))),""))</f>
        <v/>
      </c>
      <c r="J1109" s="102" t="str">
        <f>IF(CADA_PROD!C1107="","",SUMIFS(MOVI_ENTR!M:M,MOVI_ENTR!D:D,D1109,MOVI_ENTR!O:O,$E$5))</f>
        <v/>
      </c>
      <c r="K1109" s="103" t="str">
        <f>IF(CADA_PROD!C1107="","",IFERROR($J1109/SUM($J$8:$J$1008),""))</f>
        <v/>
      </c>
      <c r="L1109" s="103" t="str">
        <f>IF(CADA_PROD!C1107="","",IFERROR(H1109/SUM($H$8:$H$1008),""))</f>
        <v/>
      </c>
      <c r="M1109" s="102" t="str">
        <f>IF(CADA_PROD!$C1107="","",IFERROR(SUMIFS(MOVI_ENTR!M:M,MOVI_ENTR!D:D,D1109,MOVI_ENTR!O:O,$E$5)/SUMIFS(MOVI_ENTR!I:I,MOVI_ENTR!D:D,D1109,MOVI_ENTR!O:O,$E$5),0))</f>
        <v/>
      </c>
      <c r="N1109" s="104" t="str">
        <f>IF(CADA_PROD!C1107="","",G1109/E1109)</f>
        <v/>
      </c>
    </row>
    <row r="1110" spans="2:14" ht="30" customHeight="1">
      <c r="B1110" s="21">
        <f t="shared" si="35"/>
        <v>1103</v>
      </c>
      <c r="C1110" s="99" t="str">
        <f>IF(CADA_PROD!C1108="","",CADA_PROD!C1108)</f>
        <v/>
      </c>
      <c r="D1110" s="100" t="str">
        <f>IF(CADA_PROD!D1108="","",CADA_PROD!D1108)</f>
        <v/>
      </c>
      <c r="E1110" s="101" t="str">
        <f>IF(CADA_PROD!E1108="","",CADA_PROD!E1108)</f>
        <v/>
      </c>
      <c r="F1110" s="101" t="str">
        <f>IF(CADA_PROD!D1108="","",SUMIFS(MOVI_ENTR!I:I,MOVI_ENTR!D:D,D1110,MOVI_ENTR!O:O,$E$5))</f>
        <v/>
      </c>
      <c r="G1110" s="101" t="str">
        <f>IF(CADA_PROD!C1108="","",SUMIFS(MOVI_SAID!H:H,MOVI_SAID!D:D,D1110,MOVI_SAID!L:L,$E$5))</f>
        <v/>
      </c>
      <c r="H1110" s="101" t="str">
        <f t="shared" si="34"/>
        <v/>
      </c>
      <c r="I1110" s="100" t="str">
        <f>IF(CADA_PROD!C1108="","",IFERROR(IF(H1110&lt;=0,"Sem estoque",IF(H1110/E1110&lt;0.25,"Quase sem estoque",IF(H1110/E1110&lt;1.2,"Estoque baixo",IF(H1110/E1110&lt;2,"Estoque moderado","Estoque confortável")))),""))</f>
        <v/>
      </c>
      <c r="J1110" s="102" t="str">
        <f>IF(CADA_PROD!C1108="","",SUMIFS(MOVI_ENTR!M:M,MOVI_ENTR!D:D,D1110,MOVI_ENTR!O:O,$E$5))</f>
        <v/>
      </c>
      <c r="K1110" s="103" t="str">
        <f>IF(CADA_PROD!C1108="","",IFERROR($J1110/SUM($J$8:$J$1008),""))</f>
        <v/>
      </c>
      <c r="L1110" s="103" t="str">
        <f>IF(CADA_PROD!C1108="","",IFERROR(H1110/SUM($H$8:$H$1008),""))</f>
        <v/>
      </c>
      <c r="M1110" s="102" t="str">
        <f>IF(CADA_PROD!$C1108="","",IFERROR(SUMIFS(MOVI_ENTR!M:M,MOVI_ENTR!D:D,D1110,MOVI_ENTR!O:O,$E$5)/SUMIFS(MOVI_ENTR!I:I,MOVI_ENTR!D:D,D1110,MOVI_ENTR!O:O,$E$5),0))</f>
        <v/>
      </c>
      <c r="N1110" s="104" t="str">
        <f>IF(CADA_PROD!C1108="","",G1110/E1110)</f>
        <v/>
      </c>
    </row>
    <row r="1111" spans="2:14" ht="30" customHeight="1">
      <c r="B1111" s="21">
        <f t="shared" si="35"/>
        <v>1104</v>
      </c>
      <c r="C1111" s="99" t="str">
        <f>IF(CADA_PROD!C1109="","",CADA_PROD!C1109)</f>
        <v/>
      </c>
      <c r="D1111" s="100" t="str">
        <f>IF(CADA_PROD!D1109="","",CADA_PROD!D1109)</f>
        <v/>
      </c>
      <c r="E1111" s="101" t="str">
        <f>IF(CADA_PROD!E1109="","",CADA_PROD!E1109)</f>
        <v/>
      </c>
      <c r="F1111" s="101" t="str">
        <f>IF(CADA_PROD!D1109="","",SUMIFS(MOVI_ENTR!I:I,MOVI_ENTR!D:D,D1111,MOVI_ENTR!O:O,$E$5))</f>
        <v/>
      </c>
      <c r="G1111" s="101" t="str">
        <f>IF(CADA_PROD!C1109="","",SUMIFS(MOVI_SAID!H:H,MOVI_SAID!D:D,D1111,MOVI_SAID!L:L,$E$5))</f>
        <v/>
      </c>
      <c r="H1111" s="101" t="str">
        <f t="shared" si="34"/>
        <v/>
      </c>
      <c r="I1111" s="100" t="str">
        <f>IF(CADA_PROD!C1109="","",IFERROR(IF(H1111&lt;=0,"Sem estoque",IF(H1111/E1111&lt;0.25,"Quase sem estoque",IF(H1111/E1111&lt;1.2,"Estoque baixo",IF(H1111/E1111&lt;2,"Estoque moderado","Estoque confortável")))),""))</f>
        <v/>
      </c>
      <c r="J1111" s="102" t="str">
        <f>IF(CADA_PROD!C1109="","",SUMIFS(MOVI_ENTR!M:M,MOVI_ENTR!D:D,D1111,MOVI_ENTR!O:O,$E$5))</f>
        <v/>
      </c>
      <c r="K1111" s="103" t="str">
        <f>IF(CADA_PROD!C1109="","",IFERROR($J1111/SUM($J$8:$J$1008),""))</f>
        <v/>
      </c>
      <c r="L1111" s="103" t="str">
        <f>IF(CADA_PROD!C1109="","",IFERROR(H1111/SUM($H$8:$H$1008),""))</f>
        <v/>
      </c>
      <c r="M1111" s="102" t="str">
        <f>IF(CADA_PROD!$C1109="","",IFERROR(SUMIFS(MOVI_ENTR!M:M,MOVI_ENTR!D:D,D1111,MOVI_ENTR!O:O,$E$5)/SUMIFS(MOVI_ENTR!I:I,MOVI_ENTR!D:D,D1111,MOVI_ENTR!O:O,$E$5),0))</f>
        <v/>
      </c>
      <c r="N1111" s="104" t="str">
        <f>IF(CADA_PROD!C1109="","",G1111/E1111)</f>
        <v/>
      </c>
    </row>
    <row r="1112" spans="2:14" ht="30" customHeight="1">
      <c r="B1112" s="21">
        <f t="shared" si="35"/>
        <v>1105</v>
      </c>
      <c r="C1112" s="99" t="str">
        <f>IF(CADA_PROD!C1110="","",CADA_PROD!C1110)</f>
        <v/>
      </c>
      <c r="D1112" s="100" t="str">
        <f>IF(CADA_PROD!D1110="","",CADA_PROD!D1110)</f>
        <v/>
      </c>
      <c r="E1112" s="101" t="str">
        <f>IF(CADA_PROD!E1110="","",CADA_PROD!E1110)</f>
        <v/>
      </c>
      <c r="F1112" s="101" t="str">
        <f>IF(CADA_PROD!D1110="","",SUMIFS(MOVI_ENTR!I:I,MOVI_ENTR!D:D,D1112,MOVI_ENTR!O:O,$E$5))</f>
        <v/>
      </c>
      <c r="G1112" s="101" t="str">
        <f>IF(CADA_PROD!C1110="","",SUMIFS(MOVI_SAID!H:H,MOVI_SAID!D:D,D1112,MOVI_SAID!L:L,$E$5))</f>
        <v/>
      </c>
      <c r="H1112" s="101" t="str">
        <f t="shared" si="34"/>
        <v/>
      </c>
      <c r="I1112" s="100" t="str">
        <f>IF(CADA_PROD!C1110="","",IFERROR(IF(H1112&lt;=0,"Sem estoque",IF(H1112/E1112&lt;0.25,"Quase sem estoque",IF(H1112/E1112&lt;1.2,"Estoque baixo",IF(H1112/E1112&lt;2,"Estoque moderado","Estoque confortável")))),""))</f>
        <v/>
      </c>
      <c r="J1112" s="102" t="str">
        <f>IF(CADA_PROD!C1110="","",SUMIFS(MOVI_ENTR!M:M,MOVI_ENTR!D:D,D1112,MOVI_ENTR!O:O,$E$5))</f>
        <v/>
      </c>
      <c r="K1112" s="103" t="str">
        <f>IF(CADA_PROD!C1110="","",IFERROR($J1112/SUM($J$8:$J$1008),""))</f>
        <v/>
      </c>
      <c r="L1112" s="103" t="str">
        <f>IF(CADA_PROD!C1110="","",IFERROR(H1112/SUM($H$8:$H$1008),""))</f>
        <v/>
      </c>
      <c r="M1112" s="102" t="str">
        <f>IF(CADA_PROD!$C1110="","",IFERROR(SUMIFS(MOVI_ENTR!M:M,MOVI_ENTR!D:D,D1112,MOVI_ENTR!O:O,$E$5)/SUMIFS(MOVI_ENTR!I:I,MOVI_ENTR!D:D,D1112,MOVI_ENTR!O:O,$E$5),0))</f>
        <v/>
      </c>
      <c r="N1112" s="104" t="str">
        <f>IF(CADA_PROD!C1110="","",G1112/E1112)</f>
        <v/>
      </c>
    </row>
    <row r="1113" spans="2:14" ht="30" customHeight="1">
      <c r="B1113" s="21">
        <f t="shared" si="35"/>
        <v>1106</v>
      </c>
      <c r="C1113" s="99" t="str">
        <f>IF(CADA_PROD!C1111="","",CADA_PROD!C1111)</f>
        <v/>
      </c>
      <c r="D1113" s="100" t="str">
        <f>IF(CADA_PROD!D1111="","",CADA_PROD!D1111)</f>
        <v/>
      </c>
      <c r="E1113" s="101" t="str">
        <f>IF(CADA_PROD!E1111="","",CADA_PROD!E1111)</f>
        <v/>
      </c>
      <c r="F1113" s="101" t="str">
        <f>IF(CADA_PROD!D1111="","",SUMIFS(MOVI_ENTR!I:I,MOVI_ENTR!D:D,D1113,MOVI_ENTR!O:O,$E$5))</f>
        <v/>
      </c>
      <c r="G1113" s="101" t="str">
        <f>IF(CADA_PROD!C1111="","",SUMIFS(MOVI_SAID!H:H,MOVI_SAID!D:D,D1113,MOVI_SAID!L:L,$E$5))</f>
        <v/>
      </c>
      <c r="H1113" s="101" t="str">
        <f t="shared" si="34"/>
        <v/>
      </c>
      <c r="I1113" s="100" t="str">
        <f>IF(CADA_PROD!C1111="","",IFERROR(IF(H1113&lt;=0,"Sem estoque",IF(H1113/E1113&lt;0.25,"Quase sem estoque",IF(H1113/E1113&lt;1.2,"Estoque baixo",IF(H1113/E1113&lt;2,"Estoque moderado","Estoque confortável")))),""))</f>
        <v/>
      </c>
      <c r="J1113" s="102" t="str">
        <f>IF(CADA_PROD!C1111="","",SUMIFS(MOVI_ENTR!M:M,MOVI_ENTR!D:D,D1113,MOVI_ENTR!O:O,$E$5))</f>
        <v/>
      </c>
      <c r="K1113" s="103" t="str">
        <f>IF(CADA_PROD!C1111="","",IFERROR($J1113/SUM($J$8:$J$1008),""))</f>
        <v/>
      </c>
      <c r="L1113" s="103" t="str">
        <f>IF(CADA_PROD!C1111="","",IFERROR(H1113/SUM($H$8:$H$1008),""))</f>
        <v/>
      </c>
      <c r="M1113" s="102" t="str">
        <f>IF(CADA_PROD!$C1111="","",IFERROR(SUMIFS(MOVI_ENTR!M:M,MOVI_ENTR!D:D,D1113,MOVI_ENTR!O:O,$E$5)/SUMIFS(MOVI_ENTR!I:I,MOVI_ENTR!D:D,D1113,MOVI_ENTR!O:O,$E$5),0))</f>
        <v/>
      </c>
      <c r="N1113" s="104" t="str">
        <f>IF(CADA_PROD!C1111="","",G1113/E1113)</f>
        <v/>
      </c>
    </row>
    <row r="1114" spans="2:14" ht="30" customHeight="1">
      <c r="B1114" s="21">
        <f t="shared" si="35"/>
        <v>1107</v>
      </c>
      <c r="C1114" s="99" t="str">
        <f>IF(CADA_PROD!C1112="","",CADA_PROD!C1112)</f>
        <v/>
      </c>
      <c r="D1114" s="100" t="str">
        <f>IF(CADA_PROD!D1112="","",CADA_PROD!D1112)</f>
        <v/>
      </c>
      <c r="E1114" s="101" t="str">
        <f>IF(CADA_PROD!E1112="","",CADA_PROD!E1112)</f>
        <v/>
      </c>
      <c r="F1114" s="101" t="str">
        <f>IF(CADA_PROD!D1112="","",SUMIFS(MOVI_ENTR!I:I,MOVI_ENTR!D:D,D1114,MOVI_ENTR!O:O,$E$5))</f>
        <v/>
      </c>
      <c r="G1114" s="101" t="str">
        <f>IF(CADA_PROD!C1112="","",SUMIFS(MOVI_SAID!H:H,MOVI_SAID!D:D,D1114,MOVI_SAID!L:L,$E$5))</f>
        <v/>
      </c>
      <c r="H1114" s="101" t="str">
        <f t="shared" si="34"/>
        <v/>
      </c>
      <c r="I1114" s="100" t="str">
        <f>IF(CADA_PROD!C1112="","",IFERROR(IF(H1114&lt;=0,"Sem estoque",IF(H1114/E1114&lt;0.25,"Quase sem estoque",IF(H1114/E1114&lt;1.2,"Estoque baixo",IF(H1114/E1114&lt;2,"Estoque moderado","Estoque confortável")))),""))</f>
        <v/>
      </c>
      <c r="J1114" s="102" t="str">
        <f>IF(CADA_PROD!C1112="","",SUMIFS(MOVI_ENTR!M:M,MOVI_ENTR!D:D,D1114,MOVI_ENTR!O:O,$E$5))</f>
        <v/>
      </c>
      <c r="K1114" s="103" t="str">
        <f>IF(CADA_PROD!C1112="","",IFERROR($J1114/SUM($J$8:$J$1008),""))</f>
        <v/>
      </c>
      <c r="L1114" s="103" t="str">
        <f>IF(CADA_PROD!C1112="","",IFERROR(H1114/SUM($H$8:$H$1008),""))</f>
        <v/>
      </c>
      <c r="M1114" s="102" t="str">
        <f>IF(CADA_PROD!$C1112="","",IFERROR(SUMIFS(MOVI_ENTR!M:M,MOVI_ENTR!D:D,D1114,MOVI_ENTR!O:O,$E$5)/SUMIFS(MOVI_ENTR!I:I,MOVI_ENTR!D:D,D1114,MOVI_ENTR!O:O,$E$5),0))</f>
        <v/>
      </c>
      <c r="N1114" s="104" t="str">
        <f>IF(CADA_PROD!C1112="","",G1114/E1114)</f>
        <v/>
      </c>
    </row>
    <row r="1115" spans="2:14" ht="30" customHeight="1">
      <c r="B1115" s="21">
        <f t="shared" si="35"/>
        <v>1108</v>
      </c>
      <c r="C1115" s="99" t="str">
        <f>IF(CADA_PROD!C1113="","",CADA_PROD!C1113)</f>
        <v/>
      </c>
      <c r="D1115" s="100" t="str">
        <f>IF(CADA_PROD!D1113="","",CADA_PROD!D1113)</f>
        <v/>
      </c>
      <c r="E1115" s="101" t="str">
        <f>IF(CADA_PROD!E1113="","",CADA_PROD!E1113)</f>
        <v/>
      </c>
      <c r="F1115" s="101" t="str">
        <f>IF(CADA_PROD!D1113="","",SUMIFS(MOVI_ENTR!I:I,MOVI_ENTR!D:D,D1115,MOVI_ENTR!O:O,$E$5))</f>
        <v/>
      </c>
      <c r="G1115" s="101" t="str">
        <f>IF(CADA_PROD!C1113="","",SUMIFS(MOVI_SAID!H:H,MOVI_SAID!D:D,D1115,MOVI_SAID!L:L,$E$5))</f>
        <v/>
      </c>
      <c r="H1115" s="101" t="str">
        <f t="shared" si="34"/>
        <v/>
      </c>
      <c r="I1115" s="100" t="str">
        <f>IF(CADA_PROD!C1113="","",IFERROR(IF(H1115&lt;=0,"Sem estoque",IF(H1115/E1115&lt;0.25,"Quase sem estoque",IF(H1115/E1115&lt;1.2,"Estoque baixo",IF(H1115/E1115&lt;2,"Estoque moderado","Estoque confortável")))),""))</f>
        <v/>
      </c>
      <c r="J1115" s="102" t="str">
        <f>IF(CADA_PROD!C1113="","",SUMIFS(MOVI_ENTR!M:M,MOVI_ENTR!D:D,D1115,MOVI_ENTR!O:O,$E$5))</f>
        <v/>
      </c>
      <c r="K1115" s="103" t="str">
        <f>IF(CADA_PROD!C1113="","",IFERROR($J1115/SUM($J$8:$J$1008),""))</f>
        <v/>
      </c>
      <c r="L1115" s="103" t="str">
        <f>IF(CADA_PROD!C1113="","",IFERROR(H1115/SUM($H$8:$H$1008),""))</f>
        <v/>
      </c>
      <c r="M1115" s="102" t="str">
        <f>IF(CADA_PROD!$C1113="","",IFERROR(SUMIFS(MOVI_ENTR!M:M,MOVI_ENTR!D:D,D1115,MOVI_ENTR!O:O,$E$5)/SUMIFS(MOVI_ENTR!I:I,MOVI_ENTR!D:D,D1115,MOVI_ENTR!O:O,$E$5),0))</f>
        <v/>
      </c>
      <c r="N1115" s="104" t="str">
        <f>IF(CADA_PROD!C1113="","",G1115/E1115)</f>
        <v/>
      </c>
    </row>
    <row r="1116" spans="2:14" ht="30" customHeight="1">
      <c r="B1116" s="21">
        <f t="shared" si="35"/>
        <v>1109</v>
      </c>
      <c r="C1116" s="99" t="str">
        <f>IF(CADA_PROD!C1114="","",CADA_PROD!C1114)</f>
        <v/>
      </c>
      <c r="D1116" s="100" t="str">
        <f>IF(CADA_PROD!D1114="","",CADA_PROD!D1114)</f>
        <v/>
      </c>
      <c r="E1116" s="101" t="str">
        <f>IF(CADA_PROD!E1114="","",CADA_PROD!E1114)</f>
        <v/>
      </c>
      <c r="F1116" s="101" t="str">
        <f>IF(CADA_PROD!D1114="","",SUMIFS(MOVI_ENTR!I:I,MOVI_ENTR!D:D,D1116,MOVI_ENTR!O:O,$E$5))</f>
        <v/>
      </c>
      <c r="G1116" s="101" t="str">
        <f>IF(CADA_PROD!C1114="","",SUMIFS(MOVI_SAID!H:H,MOVI_SAID!D:D,D1116,MOVI_SAID!L:L,$E$5))</f>
        <v/>
      </c>
      <c r="H1116" s="101" t="str">
        <f t="shared" si="34"/>
        <v/>
      </c>
      <c r="I1116" s="100" t="str">
        <f>IF(CADA_PROD!C1114="","",IFERROR(IF(H1116&lt;=0,"Sem estoque",IF(H1116/E1116&lt;0.25,"Quase sem estoque",IF(H1116/E1116&lt;1.2,"Estoque baixo",IF(H1116/E1116&lt;2,"Estoque moderado","Estoque confortável")))),""))</f>
        <v/>
      </c>
      <c r="J1116" s="102" t="str">
        <f>IF(CADA_PROD!C1114="","",SUMIFS(MOVI_ENTR!M:M,MOVI_ENTR!D:D,D1116,MOVI_ENTR!O:O,$E$5))</f>
        <v/>
      </c>
      <c r="K1116" s="103" t="str">
        <f>IF(CADA_PROD!C1114="","",IFERROR($J1116/SUM($J$8:$J$1008),""))</f>
        <v/>
      </c>
      <c r="L1116" s="103" t="str">
        <f>IF(CADA_PROD!C1114="","",IFERROR(H1116/SUM($H$8:$H$1008),""))</f>
        <v/>
      </c>
      <c r="M1116" s="102" t="str">
        <f>IF(CADA_PROD!$C1114="","",IFERROR(SUMIFS(MOVI_ENTR!M:M,MOVI_ENTR!D:D,D1116,MOVI_ENTR!O:O,$E$5)/SUMIFS(MOVI_ENTR!I:I,MOVI_ENTR!D:D,D1116,MOVI_ENTR!O:O,$E$5),0))</f>
        <v/>
      </c>
      <c r="N1116" s="104" t="str">
        <f>IF(CADA_PROD!C1114="","",G1116/E1116)</f>
        <v/>
      </c>
    </row>
    <row r="1117" spans="2:14" ht="30" customHeight="1">
      <c r="B1117" s="21">
        <f t="shared" si="35"/>
        <v>1110</v>
      </c>
      <c r="C1117" s="99" t="str">
        <f>IF(CADA_PROD!C1115="","",CADA_PROD!C1115)</f>
        <v/>
      </c>
      <c r="D1117" s="100" t="str">
        <f>IF(CADA_PROD!D1115="","",CADA_PROD!D1115)</f>
        <v/>
      </c>
      <c r="E1117" s="101" t="str">
        <f>IF(CADA_PROD!E1115="","",CADA_PROD!E1115)</f>
        <v/>
      </c>
      <c r="F1117" s="101" t="str">
        <f>IF(CADA_PROD!D1115="","",SUMIFS(MOVI_ENTR!I:I,MOVI_ENTR!D:D,D1117,MOVI_ENTR!O:O,$E$5))</f>
        <v/>
      </c>
      <c r="G1117" s="101" t="str">
        <f>IF(CADA_PROD!C1115="","",SUMIFS(MOVI_SAID!H:H,MOVI_SAID!D:D,D1117,MOVI_SAID!L:L,$E$5))</f>
        <v/>
      </c>
      <c r="H1117" s="101" t="str">
        <f t="shared" si="34"/>
        <v/>
      </c>
      <c r="I1117" s="100" t="str">
        <f>IF(CADA_PROD!C1115="","",IFERROR(IF(H1117&lt;=0,"Sem estoque",IF(H1117/E1117&lt;0.25,"Quase sem estoque",IF(H1117/E1117&lt;1.2,"Estoque baixo",IF(H1117/E1117&lt;2,"Estoque moderado","Estoque confortável")))),""))</f>
        <v/>
      </c>
      <c r="J1117" s="102" t="str">
        <f>IF(CADA_PROD!C1115="","",SUMIFS(MOVI_ENTR!M:M,MOVI_ENTR!D:D,D1117,MOVI_ENTR!O:O,$E$5))</f>
        <v/>
      </c>
      <c r="K1117" s="103" t="str">
        <f>IF(CADA_PROD!C1115="","",IFERROR($J1117/SUM($J$8:$J$1008),""))</f>
        <v/>
      </c>
      <c r="L1117" s="103" t="str">
        <f>IF(CADA_PROD!C1115="","",IFERROR(H1117/SUM($H$8:$H$1008),""))</f>
        <v/>
      </c>
      <c r="M1117" s="102" t="str">
        <f>IF(CADA_PROD!$C1115="","",IFERROR(SUMIFS(MOVI_ENTR!M:M,MOVI_ENTR!D:D,D1117,MOVI_ENTR!O:O,$E$5)/SUMIFS(MOVI_ENTR!I:I,MOVI_ENTR!D:D,D1117,MOVI_ENTR!O:O,$E$5),0))</f>
        <v/>
      </c>
      <c r="N1117" s="104" t="str">
        <f>IF(CADA_PROD!C1115="","",G1117/E1117)</f>
        <v/>
      </c>
    </row>
    <row r="1118" spans="2:14" ht="30" customHeight="1">
      <c r="B1118" s="21">
        <f t="shared" si="35"/>
        <v>1111</v>
      </c>
      <c r="C1118" s="99" t="str">
        <f>IF(CADA_PROD!C1116="","",CADA_PROD!C1116)</f>
        <v/>
      </c>
      <c r="D1118" s="100" t="str">
        <f>IF(CADA_PROD!D1116="","",CADA_PROD!D1116)</f>
        <v/>
      </c>
      <c r="E1118" s="101" t="str">
        <f>IF(CADA_PROD!E1116="","",CADA_PROD!E1116)</f>
        <v/>
      </c>
      <c r="F1118" s="101" t="str">
        <f>IF(CADA_PROD!D1116="","",SUMIFS(MOVI_ENTR!I:I,MOVI_ENTR!D:D,D1118,MOVI_ENTR!O:O,$E$5))</f>
        <v/>
      </c>
      <c r="G1118" s="101" t="str">
        <f>IF(CADA_PROD!C1116="","",SUMIFS(MOVI_SAID!H:H,MOVI_SAID!D:D,D1118,MOVI_SAID!L:L,$E$5))</f>
        <v/>
      </c>
      <c r="H1118" s="101" t="str">
        <f t="shared" si="34"/>
        <v/>
      </c>
      <c r="I1118" s="100" t="str">
        <f>IF(CADA_PROD!C1116="","",IFERROR(IF(H1118&lt;=0,"Sem estoque",IF(H1118/E1118&lt;0.25,"Quase sem estoque",IF(H1118/E1118&lt;1.2,"Estoque baixo",IF(H1118/E1118&lt;2,"Estoque moderado","Estoque confortável")))),""))</f>
        <v/>
      </c>
      <c r="J1118" s="102" t="str">
        <f>IF(CADA_PROD!C1116="","",SUMIFS(MOVI_ENTR!M:M,MOVI_ENTR!D:D,D1118,MOVI_ENTR!O:O,$E$5))</f>
        <v/>
      </c>
      <c r="K1118" s="103" t="str">
        <f>IF(CADA_PROD!C1116="","",IFERROR($J1118/SUM($J$8:$J$1008),""))</f>
        <v/>
      </c>
      <c r="L1118" s="103" t="str">
        <f>IF(CADA_PROD!C1116="","",IFERROR(H1118/SUM($H$8:$H$1008),""))</f>
        <v/>
      </c>
      <c r="M1118" s="102" t="str">
        <f>IF(CADA_PROD!$C1116="","",IFERROR(SUMIFS(MOVI_ENTR!M:M,MOVI_ENTR!D:D,D1118,MOVI_ENTR!O:O,$E$5)/SUMIFS(MOVI_ENTR!I:I,MOVI_ENTR!D:D,D1118,MOVI_ENTR!O:O,$E$5),0))</f>
        <v/>
      </c>
      <c r="N1118" s="104" t="str">
        <f>IF(CADA_PROD!C1116="","",G1118/E1118)</f>
        <v/>
      </c>
    </row>
    <row r="1119" spans="2:14" ht="30" customHeight="1">
      <c r="B1119" s="21">
        <f t="shared" si="35"/>
        <v>1112</v>
      </c>
      <c r="C1119" s="99" t="str">
        <f>IF(CADA_PROD!C1117="","",CADA_PROD!C1117)</f>
        <v/>
      </c>
      <c r="D1119" s="100" t="str">
        <f>IF(CADA_PROD!D1117="","",CADA_PROD!D1117)</f>
        <v/>
      </c>
      <c r="E1119" s="101" t="str">
        <f>IF(CADA_PROD!E1117="","",CADA_PROD!E1117)</f>
        <v/>
      </c>
      <c r="F1119" s="101" t="str">
        <f>IF(CADA_PROD!D1117="","",SUMIFS(MOVI_ENTR!I:I,MOVI_ENTR!D:D,D1119,MOVI_ENTR!O:O,$E$5))</f>
        <v/>
      </c>
      <c r="G1119" s="101" t="str">
        <f>IF(CADA_PROD!C1117="","",SUMIFS(MOVI_SAID!H:H,MOVI_SAID!D:D,D1119,MOVI_SAID!L:L,$E$5))</f>
        <v/>
      </c>
      <c r="H1119" s="101" t="str">
        <f t="shared" si="34"/>
        <v/>
      </c>
      <c r="I1119" s="100" t="str">
        <f>IF(CADA_PROD!C1117="","",IFERROR(IF(H1119&lt;=0,"Sem estoque",IF(H1119/E1119&lt;0.25,"Quase sem estoque",IF(H1119/E1119&lt;1.2,"Estoque baixo",IF(H1119/E1119&lt;2,"Estoque moderado","Estoque confortável")))),""))</f>
        <v/>
      </c>
      <c r="J1119" s="102" t="str">
        <f>IF(CADA_PROD!C1117="","",SUMIFS(MOVI_ENTR!M:M,MOVI_ENTR!D:D,D1119,MOVI_ENTR!O:O,$E$5))</f>
        <v/>
      </c>
      <c r="K1119" s="103" t="str">
        <f>IF(CADA_PROD!C1117="","",IFERROR($J1119/SUM($J$8:$J$1008),""))</f>
        <v/>
      </c>
      <c r="L1119" s="103" t="str">
        <f>IF(CADA_PROD!C1117="","",IFERROR(H1119/SUM($H$8:$H$1008),""))</f>
        <v/>
      </c>
      <c r="M1119" s="102" t="str">
        <f>IF(CADA_PROD!$C1117="","",IFERROR(SUMIFS(MOVI_ENTR!M:M,MOVI_ENTR!D:D,D1119,MOVI_ENTR!O:O,$E$5)/SUMIFS(MOVI_ENTR!I:I,MOVI_ENTR!D:D,D1119,MOVI_ENTR!O:O,$E$5),0))</f>
        <v/>
      </c>
      <c r="N1119" s="104" t="str">
        <f>IF(CADA_PROD!C1117="","",G1119/E1119)</f>
        <v/>
      </c>
    </row>
    <row r="1120" spans="2:14" ht="30" customHeight="1">
      <c r="B1120" s="21">
        <f t="shared" si="35"/>
        <v>1113</v>
      </c>
      <c r="C1120" s="99" t="str">
        <f>IF(CADA_PROD!C1118="","",CADA_PROD!C1118)</f>
        <v/>
      </c>
      <c r="D1120" s="100" t="str">
        <f>IF(CADA_PROD!D1118="","",CADA_PROD!D1118)</f>
        <v/>
      </c>
      <c r="E1120" s="101" t="str">
        <f>IF(CADA_PROD!E1118="","",CADA_PROD!E1118)</f>
        <v/>
      </c>
      <c r="F1120" s="101" t="str">
        <f>IF(CADA_PROD!D1118="","",SUMIFS(MOVI_ENTR!I:I,MOVI_ENTR!D:D,D1120,MOVI_ENTR!O:O,$E$5))</f>
        <v/>
      </c>
      <c r="G1120" s="101" t="str">
        <f>IF(CADA_PROD!C1118="","",SUMIFS(MOVI_SAID!H:H,MOVI_SAID!D:D,D1120,MOVI_SAID!L:L,$E$5))</f>
        <v/>
      </c>
      <c r="H1120" s="101" t="str">
        <f t="shared" si="34"/>
        <v/>
      </c>
      <c r="I1120" s="100" t="str">
        <f>IF(CADA_PROD!C1118="","",IFERROR(IF(H1120&lt;=0,"Sem estoque",IF(H1120/E1120&lt;0.25,"Quase sem estoque",IF(H1120/E1120&lt;1.2,"Estoque baixo",IF(H1120/E1120&lt;2,"Estoque moderado","Estoque confortável")))),""))</f>
        <v/>
      </c>
      <c r="J1120" s="102" t="str">
        <f>IF(CADA_PROD!C1118="","",SUMIFS(MOVI_ENTR!M:M,MOVI_ENTR!D:D,D1120,MOVI_ENTR!O:O,$E$5))</f>
        <v/>
      </c>
      <c r="K1120" s="103" t="str">
        <f>IF(CADA_PROD!C1118="","",IFERROR($J1120/SUM($J$8:$J$1008),""))</f>
        <v/>
      </c>
      <c r="L1120" s="103" t="str">
        <f>IF(CADA_PROD!C1118="","",IFERROR(H1120/SUM($H$8:$H$1008),""))</f>
        <v/>
      </c>
      <c r="M1120" s="102" t="str">
        <f>IF(CADA_PROD!$C1118="","",IFERROR(SUMIFS(MOVI_ENTR!M:M,MOVI_ENTR!D:D,D1120,MOVI_ENTR!O:O,$E$5)/SUMIFS(MOVI_ENTR!I:I,MOVI_ENTR!D:D,D1120,MOVI_ENTR!O:O,$E$5),0))</f>
        <v/>
      </c>
      <c r="N1120" s="104" t="str">
        <f>IF(CADA_PROD!C1118="","",G1120/E1120)</f>
        <v/>
      </c>
    </row>
    <row r="1121" spans="2:14" ht="30" customHeight="1">
      <c r="B1121" s="21">
        <f t="shared" si="35"/>
        <v>1114</v>
      </c>
      <c r="C1121" s="99" t="str">
        <f>IF(CADA_PROD!C1119="","",CADA_PROD!C1119)</f>
        <v/>
      </c>
      <c r="D1121" s="100" t="str">
        <f>IF(CADA_PROD!D1119="","",CADA_PROD!D1119)</f>
        <v/>
      </c>
      <c r="E1121" s="101" t="str">
        <f>IF(CADA_PROD!E1119="","",CADA_PROD!E1119)</f>
        <v/>
      </c>
      <c r="F1121" s="101" t="str">
        <f>IF(CADA_PROD!D1119="","",SUMIFS(MOVI_ENTR!I:I,MOVI_ENTR!D:D,D1121,MOVI_ENTR!O:O,$E$5))</f>
        <v/>
      </c>
      <c r="G1121" s="101" t="str">
        <f>IF(CADA_PROD!C1119="","",SUMIFS(MOVI_SAID!H:H,MOVI_SAID!D:D,D1121,MOVI_SAID!L:L,$E$5))</f>
        <v/>
      </c>
      <c r="H1121" s="101" t="str">
        <f t="shared" si="34"/>
        <v/>
      </c>
      <c r="I1121" s="100" t="str">
        <f>IF(CADA_PROD!C1119="","",IFERROR(IF(H1121&lt;=0,"Sem estoque",IF(H1121/E1121&lt;0.25,"Quase sem estoque",IF(H1121/E1121&lt;1.2,"Estoque baixo",IF(H1121/E1121&lt;2,"Estoque moderado","Estoque confortável")))),""))</f>
        <v/>
      </c>
      <c r="J1121" s="102" t="str">
        <f>IF(CADA_PROD!C1119="","",SUMIFS(MOVI_ENTR!M:M,MOVI_ENTR!D:D,D1121,MOVI_ENTR!O:O,$E$5))</f>
        <v/>
      </c>
      <c r="K1121" s="103" t="str">
        <f>IF(CADA_PROD!C1119="","",IFERROR($J1121/SUM($J$8:$J$1008),""))</f>
        <v/>
      </c>
      <c r="L1121" s="103" t="str">
        <f>IF(CADA_PROD!C1119="","",IFERROR(H1121/SUM($H$8:$H$1008),""))</f>
        <v/>
      </c>
      <c r="M1121" s="102" t="str">
        <f>IF(CADA_PROD!$C1119="","",IFERROR(SUMIFS(MOVI_ENTR!M:M,MOVI_ENTR!D:D,D1121,MOVI_ENTR!O:O,$E$5)/SUMIFS(MOVI_ENTR!I:I,MOVI_ENTR!D:D,D1121,MOVI_ENTR!O:O,$E$5),0))</f>
        <v/>
      </c>
      <c r="N1121" s="104" t="str">
        <f>IF(CADA_PROD!C1119="","",G1121/E1121)</f>
        <v/>
      </c>
    </row>
    <row r="1122" spans="2:14" ht="30" customHeight="1">
      <c r="B1122" s="21">
        <f t="shared" si="35"/>
        <v>1115</v>
      </c>
      <c r="C1122" s="99" t="str">
        <f>IF(CADA_PROD!C1120="","",CADA_PROD!C1120)</f>
        <v/>
      </c>
      <c r="D1122" s="100" t="str">
        <f>IF(CADA_PROD!D1120="","",CADA_PROD!D1120)</f>
        <v/>
      </c>
      <c r="E1122" s="101" t="str">
        <f>IF(CADA_PROD!E1120="","",CADA_PROD!E1120)</f>
        <v/>
      </c>
      <c r="F1122" s="101" t="str">
        <f>IF(CADA_PROD!D1120="","",SUMIFS(MOVI_ENTR!I:I,MOVI_ENTR!D:D,D1122,MOVI_ENTR!O:O,$E$5))</f>
        <v/>
      </c>
      <c r="G1122" s="101" t="str">
        <f>IF(CADA_PROD!C1120="","",SUMIFS(MOVI_SAID!H:H,MOVI_SAID!D:D,D1122,MOVI_SAID!L:L,$E$5))</f>
        <v/>
      </c>
      <c r="H1122" s="101" t="str">
        <f t="shared" si="34"/>
        <v/>
      </c>
      <c r="I1122" s="100" t="str">
        <f>IF(CADA_PROD!C1120="","",IFERROR(IF(H1122&lt;=0,"Sem estoque",IF(H1122/E1122&lt;0.25,"Quase sem estoque",IF(H1122/E1122&lt;1.2,"Estoque baixo",IF(H1122/E1122&lt;2,"Estoque moderado","Estoque confortável")))),""))</f>
        <v/>
      </c>
      <c r="J1122" s="102" t="str">
        <f>IF(CADA_PROD!C1120="","",SUMIFS(MOVI_ENTR!M:M,MOVI_ENTR!D:D,D1122,MOVI_ENTR!O:O,$E$5))</f>
        <v/>
      </c>
      <c r="K1122" s="103" t="str">
        <f>IF(CADA_PROD!C1120="","",IFERROR($J1122/SUM($J$8:$J$1008),""))</f>
        <v/>
      </c>
      <c r="L1122" s="103" t="str">
        <f>IF(CADA_PROD!C1120="","",IFERROR(H1122/SUM($H$8:$H$1008),""))</f>
        <v/>
      </c>
      <c r="M1122" s="102" t="str">
        <f>IF(CADA_PROD!$C1120="","",IFERROR(SUMIFS(MOVI_ENTR!M:M,MOVI_ENTR!D:D,D1122,MOVI_ENTR!O:O,$E$5)/SUMIFS(MOVI_ENTR!I:I,MOVI_ENTR!D:D,D1122,MOVI_ENTR!O:O,$E$5),0))</f>
        <v/>
      </c>
      <c r="N1122" s="104" t="str">
        <f>IF(CADA_PROD!C1120="","",G1122/E1122)</f>
        <v/>
      </c>
    </row>
    <row r="1123" spans="2:14" ht="30" customHeight="1">
      <c r="B1123" s="21">
        <f t="shared" si="35"/>
        <v>1116</v>
      </c>
      <c r="C1123" s="99" t="str">
        <f>IF(CADA_PROD!C1121="","",CADA_PROD!C1121)</f>
        <v/>
      </c>
      <c r="D1123" s="100" t="str">
        <f>IF(CADA_PROD!D1121="","",CADA_PROD!D1121)</f>
        <v/>
      </c>
      <c r="E1123" s="101" t="str">
        <f>IF(CADA_PROD!E1121="","",CADA_PROD!E1121)</f>
        <v/>
      </c>
      <c r="F1123" s="101" t="str">
        <f>IF(CADA_PROD!D1121="","",SUMIFS(MOVI_ENTR!I:I,MOVI_ENTR!D:D,D1123,MOVI_ENTR!O:O,$E$5))</f>
        <v/>
      </c>
      <c r="G1123" s="101" t="str">
        <f>IF(CADA_PROD!C1121="","",SUMIFS(MOVI_SAID!H:H,MOVI_SAID!D:D,D1123,MOVI_SAID!L:L,$E$5))</f>
        <v/>
      </c>
      <c r="H1123" s="101" t="str">
        <f t="shared" si="34"/>
        <v/>
      </c>
      <c r="I1123" s="100" t="str">
        <f>IF(CADA_PROD!C1121="","",IFERROR(IF(H1123&lt;=0,"Sem estoque",IF(H1123/E1123&lt;0.25,"Quase sem estoque",IF(H1123/E1123&lt;1.2,"Estoque baixo",IF(H1123/E1123&lt;2,"Estoque moderado","Estoque confortável")))),""))</f>
        <v/>
      </c>
      <c r="J1123" s="102" t="str">
        <f>IF(CADA_PROD!C1121="","",SUMIFS(MOVI_ENTR!M:M,MOVI_ENTR!D:D,D1123,MOVI_ENTR!O:O,$E$5))</f>
        <v/>
      </c>
      <c r="K1123" s="103" t="str">
        <f>IF(CADA_PROD!C1121="","",IFERROR($J1123/SUM($J$8:$J$1008),""))</f>
        <v/>
      </c>
      <c r="L1123" s="103" t="str">
        <f>IF(CADA_PROD!C1121="","",IFERROR(H1123/SUM($H$8:$H$1008),""))</f>
        <v/>
      </c>
      <c r="M1123" s="102" t="str">
        <f>IF(CADA_PROD!$C1121="","",IFERROR(SUMIFS(MOVI_ENTR!M:M,MOVI_ENTR!D:D,D1123,MOVI_ENTR!O:O,$E$5)/SUMIFS(MOVI_ENTR!I:I,MOVI_ENTR!D:D,D1123,MOVI_ENTR!O:O,$E$5),0))</f>
        <v/>
      </c>
      <c r="N1123" s="104" t="str">
        <f>IF(CADA_PROD!C1121="","",G1123/E1123)</f>
        <v/>
      </c>
    </row>
    <row r="1124" spans="2:14" ht="30" customHeight="1">
      <c r="B1124" s="21">
        <f t="shared" si="35"/>
        <v>1117</v>
      </c>
      <c r="C1124" s="99" t="str">
        <f>IF(CADA_PROD!C1122="","",CADA_PROD!C1122)</f>
        <v/>
      </c>
      <c r="D1124" s="100" t="str">
        <f>IF(CADA_PROD!D1122="","",CADA_PROD!D1122)</f>
        <v/>
      </c>
      <c r="E1124" s="101" t="str">
        <f>IF(CADA_PROD!E1122="","",CADA_PROD!E1122)</f>
        <v/>
      </c>
      <c r="F1124" s="101" t="str">
        <f>IF(CADA_PROD!D1122="","",SUMIFS(MOVI_ENTR!I:I,MOVI_ENTR!D:D,D1124,MOVI_ENTR!O:O,$E$5))</f>
        <v/>
      </c>
      <c r="G1124" s="101" t="str">
        <f>IF(CADA_PROD!C1122="","",SUMIFS(MOVI_SAID!H:H,MOVI_SAID!D:D,D1124,MOVI_SAID!L:L,$E$5))</f>
        <v/>
      </c>
      <c r="H1124" s="101" t="str">
        <f t="shared" si="34"/>
        <v/>
      </c>
      <c r="I1124" s="100" t="str">
        <f>IF(CADA_PROD!C1122="","",IFERROR(IF(H1124&lt;=0,"Sem estoque",IF(H1124/E1124&lt;0.25,"Quase sem estoque",IF(H1124/E1124&lt;1.2,"Estoque baixo",IF(H1124/E1124&lt;2,"Estoque moderado","Estoque confortável")))),""))</f>
        <v/>
      </c>
      <c r="J1124" s="102" t="str">
        <f>IF(CADA_PROD!C1122="","",SUMIFS(MOVI_ENTR!M:M,MOVI_ENTR!D:D,D1124,MOVI_ENTR!O:O,$E$5))</f>
        <v/>
      </c>
      <c r="K1124" s="103" t="str">
        <f>IF(CADA_PROD!C1122="","",IFERROR($J1124/SUM($J$8:$J$1008),""))</f>
        <v/>
      </c>
      <c r="L1124" s="103" t="str">
        <f>IF(CADA_PROD!C1122="","",IFERROR(H1124/SUM($H$8:$H$1008),""))</f>
        <v/>
      </c>
      <c r="M1124" s="102" t="str">
        <f>IF(CADA_PROD!$C1122="","",IFERROR(SUMIFS(MOVI_ENTR!M:M,MOVI_ENTR!D:D,D1124,MOVI_ENTR!O:O,$E$5)/SUMIFS(MOVI_ENTR!I:I,MOVI_ENTR!D:D,D1124,MOVI_ENTR!O:O,$E$5),0))</f>
        <v/>
      </c>
      <c r="N1124" s="104" t="str">
        <f>IF(CADA_PROD!C1122="","",G1124/E1124)</f>
        <v/>
      </c>
    </row>
    <row r="1125" spans="2:14" ht="30" customHeight="1">
      <c r="B1125" s="21">
        <f t="shared" si="35"/>
        <v>1118</v>
      </c>
      <c r="C1125" s="99" t="str">
        <f>IF(CADA_PROD!C1123="","",CADA_PROD!C1123)</f>
        <v/>
      </c>
      <c r="D1125" s="100" t="str">
        <f>IF(CADA_PROD!D1123="","",CADA_PROD!D1123)</f>
        <v/>
      </c>
      <c r="E1125" s="101" t="str">
        <f>IF(CADA_PROD!E1123="","",CADA_PROD!E1123)</f>
        <v/>
      </c>
      <c r="F1125" s="101" t="str">
        <f>IF(CADA_PROD!D1123="","",SUMIFS(MOVI_ENTR!I:I,MOVI_ENTR!D:D,D1125,MOVI_ENTR!O:O,$E$5))</f>
        <v/>
      </c>
      <c r="G1125" s="101" t="str">
        <f>IF(CADA_PROD!C1123="","",SUMIFS(MOVI_SAID!H:H,MOVI_SAID!D:D,D1125,MOVI_SAID!L:L,$E$5))</f>
        <v/>
      </c>
      <c r="H1125" s="101" t="str">
        <f t="shared" si="34"/>
        <v/>
      </c>
      <c r="I1125" s="100" t="str">
        <f>IF(CADA_PROD!C1123="","",IFERROR(IF(H1125&lt;=0,"Sem estoque",IF(H1125/E1125&lt;0.25,"Quase sem estoque",IF(H1125/E1125&lt;1.2,"Estoque baixo",IF(H1125/E1125&lt;2,"Estoque moderado","Estoque confortável")))),""))</f>
        <v/>
      </c>
      <c r="J1125" s="102" t="str">
        <f>IF(CADA_PROD!C1123="","",SUMIFS(MOVI_ENTR!M:M,MOVI_ENTR!D:D,D1125,MOVI_ENTR!O:O,$E$5))</f>
        <v/>
      </c>
      <c r="K1125" s="103" t="str">
        <f>IF(CADA_PROD!C1123="","",IFERROR($J1125/SUM($J$8:$J$1008),""))</f>
        <v/>
      </c>
      <c r="L1125" s="103" t="str">
        <f>IF(CADA_PROD!C1123="","",IFERROR(H1125/SUM($H$8:$H$1008),""))</f>
        <v/>
      </c>
      <c r="M1125" s="102" t="str">
        <f>IF(CADA_PROD!$C1123="","",IFERROR(SUMIFS(MOVI_ENTR!M:M,MOVI_ENTR!D:D,D1125,MOVI_ENTR!O:O,$E$5)/SUMIFS(MOVI_ENTR!I:I,MOVI_ENTR!D:D,D1125,MOVI_ENTR!O:O,$E$5),0))</f>
        <v/>
      </c>
      <c r="N1125" s="104" t="str">
        <f>IF(CADA_PROD!C1123="","",G1125/E1125)</f>
        <v/>
      </c>
    </row>
    <row r="1126" spans="2:14" ht="30" customHeight="1">
      <c r="B1126" s="21">
        <f t="shared" si="35"/>
        <v>1119</v>
      </c>
      <c r="C1126" s="99" t="str">
        <f>IF(CADA_PROD!C1124="","",CADA_PROD!C1124)</f>
        <v/>
      </c>
      <c r="D1126" s="100" t="str">
        <f>IF(CADA_PROD!D1124="","",CADA_PROD!D1124)</f>
        <v/>
      </c>
      <c r="E1126" s="101" t="str">
        <f>IF(CADA_PROD!E1124="","",CADA_PROD!E1124)</f>
        <v/>
      </c>
      <c r="F1126" s="101" t="str">
        <f>IF(CADA_PROD!D1124="","",SUMIFS(MOVI_ENTR!I:I,MOVI_ENTR!D:D,D1126,MOVI_ENTR!O:O,$E$5))</f>
        <v/>
      </c>
      <c r="G1126" s="101" t="str">
        <f>IF(CADA_PROD!C1124="","",SUMIFS(MOVI_SAID!H:H,MOVI_SAID!D:D,D1126,MOVI_SAID!L:L,$E$5))</f>
        <v/>
      </c>
      <c r="H1126" s="101" t="str">
        <f t="shared" si="34"/>
        <v/>
      </c>
      <c r="I1126" s="100" t="str">
        <f>IF(CADA_PROD!C1124="","",IFERROR(IF(H1126&lt;=0,"Sem estoque",IF(H1126/E1126&lt;0.25,"Quase sem estoque",IF(H1126/E1126&lt;1.2,"Estoque baixo",IF(H1126/E1126&lt;2,"Estoque moderado","Estoque confortável")))),""))</f>
        <v/>
      </c>
      <c r="J1126" s="102" t="str">
        <f>IF(CADA_PROD!C1124="","",SUMIFS(MOVI_ENTR!M:M,MOVI_ENTR!D:D,D1126,MOVI_ENTR!O:O,$E$5))</f>
        <v/>
      </c>
      <c r="K1126" s="103" t="str">
        <f>IF(CADA_PROD!C1124="","",IFERROR($J1126/SUM($J$8:$J$1008),""))</f>
        <v/>
      </c>
      <c r="L1126" s="103" t="str">
        <f>IF(CADA_PROD!C1124="","",IFERROR(H1126/SUM($H$8:$H$1008),""))</f>
        <v/>
      </c>
      <c r="M1126" s="102" t="str">
        <f>IF(CADA_PROD!$C1124="","",IFERROR(SUMIFS(MOVI_ENTR!M:M,MOVI_ENTR!D:D,D1126,MOVI_ENTR!O:O,$E$5)/SUMIFS(MOVI_ENTR!I:I,MOVI_ENTR!D:D,D1126,MOVI_ENTR!O:O,$E$5),0))</f>
        <v/>
      </c>
      <c r="N1126" s="104" t="str">
        <f>IF(CADA_PROD!C1124="","",G1126/E1126)</f>
        <v/>
      </c>
    </row>
    <row r="1127" spans="2:14" ht="30" customHeight="1">
      <c r="B1127" s="21">
        <f t="shared" si="35"/>
        <v>1120</v>
      </c>
      <c r="C1127" s="99" t="str">
        <f>IF(CADA_PROD!C1125="","",CADA_PROD!C1125)</f>
        <v/>
      </c>
      <c r="D1127" s="100" t="str">
        <f>IF(CADA_PROD!D1125="","",CADA_PROD!D1125)</f>
        <v/>
      </c>
      <c r="E1127" s="101" t="str">
        <f>IF(CADA_PROD!E1125="","",CADA_PROD!E1125)</f>
        <v/>
      </c>
      <c r="F1127" s="101" t="str">
        <f>IF(CADA_PROD!D1125="","",SUMIFS(MOVI_ENTR!I:I,MOVI_ENTR!D:D,D1127,MOVI_ENTR!O:O,$E$5))</f>
        <v/>
      </c>
      <c r="G1127" s="101" t="str">
        <f>IF(CADA_PROD!C1125="","",SUMIFS(MOVI_SAID!H:H,MOVI_SAID!D:D,D1127,MOVI_SAID!L:L,$E$5))</f>
        <v/>
      </c>
      <c r="H1127" s="101" t="str">
        <f t="shared" si="34"/>
        <v/>
      </c>
      <c r="I1127" s="100" t="str">
        <f>IF(CADA_PROD!C1125="","",IFERROR(IF(H1127&lt;=0,"Sem estoque",IF(H1127/E1127&lt;0.25,"Quase sem estoque",IF(H1127/E1127&lt;1.2,"Estoque baixo",IF(H1127/E1127&lt;2,"Estoque moderado","Estoque confortável")))),""))</f>
        <v/>
      </c>
      <c r="J1127" s="102" t="str">
        <f>IF(CADA_PROD!C1125="","",SUMIFS(MOVI_ENTR!M:M,MOVI_ENTR!D:D,D1127,MOVI_ENTR!O:O,$E$5))</f>
        <v/>
      </c>
      <c r="K1127" s="103" t="str">
        <f>IF(CADA_PROD!C1125="","",IFERROR($J1127/SUM($J$8:$J$1008),""))</f>
        <v/>
      </c>
      <c r="L1127" s="103" t="str">
        <f>IF(CADA_PROD!C1125="","",IFERROR(H1127/SUM($H$8:$H$1008),""))</f>
        <v/>
      </c>
      <c r="M1127" s="102" t="str">
        <f>IF(CADA_PROD!$C1125="","",IFERROR(SUMIFS(MOVI_ENTR!M:M,MOVI_ENTR!D:D,D1127,MOVI_ENTR!O:O,$E$5)/SUMIFS(MOVI_ENTR!I:I,MOVI_ENTR!D:D,D1127,MOVI_ENTR!O:O,$E$5),0))</f>
        <v/>
      </c>
      <c r="N1127" s="104" t="str">
        <f>IF(CADA_PROD!C1125="","",G1127/E1127)</f>
        <v/>
      </c>
    </row>
    <row r="1128" spans="2:14" ht="30" customHeight="1">
      <c r="B1128" s="21">
        <f t="shared" si="35"/>
        <v>1121</v>
      </c>
      <c r="C1128" s="99" t="str">
        <f>IF(CADA_PROD!C1126="","",CADA_PROD!C1126)</f>
        <v/>
      </c>
      <c r="D1128" s="100" t="str">
        <f>IF(CADA_PROD!D1126="","",CADA_PROD!D1126)</f>
        <v/>
      </c>
      <c r="E1128" s="101" t="str">
        <f>IF(CADA_PROD!E1126="","",CADA_PROD!E1126)</f>
        <v/>
      </c>
      <c r="F1128" s="101" t="str">
        <f>IF(CADA_PROD!D1126="","",SUMIFS(MOVI_ENTR!I:I,MOVI_ENTR!D:D,D1128,MOVI_ENTR!O:O,$E$5))</f>
        <v/>
      </c>
      <c r="G1128" s="101" t="str">
        <f>IF(CADA_PROD!C1126="","",SUMIFS(MOVI_SAID!H:H,MOVI_SAID!D:D,D1128,MOVI_SAID!L:L,$E$5))</f>
        <v/>
      </c>
      <c r="H1128" s="101" t="str">
        <f t="shared" si="34"/>
        <v/>
      </c>
      <c r="I1128" s="100" t="str">
        <f>IF(CADA_PROD!C1126="","",IFERROR(IF(H1128&lt;=0,"Sem estoque",IF(H1128/E1128&lt;0.25,"Quase sem estoque",IF(H1128/E1128&lt;1.2,"Estoque baixo",IF(H1128/E1128&lt;2,"Estoque moderado","Estoque confortável")))),""))</f>
        <v/>
      </c>
      <c r="J1128" s="102" t="str">
        <f>IF(CADA_PROD!C1126="","",SUMIFS(MOVI_ENTR!M:M,MOVI_ENTR!D:D,D1128,MOVI_ENTR!O:O,$E$5))</f>
        <v/>
      </c>
      <c r="K1128" s="103" t="str">
        <f>IF(CADA_PROD!C1126="","",IFERROR($J1128/SUM($J$8:$J$1008),""))</f>
        <v/>
      </c>
      <c r="L1128" s="103" t="str">
        <f>IF(CADA_PROD!C1126="","",IFERROR(H1128/SUM($H$8:$H$1008),""))</f>
        <v/>
      </c>
      <c r="M1128" s="102" t="str">
        <f>IF(CADA_PROD!$C1126="","",IFERROR(SUMIFS(MOVI_ENTR!M:M,MOVI_ENTR!D:D,D1128,MOVI_ENTR!O:O,$E$5)/SUMIFS(MOVI_ENTR!I:I,MOVI_ENTR!D:D,D1128,MOVI_ENTR!O:O,$E$5),0))</f>
        <v/>
      </c>
      <c r="N1128" s="104" t="str">
        <f>IF(CADA_PROD!C1126="","",G1128/E1128)</f>
        <v/>
      </c>
    </row>
    <row r="1129" spans="2:14" ht="30" customHeight="1">
      <c r="B1129" s="21">
        <f t="shared" si="35"/>
        <v>1122</v>
      </c>
      <c r="C1129" s="99" t="str">
        <f>IF(CADA_PROD!C1127="","",CADA_PROD!C1127)</f>
        <v/>
      </c>
      <c r="D1129" s="100" t="str">
        <f>IF(CADA_PROD!D1127="","",CADA_PROD!D1127)</f>
        <v/>
      </c>
      <c r="E1129" s="101" t="str">
        <f>IF(CADA_PROD!E1127="","",CADA_PROD!E1127)</f>
        <v/>
      </c>
      <c r="F1129" s="101" t="str">
        <f>IF(CADA_PROD!D1127="","",SUMIFS(MOVI_ENTR!I:I,MOVI_ENTR!D:D,D1129,MOVI_ENTR!O:O,$E$5))</f>
        <v/>
      </c>
      <c r="G1129" s="101" t="str">
        <f>IF(CADA_PROD!C1127="","",SUMIFS(MOVI_SAID!H:H,MOVI_SAID!D:D,D1129,MOVI_SAID!L:L,$E$5))</f>
        <v/>
      </c>
      <c r="H1129" s="101" t="str">
        <f t="shared" si="34"/>
        <v/>
      </c>
      <c r="I1129" s="100" t="str">
        <f>IF(CADA_PROD!C1127="","",IFERROR(IF(H1129&lt;=0,"Sem estoque",IF(H1129/E1129&lt;0.25,"Quase sem estoque",IF(H1129/E1129&lt;1.2,"Estoque baixo",IF(H1129/E1129&lt;2,"Estoque moderado","Estoque confortável")))),""))</f>
        <v/>
      </c>
      <c r="J1129" s="102" t="str">
        <f>IF(CADA_PROD!C1127="","",SUMIFS(MOVI_ENTR!M:M,MOVI_ENTR!D:D,D1129,MOVI_ENTR!O:O,$E$5))</f>
        <v/>
      </c>
      <c r="K1129" s="103" t="str">
        <f>IF(CADA_PROD!C1127="","",IFERROR($J1129/SUM($J$8:$J$1008),""))</f>
        <v/>
      </c>
      <c r="L1129" s="103" t="str">
        <f>IF(CADA_PROD!C1127="","",IFERROR(H1129/SUM($H$8:$H$1008),""))</f>
        <v/>
      </c>
      <c r="M1129" s="102" t="str">
        <f>IF(CADA_PROD!$C1127="","",IFERROR(SUMIFS(MOVI_ENTR!M:M,MOVI_ENTR!D:D,D1129,MOVI_ENTR!O:O,$E$5)/SUMIFS(MOVI_ENTR!I:I,MOVI_ENTR!D:D,D1129,MOVI_ENTR!O:O,$E$5),0))</f>
        <v/>
      </c>
      <c r="N1129" s="104" t="str">
        <f>IF(CADA_PROD!C1127="","",G1129/E1129)</f>
        <v/>
      </c>
    </row>
    <row r="1130" spans="2:14" ht="30" customHeight="1">
      <c r="B1130" s="21">
        <f t="shared" si="35"/>
        <v>1123</v>
      </c>
      <c r="C1130" s="99" t="str">
        <f>IF(CADA_PROD!C1128="","",CADA_PROD!C1128)</f>
        <v/>
      </c>
      <c r="D1130" s="100" t="str">
        <f>IF(CADA_PROD!D1128="","",CADA_PROD!D1128)</f>
        <v/>
      </c>
      <c r="E1130" s="101" t="str">
        <f>IF(CADA_PROD!E1128="","",CADA_PROD!E1128)</f>
        <v/>
      </c>
      <c r="F1130" s="101" t="str">
        <f>IF(CADA_PROD!D1128="","",SUMIFS(MOVI_ENTR!I:I,MOVI_ENTR!D:D,D1130,MOVI_ENTR!O:O,$E$5))</f>
        <v/>
      </c>
      <c r="G1130" s="101" t="str">
        <f>IF(CADA_PROD!C1128="","",SUMIFS(MOVI_SAID!H:H,MOVI_SAID!D:D,D1130,MOVI_SAID!L:L,$E$5))</f>
        <v/>
      </c>
      <c r="H1130" s="101" t="str">
        <f t="shared" si="34"/>
        <v/>
      </c>
      <c r="I1130" s="100" t="str">
        <f>IF(CADA_PROD!C1128="","",IFERROR(IF(H1130&lt;=0,"Sem estoque",IF(H1130/E1130&lt;0.25,"Quase sem estoque",IF(H1130/E1130&lt;1.2,"Estoque baixo",IF(H1130/E1130&lt;2,"Estoque moderado","Estoque confortável")))),""))</f>
        <v/>
      </c>
      <c r="J1130" s="102" t="str">
        <f>IF(CADA_PROD!C1128="","",SUMIFS(MOVI_ENTR!M:M,MOVI_ENTR!D:D,D1130,MOVI_ENTR!O:O,$E$5))</f>
        <v/>
      </c>
      <c r="K1130" s="103" t="str">
        <f>IF(CADA_PROD!C1128="","",IFERROR($J1130/SUM($J$8:$J$1008),""))</f>
        <v/>
      </c>
      <c r="L1130" s="103" t="str">
        <f>IF(CADA_PROD!C1128="","",IFERROR(H1130/SUM($H$8:$H$1008),""))</f>
        <v/>
      </c>
      <c r="M1130" s="102" t="str">
        <f>IF(CADA_PROD!$C1128="","",IFERROR(SUMIFS(MOVI_ENTR!M:M,MOVI_ENTR!D:D,D1130,MOVI_ENTR!O:O,$E$5)/SUMIFS(MOVI_ENTR!I:I,MOVI_ENTR!D:D,D1130,MOVI_ENTR!O:O,$E$5),0))</f>
        <v/>
      </c>
      <c r="N1130" s="104" t="str">
        <f>IF(CADA_PROD!C1128="","",G1130/E1130)</f>
        <v/>
      </c>
    </row>
    <row r="1131" spans="2:14" ht="30" customHeight="1">
      <c r="B1131" s="21">
        <f t="shared" si="35"/>
        <v>1124</v>
      </c>
      <c r="C1131" s="99" t="str">
        <f>IF(CADA_PROD!C1129="","",CADA_PROD!C1129)</f>
        <v/>
      </c>
      <c r="D1131" s="100" t="str">
        <f>IF(CADA_PROD!D1129="","",CADA_PROD!D1129)</f>
        <v/>
      </c>
      <c r="E1131" s="101" t="str">
        <f>IF(CADA_PROD!E1129="","",CADA_PROD!E1129)</f>
        <v/>
      </c>
      <c r="F1131" s="101" t="str">
        <f>IF(CADA_PROD!D1129="","",SUMIFS(MOVI_ENTR!I:I,MOVI_ENTR!D:D,D1131,MOVI_ENTR!O:O,$E$5))</f>
        <v/>
      </c>
      <c r="G1131" s="101" t="str">
        <f>IF(CADA_PROD!C1129="","",SUMIFS(MOVI_SAID!H:H,MOVI_SAID!D:D,D1131,MOVI_SAID!L:L,$E$5))</f>
        <v/>
      </c>
      <c r="H1131" s="101" t="str">
        <f t="shared" si="34"/>
        <v/>
      </c>
      <c r="I1131" s="100" t="str">
        <f>IF(CADA_PROD!C1129="","",IFERROR(IF(H1131&lt;=0,"Sem estoque",IF(H1131/E1131&lt;0.25,"Quase sem estoque",IF(H1131/E1131&lt;1.2,"Estoque baixo",IF(H1131/E1131&lt;2,"Estoque moderado","Estoque confortável")))),""))</f>
        <v/>
      </c>
      <c r="J1131" s="102" t="str">
        <f>IF(CADA_PROD!C1129="","",SUMIFS(MOVI_ENTR!M:M,MOVI_ENTR!D:D,D1131,MOVI_ENTR!O:O,$E$5))</f>
        <v/>
      </c>
      <c r="K1131" s="103" t="str">
        <f>IF(CADA_PROD!C1129="","",IFERROR($J1131/SUM($J$8:$J$1008),""))</f>
        <v/>
      </c>
      <c r="L1131" s="103" t="str">
        <f>IF(CADA_PROD!C1129="","",IFERROR(H1131/SUM($H$8:$H$1008),""))</f>
        <v/>
      </c>
      <c r="M1131" s="102" t="str">
        <f>IF(CADA_PROD!$C1129="","",IFERROR(SUMIFS(MOVI_ENTR!M:M,MOVI_ENTR!D:D,D1131,MOVI_ENTR!O:O,$E$5)/SUMIFS(MOVI_ENTR!I:I,MOVI_ENTR!D:D,D1131,MOVI_ENTR!O:O,$E$5),0))</f>
        <v/>
      </c>
      <c r="N1131" s="104" t="str">
        <f>IF(CADA_PROD!C1129="","",G1131/E1131)</f>
        <v/>
      </c>
    </row>
    <row r="1132" spans="2:14" ht="30" customHeight="1">
      <c r="B1132" s="21">
        <f t="shared" si="35"/>
        <v>1125</v>
      </c>
      <c r="C1132" s="99" t="str">
        <f>IF(CADA_PROD!C1130="","",CADA_PROD!C1130)</f>
        <v/>
      </c>
      <c r="D1132" s="100" t="str">
        <f>IF(CADA_PROD!D1130="","",CADA_PROD!D1130)</f>
        <v/>
      </c>
      <c r="E1132" s="101" t="str">
        <f>IF(CADA_PROD!E1130="","",CADA_PROD!E1130)</f>
        <v/>
      </c>
      <c r="F1132" s="101" t="str">
        <f>IF(CADA_PROD!D1130="","",SUMIFS(MOVI_ENTR!I:I,MOVI_ENTR!D:D,D1132,MOVI_ENTR!O:O,$E$5))</f>
        <v/>
      </c>
      <c r="G1132" s="101" t="str">
        <f>IF(CADA_PROD!C1130="","",SUMIFS(MOVI_SAID!H:H,MOVI_SAID!D:D,D1132,MOVI_SAID!L:L,$E$5))</f>
        <v/>
      </c>
      <c r="H1132" s="101" t="str">
        <f t="shared" si="34"/>
        <v/>
      </c>
      <c r="I1132" s="100" t="str">
        <f>IF(CADA_PROD!C1130="","",IFERROR(IF(H1132&lt;=0,"Sem estoque",IF(H1132/E1132&lt;0.25,"Quase sem estoque",IF(H1132/E1132&lt;1.2,"Estoque baixo",IF(H1132/E1132&lt;2,"Estoque moderado","Estoque confortável")))),""))</f>
        <v/>
      </c>
      <c r="J1132" s="102" t="str">
        <f>IF(CADA_PROD!C1130="","",SUMIFS(MOVI_ENTR!M:M,MOVI_ENTR!D:D,D1132,MOVI_ENTR!O:O,$E$5))</f>
        <v/>
      </c>
      <c r="K1132" s="103" t="str">
        <f>IF(CADA_PROD!C1130="","",IFERROR($J1132/SUM($J$8:$J$1008),""))</f>
        <v/>
      </c>
      <c r="L1132" s="103" t="str">
        <f>IF(CADA_PROD!C1130="","",IFERROR(H1132/SUM($H$8:$H$1008),""))</f>
        <v/>
      </c>
      <c r="M1132" s="102" t="str">
        <f>IF(CADA_PROD!$C1130="","",IFERROR(SUMIFS(MOVI_ENTR!M:M,MOVI_ENTR!D:D,D1132,MOVI_ENTR!O:O,$E$5)/SUMIFS(MOVI_ENTR!I:I,MOVI_ENTR!D:D,D1132,MOVI_ENTR!O:O,$E$5),0))</f>
        <v/>
      </c>
      <c r="N1132" s="104" t="str">
        <f>IF(CADA_PROD!C1130="","",G1132/E1132)</f>
        <v/>
      </c>
    </row>
    <row r="1133" spans="2:14" ht="30" customHeight="1">
      <c r="B1133" s="21">
        <f t="shared" si="35"/>
        <v>1126</v>
      </c>
      <c r="C1133" s="99" t="str">
        <f>IF(CADA_PROD!C1131="","",CADA_PROD!C1131)</f>
        <v/>
      </c>
      <c r="D1133" s="100" t="str">
        <f>IF(CADA_PROD!D1131="","",CADA_PROD!D1131)</f>
        <v/>
      </c>
      <c r="E1133" s="101" t="str">
        <f>IF(CADA_PROD!E1131="","",CADA_PROD!E1131)</f>
        <v/>
      </c>
      <c r="F1133" s="101" t="str">
        <f>IF(CADA_PROD!D1131="","",SUMIFS(MOVI_ENTR!I:I,MOVI_ENTR!D:D,D1133,MOVI_ENTR!O:O,$E$5))</f>
        <v/>
      </c>
      <c r="G1133" s="101" t="str">
        <f>IF(CADA_PROD!C1131="","",SUMIFS(MOVI_SAID!H:H,MOVI_SAID!D:D,D1133,MOVI_SAID!L:L,$E$5))</f>
        <v/>
      </c>
      <c r="H1133" s="101" t="str">
        <f t="shared" si="34"/>
        <v/>
      </c>
      <c r="I1133" s="100" t="str">
        <f>IF(CADA_PROD!C1131="","",IFERROR(IF(H1133&lt;=0,"Sem estoque",IF(H1133/E1133&lt;0.25,"Quase sem estoque",IF(H1133/E1133&lt;1.2,"Estoque baixo",IF(H1133/E1133&lt;2,"Estoque moderado","Estoque confortável")))),""))</f>
        <v/>
      </c>
      <c r="J1133" s="102" t="str">
        <f>IF(CADA_PROD!C1131="","",SUMIFS(MOVI_ENTR!M:M,MOVI_ENTR!D:D,D1133,MOVI_ENTR!O:O,$E$5))</f>
        <v/>
      </c>
      <c r="K1133" s="103" t="str">
        <f>IF(CADA_PROD!C1131="","",IFERROR($J1133/SUM($J$8:$J$1008),""))</f>
        <v/>
      </c>
      <c r="L1133" s="103" t="str">
        <f>IF(CADA_PROD!C1131="","",IFERROR(H1133/SUM($H$8:$H$1008),""))</f>
        <v/>
      </c>
      <c r="M1133" s="102" t="str">
        <f>IF(CADA_PROD!$C1131="","",IFERROR(SUMIFS(MOVI_ENTR!M:M,MOVI_ENTR!D:D,D1133,MOVI_ENTR!O:O,$E$5)/SUMIFS(MOVI_ENTR!I:I,MOVI_ENTR!D:D,D1133,MOVI_ENTR!O:O,$E$5),0))</f>
        <v/>
      </c>
      <c r="N1133" s="104" t="str">
        <f>IF(CADA_PROD!C1131="","",G1133/E1133)</f>
        <v/>
      </c>
    </row>
    <row r="1134" spans="2:14" ht="30" customHeight="1">
      <c r="B1134" s="21">
        <f t="shared" si="35"/>
        <v>1127</v>
      </c>
      <c r="C1134" s="99" t="str">
        <f>IF(CADA_PROD!C1132="","",CADA_PROD!C1132)</f>
        <v/>
      </c>
      <c r="D1134" s="100" t="str">
        <f>IF(CADA_PROD!D1132="","",CADA_PROD!D1132)</f>
        <v/>
      </c>
      <c r="E1134" s="101" t="str">
        <f>IF(CADA_PROD!E1132="","",CADA_PROD!E1132)</f>
        <v/>
      </c>
      <c r="F1134" s="101" t="str">
        <f>IF(CADA_PROD!D1132="","",SUMIFS(MOVI_ENTR!I:I,MOVI_ENTR!D:D,D1134,MOVI_ENTR!O:O,$E$5))</f>
        <v/>
      </c>
      <c r="G1134" s="101" t="str">
        <f>IF(CADA_PROD!C1132="","",SUMIFS(MOVI_SAID!H:H,MOVI_SAID!D:D,D1134,MOVI_SAID!L:L,$E$5))</f>
        <v/>
      </c>
      <c r="H1134" s="101" t="str">
        <f t="shared" si="34"/>
        <v/>
      </c>
      <c r="I1134" s="100" t="str">
        <f>IF(CADA_PROD!C1132="","",IFERROR(IF(H1134&lt;=0,"Sem estoque",IF(H1134/E1134&lt;0.25,"Quase sem estoque",IF(H1134/E1134&lt;1.2,"Estoque baixo",IF(H1134/E1134&lt;2,"Estoque moderado","Estoque confortável")))),""))</f>
        <v/>
      </c>
      <c r="J1134" s="102" t="str">
        <f>IF(CADA_PROD!C1132="","",SUMIFS(MOVI_ENTR!M:M,MOVI_ENTR!D:D,D1134,MOVI_ENTR!O:O,$E$5))</f>
        <v/>
      </c>
      <c r="K1134" s="103" t="str">
        <f>IF(CADA_PROD!C1132="","",IFERROR($J1134/SUM($J$8:$J$1008),""))</f>
        <v/>
      </c>
      <c r="L1134" s="103" t="str">
        <f>IF(CADA_PROD!C1132="","",IFERROR(H1134/SUM($H$8:$H$1008),""))</f>
        <v/>
      </c>
      <c r="M1134" s="102" t="str">
        <f>IF(CADA_PROD!$C1132="","",IFERROR(SUMIFS(MOVI_ENTR!M:M,MOVI_ENTR!D:D,D1134,MOVI_ENTR!O:O,$E$5)/SUMIFS(MOVI_ENTR!I:I,MOVI_ENTR!D:D,D1134,MOVI_ENTR!O:O,$E$5),0))</f>
        <v/>
      </c>
      <c r="N1134" s="104" t="str">
        <f>IF(CADA_PROD!C1132="","",G1134/E1134)</f>
        <v/>
      </c>
    </row>
    <row r="1135" spans="2:14" ht="30" customHeight="1">
      <c r="B1135" s="21">
        <f t="shared" si="35"/>
        <v>1128</v>
      </c>
      <c r="C1135" s="99" t="str">
        <f>IF(CADA_PROD!C1133="","",CADA_PROD!C1133)</f>
        <v/>
      </c>
      <c r="D1135" s="100" t="str">
        <f>IF(CADA_PROD!D1133="","",CADA_PROD!D1133)</f>
        <v/>
      </c>
      <c r="E1135" s="101" t="str">
        <f>IF(CADA_PROD!E1133="","",CADA_PROD!E1133)</f>
        <v/>
      </c>
      <c r="F1135" s="101" t="str">
        <f>IF(CADA_PROD!D1133="","",SUMIFS(MOVI_ENTR!I:I,MOVI_ENTR!D:D,D1135,MOVI_ENTR!O:O,$E$5))</f>
        <v/>
      </c>
      <c r="G1135" s="101" t="str">
        <f>IF(CADA_PROD!C1133="","",SUMIFS(MOVI_SAID!H:H,MOVI_SAID!D:D,D1135,MOVI_SAID!L:L,$E$5))</f>
        <v/>
      </c>
      <c r="H1135" s="101" t="str">
        <f t="shared" ref="H1135:H1198" si="36">IFERROR(F1135-G1135,"")</f>
        <v/>
      </c>
      <c r="I1135" s="100" t="str">
        <f>IF(CADA_PROD!C1133="","",IFERROR(IF(H1135&lt;=0,"Sem estoque",IF(H1135/E1135&lt;0.25,"Quase sem estoque",IF(H1135/E1135&lt;1.2,"Estoque baixo",IF(H1135/E1135&lt;2,"Estoque moderado","Estoque confortável")))),""))</f>
        <v/>
      </c>
      <c r="J1135" s="102" t="str">
        <f>IF(CADA_PROD!C1133="","",SUMIFS(MOVI_ENTR!M:M,MOVI_ENTR!D:D,D1135,MOVI_ENTR!O:O,$E$5))</f>
        <v/>
      </c>
      <c r="K1135" s="103" t="str">
        <f>IF(CADA_PROD!C1133="","",IFERROR($J1135/SUM($J$8:$J$1008),""))</f>
        <v/>
      </c>
      <c r="L1135" s="103" t="str">
        <f>IF(CADA_PROD!C1133="","",IFERROR(H1135/SUM($H$8:$H$1008),""))</f>
        <v/>
      </c>
      <c r="M1135" s="102" t="str">
        <f>IF(CADA_PROD!$C1133="","",IFERROR(SUMIFS(MOVI_ENTR!M:M,MOVI_ENTR!D:D,D1135,MOVI_ENTR!O:O,$E$5)/SUMIFS(MOVI_ENTR!I:I,MOVI_ENTR!D:D,D1135,MOVI_ENTR!O:O,$E$5),0))</f>
        <v/>
      </c>
      <c r="N1135" s="104" t="str">
        <f>IF(CADA_PROD!C1133="","",G1135/E1135)</f>
        <v/>
      </c>
    </row>
    <row r="1136" spans="2:14" ht="30" customHeight="1">
      <c r="B1136" s="21">
        <f t="shared" si="35"/>
        <v>1129</v>
      </c>
      <c r="C1136" s="99" t="str">
        <f>IF(CADA_PROD!C1134="","",CADA_PROD!C1134)</f>
        <v/>
      </c>
      <c r="D1136" s="100" t="str">
        <f>IF(CADA_PROD!D1134="","",CADA_PROD!D1134)</f>
        <v/>
      </c>
      <c r="E1136" s="101" t="str">
        <f>IF(CADA_PROD!E1134="","",CADA_PROD!E1134)</f>
        <v/>
      </c>
      <c r="F1136" s="101" t="str">
        <f>IF(CADA_PROD!D1134="","",SUMIFS(MOVI_ENTR!I:I,MOVI_ENTR!D:D,D1136,MOVI_ENTR!O:O,$E$5))</f>
        <v/>
      </c>
      <c r="G1136" s="101" t="str">
        <f>IF(CADA_PROD!C1134="","",SUMIFS(MOVI_SAID!H:H,MOVI_SAID!D:D,D1136,MOVI_SAID!L:L,$E$5))</f>
        <v/>
      </c>
      <c r="H1136" s="101" t="str">
        <f t="shared" si="36"/>
        <v/>
      </c>
      <c r="I1136" s="100" t="str">
        <f>IF(CADA_PROD!C1134="","",IFERROR(IF(H1136&lt;=0,"Sem estoque",IF(H1136/E1136&lt;0.25,"Quase sem estoque",IF(H1136/E1136&lt;1.2,"Estoque baixo",IF(H1136/E1136&lt;2,"Estoque moderado","Estoque confortável")))),""))</f>
        <v/>
      </c>
      <c r="J1136" s="102" t="str">
        <f>IF(CADA_PROD!C1134="","",SUMIFS(MOVI_ENTR!M:M,MOVI_ENTR!D:D,D1136,MOVI_ENTR!O:O,$E$5))</f>
        <v/>
      </c>
      <c r="K1136" s="103" t="str">
        <f>IF(CADA_PROD!C1134="","",IFERROR($J1136/SUM($J$8:$J$1008),""))</f>
        <v/>
      </c>
      <c r="L1136" s="103" t="str">
        <f>IF(CADA_PROD!C1134="","",IFERROR(H1136/SUM($H$8:$H$1008),""))</f>
        <v/>
      </c>
      <c r="M1136" s="102" t="str">
        <f>IF(CADA_PROD!$C1134="","",IFERROR(SUMIFS(MOVI_ENTR!M:M,MOVI_ENTR!D:D,D1136,MOVI_ENTR!O:O,$E$5)/SUMIFS(MOVI_ENTR!I:I,MOVI_ENTR!D:D,D1136,MOVI_ENTR!O:O,$E$5),0))</f>
        <v/>
      </c>
      <c r="N1136" s="104" t="str">
        <f>IF(CADA_PROD!C1134="","",G1136/E1136)</f>
        <v/>
      </c>
    </row>
    <row r="1137" spans="2:14" ht="30" customHeight="1">
      <c r="B1137" s="21">
        <f t="shared" si="35"/>
        <v>1130</v>
      </c>
      <c r="C1137" s="99" t="str">
        <f>IF(CADA_PROD!C1135="","",CADA_PROD!C1135)</f>
        <v/>
      </c>
      <c r="D1137" s="100" t="str">
        <f>IF(CADA_PROD!D1135="","",CADA_PROD!D1135)</f>
        <v/>
      </c>
      <c r="E1137" s="101" t="str">
        <f>IF(CADA_PROD!E1135="","",CADA_PROD!E1135)</f>
        <v/>
      </c>
      <c r="F1137" s="101" t="str">
        <f>IF(CADA_PROD!D1135="","",SUMIFS(MOVI_ENTR!I:I,MOVI_ENTR!D:D,D1137,MOVI_ENTR!O:O,$E$5))</f>
        <v/>
      </c>
      <c r="G1137" s="101" t="str">
        <f>IF(CADA_PROD!C1135="","",SUMIFS(MOVI_SAID!H:H,MOVI_SAID!D:D,D1137,MOVI_SAID!L:L,$E$5))</f>
        <v/>
      </c>
      <c r="H1137" s="101" t="str">
        <f t="shared" si="36"/>
        <v/>
      </c>
      <c r="I1137" s="100" t="str">
        <f>IF(CADA_PROD!C1135="","",IFERROR(IF(H1137&lt;=0,"Sem estoque",IF(H1137/E1137&lt;0.25,"Quase sem estoque",IF(H1137/E1137&lt;1.2,"Estoque baixo",IF(H1137/E1137&lt;2,"Estoque moderado","Estoque confortável")))),""))</f>
        <v/>
      </c>
      <c r="J1137" s="102" t="str">
        <f>IF(CADA_PROD!C1135="","",SUMIFS(MOVI_ENTR!M:M,MOVI_ENTR!D:D,D1137,MOVI_ENTR!O:O,$E$5))</f>
        <v/>
      </c>
      <c r="K1137" s="103" t="str">
        <f>IF(CADA_PROD!C1135="","",IFERROR($J1137/SUM($J$8:$J$1008),""))</f>
        <v/>
      </c>
      <c r="L1137" s="103" t="str">
        <f>IF(CADA_PROD!C1135="","",IFERROR(H1137/SUM($H$8:$H$1008),""))</f>
        <v/>
      </c>
      <c r="M1137" s="102" t="str">
        <f>IF(CADA_PROD!$C1135="","",IFERROR(SUMIFS(MOVI_ENTR!M:M,MOVI_ENTR!D:D,D1137,MOVI_ENTR!O:O,$E$5)/SUMIFS(MOVI_ENTR!I:I,MOVI_ENTR!D:D,D1137,MOVI_ENTR!O:O,$E$5),0))</f>
        <v/>
      </c>
      <c r="N1137" s="104" t="str">
        <f>IF(CADA_PROD!C1135="","",G1137/E1137)</f>
        <v/>
      </c>
    </row>
    <row r="1138" spans="2:14" ht="30" customHeight="1">
      <c r="B1138" s="21">
        <f t="shared" si="35"/>
        <v>1131</v>
      </c>
      <c r="C1138" s="99" t="str">
        <f>IF(CADA_PROD!C1136="","",CADA_PROD!C1136)</f>
        <v/>
      </c>
      <c r="D1138" s="100" t="str">
        <f>IF(CADA_PROD!D1136="","",CADA_PROD!D1136)</f>
        <v/>
      </c>
      <c r="E1138" s="101" t="str">
        <f>IF(CADA_PROD!E1136="","",CADA_PROD!E1136)</f>
        <v/>
      </c>
      <c r="F1138" s="101" t="str">
        <f>IF(CADA_PROD!D1136="","",SUMIFS(MOVI_ENTR!I:I,MOVI_ENTR!D:D,D1138,MOVI_ENTR!O:O,$E$5))</f>
        <v/>
      </c>
      <c r="G1138" s="101" t="str">
        <f>IF(CADA_PROD!C1136="","",SUMIFS(MOVI_SAID!H:H,MOVI_SAID!D:D,D1138,MOVI_SAID!L:L,$E$5))</f>
        <v/>
      </c>
      <c r="H1138" s="101" t="str">
        <f t="shared" si="36"/>
        <v/>
      </c>
      <c r="I1138" s="100" t="str">
        <f>IF(CADA_PROD!C1136="","",IFERROR(IF(H1138&lt;=0,"Sem estoque",IF(H1138/E1138&lt;0.25,"Quase sem estoque",IF(H1138/E1138&lt;1.2,"Estoque baixo",IF(H1138/E1138&lt;2,"Estoque moderado","Estoque confortável")))),""))</f>
        <v/>
      </c>
      <c r="J1138" s="102" t="str">
        <f>IF(CADA_PROD!C1136="","",SUMIFS(MOVI_ENTR!M:M,MOVI_ENTR!D:D,D1138,MOVI_ENTR!O:O,$E$5))</f>
        <v/>
      </c>
      <c r="K1138" s="103" t="str">
        <f>IF(CADA_PROD!C1136="","",IFERROR($J1138/SUM($J$8:$J$1008),""))</f>
        <v/>
      </c>
      <c r="L1138" s="103" t="str">
        <f>IF(CADA_PROD!C1136="","",IFERROR(H1138/SUM($H$8:$H$1008),""))</f>
        <v/>
      </c>
      <c r="M1138" s="102" t="str">
        <f>IF(CADA_PROD!$C1136="","",IFERROR(SUMIFS(MOVI_ENTR!M:M,MOVI_ENTR!D:D,D1138,MOVI_ENTR!O:O,$E$5)/SUMIFS(MOVI_ENTR!I:I,MOVI_ENTR!D:D,D1138,MOVI_ENTR!O:O,$E$5),0))</f>
        <v/>
      </c>
      <c r="N1138" s="104" t="str">
        <f>IF(CADA_PROD!C1136="","",G1138/E1138)</f>
        <v/>
      </c>
    </row>
    <row r="1139" spans="2:14" ht="30" customHeight="1">
      <c r="B1139" s="21">
        <f t="shared" si="35"/>
        <v>1132</v>
      </c>
      <c r="C1139" s="99" t="str">
        <f>IF(CADA_PROD!C1137="","",CADA_PROD!C1137)</f>
        <v/>
      </c>
      <c r="D1139" s="100" t="str">
        <f>IF(CADA_PROD!D1137="","",CADA_PROD!D1137)</f>
        <v/>
      </c>
      <c r="E1139" s="101" t="str">
        <f>IF(CADA_PROD!E1137="","",CADA_PROD!E1137)</f>
        <v/>
      </c>
      <c r="F1139" s="101" t="str">
        <f>IF(CADA_PROD!D1137="","",SUMIFS(MOVI_ENTR!I:I,MOVI_ENTR!D:D,D1139,MOVI_ENTR!O:O,$E$5))</f>
        <v/>
      </c>
      <c r="G1139" s="101" t="str">
        <f>IF(CADA_PROD!C1137="","",SUMIFS(MOVI_SAID!H:H,MOVI_SAID!D:D,D1139,MOVI_SAID!L:L,$E$5))</f>
        <v/>
      </c>
      <c r="H1139" s="101" t="str">
        <f t="shared" si="36"/>
        <v/>
      </c>
      <c r="I1139" s="100" t="str">
        <f>IF(CADA_PROD!C1137="","",IFERROR(IF(H1139&lt;=0,"Sem estoque",IF(H1139/E1139&lt;0.25,"Quase sem estoque",IF(H1139/E1139&lt;1.2,"Estoque baixo",IF(H1139/E1139&lt;2,"Estoque moderado","Estoque confortável")))),""))</f>
        <v/>
      </c>
      <c r="J1139" s="102" t="str">
        <f>IF(CADA_PROD!C1137="","",SUMIFS(MOVI_ENTR!M:M,MOVI_ENTR!D:D,D1139,MOVI_ENTR!O:O,$E$5))</f>
        <v/>
      </c>
      <c r="K1139" s="103" t="str">
        <f>IF(CADA_PROD!C1137="","",IFERROR($J1139/SUM($J$8:$J$1008),""))</f>
        <v/>
      </c>
      <c r="L1139" s="103" t="str">
        <f>IF(CADA_PROD!C1137="","",IFERROR(H1139/SUM($H$8:$H$1008),""))</f>
        <v/>
      </c>
      <c r="M1139" s="102" t="str">
        <f>IF(CADA_PROD!$C1137="","",IFERROR(SUMIFS(MOVI_ENTR!M:M,MOVI_ENTR!D:D,D1139,MOVI_ENTR!O:O,$E$5)/SUMIFS(MOVI_ENTR!I:I,MOVI_ENTR!D:D,D1139,MOVI_ENTR!O:O,$E$5),0))</f>
        <v/>
      </c>
      <c r="N1139" s="104" t="str">
        <f>IF(CADA_PROD!C1137="","",G1139/E1139)</f>
        <v/>
      </c>
    </row>
    <row r="1140" spans="2:14" ht="30" customHeight="1">
      <c r="B1140" s="21">
        <f t="shared" si="35"/>
        <v>1133</v>
      </c>
      <c r="C1140" s="99" t="str">
        <f>IF(CADA_PROD!C1138="","",CADA_PROD!C1138)</f>
        <v/>
      </c>
      <c r="D1140" s="100" t="str">
        <f>IF(CADA_PROD!D1138="","",CADA_PROD!D1138)</f>
        <v/>
      </c>
      <c r="E1140" s="101" t="str">
        <f>IF(CADA_PROD!E1138="","",CADA_PROD!E1138)</f>
        <v/>
      </c>
      <c r="F1140" s="101" t="str">
        <f>IF(CADA_PROD!D1138="","",SUMIFS(MOVI_ENTR!I:I,MOVI_ENTR!D:D,D1140,MOVI_ENTR!O:O,$E$5))</f>
        <v/>
      </c>
      <c r="G1140" s="101" t="str">
        <f>IF(CADA_PROD!C1138="","",SUMIFS(MOVI_SAID!H:H,MOVI_SAID!D:D,D1140,MOVI_SAID!L:L,$E$5))</f>
        <v/>
      </c>
      <c r="H1140" s="101" t="str">
        <f t="shared" si="36"/>
        <v/>
      </c>
      <c r="I1140" s="100" t="str">
        <f>IF(CADA_PROD!C1138="","",IFERROR(IF(H1140&lt;=0,"Sem estoque",IF(H1140/E1140&lt;0.25,"Quase sem estoque",IF(H1140/E1140&lt;1.2,"Estoque baixo",IF(H1140/E1140&lt;2,"Estoque moderado","Estoque confortável")))),""))</f>
        <v/>
      </c>
      <c r="J1140" s="102" t="str">
        <f>IF(CADA_PROD!C1138="","",SUMIFS(MOVI_ENTR!M:M,MOVI_ENTR!D:D,D1140,MOVI_ENTR!O:O,$E$5))</f>
        <v/>
      </c>
      <c r="K1140" s="103" t="str">
        <f>IF(CADA_PROD!C1138="","",IFERROR($J1140/SUM($J$8:$J$1008),""))</f>
        <v/>
      </c>
      <c r="L1140" s="103" t="str">
        <f>IF(CADA_PROD!C1138="","",IFERROR(H1140/SUM($H$8:$H$1008),""))</f>
        <v/>
      </c>
      <c r="M1140" s="102" t="str">
        <f>IF(CADA_PROD!$C1138="","",IFERROR(SUMIFS(MOVI_ENTR!M:M,MOVI_ENTR!D:D,D1140,MOVI_ENTR!O:O,$E$5)/SUMIFS(MOVI_ENTR!I:I,MOVI_ENTR!D:D,D1140,MOVI_ENTR!O:O,$E$5),0))</f>
        <v/>
      </c>
      <c r="N1140" s="104" t="str">
        <f>IF(CADA_PROD!C1138="","",G1140/E1140)</f>
        <v/>
      </c>
    </row>
    <row r="1141" spans="2:14" ht="30" customHeight="1">
      <c r="B1141" s="21">
        <f t="shared" si="35"/>
        <v>1134</v>
      </c>
      <c r="C1141" s="99" t="str">
        <f>IF(CADA_PROD!C1139="","",CADA_PROD!C1139)</f>
        <v/>
      </c>
      <c r="D1141" s="100" t="str">
        <f>IF(CADA_PROD!D1139="","",CADA_PROD!D1139)</f>
        <v/>
      </c>
      <c r="E1141" s="101" t="str">
        <f>IF(CADA_PROD!E1139="","",CADA_PROD!E1139)</f>
        <v/>
      </c>
      <c r="F1141" s="101" t="str">
        <f>IF(CADA_PROD!D1139="","",SUMIFS(MOVI_ENTR!I:I,MOVI_ENTR!D:D,D1141,MOVI_ENTR!O:O,$E$5))</f>
        <v/>
      </c>
      <c r="G1141" s="101" t="str">
        <f>IF(CADA_PROD!C1139="","",SUMIFS(MOVI_SAID!H:H,MOVI_SAID!D:D,D1141,MOVI_SAID!L:L,$E$5))</f>
        <v/>
      </c>
      <c r="H1141" s="101" t="str">
        <f t="shared" si="36"/>
        <v/>
      </c>
      <c r="I1141" s="100" t="str">
        <f>IF(CADA_PROD!C1139="","",IFERROR(IF(H1141&lt;=0,"Sem estoque",IF(H1141/E1141&lt;0.25,"Quase sem estoque",IF(H1141/E1141&lt;1.2,"Estoque baixo",IF(H1141/E1141&lt;2,"Estoque moderado","Estoque confortável")))),""))</f>
        <v/>
      </c>
      <c r="J1141" s="102" t="str">
        <f>IF(CADA_PROD!C1139="","",SUMIFS(MOVI_ENTR!M:M,MOVI_ENTR!D:D,D1141,MOVI_ENTR!O:O,$E$5))</f>
        <v/>
      </c>
      <c r="K1141" s="103" t="str">
        <f>IF(CADA_PROD!C1139="","",IFERROR($J1141/SUM($J$8:$J$1008),""))</f>
        <v/>
      </c>
      <c r="L1141" s="103" t="str">
        <f>IF(CADA_PROD!C1139="","",IFERROR(H1141/SUM($H$8:$H$1008),""))</f>
        <v/>
      </c>
      <c r="M1141" s="102" t="str">
        <f>IF(CADA_PROD!$C1139="","",IFERROR(SUMIFS(MOVI_ENTR!M:M,MOVI_ENTR!D:D,D1141,MOVI_ENTR!O:O,$E$5)/SUMIFS(MOVI_ENTR!I:I,MOVI_ENTR!D:D,D1141,MOVI_ENTR!O:O,$E$5),0))</f>
        <v/>
      </c>
      <c r="N1141" s="104" t="str">
        <f>IF(CADA_PROD!C1139="","",G1141/E1141)</f>
        <v/>
      </c>
    </row>
    <row r="1142" spans="2:14" ht="30" customHeight="1">
      <c r="B1142" s="21">
        <f t="shared" si="35"/>
        <v>1135</v>
      </c>
      <c r="C1142" s="99" t="str">
        <f>IF(CADA_PROD!C1140="","",CADA_PROD!C1140)</f>
        <v/>
      </c>
      <c r="D1142" s="100" t="str">
        <f>IF(CADA_PROD!D1140="","",CADA_PROD!D1140)</f>
        <v/>
      </c>
      <c r="E1142" s="101" t="str">
        <f>IF(CADA_PROD!E1140="","",CADA_PROD!E1140)</f>
        <v/>
      </c>
      <c r="F1142" s="101" t="str">
        <f>IF(CADA_PROD!D1140="","",SUMIFS(MOVI_ENTR!I:I,MOVI_ENTR!D:D,D1142,MOVI_ENTR!O:O,$E$5))</f>
        <v/>
      </c>
      <c r="G1142" s="101" t="str">
        <f>IF(CADA_PROD!C1140="","",SUMIFS(MOVI_SAID!H:H,MOVI_SAID!D:D,D1142,MOVI_SAID!L:L,$E$5))</f>
        <v/>
      </c>
      <c r="H1142" s="101" t="str">
        <f t="shared" si="36"/>
        <v/>
      </c>
      <c r="I1142" s="100" t="str">
        <f>IF(CADA_PROD!C1140="","",IFERROR(IF(H1142&lt;=0,"Sem estoque",IF(H1142/E1142&lt;0.25,"Quase sem estoque",IF(H1142/E1142&lt;1.2,"Estoque baixo",IF(H1142/E1142&lt;2,"Estoque moderado","Estoque confortável")))),""))</f>
        <v/>
      </c>
      <c r="J1142" s="102" t="str">
        <f>IF(CADA_PROD!C1140="","",SUMIFS(MOVI_ENTR!M:M,MOVI_ENTR!D:D,D1142,MOVI_ENTR!O:O,$E$5))</f>
        <v/>
      </c>
      <c r="K1142" s="103" t="str">
        <f>IF(CADA_PROD!C1140="","",IFERROR($J1142/SUM($J$8:$J$1008),""))</f>
        <v/>
      </c>
      <c r="L1142" s="103" t="str">
        <f>IF(CADA_PROD!C1140="","",IFERROR(H1142/SUM($H$8:$H$1008),""))</f>
        <v/>
      </c>
      <c r="M1142" s="102" t="str">
        <f>IF(CADA_PROD!$C1140="","",IFERROR(SUMIFS(MOVI_ENTR!M:M,MOVI_ENTR!D:D,D1142,MOVI_ENTR!O:O,$E$5)/SUMIFS(MOVI_ENTR!I:I,MOVI_ENTR!D:D,D1142,MOVI_ENTR!O:O,$E$5),0))</f>
        <v/>
      </c>
      <c r="N1142" s="104" t="str">
        <f>IF(CADA_PROD!C1140="","",G1142/E1142)</f>
        <v/>
      </c>
    </row>
    <row r="1143" spans="2:14" ht="30" customHeight="1">
      <c r="B1143" s="21">
        <f t="shared" si="35"/>
        <v>1136</v>
      </c>
      <c r="C1143" s="99" t="str">
        <f>IF(CADA_PROD!C1141="","",CADA_PROD!C1141)</f>
        <v/>
      </c>
      <c r="D1143" s="100" t="str">
        <f>IF(CADA_PROD!D1141="","",CADA_PROD!D1141)</f>
        <v/>
      </c>
      <c r="E1143" s="101" t="str">
        <f>IF(CADA_PROD!E1141="","",CADA_PROD!E1141)</f>
        <v/>
      </c>
      <c r="F1143" s="101" t="str">
        <f>IF(CADA_PROD!D1141="","",SUMIFS(MOVI_ENTR!I:I,MOVI_ENTR!D:D,D1143,MOVI_ENTR!O:O,$E$5))</f>
        <v/>
      </c>
      <c r="G1143" s="101" t="str">
        <f>IF(CADA_PROD!C1141="","",SUMIFS(MOVI_SAID!H:H,MOVI_SAID!D:D,D1143,MOVI_SAID!L:L,$E$5))</f>
        <v/>
      </c>
      <c r="H1143" s="101" t="str">
        <f t="shared" si="36"/>
        <v/>
      </c>
      <c r="I1143" s="100" t="str">
        <f>IF(CADA_PROD!C1141="","",IFERROR(IF(H1143&lt;=0,"Sem estoque",IF(H1143/E1143&lt;0.25,"Quase sem estoque",IF(H1143/E1143&lt;1.2,"Estoque baixo",IF(H1143/E1143&lt;2,"Estoque moderado","Estoque confortável")))),""))</f>
        <v/>
      </c>
      <c r="J1143" s="102" t="str">
        <f>IF(CADA_PROD!C1141="","",SUMIFS(MOVI_ENTR!M:M,MOVI_ENTR!D:D,D1143,MOVI_ENTR!O:O,$E$5))</f>
        <v/>
      </c>
      <c r="K1143" s="103" t="str">
        <f>IF(CADA_PROD!C1141="","",IFERROR($J1143/SUM($J$8:$J$1008),""))</f>
        <v/>
      </c>
      <c r="L1143" s="103" t="str">
        <f>IF(CADA_PROD!C1141="","",IFERROR(H1143/SUM($H$8:$H$1008),""))</f>
        <v/>
      </c>
      <c r="M1143" s="102" t="str">
        <f>IF(CADA_PROD!$C1141="","",IFERROR(SUMIFS(MOVI_ENTR!M:M,MOVI_ENTR!D:D,D1143,MOVI_ENTR!O:O,$E$5)/SUMIFS(MOVI_ENTR!I:I,MOVI_ENTR!D:D,D1143,MOVI_ENTR!O:O,$E$5),0))</f>
        <v/>
      </c>
      <c r="N1143" s="104" t="str">
        <f>IF(CADA_PROD!C1141="","",G1143/E1143)</f>
        <v/>
      </c>
    </row>
    <row r="1144" spans="2:14" ht="30" customHeight="1">
      <c r="B1144" s="21">
        <f t="shared" si="35"/>
        <v>1137</v>
      </c>
      <c r="C1144" s="99" t="str">
        <f>IF(CADA_PROD!C1142="","",CADA_PROD!C1142)</f>
        <v/>
      </c>
      <c r="D1144" s="100" t="str">
        <f>IF(CADA_PROD!D1142="","",CADA_PROD!D1142)</f>
        <v/>
      </c>
      <c r="E1144" s="101" t="str">
        <f>IF(CADA_PROD!E1142="","",CADA_PROD!E1142)</f>
        <v/>
      </c>
      <c r="F1144" s="101" t="str">
        <f>IF(CADA_PROD!D1142="","",SUMIFS(MOVI_ENTR!I:I,MOVI_ENTR!D:D,D1144,MOVI_ENTR!O:O,$E$5))</f>
        <v/>
      </c>
      <c r="G1144" s="101" t="str">
        <f>IF(CADA_PROD!C1142="","",SUMIFS(MOVI_SAID!H:H,MOVI_SAID!D:D,D1144,MOVI_SAID!L:L,$E$5))</f>
        <v/>
      </c>
      <c r="H1144" s="101" t="str">
        <f t="shared" si="36"/>
        <v/>
      </c>
      <c r="I1144" s="100" t="str">
        <f>IF(CADA_PROD!C1142="","",IFERROR(IF(H1144&lt;=0,"Sem estoque",IF(H1144/E1144&lt;0.25,"Quase sem estoque",IF(H1144/E1144&lt;1.2,"Estoque baixo",IF(H1144/E1144&lt;2,"Estoque moderado","Estoque confortável")))),""))</f>
        <v/>
      </c>
      <c r="J1144" s="102" t="str">
        <f>IF(CADA_PROD!C1142="","",SUMIFS(MOVI_ENTR!M:M,MOVI_ENTR!D:D,D1144,MOVI_ENTR!O:O,$E$5))</f>
        <v/>
      </c>
      <c r="K1144" s="103" t="str">
        <f>IF(CADA_PROD!C1142="","",IFERROR($J1144/SUM($J$8:$J$1008),""))</f>
        <v/>
      </c>
      <c r="L1144" s="103" t="str">
        <f>IF(CADA_PROD!C1142="","",IFERROR(H1144/SUM($H$8:$H$1008),""))</f>
        <v/>
      </c>
      <c r="M1144" s="102" t="str">
        <f>IF(CADA_PROD!$C1142="","",IFERROR(SUMIFS(MOVI_ENTR!M:M,MOVI_ENTR!D:D,D1144,MOVI_ENTR!O:O,$E$5)/SUMIFS(MOVI_ENTR!I:I,MOVI_ENTR!D:D,D1144,MOVI_ENTR!O:O,$E$5),0))</f>
        <v/>
      </c>
      <c r="N1144" s="104" t="str">
        <f>IF(CADA_PROD!C1142="","",G1144/E1144)</f>
        <v/>
      </c>
    </row>
    <row r="1145" spans="2:14" ht="30" customHeight="1">
      <c r="B1145" s="21">
        <f t="shared" si="35"/>
        <v>1138</v>
      </c>
      <c r="C1145" s="99" t="str">
        <f>IF(CADA_PROD!C1143="","",CADA_PROD!C1143)</f>
        <v/>
      </c>
      <c r="D1145" s="100" t="str">
        <f>IF(CADA_PROD!D1143="","",CADA_PROD!D1143)</f>
        <v/>
      </c>
      <c r="E1145" s="101" t="str">
        <f>IF(CADA_PROD!E1143="","",CADA_PROD!E1143)</f>
        <v/>
      </c>
      <c r="F1145" s="101" t="str">
        <f>IF(CADA_PROD!D1143="","",SUMIFS(MOVI_ENTR!I:I,MOVI_ENTR!D:D,D1145,MOVI_ENTR!O:O,$E$5))</f>
        <v/>
      </c>
      <c r="G1145" s="101" t="str">
        <f>IF(CADA_PROD!C1143="","",SUMIFS(MOVI_SAID!H:H,MOVI_SAID!D:D,D1145,MOVI_SAID!L:L,$E$5))</f>
        <v/>
      </c>
      <c r="H1145" s="101" t="str">
        <f t="shared" si="36"/>
        <v/>
      </c>
      <c r="I1145" s="100" t="str">
        <f>IF(CADA_PROD!C1143="","",IFERROR(IF(H1145&lt;=0,"Sem estoque",IF(H1145/E1145&lt;0.25,"Quase sem estoque",IF(H1145/E1145&lt;1.2,"Estoque baixo",IF(H1145/E1145&lt;2,"Estoque moderado","Estoque confortável")))),""))</f>
        <v/>
      </c>
      <c r="J1145" s="102" t="str">
        <f>IF(CADA_PROD!C1143="","",SUMIFS(MOVI_ENTR!M:M,MOVI_ENTR!D:D,D1145,MOVI_ENTR!O:O,$E$5))</f>
        <v/>
      </c>
      <c r="K1145" s="103" t="str">
        <f>IF(CADA_PROD!C1143="","",IFERROR($J1145/SUM($J$8:$J$1008),""))</f>
        <v/>
      </c>
      <c r="L1145" s="103" t="str">
        <f>IF(CADA_PROD!C1143="","",IFERROR(H1145/SUM($H$8:$H$1008),""))</f>
        <v/>
      </c>
      <c r="M1145" s="102" t="str">
        <f>IF(CADA_PROD!$C1143="","",IFERROR(SUMIFS(MOVI_ENTR!M:M,MOVI_ENTR!D:D,D1145,MOVI_ENTR!O:O,$E$5)/SUMIFS(MOVI_ENTR!I:I,MOVI_ENTR!D:D,D1145,MOVI_ENTR!O:O,$E$5),0))</f>
        <v/>
      </c>
      <c r="N1145" s="104" t="str">
        <f>IF(CADA_PROD!C1143="","",G1145/E1145)</f>
        <v/>
      </c>
    </row>
    <row r="1146" spans="2:14" ht="30" customHeight="1">
      <c r="B1146" s="21">
        <f t="shared" si="35"/>
        <v>1139</v>
      </c>
      <c r="C1146" s="99" t="str">
        <f>IF(CADA_PROD!C1144="","",CADA_PROD!C1144)</f>
        <v/>
      </c>
      <c r="D1146" s="100" t="str">
        <f>IF(CADA_PROD!D1144="","",CADA_PROD!D1144)</f>
        <v/>
      </c>
      <c r="E1146" s="101" t="str">
        <f>IF(CADA_PROD!E1144="","",CADA_PROD!E1144)</f>
        <v/>
      </c>
      <c r="F1146" s="101" t="str">
        <f>IF(CADA_PROD!D1144="","",SUMIFS(MOVI_ENTR!I:I,MOVI_ENTR!D:D,D1146,MOVI_ENTR!O:O,$E$5))</f>
        <v/>
      </c>
      <c r="G1146" s="101" t="str">
        <f>IF(CADA_PROD!C1144="","",SUMIFS(MOVI_SAID!H:H,MOVI_SAID!D:D,D1146,MOVI_SAID!L:L,$E$5))</f>
        <v/>
      </c>
      <c r="H1146" s="101" t="str">
        <f t="shared" si="36"/>
        <v/>
      </c>
      <c r="I1146" s="100" t="str">
        <f>IF(CADA_PROD!C1144="","",IFERROR(IF(H1146&lt;=0,"Sem estoque",IF(H1146/E1146&lt;0.25,"Quase sem estoque",IF(H1146/E1146&lt;1.2,"Estoque baixo",IF(H1146/E1146&lt;2,"Estoque moderado","Estoque confortável")))),""))</f>
        <v/>
      </c>
      <c r="J1146" s="102" t="str">
        <f>IF(CADA_PROD!C1144="","",SUMIFS(MOVI_ENTR!M:M,MOVI_ENTR!D:D,D1146,MOVI_ENTR!O:O,$E$5))</f>
        <v/>
      </c>
      <c r="K1146" s="103" t="str">
        <f>IF(CADA_PROD!C1144="","",IFERROR($J1146/SUM($J$8:$J$1008),""))</f>
        <v/>
      </c>
      <c r="L1146" s="103" t="str">
        <f>IF(CADA_PROD!C1144="","",IFERROR(H1146/SUM($H$8:$H$1008),""))</f>
        <v/>
      </c>
      <c r="M1146" s="102" t="str">
        <f>IF(CADA_PROD!$C1144="","",IFERROR(SUMIFS(MOVI_ENTR!M:M,MOVI_ENTR!D:D,D1146,MOVI_ENTR!O:O,$E$5)/SUMIFS(MOVI_ENTR!I:I,MOVI_ENTR!D:D,D1146,MOVI_ENTR!O:O,$E$5),0))</f>
        <v/>
      </c>
      <c r="N1146" s="104" t="str">
        <f>IF(CADA_PROD!C1144="","",G1146/E1146)</f>
        <v/>
      </c>
    </row>
    <row r="1147" spans="2:14" ht="30" customHeight="1">
      <c r="B1147" s="21">
        <f t="shared" si="35"/>
        <v>1140</v>
      </c>
      <c r="C1147" s="99" t="str">
        <f>IF(CADA_PROD!C1145="","",CADA_PROD!C1145)</f>
        <v/>
      </c>
      <c r="D1147" s="100" t="str">
        <f>IF(CADA_PROD!D1145="","",CADA_PROD!D1145)</f>
        <v/>
      </c>
      <c r="E1147" s="101" t="str">
        <f>IF(CADA_PROD!E1145="","",CADA_PROD!E1145)</f>
        <v/>
      </c>
      <c r="F1147" s="101" t="str">
        <f>IF(CADA_PROD!D1145="","",SUMIFS(MOVI_ENTR!I:I,MOVI_ENTR!D:D,D1147,MOVI_ENTR!O:O,$E$5))</f>
        <v/>
      </c>
      <c r="G1147" s="101" t="str">
        <f>IF(CADA_PROD!C1145="","",SUMIFS(MOVI_SAID!H:H,MOVI_SAID!D:D,D1147,MOVI_SAID!L:L,$E$5))</f>
        <v/>
      </c>
      <c r="H1147" s="101" t="str">
        <f t="shared" si="36"/>
        <v/>
      </c>
      <c r="I1147" s="100" t="str">
        <f>IF(CADA_PROD!C1145="","",IFERROR(IF(H1147&lt;=0,"Sem estoque",IF(H1147/E1147&lt;0.25,"Quase sem estoque",IF(H1147/E1147&lt;1.2,"Estoque baixo",IF(H1147/E1147&lt;2,"Estoque moderado","Estoque confortável")))),""))</f>
        <v/>
      </c>
      <c r="J1147" s="102" t="str">
        <f>IF(CADA_PROD!C1145="","",SUMIFS(MOVI_ENTR!M:M,MOVI_ENTR!D:D,D1147,MOVI_ENTR!O:O,$E$5))</f>
        <v/>
      </c>
      <c r="K1147" s="103" t="str">
        <f>IF(CADA_PROD!C1145="","",IFERROR($J1147/SUM($J$8:$J$1008),""))</f>
        <v/>
      </c>
      <c r="L1147" s="103" t="str">
        <f>IF(CADA_PROD!C1145="","",IFERROR(H1147/SUM($H$8:$H$1008),""))</f>
        <v/>
      </c>
      <c r="M1147" s="102" t="str">
        <f>IF(CADA_PROD!$C1145="","",IFERROR(SUMIFS(MOVI_ENTR!M:M,MOVI_ENTR!D:D,D1147,MOVI_ENTR!O:O,$E$5)/SUMIFS(MOVI_ENTR!I:I,MOVI_ENTR!D:D,D1147,MOVI_ENTR!O:O,$E$5),0))</f>
        <v/>
      </c>
      <c r="N1147" s="104" t="str">
        <f>IF(CADA_PROD!C1145="","",G1147/E1147)</f>
        <v/>
      </c>
    </row>
    <row r="1148" spans="2:14" ht="30" customHeight="1">
      <c r="B1148" s="21">
        <f t="shared" si="35"/>
        <v>1141</v>
      </c>
      <c r="C1148" s="99" t="str">
        <f>IF(CADA_PROD!C1146="","",CADA_PROD!C1146)</f>
        <v/>
      </c>
      <c r="D1148" s="100" t="str">
        <f>IF(CADA_PROD!D1146="","",CADA_PROD!D1146)</f>
        <v/>
      </c>
      <c r="E1148" s="101" t="str">
        <f>IF(CADA_PROD!E1146="","",CADA_PROD!E1146)</f>
        <v/>
      </c>
      <c r="F1148" s="101" t="str">
        <f>IF(CADA_PROD!D1146="","",SUMIFS(MOVI_ENTR!I:I,MOVI_ENTR!D:D,D1148,MOVI_ENTR!O:O,$E$5))</f>
        <v/>
      </c>
      <c r="G1148" s="101" t="str">
        <f>IF(CADA_PROD!C1146="","",SUMIFS(MOVI_SAID!H:H,MOVI_SAID!D:D,D1148,MOVI_SAID!L:L,$E$5))</f>
        <v/>
      </c>
      <c r="H1148" s="101" t="str">
        <f t="shared" si="36"/>
        <v/>
      </c>
      <c r="I1148" s="100" t="str">
        <f>IF(CADA_PROD!C1146="","",IFERROR(IF(H1148&lt;=0,"Sem estoque",IF(H1148/E1148&lt;0.25,"Quase sem estoque",IF(H1148/E1148&lt;1.2,"Estoque baixo",IF(H1148/E1148&lt;2,"Estoque moderado","Estoque confortável")))),""))</f>
        <v/>
      </c>
      <c r="J1148" s="102" t="str">
        <f>IF(CADA_PROD!C1146="","",SUMIFS(MOVI_ENTR!M:M,MOVI_ENTR!D:D,D1148,MOVI_ENTR!O:O,$E$5))</f>
        <v/>
      </c>
      <c r="K1148" s="103" t="str">
        <f>IF(CADA_PROD!C1146="","",IFERROR($J1148/SUM($J$8:$J$1008),""))</f>
        <v/>
      </c>
      <c r="L1148" s="103" t="str">
        <f>IF(CADA_PROD!C1146="","",IFERROR(H1148/SUM($H$8:$H$1008),""))</f>
        <v/>
      </c>
      <c r="M1148" s="102" t="str">
        <f>IF(CADA_PROD!$C1146="","",IFERROR(SUMIFS(MOVI_ENTR!M:M,MOVI_ENTR!D:D,D1148,MOVI_ENTR!O:O,$E$5)/SUMIFS(MOVI_ENTR!I:I,MOVI_ENTR!D:D,D1148,MOVI_ENTR!O:O,$E$5),0))</f>
        <v/>
      </c>
      <c r="N1148" s="104" t="str">
        <f>IF(CADA_PROD!C1146="","",G1148/E1148)</f>
        <v/>
      </c>
    </row>
    <row r="1149" spans="2:14" ht="30" customHeight="1">
      <c r="B1149" s="21">
        <f t="shared" si="35"/>
        <v>1142</v>
      </c>
      <c r="C1149" s="99" t="str">
        <f>IF(CADA_PROD!C1147="","",CADA_PROD!C1147)</f>
        <v/>
      </c>
      <c r="D1149" s="100" t="str">
        <f>IF(CADA_PROD!D1147="","",CADA_PROD!D1147)</f>
        <v/>
      </c>
      <c r="E1149" s="101" t="str">
        <f>IF(CADA_PROD!E1147="","",CADA_PROD!E1147)</f>
        <v/>
      </c>
      <c r="F1149" s="101" t="str">
        <f>IF(CADA_PROD!D1147="","",SUMIFS(MOVI_ENTR!I:I,MOVI_ENTR!D:D,D1149,MOVI_ENTR!O:O,$E$5))</f>
        <v/>
      </c>
      <c r="G1149" s="101" t="str">
        <f>IF(CADA_PROD!C1147="","",SUMIFS(MOVI_SAID!H:H,MOVI_SAID!D:D,D1149,MOVI_SAID!L:L,$E$5))</f>
        <v/>
      </c>
      <c r="H1149" s="101" t="str">
        <f t="shared" si="36"/>
        <v/>
      </c>
      <c r="I1149" s="100" t="str">
        <f>IF(CADA_PROD!C1147="","",IFERROR(IF(H1149&lt;=0,"Sem estoque",IF(H1149/E1149&lt;0.25,"Quase sem estoque",IF(H1149/E1149&lt;1.2,"Estoque baixo",IF(H1149/E1149&lt;2,"Estoque moderado","Estoque confortável")))),""))</f>
        <v/>
      </c>
      <c r="J1149" s="102" t="str">
        <f>IF(CADA_PROD!C1147="","",SUMIFS(MOVI_ENTR!M:M,MOVI_ENTR!D:D,D1149,MOVI_ENTR!O:O,$E$5))</f>
        <v/>
      </c>
      <c r="K1149" s="103" t="str">
        <f>IF(CADA_PROD!C1147="","",IFERROR($J1149/SUM($J$8:$J$1008),""))</f>
        <v/>
      </c>
      <c r="L1149" s="103" t="str">
        <f>IF(CADA_PROD!C1147="","",IFERROR(H1149/SUM($H$8:$H$1008),""))</f>
        <v/>
      </c>
      <c r="M1149" s="102" t="str">
        <f>IF(CADA_PROD!$C1147="","",IFERROR(SUMIFS(MOVI_ENTR!M:M,MOVI_ENTR!D:D,D1149,MOVI_ENTR!O:O,$E$5)/SUMIFS(MOVI_ENTR!I:I,MOVI_ENTR!D:D,D1149,MOVI_ENTR!O:O,$E$5),0))</f>
        <v/>
      </c>
      <c r="N1149" s="104" t="str">
        <f>IF(CADA_PROD!C1147="","",G1149/E1149)</f>
        <v/>
      </c>
    </row>
    <row r="1150" spans="2:14" ht="30" customHeight="1">
      <c r="B1150" s="21">
        <f t="shared" si="35"/>
        <v>1143</v>
      </c>
      <c r="C1150" s="99" t="str">
        <f>IF(CADA_PROD!C1148="","",CADA_PROD!C1148)</f>
        <v/>
      </c>
      <c r="D1150" s="100" t="str">
        <f>IF(CADA_PROD!D1148="","",CADA_PROD!D1148)</f>
        <v/>
      </c>
      <c r="E1150" s="101" t="str">
        <f>IF(CADA_PROD!E1148="","",CADA_PROD!E1148)</f>
        <v/>
      </c>
      <c r="F1150" s="101" t="str">
        <f>IF(CADA_PROD!D1148="","",SUMIFS(MOVI_ENTR!I:I,MOVI_ENTR!D:D,D1150,MOVI_ENTR!O:O,$E$5))</f>
        <v/>
      </c>
      <c r="G1150" s="101" t="str">
        <f>IF(CADA_PROD!C1148="","",SUMIFS(MOVI_SAID!H:H,MOVI_SAID!D:D,D1150,MOVI_SAID!L:L,$E$5))</f>
        <v/>
      </c>
      <c r="H1150" s="101" t="str">
        <f t="shared" si="36"/>
        <v/>
      </c>
      <c r="I1150" s="100" t="str">
        <f>IF(CADA_PROD!C1148="","",IFERROR(IF(H1150&lt;=0,"Sem estoque",IF(H1150/E1150&lt;0.25,"Quase sem estoque",IF(H1150/E1150&lt;1.2,"Estoque baixo",IF(H1150/E1150&lt;2,"Estoque moderado","Estoque confortável")))),""))</f>
        <v/>
      </c>
      <c r="J1150" s="102" t="str">
        <f>IF(CADA_PROD!C1148="","",SUMIFS(MOVI_ENTR!M:M,MOVI_ENTR!D:D,D1150,MOVI_ENTR!O:O,$E$5))</f>
        <v/>
      </c>
      <c r="K1150" s="103" t="str">
        <f>IF(CADA_PROD!C1148="","",IFERROR($J1150/SUM($J$8:$J$1008),""))</f>
        <v/>
      </c>
      <c r="L1150" s="103" t="str">
        <f>IF(CADA_PROD!C1148="","",IFERROR(H1150/SUM($H$8:$H$1008),""))</f>
        <v/>
      </c>
      <c r="M1150" s="102" t="str">
        <f>IF(CADA_PROD!$C1148="","",IFERROR(SUMIFS(MOVI_ENTR!M:M,MOVI_ENTR!D:D,D1150,MOVI_ENTR!O:O,$E$5)/SUMIFS(MOVI_ENTR!I:I,MOVI_ENTR!D:D,D1150,MOVI_ENTR!O:O,$E$5),0))</f>
        <v/>
      </c>
      <c r="N1150" s="104" t="str">
        <f>IF(CADA_PROD!C1148="","",G1150/E1150)</f>
        <v/>
      </c>
    </row>
    <row r="1151" spans="2:14" ht="30" customHeight="1">
      <c r="B1151" s="21">
        <f t="shared" si="35"/>
        <v>1144</v>
      </c>
      <c r="C1151" s="99" t="str">
        <f>IF(CADA_PROD!C1149="","",CADA_PROD!C1149)</f>
        <v/>
      </c>
      <c r="D1151" s="100" t="str">
        <f>IF(CADA_PROD!D1149="","",CADA_PROD!D1149)</f>
        <v/>
      </c>
      <c r="E1151" s="101" t="str">
        <f>IF(CADA_PROD!E1149="","",CADA_PROD!E1149)</f>
        <v/>
      </c>
      <c r="F1151" s="101" t="str">
        <f>IF(CADA_PROD!D1149="","",SUMIFS(MOVI_ENTR!I:I,MOVI_ENTR!D:D,D1151,MOVI_ENTR!O:O,$E$5))</f>
        <v/>
      </c>
      <c r="G1151" s="101" t="str">
        <f>IF(CADA_PROD!C1149="","",SUMIFS(MOVI_SAID!H:H,MOVI_SAID!D:D,D1151,MOVI_SAID!L:L,$E$5))</f>
        <v/>
      </c>
      <c r="H1151" s="101" t="str">
        <f t="shared" si="36"/>
        <v/>
      </c>
      <c r="I1151" s="100" t="str">
        <f>IF(CADA_PROD!C1149="","",IFERROR(IF(H1151&lt;=0,"Sem estoque",IF(H1151/E1151&lt;0.25,"Quase sem estoque",IF(H1151/E1151&lt;1.2,"Estoque baixo",IF(H1151/E1151&lt;2,"Estoque moderado","Estoque confortável")))),""))</f>
        <v/>
      </c>
      <c r="J1151" s="102" t="str">
        <f>IF(CADA_PROD!C1149="","",SUMIFS(MOVI_ENTR!M:M,MOVI_ENTR!D:D,D1151,MOVI_ENTR!O:O,$E$5))</f>
        <v/>
      </c>
      <c r="K1151" s="103" t="str">
        <f>IF(CADA_PROD!C1149="","",IFERROR($J1151/SUM($J$8:$J$1008),""))</f>
        <v/>
      </c>
      <c r="L1151" s="103" t="str">
        <f>IF(CADA_PROD!C1149="","",IFERROR(H1151/SUM($H$8:$H$1008),""))</f>
        <v/>
      </c>
      <c r="M1151" s="102" t="str">
        <f>IF(CADA_PROD!$C1149="","",IFERROR(SUMIFS(MOVI_ENTR!M:M,MOVI_ENTR!D:D,D1151,MOVI_ENTR!O:O,$E$5)/SUMIFS(MOVI_ENTR!I:I,MOVI_ENTR!D:D,D1151,MOVI_ENTR!O:O,$E$5),0))</f>
        <v/>
      </c>
      <c r="N1151" s="104" t="str">
        <f>IF(CADA_PROD!C1149="","",G1151/E1151)</f>
        <v/>
      </c>
    </row>
    <row r="1152" spans="2:14" ht="30" customHeight="1">
      <c r="B1152" s="21">
        <f t="shared" si="35"/>
        <v>1145</v>
      </c>
      <c r="C1152" s="99" t="str">
        <f>IF(CADA_PROD!C1150="","",CADA_PROD!C1150)</f>
        <v/>
      </c>
      <c r="D1152" s="100" t="str">
        <f>IF(CADA_PROD!D1150="","",CADA_PROD!D1150)</f>
        <v/>
      </c>
      <c r="E1152" s="101" t="str">
        <f>IF(CADA_PROD!E1150="","",CADA_PROD!E1150)</f>
        <v/>
      </c>
      <c r="F1152" s="101" t="str">
        <f>IF(CADA_PROD!D1150="","",SUMIFS(MOVI_ENTR!I:I,MOVI_ENTR!D:D,D1152,MOVI_ENTR!O:O,$E$5))</f>
        <v/>
      </c>
      <c r="G1152" s="101" t="str">
        <f>IF(CADA_PROD!C1150="","",SUMIFS(MOVI_SAID!H:H,MOVI_SAID!D:D,D1152,MOVI_SAID!L:L,$E$5))</f>
        <v/>
      </c>
      <c r="H1152" s="101" t="str">
        <f t="shared" si="36"/>
        <v/>
      </c>
      <c r="I1152" s="100" t="str">
        <f>IF(CADA_PROD!C1150="","",IFERROR(IF(H1152&lt;=0,"Sem estoque",IF(H1152/E1152&lt;0.25,"Quase sem estoque",IF(H1152/E1152&lt;1.2,"Estoque baixo",IF(H1152/E1152&lt;2,"Estoque moderado","Estoque confortável")))),""))</f>
        <v/>
      </c>
      <c r="J1152" s="102" t="str">
        <f>IF(CADA_PROD!C1150="","",SUMIFS(MOVI_ENTR!M:M,MOVI_ENTR!D:D,D1152,MOVI_ENTR!O:O,$E$5))</f>
        <v/>
      </c>
      <c r="K1152" s="103" t="str">
        <f>IF(CADA_PROD!C1150="","",IFERROR($J1152/SUM($J$8:$J$1008),""))</f>
        <v/>
      </c>
      <c r="L1152" s="103" t="str">
        <f>IF(CADA_PROD!C1150="","",IFERROR(H1152/SUM($H$8:$H$1008),""))</f>
        <v/>
      </c>
      <c r="M1152" s="102" t="str">
        <f>IF(CADA_PROD!$C1150="","",IFERROR(SUMIFS(MOVI_ENTR!M:M,MOVI_ENTR!D:D,D1152,MOVI_ENTR!O:O,$E$5)/SUMIFS(MOVI_ENTR!I:I,MOVI_ENTR!D:D,D1152,MOVI_ENTR!O:O,$E$5),0))</f>
        <v/>
      </c>
      <c r="N1152" s="104" t="str">
        <f>IF(CADA_PROD!C1150="","",G1152/E1152)</f>
        <v/>
      </c>
    </row>
    <row r="1153" spans="2:14" ht="30" customHeight="1">
      <c r="B1153" s="21">
        <f t="shared" si="35"/>
        <v>1146</v>
      </c>
      <c r="C1153" s="99" t="str">
        <f>IF(CADA_PROD!C1151="","",CADA_PROD!C1151)</f>
        <v/>
      </c>
      <c r="D1153" s="100" t="str">
        <f>IF(CADA_PROD!D1151="","",CADA_PROD!D1151)</f>
        <v/>
      </c>
      <c r="E1153" s="101" t="str">
        <f>IF(CADA_PROD!E1151="","",CADA_PROD!E1151)</f>
        <v/>
      </c>
      <c r="F1153" s="101" t="str">
        <f>IF(CADA_PROD!D1151="","",SUMIFS(MOVI_ENTR!I:I,MOVI_ENTR!D:D,D1153,MOVI_ENTR!O:O,$E$5))</f>
        <v/>
      </c>
      <c r="G1153" s="101" t="str">
        <f>IF(CADA_PROD!C1151="","",SUMIFS(MOVI_SAID!H:H,MOVI_SAID!D:D,D1153,MOVI_SAID!L:L,$E$5))</f>
        <v/>
      </c>
      <c r="H1153" s="101" t="str">
        <f t="shared" si="36"/>
        <v/>
      </c>
      <c r="I1153" s="100" t="str">
        <f>IF(CADA_PROD!C1151="","",IFERROR(IF(H1153&lt;=0,"Sem estoque",IF(H1153/E1153&lt;0.25,"Quase sem estoque",IF(H1153/E1153&lt;1.2,"Estoque baixo",IF(H1153/E1153&lt;2,"Estoque moderado","Estoque confortável")))),""))</f>
        <v/>
      </c>
      <c r="J1153" s="102" t="str">
        <f>IF(CADA_PROD!C1151="","",SUMIFS(MOVI_ENTR!M:M,MOVI_ENTR!D:D,D1153,MOVI_ENTR!O:O,$E$5))</f>
        <v/>
      </c>
      <c r="K1153" s="103" t="str">
        <f>IF(CADA_PROD!C1151="","",IFERROR($J1153/SUM($J$8:$J$1008),""))</f>
        <v/>
      </c>
      <c r="L1153" s="103" t="str">
        <f>IF(CADA_PROD!C1151="","",IFERROR(H1153/SUM($H$8:$H$1008),""))</f>
        <v/>
      </c>
      <c r="M1153" s="102" t="str">
        <f>IF(CADA_PROD!$C1151="","",IFERROR(SUMIFS(MOVI_ENTR!M:M,MOVI_ENTR!D:D,D1153,MOVI_ENTR!O:O,$E$5)/SUMIFS(MOVI_ENTR!I:I,MOVI_ENTR!D:D,D1153,MOVI_ENTR!O:O,$E$5),0))</f>
        <v/>
      </c>
      <c r="N1153" s="104" t="str">
        <f>IF(CADA_PROD!C1151="","",G1153/E1153)</f>
        <v/>
      </c>
    </row>
    <row r="1154" spans="2:14" ht="30" customHeight="1">
      <c r="B1154" s="21">
        <f t="shared" si="35"/>
        <v>1147</v>
      </c>
      <c r="C1154" s="99" t="str">
        <f>IF(CADA_PROD!C1152="","",CADA_PROD!C1152)</f>
        <v/>
      </c>
      <c r="D1154" s="100" t="str">
        <f>IF(CADA_PROD!D1152="","",CADA_PROD!D1152)</f>
        <v/>
      </c>
      <c r="E1154" s="101" t="str">
        <f>IF(CADA_PROD!E1152="","",CADA_PROD!E1152)</f>
        <v/>
      </c>
      <c r="F1154" s="101" t="str">
        <f>IF(CADA_PROD!D1152="","",SUMIFS(MOVI_ENTR!I:I,MOVI_ENTR!D:D,D1154,MOVI_ENTR!O:O,$E$5))</f>
        <v/>
      </c>
      <c r="G1154" s="101" t="str">
        <f>IF(CADA_PROD!C1152="","",SUMIFS(MOVI_SAID!H:H,MOVI_SAID!D:D,D1154,MOVI_SAID!L:L,$E$5))</f>
        <v/>
      </c>
      <c r="H1154" s="101" t="str">
        <f t="shared" si="36"/>
        <v/>
      </c>
      <c r="I1154" s="100" t="str">
        <f>IF(CADA_PROD!C1152="","",IFERROR(IF(H1154&lt;=0,"Sem estoque",IF(H1154/E1154&lt;0.25,"Quase sem estoque",IF(H1154/E1154&lt;1.2,"Estoque baixo",IF(H1154/E1154&lt;2,"Estoque moderado","Estoque confortável")))),""))</f>
        <v/>
      </c>
      <c r="J1154" s="102" t="str">
        <f>IF(CADA_PROD!C1152="","",SUMIFS(MOVI_ENTR!M:M,MOVI_ENTR!D:D,D1154,MOVI_ENTR!O:O,$E$5))</f>
        <v/>
      </c>
      <c r="K1154" s="103" t="str">
        <f>IF(CADA_PROD!C1152="","",IFERROR($J1154/SUM($J$8:$J$1008),""))</f>
        <v/>
      </c>
      <c r="L1154" s="103" t="str">
        <f>IF(CADA_PROD!C1152="","",IFERROR(H1154/SUM($H$8:$H$1008),""))</f>
        <v/>
      </c>
      <c r="M1154" s="102" t="str">
        <f>IF(CADA_PROD!$C1152="","",IFERROR(SUMIFS(MOVI_ENTR!M:M,MOVI_ENTR!D:D,D1154,MOVI_ENTR!O:O,$E$5)/SUMIFS(MOVI_ENTR!I:I,MOVI_ENTR!D:D,D1154,MOVI_ENTR!O:O,$E$5),0))</f>
        <v/>
      </c>
      <c r="N1154" s="104" t="str">
        <f>IF(CADA_PROD!C1152="","",G1154/E1154)</f>
        <v/>
      </c>
    </row>
    <row r="1155" spans="2:14" ht="30" customHeight="1">
      <c r="B1155" s="21">
        <f t="shared" si="35"/>
        <v>1148</v>
      </c>
      <c r="C1155" s="99" t="str">
        <f>IF(CADA_PROD!C1153="","",CADA_PROD!C1153)</f>
        <v/>
      </c>
      <c r="D1155" s="100" t="str">
        <f>IF(CADA_PROD!D1153="","",CADA_PROD!D1153)</f>
        <v/>
      </c>
      <c r="E1155" s="101" t="str">
        <f>IF(CADA_PROD!E1153="","",CADA_PROD!E1153)</f>
        <v/>
      </c>
      <c r="F1155" s="101" t="str">
        <f>IF(CADA_PROD!D1153="","",SUMIFS(MOVI_ENTR!I:I,MOVI_ENTR!D:D,D1155,MOVI_ENTR!O:O,$E$5))</f>
        <v/>
      </c>
      <c r="G1155" s="101" t="str">
        <f>IF(CADA_PROD!C1153="","",SUMIFS(MOVI_SAID!H:H,MOVI_SAID!D:D,D1155,MOVI_SAID!L:L,$E$5))</f>
        <v/>
      </c>
      <c r="H1155" s="101" t="str">
        <f t="shared" si="36"/>
        <v/>
      </c>
      <c r="I1155" s="100" t="str">
        <f>IF(CADA_PROD!C1153="","",IFERROR(IF(H1155&lt;=0,"Sem estoque",IF(H1155/E1155&lt;0.25,"Quase sem estoque",IF(H1155/E1155&lt;1.2,"Estoque baixo",IF(H1155/E1155&lt;2,"Estoque moderado","Estoque confortável")))),""))</f>
        <v/>
      </c>
      <c r="J1155" s="102" t="str">
        <f>IF(CADA_PROD!C1153="","",SUMIFS(MOVI_ENTR!M:M,MOVI_ENTR!D:D,D1155,MOVI_ENTR!O:O,$E$5))</f>
        <v/>
      </c>
      <c r="K1155" s="103" t="str">
        <f>IF(CADA_PROD!C1153="","",IFERROR($J1155/SUM($J$8:$J$1008),""))</f>
        <v/>
      </c>
      <c r="L1155" s="103" t="str">
        <f>IF(CADA_PROD!C1153="","",IFERROR(H1155/SUM($H$8:$H$1008),""))</f>
        <v/>
      </c>
      <c r="M1155" s="102" t="str">
        <f>IF(CADA_PROD!$C1153="","",IFERROR(SUMIFS(MOVI_ENTR!M:M,MOVI_ENTR!D:D,D1155,MOVI_ENTR!O:O,$E$5)/SUMIFS(MOVI_ENTR!I:I,MOVI_ENTR!D:D,D1155,MOVI_ENTR!O:O,$E$5),0))</f>
        <v/>
      </c>
      <c r="N1155" s="104" t="str">
        <f>IF(CADA_PROD!C1153="","",G1155/E1155)</f>
        <v/>
      </c>
    </row>
    <row r="1156" spans="2:14" ht="30" customHeight="1">
      <c r="B1156" s="21">
        <f t="shared" si="35"/>
        <v>1149</v>
      </c>
      <c r="C1156" s="99" t="str">
        <f>IF(CADA_PROD!C1154="","",CADA_PROD!C1154)</f>
        <v/>
      </c>
      <c r="D1156" s="100" t="str">
        <f>IF(CADA_PROD!D1154="","",CADA_PROD!D1154)</f>
        <v/>
      </c>
      <c r="E1156" s="101" t="str">
        <f>IF(CADA_PROD!E1154="","",CADA_PROD!E1154)</f>
        <v/>
      </c>
      <c r="F1156" s="101" t="str">
        <f>IF(CADA_PROD!D1154="","",SUMIFS(MOVI_ENTR!I:I,MOVI_ENTR!D:D,D1156,MOVI_ENTR!O:O,$E$5))</f>
        <v/>
      </c>
      <c r="G1156" s="101" t="str">
        <f>IF(CADA_PROD!C1154="","",SUMIFS(MOVI_SAID!H:H,MOVI_SAID!D:D,D1156,MOVI_SAID!L:L,$E$5))</f>
        <v/>
      </c>
      <c r="H1156" s="101" t="str">
        <f t="shared" si="36"/>
        <v/>
      </c>
      <c r="I1156" s="100" t="str">
        <f>IF(CADA_PROD!C1154="","",IFERROR(IF(H1156&lt;=0,"Sem estoque",IF(H1156/E1156&lt;0.25,"Quase sem estoque",IF(H1156/E1156&lt;1.2,"Estoque baixo",IF(H1156/E1156&lt;2,"Estoque moderado","Estoque confortável")))),""))</f>
        <v/>
      </c>
      <c r="J1156" s="102" t="str">
        <f>IF(CADA_PROD!C1154="","",SUMIFS(MOVI_ENTR!M:M,MOVI_ENTR!D:D,D1156,MOVI_ENTR!O:O,$E$5))</f>
        <v/>
      </c>
      <c r="K1156" s="103" t="str">
        <f>IF(CADA_PROD!C1154="","",IFERROR($J1156/SUM($J$8:$J$1008),""))</f>
        <v/>
      </c>
      <c r="L1156" s="103" t="str">
        <f>IF(CADA_PROD!C1154="","",IFERROR(H1156/SUM($H$8:$H$1008),""))</f>
        <v/>
      </c>
      <c r="M1156" s="102" t="str">
        <f>IF(CADA_PROD!$C1154="","",IFERROR(SUMIFS(MOVI_ENTR!M:M,MOVI_ENTR!D:D,D1156,MOVI_ENTR!O:O,$E$5)/SUMIFS(MOVI_ENTR!I:I,MOVI_ENTR!D:D,D1156,MOVI_ENTR!O:O,$E$5),0))</f>
        <v/>
      </c>
      <c r="N1156" s="104" t="str">
        <f>IF(CADA_PROD!C1154="","",G1156/E1156)</f>
        <v/>
      </c>
    </row>
    <row r="1157" spans="2:14" ht="30" customHeight="1">
      <c r="B1157" s="21">
        <f t="shared" si="35"/>
        <v>1150</v>
      </c>
      <c r="C1157" s="99" t="str">
        <f>IF(CADA_PROD!C1155="","",CADA_PROD!C1155)</f>
        <v/>
      </c>
      <c r="D1157" s="100" t="str">
        <f>IF(CADA_PROD!D1155="","",CADA_PROD!D1155)</f>
        <v/>
      </c>
      <c r="E1157" s="101" t="str">
        <f>IF(CADA_PROD!E1155="","",CADA_PROD!E1155)</f>
        <v/>
      </c>
      <c r="F1157" s="101" t="str">
        <f>IF(CADA_PROD!D1155="","",SUMIFS(MOVI_ENTR!I:I,MOVI_ENTR!D:D,D1157,MOVI_ENTR!O:O,$E$5))</f>
        <v/>
      </c>
      <c r="G1157" s="101" t="str">
        <f>IF(CADA_PROD!C1155="","",SUMIFS(MOVI_SAID!H:H,MOVI_SAID!D:D,D1157,MOVI_SAID!L:L,$E$5))</f>
        <v/>
      </c>
      <c r="H1157" s="101" t="str">
        <f t="shared" si="36"/>
        <v/>
      </c>
      <c r="I1157" s="100" t="str">
        <f>IF(CADA_PROD!C1155="","",IFERROR(IF(H1157&lt;=0,"Sem estoque",IF(H1157/E1157&lt;0.25,"Quase sem estoque",IF(H1157/E1157&lt;1.2,"Estoque baixo",IF(H1157/E1157&lt;2,"Estoque moderado","Estoque confortável")))),""))</f>
        <v/>
      </c>
      <c r="J1157" s="102" t="str">
        <f>IF(CADA_PROD!C1155="","",SUMIFS(MOVI_ENTR!M:M,MOVI_ENTR!D:D,D1157,MOVI_ENTR!O:O,$E$5))</f>
        <v/>
      </c>
      <c r="K1157" s="103" t="str">
        <f>IF(CADA_PROD!C1155="","",IFERROR($J1157/SUM($J$8:$J$1008),""))</f>
        <v/>
      </c>
      <c r="L1157" s="103" t="str">
        <f>IF(CADA_PROD!C1155="","",IFERROR(H1157/SUM($H$8:$H$1008),""))</f>
        <v/>
      </c>
      <c r="M1157" s="102" t="str">
        <f>IF(CADA_PROD!$C1155="","",IFERROR(SUMIFS(MOVI_ENTR!M:M,MOVI_ENTR!D:D,D1157,MOVI_ENTR!O:O,$E$5)/SUMIFS(MOVI_ENTR!I:I,MOVI_ENTR!D:D,D1157,MOVI_ENTR!O:O,$E$5),0))</f>
        <v/>
      </c>
      <c r="N1157" s="104" t="str">
        <f>IF(CADA_PROD!C1155="","",G1157/E1157)</f>
        <v/>
      </c>
    </row>
    <row r="1158" spans="2:14" ht="30" customHeight="1">
      <c r="B1158" s="21">
        <f t="shared" si="35"/>
        <v>1151</v>
      </c>
      <c r="C1158" s="99" t="str">
        <f>IF(CADA_PROD!C1156="","",CADA_PROD!C1156)</f>
        <v/>
      </c>
      <c r="D1158" s="100" t="str">
        <f>IF(CADA_PROD!D1156="","",CADA_PROD!D1156)</f>
        <v/>
      </c>
      <c r="E1158" s="101" t="str">
        <f>IF(CADA_PROD!E1156="","",CADA_PROD!E1156)</f>
        <v/>
      </c>
      <c r="F1158" s="101" t="str">
        <f>IF(CADA_PROD!D1156="","",SUMIFS(MOVI_ENTR!I:I,MOVI_ENTR!D:D,D1158,MOVI_ENTR!O:O,$E$5))</f>
        <v/>
      </c>
      <c r="G1158" s="101" t="str">
        <f>IF(CADA_PROD!C1156="","",SUMIFS(MOVI_SAID!H:H,MOVI_SAID!D:D,D1158,MOVI_SAID!L:L,$E$5))</f>
        <v/>
      </c>
      <c r="H1158" s="101" t="str">
        <f t="shared" si="36"/>
        <v/>
      </c>
      <c r="I1158" s="100" t="str">
        <f>IF(CADA_PROD!C1156="","",IFERROR(IF(H1158&lt;=0,"Sem estoque",IF(H1158/E1158&lt;0.25,"Quase sem estoque",IF(H1158/E1158&lt;1.2,"Estoque baixo",IF(H1158/E1158&lt;2,"Estoque moderado","Estoque confortável")))),""))</f>
        <v/>
      </c>
      <c r="J1158" s="102" t="str">
        <f>IF(CADA_PROD!C1156="","",SUMIFS(MOVI_ENTR!M:M,MOVI_ENTR!D:D,D1158,MOVI_ENTR!O:O,$E$5))</f>
        <v/>
      </c>
      <c r="K1158" s="103" t="str">
        <f>IF(CADA_PROD!C1156="","",IFERROR($J1158/SUM($J$8:$J$1008),""))</f>
        <v/>
      </c>
      <c r="L1158" s="103" t="str">
        <f>IF(CADA_PROD!C1156="","",IFERROR(H1158/SUM($H$8:$H$1008),""))</f>
        <v/>
      </c>
      <c r="M1158" s="102" t="str">
        <f>IF(CADA_PROD!$C1156="","",IFERROR(SUMIFS(MOVI_ENTR!M:M,MOVI_ENTR!D:D,D1158,MOVI_ENTR!O:O,$E$5)/SUMIFS(MOVI_ENTR!I:I,MOVI_ENTR!D:D,D1158,MOVI_ENTR!O:O,$E$5),0))</f>
        <v/>
      </c>
      <c r="N1158" s="104" t="str">
        <f>IF(CADA_PROD!C1156="","",G1158/E1158)</f>
        <v/>
      </c>
    </row>
    <row r="1159" spans="2:14" ht="30" customHeight="1">
      <c r="B1159" s="21">
        <f t="shared" si="35"/>
        <v>1152</v>
      </c>
      <c r="C1159" s="99" t="str">
        <f>IF(CADA_PROD!C1157="","",CADA_PROD!C1157)</f>
        <v/>
      </c>
      <c r="D1159" s="100" t="str">
        <f>IF(CADA_PROD!D1157="","",CADA_PROD!D1157)</f>
        <v/>
      </c>
      <c r="E1159" s="101" t="str">
        <f>IF(CADA_PROD!E1157="","",CADA_PROD!E1157)</f>
        <v/>
      </c>
      <c r="F1159" s="101" t="str">
        <f>IF(CADA_PROD!D1157="","",SUMIFS(MOVI_ENTR!I:I,MOVI_ENTR!D:D,D1159,MOVI_ENTR!O:O,$E$5))</f>
        <v/>
      </c>
      <c r="G1159" s="101" t="str">
        <f>IF(CADA_PROD!C1157="","",SUMIFS(MOVI_SAID!H:H,MOVI_SAID!D:D,D1159,MOVI_SAID!L:L,$E$5))</f>
        <v/>
      </c>
      <c r="H1159" s="101" t="str">
        <f t="shared" si="36"/>
        <v/>
      </c>
      <c r="I1159" s="100" t="str">
        <f>IF(CADA_PROD!C1157="","",IFERROR(IF(H1159&lt;=0,"Sem estoque",IF(H1159/E1159&lt;0.25,"Quase sem estoque",IF(H1159/E1159&lt;1.2,"Estoque baixo",IF(H1159/E1159&lt;2,"Estoque moderado","Estoque confortável")))),""))</f>
        <v/>
      </c>
      <c r="J1159" s="102" t="str">
        <f>IF(CADA_PROD!C1157="","",SUMIFS(MOVI_ENTR!M:M,MOVI_ENTR!D:D,D1159,MOVI_ENTR!O:O,$E$5))</f>
        <v/>
      </c>
      <c r="K1159" s="103" t="str">
        <f>IF(CADA_PROD!C1157="","",IFERROR($J1159/SUM($J$8:$J$1008),""))</f>
        <v/>
      </c>
      <c r="L1159" s="103" t="str">
        <f>IF(CADA_PROD!C1157="","",IFERROR(H1159/SUM($H$8:$H$1008),""))</f>
        <v/>
      </c>
      <c r="M1159" s="102" t="str">
        <f>IF(CADA_PROD!$C1157="","",IFERROR(SUMIFS(MOVI_ENTR!M:M,MOVI_ENTR!D:D,D1159,MOVI_ENTR!O:O,$E$5)/SUMIFS(MOVI_ENTR!I:I,MOVI_ENTR!D:D,D1159,MOVI_ENTR!O:O,$E$5),0))</f>
        <v/>
      </c>
      <c r="N1159" s="104" t="str">
        <f>IF(CADA_PROD!C1157="","",G1159/E1159)</f>
        <v/>
      </c>
    </row>
    <row r="1160" spans="2:14" ht="30" customHeight="1">
      <c r="B1160" s="21">
        <f t="shared" si="35"/>
        <v>1153</v>
      </c>
      <c r="C1160" s="99" t="str">
        <f>IF(CADA_PROD!C1158="","",CADA_PROD!C1158)</f>
        <v/>
      </c>
      <c r="D1160" s="100" t="str">
        <f>IF(CADA_PROD!D1158="","",CADA_PROD!D1158)</f>
        <v/>
      </c>
      <c r="E1160" s="101" t="str">
        <f>IF(CADA_PROD!E1158="","",CADA_PROD!E1158)</f>
        <v/>
      </c>
      <c r="F1160" s="101" t="str">
        <f>IF(CADA_PROD!D1158="","",SUMIFS(MOVI_ENTR!I:I,MOVI_ENTR!D:D,D1160,MOVI_ENTR!O:O,$E$5))</f>
        <v/>
      </c>
      <c r="G1160" s="101" t="str">
        <f>IF(CADA_PROD!C1158="","",SUMIFS(MOVI_SAID!H:H,MOVI_SAID!D:D,D1160,MOVI_SAID!L:L,$E$5))</f>
        <v/>
      </c>
      <c r="H1160" s="101" t="str">
        <f t="shared" si="36"/>
        <v/>
      </c>
      <c r="I1160" s="100" t="str">
        <f>IF(CADA_PROD!C1158="","",IFERROR(IF(H1160&lt;=0,"Sem estoque",IF(H1160/E1160&lt;0.25,"Quase sem estoque",IF(H1160/E1160&lt;1.2,"Estoque baixo",IF(H1160/E1160&lt;2,"Estoque moderado","Estoque confortável")))),""))</f>
        <v/>
      </c>
      <c r="J1160" s="102" t="str">
        <f>IF(CADA_PROD!C1158="","",SUMIFS(MOVI_ENTR!M:M,MOVI_ENTR!D:D,D1160,MOVI_ENTR!O:O,$E$5))</f>
        <v/>
      </c>
      <c r="K1160" s="103" t="str">
        <f>IF(CADA_PROD!C1158="","",IFERROR($J1160/SUM($J$8:$J$1008),""))</f>
        <v/>
      </c>
      <c r="L1160" s="103" t="str">
        <f>IF(CADA_PROD!C1158="","",IFERROR(H1160/SUM($H$8:$H$1008),""))</f>
        <v/>
      </c>
      <c r="M1160" s="102" t="str">
        <f>IF(CADA_PROD!$C1158="","",IFERROR(SUMIFS(MOVI_ENTR!M:M,MOVI_ENTR!D:D,D1160,MOVI_ENTR!O:O,$E$5)/SUMIFS(MOVI_ENTR!I:I,MOVI_ENTR!D:D,D1160,MOVI_ENTR!O:O,$E$5),0))</f>
        <v/>
      </c>
      <c r="N1160" s="104" t="str">
        <f>IF(CADA_PROD!C1158="","",G1160/E1160)</f>
        <v/>
      </c>
    </row>
    <row r="1161" spans="2:14" ht="30" customHeight="1">
      <c r="B1161" s="21">
        <f t="shared" si="35"/>
        <v>1154</v>
      </c>
      <c r="C1161" s="99" t="str">
        <f>IF(CADA_PROD!C1159="","",CADA_PROD!C1159)</f>
        <v/>
      </c>
      <c r="D1161" s="100" t="str">
        <f>IF(CADA_PROD!D1159="","",CADA_PROD!D1159)</f>
        <v/>
      </c>
      <c r="E1161" s="101" t="str">
        <f>IF(CADA_PROD!E1159="","",CADA_PROD!E1159)</f>
        <v/>
      </c>
      <c r="F1161" s="101" t="str">
        <f>IF(CADA_PROD!D1159="","",SUMIFS(MOVI_ENTR!I:I,MOVI_ENTR!D:D,D1161,MOVI_ENTR!O:O,$E$5))</f>
        <v/>
      </c>
      <c r="G1161" s="101" t="str">
        <f>IF(CADA_PROD!C1159="","",SUMIFS(MOVI_SAID!H:H,MOVI_SAID!D:D,D1161,MOVI_SAID!L:L,$E$5))</f>
        <v/>
      </c>
      <c r="H1161" s="101" t="str">
        <f t="shared" si="36"/>
        <v/>
      </c>
      <c r="I1161" s="100" t="str">
        <f>IF(CADA_PROD!C1159="","",IFERROR(IF(H1161&lt;=0,"Sem estoque",IF(H1161/E1161&lt;0.25,"Quase sem estoque",IF(H1161/E1161&lt;1.2,"Estoque baixo",IF(H1161/E1161&lt;2,"Estoque moderado","Estoque confortável")))),""))</f>
        <v/>
      </c>
      <c r="J1161" s="102" t="str">
        <f>IF(CADA_PROD!C1159="","",SUMIFS(MOVI_ENTR!M:M,MOVI_ENTR!D:D,D1161,MOVI_ENTR!O:O,$E$5))</f>
        <v/>
      </c>
      <c r="K1161" s="103" t="str">
        <f>IF(CADA_PROD!C1159="","",IFERROR($J1161/SUM($J$8:$J$1008),""))</f>
        <v/>
      </c>
      <c r="L1161" s="103" t="str">
        <f>IF(CADA_PROD!C1159="","",IFERROR(H1161/SUM($H$8:$H$1008),""))</f>
        <v/>
      </c>
      <c r="M1161" s="102" t="str">
        <f>IF(CADA_PROD!$C1159="","",IFERROR(SUMIFS(MOVI_ENTR!M:M,MOVI_ENTR!D:D,D1161,MOVI_ENTR!O:O,$E$5)/SUMIFS(MOVI_ENTR!I:I,MOVI_ENTR!D:D,D1161,MOVI_ENTR!O:O,$E$5),0))</f>
        <v/>
      </c>
      <c r="N1161" s="104" t="str">
        <f>IF(CADA_PROD!C1159="","",G1161/E1161)</f>
        <v/>
      </c>
    </row>
    <row r="1162" spans="2:14" ht="30" customHeight="1">
      <c r="B1162" s="21">
        <f t="shared" ref="B1162:B1225" si="37">B1161+1</f>
        <v>1155</v>
      </c>
      <c r="C1162" s="99" t="str">
        <f>IF(CADA_PROD!C1160="","",CADA_PROD!C1160)</f>
        <v/>
      </c>
      <c r="D1162" s="100" t="str">
        <f>IF(CADA_PROD!D1160="","",CADA_PROD!D1160)</f>
        <v/>
      </c>
      <c r="E1162" s="101" t="str">
        <f>IF(CADA_PROD!E1160="","",CADA_PROD!E1160)</f>
        <v/>
      </c>
      <c r="F1162" s="101" t="str">
        <f>IF(CADA_PROD!D1160="","",SUMIFS(MOVI_ENTR!I:I,MOVI_ENTR!D:D,D1162,MOVI_ENTR!O:O,$E$5))</f>
        <v/>
      </c>
      <c r="G1162" s="101" t="str">
        <f>IF(CADA_PROD!C1160="","",SUMIFS(MOVI_SAID!H:H,MOVI_SAID!D:D,D1162,MOVI_SAID!L:L,$E$5))</f>
        <v/>
      </c>
      <c r="H1162" s="101" t="str">
        <f t="shared" si="36"/>
        <v/>
      </c>
      <c r="I1162" s="100" t="str">
        <f>IF(CADA_PROD!C1160="","",IFERROR(IF(H1162&lt;=0,"Sem estoque",IF(H1162/E1162&lt;0.25,"Quase sem estoque",IF(H1162/E1162&lt;1.2,"Estoque baixo",IF(H1162/E1162&lt;2,"Estoque moderado","Estoque confortável")))),""))</f>
        <v/>
      </c>
      <c r="J1162" s="102" t="str">
        <f>IF(CADA_PROD!C1160="","",SUMIFS(MOVI_ENTR!M:M,MOVI_ENTR!D:D,D1162,MOVI_ENTR!O:O,$E$5))</f>
        <v/>
      </c>
      <c r="K1162" s="103" t="str">
        <f>IF(CADA_PROD!C1160="","",IFERROR($J1162/SUM($J$8:$J$1008),""))</f>
        <v/>
      </c>
      <c r="L1162" s="103" t="str">
        <f>IF(CADA_PROD!C1160="","",IFERROR(H1162/SUM($H$8:$H$1008),""))</f>
        <v/>
      </c>
      <c r="M1162" s="102" t="str">
        <f>IF(CADA_PROD!$C1160="","",IFERROR(SUMIFS(MOVI_ENTR!M:M,MOVI_ENTR!D:D,D1162,MOVI_ENTR!O:O,$E$5)/SUMIFS(MOVI_ENTR!I:I,MOVI_ENTR!D:D,D1162,MOVI_ENTR!O:O,$E$5),0))</f>
        <v/>
      </c>
      <c r="N1162" s="104" t="str">
        <f>IF(CADA_PROD!C1160="","",G1162/E1162)</f>
        <v/>
      </c>
    </row>
    <row r="1163" spans="2:14" ht="30" customHeight="1">
      <c r="B1163" s="21">
        <f t="shared" si="37"/>
        <v>1156</v>
      </c>
      <c r="C1163" s="99" t="str">
        <f>IF(CADA_PROD!C1161="","",CADA_PROD!C1161)</f>
        <v/>
      </c>
      <c r="D1163" s="100" t="str">
        <f>IF(CADA_PROD!D1161="","",CADA_PROD!D1161)</f>
        <v/>
      </c>
      <c r="E1163" s="101" t="str">
        <f>IF(CADA_PROD!E1161="","",CADA_PROD!E1161)</f>
        <v/>
      </c>
      <c r="F1163" s="101" t="str">
        <f>IF(CADA_PROD!D1161="","",SUMIFS(MOVI_ENTR!I:I,MOVI_ENTR!D:D,D1163,MOVI_ENTR!O:O,$E$5))</f>
        <v/>
      </c>
      <c r="G1163" s="101" t="str">
        <f>IF(CADA_PROD!C1161="","",SUMIFS(MOVI_SAID!H:H,MOVI_SAID!D:D,D1163,MOVI_SAID!L:L,$E$5))</f>
        <v/>
      </c>
      <c r="H1163" s="101" t="str">
        <f t="shared" si="36"/>
        <v/>
      </c>
      <c r="I1163" s="100" t="str">
        <f>IF(CADA_PROD!C1161="","",IFERROR(IF(H1163&lt;=0,"Sem estoque",IF(H1163/E1163&lt;0.25,"Quase sem estoque",IF(H1163/E1163&lt;1.2,"Estoque baixo",IF(H1163/E1163&lt;2,"Estoque moderado","Estoque confortável")))),""))</f>
        <v/>
      </c>
      <c r="J1163" s="102" t="str">
        <f>IF(CADA_PROD!C1161="","",SUMIFS(MOVI_ENTR!M:M,MOVI_ENTR!D:D,D1163,MOVI_ENTR!O:O,$E$5))</f>
        <v/>
      </c>
      <c r="K1163" s="103" t="str">
        <f>IF(CADA_PROD!C1161="","",IFERROR($J1163/SUM($J$8:$J$1008),""))</f>
        <v/>
      </c>
      <c r="L1163" s="103" t="str">
        <f>IF(CADA_PROD!C1161="","",IFERROR(H1163/SUM($H$8:$H$1008),""))</f>
        <v/>
      </c>
      <c r="M1163" s="102" t="str">
        <f>IF(CADA_PROD!$C1161="","",IFERROR(SUMIFS(MOVI_ENTR!M:M,MOVI_ENTR!D:D,D1163,MOVI_ENTR!O:O,$E$5)/SUMIFS(MOVI_ENTR!I:I,MOVI_ENTR!D:D,D1163,MOVI_ENTR!O:O,$E$5),0))</f>
        <v/>
      </c>
      <c r="N1163" s="104" t="str">
        <f>IF(CADA_PROD!C1161="","",G1163/E1163)</f>
        <v/>
      </c>
    </row>
    <row r="1164" spans="2:14" ht="30" customHeight="1">
      <c r="B1164" s="21">
        <f t="shared" si="37"/>
        <v>1157</v>
      </c>
      <c r="C1164" s="99" t="str">
        <f>IF(CADA_PROD!C1162="","",CADA_PROD!C1162)</f>
        <v/>
      </c>
      <c r="D1164" s="100" t="str">
        <f>IF(CADA_PROD!D1162="","",CADA_PROD!D1162)</f>
        <v/>
      </c>
      <c r="E1164" s="101" t="str">
        <f>IF(CADA_PROD!E1162="","",CADA_PROD!E1162)</f>
        <v/>
      </c>
      <c r="F1164" s="101" t="str">
        <f>IF(CADA_PROD!D1162="","",SUMIFS(MOVI_ENTR!I:I,MOVI_ENTR!D:D,D1164,MOVI_ENTR!O:O,$E$5))</f>
        <v/>
      </c>
      <c r="G1164" s="101" t="str">
        <f>IF(CADA_PROD!C1162="","",SUMIFS(MOVI_SAID!H:H,MOVI_SAID!D:D,D1164,MOVI_SAID!L:L,$E$5))</f>
        <v/>
      </c>
      <c r="H1164" s="101" t="str">
        <f t="shared" si="36"/>
        <v/>
      </c>
      <c r="I1164" s="100" t="str">
        <f>IF(CADA_PROD!C1162="","",IFERROR(IF(H1164&lt;=0,"Sem estoque",IF(H1164/E1164&lt;0.25,"Quase sem estoque",IF(H1164/E1164&lt;1.2,"Estoque baixo",IF(H1164/E1164&lt;2,"Estoque moderado","Estoque confortável")))),""))</f>
        <v/>
      </c>
      <c r="J1164" s="102" t="str">
        <f>IF(CADA_PROD!C1162="","",SUMIFS(MOVI_ENTR!M:M,MOVI_ENTR!D:D,D1164,MOVI_ENTR!O:O,$E$5))</f>
        <v/>
      </c>
      <c r="K1164" s="103" t="str">
        <f>IF(CADA_PROD!C1162="","",IFERROR($J1164/SUM($J$8:$J$1008),""))</f>
        <v/>
      </c>
      <c r="L1164" s="103" t="str">
        <f>IF(CADA_PROD!C1162="","",IFERROR(H1164/SUM($H$8:$H$1008),""))</f>
        <v/>
      </c>
      <c r="M1164" s="102" t="str">
        <f>IF(CADA_PROD!$C1162="","",IFERROR(SUMIFS(MOVI_ENTR!M:M,MOVI_ENTR!D:D,D1164,MOVI_ENTR!O:O,$E$5)/SUMIFS(MOVI_ENTR!I:I,MOVI_ENTR!D:D,D1164,MOVI_ENTR!O:O,$E$5),0))</f>
        <v/>
      </c>
      <c r="N1164" s="104" t="str">
        <f>IF(CADA_PROD!C1162="","",G1164/E1164)</f>
        <v/>
      </c>
    </row>
    <row r="1165" spans="2:14" ht="30" customHeight="1">
      <c r="B1165" s="21">
        <f t="shared" si="37"/>
        <v>1158</v>
      </c>
      <c r="C1165" s="99" t="str">
        <f>IF(CADA_PROD!C1163="","",CADA_PROD!C1163)</f>
        <v/>
      </c>
      <c r="D1165" s="100" t="str">
        <f>IF(CADA_PROD!D1163="","",CADA_PROD!D1163)</f>
        <v/>
      </c>
      <c r="E1165" s="101" t="str">
        <f>IF(CADA_PROD!E1163="","",CADA_PROD!E1163)</f>
        <v/>
      </c>
      <c r="F1165" s="101" t="str">
        <f>IF(CADA_PROD!D1163="","",SUMIFS(MOVI_ENTR!I:I,MOVI_ENTR!D:D,D1165,MOVI_ENTR!O:O,$E$5))</f>
        <v/>
      </c>
      <c r="G1165" s="101" t="str">
        <f>IF(CADA_PROD!C1163="","",SUMIFS(MOVI_SAID!H:H,MOVI_SAID!D:D,D1165,MOVI_SAID!L:L,$E$5))</f>
        <v/>
      </c>
      <c r="H1165" s="101" t="str">
        <f t="shared" si="36"/>
        <v/>
      </c>
      <c r="I1165" s="100" t="str">
        <f>IF(CADA_PROD!C1163="","",IFERROR(IF(H1165&lt;=0,"Sem estoque",IF(H1165/E1165&lt;0.25,"Quase sem estoque",IF(H1165/E1165&lt;1.2,"Estoque baixo",IF(H1165/E1165&lt;2,"Estoque moderado","Estoque confortável")))),""))</f>
        <v/>
      </c>
      <c r="J1165" s="102" t="str">
        <f>IF(CADA_PROD!C1163="","",SUMIFS(MOVI_ENTR!M:M,MOVI_ENTR!D:D,D1165,MOVI_ENTR!O:O,$E$5))</f>
        <v/>
      </c>
      <c r="K1165" s="103" t="str">
        <f>IF(CADA_PROD!C1163="","",IFERROR($J1165/SUM($J$8:$J$1008),""))</f>
        <v/>
      </c>
      <c r="L1165" s="103" t="str">
        <f>IF(CADA_PROD!C1163="","",IFERROR(H1165/SUM($H$8:$H$1008),""))</f>
        <v/>
      </c>
      <c r="M1165" s="102" t="str">
        <f>IF(CADA_PROD!$C1163="","",IFERROR(SUMIFS(MOVI_ENTR!M:M,MOVI_ENTR!D:D,D1165,MOVI_ENTR!O:O,$E$5)/SUMIFS(MOVI_ENTR!I:I,MOVI_ENTR!D:D,D1165,MOVI_ENTR!O:O,$E$5),0))</f>
        <v/>
      </c>
      <c r="N1165" s="104" t="str">
        <f>IF(CADA_PROD!C1163="","",G1165/E1165)</f>
        <v/>
      </c>
    </row>
    <row r="1166" spans="2:14" ht="30" customHeight="1">
      <c r="B1166" s="21">
        <f t="shared" si="37"/>
        <v>1159</v>
      </c>
      <c r="C1166" s="99" t="str">
        <f>IF(CADA_PROD!C1164="","",CADA_PROD!C1164)</f>
        <v/>
      </c>
      <c r="D1166" s="100" t="str">
        <f>IF(CADA_PROD!D1164="","",CADA_PROD!D1164)</f>
        <v/>
      </c>
      <c r="E1166" s="101" t="str">
        <f>IF(CADA_PROD!E1164="","",CADA_PROD!E1164)</f>
        <v/>
      </c>
      <c r="F1166" s="101" t="str">
        <f>IF(CADA_PROD!D1164="","",SUMIFS(MOVI_ENTR!I:I,MOVI_ENTR!D:D,D1166,MOVI_ENTR!O:O,$E$5))</f>
        <v/>
      </c>
      <c r="G1166" s="101" t="str">
        <f>IF(CADA_PROD!C1164="","",SUMIFS(MOVI_SAID!H:H,MOVI_SAID!D:D,D1166,MOVI_SAID!L:L,$E$5))</f>
        <v/>
      </c>
      <c r="H1166" s="101" t="str">
        <f t="shared" si="36"/>
        <v/>
      </c>
      <c r="I1166" s="100" t="str">
        <f>IF(CADA_PROD!C1164="","",IFERROR(IF(H1166&lt;=0,"Sem estoque",IF(H1166/E1166&lt;0.25,"Quase sem estoque",IF(H1166/E1166&lt;1.2,"Estoque baixo",IF(H1166/E1166&lt;2,"Estoque moderado","Estoque confortável")))),""))</f>
        <v/>
      </c>
      <c r="J1166" s="102" t="str">
        <f>IF(CADA_PROD!C1164="","",SUMIFS(MOVI_ENTR!M:M,MOVI_ENTR!D:D,D1166,MOVI_ENTR!O:O,$E$5))</f>
        <v/>
      </c>
      <c r="K1166" s="103" t="str">
        <f>IF(CADA_PROD!C1164="","",IFERROR($J1166/SUM($J$8:$J$1008),""))</f>
        <v/>
      </c>
      <c r="L1166" s="103" t="str">
        <f>IF(CADA_PROD!C1164="","",IFERROR(H1166/SUM($H$8:$H$1008),""))</f>
        <v/>
      </c>
      <c r="M1166" s="102" t="str">
        <f>IF(CADA_PROD!$C1164="","",IFERROR(SUMIFS(MOVI_ENTR!M:M,MOVI_ENTR!D:D,D1166,MOVI_ENTR!O:O,$E$5)/SUMIFS(MOVI_ENTR!I:I,MOVI_ENTR!D:D,D1166,MOVI_ENTR!O:O,$E$5),0))</f>
        <v/>
      </c>
      <c r="N1166" s="104" t="str">
        <f>IF(CADA_PROD!C1164="","",G1166/E1166)</f>
        <v/>
      </c>
    </row>
    <row r="1167" spans="2:14" ht="30" customHeight="1">
      <c r="B1167" s="21">
        <f t="shared" si="37"/>
        <v>1160</v>
      </c>
      <c r="C1167" s="99" t="str">
        <f>IF(CADA_PROD!C1165="","",CADA_PROD!C1165)</f>
        <v/>
      </c>
      <c r="D1167" s="100" t="str">
        <f>IF(CADA_PROD!D1165="","",CADA_PROD!D1165)</f>
        <v/>
      </c>
      <c r="E1167" s="101" t="str">
        <f>IF(CADA_PROD!E1165="","",CADA_PROD!E1165)</f>
        <v/>
      </c>
      <c r="F1167" s="101" t="str">
        <f>IF(CADA_PROD!D1165="","",SUMIFS(MOVI_ENTR!I:I,MOVI_ENTR!D:D,D1167,MOVI_ENTR!O:O,$E$5))</f>
        <v/>
      </c>
      <c r="G1167" s="101" t="str">
        <f>IF(CADA_PROD!C1165="","",SUMIFS(MOVI_SAID!H:H,MOVI_SAID!D:D,D1167,MOVI_SAID!L:L,$E$5))</f>
        <v/>
      </c>
      <c r="H1167" s="101" t="str">
        <f t="shared" si="36"/>
        <v/>
      </c>
      <c r="I1167" s="100" t="str">
        <f>IF(CADA_PROD!C1165="","",IFERROR(IF(H1167&lt;=0,"Sem estoque",IF(H1167/E1167&lt;0.25,"Quase sem estoque",IF(H1167/E1167&lt;1.2,"Estoque baixo",IF(H1167/E1167&lt;2,"Estoque moderado","Estoque confortável")))),""))</f>
        <v/>
      </c>
      <c r="J1167" s="102" t="str">
        <f>IF(CADA_PROD!C1165="","",SUMIFS(MOVI_ENTR!M:M,MOVI_ENTR!D:D,D1167,MOVI_ENTR!O:O,$E$5))</f>
        <v/>
      </c>
      <c r="K1167" s="103" t="str">
        <f>IF(CADA_PROD!C1165="","",IFERROR($J1167/SUM($J$8:$J$1008),""))</f>
        <v/>
      </c>
      <c r="L1167" s="103" t="str">
        <f>IF(CADA_PROD!C1165="","",IFERROR(H1167/SUM($H$8:$H$1008),""))</f>
        <v/>
      </c>
      <c r="M1167" s="102" t="str">
        <f>IF(CADA_PROD!$C1165="","",IFERROR(SUMIFS(MOVI_ENTR!M:M,MOVI_ENTR!D:D,D1167,MOVI_ENTR!O:O,$E$5)/SUMIFS(MOVI_ENTR!I:I,MOVI_ENTR!D:D,D1167,MOVI_ENTR!O:O,$E$5),0))</f>
        <v/>
      </c>
      <c r="N1167" s="104" t="str">
        <f>IF(CADA_PROD!C1165="","",G1167/E1167)</f>
        <v/>
      </c>
    </row>
    <row r="1168" spans="2:14" ht="30" customHeight="1">
      <c r="B1168" s="21">
        <f t="shared" si="37"/>
        <v>1161</v>
      </c>
      <c r="C1168" s="99" t="str">
        <f>IF(CADA_PROD!C1166="","",CADA_PROD!C1166)</f>
        <v/>
      </c>
      <c r="D1168" s="100" t="str">
        <f>IF(CADA_PROD!D1166="","",CADA_PROD!D1166)</f>
        <v/>
      </c>
      <c r="E1168" s="101" t="str">
        <f>IF(CADA_PROD!E1166="","",CADA_PROD!E1166)</f>
        <v/>
      </c>
      <c r="F1168" s="101" t="str">
        <f>IF(CADA_PROD!D1166="","",SUMIFS(MOVI_ENTR!I:I,MOVI_ENTR!D:D,D1168,MOVI_ENTR!O:O,$E$5))</f>
        <v/>
      </c>
      <c r="G1168" s="101" t="str">
        <f>IF(CADA_PROD!C1166="","",SUMIFS(MOVI_SAID!H:H,MOVI_SAID!D:D,D1168,MOVI_SAID!L:L,$E$5))</f>
        <v/>
      </c>
      <c r="H1168" s="101" t="str">
        <f t="shared" si="36"/>
        <v/>
      </c>
      <c r="I1168" s="100" t="str">
        <f>IF(CADA_PROD!C1166="","",IFERROR(IF(H1168&lt;=0,"Sem estoque",IF(H1168/E1168&lt;0.25,"Quase sem estoque",IF(H1168/E1168&lt;1.2,"Estoque baixo",IF(H1168/E1168&lt;2,"Estoque moderado","Estoque confortável")))),""))</f>
        <v/>
      </c>
      <c r="J1168" s="102" t="str">
        <f>IF(CADA_PROD!C1166="","",SUMIFS(MOVI_ENTR!M:M,MOVI_ENTR!D:D,D1168,MOVI_ENTR!O:O,$E$5))</f>
        <v/>
      </c>
      <c r="K1168" s="103" t="str">
        <f>IF(CADA_PROD!C1166="","",IFERROR($J1168/SUM($J$8:$J$1008),""))</f>
        <v/>
      </c>
      <c r="L1168" s="103" t="str">
        <f>IF(CADA_PROD!C1166="","",IFERROR(H1168/SUM($H$8:$H$1008),""))</f>
        <v/>
      </c>
      <c r="M1168" s="102" t="str">
        <f>IF(CADA_PROD!$C1166="","",IFERROR(SUMIFS(MOVI_ENTR!M:M,MOVI_ENTR!D:D,D1168,MOVI_ENTR!O:O,$E$5)/SUMIFS(MOVI_ENTR!I:I,MOVI_ENTR!D:D,D1168,MOVI_ENTR!O:O,$E$5),0))</f>
        <v/>
      </c>
      <c r="N1168" s="104" t="str">
        <f>IF(CADA_PROD!C1166="","",G1168/E1168)</f>
        <v/>
      </c>
    </row>
    <row r="1169" spans="2:14" ht="30" customHeight="1">
      <c r="B1169" s="21">
        <f t="shared" si="37"/>
        <v>1162</v>
      </c>
      <c r="C1169" s="99" t="str">
        <f>IF(CADA_PROD!C1167="","",CADA_PROD!C1167)</f>
        <v/>
      </c>
      <c r="D1169" s="100" t="str">
        <f>IF(CADA_PROD!D1167="","",CADA_PROD!D1167)</f>
        <v/>
      </c>
      <c r="E1169" s="101" t="str">
        <f>IF(CADA_PROD!E1167="","",CADA_PROD!E1167)</f>
        <v/>
      </c>
      <c r="F1169" s="101" t="str">
        <f>IF(CADA_PROD!D1167="","",SUMIFS(MOVI_ENTR!I:I,MOVI_ENTR!D:D,D1169,MOVI_ENTR!O:O,$E$5))</f>
        <v/>
      </c>
      <c r="G1169" s="101" t="str">
        <f>IF(CADA_PROD!C1167="","",SUMIFS(MOVI_SAID!H:H,MOVI_SAID!D:D,D1169,MOVI_SAID!L:L,$E$5))</f>
        <v/>
      </c>
      <c r="H1169" s="101" t="str">
        <f t="shared" si="36"/>
        <v/>
      </c>
      <c r="I1169" s="100" t="str">
        <f>IF(CADA_PROD!C1167="","",IFERROR(IF(H1169&lt;=0,"Sem estoque",IF(H1169/E1169&lt;0.25,"Quase sem estoque",IF(H1169/E1169&lt;1.2,"Estoque baixo",IF(H1169/E1169&lt;2,"Estoque moderado","Estoque confortável")))),""))</f>
        <v/>
      </c>
      <c r="J1169" s="102" t="str">
        <f>IF(CADA_PROD!C1167="","",SUMIFS(MOVI_ENTR!M:M,MOVI_ENTR!D:D,D1169,MOVI_ENTR!O:O,$E$5))</f>
        <v/>
      </c>
      <c r="K1169" s="103" t="str">
        <f>IF(CADA_PROD!C1167="","",IFERROR($J1169/SUM($J$8:$J$1008),""))</f>
        <v/>
      </c>
      <c r="L1169" s="103" t="str">
        <f>IF(CADA_PROD!C1167="","",IFERROR(H1169/SUM($H$8:$H$1008),""))</f>
        <v/>
      </c>
      <c r="M1169" s="102" t="str">
        <f>IF(CADA_PROD!$C1167="","",IFERROR(SUMIFS(MOVI_ENTR!M:M,MOVI_ENTR!D:D,D1169,MOVI_ENTR!O:O,$E$5)/SUMIFS(MOVI_ENTR!I:I,MOVI_ENTR!D:D,D1169,MOVI_ENTR!O:O,$E$5),0))</f>
        <v/>
      </c>
      <c r="N1169" s="104" t="str">
        <f>IF(CADA_PROD!C1167="","",G1169/E1169)</f>
        <v/>
      </c>
    </row>
    <row r="1170" spans="2:14" ht="30" customHeight="1">
      <c r="B1170" s="21">
        <f t="shared" si="37"/>
        <v>1163</v>
      </c>
      <c r="C1170" s="99" t="str">
        <f>IF(CADA_PROD!C1168="","",CADA_PROD!C1168)</f>
        <v/>
      </c>
      <c r="D1170" s="100" t="str">
        <f>IF(CADA_PROD!D1168="","",CADA_PROD!D1168)</f>
        <v/>
      </c>
      <c r="E1170" s="101" t="str">
        <f>IF(CADA_PROD!E1168="","",CADA_PROD!E1168)</f>
        <v/>
      </c>
      <c r="F1170" s="101" t="str">
        <f>IF(CADA_PROD!D1168="","",SUMIFS(MOVI_ENTR!I:I,MOVI_ENTR!D:D,D1170,MOVI_ENTR!O:O,$E$5))</f>
        <v/>
      </c>
      <c r="G1170" s="101" t="str">
        <f>IF(CADA_PROD!C1168="","",SUMIFS(MOVI_SAID!H:H,MOVI_SAID!D:D,D1170,MOVI_SAID!L:L,$E$5))</f>
        <v/>
      </c>
      <c r="H1170" s="101" t="str">
        <f t="shared" si="36"/>
        <v/>
      </c>
      <c r="I1170" s="100" t="str">
        <f>IF(CADA_PROD!C1168="","",IFERROR(IF(H1170&lt;=0,"Sem estoque",IF(H1170/E1170&lt;0.25,"Quase sem estoque",IF(H1170/E1170&lt;1.2,"Estoque baixo",IF(H1170/E1170&lt;2,"Estoque moderado","Estoque confortável")))),""))</f>
        <v/>
      </c>
      <c r="J1170" s="102" t="str">
        <f>IF(CADA_PROD!C1168="","",SUMIFS(MOVI_ENTR!M:M,MOVI_ENTR!D:D,D1170,MOVI_ENTR!O:O,$E$5))</f>
        <v/>
      </c>
      <c r="K1170" s="103" t="str">
        <f>IF(CADA_PROD!C1168="","",IFERROR($J1170/SUM($J$8:$J$1008),""))</f>
        <v/>
      </c>
      <c r="L1170" s="103" t="str">
        <f>IF(CADA_PROD!C1168="","",IFERROR(H1170/SUM($H$8:$H$1008),""))</f>
        <v/>
      </c>
      <c r="M1170" s="102" t="str">
        <f>IF(CADA_PROD!$C1168="","",IFERROR(SUMIFS(MOVI_ENTR!M:M,MOVI_ENTR!D:D,D1170,MOVI_ENTR!O:O,$E$5)/SUMIFS(MOVI_ENTR!I:I,MOVI_ENTR!D:D,D1170,MOVI_ENTR!O:O,$E$5),0))</f>
        <v/>
      </c>
      <c r="N1170" s="104" t="str">
        <f>IF(CADA_PROD!C1168="","",G1170/E1170)</f>
        <v/>
      </c>
    </row>
    <row r="1171" spans="2:14" ht="30" customHeight="1">
      <c r="B1171" s="21">
        <f t="shared" si="37"/>
        <v>1164</v>
      </c>
      <c r="C1171" s="99" t="str">
        <f>IF(CADA_PROD!C1169="","",CADA_PROD!C1169)</f>
        <v/>
      </c>
      <c r="D1171" s="100" t="str">
        <f>IF(CADA_PROD!D1169="","",CADA_PROD!D1169)</f>
        <v/>
      </c>
      <c r="E1171" s="101" t="str">
        <f>IF(CADA_PROD!E1169="","",CADA_PROD!E1169)</f>
        <v/>
      </c>
      <c r="F1171" s="101" t="str">
        <f>IF(CADA_PROD!D1169="","",SUMIFS(MOVI_ENTR!I:I,MOVI_ENTR!D:D,D1171,MOVI_ENTR!O:O,$E$5))</f>
        <v/>
      </c>
      <c r="G1171" s="101" t="str">
        <f>IF(CADA_PROD!C1169="","",SUMIFS(MOVI_SAID!H:H,MOVI_SAID!D:D,D1171,MOVI_SAID!L:L,$E$5))</f>
        <v/>
      </c>
      <c r="H1171" s="101" t="str">
        <f t="shared" si="36"/>
        <v/>
      </c>
      <c r="I1171" s="100" t="str">
        <f>IF(CADA_PROD!C1169="","",IFERROR(IF(H1171&lt;=0,"Sem estoque",IF(H1171/E1171&lt;0.25,"Quase sem estoque",IF(H1171/E1171&lt;1.2,"Estoque baixo",IF(H1171/E1171&lt;2,"Estoque moderado","Estoque confortável")))),""))</f>
        <v/>
      </c>
      <c r="J1171" s="102" t="str">
        <f>IF(CADA_PROD!C1169="","",SUMIFS(MOVI_ENTR!M:M,MOVI_ENTR!D:D,D1171,MOVI_ENTR!O:O,$E$5))</f>
        <v/>
      </c>
      <c r="K1171" s="103" t="str">
        <f>IF(CADA_PROD!C1169="","",IFERROR($J1171/SUM($J$8:$J$1008),""))</f>
        <v/>
      </c>
      <c r="L1171" s="103" t="str">
        <f>IF(CADA_PROD!C1169="","",IFERROR(H1171/SUM($H$8:$H$1008),""))</f>
        <v/>
      </c>
      <c r="M1171" s="102" t="str">
        <f>IF(CADA_PROD!$C1169="","",IFERROR(SUMIFS(MOVI_ENTR!M:M,MOVI_ENTR!D:D,D1171,MOVI_ENTR!O:O,$E$5)/SUMIFS(MOVI_ENTR!I:I,MOVI_ENTR!D:D,D1171,MOVI_ENTR!O:O,$E$5),0))</f>
        <v/>
      </c>
      <c r="N1171" s="104" t="str">
        <f>IF(CADA_PROD!C1169="","",G1171/E1171)</f>
        <v/>
      </c>
    </row>
    <row r="1172" spans="2:14" ht="30" customHeight="1">
      <c r="B1172" s="21">
        <f t="shared" si="37"/>
        <v>1165</v>
      </c>
      <c r="C1172" s="99" t="str">
        <f>IF(CADA_PROD!C1170="","",CADA_PROD!C1170)</f>
        <v/>
      </c>
      <c r="D1172" s="100" t="str">
        <f>IF(CADA_PROD!D1170="","",CADA_PROD!D1170)</f>
        <v/>
      </c>
      <c r="E1172" s="101" t="str">
        <f>IF(CADA_PROD!E1170="","",CADA_PROD!E1170)</f>
        <v/>
      </c>
      <c r="F1172" s="101" t="str">
        <f>IF(CADA_PROD!D1170="","",SUMIFS(MOVI_ENTR!I:I,MOVI_ENTR!D:D,D1172,MOVI_ENTR!O:O,$E$5))</f>
        <v/>
      </c>
      <c r="G1172" s="101" t="str">
        <f>IF(CADA_PROD!C1170="","",SUMIFS(MOVI_SAID!H:H,MOVI_SAID!D:D,D1172,MOVI_SAID!L:L,$E$5))</f>
        <v/>
      </c>
      <c r="H1172" s="101" t="str">
        <f t="shared" si="36"/>
        <v/>
      </c>
      <c r="I1172" s="100" t="str">
        <f>IF(CADA_PROD!C1170="","",IFERROR(IF(H1172&lt;=0,"Sem estoque",IF(H1172/E1172&lt;0.25,"Quase sem estoque",IF(H1172/E1172&lt;1.2,"Estoque baixo",IF(H1172/E1172&lt;2,"Estoque moderado","Estoque confortável")))),""))</f>
        <v/>
      </c>
      <c r="J1172" s="102" t="str">
        <f>IF(CADA_PROD!C1170="","",SUMIFS(MOVI_ENTR!M:M,MOVI_ENTR!D:D,D1172,MOVI_ENTR!O:O,$E$5))</f>
        <v/>
      </c>
      <c r="K1172" s="103" t="str">
        <f>IF(CADA_PROD!C1170="","",IFERROR($J1172/SUM($J$8:$J$1008),""))</f>
        <v/>
      </c>
      <c r="L1172" s="103" t="str">
        <f>IF(CADA_PROD!C1170="","",IFERROR(H1172/SUM($H$8:$H$1008),""))</f>
        <v/>
      </c>
      <c r="M1172" s="102" t="str">
        <f>IF(CADA_PROD!$C1170="","",IFERROR(SUMIFS(MOVI_ENTR!M:M,MOVI_ENTR!D:D,D1172,MOVI_ENTR!O:O,$E$5)/SUMIFS(MOVI_ENTR!I:I,MOVI_ENTR!D:D,D1172,MOVI_ENTR!O:O,$E$5),0))</f>
        <v/>
      </c>
      <c r="N1172" s="104" t="str">
        <f>IF(CADA_PROD!C1170="","",G1172/E1172)</f>
        <v/>
      </c>
    </row>
    <row r="1173" spans="2:14" ht="30" customHeight="1">
      <c r="B1173" s="21">
        <f t="shared" si="37"/>
        <v>1166</v>
      </c>
      <c r="C1173" s="99" t="str">
        <f>IF(CADA_PROD!C1171="","",CADA_PROD!C1171)</f>
        <v/>
      </c>
      <c r="D1173" s="100" t="str">
        <f>IF(CADA_PROD!D1171="","",CADA_PROD!D1171)</f>
        <v/>
      </c>
      <c r="E1173" s="101" t="str">
        <f>IF(CADA_PROD!E1171="","",CADA_PROD!E1171)</f>
        <v/>
      </c>
      <c r="F1173" s="101" t="str">
        <f>IF(CADA_PROD!D1171="","",SUMIFS(MOVI_ENTR!I:I,MOVI_ENTR!D:D,D1173,MOVI_ENTR!O:O,$E$5))</f>
        <v/>
      </c>
      <c r="G1173" s="101" t="str">
        <f>IF(CADA_PROD!C1171="","",SUMIFS(MOVI_SAID!H:H,MOVI_SAID!D:D,D1173,MOVI_SAID!L:L,$E$5))</f>
        <v/>
      </c>
      <c r="H1173" s="101" t="str">
        <f t="shared" si="36"/>
        <v/>
      </c>
      <c r="I1173" s="100" t="str">
        <f>IF(CADA_PROD!C1171="","",IFERROR(IF(H1173&lt;=0,"Sem estoque",IF(H1173/E1173&lt;0.25,"Quase sem estoque",IF(H1173/E1173&lt;1.2,"Estoque baixo",IF(H1173/E1173&lt;2,"Estoque moderado","Estoque confortável")))),""))</f>
        <v/>
      </c>
      <c r="J1173" s="102" t="str">
        <f>IF(CADA_PROD!C1171="","",SUMIFS(MOVI_ENTR!M:M,MOVI_ENTR!D:D,D1173,MOVI_ENTR!O:O,$E$5))</f>
        <v/>
      </c>
      <c r="K1173" s="103" t="str">
        <f>IF(CADA_PROD!C1171="","",IFERROR($J1173/SUM($J$8:$J$1008),""))</f>
        <v/>
      </c>
      <c r="L1173" s="103" t="str">
        <f>IF(CADA_PROD!C1171="","",IFERROR(H1173/SUM($H$8:$H$1008),""))</f>
        <v/>
      </c>
      <c r="M1173" s="102" t="str">
        <f>IF(CADA_PROD!$C1171="","",IFERROR(SUMIFS(MOVI_ENTR!M:M,MOVI_ENTR!D:D,D1173,MOVI_ENTR!O:O,$E$5)/SUMIFS(MOVI_ENTR!I:I,MOVI_ENTR!D:D,D1173,MOVI_ENTR!O:O,$E$5),0))</f>
        <v/>
      </c>
      <c r="N1173" s="104" t="str">
        <f>IF(CADA_PROD!C1171="","",G1173/E1173)</f>
        <v/>
      </c>
    </row>
    <row r="1174" spans="2:14" ht="30" customHeight="1">
      <c r="B1174" s="21">
        <f t="shared" si="37"/>
        <v>1167</v>
      </c>
      <c r="C1174" s="99" t="str">
        <f>IF(CADA_PROD!C1172="","",CADA_PROD!C1172)</f>
        <v/>
      </c>
      <c r="D1174" s="100" t="str">
        <f>IF(CADA_PROD!D1172="","",CADA_PROD!D1172)</f>
        <v/>
      </c>
      <c r="E1174" s="101" t="str">
        <f>IF(CADA_PROD!E1172="","",CADA_PROD!E1172)</f>
        <v/>
      </c>
      <c r="F1174" s="101" t="str">
        <f>IF(CADA_PROD!D1172="","",SUMIFS(MOVI_ENTR!I:I,MOVI_ENTR!D:D,D1174,MOVI_ENTR!O:O,$E$5))</f>
        <v/>
      </c>
      <c r="G1174" s="101" t="str">
        <f>IF(CADA_PROD!C1172="","",SUMIFS(MOVI_SAID!H:H,MOVI_SAID!D:D,D1174,MOVI_SAID!L:L,$E$5))</f>
        <v/>
      </c>
      <c r="H1174" s="101" t="str">
        <f t="shared" si="36"/>
        <v/>
      </c>
      <c r="I1174" s="100" t="str">
        <f>IF(CADA_PROD!C1172="","",IFERROR(IF(H1174&lt;=0,"Sem estoque",IF(H1174/E1174&lt;0.25,"Quase sem estoque",IF(H1174/E1174&lt;1.2,"Estoque baixo",IF(H1174/E1174&lt;2,"Estoque moderado","Estoque confortável")))),""))</f>
        <v/>
      </c>
      <c r="J1174" s="102" t="str">
        <f>IF(CADA_PROD!C1172="","",SUMIFS(MOVI_ENTR!M:M,MOVI_ENTR!D:D,D1174,MOVI_ENTR!O:O,$E$5))</f>
        <v/>
      </c>
      <c r="K1174" s="103" t="str">
        <f>IF(CADA_PROD!C1172="","",IFERROR($J1174/SUM($J$8:$J$1008),""))</f>
        <v/>
      </c>
      <c r="L1174" s="103" t="str">
        <f>IF(CADA_PROD!C1172="","",IFERROR(H1174/SUM($H$8:$H$1008),""))</f>
        <v/>
      </c>
      <c r="M1174" s="102" t="str">
        <f>IF(CADA_PROD!$C1172="","",IFERROR(SUMIFS(MOVI_ENTR!M:M,MOVI_ENTR!D:D,D1174,MOVI_ENTR!O:O,$E$5)/SUMIFS(MOVI_ENTR!I:I,MOVI_ENTR!D:D,D1174,MOVI_ENTR!O:O,$E$5),0))</f>
        <v/>
      </c>
      <c r="N1174" s="104" t="str">
        <f>IF(CADA_PROD!C1172="","",G1174/E1174)</f>
        <v/>
      </c>
    </row>
    <row r="1175" spans="2:14" ht="30" customHeight="1">
      <c r="B1175" s="21">
        <f t="shared" si="37"/>
        <v>1168</v>
      </c>
      <c r="C1175" s="99" t="str">
        <f>IF(CADA_PROD!C1173="","",CADA_PROD!C1173)</f>
        <v/>
      </c>
      <c r="D1175" s="100" t="str">
        <f>IF(CADA_PROD!D1173="","",CADA_PROD!D1173)</f>
        <v/>
      </c>
      <c r="E1175" s="101" t="str">
        <f>IF(CADA_PROD!E1173="","",CADA_PROD!E1173)</f>
        <v/>
      </c>
      <c r="F1175" s="101" t="str">
        <f>IF(CADA_PROD!D1173="","",SUMIFS(MOVI_ENTR!I:I,MOVI_ENTR!D:D,D1175,MOVI_ENTR!O:O,$E$5))</f>
        <v/>
      </c>
      <c r="G1175" s="101" t="str">
        <f>IF(CADA_PROD!C1173="","",SUMIFS(MOVI_SAID!H:H,MOVI_SAID!D:D,D1175,MOVI_SAID!L:L,$E$5))</f>
        <v/>
      </c>
      <c r="H1175" s="101" t="str">
        <f t="shared" si="36"/>
        <v/>
      </c>
      <c r="I1175" s="100" t="str">
        <f>IF(CADA_PROD!C1173="","",IFERROR(IF(H1175&lt;=0,"Sem estoque",IF(H1175/E1175&lt;0.25,"Quase sem estoque",IF(H1175/E1175&lt;1.2,"Estoque baixo",IF(H1175/E1175&lt;2,"Estoque moderado","Estoque confortável")))),""))</f>
        <v/>
      </c>
      <c r="J1175" s="102" t="str">
        <f>IF(CADA_PROD!C1173="","",SUMIFS(MOVI_ENTR!M:M,MOVI_ENTR!D:D,D1175,MOVI_ENTR!O:O,$E$5))</f>
        <v/>
      </c>
      <c r="K1175" s="103" t="str">
        <f>IF(CADA_PROD!C1173="","",IFERROR($J1175/SUM($J$8:$J$1008),""))</f>
        <v/>
      </c>
      <c r="L1175" s="103" t="str">
        <f>IF(CADA_PROD!C1173="","",IFERROR(H1175/SUM($H$8:$H$1008),""))</f>
        <v/>
      </c>
      <c r="M1175" s="102" t="str">
        <f>IF(CADA_PROD!$C1173="","",IFERROR(SUMIFS(MOVI_ENTR!M:M,MOVI_ENTR!D:D,D1175,MOVI_ENTR!O:O,$E$5)/SUMIFS(MOVI_ENTR!I:I,MOVI_ENTR!D:D,D1175,MOVI_ENTR!O:O,$E$5),0))</f>
        <v/>
      </c>
      <c r="N1175" s="104" t="str">
        <f>IF(CADA_PROD!C1173="","",G1175/E1175)</f>
        <v/>
      </c>
    </row>
    <row r="1176" spans="2:14" ht="30" customHeight="1">
      <c r="B1176" s="21">
        <f t="shared" si="37"/>
        <v>1169</v>
      </c>
      <c r="C1176" s="99" t="str">
        <f>IF(CADA_PROD!C1174="","",CADA_PROD!C1174)</f>
        <v/>
      </c>
      <c r="D1176" s="100" t="str">
        <f>IF(CADA_PROD!D1174="","",CADA_PROD!D1174)</f>
        <v/>
      </c>
      <c r="E1176" s="101" t="str">
        <f>IF(CADA_PROD!E1174="","",CADA_PROD!E1174)</f>
        <v/>
      </c>
      <c r="F1176" s="101" t="str">
        <f>IF(CADA_PROD!D1174="","",SUMIFS(MOVI_ENTR!I:I,MOVI_ENTR!D:D,D1176,MOVI_ENTR!O:O,$E$5))</f>
        <v/>
      </c>
      <c r="G1176" s="101" t="str">
        <f>IF(CADA_PROD!C1174="","",SUMIFS(MOVI_SAID!H:H,MOVI_SAID!D:D,D1176,MOVI_SAID!L:L,$E$5))</f>
        <v/>
      </c>
      <c r="H1176" s="101" t="str">
        <f t="shared" si="36"/>
        <v/>
      </c>
      <c r="I1176" s="100" t="str">
        <f>IF(CADA_PROD!C1174="","",IFERROR(IF(H1176&lt;=0,"Sem estoque",IF(H1176/E1176&lt;0.25,"Quase sem estoque",IF(H1176/E1176&lt;1.2,"Estoque baixo",IF(H1176/E1176&lt;2,"Estoque moderado","Estoque confortável")))),""))</f>
        <v/>
      </c>
      <c r="J1176" s="102" t="str">
        <f>IF(CADA_PROD!C1174="","",SUMIFS(MOVI_ENTR!M:M,MOVI_ENTR!D:D,D1176,MOVI_ENTR!O:O,$E$5))</f>
        <v/>
      </c>
      <c r="K1176" s="103" t="str">
        <f>IF(CADA_PROD!C1174="","",IFERROR($J1176/SUM($J$8:$J$1008),""))</f>
        <v/>
      </c>
      <c r="L1176" s="103" t="str">
        <f>IF(CADA_PROD!C1174="","",IFERROR(H1176/SUM($H$8:$H$1008),""))</f>
        <v/>
      </c>
      <c r="M1176" s="102" t="str">
        <f>IF(CADA_PROD!$C1174="","",IFERROR(SUMIFS(MOVI_ENTR!M:M,MOVI_ENTR!D:D,D1176,MOVI_ENTR!O:O,$E$5)/SUMIFS(MOVI_ENTR!I:I,MOVI_ENTR!D:D,D1176,MOVI_ENTR!O:O,$E$5),0))</f>
        <v/>
      </c>
      <c r="N1176" s="104" t="str">
        <f>IF(CADA_PROD!C1174="","",G1176/E1176)</f>
        <v/>
      </c>
    </row>
    <row r="1177" spans="2:14" ht="30" customHeight="1">
      <c r="B1177" s="21">
        <f t="shared" si="37"/>
        <v>1170</v>
      </c>
      <c r="C1177" s="99" t="str">
        <f>IF(CADA_PROD!C1175="","",CADA_PROD!C1175)</f>
        <v/>
      </c>
      <c r="D1177" s="100" t="str">
        <f>IF(CADA_PROD!D1175="","",CADA_PROD!D1175)</f>
        <v/>
      </c>
      <c r="E1177" s="101" t="str">
        <f>IF(CADA_PROD!E1175="","",CADA_PROD!E1175)</f>
        <v/>
      </c>
      <c r="F1177" s="101" t="str">
        <f>IF(CADA_PROD!D1175="","",SUMIFS(MOVI_ENTR!I:I,MOVI_ENTR!D:D,D1177,MOVI_ENTR!O:O,$E$5))</f>
        <v/>
      </c>
      <c r="G1177" s="101" t="str">
        <f>IF(CADA_PROD!C1175="","",SUMIFS(MOVI_SAID!H:H,MOVI_SAID!D:D,D1177,MOVI_SAID!L:L,$E$5))</f>
        <v/>
      </c>
      <c r="H1177" s="101" t="str">
        <f t="shared" si="36"/>
        <v/>
      </c>
      <c r="I1177" s="100" t="str">
        <f>IF(CADA_PROD!C1175="","",IFERROR(IF(H1177&lt;=0,"Sem estoque",IF(H1177/E1177&lt;0.25,"Quase sem estoque",IF(H1177/E1177&lt;1.2,"Estoque baixo",IF(H1177/E1177&lt;2,"Estoque moderado","Estoque confortável")))),""))</f>
        <v/>
      </c>
      <c r="J1177" s="102" t="str">
        <f>IF(CADA_PROD!C1175="","",SUMIFS(MOVI_ENTR!M:M,MOVI_ENTR!D:D,D1177,MOVI_ENTR!O:O,$E$5))</f>
        <v/>
      </c>
      <c r="K1177" s="103" t="str">
        <f>IF(CADA_PROD!C1175="","",IFERROR($J1177/SUM($J$8:$J$1008),""))</f>
        <v/>
      </c>
      <c r="L1177" s="103" t="str">
        <f>IF(CADA_PROD!C1175="","",IFERROR(H1177/SUM($H$8:$H$1008),""))</f>
        <v/>
      </c>
      <c r="M1177" s="102" t="str">
        <f>IF(CADA_PROD!$C1175="","",IFERROR(SUMIFS(MOVI_ENTR!M:M,MOVI_ENTR!D:D,D1177,MOVI_ENTR!O:O,$E$5)/SUMIFS(MOVI_ENTR!I:I,MOVI_ENTR!D:D,D1177,MOVI_ENTR!O:O,$E$5),0))</f>
        <v/>
      </c>
      <c r="N1177" s="104" t="str">
        <f>IF(CADA_PROD!C1175="","",G1177/E1177)</f>
        <v/>
      </c>
    </row>
    <row r="1178" spans="2:14" ht="30" customHeight="1">
      <c r="B1178" s="21">
        <f t="shared" si="37"/>
        <v>1171</v>
      </c>
      <c r="C1178" s="99" t="str">
        <f>IF(CADA_PROD!C1176="","",CADA_PROD!C1176)</f>
        <v/>
      </c>
      <c r="D1178" s="100" t="str">
        <f>IF(CADA_PROD!D1176="","",CADA_PROD!D1176)</f>
        <v/>
      </c>
      <c r="E1178" s="101" t="str">
        <f>IF(CADA_PROD!E1176="","",CADA_PROD!E1176)</f>
        <v/>
      </c>
      <c r="F1178" s="101" t="str">
        <f>IF(CADA_PROD!D1176="","",SUMIFS(MOVI_ENTR!I:I,MOVI_ENTR!D:D,D1178,MOVI_ENTR!O:O,$E$5))</f>
        <v/>
      </c>
      <c r="G1178" s="101" t="str">
        <f>IF(CADA_PROD!C1176="","",SUMIFS(MOVI_SAID!H:H,MOVI_SAID!D:D,D1178,MOVI_SAID!L:L,$E$5))</f>
        <v/>
      </c>
      <c r="H1178" s="101" t="str">
        <f t="shared" si="36"/>
        <v/>
      </c>
      <c r="I1178" s="100" t="str">
        <f>IF(CADA_PROD!C1176="","",IFERROR(IF(H1178&lt;=0,"Sem estoque",IF(H1178/E1178&lt;0.25,"Quase sem estoque",IF(H1178/E1178&lt;1.2,"Estoque baixo",IF(H1178/E1178&lt;2,"Estoque moderado","Estoque confortável")))),""))</f>
        <v/>
      </c>
      <c r="J1178" s="102" t="str">
        <f>IF(CADA_PROD!C1176="","",SUMIFS(MOVI_ENTR!M:M,MOVI_ENTR!D:D,D1178,MOVI_ENTR!O:O,$E$5))</f>
        <v/>
      </c>
      <c r="K1178" s="103" t="str">
        <f>IF(CADA_PROD!C1176="","",IFERROR($J1178/SUM($J$8:$J$1008),""))</f>
        <v/>
      </c>
      <c r="L1178" s="103" t="str">
        <f>IF(CADA_PROD!C1176="","",IFERROR(H1178/SUM($H$8:$H$1008),""))</f>
        <v/>
      </c>
      <c r="M1178" s="102" t="str">
        <f>IF(CADA_PROD!$C1176="","",IFERROR(SUMIFS(MOVI_ENTR!M:M,MOVI_ENTR!D:D,D1178,MOVI_ENTR!O:O,$E$5)/SUMIFS(MOVI_ENTR!I:I,MOVI_ENTR!D:D,D1178,MOVI_ENTR!O:O,$E$5),0))</f>
        <v/>
      </c>
      <c r="N1178" s="104" t="str">
        <f>IF(CADA_PROD!C1176="","",G1178/E1178)</f>
        <v/>
      </c>
    </row>
    <row r="1179" spans="2:14" ht="30" customHeight="1">
      <c r="B1179" s="21">
        <f t="shared" si="37"/>
        <v>1172</v>
      </c>
      <c r="C1179" s="99" t="str">
        <f>IF(CADA_PROD!C1177="","",CADA_PROD!C1177)</f>
        <v/>
      </c>
      <c r="D1179" s="100" t="str">
        <f>IF(CADA_PROD!D1177="","",CADA_PROD!D1177)</f>
        <v/>
      </c>
      <c r="E1179" s="101" t="str">
        <f>IF(CADA_PROD!E1177="","",CADA_PROD!E1177)</f>
        <v/>
      </c>
      <c r="F1179" s="101" t="str">
        <f>IF(CADA_PROD!D1177="","",SUMIFS(MOVI_ENTR!I:I,MOVI_ENTR!D:D,D1179,MOVI_ENTR!O:O,$E$5))</f>
        <v/>
      </c>
      <c r="G1179" s="101" t="str">
        <f>IF(CADA_PROD!C1177="","",SUMIFS(MOVI_SAID!H:H,MOVI_SAID!D:D,D1179,MOVI_SAID!L:L,$E$5))</f>
        <v/>
      </c>
      <c r="H1179" s="101" t="str">
        <f t="shared" si="36"/>
        <v/>
      </c>
      <c r="I1179" s="100" t="str">
        <f>IF(CADA_PROD!C1177="","",IFERROR(IF(H1179&lt;=0,"Sem estoque",IF(H1179/E1179&lt;0.25,"Quase sem estoque",IF(H1179/E1179&lt;1.2,"Estoque baixo",IF(H1179/E1179&lt;2,"Estoque moderado","Estoque confortável")))),""))</f>
        <v/>
      </c>
      <c r="J1179" s="102" t="str">
        <f>IF(CADA_PROD!C1177="","",SUMIFS(MOVI_ENTR!M:M,MOVI_ENTR!D:D,D1179,MOVI_ENTR!O:O,$E$5))</f>
        <v/>
      </c>
      <c r="K1179" s="103" t="str">
        <f>IF(CADA_PROD!C1177="","",IFERROR($J1179/SUM($J$8:$J$1008),""))</f>
        <v/>
      </c>
      <c r="L1179" s="103" t="str">
        <f>IF(CADA_PROD!C1177="","",IFERROR(H1179/SUM($H$8:$H$1008),""))</f>
        <v/>
      </c>
      <c r="M1179" s="102" t="str">
        <f>IF(CADA_PROD!$C1177="","",IFERROR(SUMIFS(MOVI_ENTR!M:M,MOVI_ENTR!D:D,D1179,MOVI_ENTR!O:O,$E$5)/SUMIFS(MOVI_ENTR!I:I,MOVI_ENTR!D:D,D1179,MOVI_ENTR!O:O,$E$5),0))</f>
        <v/>
      </c>
      <c r="N1179" s="104" t="str">
        <f>IF(CADA_PROD!C1177="","",G1179/E1179)</f>
        <v/>
      </c>
    </row>
    <row r="1180" spans="2:14" ht="30" customHeight="1">
      <c r="B1180" s="21">
        <f t="shared" si="37"/>
        <v>1173</v>
      </c>
      <c r="C1180" s="99" t="str">
        <f>IF(CADA_PROD!C1178="","",CADA_PROD!C1178)</f>
        <v/>
      </c>
      <c r="D1180" s="100" t="str">
        <f>IF(CADA_PROD!D1178="","",CADA_PROD!D1178)</f>
        <v/>
      </c>
      <c r="E1180" s="101" t="str">
        <f>IF(CADA_PROD!E1178="","",CADA_PROD!E1178)</f>
        <v/>
      </c>
      <c r="F1180" s="101" t="str">
        <f>IF(CADA_PROD!D1178="","",SUMIFS(MOVI_ENTR!I:I,MOVI_ENTR!D:D,D1180,MOVI_ENTR!O:O,$E$5))</f>
        <v/>
      </c>
      <c r="G1180" s="101" t="str">
        <f>IF(CADA_PROD!C1178="","",SUMIFS(MOVI_SAID!H:H,MOVI_SAID!D:D,D1180,MOVI_SAID!L:L,$E$5))</f>
        <v/>
      </c>
      <c r="H1180" s="101" t="str">
        <f t="shared" si="36"/>
        <v/>
      </c>
      <c r="I1180" s="100" t="str">
        <f>IF(CADA_PROD!C1178="","",IFERROR(IF(H1180&lt;=0,"Sem estoque",IF(H1180/E1180&lt;0.25,"Quase sem estoque",IF(H1180/E1180&lt;1.2,"Estoque baixo",IF(H1180/E1180&lt;2,"Estoque moderado","Estoque confortável")))),""))</f>
        <v/>
      </c>
      <c r="J1180" s="102" t="str">
        <f>IF(CADA_PROD!C1178="","",SUMIFS(MOVI_ENTR!M:M,MOVI_ENTR!D:D,D1180,MOVI_ENTR!O:O,$E$5))</f>
        <v/>
      </c>
      <c r="K1180" s="103" t="str">
        <f>IF(CADA_PROD!C1178="","",IFERROR($J1180/SUM($J$8:$J$1008),""))</f>
        <v/>
      </c>
      <c r="L1180" s="103" t="str">
        <f>IF(CADA_PROD!C1178="","",IFERROR(H1180/SUM($H$8:$H$1008),""))</f>
        <v/>
      </c>
      <c r="M1180" s="102" t="str">
        <f>IF(CADA_PROD!$C1178="","",IFERROR(SUMIFS(MOVI_ENTR!M:M,MOVI_ENTR!D:D,D1180,MOVI_ENTR!O:O,$E$5)/SUMIFS(MOVI_ENTR!I:I,MOVI_ENTR!D:D,D1180,MOVI_ENTR!O:O,$E$5),0))</f>
        <v/>
      </c>
      <c r="N1180" s="104" t="str">
        <f>IF(CADA_PROD!C1178="","",G1180/E1180)</f>
        <v/>
      </c>
    </row>
    <row r="1181" spans="2:14" ht="30" customHeight="1">
      <c r="B1181" s="21">
        <f t="shared" si="37"/>
        <v>1174</v>
      </c>
      <c r="C1181" s="99" t="str">
        <f>IF(CADA_PROD!C1179="","",CADA_PROD!C1179)</f>
        <v/>
      </c>
      <c r="D1181" s="100" t="str">
        <f>IF(CADA_PROD!D1179="","",CADA_PROD!D1179)</f>
        <v/>
      </c>
      <c r="E1181" s="101" t="str">
        <f>IF(CADA_PROD!E1179="","",CADA_PROD!E1179)</f>
        <v/>
      </c>
      <c r="F1181" s="101" t="str">
        <f>IF(CADA_PROD!D1179="","",SUMIFS(MOVI_ENTR!I:I,MOVI_ENTR!D:D,D1181,MOVI_ENTR!O:O,$E$5))</f>
        <v/>
      </c>
      <c r="G1181" s="101" t="str">
        <f>IF(CADA_PROD!C1179="","",SUMIFS(MOVI_SAID!H:H,MOVI_SAID!D:D,D1181,MOVI_SAID!L:L,$E$5))</f>
        <v/>
      </c>
      <c r="H1181" s="101" t="str">
        <f t="shared" si="36"/>
        <v/>
      </c>
      <c r="I1181" s="100" t="str">
        <f>IF(CADA_PROD!C1179="","",IFERROR(IF(H1181&lt;=0,"Sem estoque",IF(H1181/E1181&lt;0.25,"Quase sem estoque",IF(H1181/E1181&lt;1.2,"Estoque baixo",IF(H1181/E1181&lt;2,"Estoque moderado","Estoque confortável")))),""))</f>
        <v/>
      </c>
      <c r="J1181" s="102" t="str">
        <f>IF(CADA_PROD!C1179="","",SUMIFS(MOVI_ENTR!M:M,MOVI_ENTR!D:D,D1181,MOVI_ENTR!O:O,$E$5))</f>
        <v/>
      </c>
      <c r="K1181" s="103" t="str">
        <f>IF(CADA_PROD!C1179="","",IFERROR($J1181/SUM($J$8:$J$1008),""))</f>
        <v/>
      </c>
      <c r="L1181" s="103" t="str">
        <f>IF(CADA_PROD!C1179="","",IFERROR(H1181/SUM($H$8:$H$1008),""))</f>
        <v/>
      </c>
      <c r="M1181" s="102" t="str">
        <f>IF(CADA_PROD!$C1179="","",IFERROR(SUMIFS(MOVI_ENTR!M:M,MOVI_ENTR!D:D,D1181,MOVI_ENTR!O:O,$E$5)/SUMIFS(MOVI_ENTR!I:I,MOVI_ENTR!D:D,D1181,MOVI_ENTR!O:O,$E$5),0))</f>
        <v/>
      </c>
      <c r="N1181" s="104" t="str">
        <f>IF(CADA_PROD!C1179="","",G1181/E1181)</f>
        <v/>
      </c>
    </row>
    <row r="1182" spans="2:14" ht="30" customHeight="1">
      <c r="B1182" s="21">
        <f t="shared" si="37"/>
        <v>1175</v>
      </c>
      <c r="C1182" s="99" t="str">
        <f>IF(CADA_PROD!C1180="","",CADA_PROD!C1180)</f>
        <v/>
      </c>
      <c r="D1182" s="100" t="str">
        <f>IF(CADA_PROD!D1180="","",CADA_PROD!D1180)</f>
        <v/>
      </c>
      <c r="E1182" s="101" t="str">
        <f>IF(CADA_PROD!E1180="","",CADA_PROD!E1180)</f>
        <v/>
      </c>
      <c r="F1182" s="101" t="str">
        <f>IF(CADA_PROD!D1180="","",SUMIFS(MOVI_ENTR!I:I,MOVI_ENTR!D:D,D1182,MOVI_ENTR!O:O,$E$5))</f>
        <v/>
      </c>
      <c r="G1182" s="101" t="str">
        <f>IF(CADA_PROD!C1180="","",SUMIFS(MOVI_SAID!H:H,MOVI_SAID!D:D,D1182,MOVI_SAID!L:L,$E$5))</f>
        <v/>
      </c>
      <c r="H1182" s="101" t="str">
        <f t="shared" si="36"/>
        <v/>
      </c>
      <c r="I1182" s="100" t="str">
        <f>IF(CADA_PROD!C1180="","",IFERROR(IF(H1182&lt;=0,"Sem estoque",IF(H1182/E1182&lt;0.25,"Quase sem estoque",IF(H1182/E1182&lt;1.2,"Estoque baixo",IF(H1182/E1182&lt;2,"Estoque moderado","Estoque confortável")))),""))</f>
        <v/>
      </c>
      <c r="J1182" s="102" t="str">
        <f>IF(CADA_PROD!C1180="","",SUMIFS(MOVI_ENTR!M:M,MOVI_ENTR!D:D,D1182,MOVI_ENTR!O:O,$E$5))</f>
        <v/>
      </c>
      <c r="K1182" s="103" t="str">
        <f>IF(CADA_PROD!C1180="","",IFERROR($J1182/SUM($J$8:$J$1008),""))</f>
        <v/>
      </c>
      <c r="L1182" s="103" t="str">
        <f>IF(CADA_PROD!C1180="","",IFERROR(H1182/SUM($H$8:$H$1008),""))</f>
        <v/>
      </c>
      <c r="M1182" s="102" t="str">
        <f>IF(CADA_PROD!$C1180="","",IFERROR(SUMIFS(MOVI_ENTR!M:M,MOVI_ENTR!D:D,D1182,MOVI_ENTR!O:O,$E$5)/SUMIFS(MOVI_ENTR!I:I,MOVI_ENTR!D:D,D1182,MOVI_ENTR!O:O,$E$5),0))</f>
        <v/>
      </c>
      <c r="N1182" s="104" t="str">
        <f>IF(CADA_PROD!C1180="","",G1182/E1182)</f>
        <v/>
      </c>
    </row>
    <row r="1183" spans="2:14" ht="30" customHeight="1">
      <c r="B1183" s="21">
        <f t="shared" si="37"/>
        <v>1176</v>
      </c>
      <c r="C1183" s="99" t="str">
        <f>IF(CADA_PROD!C1181="","",CADA_PROD!C1181)</f>
        <v/>
      </c>
      <c r="D1183" s="100" t="str">
        <f>IF(CADA_PROD!D1181="","",CADA_PROD!D1181)</f>
        <v/>
      </c>
      <c r="E1183" s="101" t="str">
        <f>IF(CADA_PROD!E1181="","",CADA_PROD!E1181)</f>
        <v/>
      </c>
      <c r="F1183" s="101" t="str">
        <f>IF(CADA_PROD!D1181="","",SUMIFS(MOVI_ENTR!I:I,MOVI_ENTR!D:D,D1183,MOVI_ENTR!O:O,$E$5))</f>
        <v/>
      </c>
      <c r="G1183" s="101" t="str">
        <f>IF(CADA_PROD!C1181="","",SUMIFS(MOVI_SAID!H:H,MOVI_SAID!D:D,D1183,MOVI_SAID!L:L,$E$5))</f>
        <v/>
      </c>
      <c r="H1183" s="101" t="str">
        <f t="shared" si="36"/>
        <v/>
      </c>
      <c r="I1183" s="100" t="str">
        <f>IF(CADA_PROD!C1181="","",IFERROR(IF(H1183&lt;=0,"Sem estoque",IF(H1183/E1183&lt;0.25,"Quase sem estoque",IF(H1183/E1183&lt;1.2,"Estoque baixo",IF(H1183/E1183&lt;2,"Estoque moderado","Estoque confortável")))),""))</f>
        <v/>
      </c>
      <c r="J1183" s="102" t="str">
        <f>IF(CADA_PROD!C1181="","",SUMIFS(MOVI_ENTR!M:M,MOVI_ENTR!D:D,D1183,MOVI_ENTR!O:O,$E$5))</f>
        <v/>
      </c>
      <c r="K1183" s="103" t="str">
        <f>IF(CADA_PROD!C1181="","",IFERROR($J1183/SUM($J$8:$J$1008),""))</f>
        <v/>
      </c>
      <c r="L1183" s="103" t="str">
        <f>IF(CADA_PROD!C1181="","",IFERROR(H1183/SUM($H$8:$H$1008),""))</f>
        <v/>
      </c>
      <c r="M1183" s="102" t="str">
        <f>IF(CADA_PROD!$C1181="","",IFERROR(SUMIFS(MOVI_ENTR!M:M,MOVI_ENTR!D:D,D1183,MOVI_ENTR!O:O,$E$5)/SUMIFS(MOVI_ENTR!I:I,MOVI_ENTR!D:D,D1183,MOVI_ENTR!O:O,$E$5),0))</f>
        <v/>
      </c>
      <c r="N1183" s="104" t="str">
        <f>IF(CADA_PROD!C1181="","",G1183/E1183)</f>
        <v/>
      </c>
    </row>
    <row r="1184" spans="2:14" ht="30" customHeight="1">
      <c r="B1184" s="21">
        <f t="shared" si="37"/>
        <v>1177</v>
      </c>
      <c r="C1184" s="99" t="str">
        <f>IF(CADA_PROD!C1182="","",CADA_PROD!C1182)</f>
        <v/>
      </c>
      <c r="D1184" s="100" t="str">
        <f>IF(CADA_PROD!D1182="","",CADA_PROD!D1182)</f>
        <v/>
      </c>
      <c r="E1184" s="101" t="str">
        <f>IF(CADA_PROD!E1182="","",CADA_PROD!E1182)</f>
        <v/>
      </c>
      <c r="F1184" s="101" t="str">
        <f>IF(CADA_PROD!D1182="","",SUMIFS(MOVI_ENTR!I:I,MOVI_ENTR!D:D,D1184,MOVI_ENTR!O:O,$E$5))</f>
        <v/>
      </c>
      <c r="G1184" s="101" t="str">
        <f>IF(CADA_PROD!C1182="","",SUMIFS(MOVI_SAID!H:H,MOVI_SAID!D:D,D1184,MOVI_SAID!L:L,$E$5))</f>
        <v/>
      </c>
      <c r="H1184" s="101" t="str">
        <f t="shared" si="36"/>
        <v/>
      </c>
      <c r="I1184" s="100" t="str">
        <f>IF(CADA_PROD!C1182="","",IFERROR(IF(H1184&lt;=0,"Sem estoque",IF(H1184/E1184&lt;0.25,"Quase sem estoque",IF(H1184/E1184&lt;1.2,"Estoque baixo",IF(H1184/E1184&lt;2,"Estoque moderado","Estoque confortável")))),""))</f>
        <v/>
      </c>
      <c r="J1184" s="102" t="str">
        <f>IF(CADA_PROD!C1182="","",SUMIFS(MOVI_ENTR!M:M,MOVI_ENTR!D:D,D1184,MOVI_ENTR!O:O,$E$5))</f>
        <v/>
      </c>
      <c r="K1184" s="103" t="str">
        <f>IF(CADA_PROD!C1182="","",IFERROR($J1184/SUM($J$8:$J$1008),""))</f>
        <v/>
      </c>
      <c r="L1184" s="103" t="str">
        <f>IF(CADA_PROD!C1182="","",IFERROR(H1184/SUM($H$8:$H$1008),""))</f>
        <v/>
      </c>
      <c r="M1184" s="102" t="str">
        <f>IF(CADA_PROD!$C1182="","",IFERROR(SUMIFS(MOVI_ENTR!M:M,MOVI_ENTR!D:D,D1184,MOVI_ENTR!O:O,$E$5)/SUMIFS(MOVI_ENTR!I:I,MOVI_ENTR!D:D,D1184,MOVI_ENTR!O:O,$E$5),0))</f>
        <v/>
      </c>
      <c r="N1184" s="104" t="str">
        <f>IF(CADA_PROD!C1182="","",G1184/E1184)</f>
        <v/>
      </c>
    </row>
    <row r="1185" spans="2:14" ht="30" customHeight="1">
      <c r="B1185" s="21">
        <f t="shared" si="37"/>
        <v>1178</v>
      </c>
      <c r="C1185" s="99" t="str">
        <f>IF(CADA_PROD!C1183="","",CADA_PROD!C1183)</f>
        <v/>
      </c>
      <c r="D1185" s="100" t="str">
        <f>IF(CADA_PROD!D1183="","",CADA_PROD!D1183)</f>
        <v/>
      </c>
      <c r="E1185" s="101" t="str">
        <f>IF(CADA_PROD!E1183="","",CADA_PROD!E1183)</f>
        <v/>
      </c>
      <c r="F1185" s="101" t="str">
        <f>IF(CADA_PROD!D1183="","",SUMIFS(MOVI_ENTR!I:I,MOVI_ENTR!D:D,D1185,MOVI_ENTR!O:O,$E$5))</f>
        <v/>
      </c>
      <c r="G1185" s="101" t="str">
        <f>IF(CADA_PROD!C1183="","",SUMIFS(MOVI_SAID!H:H,MOVI_SAID!D:D,D1185,MOVI_SAID!L:L,$E$5))</f>
        <v/>
      </c>
      <c r="H1185" s="101" t="str">
        <f t="shared" si="36"/>
        <v/>
      </c>
      <c r="I1185" s="100" t="str">
        <f>IF(CADA_PROD!C1183="","",IFERROR(IF(H1185&lt;=0,"Sem estoque",IF(H1185/E1185&lt;0.25,"Quase sem estoque",IF(H1185/E1185&lt;1.2,"Estoque baixo",IF(H1185/E1185&lt;2,"Estoque moderado","Estoque confortável")))),""))</f>
        <v/>
      </c>
      <c r="J1185" s="102" t="str">
        <f>IF(CADA_PROD!C1183="","",SUMIFS(MOVI_ENTR!M:M,MOVI_ENTR!D:D,D1185,MOVI_ENTR!O:O,$E$5))</f>
        <v/>
      </c>
      <c r="K1185" s="103" t="str">
        <f>IF(CADA_PROD!C1183="","",IFERROR($J1185/SUM($J$8:$J$1008),""))</f>
        <v/>
      </c>
      <c r="L1185" s="103" t="str">
        <f>IF(CADA_PROD!C1183="","",IFERROR(H1185/SUM($H$8:$H$1008),""))</f>
        <v/>
      </c>
      <c r="M1185" s="102" t="str">
        <f>IF(CADA_PROD!$C1183="","",IFERROR(SUMIFS(MOVI_ENTR!M:M,MOVI_ENTR!D:D,D1185,MOVI_ENTR!O:O,$E$5)/SUMIFS(MOVI_ENTR!I:I,MOVI_ENTR!D:D,D1185,MOVI_ENTR!O:O,$E$5),0))</f>
        <v/>
      </c>
      <c r="N1185" s="104" t="str">
        <f>IF(CADA_PROD!C1183="","",G1185/E1185)</f>
        <v/>
      </c>
    </row>
    <row r="1186" spans="2:14" ht="30" customHeight="1">
      <c r="B1186" s="21">
        <f t="shared" si="37"/>
        <v>1179</v>
      </c>
      <c r="C1186" s="99" t="str">
        <f>IF(CADA_PROD!C1184="","",CADA_PROD!C1184)</f>
        <v/>
      </c>
      <c r="D1186" s="100" t="str">
        <f>IF(CADA_PROD!D1184="","",CADA_PROD!D1184)</f>
        <v/>
      </c>
      <c r="E1186" s="101" t="str">
        <f>IF(CADA_PROD!E1184="","",CADA_PROD!E1184)</f>
        <v/>
      </c>
      <c r="F1186" s="101" t="str">
        <f>IF(CADA_PROD!D1184="","",SUMIFS(MOVI_ENTR!I:I,MOVI_ENTR!D:D,D1186,MOVI_ENTR!O:O,$E$5))</f>
        <v/>
      </c>
      <c r="G1186" s="101" t="str">
        <f>IF(CADA_PROD!C1184="","",SUMIFS(MOVI_SAID!H:H,MOVI_SAID!D:D,D1186,MOVI_SAID!L:L,$E$5))</f>
        <v/>
      </c>
      <c r="H1186" s="101" t="str">
        <f t="shared" si="36"/>
        <v/>
      </c>
      <c r="I1186" s="100" t="str">
        <f>IF(CADA_PROD!C1184="","",IFERROR(IF(H1186&lt;=0,"Sem estoque",IF(H1186/E1186&lt;0.25,"Quase sem estoque",IF(H1186/E1186&lt;1.2,"Estoque baixo",IF(H1186/E1186&lt;2,"Estoque moderado","Estoque confortável")))),""))</f>
        <v/>
      </c>
      <c r="J1186" s="102" t="str">
        <f>IF(CADA_PROD!C1184="","",SUMIFS(MOVI_ENTR!M:M,MOVI_ENTR!D:D,D1186,MOVI_ENTR!O:O,$E$5))</f>
        <v/>
      </c>
      <c r="K1186" s="103" t="str">
        <f>IF(CADA_PROD!C1184="","",IFERROR($J1186/SUM($J$8:$J$1008),""))</f>
        <v/>
      </c>
      <c r="L1186" s="103" t="str">
        <f>IF(CADA_PROD!C1184="","",IFERROR(H1186/SUM($H$8:$H$1008),""))</f>
        <v/>
      </c>
      <c r="M1186" s="102" t="str">
        <f>IF(CADA_PROD!$C1184="","",IFERROR(SUMIFS(MOVI_ENTR!M:M,MOVI_ENTR!D:D,D1186,MOVI_ENTR!O:O,$E$5)/SUMIFS(MOVI_ENTR!I:I,MOVI_ENTR!D:D,D1186,MOVI_ENTR!O:O,$E$5),0))</f>
        <v/>
      </c>
      <c r="N1186" s="104" t="str">
        <f>IF(CADA_PROD!C1184="","",G1186/E1186)</f>
        <v/>
      </c>
    </row>
    <row r="1187" spans="2:14" ht="30" customHeight="1">
      <c r="B1187" s="21">
        <f t="shared" si="37"/>
        <v>1180</v>
      </c>
      <c r="C1187" s="99" t="str">
        <f>IF(CADA_PROD!C1185="","",CADA_PROD!C1185)</f>
        <v/>
      </c>
      <c r="D1187" s="100" t="str">
        <f>IF(CADA_PROD!D1185="","",CADA_PROD!D1185)</f>
        <v/>
      </c>
      <c r="E1187" s="101" t="str">
        <f>IF(CADA_PROD!E1185="","",CADA_PROD!E1185)</f>
        <v/>
      </c>
      <c r="F1187" s="101" t="str">
        <f>IF(CADA_PROD!D1185="","",SUMIFS(MOVI_ENTR!I:I,MOVI_ENTR!D:D,D1187,MOVI_ENTR!O:O,$E$5))</f>
        <v/>
      </c>
      <c r="G1187" s="101" t="str">
        <f>IF(CADA_PROD!C1185="","",SUMIFS(MOVI_SAID!H:H,MOVI_SAID!D:D,D1187,MOVI_SAID!L:L,$E$5))</f>
        <v/>
      </c>
      <c r="H1187" s="101" t="str">
        <f t="shared" si="36"/>
        <v/>
      </c>
      <c r="I1187" s="100" t="str">
        <f>IF(CADA_PROD!C1185="","",IFERROR(IF(H1187&lt;=0,"Sem estoque",IF(H1187/E1187&lt;0.25,"Quase sem estoque",IF(H1187/E1187&lt;1.2,"Estoque baixo",IF(H1187/E1187&lt;2,"Estoque moderado","Estoque confortável")))),""))</f>
        <v/>
      </c>
      <c r="J1187" s="102" t="str">
        <f>IF(CADA_PROD!C1185="","",SUMIFS(MOVI_ENTR!M:M,MOVI_ENTR!D:D,D1187,MOVI_ENTR!O:O,$E$5))</f>
        <v/>
      </c>
      <c r="K1187" s="103" t="str">
        <f>IF(CADA_PROD!C1185="","",IFERROR($J1187/SUM($J$8:$J$1008),""))</f>
        <v/>
      </c>
      <c r="L1187" s="103" t="str">
        <f>IF(CADA_PROD!C1185="","",IFERROR(H1187/SUM($H$8:$H$1008),""))</f>
        <v/>
      </c>
      <c r="M1187" s="102" t="str">
        <f>IF(CADA_PROD!$C1185="","",IFERROR(SUMIFS(MOVI_ENTR!M:M,MOVI_ENTR!D:D,D1187,MOVI_ENTR!O:O,$E$5)/SUMIFS(MOVI_ENTR!I:I,MOVI_ENTR!D:D,D1187,MOVI_ENTR!O:O,$E$5),0))</f>
        <v/>
      </c>
      <c r="N1187" s="104" t="str">
        <f>IF(CADA_PROD!C1185="","",G1187/E1187)</f>
        <v/>
      </c>
    </row>
    <row r="1188" spans="2:14" ht="30" customHeight="1">
      <c r="B1188" s="21">
        <f t="shared" si="37"/>
        <v>1181</v>
      </c>
      <c r="C1188" s="99" t="str">
        <f>IF(CADA_PROD!C1186="","",CADA_PROD!C1186)</f>
        <v/>
      </c>
      <c r="D1188" s="100" t="str">
        <f>IF(CADA_PROD!D1186="","",CADA_PROD!D1186)</f>
        <v/>
      </c>
      <c r="E1188" s="101" t="str">
        <f>IF(CADA_PROD!E1186="","",CADA_PROD!E1186)</f>
        <v/>
      </c>
      <c r="F1188" s="101" t="str">
        <f>IF(CADA_PROD!D1186="","",SUMIFS(MOVI_ENTR!I:I,MOVI_ENTR!D:D,D1188,MOVI_ENTR!O:O,$E$5))</f>
        <v/>
      </c>
      <c r="G1188" s="101" t="str">
        <f>IF(CADA_PROD!C1186="","",SUMIFS(MOVI_SAID!H:H,MOVI_SAID!D:D,D1188,MOVI_SAID!L:L,$E$5))</f>
        <v/>
      </c>
      <c r="H1188" s="101" t="str">
        <f t="shared" si="36"/>
        <v/>
      </c>
      <c r="I1188" s="100" t="str">
        <f>IF(CADA_PROD!C1186="","",IFERROR(IF(H1188&lt;=0,"Sem estoque",IF(H1188/E1188&lt;0.25,"Quase sem estoque",IF(H1188/E1188&lt;1.2,"Estoque baixo",IF(H1188/E1188&lt;2,"Estoque moderado","Estoque confortável")))),""))</f>
        <v/>
      </c>
      <c r="J1188" s="102" t="str">
        <f>IF(CADA_PROD!C1186="","",SUMIFS(MOVI_ENTR!M:M,MOVI_ENTR!D:D,D1188,MOVI_ENTR!O:O,$E$5))</f>
        <v/>
      </c>
      <c r="K1188" s="103" t="str">
        <f>IF(CADA_PROD!C1186="","",IFERROR($J1188/SUM($J$8:$J$1008),""))</f>
        <v/>
      </c>
      <c r="L1188" s="103" t="str">
        <f>IF(CADA_PROD!C1186="","",IFERROR(H1188/SUM($H$8:$H$1008),""))</f>
        <v/>
      </c>
      <c r="M1188" s="102" t="str">
        <f>IF(CADA_PROD!$C1186="","",IFERROR(SUMIFS(MOVI_ENTR!M:M,MOVI_ENTR!D:D,D1188,MOVI_ENTR!O:O,$E$5)/SUMIFS(MOVI_ENTR!I:I,MOVI_ENTR!D:D,D1188,MOVI_ENTR!O:O,$E$5),0))</f>
        <v/>
      </c>
      <c r="N1188" s="104" t="str">
        <f>IF(CADA_PROD!C1186="","",G1188/E1188)</f>
        <v/>
      </c>
    </row>
    <row r="1189" spans="2:14" ht="30" customHeight="1">
      <c r="B1189" s="21">
        <f t="shared" si="37"/>
        <v>1182</v>
      </c>
      <c r="C1189" s="99" t="str">
        <f>IF(CADA_PROD!C1187="","",CADA_PROD!C1187)</f>
        <v/>
      </c>
      <c r="D1189" s="100" t="str">
        <f>IF(CADA_PROD!D1187="","",CADA_PROD!D1187)</f>
        <v/>
      </c>
      <c r="E1189" s="101" t="str">
        <f>IF(CADA_PROD!E1187="","",CADA_PROD!E1187)</f>
        <v/>
      </c>
      <c r="F1189" s="101" t="str">
        <f>IF(CADA_PROD!D1187="","",SUMIFS(MOVI_ENTR!I:I,MOVI_ENTR!D:D,D1189,MOVI_ENTR!O:O,$E$5))</f>
        <v/>
      </c>
      <c r="G1189" s="101" t="str">
        <f>IF(CADA_PROD!C1187="","",SUMIFS(MOVI_SAID!H:H,MOVI_SAID!D:D,D1189,MOVI_SAID!L:L,$E$5))</f>
        <v/>
      </c>
      <c r="H1189" s="101" t="str">
        <f t="shared" si="36"/>
        <v/>
      </c>
      <c r="I1189" s="100" t="str">
        <f>IF(CADA_PROD!C1187="","",IFERROR(IF(H1189&lt;=0,"Sem estoque",IF(H1189/E1189&lt;0.25,"Quase sem estoque",IF(H1189/E1189&lt;1.2,"Estoque baixo",IF(H1189/E1189&lt;2,"Estoque moderado","Estoque confortável")))),""))</f>
        <v/>
      </c>
      <c r="J1189" s="102" t="str">
        <f>IF(CADA_PROD!C1187="","",SUMIFS(MOVI_ENTR!M:M,MOVI_ENTR!D:D,D1189,MOVI_ENTR!O:O,$E$5))</f>
        <v/>
      </c>
      <c r="K1189" s="103" t="str">
        <f>IF(CADA_PROD!C1187="","",IFERROR($J1189/SUM($J$8:$J$1008),""))</f>
        <v/>
      </c>
      <c r="L1189" s="103" t="str">
        <f>IF(CADA_PROD!C1187="","",IFERROR(H1189/SUM($H$8:$H$1008),""))</f>
        <v/>
      </c>
      <c r="M1189" s="102" t="str">
        <f>IF(CADA_PROD!$C1187="","",IFERROR(SUMIFS(MOVI_ENTR!M:M,MOVI_ENTR!D:D,D1189,MOVI_ENTR!O:O,$E$5)/SUMIFS(MOVI_ENTR!I:I,MOVI_ENTR!D:D,D1189,MOVI_ENTR!O:O,$E$5),0))</f>
        <v/>
      </c>
      <c r="N1189" s="104" t="str">
        <f>IF(CADA_PROD!C1187="","",G1189/E1189)</f>
        <v/>
      </c>
    </row>
    <row r="1190" spans="2:14" ht="30" customHeight="1">
      <c r="B1190" s="21">
        <f t="shared" si="37"/>
        <v>1183</v>
      </c>
      <c r="C1190" s="99" t="str">
        <f>IF(CADA_PROD!C1188="","",CADA_PROD!C1188)</f>
        <v/>
      </c>
      <c r="D1190" s="100" t="str">
        <f>IF(CADA_PROD!D1188="","",CADA_PROD!D1188)</f>
        <v/>
      </c>
      <c r="E1190" s="101" t="str">
        <f>IF(CADA_PROD!E1188="","",CADA_PROD!E1188)</f>
        <v/>
      </c>
      <c r="F1190" s="101" t="str">
        <f>IF(CADA_PROD!D1188="","",SUMIFS(MOVI_ENTR!I:I,MOVI_ENTR!D:D,D1190,MOVI_ENTR!O:O,$E$5))</f>
        <v/>
      </c>
      <c r="G1190" s="101" t="str">
        <f>IF(CADA_PROD!C1188="","",SUMIFS(MOVI_SAID!H:H,MOVI_SAID!D:D,D1190,MOVI_SAID!L:L,$E$5))</f>
        <v/>
      </c>
      <c r="H1190" s="101" t="str">
        <f t="shared" si="36"/>
        <v/>
      </c>
      <c r="I1190" s="100" t="str">
        <f>IF(CADA_PROD!C1188="","",IFERROR(IF(H1190&lt;=0,"Sem estoque",IF(H1190/E1190&lt;0.25,"Quase sem estoque",IF(H1190/E1190&lt;1.2,"Estoque baixo",IF(H1190/E1190&lt;2,"Estoque moderado","Estoque confortável")))),""))</f>
        <v/>
      </c>
      <c r="J1190" s="102" t="str">
        <f>IF(CADA_PROD!C1188="","",SUMIFS(MOVI_ENTR!M:M,MOVI_ENTR!D:D,D1190,MOVI_ENTR!O:O,$E$5))</f>
        <v/>
      </c>
      <c r="K1190" s="103" t="str">
        <f>IF(CADA_PROD!C1188="","",IFERROR($J1190/SUM($J$8:$J$1008),""))</f>
        <v/>
      </c>
      <c r="L1190" s="103" t="str">
        <f>IF(CADA_PROD!C1188="","",IFERROR(H1190/SUM($H$8:$H$1008),""))</f>
        <v/>
      </c>
      <c r="M1190" s="102" t="str">
        <f>IF(CADA_PROD!$C1188="","",IFERROR(SUMIFS(MOVI_ENTR!M:M,MOVI_ENTR!D:D,D1190,MOVI_ENTR!O:O,$E$5)/SUMIFS(MOVI_ENTR!I:I,MOVI_ENTR!D:D,D1190,MOVI_ENTR!O:O,$E$5),0))</f>
        <v/>
      </c>
      <c r="N1190" s="104" t="str">
        <f>IF(CADA_PROD!C1188="","",G1190/E1190)</f>
        <v/>
      </c>
    </row>
    <row r="1191" spans="2:14" ht="30" customHeight="1">
      <c r="B1191" s="21">
        <f t="shared" si="37"/>
        <v>1184</v>
      </c>
      <c r="C1191" s="99" t="str">
        <f>IF(CADA_PROD!C1189="","",CADA_PROD!C1189)</f>
        <v/>
      </c>
      <c r="D1191" s="100" t="str">
        <f>IF(CADA_PROD!D1189="","",CADA_PROD!D1189)</f>
        <v/>
      </c>
      <c r="E1191" s="101" t="str">
        <f>IF(CADA_PROD!E1189="","",CADA_PROD!E1189)</f>
        <v/>
      </c>
      <c r="F1191" s="101" t="str">
        <f>IF(CADA_PROD!D1189="","",SUMIFS(MOVI_ENTR!I:I,MOVI_ENTR!D:D,D1191,MOVI_ENTR!O:O,$E$5))</f>
        <v/>
      </c>
      <c r="G1191" s="101" t="str">
        <f>IF(CADA_PROD!C1189="","",SUMIFS(MOVI_SAID!H:H,MOVI_SAID!D:D,D1191,MOVI_SAID!L:L,$E$5))</f>
        <v/>
      </c>
      <c r="H1191" s="101" t="str">
        <f t="shared" si="36"/>
        <v/>
      </c>
      <c r="I1191" s="100" t="str">
        <f>IF(CADA_PROD!C1189="","",IFERROR(IF(H1191&lt;=0,"Sem estoque",IF(H1191/E1191&lt;0.25,"Quase sem estoque",IF(H1191/E1191&lt;1.2,"Estoque baixo",IF(H1191/E1191&lt;2,"Estoque moderado","Estoque confortável")))),""))</f>
        <v/>
      </c>
      <c r="J1191" s="102" t="str">
        <f>IF(CADA_PROD!C1189="","",SUMIFS(MOVI_ENTR!M:M,MOVI_ENTR!D:D,D1191,MOVI_ENTR!O:O,$E$5))</f>
        <v/>
      </c>
      <c r="K1191" s="103" t="str">
        <f>IF(CADA_PROD!C1189="","",IFERROR($J1191/SUM($J$8:$J$1008),""))</f>
        <v/>
      </c>
      <c r="L1191" s="103" t="str">
        <f>IF(CADA_PROD!C1189="","",IFERROR(H1191/SUM($H$8:$H$1008),""))</f>
        <v/>
      </c>
      <c r="M1191" s="102" t="str">
        <f>IF(CADA_PROD!$C1189="","",IFERROR(SUMIFS(MOVI_ENTR!M:M,MOVI_ENTR!D:D,D1191,MOVI_ENTR!O:O,$E$5)/SUMIFS(MOVI_ENTR!I:I,MOVI_ENTR!D:D,D1191,MOVI_ENTR!O:O,$E$5),0))</f>
        <v/>
      </c>
      <c r="N1191" s="104" t="str">
        <f>IF(CADA_PROD!C1189="","",G1191/E1191)</f>
        <v/>
      </c>
    </row>
    <row r="1192" spans="2:14" ht="30" customHeight="1">
      <c r="B1192" s="21">
        <f t="shared" si="37"/>
        <v>1185</v>
      </c>
      <c r="C1192" s="99" t="str">
        <f>IF(CADA_PROD!C1190="","",CADA_PROD!C1190)</f>
        <v/>
      </c>
      <c r="D1192" s="100" t="str">
        <f>IF(CADA_PROD!D1190="","",CADA_PROD!D1190)</f>
        <v/>
      </c>
      <c r="E1192" s="101" t="str">
        <f>IF(CADA_PROD!E1190="","",CADA_PROD!E1190)</f>
        <v/>
      </c>
      <c r="F1192" s="101" t="str">
        <f>IF(CADA_PROD!D1190="","",SUMIFS(MOVI_ENTR!I:I,MOVI_ENTR!D:D,D1192,MOVI_ENTR!O:O,$E$5))</f>
        <v/>
      </c>
      <c r="G1192" s="101" t="str">
        <f>IF(CADA_PROD!C1190="","",SUMIFS(MOVI_SAID!H:H,MOVI_SAID!D:D,D1192,MOVI_SAID!L:L,$E$5))</f>
        <v/>
      </c>
      <c r="H1192" s="101" t="str">
        <f t="shared" si="36"/>
        <v/>
      </c>
      <c r="I1192" s="100" t="str">
        <f>IF(CADA_PROD!C1190="","",IFERROR(IF(H1192&lt;=0,"Sem estoque",IF(H1192/E1192&lt;0.25,"Quase sem estoque",IF(H1192/E1192&lt;1.2,"Estoque baixo",IF(H1192/E1192&lt;2,"Estoque moderado","Estoque confortável")))),""))</f>
        <v/>
      </c>
      <c r="J1192" s="102" t="str">
        <f>IF(CADA_PROD!C1190="","",SUMIFS(MOVI_ENTR!M:M,MOVI_ENTR!D:D,D1192,MOVI_ENTR!O:O,$E$5))</f>
        <v/>
      </c>
      <c r="K1192" s="103" t="str">
        <f>IF(CADA_PROD!C1190="","",IFERROR($J1192/SUM($J$8:$J$1008),""))</f>
        <v/>
      </c>
      <c r="L1192" s="103" t="str">
        <f>IF(CADA_PROD!C1190="","",IFERROR(H1192/SUM($H$8:$H$1008),""))</f>
        <v/>
      </c>
      <c r="M1192" s="102" t="str">
        <f>IF(CADA_PROD!$C1190="","",IFERROR(SUMIFS(MOVI_ENTR!M:M,MOVI_ENTR!D:D,D1192,MOVI_ENTR!O:O,$E$5)/SUMIFS(MOVI_ENTR!I:I,MOVI_ENTR!D:D,D1192,MOVI_ENTR!O:O,$E$5),0))</f>
        <v/>
      </c>
      <c r="N1192" s="104" t="str">
        <f>IF(CADA_PROD!C1190="","",G1192/E1192)</f>
        <v/>
      </c>
    </row>
    <row r="1193" spans="2:14" ht="30" customHeight="1">
      <c r="B1193" s="21">
        <f t="shared" si="37"/>
        <v>1186</v>
      </c>
      <c r="C1193" s="99" t="str">
        <f>IF(CADA_PROD!C1191="","",CADA_PROD!C1191)</f>
        <v/>
      </c>
      <c r="D1193" s="100" t="str">
        <f>IF(CADA_PROD!D1191="","",CADA_PROD!D1191)</f>
        <v/>
      </c>
      <c r="E1193" s="101" t="str">
        <f>IF(CADA_PROD!E1191="","",CADA_PROD!E1191)</f>
        <v/>
      </c>
      <c r="F1193" s="101" t="str">
        <f>IF(CADA_PROD!D1191="","",SUMIFS(MOVI_ENTR!I:I,MOVI_ENTR!D:D,D1193,MOVI_ENTR!O:O,$E$5))</f>
        <v/>
      </c>
      <c r="G1193" s="101" t="str">
        <f>IF(CADA_PROD!C1191="","",SUMIFS(MOVI_SAID!H:H,MOVI_SAID!D:D,D1193,MOVI_SAID!L:L,$E$5))</f>
        <v/>
      </c>
      <c r="H1193" s="101" t="str">
        <f t="shared" si="36"/>
        <v/>
      </c>
      <c r="I1193" s="100" t="str">
        <f>IF(CADA_PROD!C1191="","",IFERROR(IF(H1193&lt;=0,"Sem estoque",IF(H1193/E1193&lt;0.25,"Quase sem estoque",IF(H1193/E1193&lt;1.2,"Estoque baixo",IF(H1193/E1193&lt;2,"Estoque moderado","Estoque confortável")))),""))</f>
        <v/>
      </c>
      <c r="J1193" s="102" t="str">
        <f>IF(CADA_PROD!C1191="","",SUMIFS(MOVI_ENTR!M:M,MOVI_ENTR!D:D,D1193,MOVI_ENTR!O:O,$E$5))</f>
        <v/>
      </c>
      <c r="K1193" s="103" t="str">
        <f>IF(CADA_PROD!C1191="","",IFERROR($J1193/SUM($J$8:$J$1008),""))</f>
        <v/>
      </c>
      <c r="L1193" s="103" t="str">
        <f>IF(CADA_PROD!C1191="","",IFERROR(H1193/SUM($H$8:$H$1008),""))</f>
        <v/>
      </c>
      <c r="M1193" s="102" t="str">
        <f>IF(CADA_PROD!$C1191="","",IFERROR(SUMIFS(MOVI_ENTR!M:M,MOVI_ENTR!D:D,D1193,MOVI_ENTR!O:O,$E$5)/SUMIFS(MOVI_ENTR!I:I,MOVI_ENTR!D:D,D1193,MOVI_ENTR!O:O,$E$5),0))</f>
        <v/>
      </c>
      <c r="N1193" s="104" t="str">
        <f>IF(CADA_PROD!C1191="","",G1193/E1193)</f>
        <v/>
      </c>
    </row>
    <row r="1194" spans="2:14" ht="30" customHeight="1">
      <c r="B1194" s="21">
        <f t="shared" si="37"/>
        <v>1187</v>
      </c>
      <c r="C1194" s="99" t="str">
        <f>IF(CADA_PROD!C1192="","",CADA_PROD!C1192)</f>
        <v/>
      </c>
      <c r="D1194" s="100" t="str">
        <f>IF(CADA_PROD!D1192="","",CADA_PROD!D1192)</f>
        <v/>
      </c>
      <c r="E1194" s="101" t="str">
        <f>IF(CADA_PROD!E1192="","",CADA_PROD!E1192)</f>
        <v/>
      </c>
      <c r="F1194" s="101" t="str">
        <f>IF(CADA_PROD!D1192="","",SUMIFS(MOVI_ENTR!I:I,MOVI_ENTR!D:D,D1194,MOVI_ENTR!O:O,$E$5))</f>
        <v/>
      </c>
      <c r="G1194" s="101" t="str">
        <f>IF(CADA_PROD!C1192="","",SUMIFS(MOVI_SAID!H:H,MOVI_SAID!D:D,D1194,MOVI_SAID!L:L,$E$5))</f>
        <v/>
      </c>
      <c r="H1194" s="101" t="str">
        <f t="shared" si="36"/>
        <v/>
      </c>
      <c r="I1194" s="100" t="str">
        <f>IF(CADA_PROD!C1192="","",IFERROR(IF(H1194&lt;=0,"Sem estoque",IF(H1194/E1194&lt;0.25,"Quase sem estoque",IF(H1194/E1194&lt;1.2,"Estoque baixo",IF(H1194/E1194&lt;2,"Estoque moderado","Estoque confortável")))),""))</f>
        <v/>
      </c>
      <c r="J1194" s="102" t="str">
        <f>IF(CADA_PROD!C1192="","",SUMIFS(MOVI_ENTR!M:M,MOVI_ENTR!D:D,D1194,MOVI_ENTR!O:O,$E$5))</f>
        <v/>
      </c>
      <c r="K1194" s="103" t="str">
        <f>IF(CADA_PROD!C1192="","",IFERROR($J1194/SUM($J$8:$J$1008),""))</f>
        <v/>
      </c>
      <c r="L1194" s="103" t="str">
        <f>IF(CADA_PROD!C1192="","",IFERROR(H1194/SUM($H$8:$H$1008),""))</f>
        <v/>
      </c>
      <c r="M1194" s="102" t="str">
        <f>IF(CADA_PROD!$C1192="","",IFERROR(SUMIFS(MOVI_ENTR!M:M,MOVI_ENTR!D:D,D1194,MOVI_ENTR!O:O,$E$5)/SUMIFS(MOVI_ENTR!I:I,MOVI_ENTR!D:D,D1194,MOVI_ENTR!O:O,$E$5),0))</f>
        <v/>
      </c>
      <c r="N1194" s="104" t="str">
        <f>IF(CADA_PROD!C1192="","",G1194/E1194)</f>
        <v/>
      </c>
    </row>
    <row r="1195" spans="2:14" ht="30" customHeight="1">
      <c r="B1195" s="21">
        <f t="shared" si="37"/>
        <v>1188</v>
      </c>
      <c r="C1195" s="99" t="str">
        <f>IF(CADA_PROD!C1193="","",CADA_PROD!C1193)</f>
        <v/>
      </c>
      <c r="D1195" s="100" t="str">
        <f>IF(CADA_PROD!D1193="","",CADA_PROD!D1193)</f>
        <v/>
      </c>
      <c r="E1195" s="101" t="str">
        <f>IF(CADA_PROD!E1193="","",CADA_PROD!E1193)</f>
        <v/>
      </c>
      <c r="F1195" s="101" t="str">
        <f>IF(CADA_PROD!D1193="","",SUMIFS(MOVI_ENTR!I:I,MOVI_ENTR!D:D,D1195,MOVI_ENTR!O:O,$E$5))</f>
        <v/>
      </c>
      <c r="G1195" s="101" t="str">
        <f>IF(CADA_PROD!C1193="","",SUMIFS(MOVI_SAID!H:H,MOVI_SAID!D:D,D1195,MOVI_SAID!L:L,$E$5))</f>
        <v/>
      </c>
      <c r="H1195" s="101" t="str">
        <f t="shared" si="36"/>
        <v/>
      </c>
      <c r="I1195" s="100" t="str">
        <f>IF(CADA_PROD!C1193="","",IFERROR(IF(H1195&lt;=0,"Sem estoque",IF(H1195/E1195&lt;0.25,"Quase sem estoque",IF(H1195/E1195&lt;1.2,"Estoque baixo",IF(H1195/E1195&lt;2,"Estoque moderado","Estoque confortável")))),""))</f>
        <v/>
      </c>
      <c r="J1195" s="102" t="str">
        <f>IF(CADA_PROD!C1193="","",SUMIFS(MOVI_ENTR!M:M,MOVI_ENTR!D:D,D1195,MOVI_ENTR!O:O,$E$5))</f>
        <v/>
      </c>
      <c r="K1195" s="103" t="str">
        <f>IF(CADA_PROD!C1193="","",IFERROR($J1195/SUM($J$8:$J$1008),""))</f>
        <v/>
      </c>
      <c r="L1195" s="103" t="str">
        <f>IF(CADA_PROD!C1193="","",IFERROR(H1195/SUM($H$8:$H$1008),""))</f>
        <v/>
      </c>
      <c r="M1195" s="102" t="str">
        <f>IF(CADA_PROD!$C1193="","",IFERROR(SUMIFS(MOVI_ENTR!M:M,MOVI_ENTR!D:D,D1195,MOVI_ENTR!O:O,$E$5)/SUMIFS(MOVI_ENTR!I:I,MOVI_ENTR!D:D,D1195,MOVI_ENTR!O:O,$E$5),0))</f>
        <v/>
      </c>
      <c r="N1195" s="104" t="str">
        <f>IF(CADA_PROD!C1193="","",G1195/E1195)</f>
        <v/>
      </c>
    </row>
    <row r="1196" spans="2:14" ht="30" customHeight="1">
      <c r="B1196" s="21">
        <f t="shared" si="37"/>
        <v>1189</v>
      </c>
      <c r="C1196" s="99" t="str">
        <f>IF(CADA_PROD!C1194="","",CADA_PROD!C1194)</f>
        <v/>
      </c>
      <c r="D1196" s="100" t="str">
        <f>IF(CADA_PROD!D1194="","",CADA_PROD!D1194)</f>
        <v/>
      </c>
      <c r="E1196" s="101" t="str">
        <f>IF(CADA_PROD!E1194="","",CADA_PROD!E1194)</f>
        <v/>
      </c>
      <c r="F1196" s="101" t="str">
        <f>IF(CADA_PROD!D1194="","",SUMIFS(MOVI_ENTR!I:I,MOVI_ENTR!D:D,D1196,MOVI_ENTR!O:O,$E$5))</f>
        <v/>
      </c>
      <c r="G1196" s="101" t="str">
        <f>IF(CADA_PROD!C1194="","",SUMIFS(MOVI_SAID!H:H,MOVI_SAID!D:D,D1196,MOVI_SAID!L:L,$E$5))</f>
        <v/>
      </c>
      <c r="H1196" s="101" t="str">
        <f t="shared" si="36"/>
        <v/>
      </c>
      <c r="I1196" s="100" t="str">
        <f>IF(CADA_PROD!C1194="","",IFERROR(IF(H1196&lt;=0,"Sem estoque",IF(H1196/E1196&lt;0.25,"Quase sem estoque",IF(H1196/E1196&lt;1.2,"Estoque baixo",IF(H1196/E1196&lt;2,"Estoque moderado","Estoque confortável")))),""))</f>
        <v/>
      </c>
      <c r="J1196" s="102" t="str">
        <f>IF(CADA_PROD!C1194="","",SUMIFS(MOVI_ENTR!M:M,MOVI_ENTR!D:D,D1196,MOVI_ENTR!O:O,$E$5))</f>
        <v/>
      </c>
      <c r="K1196" s="103" t="str">
        <f>IF(CADA_PROD!C1194="","",IFERROR($J1196/SUM($J$8:$J$1008),""))</f>
        <v/>
      </c>
      <c r="L1196" s="103" t="str">
        <f>IF(CADA_PROD!C1194="","",IFERROR(H1196/SUM($H$8:$H$1008),""))</f>
        <v/>
      </c>
      <c r="M1196" s="102" t="str">
        <f>IF(CADA_PROD!$C1194="","",IFERROR(SUMIFS(MOVI_ENTR!M:M,MOVI_ENTR!D:D,D1196,MOVI_ENTR!O:O,$E$5)/SUMIFS(MOVI_ENTR!I:I,MOVI_ENTR!D:D,D1196,MOVI_ENTR!O:O,$E$5),0))</f>
        <v/>
      </c>
      <c r="N1196" s="104" t="str">
        <f>IF(CADA_PROD!C1194="","",G1196/E1196)</f>
        <v/>
      </c>
    </row>
    <row r="1197" spans="2:14" ht="30" customHeight="1">
      <c r="B1197" s="21">
        <f t="shared" si="37"/>
        <v>1190</v>
      </c>
      <c r="C1197" s="99" t="str">
        <f>IF(CADA_PROD!C1195="","",CADA_PROD!C1195)</f>
        <v/>
      </c>
      <c r="D1197" s="100" t="str">
        <f>IF(CADA_PROD!D1195="","",CADA_PROD!D1195)</f>
        <v/>
      </c>
      <c r="E1197" s="101" t="str">
        <f>IF(CADA_PROD!E1195="","",CADA_PROD!E1195)</f>
        <v/>
      </c>
      <c r="F1197" s="101" t="str">
        <f>IF(CADA_PROD!D1195="","",SUMIFS(MOVI_ENTR!I:I,MOVI_ENTR!D:D,D1197,MOVI_ENTR!O:O,$E$5))</f>
        <v/>
      </c>
      <c r="G1197" s="101" t="str">
        <f>IF(CADA_PROD!C1195="","",SUMIFS(MOVI_SAID!H:H,MOVI_SAID!D:D,D1197,MOVI_SAID!L:L,$E$5))</f>
        <v/>
      </c>
      <c r="H1197" s="101" t="str">
        <f t="shared" si="36"/>
        <v/>
      </c>
      <c r="I1197" s="100" t="str">
        <f>IF(CADA_PROD!C1195="","",IFERROR(IF(H1197&lt;=0,"Sem estoque",IF(H1197/E1197&lt;0.25,"Quase sem estoque",IF(H1197/E1197&lt;1.2,"Estoque baixo",IF(H1197/E1197&lt;2,"Estoque moderado","Estoque confortável")))),""))</f>
        <v/>
      </c>
      <c r="J1197" s="102" t="str">
        <f>IF(CADA_PROD!C1195="","",SUMIFS(MOVI_ENTR!M:M,MOVI_ENTR!D:D,D1197,MOVI_ENTR!O:O,$E$5))</f>
        <v/>
      </c>
      <c r="K1197" s="103" t="str">
        <f>IF(CADA_PROD!C1195="","",IFERROR($J1197/SUM($J$8:$J$1008),""))</f>
        <v/>
      </c>
      <c r="L1197" s="103" t="str">
        <f>IF(CADA_PROD!C1195="","",IFERROR(H1197/SUM($H$8:$H$1008),""))</f>
        <v/>
      </c>
      <c r="M1197" s="102" t="str">
        <f>IF(CADA_PROD!$C1195="","",IFERROR(SUMIFS(MOVI_ENTR!M:M,MOVI_ENTR!D:D,D1197,MOVI_ENTR!O:O,$E$5)/SUMIFS(MOVI_ENTR!I:I,MOVI_ENTR!D:D,D1197,MOVI_ENTR!O:O,$E$5),0))</f>
        <v/>
      </c>
      <c r="N1197" s="104" t="str">
        <f>IF(CADA_PROD!C1195="","",G1197/E1197)</f>
        <v/>
      </c>
    </row>
    <row r="1198" spans="2:14" ht="30" customHeight="1">
      <c r="B1198" s="21">
        <f t="shared" si="37"/>
        <v>1191</v>
      </c>
      <c r="C1198" s="99" t="str">
        <f>IF(CADA_PROD!C1196="","",CADA_PROD!C1196)</f>
        <v/>
      </c>
      <c r="D1198" s="100" t="str">
        <f>IF(CADA_PROD!D1196="","",CADA_PROD!D1196)</f>
        <v/>
      </c>
      <c r="E1198" s="101" t="str">
        <f>IF(CADA_PROD!E1196="","",CADA_PROD!E1196)</f>
        <v/>
      </c>
      <c r="F1198" s="101" t="str">
        <f>IF(CADA_PROD!D1196="","",SUMIFS(MOVI_ENTR!I:I,MOVI_ENTR!D:D,D1198,MOVI_ENTR!O:O,$E$5))</f>
        <v/>
      </c>
      <c r="G1198" s="101" t="str">
        <f>IF(CADA_PROD!C1196="","",SUMIFS(MOVI_SAID!H:H,MOVI_SAID!D:D,D1198,MOVI_SAID!L:L,$E$5))</f>
        <v/>
      </c>
      <c r="H1198" s="101" t="str">
        <f t="shared" si="36"/>
        <v/>
      </c>
      <c r="I1198" s="100" t="str">
        <f>IF(CADA_PROD!C1196="","",IFERROR(IF(H1198&lt;=0,"Sem estoque",IF(H1198/E1198&lt;0.25,"Quase sem estoque",IF(H1198/E1198&lt;1.2,"Estoque baixo",IF(H1198/E1198&lt;2,"Estoque moderado","Estoque confortável")))),""))</f>
        <v/>
      </c>
      <c r="J1198" s="102" t="str">
        <f>IF(CADA_PROD!C1196="","",SUMIFS(MOVI_ENTR!M:M,MOVI_ENTR!D:D,D1198,MOVI_ENTR!O:O,$E$5))</f>
        <v/>
      </c>
      <c r="K1198" s="103" t="str">
        <f>IF(CADA_PROD!C1196="","",IFERROR($J1198/SUM($J$8:$J$1008),""))</f>
        <v/>
      </c>
      <c r="L1198" s="103" t="str">
        <f>IF(CADA_PROD!C1196="","",IFERROR(H1198/SUM($H$8:$H$1008),""))</f>
        <v/>
      </c>
      <c r="M1198" s="102" t="str">
        <f>IF(CADA_PROD!$C1196="","",IFERROR(SUMIFS(MOVI_ENTR!M:M,MOVI_ENTR!D:D,D1198,MOVI_ENTR!O:O,$E$5)/SUMIFS(MOVI_ENTR!I:I,MOVI_ENTR!D:D,D1198,MOVI_ENTR!O:O,$E$5),0))</f>
        <v/>
      </c>
      <c r="N1198" s="104" t="str">
        <f>IF(CADA_PROD!C1196="","",G1198/E1198)</f>
        <v/>
      </c>
    </row>
    <row r="1199" spans="2:14" ht="30" customHeight="1">
      <c r="B1199" s="21">
        <f t="shared" si="37"/>
        <v>1192</v>
      </c>
      <c r="C1199" s="99" t="str">
        <f>IF(CADA_PROD!C1197="","",CADA_PROD!C1197)</f>
        <v/>
      </c>
      <c r="D1199" s="100" t="str">
        <f>IF(CADA_PROD!D1197="","",CADA_PROD!D1197)</f>
        <v/>
      </c>
      <c r="E1199" s="101" t="str">
        <f>IF(CADA_PROD!E1197="","",CADA_PROD!E1197)</f>
        <v/>
      </c>
      <c r="F1199" s="101" t="str">
        <f>IF(CADA_PROD!D1197="","",SUMIFS(MOVI_ENTR!I:I,MOVI_ENTR!D:D,D1199,MOVI_ENTR!O:O,$E$5))</f>
        <v/>
      </c>
      <c r="G1199" s="101" t="str">
        <f>IF(CADA_PROD!C1197="","",SUMIFS(MOVI_SAID!H:H,MOVI_SAID!D:D,D1199,MOVI_SAID!L:L,$E$5))</f>
        <v/>
      </c>
      <c r="H1199" s="101" t="str">
        <f t="shared" ref="H1199:H1262" si="38">IFERROR(F1199-G1199,"")</f>
        <v/>
      </c>
      <c r="I1199" s="100" t="str">
        <f>IF(CADA_PROD!C1197="","",IFERROR(IF(H1199&lt;=0,"Sem estoque",IF(H1199/E1199&lt;0.25,"Quase sem estoque",IF(H1199/E1199&lt;1.2,"Estoque baixo",IF(H1199/E1199&lt;2,"Estoque moderado","Estoque confortável")))),""))</f>
        <v/>
      </c>
      <c r="J1199" s="102" t="str">
        <f>IF(CADA_PROD!C1197="","",SUMIFS(MOVI_ENTR!M:M,MOVI_ENTR!D:D,D1199,MOVI_ENTR!O:O,$E$5))</f>
        <v/>
      </c>
      <c r="K1199" s="103" t="str">
        <f>IF(CADA_PROD!C1197="","",IFERROR($J1199/SUM($J$8:$J$1008),""))</f>
        <v/>
      </c>
      <c r="L1199" s="103" t="str">
        <f>IF(CADA_PROD!C1197="","",IFERROR(H1199/SUM($H$8:$H$1008),""))</f>
        <v/>
      </c>
      <c r="M1199" s="102" t="str">
        <f>IF(CADA_PROD!$C1197="","",IFERROR(SUMIFS(MOVI_ENTR!M:M,MOVI_ENTR!D:D,D1199,MOVI_ENTR!O:O,$E$5)/SUMIFS(MOVI_ENTR!I:I,MOVI_ENTR!D:D,D1199,MOVI_ENTR!O:O,$E$5),0))</f>
        <v/>
      </c>
      <c r="N1199" s="104" t="str">
        <f>IF(CADA_PROD!C1197="","",G1199/E1199)</f>
        <v/>
      </c>
    </row>
    <row r="1200" spans="2:14" ht="30" customHeight="1">
      <c r="B1200" s="21">
        <f t="shared" si="37"/>
        <v>1193</v>
      </c>
      <c r="C1200" s="99" t="str">
        <f>IF(CADA_PROD!C1198="","",CADA_PROD!C1198)</f>
        <v/>
      </c>
      <c r="D1200" s="100" t="str">
        <f>IF(CADA_PROD!D1198="","",CADA_PROD!D1198)</f>
        <v/>
      </c>
      <c r="E1200" s="101" t="str">
        <f>IF(CADA_PROD!E1198="","",CADA_PROD!E1198)</f>
        <v/>
      </c>
      <c r="F1200" s="101" t="str">
        <f>IF(CADA_PROD!D1198="","",SUMIFS(MOVI_ENTR!I:I,MOVI_ENTR!D:D,D1200,MOVI_ENTR!O:O,$E$5))</f>
        <v/>
      </c>
      <c r="G1200" s="101" t="str">
        <f>IF(CADA_PROD!C1198="","",SUMIFS(MOVI_SAID!H:H,MOVI_SAID!D:D,D1200,MOVI_SAID!L:L,$E$5))</f>
        <v/>
      </c>
      <c r="H1200" s="101" t="str">
        <f t="shared" si="38"/>
        <v/>
      </c>
      <c r="I1200" s="100" t="str">
        <f>IF(CADA_PROD!C1198="","",IFERROR(IF(H1200&lt;=0,"Sem estoque",IF(H1200/E1200&lt;0.25,"Quase sem estoque",IF(H1200/E1200&lt;1.2,"Estoque baixo",IF(H1200/E1200&lt;2,"Estoque moderado","Estoque confortável")))),""))</f>
        <v/>
      </c>
      <c r="J1200" s="102" t="str">
        <f>IF(CADA_PROD!C1198="","",SUMIFS(MOVI_ENTR!M:M,MOVI_ENTR!D:D,D1200,MOVI_ENTR!O:O,$E$5))</f>
        <v/>
      </c>
      <c r="K1200" s="103" t="str">
        <f>IF(CADA_PROD!C1198="","",IFERROR($J1200/SUM($J$8:$J$1008),""))</f>
        <v/>
      </c>
      <c r="L1200" s="103" t="str">
        <f>IF(CADA_PROD!C1198="","",IFERROR(H1200/SUM($H$8:$H$1008),""))</f>
        <v/>
      </c>
      <c r="M1200" s="102" t="str">
        <f>IF(CADA_PROD!$C1198="","",IFERROR(SUMIFS(MOVI_ENTR!M:M,MOVI_ENTR!D:D,D1200,MOVI_ENTR!O:O,$E$5)/SUMIFS(MOVI_ENTR!I:I,MOVI_ENTR!D:D,D1200,MOVI_ENTR!O:O,$E$5),0))</f>
        <v/>
      </c>
      <c r="N1200" s="104" t="str">
        <f>IF(CADA_PROD!C1198="","",G1200/E1200)</f>
        <v/>
      </c>
    </row>
    <row r="1201" spans="2:14" ht="30" customHeight="1">
      <c r="B1201" s="21">
        <f t="shared" si="37"/>
        <v>1194</v>
      </c>
      <c r="C1201" s="99" t="str">
        <f>IF(CADA_PROD!C1199="","",CADA_PROD!C1199)</f>
        <v/>
      </c>
      <c r="D1201" s="100" t="str">
        <f>IF(CADA_PROD!D1199="","",CADA_PROD!D1199)</f>
        <v/>
      </c>
      <c r="E1201" s="101" t="str">
        <f>IF(CADA_PROD!E1199="","",CADA_PROD!E1199)</f>
        <v/>
      </c>
      <c r="F1201" s="101" t="str">
        <f>IF(CADA_PROD!D1199="","",SUMIFS(MOVI_ENTR!I:I,MOVI_ENTR!D:D,D1201,MOVI_ENTR!O:O,$E$5))</f>
        <v/>
      </c>
      <c r="G1201" s="101" t="str">
        <f>IF(CADA_PROD!C1199="","",SUMIFS(MOVI_SAID!H:H,MOVI_SAID!D:D,D1201,MOVI_SAID!L:L,$E$5))</f>
        <v/>
      </c>
      <c r="H1201" s="101" t="str">
        <f t="shared" si="38"/>
        <v/>
      </c>
      <c r="I1201" s="100" t="str">
        <f>IF(CADA_PROD!C1199="","",IFERROR(IF(H1201&lt;=0,"Sem estoque",IF(H1201/E1201&lt;0.25,"Quase sem estoque",IF(H1201/E1201&lt;1.2,"Estoque baixo",IF(H1201/E1201&lt;2,"Estoque moderado","Estoque confortável")))),""))</f>
        <v/>
      </c>
      <c r="J1201" s="102" t="str">
        <f>IF(CADA_PROD!C1199="","",SUMIFS(MOVI_ENTR!M:M,MOVI_ENTR!D:D,D1201,MOVI_ENTR!O:O,$E$5))</f>
        <v/>
      </c>
      <c r="K1201" s="103" t="str">
        <f>IF(CADA_PROD!C1199="","",IFERROR($J1201/SUM($J$8:$J$1008),""))</f>
        <v/>
      </c>
      <c r="L1201" s="103" t="str">
        <f>IF(CADA_PROD!C1199="","",IFERROR(H1201/SUM($H$8:$H$1008),""))</f>
        <v/>
      </c>
      <c r="M1201" s="102" t="str">
        <f>IF(CADA_PROD!$C1199="","",IFERROR(SUMIFS(MOVI_ENTR!M:M,MOVI_ENTR!D:D,D1201,MOVI_ENTR!O:O,$E$5)/SUMIFS(MOVI_ENTR!I:I,MOVI_ENTR!D:D,D1201,MOVI_ENTR!O:O,$E$5),0))</f>
        <v/>
      </c>
      <c r="N1201" s="104" t="str">
        <f>IF(CADA_PROD!C1199="","",G1201/E1201)</f>
        <v/>
      </c>
    </row>
    <row r="1202" spans="2:14" ht="30" customHeight="1">
      <c r="B1202" s="21">
        <f t="shared" si="37"/>
        <v>1195</v>
      </c>
      <c r="C1202" s="99" t="str">
        <f>IF(CADA_PROD!C1200="","",CADA_PROD!C1200)</f>
        <v/>
      </c>
      <c r="D1202" s="100" t="str">
        <f>IF(CADA_PROD!D1200="","",CADA_PROD!D1200)</f>
        <v/>
      </c>
      <c r="E1202" s="101" t="str">
        <f>IF(CADA_PROD!E1200="","",CADA_PROD!E1200)</f>
        <v/>
      </c>
      <c r="F1202" s="101" t="str">
        <f>IF(CADA_PROD!D1200="","",SUMIFS(MOVI_ENTR!I:I,MOVI_ENTR!D:D,D1202,MOVI_ENTR!O:O,$E$5))</f>
        <v/>
      </c>
      <c r="G1202" s="101" t="str">
        <f>IF(CADA_PROD!C1200="","",SUMIFS(MOVI_SAID!H:H,MOVI_SAID!D:D,D1202,MOVI_SAID!L:L,$E$5))</f>
        <v/>
      </c>
      <c r="H1202" s="101" t="str">
        <f t="shared" si="38"/>
        <v/>
      </c>
      <c r="I1202" s="100" t="str">
        <f>IF(CADA_PROD!C1200="","",IFERROR(IF(H1202&lt;=0,"Sem estoque",IF(H1202/E1202&lt;0.25,"Quase sem estoque",IF(H1202/E1202&lt;1.2,"Estoque baixo",IF(H1202/E1202&lt;2,"Estoque moderado","Estoque confortável")))),""))</f>
        <v/>
      </c>
      <c r="J1202" s="102" t="str">
        <f>IF(CADA_PROD!C1200="","",SUMIFS(MOVI_ENTR!M:M,MOVI_ENTR!D:D,D1202,MOVI_ENTR!O:O,$E$5))</f>
        <v/>
      </c>
      <c r="K1202" s="103" t="str">
        <f>IF(CADA_PROD!C1200="","",IFERROR($J1202/SUM($J$8:$J$1008),""))</f>
        <v/>
      </c>
      <c r="L1202" s="103" t="str">
        <f>IF(CADA_PROD!C1200="","",IFERROR(H1202/SUM($H$8:$H$1008),""))</f>
        <v/>
      </c>
      <c r="M1202" s="102" t="str">
        <f>IF(CADA_PROD!$C1200="","",IFERROR(SUMIFS(MOVI_ENTR!M:M,MOVI_ENTR!D:D,D1202,MOVI_ENTR!O:O,$E$5)/SUMIFS(MOVI_ENTR!I:I,MOVI_ENTR!D:D,D1202,MOVI_ENTR!O:O,$E$5),0))</f>
        <v/>
      </c>
      <c r="N1202" s="104" t="str">
        <f>IF(CADA_PROD!C1200="","",G1202/E1202)</f>
        <v/>
      </c>
    </row>
    <row r="1203" spans="2:14" ht="30" customHeight="1">
      <c r="B1203" s="21">
        <f t="shared" si="37"/>
        <v>1196</v>
      </c>
      <c r="C1203" s="99" t="str">
        <f>IF(CADA_PROD!C1201="","",CADA_PROD!C1201)</f>
        <v/>
      </c>
      <c r="D1203" s="100" t="str">
        <f>IF(CADA_PROD!D1201="","",CADA_PROD!D1201)</f>
        <v/>
      </c>
      <c r="E1203" s="101" t="str">
        <f>IF(CADA_PROD!E1201="","",CADA_PROD!E1201)</f>
        <v/>
      </c>
      <c r="F1203" s="101" t="str">
        <f>IF(CADA_PROD!D1201="","",SUMIFS(MOVI_ENTR!I:I,MOVI_ENTR!D:D,D1203,MOVI_ENTR!O:O,$E$5))</f>
        <v/>
      </c>
      <c r="G1203" s="101" t="str">
        <f>IF(CADA_PROD!C1201="","",SUMIFS(MOVI_SAID!H:H,MOVI_SAID!D:D,D1203,MOVI_SAID!L:L,$E$5))</f>
        <v/>
      </c>
      <c r="H1203" s="101" t="str">
        <f t="shared" si="38"/>
        <v/>
      </c>
      <c r="I1203" s="100" t="str">
        <f>IF(CADA_PROD!C1201="","",IFERROR(IF(H1203&lt;=0,"Sem estoque",IF(H1203/E1203&lt;0.25,"Quase sem estoque",IF(H1203/E1203&lt;1.2,"Estoque baixo",IF(H1203/E1203&lt;2,"Estoque moderado","Estoque confortável")))),""))</f>
        <v/>
      </c>
      <c r="J1203" s="102" t="str">
        <f>IF(CADA_PROD!C1201="","",SUMIFS(MOVI_ENTR!M:M,MOVI_ENTR!D:D,D1203,MOVI_ENTR!O:O,$E$5))</f>
        <v/>
      </c>
      <c r="K1203" s="103" t="str">
        <f>IF(CADA_PROD!C1201="","",IFERROR($J1203/SUM($J$8:$J$1008),""))</f>
        <v/>
      </c>
      <c r="L1203" s="103" t="str">
        <f>IF(CADA_PROD!C1201="","",IFERROR(H1203/SUM($H$8:$H$1008),""))</f>
        <v/>
      </c>
      <c r="M1203" s="102" t="str">
        <f>IF(CADA_PROD!$C1201="","",IFERROR(SUMIFS(MOVI_ENTR!M:M,MOVI_ENTR!D:D,D1203,MOVI_ENTR!O:O,$E$5)/SUMIFS(MOVI_ENTR!I:I,MOVI_ENTR!D:D,D1203,MOVI_ENTR!O:O,$E$5),0))</f>
        <v/>
      </c>
      <c r="N1203" s="104" t="str">
        <f>IF(CADA_PROD!C1201="","",G1203/E1203)</f>
        <v/>
      </c>
    </row>
    <row r="1204" spans="2:14" ht="30" customHeight="1">
      <c r="B1204" s="21">
        <f t="shared" si="37"/>
        <v>1197</v>
      </c>
      <c r="C1204" s="99" t="str">
        <f>IF(CADA_PROD!C1202="","",CADA_PROD!C1202)</f>
        <v/>
      </c>
      <c r="D1204" s="100" t="str">
        <f>IF(CADA_PROD!D1202="","",CADA_PROD!D1202)</f>
        <v/>
      </c>
      <c r="E1204" s="101" t="str">
        <f>IF(CADA_PROD!E1202="","",CADA_PROD!E1202)</f>
        <v/>
      </c>
      <c r="F1204" s="101" t="str">
        <f>IF(CADA_PROD!D1202="","",SUMIFS(MOVI_ENTR!I:I,MOVI_ENTR!D:D,D1204,MOVI_ENTR!O:O,$E$5))</f>
        <v/>
      </c>
      <c r="G1204" s="101" t="str">
        <f>IF(CADA_PROD!C1202="","",SUMIFS(MOVI_SAID!H:H,MOVI_SAID!D:D,D1204,MOVI_SAID!L:L,$E$5))</f>
        <v/>
      </c>
      <c r="H1204" s="101" t="str">
        <f t="shared" si="38"/>
        <v/>
      </c>
      <c r="I1204" s="100" t="str">
        <f>IF(CADA_PROD!C1202="","",IFERROR(IF(H1204&lt;=0,"Sem estoque",IF(H1204/E1204&lt;0.25,"Quase sem estoque",IF(H1204/E1204&lt;1.2,"Estoque baixo",IF(H1204/E1204&lt;2,"Estoque moderado","Estoque confortável")))),""))</f>
        <v/>
      </c>
      <c r="J1204" s="102" t="str">
        <f>IF(CADA_PROD!C1202="","",SUMIFS(MOVI_ENTR!M:M,MOVI_ENTR!D:D,D1204,MOVI_ENTR!O:O,$E$5))</f>
        <v/>
      </c>
      <c r="K1204" s="103" t="str">
        <f>IF(CADA_PROD!C1202="","",IFERROR($J1204/SUM($J$8:$J$1008),""))</f>
        <v/>
      </c>
      <c r="L1204" s="103" t="str">
        <f>IF(CADA_PROD!C1202="","",IFERROR(H1204/SUM($H$8:$H$1008),""))</f>
        <v/>
      </c>
      <c r="M1204" s="102" t="str">
        <f>IF(CADA_PROD!$C1202="","",IFERROR(SUMIFS(MOVI_ENTR!M:M,MOVI_ENTR!D:D,D1204,MOVI_ENTR!O:O,$E$5)/SUMIFS(MOVI_ENTR!I:I,MOVI_ENTR!D:D,D1204,MOVI_ENTR!O:O,$E$5),0))</f>
        <v/>
      </c>
      <c r="N1204" s="104" t="str">
        <f>IF(CADA_PROD!C1202="","",G1204/E1204)</f>
        <v/>
      </c>
    </row>
    <row r="1205" spans="2:14" ht="30" customHeight="1">
      <c r="B1205" s="21">
        <f t="shared" si="37"/>
        <v>1198</v>
      </c>
      <c r="C1205" s="99" t="str">
        <f>IF(CADA_PROD!C1203="","",CADA_PROD!C1203)</f>
        <v/>
      </c>
      <c r="D1205" s="100" t="str">
        <f>IF(CADA_PROD!D1203="","",CADA_PROD!D1203)</f>
        <v/>
      </c>
      <c r="E1205" s="101" t="str">
        <f>IF(CADA_PROD!E1203="","",CADA_PROD!E1203)</f>
        <v/>
      </c>
      <c r="F1205" s="101" t="str">
        <f>IF(CADA_PROD!D1203="","",SUMIFS(MOVI_ENTR!I:I,MOVI_ENTR!D:D,D1205,MOVI_ENTR!O:O,$E$5))</f>
        <v/>
      </c>
      <c r="G1205" s="101" t="str">
        <f>IF(CADA_PROD!C1203="","",SUMIFS(MOVI_SAID!H:H,MOVI_SAID!D:D,D1205,MOVI_SAID!L:L,$E$5))</f>
        <v/>
      </c>
      <c r="H1205" s="101" t="str">
        <f t="shared" si="38"/>
        <v/>
      </c>
      <c r="I1205" s="100" t="str">
        <f>IF(CADA_PROD!C1203="","",IFERROR(IF(H1205&lt;=0,"Sem estoque",IF(H1205/E1205&lt;0.25,"Quase sem estoque",IF(H1205/E1205&lt;1.2,"Estoque baixo",IF(H1205/E1205&lt;2,"Estoque moderado","Estoque confortável")))),""))</f>
        <v/>
      </c>
      <c r="J1205" s="102" t="str">
        <f>IF(CADA_PROD!C1203="","",SUMIFS(MOVI_ENTR!M:M,MOVI_ENTR!D:D,D1205,MOVI_ENTR!O:O,$E$5))</f>
        <v/>
      </c>
      <c r="K1205" s="103" t="str">
        <f>IF(CADA_PROD!C1203="","",IFERROR($J1205/SUM($J$8:$J$1008),""))</f>
        <v/>
      </c>
      <c r="L1205" s="103" t="str">
        <f>IF(CADA_PROD!C1203="","",IFERROR(H1205/SUM($H$8:$H$1008),""))</f>
        <v/>
      </c>
      <c r="M1205" s="102" t="str">
        <f>IF(CADA_PROD!$C1203="","",IFERROR(SUMIFS(MOVI_ENTR!M:M,MOVI_ENTR!D:D,D1205,MOVI_ENTR!O:O,$E$5)/SUMIFS(MOVI_ENTR!I:I,MOVI_ENTR!D:D,D1205,MOVI_ENTR!O:O,$E$5),0))</f>
        <v/>
      </c>
      <c r="N1205" s="104" t="str">
        <f>IF(CADA_PROD!C1203="","",G1205/E1205)</f>
        <v/>
      </c>
    </row>
    <row r="1206" spans="2:14" ht="30" customHeight="1">
      <c r="B1206" s="21">
        <f t="shared" si="37"/>
        <v>1199</v>
      </c>
      <c r="C1206" s="99" t="str">
        <f>IF(CADA_PROD!C1204="","",CADA_PROD!C1204)</f>
        <v/>
      </c>
      <c r="D1206" s="100" t="str">
        <f>IF(CADA_PROD!D1204="","",CADA_PROD!D1204)</f>
        <v/>
      </c>
      <c r="E1206" s="101" t="str">
        <f>IF(CADA_PROD!E1204="","",CADA_PROD!E1204)</f>
        <v/>
      </c>
      <c r="F1206" s="101" t="str">
        <f>IF(CADA_PROD!D1204="","",SUMIFS(MOVI_ENTR!I:I,MOVI_ENTR!D:D,D1206,MOVI_ENTR!O:O,$E$5))</f>
        <v/>
      </c>
      <c r="G1206" s="101" t="str">
        <f>IF(CADA_PROD!C1204="","",SUMIFS(MOVI_SAID!H:H,MOVI_SAID!D:D,D1206,MOVI_SAID!L:L,$E$5))</f>
        <v/>
      </c>
      <c r="H1206" s="101" t="str">
        <f t="shared" si="38"/>
        <v/>
      </c>
      <c r="I1206" s="100" t="str">
        <f>IF(CADA_PROD!C1204="","",IFERROR(IF(H1206&lt;=0,"Sem estoque",IF(H1206/E1206&lt;0.25,"Quase sem estoque",IF(H1206/E1206&lt;1.2,"Estoque baixo",IF(H1206/E1206&lt;2,"Estoque moderado","Estoque confortável")))),""))</f>
        <v/>
      </c>
      <c r="J1206" s="102" t="str">
        <f>IF(CADA_PROD!C1204="","",SUMIFS(MOVI_ENTR!M:M,MOVI_ENTR!D:D,D1206,MOVI_ENTR!O:O,$E$5))</f>
        <v/>
      </c>
      <c r="K1206" s="103" t="str">
        <f>IF(CADA_PROD!C1204="","",IFERROR($J1206/SUM($J$8:$J$1008),""))</f>
        <v/>
      </c>
      <c r="L1206" s="103" t="str">
        <f>IF(CADA_PROD!C1204="","",IFERROR(H1206/SUM($H$8:$H$1008),""))</f>
        <v/>
      </c>
      <c r="M1206" s="102" t="str">
        <f>IF(CADA_PROD!$C1204="","",IFERROR(SUMIFS(MOVI_ENTR!M:M,MOVI_ENTR!D:D,D1206,MOVI_ENTR!O:O,$E$5)/SUMIFS(MOVI_ENTR!I:I,MOVI_ENTR!D:D,D1206,MOVI_ENTR!O:O,$E$5),0))</f>
        <v/>
      </c>
      <c r="N1206" s="104" t="str">
        <f>IF(CADA_PROD!C1204="","",G1206/E1206)</f>
        <v/>
      </c>
    </row>
    <row r="1207" spans="2:14" ht="30" customHeight="1">
      <c r="B1207" s="21">
        <f t="shared" si="37"/>
        <v>1200</v>
      </c>
      <c r="C1207" s="99" t="str">
        <f>IF(CADA_PROD!C1205="","",CADA_PROD!C1205)</f>
        <v/>
      </c>
      <c r="D1207" s="100" t="str">
        <f>IF(CADA_PROD!D1205="","",CADA_PROD!D1205)</f>
        <v/>
      </c>
      <c r="E1207" s="101" t="str">
        <f>IF(CADA_PROD!E1205="","",CADA_PROD!E1205)</f>
        <v/>
      </c>
      <c r="F1207" s="101" t="str">
        <f>IF(CADA_PROD!D1205="","",SUMIFS(MOVI_ENTR!I:I,MOVI_ENTR!D:D,D1207,MOVI_ENTR!O:O,$E$5))</f>
        <v/>
      </c>
      <c r="G1207" s="101" t="str">
        <f>IF(CADA_PROD!C1205="","",SUMIFS(MOVI_SAID!H:H,MOVI_SAID!D:D,D1207,MOVI_SAID!L:L,$E$5))</f>
        <v/>
      </c>
      <c r="H1207" s="101" t="str">
        <f t="shared" si="38"/>
        <v/>
      </c>
      <c r="I1207" s="100" t="str">
        <f>IF(CADA_PROD!C1205="","",IFERROR(IF(H1207&lt;=0,"Sem estoque",IF(H1207/E1207&lt;0.25,"Quase sem estoque",IF(H1207/E1207&lt;1.2,"Estoque baixo",IF(H1207/E1207&lt;2,"Estoque moderado","Estoque confortável")))),""))</f>
        <v/>
      </c>
      <c r="J1207" s="102" t="str">
        <f>IF(CADA_PROD!C1205="","",SUMIFS(MOVI_ENTR!M:M,MOVI_ENTR!D:D,D1207,MOVI_ENTR!O:O,$E$5))</f>
        <v/>
      </c>
      <c r="K1207" s="103" t="str">
        <f>IF(CADA_PROD!C1205="","",IFERROR($J1207/SUM($J$8:$J$1008),""))</f>
        <v/>
      </c>
      <c r="L1207" s="103" t="str">
        <f>IF(CADA_PROD!C1205="","",IFERROR(H1207/SUM($H$8:$H$1008),""))</f>
        <v/>
      </c>
      <c r="M1207" s="102" t="str">
        <f>IF(CADA_PROD!$C1205="","",IFERROR(SUMIFS(MOVI_ENTR!M:M,MOVI_ENTR!D:D,D1207,MOVI_ENTR!O:O,$E$5)/SUMIFS(MOVI_ENTR!I:I,MOVI_ENTR!D:D,D1207,MOVI_ENTR!O:O,$E$5),0))</f>
        <v/>
      </c>
      <c r="N1207" s="104" t="str">
        <f>IF(CADA_PROD!C1205="","",G1207/E1207)</f>
        <v/>
      </c>
    </row>
    <row r="1208" spans="2:14" ht="30" customHeight="1">
      <c r="B1208" s="21">
        <f t="shared" si="37"/>
        <v>1201</v>
      </c>
      <c r="C1208" s="99" t="str">
        <f>IF(CADA_PROD!C1206="","",CADA_PROD!C1206)</f>
        <v/>
      </c>
      <c r="D1208" s="100" t="str">
        <f>IF(CADA_PROD!D1206="","",CADA_PROD!D1206)</f>
        <v/>
      </c>
      <c r="E1208" s="101" t="str">
        <f>IF(CADA_PROD!E1206="","",CADA_PROD!E1206)</f>
        <v/>
      </c>
      <c r="F1208" s="101" t="str">
        <f>IF(CADA_PROD!D1206="","",SUMIFS(MOVI_ENTR!I:I,MOVI_ENTR!D:D,D1208,MOVI_ENTR!O:O,$E$5))</f>
        <v/>
      </c>
      <c r="G1208" s="101" t="str">
        <f>IF(CADA_PROD!C1206="","",SUMIFS(MOVI_SAID!H:H,MOVI_SAID!D:D,D1208,MOVI_SAID!L:L,$E$5))</f>
        <v/>
      </c>
      <c r="H1208" s="101" t="str">
        <f t="shared" si="38"/>
        <v/>
      </c>
      <c r="I1208" s="100" t="str">
        <f>IF(CADA_PROD!C1206="","",IFERROR(IF(H1208&lt;=0,"Sem estoque",IF(H1208/E1208&lt;0.25,"Quase sem estoque",IF(H1208/E1208&lt;1.2,"Estoque baixo",IF(H1208/E1208&lt;2,"Estoque moderado","Estoque confortável")))),""))</f>
        <v/>
      </c>
      <c r="J1208" s="102" t="str">
        <f>IF(CADA_PROD!C1206="","",SUMIFS(MOVI_ENTR!M:M,MOVI_ENTR!D:D,D1208,MOVI_ENTR!O:O,$E$5))</f>
        <v/>
      </c>
      <c r="K1208" s="103" t="str">
        <f>IF(CADA_PROD!C1206="","",IFERROR($J1208/SUM($J$8:$J$1008),""))</f>
        <v/>
      </c>
      <c r="L1208" s="103" t="str">
        <f>IF(CADA_PROD!C1206="","",IFERROR(H1208/SUM($H$8:$H$1008),""))</f>
        <v/>
      </c>
      <c r="M1208" s="102" t="str">
        <f>IF(CADA_PROD!$C1206="","",IFERROR(SUMIFS(MOVI_ENTR!M:M,MOVI_ENTR!D:D,D1208,MOVI_ENTR!O:O,$E$5)/SUMIFS(MOVI_ENTR!I:I,MOVI_ENTR!D:D,D1208,MOVI_ENTR!O:O,$E$5),0))</f>
        <v/>
      </c>
      <c r="N1208" s="104" t="str">
        <f>IF(CADA_PROD!C1206="","",G1208/E1208)</f>
        <v/>
      </c>
    </row>
    <row r="1209" spans="2:14" ht="30" customHeight="1">
      <c r="B1209" s="21">
        <f t="shared" si="37"/>
        <v>1202</v>
      </c>
      <c r="C1209" s="99" t="str">
        <f>IF(CADA_PROD!C1207="","",CADA_PROD!C1207)</f>
        <v/>
      </c>
      <c r="D1209" s="100" t="str">
        <f>IF(CADA_PROD!D1207="","",CADA_PROD!D1207)</f>
        <v/>
      </c>
      <c r="E1209" s="101" t="str">
        <f>IF(CADA_PROD!E1207="","",CADA_PROD!E1207)</f>
        <v/>
      </c>
      <c r="F1209" s="101" t="str">
        <f>IF(CADA_PROD!D1207="","",SUMIFS(MOVI_ENTR!I:I,MOVI_ENTR!D:D,D1209,MOVI_ENTR!O:O,$E$5))</f>
        <v/>
      </c>
      <c r="G1209" s="101" t="str">
        <f>IF(CADA_PROD!C1207="","",SUMIFS(MOVI_SAID!H:H,MOVI_SAID!D:D,D1209,MOVI_SAID!L:L,$E$5))</f>
        <v/>
      </c>
      <c r="H1209" s="101" t="str">
        <f t="shared" si="38"/>
        <v/>
      </c>
      <c r="I1209" s="100" t="str">
        <f>IF(CADA_PROD!C1207="","",IFERROR(IF(H1209&lt;=0,"Sem estoque",IF(H1209/E1209&lt;0.25,"Quase sem estoque",IF(H1209/E1209&lt;1.2,"Estoque baixo",IF(H1209/E1209&lt;2,"Estoque moderado","Estoque confortável")))),""))</f>
        <v/>
      </c>
      <c r="J1209" s="102" t="str">
        <f>IF(CADA_PROD!C1207="","",SUMIFS(MOVI_ENTR!M:M,MOVI_ENTR!D:D,D1209,MOVI_ENTR!O:O,$E$5))</f>
        <v/>
      </c>
      <c r="K1209" s="103" t="str">
        <f>IF(CADA_PROD!C1207="","",IFERROR($J1209/SUM($J$8:$J$1008),""))</f>
        <v/>
      </c>
      <c r="L1209" s="103" t="str">
        <f>IF(CADA_PROD!C1207="","",IFERROR(H1209/SUM($H$8:$H$1008),""))</f>
        <v/>
      </c>
      <c r="M1209" s="102" t="str">
        <f>IF(CADA_PROD!$C1207="","",IFERROR(SUMIFS(MOVI_ENTR!M:M,MOVI_ENTR!D:D,D1209,MOVI_ENTR!O:O,$E$5)/SUMIFS(MOVI_ENTR!I:I,MOVI_ENTR!D:D,D1209,MOVI_ENTR!O:O,$E$5),0))</f>
        <v/>
      </c>
      <c r="N1209" s="104" t="str">
        <f>IF(CADA_PROD!C1207="","",G1209/E1209)</f>
        <v/>
      </c>
    </row>
    <row r="1210" spans="2:14" ht="30" customHeight="1">
      <c r="B1210" s="21">
        <f t="shared" si="37"/>
        <v>1203</v>
      </c>
      <c r="C1210" s="99" t="str">
        <f>IF(CADA_PROD!C1208="","",CADA_PROD!C1208)</f>
        <v/>
      </c>
      <c r="D1210" s="100" t="str">
        <f>IF(CADA_PROD!D1208="","",CADA_PROD!D1208)</f>
        <v/>
      </c>
      <c r="E1210" s="101" t="str">
        <f>IF(CADA_PROD!E1208="","",CADA_PROD!E1208)</f>
        <v/>
      </c>
      <c r="F1210" s="101" t="str">
        <f>IF(CADA_PROD!D1208="","",SUMIFS(MOVI_ENTR!I:I,MOVI_ENTR!D:D,D1210,MOVI_ENTR!O:O,$E$5))</f>
        <v/>
      </c>
      <c r="G1210" s="101" t="str">
        <f>IF(CADA_PROD!C1208="","",SUMIFS(MOVI_SAID!H:H,MOVI_SAID!D:D,D1210,MOVI_SAID!L:L,$E$5))</f>
        <v/>
      </c>
      <c r="H1210" s="101" t="str">
        <f t="shared" si="38"/>
        <v/>
      </c>
      <c r="I1210" s="100" t="str">
        <f>IF(CADA_PROD!C1208="","",IFERROR(IF(H1210&lt;=0,"Sem estoque",IF(H1210/E1210&lt;0.25,"Quase sem estoque",IF(H1210/E1210&lt;1.2,"Estoque baixo",IF(H1210/E1210&lt;2,"Estoque moderado","Estoque confortável")))),""))</f>
        <v/>
      </c>
      <c r="J1210" s="102" t="str">
        <f>IF(CADA_PROD!C1208="","",SUMIFS(MOVI_ENTR!M:M,MOVI_ENTR!D:D,D1210,MOVI_ENTR!O:O,$E$5))</f>
        <v/>
      </c>
      <c r="K1210" s="103" t="str">
        <f>IF(CADA_PROD!C1208="","",IFERROR($J1210/SUM($J$8:$J$1008),""))</f>
        <v/>
      </c>
      <c r="L1210" s="103" t="str">
        <f>IF(CADA_PROD!C1208="","",IFERROR(H1210/SUM($H$8:$H$1008),""))</f>
        <v/>
      </c>
      <c r="M1210" s="102" t="str">
        <f>IF(CADA_PROD!$C1208="","",IFERROR(SUMIFS(MOVI_ENTR!M:M,MOVI_ENTR!D:D,D1210,MOVI_ENTR!O:O,$E$5)/SUMIFS(MOVI_ENTR!I:I,MOVI_ENTR!D:D,D1210,MOVI_ENTR!O:O,$E$5),0))</f>
        <v/>
      </c>
      <c r="N1210" s="104" t="str">
        <f>IF(CADA_PROD!C1208="","",G1210/E1210)</f>
        <v/>
      </c>
    </row>
    <row r="1211" spans="2:14" ht="30" customHeight="1">
      <c r="B1211" s="21">
        <f t="shared" si="37"/>
        <v>1204</v>
      </c>
      <c r="C1211" s="99" t="str">
        <f>IF(CADA_PROD!C1209="","",CADA_PROD!C1209)</f>
        <v/>
      </c>
      <c r="D1211" s="100" t="str">
        <f>IF(CADA_PROD!D1209="","",CADA_PROD!D1209)</f>
        <v/>
      </c>
      <c r="E1211" s="101" t="str">
        <f>IF(CADA_PROD!E1209="","",CADA_PROD!E1209)</f>
        <v/>
      </c>
      <c r="F1211" s="101" t="str">
        <f>IF(CADA_PROD!D1209="","",SUMIFS(MOVI_ENTR!I:I,MOVI_ENTR!D:D,D1211,MOVI_ENTR!O:O,$E$5))</f>
        <v/>
      </c>
      <c r="G1211" s="101" t="str">
        <f>IF(CADA_PROD!C1209="","",SUMIFS(MOVI_SAID!H:H,MOVI_SAID!D:D,D1211,MOVI_SAID!L:L,$E$5))</f>
        <v/>
      </c>
      <c r="H1211" s="101" t="str">
        <f t="shared" si="38"/>
        <v/>
      </c>
      <c r="I1211" s="100" t="str">
        <f>IF(CADA_PROD!C1209="","",IFERROR(IF(H1211&lt;=0,"Sem estoque",IF(H1211/E1211&lt;0.25,"Quase sem estoque",IF(H1211/E1211&lt;1.2,"Estoque baixo",IF(H1211/E1211&lt;2,"Estoque moderado","Estoque confortável")))),""))</f>
        <v/>
      </c>
      <c r="J1211" s="102" t="str">
        <f>IF(CADA_PROD!C1209="","",SUMIFS(MOVI_ENTR!M:M,MOVI_ENTR!D:D,D1211,MOVI_ENTR!O:O,$E$5))</f>
        <v/>
      </c>
      <c r="K1211" s="103" t="str">
        <f>IF(CADA_PROD!C1209="","",IFERROR($J1211/SUM($J$8:$J$1008),""))</f>
        <v/>
      </c>
      <c r="L1211" s="103" t="str">
        <f>IF(CADA_PROD!C1209="","",IFERROR(H1211/SUM($H$8:$H$1008),""))</f>
        <v/>
      </c>
      <c r="M1211" s="102" t="str">
        <f>IF(CADA_PROD!$C1209="","",IFERROR(SUMIFS(MOVI_ENTR!M:M,MOVI_ENTR!D:D,D1211,MOVI_ENTR!O:O,$E$5)/SUMIFS(MOVI_ENTR!I:I,MOVI_ENTR!D:D,D1211,MOVI_ENTR!O:O,$E$5),0))</f>
        <v/>
      </c>
      <c r="N1211" s="104" t="str">
        <f>IF(CADA_PROD!C1209="","",G1211/E1211)</f>
        <v/>
      </c>
    </row>
    <row r="1212" spans="2:14" ht="30" customHeight="1">
      <c r="B1212" s="21">
        <f t="shared" si="37"/>
        <v>1205</v>
      </c>
      <c r="C1212" s="99" t="str">
        <f>IF(CADA_PROD!C1210="","",CADA_PROD!C1210)</f>
        <v/>
      </c>
      <c r="D1212" s="100" t="str">
        <f>IF(CADA_PROD!D1210="","",CADA_PROD!D1210)</f>
        <v/>
      </c>
      <c r="E1212" s="101" t="str">
        <f>IF(CADA_PROD!E1210="","",CADA_PROD!E1210)</f>
        <v/>
      </c>
      <c r="F1212" s="101" t="str">
        <f>IF(CADA_PROD!D1210="","",SUMIFS(MOVI_ENTR!I:I,MOVI_ENTR!D:D,D1212,MOVI_ENTR!O:O,$E$5))</f>
        <v/>
      </c>
      <c r="G1212" s="101" t="str">
        <f>IF(CADA_PROD!C1210="","",SUMIFS(MOVI_SAID!H:H,MOVI_SAID!D:D,D1212,MOVI_SAID!L:L,$E$5))</f>
        <v/>
      </c>
      <c r="H1212" s="101" t="str">
        <f t="shared" si="38"/>
        <v/>
      </c>
      <c r="I1212" s="100" t="str">
        <f>IF(CADA_PROD!C1210="","",IFERROR(IF(H1212&lt;=0,"Sem estoque",IF(H1212/E1212&lt;0.25,"Quase sem estoque",IF(H1212/E1212&lt;1.2,"Estoque baixo",IF(H1212/E1212&lt;2,"Estoque moderado","Estoque confortável")))),""))</f>
        <v/>
      </c>
      <c r="J1212" s="102" t="str">
        <f>IF(CADA_PROD!C1210="","",SUMIFS(MOVI_ENTR!M:M,MOVI_ENTR!D:D,D1212,MOVI_ENTR!O:O,$E$5))</f>
        <v/>
      </c>
      <c r="K1212" s="103" t="str">
        <f>IF(CADA_PROD!C1210="","",IFERROR($J1212/SUM($J$8:$J$1008),""))</f>
        <v/>
      </c>
      <c r="L1212" s="103" t="str">
        <f>IF(CADA_PROD!C1210="","",IFERROR(H1212/SUM($H$8:$H$1008),""))</f>
        <v/>
      </c>
      <c r="M1212" s="102" t="str">
        <f>IF(CADA_PROD!$C1210="","",IFERROR(SUMIFS(MOVI_ENTR!M:M,MOVI_ENTR!D:D,D1212,MOVI_ENTR!O:O,$E$5)/SUMIFS(MOVI_ENTR!I:I,MOVI_ENTR!D:D,D1212,MOVI_ENTR!O:O,$E$5),0))</f>
        <v/>
      </c>
      <c r="N1212" s="104" t="str">
        <f>IF(CADA_PROD!C1210="","",G1212/E1212)</f>
        <v/>
      </c>
    </row>
    <row r="1213" spans="2:14" ht="30" customHeight="1">
      <c r="B1213" s="21">
        <f t="shared" si="37"/>
        <v>1206</v>
      </c>
      <c r="C1213" s="99" t="str">
        <f>IF(CADA_PROD!C1211="","",CADA_PROD!C1211)</f>
        <v/>
      </c>
      <c r="D1213" s="100" t="str">
        <f>IF(CADA_PROD!D1211="","",CADA_PROD!D1211)</f>
        <v/>
      </c>
      <c r="E1213" s="101" t="str">
        <f>IF(CADA_PROD!E1211="","",CADA_PROD!E1211)</f>
        <v/>
      </c>
      <c r="F1213" s="101" t="str">
        <f>IF(CADA_PROD!D1211="","",SUMIFS(MOVI_ENTR!I:I,MOVI_ENTR!D:D,D1213,MOVI_ENTR!O:O,$E$5))</f>
        <v/>
      </c>
      <c r="G1213" s="101" t="str">
        <f>IF(CADA_PROD!C1211="","",SUMIFS(MOVI_SAID!H:H,MOVI_SAID!D:D,D1213,MOVI_SAID!L:L,$E$5))</f>
        <v/>
      </c>
      <c r="H1213" s="101" t="str">
        <f t="shared" si="38"/>
        <v/>
      </c>
      <c r="I1213" s="100" t="str">
        <f>IF(CADA_PROD!C1211="","",IFERROR(IF(H1213&lt;=0,"Sem estoque",IF(H1213/E1213&lt;0.25,"Quase sem estoque",IF(H1213/E1213&lt;1.2,"Estoque baixo",IF(H1213/E1213&lt;2,"Estoque moderado","Estoque confortável")))),""))</f>
        <v/>
      </c>
      <c r="J1213" s="102" t="str">
        <f>IF(CADA_PROD!C1211="","",SUMIFS(MOVI_ENTR!M:M,MOVI_ENTR!D:D,D1213,MOVI_ENTR!O:O,$E$5))</f>
        <v/>
      </c>
      <c r="K1213" s="103" t="str">
        <f>IF(CADA_PROD!C1211="","",IFERROR($J1213/SUM($J$8:$J$1008),""))</f>
        <v/>
      </c>
      <c r="L1213" s="103" t="str">
        <f>IF(CADA_PROD!C1211="","",IFERROR(H1213/SUM($H$8:$H$1008),""))</f>
        <v/>
      </c>
      <c r="M1213" s="102" t="str">
        <f>IF(CADA_PROD!$C1211="","",IFERROR(SUMIFS(MOVI_ENTR!M:M,MOVI_ENTR!D:D,D1213,MOVI_ENTR!O:O,$E$5)/SUMIFS(MOVI_ENTR!I:I,MOVI_ENTR!D:D,D1213,MOVI_ENTR!O:O,$E$5),0))</f>
        <v/>
      </c>
      <c r="N1213" s="104" t="str">
        <f>IF(CADA_PROD!C1211="","",G1213/E1213)</f>
        <v/>
      </c>
    </row>
    <row r="1214" spans="2:14" ht="30" customHeight="1">
      <c r="B1214" s="21">
        <f t="shared" si="37"/>
        <v>1207</v>
      </c>
      <c r="C1214" s="99" t="str">
        <f>IF(CADA_PROD!C1212="","",CADA_PROD!C1212)</f>
        <v/>
      </c>
      <c r="D1214" s="100" t="str">
        <f>IF(CADA_PROD!D1212="","",CADA_PROD!D1212)</f>
        <v/>
      </c>
      <c r="E1214" s="101" t="str">
        <f>IF(CADA_PROD!E1212="","",CADA_PROD!E1212)</f>
        <v/>
      </c>
      <c r="F1214" s="101" t="str">
        <f>IF(CADA_PROD!D1212="","",SUMIFS(MOVI_ENTR!I:I,MOVI_ENTR!D:D,D1214,MOVI_ENTR!O:O,$E$5))</f>
        <v/>
      </c>
      <c r="G1214" s="101" t="str">
        <f>IF(CADA_PROD!C1212="","",SUMIFS(MOVI_SAID!H:H,MOVI_SAID!D:D,D1214,MOVI_SAID!L:L,$E$5))</f>
        <v/>
      </c>
      <c r="H1214" s="101" t="str">
        <f t="shared" si="38"/>
        <v/>
      </c>
      <c r="I1214" s="100" t="str">
        <f>IF(CADA_PROD!C1212="","",IFERROR(IF(H1214&lt;=0,"Sem estoque",IF(H1214/E1214&lt;0.25,"Quase sem estoque",IF(H1214/E1214&lt;1.2,"Estoque baixo",IF(H1214/E1214&lt;2,"Estoque moderado","Estoque confortável")))),""))</f>
        <v/>
      </c>
      <c r="J1214" s="102" t="str">
        <f>IF(CADA_PROD!C1212="","",SUMIFS(MOVI_ENTR!M:M,MOVI_ENTR!D:D,D1214,MOVI_ENTR!O:O,$E$5))</f>
        <v/>
      </c>
      <c r="K1214" s="103" t="str">
        <f>IF(CADA_PROD!C1212="","",IFERROR($J1214/SUM($J$8:$J$1008),""))</f>
        <v/>
      </c>
      <c r="L1214" s="103" t="str">
        <f>IF(CADA_PROD!C1212="","",IFERROR(H1214/SUM($H$8:$H$1008),""))</f>
        <v/>
      </c>
      <c r="M1214" s="102" t="str">
        <f>IF(CADA_PROD!$C1212="","",IFERROR(SUMIFS(MOVI_ENTR!M:M,MOVI_ENTR!D:D,D1214,MOVI_ENTR!O:O,$E$5)/SUMIFS(MOVI_ENTR!I:I,MOVI_ENTR!D:D,D1214,MOVI_ENTR!O:O,$E$5),0))</f>
        <v/>
      </c>
      <c r="N1214" s="104" t="str">
        <f>IF(CADA_PROD!C1212="","",G1214/E1214)</f>
        <v/>
      </c>
    </row>
    <row r="1215" spans="2:14" ht="30" customHeight="1">
      <c r="B1215" s="21">
        <f t="shared" si="37"/>
        <v>1208</v>
      </c>
      <c r="C1215" s="99" t="str">
        <f>IF(CADA_PROD!C1213="","",CADA_PROD!C1213)</f>
        <v/>
      </c>
      <c r="D1215" s="100" t="str">
        <f>IF(CADA_PROD!D1213="","",CADA_PROD!D1213)</f>
        <v/>
      </c>
      <c r="E1215" s="101" t="str">
        <f>IF(CADA_PROD!E1213="","",CADA_PROD!E1213)</f>
        <v/>
      </c>
      <c r="F1215" s="101" t="str">
        <f>IF(CADA_PROD!D1213="","",SUMIFS(MOVI_ENTR!I:I,MOVI_ENTR!D:D,D1215,MOVI_ENTR!O:O,$E$5))</f>
        <v/>
      </c>
      <c r="G1215" s="101" t="str">
        <f>IF(CADA_PROD!C1213="","",SUMIFS(MOVI_SAID!H:H,MOVI_SAID!D:D,D1215,MOVI_SAID!L:L,$E$5))</f>
        <v/>
      </c>
      <c r="H1215" s="101" t="str">
        <f t="shared" si="38"/>
        <v/>
      </c>
      <c r="I1215" s="100" t="str">
        <f>IF(CADA_PROD!C1213="","",IFERROR(IF(H1215&lt;=0,"Sem estoque",IF(H1215/E1215&lt;0.25,"Quase sem estoque",IF(H1215/E1215&lt;1.2,"Estoque baixo",IF(H1215/E1215&lt;2,"Estoque moderado","Estoque confortável")))),""))</f>
        <v/>
      </c>
      <c r="J1215" s="102" t="str">
        <f>IF(CADA_PROD!C1213="","",SUMIFS(MOVI_ENTR!M:M,MOVI_ENTR!D:D,D1215,MOVI_ENTR!O:O,$E$5))</f>
        <v/>
      </c>
      <c r="K1215" s="103" t="str">
        <f>IF(CADA_PROD!C1213="","",IFERROR($J1215/SUM($J$8:$J$1008),""))</f>
        <v/>
      </c>
      <c r="L1215" s="103" t="str">
        <f>IF(CADA_PROD!C1213="","",IFERROR(H1215/SUM($H$8:$H$1008),""))</f>
        <v/>
      </c>
      <c r="M1215" s="102" t="str">
        <f>IF(CADA_PROD!$C1213="","",IFERROR(SUMIFS(MOVI_ENTR!M:M,MOVI_ENTR!D:D,D1215,MOVI_ENTR!O:O,$E$5)/SUMIFS(MOVI_ENTR!I:I,MOVI_ENTR!D:D,D1215,MOVI_ENTR!O:O,$E$5),0))</f>
        <v/>
      </c>
      <c r="N1215" s="104" t="str">
        <f>IF(CADA_PROD!C1213="","",G1215/E1215)</f>
        <v/>
      </c>
    </row>
    <row r="1216" spans="2:14" ht="30" customHeight="1">
      <c r="B1216" s="21">
        <f t="shared" si="37"/>
        <v>1209</v>
      </c>
      <c r="C1216" s="99" t="str">
        <f>IF(CADA_PROD!C1214="","",CADA_PROD!C1214)</f>
        <v/>
      </c>
      <c r="D1216" s="100" t="str">
        <f>IF(CADA_PROD!D1214="","",CADA_PROD!D1214)</f>
        <v/>
      </c>
      <c r="E1216" s="101" t="str">
        <f>IF(CADA_PROD!E1214="","",CADA_PROD!E1214)</f>
        <v/>
      </c>
      <c r="F1216" s="101" t="str">
        <f>IF(CADA_PROD!D1214="","",SUMIFS(MOVI_ENTR!I:I,MOVI_ENTR!D:D,D1216,MOVI_ENTR!O:O,$E$5))</f>
        <v/>
      </c>
      <c r="G1216" s="101" t="str">
        <f>IF(CADA_PROD!C1214="","",SUMIFS(MOVI_SAID!H:H,MOVI_SAID!D:D,D1216,MOVI_SAID!L:L,$E$5))</f>
        <v/>
      </c>
      <c r="H1216" s="101" t="str">
        <f t="shared" si="38"/>
        <v/>
      </c>
      <c r="I1216" s="100" t="str">
        <f>IF(CADA_PROD!C1214="","",IFERROR(IF(H1216&lt;=0,"Sem estoque",IF(H1216/E1216&lt;0.25,"Quase sem estoque",IF(H1216/E1216&lt;1.2,"Estoque baixo",IF(H1216/E1216&lt;2,"Estoque moderado","Estoque confortável")))),""))</f>
        <v/>
      </c>
      <c r="J1216" s="102" t="str">
        <f>IF(CADA_PROD!C1214="","",SUMIFS(MOVI_ENTR!M:M,MOVI_ENTR!D:D,D1216,MOVI_ENTR!O:O,$E$5))</f>
        <v/>
      </c>
      <c r="K1216" s="103" t="str">
        <f>IF(CADA_PROD!C1214="","",IFERROR($J1216/SUM($J$8:$J$1008),""))</f>
        <v/>
      </c>
      <c r="L1216" s="103" t="str">
        <f>IF(CADA_PROD!C1214="","",IFERROR(H1216/SUM($H$8:$H$1008),""))</f>
        <v/>
      </c>
      <c r="M1216" s="102" t="str">
        <f>IF(CADA_PROD!$C1214="","",IFERROR(SUMIFS(MOVI_ENTR!M:M,MOVI_ENTR!D:D,D1216,MOVI_ENTR!O:O,$E$5)/SUMIFS(MOVI_ENTR!I:I,MOVI_ENTR!D:D,D1216,MOVI_ENTR!O:O,$E$5),0))</f>
        <v/>
      </c>
      <c r="N1216" s="104" t="str">
        <f>IF(CADA_PROD!C1214="","",G1216/E1216)</f>
        <v/>
      </c>
    </row>
    <row r="1217" spans="2:14" ht="30" customHeight="1">
      <c r="B1217" s="21">
        <f t="shared" si="37"/>
        <v>1210</v>
      </c>
      <c r="C1217" s="99" t="str">
        <f>IF(CADA_PROD!C1215="","",CADA_PROD!C1215)</f>
        <v/>
      </c>
      <c r="D1217" s="100" t="str">
        <f>IF(CADA_PROD!D1215="","",CADA_PROD!D1215)</f>
        <v/>
      </c>
      <c r="E1217" s="101" t="str">
        <f>IF(CADA_PROD!E1215="","",CADA_PROD!E1215)</f>
        <v/>
      </c>
      <c r="F1217" s="101" t="str">
        <f>IF(CADA_PROD!D1215="","",SUMIFS(MOVI_ENTR!I:I,MOVI_ENTR!D:D,D1217,MOVI_ENTR!O:O,$E$5))</f>
        <v/>
      </c>
      <c r="G1217" s="101" t="str">
        <f>IF(CADA_PROD!C1215="","",SUMIFS(MOVI_SAID!H:H,MOVI_SAID!D:D,D1217,MOVI_SAID!L:L,$E$5))</f>
        <v/>
      </c>
      <c r="H1217" s="101" t="str">
        <f t="shared" si="38"/>
        <v/>
      </c>
      <c r="I1217" s="100" t="str">
        <f>IF(CADA_PROD!C1215="","",IFERROR(IF(H1217&lt;=0,"Sem estoque",IF(H1217/E1217&lt;0.25,"Quase sem estoque",IF(H1217/E1217&lt;1.2,"Estoque baixo",IF(H1217/E1217&lt;2,"Estoque moderado","Estoque confortável")))),""))</f>
        <v/>
      </c>
      <c r="J1217" s="102" t="str">
        <f>IF(CADA_PROD!C1215="","",SUMIFS(MOVI_ENTR!M:M,MOVI_ENTR!D:D,D1217,MOVI_ENTR!O:O,$E$5))</f>
        <v/>
      </c>
      <c r="K1217" s="103" t="str">
        <f>IF(CADA_PROD!C1215="","",IFERROR($J1217/SUM($J$8:$J$1008),""))</f>
        <v/>
      </c>
      <c r="L1217" s="103" t="str">
        <f>IF(CADA_PROD!C1215="","",IFERROR(H1217/SUM($H$8:$H$1008),""))</f>
        <v/>
      </c>
      <c r="M1217" s="102" t="str">
        <f>IF(CADA_PROD!$C1215="","",IFERROR(SUMIFS(MOVI_ENTR!M:M,MOVI_ENTR!D:D,D1217,MOVI_ENTR!O:O,$E$5)/SUMIFS(MOVI_ENTR!I:I,MOVI_ENTR!D:D,D1217,MOVI_ENTR!O:O,$E$5),0))</f>
        <v/>
      </c>
      <c r="N1217" s="104" t="str">
        <f>IF(CADA_PROD!C1215="","",G1217/E1217)</f>
        <v/>
      </c>
    </row>
    <row r="1218" spans="2:14" ht="30" customHeight="1">
      <c r="B1218" s="21">
        <f t="shared" si="37"/>
        <v>1211</v>
      </c>
      <c r="C1218" s="99" t="str">
        <f>IF(CADA_PROD!C1216="","",CADA_PROD!C1216)</f>
        <v/>
      </c>
      <c r="D1218" s="100" t="str">
        <f>IF(CADA_PROD!D1216="","",CADA_PROD!D1216)</f>
        <v/>
      </c>
      <c r="E1218" s="101" t="str">
        <f>IF(CADA_PROD!E1216="","",CADA_PROD!E1216)</f>
        <v/>
      </c>
      <c r="F1218" s="101" t="str">
        <f>IF(CADA_PROD!D1216="","",SUMIFS(MOVI_ENTR!I:I,MOVI_ENTR!D:D,D1218,MOVI_ENTR!O:O,$E$5))</f>
        <v/>
      </c>
      <c r="G1218" s="101" t="str">
        <f>IF(CADA_PROD!C1216="","",SUMIFS(MOVI_SAID!H:H,MOVI_SAID!D:D,D1218,MOVI_SAID!L:L,$E$5))</f>
        <v/>
      </c>
      <c r="H1218" s="101" t="str">
        <f t="shared" si="38"/>
        <v/>
      </c>
      <c r="I1218" s="100" t="str">
        <f>IF(CADA_PROD!C1216="","",IFERROR(IF(H1218&lt;=0,"Sem estoque",IF(H1218/E1218&lt;0.25,"Quase sem estoque",IF(H1218/E1218&lt;1.2,"Estoque baixo",IF(H1218/E1218&lt;2,"Estoque moderado","Estoque confortável")))),""))</f>
        <v/>
      </c>
      <c r="J1218" s="102" t="str">
        <f>IF(CADA_PROD!C1216="","",SUMIFS(MOVI_ENTR!M:M,MOVI_ENTR!D:D,D1218,MOVI_ENTR!O:O,$E$5))</f>
        <v/>
      </c>
      <c r="K1218" s="103" t="str">
        <f>IF(CADA_PROD!C1216="","",IFERROR($J1218/SUM($J$8:$J$1008),""))</f>
        <v/>
      </c>
      <c r="L1218" s="103" t="str">
        <f>IF(CADA_PROD!C1216="","",IFERROR(H1218/SUM($H$8:$H$1008),""))</f>
        <v/>
      </c>
      <c r="M1218" s="102" t="str">
        <f>IF(CADA_PROD!$C1216="","",IFERROR(SUMIFS(MOVI_ENTR!M:M,MOVI_ENTR!D:D,D1218,MOVI_ENTR!O:O,$E$5)/SUMIFS(MOVI_ENTR!I:I,MOVI_ENTR!D:D,D1218,MOVI_ENTR!O:O,$E$5),0))</f>
        <v/>
      </c>
      <c r="N1218" s="104" t="str">
        <f>IF(CADA_PROD!C1216="","",G1218/E1218)</f>
        <v/>
      </c>
    </row>
    <row r="1219" spans="2:14" ht="30" customHeight="1">
      <c r="B1219" s="21">
        <f t="shared" si="37"/>
        <v>1212</v>
      </c>
      <c r="C1219" s="99" t="str">
        <f>IF(CADA_PROD!C1217="","",CADA_PROD!C1217)</f>
        <v/>
      </c>
      <c r="D1219" s="100" t="str">
        <f>IF(CADA_PROD!D1217="","",CADA_PROD!D1217)</f>
        <v/>
      </c>
      <c r="E1219" s="101" t="str">
        <f>IF(CADA_PROD!E1217="","",CADA_PROD!E1217)</f>
        <v/>
      </c>
      <c r="F1219" s="101" t="str">
        <f>IF(CADA_PROD!D1217="","",SUMIFS(MOVI_ENTR!I:I,MOVI_ENTR!D:D,D1219,MOVI_ENTR!O:O,$E$5))</f>
        <v/>
      </c>
      <c r="G1219" s="101" t="str">
        <f>IF(CADA_PROD!C1217="","",SUMIFS(MOVI_SAID!H:H,MOVI_SAID!D:D,D1219,MOVI_SAID!L:L,$E$5))</f>
        <v/>
      </c>
      <c r="H1219" s="101" t="str">
        <f t="shared" si="38"/>
        <v/>
      </c>
      <c r="I1219" s="100" t="str">
        <f>IF(CADA_PROD!C1217="","",IFERROR(IF(H1219&lt;=0,"Sem estoque",IF(H1219/E1219&lt;0.25,"Quase sem estoque",IF(H1219/E1219&lt;1.2,"Estoque baixo",IF(H1219/E1219&lt;2,"Estoque moderado","Estoque confortável")))),""))</f>
        <v/>
      </c>
      <c r="J1219" s="102" t="str">
        <f>IF(CADA_PROD!C1217="","",SUMIFS(MOVI_ENTR!M:M,MOVI_ENTR!D:D,D1219,MOVI_ENTR!O:O,$E$5))</f>
        <v/>
      </c>
      <c r="K1219" s="103" t="str">
        <f>IF(CADA_PROD!C1217="","",IFERROR($J1219/SUM($J$8:$J$1008),""))</f>
        <v/>
      </c>
      <c r="L1219" s="103" t="str">
        <f>IF(CADA_PROD!C1217="","",IFERROR(H1219/SUM($H$8:$H$1008),""))</f>
        <v/>
      </c>
      <c r="M1219" s="102" t="str">
        <f>IF(CADA_PROD!$C1217="","",IFERROR(SUMIFS(MOVI_ENTR!M:M,MOVI_ENTR!D:D,D1219,MOVI_ENTR!O:O,$E$5)/SUMIFS(MOVI_ENTR!I:I,MOVI_ENTR!D:D,D1219,MOVI_ENTR!O:O,$E$5),0))</f>
        <v/>
      </c>
      <c r="N1219" s="104" t="str">
        <f>IF(CADA_PROD!C1217="","",G1219/E1219)</f>
        <v/>
      </c>
    </row>
    <row r="1220" spans="2:14" ht="30" customHeight="1">
      <c r="B1220" s="21">
        <f t="shared" si="37"/>
        <v>1213</v>
      </c>
      <c r="C1220" s="99" t="str">
        <f>IF(CADA_PROD!C1218="","",CADA_PROD!C1218)</f>
        <v/>
      </c>
      <c r="D1220" s="100" t="str">
        <f>IF(CADA_PROD!D1218="","",CADA_PROD!D1218)</f>
        <v/>
      </c>
      <c r="E1220" s="101" t="str">
        <f>IF(CADA_PROD!E1218="","",CADA_PROD!E1218)</f>
        <v/>
      </c>
      <c r="F1220" s="101" t="str">
        <f>IF(CADA_PROD!D1218="","",SUMIFS(MOVI_ENTR!I:I,MOVI_ENTR!D:D,D1220,MOVI_ENTR!O:O,$E$5))</f>
        <v/>
      </c>
      <c r="G1220" s="101" t="str">
        <f>IF(CADA_PROD!C1218="","",SUMIFS(MOVI_SAID!H:H,MOVI_SAID!D:D,D1220,MOVI_SAID!L:L,$E$5))</f>
        <v/>
      </c>
      <c r="H1220" s="101" t="str">
        <f t="shared" si="38"/>
        <v/>
      </c>
      <c r="I1220" s="100" t="str">
        <f>IF(CADA_PROD!C1218="","",IFERROR(IF(H1220&lt;=0,"Sem estoque",IF(H1220/E1220&lt;0.25,"Quase sem estoque",IF(H1220/E1220&lt;1.2,"Estoque baixo",IF(H1220/E1220&lt;2,"Estoque moderado","Estoque confortável")))),""))</f>
        <v/>
      </c>
      <c r="J1220" s="102" t="str">
        <f>IF(CADA_PROD!C1218="","",SUMIFS(MOVI_ENTR!M:M,MOVI_ENTR!D:D,D1220,MOVI_ENTR!O:O,$E$5))</f>
        <v/>
      </c>
      <c r="K1220" s="103" t="str">
        <f>IF(CADA_PROD!C1218="","",IFERROR($J1220/SUM($J$8:$J$1008),""))</f>
        <v/>
      </c>
      <c r="L1220" s="103" t="str">
        <f>IF(CADA_PROD!C1218="","",IFERROR(H1220/SUM($H$8:$H$1008),""))</f>
        <v/>
      </c>
      <c r="M1220" s="102" t="str">
        <f>IF(CADA_PROD!$C1218="","",IFERROR(SUMIFS(MOVI_ENTR!M:M,MOVI_ENTR!D:D,D1220,MOVI_ENTR!O:O,$E$5)/SUMIFS(MOVI_ENTR!I:I,MOVI_ENTR!D:D,D1220,MOVI_ENTR!O:O,$E$5),0))</f>
        <v/>
      </c>
      <c r="N1220" s="104" t="str">
        <f>IF(CADA_PROD!C1218="","",G1220/E1220)</f>
        <v/>
      </c>
    </row>
    <row r="1221" spans="2:14" ht="30" customHeight="1">
      <c r="B1221" s="21">
        <f t="shared" si="37"/>
        <v>1214</v>
      </c>
      <c r="C1221" s="99" t="str">
        <f>IF(CADA_PROD!C1219="","",CADA_PROD!C1219)</f>
        <v/>
      </c>
      <c r="D1221" s="100" t="str">
        <f>IF(CADA_PROD!D1219="","",CADA_PROD!D1219)</f>
        <v/>
      </c>
      <c r="E1221" s="101" t="str">
        <f>IF(CADA_PROD!E1219="","",CADA_PROD!E1219)</f>
        <v/>
      </c>
      <c r="F1221" s="101" t="str">
        <f>IF(CADA_PROD!D1219="","",SUMIFS(MOVI_ENTR!I:I,MOVI_ENTR!D:D,D1221,MOVI_ENTR!O:O,$E$5))</f>
        <v/>
      </c>
      <c r="G1221" s="101" t="str">
        <f>IF(CADA_PROD!C1219="","",SUMIFS(MOVI_SAID!H:H,MOVI_SAID!D:D,D1221,MOVI_SAID!L:L,$E$5))</f>
        <v/>
      </c>
      <c r="H1221" s="101" t="str">
        <f t="shared" si="38"/>
        <v/>
      </c>
      <c r="I1221" s="100" t="str">
        <f>IF(CADA_PROD!C1219="","",IFERROR(IF(H1221&lt;=0,"Sem estoque",IF(H1221/E1221&lt;0.25,"Quase sem estoque",IF(H1221/E1221&lt;1.2,"Estoque baixo",IF(H1221/E1221&lt;2,"Estoque moderado","Estoque confortável")))),""))</f>
        <v/>
      </c>
      <c r="J1221" s="102" t="str">
        <f>IF(CADA_PROD!C1219="","",SUMIFS(MOVI_ENTR!M:M,MOVI_ENTR!D:D,D1221,MOVI_ENTR!O:O,$E$5))</f>
        <v/>
      </c>
      <c r="K1221" s="103" t="str">
        <f>IF(CADA_PROD!C1219="","",IFERROR($J1221/SUM($J$8:$J$1008),""))</f>
        <v/>
      </c>
      <c r="L1221" s="103" t="str">
        <f>IF(CADA_PROD!C1219="","",IFERROR(H1221/SUM($H$8:$H$1008),""))</f>
        <v/>
      </c>
      <c r="M1221" s="102" t="str">
        <f>IF(CADA_PROD!$C1219="","",IFERROR(SUMIFS(MOVI_ENTR!M:M,MOVI_ENTR!D:D,D1221,MOVI_ENTR!O:O,$E$5)/SUMIFS(MOVI_ENTR!I:I,MOVI_ENTR!D:D,D1221,MOVI_ENTR!O:O,$E$5),0))</f>
        <v/>
      </c>
      <c r="N1221" s="104" t="str">
        <f>IF(CADA_PROD!C1219="","",G1221/E1221)</f>
        <v/>
      </c>
    </row>
    <row r="1222" spans="2:14" ht="30" customHeight="1">
      <c r="B1222" s="21">
        <f t="shared" si="37"/>
        <v>1215</v>
      </c>
      <c r="C1222" s="99" t="str">
        <f>IF(CADA_PROD!C1220="","",CADA_PROD!C1220)</f>
        <v/>
      </c>
      <c r="D1222" s="100" t="str">
        <f>IF(CADA_PROD!D1220="","",CADA_PROD!D1220)</f>
        <v/>
      </c>
      <c r="E1222" s="101" t="str">
        <f>IF(CADA_PROD!E1220="","",CADA_PROD!E1220)</f>
        <v/>
      </c>
      <c r="F1222" s="101" t="str">
        <f>IF(CADA_PROD!D1220="","",SUMIFS(MOVI_ENTR!I:I,MOVI_ENTR!D:D,D1222,MOVI_ENTR!O:O,$E$5))</f>
        <v/>
      </c>
      <c r="G1222" s="101" t="str">
        <f>IF(CADA_PROD!C1220="","",SUMIFS(MOVI_SAID!H:H,MOVI_SAID!D:D,D1222,MOVI_SAID!L:L,$E$5))</f>
        <v/>
      </c>
      <c r="H1222" s="101" t="str">
        <f t="shared" si="38"/>
        <v/>
      </c>
      <c r="I1222" s="100" t="str">
        <f>IF(CADA_PROD!C1220="","",IFERROR(IF(H1222&lt;=0,"Sem estoque",IF(H1222/E1222&lt;0.25,"Quase sem estoque",IF(H1222/E1222&lt;1.2,"Estoque baixo",IF(H1222/E1222&lt;2,"Estoque moderado","Estoque confortável")))),""))</f>
        <v/>
      </c>
      <c r="J1222" s="102" t="str">
        <f>IF(CADA_PROD!C1220="","",SUMIFS(MOVI_ENTR!M:M,MOVI_ENTR!D:D,D1222,MOVI_ENTR!O:O,$E$5))</f>
        <v/>
      </c>
      <c r="K1222" s="103" t="str">
        <f>IF(CADA_PROD!C1220="","",IFERROR($J1222/SUM($J$8:$J$1008),""))</f>
        <v/>
      </c>
      <c r="L1222" s="103" t="str">
        <f>IF(CADA_PROD!C1220="","",IFERROR(H1222/SUM($H$8:$H$1008),""))</f>
        <v/>
      </c>
      <c r="M1222" s="102" t="str">
        <f>IF(CADA_PROD!$C1220="","",IFERROR(SUMIFS(MOVI_ENTR!M:M,MOVI_ENTR!D:D,D1222,MOVI_ENTR!O:O,$E$5)/SUMIFS(MOVI_ENTR!I:I,MOVI_ENTR!D:D,D1222,MOVI_ENTR!O:O,$E$5),0))</f>
        <v/>
      </c>
      <c r="N1222" s="104" t="str">
        <f>IF(CADA_PROD!C1220="","",G1222/E1222)</f>
        <v/>
      </c>
    </row>
    <row r="1223" spans="2:14" ht="30" customHeight="1">
      <c r="B1223" s="21">
        <f t="shared" si="37"/>
        <v>1216</v>
      </c>
      <c r="C1223" s="99" t="str">
        <f>IF(CADA_PROD!C1221="","",CADA_PROD!C1221)</f>
        <v/>
      </c>
      <c r="D1223" s="100" t="str">
        <f>IF(CADA_PROD!D1221="","",CADA_PROD!D1221)</f>
        <v/>
      </c>
      <c r="E1223" s="101" t="str">
        <f>IF(CADA_PROD!E1221="","",CADA_PROD!E1221)</f>
        <v/>
      </c>
      <c r="F1223" s="101" t="str">
        <f>IF(CADA_PROD!D1221="","",SUMIFS(MOVI_ENTR!I:I,MOVI_ENTR!D:D,D1223,MOVI_ENTR!O:O,$E$5))</f>
        <v/>
      </c>
      <c r="G1223" s="101" t="str">
        <f>IF(CADA_PROD!C1221="","",SUMIFS(MOVI_SAID!H:H,MOVI_SAID!D:D,D1223,MOVI_SAID!L:L,$E$5))</f>
        <v/>
      </c>
      <c r="H1223" s="101" t="str">
        <f t="shared" si="38"/>
        <v/>
      </c>
      <c r="I1223" s="100" t="str">
        <f>IF(CADA_PROD!C1221="","",IFERROR(IF(H1223&lt;=0,"Sem estoque",IF(H1223/E1223&lt;0.25,"Quase sem estoque",IF(H1223/E1223&lt;1.2,"Estoque baixo",IF(H1223/E1223&lt;2,"Estoque moderado","Estoque confortável")))),""))</f>
        <v/>
      </c>
      <c r="J1223" s="102" t="str">
        <f>IF(CADA_PROD!C1221="","",SUMIFS(MOVI_ENTR!M:M,MOVI_ENTR!D:D,D1223,MOVI_ENTR!O:O,$E$5))</f>
        <v/>
      </c>
      <c r="K1223" s="103" t="str">
        <f>IF(CADA_PROD!C1221="","",IFERROR($J1223/SUM($J$8:$J$1008),""))</f>
        <v/>
      </c>
      <c r="L1223" s="103" t="str">
        <f>IF(CADA_PROD!C1221="","",IFERROR(H1223/SUM($H$8:$H$1008),""))</f>
        <v/>
      </c>
      <c r="M1223" s="102" t="str">
        <f>IF(CADA_PROD!$C1221="","",IFERROR(SUMIFS(MOVI_ENTR!M:M,MOVI_ENTR!D:D,D1223,MOVI_ENTR!O:O,$E$5)/SUMIFS(MOVI_ENTR!I:I,MOVI_ENTR!D:D,D1223,MOVI_ENTR!O:O,$E$5),0))</f>
        <v/>
      </c>
      <c r="N1223" s="104" t="str">
        <f>IF(CADA_PROD!C1221="","",G1223/E1223)</f>
        <v/>
      </c>
    </row>
    <row r="1224" spans="2:14" ht="30" customHeight="1">
      <c r="B1224" s="21">
        <f t="shared" si="37"/>
        <v>1217</v>
      </c>
      <c r="C1224" s="99" t="str">
        <f>IF(CADA_PROD!C1222="","",CADA_PROD!C1222)</f>
        <v/>
      </c>
      <c r="D1224" s="100" t="str">
        <f>IF(CADA_PROD!D1222="","",CADA_PROD!D1222)</f>
        <v/>
      </c>
      <c r="E1224" s="101" t="str">
        <f>IF(CADA_PROD!E1222="","",CADA_PROD!E1222)</f>
        <v/>
      </c>
      <c r="F1224" s="101" t="str">
        <f>IF(CADA_PROD!D1222="","",SUMIFS(MOVI_ENTR!I:I,MOVI_ENTR!D:D,D1224,MOVI_ENTR!O:O,$E$5))</f>
        <v/>
      </c>
      <c r="G1224" s="101" t="str">
        <f>IF(CADA_PROD!C1222="","",SUMIFS(MOVI_SAID!H:H,MOVI_SAID!D:D,D1224,MOVI_SAID!L:L,$E$5))</f>
        <v/>
      </c>
      <c r="H1224" s="101" t="str">
        <f t="shared" si="38"/>
        <v/>
      </c>
      <c r="I1224" s="100" t="str">
        <f>IF(CADA_PROD!C1222="","",IFERROR(IF(H1224&lt;=0,"Sem estoque",IF(H1224/E1224&lt;0.25,"Quase sem estoque",IF(H1224/E1224&lt;1.2,"Estoque baixo",IF(H1224/E1224&lt;2,"Estoque moderado","Estoque confortável")))),""))</f>
        <v/>
      </c>
      <c r="J1224" s="102" t="str">
        <f>IF(CADA_PROD!C1222="","",SUMIFS(MOVI_ENTR!M:M,MOVI_ENTR!D:D,D1224,MOVI_ENTR!O:O,$E$5))</f>
        <v/>
      </c>
      <c r="K1224" s="103" t="str">
        <f>IF(CADA_PROD!C1222="","",IFERROR($J1224/SUM($J$8:$J$1008),""))</f>
        <v/>
      </c>
      <c r="L1224" s="103" t="str">
        <f>IF(CADA_PROD!C1222="","",IFERROR(H1224/SUM($H$8:$H$1008),""))</f>
        <v/>
      </c>
      <c r="M1224" s="102" t="str">
        <f>IF(CADA_PROD!$C1222="","",IFERROR(SUMIFS(MOVI_ENTR!M:M,MOVI_ENTR!D:D,D1224,MOVI_ENTR!O:O,$E$5)/SUMIFS(MOVI_ENTR!I:I,MOVI_ENTR!D:D,D1224,MOVI_ENTR!O:O,$E$5),0))</f>
        <v/>
      </c>
      <c r="N1224" s="104" t="str">
        <f>IF(CADA_PROD!C1222="","",G1224/E1224)</f>
        <v/>
      </c>
    </row>
    <row r="1225" spans="2:14" ht="30" customHeight="1">
      <c r="B1225" s="21">
        <f t="shared" si="37"/>
        <v>1218</v>
      </c>
      <c r="C1225" s="99" t="str">
        <f>IF(CADA_PROD!C1223="","",CADA_PROD!C1223)</f>
        <v/>
      </c>
      <c r="D1225" s="100" t="str">
        <f>IF(CADA_PROD!D1223="","",CADA_PROD!D1223)</f>
        <v/>
      </c>
      <c r="E1225" s="101" t="str">
        <f>IF(CADA_PROD!E1223="","",CADA_PROD!E1223)</f>
        <v/>
      </c>
      <c r="F1225" s="101" t="str">
        <f>IF(CADA_PROD!D1223="","",SUMIFS(MOVI_ENTR!I:I,MOVI_ENTR!D:D,D1225,MOVI_ENTR!O:O,$E$5))</f>
        <v/>
      </c>
      <c r="G1225" s="101" t="str">
        <f>IF(CADA_PROD!C1223="","",SUMIFS(MOVI_SAID!H:H,MOVI_SAID!D:D,D1225,MOVI_SAID!L:L,$E$5))</f>
        <v/>
      </c>
      <c r="H1225" s="101" t="str">
        <f t="shared" si="38"/>
        <v/>
      </c>
      <c r="I1225" s="100" t="str">
        <f>IF(CADA_PROD!C1223="","",IFERROR(IF(H1225&lt;=0,"Sem estoque",IF(H1225/E1225&lt;0.25,"Quase sem estoque",IF(H1225/E1225&lt;1.2,"Estoque baixo",IF(H1225/E1225&lt;2,"Estoque moderado","Estoque confortável")))),""))</f>
        <v/>
      </c>
      <c r="J1225" s="102" t="str">
        <f>IF(CADA_PROD!C1223="","",SUMIFS(MOVI_ENTR!M:M,MOVI_ENTR!D:D,D1225,MOVI_ENTR!O:O,$E$5))</f>
        <v/>
      </c>
      <c r="K1225" s="103" t="str">
        <f>IF(CADA_PROD!C1223="","",IFERROR($J1225/SUM($J$8:$J$1008),""))</f>
        <v/>
      </c>
      <c r="L1225" s="103" t="str">
        <f>IF(CADA_PROD!C1223="","",IFERROR(H1225/SUM($H$8:$H$1008),""))</f>
        <v/>
      </c>
      <c r="M1225" s="102" t="str">
        <f>IF(CADA_PROD!$C1223="","",IFERROR(SUMIFS(MOVI_ENTR!M:M,MOVI_ENTR!D:D,D1225,MOVI_ENTR!O:O,$E$5)/SUMIFS(MOVI_ENTR!I:I,MOVI_ENTR!D:D,D1225,MOVI_ENTR!O:O,$E$5),0))</f>
        <v/>
      </c>
      <c r="N1225" s="104" t="str">
        <f>IF(CADA_PROD!C1223="","",G1225/E1225)</f>
        <v/>
      </c>
    </row>
    <row r="1226" spans="2:14" ht="30" customHeight="1">
      <c r="B1226" s="21">
        <f t="shared" ref="B1226:B1289" si="39">B1225+1</f>
        <v>1219</v>
      </c>
      <c r="C1226" s="99" t="str">
        <f>IF(CADA_PROD!C1224="","",CADA_PROD!C1224)</f>
        <v/>
      </c>
      <c r="D1226" s="100" t="str">
        <f>IF(CADA_PROD!D1224="","",CADA_PROD!D1224)</f>
        <v/>
      </c>
      <c r="E1226" s="101" t="str">
        <f>IF(CADA_PROD!E1224="","",CADA_PROD!E1224)</f>
        <v/>
      </c>
      <c r="F1226" s="101" t="str">
        <f>IF(CADA_PROD!D1224="","",SUMIFS(MOVI_ENTR!I:I,MOVI_ENTR!D:D,D1226,MOVI_ENTR!O:O,$E$5))</f>
        <v/>
      </c>
      <c r="G1226" s="101" t="str">
        <f>IF(CADA_PROD!C1224="","",SUMIFS(MOVI_SAID!H:H,MOVI_SAID!D:D,D1226,MOVI_SAID!L:L,$E$5))</f>
        <v/>
      </c>
      <c r="H1226" s="101" t="str">
        <f t="shared" si="38"/>
        <v/>
      </c>
      <c r="I1226" s="100" t="str">
        <f>IF(CADA_PROD!C1224="","",IFERROR(IF(H1226&lt;=0,"Sem estoque",IF(H1226/E1226&lt;0.25,"Quase sem estoque",IF(H1226/E1226&lt;1.2,"Estoque baixo",IF(H1226/E1226&lt;2,"Estoque moderado","Estoque confortável")))),""))</f>
        <v/>
      </c>
      <c r="J1226" s="102" t="str">
        <f>IF(CADA_PROD!C1224="","",SUMIFS(MOVI_ENTR!M:M,MOVI_ENTR!D:D,D1226,MOVI_ENTR!O:O,$E$5))</f>
        <v/>
      </c>
      <c r="K1226" s="103" t="str">
        <f>IF(CADA_PROD!C1224="","",IFERROR($J1226/SUM($J$8:$J$1008),""))</f>
        <v/>
      </c>
      <c r="L1226" s="103" t="str">
        <f>IF(CADA_PROD!C1224="","",IFERROR(H1226/SUM($H$8:$H$1008),""))</f>
        <v/>
      </c>
      <c r="M1226" s="102" t="str">
        <f>IF(CADA_PROD!$C1224="","",IFERROR(SUMIFS(MOVI_ENTR!M:M,MOVI_ENTR!D:D,D1226,MOVI_ENTR!O:O,$E$5)/SUMIFS(MOVI_ENTR!I:I,MOVI_ENTR!D:D,D1226,MOVI_ENTR!O:O,$E$5),0))</f>
        <v/>
      </c>
      <c r="N1226" s="104" t="str">
        <f>IF(CADA_PROD!C1224="","",G1226/E1226)</f>
        <v/>
      </c>
    </row>
    <row r="1227" spans="2:14" ht="30" customHeight="1">
      <c r="B1227" s="21">
        <f t="shared" si="39"/>
        <v>1220</v>
      </c>
      <c r="C1227" s="99" t="str">
        <f>IF(CADA_PROD!C1225="","",CADA_PROD!C1225)</f>
        <v/>
      </c>
      <c r="D1227" s="100" t="str">
        <f>IF(CADA_PROD!D1225="","",CADA_PROD!D1225)</f>
        <v/>
      </c>
      <c r="E1227" s="101" t="str">
        <f>IF(CADA_PROD!E1225="","",CADA_PROD!E1225)</f>
        <v/>
      </c>
      <c r="F1227" s="101" t="str">
        <f>IF(CADA_PROD!D1225="","",SUMIFS(MOVI_ENTR!I:I,MOVI_ENTR!D:D,D1227,MOVI_ENTR!O:O,$E$5))</f>
        <v/>
      </c>
      <c r="G1227" s="101" t="str">
        <f>IF(CADA_PROD!C1225="","",SUMIFS(MOVI_SAID!H:H,MOVI_SAID!D:D,D1227,MOVI_SAID!L:L,$E$5))</f>
        <v/>
      </c>
      <c r="H1227" s="101" t="str">
        <f t="shared" si="38"/>
        <v/>
      </c>
      <c r="I1227" s="100" t="str">
        <f>IF(CADA_PROD!C1225="","",IFERROR(IF(H1227&lt;=0,"Sem estoque",IF(H1227/E1227&lt;0.25,"Quase sem estoque",IF(H1227/E1227&lt;1.2,"Estoque baixo",IF(H1227/E1227&lt;2,"Estoque moderado","Estoque confortável")))),""))</f>
        <v/>
      </c>
      <c r="J1227" s="102" t="str">
        <f>IF(CADA_PROD!C1225="","",SUMIFS(MOVI_ENTR!M:M,MOVI_ENTR!D:D,D1227,MOVI_ENTR!O:O,$E$5))</f>
        <v/>
      </c>
      <c r="K1227" s="103" t="str">
        <f>IF(CADA_PROD!C1225="","",IFERROR($J1227/SUM($J$8:$J$1008),""))</f>
        <v/>
      </c>
      <c r="L1227" s="103" t="str">
        <f>IF(CADA_PROD!C1225="","",IFERROR(H1227/SUM($H$8:$H$1008),""))</f>
        <v/>
      </c>
      <c r="M1227" s="102" t="str">
        <f>IF(CADA_PROD!$C1225="","",IFERROR(SUMIFS(MOVI_ENTR!M:M,MOVI_ENTR!D:D,D1227,MOVI_ENTR!O:O,$E$5)/SUMIFS(MOVI_ENTR!I:I,MOVI_ENTR!D:D,D1227,MOVI_ENTR!O:O,$E$5),0))</f>
        <v/>
      </c>
      <c r="N1227" s="104" t="str">
        <f>IF(CADA_PROD!C1225="","",G1227/E1227)</f>
        <v/>
      </c>
    </row>
    <row r="1228" spans="2:14" ht="30" customHeight="1">
      <c r="B1228" s="21">
        <f t="shared" si="39"/>
        <v>1221</v>
      </c>
      <c r="C1228" s="99" t="str">
        <f>IF(CADA_PROD!C1226="","",CADA_PROD!C1226)</f>
        <v/>
      </c>
      <c r="D1228" s="100" t="str">
        <f>IF(CADA_PROD!D1226="","",CADA_PROD!D1226)</f>
        <v/>
      </c>
      <c r="E1228" s="101" t="str">
        <f>IF(CADA_PROD!E1226="","",CADA_PROD!E1226)</f>
        <v/>
      </c>
      <c r="F1228" s="101" t="str">
        <f>IF(CADA_PROD!D1226="","",SUMIFS(MOVI_ENTR!I:I,MOVI_ENTR!D:D,D1228,MOVI_ENTR!O:O,$E$5))</f>
        <v/>
      </c>
      <c r="G1228" s="101" t="str">
        <f>IF(CADA_PROD!C1226="","",SUMIFS(MOVI_SAID!H:H,MOVI_SAID!D:D,D1228,MOVI_SAID!L:L,$E$5))</f>
        <v/>
      </c>
      <c r="H1228" s="101" t="str">
        <f t="shared" si="38"/>
        <v/>
      </c>
      <c r="I1228" s="100" t="str">
        <f>IF(CADA_PROD!C1226="","",IFERROR(IF(H1228&lt;=0,"Sem estoque",IF(H1228/E1228&lt;0.25,"Quase sem estoque",IF(H1228/E1228&lt;1.2,"Estoque baixo",IF(H1228/E1228&lt;2,"Estoque moderado","Estoque confortável")))),""))</f>
        <v/>
      </c>
      <c r="J1228" s="102" t="str">
        <f>IF(CADA_PROD!C1226="","",SUMIFS(MOVI_ENTR!M:M,MOVI_ENTR!D:D,D1228,MOVI_ENTR!O:O,$E$5))</f>
        <v/>
      </c>
      <c r="K1228" s="103" t="str">
        <f>IF(CADA_PROD!C1226="","",IFERROR($J1228/SUM($J$8:$J$1008),""))</f>
        <v/>
      </c>
      <c r="L1228" s="103" t="str">
        <f>IF(CADA_PROD!C1226="","",IFERROR(H1228/SUM($H$8:$H$1008),""))</f>
        <v/>
      </c>
      <c r="M1228" s="102" t="str">
        <f>IF(CADA_PROD!$C1226="","",IFERROR(SUMIFS(MOVI_ENTR!M:M,MOVI_ENTR!D:D,D1228,MOVI_ENTR!O:O,$E$5)/SUMIFS(MOVI_ENTR!I:I,MOVI_ENTR!D:D,D1228,MOVI_ENTR!O:O,$E$5),0))</f>
        <v/>
      </c>
      <c r="N1228" s="104" t="str">
        <f>IF(CADA_PROD!C1226="","",G1228/E1228)</f>
        <v/>
      </c>
    </row>
    <row r="1229" spans="2:14" ht="30" customHeight="1">
      <c r="B1229" s="21">
        <f t="shared" si="39"/>
        <v>1222</v>
      </c>
      <c r="C1229" s="99" t="str">
        <f>IF(CADA_PROD!C1227="","",CADA_PROD!C1227)</f>
        <v/>
      </c>
      <c r="D1229" s="100" t="str">
        <f>IF(CADA_PROD!D1227="","",CADA_PROD!D1227)</f>
        <v/>
      </c>
      <c r="E1229" s="101" t="str">
        <f>IF(CADA_PROD!E1227="","",CADA_PROD!E1227)</f>
        <v/>
      </c>
      <c r="F1229" s="101" t="str">
        <f>IF(CADA_PROD!D1227="","",SUMIFS(MOVI_ENTR!I:I,MOVI_ENTR!D:D,D1229,MOVI_ENTR!O:O,$E$5))</f>
        <v/>
      </c>
      <c r="G1229" s="101" t="str">
        <f>IF(CADA_PROD!C1227="","",SUMIFS(MOVI_SAID!H:H,MOVI_SAID!D:D,D1229,MOVI_SAID!L:L,$E$5))</f>
        <v/>
      </c>
      <c r="H1229" s="101" t="str">
        <f t="shared" si="38"/>
        <v/>
      </c>
      <c r="I1229" s="100" t="str">
        <f>IF(CADA_PROD!C1227="","",IFERROR(IF(H1229&lt;=0,"Sem estoque",IF(H1229/E1229&lt;0.25,"Quase sem estoque",IF(H1229/E1229&lt;1.2,"Estoque baixo",IF(H1229/E1229&lt;2,"Estoque moderado","Estoque confortável")))),""))</f>
        <v/>
      </c>
      <c r="J1229" s="102" t="str">
        <f>IF(CADA_PROD!C1227="","",SUMIFS(MOVI_ENTR!M:M,MOVI_ENTR!D:D,D1229,MOVI_ENTR!O:O,$E$5))</f>
        <v/>
      </c>
      <c r="K1229" s="103" t="str">
        <f>IF(CADA_PROD!C1227="","",IFERROR($J1229/SUM($J$8:$J$1008),""))</f>
        <v/>
      </c>
      <c r="L1229" s="103" t="str">
        <f>IF(CADA_PROD!C1227="","",IFERROR(H1229/SUM($H$8:$H$1008),""))</f>
        <v/>
      </c>
      <c r="M1229" s="102" t="str">
        <f>IF(CADA_PROD!$C1227="","",IFERROR(SUMIFS(MOVI_ENTR!M:M,MOVI_ENTR!D:D,D1229,MOVI_ENTR!O:O,$E$5)/SUMIFS(MOVI_ENTR!I:I,MOVI_ENTR!D:D,D1229,MOVI_ENTR!O:O,$E$5),0))</f>
        <v/>
      </c>
      <c r="N1229" s="104" t="str">
        <f>IF(CADA_PROD!C1227="","",G1229/E1229)</f>
        <v/>
      </c>
    </row>
    <row r="1230" spans="2:14" ht="30" customHeight="1">
      <c r="B1230" s="21">
        <f t="shared" si="39"/>
        <v>1223</v>
      </c>
      <c r="C1230" s="99" t="str">
        <f>IF(CADA_PROD!C1228="","",CADA_PROD!C1228)</f>
        <v/>
      </c>
      <c r="D1230" s="100" t="str">
        <f>IF(CADA_PROD!D1228="","",CADA_PROD!D1228)</f>
        <v/>
      </c>
      <c r="E1230" s="101" t="str">
        <f>IF(CADA_PROD!E1228="","",CADA_PROD!E1228)</f>
        <v/>
      </c>
      <c r="F1230" s="101" t="str">
        <f>IF(CADA_PROD!D1228="","",SUMIFS(MOVI_ENTR!I:I,MOVI_ENTR!D:D,D1230,MOVI_ENTR!O:O,$E$5))</f>
        <v/>
      </c>
      <c r="G1230" s="101" t="str">
        <f>IF(CADA_PROD!C1228="","",SUMIFS(MOVI_SAID!H:H,MOVI_SAID!D:D,D1230,MOVI_SAID!L:L,$E$5))</f>
        <v/>
      </c>
      <c r="H1230" s="101" t="str">
        <f t="shared" si="38"/>
        <v/>
      </c>
      <c r="I1230" s="100" t="str">
        <f>IF(CADA_PROD!C1228="","",IFERROR(IF(H1230&lt;=0,"Sem estoque",IF(H1230/E1230&lt;0.25,"Quase sem estoque",IF(H1230/E1230&lt;1.2,"Estoque baixo",IF(H1230/E1230&lt;2,"Estoque moderado","Estoque confortável")))),""))</f>
        <v/>
      </c>
      <c r="J1230" s="102" t="str">
        <f>IF(CADA_PROD!C1228="","",SUMIFS(MOVI_ENTR!M:M,MOVI_ENTR!D:D,D1230,MOVI_ENTR!O:O,$E$5))</f>
        <v/>
      </c>
      <c r="K1230" s="103" t="str">
        <f>IF(CADA_PROD!C1228="","",IFERROR($J1230/SUM($J$8:$J$1008),""))</f>
        <v/>
      </c>
      <c r="L1230" s="103" t="str">
        <f>IF(CADA_PROD!C1228="","",IFERROR(H1230/SUM($H$8:$H$1008),""))</f>
        <v/>
      </c>
      <c r="M1230" s="102" t="str">
        <f>IF(CADA_PROD!$C1228="","",IFERROR(SUMIFS(MOVI_ENTR!M:M,MOVI_ENTR!D:D,D1230,MOVI_ENTR!O:O,$E$5)/SUMIFS(MOVI_ENTR!I:I,MOVI_ENTR!D:D,D1230,MOVI_ENTR!O:O,$E$5),0))</f>
        <v/>
      </c>
      <c r="N1230" s="104" t="str">
        <f>IF(CADA_PROD!C1228="","",G1230/E1230)</f>
        <v/>
      </c>
    </row>
    <row r="1231" spans="2:14" ht="30" customHeight="1">
      <c r="B1231" s="21">
        <f t="shared" si="39"/>
        <v>1224</v>
      </c>
      <c r="C1231" s="99" t="str">
        <f>IF(CADA_PROD!C1229="","",CADA_PROD!C1229)</f>
        <v/>
      </c>
      <c r="D1231" s="100" t="str">
        <f>IF(CADA_PROD!D1229="","",CADA_PROD!D1229)</f>
        <v/>
      </c>
      <c r="E1231" s="101" t="str">
        <f>IF(CADA_PROD!E1229="","",CADA_PROD!E1229)</f>
        <v/>
      </c>
      <c r="F1231" s="101" t="str">
        <f>IF(CADA_PROD!D1229="","",SUMIFS(MOVI_ENTR!I:I,MOVI_ENTR!D:D,D1231,MOVI_ENTR!O:O,$E$5))</f>
        <v/>
      </c>
      <c r="G1231" s="101" t="str">
        <f>IF(CADA_PROD!C1229="","",SUMIFS(MOVI_SAID!H:H,MOVI_SAID!D:D,D1231,MOVI_SAID!L:L,$E$5))</f>
        <v/>
      </c>
      <c r="H1231" s="101" t="str">
        <f t="shared" si="38"/>
        <v/>
      </c>
      <c r="I1231" s="100" t="str">
        <f>IF(CADA_PROD!C1229="","",IFERROR(IF(H1231&lt;=0,"Sem estoque",IF(H1231/E1231&lt;0.25,"Quase sem estoque",IF(H1231/E1231&lt;1.2,"Estoque baixo",IF(H1231/E1231&lt;2,"Estoque moderado","Estoque confortável")))),""))</f>
        <v/>
      </c>
      <c r="J1231" s="102" t="str">
        <f>IF(CADA_PROD!C1229="","",SUMIFS(MOVI_ENTR!M:M,MOVI_ENTR!D:D,D1231,MOVI_ENTR!O:O,$E$5))</f>
        <v/>
      </c>
      <c r="K1231" s="103" t="str">
        <f>IF(CADA_PROD!C1229="","",IFERROR($J1231/SUM($J$8:$J$1008),""))</f>
        <v/>
      </c>
      <c r="L1231" s="103" t="str">
        <f>IF(CADA_PROD!C1229="","",IFERROR(H1231/SUM($H$8:$H$1008),""))</f>
        <v/>
      </c>
      <c r="M1231" s="102" t="str">
        <f>IF(CADA_PROD!$C1229="","",IFERROR(SUMIFS(MOVI_ENTR!M:M,MOVI_ENTR!D:D,D1231,MOVI_ENTR!O:O,$E$5)/SUMIFS(MOVI_ENTR!I:I,MOVI_ENTR!D:D,D1231,MOVI_ENTR!O:O,$E$5),0))</f>
        <v/>
      </c>
      <c r="N1231" s="104" t="str">
        <f>IF(CADA_PROD!C1229="","",G1231/E1231)</f>
        <v/>
      </c>
    </row>
    <row r="1232" spans="2:14" ht="30" customHeight="1">
      <c r="B1232" s="21">
        <f t="shared" si="39"/>
        <v>1225</v>
      </c>
      <c r="C1232" s="99" t="str">
        <f>IF(CADA_PROD!C1230="","",CADA_PROD!C1230)</f>
        <v/>
      </c>
      <c r="D1232" s="100" t="str">
        <f>IF(CADA_PROD!D1230="","",CADA_PROD!D1230)</f>
        <v/>
      </c>
      <c r="E1232" s="101" t="str">
        <f>IF(CADA_PROD!E1230="","",CADA_PROD!E1230)</f>
        <v/>
      </c>
      <c r="F1232" s="101" t="str">
        <f>IF(CADA_PROD!D1230="","",SUMIFS(MOVI_ENTR!I:I,MOVI_ENTR!D:D,D1232,MOVI_ENTR!O:O,$E$5))</f>
        <v/>
      </c>
      <c r="G1232" s="101" t="str">
        <f>IF(CADA_PROD!C1230="","",SUMIFS(MOVI_SAID!H:H,MOVI_SAID!D:D,D1232,MOVI_SAID!L:L,$E$5))</f>
        <v/>
      </c>
      <c r="H1232" s="101" t="str">
        <f t="shared" si="38"/>
        <v/>
      </c>
      <c r="I1232" s="100" t="str">
        <f>IF(CADA_PROD!C1230="","",IFERROR(IF(H1232&lt;=0,"Sem estoque",IF(H1232/E1232&lt;0.25,"Quase sem estoque",IF(H1232/E1232&lt;1.2,"Estoque baixo",IF(H1232/E1232&lt;2,"Estoque moderado","Estoque confortável")))),""))</f>
        <v/>
      </c>
      <c r="J1232" s="102" t="str">
        <f>IF(CADA_PROD!C1230="","",SUMIFS(MOVI_ENTR!M:M,MOVI_ENTR!D:D,D1232,MOVI_ENTR!O:O,$E$5))</f>
        <v/>
      </c>
      <c r="K1232" s="103" t="str">
        <f>IF(CADA_PROD!C1230="","",IFERROR($J1232/SUM($J$8:$J$1008),""))</f>
        <v/>
      </c>
      <c r="L1232" s="103" t="str">
        <f>IF(CADA_PROD!C1230="","",IFERROR(H1232/SUM($H$8:$H$1008),""))</f>
        <v/>
      </c>
      <c r="M1232" s="102" t="str">
        <f>IF(CADA_PROD!$C1230="","",IFERROR(SUMIFS(MOVI_ENTR!M:M,MOVI_ENTR!D:D,D1232,MOVI_ENTR!O:O,$E$5)/SUMIFS(MOVI_ENTR!I:I,MOVI_ENTR!D:D,D1232,MOVI_ENTR!O:O,$E$5),0))</f>
        <v/>
      </c>
      <c r="N1232" s="104" t="str">
        <f>IF(CADA_PROD!C1230="","",G1232/E1232)</f>
        <v/>
      </c>
    </row>
    <row r="1233" spans="2:14" ht="30" customHeight="1">
      <c r="B1233" s="21">
        <f t="shared" si="39"/>
        <v>1226</v>
      </c>
      <c r="C1233" s="99" t="str">
        <f>IF(CADA_PROD!C1231="","",CADA_PROD!C1231)</f>
        <v/>
      </c>
      <c r="D1233" s="100" t="str">
        <f>IF(CADA_PROD!D1231="","",CADA_PROD!D1231)</f>
        <v/>
      </c>
      <c r="E1233" s="101" t="str">
        <f>IF(CADA_PROD!E1231="","",CADA_PROD!E1231)</f>
        <v/>
      </c>
      <c r="F1233" s="101" t="str">
        <f>IF(CADA_PROD!D1231="","",SUMIFS(MOVI_ENTR!I:I,MOVI_ENTR!D:D,D1233,MOVI_ENTR!O:O,$E$5))</f>
        <v/>
      </c>
      <c r="G1233" s="101" t="str">
        <f>IF(CADA_PROD!C1231="","",SUMIFS(MOVI_SAID!H:H,MOVI_SAID!D:D,D1233,MOVI_SAID!L:L,$E$5))</f>
        <v/>
      </c>
      <c r="H1233" s="101" t="str">
        <f t="shared" si="38"/>
        <v/>
      </c>
      <c r="I1233" s="100" t="str">
        <f>IF(CADA_PROD!C1231="","",IFERROR(IF(H1233&lt;=0,"Sem estoque",IF(H1233/E1233&lt;0.25,"Quase sem estoque",IF(H1233/E1233&lt;1.2,"Estoque baixo",IF(H1233/E1233&lt;2,"Estoque moderado","Estoque confortável")))),""))</f>
        <v/>
      </c>
      <c r="J1233" s="102" t="str">
        <f>IF(CADA_PROD!C1231="","",SUMIFS(MOVI_ENTR!M:M,MOVI_ENTR!D:D,D1233,MOVI_ENTR!O:O,$E$5))</f>
        <v/>
      </c>
      <c r="K1233" s="103" t="str">
        <f>IF(CADA_PROD!C1231="","",IFERROR($J1233/SUM($J$8:$J$1008),""))</f>
        <v/>
      </c>
      <c r="L1233" s="103" t="str">
        <f>IF(CADA_PROD!C1231="","",IFERROR(H1233/SUM($H$8:$H$1008),""))</f>
        <v/>
      </c>
      <c r="M1233" s="102" t="str">
        <f>IF(CADA_PROD!$C1231="","",IFERROR(SUMIFS(MOVI_ENTR!M:M,MOVI_ENTR!D:D,D1233,MOVI_ENTR!O:O,$E$5)/SUMIFS(MOVI_ENTR!I:I,MOVI_ENTR!D:D,D1233,MOVI_ENTR!O:O,$E$5),0))</f>
        <v/>
      </c>
      <c r="N1233" s="104" t="str">
        <f>IF(CADA_PROD!C1231="","",G1233/E1233)</f>
        <v/>
      </c>
    </row>
    <row r="1234" spans="2:14" ht="30" customHeight="1">
      <c r="B1234" s="21">
        <f t="shared" si="39"/>
        <v>1227</v>
      </c>
      <c r="C1234" s="99" t="str">
        <f>IF(CADA_PROD!C1232="","",CADA_PROD!C1232)</f>
        <v/>
      </c>
      <c r="D1234" s="100" t="str">
        <f>IF(CADA_PROD!D1232="","",CADA_PROD!D1232)</f>
        <v/>
      </c>
      <c r="E1234" s="101" t="str">
        <f>IF(CADA_PROD!E1232="","",CADA_PROD!E1232)</f>
        <v/>
      </c>
      <c r="F1234" s="101" t="str">
        <f>IF(CADA_PROD!D1232="","",SUMIFS(MOVI_ENTR!I:I,MOVI_ENTR!D:D,D1234,MOVI_ENTR!O:O,$E$5))</f>
        <v/>
      </c>
      <c r="G1234" s="101" t="str">
        <f>IF(CADA_PROD!C1232="","",SUMIFS(MOVI_SAID!H:H,MOVI_SAID!D:D,D1234,MOVI_SAID!L:L,$E$5))</f>
        <v/>
      </c>
      <c r="H1234" s="101" t="str">
        <f t="shared" si="38"/>
        <v/>
      </c>
      <c r="I1234" s="100" t="str">
        <f>IF(CADA_PROD!C1232="","",IFERROR(IF(H1234&lt;=0,"Sem estoque",IF(H1234/E1234&lt;0.25,"Quase sem estoque",IF(H1234/E1234&lt;1.2,"Estoque baixo",IF(H1234/E1234&lt;2,"Estoque moderado","Estoque confortável")))),""))</f>
        <v/>
      </c>
      <c r="J1234" s="102" t="str">
        <f>IF(CADA_PROD!C1232="","",SUMIFS(MOVI_ENTR!M:M,MOVI_ENTR!D:D,D1234,MOVI_ENTR!O:O,$E$5))</f>
        <v/>
      </c>
      <c r="K1234" s="103" t="str">
        <f>IF(CADA_PROD!C1232="","",IFERROR($J1234/SUM($J$8:$J$1008),""))</f>
        <v/>
      </c>
      <c r="L1234" s="103" t="str">
        <f>IF(CADA_PROD!C1232="","",IFERROR(H1234/SUM($H$8:$H$1008),""))</f>
        <v/>
      </c>
      <c r="M1234" s="102" t="str">
        <f>IF(CADA_PROD!$C1232="","",IFERROR(SUMIFS(MOVI_ENTR!M:M,MOVI_ENTR!D:D,D1234,MOVI_ENTR!O:O,$E$5)/SUMIFS(MOVI_ENTR!I:I,MOVI_ENTR!D:D,D1234,MOVI_ENTR!O:O,$E$5),0))</f>
        <v/>
      </c>
      <c r="N1234" s="104" t="str">
        <f>IF(CADA_PROD!C1232="","",G1234/E1234)</f>
        <v/>
      </c>
    </row>
    <row r="1235" spans="2:14" ht="30" customHeight="1">
      <c r="B1235" s="21">
        <f t="shared" si="39"/>
        <v>1228</v>
      </c>
      <c r="C1235" s="99" t="str">
        <f>IF(CADA_PROD!C1233="","",CADA_PROD!C1233)</f>
        <v/>
      </c>
      <c r="D1235" s="100" t="str">
        <f>IF(CADA_PROD!D1233="","",CADA_PROD!D1233)</f>
        <v/>
      </c>
      <c r="E1235" s="101" t="str">
        <f>IF(CADA_PROD!E1233="","",CADA_PROD!E1233)</f>
        <v/>
      </c>
      <c r="F1235" s="101" t="str">
        <f>IF(CADA_PROD!D1233="","",SUMIFS(MOVI_ENTR!I:I,MOVI_ENTR!D:D,D1235,MOVI_ENTR!O:O,$E$5))</f>
        <v/>
      </c>
      <c r="G1235" s="101" t="str">
        <f>IF(CADA_PROD!C1233="","",SUMIFS(MOVI_SAID!H:H,MOVI_SAID!D:D,D1235,MOVI_SAID!L:L,$E$5))</f>
        <v/>
      </c>
      <c r="H1235" s="101" t="str">
        <f t="shared" si="38"/>
        <v/>
      </c>
      <c r="I1235" s="100" t="str">
        <f>IF(CADA_PROD!C1233="","",IFERROR(IF(H1235&lt;=0,"Sem estoque",IF(H1235/E1235&lt;0.25,"Quase sem estoque",IF(H1235/E1235&lt;1.2,"Estoque baixo",IF(H1235/E1235&lt;2,"Estoque moderado","Estoque confortável")))),""))</f>
        <v/>
      </c>
      <c r="J1235" s="102" t="str">
        <f>IF(CADA_PROD!C1233="","",SUMIFS(MOVI_ENTR!M:M,MOVI_ENTR!D:D,D1235,MOVI_ENTR!O:O,$E$5))</f>
        <v/>
      </c>
      <c r="K1235" s="103" t="str">
        <f>IF(CADA_PROD!C1233="","",IFERROR($J1235/SUM($J$8:$J$1008),""))</f>
        <v/>
      </c>
      <c r="L1235" s="103" t="str">
        <f>IF(CADA_PROD!C1233="","",IFERROR(H1235/SUM($H$8:$H$1008),""))</f>
        <v/>
      </c>
      <c r="M1235" s="102" t="str">
        <f>IF(CADA_PROD!$C1233="","",IFERROR(SUMIFS(MOVI_ENTR!M:M,MOVI_ENTR!D:D,D1235,MOVI_ENTR!O:O,$E$5)/SUMIFS(MOVI_ENTR!I:I,MOVI_ENTR!D:D,D1235,MOVI_ENTR!O:O,$E$5),0))</f>
        <v/>
      </c>
      <c r="N1235" s="104" t="str">
        <f>IF(CADA_PROD!C1233="","",G1235/E1235)</f>
        <v/>
      </c>
    </row>
    <row r="1236" spans="2:14" ht="30" customHeight="1">
      <c r="B1236" s="21">
        <f t="shared" si="39"/>
        <v>1229</v>
      </c>
      <c r="C1236" s="99" t="str">
        <f>IF(CADA_PROD!C1234="","",CADA_PROD!C1234)</f>
        <v/>
      </c>
      <c r="D1236" s="100" t="str">
        <f>IF(CADA_PROD!D1234="","",CADA_PROD!D1234)</f>
        <v/>
      </c>
      <c r="E1236" s="101" t="str">
        <f>IF(CADA_PROD!E1234="","",CADA_PROD!E1234)</f>
        <v/>
      </c>
      <c r="F1236" s="101" t="str">
        <f>IF(CADA_PROD!D1234="","",SUMIFS(MOVI_ENTR!I:I,MOVI_ENTR!D:D,D1236,MOVI_ENTR!O:O,$E$5))</f>
        <v/>
      </c>
      <c r="G1236" s="101" t="str">
        <f>IF(CADA_PROD!C1234="","",SUMIFS(MOVI_SAID!H:H,MOVI_SAID!D:D,D1236,MOVI_SAID!L:L,$E$5))</f>
        <v/>
      </c>
      <c r="H1236" s="101" t="str">
        <f t="shared" si="38"/>
        <v/>
      </c>
      <c r="I1236" s="100" t="str">
        <f>IF(CADA_PROD!C1234="","",IFERROR(IF(H1236&lt;=0,"Sem estoque",IF(H1236/E1236&lt;0.25,"Quase sem estoque",IF(H1236/E1236&lt;1.2,"Estoque baixo",IF(H1236/E1236&lt;2,"Estoque moderado","Estoque confortável")))),""))</f>
        <v/>
      </c>
      <c r="J1236" s="102" t="str">
        <f>IF(CADA_PROD!C1234="","",SUMIFS(MOVI_ENTR!M:M,MOVI_ENTR!D:D,D1236,MOVI_ENTR!O:O,$E$5))</f>
        <v/>
      </c>
      <c r="K1236" s="103" t="str">
        <f>IF(CADA_PROD!C1234="","",IFERROR($J1236/SUM($J$8:$J$1008),""))</f>
        <v/>
      </c>
      <c r="L1236" s="103" t="str">
        <f>IF(CADA_PROD!C1234="","",IFERROR(H1236/SUM($H$8:$H$1008),""))</f>
        <v/>
      </c>
      <c r="M1236" s="102" t="str">
        <f>IF(CADA_PROD!$C1234="","",IFERROR(SUMIFS(MOVI_ENTR!M:M,MOVI_ENTR!D:D,D1236,MOVI_ENTR!O:O,$E$5)/SUMIFS(MOVI_ENTR!I:I,MOVI_ENTR!D:D,D1236,MOVI_ENTR!O:O,$E$5),0))</f>
        <v/>
      </c>
      <c r="N1236" s="104" t="str">
        <f>IF(CADA_PROD!C1234="","",G1236/E1236)</f>
        <v/>
      </c>
    </row>
    <row r="1237" spans="2:14" ht="30" customHeight="1">
      <c r="B1237" s="21">
        <f t="shared" si="39"/>
        <v>1230</v>
      </c>
      <c r="C1237" s="99" t="str">
        <f>IF(CADA_PROD!C1235="","",CADA_PROD!C1235)</f>
        <v/>
      </c>
      <c r="D1237" s="100" t="str">
        <f>IF(CADA_PROD!D1235="","",CADA_PROD!D1235)</f>
        <v/>
      </c>
      <c r="E1237" s="101" t="str">
        <f>IF(CADA_PROD!E1235="","",CADA_PROD!E1235)</f>
        <v/>
      </c>
      <c r="F1237" s="101" t="str">
        <f>IF(CADA_PROD!D1235="","",SUMIFS(MOVI_ENTR!I:I,MOVI_ENTR!D:D,D1237,MOVI_ENTR!O:O,$E$5))</f>
        <v/>
      </c>
      <c r="G1237" s="101" t="str">
        <f>IF(CADA_PROD!C1235="","",SUMIFS(MOVI_SAID!H:H,MOVI_SAID!D:D,D1237,MOVI_SAID!L:L,$E$5))</f>
        <v/>
      </c>
      <c r="H1237" s="101" t="str">
        <f t="shared" si="38"/>
        <v/>
      </c>
      <c r="I1237" s="100" t="str">
        <f>IF(CADA_PROD!C1235="","",IFERROR(IF(H1237&lt;=0,"Sem estoque",IF(H1237/E1237&lt;0.25,"Quase sem estoque",IF(H1237/E1237&lt;1.2,"Estoque baixo",IF(H1237/E1237&lt;2,"Estoque moderado","Estoque confortável")))),""))</f>
        <v/>
      </c>
      <c r="J1237" s="102" t="str">
        <f>IF(CADA_PROD!C1235="","",SUMIFS(MOVI_ENTR!M:M,MOVI_ENTR!D:D,D1237,MOVI_ENTR!O:O,$E$5))</f>
        <v/>
      </c>
      <c r="K1237" s="103" t="str">
        <f>IF(CADA_PROD!C1235="","",IFERROR($J1237/SUM($J$8:$J$1008),""))</f>
        <v/>
      </c>
      <c r="L1237" s="103" t="str">
        <f>IF(CADA_PROD!C1235="","",IFERROR(H1237/SUM($H$8:$H$1008),""))</f>
        <v/>
      </c>
      <c r="M1237" s="102" t="str">
        <f>IF(CADA_PROD!$C1235="","",IFERROR(SUMIFS(MOVI_ENTR!M:M,MOVI_ENTR!D:D,D1237,MOVI_ENTR!O:O,$E$5)/SUMIFS(MOVI_ENTR!I:I,MOVI_ENTR!D:D,D1237,MOVI_ENTR!O:O,$E$5),0))</f>
        <v/>
      </c>
      <c r="N1237" s="104" t="str">
        <f>IF(CADA_PROD!C1235="","",G1237/E1237)</f>
        <v/>
      </c>
    </row>
    <row r="1238" spans="2:14" ht="30" customHeight="1">
      <c r="B1238" s="21">
        <f t="shared" si="39"/>
        <v>1231</v>
      </c>
      <c r="C1238" s="99" t="str">
        <f>IF(CADA_PROD!C1236="","",CADA_PROD!C1236)</f>
        <v/>
      </c>
      <c r="D1238" s="100" t="str">
        <f>IF(CADA_PROD!D1236="","",CADA_PROD!D1236)</f>
        <v/>
      </c>
      <c r="E1238" s="101" t="str">
        <f>IF(CADA_PROD!E1236="","",CADA_PROD!E1236)</f>
        <v/>
      </c>
      <c r="F1238" s="101" t="str">
        <f>IF(CADA_PROD!D1236="","",SUMIFS(MOVI_ENTR!I:I,MOVI_ENTR!D:D,D1238,MOVI_ENTR!O:O,$E$5))</f>
        <v/>
      </c>
      <c r="G1238" s="101" t="str">
        <f>IF(CADA_PROD!C1236="","",SUMIFS(MOVI_SAID!H:H,MOVI_SAID!D:D,D1238,MOVI_SAID!L:L,$E$5))</f>
        <v/>
      </c>
      <c r="H1238" s="101" t="str">
        <f t="shared" si="38"/>
        <v/>
      </c>
      <c r="I1238" s="100" t="str">
        <f>IF(CADA_PROD!C1236="","",IFERROR(IF(H1238&lt;=0,"Sem estoque",IF(H1238/E1238&lt;0.25,"Quase sem estoque",IF(H1238/E1238&lt;1.2,"Estoque baixo",IF(H1238/E1238&lt;2,"Estoque moderado","Estoque confortável")))),""))</f>
        <v/>
      </c>
      <c r="J1238" s="102" t="str">
        <f>IF(CADA_PROD!C1236="","",SUMIFS(MOVI_ENTR!M:M,MOVI_ENTR!D:D,D1238,MOVI_ENTR!O:O,$E$5))</f>
        <v/>
      </c>
      <c r="K1238" s="103" t="str">
        <f>IF(CADA_PROD!C1236="","",IFERROR($J1238/SUM($J$8:$J$1008),""))</f>
        <v/>
      </c>
      <c r="L1238" s="103" t="str">
        <f>IF(CADA_PROD!C1236="","",IFERROR(H1238/SUM($H$8:$H$1008),""))</f>
        <v/>
      </c>
      <c r="M1238" s="102" t="str">
        <f>IF(CADA_PROD!$C1236="","",IFERROR(SUMIFS(MOVI_ENTR!M:M,MOVI_ENTR!D:D,D1238,MOVI_ENTR!O:O,$E$5)/SUMIFS(MOVI_ENTR!I:I,MOVI_ENTR!D:D,D1238,MOVI_ENTR!O:O,$E$5),0))</f>
        <v/>
      </c>
      <c r="N1238" s="104" t="str">
        <f>IF(CADA_PROD!C1236="","",G1238/E1238)</f>
        <v/>
      </c>
    </row>
    <row r="1239" spans="2:14" ht="30" customHeight="1">
      <c r="B1239" s="21">
        <f t="shared" si="39"/>
        <v>1232</v>
      </c>
      <c r="C1239" s="99" t="str">
        <f>IF(CADA_PROD!C1237="","",CADA_PROD!C1237)</f>
        <v/>
      </c>
      <c r="D1239" s="100" t="str">
        <f>IF(CADA_PROD!D1237="","",CADA_PROD!D1237)</f>
        <v/>
      </c>
      <c r="E1239" s="101" t="str">
        <f>IF(CADA_PROD!E1237="","",CADA_PROD!E1237)</f>
        <v/>
      </c>
      <c r="F1239" s="101" t="str">
        <f>IF(CADA_PROD!D1237="","",SUMIFS(MOVI_ENTR!I:I,MOVI_ENTR!D:D,D1239,MOVI_ENTR!O:O,$E$5))</f>
        <v/>
      </c>
      <c r="G1239" s="101" t="str">
        <f>IF(CADA_PROD!C1237="","",SUMIFS(MOVI_SAID!H:H,MOVI_SAID!D:D,D1239,MOVI_SAID!L:L,$E$5))</f>
        <v/>
      </c>
      <c r="H1239" s="101" t="str">
        <f t="shared" si="38"/>
        <v/>
      </c>
      <c r="I1239" s="100" t="str">
        <f>IF(CADA_PROD!C1237="","",IFERROR(IF(H1239&lt;=0,"Sem estoque",IF(H1239/E1239&lt;0.25,"Quase sem estoque",IF(H1239/E1239&lt;1.2,"Estoque baixo",IF(H1239/E1239&lt;2,"Estoque moderado","Estoque confortável")))),""))</f>
        <v/>
      </c>
      <c r="J1239" s="102" t="str">
        <f>IF(CADA_PROD!C1237="","",SUMIFS(MOVI_ENTR!M:M,MOVI_ENTR!D:D,D1239,MOVI_ENTR!O:O,$E$5))</f>
        <v/>
      </c>
      <c r="K1239" s="103" t="str">
        <f>IF(CADA_PROD!C1237="","",IFERROR($J1239/SUM($J$8:$J$1008),""))</f>
        <v/>
      </c>
      <c r="L1239" s="103" t="str">
        <f>IF(CADA_PROD!C1237="","",IFERROR(H1239/SUM($H$8:$H$1008),""))</f>
        <v/>
      </c>
      <c r="M1239" s="102" t="str">
        <f>IF(CADA_PROD!$C1237="","",IFERROR(SUMIFS(MOVI_ENTR!M:M,MOVI_ENTR!D:D,D1239,MOVI_ENTR!O:O,$E$5)/SUMIFS(MOVI_ENTR!I:I,MOVI_ENTR!D:D,D1239,MOVI_ENTR!O:O,$E$5),0))</f>
        <v/>
      </c>
      <c r="N1239" s="104" t="str">
        <f>IF(CADA_PROD!C1237="","",G1239/E1239)</f>
        <v/>
      </c>
    </row>
    <row r="1240" spans="2:14" ht="30" customHeight="1">
      <c r="B1240" s="21">
        <f t="shared" si="39"/>
        <v>1233</v>
      </c>
      <c r="C1240" s="99" t="str">
        <f>IF(CADA_PROD!C1238="","",CADA_PROD!C1238)</f>
        <v/>
      </c>
      <c r="D1240" s="100" t="str">
        <f>IF(CADA_PROD!D1238="","",CADA_PROD!D1238)</f>
        <v/>
      </c>
      <c r="E1240" s="101" t="str">
        <f>IF(CADA_PROD!E1238="","",CADA_PROD!E1238)</f>
        <v/>
      </c>
      <c r="F1240" s="101" t="str">
        <f>IF(CADA_PROD!D1238="","",SUMIFS(MOVI_ENTR!I:I,MOVI_ENTR!D:D,D1240,MOVI_ENTR!O:O,$E$5))</f>
        <v/>
      </c>
      <c r="G1240" s="101" t="str">
        <f>IF(CADA_PROD!C1238="","",SUMIFS(MOVI_SAID!H:H,MOVI_SAID!D:D,D1240,MOVI_SAID!L:L,$E$5))</f>
        <v/>
      </c>
      <c r="H1240" s="101" t="str">
        <f t="shared" si="38"/>
        <v/>
      </c>
      <c r="I1240" s="100" t="str">
        <f>IF(CADA_PROD!C1238="","",IFERROR(IF(H1240&lt;=0,"Sem estoque",IF(H1240/E1240&lt;0.25,"Quase sem estoque",IF(H1240/E1240&lt;1.2,"Estoque baixo",IF(H1240/E1240&lt;2,"Estoque moderado","Estoque confortável")))),""))</f>
        <v/>
      </c>
      <c r="J1240" s="102" t="str">
        <f>IF(CADA_PROD!C1238="","",SUMIFS(MOVI_ENTR!M:M,MOVI_ENTR!D:D,D1240,MOVI_ENTR!O:O,$E$5))</f>
        <v/>
      </c>
      <c r="K1240" s="103" t="str">
        <f>IF(CADA_PROD!C1238="","",IFERROR($J1240/SUM($J$8:$J$1008),""))</f>
        <v/>
      </c>
      <c r="L1240" s="103" t="str">
        <f>IF(CADA_PROD!C1238="","",IFERROR(H1240/SUM($H$8:$H$1008),""))</f>
        <v/>
      </c>
      <c r="M1240" s="102" t="str">
        <f>IF(CADA_PROD!$C1238="","",IFERROR(SUMIFS(MOVI_ENTR!M:M,MOVI_ENTR!D:D,D1240,MOVI_ENTR!O:O,$E$5)/SUMIFS(MOVI_ENTR!I:I,MOVI_ENTR!D:D,D1240,MOVI_ENTR!O:O,$E$5),0))</f>
        <v/>
      </c>
      <c r="N1240" s="104" t="str">
        <f>IF(CADA_PROD!C1238="","",G1240/E1240)</f>
        <v/>
      </c>
    </row>
    <row r="1241" spans="2:14" ht="30" customHeight="1">
      <c r="B1241" s="21">
        <f t="shared" si="39"/>
        <v>1234</v>
      </c>
      <c r="C1241" s="99" t="str">
        <f>IF(CADA_PROD!C1239="","",CADA_PROD!C1239)</f>
        <v/>
      </c>
      <c r="D1241" s="100" t="str">
        <f>IF(CADA_PROD!D1239="","",CADA_PROD!D1239)</f>
        <v/>
      </c>
      <c r="E1241" s="101" t="str">
        <f>IF(CADA_PROD!E1239="","",CADA_PROD!E1239)</f>
        <v/>
      </c>
      <c r="F1241" s="101" t="str">
        <f>IF(CADA_PROD!D1239="","",SUMIFS(MOVI_ENTR!I:I,MOVI_ENTR!D:D,D1241,MOVI_ENTR!O:O,$E$5))</f>
        <v/>
      </c>
      <c r="G1241" s="101" t="str">
        <f>IF(CADA_PROD!C1239="","",SUMIFS(MOVI_SAID!H:H,MOVI_SAID!D:D,D1241,MOVI_SAID!L:L,$E$5))</f>
        <v/>
      </c>
      <c r="H1241" s="101" t="str">
        <f t="shared" si="38"/>
        <v/>
      </c>
      <c r="I1241" s="100" t="str">
        <f>IF(CADA_PROD!C1239="","",IFERROR(IF(H1241&lt;=0,"Sem estoque",IF(H1241/E1241&lt;0.25,"Quase sem estoque",IF(H1241/E1241&lt;1.2,"Estoque baixo",IF(H1241/E1241&lt;2,"Estoque moderado","Estoque confortável")))),""))</f>
        <v/>
      </c>
      <c r="J1241" s="102" t="str">
        <f>IF(CADA_PROD!C1239="","",SUMIFS(MOVI_ENTR!M:M,MOVI_ENTR!D:D,D1241,MOVI_ENTR!O:O,$E$5))</f>
        <v/>
      </c>
      <c r="K1241" s="103" t="str">
        <f>IF(CADA_PROD!C1239="","",IFERROR($J1241/SUM($J$8:$J$1008),""))</f>
        <v/>
      </c>
      <c r="L1241" s="103" t="str">
        <f>IF(CADA_PROD!C1239="","",IFERROR(H1241/SUM($H$8:$H$1008),""))</f>
        <v/>
      </c>
      <c r="M1241" s="102" t="str">
        <f>IF(CADA_PROD!$C1239="","",IFERROR(SUMIFS(MOVI_ENTR!M:M,MOVI_ENTR!D:D,D1241,MOVI_ENTR!O:O,$E$5)/SUMIFS(MOVI_ENTR!I:I,MOVI_ENTR!D:D,D1241,MOVI_ENTR!O:O,$E$5),0))</f>
        <v/>
      </c>
      <c r="N1241" s="104" t="str">
        <f>IF(CADA_PROD!C1239="","",G1241/E1241)</f>
        <v/>
      </c>
    </row>
    <row r="1242" spans="2:14" ht="30" customHeight="1">
      <c r="B1242" s="21">
        <f t="shared" si="39"/>
        <v>1235</v>
      </c>
      <c r="C1242" s="99" t="str">
        <f>IF(CADA_PROD!C1240="","",CADA_PROD!C1240)</f>
        <v/>
      </c>
      <c r="D1242" s="100" t="str">
        <f>IF(CADA_PROD!D1240="","",CADA_PROD!D1240)</f>
        <v/>
      </c>
      <c r="E1242" s="101" t="str">
        <f>IF(CADA_PROD!E1240="","",CADA_PROD!E1240)</f>
        <v/>
      </c>
      <c r="F1242" s="101" t="str">
        <f>IF(CADA_PROD!D1240="","",SUMIFS(MOVI_ENTR!I:I,MOVI_ENTR!D:D,D1242,MOVI_ENTR!O:O,$E$5))</f>
        <v/>
      </c>
      <c r="G1242" s="101" t="str">
        <f>IF(CADA_PROD!C1240="","",SUMIFS(MOVI_SAID!H:H,MOVI_SAID!D:D,D1242,MOVI_SAID!L:L,$E$5))</f>
        <v/>
      </c>
      <c r="H1242" s="101" t="str">
        <f t="shared" si="38"/>
        <v/>
      </c>
      <c r="I1242" s="100" t="str">
        <f>IF(CADA_PROD!C1240="","",IFERROR(IF(H1242&lt;=0,"Sem estoque",IF(H1242/E1242&lt;0.25,"Quase sem estoque",IF(H1242/E1242&lt;1.2,"Estoque baixo",IF(H1242/E1242&lt;2,"Estoque moderado","Estoque confortável")))),""))</f>
        <v/>
      </c>
      <c r="J1242" s="102" t="str">
        <f>IF(CADA_PROD!C1240="","",SUMIFS(MOVI_ENTR!M:M,MOVI_ENTR!D:D,D1242,MOVI_ENTR!O:O,$E$5))</f>
        <v/>
      </c>
      <c r="K1242" s="103" t="str">
        <f>IF(CADA_PROD!C1240="","",IFERROR($J1242/SUM($J$8:$J$1008),""))</f>
        <v/>
      </c>
      <c r="L1242" s="103" t="str">
        <f>IF(CADA_PROD!C1240="","",IFERROR(H1242/SUM($H$8:$H$1008),""))</f>
        <v/>
      </c>
      <c r="M1242" s="102" t="str">
        <f>IF(CADA_PROD!$C1240="","",IFERROR(SUMIFS(MOVI_ENTR!M:M,MOVI_ENTR!D:D,D1242,MOVI_ENTR!O:O,$E$5)/SUMIFS(MOVI_ENTR!I:I,MOVI_ENTR!D:D,D1242,MOVI_ENTR!O:O,$E$5),0))</f>
        <v/>
      </c>
      <c r="N1242" s="104" t="str">
        <f>IF(CADA_PROD!C1240="","",G1242/E1242)</f>
        <v/>
      </c>
    </row>
    <row r="1243" spans="2:14" ht="30" customHeight="1">
      <c r="B1243" s="21">
        <f t="shared" si="39"/>
        <v>1236</v>
      </c>
      <c r="C1243" s="99" t="str">
        <f>IF(CADA_PROD!C1241="","",CADA_PROD!C1241)</f>
        <v/>
      </c>
      <c r="D1243" s="100" t="str">
        <f>IF(CADA_PROD!D1241="","",CADA_PROD!D1241)</f>
        <v/>
      </c>
      <c r="E1243" s="101" t="str">
        <f>IF(CADA_PROD!E1241="","",CADA_PROD!E1241)</f>
        <v/>
      </c>
      <c r="F1243" s="101" t="str">
        <f>IF(CADA_PROD!D1241="","",SUMIFS(MOVI_ENTR!I:I,MOVI_ENTR!D:D,D1243,MOVI_ENTR!O:O,$E$5))</f>
        <v/>
      </c>
      <c r="G1243" s="101" t="str">
        <f>IF(CADA_PROD!C1241="","",SUMIFS(MOVI_SAID!H:H,MOVI_SAID!D:D,D1243,MOVI_SAID!L:L,$E$5))</f>
        <v/>
      </c>
      <c r="H1243" s="101" t="str">
        <f t="shared" si="38"/>
        <v/>
      </c>
      <c r="I1243" s="100" t="str">
        <f>IF(CADA_PROD!C1241="","",IFERROR(IF(H1243&lt;=0,"Sem estoque",IF(H1243/E1243&lt;0.25,"Quase sem estoque",IF(H1243/E1243&lt;1.2,"Estoque baixo",IF(H1243/E1243&lt;2,"Estoque moderado","Estoque confortável")))),""))</f>
        <v/>
      </c>
      <c r="J1243" s="102" t="str">
        <f>IF(CADA_PROD!C1241="","",SUMIFS(MOVI_ENTR!M:M,MOVI_ENTR!D:D,D1243,MOVI_ENTR!O:O,$E$5))</f>
        <v/>
      </c>
      <c r="K1243" s="103" t="str">
        <f>IF(CADA_PROD!C1241="","",IFERROR($J1243/SUM($J$8:$J$1008),""))</f>
        <v/>
      </c>
      <c r="L1243" s="103" t="str">
        <f>IF(CADA_PROD!C1241="","",IFERROR(H1243/SUM($H$8:$H$1008),""))</f>
        <v/>
      </c>
      <c r="M1243" s="102" t="str">
        <f>IF(CADA_PROD!$C1241="","",IFERROR(SUMIFS(MOVI_ENTR!M:M,MOVI_ENTR!D:D,D1243,MOVI_ENTR!O:O,$E$5)/SUMIFS(MOVI_ENTR!I:I,MOVI_ENTR!D:D,D1243,MOVI_ENTR!O:O,$E$5),0))</f>
        <v/>
      </c>
      <c r="N1243" s="104" t="str">
        <f>IF(CADA_PROD!C1241="","",G1243/E1243)</f>
        <v/>
      </c>
    </row>
    <row r="1244" spans="2:14" ht="30" customHeight="1">
      <c r="B1244" s="21">
        <f t="shared" si="39"/>
        <v>1237</v>
      </c>
      <c r="C1244" s="99" t="str">
        <f>IF(CADA_PROD!C1242="","",CADA_PROD!C1242)</f>
        <v/>
      </c>
      <c r="D1244" s="100" t="str">
        <f>IF(CADA_PROD!D1242="","",CADA_PROD!D1242)</f>
        <v/>
      </c>
      <c r="E1244" s="101" t="str">
        <f>IF(CADA_PROD!E1242="","",CADA_PROD!E1242)</f>
        <v/>
      </c>
      <c r="F1244" s="101" t="str">
        <f>IF(CADA_PROD!D1242="","",SUMIFS(MOVI_ENTR!I:I,MOVI_ENTR!D:D,D1244,MOVI_ENTR!O:O,$E$5))</f>
        <v/>
      </c>
      <c r="G1244" s="101" t="str">
        <f>IF(CADA_PROD!C1242="","",SUMIFS(MOVI_SAID!H:H,MOVI_SAID!D:D,D1244,MOVI_SAID!L:L,$E$5))</f>
        <v/>
      </c>
      <c r="H1244" s="101" t="str">
        <f t="shared" si="38"/>
        <v/>
      </c>
      <c r="I1244" s="100" t="str">
        <f>IF(CADA_PROD!C1242="","",IFERROR(IF(H1244&lt;=0,"Sem estoque",IF(H1244/E1244&lt;0.25,"Quase sem estoque",IF(H1244/E1244&lt;1.2,"Estoque baixo",IF(H1244/E1244&lt;2,"Estoque moderado","Estoque confortável")))),""))</f>
        <v/>
      </c>
      <c r="J1244" s="102" t="str">
        <f>IF(CADA_PROD!C1242="","",SUMIFS(MOVI_ENTR!M:M,MOVI_ENTR!D:D,D1244,MOVI_ENTR!O:O,$E$5))</f>
        <v/>
      </c>
      <c r="K1244" s="103" t="str">
        <f>IF(CADA_PROD!C1242="","",IFERROR($J1244/SUM($J$8:$J$1008),""))</f>
        <v/>
      </c>
      <c r="L1244" s="103" t="str">
        <f>IF(CADA_PROD!C1242="","",IFERROR(H1244/SUM($H$8:$H$1008),""))</f>
        <v/>
      </c>
      <c r="M1244" s="102" t="str">
        <f>IF(CADA_PROD!$C1242="","",IFERROR(SUMIFS(MOVI_ENTR!M:M,MOVI_ENTR!D:D,D1244,MOVI_ENTR!O:O,$E$5)/SUMIFS(MOVI_ENTR!I:I,MOVI_ENTR!D:D,D1244,MOVI_ENTR!O:O,$E$5),0))</f>
        <v/>
      </c>
      <c r="N1244" s="104" t="str">
        <f>IF(CADA_PROD!C1242="","",G1244/E1244)</f>
        <v/>
      </c>
    </row>
    <row r="1245" spans="2:14" ht="30" customHeight="1">
      <c r="B1245" s="21">
        <f t="shared" si="39"/>
        <v>1238</v>
      </c>
      <c r="C1245" s="99" t="str">
        <f>IF(CADA_PROD!C1243="","",CADA_PROD!C1243)</f>
        <v/>
      </c>
      <c r="D1245" s="100" t="str">
        <f>IF(CADA_PROD!D1243="","",CADA_PROD!D1243)</f>
        <v/>
      </c>
      <c r="E1245" s="101" t="str">
        <f>IF(CADA_PROD!E1243="","",CADA_PROD!E1243)</f>
        <v/>
      </c>
      <c r="F1245" s="101" t="str">
        <f>IF(CADA_PROD!D1243="","",SUMIFS(MOVI_ENTR!I:I,MOVI_ENTR!D:D,D1245,MOVI_ENTR!O:O,$E$5))</f>
        <v/>
      </c>
      <c r="G1245" s="101" t="str">
        <f>IF(CADA_PROD!C1243="","",SUMIFS(MOVI_SAID!H:H,MOVI_SAID!D:D,D1245,MOVI_SAID!L:L,$E$5))</f>
        <v/>
      </c>
      <c r="H1245" s="101" t="str">
        <f t="shared" si="38"/>
        <v/>
      </c>
      <c r="I1245" s="100" t="str">
        <f>IF(CADA_PROD!C1243="","",IFERROR(IF(H1245&lt;=0,"Sem estoque",IF(H1245/E1245&lt;0.25,"Quase sem estoque",IF(H1245/E1245&lt;1.2,"Estoque baixo",IF(H1245/E1245&lt;2,"Estoque moderado","Estoque confortável")))),""))</f>
        <v/>
      </c>
      <c r="J1245" s="102" t="str">
        <f>IF(CADA_PROD!C1243="","",SUMIFS(MOVI_ENTR!M:M,MOVI_ENTR!D:D,D1245,MOVI_ENTR!O:O,$E$5))</f>
        <v/>
      </c>
      <c r="K1245" s="103" t="str">
        <f>IF(CADA_PROD!C1243="","",IFERROR($J1245/SUM($J$8:$J$1008),""))</f>
        <v/>
      </c>
      <c r="L1245" s="103" t="str">
        <f>IF(CADA_PROD!C1243="","",IFERROR(H1245/SUM($H$8:$H$1008),""))</f>
        <v/>
      </c>
      <c r="M1245" s="102" t="str">
        <f>IF(CADA_PROD!$C1243="","",IFERROR(SUMIFS(MOVI_ENTR!M:M,MOVI_ENTR!D:D,D1245,MOVI_ENTR!O:O,$E$5)/SUMIFS(MOVI_ENTR!I:I,MOVI_ENTR!D:D,D1245,MOVI_ENTR!O:O,$E$5),0))</f>
        <v/>
      </c>
      <c r="N1245" s="104" t="str">
        <f>IF(CADA_PROD!C1243="","",G1245/E1245)</f>
        <v/>
      </c>
    </row>
    <row r="1246" spans="2:14" ht="30" customHeight="1">
      <c r="B1246" s="21">
        <f t="shared" si="39"/>
        <v>1239</v>
      </c>
      <c r="C1246" s="99" t="str">
        <f>IF(CADA_PROD!C1244="","",CADA_PROD!C1244)</f>
        <v/>
      </c>
      <c r="D1246" s="100" t="str">
        <f>IF(CADA_PROD!D1244="","",CADA_PROD!D1244)</f>
        <v/>
      </c>
      <c r="E1246" s="101" t="str">
        <f>IF(CADA_PROD!E1244="","",CADA_PROD!E1244)</f>
        <v/>
      </c>
      <c r="F1246" s="101" t="str">
        <f>IF(CADA_PROD!D1244="","",SUMIFS(MOVI_ENTR!I:I,MOVI_ENTR!D:D,D1246,MOVI_ENTR!O:O,$E$5))</f>
        <v/>
      </c>
      <c r="G1246" s="101" t="str">
        <f>IF(CADA_PROD!C1244="","",SUMIFS(MOVI_SAID!H:H,MOVI_SAID!D:D,D1246,MOVI_SAID!L:L,$E$5))</f>
        <v/>
      </c>
      <c r="H1246" s="101" t="str">
        <f t="shared" si="38"/>
        <v/>
      </c>
      <c r="I1246" s="100" t="str">
        <f>IF(CADA_PROD!C1244="","",IFERROR(IF(H1246&lt;=0,"Sem estoque",IF(H1246/E1246&lt;0.25,"Quase sem estoque",IF(H1246/E1246&lt;1.2,"Estoque baixo",IF(H1246/E1246&lt;2,"Estoque moderado","Estoque confortável")))),""))</f>
        <v/>
      </c>
      <c r="J1246" s="102" t="str">
        <f>IF(CADA_PROD!C1244="","",SUMIFS(MOVI_ENTR!M:M,MOVI_ENTR!D:D,D1246,MOVI_ENTR!O:O,$E$5))</f>
        <v/>
      </c>
      <c r="K1246" s="103" t="str">
        <f>IF(CADA_PROD!C1244="","",IFERROR($J1246/SUM($J$8:$J$1008),""))</f>
        <v/>
      </c>
      <c r="L1246" s="103" t="str">
        <f>IF(CADA_PROD!C1244="","",IFERROR(H1246/SUM($H$8:$H$1008),""))</f>
        <v/>
      </c>
      <c r="M1246" s="102" t="str">
        <f>IF(CADA_PROD!$C1244="","",IFERROR(SUMIFS(MOVI_ENTR!M:M,MOVI_ENTR!D:D,D1246,MOVI_ENTR!O:O,$E$5)/SUMIFS(MOVI_ENTR!I:I,MOVI_ENTR!D:D,D1246,MOVI_ENTR!O:O,$E$5),0))</f>
        <v/>
      </c>
      <c r="N1246" s="104" t="str">
        <f>IF(CADA_PROD!C1244="","",G1246/E1246)</f>
        <v/>
      </c>
    </row>
    <row r="1247" spans="2:14" ht="30" customHeight="1">
      <c r="B1247" s="21">
        <f t="shared" si="39"/>
        <v>1240</v>
      </c>
      <c r="C1247" s="99" t="str">
        <f>IF(CADA_PROD!C1245="","",CADA_PROD!C1245)</f>
        <v/>
      </c>
      <c r="D1247" s="100" t="str">
        <f>IF(CADA_PROD!D1245="","",CADA_PROD!D1245)</f>
        <v/>
      </c>
      <c r="E1247" s="101" t="str">
        <f>IF(CADA_PROD!E1245="","",CADA_PROD!E1245)</f>
        <v/>
      </c>
      <c r="F1247" s="101" t="str">
        <f>IF(CADA_PROD!D1245="","",SUMIFS(MOVI_ENTR!I:I,MOVI_ENTR!D:D,D1247,MOVI_ENTR!O:O,$E$5))</f>
        <v/>
      </c>
      <c r="G1247" s="101" t="str">
        <f>IF(CADA_PROD!C1245="","",SUMIFS(MOVI_SAID!H:H,MOVI_SAID!D:D,D1247,MOVI_SAID!L:L,$E$5))</f>
        <v/>
      </c>
      <c r="H1247" s="101" t="str">
        <f t="shared" si="38"/>
        <v/>
      </c>
      <c r="I1247" s="100" t="str">
        <f>IF(CADA_PROD!C1245="","",IFERROR(IF(H1247&lt;=0,"Sem estoque",IF(H1247/E1247&lt;0.25,"Quase sem estoque",IF(H1247/E1247&lt;1.2,"Estoque baixo",IF(H1247/E1247&lt;2,"Estoque moderado","Estoque confortável")))),""))</f>
        <v/>
      </c>
      <c r="J1247" s="102" t="str">
        <f>IF(CADA_PROD!C1245="","",SUMIFS(MOVI_ENTR!M:M,MOVI_ENTR!D:D,D1247,MOVI_ENTR!O:O,$E$5))</f>
        <v/>
      </c>
      <c r="K1247" s="103" t="str">
        <f>IF(CADA_PROD!C1245="","",IFERROR($J1247/SUM($J$8:$J$1008),""))</f>
        <v/>
      </c>
      <c r="L1247" s="103" t="str">
        <f>IF(CADA_PROD!C1245="","",IFERROR(H1247/SUM($H$8:$H$1008),""))</f>
        <v/>
      </c>
      <c r="M1247" s="102" t="str">
        <f>IF(CADA_PROD!$C1245="","",IFERROR(SUMIFS(MOVI_ENTR!M:M,MOVI_ENTR!D:D,D1247,MOVI_ENTR!O:O,$E$5)/SUMIFS(MOVI_ENTR!I:I,MOVI_ENTR!D:D,D1247,MOVI_ENTR!O:O,$E$5),0))</f>
        <v/>
      </c>
      <c r="N1247" s="104" t="str">
        <f>IF(CADA_PROD!C1245="","",G1247/E1247)</f>
        <v/>
      </c>
    </row>
    <row r="1248" spans="2:14" ht="30" customHeight="1">
      <c r="B1248" s="21">
        <f t="shared" si="39"/>
        <v>1241</v>
      </c>
      <c r="C1248" s="99" t="str">
        <f>IF(CADA_PROD!C1246="","",CADA_PROD!C1246)</f>
        <v/>
      </c>
      <c r="D1248" s="100" t="str">
        <f>IF(CADA_PROD!D1246="","",CADA_PROD!D1246)</f>
        <v/>
      </c>
      <c r="E1248" s="101" t="str">
        <f>IF(CADA_PROD!E1246="","",CADA_PROD!E1246)</f>
        <v/>
      </c>
      <c r="F1248" s="101" t="str">
        <f>IF(CADA_PROD!D1246="","",SUMIFS(MOVI_ENTR!I:I,MOVI_ENTR!D:D,D1248,MOVI_ENTR!O:O,$E$5))</f>
        <v/>
      </c>
      <c r="G1248" s="101" t="str">
        <f>IF(CADA_PROD!C1246="","",SUMIFS(MOVI_SAID!H:H,MOVI_SAID!D:D,D1248,MOVI_SAID!L:L,$E$5))</f>
        <v/>
      </c>
      <c r="H1248" s="101" t="str">
        <f t="shared" si="38"/>
        <v/>
      </c>
      <c r="I1248" s="100" t="str">
        <f>IF(CADA_PROD!C1246="","",IFERROR(IF(H1248&lt;=0,"Sem estoque",IF(H1248/E1248&lt;0.25,"Quase sem estoque",IF(H1248/E1248&lt;1.2,"Estoque baixo",IF(H1248/E1248&lt;2,"Estoque moderado","Estoque confortável")))),""))</f>
        <v/>
      </c>
      <c r="J1248" s="102" t="str">
        <f>IF(CADA_PROD!C1246="","",SUMIFS(MOVI_ENTR!M:M,MOVI_ENTR!D:D,D1248,MOVI_ENTR!O:O,$E$5))</f>
        <v/>
      </c>
      <c r="K1248" s="103" t="str">
        <f>IF(CADA_PROD!C1246="","",IFERROR($J1248/SUM($J$8:$J$1008),""))</f>
        <v/>
      </c>
      <c r="L1248" s="103" t="str">
        <f>IF(CADA_PROD!C1246="","",IFERROR(H1248/SUM($H$8:$H$1008),""))</f>
        <v/>
      </c>
      <c r="M1248" s="102" t="str">
        <f>IF(CADA_PROD!$C1246="","",IFERROR(SUMIFS(MOVI_ENTR!M:M,MOVI_ENTR!D:D,D1248,MOVI_ENTR!O:O,$E$5)/SUMIFS(MOVI_ENTR!I:I,MOVI_ENTR!D:D,D1248,MOVI_ENTR!O:O,$E$5),0))</f>
        <v/>
      </c>
      <c r="N1248" s="104" t="str">
        <f>IF(CADA_PROD!C1246="","",G1248/E1248)</f>
        <v/>
      </c>
    </row>
    <row r="1249" spans="2:14" ht="30" customHeight="1">
      <c r="B1249" s="21">
        <f t="shared" si="39"/>
        <v>1242</v>
      </c>
      <c r="C1249" s="99" t="str">
        <f>IF(CADA_PROD!C1247="","",CADA_PROD!C1247)</f>
        <v/>
      </c>
      <c r="D1249" s="100" t="str">
        <f>IF(CADA_PROD!D1247="","",CADA_PROD!D1247)</f>
        <v/>
      </c>
      <c r="E1249" s="101" t="str">
        <f>IF(CADA_PROD!E1247="","",CADA_PROD!E1247)</f>
        <v/>
      </c>
      <c r="F1249" s="101" t="str">
        <f>IF(CADA_PROD!D1247="","",SUMIFS(MOVI_ENTR!I:I,MOVI_ENTR!D:D,D1249,MOVI_ENTR!O:O,$E$5))</f>
        <v/>
      </c>
      <c r="G1249" s="101" t="str">
        <f>IF(CADA_PROD!C1247="","",SUMIFS(MOVI_SAID!H:H,MOVI_SAID!D:D,D1249,MOVI_SAID!L:L,$E$5))</f>
        <v/>
      </c>
      <c r="H1249" s="101" t="str">
        <f t="shared" si="38"/>
        <v/>
      </c>
      <c r="I1249" s="100" t="str">
        <f>IF(CADA_PROD!C1247="","",IFERROR(IF(H1249&lt;=0,"Sem estoque",IF(H1249/E1249&lt;0.25,"Quase sem estoque",IF(H1249/E1249&lt;1.2,"Estoque baixo",IF(H1249/E1249&lt;2,"Estoque moderado","Estoque confortável")))),""))</f>
        <v/>
      </c>
      <c r="J1249" s="102" t="str">
        <f>IF(CADA_PROD!C1247="","",SUMIFS(MOVI_ENTR!M:M,MOVI_ENTR!D:D,D1249,MOVI_ENTR!O:O,$E$5))</f>
        <v/>
      </c>
      <c r="K1249" s="103" t="str">
        <f>IF(CADA_PROD!C1247="","",IFERROR($J1249/SUM($J$8:$J$1008),""))</f>
        <v/>
      </c>
      <c r="L1249" s="103" t="str">
        <f>IF(CADA_PROD!C1247="","",IFERROR(H1249/SUM($H$8:$H$1008),""))</f>
        <v/>
      </c>
      <c r="M1249" s="102" t="str">
        <f>IF(CADA_PROD!$C1247="","",IFERROR(SUMIFS(MOVI_ENTR!M:M,MOVI_ENTR!D:D,D1249,MOVI_ENTR!O:O,$E$5)/SUMIFS(MOVI_ENTR!I:I,MOVI_ENTR!D:D,D1249,MOVI_ENTR!O:O,$E$5),0))</f>
        <v/>
      </c>
      <c r="N1249" s="104" t="str">
        <f>IF(CADA_PROD!C1247="","",G1249/E1249)</f>
        <v/>
      </c>
    </row>
    <row r="1250" spans="2:14" ht="30" customHeight="1">
      <c r="B1250" s="21">
        <f t="shared" si="39"/>
        <v>1243</v>
      </c>
      <c r="C1250" s="99" t="str">
        <f>IF(CADA_PROD!C1248="","",CADA_PROD!C1248)</f>
        <v/>
      </c>
      <c r="D1250" s="100" t="str">
        <f>IF(CADA_PROD!D1248="","",CADA_PROD!D1248)</f>
        <v/>
      </c>
      <c r="E1250" s="101" t="str">
        <f>IF(CADA_PROD!E1248="","",CADA_PROD!E1248)</f>
        <v/>
      </c>
      <c r="F1250" s="101" t="str">
        <f>IF(CADA_PROD!D1248="","",SUMIFS(MOVI_ENTR!I:I,MOVI_ENTR!D:D,D1250,MOVI_ENTR!O:O,$E$5))</f>
        <v/>
      </c>
      <c r="G1250" s="101" t="str">
        <f>IF(CADA_PROD!C1248="","",SUMIFS(MOVI_SAID!H:H,MOVI_SAID!D:D,D1250,MOVI_SAID!L:L,$E$5))</f>
        <v/>
      </c>
      <c r="H1250" s="101" t="str">
        <f t="shared" si="38"/>
        <v/>
      </c>
      <c r="I1250" s="100" t="str">
        <f>IF(CADA_PROD!C1248="","",IFERROR(IF(H1250&lt;=0,"Sem estoque",IF(H1250/E1250&lt;0.25,"Quase sem estoque",IF(H1250/E1250&lt;1.2,"Estoque baixo",IF(H1250/E1250&lt;2,"Estoque moderado","Estoque confortável")))),""))</f>
        <v/>
      </c>
      <c r="J1250" s="102" t="str">
        <f>IF(CADA_PROD!C1248="","",SUMIFS(MOVI_ENTR!M:M,MOVI_ENTR!D:D,D1250,MOVI_ENTR!O:O,$E$5))</f>
        <v/>
      </c>
      <c r="K1250" s="103" t="str">
        <f>IF(CADA_PROD!C1248="","",IFERROR($J1250/SUM($J$8:$J$1008),""))</f>
        <v/>
      </c>
      <c r="L1250" s="103" t="str">
        <f>IF(CADA_PROD!C1248="","",IFERROR(H1250/SUM($H$8:$H$1008),""))</f>
        <v/>
      </c>
      <c r="M1250" s="102" t="str">
        <f>IF(CADA_PROD!$C1248="","",IFERROR(SUMIFS(MOVI_ENTR!M:M,MOVI_ENTR!D:D,D1250,MOVI_ENTR!O:O,$E$5)/SUMIFS(MOVI_ENTR!I:I,MOVI_ENTR!D:D,D1250,MOVI_ENTR!O:O,$E$5),0))</f>
        <v/>
      </c>
      <c r="N1250" s="104" t="str">
        <f>IF(CADA_PROD!C1248="","",G1250/E1250)</f>
        <v/>
      </c>
    </row>
    <row r="1251" spans="2:14" ht="30" customHeight="1">
      <c r="B1251" s="21">
        <f t="shared" si="39"/>
        <v>1244</v>
      </c>
      <c r="C1251" s="99" t="str">
        <f>IF(CADA_PROD!C1249="","",CADA_PROD!C1249)</f>
        <v/>
      </c>
      <c r="D1251" s="100" t="str">
        <f>IF(CADA_PROD!D1249="","",CADA_PROD!D1249)</f>
        <v/>
      </c>
      <c r="E1251" s="101" t="str">
        <f>IF(CADA_PROD!E1249="","",CADA_PROD!E1249)</f>
        <v/>
      </c>
      <c r="F1251" s="101" t="str">
        <f>IF(CADA_PROD!D1249="","",SUMIFS(MOVI_ENTR!I:I,MOVI_ENTR!D:D,D1251,MOVI_ENTR!O:O,$E$5))</f>
        <v/>
      </c>
      <c r="G1251" s="101" t="str">
        <f>IF(CADA_PROD!C1249="","",SUMIFS(MOVI_SAID!H:H,MOVI_SAID!D:D,D1251,MOVI_SAID!L:L,$E$5))</f>
        <v/>
      </c>
      <c r="H1251" s="101" t="str">
        <f t="shared" si="38"/>
        <v/>
      </c>
      <c r="I1251" s="100" t="str">
        <f>IF(CADA_PROD!C1249="","",IFERROR(IF(H1251&lt;=0,"Sem estoque",IF(H1251/E1251&lt;0.25,"Quase sem estoque",IF(H1251/E1251&lt;1.2,"Estoque baixo",IF(H1251/E1251&lt;2,"Estoque moderado","Estoque confortável")))),""))</f>
        <v/>
      </c>
      <c r="J1251" s="102" t="str">
        <f>IF(CADA_PROD!C1249="","",SUMIFS(MOVI_ENTR!M:M,MOVI_ENTR!D:D,D1251,MOVI_ENTR!O:O,$E$5))</f>
        <v/>
      </c>
      <c r="K1251" s="103" t="str">
        <f>IF(CADA_PROD!C1249="","",IFERROR($J1251/SUM($J$8:$J$1008),""))</f>
        <v/>
      </c>
      <c r="L1251" s="103" t="str">
        <f>IF(CADA_PROD!C1249="","",IFERROR(H1251/SUM($H$8:$H$1008),""))</f>
        <v/>
      </c>
      <c r="M1251" s="102" t="str">
        <f>IF(CADA_PROD!$C1249="","",IFERROR(SUMIFS(MOVI_ENTR!M:M,MOVI_ENTR!D:D,D1251,MOVI_ENTR!O:O,$E$5)/SUMIFS(MOVI_ENTR!I:I,MOVI_ENTR!D:D,D1251,MOVI_ENTR!O:O,$E$5),0))</f>
        <v/>
      </c>
      <c r="N1251" s="104" t="str">
        <f>IF(CADA_PROD!C1249="","",G1251/E1251)</f>
        <v/>
      </c>
    </row>
    <row r="1252" spans="2:14" ht="30" customHeight="1">
      <c r="B1252" s="21">
        <f t="shared" si="39"/>
        <v>1245</v>
      </c>
      <c r="C1252" s="99" t="str">
        <f>IF(CADA_PROD!C1250="","",CADA_PROD!C1250)</f>
        <v/>
      </c>
      <c r="D1252" s="100" t="str">
        <f>IF(CADA_PROD!D1250="","",CADA_PROD!D1250)</f>
        <v/>
      </c>
      <c r="E1252" s="101" t="str">
        <f>IF(CADA_PROD!E1250="","",CADA_PROD!E1250)</f>
        <v/>
      </c>
      <c r="F1252" s="101" t="str">
        <f>IF(CADA_PROD!D1250="","",SUMIFS(MOVI_ENTR!I:I,MOVI_ENTR!D:D,D1252,MOVI_ENTR!O:O,$E$5))</f>
        <v/>
      </c>
      <c r="G1252" s="101" t="str">
        <f>IF(CADA_PROD!C1250="","",SUMIFS(MOVI_SAID!H:H,MOVI_SAID!D:D,D1252,MOVI_SAID!L:L,$E$5))</f>
        <v/>
      </c>
      <c r="H1252" s="101" t="str">
        <f t="shared" si="38"/>
        <v/>
      </c>
      <c r="I1252" s="100" t="str">
        <f>IF(CADA_PROD!C1250="","",IFERROR(IF(H1252&lt;=0,"Sem estoque",IF(H1252/E1252&lt;0.25,"Quase sem estoque",IF(H1252/E1252&lt;1.2,"Estoque baixo",IF(H1252/E1252&lt;2,"Estoque moderado","Estoque confortável")))),""))</f>
        <v/>
      </c>
      <c r="J1252" s="102" t="str">
        <f>IF(CADA_PROD!C1250="","",SUMIFS(MOVI_ENTR!M:M,MOVI_ENTR!D:D,D1252,MOVI_ENTR!O:O,$E$5))</f>
        <v/>
      </c>
      <c r="K1252" s="103" t="str">
        <f>IF(CADA_PROD!C1250="","",IFERROR($J1252/SUM($J$8:$J$1008),""))</f>
        <v/>
      </c>
      <c r="L1252" s="103" t="str">
        <f>IF(CADA_PROD!C1250="","",IFERROR(H1252/SUM($H$8:$H$1008),""))</f>
        <v/>
      </c>
      <c r="M1252" s="102" t="str">
        <f>IF(CADA_PROD!$C1250="","",IFERROR(SUMIFS(MOVI_ENTR!M:M,MOVI_ENTR!D:D,D1252,MOVI_ENTR!O:O,$E$5)/SUMIFS(MOVI_ENTR!I:I,MOVI_ENTR!D:D,D1252,MOVI_ENTR!O:O,$E$5),0))</f>
        <v/>
      </c>
      <c r="N1252" s="104" t="str">
        <f>IF(CADA_PROD!C1250="","",G1252/E1252)</f>
        <v/>
      </c>
    </row>
    <row r="1253" spans="2:14" ht="30" customHeight="1">
      <c r="B1253" s="21">
        <f t="shared" si="39"/>
        <v>1246</v>
      </c>
      <c r="C1253" s="99" t="str">
        <f>IF(CADA_PROD!C1251="","",CADA_PROD!C1251)</f>
        <v/>
      </c>
      <c r="D1253" s="100" t="str">
        <f>IF(CADA_PROD!D1251="","",CADA_PROD!D1251)</f>
        <v/>
      </c>
      <c r="E1253" s="101" t="str">
        <f>IF(CADA_PROD!E1251="","",CADA_PROD!E1251)</f>
        <v/>
      </c>
      <c r="F1253" s="101" t="str">
        <f>IF(CADA_PROD!D1251="","",SUMIFS(MOVI_ENTR!I:I,MOVI_ENTR!D:D,D1253,MOVI_ENTR!O:O,$E$5))</f>
        <v/>
      </c>
      <c r="G1253" s="101" t="str">
        <f>IF(CADA_PROD!C1251="","",SUMIFS(MOVI_SAID!H:H,MOVI_SAID!D:D,D1253,MOVI_SAID!L:L,$E$5))</f>
        <v/>
      </c>
      <c r="H1253" s="101" t="str">
        <f t="shared" si="38"/>
        <v/>
      </c>
      <c r="I1253" s="100" t="str">
        <f>IF(CADA_PROD!C1251="","",IFERROR(IF(H1253&lt;=0,"Sem estoque",IF(H1253/E1253&lt;0.25,"Quase sem estoque",IF(H1253/E1253&lt;1.2,"Estoque baixo",IF(H1253/E1253&lt;2,"Estoque moderado","Estoque confortável")))),""))</f>
        <v/>
      </c>
      <c r="J1253" s="102" t="str">
        <f>IF(CADA_PROD!C1251="","",SUMIFS(MOVI_ENTR!M:M,MOVI_ENTR!D:D,D1253,MOVI_ENTR!O:O,$E$5))</f>
        <v/>
      </c>
      <c r="K1253" s="103" t="str">
        <f>IF(CADA_PROD!C1251="","",IFERROR($J1253/SUM($J$8:$J$1008),""))</f>
        <v/>
      </c>
      <c r="L1253" s="103" t="str">
        <f>IF(CADA_PROD!C1251="","",IFERROR(H1253/SUM($H$8:$H$1008),""))</f>
        <v/>
      </c>
      <c r="M1253" s="102" t="str">
        <f>IF(CADA_PROD!$C1251="","",IFERROR(SUMIFS(MOVI_ENTR!M:M,MOVI_ENTR!D:D,D1253,MOVI_ENTR!O:O,$E$5)/SUMIFS(MOVI_ENTR!I:I,MOVI_ENTR!D:D,D1253,MOVI_ENTR!O:O,$E$5),0))</f>
        <v/>
      </c>
      <c r="N1253" s="104" t="str">
        <f>IF(CADA_PROD!C1251="","",G1253/E1253)</f>
        <v/>
      </c>
    </row>
    <row r="1254" spans="2:14" ht="30" customHeight="1">
      <c r="B1254" s="21">
        <f t="shared" si="39"/>
        <v>1247</v>
      </c>
      <c r="C1254" s="99" t="str">
        <f>IF(CADA_PROD!C1252="","",CADA_PROD!C1252)</f>
        <v/>
      </c>
      <c r="D1254" s="100" t="str">
        <f>IF(CADA_PROD!D1252="","",CADA_PROD!D1252)</f>
        <v/>
      </c>
      <c r="E1254" s="101" t="str">
        <f>IF(CADA_PROD!E1252="","",CADA_PROD!E1252)</f>
        <v/>
      </c>
      <c r="F1254" s="101" t="str">
        <f>IF(CADA_PROD!D1252="","",SUMIFS(MOVI_ENTR!I:I,MOVI_ENTR!D:D,D1254,MOVI_ENTR!O:O,$E$5))</f>
        <v/>
      </c>
      <c r="G1254" s="101" t="str">
        <f>IF(CADA_PROD!C1252="","",SUMIFS(MOVI_SAID!H:H,MOVI_SAID!D:D,D1254,MOVI_SAID!L:L,$E$5))</f>
        <v/>
      </c>
      <c r="H1254" s="101" t="str">
        <f t="shared" si="38"/>
        <v/>
      </c>
      <c r="I1254" s="100" t="str">
        <f>IF(CADA_PROD!C1252="","",IFERROR(IF(H1254&lt;=0,"Sem estoque",IF(H1254/E1254&lt;0.25,"Quase sem estoque",IF(H1254/E1254&lt;1.2,"Estoque baixo",IF(H1254/E1254&lt;2,"Estoque moderado","Estoque confortável")))),""))</f>
        <v/>
      </c>
      <c r="J1254" s="102" t="str">
        <f>IF(CADA_PROD!C1252="","",SUMIFS(MOVI_ENTR!M:M,MOVI_ENTR!D:D,D1254,MOVI_ENTR!O:O,$E$5))</f>
        <v/>
      </c>
      <c r="K1254" s="103" t="str">
        <f>IF(CADA_PROD!C1252="","",IFERROR($J1254/SUM($J$8:$J$1008),""))</f>
        <v/>
      </c>
      <c r="L1254" s="103" t="str">
        <f>IF(CADA_PROD!C1252="","",IFERROR(H1254/SUM($H$8:$H$1008),""))</f>
        <v/>
      </c>
      <c r="M1254" s="102" t="str">
        <f>IF(CADA_PROD!$C1252="","",IFERROR(SUMIFS(MOVI_ENTR!M:M,MOVI_ENTR!D:D,D1254,MOVI_ENTR!O:O,$E$5)/SUMIFS(MOVI_ENTR!I:I,MOVI_ENTR!D:D,D1254,MOVI_ENTR!O:O,$E$5),0))</f>
        <v/>
      </c>
      <c r="N1254" s="104" t="str">
        <f>IF(CADA_PROD!C1252="","",G1254/E1254)</f>
        <v/>
      </c>
    </row>
    <row r="1255" spans="2:14" ht="30" customHeight="1">
      <c r="B1255" s="21">
        <f t="shared" si="39"/>
        <v>1248</v>
      </c>
      <c r="C1255" s="99" t="str">
        <f>IF(CADA_PROD!C1253="","",CADA_PROD!C1253)</f>
        <v/>
      </c>
      <c r="D1255" s="100" t="str">
        <f>IF(CADA_PROD!D1253="","",CADA_PROD!D1253)</f>
        <v/>
      </c>
      <c r="E1255" s="101" t="str">
        <f>IF(CADA_PROD!E1253="","",CADA_PROD!E1253)</f>
        <v/>
      </c>
      <c r="F1255" s="101" t="str">
        <f>IF(CADA_PROD!D1253="","",SUMIFS(MOVI_ENTR!I:I,MOVI_ENTR!D:D,D1255,MOVI_ENTR!O:O,$E$5))</f>
        <v/>
      </c>
      <c r="G1255" s="101" t="str">
        <f>IF(CADA_PROD!C1253="","",SUMIFS(MOVI_SAID!H:H,MOVI_SAID!D:D,D1255,MOVI_SAID!L:L,$E$5))</f>
        <v/>
      </c>
      <c r="H1255" s="101" t="str">
        <f t="shared" si="38"/>
        <v/>
      </c>
      <c r="I1255" s="100" t="str">
        <f>IF(CADA_PROD!C1253="","",IFERROR(IF(H1255&lt;=0,"Sem estoque",IF(H1255/E1255&lt;0.25,"Quase sem estoque",IF(H1255/E1255&lt;1.2,"Estoque baixo",IF(H1255/E1255&lt;2,"Estoque moderado","Estoque confortável")))),""))</f>
        <v/>
      </c>
      <c r="J1255" s="102" t="str">
        <f>IF(CADA_PROD!C1253="","",SUMIFS(MOVI_ENTR!M:M,MOVI_ENTR!D:D,D1255,MOVI_ENTR!O:O,$E$5))</f>
        <v/>
      </c>
      <c r="K1255" s="103" t="str">
        <f>IF(CADA_PROD!C1253="","",IFERROR($J1255/SUM($J$8:$J$1008),""))</f>
        <v/>
      </c>
      <c r="L1255" s="103" t="str">
        <f>IF(CADA_PROD!C1253="","",IFERROR(H1255/SUM($H$8:$H$1008),""))</f>
        <v/>
      </c>
      <c r="M1255" s="102" t="str">
        <f>IF(CADA_PROD!$C1253="","",IFERROR(SUMIFS(MOVI_ENTR!M:M,MOVI_ENTR!D:D,D1255,MOVI_ENTR!O:O,$E$5)/SUMIFS(MOVI_ENTR!I:I,MOVI_ENTR!D:D,D1255,MOVI_ENTR!O:O,$E$5),0))</f>
        <v/>
      </c>
      <c r="N1255" s="104" t="str">
        <f>IF(CADA_PROD!C1253="","",G1255/E1255)</f>
        <v/>
      </c>
    </row>
    <row r="1256" spans="2:14" ht="30" customHeight="1">
      <c r="B1256" s="21">
        <f t="shared" si="39"/>
        <v>1249</v>
      </c>
      <c r="C1256" s="99" t="str">
        <f>IF(CADA_PROD!C1254="","",CADA_PROD!C1254)</f>
        <v/>
      </c>
      <c r="D1256" s="100" t="str">
        <f>IF(CADA_PROD!D1254="","",CADA_PROD!D1254)</f>
        <v/>
      </c>
      <c r="E1256" s="101" t="str">
        <f>IF(CADA_PROD!E1254="","",CADA_PROD!E1254)</f>
        <v/>
      </c>
      <c r="F1256" s="101" t="str">
        <f>IF(CADA_PROD!D1254="","",SUMIFS(MOVI_ENTR!I:I,MOVI_ENTR!D:D,D1256,MOVI_ENTR!O:O,$E$5))</f>
        <v/>
      </c>
      <c r="G1256" s="101" t="str">
        <f>IF(CADA_PROD!C1254="","",SUMIFS(MOVI_SAID!H:H,MOVI_SAID!D:D,D1256,MOVI_SAID!L:L,$E$5))</f>
        <v/>
      </c>
      <c r="H1256" s="101" t="str">
        <f t="shared" si="38"/>
        <v/>
      </c>
      <c r="I1256" s="100" t="str">
        <f>IF(CADA_PROD!C1254="","",IFERROR(IF(H1256&lt;=0,"Sem estoque",IF(H1256/E1256&lt;0.25,"Quase sem estoque",IF(H1256/E1256&lt;1.2,"Estoque baixo",IF(H1256/E1256&lt;2,"Estoque moderado","Estoque confortável")))),""))</f>
        <v/>
      </c>
      <c r="J1256" s="102" t="str">
        <f>IF(CADA_PROD!C1254="","",SUMIFS(MOVI_ENTR!M:M,MOVI_ENTR!D:D,D1256,MOVI_ENTR!O:O,$E$5))</f>
        <v/>
      </c>
      <c r="K1256" s="103" t="str">
        <f>IF(CADA_PROD!C1254="","",IFERROR($J1256/SUM($J$8:$J$1008),""))</f>
        <v/>
      </c>
      <c r="L1256" s="103" t="str">
        <f>IF(CADA_PROD!C1254="","",IFERROR(H1256/SUM($H$8:$H$1008),""))</f>
        <v/>
      </c>
      <c r="M1256" s="102" t="str">
        <f>IF(CADA_PROD!$C1254="","",IFERROR(SUMIFS(MOVI_ENTR!M:M,MOVI_ENTR!D:D,D1256,MOVI_ENTR!O:O,$E$5)/SUMIFS(MOVI_ENTR!I:I,MOVI_ENTR!D:D,D1256,MOVI_ENTR!O:O,$E$5),0))</f>
        <v/>
      </c>
      <c r="N1256" s="104" t="str">
        <f>IF(CADA_PROD!C1254="","",G1256/E1256)</f>
        <v/>
      </c>
    </row>
    <row r="1257" spans="2:14" ht="30" customHeight="1">
      <c r="B1257" s="21">
        <f t="shared" si="39"/>
        <v>1250</v>
      </c>
      <c r="C1257" s="99" t="str">
        <f>IF(CADA_PROD!C1255="","",CADA_PROD!C1255)</f>
        <v/>
      </c>
      <c r="D1257" s="100" t="str">
        <f>IF(CADA_PROD!D1255="","",CADA_PROD!D1255)</f>
        <v/>
      </c>
      <c r="E1257" s="101" t="str">
        <f>IF(CADA_PROD!E1255="","",CADA_PROD!E1255)</f>
        <v/>
      </c>
      <c r="F1257" s="101" t="str">
        <f>IF(CADA_PROD!D1255="","",SUMIFS(MOVI_ENTR!I:I,MOVI_ENTR!D:D,D1257,MOVI_ENTR!O:O,$E$5))</f>
        <v/>
      </c>
      <c r="G1257" s="101" t="str">
        <f>IF(CADA_PROD!C1255="","",SUMIFS(MOVI_SAID!H:H,MOVI_SAID!D:D,D1257,MOVI_SAID!L:L,$E$5))</f>
        <v/>
      </c>
      <c r="H1257" s="101" t="str">
        <f t="shared" si="38"/>
        <v/>
      </c>
      <c r="I1257" s="100" t="str">
        <f>IF(CADA_PROD!C1255="","",IFERROR(IF(H1257&lt;=0,"Sem estoque",IF(H1257/E1257&lt;0.25,"Quase sem estoque",IF(H1257/E1257&lt;1.2,"Estoque baixo",IF(H1257/E1257&lt;2,"Estoque moderado","Estoque confortável")))),""))</f>
        <v/>
      </c>
      <c r="J1257" s="102" t="str">
        <f>IF(CADA_PROD!C1255="","",SUMIFS(MOVI_ENTR!M:M,MOVI_ENTR!D:D,D1257,MOVI_ENTR!O:O,$E$5))</f>
        <v/>
      </c>
      <c r="K1257" s="103" t="str">
        <f>IF(CADA_PROD!C1255="","",IFERROR($J1257/SUM($J$8:$J$1008),""))</f>
        <v/>
      </c>
      <c r="L1257" s="103" t="str">
        <f>IF(CADA_PROD!C1255="","",IFERROR(H1257/SUM($H$8:$H$1008),""))</f>
        <v/>
      </c>
      <c r="M1257" s="102" t="str">
        <f>IF(CADA_PROD!$C1255="","",IFERROR(SUMIFS(MOVI_ENTR!M:M,MOVI_ENTR!D:D,D1257,MOVI_ENTR!O:O,$E$5)/SUMIFS(MOVI_ENTR!I:I,MOVI_ENTR!D:D,D1257,MOVI_ENTR!O:O,$E$5),0))</f>
        <v/>
      </c>
      <c r="N1257" s="104" t="str">
        <f>IF(CADA_PROD!C1255="","",G1257/E1257)</f>
        <v/>
      </c>
    </row>
    <row r="1258" spans="2:14" ht="30" customHeight="1">
      <c r="B1258" s="21">
        <f t="shared" si="39"/>
        <v>1251</v>
      </c>
      <c r="C1258" s="99" t="str">
        <f>IF(CADA_PROD!C1256="","",CADA_PROD!C1256)</f>
        <v/>
      </c>
      <c r="D1258" s="100" t="str">
        <f>IF(CADA_PROD!D1256="","",CADA_PROD!D1256)</f>
        <v/>
      </c>
      <c r="E1258" s="101" t="str">
        <f>IF(CADA_PROD!E1256="","",CADA_PROD!E1256)</f>
        <v/>
      </c>
      <c r="F1258" s="101" t="str">
        <f>IF(CADA_PROD!D1256="","",SUMIFS(MOVI_ENTR!I:I,MOVI_ENTR!D:D,D1258,MOVI_ENTR!O:O,$E$5))</f>
        <v/>
      </c>
      <c r="G1258" s="101" t="str">
        <f>IF(CADA_PROD!C1256="","",SUMIFS(MOVI_SAID!H:H,MOVI_SAID!D:D,D1258,MOVI_SAID!L:L,$E$5))</f>
        <v/>
      </c>
      <c r="H1258" s="101" t="str">
        <f t="shared" si="38"/>
        <v/>
      </c>
      <c r="I1258" s="100" t="str">
        <f>IF(CADA_PROD!C1256="","",IFERROR(IF(H1258&lt;=0,"Sem estoque",IF(H1258/E1258&lt;0.25,"Quase sem estoque",IF(H1258/E1258&lt;1.2,"Estoque baixo",IF(H1258/E1258&lt;2,"Estoque moderado","Estoque confortável")))),""))</f>
        <v/>
      </c>
      <c r="J1258" s="102" t="str">
        <f>IF(CADA_PROD!C1256="","",SUMIFS(MOVI_ENTR!M:M,MOVI_ENTR!D:D,D1258,MOVI_ENTR!O:O,$E$5))</f>
        <v/>
      </c>
      <c r="K1258" s="103" t="str">
        <f>IF(CADA_PROD!C1256="","",IFERROR($J1258/SUM($J$8:$J$1008),""))</f>
        <v/>
      </c>
      <c r="L1258" s="103" t="str">
        <f>IF(CADA_PROD!C1256="","",IFERROR(H1258/SUM($H$8:$H$1008),""))</f>
        <v/>
      </c>
      <c r="M1258" s="102" t="str">
        <f>IF(CADA_PROD!$C1256="","",IFERROR(SUMIFS(MOVI_ENTR!M:M,MOVI_ENTR!D:D,D1258,MOVI_ENTR!O:O,$E$5)/SUMIFS(MOVI_ENTR!I:I,MOVI_ENTR!D:D,D1258,MOVI_ENTR!O:O,$E$5),0))</f>
        <v/>
      </c>
      <c r="N1258" s="104" t="str">
        <f>IF(CADA_PROD!C1256="","",G1258/E1258)</f>
        <v/>
      </c>
    </row>
    <row r="1259" spans="2:14" ht="30" customHeight="1">
      <c r="B1259" s="21">
        <f t="shared" si="39"/>
        <v>1252</v>
      </c>
      <c r="C1259" s="99" t="str">
        <f>IF(CADA_PROD!C1257="","",CADA_PROD!C1257)</f>
        <v/>
      </c>
      <c r="D1259" s="100" t="str">
        <f>IF(CADA_PROD!D1257="","",CADA_PROD!D1257)</f>
        <v/>
      </c>
      <c r="E1259" s="101" t="str">
        <f>IF(CADA_PROD!E1257="","",CADA_PROD!E1257)</f>
        <v/>
      </c>
      <c r="F1259" s="101" t="str">
        <f>IF(CADA_PROD!D1257="","",SUMIFS(MOVI_ENTR!I:I,MOVI_ENTR!D:D,D1259,MOVI_ENTR!O:O,$E$5))</f>
        <v/>
      </c>
      <c r="G1259" s="101" t="str">
        <f>IF(CADA_PROD!C1257="","",SUMIFS(MOVI_SAID!H:H,MOVI_SAID!D:D,D1259,MOVI_SAID!L:L,$E$5))</f>
        <v/>
      </c>
      <c r="H1259" s="101" t="str">
        <f t="shared" si="38"/>
        <v/>
      </c>
      <c r="I1259" s="100" t="str">
        <f>IF(CADA_PROD!C1257="","",IFERROR(IF(H1259&lt;=0,"Sem estoque",IF(H1259/E1259&lt;0.25,"Quase sem estoque",IF(H1259/E1259&lt;1.2,"Estoque baixo",IF(H1259/E1259&lt;2,"Estoque moderado","Estoque confortável")))),""))</f>
        <v/>
      </c>
      <c r="J1259" s="102" t="str">
        <f>IF(CADA_PROD!C1257="","",SUMIFS(MOVI_ENTR!M:M,MOVI_ENTR!D:D,D1259,MOVI_ENTR!O:O,$E$5))</f>
        <v/>
      </c>
      <c r="K1259" s="103" t="str">
        <f>IF(CADA_PROD!C1257="","",IFERROR($J1259/SUM($J$8:$J$1008),""))</f>
        <v/>
      </c>
      <c r="L1259" s="103" t="str">
        <f>IF(CADA_PROD!C1257="","",IFERROR(H1259/SUM($H$8:$H$1008),""))</f>
        <v/>
      </c>
      <c r="M1259" s="102" t="str">
        <f>IF(CADA_PROD!$C1257="","",IFERROR(SUMIFS(MOVI_ENTR!M:M,MOVI_ENTR!D:D,D1259,MOVI_ENTR!O:O,$E$5)/SUMIFS(MOVI_ENTR!I:I,MOVI_ENTR!D:D,D1259,MOVI_ENTR!O:O,$E$5),0))</f>
        <v/>
      </c>
      <c r="N1259" s="104" t="str">
        <f>IF(CADA_PROD!C1257="","",G1259/E1259)</f>
        <v/>
      </c>
    </row>
    <row r="1260" spans="2:14" ht="30" customHeight="1">
      <c r="B1260" s="21">
        <f t="shared" si="39"/>
        <v>1253</v>
      </c>
      <c r="C1260" s="99" t="str">
        <f>IF(CADA_PROD!C1258="","",CADA_PROD!C1258)</f>
        <v/>
      </c>
      <c r="D1260" s="100" t="str">
        <f>IF(CADA_PROD!D1258="","",CADA_PROD!D1258)</f>
        <v/>
      </c>
      <c r="E1260" s="101" t="str">
        <f>IF(CADA_PROD!E1258="","",CADA_PROD!E1258)</f>
        <v/>
      </c>
      <c r="F1260" s="101" t="str">
        <f>IF(CADA_PROD!D1258="","",SUMIFS(MOVI_ENTR!I:I,MOVI_ENTR!D:D,D1260,MOVI_ENTR!O:O,$E$5))</f>
        <v/>
      </c>
      <c r="G1260" s="101" t="str">
        <f>IF(CADA_PROD!C1258="","",SUMIFS(MOVI_SAID!H:H,MOVI_SAID!D:D,D1260,MOVI_SAID!L:L,$E$5))</f>
        <v/>
      </c>
      <c r="H1260" s="101" t="str">
        <f t="shared" si="38"/>
        <v/>
      </c>
      <c r="I1260" s="100" t="str">
        <f>IF(CADA_PROD!C1258="","",IFERROR(IF(H1260&lt;=0,"Sem estoque",IF(H1260/E1260&lt;0.25,"Quase sem estoque",IF(H1260/E1260&lt;1.2,"Estoque baixo",IF(H1260/E1260&lt;2,"Estoque moderado","Estoque confortável")))),""))</f>
        <v/>
      </c>
      <c r="J1260" s="102" t="str">
        <f>IF(CADA_PROD!C1258="","",SUMIFS(MOVI_ENTR!M:M,MOVI_ENTR!D:D,D1260,MOVI_ENTR!O:O,$E$5))</f>
        <v/>
      </c>
      <c r="K1260" s="103" t="str">
        <f>IF(CADA_PROD!C1258="","",IFERROR($J1260/SUM($J$8:$J$1008),""))</f>
        <v/>
      </c>
      <c r="L1260" s="103" t="str">
        <f>IF(CADA_PROD!C1258="","",IFERROR(H1260/SUM($H$8:$H$1008),""))</f>
        <v/>
      </c>
      <c r="M1260" s="102" t="str">
        <f>IF(CADA_PROD!$C1258="","",IFERROR(SUMIFS(MOVI_ENTR!M:M,MOVI_ENTR!D:D,D1260,MOVI_ENTR!O:O,$E$5)/SUMIFS(MOVI_ENTR!I:I,MOVI_ENTR!D:D,D1260,MOVI_ENTR!O:O,$E$5),0))</f>
        <v/>
      </c>
      <c r="N1260" s="104" t="str">
        <f>IF(CADA_PROD!C1258="","",G1260/E1260)</f>
        <v/>
      </c>
    </row>
    <row r="1261" spans="2:14" ht="30" customHeight="1">
      <c r="B1261" s="21">
        <f t="shared" si="39"/>
        <v>1254</v>
      </c>
      <c r="C1261" s="99" t="str">
        <f>IF(CADA_PROD!C1259="","",CADA_PROD!C1259)</f>
        <v/>
      </c>
      <c r="D1261" s="100" t="str">
        <f>IF(CADA_PROD!D1259="","",CADA_PROD!D1259)</f>
        <v/>
      </c>
      <c r="E1261" s="101" t="str">
        <f>IF(CADA_PROD!E1259="","",CADA_PROD!E1259)</f>
        <v/>
      </c>
      <c r="F1261" s="101" t="str">
        <f>IF(CADA_PROD!D1259="","",SUMIFS(MOVI_ENTR!I:I,MOVI_ENTR!D:D,D1261,MOVI_ENTR!O:O,$E$5))</f>
        <v/>
      </c>
      <c r="G1261" s="101" t="str">
        <f>IF(CADA_PROD!C1259="","",SUMIFS(MOVI_SAID!H:H,MOVI_SAID!D:D,D1261,MOVI_SAID!L:L,$E$5))</f>
        <v/>
      </c>
      <c r="H1261" s="101" t="str">
        <f t="shared" si="38"/>
        <v/>
      </c>
      <c r="I1261" s="100" t="str">
        <f>IF(CADA_PROD!C1259="","",IFERROR(IF(H1261&lt;=0,"Sem estoque",IF(H1261/E1261&lt;0.25,"Quase sem estoque",IF(H1261/E1261&lt;1.2,"Estoque baixo",IF(H1261/E1261&lt;2,"Estoque moderado","Estoque confortável")))),""))</f>
        <v/>
      </c>
      <c r="J1261" s="102" t="str">
        <f>IF(CADA_PROD!C1259="","",SUMIFS(MOVI_ENTR!M:M,MOVI_ENTR!D:D,D1261,MOVI_ENTR!O:O,$E$5))</f>
        <v/>
      </c>
      <c r="K1261" s="103" t="str">
        <f>IF(CADA_PROD!C1259="","",IFERROR($J1261/SUM($J$8:$J$1008),""))</f>
        <v/>
      </c>
      <c r="L1261" s="103" t="str">
        <f>IF(CADA_PROD!C1259="","",IFERROR(H1261/SUM($H$8:$H$1008),""))</f>
        <v/>
      </c>
      <c r="M1261" s="102" t="str">
        <f>IF(CADA_PROD!$C1259="","",IFERROR(SUMIFS(MOVI_ENTR!M:M,MOVI_ENTR!D:D,D1261,MOVI_ENTR!O:O,$E$5)/SUMIFS(MOVI_ENTR!I:I,MOVI_ENTR!D:D,D1261,MOVI_ENTR!O:O,$E$5),0))</f>
        <v/>
      </c>
      <c r="N1261" s="104" t="str">
        <f>IF(CADA_PROD!C1259="","",G1261/E1261)</f>
        <v/>
      </c>
    </row>
    <row r="1262" spans="2:14" ht="30" customHeight="1">
      <c r="B1262" s="21">
        <f t="shared" si="39"/>
        <v>1255</v>
      </c>
      <c r="C1262" s="99" t="str">
        <f>IF(CADA_PROD!C1260="","",CADA_PROD!C1260)</f>
        <v/>
      </c>
      <c r="D1262" s="100" t="str">
        <f>IF(CADA_PROD!D1260="","",CADA_PROD!D1260)</f>
        <v/>
      </c>
      <c r="E1262" s="101" t="str">
        <f>IF(CADA_PROD!E1260="","",CADA_PROD!E1260)</f>
        <v/>
      </c>
      <c r="F1262" s="101" t="str">
        <f>IF(CADA_PROD!D1260="","",SUMIFS(MOVI_ENTR!I:I,MOVI_ENTR!D:D,D1262,MOVI_ENTR!O:O,$E$5))</f>
        <v/>
      </c>
      <c r="G1262" s="101" t="str">
        <f>IF(CADA_PROD!C1260="","",SUMIFS(MOVI_SAID!H:H,MOVI_SAID!D:D,D1262,MOVI_SAID!L:L,$E$5))</f>
        <v/>
      </c>
      <c r="H1262" s="101" t="str">
        <f t="shared" si="38"/>
        <v/>
      </c>
      <c r="I1262" s="100" t="str">
        <f>IF(CADA_PROD!C1260="","",IFERROR(IF(H1262&lt;=0,"Sem estoque",IF(H1262/E1262&lt;0.25,"Quase sem estoque",IF(H1262/E1262&lt;1.2,"Estoque baixo",IF(H1262/E1262&lt;2,"Estoque moderado","Estoque confortável")))),""))</f>
        <v/>
      </c>
      <c r="J1262" s="102" t="str">
        <f>IF(CADA_PROD!C1260="","",SUMIFS(MOVI_ENTR!M:M,MOVI_ENTR!D:D,D1262,MOVI_ENTR!O:O,$E$5))</f>
        <v/>
      </c>
      <c r="K1262" s="103" t="str">
        <f>IF(CADA_PROD!C1260="","",IFERROR($J1262/SUM($J$8:$J$1008),""))</f>
        <v/>
      </c>
      <c r="L1262" s="103" t="str">
        <f>IF(CADA_PROD!C1260="","",IFERROR(H1262/SUM($H$8:$H$1008),""))</f>
        <v/>
      </c>
      <c r="M1262" s="102" t="str">
        <f>IF(CADA_PROD!$C1260="","",IFERROR(SUMIFS(MOVI_ENTR!M:M,MOVI_ENTR!D:D,D1262,MOVI_ENTR!O:O,$E$5)/SUMIFS(MOVI_ENTR!I:I,MOVI_ENTR!D:D,D1262,MOVI_ENTR!O:O,$E$5),0))</f>
        <v/>
      </c>
      <c r="N1262" s="104" t="str">
        <f>IF(CADA_PROD!C1260="","",G1262/E1262)</f>
        <v/>
      </c>
    </row>
    <row r="1263" spans="2:14" ht="30" customHeight="1">
      <c r="B1263" s="21">
        <f t="shared" si="39"/>
        <v>1256</v>
      </c>
      <c r="C1263" s="99" t="str">
        <f>IF(CADA_PROD!C1261="","",CADA_PROD!C1261)</f>
        <v/>
      </c>
      <c r="D1263" s="100" t="str">
        <f>IF(CADA_PROD!D1261="","",CADA_PROD!D1261)</f>
        <v/>
      </c>
      <c r="E1263" s="101" t="str">
        <f>IF(CADA_PROD!E1261="","",CADA_PROD!E1261)</f>
        <v/>
      </c>
      <c r="F1263" s="101" t="str">
        <f>IF(CADA_PROD!D1261="","",SUMIFS(MOVI_ENTR!I:I,MOVI_ENTR!D:D,D1263,MOVI_ENTR!O:O,$E$5))</f>
        <v/>
      </c>
      <c r="G1263" s="101" t="str">
        <f>IF(CADA_PROD!C1261="","",SUMIFS(MOVI_SAID!H:H,MOVI_SAID!D:D,D1263,MOVI_SAID!L:L,$E$5))</f>
        <v/>
      </c>
      <c r="H1263" s="101" t="str">
        <f t="shared" ref="H1263:H1326" si="40">IFERROR(F1263-G1263,"")</f>
        <v/>
      </c>
      <c r="I1263" s="100" t="str">
        <f>IF(CADA_PROD!C1261="","",IFERROR(IF(H1263&lt;=0,"Sem estoque",IF(H1263/E1263&lt;0.25,"Quase sem estoque",IF(H1263/E1263&lt;1.2,"Estoque baixo",IF(H1263/E1263&lt;2,"Estoque moderado","Estoque confortável")))),""))</f>
        <v/>
      </c>
      <c r="J1263" s="102" t="str">
        <f>IF(CADA_PROD!C1261="","",SUMIFS(MOVI_ENTR!M:M,MOVI_ENTR!D:D,D1263,MOVI_ENTR!O:O,$E$5))</f>
        <v/>
      </c>
      <c r="K1263" s="103" t="str">
        <f>IF(CADA_PROD!C1261="","",IFERROR($J1263/SUM($J$8:$J$1008),""))</f>
        <v/>
      </c>
      <c r="L1263" s="103" t="str">
        <f>IF(CADA_PROD!C1261="","",IFERROR(H1263/SUM($H$8:$H$1008),""))</f>
        <v/>
      </c>
      <c r="M1263" s="102" t="str">
        <f>IF(CADA_PROD!$C1261="","",IFERROR(SUMIFS(MOVI_ENTR!M:M,MOVI_ENTR!D:D,D1263,MOVI_ENTR!O:O,$E$5)/SUMIFS(MOVI_ENTR!I:I,MOVI_ENTR!D:D,D1263,MOVI_ENTR!O:O,$E$5),0))</f>
        <v/>
      </c>
      <c r="N1263" s="104" t="str">
        <f>IF(CADA_PROD!C1261="","",G1263/E1263)</f>
        <v/>
      </c>
    </row>
    <row r="1264" spans="2:14" ht="30" customHeight="1">
      <c r="B1264" s="21">
        <f t="shared" si="39"/>
        <v>1257</v>
      </c>
      <c r="C1264" s="99" t="str">
        <f>IF(CADA_PROD!C1262="","",CADA_PROD!C1262)</f>
        <v/>
      </c>
      <c r="D1264" s="100" t="str">
        <f>IF(CADA_PROD!D1262="","",CADA_PROD!D1262)</f>
        <v/>
      </c>
      <c r="E1264" s="101" t="str">
        <f>IF(CADA_PROD!E1262="","",CADA_PROD!E1262)</f>
        <v/>
      </c>
      <c r="F1264" s="101" t="str">
        <f>IF(CADA_PROD!D1262="","",SUMIFS(MOVI_ENTR!I:I,MOVI_ENTR!D:D,D1264,MOVI_ENTR!O:O,$E$5))</f>
        <v/>
      </c>
      <c r="G1264" s="101" t="str">
        <f>IF(CADA_PROD!C1262="","",SUMIFS(MOVI_SAID!H:H,MOVI_SAID!D:D,D1264,MOVI_SAID!L:L,$E$5))</f>
        <v/>
      </c>
      <c r="H1264" s="101" t="str">
        <f t="shared" si="40"/>
        <v/>
      </c>
      <c r="I1264" s="100" t="str">
        <f>IF(CADA_PROD!C1262="","",IFERROR(IF(H1264&lt;=0,"Sem estoque",IF(H1264/E1264&lt;0.25,"Quase sem estoque",IF(H1264/E1264&lt;1.2,"Estoque baixo",IF(H1264/E1264&lt;2,"Estoque moderado","Estoque confortável")))),""))</f>
        <v/>
      </c>
      <c r="J1264" s="102" t="str">
        <f>IF(CADA_PROD!C1262="","",SUMIFS(MOVI_ENTR!M:M,MOVI_ENTR!D:D,D1264,MOVI_ENTR!O:O,$E$5))</f>
        <v/>
      </c>
      <c r="K1264" s="103" t="str">
        <f>IF(CADA_PROD!C1262="","",IFERROR($J1264/SUM($J$8:$J$1008),""))</f>
        <v/>
      </c>
      <c r="L1264" s="103" t="str">
        <f>IF(CADA_PROD!C1262="","",IFERROR(H1264/SUM($H$8:$H$1008),""))</f>
        <v/>
      </c>
      <c r="M1264" s="102" t="str">
        <f>IF(CADA_PROD!$C1262="","",IFERROR(SUMIFS(MOVI_ENTR!M:M,MOVI_ENTR!D:D,D1264,MOVI_ENTR!O:O,$E$5)/SUMIFS(MOVI_ENTR!I:I,MOVI_ENTR!D:D,D1264,MOVI_ENTR!O:O,$E$5),0))</f>
        <v/>
      </c>
      <c r="N1264" s="104" t="str">
        <f>IF(CADA_PROD!C1262="","",G1264/E1264)</f>
        <v/>
      </c>
    </row>
    <row r="1265" spans="2:14" ht="30" customHeight="1">
      <c r="B1265" s="21">
        <f t="shared" si="39"/>
        <v>1258</v>
      </c>
      <c r="C1265" s="99" t="str">
        <f>IF(CADA_PROD!C1263="","",CADA_PROD!C1263)</f>
        <v/>
      </c>
      <c r="D1265" s="100" t="str">
        <f>IF(CADA_PROD!D1263="","",CADA_PROD!D1263)</f>
        <v/>
      </c>
      <c r="E1265" s="101" t="str">
        <f>IF(CADA_PROD!E1263="","",CADA_PROD!E1263)</f>
        <v/>
      </c>
      <c r="F1265" s="101" t="str">
        <f>IF(CADA_PROD!D1263="","",SUMIFS(MOVI_ENTR!I:I,MOVI_ENTR!D:D,D1265,MOVI_ENTR!O:O,$E$5))</f>
        <v/>
      </c>
      <c r="G1265" s="101" t="str">
        <f>IF(CADA_PROD!C1263="","",SUMIFS(MOVI_SAID!H:H,MOVI_SAID!D:D,D1265,MOVI_SAID!L:L,$E$5))</f>
        <v/>
      </c>
      <c r="H1265" s="101" t="str">
        <f t="shared" si="40"/>
        <v/>
      </c>
      <c r="I1265" s="100" t="str">
        <f>IF(CADA_PROD!C1263="","",IFERROR(IF(H1265&lt;=0,"Sem estoque",IF(H1265/E1265&lt;0.25,"Quase sem estoque",IF(H1265/E1265&lt;1.2,"Estoque baixo",IF(H1265/E1265&lt;2,"Estoque moderado","Estoque confortável")))),""))</f>
        <v/>
      </c>
      <c r="J1265" s="102" t="str">
        <f>IF(CADA_PROD!C1263="","",SUMIFS(MOVI_ENTR!M:M,MOVI_ENTR!D:D,D1265,MOVI_ENTR!O:O,$E$5))</f>
        <v/>
      </c>
      <c r="K1265" s="103" t="str">
        <f>IF(CADA_PROD!C1263="","",IFERROR($J1265/SUM($J$8:$J$1008),""))</f>
        <v/>
      </c>
      <c r="L1265" s="103" t="str">
        <f>IF(CADA_PROD!C1263="","",IFERROR(H1265/SUM($H$8:$H$1008),""))</f>
        <v/>
      </c>
      <c r="M1265" s="102" t="str">
        <f>IF(CADA_PROD!$C1263="","",IFERROR(SUMIFS(MOVI_ENTR!M:M,MOVI_ENTR!D:D,D1265,MOVI_ENTR!O:O,$E$5)/SUMIFS(MOVI_ENTR!I:I,MOVI_ENTR!D:D,D1265,MOVI_ENTR!O:O,$E$5),0))</f>
        <v/>
      </c>
      <c r="N1265" s="104" t="str">
        <f>IF(CADA_PROD!C1263="","",G1265/E1265)</f>
        <v/>
      </c>
    </row>
    <row r="1266" spans="2:14" ht="30" customHeight="1">
      <c r="B1266" s="21">
        <f t="shared" si="39"/>
        <v>1259</v>
      </c>
      <c r="C1266" s="99" t="str">
        <f>IF(CADA_PROD!C1264="","",CADA_PROD!C1264)</f>
        <v/>
      </c>
      <c r="D1266" s="100" t="str">
        <f>IF(CADA_PROD!D1264="","",CADA_PROD!D1264)</f>
        <v/>
      </c>
      <c r="E1266" s="101" t="str">
        <f>IF(CADA_PROD!E1264="","",CADA_PROD!E1264)</f>
        <v/>
      </c>
      <c r="F1266" s="101" t="str">
        <f>IF(CADA_PROD!D1264="","",SUMIFS(MOVI_ENTR!I:I,MOVI_ENTR!D:D,D1266,MOVI_ENTR!O:O,$E$5))</f>
        <v/>
      </c>
      <c r="G1266" s="101" t="str">
        <f>IF(CADA_PROD!C1264="","",SUMIFS(MOVI_SAID!H:H,MOVI_SAID!D:D,D1266,MOVI_SAID!L:L,$E$5))</f>
        <v/>
      </c>
      <c r="H1266" s="101" t="str">
        <f t="shared" si="40"/>
        <v/>
      </c>
      <c r="I1266" s="100" t="str">
        <f>IF(CADA_PROD!C1264="","",IFERROR(IF(H1266&lt;=0,"Sem estoque",IF(H1266/E1266&lt;0.25,"Quase sem estoque",IF(H1266/E1266&lt;1.2,"Estoque baixo",IF(H1266/E1266&lt;2,"Estoque moderado","Estoque confortável")))),""))</f>
        <v/>
      </c>
      <c r="J1266" s="102" t="str">
        <f>IF(CADA_PROD!C1264="","",SUMIFS(MOVI_ENTR!M:M,MOVI_ENTR!D:D,D1266,MOVI_ENTR!O:O,$E$5))</f>
        <v/>
      </c>
      <c r="K1266" s="103" t="str">
        <f>IF(CADA_PROD!C1264="","",IFERROR($J1266/SUM($J$8:$J$1008),""))</f>
        <v/>
      </c>
      <c r="L1266" s="103" t="str">
        <f>IF(CADA_PROD!C1264="","",IFERROR(H1266/SUM($H$8:$H$1008),""))</f>
        <v/>
      </c>
      <c r="M1266" s="102" t="str">
        <f>IF(CADA_PROD!$C1264="","",IFERROR(SUMIFS(MOVI_ENTR!M:M,MOVI_ENTR!D:D,D1266,MOVI_ENTR!O:O,$E$5)/SUMIFS(MOVI_ENTR!I:I,MOVI_ENTR!D:D,D1266,MOVI_ENTR!O:O,$E$5),0))</f>
        <v/>
      </c>
      <c r="N1266" s="104" t="str">
        <f>IF(CADA_PROD!C1264="","",G1266/E1266)</f>
        <v/>
      </c>
    </row>
    <row r="1267" spans="2:14" ht="30" customHeight="1">
      <c r="B1267" s="21">
        <f t="shared" si="39"/>
        <v>1260</v>
      </c>
      <c r="C1267" s="99" t="str">
        <f>IF(CADA_PROD!C1265="","",CADA_PROD!C1265)</f>
        <v/>
      </c>
      <c r="D1267" s="100" t="str">
        <f>IF(CADA_PROD!D1265="","",CADA_PROD!D1265)</f>
        <v/>
      </c>
      <c r="E1267" s="101" t="str">
        <f>IF(CADA_PROD!E1265="","",CADA_PROD!E1265)</f>
        <v/>
      </c>
      <c r="F1267" s="101" t="str">
        <f>IF(CADA_PROD!D1265="","",SUMIFS(MOVI_ENTR!I:I,MOVI_ENTR!D:D,D1267,MOVI_ENTR!O:O,$E$5))</f>
        <v/>
      </c>
      <c r="G1267" s="101" t="str">
        <f>IF(CADA_PROD!C1265="","",SUMIFS(MOVI_SAID!H:H,MOVI_SAID!D:D,D1267,MOVI_SAID!L:L,$E$5))</f>
        <v/>
      </c>
      <c r="H1267" s="101" t="str">
        <f t="shared" si="40"/>
        <v/>
      </c>
      <c r="I1267" s="100" t="str">
        <f>IF(CADA_PROD!C1265="","",IFERROR(IF(H1267&lt;=0,"Sem estoque",IF(H1267/E1267&lt;0.25,"Quase sem estoque",IF(H1267/E1267&lt;1.2,"Estoque baixo",IF(H1267/E1267&lt;2,"Estoque moderado","Estoque confortável")))),""))</f>
        <v/>
      </c>
      <c r="J1267" s="102" t="str">
        <f>IF(CADA_PROD!C1265="","",SUMIFS(MOVI_ENTR!M:M,MOVI_ENTR!D:D,D1267,MOVI_ENTR!O:O,$E$5))</f>
        <v/>
      </c>
      <c r="K1267" s="103" t="str">
        <f>IF(CADA_PROD!C1265="","",IFERROR($J1267/SUM($J$8:$J$1008),""))</f>
        <v/>
      </c>
      <c r="L1267" s="103" t="str">
        <f>IF(CADA_PROD!C1265="","",IFERROR(H1267/SUM($H$8:$H$1008),""))</f>
        <v/>
      </c>
      <c r="M1267" s="102" t="str">
        <f>IF(CADA_PROD!$C1265="","",IFERROR(SUMIFS(MOVI_ENTR!M:M,MOVI_ENTR!D:D,D1267,MOVI_ENTR!O:O,$E$5)/SUMIFS(MOVI_ENTR!I:I,MOVI_ENTR!D:D,D1267,MOVI_ENTR!O:O,$E$5),0))</f>
        <v/>
      </c>
      <c r="N1267" s="104" t="str">
        <f>IF(CADA_PROD!C1265="","",G1267/E1267)</f>
        <v/>
      </c>
    </row>
    <row r="1268" spans="2:14" ht="30" customHeight="1">
      <c r="B1268" s="21">
        <f t="shared" si="39"/>
        <v>1261</v>
      </c>
      <c r="C1268" s="99" t="str">
        <f>IF(CADA_PROD!C1266="","",CADA_PROD!C1266)</f>
        <v/>
      </c>
      <c r="D1268" s="100" t="str">
        <f>IF(CADA_PROD!D1266="","",CADA_PROD!D1266)</f>
        <v/>
      </c>
      <c r="E1268" s="101" t="str">
        <f>IF(CADA_PROD!E1266="","",CADA_PROD!E1266)</f>
        <v/>
      </c>
      <c r="F1268" s="101" t="str">
        <f>IF(CADA_PROD!D1266="","",SUMIFS(MOVI_ENTR!I:I,MOVI_ENTR!D:D,D1268,MOVI_ENTR!O:O,$E$5))</f>
        <v/>
      </c>
      <c r="G1268" s="101" t="str">
        <f>IF(CADA_PROD!C1266="","",SUMIFS(MOVI_SAID!H:H,MOVI_SAID!D:D,D1268,MOVI_SAID!L:L,$E$5))</f>
        <v/>
      </c>
      <c r="H1268" s="101" t="str">
        <f t="shared" si="40"/>
        <v/>
      </c>
      <c r="I1268" s="100" t="str">
        <f>IF(CADA_PROD!C1266="","",IFERROR(IF(H1268&lt;=0,"Sem estoque",IF(H1268/E1268&lt;0.25,"Quase sem estoque",IF(H1268/E1268&lt;1.2,"Estoque baixo",IF(H1268/E1268&lt;2,"Estoque moderado","Estoque confortável")))),""))</f>
        <v/>
      </c>
      <c r="J1268" s="102" t="str">
        <f>IF(CADA_PROD!C1266="","",SUMIFS(MOVI_ENTR!M:M,MOVI_ENTR!D:D,D1268,MOVI_ENTR!O:O,$E$5))</f>
        <v/>
      </c>
      <c r="K1268" s="103" t="str">
        <f>IF(CADA_PROD!C1266="","",IFERROR($J1268/SUM($J$8:$J$1008),""))</f>
        <v/>
      </c>
      <c r="L1268" s="103" t="str">
        <f>IF(CADA_PROD!C1266="","",IFERROR(H1268/SUM($H$8:$H$1008),""))</f>
        <v/>
      </c>
      <c r="M1268" s="102" t="str">
        <f>IF(CADA_PROD!$C1266="","",IFERROR(SUMIFS(MOVI_ENTR!M:M,MOVI_ENTR!D:D,D1268,MOVI_ENTR!O:O,$E$5)/SUMIFS(MOVI_ENTR!I:I,MOVI_ENTR!D:D,D1268,MOVI_ENTR!O:O,$E$5),0))</f>
        <v/>
      </c>
      <c r="N1268" s="104" t="str">
        <f>IF(CADA_PROD!C1266="","",G1268/E1268)</f>
        <v/>
      </c>
    </row>
    <row r="1269" spans="2:14" ht="30" customHeight="1">
      <c r="B1269" s="21">
        <f t="shared" si="39"/>
        <v>1262</v>
      </c>
      <c r="C1269" s="99" t="str">
        <f>IF(CADA_PROD!C1267="","",CADA_PROD!C1267)</f>
        <v/>
      </c>
      <c r="D1269" s="100" t="str">
        <f>IF(CADA_PROD!D1267="","",CADA_PROD!D1267)</f>
        <v/>
      </c>
      <c r="E1269" s="101" t="str">
        <f>IF(CADA_PROD!E1267="","",CADA_PROD!E1267)</f>
        <v/>
      </c>
      <c r="F1269" s="101" t="str">
        <f>IF(CADA_PROD!D1267="","",SUMIFS(MOVI_ENTR!I:I,MOVI_ENTR!D:D,D1269,MOVI_ENTR!O:O,$E$5))</f>
        <v/>
      </c>
      <c r="G1269" s="101" t="str">
        <f>IF(CADA_PROD!C1267="","",SUMIFS(MOVI_SAID!H:H,MOVI_SAID!D:D,D1269,MOVI_SAID!L:L,$E$5))</f>
        <v/>
      </c>
      <c r="H1269" s="101" t="str">
        <f t="shared" si="40"/>
        <v/>
      </c>
      <c r="I1269" s="100" t="str">
        <f>IF(CADA_PROD!C1267="","",IFERROR(IF(H1269&lt;=0,"Sem estoque",IF(H1269/E1269&lt;0.25,"Quase sem estoque",IF(H1269/E1269&lt;1.2,"Estoque baixo",IF(H1269/E1269&lt;2,"Estoque moderado","Estoque confortável")))),""))</f>
        <v/>
      </c>
      <c r="J1269" s="102" t="str">
        <f>IF(CADA_PROD!C1267="","",SUMIFS(MOVI_ENTR!M:M,MOVI_ENTR!D:D,D1269,MOVI_ENTR!O:O,$E$5))</f>
        <v/>
      </c>
      <c r="K1269" s="103" t="str">
        <f>IF(CADA_PROD!C1267="","",IFERROR($J1269/SUM($J$8:$J$1008),""))</f>
        <v/>
      </c>
      <c r="L1269" s="103" t="str">
        <f>IF(CADA_PROD!C1267="","",IFERROR(H1269/SUM($H$8:$H$1008),""))</f>
        <v/>
      </c>
      <c r="M1269" s="102" t="str">
        <f>IF(CADA_PROD!$C1267="","",IFERROR(SUMIFS(MOVI_ENTR!M:M,MOVI_ENTR!D:D,D1269,MOVI_ENTR!O:O,$E$5)/SUMIFS(MOVI_ENTR!I:I,MOVI_ENTR!D:D,D1269,MOVI_ENTR!O:O,$E$5),0))</f>
        <v/>
      </c>
      <c r="N1269" s="104" t="str">
        <f>IF(CADA_PROD!C1267="","",G1269/E1269)</f>
        <v/>
      </c>
    </row>
    <row r="1270" spans="2:14" ht="30" customHeight="1">
      <c r="B1270" s="21">
        <f t="shared" si="39"/>
        <v>1263</v>
      </c>
      <c r="C1270" s="99" t="str">
        <f>IF(CADA_PROD!C1268="","",CADA_PROD!C1268)</f>
        <v/>
      </c>
      <c r="D1270" s="100" t="str">
        <f>IF(CADA_PROD!D1268="","",CADA_PROD!D1268)</f>
        <v/>
      </c>
      <c r="E1270" s="101" t="str">
        <f>IF(CADA_PROD!E1268="","",CADA_PROD!E1268)</f>
        <v/>
      </c>
      <c r="F1270" s="101" t="str">
        <f>IF(CADA_PROD!D1268="","",SUMIFS(MOVI_ENTR!I:I,MOVI_ENTR!D:D,D1270,MOVI_ENTR!O:O,$E$5))</f>
        <v/>
      </c>
      <c r="G1270" s="101" t="str">
        <f>IF(CADA_PROD!C1268="","",SUMIFS(MOVI_SAID!H:H,MOVI_SAID!D:D,D1270,MOVI_SAID!L:L,$E$5))</f>
        <v/>
      </c>
      <c r="H1270" s="101" t="str">
        <f t="shared" si="40"/>
        <v/>
      </c>
      <c r="I1270" s="100" t="str">
        <f>IF(CADA_PROD!C1268="","",IFERROR(IF(H1270&lt;=0,"Sem estoque",IF(H1270/E1270&lt;0.25,"Quase sem estoque",IF(H1270/E1270&lt;1.2,"Estoque baixo",IF(H1270/E1270&lt;2,"Estoque moderado","Estoque confortável")))),""))</f>
        <v/>
      </c>
      <c r="J1270" s="102" t="str">
        <f>IF(CADA_PROD!C1268="","",SUMIFS(MOVI_ENTR!M:M,MOVI_ENTR!D:D,D1270,MOVI_ENTR!O:O,$E$5))</f>
        <v/>
      </c>
      <c r="K1270" s="103" t="str">
        <f>IF(CADA_PROD!C1268="","",IFERROR($J1270/SUM($J$8:$J$1008),""))</f>
        <v/>
      </c>
      <c r="L1270" s="103" t="str">
        <f>IF(CADA_PROD!C1268="","",IFERROR(H1270/SUM($H$8:$H$1008),""))</f>
        <v/>
      </c>
      <c r="M1270" s="102" t="str">
        <f>IF(CADA_PROD!$C1268="","",IFERROR(SUMIFS(MOVI_ENTR!M:M,MOVI_ENTR!D:D,D1270,MOVI_ENTR!O:O,$E$5)/SUMIFS(MOVI_ENTR!I:I,MOVI_ENTR!D:D,D1270,MOVI_ENTR!O:O,$E$5),0))</f>
        <v/>
      </c>
      <c r="N1270" s="104" t="str">
        <f>IF(CADA_PROD!C1268="","",G1270/E1270)</f>
        <v/>
      </c>
    </row>
    <row r="1271" spans="2:14" ht="30" customHeight="1">
      <c r="B1271" s="21">
        <f t="shared" si="39"/>
        <v>1264</v>
      </c>
      <c r="C1271" s="99" t="str">
        <f>IF(CADA_PROD!C1269="","",CADA_PROD!C1269)</f>
        <v/>
      </c>
      <c r="D1271" s="100" t="str">
        <f>IF(CADA_PROD!D1269="","",CADA_PROD!D1269)</f>
        <v/>
      </c>
      <c r="E1271" s="101" t="str">
        <f>IF(CADA_PROD!E1269="","",CADA_PROD!E1269)</f>
        <v/>
      </c>
      <c r="F1271" s="101" t="str">
        <f>IF(CADA_PROD!D1269="","",SUMIFS(MOVI_ENTR!I:I,MOVI_ENTR!D:D,D1271,MOVI_ENTR!O:O,$E$5))</f>
        <v/>
      </c>
      <c r="G1271" s="101" t="str">
        <f>IF(CADA_PROD!C1269="","",SUMIFS(MOVI_SAID!H:H,MOVI_SAID!D:D,D1271,MOVI_SAID!L:L,$E$5))</f>
        <v/>
      </c>
      <c r="H1271" s="101" t="str">
        <f t="shared" si="40"/>
        <v/>
      </c>
      <c r="I1271" s="100" t="str">
        <f>IF(CADA_PROD!C1269="","",IFERROR(IF(H1271&lt;=0,"Sem estoque",IF(H1271/E1271&lt;0.25,"Quase sem estoque",IF(H1271/E1271&lt;1.2,"Estoque baixo",IF(H1271/E1271&lt;2,"Estoque moderado","Estoque confortável")))),""))</f>
        <v/>
      </c>
      <c r="J1271" s="102" t="str">
        <f>IF(CADA_PROD!C1269="","",SUMIFS(MOVI_ENTR!M:M,MOVI_ENTR!D:D,D1271,MOVI_ENTR!O:O,$E$5))</f>
        <v/>
      </c>
      <c r="K1271" s="103" t="str">
        <f>IF(CADA_PROD!C1269="","",IFERROR($J1271/SUM($J$8:$J$1008),""))</f>
        <v/>
      </c>
      <c r="L1271" s="103" t="str">
        <f>IF(CADA_PROD!C1269="","",IFERROR(H1271/SUM($H$8:$H$1008),""))</f>
        <v/>
      </c>
      <c r="M1271" s="102" t="str">
        <f>IF(CADA_PROD!$C1269="","",IFERROR(SUMIFS(MOVI_ENTR!M:M,MOVI_ENTR!D:D,D1271,MOVI_ENTR!O:O,$E$5)/SUMIFS(MOVI_ENTR!I:I,MOVI_ENTR!D:D,D1271,MOVI_ENTR!O:O,$E$5),0))</f>
        <v/>
      </c>
      <c r="N1271" s="104" t="str">
        <f>IF(CADA_PROD!C1269="","",G1271/E1271)</f>
        <v/>
      </c>
    </row>
    <row r="1272" spans="2:14" ht="30" customHeight="1">
      <c r="B1272" s="21">
        <f t="shared" si="39"/>
        <v>1265</v>
      </c>
      <c r="C1272" s="99" t="str">
        <f>IF(CADA_PROD!C1270="","",CADA_PROD!C1270)</f>
        <v/>
      </c>
      <c r="D1272" s="100" t="str">
        <f>IF(CADA_PROD!D1270="","",CADA_PROD!D1270)</f>
        <v/>
      </c>
      <c r="E1272" s="101" t="str">
        <f>IF(CADA_PROD!E1270="","",CADA_PROD!E1270)</f>
        <v/>
      </c>
      <c r="F1272" s="101" t="str">
        <f>IF(CADA_PROD!D1270="","",SUMIFS(MOVI_ENTR!I:I,MOVI_ENTR!D:D,D1272,MOVI_ENTR!O:O,$E$5))</f>
        <v/>
      </c>
      <c r="G1272" s="101" t="str">
        <f>IF(CADA_PROD!C1270="","",SUMIFS(MOVI_SAID!H:H,MOVI_SAID!D:D,D1272,MOVI_SAID!L:L,$E$5))</f>
        <v/>
      </c>
      <c r="H1272" s="101" t="str">
        <f t="shared" si="40"/>
        <v/>
      </c>
      <c r="I1272" s="100" t="str">
        <f>IF(CADA_PROD!C1270="","",IFERROR(IF(H1272&lt;=0,"Sem estoque",IF(H1272/E1272&lt;0.25,"Quase sem estoque",IF(H1272/E1272&lt;1.2,"Estoque baixo",IF(H1272/E1272&lt;2,"Estoque moderado","Estoque confortável")))),""))</f>
        <v/>
      </c>
      <c r="J1272" s="102" t="str">
        <f>IF(CADA_PROD!C1270="","",SUMIFS(MOVI_ENTR!M:M,MOVI_ENTR!D:D,D1272,MOVI_ENTR!O:O,$E$5))</f>
        <v/>
      </c>
      <c r="K1272" s="103" t="str">
        <f>IF(CADA_PROD!C1270="","",IFERROR($J1272/SUM($J$8:$J$1008),""))</f>
        <v/>
      </c>
      <c r="L1272" s="103" t="str">
        <f>IF(CADA_PROD!C1270="","",IFERROR(H1272/SUM($H$8:$H$1008),""))</f>
        <v/>
      </c>
      <c r="M1272" s="102" t="str">
        <f>IF(CADA_PROD!$C1270="","",IFERROR(SUMIFS(MOVI_ENTR!M:M,MOVI_ENTR!D:D,D1272,MOVI_ENTR!O:O,$E$5)/SUMIFS(MOVI_ENTR!I:I,MOVI_ENTR!D:D,D1272,MOVI_ENTR!O:O,$E$5),0))</f>
        <v/>
      </c>
      <c r="N1272" s="104" t="str">
        <f>IF(CADA_PROD!C1270="","",G1272/E1272)</f>
        <v/>
      </c>
    </row>
    <row r="1273" spans="2:14" ht="30" customHeight="1">
      <c r="B1273" s="21">
        <f t="shared" si="39"/>
        <v>1266</v>
      </c>
      <c r="C1273" s="99" t="str">
        <f>IF(CADA_PROD!C1271="","",CADA_PROD!C1271)</f>
        <v/>
      </c>
      <c r="D1273" s="100" t="str">
        <f>IF(CADA_PROD!D1271="","",CADA_PROD!D1271)</f>
        <v/>
      </c>
      <c r="E1273" s="101" t="str">
        <f>IF(CADA_PROD!E1271="","",CADA_PROD!E1271)</f>
        <v/>
      </c>
      <c r="F1273" s="101" t="str">
        <f>IF(CADA_PROD!D1271="","",SUMIFS(MOVI_ENTR!I:I,MOVI_ENTR!D:D,D1273,MOVI_ENTR!O:O,$E$5))</f>
        <v/>
      </c>
      <c r="G1273" s="101" t="str">
        <f>IF(CADA_PROD!C1271="","",SUMIFS(MOVI_SAID!H:H,MOVI_SAID!D:D,D1273,MOVI_SAID!L:L,$E$5))</f>
        <v/>
      </c>
      <c r="H1273" s="101" t="str">
        <f t="shared" si="40"/>
        <v/>
      </c>
      <c r="I1273" s="100" t="str">
        <f>IF(CADA_PROD!C1271="","",IFERROR(IF(H1273&lt;=0,"Sem estoque",IF(H1273/E1273&lt;0.25,"Quase sem estoque",IF(H1273/E1273&lt;1.2,"Estoque baixo",IF(H1273/E1273&lt;2,"Estoque moderado","Estoque confortável")))),""))</f>
        <v/>
      </c>
      <c r="J1273" s="102" t="str">
        <f>IF(CADA_PROD!C1271="","",SUMIFS(MOVI_ENTR!M:M,MOVI_ENTR!D:D,D1273,MOVI_ENTR!O:O,$E$5))</f>
        <v/>
      </c>
      <c r="K1273" s="103" t="str">
        <f>IF(CADA_PROD!C1271="","",IFERROR($J1273/SUM($J$8:$J$1008),""))</f>
        <v/>
      </c>
      <c r="L1273" s="103" t="str">
        <f>IF(CADA_PROD!C1271="","",IFERROR(H1273/SUM($H$8:$H$1008),""))</f>
        <v/>
      </c>
      <c r="M1273" s="102" t="str">
        <f>IF(CADA_PROD!$C1271="","",IFERROR(SUMIFS(MOVI_ENTR!M:M,MOVI_ENTR!D:D,D1273,MOVI_ENTR!O:O,$E$5)/SUMIFS(MOVI_ENTR!I:I,MOVI_ENTR!D:D,D1273,MOVI_ENTR!O:O,$E$5),0))</f>
        <v/>
      </c>
      <c r="N1273" s="104" t="str">
        <f>IF(CADA_PROD!C1271="","",G1273/E1273)</f>
        <v/>
      </c>
    </row>
    <row r="1274" spans="2:14" ht="30" customHeight="1">
      <c r="B1274" s="21">
        <f t="shared" si="39"/>
        <v>1267</v>
      </c>
      <c r="C1274" s="99" t="str">
        <f>IF(CADA_PROD!C1272="","",CADA_PROD!C1272)</f>
        <v/>
      </c>
      <c r="D1274" s="100" t="str">
        <f>IF(CADA_PROD!D1272="","",CADA_PROD!D1272)</f>
        <v/>
      </c>
      <c r="E1274" s="101" t="str">
        <f>IF(CADA_PROD!E1272="","",CADA_PROD!E1272)</f>
        <v/>
      </c>
      <c r="F1274" s="101" t="str">
        <f>IF(CADA_PROD!D1272="","",SUMIFS(MOVI_ENTR!I:I,MOVI_ENTR!D:D,D1274,MOVI_ENTR!O:O,$E$5))</f>
        <v/>
      </c>
      <c r="G1274" s="101" t="str">
        <f>IF(CADA_PROD!C1272="","",SUMIFS(MOVI_SAID!H:H,MOVI_SAID!D:D,D1274,MOVI_SAID!L:L,$E$5))</f>
        <v/>
      </c>
      <c r="H1274" s="101" t="str">
        <f t="shared" si="40"/>
        <v/>
      </c>
      <c r="I1274" s="100" t="str">
        <f>IF(CADA_PROD!C1272="","",IFERROR(IF(H1274&lt;=0,"Sem estoque",IF(H1274/E1274&lt;0.25,"Quase sem estoque",IF(H1274/E1274&lt;1.2,"Estoque baixo",IF(H1274/E1274&lt;2,"Estoque moderado","Estoque confortável")))),""))</f>
        <v/>
      </c>
      <c r="J1274" s="102" t="str">
        <f>IF(CADA_PROD!C1272="","",SUMIFS(MOVI_ENTR!M:M,MOVI_ENTR!D:D,D1274,MOVI_ENTR!O:O,$E$5))</f>
        <v/>
      </c>
      <c r="K1274" s="103" t="str">
        <f>IF(CADA_PROD!C1272="","",IFERROR($J1274/SUM($J$8:$J$1008),""))</f>
        <v/>
      </c>
      <c r="L1274" s="103" t="str">
        <f>IF(CADA_PROD!C1272="","",IFERROR(H1274/SUM($H$8:$H$1008),""))</f>
        <v/>
      </c>
      <c r="M1274" s="102" t="str">
        <f>IF(CADA_PROD!$C1272="","",IFERROR(SUMIFS(MOVI_ENTR!M:M,MOVI_ENTR!D:D,D1274,MOVI_ENTR!O:O,$E$5)/SUMIFS(MOVI_ENTR!I:I,MOVI_ENTR!D:D,D1274,MOVI_ENTR!O:O,$E$5),0))</f>
        <v/>
      </c>
      <c r="N1274" s="104" t="str">
        <f>IF(CADA_PROD!C1272="","",G1274/E1274)</f>
        <v/>
      </c>
    </row>
    <row r="1275" spans="2:14" ht="30" customHeight="1">
      <c r="B1275" s="21">
        <f t="shared" si="39"/>
        <v>1268</v>
      </c>
      <c r="C1275" s="99" t="str">
        <f>IF(CADA_PROD!C1273="","",CADA_PROD!C1273)</f>
        <v/>
      </c>
      <c r="D1275" s="100" t="str">
        <f>IF(CADA_PROD!D1273="","",CADA_PROD!D1273)</f>
        <v/>
      </c>
      <c r="E1275" s="101" t="str">
        <f>IF(CADA_PROD!E1273="","",CADA_PROD!E1273)</f>
        <v/>
      </c>
      <c r="F1275" s="101" t="str">
        <f>IF(CADA_PROD!D1273="","",SUMIFS(MOVI_ENTR!I:I,MOVI_ENTR!D:D,D1275,MOVI_ENTR!O:O,$E$5))</f>
        <v/>
      </c>
      <c r="G1275" s="101" t="str">
        <f>IF(CADA_PROD!C1273="","",SUMIFS(MOVI_SAID!H:H,MOVI_SAID!D:D,D1275,MOVI_SAID!L:L,$E$5))</f>
        <v/>
      </c>
      <c r="H1275" s="101" t="str">
        <f t="shared" si="40"/>
        <v/>
      </c>
      <c r="I1275" s="100" t="str">
        <f>IF(CADA_PROD!C1273="","",IFERROR(IF(H1275&lt;=0,"Sem estoque",IF(H1275/E1275&lt;0.25,"Quase sem estoque",IF(H1275/E1275&lt;1.2,"Estoque baixo",IF(H1275/E1275&lt;2,"Estoque moderado","Estoque confortável")))),""))</f>
        <v/>
      </c>
      <c r="J1275" s="102" t="str">
        <f>IF(CADA_PROD!C1273="","",SUMIFS(MOVI_ENTR!M:M,MOVI_ENTR!D:D,D1275,MOVI_ENTR!O:O,$E$5))</f>
        <v/>
      </c>
      <c r="K1275" s="103" t="str">
        <f>IF(CADA_PROD!C1273="","",IFERROR($J1275/SUM($J$8:$J$1008),""))</f>
        <v/>
      </c>
      <c r="L1275" s="103" t="str">
        <f>IF(CADA_PROD!C1273="","",IFERROR(H1275/SUM($H$8:$H$1008),""))</f>
        <v/>
      </c>
      <c r="M1275" s="102" t="str">
        <f>IF(CADA_PROD!$C1273="","",IFERROR(SUMIFS(MOVI_ENTR!M:M,MOVI_ENTR!D:D,D1275,MOVI_ENTR!O:O,$E$5)/SUMIFS(MOVI_ENTR!I:I,MOVI_ENTR!D:D,D1275,MOVI_ENTR!O:O,$E$5),0))</f>
        <v/>
      </c>
      <c r="N1275" s="104" t="str">
        <f>IF(CADA_PROD!C1273="","",G1275/E1275)</f>
        <v/>
      </c>
    </row>
    <row r="1276" spans="2:14" ht="30" customHeight="1">
      <c r="B1276" s="21">
        <f t="shared" si="39"/>
        <v>1269</v>
      </c>
      <c r="C1276" s="99" t="str">
        <f>IF(CADA_PROD!C1274="","",CADA_PROD!C1274)</f>
        <v/>
      </c>
      <c r="D1276" s="100" t="str">
        <f>IF(CADA_PROD!D1274="","",CADA_PROD!D1274)</f>
        <v/>
      </c>
      <c r="E1276" s="101" t="str">
        <f>IF(CADA_PROD!E1274="","",CADA_PROD!E1274)</f>
        <v/>
      </c>
      <c r="F1276" s="101" t="str">
        <f>IF(CADA_PROD!D1274="","",SUMIFS(MOVI_ENTR!I:I,MOVI_ENTR!D:D,D1276,MOVI_ENTR!O:O,$E$5))</f>
        <v/>
      </c>
      <c r="G1276" s="101" t="str">
        <f>IF(CADA_PROD!C1274="","",SUMIFS(MOVI_SAID!H:H,MOVI_SAID!D:D,D1276,MOVI_SAID!L:L,$E$5))</f>
        <v/>
      </c>
      <c r="H1276" s="101" t="str">
        <f t="shared" si="40"/>
        <v/>
      </c>
      <c r="I1276" s="100" t="str">
        <f>IF(CADA_PROD!C1274="","",IFERROR(IF(H1276&lt;=0,"Sem estoque",IF(H1276/E1276&lt;0.25,"Quase sem estoque",IF(H1276/E1276&lt;1.2,"Estoque baixo",IF(H1276/E1276&lt;2,"Estoque moderado","Estoque confortável")))),""))</f>
        <v/>
      </c>
      <c r="J1276" s="102" t="str">
        <f>IF(CADA_PROD!C1274="","",SUMIFS(MOVI_ENTR!M:M,MOVI_ENTR!D:D,D1276,MOVI_ENTR!O:O,$E$5))</f>
        <v/>
      </c>
      <c r="K1276" s="103" t="str">
        <f>IF(CADA_PROD!C1274="","",IFERROR($J1276/SUM($J$8:$J$1008),""))</f>
        <v/>
      </c>
      <c r="L1276" s="103" t="str">
        <f>IF(CADA_PROD!C1274="","",IFERROR(H1276/SUM($H$8:$H$1008),""))</f>
        <v/>
      </c>
      <c r="M1276" s="102" t="str">
        <f>IF(CADA_PROD!$C1274="","",IFERROR(SUMIFS(MOVI_ENTR!M:M,MOVI_ENTR!D:D,D1276,MOVI_ENTR!O:O,$E$5)/SUMIFS(MOVI_ENTR!I:I,MOVI_ENTR!D:D,D1276,MOVI_ENTR!O:O,$E$5),0))</f>
        <v/>
      </c>
      <c r="N1276" s="104" t="str">
        <f>IF(CADA_PROD!C1274="","",G1276/E1276)</f>
        <v/>
      </c>
    </row>
    <row r="1277" spans="2:14" ht="30" customHeight="1">
      <c r="B1277" s="21">
        <f t="shared" si="39"/>
        <v>1270</v>
      </c>
      <c r="C1277" s="99" t="str">
        <f>IF(CADA_PROD!C1275="","",CADA_PROD!C1275)</f>
        <v/>
      </c>
      <c r="D1277" s="100" t="str">
        <f>IF(CADA_PROD!D1275="","",CADA_PROD!D1275)</f>
        <v/>
      </c>
      <c r="E1277" s="101" t="str">
        <f>IF(CADA_PROD!E1275="","",CADA_PROD!E1275)</f>
        <v/>
      </c>
      <c r="F1277" s="101" t="str">
        <f>IF(CADA_PROD!D1275="","",SUMIFS(MOVI_ENTR!I:I,MOVI_ENTR!D:D,D1277,MOVI_ENTR!O:O,$E$5))</f>
        <v/>
      </c>
      <c r="G1277" s="101" t="str">
        <f>IF(CADA_PROD!C1275="","",SUMIFS(MOVI_SAID!H:H,MOVI_SAID!D:D,D1277,MOVI_SAID!L:L,$E$5))</f>
        <v/>
      </c>
      <c r="H1277" s="101" t="str">
        <f t="shared" si="40"/>
        <v/>
      </c>
      <c r="I1277" s="100" t="str">
        <f>IF(CADA_PROD!C1275="","",IFERROR(IF(H1277&lt;=0,"Sem estoque",IF(H1277/E1277&lt;0.25,"Quase sem estoque",IF(H1277/E1277&lt;1.2,"Estoque baixo",IF(H1277/E1277&lt;2,"Estoque moderado","Estoque confortável")))),""))</f>
        <v/>
      </c>
      <c r="J1277" s="102" t="str">
        <f>IF(CADA_PROD!C1275="","",SUMIFS(MOVI_ENTR!M:M,MOVI_ENTR!D:D,D1277,MOVI_ENTR!O:O,$E$5))</f>
        <v/>
      </c>
      <c r="K1277" s="103" t="str">
        <f>IF(CADA_PROD!C1275="","",IFERROR($J1277/SUM($J$8:$J$1008),""))</f>
        <v/>
      </c>
      <c r="L1277" s="103" t="str">
        <f>IF(CADA_PROD!C1275="","",IFERROR(H1277/SUM($H$8:$H$1008),""))</f>
        <v/>
      </c>
      <c r="M1277" s="102" t="str">
        <f>IF(CADA_PROD!$C1275="","",IFERROR(SUMIFS(MOVI_ENTR!M:M,MOVI_ENTR!D:D,D1277,MOVI_ENTR!O:O,$E$5)/SUMIFS(MOVI_ENTR!I:I,MOVI_ENTR!D:D,D1277,MOVI_ENTR!O:O,$E$5),0))</f>
        <v/>
      </c>
      <c r="N1277" s="104" t="str">
        <f>IF(CADA_PROD!C1275="","",G1277/E1277)</f>
        <v/>
      </c>
    </row>
    <row r="1278" spans="2:14" ht="30" customHeight="1">
      <c r="B1278" s="21">
        <f t="shared" si="39"/>
        <v>1271</v>
      </c>
      <c r="C1278" s="99" t="str">
        <f>IF(CADA_PROD!C1276="","",CADA_PROD!C1276)</f>
        <v/>
      </c>
      <c r="D1278" s="100" t="str">
        <f>IF(CADA_PROD!D1276="","",CADA_PROD!D1276)</f>
        <v/>
      </c>
      <c r="E1278" s="101" t="str">
        <f>IF(CADA_PROD!E1276="","",CADA_PROD!E1276)</f>
        <v/>
      </c>
      <c r="F1278" s="101" t="str">
        <f>IF(CADA_PROD!D1276="","",SUMIFS(MOVI_ENTR!I:I,MOVI_ENTR!D:D,D1278,MOVI_ENTR!O:O,$E$5))</f>
        <v/>
      </c>
      <c r="G1278" s="101" t="str">
        <f>IF(CADA_PROD!C1276="","",SUMIFS(MOVI_SAID!H:H,MOVI_SAID!D:D,D1278,MOVI_SAID!L:L,$E$5))</f>
        <v/>
      </c>
      <c r="H1278" s="101" t="str">
        <f t="shared" si="40"/>
        <v/>
      </c>
      <c r="I1278" s="100" t="str">
        <f>IF(CADA_PROD!C1276="","",IFERROR(IF(H1278&lt;=0,"Sem estoque",IF(H1278/E1278&lt;0.25,"Quase sem estoque",IF(H1278/E1278&lt;1.2,"Estoque baixo",IF(H1278/E1278&lt;2,"Estoque moderado","Estoque confortável")))),""))</f>
        <v/>
      </c>
      <c r="J1278" s="102" t="str">
        <f>IF(CADA_PROD!C1276="","",SUMIFS(MOVI_ENTR!M:M,MOVI_ENTR!D:D,D1278,MOVI_ENTR!O:O,$E$5))</f>
        <v/>
      </c>
      <c r="K1278" s="103" t="str">
        <f>IF(CADA_PROD!C1276="","",IFERROR($J1278/SUM($J$8:$J$1008),""))</f>
        <v/>
      </c>
      <c r="L1278" s="103" t="str">
        <f>IF(CADA_PROD!C1276="","",IFERROR(H1278/SUM($H$8:$H$1008),""))</f>
        <v/>
      </c>
      <c r="M1278" s="102" t="str">
        <f>IF(CADA_PROD!$C1276="","",IFERROR(SUMIFS(MOVI_ENTR!M:M,MOVI_ENTR!D:D,D1278,MOVI_ENTR!O:O,$E$5)/SUMIFS(MOVI_ENTR!I:I,MOVI_ENTR!D:D,D1278,MOVI_ENTR!O:O,$E$5),0))</f>
        <v/>
      </c>
      <c r="N1278" s="104" t="str">
        <f>IF(CADA_PROD!C1276="","",G1278/E1278)</f>
        <v/>
      </c>
    </row>
    <row r="1279" spans="2:14" ht="30" customHeight="1">
      <c r="B1279" s="21">
        <f t="shared" si="39"/>
        <v>1272</v>
      </c>
      <c r="C1279" s="99" t="str">
        <f>IF(CADA_PROD!C1277="","",CADA_PROD!C1277)</f>
        <v/>
      </c>
      <c r="D1279" s="100" t="str">
        <f>IF(CADA_PROD!D1277="","",CADA_PROD!D1277)</f>
        <v/>
      </c>
      <c r="E1279" s="101" t="str">
        <f>IF(CADA_PROD!E1277="","",CADA_PROD!E1277)</f>
        <v/>
      </c>
      <c r="F1279" s="101" t="str">
        <f>IF(CADA_PROD!D1277="","",SUMIFS(MOVI_ENTR!I:I,MOVI_ENTR!D:D,D1279,MOVI_ENTR!O:O,$E$5))</f>
        <v/>
      </c>
      <c r="G1279" s="101" t="str">
        <f>IF(CADA_PROD!C1277="","",SUMIFS(MOVI_SAID!H:H,MOVI_SAID!D:D,D1279,MOVI_SAID!L:L,$E$5))</f>
        <v/>
      </c>
      <c r="H1279" s="101" t="str">
        <f t="shared" si="40"/>
        <v/>
      </c>
      <c r="I1279" s="100" t="str">
        <f>IF(CADA_PROD!C1277="","",IFERROR(IF(H1279&lt;=0,"Sem estoque",IF(H1279/E1279&lt;0.25,"Quase sem estoque",IF(H1279/E1279&lt;1.2,"Estoque baixo",IF(H1279/E1279&lt;2,"Estoque moderado","Estoque confortável")))),""))</f>
        <v/>
      </c>
      <c r="J1279" s="102" t="str">
        <f>IF(CADA_PROD!C1277="","",SUMIFS(MOVI_ENTR!M:M,MOVI_ENTR!D:D,D1279,MOVI_ENTR!O:O,$E$5))</f>
        <v/>
      </c>
      <c r="K1279" s="103" t="str">
        <f>IF(CADA_PROD!C1277="","",IFERROR($J1279/SUM($J$8:$J$1008),""))</f>
        <v/>
      </c>
      <c r="L1279" s="103" t="str">
        <f>IF(CADA_PROD!C1277="","",IFERROR(H1279/SUM($H$8:$H$1008),""))</f>
        <v/>
      </c>
      <c r="M1279" s="102" t="str">
        <f>IF(CADA_PROD!$C1277="","",IFERROR(SUMIFS(MOVI_ENTR!M:M,MOVI_ENTR!D:D,D1279,MOVI_ENTR!O:O,$E$5)/SUMIFS(MOVI_ENTR!I:I,MOVI_ENTR!D:D,D1279,MOVI_ENTR!O:O,$E$5),0))</f>
        <v/>
      </c>
      <c r="N1279" s="104" t="str">
        <f>IF(CADA_PROD!C1277="","",G1279/E1279)</f>
        <v/>
      </c>
    </row>
    <row r="1280" spans="2:14" ht="30" customHeight="1">
      <c r="B1280" s="21">
        <f t="shared" si="39"/>
        <v>1273</v>
      </c>
      <c r="C1280" s="99" t="str">
        <f>IF(CADA_PROD!C1278="","",CADA_PROD!C1278)</f>
        <v/>
      </c>
      <c r="D1280" s="100" t="str">
        <f>IF(CADA_PROD!D1278="","",CADA_PROD!D1278)</f>
        <v/>
      </c>
      <c r="E1280" s="101" t="str">
        <f>IF(CADA_PROD!E1278="","",CADA_PROD!E1278)</f>
        <v/>
      </c>
      <c r="F1280" s="101" t="str">
        <f>IF(CADA_PROD!D1278="","",SUMIFS(MOVI_ENTR!I:I,MOVI_ENTR!D:D,D1280,MOVI_ENTR!O:O,$E$5))</f>
        <v/>
      </c>
      <c r="G1280" s="101" t="str">
        <f>IF(CADA_PROD!C1278="","",SUMIFS(MOVI_SAID!H:H,MOVI_SAID!D:D,D1280,MOVI_SAID!L:L,$E$5))</f>
        <v/>
      </c>
      <c r="H1280" s="101" t="str">
        <f t="shared" si="40"/>
        <v/>
      </c>
      <c r="I1280" s="100" t="str">
        <f>IF(CADA_PROD!C1278="","",IFERROR(IF(H1280&lt;=0,"Sem estoque",IF(H1280/E1280&lt;0.25,"Quase sem estoque",IF(H1280/E1280&lt;1.2,"Estoque baixo",IF(H1280/E1280&lt;2,"Estoque moderado","Estoque confortável")))),""))</f>
        <v/>
      </c>
      <c r="J1280" s="102" t="str">
        <f>IF(CADA_PROD!C1278="","",SUMIFS(MOVI_ENTR!M:M,MOVI_ENTR!D:D,D1280,MOVI_ENTR!O:O,$E$5))</f>
        <v/>
      </c>
      <c r="K1280" s="103" t="str">
        <f>IF(CADA_PROD!C1278="","",IFERROR($J1280/SUM($J$8:$J$1008),""))</f>
        <v/>
      </c>
      <c r="L1280" s="103" t="str">
        <f>IF(CADA_PROD!C1278="","",IFERROR(H1280/SUM($H$8:$H$1008),""))</f>
        <v/>
      </c>
      <c r="M1280" s="102" t="str">
        <f>IF(CADA_PROD!$C1278="","",IFERROR(SUMIFS(MOVI_ENTR!M:M,MOVI_ENTR!D:D,D1280,MOVI_ENTR!O:O,$E$5)/SUMIFS(MOVI_ENTR!I:I,MOVI_ENTR!D:D,D1280,MOVI_ENTR!O:O,$E$5),0))</f>
        <v/>
      </c>
      <c r="N1280" s="104" t="str">
        <f>IF(CADA_PROD!C1278="","",G1280/E1280)</f>
        <v/>
      </c>
    </row>
    <row r="1281" spans="2:14" ht="30" customHeight="1">
      <c r="B1281" s="21">
        <f t="shared" si="39"/>
        <v>1274</v>
      </c>
      <c r="C1281" s="99" t="str">
        <f>IF(CADA_PROD!C1279="","",CADA_PROD!C1279)</f>
        <v/>
      </c>
      <c r="D1281" s="100" t="str">
        <f>IF(CADA_PROD!D1279="","",CADA_PROD!D1279)</f>
        <v/>
      </c>
      <c r="E1281" s="101" t="str">
        <f>IF(CADA_PROD!E1279="","",CADA_PROD!E1279)</f>
        <v/>
      </c>
      <c r="F1281" s="101" t="str">
        <f>IF(CADA_PROD!D1279="","",SUMIFS(MOVI_ENTR!I:I,MOVI_ENTR!D:D,D1281,MOVI_ENTR!O:O,$E$5))</f>
        <v/>
      </c>
      <c r="G1281" s="101" t="str">
        <f>IF(CADA_PROD!C1279="","",SUMIFS(MOVI_SAID!H:H,MOVI_SAID!D:D,D1281,MOVI_SAID!L:L,$E$5))</f>
        <v/>
      </c>
      <c r="H1281" s="101" t="str">
        <f t="shared" si="40"/>
        <v/>
      </c>
      <c r="I1281" s="100" t="str">
        <f>IF(CADA_PROD!C1279="","",IFERROR(IF(H1281&lt;=0,"Sem estoque",IF(H1281/E1281&lt;0.25,"Quase sem estoque",IF(H1281/E1281&lt;1.2,"Estoque baixo",IF(H1281/E1281&lt;2,"Estoque moderado","Estoque confortável")))),""))</f>
        <v/>
      </c>
      <c r="J1281" s="102" t="str">
        <f>IF(CADA_PROD!C1279="","",SUMIFS(MOVI_ENTR!M:M,MOVI_ENTR!D:D,D1281,MOVI_ENTR!O:O,$E$5))</f>
        <v/>
      </c>
      <c r="K1281" s="103" t="str">
        <f>IF(CADA_PROD!C1279="","",IFERROR($J1281/SUM($J$8:$J$1008),""))</f>
        <v/>
      </c>
      <c r="L1281" s="103" t="str">
        <f>IF(CADA_PROD!C1279="","",IFERROR(H1281/SUM($H$8:$H$1008),""))</f>
        <v/>
      </c>
      <c r="M1281" s="102" t="str">
        <f>IF(CADA_PROD!$C1279="","",IFERROR(SUMIFS(MOVI_ENTR!M:M,MOVI_ENTR!D:D,D1281,MOVI_ENTR!O:O,$E$5)/SUMIFS(MOVI_ENTR!I:I,MOVI_ENTR!D:D,D1281,MOVI_ENTR!O:O,$E$5),0))</f>
        <v/>
      </c>
      <c r="N1281" s="104" t="str">
        <f>IF(CADA_PROD!C1279="","",G1281/E1281)</f>
        <v/>
      </c>
    </row>
    <row r="1282" spans="2:14" ht="30" customHeight="1">
      <c r="B1282" s="21">
        <f t="shared" si="39"/>
        <v>1275</v>
      </c>
      <c r="C1282" s="99" t="str">
        <f>IF(CADA_PROD!C1280="","",CADA_PROD!C1280)</f>
        <v/>
      </c>
      <c r="D1282" s="100" t="str">
        <f>IF(CADA_PROD!D1280="","",CADA_PROD!D1280)</f>
        <v/>
      </c>
      <c r="E1282" s="101" t="str">
        <f>IF(CADA_PROD!E1280="","",CADA_PROD!E1280)</f>
        <v/>
      </c>
      <c r="F1282" s="101" t="str">
        <f>IF(CADA_PROD!D1280="","",SUMIFS(MOVI_ENTR!I:I,MOVI_ENTR!D:D,D1282,MOVI_ENTR!O:O,$E$5))</f>
        <v/>
      </c>
      <c r="G1282" s="101" t="str">
        <f>IF(CADA_PROD!C1280="","",SUMIFS(MOVI_SAID!H:H,MOVI_SAID!D:D,D1282,MOVI_SAID!L:L,$E$5))</f>
        <v/>
      </c>
      <c r="H1282" s="101" t="str">
        <f t="shared" si="40"/>
        <v/>
      </c>
      <c r="I1282" s="100" t="str">
        <f>IF(CADA_PROD!C1280="","",IFERROR(IF(H1282&lt;=0,"Sem estoque",IF(H1282/E1282&lt;0.25,"Quase sem estoque",IF(H1282/E1282&lt;1.2,"Estoque baixo",IF(H1282/E1282&lt;2,"Estoque moderado","Estoque confortável")))),""))</f>
        <v/>
      </c>
      <c r="J1282" s="102" t="str">
        <f>IF(CADA_PROD!C1280="","",SUMIFS(MOVI_ENTR!M:M,MOVI_ENTR!D:D,D1282,MOVI_ENTR!O:O,$E$5))</f>
        <v/>
      </c>
      <c r="K1282" s="103" t="str">
        <f>IF(CADA_PROD!C1280="","",IFERROR($J1282/SUM($J$8:$J$1008),""))</f>
        <v/>
      </c>
      <c r="L1282" s="103" t="str">
        <f>IF(CADA_PROD!C1280="","",IFERROR(H1282/SUM($H$8:$H$1008),""))</f>
        <v/>
      </c>
      <c r="M1282" s="102" t="str">
        <f>IF(CADA_PROD!$C1280="","",IFERROR(SUMIFS(MOVI_ENTR!M:M,MOVI_ENTR!D:D,D1282,MOVI_ENTR!O:O,$E$5)/SUMIFS(MOVI_ENTR!I:I,MOVI_ENTR!D:D,D1282,MOVI_ENTR!O:O,$E$5),0))</f>
        <v/>
      </c>
      <c r="N1282" s="104" t="str">
        <f>IF(CADA_PROD!C1280="","",G1282/E1282)</f>
        <v/>
      </c>
    </row>
    <row r="1283" spans="2:14" ht="30" customHeight="1">
      <c r="B1283" s="21">
        <f t="shared" si="39"/>
        <v>1276</v>
      </c>
      <c r="C1283" s="99" t="str">
        <f>IF(CADA_PROD!C1281="","",CADA_PROD!C1281)</f>
        <v/>
      </c>
      <c r="D1283" s="100" t="str">
        <f>IF(CADA_PROD!D1281="","",CADA_PROD!D1281)</f>
        <v/>
      </c>
      <c r="E1283" s="101" t="str">
        <f>IF(CADA_PROD!E1281="","",CADA_PROD!E1281)</f>
        <v/>
      </c>
      <c r="F1283" s="101" t="str">
        <f>IF(CADA_PROD!D1281="","",SUMIFS(MOVI_ENTR!I:I,MOVI_ENTR!D:D,D1283,MOVI_ENTR!O:O,$E$5))</f>
        <v/>
      </c>
      <c r="G1283" s="101" t="str">
        <f>IF(CADA_PROD!C1281="","",SUMIFS(MOVI_SAID!H:H,MOVI_SAID!D:D,D1283,MOVI_SAID!L:L,$E$5))</f>
        <v/>
      </c>
      <c r="H1283" s="101" t="str">
        <f t="shared" si="40"/>
        <v/>
      </c>
      <c r="I1283" s="100" t="str">
        <f>IF(CADA_PROD!C1281="","",IFERROR(IF(H1283&lt;=0,"Sem estoque",IF(H1283/E1283&lt;0.25,"Quase sem estoque",IF(H1283/E1283&lt;1.2,"Estoque baixo",IF(H1283/E1283&lt;2,"Estoque moderado","Estoque confortável")))),""))</f>
        <v/>
      </c>
      <c r="J1283" s="102" t="str">
        <f>IF(CADA_PROD!C1281="","",SUMIFS(MOVI_ENTR!M:M,MOVI_ENTR!D:D,D1283,MOVI_ENTR!O:O,$E$5))</f>
        <v/>
      </c>
      <c r="K1283" s="103" t="str">
        <f>IF(CADA_PROD!C1281="","",IFERROR($J1283/SUM($J$8:$J$1008),""))</f>
        <v/>
      </c>
      <c r="L1283" s="103" t="str">
        <f>IF(CADA_PROD!C1281="","",IFERROR(H1283/SUM($H$8:$H$1008),""))</f>
        <v/>
      </c>
      <c r="M1283" s="102" t="str">
        <f>IF(CADA_PROD!$C1281="","",IFERROR(SUMIFS(MOVI_ENTR!M:M,MOVI_ENTR!D:D,D1283,MOVI_ENTR!O:O,$E$5)/SUMIFS(MOVI_ENTR!I:I,MOVI_ENTR!D:D,D1283,MOVI_ENTR!O:O,$E$5),0))</f>
        <v/>
      </c>
      <c r="N1283" s="104" t="str">
        <f>IF(CADA_PROD!C1281="","",G1283/E1283)</f>
        <v/>
      </c>
    </row>
    <row r="1284" spans="2:14" ht="30" customHeight="1">
      <c r="B1284" s="21">
        <f t="shared" si="39"/>
        <v>1277</v>
      </c>
      <c r="C1284" s="99" t="str">
        <f>IF(CADA_PROD!C1282="","",CADA_PROD!C1282)</f>
        <v/>
      </c>
      <c r="D1284" s="100" t="str">
        <f>IF(CADA_PROD!D1282="","",CADA_PROD!D1282)</f>
        <v/>
      </c>
      <c r="E1284" s="101" t="str">
        <f>IF(CADA_PROD!E1282="","",CADA_PROD!E1282)</f>
        <v/>
      </c>
      <c r="F1284" s="101" t="str">
        <f>IF(CADA_PROD!D1282="","",SUMIFS(MOVI_ENTR!I:I,MOVI_ENTR!D:D,D1284,MOVI_ENTR!O:O,$E$5))</f>
        <v/>
      </c>
      <c r="G1284" s="101" t="str">
        <f>IF(CADA_PROD!C1282="","",SUMIFS(MOVI_SAID!H:H,MOVI_SAID!D:D,D1284,MOVI_SAID!L:L,$E$5))</f>
        <v/>
      </c>
      <c r="H1284" s="101" t="str">
        <f t="shared" si="40"/>
        <v/>
      </c>
      <c r="I1284" s="100" t="str">
        <f>IF(CADA_PROD!C1282="","",IFERROR(IF(H1284&lt;=0,"Sem estoque",IF(H1284/E1284&lt;0.25,"Quase sem estoque",IF(H1284/E1284&lt;1.2,"Estoque baixo",IF(H1284/E1284&lt;2,"Estoque moderado","Estoque confortável")))),""))</f>
        <v/>
      </c>
      <c r="J1284" s="102" t="str">
        <f>IF(CADA_PROD!C1282="","",SUMIFS(MOVI_ENTR!M:M,MOVI_ENTR!D:D,D1284,MOVI_ENTR!O:O,$E$5))</f>
        <v/>
      </c>
      <c r="K1284" s="103" t="str">
        <f>IF(CADA_PROD!C1282="","",IFERROR($J1284/SUM($J$8:$J$1008),""))</f>
        <v/>
      </c>
      <c r="L1284" s="103" t="str">
        <f>IF(CADA_PROD!C1282="","",IFERROR(H1284/SUM($H$8:$H$1008),""))</f>
        <v/>
      </c>
      <c r="M1284" s="102" t="str">
        <f>IF(CADA_PROD!$C1282="","",IFERROR(SUMIFS(MOVI_ENTR!M:M,MOVI_ENTR!D:D,D1284,MOVI_ENTR!O:O,$E$5)/SUMIFS(MOVI_ENTR!I:I,MOVI_ENTR!D:D,D1284,MOVI_ENTR!O:O,$E$5),0))</f>
        <v/>
      </c>
      <c r="N1284" s="104" t="str">
        <f>IF(CADA_PROD!C1282="","",G1284/E1284)</f>
        <v/>
      </c>
    </row>
    <row r="1285" spans="2:14" ht="30" customHeight="1">
      <c r="B1285" s="21">
        <f t="shared" si="39"/>
        <v>1278</v>
      </c>
      <c r="C1285" s="99" t="str">
        <f>IF(CADA_PROD!C1283="","",CADA_PROD!C1283)</f>
        <v/>
      </c>
      <c r="D1285" s="100" t="str">
        <f>IF(CADA_PROD!D1283="","",CADA_PROD!D1283)</f>
        <v/>
      </c>
      <c r="E1285" s="101" t="str">
        <f>IF(CADA_PROD!E1283="","",CADA_PROD!E1283)</f>
        <v/>
      </c>
      <c r="F1285" s="101" t="str">
        <f>IF(CADA_PROD!D1283="","",SUMIFS(MOVI_ENTR!I:I,MOVI_ENTR!D:D,D1285,MOVI_ENTR!O:O,$E$5))</f>
        <v/>
      </c>
      <c r="G1285" s="101" t="str">
        <f>IF(CADA_PROD!C1283="","",SUMIFS(MOVI_SAID!H:H,MOVI_SAID!D:D,D1285,MOVI_SAID!L:L,$E$5))</f>
        <v/>
      </c>
      <c r="H1285" s="101" t="str">
        <f t="shared" si="40"/>
        <v/>
      </c>
      <c r="I1285" s="100" t="str">
        <f>IF(CADA_PROD!C1283="","",IFERROR(IF(H1285&lt;=0,"Sem estoque",IF(H1285/E1285&lt;0.25,"Quase sem estoque",IF(H1285/E1285&lt;1.2,"Estoque baixo",IF(H1285/E1285&lt;2,"Estoque moderado","Estoque confortável")))),""))</f>
        <v/>
      </c>
      <c r="J1285" s="102" t="str">
        <f>IF(CADA_PROD!C1283="","",SUMIFS(MOVI_ENTR!M:M,MOVI_ENTR!D:D,D1285,MOVI_ENTR!O:O,$E$5))</f>
        <v/>
      </c>
      <c r="K1285" s="103" t="str">
        <f>IF(CADA_PROD!C1283="","",IFERROR($J1285/SUM($J$8:$J$1008),""))</f>
        <v/>
      </c>
      <c r="L1285" s="103" t="str">
        <f>IF(CADA_PROD!C1283="","",IFERROR(H1285/SUM($H$8:$H$1008),""))</f>
        <v/>
      </c>
      <c r="M1285" s="102" t="str">
        <f>IF(CADA_PROD!$C1283="","",IFERROR(SUMIFS(MOVI_ENTR!M:M,MOVI_ENTR!D:D,D1285,MOVI_ENTR!O:O,$E$5)/SUMIFS(MOVI_ENTR!I:I,MOVI_ENTR!D:D,D1285,MOVI_ENTR!O:O,$E$5),0))</f>
        <v/>
      </c>
      <c r="N1285" s="104" t="str">
        <f>IF(CADA_PROD!C1283="","",G1285/E1285)</f>
        <v/>
      </c>
    </row>
    <row r="1286" spans="2:14" ht="30" customHeight="1">
      <c r="B1286" s="21">
        <f t="shared" si="39"/>
        <v>1279</v>
      </c>
      <c r="C1286" s="99" t="str">
        <f>IF(CADA_PROD!C1284="","",CADA_PROD!C1284)</f>
        <v/>
      </c>
      <c r="D1286" s="100" t="str">
        <f>IF(CADA_PROD!D1284="","",CADA_PROD!D1284)</f>
        <v/>
      </c>
      <c r="E1286" s="101" t="str">
        <f>IF(CADA_PROD!E1284="","",CADA_PROD!E1284)</f>
        <v/>
      </c>
      <c r="F1286" s="101" t="str">
        <f>IF(CADA_PROD!D1284="","",SUMIFS(MOVI_ENTR!I:I,MOVI_ENTR!D:D,D1286,MOVI_ENTR!O:O,$E$5))</f>
        <v/>
      </c>
      <c r="G1286" s="101" t="str">
        <f>IF(CADA_PROD!C1284="","",SUMIFS(MOVI_SAID!H:H,MOVI_SAID!D:D,D1286,MOVI_SAID!L:L,$E$5))</f>
        <v/>
      </c>
      <c r="H1286" s="101" t="str">
        <f t="shared" si="40"/>
        <v/>
      </c>
      <c r="I1286" s="100" t="str">
        <f>IF(CADA_PROD!C1284="","",IFERROR(IF(H1286&lt;=0,"Sem estoque",IF(H1286/E1286&lt;0.25,"Quase sem estoque",IF(H1286/E1286&lt;1.2,"Estoque baixo",IF(H1286/E1286&lt;2,"Estoque moderado","Estoque confortável")))),""))</f>
        <v/>
      </c>
      <c r="J1286" s="102" t="str">
        <f>IF(CADA_PROD!C1284="","",SUMIFS(MOVI_ENTR!M:M,MOVI_ENTR!D:D,D1286,MOVI_ENTR!O:O,$E$5))</f>
        <v/>
      </c>
      <c r="K1286" s="103" t="str">
        <f>IF(CADA_PROD!C1284="","",IFERROR($J1286/SUM($J$8:$J$1008),""))</f>
        <v/>
      </c>
      <c r="L1286" s="103" t="str">
        <f>IF(CADA_PROD!C1284="","",IFERROR(H1286/SUM($H$8:$H$1008),""))</f>
        <v/>
      </c>
      <c r="M1286" s="102" t="str">
        <f>IF(CADA_PROD!$C1284="","",IFERROR(SUMIFS(MOVI_ENTR!M:M,MOVI_ENTR!D:D,D1286,MOVI_ENTR!O:O,$E$5)/SUMIFS(MOVI_ENTR!I:I,MOVI_ENTR!D:D,D1286,MOVI_ENTR!O:O,$E$5),0))</f>
        <v/>
      </c>
      <c r="N1286" s="104" t="str">
        <f>IF(CADA_PROD!C1284="","",G1286/E1286)</f>
        <v/>
      </c>
    </row>
    <row r="1287" spans="2:14" ht="30" customHeight="1">
      <c r="B1287" s="21">
        <f t="shared" si="39"/>
        <v>1280</v>
      </c>
      <c r="C1287" s="99" t="str">
        <f>IF(CADA_PROD!C1285="","",CADA_PROD!C1285)</f>
        <v/>
      </c>
      <c r="D1287" s="100" t="str">
        <f>IF(CADA_PROD!D1285="","",CADA_PROD!D1285)</f>
        <v/>
      </c>
      <c r="E1287" s="101" t="str">
        <f>IF(CADA_PROD!E1285="","",CADA_PROD!E1285)</f>
        <v/>
      </c>
      <c r="F1287" s="101" t="str">
        <f>IF(CADA_PROD!D1285="","",SUMIFS(MOVI_ENTR!I:I,MOVI_ENTR!D:D,D1287,MOVI_ENTR!O:O,$E$5))</f>
        <v/>
      </c>
      <c r="G1287" s="101" t="str">
        <f>IF(CADA_PROD!C1285="","",SUMIFS(MOVI_SAID!H:H,MOVI_SAID!D:D,D1287,MOVI_SAID!L:L,$E$5))</f>
        <v/>
      </c>
      <c r="H1287" s="101" t="str">
        <f t="shared" si="40"/>
        <v/>
      </c>
      <c r="I1287" s="100" t="str">
        <f>IF(CADA_PROD!C1285="","",IFERROR(IF(H1287&lt;=0,"Sem estoque",IF(H1287/E1287&lt;0.25,"Quase sem estoque",IF(H1287/E1287&lt;1.2,"Estoque baixo",IF(H1287/E1287&lt;2,"Estoque moderado","Estoque confortável")))),""))</f>
        <v/>
      </c>
      <c r="J1287" s="102" t="str">
        <f>IF(CADA_PROD!C1285="","",SUMIFS(MOVI_ENTR!M:M,MOVI_ENTR!D:D,D1287,MOVI_ENTR!O:O,$E$5))</f>
        <v/>
      </c>
      <c r="K1287" s="103" t="str">
        <f>IF(CADA_PROD!C1285="","",IFERROR($J1287/SUM($J$8:$J$1008),""))</f>
        <v/>
      </c>
      <c r="L1287" s="103" t="str">
        <f>IF(CADA_PROD!C1285="","",IFERROR(H1287/SUM($H$8:$H$1008),""))</f>
        <v/>
      </c>
      <c r="M1287" s="102" t="str">
        <f>IF(CADA_PROD!$C1285="","",IFERROR(SUMIFS(MOVI_ENTR!M:M,MOVI_ENTR!D:D,D1287,MOVI_ENTR!O:O,$E$5)/SUMIFS(MOVI_ENTR!I:I,MOVI_ENTR!D:D,D1287,MOVI_ENTR!O:O,$E$5),0))</f>
        <v/>
      </c>
      <c r="N1287" s="104" t="str">
        <f>IF(CADA_PROD!C1285="","",G1287/E1287)</f>
        <v/>
      </c>
    </row>
    <row r="1288" spans="2:14" ht="30" customHeight="1">
      <c r="B1288" s="21">
        <f t="shared" si="39"/>
        <v>1281</v>
      </c>
      <c r="C1288" s="99" t="str">
        <f>IF(CADA_PROD!C1286="","",CADA_PROD!C1286)</f>
        <v/>
      </c>
      <c r="D1288" s="100" t="str">
        <f>IF(CADA_PROD!D1286="","",CADA_PROD!D1286)</f>
        <v/>
      </c>
      <c r="E1288" s="101" t="str">
        <f>IF(CADA_PROD!E1286="","",CADA_PROD!E1286)</f>
        <v/>
      </c>
      <c r="F1288" s="101" t="str">
        <f>IF(CADA_PROD!D1286="","",SUMIFS(MOVI_ENTR!I:I,MOVI_ENTR!D:D,D1288,MOVI_ENTR!O:O,$E$5))</f>
        <v/>
      </c>
      <c r="G1288" s="101" t="str">
        <f>IF(CADA_PROD!C1286="","",SUMIFS(MOVI_SAID!H:H,MOVI_SAID!D:D,D1288,MOVI_SAID!L:L,$E$5))</f>
        <v/>
      </c>
      <c r="H1288" s="101" t="str">
        <f t="shared" si="40"/>
        <v/>
      </c>
      <c r="I1288" s="100" t="str">
        <f>IF(CADA_PROD!C1286="","",IFERROR(IF(H1288&lt;=0,"Sem estoque",IF(H1288/E1288&lt;0.25,"Quase sem estoque",IF(H1288/E1288&lt;1.2,"Estoque baixo",IF(H1288/E1288&lt;2,"Estoque moderado","Estoque confortável")))),""))</f>
        <v/>
      </c>
      <c r="J1288" s="102" t="str">
        <f>IF(CADA_PROD!C1286="","",SUMIFS(MOVI_ENTR!M:M,MOVI_ENTR!D:D,D1288,MOVI_ENTR!O:O,$E$5))</f>
        <v/>
      </c>
      <c r="K1288" s="103" t="str">
        <f>IF(CADA_PROD!C1286="","",IFERROR($J1288/SUM($J$8:$J$1008),""))</f>
        <v/>
      </c>
      <c r="L1288" s="103" t="str">
        <f>IF(CADA_PROD!C1286="","",IFERROR(H1288/SUM($H$8:$H$1008),""))</f>
        <v/>
      </c>
      <c r="M1288" s="102" t="str">
        <f>IF(CADA_PROD!$C1286="","",IFERROR(SUMIFS(MOVI_ENTR!M:M,MOVI_ENTR!D:D,D1288,MOVI_ENTR!O:O,$E$5)/SUMIFS(MOVI_ENTR!I:I,MOVI_ENTR!D:D,D1288,MOVI_ENTR!O:O,$E$5),0))</f>
        <v/>
      </c>
      <c r="N1288" s="104" t="str">
        <f>IF(CADA_PROD!C1286="","",G1288/E1288)</f>
        <v/>
      </c>
    </row>
    <row r="1289" spans="2:14" ht="30" customHeight="1">
      <c r="B1289" s="21">
        <f t="shared" si="39"/>
        <v>1282</v>
      </c>
      <c r="C1289" s="99" t="str">
        <f>IF(CADA_PROD!C1287="","",CADA_PROD!C1287)</f>
        <v/>
      </c>
      <c r="D1289" s="100" t="str">
        <f>IF(CADA_PROD!D1287="","",CADA_PROD!D1287)</f>
        <v/>
      </c>
      <c r="E1289" s="101" t="str">
        <f>IF(CADA_PROD!E1287="","",CADA_PROD!E1287)</f>
        <v/>
      </c>
      <c r="F1289" s="101" t="str">
        <f>IF(CADA_PROD!D1287="","",SUMIFS(MOVI_ENTR!I:I,MOVI_ENTR!D:D,D1289,MOVI_ENTR!O:O,$E$5))</f>
        <v/>
      </c>
      <c r="G1289" s="101" t="str">
        <f>IF(CADA_PROD!C1287="","",SUMIFS(MOVI_SAID!H:H,MOVI_SAID!D:D,D1289,MOVI_SAID!L:L,$E$5))</f>
        <v/>
      </c>
      <c r="H1289" s="101" t="str">
        <f t="shared" si="40"/>
        <v/>
      </c>
      <c r="I1289" s="100" t="str">
        <f>IF(CADA_PROD!C1287="","",IFERROR(IF(H1289&lt;=0,"Sem estoque",IF(H1289/E1289&lt;0.25,"Quase sem estoque",IF(H1289/E1289&lt;1.2,"Estoque baixo",IF(H1289/E1289&lt;2,"Estoque moderado","Estoque confortável")))),""))</f>
        <v/>
      </c>
      <c r="J1289" s="102" t="str">
        <f>IF(CADA_PROD!C1287="","",SUMIFS(MOVI_ENTR!M:M,MOVI_ENTR!D:D,D1289,MOVI_ENTR!O:O,$E$5))</f>
        <v/>
      </c>
      <c r="K1289" s="103" t="str">
        <f>IF(CADA_PROD!C1287="","",IFERROR($J1289/SUM($J$8:$J$1008),""))</f>
        <v/>
      </c>
      <c r="L1289" s="103" t="str">
        <f>IF(CADA_PROD!C1287="","",IFERROR(H1289/SUM($H$8:$H$1008),""))</f>
        <v/>
      </c>
      <c r="M1289" s="102" t="str">
        <f>IF(CADA_PROD!$C1287="","",IFERROR(SUMIFS(MOVI_ENTR!M:M,MOVI_ENTR!D:D,D1289,MOVI_ENTR!O:O,$E$5)/SUMIFS(MOVI_ENTR!I:I,MOVI_ENTR!D:D,D1289,MOVI_ENTR!O:O,$E$5),0))</f>
        <v/>
      </c>
      <c r="N1289" s="104" t="str">
        <f>IF(CADA_PROD!C1287="","",G1289/E1289)</f>
        <v/>
      </c>
    </row>
    <row r="1290" spans="2:14" ht="30" customHeight="1">
      <c r="B1290" s="21">
        <f t="shared" ref="B1290:B1353" si="41">B1289+1</f>
        <v>1283</v>
      </c>
      <c r="C1290" s="99" t="str">
        <f>IF(CADA_PROD!C1288="","",CADA_PROD!C1288)</f>
        <v/>
      </c>
      <c r="D1290" s="100" t="str">
        <f>IF(CADA_PROD!D1288="","",CADA_PROD!D1288)</f>
        <v/>
      </c>
      <c r="E1290" s="101" t="str">
        <f>IF(CADA_PROD!E1288="","",CADA_PROD!E1288)</f>
        <v/>
      </c>
      <c r="F1290" s="101" t="str">
        <f>IF(CADA_PROD!D1288="","",SUMIFS(MOVI_ENTR!I:I,MOVI_ENTR!D:D,D1290,MOVI_ENTR!O:O,$E$5))</f>
        <v/>
      </c>
      <c r="G1290" s="101" t="str">
        <f>IF(CADA_PROD!C1288="","",SUMIFS(MOVI_SAID!H:H,MOVI_SAID!D:D,D1290,MOVI_SAID!L:L,$E$5))</f>
        <v/>
      </c>
      <c r="H1290" s="101" t="str">
        <f t="shared" si="40"/>
        <v/>
      </c>
      <c r="I1290" s="100" t="str">
        <f>IF(CADA_PROD!C1288="","",IFERROR(IF(H1290&lt;=0,"Sem estoque",IF(H1290/E1290&lt;0.25,"Quase sem estoque",IF(H1290/E1290&lt;1.2,"Estoque baixo",IF(H1290/E1290&lt;2,"Estoque moderado","Estoque confortável")))),""))</f>
        <v/>
      </c>
      <c r="J1290" s="102" t="str">
        <f>IF(CADA_PROD!C1288="","",SUMIFS(MOVI_ENTR!M:M,MOVI_ENTR!D:D,D1290,MOVI_ENTR!O:O,$E$5))</f>
        <v/>
      </c>
      <c r="K1290" s="103" t="str">
        <f>IF(CADA_PROD!C1288="","",IFERROR($J1290/SUM($J$8:$J$1008),""))</f>
        <v/>
      </c>
      <c r="L1290" s="103" t="str">
        <f>IF(CADA_PROD!C1288="","",IFERROR(H1290/SUM($H$8:$H$1008),""))</f>
        <v/>
      </c>
      <c r="M1290" s="102" t="str">
        <f>IF(CADA_PROD!$C1288="","",IFERROR(SUMIFS(MOVI_ENTR!M:M,MOVI_ENTR!D:D,D1290,MOVI_ENTR!O:O,$E$5)/SUMIFS(MOVI_ENTR!I:I,MOVI_ENTR!D:D,D1290,MOVI_ENTR!O:O,$E$5),0))</f>
        <v/>
      </c>
      <c r="N1290" s="104" t="str">
        <f>IF(CADA_PROD!C1288="","",G1290/E1290)</f>
        <v/>
      </c>
    </row>
    <row r="1291" spans="2:14" ht="30" customHeight="1">
      <c r="B1291" s="21">
        <f t="shared" si="41"/>
        <v>1284</v>
      </c>
      <c r="C1291" s="99" t="str">
        <f>IF(CADA_PROD!C1289="","",CADA_PROD!C1289)</f>
        <v/>
      </c>
      <c r="D1291" s="100" t="str">
        <f>IF(CADA_PROD!D1289="","",CADA_PROD!D1289)</f>
        <v/>
      </c>
      <c r="E1291" s="101" t="str">
        <f>IF(CADA_PROD!E1289="","",CADA_PROD!E1289)</f>
        <v/>
      </c>
      <c r="F1291" s="101" t="str">
        <f>IF(CADA_PROD!D1289="","",SUMIFS(MOVI_ENTR!I:I,MOVI_ENTR!D:D,D1291,MOVI_ENTR!O:O,$E$5))</f>
        <v/>
      </c>
      <c r="G1291" s="101" t="str">
        <f>IF(CADA_PROD!C1289="","",SUMIFS(MOVI_SAID!H:H,MOVI_SAID!D:D,D1291,MOVI_SAID!L:L,$E$5))</f>
        <v/>
      </c>
      <c r="H1291" s="101" t="str">
        <f t="shared" si="40"/>
        <v/>
      </c>
      <c r="I1291" s="100" t="str">
        <f>IF(CADA_PROD!C1289="","",IFERROR(IF(H1291&lt;=0,"Sem estoque",IF(H1291/E1291&lt;0.25,"Quase sem estoque",IF(H1291/E1291&lt;1.2,"Estoque baixo",IF(H1291/E1291&lt;2,"Estoque moderado","Estoque confortável")))),""))</f>
        <v/>
      </c>
      <c r="J1291" s="102" t="str">
        <f>IF(CADA_PROD!C1289="","",SUMIFS(MOVI_ENTR!M:M,MOVI_ENTR!D:D,D1291,MOVI_ENTR!O:O,$E$5))</f>
        <v/>
      </c>
      <c r="K1291" s="103" t="str">
        <f>IF(CADA_PROD!C1289="","",IFERROR($J1291/SUM($J$8:$J$1008),""))</f>
        <v/>
      </c>
      <c r="L1291" s="103" t="str">
        <f>IF(CADA_PROD!C1289="","",IFERROR(H1291/SUM($H$8:$H$1008),""))</f>
        <v/>
      </c>
      <c r="M1291" s="102" t="str">
        <f>IF(CADA_PROD!$C1289="","",IFERROR(SUMIFS(MOVI_ENTR!M:M,MOVI_ENTR!D:D,D1291,MOVI_ENTR!O:O,$E$5)/SUMIFS(MOVI_ENTR!I:I,MOVI_ENTR!D:D,D1291,MOVI_ENTR!O:O,$E$5),0))</f>
        <v/>
      </c>
      <c r="N1291" s="104" t="str">
        <f>IF(CADA_PROD!C1289="","",G1291/E1291)</f>
        <v/>
      </c>
    </row>
    <row r="1292" spans="2:14" ht="30" customHeight="1">
      <c r="B1292" s="21">
        <f t="shared" si="41"/>
        <v>1285</v>
      </c>
      <c r="C1292" s="99" t="str">
        <f>IF(CADA_PROD!C1290="","",CADA_PROD!C1290)</f>
        <v/>
      </c>
      <c r="D1292" s="100" t="str">
        <f>IF(CADA_PROD!D1290="","",CADA_PROD!D1290)</f>
        <v/>
      </c>
      <c r="E1292" s="101" t="str">
        <f>IF(CADA_PROD!E1290="","",CADA_PROD!E1290)</f>
        <v/>
      </c>
      <c r="F1292" s="101" t="str">
        <f>IF(CADA_PROD!D1290="","",SUMIFS(MOVI_ENTR!I:I,MOVI_ENTR!D:D,D1292,MOVI_ENTR!O:O,$E$5))</f>
        <v/>
      </c>
      <c r="G1292" s="101" t="str">
        <f>IF(CADA_PROD!C1290="","",SUMIFS(MOVI_SAID!H:H,MOVI_SAID!D:D,D1292,MOVI_SAID!L:L,$E$5))</f>
        <v/>
      </c>
      <c r="H1292" s="101" t="str">
        <f t="shared" si="40"/>
        <v/>
      </c>
      <c r="I1292" s="100" t="str">
        <f>IF(CADA_PROD!C1290="","",IFERROR(IF(H1292&lt;=0,"Sem estoque",IF(H1292/E1292&lt;0.25,"Quase sem estoque",IF(H1292/E1292&lt;1.2,"Estoque baixo",IF(H1292/E1292&lt;2,"Estoque moderado","Estoque confortável")))),""))</f>
        <v/>
      </c>
      <c r="J1292" s="102" t="str">
        <f>IF(CADA_PROD!C1290="","",SUMIFS(MOVI_ENTR!M:M,MOVI_ENTR!D:D,D1292,MOVI_ENTR!O:O,$E$5))</f>
        <v/>
      </c>
      <c r="K1292" s="103" t="str">
        <f>IF(CADA_PROD!C1290="","",IFERROR($J1292/SUM($J$8:$J$1008),""))</f>
        <v/>
      </c>
      <c r="L1292" s="103" t="str">
        <f>IF(CADA_PROD!C1290="","",IFERROR(H1292/SUM($H$8:$H$1008),""))</f>
        <v/>
      </c>
      <c r="M1292" s="102" t="str">
        <f>IF(CADA_PROD!$C1290="","",IFERROR(SUMIFS(MOVI_ENTR!M:M,MOVI_ENTR!D:D,D1292,MOVI_ENTR!O:O,$E$5)/SUMIFS(MOVI_ENTR!I:I,MOVI_ENTR!D:D,D1292,MOVI_ENTR!O:O,$E$5),0))</f>
        <v/>
      </c>
      <c r="N1292" s="104" t="str">
        <f>IF(CADA_PROD!C1290="","",G1292/E1292)</f>
        <v/>
      </c>
    </row>
    <row r="1293" spans="2:14" ht="30" customHeight="1">
      <c r="B1293" s="21">
        <f t="shared" si="41"/>
        <v>1286</v>
      </c>
      <c r="C1293" s="99" t="str">
        <f>IF(CADA_PROD!C1291="","",CADA_PROD!C1291)</f>
        <v/>
      </c>
      <c r="D1293" s="100" t="str">
        <f>IF(CADA_PROD!D1291="","",CADA_PROD!D1291)</f>
        <v/>
      </c>
      <c r="E1293" s="101" t="str">
        <f>IF(CADA_PROD!E1291="","",CADA_PROD!E1291)</f>
        <v/>
      </c>
      <c r="F1293" s="101" t="str">
        <f>IF(CADA_PROD!D1291="","",SUMIFS(MOVI_ENTR!I:I,MOVI_ENTR!D:D,D1293,MOVI_ENTR!O:O,$E$5))</f>
        <v/>
      </c>
      <c r="G1293" s="101" t="str">
        <f>IF(CADA_PROD!C1291="","",SUMIFS(MOVI_SAID!H:H,MOVI_SAID!D:D,D1293,MOVI_SAID!L:L,$E$5))</f>
        <v/>
      </c>
      <c r="H1293" s="101" t="str">
        <f t="shared" si="40"/>
        <v/>
      </c>
      <c r="I1293" s="100" t="str">
        <f>IF(CADA_PROD!C1291="","",IFERROR(IF(H1293&lt;=0,"Sem estoque",IF(H1293/E1293&lt;0.25,"Quase sem estoque",IF(H1293/E1293&lt;1.2,"Estoque baixo",IF(H1293/E1293&lt;2,"Estoque moderado","Estoque confortável")))),""))</f>
        <v/>
      </c>
      <c r="J1293" s="102" t="str">
        <f>IF(CADA_PROD!C1291="","",SUMIFS(MOVI_ENTR!M:M,MOVI_ENTR!D:D,D1293,MOVI_ENTR!O:O,$E$5))</f>
        <v/>
      </c>
      <c r="K1293" s="103" t="str">
        <f>IF(CADA_PROD!C1291="","",IFERROR($J1293/SUM($J$8:$J$1008),""))</f>
        <v/>
      </c>
      <c r="L1293" s="103" t="str">
        <f>IF(CADA_PROD!C1291="","",IFERROR(H1293/SUM($H$8:$H$1008),""))</f>
        <v/>
      </c>
      <c r="M1293" s="102" t="str">
        <f>IF(CADA_PROD!$C1291="","",IFERROR(SUMIFS(MOVI_ENTR!M:M,MOVI_ENTR!D:D,D1293,MOVI_ENTR!O:O,$E$5)/SUMIFS(MOVI_ENTR!I:I,MOVI_ENTR!D:D,D1293,MOVI_ENTR!O:O,$E$5),0))</f>
        <v/>
      </c>
      <c r="N1293" s="104" t="str">
        <f>IF(CADA_PROD!C1291="","",G1293/E1293)</f>
        <v/>
      </c>
    </row>
    <row r="1294" spans="2:14" ht="30" customHeight="1">
      <c r="B1294" s="21">
        <f t="shared" si="41"/>
        <v>1287</v>
      </c>
      <c r="C1294" s="99" t="str">
        <f>IF(CADA_PROD!C1292="","",CADA_PROD!C1292)</f>
        <v/>
      </c>
      <c r="D1294" s="100" t="str">
        <f>IF(CADA_PROD!D1292="","",CADA_PROD!D1292)</f>
        <v/>
      </c>
      <c r="E1294" s="101" t="str">
        <f>IF(CADA_PROD!E1292="","",CADA_PROD!E1292)</f>
        <v/>
      </c>
      <c r="F1294" s="101" t="str">
        <f>IF(CADA_PROD!D1292="","",SUMIFS(MOVI_ENTR!I:I,MOVI_ENTR!D:D,D1294,MOVI_ENTR!O:O,$E$5))</f>
        <v/>
      </c>
      <c r="G1294" s="101" t="str">
        <f>IF(CADA_PROD!C1292="","",SUMIFS(MOVI_SAID!H:H,MOVI_SAID!D:D,D1294,MOVI_SAID!L:L,$E$5))</f>
        <v/>
      </c>
      <c r="H1294" s="101" t="str">
        <f t="shared" si="40"/>
        <v/>
      </c>
      <c r="I1294" s="100" t="str">
        <f>IF(CADA_PROD!C1292="","",IFERROR(IF(H1294&lt;=0,"Sem estoque",IF(H1294/E1294&lt;0.25,"Quase sem estoque",IF(H1294/E1294&lt;1.2,"Estoque baixo",IF(H1294/E1294&lt;2,"Estoque moderado","Estoque confortável")))),""))</f>
        <v/>
      </c>
      <c r="J1294" s="102" t="str">
        <f>IF(CADA_PROD!C1292="","",SUMIFS(MOVI_ENTR!M:M,MOVI_ENTR!D:D,D1294,MOVI_ENTR!O:O,$E$5))</f>
        <v/>
      </c>
      <c r="K1294" s="103" t="str">
        <f>IF(CADA_PROD!C1292="","",IFERROR($J1294/SUM($J$8:$J$1008),""))</f>
        <v/>
      </c>
      <c r="L1294" s="103" t="str">
        <f>IF(CADA_PROD!C1292="","",IFERROR(H1294/SUM($H$8:$H$1008),""))</f>
        <v/>
      </c>
      <c r="M1294" s="102" t="str">
        <f>IF(CADA_PROD!$C1292="","",IFERROR(SUMIFS(MOVI_ENTR!M:M,MOVI_ENTR!D:D,D1294,MOVI_ENTR!O:O,$E$5)/SUMIFS(MOVI_ENTR!I:I,MOVI_ENTR!D:D,D1294,MOVI_ENTR!O:O,$E$5),0))</f>
        <v/>
      </c>
      <c r="N1294" s="104" t="str">
        <f>IF(CADA_PROD!C1292="","",G1294/E1294)</f>
        <v/>
      </c>
    </row>
    <row r="1295" spans="2:14" ht="30" customHeight="1">
      <c r="B1295" s="21">
        <f t="shared" si="41"/>
        <v>1288</v>
      </c>
      <c r="C1295" s="99" t="str">
        <f>IF(CADA_PROD!C1293="","",CADA_PROD!C1293)</f>
        <v/>
      </c>
      <c r="D1295" s="100" t="str">
        <f>IF(CADA_PROD!D1293="","",CADA_PROD!D1293)</f>
        <v/>
      </c>
      <c r="E1295" s="101" t="str">
        <f>IF(CADA_PROD!E1293="","",CADA_PROD!E1293)</f>
        <v/>
      </c>
      <c r="F1295" s="101" t="str">
        <f>IF(CADA_PROD!D1293="","",SUMIFS(MOVI_ENTR!I:I,MOVI_ENTR!D:D,D1295,MOVI_ENTR!O:O,$E$5))</f>
        <v/>
      </c>
      <c r="G1295" s="101" t="str">
        <f>IF(CADA_PROD!C1293="","",SUMIFS(MOVI_SAID!H:H,MOVI_SAID!D:D,D1295,MOVI_SAID!L:L,$E$5))</f>
        <v/>
      </c>
      <c r="H1295" s="101" t="str">
        <f t="shared" si="40"/>
        <v/>
      </c>
      <c r="I1295" s="100" t="str">
        <f>IF(CADA_PROD!C1293="","",IFERROR(IF(H1295&lt;=0,"Sem estoque",IF(H1295/E1295&lt;0.25,"Quase sem estoque",IF(H1295/E1295&lt;1.2,"Estoque baixo",IF(H1295/E1295&lt;2,"Estoque moderado","Estoque confortável")))),""))</f>
        <v/>
      </c>
      <c r="J1295" s="102" t="str">
        <f>IF(CADA_PROD!C1293="","",SUMIFS(MOVI_ENTR!M:M,MOVI_ENTR!D:D,D1295,MOVI_ENTR!O:O,$E$5))</f>
        <v/>
      </c>
      <c r="K1295" s="103" t="str">
        <f>IF(CADA_PROD!C1293="","",IFERROR($J1295/SUM($J$8:$J$1008),""))</f>
        <v/>
      </c>
      <c r="L1295" s="103" t="str">
        <f>IF(CADA_PROD!C1293="","",IFERROR(H1295/SUM($H$8:$H$1008),""))</f>
        <v/>
      </c>
      <c r="M1295" s="102" t="str">
        <f>IF(CADA_PROD!$C1293="","",IFERROR(SUMIFS(MOVI_ENTR!M:M,MOVI_ENTR!D:D,D1295,MOVI_ENTR!O:O,$E$5)/SUMIFS(MOVI_ENTR!I:I,MOVI_ENTR!D:D,D1295,MOVI_ENTR!O:O,$E$5),0))</f>
        <v/>
      </c>
      <c r="N1295" s="104" t="str">
        <f>IF(CADA_PROD!C1293="","",G1295/E1295)</f>
        <v/>
      </c>
    </row>
    <row r="1296" spans="2:14" ht="30" customHeight="1">
      <c r="B1296" s="21">
        <f t="shared" si="41"/>
        <v>1289</v>
      </c>
      <c r="C1296" s="99" t="str">
        <f>IF(CADA_PROD!C1294="","",CADA_PROD!C1294)</f>
        <v/>
      </c>
      <c r="D1296" s="100" t="str">
        <f>IF(CADA_PROD!D1294="","",CADA_PROD!D1294)</f>
        <v/>
      </c>
      <c r="E1296" s="101" t="str">
        <f>IF(CADA_PROD!E1294="","",CADA_PROD!E1294)</f>
        <v/>
      </c>
      <c r="F1296" s="101" t="str">
        <f>IF(CADA_PROD!D1294="","",SUMIFS(MOVI_ENTR!I:I,MOVI_ENTR!D:D,D1296,MOVI_ENTR!O:O,$E$5))</f>
        <v/>
      </c>
      <c r="G1296" s="101" t="str">
        <f>IF(CADA_PROD!C1294="","",SUMIFS(MOVI_SAID!H:H,MOVI_SAID!D:D,D1296,MOVI_SAID!L:L,$E$5))</f>
        <v/>
      </c>
      <c r="H1296" s="101" t="str">
        <f t="shared" si="40"/>
        <v/>
      </c>
      <c r="I1296" s="100" t="str">
        <f>IF(CADA_PROD!C1294="","",IFERROR(IF(H1296&lt;=0,"Sem estoque",IF(H1296/E1296&lt;0.25,"Quase sem estoque",IF(H1296/E1296&lt;1.2,"Estoque baixo",IF(H1296/E1296&lt;2,"Estoque moderado","Estoque confortável")))),""))</f>
        <v/>
      </c>
      <c r="J1296" s="102" t="str">
        <f>IF(CADA_PROD!C1294="","",SUMIFS(MOVI_ENTR!M:M,MOVI_ENTR!D:D,D1296,MOVI_ENTR!O:O,$E$5))</f>
        <v/>
      </c>
      <c r="K1296" s="103" t="str">
        <f>IF(CADA_PROD!C1294="","",IFERROR($J1296/SUM($J$8:$J$1008),""))</f>
        <v/>
      </c>
      <c r="L1296" s="103" t="str">
        <f>IF(CADA_PROD!C1294="","",IFERROR(H1296/SUM($H$8:$H$1008),""))</f>
        <v/>
      </c>
      <c r="M1296" s="102" t="str">
        <f>IF(CADA_PROD!$C1294="","",IFERROR(SUMIFS(MOVI_ENTR!M:M,MOVI_ENTR!D:D,D1296,MOVI_ENTR!O:O,$E$5)/SUMIFS(MOVI_ENTR!I:I,MOVI_ENTR!D:D,D1296,MOVI_ENTR!O:O,$E$5),0))</f>
        <v/>
      </c>
      <c r="N1296" s="104" t="str">
        <f>IF(CADA_PROD!C1294="","",G1296/E1296)</f>
        <v/>
      </c>
    </row>
    <row r="1297" spans="2:14" ht="30" customHeight="1">
      <c r="B1297" s="21">
        <f t="shared" si="41"/>
        <v>1290</v>
      </c>
      <c r="C1297" s="99" t="str">
        <f>IF(CADA_PROD!C1295="","",CADA_PROD!C1295)</f>
        <v/>
      </c>
      <c r="D1297" s="100" t="str">
        <f>IF(CADA_PROD!D1295="","",CADA_PROD!D1295)</f>
        <v/>
      </c>
      <c r="E1297" s="101" t="str">
        <f>IF(CADA_PROD!E1295="","",CADA_PROD!E1295)</f>
        <v/>
      </c>
      <c r="F1297" s="101" t="str">
        <f>IF(CADA_PROD!D1295="","",SUMIFS(MOVI_ENTR!I:I,MOVI_ENTR!D:D,D1297,MOVI_ENTR!O:O,$E$5))</f>
        <v/>
      </c>
      <c r="G1297" s="101" t="str">
        <f>IF(CADA_PROD!C1295="","",SUMIFS(MOVI_SAID!H:H,MOVI_SAID!D:D,D1297,MOVI_SAID!L:L,$E$5))</f>
        <v/>
      </c>
      <c r="H1297" s="101" t="str">
        <f t="shared" si="40"/>
        <v/>
      </c>
      <c r="I1297" s="100" t="str">
        <f>IF(CADA_PROD!C1295="","",IFERROR(IF(H1297&lt;=0,"Sem estoque",IF(H1297/E1297&lt;0.25,"Quase sem estoque",IF(H1297/E1297&lt;1.2,"Estoque baixo",IF(H1297/E1297&lt;2,"Estoque moderado","Estoque confortável")))),""))</f>
        <v/>
      </c>
      <c r="J1297" s="102" t="str">
        <f>IF(CADA_PROD!C1295="","",SUMIFS(MOVI_ENTR!M:M,MOVI_ENTR!D:D,D1297,MOVI_ENTR!O:O,$E$5))</f>
        <v/>
      </c>
      <c r="K1297" s="103" t="str">
        <f>IF(CADA_PROD!C1295="","",IFERROR($J1297/SUM($J$8:$J$1008),""))</f>
        <v/>
      </c>
      <c r="L1297" s="103" t="str">
        <f>IF(CADA_PROD!C1295="","",IFERROR(H1297/SUM($H$8:$H$1008),""))</f>
        <v/>
      </c>
      <c r="M1297" s="102" t="str">
        <f>IF(CADA_PROD!$C1295="","",IFERROR(SUMIFS(MOVI_ENTR!M:M,MOVI_ENTR!D:D,D1297,MOVI_ENTR!O:O,$E$5)/SUMIFS(MOVI_ENTR!I:I,MOVI_ENTR!D:D,D1297,MOVI_ENTR!O:O,$E$5),0))</f>
        <v/>
      </c>
      <c r="N1297" s="104" t="str">
        <f>IF(CADA_PROD!C1295="","",G1297/E1297)</f>
        <v/>
      </c>
    </row>
    <row r="1298" spans="2:14" ht="30" customHeight="1">
      <c r="B1298" s="21">
        <f t="shared" si="41"/>
        <v>1291</v>
      </c>
      <c r="C1298" s="99" t="str">
        <f>IF(CADA_PROD!C1296="","",CADA_PROD!C1296)</f>
        <v/>
      </c>
      <c r="D1298" s="100" t="str">
        <f>IF(CADA_PROD!D1296="","",CADA_PROD!D1296)</f>
        <v/>
      </c>
      <c r="E1298" s="101" t="str">
        <f>IF(CADA_PROD!E1296="","",CADA_PROD!E1296)</f>
        <v/>
      </c>
      <c r="F1298" s="101" t="str">
        <f>IF(CADA_PROD!D1296="","",SUMIFS(MOVI_ENTR!I:I,MOVI_ENTR!D:D,D1298,MOVI_ENTR!O:O,$E$5))</f>
        <v/>
      </c>
      <c r="G1298" s="101" t="str">
        <f>IF(CADA_PROD!C1296="","",SUMIFS(MOVI_SAID!H:H,MOVI_SAID!D:D,D1298,MOVI_SAID!L:L,$E$5))</f>
        <v/>
      </c>
      <c r="H1298" s="101" t="str">
        <f t="shared" si="40"/>
        <v/>
      </c>
      <c r="I1298" s="100" t="str">
        <f>IF(CADA_PROD!C1296="","",IFERROR(IF(H1298&lt;=0,"Sem estoque",IF(H1298/E1298&lt;0.25,"Quase sem estoque",IF(H1298/E1298&lt;1.2,"Estoque baixo",IF(H1298/E1298&lt;2,"Estoque moderado","Estoque confortável")))),""))</f>
        <v/>
      </c>
      <c r="J1298" s="102" t="str">
        <f>IF(CADA_PROD!C1296="","",SUMIFS(MOVI_ENTR!M:M,MOVI_ENTR!D:D,D1298,MOVI_ENTR!O:O,$E$5))</f>
        <v/>
      </c>
      <c r="K1298" s="103" t="str">
        <f>IF(CADA_PROD!C1296="","",IFERROR($J1298/SUM($J$8:$J$1008),""))</f>
        <v/>
      </c>
      <c r="L1298" s="103" t="str">
        <f>IF(CADA_PROD!C1296="","",IFERROR(H1298/SUM($H$8:$H$1008),""))</f>
        <v/>
      </c>
      <c r="M1298" s="102" t="str">
        <f>IF(CADA_PROD!$C1296="","",IFERROR(SUMIFS(MOVI_ENTR!M:M,MOVI_ENTR!D:D,D1298,MOVI_ENTR!O:O,$E$5)/SUMIFS(MOVI_ENTR!I:I,MOVI_ENTR!D:D,D1298,MOVI_ENTR!O:O,$E$5),0))</f>
        <v/>
      </c>
      <c r="N1298" s="104" t="str">
        <f>IF(CADA_PROD!C1296="","",G1298/E1298)</f>
        <v/>
      </c>
    </row>
    <row r="1299" spans="2:14" ht="30" customHeight="1">
      <c r="B1299" s="21">
        <f t="shared" si="41"/>
        <v>1292</v>
      </c>
      <c r="C1299" s="99" t="str">
        <f>IF(CADA_PROD!C1297="","",CADA_PROD!C1297)</f>
        <v/>
      </c>
      <c r="D1299" s="100" t="str">
        <f>IF(CADA_PROD!D1297="","",CADA_PROD!D1297)</f>
        <v/>
      </c>
      <c r="E1299" s="101" t="str">
        <f>IF(CADA_PROD!E1297="","",CADA_PROD!E1297)</f>
        <v/>
      </c>
      <c r="F1299" s="101" t="str">
        <f>IF(CADA_PROD!D1297="","",SUMIFS(MOVI_ENTR!I:I,MOVI_ENTR!D:D,D1299,MOVI_ENTR!O:O,$E$5))</f>
        <v/>
      </c>
      <c r="G1299" s="101" t="str">
        <f>IF(CADA_PROD!C1297="","",SUMIFS(MOVI_SAID!H:H,MOVI_SAID!D:D,D1299,MOVI_SAID!L:L,$E$5))</f>
        <v/>
      </c>
      <c r="H1299" s="101" t="str">
        <f t="shared" si="40"/>
        <v/>
      </c>
      <c r="I1299" s="100" t="str">
        <f>IF(CADA_PROD!C1297="","",IFERROR(IF(H1299&lt;=0,"Sem estoque",IF(H1299/E1299&lt;0.25,"Quase sem estoque",IF(H1299/E1299&lt;1.2,"Estoque baixo",IF(H1299/E1299&lt;2,"Estoque moderado","Estoque confortável")))),""))</f>
        <v/>
      </c>
      <c r="J1299" s="102" t="str">
        <f>IF(CADA_PROD!C1297="","",SUMIFS(MOVI_ENTR!M:M,MOVI_ENTR!D:D,D1299,MOVI_ENTR!O:O,$E$5))</f>
        <v/>
      </c>
      <c r="K1299" s="103" t="str">
        <f>IF(CADA_PROD!C1297="","",IFERROR($J1299/SUM($J$8:$J$1008),""))</f>
        <v/>
      </c>
      <c r="L1299" s="103" t="str">
        <f>IF(CADA_PROD!C1297="","",IFERROR(H1299/SUM($H$8:$H$1008),""))</f>
        <v/>
      </c>
      <c r="M1299" s="102" t="str">
        <f>IF(CADA_PROD!$C1297="","",IFERROR(SUMIFS(MOVI_ENTR!M:M,MOVI_ENTR!D:D,D1299,MOVI_ENTR!O:O,$E$5)/SUMIFS(MOVI_ENTR!I:I,MOVI_ENTR!D:D,D1299,MOVI_ENTR!O:O,$E$5),0))</f>
        <v/>
      </c>
      <c r="N1299" s="104" t="str">
        <f>IF(CADA_PROD!C1297="","",G1299/E1299)</f>
        <v/>
      </c>
    </row>
    <row r="1300" spans="2:14" ht="30" customHeight="1">
      <c r="B1300" s="21">
        <f t="shared" si="41"/>
        <v>1293</v>
      </c>
      <c r="C1300" s="99" t="str">
        <f>IF(CADA_PROD!C1298="","",CADA_PROD!C1298)</f>
        <v/>
      </c>
      <c r="D1300" s="100" t="str">
        <f>IF(CADA_PROD!D1298="","",CADA_PROD!D1298)</f>
        <v/>
      </c>
      <c r="E1300" s="101" t="str">
        <f>IF(CADA_PROD!E1298="","",CADA_PROD!E1298)</f>
        <v/>
      </c>
      <c r="F1300" s="101" t="str">
        <f>IF(CADA_PROD!D1298="","",SUMIFS(MOVI_ENTR!I:I,MOVI_ENTR!D:D,D1300,MOVI_ENTR!O:O,$E$5))</f>
        <v/>
      </c>
      <c r="G1300" s="101" t="str">
        <f>IF(CADA_PROD!C1298="","",SUMIFS(MOVI_SAID!H:H,MOVI_SAID!D:D,D1300,MOVI_SAID!L:L,$E$5))</f>
        <v/>
      </c>
      <c r="H1300" s="101" t="str">
        <f t="shared" si="40"/>
        <v/>
      </c>
      <c r="I1300" s="100" t="str">
        <f>IF(CADA_PROD!C1298="","",IFERROR(IF(H1300&lt;=0,"Sem estoque",IF(H1300/E1300&lt;0.25,"Quase sem estoque",IF(H1300/E1300&lt;1.2,"Estoque baixo",IF(H1300/E1300&lt;2,"Estoque moderado","Estoque confortável")))),""))</f>
        <v/>
      </c>
      <c r="J1300" s="102" t="str">
        <f>IF(CADA_PROD!C1298="","",SUMIFS(MOVI_ENTR!M:M,MOVI_ENTR!D:D,D1300,MOVI_ENTR!O:O,$E$5))</f>
        <v/>
      </c>
      <c r="K1300" s="103" t="str">
        <f>IF(CADA_PROD!C1298="","",IFERROR($J1300/SUM($J$8:$J$1008),""))</f>
        <v/>
      </c>
      <c r="L1300" s="103" t="str">
        <f>IF(CADA_PROD!C1298="","",IFERROR(H1300/SUM($H$8:$H$1008),""))</f>
        <v/>
      </c>
      <c r="M1300" s="102" t="str">
        <f>IF(CADA_PROD!$C1298="","",IFERROR(SUMIFS(MOVI_ENTR!M:M,MOVI_ENTR!D:D,D1300,MOVI_ENTR!O:O,$E$5)/SUMIFS(MOVI_ENTR!I:I,MOVI_ENTR!D:D,D1300,MOVI_ENTR!O:O,$E$5),0))</f>
        <v/>
      </c>
      <c r="N1300" s="104" t="str">
        <f>IF(CADA_PROD!C1298="","",G1300/E1300)</f>
        <v/>
      </c>
    </row>
    <row r="1301" spans="2:14" ht="30" customHeight="1">
      <c r="B1301" s="21">
        <f t="shared" si="41"/>
        <v>1294</v>
      </c>
      <c r="C1301" s="99" t="str">
        <f>IF(CADA_PROD!C1299="","",CADA_PROD!C1299)</f>
        <v/>
      </c>
      <c r="D1301" s="100" t="str">
        <f>IF(CADA_PROD!D1299="","",CADA_PROD!D1299)</f>
        <v/>
      </c>
      <c r="E1301" s="101" t="str">
        <f>IF(CADA_PROD!E1299="","",CADA_PROD!E1299)</f>
        <v/>
      </c>
      <c r="F1301" s="101" t="str">
        <f>IF(CADA_PROD!D1299="","",SUMIFS(MOVI_ENTR!I:I,MOVI_ENTR!D:D,D1301,MOVI_ENTR!O:O,$E$5))</f>
        <v/>
      </c>
      <c r="G1301" s="101" t="str">
        <f>IF(CADA_PROD!C1299="","",SUMIFS(MOVI_SAID!H:H,MOVI_SAID!D:D,D1301,MOVI_SAID!L:L,$E$5))</f>
        <v/>
      </c>
      <c r="H1301" s="101" t="str">
        <f t="shared" si="40"/>
        <v/>
      </c>
      <c r="I1301" s="100" t="str">
        <f>IF(CADA_PROD!C1299="","",IFERROR(IF(H1301&lt;=0,"Sem estoque",IF(H1301/E1301&lt;0.25,"Quase sem estoque",IF(H1301/E1301&lt;1.2,"Estoque baixo",IF(H1301/E1301&lt;2,"Estoque moderado","Estoque confortável")))),""))</f>
        <v/>
      </c>
      <c r="J1301" s="102" t="str">
        <f>IF(CADA_PROD!C1299="","",SUMIFS(MOVI_ENTR!M:M,MOVI_ENTR!D:D,D1301,MOVI_ENTR!O:O,$E$5))</f>
        <v/>
      </c>
      <c r="K1301" s="103" t="str">
        <f>IF(CADA_PROD!C1299="","",IFERROR($J1301/SUM($J$8:$J$1008),""))</f>
        <v/>
      </c>
      <c r="L1301" s="103" t="str">
        <f>IF(CADA_PROD!C1299="","",IFERROR(H1301/SUM($H$8:$H$1008),""))</f>
        <v/>
      </c>
      <c r="M1301" s="102" t="str">
        <f>IF(CADA_PROD!$C1299="","",IFERROR(SUMIFS(MOVI_ENTR!M:M,MOVI_ENTR!D:D,D1301,MOVI_ENTR!O:O,$E$5)/SUMIFS(MOVI_ENTR!I:I,MOVI_ENTR!D:D,D1301,MOVI_ENTR!O:O,$E$5),0))</f>
        <v/>
      </c>
      <c r="N1301" s="104" t="str">
        <f>IF(CADA_PROD!C1299="","",G1301/E1301)</f>
        <v/>
      </c>
    </row>
    <row r="1302" spans="2:14" ht="30" customHeight="1">
      <c r="B1302" s="21">
        <f t="shared" si="41"/>
        <v>1295</v>
      </c>
      <c r="C1302" s="99" t="str">
        <f>IF(CADA_PROD!C1300="","",CADA_PROD!C1300)</f>
        <v/>
      </c>
      <c r="D1302" s="100" t="str">
        <f>IF(CADA_PROD!D1300="","",CADA_PROD!D1300)</f>
        <v/>
      </c>
      <c r="E1302" s="101" t="str">
        <f>IF(CADA_PROD!E1300="","",CADA_PROD!E1300)</f>
        <v/>
      </c>
      <c r="F1302" s="101" t="str">
        <f>IF(CADA_PROD!D1300="","",SUMIFS(MOVI_ENTR!I:I,MOVI_ENTR!D:D,D1302,MOVI_ENTR!O:O,$E$5))</f>
        <v/>
      </c>
      <c r="G1302" s="101" t="str">
        <f>IF(CADA_PROD!C1300="","",SUMIFS(MOVI_SAID!H:H,MOVI_SAID!D:D,D1302,MOVI_SAID!L:L,$E$5))</f>
        <v/>
      </c>
      <c r="H1302" s="101" t="str">
        <f t="shared" si="40"/>
        <v/>
      </c>
      <c r="I1302" s="100" t="str">
        <f>IF(CADA_PROD!C1300="","",IFERROR(IF(H1302&lt;=0,"Sem estoque",IF(H1302/E1302&lt;0.25,"Quase sem estoque",IF(H1302/E1302&lt;1.2,"Estoque baixo",IF(H1302/E1302&lt;2,"Estoque moderado","Estoque confortável")))),""))</f>
        <v/>
      </c>
      <c r="J1302" s="102" t="str">
        <f>IF(CADA_PROD!C1300="","",SUMIFS(MOVI_ENTR!M:M,MOVI_ENTR!D:D,D1302,MOVI_ENTR!O:O,$E$5))</f>
        <v/>
      </c>
      <c r="K1302" s="103" t="str">
        <f>IF(CADA_PROD!C1300="","",IFERROR($J1302/SUM($J$8:$J$1008),""))</f>
        <v/>
      </c>
      <c r="L1302" s="103" t="str">
        <f>IF(CADA_PROD!C1300="","",IFERROR(H1302/SUM($H$8:$H$1008),""))</f>
        <v/>
      </c>
      <c r="M1302" s="102" t="str">
        <f>IF(CADA_PROD!$C1300="","",IFERROR(SUMIFS(MOVI_ENTR!M:M,MOVI_ENTR!D:D,D1302,MOVI_ENTR!O:O,$E$5)/SUMIFS(MOVI_ENTR!I:I,MOVI_ENTR!D:D,D1302,MOVI_ENTR!O:O,$E$5),0))</f>
        <v/>
      </c>
      <c r="N1302" s="104" t="str">
        <f>IF(CADA_PROD!C1300="","",G1302/E1302)</f>
        <v/>
      </c>
    </row>
    <row r="1303" spans="2:14" ht="30" customHeight="1">
      <c r="B1303" s="21">
        <f t="shared" si="41"/>
        <v>1296</v>
      </c>
      <c r="C1303" s="99" t="str">
        <f>IF(CADA_PROD!C1301="","",CADA_PROD!C1301)</f>
        <v/>
      </c>
      <c r="D1303" s="100" t="str">
        <f>IF(CADA_PROD!D1301="","",CADA_PROD!D1301)</f>
        <v/>
      </c>
      <c r="E1303" s="101" t="str">
        <f>IF(CADA_PROD!E1301="","",CADA_PROD!E1301)</f>
        <v/>
      </c>
      <c r="F1303" s="101" t="str">
        <f>IF(CADA_PROD!D1301="","",SUMIFS(MOVI_ENTR!I:I,MOVI_ENTR!D:D,D1303,MOVI_ENTR!O:O,$E$5))</f>
        <v/>
      </c>
      <c r="G1303" s="101" t="str">
        <f>IF(CADA_PROD!C1301="","",SUMIFS(MOVI_SAID!H:H,MOVI_SAID!D:D,D1303,MOVI_SAID!L:L,$E$5))</f>
        <v/>
      </c>
      <c r="H1303" s="101" t="str">
        <f t="shared" si="40"/>
        <v/>
      </c>
      <c r="I1303" s="100" t="str">
        <f>IF(CADA_PROD!C1301="","",IFERROR(IF(H1303&lt;=0,"Sem estoque",IF(H1303/E1303&lt;0.25,"Quase sem estoque",IF(H1303/E1303&lt;1.2,"Estoque baixo",IF(H1303/E1303&lt;2,"Estoque moderado","Estoque confortável")))),""))</f>
        <v/>
      </c>
      <c r="J1303" s="102" t="str">
        <f>IF(CADA_PROD!C1301="","",SUMIFS(MOVI_ENTR!M:M,MOVI_ENTR!D:D,D1303,MOVI_ENTR!O:O,$E$5))</f>
        <v/>
      </c>
      <c r="K1303" s="103" t="str">
        <f>IF(CADA_PROD!C1301="","",IFERROR($J1303/SUM($J$8:$J$1008),""))</f>
        <v/>
      </c>
      <c r="L1303" s="103" t="str">
        <f>IF(CADA_PROD!C1301="","",IFERROR(H1303/SUM($H$8:$H$1008),""))</f>
        <v/>
      </c>
      <c r="M1303" s="102" t="str">
        <f>IF(CADA_PROD!$C1301="","",IFERROR(SUMIFS(MOVI_ENTR!M:M,MOVI_ENTR!D:D,D1303,MOVI_ENTR!O:O,$E$5)/SUMIFS(MOVI_ENTR!I:I,MOVI_ENTR!D:D,D1303,MOVI_ENTR!O:O,$E$5),0))</f>
        <v/>
      </c>
      <c r="N1303" s="104" t="str">
        <f>IF(CADA_PROD!C1301="","",G1303/E1303)</f>
        <v/>
      </c>
    </row>
    <row r="1304" spans="2:14" ht="30" customHeight="1">
      <c r="B1304" s="21">
        <f t="shared" si="41"/>
        <v>1297</v>
      </c>
      <c r="C1304" s="99" t="str">
        <f>IF(CADA_PROD!C1302="","",CADA_PROD!C1302)</f>
        <v/>
      </c>
      <c r="D1304" s="100" t="str">
        <f>IF(CADA_PROD!D1302="","",CADA_PROD!D1302)</f>
        <v/>
      </c>
      <c r="E1304" s="101" t="str">
        <f>IF(CADA_PROD!E1302="","",CADA_PROD!E1302)</f>
        <v/>
      </c>
      <c r="F1304" s="101" t="str">
        <f>IF(CADA_PROD!D1302="","",SUMIFS(MOVI_ENTR!I:I,MOVI_ENTR!D:D,D1304,MOVI_ENTR!O:O,$E$5))</f>
        <v/>
      </c>
      <c r="G1304" s="101" t="str">
        <f>IF(CADA_PROD!C1302="","",SUMIFS(MOVI_SAID!H:H,MOVI_SAID!D:D,D1304,MOVI_SAID!L:L,$E$5))</f>
        <v/>
      </c>
      <c r="H1304" s="101" t="str">
        <f t="shared" si="40"/>
        <v/>
      </c>
      <c r="I1304" s="100" t="str">
        <f>IF(CADA_PROD!C1302="","",IFERROR(IF(H1304&lt;=0,"Sem estoque",IF(H1304/E1304&lt;0.25,"Quase sem estoque",IF(H1304/E1304&lt;1.2,"Estoque baixo",IF(H1304/E1304&lt;2,"Estoque moderado","Estoque confortável")))),""))</f>
        <v/>
      </c>
      <c r="J1304" s="102" t="str">
        <f>IF(CADA_PROD!C1302="","",SUMIFS(MOVI_ENTR!M:M,MOVI_ENTR!D:D,D1304,MOVI_ENTR!O:O,$E$5))</f>
        <v/>
      </c>
      <c r="K1304" s="103" t="str">
        <f>IF(CADA_PROD!C1302="","",IFERROR($J1304/SUM($J$8:$J$1008),""))</f>
        <v/>
      </c>
      <c r="L1304" s="103" t="str">
        <f>IF(CADA_PROD!C1302="","",IFERROR(H1304/SUM($H$8:$H$1008),""))</f>
        <v/>
      </c>
      <c r="M1304" s="102" t="str">
        <f>IF(CADA_PROD!$C1302="","",IFERROR(SUMIFS(MOVI_ENTR!M:M,MOVI_ENTR!D:D,D1304,MOVI_ENTR!O:O,$E$5)/SUMIFS(MOVI_ENTR!I:I,MOVI_ENTR!D:D,D1304,MOVI_ENTR!O:O,$E$5),0))</f>
        <v/>
      </c>
      <c r="N1304" s="104" t="str">
        <f>IF(CADA_PROD!C1302="","",G1304/E1304)</f>
        <v/>
      </c>
    </row>
    <row r="1305" spans="2:14" ht="30" customHeight="1">
      <c r="B1305" s="21">
        <f t="shared" si="41"/>
        <v>1298</v>
      </c>
      <c r="C1305" s="99" t="str">
        <f>IF(CADA_PROD!C1303="","",CADA_PROD!C1303)</f>
        <v/>
      </c>
      <c r="D1305" s="100" t="str">
        <f>IF(CADA_PROD!D1303="","",CADA_PROD!D1303)</f>
        <v/>
      </c>
      <c r="E1305" s="101" t="str">
        <f>IF(CADA_PROD!E1303="","",CADA_PROD!E1303)</f>
        <v/>
      </c>
      <c r="F1305" s="101" t="str">
        <f>IF(CADA_PROD!D1303="","",SUMIFS(MOVI_ENTR!I:I,MOVI_ENTR!D:D,D1305,MOVI_ENTR!O:O,$E$5))</f>
        <v/>
      </c>
      <c r="G1305" s="101" t="str">
        <f>IF(CADA_PROD!C1303="","",SUMIFS(MOVI_SAID!H:H,MOVI_SAID!D:D,D1305,MOVI_SAID!L:L,$E$5))</f>
        <v/>
      </c>
      <c r="H1305" s="101" t="str">
        <f t="shared" si="40"/>
        <v/>
      </c>
      <c r="I1305" s="100" t="str">
        <f>IF(CADA_PROD!C1303="","",IFERROR(IF(H1305&lt;=0,"Sem estoque",IF(H1305/E1305&lt;0.25,"Quase sem estoque",IF(H1305/E1305&lt;1.2,"Estoque baixo",IF(H1305/E1305&lt;2,"Estoque moderado","Estoque confortável")))),""))</f>
        <v/>
      </c>
      <c r="J1305" s="102" t="str">
        <f>IF(CADA_PROD!C1303="","",SUMIFS(MOVI_ENTR!M:M,MOVI_ENTR!D:D,D1305,MOVI_ENTR!O:O,$E$5))</f>
        <v/>
      </c>
      <c r="K1305" s="103" t="str">
        <f>IF(CADA_PROD!C1303="","",IFERROR($J1305/SUM($J$8:$J$1008),""))</f>
        <v/>
      </c>
      <c r="L1305" s="103" t="str">
        <f>IF(CADA_PROD!C1303="","",IFERROR(H1305/SUM($H$8:$H$1008),""))</f>
        <v/>
      </c>
      <c r="M1305" s="102" t="str">
        <f>IF(CADA_PROD!$C1303="","",IFERROR(SUMIFS(MOVI_ENTR!M:M,MOVI_ENTR!D:D,D1305,MOVI_ENTR!O:O,$E$5)/SUMIFS(MOVI_ENTR!I:I,MOVI_ENTR!D:D,D1305,MOVI_ENTR!O:O,$E$5),0))</f>
        <v/>
      </c>
      <c r="N1305" s="104" t="str">
        <f>IF(CADA_PROD!C1303="","",G1305/E1305)</f>
        <v/>
      </c>
    </row>
    <row r="1306" spans="2:14" ht="30" customHeight="1">
      <c r="B1306" s="21">
        <f t="shared" si="41"/>
        <v>1299</v>
      </c>
      <c r="C1306" s="99" t="str">
        <f>IF(CADA_PROD!C1304="","",CADA_PROD!C1304)</f>
        <v/>
      </c>
      <c r="D1306" s="100" t="str">
        <f>IF(CADA_PROD!D1304="","",CADA_PROD!D1304)</f>
        <v/>
      </c>
      <c r="E1306" s="101" t="str">
        <f>IF(CADA_PROD!E1304="","",CADA_PROD!E1304)</f>
        <v/>
      </c>
      <c r="F1306" s="101" t="str">
        <f>IF(CADA_PROD!D1304="","",SUMIFS(MOVI_ENTR!I:I,MOVI_ENTR!D:D,D1306,MOVI_ENTR!O:O,$E$5))</f>
        <v/>
      </c>
      <c r="G1306" s="101" t="str">
        <f>IF(CADA_PROD!C1304="","",SUMIFS(MOVI_SAID!H:H,MOVI_SAID!D:D,D1306,MOVI_SAID!L:L,$E$5))</f>
        <v/>
      </c>
      <c r="H1306" s="101" t="str">
        <f t="shared" si="40"/>
        <v/>
      </c>
      <c r="I1306" s="100" t="str">
        <f>IF(CADA_PROD!C1304="","",IFERROR(IF(H1306&lt;=0,"Sem estoque",IF(H1306/E1306&lt;0.25,"Quase sem estoque",IF(H1306/E1306&lt;1.2,"Estoque baixo",IF(H1306/E1306&lt;2,"Estoque moderado","Estoque confortável")))),""))</f>
        <v/>
      </c>
      <c r="J1306" s="102" t="str">
        <f>IF(CADA_PROD!C1304="","",SUMIFS(MOVI_ENTR!M:M,MOVI_ENTR!D:D,D1306,MOVI_ENTR!O:O,$E$5))</f>
        <v/>
      </c>
      <c r="K1306" s="103" t="str">
        <f>IF(CADA_PROD!C1304="","",IFERROR($J1306/SUM($J$8:$J$1008),""))</f>
        <v/>
      </c>
      <c r="L1306" s="103" t="str">
        <f>IF(CADA_PROD!C1304="","",IFERROR(H1306/SUM($H$8:$H$1008),""))</f>
        <v/>
      </c>
      <c r="M1306" s="102" t="str">
        <f>IF(CADA_PROD!$C1304="","",IFERROR(SUMIFS(MOVI_ENTR!M:M,MOVI_ENTR!D:D,D1306,MOVI_ENTR!O:O,$E$5)/SUMIFS(MOVI_ENTR!I:I,MOVI_ENTR!D:D,D1306,MOVI_ENTR!O:O,$E$5),0))</f>
        <v/>
      </c>
      <c r="N1306" s="104" t="str">
        <f>IF(CADA_PROD!C1304="","",G1306/E1306)</f>
        <v/>
      </c>
    </row>
    <row r="1307" spans="2:14" ht="30" customHeight="1">
      <c r="B1307" s="21">
        <f t="shared" si="41"/>
        <v>1300</v>
      </c>
      <c r="C1307" s="99" t="str">
        <f>IF(CADA_PROD!C1305="","",CADA_PROD!C1305)</f>
        <v/>
      </c>
      <c r="D1307" s="100" t="str">
        <f>IF(CADA_PROD!D1305="","",CADA_PROD!D1305)</f>
        <v/>
      </c>
      <c r="E1307" s="101" t="str">
        <f>IF(CADA_PROD!E1305="","",CADA_PROD!E1305)</f>
        <v/>
      </c>
      <c r="F1307" s="101" t="str">
        <f>IF(CADA_PROD!D1305="","",SUMIFS(MOVI_ENTR!I:I,MOVI_ENTR!D:D,D1307,MOVI_ENTR!O:O,$E$5))</f>
        <v/>
      </c>
      <c r="G1307" s="101" t="str">
        <f>IF(CADA_PROD!C1305="","",SUMIFS(MOVI_SAID!H:H,MOVI_SAID!D:D,D1307,MOVI_SAID!L:L,$E$5))</f>
        <v/>
      </c>
      <c r="H1307" s="101" t="str">
        <f t="shared" si="40"/>
        <v/>
      </c>
      <c r="I1307" s="100" t="str">
        <f>IF(CADA_PROD!C1305="","",IFERROR(IF(H1307&lt;=0,"Sem estoque",IF(H1307/E1307&lt;0.25,"Quase sem estoque",IF(H1307/E1307&lt;1.2,"Estoque baixo",IF(H1307/E1307&lt;2,"Estoque moderado","Estoque confortável")))),""))</f>
        <v/>
      </c>
      <c r="J1307" s="102" t="str">
        <f>IF(CADA_PROD!C1305="","",SUMIFS(MOVI_ENTR!M:M,MOVI_ENTR!D:D,D1307,MOVI_ENTR!O:O,$E$5))</f>
        <v/>
      </c>
      <c r="K1307" s="103" t="str">
        <f>IF(CADA_PROD!C1305="","",IFERROR($J1307/SUM($J$8:$J$1008),""))</f>
        <v/>
      </c>
      <c r="L1307" s="103" t="str">
        <f>IF(CADA_PROD!C1305="","",IFERROR(H1307/SUM($H$8:$H$1008),""))</f>
        <v/>
      </c>
      <c r="M1307" s="102" t="str">
        <f>IF(CADA_PROD!$C1305="","",IFERROR(SUMIFS(MOVI_ENTR!M:M,MOVI_ENTR!D:D,D1307,MOVI_ENTR!O:O,$E$5)/SUMIFS(MOVI_ENTR!I:I,MOVI_ENTR!D:D,D1307,MOVI_ENTR!O:O,$E$5),0))</f>
        <v/>
      </c>
      <c r="N1307" s="104" t="str">
        <f>IF(CADA_PROD!C1305="","",G1307/E1307)</f>
        <v/>
      </c>
    </row>
    <row r="1308" spans="2:14" ht="30" customHeight="1">
      <c r="B1308" s="21">
        <f t="shared" si="41"/>
        <v>1301</v>
      </c>
      <c r="C1308" s="99" t="str">
        <f>IF(CADA_PROD!C1306="","",CADA_PROD!C1306)</f>
        <v/>
      </c>
      <c r="D1308" s="100" t="str">
        <f>IF(CADA_PROD!D1306="","",CADA_PROD!D1306)</f>
        <v/>
      </c>
      <c r="E1308" s="101" t="str">
        <f>IF(CADA_PROD!E1306="","",CADA_PROD!E1306)</f>
        <v/>
      </c>
      <c r="F1308" s="101" t="str">
        <f>IF(CADA_PROD!D1306="","",SUMIFS(MOVI_ENTR!I:I,MOVI_ENTR!D:D,D1308,MOVI_ENTR!O:O,$E$5))</f>
        <v/>
      </c>
      <c r="G1308" s="101" t="str">
        <f>IF(CADA_PROD!C1306="","",SUMIFS(MOVI_SAID!H:H,MOVI_SAID!D:D,D1308,MOVI_SAID!L:L,$E$5))</f>
        <v/>
      </c>
      <c r="H1308" s="101" t="str">
        <f t="shared" si="40"/>
        <v/>
      </c>
      <c r="I1308" s="100" t="str">
        <f>IF(CADA_PROD!C1306="","",IFERROR(IF(H1308&lt;=0,"Sem estoque",IF(H1308/E1308&lt;0.25,"Quase sem estoque",IF(H1308/E1308&lt;1.2,"Estoque baixo",IF(H1308/E1308&lt;2,"Estoque moderado","Estoque confortável")))),""))</f>
        <v/>
      </c>
      <c r="J1308" s="102" t="str">
        <f>IF(CADA_PROD!C1306="","",SUMIFS(MOVI_ENTR!M:M,MOVI_ENTR!D:D,D1308,MOVI_ENTR!O:O,$E$5))</f>
        <v/>
      </c>
      <c r="K1308" s="103" t="str">
        <f>IF(CADA_PROD!C1306="","",IFERROR($J1308/SUM($J$8:$J$1008),""))</f>
        <v/>
      </c>
      <c r="L1308" s="103" t="str">
        <f>IF(CADA_PROD!C1306="","",IFERROR(H1308/SUM($H$8:$H$1008),""))</f>
        <v/>
      </c>
      <c r="M1308" s="102" t="str">
        <f>IF(CADA_PROD!$C1306="","",IFERROR(SUMIFS(MOVI_ENTR!M:M,MOVI_ENTR!D:D,D1308,MOVI_ENTR!O:O,$E$5)/SUMIFS(MOVI_ENTR!I:I,MOVI_ENTR!D:D,D1308,MOVI_ENTR!O:O,$E$5),0))</f>
        <v/>
      </c>
      <c r="N1308" s="104" t="str">
        <f>IF(CADA_PROD!C1306="","",G1308/E1308)</f>
        <v/>
      </c>
    </row>
    <row r="1309" spans="2:14" ht="30" customHeight="1">
      <c r="B1309" s="21">
        <f t="shared" si="41"/>
        <v>1302</v>
      </c>
      <c r="C1309" s="99" t="str">
        <f>IF(CADA_PROD!C1307="","",CADA_PROD!C1307)</f>
        <v/>
      </c>
      <c r="D1309" s="100" t="str">
        <f>IF(CADA_PROD!D1307="","",CADA_PROD!D1307)</f>
        <v/>
      </c>
      <c r="E1309" s="101" t="str">
        <f>IF(CADA_PROD!E1307="","",CADA_PROD!E1307)</f>
        <v/>
      </c>
      <c r="F1309" s="101" t="str">
        <f>IF(CADA_PROD!D1307="","",SUMIFS(MOVI_ENTR!I:I,MOVI_ENTR!D:D,D1309,MOVI_ENTR!O:O,$E$5))</f>
        <v/>
      </c>
      <c r="G1309" s="101" t="str">
        <f>IF(CADA_PROD!C1307="","",SUMIFS(MOVI_SAID!H:H,MOVI_SAID!D:D,D1309,MOVI_SAID!L:L,$E$5))</f>
        <v/>
      </c>
      <c r="H1309" s="101" t="str">
        <f t="shared" si="40"/>
        <v/>
      </c>
      <c r="I1309" s="100" t="str">
        <f>IF(CADA_PROD!C1307="","",IFERROR(IF(H1309&lt;=0,"Sem estoque",IF(H1309/E1309&lt;0.25,"Quase sem estoque",IF(H1309/E1309&lt;1.2,"Estoque baixo",IF(H1309/E1309&lt;2,"Estoque moderado","Estoque confortável")))),""))</f>
        <v/>
      </c>
      <c r="J1309" s="102" t="str">
        <f>IF(CADA_PROD!C1307="","",SUMIFS(MOVI_ENTR!M:M,MOVI_ENTR!D:D,D1309,MOVI_ENTR!O:O,$E$5))</f>
        <v/>
      </c>
      <c r="K1309" s="103" t="str">
        <f>IF(CADA_PROD!C1307="","",IFERROR($J1309/SUM($J$8:$J$1008),""))</f>
        <v/>
      </c>
      <c r="L1309" s="103" t="str">
        <f>IF(CADA_PROD!C1307="","",IFERROR(H1309/SUM($H$8:$H$1008),""))</f>
        <v/>
      </c>
      <c r="M1309" s="102" t="str">
        <f>IF(CADA_PROD!$C1307="","",IFERROR(SUMIFS(MOVI_ENTR!M:M,MOVI_ENTR!D:D,D1309,MOVI_ENTR!O:O,$E$5)/SUMIFS(MOVI_ENTR!I:I,MOVI_ENTR!D:D,D1309,MOVI_ENTR!O:O,$E$5),0))</f>
        <v/>
      </c>
      <c r="N1309" s="104" t="str">
        <f>IF(CADA_PROD!C1307="","",G1309/E1309)</f>
        <v/>
      </c>
    </row>
    <row r="1310" spans="2:14" ht="30" customHeight="1">
      <c r="B1310" s="21">
        <f t="shared" si="41"/>
        <v>1303</v>
      </c>
      <c r="C1310" s="99" t="str">
        <f>IF(CADA_PROD!C1308="","",CADA_PROD!C1308)</f>
        <v/>
      </c>
      <c r="D1310" s="100" t="str">
        <f>IF(CADA_PROD!D1308="","",CADA_PROD!D1308)</f>
        <v/>
      </c>
      <c r="E1310" s="101" t="str">
        <f>IF(CADA_PROD!E1308="","",CADA_PROD!E1308)</f>
        <v/>
      </c>
      <c r="F1310" s="101" t="str">
        <f>IF(CADA_PROD!D1308="","",SUMIFS(MOVI_ENTR!I:I,MOVI_ENTR!D:D,D1310,MOVI_ENTR!O:O,$E$5))</f>
        <v/>
      </c>
      <c r="G1310" s="101" t="str">
        <f>IF(CADA_PROD!C1308="","",SUMIFS(MOVI_SAID!H:H,MOVI_SAID!D:D,D1310,MOVI_SAID!L:L,$E$5))</f>
        <v/>
      </c>
      <c r="H1310" s="101" t="str">
        <f t="shared" si="40"/>
        <v/>
      </c>
      <c r="I1310" s="100" t="str">
        <f>IF(CADA_PROD!C1308="","",IFERROR(IF(H1310&lt;=0,"Sem estoque",IF(H1310/E1310&lt;0.25,"Quase sem estoque",IF(H1310/E1310&lt;1.2,"Estoque baixo",IF(H1310/E1310&lt;2,"Estoque moderado","Estoque confortável")))),""))</f>
        <v/>
      </c>
      <c r="J1310" s="102" t="str">
        <f>IF(CADA_PROD!C1308="","",SUMIFS(MOVI_ENTR!M:M,MOVI_ENTR!D:D,D1310,MOVI_ENTR!O:O,$E$5))</f>
        <v/>
      </c>
      <c r="K1310" s="103" t="str">
        <f>IF(CADA_PROD!C1308="","",IFERROR($J1310/SUM($J$8:$J$1008),""))</f>
        <v/>
      </c>
      <c r="L1310" s="103" t="str">
        <f>IF(CADA_PROD!C1308="","",IFERROR(H1310/SUM($H$8:$H$1008),""))</f>
        <v/>
      </c>
      <c r="M1310" s="102" t="str">
        <f>IF(CADA_PROD!$C1308="","",IFERROR(SUMIFS(MOVI_ENTR!M:M,MOVI_ENTR!D:D,D1310,MOVI_ENTR!O:O,$E$5)/SUMIFS(MOVI_ENTR!I:I,MOVI_ENTR!D:D,D1310,MOVI_ENTR!O:O,$E$5),0))</f>
        <v/>
      </c>
      <c r="N1310" s="104" t="str">
        <f>IF(CADA_PROD!C1308="","",G1310/E1310)</f>
        <v/>
      </c>
    </row>
    <row r="1311" spans="2:14" ht="30" customHeight="1">
      <c r="B1311" s="21">
        <f t="shared" si="41"/>
        <v>1304</v>
      </c>
      <c r="C1311" s="99" t="str">
        <f>IF(CADA_PROD!C1309="","",CADA_PROD!C1309)</f>
        <v/>
      </c>
      <c r="D1311" s="100" t="str">
        <f>IF(CADA_PROD!D1309="","",CADA_PROD!D1309)</f>
        <v/>
      </c>
      <c r="E1311" s="101" t="str">
        <f>IF(CADA_PROD!E1309="","",CADA_PROD!E1309)</f>
        <v/>
      </c>
      <c r="F1311" s="101" t="str">
        <f>IF(CADA_PROD!D1309="","",SUMIFS(MOVI_ENTR!I:I,MOVI_ENTR!D:D,D1311,MOVI_ENTR!O:O,$E$5))</f>
        <v/>
      </c>
      <c r="G1311" s="101" t="str">
        <f>IF(CADA_PROD!C1309="","",SUMIFS(MOVI_SAID!H:H,MOVI_SAID!D:D,D1311,MOVI_SAID!L:L,$E$5))</f>
        <v/>
      </c>
      <c r="H1311" s="101" t="str">
        <f t="shared" si="40"/>
        <v/>
      </c>
      <c r="I1311" s="100" t="str">
        <f>IF(CADA_PROD!C1309="","",IFERROR(IF(H1311&lt;=0,"Sem estoque",IF(H1311/E1311&lt;0.25,"Quase sem estoque",IF(H1311/E1311&lt;1.2,"Estoque baixo",IF(H1311/E1311&lt;2,"Estoque moderado","Estoque confortável")))),""))</f>
        <v/>
      </c>
      <c r="J1311" s="102" t="str">
        <f>IF(CADA_PROD!C1309="","",SUMIFS(MOVI_ENTR!M:M,MOVI_ENTR!D:D,D1311,MOVI_ENTR!O:O,$E$5))</f>
        <v/>
      </c>
      <c r="K1311" s="103" t="str">
        <f>IF(CADA_PROD!C1309="","",IFERROR($J1311/SUM($J$8:$J$1008),""))</f>
        <v/>
      </c>
      <c r="L1311" s="103" t="str">
        <f>IF(CADA_PROD!C1309="","",IFERROR(H1311/SUM($H$8:$H$1008),""))</f>
        <v/>
      </c>
      <c r="M1311" s="102" t="str">
        <f>IF(CADA_PROD!$C1309="","",IFERROR(SUMIFS(MOVI_ENTR!M:M,MOVI_ENTR!D:D,D1311,MOVI_ENTR!O:O,$E$5)/SUMIFS(MOVI_ENTR!I:I,MOVI_ENTR!D:D,D1311,MOVI_ENTR!O:O,$E$5),0))</f>
        <v/>
      </c>
      <c r="N1311" s="104" t="str">
        <f>IF(CADA_PROD!C1309="","",G1311/E1311)</f>
        <v/>
      </c>
    </row>
    <row r="1312" spans="2:14" ht="30" customHeight="1">
      <c r="B1312" s="21">
        <f t="shared" si="41"/>
        <v>1305</v>
      </c>
      <c r="C1312" s="99" t="str">
        <f>IF(CADA_PROD!C1310="","",CADA_PROD!C1310)</f>
        <v/>
      </c>
      <c r="D1312" s="100" t="str">
        <f>IF(CADA_PROD!D1310="","",CADA_PROD!D1310)</f>
        <v/>
      </c>
      <c r="E1312" s="101" t="str">
        <f>IF(CADA_PROD!E1310="","",CADA_PROD!E1310)</f>
        <v/>
      </c>
      <c r="F1312" s="101" t="str">
        <f>IF(CADA_PROD!D1310="","",SUMIFS(MOVI_ENTR!I:I,MOVI_ENTR!D:D,D1312,MOVI_ENTR!O:O,$E$5))</f>
        <v/>
      </c>
      <c r="G1312" s="101" t="str">
        <f>IF(CADA_PROD!C1310="","",SUMIFS(MOVI_SAID!H:H,MOVI_SAID!D:D,D1312,MOVI_SAID!L:L,$E$5))</f>
        <v/>
      </c>
      <c r="H1312" s="101" t="str">
        <f t="shared" si="40"/>
        <v/>
      </c>
      <c r="I1312" s="100" t="str">
        <f>IF(CADA_PROD!C1310="","",IFERROR(IF(H1312&lt;=0,"Sem estoque",IF(H1312/E1312&lt;0.25,"Quase sem estoque",IF(H1312/E1312&lt;1.2,"Estoque baixo",IF(H1312/E1312&lt;2,"Estoque moderado","Estoque confortável")))),""))</f>
        <v/>
      </c>
      <c r="J1312" s="102" t="str">
        <f>IF(CADA_PROD!C1310="","",SUMIFS(MOVI_ENTR!M:M,MOVI_ENTR!D:D,D1312,MOVI_ENTR!O:O,$E$5))</f>
        <v/>
      </c>
      <c r="K1312" s="103" t="str">
        <f>IF(CADA_PROD!C1310="","",IFERROR($J1312/SUM($J$8:$J$1008),""))</f>
        <v/>
      </c>
      <c r="L1312" s="103" t="str">
        <f>IF(CADA_PROD!C1310="","",IFERROR(H1312/SUM($H$8:$H$1008),""))</f>
        <v/>
      </c>
      <c r="M1312" s="102" t="str">
        <f>IF(CADA_PROD!$C1310="","",IFERROR(SUMIFS(MOVI_ENTR!M:M,MOVI_ENTR!D:D,D1312,MOVI_ENTR!O:O,$E$5)/SUMIFS(MOVI_ENTR!I:I,MOVI_ENTR!D:D,D1312,MOVI_ENTR!O:O,$E$5),0))</f>
        <v/>
      </c>
      <c r="N1312" s="104" t="str">
        <f>IF(CADA_PROD!C1310="","",G1312/E1312)</f>
        <v/>
      </c>
    </row>
    <row r="1313" spans="2:14" ht="30" customHeight="1">
      <c r="B1313" s="21">
        <f t="shared" si="41"/>
        <v>1306</v>
      </c>
      <c r="C1313" s="99" t="str">
        <f>IF(CADA_PROD!C1311="","",CADA_PROD!C1311)</f>
        <v/>
      </c>
      <c r="D1313" s="100" t="str">
        <f>IF(CADA_PROD!D1311="","",CADA_PROD!D1311)</f>
        <v/>
      </c>
      <c r="E1313" s="101" t="str">
        <f>IF(CADA_PROD!E1311="","",CADA_PROD!E1311)</f>
        <v/>
      </c>
      <c r="F1313" s="101" t="str">
        <f>IF(CADA_PROD!D1311="","",SUMIFS(MOVI_ENTR!I:I,MOVI_ENTR!D:D,D1313,MOVI_ENTR!O:O,$E$5))</f>
        <v/>
      </c>
      <c r="G1313" s="101" t="str">
        <f>IF(CADA_PROD!C1311="","",SUMIFS(MOVI_SAID!H:H,MOVI_SAID!D:D,D1313,MOVI_SAID!L:L,$E$5))</f>
        <v/>
      </c>
      <c r="H1313" s="101" t="str">
        <f t="shared" si="40"/>
        <v/>
      </c>
      <c r="I1313" s="100" t="str">
        <f>IF(CADA_PROD!C1311="","",IFERROR(IF(H1313&lt;=0,"Sem estoque",IF(H1313/E1313&lt;0.25,"Quase sem estoque",IF(H1313/E1313&lt;1.2,"Estoque baixo",IF(H1313/E1313&lt;2,"Estoque moderado","Estoque confortável")))),""))</f>
        <v/>
      </c>
      <c r="J1313" s="102" t="str">
        <f>IF(CADA_PROD!C1311="","",SUMIFS(MOVI_ENTR!M:M,MOVI_ENTR!D:D,D1313,MOVI_ENTR!O:O,$E$5))</f>
        <v/>
      </c>
      <c r="K1313" s="103" t="str">
        <f>IF(CADA_PROD!C1311="","",IFERROR($J1313/SUM($J$8:$J$1008),""))</f>
        <v/>
      </c>
      <c r="L1313" s="103" t="str">
        <f>IF(CADA_PROD!C1311="","",IFERROR(H1313/SUM($H$8:$H$1008),""))</f>
        <v/>
      </c>
      <c r="M1313" s="102" t="str">
        <f>IF(CADA_PROD!$C1311="","",IFERROR(SUMIFS(MOVI_ENTR!M:M,MOVI_ENTR!D:D,D1313,MOVI_ENTR!O:O,$E$5)/SUMIFS(MOVI_ENTR!I:I,MOVI_ENTR!D:D,D1313,MOVI_ENTR!O:O,$E$5),0))</f>
        <v/>
      </c>
      <c r="N1313" s="104" t="str">
        <f>IF(CADA_PROD!C1311="","",G1313/E1313)</f>
        <v/>
      </c>
    </row>
    <row r="1314" spans="2:14" ht="30" customHeight="1">
      <c r="B1314" s="21">
        <f t="shared" si="41"/>
        <v>1307</v>
      </c>
      <c r="C1314" s="99" t="str">
        <f>IF(CADA_PROD!C1312="","",CADA_PROD!C1312)</f>
        <v/>
      </c>
      <c r="D1314" s="100" t="str">
        <f>IF(CADA_PROD!D1312="","",CADA_PROD!D1312)</f>
        <v/>
      </c>
      <c r="E1314" s="101" t="str">
        <f>IF(CADA_PROD!E1312="","",CADA_PROD!E1312)</f>
        <v/>
      </c>
      <c r="F1314" s="101" t="str">
        <f>IF(CADA_PROD!D1312="","",SUMIFS(MOVI_ENTR!I:I,MOVI_ENTR!D:D,D1314,MOVI_ENTR!O:O,$E$5))</f>
        <v/>
      </c>
      <c r="G1314" s="101" t="str">
        <f>IF(CADA_PROD!C1312="","",SUMIFS(MOVI_SAID!H:H,MOVI_SAID!D:D,D1314,MOVI_SAID!L:L,$E$5))</f>
        <v/>
      </c>
      <c r="H1314" s="101" t="str">
        <f t="shared" si="40"/>
        <v/>
      </c>
      <c r="I1314" s="100" t="str">
        <f>IF(CADA_PROD!C1312="","",IFERROR(IF(H1314&lt;=0,"Sem estoque",IF(H1314/E1314&lt;0.25,"Quase sem estoque",IF(H1314/E1314&lt;1.2,"Estoque baixo",IF(H1314/E1314&lt;2,"Estoque moderado","Estoque confortável")))),""))</f>
        <v/>
      </c>
      <c r="J1314" s="102" t="str">
        <f>IF(CADA_PROD!C1312="","",SUMIFS(MOVI_ENTR!M:M,MOVI_ENTR!D:D,D1314,MOVI_ENTR!O:O,$E$5))</f>
        <v/>
      </c>
      <c r="K1314" s="103" t="str">
        <f>IF(CADA_PROD!C1312="","",IFERROR($J1314/SUM($J$8:$J$1008),""))</f>
        <v/>
      </c>
      <c r="L1314" s="103" t="str">
        <f>IF(CADA_PROD!C1312="","",IFERROR(H1314/SUM($H$8:$H$1008),""))</f>
        <v/>
      </c>
      <c r="M1314" s="102" t="str">
        <f>IF(CADA_PROD!$C1312="","",IFERROR(SUMIFS(MOVI_ENTR!M:M,MOVI_ENTR!D:D,D1314,MOVI_ENTR!O:O,$E$5)/SUMIFS(MOVI_ENTR!I:I,MOVI_ENTR!D:D,D1314,MOVI_ENTR!O:O,$E$5),0))</f>
        <v/>
      </c>
      <c r="N1314" s="104" t="str">
        <f>IF(CADA_PROD!C1312="","",G1314/E1314)</f>
        <v/>
      </c>
    </row>
    <row r="1315" spans="2:14" ht="30" customHeight="1">
      <c r="B1315" s="21">
        <f t="shared" si="41"/>
        <v>1308</v>
      </c>
      <c r="C1315" s="99" t="str">
        <f>IF(CADA_PROD!C1313="","",CADA_PROD!C1313)</f>
        <v/>
      </c>
      <c r="D1315" s="100" t="str">
        <f>IF(CADA_PROD!D1313="","",CADA_PROD!D1313)</f>
        <v/>
      </c>
      <c r="E1315" s="101" t="str">
        <f>IF(CADA_PROD!E1313="","",CADA_PROD!E1313)</f>
        <v/>
      </c>
      <c r="F1315" s="101" t="str">
        <f>IF(CADA_PROD!D1313="","",SUMIFS(MOVI_ENTR!I:I,MOVI_ENTR!D:D,D1315,MOVI_ENTR!O:O,$E$5))</f>
        <v/>
      </c>
      <c r="G1315" s="101" t="str">
        <f>IF(CADA_PROD!C1313="","",SUMIFS(MOVI_SAID!H:H,MOVI_SAID!D:D,D1315,MOVI_SAID!L:L,$E$5))</f>
        <v/>
      </c>
      <c r="H1315" s="101" t="str">
        <f t="shared" si="40"/>
        <v/>
      </c>
      <c r="I1315" s="100" t="str">
        <f>IF(CADA_PROD!C1313="","",IFERROR(IF(H1315&lt;=0,"Sem estoque",IF(H1315/E1315&lt;0.25,"Quase sem estoque",IF(H1315/E1315&lt;1.2,"Estoque baixo",IF(H1315/E1315&lt;2,"Estoque moderado","Estoque confortável")))),""))</f>
        <v/>
      </c>
      <c r="J1315" s="102" t="str">
        <f>IF(CADA_PROD!C1313="","",SUMIFS(MOVI_ENTR!M:M,MOVI_ENTR!D:D,D1315,MOVI_ENTR!O:O,$E$5))</f>
        <v/>
      </c>
      <c r="K1315" s="103" t="str">
        <f>IF(CADA_PROD!C1313="","",IFERROR($J1315/SUM($J$8:$J$1008),""))</f>
        <v/>
      </c>
      <c r="L1315" s="103" t="str">
        <f>IF(CADA_PROD!C1313="","",IFERROR(H1315/SUM($H$8:$H$1008),""))</f>
        <v/>
      </c>
      <c r="M1315" s="102" t="str">
        <f>IF(CADA_PROD!$C1313="","",IFERROR(SUMIFS(MOVI_ENTR!M:M,MOVI_ENTR!D:D,D1315,MOVI_ENTR!O:O,$E$5)/SUMIFS(MOVI_ENTR!I:I,MOVI_ENTR!D:D,D1315,MOVI_ENTR!O:O,$E$5),0))</f>
        <v/>
      </c>
      <c r="N1315" s="104" t="str">
        <f>IF(CADA_PROD!C1313="","",G1315/E1315)</f>
        <v/>
      </c>
    </row>
    <row r="1316" spans="2:14" ht="30" customHeight="1">
      <c r="B1316" s="21">
        <f t="shared" si="41"/>
        <v>1309</v>
      </c>
      <c r="C1316" s="99" t="str">
        <f>IF(CADA_PROD!C1314="","",CADA_PROD!C1314)</f>
        <v/>
      </c>
      <c r="D1316" s="100" t="str">
        <f>IF(CADA_PROD!D1314="","",CADA_PROD!D1314)</f>
        <v/>
      </c>
      <c r="E1316" s="101" t="str">
        <f>IF(CADA_PROD!E1314="","",CADA_PROD!E1314)</f>
        <v/>
      </c>
      <c r="F1316" s="101" t="str">
        <f>IF(CADA_PROD!D1314="","",SUMIFS(MOVI_ENTR!I:I,MOVI_ENTR!D:D,D1316,MOVI_ENTR!O:O,$E$5))</f>
        <v/>
      </c>
      <c r="G1316" s="101" t="str">
        <f>IF(CADA_PROD!C1314="","",SUMIFS(MOVI_SAID!H:H,MOVI_SAID!D:D,D1316,MOVI_SAID!L:L,$E$5))</f>
        <v/>
      </c>
      <c r="H1316" s="101" t="str">
        <f t="shared" si="40"/>
        <v/>
      </c>
      <c r="I1316" s="100" t="str">
        <f>IF(CADA_PROD!C1314="","",IFERROR(IF(H1316&lt;=0,"Sem estoque",IF(H1316/E1316&lt;0.25,"Quase sem estoque",IF(H1316/E1316&lt;1.2,"Estoque baixo",IF(H1316/E1316&lt;2,"Estoque moderado","Estoque confortável")))),""))</f>
        <v/>
      </c>
      <c r="J1316" s="102" t="str">
        <f>IF(CADA_PROD!C1314="","",SUMIFS(MOVI_ENTR!M:M,MOVI_ENTR!D:D,D1316,MOVI_ENTR!O:O,$E$5))</f>
        <v/>
      </c>
      <c r="K1316" s="103" t="str">
        <f>IF(CADA_PROD!C1314="","",IFERROR($J1316/SUM($J$8:$J$1008),""))</f>
        <v/>
      </c>
      <c r="L1316" s="103" t="str">
        <f>IF(CADA_PROD!C1314="","",IFERROR(H1316/SUM($H$8:$H$1008),""))</f>
        <v/>
      </c>
      <c r="M1316" s="102" t="str">
        <f>IF(CADA_PROD!$C1314="","",IFERROR(SUMIFS(MOVI_ENTR!M:M,MOVI_ENTR!D:D,D1316,MOVI_ENTR!O:O,$E$5)/SUMIFS(MOVI_ENTR!I:I,MOVI_ENTR!D:D,D1316,MOVI_ENTR!O:O,$E$5),0))</f>
        <v/>
      </c>
      <c r="N1316" s="104" t="str">
        <f>IF(CADA_PROD!C1314="","",G1316/E1316)</f>
        <v/>
      </c>
    </row>
    <row r="1317" spans="2:14" ht="30" customHeight="1">
      <c r="B1317" s="21">
        <f t="shared" si="41"/>
        <v>1310</v>
      </c>
      <c r="C1317" s="99" t="str">
        <f>IF(CADA_PROD!C1315="","",CADA_PROD!C1315)</f>
        <v/>
      </c>
      <c r="D1317" s="100" t="str">
        <f>IF(CADA_PROD!D1315="","",CADA_PROD!D1315)</f>
        <v/>
      </c>
      <c r="E1317" s="101" t="str">
        <f>IF(CADA_PROD!E1315="","",CADA_PROD!E1315)</f>
        <v/>
      </c>
      <c r="F1317" s="101" t="str">
        <f>IF(CADA_PROD!D1315="","",SUMIFS(MOVI_ENTR!I:I,MOVI_ENTR!D:D,D1317,MOVI_ENTR!O:O,$E$5))</f>
        <v/>
      </c>
      <c r="G1317" s="101" t="str">
        <f>IF(CADA_PROD!C1315="","",SUMIFS(MOVI_SAID!H:H,MOVI_SAID!D:D,D1317,MOVI_SAID!L:L,$E$5))</f>
        <v/>
      </c>
      <c r="H1317" s="101" t="str">
        <f t="shared" si="40"/>
        <v/>
      </c>
      <c r="I1317" s="100" t="str">
        <f>IF(CADA_PROD!C1315="","",IFERROR(IF(H1317&lt;=0,"Sem estoque",IF(H1317/E1317&lt;0.25,"Quase sem estoque",IF(H1317/E1317&lt;1.2,"Estoque baixo",IF(H1317/E1317&lt;2,"Estoque moderado","Estoque confortável")))),""))</f>
        <v/>
      </c>
      <c r="J1317" s="102" t="str">
        <f>IF(CADA_PROD!C1315="","",SUMIFS(MOVI_ENTR!M:M,MOVI_ENTR!D:D,D1317,MOVI_ENTR!O:O,$E$5))</f>
        <v/>
      </c>
      <c r="K1317" s="103" t="str">
        <f>IF(CADA_PROD!C1315="","",IFERROR($J1317/SUM($J$8:$J$1008),""))</f>
        <v/>
      </c>
      <c r="L1317" s="103" t="str">
        <f>IF(CADA_PROD!C1315="","",IFERROR(H1317/SUM($H$8:$H$1008),""))</f>
        <v/>
      </c>
      <c r="M1317" s="102" t="str">
        <f>IF(CADA_PROD!$C1315="","",IFERROR(SUMIFS(MOVI_ENTR!M:M,MOVI_ENTR!D:D,D1317,MOVI_ENTR!O:O,$E$5)/SUMIFS(MOVI_ENTR!I:I,MOVI_ENTR!D:D,D1317,MOVI_ENTR!O:O,$E$5),0))</f>
        <v/>
      </c>
      <c r="N1317" s="104" t="str">
        <f>IF(CADA_PROD!C1315="","",G1317/E1317)</f>
        <v/>
      </c>
    </row>
    <row r="1318" spans="2:14" ht="30" customHeight="1">
      <c r="B1318" s="21">
        <f t="shared" si="41"/>
        <v>1311</v>
      </c>
      <c r="C1318" s="99" t="str">
        <f>IF(CADA_PROD!C1316="","",CADA_PROD!C1316)</f>
        <v/>
      </c>
      <c r="D1318" s="100" t="str">
        <f>IF(CADA_PROD!D1316="","",CADA_PROD!D1316)</f>
        <v/>
      </c>
      <c r="E1318" s="101" t="str">
        <f>IF(CADA_PROD!E1316="","",CADA_PROD!E1316)</f>
        <v/>
      </c>
      <c r="F1318" s="101" t="str">
        <f>IF(CADA_PROD!D1316="","",SUMIFS(MOVI_ENTR!I:I,MOVI_ENTR!D:D,D1318,MOVI_ENTR!O:O,$E$5))</f>
        <v/>
      </c>
      <c r="G1318" s="101" t="str">
        <f>IF(CADA_PROD!C1316="","",SUMIFS(MOVI_SAID!H:H,MOVI_SAID!D:D,D1318,MOVI_SAID!L:L,$E$5))</f>
        <v/>
      </c>
      <c r="H1318" s="101" t="str">
        <f t="shared" si="40"/>
        <v/>
      </c>
      <c r="I1318" s="100" t="str">
        <f>IF(CADA_PROD!C1316="","",IFERROR(IF(H1318&lt;=0,"Sem estoque",IF(H1318/E1318&lt;0.25,"Quase sem estoque",IF(H1318/E1318&lt;1.2,"Estoque baixo",IF(H1318/E1318&lt;2,"Estoque moderado","Estoque confortável")))),""))</f>
        <v/>
      </c>
      <c r="J1318" s="102" t="str">
        <f>IF(CADA_PROD!C1316="","",SUMIFS(MOVI_ENTR!M:M,MOVI_ENTR!D:D,D1318,MOVI_ENTR!O:O,$E$5))</f>
        <v/>
      </c>
      <c r="K1318" s="103" t="str">
        <f>IF(CADA_PROD!C1316="","",IFERROR($J1318/SUM($J$8:$J$1008),""))</f>
        <v/>
      </c>
      <c r="L1318" s="103" t="str">
        <f>IF(CADA_PROD!C1316="","",IFERROR(H1318/SUM($H$8:$H$1008),""))</f>
        <v/>
      </c>
      <c r="M1318" s="102" t="str">
        <f>IF(CADA_PROD!$C1316="","",IFERROR(SUMIFS(MOVI_ENTR!M:M,MOVI_ENTR!D:D,D1318,MOVI_ENTR!O:O,$E$5)/SUMIFS(MOVI_ENTR!I:I,MOVI_ENTR!D:D,D1318,MOVI_ENTR!O:O,$E$5),0))</f>
        <v/>
      </c>
      <c r="N1318" s="104" t="str">
        <f>IF(CADA_PROD!C1316="","",G1318/E1318)</f>
        <v/>
      </c>
    </row>
    <row r="1319" spans="2:14" ht="30" customHeight="1">
      <c r="B1319" s="21">
        <f t="shared" si="41"/>
        <v>1312</v>
      </c>
      <c r="C1319" s="99" t="str">
        <f>IF(CADA_PROD!C1317="","",CADA_PROD!C1317)</f>
        <v/>
      </c>
      <c r="D1319" s="100" t="str">
        <f>IF(CADA_PROD!D1317="","",CADA_PROD!D1317)</f>
        <v/>
      </c>
      <c r="E1319" s="101" t="str">
        <f>IF(CADA_PROD!E1317="","",CADA_PROD!E1317)</f>
        <v/>
      </c>
      <c r="F1319" s="101" t="str">
        <f>IF(CADA_PROD!D1317="","",SUMIFS(MOVI_ENTR!I:I,MOVI_ENTR!D:D,D1319,MOVI_ENTR!O:O,$E$5))</f>
        <v/>
      </c>
      <c r="G1319" s="101" t="str">
        <f>IF(CADA_PROD!C1317="","",SUMIFS(MOVI_SAID!H:H,MOVI_SAID!D:D,D1319,MOVI_SAID!L:L,$E$5))</f>
        <v/>
      </c>
      <c r="H1319" s="101" t="str">
        <f t="shared" si="40"/>
        <v/>
      </c>
      <c r="I1319" s="100" t="str">
        <f>IF(CADA_PROD!C1317="","",IFERROR(IF(H1319&lt;=0,"Sem estoque",IF(H1319/E1319&lt;0.25,"Quase sem estoque",IF(H1319/E1319&lt;1.2,"Estoque baixo",IF(H1319/E1319&lt;2,"Estoque moderado","Estoque confortável")))),""))</f>
        <v/>
      </c>
      <c r="J1319" s="102" t="str">
        <f>IF(CADA_PROD!C1317="","",SUMIFS(MOVI_ENTR!M:M,MOVI_ENTR!D:D,D1319,MOVI_ENTR!O:O,$E$5))</f>
        <v/>
      </c>
      <c r="K1319" s="103" t="str">
        <f>IF(CADA_PROD!C1317="","",IFERROR($J1319/SUM($J$8:$J$1008),""))</f>
        <v/>
      </c>
      <c r="L1319" s="103" t="str">
        <f>IF(CADA_PROD!C1317="","",IFERROR(H1319/SUM($H$8:$H$1008),""))</f>
        <v/>
      </c>
      <c r="M1319" s="102" t="str">
        <f>IF(CADA_PROD!$C1317="","",IFERROR(SUMIFS(MOVI_ENTR!M:M,MOVI_ENTR!D:D,D1319,MOVI_ENTR!O:O,$E$5)/SUMIFS(MOVI_ENTR!I:I,MOVI_ENTR!D:D,D1319,MOVI_ENTR!O:O,$E$5),0))</f>
        <v/>
      </c>
      <c r="N1319" s="104" t="str">
        <f>IF(CADA_PROD!C1317="","",G1319/E1319)</f>
        <v/>
      </c>
    </row>
    <row r="1320" spans="2:14" ht="30" customHeight="1">
      <c r="B1320" s="21">
        <f t="shared" si="41"/>
        <v>1313</v>
      </c>
      <c r="C1320" s="99" t="str">
        <f>IF(CADA_PROD!C1318="","",CADA_PROD!C1318)</f>
        <v/>
      </c>
      <c r="D1320" s="100" t="str">
        <f>IF(CADA_PROD!D1318="","",CADA_PROD!D1318)</f>
        <v/>
      </c>
      <c r="E1320" s="101" t="str">
        <f>IF(CADA_PROD!E1318="","",CADA_PROD!E1318)</f>
        <v/>
      </c>
      <c r="F1320" s="101" t="str">
        <f>IF(CADA_PROD!D1318="","",SUMIFS(MOVI_ENTR!I:I,MOVI_ENTR!D:D,D1320,MOVI_ENTR!O:O,$E$5))</f>
        <v/>
      </c>
      <c r="G1320" s="101" t="str">
        <f>IF(CADA_PROD!C1318="","",SUMIFS(MOVI_SAID!H:H,MOVI_SAID!D:D,D1320,MOVI_SAID!L:L,$E$5))</f>
        <v/>
      </c>
      <c r="H1320" s="101" t="str">
        <f t="shared" si="40"/>
        <v/>
      </c>
      <c r="I1320" s="100" t="str">
        <f>IF(CADA_PROD!C1318="","",IFERROR(IF(H1320&lt;=0,"Sem estoque",IF(H1320/E1320&lt;0.25,"Quase sem estoque",IF(H1320/E1320&lt;1.2,"Estoque baixo",IF(H1320/E1320&lt;2,"Estoque moderado","Estoque confortável")))),""))</f>
        <v/>
      </c>
      <c r="J1320" s="102" t="str">
        <f>IF(CADA_PROD!C1318="","",SUMIFS(MOVI_ENTR!M:M,MOVI_ENTR!D:D,D1320,MOVI_ENTR!O:O,$E$5))</f>
        <v/>
      </c>
      <c r="K1320" s="103" t="str">
        <f>IF(CADA_PROD!C1318="","",IFERROR($J1320/SUM($J$8:$J$1008),""))</f>
        <v/>
      </c>
      <c r="L1320" s="103" t="str">
        <f>IF(CADA_PROD!C1318="","",IFERROR(H1320/SUM($H$8:$H$1008),""))</f>
        <v/>
      </c>
      <c r="M1320" s="102" t="str">
        <f>IF(CADA_PROD!$C1318="","",IFERROR(SUMIFS(MOVI_ENTR!M:M,MOVI_ENTR!D:D,D1320,MOVI_ENTR!O:O,$E$5)/SUMIFS(MOVI_ENTR!I:I,MOVI_ENTR!D:D,D1320,MOVI_ENTR!O:O,$E$5),0))</f>
        <v/>
      </c>
      <c r="N1320" s="104" t="str">
        <f>IF(CADA_PROD!C1318="","",G1320/E1320)</f>
        <v/>
      </c>
    </row>
    <row r="1321" spans="2:14" ht="30" customHeight="1">
      <c r="B1321" s="21">
        <f t="shared" si="41"/>
        <v>1314</v>
      </c>
      <c r="C1321" s="99" t="str">
        <f>IF(CADA_PROD!C1319="","",CADA_PROD!C1319)</f>
        <v/>
      </c>
      <c r="D1321" s="100" t="str">
        <f>IF(CADA_PROD!D1319="","",CADA_PROD!D1319)</f>
        <v/>
      </c>
      <c r="E1321" s="101" t="str">
        <f>IF(CADA_PROD!E1319="","",CADA_PROD!E1319)</f>
        <v/>
      </c>
      <c r="F1321" s="101" t="str">
        <f>IF(CADA_PROD!D1319="","",SUMIFS(MOVI_ENTR!I:I,MOVI_ENTR!D:D,D1321,MOVI_ENTR!O:O,$E$5))</f>
        <v/>
      </c>
      <c r="G1321" s="101" t="str">
        <f>IF(CADA_PROD!C1319="","",SUMIFS(MOVI_SAID!H:H,MOVI_SAID!D:D,D1321,MOVI_SAID!L:L,$E$5))</f>
        <v/>
      </c>
      <c r="H1321" s="101" t="str">
        <f t="shared" si="40"/>
        <v/>
      </c>
      <c r="I1321" s="100" t="str">
        <f>IF(CADA_PROD!C1319="","",IFERROR(IF(H1321&lt;=0,"Sem estoque",IF(H1321/E1321&lt;0.25,"Quase sem estoque",IF(H1321/E1321&lt;1.2,"Estoque baixo",IF(H1321/E1321&lt;2,"Estoque moderado","Estoque confortável")))),""))</f>
        <v/>
      </c>
      <c r="J1321" s="102" t="str">
        <f>IF(CADA_PROD!C1319="","",SUMIFS(MOVI_ENTR!M:M,MOVI_ENTR!D:D,D1321,MOVI_ENTR!O:O,$E$5))</f>
        <v/>
      </c>
      <c r="K1321" s="103" t="str">
        <f>IF(CADA_PROD!C1319="","",IFERROR($J1321/SUM($J$8:$J$1008),""))</f>
        <v/>
      </c>
      <c r="L1321" s="103" t="str">
        <f>IF(CADA_PROD!C1319="","",IFERROR(H1321/SUM($H$8:$H$1008),""))</f>
        <v/>
      </c>
      <c r="M1321" s="102" t="str">
        <f>IF(CADA_PROD!$C1319="","",IFERROR(SUMIFS(MOVI_ENTR!M:M,MOVI_ENTR!D:D,D1321,MOVI_ENTR!O:O,$E$5)/SUMIFS(MOVI_ENTR!I:I,MOVI_ENTR!D:D,D1321,MOVI_ENTR!O:O,$E$5),0))</f>
        <v/>
      </c>
      <c r="N1321" s="104" t="str">
        <f>IF(CADA_PROD!C1319="","",G1321/E1321)</f>
        <v/>
      </c>
    </row>
    <row r="1322" spans="2:14" ht="30" customHeight="1">
      <c r="B1322" s="21">
        <f t="shared" si="41"/>
        <v>1315</v>
      </c>
      <c r="C1322" s="99" t="str">
        <f>IF(CADA_PROD!C1320="","",CADA_PROD!C1320)</f>
        <v/>
      </c>
      <c r="D1322" s="100" t="str">
        <f>IF(CADA_PROD!D1320="","",CADA_PROD!D1320)</f>
        <v/>
      </c>
      <c r="E1322" s="101" t="str">
        <f>IF(CADA_PROD!E1320="","",CADA_PROD!E1320)</f>
        <v/>
      </c>
      <c r="F1322" s="101" t="str">
        <f>IF(CADA_PROD!D1320="","",SUMIFS(MOVI_ENTR!I:I,MOVI_ENTR!D:D,D1322,MOVI_ENTR!O:O,$E$5))</f>
        <v/>
      </c>
      <c r="G1322" s="101" t="str">
        <f>IF(CADA_PROD!C1320="","",SUMIFS(MOVI_SAID!H:H,MOVI_SAID!D:D,D1322,MOVI_SAID!L:L,$E$5))</f>
        <v/>
      </c>
      <c r="H1322" s="101" t="str">
        <f t="shared" si="40"/>
        <v/>
      </c>
      <c r="I1322" s="100" t="str">
        <f>IF(CADA_PROD!C1320="","",IFERROR(IF(H1322&lt;=0,"Sem estoque",IF(H1322/E1322&lt;0.25,"Quase sem estoque",IF(H1322/E1322&lt;1.2,"Estoque baixo",IF(H1322/E1322&lt;2,"Estoque moderado","Estoque confortável")))),""))</f>
        <v/>
      </c>
      <c r="J1322" s="102" t="str">
        <f>IF(CADA_PROD!C1320="","",SUMIFS(MOVI_ENTR!M:M,MOVI_ENTR!D:D,D1322,MOVI_ENTR!O:O,$E$5))</f>
        <v/>
      </c>
      <c r="K1322" s="103" t="str">
        <f>IF(CADA_PROD!C1320="","",IFERROR($J1322/SUM($J$8:$J$1008),""))</f>
        <v/>
      </c>
      <c r="L1322" s="103" t="str">
        <f>IF(CADA_PROD!C1320="","",IFERROR(H1322/SUM($H$8:$H$1008),""))</f>
        <v/>
      </c>
      <c r="M1322" s="102" t="str">
        <f>IF(CADA_PROD!$C1320="","",IFERROR(SUMIFS(MOVI_ENTR!M:M,MOVI_ENTR!D:D,D1322,MOVI_ENTR!O:O,$E$5)/SUMIFS(MOVI_ENTR!I:I,MOVI_ENTR!D:D,D1322,MOVI_ENTR!O:O,$E$5),0))</f>
        <v/>
      </c>
      <c r="N1322" s="104" t="str">
        <f>IF(CADA_PROD!C1320="","",G1322/E1322)</f>
        <v/>
      </c>
    </row>
    <row r="1323" spans="2:14" ht="30" customHeight="1">
      <c r="B1323" s="21">
        <f t="shared" si="41"/>
        <v>1316</v>
      </c>
      <c r="C1323" s="99" t="str">
        <f>IF(CADA_PROD!C1321="","",CADA_PROD!C1321)</f>
        <v/>
      </c>
      <c r="D1323" s="100" t="str">
        <f>IF(CADA_PROD!D1321="","",CADA_PROD!D1321)</f>
        <v/>
      </c>
      <c r="E1323" s="101" t="str">
        <f>IF(CADA_PROD!E1321="","",CADA_PROD!E1321)</f>
        <v/>
      </c>
      <c r="F1323" s="101" t="str">
        <f>IF(CADA_PROD!D1321="","",SUMIFS(MOVI_ENTR!I:I,MOVI_ENTR!D:D,D1323,MOVI_ENTR!O:O,$E$5))</f>
        <v/>
      </c>
      <c r="G1323" s="101" t="str">
        <f>IF(CADA_PROD!C1321="","",SUMIFS(MOVI_SAID!H:H,MOVI_SAID!D:D,D1323,MOVI_SAID!L:L,$E$5))</f>
        <v/>
      </c>
      <c r="H1323" s="101" t="str">
        <f t="shared" si="40"/>
        <v/>
      </c>
      <c r="I1323" s="100" t="str">
        <f>IF(CADA_PROD!C1321="","",IFERROR(IF(H1323&lt;=0,"Sem estoque",IF(H1323/E1323&lt;0.25,"Quase sem estoque",IF(H1323/E1323&lt;1.2,"Estoque baixo",IF(H1323/E1323&lt;2,"Estoque moderado","Estoque confortável")))),""))</f>
        <v/>
      </c>
      <c r="J1323" s="102" t="str">
        <f>IF(CADA_PROD!C1321="","",SUMIFS(MOVI_ENTR!M:M,MOVI_ENTR!D:D,D1323,MOVI_ENTR!O:O,$E$5))</f>
        <v/>
      </c>
      <c r="K1323" s="103" t="str">
        <f>IF(CADA_PROD!C1321="","",IFERROR($J1323/SUM($J$8:$J$1008),""))</f>
        <v/>
      </c>
      <c r="L1323" s="103" t="str">
        <f>IF(CADA_PROD!C1321="","",IFERROR(H1323/SUM($H$8:$H$1008),""))</f>
        <v/>
      </c>
      <c r="M1323" s="102" t="str">
        <f>IF(CADA_PROD!$C1321="","",IFERROR(SUMIFS(MOVI_ENTR!M:M,MOVI_ENTR!D:D,D1323,MOVI_ENTR!O:O,$E$5)/SUMIFS(MOVI_ENTR!I:I,MOVI_ENTR!D:D,D1323,MOVI_ENTR!O:O,$E$5),0))</f>
        <v/>
      </c>
      <c r="N1323" s="104" t="str">
        <f>IF(CADA_PROD!C1321="","",G1323/E1323)</f>
        <v/>
      </c>
    </row>
    <row r="1324" spans="2:14" ht="30" customHeight="1">
      <c r="B1324" s="21">
        <f t="shared" si="41"/>
        <v>1317</v>
      </c>
      <c r="C1324" s="99" t="str">
        <f>IF(CADA_PROD!C1322="","",CADA_PROD!C1322)</f>
        <v/>
      </c>
      <c r="D1324" s="100" t="str">
        <f>IF(CADA_PROD!D1322="","",CADA_PROD!D1322)</f>
        <v/>
      </c>
      <c r="E1324" s="101" t="str">
        <f>IF(CADA_PROD!E1322="","",CADA_PROD!E1322)</f>
        <v/>
      </c>
      <c r="F1324" s="101" t="str">
        <f>IF(CADA_PROD!D1322="","",SUMIFS(MOVI_ENTR!I:I,MOVI_ENTR!D:D,D1324,MOVI_ENTR!O:O,$E$5))</f>
        <v/>
      </c>
      <c r="G1324" s="101" t="str">
        <f>IF(CADA_PROD!C1322="","",SUMIFS(MOVI_SAID!H:H,MOVI_SAID!D:D,D1324,MOVI_SAID!L:L,$E$5))</f>
        <v/>
      </c>
      <c r="H1324" s="101" t="str">
        <f t="shared" si="40"/>
        <v/>
      </c>
      <c r="I1324" s="100" t="str">
        <f>IF(CADA_PROD!C1322="","",IFERROR(IF(H1324&lt;=0,"Sem estoque",IF(H1324/E1324&lt;0.25,"Quase sem estoque",IF(H1324/E1324&lt;1.2,"Estoque baixo",IF(H1324/E1324&lt;2,"Estoque moderado","Estoque confortável")))),""))</f>
        <v/>
      </c>
      <c r="J1324" s="102" t="str">
        <f>IF(CADA_PROD!C1322="","",SUMIFS(MOVI_ENTR!M:M,MOVI_ENTR!D:D,D1324,MOVI_ENTR!O:O,$E$5))</f>
        <v/>
      </c>
      <c r="K1324" s="103" t="str">
        <f>IF(CADA_PROD!C1322="","",IFERROR($J1324/SUM($J$8:$J$1008),""))</f>
        <v/>
      </c>
      <c r="L1324" s="103" t="str">
        <f>IF(CADA_PROD!C1322="","",IFERROR(H1324/SUM($H$8:$H$1008),""))</f>
        <v/>
      </c>
      <c r="M1324" s="102" t="str">
        <f>IF(CADA_PROD!$C1322="","",IFERROR(SUMIFS(MOVI_ENTR!M:M,MOVI_ENTR!D:D,D1324,MOVI_ENTR!O:O,$E$5)/SUMIFS(MOVI_ENTR!I:I,MOVI_ENTR!D:D,D1324,MOVI_ENTR!O:O,$E$5),0))</f>
        <v/>
      </c>
      <c r="N1324" s="104" t="str">
        <f>IF(CADA_PROD!C1322="","",G1324/E1324)</f>
        <v/>
      </c>
    </row>
    <row r="1325" spans="2:14" ht="30" customHeight="1">
      <c r="B1325" s="21">
        <f t="shared" si="41"/>
        <v>1318</v>
      </c>
      <c r="C1325" s="99" t="str">
        <f>IF(CADA_PROD!C1323="","",CADA_PROD!C1323)</f>
        <v/>
      </c>
      <c r="D1325" s="100" t="str">
        <f>IF(CADA_PROD!D1323="","",CADA_PROD!D1323)</f>
        <v/>
      </c>
      <c r="E1325" s="101" t="str">
        <f>IF(CADA_PROD!E1323="","",CADA_PROD!E1323)</f>
        <v/>
      </c>
      <c r="F1325" s="101" t="str">
        <f>IF(CADA_PROD!D1323="","",SUMIFS(MOVI_ENTR!I:I,MOVI_ENTR!D:D,D1325,MOVI_ENTR!O:O,$E$5))</f>
        <v/>
      </c>
      <c r="G1325" s="101" t="str">
        <f>IF(CADA_PROD!C1323="","",SUMIFS(MOVI_SAID!H:H,MOVI_SAID!D:D,D1325,MOVI_SAID!L:L,$E$5))</f>
        <v/>
      </c>
      <c r="H1325" s="101" t="str">
        <f t="shared" si="40"/>
        <v/>
      </c>
      <c r="I1325" s="100" t="str">
        <f>IF(CADA_PROD!C1323="","",IFERROR(IF(H1325&lt;=0,"Sem estoque",IF(H1325/E1325&lt;0.25,"Quase sem estoque",IF(H1325/E1325&lt;1.2,"Estoque baixo",IF(H1325/E1325&lt;2,"Estoque moderado","Estoque confortável")))),""))</f>
        <v/>
      </c>
      <c r="J1325" s="102" t="str">
        <f>IF(CADA_PROD!C1323="","",SUMIFS(MOVI_ENTR!M:M,MOVI_ENTR!D:D,D1325,MOVI_ENTR!O:O,$E$5))</f>
        <v/>
      </c>
      <c r="K1325" s="103" t="str">
        <f>IF(CADA_PROD!C1323="","",IFERROR($J1325/SUM($J$8:$J$1008),""))</f>
        <v/>
      </c>
      <c r="L1325" s="103" t="str">
        <f>IF(CADA_PROD!C1323="","",IFERROR(H1325/SUM($H$8:$H$1008),""))</f>
        <v/>
      </c>
      <c r="M1325" s="102" t="str">
        <f>IF(CADA_PROD!$C1323="","",IFERROR(SUMIFS(MOVI_ENTR!M:M,MOVI_ENTR!D:D,D1325,MOVI_ENTR!O:O,$E$5)/SUMIFS(MOVI_ENTR!I:I,MOVI_ENTR!D:D,D1325,MOVI_ENTR!O:O,$E$5),0))</f>
        <v/>
      </c>
      <c r="N1325" s="104" t="str">
        <f>IF(CADA_PROD!C1323="","",G1325/E1325)</f>
        <v/>
      </c>
    </row>
    <row r="1326" spans="2:14" ht="30" customHeight="1">
      <c r="B1326" s="21">
        <f t="shared" si="41"/>
        <v>1319</v>
      </c>
      <c r="C1326" s="99" t="str">
        <f>IF(CADA_PROD!C1324="","",CADA_PROD!C1324)</f>
        <v/>
      </c>
      <c r="D1326" s="100" t="str">
        <f>IF(CADA_PROD!D1324="","",CADA_PROD!D1324)</f>
        <v/>
      </c>
      <c r="E1326" s="101" t="str">
        <f>IF(CADA_PROD!E1324="","",CADA_PROD!E1324)</f>
        <v/>
      </c>
      <c r="F1326" s="101" t="str">
        <f>IF(CADA_PROD!D1324="","",SUMIFS(MOVI_ENTR!I:I,MOVI_ENTR!D:D,D1326,MOVI_ENTR!O:O,$E$5))</f>
        <v/>
      </c>
      <c r="G1326" s="101" t="str">
        <f>IF(CADA_PROD!C1324="","",SUMIFS(MOVI_SAID!H:H,MOVI_SAID!D:D,D1326,MOVI_SAID!L:L,$E$5))</f>
        <v/>
      </c>
      <c r="H1326" s="101" t="str">
        <f t="shared" si="40"/>
        <v/>
      </c>
      <c r="I1326" s="100" t="str">
        <f>IF(CADA_PROD!C1324="","",IFERROR(IF(H1326&lt;=0,"Sem estoque",IF(H1326/E1326&lt;0.25,"Quase sem estoque",IF(H1326/E1326&lt;1.2,"Estoque baixo",IF(H1326/E1326&lt;2,"Estoque moderado","Estoque confortável")))),""))</f>
        <v/>
      </c>
      <c r="J1326" s="102" t="str">
        <f>IF(CADA_PROD!C1324="","",SUMIFS(MOVI_ENTR!M:M,MOVI_ENTR!D:D,D1326,MOVI_ENTR!O:O,$E$5))</f>
        <v/>
      </c>
      <c r="K1326" s="103" t="str">
        <f>IF(CADA_PROD!C1324="","",IFERROR($J1326/SUM($J$8:$J$1008),""))</f>
        <v/>
      </c>
      <c r="L1326" s="103" t="str">
        <f>IF(CADA_PROD!C1324="","",IFERROR(H1326/SUM($H$8:$H$1008),""))</f>
        <v/>
      </c>
      <c r="M1326" s="102" t="str">
        <f>IF(CADA_PROD!$C1324="","",IFERROR(SUMIFS(MOVI_ENTR!M:M,MOVI_ENTR!D:D,D1326,MOVI_ENTR!O:O,$E$5)/SUMIFS(MOVI_ENTR!I:I,MOVI_ENTR!D:D,D1326,MOVI_ENTR!O:O,$E$5),0))</f>
        <v/>
      </c>
      <c r="N1326" s="104" t="str">
        <f>IF(CADA_PROD!C1324="","",G1326/E1326)</f>
        <v/>
      </c>
    </row>
    <row r="1327" spans="2:14" ht="30" customHeight="1">
      <c r="B1327" s="21">
        <f t="shared" si="41"/>
        <v>1320</v>
      </c>
      <c r="C1327" s="99" t="str">
        <f>IF(CADA_PROD!C1325="","",CADA_PROD!C1325)</f>
        <v/>
      </c>
      <c r="D1327" s="100" t="str">
        <f>IF(CADA_PROD!D1325="","",CADA_PROD!D1325)</f>
        <v/>
      </c>
      <c r="E1327" s="101" t="str">
        <f>IF(CADA_PROD!E1325="","",CADA_PROD!E1325)</f>
        <v/>
      </c>
      <c r="F1327" s="101" t="str">
        <f>IF(CADA_PROD!D1325="","",SUMIFS(MOVI_ENTR!I:I,MOVI_ENTR!D:D,D1327,MOVI_ENTR!O:O,$E$5))</f>
        <v/>
      </c>
      <c r="G1327" s="101" t="str">
        <f>IF(CADA_PROD!C1325="","",SUMIFS(MOVI_SAID!H:H,MOVI_SAID!D:D,D1327,MOVI_SAID!L:L,$E$5))</f>
        <v/>
      </c>
      <c r="H1327" s="101" t="str">
        <f t="shared" ref="H1327:H1390" si="42">IFERROR(F1327-G1327,"")</f>
        <v/>
      </c>
      <c r="I1327" s="100" t="str">
        <f>IF(CADA_PROD!C1325="","",IFERROR(IF(H1327&lt;=0,"Sem estoque",IF(H1327/E1327&lt;0.25,"Quase sem estoque",IF(H1327/E1327&lt;1.2,"Estoque baixo",IF(H1327/E1327&lt;2,"Estoque moderado","Estoque confortável")))),""))</f>
        <v/>
      </c>
      <c r="J1327" s="102" t="str">
        <f>IF(CADA_PROD!C1325="","",SUMIFS(MOVI_ENTR!M:M,MOVI_ENTR!D:D,D1327,MOVI_ENTR!O:O,$E$5))</f>
        <v/>
      </c>
      <c r="K1327" s="103" t="str">
        <f>IF(CADA_PROD!C1325="","",IFERROR($J1327/SUM($J$8:$J$1008),""))</f>
        <v/>
      </c>
      <c r="L1327" s="103" t="str">
        <f>IF(CADA_PROD!C1325="","",IFERROR(H1327/SUM($H$8:$H$1008),""))</f>
        <v/>
      </c>
      <c r="M1327" s="102" t="str">
        <f>IF(CADA_PROD!$C1325="","",IFERROR(SUMIFS(MOVI_ENTR!M:M,MOVI_ENTR!D:D,D1327,MOVI_ENTR!O:O,$E$5)/SUMIFS(MOVI_ENTR!I:I,MOVI_ENTR!D:D,D1327,MOVI_ENTR!O:O,$E$5),0))</f>
        <v/>
      </c>
      <c r="N1327" s="104" t="str">
        <f>IF(CADA_PROD!C1325="","",G1327/E1327)</f>
        <v/>
      </c>
    </row>
    <row r="1328" spans="2:14" ht="30" customHeight="1">
      <c r="B1328" s="21">
        <f t="shared" si="41"/>
        <v>1321</v>
      </c>
      <c r="C1328" s="99" t="str">
        <f>IF(CADA_PROD!C1326="","",CADA_PROD!C1326)</f>
        <v/>
      </c>
      <c r="D1328" s="100" t="str">
        <f>IF(CADA_PROD!D1326="","",CADA_PROD!D1326)</f>
        <v/>
      </c>
      <c r="E1328" s="101" t="str">
        <f>IF(CADA_PROD!E1326="","",CADA_PROD!E1326)</f>
        <v/>
      </c>
      <c r="F1328" s="101" t="str">
        <f>IF(CADA_PROD!D1326="","",SUMIFS(MOVI_ENTR!I:I,MOVI_ENTR!D:D,D1328,MOVI_ENTR!O:O,$E$5))</f>
        <v/>
      </c>
      <c r="G1328" s="101" t="str">
        <f>IF(CADA_PROD!C1326="","",SUMIFS(MOVI_SAID!H:H,MOVI_SAID!D:D,D1328,MOVI_SAID!L:L,$E$5))</f>
        <v/>
      </c>
      <c r="H1328" s="101" t="str">
        <f t="shared" si="42"/>
        <v/>
      </c>
      <c r="I1328" s="100" t="str">
        <f>IF(CADA_PROD!C1326="","",IFERROR(IF(H1328&lt;=0,"Sem estoque",IF(H1328/E1328&lt;0.25,"Quase sem estoque",IF(H1328/E1328&lt;1.2,"Estoque baixo",IF(H1328/E1328&lt;2,"Estoque moderado","Estoque confortável")))),""))</f>
        <v/>
      </c>
      <c r="J1328" s="102" t="str">
        <f>IF(CADA_PROD!C1326="","",SUMIFS(MOVI_ENTR!M:M,MOVI_ENTR!D:D,D1328,MOVI_ENTR!O:O,$E$5))</f>
        <v/>
      </c>
      <c r="K1328" s="103" t="str">
        <f>IF(CADA_PROD!C1326="","",IFERROR($J1328/SUM($J$8:$J$1008),""))</f>
        <v/>
      </c>
      <c r="L1328" s="103" t="str">
        <f>IF(CADA_PROD!C1326="","",IFERROR(H1328/SUM($H$8:$H$1008),""))</f>
        <v/>
      </c>
      <c r="M1328" s="102" t="str">
        <f>IF(CADA_PROD!$C1326="","",IFERROR(SUMIFS(MOVI_ENTR!M:M,MOVI_ENTR!D:D,D1328,MOVI_ENTR!O:O,$E$5)/SUMIFS(MOVI_ENTR!I:I,MOVI_ENTR!D:D,D1328,MOVI_ENTR!O:O,$E$5),0))</f>
        <v/>
      </c>
      <c r="N1328" s="104" t="str">
        <f>IF(CADA_PROD!C1326="","",G1328/E1328)</f>
        <v/>
      </c>
    </row>
    <row r="1329" spans="2:14" ht="30" customHeight="1">
      <c r="B1329" s="21">
        <f t="shared" si="41"/>
        <v>1322</v>
      </c>
      <c r="C1329" s="99" t="str">
        <f>IF(CADA_PROD!C1327="","",CADA_PROD!C1327)</f>
        <v/>
      </c>
      <c r="D1329" s="100" t="str">
        <f>IF(CADA_PROD!D1327="","",CADA_PROD!D1327)</f>
        <v/>
      </c>
      <c r="E1329" s="101" t="str">
        <f>IF(CADA_PROD!E1327="","",CADA_PROD!E1327)</f>
        <v/>
      </c>
      <c r="F1329" s="101" t="str">
        <f>IF(CADA_PROD!D1327="","",SUMIFS(MOVI_ENTR!I:I,MOVI_ENTR!D:D,D1329,MOVI_ENTR!O:O,$E$5))</f>
        <v/>
      </c>
      <c r="G1329" s="101" t="str">
        <f>IF(CADA_PROD!C1327="","",SUMIFS(MOVI_SAID!H:H,MOVI_SAID!D:D,D1329,MOVI_SAID!L:L,$E$5))</f>
        <v/>
      </c>
      <c r="H1329" s="101" t="str">
        <f t="shared" si="42"/>
        <v/>
      </c>
      <c r="I1329" s="100" t="str">
        <f>IF(CADA_PROD!C1327="","",IFERROR(IF(H1329&lt;=0,"Sem estoque",IF(H1329/E1329&lt;0.25,"Quase sem estoque",IF(H1329/E1329&lt;1.2,"Estoque baixo",IF(H1329/E1329&lt;2,"Estoque moderado","Estoque confortável")))),""))</f>
        <v/>
      </c>
      <c r="J1329" s="102" t="str">
        <f>IF(CADA_PROD!C1327="","",SUMIFS(MOVI_ENTR!M:M,MOVI_ENTR!D:D,D1329,MOVI_ENTR!O:O,$E$5))</f>
        <v/>
      </c>
      <c r="K1329" s="103" t="str">
        <f>IF(CADA_PROD!C1327="","",IFERROR($J1329/SUM($J$8:$J$1008),""))</f>
        <v/>
      </c>
      <c r="L1329" s="103" t="str">
        <f>IF(CADA_PROD!C1327="","",IFERROR(H1329/SUM($H$8:$H$1008),""))</f>
        <v/>
      </c>
      <c r="M1329" s="102" t="str">
        <f>IF(CADA_PROD!$C1327="","",IFERROR(SUMIFS(MOVI_ENTR!M:M,MOVI_ENTR!D:D,D1329,MOVI_ENTR!O:O,$E$5)/SUMIFS(MOVI_ENTR!I:I,MOVI_ENTR!D:D,D1329,MOVI_ENTR!O:O,$E$5),0))</f>
        <v/>
      </c>
      <c r="N1329" s="104" t="str">
        <f>IF(CADA_PROD!C1327="","",G1329/E1329)</f>
        <v/>
      </c>
    </row>
    <row r="1330" spans="2:14" ht="30" customHeight="1">
      <c r="B1330" s="21">
        <f t="shared" si="41"/>
        <v>1323</v>
      </c>
      <c r="C1330" s="99" t="str">
        <f>IF(CADA_PROD!C1328="","",CADA_PROD!C1328)</f>
        <v/>
      </c>
      <c r="D1330" s="100" t="str">
        <f>IF(CADA_PROD!D1328="","",CADA_PROD!D1328)</f>
        <v/>
      </c>
      <c r="E1330" s="101" t="str">
        <f>IF(CADA_PROD!E1328="","",CADA_PROD!E1328)</f>
        <v/>
      </c>
      <c r="F1330" s="101" t="str">
        <f>IF(CADA_PROD!D1328="","",SUMIFS(MOVI_ENTR!I:I,MOVI_ENTR!D:D,D1330,MOVI_ENTR!O:O,$E$5))</f>
        <v/>
      </c>
      <c r="G1330" s="101" t="str">
        <f>IF(CADA_PROD!C1328="","",SUMIFS(MOVI_SAID!H:H,MOVI_SAID!D:D,D1330,MOVI_SAID!L:L,$E$5))</f>
        <v/>
      </c>
      <c r="H1330" s="101" t="str">
        <f t="shared" si="42"/>
        <v/>
      </c>
      <c r="I1330" s="100" t="str">
        <f>IF(CADA_PROD!C1328="","",IFERROR(IF(H1330&lt;=0,"Sem estoque",IF(H1330/E1330&lt;0.25,"Quase sem estoque",IF(H1330/E1330&lt;1.2,"Estoque baixo",IF(H1330/E1330&lt;2,"Estoque moderado","Estoque confortável")))),""))</f>
        <v/>
      </c>
      <c r="J1330" s="102" t="str">
        <f>IF(CADA_PROD!C1328="","",SUMIFS(MOVI_ENTR!M:M,MOVI_ENTR!D:D,D1330,MOVI_ENTR!O:O,$E$5))</f>
        <v/>
      </c>
      <c r="K1330" s="103" t="str">
        <f>IF(CADA_PROD!C1328="","",IFERROR($J1330/SUM($J$8:$J$1008),""))</f>
        <v/>
      </c>
      <c r="L1330" s="103" t="str">
        <f>IF(CADA_PROD!C1328="","",IFERROR(H1330/SUM($H$8:$H$1008),""))</f>
        <v/>
      </c>
      <c r="M1330" s="102" t="str">
        <f>IF(CADA_PROD!$C1328="","",IFERROR(SUMIFS(MOVI_ENTR!M:M,MOVI_ENTR!D:D,D1330,MOVI_ENTR!O:O,$E$5)/SUMIFS(MOVI_ENTR!I:I,MOVI_ENTR!D:D,D1330,MOVI_ENTR!O:O,$E$5),0))</f>
        <v/>
      </c>
      <c r="N1330" s="104" t="str">
        <f>IF(CADA_PROD!C1328="","",G1330/E1330)</f>
        <v/>
      </c>
    </row>
    <row r="1331" spans="2:14" ht="30" customHeight="1">
      <c r="B1331" s="21">
        <f t="shared" si="41"/>
        <v>1324</v>
      </c>
      <c r="C1331" s="99" t="str">
        <f>IF(CADA_PROD!C1329="","",CADA_PROD!C1329)</f>
        <v/>
      </c>
      <c r="D1331" s="100" t="str">
        <f>IF(CADA_PROD!D1329="","",CADA_PROD!D1329)</f>
        <v/>
      </c>
      <c r="E1331" s="101" t="str">
        <f>IF(CADA_PROD!E1329="","",CADA_PROD!E1329)</f>
        <v/>
      </c>
      <c r="F1331" s="101" t="str">
        <f>IF(CADA_PROD!D1329="","",SUMIFS(MOVI_ENTR!I:I,MOVI_ENTR!D:D,D1331,MOVI_ENTR!O:O,$E$5))</f>
        <v/>
      </c>
      <c r="G1331" s="101" t="str">
        <f>IF(CADA_PROD!C1329="","",SUMIFS(MOVI_SAID!H:H,MOVI_SAID!D:D,D1331,MOVI_SAID!L:L,$E$5))</f>
        <v/>
      </c>
      <c r="H1331" s="101" t="str">
        <f t="shared" si="42"/>
        <v/>
      </c>
      <c r="I1331" s="100" t="str">
        <f>IF(CADA_PROD!C1329="","",IFERROR(IF(H1331&lt;=0,"Sem estoque",IF(H1331/E1331&lt;0.25,"Quase sem estoque",IF(H1331/E1331&lt;1.2,"Estoque baixo",IF(H1331/E1331&lt;2,"Estoque moderado","Estoque confortável")))),""))</f>
        <v/>
      </c>
      <c r="J1331" s="102" t="str">
        <f>IF(CADA_PROD!C1329="","",SUMIFS(MOVI_ENTR!M:M,MOVI_ENTR!D:D,D1331,MOVI_ENTR!O:O,$E$5))</f>
        <v/>
      </c>
      <c r="K1331" s="103" t="str">
        <f>IF(CADA_PROD!C1329="","",IFERROR($J1331/SUM($J$8:$J$1008),""))</f>
        <v/>
      </c>
      <c r="L1331" s="103" t="str">
        <f>IF(CADA_PROD!C1329="","",IFERROR(H1331/SUM($H$8:$H$1008),""))</f>
        <v/>
      </c>
      <c r="M1331" s="102" t="str">
        <f>IF(CADA_PROD!$C1329="","",IFERROR(SUMIFS(MOVI_ENTR!M:M,MOVI_ENTR!D:D,D1331,MOVI_ENTR!O:O,$E$5)/SUMIFS(MOVI_ENTR!I:I,MOVI_ENTR!D:D,D1331,MOVI_ENTR!O:O,$E$5),0))</f>
        <v/>
      </c>
      <c r="N1331" s="104" t="str">
        <f>IF(CADA_PROD!C1329="","",G1331/E1331)</f>
        <v/>
      </c>
    </row>
    <row r="1332" spans="2:14" ht="30" customHeight="1">
      <c r="B1332" s="21">
        <f t="shared" si="41"/>
        <v>1325</v>
      </c>
      <c r="C1332" s="99" t="str">
        <f>IF(CADA_PROD!C1330="","",CADA_PROD!C1330)</f>
        <v/>
      </c>
      <c r="D1332" s="100" t="str">
        <f>IF(CADA_PROD!D1330="","",CADA_PROD!D1330)</f>
        <v/>
      </c>
      <c r="E1332" s="101" t="str">
        <f>IF(CADA_PROD!E1330="","",CADA_PROD!E1330)</f>
        <v/>
      </c>
      <c r="F1332" s="101" t="str">
        <f>IF(CADA_PROD!D1330="","",SUMIFS(MOVI_ENTR!I:I,MOVI_ENTR!D:D,D1332,MOVI_ENTR!O:O,$E$5))</f>
        <v/>
      </c>
      <c r="G1332" s="101" t="str">
        <f>IF(CADA_PROD!C1330="","",SUMIFS(MOVI_SAID!H:H,MOVI_SAID!D:D,D1332,MOVI_SAID!L:L,$E$5))</f>
        <v/>
      </c>
      <c r="H1332" s="101" t="str">
        <f t="shared" si="42"/>
        <v/>
      </c>
      <c r="I1332" s="100" t="str">
        <f>IF(CADA_PROD!C1330="","",IFERROR(IF(H1332&lt;=0,"Sem estoque",IF(H1332/E1332&lt;0.25,"Quase sem estoque",IF(H1332/E1332&lt;1.2,"Estoque baixo",IF(H1332/E1332&lt;2,"Estoque moderado","Estoque confortável")))),""))</f>
        <v/>
      </c>
      <c r="J1332" s="102" t="str">
        <f>IF(CADA_PROD!C1330="","",SUMIFS(MOVI_ENTR!M:M,MOVI_ENTR!D:D,D1332,MOVI_ENTR!O:O,$E$5))</f>
        <v/>
      </c>
      <c r="K1332" s="103" t="str">
        <f>IF(CADA_PROD!C1330="","",IFERROR($J1332/SUM($J$8:$J$1008),""))</f>
        <v/>
      </c>
      <c r="L1332" s="103" t="str">
        <f>IF(CADA_PROD!C1330="","",IFERROR(H1332/SUM($H$8:$H$1008),""))</f>
        <v/>
      </c>
      <c r="M1332" s="102" t="str">
        <f>IF(CADA_PROD!$C1330="","",IFERROR(SUMIFS(MOVI_ENTR!M:M,MOVI_ENTR!D:D,D1332,MOVI_ENTR!O:O,$E$5)/SUMIFS(MOVI_ENTR!I:I,MOVI_ENTR!D:D,D1332,MOVI_ENTR!O:O,$E$5),0))</f>
        <v/>
      </c>
      <c r="N1332" s="104" t="str">
        <f>IF(CADA_PROD!C1330="","",G1332/E1332)</f>
        <v/>
      </c>
    </row>
    <row r="1333" spans="2:14" ht="30" customHeight="1">
      <c r="B1333" s="21">
        <f t="shared" si="41"/>
        <v>1326</v>
      </c>
      <c r="C1333" s="99" t="str">
        <f>IF(CADA_PROD!C1331="","",CADA_PROD!C1331)</f>
        <v/>
      </c>
      <c r="D1333" s="100" t="str">
        <f>IF(CADA_PROD!D1331="","",CADA_PROD!D1331)</f>
        <v/>
      </c>
      <c r="E1333" s="101" t="str">
        <f>IF(CADA_PROD!E1331="","",CADA_PROD!E1331)</f>
        <v/>
      </c>
      <c r="F1333" s="101" t="str">
        <f>IF(CADA_PROD!D1331="","",SUMIFS(MOVI_ENTR!I:I,MOVI_ENTR!D:D,D1333,MOVI_ENTR!O:O,$E$5))</f>
        <v/>
      </c>
      <c r="G1333" s="101" t="str">
        <f>IF(CADA_PROD!C1331="","",SUMIFS(MOVI_SAID!H:H,MOVI_SAID!D:D,D1333,MOVI_SAID!L:L,$E$5))</f>
        <v/>
      </c>
      <c r="H1333" s="101" t="str">
        <f t="shared" si="42"/>
        <v/>
      </c>
      <c r="I1333" s="100" t="str">
        <f>IF(CADA_PROD!C1331="","",IFERROR(IF(H1333&lt;=0,"Sem estoque",IF(H1333/E1333&lt;0.25,"Quase sem estoque",IF(H1333/E1333&lt;1.2,"Estoque baixo",IF(H1333/E1333&lt;2,"Estoque moderado","Estoque confortável")))),""))</f>
        <v/>
      </c>
      <c r="J1333" s="102" t="str">
        <f>IF(CADA_PROD!C1331="","",SUMIFS(MOVI_ENTR!M:M,MOVI_ENTR!D:D,D1333,MOVI_ENTR!O:O,$E$5))</f>
        <v/>
      </c>
      <c r="K1333" s="103" t="str">
        <f>IF(CADA_PROD!C1331="","",IFERROR($J1333/SUM($J$8:$J$1008),""))</f>
        <v/>
      </c>
      <c r="L1333" s="103" t="str">
        <f>IF(CADA_PROD!C1331="","",IFERROR(H1333/SUM($H$8:$H$1008),""))</f>
        <v/>
      </c>
      <c r="M1333" s="102" t="str">
        <f>IF(CADA_PROD!$C1331="","",IFERROR(SUMIFS(MOVI_ENTR!M:M,MOVI_ENTR!D:D,D1333,MOVI_ENTR!O:O,$E$5)/SUMIFS(MOVI_ENTR!I:I,MOVI_ENTR!D:D,D1333,MOVI_ENTR!O:O,$E$5),0))</f>
        <v/>
      </c>
      <c r="N1333" s="104" t="str">
        <f>IF(CADA_PROD!C1331="","",G1333/E1333)</f>
        <v/>
      </c>
    </row>
    <row r="1334" spans="2:14" ht="30" customHeight="1">
      <c r="B1334" s="21">
        <f t="shared" si="41"/>
        <v>1327</v>
      </c>
      <c r="C1334" s="99" t="str">
        <f>IF(CADA_PROD!C1332="","",CADA_PROD!C1332)</f>
        <v/>
      </c>
      <c r="D1334" s="100" t="str">
        <f>IF(CADA_PROD!D1332="","",CADA_PROD!D1332)</f>
        <v/>
      </c>
      <c r="E1334" s="101" t="str">
        <f>IF(CADA_PROD!E1332="","",CADA_PROD!E1332)</f>
        <v/>
      </c>
      <c r="F1334" s="101" t="str">
        <f>IF(CADA_PROD!D1332="","",SUMIFS(MOVI_ENTR!I:I,MOVI_ENTR!D:D,D1334,MOVI_ENTR!O:O,$E$5))</f>
        <v/>
      </c>
      <c r="G1334" s="101" t="str">
        <f>IF(CADA_PROD!C1332="","",SUMIFS(MOVI_SAID!H:H,MOVI_SAID!D:D,D1334,MOVI_SAID!L:L,$E$5))</f>
        <v/>
      </c>
      <c r="H1334" s="101" t="str">
        <f t="shared" si="42"/>
        <v/>
      </c>
      <c r="I1334" s="100" t="str">
        <f>IF(CADA_PROD!C1332="","",IFERROR(IF(H1334&lt;=0,"Sem estoque",IF(H1334/E1334&lt;0.25,"Quase sem estoque",IF(H1334/E1334&lt;1.2,"Estoque baixo",IF(H1334/E1334&lt;2,"Estoque moderado","Estoque confortável")))),""))</f>
        <v/>
      </c>
      <c r="J1334" s="102" t="str">
        <f>IF(CADA_PROD!C1332="","",SUMIFS(MOVI_ENTR!M:M,MOVI_ENTR!D:D,D1334,MOVI_ENTR!O:O,$E$5))</f>
        <v/>
      </c>
      <c r="K1334" s="103" t="str">
        <f>IF(CADA_PROD!C1332="","",IFERROR($J1334/SUM($J$8:$J$1008),""))</f>
        <v/>
      </c>
      <c r="L1334" s="103" t="str">
        <f>IF(CADA_PROD!C1332="","",IFERROR(H1334/SUM($H$8:$H$1008),""))</f>
        <v/>
      </c>
      <c r="M1334" s="102" t="str">
        <f>IF(CADA_PROD!$C1332="","",IFERROR(SUMIFS(MOVI_ENTR!M:M,MOVI_ENTR!D:D,D1334,MOVI_ENTR!O:O,$E$5)/SUMIFS(MOVI_ENTR!I:I,MOVI_ENTR!D:D,D1334,MOVI_ENTR!O:O,$E$5),0))</f>
        <v/>
      </c>
      <c r="N1334" s="104" t="str">
        <f>IF(CADA_PROD!C1332="","",G1334/E1334)</f>
        <v/>
      </c>
    </row>
    <row r="1335" spans="2:14" ht="30" customHeight="1">
      <c r="B1335" s="21">
        <f t="shared" si="41"/>
        <v>1328</v>
      </c>
      <c r="C1335" s="99" t="str">
        <f>IF(CADA_PROD!C1333="","",CADA_PROD!C1333)</f>
        <v/>
      </c>
      <c r="D1335" s="100" t="str">
        <f>IF(CADA_PROD!D1333="","",CADA_PROD!D1333)</f>
        <v/>
      </c>
      <c r="E1335" s="101" t="str">
        <f>IF(CADA_PROD!E1333="","",CADA_PROD!E1333)</f>
        <v/>
      </c>
      <c r="F1335" s="101" t="str">
        <f>IF(CADA_PROD!D1333="","",SUMIFS(MOVI_ENTR!I:I,MOVI_ENTR!D:D,D1335,MOVI_ENTR!O:O,$E$5))</f>
        <v/>
      </c>
      <c r="G1335" s="101" t="str">
        <f>IF(CADA_PROD!C1333="","",SUMIFS(MOVI_SAID!H:H,MOVI_SAID!D:D,D1335,MOVI_SAID!L:L,$E$5))</f>
        <v/>
      </c>
      <c r="H1335" s="101" t="str">
        <f t="shared" si="42"/>
        <v/>
      </c>
      <c r="I1335" s="100" t="str">
        <f>IF(CADA_PROD!C1333="","",IFERROR(IF(H1335&lt;=0,"Sem estoque",IF(H1335/E1335&lt;0.25,"Quase sem estoque",IF(H1335/E1335&lt;1.2,"Estoque baixo",IF(H1335/E1335&lt;2,"Estoque moderado","Estoque confortável")))),""))</f>
        <v/>
      </c>
      <c r="J1335" s="102" t="str">
        <f>IF(CADA_PROD!C1333="","",SUMIFS(MOVI_ENTR!M:M,MOVI_ENTR!D:D,D1335,MOVI_ENTR!O:O,$E$5))</f>
        <v/>
      </c>
      <c r="K1335" s="103" t="str">
        <f>IF(CADA_PROD!C1333="","",IFERROR($J1335/SUM($J$8:$J$1008),""))</f>
        <v/>
      </c>
      <c r="L1335" s="103" t="str">
        <f>IF(CADA_PROD!C1333="","",IFERROR(H1335/SUM($H$8:$H$1008),""))</f>
        <v/>
      </c>
      <c r="M1335" s="102" t="str">
        <f>IF(CADA_PROD!$C1333="","",IFERROR(SUMIFS(MOVI_ENTR!M:M,MOVI_ENTR!D:D,D1335,MOVI_ENTR!O:O,$E$5)/SUMIFS(MOVI_ENTR!I:I,MOVI_ENTR!D:D,D1335,MOVI_ENTR!O:O,$E$5),0))</f>
        <v/>
      </c>
      <c r="N1335" s="104" t="str">
        <f>IF(CADA_PROD!C1333="","",G1335/E1335)</f>
        <v/>
      </c>
    </row>
    <row r="1336" spans="2:14" ht="30" customHeight="1">
      <c r="B1336" s="21">
        <f t="shared" si="41"/>
        <v>1329</v>
      </c>
      <c r="C1336" s="99" t="str">
        <f>IF(CADA_PROD!C1334="","",CADA_PROD!C1334)</f>
        <v/>
      </c>
      <c r="D1336" s="100" t="str">
        <f>IF(CADA_PROD!D1334="","",CADA_PROD!D1334)</f>
        <v/>
      </c>
      <c r="E1336" s="101" t="str">
        <f>IF(CADA_PROD!E1334="","",CADA_PROD!E1334)</f>
        <v/>
      </c>
      <c r="F1336" s="101" t="str">
        <f>IF(CADA_PROD!D1334="","",SUMIFS(MOVI_ENTR!I:I,MOVI_ENTR!D:D,D1336,MOVI_ENTR!O:O,$E$5))</f>
        <v/>
      </c>
      <c r="G1336" s="101" t="str">
        <f>IF(CADA_PROD!C1334="","",SUMIFS(MOVI_SAID!H:H,MOVI_SAID!D:D,D1336,MOVI_SAID!L:L,$E$5))</f>
        <v/>
      </c>
      <c r="H1336" s="101" t="str">
        <f t="shared" si="42"/>
        <v/>
      </c>
      <c r="I1336" s="100" t="str">
        <f>IF(CADA_PROD!C1334="","",IFERROR(IF(H1336&lt;=0,"Sem estoque",IF(H1336/E1336&lt;0.25,"Quase sem estoque",IF(H1336/E1336&lt;1.2,"Estoque baixo",IF(H1336/E1336&lt;2,"Estoque moderado","Estoque confortável")))),""))</f>
        <v/>
      </c>
      <c r="J1336" s="102" t="str">
        <f>IF(CADA_PROD!C1334="","",SUMIFS(MOVI_ENTR!M:M,MOVI_ENTR!D:D,D1336,MOVI_ENTR!O:O,$E$5))</f>
        <v/>
      </c>
      <c r="K1336" s="103" t="str">
        <f>IF(CADA_PROD!C1334="","",IFERROR($J1336/SUM($J$8:$J$1008),""))</f>
        <v/>
      </c>
      <c r="L1336" s="103" t="str">
        <f>IF(CADA_PROD!C1334="","",IFERROR(H1336/SUM($H$8:$H$1008),""))</f>
        <v/>
      </c>
      <c r="M1336" s="102" t="str">
        <f>IF(CADA_PROD!$C1334="","",IFERROR(SUMIFS(MOVI_ENTR!M:M,MOVI_ENTR!D:D,D1336,MOVI_ENTR!O:O,$E$5)/SUMIFS(MOVI_ENTR!I:I,MOVI_ENTR!D:D,D1336,MOVI_ENTR!O:O,$E$5),0))</f>
        <v/>
      </c>
      <c r="N1336" s="104" t="str">
        <f>IF(CADA_PROD!C1334="","",G1336/E1336)</f>
        <v/>
      </c>
    </row>
    <row r="1337" spans="2:14" ht="30" customHeight="1">
      <c r="B1337" s="21">
        <f t="shared" si="41"/>
        <v>1330</v>
      </c>
      <c r="C1337" s="99" t="str">
        <f>IF(CADA_PROD!C1335="","",CADA_PROD!C1335)</f>
        <v/>
      </c>
      <c r="D1337" s="100" t="str">
        <f>IF(CADA_PROD!D1335="","",CADA_PROD!D1335)</f>
        <v/>
      </c>
      <c r="E1337" s="101" t="str">
        <f>IF(CADA_PROD!E1335="","",CADA_PROD!E1335)</f>
        <v/>
      </c>
      <c r="F1337" s="101" t="str">
        <f>IF(CADA_PROD!D1335="","",SUMIFS(MOVI_ENTR!I:I,MOVI_ENTR!D:D,D1337,MOVI_ENTR!O:O,$E$5))</f>
        <v/>
      </c>
      <c r="G1337" s="101" t="str">
        <f>IF(CADA_PROD!C1335="","",SUMIFS(MOVI_SAID!H:H,MOVI_SAID!D:D,D1337,MOVI_SAID!L:L,$E$5))</f>
        <v/>
      </c>
      <c r="H1337" s="101" t="str">
        <f t="shared" si="42"/>
        <v/>
      </c>
      <c r="I1337" s="100" t="str">
        <f>IF(CADA_PROD!C1335="","",IFERROR(IF(H1337&lt;=0,"Sem estoque",IF(H1337/E1337&lt;0.25,"Quase sem estoque",IF(H1337/E1337&lt;1.2,"Estoque baixo",IF(H1337/E1337&lt;2,"Estoque moderado","Estoque confortável")))),""))</f>
        <v/>
      </c>
      <c r="J1337" s="102" t="str">
        <f>IF(CADA_PROD!C1335="","",SUMIFS(MOVI_ENTR!M:M,MOVI_ENTR!D:D,D1337,MOVI_ENTR!O:O,$E$5))</f>
        <v/>
      </c>
      <c r="K1337" s="103" t="str">
        <f>IF(CADA_PROD!C1335="","",IFERROR($J1337/SUM($J$8:$J$1008),""))</f>
        <v/>
      </c>
      <c r="L1337" s="103" t="str">
        <f>IF(CADA_PROD!C1335="","",IFERROR(H1337/SUM($H$8:$H$1008),""))</f>
        <v/>
      </c>
      <c r="M1337" s="102" t="str">
        <f>IF(CADA_PROD!$C1335="","",IFERROR(SUMIFS(MOVI_ENTR!M:M,MOVI_ENTR!D:D,D1337,MOVI_ENTR!O:O,$E$5)/SUMIFS(MOVI_ENTR!I:I,MOVI_ENTR!D:D,D1337,MOVI_ENTR!O:O,$E$5),0))</f>
        <v/>
      </c>
      <c r="N1337" s="104" t="str">
        <f>IF(CADA_PROD!C1335="","",G1337/E1337)</f>
        <v/>
      </c>
    </row>
    <row r="1338" spans="2:14" ht="30" customHeight="1">
      <c r="B1338" s="21">
        <f t="shared" si="41"/>
        <v>1331</v>
      </c>
      <c r="C1338" s="99" t="str">
        <f>IF(CADA_PROD!C1336="","",CADA_PROD!C1336)</f>
        <v/>
      </c>
      <c r="D1338" s="100" t="str">
        <f>IF(CADA_PROD!D1336="","",CADA_PROD!D1336)</f>
        <v/>
      </c>
      <c r="E1338" s="101" t="str">
        <f>IF(CADA_PROD!E1336="","",CADA_PROD!E1336)</f>
        <v/>
      </c>
      <c r="F1338" s="101" t="str">
        <f>IF(CADA_PROD!D1336="","",SUMIFS(MOVI_ENTR!I:I,MOVI_ENTR!D:D,D1338,MOVI_ENTR!O:O,$E$5))</f>
        <v/>
      </c>
      <c r="G1338" s="101" t="str">
        <f>IF(CADA_PROD!C1336="","",SUMIFS(MOVI_SAID!H:H,MOVI_SAID!D:D,D1338,MOVI_SAID!L:L,$E$5))</f>
        <v/>
      </c>
      <c r="H1338" s="101" t="str">
        <f t="shared" si="42"/>
        <v/>
      </c>
      <c r="I1338" s="100" t="str">
        <f>IF(CADA_PROD!C1336="","",IFERROR(IF(H1338&lt;=0,"Sem estoque",IF(H1338/E1338&lt;0.25,"Quase sem estoque",IF(H1338/E1338&lt;1.2,"Estoque baixo",IF(H1338/E1338&lt;2,"Estoque moderado","Estoque confortável")))),""))</f>
        <v/>
      </c>
      <c r="J1338" s="102" t="str">
        <f>IF(CADA_PROD!C1336="","",SUMIFS(MOVI_ENTR!M:M,MOVI_ENTR!D:D,D1338,MOVI_ENTR!O:O,$E$5))</f>
        <v/>
      </c>
      <c r="K1338" s="103" t="str">
        <f>IF(CADA_PROD!C1336="","",IFERROR($J1338/SUM($J$8:$J$1008),""))</f>
        <v/>
      </c>
      <c r="L1338" s="103" t="str">
        <f>IF(CADA_PROD!C1336="","",IFERROR(H1338/SUM($H$8:$H$1008),""))</f>
        <v/>
      </c>
      <c r="M1338" s="102" t="str">
        <f>IF(CADA_PROD!$C1336="","",IFERROR(SUMIFS(MOVI_ENTR!M:M,MOVI_ENTR!D:D,D1338,MOVI_ENTR!O:O,$E$5)/SUMIFS(MOVI_ENTR!I:I,MOVI_ENTR!D:D,D1338,MOVI_ENTR!O:O,$E$5),0))</f>
        <v/>
      </c>
      <c r="N1338" s="104" t="str">
        <f>IF(CADA_PROD!C1336="","",G1338/E1338)</f>
        <v/>
      </c>
    </row>
    <row r="1339" spans="2:14" ht="30" customHeight="1">
      <c r="B1339" s="21">
        <f t="shared" si="41"/>
        <v>1332</v>
      </c>
      <c r="C1339" s="99" t="str">
        <f>IF(CADA_PROD!C1337="","",CADA_PROD!C1337)</f>
        <v/>
      </c>
      <c r="D1339" s="100" t="str">
        <f>IF(CADA_PROD!D1337="","",CADA_PROD!D1337)</f>
        <v/>
      </c>
      <c r="E1339" s="101" t="str">
        <f>IF(CADA_PROD!E1337="","",CADA_PROD!E1337)</f>
        <v/>
      </c>
      <c r="F1339" s="101" t="str">
        <f>IF(CADA_PROD!D1337="","",SUMIFS(MOVI_ENTR!I:I,MOVI_ENTR!D:D,D1339,MOVI_ENTR!O:O,$E$5))</f>
        <v/>
      </c>
      <c r="G1339" s="101" t="str">
        <f>IF(CADA_PROD!C1337="","",SUMIFS(MOVI_SAID!H:H,MOVI_SAID!D:D,D1339,MOVI_SAID!L:L,$E$5))</f>
        <v/>
      </c>
      <c r="H1339" s="101" t="str">
        <f t="shared" si="42"/>
        <v/>
      </c>
      <c r="I1339" s="100" t="str">
        <f>IF(CADA_PROD!C1337="","",IFERROR(IF(H1339&lt;=0,"Sem estoque",IF(H1339/E1339&lt;0.25,"Quase sem estoque",IF(H1339/E1339&lt;1.2,"Estoque baixo",IF(H1339/E1339&lt;2,"Estoque moderado","Estoque confortável")))),""))</f>
        <v/>
      </c>
      <c r="J1339" s="102" t="str">
        <f>IF(CADA_PROD!C1337="","",SUMIFS(MOVI_ENTR!M:M,MOVI_ENTR!D:D,D1339,MOVI_ENTR!O:O,$E$5))</f>
        <v/>
      </c>
      <c r="K1339" s="103" t="str">
        <f>IF(CADA_PROD!C1337="","",IFERROR($J1339/SUM($J$8:$J$1008),""))</f>
        <v/>
      </c>
      <c r="L1339" s="103" t="str">
        <f>IF(CADA_PROD!C1337="","",IFERROR(H1339/SUM($H$8:$H$1008),""))</f>
        <v/>
      </c>
      <c r="M1339" s="102" t="str">
        <f>IF(CADA_PROD!$C1337="","",IFERROR(SUMIFS(MOVI_ENTR!M:M,MOVI_ENTR!D:D,D1339,MOVI_ENTR!O:O,$E$5)/SUMIFS(MOVI_ENTR!I:I,MOVI_ENTR!D:D,D1339,MOVI_ENTR!O:O,$E$5),0))</f>
        <v/>
      </c>
      <c r="N1339" s="104" t="str">
        <f>IF(CADA_PROD!C1337="","",G1339/E1339)</f>
        <v/>
      </c>
    </row>
    <row r="1340" spans="2:14" ht="30" customHeight="1">
      <c r="B1340" s="21">
        <f t="shared" si="41"/>
        <v>1333</v>
      </c>
      <c r="C1340" s="99" t="str">
        <f>IF(CADA_PROD!C1338="","",CADA_PROD!C1338)</f>
        <v/>
      </c>
      <c r="D1340" s="100" t="str">
        <f>IF(CADA_PROD!D1338="","",CADA_PROD!D1338)</f>
        <v/>
      </c>
      <c r="E1340" s="101" t="str">
        <f>IF(CADA_PROD!E1338="","",CADA_PROD!E1338)</f>
        <v/>
      </c>
      <c r="F1340" s="101" t="str">
        <f>IF(CADA_PROD!D1338="","",SUMIFS(MOVI_ENTR!I:I,MOVI_ENTR!D:D,D1340,MOVI_ENTR!O:O,$E$5))</f>
        <v/>
      </c>
      <c r="G1340" s="101" t="str">
        <f>IF(CADA_PROD!C1338="","",SUMIFS(MOVI_SAID!H:H,MOVI_SAID!D:D,D1340,MOVI_SAID!L:L,$E$5))</f>
        <v/>
      </c>
      <c r="H1340" s="101" t="str">
        <f t="shared" si="42"/>
        <v/>
      </c>
      <c r="I1340" s="100" t="str">
        <f>IF(CADA_PROD!C1338="","",IFERROR(IF(H1340&lt;=0,"Sem estoque",IF(H1340/E1340&lt;0.25,"Quase sem estoque",IF(H1340/E1340&lt;1.2,"Estoque baixo",IF(H1340/E1340&lt;2,"Estoque moderado","Estoque confortável")))),""))</f>
        <v/>
      </c>
      <c r="J1340" s="102" t="str">
        <f>IF(CADA_PROD!C1338="","",SUMIFS(MOVI_ENTR!M:M,MOVI_ENTR!D:D,D1340,MOVI_ENTR!O:O,$E$5))</f>
        <v/>
      </c>
      <c r="K1340" s="103" t="str">
        <f>IF(CADA_PROD!C1338="","",IFERROR($J1340/SUM($J$8:$J$1008),""))</f>
        <v/>
      </c>
      <c r="L1340" s="103" t="str">
        <f>IF(CADA_PROD!C1338="","",IFERROR(H1340/SUM($H$8:$H$1008),""))</f>
        <v/>
      </c>
      <c r="M1340" s="102" t="str">
        <f>IF(CADA_PROD!$C1338="","",IFERROR(SUMIFS(MOVI_ENTR!M:M,MOVI_ENTR!D:D,D1340,MOVI_ENTR!O:O,$E$5)/SUMIFS(MOVI_ENTR!I:I,MOVI_ENTR!D:D,D1340,MOVI_ENTR!O:O,$E$5),0))</f>
        <v/>
      </c>
      <c r="N1340" s="104" t="str">
        <f>IF(CADA_PROD!C1338="","",G1340/E1340)</f>
        <v/>
      </c>
    </row>
    <row r="1341" spans="2:14" ht="30" customHeight="1">
      <c r="B1341" s="21">
        <f t="shared" si="41"/>
        <v>1334</v>
      </c>
      <c r="C1341" s="99" t="str">
        <f>IF(CADA_PROD!C1339="","",CADA_PROD!C1339)</f>
        <v/>
      </c>
      <c r="D1341" s="100" t="str">
        <f>IF(CADA_PROD!D1339="","",CADA_PROD!D1339)</f>
        <v/>
      </c>
      <c r="E1341" s="101" t="str">
        <f>IF(CADA_PROD!E1339="","",CADA_PROD!E1339)</f>
        <v/>
      </c>
      <c r="F1341" s="101" t="str">
        <f>IF(CADA_PROD!D1339="","",SUMIFS(MOVI_ENTR!I:I,MOVI_ENTR!D:D,D1341,MOVI_ENTR!O:O,$E$5))</f>
        <v/>
      </c>
      <c r="G1341" s="101" t="str">
        <f>IF(CADA_PROD!C1339="","",SUMIFS(MOVI_SAID!H:H,MOVI_SAID!D:D,D1341,MOVI_SAID!L:L,$E$5))</f>
        <v/>
      </c>
      <c r="H1341" s="101" t="str">
        <f t="shared" si="42"/>
        <v/>
      </c>
      <c r="I1341" s="100" t="str">
        <f>IF(CADA_PROD!C1339="","",IFERROR(IF(H1341&lt;=0,"Sem estoque",IF(H1341/E1341&lt;0.25,"Quase sem estoque",IF(H1341/E1341&lt;1.2,"Estoque baixo",IF(H1341/E1341&lt;2,"Estoque moderado","Estoque confortável")))),""))</f>
        <v/>
      </c>
      <c r="J1341" s="102" t="str">
        <f>IF(CADA_PROD!C1339="","",SUMIFS(MOVI_ENTR!M:M,MOVI_ENTR!D:D,D1341,MOVI_ENTR!O:O,$E$5))</f>
        <v/>
      </c>
      <c r="K1341" s="103" t="str">
        <f>IF(CADA_PROD!C1339="","",IFERROR($J1341/SUM($J$8:$J$1008),""))</f>
        <v/>
      </c>
      <c r="L1341" s="103" t="str">
        <f>IF(CADA_PROD!C1339="","",IFERROR(H1341/SUM($H$8:$H$1008),""))</f>
        <v/>
      </c>
      <c r="M1341" s="102" t="str">
        <f>IF(CADA_PROD!$C1339="","",IFERROR(SUMIFS(MOVI_ENTR!M:M,MOVI_ENTR!D:D,D1341,MOVI_ENTR!O:O,$E$5)/SUMIFS(MOVI_ENTR!I:I,MOVI_ENTR!D:D,D1341,MOVI_ENTR!O:O,$E$5),0))</f>
        <v/>
      </c>
      <c r="N1341" s="104" t="str">
        <f>IF(CADA_PROD!C1339="","",G1341/E1341)</f>
        <v/>
      </c>
    </row>
    <row r="1342" spans="2:14" ht="30" customHeight="1">
      <c r="B1342" s="21">
        <f t="shared" si="41"/>
        <v>1335</v>
      </c>
      <c r="C1342" s="99" t="str">
        <f>IF(CADA_PROD!C1340="","",CADA_PROD!C1340)</f>
        <v/>
      </c>
      <c r="D1342" s="100" t="str">
        <f>IF(CADA_PROD!D1340="","",CADA_PROD!D1340)</f>
        <v/>
      </c>
      <c r="E1342" s="101" t="str">
        <f>IF(CADA_PROD!E1340="","",CADA_PROD!E1340)</f>
        <v/>
      </c>
      <c r="F1342" s="101" t="str">
        <f>IF(CADA_PROD!D1340="","",SUMIFS(MOVI_ENTR!I:I,MOVI_ENTR!D:D,D1342,MOVI_ENTR!O:O,$E$5))</f>
        <v/>
      </c>
      <c r="G1342" s="101" t="str">
        <f>IF(CADA_PROD!C1340="","",SUMIFS(MOVI_SAID!H:H,MOVI_SAID!D:D,D1342,MOVI_SAID!L:L,$E$5))</f>
        <v/>
      </c>
      <c r="H1342" s="101" t="str">
        <f t="shared" si="42"/>
        <v/>
      </c>
      <c r="I1342" s="100" t="str">
        <f>IF(CADA_PROD!C1340="","",IFERROR(IF(H1342&lt;=0,"Sem estoque",IF(H1342/E1342&lt;0.25,"Quase sem estoque",IF(H1342/E1342&lt;1.2,"Estoque baixo",IF(H1342/E1342&lt;2,"Estoque moderado","Estoque confortável")))),""))</f>
        <v/>
      </c>
      <c r="J1342" s="102" t="str">
        <f>IF(CADA_PROD!C1340="","",SUMIFS(MOVI_ENTR!M:M,MOVI_ENTR!D:D,D1342,MOVI_ENTR!O:O,$E$5))</f>
        <v/>
      </c>
      <c r="K1342" s="103" t="str">
        <f>IF(CADA_PROD!C1340="","",IFERROR($J1342/SUM($J$8:$J$1008),""))</f>
        <v/>
      </c>
      <c r="L1342" s="103" t="str">
        <f>IF(CADA_PROD!C1340="","",IFERROR(H1342/SUM($H$8:$H$1008),""))</f>
        <v/>
      </c>
      <c r="M1342" s="102" t="str">
        <f>IF(CADA_PROD!$C1340="","",IFERROR(SUMIFS(MOVI_ENTR!M:M,MOVI_ENTR!D:D,D1342,MOVI_ENTR!O:O,$E$5)/SUMIFS(MOVI_ENTR!I:I,MOVI_ENTR!D:D,D1342,MOVI_ENTR!O:O,$E$5),0))</f>
        <v/>
      </c>
      <c r="N1342" s="104" t="str">
        <f>IF(CADA_PROD!C1340="","",G1342/E1342)</f>
        <v/>
      </c>
    </row>
    <row r="1343" spans="2:14" ht="30" customHeight="1">
      <c r="B1343" s="21">
        <f t="shared" si="41"/>
        <v>1336</v>
      </c>
      <c r="C1343" s="99" t="str">
        <f>IF(CADA_PROD!C1341="","",CADA_PROD!C1341)</f>
        <v/>
      </c>
      <c r="D1343" s="100" t="str">
        <f>IF(CADA_PROD!D1341="","",CADA_PROD!D1341)</f>
        <v/>
      </c>
      <c r="E1343" s="101" t="str">
        <f>IF(CADA_PROD!E1341="","",CADA_PROD!E1341)</f>
        <v/>
      </c>
      <c r="F1343" s="101" t="str">
        <f>IF(CADA_PROD!D1341="","",SUMIFS(MOVI_ENTR!I:I,MOVI_ENTR!D:D,D1343,MOVI_ENTR!O:O,$E$5))</f>
        <v/>
      </c>
      <c r="G1343" s="101" t="str">
        <f>IF(CADA_PROD!C1341="","",SUMIFS(MOVI_SAID!H:H,MOVI_SAID!D:D,D1343,MOVI_SAID!L:L,$E$5))</f>
        <v/>
      </c>
      <c r="H1343" s="101" t="str">
        <f t="shared" si="42"/>
        <v/>
      </c>
      <c r="I1343" s="100" t="str">
        <f>IF(CADA_PROD!C1341="","",IFERROR(IF(H1343&lt;=0,"Sem estoque",IF(H1343/E1343&lt;0.25,"Quase sem estoque",IF(H1343/E1343&lt;1.2,"Estoque baixo",IF(H1343/E1343&lt;2,"Estoque moderado","Estoque confortável")))),""))</f>
        <v/>
      </c>
      <c r="J1343" s="102" t="str">
        <f>IF(CADA_PROD!C1341="","",SUMIFS(MOVI_ENTR!M:M,MOVI_ENTR!D:D,D1343,MOVI_ENTR!O:O,$E$5))</f>
        <v/>
      </c>
      <c r="K1343" s="103" t="str">
        <f>IF(CADA_PROD!C1341="","",IFERROR($J1343/SUM($J$8:$J$1008),""))</f>
        <v/>
      </c>
      <c r="L1343" s="103" t="str">
        <f>IF(CADA_PROD!C1341="","",IFERROR(H1343/SUM($H$8:$H$1008),""))</f>
        <v/>
      </c>
      <c r="M1343" s="102" t="str">
        <f>IF(CADA_PROD!$C1341="","",IFERROR(SUMIFS(MOVI_ENTR!M:M,MOVI_ENTR!D:D,D1343,MOVI_ENTR!O:O,$E$5)/SUMIFS(MOVI_ENTR!I:I,MOVI_ENTR!D:D,D1343,MOVI_ENTR!O:O,$E$5),0))</f>
        <v/>
      </c>
      <c r="N1343" s="104" t="str">
        <f>IF(CADA_PROD!C1341="","",G1343/E1343)</f>
        <v/>
      </c>
    </row>
    <row r="1344" spans="2:14" ht="30" customHeight="1">
      <c r="B1344" s="21">
        <f t="shared" si="41"/>
        <v>1337</v>
      </c>
      <c r="C1344" s="99" t="str">
        <f>IF(CADA_PROD!C1342="","",CADA_PROD!C1342)</f>
        <v/>
      </c>
      <c r="D1344" s="100" t="str">
        <f>IF(CADA_PROD!D1342="","",CADA_PROD!D1342)</f>
        <v/>
      </c>
      <c r="E1344" s="101" t="str">
        <f>IF(CADA_PROD!E1342="","",CADA_PROD!E1342)</f>
        <v/>
      </c>
      <c r="F1344" s="101" t="str">
        <f>IF(CADA_PROD!D1342="","",SUMIFS(MOVI_ENTR!I:I,MOVI_ENTR!D:D,D1344,MOVI_ENTR!O:O,$E$5))</f>
        <v/>
      </c>
      <c r="G1344" s="101" t="str">
        <f>IF(CADA_PROD!C1342="","",SUMIFS(MOVI_SAID!H:H,MOVI_SAID!D:D,D1344,MOVI_SAID!L:L,$E$5))</f>
        <v/>
      </c>
      <c r="H1344" s="101" t="str">
        <f t="shared" si="42"/>
        <v/>
      </c>
      <c r="I1344" s="100" t="str">
        <f>IF(CADA_PROD!C1342="","",IFERROR(IF(H1344&lt;=0,"Sem estoque",IF(H1344/E1344&lt;0.25,"Quase sem estoque",IF(H1344/E1344&lt;1.2,"Estoque baixo",IF(H1344/E1344&lt;2,"Estoque moderado","Estoque confortável")))),""))</f>
        <v/>
      </c>
      <c r="J1344" s="102" t="str">
        <f>IF(CADA_PROD!C1342="","",SUMIFS(MOVI_ENTR!M:M,MOVI_ENTR!D:D,D1344,MOVI_ENTR!O:O,$E$5))</f>
        <v/>
      </c>
      <c r="K1344" s="103" t="str">
        <f>IF(CADA_PROD!C1342="","",IFERROR($J1344/SUM($J$8:$J$1008),""))</f>
        <v/>
      </c>
      <c r="L1344" s="103" t="str">
        <f>IF(CADA_PROD!C1342="","",IFERROR(H1344/SUM($H$8:$H$1008),""))</f>
        <v/>
      </c>
      <c r="M1344" s="102" t="str">
        <f>IF(CADA_PROD!$C1342="","",IFERROR(SUMIFS(MOVI_ENTR!M:M,MOVI_ENTR!D:D,D1344,MOVI_ENTR!O:O,$E$5)/SUMIFS(MOVI_ENTR!I:I,MOVI_ENTR!D:D,D1344,MOVI_ENTR!O:O,$E$5),0))</f>
        <v/>
      </c>
      <c r="N1344" s="104" t="str">
        <f>IF(CADA_PROD!C1342="","",G1344/E1344)</f>
        <v/>
      </c>
    </row>
    <row r="1345" spans="2:14" ht="30" customHeight="1">
      <c r="B1345" s="21">
        <f t="shared" si="41"/>
        <v>1338</v>
      </c>
      <c r="C1345" s="99" t="str">
        <f>IF(CADA_PROD!C1343="","",CADA_PROD!C1343)</f>
        <v/>
      </c>
      <c r="D1345" s="100" t="str">
        <f>IF(CADA_PROD!D1343="","",CADA_PROD!D1343)</f>
        <v/>
      </c>
      <c r="E1345" s="101" t="str">
        <f>IF(CADA_PROD!E1343="","",CADA_PROD!E1343)</f>
        <v/>
      </c>
      <c r="F1345" s="101" t="str">
        <f>IF(CADA_PROD!D1343="","",SUMIFS(MOVI_ENTR!I:I,MOVI_ENTR!D:D,D1345,MOVI_ENTR!O:O,$E$5))</f>
        <v/>
      </c>
      <c r="G1345" s="101" t="str">
        <f>IF(CADA_PROD!C1343="","",SUMIFS(MOVI_SAID!H:H,MOVI_SAID!D:D,D1345,MOVI_SAID!L:L,$E$5))</f>
        <v/>
      </c>
      <c r="H1345" s="101" t="str">
        <f t="shared" si="42"/>
        <v/>
      </c>
      <c r="I1345" s="100" t="str">
        <f>IF(CADA_PROD!C1343="","",IFERROR(IF(H1345&lt;=0,"Sem estoque",IF(H1345/E1345&lt;0.25,"Quase sem estoque",IF(H1345/E1345&lt;1.2,"Estoque baixo",IF(H1345/E1345&lt;2,"Estoque moderado","Estoque confortável")))),""))</f>
        <v/>
      </c>
      <c r="J1345" s="102" t="str">
        <f>IF(CADA_PROD!C1343="","",SUMIFS(MOVI_ENTR!M:M,MOVI_ENTR!D:D,D1345,MOVI_ENTR!O:O,$E$5))</f>
        <v/>
      </c>
      <c r="K1345" s="103" t="str">
        <f>IF(CADA_PROD!C1343="","",IFERROR($J1345/SUM($J$8:$J$1008),""))</f>
        <v/>
      </c>
      <c r="L1345" s="103" t="str">
        <f>IF(CADA_PROD!C1343="","",IFERROR(H1345/SUM($H$8:$H$1008),""))</f>
        <v/>
      </c>
      <c r="M1345" s="102" t="str">
        <f>IF(CADA_PROD!$C1343="","",IFERROR(SUMIFS(MOVI_ENTR!M:M,MOVI_ENTR!D:D,D1345,MOVI_ENTR!O:O,$E$5)/SUMIFS(MOVI_ENTR!I:I,MOVI_ENTR!D:D,D1345,MOVI_ENTR!O:O,$E$5),0))</f>
        <v/>
      </c>
      <c r="N1345" s="104" t="str">
        <f>IF(CADA_PROD!C1343="","",G1345/E1345)</f>
        <v/>
      </c>
    </row>
    <row r="1346" spans="2:14" ht="30" customHeight="1">
      <c r="B1346" s="21">
        <f t="shared" si="41"/>
        <v>1339</v>
      </c>
      <c r="C1346" s="99" t="str">
        <f>IF(CADA_PROD!C1344="","",CADA_PROD!C1344)</f>
        <v/>
      </c>
      <c r="D1346" s="100" t="str">
        <f>IF(CADA_PROD!D1344="","",CADA_PROD!D1344)</f>
        <v/>
      </c>
      <c r="E1346" s="101" t="str">
        <f>IF(CADA_PROD!E1344="","",CADA_PROD!E1344)</f>
        <v/>
      </c>
      <c r="F1346" s="101" t="str">
        <f>IF(CADA_PROD!D1344="","",SUMIFS(MOVI_ENTR!I:I,MOVI_ENTR!D:D,D1346,MOVI_ENTR!O:O,$E$5))</f>
        <v/>
      </c>
      <c r="G1346" s="101" t="str">
        <f>IF(CADA_PROD!C1344="","",SUMIFS(MOVI_SAID!H:H,MOVI_SAID!D:D,D1346,MOVI_SAID!L:L,$E$5))</f>
        <v/>
      </c>
      <c r="H1346" s="101" t="str">
        <f t="shared" si="42"/>
        <v/>
      </c>
      <c r="I1346" s="100" t="str">
        <f>IF(CADA_PROD!C1344="","",IFERROR(IF(H1346&lt;=0,"Sem estoque",IF(H1346/E1346&lt;0.25,"Quase sem estoque",IF(H1346/E1346&lt;1.2,"Estoque baixo",IF(H1346/E1346&lt;2,"Estoque moderado","Estoque confortável")))),""))</f>
        <v/>
      </c>
      <c r="J1346" s="102" t="str">
        <f>IF(CADA_PROD!C1344="","",SUMIFS(MOVI_ENTR!M:M,MOVI_ENTR!D:D,D1346,MOVI_ENTR!O:O,$E$5))</f>
        <v/>
      </c>
      <c r="K1346" s="103" t="str">
        <f>IF(CADA_PROD!C1344="","",IFERROR($J1346/SUM($J$8:$J$1008),""))</f>
        <v/>
      </c>
      <c r="L1346" s="103" t="str">
        <f>IF(CADA_PROD!C1344="","",IFERROR(H1346/SUM($H$8:$H$1008),""))</f>
        <v/>
      </c>
      <c r="M1346" s="102" t="str">
        <f>IF(CADA_PROD!$C1344="","",IFERROR(SUMIFS(MOVI_ENTR!M:M,MOVI_ENTR!D:D,D1346,MOVI_ENTR!O:O,$E$5)/SUMIFS(MOVI_ENTR!I:I,MOVI_ENTR!D:D,D1346,MOVI_ENTR!O:O,$E$5),0))</f>
        <v/>
      </c>
      <c r="N1346" s="104" t="str">
        <f>IF(CADA_PROD!C1344="","",G1346/E1346)</f>
        <v/>
      </c>
    </row>
    <row r="1347" spans="2:14" ht="30" customHeight="1">
      <c r="B1347" s="21">
        <f t="shared" si="41"/>
        <v>1340</v>
      </c>
      <c r="C1347" s="99" t="str">
        <f>IF(CADA_PROD!C1345="","",CADA_PROD!C1345)</f>
        <v/>
      </c>
      <c r="D1347" s="100" t="str">
        <f>IF(CADA_PROD!D1345="","",CADA_PROD!D1345)</f>
        <v/>
      </c>
      <c r="E1347" s="101" t="str">
        <f>IF(CADA_PROD!E1345="","",CADA_PROD!E1345)</f>
        <v/>
      </c>
      <c r="F1347" s="101" t="str">
        <f>IF(CADA_PROD!D1345="","",SUMIFS(MOVI_ENTR!I:I,MOVI_ENTR!D:D,D1347,MOVI_ENTR!O:O,$E$5))</f>
        <v/>
      </c>
      <c r="G1347" s="101" t="str">
        <f>IF(CADA_PROD!C1345="","",SUMIFS(MOVI_SAID!H:H,MOVI_SAID!D:D,D1347,MOVI_SAID!L:L,$E$5))</f>
        <v/>
      </c>
      <c r="H1347" s="101" t="str">
        <f t="shared" si="42"/>
        <v/>
      </c>
      <c r="I1347" s="100" t="str">
        <f>IF(CADA_PROD!C1345="","",IFERROR(IF(H1347&lt;=0,"Sem estoque",IF(H1347/E1347&lt;0.25,"Quase sem estoque",IF(H1347/E1347&lt;1.2,"Estoque baixo",IF(H1347/E1347&lt;2,"Estoque moderado","Estoque confortável")))),""))</f>
        <v/>
      </c>
      <c r="J1347" s="102" t="str">
        <f>IF(CADA_PROD!C1345="","",SUMIFS(MOVI_ENTR!M:M,MOVI_ENTR!D:D,D1347,MOVI_ENTR!O:O,$E$5))</f>
        <v/>
      </c>
      <c r="K1347" s="103" t="str">
        <f>IF(CADA_PROD!C1345="","",IFERROR($J1347/SUM($J$8:$J$1008),""))</f>
        <v/>
      </c>
      <c r="L1347" s="103" t="str">
        <f>IF(CADA_PROD!C1345="","",IFERROR(H1347/SUM($H$8:$H$1008),""))</f>
        <v/>
      </c>
      <c r="M1347" s="102" t="str">
        <f>IF(CADA_PROD!$C1345="","",IFERROR(SUMIFS(MOVI_ENTR!M:M,MOVI_ENTR!D:D,D1347,MOVI_ENTR!O:O,$E$5)/SUMIFS(MOVI_ENTR!I:I,MOVI_ENTR!D:D,D1347,MOVI_ENTR!O:O,$E$5),0))</f>
        <v/>
      </c>
      <c r="N1347" s="104" t="str">
        <f>IF(CADA_PROD!C1345="","",G1347/E1347)</f>
        <v/>
      </c>
    </row>
    <row r="1348" spans="2:14" ht="30" customHeight="1">
      <c r="B1348" s="21">
        <f t="shared" si="41"/>
        <v>1341</v>
      </c>
      <c r="C1348" s="99" t="str">
        <f>IF(CADA_PROD!C1346="","",CADA_PROD!C1346)</f>
        <v/>
      </c>
      <c r="D1348" s="100" t="str">
        <f>IF(CADA_PROD!D1346="","",CADA_PROD!D1346)</f>
        <v/>
      </c>
      <c r="E1348" s="101" t="str">
        <f>IF(CADA_PROD!E1346="","",CADA_PROD!E1346)</f>
        <v/>
      </c>
      <c r="F1348" s="101" t="str">
        <f>IF(CADA_PROD!D1346="","",SUMIFS(MOVI_ENTR!I:I,MOVI_ENTR!D:D,D1348,MOVI_ENTR!O:O,$E$5))</f>
        <v/>
      </c>
      <c r="G1348" s="101" t="str">
        <f>IF(CADA_PROD!C1346="","",SUMIFS(MOVI_SAID!H:H,MOVI_SAID!D:D,D1348,MOVI_SAID!L:L,$E$5))</f>
        <v/>
      </c>
      <c r="H1348" s="101" t="str">
        <f t="shared" si="42"/>
        <v/>
      </c>
      <c r="I1348" s="100" t="str">
        <f>IF(CADA_PROD!C1346="","",IFERROR(IF(H1348&lt;=0,"Sem estoque",IF(H1348/E1348&lt;0.25,"Quase sem estoque",IF(H1348/E1348&lt;1.2,"Estoque baixo",IF(H1348/E1348&lt;2,"Estoque moderado","Estoque confortável")))),""))</f>
        <v/>
      </c>
      <c r="J1348" s="102" t="str">
        <f>IF(CADA_PROD!C1346="","",SUMIFS(MOVI_ENTR!M:M,MOVI_ENTR!D:D,D1348,MOVI_ENTR!O:O,$E$5))</f>
        <v/>
      </c>
      <c r="K1348" s="103" t="str">
        <f>IF(CADA_PROD!C1346="","",IFERROR($J1348/SUM($J$8:$J$1008),""))</f>
        <v/>
      </c>
      <c r="L1348" s="103" t="str">
        <f>IF(CADA_PROD!C1346="","",IFERROR(H1348/SUM($H$8:$H$1008),""))</f>
        <v/>
      </c>
      <c r="M1348" s="102" t="str">
        <f>IF(CADA_PROD!$C1346="","",IFERROR(SUMIFS(MOVI_ENTR!M:M,MOVI_ENTR!D:D,D1348,MOVI_ENTR!O:O,$E$5)/SUMIFS(MOVI_ENTR!I:I,MOVI_ENTR!D:D,D1348,MOVI_ENTR!O:O,$E$5),0))</f>
        <v/>
      </c>
      <c r="N1348" s="104" t="str">
        <f>IF(CADA_PROD!C1346="","",G1348/E1348)</f>
        <v/>
      </c>
    </row>
    <row r="1349" spans="2:14" ht="30" customHeight="1">
      <c r="B1349" s="21">
        <f t="shared" si="41"/>
        <v>1342</v>
      </c>
      <c r="C1349" s="99" t="str">
        <f>IF(CADA_PROD!C1347="","",CADA_PROD!C1347)</f>
        <v/>
      </c>
      <c r="D1349" s="100" t="str">
        <f>IF(CADA_PROD!D1347="","",CADA_PROD!D1347)</f>
        <v/>
      </c>
      <c r="E1349" s="101" t="str">
        <f>IF(CADA_PROD!E1347="","",CADA_PROD!E1347)</f>
        <v/>
      </c>
      <c r="F1349" s="101" t="str">
        <f>IF(CADA_PROD!D1347="","",SUMIFS(MOVI_ENTR!I:I,MOVI_ENTR!D:D,D1349,MOVI_ENTR!O:O,$E$5))</f>
        <v/>
      </c>
      <c r="G1349" s="101" t="str">
        <f>IF(CADA_PROD!C1347="","",SUMIFS(MOVI_SAID!H:H,MOVI_SAID!D:D,D1349,MOVI_SAID!L:L,$E$5))</f>
        <v/>
      </c>
      <c r="H1349" s="101" t="str">
        <f t="shared" si="42"/>
        <v/>
      </c>
      <c r="I1349" s="100" t="str">
        <f>IF(CADA_PROD!C1347="","",IFERROR(IF(H1349&lt;=0,"Sem estoque",IF(H1349/E1349&lt;0.25,"Quase sem estoque",IF(H1349/E1349&lt;1.2,"Estoque baixo",IF(H1349/E1349&lt;2,"Estoque moderado","Estoque confortável")))),""))</f>
        <v/>
      </c>
      <c r="J1349" s="102" t="str">
        <f>IF(CADA_PROD!C1347="","",SUMIFS(MOVI_ENTR!M:M,MOVI_ENTR!D:D,D1349,MOVI_ENTR!O:O,$E$5))</f>
        <v/>
      </c>
      <c r="K1349" s="103" t="str">
        <f>IF(CADA_PROD!C1347="","",IFERROR($J1349/SUM($J$8:$J$1008),""))</f>
        <v/>
      </c>
      <c r="L1349" s="103" t="str">
        <f>IF(CADA_PROD!C1347="","",IFERROR(H1349/SUM($H$8:$H$1008),""))</f>
        <v/>
      </c>
      <c r="M1349" s="102" t="str">
        <f>IF(CADA_PROD!$C1347="","",IFERROR(SUMIFS(MOVI_ENTR!M:M,MOVI_ENTR!D:D,D1349,MOVI_ENTR!O:O,$E$5)/SUMIFS(MOVI_ENTR!I:I,MOVI_ENTR!D:D,D1349,MOVI_ENTR!O:O,$E$5),0))</f>
        <v/>
      </c>
      <c r="N1349" s="104" t="str">
        <f>IF(CADA_PROD!C1347="","",G1349/E1349)</f>
        <v/>
      </c>
    </row>
    <row r="1350" spans="2:14" ht="30" customHeight="1">
      <c r="B1350" s="21">
        <f t="shared" si="41"/>
        <v>1343</v>
      </c>
      <c r="C1350" s="99" t="str">
        <f>IF(CADA_PROD!C1348="","",CADA_PROD!C1348)</f>
        <v/>
      </c>
      <c r="D1350" s="100" t="str">
        <f>IF(CADA_PROD!D1348="","",CADA_PROD!D1348)</f>
        <v/>
      </c>
      <c r="E1350" s="101" t="str">
        <f>IF(CADA_PROD!E1348="","",CADA_PROD!E1348)</f>
        <v/>
      </c>
      <c r="F1350" s="101" t="str">
        <f>IF(CADA_PROD!D1348="","",SUMIFS(MOVI_ENTR!I:I,MOVI_ENTR!D:D,D1350,MOVI_ENTR!O:O,$E$5))</f>
        <v/>
      </c>
      <c r="G1350" s="101" t="str">
        <f>IF(CADA_PROD!C1348="","",SUMIFS(MOVI_SAID!H:H,MOVI_SAID!D:D,D1350,MOVI_SAID!L:L,$E$5))</f>
        <v/>
      </c>
      <c r="H1350" s="101" t="str">
        <f t="shared" si="42"/>
        <v/>
      </c>
      <c r="I1350" s="100" t="str">
        <f>IF(CADA_PROD!C1348="","",IFERROR(IF(H1350&lt;=0,"Sem estoque",IF(H1350/E1350&lt;0.25,"Quase sem estoque",IF(H1350/E1350&lt;1.2,"Estoque baixo",IF(H1350/E1350&lt;2,"Estoque moderado","Estoque confortável")))),""))</f>
        <v/>
      </c>
      <c r="J1350" s="102" t="str">
        <f>IF(CADA_PROD!C1348="","",SUMIFS(MOVI_ENTR!M:M,MOVI_ENTR!D:D,D1350,MOVI_ENTR!O:O,$E$5))</f>
        <v/>
      </c>
      <c r="K1350" s="103" t="str">
        <f>IF(CADA_PROD!C1348="","",IFERROR($J1350/SUM($J$8:$J$1008),""))</f>
        <v/>
      </c>
      <c r="L1350" s="103" t="str">
        <f>IF(CADA_PROD!C1348="","",IFERROR(H1350/SUM($H$8:$H$1008),""))</f>
        <v/>
      </c>
      <c r="M1350" s="102" t="str">
        <f>IF(CADA_PROD!$C1348="","",IFERROR(SUMIFS(MOVI_ENTR!M:M,MOVI_ENTR!D:D,D1350,MOVI_ENTR!O:O,$E$5)/SUMIFS(MOVI_ENTR!I:I,MOVI_ENTR!D:D,D1350,MOVI_ENTR!O:O,$E$5),0))</f>
        <v/>
      </c>
      <c r="N1350" s="104" t="str">
        <f>IF(CADA_PROD!C1348="","",G1350/E1350)</f>
        <v/>
      </c>
    </row>
    <row r="1351" spans="2:14" ht="30" customHeight="1">
      <c r="B1351" s="21">
        <f t="shared" si="41"/>
        <v>1344</v>
      </c>
      <c r="C1351" s="99" t="str">
        <f>IF(CADA_PROD!C1349="","",CADA_PROD!C1349)</f>
        <v/>
      </c>
      <c r="D1351" s="100" t="str">
        <f>IF(CADA_PROD!D1349="","",CADA_PROD!D1349)</f>
        <v/>
      </c>
      <c r="E1351" s="101" t="str">
        <f>IF(CADA_PROD!E1349="","",CADA_PROD!E1349)</f>
        <v/>
      </c>
      <c r="F1351" s="101" t="str">
        <f>IF(CADA_PROD!D1349="","",SUMIFS(MOVI_ENTR!I:I,MOVI_ENTR!D:D,D1351,MOVI_ENTR!O:O,$E$5))</f>
        <v/>
      </c>
      <c r="G1351" s="101" t="str">
        <f>IF(CADA_PROD!C1349="","",SUMIFS(MOVI_SAID!H:H,MOVI_SAID!D:D,D1351,MOVI_SAID!L:L,$E$5))</f>
        <v/>
      </c>
      <c r="H1351" s="101" t="str">
        <f t="shared" si="42"/>
        <v/>
      </c>
      <c r="I1351" s="100" t="str">
        <f>IF(CADA_PROD!C1349="","",IFERROR(IF(H1351&lt;=0,"Sem estoque",IF(H1351/E1351&lt;0.25,"Quase sem estoque",IF(H1351/E1351&lt;1.2,"Estoque baixo",IF(H1351/E1351&lt;2,"Estoque moderado","Estoque confortável")))),""))</f>
        <v/>
      </c>
      <c r="J1351" s="102" t="str">
        <f>IF(CADA_PROD!C1349="","",SUMIFS(MOVI_ENTR!M:M,MOVI_ENTR!D:D,D1351,MOVI_ENTR!O:O,$E$5))</f>
        <v/>
      </c>
      <c r="K1351" s="103" t="str">
        <f>IF(CADA_PROD!C1349="","",IFERROR($J1351/SUM($J$8:$J$1008),""))</f>
        <v/>
      </c>
      <c r="L1351" s="103" t="str">
        <f>IF(CADA_PROD!C1349="","",IFERROR(H1351/SUM($H$8:$H$1008),""))</f>
        <v/>
      </c>
      <c r="M1351" s="102" t="str">
        <f>IF(CADA_PROD!$C1349="","",IFERROR(SUMIFS(MOVI_ENTR!M:M,MOVI_ENTR!D:D,D1351,MOVI_ENTR!O:O,$E$5)/SUMIFS(MOVI_ENTR!I:I,MOVI_ENTR!D:D,D1351,MOVI_ENTR!O:O,$E$5),0))</f>
        <v/>
      </c>
      <c r="N1351" s="104" t="str">
        <f>IF(CADA_PROD!C1349="","",G1351/E1351)</f>
        <v/>
      </c>
    </row>
    <row r="1352" spans="2:14" ht="30" customHeight="1">
      <c r="B1352" s="21">
        <f t="shared" si="41"/>
        <v>1345</v>
      </c>
      <c r="C1352" s="99" t="str">
        <f>IF(CADA_PROD!C1350="","",CADA_PROD!C1350)</f>
        <v/>
      </c>
      <c r="D1352" s="100" t="str">
        <f>IF(CADA_PROD!D1350="","",CADA_PROD!D1350)</f>
        <v/>
      </c>
      <c r="E1352" s="101" t="str">
        <f>IF(CADA_PROD!E1350="","",CADA_PROD!E1350)</f>
        <v/>
      </c>
      <c r="F1352" s="101" t="str">
        <f>IF(CADA_PROD!D1350="","",SUMIFS(MOVI_ENTR!I:I,MOVI_ENTR!D:D,D1352,MOVI_ENTR!O:O,$E$5))</f>
        <v/>
      </c>
      <c r="G1352" s="101" t="str">
        <f>IF(CADA_PROD!C1350="","",SUMIFS(MOVI_SAID!H:H,MOVI_SAID!D:D,D1352,MOVI_SAID!L:L,$E$5))</f>
        <v/>
      </c>
      <c r="H1352" s="101" t="str">
        <f t="shared" si="42"/>
        <v/>
      </c>
      <c r="I1352" s="100" t="str">
        <f>IF(CADA_PROD!C1350="","",IFERROR(IF(H1352&lt;=0,"Sem estoque",IF(H1352/E1352&lt;0.25,"Quase sem estoque",IF(H1352/E1352&lt;1.2,"Estoque baixo",IF(H1352/E1352&lt;2,"Estoque moderado","Estoque confortável")))),""))</f>
        <v/>
      </c>
      <c r="J1352" s="102" t="str">
        <f>IF(CADA_PROD!C1350="","",SUMIFS(MOVI_ENTR!M:M,MOVI_ENTR!D:D,D1352,MOVI_ENTR!O:O,$E$5))</f>
        <v/>
      </c>
      <c r="K1352" s="103" t="str">
        <f>IF(CADA_PROD!C1350="","",IFERROR($J1352/SUM($J$8:$J$1008),""))</f>
        <v/>
      </c>
      <c r="L1352" s="103" t="str">
        <f>IF(CADA_PROD!C1350="","",IFERROR(H1352/SUM($H$8:$H$1008),""))</f>
        <v/>
      </c>
      <c r="M1352" s="102" t="str">
        <f>IF(CADA_PROD!$C1350="","",IFERROR(SUMIFS(MOVI_ENTR!M:M,MOVI_ENTR!D:D,D1352,MOVI_ENTR!O:O,$E$5)/SUMIFS(MOVI_ENTR!I:I,MOVI_ENTR!D:D,D1352,MOVI_ENTR!O:O,$E$5),0))</f>
        <v/>
      </c>
      <c r="N1352" s="104" t="str">
        <f>IF(CADA_PROD!C1350="","",G1352/E1352)</f>
        <v/>
      </c>
    </row>
    <row r="1353" spans="2:14" ht="30" customHeight="1">
      <c r="B1353" s="21">
        <f t="shared" si="41"/>
        <v>1346</v>
      </c>
      <c r="C1353" s="99" t="str">
        <f>IF(CADA_PROD!C1351="","",CADA_PROD!C1351)</f>
        <v/>
      </c>
      <c r="D1353" s="100" t="str">
        <f>IF(CADA_PROD!D1351="","",CADA_PROD!D1351)</f>
        <v/>
      </c>
      <c r="E1353" s="101" t="str">
        <f>IF(CADA_PROD!E1351="","",CADA_PROD!E1351)</f>
        <v/>
      </c>
      <c r="F1353" s="101" t="str">
        <f>IF(CADA_PROD!D1351="","",SUMIFS(MOVI_ENTR!I:I,MOVI_ENTR!D:D,D1353,MOVI_ENTR!O:O,$E$5))</f>
        <v/>
      </c>
      <c r="G1353" s="101" t="str">
        <f>IF(CADA_PROD!C1351="","",SUMIFS(MOVI_SAID!H:H,MOVI_SAID!D:D,D1353,MOVI_SAID!L:L,$E$5))</f>
        <v/>
      </c>
      <c r="H1353" s="101" t="str">
        <f t="shared" si="42"/>
        <v/>
      </c>
      <c r="I1353" s="100" t="str">
        <f>IF(CADA_PROD!C1351="","",IFERROR(IF(H1353&lt;=0,"Sem estoque",IF(H1353/E1353&lt;0.25,"Quase sem estoque",IF(H1353/E1353&lt;1.2,"Estoque baixo",IF(H1353/E1353&lt;2,"Estoque moderado","Estoque confortável")))),""))</f>
        <v/>
      </c>
      <c r="J1353" s="102" t="str">
        <f>IF(CADA_PROD!C1351="","",SUMIFS(MOVI_ENTR!M:M,MOVI_ENTR!D:D,D1353,MOVI_ENTR!O:O,$E$5))</f>
        <v/>
      </c>
      <c r="K1353" s="103" t="str">
        <f>IF(CADA_PROD!C1351="","",IFERROR($J1353/SUM($J$8:$J$1008),""))</f>
        <v/>
      </c>
      <c r="L1353" s="103" t="str">
        <f>IF(CADA_PROD!C1351="","",IFERROR(H1353/SUM($H$8:$H$1008),""))</f>
        <v/>
      </c>
      <c r="M1353" s="102" t="str">
        <f>IF(CADA_PROD!$C1351="","",IFERROR(SUMIFS(MOVI_ENTR!M:M,MOVI_ENTR!D:D,D1353,MOVI_ENTR!O:O,$E$5)/SUMIFS(MOVI_ENTR!I:I,MOVI_ENTR!D:D,D1353,MOVI_ENTR!O:O,$E$5),0))</f>
        <v/>
      </c>
      <c r="N1353" s="104" t="str">
        <f>IF(CADA_PROD!C1351="","",G1353/E1353)</f>
        <v/>
      </c>
    </row>
    <row r="1354" spans="2:14" ht="30" customHeight="1">
      <c r="B1354" s="21">
        <f t="shared" ref="B1354:B1417" si="43">B1353+1</f>
        <v>1347</v>
      </c>
      <c r="C1354" s="99" t="str">
        <f>IF(CADA_PROD!C1352="","",CADA_PROD!C1352)</f>
        <v/>
      </c>
      <c r="D1354" s="100" t="str">
        <f>IF(CADA_PROD!D1352="","",CADA_PROD!D1352)</f>
        <v/>
      </c>
      <c r="E1354" s="101" t="str">
        <f>IF(CADA_PROD!E1352="","",CADA_PROD!E1352)</f>
        <v/>
      </c>
      <c r="F1354" s="101" t="str">
        <f>IF(CADA_PROD!D1352="","",SUMIFS(MOVI_ENTR!I:I,MOVI_ENTR!D:D,D1354,MOVI_ENTR!O:O,$E$5))</f>
        <v/>
      </c>
      <c r="G1354" s="101" t="str">
        <f>IF(CADA_PROD!C1352="","",SUMIFS(MOVI_SAID!H:H,MOVI_SAID!D:D,D1354,MOVI_SAID!L:L,$E$5))</f>
        <v/>
      </c>
      <c r="H1354" s="101" t="str">
        <f t="shared" si="42"/>
        <v/>
      </c>
      <c r="I1354" s="100" t="str">
        <f>IF(CADA_PROD!C1352="","",IFERROR(IF(H1354&lt;=0,"Sem estoque",IF(H1354/E1354&lt;0.25,"Quase sem estoque",IF(H1354/E1354&lt;1.2,"Estoque baixo",IF(H1354/E1354&lt;2,"Estoque moderado","Estoque confortável")))),""))</f>
        <v/>
      </c>
      <c r="J1354" s="102" t="str">
        <f>IF(CADA_PROD!C1352="","",SUMIFS(MOVI_ENTR!M:M,MOVI_ENTR!D:D,D1354,MOVI_ENTR!O:O,$E$5))</f>
        <v/>
      </c>
      <c r="K1354" s="103" t="str">
        <f>IF(CADA_PROD!C1352="","",IFERROR($J1354/SUM($J$8:$J$1008),""))</f>
        <v/>
      </c>
      <c r="L1354" s="103" t="str">
        <f>IF(CADA_PROD!C1352="","",IFERROR(H1354/SUM($H$8:$H$1008),""))</f>
        <v/>
      </c>
      <c r="M1354" s="102" t="str">
        <f>IF(CADA_PROD!$C1352="","",IFERROR(SUMIFS(MOVI_ENTR!M:M,MOVI_ENTR!D:D,D1354,MOVI_ENTR!O:O,$E$5)/SUMIFS(MOVI_ENTR!I:I,MOVI_ENTR!D:D,D1354,MOVI_ENTR!O:O,$E$5),0))</f>
        <v/>
      </c>
      <c r="N1354" s="104" t="str">
        <f>IF(CADA_PROD!C1352="","",G1354/E1354)</f>
        <v/>
      </c>
    </row>
    <row r="1355" spans="2:14" ht="30" customHeight="1">
      <c r="B1355" s="21">
        <f t="shared" si="43"/>
        <v>1348</v>
      </c>
      <c r="C1355" s="99" t="str">
        <f>IF(CADA_PROD!C1353="","",CADA_PROD!C1353)</f>
        <v/>
      </c>
      <c r="D1355" s="100" t="str">
        <f>IF(CADA_PROD!D1353="","",CADA_PROD!D1353)</f>
        <v/>
      </c>
      <c r="E1355" s="101" t="str">
        <f>IF(CADA_PROD!E1353="","",CADA_PROD!E1353)</f>
        <v/>
      </c>
      <c r="F1355" s="101" t="str">
        <f>IF(CADA_PROD!D1353="","",SUMIFS(MOVI_ENTR!I:I,MOVI_ENTR!D:D,D1355,MOVI_ENTR!O:O,$E$5))</f>
        <v/>
      </c>
      <c r="G1355" s="101" t="str">
        <f>IF(CADA_PROD!C1353="","",SUMIFS(MOVI_SAID!H:H,MOVI_SAID!D:D,D1355,MOVI_SAID!L:L,$E$5))</f>
        <v/>
      </c>
      <c r="H1355" s="101" t="str">
        <f t="shared" si="42"/>
        <v/>
      </c>
      <c r="I1355" s="100" t="str">
        <f>IF(CADA_PROD!C1353="","",IFERROR(IF(H1355&lt;=0,"Sem estoque",IF(H1355/E1355&lt;0.25,"Quase sem estoque",IF(H1355/E1355&lt;1.2,"Estoque baixo",IF(H1355/E1355&lt;2,"Estoque moderado","Estoque confortável")))),""))</f>
        <v/>
      </c>
      <c r="J1355" s="102" t="str">
        <f>IF(CADA_PROD!C1353="","",SUMIFS(MOVI_ENTR!M:M,MOVI_ENTR!D:D,D1355,MOVI_ENTR!O:O,$E$5))</f>
        <v/>
      </c>
      <c r="K1355" s="103" t="str">
        <f>IF(CADA_PROD!C1353="","",IFERROR($J1355/SUM($J$8:$J$1008),""))</f>
        <v/>
      </c>
      <c r="L1355" s="103" t="str">
        <f>IF(CADA_PROD!C1353="","",IFERROR(H1355/SUM($H$8:$H$1008),""))</f>
        <v/>
      </c>
      <c r="M1355" s="102" t="str">
        <f>IF(CADA_PROD!$C1353="","",IFERROR(SUMIFS(MOVI_ENTR!M:M,MOVI_ENTR!D:D,D1355,MOVI_ENTR!O:O,$E$5)/SUMIFS(MOVI_ENTR!I:I,MOVI_ENTR!D:D,D1355,MOVI_ENTR!O:O,$E$5),0))</f>
        <v/>
      </c>
      <c r="N1355" s="104" t="str">
        <f>IF(CADA_PROD!C1353="","",G1355/E1355)</f>
        <v/>
      </c>
    </row>
    <row r="1356" spans="2:14" ht="30" customHeight="1">
      <c r="B1356" s="21">
        <f t="shared" si="43"/>
        <v>1349</v>
      </c>
      <c r="C1356" s="99" t="str">
        <f>IF(CADA_PROD!C1354="","",CADA_PROD!C1354)</f>
        <v/>
      </c>
      <c r="D1356" s="100" t="str">
        <f>IF(CADA_PROD!D1354="","",CADA_PROD!D1354)</f>
        <v/>
      </c>
      <c r="E1356" s="101" t="str">
        <f>IF(CADA_PROD!E1354="","",CADA_PROD!E1354)</f>
        <v/>
      </c>
      <c r="F1356" s="101" t="str">
        <f>IF(CADA_PROD!D1354="","",SUMIFS(MOVI_ENTR!I:I,MOVI_ENTR!D:D,D1356,MOVI_ENTR!O:O,$E$5))</f>
        <v/>
      </c>
      <c r="G1356" s="101" t="str">
        <f>IF(CADA_PROD!C1354="","",SUMIFS(MOVI_SAID!H:H,MOVI_SAID!D:D,D1356,MOVI_SAID!L:L,$E$5))</f>
        <v/>
      </c>
      <c r="H1356" s="101" t="str">
        <f t="shared" si="42"/>
        <v/>
      </c>
      <c r="I1356" s="100" t="str">
        <f>IF(CADA_PROD!C1354="","",IFERROR(IF(H1356&lt;=0,"Sem estoque",IF(H1356/E1356&lt;0.25,"Quase sem estoque",IF(H1356/E1356&lt;1.2,"Estoque baixo",IF(H1356/E1356&lt;2,"Estoque moderado","Estoque confortável")))),""))</f>
        <v/>
      </c>
      <c r="J1356" s="102" t="str">
        <f>IF(CADA_PROD!C1354="","",SUMIFS(MOVI_ENTR!M:M,MOVI_ENTR!D:D,D1356,MOVI_ENTR!O:O,$E$5))</f>
        <v/>
      </c>
      <c r="K1356" s="103" t="str">
        <f>IF(CADA_PROD!C1354="","",IFERROR($J1356/SUM($J$8:$J$1008),""))</f>
        <v/>
      </c>
      <c r="L1356" s="103" t="str">
        <f>IF(CADA_PROD!C1354="","",IFERROR(H1356/SUM($H$8:$H$1008),""))</f>
        <v/>
      </c>
      <c r="M1356" s="102" t="str">
        <f>IF(CADA_PROD!$C1354="","",IFERROR(SUMIFS(MOVI_ENTR!M:M,MOVI_ENTR!D:D,D1356,MOVI_ENTR!O:O,$E$5)/SUMIFS(MOVI_ENTR!I:I,MOVI_ENTR!D:D,D1356,MOVI_ENTR!O:O,$E$5),0))</f>
        <v/>
      </c>
      <c r="N1356" s="104" t="str">
        <f>IF(CADA_PROD!C1354="","",G1356/E1356)</f>
        <v/>
      </c>
    </row>
    <row r="1357" spans="2:14" ht="30" customHeight="1">
      <c r="B1357" s="21">
        <f t="shared" si="43"/>
        <v>1350</v>
      </c>
      <c r="C1357" s="99" t="str">
        <f>IF(CADA_PROD!C1355="","",CADA_PROD!C1355)</f>
        <v/>
      </c>
      <c r="D1357" s="100" t="str">
        <f>IF(CADA_PROD!D1355="","",CADA_PROD!D1355)</f>
        <v/>
      </c>
      <c r="E1357" s="101" t="str">
        <f>IF(CADA_PROD!E1355="","",CADA_PROD!E1355)</f>
        <v/>
      </c>
      <c r="F1357" s="101" t="str">
        <f>IF(CADA_PROD!D1355="","",SUMIFS(MOVI_ENTR!I:I,MOVI_ENTR!D:D,D1357,MOVI_ENTR!O:O,$E$5))</f>
        <v/>
      </c>
      <c r="G1357" s="101" t="str">
        <f>IF(CADA_PROD!C1355="","",SUMIFS(MOVI_SAID!H:H,MOVI_SAID!D:D,D1357,MOVI_SAID!L:L,$E$5))</f>
        <v/>
      </c>
      <c r="H1357" s="101" t="str">
        <f t="shared" si="42"/>
        <v/>
      </c>
      <c r="I1357" s="100" t="str">
        <f>IF(CADA_PROD!C1355="","",IFERROR(IF(H1357&lt;=0,"Sem estoque",IF(H1357/E1357&lt;0.25,"Quase sem estoque",IF(H1357/E1357&lt;1.2,"Estoque baixo",IF(H1357/E1357&lt;2,"Estoque moderado","Estoque confortável")))),""))</f>
        <v/>
      </c>
      <c r="J1357" s="102" t="str">
        <f>IF(CADA_PROD!C1355="","",SUMIFS(MOVI_ENTR!M:M,MOVI_ENTR!D:D,D1357,MOVI_ENTR!O:O,$E$5))</f>
        <v/>
      </c>
      <c r="K1357" s="103" t="str">
        <f>IF(CADA_PROD!C1355="","",IFERROR($J1357/SUM($J$8:$J$1008),""))</f>
        <v/>
      </c>
      <c r="L1357" s="103" t="str">
        <f>IF(CADA_PROD!C1355="","",IFERROR(H1357/SUM($H$8:$H$1008),""))</f>
        <v/>
      </c>
      <c r="M1357" s="102" t="str">
        <f>IF(CADA_PROD!$C1355="","",IFERROR(SUMIFS(MOVI_ENTR!M:M,MOVI_ENTR!D:D,D1357,MOVI_ENTR!O:O,$E$5)/SUMIFS(MOVI_ENTR!I:I,MOVI_ENTR!D:D,D1357,MOVI_ENTR!O:O,$E$5),0))</f>
        <v/>
      </c>
      <c r="N1357" s="104" t="str">
        <f>IF(CADA_PROD!C1355="","",G1357/E1357)</f>
        <v/>
      </c>
    </row>
    <row r="1358" spans="2:14" ht="30" customHeight="1">
      <c r="B1358" s="21">
        <f t="shared" si="43"/>
        <v>1351</v>
      </c>
      <c r="C1358" s="99" t="str">
        <f>IF(CADA_PROD!C1356="","",CADA_PROD!C1356)</f>
        <v/>
      </c>
      <c r="D1358" s="100" t="str">
        <f>IF(CADA_PROD!D1356="","",CADA_PROD!D1356)</f>
        <v/>
      </c>
      <c r="E1358" s="101" t="str">
        <f>IF(CADA_PROD!E1356="","",CADA_PROD!E1356)</f>
        <v/>
      </c>
      <c r="F1358" s="101" t="str">
        <f>IF(CADA_PROD!D1356="","",SUMIFS(MOVI_ENTR!I:I,MOVI_ENTR!D:D,D1358,MOVI_ENTR!O:O,$E$5))</f>
        <v/>
      </c>
      <c r="G1358" s="101" t="str">
        <f>IF(CADA_PROD!C1356="","",SUMIFS(MOVI_SAID!H:H,MOVI_SAID!D:D,D1358,MOVI_SAID!L:L,$E$5))</f>
        <v/>
      </c>
      <c r="H1358" s="101" t="str">
        <f t="shared" si="42"/>
        <v/>
      </c>
      <c r="I1358" s="100" t="str">
        <f>IF(CADA_PROD!C1356="","",IFERROR(IF(H1358&lt;=0,"Sem estoque",IF(H1358/E1358&lt;0.25,"Quase sem estoque",IF(H1358/E1358&lt;1.2,"Estoque baixo",IF(H1358/E1358&lt;2,"Estoque moderado","Estoque confortável")))),""))</f>
        <v/>
      </c>
      <c r="J1358" s="102" t="str">
        <f>IF(CADA_PROD!C1356="","",SUMIFS(MOVI_ENTR!M:M,MOVI_ENTR!D:D,D1358,MOVI_ENTR!O:O,$E$5))</f>
        <v/>
      </c>
      <c r="K1358" s="103" t="str">
        <f>IF(CADA_PROD!C1356="","",IFERROR($J1358/SUM($J$8:$J$1008),""))</f>
        <v/>
      </c>
      <c r="L1358" s="103" t="str">
        <f>IF(CADA_PROD!C1356="","",IFERROR(H1358/SUM($H$8:$H$1008),""))</f>
        <v/>
      </c>
      <c r="M1358" s="102" t="str">
        <f>IF(CADA_PROD!$C1356="","",IFERROR(SUMIFS(MOVI_ENTR!M:M,MOVI_ENTR!D:D,D1358,MOVI_ENTR!O:O,$E$5)/SUMIFS(MOVI_ENTR!I:I,MOVI_ENTR!D:D,D1358,MOVI_ENTR!O:O,$E$5),0))</f>
        <v/>
      </c>
      <c r="N1358" s="104" t="str">
        <f>IF(CADA_PROD!C1356="","",G1358/E1358)</f>
        <v/>
      </c>
    </row>
    <row r="1359" spans="2:14" ht="30" customHeight="1">
      <c r="B1359" s="21">
        <f t="shared" si="43"/>
        <v>1352</v>
      </c>
      <c r="C1359" s="99" t="str">
        <f>IF(CADA_PROD!C1357="","",CADA_PROD!C1357)</f>
        <v/>
      </c>
      <c r="D1359" s="100" t="str">
        <f>IF(CADA_PROD!D1357="","",CADA_PROD!D1357)</f>
        <v/>
      </c>
      <c r="E1359" s="101" t="str">
        <f>IF(CADA_PROD!E1357="","",CADA_PROD!E1357)</f>
        <v/>
      </c>
      <c r="F1359" s="101" t="str">
        <f>IF(CADA_PROD!D1357="","",SUMIFS(MOVI_ENTR!I:I,MOVI_ENTR!D:D,D1359,MOVI_ENTR!O:O,$E$5))</f>
        <v/>
      </c>
      <c r="G1359" s="101" t="str">
        <f>IF(CADA_PROD!C1357="","",SUMIFS(MOVI_SAID!H:H,MOVI_SAID!D:D,D1359,MOVI_SAID!L:L,$E$5))</f>
        <v/>
      </c>
      <c r="H1359" s="101" t="str">
        <f t="shared" si="42"/>
        <v/>
      </c>
      <c r="I1359" s="100" t="str">
        <f>IF(CADA_PROD!C1357="","",IFERROR(IF(H1359&lt;=0,"Sem estoque",IF(H1359/E1359&lt;0.25,"Quase sem estoque",IF(H1359/E1359&lt;1.2,"Estoque baixo",IF(H1359/E1359&lt;2,"Estoque moderado","Estoque confortável")))),""))</f>
        <v/>
      </c>
      <c r="J1359" s="102" t="str">
        <f>IF(CADA_PROD!C1357="","",SUMIFS(MOVI_ENTR!M:M,MOVI_ENTR!D:D,D1359,MOVI_ENTR!O:O,$E$5))</f>
        <v/>
      </c>
      <c r="K1359" s="103" t="str">
        <f>IF(CADA_PROD!C1357="","",IFERROR($J1359/SUM($J$8:$J$1008),""))</f>
        <v/>
      </c>
      <c r="L1359" s="103" t="str">
        <f>IF(CADA_PROD!C1357="","",IFERROR(H1359/SUM($H$8:$H$1008),""))</f>
        <v/>
      </c>
      <c r="M1359" s="102" t="str">
        <f>IF(CADA_PROD!$C1357="","",IFERROR(SUMIFS(MOVI_ENTR!M:M,MOVI_ENTR!D:D,D1359,MOVI_ENTR!O:O,$E$5)/SUMIFS(MOVI_ENTR!I:I,MOVI_ENTR!D:D,D1359,MOVI_ENTR!O:O,$E$5),0))</f>
        <v/>
      </c>
      <c r="N1359" s="104" t="str">
        <f>IF(CADA_PROD!C1357="","",G1359/E1359)</f>
        <v/>
      </c>
    </row>
    <row r="1360" spans="2:14" ht="30" customHeight="1">
      <c r="B1360" s="21">
        <f t="shared" si="43"/>
        <v>1353</v>
      </c>
      <c r="C1360" s="99" t="str">
        <f>IF(CADA_PROD!C1358="","",CADA_PROD!C1358)</f>
        <v/>
      </c>
      <c r="D1360" s="100" t="str">
        <f>IF(CADA_PROD!D1358="","",CADA_PROD!D1358)</f>
        <v/>
      </c>
      <c r="E1360" s="101" t="str">
        <f>IF(CADA_PROD!E1358="","",CADA_PROD!E1358)</f>
        <v/>
      </c>
      <c r="F1360" s="101" t="str">
        <f>IF(CADA_PROD!D1358="","",SUMIFS(MOVI_ENTR!I:I,MOVI_ENTR!D:D,D1360,MOVI_ENTR!O:O,$E$5))</f>
        <v/>
      </c>
      <c r="G1360" s="101" t="str">
        <f>IF(CADA_PROD!C1358="","",SUMIFS(MOVI_SAID!H:H,MOVI_SAID!D:D,D1360,MOVI_SAID!L:L,$E$5))</f>
        <v/>
      </c>
      <c r="H1360" s="101" t="str">
        <f t="shared" si="42"/>
        <v/>
      </c>
      <c r="I1360" s="100" t="str">
        <f>IF(CADA_PROD!C1358="","",IFERROR(IF(H1360&lt;=0,"Sem estoque",IF(H1360/E1360&lt;0.25,"Quase sem estoque",IF(H1360/E1360&lt;1.2,"Estoque baixo",IF(H1360/E1360&lt;2,"Estoque moderado","Estoque confortável")))),""))</f>
        <v/>
      </c>
      <c r="J1360" s="102" t="str">
        <f>IF(CADA_PROD!C1358="","",SUMIFS(MOVI_ENTR!M:M,MOVI_ENTR!D:D,D1360,MOVI_ENTR!O:O,$E$5))</f>
        <v/>
      </c>
      <c r="K1360" s="103" t="str">
        <f>IF(CADA_PROD!C1358="","",IFERROR($J1360/SUM($J$8:$J$1008),""))</f>
        <v/>
      </c>
      <c r="L1360" s="103" t="str">
        <f>IF(CADA_PROD!C1358="","",IFERROR(H1360/SUM($H$8:$H$1008),""))</f>
        <v/>
      </c>
      <c r="M1360" s="102" t="str">
        <f>IF(CADA_PROD!$C1358="","",IFERROR(SUMIFS(MOVI_ENTR!M:M,MOVI_ENTR!D:D,D1360,MOVI_ENTR!O:O,$E$5)/SUMIFS(MOVI_ENTR!I:I,MOVI_ENTR!D:D,D1360,MOVI_ENTR!O:O,$E$5),0))</f>
        <v/>
      </c>
      <c r="N1360" s="104" t="str">
        <f>IF(CADA_PROD!C1358="","",G1360/E1360)</f>
        <v/>
      </c>
    </row>
    <row r="1361" spans="2:14" ht="30" customHeight="1">
      <c r="B1361" s="21">
        <f t="shared" si="43"/>
        <v>1354</v>
      </c>
      <c r="C1361" s="99" t="str">
        <f>IF(CADA_PROD!C1359="","",CADA_PROD!C1359)</f>
        <v/>
      </c>
      <c r="D1361" s="100" t="str">
        <f>IF(CADA_PROD!D1359="","",CADA_PROD!D1359)</f>
        <v/>
      </c>
      <c r="E1361" s="101" t="str">
        <f>IF(CADA_PROD!E1359="","",CADA_PROD!E1359)</f>
        <v/>
      </c>
      <c r="F1361" s="101" t="str">
        <f>IF(CADA_PROD!D1359="","",SUMIFS(MOVI_ENTR!I:I,MOVI_ENTR!D:D,D1361,MOVI_ENTR!O:O,$E$5))</f>
        <v/>
      </c>
      <c r="G1361" s="101" t="str">
        <f>IF(CADA_PROD!C1359="","",SUMIFS(MOVI_SAID!H:H,MOVI_SAID!D:D,D1361,MOVI_SAID!L:L,$E$5))</f>
        <v/>
      </c>
      <c r="H1361" s="101" t="str">
        <f t="shared" si="42"/>
        <v/>
      </c>
      <c r="I1361" s="100" t="str">
        <f>IF(CADA_PROD!C1359="","",IFERROR(IF(H1361&lt;=0,"Sem estoque",IF(H1361/E1361&lt;0.25,"Quase sem estoque",IF(H1361/E1361&lt;1.2,"Estoque baixo",IF(H1361/E1361&lt;2,"Estoque moderado","Estoque confortável")))),""))</f>
        <v/>
      </c>
      <c r="J1361" s="102" t="str">
        <f>IF(CADA_PROD!C1359="","",SUMIFS(MOVI_ENTR!M:M,MOVI_ENTR!D:D,D1361,MOVI_ENTR!O:O,$E$5))</f>
        <v/>
      </c>
      <c r="K1361" s="103" t="str">
        <f>IF(CADA_PROD!C1359="","",IFERROR($J1361/SUM($J$8:$J$1008),""))</f>
        <v/>
      </c>
      <c r="L1361" s="103" t="str">
        <f>IF(CADA_PROD!C1359="","",IFERROR(H1361/SUM($H$8:$H$1008),""))</f>
        <v/>
      </c>
      <c r="M1361" s="102" t="str">
        <f>IF(CADA_PROD!$C1359="","",IFERROR(SUMIFS(MOVI_ENTR!M:M,MOVI_ENTR!D:D,D1361,MOVI_ENTR!O:O,$E$5)/SUMIFS(MOVI_ENTR!I:I,MOVI_ENTR!D:D,D1361,MOVI_ENTR!O:O,$E$5),0))</f>
        <v/>
      </c>
      <c r="N1361" s="104" t="str">
        <f>IF(CADA_PROD!C1359="","",G1361/E1361)</f>
        <v/>
      </c>
    </row>
    <row r="1362" spans="2:14" ht="30" customHeight="1">
      <c r="B1362" s="21">
        <f t="shared" si="43"/>
        <v>1355</v>
      </c>
      <c r="C1362" s="99" t="str">
        <f>IF(CADA_PROD!C1360="","",CADA_PROD!C1360)</f>
        <v/>
      </c>
      <c r="D1362" s="100" t="str">
        <f>IF(CADA_PROD!D1360="","",CADA_PROD!D1360)</f>
        <v/>
      </c>
      <c r="E1362" s="101" t="str">
        <f>IF(CADA_PROD!E1360="","",CADA_PROD!E1360)</f>
        <v/>
      </c>
      <c r="F1362" s="101" t="str">
        <f>IF(CADA_PROD!D1360="","",SUMIFS(MOVI_ENTR!I:I,MOVI_ENTR!D:D,D1362,MOVI_ENTR!O:O,$E$5))</f>
        <v/>
      </c>
      <c r="G1362" s="101" t="str">
        <f>IF(CADA_PROD!C1360="","",SUMIFS(MOVI_SAID!H:H,MOVI_SAID!D:D,D1362,MOVI_SAID!L:L,$E$5))</f>
        <v/>
      </c>
      <c r="H1362" s="101" t="str">
        <f t="shared" si="42"/>
        <v/>
      </c>
      <c r="I1362" s="100" t="str">
        <f>IF(CADA_PROD!C1360="","",IFERROR(IF(H1362&lt;=0,"Sem estoque",IF(H1362/E1362&lt;0.25,"Quase sem estoque",IF(H1362/E1362&lt;1.2,"Estoque baixo",IF(H1362/E1362&lt;2,"Estoque moderado","Estoque confortável")))),""))</f>
        <v/>
      </c>
      <c r="J1362" s="102" t="str">
        <f>IF(CADA_PROD!C1360="","",SUMIFS(MOVI_ENTR!M:M,MOVI_ENTR!D:D,D1362,MOVI_ENTR!O:O,$E$5))</f>
        <v/>
      </c>
      <c r="K1362" s="103" t="str">
        <f>IF(CADA_PROD!C1360="","",IFERROR($J1362/SUM($J$8:$J$1008),""))</f>
        <v/>
      </c>
      <c r="L1362" s="103" t="str">
        <f>IF(CADA_PROD!C1360="","",IFERROR(H1362/SUM($H$8:$H$1008),""))</f>
        <v/>
      </c>
      <c r="M1362" s="102" t="str">
        <f>IF(CADA_PROD!$C1360="","",IFERROR(SUMIFS(MOVI_ENTR!M:M,MOVI_ENTR!D:D,D1362,MOVI_ENTR!O:O,$E$5)/SUMIFS(MOVI_ENTR!I:I,MOVI_ENTR!D:D,D1362,MOVI_ENTR!O:O,$E$5),0))</f>
        <v/>
      </c>
      <c r="N1362" s="104" t="str">
        <f>IF(CADA_PROD!C1360="","",G1362/E1362)</f>
        <v/>
      </c>
    </row>
    <row r="1363" spans="2:14" ht="30" customHeight="1">
      <c r="B1363" s="21">
        <f t="shared" si="43"/>
        <v>1356</v>
      </c>
      <c r="C1363" s="99" t="str">
        <f>IF(CADA_PROD!C1361="","",CADA_PROD!C1361)</f>
        <v/>
      </c>
      <c r="D1363" s="100" t="str">
        <f>IF(CADA_PROD!D1361="","",CADA_PROD!D1361)</f>
        <v/>
      </c>
      <c r="E1363" s="101" t="str">
        <f>IF(CADA_PROD!E1361="","",CADA_PROD!E1361)</f>
        <v/>
      </c>
      <c r="F1363" s="101" t="str">
        <f>IF(CADA_PROD!D1361="","",SUMIFS(MOVI_ENTR!I:I,MOVI_ENTR!D:D,D1363,MOVI_ENTR!O:O,$E$5))</f>
        <v/>
      </c>
      <c r="G1363" s="101" t="str">
        <f>IF(CADA_PROD!C1361="","",SUMIFS(MOVI_SAID!H:H,MOVI_SAID!D:D,D1363,MOVI_SAID!L:L,$E$5))</f>
        <v/>
      </c>
      <c r="H1363" s="101" t="str">
        <f t="shared" si="42"/>
        <v/>
      </c>
      <c r="I1363" s="100" t="str">
        <f>IF(CADA_PROD!C1361="","",IFERROR(IF(H1363&lt;=0,"Sem estoque",IF(H1363/E1363&lt;0.25,"Quase sem estoque",IF(H1363/E1363&lt;1.2,"Estoque baixo",IF(H1363/E1363&lt;2,"Estoque moderado","Estoque confortável")))),""))</f>
        <v/>
      </c>
      <c r="J1363" s="102" t="str">
        <f>IF(CADA_PROD!C1361="","",SUMIFS(MOVI_ENTR!M:M,MOVI_ENTR!D:D,D1363,MOVI_ENTR!O:O,$E$5))</f>
        <v/>
      </c>
      <c r="K1363" s="103" t="str">
        <f>IF(CADA_PROD!C1361="","",IFERROR($J1363/SUM($J$8:$J$1008),""))</f>
        <v/>
      </c>
      <c r="L1363" s="103" t="str">
        <f>IF(CADA_PROD!C1361="","",IFERROR(H1363/SUM($H$8:$H$1008),""))</f>
        <v/>
      </c>
      <c r="M1363" s="102" t="str">
        <f>IF(CADA_PROD!$C1361="","",IFERROR(SUMIFS(MOVI_ENTR!M:M,MOVI_ENTR!D:D,D1363,MOVI_ENTR!O:O,$E$5)/SUMIFS(MOVI_ENTR!I:I,MOVI_ENTR!D:D,D1363,MOVI_ENTR!O:O,$E$5),0))</f>
        <v/>
      </c>
      <c r="N1363" s="104" t="str">
        <f>IF(CADA_PROD!C1361="","",G1363/E1363)</f>
        <v/>
      </c>
    </row>
    <row r="1364" spans="2:14" ht="30" customHeight="1">
      <c r="B1364" s="21">
        <f t="shared" si="43"/>
        <v>1357</v>
      </c>
      <c r="C1364" s="99" t="str">
        <f>IF(CADA_PROD!C1362="","",CADA_PROD!C1362)</f>
        <v/>
      </c>
      <c r="D1364" s="100" t="str">
        <f>IF(CADA_PROD!D1362="","",CADA_PROD!D1362)</f>
        <v/>
      </c>
      <c r="E1364" s="101" t="str">
        <f>IF(CADA_PROD!E1362="","",CADA_PROD!E1362)</f>
        <v/>
      </c>
      <c r="F1364" s="101" t="str">
        <f>IF(CADA_PROD!D1362="","",SUMIFS(MOVI_ENTR!I:I,MOVI_ENTR!D:D,D1364,MOVI_ENTR!O:O,$E$5))</f>
        <v/>
      </c>
      <c r="G1364" s="101" t="str">
        <f>IF(CADA_PROD!C1362="","",SUMIFS(MOVI_SAID!H:H,MOVI_SAID!D:D,D1364,MOVI_SAID!L:L,$E$5))</f>
        <v/>
      </c>
      <c r="H1364" s="101" t="str">
        <f t="shared" si="42"/>
        <v/>
      </c>
      <c r="I1364" s="100" t="str">
        <f>IF(CADA_PROD!C1362="","",IFERROR(IF(H1364&lt;=0,"Sem estoque",IF(H1364/E1364&lt;0.25,"Quase sem estoque",IF(H1364/E1364&lt;1.2,"Estoque baixo",IF(H1364/E1364&lt;2,"Estoque moderado","Estoque confortável")))),""))</f>
        <v/>
      </c>
      <c r="J1364" s="102" t="str">
        <f>IF(CADA_PROD!C1362="","",SUMIFS(MOVI_ENTR!M:M,MOVI_ENTR!D:D,D1364,MOVI_ENTR!O:O,$E$5))</f>
        <v/>
      </c>
      <c r="K1364" s="103" t="str">
        <f>IF(CADA_PROD!C1362="","",IFERROR($J1364/SUM($J$8:$J$1008),""))</f>
        <v/>
      </c>
      <c r="L1364" s="103" t="str">
        <f>IF(CADA_PROD!C1362="","",IFERROR(H1364/SUM($H$8:$H$1008),""))</f>
        <v/>
      </c>
      <c r="M1364" s="102" t="str">
        <f>IF(CADA_PROD!$C1362="","",IFERROR(SUMIFS(MOVI_ENTR!M:M,MOVI_ENTR!D:D,D1364,MOVI_ENTR!O:O,$E$5)/SUMIFS(MOVI_ENTR!I:I,MOVI_ENTR!D:D,D1364,MOVI_ENTR!O:O,$E$5),0))</f>
        <v/>
      </c>
      <c r="N1364" s="104" t="str">
        <f>IF(CADA_PROD!C1362="","",G1364/E1364)</f>
        <v/>
      </c>
    </row>
    <row r="1365" spans="2:14" ht="30" customHeight="1">
      <c r="B1365" s="21">
        <f t="shared" si="43"/>
        <v>1358</v>
      </c>
      <c r="C1365" s="99" t="str">
        <f>IF(CADA_PROD!C1363="","",CADA_PROD!C1363)</f>
        <v/>
      </c>
      <c r="D1365" s="100" t="str">
        <f>IF(CADA_PROD!D1363="","",CADA_PROD!D1363)</f>
        <v/>
      </c>
      <c r="E1365" s="101" t="str">
        <f>IF(CADA_PROD!E1363="","",CADA_PROD!E1363)</f>
        <v/>
      </c>
      <c r="F1365" s="101" t="str">
        <f>IF(CADA_PROD!D1363="","",SUMIFS(MOVI_ENTR!I:I,MOVI_ENTR!D:D,D1365,MOVI_ENTR!O:O,$E$5))</f>
        <v/>
      </c>
      <c r="G1365" s="101" t="str">
        <f>IF(CADA_PROD!C1363="","",SUMIFS(MOVI_SAID!H:H,MOVI_SAID!D:D,D1365,MOVI_SAID!L:L,$E$5))</f>
        <v/>
      </c>
      <c r="H1365" s="101" t="str">
        <f t="shared" si="42"/>
        <v/>
      </c>
      <c r="I1365" s="100" t="str">
        <f>IF(CADA_PROD!C1363="","",IFERROR(IF(H1365&lt;=0,"Sem estoque",IF(H1365/E1365&lt;0.25,"Quase sem estoque",IF(H1365/E1365&lt;1.2,"Estoque baixo",IF(H1365/E1365&lt;2,"Estoque moderado","Estoque confortável")))),""))</f>
        <v/>
      </c>
      <c r="J1365" s="102" t="str">
        <f>IF(CADA_PROD!C1363="","",SUMIFS(MOVI_ENTR!M:M,MOVI_ENTR!D:D,D1365,MOVI_ENTR!O:O,$E$5))</f>
        <v/>
      </c>
      <c r="K1365" s="103" t="str">
        <f>IF(CADA_PROD!C1363="","",IFERROR($J1365/SUM($J$8:$J$1008),""))</f>
        <v/>
      </c>
      <c r="L1365" s="103" t="str">
        <f>IF(CADA_PROD!C1363="","",IFERROR(H1365/SUM($H$8:$H$1008),""))</f>
        <v/>
      </c>
      <c r="M1365" s="102" t="str">
        <f>IF(CADA_PROD!$C1363="","",IFERROR(SUMIFS(MOVI_ENTR!M:M,MOVI_ENTR!D:D,D1365,MOVI_ENTR!O:O,$E$5)/SUMIFS(MOVI_ENTR!I:I,MOVI_ENTR!D:D,D1365,MOVI_ENTR!O:O,$E$5),0))</f>
        <v/>
      </c>
      <c r="N1365" s="104" t="str">
        <f>IF(CADA_PROD!C1363="","",G1365/E1365)</f>
        <v/>
      </c>
    </row>
    <row r="1366" spans="2:14" ht="30" customHeight="1">
      <c r="B1366" s="21">
        <f t="shared" si="43"/>
        <v>1359</v>
      </c>
      <c r="C1366" s="99" t="str">
        <f>IF(CADA_PROD!C1364="","",CADA_PROD!C1364)</f>
        <v/>
      </c>
      <c r="D1366" s="100" t="str">
        <f>IF(CADA_PROD!D1364="","",CADA_PROD!D1364)</f>
        <v/>
      </c>
      <c r="E1366" s="101" t="str">
        <f>IF(CADA_PROD!E1364="","",CADA_PROD!E1364)</f>
        <v/>
      </c>
      <c r="F1366" s="101" t="str">
        <f>IF(CADA_PROD!D1364="","",SUMIFS(MOVI_ENTR!I:I,MOVI_ENTR!D:D,D1366,MOVI_ENTR!O:O,$E$5))</f>
        <v/>
      </c>
      <c r="G1366" s="101" t="str">
        <f>IF(CADA_PROD!C1364="","",SUMIFS(MOVI_SAID!H:H,MOVI_SAID!D:D,D1366,MOVI_SAID!L:L,$E$5))</f>
        <v/>
      </c>
      <c r="H1366" s="101" t="str">
        <f t="shared" si="42"/>
        <v/>
      </c>
      <c r="I1366" s="100" t="str">
        <f>IF(CADA_PROD!C1364="","",IFERROR(IF(H1366&lt;=0,"Sem estoque",IF(H1366/E1366&lt;0.25,"Quase sem estoque",IF(H1366/E1366&lt;1.2,"Estoque baixo",IF(H1366/E1366&lt;2,"Estoque moderado","Estoque confortável")))),""))</f>
        <v/>
      </c>
      <c r="J1366" s="102" t="str">
        <f>IF(CADA_PROD!C1364="","",SUMIFS(MOVI_ENTR!M:M,MOVI_ENTR!D:D,D1366,MOVI_ENTR!O:O,$E$5))</f>
        <v/>
      </c>
      <c r="K1366" s="103" t="str">
        <f>IF(CADA_PROD!C1364="","",IFERROR($J1366/SUM($J$8:$J$1008),""))</f>
        <v/>
      </c>
      <c r="L1366" s="103" t="str">
        <f>IF(CADA_PROD!C1364="","",IFERROR(H1366/SUM($H$8:$H$1008),""))</f>
        <v/>
      </c>
      <c r="M1366" s="102" t="str">
        <f>IF(CADA_PROD!$C1364="","",IFERROR(SUMIFS(MOVI_ENTR!M:M,MOVI_ENTR!D:D,D1366,MOVI_ENTR!O:O,$E$5)/SUMIFS(MOVI_ENTR!I:I,MOVI_ENTR!D:D,D1366,MOVI_ENTR!O:O,$E$5),0))</f>
        <v/>
      </c>
      <c r="N1366" s="104" t="str">
        <f>IF(CADA_PROD!C1364="","",G1366/E1366)</f>
        <v/>
      </c>
    </row>
    <row r="1367" spans="2:14" ht="30" customHeight="1">
      <c r="B1367" s="21">
        <f t="shared" si="43"/>
        <v>1360</v>
      </c>
      <c r="C1367" s="99" t="str">
        <f>IF(CADA_PROD!C1365="","",CADA_PROD!C1365)</f>
        <v/>
      </c>
      <c r="D1367" s="100" t="str">
        <f>IF(CADA_PROD!D1365="","",CADA_PROD!D1365)</f>
        <v/>
      </c>
      <c r="E1367" s="101" t="str">
        <f>IF(CADA_PROD!E1365="","",CADA_PROD!E1365)</f>
        <v/>
      </c>
      <c r="F1367" s="101" t="str">
        <f>IF(CADA_PROD!D1365="","",SUMIFS(MOVI_ENTR!I:I,MOVI_ENTR!D:D,D1367,MOVI_ENTR!O:O,$E$5))</f>
        <v/>
      </c>
      <c r="G1367" s="101" t="str">
        <f>IF(CADA_PROD!C1365="","",SUMIFS(MOVI_SAID!H:H,MOVI_SAID!D:D,D1367,MOVI_SAID!L:L,$E$5))</f>
        <v/>
      </c>
      <c r="H1367" s="101" t="str">
        <f t="shared" si="42"/>
        <v/>
      </c>
      <c r="I1367" s="100" t="str">
        <f>IF(CADA_PROD!C1365="","",IFERROR(IF(H1367&lt;=0,"Sem estoque",IF(H1367/E1367&lt;0.25,"Quase sem estoque",IF(H1367/E1367&lt;1.2,"Estoque baixo",IF(H1367/E1367&lt;2,"Estoque moderado","Estoque confortável")))),""))</f>
        <v/>
      </c>
      <c r="J1367" s="102" t="str">
        <f>IF(CADA_PROD!C1365="","",SUMIFS(MOVI_ENTR!M:M,MOVI_ENTR!D:D,D1367,MOVI_ENTR!O:O,$E$5))</f>
        <v/>
      </c>
      <c r="K1367" s="103" t="str">
        <f>IF(CADA_PROD!C1365="","",IFERROR($J1367/SUM($J$8:$J$1008),""))</f>
        <v/>
      </c>
      <c r="L1367" s="103" t="str">
        <f>IF(CADA_PROD!C1365="","",IFERROR(H1367/SUM($H$8:$H$1008),""))</f>
        <v/>
      </c>
      <c r="M1367" s="102" t="str">
        <f>IF(CADA_PROD!$C1365="","",IFERROR(SUMIFS(MOVI_ENTR!M:M,MOVI_ENTR!D:D,D1367,MOVI_ENTR!O:O,$E$5)/SUMIFS(MOVI_ENTR!I:I,MOVI_ENTR!D:D,D1367,MOVI_ENTR!O:O,$E$5),0))</f>
        <v/>
      </c>
      <c r="N1367" s="104" t="str">
        <f>IF(CADA_PROD!C1365="","",G1367/E1367)</f>
        <v/>
      </c>
    </row>
    <row r="1368" spans="2:14" ht="30" customHeight="1">
      <c r="B1368" s="21">
        <f t="shared" si="43"/>
        <v>1361</v>
      </c>
      <c r="C1368" s="99" t="str">
        <f>IF(CADA_PROD!C1366="","",CADA_PROD!C1366)</f>
        <v/>
      </c>
      <c r="D1368" s="100" t="str">
        <f>IF(CADA_PROD!D1366="","",CADA_PROD!D1366)</f>
        <v/>
      </c>
      <c r="E1368" s="101" t="str">
        <f>IF(CADA_PROD!E1366="","",CADA_PROD!E1366)</f>
        <v/>
      </c>
      <c r="F1368" s="101" t="str">
        <f>IF(CADA_PROD!D1366="","",SUMIFS(MOVI_ENTR!I:I,MOVI_ENTR!D:D,D1368,MOVI_ENTR!O:O,$E$5))</f>
        <v/>
      </c>
      <c r="G1368" s="101" t="str">
        <f>IF(CADA_PROD!C1366="","",SUMIFS(MOVI_SAID!H:H,MOVI_SAID!D:D,D1368,MOVI_SAID!L:L,$E$5))</f>
        <v/>
      </c>
      <c r="H1368" s="101" t="str">
        <f t="shared" si="42"/>
        <v/>
      </c>
      <c r="I1368" s="100" t="str">
        <f>IF(CADA_PROD!C1366="","",IFERROR(IF(H1368&lt;=0,"Sem estoque",IF(H1368/E1368&lt;0.25,"Quase sem estoque",IF(H1368/E1368&lt;1.2,"Estoque baixo",IF(H1368/E1368&lt;2,"Estoque moderado","Estoque confortável")))),""))</f>
        <v/>
      </c>
      <c r="J1368" s="102" t="str">
        <f>IF(CADA_PROD!C1366="","",SUMIFS(MOVI_ENTR!M:M,MOVI_ENTR!D:D,D1368,MOVI_ENTR!O:O,$E$5))</f>
        <v/>
      </c>
      <c r="K1368" s="103" t="str">
        <f>IF(CADA_PROD!C1366="","",IFERROR($J1368/SUM($J$8:$J$1008),""))</f>
        <v/>
      </c>
      <c r="L1368" s="103" t="str">
        <f>IF(CADA_PROD!C1366="","",IFERROR(H1368/SUM($H$8:$H$1008),""))</f>
        <v/>
      </c>
      <c r="M1368" s="102" t="str">
        <f>IF(CADA_PROD!$C1366="","",IFERROR(SUMIFS(MOVI_ENTR!M:M,MOVI_ENTR!D:D,D1368,MOVI_ENTR!O:O,$E$5)/SUMIFS(MOVI_ENTR!I:I,MOVI_ENTR!D:D,D1368,MOVI_ENTR!O:O,$E$5),0))</f>
        <v/>
      </c>
      <c r="N1368" s="104" t="str">
        <f>IF(CADA_PROD!C1366="","",G1368/E1368)</f>
        <v/>
      </c>
    </row>
    <row r="1369" spans="2:14" ht="30" customHeight="1">
      <c r="B1369" s="21">
        <f t="shared" si="43"/>
        <v>1362</v>
      </c>
      <c r="C1369" s="99" t="str">
        <f>IF(CADA_PROD!C1367="","",CADA_PROD!C1367)</f>
        <v/>
      </c>
      <c r="D1369" s="100" t="str">
        <f>IF(CADA_PROD!D1367="","",CADA_PROD!D1367)</f>
        <v/>
      </c>
      <c r="E1369" s="101" t="str">
        <f>IF(CADA_PROD!E1367="","",CADA_PROD!E1367)</f>
        <v/>
      </c>
      <c r="F1369" s="101" t="str">
        <f>IF(CADA_PROD!D1367="","",SUMIFS(MOVI_ENTR!I:I,MOVI_ENTR!D:D,D1369,MOVI_ENTR!O:O,$E$5))</f>
        <v/>
      </c>
      <c r="G1369" s="101" t="str">
        <f>IF(CADA_PROD!C1367="","",SUMIFS(MOVI_SAID!H:H,MOVI_SAID!D:D,D1369,MOVI_SAID!L:L,$E$5))</f>
        <v/>
      </c>
      <c r="H1369" s="101" t="str">
        <f t="shared" si="42"/>
        <v/>
      </c>
      <c r="I1369" s="100" t="str">
        <f>IF(CADA_PROD!C1367="","",IFERROR(IF(H1369&lt;=0,"Sem estoque",IF(H1369/E1369&lt;0.25,"Quase sem estoque",IF(H1369/E1369&lt;1.2,"Estoque baixo",IF(H1369/E1369&lt;2,"Estoque moderado","Estoque confortável")))),""))</f>
        <v/>
      </c>
      <c r="J1369" s="102" t="str">
        <f>IF(CADA_PROD!C1367="","",SUMIFS(MOVI_ENTR!M:M,MOVI_ENTR!D:D,D1369,MOVI_ENTR!O:O,$E$5))</f>
        <v/>
      </c>
      <c r="K1369" s="103" t="str">
        <f>IF(CADA_PROD!C1367="","",IFERROR($J1369/SUM($J$8:$J$1008),""))</f>
        <v/>
      </c>
      <c r="L1369" s="103" t="str">
        <f>IF(CADA_PROD!C1367="","",IFERROR(H1369/SUM($H$8:$H$1008),""))</f>
        <v/>
      </c>
      <c r="M1369" s="102" t="str">
        <f>IF(CADA_PROD!$C1367="","",IFERROR(SUMIFS(MOVI_ENTR!M:M,MOVI_ENTR!D:D,D1369,MOVI_ENTR!O:O,$E$5)/SUMIFS(MOVI_ENTR!I:I,MOVI_ENTR!D:D,D1369,MOVI_ENTR!O:O,$E$5),0))</f>
        <v/>
      </c>
      <c r="N1369" s="104" t="str">
        <f>IF(CADA_PROD!C1367="","",G1369/E1369)</f>
        <v/>
      </c>
    </row>
    <row r="1370" spans="2:14" ht="30" customHeight="1">
      <c r="B1370" s="21">
        <f t="shared" si="43"/>
        <v>1363</v>
      </c>
      <c r="C1370" s="99" t="str">
        <f>IF(CADA_PROD!C1368="","",CADA_PROD!C1368)</f>
        <v/>
      </c>
      <c r="D1370" s="100" t="str">
        <f>IF(CADA_PROD!D1368="","",CADA_PROD!D1368)</f>
        <v/>
      </c>
      <c r="E1370" s="101" t="str">
        <f>IF(CADA_PROD!E1368="","",CADA_PROD!E1368)</f>
        <v/>
      </c>
      <c r="F1370" s="101" t="str">
        <f>IF(CADA_PROD!D1368="","",SUMIFS(MOVI_ENTR!I:I,MOVI_ENTR!D:D,D1370,MOVI_ENTR!O:O,$E$5))</f>
        <v/>
      </c>
      <c r="G1370" s="101" t="str">
        <f>IF(CADA_PROD!C1368="","",SUMIFS(MOVI_SAID!H:H,MOVI_SAID!D:D,D1370,MOVI_SAID!L:L,$E$5))</f>
        <v/>
      </c>
      <c r="H1370" s="101" t="str">
        <f t="shared" si="42"/>
        <v/>
      </c>
      <c r="I1370" s="100" t="str">
        <f>IF(CADA_PROD!C1368="","",IFERROR(IF(H1370&lt;=0,"Sem estoque",IF(H1370/E1370&lt;0.25,"Quase sem estoque",IF(H1370/E1370&lt;1.2,"Estoque baixo",IF(H1370/E1370&lt;2,"Estoque moderado","Estoque confortável")))),""))</f>
        <v/>
      </c>
      <c r="J1370" s="102" t="str">
        <f>IF(CADA_PROD!C1368="","",SUMIFS(MOVI_ENTR!M:M,MOVI_ENTR!D:D,D1370,MOVI_ENTR!O:O,$E$5))</f>
        <v/>
      </c>
      <c r="K1370" s="103" t="str">
        <f>IF(CADA_PROD!C1368="","",IFERROR($J1370/SUM($J$8:$J$1008),""))</f>
        <v/>
      </c>
      <c r="L1370" s="103" t="str">
        <f>IF(CADA_PROD!C1368="","",IFERROR(H1370/SUM($H$8:$H$1008),""))</f>
        <v/>
      </c>
      <c r="M1370" s="102" t="str">
        <f>IF(CADA_PROD!$C1368="","",IFERROR(SUMIFS(MOVI_ENTR!M:M,MOVI_ENTR!D:D,D1370,MOVI_ENTR!O:O,$E$5)/SUMIFS(MOVI_ENTR!I:I,MOVI_ENTR!D:D,D1370,MOVI_ENTR!O:O,$E$5),0))</f>
        <v/>
      </c>
      <c r="N1370" s="104" t="str">
        <f>IF(CADA_PROD!C1368="","",G1370/E1370)</f>
        <v/>
      </c>
    </row>
    <row r="1371" spans="2:14" ht="30" customHeight="1">
      <c r="B1371" s="21">
        <f t="shared" si="43"/>
        <v>1364</v>
      </c>
      <c r="C1371" s="99" t="str">
        <f>IF(CADA_PROD!C1369="","",CADA_PROD!C1369)</f>
        <v/>
      </c>
      <c r="D1371" s="100" t="str">
        <f>IF(CADA_PROD!D1369="","",CADA_PROD!D1369)</f>
        <v/>
      </c>
      <c r="E1371" s="101" t="str">
        <f>IF(CADA_PROD!E1369="","",CADA_PROD!E1369)</f>
        <v/>
      </c>
      <c r="F1371" s="101" t="str">
        <f>IF(CADA_PROD!D1369="","",SUMIFS(MOVI_ENTR!I:I,MOVI_ENTR!D:D,D1371,MOVI_ENTR!O:O,$E$5))</f>
        <v/>
      </c>
      <c r="G1371" s="101" t="str">
        <f>IF(CADA_PROD!C1369="","",SUMIFS(MOVI_SAID!H:H,MOVI_SAID!D:D,D1371,MOVI_SAID!L:L,$E$5))</f>
        <v/>
      </c>
      <c r="H1371" s="101" t="str">
        <f t="shared" si="42"/>
        <v/>
      </c>
      <c r="I1371" s="100" t="str">
        <f>IF(CADA_PROD!C1369="","",IFERROR(IF(H1371&lt;=0,"Sem estoque",IF(H1371/E1371&lt;0.25,"Quase sem estoque",IF(H1371/E1371&lt;1.2,"Estoque baixo",IF(H1371/E1371&lt;2,"Estoque moderado","Estoque confortável")))),""))</f>
        <v/>
      </c>
      <c r="J1371" s="102" t="str">
        <f>IF(CADA_PROD!C1369="","",SUMIFS(MOVI_ENTR!M:M,MOVI_ENTR!D:D,D1371,MOVI_ENTR!O:O,$E$5))</f>
        <v/>
      </c>
      <c r="K1371" s="103" t="str">
        <f>IF(CADA_PROD!C1369="","",IFERROR($J1371/SUM($J$8:$J$1008),""))</f>
        <v/>
      </c>
      <c r="L1371" s="103" t="str">
        <f>IF(CADA_PROD!C1369="","",IFERROR(H1371/SUM($H$8:$H$1008),""))</f>
        <v/>
      </c>
      <c r="M1371" s="102" t="str">
        <f>IF(CADA_PROD!$C1369="","",IFERROR(SUMIFS(MOVI_ENTR!M:M,MOVI_ENTR!D:D,D1371,MOVI_ENTR!O:O,$E$5)/SUMIFS(MOVI_ENTR!I:I,MOVI_ENTR!D:D,D1371,MOVI_ENTR!O:O,$E$5),0))</f>
        <v/>
      </c>
      <c r="N1371" s="104" t="str">
        <f>IF(CADA_PROD!C1369="","",G1371/E1371)</f>
        <v/>
      </c>
    </row>
    <row r="1372" spans="2:14" ht="30" customHeight="1">
      <c r="B1372" s="21">
        <f t="shared" si="43"/>
        <v>1365</v>
      </c>
      <c r="C1372" s="99" t="str">
        <f>IF(CADA_PROD!C1370="","",CADA_PROD!C1370)</f>
        <v/>
      </c>
      <c r="D1372" s="100" t="str">
        <f>IF(CADA_PROD!D1370="","",CADA_PROD!D1370)</f>
        <v/>
      </c>
      <c r="E1372" s="101" t="str">
        <f>IF(CADA_PROD!E1370="","",CADA_PROD!E1370)</f>
        <v/>
      </c>
      <c r="F1372" s="101" t="str">
        <f>IF(CADA_PROD!D1370="","",SUMIFS(MOVI_ENTR!I:I,MOVI_ENTR!D:D,D1372,MOVI_ENTR!O:O,$E$5))</f>
        <v/>
      </c>
      <c r="G1372" s="101" t="str">
        <f>IF(CADA_PROD!C1370="","",SUMIFS(MOVI_SAID!H:H,MOVI_SAID!D:D,D1372,MOVI_SAID!L:L,$E$5))</f>
        <v/>
      </c>
      <c r="H1372" s="101" t="str">
        <f t="shared" si="42"/>
        <v/>
      </c>
      <c r="I1372" s="100" t="str">
        <f>IF(CADA_PROD!C1370="","",IFERROR(IF(H1372&lt;=0,"Sem estoque",IF(H1372/E1372&lt;0.25,"Quase sem estoque",IF(H1372/E1372&lt;1.2,"Estoque baixo",IF(H1372/E1372&lt;2,"Estoque moderado","Estoque confortável")))),""))</f>
        <v/>
      </c>
      <c r="J1372" s="102" t="str">
        <f>IF(CADA_PROD!C1370="","",SUMIFS(MOVI_ENTR!M:M,MOVI_ENTR!D:D,D1372,MOVI_ENTR!O:O,$E$5))</f>
        <v/>
      </c>
      <c r="K1372" s="103" t="str">
        <f>IF(CADA_PROD!C1370="","",IFERROR($J1372/SUM($J$8:$J$1008),""))</f>
        <v/>
      </c>
      <c r="L1372" s="103" t="str">
        <f>IF(CADA_PROD!C1370="","",IFERROR(H1372/SUM($H$8:$H$1008),""))</f>
        <v/>
      </c>
      <c r="M1372" s="102" t="str">
        <f>IF(CADA_PROD!$C1370="","",IFERROR(SUMIFS(MOVI_ENTR!M:M,MOVI_ENTR!D:D,D1372,MOVI_ENTR!O:O,$E$5)/SUMIFS(MOVI_ENTR!I:I,MOVI_ENTR!D:D,D1372,MOVI_ENTR!O:O,$E$5),0))</f>
        <v/>
      </c>
      <c r="N1372" s="104" t="str">
        <f>IF(CADA_PROD!C1370="","",G1372/E1372)</f>
        <v/>
      </c>
    </row>
    <row r="1373" spans="2:14" ht="30" customHeight="1">
      <c r="B1373" s="21">
        <f t="shared" si="43"/>
        <v>1366</v>
      </c>
      <c r="C1373" s="99" t="str">
        <f>IF(CADA_PROD!C1371="","",CADA_PROD!C1371)</f>
        <v/>
      </c>
      <c r="D1373" s="100" t="str">
        <f>IF(CADA_PROD!D1371="","",CADA_PROD!D1371)</f>
        <v/>
      </c>
      <c r="E1373" s="101" t="str">
        <f>IF(CADA_PROD!E1371="","",CADA_PROD!E1371)</f>
        <v/>
      </c>
      <c r="F1373" s="101" t="str">
        <f>IF(CADA_PROD!D1371="","",SUMIFS(MOVI_ENTR!I:I,MOVI_ENTR!D:D,D1373,MOVI_ENTR!O:O,$E$5))</f>
        <v/>
      </c>
      <c r="G1373" s="101" t="str">
        <f>IF(CADA_PROD!C1371="","",SUMIFS(MOVI_SAID!H:H,MOVI_SAID!D:D,D1373,MOVI_SAID!L:L,$E$5))</f>
        <v/>
      </c>
      <c r="H1373" s="101" t="str">
        <f t="shared" si="42"/>
        <v/>
      </c>
      <c r="I1373" s="100" t="str">
        <f>IF(CADA_PROD!C1371="","",IFERROR(IF(H1373&lt;=0,"Sem estoque",IF(H1373/E1373&lt;0.25,"Quase sem estoque",IF(H1373/E1373&lt;1.2,"Estoque baixo",IF(H1373/E1373&lt;2,"Estoque moderado","Estoque confortável")))),""))</f>
        <v/>
      </c>
      <c r="J1373" s="102" t="str">
        <f>IF(CADA_PROD!C1371="","",SUMIFS(MOVI_ENTR!M:M,MOVI_ENTR!D:D,D1373,MOVI_ENTR!O:O,$E$5))</f>
        <v/>
      </c>
      <c r="K1373" s="103" t="str">
        <f>IF(CADA_PROD!C1371="","",IFERROR($J1373/SUM($J$8:$J$1008),""))</f>
        <v/>
      </c>
      <c r="L1373" s="103" t="str">
        <f>IF(CADA_PROD!C1371="","",IFERROR(H1373/SUM($H$8:$H$1008),""))</f>
        <v/>
      </c>
      <c r="M1373" s="102" t="str">
        <f>IF(CADA_PROD!$C1371="","",IFERROR(SUMIFS(MOVI_ENTR!M:M,MOVI_ENTR!D:D,D1373,MOVI_ENTR!O:O,$E$5)/SUMIFS(MOVI_ENTR!I:I,MOVI_ENTR!D:D,D1373,MOVI_ENTR!O:O,$E$5),0))</f>
        <v/>
      </c>
      <c r="N1373" s="104" t="str">
        <f>IF(CADA_PROD!C1371="","",G1373/E1373)</f>
        <v/>
      </c>
    </row>
    <row r="1374" spans="2:14" ht="30" customHeight="1">
      <c r="B1374" s="21">
        <f t="shared" si="43"/>
        <v>1367</v>
      </c>
      <c r="C1374" s="99" t="str">
        <f>IF(CADA_PROD!C1372="","",CADA_PROD!C1372)</f>
        <v/>
      </c>
      <c r="D1374" s="100" t="str">
        <f>IF(CADA_PROD!D1372="","",CADA_PROD!D1372)</f>
        <v/>
      </c>
      <c r="E1374" s="101" t="str">
        <f>IF(CADA_PROD!E1372="","",CADA_PROD!E1372)</f>
        <v/>
      </c>
      <c r="F1374" s="101" t="str">
        <f>IF(CADA_PROD!D1372="","",SUMIFS(MOVI_ENTR!I:I,MOVI_ENTR!D:D,D1374,MOVI_ENTR!O:O,$E$5))</f>
        <v/>
      </c>
      <c r="G1374" s="101" t="str">
        <f>IF(CADA_PROD!C1372="","",SUMIFS(MOVI_SAID!H:H,MOVI_SAID!D:D,D1374,MOVI_SAID!L:L,$E$5))</f>
        <v/>
      </c>
      <c r="H1374" s="101" t="str">
        <f t="shared" si="42"/>
        <v/>
      </c>
      <c r="I1374" s="100" t="str">
        <f>IF(CADA_PROD!C1372="","",IFERROR(IF(H1374&lt;=0,"Sem estoque",IF(H1374/E1374&lt;0.25,"Quase sem estoque",IF(H1374/E1374&lt;1.2,"Estoque baixo",IF(H1374/E1374&lt;2,"Estoque moderado","Estoque confortável")))),""))</f>
        <v/>
      </c>
      <c r="J1374" s="102" t="str">
        <f>IF(CADA_PROD!C1372="","",SUMIFS(MOVI_ENTR!M:M,MOVI_ENTR!D:D,D1374,MOVI_ENTR!O:O,$E$5))</f>
        <v/>
      </c>
      <c r="K1374" s="103" t="str">
        <f>IF(CADA_PROD!C1372="","",IFERROR($J1374/SUM($J$8:$J$1008),""))</f>
        <v/>
      </c>
      <c r="L1374" s="103" t="str">
        <f>IF(CADA_PROD!C1372="","",IFERROR(H1374/SUM($H$8:$H$1008),""))</f>
        <v/>
      </c>
      <c r="M1374" s="102" t="str">
        <f>IF(CADA_PROD!$C1372="","",IFERROR(SUMIFS(MOVI_ENTR!M:M,MOVI_ENTR!D:D,D1374,MOVI_ENTR!O:O,$E$5)/SUMIFS(MOVI_ENTR!I:I,MOVI_ENTR!D:D,D1374,MOVI_ENTR!O:O,$E$5),0))</f>
        <v/>
      </c>
      <c r="N1374" s="104" t="str">
        <f>IF(CADA_PROD!C1372="","",G1374/E1374)</f>
        <v/>
      </c>
    </row>
    <row r="1375" spans="2:14" ht="30" customHeight="1">
      <c r="B1375" s="21">
        <f t="shared" si="43"/>
        <v>1368</v>
      </c>
      <c r="C1375" s="99" t="str">
        <f>IF(CADA_PROD!C1373="","",CADA_PROD!C1373)</f>
        <v/>
      </c>
      <c r="D1375" s="100" t="str">
        <f>IF(CADA_PROD!D1373="","",CADA_PROD!D1373)</f>
        <v/>
      </c>
      <c r="E1375" s="101" t="str">
        <f>IF(CADA_PROD!E1373="","",CADA_PROD!E1373)</f>
        <v/>
      </c>
      <c r="F1375" s="101" t="str">
        <f>IF(CADA_PROD!D1373="","",SUMIFS(MOVI_ENTR!I:I,MOVI_ENTR!D:D,D1375,MOVI_ENTR!O:O,$E$5))</f>
        <v/>
      </c>
      <c r="G1375" s="101" t="str">
        <f>IF(CADA_PROD!C1373="","",SUMIFS(MOVI_SAID!H:H,MOVI_SAID!D:D,D1375,MOVI_SAID!L:L,$E$5))</f>
        <v/>
      </c>
      <c r="H1375" s="101" t="str">
        <f t="shared" si="42"/>
        <v/>
      </c>
      <c r="I1375" s="100" t="str">
        <f>IF(CADA_PROD!C1373="","",IFERROR(IF(H1375&lt;=0,"Sem estoque",IF(H1375/E1375&lt;0.25,"Quase sem estoque",IF(H1375/E1375&lt;1.2,"Estoque baixo",IF(H1375/E1375&lt;2,"Estoque moderado","Estoque confortável")))),""))</f>
        <v/>
      </c>
      <c r="J1375" s="102" t="str">
        <f>IF(CADA_PROD!C1373="","",SUMIFS(MOVI_ENTR!M:M,MOVI_ENTR!D:D,D1375,MOVI_ENTR!O:O,$E$5))</f>
        <v/>
      </c>
      <c r="K1375" s="103" t="str">
        <f>IF(CADA_PROD!C1373="","",IFERROR($J1375/SUM($J$8:$J$1008),""))</f>
        <v/>
      </c>
      <c r="L1375" s="103" t="str">
        <f>IF(CADA_PROD!C1373="","",IFERROR(H1375/SUM($H$8:$H$1008),""))</f>
        <v/>
      </c>
      <c r="M1375" s="102" t="str">
        <f>IF(CADA_PROD!$C1373="","",IFERROR(SUMIFS(MOVI_ENTR!M:M,MOVI_ENTR!D:D,D1375,MOVI_ENTR!O:O,$E$5)/SUMIFS(MOVI_ENTR!I:I,MOVI_ENTR!D:D,D1375,MOVI_ENTR!O:O,$E$5),0))</f>
        <v/>
      </c>
      <c r="N1375" s="104" t="str">
        <f>IF(CADA_PROD!C1373="","",G1375/E1375)</f>
        <v/>
      </c>
    </row>
    <row r="1376" spans="2:14" ht="30" customHeight="1">
      <c r="B1376" s="21">
        <f t="shared" si="43"/>
        <v>1369</v>
      </c>
      <c r="C1376" s="99" t="str">
        <f>IF(CADA_PROD!C1374="","",CADA_PROD!C1374)</f>
        <v/>
      </c>
      <c r="D1376" s="100" t="str">
        <f>IF(CADA_PROD!D1374="","",CADA_PROD!D1374)</f>
        <v/>
      </c>
      <c r="E1376" s="101" t="str">
        <f>IF(CADA_PROD!E1374="","",CADA_PROD!E1374)</f>
        <v/>
      </c>
      <c r="F1376" s="101" t="str">
        <f>IF(CADA_PROD!D1374="","",SUMIFS(MOVI_ENTR!I:I,MOVI_ENTR!D:D,D1376,MOVI_ENTR!O:O,$E$5))</f>
        <v/>
      </c>
      <c r="G1376" s="101" t="str">
        <f>IF(CADA_PROD!C1374="","",SUMIFS(MOVI_SAID!H:H,MOVI_SAID!D:D,D1376,MOVI_SAID!L:L,$E$5))</f>
        <v/>
      </c>
      <c r="H1376" s="101" t="str">
        <f t="shared" si="42"/>
        <v/>
      </c>
      <c r="I1376" s="100" t="str">
        <f>IF(CADA_PROD!C1374="","",IFERROR(IF(H1376&lt;=0,"Sem estoque",IF(H1376/E1376&lt;0.25,"Quase sem estoque",IF(H1376/E1376&lt;1.2,"Estoque baixo",IF(H1376/E1376&lt;2,"Estoque moderado","Estoque confortável")))),""))</f>
        <v/>
      </c>
      <c r="J1376" s="102" t="str">
        <f>IF(CADA_PROD!C1374="","",SUMIFS(MOVI_ENTR!M:M,MOVI_ENTR!D:D,D1376,MOVI_ENTR!O:O,$E$5))</f>
        <v/>
      </c>
      <c r="K1376" s="103" t="str">
        <f>IF(CADA_PROD!C1374="","",IFERROR($J1376/SUM($J$8:$J$1008),""))</f>
        <v/>
      </c>
      <c r="L1376" s="103" t="str">
        <f>IF(CADA_PROD!C1374="","",IFERROR(H1376/SUM($H$8:$H$1008),""))</f>
        <v/>
      </c>
      <c r="M1376" s="102" t="str">
        <f>IF(CADA_PROD!$C1374="","",IFERROR(SUMIFS(MOVI_ENTR!M:M,MOVI_ENTR!D:D,D1376,MOVI_ENTR!O:O,$E$5)/SUMIFS(MOVI_ENTR!I:I,MOVI_ENTR!D:D,D1376,MOVI_ENTR!O:O,$E$5),0))</f>
        <v/>
      </c>
      <c r="N1376" s="104" t="str">
        <f>IF(CADA_PROD!C1374="","",G1376/E1376)</f>
        <v/>
      </c>
    </row>
    <row r="1377" spans="2:14" ht="30" customHeight="1">
      <c r="B1377" s="21">
        <f t="shared" si="43"/>
        <v>1370</v>
      </c>
      <c r="C1377" s="99" t="str">
        <f>IF(CADA_PROD!C1375="","",CADA_PROD!C1375)</f>
        <v/>
      </c>
      <c r="D1377" s="100" t="str">
        <f>IF(CADA_PROD!D1375="","",CADA_PROD!D1375)</f>
        <v/>
      </c>
      <c r="E1377" s="101" t="str">
        <f>IF(CADA_PROD!E1375="","",CADA_PROD!E1375)</f>
        <v/>
      </c>
      <c r="F1377" s="101" t="str">
        <f>IF(CADA_PROD!D1375="","",SUMIFS(MOVI_ENTR!I:I,MOVI_ENTR!D:D,D1377,MOVI_ENTR!O:O,$E$5))</f>
        <v/>
      </c>
      <c r="G1377" s="101" t="str">
        <f>IF(CADA_PROD!C1375="","",SUMIFS(MOVI_SAID!H:H,MOVI_SAID!D:D,D1377,MOVI_SAID!L:L,$E$5))</f>
        <v/>
      </c>
      <c r="H1377" s="101" t="str">
        <f t="shared" si="42"/>
        <v/>
      </c>
      <c r="I1377" s="100" t="str">
        <f>IF(CADA_PROD!C1375="","",IFERROR(IF(H1377&lt;=0,"Sem estoque",IF(H1377/E1377&lt;0.25,"Quase sem estoque",IF(H1377/E1377&lt;1.2,"Estoque baixo",IF(H1377/E1377&lt;2,"Estoque moderado","Estoque confortável")))),""))</f>
        <v/>
      </c>
      <c r="J1377" s="102" t="str">
        <f>IF(CADA_PROD!C1375="","",SUMIFS(MOVI_ENTR!M:M,MOVI_ENTR!D:D,D1377,MOVI_ENTR!O:O,$E$5))</f>
        <v/>
      </c>
      <c r="K1377" s="103" t="str">
        <f>IF(CADA_PROD!C1375="","",IFERROR($J1377/SUM($J$8:$J$1008),""))</f>
        <v/>
      </c>
      <c r="L1377" s="103" t="str">
        <f>IF(CADA_PROD!C1375="","",IFERROR(H1377/SUM($H$8:$H$1008),""))</f>
        <v/>
      </c>
      <c r="M1377" s="102" t="str">
        <f>IF(CADA_PROD!$C1375="","",IFERROR(SUMIFS(MOVI_ENTR!M:M,MOVI_ENTR!D:D,D1377,MOVI_ENTR!O:O,$E$5)/SUMIFS(MOVI_ENTR!I:I,MOVI_ENTR!D:D,D1377,MOVI_ENTR!O:O,$E$5),0))</f>
        <v/>
      </c>
      <c r="N1377" s="104" t="str">
        <f>IF(CADA_PROD!C1375="","",G1377/E1377)</f>
        <v/>
      </c>
    </row>
    <row r="1378" spans="2:14" ht="30" customHeight="1">
      <c r="B1378" s="21">
        <f t="shared" si="43"/>
        <v>1371</v>
      </c>
      <c r="C1378" s="99" t="str">
        <f>IF(CADA_PROD!C1376="","",CADA_PROD!C1376)</f>
        <v/>
      </c>
      <c r="D1378" s="100" t="str">
        <f>IF(CADA_PROD!D1376="","",CADA_PROD!D1376)</f>
        <v/>
      </c>
      <c r="E1378" s="101" t="str">
        <f>IF(CADA_PROD!E1376="","",CADA_PROD!E1376)</f>
        <v/>
      </c>
      <c r="F1378" s="101" t="str">
        <f>IF(CADA_PROD!D1376="","",SUMIFS(MOVI_ENTR!I:I,MOVI_ENTR!D:D,D1378,MOVI_ENTR!O:O,$E$5))</f>
        <v/>
      </c>
      <c r="G1378" s="101" t="str">
        <f>IF(CADA_PROD!C1376="","",SUMIFS(MOVI_SAID!H:H,MOVI_SAID!D:D,D1378,MOVI_SAID!L:L,$E$5))</f>
        <v/>
      </c>
      <c r="H1378" s="101" t="str">
        <f t="shared" si="42"/>
        <v/>
      </c>
      <c r="I1378" s="100" t="str">
        <f>IF(CADA_PROD!C1376="","",IFERROR(IF(H1378&lt;=0,"Sem estoque",IF(H1378/E1378&lt;0.25,"Quase sem estoque",IF(H1378/E1378&lt;1.2,"Estoque baixo",IF(H1378/E1378&lt;2,"Estoque moderado","Estoque confortável")))),""))</f>
        <v/>
      </c>
      <c r="J1378" s="102" t="str">
        <f>IF(CADA_PROD!C1376="","",SUMIFS(MOVI_ENTR!M:M,MOVI_ENTR!D:D,D1378,MOVI_ENTR!O:O,$E$5))</f>
        <v/>
      </c>
      <c r="K1378" s="103" t="str">
        <f>IF(CADA_PROD!C1376="","",IFERROR($J1378/SUM($J$8:$J$1008),""))</f>
        <v/>
      </c>
      <c r="L1378" s="103" t="str">
        <f>IF(CADA_PROD!C1376="","",IFERROR(H1378/SUM($H$8:$H$1008),""))</f>
        <v/>
      </c>
      <c r="M1378" s="102" t="str">
        <f>IF(CADA_PROD!$C1376="","",IFERROR(SUMIFS(MOVI_ENTR!M:M,MOVI_ENTR!D:D,D1378,MOVI_ENTR!O:O,$E$5)/SUMIFS(MOVI_ENTR!I:I,MOVI_ENTR!D:D,D1378,MOVI_ENTR!O:O,$E$5),0))</f>
        <v/>
      </c>
      <c r="N1378" s="104" t="str">
        <f>IF(CADA_PROD!C1376="","",G1378/E1378)</f>
        <v/>
      </c>
    </row>
    <row r="1379" spans="2:14" ht="30" customHeight="1">
      <c r="B1379" s="21">
        <f t="shared" si="43"/>
        <v>1372</v>
      </c>
      <c r="C1379" s="99" t="str">
        <f>IF(CADA_PROD!C1377="","",CADA_PROD!C1377)</f>
        <v/>
      </c>
      <c r="D1379" s="100" t="str">
        <f>IF(CADA_PROD!D1377="","",CADA_PROD!D1377)</f>
        <v/>
      </c>
      <c r="E1379" s="101" t="str">
        <f>IF(CADA_PROD!E1377="","",CADA_PROD!E1377)</f>
        <v/>
      </c>
      <c r="F1379" s="101" t="str">
        <f>IF(CADA_PROD!D1377="","",SUMIFS(MOVI_ENTR!I:I,MOVI_ENTR!D:D,D1379,MOVI_ENTR!O:O,$E$5))</f>
        <v/>
      </c>
      <c r="G1379" s="101" t="str">
        <f>IF(CADA_PROD!C1377="","",SUMIFS(MOVI_SAID!H:H,MOVI_SAID!D:D,D1379,MOVI_SAID!L:L,$E$5))</f>
        <v/>
      </c>
      <c r="H1379" s="101" t="str">
        <f t="shared" si="42"/>
        <v/>
      </c>
      <c r="I1379" s="100" t="str">
        <f>IF(CADA_PROD!C1377="","",IFERROR(IF(H1379&lt;=0,"Sem estoque",IF(H1379/E1379&lt;0.25,"Quase sem estoque",IF(H1379/E1379&lt;1.2,"Estoque baixo",IF(H1379/E1379&lt;2,"Estoque moderado","Estoque confortável")))),""))</f>
        <v/>
      </c>
      <c r="J1379" s="102" t="str">
        <f>IF(CADA_PROD!C1377="","",SUMIFS(MOVI_ENTR!M:M,MOVI_ENTR!D:D,D1379,MOVI_ENTR!O:O,$E$5))</f>
        <v/>
      </c>
      <c r="K1379" s="103" t="str">
        <f>IF(CADA_PROD!C1377="","",IFERROR($J1379/SUM($J$8:$J$1008),""))</f>
        <v/>
      </c>
      <c r="L1379" s="103" t="str">
        <f>IF(CADA_PROD!C1377="","",IFERROR(H1379/SUM($H$8:$H$1008),""))</f>
        <v/>
      </c>
      <c r="M1379" s="102" t="str">
        <f>IF(CADA_PROD!$C1377="","",IFERROR(SUMIFS(MOVI_ENTR!M:M,MOVI_ENTR!D:D,D1379,MOVI_ENTR!O:O,$E$5)/SUMIFS(MOVI_ENTR!I:I,MOVI_ENTR!D:D,D1379,MOVI_ENTR!O:O,$E$5),0))</f>
        <v/>
      </c>
      <c r="N1379" s="104" t="str">
        <f>IF(CADA_PROD!C1377="","",G1379/E1379)</f>
        <v/>
      </c>
    </row>
    <row r="1380" spans="2:14" ht="30" customHeight="1">
      <c r="B1380" s="21">
        <f t="shared" si="43"/>
        <v>1373</v>
      </c>
      <c r="C1380" s="99" t="str">
        <f>IF(CADA_PROD!C1378="","",CADA_PROD!C1378)</f>
        <v/>
      </c>
      <c r="D1380" s="100" t="str">
        <f>IF(CADA_PROD!D1378="","",CADA_PROD!D1378)</f>
        <v/>
      </c>
      <c r="E1380" s="101" t="str">
        <f>IF(CADA_PROD!E1378="","",CADA_PROD!E1378)</f>
        <v/>
      </c>
      <c r="F1380" s="101" t="str">
        <f>IF(CADA_PROD!D1378="","",SUMIFS(MOVI_ENTR!I:I,MOVI_ENTR!D:D,D1380,MOVI_ENTR!O:O,$E$5))</f>
        <v/>
      </c>
      <c r="G1380" s="101" t="str">
        <f>IF(CADA_PROD!C1378="","",SUMIFS(MOVI_SAID!H:H,MOVI_SAID!D:D,D1380,MOVI_SAID!L:L,$E$5))</f>
        <v/>
      </c>
      <c r="H1380" s="101" t="str">
        <f t="shared" si="42"/>
        <v/>
      </c>
      <c r="I1380" s="100" t="str">
        <f>IF(CADA_PROD!C1378="","",IFERROR(IF(H1380&lt;=0,"Sem estoque",IF(H1380/E1380&lt;0.25,"Quase sem estoque",IF(H1380/E1380&lt;1.2,"Estoque baixo",IF(H1380/E1380&lt;2,"Estoque moderado","Estoque confortável")))),""))</f>
        <v/>
      </c>
      <c r="J1380" s="102" t="str">
        <f>IF(CADA_PROD!C1378="","",SUMIFS(MOVI_ENTR!M:M,MOVI_ENTR!D:D,D1380,MOVI_ENTR!O:O,$E$5))</f>
        <v/>
      </c>
      <c r="K1380" s="103" t="str">
        <f>IF(CADA_PROD!C1378="","",IFERROR($J1380/SUM($J$8:$J$1008),""))</f>
        <v/>
      </c>
      <c r="L1380" s="103" t="str">
        <f>IF(CADA_PROD!C1378="","",IFERROR(H1380/SUM($H$8:$H$1008),""))</f>
        <v/>
      </c>
      <c r="M1380" s="102" t="str">
        <f>IF(CADA_PROD!$C1378="","",IFERROR(SUMIFS(MOVI_ENTR!M:M,MOVI_ENTR!D:D,D1380,MOVI_ENTR!O:O,$E$5)/SUMIFS(MOVI_ENTR!I:I,MOVI_ENTR!D:D,D1380,MOVI_ENTR!O:O,$E$5),0))</f>
        <v/>
      </c>
      <c r="N1380" s="104" t="str">
        <f>IF(CADA_PROD!C1378="","",G1380/E1380)</f>
        <v/>
      </c>
    </row>
    <row r="1381" spans="2:14" ht="30" customHeight="1">
      <c r="B1381" s="21">
        <f t="shared" si="43"/>
        <v>1374</v>
      </c>
      <c r="C1381" s="99" t="str">
        <f>IF(CADA_PROD!C1379="","",CADA_PROD!C1379)</f>
        <v/>
      </c>
      <c r="D1381" s="100" t="str">
        <f>IF(CADA_PROD!D1379="","",CADA_PROD!D1379)</f>
        <v/>
      </c>
      <c r="E1381" s="101" t="str">
        <f>IF(CADA_PROD!E1379="","",CADA_PROD!E1379)</f>
        <v/>
      </c>
      <c r="F1381" s="101" t="str">
        <f>IF(CADA_PROD!D1379="","",SUMIFS(MOVI_ENTR!I:I,MOVI_ENTR!D:D,D1381,MOVI_ENTR!O:O,$E$5))</f>
        <v/>
      </c>
      <c r="G1381" s="101" t="str">
        <f>IF(CADA_PROD!C1379="","",SUMIFS(MOVI_SAID!H:H,MOVI_SAID!D:D,D1381,MOVI_SAID!L:L,$E$5))</f>
        <v/>
      </c>
      <c r="H1381" s="101" t="str">
        <f t="shared" si="42"/>
        <v/>
      </c>
      <c r="I1381" s="100" t="str">
        <f>IF(CADA_PROD!C1379="","",IFERROR(IF(H1381&lt;=0,"Sem estoque",IF(H1381/E1381&lt;0.25,"Quase sem estoque",IF(H1381/E1381&lt;1.2,"Estoque baixo",IF(H1381/E1381&lt;2,"Estoque moderado","Estoque confortável")))),""))</f>
        <v/>
      </c>
      <c r="J1381" s="102" t="str">
        <f>IF(CADA_PROD!C1379="","",SUMIFS(MOVI_ENTR!M:M,MOVI_ENTR!D:D,D1381,MOVI_ENTR!O:O,$E$5))</f>
        <v/>
      </c>
      <c r="K1381" s="103" t="str">
        <f>IF(CADA_PROD!C1379="","",IFERROR($J1381/SUM($J$8:$J$1008),""))</f>
        <v/>
      </c>
      <c r="L1381" s="103" t="str">
        <f>IF(CADA_PROD!C1379="","",IFERROR(H1381/SUM($H$8:$H$1008),""))</f>
        <v/>
      </c>
      <c r="M1381" s="102" t="str">
        <f>IF(CADA_PROD!$C1379="","",IFERROR(SUMIFS(MOVI_ENTR!M:M,MOVI_ENTR!D:D,D1381,MOVI_ENTR!O:O,$E$5)/SUMIFS(MOVI_ENTR!I:I,MOVI_ENTR!D:D,D1381,MOVI_ENTR!O:O,$E$5),0))</f>
        <v/>
      </c>
      <c r="N1381" s="104" t="str">
        <f>IF(CADA_PROD!C1379="","",G1381/E1381)</f>
        <v/>
      </c>
    </row>
    <row r="1382" spans="2:14" ht="30" customHeight="1">
      <c r="B1382" s="21">
        <f t="shared" si="43"/>
        <v>1375</v>
      </c>
      <c r="C1382" s="99" t="str">
        <f>IF(CADA_PROD!C1380="","",CADA_PROD!C1380)</f>
        <v/>
      </c>
      <c r="D1382" s="100" t="str">
        <f>IF(CADA_PROD!D1380="","",CADA_PROD!D1380)</f>
        <v/>
      </c>
      <c r="E1382" s="101" t="str">
        <f>IF(CADA_PROD!E1380="","",CADA_PROD!E1380)</f>
        <v/>
      </c>
      <c r="F1382" s="101" t="str">
        <f>IF(CADA_PROD!D1380="","",SUMIFS(MOVI_ENTR!I:I,MOVI_ENTR!D:D,D1382,MOVI_ENTR!O:O,$E$5))</f>
        <v/>
      </c>
      <c r="G1382" s="101" t="str">
        <f>IF(CADA_PROD!C1380="","",SUMIFS(MOVI_SAID!H:H,MOVI_SAID!D:D,D1382,MOVI_SAID!L:L,$E$5))</f>
        <v/>
      </c>
      <c r="H1382" s="101" t="str">
        <f t="shared" si="42"/>
        <v/>
      </c>
      <c r="I1382" s="100" t="str">
        <f>IF(CADA_PROD!C1380="","",IFERROR(IF(H1382&lt;=0,"Sem estoque",IF(H1382/E1382&lt;0.25,"Quase sem estoque",IF(H1382/E1382&lt;1.2,"Estoque baixo",IF(H1382/E1382&lt;2,"Estoque moderado","Estoque confortável")))),""))</f>
        <v/>
      </c>
      <c r="J1382" s="102" t="str">
        <f>IF(CADA_PROD!C1380="","",SUMIFS(MOVI_ENTR!M:M,MOVI_ENTR!D:D,D1382,MOVI_ENTR!O:O,$E$5))</f>
        <v/>
      </c>
      <c r="K1382" s="103" t="str">
        <f>IF(CADA_PROD!C1380="","",IFERROR($J1382/SUM($J$8:$J$1008),""))</f>
        <v/>
      </c>
      <c r="L1382" s="103" t="str">
        <f>IF(CADA_PROD!C1380="","",IFERROR(H1382/SUM($H$8:$H$1008),""))</f>
        <v/>
      </c>
      <c r="M1382" s="102" t="str">
        <f>IF(CADA_PROD!$C1380="","",IFERROR(SUMIFS(MOVI_ENTR!M:M,MOVI_ENTR!D:D,D1382,MOVI_ENTR!O:O,$E$5)/SUMIFS(MOVI_ENTR!I:I,MOVI_ENTR!D:D,D1382,MOVI_ENTR!O:O,$E$5),0))</f>
        <v/>
      </c>
      <c r="N1382" s="104" t="str">
        <f>IF(CADA_PROD!C1380="","",G1382/E1382)</f>
        <v/>
      </c>
    </row>
    <row r="1383" spans="2:14" ht="30" customHeight="1">
      <c r="B1383" s="21">
        <f t="shared" si="43"/>
        <v>1376</v>
      </c>
      <c r="C1383" s="99" t="str">
        <f>IF(CADA_PROD!C1381="","",CADA_PROD!C1381)</f>
        <v/>
      </c>
      <c r="D1383" s="100" t="str">
        <f>IF(CADA_PROD!D1381="","",CADA_PROD!D1381)</f>
        <v/>
      </c>
      <c r="E1383" s="101" t="str">
        <f>IF(CADA_PROD!E1381="","",CADA_PROD!E1381)</f>
        <v/>
      </c>
      <c r="F1383" s="101" t="str">
        <f>IF(CADA_PROD!D1381="","",SUMIFS(MOVI_ENTR!I:I,MOVI_ENTR!D:D,D1383,MOVI_ENTR!O:O,$E$5))</f>
        <v/>
      </c>
      <c r="G1383" s="101" t="str">
        <f>IF(CADA_PROD!C1381="","",SUMIFS(MOVI_SAID!H:H,MOVI_SAID!D:D,D1383,MOVI_SAID!L:L,$E$5))</f>
        <v/>
      </c>
      <c r="H1383" s="101" t="str">
        <f t="shared" si="42"/>
        <v/>
      </c>
      <c r="I1383" s="100" t="str">
        <f>IF(CADA_PROD!C1381="","",IFERROR(IF(H1383&lt;=0,"Sem estoque",IF(H1383/E1383&lt;0.25,"Quase sem estoque",IF(H1383/E1383&lt;1.2,"Estoque baixo",IF(H1383/E1383&lt;2,"Estoque moderado","Estoque confortável")))),""))</f>
        <v/>
      </c>
      <c r="J1383" s="102" t="str">
        <f>IF(CADA_PROD!C1381="","",SUMIFS(MOVI_ENTR!M:M,MOVI_ENTR!D:D,D1383,MOVI_ENTR!O:O,$E$5))</f>
        <v/>
      </c>
      <c r="K1383" s="103" t="str">
        <f>IF(CADA_PROD!C1381="","",IFERROR($J1383/SUM($J$8:$J$1008),""))</f>
        <v/>
      </c>
      <c r="L1383" s="103" t="str">
        <f>IF(CADA_PROD!C1381="","",IFERROR(H1383/SUM($H$8:$H$1008),""))</f>
        <v/>
      </c>
      <c r="M1383" s="102" t="str">
        <f>IF(CADA_PROD!$C1381="","",IFERROR(SUMIFS(MOVI_ENTR!M:M,MOVI_ENTR!D:D,D1383,MOVI_ENTR!O:O,$E$5)/SUMIFS(MOVI_ENTR!I:I,MOVI_ENTR!D:D,D1383,MOVI_ENTR!O:O,$E$5),0))</f>
        <v/>
      </c>
      <c r="N1383" s="104" t="str">
        <f>IF(CADA_PROD!C1381="","",G1383/E1383)</f>
        <v/>
      </c>
    </row>
    <row r="1384" spans="2:14" ht="30" customHeight="1">
      <c r="B1384" s="21">
        <f t="shared" si="43"/>
        <v>1377</v>
      </c>
      <c r="C1384" s="99" t="str">
        <f>IF(CADA_PROD!C1382="","",CADA_PROD!C1382)</f>
        <v/>
      </c>
      <c r="D1384" s="100" t="str">
        <f>IF(CADA_PROD!D1382="","",CADA_PROD!D1382)</f>
        <v/>
      </c>
      <c r="E1384" s="101" t="str">
        <f>IF(CADA_PROD!E1382="","",CADA_PROD!E1382)</f>
        <v/>
      </c>
      <c r="F1384" s="101" t="str">
        <f>IF(CADA_PROD!D1382="","",SUMIFS(MOVI_ENTR!I:I,MOVI_ENTR!D:D,D1384,MOVI_ENTR!O:O,$E$5))</f>
        <v/>
      </c>
      <c r="G1384" s="101" t="str">
        <f>IF(CADA_PROD!C1382="","",SUMIFS(MOVI_SAID!H:H,MOVI_SAID!D:D,D1384,MOVI_SAID!L:L,$E$5))</f>
        <v/>
      </c>
      <c r="H1384" s="101" t="str">
        <f t="shared" si="42"/>
        <v/>
      </c>
      <c r="I1384" s="100" t="str">
        <f>IF(CADA_PROD!C1382="","",IFERROR(IF(H1384&lt;=0,"Sem estoque",IF(H1384/E1384&lt;0.25,"Quase sem estoque",IF(H1384/E1384&lt;1.2,"Estoque baixo",IF(H1384/E1384&lt;2,"Estoque moderado","Estoque confortável")))),""))</f>
        <v/>
      </c>
      <c r="J1384" s="102" t="str">
        <f>IF(CADA_PROD!C1382="","",SUMIFS(MOVI_ENTR!M:M,MOVI_ENTR!D:D,D1384,MOVI_ENTR!O:O,$E$5))</f>
        <v/>
      </c>
      <c r="K1384" s="103" t="str">
        <f>IF(CADA_PROD!C1382="","",IFERROR($J1384/SUM($J$8:$J$1008),""))</f>
        <v/>
      </c>
      <c r="L1384" s="103" t="str">
        <f>IF(CADA_PROD!C1382="","",IFERROR(H1384/SUM($H$8:$H$1008),""))</f>
        <v/>
      </c>
      <c r="M1384" s="102" t="str">
        <f>IF(CADA_PROD!$C1382="","",IFERROR(SUMIFS(MOVI_ENTR!M:M,MOVI_ENTR!D:D,D1384,MOVI_ENTR!O:O,$E$5)/SUMIFS(MOVI_ENTR!I:I,MOVI_ENTR!D:D,D1384,MOVI_ENTR!O:O,$E$5),0))</f>
        <v/>
      </c>
      <c r="N1384" s="104" t="str">
        <f>IF(CADA_PROD!C1382="","",G1384/E1384)</f>
        <v/>
      </c>
    </row>
    <row r="1385" spans="2:14" ht="30" customHeight="1">
      <c r="B1385" s="21">
        <f t="shared" si="43"/>
        <v>1378</v>
      </c>
      <c r="C1385" s="99" t="str">
        <f>IF(CADA_PROD!C1383="","",CADA_PROD!C1383)</f>
        <v/>
      </c>
      <c r="D1385" s="100" t="str">
        <f>IF(CADA_PROD!D1383="","",CADA_PROD!D1383)</f>
        <v/>
      </c>
      <c r="E1385" s="101" t="str">
        <f>IF(CADA_PROD!E1383="","",CADA_PROD!E1383)</f>
        <v/>
      </c>
      <c r="F1385" s="101" t="str">
        <f>IF(CADA_PROD!D1383="","",SUMIFS(MOVI_ENTR!I:I,MOVI_ENTR!D:D,D1385,MOVI_ENTR!O:O,$E$5))</f>
        <v/>
      </c>
      <c r="G1385" s="101" t="str">
        <f>IF(CADA_PROD!C1383="","",SUMIFS(MOVI_SAID!H:H,MOVI_SAID!D:D,D1385,MOVI_SAID!L:L,$E$5))</f>
        <v/>
      </c>
      <c r="H1385" s="101" t="str">
        <f t="shared" si="42"/>
        <v/>
      </c>
      <c r="I1385" s="100" t="str">
        <f>IF(CADA_PROD!C1383="","",IFERROR(IF(H1385&lt;=0,"Sem estoque",IF(H1385/E1385&lt;0.25,"Quase sem estoque",IF(H1385/E1385&lt;1.2,"Estoque baixo",IF(H1385/E1385&lt;2,"Estoque moderado","Estoque confortável")))),""))</f>
        <v/>
      </c>
      <c r="J1385" s="102" t="str">
        <f>IF(CADA_PROD!C1383="","",SUMIFS(MOVI_ENTR!M:M,MOVI_ENTR!D:D,D1385,MOVI_ENTR!O:O,$E$5))</f>
        <v/>
      </c>
      <c r="K1385" s="103" t="str">
        <f>IF(CADA_PROD!C1383="","",IFERROR($J1385/SUM($J$8:$J$1008),""))</f>
        <v/>
      </c>
      <c r="L1385" s="103" t="str">
        <f>IF(CADA_PROD!C1383="","",IFERROR(H1385/SUM($H$8:$H$1008),""))</f>
        <v/>
      </c>
      <c r="M1385" s="102" t="str">
        <f>IF(CADA_PROD!$C1383="","",IFERROR(SUMIFS(MOVI_ENTR!M:M,MOVI_ENTR!D:D,D1385,MOVI_ENTR!O:O,$E$5)/SUMIFS(MOVI_ENTR!I:I,MOVI_ENTR!D:D,D1385,MOVI_ENTR!O:O,$E$5),0))</f>
        <v/>
      </c>
      <c r="N1385" s="104" t="str">
        <f>IF(CADA_PROD!C1383="","",G1385/E1385)</f>
        <v/>
      </c>
    </row>
    <row r="1386" spans="2:14" ht="30" customHeight="1">
      <c r="B1386" s="21">
        <f t="shared" si="43"/>
        <v>1379</v>
      </c>
      <c r="C1386" s="99" t="str">
        <f>IF(CADA_PROD!C1384="","",CADA_PROD!C1384)</f>
        <v/>
      </c>
      <c r="D1386" s="100" t="str">
        <f>IF(CADA_PROD!D1384="","",CADA_PROD!D1384)</f>
        <v/>
      </c>
      <c r="E1386" s="101" t="str">
        <f>IF(CADA_PROD!E1384="","",CADA_PROD!E1384)</f>
        <v/>
      </c>
      <c r="F1386" s="101" t="str">
        <f>IF(CADA_PROD!D1384="","",SUMIFS(MOVI_ENTR!I:I,MOVI_ENTR!D:D,D1386,MOVI_ENTR!O:O,$E$5))</f>
        <v/>
      </c>
      <c r="G1386" s="101" t="str">
        <f>IF(CADA_PROD!C1384="","",SUMIFS(MOVI_SAID!H:H,MOVI_SAID!D:D,D1386,MOVI_SAID!L:L,$E$5))</f>
        <v/>
      </c>
      <c r="H1386" s="101" t="str">
        <f t="shared" si="42"/>
        <v/>
      </c>
      <c r="I1386" s="100" t="str">
        <f>IF(CADA_PROD!C1384="","",IFERROR(IF(H1386&lt;=0,"Sem estoque",IF(H1386/E1386&lt;0.25,"Quase sem estoque",IF(H1386/E1386&lt;1.2,"Estoque baixo",IF(H1386/E1386&lt;2,"Estoque moderado","Estoque confortável")))),""))</f>
        <v/>
      </c>
      <c r="J1386" s="102" t="str">
        <f>IF(CADA_PROD!C1384="","",SUMIFS(MOVI_ENTR!M:M,MOVI_ENTR!D:D,D1386,MOVI_ENTR!O:O,$E$5))</f>
        <v/>
      </c>
      <c r="K1386" s="103" t="str">
        <f>IF(CADA_PROD!C1384="","",IFERROR($J1386/SUM($J$8:$J$1008),""))</f>
        <v/>
      </c>
      <c r="L1386" s="103" t="str">
        <f>IF(CADA_PROD!C1384="","",IFERROR(H1386/SUM($H$8:$H$1008),""))</f>
        <v/>
      </c>
      <c r="M1386" s="102" t="str">
        <f>IF(CADA_PROD!$C1384="","",IFERROR(SUMIFS(MOVI_ENTR!M:M,MOVI_ENTR!D:D,D1386,MOVI_ENTR!O:O,$E$5)/SUMIFS(MOVI_ENTR!I:I,MOVI_ENTR!D:D,D1386,MOVI_ENTR!O:O,$E$5),0))</f>
        <v/>
      </c>
      <c r="N1386" s="104" t="str">
        <f>IF(CADA_PROD!C1384="","",G1386/E1386)</f>
        <v/>
      </c>
    </row>
    <row r="1387" spans="2:14" ht="30" customHeight="1">
      <c r="B1387" s="21">
        <f t="shared" si="43"/>
        <v>1380</v>
      </c>
      <c r="C1387" s="99" t="str">
        <f>IF(CADA_PROD!C1385="","",CADA_PROD!C1385)</f>
        <v/>
      </c>
      <c r="D1387" s="100" t="str">
        <f>IF(CADA_PROD!D1385="","",CADA_PROD!D1385)</f>
        <v/>
      </c>
      <c r="E1387" s="101" t="str">
        <f>IF(CADA_PROD!E1385="","",CADA_PROD!E1385)</f>
        <v/>
      </c>
      <c r="F1387" s="101" t="str">
        <f>IF(CADA_PROD!D1385="","",SUMIFS(MOVI_ENTR!I:I,MOVI_ENTR!D:D,D1387,MOVI_ENTR!O:O,$E$5))</f>
        <v/>
      </c>
      <c r="G1387" s="101" t="str">
        <f>IF(CADA_PROD!C1385="","",SUMIFS(MOVI_SAID!H:H,MOVI_SAID!D:D,D1387,MOVI_SAID!L:L,$E$5))</f>
        <v/>
      </c>
      <c r="H1387" s="101" t="str">
        <f t="shared" si="42"/>
        <v/>
      </c>
      <c r="I1387" s="100" t="str">
        <f>IF(CADA_PROD!C1385="","",IFERROR(IF(H1387&lt;=0,"Sem estoque",IF(H1387/E1387&lt;0.25,"Quase sem estoque",IF(H1387/E1387&lt;1.2,"Estoque baixo",IF(H1387/E1387&lt;2,"Estoque moderado","Estoque confortável")))),""))</f>
        <v/>
      </c>
      <c r="J1387" s="102" t="str">
        <f>IF(CADA_PROD!C1385="","",SUMIFS(MOVI_ENTR!M:M,MOVI_ENTR!D:D,D1387,MOVI_ENTR!O:O,$E$5))</f>
        <v/>
      </c>
      <c r="K1387" s="103" t="str">
        <f>IF(CADA_PROD!C1385="","",IFERROR($J1387/SUM($J$8:$J$1008),""))</f>
        <v/>
      </c>
      <c r="L1387" s="103" t="str">
        <f>IF(CADA_PROD!C1385="","",IFERROR(H1387/SUM($H$8:$H$1008),""))</f>
        <v/>
      </c>
      <c r="M1387" s="102" t="str">
        <f>IF(CADA_PROD!$C1385="","",IFERROR(SUMIFS(MOVI_ENTR!M:M,MOVI_ENTR!D:D,D1387,MOVI_ENTR!O:O,$E$5)/SUMIFS(MOVI_ENTR!I:I,MOVI_ENTR!D:D,D1387,MOVI_ENTR!O:O,$E$5),0))</f>
        <v/>
      </c>
      <c r="N1387" s="104" t="str">
        <f>IF(CADA_PROD!C1385="","",G1387/E1387)</f>
        <v/>
      </c>
    </row>
    <row r="1388" spans="2:14" ht="30" customHeight="1">
      <c r="B1388" s="21">
        <f t="shared" si="43"/>
        <v>1381</v>
      </c>
      <c r="C1388" s="99" t="str">
        <f>IF(CADA_PROD!C1386="","",CADA_PROD!C1386)</f>
        <v/>
      </c>
      <c r="D1388" s="100" t="str">
        <f>IF(CADA_PROD!D1386="","",CADA_PROD!D1386)</f>
        <v/>
      </c>
      <c r="E1388" s="101" t="str">
        <f>IF(CADA_PROD!E1386="","",CADA_PROD!E1386)</f>
        <v/>
      </c>
      <c r="F1388" s="101" t="str">
        <f>IF(CADA_PROD!D1386="","",SUMIFS(MOVI_ENTR!I:I,MOVI_ENTR!D:D,D1388,MOVI_ENTR!O:O,$E$5))</f>
        <v/>
      </c>
      <c r="G1388" s="101" t="str">
        <f>IF(CADA_PROD!C1386="","",SUMIFS(MOVI_SAID!H:H,MOVI_SAID!D:D,D1388,MOVI_SAID!L:L,$E$5))</f>
        <v/>
      </c>
      <c r="H1388" s="101" t="str">
        <f t="shared" si="42"/>
        <v/>
      </c>
      <c r="I1388" s="100" t="str">
        <f>IF(CADA_PROD!C1386="","",IFERROR(IF(H1388&lt;=0,"Sem estoque",IF(H1388/E1388&lt;0.25,"Quase sem estoque",IF(H1388/E1388&lt;1.2,"Estoque baixo",IF(H1388/E1388&lt;2,"Estoque moderado","Estoque confortável")))),""))</f>
        <v/>
      </c>
      <c r="J1388" s="102" t="str">
        <f>IF(CADA_PROD!C1386="","",SUMIFS(MOVI_ENTR!M:M,MOVI_ENTR!D:D,D1388,MOVI_ENTR!O:O,$E$5))</f>
        <v/>
      </c>
      <c r="K1388" s="103" t="str">
        <f>IF(CADA_PROD!C1386="","",IFERROR($J1388/SUM($J$8:$J$1008),""))</f>
        <v/>
      </c>
      <c r="L1388" s="103" t="str">
        <f>IF(CADA_PROD!C1386="","",IFERROR(H1388/SUM($H$8:$H$1008),""))</f>
        <v/>
      </c>
      <c r="M1388" s="102" t="str">
        <f>IF(CADA_PROD!$C1386="","",IFERROR(SUMIFS(MOVI_ENTR!M:M,MOVI_ENTR!D:D,D1388,MOVI_ENTR!O:O,$E$5)/SUMIFS(MOVI_ENTR!I:I,MOVI_ENTR!D:D,D1388,MOVI_ENTR!O:O,$E$5),0))</f>
        <v/>
      </c>
      <c r="N1388" s="104" t="str">
        <f>IF(CADA_PROD!C1386="","",G1388/E1388)</f>
        <v/>
      </c>
    </row>
    <row r="1389" spans="2:14" ht="30" customHeight="1">
      <c r="B1389" s="21">
        <f t="shared" si="43"/>
        <v>1382</v>
      </c>
      <c r="C1389" s="99" t="str">
        <f>IF(CADA_PROD!C1387="","",CADA_PROD!C1387)</f>
        <v/>
      </c>
      <c r="D1389" s="100" t="str">
        <f>IF(CADA_PROD!D1387="","",CADA_PROD!D1387)</f>
        <v/>
      </c>
      <c r="E1389" s="101" t="str">
        <f>IF(CADA_PROD!E1387="","",CADA_PROD!E1387)</f>
        <v/>
      </c>
      <c r="F1389" s="101" t="str">
        <f>IF(CADA_PROD!D1387="","",SUMIFS(MOVI_ENTR!I:I,MOVI_ENTR!D:D,D1389,MOVI_ENTR!O:O,$E$5))</f>
        <v/>
      </c>
      <c r="G1389" s="101" t="str">
        <f>IF(CADA_PROD!C1387="","",SUMIFS(MOVI_SAID!H:H,MOVI_SAID!D:D,D1389,MOVI_SAID!L:L,$E$5))</f>
        <v/>
      </c>
      <c r="H1389" s="101" t="str">
        <f t="shared" si="42"/>
        <v/>
      </c>
      <c r="I1389" s="100" t="str">
        <f>IF(CADA_PROD!C1387="","",IFERROR(IF(H1389&lt;=0,"Sem estoque",IF(H1389/E1389&lt;0.25,"Quase sem estoque",IF(H1389/E1389&lt;1.2,"Estoque baixo",IF(H1389/E1389&lt;2,"Estoque moderado","Estoque confortável")))),""))</f>
        <v/>
      </c>
      <c r="J1389" s="102" t="str">
        <f>IF(CADA_PROD!C1387="","",SUMIFS(MOVI_ENTR!M:M,MOVI_ENTR!D:D,D1389,MOVI_ENTR!O:O,$E$5))</f>
        <v/>
      </c>
      <c r="K1389" s="103" t="str">
        <f>IF(CADA_PROD!C1387="","",IFERROR($J1389/SUM($J$8:$J$1008),""))</f>
        <v/>
      </c>
      <c r="L1389" s="103" t="str">
        <f>IF(CADA_PROD!C1387="","",IFERROR(H1389/SUM($H$8:$H$1008),""))</f>
        <v/>
      </c>
      <c r="M1389" s="102" t="str">
        <f>IF(CADA_PROD!$C1387="","",IFERROR(SUMIFS(MOVI_ENTR!M:M,MOVI_ENTR!D:D,D1389,MOVI_ENTR!O:O,$E$5)/SUMIFS(MOVI_ENTR!I:I,MOVI_ENTR!D:D,D1389,MOVI_ENTR!O:O,$E$5),0))</f>
        <v/>
      </c>
      <c r="N1389" s="104" t="str">
        <f>IF(CADA_PROD!C1387="","",G1389/E1389)</f>
        <v/>
      </c>
    </row>
    <row r="1390" spans="2:14" ht="30" customHeight="1">
      <c r="B1390" s="21">
        <f t="shared" si="43"/>
        <v>1383</v>
      </c>
      <c r="C1390" s="99" t="str">
        <f>IF(CADA_PROD!C1388="","",CADA_PROD!C1388)</f>
        <v/>
      </c>
      <c r="D1390" s="100" t="str">
        <f>IF(CADA_PROD!D1388="","",CADA_PROD!D1388)</f>
        <v/>
      </c>
      <c r="E1390" s="101" t="str">
        <f>IF(CADA_PROD!E1388="","",CADA_PROD!E1388)</f>
        <v/>
      </c>
      <c r="F1390" s="101" t="str">
        <f>IF(CADA_PROD!D1388="","",SUMIFS(MOVI_ENTR!I:I,MOVI_ENTR!D:D,D1390,MOVI_ENTR!O:O,$E$5))</f>
        <v/>
      </c>
      <c r="G1390" s="101" t="str">
        <f>IF(CADA_PROD!C1388="","",SUMIFS(MOVI_SAID!H:H,MOVI_SAID!D:D,D1390,MOVI_SAID!L:L,$E$5))</f>
        <v/>
      </c>
      <c r="H1390" s="101" t="str">
        <f t="shared" si="42"/>
        <v/>
      </c>
      <c r="I1390" s="100" t="str">
        <f>IF(CADA_PROD!C1388="","",IFERROR(IF(H1390&lt;=0,"Sem estoque",IF(H1390/E1390&lt;0.25,"Quase sem estoque",IF(H1390/E1390&lt;1.2,"Estoque baixo",IF(H1390/E1390&lt;2,"Estoque moderado","Estoque confortável")))),""))</f>
        <v/>
      </c>
      <c r="J1390" s="102" t="str">
        <f>IF(CADA_PROD!C1388="","",SUMIFS(MOVI_ENTR!M:M,MOVI_ENTR!D:D,D1390,MOVI_ENTR!O:O,$E$5))</f>
        <v/>
      </c>
      <c r="K1390" s="103" t="str">
        <f>IF(CADA_PROD!C1388="","",IFERROR($J1390/SUM($J$8:$J$1008),""))</f>
        <v/>
      </c>
      <c r="L1390" s="103" t="str">
        <f>IF(CADA_PROD!C1388="","",IFERROR(H1390/SUM($H$8:$H$1008),""))</f>
        <v/>
      </c>
      <c r="M1390" s="102" t="str">
        <f>IF(CADA_PROD!$C1388="","",IFERROR(SUMIFS(MOVI_ENTR!M:M,MOVI_ENTR!D:D,D1390,MOVI_ENTR!O:O,$E$5)/SUMIFS(MOVI_ENTR!I:I,MOVI_ENTR!D:D,D1390,MOVI_ENTR!O:O,$E$5),0))</f>
        <v/>
      </c>
      <c r="N1390" s="104" t="str">
        <f>IF(CADA_PROD!C1388="","",G1390/E1390)</f>
        <v/>
      </c>
    </row>
    <row r="1391" spans="2:14" ht="30" customHeight="1">
      <c r="B1391" s="21">
        <f t="shared" si="43"/>
        <v>1384</v>
      </c>
      <c r="C1391" s="99" t="str">
        <f>IF(CADA_PROD!C1389="","",CADA_PROD!C1389)</f>
        <v/>
      </c>
      <c r="D1391" s="100" t="str">
        <f>IF(CADA_PROD!D1389="","",CADA_PROD!D1389)</f>
        <v/>
      </c>
      <c r="E1391" s="101" t="str">
        <f>IF(CADA_PROD!E1389="","",CADA_PROD!E1389)</f>
        <v/>
      </c>
      <c r="F1391" s="101" t="str">
        <f>IF(CADA_PROD!D1389="","",SUMIFS(MOVI_ENTR!I:I,MOVI_ENTR!D:D,D1391,MOVI_ENTR!O:O,$E$5))</f>
        <v/>
      </c>
      <c r="G1391" s="101" t="str">
        <f>IF(CADA_PROD!C1389="","",SUMIFS(MOVI_SAID!H:H,MOVI_SAID!D:D,D1391,MOVI_SAID!L:L,$E$5))</f>
        <v/>
      </c>
      <c r="H1391" s="101" t="str">
        <f t="shared" ref="H1391:H1454" si="44">IFERROR(F1391-G1391,"")</f>
        <v/>
      </c>
      <c r="I1391" s="100" t="str">
        <f>IF(CADA_PROD!C1389="","",IFERROR(IF(H1391&lt;=0,"Sem estoque",IF(H1391/E1391&lt;0.25,"Quase sem estoque",IF(H1391/E1391&lt;1.2,"Estoque baixo",IF(H1391/E1391&lt;2,"Estoque moderado","Estoque confortável")))),""))</f>
        <v/>
      </c>
      <c r="J1391" s="102" t="str">
        <f>IF(CADA_PROD!C1389="","",SUMIFS(MOVI_ENTR!M:M,MOVI_ENTR!D:D,D1391,MOVI_ENTR!O:O,$E$5))</f>
        <v/>
      </c>
      <c r="K1391" s="103" t="str">
        <f>IF(CADA_PROD!C1389="","",IFERROR($J1391/SUM($J$8:$J$1008),""))</f>
        <v/>
      </c>
      <c r="L1391" s="103" t="str">
        <f>IF(CADA_PROD!C1389="","",IFERROR(H1391/SUM($H$8:$H$1008),""))</f>
        <v/>
      </c>
      <c r="M1391" s="102" t="str">
        <f>IF(CADA_PROD!$C1389="","",IFERROR(SUMIFS(MOVI_ENTR!M:M,MOVI_ENTR!D:D,D1391,MOVI_ENTR!O:O,$E$5)/SUMIFS(MOVI_ENTR!I:I,MOVI_ENTR!D:D,D1391,MOVI_ENTR!O:O,$E$5),0))</f>
        <v/>
      </c>
      <c r="N1391" s="104" t="str">
        <f>IF(CADA_PROD!C1389="","",G1391/E1391)</f>
        <v/>
      </c>
    </row>
    <row r="1392" spans="2:14" ht="30" customHeight="1">
      <c r="B1392" s="21">
        <f t="shared" si="43"/>
        <v>1385</v>
      </c>
      <c r="C1392" s="99" t="str">
        <f>IF(CADA_PROD!C1390="","",CADA_PROD!C1390)</f>
        <v/>
      </c>
      <c r="D1392" s="100" t="str">
        <f>IF(CADA_PROD!D1390="","",CADA_PROD!D1390)</f>
        <v/>
      </c>
      <c r="E1392" s="101" t="str">
        <f>IF(CADA_PROD!E1390="","",CADA_PROD!E1390)</f>
        <v/>
      </c>
      <c r="F1392" s="101" t="str">
        <f>IF(CADA_PROD!D1390="","",SUMIFS(MOVI_ENTR!I:I,MOVI_ENTR!D:D,D1392,MOVI_ENTR!O:O,$E$5))</f>
        <v/>
      </c>
      <c r="G1392" s="101" t="str">
        <f>IF(CADA_PROD!C1390="","",SUMIFS(MOVI_SAID!H:H,MOVI_SAID!D:D,D1392,MOVI_SAID!L:L,$E$5))</f>
        <v/>
      </c>
      <c r="H1392" s="101" t="str">
        <f t="shared" si="44"/>
        <v/>
      </c>
      <c r="I1392" s="100" t="str">
        <f>IF(CADA_PROD!C1390="","",IFERROR(IF(H1392&lt;=0,"Sem estoque",IF(H1392/E1392&lt;0.25,"Quase sem estoque",IF(H1392/E1392&lt;1.2,"Estoque baixo",IF(H1392/E1392&lt;2,"Estoque moderado","Estoque confortável")))),""))</f>
        <v/>
      </c>
      <c r="J1392" s="102" t="str">
        <f>IF(CADA_PROD!C1390="","",SUMIFS(MOVI_ENTR!M:M,MOVI_ENTR!D:D,D1392,MOVI_ENTR!O:O,$E$5))</f>
        <v/>
      </c>
      <c r="K1392" s="103" t="str">
        <f>IF(CADA_PROD!C1390="","",IFERROR($J1392/SUM($J$8:$J$1008),""))</f>
        <v/>
      </c>
      <c r="L1392" s="103" t="str">
        <f>IF(CADA_PROD!C1390="","",IFERROR(H1392/SUM($H$8:$H$1008),""))</f>
        <v/>
      </c>
      <c r="M1392" s="102" t="str">
        <f>IF(CADA_PROD!$C1390="","",IFERROR(SUMIFS(MOVI_ENTR!M:M,MOVI_ENTR!D:D,D1392,MOVI_ENTR!O:O,$E$5)/SUMIFS(MOVI_ENTR!I:I,MOVI_ENTR!D:D,D1392,MOVI_ENTR!O:O,$E$5),0))</f>
        <v/>
      </c>
      <c r="N1392" s="104" t="str">
        <f>IF(CADA_PROD!C1390="","",G1392/E1392)</f>
        <v/>
      </c>
    </row>
    <row r="1393" spans="2:14" ht="30" customHeight="1">
      <c r="B1393" s="21">
        <f t="shared" si="43"/>
        <v>1386</v>
      </c>
      <c r="C1393" s="99" t="str">
        <f>IF(CADA_PROD!C1391="","",CADA_PROD!C1391)</f>
        <v/>
      </c>
      <c r="D1393" s="100" t="str">
        <f>IF(CADA_PROD!D1391="","",CADA_PROD!D1391)</f>
        <v/>
      </c>
      <c r="E1393" s="101" t="str">
        <f>IF(CADA_PROD!E1391="","",CADA_PROD!E1391)</f>
        <v/>
      </c>
      <c r="F1393" s="101" t="str">
        <f>IF(CADA_PROD!D1391="","",SUMIFS(MOVI_ENTR!I:I,MOVI_ENTR!D:D,D1393,MOVI_ENTR!O:O,$E$5))</f>
        <v/>
      </c>
      <c r="G1393" s="101" t="str">
        <f>IF(CADA_PROD!C1391="","",SUMIFS(MOVI_SAID!H:H,MOVI_SAID!D:D,D1393,MOVI_SAID!L:L,$E$5))</f>
        <v/>
      </c>
      <c r="H1393" s="101" t="str">
        <f t="shared" si="44"/>
        <v/>
      </c>
      <c r="I1393" s="100" t="str">
        <f>IF(CADA_PROD!C1391="","",IFERROR(IF(H1393&lt;=0,"Sem estoque",IF(H1393/E1393&lt;0.25,"Quase sem estoque",IF(H1393/E1393&lt;1.2,"Estoque baixo",IF(H1393/E1393&lt;2,"Estoque moderado","Estoque confortável")))),""))</f>
        <v/>
      </c>
      <c r="J1393" s="102" t="str">
        <f>IF(CADA_PROD!C1391="","",SUMIFS(MOVI_ENTR!M:M,MOVI_ENTR!D:D,D1393,MOVI_ENTR!O:O,$E$5))</f>
        <v/>
      </c>
      <c r="K1393" s="103" t="str">
        <f>IF(CADA_PROD!C1391="","",IFERROR($J1393/SUM($J$8:$J$1008),""))</f>
        <v/>
      </c>
      <c r="L1393" s="103" t="str">
        <f>IF(CADA_PROD!C1391="","",IFERROR(H1393/SUM($H$8:$H$1008),""))</f>
        <v/>
      </c>
      <c r="M1393" s="102" t="str">
        <f>IF(CADA_PROD!$C1391="","",IFERROR(SUMIFS(MOVI_ENTR!M:M,MOVI_ENTR!D:D,D1393,MOVI_ENTR!O:O,$E$5)/SUMIFS(MOVI_ENTR!I:I,MOVI_ENTR!D:D,D1393,MOVI_ENTR!O:O,$E$5),0))</f>
        <v/>
      </c>
      <c r="N1393" s="104" t="str">
        <f>IF(CADA_PROD!C1391="","",G1393/E1393)</f>
        <v/>
      </c>
    </row>
    <row r="1394" spans="2:14" ht="30" customHeight="1">
      <c r="B1394" s="21">
        <f t="shared" si="43"/>
        <v>1387</v>
      </c>
      <c r="C1394" s="99" t="str">
        <f>IF(CADA_PROD!C1392="","",CADA_PROD!C1392)</f>
        <v/>
      </c>
      <c r="D1394" s="100" t="str">
        <f>IF(CADA_PROD!D1392="","",CADA_PROD!D1392)</f>
        <v/>
      </c>
      <c r="E1394" s="101" t="str">
        <f>IF(CADA_PROD!E1392="","",CADA_PROD!E1392)</f>
        <v/>
      </c>
      <c r="F1394" s="101" t="str">
        <f>IF(CADA_PROD!D1392="","",SUMIFS(MOVI_ENTR!I:I,MOVI_ENTR!D:D,D1394,MOVI_ENTR!O:O,$E$5))</f>
        <v/>
      </c>
      <c r="G1394" s="101" t="str">
        <f>IF(CADA_PROD!C1392="","",SUMIFS(MOVI_SAID!H:H,MOVI_SAID!D:D,D1394,MOVI_SAID!L:L,$E$5))</f>
        <v/>
      </c>
      <c r="H1394" s="101" t="str">
        <f t="shared" si="44"/>
        <v/>
      </c>
      <c r="I1394" s="100" t="str">
        <f>IF(CADA_PROD!C1392="","",IFERROR(IF(H1394&lt;=0,"Sem estoque",IF(H1394/E1394&lt;0.25,"Quase sem estoque",IF(H1394/E1394&lt;1.2,"Estoque baixo",IF(H1394/E1394&lt;2,"Estoque moderado","Estoque confortável")))),""))</f>
        <v/>
      </c>
      <c r="J1394" s="102" t="str">
        <f>IF(CADA_PROD!C1392="","",SUMIFS(MOVI_ENTR!M:M,MOVI_ENTR!D:D,D1394,MOVI_ENTR!O:O,$E$5))</f>
        <v/>
      </c>
      <c r="K1394" s="103" t="str">
        <f>IF(CADA_PROD!C1392="","",IFERROR($J1394/SUM($J$8:$J$1008),""))</f>
        <v/>
      </c>
      <c r="L1394" s="103" t="str">
        <f>IF(CADA_PROD!C1392="","",IFERROR(H1394/SUM($H$8:$H$1008),""))</f>
        <v/>
      </c>
      <c r="M1394" s="102" t="str">
        <f>IF(CADA_PROD!$C1392="","",IFERROR(SUMIFS(MOVI_ENTR!M:M,MOVI_ENTR!D:D,D1394,MOVI_ENTR!O:O,$E$5)/SUMIFS(MOVI_ENTR!I:I,MOVI_ENTR!D:D,D1394,MOVI_ENTR!O:O,$E$5),0))</f>
        <v/>
      </c>
      <c r="N1394" s="104" t="str">
        <f>IF(CADA_PROD!C1392="","",G1394/E1394)</f>
        <v/>
      </c>
    </row>
    <row r="1395" spans="2:14" ht="30" customHeight="1">
      <c r="B1395" s="21">
        <f t="shared" si="43"/>
        <v>1388</v>
      </c>
      <c r="C1395" s="99" t="str">
        <f>IF(CADA_PROD!C1393="","",CADA_PROD!C1393)</f>
        <v/>
      </c>
      <c r="D1395" s="100" t="str">
        <f>IF(CADA_PROD!D1393="","",CADA_PROD!D1393)</f>
        <v/>
      </c>
      <c r="E1395" s="101" t="str">
        <f>IF(CADA_PROD!E1393="","",CADA_PROD!E1393)</f>
        <v/>
      </c>
      <c r="F1395" s="101" t="str">
        <f>IF(CADA_PROD!D1393="","",SUMIFS(MOVI_ENTR!I:I,MOVI_ENTR!D:D,D1395,MOVI_ENTR!O:O,$E$5))</f>
        <v/>
      </c>
      <c r="G1395" s="101" t="str">
        <f>IF(CADA_PROD!C1393="","",SUMIFS(MOVI_SAID!H:H,MOVI_SAID!D:D,D1395,MOVI_SAID!L:L,$E$5))</f>
        <v/>
      </c>
      <c r="H1395" s="101" t="str">
        <f t="shared" si="44"/>
        <v/>
      </c>
      <c r="I1395" s="100" t="str">
        <f>IF(CADA_PROD!C1393="","",IFERROR(IF(H1395&lt;=0,"Sem estoque",IF(H1395/E1395&lt;0.25,"Quase sem estoque",IF(H1395/E1395&lt;1.2,"Estoque baixo",IF(H1395/E1395&lt;2,"Estoque moderado","Estoque confortável")))),""))</f>
        <v/>
      </c>
      <c r="J1395" s="102" t="str">
        <f>IF(CADA_PROD!C1393="","",SUMIFS(MOVI_ENTR!M:M,MOVI_ENTR!D:D,D1395,MOVI_ENTR!O:O,$E$5))</f>
        <v/>
      </c>
      <c r="K1395" s="103" t="str">
        <f>IF(CADA_PROD!C1393="","",IFERROR($J1395/SUM($J$8:$J$1008),""))</f>
        <v/>
      </c>
      <c r="L1395" s="103" t="str">
        <f>IF(CADA_PROD!C1393="","",IFERROR(H1395/SUM($H$8:$H$1008),""))</f>
        <v/>
      </c>
      <c r="M1395" s="102" t="str">
        <f>IF(CADA_PROD!$C1393="","",IFERROR(SUMIFS(MOVI_ENTR!M:M,MOVI_ENTR!D:D,D1395,MOVI_ENTR!O:O,$E$5)/SUMIFS(MOVI_ENTR!I:I,MOVI_ENTR!D:D,D1395,MOVI_ENTR!O:O,$E$5),0))</f>
        <v/>
      </c>
      <c r="N1395" s="104" t="str">
        <f>IF(CADA_PROD!C1393="","",G1395/E1395)</f>
        <v/>
      </c>
    </row>
    <row r="1396" spans="2:14" ht="30" customHeight="1">
      <c r="B1396" s="21">
        <f t="shared" si="43"/>
        <v>1389</v>
      </c>
      <c r="C1396" s="99" t="str">
        <f>IF(CADA_PROD!C1394="","",CADA_PROD!C1394)</f>
        <v/>
      </c>
      <c r="D1396" s="100" t="str">
        <f>IF(CADA_PROD!D1394="","",CADA_PROD!D1394)</f>
        <v/>
      </c>
      <c r="E1396" s="101" t="str">
        <f>IF(CADA_PROD!E1394="","",CADA_PROD!E1394)</f>
        <v/>
      </c>
      <c r="F1396" s="101" t="str">
        <f>IF(CADA_PROD!D1394="","",SUMIFS(MOVI_ENTR!I:I,MOVI_ENTR!D:D,D1396,MOVI_ENTR!O:O,$E$5))</f>
        <v/>
      </c>
      <c r="G1396" s="101" t="str">
        <f>IF(CADA_PROD!C1394="","",SUMIFS(MOVI_SAID!H:H,MOVI_SAID!D:D,D1396,MOVI_SAID!L:L,$E$5))</f>
        <v/>
      </c>
      <c r="H1396" s="101" t="str">
        <f t="shared" si="44"/>
        <v/>
      </c>
      <c r="I1396" s="100" t="str">
        <f>IF(CADA_PROD!C1394="","",IFERROR(IF(H1396&lt;=0,"Sem estoque",IF(H1396/E1396&lt;0.25,"Quase sem estoque",IF(H1396/E1396&lt;1.2,"Estoque baixo",IF(H1396/E1396&lt;2,"Estoque moderado","Estoque confortável")))),""))</f>
        <v/>
      </c>
      <c r="J1396" s="102" t="str">
        <f>IF(CADA_PROD!C1394="","",SUMIFS(MOVI_ENTR!M:M,MOVI_ENTR!D:D,D1396,MOVI_ENTR!O:O,$E$5))</f>
        <v/>
      </c>
      <c r="K1396" s="103" t="str">
        <f>IF(CADA_PROD!C1394="","",IFERROR($J1396/SUM($J$8:$J$1008),""))</f>
        <v/>
      </c>
      <c r="L1396" s="103" t="str">
        <f>IF(CADA_PROD!C1394="","",IFERROR(H1396/SUM($H$8:$H$1008),""))</f>
        <v/>
      </c>
      <c r="M1396" s="102" t="str">
        <f>IF(CADA_PROD!$C1394="","",IFERROR(SUMIFS(MOVI_ENTR!M:M,MOVI_ENTR!D:D,D1396,MOVI_ENTR!O:O,$E$5)/SUMIFS(MOVI_ENTR!I:I,MOVI_ENTR!D:D,D1396,MOVI_ENTR!O:O,$E$5),0))</f>
        <v/>
      </c>
      <c r="N1396" s="104" t="str">
        <f>IF(CADA_PROD!C1394="","",G1396/E1396)</f>
        <v/>
      </c>
    </row>
    <row r="1397" spans="2:14" ht="30" customHeight="1">
      <c r="B1397" s="21">
        <f t="shared" si="43"/>
        <v>1390</v>
      </c>
      <c r="C1397" s="99" t="str">
        <f>IF(CADA_PROD!C1395="","",CADA_PROD!C1395)</f>
        <v/>
      </c>
      <c r="D1397" s="100" t="str">
        <f>IF(CADA_PROD!D1395="","",CADA_PROD!D1395)</f>
        <v/>
      </c>
      <c r="E1397" s="101" t="str">
        <f>IF(CADA_PROD!E1395="","",CADA_PROD!E1395)</f>
        <v/>
      </c>
      <c r="F1397" s="101" t="str">
        <f>IF(CADA_PROD!D1395="","",SUMIFS(MOVI_ENTR!I:I,MOVI_ENTR!D:D,D1397,MOVI_ENTR!O:O,$E$5))</f>
        <v/>
      </c>
      <c r="G1397" s="101" t="str">
        <f>IF(CADA_PROD!C1395="","",SUMIFS(MOVI_SAID!H:H,MOVI_SAID!D:D,D1397,MOVI_SAID!L:L,$E$5))</f>
        <v/>
      </c>
      <c r="H1397" s="101" t="str">
        <f t="shared" si="44"/>
        <v/>
      </c>
      <c r="I1397" s="100" t="str">
        <f>IF(CADA_PROD!C1395="","",IFERROR(IF(H1397&lt;=0,"Sem estoque",IF(H1397/E1397&lt;0.25,"Quase sem estoque",IF(H1397/E1397&lt;1.2,"Estoque baixo",IF(H1397/E1397&lt;2,"Estoque moderado","Estoque confortável")))),""))</f>
        <v/>
      </c>
      <c r="J1397" s="102" t="str">
        <f>IF(CADA_PROD!C1395="","",SUMIFS(MOVI_ENTR!M:M,MOVI_ENTR!D:D,D1397,MOVI_ENTR!O:O,$E$5))</f>
        <v/>
      </c>
      <c r="K1397" s="103" t="str">
        <f>IF(CADA_PROD!C1395="","",IFERROR($J1397/SUM($J$8:$J$1008),""))</f>
        <v/>
      </c>
      <c r="L1397" s="103" t="str">
        <f>IF(CADA_PROD!C1395="","",IFERROR(H1397/SUM($H$8:$H$1008),""))</f>
        <v/>
      </c>
      <c r="M1397" s="102" t="str">
        <f>IF(CADA_PROD!$C1395="","",IFERROR(SUMIFS(MOVI_ENTR!M:M,MOVI_ENTR!D:D,D1397,MOVI_ENTR!O:O,$E$5)/SUMIFS(MOVI_ENTR!I:I,MOVI_ENTR!D:D,D1397,MOVI_ENTR!O:O,$E$5),0))</f>
        <v/>
      </c>
      <c r="N1397" s="104" t="str">
        <f>IF(CADA_PROD!C1395="","",G1397/E1397)</f>
        <v/>
      </c>
    </row>
    <row r="1398" spans="2:14" ht="30" customHeight="1">
      <c r="B1398" s="21">
        <f t="shared" si="43"/>
        <v>1391</v>
      </c>
      <c r="C1398" s="99" t="str">
        <f>IF(CADA_PROD!C1396="","",CADA_PROD!C1396)</f>
        <v/>
      </c>
      <c r="D1398" s="100" t="str">
        <f>IF(CADA_PROD!D1396="","",CADA_PROD!D1396)</f>
        <v/>
      </c>
      <c r="E1398" s="101" t="str">
        <f>IF(CADA_PROD!E1396="","",CADA_PROD!E1396)</f>
        <v/>
      </c>
      <c r="F1398" s="101" t="str">
        <f>IF(CADA_PROD!D1396="","",SUMIFS(MOVI_ENTR!I:I,MOVI_ENTR!D:D,D1398,MOVI_ENTR!O:O,$E$5))</f>
        <v/>
      </c>
      <c r="G1398" s="101" t="str">
        <f>IF(CADA_PROD!C1396="","",SUMIFS(MOVI_SAID!H:H,MOVI_SAID!D:D,D1398,MOVI_SAID!L:L,$E$5))</f>
        <v/>
      </c>
      <c r="H1398" s="101" t="str">
        <f t="shared" si="44"/>
        <v/>
      </c>
      <c r="I1398" s="100" t="str">
        <f>IF(CADA_PROD!C1396="","",IFERROR(IF(H1398&lt;=0,"Sem estoque",IF(H1398/E1398&lt;0.25,"Quase sem estoque",IF(H1398/E1398&lt;1.2,"Estoque baixo",IF(H1398/E1398&lt;2,"Estoque moderado","Estoque confortável")))),""))</f>
        <v/>
      </c>
      <c r="J1398" s="102" t="str">
        <f>IF(CADA_PROD!C1396="","",SUMIFS(MOVI_ENTR!M:M,MOVI_ENTR!D:D,D1398,MOVI_ENTR!O:O,$E$5))</f>
        <v/>
      </c>
      <c r="K1398" s="103" t="str">
        <f>IF(CADA_PROD!C1396="","",IFERROR($J1398/SUM($J$8:$J$1008),""))</f>
        <v/>
      </c>
      <c r="L1398" s="103" t="str">
        <f>IF(CADA_PROD!C1396="","",IFERROR(H1398/SUM($H$8:$H$1008),""))</f>
        <v/>
      </c>
      <c r="M1398" s="102" t="str">
        <f>IF(CADA_PROD!$C1396="","",IFERROR(SUMIFS(MOVI_ENTR!M:M,MOVI_ENTR!D:D,D1398,MOVI_ENTR!O:O,$E$5)/SUMIFS(MOVI_ENTR!I:I,MOVI_ENTR!D:D,D1398,MOVI_ENTR!O:O,$E$5),0))</f>
        <v/>
      </c>
      <c r="N1398" s="104" t="str">
        <f>IF(CADA_PROD!C1396="","",G1398/E1398)</f>
        <v/>
      </c>
    </row>
    <row r="1399" spans="2:14" ht="30" customHeight="1">
      <c r="B1399" s="21">
        <f t="shared" si="43"/>
        <v>1392</v>
      </c>
      <c r="C1399" s="99" t="str">
        <f>IF(CADA_PROD!C1397="","",CADA_PROD!C1397)</f>
        <v/>
      </c>
      <c r="D1399" s="100" t="str">
        <f>IF(CADA_PROD!D1397="","",CADA_PROD!D1397)</f>
        <v/>
      </c>
      <c r="E1399" s="101" t="str">
        <f>IF(CADA_PROD!E1397="","",CADA_PROD!E1397)</f>
        <v/>
      </c>
      <c r="F1399" s="101" t="str">
        <f>IF(CADA_PROD!D1397="","",SUMIFS(MOVI_ENTR!I:I,MOVI_ENTR!D:D,D1399,MOVI_ENTR!O:O,$E$5))</f>
        <v/>
      </c>
      <c r="G1399" s="101" t="str">
        <f>IF(CADA_PROD!C1397="","",SUMIFS(MOVI_SAID!H:H,MOVI_SAID!D:D,D1399,MOVI_SAID!L:L,$E$5))</f>
        <v/>
      </c>
      <c r="H1399" s="101" t="str">
        <f t="shared" si="44"/>
        <v/>
      </c>
      <c r="I1399" s="100" t="str">
        <f>IF(CADA_PROD!C1397="","",IFERROR(IF(H1399&lt;=0,"Sem estoque",IF(H1399/E1399&lt;0.25,"Quase sem estoque",IF(H1399/E1399&lt;1.2,"Estoque baixo",IF(H1399/E1399&lt;2,"Estoque moderado","Estoque confortável")))),""))</f>
        <v/>
      </c>
      <c r="J1399" s="102" t="str">
        <f>IF(CADA_PROD!C1397="","",SUMIFS(MOVI_ENTR!M:M,MOVI_ENTR!D:D,D1399,MOVI_ENTR!O:O,$E$5))</f>
        <v/>
      </c>
      <c r="K1399" s="103" t="str">
        <f>IF(CADA_PROD!C1397="","",IFERROR($J1399/SUM($J$8:$J$1008),""))</f>
        <v/>
      </c>
      <c r="L1399" s="103" t="str">
        <f>IF(CADA_PROD!C1397="","",IFERROR(H1399/SUM($H$8:$H$1008),""))</f>
        <v/>
      </c>
      <c r="M1399" s="102" t="str">
        <f>IF(CADA_PROD!$C1397="","",IFERROR(SUMIFS(MOVI_ENTR!M:M,MOVI_ENTR!D:D,D1399,MOVI_ENTR!O:O,$E$5)/SUMIFS(MOVI_ENTR!I:I,MOVI_ENTR!D:D,D1399,MOVI_ENTR!O:O,$E$5),0))</f>
        <v/>
      </c>
      <c r="N1399" s="104" t="str">
        <f>IF(CADA_PROD!C1397="","",G1399/E1399)</f>
        <v/>
      </c>
    </row>
    <row r="1400" spans="2:14" ht="30" customHeight="1">
      <c r="B1400" s="21">
        <f t="shared" si="43"/>
        <v>1393</v>
      </c>
      <c r="C1400" s="99" t="str">
        <f>IF(CADA_PROD!C1398="","",CADA_PROD!C1398)</f>
        <v/>
      </c>
      <c r="D1400" s="100" t="str">
        <f>IF(CADA_PROD!D1398="","",CADA_PROD!D1398)</f>
        <v/>
      </c>
      <c r="E1400" s="101" t="str">
        <f>IF(CADA_PROD!E1398="","",CADA_PROD!E1398)</f>
        <v/>
      </c>
      <c r="F1400" s="101" t="str">
        <f>IF(CADA_PROD!D1398="","",SUMIFS(MOVI_ENTR!I:I,MOVI_ENTR!D:D,D1400,MOVI_ENTR!O:O,$E$5))</f>
        <v/>
      </c>
      <c r="G1400" s="101" t="str">
        <f>IF(CADA_PROD!C1398="","",SUMIFS(MOVI_SAID!H:H,MOVI_SAID!D:D,D1400,MOVI_SAID!L:L,$E$5))</f>
        <v/>
      </c>
      <c r="H1400" s="101" t="str">
        <f t="shared" si="44"/>
        <v/>
      </c>
      <c r="I1400" s="100" t="str">
        <f>IF(CADA_PROD!C1398="","",IFERROR(IF(H1400&lt;=0,"Sem estoque",IF(H1400/E1400&lt;0.25,"Quase sem estoque",IF(H1400/E1400&lt;1.2,"Estoque baixo",IF(H1400/E1400&lt;2,"Estoque moderado","Estoque confortável")))),""))</f>
        <v/>
      </c>
      <c r="J1400" s="102" t="str">
        <f>IF(CADA_PROD!C1398="","",SUMIFS(MOVI_ENTR!M:M,MOVI_ENTR!D:D,D1400,MOVI_ENTR!O:O,$E$5))</f>
        <v/>
      </c>
      <c r="K1400" s="103" t="str">
        <f>IF(CADA_PROD!C1398="","",IFERROR($J1400/SUM($J$8:$J$1008),""))</f>
        <v/>
      </c>
      <c r="L1400" s="103" t="str">
        <f>IF(CADA_PROD!C1398="","",IFERROR(H1400/SUM($H$8:$H$1008),""))</f>
        <v/>
      </c>
      <c r="M1400" s="102" t="str">
        <f>IF(CADA_PROD!$C1398="","",IFERROR(SUMIFS(MOVI_ENTR!M:M,MOVI_ENTR!D:D,D1400,MOVI_ENTR!O:O,$E$5)/SUMIFS(MOVI_ENTR!I:I,MOVI_ENTR!D:D,D1400,MOVI_ENTR!O:O,$E$5),0))</f>
        <v/>
      </c>
      <c r="N1400" s="104" t="str">
        <f>IF(CADA_PROD!C1398="","",G1400/E1400)</f>
        <v/>
      </c>
    </row>
    <row r="1401" spans="2:14" ht="30" customHeight="1">
      <c r="B1401" s="21">
        <f t="shared" si="43"/>
        <v>1394</v>
      </c>
      <c r="C1401" s="99" t="str">
        <f>IF(CADA_PROD!C1399="","",CADA_PROD!C1399)</f>
        <v/>
      </c>
      <c r="D1401" s="100" t="str">
        <f>IF(CADA_PROD!D1399="","",CADA_PROD!D1399)</f>
        <v/>
      </c>
      <c r="E1401" s="101" t="str">
        <f>IF(CADA_PROD!E1399="","",CADA_PROD!E1399)</f>
        <v/>
      </c>
      <c r="F1401" s="101" t="str">
        <f>IF(CADA_PROD!D1399="","",SUMIFS(MOVI_ENTR!I:I,MOVI_ENTR!D:D,D1401,MOVI_ENTR!O:O,$E$5))</f>
        <v/>
      </c>
      <c r="G1401" s="101" t="str">
        <f>IF(CADA_PROD!C1399="","",SUMIFS(MOVI_SAID!H:H,MOVI_SAID!D:D,D1401,MOVI_SAID!L:L,$E$5))</f>
        <v/>
      </c>
      <c r="H1401" s="101" t="str">
        <f t="shared" si="44"/>
        <v/>
      </c>
      <c r="I1401" s="100" t="str">
        <f>IF(CADA_PROD!C1399="","",IFERROR(IF(H1401&lt;=0,"Sem estoque",IF(H1401/E1401&lt;0.25,"Quase sem estoque",IF(H1401/E1401&lt;1.2,"Estoque baixo",IF(H1401/E1401&lt;2,"Estoque moderado","Estoque confortável")))),""))</f>
        <v/>
      </c>
      <c r="J1401" s="102" t="str">
        <f>IF(CADA_PROD!C1399="","",SUMIFS(MOVI_ENTR!M:M,MOVI_ENTR!D:D,D1401,MOVI_ENTR!O:O,$E$5))</f>
        <v/>
      </c>
      <c r="K1401" s="103" t="str">
        <f>IF(CADA_PROD!C1399="","",IFERROR($J1401/SUM($J$8:$J$1008),""))</f>
        <v/>
      </c>
      <c r="L1401" s="103" t="str">
        <f>IF(CADA_PROD!C1399="","",IFERROR(H1401/SUM($H$8:$H$1008),""))</f>
        <v/>
      </c>
      <c r="M1401" s="102" t="str">
        <f>IF(CADA_PROD!$C1399="","",IFERROR(SUMIFS(MOVI_ENTR!M:M,MOVI_ENTR!D:D,D1401,MOVI_ENTR!O:O,$E$5)/SUMIFS(MOVI_ENTR!I:I,MOVI_ENTR!D:D,D1401,MOVI_ENTR!O:O,$E$5),0))</f>
        <v/>
      </c>
      <c r="N1401" s="104" t="str">
        <f>IF(CADA_PROD!C1399="","",G1401/E1401)</f>
        <v/>
      </c>
    </row>
    <row r="1402" spans="2:14" ht="30" customHeight="1">
      <c r="B1402" s="21">
        <f t="shared" si="43"/>
        <v>1395</v>
      </c>
      <c r="C1402" s="99" t="str">
        <f>IF(CADA_PROD!C1400="","",CADA_PROD!C1400)</f>
        <v/>
      </c>
      <c r="D1402" s="100" t="str">
        <f>IF(CADA_PROD!D1400="","",CADA_PROD!D1400)</f>
        <v/>
      </c>
      <c r="E1402" s="101" t="str">
        <f>IF(CADA_PROD!E1400="","",CADA_PROD!E1400)</f>
        <v/>
      </c>
      <c r="F1402" s="101" t="str">
        <f>IF(CADA_PROD!D1400="","",SUMIFS(MOVI_ENTR!I:I,MOVI_ENTR!D:D,D1402,MOVI_ENTR!O:O,$E$5))</f>
        <v/>
      </c>
      <c r="G1402" s="101" t="str">
        <f>IF(CADA_PROD!C1400="","",SUMIFS(MOVI_SAID!H:H,MOVI_SAID!D:D,D1402,MOVI_SAID!L:L,$E$5))</f>
        <v/>
      </c>
      <c r="H1402" s="101" t="str">
        <f t="shared" si="44"/>
        <v/>
      </c>
      <c r="I1402" s="100" t="str">
        <f>IF(CADA_PROD!C1400="","",IFERROR(IF(H1402&lt;=0,"Sem estoque",IF(H1402/E1402&lt;0.25,"Quase sem estoque",IF(H1402/E1402&lt;1.2,"Estoque baixo",IF(H1402/E1402&lt;2,"Estoque moderado","Estoque confortável")))),""))</f>
        <v/>
      </c>
      <c r="J1402" s="102" t="str">
        <f>IF(CADA_PROD!C1400="","",SUMIFS(MOVI_ENTR!M:M,MOVI_ENTR!D:D,D1402,MOVI_ENTR!O:O,$E$5))</f>
        <v/>
      </c>
      <c r="K1402" s="103" t="str">
        <f>IF(CADA_PROD!C1400="","",IFERROR($J1402/SUM($J$8:$J$1008),""))</f>
        <v/>
      </c>
      <c r="L1402" s="103" t="str">
        <f>IF(CADA_PROD!C1400="","",IFERROR(H1402/SUM($H$8:$H$1008),""))</f>
        <v/>
      </c>
      <c r="M1402" s="102" t="str">
        <f>IF(CADA_PROD!$C1400="","",IFERROR(SUMIFS(MOVI_ENTR!M:M,MOVI_ENTR!D:D,D1402,MOVI_ENTR!O:O,$E$5)/SUMIFS(MOVI_ENTR!I:I,MOVI_ENTR!D:D,D1402,MOVI_ENTR!O:O,$E$5),0))</f>
        <v/>
      </c>
      <c r="N1402" s="104" t="str">
        <f>IF(CADA_PROD!C1400="","",G1402/E1402)</f>
        <v/>
      </c>
    </row>
    <row r="1403" spans="2:14" ht="30" customHeight="1">
      <c r="B1403" s="21">
        <f t="shared" si="43"/>
        <v>1396</v>
      </c>
      <c r="C1403" s="99" t="str">
        <f>IF(CADA_PROD!C1401="","",CADA_PROD!C1401)</f>
        <v/>
      </c>
      <c r="D1403" s="100" t="str">
        <f>IF(CADA_PROD!D1401="","",CADA_PROD!D1401)</f>
        <v/>
      </c>
      <c r="E1403" s="101" t="str">
        <f>IF(CADA_PROD!E1401="","",CADA_PROD!E1401)</f>
        <v/>
      </c>
      <c r="F1403" s="101" t="str">
        <f>IF(CADA_PROD!D1401="","",SUMIFS(MOVI_ENTR!I:I,MOVI_ENTR!D:D,D1403,MOVI_ENTR!O:O,$E$5))</f>
        <v/>
      </c>
      <c r="G1403" s="101" t="str">
        <f>IF(CADA_PROD!C1401="","",SUMIFS(MOVI_SAID!H:H,MOVI_SAID!D:D,D1403,MOVI_SAID!L:L,$E$5))</f>
        <v/>
      </c>
      <c r="H1403" s="101" t="str">
        <f t="shared" si="44"/>
        <v/>
      </c>
      <c r="I1403" s="100" t="str">
        <f>IF(CADA_PROD!C1401="","",IFERROR(IF(H1403&lt;=0,"Sem estoque",IF(H1403/E1403&lt;0.25,"Quase sem estoque",IF(H1403/E1403&lt;1.2,"Estoque baixo",IF(H1403/E1403&lt;2,"Estoque moderado","Estoque confortável")))),""))</f>
        <v/>
      </c>
      <c r="J1403" s="102" t="str">
        <f>IF(CADA_PROD!C1401="","",SUMIFS(MOVI_ENTR!M:M,MOVI_ENTR!D:D,D1403,MOVI_ENTR!O:O,$E$5))</f>
        <v/>
      </c>
      <c r="K1403" s="103" t="str">
        <f>IF(CADA_PROD!C1401="","",IFERROR($J1403/SUM($J$8:$J$1008),""))</f>
        <v/>
      </c>
      <c r="L1403" s="103" t="str">
        <f>IF(CADA_PROD!C1401="","",IFERROR(H1403/SUM($H$8:$H$1008),""))</f>
        <v/>
      </c>
      <c r="M1403" s="102" t="str">
        <f>IF(CADA_PROD!$C1401="","",IFERROR(SUMIFS(MOVI_ENTR!M:M,MOVI_ENTR!D:D,D1403,MOVI_ENTR!O:O,$E$5)/SUMIFS(MOVI_ENTR!I:I,MOVI_ENTR!D:D,D1403,MOVI_ENTR!O:O,$E$5),0))</f>
        <v/>
      </c>
      <c r="N1403" s="104" t="str">
        <f>IF(CADA_PROD!C1401="","",G1403/E1403)</f>
        <v/>
      </c>
    </row>
    <row r="1404" spans="2:14" ht="30" customHeight="1">
      <c r="B1404" s="21">
        <f t="shared" si="43"/>
        <v>1397</v>
      </c>
      <c r="C1404" s="99" t="str">
        <f>IF(CADA_PROD!C1402="","",CADA_PROD!C1402)</f>
        <v/>
      </c>
      <c r="D1404" s="100" t="str">
        <f>IF(CADA_PROD!D1402="","",CADA_PROD!D1402)</f>
        <v/>
      </c>
      <c r="E1404" s="101" t="str">
        <f>IF(CADA_PROD!E1402="","",CADA_PROD!E1402)</f>
        <v/>
      </c>
      <c r="F1404" s="101" t="str">
        <f>IF(CADA_PROD!D1402="","",SUMIFS(MOVI_ENTR!I:I,MOVI_ENTR!D:D,D1404,MOVI_ENTR!O:O,$E$5))</f>
        <v/>
      </c>
      <c r="G1404" s="101" t="str">
        <f>IF(CADA_PROD!C1402="","",SUMIFS(MOVI_SAID!H:H,MOVI_SAID!D:D,D1404,MOVI_SAID!L:L,$E$5))</f>
        <v/>
      </c>
      <c r="H1404" s="101" t="str">
        <f t="shared" si="44"/>
        <v/>
      </c>
      <c r="I1404" s="100" t="str">
        <f>IF(CADA_PROD!C1402="","",IFERROR(IF(H1404&lt;=0,"Sem estoque",IF(H1404/E1404&lt;0.25,"Quase sem estoque",IF(H1404/E1404&lt;1.2,"Estoque baixo",IF(H1404/E1404&lt;2,"Estoque moderado","Estoque confortável")))),""))</f>
        <v/>
      </c>
      <c r="J1404" s="102" t="str">
        <f>IF(CADA_PROD!C1402="","",SUMIFS(MOVI_ENTR!M:M,MOVI_ENTR!D:D,D1404,MOVI_ENTR!O:O,$E$5))</f>
        <v/>
      </c>
      <c r="K1404" s="103" t="str">
        <f>IF(CADA_PROD!C1402="","",IFERROR($J1404/SUM($J$8:$J$1008),""))</f>
        <v/>
      </c>
      <c r="L1404" s="103" t="str">
        <f>IF(CADA_PROD!C1402="","",IFERROR(H1404/SUM($H$8:$H$1008),""))</f>
        <v/>
      </c>
      <c r="M1404" s="102" t="str">
        <f>IF(CADA_PROD!$C1402="","",IFERROR(SUMIFS(MOVI_ENTR!M:M,MOVI_ENTR!D:D,D1404,MOVI_ENTR!O:O,$E$5)/SUMIFS(MOVI_ENTR!I:I,MOVI_ENTR!D:D,D1404,MOVI_ENTR!O:O,$E$5),0))</f>
        <v/>
      </c>
      <c r="N1404" s="104" t="str">
        <f>IF(CADA_PROD!C1402="","",G1404/E1404)</f>
        <v/>
      </c>
    </row>
    <row r="1405" spans="2:14" ht="30" customHeight="1">
      <c r="B1405" s="21">
        <f t="shared" si="43"/>
        <v>1398</v>
      </c>
      <c r="C1405" s="99" t="str">
        <f>IF(CADA_PROD!C1403="","",CADA_PROD!C1403)</f>
        <v/>
      </c>
      <c r="D1405" s="100" t="str">
        <f>IF(CADA_PROD!D1403="","",CADA_PROD!D1403)</f>
        <v/>
      </c>
      <c r="E1405" s="101" t="str">
        <f>IF(CADA_PROD!E1403="","",CADA_PROD!E1403)</f>
        <v/>
      </c>
      <c r="F1405" s="101" t="str">
        <f>IF(CADA_PROD!D1403="","",SUMIFS(MOVI_ENTR!I:I,MOVI_ENTR!D:D,D1405,MOVI_ENTR!O:O,$E$5))</f>
        <v/>
      </c>
      <c r="G1405" s="101" t="str">
        <f>IF(CADA_PROD!C1403="","",SUMIFS(MOVI_SAID!H:H,MOVI_SAID!D:D,D1405,MOVI_SAID!L:L,$E$5))</f>
        <v/>
      </c>
      <c r="H1405" s="101" t="str">
        <f t="shared" si="44"/>
        <v/>
      </c>
      <c r="I1405" s="100" t="str">
        <f>IF(CADA_PROD!C1403="","",IFERROR(IF(H1405&lt;=0,"Sem estoque",IF(H1405/E1405&lt;0.25,"Quase sem estoque",IF(H1405/E1405&lt;1.2,"Estoque baixo",IF(H1405/E1405&lt;2,"Estoque moderado","Estoque confortável")))),""))</f>
        <v/>
      </c>
      <c r="J1405" s="102" t="str">
        <f>IF(CADA_PROD!C1403="","",SUMIFS(MOVI_ENTR!M:M,MOVI_ENTR!D:D,D1405,MOVI_ENTR!O:O,$E$5))</f>
        <v/>
      </c>
      <c r="K1405" s="103" t="str">
        <f>IF(CADA_PROD!C1403="","",IFERROR($J1405/SUM($J$8:$J$1008),""))</f>
        <v/>
      </c>
      <c r="L1405" s="103" t="str">
        <f>IF(CADA_PROD!C1403="","",IFERROR(H1405/SUM($H$8:$H$1008),""))</f>
        <v/>
      </c>
      <c r="M1405" s="102" t="str">
        <f>IF(CADA_PROD!$C1403="","",IFERROR(SUMIFS(MOVI_ENTR!M:M,MOVI_ENTR!D:D,D1405,MOVI_ENTR!O:O,$E$5)/SUMIFS(MOVI_ENTR!I:I,MOVI_ENTR!D:D,D1405,MOVI_ENTR!O:O,$E$5),0))</f>
        <v/>
      </c>
      <c r="N1405" s="104" t="str">
        <f>IF(CADA_PROD!C1403="","",G1405/E1405)</f>
        <v/>
      </c>
    </row>
    <row r="1406" spans="2:14" ht="30" customHeight="1">
      <c r="B1406" s="21">
        <f t="shared" si="43"/>
        <v>1399</v>
      </c>
      <c r="C1406" s="99" t="str">
        <f>IF(CADA_PROD!C1404="","",CADA_PROD!C1404)</f>
        <v/>
      </c>
      <c r="D1406" s="100" t="str">
        <f>IF(CADA_PROD!D1404="","",CADA_PROD!D1404)</f>
        <v/>
      </c>
      <c r="E1406" s="101" t="str">
        <f>IF(CADA_PROD!E1404="","",CADA_PROD!E1404)</f>
        <v/>
      </c>
      <c r="F1406" s="101" t="str">
        <f>IF(CADA_PROD!D1404="","",SUMIFS(MOVI_ENTR!I:I,MOVI_ENTR!D:D,D1406,MOVI_ENTR!O:O,$E$5))</f>
        <v/>
      </c>
      <c r="G1406" s="101" t="str">
        <f>IF(CADA_PROD!C1404="","",SUMIFS(MOVI_SAID!H:H,MOVI_SAID!D:D,D1406,MOVI_SAID!L:L,$E$5))</f>
        <v/>
      </c>
      <c r="H1406" s="101" t="str">
        <f t="shared" si="44"/>
        <v/>
      </c>
      <c r="I1406" s="100" t="str">
        <f>IF(CADA_PROD!C1404="","",IFERROR(IF(H1406&lt;=0,"Sem estoque",IF(H1406/E1406&lt;0.25,"Quase sem estoque",IF(H1406/E1406&lt;1.2,"Estoque baixo",IF(H1406/E1406&lt;2,"Estoque moderado","Estoque confortável")))),""))</f>
        <v/>
      </c>
      <c r="J1406" s="102" t="str">
        <f>IF(CADA_PROD!C1404="","",SUMIFS(MOVI_ENTR!M:M,MOVI_ENTR!D:D,D1406,MOVI_ENTR!O:O,$E$5))</f>
        <v/>
      </c>
      <c r="K1406" s="103" t="str">
        <f>IF(CADA_PROD!C1404="","",IFERROR($J1406/SUM($J$8:$J$1008),""))</f>
        <v/>
      </c>
      <c r="L1406" s="103" t="str">
        <f>IF(CADA_PROD!C1404="","",IFERROR(H1406/SUM($H$8:$H$1008),""))</f>
        <v/>
      </c>
      <c r="M1406" s="102" t="str">
        <f>IF(CADA_PROD!$C1404="","",IFERROR(SUMIFS(MOVI_ENTR!M:M,MOVI_ENTR!D:D,D1406,MOVI_ENTR!O:O,$E$5)/SUMIFS(MOVI_ENTR!I:I,MOVI_ENTR!D:D,D1406,MOVI_ENTR!O:O,$E$5),0))</f>
        <v/>
      </c>
      <c r="N1406" s="104" t="str">
        <f>IF(CADA_PROD!C1404="","",G1406/E1406)</f>
        <v/>
      </c>
    </row>
    <row r="1407" spans="2:14" ht="30" customHeight="1">
      <c r="B1407" s="21">
        <f t="shared" si="43"/>
        <v>1400</v>
      </c>
      <c r="C1407" s="99" t="str">
        <f>IF(CADA_PROD!C1405="","",CADA_PROD!C1405)</f>
        <v/>
      </c>
      <c r="D1407" s="100" t="str">
        <f>IF(CADA_PROD!D1405="","",CADA_PROD!D1405)</f>
        <v/>
      </c>
      <c r="E1407" s="101" t="str">
        <f>IF(CADA_PROD!E1405="","",CADA_PROD!E1405)</f>
        <v/>
      </c>
      <c r="F1407" s="101" t="str">
        <f>IF(CADA_PROD!D1405="","",SUMIFS(MOVI_ENTR!I:I,MOVI_ENTR!D:D,D1407,MOVI_ENTR!O:O,$E$5))</f>
        <v/>
      </c>
      <c r="G1407" s="101" t="str">
        <f>IF(CADA_PROD!C1405="","",SUMIFS(MOVI_SAID!H:H,MOVI_SAID!D:D,D1407,MOVI_SAID!L:L,$E$5))</f>
        <v/>
      </c>
      <c r="H1407" s="101" t="str">
        <f t="shared" si="44"/>
        <v/>
      </c>
      <c r="I1407" s="100" t="str">
        <f>IF(CADA_PROD!C1405="","",IFERROR(IF(H1407&lt;=0,"Sem estoque",IF(H1407/E1407&lt;0.25,"Quase sem estoque",IF(H1407/E1407&lt;1.2,"Estoque baixo",IF(H1407/E1407&lt;2,"Estoque moderado","Estoque confortável")))),""))</f>
        <v/>
      </c>
      <c r="J1407" s="102" t="str">
        <f>IF(CADA_PROD!C1405="","",SUMIFS(MOVI_ENTR!M:M,MOVI_ENTR!D:D,D1407,MOVI_ENTR!O:O,$E$5))</f>
        <v/>
      </c>
      <c r="K1407" s="103" t="str">
        <f>IF(CADA_PROD!C1405="","",IFERROR($J1407/SUM($J$8:$J$1008),""))</f>
        <v/>
      </c>
      <c r="L1407" s="103" t="str">
        <f>IF(CADA_PROD!C1405="","",IFERROR(H1407/SUM($H$8:$H$1008),""))</f>
        <v/>
      </c>
      <c r="M1407" s="102" t="str">
        <f>IF(CADA_PROD!$C1405="","",IFERROR(SUMIFS(MOVI_ENTR!M:M,MOVI_ENTR!D:D,D1407,MOVI_ENTR!O:O,$E$5)/SUMIFS(MOVI_ENTR!I:I,MOVI_ENTR!D:D,D1407,MOVI_ENTR!O:O,$E$5),0))</f>
        <v/>
      </c>
      <c r="N1407" s="104" t="str">
        <f>IF(CADA_PROD!C1405="","",G1407/E1407)</f>
        <v/>
      </c>
    </row>
    <row r="1408" spans="2:14" ht="30" customHeight="1">
      <c r="B1408" s="21">
        <f t="shared" si="43"/>
        <v>1401</v>
      </c>
      <c r="C1408" s="99" t="str">
        <f>IF(CADA_PROD!C1406="","",CADA_PROD!C1406)</f>
        <v/>
      </c>
      <c r="D1408" s="100" t="str">
        <f>IF(CADA_PROD!D1406="","",CADA_PROD!D1406)</f>
        <v/>
      </c>
      <c r="E1408" s="101" t="str">
        <f>IF(CADA_PROD!E1406="","",CADA_PROD!E1406)</f>
        <v/>
      </c>
      <c r="F1408" s="101" t="str">
        <f>IF(CADA_PROD!D1406="","",SUMIFS(MOVI_ENTR!I:I,MOVI_ENTR!D:D,D1408,MOVI_ENTR!O:O,$E$5))</f>
        <v/>
      </c>
      <c r="G1408" s="101" t="str">
        <f>IF(CADA_PROD!C1406="","",SUMIFS(MOVI_SAID!H:H,MOVI_SAID!D:D,D1408,MOVI_SAID!L:L,$E$5))</f>
        <v/>
      </c>
      <c r="H1408" s="101" t="str">
        <f t="shared" si="44"/>
        <v/>
      </c>
      <c r="I1408" s="100" t="str">
        <f>IF(CADA_PROD!C1406="","",IFERROR(IF(H1408&lt;=0,"Sem estoque",IF(H1408/E1408&lt;0.25,"Quase sem estoque",IF(H1408/E1408&lt;1.2,"Estoque baixo",IF(H1408/E1408&lt;2,"Estoque moderado","Estoque confortável")))),""))</f>
        <v/>
      </c>
      <c r="J1408" s="102" t="str">
        <f>IF(CADA_PROD!C1406="","",SUMIFS(MOVI_ENTR!M:M,MOVI_ENTR!D:D,D1408,MOVI_ENTR!O:O,$E$5))</f>
        <v/>
      </c>
      <c r="K1408" s="103" t="str">
        <f>IF(CADA_PROD!C1406="","",IFERROR($J1408/SUM($J$8:$J$1008),""))</f>
        <v/>
      </c>
      <c r="L1408" s="103" t="str">
        <f>IF(CADA_PROD!C1406="","",IFERROR(H1408/SUM($H$8:$H$1008),""))</f>
        <v/>
      </c>
      <c r="M1408" s="102" t="str">
        <f>IF(CADA_PROD!$C1406="","",IFERROR(SUMIFS(MOVI_ENTR!M:M,MOVI_ENTR!D:D,D1408,MOVI_ENTR!O:O,$E$5)/SUMIFS(MOVI_ENTR!I:I,MOVI_ENTR!D:D,D1408,MOVI_ENTR!O:O,$E$5),0))</f>
        <v/>
      </c>
      <c r="N1408" s="104" t="str">
        <f>IF(CADA_PROD!C1406="","",G1408/E1408)</f>
        <v/>
      </c>
    </row>
    <row r="1409" spans="2:14" ht="30" customHeight="1">
      <c r="B1409" s="21">
        <f t="shared" si="43"/>
        <v>1402</v>
      </c>
      <c r="C1409" s="99" t="str">
        <f>IF(CADA_PROD!C1407="","",CADA_PROD!C1407)</f>
        <v/>
      </c>
      <c r="D1409" s="100" t="str">
        <f>IF(CADA_PROD!D1407="","",CADA_PROD!D1407)</f>
        <v/>
      </c>
      <c r="E1409" s="101" t="str">
        <f>IF(CADA_PROD!E1407="","",CADA_PROD!E1407)</f>
        <v/>
      </c>
      <c r="F1409" s="101" t="str">
        <f>IF(CADA_PROD!D1407="","",SUMIFS(MOVI_ENTR!I:I,MOVI_ENTR!D:D,D1409,MOVI_ENTR!O:O,$E$5))</f>
        <v/>
      </c>
      <c r="G1409" s="101" t="str">
        <f>IF(CADA_PROD!C1407="","",SUMIFS(MOVI_SAID!H:H,MOVI_SAID!D:D,D1409,MOVI_SAID!L:L,$E$5))</f>
        <v/>
      </c>
      <c r="H1409" s="101" t="str">
        <f t="shared" si="44"/>
        <v/>
      </c>
      <c r="I1409" s="100" t="str">
        <f>IF(CADA_PROD!C1407="","",IFERROR(IF(H1409&lt;=0,"Sem estoque",IF(H1409/E1409&lt;0.25,"Quase sem estoque",IF(H1409/E1409&lt;1.2,"Estoque baixo",IF(H1409/E1409&lt;2,"Estoque moderado","Estoque confortável")))),""))</f>
        <v/>
      </c>
      <c r="J1409" s="102" t="str">
        <f>IF(CADA_PROD!C1407="","",SUMIFS(MOVI_ENTR!M:M,MOVI_ENTR!D:D,D1409,MOVI_ENTR!O:O,$E$5))</f>
        <v/>
      </c>
      <c r="K1409" s="103" t="str">
        <f>IF(CADA_PROD!C1407="","",IFERROR($J1409/SUM($J$8:$J$1008),""))</f>
        <v/>
      </c>
      <c r="L1409" s="103" t="str">
        <f>IF(CADA_PROD!C1407="","",IFERROR(H1409/SUM($H$8:$H$1008),""))</f>
        <v/>
      </c>
      <c r="M1409" s="102" t="str">
        <f>IF(CADA_PROD!$C1407="","",IFERROR(SUMIFS(MOVI_ENTR!M:M,MOVI_ENTR!D:D,D1409,MOVI_ENTR!O:O,$E$5)/SUMIFS(MOVI_ENTR!I:I,MOVI_ENTR!D:D,D1409,MOVI_ENTR!O:O,$E$5),0))</f>
        <v/>
      </c>
      <c r="N1409" s="104" t="str">
        <f>IF(CADA_PROD!C1407="","",G1409/E1409)</f>
        <v/>
      </c>
    </row>
    <row r="1410" spans="2:14" ht="30" customHeight="1">
      <c r="B1410" s="21">
        <f t="shared" si="43"/>
        <v>1403</v>
      </c>
      <c r="C1410" s="99" t="str">
        <f>IF(CADA_PROD!C1408="","",CADA_PROD!C1408)</f>
        <v/>
      </c>
      <c r="D1410" s="100" t="str">
        <f>IF(CADA_PROD!D1408="","",CADA_PROD!D1408)</f>
        <v/>
      </c>
      <c r="E1410" s="101" t="str">
        <f>IF(CADA_PROD!E1408="","",CADA_PROD!E1408)</f>
        <v/>
      </c>
      <c r="F1410" s="101" t="str">
        <f>IF(CADA_PROD!D1408="","",SUMIFS(MOVI_ENTR!I:I,MOVI_ENTR!D:D,D1410,MOVI_ENTR!O:O,$E$5))</f>
        <v/>
      </c>
      <c r="G1410" s="101" t="str">
        <f>IF(CADA_PROD!C1408="","",SUMIFS(MOVI_SAID!H:H,MOVI_SAID!D:D,D1410,MOVI_SAID!L:L,$E$5))</f>
        <v/>
      </c>
      <c r="H1410" s="101" t="str">
        <f t="shared" si="44"/>
        <v/>
      </c>
      <c r="I1410" s="100" t="str">
        <f>IF(CADA_PROD!C1408="","",IFERROR(IF(H1410&lt;=0,"Sem estoque",IF(H1410/E1410&lt;0.25,"Quase sem estoque",IF(H1410/E1410&lt;1.2,"Estoque baixo",IF(H1410/E1410&lt;2,"Estoque moderado","Estoque confortável")))),""))</f>
        <v/>
      </c>
      <c r="J1410" s="102" t="str">
        <f>IF(CADA_PROD!C1408="","",SUMIFS(MOVI_ENTR!M:M,MOVI_ENTR!D:D,D1410,MOVI_ENTR!O:O,$E$5))</f>
        <v/>
      </c>
      <c r="K1410" s="103" t="str">
        <f>IF(CADA_PROD!C1408="","",IFERROR($J1410/SUM($J$8:$J$1008),""))</f>
        <v/>
      </c>
      <c r="L1410" s="103" t="str">
        <f>IF(CADA_PROD!C1408="","",IFERROR(H1410/SUM($H$8:$H$1008),""))</f>
        <v/>
      </c>
      <c r="M1410" s="102" t="str">
        <f>IF(CADA_PROD!$C1408="","",IFERROR(SUMIFS(MOVI_ENTR!M:M,MOVI_ENTR!D:D,D1410,MOVI_ENTR!O:O,$E$5)/SUMIFS(MOVI_ENTR!I:I,MOVI_ENTR!D:D,D1410,MOVI_ENTR!O:O,$E$5),0))</f>
        <v/>
      </c>
      <c r="N1410" s="104" t="str">
        <f>IF(CADA_PROD!C1408="","",G1410/E1410)</f>
        <v/>
      </c>
    </row>
    <row r="1411" spans="2:14" ht="30" customHeight="1">
      <c r="B1411" s="21">
        <f t="shared" si="43"/>
        <v>1404</v>
      </c>
      <c r="C1411" s="99" t="str">
        <f>IF(CADA_PROD!C1409="","",CADA_PROD!C1409)</f>
        <v/>
      </c>
      <c r="D1411" s="100" t="str">
        <f>IF(CADA_PROD!D1409="","",CADA_PROD!D1409)</f>
        <v/>
      </c>
      <c r="E1411" s="101" t="str">
        <f>IF(CADA_PROD!E1409="","",CADA_PROD!E1409)</f>
        <v/>
      </c>
      <c r="F1411" s="101" t="str">
        <f>IF(CADA_PROD!D1409="","",SUMIFS(MOVI_ENTR!I:I,MOVI_ENTR!D:D,D1411,MOVI_ENTR!O:O,$E$5))</f>
        <v/>
      </c>
      <c r="G1411" s="101" t="str">
        <f>IF(CADA_PROD!C1409="","",SUMIFS(MOVI_SAID!H:H,MOVI_SAID!D:D,D1411,MOVI_SAID!L:L,$E$5))</f>
        <v/>
      </c>
      <c r="H1411" s="101" t="str">
        <f t="shared" si="44"/>
        <v/>
      </c>
      <c r="I1411" s="100" t="str">
        <f>IF(CADA_PROD!C1409="","",IFERROR(IF(H1411&lt;=0,"Sem estoque",IF(H1411/E1411&lt;0.25,"Quase sem estoque",IF(H1411/E1411&lt;1.2,"Estoque baixo",IF(H1411/E1411&lt;2,"Estoque moderado","Estoque confortável")))),""))</f>
        <v/>
      </c>
      <c r="J1411" s="102" t="str">
        <f>IF(CADA_PROD!C1409="","",SUMIFS(MOVI_ENTR!M:M,MOVI_ENTR!D:D,D1411,MOVI_ENTR!O:O,$E$5))</f>
        <v/>
      </c>
      <c r="K1411" s="103" t="str">
        <f>IF(CADA_PROD!C1409="","",IFERROR($J1411/SUM($J$8:$J$1008),""))</f>
        <v/>
      </c>
      <c r="L1411" s="103" t="str">
        <f>IF(CADA_PROD!C1409="","",IFERROR(H1411/SUM($H$8:$H$1008),""))</f>
        <v/>
      </c>
      <c r="M1411" s="102" t="str">
        <f>IF(CADA_PROD!$C1409="","",IFERROR(SUMIFS(MOVI_ENTR!M:M,MOVI_ENTR!D:D,D1411,MOVI_ENTR!O:O,$E$5)/SUMIFS(MOVI_ENTR!I:I,MOVI_ENTR!D:D,D1411,MOVI_ENTR!O:O,$E$5),0))</f>
        <v/>
      </c>
      <c r="N1411" s="104" t="str">
        <f>IF(CADA_PROD!C1409="","",G1411/E1411)</f>
        <v/>
      </c>
    </row>
    <row r="1412" spans="2:14" ht="30" customHeight="1">
      <c r="B1412" s="21">
        <f t="shared" si="43"/>
        <v>1405</v>
      </c>
      <c r="C1412" s="99" t="str">
        <f>IF(CADA_PROD!C1410="","",CADA_PROD!C1410)</f>
        <v/>
      </c>
      <c r="D1412" s="100" t="str">
        <f>IF(CADA_PROD!D1410="","",CADA_PROD!D1410)</f>
        <v/>
      </c>
      <c r="E1412" s="101" t="str">
        <f>IF(CADA_PROD!E1410="","",CADA_PROD!E1410)</f>
        <v/>
      </c>
      <c r="F1412" s="101" t="str">
        <f>IF(CADA_PROD!D1410="","",SUMIFS(MOVI_ENTR!I:I,MOVI_ENTR!D:D,D1412,MOVI_ENTR!O:O,$E$5))</f>
        <v/>
      </c>
      <c r="G1412" s="101" t="str">
        <f>IF(CADA_PROD!C1410="","",SUMIFS(MOVI_SAID!H:H,MOVI_SAID!D:D,D1412,MOVI_SAID!L:L,$E$5))</f>
        <v/>
      </c>
      <c r="H1412" s="101" t="str">
        <f t="shared" si="44"/>
        <v/>
      </c>
      <c r="I1412" s="100" t="str">
        <f>IF(CADA_PROD!C1410="","",IFERROR(IF(H1412&lt;=0,"Sem estoque",IF(H1412/E1412&lt;0.25,"Quase sem estoque",IF(H1412/E1412&lt;1.2,"Estoque baixo",IF(H1412/E1412&lt;2,"Estoque moderado","Estoque confortável")))),""))</f>
        <v/>
      </c>
      <c r="J1412" s="102" t="str">
        <f>IF(CADA_PROD!C1410="","",SUMIFS(MOVI_ENTR!M:M,MOVI_ENTR!D:D,D1412,MOVI_ENTR!O:O,$E$5))</f>
        <v/>
      </c>
      <c r="K1412" s="103" t="str">
        <f>IF(CADA_PROD!C1410="","",IFERROR($J1412/SUM($J$8:$J$1008),""))</f>
        <v/>
      </c>
      <c r="L1412" s="103" t="str">
        <f>IF(CADA_PROD!C1410="","",IFERROR(H1412/SUM($H$8:$H$1008),""))</f>
        <v/>
      </c>
      <c r="M1412" s="102" t="str">
        <f>IF(CADA_PROD!$C1410="","",IFERROR(SUMIFS(MOVI_ENTR!M:M,MOVI_ENTR!D:D,D1412,MOVI_ENTR!O:O,$E$5)/SUMIFS(MOVI_ENTR!I:I,MOVI_ENTR!D:D,D1412,MOVI_ENTR!O:O,$E$5),0))</f>
        <v/>
      </c>
      <c r="N1412" s="104" t="str">
        <f>IF(CADA_PROD!C1410="","",G1412/E1412)</f>
        <v/>
      </c>
    </row>
    <row r="1413" spans="2:14" ht="30" customHeight="1">
      <c r="B1413" s="21">
        <f t="shared" si="43"/>
        <v>1406</v>
      </c>
      <c r="C1413" s="99" t="str">
        <f>IF(CADA_PROD!C1411="","",CADA_PROD!C1411)</f>
        <v/>
      </c>
      <c r="D1413" s="100" t="str">
        <f>IF(CADA_PROD!D1411="","",CADA_PROD!D1411)</f>
        <v/>
      </c>
      <c r="E1413" s="101" t="str">
        <f>IF(CADA_PROD!E1411="","",CADA_PROD!E1411)</f>
        <v/>
      </c>
      <c r="F1413" s="101" t="str">
        <f>IF(CADA_PROD!D1411="","",SUMIFS(MOVI_ENTR!I:I,MOVI_ENTR!D:D,D1413,MOVI_ENTR!O:O,$E$5))</f>
        <v/>
      </c>
      <c r="G1413" s="101" t="str">
        <f>IF(CADA_PROD!C1411="","",SUMIFS(MOVI_SAID!H:H,MOVI_SAID!D:D,D1413,MOVI_SAID!L:L,$E$5))</f>
        <v/>
      </c>
      <c r="H1413" s="101" t="str">
        <f t="shared" si="44"/>
        <v/>
      </c>
      <c r="I1413" s="100" t="str">
        <f>IF(CADA_PROD!C1411="","",IFERROR(IF(H1413&lt;=0,"Sem estoque",IF(H1413/E1413&lt;0.25,"Quase sem estoque",IF(H1413/E1413&lt;1.2,"Estoque baixo",IF(H1413/E1413&lt;2,"Estoque moderado","Estoque confortável")))),""))</f>
        <v/>
      </c>
      <c r="J1413" s="102" t="str">
        <f>IF(CADA_PROD!C1411="","",SUMIFS(MOVI_ENTR!M:M,MOVI_ENTR!D:D,D1413,MOVI_ENTR!O:O,$E$5))</f>
        <v/>
      </c>
      <c r="K1413" s="103" t="str">
        <f>IF(CADA_PROD!C1411="","",IFERROR($J1413/SUM($J$8:$J$1008),""))</f>
        <v/>
      </c>
      <c r="L1413" s="103" t="str">
        <f>IF(CADA_PROD!C1411="","",IFERROR(H1413/SUM($H$8:$H$1008),""))</f>
        <v/>
      </c>
      <c r="M1413" s="102" t="str">
        <f>IF(CADA_PROD!$C1411="","",IFERROR(SUMIFS(MOVI_ENTR!M:M,MOVI_ENTR!D:D,D1413,MOVI_ENTR!O:O,$E$5)/SUMIFS(MOVI_ENTR!I:I,MOVI_ENTR!D:D,D1413,MOVI_ENTR!O:O,$E$5),0))</f>
        <v/>
      </c>
      <c r="N1413" s="104" t="str">
        <f>IF(CADA_PROD!C1411="","",G1413/E1413)</f>
        <v/>
      </c>
    </row>
    <row r="1414" spans="2:14" ht="30" customHeight="1">
      <c r="B1414" s="21">
        <f t="shared" si="43"/>
        <v>1407</v>
      </c>
      <c r="C1414" s="99" t="str">
        <f>IF(CADA_PROD!C1412="","",CADA_PROD!C1412)</f>
        <v/>
      </c>
      <c r="D1414" s="100" t="str">
        <f>IF(CADA_PROD!D1412="","",CADA_PROD!D1412)</f>
        <v/>
      </c>
      <c r="E1414" s="101" t="str">
        <f>IF(CADA_PROD!E1412="","",CADA_PROD!E1412)</f>
        <v/>
      </c>
      <c r="F1414" s="101" t="str">
        <f>IF(CADA_PROD!D1412="","",SUMIFS(MOVI_ENTR!I:I,MOVI_ENTR!D:D,D1414,MOVI_ENTR!O:O,$E$5))</f>
        <v/>
      </c>
      <c r="G1414" s="101" t="str">
        <f>IF(CADA_PROD!C1412="","",SUMIFS(MOVI_SAID!H:H,MOVI_SAID!D:D,D1414,MOVI_SAID!L:L,$E$5))</f>
        <v/>
      </c>
      <c r="H1414" s="101" t="str">
        <f t="shared" si="44"/>
        <v/>
      </c>
      <c r="I1414" s="100" t="str">
        <f>IF(CADA_PROD!C1412="","",IFERROR(IF(H1414&lt;=0,"Sem estoque",IF(H1414/E1414&lt;0.25,"Quase sem estoque",IF(H1414/E1414&lt;1.2,"Estoque baixo",IF(H1414/E1414&lt;2,"Estoque moderado","Estoque confortável")))),""))</f>
        <v/>
      </c>
      <c r="J1414" s="102" t="str">
        <f>IF(CADA_PROD!C1412="","",SUMIFS(MOVI_ENTR!M:M,MOVI_ENTR!D:D,D1414,MOVI_ENTR!O:O,$E$5))</f>
        <v/>
      </c>
      <c r="K1414" s="103" t="str">
        <f>IF(CADA_PROD!C1412="","",IFERROR($J1414/SUM($J$8:$J$1008),""))</f>
        <v/>
      </c>
      <c r="L1414" s="103" t="str">
        <f>IF(CADA_PROD!C1412="","",IFERROR(H1414/SUM($H$8:$H$1008),""))</f>
        <v/>
      </c>
      <c r="M1414" s="102" t="str">
        <f>IF(CADA_PROD!$C1412="","",IFERROR(SUMIFS(MOVI_ENTR!M:M,MOVI_ENTR!D:D,D1414,MOVI_ENTR!O:O,$E$5)/SUMIFS(MOVI_ENTR!I:I,MOVI_ENTR!D:D,D1414,MOVI_ENTR!O:O,$E$5),0))</f>
        <v/>
      </c>
      <c r="N1414" s="104" t="str">
        <f>IF(CADA_PROD!C1412="","",G1414/E1414)</f>
        <v/>
      </c>
    </row>
    <row r="1415" spans="2:14" ht="30" customHeight="1">
      <c r="B1415" s="21">
        <f t="shared" si="43"/>
        <v>1408</v>
      </c>
      <c r="C1415" s="99" t="str">
        <f>IF(CADA_PROD!C1413="","",CADA_PROD!C1413)</f>
        <v/>
      </c>
      <c r="D1415" s="100" t="str">
        <f>IF(CADA_PROD!D1413="","",CADA_PROD!D1413)</f>
        <v/>
      </c>
      <c r="E1415" s="101" t="str">
        <f>IF(CADA_PROD!E1413="","",CADA_PROD!E1413)</f>
        <v/>
      </c>
      <c r="F1415" s="101" t="str">
        <f>IF(CADA_PROD!D1413="","",SUMIFS(MOVI_ENTR!I:I,MOVI_ENTR!D:D,D1415,MOVI_ENTR!O:O,$E$5))</f>
        <v/>
      </c>
      <c r="G1415" s="101" t="str">
        <f>IF(CADA_PROD!C1413="","",SUMIFS(MOVI_SAID!H:H,MOVI_SAID!D:D,D1415,MOVI_SAID!L:L,$E$5))</f>
        <v/>
      </c>
      <c r="H1415" s="101" t="str">
        <f t="shared" si="44"/>
        <v/>
      </c>
      <c r="I1415" s="100" t="str">
        <f>IF(CADA_PROD!C1413="","",IFERROR(IF(H1415&lt;=0,"Sem estoque",IF(H1415/E1415&lt;0.25,"Quase sem estoque",IF(H1415/E1415&lt;1.2,"Estoque baixo",IF(H1415/E1415&lt;2,"Estoque moderado","Estoque confortável")))),""))</f>
        <v/>
      </c>
      <c r="J1415" s="102" t="str">
        <f>IF(CADA_PROD!C1413="","",SUMIFS(MOVI_ENTR!M:M,MOVI_ENTR!D:D,D1415,MOVI_ENTR!O:O,$E$5))</f>
        <v/>
      </c>
      <c r="K1415" s="103" t="str">
        <f>IF(CADA_PROD!C1413="","",IFERROR($J1415/SUM($J$8:$J$1008),""))</f>
        <v/>
      </c>
      <c r="L1415" s="103" t="str">
        <f>IF(CADA_PROD!C1413="","",IFERROR(H1415/SUM($H$8:$H$1008),""))</f>
        <v/>
      </c>
      <c r="M1415" s="102" t="str">
        <f>IF(CADA_PROD!$C1413="","",IFERROR(SUMIFS(MOVI_ENTR!M:M,MOVI_ENTR!D:D,D1415,MOVI_ENTR!O:O,$E$5)/SUMIFS(MOVI_ENTR!I:I,MOVI_ENTR!D:D,D1415,MOVI_ENTR!O:O,$E$5),0))</f>
        <v/>
      </c>
      <c r="N1415" s="104" t="str">
        <f>IF(CADA_PROD!C1413="","",G1415/E1415)</f>
        <v/>
      </c>
    </row>
    <row r="1416" spans="2:14" ht="30" customHeight="1">
      <c r="B1416" s="21">
        <f t="shared" si="43"/>
        <v>1409</v>
      </c>
      <c r="C1416" s="99" t="str">
        <f>IF(CADA_PROD!C1414="","",CADA_PROD!C1414)</f>
        <v/>
      </c>
      <c r="D1416" s="100" t="str">
        <f>IF(CADA_PROD!D1414="","",CADA_PROD!D1414)</f>
        <v/>
      </c>
      <c r="E1416" s="101" t="str">
        <f>IF(CADA_PROD!E1414="","",CADA_PROD!E1414)</f>
        <v/>
      </c>
      <c r="F1416" s="101" t="str">
        <f>IF(CADA_PROD!D1414="","",SUMIFS(MOVI_ENTR!I:I,MOVI_ENTR!D:D,D1416,MOVI_ENTR!O:O,$E$5))</f>
        <v/>
      </c>
      <c r="G1416" s="101" t="str">
        <f>IF(CADA_PROD!C1414="","",SUMIFS(MOVI_SAID!H:H,MOVI_SAID!D:D,D1416,MOVI_SAID!L:L,$E$5))</f>
        <v/>
      </c>
      <c r="H1416" s="101" t="str">
        <f t="shared" si="44"/>
        <v/>
      </c>
      <c r="I1416" s="100" t="str">
        <f>IF(CADA_PROD!C1414="","",IFERROR(IF(H1416&lt;=0,"Sem estoque",IF(H1416/E1416&lt;0.25,"Quase sem estoque",IF(H1416/E1416&lt;1.2,"Estoque baixo",IF(H1416/E1416&lt;2,"Estoque moderado","Estoque confortável")))),""))</f>
        <v/>
      </c>
      <c r="J1416" s="102" t="str">
        <f>IF(CADA_PROD!C1414="","",SUMIFS(MOVI_ENTR!M:M,MOVI_ENTR!D:D,D1416,MOVI_ENTR!O:O,$E$5))</f>
        <v/>
      </c>
      <c r="K1416" s="103" t="str">
        <f>IF(CADA_PROD!C1414="","",IFERROR($J1416/SUM($J$8:$J$1008),""))</f>
        <v/>
      </c>
      <c r="L1416" s="103" t="str">
        <f>IF(CADA_PROD!C1414="","",IFERROR(H1416/SUM($H$8:$H$1008),""))</f>
        <v/>
      </c>
      <c r="M1416" s="102" t="str">
        <f>IF(CADA_PROD!$C1414="","",IFERROR(SUMIFS(MOVI_ENTR!M:M,MOVI_ENTR!D:D,D1416,MOVI_ENTR!O:O,$E$5)/SUMIFS(MOVI_ENTR!I:I,MOVI_ENTR!D:D,D1416,MOVI_ENTR!O:O,$E$5),0))</f>
        <v/>
      </c>
      <c r="N1416" s="104" t="str">
        <f>IF(CADA_PROD!C1414="","",G1416/E1416)</f>
        <v/>
      </c>
    </row>
    <row r="1417" spans="2:14" ht="30" customHeight="1">
      <c r="B1417" s="21">
        <f t="shared" si="43"/>
        <v>1410</v>
      </c>
      <c r="C1417" s="99" t="str">
        <f>IF(CADA_PROD!C1415="","",CADA_PROD!C1415)</f>
        <v/>
      </c>
      <c r="D1417" s="100" t="str">
        <f>IF(CADA_PROD!D1415="","",CADA_PROD!D1415)</f>
        <v/>
      </c>
      <c r="E1417" s="101" t="str">
        <f>IF(CADA_PROD!E1415="","",CADA_PROD!E1415)</f>
        <v/>
      </c>
      <c r="F1417" s="101" t="str">
        <f>IF(CADA_PROD!D1415="","",SUMIFS(MOVI_ENTR!I:I,MOVI_ENTR!D:D,D1417,MOVI_ENTR!O:O,$E$5))</f>
        <v/>
      </c>
      <c r="G1417" s="101" t="str">
        <f>IF(CADA_PROD!C1415="","",SUMIFS(MOVI_SAID!H:H,MOVI_SAID!D:D,D1417,MOVI_SAID!L:L,$E$5))</f>
        <v/>
      </c>
      <c r="H1417" s="101" t="str">
        <f t="shared" si="44"/>
        <v/>
      </c>
      <c r="I1417" s="100" t="str">
        <f>IF(CADA_PROD!C1415="","",IFERROR(IF(H1417&lt;=0,"Sem estoque",IF(H1417/E1417&lt;0.25,"Quase sem estoque",IF(H1417/E1417&lt;1.2,"Estoque baixo",IF(H1417/E1417&lt;2,"Estoque moderado","Estoque confortável")))),""))</f>
        <v/>
      </c>
      <c r="J1417" s="102" t="str">
        <f>IF(CADA_PROD!C1415="","",SUMIFS(MOVI_ENTR!M:M,MOVI_ENTR!D:D,D1417,MOVI_ENTR!O:O,$E$5))</f>
        <v/>
      </c>
      <c r="K1417" s="103" t="str">
        <f>IF(CADA_PROD!C1415="","",IFERROR($J1417/SUM($J$8:$J$1008),""))</f>
        <v/>
      </c>
      <c r="L1417" s="103" t="str">
        <f>IF(CADA_PROD!C1415="","",IFERROR(H1417/SUM($H$8:$H$1008),""))</f>
        <v/>
      </c>
      <c r="M1417" s="102" t="str">
        <f>IF(CADA_PROD!$C1415="","",IFERROR(SUMIFS(MOVI_ENTR!M:M,MOVI_ENTR!D:D,D1417,MOVI_ENTR!O:O,$E$5)/SUMIFS(MOVI_ENTR!I:I,MOVI_ENTR!D:D,D1417,MOVI_ENTR!O:O,$E$5),0))</f>
        <v/>
      </c>
      <c r="N1417" s="104" t="str">
        <f>IF(CADA_PROD!C1415="","",G1417/E1417)</f>
        <v/>
      </c>
    </row>
    <row r="1418" spans="2:14" ht="30" customHeight="1">
      <c r="B1418" s="21">
        <f t="shared" ref="B1418:B1481" si="45">B1417+1</f>
        <v>1411</v>
      </c>
      <c r="C1418" s="99" t="str">
        <f>IF(CADA_PROD!C1416="","",CADA_PROD!C1416)</f>
        <v/>
      </c>
      <c r="D1418" s="100" t="str">
        <f>IF(CADA_PROD!D1416="","",CADA_PROD!D1416)</f>
        <v/>
      </c>
      <c r="E1418" s="101" t="str">
        <f>IF(CADA_PROD!E1416="","",CADA_PROD!E1416)</f>
        <v/>
      </c>
      <c r="F1418" s="101" t="str">
        <f>IF(CADA_PROD!D1416="","",SUMIFS(MOVI_ENTR!I:I,MOVI_ENTR!D:D,D1418,MOVI_ENTR!O:O,$E$5))</f>
        <v/>
      </c>
      <c r="G1418" s="101" t="str">
        <f>IF(CADA_PROD!C1416="","",SUMIFS(MOVI_SAID!H:H,MOVI_SAID!D:D,D1418,MOVI_SAID!L:L,$E$5))</f>
        <v/>
      </c>
      <c r="H1418" s="101" t="str">
        <f t="shared" si="44"/>
        <v/>
      </c>
      <c r="I1418" s="100" t="str">
        <f>IF(CADA_PROD!C1416="","",IFERROR(IF(H1418&lt;=0,"Sem estoque",IF(H1418/E1418&lt;0.25,"Quase sem estoque",IF(H1418/E1418&lt;1.2,"Estoque baixo",IF(H1418/E1418&lt;2,"Estoque moderado","Estoque confortável")))),""))</f>
        <v/>
      </c>
      <c r="J1418" s="102" t="str">
        <f>IF(CADA_PROD!C1416="","",SUMIFS(MOVI_ENTR!M:M,MOVI_ENTR!D:D,D1418,MOVI_ENTR!O:O,$E$5))</f>
        <v/>
      </c>
      <c r="K1418" s="103" t="str">
        <f>IF(CADA_PROD!C1416="","",IFERROR($J1418/SUM($J$8:$J$1008),""))</f>
        <v/>
      </c>
      <c r="L1418" s="103" t="str">
        <f>IF(CADA_PROD!C1416="","",IFERROR(H1418/SUM($H$8:$H$1008),""))</f>
        <v/>
      </c>
      <c r="M1418" s="102" t="str">
        <f>IF(CADA_PROD!$C1416="","",IFERROR(SUMIFS(MOVI_ENTR!M:M,MOVI_ENTR!D:D,D1418,MOVI_ENTR!O:O,$E$5)/SUMIFS(MOVI_ENTR!I:I,MOVI_ENTR!D:D,D1418,MOVI_ENTR!O:O,$E$5),0))</f>
        <v/>
      </c>
      <c r="N1418" s="104" t="str">
        <f>IF(CADA_PROD!C1416="","",G1418/E1418)</f>
        <v/>
      </c>
    </row>
    <row r="1419" spans="2:14" ht="30" customHeight="1">
      <c r="B1419" s="21">
        <f t="shared" si="45"/>
        <v>1412</v>
      </c>
      <c r="C1419" s="99" t="str">
        <f>IF(CADA_PROD!C1417="","",CADA_PROD!C1417)</f>
        <v/>
      </c>
      <c r="D1419" s="100" t="str">
        <f>IF(CADA_PROD!D1417="","",CADA_PROD!D1417)</f>
        <v/>
      </c>
      <c r="E1419" s="101" t="str">
        <f>IF(CADA_PROD!E1417="","",CADA_PROD!E1417)</f>
        <v/>
      </c>
      <c r="F1419" s="101" t="str">
        <f>IF(CADA_PROD!D1417="","",SUMIFS(MOVI_ENTR!I:I,MOVI_ENTR!D:D,D1419,MOVI_ENTR!O:O,$E$5))</f>
        <v/>
      </c>
      <c r="G1419" s="101" t="str">
        <f>IF(CADA_PROD!C1417="","",SUMIFS(MOVI_SAID!H:H,MOVI_SAID!D:D,D1419,MOVI_SAID!L:L,$E$5))</f>
        <v/>
      </c>
      <c r="H1419" s="101" t="str">
        <f t="shared" si="44"/>
        <v/>
      </c>
      <c r="I1419" s="100" t="str">
        <f>IF(CADA_PROD!C1417="","",IFERROR(IF(H1419&lt;=0,"Sem estoque",IF(H1419/E1419&lt;0.25,"Quase sem estoque",IF(H1419/E1419&lt;1.2,"Estoque baixo",IF(H1419/E1419&lt;2,"Estoque moderado","Estoque confortável")))),""))</f>
        <v/>
      </c>
      <c r="J1419" s="102" t="str">
        <f>IF(CADA_PROD!C1417="","",SUMIFS(MOVI_ENTR!M:M,MOVI_ENTR!D:D,D1419,MOVI_ENTR!O:O,$E$5))</f>
        <v/>
      </c>
      <c r="K1419" s="103" t="str">
        <f>IF(CADA_PROD!C1417="","",IFERROR($J1419/SUM($J$8:$J$1008),""))</f>
        <v/>
      </c>
      <c r="L1419" s="103" t="str">
        <f>IF(CADA_PROD!C1417="","",IFERROR(H1419/SUM($H$8:$H$1008),""))</f>
        <v/>
      </c>
      <c r="M1419" s="102" t="str">
        <f>IF(CADA_PROD!$C1417="","",IFERROR(SUMIFS(MOVI_ENTR!M:M,MOVI_ENTR!D:D,D1419,MOVI_ENTR!O:O,$E$5)/SUMIFS(MOVI_ENTR!I:I,MOVI_ENTR!D:D,D1419,MOVI_ENTR!O:O,$E$5),0))</f>
        <v/>
      </c>
      <c r="N1419" s="104" t="str">
        <f>IF(CADA_PROD!C1417="","",G1419/E1419)</f>
        <v/>
      </c>
    </row>
    <row r="1420" spans="2:14" ht="30" customHeight="1">
      <c r="B1420" s="21">
        <f t="shared" si="45"/>
        <v>1413</v>
      </c>
      <c r="C1420" s="99" t="str">
        <f>IF(CADA_PROD!C1418="","",CADA_PROD!C1418)</f>
        <v/>
      </c>
      <c r="D1420" s="100" t="str">
        <f>IF(CADA_PROD!D1418="","",CADA_PROD!D1418)</f>
        <v/>
      </c>
      <c r="E1420" s="101" t="str">
        <f>IF(CADA_PROD!E1418="","",CADA_PROD!E1418)</f>
        <v/>
      </c>
      <c r="F1420" s="101" t="str">
        <f>IF(CADA_PROD!D1418="","",SUMIFS(MOVI_ENTR!I:I,MOVI_ENTR!D:D,D1420,MOVI_ENTR!O:O,$E$5))</f>
        <v/>
      </c>
      <c r="G1420" s="101" t="str">
        <f>IF(CADA_PROD!C1418="","",SUMIFS(MOVI_SAID!H:H,MOVI_SAID!D:D,D1420,MOVI_SAID!L:L,$E$5))</f>
        <v/>
      </c>
      <c r="H1420" s="101" t="str">
        <f t="shared" si="44"/>
        <v/>
      </c>
      <c r="I1420" s="100" t="str">
        <f>IF(CADA_PROD!C1418="","",IFERROR(IF(H1420&lt;=0,"Sem estoque",IF(H1420/E1420&lt;0.25,"Quase sem estoque",IF(H1420/E1420&lt;1.2,"Estoque baixo",IF(H1420/E1420&lt;2,"Estoque moderado","Estoque confortável")))),""))</f>
        <v/>
      </c>
      <c r="J1420" s="102" t="str">
        <f>IF(CADA_PROD!C1418="","",SUMIFS(MOVI_ENTR!M:M,MOVI_ENTR!D:D,D1420,MOVI_ENTR!O:O,$E$5))</f>
        <v/>
      </c>
      <c r="K1420" s="103" t="str">
        <f>IF(CADA_PROD!C1418="","",IFERROR($J1420/SUM($J$8:$J$1008),""))</f>
        <v/>
      </c>
      <c r="L1420" s="103" t="str">
        <f>IF(CADA_PROD!C1418="","",IFERROR(H1420/SUM($H$8:$H$1008),""))</f>
        <v/>
      </c>
      <c r="M1420" s="102" t="str">
        <f>IF(CADA_PROD!$C1418="","",IFERROR(SUMIFS(MOVI_ENTR!M:M,MOVI_ENTR!D:D,D1420,MOVI_ENTR!O:O,$E$5)/SUMIFS(MOVI_ENTR!I:I,MOVI_ENTR!D:D,D1420,MOVI_ENTR!O:O,$E$5),0))</f>
        <v/>
      </c>
      <c r="N1420" s="104" t="str">
        <f>IF(CADA_PROD!C1418="","",G1420/E1420)</f>
        <v/>
      </c>
    </row>
    <row r="1421" spans="2:14" ht="30" customHeight="1">
      <c r="B1421" s="21">
        <f t="shared" si="45"/>
        <v>1414</v>
      </c>
      <c r="C1421" s="99" t="str">
        <f>IF(CADA_PROD!C1419="","",CADA_PROD!C1419)</f>
        <v/>
      </c>
      <c r="D1421" s="100" t="str">
        <f>IF(CADA_PROD!D1419="","",CADA_PROD!D1419)</f>
        <v/>
      </c>
      <c r="E1421" s="101" t="str">
        <f>IF(CADA_PROD!E1419="","",CADA_PROD!E1419)</f>
        <v/>
      </c>
      <c r="F1421" s="101" t="str">
        <f>IF(CADA_PROD!D1419="","",SUMIFS(MOVI_ENTR!I:I,MOVI_ENTR!D:D,D1421,MOVI_ENTR!O:O,$E$5))</f>
        <v/>
      </c>
      <c r="G1421" s="101" t="str">
        <f>IF(CADA_PROD!C1419="","",SUMIFS(MOVI_SAID!H:H,MOVI_SAID!D:D,D1421,MOVI_SAID!L:L,$E$5))</f>
        <v/>
      </c>
      <c r="H1421" s="101" t="str">
        <f t="shared" si="44"/>
        <v/>
      </c>
      <c r="I1421" s="100" t="str">
        <f>IF(CADA_PROD!C1419="","",IFERROR(IF(H1421&lt;=0,"Sem estoque",IF(H1421/E1421&lt;0.25,"Quase sem estoque",IF(H1421/E1421&lt;1.2,"Estoque baixo",IF(H1421/E1421&lt;2,"Estoque moderado","Estoque confortável")))),""))</f>
        <v/>
      </c>
      <c r="J1421" s="102" t="str">
        <f>IF(CADA_PROD!C1419="","",SUMIFS(MOVI_ENTR!M:M,MOVI_ENTR!D:D,D1421,MOVI_ENTR!O:O,$E$5))</f>
        <v/>
      </c>
      <c r="K1421" s="103" t="str">
        <f>IF(CADA_PROD!C1419="","",IFERROR($J1421/SUM($J$8:$J$1008),""))</f>
        <v/>
      </c>
      <c r="L1421" s="103" t="str">
        <f>IF(CADA_PROD!C1419="","",IFERROR(H1421/SUM($H$8:$H$1008),""))</f>
        <v/>
      </c>
      <c r="M1421" s="102" t="str">
        <f>IF(CADA_PROD!$C1419="","",IFERROR(SUMIFS(MOVI_ENTR!M:M,MOVI_ENTR!D:D,D1421,MOVI_ENTR!O:O,$E$5)/SUMIFS(MOVI_ENTR!I:I,MOVI_ENTR!D:D,D1421,MOVI_ENTR!O:O,$E$5),0))</f>
        <v/>
      </c>
      <c r="N1421" s="104" t="str">
        <f>IF(CADA_PROD!C1419="","",G1421/E1421)</f>
        <v/>
      </c>
    </row>
    <row r="1422" spans="2:14" ht="30" customHeight="1">
      <c r="B1422" s="21">
        <f t="shared" si="45"/>
        <v>1415</v>
      </c>
      <c r="C1422" s="99" t="str">
        <f>IF(CADA_PROD!C1420="","",CADA_PROD!C1420)</f>
        <v/>
      </c>
      <c r="D1422" s="100" t="str">
        <f>IF(CADA_PROD!D1420="","",CADA_PROD!D1420)</f>
        <v/>
      </c>
      <c r="E1422" s="101" t="str">
        <f>IF(CADA_PROD!E1420="","",CADA_PROD!E1420)</f>
        <v/>
      </c>
      <c r="F1422" s="101" t="str">
        <f>IF(CADA_PROD!D1420="","",SUMIFS(MOVI_ENTR!I:I,MOVI_ENTR!D:D,D1422,MOVI_ENTR!O:O,$E$5))</f>
        <v/>
      </c>
      <c r="G1422" s="101" t="str">
        <f>IF(CADA_PROD!C1420="","",SUMIFS(MOVI_SAID!H:H,MOVI_SAID!D:D,D1422,MOVI_SAID!L:L,$E$5))</f>
        <v/>
      </c>
      <c r="H1422" s="101" t="str">
        <f t="shared" si="44"/>
        <v/>
      </c>
      <c r="I1422" s="100" t="str">
        <f>IF(CADA_PROD!C1420="","",IFERROR(IF(H1422&lt;=0,"Sem estoque",IF(H1422/E1422&lt;0.25,"Quase sem estoque",IF(H1422/E1422&lt;1.2,"Estoque baixo",IF(H1422/E1422&lt;2,"Estoque moderado","Estoque confortável")))),""))</f>
        <v/>
      </c>
      <c r="J1422" s="102" t="str">
        <f>IF(CADA_PROD!C1420="","",SUMIFS(MOVI_ENTR!M:M,MOVI_ENTR!D:D,D1422,MOVI_ENTR!O:O,$E$5))</f>
        <v/>
      </c>
      <c r="K1422" s="103" t="str">
        <f>IF(CADA_PROD!C1420="","",IFERROR($J1422/SUM($J$8:$J$1008),""))</f>
        <v/>
      </c>
      <c r="L1422" s="103" t="str">
        <f>IF(CADA_PROD!C1420="","",IFERROR(H1422/SUM($H$8:$H$1008),""))</f>
        <v/>
      </c>
      <c r="M1422" s="102" t="str">
        <f>IF(CADA_PROD!$C1420="","",IFERROR(SUMIFS(MOVI_ENTR!M:M,MOVI_ENTR!D:D,D1422,MOVI_ENTR!O:O,$E$5)/SUMIFS(MOVI_ENTR!I:I,MOVI_ENTR!D:D,D1422,MOVI_ENTR!O:O,$E$5),0))</f>
        <v/>
      </c>
      <c r="N1422" s="104" t="str">
        <f>IF(CADA_PROD!C1420="","",G1422/E1422)</f>
        <v/>
      </c>
    </row>
    <row r="1423" spans="2:14" ht="30" customHeight="1">
      <c r="B1423" s="21">
        <f t="shared" si="45"/>
        <v>1416</v>
      </c>
      <c r="C1423" s="99" t="str">
        <f>IF(CADA_PROD!C1421="","",CADA_PROD!C1421)</f>
        <v/>
      </c>
      <c r="D1423" s="100" t="str">
        <f>IF(CADA_PROD!D1421="","",CADA_PROD!D1421)</f>
        <v/>
      </c>
      <c r="E1423" s="101" t="str">
        <f>IF(CADA_PROD!E1421="","",CADA_PROD!E1421)</f>
        <v/>
      </c>
      <c r="F1423" s="101" t="str">
        <f>IF(CADA_PROD!D1421="","",SUMIFS(MOVI_ENTR!I:I,MOVI_ENTR!D:D,D1423,MOVI_ENTR!O:O,$E$5))</f>
        <v/>
      </c>
      <c r="G1423" s="101" t="str">
        <f>IF(CADA_PROD!C1421="","",SUMIFS(MOVI_SAID!H:H,MOVI_SAID!D:D,D1423,MOVI_SAID!L:L,$E$5))</f>
        <v/>
      </c>
      <c r="H1423" s="101" t="str">
        <f t="shared" si="44"/>
        <v/>
      </c>
      <c r="I1423" s="100" t="str">
        <f>IF(CADA_PROD!C1421="","",IFERROR(IF(H1423&lt;=0,"Sem estoque",IF(H1423/E1423&lt;0.25,"Quase sem estoque",IF(H1423/E1423&lt;1.2,"Estoque baixo",IF(H1423/E1423&lt;2,"Estoque moderado","Estoque confortável")))),""))</f>
        <v/>
      </c>
      <c r="J1423" s="102" t="str">
        <f>IF(CADA_PROD!C1421="","",SUMIFS(MOVI_ENTR!M:M,MOVI_ENTR!D:D,D1423,MOVI_ENTR!O:O,$E$5))</f>
        <v/>
      </c>
      <c r="K1423" s="103" t="str">
        <f>IF(CADA_PROD!C1421="","",IFERROR($J1423/SUM($J$8:$J$1008),""))</f>
        <v/>
      </c>
      <c r="L1423" s="103" t="str">
        <f>IF(CADA_PROD!C1421="","",IFERROR(H1423/SUM($H$8:$H$1008),""))</f>
        <v/>
      </c>
      <c r="M1423" s="102" t="str">
        <f>IF(CADA_PROD!$C1421="","",IFERROR(SUMIFS(MOVI_ENTR!M:M,MOVI_ENTR!D:D,D1423,MOVI_ENTR!O:O,$E$5)/SUMIFS(MOVI_ENTR!I:I,MOVI_ENTR!D:D,D1423,MOVI_ENTR!O:O,$E$5),0))</f>
        <v/>
      </c>
      <c r="N1423" s="104" t="str">
        <f>IF(CADA_PROD!C1421="","",G1423/E1423)</f>
        <v/>
      </c>
    </row>
    <row r="1424" spans="2:14" ht="30" customHeight="1">
      <c r="B1424" s="21">
        <f t="shared" si="45"/>
        <v>1417</v>
      </c>
      <c r="C1424" s="99" t="str">
        <f>IF(CADA_PROD!C1422="","",CADA_PROD!C1422)</f>
        <v/>
      </c>
      <c r="D1424" s="100" t="str">
        <f>IF(CADA_PROD!D1422="","",CADA_PROD!D1422)</f>
        <v/>
      </c>
      <c r="E1424" s="101" t="str">
        <f>IF(CADA_PROD!E1422="","",CADA_PROD!E1422)</f>
        <v/>
      </c>
      <c r="F1424" s="101" t="str">
        <f>IF(CADA_PROD!D1422="","",SUMIFS(MOVI_ENTR!I:I,MOVI_ENTR!D:D,D1424,MOVI_ENTR!O:O,$E$5))</f>
        <v/>
      </c>
      <c r="G1424" s="101" t="str">
        <f>IF(CADA_PROD!C1422="","",SUMIFS(MOVI_SAID!H:H,MOVI_SAID!D:D,D1424,MOVI_SAID!L:L,$E$5))</f>
        <v/>
      </c>
      <c r="H1424" s="101" t="str">
        <f t="shared" si="44"/>
        <v/>
      </c>
      <c r="I1424" s="100" t="str">
        <f>IF(CADA_PROD!C1422="","",IFERROR(IF(H1424&lt;=0,"Sem estoque",IF(H1424/E1424&lt;0.25,"Quase sem estoque",IF(H1424/E1424&lt;1.2,"Estoque baixo",IF(H1424/E1424&lt;2,"Estoque moderado","Estoque confortável")))),""))</f>
        <v/>
      </c>
      <c r="J1424" s="102" t="str">
        <f>IF(CADA_PROD!C1422="","",SUMIFS(MOVI_ENTR!M:M,MOVI_ENTR!D:D,D1424,MOVI_ENTR!O:O,$E$5))</f>
        <v/>
      </c>
      <c r="K1424" s="103" t="str">
        <f>IF(CADA_PROD!C1422="","",IFERROR($J1424/SUM($J$8:$J$1008),""))</f>
        <v/>
      </c>
      <c r="L1424" s="103" t="str">
        <f>IF(CADA_PROD!C1422="","",IFERROR(H1424/SUM($H$8:$H$1008),""))</f>
        <v/>
      </c>
      <c r="M1424" s="102" t="str">
        <f>IF(CADA_PROD!$C1422="","",IFERROR(SUMIFS(MOVI_ENTR!M:M,MOVI_ENTR!D:D,D1424,MOVI_ENTR!O:O,$E$5)/SUMIFS(MOVI_ENTR!I:I,MOVI_ENTR!D:D,D1424,MOVI_ENTR!O:O,$E$5),0))</f>
        <v/>
      </c>
      <c r="N1424" s="104" t="str">
        <f>IF(CADA_PROD!C1422="","",G1424/E1424)</f>
        <v/>
      </c>
    </row>
    <row r="1425" spans="2:14" ht="30" customHeight="1">
      <c r="B1425" s="21">
        <f t="shared" si="45"/>
        <v>1418</v>
      </c>
      <c r="C1425" s="99" t="str">
        <f>IF(CADA_PROD!C1423="","",CADA_PROD!C1423)</f>
        <v/>
      </c>
      <c r="D1425" s="100" t="str">
        <f>IF(CADA_PROD!D1423="","",CADA_PROD!D1423)</f>
        <v/>
      </c>
      <c r="E1425" s="101" t="str">
        <f>IF(CADA_PROD!E1423="","",CADA_PROD!E1423)</f>
        <v/>
      </c>
      <c r="F1425" s="101" t="str">
        <f>IF(CADA_PROD!D1423="","",SUMIFS(MOVI_ENTR!I:I,MOVI_ENTR!D:D,D1425,MOVI_ENTR!O:O,$E$5))</f>
        <v/>
      </c>
      <c r="G1425" s="101" t="str">
        <f>IF(CADA_PROD!C1423="","",SUMIFS(MOVI_SAID!H:H,MOVI_SAID!D:D,D1425,MOVI_SAID!L:L,$E$5))</f>
        <v/>
      </c>
      <c r="H1425" s="101" t="str">
        <f t="shared" si="44"/>
        <v/>
      </c>
      <c r="I1425" s="100" t="str">
        <f>IF(CADA_PROD!C1423="","",IFERROR(IF(H1425&lt;=0,"Sem estoque",IF(H1425/E1425&lt;0.25,"Quase sem estoque",IF(H1425/E1425&lt;1.2,"Estoque baixo",IF(H1425/E1425&lt;2,"Estoque moderado","Estoque confortável")))),""))</f>
        <v/>
      </c>
      <c r="J1425" s="102" t="str">
        <f>IF(CADA_PROD!C1423="","",SUMIFS(MOVI_ENTR!M:M,MOVI_ENTR!D:D,D1425,MOVI_ENTR!O:O,$E$5))</f>
        <v/>
      </c>
      <c r="K1425" s="103" t="str">
        <f>IF(CADA_PROD!C1423="","",IFERROR($J1425/SUM($J$8:$J$1008),""))</f>
        <v/>
      </c>
      <c r="L1425" s="103" t="str">
        <f>IF(CADA_PROD!C1423="","",IFERROR(H1425/SUM($H$8:$H$1008),""))</f>
        <v/>
      </c>
      <c r="M1425" s="102" t="str">
        <f>IF(CADA_PROD!$C1423="","",IFERROR(SUMIFS(MOVI_ENTR!M:M,MOVI_ENTR!D:D,D1425,MOVI_ENTR!O:O,$E$5)/SUMIFS(MOVI_ENTR!I:I,MOVI_ENTR!D:D,D1425,MOVI_ENTR!O:O,$E$5),0))</f>
        <v/>
      </c>
      <c r="N1425" s="104" t="str">
        <f>IF(CADA_PROD!C1423="","",G1425/E1425)</f>
        <v/>
      </c>
    </row>
    <row r="1426" spans="2:14" ht="30" customHeight="1">
      <c r="B1426" s="21">
        <f t="shared" si="45"/>
        <v>1419</v>
      </c>
      <c r="C1426" s="99" t="str">
        <f>IF(CADA_PROD!C1424="","",CADA_PROD!C1424)</f>
        <v/>
      </c>
      <c r="D1426" s="100" t="str">
        <f>IF(CADA_PROD!D1424="","",CADA_PROD!D1424)</f>
        <v/>
      </c>
      <c r="E1426" s="101" t="str">
        <f>IF(CADA_PROD!E1424="","",CADA_PROD!E1424)</f>
        <v/>
      </c>
      <c r="F1426" s="101" t="str">
        <f>IF(CADA_PROD!D1424="","",SUMIFS(MOVI_ENTR!I:I,MOVI_ENTR!D:D,D1426,MOVI_ENTR!O:O,$E$5))</f>
        <v/>
      </c>
      <c r="G1426" s="101" t="str">
        <f>IF(CADA_PROD!C1424="","",SUMIFS(MOVI_SAID!H:H,MOVI_SAID!D:D,D1426,MOVI_SAID!L:L,$E$5))</f>
        <v/>
      </c>
      <c r="H1426" s="101" t="str">
        <f t="shared" si="44"/>
        <v/>
      </c>
      <c r="I1426" s="100" t="str">
        <f>IF(CADA_PROD!C1424="","",IFERROR(IF(H1426&lt;=0,"Sem estoque",IF(H1426/E1426&lt;0.25,"Quase sem estoque",IF(H1426/E1426&lt;1.2,"Estoque baixo",IF(H1426/E1426&lt;2,"Estoque moderado","Estoque confortável")))),""))</f>
        <v/>
      </c>
      <c r="J1426" s="102" t="str">
        <f>IF(CADA_PROD!C1424="","",SUMIFS(MOVI_ENTR!M:M,MOVI_ENTR!D:D,D1426,MOVI_ENTR!O:O,$E$5))</f>
        <v/>
      </c>
      <c r="K1426" s="103" t="str">
        <f>IF(CADA_PROD!C1424="","",IFERROR($J1426/SUM($J$8:$J$1008),""))</f>
        <v/>
      </c>
      <c r="L1426" s="103" t="str">
        <f>IF(CADA_PROD!C1424="","",IFERROR(H1426/SUM($H$8:$H$1008),""))</f>
        <v/>
      </c>
      <c r="M1426" s="102" t="str">
        <f>IF(CADA_PROD!$C1424="","",IFERROR(SUMIFS(MOVI_ENTR!M:M,MOVI_ENTR!D:D,D1426,MOVI_ENTR!O:O,$E$5)/SUMIFS(MOVI_ENTR!I:I,MOVI_ENTR!D:D,D1426,MOVI_ENTR!O:O,$E$5),0))</f>
        <v/>
      </c>
      <c r="N1426" s="104" t="str">
        <f>IF(CADA_PROD!C1424="","",G1426/E1426)</f>
        <v/>
      </c>
    </row>
    <row r="1427" spans="2:14" ht="30" customHeight="1">
      <c r="B1427" s="21">
        <f t="shared" si="45"/>
        <v>1420</v>
      </c>
      <c r="C1427" s="99" t="str">
        <f>IF(CADA_PROD!C1425="","",CADA_PROD!C1425)</f>
        <v/>
      </c>
      <c r="D1427" s="100" t="str">
        <f>IF(CADA_PROD!D1425="","",CADA_PROD!D1425)</f>
        <v/>
      </c>
      <c r="E1427" s="101" t="str">
        <f>IF(CADA_PROD!E1425="","",CADA_PROD!E1425)</f>
        <v/>
      </c>
      <c r="F1427" s="101" t="str">
        <f>IF(CADA_PROD!D1425="","",SUMIFS(MOVI_ENTR!I:I,MOVI_ENTR!D:D,D1427,MOVI_ENTR!O:O,$E$5))</f>
        <v/>
      </c>
      <c r="G1427" s="101" t="str">
        <f>IF(CADA_PROD!C1425="","",SUMIFS(MOVI_SAID!H:H,MOVI_SAID!D:D,D1427,MOVI_SAID!L:L,$E$5))</f>
        <v/>
      </c>
      <c r="H1427" s="101" t="str">
        <f t="shared" si="44"/>
        <v/>
      </c>
      <c r="I1427" s="100" t="str">
        <f>IF(CADA_PROD!C1425="","",IFERROR(IF(H1427&lt;=0,"Sem estoque",IF(H1427/E1427&lt;0.25,"Quase sem estoque",IF(H1427/E1427&lt;1.2,"Estoque baixo",IF(H1427/E1427&lt;2,"Estoque moderado","Estoque confortável")))),""))</f>
        <v/>
      </c>
      <c r="J1427" s="102" t="str">
        <f>IF(CADA_PROD!C1425="","",SUMIFS(MOVI_ENTR!M:M,MOVI_ENTR!D:D,D1427,MOVI_ENTR!O:O,$E$5))</f>
        <v/>
      </c>
      <c r="K1427" s="103" t="str">
        <f>IF(CADA_PROD!C1425="","",IFERROR($J1427/SUM($J$8:$J$1008),""))</f>
        <v/>
      </c>
      <c r="L1427" s="103" t="str">
        <f>IF(CADA_PROD!C1425="","",IFERROR(H1427/SUM($H$8:$H$1008),""))</f>
        <v/>
      </c>
      <c r="M1427" s="102" t="str">
        <f>IF(CADA_PROD!$C1425="","",IFERROR(SUMIFS(MOVI_ENTR!M:M,MOVI_ENTR!D:D,D1427,MOVI_ENTR!O:O,$E$5)/SUMIFS(MOVI_ENTR!I:I,MOVI_ENTR!D:D,D1427,MOVI_ENTR!O:O,$E$5),0))</f>
        <v/>
      </c>
      <c r="N1427" s="104" t="str">
        <f>IF(CADA_PROD!C1425="","",G1427/E1427)</f>
        <v/>
      </c>
    </row>
    <row r="1428" spans="2:14" ht="30" customHeight="1">
      <c r="B1428" s="21">
        <f t="shared" si="45"/>
        <v>1421</v>
      </c>
      <c r="C1428" s="99" t="str">
        <f>IF(CADA_PROD!C1426="","",CADA_PROD!C1426)</f>
        <v/>
      </c>
      <c r="D1428" s="100" t="str">
        <f>IF(CADA_PROD!D1426="","",CADA_PROD!D1426)</f>
        <v/>
      </c>
      <c r="E1428" s="101" t="str">
        <f>IF(CADA_PROD!E1426="","",CADA_PROD!E1426)</f>
        <v/>
      </c>
      <c r="F1428" s="101" t="str">
        <f>IF(CADA_PROD!D1426="","",SUMIFS(MOVI_ENTR!I:I,MOVI_ENTR!D:D,D1428,MOVI_ENTR!O:O,$E$5))</f>
        <v/>
      </c>
      <c r="G1428" s="101" t="str">
        <f>IF(CADA_PROD!C1426="","",SUMIFS(MOVI_SAID!H:H,MOVI_SAID!D:D,D1428,MOVI_SAID!L:L,$E$5))</f>
        <v/>
      </c>
      <c r="H1428" s="101" t="str">
        <f t="shared" si="44"/>
        <v/>
      </c>
      <c r="I1428" s="100" t="str">
        <f>IF(CADA_PROD!C1426="","",IFERROR(IF(H1428&lt;=0,"Sem estoque",IF(H1428/E1428&lt;0.25,"Quase sem estoque",IF(H1428/E1428&lt;1.2,"Estoque baixo",IF(H1428/E1428&lt;2,"Estoque moderado","Estoque confortável")))),""))</f>
        <v/>
      </c>
      <c r="J1428" s="102" t="str">
        <f>IF(CADA_PROD!C1426="","",SUMIFS(MOVI_ENTR!M:M,MOVI_ENTR!D:D,D1428,MOVI_ENTR!O:O,$E$5))</f>
        <v/>
      </c>
      <c r="K1428" s="103" t="str">
        <f>IF(CADA_PROD!C1426="","",IFERROR($J1428/SUM($J$8:$J$1008),""))</f>
        <v/>
      </c>
      <c r="L1428" s="103" t="str">
        <f>IF(CADA_PROD!C1426="","",IFERROR(H1428/SUM($H$8:$H$1008),""))</f>
        <v/>
      </c>
      <c r="M1428" s="102" t="str">
        <f>IF(CADA_PROD!$C1426="","",IFERROR(SUMIFS(MOVI_ENTR!M:M,MOVI_ENTR!D:D,D1428,MOVI_ENTR!O:O,$E$5)/SUMIFS(MOVI_ENTR!I:I,MOVI_ENTR!D:D,D1428,MOVI_ENTR!O:O,$E$5),0))</f>
        <v/>
      </c>
      <c r="N1428" s="104" t="str">
        <f>IF(CADA_PROD!C1426="","",G1428/E1428)</f>
        <v/>
      </c>
    </row>
    <row r="1429" spans="2:14" ht="30" customHeight="1">
      <c r="B1429" s="21">
        <f t="shared" si="45"/>
        <v>1422</v>
      </c>
      <c r="C1429" s="99" t="str">
        <f>IF(CADA_PROD!C1427="","",CADA_PROD!C1427)</f>
        <v/>
      </c>
      <c r="D1429" s="100" t="str">
        <f>IF(CADA_PROD!D1427="","",CADA_PROD!D1427)</f>
        <v/>
      </c>
      <c r="E1429" s="101" t="str">
        <f>IF(CADA_PROD!E1427="","",CADA_PROD!E1427)</f>
        <v/>
      </c>
      <c r="F1429" s="101" t="str">
        <f>IF(CADA_PROD!D1427="","",SUMIFS(MOVI_ENTR!I:I,MOVI_ENTR!D:D,D1429,MOVI_ENTR!O:O,$E$5))</f>
        <v/>
      </c>
      <c r="G1429" s="101" t="str">
        <f>IF(CADA_PROD!C1427="","",SUMIFS(MOVI_SAID!H:H,MOVI_SAID!D:D,D1429,MOVI_SAID!L:L,$E$5))</f>
        <v/>
      </c>
      <c r="H1429" s="101" t="str">
        <f t="shared" si="44"/>
        <v/>
      </c>
      <c r="I1429" s="100" t="str">
        <f>IF(CADA_PROD!C1427="","",IFERROR(IF(H1429&lt;=0,"Sem estoque",IF(H1429/E1429&lt;0.25,"Quase sem estoque",IF(H1429/E1429&lt;1.2,"Estoque baixo",IF(H1429/E1429&lt;2,"Estoque moderado","Estoque confortável")))),""))</f>
        <v/>
      </c>
      <c r="J1429" s="102" t="str">
        <f>IF(CADA_PROD!C1427="","",SUMIFS(MOVI_ENTR!M:M,MOVI_ENTR!D:D,D1429,MOVI_ENTR!O:O,$E$5))</f>
        <v/>
      </c>
      <c r="K1429" s="103" t="str">
        <f>IF(CADA_PROD!C1427="","",IFERROR($J1429/SUM($J$8:$J$1008),""))</f>
        <v/>
      </c>
      <c r="L1429" s="103" t="str">
        <f>IF(CADA_PROD!C1427="","",IFERROR(H1429/SUM($H$8:$H$1008),""))</f>
        <v/>
      </c>
      <c r="M1429" s="102" t="str">
        <f>IF(CADA_PROD!$C1427="","",IFERROR(SUMIFS(MOVI_ENTR!M:M,MOVI_ENTR!D:D,D1429,MOVI_ENTR!O:O,$E$5)/SUMIFS(MOVI_ENTR!I:I,MOVI_ENTR!D:D,D1429,MOVI_ENTR!O:O,$E$5),0))</f>
        <v/>
      </c>
      <c r="N1429" s="104" t="str">
        <f>IF(CADA_PROD!C1427="","",G1429/E1429)</f>
        <v/>
      </c>
    </row>
    <row r="1430" spans="2:14" ht="30" customHeight="1">
      <c r="B1430" s="21">
        <f t="shared" si="45"/>
        <v>1423</v>
      </c>
      <c r="C1430" s="99" t="str">
        <f>IF(CADA_PROD!C1428="","",CADA_PROD!C1428)</f>
        <v/>
      </c>
      <c r="D1430" s="100" t="str">
        <f>IF(CADA_PROD!D1428="","",CADA_PROD!D1428)</f>
        <v/>
      </c>
      <c r="E1430" s="101" t="str">
        <f>IF(CADA_PROD!E1428="","",CADA_PROD!E1428)</f>
        <v/>
      </c>
      <c r="F1430" s="101" t="str">
        <f>IF(CADA_PROD!D1428="","",SUMIFS(MOVI_ENTR!I:I,MOVI_ENTR!D:D,D1430,MOVI_ENTR!O:O,$E$5))</f>
        <v/>
      </c>
      <c r="G1430" s="101" t="str">
        <f>IF(CADA_PROD!C1428="","",SUMIFS(MOVI_SAID!H:H,MOVI_SAID!D:D,D1430,MOVI_SAID!L:L,$E$5))</f>
        <v/>
      </c>
      <c r="H1430" s="101" t="str">
        <f t="shared" si="44"/>
        <v/>
      </c>
      <c r="I1430" s="100" t="str">
        <f>IF(CADA_PROD!C1428="","",IFERROR(IF(H1430&lt;=0,"Sem estoque",IF(H1430/E1430&lt;0.25,"Quase sem estoque",IF(H1430/E1430&lt;1.2,"Estoque baixo",IF(H1430/E1430&lt;2,"Estoque moderado","Estoque confortável")))),""))</f>
        <v/>
      </c>
      <c r="J1430" s="102" t="str">
        <f>IF(CADA_PROD!C1428="","",SUMIFS(MOVI_ENTR!M:M,MOVI_ENTR!D:D,D1430,MOVI_ENTR!O:O,$E$5))</f>
        <v/>
      </c>
      <c r="K1430" s="103" t="str">
        <f>IF(CADA_PROD!C1428="","",IFERROR($J1430/SUM($J$8:$J$1008),""))</f>
        <v/>
      </c>
      <c r="L1430" s="103" t="str">
        <f>IF(CADA_PROD!C1428="","",IFERROR(H1430/SUM($H$8:$H$1008),""))</f>
        <v/>
      </c>
      <c r="M1430" s="102" t="str">
        <f>IF(CADA_PROD!$C1428="","",IFERROR(SUMIFS(MOVI_ENTR!M:M,MOVI_ENTR!D:D,D1430,MOVI_ENTR!O:O,$E$5)/SUMIFS(MOVI_ENTR!I:I,MOVI_ENTR!D:D,D1430,MOVI_ENTR!O:O,$E$5),0))</f>
        <v/>
      </c>
      <c r="N1430" s="104" t="str">
        <f>IF(CADA_PROD!C1428="","",G1430/E1430)</f>
        <v/>
      </c>
    </row>
    <row r="1431" spans="2:14" ht="30" customHeight="1">
      <c r="B1431" s="21">
        <f t="shared" si="45"/>
        <v>1424</v>
      </c>
      <c r="C1431" s="99" t="str">
        <f>IF(CADA_PROD!C1429="","",CADA_PROD!C1429)</f>
        <v/>
      </c>
      <c r="D1431" s="100" t="str">
        <f>IF(CADA_PROD!D1429="","",CADA_PROD!D1429)</f>
        <v/>
      </c>
      <c r="E1431" s="101" t="str">
        <f>IF(CADA_PROD!E1429="","",CADA_PROD!E1429)</f>
        <v/>
      </c>
      <c r="F1431" s="101" t="str">
        <f>IF(CADA_PROD!D1429="","",SUMIFS(MOVI_ENTR!I:I,MOVI_ENTR!D:D,D1431,MOVI_ENTR!O:O,$E$5))</f>
        <v/>
      </c>
      <c r="G1431" s="101" t="str">
        <f>IF(CADA_PROD!C1429="","",SUMIFS(MOVI_SAID!H:H,MOVI_SAID!D:D,D1431,MOVI_SAID!L:L,$E$5))</f>
        <v/>
      </c>
      <c r="H1431" s="101" t="str">
        <f t="shared" si="44"/>
        <v/>
      </c>
      <c r="I1431" s="100" t="str">
        <f>IF(CADA_PROD!C1429="","",IFERROR(IF(H1431&lt;=0,"Sem estoque",IF(H1431/E1431&lt;0.25,"Quase sem estoque",IF(H1431/E1431&lt;1.2,"Estoque baixo",IF(H1431/E1431&lt;2,"Estoque moderado","Estoque confortável")))),""))</f>
        <v/>
      </c>
      <c r="J1431" s="102" t="str">
        <f>IF(CADA_PROD!C1429="","",SUMIFS(MOVI_ENTR!M:M,MOVI_ENTR!D:D,D1431,MOVI_ENTR!O:O,$E$5))</f>
        <v/>
      </c>
      <c r="K1431" s="103" t="str">
        <f>IF(CADA_PROD!C1429="","",IFERROR($J1431/SUM($J$8:$J$1008),""))</f>
        <v/>
      </c>
      <c r="L1431" s="103" t="str">
        <f>IF(CADA_PROD!C1429="","",IFERROR(H1431/SUM($H$8:$H$1008),""))</f>
        <v/>
      </c>
      <c r="M1431" s="102" t="str">
        <f>IF(CADA_PROD!$C1429="","",IFERROR(SUMIFS(MOVI_ENTR!M:M,MOVI_ENTR!D:D,D1431,MOVI_ENTR!O:O,$E$5)/SUMIFS(MOVI_ENTR!I:I,MOVI_ENTR!D:D,D1431,MOVI_ENTR!O:O,$E$5),0))</f>
        <v/>
      </c>
      <c r="N1431" s="104" t="str">
        <f>IF(CADA_PROD!C1429="","",G1431/E1431)</f>
        <v/>
      </c>
    </row>
    <row r="1432" spans="2:14" ht="30" customHeight="1">
      <c r="B1432" s="21">
        <f t="shared" si="45"/>
        <v>1425</v>
      </c>
      <c r="C1432" s="99" t="str">
        <f>IF(CADA_PROD!C1430="","",CADA_PROD!C1430)</f>
        <v/>
      </c>
      <c r="D1432" s="100" t="str">
        <f>IF(CADA_PROD!D1430="","",CADA_PROD!D1430)</f>
        <v/>
      </c>
      <c r="E1432" s="101" t="str">
        <f>IF(CADA_PROD!E1430="","",CADA_PROD!E1430)</f>
        <v/>
      </c>
      <c r="F1432" s="101" t="str">
        <f>IF(CADA_PROD!D1430="","",SUMIFS(MOVI_ENTR!I:I,MOVI_ENTR!D:D,D1432,MOVI_ENTR!O:O,$E$5))</f>
        <v/>
      </c>
      <c r="G1432" s="101" t="str">
        <f>IF(CADA_PROD!C1430="","",SUMIFS(MOVI_SAID!H:H,MOVI_SAID!D:D,D1432,MOVI_SAID!L:L,$E$5))</f>
        <v/>
      </c>
      <c r="H1432" s="101" t="str">
        <f t="shared" si="44"/>
        <v/>
      </c>
      <c r="I1432" s="100" t="str">
        <f>IF(CADA_PROD!C1430="","",IFERROR(IF(H1432&lt;=0,"Sem estoque",IF(H1432/E1432&lt;0.25,"Quase sem estoque",IF(H1432/E1432&lt;1.2,"Estoque baixo",IF(H1432/E1432&lt;2,"Estoque moderado","Estoque confortável")))),""))</f>
        <v/>
      </c>
      <c r="J1432" s="102" t="str">
        <f>IF(CADA_PROD!C1430="","",SUMIFS(MOVI_ENTR!M:M,MOVI_ENTR!D:D,D1432,MOVI_ENTR!O:O,$E$5))</f>
        <v/>
      </c>
      <c r="K1432" s="103" t="str">
        <f>IF(CADA_PROD!C1430="","",IFERROR($J1432/SUM($J$8:$J$1008),""))</f>
        <v/>
      </c>
      <c r="L1432" s="103" t="str">
        <f>IF(CADA_PROD!C1430="","",IFERROR(H1432/SUM($H$8:$H$1008),""))</f>
        <v/>
      </c>
      <c r="M1432" s="102" t="str">
        <f>IF(CADA_PROD!$C1430="","",IFERROR(SUMIFS(MOVI_ENTR!M:M,MOVI_ENTR!D:D,D1432,MOVI_ENTR!O:O,$E$5)/SUMIFS(MOVI_ENTR!I:I,MOVI_ENTR!D:D,D1432,MOVI_ENTR!O:O,$E$5),0))</f>
        <v/>
      </c>
      <c r="N1432" s="104" t="str">
        <f>IF(CADA_PROD!C1430="","",G1432/E1432)</f>
        <v/>
      </c>
    </row>
    <row r="1433" spans="2:14" ht="30" customHeight="1">
      <c r="B1433" s="21">
        <f t="shared" si="45"/>
        <v>1426</v>
      </c>
      <c r="C1433" s="99" t="str">
        <f>IF(CADA_PROD!C1431="","",CADA_PROD!C1431)</f>
        <v/>
      </c>
      <c r="D1433" s="100" t="str">
        <f>IF(CADA_PROD!D1431="","",CADA_PROD!D1431)</f>
        <v/>
      </c>
      <c r="E1433" s="101" t="str">
        <f>IF(CADA_PROD!E1431="","",CADA_PROD!E1431)</f>
        <v/>
      </c>
      <c r="F1433" s="101" t="str">
        <f>IF(CADA_PROD!D1431="","",SUMIFS(MOVI_ENTR!I:I,MOVI_ENTR!D:D,D1433,MOVI_ENTR!O:O,$E$5))</f>
        <v/>
      </c>
      <c r="G1433" s="101" t="str">
        <f>IF(CADA_PROD!C1431="","",SUMIFS(MOVI_SAID!H:H,MOVI_SAID!D:D,D1433,MOVI_SAID!L:L,$E$5))</f>
        <v/>
      </c>
      <c r="H1433" s="101" t="str">
        <f t="shared" si="44"/>
        <v/>
      </c>
      <c r="I1433" s="100" t="str">
        <f>IF(CADA_PROD!C1431="","",IFERROR(IF(H1433&lt;=0,"Sem estoque",IF(H1433/E1433&lt;0.25,"Quase sem estoque",IF(H1433/E1433&lt;1.2,"Estoque baixo",IF(H1433/E1433&lt;2,"Estoque moderado","Estoque confortável")))),""))</f>
        <v/>
      </c>
      <c r="J1433" s="102" t="str">
        <f>IF(CADA_PROD!C1431="","",SUMIFS(MOVI_ENTR!M:M,MOVI_ENTR!D:D,D1433,MOVI_ENTR!O:O,$E$5))</f>
        <v/>
      </c>
      <c r="K1433" s="103" t="str">
        <f>IF(CADA_PROD!C1431="","",IFERROR($J1433/SUM($J$8:$J$1008),""))</f>
        <v/>
      </c>
      <c r="L1433" s="103" t="str">
        <f>IF(CADA_PROD!C1431="","",IFERROR(H1433/SUM($H$8:$H$1008),""))</f>
        <v/>
      </c>
      <c r="M1433" s="102" t="str">
        <f>IF(CADA_PROD!$C1431="","",IFERROR(SUMIFS(MOVI_ENTR!M:M,MOVI_ENTR!D:D,D1433,MOVI_ENTR!O:O,$E$5)/SUMIFS(MOVI_ENTR!I:I,MOVI_ENTR!D:D,D1433,MOVI_ENTR!O:O,$E$5),0))</f>
        <v/>
      </c>
      <c r="N1433" s="104" t="str">
        <f>IF(CADA_PROD!C1431="","",G1433/E1433)</f>
        <v/>
      </c>
    </row>
    <row r="1434" spans="2:14" ht="30" customHeight="1">
      <c r="B1434" s="21">
        <f t="shared" si="45"/>
        <v>1427</v>
      </c>
      <c r="C1434" s="99" t="str">
        <f>IF(CADA_PROD!C1432="","",CADA_PROD!C1432)</f>
        <v/>
      </c>
      <c r="D1434" s="100" t="str">
        <f>IF(CADA_PROD!D1432="","",CADA_PROD!D1432)</f>
        <v/>
      </c>
      <c r="E1434" s="101" t="str">
        <f>IF(CADA_PROD!E1432="","",CADA_PROD!E1432)</f>
        <v/>
      </c>
      <c r="F1434" s="101" t="str">
        <f>IF(CADA_PROD!D1432="","",SUMIFS(MOVI_ENTR!I:I,MOVI_ENTR!D:D,D1434,MOVI_ENTR!O:O,$E$5))</f>
        <v/>
      </c>
      <c r="G1434" s="101" t="str">
        <f>IF(CADA_PROD!C1432="","",SUMIFS(MOVI_SAID!H:H,MOVI_SAID!D:D,D1434,MOVI_SAID!L:L,$E$5))</f>
        <v/>
      </c>
      <c r="H1434" s="101" t="str">
        <f t="shared" si="44"/>
        <v/>
      </c>
      <c r="I1434" s="100" t="str">
        <f>IF(CADA_PROD!C1432="","",IFERROR(IF(H1434&lt;=0,"Sem estoque",IF(H1434/E1434&lt;0.25,"Quase sem estoque",IF(H1434/E1434&lt;1.2,"Estoque baixo",IF(H1434/E1434&lt;2,"Estoque moderado","Estoque confortável")))),""))</f>
        <v/>
      </c>
      <c r="J1434" s="102" t="str">
        <f>IF(CADA_PROD!C1432="","",SUMIFS(MOVI_ENTR!M:M,MOVI_ENTR!D:D,D1434,MOVI_ENTR!O:O,$E$5))</f>
        <v/>
      </c>
      <c r="K1434" s="103" t="str">
        <f>IF(CADA_PROD!C1432="","",IFERROR($J1434/SUM($J$8:$J$1008),""))</f>
        <v/>
      </c>
      <c r="L1434" s="103" t="str">
        <f>IF(CADA_PROD!C1432="","",IFERROR(H1434/SUM($H$8:$H$1008),""))</f>
        <v/>
      </c>
      <c r="M1434" s="102" t="str">
        <f>IF(CADA_PROD!$C1432="","",IFERROR(SUMIFS(MOVI_ENTR!M:M,MOVI_ENTR!D:D,D1434,MOVI_ENTR!O:O,$E$5)/SUMIFS(MOVI_ENTR!I:I,MOVI_ENTR!D:D,D1434,MOVI_ENTR!O:O,$E$5),0))</f>
        <v/>
      </c>
      <c r="N1434" s="104" t="str">
        <f>IF(CADA_PROD!C1432="","",G1434/E1434)</f>
        <v/>
      </c>
    </row>
    <row r="1435" spans="2:14" ht="30" customHeight="1">
      <c r="B1435" s="21">
        <f t="shared" si="45"/>
        <v>1428</v>
      </c>
      <c r="C1435" s="99" t="str">
        <f>IF(CADA_PROD!C1433="","",CADA_PROD!C1433)</f>
        <v/>
      </c>
      <c r="D1435" s="100" t="str">
        <f>IF(CADA_PROD!D1433="","",CADA_PROD!D1433)</f>
        <v/>
      </c>
      <c r="E1435" s="101" t="str">
        <f>IF(CADA_PROD!E1433="","",CADA_PROD!E1433)</f>
        <v/>
      </c>
      <c r="F1435" s="101" t="str">
        <f>IF(CADA_PROD!D1433="","",SUMIFS(MOVI_ENTR!I:I,MOVI_ENTR!D:D,D1435,MOVI_ENTR!O:O,$E$5))</f>
        <v/>
      </c>
      <c r="G1435" s="101" t="str">
        <f>IF(CADA_PROD!C1433="","",SUMIFS(MOVI_SAID!H:H,MOVI_SAID!D:D,D1435,MOVI_SAID!L:L,$E$5))</f>
        <v/>
      </c>
      <c r="H1435" s="101" t="str">
        <f t="shared" si="44"/>
        <v/>
      </c>
      <c r="I1435" s="100" t="str">
        <f>IF(CADA_PROD!C1433="","",IFERROR(IF(H1435&lt;=0,"Sem estoque",IF(H1435/E1435&lt;0.25,"Quase sem estoque",IF(H1435/E1435&lt;1.2,"Estoque baixo",IF(H1435/E1435&lt;2,"Estoque moderado","Estoque confortável")))),""))</f>
        <v/>
      </c>
      <c r="J1435" s="102" t="str">
        <f>IF(CADA_PROD!C1433="","",SUMIFS(MOVI_ENTR!M:M,MOVI_ENTR!D:D,D1435,MOVI_ENTR!O:O,$E$5))</f>
        <v/>
      </c>
      <c r="K1435" s="103" t="str">
        <f>IF(CADA_PROD!C1433="","",IFERROR($J1435/SUM($J$8:$J$1008),""))</f>
        <v/>
      </c>
      <c r="L1435" s="103" t="str">
        <f>IF(CADA_PROD!C1433="","",IFERROR(H1435/SUM($H$8:$H$1008),""))</f>
        <v/>
      </c>
      <c r="M1435" s="102" t="str">
        <f>IF(CADA_PROD!$C1433="","",IFERROR(SUMIFS(MOVI_ENTR!M:M,MOVI_ENTR!D:D,D1435,MOVI_ENTR!O:O,$E$5)/SUMIFS(MOVI_ENTR!I:I,MOVI_ENTR!D:D,D1435,MOVI_ENTR!O:O,$E$5),0))</f>
        <v/>
      </c>
      <c r="N1435" s="104" t="str">
        <f>IF(CADA_PROD!C1433="","",G1435/E1435)</f>
        <v/>
      </c>
    </row>
    <row r="1436" spans="2:14" ht="30" customHeight="1">
      <c r="B1436" s="21">
        <f t="shared" si="45"/>
        <v>1429</v>
      </c>
      <c r="C1436" s="99" t="str">
        <f>IF(CADA_PROD!C1434="","",CADA_PROD!C1434)</f>
        <v/>
      </c>
      <c r="D1436" s="100" t="str">
        <f>IF(CADA_PROD!D1434="","",CADA_PROD!D1434)</f>
        <v/>
      </c>
      <c r="E1436" s="101" t="str">
        <f>IF(CADA_PROD!E1434="","",CADA_PROD!E1434)</f>
        <v/>
      </c>
      <c r="F1436" s="101" t="str">
        <f>IF(CADA_PROD!D1434="","",SUMIFS(MOVI_ENTR!I:I,MOVI_ENTR!D:D,D1436,MOVI_ENTR!O:O,$E$5))</f>
        <v/>
      </c>
      <c r="G1436" s="101" t="str">
        <f>IF(CADA_PROD!C1434="","",SUMIFS(MOVI_SAID!H:H,MOVI_SAID!D:D,D1436,MOVI_SAID!L:L,$E$5))</f>
        <v/>
      </c>
      <c r="H1436" s="101" t="str">
        <f t="shared" si="44"/>
        <v/>
      </c>
      <c r="I1436" s="100" t="str">
        <f>IF(CADA_PROD!C1434="","",IFERROR(IF(H1436&lt;=0,"Sem estoque",IF(H1436/E1436&lt;0.25,"Quase sem estoque",IF(H1436/E1436&lt;1.2,"Estoque baixo",IF(H1436/E1436&lt;2,"Estoque moderado","Estoque confortável")))),""))</f>
        <v/>
      </c>
      <c r="J1436" s="102" t="str">
        <f>IF(CADA_PROD!C1434="","",SUMIFS(MOVI_ENTR!M:M,MOVI_ENTR!D:D,D1436,MOVI_ENTR!O:O,$E$5))</f>
        <v/>
      </c>
      <c r="K1436" s="103" t="str">
        <f>IF(CADA_PROD!C1434="","",IFERROR($J1436/SUM($J$8:$J$1008),""))</f>
        <v/>
      </c>
      <c r="L1436" s="103" t="str">
        <f>IF(CADA_PROD!C1434="","",IFERROR(H1436/SUM($H$8:$H$1008),""))</f>
        <v/>
      </c>
      <c r="M1436" s="102" t="str">
        <f>IF(CADA_PROD!$C1434="","",IFERROR(SUMIFS(MOVI_ENTR!M:M,MOVI_ENTR!D:D,D1436,MOVI_ENTR!O:O,$E$5)/SUMIFS(MOVI_ENTR!I:I,MOVI_ENTR!D:D,D1436,MOVI_ENTR!O:O,$E$5),0))</f>
        <v/>
      </c>
      <c r="N1436" s="104" t="str">
        <f>IF(CADA_PROD!C1434="","",G1436/E1436)</f>
        <v/>
      </c>
    </row>
    <row r="1437" spans="2:14" ht="30" customHeight="1">
      <c r="B1437" s="21">
        <f t="shared" si="45"/>
        <v>1430</v>
      </c>
      <c r="C1437" s="99" t="str">
        <f>IF(CADA_PROD!C1435="","",CADA_PROD!C1435)</f>
        <v/>
      </c>
      <c r="D1437" s="100" t="str">
        <f>IF(CADA_PROD!D1435="","",CADA_PROD!D1435)</f>
        <v/>
      </c>
      <c r="E1437" s="101" t="str">
        <f>IF(CADA_PROD!E1435="","",CADA_PROD!E1435)</f>
        <v/>
      </c>
      <c r="F1437" s="101" t="str">
        <f>IF(CADA_PROD!D1435="","",SUMIFS(MOVI_ENTR!I:I,MOVI_ENTR!D:D,D1437,MOVI_ENTR!O:O,$E$5))</f>
        <v/>
      </c>
      <c r="G1437" s="101" t="str">
        <f>IF(CADA_PROD!C1435="","",SUMIFS(MOVI_SAID!H:H,MOVI_SAID!D:D,D1437,MOVI_SAID!L:L,$E$5))</f>
        <v/>
      </c>
      <c r="H1437" s="101" t="str">
        <f t="shared" si="44"/>
        <v/>
      </c>
      <c r="I1437" s="100" t="str">
        <f>IF(CADA_PROD!C1435="","",IFERROR(IF(H1437&lt;=0,"Sem estoque",IF(H1437/E1437&lt;0.25,"Quase sem estoque",IF(H1437/E1437&lt;1.2,"Estoque baixo",IF(H1437/E1437&lt;2,"Estoque moderado","Estoque confortável")))),""))</f>
        <v/>
      </c>
      <c r="J1437" s="102" t="str">
        <f>IF(CADA_PROD!C1435="","",SUMIFS(MOVI_ENTR!M:M,MOVI_ENTR!D:D,D1437,MOVI_ENTR!O:O,$E$5))</f>
        <v/>
      </c>
      <c r="K1437" s="103" t="str">
        <f>IF(CADA_PROD!C1435="","",IFERROR($J1437/SUM($J$8:$J$1008),""))</f>
        <v/>
      </c>
      <c r="L1437" s="103" t="str">
        <f>IF(CADA_PROD!C1435="","",IFERROR(H1437/SUM($H$8:$H$1008),""))</f>
        <v/>
      </c>
      <c r="M1437" s="102" t="str">
        <f>IF(CADA_PROD!$C1435="","",IFERROR(SUMIFS(MOVI_ENTR!M:M,MOVI_ENTR!D:D,D1437,MOVI_ENTR!O:O,$E$5)/SUMIFS(MOVI_ENTR!I:I,MOVI_ENTR!D:D,D1437,MOVI_ENTR!O:O,$E$5),0))</f>
        <v/>
      </c>
      <c r="N1437" s="104" t="str">
        <f>IF(CADA_PROD!C1435="","",G1437/E1437)</f>
        <v/>
      </c>
    </row>
    <row r="1438" spans="2:14" ht="30" customHeight="1">
      <c r="B1438" s="21">
        <f t="shared" si="45"/>
        <v>1431</v>
      </c>
      <c r="C1438" s="99" t="str">
        <f>IF(CADA_PROD!C1436="","",CADA_PROD!C1436)</f>
        <v/>
      </c>
      <c r="D1438" s="100" t="str">
        <f>IF(CADA_PROD!D1436="","",CADA_PROD!D1436)</f>
        <v/>
      </c>
      <c r="E1438" s="101" t="str">
        <f>IF(CADA_PROD!E1436="","",CADA_PROD!E1436)</f>
        <v/>
      </c>
      <c r="F1438" s="101" t="str">
        <f>IF(CADA_PROD!D1436="","",SUMIFS(MOVI_ENTR!I:I,MOVI_ENTR!D:D,D1438,MOVI_ENTR!O:O,$E$5))</f>
        <v/>
      </c>
      <c r="G1438" s="101" t="str">
        <f>IF(CADA_PROD!C1436="","",SUMIFS(MOVI_SAID!H:H,MOVI_SAID!D:D,D1438,MOVI_SAID!L:L,$E$5))</f>
        <v/>
      </c>
      <c r="H1438" s="101" t="str">
        <f t="shared" si="44"/>
        <v/>
      </c>
      <c r="I1438" s="100" t="str">
        <f>IF(CADA_PROD!C1436="","",IFERROR(IF(H1438&lt;=0,"Sem estoque",IF(H1438/E1438&lt;0.25,"Quase sem estoque",IF(H1438/E1438&lt;1.2,"Estoque baixo",IF(H1438/E1438&lt;2,"Estoque moderado","Estoque confortável")))),""))</f>
        <v/>
      </c>
      <c r="J1438" s="102" t="str">
        <f>IF(CADA_PROD!C1436="","",SUMIFS(MOVI_ENTR!M:M,MOVI_ENTR!D:D,D1438,MOVI_ENTR!O:O,$E$5))</f>
        <v/>
      </c>
      <c r="K1438" s="103" t="str">
        <f>IF(CADA_PROD!C1436="","",IFERROR($J1438/SUM($J$8:$J$1008),""))</f>
        <v/>
      </c>
      <c r="L1438" s="103" t="str">
        <f>IF(CADA_PROD!C1436="","",IFERROR(H1438/SUM($H$8:$H$1008),""))</f>
        <v/>
      </c>
      <c r="M1438" s="102" t="str">
        <f>IF(CADA_PROD!$C1436="","",IFERROR(SUMIFS(MOVI_ENTR!M:M,MOVI_ENTR!D:D,D1438,MOVI_ENTR!O:O,$E$5)/SUMIFS(MOVI_ENTR!I:I,MOVI_ENTR!D:D,D1438,MOVI_ENTR!O:O,$E$5),0))</f>
        <v/>
      </c>
      <c r="N1438" s="104" t="str">
        <f>IF(CADA_PROD!C1436="","",G1438/E1438)</f>
        <v/>
      </c>
    </row>
    <row r="1439" spans="2:14" ht="30" customHeight="1">
      <c r="B1439" s="21">
        <f t="shared" si="45"/>
        <v>1432</v>
      </c>
      <c r="C1439" s="99" t="str">
        <f>IF(CADA_PROD!C1437="","",CADA_PROD!C1437)</f>
        <v/>
      </c>
      <c r="D1439" s="100" t="str">
        <f>IF(CADA_PROD!D1437="","",CADA_PROD!D1437)</f>
        <v/>
      </c>
      <c r="E1439" s="101" t="str">
        <f>IF(CADA_PROD!E1437="","",CADA_PROD!E1437)</f>
        <v/>
      </c>
      <c r="F1439" s="101" t="str">
        <f>IF(CADA_PROD!D1437="","",SUMIFS(MOVI_ENTR!I:I,MOVI_ENTR!D:D,D1439,MOVI_ENTR!O:O,$E$5))</f>
        <v/>
      </c>
      <c r="G1439" s="101" t="str">
        <f>IF(CADA_PROD!C1437="","",SUMIFS(MOVI_SAID!H:H,MOVI_SAID!D:D,D1439,MOVI_SAID!L:L,$E$5))</f>
        <v/>
      </c>
      <c r="H1439" s="101" t="str">
        <f t="shared" si="44"/>
        <v/>
      </c>
      <c r="I1439" s="100" t="str">
        <f>IF(CADA_PROD!C1437="","",IFERROR(IF(H1439&lt;=0,"Sem estoque",IF(H1439/E1439&lt;0.25,"Quase sem estoque",IF(H1439/E1439&lt;1.2,"Estoque baixo",IF(H1439/E1439&lt;2,"Estoque moderado","Estoque confortável")))),""))</f>
        <v/>
      </c>
      <c r="J1439" s="102" t="str">
        <f>IF(CADA_PROD!C1437="","",SUMIFS(MOVI_ENTR!M:M,MOVI_ENTR!D:D,D1439,MOVI_ENTR!O:O,$E$5))</f>
        <v/>
      </c>
      <c r="K1439" s="103" t="str">
        <f>IF(CADA_PROD!C1437="","",IFERROR($J1439/SUM($J$8:$J$1008),""))</f>
        <v/>
      </c>
      <c r="L1439" s="103" t="str">
        <f>IF(CADA_PROD!C1437="","",IFERROR(H1439/SUM($H$8:$H$1008),""))</f>
        <v/>
      </c>
      <c r="M1439" s="102" t="str">
        <f>IF(CADA_PROD!$C1437="","",IFERROR(SUMIFS(MOVI_ENTR!M:M,MOVI_ENTR!D:D,D1439,MOVI_ENTR!O:O,$E$5)/SUMIFS(MOVI_ENTR!I:I,MOVI_ENTR!D:D,D1439,MOVI_ENTR!O:O,$E$5),0))</f>
        <v/>
      </c>
      <c r="N1439" s="104" t="str">
        <f>IF(CADA_PROD!C1437="","",G1439/E1439)</f>
        <v/>
      </c>
    </row>
    <row r="1440" spans="2:14" ht="30" customHeight="1">
      <c r="B1440" s="21">
        <f t="shared" si="45"/>
        <v>1433</v>
      </c>
      <c r="C1440" s="99" t="str">
        <f>IF(CADA_PROD!C1438="","",CADA_PROD!C1438)</f>
        <v/>
      </c>
      <c r="D1440" s="100" t="str">
        <f>IF(CADA_PROD!D1438="","",CADA_PROD!D1438)</f>
        <v/>
      </c>
      <c r="E1440" s="101" t="str">
        <f>IF(CADA_PROD!E1438="","",CADA_PROD!E1438)</f>
        <v/>
      </c>
      <c r="F1440" s="101" t="str">
        <f>IF(CADA_PROD!D1438="","",SUMIFS(MOVI_ENTR!I:I,MOVI_ENTR!D:D,D1440,MOVI_ENTR!O:O,$E$5))</f>
        <v/>
      </c>
      <c r="G1440" s="101" t="str">
        <f>IF(CADA_PROD!C1438="","",SUMIFS(MOVI_SAID!H:H,MOVI_SAID!D:D,D1440,MOVI_SAID!L:L,$E$5))</f>
        <v/>
      </c>
      <c r="H1440" s="101" t="str">
        <f t="shared" si="44"/>
        <v/>
      </c>
      <c r="I1440" s="100" t="str">
        <f>IF(CADA_PROD!C1438="","",IFERROR(IF(H1440&lt;=0,"Sem estoque",IF(H1440/E1440&lt;0.25,"Quase sem estoque",IF(H1440/E1440&lt;1.2,"Estoque baixo",IF(H1440/E1440&lt;2,"Estoque moderado","Estoque confortável")))),""))</f>
        <v/>
      </c>
      <c r="J1440" s="102" t="str">
        <f>IF(CADA_PROD!C1438="","",SUMIFS(MOVI_ENTR!M:M,MOVI_ENTR!D:D,D1440,MOVI_ENTR!O:O,$E$5))</f>
        <v/>
      </c>
      <c r="K1440" s="103" t="str">
        <f>IF(CADA_PROD!C1438="","",IFERROR($J1440/SUM($J$8:$J$1008),""))</f>
        <v/>
      </c>
      <c r="L1440" s="103" t="str">
        <f>IF(CADA_PROD!C1438="","",IFERROR(H1440/SUM($H$8:$H$1008),""))</f>
        <v/>
      </c>
      <c r="M1440" s="102" t="str">
        <f>IF(CADA_PROD!$C1438="","",IFERROR(SUMIFS(MOVI_ENTR!M:M,MOVI_ENTR!D:D,D1440,MOVI_ENTR!O:O,$E$5)/SUMIFS(MOVI_ENTR!I:I,MOVI_ENTR!D:D,D1440,MOVI_ENTR!O:O,$E$5),0))</f>
        <v/>
      </c>
      <c r="N1440" s="104" t="str">
        <f>IF(CADA_PROD!C1438="","",G1440/E1440)</f>
        <v/>
      </c>
    </row>
    <row r="1441" spans="2:14" ht="30" customHeight="1">
      <c r="B1441" s="21">
        <f t="shared" si="45"/>
        <v>1434</v>
      </c>
      <c r="C1441" s="99" t="str">
        <f>IF(CADA_PROD!C1439="","",CADA_PROD!C1439)</f>
        <v/>
      </c>
      <c r="D1441" s="100" t="str">
        <f>IF(CADA_PROD!D1439="","",CADA_PROD!D1439)</f>
        <v/>
      </c>
      <c r="E1441" s="101" t="str">
        <f>IF(CADA_PROD!E1439="","",CADA_PROD!E1439)</f>
        <v/>
      </c>
      <c r="F1441" s="101" t="str">
        <f>IF(CADA_PROD!D1439="","",SUMIFS(MOVI_ENTR!I:I,MOVI_ENTR!D:D,D1441,MOVI_ENTR!O:O,$E$5))</f>
        <v/>
      </c>
      <c r="G1441" s="101" t="str">
        <f>IF(CADA_PROD!C1439="","",SUMIFS(MOVI_SAID!H:H,MOVI_SAID!D:D,D1441,MOVI_SAID!L:L,$E$5))</f>
        <v/>
      </c>
      <c r="H1441" s="101" t="str">
        <f t="shared" si="44"/>
        <v/>
      </c>
      <c r="I1441" s="100" t="str">
        <f>IF(CADA_PROD!C1439="","",IFERROR(IF(H1441&lt;=0,"Sem estoque",IF(H1441/E1441&lt;0.25,"Quase sem estoque",IF(H1441/E1441&lt;1.2,"Estoque baixo",IF(H1441/E1441&lt;2,"Estoque moderado","Estoque confortável")))),""))</f>
        <v/>
      </c>
      <c r="J1441" s="102" t="str">
        <f>IF(CADA_PROD!C1439="","",SUMIFS(MOVI_ENTR!M:M,MOVI_ENTR!D:D,D1441,MOVI_ENTR!O:O,$E$5))</f>
        <v/>
      </c>
      <c r="K1441" s="103" t="str">
        <f>IF(CADA_PROD!C1439="","",IFERROR($J1441/SUM($J$8:$J$1008),""))</f>
        <v/>
      </c>
      <c r="L1441" s="103" t="str">
        <f>IF(CADA_PROD!C1439="","",IFERROR(H1441/SUM($H$8:$H$1008),""))</f>
        <v/>
      </c>
      <c r="M1441" s="102" t="str">
        <f>IF(CADA_PROD!$C1439="","",IFERROR(SUMIFS(MOVI_ENTR!M:M,MOVI_ENTR!D:D,D1441,MOVI_ENTR!O:O,$E$5)/SUMIFS(MOVI_ENTR!I:I,MOVI_ENTR!D:D,D1441,MOVI_ENTR!O:O,$E$5),0))</f>
        <v/>
      </c>
      <c r="N1441" s="104" t="str">
        <f>IF(CADA_PROD!C1439="","",G1441/E1441)</f>
        <v/>
      </c>
    </row>
    <row r="1442" spans="2:14" ht="30" customHeight="1">
      <c r="B1442" s="21">
        <f t="shared" si="45"/>
        <v>1435</v>
      </c>
      <c r="C1442" s="99" t="str">
        <f>IF(CADA_PROD!C1440="","",CADA_PROD!C1440)</f>
        <v/>
      </c>
      <c r="D1442" s="100" t="str">
        <f>IF(CADA_PROD!D1440="","",CADA_PROD!D1440)</f>
        <v/>
      </c>
      <c r="E1442" s="101" t="str">
        <f>IF(CADA_PROD!E1440="","",CADA_PROD!E1440)</f>
        <v/>
      </c>
      <c r="F1442" s="101" t="str">
        <f>IF(CADA_PROD!D1440="","",SUMIFS(MOVI_ENTR!I:I,MOVI_ENTR!D:D,D1442,MOVI_ENTR!O:O,$E$5))</f>
        <v/>
      </c>
      <c r="G1442" s="101" t="str">
        <f>IF(CADA_PROD!C1440="","",SUMIFS(MOVI_SAID!H:H,MOVI_SAID!D:D,D1442,MOVI_SAID!L:L,$E$5))</f>
        <v/>
      </c>
      <c r="H1442" s="101" t="str">
        <f t="shared" si="44"/>
        <v/>
      </c>
      <c r="I1442" s="100" t="str">
        <f>IF(CADA_PROD!C1440="","",IFERROR(IF(H1442&lt;=0,"Sem estoque",IF(H1442/E1442&lt;0.25,"Quase sem estoque",IF(H1442/E1442&lt;1.2,"Estoque baixo",IF(H1442/E1442&lt;2,"Estoque moderado","Estoque confortável")))),""))</f>
        <v/>
      </c>
      <c r="J1442" s="102" t="str">
        <f>IF(CADA_PROD!C1440="","",SUMIFS(MOVI_ENTR!M:M,MOVI_ENTR!D:D,D1442,MOVI_ENTR!O:O,$E$5))</f>
        <v/>
      </c>
      <c r="K1442" s="103" t="str">
        <f>IF(CADA_PROD!C1440="","",IFERROR($J1442/SUM($J$8:$J$1008),""))</f>
        <v/>
      </c>
      <c r="L1442" s="103" t="str">
        <f>IF(CADA_PROD!C1440="","",IFERROR(H1442/SUM($H$8:$H$1008),""))</f>
        <v/>
      </c>
      <c r="M1442" s="102" t="str">
        <f>IF(CADA_PROD!$C1440="","",IFERROR(SUMIFS(MOVI_ENTR!M:M,MOVI_ENTR!D:D,D1442,MOVI_ENTR!O:O,$E$5)/SUMIFS(MOVI_ENTR!I:I,MOVI_ENTR!D:D,D1442,MOVI_ENTR!O:O,$E$5),0))</f>
        <v/>
      </c>
      <c r="N1442" s="104" t="str">
        <f>IF(CADA_PROD!C1440="","",G1442/E1442)</f>
        <v/>
      </c>
    </row>
    <row r="1443" spans="2:14" ht="30" customHeight="1">
      <c r="B1443" s="21">
        <f t="shared" si="45"/>
        <v>1436</v>
      </c>
      <c r="C1443" s="99" t="str">
        <f>IF(CADA_PROD!C1441="","",CADA_PROD!C1441)</f>
        <v/>
      </c>
      <c r="D1443" s="100" t="str">
        <f>IF(CADA_PROD!D1441="","",CADA_PROD!D1441)</f>
        <v/>
      </c>
      <c r="E1443" s="101" t="str">
        <f>IF(CADA_PROD!E1441="","",CADA_PROD!E1441)</f>
        <v/>
      </c>
      <c r="F1443" s="101" t="str">
        <f>IF(CADA_PROD!D1441="","",SUMIFS(MOVI_ENTR!I:I,MOVI_ENTR!D:D,D1443,MOVI_ENTR!O:O,$E$5))</f>
        <v/>
      </c>
      <c r="G1443" s="101" t="str">
        <f>IF(CADA_PROD!C1441="","",SUMIFS(MOVI_SAID!H:H,MOVI_SAID!D:D,D1443,MOVI_SAID!L:L,$E$5))</f>
        <v/>
      </c>
      <c r="H1443" s="101" t="str">
        <f t="shared" si="44"/>
        <v/>
      </c>
      <c r="I1443" s="100" t="str">
        <f>IF(CADA_PROD!C1441="","",IFERROR(IF(H1443&lt;=0,"Sem estoque",IF(H1443/E1443&lt;0.25,"Quase sem estoque",IF(H1443/E1443&lt;1.2,"Estoque baixo",IF(H1443/E1443&lt;2,"Estoque moderado","Estoque confortável")))),""))</f>
        <v/>
      </c>
      <c r="J1443" s="102" t="str">
        <f>IF(CADA_PROD!C1441="","",SUMIFS(MOVI_ENTR!M:M,MOVI_ENTR!D:D,D1443,MOVI_ENTR!O:O,$E$5))</f>
        <v/>
      </c>
      <c r="K1443" s="103" t="str">
        <f>IF(CADA_PROD!C1441="","",IFERROR($J1443/SUM($J$8:$J$1008),""))</f>
        <v/>
      </c>
      <c r="L1443" s="103" t="str">
        <f>IF(CADA_PROD!C1441="","",IFERROR(H1443/SUM($H$8:$H$1008),""))</f>
        <v/>
      </c>
      <c r="M1443" s="102" t="str">
        <f>IF(CADA_PROD!$C1441="","",IFERROR(SUMIFS(MOVI_ENTR!M:M,MOVI_ENTR!D:D,D1443,MOVI_ENTR!O:O,$E$5)/SUMIFS(MOVI_ENTR!I:I,MOVI_ENTR!D:D,D1443,MOVI_ENTR!O:O,$E$5),0))</f>
        <v/>
      </c>
      <c r="N1443" s="104" t="str">
        <f>IF(CADA_PROD!C1441="","",G1443/E1443)</f>
        <v/>
      </c>
    </row>
    <row r="1444" spans="2:14" ht="30" customHeight="1">
      <c r="B1444" s="21">
        <f t="shared" si="45"/>
        <v>1437</v>
      </c>
      <c r="C1444" s="99" t="str">
        <f>IF(CADA_PROD!C1442="","",CADA_PROD!C1442)</f>
        <v/>
      </c>
      <c r="D1444" s="100" t="str">
        <f>IF(CADA_PROD!D1442="","",CADA_PROD!D1442)</f>
        <v/>
      </c>
      <c r="E1444" s="101" t="str">
        <f>IF(CADA_PROD!E1442="","",CADA_PROD!E1442)</f>
        <v/>
      </c>
      <c r="F1444" s="101" t="str">
        <f>IF(CADA_PROD!D1442="","",SUMIFS(MOVI_ENTR!I:I,MOVI_ENTR!D:D,D1444,MOVI_ENTR!O:O,$E$5))</f>
        <v/>
      </c>
      <c r="G1444" s="101" t="str">
        <f>IF(CADA_PROD!C1442="","",SUMIFS(MOVI_SAID!H:H,MOVI_SAID!D:D,D1444,MOVI_SAID!L:L,$E$5))</f>
        <v/>
      </c>
      <c r="H1444" s="101" t="str">
        <f t="shared" si="44"/>
        <v/>
      </c>
      <c r="I1444" s="100" t="str">
        <f>IF(CADA_PROD!C1442="","",IFERROR(IF(H1444&lt;=0,"Sem estoque",IF(H1444/E1444&lt;0.25,"Quase sem estoque",IF(H1444/E1444&lt;1.2,"Estoque baixo",IF(H1444/E1444&lt;2,"Estoque moderado","Estoque confortável")))),""))</f>
        <v/>
      </c>
      <c r="J1444" s="102" t="str">
        <f>IF(CADA_PROD!C1442="","",SUMIFS(MOVI_ENTR!M:M,MOVI_ENTR!D:D,D1444,MOVI_ENTR!O:O,$E$5))</f>
        <v/>
      </c>
      <c r="K1444" s="103" t="str">
        <f>IF(CADA_PROD!C1442="","",IFERROR($J1444/SUM($J$8:$J$1008),""))</f>
        <v/>
      </c>
      <c r="L1444" s="103" t="str">
        <f>IF(CADA_PROD!C1442="","",IFERROR(H1444/SUM($H$8:$H$1008),""))</f>
        <v/>
      </c>
      <c r="M1444" s="102" t="str">
        <f>IF(CADA_PROD!$C1442="","",IFERROR(SUMIFS(MOVI_ENTR!M:M,MOVI_ENTR!D:D,D1444,MOVI_ENTR!O:O,$E$5)/SUMIFS(MOVI_ENTR!I:I,MOVI_ENTR!D:D,D1444,MOVI_ENTR!O:O,$E$5),0))</f>
        <v/>
      </c>
      <c r="N1444" s="104" t="str">
        <f>IF(CADA_PROD!C1442="","",G1444/E1444)</f>
        <v/>
      </c>
    </row>
    <row r="1445" spans="2:14" ht="30" customHeight="1">
      <c r="B1445" s="21">
        <f t="shared" si="45"/>
        <v>1438</v>
      </c>
      <c r="C1445" s="99" t="str">
        <f>IF(CADA_PROD!C1443="","",CADA_PROD!C1443)</f>
        <v/>
      </c>
      <c r="D1445" s="100" t="str">
        <f>IF(CADA_PROD!D1443="","",CADA_PROD!D1443)</f>
        <v/>
      </c>
      <c r="E1445" s="101" t="str">
        <f>IF(CADA_PROD!E1443="","",CADA_PROD!E1443)</f>
        <v/>
      </c>
      <c r="F1445" s="101" t="str">
        <f>IF(CADA_PROD!D1443="","",SUMIFS(MOVI_ENTR!I:I,MOVI_ENTR!D:D,D1445,MOVI_ENTR!O:O,$E$5))</f>
        <v/>
      </c>
      <c r="G1445" s="101" t="str">
        <f>IF(CADA_PROD!C1443="","",SUMIFS(MOVI_SAID!H:H,MOVI_SAID!D:D,D1445,MOVI_SAID!L:L,$E$5))</f>
        <v/>
      </c>
      <c r="H1445" s="101" t="str">
        <f t="shared" si="44"/>
        <v/>
      </c>
      <c r="I1445" s="100" t="str">
        <f>IF(CADA_PROD!C1443="","",IFERROR(IF(H1445&lt;=0,"Sem estoque",IF(H1445/E1445&lt;0.25,"Quase sem estoque",IF(H1445/E1445&lt;1.2,"Estoque baixo",IF(H1445/E1445&lt;2,"Estoque moderado","Estoque confortável")))),""))</f>
        <v/>
      </c>
      <c r="J1445" s="102" t="str">
        <f>IF(CADA_PROD!C1443="","",SUMIFS(MOVI_ENTR!M:M,MOVI_ENTR!D:D,D1445,MOVI_ENTR!O:O,$E$5))</f>
        <v/>
      </c>
      <c r="K1445" s="103" t="str">
        <f>IF(CADA_PROD!C1443="","",IFERROR($J1445/SUM($J$8:$J$1008),""))</f>
        <v/>
      </c>
      <c r="L1445" s="103" t="str">
        <f>IF(CADA_PROD!C1443="","",IFERROR(H1445/SUM($H$8:$H$1008),""))</f>
        <v/>
      </c>
      <c r="M1445" s="102" t="str">
        <f>IF(CADA_PROD!$C1443="","",IFERROR(SUMIFS(MOVI_ENTR!M:M,MOVI_ENTR!D:D,D1445,MOVI_ENTR!O:O,$E$5)/SUMIFS(MOVI_ENTR!I:I,MOVI_ENTR!D:D,D1445,MOVI_ENTR!O:O,$E$5),0))</f>
        <v/>
      </c>
      <c r="N1445" s="104" t="str">
        <f>IF(CADA_PROD!C1443="","",G1445/E1445)</f>
        <v/>
      </c>
    </row>
    <row r="1446" spans="2:14" ht="30" customHeight="1">
      <c r="B1446" s="21">
        <f t="shared" si="45"/>
        <v>1439</v>
      </c>
      <c r="C1446" s="99" t="str">
        <f>IF(CADA_PROD!C1444="","",CADA_PROD!C1444)</f>
        <v/>
      </c>
      <c r="D1446" s="100" t="str">
        <f>IF(CADA_PROD!D1444="","",CADA_PROD!D1444)</f>
        <v/>
      </c>
      <c r="E1446" s="101" t="str">
        <f>IF(CADA_PROD!E1444="","",CADA_PROD!E1444)</f>
        <v/>
      </c>
      <c r="F1446" s="101" t="str">
        <f>IF(CADA_PROD!D1444="","",SUMIFS(MOVI_ENTR!I:I,MOVI_ENTR!D:D,D1446,MOVI_ENTR!O:O,$E$5))</f>
        <v/>
      </c>
      <c r="G1446" s="101" t="str">
        <f>IF(CADA_PROD!C1444="","",SUMIFS(MOVI_SAID!H:H,MOVI_SAID!D:D,D1446,MOVI_SAID!L:L,$E$5))</f>
        <v/>
      </c>
      <c r="H1446" s="101" t="str">
        <f t="shared" si="44"/>
        <v/>
      </c>
      <c r="I1446" s="100" t="str">
        <f>IF(CADA_PROD!C1444="","",IFERROR(IF(H1446&lt;=0,"Sem estoque",IF(H1446/E1446&lt;0.25,"Quase sem estoque",IF(H1446/E1446&lt;1.2,"Estoque baixo",IF(H1446/E1446&lt;2,"Estoque moderado","Estoque confortável")))),""))</f>
        <v/>
      </c>
      <c r="J1446" s="102" t="str">
        <f>IF(CADA_PROD!C1444="","",SUMIFS(MOVI_ENTR!M:M,MOVI_ENTR!D:D,D1446,MOVI_ENTR!O:O,$E$5))</f>
        <v/>
      </c>
      <c r="K1446" s="103" t="str">
        <f>IF(CADA_PROD!C1444="","",IFERROR($J1446/SUM($J$8:$J$1008),""))</f>
        <v/>
      </c>
      <c r="L1446" s="103" t="str">
        <f>IF(CADA_PROD!C1444="","",IFERROR(H1446/SUM($H$8:$H$1008),""))</f>
        <v/>
      </c>
      <c r="M1446" s="102" t="str">
        <f>IF(CADA_PROD!$C1444="","",IFERROR(SUMIFS(MOVI_ENTR!M:M,MOVI_ENTR!D:D,D1446,MOVI_ENTR!O:O,$E$5)/SUMIFS(MOVI_ENTR!I:I,MOVI_ENTR!D:D,D1446,MOVI_ENTR!O:O,$E$5),0))</f>
        <v/>
      </c>
      <c r="N1446" s="104" t="str">
        <f>IF(CADA_PROD!C1444="","",G1446/E1446)</f>
        <v/>
      </c>
    </row>
    <row r="1447" spans="2:14" ht="30" customHeight="1">
      <c r="B1447" s="21">
        <f t="shared" si="45"/>
        <v>1440</v>
      </c>
      <c r="C1447" s="99" t="str">
        <f>IF(CADA_PROD!C1445="","",CADA_PROD!C1445)</f>
        <v/>
      </c>
      <c r="D1447" s="100" t="str">
        <f>IF(CADA_PROD!D1445="","",CADA_PROD!D1445)</f>
        <v/>
      </c>
      <c r="E1447" s="101" t="str">
        <f>IF(CADA_PROD!E1445="","",CADA_PROD!E1445)</f>
        <v/>
      </c>
      <c r="F1447" s="101" t="str">
        <f>IF(CADA_PROD!D1445="","",SUMIFS(MOVI_ENTR!I:I,MOVI_ENTR!D:D,D1447,MOVI_ENTR!O:O,$E$5))</f>
        <v/>
      </c>
      <c r="G1447" s="101" t="str">
        <f>IF(CADA_PROD!C1445="","",SUMIFS(MOVI_SAID!H:H,MOVI_SAID!D:D,D1447,MOVI_SAID!L:L,$E$5))</f>
        <v/>
      </c>
      <c r="H1447" s="101" t="str">
        <f t="shared" si="44"/>
        <v/>
      </c>
      <c r="I1447" s="100" t="str">
        <f>IF(CADA_PROD!C1445="","",IFERROR(IF(H1447&lt;=0,"Sem estoque",IF(H1447/E1447&lt;0.25,"Quase sem estoque",IF(H1447/E1447&lt;1.2,"Estoque baixo",IF(H1447/E1447&lt;2,"Estoque moderado","Estoque confortável")))),""))</f>
        <v/>
      </c>
      <c r="J1447" s="102" t="str">
        <f>IF(CADA_PROD!C1445="","",SUMIFS(MOVI_ENTR!M:M,MOVI_ENTR!D:D,D1447,MOVI_ENTR!O:O,$E$5))</f>
        <v/>
      </c>
      <c r="K1447" s="103" t="str">
        <f>IF(CADA_PROD!C1445="","",IFERROR($J1447/SUM($J$8:$J$1008),""))</f>
        <v/>
      </c>
      <c r="L1447" s="103" t="str">
        <f>IF(CADA_PROD!C1445="","",IFERROR(H1447/SUM($H$8:$H$1008),""))</f>
        <v/>
      </c>
      <c r="M1447" s="102" t="str">
        <f>IF(CADA_PROD!$C1445="","",IFERROR(SUMIFS(MOVI_ENTR!M:M,MOVI_ENTR!D:D,D1447,MOVI_ENTR!O:O,$E$5)/SUMIFS(MOVI_ENTR!I:I,MOVI_ENTR!D:D,D1447,MOVI_ENTR!O:O,$E$5),0))</f>
        <v/>
      </c>
      <c r="N1447" s="104" t="str">
        <f>IF(CADA_PROD!C1445="","",G1447/E1447)</f>
        <v/>
      </c>
    </row>
    <row r="1448" spans="2:14" ht="30" customHeight="1">
      <c r="B1448" s="21">
        <f t="shared" si="45"/>
        <v>1441</v>
      </c>
      <c r="C1448" s="99" t="str">
        <f>IF(CADA_PROD!C1446="","",CADA_PROD!C1446)</f>
        <v/>
      </c>
      <c r="D1448" s="100" t="str">
        <f>IF(CADA_PROD!D1446="","",CADA_PROD!D1446)</f>
        <v/>
      </c>
      <c r="E1448" s="101" t="str">
        <f>IF(CADA_PROD!E1446="","",CADA_PROD!E1446)</f>
        <v/>
      </c>
      <c r="F1448" s="101" t="str">
        <f>IF(CADA_PROD!D1446="","",SUMIFS(MOVI_ENTR!I:I,MOVI_ENTR!D:D,D1448,MOVI_ENTR!O:O,$E$5))</f>
        <v/>
      </c>
      <c r="G1448" s="101" t="str">
        <f>IF(CADA_PROD!C1446="","",SUMIFS(MOVI_SAID!H:H,MOVI_SAID!D:D,D1448,MOVI_SAID!L:L,$E$5))</f>
        <v/>
      </c>
      <c r="H1448" s="101" t="str">
        <f t="shared" si="44"/>
        <v/>
      </c>
      <c r="I1448" s="100" t="str">
        <f>IF(CADA_PROD!C1446="","",IFERROR(IF(H1448&lt;=0,"Sem estoque",IF(H1448/E1448&lt;0.25,"Quase sem estoque",IF(H1448/E1448&lt;1.2,"Estoque baixo",IF(H1448/E1448&lt;2,"Estoque moderado","Estoque confortável")))),""))</f>
        <v/>
      </c>
      <c r="J1448" s="102" t="str">
        <f>IF(CADA_PROD!C1446="","",SUMIFS(MOVI_ENTR!M:M,MOVI_ENTR!D:D,D1448,MOVI_ENTR!O:O,$E$5))</f>
        <v/>
      </c>
      <c r="K1448" s="103" t="str">
        <f>IF(CADA_PROD!C1446="","",IFERROR($J1448/SUM($J$8:$J$1008),""))</f>
        <v/>
      </c>
      <c r="L1448" s="103" t="str">
        <f>IF(CADA_PROD!C1446="","",IFERROR(H1448/SUM($H$8:$H$1008),""))</f>
        <v/>
      </c>
      <c r="M1448" s="102" t="str">
        <f>IF(CADA_PROD!$C1446="","",IFERROR(SUMIFS(MOVI_ENTR!M:M,MOVI_ENTR!D:D,D1448,MOVI_ENTR!O:O,$E$5)/SUMIFS(MOVI_ENTR!I:I,MOVI_ENTR!D:D,D1448,MOVI_ENTR!O:O,$E$5),0))</f>
        <v/>
      </c>
      <c r="N1448" s="104" t="str">
        <f>IF(CADA_PROD!C1446="","",G1448/E1448)</f>
        <v/>
      </c>
    </row>
    <row r="1449" spans="2:14" ht="30" customHeight="1">
      <c r="B1449" s="21">
        <f t="shared" si="45"/>
        <v>1442</v>
      </c>
      <c r="C1449" s="99" t="str">
        <f>IF(CADA_PROD!C1447="","",CADA_PROD!C1447)</f>
        <v/>
      </c>
      <c r="D1449" s="100" t="str">
        <f>IF(CADA_PROD!D1447="","",CADA_PROD!D1447)</f>
        <v/>
      </c>
      <c r="E1449" s="101" t="str">
        <f>IF(CADA_PROD!E1447="","",CADA_PROD!E1447)</f>
        <v/>
      </c>
      <c r="F1449" s="101" t="str">
        <f>IF(CADA_PROD!D1447="","",SUMIFS(MOVI_ENTR!I:I,MOVI_ENTR!D:D,D1449,MOVI_ENTR!O:O,$E$5))</f>
        <v/>
      </c>
      <c r="G1449" s="101" t="str">
        <f>IF(CADA_PROD!C1447="","",SUMIFS(MOVI_SAID!H:H,MOVI_SAID!D:D,D1449,MOVI_SAID!L:L,$E$5))</f>
        <v/>
      </c>
      <c r="H1449" s="101" t="str">
        <f t="shared" si="44"/>
        <v/>
      </c>
      <c r="I1449" s="100" t="str">
        <f>IF(CADA_PROD!C1447="","",IFERROR(IF(H1449&lt;=0,"Sem estoque",IF(H1449/E1449&lt;0.25,"Quase sem estoque",IF(H1449/E1449&lt;1.2,"Estoque baixo",IF(H1449/E1449&lt;2,"Estoque moderado","Estoque confortável")))),""))</f>
        <v/>
      </c>
      <c r="J1449" s="102" t="str">
        <f>IF(CADA_PROD!C1447="","",SUMIFS(MOVI_ENTR!M:M,MOVI_ENTR!D:D,D1449,MOVI_ENTR!O:O,$E$5))</f>
        <v/>
      </c>
      <c r="K1449" s="103" t="str">
        <f>IF(CADA_PROD!C1447="","",IFERROR($J1449/SUM($J$8:$J$1008),""))</f>
        <v/>
      </c>
      <c r="L1449" s="103" t="str">
        <f>IF(CADA_PROD!C1447="","",IFERROR(H1449/SUM($H$8:$H$1008),""))</f>
        <v/>
      </c>
      <c r="M1449" s="102" t="str">
        <f>IF(CADA_PROD!$C1447="","",IFERROR(SUMIFS(MOVI_ENTR!M:M,MOVI_ENTR!D:D,D1449,MOVI_ENTR!O:O,$E$5)/SUMIFS(MOVI_ENTR!I:I,MOVI_ENTR!D:D,D1449,MOVI_ENTR!O:O,$E$5),0))</f>
        <v/>
      </c>
      <c r="N1449" s="104" t="str">
        <f>IF(CADA_PROD!C1447="","",G1449/E1449)</f>
        <v/>
      </c>
    </row>
    <row r="1450" spans="2:14" ht="30" customHeight="1">
      <c r="B1450" s="21">
        <f t="shared" si="45"/>
        <v>1443</v>
      </c>
      <c r="C1450" s="99" t="str">
        <f>IF(CADA_PROD!C1448="","",CADA_PROD!C1448)</f>
        <v/>
      </c>
      <c r="D1450" s="100" t="str">
        <f>IF(CADA_PROD!D1448="","",CADA_PROD!D1448)</f>
        <v/>
      </c>
      <c r="E1450" s="101" t="str">
        <f>IF(CADA_PROD!E1448="","",CADA_PROD!E1448)</f>
        <v/>
      </c>
      <c r="F1450" s="101" t="str">
        <f>IF(CADA_PROD!D1448="","",SUMIFS(MOVI_ENTR!I:I,MOVI_ENTR!D:D,D1450,MOVI_ENTR!O:O,$E$5))</f>
        <v/>
      </c>
      <c r="G1450" s="101" t="str">
        <f>IF(CADA_PROD!C1448="","",SUMIFS(MOVI_SAID!H:H,MOVI_SAID!D:D,D1450,MOVI_SAID!L:L,$E$5))</f>
        <v/>
      </c>
      <c r="H1450" s="101" t="str">
        <f t="shared" si="44"/>
        <v/>
      </c>
      <c r="I1450" s="100" t="str">
        <f>IF(CADA_PROD!C1448="","",IFERROR(IF(H1450&lt;=0,"Sem estoque",IF(H1450/E1450&lt;0.25,"Quase sem estoque",IF(H1450/E1450&lt;1.2,"Estoque baixo",IF(H1450/E1450&lt;2,"Estoque moderado","Estoque confortável")))),""))</f>
        <v/>
      </c>
      <c r="J1450" s="102" t="str">
        <f>IF(CADA_PROD!C1448="","",SUMIFS(MOVI_ENTR!M:M,MOVI_ENTR!D:D,D1450,MOVI_ENTR!O:O,$E$5))</f>
        <v/>
      </c>
      <c r="K1450" s="103" t="str">
        <f>IF(CADA_PROD!C1448="","",IFERROR($J1450/SUM($J$8:$J$1008),""))</f>
        <v/>
      </c>
      <c r="L1450" s="103" t="str">
        <f>IF(CADA_PROD!C1448="","",IFERROR(H1450/SUM($H$8:$H$1008),""))</f>
        <v/>
      </c>
      <c r="M1450" s="102" t="str">
        <f>IF(CADA_PROD!$C1448="","",IFERROR(SUMIFS(MOVI_ENTR!M:M,MOVI_ENTR!D:D,D1450,MOVI_ENTR!O:O,$E$5)/SUMIFS(MOVI_ENTR!I:I,MOVI_ENTR!D:D,D1450,MOVI_ENTR!O:O,$E$5),0))</f>
        <v/>
      </c>
      <c r="N1450" s="104" t="str">
        <f>IF(CADA_PROD!C1448="","",G1450/E1450)</f>
        <v/>
      </c>
    </row>
    <row r="1451" spans="2:14" ht="30" customHeight="1">
      <c r="B1451" s="21">
        <f t="shared" si="45"/>
        <v>1444</v>
      </c>
      <c r="C1451" s="99" t="str">
        <f>IF(CADA_PROD!C1449="","",CADA_PROD!C1449)</f>
        <v/>
      </c>
      <c r="D1451" s="100" t="str">
        <f>IF(CADA_PROD!D1449="","",CADA_PROD!D1449)</f>
        <v/>
      </c>
      <c r="E1451" s="101" t="str">
        <f>IF(CADA_PROD!E1449="","",CADA_PROD!E1449)</f>
        <v/>
      </c>
      <c r="F1451" s="101" t="str">
        <f>IF(CADA_PROD!D1449="","",SUMIFS(MOVI_ENTR!I:I,MOVI_ENTR!D:D,D1451,MOVI_ENTR!O:O,$E$5))</f>
        <v/>
      </c>
      <c r="G1451" s="101" t="str">
        <f>IF(CADA_PROD!C1449="","",SUMIFS(MOVI_SAID!H:H,MOVI_SAID!D:D,D1451,MOVI_SAID!L:L,$E$5))</f>
        <v/>
      </c>
      <c r="H1451" s="101" t="str">
        <f t="shared" si="44"/>
        <v/>
      </c>
      <c r="I1451" s="100" t="str">
        <f>IF(CADA_PROD!C1449="","",IFERROR(IF(H1451&lt;=0,"Sem estoque",IF(H1451/E1451&lt;0.25,"Quase sem estoque",IF(H1451/E1451&lt;1.2,"Estoque baixo",IF(H1451/E1451&lt;2,"Estoque moderado","Estoque confortável")))),""))</f>
        <v/>
      </c>
      <c r="J1451" s="102" t="str">
        <f>IF(CADA_PROD!C1449="","",SUMIFS(MOVI_ENTR!M:M,MOVI_ENTR!D:D,D1451,MOVI_ENTR!O:O,$E$5))</f>
        <v/>
      </c>
      <c r="K1451" s="103" t="str">
        <f>IF(CADA_PROD!C1449="","",IFERROR($J1451/SUM($J$8:$J$1008),""))</f>
        <v/>
      </c>
      <c r="L1451" s="103" t="str">
        <f>IF(CADA_PROD!C1449="","",IFERROR(H1451/SUM($H$8:$H$1008),""))</f>
        <v/>
      </c>
      <c r="M1451" s="102" t="str">
        <f>IF(CADA_PROD!$C1449="","",IFERROR(SUMIFS(MOVI_ENTR!M:M,MOVI_ENTR!D:D,D1451,MOVI_ENTR!O:O,$E$5)/SUMIFS(MOVI_ENTR!I:I,MOVI_ENTR!D:D,D1451,MOVI_ENTR!O:O,$E$5),0))</f>
        <v/>
      </c>
      <c r="N1451" s="104" t="str">
        <f>IF(CADA_PROD!C1449="","",G1451/E1451)</f>
        <v/>
      </c>
    </row>
    <row r="1452" spans="2:14" ht="30" customHeight="1">
      <c r="B1452" s="21">
        <f t="shared" si="45"/>
        <v>1445</v>
      </c>
      <c r="C1452" s="99" t="str">
        <f>IF(CADA_PROD!C1450="","",CADA_PROD!C1450)</f>
        <v/>
      </c>
      <c r="D1452" s="100" t="str">
        <f>IF(CADA_PROD!D1450="","",CADA_PROD!D1450)</f>
        <v/>
      </c>
      <c r="E1452" s="101" t="str">
        <f>IF(CADA_PROD!E1450="","",CADA_PROD!E1450)</f>
        <v/>
      </c>
      <c r="F1452" s="101" t="str">
        <f>IF(CADA_PROD!D1450="","",SUMIFS(MOVI_ENTR!I:I,MOVI_ENTR!D:D,D1452,MOVI_ENTR!O:O,$E$5))</f>
        <v/>
      </c>
      <c r="G1452" s="101" t="str">
        <f>IF(CADA_PROD!C1450="","",SUMIFS(MOVI_SAID!H:H,MOVI_SAID!D:D,D1452,MOVI_SAID!L:L,$E$5))</f>
        <v/>
      </c>
      <c r="H1452" s="101" t="str">
        <f t="shared" si="44"/>
        <v/>
      </c>
      <c r="I1452" s="100" t="str">
        <f>IF(CADA_PROD!C1450="","",IFERROR(IF(H1452&lt;=0,"Sem estoque",IF(H1452/E1452&lt;0.25,"Quase sem estoque",IF(H1452/E1452&lt;1.2,"Estoque baixo",IF(H1452/E1452&lt;2,"Estoque moderado","Estoque confortável")))),""))</f>
        <v/>
      </c>
      <c r="J1452" s="102" t="str">
        <f>IF(CADA_PROD!C1450="","",SUMIFS(MOVI_ENTR!M:M,MOVI_ENTR!D:D,D1452,MOVI_ENTR!O:O,$E$5))</f>
        <v/>
      </c>
      <c r="K1452" s="103" t="str">
        <f>IF(CADA_PROD!C1450="","",IFERROR($J1452/SUM($J$8:$J$1008),""))</f>
        <v/>
      </c>
      <c r="L1452" s="103" t="str">
        <f>IF(CADA_PROD!C1450="","",IFERROR(H1452/SUM($H$8:$H$1008),""))</f>
        <v/>
      </c>
      <c r="M1452" s="102" t="str">
        <f>IF(CADA_PROD!$C1450="","",IFERROR(SUMIFS(MOVI_ENTR!M:M,MOVI_ENTR!D:D,D1452,MOVI_ENTR!O:O,$E$5)/SUMIFS(MOVI_ENTR!I:I,MOVI_ENTR!D:D,D1452,MOVI_ENTR!O:O,$E$5),0))</f>
        <v/>
      </c>
      <c r="N1452" s="104" t="str">
        <f>IF(CADA_PROD!C1450="","",G1452/E1452)</f>
        <v/>
      </c>
    </row>
    <row r="1453" spans="2:14" ht="30" customHeight="1">
      <c r="B1453" s="21">
        <f t="shared" si="45"/>
        <v>1446</v>
      </c>
      <c r="C1453" s="99" t="str">
        <f>IF(CADA_PROD!C1451="","",CADA_PROD!C1451)</f>
        <v/>
      </c>
      <c r="D1453" s="100" t="str">
        <f>IF(CADA_PROD!D1451="","",CADA_PROD!D1451)</f>
        <v/>
      </c>
      <c r="E1453" s="101" t="str">
        <f>IF(CADA_PROD!E1451="","",CADA_PROD!E1451)</f>
        <v/>
      </c>
      <c r="F1453" s="101" t="str">
        <f>IF(CADA_PROD!D1451="","",SUMIFS(MOVI_ENTR!I:I,MOVI_ENTR!D:D,D1453,MOVI_ENTR!O:O,$E$5))</f>
        <v/>
      </c>
      <c r="G1453" s="101" t="str">
        <f>IF(CADA_PROD!C1451="","",SUMIFS(MOVI_SAID!H:H,MOVI_SAID!D:D,D1453,MOVI_SAID!L:L,$E$5))</f>
        <v/>
      </c>
      <c r="H1453" s="101" t="str">
        <f t="shared" si="44"/>
        <v/>
      </c>
      <c r="I1453" s="100" t="str">
        <f>IF(CADA_PROD!C1451="","",IFERROR(IF(H1453&lt;=0,"Sem estoque",IF(H1453/E1453&lt;0.25,"Quase sem estoque",IF(H1453/E1453&lt;1.2,"Estoque baixo",IF(H1453/E1453&lt;2,"Estoque moderado","Estoque confortável")))),""))</f>
        <v/>
      </c>
      <c r="J1453" s="102" t="str">
        <f>IF(CADA_PROD!C1451="","",SUMIFS(MOVI_ENTR!M:M,MOVI_ENTR!D:D,D1453,MOVI_ENTR!O:O,$E$5))</f>
        <v/>
      </c>
      <c r="K1453" s="103" t="str">
        <f>IF(CADA_PROD!C1451="","",IFERROR($J1453/SUM($J$8:$J$1008),""))</f>
        <v/>
      </c>
      <c r="L1453" s="103" t="str">
        <f>IF(CADA_PROD!C1451="","",IFERROR(H1453/SUM($H$8:$H$1008),""))</f>
        <v/>
      </c>
      <c r="M1453" s="102" t="str">
        <f>IF(CADA_PROD!$C1451="","",IFERROR(SUMIFS(MOVI_ENTR!M:M,MOVI_ENTR!D:D,D1453,MOVI_ENTR!O:O,$E$5)/SUMIFS(MOVI_ENTR!I:I,MOVI_ENTR!D:D,D1453,MOVI_ENTR!O:O,$E$5),0))</f>
        <v/>
      </c>
      <c r="N1453" s="104" t="str">
        <f>IF(CADA_PROD!C1451="","",G1453/E1453)</f>
        <v/>
      </c>
    </row>
    <row r="1454" spans="2:14" ht="30" customHeight="1">
      <c r="B1454" s="21">
        <f t="shared" si="45"/>
        <v>1447</v>
      </c>
      <c r="C1454" s="99" t="str">
        <f>IF(CADA_PROD!C1452="","",CADA_PROD!C1452)</f>
        <v/>
      </c>
      <c r="D1454" s="100" t="str">
        <f>IF(CADA_PROD!D1452="","",CADA_PROD!D1452)</f>
        <v/>
      </c>
      <c r="E1454" s="101" t="str">
        <f>IF(CADA_PROD!E1452="","",CADA_PROD!E1452)</f>
        <v/>
      </c>
      <c r="F1454" s="101" t="str">
        <f>IF(CADA_PROD!D1452="","",SUMIFS(MOVI_ENTR!I:I,MOVI_ENTR!D:D,D1454,MOVI_ENTR!O:O,$E$5))</f>
        <v/>
      </c>
      <c r="G1454" s="101" t="str">
        <f>IF(CADA_PROD!C1452="","",SUMIFS(MOVI_SAID!H:H,MOVI_SAID!D:D,D1454,MOVI_SAID!L:L,$E$5))</f>
        <v/>
      </c>
      <c r="H1454" s="101" t="str">
        <f t="shared" si="44"/>
        <v/>
      </c>
      <c r="I1454" s="100" t="str">
        <f>IF(CADA_PROD!C1452="","",IFERROR(IF(H1454&lt;=0,"Sem estoque",IF(H1454/E1454&lt;0.25,"Quase sem estoque",IF(H1454/E1454&lt;1.2,"Estoque baixo",IF(H1454/E1454&lt;2,"Estoque moderado","Estoque confortável")))),""))</f>
        <v/>
      </c>
      <c r="J1454" s="102" t="str">
        <f>IF(CADA_PROD!C1452="","",SUMIFS(MOVI_ENTR!M:M,MOVI_ENTR!D:D,D1454,MOVI_ENTR!O:O,$E$5))</f>
        <v/>
      </c>
      <c r="K1454" s="103" t="str">
        <f>IF(CADA_PROD!C1452="","",IFERROR($J1454/SUM($J$8:$J$1008),""))</f>
        <v/>
      </c>
      <c r="L1454" s="103" t="str">
        <f>IF(CADA_PROD!C1452="","",IFERROR(H1454/SUM($H$8:$H$1008),""))</f>
        <v/>
      </c>
      <c r="M1454" s="102" t="str">
        <f>IF(CADA_PROD!$C1452="","",IFERROR(SUMIFS(MOVI_ENTR!M:M,MOVI_ENTR!D:D,D1454,MOVI_ENTR!O:O,$E$5)/SUMIFS(MOVI_ENTR!I:I,MOVI_ENTR!D:D,D1454,MOVI_ENTR!O:O,$E$5),0))</f>
        <v/>
      </c>
      <c r="N1454" s="104" t="str">
        <f>IF(CADA_PROD!C1452="","",G1454/E1454)</f>
        <v/>
      </c>
    </row>
    <row r="1455" spans="2:14" ht="30" customHeight="1">
      <c r="B1455" s="21">
        <f t="shared" si="45"/>
        <v>1448</v>
      </c>
      <c r="C1455" s="99" t="str">
        <f>IF(CADA_PROD!C1453="","",CADA_PROD!C1453)</f>
        <v/>
      </c>
      <c r="D1455" s="100" t="str">
        <f>IF(CADA_PROD!D1453="","",CADA_PROD!D1453)</f>
        <v/>
      </c>
      <c r="E1455" s="101" t="str">
        <f>IF(CADA_PROD!E1453="","",CADA_PROD!E1453)</f>
        <v/>
      </c>
      <c r="F1455" s="101" t="str">
        <f>IF(CADA_PROD!D1453="","",SUMIFS(MOVI_ENTR!I:I,MOVI_ENTR!D:D,D1455,MOVI_ENTR!O:O,$E$5))</f>
        <v/>
      </c>
      <c r="G1455" s="101" t="str">
        <f>IF(CADA_PROD!C1453="","",SUMIFS(MOVI_SAID!H:H,MOVI_SAID!D:D,D1455,MOVI_SAID!L:L,$E$5))</f>
        <v/>
      </c>
      <c r="H1455" s="101" t="str">
        <f t="shared" ref="H1455:H1518" si="46">IFERROR(F1455-G1455,"")</f>
        <v/>
      </c>
      <c r="I1455" s="100" t="str">
        <f>IF(CADA_PROD!C1453="","",IFERROR(IF(H1455&lt;=0,"Sem estoque",IF(H1455/E1455&lt;0.25,"Quase sem estoque",IF(H1455/E1455&lt;1.2,"Estoque baixo",IF(H1455/E1455&lt;2,"Estoque moderado","Estoque confortável")))),""))</f>
        <v/>
      </c>
      <c r="J1455" s="102" t="str">
        <f>IF(CADA_PROD!C1453="","",SUMIFS(MOVI_ENTR!M:M,MOVI_ENTR!D:D,D1455,MOVI_ENTR!O:O,$E$5))</f>
        <v/>
      </c>
      <c r="K1455" s="103" t="str">
        <f>IF(CADA_PROD!C1453="","",IFERROR($J1455/SUM($J$8:$J$1008),""))</f>
        <v/>
      </c>
      <c r="L1455" s="103" t="str">
        <f>IF(CADA_PROD!C1453="","",IFERROR(H1455/SUM($H$8:$H$1008),""))</f>
        <v/>
      </c>
      <c r="M1455" s="102" t="str">
        <f>IF(CADA_PROD!$C1453="","",IFERROR(SUMIFS(MOVI_ENTR!M:M,MOVI_ENTR!D:D,D1455,MOVI_ENTR!O:O,$E$5)/SUMIFS(MOVI_ENTR!I:I,MOVI_ENTR!D:D,D1455,MOVI_ENTR!O:O,$E$5),0))</f>
        <v/>
      </c>
      <c r="N1455" s="104" t="str">
        <f>IF(CADA_PROD!C1453="","",G1455/E1455)</f>
        <v/>
      </c>
    </row>
    <row r="1456" spans="2:14" ht="30" customHeight="1">
      <c r="B1456" s="21">
        <f t="shared" si="45"/>
        <v>1449</v>
      </c>
      <c r="C1456" s="99" t="str">
        <f>IF(CADA_PROD!C1454="","",CADA_PROD!C1454)</f>
        <v/>
      </c>
      <c r="D1456" s="100" t="str">
        <f>IF(CADA_PROD!D1454="","",CADA_PROD!D1454)</f>
        <v/>
      </c>
      <c r="E1456" s="101" t="str">
        <f>IF(CADA_PROD!E1454="","",CADA_PROD!E1454)</f>
        <v/>
      </c>
      <c r="F1456" s="101" t="str">
        <f>IF(CADA_PROD!D1454="","",SUMIFS(MOVI_ENTR!I:I,MOVI_ENTR!D:D,D1456,MOVI_ENTR!O:O,$E$5))</f>
        <v/>
      </c>
      <c r="G1456" s="101" t="str">
        <f>IF(CADA_PROD!C1454="","",SUMIFS(MOVI_SAID!H:H,MOVI_SAID!D:D,D1456,MOVI_SAID!L:L,$E$5))</f>
        <v/>
      </c>
      <c r="H1456" s="101" t="str">
        <f t="shared" si="46"/>
        <v/>
      </c>
      <c r="I1456" s="100" t="str">
        <f>IF(CADA_PROD!C1454="","",IFERROR(IF(H1456&lt;=0,"Sem estoque",IF(H1456/E1456&lt;0.25,"Quase sem estoque",IF(H1456/E1456&lt;1.2,"Estoque baixo",IF(H1456/E1456&lt;2,"Estoque moderado","Estoque confortável")))),""))</f>
        <v/>
      </c>
      <c r="J1456" s="102" t="str">
        <f>IF(CADA_PROD!C1454="","",SUMIFS(MOVI_ENTR!M:M,MOVI_ENTR!D:D,D1456,MOVI_ENTR!O:O,$E$5))</f>
        <v/>
      </c>
      <c r="K1456" s="103" t="str">
        <f>IF(CADA_PROD!C1454="","",IFERROR($J1456/SUM($J$8:$J$1008),""))</f>
        <v/>
      </c>
      <c r="L1456" s="103" t="str">
        <f>IF(CADA_PROD!C1454="","",IFERROR(H1456/SUM($H$8:$H$1008),""))</f>
        <v/>
      </c>
      <c r="M1456" s="102" t="str">
        <f>IF(CADA_PROD!$C1454="","",IFERROR(SUMIFS(MOVI_ENTR!M:M,MOVI_ENTR!D:D,D1456,MOVI_ENTR!O:O,$E$5)/SUMIFS(MOVI_ENTR!I:I,MOVI_ENTR!D:D,D1456,MOVI_ENTR!O:O,$E$5),0))</f>
        <v/>
      </c>
      <c r="N1456" s="104" t="str">
        <f>IF(CADA_PROD!C1454="","",G1456/E1456)</f>
        <v/>
      </c>
    </row>
    <row r="1457" spans="2:14" ht="30" customHeight="1">
      <c r="B1457" s="21">
        <f t="shared" si="45"/>
        <v>1450</v>
      </c>
      <c r="C1457" s="99" t="str">
        <f>IF(CADA_PROD!C1455="","",CADA_PROD!C1455)</f>
        <v/>
      </c>
      <c r="D1457" s="100" t="str">
        <f>IF(CADA_PROD!D1455="","",CADA_PROD!D1455)</f>
        <v/>
      </c>
      <c r="E1457" s="101" t="str">
        <f>IF(CADA_PROD!E1455="","",CADA_PROD!E1455)</f>
        <v/>
      </c>
      <c r="F1457" s="101" t="str">
        <f>IF(CADA_PROD!D1455="","",SUMIFS(MOVI_ENTR!I:I,MOVI_ENTR!D:D,D1457,MOVI_ENTR!O:O,$E$5))</f>
        <v/>
      </c>
      <c r="G1457" s="101" t="str">
        <f>IF(CADA_PROD!C1455="","",SUMIFS(MOVI_SAID!H:H,MOVI_SAID!D:D,D1457,MOVI_SAID!L:L,$E$5))</f>
        <v/>
      </c>
      <c r="H1457" s="101" t="str">
        <f t="shared" si="46"/>
        <v/>
      </c>
      <c r="I1457" s="100" t="str">
        <f>IF(CADA_PROD!C1455="","",IFERROR(IF(H1457&lt;=0,"Sem estoque",IF(H1457/E1457&lt;0.25,"Quase sem estoque",IF(H1457/E1457&lt;1.2,"Estoque baixo",IF(H1457/E1457&lt;2,"Estoque moderado","Estoque confortável")))),""))</f>
        <v/>
      </c>
      <c r="J1457" s="102" t="str">
        <f>IF(CADA_PROD!C1455="","",SUMIFS(MOVI_ENTR!M:M,MOVI_ENTR!D:D,D1457,MOVI_ENTR!O:O,$E$5))</f>
        <v/>
      </c>
      <c r="K1457" s="103" t="str">
        <f>IF(CADA_PROD!C1455="","",IFERROR($J1457/SUM($J$8:$J$1008),""))</f>
        <v/>
      </c>
      <c r="L1457" s="103" t="str">
        <f>IF(CADA_PROD!C1455="","",IFERROR(H1457/SUM($H$8:$H$1008),""))</f>
        <v/>
      </c>
      <c r="M1457" s="102" t="str">
        <f>IF(CADA_PROD!$C1455="","",IFERROR(SUMIFS(MOVI_ENTR!M:M,MOVI_ENTR!D:D,D1457,MOVI_ENTR!O:O,$E$5)/SUMIFS(MOVI_ENTR!I:I,MOVI_ENTR!D:D,D1457,MOVI_ENTR!O:O,$E$5),0))</f>
        <v/>
      </c>
      <c r="N1457" s="104" t="str">
        <f>IF(CADA_PROD!C1455="","",G1457/E1457)</f>
        <v/>
      </c>
    </row>
    <row r="1458" spans="2:14" ht="30" customHeight="1">
      <c r="B1458" s="21">
        <f t="shared" si="45"/>
        <v>1451</v>
      </c>
      <c r="C1458" s="99" t="str">
        <f>IF(CADA_PROD!C1456="","",CADA_PROD!C1456)</f>
        <v/>
      </c>
      <c r="D1458" s="100" t="str">
        <f>IF(CADA_PROD!D1456="","",CADA_PROD!D1456)</f>
        <v/>
      </c>
      <c r="E1458" s="101" t="str">
        <f>IF(CADA_PROD!E1456="","",CADA_PROD!E1456)</f>
        <v/>
      </c>
      <c r="F1458" s="101" t="str">
        <f>IF(CADA_PROD!D1456="","",SUMIFS(MOVI_ENTR!I:I,MOVI_ENTR!D:D,D1458,MOVI_ENTR!O:O,$E$5))</f>
        <v/>
      </c>
      <c r="G1458" s="101" t="str">
        <f>IF(CADA_PROD!C1456="","",SUMIFS(MOVI_SAID!H:H,MOVI_SAID!D:D,D1458,MOVI_SAID!L:L,$E$5))</f>
        <v/>
      </c>
      <c r="H1458" s="101" t="str">
        <f t="shared" si="46"/>
        <v/>
      </c>
      <c r="I1458" s="100" t="str">
        <f>IF(CADA_PROD!C1456="","",IFERROR(IF(H1458&lt;=0,"Sem estoque",IF(H1458/E1458&lt;0.25,"Quase sem estoque",IF(H1458/E1458&lt;1.2,"Estoque baixo",IF(H1458/E1458&lt;2,"Estoque moderado","Estoque confortável")))),""))</f>
        <v/>
      </c>
      <c r="J1458" s="102" t="str">
        <f>IF(CADA_PROD!C1456="","",SUMIFS(MOVI_ENTR!M:M,MOVI_ENTR!D:D,D1458,MOVI_ENTR!O:O,$E$5))</f>
        <v/>
      </c>
      <c r="K1458" s="103" t="str">
        <f>IF(CADA_PROD!C1456="","",IFERROR($J1458/SUM($J$8:$J$1008),""))</f>
        <v/>
      </c>
      <c r="L1458" s="103" t="str">
        <f>IF(CADA_PROD!C1456="","",IFERROR(H1458/SUM($H$8:$H$1008),""))</f>
        <v/>
      </c>
      <c r="M1458" s="102" t="str">
        <f>IF(CADA_PROD!$C1456="","",IFERROR(SUMIFS(MOVI_ENTR!M:M,MOVI_ENTR!D:D,D1458,MOVI_ENTR!O:O,$E$5)/SUMIFS(MOVI_ENTR!I:I,MOVI_ENTR!D:D,D1458,MOVI_ENTR!O:O,$E$5),0))</f>
        <v/>
      </c>
      <c r="N1458" s="104" t="str">
        <f>IF(CADA_PROD!C1456="","",G1458/E1458)</f>
        <v/>
      </c>
    </row>
    <row r="1459" spans="2:14" ht="30" customHeight="1">
      <c r="B1459" s="21">
        <f t="shared" si="45"/>
        <v>1452</v>
      </c>
      <c r="C1459" s="99" t="str">
        <f>IF(CADA_PROD!C1457="","",CADA_PROD!C1457)</f>
        <v/>
      </c>
      <c r="D1459" s="100" t="str">
        <f>IF(CADA_PROD!D1457="","",CADA_PROD!D1457)</f>
        <v/>
      </c>
      <c r="E1459" s="101" t="str">
        <f>IF(CADA_PROD!E1457="","",CADA_PROD!E1457)</f>
        <v/>
      </c>
      <c r="F1459" s="101" t="str">
        <f>IF(CADA_PROD!D1457="","",SUMIFS(MOVI_ENTR!I:I,MOVI_ENTR!D:D,D1459,MOVI_ENTR!O:O,$E$5))</f>
        <v/>
      </c>
      <c r="G1459" s="101" t="str">
        <f>IF(CADA_PROD!C1457="","",SUMIFS(MOVI_SAID!H:H,MOVI_SAID!D:D,D1459,MOVI_SAID!L:L,$E$5))</f>
        <v/>
      </c>
      <c r="H1459" s="101" t="str">
        <f t="shared" si="46"/>
        <v/>
      </c>
      <c r="I1459" s="100" t="str">
        <f>IF(CADA_PROD!C1457="","",IFERROR(IF(H1459&lt;=0,"Sem estoque",IF(H1459/E1459&lt;0.25,"Quase sem estoque",IF(H1459/E1459&lt;1.2,"Estoque baixo",IF(H1459/E1459&lt;2,"Estoque moderado","Estoque confortável")))),""))</f>
        <v/>
      </c>
      <c r="J1459" s="102" t="str">
        <f>IF(CADA_PROD!C1457="","",SUMIFS(MOVI_ENTR!M:M,MOVI_ENTR!D:D,D1459,MOVI_ENTR!O:O,$E$5))</f>
        <v/>
      </c>
      <c r="K1459" s="103" t="str">
        <f>IF(CADA_PROD!C1457="","",IFERROR($J1459/SUM($J$8:$J$1008),""))</f>
        <v/>
      </c>
      <c r="L1459" s="103" t="str">
        <f>IF(CADA_PROD!C1457="","",IFERROR(H1459/SUM($H$8:$H$1008),""))</f>
        <v/>
      </c>
      <c r="M1459" s="102" t="str">
        <f>IF(CADA_PROD!$C1457="","",IFERROR(SUMIFS(MOVI_ENTR!M:M,MOVI_ENTR!D:D,D1459,MOVI_ENTR!O:O,$E$5)/SUMIFS(MOVI_ENTR!I:I,MOVI_ENTR!D:D,D1459,MOVI_ENTR!O:O,$E$5),0))</f>
        <v/>
      </c>
      <c r="N1459" s="104" t="str">
        <f>IF(CADA_PROD!C1457="","",G1459/E1459)</f>
        <v/>
      </c>
    </row>
    <row r="1460" spans="2:14" ht="30" customHeight="1">
      <c r="B1460" s="21">
        <f t="shared" si="45"/>
        <v>1453</v>
      </c>
      <c r="C1460" s="99" t="str">
        <f>IF(CADA_PROD!C1458="","",CADA_PROD!C1458)</f>
        <v/>
      </c>
      <c r="D1460" s="100" t="str">
        <f>IF(CADA_PROD!D1458="","",CADA_PROD!D1458)</f>
        <v/>
      </c>
      <c r="E1460" s="101" t="str">
        <f>IF(CADA_PROD!E1458="","",CADA_PROD!E1458)</f>
        <v/>
      </c>
      <c r="F1460" s="101" t="str">
        <f>IF(CADA_PROD!D1458="","",SUMIFS(MOVI_ENTR!I:I,MOVI_ENTR!D:D,D1460,MOVI_ENTR!O:O,$E$5))</f>
        <v/>
      </c>
      <c r="G1460" s="101" t="str">
        <f>IF(CADA_PROD!C1458="","",SUMIFS(MOVI_SAID!H:H,MOVI_SAID!D:D,D1460,MOVI_SAID!L:L,$E$5))</f>
        <v/>
      </c>
      <c r="H1460" s="101" t="str">
        <f t="shared" si="46"/>
        <v/>
      </c>
      <c r="I1460" s="100" t="str">
        <f>IF(CADA_PROD!C1458="","",IFERROR(IF(H1460&lt;=0,"Sem estoque",IF(H1460/E1460&lt;0.25,"Quase sem estoque",IF(H1460/E1460&lt;1.2,"Estoque baixo",IF(H1460/E1460&lt;2,"Estoque moderado","Estoque confortável")))),""))</f>
        <v/>
      </c>
      <c r="J1460" s="102" t="str">
        <f>IF(CADA_PROD!C1458="","",SUMIFS(MOVI_ENTR!M:M,MOVI_ENTR!D:D,D1460,MOVI_ENTR!O:O,$E$5))</f>
        <v/>
      </c>
      <c r="K1460" s="103" t="str">
        <f>IF(CADA_PROD!C1458="","",IFERROR($J1460/SUM($J$8:$J$1008),""))</f>
        <v/>
      </c>
      <c r="L1460" s="103" t="str">
        <f>IF(CADA_PROD!C1458="","",IFERROR(H1460/SUM($H$8:$H$1008),""))</f>
        <v/>
      </c>
      <c r="M1460" s="102" t="str">
        <f>IF(CADA_PROD!$C1458="","",IFERROR(SUMIFS(MOVI_ENTR!M:M,MOVI_ENTR!D:D,D1460,MOVI_ENTR!O:O,$E$5)/SUMIFS(MOVI_ENTR!I:I,MOVI_ENTR!D:D,D1460,MOVI_ENTR!O:O,$E$5),0))</f>
        <v/>
      </c>
      <c r="N1460" s="104" t="str">
        <f>IF(CADA_PROD!C1458="","",G1460/E1460)</f>
        <v/>
      </c>
    </row>
    <row r="1461" spans="2:14" ht="30" customHeight="1">
      <c r="B1461" s="21">
        <f t="shared" si="45"/>
        <v>1454</v>
      </c>
      <c r="C1461" s="99" t="str">
        <f>IF(CADA_PROD!C1459="","",CADA_PROD!C1459)</f>
        <v/>
      </c>
      <c r="D1461" s="100" t="str">
        <f>IF(CADA_PROD!D1459="","",CADA_PROD!D1459)</f>
        <v/>
      </c>
      <c r="E1461" s="101" t="str">
        <f>IF(CADA_PROD!E1459="","",CADA_PROD!E1459)</f>
        <v/>
      </c>
      <c r="F1461" s="101" t="str">
        <f>IF(CADA_PROD!D1459="","",SUMIFS(MOVI_ENTR!I:I,MOVI_ENTR!D:D,D1461,MOVI_ENTR!O:O,$E$5))</f>
        <v/>
      </c>
      <c r="G1461" s="101" t="str">
        <f>IF(CADA_PROD!C1459="","",SUMIFS(MOVI_SAID!H:H,MOVI_SAID!D:D,D1461,MOVI_SAID!L:L,$E$5))</f>
        <v/>
      </c>
      <c r="H1461" s="101" t="str">
        <f t="shared" si="46"/>
        <v/>
      </c>
      <c r="I1461" s="100" t="str">
        <f>IF(CADA_PROD!C1459="","",IFERROR(IF(H1461&lt;=0,"Sem estoque",IF(H1461/E1461&lt;0.25,"Quase sem estoque",IF(H1461/E1461&lt;1.2,"Estoque baixo",IF(H1461/E1461&lt;2,"Estoque moderado","Estoque confortável")))),""))</f>
        <v/>
      </c>
      <c r="J1461" s="102" t="str">
        <f>IF(CADA_PROD!C1459="","",SUMIFS(MOVI_ENTR!M:M,MOVI_ENTR!D:D,D1461,MOVI_ENTR!O:O,$E$5))</f>
        <v/>
      </c>
      <c r="K1461" s="103" t="str">
        <f>IF(CADA_PROD!C1459="","",IFERROR($J1461/SUM($J$8:$J$1008),""))</f>
        <v/>
      </c>
      <c r="L1461" s="103" t="str">
        <f>IF(CADA_PROD!C1459="","",IFERROR(H1461/SUM($H$8:$H$1008),""))</f>
        <v/>
      </c>
      <c r="M1461" s="102" t="str">
        <f>IF(CADA_PROD!$C1459="","",IFERROR(SUMIFS(MOVI_ENTR!M:M,MOVI_ENTR!D:D,D1461,MOVI_ENTR!O:O,$E$5)/SUMIFS(MOVI_ENTR!I:I,MOVI_ENTR!D:D,D1461,MOVI_ENTR!O:O,$E$5),0))</f>
        <v/>
      </c>
      <c r="N1461" s="104" t="str">
        <f>IF(CADA_PROD!C1459="","",G1461/E1461)</f>
        <v/>
      </c>
    </row>
    <row r="1462" spans="2:14" ht="30" customHeight="1">
      <c r="B1462" s="21">
        <f t="shared" si="45"/>
        <v>1455</v>
      </c>
      <c r="C1462" s="99" t="str">
        <f>IF(CADA_PROD!C1460="","",CADA_PROD!C1460)</f>
        <v/>
      </c>
      <c r="D1462" s="100" t="str">
        <f>IF(CADA_PROD!D1460="","",CADA_PROD!D1460)</f>
        <v/>
      </c>
      <c r="E1462" s="101" t="str">
        <f>IF(CADA_PROD!E1460="","",CADA_PROD!E1460)</f>
        <v/>
      </c>
      <c r="F1462" s="101" t="str">
        <f>IF(CADA_PROD!D1460="","",SUMIFS(MOVI_ENTR!I:I,MOVI_ENTR!D:D,D1462,MOVI_ENTR!O:O,$E$5))</f>
        <v/>
      </c>
      <c r="G1462" s="101" t="str">
        <f>IF(CADA_PROD!C1460="","",SUMIFS(MOVI_SAID!H:H,MOVI_SAID!D:D,D1462,MOVI_SAID!L:L,$E$5))</f>
        <v/>
      </c>
      <c r="H1462" s="101" t="str">
        <f t="shared" si="46"/>
        <v/>
      </c>
      <c r="I1462" s="100" t="str">
        <f>IF(CADA_PROD!C1460="","",IFERROR(IF(H1462&lt;=0,"Sem estoque",IF(H1462/E1462&lt;0.25,"Quase sem estoque",IF(H1462/E1462&lt;1.2,"Estoque baixo",IF(H1462/E1462&lt;2,"Estoque moderado","Estoque confortável")))),""))</f>
        <v/>
      </c>
      <c r="J1462" s="102" t="str">
        <f>IF(CADA_PROD!C1460="","",SUMIFS(MOVI_ENTR!M:M,MOVI_ENTR!D:D,D1462,MOVI_ENTR!O:O,$E$5))</f>
        <v/>
      </c>
      <c r="K1462" s="103" t="str">
        <f>IF(CADA_PROD!C1460="","",IFERROR($J1462/SUM($J$8:$J$1008),""))</f>
        <v/>
      </c>
      <c r="L1462" s="103" t="str">
        <f>IF(CADA_PROD!C1460="","",IFERROR(H1462/SUM($H$8:$H$1008),""))</f>
        <v/>
      </c>
      <c r="M1462" s="102" t="str">
        <f>IF(CADA_PROD!$C1460="","",IFERROR(SUMIFS(MOVI_ENTR!M:M,MOVI_ENTR!D:D,D1462,MOVI_ENTR!O:O,$E$5)/SUMIFS(MOVI_ENTR!I:I,MOVI_ENTR!D:D,D1462,MOVI_ENTR!O:O,$E$5),0))</f>
        <v/>
      </c>
      <c r="N1462" s="104" t="str">
        <f>IF(CADA_PROD!C1460="","",G1462/E1462)</f>
        <v/>
      </c>
    </row>
    <row r="1463" spans="2:14" ht="30" customHeight="1">
      <c r="B1463" s="21">
        <f t="shared" si="45"/>
        <v>1456</v>
      </c>
      <c r="C1463" s="99" t="str">
        <f>IF(CADA_PROD!C1461="","",CADA_PROD!C1461)</f>
        <v/>
      </c>
      <c r="D1463" s="100" t="str">
        <f>IF(CADA_PROD!D1461="","",CADA_PROD!D1461)</f>
        <v/>
      </c>
      <c r="E1463" s="101" t="str">
        <f>IF(CADA_PROD!E1461="","",CADA_PROD!E1461)</f>
        <v/>
      </c>
      <c r="F1463" s="101" t="str">
        <f>IF(CADA_PROD!D1461="","",SUMIFS(MOVI_ENTR!I:I,MOVI_ENTR!D:D,D1463,MOVI_ENTR!O:O,$E$5))</f>
        <v/>
      </c>
      <c r="G1463" s="101" t="str">
        <f>IF(CADA_PROD!C1461="","",SUMIFS(MOVI_SAID!H:H,MOVI_SAID!D:D,D1463,MOVI_SAID!L:L,$E$5))</f>
        <v/>
      </c>
      <c r="H1463" s="101" t="str">
        <f t="shared" si="46"/>
        <v/>
      </c>
      <c r="I1463" s="100" t="str">
        <f>IF(CADA_PROD!C1461="","",IFERROR(IF(H1463&lt;=0,"Sem estoque",IF(H1463/E1463&lt;0.25,"Quase sem estoque",IF(H1463/E1463&lt;1.2,"Estoque baixo",IF(H1463/E1463&lt;2,"Estoque moderado","Estoque confortável")))),""))</f>
        <v/>
      </c>
      <c r="J1463" s="102" t="str">
        <f>IF(CADA_PROD!C1461="","",SUMIFS(MOVI_ENTR!M:M,MOVI_ENTR!D:D,D1463,MOVI_ENTR!O:O,$E$5))</f>
        <v/>
      </c>
      <c r="K1463" s="103" t="str">
        <f>IF(CADA_PROD!C1461="","",IFERROR($J1463/SUM($J$8:$J$1008),""))</f>
        <v/>
      </c>
      <c r="L1463" s="103" t="str">
        <f>IF(CADA_PROD!C1461="","",IFERROR(H1463/SUM($H$8:$H$1008),""))</f>
        <v/>
      </c>
      <c r="M1463" s="102" t="str">
        <f>IF(CADA_PROD!$C1461="","",IFERROR(SUMIFS(MOVI_ENTR!M:M,MOVI_ENTR!D:D,D1463,MOVI_ENTR!O:O,$E$5)/SUMIFS(MOVI_ENTR!I:I,MOVI_ENTR!D:D,D1463,MOVI_ENTR!O:O,$E$5),0))</f>
        <v/>
      </c>
      <c r="N1463" s="104" t="str">
        <f>IF(CADA_PROD!C1461="","",G1463/E1463)</f>
        <v/>
      </c>
    </row>
    <row r="1464" spans="2:14" ht="30" customHeight="1">
      <c r="B1464" s="21">
        <f t="shared" si="45"/>
        <v>1457</v>
      </c>
      <c r="C1464" s="99" t="str">
        <f>IF(CADA_PROD!C1462="","",CADA_PROD!C1462)</f>
        <v/>
      </c>
      <c r="D1464" s="100" t="str">
        <f>IF(CADA_PROD!D1462="","",CADA_PROD!D1462)</f>
        <v/>
      </c>
      <c r="E1464" s="101" t="str">
        <f>IF(CADA_PROD!E1462="","",CADA_PROD!E1462)</f>
        <v/>
      </c>
      <c r="F1464" s="101" t="str">
        <f>IF(CADA_PROD!D1462="","",SUMIFS(MOVI_ENTR!I:I,MOVI_ENTR!D:D,D1464,MOVI_ENTR!O:O,$E$5))</f>
        <v/>
      </c>
      <c r="G1464" s="101" t="str">
        <f>IF(CADA_PROD!C1462="","",SUMIFS(MOVI_SAID!H:H,MOVI_SAID!D:D,D1464,MOVI_SAID!L:L,$E$5))</f>
        <v/>
      </c>
      <c r="H1464" s="101" t="str">
        <f t="shared" si="46"/>
        <v/>
      </c>
      <c r="I1464" s="100" t="str">
        <f>IF(CADA_PROD!C1462="","",IFERROR(IF(H1464&lt;=0,"Sem estoque",IF(H1464/E1464&lt;0.25,"Quase sem estoque",IF(H1464/E1464&lt;1.2,"Estoque baixo",IF(H1464/E1464&lt;2,"Estoque moderado","Estoque confortável")))),""))</f>
        <v/>
      </c>
      <c r="J1464" s="102" t="str">
        <f>IF(CADA_PROD!C1462="","",SUMIFS(MOVI_ENTR!M:M,MOVI_ENTR!D:D,D1464,MOVI_ENTR!O:O,$E$5))</f>
        <v/>
      </c>
      <c r="K1464" s="103" t="str">
        <f>IF(CADA_PROD!C1462="","",IFERROR($J1464/SUM($J$8:$J$1008),""))</f>
        <v/>
      </c>
      <c r="L1464" s="103" t="str">
        <f>IF(CADA_PROD!C1462="","",IFERROR(H1464/SUM($H$8:$H$1008),""))</f>
        <v/>
      </c>
      <c r="M1464" s="102" t="str">
        <f>IF(CADA_PROD!$C1462="","",IFERROR(SUMIFS(MOVI_ENTR!M:M,MOVI_ENTR!D:D,D1464,MOVI_ENTR!O:O,$E$5)/SUMIFS(MOVI_ENTR!I:I,MOVI_ENTR!D:D,D1464,MOVI_ENTR!O:O,$E$5),0))</f>
        <v/>
      </c>
      <c r="N1464" s="104" t="str">
        <f>IF(CADA_PROD!C1462="","",G1464/E1464)</f>
        <v/>
      </c>
    </row>
    <row r="1465" spans="2:14" ht="30" customHeight="1">
      <c r="B1465" s="21">
        <f t="shared" si="45"/>
        <v>1458</v>
      </c>
      <c r="C1465" s="99" t="str">
        <f>IF(CADA_PROD!C1463="","",CADA_PROD!C1463)</f>
        <v/>
      </c>
      <c r="D1465" s="100" t="str">
        <f>IF(CADA_PROD!D1463="","",CADA_PROD!D1463)</f>
        <v/>
      </c>
      <c r="E1465" s="101" t="str">
        <f>IF(CADA_PROD!E1463="","",CADA_PROD!E1463)</f>
        <v/>
      </c>
      <c r="F1465" s="101" t="str">
        <f>IF(CADA_PROD!D1463="","",SUMIFS(MOVI_ENTR!I:I,MOVI_ENTR!D:D,D1465,MOVI_ENTR!O:O,$E$5))</f>
        <v/>
      </c>
      <c r="G1465" s="101" t="str">
        <f>IF(CADA_PROD!C1463="","",SUMIFS(MOVI_SAID!H:H,MOVI_SAID!D:D,D1465,MOVI_SAID!L:L,$E$5))</f>
        <v/>
      </c>
      <c r="H1465" s="101" t="str">
        <f t="shared" si="46"/>
        <v/>
      </c>
      <c r="I1465" s="100" t="str">
        <f>IF(CADA_PROD!C1463="","",IFERROR(IF(H1465&lt;=0,"Sem estoque",IF(H1465/E1465&lt;0.25,"Quase sem estoque",IF(H1465/E1465&lt;1.2,"Estoque baixo",IF(H1465/E1465&lt;2,"Estoque moderado","Estoque confortável")))),""))</f>
        <v/>
      </c>
      <c r="J1465" s="102" t="str">
        <f>IF(CADA_PROD!C1463="","",SUMIFS(MOVI_ENTR!M:M,MOVI_ENTR!D:D,D1465,MOVI_ENTR!O:O,$E$5))</f>
        <v/>
      </c>
      <c r="K1465" s="103" t="str">
        <f>IF(CADA_PROD!C1463="","",IFERROR($J1465/SUM($J$8:$J$1008),""))</f>
        <v/>
      </c>
      <c r="L1465" s="103" t="str">
        <f>IF(CADA_PROD!C1463="","",IFERROR(H1465/SUM($H$8:$H$1008),""))</f>
        <v/>
      </c>
      <c r="M1465" s="102" t="str">
        <f>IF(CADA_PROD!$C1463="","",IFERROR(SUMIFS(MOVI_ENTR!M:M,MOVI_ENTR!D:D,D1465,MOVI_ENTR!O:O,$E$5)/SUMIFS(MOVI_ENTR!I:I,MOVI_ENTR!D:D,D1465,MOVI_ENTR!O:O,$E$5),0))</f>
        <v/>
      </c>
      <c r="N1465" s="104" t="str">
        <f>IF(CADA_PROD!C1463="","",G1465/E1465)</f>
        <v/>
      </c>
    </row>
    <row r="1466" spans="2:14" ht="30" customHeight="1">
      <c r="B1466" s="21">
        <f t="shared" si="45"/>
        <v>1459</v>
      </c>
      <c r="C1466" s="99" t="str">
        <f>IF(CADA_PROD!C1464="","",CADA_PROD!C1464)</f>
        <v/>
      </c>
      <c r="D1466" s="100" t="str">
        <f>IF(CADA_PROD!D1464="","",CADA_PROD!D1464)</f>
        <v/>
      </c>
      <c r="E1466" s="101" t="str">
        <f>IF(CADA_PROD!E1464="","",CADA_PROD!E1464)</f>
        <v/>
      </c>
      <c r="F1466" s="101" t="str">
        <f>IF(CADA_PROD!D1464="","",SUMIFS(MOVI_ENTR!I:I,MOVI_ENTR!D:D,D1466,MOVI_ENTR!O:O,$E$5))</f>
        <v/>
      </c>
      <c r="G1466" s="101" t="str">
        <f>IF(CADA_PROD!C1464="","",SUMIFS(MOVI_SAID!H:H,MOVI_SAID!D:D,D1466,MOVI_SAID!L:L,$E$5))</f>
        <v/>
      </c>
      <c r="H1466" s="101" t="str">
        <f t="shared" si="46"/>
        <v/>
      </c>
      <c r="I1466" s="100" t="str">
        <f>IF(CADA_PROD!C1464="","",IFERROR(IF(H1466&lt;=0,"Sem estoque",IF(H1466/E1466&lt;0.25,"Quase sem estoque",IF(H1466/E1466&lt;1.2,"Estoque baixo",IF(H1466/E1466&lt;2,"Estoque moderado","Estoque confortável")))),""))</f>
        <v/>
      </c>
      <c r="J1466" s="102" t="str">
        <f>IF(CADA_PROD!C1464="","",SUMIFS(MOVI_ENTR!M:M,MOVI_ENTR!D:D,D1466,MOVI_ENTR!O:O,$E$5))</f>
        <v/>
      </c>
      <c r="K1466" s="103" t="str">
        <f>IF(CADA_PROD!C1464="","",IFERROR($J1466/SUM($J$8:$J$1008),""))</f>
        <v/>
      </c>
      <c r="L1466" s="103" t="str">
        <f>IF(CADA_PROD!C1464="","",IFERROR(H1466/SUM($H$8:$H$1008),""))</f>
        <v/>
      </c>
      <c r="M1466" s="102" t="str">
        <f>IF(CADA_PROD!$C1464="","",IFERROR(SUMIFS(MOVI_ENTR!M:M,MOVI_ENTR!D:D,D1466,MOVI_ENTR!O:O,$E$5)/SUMIFS(MOVI_ENTR!I:I,MOVI_ENTR!D:D,D1466,MOVI_ENTR!O:O,$E$5),0))</f>
        <v/>
      </c>
      <c r="N1466" s="104" t="str">
        <f>IF(CADA_PROD!C1464="","",G1466/E1466)</f>
        <v/>
      </c>
    </row>
    <row r="1467" spans="2:14" ht="30" customHeight="1">
      <c r="B1467" s="21">
        <f t="shared" si="45"/>
        <v>1460</v>
      </c>
      <c r="C1467" s="99" t="str">
        <f>IF(CADA_PROD!C1465="","",CADA_PROD!C1465)</f>
        <v/>
      </c>
      <c r="D1467" s="100" t="str">
        <f>IF(CADA_PROD!D1465="","",CADA_PROD!D1465)</f>
        <v/>
      </c>
      <c r="E1467" s="101" t="str">
        <f>IF(CADA_PROD!E1465="","",CADA_PROD!E1465)</f>
        <v/>
      </c>
      <c r="F1467" s="101" t="str">
        <f>IF(CADA_PROD!D1465="","",SUMIFS(MOVI_ENTR!I:I,MOVI_ENTR!D:D,D1467,MOVI_ENTR!O:O,$E$5))</f>
        <v/>
      </c>
      <c r="G1467" s="101" t="str">
        <f>IF(CADA_PROD!C1465="","",SUMIFS(MOVI_SAID!H:H,MOVI_SAID!D:D,D1467,MOVI_SAID!L:L,$E$5))</f>
        <v/>
      </c>
      <c r="H1467" s="101" t="str">
        <f t="shared" si="46"/>
        <v/>
      </c>
      <c r="I1467" s="100" t="str">
        <f>IF(CADA_PROD!C1465="","",IFERROR(IF(H1467&lt;=0,"Sem estoque",IF(H1467/E1467&lt;0.25,"Quase sem estoque",IF(H1467/E1467&lt;1.2,"Estoque baixo",IF(H1467/E1467&lt;2,"Estoque moderado","Estoque confortável")))),""))</f>
        <v/>
      </c>
      <c r="J1467" s="102" t="str">
        <f>IF(CADA_PROD!C1465="","",SUMIFS(MOVI_ENTR!M:M,MOVI_ENTR!D:D,D1467,MOVI_ENTR!O:O,$E$5))</f>
        <v/>
      </c>
      <c r="K1467" s="103" t="str">
        <f>IF(CADA_PROD!C1465="","",IFERROR($J1467/SUM($J$8:$J$1008),""))</f>
        <v/>
      </c>
      <c r="L1467" s="103" t="str">
        <f>IF(CADA_PROD!C1465="","",IFERROR(H1467/SUM($H$8:$H$1008),""))</f>
        <v/>
      </c>
      <c r="M1467" s="102" t="str">
        <f>IF(CADA_PROD!$C1465="","",IFERROR(SUMIFS(MOVI_ENTR!M:M,MOVI_ENTR!D:D,D1467,MOVI_ENTR!O:O,$E$5)/SUMIFS(MOVI_ENTR!I:I,MOVI_ENTR!D:D,D1467,MOVI_ENTR!O:O,$E$5),0))</f>
        <v/>
      </c>
      <c r="N1467" s="104" t="str">
        <f>IF(CADA_PROD!C1465="","",G1467/E1467)</f>
        <v/>
      </c>
    </row>
    <row r="1468" spans="2:14" ht="30" customHeight="1">
      <c r="B1468" s="21">
        <f t="shared" si="45"/>
        <v>1461</v>
      </c>
      <c r="C1468" s="99" t="str">
        <f>IF(CADA_PROD!C1466="","",CADA_PROD!C1466)</f>
        <v/>
      </c>
      <c r="D1468" s="100" t="str">
        <f>IF(CADA_PROD!D1466="","",CADA_PROD!D1466)</f>
        <v/>
      </c>
      <c r="E1468" s="101" t="str">
        <f>IF(CADA_PROD!E1466="","",CADA_PROD!E1466)</f>
        <v/>
      </c>
      <c r="F1468" s="101" t="str">
        <f>IF(CADA_PROD!D1466="","",SUMIFS(MOVI_ENTR!I:I,MOVI_ENTR!D:D,D1468,MOVI_ENTR!O:O,$E$5))</f>
        <v/>
      </c>
      <c r="G1468" s="101" t="str">
        <f>IF(CADA_PROD!C1466="","",SUMIFS(MOVI_SAID!H:H,MOVI_SAID!D:D,D1468,MOVI_SAID!L:L,$E$5))</f>
        <v/>
      </c>
      <c r="H1468" s="101" t="str">
        <f t="shared" si="46"/>
        <v/>
      </c>
      <c r="I1468" s="100" t="str">
        <f>IF(CADA_PROD!C1466="","",IFERROR(IF(H1468&lt;=0,"Sem estoque",IF(H1468/E1468&lt;0.25,"Quase sem estoque",IF(H1468/E1468&lt;1.2,"Estoque baixo",IF(H1468/E1468&lt;2,"Estoque moderado","Estoque confortável")))),""))</f>
        <v/>
      </c>
      <c r="J1468" s="102" t="str">
        <f>IF(CADA_PROD!C1466="","",SUMIFS(MOVI_ENTR!M:M,MOVI_ENTR!D:D,D1468,MOVI_ENTR!O:O,$E$5))</f>
        <v/>
      </c>
      <c r="K1468" s="103" t="str">
        <f>IF(CADA_PROD!C1466="","",IFERROR($J1468/SUM($J$8:$J$1008),""))</f>
        <v/>
      </c>
      <c r="L1468" s="103" t="str">
        <f>IF(CADA_PROD!C1466="","",IFERROR(H1468/SUM($H$8:$H$1008),""))</f>
        <v/>
      </c>
      <c r="M1468" s="102" t="str">
        <f>IF(CADA_PROD!$C1466="","",IFERROR(SUMIFS(MOVI_ENTR!M:M,MOVI_ENTR!D:D,D1468,MOVI_ENTR!O:O,$E$5)/SUMIFS(MOVI_ENTR!I:I,MOVI_ENTR!D:D,D1468,MOVI_ENTR!O:O,$E$5),0))</f>
        <v/>
      </c>
      <c r="N1468" s="104" t="str">
        <f>IF(CADA_PROD!C1466="","",G1468/E1468)</f>
        <v/>
      </c>
    </row>
    <row r="1469" spans="2:14" ht="30" customHeight="1">
      <c r="B1469" s="21">
        <f t="shared" si="45"/>
        <v>1462</v>
      </c>
      <c r="C1469" s="99" t="str">
        <f>IF(CADA_PROD!C1467="","",CADA_PROD!C1467)</f>
        <v/>
      </c>
      <c r="D1469" s="100" t="str">
        <f>IF(CADA_PROD!D1467="","",CADA_PROD!D1467)</f>
        <v/>
      </c>
      <c r="E1469" s="101" t="str">
        <f>IF(CADA_PROD!E1467="","",CADA_PROD!E1467)</f>
        <v/>
      </c>
      <c r="F1469" s="101" t="str">
        <f>IF(CADA_PROD!D1467="","",SUMIFS(MOVI_ENTR!I:I,MOVI_ENTR!D:D,D1469,MOVI_ENTR!O:O,$E$5))</f>
        <v/>
      </c>
      <c r="G1469" s="101" t="str">
        <f>IF(CADA_PROD!C1467="","",SUMIFS(MOVI_SAID!H:H,MOVI_SAID!D:D,D1469,MOVI_SAID!L:L,$E$5))</f>
        <v/>
      </c>
      <c r="H1469" s="101" t="str">
        <f t="shared" si="46"/>
        <v/>
      </c>
      <c r="I1469" s="100" t="str">
        <f>IF(CADA_PROD!C1467="","",IFERROR(IF(H1469&lt;=0,"Sem estoque",IF(H1469/E1469&lt;0.25,"Quase sem estoque",IF(H1469/E1469&lt;1.2,"Estoque baixo",IF(H1469/E1469&lt;2,"Estoque moderado","Estoque confortável")))),""))</f>
        <v/>
      </c>
      <c r="J1469" s="102" t="str">
        <f>IF(CADA_PROD!C1467="","",SUMIFS(MOVI_ENTR!M:M,MOVI_ENTR!D:D,D1469,MOVI_ENTR!O:O,$E$5))</f>
        <v/>
      </c>
      <c r="K1469" s="103" t="str">
        <f>IF(CADA_PROD!C1467="","",IFERROR($J1469/SUM($J$8:$J$1008),""))</f>
        <v/>
      </c>
      <c r="L1469" s="103" t="str">
        <f>IF(CADA_PROD!C1467="","",IFERROR(H1469/SUM($H$8:$H$1008),""))</f>
        <v/>
      </c>
      <c r="M1469" s="102" t="str">
        <f>IF(CADA_PROD!$C1467="","",IFERROR(SUMIFS(MOVI_ENTR!M:M,MOVI_ENTR!D:D,D1469,MOVI_ENTR!O:O,$E$5)/SUMIFS(MOVI_ENTR!I:I,MOVI_ENTR!D:D,D1469,MOVI_ENTR!O:O,$E$5),0))</f>
        <v/>
      </c>
      <c r="N1469" s="104" t="str">
        <f>IF(CADA_PROD!C1467="","",G1469/E1469)</f>
        <v/>
      </c>
    </row>
    <row r="1470" spans="2:14" ht="30" customHeight="1">
      <c r="B1470" s="21">
        <f t="shared" si="45"/>
        <v>1463</v>
      </c>
      <c r="C1470" s="99" t="str">
        <f>IF(CADA_PROD!C1468="","",CADA_PROD!C1468)</f>
        <v/>
      </c>
      <c r="D1470" s="100" t="str">
        <f>IF(CADA_PROD!D1468="","",CADA_PROD!D1468)</f>
        <v/>
      </c>
      <c r="E1470" s="101" t="str">
        <f>IF(CADA_PROD!E1468="","",CADA_PROD!E1468)</f>
        <v/>
      </c>
      <c r="F1470" s="101" t="str">
        <f>IF(CADA_PROD!D1468="","",SUMIFS(MOVI_ENTR!I:I,MOVI_ENTR!D:D,D1470,MOVI_ENTR!O:O,$E$5))</f>
        <v/>
      </c>
      <c r="G1470" s="101" t="str">
        <f>IF(CADA_PROD!C1468="","",SUMIFS(MOVI_SAID!H:H,MOVI_SAID!D:D,D1470,MOVI_SAID!L:L,$E$5))</f>
        <v/>
      </c>
      <c r="H1470" s="101" t="str">
        <f t="shared" si="46"/>
        <v/>
      </c>
      <c r="I1470" s="100" t="str">
        <f>IF(CADA_PROD!C1468="","",IFERROR(IF(H1470&lt;=0,"Sem estoque",IF(H1470/E1470&lt;0.25,"Quase sem estoque",IF(H1470/E1470&lt;1.2,"Estoque baixo",IF(H1470/E1470&lt;2,"Estoque moderado","Estoque confortável")))),""))</f>
        <v/>
      </c>
      <c r="J1470" s="102" t="str">
        <f>IF(CADA_PROD!C1468="","",SUMIFS(MOVI_ENTR!M:M,MOVI_ENTR!D:D,D1470,MOVI_ENTR!O:O,$E$5))</f>
        <v/>
      </c>
      <c r="K1470" s="103" t="str">
        <f>IF(CADA_PROD!C1468="","",IFERROR($J1470/SUM($J$8:$J$1008),""))</f>
        <v/>
      </c>
      <c r="L1470" s="103" t="str">
        <f>IF(CADA_PROD!C1468="","",IFERROR(H1470/SUM($H$8:$H$1008),""))</f>
        <v/>
      </c>
      <c r="M1470" s="102" t="str">
        <f>IF(CADA_PROD!$C1468="","",IFERROR(SUMIFS(MOVI_ENTR!M:M,MOVI_ENTR!D:D,D1470,MOVI_ENTR!O:O,$E$5)/SUMIFS(MOVI_ENTR!I:I,MOVI_ENTR!D:D,D1470,MOVI_ENTR!O:O,$E$5),0))</f>
        <v/>
      </c>
      <c r="N1470" s="104" t="str">
        <f>IF(CADA_PROD!C1468="","",G1470/E1470)</f>
        <v/>
      </c>
    </row>
    <row r="1471" spans="2:14" ht="30" customHeight="1">
      <c r="B1471" s="21">
        <f t="shared" si="45"/>
        <v>1464</v>
      </c>
      <c r="C1471" s="99" t="str">
        <f>IF(CADA_PROD!C1469="","",CADA_PROD!C1469)</f>
        <v/>
      </c>
      <c r="D1471" s="100" t="str">
        <f>IF(CADA_PROD!D1469="","",CADA_PROD!D1469)</f>
        <v/>
      </c>
      <c r="E1471" s="101" t="str">
        <f>IF(CADA_PROD!E1469="","",CADA_PROD!E1469)</f>
        <v/>
      </c>
      <c r="F1471" s="101" t="str">
        <f>IF(CADA_PROD!D1469="","",SUMIFS(MOVI_ENTR!I:I,MOVI_ENTR!D:D,D1471,MOVI_ENTR!O:O,$E$5))</f>
        <v/>
      </c>
      <c r="G1471" s="101" t="str">
        <f>IF(CADA_PROD!C1469="","",SUMIFS(MOVI_SAID!H:H,MOVI_SAID!D:D,D1471,MOVI_SAID!L:L,$E$5))</f>
        <v/>
      </c>
      <c r="H1471" s="101" t="str">
        <f t="shared" si="46"/>
        <v/>
      </c>
      <c r="I1471" s="100" t="str">
        <f>IF(CADA_PROD!C1469="","",IFERROR(IF(H1471&lt;=0,"Sem estoque",IF(H1471/E1471&lt;0.25,"Quase sem estoque",IF(H1471/E1471&lt;1.2,"Estoque baixo",IF(H1471/E1471&lt;2,"Estoque moderado","Estoque confortável")))),""))</f>
        <v/>
      </c>
      <c r="J1471" s="102" t="str">
        <f>IF(CADA_PROD!C1469="","",SUMIFS(MOVI_ENTR!M:M,MOVI_ENTR!D:D,D1471,MOVI_ENTR!O:O,$E$5))</f>
        <v/>
      </c>
      <c r="K1471" s="103" t="str">
        <f>IF(CADA_PROD!C1469="","",IFERROR($J1471/SUM($J$8:$J$1008),""))</f>
        <v/>
      </c>
      <c r="L1471" s="103" t="str">
        <f>IF(CADA_PROD!C1469="","",IFERROR(H1471/SUM($H$8:$H$1008),""))</f>
        <v/>
      </c>
      <c r="M1471" s="102" t="str">
        <f>IF(CADA_PROD!$C1469="","",IFERROR(SUMIFS(MOVI_ENTR!M:M,MOVI_ENTR!D:D,D1471,MOVI_ENTR!O:O,$E$5)/SUMIFS(MOVI_ENTR!I:I,MOVI_ENTR!D:D,D1471,MOVI_ENTR!O:O,$E$5),0))</f>
        <v/>
      </c>
      <c r="N1471" s="104" t="str">
        <f>IF(CADA_PROD!C1469="","",G1471/E1471)</f>
        <v/>
      </c>
    </row>
    <row r="1472" spans="2:14" ht="30" customHeight="1">
      <c r="B1472" s="21">
        <f t="shared" si="45"/>
        <v>1465</v>
      </c>
      <c r="C1472" s="99" t="str">
        <f>IF(CADA_PROD!C1470="","",CADA_PROD!C1470)</f>
        <v/>
      </c>
      <c r="D1472" s="100" t="str">
        <f>IF(CADA_PROD!D1470="","",CADA_PROD!D1470)</f>
        <v/>
      </c>
      <c r="E1472" s="101" t="str">
        <f>IF(CADA_PROD!E1470="","",CADA_PROD!E1470)</f>
        <v/>
      </c>
      <c r="F1472" s="101" t="str">
        <f>IF(CADA_PROD!D1470="","",SUMIFS(MOVI_ENTR!I:I,MOVI_ENTR!D:D,D1472,MOVI_ENTR!O:O,$E$5))</f>
        <v/>
      </c>
      <c r="G1472" s="101" t="str">
        <f>IF(CADA_PROD!C1470="","",SUMIFS(MOVI_SAID!H:H,MOVI_SAID!D:D,D1472,MOVI_SAID!L:L,$E$5))</f>
        <v/>
      </c>
      <c r="H1472" s="101" t="str">
        <f t="shared" si="46"/>
        <v/>
      </c>
      <c r="I1472" s="100" t="str">
        <f>IF(CADA_PROD!C1470="","",IFERROR(IF(H1472&lt;=0,"Sem estoque",IF(H1472/E1472&lt;0.25,"Quase sem estoque",IF(H1472/E1472&lt;1.2,"Estoque baixo",IF(H1472/E1472&lt;2,"Estoque moderado","Estoque confortável")))),""))</f>
        <v/>
      </c>
      <c r="J1472" s="102" t="str">
        <f>IF(CADA_PROD!C1470="","",SUMIFS(MOVI_ENTR!M:M,MOVI_ENTR!D:D,D1472,MOVI_ENTR!O:O,$E$5))</f>
        <v/>
      </c>
      <c r="K1472" s="103" t="str">
        <f>IF(CADA_PROD!C1470="","",IFERROR($J1472/SUM($J$8:$J$1008),""))</f>
        <v/>
      </c>
      <c r="L1472" s="103" t="str">
        <f>IF(CADA_PROD!C1470="","",IFERROR(H1472/SUM($H$8:$H$1008),""))</f>
        <v/>
      </c>
      <c r="M1472" s="102" t="str">
        <f>IF(CADA_PROD!$C1470="","",IFERROR(SUMIFS(MOVI_ENTR!M:M,MOVI_ENTR!D:D,D1472,MOVI_ENTR!O:O,$E$5)/SUMIFS(MOVI_ENTR!I:I,MOVI_ENTR!D:D,D1472,MOVI_ENTR!O:O,$E$5),0))</f>
        <v/>
      </c>
      <c r="N1472" s="104" t="str">
        <f>IF(CADA_PROD!C1470="","",G1472/E1472)</f>
        <v/>
      </c>
    </row>
    <row r="1473" spans="2:14" ht="30" customHeight="1">
      <c r="B1473" s="21">
        <f t="shared" si="45"/>
        <v>1466</v>
      </c>
      <c r="C1473" s="99" t="str">
        <f>IF(CADA_PROD!C1471="","",CADA_PROD!C1471)</f>
        <v/>
      </c>
      <c r="D1473" s="100" t="str">
        <f>IF(CADA_PROD!D1471="","",CADA_PROD!D1471)</f>
        <v/>
      </c>
      <c r="E1473" s="101" t="str">
        <f>IF(CADA_PROD!E1471="","",CADA_PROD!E1471)</f>
        <v/>
      </c>
      <c r="F1473" s="101" t="str">
        <f>IF(CADA_PROD!D1471="","",SUMIFS(MOVI_ENTR!I:I,MOVI_ENTR!D:D,D1473,MOVI_ENTR!O:O,$E$5))</f>
        <v/>
      </c>
      <c r="G1473" s="101" t="str">
        <f>IF(CADA_PROD!C1471="","",SUMIFS(MOVI_SAID!H:H,MOVI_SAID!D:D,D1473,MOVI_SAID!L:L,$E$5))</f>
        <v/>
      </c>
      <c r="H1473" s="101" t="str">
        <f t="shared" si="46"/>
        <v/>
      </c>
      <c r="I1473" s="100" t="str">
        <f>IF(CADA_PROD!C1471="","",IFERROR(IF(H1473&lt;=0,"Sem estoque",IF(H1473/E1473&lt;0.25,"Quase sem estoque",IF(H1473/E1473&lt;1.2,"Estoque baixo",IF(H1473/E1473&lt;2,"Estoque moderado","Estoque confortável")))),""))</f>
        <v/>
      </c>
      <c r="J1473" s="102" t="str">
        <f>IF(CADA_PROD!C1471="","",SUMIFS(MOVI_ENTR!M:M,MOVI_ENTR!D:D,D1473,MOVI_ENTR!O:O,$E$5))</f>
        <v/>
      </c>
      <c r="K1473" s="103" t="str">
        <f>IF(CADA_PROD!C1471="","",IFERROR($J1473/SUM($J$8:$J$1008),""))</f>
        <v/>
      </c>
      <c r="L1473" s="103" t="str">
        <f>IF(CADA_PROD!C1471="","",IFERROR(H1473/SUM($H$8:$H$1008),""))</f>
        <v/>
      </c>
      <c r="M1473" s="102" t="str">
        <f>IF(CADA_PROD!$C1471="","",IFERROR(SUMIFS(MOVI_ENTR!M:M,MOVI_ENTR!D:D,D1473,MOVI_ENTR!O:O,$E$5)/SUMIFS(MOVI_ENTR!I:I,MOVI_ENTR!D:D,D1473,MOVI_ENTR!O:O,$E$5),0))</f>
        <v/>
      </c>
      <c r="N1473" s="104" t="str">
        <f>IF(CADA_PROD!C1471="","",G1473/E1473)</f>
        <v/>
      </c>
    </row>
    <row r="1474" spans="2:14" ht="30" customHeight="1">
      <c r="B1474" s="21">
        <f t="shared" si="45"/>
        <v>1467</v>
      </c>
      <c r="C1474" s="99" t="str">
        <f>IF(CADA_PROD!C1472="","",CADA_PROD!C1472)</f>
        <v/>
      </c>
      <c r="D1474" s="100" t="str">
        <f>IF(CADA_PROD!D1472="","",CADA_PROD!D1472)</f>
        <v/>
      </c>
      <c r="E1474" s="101" t="str">
        <f>IF(CADA_PROD!E1472="","",CADA_PROD!E1472)</f>
        <v/>
      </c>
      <c r="F1474" s="101" t="str">
        <f>IF(CADA_PROD!D1472="","",SUMIFS(MOVI_ENTR!I:I,MOVI_ENTR!D:D,D1474,MOVI_ENTR!O:O,$E$5))</f>
        <v/>
      </c>
      <c r="G1474" s="101" t="str">
        <f>IF(CADA_PROD!C1472="","",SUMIFS(MOVI_SAID!H:H,MOVI_SAID!D:D,D1474,MOVI_SAID!L:L,$E$5))</f>
        <v/>
      </c>
      <c r="H1474" s="101" t="str">
        <f t="shared" si="46"/>
        <v/>
      </c>
      <c r="I1474" s="100" t="str">
        <f>IF(CADA_PROD!C1472="","",IFERROR(IF(H1474&lt;=0,"Sem estoque",IF(H1474/E1474&lt;0.25,"Quase sem estoque",IF(H1474/E1474&lt;1.2,"Estoque baixo",IF(H1474/E1474&lt;2,"Estoque moderado","Estoque confortável")))),""))</f>
        <v/>
      </c>
      <c r="J1474" s="102" t="str">
        <f>IF(CADA_PROD!C1472="","",SUMIFS(MOVI_ENTR!M:M,MOVI_ENTR!D:D,D1474,MOVI_ENTR!O:O,$E$5))</f>
        <v/>
      </c>
      <c r="K1474" s="103" t="str">
        <f>IF(CADA_PROD!C1472="","",IFERROR($J1474/SUM($J$8:$J$1008),""))</f>
        <v/>
      </c>
      <c r="L1474" s="103" t="str">
        <f>IF(CADA_PROD!C1472="","",IFERROR(H1474/SUM($H$8:$H$1008),""))</f>
        <v/>
      </c>
      <c r="M1474" s="102" t="str">
        <f>IF(CADA_PROD!$C1472="","",IFERROR(SUMIFS(MOVI_ENTR!M:M,MOVI_ENTR!D:D,D1474,MOVI_ENTR!O:O,$E$5)/SUMIFS(MOVI_ENTR!I:I,MOVI_ENTR!D:D,D1474,MOVI_ENTR!O:O,$E$5),0))</f>
        <v/>
      </c>
      <c r="N1474" s="104" t="str">
        <f>IF(CADA_PROD!C1472="","",G1474/E1474)</f>
        <v/>
      </c>
    </row>
    <row r="1475" spans="2:14" ht="30" customHeight="1">
      <c r="B1475" s="21">
        <f t="shared" si="45"/>
        <v>1468</v>
      </c>
      <c r="C1475" s="99" t="str">
        <f>IF(CADA_PROD!C1473="","",CADA_PROD!C1473)</f>
        <v/>
      </c>
      <c r="D1475" s="100" t="str">
        <f>IF(CADA_PROD!D1473="","",CADA_PROD!D1473)</f>
        <v/>
      </c>
      <c r="E1475" s="101" t="str">
        <f>IF(CADA_PROD!E1473="","",CADA_PROD!E1473)</f>
        <v/>
      </c>
      <c r="F1475" s="101" t="str">
        <f>IF(CADA_PROD!D1473="","",SUMIFS(MOVI_ENTR!I:I,MOVI_ENTR!D:D,D1475,MOVI_ENTR!O:O,$E$5))</f>
        <v/>
      </c>
      <c r="G1475" s="101" t="str">
        <f>IF(CADA_PROD!C1473="","",SUMIFS(MOVI_SAID!H:H,MOVI_SAID!D:D,D1475,MOVI_SAID!L:L,$E$5))</f>
        <v/>
      </c>
      <c r="H1475" s="101" t="str">
        <f t="shared" si="46"/>
        <v/>
      </c>
      <c r="I1475" s="100" t="str">
        <f>IF(CADA_PROD!C1473="","",IFERROR(IF(H1475&lt;=0,"Sem estoque",IF(H1475/E1475&lt;0.25,"Quase sem estoque",IF(H1475/E1475&lt;1.2,"Estoque baixo",IF(H1475/E1475&lt;2,"Estoque moderado","Estoque confortável")))),""))</f>
        <v/>
      </c>
      <c r="J1475" s="102" t="str">
        <f>IF(CADA_PROD!C1473="","",SUMIFS(MOVI_ENTR!M:M,MOVI_ENTR!D:D,D1475,MOVI_ENTR!O:O,$E$5))</f>
        <v/>
      </c>
      <c r="K1475" s="103" t="str">
        <f>IF(CADA_PROD!C1473="","",IFERROR($J1475/SUM($J$8:$J$1008),""))</f>
        <v/>
      </c>
      <c r="L1475" s="103" t="str">
        <f>IF(CADA_PROD!C1473="","",IFERROR(H1475/SUM($H$8:$H$1008),""))</f>
        <v/>
      </c>
      <c r="M1475" s="102" t="str">
        <f>IF(CADA_PROD!$C1473="","",IFERROR(SUMIFS(MOVI_ENTR!M:M,MOVI_ENTR!D:D,D1475,MOVI_ENTR!O:O,$E$5)/SUMIFS(MOVI_ENTR!I:I,MOVI_ENTR!D:D,D1475,MOVI_ENTR!O:O,$E$5),0))</f>
        <v/>
      </c>
      <c r="N1475" s="104" t="str">
        <f>IF(CADA_PROD!C1473="","",G1475/E1475)</f>
        <v/>
      </c>
    </row>
    <row r="1476" spans="2:14" ht="30" customHeight="1">
      <c r="B1476" s="21">
        <f t="shared" si="45"/>
        <v>1469</v>
      </c>
      <c r="C1476" s="99" t="str">
        <f>IF(CADA_PROD!C1474="","",CADA_PROD!C1474)</f>
        <v/>
      </c>
      <c r="D1476" s="100" t="str">
        <f>IF(CADA_PROD!D1474="","",CADA_PROD!D1474)</f>
        <v/>
      </c>
      <c r="E1476" s="101" t="str">
        <f>IF(CADA_PROD!E1474="","",CADA_PROD!E1474)</f>
        <v/>
      </c>
      <c r="F1476" s="101" t="str">
        <f>IF(CADA_PROD!D1474="","",SUMIFS(MOVI_ENTR!I:I,MOVI_ENTR!D:D,D1476,MOVI_ENTR!O:O,$E$5))</f>
        <v/>
      </c>
      <c r="G1476" s="101" t="str">
        <f>IF(CADA_PROD!C1474="","",SUMIFS(MOVI_SAID!H:H,MOVI_SAID!D:D,D1476,MOVI_SAID!L:L,$E$5))</f>
        <v/>
      </c>
      <c r="H1476" s="101" t="str">
        <f t="shared" si="46"/>
        <v/>
      </c>
      <c r="I1476" s="100" t="str">
        <f>IF(CADA_PROD!C1474="","",IFERROR(IF(H1476&lt;=0,"Sem estoque",IF(H1476/E1476&lt;0.25,"Quase sem estoque",IF(H1476/E1476&lt;1.2,"Estoque baixo",IF(H1476/E1476&lt;2,"Estoque moderado","Estoque confortável")))),""))</f>
        <v/>
      </c>
      <c r="J1476" s="102" t="str">
        <f>IF(CADA_PROD!C1474="","",SUMIFS(MOVI_ENTR!M:M,MOVI_ENTR!D:D,D1476,MOVI_ENTR!O:O,$E$5))</f>
        <v/>
      </c>
      <c r="K1476" s="103" t="str">
        <f>IF(CADA_PROD!C1474="","",IFERROR($J1476/SUM($J$8:$J$1008),""))</f>
        <v/>
      </c>
      <c r="L1476" s="103" t="str">
        <f>IF(CADA_PROD!C1474="","",IFERROR(H1476/SUM($H$8:$H$1008),""))</f>
        <v/>
      </c>
      <c r="M1476" s="102" t="str">
        <f>IF(CADA_PROD!$C1474="","",IFERROR(SUMIFS(MOVI_ENTR!M:M,MOVI_ENTR!D:D,D1476,MOVI_ENTR!O:O,$E$5)/SUMIFS(MOVI_ENTR!I:I,MOVI_ENTR!D:D,D1476,MOVI_ENTR!O:O,$E$5),0))</f>
        <v/>
      </c>
      <c r="N1476" s="104" t="str">
        <f>IF(CADA_PROD!C1474="","",G1476/E1476)</f>
        <v/>
      </c>
    </row>
    <row r="1477" spans="2:14" ht="30" customHeight="1">
      <c r="B1477" s="21">
        <f t="shared" si="45"/>
        <v>1470</v>
      </c>
      <c r="C1477" s="99" t="str">
        <f>IF(CADA_PROD!C1475="","",CADA_PROD!C1475)</f>
        <v/>
      </c>
      <c r="D1477" s="100" t="str">
        <f>IF(CADA_PROD!D1475="","",CADA_PROD!D1475)</f>
        <v/>
      </c>
      <c r="E1477" s="101" t="str">
        <f>IF(CADA_PROD!E1475="","",CADA_PROD!E1475)</f>
        <v/>
      </c>
      <c r="F1477" s="101" t="str">
        <f>IF(CADA_PROD!D1475="","",SUMIFS(MOVI_ENTR!I:I,MOVI_ENTR!D:D,D1477,MOVI_ENTR!O:O,$E$5))</f>
        <v/>
      </c>
      <c r="G1477" s="101" t="str">
        <f>IF(CADA_PROD!C1475="","",SUMIFS(MOVI_SAID!H:H,MOVI_SAID!D:D,D1477,MOVI_SAID!L:L,$E$5))</f>
        <v/>
      </c>
      <c r="H1477" s="101" t="str">
        <f t="shared" si="46"/>
        <v/>
      </c>
      <c r="I1477" s="100" t="str">
        <f>IF(CADA_PROD!C1475="","",IFERROR(IF(H1477&lt;=0,"Sem estoque",IF(H1477/E1477&lt;0.25,"Quase sem estoque",IF(H1477/E1477&lt;1.2,"Estoque baixo",IF(H1477/E1477&lt;2,"Estoque moderado","Estoque confortável")))),""))</f>
        <v/>
      </c>
      <c r="J1477" s="102" t="str">
        <f>IF(CADA_PROD!C1475="","",SUMIFS(MOVI_ENTR!M:M,MOVI_ENTR!D:D,D1477,MOVI_ENTR!O:O,$E$5))</f>
        <v/>
      </c>
      <c r="K1477" s="103" t="str">
        <f>IF(CADA_PROD!C1475="","",IFERROR($J1477/SUM($J$8:$J$1008),""))</f>
        <v/>
      </c>
      <c r="L1477" s="103" t="str">
        <f>IF(CADA_PROD!C1475="","",IFERROR(H1477/SUM($H$8:$H$1008),""))</f>
        <v/>
      </c>
      <c r="M1477" s="102" t="str">
        <f>IF(CADA_PROD!$C1475="","",IFERROR(SUMIFS(MOVI_ENTR!M:M,MOVI_ENTR!D:D,D1477,MOVI_ENTR!O:O,$E$5)/SUMIFS(MOVI_ENTR!I:I,MOVI_ENTR!D:D,D1477,MOVI_ENTR!O:O,$E$5),0))</f>
        <v/>
      </c>
      <c r="N1477" s="104" t="str">
        <f>IF(CADA_PROD!C1475="","",G1477/E1477)</f>
        <v/>
      </c>
    </row>
    <row r="1478" spans="2:14" ht="30" customHeight="1">
      <c r="B1478" s="21">
        <f t="shared" si="45"/>
        <v>1471</v>
      </c>
      <c r="C1478" s="99" t="str">
        <f>IF(CADA_PROD!C1476="","",CADA_PROD!C1476)</f>
        <v/>
      </c>
      <c r="D1478" s="100" t="str">
        <f>IF(CADA_PROD!D1476="","",CADA_PROD!D1476)</f>
        <v/>
      </c>
      <c r="E1478" s="101" t="str">
        <f>IF(CADA_PROD!E1476="","",CADA_PROD!E1476)</f>
        <v/>
      </c>
      <c r="F1478" s="101" t="str">
        <f>IF(CADA_PROD!D1476="","",SUMIFS(MOVI_ENTR!I:I,MOVI_ENTR!D:D,D1478,MOVI_ENTR!O:O,$E$5))</f>
        <v/>
      </c>
      <c r="G1478" s="101" t="str">
        <f>IF(CADA_PROD!C1476="","",SUMIFS(MOVI_SAID!H:H,MOVI_SAID!D:D,D1478,MOVI_SAID!L:L,$E$5))</f>
        <v/>
      </c>
      <c r="H1478" s="101" t="str">
        <f t="shared" si="46"/>
        <v/>
      </c>
      <c r="I1478" s="100" t="str">
        <f>IF(CADA_PROD!C1476="","",IFERROR(IF(H1478&lt;=0,"Sem estoque",IF(H1478/E1478&lt;0.25,"Quase sem estoque",IF(H1478/E1478&lt;1.2,"Estoque baixo",IF(H1478/E1478&lt;2,"Estoque moderado","Estoque confortável")))),""))</f>
        <v/>
      </c>
      <c r="J1478" s="102" t="str">
        <f>IF(CADA_PROD!C1476="","",SUMIFS(MOVI_ENTR!M:M,MOVI_ENTR!D:D,D1478,MOVI_ENTR!O:O,$E$5))</f>
        <v/>
      </c>
      <c r="K1478" s="103" t="str">
        <f>IF(CADA_PROD!C1476="","",IFERROR($J1478/SUM($J$8:$J$1008),""))</f>
        <v/>
      </c>
      <c r="L1478" s="103" t="str">
        <f>IF(CADA_PROD!C1476="","",IFERROR(H1478/SUM($H$8:$H$1008),""))</f>
        <v/>
      </c>
      <c r="M1478" s="102" t="str">
        <f>IF(CADA_PROD!$C1476="","",IFERROR(SUMIFS(MOVI_ENTR!M:M,MOVI_ENTR!D:D,D1478,MOVI_ENTR!O:O,$E$5)/SUMIFS(MOVI_ENTR!I:I,MOVI_ENTR!D:D,D1478,MOVI_ENTR!O:O,$E$5),0))</f>
        <v/>
      </c>
      <c r="N1478" s="104" t="str">
        <f>IF(CADA_PROD!C1476="","",G1478/E1478)</f>
        <v/>
      </c>
    </row>
    <row r="1479" spans="2:14" ht="30" customHeight="1">
      <c r="B1479" s="21">
        <f t="shared" si="45"/>
        <v>1472</v>
      </c>
      <c r="C1479" s="99" t="str">
        <f>IF(CADA_PROD!C1477="","",CADA_PROD!C1477)</f>
        <v/>
      </c>
      <c r="D1479" s="100" t="str">
        <f>IF(CADA_PROD!D1477="","",CADA_PROD!D1477)</f>
        <v/>
      </c>
      <c r="E1479" s="101" t="str">
        <f>IF(CADA_PROD!E1477="","",CADA_PROD!E1477)</f>
        <v/>
      </c>
      <c r="F1479" s="101" t="str">
        <f>IF(CADA_PROD!D1477="","",SUMIFS(MOVI_ENTR!I:I,MOVI_ENTR!D:D,D1479,MOVI_ENTR!O:O,$E$5))</f>
        <v/>
      </c>
      <c r="G1479" s="101" t="str">
        <f>IF(CADA_PROD!C1477="","",SUMIFS(MOVI_SAID!H:H,MOVI_SAID!D:D,D1479,MOVI_SAID!L:L,$E$5))</f>
        <v/>
      </c>
      <c r="H1479" s="101" t="str">
        <f t="shared" si="46"/>
        <v/>
      </c>
      <c r="I1479" s="100" t="str">
        <f>IF(CADA_PROD!C1477="","",IFERROR(IF(H1479&lt;=0,"Sem estoque",IF(H1479/E1479&lt;0.25,"Quase sem estoque",IF(H1479/E1479&lt;1.2,"Estoque baixo",IF(H1479/E1479&lt;2,"Estoque moderado","Estoque confortável")))),""))</f>
        <v/>
      </c>
      <c r="J1479" s="102" t="str">
        <f>IF(CADA_PROD!C1477="","",SUMIFS(MOVI_ENTR!M:M,MOVI_ENTR!D:D,D1479,MOVI_ENTR!O:O,$E$5))</f>
        <v/>
      </c>
      <c r="K1479" s="103" t="str">
        <f>IF(CADA_PROD!C1477="","",IFERROR($J1479/SUM($J$8:$J$1008),""))</f>
        <v/>
      </c>
      <c r="L1479" s="103" t="str">
        <f>IF(CADA_PROD!C1477="","",IFERROR(H1479/SUM($H$8:$H$1008),""))</f>
        <v/>
      </c>
      <c r="M1479" s="102" t="str">
        <f>IF(CADA_PROD!$C1477="","",IFERROR(SUMIFS(MOVI_ENTR!M:M,MOVI_ENTR!D:D,D1479,MOVI_ENTR!O:O,$E$5)/SUMIFS(MOVI_ENTR!I:I,MOVI_ENTR!D:D,D1479,MOVI_ENTR!O:O,$E$5),0))</f>
        <v/>
      </c>
      <c r="N1479" s="104" t="str">
        <f>IF(CADA_PROD!C1477="","",G1479/E1479)</f>
        <v/>
      </c>
    </row>
    <row r="1480" spans="2:14" ht="30" customHeight="1">
      <c r="B1480" s="21">
        <f t="shared" si="45"/>
        <v>1473</v>
      </c>
      <c r="C1480" s="99" t="str">
        <f>IF(CADA_PROD!C1478="","",CADA_PROD!C1478)</f>
        <v/>
      </c>
      <c r="D1480" s="100" t="str">
        <f>IF(CADA_PROD!D1478="","",CADA_PROD!D1478)</f>
        <v/>
      </c>
      <c r="E1480" s="101" t="str">
        <f>IF(CADA_PROD!E1478="","",CADA_PROD!E1478)</f>
        <v/>
      </c>
      <c r="F1480" s="101" t="str">
        <f>IF(CADA_PROD!D1478="","",SUMIFS(MOVI_ENTR!I:I,MOVI_ENTR!D:D,D1480,MOVI_ENTR!O:O,$E$5))</f>
        <v/>
      </c>
      <c r="G1480" s="101" t="str">
        <f>IF(CADA_PROD!C1478="","",SUMIFS(MOVI_SAID!H:H,MOVI_SAID!D:D,D1480,MOVI_SAID!L:L,$E$5))</f>
        <v/>
      </c>
      <c r="H1480" s="101" t="str">
        <f t="shared" si="46"/>
        <v/>
      </c>
      <c r="I1480" s="100" t="str">
        <f>IF(CADA_PROD!C1478="","",IFERROR(IF(H1480&lt;=0,"Sem estoque",IF(H1480/E1480&lt;0.25,"Quase sem estoque",IF(H1480/E1480&lt;1.2,"Estoque baixo",IF(H1480/E1480&lt;2,"Estoque moderado","Estoque confortável")))),""))</f>
        <v/>
      </c>
      <c r="J1480" s="102" t="str">
        <f>IF(CADA_PROD!C1478="","",SUMIFS(MOVI_ENTR!M:M,MOVI_ENTR!D:D,D1480,MOVI_ENTR!O:O,$E$5))</f>
        <v/>
      </c>
      <c r="K1480" s="103" t="str">
        <f>IF(CADA_PROD!C1478="","",IFERROR($J1480/SUM($J$8:$J$1008),""))</f>
        <v/>
      </c>
      <c r="L1480" s="103" t="str">
        <f>IF(CADA_PROD!C1478="","",IFERROR(H1480/SUM($H$8:$H$1008),""))</f>
        <v/>
      </c>
      <c r="M1480" s="102" t="str">
        <f>IF(CADA_PROD!$C1478="","",IFERROR(SUMIFS(MOVI_ENTR!M:M,MOVI_ENTR!D:D,D1480,MOVI_ENTR!O:O,$E$5)/SUMIFS(MOVI_ENTR!I:I,MOVI_ENTR!D:D,D1480,MOVI_ENTR!O:O,$E$5),0))</f>
        <v/>
      </c>
      <c r="N1480" s="104" t="str">
        <f>IF(CADA_PROD!C1478="","",G1480/E1480)</f>
        <v/>
      </c>
    </row>
    <row r="1481" spans="2:14" ht="30" customHeight="1">
      <c r="B1481" s="21">
        <f t="shared" si="45"/>
        <v>1474</v>
      </c>
      <c r="C1481" s="99" t="str">
        <f>IF(CADA_PROD!C1479="","",CADA_PROD!C1479)</f>
        <v/>
      </c>
      <c r="D1481" s="100" t="str">
        <f>IF(CADA_PROD!D1479="","",CADA_PROD!D1479)</f>
        <v/>
      </c>
      <c r="E1481" s="101" t="str">
        <f>IF(CADA_PROD!E1479="","",CADA_PROD!E1479)</f>
        <v/>
      </c>
      <c r="F1481" s="101" t="str">
        <f>IF(CADA_PROD!D1479="","",SUMIFS(MOVI_ENTR!I:I,MOVI_ENTR!D:D,D1481,MOVI_ENTR!O:O,$E$5))</f>
        <v/>
      </c>
      <c r="G1481" s="101" t="str">
        <f>IF(CADA_PROD!C1479="","",SUMIFS(MOVI_SAID!H:H,MOVI_SAID!D:D,D1481,MOVI_SAID!L:L,$E$5))</f>
        <v/>
      </c>
      <c r="H1481" s="101" t="str">
        <f t="shared" si="46"/>
        <v/>
      </c>
      <c r="I1481" s="100" t="str">
        <f>IF(CADA_PROD!C1479="","",IFERROR(IF(H1481&lt;=0,"Sem estoque",IF(H1481/E1481&lt;0.25,"Quase sem estoque",IF(H1481/E1481&lt;1.2,"Estoque baixo",IF(H1481/E1481&lt;2,"Estoque moderado","Estoque confortável")))),""))</f>
        <v/>
      </c>
      <c r="J1481" s="102" t="str">
        <f>IF(CADA_PROD!C1479="","",SUMIFS(MOVI_ENTR!M:M,MOVI_ENTR!D:D,D1481,MOVI_ENTR!O:O,$E$5))</f>
        <v/>
      </c>
      <c r="K1481" s="103" t="str">
        <f>IF(CADA_PROD!C1479="","",IFERROR($J1481/SUM($J$8:$J$1008),""))</f>
        <v/>
      </c>
      <c r="L1481" s="103" t="str">
        <f>IF(CADA_PROD!C1479="","",IFERROR(H1481/SUM($H$8:$H$1008),""))</f>
        <v/>
      </c>
      <c r="M1481" s="102" t="str">
        <f>IF(CADA_PROD!$C1479="","",IFERROR(SUMIFS(MOVI_ENTR!M:M,MOVI_ENTR!D:D,D1481,MOVI_ENTR!O:O,$E$5)/SUMIFS(MOVI_ENTR!I:I,MOVI_ENTR!D:D,D1481,MOVI_ENTR!O:O,$E$5),0))</f>
        <v/>
      </c>
      <c r="N1481" s="104" t="str">
        <f>IF(CADA_PROD!C1479="","",G1481/E1481)</f>
        <v/>
      </c>
    </row>
    <row r="1482" spans="2:14" ht="30" customHeight="1">
      <c r="B1482" s="21">
        <f t="shared" ref="B1482:B1545" si="47">B1481+1</f>
        <v>1475</v>
      </c>
      <c r="C1482" s="99" t="str">
        <f>IF(CADA_PROD!C1480="","",CADA_PROD!C1480)</f>
        <v/>
      </c>
      <c r="D1482" s="100" t="str">
        <f>IF(CADA_PROD!D1480="","",CADA_PROD!D1480)</f>
        <v/>
      </c>
      <c r="E1482" s="101" t="str">
        <f>IF(CADA_PROD!E1480="","",CADA_PROD!E1480)</f>
        <v/>
      </c>
      <c r="F1482" s="101" t="str">
        <f>IF(CADA_PROD!D1480="","",SUMIFS(MOVI_ENTR!I:I,MOVI_ENTR!D:D,D1482,MOVI_ENTR!O:O,$E$5))</f>
        <v/>
      </c>
      <c r="G1482" s="101" t="str">
        <f>IF(CADA_PROD!C1480="","",SUMIFS(MOVI_SAID!H:H,MOVI_SAID!D:D,D1482,MOVI_SAID!L:L,$E$5))</f>
        <v/>
      </c>
      <c r="H1482" s="101" t="str">
        <f t="shared" si="46"/>
        <v/>
      </c>
      <c r="I1482" s="100" t="str">
        <f>IF(CADA_PROD!C1480="","",IFERROR(IF(H1482&lt;=0,"Sem estoque",IF(H1482/E1482&lt;0.25,"Quase sem estoque",IF(H1482/E1482&lt;1.2,"Estoque baixo",IF(H1482/E1482&lt;2,"Estoque moderado","Estoque confortável")))),""))</f>
        <v/>
      </c>
      <c r="J1482" s="102" t="str">
        <f>IF(CADA_PROD!C1480="","",SUMIFS(MOVI_ENTR!M:M,MOVI_ENTR!D:D,D1482,MOVI_ENTR!O:O,$E$5))</f>
        <v/>
      </c>
      <c r="K1482" s="103" t="str">
        <f>IF(CADA_PROD!C1480="","",IFERROR($J1482/SUM($J$8:$J$1008),""))</f>
        <v/>
      </c>
      <c r="L1482" s="103" t="str">
        <f>IF(CADA_PROD!C1480="","",IFERROR(H1482/SUM($H$8:$H$1008),""))</f>
        <v/>
      </c>
      <c r="M1482" s="102" t="str">
        <f>IF(CADA_PROD!$C1480="","",IFERROR(SUMIFS(MOVI_ENTR!M:M,MOVI_ENTR!D:D,D1482,MOVI_ENTR!O:O,$E$5)/SUMIFS(MOVI_ENTR!I:I,MOVI_ENTR!D:D,D1482,MOVI_ENTR!O:O,$E$5),0))</f>
        <v/>
      </c>
      <c r="N1482" s="104" t="str">
        <f>IF(CADA_PROD!C1480="","",G1482/E1482)</f>
        <v/>
      </c>
    </row>
    <row r="1483" spans="2:14" ht="30" customHeight="1">
      <c r="B1483" s="21">
        <f t="shared" si="47"/>
        <v>1476</v>
      </c>
      <c r="C1483" s="99" t="str">
        <f>IF(CADA_PROD!C1481="","",CADA_PROD!C1481)</f>
        <v/>
      </c>
      <c r="D1483" s="100" t="str">
        <f>IF(CADA_PROD!D1481="","",CADA_PROD!D1481)</f>
        <v/>
      </c>
      <c r="E1483" s="101" t="str">
        <f>IF(CADA_PROD!E1481="","",CADA_PROD!E1481)</f>
        <v/>
      </c>
      <c r="F1483" s="101" t="str">
        <f>IF(CADA_PROD!D1481="","",SUMIFS(MOVI_ENTR!I:I,MOVI_ENTR!D:D,D1483,MOVI_ENTR!O:O,$E$5))</f>
        <v/>
      </c>
      <c r="G1483" s="101" t="str">
        <f>IF(CADA_PROD!C1481="","",SUMIFS(MOVI_SAID!H:H,MOVI_SAID!D:D,D1483,MOVI_SAID!L:L,$E$5))</f>
        <v/>
      </c>
      <c r="H1483" s="101" t="str">
        <f t="shared" si="46"/>
        <v/>
      </c>
      <c r="I1483" s="100" t="str">
        <f>IF(CADA_PROD!C1481="","",IFERROR(IF(H1483&lt;=0,"Sem estoque",IF(H1483/E1483&lt;0.25,"Quase sem estoque",IF(H1483/E1483&lt;1.2,"Estoque baixo",IF(H1483/E1483&lt;2,"Estoque moderado","Estoque confortável")))),""))</f>
        <v/>
      </c>
      <c r="J1483" s="102" t="str">
        <f>IF(CADA_PROD!C1481="","",SUMIFS(MOVI_ENTR!M:M,MOVI_ENTR!D:D,D1483,MOVI_ENTR!O:O,$E$5))</f>
        <v/>
      </c>
      <c r="K1483" s="103" t="str">
        <f>IF(CADA_PROD!C1481="","",IFERROR($J1483/SUM($J$8:$J$1008),""))</f>
        <v/>
      </c>
      <c r="L1483" s="103" t="str">
        <f>IF(CADA_PROD!C1481="","",IFERROR(H1483/SUM($H$8:$H$1008),""))</f>
        <v/>
      </c>
      <c r="M1483" s="102" t="str">
        <f>IF(CADA_PROD!$C1481="","",IFERROR(SUMIFS(MOVI_ENTR!M:M,MOVI_ENTR!D:D,D1483,MOVI_ENTR!O:O,$E$5)/SUMIFS(MOVI_ENTR!I:I,MOVI_ENTR!D:D,D1483,MOVI_ENTR!O:O,$E$5),0))</f>
        <v/>
      </c>
      <c r="N1483" s="104" t="str">
        <f>IF(CADA_PROD!C1481="","",G1483/E1483)</f>
        <v/>
      </c>
    </row>
    <row r="1484" spans="2:14" ht="30" customHeight="1">
      <c r="B1484" s="21">
        <f t="shared" si="47"/>
        <v>1477</v>
      </c>
      <c r="C1484" s="99" t="str">
        <f>IF(CADA_PROD!C1482="","",CADA_PROD!C1482)</f>
        <v/>
      </c>
      <c r="D1484" s="100" t="str">
        <f>IF(CADA_PROD!D1482="","",CADA_PROD!D1482)</f>
        <v/>
      </c>
      <c r="E1484" s="101" t="str">
        <f>IF(CADA_PROD!E1482="","",CADA_PROD!E1482)</f>
        <v/>
      </c>
      <c r="F1484" s="101" t="str">
        <f>IF(CADA_PROD!D1482="","",SUMIFS(MOVI_ENTR!I:I,MOVI_ENTR!D:D,D1484,MOVI_ENTR!O:O,$E$5))</f>
        <v/>
      </c>
      <c r="G1484" s="101" t="str">
        <f>IF(CADA_PROD!C1482="","",SUMIFS(MOVI_SAID!H:H,MOVI_SAID!D:D,D1484,MOVI_SAID!L:L,$E$5))</f>
        <v/>
      </c>
      <c r="H1484" s="101" t="str">
        <f t="shared" si="46"/>
        <v/>
      </c>
      <c r="I1484" s="100" t="str">
        <f>IF(CADA_PROD!C1482="","",IFERROR(IF(H1484&lt;=0,"Sem estoque",IF(H1484/E1484&lt;0.25,"Quase sem estoque",IF(H1484/E1484&lt;1.2,"Estoque baixo",IF(H1484/E1484&lt;2,"Estoque moderado","Estoque confortável")))),""))</f>
        <v/>
      </c>
      <c r="J1484" s="102" t="str">
        <f>IF(CADA_PROD!C1482="","",SUMIFS(MOVI_ENTR!M:M,MOVI_ENTR!D:D,D1484,MOVI_ENTR!O:O,$E$5))</f>
        <v/>
      </c>
      <c r="K1484" s="103" t="str">
        <f>IF(CADA_PROD!C1482="","",IFERROR($J1484/SUM($J$8:$J$1008),""))</f>
        <v/>
      </c>
      <c r="L1484" s="103" t="str">
        <f>IF(CADA_PROD!C1482="","",IFERROR(H1484/SUM($H$8:$H$1008),""))</f>
        <v/>
      </c>
      <c r="M1484" s="102" t="str">
        <f>IF(CADA_PROD!$C1482="","",IFERROR(SUMIFS(MOVI_ENTR!M:M,MOVI_ENTR!D:D,D1484,MOVI_ENTR!O:O,$E$5)/SUMIFS(MOVI_ENTR!I:I,MOVI_ENTR!D:D,D1484,MOVI_ENTR!O:O,$E$5),0))</f>
        <v/>
      </c>
      <c r="N1484" s="104" t="str">
        <f>IF(CADA_PROD!C1482="","",G1484/E1484)</f>
        <v/>
      </c>
    </row>
    <row r="1485" spans="2:14" ht="30" customHeight="1">
      <c r="B1485" s="21">
        <f t="shared" si="47"/>
        <v>1478</v>
      </c>
      <c r="C1485" s="99" t="str">
        <f>IF(CADA_PROD!C1483="","",CADA_PROD!C1483)</f>
        <v/>
      </c>
      <c r="D1485" s="100" t="str">
        <f>IF(CADA_PROD!D1483="","",CADA_PROD!D1483)</f>
        <v/>
      </c>
      <c r="E1485" s="101" t="str">
        <f>IF(CADA_PROD!E1483="","",CADA_PROD!E1483)</f>
        <v/>
      </c>
      <c r="F1485" s="101" t="str">
        <f>IF(CADA_PROD!D1483="","",SUMIFS(MOVI_ENTR!I:I,MOVI_ENTR!D:D,D1485,MOVI_ENTR!O:O,$E$5))</f>
        <v/>
      </c>
      <c r="G1485" s="101" t="str">
        <f>IF(CADA_PROD!C1483="","",SUMIFS(MOVI_SAID!H:H,MOVI_SAID!D:D,D1485,MOVI_SAID!L:L,$E$5))</f>
        <v/>
      </c>
      <c r="H1485" s="101" t="str">
        <f t="shared" si="46"/>
        <v/>
      </c>
      <c r="I1485" s="100" t="str">
        <f>IF(CADA_PROD!C1483="","",IFERROR(IF(H1485&lt;=0,"Sem estoque",IF(H1485/E1485&lt;0.25,"Quase sem estoque",IF(H1485/E1485&lt;1.2,"Estoque baixo",IF(H1485/E1485&lt;2,"Estoque moderado","Estoque confortável")))),""))</f>
        <v/>
      </c>
      <c r="J1485" s="102" t="str">
        <f>IF(CADA_PROD!C1483="","",SUMIFS(MOVI_ENTR!M:M,MOVI_ENTR!D:D,D1485,MOVI_ENTR!O:O,$E$5))</f>
        <v/>
      </c>
      <c r="K1485" s="103" t="str">
        <f>IF(CADA_PROD!C1483="","",IFERROR($J1485/SUM($J$8:$J$1008),""))</f>
        <v/>
      </c>
      <c r="L1485" s="103" t="str">
        <f>IF(CADA_PROD!C1483="","",IFERROR(H1485/SUM($H$8:$H$1008),""))</f>
        <v/>
      </c>
      <c r="M1485" s="102" t="str">
        <f>IF(CADA_PROD!$C1483="","",IFERROR(SUMIFS(MOVI_ENTR!M:M,MOVI_ENTR!D:D,D1485,MOVI_ENTR!O:O,$E$5)/SUMIFS(MOVI_ENTR!I:I,MOVI_ENTR!D:D,D1485,MOVI_ENTR!O:O,$E$5),0))</f>
        <v/>
      </c>
      <c r="N1485" s="104" t="str">
        <f>IF(CADA_PROD!C1483="","",G1485/E1485)</f>
        <v/>
      </c>
    </row>
    <row r="1486" spans="2:14" ht="30" customHeight="1">
      <c r="B1486" s="21">
        <f t="shared" si="47"/>
        <v>1479</v>
      </c>
      <c r="C1486" s="99" t="str">
        <f>IF(CADA_PROD!C1484="","",CADA_PROD!C1484)</f>
        <v/>
      </c>
      <c r="D1486" s="100" t="str">
        <f>IF(CADA_PROD!D1484="","",CADA_PROD!D1484)</f>
        <v/>
      </c>
      <c r="E1486" s="101" t="str">
        <f>IF(CADA_PROD!E1484="","",CADA_PROD!E1484)</f>
        <v/>
      </c>
      <c r="F1486" s="101" t="str">
        <f>IF(CADA_PROD!D1484="","",SUMIFS(MOVI_ENTR!I:I,MOVI_ENTR!D:D,D1486,MOVI_ENTR!O:O,$E$5))</f>
        <v/>
      </c>
      <c r="G1486" s="101" t="str">
        <f>IF(CADA_PROD!C1484="","",SUMIFS(MOVI_SAID!H:H,MOVI_SAID!D:D,D1486,MOVI_SAID!L:L,$E$5))</f>
        <v/>
      </c>
      <c r="H1486" s="101" t="str">
        <f t="shared" si="46"/>
        <v/>
      </c>
      <c r="I1486" s="100" t="str">
        <f>IF(CADA_PROD!C1484="","",IFERROR(IF(H1486&lt;=0,"Sem estoque",IF(H1486/E1486&lt;0.25,"Quase sem estoque",IF(H1486/E1486&lt;1.2,"Estoque baixo",IF(H1486/E1486&lt;2,"Estoque moderado","Estoque confortável")))),""))</f>
        <v/>
      </c>
      <c r="J1486" s="102" t="str">
        <f>IF(CADA_PROD!C1484="","",SUMIFS(MOVI_ENTR!M:M,MOVI_ENTR!D:D,D1486,MOVI_ENTR!O:O,$E$5))</f>
        <v/>
      </c>
      <c r="K1486" s="103" t="str">
        <f>IF(CADA_PROD!C1484="","",IFERROR($J1486/SUM($J$8:$J$1008),""))</f>
        <v/>
      </c>
      <c r="L1486" s="103" t="str">
        <f>IF(CADA_PROD!C1484="","",IFERROR(H1486/SUM($H$8:$H$1008),""))</f>
        <v/>
      </c>
      <c r="M1486" s="102" t="str">
        <f>IF(CADA_PROD!$C1484="","",IFERROR(SUMIFS(MOVI_ENTR!M:M,MOVI_ENTR!D:D,D1486,MOVI_ENTR!O:O,$E$5)/SUMIFS(MOVI_ENTR!I:I,MOVI_ENTR!D:D,D1486,MOVI_ENTR!O:O,$E$5),0))</f>
        <v/>
      </c>
      <c r="N1486" s="104" t="str">
        <f>IF(CADA_PROD!C1484="","",G1486/E1486)</f>
        <v/>
      </c>
    </row>
    <row r="1487" spans="2:14" ht="30" customHeight="1">
      <c r="B1487" s="21">
        <f t="shared" si="47"/>
        <v>1480</v>
      </c>
      <c r="C1487" s="99" t="str">
        <f>IF(CADA_PROD!C1485="","",CADA_PROD!C1485)</f>
        <v/>
      </c>
      <c r="D1487" s="100" t="str">
        <f>IF(CADA_PROD!D1485="","",CADA_PROD!D1485)</f>
        <v/>
      </c>
      <c r="E1487" s="101" t="str">
        <f>IF(CADA_PROD!E1485="","",CADA_PROD!E1485)</f>
        <v/>
      </c>
      <c r="F1487" s="101" t="str">
        <f>IF(CADA_PROD!D1485="","",SUMIFS(MOVI_ENTR!I:I,MOVI_ENTR!D:D,D1487,MOVI_ENTR!O:O,$E$5))</f>
        <v/>
      </c>
      <c r="G1487" s="101" t="str">
        <f>IF(CADA_PROD!C1485="","",SUMIFS(MOVI_SAID!H:H,MOVI_SAID!D:D,D1487,MOVI_SAID!L:L,$E$5))</f>
        <v/>
      </c>
      <c r="H1487" s="101" t="str">
        <f t="shared" si="46"/>
        <v/>
      </c>
      <c r="I1487" s="100" t="str">
        <f>IF(CADA_PROD!C1485="","",IFERROR(IF(H1487&lt;=0,"Sem estoque",IF(H1487/E1487&lt;0.25,"Quase sem estoque",IF(H1487/E1487&lt;1.2,"Estoque baixo",IF(H1487/E1487&lt;2,"Estoque moderado","Estoque confortável")))),""))</f>
        <v/>
      </c>
      <c r="J1487" s="102" t="str">
        <f>IF(CADA_PROD!C1485="","",SUMIFS(MOVI_ENTR!M:M,MOVI_ENTR!D:D,D1487,MOVI_ENTR!O:O,$E$5))</f>
        <v/>
      </c>
      <c r="K1487" s="103" t="str">
        <f>IF(CADA_PROD!C1485="","",IFERROR($J1487/SUM($J$8:$J$1008),""))</f>
        <v/>
      </c>
      <c r="L1487" s="103" t="str">
        <f>IF(CADA_PROD!C1485="","",IFERROR(H1487/SUM($H$8:$H$1008),""))</f>
        <v/>
      </c>
      <c r="M1487" s="102" t="str">
        <f>IF(CADA_PROD!$C1485="","",IFERROR(SUMIFS(MOVI_ENTR!M:M,MOVI_ENTR!D:D,D1487,MOVI_ENTR!O:O,$E$5)/SUMIFS(MOVI_ENTR!I:I,MOVI_ENTR!D:D,D1487,MOVI_ENTR!O:O,$E$5),0))</f>
        <v/>
      </c>
      <c r="N1487" s="104" t="str">
        <f>IF(CADA_PROD!C1485="","",G1487/E1487)</f>
        <v/>
      </c>
    </row>
    <row r="1488" spans="2:14" ht="30" customHeight="1">
      <c r="B1488" s="21">
        <f t="shared" si="47"/>
        <v>1481</v>
      </c>
      <c r="C1488" s="99" t="str">
        <f>IF(CADA_PROD!C1486="","",CADA_PROD!C1486)</f>
        <v/>
      </c>
      <c r="D1488" s="100" t="str">
        <f>IF(CADA_PROD!D1486="","",CADA_PROD!D1486)</f>
        <v/>
      </c>
      <c r="E1488" s="101" t="str">
        <f>IF(CADA_PROD!E1486="","",CADA_PROD!E1486)</f>
        <v/>
      </c>
      <c r="F1488" s="101" t="str">
        <f>IF(CADA_PROD!D1486="","",SUMIFS(MOVI_ENTR!I:I,MOVI_ENTR!D:D,D1488,MOVI_ENTR!O:O,$E$5))</f>
        <v/>
      </c>
      <c r="G1488" s="101" t="str">
        <f>IF(CADA_PROD!C1486="","",SUMIFS(MOVI_SAID!H:H,MOVI_SAID!D:D,D1488,MOVI_SAID!L:L,$E$5))</f>
        <v/>
      </c>
      <c r="H1488" s="101" t="str">
        <f t="shared" si="46"/>
        <v/>
      </c>
      <c r="I1488" s="100" t="str">
        <f>IF(CADA_PROD!C1486="","",IFERROR(IF(H1488&lt;=0,"Sem estoque",IF(H1488/E1488&lt;0.25,"Quase sem estoque",IF(H1488/E1488&lt;1.2,"Estoque baixo",IF(H1488/E1488&lt;2,"Estoque moderado","Estoque confortável")))),""))</f>
        <v/>
      </c>
      <c r="J1488" s="102" t="str">
        <f>IF(CADA_PROD!C1486="","",SUMIFS(MOVI_ENTR!M:M,MOVI_ENTR!D:D,D1488,MOVI_ENTR!O:O,$E$5))</f>
        <v/>
      </c>
      <c r="K1488" s="103" t="str">
        <f>IF(CADA_PROD!C1486="","",IFERROR($J1488/SUM($J$8:$J$1008),""))</f>
        <v/>
      </c>
      <c r="L1488" s="103" t="str">
        <f>IF(CADA_PROD!C1486="","",IFERROR(H1488/SUM($H$8:$H$1008),""))</f>
        <v/>
      </c>
      <c r="M1488" s="102" t="str">
        <f>IF(CADA_PROD!$C1486="","",IFERROR(SUMIFS(MOVI_ENTR!M:M,MOVI_ENTR!D:D,D1488,MOVI_ENTR!O:O,$E$5)/SUMIFS(MOVI_ENTR!I:I,MOVI_ENTR!D:D,D1488,MOVI_ENTR!O:O,$E$5),0))</f>
        <v/>
      </c>
      <c r="N1488" s="104" t="str">
        <f>IF(CADA_PROD!C1486="","",G1488/E1488)</f>
        <v/>
      </c>
    </row>
    <row r="1489" spans="2:14" ht="30" customHeight="1">
      <c r="B1489" s="21">
        <f t="shared" si="47"/>
        <v>1482</v>
      </c>
      <c r="C1489" s="99" t="str">
        <f>IF(CADA_PROD!C1487="","",CADA_PROD!C1487)</f>
        <v/>
      </c>
      <c r="D1489" s="100" t="str">
        <f>IF(CADA_PROD!D1487="","",CADA_PROD!D1487)</f>
        <v/>
      </c>
      <c r="E1489" s="101" t="str">
        <f>IF(CADA_PROD!E1487="","",CADA_PROD!E1487)</f>
        <v/>
      </c>
      <c r="F1489" s="101" t="str">
        <f>IF(CADA_PROD!D1487="","",SUMIFS(MOVI_ENTR!I:I,MOVI_ENTR!D:D,D1489,MOVI_ENTR!O:O,$E$5))</f>
        <v/>
      </c>
      <c r="G1489" s="101" t="str">
        <f>IF(CADA_PROD!C1487="","",SUMIFS(MOVI_SAID!H:H,MOVI_SAID!D:D,D1489,MOVI_SAID!L:L,$E$5))</f>
        <v/>
      </c>
      <c r="H1489" s="101" t="str">
        <f t="shared" si="46"/>
        <v/>
      </c>
      <c r="I1489" s="100" t="str">
        <f>IF(CADA_PROD!C1487="","",IFERROR(IF(H1489&lt;=0,"Sem estoque",IF(H1489/E1489&lt;0.25,"Quase sem estoque",IF(H1489/E1489&lt;1.2,"Estoque baixo",IF(H1489/E1489&lt;2,"Estoque moderado","Estoque confortável")))),""))</f>
        <v/>
      </c>
      <c r="J1489" s="102" t="str">
        <f>IF(CADA_PROD!C1487="","",SUMIFS(MOVI_ENTR!M:M,MOVI_ENTR!D:D,D1489,MOVI_ENTR!O:O,$E$5))</f>
        <v/>
      </c>
      <c r="K1489" s="103" t="str">
        <f>IF(CADA_PROD!C1487="","",IFERROR($J1489/SUM($J$8:$J$1008),""))</f>
        <v/>
      </c>
      <c r="L1489" s="103" t="str">
        <f>IF(CADA_PROD!C1487="","",IFERROR(H1489/SUM($H$8:$H$1008),""))</f>
        <v/>
      </c>
      <c r="M1489" s="102" t="str">
        <f>IF(CADA_PROD!$C1487="","",IFERROR(SUMIFS(MOVI_ENTR!M:M,MOVI_ENTR!D:D,D1489,MOVI_ENTR!O:O,$E$5)/SUMIFS(MOVI_ENTR!I:I,MOVI_ENTR!D:D,D1489,MOVI_ENTR!O:O,$E$5),0))</f>
        <v/>
      </c>
      <c r="N1489" s="104" t="str">
        <f>IF(CADA_PROD!C1487="","",G1489/E1489)</f>
        <v/>
      </c>
    </row>
    <row r="1490" spans="2:14" ht="30" customHeight="1">
      <c r="B1490" s="21">
        <f t="shared" si="47"/>
        <v>1483</v>
      </c>
      <c r="C1490" s="99" t="str">
        <f>IF(CADA_PROD!C1488="","",CADA_PROD!C1488)</f>
        <v/>
      </c>
      <c r="D1490" s="100" t="str">
        <f>IF(CADA_PROD!D1488="","",CADA_PROD!D1488)</f>
        <v/>
      </c>
      <c r="E1490" s="101" t="str">
        <f>IF(CADA_PROD!E1488="","",CADA_PROD!E1488)</f>
        <v/>
      </c>
      <c r="F1490" s="101" t="str">
        <f>IF(CADA_PROD!D1488="","",SUMIFS(MOVI_ENTR!I:I,MOVI_ENTR!D:D,D1490,MOVI_ENTR!O:O,$E$5))</f>
        <v/>
      </c>
      <c r="G1490" s="101" t="str">
        <f>IF(CADA_PROD!C1488="","",SUMIFS(MOVI_SAID!H:H,MOVI_SAID!D:D,D1490,MOVI_SAID!L:L,$E$5))</f>
        <v/>
      </c>
      <c r="H1490" s="101" t="str">
        <f t="shared" si="46"/>
        <v/>
      </c>
      <c r="I1490" s="100" t="str">
        <f>IF(CADA_PROD!C1488="","",IFERROR(IF(H1490&lt;=0,"Sem estoque",IF(H1490/E1490&lt;0.25,"Quase sem estoque",IF(H1490/E1490&lt;1.2,"Estoque baixo",IF(H1490/E1490&lt;2,"Estoque moderado","Estoque confortável")))),""))</f>
        <v/>
      </c>
      <c r="J1490" s="102" t="str">
        <f>IF(CADA_PROD!C1488="","",SUMIFS(MOVI_ENTR!M:M,MOVI_ENTR!D:D,D1490,MOVI_ENTR!O:O,$E$5))</f>
        <v/>
      </c>
      <c r="K1490" s="103" t="str">
        <f>IF(CADA_PROD!C1488="","",IFERROR($J1490/SUM($J$8:$J$1008),""))</f>
        <v/>
      </c>
      <c r="L1490" s="103" t="str">
        <f>IF(CADA_PROD!C1488="","",IFERROR(H1490/SUM($H$8:$H$1008),""))</f>
        <v/>
      </c>
      <c r="M1490" s="102" t="str">
        <f>IF(CADA_PROD!$C1488="","",IFERROR(SUMIFS(MOVI_ENTR!M:M,MOVI_ENTR!D:D,D1490,MOVI_ENTR!O:O,$E$5)/SUMIFS(MOVI_ENTR!I:I,MOVI_ENTR!D:D,D1490,MOVI_ENTR!O:O,$E$5),0))</f>
        <v/>
      </c>
      <c r="N1490" s="104" t="str">
        <f>IF(CADA_PROD!C1488="","",G1490/E1490)</f>
        <v/>
      </c>
    </row>
    <row r="1491" spans="2:14" ht="30" customHeight="1">
      <c r="B1491" s="21">
        <f t="shared" si="47"/>
        <v>1484</v>
      </c>
      <c r="C1491" s="99" t="str">
        <f>IF(CADA_PROD!C1489="","",CADA_PROD!C1489)</f>
        <v/>
      </c>
      <c r="D1491" s="100" t="str">
        <f>IF(CADA_PROD!D1489="","",CADA_PROD!D1489)</f>
        <v/>
      </c>
      <c r="E1491" s="101" t="str">
        <f>IF(CADA_PROD!E1489="","",CADA_PROD!E1489)</f>
        <v/>
      </c>
      <c r="F1491" s="101" t="str">
        <f>IF(CADA_PROD!D1489="","",SUMIFS(MOVI_ENTR!I:I,MOVI_ENTR!D:D,D1491,MOVI_ENTR!O:O,$E$5))</f>
        <v/>
      </c>
      <c r="G1491" s="101" t="str">
        <f>IF(CADA_PROD!C1489="","",SUMIFS(MOVI_SAID!H:H,MOVI_SAID!D:D,D1491,MOVI_SAID!L:L,$E$5))</f>
        <v/>
      </c>
      <c r="H1491" s="101" t="str">
        <f t="shared" si="46"/>
        <v/>
      </c>
      <c r="I1491" s="100" t="str">
        <f>IF(CADA_PROD!C1489="","",IFERROR(IF(H1491&lt;=0,"Sem estoque",IF(H1491/E1491&lt;0.25,"Quase sem estoque",IF(H1491/E1491&lt;1.2,"Estoque baixo",IF(H1491/E1491&lt;2,"Estoque moderado","Estoque confortável")))),""))</f>
        <v/>
      </c>
      <c r="J1491" s="102" t="str">
        <f>IF(CADA_PROD!C1489="","",SUMIFS(MOVI_ENTR!M:M,MOVI_ENTR!D:D,D1491,MOVI_ENTR!O:O,$E$5))</f>
        <v/>
      </c>
      <c r="K1491" s="103" t="str">
        <f>IF(CADA_PROD!C1489="","",IFERROR($J1491/SUM($J$8:$J$1008),""))</f>
        <v/>
      </c>
      <c r="L1491" s="103" t="str">
        <f>IF(CADA_PROD!C1489="","",IFERROR(H1491/SUM($H$8:$H$1008),""))</f>
        <v/>
      </c>
      <c r="M1491" s="102" t="str">
        <f>IF(CADA_PROD!$C1489="","",IFERROR(SUMIFS(MOVI_ENTR!M:M,MOVI_ENTR!D:D,D1491,MOVI_ENTR!O:O,$E$5)/SUMIFS(MOVI_ENTR!I:I,MOVI_ENTR!D:D,D1491,MOVI_ENTR!O:O,$E$5),0))</f>
        <v/>
      </c>
      <c r="N1491" s="104" t="str">
        <f>IF(CADA_PROD!C1489="","",G1491/E1491)</f>
        <v/>
      </c>
    </row>
    <row r="1492" spans="2:14" ht="30" customHeight="1">
      <c r="B1492" s="21">
        <f t="shared" si="47"/>
        <v>1485</v>
      </c>
      <c r="C1492" s="99" t="str">
        <f>IF(CADA_PROD!C1490="","",CADA_PROD!C1490)</f>
        <v/>
      </c>
      <c r="D1492" s="100" t="str">
        <f>IF(CADA_PROD!D1490="","",CADA_PROD!D1490)</f>
        <v/>
      </c>
      <c r="E1492" s="101" t="str">
        <f>IF(CADA_PROD!E1490="","",CADA_PROD!E1490)</f>
        <v/>
      </c>
      <c r="F1492" s="101" t="str">
        <f>IF(CADA_PROD!D1490="","",SUMIFS(MOVI_ENTR!I:I,MOVI_ENTR!D:D,D1492,MOVI_ENTR!O:O,$E$5))</f>
        <v/>
      </c>
      <c r="G1492" s="101" t="str">
        <f>IF(CADA_PROD!C1490="","",SUMIFS(MOVI_SAID!H:H,MOVI_SAID!D:D,D1492,MOVI_SAID!L:L,$E$5))</f>
        <v/>
      </c>
      <c r="H1492" s="101" t="str">
        <f t="shared" si="46"/>
        <v/>
      </c>
      <c r="I1492" s="100" t="str">
        <f>IF(CADA_PROD!C1490="","",IFERROR(IF(H1492&lt;=0,"Sem estoque",IF(H1492/E1492&lt;0.25,"Quase sem estoque",IF(H1492/E1492&lt;1.2,"Estoque baixo",IF(H1492/E1492&lt;2,"Estoque moderado","Estoque confortável")))),""))</f>
        <v/>
      </c>
      <c r="J1492" s="102" t="str">
        <f>IF(CADA_PROD!C1490="","",SUMIFS(MOVI_ENTR!M:M,MOVI_ENTR!D:D,D1492,MOVI_ENTR!O:O,$E$5))</f>
        <v/>
      </c>
      <c r="K1492" s="103" t="str">
        <f>IF(CADA_PROD!C1490="","",IFERROR($J1492/SUM($J$8:$J$1008),""))</f>
        <v/>
      </c>
      <c r="L1492" s="103" t="str">
        <f>IF(CADA_PROD!C1490="","",IFERROR(H1492/SUM($H$8:$H$1008),""))</f>
        <v/>
      </c>
      <c r="M1492" s="102" t="str">
        <f>IF(CADA_PROD!$C1490="","",IFERROR(SUMIFS(MOVI_ENTR!M:M,MOVI_ENTR!D:D,D1492,MOVI_ENTR!O:O,$E$5)/SUMIFS(MOVI_ENTR!I:I,MOVI_ENTR!D:D,D1492,MOVI_ENTR!O:O,$E$5),0))</f>
        <v/>
      </c>
      <c r="N1492" s="104" t="str">
        <f>IF(CADA_PROD!C1490="","",G1492/E1492)</f>
        <v/>
      </c>
    </row>
    <row r="1493" spans="2:14" ht="30" customHeight="1">
      <c r="B1493" s="21">
        <f t="shared" si="47"/>
        <v>1486</v>
      </c>
      <c r="C1493" s="99" t="str">
        <f>IF(CADA_PROD!C1491="","",CADA_PROD!C1491)</f>
        <v/>
      </c>
      <c r="D1493" s="100" t="str">
        <f>IF(CADA_PROD!D1491="","",CADA_PROD!D1491)</f>
        <v/>
      </c>
      <c r="E1493" s="101" t="str">
        <f>IF(CADA_PROD!E1491="","",CADA_PROD!E1491)</f>
        <v/>
      </c>
      <c r="F1493" s="101" t="str">
        <f>IF(CADA_PROD!D1491="","",SUMIFS(MOVI_ENTR!I:I,MOVI_ENTR!D:D,D1493,MOVI_ENTR!O:O,$E$5))</f>
        <v/>
      </c>
      <c r="G1493" s="101" t="str">
        <f>IF(CADA_PROD!C1491="","",SUMIFS(MOVI_SAID!H:H,MOVI_SAID!D:D,D1493,MOVI_SAID!L:L,$E$5))</f>
        <v/>
      </c>
      <c r="H1493" s="101" t="str">
        <f t="shared" si="46"/>
        <v/>
      </c>
      <c r="I1493" s="100" t="str">
        <f>IF(CADA_PROD!C1491="","",IFERROR(IF(H1493&lt;=0,"Sem estoque",IF(H1493/E1493&lt;0.25,"Quase sem estoque",IF(H1493/E1493&lt;1.2,"Estoque baixo",IF(H1493/E1493&lt;2,"Estoque moderado","Estoque confortável")))),""))</f>
        <v/>
      </c>
      <c r="J1493" s="102" t="str">
        <f>IF(CADA_PROD!C1491="","",SUMIFS(MOVI_ENTR!M:M,MOVI_ENTR!D:D,D1493,MOVI_ENTR!O:O,$E$5))</f>
        <v/>
      </c>
      <c r="K1493" s="103" t="str">
        <f>IF(CADA_PROD!C1491="","",IFERROR($J1493/SUM($J$8:$J$1008),""))</f>
        <v/>
      </c>
      <c r="L1493" s="103" t="str">
        <f>IF(CADA_PROD!C1491="","",IFERROR(H1493/SUM($H$8:$H$1008),""))</f>
        <v/>
      </c>
      <c r="M1493" s="102" t="str">
        <f>IF(CADA_PROD!$C1491="","",IFERROR(SUMIFS(MOVI_ENTR!M:M,MOVI_ENTR!D:D,D1493,MOVI_ENTR!O:O,$E$5)/SUMIFS(MOVI_ENTR!I:I,MOVI_ENTR!D:D,D1493,MOVI_ENTR!O:O,$E$5),0))</f>
        <v/>
      </c>
      <c r="N1493" s="104" t="str">
        <f>IF(CADA_PROD!C1491="","",G1493/E1493)</f>
        <v/>
      </c>
    </row>
    <row r="1494" spans="2:14" ht="30" customHeight="1">
      <c r="B1494" s="21">
        <f t="shared" si="47"/>
        <v>1487</v>
      </c>
      <c r="C1494" s="99" t="str">
        <f>IF(CADA_PROD!C1492="","",CADA_PROD!C1492)</f>
        <v/>
      </c>
      <c r="D1494" s="100" t="str">
        <f>IF(CADA_PROD!D1492="","",CADA_PROD!D1492)</f>
        <v/>
      </c>
      <c r="E1494" s="101" t="str">
        <f>IF(CADA_PROD!E1492="","",CADA_PROD!E1492)</f>
        <v/>
      </c>
      <c r="F1494" s="101" t="str">
        <f>IF(CADA_PROD!D1492="","",SUMIFS(MOVI_ENTR!I:I,MOVI_ENTR!D:D,D1494,MOVI_ENTR!O:O,$E$5))</f>
        <v/>
      </c>
      <c r="G1494" s="101" t="str">
        <f>IF(CADA_PROD!C1492="","",SUMIFS(MOVI_SAID!H:H,MOVI_SAID!D:D,D1494,MOVI_SAID!L:L,$E$5))</f>
        <v/>
      </c>
      <c r="H1494" s="101" t="str">
        <f t="shared" si="46"/>
        <v/>
      </c>
      <c r="I1494" s="100" t="str">
        <f>IF(CADA_PROD!C1492="","",IFERROR(IF(H1494&lt;=0,"Sem estoque",IF(H1494/E1494&lt;0.25,"Quase sem estoque",IF(H1494/E1494&lt;1.2,"Estoque baixo",IF(H1494/E1494&lt;2,"Estoque moderado","Estoque confortável")))),""))</f>
        <v/>
      </c>
      <c r="J1494" s="102" t="str">
        <f>IF(CADA_PROD!C1492="","",SUMIFS(MOVI_ENTR!M:M,MOVI_ENTR!D:D,D1494,MOVI_ENTR!O:O,$E$5))</f>
        <v/>
      </c>
      <c r="K1494" s="103" t="str">
        <f>IF(CADA_PROD!C1492="","",IFERROR($J1494/SUM($J$8:$J$1008),""))</f>
        <v/>
      </c>
      <c r="L1494" s="103" t="str">
        <f>IF(CADA_PROD!C1492="","",IFERROR(H1494/SUM($H$8:$H$1008),""))</f>
        <v/>
      </c>
      <c r="M1494" s="102" t="str">
        <f>IF(CADA_PROD!$C1492="","",IFERROR(SUMIFS(MOVI_ENTR!M:M,MOVI_ENTR!D:D,D1494,MOVI_ENTR!O:O,$E$5)/SUMIFS(MOVI_ENTR!I:I,MOVI_ENTR!D:D,D1494,MOVI_ENTR!O:O,$E$5),0))</f>
        <v/>
      </c>
      <c r="N1494" s="104" t="str">
        <f>IF(CADA_PROD!C1492="","",G1494/E1494)</f>
        <v/>
      </c>
    </row>
    <row r="1495" spans="2:14" ht="30" customHeight="1">
      <c r="B1495" s="21">
        <f t="shared" si="47"/>
        <v>1488</v>
      </c>
      <c r="C1495" s="99" t="str">
        <f>IF(CADA_PROD!C1493="","",CADA_PROD!C1493)</f>
        <v/>
      </c>
      <c r="D1495" s="100" t="str">
        <f>IF(CADA_PROD!D1493="","",CADA_PROD!D1493)</f>
        <v/>
      </c>
      <c r="E1495" s="101" t="str">
        <f>IF(CADA_PROD!E1493="","",CADA_PROD!E1493)</f>
        <v/>
      </c>
      <c r="F1495" s="101" t="str">
        <f>IF(CADA_PROD!D1493="","",SUMIFS(MOVI_ENTR!I:I,MOVI_ENTR!D:D,D1495,MOVI_ENTR!O:O,$E$5))</f>
        <v/>
      </c>
      <c r="G1495" s="101" t="str">
        <f>IF(CADA_PROD!C1493="","",SUMIFS(MOVI_SAID!H:H,MOVI_SAID!D:D,D1495,MOVI_SAID!L:L,$E$5))</f>
        <v/>
      </c>
      <c r="H1495" s="101" t="str">
        <f t="shared" si="46"/>
        <v/>
      </c>
      <c r="I1495" s="100" t="str">
        <f>IF(CADA_PROD!C1493="","",IFERROR(IF(H1495&lt;=0,"Sem estoque",IF(H1495/E1495&lt;0.25,"Quase sem estoque",IF(H1495/E1495&lt;1.2,"Estoque baixo",IF(H1495/E1495&lt;2,"Estoque moderado","Estoque confortável")))),""))</f>
        <v/>
      </c>
      <c r="J1495" s="102" t="str">
        <f>IF(CADA_PROD!C1493="","",SUMIFS(MOVI_ENTR!M:M,MOVI_ENTR!D:D,D1495,MOVI_ENTR!O:O,$E$5))</f>
        <v/>
      </c>
      <c r="K1495" s="103" t="str">
        <f>IF(CADA_PROD!C1493="","",IFERROR($J1495/SUM($J$8:$J$1008),""))</f>
        <v/>
      </c>
      <c r="L1495" s="103" t="str">
        <f>IF(CADA_PROD!C1493="","",IFERROR(H1495/SUM($H$8:$H$1008),""))</f>
        <v/>
      </c>
      <c r="M1495" s="102" t="str">
        <f>IF(CADA_PROD!$C1493="","",IFERROR(SUMIFS(MOVI_ENTR!M:M,MOVI_ENTR!D:D,D1495,MOVI_ENTR!O:O,$E$5)/SUMIFS(MOVI_ENTR!I:I,MOVI_ENTR!D:D,D1495,MOVI_ENTR!O:O,$E$5),0))</f>
        <v/>
      </c>
      <c r="N1495" s="104" t="str">
        <f>IF(CADA_PROD!C1493="","",G1495/E1495)</f>
        <v/>
      </c>
    </row>
    <row r="1496" spans="2:14" ht="30" customHeight="1">
      <c r="B1496" s="21">
        <f t="shared" si="47"/>
        <v>1489</v>
      </c>
      <c r="C1496" s="99" t="str">
        <f>IF(CADA_PROD!C1494="","",CADA_PROD!C1494)</f>
        <v/>
      </c>
      <c r="D1496" s="100" t="str">
        <f>IF(CADA_PROD!D1494="","",CADA_PROD!D1494)</f>
        <v/>
      </c>
      <c r="E1496" s="101" t="str">
        <f>IF(CADA_PROD!E1494="","",CADA_PROD!E1494)</f>
        <v/>
      </c>
      <c r="F1496" s="101" t="str">
        <f>IF(CADA_PROD!D1494="","",SUMIFS(MOVI_ENTR!I:I,MOVI_ENTR!D:D,D1496,MOVI_ENTR!O:O,$E$5))</f>
        <v/>
      </c>
      <c r="G1496" s="101" t="str">
        <f>IF(CADA_PROD!C1494="","",SUMIFS(MOVI_SAID!H:H,MOVI_SAID!D:D,D1496,MOVI_SAID!L:L,$E$5))</f>
        <v/>
      </c>
      <c r="H1496" s="101" t="str">
        <f t="shared" si="46"/>
        <v/>
      </c>
      <c r="I1496" s="100" t="str">
        <f>IF(CADA_PROD!C1494="","",IFERROR(IF(H1496&lt;=0,"Sem estoque",IF(H1496/E1496&lt;0.25,"Quase sem estoque",IF(H1496/E1496&lt;1.2,"Estoque baixo",IF(H1496/E1496&lt;2,"Estoque moderado","Estoque confortável")))),""))</f>
        <v/>
      </c>
      <c r="J1496" s="102" t="str">
        <f>IF(CADA_PROD!C1494="","",SUMIFS(MOVI_ENTR!M:M,MOVI_ENTR!D:D,D1496,MOVI_ENTR!O:O,$E$5))</f>
        <v/>
      </c>
      <c r="K1496" s="103" t="str">
        <f>IF(CADA_PROD!C1494="","",IFERROR($J1496/SUM($J$8:$J$1008),""))</f>
        <v/>
      </c>
      <c r="L1496" s="103" t="str">
        <f>IF(CADA_PROD!C1494="","",IFERROR(H1496/SUM($H$8:$H$1008),""))</f>
        <v/>
      </c>
      <c r="M1496" s="102" t="str">
        <f>IF(CADA_PROD!$C1494="","",IFERROR(SUMIFS(MOVI_ENTR!M:M,MOVI_ENTR!D:D,D1496,MOVI_ENTR!O:O,$E$5)/SUMIFS(MOVI_ENTR!I:I,MOVI_ENTR!D:D,D1496,MOVI_ENTR!O:O,$E$5),0))</f>
        <v/>
      </c>
      <c r="N1496" s="104" t="str">
        <f>IF(CADA_PROD!C1494="","",G1496/E1496)</f>
        <v/>
      </c>
    </row>
    <row r="1497" spans="2:14" ht="30" customHeight="1">
      <c r="B1497" s="21">
        <f t="shared" si="47"/>
        <v>1490</v>
      </c>
      <c r="C1497" s="99" t="str">
        <f>IF(CADA_PROD!C1495="","",CADA_PROD!C1495)</f>
        <v/>
      </c>
      <c r="D1497" s="100" t="str">
        <f>IF(CADA_PROD!D1495="","",CADA_PROD!D1495)</f>
        <v/>
      </c>
      <c r="E1497" s="101" t="str">
        <f>IF(CADA_PROD!E1495="","",CADA_PROD!E1495)</f>
        <v/>
      </c>
      <c r="F1497" s="101" t="str">
        <f>IF(CADA_PROD!D1495="","",SUMIFS(MOVI_ENTR!I:I,MOVI_ENTR!D:D,D1497,MOVI_ENTR!O:O,$E$5))</f>
        <v/>
      </c>
      <c r="G1497" s="101" t="str">
        <f>IF(CADA_PROD!C1495="","",SUMIFS(MOVI_SAID!H:H,MOVI_SAID!D:D,D1497,MOVI_SAID!L:L,$E$5))</f>
        <v/>
      </c>
      <c r="H1497" s="101" t="str">
        <f t="shared" si="46"/>
        <v/>
      </c>
      <c r="I1497" s="100" t="str">
        <f>IF(CADA_PROD!C1495="","",IFERROR(IF(H1497&lt;=0,"Sem estoque",IF(H1497/E1497&lt;0.25,"Quase sem estoque",IF(H1497/E1497&lt;1.2,"Estoque baixo",IF(H1497/E1497&lt;2,"Estoque moderado","Estoque confortável")))),""))</f>
        <v/>
      </c>
      <c r="J1497" s="102" t="str">
        <f>IF(CADA_PROD!C1495="","",SUMIFS(MOVI_ENTR!M:M,MOVI_ENTR!D:D,D1497,MOVI_ENTR!O:O,$E$5))</f>
        <v/>
      </c>
      <c r="K1497" s="103" t="str">
        <f>IF(CADA_PROD!C1495="","",IFERROR($J1497/SUM($J$8:$J$1008),""))</f>
        <v/>
      </c>
      <c r="L1497" s="103" t="str">
        <f>IF(CADA_PROD!C1495="","",IFERROR(H1497/SUM($H$8:$H$1008),""))</f>
        <v/>
      </c>
      <c r="M1497" s="102" t="str">
        <f>IF(CADA_PROD!$C1495="","",IFERROR(SUMIFS(MOVI_ENTR!M:M,MOVI_ENTR!D:D,D1497,MOVI_ENTR!O:O,$E$5)/SUMIFS(MOVI_ENTR!I:I,MOVI_ENTR!D:D,D1497,MOVI_ENTR!O:O,$E$5),0))</f>
        <v/>
      </c>
      <c r="N1497" s="104" t="str">
        <f>IF(CADA_PROD!C1495="","",G1497/E1497)</f>
        <v/>
      </c>
    </row>
    <row r="1498" spans="2:14" ht="30" customHeight="1">
      <c r="B1498" s="21">
        <f t="shared" si="47"/>
        <v>1491</v>
      </c>
      <c r="C1498" s="99" t="str">
        <f>IF(CADA_PROD!C1496="","",CADA_PROD!C1496)</f>
        <v/>
      </c>
      <c r="D1498" s="100" t="str">
        <f>IF(CADA_PROD!D1496="","",CADA_PROD!D1496)</f>
        <v/>
      </c>
      <c r="E1498" s="101" t="str">
        <f>IF(CADA_PROD!E1496="","",CADA_PROD!E1496)</f>
        <v/>
      </c>
      <c r="F1498" s="101" t="str">
        <f>IF(CADA_PROD!D1496="","",SUMIFS(MOVI_ENTR!I:I,MOVI_ENTR!D:D,D1498,MOVI_ENTR!O:O,$E$5))</f>
        <v/>
      </c>
      <c r="G1498" s="101" t="str">
        <f>IF(CADA_PROD!C1496="","",SUMIFS(MOVI_SAID!H:H,MOVI_SAID!D:D,D1498,MOVI_SAID!L:L,$E$5))</f>
        <v/>
      </c>
      <c r="H1498" s="101" t="str">
        <f t="shared" si="46"/>
        <v/>
      </c>
      <c r="I1498" s="100" t="str">
        <f>IF(CADA_PROD!C1496="","",IFERROR(IF(H1498&lt;=0,"Sem estoque",IF(H1498/E1498&lt;0.25,"Quase sem estoque",IF(H1498/E1498&lt;1.2,"Estoque baixo",IF(H1498/E1498&lt;2,"Estoque moderado","Estoque confortável")))),""))</f>
        <v/>
      </c>
      <c r="J1498" s="102" t="str">
        <f>IF(CADA_PROD!C1496="","",SUMIFS(MOVI_ENTR!M:M,MOVI_ENTR!D:D,D1498,MOVI_ENTR!O:O,$E$5))</f>
        <v/>
      </c>
      <c r="K1498" s="103" t="str">
        <f>IF(CADA_PROD!C1496="","",IFERROR($J1498/SUM($J$8:$J$1008),""))</f>
        <v/>
      </c>
      <c r="L1498" s="103" t="str">
        <f>IF(CADA_PROD!C1496="","",IFERROR(H1498/SUM($H$8:$H$1008),""))</f>
        <v/>
      </c>
      <c r="M1498" s="102" t="str">
        <f>IF(CADA_PROD!$C1496="","",IFERROR(SUMIFS(MOVI_ENTR!M:M,MOVI_ENTR!D:D,D1498,MOVI_ENTR!O:O,$E$5)/SUMIFS(MOVI_ENTR!I:I,MOVI_ENTR!D:D,D1498,MOVI_ENTR!O:O,$E$5),0))</f>
        <v/>
      </c>
      <c r="N1498" s="104" t="str">
        <f>IF(CADA_PROD!C1496="","",G1498/E1498)</f>
        <v/>
      </c>
    </row>
    <row r="1499" spans="2:14" ht="30" customHeight="1">
      <c r="B1499" s="21">
        <f t="shared" si="47"/>
        <v>1492</v>
      </c>
      <c r="C1499" s="99" t="str">
        <f>IF(CADA_PROD!C1497="","",CADA_PROD!C1497)</f>
        <v/>
      </c>
      <c r="D1499" s="100" t="str">
        <f>IF(CADA_PROD!D1497="","",CADA_PROD!D1497)</f>
        <v/>
      </c>
      <c r="E1499" s="101" t="str">
        <f>IF(CADA_PROD!E1497="","",CADA_PROD!E1497)</f>
        <v/>
      </c>
      <c r="F1499" s="101" t="str">
        <f>IF(CADA_PROD!D1497="","",SUMIFS(MOVI_ENTR!I:I,MOVI_ENTR!D:D,D1499,MOVI_ENTR!O:O,$E$5))</f>
        <v/>
      </c>
      <c r="G1499" s="101" t="str">
        <f>IF(CADA_PROD!C1497="","",SUMIFS(MOVI_SAID!H:H,MOVI_SAID!D:D,D1499,MOVI_SAID!L:L,$E$5))</f>
        <v/>
      </c>
      <c r="H1499" s="101" t="str">
        <f t="shared" si="46"/>
        <v/>
      </c>
      <c r="I1499" s="100" t="str">
        <f>IF(CADA_PROD!C1497="","",IFERROR(IF(H1499&lt;=0,"Sem estoque",IF(H1499/E1499&lt;0.25,"Quase sem estoque",IF(H1499/E1499&lt;1.2,"Estoque baixo",IF(H1499/E1499&lt;2,"Estoque moderado","Estoque confortável")))),""))</f>
        <v/>
      </c>
      <c r="J1499" s="102" t="str">
        <f>IF(CADA_PROD!C1497="","",SUMIFS(MOVI_ENTR!M:M,MOVI_ENTR!D:D,D1499,MOVI_ENTR!O:O,$E$5))</f>
        <v/>
      </c>
      <c r="K1499" s="103" t="str">
        <f>IF(CADA_PROD!C1497="","",IFERROR($J1499/SUM($J$8:$J$1008),""))</f>
        <v/>
      </c>
      <c r="L1499" s="103" t="str">
        <f>IF(CADA_PROD!C1497="","",IFERROR(H1499/SUM($H$8:$H$1008),""))</f>
        <v/>
      </c>
      <c r="M1499" s="102" t="str">
        <f>IF(CADA_PROD!$C1497="","",IFERROR(SUMIFS(MOVI_ENTR!M:M,MOVI_ENTR!D:D,D1499,MOVI_ENTR!O:O,$E$5)/SUMIFS(MOVI_ENTR!I:I,MOVI_ENTR!D:D,D1499,MOVI_ENTR!O:O,$E$5),0))</f>
        <v/>
      </c>
      <c r="N1499" s="104" t="str">
        <f>IF(CADA_PROD!C1497="","",G1499/E1499)</f>
        <v/>
      </c>
    </row>
    <row r="1500" spans="2:14" ht="30" customHeight="1">
      <c r="B1500" s="21">
        <f t="shared" si="47"/>
        <v>1493</v>
      </c>
      <c r="C1500" s="99" t="str">
        <f>IF(CADA_PROD!C1498="","",CADA_PROD!C1498)</f>
        <v/>
      </c>
      <c r="D1500" s="100" t="str">
        <f>IF(CADA_PROD!D1498="","",CADA_PROD!D1498)</f>
        <v/>
      </c>
      <c r="E1500" s="101" t="str">
        <f>IF(CADA_PROD!E1498="","",CADA_PROD!E1498)</f>
        <v/>
      </c>
      <c r="F1500" s="101" t="str">
        <f>IF(CADA_PROD!D1498="","",SUMIFS(MOVI_ENTR!I:I,MOVI_ENTR!D:D,D1500,MOVI_ENTR!O:O,$E$5))</f>
        <v/>
      </c>
      <c r="G1500" s="101" t="str">
        <f>IF(CADA_PROD!C1498="","",SUMIFS(MOVI_SAID!H:H,MOVI_SAID!D:D,D1500,MOVI_SAID!L:L,$E$5))</f>
        <v/>
      </c>
      <c r="H1500" s="101" t="str">
        <f t="shared" si="46"/>
        <v/>
      </c>
      <c r="I1500" s="100" t="str">
        <f>IF(CADA_PROD!C1498="","",IFERROR(IF(H1500&lt;=0,"Sem estoque",IF(H1500/E1500&lt;0.25,"Quase sem estoque",IF(H1500/E1500&lt;1.2,"Estoque baixo",IF(H1500/E1500&lt;2,"Estoque moderado","Estoque confortável")))),""))</f>
        <v/>
      </c>
      <c r="J1500" s="102" t="str">
        <f>IF(CADA_PROD!C1498="","",SUMIFS(MOVI_ENTR!M:M,MOVI_ENTR!D:D,D1500,MOVI_ENTR!O:O,$E$5))</f>
        <v/>
      </c>
      <c r="K1500" s="103" t="str">
        <f>IF(CADA_PROD!C1498="","",IFERROR($J1500/SUM($J$8:$J$1008),""))</f>
        <v/>
      </c>
      <c r="L1500" s="103" t="str">
        <f>IF(CADA_PROD!C1498="","",IFERROR(H1500/SUM($H$8:$H$1008),""))</f>
        <v/>
      </c>
      <c r="M1500" s="102" t="str">
        <f>IF(CADA_PROD!$C1498="","",IFERROR(SUMIFS(MOVI_ENTR!M:M,MOVI_ENTR!D:D,D1500,MOVI_ENTR!O:O,$E$5)/SUMIFS(MOVI_ENTR!I:I,MOVI_ENTR!D:D,D1500,MOVI_ENTR!O:O,$E$5),0))</f>
        <v/>
      </c>
      <c r="N1500" s="104" t="str">
        <f>IF(CADA_PROD!C1498="","",G1500/E1500)</f>
        <v/>
      </c>
    </row>
    <row r="1501" spans="2:14" ht="30" customHeight="1">
      <c r="B1501" s="21">
        <f t="shared" si="47"/>
        <v>1494</v>
      </c>
      <c r="C1501" s="99" t="str">
        <f>IF(CADA_PROD!C1499="","",CADA_PROD!C1499)</f>
        <v/>
      </c>
      <c r="D1501" s="100" t="str">
        <f>IF(CADA_PROD!D1499="","",CADA_PROD!D1499)</f>
        <v/>
      </c>
      <c r="E1501" s="101" t="str">
        <f>IF(CADA_PROD!E1499="","",CADA_PROD!E1499)</f>
        <v/>
      </c>
      <c r="F1501" s="101" t="str">
        <f>IF(CADA_PROD!D1499="","",SUMIFS(MOVI_ENTR!I:I,MOVI_ENTR!D:D,D1501,MOVI_ENTR!O:O,$E$5))</f>
        <v/>
      </c>
      <c r="G1501" s="101" t="str">
        <f>IF(CADA_PROD!C1499="","",SUMIFS(MOVI_SAID!H:H,MOVI_SAID!D:D,D1501,MOVI_SAID!L:L,$E$5))</f>
        <v/>
      </c>
      <c r="H1501" s="101" t="str">
        <f t="shared" si="46"/>
        <v/>
      </c>
      <c r="I1501" s="100" t="str">
        <f>IF(CADA_PROD!C1499="","",IFERROR(IF(H1501&lt;=0,"Sem estoque",IF(H1501/E1501&lt;0.25,"Quase sem estoque",IF(H1501/E1501&lt;1.2,"Estoque baixo",IF(H1501/E1501&lt;2,"Estoque moderado","Estoque confortável")))),""))</f>
        <v/>
      </c>
      <c r="J1501" s="102" t="str">
        <f>IF(CADA_PROD!C1499="","",SUMIFS(MOVI_ENTR!M:M,MOVI_ENTR!D:D,D1501,MOVI_ENTR!O:O,$E$5))</f>
        <v/>
      </c>
      <c r="K1501" s="103" t="str">
        <f>IF(CADA_PROD!C1499="","",IFERROR($J1501/SUM($J$8:$J$1008),""))</f>
        <v/>
      </c>
      <c r="L1501" s="103" t="str">
        <f>IF(CADA_PROD!C1499="","",IFERROR(H1501/SUM($H$8:$H$1008),""))</f>
        <v/>
      </c>
      <c r="M1501" s="102" t="str">
        <f>IF(CADA_PROD!$C1499="","",IFERROR(SUMIFS(MOVI_ENTR!M:M,MOVI_ENTR!D:D,D1501,MOVI_ENTR!O:O,$E$5)/SUMIFS(MOVI_ENTR!I:I,MOVI_ENTR!D:D,D1501,MOVI_ENTR!O:O,$E$5),0))</f>
        <v/>
      </c>
      <c r="N1501" s="104" t="str">
        <f>IF(CADA_PROD!C1499="","",G1501/E1501)</f>
        <v/>
      </c>
    </row>
    <row r="1502" spans="2:14" ht="30" customHeight="1">
      <c r="B1502" s="21">
        <f t="shared" si="47"/>
        <v>1495</v>
      </c>
      <c r="C1502" s="99" t="str">
        <f>IF(CADA_PROD!C1500="","",CADA_PROD!C1500)</f>
        <v/>
      </c>
      <c r="D1502" s="100" t="str">
        <f>IF(CADA_PROD!D1500="","",CADA_PROD!D1500)</f>
        <v/>
      </c>
      <c r="E1502" s="101" t="str">
        <f>IF(CADA_PROD!E1500="","",CADA_PROD!E1500)</f>
        <v/>
      </c>
      <c r="F1502" s="101" t="str">
        <f>IF(CADA_PROD!D1500="","",SUMIFS(MOVI_ENTR!I:I,MOVI_ENTR!D:D,D1502,MOVI_ENTR!O:O,$E$5))</f>
        <v/>
      </c>
      <c r="G1502" s="101" t="str">
        <f>IF(CADA_PROD!C1500="","",SUMIFS(MOVI_SAID!H:H,MOVI_SAID!D:D,D1502,MOVI_SAID!L:L,$E$5))</f>
        <v/>
      </c>
      <c r="H1502" s="101" t="str">
        <f t="shared" si="46"/>
        <v/>
      </c>
      <c r="I1502" s="100" t="str">
        <f>IF(CADA_PROD!C1500="","",IFERROR(IF(H1502&lt;=0,"Sem estoque",IF(H1502/E1502&lt;0.25,"Quase sem estoque",IF(H1502/E1502&lt;1.2,"Estoque baixo",IF(H1502/E1502&lt;2,"Estoque moderado","Estoque confortável")))),""))</f>
        <v/>
      </c>
      <c r="J1502" s="102" t="str">
        <f>IF(CADA_PROD!C1500="","",SUMIFS(MOVI_ENTR!M:M,MOVI_ENTR!D:D,D1502,MOVI_ENTR!O:O,$E$5))</f>
        <v/>
      </c>
      <c r="K1502" s="103" t="str">
        <f>IF(CADA_PROD!C1500="","",IFERROR($J1502/SUM($J$8:$J$1008),""))</f>
        <v/>
      </c>
      <c r="L1502" s="103" t="str">
        <f>IF(CADA_PROD!C1500="","",IFERROR(H1502/SUM($H$8:$H$1008),""))</f>
        <v/>
      </c>
      <c r="M1502" s="102" t="str">
        <f>IF(CADA_PROD!$C1500="","",IFERROR(SUMIFS(MOVI_ENTR!M:M,MOVI_ENTR!D:D,D1502,MOVI_ENTR!O:O,$E$5)/SUMIFS(MOVI_ENTR!I:I,MOVI_ENTR!D:D,D1502,MOVI_ENTR!O:O,$E$5),0))</f>
        <v/>
      </c>
      <c r="N1502" s="104" t="str">
        <f>IF(CADA_PROD!C1500="","",G1502/E1502)</f>
        <v/>
      </c>
    </row>
    <row r="1503" spans="2:14" ht="30" customHeight="1">
      <c r="B1503" s="21">
        <f t="shared" si="47"/>
        <v>1496</v>
      </c>
      <c r="C1503" s="99" t="str">
        <f>IF(CADA_PROD!C1501="","",CADA_PROD!C1501)</f>
        <v/>
      </c>
      <c r="D1503" s="100" t="str">
        <f>IF(CADA_PROD!D1501="","",CADA_PROD!D1501)</f>
        <v/>
      </c>
      <c r="E1503" s="101" t="str">
        <f>IF(CADA_PROD!E1501="","",CADA_PROD!E1501)</f>
        <v/>
      </c>
      <c r="F1503" s="101" t="str">
        <f>IF(CADA_PROD!D1501="","",SUMIFS(MOVI_ENTR!I:I,MOVI_ENTR!D:D,D1503,MOVI_ENTR!O:O,$E$5))</f>
        <v/>
      </c>
      <c r="G1503" s="101" t="str">
        <f>IF(CADA_PROD!C1501="","",SUMIFS(MOVI_SAID!H:H,MOVI_SAID!D:D,D1503,MOVI_SAID!L:L,$E$5))</f>
        <v/>
      </c>
      <c r="H1503" s="101" t="str">
        <f t="shared" si="46"/>
        <v/>
      </c>
      <c r="I1503" s="100" t="str">
        <f>IF(CADA_PROD!C1501="","",IFERROR(IF(H1503&lt;=0,"Sem estoque",IF(H1503/E1503&lt;0.25,"Quase sem estoque",IF(H1503/E1503&lt;1.2,"Estoque baixo",IF(H1503/E1503&lt;2,"Estoque moderado","Estoque confortável")))),""))</f>
        <v/>
      </c>
      <c r="J1503" s="102" t="str">
        <f>IF(CADA_PROD!C1501="","",SUMIFS(MOVI_ENTR!M:M,MOVI_ENTR!D:D,D1503,MOVI_ENTR!O:O,$E$5))</f>
        <v/>
      </c>
      <c r="K1503" s="103" t="str">
        <f>IF(CADA_PROD!C1501="","",IFERROR($J1503/SUM($J$8:$J$1008),""))</f>
        <v/>
      </c>
      <c r="L1503" s="103" t="str">
        <f>IF(CADA_PROD!C1501="","",IFERROR(H1503/SUM($H$8:$H$1008),""))</f>
        <v/>
      </c>
      <c r="M1503" s="102" t="str">
        <f>IF(CADA_PROD!$C1501="","",IFERROR(SUMIFS(MOVI_ENTR!M:M,MOVI_ENTR!D:D,D1503,MOVI_ENTR!O:O,$E$5)/SUMIFS(MOVI_ENTR!I:I,MOVI_ENTR!D:D,D1503,MOVI_ENTR!O:O,$E$5),0))</f>
        <v/>
      </c>
      <c r="N1503" s="104" t="str">
        <f>IF(CADA_PROD!C1501="","",G1503/E1503)</f>
        <v/>
      </c>
    </row>
    <row r="1504" spans="2:14" ht="30" customHeight="1">
      <c r="B1504" s="21">
        <f t="shared" si="47"/>
        <v>1497</v>
      </c>
      <c r="C1504" s="99" t="str">
        <f>IF(CADA_PROD!C1502="","",CADA_PROD!C1502)</f>
        <v/>
      </c>
      <c r="D1504" s="100" t="str">
        <f>IF(CADA_PROD!D1502="","",CADA_PROD!D1502)</f>
        <v/>
      </c>
      <c r="E1504" s="101" t="str">
        <f>IF(CADA_PROD!E1502="","",CADA_PROD!E1502)</f>
        <v/>
      </c>
      <c r="F1504" s="101" t="str">
        <f>IF(CADA_PROD!D1502="","",SUMIFS(MOVI_ENTR!I:I,MOVI_ENTR!D:D,D1504,MOVI_ENTR!O:O,$E$5))</f>
        <v/>
      </c>
      <c r="G1504" s="101" t="str">
        <f>IF(CADA_PROD!C1502="","",SUMIFS(MOVI_SAID!H:H,MOVI_SAID!D:D,D1504,MOVI_SAID!L:L,$E$5))</f>
        <v/>
      </c>
      <c r="H1504" s="101" t="str">
        <f t="shared" si="46"/>
        <v/>
      </c>
      <c r="I1504" s="100" t="str">
        <f>IF(CADA_PROD!C1502="","",IFERROR(IF(H1504&lt;=0,"Sem estoque",IF(H1504/E1504&lt;0.25,"Quase sem estoque",IF(H1504/E1504&lt;1.2,"Estoque baixo",IF(H1504/E1504&lt;2,"Estoque moderado","Estoque confortável")))),""))</f>
        <v/>
      </c>
      <c r="J1504" s="102" t="str">
        <f>IF(CADA_PROD!C1502="","",SUMIFS(MOVI_ENTR!M:M,MOVI_ENTR!D:D,D1504,MOVI_ENTR!O:O,$E$5))</f>
        <v/>
      </c>
      <c r="K1504" s="103" t="str">
        <f>IF(CADA_PROD!C1502="","",IFERROR($J1504/SUM($J$8:$J$1008),""))</f>
        <v/>
      </c>
      <c r="L1504" s="103" t="str">
        <f>IF(CADA_PROD!C1502="","",IFERROR(H1504/SUM($H$8:$H$1008),""))</f>
        <v/>
      </c>
      <c r="M1504" s="102" t="str">
        <f>IF(CADA_PROD!$C1502="","",IFERROR(SUMIFS(MOVI_ENTR!M:M,MOVI_ENTR!D:D,D1504,MOVI_ENTR!O:O,$E$5)/SUMIFS(MOVI_ENTR!I:I,MOVI_ENTR!D:D,D1504,MOVI_ENTR!O:O,$E$5),0))</f>
        <v/>
      </c>
      <c r="N1504" s="104" t="str">
        <f>IF(CADA_PROD!C1502="","",G1504/E1504)</f>
        <v/>
      </c>
    </row>
    <row r="1505" spans="2:14" ht="30" customHeight="1">
      <c r="B1505" s="21">
        <f t="shared" si="47"/>
        <v>1498</v>
      </c>
      <c r="C1505" s="99" t="str">
        <f>IF(CADA_PROD!C1503="","",CADA_PROD!C1503)</f>
        <v/>
      </c>
      <c r="D1505" s="100" t="str">
        <f>IF(CADA_PROD!D1503="","",CADA_PROD!D1503)</f>
        <v/>
      </c>
      <c r="E1505" s="101" t="str">
        <f>IF(CADA_PROD!E1503="","",CADA_PROD!E1503)</f>
        <v/>
      </c>
      <c r="F1505" s="101" t="str">
        <f>IF(CADA_PROD!D1503="","",SUMIFS(MOVI_ENTR!I:I,MOVI_ENTR!D:D,D1505,MOVI_ENTR!O:O,$E$5))</f>
        <v/>
      </c>
      <c r="G1505" s="101" t="str">
        <f>IF(CADA_PROD!C1503="","",SUMIFS(MOVI_SAID!H:H,MOVI_SAID!D:D,D1505,MOVI_SAID!L:L,$E$5))</f>
        <v/>
      </c>
      <c r="H1505" s="101" t="str">
        <f t="shared" si="46"/>
        <v/>
      </c>
      <c r="I1505" s="100" t="str">
        <f>IF(CADA_PROD!C1503="","",IFERROR(IF(H1505&lt;=0,"Sem estoque",IF(H1505/E1505&lt;0.25,"Quase sem estoque",IF(H1505/E1505&lt;1.2,"Estoque baixo",IF(H1505/E1505&lt;2,"Estoque moderado","Estoque confortável")))),""))</f>
        <v/>
      </c>
      <c r="J1505" s="102" t="str">
        <f>IF(CADA_PROD!C1503="","",SUMIFS(MOVI_ENTR!M:M,MOVI_ENTR!D:D,D1505,MOVI_ENTR!O:O,$E$5))</f>
        <v/>
      </c>
      <c r="K1505" s="103" t="str">
        <f>IF(CADA_PROD!C1503="","",IFERROR($J1505/SUM($J$8:$J$1008),""))</f>
        <v/>
      </c>
      <c r="L1505" s="103" t="str">
        <f>IF(CADA_PROD!C1503="","",IFERROR(H1505/SUM($H$8:$H$1008),""))</f>
        <v/>
      </c>
      <c r="M1505" s="102" t="str">
        <f>IF(CADA_PROD!$C1503="","",IFERROR(SUMIFS(MOVI_ENTR!M:M,MOVI_ENTR!D:D,D1505,MOVI_ENTR!O:O,$E$5)/SUMIFS(MOVI_ENTR!I:I,MOVI_ENTR!D:D,D1505,MOVI_ENTR!O:O,$E$5),0))</f>
        <v/>
      </c>
      <c r="N1505" s="104" t="str">
        <f>IF(CADA_PROD!C1503="","",G1505/E1505)</f>
        <v/>
      </c>
    </row>
    <row r="1506" spans="2:14" ht="30" customHeight="1">
      <c r="B1506" s="21">
        <f t="shared" si="47"/>
        <v>1499</v>
      </c>
      <c r="C1506" s="99" t="str">
        <f>IF(CADA_PROD!C1504="","",CADA_PROD!C1504)</f>
        <v/>
      </c>
      <c r="D1506" s="100" t="str">
        <f>IF(CADA_PROD!D1504="","",CADA_PROD!D1504)</f>
        <v/>
      </c>
      <c r="E1506" s="101" t="str">
        <f>IF(CADA_PROD!E1504="","",CADA_PROD!E1504)</f>
        <v/>
      </c>
      <c r="F1506" s="101" t="str">
        <f>IF(CADA_PROD!D1504="","",SUMIFS(MOVI_ENTR!I:I,MOVI_ENTR!D:D,D1506,MOVI_ENTR!O:O,$E$5))</f>
        <v/>
      </c>
      <c r="G1506" s="101" t="str">
        <f>IF(CADA_PROD!C1504="","",SUMIFS(MOVI_SAID!H:H,MOVI_SAID!D:D,D1506,MOVI_SAID!L:L,$E$5))</f>
        <v/>
      </c>
      <c r="H1506" s="101" t="str">
        <f t="shared" si="46"/>
        <v/>
      </c>
      <c r="I1506" s="100" t="str">
        <f>IF(CADA_PROD!C1504="","",IFERROR(IF(H1506&lt;=0,"Sem estoque",IF(H1506/E1506&lt;0.25,"Quase sem estoque",IF(H1506/E1506&lt;1.2,"Estoque baixo",IF(H1506/E1506&lt;2,"Estoque moderado","Estoque confortável")))),""))</f>
        <v/>
      </c>
      <c r="J1506" s="102" t="str">
        <f>IF(CADA_PROD!C1504="","",SUMIFS(MOVI_ENTR!M:M,MOVI_ENTR!D:D,D1506,MOVI_ENTR!O:O,$E$5))</f>
        <v/>
      </c>
      <c r="K1506" s="103" t="str">
        <f>IF(CADA_PROD!C1504="","",IFERROR($J1506/SUM($J$8:$J$1008),""))</f>
        <v/>
      </c>
      <c r="L1506" s="103" t="str">
        <f>IF(CADA_PROD!C1504="","",IFERROR(H1506/SUM($H$8:$H$1008),""))</f>
        <v/>
      </c>
      <c r="M1506" s="102" t="str">
        <f>IF(CADA_PROD!$C1504="","",IFERROR(SUMIFS(MOVI_ENTR!M:M,MOVI_ENTR!D:D,D1506,MOVI_ENTR!O:O,$E$5)/SUMIFS(MOVI_ENTR!I:I,MOVI_ENTR!D:D,D1506,MOVI_ENTR!O:O,$E$5),0))</f>
        <v/>
      </c>
      <c r="N1506" s="104" t="str">
        <f>IF(CADA_PROD!C1504="","",G1506/E1506)</f>
        <v/>
      </c>
    </row>
    <row r="1507" spans="2:14" ht="30" customHeight="1">
      <c r="B1507" s="21">
        <f t="shared" si="47"/>
        <v>1500</v>
      </c>
      <c r="C1507" s="99" t="str">
        <f>IF(CADA_PROD!C1505="","",CADA_PROD!C1505)</f>
        <v/>
      </c>
      <c r="D1507" s="100" t="str">
        <f>IF(CADA_PROD!D1505="","",CADA_PROD!D1505)</f>
        <v/>
      </c>
      <c r="E1507" s="101" t="str">
        <f>IF(CADA_PROD!E1505="","",CADA_PROD!E1505)</f>
        <v/>
      </c>
      <c r="F1507" s="101" t="str">
        <f>IF(CADA_PROD!D1505="","",SUMIFS(MOVI_ENTR!I:I,MOVI_ENTR!D:D,D1507,MOVI_ENTR!O:O,$E$5))</f>
        <v/>
      </c>
      <c r="G1507" s="101" t="str">
        <f>IF(CADA_PROD!C1505="","",SUMIFS(MOVI_SAID!H:H,MOVI_SAID!D:D,D1507,MOVI_SAID!L:L,$E$5))</f>
        <v/>
      </c>
      <c r="H1507" s="101" t="str">
        <f t="shared" si="46"/>
        <v/>
      </c>
      <c r="I1507" s="100" t="str">
        <f>IF(CADA_PROD!C1505="","",IFERROR(IF(H1507&lt;=0,"Sem estoque",IF(H1507/E1507&lt;0.25,"Quase sem estoque",IF(H1507/E1507&lt;1.2,"Estoque baixo",IF(H1507/E1507&lt;2,"Estoque moderado","Estoque confortável")))),""))</f>
        <v/>
      </c>
      <c r="J1507" s="102" t="str">
        <f>IF(CADA_PROD!C1505="","",SUMIFS(MOVI_ENTR!M:M,MOVI_ENTR!D:D,D1507,MOVI_ENTR!O:O,$E$5))</f>
        <v/>
      </c>
      <c r="K1507" s="103" t="str">
        <f>IF(CADA_PROD!C1505="","",IFERROR($J1507/SUM($J$8:$J$1008),""))</f>
        <v/>
      </c>
      <c r="L1507" s="103" t="str">
        <f>IF(CADA_PROD!C1505="","",IFERROR(H1507/SUM($H$8:$H$1008),""))</f>
        <v/>
      </c>
      <c r="M1507" s="102" t="str">
        <f>IF(CADA_PROD!$C1505="","",IFERROR(SUMIFS(MOVI_ENTR!M:M,MOVI_ENTR!D:D,D1507,MOVI_ENTR!O:O,$E$5)/SUMIFS(MOVI_ENTR!I:I,MOVI_ENTR!D:D,D1507,MOVI_ENTR!O:O,$E$5),0))</f>
        <v/>
      </c>
      <c r="N1507" s="104" t="str">
        <f>IF(CADA_PROD!C1505="","",G1507/E1507)</f>
        <v/>
      </c>
    </row>
    <row r="1508" spans="2:14" ht="30" customHeight="1">
      <c r="B1508" s="21">
        <f t="shared" si="47"/>
        <v>1501</v>
      </c>
      <c r="C1508" s="99" t="str">
        <f>IF(CADA_PROD!C1506="","",CADA_PROD!C1506)</f>
        <v/>
      </c>
      <c r="D1508" s="100" t="str">
        <f>IF(CADA_PROD!D1506="","",CADA_PROD!D1506)</f>
        <v/>
      </c>
      <c r="E1508" s="101" t="str">
        <f>IF(CADA_PROD!E1506="","",CADA_PROD!E1506)</f>
        <v/>
      </c>
      <c r="F1508" s="101" t="str">
        <f>IF(CADA_PROD!D1506="","",SUMIFS(MOVI_ENTR!I:I,MOVI_ENTR!D:D,D1508,MOVI_ENTR!O:O,$E$5))</f>
        <v/>
      </c>
      <c r="G1508" s="101" t="str">
        <f>IF(CADA_PROD!C1506="","",SUMIFS(MOVI_SAID!H:H,MOVI_SAID!D:D,D1508,MOVI_SAID!L:L,$E$5))</f>
        <v/>
      </c>
      <c r="H1508" s="101" t="str">
        <f t="shared" si="46"/>
        <v/>
      </c>
      <c r="I1508" s="100" t="str">
        <f>IF(CADA_PROD!C1506="","",IFERROR(IF(H1508&lt;=0,"Sem estoque",IF(H1508/E1508&lt;0.25,"Quase sem estoque",IF(H1508/E1508&lt;1.2,"Estoque baixo",IF(H1508/E1508&lt;2,"Estoque moderado","Estoque confortável")))),""))</f>
        <v/>
      </c>
      <c r="J1508" s="102" t="str">
        <f>IF(CADA_PROD!C1506="","",SUMIFS(MOVI_ENTR!M:M,MOVI_ENTR!D:D,D1508,MOVI_ENTR!O:O,$E$5))</f>
        <v/>
      </c>
      <c r="K1508" s="103" t="str">
        <f>IF(CADA_PROD!C1506="","",IFERROR($J1508/SUM($J$8:$J$1008),""))</f>
        <v/>
      </c>
      <c r="L1508" s="103" t="str">
        <f>IF(CADA_PROD!C1506="","",IFERROR(H1508/SUM($H$8:$H$1008),""))</f>
        <v/>
      </c>
      <c r="M1508" s="102" t="str">
        <f>IF(CADA_PROD!$C1506="","",IFERROR(SUMIFS(MOVI_ENTR!M:M,MOVI_ENTR!D:D,D1508,MOVI_ENTR!O:O,$E$5)/SUMIFS(MOVI_ENTR!I:I,MOVI_ENTR!D:D,D1508,MOVI_ENTR!O:O,$E$5),0))</f>
        <v/>
      </c>
      <c r="N1508" s="104" t="str">
        <f>IF(CADA_PROD!C1506="","",G1508/E1508)</f>
        <v/>
      </c>
    </row>
    <row r="1509" spans="2:14" ht="30" customHeight="1">
      <c r="B1509" s="21">
        <f t="shared" si="47"/>
        <v>1502</v>
      </c>
      <c r="C1509" s="99" t="str">
        <f>IF(CADA_PROD!C1507="","",CADA_PROD!C1507)</f>
        <v/>
      </c>
      <c r="D1509" s="100" t="str">
        <f>IF(CADA_PROD!D1507="","",CADA_PROD!D1507)</f>
        <v/>
      </c>
      <c r="E1509" s="101" t="str">
        <f>IF(CADA_PROD!E1507="","",CADA_PROD!E1507)</f>
        <v/>
      </c>
      <c r="F1509" s="101" t="str">
        <f>IF(CADA_PROD!D1507="","",SUMIFS(MOVI_ENTR!I:I,MOVI_ENTR!D:D,D1509,MOVI_ENTR!O:O,$E$5))</f>
        <v/>
      </c>
      <c r="G1509" s="101" t="str">
        <f>IF(CADA_PROD!C1507="","",SUMIFS(MOVI_SAID!H:H,MOVI_SAID!D:D,D1509,MOVI_SAID!L:L,$E$5))</f>
        <v/>
      </c>
      <c r="H1509" s="101" t="str">
        <f t="shared" si="46"/>
        <v/>
      </c>
      <c r="I1509" s="100" t="str">
        <f>IF(CADA_PROD!C1507="","",IFERROR(IF(H1509&lt;=0,"Sem estoque",IF(H1509/E1509&lt;0.25,"Quase sem estoque",IF(H1509/E1509&lt;1.2,"Estoque baixo",IF(H1509/E1509&lt;2,"Estoque moderado","Estoque confortável")))),""))</f>
        <v/>
      </c>
      <c r="J1509" s="102" t="str">
        <f>IF(CADA_PROD!C1507="","",SUMIFS(MOVI_ENTR!M:M,MOVI_ENTR!D:D,D1509,MOVI_ENTR!O:O,$E$5))</f>
        <v/>
      </c>
      <c r="K1509" s="103" t="str">
        <f>IF(CADA_PROD!C1507="","",IFERROR($J1509/SUM($J$8:$J$1008),""))</f>
        <v/>
      </c>
      <c r="L1509" s="103" t="str">
        <f>IF(CADA_PROD!C1507="","",IFERROR(H1509/SUM($H$8:$H$1008),""))</f>
        <v/>
      </c>
      <c r="M1509" s="102" t="str">
        <f>IF(CADA_PROD!$C1507="","",IFERROR(SUMIFS(MOVI_ENTR!M:M,MOVI_ENTR!D:D,D1509,MOVI_ENTR!O:O,$E$5)/SUMIFS(MOVI_ENTR!I:I,MOVI_ENTR!D:D,D1509,MOVI_ENTR!O:O,$E$5),0))</f>
        <v/>
      </c>
      <c r="N1509" s="104" t="str">
        <f>IF(CADA_PROD!C1507="","",G1509/E1509)</f>
        <v/>
      </c>
    </row>
    <row r="1510" spans="2:14" ht="30" customHeight="1">
      <c r="B1510" s="21">
        <f t="shared" si="47"/>
        <v>1503</v>
      </c>
      <c r="C1510" s="99" t="str">
        <f>IF(CADA_PROD!C1508="","",CADA_PROD!C1508)</f>
        <v/>
      </c>
      <c r="D1510" s="100" t="str">
        <f>IF(CADA_PROD!D1508="","",CADA_PROD!D1508)</f>
        <v/>
      </c>
      <c r="E1510" s="101" t="str">
        <f>IF(CADA_PROD!E1508="","",CADA_PROD!E1508)</f>
        <v/>
      </c>
      <c r="F1510" s="101" t="str">
        <f>IF(CADA_PROD!D1508="","",SUMIFS(MOVI_ENTR!I:I,MOVI_ENTR!D:D,D1510,MOVI_ENTR!O:O,$E$5))</f>
        <v/>
      </c>
      <c r="G1510" s="101" t="str">
        <f>IF(CADA_PROD!C1508="","",SUMIFS(MOVI_SAID!H:H,MOVI_SAID!D:D,D1510,MOVI_SAID!L:L,$E$5))</f>
        <v/>
      </c>
      <c r="H1510" s="101" t="str">
        <f t="shared" si="46"/>
        <v/>
      </c>
      <c r="I1510" s="100" t="str">
        <f>IF(CADA_PROD!C1508="","",IFERROR(IF(H1510&lt;=0,"Sem estoque",IF(H1510/E1510&lt;0.25,"Quase sem estoque",IF(H1510/E1510&lt;1.2,"Estoque baixo",IF(H1510/E1510&lt;2,"Estoque moderado","Estoque confortável")))),""))</f>
        <v/>
      </c>
      <c r="J1510" s="102" t="str">
        <f>IF(CADA_PROD!C1508="","",SUMIFS(MOVI_ENTR!M:M,MOVI_ENTR!D:D,D1510,MOVI_ENTR!O:O,$E$5))</f>
        <v/>
      </c>
      <c r="K1510" s="103" t="str">
        <f>IF(CADA_PROD!C1508="","",IFERROR($J1510/SUM($J$8:$J$1008),""))</f>
        <v/>
      </c>
      <c r="L1510" s="103" t="str">
        <f>IF(CADA_PROD!C1508="","",IFERROR(H1510/SUM($H$8:$H$1008),""))</f>
        <v/>
      </c>
      <c r="M1510" s="102" t="str">
        <f>IF(CADA_PROD!$C1508="","",IFERROR(SUMIFS(MOVI_ENTR!M:M,MOVI_ENTR!D:D,D1510,MOVI_ENTR!O:O,$E$5)/SUMIFS(MOVI_ENTR!I:I,MOVI_ENTR!D:D,D1510,MOVI_ENTR!O:O,$E$5),0))</f>
        <v/>
      </c>
      <c r="N1510" s="104" t="str">
        <f>IF(CADA_PROD!C1508="","",G1510/E1510)</f>
        <v/>
      </c>
    </row>
    <row r="1511" spans="2:14" ht="30" customHeight="1">
      <c r="B1511" s="21">
        <f t="shared" si="47"/>
        <v>1504</v>
      </c>
      <c r="C1511" s="99" t="str">
        <f>IF(CADA_PROD!C1509="","",CADA_PROD!C1509)</f>
        <v/>
      </c>
      <c r="D1511" s="100" t="str">
        <f>IF(CADA_PROD!D1509="","",CADA_PROD!D1509)</f>
        <v/>
      </c>
      <c r="E1511" s="101" t="str">
        <f>IF(CADA_PROD!E1509="","",CADA_PROD!E1509)</f>
        <v/>
      </c>
      <c r="F1511" s="101" t="str">
        <f>IF(CADA_PROD!D1509="","",SUMIFS(MOVI_ENTR!I:I,MOVI_ENTR!D:D,D1511,MOVI_ENTR!O:O,$E$5))</f>
        <v/>
      </c>
      <c r="G1511" s="101" t="str">
        <f>IF(CADA_PROD!C1509="","",SUMIFS(MOVI_SAID!H:H,MOVI_SAID!D:D,D1511,MOVI_SAID!L:L,$E$5))</f>
        <v/>
      </c>
      <c r="H1511" s="101" t="str">
        <f t="shared" si="46"/>
        <v/>
      </c>
      <c r="I1511" s="100" t="str">
        <f>IF(CADA_PROD!C1509="","",IFERROR(IF(H1511&lt;=0,"Sem estoque",IF(H1511/E1511&lt;0.25,"Quase sem estoque",IF(H1511/E1511&lt;1.2,"Estoque baixo",IF(H1511/E1511&lt;2,"Estoque moderado","Estoque confortável")))),""))</f>
        <v/>
      </c>
      <c r="J1511" s="102" t="str">
        <f>IF(CADA_PROD!C1509="","",SUMIFS(MOVI_ENTR!M:M,MOVI_ENTR!D:D,D1511,MOVI_ENTR!O:O,$E$5))</f>
        <v/>
      </c>
      <c r="K1511" s="103" t="str">
        <f>IF(CADA_PROD!C1509="","",IFERROR($J1511/SUM($J$8:$J$1008),""))</f>
        <v/>
      </c>
      <c r="L1511" s="103" t="str">
        <f>IF(CADA_PROD!C1509="","",IFERROR(H1511/SUM($H$8:$H$1008),""))</f>
        <v/>
      </c>
      <c r="M1511" s="102" t="str">
        <f>IF(CADA_PROD!$C1509="","",IFERROR(SUMIFS(MOVI_ENTR!M:M,MOVI_ENTR!D:D,D1511,MOVI_ENTR!O:O,$E$5)/SUMIFS(MOVI_ENTR!I:I,MOVI_ENTR!D:D,D1511,MOVI_ENTR!O:O,$E$5),0))</f>
        <v/>
      </c>
      <c r="N1511" s="104" t="str">
        <f>IF(CADA_PROD!C1509="","",G1511/E1511)</f>
        <v/>
      </c>
    </row>
    <row r="1512" spans="2:14" ht="30" customHeight="1">
      <c r="B1512" s="21">
        <f t="shared" si="47"/>
        <v>1505</v>
      </c>
      <c r="C1512" s="99" t="str">
        <f>IF(CADA_PROD!C1510="","",CADA_PROD!C1510)</f>
        <v/>
      </c>
      <c r="D1512" s="100" t="str">
        <f>IF(CADA_PROD!D1510="","",CADA_PROD!D1510)</f>
        <v/>
      </c>
      <c r="E1512" s="101" t="str">
        <f>IF(CADA_PROD!E1510="","",CADA_PROD!E1510)</f>
        <v/>
      </c>
      <c r="F1512" s="101" t="str">
        <f>IF(CADA_PROD!D1510="","",SUMIFS(MOVI_ENTR!I:I,MOVI_ENTR!D:D,D1512,MOVI_ENTR!O:O,$E$5))</f>
        <v/>
      </c>
      <c r="G1512" s="101" t="str">
        <f>IF(CADA_PROD!C1510="","",SUMIFS(MOVI_SAID!H:H,MOVI_SAID!D:D,D1512,MOVI_SAID!L:L,$E$5))</f>
        <v/>
      </c>
      <c r="H1512" s="101" t="str">
        <f t="shared" si="46"/>
        <v/>
      </c>
      <c r="I1512" s="100" t="str">
        <f>IF(CADA_PROD!C1510="","",IFERROR(IF(H1512&lt;=0,"Sem estoque",IF(H1512/E1512&lt;0.25,"Quase sem estoque",IF(H1512/E1512&lt;1.2,"Estoque baixo",IF(H1512/E1512&lt;2,"Estoque moderado","Estoque confortável")))),""))</f>
        <v/>
      </c>
      <c r="J1512" s="102" t="str">
        <f>IF(CADA_PROD!C1510="","",SUMIFS(MOVI_ENTR!M:M,MOVI_ENTR!D:D,D1512,MOVI_ENTR!O:O,$E$5))</f>
        <v/>
      </c>
      <c r="K1512" s="103" t="str">
        <f>IF(CADA_PROD!C1510="","",IFERROR($J1512/SUM($J$8:$J$1008),""))</f>
        <v/>
      </c>
      <c r="L1512" s="103" t="str">
        <f>IF(CADA_PROD!C1510="","",IFERROR(H1512/SUM($H$8:$H$1008),""))</f>
        <v/>
      </c>
      <c r="M1512" s="102" t="str">
        <f>IF(CADA_PROD!$C1510="","",IFERROR(SUMIFS(MOVI_ENTR!M:M,MOVI_ENTR!D:D,D1512,MOVI_ENTR!O:O,$E$5)/SUMIFS(MOVI_ENTR!I:I,MOVI_ENTR!D:D,D1512,MOVI_ENTR!O:O,$E$5),0))</f>
        <v/>
      </c>
      <c r="N1512" s="104" t="str">
        <f>IF(CADA_PROD!C1510="","",G1512/E1512)</f>
        <v/>
      </c>
    </row>
    <row r="1513" spans="2:14" ht="30" customHeight="1">
      <c r="B1513" s="21">
        <f t="shared" si="47"/>
        <v>1506</v>
      </c>
      <c r="C1513" s="99" t="str">
        <f>IF(CADA_PROD!C1511="","",CADA_PROD!C1511)</f>
        <v/>
      </c>
      <c r="D1513" s="100" t="str">
        <f>IF(CADA_PROD!D1511="","",CADA_PROD!D1511)</f>
        <v/>
      </c>
      <c r="E1513" s="101" t="str">
        <f>IF(CADA_PROD!E1511="","",CADA_PROD!E1511)</f>
        <v/>
      </c>
      <c r="F1513" s="101" t="str">
        <f>IF(CADA_PROD!D1511="","",SUMIFS(MOVI_ENTR!I:I,MOVI_ENTR!D:D,D1513,MOVI_ENTR!O:O,$E$5))</f>
        <v/>
      </c>
      <c r="G1513" s="101" t="str">
        <f>IF(CADA_PROD!C1511="","",SUMIFS(MOVI_SAID!H:H,MOVI_SAID!D:D,D1513,MOVI_SAID!L:L,$E$5))</f>
        <v/>
      </c>
      <c r="H1513" s="101" t="str">
        <f t="shared" si="46"/>
        <v/>
      </c>
      <c r="I1513" s="100" t="str">
        <f>IF(CADA_PROD!C1511="","",IFERROR(IF(H1513&lt;=0,"Sem estoque",IF(H1513/E1513&lt;0.25,"Quase sem estoque",IF(H1513/E1513&lt;1.2,"Estoque baixo",IF(H1513/E1513&lt;2,"Estoque moderado","Estoque confortável")))),""))</f>
        <v/>
      </c>
      <c r="J1513" s="102" t="str">
        <f>IF(CADA_PROD!C1511="","",SUMIFS(MOVI_ENTR!M:M,MOVI_ENTR!D:D,D1513,MOVI_ENTR!O:O,$E$5))</f>
        <v/>
      </c>
      <c r="K1513" s="103" t="str">
        <f>IF(CADA_PROD!C1511="","",IFERROR($J1513/SUM($J$8:$J$1008),""))</f>
        <v/>
      </c>
      <c r="L1513" s="103" t="str">
        <f>IF(CADA_PROD!C1511="","",IFERROR(H1513/SUM($H$8:$H$1008),""))</f>
        <v/>
      </c>
      <c r="M1513" s="102" t="str">
        <f>IF(CADA_PROD!$C1511="","",IFERROR(SUMIFS(MOVI_ENTR!M:M,MOVI_ENTR!D:D,D1513,MOVI_ENTR!O:O,$E$5)/SUMIFS(MOVI_ENTR!I:I,MOVI_ENTR!D:D,D1513,MOVI_ENTR!O:O,$E$5),0))</f>
        <v/>
      </c>
      <c r="N1513" s="104" t="str">
        <f>IF(CADA_PROD!C1511="","",G1513/E1513)</f>
        <v/>
      </c>
    </row>
    <row r="1514" spans="2:14" ht="30" customHeight="1">
      <c r="B1514" s="21">
        <f t="shared" si="47"/>
        <v>1507</v>
      </c>
      <c r="C1514" s="99" t="str">
        <f>IF(CADA_PROD!C1512="","",CADA_PROD!C1512)</f>
        <v/>
      </c>
      <c r="D1514" s="100" t="str">
        <f>IF(CADA_PROD!D1512="","",CADA_PROD!D1512)</f>
        <v/>
      </c>
      <c r="E1514" s="101" t="str">
        <f>IF(CADA_PROD!E1512="","",CADA_PROD!E1512)</f>
        <v/>
      </c>
      <c r="F1514" s="101" t="str">
        <f>IF(CADA_PROD!D1512="","",SUMIFS(MOVI_ENTR!I:I,MOVI_ENTR!D:D,D1514,MOVI_ENTR!O:O,$E$5))</f>
        <v/>
      </c>
      <c r="G1514" s="101" t="str">
        <f>IF(CADA_PROD!C1512="","",SUMIFS(MOVI_SAID!H:H,MOVI_SAID!D:D,D1514,MOVI_SAID!L:L,$E$5))</f>
        <v/>
      </c>
      <c r="H1514" s="101" t="str">
        <f t="shared" si="46"/>
        <v/>
      </c>
      <c r="I1514" s="100" t="str">
        <f>IF(CADA_PROD!C1512="","",IFERROR(IF(H1514&lt;=0,"Sem estoque",IF(H1514/E1514&lt;0.25,"Quase sem estoque",IF(H1514/E1514&lt;1.2,"Estoque baixo",IF(H1514/E1514&lt;2,"Estoque moderado","Estoque confortável")))),""))</f>
        <v/>
      </c>
      <c r="J1514" s="102" t="str">
        <f>IF(CADA_PROD!C1512="","",SUMIFS(MOVI_ENTR!M:M,MOVI_ENTR!D:D,D1514,MOVI_ENTR!O:O,$E$5))</f>
        <v/>
      </c>
      <c r="K1514" s="103" t="str">
        <f>IF(CADA_PROD!C1512="","",IFERROR($J1514/SUM($J$8:$J$1008),""))</f>
        <v/>
      </c>
      <c r="L1514" s="103" t="str">
        <f>IF(CADA_PROD!C1512="","",IFERROR(H1514/SUM($H$8:$H$1008),""))</f>
        <v/>
      </c>
      <c r="M1514" s="102" t="str">
        <f>IF(CADA_PROD!$C1512="","",IFERROR(SUMIFS(MOVI_ENTR!M:M,MOVI_ENTR!D:D,D1514,MOVI_ENTR!O:O,$E$5)/SUMIFS(MOVI_ENTR!I:I,MOVI_ENTR!D:D,D1514,MOVI_ENTR!O:O,$E$5),0))</f>
        <v/>
      </c>
      <c r="N1514" s="104" t="str">
        <f>IF(CADA_PROD!C1512="","",G1514/E1514)</f>
        <v/>
      </c>
    </row>
    <row r="1515" spans="2:14" ht="30" customHeight="1">
      <c r="B1515" s="21">
        <f t="shared" si="47"/>
        <v>1508</v>
      </c>
      <c r="C1515" s="99" t="str">
        <f>IF(CADA_PROD!C1513="","",CADA_PROD!C1513)</f>
        <v/>
      </c>
      <c r="D1515" s="100" t="str">
        <f>IF(CADA_PROD!D1513="","",CADA_PROD!D1513)</f>
        <v/>
      </c>
      <c r="E1515" s="101" t="str">
        <f>IF(CADA_PROD!E1513="","",CADA_PROD!E1513)</f>
        <v/>
      </c>
      <c r="F1515" s="101" t="str">
        <f>IF(CADA_PROD!D1513="","",SUMIFS(MOVI_ENTR!I:I,MOVI_ENTR!D:D,D1515,MOVI_ENTR!O:O,$E$5))</f>
        <v/>
      </c>
      <c r="G1515" s="101" t="str">
        <f>IF(CADA_PROD!C1513="","",SUMIFS(MOVI_SAID!H:H,MOVI_SAID!D:D,D1515,MOVI_SAID!L:L,$E$5))</f>
        <v/>
      </c>
      <c r="H1515" s="101" t="str">
        <f t="shared" si="46"/>
        <v/>
      </c>
      <c r="I1515" s="100" t="str">
        <f>IF(CADA_PROD!C1513="","",IFERROR(IF(H1515&lt;=0,"Sem estoque",IF(H1515/E1515&lt;0.25,"Quase sem estoque",IF(H1515/E1515&lt;1.2,"Estoque baixo",IF(H1515/E1515&lt;2,"Estoque moderado","Estoque confortável")))),""))</f>
        <v/>
      </c>
      <c r="J1515" s="102" t="str">
        <f>IF(CADA_PROD!C1513="","",SUMIFS(MOVI_ENTR!M:M,MOVI_ENTR!D:D,D1515,MOVI_ENTR!O:O,$E$5))</f>
        <v/>
      </c>
      <c r="K1515" s="103" t="str">
        <f>IF(CADA_PROD!C1513="","",IFERROR($J1515/SUM($J$8:$J$1008),""))</f>
        <v/>
      </c>
      <c r="L1515" s="103" t="str">
        <f>IF(CADA_PROD!C1513="","",IFERROR(H1515/SUM($H$8:$H$1008),""))</f>
        <v/>
      </c>
      <c r="M1515" s="102" t="str">
        <f>IF(CADA_PROD!$C1513="","",IFERROR(SUMIFS(MOVI_ENTR!M:M,MOVI_ENTR!D:D,D1515,MOVI_ENTR!O:O,$E$5)/SUMIFS(MOVI_ENTR!I:I,MOVI_ENTR!D:D,D1515,MOVI_ENTR!O:O,$E$5),0))</f>
        <v/>
      </c>
      <c r="N1515" s="104" t="str">
        <f>IF(CADA_PROD!C1513="","",G1515/E1515)</f>
        <v/>
      </c>
    </row>
    <row r="1516" spans="2:14" ht="30" customHeight="1">
      <c r="B1516" s="21">
        <f t="shared" si="47"/>
        <v>1509</v>
      </c>
      <c r="C1516" s="99" t="str">
        <f>IF(CADA_PROD!C1514="","",CADA_PROD!C1514)</f>
        <v/>
      </c>
      <c r="D1516" s="100" t="str">
        <f>IF(CADA_PROD!D1514="","",CADA_PROD!D1514)</f>
        <v/>
      </c>
      <c r="E1516" s="101" t="str">
        <f>IF(CADA_PROD!E1514="","",CADA_PROD!E1514)</f>
        <v/>
      </c>
      <c r="F1516" s="101" t="str">
        <f>IF(CADA_PROD!D1514="","",SUMIFS(MOVI_ENTR!I:I,MOVI_ENTR!D:D,D1516,MOVI_ENTR!O:O,$E$5))</f>
        <v/>
      </c>
      <c r="G1516" s="101" t="str">
        <f>IF(CADA_PROD!C1514="","",SUMIFS(MOVI_SAID!H:H,MOVI_SAID!D:D,D1516,MOVI_SAID!L:L,$E$5))</f>
        <v/>
      </c>
      <c r="H1516" s="101" t="str">
        <f t="shared" si="46"/>
        <v/>
      </c>
      <c r="I1516" s="100" t="str">
        <f>IF(CADA_PROD!C1514="","",IFERROR(IF(H1516&lt;=0,"Sem estoque",IF(H1516/E1516&lt;0.25,"Quase sem estoque",IF(H1516/E1516&lt;1.2,"Estoque baixo",IF(H1516/E1516&lt;2,"Estoque moderado","Estoque confortável")))),""))</f>
        <v/>
      </c>
      <c r="J1516" s="102" t="str">
        <f>IF(CADA_PROD!C1514="","",SUMIFS(MOVI_ENTR!M:M,MOVI_ENTR!D:D,D1516,MOVI_ENTR!O:O,$E$5))</f>
        <v/>
      </c>
      <c r="K1516" s="103" t="str">
        <f>IF(CADA_PROD!C1514="","",IFERROR($J1516/SUM($J$8:$J$1008),""))</f>
        <v/>
      </c>
      <c r="L1516" s="103" t="str">
        <f>IF(CADA_PROD!C1514="","",IFERROR(H1516/SUM($H$8:$H$1008),""))</f>
        <v/>
      </c>
      <c r="M1516" s="102" t="str">
        <f>IF(CADA_PROD!$C1514="","",IFERROR(SUMIFS(MOVI_ENTR!M:M,MOVI_ENTR!D:D,D1516,MOVI_ENTR!O:O,$E$5)/SUMIFS(MOVI_ENTR!I:I,MOVI_ENTR!D:D,D1516,MOVI_ENTR!O:O,$E$5),0))</f>
        <v/>
      </c>
      <c r="N1516" s="104" t="str">
        <f>IF(CADA_PROD!C1514="","",G1516/E1516)</f>
        <v/>
      </c>
    </row>
    <row r="1517" spans="2:14" ht="30" customHeight="1">
      <c r="B1517" s="21">
        <f t="shared" si="47"/>
        <v>1510</v>
      </c>
      <c r="C1517" s="99" t="str">
        <f>IF(CADA_PROD!C1515="","",CADA_PROD!C1515)</f>
        <v/>
      </c>
      <c r="D1517" s="100" t="str">
        <f>IF(CADA_PROD!D1515="","",CADA_PROD!D1515)</f>
        <v/>
      </c>
      <c r="E1517" s="101" t="str">
        <f>IF(CADA_PROD!E1515="","",CADA_PROD!E1515)</f>
        <v/>
      </c>
      <c r="F1517" s="101" t="str">
        <f>IF(CADA_PROD!D1515="","",SUMIFS(MOVI_ENTR!I:I,MOVI_ENTR!D:D,D1517,MOVI_ENTR!O:O,$E$5))</f>
        <v/>
      </c>
      <c r="G1517" s="101" t="str">
        <f>IF(CADA_PROD!C1515="","",SUMIFS(MOVI_SAID!H:H,MOVI_SAID!D:D,D1517,MOVI_SAID!L:L,$E$5))</f>
        <v/>
      </c>
      <c r="H1517" s="101" t="str">
        <f t="shared" si="46"/>
        <v/>
      </c>
      <c r="I1517" s="100" t="str">
        <f>IF(CADA_PROD!C1515="","",IFERROR(IF(H1517&lt;=0,"Sem estoque",IF(H1517/E1517&lt;0.25,"Quase sem estoque",IF(H1517/E1517&lt;1.2,"Estoque baixo",IF(H1517/E1517&lt;2,"Estoque moderado","Estoque confortável")))),""))</f>
        <v/>
      </c>
      <c r="J1517" s="102" t="str">
        <f>IF(CADA_PROD!C1515="","",SUMIFS(MOVI_ENTR!M:M,MOVI_ENTR!D:D,D1517,MOVI_ENTR!O:O,$E$5))</f>
        <v/>
      </c>
      <c r="K1517" s="103" t="str">
        <f>IF(CADA_PROD!C1515="","",IFERROR($J1517/SUM($J$8:$J$1008),""))</f>
        <v/>
      </c>
      <c r="L1517" s="103" t="str">
        <f>IF(CADA_PROD!C1515="","",IFERROR(H1517/SUM($H$8:$H$1008),""))</f>
        <v/>
      </c>
      <c r="M1517" s="102" t="str">
        <f>IF(CADA_PROD!$C1515="","",IFERROR(SUMIFS(MOVI_ENTR!M:M,MOVI_ENTR!D:D,D1517,MOVI_ENTR!O:O,$E$5)/SUMIFS(MOVI_ENTR!I:I,MOVI_ENTR!D:D,D1517,MOVI_ENTR!O:O,$E$5),0))</f>
        <v/>
      </c>
      <c r="N1517" s="104" t="str">
        <f>IF(CADA_PROD!C1515="","",G1517/E1517)</f>
        <v/>
      </c>
    </row>
    <row r="1518" spans="2:14" ht="30" customHeight="1">
      <c r="B1518" s="21">
        <f t="shared" si="47"/>
        <v>1511</v>
      </c>
      <c r="C1518" s="99" t="str">
        <f>IF(CADA_PROD!C1516="","",CADA_PROD!C1516)</f>
        <v/>
      </c>
      <c r="D1518" s="100" t="str">
        <f>IF(CADA_PROD!D1516="","",CADA_PROD!D1516)</f>
        <v/>
      </c>
      <c r="E1518" s="101" t="str">
        <f>IF(CADA_PROD!E1516="","",CADA_PROD!E1516)</f>
        <v/>
      </c>
      <c r="F1518" s="101" t="str">
        <f>IF(CADA_PROD!D1516="","",SUMIFS(MOVI_ENTR!I:I,MOVI_ENTR!D:D,D1518,MOVI_ENTR!O:O,$E$5))</f>
        <v/>
      </c>
      <c r="G1518" s="101" t="str">
        <f>IF(CADA_PROD!C1516="","",SUMIFS(MOVI_SAID!H:H,MOVI_SAID!D:D,D1518,MOVI_SAID!L:L,$E$5))</f>
        <v/>
      </c>
      <c r="H1518" s="101" t="str">
        <f t="shared" si="46"/>
        <v/>
      </c>
      <c r="I1518" s="100" t="str">
        <f>IF(CADA_PROD!C1516="","",IFERROR(IF(H1518&lt;=0,"Sem estoque",IF(H1518/E1518&lt;0.25,"Quase sem estoque",IF(H1518/E1518&lt;1.2,"Estoque baixo",IF(H1518/E1518&lt;2,"Estoque moderado","Estoque confortável")))),""))</f>
        <v/>
      </c>
      <c r="J1518" s="102" t="str">
        <f>IF(CADA_PROD!C1516="","",SUMIFS(MOVI_ENTR!M:M,MOVI_ENTR!D:D,D1518,MOVI_ENTR!O:O,$E$5))</f>
        <v/>
      </c>
      <c r="K1518" s="103" t="str">
        <f>IF(CADA_PROD!C1516="","",IFERROR($J1518/SUM($J$8:$J$1008),""))</f>
        <v/>
      </c>
      <c r="L1518" s="103" t="str">
        <f>IF(CADA_PROD!C1516="","",IFERROR(H1518/SUM($H$8:$H$1008),""))</f>
        <v/>
      </c>
      <c r="M1518" s="102" t="str">
        <f>IF(CADA_PROD!$C1516="","",IFERROR(SUMIFS(MOVI_ENTR!M:M,MOVI_ENTR!D:D,D1518,MOVI_ENTR!O:O,$E$5)/SUMIFS(MOVI_ENTR!I:I,MOVI_ENTR!D:D,D1518,MOVI_ENTR!O:O,$E$5),0))</f>
        <v/>
      </c>
      <c r="N1518" s="104" t="str">
        <f>IF(CADA_PROD!C1516="","",G1518/E1518)</f>
        <v/>
      </c>
    </row>
    <row r="1519" spans="2:14" ht="30" customHeight="1">
      <c r="B1519" s="21">
        <f t="shared" si="47"/>
        <v>1512</v>
      </c>
      <c r="C1519" s="99" t="str">
        <f>IF(CADA_PROD!C1517="","",CADA_PROD!C1517)</f>
        <v/>
      </c>
      <c r="D1519" s="100" t="str">
        <f>IF(CADA_PROD!D1517="","",CADA_PROD!D1517)</f>
        <v/>
      </c>
      <c r="E1519" s="101" t="str">
        <f>IF(CADA_PROD!E1517="","",CADA_PROD!E1517)</f>
        <v/>
      </c>
      <c r="F1519" s="101" t="str">
        <f>IF(CADA_PROD!D1517="","",SUMIFS(MOVI_ENTR!I:I,MOVI_ENTR!D:D,D1519,MOVI_ENTR!O:O,$E$5))</f>
        <v/>
      </c>
      <c r="G1519" s="101" t="str">
        <f>IF(CADA_PROD!C1517="","",SUMIFS(MOVI_SAID!H:H,MOVI_SAID!D:D,D1519,MOVI_SAID!L:L,$E$5))</f>
        <v/>
      </c>
      <c r="H1519" s="101" t="str">
        <f t="shared" ref="H1519:H1582" si="48">IFERROR(F1519-G1519,"")</f>
        <v/>
      </c>
      <c r="I1519" s="100" t="str">
        <f>IF(CADA_PROD!C1517="","",IFERROR(IF(H1519&lt;=0,"Sem estoque",IF(H1519/E1519&lt;0.25,"Quase sem estoque",IF(H1519/E1519&lt;1.2,"Estoque baixo",IF(H1519/E1519&lt;2,"Estoque moderado","Estoque confortável")))),""))</f>
        <v/>
      </c>
      <c r="J1519" s="102" t="str">
        <f>IF(CADA_PROD!C1517="","",SUMIFS(MOVI_ENTR!M:M,MOVI_ENTR!D:D,D1519,MOVI_ENTR!O:O,$E$5))</f>
        <v/>
      </c>
      <c r="K1519" s="103" t="str">
        <f>IF(CADA_PROD!C1517="","",IFERROR($J1519/SUM($J$8:$J$1008),""))</f>
        <v/>
      </c>
      <c r="L1519" s="103" t="str">
        <f>IF(CADA_PROD!C1517="","",IFERROR(H1519/SUM($H$8:$H$1008),""))</f>
        <v/>
      </c>
      <c r="M1519" s="102" t="str">
        <f>IF(CADA_PROD!$C1517="","",IFERROR(SUMIFS(MOVI_ENTR!M:M,MOVI_ENTR!D:D,D1519,MOVI_ENTR!O:O,$E$5)/SUMIFS(MOVI_ENTR!I:I,MOVI_ENTR!D:D,D1519,MOVI_ENTR!O:O,$E$5),0))</f>
        <v/>
      </c>
      <c r="N1519" s="104" t="str">
        <f>IF(CADA_PROD!C1517="","",G1519/E1519)</f>
        <v/>
      </c>
    </row>
    <row r="1520" spans="2:14" ht="30" customHeight="1">
      <c r="B1520" s="21">
        <f t="shared" si="47"/>
        <v>1513</v>
      </c>
      <c r="C1520" s="99" t="str">
        <f>IF(CADA_PROD!C1518="","",CADA_PROD!C1518)</f>
        <v/>
      </c>
      <c r="D1520" s="100" t="str">
        <f>IF(CADA_PROD!D1518="","",CADA_PROD!D1518)</f>
        <v/>
      </c>
      <c r="E1520" s="101" t="str">
        <f>IF(CADA_PROD!E1518="","",CADA_PROD!E1518)</f>
        <v/>
      </c>
      <c r="F1520" s="101" t="str">
        <f>IF(CADA_PROD!D1518="","",SUMIFS(MOVI_ENTR!I:I,MOVI_ENTR!D:D,D1520,MOVI_ENTR!O:O,$E$5))</f>
        <v/>
      </c>
      <c r="G1520" s="101" t="str">
        <f>IF(CADA_PROD!C1518="","",SUMIFS(MOVI_SAID!H:H,MOVI_SAID!D:D,D1520,MOVI_SAID!L:L,$E$5))</f>
        <v/>
      </c>
      <c r="H1520" s="101" t="str">
        <f t="shared" si="48"/>
        <v/>
      </c>
      <c r="I1520" s="100" t="str">
        <f>IF(CADA_PROD!C1518="","",IFERROR(IF(H1520&lt;=0,"Sem estoque",IF(H1520/E1520&lt;0.25,"Quase sem estoque",IF(H1520/E1520&lt;1.2,"Estoque baixo",IF(H1520/E1520&lt;2,"Estoque moderado","Estoque confortável")))),""))</f>
        <v/>
      </c>
      <c r="J1520" s="102" t="str">
        <f>IF(CADA_PROD!C1518="","",SUMIFS(MOVI_ENTR!M:M,MOVI_ENTR!D:D,D1520,MOVI_ENTR!O:O,$E$5))</f>
        <v/>
      </c>
      <c r="K1520" s="103" t="str">
        <f>IF(CADA_PROD!C1518="","",IFERROR($J1520/SUM($J$8:$J$1008),""))</f>
        <v/>
      </c>
      <c r="L1520" s="103" t="str">
        <f>IF(CADA_PROD!C1518="","",IFERROR(H1520/SUM($H$8:$H$1008),""))</f>
        <v/>
      </c>
      <c r="M1520" s="102" t="str">
        <f>IF(CADA_PROD!$C1518="","",IFERROR(SUMIFS(MOVI_ENTR!M:M,MOVI_ENTR!D:D,D1520,MOVI_ENTR!O:O,$E$5)/SUMIFS(MOVI_ENTR!I:I,MOVI_ENTR!D:D,D1520,MOVI_ENTR!O:O,$E$5),0))</f>
        <v/>
      </c>
      <c r="N1520" s="104" t="str">
        <f>IF(CADA_PROD!C1518="","",G1520/E1520)</f>
        <v/>
      </c>
    </row>
    <row r="1521" spans="2:14" ht="30" customHeight="1">
      <c r="B1521" s="21">
        <f t="shared" si="47"/>
        <v>1514</v>
      </c>
      <c r="C1521" s="99" t="str">
        <f>IF(CADA_PROD!C1519="","",CADA_PROD!C1519)</f>
        <v/>
      </c>
      <c r="D1521" s="100" t="str">
        <f>IF(CADA_PROD!D1519="","",CADA_PROD!D1519)</f>
        <v/>
      </c>
      <c r="E1521" s="101" t="str">
        <f>IF(CADA_PROD!E1519="","",CADA_PROD!E1519)</f>
        <v/>
      </c>
      <c r="F1521" s="101" t="str">
        <f>IF(CADA_PROD!D1519="","",SUMIFS(MOVI_ENTR!I:I,MOVI_ENTR!D:D,D1521,MOVI_ENTR!O:O,$E$5))</f>
        <v/>
      </c>
      <c r="G1521" s="101" t="str">
        <f>IF(CADA_PROD!C1519="","",SUMIFS(MOVI_SAID!H:H,MOVI_SAID!D:D,D1521,MOVI_SAID!L:L,$E$5))</f>
        <v/>
      </c>
      <c r="H1521" s="101" t="str">
        <f t="shared" si="48"/>
        <v/>
      </c>
      <c r="I1521" s="100" t="str">
        <f>IF(CADA_PROD!C1519="","",IFERROR(IF(H1521&lt;=0,"Sem estoque",IF(H1521/E1521&lt;0.25,"Quase sem estoque",IF(H1521/E1521&lt;1.2,"Estoque baixo",IF(H1521/E1521&lt;2,"Estoque moderado","Estoque confortável")))),""))</f>
        <v/>
      </c>
      <c r="J1521" s="102" t="str">
        <f>IF(CADA_PROD!C1519="","",SUMIFS(MOVI_ENTR!M:M,MOVI_ENTR!D:D,D1521,MOVI_ENTR!O:O,$E$5))</f>
        <v/>
      </c>
      <c r="K1521" s="103" t="str">
        <f>IF(CADA_PROD!C1519="","",IFERROR($J1521/SUM($J$8:$J$1008),""))</f>
        <v/>
      </c>
      <c r="L1521" s="103" t="str">
        <f>IF(CADA_PROD!C1519="","",IFERROR(H1521/SUM($H$8:$H$1008),""))</f>
        <v/>
      </c>
      <c r="M1521" s="102" t="str">
        <f>IF(CADA_PROD!$C1519="","",IFERROR(SUMIFS(MOVI_ENTR!M:M,MOVI_ENTR!D:D,D1521,MOVI_ENTR!O:O,$E$5)/SUMIFS(MOVI_ENTR!I:I,MOVI_ENTR!D:D,D1521,MOVI_ENTR!O:O,$E$5),0))</f>
        <v/>
      </c>
      <c r="N1521" s="104" t="str">
        <f>IF(CADA_PROD!C1519="","",G1521/E1521)</f>
        <v/>
      </c>
    </row>
    <row r="1522" spans="2:14" ht="30" customHeight="1">
      <c r="B1522" s="21">
        <f t="shared" si="47"/>
        <v>1515</v>
      </c>
      <c r="C1522" s="99" t="str">
        <f>IF(CADA_PROD!C1520="","",CADA_PROD!C1520)</f>
        <v/>
      </c>
      <c r="D1522" s="100" t="str">
        <f>IF(CADA_PROD!D1520="","",CADA_PROD!D1520)</f>
        <v/>
      </c>
      <c r="E1522" s="101" t="str">
        <f>IF(CADA_PROD!E1520="","",CADA_PROD!E1520)</f>
        <v/>
      </c>
      <c r="F1522" s="101" t="str">
        <f>IF(CADA_PROD!D1520="","",SUMIFS(MOVI_ENTR!I:I,MOVI_ENTR!D:D,D1522,MOVI_ENTR!O:O,$E$5))</f>
        <v/>
      </c>
      <c r="G1522" s="101" t="str">
        <f>IF(CADA_PROD!C1520="","",SUMIFS(MOVI_SAID!H:H,MOVI_SAID!D:D,D1522,MOVI_SAID!L:L,$E$5))</f>
        <v/>
      </c>
      <c r="H1522" s="101" t="str">
        <f t="shared" si="48"/>
        <v/>
      </c>
      <c r="I1522" s="100" t="str">
        <f>IF(CADA_PROD!C1520="","",IFERROR(IF(H1522&lt;=0,"Sem estoque",IF(H1522/E1522&lt;0.25,"Quase sem estoque",IF(H1522/E1522&lt;1.2,"Estoque baixo",IF(H1522/E1522&lt;2,"Estoque moderado","Estoque confortável")))),""))</f>
        <v/>
      </c>
      <c r="J1522" s="102" t="str">
        <f>IF(CADA_PROD!C1520="","",SUMIFS(MOVI_ENTR!M:M,MOVI_ENTR!D:D,D1522,MOVI_ENTR!O:O,$E$5))</f>
        <v/>
      </c>
      <c r="K1522" s="103" t="str">
        <f>IF(CADA_PROD!C1520="","",IFERROR($J1522/SUM($J$8:$J$1008),""))</f>
        <v/>
      </c>
      <c r="L1522" s="103" t="str">
        <f>IF(CADA_PROD!C1520="","",IFERROR(H1522/SUM($H$8:$H$1008),""))</f>
        <v/>
      </c>
      <c r="M1522" s="102" t="str">
        <f>IF(CADA_PROD!$C1520="","",IFERROR(SUMIFS(MOVI_ENTR!M:M,MOVI_ENTR!D:D,D1522,MOVI_ENTR!O:O,$E$5)/SUMIFS(MOVI_ENTR!I:I,MOVI_ENTR!D:D,D1522,MOVI_ENTR!O:O,$E$5),0))</f>
        <v/>
      </c>
      <c r="N1522" s="104" t="str">
        <f>IF(CADA_PROD!C1520="","",G1522/E1522)</f>
        <v/>
      </c>
    </row>
    <row r="1523" spans="2:14" ht="30" customHeight="1">
      <c r="B1523" s="21">
        <f t="shared" si="47"/>
        <v>1516</v>
      </c>
      <c r="C1523" s="99" t="str">
        <f>IF(CADA_PROD!C1521="","",CADA_PROD!C1521)</f>
        <v/>
      </c>
      <c r="D1523" s="100" t="str">
        <f>IF(CADA_PROD!D1521="","",CADA_PROD!D1521)</f>
        <v/>
      </c>
      <c r="E1523" s="101" t="str">
        <f>IF(CADA_PROD!E1521="","",CADA_PROD!E1521)</f>
        <v/>
      </c>
      <c r="F1523" s="101" t="str">
        <f>IF(CADA_PROD!D1521="","",SUMIFS(MOVI_ENTR!I:I,MOVI_ENTR!D:D,D1523,MOVI_ENTR!O:O,$E$5))</f>
        <v/>
      </c>
      <c r="G1523" s="101" t="str">
        <f>IF(CADA_PROD!C1521="","",SUMIFS(MOVI_SAID!H:H,MOVI_SAID!D:D,D1523,MOVI_SAID!L:L,$E$5))</f>
        <v/>
      </c>
      <c r="H1523" s="101" t="str">
        <f t="shared" si="48"/>
        <v/>
      </c>
      <c r="I1523" s="100" t="str">
        <f>IF(CADA_PROD!C1521="","",IFERROR(IF(H1523&lt;=0,"Sem estoque",IF(H1523/E1523&lt;0.25,"Quase sem estoque",IF(H1523/E1523&lt;1.2,"Estoque baixo",IF(H1523/E1523&lt;2,"Estoque moderado","Estoque confortável")))),""))</f>
        <v/>
      </c>
      <c r="J1523" s="102" t="str">
        <f>IF(CADA_PROD!C1521="","",SUMIFS(MOVI_ENTR!M:M,MOVI_ENTR!D:D,D1523,MOVI_ENTR!O:O,$E$5))</f>
        <v/>
      </c>
      <c r="K1523" s="103" t="str">
        <f>IF(CADA_PROD!C1521="","",IFERROR($J1523/SUM($J$8:$J$1008),""))</f>
        <v/>
      </c>
      <c r="L1523" s="103" t="str">
        <f>IF(CADA_PROD!C1521="","",IFERROR(H1523/SUM($H$8:$H$1008),""))</f>
        <v/>
      </c>
      <c r="M1523" s="102" t="str">
        <f>IF(CADA_PROD!$C1521="","",IFERROR(SUMIFS(MOVI_ENTR!M:M,MOVI_ENTR!D:D,D1523,MOVI_ENTR!O:O,$E$5)/SUMIFS(MOVI_ENTR!I:I,MOVI_ENTR!D:D,D1523,MOVI_ENTR!O:O,$E$5),0))</f>
        <v/>
      </c>
      <c r="N1523" s="104" t="str">
        <f>IF(CADA_PROD!C1521="","",G1523/E1523)</f>
        <v/>
      </c>
    </row>
    <row r="1524" spans="2:14" ht="30" customHeight="1">
      <c r="B1524" s="21">
        <f t="shared" si="47"/>
        <v>1517</v>
      </c>
      <c r="C1524" s="99" t="str">
        <f>IF(CADA_PROD!C1522="","",CADA_PROD!C1522)</f>
        <v/>
      </c>
      <c r="D1524" s="100" t="str">
        <f>IF(CADA_PROD!D1522="","",CADA_PROD!D1522)</f>
        <v/>
      </c>
      <c r="E1524" s="101" t="str">
        <f>IF(CADA_PROD!E1522="","",CADA_PROD!E1522)</f>
        <v/>
      </c>
      <c r="F1524" s="101" t="str">
        <f>IF(CADA_PROD!D1522="","",SUMIFS(MOVI_ENTR!I:I,MOVI_ENTR!D:D,D1524,MOVI_ENTR!O:O,$E$5))</f>
        <v/>
      </c>
      <c r="G1524" s="101" t="str">
        <f>IF(CADA_PROD!C1522="","",SUMIFS(MOVI_SAID!H:H,MOVI_SAID!D:D,D1524,MOVI_SAID!L:L,$E$5))</f>
        <v/>
      </c>
      <c r="H1524" s="101" t="str">
        <f t="shared" si="48"/>
        <v/>
      </c>
      <c r="I1524" s="100" t="str">
        <f>IF(CADA_PROD!C1522="","",IFERROR(IF(H1524&lt;=0,"Sem estoque",IF(H1524/E1524&lt;0.25,"Quase sem estoque",IF(H1524/E1524&lt;1.2,"Estoque baixo",IF(H1524/E1524&lt;2,"Estoque moderado","Estoque confortável")))),""))</f>
        <v/>
      </c>
      <c r="J1524" s="102" t="str">
        <f>IF(CADA_PROD!C1522="","",SUMIFS(MOVI_ENTR!M:M,MOVI_ENTR!D:D,D1524,MOVI_ENTR!O:O,$E$5))</f>
        <v/>
      </c>
      <c r="K1524" s="103" t="str">
        <f>IF(CADA_PROD!C1522="","",IFERROR($J1524/SUM($J$8:$J$1008),""))</f>
        <v/>
      </c>
      <c r="L1524" s="103" t="str">
        <f>IF(CADA_PROD!C1522="","",IFERROR(H1524/SUM($H$8:$H$1008),""))</f>
        <v/>
      </c>
      <c r="M1524" s="102" t="str">
        <f>IF(CADA_PROD!$C1522="","",IFERROR(SUMIFS(MOVI_ENTR!M:M,MOVI_ENTR!D:D,D1524,MOVI_ENTR!O:O,$E$5)/SUMIFS(MOVI_ENTR!I:I,MOVI_ENTR!D:D,D1524,MOVI_ENTR!O:O,$E$5),0))</f>
        <v/>
      </c>
      <c r="N1524" s="104" t="str">
        <f>IF(CADA_PROD!C1522="","",G1524/E1524)</f>
        <v/>
      </c>
    </row>
    <row r="1525" spans="2:14" ht="30" customHeight="1">
      <c r="B1525" s="21">
        <f t="shared" si="47"/>
        <v>1518</v>
      </c>
      <c r="C1525" s="99" t="str">
        <f>IF(CADA_PROD!C1523="","",CADA_PROD!C1523)</f>
        <v/>
      </c>
      <c r="D1525" s="100" t="str">
        <f>IF(CADA_PROD!D1523="","",CADA_PROD!D1523)</f>
        <v/>
      </c>
      <c r="E1525" s="101" t="str">
        <f>IF(CADA_PROD!E1523="","",CADA_PROD!E1523)</f>
        <v/>
      </c>
      <c r="F1525" s="101" t="str">
        <f>IF(CADA_PROD!D1523="","",SUMIFS(MOVI_ENTR!I:I,MOVI_ENTR!D:D,D1525,MOVI_ENTR!O:O,$E$5))</f>
        <v/>
      </c>
      <c r="G1525" s="101" t="str">
        <f>IF(CADA_PROD!C1523="","",SUMIFS(MOVI_SAID!H:H,MOVI_SAID!D:D,D1525,MOVI_SAID!L:L,$E$5))</f>
        <v/>
      </c>
      <c r="H1525" s="101" t="str">
        <f t="shared" si="48"/>
        <v/>
      </c>
      <c r="I1525" s="100" t="str">
        <f>IF(CADA_PROD!C1523="","",IFERROR(IF(H1525&lt;=0,"Sem estoque",IF(H1525/E1525&lt;0.25,"Quase sem estoque",IF(H1525/E1525&lt;1.2,"Estoque baixo",IF(H1525/E1525&lt;2,"Estoque moderado","Estoque confortável")))),""))</f>
        <v/>
      </c>
      <c r="J1525" s="102" t="str">
        <f>IF(CADA_PROD!C1523="","",SUMIFS(MOVI_ENTR!M:M,MOVI_ENTR!D:D,D1525,MOVI_ENTR!O:O,$E$5))</f>
        <v/>
      </c>
      <c r="K1525" s="103" t="str">
        <f>IF(CADA_PROD!C1523="","",IFERROR($J1525/SUM($J$8:$J$1008),""))</f>
        <v/>
      </c>
      <c r="L1525" s="103" t="str">
        <f>IF(CADA_PROD!C1523="","",IFERROR(H1525/SUM($H$8:$H$1008),""))</f>
        <v/>
      </c>
      <c r="M1525" s="102" t="str">
        <f>IF(CADA_PROD!$C1523="","",IFERROR(SUMIFS(MOVI_ENTR!M:M,MOVI_ENTR!D:D,D1525,MOVI_ENTR!O:O,$E$5)/SUMIFS(MOVI_ENTR!I:I,MOVI_ENTR!D:D,D1525,MOVI_ENTR!O:O,$E$5),0))</f>
        <v/>
      </c>
      <c r="N1525" s="104" t="str">
        <f>IF(CADA_PROD!C1523="","",G1525/E1525)</f>
        <v/>
      </c>
    </row>
    <row r="1526" spans="2:14" ht="30" customHeight="1">
      <c r="B1526" s="21">
        <f t="shared" si="47"/>
        <v>1519</v>
      </c>
      <c r="C1526" s="99" t="str">
        <f>IF(CADA_PROD!C1524="","",CADA_PROD!C1524)</f>
        <v/>
      </c>
      <c r="D1526" s="100" t="str">
        <f>IF(CADA_PROD!D1524="","",CADA_PROD!D1524)</f>
        <v/>
      </c>
      <c r="E1526" s="101" t="str">
        <f>IF(CADA_PROD!E1524="","",CADA_PROD!E1524)</f>
        <v/>
      </c>
      <c r="F1526" s="101" t="str">
        <f>IF(CADA_PROD!D1524="","",SUMIFS(MOVI_ENTR!I:I,MOVI_ENTR!D:D,D1526,MOVI_ENTR!O:O,$E$5))</f>
        <v/>
      </c>
      <c r="G1526" s="101" t="str">
        <f>IF(CADA_PROD!C1524="","",SUMIFS(MOVI_SAID!H:H,MOVI_SAID!D:D,D1526,MOVI_SAID!L:L,$E$5))</f>
        <v/>
      </c>
      <c r="H1526" s="101" t="str">
        <f t="shared" si="48"/>
        <v/>
      </c>
      <c r="I1526" s="100" t="str">
        <f>IF(CADA_PROD!C1524="","",IFERROR(IF(H1526&lt;=0,"Sem estoque",IF(H1526/E1526&lt;0.25,"Quase sem estoque",IF(H1526/E1526&lt;1.2,"Estoque baixo",IF(H1526/E1526&lt;2,"Estoque moderado","Estoque confortável")))),""))</f>
        <v/>
      </c>
      <c r="J1526" s="102" t="str">
        <f>IF(CADA_PROD!C1524="","",SUMIFS(MOVI_ENTR!M:M,MOVI_ENTR!D:D,D1526,MOVI_ENTR!O:O,$E$5))</f>
        <v/>
      </c>
      <c r="K1526" s="103" t="str">
        <f>IF(CADA_PROD!C1524="","",IFERROR($J1526/SUM($J$8:$J$1008),""))</f>
        <v/>
      </c>
      <c r="L1526" s="103" t="str">
        <f>IF(CADA_PROD!C1524="","",IFERROR(H1526/SUM($H$8:$H$1008),""))</f>
        <v/>
      </c>
      <c r="M1526" s="102" t="str">
        <f>IF(CADA_PROD!$C1524="","",IFERROR(SUMIFS(MOVI_ENTR!M:M,MOVI_ENTR!D:D,D1526,MOVI_ENTR!O:O,$E$5)/SUMIFS(MOVI_ENTR!I:I,MOVI_ENTR!D:D,D1526,MOVI_ENTR!O:O,$E$5),0))</f>
        <v/>
      </c>
      <c r="N1526" s="104" t="str">
        <f>IF(CADA_PROD!C1524="","",G1526/E1526)</f>
        <v/>
      </c>
    </row>
    <row r="1527" spans="2:14" ht="30" customHeight="1">
      <c r="B1527" s="21">
        <f t="shared" si="47"/>
        <v>1520</v>
      </c>
      <c r="C1527" s="99" t="str">
        <f>IF(CADA_PROD!C1525="","",CADA_PROD!C1525)</f>
        <v/>
      </c>
      <c r="D1527" s="100" t="str">
        <f>IF(CADA_PROD!D1525="","",CADA_PROD!D1525)</f>
        <v/>
      </c>
      <c r="E1527" s="101" t="str">
        <f>IF(CADA_PROD!E1525="","",CADA_PROD!E1525)</f>
        <v/>
      </c>
      <c r="F1527" s="101" t="str">
        <f>IF(CADA_PROD!D1525="","",SUMIFS(MOVI_ENTR!I:I,MOVI_ENTR!D:D,D1527,MOVI_ENTR!O:O,$E$5))</f>
        <v/>
      </c>
      <c r="G1527" s="101" t="str">
        <f>IF(CADA_PROD!C1525="","",SUMIFS(MOVI_SAID!H:H,MOVI_SAID!D:D,D1527,MOVI_SAID!L:L,$E$5))</f>
        <v/>
      </c>
      <c r="H1527" s="101" t="str">
        <f t="shared" si="48"/>
        <v/>
      </c>
      <c r="I1527" s="100" t="str">
        <f>IF(CADA_PROD!C1525="","",IFERROR(IF(H1527&lt;=0,"Sem estoque",IF(H1527/E1527&lt;0.25,"Quase sem estoque",IF(H1527/E1527&lt;1.2,"Estoque baixo",IF(H1527/E1527&lt;2,"Estoque moderado","Estoque confortável")))),""))</f>
        <v/>
      </c>
      <c r="J1527" s="102" t="str">
        <f>IF(CADA_PROD!C1525="","",SUMIFS(MOVI_ENTR!M:M,MOVI_ENTR!D:D,D1527,MOVI_ENTR!O:O,$E$5))</f>
        <v/>
      </c>
      <c r="K1527" s="103" t="str">
        <f>IF(CADA_PROD!C1525="","",IFERROR($J1527/SUM($J$8:$J$1008),""))</f>
        <v/>
      </c>
      <c r="L1527" s="103" t="str">
        <f>IF(CADA_PROD!C1525="","",IFERROR(H1527/SUM($H$8:$H$1008),""))</f>
        <v/>
      </c>
      <c r="M1527" s="102" t="str">
        <f>IF(CADA_PROD!$C1525="","",IFERROR(SUMIFS(MOVI_ENTR!M:M,MOVI_ENTR!D:D,D1527,MOVI_ENTR!O:O,$E$5)/SUMIFS(MOVI_ENTR!I:I,MOVI_ENTR!D:D,D1527,MOVI_ENTR!O:O,$E$5),0))</f>
        <v/>
      </c>
      <c r="N1527" s="104" t="str">
        <f>IF(CADA_PROD!C1525="","",G1527/E1527)</f>
        <v/>
      </c>
    </row>
    <row r="1528" spans="2:14" ht="30" customHeight="1">
      <c r="B1528" s="21">
        <f t="shared" si="47"/>
        <v>1521</v>
      </c>
      <c r="C1528" s="99" t="str">
        <f>IF(CADA_PROD!C1526="","",CADA_PROD!C1526)</f>
        <v/>
      </c>
      <c r="D1528" s="100" t="str">
        <f>IF(CADA_PROD!D1526="","",CADA_PROD!D1526)</f>
        <v/>
      </c>
      <c r="E1528" s="101" t="str">
        <f>IF(CADA_PROD!E1526="","",CADA_PROD!E1526)</f>
        <v/>
      </c>
      <c r="F1528" s="101" t="str">
        <f>IF(CADA_PROD!D1526="","",SUMIFS(MOVI_ENTR!I:I,MOVI_ENTR!D:D,D1528,MOVI_ENTR!O:O,$E$5))</f>
        <v/>
      </c>
      <c r="G1528" s="101" t="str">
        <f>IF(CADA_PROD!C1526="","",SUMIFS(MOVI_SAID!H:H,MOVI_SAID!D:D,D1528,MOVI_SAID!L:L,$E$5))</f>
        <v/>
      </c>
      <c r="H1528" s="101" t="str">
        <f t="shared" si="48"/>
        <v/>
      </c>
      <c r="I1528" s="100" t="str">
        <f>IF(CADA_PROD!C1526="","",IFERROR(IF(H1528&lt;=0,"Sem estoque",IF(H1528/E1528&lt;0.25,"Quase sem estoque",IF(H1528/E1528&lt;1.2,"Estoque baixo",IF(H1528/E1528&lt;2,"Estoque moderado","Estoque confortável")))),""))</f>
        <v/>
      </c>
      <c r="J1528" s="102" t="str">
        <f>IF(CADA_PROD!C1526="","",SUMIFS(MOVI_ENTR!M:M,MOVI_ENTR!D:D,D1528,MOVI_ENTR!O:O,$E$5))</f>
        <v/>
      </c>
      <c r="K1528" s="103" t="str">
        <f>IF(CADA_PROD!C1526="","",IFERROR($J1528/SUM($J$8:$J$1008),""))</f>
        <v/>
      </c>
      <c r="L1528" s="103" t="str">
        <f>IF(CADA_PROD!C1526="","",IFERROR(H1528/SUM($H$8:$H$1008),""))</f>
        <v/>
      </c>
      <c r="M1528" s="102" t="str">
        <f>IF(CADA_PROD!$C1526="","",IFERROR(SUMIFS(MOVI_ENTR!M:M,MOVI_ENTR!D:D,D1528,MOVI_ENTR!O:O,$E$5)/SUMIFS(MOVI_ENTR!I:I,MOVI_ENTR!D:D,D1528,MOVI_ENTR!O:O,$E$5),0))</f>
        <v/>
      </c>
      <c r="N1528" s="104" t="str">
        <f>IF(CADA_PROD!C1526="","",G1528/E1528)</f>
        <v/>
      </c>
    </row>
    <row r="1529" spans="2:14" ht="30" customHeight="1">
      <c r="B1529" s="21">
        <f t="shared" si="47"/>
        <v>1522</v>
      </c>
      <c r="C1529" s="99" t="str">
        <f>IF(CADA_PROD!C1527="","",CADA_PROD!C1527)</f>
        <v/>
      </c>
      <c r="D1529" s="100" t="str">
        <f>IF(CADA_PROD!D1527="","",CADA_PROD!D1527)</f>
        <v/>
      </c>
      <c r="E1529" s="101" t="str">
        <f>IF(CADA_PROD!E1527="","",CADA_PROD!E1527)</f>
        <v/>
      </c>
      <c r="F1529" s="101" t="str">
        <f>IF(CADA_PROD!D1527="","",SUMIFS(MOVI_ENTR!I:I,MOVI_ENTR!D:D,D1529,MOVI_ENTR!O:O,$E$5))</f>
        <v/>
      </c>
      <c r="G1529" s="101" t="str">
        <f>IF(CADA_PROD!C1527="","",SUMIFS(MOVI_SAID!H:H,MOVI_SAID!D:D,D1529,MOVI_SAID!L:L,$E$5))</f>
        <v/>
      </c>
      <c r="H1529" s="101" t="str">
        <f t="shared" si="48"/>
        <v/>
      </c>
      <c r="I1529" s="100" t="str">
        <f>IF(CADA_PROD!C1527="","",IFERROR(IF(H1529&lt;=0,"Sem estoque",IF(H1529/E1529&lt;0.25,"Quase sem estoque",IF(H1529/E1529&lt;1.2,"Estoque baixo",IF(H1529/E1529&lt;2,"Estoque moderado","Estoque confortável")))),""))</f>
        <v/>
      </c>
      <c r="J1529" s="102" t="str">
        <f>IF(CADA_PROD!C1527="","",SUMIFS(MOVI_ENTR!M:M,MOVI_ENTR!D:D,D1529,MOVI_ENTR!O:O,$E$5))</f>
        <v/>
      </c>
      <c r="K1529" s="103" t="str">
        <f>IF(CADA_PROD!C1527="","",IFERROR($J1529/SUM($J$8:$J$1008),""))</f>
        <v/>
      </c>
      <c r="L1529" s="103" t="str">
        <f>IF(CADA_PROD!C1527="","",IFERROR(H1529/SUM($H$8:$H$1008),""))</f>
        <v/>
      </c>
      <c r="M1529" s="102" t="str">
        <f>IF(CADA_PROD!$C1527="","",IFERROR(SUMIFS(MOVI_ENTR!M:M,MOVI_ENTR!D:D,D1529,MOVI_ENTR!O:O,$E$5)/SUMIFS(MOVI_ENTR!I:I,MOVI_ENTR!D:D,D1529,MOVI_ENTR!O:O,$E$5),0))</f>
        <v/>
      </c>
      <c r="N1529" s="104" t="str">
        <f>IF(CADA_PROD!C1527="","",G1529/E1529)</f>
        <v/>
      </c>
    </row>
    <row r="1530" spans="2:14" ht="30" customHeight="1">
      <c r="B1530" s="21">
        <f t="shared" si="47"/>
        <v>1523</v>
      </c>
      <c r="C1530" s="99" t="str">
        <f>IF(CADA_PROD!C1528="","",CADA_PROD!C1528)</f>
        <v/>
      </c>
      <c r="D1530" s="100" t="str">
        <f>IF(CADA_PROD!D1528="","",CADA_PROD!D1528)</f>
        <v/>
      </c>
      <c r="E1530" s="101" t="str">
        <f>IF(CADA_PROD!E1528="","",CADA_PROD!E1528)</f>
        <v/>
      </c>
      <c r="F1530" s="101" t="str">
        <f>IF(CADA_PROD!D1528="","",SUMIFS(MOVI_ENTR!I:I,MOVI_ENTR!D:D,D1530,MOVI_ENTR!O:O,$E$5))</f>
        <v/>
      </c>
      <c r="G1530" s="101" t="str">
        <f>IF(CADA_PROD!C1528="","",SUMIFS(MOVI_SAID!H:H,MOVI_SAID!D:D,D1530,MOVI_SAID!L:L,$E$5))</f>
        <v/>
      </c>
      <c r="H1530" s="101" t="str">
        <f t="shared" si="48"/>
        <v/>
      </c>
      <c r="I1530" s="100" t="str">
        <f>IF(CADA_PROD!C1528="","",IFERROR(IF(H1530&lt;=0,"Sem estoque",IF(H1530/E1530&lt;0.25,"Quase sem estoque",IF(H1530/E1530&lt;1.2,"Estoque baixo",IF(H1530/E1530&lt;2,"Estoque moderado","Estoque confortável")))),""))</f>
        <v/>
      </c>
      <c r="J1530" s="102" t="str">
        <f>IF(CADA_PROD!C1528="","",SUMIFS(MOVI_ENTR!M:M,MOVI_ENTR!D:D,D1530,MOVI_ENTR!O:O,$E$5))</f>
        <v/>
      </c>
      <c r="K1530" s="103" t="str">
        <f>IF(CADA_PROD!C1528="","",IFERROR($J1530/SUM($J$8:$J$1008),""))</f>
        <v/>
      </c>
      <c r="L1530" s="103" t="str">
        <f>IF(CADA_PROD!C1528="","",IFERROR(H1530/SUM($H$8:$H$1008),""))</f>
        <v/>
      </c>
      <c r="M1530" s="102" t="str">
        <f>IF(CADA_PROD!$C1528="","",IFERROR(SUMIFS(MOVI_ENTR!M:M,MOVI_ENTR!D:D,D1530,MOVI_ENTR!O:O,$E$5)/SUMIFS(MOVI_ENTR!I:I,MOVI_ENTR!D:D,D1530,MOVI_ENTR!O:O,$E$5),0))</f>
        <v/>
      </c>
      <c r="N1530" s="104" t="str">
        <f>IF(CADA_PROD!C1528="","",G1530/E1530)</f>
        <v/>
      </c>
    </row>
    <row r="1531" spans="2:14" ht="30" customHeight="1">
      <c r="B1531" s="21">
        <f t="shared" si="47"/>
        <v>1524</v>
      </c>
      <c r="C1531" s="99" t="str">
        <f>IF(CADA_PROD!C1529="","",CADA_PROD!C1529)</f>
        <v/>
      </c>
      <c r="D1531" s="100" t="str">
        <f>IF(CADA_PROD!D1529="","",CADA_PROD!D1529)</f>
        <v/>
      </c>
      <c r="E1531" s="101" t="str">
        <f>IF(CADA_PROD!E1529="","",CADA_PROD!E1529)</f>
        <v/>
      </c>
      <c r="F1531" s="101" t="str">
        <f>IF(CADA_PROD!D1529="","",SUMIFS(MOVI_ENTR!I:I,MOVI_ENTR!D:D,D1531,MOVI_ENTR!O:O,$E$5))</f>
        <v/>
      </c>
      <c r="G1531" s="101" t="str">
        <f>IF(CADA_PROD!C1529="","",SUMIFS(MOVI_SAID!H:H,MOVI_SAID!D:D,D1531,MOVI_SAID!L:L,$E$5))</f>
        <v/>
      </c>
      <c r="H1531" s="101" t="str">
        <f t="shared" si="48"/>
        <v/>
      </c>
      <c r="I1531" s="100" t="str">
        <f>IF(CADA_PROD!C1529="","",IFERROR(IF(H1531&lt;=0,"Sem estoque",IF(H1531/E1531&lt;0.25,"Quase sem estoque",IF(H1531/E1531&lt;1.2,"Estoque baixo",IF(H1531/E1531&lt;2,"Estoque moderado","Estoque confortável")))),""))</f>
        <v/>
      </c>
      <c r="J1531" s="102" t="str">
        <f>IF(CADA_PROD!C1529="","",SUMIFS(MOVI_ENTR!M:M,MOVI_ENTR!D:D,D1531,MOVI_ENTR!O:O,$E$5))</f>
        <v/>
      </c>
      <c r="K1531" s="103" t="str">
        <f>IF(CADA_PROD!C1529="","",IFERROR($J1531/SUM($J$8:$J$1008),""))</f>
        <v/>
      </c>
      <c r="L1531" s="103" t="str">
        <f>IF(CADA_PROD!C1529="","",IFERROR(H1531/SUM($H$8:$H$1008),""))</f>
        <v/>
      </c>
      <c r="M1531" s="102" t="str">
        <f>IF(CADA_PROD!$C1529="","",IFERROR(SUMIFS(MOVI_ENTR!M:M,MOVI_ENTR!D:D,D1531,MOVI_ENTR!O:O,$E$5)/SUMIFS(MOVI_ENTR!I:I,MOVI_ENTR!D:D,D1531,MOVI_ENTR!O:O,$E$5),0))</f>
        <v/>
      </c>
      <c r="N1531" s="104" t="str">
        <f>IF(CADA_PROD!C1529="","",G1531/E1531)</f>
        <v/>
      </c>
    </row>
    <row r="1532" spans="2:14" ht="30" customHeight="1">
      <c r="B1532" s="21">
        <f t="shared" si="47"/>
        <v>1525</v>
      </c>
      <c r="C1532" s="99" t="str">
        <f>IF(CADA_PROD!C1530="","",CADA_PROD!C1530)</f>
        <v/>
      </c>
      <c r="D1532" s="100" t="str">
        <f>IF(CADA_PROD!D1530="","",CADA_PROD!D1530)</f>
        <v/>
      </c>
      <c r="E1532" s="101" t="str">
        <f>IF(CADA_PROD!E1530="","",CADA_PROD!E1530)</f>
        <v/>
      </c>
      <c r="F1532" s="101" t="str">
        <f>IF(CADA_PROD!D1530="","",SUMIFS(MOVI_ENTR!I:I,MOVI_ENTR!D:D,D1532,MOVI_ENTR!O:O,$E$5))</f>
        <v/>
      </c>
      <c r="G1532" s="101" t="str">
        <f>IF(CADA_PROD!C1530="","",SUMIFS(MOVI_SAID!H:H,MOVI_SAID!D:D,D1532,MOVI_SAID!L:L,$E$5))</f>
        <v/>
      </c>
      <c r="H1532" s="101" t="str">
        <f t="shared" si="48"/>
        <v/>
      </c>
      <c r="I1532" s="100" t="str">
        <f>IF(CADA_PROD!C1530="","",IFERROR(IF(H1532&lt;=0,"Sem estoque",IF(H1532/E1532&lt;0.25,"Quase sem estoque",IF(H1532/E1532&lt;1.2,"Estoque baixo",IF(H1532/E1532&lt;2,"Estoque moderado","Estoque confortável")))),""))</f>
        <v/>
      </c>
      <c r="J1532" s="102" t="str">
        <f>IF(CADA_PROD!C1530="","",SUMIFS(MOVI_ENTR!M:M,MOVI_ENTR!D:D,D1532,MOVI_ENTR!O:O,$E$5))</f>
        <v/>
      </c>
      <c r="K1532" s="103" t="str">
        <f>IF(CADA_PROD!C1530="","",IFERROR($J1532/SUM($J$8:$J$1008),""))</f>
        <v/>
      </c>
      <c r="L1532" s="103" t="str">
        <f>IF(CADA_PROD!C1530="","",IFERROR(H1532/SUM($H$8:$H$1008),""))</f>
        <v/>
      </c>
      <c r="M1532" s="102" t="str">
        <f>IF(CADA_PROD!$C1530="","",IFERROR(SUMIFS(MOVI_ENTR!M:M,MOVI_ENTR!D:D,D1532,MOVI_ENTR!O:O,$E$5)/SUMIFS(MOVI_ENTR!I:I,MOVI_ENTR!D:D,D1532,MOVI_ENTR!O:O,$E$5),0))</f>
        <v/>
      </c>
      <c r="N1532" s="104" t="str">
        <f>IF(CADA_PROD!C1530="","",G1532/E1532)</f>
        <v/>
      </c>
    </row>
    <row r="1533" spans="2:14" ht="30" customHeight="1">
      <c r="B1533" s="21">
        <f t="shared" si="47"/>
        <v>1526</v>
      </c>
      <c r="C1533" s="99" t="str">
        <f>IF(CADA_PROD!C1531="","",CADA_PROD!C1531)</f>
        <v/>
      </c>
      <c r="D1533" s="100" t="str">
        <f>IF(CADA_PROD!D1531="","",CADA_PROD!D1531)</f>
        <v/>
      </c>
      <c r="E1533" s="101" t="str">
        <f>IF(CADA_PROD!E1531="","",CADA_PROD!E1531)</f>
        <v/>
      </c>
      <c r="F1533" s="101" t="str">
        <f>IF(CADA_PROD!D1531="","",SUMIFS(MOVI_ENTR!I:I,MOVI_ENTR!D:D,D1533,MOVI_ENTR!O:O,$E$5))</f>
        <v/>
      </c>
      <c r="G1533" s="101" t="str">
        <f>IF(CADA_PROD!C1531="","",SUMIFS(MOVI_SAID!H:H,MOVI_SAID!D:D,D1533,MOVI_SAID!L:L,$E$5))</f>
        <v/>
      </c>
      <c r="H1533" s="101" t="str">
        <f t="shared" si="48"/>
        <v/>
      </c>
      <c r="I1533" s="100" t="str">
        <f>IF(CADA_PROD!C1531="","",IFERROR(IF(H1533&lt;=0,"Sem estoque",IF(H1533/E1533&lt;0.25,"Quase sem estoque",IF(H1533/E1533&lt;1.2,"Estoque baixo",IF(H1533/E1533&lt;2,"Estoque moderado","Estoque confortável")))),""))</f>
        <v/>
      </c>
      <c r="J1533" s="102" t="str">
        <f>IF(CADA_PROD!C1531="","",SUMIFS(MOVI_ENTR!M:M,MOVI_ENTR!D:D,D1533,MOVI_ENTR!O:O,$E$5))</f>
        <v/>
      </c>
      <c r="K1533" s="103" t="str">
        <f>IF(CADA_PROD!C1531="","",IFERROR($J1533/SUM($J$8:$J$1008),""))</f>
        <v/>
      </c>
      <c r="L1533" s="103" t="str">
        <f>IF(CADA_PROD!C1531="","",IFERROR(H1533/SUM($H$8:$H$1008),""))</f>
        <v/>
      </c>
      <c r="M1533" s="102" t="str">
        <f>IF(CADA_PROD!$C1531="","",IFERROR(SUMIFS(MOVI_ENTR!M:M,MOVI_ENTR!D:D,D1533,MOVI_ENTR!O:O,$E$5)/SUMIFS(MOVI_ENTR!I:I,MOVI_ENTR!D:D,D1533,MOVI_ENTR!O:O,$E$5),0))</f>
        <v/>
      </c>
      <c r="N1533" s="104" t="str">
        <f>IF(CADA_PROD!C1531="","",G1533/E1533)</f>
        <v/>
      </c>
    </row>
    <row r="1534" spans="2:14" ht="30" customHeight="1">
      <c r="B1534" s="21">
        <f t="shared" si="47"/>
        <v>1527</v>
      </c>
      <c r="C1534" s="99" t="str">
        <f>IF(CADA_PROD!C1532="","",CADA_PROD!C1532)</f>
        <v/>
      </c>
      <c r="D1534" s="100" t="str">
        <f>IF(CADA_PROD!D1532="","",CADA_PROD!D1532)</f>
        <v/>
      </c>
      <c r="E1534" s="101" t="str">
        <f>IF(CADA_PROD!E1532="","",CADA_PROD!E1532)</f>
        <v/>
      </c>
      <c r="F1534" s="101" t="str">
        <f>IF(CADA_PROD!D1532="","",SUMIFS(MOVI_ENTR!I:I,MOVI_ENTR!D:D,D1534,MOVI_ENTR!O:O,$E$5))</f>
        <v/>
      </c>
      <c r="G1534" s="101" t="str">
        <f>IF(CADA_PROD!C1532="","",SUMIFS(MOVI_SAID!H:H,MOVI_SAID!D:D,D1534,MOVI_SAID!L:L,$E$5))</f>
        <v/>
      </c>
      <c r="H1534" s="101" t="str">
        <f t="shared" si="48"/>
        <v/>
      </c>
      <c r="I1534" s="100" t="str">
        <f>IF(CADA_PROD!C1532="","",IFERROR(IF(H1534&lt;=0,"Sem estoque",IF(H1534/E1534&lt;0.25,"Quase sem estoque",IF(H1534/E1534&lt;1.2,"Estoque baixo",IF(H1534/E1534&lt;2,"Estoque moderado","Estoque confortável")))),""))</f>
        <v/>
      </c>
      <c r="J1534" s="102" t="str">
        <f>IF(CADA_PROD!C1532="","",SUMIFS(MOVI_ENTR!M:M,MOVI_ENTR!D:D,D1534,MOVI_ENTR!O:O,$E$5))</f>
        <v/>
      </c>
      <c r="K1534" s="103" t="str">
        <f>IF(CADA_PROD!C1532="","",IFERROR($J1534/SUM($J$8:$J$1008),""))</f>
        <v/>
      </c>
      <c r="L1534" s="103" t="str">
        <f>IF(CADA_PROD!C1532="","",IFERROR(H1534/SUM($H$8:$H$1008),""))</f>
        <v/>
      </c>
      <c r="M1534" s="102" t="str">
        <f>IF(CADA_PROD!$C1532="","",IFERROR(SUMIFS(MOVI_ENTR!M:M,MOVI_ENTR!D:D,D1534,MOVI_ENTR!O:O,$E$5)/SUMIFS(MOVI_ENTR!I:I,MOVI_ENTR!D:D,D1534,MOVI_ENTR!O:O,$E$5),0))</f>
        <v/>
      </c>
      <c r="N1534" s="104" t="str">
        <f>IF(CADA_PROD!C1532="","",G1534/E1534)</f>
        <v/>
      </c>
    </row>
    <row r="1535" spans="2:14" ht="30" customHeight="1">
      <c r="B1535" s="21">
        <f t="shared" si="47"/>
        <v>1528</v>
      </c>
      <c r="C1535" s="99" t="str">
        <f>IF(CADA_PROD!C1533="","",CADA_PROD!C1533)</f>
        <v/>
      </c>
      <c r="D1535" s="100" t="str">
        <f>IF(CADA_PROD!D1533="","",CADA_PROD!D1533)</f>
        <v/>
      </c>
      <c r="E1535" s="101" t="str">
        <f>IF(CADA_PROD!E1533="","",CADA_PROD!E1533)</f>
        <v/>
      </c>
      <c r="F1535" s="101" t="str">
        <f>IF(CADA_PROD!D1533="","",SUMIFS(MOVI_ENTR!I:I,MOVI_ENTR!D:D,D1535,MOVI_ENTR!O:O,$E$5))</f>
        <v/>
      </c>
      <c r="G1535" s="101" t="str">
        <f>IF(CADA_PROD!C1533="","",SUMIFS(MOVI_SAID!H:H,MOVI_SAID!D:D,D1535,MOVI_SAID!L:L,$E$5))</f>
        <v/>
      </c>
      <c r="H1535" s="101" t="str">
        <f t="shared" si="48"/>
        <v/>
      </c>
      <c r="I1535" s="100" t="str">
        <f>IF(CADA_PROD!C1533="","",IFERROR(IF(H1535&lt;=0,"Sem estoque",IF(H1535/E1535&lt;0.25,"Quase sem estoque",IF(H1535/E1535&lt;1.2,"Estoque baixo",IF(H1535/E1535&lt;2,"Estoque moderado","Estoque confortável")))),""))</f>
        <v/>
      </c>
      <c r="J1535" s="102" t="str">
        <f>IF(CADA_PROD!C1533="","",SUMIFS(MOVI_ENTR!M:M,MOVI_ENTR!D:D,D1535,MOVI_ENTR!O:O,$E$5))</f>
        <v/>
      </c>
      <c r="K1535" s="103" t="str">
        <f>IF(CADA_PROD!C1533="","",IFERROR($J1535/SUM($J$8:$J$1008),""))</f>
        <v/>
      </c>
      <c r="L1535" s="103" t="str">
        <f>IF(CADA_PROD!C1533="","",IFERROR(H1535/SUM($H$8:$H$1008),""))</f>
        <v/>
      </c>
      <c r="M1535" s="102" t="str">
        <f>IF(CADA_PROD!$C1533="","",IFERROR(SUMIFS(MOVI_ENTR!M:M,MOVI_ENTR!D:D,D1535,MOVI_ENTR!O:O,$E$5)/SUMIFS(MOVI_ENTR!I:I,MOVI_ENTR!D:D,D1535,MOVI_ENTR!O:O,$E$5),0))</f>
        <v/>
      </c>
      <c r="N1535" s="104" t="str">
        <f>IF(CADA_PROD!C1533="","",G1535/E1535)</f>
        <v/>
      </c>
    </row>
    <row r="1536" spans="2:14" ht="30" customHeight="1">
      <c r="B1536" s="21">
        <f t="shared" si="47"/>
        <v>1529</v>
      </c>
      <c r="C1536" s="99" t="str">
        <f>IF(CADA_PROD!C1534="","",CADA_PROD!C1534)</f>
        <v/>
      </c>
      <c r="D1536" s="100" t="str">
        <f>IF(CADA_PROD!D1534="","",CADA_PROD!D1534)</f>
        <v/>
      </c>
      <c r="E1536" s="101" t="str">
        <f>IF(CADA_PROD!E1534="","",CADA_PROD!E1534)</f>
        <v/>
      </c>
      <c r="F1536" s="101" t="str">
        <f>IF(CADA_PROD!D1534="","",SUMIFS(MOVI_ENTR!I:I,MOVI_ENTR!D:D,D1536,MOVI_ENTR!O:O,$E$5))</f>
        <v/>
      </c>
      <c r="G1536" s="101" t="str">
        <f>IF(CADA_PROD!C1534="","",SUMIFS(MOVI_SAID!H:H,MOVI_SAID!D:D,D1536,MOVI_SAID!L:L,$E$5))</f>
        <v/>
      </c>
      <c r="H1536" s="101" t="str">
        <f t="shared" si="48"/>
        <v/>
      </c>
      <c r="I1536" s="100" t="str">
        <f>IF(CADA_PROD!C1534="","",IFERROR(IF(H1536&lt;=0,"Sem estoque",IF(H1536/E1536&lt;0.25,"Quase sem estoque",IF(H1536/E1536&lt;1.2,"Estoque baixo",IF(H1536/E1536&lt;2,"Estoque moderado","Estoque confortável")))),""))</f>
        <v/>
      </c>
      <c r="J1536" s="102" t="str">
        <f>IF(CADA_PROD!C1534="","",SUMIFS(MOVI_ENTR!M:M,MOVI_ENTR!D:D,D1536,MOVI_ENTR!O:O,$E$5))</f>
        <v/>
      </c>
      <c r="K1536" s="103" t="str">
        <f>IF(CADA_PROD!C1534="","",IFERROR($J1536/SUM($J$8:$J$1008),""))</f>
        <v/>
      </c>
      <c r="L1536" s="103" t="str">
        <f>IF(CADA_PROD!C1534="","",IFERROR(H1536/SUM($H$8:$H$1008),""))</f>
        <v/>
      </c>
      <c r="M1536" s="102" t="str">
        <f>IF(CADA_PROD!$C1534="","",IFERROR(SUMIFS(MOVI_ENTR!M:M,MOVI_ENTR!D:D,D1536,MOVI_ENTR!O:O,$E$5)/SUMIFS(MOVI_ENTR!I:I,MOVI_ENTR!D:D,D1536,MOVI_ENTR!O:O,$E$5),0))</f>
        <v/>
      </c>
      <c r="N1536" s="104" t="str">
        <f>IF(CADA_PROD!C1534="","",G1536/E1536)</f>
        <v/>
      </c>
    </row>
    <row r="1537" spans="2:14" ht="30" customHeight="1">
      <c r="B1537" s="21">
        <f t="shared" si="47"/>
        <v>1530</v>
      </c>
      <c r="C1537" s="99" t="str">
        <f>IF(CADA_PROD!C1535="","",CADA_PROD!C1535)</f>
        <v/>
      </c>
      <c r="D1537" s="100" t="str">
        <f>IF(CADA_PROD!D1535="","",CADA_PROD!D1535)</f>
        <v/>
      </c>
      <c r="E1537" s="101" t="str">
        <f>IF(CADA_PROD!E1535="","",CADA_PROD!E1535)</f>
        <v/>
      </c>
      <c r="F1537" s="101" t="str">
        <f>IF(CADA_PROD!D1535="","",SUMIFS(MOVI_ENTR!I:I,MOVI_ENTR!D:D,D1537,MOVI_ENTR!O:O,$E$5))</f>
        <v/>
      </c>
      <c r="G1537" s="101" t="str">
        <f>IF(CADA_PROD!C1535="","",SUMIFS(MOVI_SAID!H:H,MOVI_SAID!D:D,D1537,MOVI_SAID!L:L,$E$5))</f>
        <v/>
      </c>
      <c r="H1537" s="101" t="str">
        <f t="shared" si="48"/>
        <v/>
      </c>
      <c r="I1537" s="100" t="str">
        <f>IF(CADA_PROD!C1535="","",IFERROR(IF(H1537&lt;=0,"Sem estoque",IF(H1537/E1537&lt;0.25,"Quase sem estoque",IF(H1537/E1537&lt;1.2,"Estoque baixo",IF(H1537/E1537&lt;2,"Estoque moderado","Estoque confortável")))),""))</f>
        <v/>
      </c>
      <c r="J1537" s="102" t="str">
        <f>IF(CADA_PROD!C1535="","",SUMIFS(MOVI_ENTR!M:M,MOVI_ENTR!D:D,D1537,MOVI_ENTR!O:O,$E$5))</f>
        <v/>
      </c>
      <c r="K1537" s="103" t="str">
        <f>IF(CADA_PROD!C1535="","",IFERROR($J1537/SUM($J$8:$J$1008),""))</f>
        <v/>
      </c>
      <c r="L1537" s="103" t="str">
        <f>IF(CADA_PROD!C1535="","",IFERROR(H1537/SUM($H$8:$H$1008),""))</f>
        <v/>
      </c>
      <c r="M1537" s="102" t="str">
        <f>IF(CADA_PROD!$C1535="","",IFERROR(SUMIFS(MOVI_ENTR!M:M,MOVI_ENTR!D:D,D1537,MOVI_ENTR!O:O,$E$5)/SUMIFS(MOVI_ENTR!I:I,MOVI_ENTR!D:D,D1537,MOVI_ENTR!O:O,$E$5),0))</f>
        <v/>
      </c>
      <c r="N1537" s="104" t="str">
        <f>IF(CADA_PROD!C1535="","",G1537/E1537)</f>
        <v/>
      </c>
    </row>
    <row r="1538" spans="2:14" ht="30" customHeight="1">
      <c r="B1538" s="21">
        <f t="shared" si="47"/>
        <v>1531</v>
      </c>
      <c r="C1538" s="99" t="str">
        <f>IF(CADA_PROD!C1536="","",CADA_PROD!C1536)</f>
        <v/>
      </c>
      <c r="D1538" s="100" t="str">
        <f>IF(CADA_PROD!D1536="","",CADA_PROD!D1536)</f>
        <v/>
      </c>
      <c r="E1538" s="101" t="str">
        <f>IF(CADA_PROD!E1536="","",CADA_PROD!E1536)</f>
        <v/>
      </c>
      <c r="F1538" s="101" t="str">
        <f>IF(CADA_PROD!D1536="","",SUMIFS(MOVI_ENTR!I:I,MOVI_ENTR!D:D,D1538,MOVI_ENTR!O:O,$E$5))</f>
        <v/>
      </c>
      <c r="G1538" s="101" t="str">
        <f>IF(CADA_PROD!C1536="","",SUMIFS(MOVI_SAID!H:H,MOVI_SAID!D:D,D1538,MOVI_SAID!L:L,$E$5))</f>
        <v/>
      </c>
      <c r="H1538" s="101" t="str">
        <f t="shared" si="48"/>
        <v/>
      </c>
      <c r="I1538" s="100" t="str">
        <f>IF(CADA_PROD!C1536="","",IFERROR(IF(H1538&lt;=0,"Sem estoque",IF(H1538/E1538&lt;0.25,"Quase sem estoque",IF(H1538/E1538&lt;1.2,"Estoque baixo",IF(H1538/E1538&lt;2,"Estoque moderado","Estoque confortável")))),""))</f>
        <v/>
      </c>
      <c r="J1538" s="102" t="str">
        <f>IF(CADA_PROD!C1536="","",SUMIFS(MOVI_ENTR!M:M,MOVI_ENTR!D:D,D1538,MOVI_ENTR!O:O,$E$5))</f>
        <v/>
      </c>
      <c r="K1538" s="103" t="str">
        <f>IF(CADA_PROD!C1536="","",IFERROR($J1538/SUM($J$8:$J$1008),""))</f>
        <v/>
      </c>
      <c r="L1538" s="103" t="str">
        <f>IF(CADA_PROD!C1536="","",IFERROR(H1538/SUM($H$8:$H$1008),""))</f>
        <v/>
      </c>
      <c r="M1538" s="102" t="str">
        <f>IF(CADA_PROD!$C1536="","",IFERROR(SUMIFS(MOVI_ENTR!M:M,MOVI_ENTR!D:D,D1538,MOVI_ENTR!O:O,$E$5)/SUMIFS(MOVI_ENTR!I:I,MOVI_ENTR!D:D,D1538,MOVI_ENTR!O:O,$E$5),0))</f>
        <v/>
      </c>
      <c r="N1538" s="104" t="str">
        <f>IF(CADA_PROD!C1536="","",G1538/E1538)</f>
        <v/>
      </c>
    </row>
    <row r="1539" spans="2:14" ht="30" customHeight="1">
      <c r="B1539" s="21">
        <f t="shared" si="47"/>
        <v>1532</v>
      </c>
      <c r="C1539" s="99" t="str">
        <f>IF(CADA_PROD!C1537="","",CADA_PROD!C1537)</f>
        <v/>
      </c>
      <c r="D1539" s="100" t="str">
        <f>IF(CADA_PROD!D1537="","",CADA_PROD!D1537)</f>
        <v/>
      </c>
      <c r="E1539" s="101" t="str">
        <f>IF(CADA_PROD!E1537="","",CADA_PROD!E1537)</f>
        <v/>
      </c>
      <c r="F1539" s="101" t="str">
        <f>IF(CADA_PROD!D1537="","",SUMIFS(MOVI_ENTR!I:I,MOVI_ENTR!D:D,D1539,MOVI_ENTR!O:O,$E$5))</f>
        <v/>
      </c>
      <c r="G1539" s="101" t="str">
        <f>IF(CADA_PROD!C1537="","",SUMIFS(MOVI_SAID!H:H,MOVI_SAID!D:D,D1539,MOVI_SAID!L:L,$E$5))</f>
        <v/>
      </c>
      <c r="H1539" s="101" t="str">
        <f t="shared" si="48"/>
        <v/>
      </c>
      <c r="I1539" s="100" t="str">
        <f>IF(CADA_PROD!C1537="","",IFERROR(IF(H1539&lt;=0,"Sem estoque",IF(H1539/E1539&lt;0.25,"Quase sem estoque",IF(H1539/E1539&lt;1.2,"Estoque baixo",IF(H1539/E1539&lt;2,"Estoque moderado","Estoque confortável")))),""))</f>
        <v/>
      </c>
      <c r="J1539" s="102" t="str">
        <f>IF(CADA_PROD!C1537="","",SUMIFS(MOVI_ENTR!M:M,MOVI_ENTR!D:D,D1539,MOVI_ENTR!O:O,$E$5))</f>
        <v/>
      </c>
      <c r="K1539" s="103" t="str">
        <f>IF(CADA_PROD!C1537="","",IFERROR($J1539/SUM($J$8:$J$1008),""))</f>
        <v/>
      </c>
      <c r="L1539" s="103" t="str">
        <f>IF(CADA_PROD!C1537="","",IFERROR(H1539/SUM($H$8:$H$1008),""))</f>
        <v/>
      </c>
      <c r="M1539" s="102" t="str">
        <f>IF(CADA_PROD!$C1537="","",IFERROR(SUMIFS(MOVI_ENTR!M:M,MOVI_ENTR!D:D,D1539,MOVI_ENTR!O:O,$E$5)/SUMIFS(MOVI_ENTR!I:I,MOVI_ENTR!D:D,D1539,MOVI_ENTR!O:O,$E$5),0))</f>
        <v/>
      </c>
      <c r="N1539" s="104" t="str">
        <f>IF(CADA_PROD!C1537="","",G1539/E1539)</f>
        <v/>
      </c>
    </row>
    <row r="1540" spans="2:14" ht="30" customHeight="1">
      <c r="B1540" s="21">
        <f t="shared" si="47"/>
        <v>1533</v>
      </c>
      <c r="C1540" s="99" t="str">
        <f>IF(CADA_PROD!C1538="","",CADA_PROD!C1538)</f>
        <v/>
      </c>
      <c r="D1540" s="100" t="str">
        <f>IF(CADA_PROD!D1538="","",CADA_PROD!D1538)</f>
        <v/>
      </c>
      <c r="E1540" s="101" t="str">
        <f>IF(CADA_PROD!E1538="","",CADA_PROD!E1538)</f>
        <v/>
      </c>
      <c r="F1540" s="101" t="str">
        <f>IF(CADA_PROD!D1538="","",SUMIFS(MOVI_ENTR!I:I,MOVI_ENTR!D:D,D1540,MOVI_ENTR!O:O,$E$5))</f>
        <v/>
      </c>
      <c r="G1540" s="101" t="str">
        <f>IF(CADA_PROD!C1538="","",SUMIFS(MOVI_SAID!H:H,MOVI_SAID!D:D,D1540,MOVI_SAID!L:L,$E$5))</f>
        <v/>
      </c>
      <c r="H1540" s="101" t="str">
        <f t="shared" si="48"/>
        <v/>
      </c>
      <c r="I1540" s="100" t="str">
        <f>IF(CADA_PROD!C1538="","",IFERROR(IF(H1540&lt;=0,"Sem estoque",IF(H1540/E1540&lt;0.25,"Quase sem estoque",IF(H1540/E1540&lt;1.2,"Estoque baixo",IF(H1540/E1540&lt;2,"Estoque moderado","Estoque confortável")))),""))</f>
        <v/>
      </c>
      <c r="J1540" s="102" t="str">
        <f>IF(CADA_PROD!C1538="","",SUMIFS(MOVI_ENTR!M:M,MOVI_ENTR!D:D,D1540,MOVI_ENTR!O:O,$E$5))</f>
        <v/>
      </c>
      <c r="K1540" s="103" t="str">
        <f>IF(CADA_PROD!C1538="","",IFERROR($J1540/SUM($J$8:$J$1008),""))</f>
        <v/>
      </c>
      <c r="L1540" s="103" t="str">
        <f>IF(CADA_PROD!C1538="","",IFERROR(H1540/SUM($H$8:$H$1008),""))</f>
        <v/>
      </c>
      <c r="M1540" s="102" t="str">
        <f>IF(CADA_PROD!$C1538="","",IFERROR(SUMIFS(MOVI_ENTR!M:M,MOVI_ENTR!D:D,D1540,MOVI_ENTR!O:O,$E$5)/SUMIFS(MOVI_ENTR!I:I,MOVI_ENTR!D:D,D1540,MOVI_ENTR!O:O,$E$5),0))</f>
        <v/>
      </c>
      <c r="N1540" s="104" t="str">
        <f>IF(CADA_PROD!C1538="","",G1540/E1540)</f>
        <v/>
      </c>
    </row>
    <row r="1541" spans="2:14" ht="30" customHeight="1">
      <c r="B1541" s="21">
        <f t="shared" si="47"/>
        <v>1534</v>
      </c>
      <c r="C1541" s="99" t="str">
        <f>IF(CADA_PROD!C1539="","",CADA_PROD!C1539)</f>
        <v/>
      </c>
      <c r="D1541" s="100" t="str">
        <f>IF(CADA_PROD!D1539="","",CADA_PROD!D1539)</f>
        <v/>
      </c>
      <c r="E1541" s="101" t="str">
        <f>IF(CADA_PROD!E1539="","",CADA_PROD!E1539)</f>
        <v/>
      </c>
      <c r="F1541" s="101" t="str">
        <f>IF(CADA_PROD!D1539="","",SUMIFS(MOVI_ENTR!I:I,MOVI_ENTR!D:D,D1541,MOVI_ENTR!O:O,$E$5))</f>
        <v/>
      </c>
      <c r="G1541" s="101" t="str">
        <f>IF(CADA_PROD!C1539="","",SUMIFS(MOVI_SAID!H:H,MOVI_SAID!D:D,D1541,MOVI_SAID!L:L,$E$5))</f>
        <v/>
      </c>
      <c r="H1541" s="101" t="str">
        <f t="shared" si="48"/>
        <v/>
      </c>
      <c r="I1541" s="100" t="str">
        <f>IF(CADA_PROD!C1539="","",IFERROR(IF(H1541&lt;=0,"Sem estoque",IF(H1541/E1541&lt;0.25,"Quase sem estoque",IF(H1541/E1541&lt;1.2,"Estoque baixo",IF(H1541/E1541&lt;2,"Estoque moderado","Estoque confortável")))),""))</f>
        <v/>
      </c>
      <c r="J1541" s="102" t="str">
        <f>IF(CADA_PROD!C1539="","",SUMIFS(MOVI_ENTR!M:M,MOVI_ENTR!D:D,D1541,MOVI_ENTR!O:O,$E$5))</f>
        <v/>
      </c>
      <c r="K1541" s="103" t="str">
        <f>IF(CADA_PROD!C1539="","",IFERROR($J1541/SUM($J$8:$J$1008),""))</f>
        <v/>
      </c>
      <c r="L1541" s="103" t="str">
        <f>IF(CADA_PROD!C1539="","",IFERROR(H1541/SUM($H$8:$H$1008),""))</f>
        <v/>
      </c>
      <c r="M1541" s="102" t="str">
        <f>IF(CADA_PROD!$C1539="","",IFERROR(SUMIFS(MOVI_ENTR!M:M,MOVI_ENTR!D:D,D1541,MOVI_ENTR!O:O,$E$5)/SUMIFS(MOVI_ENTR!I:I,MOVI_ENTR!D:D,D1541,MOVI_ENTR!O:O,$E$5),0))</f>
        <v/>
      </c>
      <c r="N1541" s="104" t="str">
        <f>IF(CADA_PROD!C1539="","",G1541/E1541)</f>
        <v/>
      </c>
    </row>
    <row r="1542" spans="2:14" ht="30" customHeight="1">
      <c r="B1542" s="21">
        <f t="shared" si="47"/>
        <v>1535</v>
      </c>
      <c r="C1542" s="99" t="str">
        <f>IF(CADA_PROD!C1540="","",CADA_PROD!C1540)</f>
        <v/>
      </c>
      <c r="D1542" s="100" t="str">
        <f>IF(CADA_PROD!D1540="","",CADA_PROD!D1540)</f>
        <v/>
      </c>
      <c r="E1542" s="101" t="str">
        <f>IF(CADA_PROD!E1540="","",CADA_PROD!E1540)</f>
        <v/>
      </c>
      <c r="F1542" s="101" t="str">
        <f>IF(CADA_PROD!D1540="","",SUMIFS(MOVI_ENTR!I:I,MOVI_ENTR!D:D,D1542,MOVI_ENTR!O:O,$E$5))</f>
        <v/>
      </c>
      <c r="G1542" s="101" t="str">
        <f>IF(CADA_PROD!C1540="","",SUMIFS(MOVI_SAID!H:H,MOVI_SAID!D:D,D1542,MOVI_SAID!L:L,$E$5))</f>
        <v/>
      </c>
      <c r="H1542" s="101" t="str">
        <f t="shared" si="48"/>
        <v/>
      </c>
      <c r="I1542" s="100" t="str">
        <f>IF(CADA_PROD!C1540="","",IFERROR(IF(H1542&lt;=0,"Sem estoque",IF(H1542/E1542&lt;0.25,"Quase sem estoque",IF(H1542/E1542&lt;1.2,"Estoque baixo",IF(H1542/E1542&lt;2,"Estoque moderado","Estoque confortável")))),""))</f>
        <v/>
      </c>
      <c r="J1542" s="102" t="str">
        <f>IF(CADA_PROD!C1540="","",SUMIFS(MOVI_ENTR!M:M,MOVI_ENTR!D:D,D1542,MOVI_ENTR!O:O,$E$5))</f>
        <v/>
      </c>
      <c r="K1542" s="103" t="str">
        <f>IF(CADA_PROD!C1540="","",IFERROR($J1542/SUM($J$8:$J$1008),""))</f>
        <v/>
      </c>
      <c r="L1542" s="103" t="str">
        <f>IF(CADA_PROD!C1540="","",IFERROR(H1542/SUM($H$8:$H$1008),""))</f>
        <v/>
      </c>
      <c r="M1542" s="102" t="str">
        <f>IF(CADA_PROD!$C1540="","",IFERROR(SUMIFS(MOVI_ENTR!M:M,MOVI_ENTR!D:D,D1542,MOVI_ENTR!O:O,$E$5)/SUMIFS(MOVI_ENTR!I:I,MOVI_ENTR!D:D,D1542,MOVI_ENTR!O:O,$E$5),0))</f>
        <v/>
      </c>
      <c r="N1542" s="104" t="str">
        <f>IF(CADA_PROD!C1540="","",G1542/E1542)</f>
        <v/>
      </c>
    </row>
    <row r="1543" spans="2:14" ht="30" customHeight="1">
      <c r="B1543" s="21">
        <f t="shared" si="47"/>
        <v>1536</v>
      </c>
      <c r="C1543" s="99" t="str">
        <f>IF(CADA_PROD!C1541="","",CADA_PROD!C1541)</f>
        <v/>
      </c>
      <c r="D1543" s="100" t="str">
        <f>IF(CADA_PROD!D1541="","",CADA_PROD!D1541)</f>
        <v/>
      </c>
      <c r="E1543" s="101" t="str">
        <f>IF(CADA_PROD!E1541="","",CADA_PROD!E1541)</f>
        <v/>
      </c>
      <c r="F1543" s="101" t="str">
        <f>IF(CADA_PROD!D1541="","",SUMIFS(MOVI_ENTR!I:I,MOVI_ENTR!D:D,D1543,MOVI_ENTR!O:O,$E$5))</f>
        <v/>
      </c>
      <c r="G1543" s="101" t="str">
        <f>IF(CADA_PROD!C1541="","",SUMIFS(MOVI_SAID!H:H,MOVI_SAID!D:D,D1543,MOVI_SAID!L:L,$E$5))</f>
        <v/>
      </c>
      <c r="H1543" s="101" t="str">
        <f t="shared" si="48"/>
        <v/>
      </c>
      <c r="I1543" s="100" t="str">
        <f>IF(CADA_PROD!C1541="","",IFERROR(IF(H1543&lt;=0,"Sem estoque",IF(H1543/E1543&lt;0.25,"Quase sem estoque",IF(H1543/E1543&lt;1.2,"Estoque baixo",IF(H1543/E1543&lt;2,"Estoque moderado","Estoque confortável")))),""))</f>
        <v/>
      </c>
      <c r="J1543" s="102" t="str">
        <f>IF(CADA_PROD!C1541="","",SUMIFS(MOVI_ENTR!M:M,MOVI_ENTR!D:D,D1543,MOVI_ENTR!O:O,$E$5))</f>
        <v/>
      </c>
      <c r="K1543" s="103" t="str">
        <f>IF(CADA_PROD!C1541="","",IFERROR($J1543/SUM($J$8:$J$1008),""))</f>
        <v/>
      </c>
      <c r="L1543" s="103" t="str">
        <f>IF(CADA_PROD!C1541="","",IFERROR(H1543/SUM($H$8:$H$1008),""))</f>
        <v/>
      </c>
      <c r="M1543" s="102" t="str">
        <f>IF(CADA_PROD!$C1541="","",IFERROR(SUMIFS(MOVI_ENTR!M:M,MOVI_ENTR!D:D,D1543,MOVI_ENTR!O:O,$E$5)/SUMIFS(MOVI_ENTR!I:I,MOVI_ENTR!D:D,D1543,MOVI_ENTR!O:O,$E$5),0))</f>
        <v/>
      </c>
      <c r="N1543" s="104" t="str">
        <f>IF(CADA_PROD!C1541="","",G1543/E1543)</f>
        <v/>
      </c>
    </row>
    <row r="1544" spans="2:14" ht="30" customHeight="1">
      <c r="B1544" s="21">
        <f t="shared" si="47"/>
        <v>1537</v>
      </c>
      <c r="C1544" s="99" t="str">
        <f>IF(CADA_PROD!C1542="","",CADA_PROD!C1542)</f>
        <v/>
      </c>
      <c r="D1544" s="100" t="str">
        <f>IF(CADA_PROD!D1542="","",CADA_PROD!D1542)</f>
        <v/>
      </c>
      <c r="E1544" s="101" t="str">
        <f>IF(CADA_PROD!E1542="","",CADA_PROD!E1542)</f>
        <v/>
      </c>
      <c r="F1544" s="101" t="str">
        <f>IF(CADA_PROD!D1542="","",SUMIFS(MOVI_ENTR!I:I,MOVI_ENTR!D:D,D1544,MOVI_ENTR!O:O,$E$5))</f>
        <v/>
      </c>
      <c r="G1544" s="101" t="str">
        <f>IF(CADA_PROD!C1542="","",SUMIFS(MOVI_SAID!H:H,MOVI_SAID!D:D,D1544,MOVI_SAID!L:L,$E$5))</f>
        <v/>
      </c>
      <c r="H1544" s="101" t="str">
        <f t="shared" si="48"/>
        <v/>
      </c>
      <c r="I1544" s="100" t="str">
        <f>IF(CADA_PROD!C1542="","",IFERROR(IF(H1544&lt;=0,"Sem estoque",IF(H1544/E1544&lt;0.25,"Quase sem estoque",IF(H1544/E1544&lt;1.2,"Estoque baixo",IF(H1544/E1544&lt;2,"Estoque moderado","Estoque confortável")))),""))</f>
        <v/>
      </c>
      <c r="J1544" s="102" t="str">
        <f>IF(CADA_PROD!C1542="","",SUMIFS(MOVI_ENTR!M:M,MOVI_ENTR!D:D,D1544,MOVI_ENTR!O:O,$E$5))</f>
        <v/>
      </c>
      <c r="K1544" s="103" t="str">
        <f>IF(CADA_PROD!C1542="","",IFERROR($J1544/SUM($J$8:$J$1008),""))</f>
        <v/>
      </c>
      <c r="L1544" s="103" t="str">
        <f>IF(CADA_PROD!C1542="","",IFERROR(H1544/SUM($H$8:$H$1008),""))</f>
        <v/>
      </c>
      <c r="M1544" s="102" t="str">
        <f>IF(CADA_PROD!$C1542="","",IFERROR(SUMIFS(MOVI_ENTR!M:M,MOVI_ENTR!D:D,D1544,MOVI_ENTR!O:O,$E$5)/SUMIFS(MOVI_ENTR!I:I,MOVI_ENTR!D:D,D1544,MOVI_ENTR!O:O,$E$5),0))</f>
        <v/>
      </c>
      <c r="N1544" s="104" t="str">
        <f>IF(CADA_PROD!C1542="","",G1544/E1544)</f>
        <v/>
      </c>
    </row>
    <row r="1545" spans="2:14" ht="30" customHeight="1">
      <c r="B1545" s="21">
        <f t="shared" si="47"/>
        <v>1538</v>
      </c>
      <c r="C1545" s="99" t="str">
        <f>IF(CADA_PROD!C1543="","",CADA_PROD!C1543)</f>
        <v/>
      </c>
      <c r="D1545" s="100" t="str">
        <f>IF(CADA_PROD!D1543="","",CADA_PROD!D1543)</f>
        <v/>
      </c>
      <c r="E1545" s="101" t="str">
        <f>IF(CADA_PROD!E1543="","",CADA_PROD!E1543)</f>
        <v/>
      </c>
      <c r="F1545" s="101" t="str">
        <f>IF(CADA_PROD!D1543="","",SUMIFS(MOVI_ENTR!I:I,MOVI_ENTR!D:D,D1545,MOVI_ENTR!O:O,$E$5))</f>
        <v/>
      </c>
      <c r="G1545" s="101" t="str">
        <f>IF(CADA_PROD!C1543="","",SUMIFS(MOVI_SAID!H:H,MOVI_SAID!D:D,D1545,MOVI_SAID!L:L,$E$5))</f>
        <v/>
      </c>
      <c r="H1545" s="101" t="str">
        <f t="shared" si="48"/>
        <v/>
      </c>
      <c r="I1545" s="100" t="str">
        <f>IF(CADA_PROD!C1543="","",IFERROR(IF(H1545&lt;=0,"Sem estoque",IF(H1545/E1545&lt;0.25,"Quase sem estoque",IF(H1545/E1545&lt;1.2,"Estoque baixo",IF(H1545/E1545&lt;2,"Estoque moderado","Estoque confortável")))),""))</f>
        <v/>
      </c>
      <c r="J1545" s="102" t="str">
        <f>IF(CADA_PROD!C1543="","",SUMIFS(MOVI_ENTR!M:M,MOVI_ENTR!D:D,D1545,MOVI_ENTR!O:O,$E$5))</f>
        <v/>
      </c>
      <c r="K1545" s="103" t="str">
        <f>IF(CADA_PROD!C1543="","",IFERROR($J1545/SUM($J$8:$J$1008),""))</f>
        <v/>
      </c>
      <c r="L1545" s="103" t="str">
        <f>IF(CADA_PROD!C1543="","",IFERROR(H1545/SUM($H$8:$H$1008),""))</f>
        <v/>
      </c>
      <c r="M1545" s="102" t="str">
        <f>IF(CADA_PROD!$C1543="","",IFERROR(SUMIFS(MOVI_ENTR!M:M,MOVI_ENTR!D:D,D1545,MOVI_ENTR!O:O,$E$5)/SUMIFS(MOVI_ENTR!I:I,MOVI_ENTR!D:D,D1545,MOVI_ENTR!O:O,$E$5),0))</f>
        <v/>
      </c>
      <c r="N1545" s="104" t="str">
        <f>IF(CADA_PROD!C1543="","",G1545/E1545)</f>
        <v/>
      </c>
    </row>
    <row r="1546" spans="2:14" ht="30" customHeight="1">
      <c r="B1546" s="21">
        <f t="shared" ref="B1546:B1609" si="49">B1545+1</f>
        <v>1539</v>
      </c>
      <c r="C1546" s="99" t="str">
        <f>IF(CADA_PROD!C1544="","",CADA_PROD!C1544)</f>
        <v/>
      </c>
      <c r="D1546" s="100" t="str">
        <f>IF(CADA_PROD!D1544="","",CADA_PROD!D1544)</f>
        <v/>
      </c>
      <c r="E1546" s="101" t="str">
        <f>IF(CADA_PROD!E1544="","",CADA_PROD!E1544)</f>
        <v/>
      </c>
      <c r="F1546" s="101" t="str">
        <f>IF(CADA_PROD!D1544="","",SUMIFS(MOVI_ENTR!I:I,MOVI_ENTR!D:D,D1546,MOVI_ENTR!O:O,$E$5))</f>
        <v/>
      </c>
      <c r="G1546" s="101" t="str">
        <f>IF(CADA_PROD!C1544="","",SUMIFS(MOVI_SAID!H:H,MOVI_SAID!D:D,D1546,MOVI_SAID!L:L,$E$5))</f>
        <v/>
      </c>
      <c r="H1546" s="101" t="str">
        <f t="shared" si="48"/>
        <v/>
      </c>
      <c r="I1546" s="100" t="str">
        <f>IF(CADA_PROD!C1544="","",IFERROR(IF(H1546&lt;=0,"Sem estoque",IF(H1546/E1546&lt;0.25,"Quase sem estoque",IF(H1546/E1546&lt;1.2,"Estoque baixo",IF(H1546/E1546&lt;2,"Estoque moderado","Estoque confortável")))),""))</f>
        <v/>
      </c>
      <c r="J1546" s="102" t="str">
        <f>IF(CADA_PROD!C1544="","",SUMIFS(MOVI_ENTR!M:M,MOVI_ENTR!D:D,D1546,MOVI_ENTR!O:O,$E$5))</f>
        <v/>
      </c>
      <c r="K1546" s="103" t="str">
        <f>IF(CADA_PROD!C1544="","",IFERROR($J1546/SUM($J$8:$J$1008),""))</f>
        <v/>
      </c>
      <c r="L1546" s="103" t="str">
        <f>IF(CADA_PROD!C1544="","",IFERROR(H1546/SUM($H$8:$H$1008),""))</f>
        <v/>
      </c>
      <c r="M1546" s="102" t="str">
        <f>IF(CADA_PROD!$C1544="","",IFERROR(SUMIFS(MOVI_ENTR!M:M,MOVI_ENTR!D:D,D1546,MOVI_ENTR!O:O,$E$5)/SUMIFS(MOVI_ENTR!I:I,MOVI_ENTR!D:D,D1546,MOVI_ENTR!O:O,$E$5),0))</f>
        <v/>
      </c>
      <c r="N1546" s="104" t="str">
        <f>IF(CADA_PROD!C1544="","",G1546/E1546)</f>
        <v/>
      </c>
    </row>
    <row r="1547" spans="2:14" ht="30" customHeight="1">
      <c r="B1547" s="21">
        <f t="shared" si="49"/>
        <v>1540</v>
      </c>
      <c r="C1547" s="99" t="str">
        <f>IF(CADA_PROD!C1545="","",CADA_PROD!C1545)</f>
        <v/>
      </c>
      <c r="D1547" s="100" t="str">
        <f>IF(CADA_PROD!D1545="","",CADA_PROD!D1545)</f>
        <v/>
      </c>
      <c r="E1547" s="101" t="str">
        <f>IF(CADA_PROD!E1545="","",CADA_PROD!E1545)</f>
        <v/>
      </c>
      <c r="F1547" s="101" t="str">
        <f>IF(CADA_PROD!D1545="","",SUMIFS(MOVI_ENTR!I:I,MOVI_ENTR!D:D,D1547,MOVI_ENTR!O:O,$E$5))</f>
        <v/>
      </c>
      <c r="G1547" s="101" t="str">
        <f>IF(CADA_PROD!C1545="","",SUMIFS(MOVI_SAID!H:H,MOVI_SAID!D:D,D1547,MOVI_SAID!L:L,$E$5))</f>
        <v/>
      </c>
      <c r="H1547" s="101" t="str">
        <f t="shared" si="48"/>
        <v/>
      </c>
      <c r="I1547" s="100" t="str">
        <f>IF(CADA_PROD!C1545="","",IFERROR(IF(H1547&lt;=0,"Sem estoque",IF(H1547/E1547&lt;0.25,"Quase sem estoque",IF(H1547/E1547&lt;1.2,"Estoque baixo",IF(H1547/E1547&lt;2,"Estoque moderado","Estoque confortável")))),""))</f>
        <v/>
      </c>
      <c r="J1547" s="102" t="str">
        <f>IF(CADA_PROD!C1545="","",SUMIFS(MOVI_ENTR!M:M,MOVI_ENTR!D:D,D1547,MOVI_ENTR!O:O,$E$5))</f>
        <v/>
      </c>
      <c r="K1547" s="103" t="str">
        <f>IF(CADA_PROD!C1545="","",IFERROR($J1547/SUM($J$8:$J$1008),""))</f>
        <v/>
      </c>
      <c r="L1547" s="103" t="str">
        <f>IF(CADA_PROD!C1545="","",IFERROR(H1547/SUM($H$8:$H$1008),""))</f>
        <v/>
      </c>
      <c r="M1547" s="102" t="str">
        <f>IF(CADA_PROD!$C1545="","",IFERROR(SUMIFS(MOVI_ENTR!M:M,MOVI_ENTR!D:D,D1547,MOVI_ENTR!O:O,$E$5)/SUMIFS(MOVI_ENTR!I:I,MOVI_ENTR!D:D,D1547,MOVI_ENTR!O:O,$E$5),0))</f>
        <v/>
      </c>
      <c r="N1547" s="104" t="str">
        <f>IF(CADA_PROD!C1545="","",G1547/E1547)</f>
        <v/>
      </c>
    </row>
    <row r="1548" spans="2:14" ht="30" customHeight="1">
      <c r="B1548" s="21">
        <f t="shared" si="49"/>
        <v>1541</v>
      </c>
      <c r="C1548" s="99" t="str">
        <f>IF(CADA_PROD!C1546="","",CADA_PROD!C1546)</f>
        <v/>
      </c>
      <c r="D1548" s="100" t="str">
        <f>IF(CADA_PROD!D1546="","",CADA_PROD!D1546)</f>
        <v/>
      </c>
      <c r="E1548" s="101" t="str">
        <f>IF(CADA_PROD!E1546="","",CADA_PROD!E1546)</f>
        <v/>
      </c>
      <c r="F1548" s="101" t="str">
        <f>IF(CADA_PROD!D1546="","",SUMIFS(MOVI_ENTR!I:I,MOVI_ENTR!D:D,D1548,MOVI_ENTR!O:O,$E$5))</f>
        <v/>
      </c>
      <c r="G1548" s="101" t="str">
        <f>IF(CADA_PROD!C1546="","",SUMIFS(MOVI_SAID!H:H,MOVI_SAID!D:D,D1548,MOVI_SAID!L:L,$E$5))</f>
        <v/>
      </c>
      <c r="H1548" s="101" t="str">
        <f t="shared" si="48"/>
        <v/>
      </c>
      <c r="I1548" s="100" t="str">
        <f>IF(CADA_PROD!C1546="","",IFERROR(IF(H1548&lt;=0,"Sem estoque",IF(H1548/E1548&lt;0.25,"Quase sem estoque",IF(H1548/E1548&lt;1.2,"Estoque baixo",IF(H1548/E1548&lt;2,"Estoque moderado","Estoque confortável")))),""))</f>
        <v/>
      </c>
      <c r="J1548" s="102" t="str">
        <f>IF(CADA_PROD!C1546="","",SUMIFS(MOVI_ENTR!M:M,MOVI_ENTR!D:D,D1548,MOVI_ENTR!O:O,$E$5))</f>
        <v/>
      </c>
      <c r="K1548" s="103" t="str">
        <f>IF(CADA_PROD!C1546="","",IFERROR($J1548/SUM($J$8:$J$1008),""))</f>
        <v/>
      </c>
      <c r="L1548" s="103" t="str">
        <f>IF(CADA_PROD!C1546="","",IFERROR(H1548/SUM($H$8:$H$1008),""))</f>
        <v/>
      </c>
      <c r="M1548" s="102" t="str">
        <f>IF(CADA_PROD!$C1546="","",IFERROR(SUMIFS(MOVI_ENTR!M:M,MOVI_ENTR!D:D,D1548,MOVI_ENTR!O:O,$E$5)/SUMIFS(MOVI_ENTR!I:I,MOVI_ENTR!D:D,D1548,MOVI_ENTR!O:O,$E$5),0))</f>
        <v/>
      </c>
      <c r="N1548" s="104" t="str">
        <f>IF(CADA_PROD!C1546="","",G1548/E1548)</f>
        <v/>
      </c>
    </row>
    <row r="1549" spans="2:14" ht="30" customHeight="1">
      <c r="B1549" s="21">
        <f t="shared" si="49"/>
        <v>1542</v>
      </c>
      <c r="C1549" s="99" t="str">
        <f>IF(CADA_PROD!C1547="","",CADA_PROD!C1547)</f>
        <v/>
      </c>
      <c r="D1549" s="100" t="str">
        <f>IF(CADA_PROD!D1547="","",CADA_PROD!D1547)</f>
        <v/>
      </c>
      <c r="E1549" s="101" t="str">
        <f>IF(CADA_PROD!E1547="","",CADA_PROD!E1547)</f>
        <v/>
      </c>
      <c r="F1549" s="101" t="str">
        <f>IF(CADA_PROD!D1547="","",SUMIFS(MOVI_ENTR!I:I,MOVI_ENTR!D:D,D1549,MOVI_ENTR!O:O,$E$5))</f>
        <v/>
      </c>
      <c r="G1549" s="101" t="str">
        <f>IF(CADA_PROD!C1547="","",SUMIFS(MOVI_SAID!H:H,MOVI_SAID!D:D,D1549,MOVI_SAID!L:L,$E$5))</f>
        <v/>
      </c>
      <c r="H1549" s="101" t="str">
        <f t="shared" si="48"/>
        <v/>
      </c>
      <c r="I1549" s="100" t="str">
        <f>IF(CADA_PROD!C1547="","",IFERROR(IF(H1549&lt;=0,"Sem estoque",IF(H1549/E1549&lt;0.25,"Quase sem estoque",IF(H1549/E1549&lt;1.2,"Estoque baixo",IF(H1549/E1549&lt;2,"Estoque moderado","Estoque confortável")))),""))</f>
        <v/>
      </c>
      <c r="J1549" s="102" t="str">
        <f>IF(CADA_PROD!C1547="","",SUMIFS(MOVI_ENTR!M:M,MOVI_ENTR!D:D,D1549,MOVI_ENTR!O:O,$E$5))</f>
        <v/>
      </c>
      <c r="K1549" s="103" t="str">
        <f>IF(CADA_PROD!C1547="","",IFERROR($J1549/SUM($J$8:$J$1008),""))</f>
        <v/>
      </c>
      <c r="L1549" s="103" t="str">
        <f>IF(CADA_PROD!C1547="","",IFERROR(H1549/SUM($H$8:$H$1008),""))</f>
        <v/>
      </c>
      <c r="M1549" s="102" t="str">
        <f>IF(CADA_PROD!$C1547="","",IFERROR(SUMIFS(MOVI_ENTR!M:M,MOVI_ENTR!D:D,D1549,MOVI_ENTR!O:O,$E$5)/SUMIFS(MOVI_ENTR!I:I,MOVI_ENTR!D:D,D1549,MOVI_ENTR!O:O,$E$5),0))</f>
        <v/>
      </c>
      <c r="N1549" s="104" t="str">
        <f>IF(CADA_PROD!C1547="","",G1549/E1549)</f>
        <v/>
      </c>
    </row>
    <row r="1550" spans="2:14" ht="30" customHeight="1">
      <c r="B1550" s="21">
        <f t="shared" si="49"/>
        <v>1543</v>
      </c>
      <c r="C1550" s="99" t="str">
        <f>IF(CADA_PROD!C1548="","",CADA_PROD!C1548)</f>
        <v/>
      </c>
      <c r="D1550" s="100" t="str">
        <f>IF(CADA_PROD!D1548="","",CADA_PROD!D1548)</f>
        <v/>
      </c>
      <c r="E1550" s="101" t="str">
        <f>IF(CADA_PROD!E1548="","",CADA_PROD!E1548)</f>
        <v/>
      </c>
      <c r="F1550" s="101" t="str">
        <f>IF(CADA_PROD!D1548="","",SUMIFS(MOVI_ENTR!I:I,MOVI_ENTR!D:D,D1550,MOVI_ENTR!O:O,$E$5))</f>
        <v/>
      </c>
      <c r="G1550" s="101" t="str">
        <f>IF(CADA_PROD!C1548="","",SUMIFS(MOVI_SAID!H:H,MOVI_SAID!D:D,D1550,MOVI_SAID!L:L,$E$5))</f>
        <v/>
      </c>
      <c r="H1550" s="101" t="str">
        <f t="shared" si="48"/>
        <v/>
      </c>
      <c r="I1550" s="100" t="str">
        <f>IF(CADA_PROD!C1548="","",IFERROR(IF(H1550&lt;=0,"Sem estoque",IF(H1550/E1550&lt;0.25,"Quase sem estoque",IF(H1550/E1550&lt;1.2,"Estoque baixo",IF(H1550/E1550&lt;2,"Estoque moderado","Estoque confortável")))),""))</f>
        <v/>
      </c>
      <c r="J1550" s="102" t="str">
        <f>IF(CADA_PROD!C1548="","",SUMIFS(MOVI_ENTR!M:M,MOVI_ENTR!D:D,D1550,MOVI_ENTR!O:O,$E$5))</f>
        <v/>
      </c>
      <c r="K1550" s="103" t="str">
        <f>IF(CADA_PROD!C1548="","",IFERROR($J1550/SUM($J$8:$J$1008),""))</f>
        <v/>
      </c>
      <c r="L1550" s="103" t="str">
        <f>IF(CADA_PROD!C1548="","",IFERROR(H1550/SUM($H$8:$H$1008),""))</f>
        <v/>
      </c>
      <c r="M1550" s="102" t="str">
        <f>IF(CADA_PROD!$C1548="","",IFERROR(SUMIFS(MOVI_ENTR!M:M,MOVI_ENTR!D:D,D1550,MOVI_ENTR!O:O,$E$5)/SUMIFS(MOVI_ENTR!I:I,MOVI_ENTR!D:D,D1550,MOVI_ENTR!O:O,$E$5),0))</f>
        <v/>
      </c>
      <c r="N1550" s="104" t="str">
        <f>IF(CADA_PROD!C1548="","",G1550/E1550)</f>
        <v/>
      </c>
    </row>
    <row r="1551" spans="2:14" ht="30" customHeight="1">
      <c r="B1551" s="21">
        <f t="shared" si="49"/>
        <v>1544</v>
      </c>
      <c r="C1551" s="99" t="str">
        <f>IF(CADA_PROD!C1549="","",CADA_PROD!C1549)</f>
        <v/>
      </c>
      <c r="D1551" s="100" t="str">
        <f>IF(CADA_PROD!D1549="","",CADA_PROD!D1549)</f>
        <v/>
      </c>
      <c r="E1551" s="101" t="str">
        <f>IF(CADA_PROD!E1549="","",CADA_PROD!E1549)</f>
        <v/>
      </c>
      <c r="F1551" s="101" t="str">
        <f>IF(CADA_PROD!D1549="","",SUMIFS(MOVI_ENTR!I:I,MOVI_ENTR!D:D,D1551,MOVI_ENTR!O:O,$E$5))</f>
        <v/>
      </c>
      <c r="G1551" s="101" t="str">
        <f>IF(CADA_PROD!C1549="","",SUMIFS(MOVI_SAID!H:H,MOVI_SAID!D:D,D1551,MOVI_SAID!L:L,$E$5))</f>
        <v/>
      </c>
      <c r="H1551" s="101" t="str">
        <f t="shared" si="48"/>
        <v/>
      </c>
      <c r="I1551" s="100" t="str">
        <f>IF(CADA_PROD!C1549="","",IFERROR(IF(H1551&lt;=0,"Sem estoque",IF(H1551/E1551&lt;0.25,"Quase sem estoque",IF(H1551/E1551&lt;1.2,"Estoque baixo",IF(H1551/E1551&lt;2,"Estoque moderado","Estoque confortável")))),""))</f>
        <v/>
      </c>
      <c r="J1551" s="102" t="str">
        <f>IF(CADA_PROD!C1549="","",SUMIFS(MOVI_ENTR!M:M,MOVI_ENTR!D:D,D1551,MOVI_ENTR!O:O,$E$5))</f>
        <v/>
      </c>
      <c r="K1551" s="103" t="str">
        <f>IF(CADA_PROD!C1549="","",IFERROR($J1551/SUM($J$8:$J$1008),""))</f>
        <v/>
      </c>
      <c r="L1551" s="103" t="str">
        <f>IF(CADA_PROD!C1549="","",IFERROR(H1551/SUM($H$8:$H$1008),""))</f>
        <v/>
      </c>
      <c r="M1551" s="102" t="str">
        <f>IF(CADA_PROD!$C1549="","",IFERROR(SUMIFS(MOVI_ENTR!M:M,MOVI_ENTR!D:D,D1551,MOVI_ENTR!O:O,$E$5)/SUMIFS(MOVI_ENTR!I:I,MOVI_ENTR!D:D,D1551,MOVI_ENTR!O:O,$E$5),0))</f>
        <v/>
      </c>
      <c r="N1551" s="104" t="str">
        <f>IF(CADA_PROD!C1549="","",G1551/E1551)</f>
        <v/>
      </c>
    </row>
    <row r="1552" spans="2:14" ht="30" customHeight="1">
      <c r="B1552" s="21">
        <f t="shared" si="49"/>
        <v>1545</v>
      </c>
      <c r="C1552" s="99" t="str">
        <f>IF(CADA_PROD!C1550="","",CADA_PROD!C1550)</f>
        <v/>
      </c>
      <c r="D1552" s="100" t="str">
        <f>IF(CADA_PROD!D1550="","",CADA_PROD!D1550)</f>
        <v/>
      </c>
      <c r="E1552" s="101" t="str">
        <f>IF(CADA_PROD!E1550="","",CADA_PROD!E1550)</f>
        <v/>
      </c>
      <c r="F1552" s="101" t="str">
        <f>IF(CADA_PROD!D1550="","",SUMIFS(MOVI_ENTR!I:I,MOVI_ENTR!D:D,D1552,MOVI_ENTR!O:O,$E$5))</f>
        <v/>
      </c>
      <c r="G1552" s="101" t="str">
        <f>IF(CADA_PROD!C1550="","",SUMIFS(MOVI_SAID!H:H,MOVI_SAID!D:D,D1552,MOVI_SAID!L:L,$E$5))</f>
        <v/>
      </c>
      <c r="H1552" s="101" t="str">
        <f t="shared" si="48"/>
        <v/>
      </c>
      <c r="I1552" s="100" t="str">
        <f>IF(CADA_PROD!C1550="","",IFERROR(IF(H1552&lt;=0,"Sem estoque",IF(H1552/E1552&lt;0.25,"Quase sem estoque",IF(H1552/E1552&lt;1.2,"Estoque baixo",IF(H1552/E1552&lt;2,"Estoque moderado","Estoque confortável")))),""))</f>
        <v/>
      </c>
      <c r="J1552" s="102" t="str">
        <f>IF(CADA_PROD!C1550="","",SUMIFS(MOVI_ENTR!M:M,MOVI_ENTR!D:D,D1552,MOVI_ENTR!O:O,$E$5))</f>
        <v/>
      </c>
      <c r="K1552" s="103" t="str">
        <f>IF(CADA_PROD!C1550="","",IFERROR($J1552/SUM($J$8:$J$1008),""))</f>
        <v/>
      </c>
      <c r="L1552" s="103" t="str">
        <f>IF(CADA_PROD!C1550="","",IFERROR(H1552/SUM($H$8:$H$1008),""))</f>
        <v/>
      </c>
      <c r="M1552" s="102" t="str">
        <f>IF(CADA_PROD!$C1550="","",IFERROR(SUMIFS(MOVI_ENTR!M:M,MOVI_ENTR!D:D,D1552,MOVI_ENTR!O:O,$E$5)/SUMIFS(MOVI_ENTR!I:I,MOVI_ENTR!D:D,D1552,MOVI_ENTR!O:O,$E$5),0))</f>
        <v/>
      </c>
      <c r="N1552" s="104" t="str">
        <f>IF(CADA_PROD!C1550="","",G1552/E1552)</f>
        <v/>
      </c>
    </row>
    <row r="1553" spans="2:14" ht="30" customHeight="1">
      <c r="B1553" s="21">
        <f t="shared" si="49"/>
        <v>1546</v>
      </c>
      <c r="C1553" s="99" t="str">
        <f>IF(CADA_PROD!C1551="","",CADA_PROD!C1551)</f>
        <v/>
      </c>
      <c r="D1553" s="100" t="str">
        <f>IF(CADA_PROD!D1551="","",CADA_PROD!D1551)</f>
        <v/>
      </c>
      <c r="E1553" s="101" t="str">
        <f>IF(CADA_PROD!E1551="","",CADA_PROD!E1551)</f>
        <v/>
      </c>
      <c r="F1553" s="101" t="str">
        <f>IF(CADA_PROD!D1551="","",SUMIFS(MOVI_ENTR!I:I,MOVI_ENTR!D:D,D1553,MOVI_ENTR!O:O,$E$5))</f>
        <v/>
      </c>
      <c r="G1553" s="101" t="str">
        <f>IF(CADA_PROD!C1551="","",SUMIFS(MOVI_SAID!H:H,MOVI_SAID!D:D,D1553,MOVI_SAID!L:L,$E$5))</f>
        <v/>
      </c>
      <c r="H1553" s="101" t="str">
        <f t="shared" si="48"/>
        <v/>
      </c>
      <c r="I1553" s="100" t="str">
        <f>IF(CADA_PROD!C1551="","",IFERROR(IF(H1553&lt;=0,"Sem estoque",IF(H1553/E1553&lt;0.25,"Quase sem estoque",IF(H1553/E1553&lt;1.2,"Estoque baixo",IF(H1553/E1553&lt;2,"Estoque moderado","Estoque confortável")))),""))</f>
        <v/>
      </c>
      <c r="J1553" s="102" t="str">
        <f>IF(CADA_PROD!C1551="","",SUMIFS(MOVI_ENTR!M:M,MOVI_ENTR!D:D,D1553,MOVI_ENTR!O:O,$E$5))</f>
        <v/>
      </c>
      <c r="K1553" s="103" t="str">
        <f>IF(CADA_PROD!C1551="","",IFERROR($J1553/SUM($J$8:$J$1008),""))</f>
        <v/>
      </c>
      <c r="L1553" s="103" t="str">
        <f>IF(CADA_PROD!C1551="","",IFERROR(H1553/SUM($H$8:$H$1008),""))</f>
        <v/>
      </c>
      <c r="M1553" s="102" t="str">
        <f>IF(CADA_PROD!$C1551="","",IFERROR(SUMIFS(MOVI_ENTR!M:M,MOVI_ENTR!D:D,D1553,MOVI_ENTR!O:O,$E$5)/SUMIFS(MOVI_ENTR!I:I,MOVI_ENTR!D:D,D1553,MOVI_ENTR!O:O,$E$5),0))</f>
        <v/>
      </c>
      <c r="N1553" s="104" t="str">
        <f>IF(CADA_PROD!C1551="","",G1553/E1553)</f>
        <v/>
      </c>
    </row>
    <row r="1554" spans="2:14" ht="30" customHeight="1">
      <c r="B1554" s="21">
        <f t="shared" si="49"/>
        <v>1547</v>
      </c>
      <c r="C1554" s="99" t="str">
        <f>IF(CADA_PROD!C1552="","",CADA_PROD!C1552)</f>
        <v/>
      </c>
      <c r="D1554" s="100" t="str">
        <f>IF(CADA_PROD!D1552="","",CADA_PROD!D1552)</f>
        <v/>
      </c>
      <c r="E1554" s="101" t="str">
        <f>IF(CADA_PROD!E1552="","",CADA_PROD!E1552)</f>
        <v/>
      </c>
      <c r="F1554" s="101" t="str">
        <f>IF(CADA_PROD!D1552="","",SUMIFS(MOVI_ENTR!I:I,MOVI_ENTR!D:D,D1554,MOVI_ENTR!O:O,$E$5))</f>
        <v/>
      </c>
      <c r="G1554" s="101" t="str">
        <f>IF(CADA_PROD!C1552="","",SUMIFS(MOVI_SAID!H:H,MOVI_SAID!D:D,D1554,MOVI_SAID!L:L,$E$5))</f>
        <v/>
      </c>
      <c r="H1554" s="101" t="str">
        <f t="shared" si="48"/>
        <v/>
      </c>
      <c r="I1554" s="100" t="str">
        <f>IF(CADA_PROD!C1552="","",IFERROR(IF(H1554&lt;=0,"Sem estoque",IF(H1554/E1554&lt;0.25,"Quase sem estoque",IF(H1554/E1554&lt;1.2,"Estoque baixo",IF(H1554/E1554&lt;2,"Estoque moderado","Estoque confortável")))),""))</f>
        <v/>
      </c>
      <c r="J1554" s="102" t="str">
        <f>IF(CADA_PROD!C1552="","",SUMIFS(MOVI_ENTR!M:M,MOVI_ENTR!D:D,D1554,MOVI_ENTR!O:O,$E$5))</f>
        <v/>
      </c>
      <c r="K1554" s="103" t="str">
        <f>IF(CADA_PROD!C1552="","",IFERROR($J1554/SUM($J$8:$J$1008),""))</f>
        <v/>
      </c>
      <c r="L1554" s="103" t="str">
        <f>IF(CADA_PROD!C1552="","",IFERROR(H1554/SUM($H$8:$H$1008),""))</f>
        <v/>
      </c>
      <c r="M1554" s="102" t="str">
        <f>IF(CADA_PROD!$C1552="","",IFERROR(SUMIFS(MOVI_ENTR!M:M,MOVI_ENTR!D:D,D1554,MOVI_ENTR!O:O,$E$5)/SUMIFS(MOVI_ENTR!I:I,MOVI_ENTR!D:D,D1554,MOVI_ENTR!O:O,$E$5),0))</f>
        <v/>
      </c>
      <c r="N1554" s="104" t="str">
        <f>IF(CADA_PROD!C1552="","",G1554/E1554)</f>
        <v/>
      </c>
    </row>
    <row r="1555" spans="2:14" ht="30" customHeight="1">
      <c r="B1555" s="21">
        <f t="shared" si="49"/>
        <v>1548</v>
      </c>
      <c r="C1555" s="99" t="str">
        <f>IF(CADA_PROD!C1553="","",CADA_PROD!C1553)</f>
        <v/>
      </c>
      <c r="D1555" s="100" t="str">
        <f>IF(CADA_PROD!D1553="","",CADA_PROD!D1553)</f>
        <v/>
      </c>
      <c r="E1555" s="101" t="str">
        <f>IF(CADA_PROD!E1553="","",CADA_PROD!E1553)</f>
        <v/>
      </c>
      <c r="F1555" s="101" t="str">
        <f>IF(CADA_PROD!D1553="","",SUMIFS(MOVI_ENTR!I:I,MOVI_ENTR!D:D,D1555,MOVI_ENTR!O:O,$E$5))</f>
        <v/>
      </c>
      <c r="G1555" s="101" t="str">
        <f>IF(CADA_PROD!C1553="","",SUMIFS(MOVI_SAID!H:H,MOVI_SAID!D:D,D1555,MOVI_SAID!L:L,$E$5))</f>
        <v/>
      </c>
      <c r="H1555" s="101" t="str">
        <f t="shared" si="48"/>
        <v/>
      </c>
      <c r="I1555" s="100" t="str">
        <f>IF(CADA_PROD!C1553="","",IFERROR(IF(H1555&lt;=0,"Sem estoque",IF(H1555/E1555&lt;0.25,"Quase sem estoque",IF(H1555/E1555&lt;1.2,"Estoque baixo",IF(H1555/E1555&lt;2,"Estoque moderado","Estoque confortável")))),""))</f>
        <v/>
      </c>
      <c r="J1555" s="102" t="str">
        <f>IF(CADA_PROD!C1553="","",SUMIFS(MOVI_ENTR!M:M,MOVI_ENTR!D:D,D1555,MOVI_ENTR!O:O,$E$5))</f>
        <v/>
      </c>
      <c r="K1555" s="103" t="str">
        <f>IF(CADA_PROD!C1553="","",IFERROR($J1555/SUM($J$8:$J$1008),""))</f>
        <v/>
      </c>
      <c r="L1555" s="103" t="str">
        <f>IF(CADA_PROD!C1553="","",IFERROR(H1555/SUM($H$8:$H$1008),""))</f>
        <v/>
      </c>
      <c r="M1555" s="102" t="str">
        <f>IF(CADA_PROD!$C1553="","",IFERROR(SUMIFS(MOVI_ENTR!M:M,MOVI_ENTR!D:D,D1555,MOVI_ENTR!O:O,$E$5)/SUMIFS(MOVI_ENTR!I:I,MOVI_ENTR!D:D,D1555,MOVI_ENTR!O:O,$E$5),0))</f>
        <v/>
      </c>
      <c r="N1555" s="104" t="str">
        <f>IF(CADA_PROD!C1553="","",G1555/E1555)</f>
        <v/>
      </c>
    </row>
    <row r="1556" spans="2:14" ht="30" customHeight="1">
      <c r="B1556" s="21">
        <f t="shared" si="49"/>
        <v>1549</v>
      </c>
      <c r="C1556" s="99" t="str">
        <f>IF(CADA_PROD!C1554="","",CADA_PROD!C1554)</f>
        <v/>
      </c>
      <c r="D1556" s="100" t="str">
        <f>IF(CADA_PROD!D1554="","",CADA_PROD!D1554)</f>
        <v/>
      </c>
      <c r="E1556" s="101" t="str">
        <f>IF(CADA_PROD!E1554="","",CADA_PROD!E1554)</f>
        <v/>
      </c>
      <c r="F1556" s="101" t="str">
        <f>IF(CADA_PROD!D1554="","",SUMIFS(MOVI_ENTR!I:I,MOVI_ENTR!D:D,D1556,MOVI_ENTR!O:O,$E$5))</f>
        <v/>
      </c>
      <c r="G1556" s="101" t="str">
        <f>IF(CADA_PROD!C1554="","",SUMIFS(MOVI_SAID!H:H,MOVI_SAID!D:D,D1556,MOVI_SAID!L:L,$E$5))</f>
        <v/>
      </c>
      <c r="H1556" s="101" t="str">
        <f t="shared" si="48"/>
        <v/>
      </c>
      <c r="I1556" s="100" t="str">
        <f>IF(CADA_PROD!C1554="","",IFERROR(IF(H1556&lt;=0,"Sem estoque",IF(H1556/E1556&lt;0.25,"Quase sem estoque",IF(H1556/E1556&lt;1.2,"Estoque baixo",IF(H1556/E1556&lt;2,"Estoque moderado","Estoque confortável")))),""))</f>
        <v/>
      </c>
      <c r="J1556" s="102" t="str">
        <f>IF(CADA_PROD!C1554="","",SUMIFS(MOVI_ENTR!M:M,MOVI_ENTR!D:D,D1556,MOVI_ENTR!O:O,$E$5))</f>
        <v/>
      </c>
      <c r="K1556" s="103" t="str">
        <f>IF(CADA_PROD!C1554="","",IFERROR($J1556/SUM($J$8:$J$1008),""))</f>
        <v/>
      </c>
      <c r="L1556" s="103" t="str">
        <f>IF(CADA_PROD!C1554="","",IFERROR(H1556/SUM($H$8:$H$1008),""))</f>
        <v/>
      </c>
      <c r="M1556" s="102" t="str">
        <f>IF(CADA_PROD!$C1554="","",IFERROR(SUMIFS(MOVI_ENTR!M:M,MOVI_ENTR!D:D,D1556,MOVI_ENTR!O:O,$E$5)/SUMIFS(MOVI_ENTR!I:I,MOVI_ENTR!D:D,D1556,MOVI_ENTR!O:O,$E$5),0))</f>
        <v/>
      </c>
      <c r="N1556" s="104" t="str">
        <f>IF(CADA_PROD!C1554="","",G1556/E1556)</f>
        <v/>
      </c>
    </row>
    <row r="1557" spans="2:14" ht="30" customHeight="1">
      <c r="B1557" s="21">
        <f t="shared" si="49"/>
        <v>1550</v>
      </c>
      <c r="C1557" s="99" t="str">
        <f>IF(CADA_PROD!C1555="","",CADA_PROD!C1555)</f>
        <v/>
      </c>
      <c r="D1557" s="100" t="str">
        <f>IF(CADA_PROD!D1555="","",CADA_PROD!D1555)</f>
        <v/>
      </c>
      <c r="E1557" s="101" t="str">
        <f>IF(CADA_PROD!E1555="","",CADA_PROD!E1555)</f>
        <v/>
      </c>
      <c r="F1557" s="101" t="str">
        <f>IF(CADA_PROD!D1555="","",SUMIFS(MOVI_ENTR!I:I,MOVI_ENTR!D:D,D1557,MOVI_ENTR!O:O,$E$5))</f>
        <v/>
      </c>
      <c r="G1557" s="101" t="str">
        <f>IF(CADA_PROD!C1555="","",SUMIFS(MOVI_SAID!H:H,MOVI_SAID!D:D,D1557,MOVI_SAID!L:L,$E$5))</f>
        <v/>
      </c>
      <c r="H1557" s="101" t="str">
        <f t="shared" si="48"/>
        <v/>
      </c>
      <c r="I1557" s="100" t="str">
        <f>IF(CADA_PROD!C1555="","",IFERROR(IF(H1557&lt;=0,"Sem estoque",IF(H1557/E1557&lt;0.25,"Quase sem estoque",IF(H1557/E1557&lt;1.2,"Estoque baixo",IF(H1557/E1557&lt;2,"Estoque moderado","Estoque confortável")))),""))</f>
        <v/>
      </c>
      <c r="J1557" s="102" t="str">
        <f>IF(CADA_PROD!C1555="","",SUMIFS(MOVI_ENTR!M:M,MOVI_ENTR!D:D,D1557,MOVI_ENTR!O:O,$E$5))</f>
        <v/>
      </c>
      <c r="K1557" s="103" t="str">
        <f>IF(CADA_PROD!C1555="","",IFERROR($J1557/SUM($J$8:$J$1008),""))</f>
        <v/>
      </c>
      <c r="L1557" s="103" t="str">
        <f>IF(CADA_PROD!C1555="","",IFERROR(H1557/SUM($H$8:$H$1008),""))</f>
        <v/>
      </c>
      <c r="M1557" s="102" t="str">
        <f>IF(CADA_PROD!$C1555="","",IFERROR(SUMIFS(MOVI_ENTR!M:M,MOVI_ENTR!D:D,D1557,MOVI_ENTR!O:O,$E$5)/SUMIFS(MOVI_ENTR!I:I,MOVI_ENTR!D:D,D1557,MOVI_ENTR!O:O,$E$5),0))</f>
        <v/>
      </c>
      <c r="N1557" s="104" t="str">
        <f>IF(CADA_PROD!C1555="","",G1557/E1557)</f>
        <v/>
      </c>
    </row>
    <row r="1558" spans="2:14" ht="30" customHeight="1">
      <c r="B1558" s="21">
        <f t="shared" si="49"/>
        <v>1551</v>
      </c>
      <c r="C1558" s="99" t="str">
        <f>IF(CADA_PROD!C1556="","",CADA_PROD!C1556)</f>
        <v/>
      </c>
      <c r="D1558" s="100" t="str">
        <f>IF(CADA_PROD!D1556="","",CADA_PROD!D1556)</f>
        <v/>
      </c>
      <c r="E1558" s="101" t="str">
        <f>IF(CADA_PROD!E1556="","",CADA_PROD!E1556)</f>
        <v/>
      </c>
      <c r="F1558" s="101" t="str">
        <f>IF(CADA_PROD!D1556="","",SUMIFS(MOVI_ENTR!I:I,MOVI_ENTR!D:D,D1558,MOVI_ENTR!O:O,$E$5))</f>
        <v/>
      </c>
      <c r="G1558" s="101" t="str">
        <f>IF(CADA_PROD!C1556="","",SUMIFS(MOVI_SAID!H:H,MOVI_SAID!D:D,D1558,MOVI_SAID!L:L,$E$5))</f>
        <v/>
      </c>
      <c r="H1558" s="101" t="str">
        <f t="shared" si="48"/>
        <v/>
      </c>
      <c r="I1558" s="100" t="str">
        <f>IF(CADA_PROD!C1556="","",IFERROR(IF(H1558&lt;=0,"Sem estoque",IF(H1558/E1558&lt;0.25,"Quase sem estoque",IF(H1558/E1558&lt;1.2,"Estoque baixo",IF(H1558/E1558&lt;2,"Estoque moderado","Estoque confortável")))),""))</f>
        <v/>
      </c>
      <c r="J1558" s="102" t="str">
        <f>IF(CADA_PROD!C1556="","",SUMIFS(MOVI_ENTR!M:M,MOVI_ENTR!D:D,D1558,MOVI_ENTR!O:O,$E$5))</f>
        <v/>
      </c>
      <c r="K1558" s="103" t="str">
        <f>IF(CADA_PROD!C1556="","",IFERROR($J1558/SUM($J$8:$J$1008),""))</f>
        <v/>
      </c>
      <c r="L1558" s="103" t="str">
        <f>IF(CADA_PROD!C1556="","",IFERROR(H1558/SUM($H$8:$H$1008),""))</f>
        <v/>
      </c>
      <c r="M1558" s="102" t="str">
        <f>IF(CADA_PROD!$C1556="","",IFERROR(SUMIFS(MOVI_ENTR!M:M,MOVI_ENTR!D:D,D1558,MOVI_ENTR!O:O,$E$5)/SUMIFS(MOVI_ENTR!I:I,MOVI_ENTR!D:D,D1558,MOVI_ENTR!O:O,$E$5),0))</f>
        <v/>
      </c>
      <c r="N1558" s="104" t="str">
        <f>IF(CADA_PROD!C1556="","",G1558/E1558)</f>
        <v/>
      </c>
    </row>
    <row r="1559" spans="2:14" ht="30" customHeight="1">
      <c r="B1559" s="21">
        <f t="shared" si="49"/>
        <v>1552</v>
      </c>
      <c r="C1559" s="99" t="str">
        <f>IF(CADA_PROD!C1557="","",CADA_PROD!C1557)</f>
        <v/>
      </c>
      <c r="D1559" s="100" t="str">
        <f>IF(CADA_PROD!D1557="","",CADA_PROD!D1557)</f>
        <v/>
      </c>
      <c r="E1559" s="101" t="str">
        <f>IF(CADA_PROD!E1557="","",CADA_PROD!E1557)</f>
        <v/>
      </c>
      <c r="F1559" s="101" t="str">
        <f>IF(CADA_PROD!D1557="","",SUMIFS(MOVI_ENTR!I:I,MOVI_ENTR!D:D,D1559,MOVI_ENTR!O:O,$E$5))</f>
        <v/>
      </c>
      <c r="G1559" s="101" t="str">
        <f>IF(CADA_PROD!C1557="","",SUMIFS(MOVI_SAID!H:H,MOVI_SAID!D:D,D1559,MOVI_SAID!L:L,$E$5))</f>
        <v/>
      </c>
      <c r="H1559" s="101" t="str">
        <f t="shared" si="48"/>
        <v/>
      </c>
      <c r="I1559" s="100" t="str">
        <f>IF(CADA_PROD!C1557="","",IFERROR(IF(H1559&lt;=0,"Sem estoque",IF(H1559/E1559&lt;0.25,"Quase sem estoque",IF(H1559/E1559&lt;1.2,"Estoque baixo",IF(H1559/E1559&lt;2,"Estoque moderado","Estoque confortável")))),""))</f>
        <v/>
      </c>
      <c r="J1559" s="102" t="str">
        <f>IF(CADA_PROD!C1557="","",SUMIFS(MOVI_ENTR!M:M,MOVI_ENTR!D:D,D1559,MOVI_ENTR!O:O,$E$5))</f>
        <v/>
      </c>
      <c r="K1559" s="103" t="str">
        <f>IF(CADA_PROD!C1557="","",IFERROR($J1559/SUM($J$8:$J$1008),""))</f>
        <v/>
      </c>
      <c r="L1559" s="103" t="str">
        <f>IF(CADA_PROD!C1557="","",IFERROR(H1559/SUM($H$8:$H$1008),""))</f>
        <v/>
      </c>
      <c r="M1559" s="102" t="str">
        <f>IF(CADA_PROD!$C1557="","",IFERROR(SUMIFS(MOVI_ENTR!M:M,MOVI_ENTR!D:D,D1559,MOVI_ENTR!O:O,$E$5)/SUMIFS(MOVI_ENTR!I:I,MOVI_ENTR!D:D,D1559,MOVI_ENTR!O:O,$E$5),0))</f>
        <v/>
      </c>
      <c r="N1559" s="104" t="str">
        <f>IF(CADA_PROD!C1557="","",G1559/E1559)</f>
        <v/>
      </c>
    </row>
    <row r="1560" spans="2:14" ht="30" customHeight="1">
      <c r="B1560" s="21">
        <f t="shared" si="49"/>
        <v>1553</v>
      </c>
      <c r="C1560" s="99" t="str">
        <f>IF(CADA_PROD!C1558="","",CADA_PROD!C1558)</f>
        <v/>
      </c>
      <c r="D1560" s="100" t="str">
        <f>IF(CADA_PROD!D1558="","",CADA_PROD!D1558)</f>
        <v/>
      </c>
      <c r="E1560" s="101" t="str">
        <f>IF(CADA_PROD!E1558="","",CADA_PROD!E1558)</f>
        <v/>
      </c>
      <c r="F1560" s="101" t="str">
        <f>IF(CADA_PROD!D1558="","",SUMIFS(MOVI_ENTR!I:I,MOVI_ENTR!D:D,D1560,MOVI_ENTR!O:O,$E$5))</f>
        <v/>
      </c>
      <c r="G1560" s="101" t="str">
        <f>IF(CADA_PROD!C1558="","",SUMIFS(MOVI_SAID!H:H,MOVI_SAID!D:D,D1560,MOVI_SAID!L:L,$E$5))</f>
        <v/>
      </c>
      <c r="H1560" s="101" t="str">
        <f t="shared" si="48"/>
        <v/>
      </c>
      <c r="I1560" s="100" t="str">
        <f>IF(CADA_PROD!C1558="","",IFERROR(IF(H1560&lt;=0,"Sem estoque",IF(H1560/E1560&lt;0.25,"Quase sem estoque",IF(H1560/E1560&lt;1.2,"Estoque baixo",IF(H1560/E1560&lt;2,"Estoque moderado","Estoque confortável")))),""))</f>
        <v/>
      </c>
      <c r="J1560" s="102" t="str">
        <f>IF(CADA_PROD!C1558="","",SUMIFS(MOVI_ENTR!M:M,MOVI_ENTR!D:D,D1560,MOVI_ENTR!O:O,$E$5))</f>
        <v/>
      </c>
      <c r="K1560" s="103" t="str">
        <f>IF(CADA_PROD!C1558="","",IFERROR($J1560/SUM($J$8:$J$1008),""))</f>
        <v/>
      </c>
      <c r="L1560" s="103" t="str">
        <f>IF(CADA_PROD!C1558="","",IFERROR(H1560/SUM($H$8:$H$1008),""))</f>
        <v/>
      </c>
      <c r="M1560" s="102" t="str">
        <f>IF(CADA_PROD!$C1558="","",IFERROR(SUMIFS(MOVI_ENTR!M:M,MOVI_ENTR!D:D,D1560,MOVI_ENTR!O:O,$E$5)/SUMIFS(MOVI_ENTR!I:I,MOVI_ENTR!D:D,D1560,MOVI_ENTR!O:O,$E$5),0))</f>
        <v/>
      </c>
      <c r="N1560" s="104" t="str">
        <f>IF(CADA_PROD!C1558="","",G1560/E1560)</f>
        <v/>
      </c>
    </row>
    <row r="1561" spans="2:14" ht="30" customHeight="1">
      <c r="B1561" s="21">
        <f t="shared" si="49"/>
        <v>1554</v>
      </c>
      <c r="C1561" s="99" t="str">
        <f>IF(CADA_PROD!C1559="","",CADA_PROD!C1559)</f>
        <v/>
      </c>
      <c r="D1561" s="100" t="str">
        <f>IF(CADA_PROD!D1559="","",CADA_PROD!D1559)</f>
        <v/>
      </c>
      <c r="E1561" s="101" t="str">
        <f>IF(CADA_PROD!E1559="","",CADA_PROD!E1559)</f>
        <v/>
      </c>
      <c r="F1561" s="101" t="str">
        <f>IF(CADA_PROD!D1559="","",SUMIFS(MOVI_ENTR!I:I,MOVI_ENTR!D:D,D1561,MOVI_ENTR!O:O,$E$5))</f>
        <v/>
      </c>
      <c r="G1561" s="101" t="str">
        <f>IF(CADA_PROD!C1559="","",SUMIFS(MOVI_SAID!H:H,MOVI_SAID!D:D,D1561,MOVI_SAID!L:L,$E$5))</f>
        <v/>
      </c>
      <c r="H1561" s="101" t="str">
        <f t="shared" si="48"/>
        <v/>
      </c>
      <c r="I1561" s="100" t="str">
        <f>IF(CADA_PROD!C1559="","",IFERROR(IF(H1561&lt;=0,"Sem estoque",IF(H1561/E1561&lt;0.25,"Quase sem estoque",IF(H1561/E1561&lt;1.2,"Estoque baixo",IF(H1561/E1561&lt;2,"Estoque moderado","Estoque confortável")))),""))</f>
        <v/>
      </c>
      <c r="J1561" s="102" t="str">
        <f>IF(CADA_PROD!C1559="","",SUMIFS(MOVI_ENTR!M:M,MOVI_ENTR!D:D,D1561,MOVI_ENTR!O:O,$E$5))</f>
        <v/>
      </c>
      <c r="K1561" s="103" t="str">
        <f>IF(CADA_PROD!C1559="","",IFERROR($J1561/SUM($J$8:$J$1008),""))</f>
        <v/>
      </c>
      <c r="L1561" s="103" t="str">
        <f>IF(CADA_PROD!C1559="","",IFERROR(H1561/SUM($H$8:$H$1008),""))</f>
        <v/>
      </c>
      <c r="M1561" s="102" t="str">
        <f>IF(CADA_PROD!$C1559="","",IFERROR(SUMIFS(MOVI_ENTR!M:M,MOVI_ENTR!D:D,D1561,MOVI_ENTR!O:O,$E$5)/SUMIFS(MOVI_ENTR!I:I,MOVI_ENTR!D:D,D1561,MOVI_ENTR!O:O,$E$5),0))</f>
        <v/>
      </c>
      <c r="N1561" s="104" t="str">
        <f>IF(CADA_PROD!C1559="","",G1561/E1561)</f>
        <v/>
      </c>
    </row>
    <row r="1562" spans="2:14" ht="30" customHeight="1">
      <c r="B1562" s="21">
        <f t="shared" si="49"/>
        <v>1555</v>
      </c>
      <c r="C1562" s="99" t="str">
        <f>IF(CADA_PROD!C1560="","",CADA_PROD!C1560)</f>
        <v/>
      </c>
      <c r="D1562" s="100" t="str">
        <f>IF(CADA_PROD!D1560="","",CADA_PROD!D1560)</f>
        <v/>
      </c>
      <c r="E1562" s="101" t="str">
        <f>IF(CADA_PROD!E1560="","",CADA_PROD!E1560)</f>
        <v/>
      </c>
      <c r="F1562" s="101" t="str">
        <f>IF(CADA_PROD!D1560="","",SUMIFS(MOVI_ENTR!I:I,MOVI_ENTR!D:D,D1562,MOVI_ENTR!O:O,$E$5))</f>
        <v/>
      </c>
      <c r="G1562" s="101" t="str">
        <f>IF(CADA_PROD!C1560="","",SUMIFS(MOVI_SAID!H:H,MOVI_SAID!D:D,D1562,MOVI_SAID!L:L,$E$5))</f>
        <v/>
      </c>
      <c r="H1562" s="101" t="str">
        <f t="shared" si="48"/>
        <v/>
      </c>
      <c r="I1562" s="100" t="str">
        <f>IF(CADA_PROD!C1560="","",IFERROR(IF(H1562&lt;=0,"Sem estoque",IF(H1562/E1562&lt;0.25,"Quase sem estoque",IF(H1562/E1562&lt;1.2,"Estoque baixo",IF(H1562/E1562&lt;2,"Estoque moderado","Estoque confortável")))),""))</f>
        <v/>
      </c>
      <c r="J1562" s="102" t="str">
        <f>IF(CADA_PROD!C1560="","",SUMIFS(MOVI_ENTR!M:M,MOVI_ENTR!D:D,D1562,MOVI_ENTR!O:O,$E$5))</f>
        <v/>
      </c>
      <c r="K1562" s="103" t="str">
        <f>IF(CADA_PROD!C1560="","",IFERROR($J1562/SUM($J$8:$J$1008),""))</f>
        <v/>
      </c>
      <c r="L1562" s="103" t="str">
        <f>IF(CADA_PROD!C1560="","",IFERROR(H1562/SUM($H$8:$H$1008),""))</f>
        <v/>
      </c>
      <c r="M1562" s="102" t="str">
        <f>IF(CADA_PROD!$C1560="","",IFERROR(SUMIFS(MOVI_ENTR!M:M,MOVI_ENTR!D:D,D1562,MOVI_ENTR!O:O,$E$5)/SUMIFS(MOVI_ENTR!I:I,MOVI_ENTR!D:D,D1562,MOVI_ENTR!O:O,$E$5),0))</f>
        <v/>
      </c>
      <c r="N1562" s="104" t="str">
        <f>IF(CADA_PROD!C1560="","",G1562/E1562)</f>
        <v/>
      </c>
    </row>
    <row r="1563" spans="2:14" ht="30" customHeight="1">
      <c r="B1563" s="21">
        <f t="shared" si="49"/>
        <v>1556</v>
      </c>
      <c r="C1563" s="99" t="str">
        <f>IF(CADA_PROD!C1561="","",CADA_PROD!C1561)</f>
        <v/>
      </c>
      <c r="D1563" s="100" t="str">
        <f>IF(CADA_PROD!D1561="","",CADA_PROD!D1561)</f>
        <v/>
      </c>
      <c r="E1563" s="101" t="str">
        <f>IF(CADA_PROD!E1561="","",CADA_PROD!E1561)</f>
        <v/>
      </c>
      <c r="F1563" s="101" t="str">
        <f>IF(CADA_PROD!D1561="","",SUMIFS(MOVI_ENTR!I:I,MOVI_ENTR!D:D,D1563,MOVI_ENTR!O:O,$E$5))</f>
        <v/>
      </c>
      <c r="G1563" s="101" t="str">
        <f>IF(CADA_PROD!C1561="","",SUMIFS(MOVI_SAID!H:H,MOVI_SAID!D:D,D1563,MOVI_SAID!L:L,$E$5))</f>
        <v/>
      </c>
      <c r="H1563" s="101" t="str">
        <f t="shared" si="48"/>
        <v/>
      </c>
      <c r="I1563" s="100" t="str">
        <f>IF(CADA_PROD!C1561="","",IFERROR(IF(H1563&lt;=0,"Sem estoque",IF(H1563/E1563&lt;0.25,"Quase sem estoque",IF(H1563/E1563&lt;1.2,"Estoque baixo",IF(H1563/E1563&lt;2,"Estoque moderado","Estoque confortável")))),""))</f>
        <v/>
      </c>
      <c r="J1563" s="102" t="str">
        <f>IF(CADA_PROD!C1561="","",SUMIFS(MOVI_ENTR!M:M,MOVI_ENTR!D:D,D1563,MOVI_ENTR!O:O,$E$5))</f>
        <v/>
      </c>
      <c r="K1563" s="103" t="str">
        <f>IF(CADA_PROD!C1561="","",IFERROR($J1563/SUM($J$8:$J$1008),""))</f>
        <v/>
      </c>
      <c r="L1563" s="103" t="str">
        <f>IF(CADA_PROD!C1561="","",IFERROR(H1563/SUM($H$8:$H$1008),""))</f>
        <v/>
      </c>
      <c r="M1563" s="102" t="str">
        <f>IF(CADA_PROD!$C1561="","",IFERROR(SUMIFS(MOVI_ENTR!M:M,MOVI_ENTR!D:D,D1563,MOVI_ENTR!O:O,$E$5)/SUMIFS(MOVI_ENTR!I:I,MOVI_ENTR!D:D,D1563,MOVI_ENTR!O:O,$E$5),0))</f>
        <v/>
      </c>
      <c r="N1563" s="104" t="str">
        <f>IF(CADA_PROD!C1561="","",G1563/E1563)</f>
        <v/>
      </c>
    </row>
    <row r="1564" spans="2:14" ht="30" customHeight="1">
      <c r="B1564" s="21">
        <f t="shared" si="49"/>
        <v>1557</v>
      </c>
      <c r="C1564" s="99" t="str">
        <f>IF(CADA_PROD!C1562="","",CADA_PROD!C1562)</f>
        <v/>
      </c>
      <c r="D1564" s="100" t="str">
        <f>IF(CADA_PROD!D1562="","",CADA_PROD!D1562)</f>
        <v/>
      </c>
      <c r="E1564" s="101" t="str">
        <f>IF(CADA_PROD!E1562="","",CADA_PROD!E1562)</f>
        <v/>
      </c>
      <c r="F1564" s="101" t="str">
        <f>IF(CADA_PROD!D1562="","",SUMIFS(MOVI_ENTR!I:I,MOVI_ENTR!D:D,D1564,MOVI_ENTR!O:O,$E$5))</f>
        <v/>
      </c>
      <c r="G1564" s="101" t="str">
        <f>IF(CADA_PROD!C1562="","",SUMIFS(MOVI_SAID!H:H,MOVI_SAID!D:D,D1564,MOVI_SAID!L:L,$E$5))</f>
        <v/>
      </c>
      <c r="H1564" s="101" t="str">
        <f t="shared" si="48"/>
        <v/>
      </c>
      <c r="I1564" s="100" t="str">
        <f>IF(CADA_PROD!C1562="","",IFERROR(IF(H1564&lt;=0,"Sem estoque",IF(H1564/E1564&lt;0.25,"Quase sem estoque",IF(H1564/E1564&lt;1.2,"Estoque baixo",IF(H1564/E1564&lt;2,"Estoque moderado","Estoque confortável")))),""))</f>
        <v/>
      </c>
      <c r="J1564" s="102" t="str">
        <f>IF(CADA_PROD!C1562="","",SUMIFS(MOVI_ENTR!M:M,MOVI_ENTR!D:D,D1564,MOVI_ENTR!O:O,$E$5))</f>
        <v/>
      </c>
      <c r="K1564" s="103" t="str">
        <f>IF(CADA_PROD!C1562="","",IFERROR($J1564/SUM($J$8:$J$1008),""))</f>
        <v/>
      </c>
      <c r="L1564" s="103" t="str">
        <f>IF(CADA_PROD!C1562="","",IFERROR(H1564/SUM($H$8:$H$1008),""))</f>
        <v/>
      </c>
      <c r="M1564" s="102" t="str">
        <f>IF(CADA_PROD!$C1562="","",IFERROR(SUMIFS(MOVI_ENTR!M:M,MOVI_ENTR!D:D,D1564,MOVI_ENTR!O:O,$E$5)/SUMIFS(MOVI_ENTR!I:I,MOVI_ENTR!D:D,D1564,MOVI_ENTR!O:O,$E$5),0))</f>
        <v/>
      </c>
      <c r="N1564" s="104" t="str">
        <f>IF(CADA_PROD!C1562="","",G1564/E1564)</f>
        <v/>
      </c>
    </row>
    <row r="1565" spans="2:14" ht="30" customHeight="1">
      <c r="B1565" s="21">
        <f t="shared" si="49"/>
        <v>1558</v>
      </c>
      <c r="C1565" s="99" t="str">
        <f>IF(CADA_PROD!C1563="","",CADA_PROD!C1563)</f>
        <v/>
      </c>
      <c r="D1565" s="100" t="str">
        <f>IF(CADA_PROD!D1563="","",CADA_PROD!D1563)</f>
        <v/>
      </c>
      <c r="E1565" s="101" t="str">
        <f>IF(CADA_PROD!E1563="","",CADA_PROD!E1563)</f>
        <v/>
      </c>
      <c r="F1565" s="101" t="str">
        <f>IF(CADA_PROD!D1563="","",SUMIFS(MOVI_ENTR!I:I,MOVI_ENTR!D:D,D1565,MOVI_ENTR!O:O,$E$5))</f>
        <v/>
      </c>
      <c r="G1565" s="101" t="str">
        <f>IF(CADA_PROD!C1563="","",SUMIFS(MOVI_SAID!H:H,MOVI_SAID!D:D,D1565,MOVI_SAID!L:L,$E$5))</f>
        <v/>
      </c>
      <c r="H1565" s="101" t="str">
        <f t="shared" si="48"/>
        <v/>
      </c>
      <c r="I1565" s="100" t="str">
        <f>IF(CADA_PROD!C1563="","",IFERROR(IF(H1565&lt;=0,"Sem estoque",IF(H1565/E1565&lt;0.25,"Quase sem estoque",IF(H1565/E1565&lt;1.2,"Estoque baixo",IF(H1565/E1565&lt;2,"Estoque moderado","Estoque confortável")))),""))</f>
        <v/>
      </c>
      <c r="J1565" s="102" t="str">
        <f>IF(CADA_PROD!C1563="","",SUMIFS(MOVI_ENTR!M:M,MOVI_ENTR!D:D,D1565,MOVI_ENTR!O:O,$E$5))</f>
        <v/>
      </c>
      <c r="K1565" s="103" t="str">
        <f>IF(CADA_PROD!C1563="","",IFERROR($J1565/SUM($J$8:$J$1008),""))</f>
        <v/>
      </c>
      <c r="L1565" s="103" t="str">
        <f>IF(CADA_PROD!C1563="","",IFERROR(H1565/SUM($H$8:$H$1008),""))</f>
        <v/>
      </c>
      <c r="M1565" s="102" t="str">
        <f>IF(CADA_PROD!$C1563="","",IFERROR(SUMIFS(MOVI_ENTR!M:M,MOVI_ENTR!D:D,D1565,MOVI_ENTR!O:O,$E$5)/SUMIFS(MOVI_ENTR!I:I,MOVI_ENTR!D:D,D1565,MOVI_ENTR!O:O,$E$5),0))</f>
        <v/>
      </c>
      <c r="N1565" s="104" t="str">
        <f>IF(CADA_PROD!C1563="","",G1565/E1565)</f>
        <v/>
      </c>
    </row>
    <row r="1566" spans="2:14" ht="30" customHeight="1">
      <c r="B1566" s="21">
        <f t="shared" si="49"/>
        <v>1559</v>
      </c>
      <c r="C1566" s="99" t="str">
        <f>IF(CADA_PROD!C1564="","",CADA_PROD!C1564)</f>
        <v/>
      </c>
      <c r="D1566" s="100" t="str">
        <f>IF(CADA_PROD!D1564="","",CADA_PROD!D1564)</f>
        <v/>
      </c>
      <c r="E1566" s="101" t="str">
        <f>IF(CADA_PROD!E1564="","",CADA_PROD!E1564)</f>
        <v/>
      </c>
      <c r="F1566" s="101" t="str">
        <f>IF(CADA_PROD!D1564="","",SUMIFS(MOVI_ENTR!I:I,MOVI_ENTR!D:D,D1566,MOVI_ENTR!O:O,$E$5))</f>
        <v/>
      </c>
      <c r="G1566" s="101" t="str">
        <f>IF(CADA_PROD!C1564="","",SUMIFS(MOVI_SAID!H:H,MOVI_SAID!D:D,D1566,MOVI_SAID!L:L,$E$5))</f>
        <v/>
      </c>
      <c r="H1566" s="101" t="str">
        <f t="shared" si="48"/>
        <v/>
      </c>
      <c r="I1566" s="100" t="str">
        <f>IF(CADA_PROD!C1564="","",IFERROR(IF(H1566&lt;=0,"Sem estoque",IF(H1566/E1566&lt;0.25,"Quase sem estoque",IF(H1566/E1566&lt;1.2,"Estoque baixo",IF(H1566/E1566&lt;2,"Estoque moderado","Estoque confortável")))),""))</f>
        <v/>
      </c>
      <c r="J1566" s="102" t="str">
        <f>IF(CADA_PROD!C1564="","",SUMIFS(MOVI_ENTR!M:M,MOVI_ENTR!D:D,D1566,MOVI_ENTR!O:O,$E$5))</f>
        <v/>
      </c>
      <c r="K1566" s="103" t="str">
        <f>IF(CADA_PROD!C1564="","",IFERROR($J1566/SUM($J$8:$J$1008),""))</f>
        <v/>
      </c>
      <c r="L1566" s="103" t="str">
        <f>IF(CADA_PROD!C1564="","",IFERROR(H1566/SUM($H$8:$H$1008),""))</f>
        <v/>
      </c>
      <c r="M1566" s="102" t="str">
        <f>IF(CADA_PROD!$C1564="","",IFERROR(SUMIFS(MOVI_ENTR!M:M,MOVI_ENTR!D:D,D1566,MOVI_ENTR!O:O,$E$5)/SUMIFS(MOVI_ENTR!I:I,MOVI_ENTR!D:D,D1566,MOVI_ENTR!O:O,$E$5),0))</f>
        <v/>
      </c>
      <c r="N1566" s="104" t="str">
        <f>IF(CADA_PROD!C1564="","",G1566/E1566)</f>
        <v/>
      </c>
    </row>
    <row r="1567" spans="2:14" ht="30" customHeight="1">
      <c r="B1567" s="21">
        <f t="shared" si="49"/>
        <v>1560</v>
      </c>
      <c r="C1567" s="99" t="str">
        <f>IF(CADA_PROD!C1565="","",CADA_PROD!C1565)</f>
        <v/>
      </c>
      <c r="D1567" s="100" t="str">
        <f>IF(CADA_PROD!D1565="","",CADA_PROD!D1565)</f>
        <v/>
      </c>
      <c r="E1567" s="101" t="str">
        <f>IF(CADA_PROD!E1565="","",CADA_PROD!E1565)</f>
        <v/>
      </c>
      <c r="F1567" s="101" t="str">
        <f>IF(CADA_PROD!D1565="","",SUMIFS(MOVI_ENTR!I:I,MOVI_ENTR!D:D,D1567,MOVI_ENTR!O:O,$E$5))</f>
        <v/>
      </c>
      <c r="G1567" s="101" t="str">
        <f>IF(CADA_PROD!C1565="","",SUMIFS(MOVI_SAID!H:H,MOVI_SAID!D:D,D1567,MOVI_SAID!L:L,$E$5))</f>
        <v/>
      </c>
      <c r="H1567" s="101" t="str">
        <f t="shared" si="48"/>
        <v/>
      </c>
      <c r="I1567" s="100" t="str">
        <f>IF(CADA_PROD!C1565="","",IFERROR(IF(H1567&lt;=0,"Sem estoque",IF(H1567/E1567&lt;0.25,"Quase sem estoque",IF(H1567/E1567&lt;1.2,"Estoque baixo",IF(H1567/E1567&lt;2,"Estoque moderado","Estoque confortável")))),""))</f>
        <v/>
      </c>
      <c r="J1567" s="102" t="str">
        <f>IF(CADA_PROD!C1565="","",SUMIFS(MOVI_ENTR!M:M,MOVI_ENTR!D:D,D1567,MOVI_ENTR!O:O,$E$5))</f>
        <v/>
      </c>
      <c r="K1567" s="103" t="str">
        <f>IF(CADA_PROD!C1565="","",IFERROR($J1567/SUM($J$8:$J$1008),""))</f>
        <v/>
      </c>
      <c r="L1567" s="103" t="str">
        <f>IF(CADA_PROD!C1565="","",IFERROR(H1567/SUM($H$8:$H$1008),""))</f>
        <v/>
      </c>
      <c r="M1567" s="102" t="str">
        <f>IF(CADA_PROD!$C1565="","",IFERROR(SUMIFS(MOVI_ENTR!M:M,MOVI_ENTR!D:D,D1567,MOVI_ENTR!O:O,$E$5)/SUMIFS(MOVI_ENTR!I:I,MOVI_ENTR!D:D,D1567,MOVI_ENTR!O:O,$E$5),0))</f>
        <v/>
      </c>
      <c r="N1567" s="104" t="str">
        <f>IF(CADA_PROD!C1565="","",G1567/E1567)</f>
        <v/>
      </c>
    </row>
    <row r="1568" spans="2:14" ht="30" customHeight="1">
      <c r="B1568" s="21">
        <f t="shared" si="49"/>
        <v>1561</v>
      </c>
      <c r="C1568" s="99" t="str">
        <f>IF(CADA_PROD!C1566="","",CADA_PROD!C1566)</f>
        <v/>
      </c>
      <c r="D1568" s="100" t="str">
        <f>IF(CADA_PROD!D1566="","",CADA_PROD!D1566)</f>
        <v/>
      </c>
      <c r="E1568" s="101" t="str">
        <f>IF(CADA_PROD!E1566="","",CADA_PROD!E1566)</f>
        <v/>
      </c>
      <c r="F1568" s="101" t="str">
        <f>IF(CADA_PROD!D1566="","",SUMIFS(MOVI_ENTR!I:I,MOVI_ENTR!D:D,D1568,MOVI_ENTR!O:O,$E$5))</f>
        <v/>
      </c>
      <c r="G1568" s="101" t="str">
        <f>IF(CADA_PROD!C1566="","",SUMIFS(MOVI_SAID!H:H,MOVI_SAID!D:D,D1568,MOVI_SAID!L:L,$E$5))</f>
        <v/>
      </c>
      <c r="H1568" s="101" t="str">
        <f t="shared" si="48"/>
        <v/>
      </c>
      <c r="I1568" s="100" t="str">
        <f>IF(CADA_PROD!C1566="","",IFERROR(IF(H1568&lt;=0,"Sem estoque",IF(H1568/E1568&lt;0.25,"Quase sem estoque",IF(H1568/E1568&lt;1.2,"Estoque baixo",IF(H1568/E1568&lt;2,"Estoque moderado","Estoque confortável")))),""))</f>
        <v/>
      </c>
      <c r="J1568" s="102" t="str">
        <f>IF(CADA_PROD!C1566="","",SUMIFS(MOVI_ENTR!M:M,MOVI_ENTR!D:D,D1568,MOVI_ENTR!O:O,$E$5))</f>
        <v/>
      </c>
      <c r="K1568" s="103" t="str">
        <f>IF(CADA_PROD!C1566="","",IFERROR($J1568/SUM($J$8:$J$1008),""))</f>
        <v/>
      </c>
      <c r="L1568" s="103" t="str">
        <f>IF(CADA_PROD!C1566="","",IFERROR(H1568/SUM($H$8:$H$1008),""))</f>
        <v/>
      </c>
      <c r="M1568" s="102" t="str">
        <f>IF(CADA_PROD!$C1566="","",IFERROR(SUMIFS(MOVI_ENTR!M:M,MOVI_ENTR!D:D,D1568,MOVI_ENTR!O:O,$E$5)/SUMIFS(MOVI_ENTR!I:I,MOVI_ENTR!D:D,D1568,MOVI_ENTR!O:O,$E$5),0))</f>
        <v/>
      </c>
      <c r="N1568" s="104" t="str">
        <f>IF(CADA_PROD!C1566="","",G1568/E1568)</f>
        <v/>
      </c>
    </row>
    <row r="1569" spans="2:14" ht="30" customHeight="1">
      <c r="B1569" s="21">
        <f t="shared" si="49"/>
        <v>1562</v>
      </c>
      <c r="C1569" s="99" t="str">
        <f>IF(CADA_PROD!C1567="","",CADA_PROD!C1567)</f>
        <v/>
      </c>
      <c r="D1569" s="100" t="str">
        <f>IF(CADA_PROD!D1567="","",CADA_PROD!D1567)</f>
        <v/>
      </c>
      <c r="E1569" s="101" t="str">
        <f>IF(CADA_PROD!E1567="","",CADA_PROD!E1567)</f>
        <v/>
      </c>
      <c r="F1569" s="101" t="str">
        <f>IF(CADA_PROD!D1567="","",SUMIFS(MOVI_ENTR!I:I,MOVI_ENTR!D:D,D1569,MOVI_ENTR!O:O,$E$5))</f>
        <v/>
      </c>
      <c r="G1569" s="101" t="str">
        <f>IF(CADA_PROD!C1567="","",SUMIFS(MOVI_SAID!H:H,MOVI_SAID!D:D,D1569,MOVI_SAID!L:L,$E$5))</f>
        <v/>
      </c>
      <c r="H1569" s="101" t="str">
        <f t="shared" si="48"/>
        <v/>
      </c>
      <c r="I1569" s="100" t="str">
        <f>IF(CADA_PROD!C1567="","",IFERROR(IF(H1569&lt;=0,"Sem estoque",IF(H1569/E1569&lt;0.25,"Quase sem estoque",IF(H1569/E1569&lt;1.2,"Estoque baixo",IF(H1569/E1569&lt;2,"Estoque moderado","Estoque confortável")))),""))</f>
        <v/>
      </c>
      <c r="J1569" s="102" t="str">
        <f>IF(CADA_PROD!C1567="","",SUMIFS(MOVI_ENTR!M:M,MOVI_ENTR!D:D,D1569,MOVI_ENTR!O:O,$E$5))</f>
        <v/>
      </c>
      <c r="K1569" s="103" t="str">
        <f>IF(CADA_PROD!C1567="","",IFERROR($J1569/SUM($J$8:$J$1008),""))</f>
        <v/>
      </c>
      <c r="L1569" s="103" t="str">
        <f>IF(CADA_PROD!C1567="","",IFERROR(H1569/SUM($H$8:$H$1008),""))</f>
        <v/>
      </c>
      <c r="M1569" s="102" t="str">
        <f>IF(CADA_PROD!$C1567="","",IFERROR(SUMIFS(MOVI_ENTR!M:M,MOVI_ENTR!D:D,D1569,MOVI_ENTR!O:O,$E$5)/SUMIFS(MOVI_ENTR!I:I,MOVI_ENTR!D:D,D1569,MOVI_ENTR!O:O,$E$5),0))</f>
        <v/>
      </c>
      <c r="N1569" s="104" t="str">
        <f>IF(CADA_PROD!C1567="","",G1569/E1569)</f>
        <v/>
      </c>
    </row>
    <row r="1570" spans="2:14" ht="30" customHeight="1">
      <c r="B1570" s="21">
        <f t="shared" si="49"/>
        <v>1563</v>
      </c>
      <c r="C1570" s="99" t="str">
        <f>IF(CADA_PROD!C1568="","",CADA_PROD!C1568)</f>
        <v/>
      </c>
      <c r="D1570" s="100" t="str">
        <f>IF(CADA_PROD!D1568="","",CADA_PROD!D1568)</f>
        <v/>
      </c>
      <c r="E1570" s="101" t="str">
        <f>IF(CADA_PROD!E1568="","",CADA_PROD!E1568)</f>
        <v/>
      </c>
      <c r="F1570" s="101" t="str">
        <f>IF(CADA_PROD!D1568="","",SUMIFS(MOVI_ENTR!I:I,MOVI_ENTR!D:D,D1570,MOVI_ENTR!O:O,$E$5))</f>
        <v/>
      </c>
      <c r="G1570" s="101" t="str">
        <f>IF(CADA_PROD!C1568="","",SUMIFS(MOVI_SAID!H:H,MOVI_SAID!D:D,D1570,MOVI_SAID!L:L,$E$5))</f>
        <v/>
      </c>
      <c r="H1570" s="101" t="str">
        <f t="shared" si="48"/>
        <v/>
      </c>
      <c r="I1570" s="100" t="str">
        <f>IF(CADA_PROD!C1568="","",IFERROR(IF(H1570&lt;=0,"Sem estoque",IF(H1570/E1570&lt;0.25,"Quase sem estoque",IF(H1570/E1570&lt;1.2,"Estoque baixo",IF(H1570/E1570&lt;2,"Estoque moderado","Estoque confortável")))),""))</f>
        <v/>
      </c>
      <c r="J1570" s="102" t="str">
        <f>IF(CADA_PROD!C1568="","",SUMIFS(MOVI_ENTR!M:M,MOVI_ENTR!D:D,D1570,MOVI_ENTR!O:O,$E$5))</f>
        <v/>
      </c>
      <c r="K1570" s="103" t="str">
        <f>IF(CADA_PROD!C1568="","",IFERROR($J1570/SUM($J$8:$J$1008),""))</f>
        <v/>
      </c>
      <c r="L1570" s="103" t="str">
        <f>IF(CADA_PROD!C1568="","",IFERROR(H1570/SUM($H$8:$H$1008),""))</f>
        <v/>
      </c>
      <c r="M1570" s="102" t="str">
        <f>IF(CADA_PROD!$C1568="","",IFERROR(SUMIFS(MOVI_ENTR!M:M,MOVI_ENTR!D:D,D1570,MOVI_ENTR!O:O,$E$5)/SUMIFS(MOVI_ENTR!I:I,MOVI_ENTR!D:D,D1570,MOVI_ENTR!O:O,$E$5),0))</f>
        <v/>
      </c>
      <c r="N1570" s="104" t="str">
        <f>IF(CADA_PROD!C1568="","",G1570/E1570)</f>
        <v/>
      </c>
    </row>
    <row r="1571" spans="2:14" ht="30" customHeight="1">
      <c r="B1571" s="21">
        <f t="shared" si="49"/>
        <v>1564</v>
      </c>
      <c r="C1571" s="99" t="str">
        <f>IF(CADA_PROD!C1569="","",CADA_PROD!C1569)</f>
        <v/>
      </c>
      <c r="D1571" s="100" t="str">
        <f>IF(CADA_PROD!D1569="","",CADA_PROD!D1569)</f>
        <v/>
      </c>
      <c r="E1571" s="101" t="str">
        <f>IF(CADA_PROD!E1569="","",CADA_PROD!E1569)</f>
        <v/>
      </c>
      <c r="F1571" s="101" t="str">
        <f>IF(CADA_PROD!D1569="","",SUMIFS(MOVI_ENTR!I:I,MOVI_ENTR!D:D,D1571,MOVI_ENTR!O:O,$E$5))</f>
        <v/>
      </c>
      <c r="G1571" s="101" t="str">
        <f>IF(CADA_PROD!C1569="","",SUMIFS(MOVI_SAID!H:H,MOVI_SAID!D:D,D1571,MOVI_SAID!L:L,$E$5))</f>
        <v/>
      </c>
      <c r="H1571" s="101" t="str">
        <f t="shared" si="48"/>
        <v/>
      </c>
      <c r="I1571" s="100" t="str">
        <f>IF(CADA_PROD!C1569="","",IFERROR(IF(H1571&lt;=0,"Sem estoque",IF(H1571/E1571&lt;0.25,"Quase sem estoque",IF(H1571/E1571&lt;1.2,"Estoque baixo",IF(H1571/E1571&lt;2,"Estoque moderado","Estoque confortável")))),""))</f>
        <v/>
      </c>
      <c r="J1571" s="102" t="str">
        <f>IF(CADA_PROD!C1569="","",SUMIFS(MOVI_ENTR!M:M,MOVI_ENTR!D:D,D1571,MOVI_ENTR!O:O,$E$5))</f>
        <v/>
      </c>
      <c r="K1571" s="103" t="str">
        <f>IF(CADA_PROD!C1569="","",IFERROR($J1571/SUM($J$8:$J$1008),""))</f>
        <v/>
      </c>
      <c r="L1571" s="103" t="str">
        <f>IF(CADA_PROD!C1569="","",IFERROR(H1571/SUM($H$8:$H$1008),""))</f>
        <v/>
      </c>
      <c r="M1571" s="102" t="str">
        <f>IF(CADA_PROD!$C1569="","",IFERROR(SUMIFS(MOVI_ENTR!M:M,MOVI_ENTR!D:D,D1571,MOVI_ENTR!O:O,$E$5)/SUMIFS(MOVI_ENTR!I:I,MOVI_ENTR!D:D,D1571,MOVI_ENTR!O:O,$E$5),0))</f>
        <v/>
      </c>
      <c r="N1571" s="104" t="str">
        <f>IF(CADA_PROD!C1569="","",G1571/E1571)</f>
        <v/>
      </c>
    </row>
    <row r="1572" spans="2:14" ht="30" customHeight="1">
      <c r="B1572" s="21">
        <f t="shared" si="49"/>
        <v>1565</v>
      </c>
      <c r="C1572" s="99" t="str">
        <f>IF(CADA_PROD!C1570="","",CADA_PROD!C1570)</f>
        <v/>
      </c>
      <c r="D1572" s="100" t="str">
        <f>IF(CADA_PROD!D1570="","",CADA_PROD!D1570)</f>
        <v/>
      </c>
      <c r="E1572" s="101" t="str">
        <f>IF(CADA_PROD!E1570="","",CADA_PROD!E1570)</f>
        <v/>
      </c>
      <c r="F1572" s="101" t="str">
        <f>IF(CADA_PROD!D1570="","",SUMIFS(MOVI_ENTR!I:I,MOVI_ENTR!D:D,D1572,MOVI_ENTR!O:O,$E$5))</f>
        <v/>
      </c>
      <c r="G1572" s="101" t="str">
        <f>IF(CADA_PROD!C1570="","",SUMIFS(MOVI_SAID!H:H,MOVI_SAID!D:D,D1572,MOVI_SAID!L:L,$E$5))</f>
        <v/>
      </c>
      <c r="H1572" s="101" t="str">
        <f t="shared" si="48"/>
        <v/>
      </c>
      <c r="I1572" s="100" t="str">
        <f>IF(CADA_PROD!C1570="","",IFERROR(IF(H1572&lt;=0,"Sem estoque",IF(H1572/E1572&lt;0.25,"Quase sem estoque",IF(H1572/E1572&lt;1.2,"Estoque baixo",IF(H1572/E1572&lt;2,"Estoque moderado","Estoque confortável")))),""))</f>
        <v/>
      </c>
      <c r="J1572" s="102" t="str">
        <f>IF(CADA_PROD!C1570="","",SUMIFS(MOVI_ENTR!M:M,MOVI_ENTR!D:D,D1572,MOVI_ENTR!O:O,$E$5))</f>
        <v/>
      </c>
      <c r="K1572" s="103" t="str">
        <f>IF(CADA_PROD!C1570="","",IFERROR($J1572/SUM($J$8:$J$1008),""))</f>
        <v/>
      </c>
      <c r="L1572" s="103" t="str">
        <f>IF(CADA_PROD!C1570="","",IFERROR(H1572/SUM($H$8:$H$1008),""))</f>
        <v/>
      </c>
      <c r="M1572" s="102" t="str">
        <f>IF(CADA_PROD!$C1570="","",IFERROR(SUMIFS(MOVI_ENTR!M:M,MOVI_ENTR!D:D,D1572,MOVI_ENTR!O:O,$E$5)/SUMIFS(MOVI_ENTR!I:I,MOVI_ENTR!D:D,D1572,MOVI_ENTR!O:O,$E$5),0))</f>
        <v/>
      </c>
      <c r="N1572" s="104" t="str">
        <f>IF(CADA_PROD!C1570="","",G1572/E1572)</f>
        <v/>
      </c>
    </row>
    <row r="1573" spans="2:14" ht="30" customHeight="1">
      <c r="B1573" s="21">
        <f t="shared" si="49"/>
        <v>1566</v>
      </c>
      <c r="C1573" s="99" t="str">
        <f>IF(CADA_PROD!C1571="","",CADA_PROD!C1571)</f>
        <v/>
      </c>
      <c r="D1573" s="100" t="str">
        <f>IF(CADA_PROD!D1571="","",CADA_PROD!D1571)</f>
        <v/>
      </c>
      <c r="E1573" s="101" t="str">
        <f>IF(CADA_PROD!E1571="","",CADA_PROD!E1571)</f>
        <v/>
      </c>
      <c r="F1573" s="101" t="str">
        <f>IF(CADA_PROD!D1571="","",SUMIFS(MOVI_ENTR!I:I,MOVI_ENTR!D:D,D1573,MOVI_ENTR!O:O,$E$5))</f>
        <v/>
      </c>
      <c r="G1573" s="101" t="str">
        <f>IF(CADA_PROD!C1571="","",SUMIFS(MOVI_SAID!H:H,MOVI_SAID!D:D,D1573,MOVI_SAID!L:L,$E$5))</f>
        <v/>
      </c>
      <c r="H1573" s="101" t="str">
        <f t="shared" si="48"/>
        <v/>
      </c>
      <c r="I1573" s="100" t="str">
        <f>IF(CADA_PROD!C1571="","",IFERROR(IF(H1573&lt;=0,"Sem estoque",IF(H1573/E1573&lt;0.25,"Quase sem estoque",IF(H1573/E1573&lt;1.2,"Estoque baixo",IF(H1573/E1573&lt;2,"Estoque moderado","Estoque confortável")))),""))</f>
        <v/>
      </c>
      <c r="J1573" s="102" t="str">
        <f>IF(CADA_PROD!C1571="","",SUMIFS(MOVI_ENTR!M:M,MOVI_ENTR!D:D,D1573,MOVI_ENTR!O:O,$E$5))</f>
        <v/>
      </c>
      <c r="K1573" s="103" t="str">
        <f>IF(CADA_PROD!C1571="","",IFERROR($J1573/SUM($J$8:$J$1008),""))</f>
        <v/>
      </c>
      <c r="L1573" s="103" t="str">
        <f>IF(CADA_PROD!C1571="","",IFERROR(H1573/SUM($H$8:$H$1008),""))</f>
        <v/>
      </c>
      <c r="M1573" s="102" t="str">
        <f>IF(CADA_PROD!$C1571="","",IFERROR(SUMIFS(MOVI_ENTR!M:M,MOVI_ENTR!D:D,D1573,MOVI_ENTR!O:O,$E$5)/SUMIFS(MOVI_ENTR!I:I,MOVI_ENTR!D:D,D1573,MOVI_ENTR!O:O,$E$5),0))</f>
        <v/>
      </c>
      <c r="N1573" s="104" t="str">
        <f>IF(CADA_PROD!C1571="","",G1573/E1573)</f>
        <v/>
      </c>
    </row>
    <row r="1574" spans="2:14" ht="30" customHeight="1">
      <c r="B1574" s="21">
        <f t="shared" si="49"/>
        <v>1567</v>
      </c>
      <c r="C1574" s="99" t="str">
        <f>IF(CADA_PROD!C1572="","",CADA_PROD!C1572)</f>
        <v/>
      </c>
      <c r="D1574" s="100" t="str">
        <f>IF(CADA_PROD!D1572="","",CADA_PROD!D1572)</f>
        <v/>
      </c>
      <c r="E1574" s="101" t="str">
        <f>IF(CADA_PROD!E1572="","",CADA_PROD!E1572)</f>
        <v/>
      </c>
      <c r="F1574" s="101" t="str">
        <f>IF(CADA_PROD!D1572="","",SUMIFS(MOVI_ENTR!I:I,MOVI_ENTR!D:D,D1574,MOVI_ENTR!O:O,$E$5))</f>
        <v/>
      </c>
      <c r="G1574" s="101" t="str">
        <f>IF(CADA_PROD!C1572="","",SUMIFS(MOVI_SAID!H:H,MOVI_SAID!D:D,D1574,MOVI_SAID!L:L,$E$5))</f>
        <v/>
      </c>
      <c r="H1574" s="101" t="str">
        <f t="shared" si="48"/>
        <v/>
      </c>
      <c r="I1574" s="100" t="str">
        <f>IF(CADA_PROD!C1572="","",IFERROR(IF(H1574&lt;=0,"Sem estoque",IF(H1574/E1574&lt;0.25,"Quase sem estoque",IF(H1574/E1574&lt;1.2,"Estoque baixo",IF(H1574/E1574&lt;2,"Estoque moderado","Estoque confortável")))),""))</f>
        <v/>
      </c>
      <c r="J1574" s="102" t="str">
        <f>IF(CADA_PROD!C1572="","",SUMIFS(MOVI_ENTR!M:M,MOVI_ENTR!D:D,D1574,MOVI_ENTR!O:O,$E$5))</f>
        <v/>
      </c>
      <c r="K1574" s="103" t="str">
        <f>IF(CADA_PROD!C1572="","",IFERROR($J1574/SUM($J$8:$J$1008),""))</f>
        <v/>
      </c>
      <c r="L1574" s="103" t="str">
        <f>IF(CADA_PROD!C1572="","",IFERROR(H1574/SUM($H$8:$H$1008),""))</f>
        <v/>
      </c>
      <c r="M1574" s="102" t="str">
        <f>IF(CADA_PROD!$C1572="","",IFERROR(SUMIFS(MOVI_ENTR!M:M,MOVI_ENTR!D:D,D1574,MOVI_ENTR!O:O,$E$5)/SUMIFS(MOVI_ENTR!I:I,MOVI_ENTR!D:D,D1574,MOVI_ENTR!O:O,$E$5),0))</f>
        <v/>
      </c>
      <c r="N1574" s="104" t="str">
        <f>IF(CADA_PROD!C1572="","",G1574/E1574)</f>
        <v/>
      </c>
    </row>
    <row r="1575" spans="2:14" ht="30" customHeight="1">
      <c r="B1575" s="21">
        <f t="shared" si="49"/>
        <v>1568</v>
      </c>
      <c r="C1575" s="99" t="str">
        <f>IF(CADA_PROD!C1573="","",CADA_PROD!C1573)</f>
        <v/>
      </c>
      <c r="D1575" s="100" t="str">
        <f>IF(CADA_PROD!D1573="","",CADA_PROD!D1573)</f>
        <v/>
      </c>
      <c r="E1575" s="101" t="str">
        <f>IF(CADA_PROD!E1573="","",CADA_PROD!E1573)</f>
        <v/>
      </c>
      <c r="F1575" s="101" t="str">
        <f>IF(CADA_PROD!D1573="","",SUMIFS(MOVI_ENTR!I:I,MOVI_ENTR!D:D,D1575,MOVI_ENTR!O:O,$E$5))</f>
        <v/>
      </c>
      <c r="G1575" s="101" t="str">
        <f>IF(CADA_PROD!C1573="","",SUMIFS(MOVI_SAID!H:H,MOVI_SAID!D:D,D1575,MOVI_SAID!L:L,$E$5))</f>
        <v/>
      </c>
      <c r="H1575" s="101" t="str">
        <f t="shared" si="48"/>
        <v/>
      </c>
      <c r="I1575" s="100" t="str">
        <f>IF(CADA_PROD!C1573="","",IFERROR(IF(H1575&lt;=0,"Sem estoque",IF(H1575/E1575&lt;0.25,"Quase sem estoque",IF(H1575/E1575&lt;1.2,"Estoque baixo",IF(H1575/E1575&lt;2,"Estoque moderado","Estoque confortável")))),""))</f>
        <v/>
      </c>
      <c r="J1575" s="102" t="str">
        <f>IF(CADA_PROD!C1573="","",SUMIFS(MOVI_ENTR!M:M,MOVI_ENTR!D:D,D1575,MOVI_ENTR!O:O,$E$5))</f>
        <v/>
      </c>
      <c r="K1575" s="103" t="str">
        <f>IF(CADA_PROD!C1573="","",IFERROR($J1575/SUM($J$8:$J$1008),""))</f>
        <v/>
      </c>
      <c r="L1575" s="103" t="str">
        <f>IF(CADA_PROD!C1573="","",IFERROR(H1575/SUM($H$8:$H$1008),""))</f>
        <v/>
      </c>
      <c r="M1575" s="102" t="str">
        <f>IF(CADA_PROD!$C1573="","",IFERROR(SUMIFS(MOVI_ENTR!M:M,MOVI_ENTR!D:D,D1575,MOVI_ENTR!O:O,$E$5)/SUMIFS(MOVI_ENTR!I:I,MOVI_ENTR!D:D,D1575,MOVI_ENTR!O:O,$E$5),0))</f>
        <v/>
      </c>
      <c r="N1575" s="104" t="str">
        <f>IF(CADA_PROD!C1573="","",G1575/E1575)</f>
        <v/>
      </c>
    </row>
    <row r="1576" spans="2:14" ht="30" customHeight="1">
      <c r="B1576" s="21">
        <f t="shared" si="49"/>
        <v>1569</v>
      </c>
      <c r="C1576" s="99" t="str">
        <f>IF(CADA_PROD!C1574="","",CADA_PROD!C1574)</f>
        <v/>
      </c>
      <c r="D1576" s="100" t="str">
        <f>IF(CADA_PROD!D1574="","",CADA_PROD!D1574)</f>
        <v/>
      </c>
      <c r="E1576" s="101" t="str">
        <f>IF(CADA_PROD!E1574="","",CADA_PROD!E1574)</f>
        <v/>
      </c>
      <c r="F1576" s="101" t="str">
        <f>IF(CADA_PROD!D1574="","",SUMIFS(MOVI_ENTR!I:I,MOVI_ENTR!D:D,D1576,MOVI_ENTR!O:O,$E$5))</f>
        <v/>
      </c>
      <c r="G1576" s="101" t="str">
        <f>IF(CADA_PROD!C1574="","",SUMIFS(MOVI_SAID!H:H,MOVI_SAID!D:D,D1576,MOVI_SAID!L:L,$E$5))</f>
        <v/>
      </c>
      <c r="H1576" s="101" t="str">
        <f t="shared" si="48"/>
        <v/>
      </c>
      <c r="I1576" s="100" t="str">
        <f>IF(CADA_PROD!C1574="","",IFERROR(IF(H1576&lt;=0,"Sem estoque",IF(H1576/E1576&lt;0.25,"Quase sem estoque",IF(H1576/E1576&lt;1.2,"Estoque baixo",IF(H1576/E1576&lt;2,"Estoque moderado","Estoque confortável")))),""))</f>
        <v/>
      </c>
      <c r="J1576" s="102" t="str">
        <f>IF(CADA_PROD!C1574="","",SUMIFS(MOVI_ENTR!M:M,MOVI_ENTR!D:D,D1576,MOVI_ENTR!O:O,$E$5))</f>
        <v/>
      </c>
      <c r="K1576" s="103" t="str">
        <f>IF(CADA_PROD!C1574="","",IFERROR($J1576/SUM($J$8:$J$1008),""))</f>
        <v/>
      </c>
      <c r="L1576" s="103" t="str">
        <f>IF(CADA_PROD!C1574="","",IFERROR(H1576/SUM($H$8:$H$1008),""))</f>
        <v/>
      </c>
      <c r="M1576" s="102" t="str">
        <f>IF(CADA_PROD!$C1574="","",IFERROR(SUMIFS(MOVI_ENTR!M:M,MOVI_ENTR!D:D,D1576,MOVI_ENTR!O:O,$E$5)/SUMIFS(MOVI_ENTR!I:I,MOVI_ENTR!D:D,D1576,MOVI_ENTR!O:O,$E$5),0))</f>
        <v/>
      </c>
      <c r="N1576" s="104" t="str">
        <f>IF(CADA_PROD!C1574="","",G1576/E1576)</f>
        <v/>
      </c>
    </row>
    <row r="1577" spans="2:14" ht="30" customHeight="1">
      <c r="B1577" s="21">
        <f t="shared" si="49"/>
        <v>1570</v>
      </c>
      <c r="C1577" s="99" t="str">
        <f>IF(CADA_PROD!C1575="","",CADA_PROD!C1575)</f>
        <v/>
      </c>
      <c r="D1577" s="100" t="str">
        <f>IF(CADA_PROD!D1575="","",CADA_PROD!D1575)</f>
        <v/>
      </c>
      <c r="E1577" s="101" t="str">
        <f>IF(CADA_PROD!E1575="","",CADA_PROD!E1575)</f>
        <v/>
      </c>
      <c r="F1577" s="101" t="str">
        <f>IF(CADA_PROD!D1575="","",SUMIFS(MOVI_ENTR!I:I,MOVI_ENTR!D:D,D1577,MOVI_ENTR!O:O,$E$5))</f>
        <v/>
      </c>
      <c r="G1577" s="101" t="str">
        <f>IF(CADA_PROD!C1575="","",SUMIFS(MOVI_SAID!H:H,MOVI_SAID!D:D,D1577,MOVI_SAID!L:L,$E$5))</f>
        <v/>
      </c>
      <c r="H1577" s="101" t="str">
        <f t="shared" si="48"/>
        <v/>
      </c>
      <c r="I1577" s="100" t="str">
        <f>IF(CADA_PROD!C1575="","",IFERROR(IF(H1577&lt;=0,"Sem estoque",IF(H1577/E1577&lt;0.25,"Quase sem estoque",IF(H1577/E1577&lt;1.2,"Estoque baixo",IF(H1577/E1577&lt;2,"Estoque moderado","Estoque confortável")))),""))</f>
        <v/>
      </c>
      <c r="J1577" s="102" t="str">
        <f>IF(CADA_PROD!C1575="","",SUMIFS(MOVI_ENTR!M:M,MOVI_ENTR!D:D,D1577,MOVI_ENTR!O:O,$E$5))</f>
        <v/>
      </c>
      <c r="K1577" s="103" t="str">
        <f>IF(CADA_PROD!C1575="","",IFERROR($J1577/SUM($J$8:$J$1008),""))</f>
        <v/>
      </c>
      <c r="L1577" s="103" t="str">
        <f>IF(CADA_PROD!C1575="","",IFERROR(H1577/SUM($H$8:$H$1008),""))</f>
        <v/>
      </c>
      <c r="M1577" s="102" t="str">
        <f>IF(CADA_PROD!$C1575="","",IFERROR(SUMIFS(MOVI_ENTR!M:M,MOVI_ENTR!D:D,D1577,MOVI_ENTR!O:O,$E$5)/SUMIFS(MOVI_ENTR!I:I,MOVI_ENTR!D:D,D1577,MOVI_ENTR!O:O,$E$5),0))</f>
        <v/>
      </c>
      <c r="N1577" s="104" t="str">
        <f>IF(CADA_PROD!C1575="","",G1577/E1577)</f>
        <v/>
      </c>
    </row>
    <row r="1578" spans="2:14" ht="30" customHeight="1">
      <c r="B1578" s="21">
        <f t="shared" si="49"/>
        <v>1571</v>
      </c>
      <c r="C1578" s="99" t="str">
        <f>IF(CADA_PROD!C1576="","",CADA_PROD!C1576)</f>
        <v/>
      </c>
      <c r="D1578" s="100" t="str">
        <f>IF(CADA_PROD!D1576="","",CADA_PROD!D1576)</f>
        <v/>
      </c>
      <c r="E1578" s="101" t="str">
        <f>IF(CADA_PROD!E1576="","",CADA_PROD!E1576)</f>
        <v/>
      </c>
      <c r="F1578" s="101" t="str">
        <f>IF(CADA_PROD!D1576="","",SUMIFS(MOVI_ENTR!I:I,MOVI_ENTR!D:D,D1578,MOVI_ENTR!O:O,$E$5))</f>
        <v/>
      </c>
      <c r="G1578" s="101" t="str">
        <f>IF(CADA_PROD!C1576="","",SUMIFS(MOVI_SAID!H:H,MOVI_SAID!D:D,D1578,MOVI_SAID!L:L,$E$5))</f>
        <v/>
      </c>
      <c r="H1578" s="101" t="str">
        <f t="shared" si="48"/>
        <v/>
      </c>
      <c r="I1578" s="100" t="str">
        <f>IF(CADA_PROD!C1576="","",IFERROR(IF(H1578&lt;=0,"Sem estoque",IF(H1578/E1578&lt;0.25,"Quase sem estoque",IF(H1578/E1578&lt;1.2,"Estoque baixo",IF(H1578/E1578&lt;2,"Estoque moderado","Estoque confortável")))),""))</f>
        <v/>
      </c>
      <c r="J1578" s="102" t="str">
        <f>IF(CADA_PROD!C1576="","",SUMIFS(MOVI_ENTR!M:M,MOVI_ENTR!D:D,D1578,MOVI_ENTR!O:O,$E$5))</f>
        <v/>
      </c>
      <c r="K1578" s="103" t="str">
        <f>IF(CADA_PROD!C1576="","",IFERROR($J1578/SUM($J$8:$J$1008),""))</f>
        <v/>
      </c>
      <c r="L1578" s="103" t="str">
        <f>IF(CADA_PROD!C1576="","",IFERROR(H1578/SUM($H$8:$H$1008),""))</f>
        <v/>
      </c>
      <c r="M1578" s="102" t="str">
        <f>IF(CADA_PROD!$C1576="","",IFERROR(SUMIFS(MOVI_ENTR!M:M,MOVI_ENTR!D:D,D1578,MOVI_ENTR!O:O,$E$5)/SUMIFS(MOVI_ENTR!I:I,MOVI_ENTR!D:D,D1578,MOVI_ENTR!O:O,$E$5),0))</f>
        <v/>
      </c>
      <c r="N1578" s="104" t="str">
        <f>IF(CADA_PROD!C1576="","",G1578/E1578)</f>
        <v/>
      </c>
    </row>
    <row r="1579" spans="2:14" ht="30" customHeight="1">
      <c r="B1579" s="21">
        <f t="shared" si="49"/>
        <v>1572</v>
      </c>
      <c r="C1579" s="99" t="str">
        <f>IF(CADA_PROD!C1577="","",CADA_PROD!C1577)</f>
        <v/>
      </c>
      <c r="D1579" s="100" t="str">
        <f>IF(CADA_PROD!D1577="","",CADA_PROD!D1577)</f>
        <v/>
      </c>
      <c r="E1579" s="101" t="str">
        <f>IF(CADA_PROD!E1577="","",CADA_PROD!E1577)</f>
        <v/>
      </c>
      <c r="F1579" s="101" t="str">
        <f>IF(CADA_PROD!D1577="","",SUMIFS(MOVI_ENTR!I:I,MOVI_ENTR!D:D,D1579,MOVI_ENTR!O:O,$E$5))</f>
        <v/>
      </c>
      <c r="G1579" s="101" t="str">
        <f>IF(CADA_PROD!C1577="","",SUMIFS(MOVI_SAID!H:H,MOVI_SAID!D:D,D1579,MOVI_SAID!L:L,$E$5))</f>
        <v/>
      </c>
      <c r="H1579" s="101" t="str">
        <f t="shared" si="48"/>
        <v/>
      </c>
      <c r="I1579" s="100" t="str">
        <f>IF(CADA_PROD!C1577="","",IFERROR(IF(H1579&lt;=0,"Sem estoque",IF(H1579/E1579&lt;0.25,"Quase sem estoque",IF(H1579/E1579&lt;1.2,"Estoque baixo",IF(H1579/E1579&lt;2,"Estoque moderado","Estoque confortável")))),""))</f>
        <v/>
      </c>
      <c r="J1579" s="102" t="str">
        <f>IF(CADA_PROD!C1577="","",SUMIFS(MOVI_ENTR!M:M,MOVI_ENTR!D:D,D1579,MOVI_ENTR!O:O,$E$5))</f>
        <v/>
      </c>
      <c r="K1579" s="103" t="str">
        <f>IF(CADA_PROD!C1577="","",IFERROR($J1579/SUM($J$8:$J$1008),""))</f>
        <v/>
      </c>
      <c r="L1579" s="103" t="str">
        <f>IF(CADA_PROD!C1577="","",IFERROR(H1579/SUM($H$8:$H$1008),""))</f>
        <v/>
      </c>
      <c r="M1579" s="102" t="str">
        <f>IF(CADA_PROD!$C1577="","",IFERROR(SUMIFS(MOVI_ENTR!M:M,MOVI_ENTR!D:D,D1579,MOVI_ENTR!O:O,$E$5)/SUMIFS(MOVI_ENTR!I:I,MOVI_ENTR!D:D,D1579,MOVI_ENTR!O:O,$E$5),0))</f>
        <v/>
      </c>
      <c r="N1579" s="104" t="str">
        <f>IF(CADA_PROD!C1577="","",G1579/E1579)</f>
        <v/>
      </c>
    </row>
    <row r="1580" spans="2:14" ht="30" customHeight="1">
      <c r="B1580" s="21">
        <f t="shared" si="49"/>
        <v>1573</v>
      </c>
      <c r="C1580" s="99" t="str">
        <f>IF(CADA_PROD!C1578="","",CADA_PROD!C1578)</f>
        <v/>
      </c>
      <c r="D1580" s="100" t="str">
        <f>IF(CADA_PROD!D1578="","",CADA_PROD!D1578)</f>
        <v/>
      </c>
      <c r="E1580" s="101" t="str">
        <f>IF(CADA_PROD!E1578="","",CADA_PROD!E1578)</f>
        <v/>
      </c>
      <c r="F1580" s="101" t="str">
        <f>IF(CADA_PROD!D1578="","",SUMIFS(MOVI_ENTR!I:I,MOVI_ENTR!D:D,D1580,MOVI_ENTR!O:O,$E$5))</f>
        <v/>
      </c>
      <c r="G1580" s="101" t="str">
        <f>IF(CADA_PROD!C1578="","",SUMIFS(MOVI_SAID!H:H,MOVI_SAID!D:D,D1580,MOVI_SAID!L:L,$E$5))</f>
        <v/>
      </c>
      <c r="H1580" s="101" t="str">
        <f t="shared" si="48"/>
        <v/>
      </c>
      <c r="I1580" s="100" t="str">
        <f>IF(CADA_PROD!C1578="","",IFERROR(IF(H1580&lt;=0,"Sem estoque",IF(H1580/E1580&lt;0.25,"Quase sem estoque",IF(H1580/E1580&lt;1.2,"Estoque baixo",IF(H1580/E1580&lt;2,"Estoque moderado","Estoque confortável")))),""))</f>
        <v/>
      </c>
      <c r="J1580" s="102" t="str">
        <f>IF(CADA_PROD!C1578="","",SUMIFS(MOVI_ENTR!M:M,MOVI_ENTR!D:D,D1580,MOVI_ENTR!O:O,$E$5))</f>
        <v/>
      </c>
      <c r="K1580" s="103" t="str">
        <f>IF(CADA_PROD!C1578="","",IFERROR($J1580/SUM($J$8:$J$1008),""))</f>
        <v/>
      </c>
      <c r="L1580" s="103" t="str">
        <f>IF(CADA_PROD!C1578="","",IFERROR(H1580/SUM($H$8:$H$1008),""))</f>
        <v/>
      </c>
      <c r="M1580" s="102" t="str">
        <f>IF(CADA_PROD!$C1578="","",IFERROR(SUMIFS(MOVI_ENTR!M:M,MOVI_ENTR!D:D,D1580,MOVI_ENTR!O:O,$E$5)/SUMIFS(MOVI_ENTR!I:I,MOVI_ENTR!D:D,D1580,MOVI_ENTR!O:O,$E$5),0))</f>
        <v/>
      </c>
      <c r="N1580" s="104" t="str">
        <f>IF(CADA_PROD!C1578="","",G1580/E1580)</f>
        <v/>
      </c>
    </row>
    <row r="1581" spans="2:14" ht="30" customHeight="1">
      <c r="B1581" s="21">
        <f t="shared" si="49"/>
        <v>1574</v>
      </c>
      <c r="C1581" s="99" t="str">
        <f>IF(CADA_PROD!C1579="","",CADA_PROD!C1579)</f>
        <v/>
      </c>
      <c r="D1581" s="100" t="str">
        <f>IF(CADA_PROD!D1579="","",CADA_PROD!D1579)</f>
        <v/>
      </c>
      <c r="E1581" s="101" t="str">
        <f>IF(CADA_PROD!E1579="","",CADA_PROD!E1579)</f>
        <v/>
      </c>
      <c r="F1581" s="101" t="str">
        <f>IF(CADA_PROD!D1579="","",SUMIFS(MOVI_ENTR!I:I,MOVI_ENTR!D:D,D1581,MOVI_ENTR!O:O,$E$5))</f>
        <v/>
      </c>
      <c r="G1581" s="101" t="str">
        <f>IF(CADA_PROD!C1579="","",SUMIFS(MOVI_SAID!H:H,MOVI_SAID!D:D,D1581,MOVI_SAID!L:L,$E$5))</f>
        <v/>
      </c>
      <c r="H1581" s="101" t="str">
        <f t="shared" si="48"/>
        <v/>
      </c>
      <c r="I1581" s="100" t="str">
        <f>IF(CADA_PROD!C1579="","",IFERROR(IF(H1581&lt;=0,"Sem estoque",IF(H1581/E1581&lt;0.25,"Quase sem estoque",IF(H1581/E1581&lt;1.2,"Estoque baixo",IF(H1581/E1581&lt;2,"Estoque moderado","Estoque confortável")))),""))</f>
        <v/>
      </c>
      <c r="J1581" s="102" t="str">
        <f>IF(CADA_PROD!C1579="","",SUMIFS(MOVI_ENTR!M:M,MOVI_ENTR!D:D,D1581,MOVI_ENTR!O:O,$E$5))</f>
        <v/>
      </c>
      <c r="K1581" s="103" t="str">
        <f>IF(CADA_PROD!C1579="","",IFERROR($J1581/SUM($J$8:$J$1008),""))</f>
        <v/>
      </c>
      <c r="L1581" s="103" t="str">
        <f>IF(CADA_PROD!C1579="","",IFERROR(H1581/SUM($H$8:$H$1008),""))</f>
        <v/>
      </c>
      <c r="M1581" s="102" t="str">
        <f>IF(CADA_PROD!$C1579="","",IFERROR(SUMIFS(MOVI_ENTR!M:M,MOVI_ENTR!D:D,D1581,MOVI_ENTR!O:O,$E$5)/SUMIFS(MOVI_ENTR!I:I,MOVI_ENTR!D:D,D1581,MOVI_ENTR!O:O,$E$5),0))</f>
        <v/>
      </c>
      <c r="N1581" s="104" t="str">
        <f>IF(CADA_PROD!C1579="","",G1581/E1581)</f>
        <v/>
      </c>
    </row>
    <row r="1582" spans="2:14" ht="30" customHeight="1">
      <c r="B1582" s="21">
        <f t="shared" si="49"/>
        <v>1575</v>
      </c>
      <c r="C1582" s="99" t="str">
        <f>IF(CADA_PROD!C1580="","",CADA_PROD!C1580)</f>
        <v/>
      </c>
      <c r="D1582" s="100" t="str">
        <f>IF(CADA_PROD!D1580="","",CADA_PROD!D1580)</f>
        <v/>
      </c>
      <c r="E1582" s="101" t="str">
        <f>IF(CADA_PROD!E1580="","",CADA_PROD!E1580)</f>
        <v/>
      </c>
      <c r="F1582" s="101" t="str">
        <f>IF(CADA_PROD!D1580="","",SUMIFS(MOVI_ENTR!I:I,MOVI_ENTR!D:D,D1582,MOVI_ENTR!O:O,$E$5))</f>
        <v/>
      </c>
      <c r="G1582" s="101" t="str">
        <f>IF(CADA_PROD!C1580="","",SUMIFS(MOVI_SAID!H:H,MOVI_SAID!D:D,D1582,MOVI_SAID!L:L,$E$5))</f>
        <v/>
      </c>
      <c r="H1582" s="101" t="str">
        <f t="shared" si="48"/>
        <v/>
      </c>
      <c r="I1582" s="100" t="str">
        <f>IF(CADA_PROD!C1580="","",IFERROR(IF(H1582&lt;=0,"Sem estoque",IF(H1582/E1582&lt;0.25,"Quase sem estoque",IF(H1582/E1582&lt;1.2,"Estoque baixo",IF(H1582/E1582&lt;2,"Estoque moderado","Estoque confortável")))),""))</f>
        <v/>
      </c>
      <c r="J1582" s="102" t="str">
        <f>IF(CADA_PROD!C1580="","",SUMIFS(MOVI_ENTR!M:M,MOVI_ENTR!D:D,D1582,MOVI_ENTR!O:O,$E$5))</f>
        <v/>
      </c>
      <c r="K1582" s="103" t="str">
        <f>IF(CADA_PROD!C1580="","",IFERROR($J1582/SUM($J$8:$J$1008),""))</f>
        <v/>
      </c>
      <c r="L1582" s="103" t="str">
        <f>IF(CADA_PROD!C1580="","",IFERROR(H1582/SUM($H$8:$H$1008),""))</f>
        <v/>
      </c>
      <c r="M1582" s="102" t="str">
        <f>IF(CADA_PROD!$C1580="","",IFERROR(SUMIFS(MOVI_ENTR!M:M,MOVI_ENTR!D:D,D1582,MOVI_ENTR!O:O,$E$5)/SUMIFS(MOVI_ENTR!I:I,MOVI_ENTR!D:D,D1582,MOVI_ENTR!O:O,$E$5),0))</f>
        <v/>
      </c>
      <c r="N1582" s="104" t="str">
        <f>IF(CADA_PROD!C1580="","",G1582/E1582)</f>
        <v/>
      </c>
    </row>
    <row r="1583" spans="2:14" ht="30" customHeight="1">
      <c r="B1583" s="21">
        <f t="shared" si="49"/>
        <v>1576</v>
      </c>
      <c r="C1583" s="99" t="str">
        <f>IF(CADA_PROD!C1581="","",CADA_PROD!C1581)</f>
        <v/>
      </c>
      <c r="D1583" s="100" t="str">
        <f>IF(CADA_PROD!D1581="","",CADA_PROD!D1581)</f>
        <v/>
      </c>
      <c r="E1583" s="101" t="str">
        <f>IF(CADA_PROD!E1581="","",CADA_PROD!E1581)</f>
        <v/>
      </c>
      <c r="F1583" s="101" t="str">
        <f>IF(CADA_PROD!D1581="","",SUMIFS(MOVI_ENTR!I:I,MOVI_ENTR!D:D,D1583,MOVI_ENTR!O:O,$E$5))</f>
        <v/>
      </c>
      <c r="G1583" s="101" t="str">
        <f>IF(CADA_PROD!C1581="","",SUMIFS(MOVI_SAID!H:H,MOVI_SAID!D:D,D1583,MOVI_SAID!L:L,$E$5))</f>
        <v/>
      </c>
      <c r="H1583" s="101" t="str">
        <f t="shared" ref="H1583:H1646" si="50">IFERROR(F1583-G1583,"")</f>
        <v/>
      </c>
      <c r="I1583" s="100" t="str">
        <f>IF(CADA_PROD!C1581="","",IFERROR(IF(H1583&lt;=0,"Sem estoque",IF(H1583/E1583&lt;0.25,"Quase sem estoque",IF(H1583/E1583&lt;1.2,"Estoque baixo",IF(H1583/E1583&lt;2,"Estoque moderado","Estoque confortável")))),""))</f>
        <v/>
      </c>
      <c r="J1583" s="102" t="str">
        <f>IF(CADA_PROD!C1581="","",SUMIFS(MOVI_ENTR!M:M,MOVI_ENTR!D:D,D1583,MOVI_ENTR!O:O,$E$5))</f>
        <v/>
      </c>
      <c r="K1583" s="103" t="str">
        <f>IF(CADA_PROD!C1581="","",IFERROR($J1583/SUM($J$8:$J$1008),""))</f>
        <v/>
      </c>
      <c r="L1583" s="103" t="str">
        <f>IF(CADA_PROD!C1581="","",IFERROR(H1583/SUM($H$8:$H$1008),""))</f>
        <v/>
      </c>
      <c r="M1583" s="102" t="str">
        <f>IF(CADA_PROD!$C1581="","",IFERROR(SUMIFS(MOVI_ENTR!M:M,MOVI_ENTR!D:D,D1583,MOVI_ENTR!O:O,$E$5)/SUMIFS(MOVI_ENTR!I:I,MOVI_ENTR!D:D,D1583,MOVI_ENTR!O:O,$E$5),0))</f>
        <v/>
      </c>
      <c r="N1583" s="104" t="str">
        <f>IF(CADA_PROD!C1581="","",G1583/E1583)</f>
        <v/>
      </c>
    </row>
    <row r="1584" spans="2:14" ht="30" customHeight="1">
      <c r="B1584" s="21">
        <f t="shared" si="49"/>
        <v>1577</v>
      </c>
      <c r="C1584" s="99" t="str">
        <f>IF(CADA_PROD!C1582="","",CADA_PROD!C1582)</f>
        <v/>
      </c>
      <c r="D1584" s="100" t="str">
        <f>IF(CADA_PROD!D1582="","",CADA_PROD!D1582)</f>
        <v/>
      </c>
      <c r="E1584" s="101" t="str">
        <f>IF(CADA_PROD!E1582="","",CADA_PROD!E1582)</f>
        <v/>
      </c>
      <c r="F1584" s="101" t="str">
        <f>IF(CADA_PROD!D1582="","",SUMIFS(MOVI_ENTR!I:I,MOVI_ENTR!D:D,D1584,MOVI_ENTR!O:O,$E$5))</f>
        <v/>
      </c>
      <c r="G1584" s="101" t="str">
        <f>IF(CADA_PROD!C1582="","",SUMIFS(MOVI_SAID!H:H,MOVI_SAID!D:D,D1584,MOVI_SAID!L:L,$E$5))</f>
        <v/>
      </c>
      <c r="H1584" s="101" t="str">
        <f t="shared" si="50"/>
        <v/>
      </c>
      <c r="I1584" s="100" t="str">
        <f>IF(CADA_PROD!C1582="","",IFERROR(IF(H1584&lt;=0,"Sem estoque",IF(H1584/E1584&lt;0.25,"Quase sem estoque",IF(H1584/E1584&lt;1.2,"Estoque baixo",IF(H1584/E1584&lt;2,"Estoque moderado","Estoque confortável")))),""))</f>
        <v/>
      </c>
      <c r="J1584" s="102" t="str">
        <f>IF(CADA_PROD!C1582="","",SUMIFS(MOVI_ENTR!M:M,MOVI_ENTR!D:D,D1584,MOVI_ENTR!O:O,$E$5))</f>
        <v/>
      </c>
      <c r="K1584" s="103" t="str">
        <f>IF(CADA_PROD!C1582="","",IFERROR($J1584/SUM($J$8:$J$1008),""))</f>
        <v/>
      </c>
      <c r="L1584" s="103" t="str">
        <f>IF(CADA_PROD!C1582="","",IFERROR(H1584/SUM($H$8:$H$1008),""))</f>
        <v/>
      </c>
      <c r="M1584" s="102" t="str">
        <f>IF(CADA_PROD!$C1582="","",IFERROR(SUMIFS(MOVI_ENTR!M:M,MOVI_ENTR!D:D,D1584,MOVI_ENTR!O:O,$E$5)/SUMIFS(MOVI_ENTR!I:I,MOVI_ENTR!D:D,D1584,MOVI_ENTR!O:O,$E$5),0))</f>
        <v/>
      </c>
      <c r="N1584" s="104" t="str">
        <f>IF(CADA_PROD!C1582="","",G1584/E1584)</f>
        <v/>
      </c>
    </row>
    <row r="1585" spans="2:14" ht="30" customHeight="1">
      <c r="B1585" s="21">
        <f t="shared" si="49"/>
        <v>1578</v>
      </c>
      <c r="C1585" s="99" t="str">
        <f>IF(CADA_PROD!C1583="","",CADA_PROD!C1583)</f>
        <v/>
      </c>
      <c r="D1585" s="100" t="str">
        <f>IF(CADA_PROD!D1583="","",CADA_PROD!D1583)</f>
        <v/>
      </c>
      <c r="E1585" s="101" t="str">
        <f>IF(CADA_PROD!E1583="","",CADA_PROD!E1583)</f>
        <v/>
      </c>
      <c r="F1585" s="101" t="str">
        <f>IF(CADA_PROD!D1583="","",SUMIFS(MOVI_ENTR!I:I,MOVI_ENTR!D:D,D1585,MOVI_ENTR!O:O,$E$5))</f>
        <v/>
      </c>
      <c r="G1585" s="101" t="str">
        <f>IF(CADA_PROD!C1583="","",SUMIFS(MOVI_SAID!H:H,MOVI_SAID!D:D,D1585,MOVI_SAID!L:L,$E$5))</f>
        <v/>
      </c>
      <c r="H1585" s="101" t="str">
        <f t="shared" si="50"/>
        <v/>
      </c>
      <c r="I1585" s="100" t="str">
        <f>IF(CADA_PROD!C1583="","",IFERROR(IF(H1585&lt;=0,"Sem estoque",IF(H1585/E1585&lt;0.25,"Quase sem estoque",IF(H1585/E1585&lt;1.2,"Estoque baixo",IF(H1585/E1585&lt;2,"Estoque moderado","Estoque confortável")))),""))</f>
        <v/>
      </c>
      <c r="J1585" s="102" t="str">
        <f>IF(CADA_PROD!C1583="","",SUMIFS(MOVI_ENTR!M:M,MOVI_ENTR!D:D,D1585,MOVI_ENTR!O:O,$E$5))</f>
        <v/>
      </c>
      <c r="K1585" s="103" t="str">
        <f>IF(CADA_PROD!C1583="","",IFERROR($J1585/SUM($J$8:$J$1008),""))</f>
        <v/>
      </c>
      <c r="L1585" s="103" t="str">
        <f>IF(CADA_PROD!C1583="","",IFERROR(H1585/SUM($H$8:$H$1008),""))</f>
        <v/>
      </c>
      <c r="M1585" s="102" t="str">
        <f>IF(CADA_PROD!$C1583="","",IFERROR(SUMIFS(MOVI_ENTR!M:M,MOVI_ENTR!D:D,D1585,MOVI_ENTR!O:O,$E$5)/SUMIFS(MOVI_ENTR!I:I,MOVI_ENTR!D:D,D1585,MOVI_ENTR!O:O,$E$5),0))</f>
        <v/>
      </c>
      <c r="N1585" s="104" t="str">
        <f>IF(CADA_PROD!C1583="","",G1585/E1585)</f>
        <v/>
      </c>
    </row>
    <row r="1586" spans="2:14" ht="30" customHeight="1">
      <c r="B1586" s="21">
        <f t="shared" si="49"/>
        <v>1579</v>
      </c>
      <c r="C1586" s="99" t="str">
        <f>IF(CADA_PROD!C1584="","",CADA_PROD!C1584)</f>
        <v/>
      </c>
      <c r="D1586" s="100" t="str">
        <f>IF(CADA_PROD!D1584="","",CADA_PROD!D1584)</f>
        <v/>
      </c>
      <c r="E1586" s="101" t="str">
        <f>IF(CADA_PROD!E1584="","",CADA_PROD!E1584)</f>
        <v/>
      </c>
      <c r="F1586" s="101" t="str">
        <f>IF(CADA_PROD!D1584="","",SUMIFS(MOVI_ENTR!I:I,MOVI_ENTR!D:D,D1586,MOVI_ENTR!O:O,$E$5))</f>
        <v/>
      </c>
      <c r="G1586" s="101" t="str">
        <f>IF(CADA_PROD!C1584="","",SUMIFS(MOVI_SAID!H:H,MOVI_SAID!D:D,D1586,MOVI_SAID!L:L,$E$5))</f>
        <v/>
      </c>
      <c r="H1586" s="101" t="str">
        <f t="shared" si="50"/>
        <v/>
      </c>
      <c r="I1586" s="100" t="str">
        <f>IF(CADA_PROD!C1584="","",IFERROR(IF(H1586&lt;=0,"Sem estoque",IF(H1586/E1586&lt;0.25,"Quase sem estoque",IF(H1586/E1586&lt;1.2,"Estoque baixo",IF(H1586/E1586&lt;2,"Estoque moderado","Estoque confortável")))),""))</f>
        <v/>
      </c>
      <c r="J1586" s="102" t="str">
        <f>IF(CADA_PROD!C1584="","",SUMIFS(MOVI_ENTR!M:M,MOVI_ENTR!D:D,D1586,MOVI_ENTR!O:O,$E$5))</f>
        <v/>
      </c>
      <c r="K1586" s="103" t="str">
        <f>IF(CADA_PROD!C1584="","",IFERROR($J1586/SUM($J$8:$J$1008),""))</f>
        <v/>
      </c>
      <c r="L1586" s="103" t="str">
        <f>IF(CADA_PROD!C1584="","",IFERROR(H1586/SUM($H$8:$H$1008),""))</f>
        <v/>
      </c>
      <c r="M1586" s="102" t="str">
        <f>IF(CADA_PROD!$C1584="","",IFERROR(SUMIFS(MOVI_ENTR!M:M,MOVI_ENTR!D:D,D1586,MOVI_ENTR!O:O,$E$5)/SUMIFS(MOVI_ENTR!I:I,MOVI_ENTR!D:D,D1586,MOVI_ENTR!O:O,$E$5),0))</f>
        <v/>
      </c>
      <c r="N1586" s="104" t="str">
        <f>IF(CADA_PROD!C1584="","",G1586/E1586)</f>
        <v/>
      </c>
    </row>
    <row r="1587" spans="2:14" ht="30" customHeight="1">
      <c r="B1587" s="21">
        <f t="shared" si="49"/>
        <v>1580</v>
      </c>
      <c r="C1587" s="99" t="str">
        <f>IF(CADA_PROD!C1585="","",CADA_PROD!C1585)</f>
        <v/>
      </c>
      <c r="D1587" s="100" t="str">
        <f>IF(CADA_PROD!D1585="","",CADA_PROD!D1585)</f>
        <v/>
      </c>
      <c r="E1587" s="101" t="str">
        <f>IF(CADA_PROD!E1585="","",CADA_PROD!E1585)</f>
        <v/>
      </c>
      <c r="F1587" s="101" t="str">
        <f>IF(CADA_PROD!D1585="","",SUMIFS(MOVI_ENTR!I:I,MOVI_ENTR!D:D,D1587,MOVI_ENTR!O:O,$E$5))</f>
        <v/>
      </c>
      <c r="G1587" s="101" t="str">
        <f>IF(CADA_PROD!C1585="","",SUMIFS(MOVI_SAID!H:H,MOVI_SAID!D:D,D1587,MOVI_SAID!L:L,$E$5))</f>
        <v/>
      </c>
      <c r="H1587" s="101" t="str">
        <f t="shared" si="50"/>
        <v/>
      </c>
      <c r="I1587" s="100" t="str">
        <f>IF(CADA_PROD!C1585="","",IFERROR(IF(H1587&lt;=0,"Sem estoque",IF(H1587/E1587&lt;0.25,"Quase sem estoque",IF(H1587/E1587&lt;1.2,"Estoque baixo",IF(H1587/E1587&lt;2,"Estoque moderado","Estoque confortável")))),""))</f>
        <v/>
      </c>
      <c r="J1587" s="102" t="str">
        <f>IF(CADA_PROD!C1585="","",SUMIFS(MOVI_ENTR!M:M,MOVI_ENTR!D:D,D1587,MOVI_ENTR!O:O,$E$5))</f>
        <v/>
      </c>
      <c r="K1587" s="103" t="str">
        <f>IF(CADA_PROD!C1585="","",IFERROR($J1587/SUM($J$8:$J$1008),""))</f>
        <v/>
      </c>
      <c r="L1587" s="103" t="str">
        <f>IF(CADA_PROD!C1585="","",IFERROR(H1587/SUM($H$8:$H$1008),""))</f>
        <v/>
      </c>
      <c r="M1587" s="102" t="str">
        <f>IF(CADA_PROD!$C1585="","",IFERROR(SUMIFS(MOVI_ENTR!M:M,MOVI_ENTR!D:D,D1587,MOVI_ENTR!O:O,$E$5)/SUMIFS(MOVI_ENTR!I:I,MOVI_ENTR!D:D,D1587,MOVI_ENTR!O:O,$E$5),0))</f>
        <v/>
      </c>
      <c r="N1587" s="104" t="str">
        <f>IF(CADA_PROD!C1585="","",G1587/E1587)</f>
        <v/>
      </c>
    </row>
    <row r="1588" spans="2:14" ht="30" customHeight="1">
      <c r="B1588" s="21">
        <f t="shared" si="49"/>
        <v>1581</v>
      </c>
      <c r="C1588" s="99" t="str">
        <f>IF(CADA_PROD!C1586="","",CADA_PROD!C1586)</f>
        <v/>
      </c>
      <c r="D1588" s="100" t="str">
        <f>IF(CADA_PROD!D1586="","",CADA_PROD!D1586)</f>
        <v/>
      </c>
      <c r="E1588" s="101" t="str">
        <f>IF(CADA_PROD!E1586="","",CADA_PROD!E1586)</f>
        <v/>
      </c>
      <c r="F1588" s="101" t="str">
        <f>IF(CADA_PROD!D1586="","",SUMIFS(MOVI_ENTR!I:I,MOVI_ENTR!D:D,D1588,MOVI_ENTR!O:O,$E$5))</f>
        <v/>
      </c>
      <c r="G1588" s="101" t="str">
        <f>IF(CADA_PROD!C1586="","",SUMIFS(MOVI_SAID!H:H,MOVI_SAID!D:D,D1588,MOVI_SAID!L:L,$E$5))</f>
        <v/>
      </c>
      <c r="H1588" s="101" t="str">
        <f t="shared" si="50"/>
        <v/>
      </c>
      <c r="I1588" s="100" t="str">
        <f>IF(CADA_PROD!C1586="","",IFERROR(IF(H1588&lt;=0,"Sem estoque",IF(H1588/E1588&lt;0.25,"Quase sem estoque",IF(H1588/E1588&lt;1.2,"Estoque baixo",IF(H1588/E1588&lt;2,"Estoque moderado","Estoque confortável")))),""))</f>
        <v/>
      </c>
      <c r="J1588" s="102" t="str">
        <f>IF(CADA_PROD!C1586="","",SUMIFS(MOVI_ENTR!M:M,MOVI_ENTR!D:D,D1588,MOVI_ENTR!O:O,$E$5))</f>
        <v/>
      </c>
      <c r="K1588" s="103" t="str">
        <f>IF(CADA_PROD!C1586="","",IFERROR($J1588/SUM($J$8:$J$1008),""))</f>
        <v/>
      </c>
      <c r="L1588" s="103" t="str">
        <f>IF(CADA_PROD!C1586="","",IFERROR(H1588/SUM($H$8:$H$1008),""))</f>
        <v/>
      </c>
      <c r="M1588" s="102" t="str">
        <f>IF(CADA_PROD!$C1586="","",IFERROR(SUMIFS(MOVI_ENTR!M:M,MOVI_ENTR!D:D,D1588,MOVI_ENTR!O:O,$E$5)/SUMIFS(MOVI_ENTR!I:I,MOVI_ENTR!D:D,D1588,MOVI_ENTR!O:O,$E$5),0))</f>
        <v/>
      </c>
      <c r="N1588" s="104" t="str">
        <f>IF(CADA_PROD!C1586="","",G1588/E1588)</f>
        <v/>
      </c>
    </row>
    <row r="1589" spans="2:14" ht="30" customHeight="1">
      <c r="B1589" s="21">
        <f t="shared" si="49"/>
        <v>1582</v>
      </c>
      <c r="C1589" s="99" t="str">
        <f>IF(CADA_PROD!C1587="","",CADA_PROD!C1587)</f>
        <v/>
      </c>
      <c r="D1589" s="100" t="str">
        <f>IF(CADA_PROD!D1587="","",CADA_PROD!D1587)</f>
        <v/>
      </c>
      <c r="E1589" s="101" t="str">
        <f>IF(CADA_PROD!E1587="","",CADA_PROD!E1587)</f>
        <v/>
      </c>
      <c r="F1589" s="101" t="str">
        <f>IF(CADA_PROD!D1587="","",SUMIFS(MOVI_ENTR!I:I,MOVI_ENTR!D:D,D1589,MOVI_ENTR!O:O,$E$5))</f>
        <v/>
      </c>
      <c r="G1589" s="101" t="str">
        <f>IF(CADA_PROD!C1587="","",SUMIFS(MOVI_SAID!H:H,MOVI_SAID!D:D,D1589,MOVI_SAID!L:L,$E$5))</f>
        <v/>
      </c>
      <c r="H1589" s="101" t="str">
        <f t="shared" si="50"/>
        <v/>
      </c>
      <c r="I1589" s="100" t="str">
        <f>IF(CADA_PROD!C1587="","",IFERROR(IF(H1589&lt;=0,"Sem estoque",IF(H1589/E1589&lt;0.25,"Quase sem estoque",IF(H1589/E1589&lt;1.2,"Estoque baixo",IF(H1589/E1589&lt;2,"Estoque moderado","Estoque confortável")))),""))</f>
        <v/>
      </c>
      <c r="J1589" s="102" t="str">
        <f>IF(CADA_PROD!C1587="","",SUMIFS(MOVI_ENTR!M:M,MOVI_ENTR!D:D,D1589,MOVI_ENTR!O:O,$E$5))</f>
        <v/>
      </c>
      <c r="K1589" s="103" t="str">
        <f>IF(CADA_PROD!C1587="","",IFERROR($J1589/SUM($J$8:$J$1008),""))</f>
        <v/>
      </c>
      <c r="L1589" s="103" t="str">
        <f>IF(CADA_PROD!C1587="","",IFERROR(H1589/SUM($H$8:$H$1008),""))</f>
        <v/>
      </c>
      <c r="M1589" s="102" t="str">
        <f>IF(CADA_PROD!$C1587="","",IFERROR(SUMIFS(MOVI_ENTR!M:M,MOVI_ENTR!D:D,D1589,MOVI_ENTR!O:O,$E$5)/SUMIFS(MOVI_ENTR!I:I,MOVI_ENTR!D:D,D1589,MOVI_ENTR!O:O,$E$5),0))</f>
        <v/>
      </c>
      <c r="N1589" s="104" t="str">
        <f>IF(CADA_PROD!C1587="","",G1589/E1589)</f>
        <v/>
      </c>
    </row>
    <row r="1590" spans="2:14" ht="30" customHeight="1">
      <c r="B1590" s="21">
        <f t="shared" si="49"/>
        <v>1583</v>
      </c>
      <c r="C1590" s="99" t="str">
        <f>IF(CADA_PROD!C1588="","",CADA_PROD!C1588)</f>
        <v/>
      </c>
      <c r="D1590" s="100" t="str">
        <f>IF(CADA_PROD!D1588="","",CADA_PROD!D1588)</f>
        <v/>
      </c>
      <c r="E1590" s="101" t="str">
        <f>IF(CADA_PROD!E1588="","",CADA_PROD!E1588)</f>
        <v/>
      </c>
      <c r="F1590" s="101" t="str">
        <f>IF(CADA_PROD!D1588="","",SUMIFS(MOVI_ENTR!I:I,MOVI_ENTR!D:D,D1590,MOVI_ENTR!O:O,$E$5))</f>
        <v/>
      </c>
      <c r="G1590" s="101" t="str">
        <f>IF(CADA_PROD!C1588="","",SUMIFS(MOVI_SAID!H:H,MOVI_SAID!D:D,D1590,MOVI_SAID!L:L,$E$5))</f>
        <v/>
      </c>
      <c r="H1590" s="101" t="str">
        <f t="shared" si="50"/>
        <v/>
      </c>
      <c r="I1590" s="100" t="str">
        <f>IF(CADA_PROD!C1588="","",IFERROR(IF(H1590&lt;=0,"Sem estoque",IF(H1590/E1590&lt;0.25,"Quase sem estoque",IF(H1590/E1590&lt;1.2,"Estoque baixo",IF(H1590/E1590&lt;2,"Estoque moderado","Estoque confortável")))),""))</f>
        <v/>
      </c>
      <c r="J1590" s="102" t="str">
        <f>IF(CADA_PROD!C1588="","",SUMIFS(MOVI_ENTR!M:M,MOVI_ENTR!D:D,D1590,MOVI_ENTR!O:O,$E$5))</f>
        <v/>
      </c>
      <c r="K1590" s="103" t="str">
        <f>IF(CADA_PROD!C1588="","",IFERROR($J1590/SUM($J$8:$J$1008),""))</f>
        <v/>
      </c>
      <c r="L1590" s="103" t="str">
        <f>IF(CADA_PROD!C1588="","",IFERROR(H1590/SUM($H$8:$H$1008),""))</f>
        <v/>
      </c>
      <c r="M1590" s="102" t="str">
        <f>IF(CADA_PROD!$C1588="","",IFERROR(SUMIFS(MOVI_ENTR!M:M,MOVI_ENTR!D:D,D1590,MOVI_ENTR!O:O,$E$5)/SUMIFS(MOVI_ENTR!I:I,MOVI_ENTR!D:D,D1590,MOVI_ENTR!O:O,$E$5),0))</f>
        <v/>
      </c>
      <c r="N1590" s="104" t="str">
        <f>IF(CADA_PROD!C1588="","",G1590/E1590)</f>
        <v/>
      </c>
    </row>
    <row r="1591" spans="2:14" ht="30" customHeight="1">
      <c r="B1591" s="21">
        <f t="shared" si="49"/>
        <v>1584</v>
      </c>
      <c r="C1591" s="99" t="str">
        <f>IF(CADA_PROD!C1589="","",CADA_PROD!C1589)</f>
        <v/>
      </c>
      <c r="D1591" s="100" t="str">
        <f>IF(CADA_PROD!D1589="","",CADA_PROD!D1589)</f>
        <v/>
      </c>
      <c r="E1591" s="101" t="str">
        <f>IF(CADA_PROD!E1589="","",CADA_PROD!E1589)</f>
        <v/>
      </c>
      <c r="F1591" s="101" t="str">
        <f>IF(CADA_PROD!D1589="","",SUMIFS(MOVI_ENTR!I:I,MOVI_ENTR!D:D,D1591,MOVI_ENTR!O:O,$E$5))</f>
        <v/>
      </c>
      <c r="G1591" s="101" t="str">
        <f>IF(CADA_PROD!C1589="","",SUMIFS(MOVI_SAID!H:H,MOVI_SAID!D:D,D1591,MOVI_SAID!L:L,$E$5))</f>
        <v/>
      </c>
      <c r="H1591" s="101" t="str">
        <f t="shared" si="50"/>
        <v/>
      </c>
      <c r="I1591" s="100" t="str">
        <f>IF(CADA_PROD!C1589="","",IFERROR(IF(H1591&lt;=0,"Sem estoque",IF(H1591/E1591&lt;0.25,"Quase sem estoque",IF(H1591/E1591&lt;1.2,"Estoque baixo",IF(H1591/E1591&lt;2,"Estoque moderado","Estoque confortável")))),""))</f>
        <v/>
      </c>
      <c r="J1591" s="102" t="str">
        <f>IF(CADA_PROD!C1589="","",SUMIFS(MOVI_ENTR!M:M,MOVI_ENTR!D:D,D1591,MOVI_ENTR!O:O,$E$5))</f>
        <v/>
      </c>
      <c r="K1591" s="103" t="str">
        <f>IF(CADA_PROD!C1589="","",IFERROR($J1591/SUM($J$8:$J$1008),""))</f>
        <v/>
      </c>
      <c r="L1591" s="103" t="str">
        <f>IF(CADA_PROD!C1589="","",IFERROR(H1591/SUM($H$8:$H$1008),""))</f>
        <v/>
      </c>
      <c r="M1591" s="102" t="str">
        <f>IF(CADA_PROD!$C1589="","",IFERROR(SUMIFS(MOVI_ENTR!M:M,MOVI_ENTR!D:D,D1591,MOVI_ENTR!O:O,$E$5)/SUMIFS(MOVI_ENTR!I:I,MOVI_ENTR!D:D,D1591,MOVI_ENTR!O:O,$E$5),0))</f>
        <v/>
      </c>
      <c r="N1591" s="104" t="str">
        <f>IF(CADA_PROD!C1589="","",G1591/E1591)</f>
        <v/>
      </c>
    </row>
    <row r="1592" spans="2:14" ht="30" customHeight="1">
      <c r="B1592" s="21">
        <f t="shared" si="49"/>
        <v>1585</v>
      </c>
      <c r="C1592" s="99" t="str">
        <f>IF(CADA_PROD!C1590="","",CADA_PROD!C1590)</f>
        <v/>
      </c>
      <c r="D1592" s="100" t="str">
        <f>IF(CADA_PROD!D1590="","",CADA_PROD!D1590)</f>
        <v/>
      </c>
      <c r="E1592" s="101" t="str">
        <f>IF(CADA_PROD!E1590="","",CADA_PROD!E1590)</f>
        <v/>
      </c>
      <c r="F1592" s="101" t="str">
        <f>IF(CADA_PROD!D1590="","",SUMIFS(MOVI_ENTR!I:I,MOVI_ENTR!D:D,D1592,MOVI_ENTR!O:O,$E$5))</f>
        <v/>
      </c>
      <c r="G1592" s="101" t="str">
        <f>IF(CADA_PROD!C1590="","",SUMIFS(MOVI_SAID!H:H,MOVI_SAID!D:D,D1592,MOVI_SAID!L:L,$E$5))</f>
        <v/>
      </c>
      <c r="H1592" s="101" t="str">
        <f t="shared" si="50"/>
        <v/>
      </c>
      <c r="I1592" s="100" t="str">
        <f>IF(CADA_PROD!C1590="","",IFERROR(IF(H1592&lt;=0,"Sem estoque",IF(H1592/E1592&lt;0.25,"Quase sem estoque",IF(H1592/E1592&lt;1.2,"Estoque baixo",IF(H1592/E1592&lt;2,"Estoque moderado","Estoque confortável")))),""))</f>
        <v/>
      </c>
      <c r="J1592" s="102" t="str">
        <f>IF(CADA_PROD!C1590="","",SUMIFS(MOVI_ENTR!M:M,MOVI_ENTR!D:D,D1592,MOVI_ENTR!O:O,$E$5))</f>
        <v/>
      </c>
      <c r="K1592" s="103" t="str">
        <f>IF(CADA_PROD!C1590="","",IFERROR($J1592/SUM($J$8:$J$1008),""))</f>
        <v/>
      </c>
      <c r="L1592" s="103" t="str">
        <f>IF(CADA_PROD!C1590="","",IFERROR(H1592/SUM($H$8:$H$1008),""))</f>
        <v/>
      </c>
      <c r="M1592" s="102" t="str">
        <f>IF(CADA_PROD!$C1590="","",IFERROR(SUMIFS(MOVI_ENTR!M:M,MOVI_ENTR!D:D,D1592,MOVI_ENTR!O:O,$E$5)/SUMIFS(MOVI_ENTR!I:I,MOVI_ENTR!D:D,D1592,MOVI_ENTR!O:O,$E$5),0))</f>
        <v/>
      </c>
      <c r="N1592" s="104" t="str">
        <f>IF(CADA_PROD!C1590="","",G1592/E1592)</f>
        <v/>
      </c>
    </row>
    <row r="1593" spans="2:14" ht="30" customHeight="1">
      <c r="B1593" s="21">
        <f t="shared" si="49"/>
        <v>1586</v>
      </c>
      <c r="C1593" s="99" t="str">
        <f>IF(CADA_PROD!C1591="","",CADA_PROD!C1591)</f>
        <v/>
      </c>
      <c r="D1593" s="100" t="str">
        <f>IF(CADA_PROD!D1591="","",CADA_PROD!D1591)</f>
        <v/>
      </c>
      <c r="E1593" s="101" t="str">
        <f>IF(CADA_PROD!E1591="","",CADA_PROD!E1591)</f>
        <v/>
      </c>
      <c r="F1593" s="101" t="str">
        <f>IF(CADA_PROD!D1591="","",SUMIFS(MOVI_ENTR!I:I,MOVI_ENTR!D:D,D1593,MOVI_ENTR!O:O,$E$5))</f>
        <v/>
      </c>
      <c r="G1593" s="101" t="str">
        <f>IF(CADA_PROD!C1591="","",SUMIFS(MOVI_SAID!H:H,MOVI_SAID!D:D,D1593,MOVI_SAID!L:L,$E$5))</f>
        <v/>
      </c>
      <c r="H1593" s="101" t="str">
        <f t="shared" si="50"/>
        <v/>
      </c>
      <c r="I1593" s="100" t="str">
        <f>IF(CADA_PROD!C1591="","",IFERROR(IF(H1593&lt;=0,"Sem estoque",IF(H1593/E1593&lt;0.25,"Quase sem estoque",IF(H1593/E1593&lt;1.2,"Estoque baixo",IF(H1593/E1593&lt;2,"Estoque moderado","Estoque confortável")))),""))</f>
        <v/>
      </c>
      <c r="J1593" s="102" t="str">
        <f>IF(CADA_PROD!C1591="","",SUMIFS(MOVI_ENTR!M:M,MOVI_ENTR!D:D,D1593,MOVI_ENTR!O:O,$E$5))</f>
        <v/>
      </c>
      <c r="K1593" s="103" t="str">
        <f>IF(CADA_PROD!C1591="","",IFERROR($J1593/SUM($J$8:$J$1008),""))</f>
        <v/>
      </c>
      <c r="L1593" s="103" t="str">
        <f>IF(CADA_PROD!C1591="","",IFERROR(H1593/SUM($H$8:$H$1008),""))</f>
        <v/>
      </c>
      <c r="M1593" s="102" t="str">
        <f>IF(CADA_PROD!$C1591="","",IFERROR(SUMIFS(MOVI_ENTR!M:M,MOVI_ENTR!D:D,D1593,MOVI_ENTR!O:O,$E$5)/SUMIFS(MOVI_ENTR!I:I,MOVI_ENTR!D:D,D1593,MOVI_ENTR!O:O,$E$5),0))</f>
        <v/>
      </c>
      <c r="N1593" s="104" t="str">
        <f>IF(CADA_PROD!C1591="","",G1593/E1593)</f>
        <v/>
      </c>
    </row>
    <row r="1594" spans="2:14" ht="30" customHeight="1">
      <c r="B1594" s="21">
        <f t="shared" si="49"/>
        <v>1587</v>
      </c>
      <c r="C1594" s="99" t="str">
        <f>IF(CADA_PROD!C1592="","",CADA_PROD!C1592)</f>
        <v/>
      </c>
      <c r="D1594" s="100" t="str">
        <f>IF(CADA_PROD!D1592="","",CADA_PROD!D1592)</f>
        <v/>
      </c>
      <c r="E1594" s="101" t="str">
        <f>IF(CADA_PROD!E1592="","",CADA_PROD!E1592)</f>
        <v/>
      </c>
      <c r="F1594" s="101" t="str">
        <f>IF(CADA_PROD!D1592="","",SUMIFS(MOVI_ENTR!I:I,MOVI_ENTR!D:D,D1594,MOVI_ENTR!O:O,$E$5))</f>
        <v/>
      </c>
      <c r="G1594" s="101" t="str">
        <f>IF(CADA_PROD!C1592="","",SUMIFS(MOVI_SAID!H:H,MOVI_SAID!D:D,D1594,MOVI_SAID!L:L,$E$5))</f>
        <v/>
      </c>
      <c r="H1594" s="101" t="str">
        <f t="shared" si="50"/>
        <v/>
      </c>
      <c r="I1594" s="100" t="str">
        <f>IF(CADA_PROD!C1592="","",IFERROR(IF(H1594&lt;=0,"Sem estoque",IF(H1594/E1594&lt;0.25,"Quase sem estoque",IF(H1594/E1594&lt;1.2,"Estoque baixo",IF(H1594/E1594&lt;2,"Estoque moderado","Estoque confortável")))),""))</f>
        <v/>
      </c>
      <c r="J1594" s="102" t="str">
        <f>IF(CADA_PROD!C1592="","",SUMIFS(MOVI_ENTR!M:M,MOVI_ENTR!D:D,D1594,MOVI_ENTR!O:O,$E$5))</f>
        <v/>
      </c>
      <c r="K1594" s="103" t="str">
        <f>IF(CADA_PROD!C1592="","",IFERROR($J1594/SUM($J$8:$J$1008),""))</f>
        <v/>
      </c>
      <c r="L1594" s="103" t="str">
        <f>IF(CADA_PROD!C1592="","",IFERROR(H1594/SUM($H$8:$H$1008),""))</f>
        <v/>
      </c>
      <c r="M1594" s="102" t="str">
        <f>IF(CADA_PROD!$C1592="","",IFERROR(SUMIFS(MOVI_ENTR!M:M,MOVI_ENTR!D:D,D1594,MOVI_ENTR!O:O,$E$5)/SUMIFS(MOVI_ENTR!I:I,MOVI_ENTR!D:D,D1594,MOVI_ENTR!O:O,$E$5),0))</f>
        <v/>
      </c>
      <c r="N1594" s="104" t="str">
        <f>IF(CADA_PROD!C1592="","",G1594/E1594)</f>
        <v/>
      </c>
    </row>
    <row r="1595" spans="2:14" ht="30" customHeight="1">
      <c r="B1595" s="21">
        <f t="shared" si="49"/>
        <v>1588</v>
      </c>
      <c r="C1595" s="99" t="str">
        <f>IF(CADA_PROD!C1593="","",CADA_PROD!C1593)</f>
        <v/>
      </c>
      <c r="D1595" s="100" t="str">
        <f>IF(CADA_PROD!D1593="","",CADA_PROD!D1593)</f>
        <v/>
      </c>
      <c r="E1595" s="101" t="str">
        <f>IF(CADA_PROD!E1593="","",CADA_PROD!E1593)</f>
        <v/>
      </c>
      <c r="F1595" s="101" t="str">
        <f>IF(CADA_PROD!D1593="","",SUMIFS(MOVI_ENTR!I:I,MOVI_ENTR!D:D,D1595,MOVI_ENTR!O:O,$E$5))</f>
        <v/>
      </c>
      <c r="G1595" s="101" t="str">
        <f>IF(CADA_PROD!C1593="","",SUMIFS(MOVI_SAID!H:H,MOVI_SAID!D:D,D1595,MOVI_SAID!L:L,$E$5))</f>
        <v/>
      </c>
      <c r="H1595" s="101" t="str">
        <f t="shared" si="50"/>
        <v/>
      </c>
      <c r="I1595" s="100" t="str">
        <f>IF(CADA_PROD!C1593="","",IFERROR(IF(H1595&lt;=0,"Sem estoque",IF(H1595/E1595&lt;0.25,"Quase sem estoque",IF(H1595/E1595&lt;1.2,"Estoque baixo",IF(H1595/E1595&lt;2,"Estoque moderado","Estoque confortável")))),""))</f>
        <v/>
      </c>
      <c r="J1595" s="102" t="str">
        <f>IF(CADA_PROD!C1593="","",SUMIFS(MOVI_ENTR!M:M,MOVI_ENTR!D:D,D1595,MOVI_ENTR!O:O,$E$5))</f>
        <v/>
      </c>
      <c r="K1595" s="103" t="str">
        <f>IF(CADA_PROD!C1593="","",IFERROR($J1595/SUM($J$8:$J$1008),""))</f>
        <v/>
      </c>
      <c r="L1595" s="103" t="str">
        <f>IF(CADA_PROD!C1593="","",IFERROR(H1595/SUM($H$8:$H$1008),""))</f>
        <v/>
      </c>
      <c r="M1595" s="102" t="str">
        <f>IF(CADA_PROD!$C1593="","",IFERROR(SUMIFS(MOVI_ENTR!M:M,MOVI_ENTR!D:D,D1595,MOVI_ENTR!O:O,$E$5)/SUMIFS(MOVI_ENTR!I:I,MOVI_ENTR!D:D,D1595,MOVI_ENTR!O:O,$E$5),0))</f>
        <v/>
      </c>
      <c r="N1595" s="104" t="str">
        <f>IF(CADA_PROD!C1593="","",G1595/E1595)</f>
        <v/>
      </c>
    </row>
    <row r="1596" spans="2:14" ht="30" customHeight="1">
      <c r="B1596" s="21">
        <f t="shared" si="49"/>
        <v>1589</v>
      </c>
      <c r="C1596" s="99" t="str">
        <f>IF(CADA_PROD!C1594="","",CADA_PROD!C1594)</f>
        <v/>
      </c>
      <c r="D1596" s="100" t="str">
        <f>IF(CADA_PROD!D1594="","",CADA_PROD!D1594)</f>
        <v/>
      </c>
      <c r="E1596" s="101" t="str">
        <f>IF(CADA_PROD!E1594="","",CADA_PROD!E1594)</f>
        <v/>
      </c>
      <c r="F1596" s="101" t="str">
        <f>IF(CADA_PROD!D1594="","",SUMIFS(MOVI_ENTR!I:I,MOVI_ENTR!D:D,D1596,MOVI_ENTR!O:O,$E$5))</f>
        <v/>
      </c>
      <c r="G1596" s="101" t="str">
        <f>IF(CADA_PROD!C1594="","",SUMIFS(MOVI_SAID!H:H,MOVI_SAID!D:D,D1596,MOVI_SAID!L:L,$E$5))</f>
        <v/>
      </c>
      <c r="H1596" s="101" t="str">
        <f t="shared" si="50"/>
        <v/>
      </c>
      <c r="I1596" s="100" t="str">
        <f>IF(CADA_PROD!C1594="","",IFERROR(IF(H1596&lt;=0,"Sem estoque",IF(H1596/E1596&lt;0.25,"Quase sem estoque",IF(H1596/E1596&lt;1.2,"Estoque baixo",IF(H1596/E1596&lt;2,"Estoque moderado","Estoque confortável")))),""))</f>
        <v/>
      </c>
      <c r="J1596" s="102" t="str">
        <f>IF(CADA_PROD!C1594="","",SUMIFS(MOVI_ENTR!M:M,MOVI_ENTR!D:D,D1596,MOVI_ENTR!O:O,$E$5))</f>
        <v/>
      </c>
      <c r="K1596" s="103" t="str">
        <f>IF(CADA_PROD!C1594="","",IFERROR($J1596/SUM($J$8:$J$1008),""))</f>
        <v/>
      </c>
      <c r="L1596" s="103" t="str">
        <f>IF(CADA_PROD!C1594="","",IFERROR(H1596/SUM($H$8:$H$1008),""))</f>
        <v/>
      </c>
      <c r="M1596" s="102" t="str">
        <f>IF(CADA_PROD!$C1594="","",IFERROR(SUMIFS(MOVI_ENTR!M:M,MOVI_ENTR!D:D,D1596,MOVI_ENTR!O:O,$E$5)/SUMIFS(MOVI_ENTR!I:I,MOVI_ENTR!D:D,D1596,MOVI_ENTR!O:O,$E$5),0))</f>
        <v/>
      </c>
      <c r="N1596" s="104" t="str">
        <f>IF(CADA_PROD!C1594="","",G1596/E1596)</f>
        <v/>
      </c>
    </row>
    <row r="1597" spans="2:14" ht="30" customHeight="1">
      <c r="B1597" s="21">
        <f t="shared" si="49"/>
        <v>1590</v>
      </c>
      <c r="C1597" s="99" t="str">
        <f>IF(CADA_PROD!C1595="","",CADA_PROD!C1595)</f>
        <v/>
      </c>
      <c r="D1597" s="100" t="str">
        <f>IF(CADA_PROD!D1595="","",CADA_PROD!D1595)</f>
        <v/>
      </c>
      <c r="E1597" s="101" t="str">
        <f>IF(CADA_PROD!E1595="","",CADA_PROD!E1595)</f>
        <v/>
      </c>
      <c r="F1597" s="101" t="str">
        <f>IF(CADA_PROD!D1595="","",SUMIFS(MOVI_ENTR!I:I,MOVI_ENTR!D:D,D1597,MOVI_ENTR!O:O,$E$5))</f>
        <v/>
      </c>
      <c r="G1597" s="101" t="str">
        <f>IF(CADA_PROD!C1595="","",SUMIFS(MOVI_SAID!H:H,MOVI_SAID!D:D,D1597,MOVI_SAID!L:L,$E$5))</f>
        <v/>
      </c>
      <c r="H1597" s="101" t="str">
        <f t="shared" si="50"/>
        <v/>
      </c>
      <c r="I1597" s="100" t="str">
        <f>IF(CADA_PROD!C1595="","",IFERROR(IF(H1597&lt;=0,"Sem estoque",IF(H1597/E1597&lt;0.25,"Quase sem estoque",IF(H1597/E1597&lt;1.2,"Estoque baixo",IF(H1597/E1597&lt;2,"Estoque moderado","Estoque confortável")))),""))</f>
        <v/>
      </c>
      <c r="J1597" s="102" t="str">
        <f>IF(CADA_PROD!C1595="","",SUMIFS(MOVI_ENTR!M:M,MOVI_ENTR!D:D,D1597,MOVI_ENTR!O:O,$E$5))</f>
        <v/>
      </c>
      <c r="K1597" s="103" t="str">
        <f>IF(CADA_PROD!C1595="","",IFERROR($J1597/SUM($J$8:$J$1008),""))</f>
        <v/>
      </c>
      <c r="L1597" s="103" t="str">
        <f>IF(CADA_PROD!C1595="","",IFERROR(H1597/SUM($H$8:$H$1008),""))</f>
        <v/>
      </c>
      <c r="M1597" s="102" t="str">
        <f>IF(CADA_PROD!$C1595="","",IFERROR(SUMIFS(MOVI_ENTR!M:M,MOVI_ENTR!D:D,D1597,MOVI_ENTR!O:O,$E$5)/SUMIFS(MOVI_ENTR!I:I,MOVI_ENTR!D:D,D1597,MOVI_ENTR!O:O,$E$5),0))</f>
        <v/>
      </c>
      <c r="N1597" s="104" t="str">
        <f>IF(CADA_PROD!C1595="","",G1597/E1597)</f>
        <v/>
      </c>
    </row>
    <row r="1598" spans="2:14" ht="30" customHeight="1">
      <c r="B1598" s="21">
        <f t="shared" si="49"/>
        <v>1591</v>
      </c>
      <c r="C1598" s="99" t="str">
        <f>IF(CADA_PROD!C1596="","",CADA_PROD!C1596)</f>
        <v/>
      </c>
      <c r="D1598" s="100" t="str">
        <f>IF(CADA_PROD!D1596="","",CADA_PROD!D1596)</f>
        <v/>
      </c>
      <c r="E1598" s="101" t="str">
        <f>IF(CADA_PROD!E1596="","",CADA_PROD!E1596)</f>
        <v/>
      </c>
      <c r="F1598" s="101" t="str">
        <f>IF(CADA_PROD!D1596="","",SUMIFS(MOVI_ENTR!I:I,MOVI_ENTR!D:D,D1598,MOVI_ENTR!O:O,$E$5))</f>
        <v/>
      </c>
      <c r="G1598" s="101" t="str">
        <f>IF(CADA_PROD!C1596="","",SUMIFS(MOVI_SAID!H:H,MOVI_SAID!D:D,D1598,MOVI_SAID!L:L,$E$5))</f>
        <v/>
      </c>
      <c r="H1598" s="101" t="str">
        <f t="shared" si="50"/>
        <v/>
      </c>
      <c r="I1598" s="100" t="str">
        <f>IF(CADA_PROD!C1596="","",IFERROR(IF(H1598&lt;=0,"Sem estoque",IF(H1598/E1598&lt;0.25,"Quase sem estoque",IF(H1598/E1598&lt;1.2,"Estoque baixo",IF(H1598/E1598&lt;2,"Estoque moderado","Estoque confortável")))),""))</f>
        <v/>
      </c>
      <c r="J1598" s="102" t="str">
        <f>IF(CADA_PROD!C1596="","",SUMIFS(MOVI_ENTR!M:M,MOVI_ENTR!D:D,D1598,MOVI_ENTR!O:O,$E$5))</f>
        <v/>
      </c>
      <c r="K1598" s="103" t="str">
        <f>IF(CADA_PROD!C1596="","",IFERROR($J1598/SUM($J$8:$J$1008),""))</f>
        <v/>
      </c>
      <c r="L1598" s="103" t="str">
        <f>IF(CADA_PROD!C1596="","",IFERROR(H1598/SUM($H$8:$H$1008),""))</f>
        <v/>
      </c>
      <c r="M1598" s="102" t="str">
        <f>IF(CADA_PROD!$C1596="","",IFERROR(SUMIFS(MOVI_ENTR!M:M,MOVI_ENTR!D:D,D1598,MOVI_ENTR!O:O,$E$5)/SUMIFS(MOVI_ENTR!I:I,MOVI_ENTR!D:D,D1598,MOVI_ENTR!O:O,$E$5),0))</f>
        <v/>
      </c>
      <c r="N1598" s="104" t="str">
        <f>IF(CADA_PROD!C1596="","",G1598/E1598)</f>
        <v/>
      </c>
    </row>
    <row r="1599" spans="2:14" ht="30" customHeight="1">
      <c r="B1599" s="21">
        <f t="shared" si="49"/>
        <v>1592</v>
      </c>
      <c r="C1599" s="99" t="str">
        <f>IF(CADA_PROD!C1597="","",CADA_PROD!C1597)</f>
        <v/>
      </c>
      <c r="D1599" s="100" t="str">
        <f>IF(CADA_PROD!D1597="","",CADA_PROD!D1597)</f>
        <v/>
      </c>
      <c r="E1599" s="101" t="str">
        <f>IF(CADA_PROD!E1597="","",CADA_PROD!E1597)</f>
        <v/>
      </c>
      <c r="F1599" s="101" t="str">
        <f>IF(CADA_PROD!D1597="","",SUMIFS(MOVI_ENTR!I:I,MOVI_ENTR!D:D,D1599,MOVI_ENTR!O:O,$E$5))</f>
        <v/>
      </c>
      <c r="G1599" s="101" t="str">
        <f>IF(CADA_PROD!C1597="","",SUMIFS(MOVI_SAID!H:H,MOVI_SAID!D:D,D1599,MOVI_SAID!L:L,$E$5))</f>
        <v/>
      </c>
      <c r="H1599" s="101" t="str">
        <f t="shared" si="50"/>
        <v/>
      </c>
      <c r="I1599" s="100" t="str">
        <f>IF(CADA_PROD!C1597="","",IFERROR(IF(H1599&lt;=0,"Sem estoque",IF(H1599/E1599&lt;0.25,"Quase sem estoque",IF(H1599/E1599&lt;1.2,"Estoque baixo",IF(H1599/E1599&lt;2,"Estoque moderado","Estoque confortável")))),""))</f>
        <v/>
      </c>
      <c r="J1599" s="102" t="str">
        <f>IF(CADA_PROD!C1597="","",SUMIFS(MOVI_ENTR!M:M,MOVI_ENTR!D:D,D1599,MOVI_ENTR!O:O,$E$5))</f>
        <v/>
      </c>
      <c r="K1599" s="103" t="str">
        <f>IF(CADA_PROD!C1597="","",IFERROR($J1599/SUM($J$8:$J$1008),""))</f>
        <v/>
      </c>
      <c r="L1599" s="103" t="str">
        <f>IF(CADA_PROD!C1597="","",IFERROR(H1599/SUM($H$8:$H$1008),""))</f>
        <v/>
      </c>
      <c r="M1599" s="102" t="str">
        <f>IF(CADA_PROD!$C1597="","",IFERROR(SUMIFS(MOVI_ENTR!M:M,MOVI_ENTR!D:D,D1599,MOVI_ENTR!O:O,$E$5)/SUMIFS(MOVI_ENTR!I:I,MOVI_ENTR!D:D,D1599,MOVI_ENTR!O:O,$E$5),0))</f>
        <v/>
      </c>
      <c r="N1599" s="104" t="str">
        <f>IF(CADA_PROD!C1597="","",G1599/E1599)</f>
        <v/>
      </c>
    </row>
    <row r="1600" spans="2:14" ht="30" customHeight="1">
      <c r="B1600" s="21">
        <f t="shared" si="49"/>
        <v>1593</v>
      </c>
      <c r="C1600" s="99" t="str">
        <f>IF(CADA_PROD!C1598="","",CADA_PROD!C1598)</f>
        <v/>
      </c>
      <c r="D1600" s="100" t="str">
        <f>IF(CADA_PROD!D1598="","",CADA_PROD!D1598)</f>
        <v/>
      </c>
      <c r="E1600" s="101" t="str">
        <f>IF(CADA_PROD!E1598="","",CADA_PROD!E1598)</f>
        <v/>
      </c>
      <c r="F1600" s="101" t="str">
        <f>IF(CADA_PROD!D1598="","",SUMIFS(MOVI_ENTR!I:I,MOVI_ENTR!D:D,D1600,MOVI_ENTR!O:O,$E$5))</f>
        <v/>
      </c>
      <c r="G1600" s="101" t="str">
        <f>IF(CADA_PROD!C1598="","",SUMIFS(MOVI_SAID!H:H,MOVI_SAID!D:D,D1600,MOVI_SAID!L:L,$E$5))</f>
        <v/>
      </c>
      <c r="H1600" s="101" t="str">
        <f t="shared" si="50"/>
        <v/>
      </c>
      <c r="I1600" s="100" t="str">
        <f>IF(CADA_PROD!C1598="","",IFERROR(IF(H1600&lt;=0,"Sem estoque",IF(H1600/E1600&lt;0.25,"Quase sem estoque",IF(H1600/E1600&lt;1.2,"Estoque baixo",IF(H1600/E1600&lt;2,"Estoque moderado","Estoque confortável")))),""))</f>
        <v/>
      </c>
      <c r="J1600" s="102" t="str">
        <f>IF(CADA_PROD!C1598="","",SUMIFS(MOVI_ENTR!M:M,MOVI_ENTR!D:D,D1600,MOVI_ENTR!O:O,$E$5))</f>
        <v/>
      </c>
      <c r="K1600" s="103" t="str">
        <f>IF(CADA_PROD!C1598="","",IFERROR($J1600/SUM($J$8:$J$1008),""))</f>
        <v/>
      </c>
      <c r="L1600" s="103" t="str">
        <f>IF(CADA_PROD!C1598="","",IFERROR(H1600/SUM($H$8:$H$1008),""))</f>
        <v/>
      </c>
      <c r="M1600" s="102" t="str">
        <f>IF(CADA_PROD!$C1598="","",IFERROR(SUMIFS(MOVI_ENTR!M:M,MOVI_ENTR!D:D,D1600,MOVI_ENTR!O:O,$E$5)/SUMIFS(MOVI_ENTR!I:I,MOVI_ENTR!D:D,D1600,MOVI_ENTR!O:O,$E$5),0))</f>
        <v/>
      </c>
      <c r="N1600" s="104" t="str">
        <f>IF(CADA_PROD!C1598="","",G1600/E1600)</f>
        <v/>
      </c>
    </row>
    <row r="1601" spans="2:14" ht="30" customHeight="1">
      <c r="B1601" s="21">
        <f t="shared" si="49"/>
        <v>1594</v>
      </c>
      <c r="C1601" s="99" t="str">
        <f>IF(CADA_PROD!C1599="","",CADA_PROD!C1599)</f>
        <v/>
      </c>
      <c r="D1601" s="100" t="str">
        <f>IF(CADA_PROD!D1599="","",CADA_PROD!D1599)</f>
        <v/>
      </c>
      <c r="E1601" s="101" t="str">
        <f>IF(CADA_PROD!E1599="","",CADA_PROD!E1599)</f>
        <v/>
      </c>
      <c r="F1601" s="101" t="str">
        <f>IF(CADA_PROD!D1599="","",SUMIFS(MOVI_ENTR!I:I,MOVI_ENTR!D:D,D1601,MOVI_ENTR!O:O,$E$5))</f>
        <v/>
      </c>
      <c r="G1601" s="101" t="str">
        <f>IF(CADA_PROD!C1599="","",SUMIFS(MOVI_SAID!H:H,MOVI_SAID!D:D,D1601,MOVI_SAID!L:L,$E$5))</f>
        <v/>
      </c>
      <c r="H1601" s="101" t="str">
        <f t="shared" si="50"/>
        <v/>
      </c>
      <c r="I1601" s="100" t="str">
        <f>IF(CADA_PROD!C1599="","",IFERROR(IF(H1601&lt;=0,"Sem estoque",IF(H1601/E1601&lt;0.25,"Quase sem estoque",IF(H1601/E1601&lt;1.2,"Estoque baixo",IF(H1601/E1601&lt;2,"Estoque moderado","Estoque confortável")))),""))</f>
        <v/>
      </c>
      <c r="J1601" s="102" t="str">
        <f>IF(CADA_PROD!C1599="","",SUMIFS(MOVI_ENTR!M:M,MOVI_ENTR!D:D,D1601,MOVI_ENTR!O:O,$E$5))</f>
        <v/>
      </c>
      <c r="K1601" s="103" t="str">
        <f>IF(CADA_PROD!C1599="","",IFERROR($J1601/SUM($J$8:$J$1008),""))</f>
        <v/>
      </c>
      <c r="L1601" s="103" t="str">
        <f>IF(CADA_PROD!C1599="","",IFERROR(H1601/SUM($H$8:$H$1008),""))</f>
        <v/>
      </c>
      <c r="M1601" s="102" t="str">
        <f>IF(CADA_PROD!$C1599="","",IFERROR(SUMIFS(MOVI_ENTR!M:M,MOVI_ENTR!D:D,D1601,MOVI_ENTR!O:O,$E$5)/SUMIFS(MOVI_ENTR!I:I,MOVI_ENTR!D:D,D1601,MOVI_ENTR!O:O,$E$5),0))</f>
        <v/>
      </c>
      <c r="N1601" s="104" t="str">
        <f>IF(CADA_PROD!C1599="","",G1601/E1601)</f>
        <v/>
      </c>
    </row>
    <row r="1602" spans="2:14" ht="30" customHeight="1">
      <c r="B1602" s="21">
        <f t="shared" si="49"/>
        <v>1595</v>
      </c>
      <c r="C1602" s="99" t="str">
        <f>IF(CADA_PROD!C1600="","",CADA_PROD!C1600)</f>
        <v/>
      </c>
      <c r="D1602" s="100" t="str">
        <f>IF(CADA_PROD!D1600="","",CADA_PROD!D1600)</f>
        <v/>
      </c>
      <c r="E1602" s="101" t="str">
        <f>IF(CADA_PROD!E1600="","",CADA_PROD!E1600)</f>
        <v/>
      </c>
      <c r="F1602" s="101" t="str">
        <f>IF(CADA_PROD!D1600="","",SUMIFS(MOVI_ENTR!I:I,MOVI_ENTR!D:D,D1602,MOVI_ENTR!O:O,$E$5))</f>
        <v/>
      </c>
      <c r="G1602" s="101" t="str">
        <f>IF(CADA_PROD!C1600="","",SUMIFS(MOVI_SAID!H:H,MOVI_SAID!D:D,D1602,MOVI_SAID!L:L,$E$5))</f>
        <v/>
      </c>
      <c r="H1602" s="101" t="str">
        <f t="shared" si="50"/>
        <v/>
      </c>
      <c r="I1602" s="100" t="str">
        <f>IF(CADA_PROD!C1600="","",IFERROR(IF(H1602&lt;=0,"Sem estoque",IF(H1602/E1602&lt;0.25,"Quase sem estoque",IF(H1602/E1602&lt;1.2,"Estoque baixo",IF(H1602/E1602&lt;2,"Estoque moderado","Estoque confortável")))),""))</f>
        <v/>
      </c>
      <c r="J1602" s="102" t="str">
        <f>IF(CADA_PROD!C1600="","",SUMIFS(MOVI_ENTR!M:M,MOVI_ENTR!D:D,D1602,MOVI_ENTR!O:O,$E$5))</f>
        <v/>
      </c>
      <c r="K1602" s="103" t="str">
        <f>IF(CADA_PROD!C1600="","",IFERROR($J1602/SUM($J$8:$J$1008),""))</f>
        <v/>
      </c>
      <c r="L1602" s="103" t="str">
        <f>IF(CADA_PROD!C1600="","",IFERROR(H1602/SUM($H$8:$H$1008),""))</f>
        <v/>
      </c>
      <c r="M1602" s="102" t="str">
        <f>IF(CADA_PROD!$C1600="","",IFERROR(SUMIFS(MOVI_ENTR!M:M,MOVI_ENTR!D:D,D1602,MOVI_ENTR!O:O,$E$5)/SUMIFS(MOVI_ENTR!I:I,MOVI_ENTR!D:D,D1602,MOVI_ENTR!O:O,$E$5),0))</f>
        <v/>
      </c>
      <c r="N1602" s="104" t="str">
        <f>IF(CADA_PROD!C1600="","",G1602/E1602)</f>
        <v/>
      </c>
    </row>
    <row r="1603" spans="2:14" ht="30" customHeight="1">
      <c r="B1603" s="21">
        <f t="shared" si="49"/>
        <v>1596</v>
      </c>
      <c r="C1603" s="99" t="str">
        <f>IF(CADA_PROD!C1601="","",CADA_PROD!C1601)</f>
        <v/>
      </c>
      <c r="D1603" s="100" t="str">
        <f>IF(CADA_PROD!D1601="","",CADA_PROD!D1601)</f>
        <v/>
      </c>
      <c r="E1603" s="101" t="str">
        <f>IF(CADA_PROD!E1601="","",CADA_PROD!E1601)</f>
        <v/>
      </c>
      <c r="F1603" s="101" t="str">
        <f>IF(CADA_PROD!D1601="","",SUMIFS(MOVI_ENTR!I:I,MOVI_ENTR!D:D,D1603,MOVI_ENTR!O:O,$E$5))</f>
        <v/>
      </c>
      <c r="G1603" s="101" t="str">
        <f>IF(CADA_PROD!C1601="","",SUMIFS(MOVI_SAID!H:H,MOVI_SAID!D:D,D1603,MOVI_SAID!L:L,$E$5))</f>
        <v/>
      </c>
      <c r="H1603" s="101" t="str">
        <f t="shared" si="50"/>
        <v/>
      </c>
      <c r="I1603" s="100" t="str">
        <f>IF(CADA_PROD!C1601="","",IFERROR(IF(H1603&lt;=0,"Sem estoque",IF(H1603/E1603&lt;0.25,"Quase sem estoque",IF(H1603/E1603&lt;1.2,"Estoque baixo",IF(H1603/E1603&lt;2,"Estoque moderado","Estoque confortável")))),""))</f>
        <v/>
      </c>
      <c r="J1603" s="102" t="str">
        <f>IF(CADA_PROD!C1601="","",SUMIFS(MOVI_ENTR!M:M,MOVI_ENTR!D:D,D1603,MOVI_ENTR!O:O,$E$5))</f>
        <v/>
      </c>
      <c r="K1603" s="103" t="str">
        <f>IF(CADA_PROD!C1601="","",IFERROR($J1603/SUM($J$8:$J$1008),""))</f>
        <v/>
      </c>
      <c r="L1603" s="103" t="str">
        <f>IF(CADA_PROD!C1601="","",IFERROR(H1603/SUM($H$8:$H$1008),""))</f>
        <v/>
      </c>
      <c r="M1603" s="102" t="str">
        <f>IF(CADA_PROD!$C1601="","",IFERROR(SUMIFS(MOVI_ENTR!M:M,MOVI_ENTR!D:D,D1603,MOVI_ENTR!O:O,$E$5)/SUMIFS(MOVI_ENTR!I:I,MOVI_ENTR!D:D,D1603,MOVI_ENTR!O:O,$E$5),0))</f>
        <v/>
      </c>
      <c r="N1603" s="104" t="str">
        <f>IF(CADA_PROD!C1601="","",G1603/E1603)</f>
        <v/>
      </c>
    </row>
    <row r="1604" spans="2:14" ht="30" customHeight="1">
      <c r="B1604" s="21">
        <f t="shared" si="49"/>
        <v>1597</v>
      </c>
      <c r="C1604" s="99" t="str">
        <f>IF(CADA_PROD!C1602="","",CADA_PROD!C1602)</f>
        <v/>
      </c>
      <c r="D1604" s="100" t="str">
        <f>IF(CADA_PROD!D1602="","",CADA_PROD!D1602)</f>
        <v/>
      </c>
      <c r="E1604" s="101" t="str">
        <f>IF(CADA_PROD!E1602="","",CADA_PROD!E1602)</f>
        <v/>
      </c>
      <c r="F1604" s="101" t="str">
        <f>IF(CADA_PROD!D1602="","",SUMIFS(MOVI_ENTR!I:I,MOVI_ENTR!D:D,D1604,MOVI_ENTR!O:O,$E$5))</f>
        <v/>
      </c>
      <c r="G1604" s="101" t="str">
        <f>IF(CADA_PROD!C1602="","",SUMIFS(MOVI_SAID!H:H,MOVI_SAID!D:D,D1604,MOVI_SAID!L:L,$E$5))</f>
        <v/>
      </c>
      <c r="H1604" s="101" t="str">
        <f t="shared" si="50"/>
        <v/>
      </c>
      <c r="I1604" s="100" t="str">
        <f>IF(CADA_PROD!C1602="","",IFERROR(IF(H1604&lt;=0,"Sem estoque",IF(H1604/E1604&lt;0.25,"Quase sem estoque",IF(H1604/E1604&lt;1.2,"Estoque baixo",IF(H1604/E1604&lt;2,"Estoque moderado","Estoque confortável")))),""))</f>
        <v/>
      </c>
      <c r="J1604" s="102" t="str">
        <f>IF(CADA_PROD!C1602="","",SUMIFS(MOVI_ENTR!M:M,MOVI_ENTR!D:D,D1604,MOVI_ENTR!O:O,$E$5))</f>
        <v/>
      </c>
      <c r="K1604" s="103" t="str">
        <f>IF(CADA_PROD!C1602="","",IFERROR($J1604/SUM($J$8:$J$1008),""))</f>
        <v/>
      </c>
      <c r="L1604" s="103" t="str">
        <f>IF(CADA_PROD!C1602="","",IFERROR(H1604/SUM($H$8:$H$1008),""))</f>
        <v/>
      </c>
      <c r="M1604" s="102" t="str">
        <f>IF(CADA_PROD!$C1602="","",IFERROR(SUMIFS(MOVI_ENTR!M:M,MOVI_ENTR!D:D,D1604,MOVI_ENTR!O:O,$E$5)/SUMIFS(MOVI_ENTR!I:I,MOVI_ENTR!D:D,D1604,MOVI_ENTR!O:O,$E$5),0))</f>
        <v/>
      </c>
      <c r="N1604" s="104" t="str">
        <f>IF(CADA_PROD!C1602="","",G1604/E1604)</f>
        <v/>
      </c>
    </row>
    <row r="1605" spans="2:14" ht="30" customHeight="1">
      <c r="B1605" s="21">
        <f t="shared" si="49"/>
        <v>1598</v>
      </c>
      <c r="C1605" s="99" t="str">
        <f>IF(CADA_PROD!C1603="","",CADA_PROD!C1603)</f>
        <v/>
      </c>
      <c r="D1605" s="100" t="str">
        <f>IF(CADA_PROD!D1603="","",CADA_PROD!D1603)</f>
        <v/>
      </c>
      <c r="E1605" s="101" t="str">
        <f>IF(CADA_PROD!E1603="","",CADA_PROD!E1603)</f>
        <v/>
      </c>
      <c r="F1605" s="101" t="str">
        <f>IF(CADA_PROD!D1603="","",SUMIFS(MOVI_ENTR!I:I,MOVI_ENTR!D:D,D1605,MOVI_ENTR!O:O,$E$5))</f>
        <v/>
      </c>
      <c r="G1605" s="101" t="str">
        <f>IF(CADA_PROD!C1603="","",SUMIFS(MOVI_SAID!H:H,MOVI_SAID!D:D,D1605,MOVI_SAID!L:L,$E$5))</f>
        <v/>
      </c>
      <c r="H1605" s="101" t="str">
        <f t="shared" si="50"/>
        <v/>
      </c>
      <c r="I1605" s="100" t="str">
        <f>IF(CADA_PROD!C1603="","",IFERROR(IF(H1605&lt;=0,"Sem estoque",IF(H1605/E1605&lt;0.25,"Quase sem estoque",IF(H1605/E1605&lt;1.2,"Estoque baixo",IF(H1605/E1605&lt;2,"Estoque moderado","Estoque confortável")))),""))</f>
        <v/>
      </c>
      <c r="J1605" s="102" t="str">
        <f>IF(CADA_PROD!C1603="","",SUMIFS(MOVI_ENTR!M:M,MOVI_ENTR!D:D,D1605,MOVI_ENTR!O:O,$E$5))</f>
        <v/>
      </c>
      <c r="K1605" s="103" t="str">
        <f>IF(CADA_PROD!C1603="","",IFERROR($J1605/SUM($J$8:$J$1008),""))</f>
        <v/>
      </c>
      <c r="L1605" s="103" t="str">
        <f>IF(CADA_PROD!C1603="","",IFERROR(H1605/SUM($H$8:$H$1008),""))</f>
        <v/>
      </c>
      <c r="M1605" s="102" t="str">
        <f>IF(CADA_PROD!$C1603="","",IFERROR(SUMIFS(MOVI_ENTR!M:M,MOVI_ENTR!D:D,D1605,MOVI_ENTR!O:O,$E$5)/SUMIFS(MOVI_ENTR!I:I,MOVI_ENTR!D:D,D1605,MOVI_ENTR!O:O,$E$5),0))</f>
        <v/>
      </c>
      <c r="N1605" s="104" t="str">
        <f>IF(CADA_PROD!C1603="","",G1605/E1605)</f>
        <v/>
      </c>
    </row>
    <row r="1606" spans="2:14" ht="30" customHeight="1">
      <c r="B1606" s="21">
        <f t="shared" si="49"/>
        <v>1599</v>
      </c>
      <c r="C1606" s="99" t="str">
        <f>IF(CADA_PROD!C1604="","",CADA_PROD!C1604)</f>
        <v/>
      </c>
      <c r="D1606" s="100" t="str">
        <f>IF(CADA_PROD!D1604="","",CADA_PROD!D1604)</f>
        <v/>
      </c>
      <c r="E1606" s="101" t="str">
        <f>IF(CADA_PROD!E1604="","",CADA_PROD!E1604)</f>
        <v/>
      </c>
      <c r="F1606" s="101" t="str">
        <f>IF(CADA_PROD!D1604="","",SUMIFS(MOVI_ENTR!I:I,MOVI_ENTR!D:D,D1606,MOVI_ENTR!O:O,$E$5))</f>
        <v/>
      </c>
      <c r="G1606" s="101" t="str">
        <f>IF(CADA_PROD!C1604="","",SUMIFS(MOVI_SAID!H:H,MOVI_SAID!D:D,D1606,MOVI_SAID!L:L,$E$5))</f>
        <v/>
      </c>
      <c r="H1606" s="101" t="str">
        <f t="shared" si="50"/>
        <v/>
      </c>
      <c r="I1606" s="100" t="str">
        <f>IF(CADA_PROD!C1604="","",IFERROR(IF(H1606&lt;=0,"Sem estoque",IF(H1606/E1606&lt;0.25,"Quase sem estoque",IF(H1606/E1606&lt;1.2,"Estoque baixo",IF(H1606/E1606&lt;2,"Estoque moderado","Estoque confortável")))),""))</f>
        <v/>
      </c>
      <c r="J1606" s="102" t="str">
        <f>IF(CADA_PROD!C1604="","",SUMIFS(MOVI_ENTR!M:M,MOVI_ENTR!D:D,D1606,MOVI_ENTR!O:O,$E$5))</f>
        <v/>
      </c>
      <c r="K1606" s="103" t="str">
        <f>IF(CADA_PROD!C1604="","",IFERROR($J1606/SUM($J$8:$J$1008),""))</f>
        <v/>
      </c>
      <c r="L1606" s="103" t="str">
        <f>IF(CADA_PROD!C1604="","",IFERROR(H1606/SUM($H$8:$H$1008),""))</f>
        <v/>
      </c>
      <c r="M1606" s="102" t="str">
        <f>IF(CADA_PROD!$C1604="","",IFERROR(SUMIFS(MOVI_ENTR!M:M,MOVI_ENTR!D:D,D1606,MOVI_ENTR!O:O,$E$5)/SUMIFS(MOVI_ENTR!I:I,MOVI_ENTR!D:D,D1606,MOVI_ENTR!O:O,$E$5),0))</f>
        <v/>
      </c>
      <c r="N1606" s="104" t="str">
        <f>IF(CADA_PROD!C1604="","",G1606/E1606)</f>
        <v/>
      </c>
    </row>
    <row r="1607" spans="2:14" ht="30" customHeight="1">
      <c r="B1607" s="21">
        <f t="shared" si="49"/>
        <v>1600</v>
      </c>
      <c r="C1607" s="99" t="str">
        <f>IF(CADA_PROD!C1605="","",CADA_PROD!C1605)</f>
        <v/>
      </c>
      <c r="D1607" s="100" t="str">
        <f>IF(CADA_PROD!D1605="","",CADA_PROD!D1605)</f>
        <v/>
      </c>
      <c r="E1607" s="101" t="str">
        <f>IF(CADA_PROD!E1605="","",CADA_PROD!E1605)</f>
        <v/>
      </c>
      <c r="F1607" s="101" t="str">
        <f>IF(CADA_PROD!D1605="","",SUMIFS(MOVI_ENTR!I:I,MOVI_ENTR!D:D,D1607,MOVI_ENTR!O:O,$E$5))</f>
        <v/>
      </c>
      <c r="G1607" s="101" t="str">
        <f>IF(CADA_PROD!C1605="","",SUMIFS(MOVI_SAID!H:H,MOVI_SAID!D:D,D1607,MOVI_SAID!L:L,$E$5))</f>
        <v/>
      </c>
      <c r="H1607" s="101" t="str">
        <f t="shared" si="50"/>
        <v/>
      </c>
      <c r="I1607" s="100" t="str">
        <f>IF(CADA_PROD!C1605="","",IFERROR(IF(H1607&lt;=0,"Sem estoque",IF(H1607/E1607&lt;0.25,"Quase sem estoque",IF(H1607/E1607&lt;1.2,"Estoque baixo",IF(H1607/E1607&lt;2,"Estoque moderado","Estoque confortável")))),""))</f>
        <v/>
      </c>
      <c r="J1607" s="102" t="str">
        <f>IF(CADA_PROD!C1605="","",SUMIFS(MOVI_ENTR!M:M,MOVI_ENTR!D:D,D1607,MOVI_ENTR!O:O,$E$5))</f>
        <v/>
      </c>
      <c r="K1607" s="103" t="str">
        <f>IF(CADA_PROD!C1605="","",IFERROR($J1607/SUM($J$8:$J$1008),""))</f>
        <v/>
      </c>
      <c r="L1607" s="103" t="str">
        <f>IF(CADA_PROD!C1605="","",IFERROR(H1607/SUM($H$8:$H$1008),""))</f>
        <v/>
      </c>
      <c r="M1607" s="102" t="str">
        <f>IF(CADA_PROD!$C1605="","",IFERROR(SUMIFS(MOVI_ENTR!M:M,MOVI_ENTR!D:D,D1607,MOVI_ENTR!O:O,$E$5)/SUMIFS(MOVI_ENTR!I:I,MOVI_ENTR!D:D,D1607,MOVI_ENTR!O:O,$E$5),0))</f>
        <v/>
      </c>
      <c r="N1607" s="104" t="str">
        <f>IF(CADA_PROD!C1605="","",G1607/E1607)</f>
        <v/>
      </c>
    </row>
    <row r="1608" spans="2:14" ht="30" customHeight="1">
      <c r="B1608" s="21">
        <f t="shared" si="49"/>
        <v>1601</v>
      </c>
      <c r="C1608" s="99" t="str">
        <f>IF(CADA_PROD!C1606="","",CADA_PROD!C1606)</f>
        <v/>
      </c>
      <c r="D1608" s="100" t="str">
        <f>IF(CADA_PROD!D1606="","",CADA_PROD!D1606)</f>
        <v/>
      </c>
      <c r="E1608" s="101" t="str">
        <f>IF(CADA_PROD!E1606="","",CADA_PROD!E1606)</f>
        <v/>
      </c>
      <c r="F1608" s="101" t="str">
        <f>IF(CADA_PROD!D1606="","",SUMIFS(MOVI_ENTR!I:I,MOVI_ENTR!D:D,D1608,MOVI_ENTR!O:O,$E$5))</f>
        <v/>
      </c>
      <c r="G1608" s="101" t="str">
        <f>IF(CADA_PROD!C1606="","",SUMIFS(MOVI_SAID!H:H,MOVI_SAID!D:D,D1608,MOVI_SAID!L:L,$E$5))</f>
        <v/>
      </c>
      <c r="H1608" s="101" t="str">
        <f t="shared" si="50"/>
        <v/>
      </c>
      <c r="I1608" s="100" t="str">
        <f>IF(CADA_PROD!C1606="","",IFERROR(IF(H1608&lt;=0,"Sem estoque",IF(H1608/E1608&lt;0.25,"Quase sem estoque",IF(H1608/E1608&lt;1.2,"Estoque baixo",IF(H1608/E1608&lt;2,"Estoque moderado","Estoque confortável")))),""))</f>
        <v/>
      </c>
      <c r="J1608" s="102" t="str">
        <f>IF(CADA_PROD!C1606="","",SUMIFS(MOVI_ENTR!M:M,MOVI_ENTR!D:D,D1608,MOVI_ENTR!O:O,$E$5))</f>
        <v/>
      </c>
      <c r="K1608" s="103" t="str">
        <f>IF(CADA_PROD!C1606="","",IFERROR($J1608/SUM($J$8:$J$1008),""))</f>
        <v/>
      </c>
      <c r="L1608" s="103" t="str">
        <f>IF(CADA_PROD!C1606="","",IFERROR(H1608/SUM($H$8:$H$1008),""))</f>
        <v/>
      </c>
      <c r="M1608" s="102" t="str">
        <f>IF(CADA_PROD!$C1606="","",IFERROR(SUMIFS(MOVI_ENTR!M:M,MOVI_ENTR!D:D,D1608,MOVI_ENTR!O:O,$E$5)/SUMIFS(MOVI_ENTR!I:I,MOVI_ENTR!D:D,D1608,MOVI_ENTR!O:O,$E$5),0))</f>
        <v/>
      </c>
      <c r="N1608" s="104" t="str">
        <f>IF(CADA_PROD!C1606="","",G1608/E1608)</f>
        <v/>
      </c>
    </row>
    <row r="1609" spans="2:14" ht="30" customHeight="1">
      <c r="B1609" s="21">
        <f t="shared" si="49"/>
        <v>1602</v>
      </c>
      <c r="C1609" s="99" t="str">
        <f>IF(CADA_PROD!C1607="","",CADA_PROD!C1607)</f>
        <v/>
      </c>
      <c r="D1609" s="100" t="str">
        <f>IF(CADA_PROD!D1607="","",CADA_PROD!D1607)</f>
        <v/>
      </c>
      <c r="E1609" s="101" t="str">
        <f>IF(CADA_PROD!E1607="","",CADA_PROD!E1607)</f>
        <v/>
      </c>
      <c r="F1609" s="101" t="str">
        <f>IF(CADA_PROD!D1607="","",SUMIFS(MOVI_ENTR!I:I,MOVI_ENTR!D:D,D1609,MOVI_ENTR!O:O,$E$5))</f>
        <v/>
      </c>
      <c r="G1609" s="101" t="str">
        <f>IF(CADA_PROD!C1607="","",SUMIFS(MOVI_SAID!H:H,MOVI_SAID!D:D,D1609,MOVI_SAID!L:L,$E$5))</f>
        <v/>
      </c>
      <c r="H1609" s="101" t="str">
        <f t="shared" si="50"/>
        <v/>
      </c>
      <c r="I1609" s="100" t="str">
        <f>IF(CADA_PROD!C1607="","",IFERROR(IF(H1609&lt;=0,"Sem estoque",IF(H1609/E1609&lt;0.25,"Quase sem estoque",IF(H1609/E1609&lt;1.2,"Estoque baixo",IF(H1609/E1609&lt;2,"Estoque moderado","Estoque confortável")))),""))</f>
        <v/>
      </c>
      <c r="J1609" s="102" t="str">
        <f>IF(CADA_PROD!C1607="","",SUMIFS(MOVI_ENTR!M:M,MOVI_ENTR!D:D,D1609,MOVI_ENTR!O:O,$E$5))</f>
        <v/>
      </c>
      <c r="K1609" s="103" t="str">
        <f>IF(CADA_PROD!C1607="","",IFERROR($J1609/SUM($J$8:$J$1008),""))</f>
        <v/>
      </c>
      <c r="L1609" s="103" t="str">
        <f>IF(CADA_PROD!C1607="","",IFERROR(H1609/SUM($H$8:$H$1008),""))</f>
        <v/>
      </c>
      <c r="M1609" s="102" t="str">
        <f>IF(CADA_PROD!$C1607="","",IFERROR(SUMIFS(MOVI_ENTR!M:M,MOVI_ENTR!D:D,D1609,MOVI_ENTR!O:O,$E$5)/SUMIFS(MOVI_ENTR!I:I,MOVI_ENTR!D:D,D1609,MOVI_ENTR!O:O,$E$5),0))</f>
        <v/>
      </c>
      <c r="N1609" s="104" t="str">
        <f>IF(CADA_PROD!C1607="","",G1609/E1609)</f>
        <v/>
      </c>
    </row>
    <row r="1610" spans="2:14" ht="30" customHeight="1">
      <c r="B1610" s="21">
        <f t="shared" ref="B1610:B1673" si="51">B1609+1</f>
        <v>1603</v>
      </c>
      <c r="C1610" s="99" t="str">
        <f>IF(CADA_PROD!C1608="","",CADA_PROD!C1608)</f>
        <v/>
      </c>
      <c r="D1610" s="100" t="str">
        <f>IF(CADA_PROD!D1608="","",CADA_PROD!D1608)</f>
        <v/>
      </c>
      <c r="E1610" s="101" t="str">
        <f>IF(CADA_PROD!E1608="","",CADA_PROD!E1608)</f>
        <v/>
      </c>
      <c r="F1610" s="101" t="str">
        <f>IF(CADA_PROD!D1608="","",SUMIFS(MOVI_ENTR!I:I,MOVI_ENTR!D:D,D1610,MOVI_ENTR!O:O,$E$5))</f>
        <v/>
      </c>
      <c r="G1610" s="101" t="str">
        <f>IF(CADA_PROD!C1608="","",SUMIFS(MOVI_SAID!H:H,MOVI_SAID!D:D,D1610,MOVI_SAID!L:L,$E$5))</f>
        <v/>
      </c>
      <c r="H1610" s="101" t="str">
        <f t="shared" si="50"/>
        <v/>
      </c>
      <c r="I1610" s="100" t="str">
        <f>IF(CADA_PROD!C1608="","",IFERROR(IF(H1610&lt;=0,"Sem estoque",IF(H1610/E1610&lt;0.25,"Quase sem estoque",IF(H1610/E1610&lt;1.2,"Estoque baixo",IF(H1610/E1610&lt;2,"Estoque moderado","Estoque confortável")))),""))</f>
        <v/>
      </c>
      <c r="J1610" s="102" t="str">
        <f>IF(CADA_PROD!C1608="","",SUMIFS(MOVI_ENTR!M:M,MOVI_ENTR!D:D,D1610,MOVI_ENTR!O:O,$E$5))</f>
        <v/>
      </c>
      <c r="K1610" s="103" t="str">
        <f>IF(CADA_PROD!C1608="","",IFERROR($J1610/SUM($J$8:$J$1008),""))</f>
        <v/>
      </c>
      <c r="L1610" s="103" t="str">
        <f>IF(CADA_PROD!C1608="","",IFERROR(H1610/SUM($H$8:$H$1008),""))</f>
        <v/>
      </c>
      <c r="M1610" s="102" t="str">
        <f>IF(CADA_PROD!$C1608="","",IFERROR(SUMIFS(MOVI_ENTR!M:M,MOVI_ENTR!D:D,D1610,MOVI_ENTR!O:O,$E$5)/SUMIFS(MOVI_ENTR!I:I,MOVI_ENTR!D:D,D1610,MOVI_ENTR!O:O,$E$5),0))</f>
        <v/>
      </c>
      <c r="N1610" s="104" t="str">
        <f>IF(CADA_PROD!C1608="","",G1610/E1610)</f>
        <v/>
      </c>
    </row>
    <row r="1611" spans="2:14" ht="30" customHeight="1">
      <c r="B1611" s="21">
        <f t="shared" si="51"/>
        <v>1604</v>
      </c>
      <c r="C1611" s="99" t="str">
        <f>IF(CADA_PROD!C1609="","",CADA_PROD!C1609)</f>
        <v/>
      </c>
      <c r="D1611" s="100" t="str">
        <f>IF(CADA_PROD!D1609="","",CADA_PROD!D1609)</f>
        <v/>
      </c>
      <c r="E1611" s="101" t="str">
        <f>IF(CADA_PROD!E1609="","",CADA_PROD!E1609)</f>
        <v/>
      </c>
      <c r="F1611" s="101" t="str">
        <f>IF(CADA_PROD!D1609="","",SUMIFS(MOVI_ENTR!I:I,MOVI_ENTR!D:D,D1611,MOVI_ENTR!O:O,$E$5))</f>
        <v/>
      </c>
      <c r="G1611" s="101" t="str">
        <f>IF(CADA_PROD!C1609="","",SUMIFS(MOVI_SAID!H:H,MOVI_SAID!D:D,D1611,MOVI_SAID!L:L,$E$5))</f>
        <v/>
      </c>
      <c r="H1611" s="101" t="str">
        <f t="shared" si="50"/>
        <v/>
      </c>
      <c r="I1611" s="100" t="str">
        <f>IF(CADA_PROD!C1609="","",IFERROR(IF(H1611&lt;=0,"Sem estoque",IF(H1611/E1611&lt;0.25,"Quase sem estoque",IF(H1611/E1611&lt;1.2,"Estoque baixo",IF(H1611/E1611&lt;2,"Estoque moderado","Estoque confortável")))),""))</f>
        <v/>
      </c>
      <c r="J1611" s="102" t="str">
        <f>IF(CADA_PROD!C1609="","",SUMIFS(MOVI_ENTR!M:M,MOVI_ENTR!D:D,D1611,MOVI_ENTR!O:O,$E$5))</f>
        <v/>
      </c>
      <c r="K1611" s="103" t="str">
        <f>IF(CADA_PROD!C1609="","",IFERROR($J1611/SUM($J$8:$J$1008),""))</f>
        <v/>
      </c>
      <c r="L1611" s="103" t="str">
        <f>IF(CADA_PROD!C1609="","",IFERROR(H1611/SUM($H$8:$H$1008),""))</f>
        <v/>
      </c>
      <c r="M1611" s="102" t="str">
        <f>IF(CADA_PROD!$C1609="","",IFERROR(SUMIFS(MOVI_ENTR!M:M,MOVI_ENTR!D:D,D1611,MOVI_ENTR!O:O,$E$5)/SUMIFS(MOVI_ENTR!I:I,MOVI_ENTR!D:D,D1611,MOVI_ENTR!O:O,$E$5),0))</f>
        <v/>
      </c>
      <c r="N1611" s="104" t="str">
        <f>IF(CADA_PROD!C1609="","",G1611/E1611)</f>
        <v/>
      </c>
    </row>
    <row r="1612" spans="2:14" ht="30" customHeight="1">
      <c r="B1612" s="21">
        <f t="shared" si="51"/>
        <v>1605</v>
      </c>
      <c r="C1612" s="99" t="str">
        <f>IF(CADA_PROD!C1610="","",CADA_PROD!C1610)</f>
        <v/>
      </c>
      <c r="D1612" s="100" t="str">
        <f>IF(CADA_PROD!D1610="","",CADA_PROD!D1610)</f>
        <v/>
      </c>
      <c r="E1612" s="101" t="str">
        <f>IF(CADA_PROD!E1610="","",CADA_PROD!E1610)</f>
        <v/>
      </c>
      <c r="F1612" s="101" t="str">
        <f>IF(CADA_PROD!D1610="","",SUMIFS(MOVI_ENTR!I:I,MOVI_ENTR!D:D,D1612,MOVI_ENTR!O:O,$E$5))</f>
        <v/>
      </c>
      <c r="G1612" s="101" t="str">
        <f>IF(CADA_PROD!C1610="","",SUMIFS(MOVI_SAID!H:H,MOVI_SAID!D:D,D1612,MOVI_SAID!L:L,$E$5))</f>
        <v/>
      </c>
      <c r="H1612" s="101" t="str">
        <f t="shared" si="50"/>
        <v/>
      </c>
      <c r="I1612" s="100" t="str">
        <f>IF(CADA_PROD!C1610="","",IFERROR(IF(H1612&lt;=0,"Sem estoque",IF(H1612/E1612&lt;0.25,"Quase sem estoque",IF(H1612/E1612&lt;1.2,"Estoque baixo",IF(H1612/E1612&lt;2,"Estoque moderado","Estoque confortável")))),""))</f>
        <v/>
      </c>
      <c r="J1612" s="102" t="str">
        <f>IF(CADA_PROD!C1610="","",SUMIFS(MOVI_ENTR!M:M,MOVI_ENTR!D:D,D1612,MOVI_ENTR!O:O,$E$5))</f>
        <v/>
      </c>
      <c r="K1612" s="103" t="str">
        <f>IF(CADA_PROD!C1610="","",IFERROR($J1612/SUM($J$8:$J$1008),""))</f>
        <v/>
      </c>
      <c r="L1612" s="103" t="str">
        <f>IF(CADA_PROD!C1610="","",IFERROR(H1612/SUM($H$8:$H$1008),""))</f>
        <v/>
      </c>
      <c r="M1612" s="102" t="str">
        <f>IF(CADA_PROD!$C1610="","",IFERROR(SUMIFS(MOVI_ENTR!M:M,MOVI_ENTR!D:D,D1612,MOVI_ENTR!O:O,$E$5)/SUMIFS(MOVI_ENTR!I:I,MOVI_ENTR!D:D,D1612,MOVI_ENTR!O:O,$E$5),0))</f>
        <v/>
      </c>
      <c r="N1612" s="104" t="str">
        <f>IF(CADA_PROD!C1610="","",G1612/E1612)</f>
        <v/>
      </c>
    </row>
    <row r="1613" spans="2:14" ht="30" customHeight="1">
      <c r="B1613" s="21">
        <f t="shared" si="51"/>
        <v>1606</v>
      </c>
      <c r="C1613" s="99" t="str">
        <f>IF(CADA_PROD!C1611="","",CADA_PROD!C1611)</f>
        <v/>
      </c>
      <c r="D1613" s="100" t="str">
        <f>IF(CADA_PROD!D1611="","",CADA_PROD!D1611)</f>
        <v/>
      </c>
      <c r="E1613" s="101" t="str">
        <f>IF(CADA_PROD!E1611="","",CADA_PROD!E1611)</f>
        <v/>
      </c>
      <c r="F1613" s="101" t="str">
        <f>IF(CADA_PROD!D1611="","",SUMIFS(MOVI_ENTR!I:I,MOVI_ENTR!D:D,D1613,MOVI_ENTR!O:O,$E$5))</f>
        <v/>
      </c>
      <c r="G1613" s="101" t="str">
        <f>IF(CADA_PROD!C1611="","",SUMIFS(MOVI_SAID!H:H,MOVI_SAID!D:D,D1613,MOVI_SAID!L:L,$E$5))</f>
        <v/>
      </c>
      <c r="H1613" s="101" t="str">
        <f t="shared" si="50"/>
        <v/>
      </c>
      <c r="I1613" s="100" t="str">
        <f>IF(CADA_PROD!C1611="","",IFERROR(IF(H1613&lt;=0,"Sem estoque",IF(H1613/E1613&lt;0.25,"Quase sem estoque",IF(H1613/E1613&lt;1.2,"Estoque baixo",IF(H1613/E1613&lt;2,"Estoque moderado","Estoque confortável")))),""))</f>
        <v/>
      </c>
      <c r="J1613" s="102" t="str">
        <f>IF(CADA_PROD!C1611="","",SUMIFS(MOVI_ENTR!M:M,MOVI_ENTR!D:D,D1613,MOVI_ENTR!O:O,$E$5))</f>
        <v/>
      </c>
      <c r="K1613" s="103" t="str">
        <f>IF(CADA_PROD!C1611="","",IFERROR($J1613/SUM($J$8:$J$1008),""))</f>
        <v/>
      </c>
      <c r="L1613" s="103" t="str">
        <f>IF(CADA_PROD!C1611="","",IFERROR(H1613/SUM($H$8:$H$1008),""))</f>
        <v/>
      </c>
      <c r="M1613" s="102" t="str">
        <f>IF(CADA_PROD!$C1611="","",IFERROR(SUMIFS(MOVI_ENTR!M:M,MOVI_ENTR!D:D,D1613,MOVI_ENTR!O:O,$E$5)/SUMIFS(MOVI_ENTR!I:I,MOVI_ENTR!D:D,D1613,MOVI_ENTR!O:O,$E$5),0))</f>
        <v/>
      </c>
      <c r="N1613" s="104" t="str">
        <f>IF(CADA_PROD!C1611="","",G1613/E1613)</f>
        <v/>
      </c>
    </row>
    <row r="1614" spans="2:14" ht="30" customHeight="1">
      <c r="B1614" s="21">
        <f t="shared" si="51"/>
        <v>1607</v>
      </c>
      <c r="C1614" s="99" t="str">
        <f>IF(CADA_PROD!C1612="","",CADA_PROD!C1612)</f>
        <v/>
      </c>
      <c r="D1614" s="100" t="str">
        <f>IF(CADA_PROD!D1612="","",CADA_PROD!D1612)</f>
        <v/>
      </c>
      <c r="E1614" s="101" t="str">
        <f>IF(CADA_PROD!E1612="","",CADA_PROD!E1612)</f>
        <v/>
      </c>
      <c r="F1614" s="101" t="str">
        <f>IF(CADA_PROD!D1612="","",SUMIFS(MOVI_ENTR!I:I,MOVI_ENTR!D:D,D1614,MOVI_ENTR!O:O,$E$5))</f>
        <v/>
      </c>
      <c r="G1614" s="101" t="str">
        <f>IF(CADA_PROD!C1612="","",SUMIFS(MOVI_SAID!H:H,MOVI_SAID!D:D,D1614,MOVI_SAID!L:L,$E$5))</f>
        <v/>
      </c>
      <c r="H1614" s="101" t="str">
        <f t="shared" si="50"/>
        <v/>
      </c>
      <c r="I1614" s="100" t="str">
        <f>IF(CADA_PROD!C1612="","",IFERROR(IF(H1614&lt;=0,"Sem estoque",IF(H1614/E1614&lt;0.25,"Quase sem estoque",IF(H1614/E1614&lt;1.2,"Estoque baixo",IF(H1614/E1614&lt;2,"Estoque moderado","Estoque confortável")))),""))</f>
        <v/>
      </c>
      <c r="J1614" s="102" t="str">
        <f>IF(CADA_PROD!C1612="","",SUMIFS(MOVI_ENTR!M:M,MOVI_ENTR!D:D,D1614,MOVI_ENTR!O:O,$E$5))</f>
        <v/>
      </c>
      <c r="K1614" s="103" t="str">
        <f>IF(CADA_PROD!C1612="","",IFERROR($J1614/SUM($J$8:$J$1008),""))</f>
        <v/>
      </c>
      <c r="L1614" s="103" t="str">
        <f>IF(CADA_PROD!C1612="","",IFERROR(H1614/SUM($H$8:$H$1008),""))</f>
        <v/>
      </c>
      <c r="M1614" s="102" t="str">
        <f>IF(CADA_PROD!$C1612="","",IFERROR(SUMIFS(MOVI_ENTR!M:M,MOVI_ENTR!D:D,D1614,MOVI_ENTR!O:O,$E$5)/SUMIFS(MOVI_ENTR!I:I,MOVI_ENTR!D:D,D1614,MOVI_ENTR!O:O,$E$5),0))</f>
        <v/>
      </c>
      <c r="N1614" s="104" t="str">
        <f>IF(CADA_PROD!C1612="","",G1614/E1614)</f>
        <v/>
      </c>
    </row>
    <row r="1615" spans="2:14" ht="30" customHeight="1">
      <c r="B1615" s="21">
        <f t="shared" si="51"/>
        <v>1608</v>
      </c>
      <c r="C1615" s="99" t="str">
        <f>IF(CADA_PROD!C1613="","",CADA_PROD!C1613)</f>
        <v/>
      </c>
      <c r="D1615" s="100" t="str">
        <f>IF(CADA_PROD!D1613="","",CADA_PROD!D1613)</f>
        <v/>
      </c>
      <c r="E1615" s="101" t="str">
        <f>IF(CADA_PROD!E1613="","",CADA_PROD!E1613)</f>
        <v/>
      </c>
      <c r="F1615" s="101" t="str">
        <f>IF(CADA_PROD!D1613="","",SUMIFS(MOVI_ENTR!I:I,MOVI_ENTR!D:D,D1615,MOVI_ENTR!O:O,$E$5))</f>
        <v/>
      </c>
      <c r="G1615" s="101" t="str">
        <f>IF(CADA_PROD!C1613="","",SUMIFS(MOVI_SAID!H:H,MOVI_SAID!D:D,D1615,MOVI_SAID!L:L,$E$5))</f>
        <v/>
      </c>
      <c r="H1615" s="101" t="str">
        <f t="shared" si="50"/>
        <v/>
      </c>
      <c r="I1615" s="100" t="str">
        <f>IF(CADA_PROD!C1613="","",IFERROR(IF(H1615&lt;=0,"Sem estoque",IF(H1615/E1615&lt;0.25,"Quase sem estoque",IF(H1615/E1615&lt;1.2,"Estoque baixo",IF(H1615/E1615&lt;2,"Estoque moderado","Estoque confortável")))),""))</f>
        <v/>
      </c>
      <c r="J1615" s="102" t="str">
        <f>IF(CADA_PROD!C1613="","",SUMIFS(MOVI_ENTR!M:M,MOVI_ENTR!D:D,D1615,MOVI_ENTR!O:O,$E$5))</f>
        <v/>
      </c>
      <c r="K1615" s="103" t="str">
        <f>IF(CADA_PROD!C1613="","",IFERROR($J1615/SUM($J$8:$J$1008),""))</f>
        <v/>
      </c>
      <c r="L1615" s="103" t="str">
        <f>IF(CADA_PROD!C1613="","",IFERROR(H1615/SUM($H$8:$H$1008),""))</f>
        <v/>
      </c>
      <c r="M1615" s="102" t="str">
        <f>IF(CADA_PROD!$C1613="","",IFERROR(SUMIFS(MOVI_ENTR!M:M,MOVI_ENTR!D:D,D1615,MOVI_ENTR!O:O,$E$5)/SUMIFS(MOVI_ENTR!I:I,MOVI_ENTR!D:D,D1615,MOVI_ENTR!O:O,$E$5),0))</f>
        <v/>
      </c>
      <c r="N1615" s="104" t="str">
        <f>IF(CADA_PROD!C1613="","",G1615/E1615)</f>
        <v/>
      </c>
    </row>
    <row r="1616" spans="2:14" ht="30" customHeight="1">
      <c r="B1616" s="21">
        <f t="shared" si="51"/>
        <v>1609</v>
      </c>
      <c r="C1616" s="99" t="str">
        <f>IF(CADA_PROD!C1614="","",CADA_PROD!C1614)</f>
        <v/>
      </c>
      <c r="D1616" s="100" t="str">
        <f>IF(CADA_PROD!D1614="","",CADA_PROD!D1614)</f>
        <v/>
      </c>
      <c r="E1616" s="101" t="str">
        <f>IF(CADA_PROD!E1614="","",CADA_PROD!E1614)</f>
        <v/>
      </c>
      <c r="F1616" s="101" t="str">
        <f>IF(CADA_PROD!D1614="","",SUMIFS(MOVI_ENTR!I:I,MOVI_ENTR!D:D,D1616,MOVI_ENTR!O:O,$E$5))</f>
        <v/>
      </c>
      <c r="G1616" s="101" t="str">
        <f>IF(CADA_PROD!C1614="","",SUMIFS(MOVI_SAID!H:H,MOVI_SAID!D:D,D1616,MOVI_SAID!L:L,$E$5))</f>
        <v/>
      </c>
      <c r="H1616" s="101" t="str">
        <f t="shared" si="50"/>
        <v/>
      </c>
      <c r="I1616" s="100" t="str">
        <f>IF(CADA_PROD!C1614="","",IFERROR(IF(H1616&lt;=0,"Sem estoque",IF(H1616/E1616&lt;0.25,"Quase sem estoque",IF(H1616/E1616&lt;1.2,"Estoque baixo",IF(H1616/E1616&lt;2,"Estoque moderado","Estoque confortável")))),""))</f>
        <v/>
      </c>
      <c r="J1616" s="102" t="str">
        <f>IF(CADA_PROD!C1614="","",SUMIFS(MOVI_ENTR!M:M,MOVI_ENTR!D:D,D1616,MOVI_ENTR!O:O,$E$5))</f>
        <v/>
      </c>
      <c r="K1616" s="103" t="str">
        <f>IF(CADA_PROD!C1614="","",IFERROR($J1616/SUM($J$8:$J$1008),""))</f>
        <v/>
      </c>
      <c r="L1616" s="103" t="str">
        <f>IF(CADA_PROD!C1614="","",IFERROR(H1616/SUM($H$8:$H$1008),""))</f>
        <v/>
      </c>
      <c r="M1616" s="102" t="str">
        <f>IF(CADA_PROD!$C1614="","",IFERROR(SUMIFS(MOVI_ENTR!M:M,MOVI_ENTR!D:D,D1616,MOVI_ENTR!O:O,$E$5)/SUMIFS(MOVI_ENTR!I:I,MOVI_ENTR!D:D,D1616,MOVI_ENTR!O:O,$E$5),0))</f>
        <v/>
      </c>
      <c r="N1616" s="104" t="str">
        <f>IF(CADA_PROD!C1614="","",G1616/E1616)</f>
        <v/>
      </c>
    </row>
    <row r="1617" spans="2:14" ht="30" customHeight="1">
      <c r="B1617" s="21">
        <f t="shared" si="51"/>
        <v>1610</v>
      </c>
      <c r="C1617" s="99" t="str">
        <f>IF(CADA_PROD!C1615="","",CADA_PROD!C1615)</f>
        <v/>
      </c>
      <c r="D1617" s="100" t="str">
        <f>IF(CADA_PROD!D1615="","",CADA_PROD!D1615)</f>
        <v/>
      </c>
      <c r="E1617" s="101" t="str">
        <f>IF(CADA_PROD!E1615="","",CADA_PROD!E1615)</f>
        <v/>
      </c>
      <c r="F1617" s="101" t="str">
        <f>IF(CADA_PROD!D1615="","",SUMIFS(MOVI_ENTR!I:I,MOVI_ENTR!D:D,D1617,MOVI_ENTR!O:O,$E$5))</f>
        <v/>
      </c>
      <c r="G1617" s="101" t="str">
        <f>IF(CADA_PROD!C1615="","",SUMIFS(MOVI_SAID!H:H,MOVI_SAID!D:D,D1617,MOVI_SAID!L:L,$E$5))</f>
        <v/>
      </c>
      <c r="H1617" s="101" t="str">
        <f t="shared" si="50"/>
        <v/>
      </c>
      <c r="I1617" s="100" t="str">
        <f>IF(CADA_PROD!C1615="","",IFERROR(IF(H1617&lt;=0,"Sem estoque",IF(H1617/E1617&lt;0.25,"Quase sem estoque",IF(H1617/E1617&lt;1.2,"Estoque baixo",IF(H1617/E1617&lt;2,"Estoque moderado","Estoque confortável")))),""))</f>
        <v/>
      </c>
      <c r="J1617" s="102" t="str">
        <f>IF(CADA_PROD!C1615="","",SUMIFS(MOVI_ENTR!M:M,MOVI_ENTR!D:D,D1617,MOVI_ENTR!O:O,$E$5))</f>
        <v/>
      </c>
      <c r="K1617" s="103" t="str">
        <f>IF(CADA_PROD!C1615="","",IFERROR($J1617/SUM($J$8:$J$1008),""))</f>
        <v/>
      </c>
      <c r="L1617" s="103" t="str">
        <f>IF(CADA_PROD!C1615="","",IFERROR(H1617/SUM($H$8:$H$1008),""))</f>
        <v/>
      </c>
      <c r="M1617" s="102" t="str">
        <f>IF(CADA_PROD!$C1615="","",IFERROR(SUMIFS(MOVI_ENTR!M:M,MOVI_ENTR!D:D,D1617,MOVI_ENTR!O:O,$E$5)/SUMIFS(MOVI_ENTR!I:I,MOVI_ENTR!D:D,D1617,MOVI_ENTR!O:O,$E$5),0))</f>
        <v/>
      </c>
      <c r="N1617" s="104" t="str">
        <f>IF(CADA_PROD!C1615="","",G1617/E1617)</f>
        <v/>
      </c>
    </row>
    <row r="1618" spans="2:14" ht="30" customHeight="1">
      <c r="B1618" s="21">
        <f t="shared" si="51"/>
        <v>1611</v>
      </c>
      <c r="C1618" s="99" t="str">
        <f>IF(CADA_PROD!C1616="","",CADA_PROD!C1616)</f>
        <v/>
      </c>
      <c r="D1618" s="100" t="str">
        <f>IF(CADA_PROD!D1616="","",CADA_PROD!D1616)</f>
        <v/>
      </c>
      <c r="E1618" s="101" t="str">
        <f>IF(CADA_PROD!E1616="","",CADA_PROD!E1616)</f>
        <v/>
      </c>
      <c r="F1618" s="101" t="str">
        <f>IF(CADA_PROD!D1616="","",SUMIFS(MOVI_ENTR!I:I,MOVI_ENTR!D:D,D1618,MOVI_ENTR!O:O,$E$5))</f>
        <v/>
      </c>
      <c r="G1618" s="101" t="str">
        <f>IF(CADA_PROD!C1616="","",SUMIFS(MOVI_SAID!H:H,MOVI_SAID!D:D,D1618,MOVI_SAID!L:L,$E$5))</f>
        <v/>
      </c>
      <c r="H1618" s="101" t="str">
        <f t="shared" si="50"/>
        <v/>
      </c>
      <c r="I1618" s="100" t="str">
        <f>IF(CADA_PROD!C1616="","",IFERROR(IF(H1618&lt;=0,"Sem estoque",IF(H1618/E1618&lt;0.25,"Quase sem estoque",IF(H1618/E1618&lt;1.2,"Estoque baixo",IF(H1618/E1618&lt;2,"Estoque moderado","Estoque confortável")))),""))</f>
        <v/>
      </c>
      <c r="J1618" s="102" t="str">
        <f>IF(CADA_PROD!C1616="","",SUMIFS(MOVI_ENTR!M:M,MOVI_ENTR!D:D,D1618,MOVI_ENTR!O:O,$E$5))</f>
        <v/>
      </c>
      <c r="K1618" s="103" t="str">
        <f>IF(CADA_PROD!C1616="","",IFERROR($J1618/SUM($J$8:$J$1008),""))</f>
        <v/>
      </c>
      <c r="L1618" s="103" t="str">
        <f>IF(CADA_PROD!C1616="","",IFERROR(H1618/SUM($H$8:$H$1008),""))</f>
        <v/>
      </c>
      <c r="M1618" s="102" t="str">
        <f>IF(CADA_PROD!$C1616="","",IFERROR(SUMIFS(MOVI_ENTR!M:M,MOVI_ENTR!D:D,D1618,MOVI_ENTR!O:O,$E$5)/SUMIFS(MOVI_ENTR!I:I,MOVI_ENTR!D:D,D1618,MOVI_ENTR!O:O,$E$5),0))</f>
        <v/>
      </c>
      <c r="N1618" s="104" t="str">
        <f>IF(CADA_PROD!C1616="","",G1618/E1618)</f>
        <v/>
      </c>
    </row>
    <row r="1619" spans="2:14" ht="30" customHeight="1">
      <c r="B1619" s="21">
        <f t="shared" si="51"/>
        <v>1612</v>
      </c>
      <c r="C1619" s="99" t="str">
        <f>IF(CADA_PROD!C1617="","",CADA_PROD!C1617)</f>
        <v/>
      </c>
      <c r="D1619" s="100" t="str">
        <f>IF(CADA_PROD!D1617="","",CADA_PROD!D1617)</f>
        <v/>
      </c>
      <c r="E1619" s="101" t="str">
        <f>IF(CADA_PROD!E1617="","",CADA_PROD!E1617)</f>
        <v/>
      </c>
      <c r="F1619" s="101" t="str">
        <f>IF(CADA_PROD!D1617="","",SUMIFS(MOVI_ENTR!I:I,MOVI_ENTR!D:D,D1619,MOVI_ENTR!O:O,$E$5))</f>
        <v/>
      </c>
      <c r="G1619" s="101" t="str">
        <f>IF(CADA_PROD!C1617="","",SUMIFS(MOVI_SAID!H:H,MOVI_SAID!D:D,D1619,MOVI_SAID!L:L,$E$5))</f>
        <v/>
      </c>
      <c r="H1619" s="101" t="str">
        <f t="shared" si="50"/>
        <v/>
      </c>
      <c r="I1619" s="100" t="str">
        <f>IF(CADA_PROD!C1617="","",IFERROR(IF(H1619&lt;=0,"Sem estoque",IF(H1619/E1619&lt;0.25,"Quase sem estoque",IF(H1619/E1619&lt;1.2,"Estoque baixo",IF(H1619/E1619&lt;2,"Estoque moderado","Estoque confortável")))),""))</f>
        <v/>
      </c>
      <c r="J1619" s="102" t="str">
        <f>IF(CADA_PROD!C1617="","",SUMIFS(MOVI_ENTR!M:M,MOVI_ENTR!D:D,D1619,MOVI_ENTR!O:O,$E$5))</f>
        <v/>
      </c>
      <c r="K1619" s="103" t="str">
        <f>IF(CADA_PROD!C1617="","",IFERROR($J1619/SUM($J$8:$J$1008),""))</f>
        <v/>
      </c>
      <c r="L1619" s="103" t="str">
        <f>IF(CADA_PROD!C1617="","",IFERROR(H1619/SUM($H$8:$H$1008),""))</f>
        <v/>
      </c>
      <c r="M1619" s="102" t="str">
        <f>IF(CADA_PROD!$C1617="","",IFERROR(SUMIFS(MOVI_ENTR!M:M,MOVI_ENTR!D:D,D1619,MOVI_ENTR!O:O,$E$5)/SUMIFS(MOVI_ENTR!I:I,MOVI_ENTR!D:D,D1619,MOVI_ENTR!O:O,$E$5),0))</f>
        <v/>
      </c>
      <c r="N1619" s="104" t="str">
        <f>IF(CADA_PROD!C1617="","",G1619/E1619)</f>
        <v/>
      </c>
    </row>
    <row r="1620" spans="2:14" ht="30" customHeight="1">
      <c r="B1620" s="21">
        <f t="shared" si="51"/>
        <v>1613</v>
      </c>
      <c r="C1620" s="99" t="str">
        <f>IF(CADA_PROD!C1618="","",CADA_PROD!C1618)</f>
        <v/>
      </c>
      <c r="D1620" s="100" t="str">
        <f>IF(CADA_PROD!D1618="","",CADA_PROD!D1618)</f>
        <v/>
      </c>
      <c r="E1620" s="101" t="str">
        <f>IF(CADA_PROD!E1618="","",CADA_PROD!E1618)</f>
        <v/>
      </c>
      <c r="F1620" s="101" t="str">
        <f>IF(CADA_PROD!D1618="","",SUMIFS(MOVI_ENTR!I:I,MOVI_ENTR!D:D,D1620,MOVI_ENTR!O:O,$E$5))</f>
        <v/>
      </c>
      <c r="G1620" s="101" t="str">
        <f>IF(CADA_PROD!C1618="","",SUMIFS(MOVI_SAID!H:H,MOVI_SAID!D:D,D1620,MOVI_SAID!L:L,$E$5))</f>
        <v/>
      </c>
      <c r="H1620" s="101" t="str">
        <f t="shared" si="50"/>
        <v/>
      </c>
      <c r="I1620" s="100" t="str">
        <f>IF(CADA_PROD!C1618="","",IFERROR(IF(H1620&lt;=0,"Sem estoque",IF(H1620/E1620&lt;0.25,"Quase sem estoque",IF(H1620/E1620&lt;1.2,"Estoque baixo",IF(H1620/E1620&lt;2,"Estoque moderado","Estoque confortável")))),""))</f>
        <v/>
      </c>
      <c r="J1620" s="102" t="str">
        <f>IF(CADA_PROD!C1618="","",SUMIFS(MOVI_ENTR!M:M,MOVI_ENTR!D:D,D1620,MOVI_ENTR!O:O,$E$5))</f>
        <v/>
      </c>
      <c r="K1620" s="103" t="str">
        <f>IF(CADA_PROD!C1618="","",IFERROR($J1620/SUM($J$8:$J$1008),""))</f>
        <v/>
      </c>
      <c r="L1620" s="103" t="str">
        <f>IF(CADA_PROD!C1618="","",IFERROR(H1620/SUM($H$8:$H$1008),""))</f>
        <v/>
      </c>
      <c r="M1620" s="102" t="str">
        <f>IF(CADA_PROD!$C1618="","",IFERROR(SUMIFS(MOVI_ENTR!M:M,MOVI_ENTR!D:D,D1620,MOVI_ENTR!O:O,$E$5)/SUMIFS(MOVI_ENTR!I:I,MOVI_ENTR!D:D,D1620,MOVI_ENTR!O:O,$E$5),0))</f>
        <v/>
      </c>
      <c r="N1620" s="104" t="str">
        <f>IF(CADA_PROD!C1618="","",G1620/E1620)</f>
        <v/>
      </c>
    </row>
    <row r="1621" spans="2:14" ht="30" customHeight="1">
      <c r="B1621" s="21">
        <f t="shared" si="51"/>
        <v>1614</v>
      </c>
      <c r="C1621" s="99" t="str">
        <f>IF(CADA_PROD!C1619="","",CADA_PROD!C1619)</f>
        <v/>
      </c>
      <c r="D1621" s="100" t="str">
        <f>IF(CADA_PROD!D1619="","",CADA_PROD!D1619)</f>
        <v/>
      </c>
      <c r="E1621" s="101" t="str">
        <f>IF(CADA_PROD!E1619="","",CADA_PROD!E1619)</f>
        <v/>
      </c>
      <c r="F1621" s="101" t="str">
        <f>IF(CADA_PROD!D1619="","",SUMIFS(MOVI_ENTR!I:I,MOVI_ENTR!D:D,D1621,MOVI_ENTR!O:O,$E$5))</f>
        <v/>
      </c>
      <c r="G1621" s="101" t="str">
        <f>IF(CADA_PROD!C1619="","",SUMIFS(MOVI_SAID!H:H,MOVI_SAID!D:D,D1621,MOVI_SAID!L:L,$E$5))</f>
        <v/>
      </c>
      <c r="H1621" s="101" t="str">
        <f t="shared" si="50"/>
        <v/>
      </c>
      <c r="I1621" s="100" t="str">
        <f>IF(CADA_PROD!C1619="","",IFERROR(IF(H1621&lt;=0,"Sem estoque",IF(H1621/E1621&lt;0.25,"Quase sem estoque",IF(H1621/E1621&lt;1.2,"Estoque baixo",IF(H1621/E1621&lt;2,"Estoque moderado","Estoque confortável")))),""))</f>
        <v/>
      </c>
      <c r="J1621" s="102" t="str">
        <f>IF(CADA_PROD!C1619="","",SUMIFS(MOVI_ENTR!M:M,MOVI_ENTR!D:D,D1621,MOVI_ENTR!O:O,$E$5))</f>
        <v/>
      </c>
      <c r="K1621" s="103" t="str">
        <f>IF(CADA_PROD!C1619="","",IFERROR($J1621/SUM($J$8:$J$1008),""))</f>
        <v/>
      </c>
      <c r="L1621" s="103" t="str">
        <f>IF(CADA_PROD!C1619="","",IFERROR(H1621/SUM($H$8:$H$1008),""))</f>
        <v/>
      </c>
      <c r="M1621" s="102" t="str">
        <f>IF(CADA_PROD!$C1619="","",IFERROR(SUMIFS(MOVI_ENTR!M:M,MOVI_ENTR!D:D,D1621,MOVI_ENTR!O:O,$E$5)/SUMIFS(MOVI_ENTR!I:I,MOVI_ENTR!D:D,D1621,MOVI_ENTR!O:O,$E$5),0))</f>
        <v/>
      </c>
      <c r="N1621" s="104" t="str">
        <f>IF(CADA_PROD!C1619="","",G1621/E1621)</f>
        <v/>
      </c>
    </row>
    <row r="1622" spans="2:14" ht="30" customHeight="1">
      <c r="B1622" s="21">
        <f t="shared" si="51"/>
        <v>1615</v>
      </c>
      <c r="C1622" s="99" t="str">
        <f>IF(CADA_PROD!C1620="","",CADA_PROD!C1620)</f>
        <v/>
      </c>
      <c r="D1622" s="100" t="str">
        <f>IF(CADA_PROD!D1620="","",CADA_PROD!D1620)</f>
        <v/>
      </c>
      <c r="E1622" s="101" t="str">
        <f>IF(CADA_PROD!E1620="","",CADA_PROD!E1620)</f>
        <v/>
      </c>
      <c r="F1622" s="101" t="str">
        <f>IF(CADA_PROD!D1620="","",SUMIFS(MOVI_ENTR!I:I,MOVI_ENTR!D:D,D1622,MOVI_ENTR!O:O,$E$5))</f>
        <v/>
      </c>
      <c r="G1622" s="101" t="str">
        <f>IF(CADA_PROD!C1620="","",SUMIFS(MOVI_SAID!H:H,MOVI_SAID!D:D,D1622,MOVI_SAID!L:L,$E$5))</f>
        <v/>
      </c>
      <c r="H1622" s="101" t="str">
        <f t="shared" si="50"/>
        <v/>
      </c>
      <c r="I1622" s="100" t="str">
        <f>IF(CADA_PROD!C1620="","",IFERROR(IF(H1622&lt;=0,"Sem estoque",IF(H1622/E1622&lt;0.25,"Quase sem estoque",IF(H1622/E1622&lt;1.2,"Estoque baixo",IF(H1622/E1622&lt;2,"Estoque moderado","Estoque confortável")))),""))</f>
        <v/>
      </c>
      <c r="J1622" s="102" t="str">
        <f>IF(CADA_PROD!C1620="","",SUMIFS(MOVI_ENTR!M:M,MOVI_ENTR!D:D,D1622,MOVI_ENTR!O:O,$E$5))</f>
        <v/>
      </c>
      <c r="K1622" s="103" t="str">
        <f>IF(CADA_PROD!C1620="","",IFERROR($J1622/SUM($J$8:$J$1008),""))</f>
        <v/>
      </c>
      <c r="L1622" s="103" t="str">
        <f>IF(CADA_PROD!C1620="","",IFERROR(H1622/SUM($H$8:$H$1008),""))</f>
        <v/>
      </c>
      <c r="M1622" s="102" t="str">
        <f>IF(CADA_PROD!$C1620="","",IFERROR(SUMIFS(MOVI_ENTR!M:M,MOVI_ENTR!D:D,D1622,MOVI_ENTR!O:O,$E$5)/SUMIFS(MOVI_ENTR!I:I,MOVI_ENTR!D:D,D1622,MOVI_ENTR!O:O,$E$5),0))</f>
        <v/>
      </c>
      <c r="N1622" s="104" t="str">
        <f>IF(CADA_PROD!C1620="","",G1622/E1622)</f>
        <v/>
      </c>
    </row>
    <row r="1623" spans="2:14" ht="30" customHeight="1">
      <c r="B1623" s="21">
        <f t="shared" si="51"/>
        <v>1616</v>
      </c>
      <c r="C1623" s="99" t="str">
        <f>IF(CADA_PROD!C1621="","",CADA_PROD!C1621)</f>
        <v/>
      </c>
      <c r="D1623" s="100" t="str">
        <f>IF(CADA_PROD!D1621="","",CADA_PROD!D1621)</f>
        <v/>
      </c>
      <c r="E1623" s="101" t="str">
        <f>IF(CADA_PROD!E1621="","",CADA_PROD!E1621)</f>
        <v/>
      </c>
      <c r="F1623" s="101" t="str">
        <f>IF(CADA_PROD!D1621="","",SUMIFS(MOVI_ENTR!I:I,MOVI_ENTR!D:D,D1623,MOVI_ENTR!O:O,$E$5))</f>
        <v/>
      </c>
      <c r="G1623" s="101" t="str">
        <f>IF(CADA_PROD!C1621="","",SUMIFS(MOVI_SAID!H:H,MOVI_SAID!D:D,D1623,MOVI_SAID!L:L,$E$5))</f>
        <v/>
      </c>
      <c r="H1623" s="101" t="str">
        <f t="shared" si="50"/>
        <v/>
      </c>
      <c r="I1623" s="100" t="str">
        <f>IF(CADA_PROD!C1621="","",IFERROR(IF(H1623&lt;=0,"Sem estoque",IF(H1623/E1623&lt;0.25,"Quase sem estoque",IF(H1623/E1623&lt;1.2,"Estoque baixo",IF(H1623/E1623&lt;2,"Estoque moderado","Estoque confortável")))),""))</f>
        <v/>
      </c>
      <c r="J1623" s="102" t="str">
        <f>IF(CADA_PROD!C1621="","",SUMIFS(MOVI_ENTR!M:M,MOVI_ENTR!D:D,D1623,MOVI_ENTR!O:O,$E$5))</f>
        <v/>
      </c>
      <c r="K1623" s="103" t="str">
        <f>IF(CADA_PROD!C1621="","",IFERROR($J1623/SUM($J$8:$J$1008),""))</f>
        <v/>
      </c>
      <c r="L1623" s="103" t="str">
        <f>IF(CADA_PROD!C1621="","",IFERROR(H1623/SUM($H$8:$H$1008),""))</f>
        <v/>
      </c>
      <c r="M1623" s="102" t="str">
        <f>IF(CADA_PROD!$C1621="","",IFERROR(SUMIFS(MOVI_ENTR!M:M,MOVI_ENTR!D:D,D1623,MOVI_ENTR!O:O,$E$5)/SUMIFS(MOVI_ENTR!I:I,MOVI_ENTR!D:D,D1623,MOVI_ENTR!O:O,$E$5),0))</f>
        <v/>
      </c>
      <c r="N1623" s="104" t="str">
        <f>IF(CADA_PROD!C1621="","",G1623/E1623)</f>
        <v/>
      </c>
    </row>
    <row r="1624" spans="2:14" ht="30" customHeight="1">
      <c r="B1624" s="21">
        <f t="shared" si="51"/>
        <v>1617</v>
      </c>
      <c r="C1624" s="99" t="str">
        <f>IF(CADA_PROD!C1622="","",CADA_PROD!C1622)</f>
        <v/>
      </c>
      <c r="D1624" s="100" t="str">
        <f>IF(CADA_PROD!D1622="","",CADA_PROD!D1622)</f>
        <v/>
      </c>
      <c r="E1624" s="101" t="str">
        <f>IF(CADA_PROD!E1622="","",CADA_PROD!E1622)</f>
        <v/>
      </c>
      <c r="F1624" s="101" t="str">
        <f>IF(CADA_PROD!D1622="","",SUMIFS(MOVI_ENTR!I:I,MOVI_ENTR!D:D,D1624,MOVI_ENTR!O:O,$E$5))</f>
        <v/>
      </c>
      <c r="G1624" s="101" t="str">
        <f>IF(CADA_PROD!C1622="","",SUMIFS(MOVI_SAID!H:H,MOVI_SAID!D:D,D1624,MOVI_SAID!L:L,$E$5))</f>
        <v/>
      </c>
      <c r="H1624" s="101" t="str">
        <f t="shared" si="50"/>
        <v/>
      </c>
      <c r="I1624" s="100" t="str">
        <f>IF(CADA_PROD!C1622="","",IFERROR(IF(H1624&lt;=0,"Sem estoque",IF(H1624/E1624&lt;0.25,"Quase sem estoque",IF(H1624/E1624&lt;1.2,"Estoque baixo",IF(H1624/E1624&lt;2,"Estoque moderado","Estoque confortável")))),""))</f>
        <v/>
      </c>
      <c r="J1624" s="102" t="str">
        <f>IF(CADA_PROD!C1622="","",SUMIFS(MOVI_ENTR!M:M,MOVI_ENTR!D:D,D1624,MOVI_ENTR!O:O,$E$5))</f>
        <v/>
      </c>
      <c r="K1624" s="103" t="str">
        <f>IF(CADA_PROD!C1622="","",IFERROR($J1624/SUM($J$8:$J$1008),""))</f>
        <v/>
      </c>
      <c r="L1624" s="103" t="str">
        <f>IF(CADA_PROD!C1622="","",IFERROR(H1624/SUM($H$8:$H$1008),""))</f>
        <v/>
      </c>
      <c r="M1624" s="102" t="str">
        <f>IF(CADA_PROD!$C1622="","",IFERROR(SUMIFS(MOVI_ENTR!M:M,MOVI_ENTR!D:D,D1624,MOVI_ENTR!O:O,$E$5)/SUMIFS(MOVI_ENTR!I:I,MOVI_ENTR!D:D,D1624,MOVI_ENTR!O:O,$E$5),0))</f>
        <v/>
      </c>
      <c r="N1624" s="104" t="str">
        <f>IF(CADA_PROD!C1622="","",G1624/E1624)</f>
        <v/>
      </c>
    </row>
    <row r="1625" spans="2:14" ht="30" customHeight="1">
      <c r="B1625" s="21">
        <f t="shared" si="51"/>
        <v>1618</v>
      </c>
      <c r="C1625" s="99" t="str">
        <f>IF(CADA_PROD!C1623="","",CADA_PROD!C1623)</f>
        <v/>
      </c>
      <c r="D1625" s="100" t="str">
        <f>IF(CADA_PROD!D1623="","",CADA_PROD!D1623)</f>
        <v/>
      </c>
      <c r="E1625" s="101" t="str">
        <f>IF(CADA_PROD!E1623="","",CADA_PROD!E1623)</f>
        <v/>
      </c>
      <c r="F1625" s="101" t="str">
        <f>IF(CADA_PROD!D1623="","",SUMIFS(MOVI_ENTR!I:I,MOVI_ENTR!D:D,D1625,MOVI_ENTR!O:O,$E$5))</f>
        <v/>
      </c>
      <c r="G1625" s="101" t="str">
        <f>IF(CADA_PROD!C1623="","",SUMIFS(MOVI_SAID!H:H,MOVI_SAID!D:D,D1625,MOVI_SAID!L:L,$E$5))</f>
        <v/>
      </c>
      <c r="H1625" s="101" t="str">
        <f t="shared" si="50"/>
        <v/>
      </c>
      <c r="I1625" s="100" t="str">
        <f>IF(CADA_PROD!C1623="","",IFERROR(IF(H1625&lt;=0,"Sem estoque",IF(H1625/E1625&lt;0.25,"Quase sem estoque",IF(H1625/E1625&lt;1.2,"Estoque baixo",IF(H1625/E1625&lt;2,"Estoque moderado","Estoque confortável")))),""))</f>
        <v/>
      </c>
      <c r="J1625" s="102" t="str">
        <f>IF(CADA_PROD!C1623="","",SUMIFS(MOVI_ENTR!M:M,MOVI_ENTR!D:D,D1625,MOVI_ENTR!O:O,$E$5))</f>
        <v/>
      </c>
      <c r="K1625" s="103" t="str">
        <f>IF(CADA_PROD!C1623="","",IFERROR($J1625/SUM($J$8:$J$1008),""))</f>
        <v/>
      </c>
      <c r="L1625" s="103" t="str">
        <f>IF(CADA_PROD!C1623="","",IFERROR(H1625/SUM($H$8:$H$1008),""))</f>
        <v/>
      </c>
      <c r="M1625" s="102" t="str">
        <f>IF(CADA_PROD!$C1623="","",IFERROR(SUMIFS(MOVI_ENTR!M:M,MOVI_ENTR!D:D,D1625,MOVI_ENTR!O:O,$E$5)/SUMIFS(MOVI_ENTR!I:I,MOVI_ENTR!D:D,D1625,MOVI_ENTR!O:O,$E$5),0))</f>
        <v/>
      </c>
      <c r="N1625" s="104" t="str">
        <f>IF(CADA_PROD!C1623="","",G1625/E1625)</f>
        <v/>
      </c>
    </row>
    <row r="1626" spans="2:14" ht="30" customHeight="1">
      <c r="B1626" s="21">
        <f t="shared" si="51"/>
        <v>1619</v>
      </c>
      <c r="C1626" s="99" t="str">
        <f>IF(CADA_PROD!C1624="","",CADA_PROD!C1624)</f>
        <v/>
      </c>
      <c r="D1626" s="100" t="str">
        <f>IF(CADA_PROD!D1624="","",CADA_PROD!D1624)</f>
        <v/>
      </c>
      <c r="E1626" s="101" t="str">
        <f>IF(CADA_PROD!E1624="","",CADA_PROD!E1624)</f>
        <v/>
      </c>
      <c r="F1626" s="101" t="str">
        <f>IF(CADA_PROD!D1624="","",SUMIFS(MOVI_ENTR!I:I,MOVI_ENTR!D:D,D1626,MOVI_ENTR!O:O,$E$5))</f>
        <v/>
      </c>
      <c r="G1626" s="101" t="str">
        <f>IF(CADA_PROD!C1624="","",SUMIFS(MOVI_SAID!H:H,MOVI_SAID!D:D,D1626,MOVI_SAID!L:L,$E$5))</f>
        <v/>
      </c>
      <c r="H1626" s="101" t="str">
        <f t="shared" si="50"/>
        <v/>
      </c>
      <c r="I1626" s="100" t="str">
        <f>IF(CADA_PROD!C1624="","",IFERROR(IF(H1626&lt;=0,"Sem estoque",IF(H1626/E1626&lt;0.25,"Quase sem estoque",IF(H1626/E1626&lt;1.2,"Estoque baixo",IF(H1626/E1626&lt;2,"Estoque moderado","Estoque confortável")))),""))</f>
        <v/>
      </c>
      <c r="J1626" s="102" t="str">
        <f>IF(CADA_PROD!C1624="","",SUMIFS(MOVI_ENTR!M:M,MOVI_ENTR!D:D,D1626,MOVI_ENTR!O:O,$E$5))</f>
        <v/>
      </c>
      <c r="K1626" s="103" t="str">
        <f>IF(CADA_PROD!C1624="","",IFERROR($J1626/SUM($J$8:$J$1008),""))</f>
        <v/>
      </c>
      <c r="L1626" s="103" t="str">
        <f>IF(CADA_PROD!C1624="","",IFERROR(H1626/SUM($H$8:$H$1008),""))</f>
        <v/>
      </c>
      <c r="M1626" s="102" t="str">
        <f>IF(CADA_PROD!$C1624="","",IFERROR(SUMIFS(MOVI_ENTR!M:M,MOVI_ENTR!D:D,D1626,MOVI_ENTR!O:O,$E$5)/SUMIFS(MOVI_ENTR!I:I,MOVI_ENTR!D:D,D1626,MOVI_ENTR!O:O,$E$5),0))</f>
        <v/>
      </c>
      <c r="N1626" s="104" t="str">
        <f>IF(CADA_PROD!C1624="","",G1626/E1626)</f>
        <v/>
      </c>
    </row>
    <row r="1627" spans="2:14" ht="30" customHeight="1">
      <c r="B1627" s="21">
        <f t="shared" si="51"/>
        <v>1620</v>
      </c>
      <c r="C1627" s="99" t="str">
        <f>IF(CADA_PROD!C1625="","",CADA_PROD!C1625)</f>
        <v/>
      </c>
      <c r="D1627" s="100" t="str">
        <f>IF(CADA_PROD!D1625="","",CADA_PROD!D1625)</f>
        <v/>
      </c>
      <c r="E1627" s="101" t="str">
        <f>IF(CADA_PROD!E1625="","",CADA_PROD!E1625)</f>
        <v/>
      </c>
      <c r="F1627" s="101" t="str">
        <f>IF(CADA_PROD!D1625="","",SUMIFS(MOVI_ENTR!I:I,MOVI_ENTR!D:D,D1627,MOVI_ENTR!O:O,$E$5))</f>
        <v/>
      </c>
      <c r="G1627" s="101" t="str">
        <f>IF(CADA_PROD!C1625="","",SUMIFS(MOVI_SAID!H:H,MOVI_SAID!D:D,D1627,MOVI_SAID!L:L,$E$5))</f>
        <v/>
      </c>
      <c r="H1627" s="101" t="str">
        <f t="shared" si="50"/>
        <v/>
      </c>
      <c r="I1627" s="100" t="str">
        <f>IF(CADA_PROD!C1625="","",IFERROR(IF(H1627&lt;=0,"Sem estoque",IF(H1627/E1627&lt;0.25,"Quase sem estoque",IF(H1627/E1627&lt;1.2,"Estoque baixo",IF(H1627/E1627&lt;2,"Estoque moderado","Estoque confortável")))),""))</f>
        <v/>
      </c>
      <c r="J1627" s="102" t="str">
        <f>IF(CADA_PROD!C1625="","",SUMIFS(MOVI_ENTR!M:M,MOVI_ENTR!D:D,D1627,MOVI_ENTR!O:O,$E$5))</f>
        <v/>
      </c>
      <c r="K1627" s="103" t="str">
        <f>IF(CADA_PROD!C1625="","",IFERROR($J1627/SUM($J$8:$J$1008),""))</f>
        <v/>
      </c>
      <c r="L1627" s="103" t="str">
        <f>IF(CADA_PROD!C1625="","",IFERROR(H1627/SUM($H$8:$H$1008),""))</f>
        <v/>
      </c>
      <c r="M1627" s="102" t="str">
        <f>IF(CADA_PROD!$C1625="","",IFERROR(SUMIFS(MOVI_ENTR!M:M,MOVI_ENTR!D:D,D1627,MOVI_ENTR!O:O,$E$5)/SUMIFS(MOVI_ENTR!I:I,MOVI_ENTR!D:D,D1627,MOVI_ENTR!O:O,$E$5),0))</f>
        <v/>
      </c>
      <c r="N1627" s="104" t="str">
        <f>IF(CADA_PROD!C1625="","",G1627/E1627)</f>
        <v/>
      </c>
    </row>
    <row r="1628" spans="2:14" ht="30" customHeight="1">
      <c r="B1628" s="21">
        <f t="shared" si="51"/>
        <v>1621</v>
      </c>
      <c r="C1628" s="99" t="str">
        <f>IF(CADA_PROD!C1626="","",CADA_PROD!C1626)</f>
        <v/>
      </c>
      <c r="D1628" s="100" t="str">
        <f>IF(CADA_PROD!D1626="","",CADA_PROD!D1626)</f>
        <v/>
      </c>
      <c r="E1628" s="101" t="str">
        <f>IF(CADA_PROD!E1626="","",CADA_PROD!E1626)</f>
        <v/>
      </c>
      <c r="F1628" s="101" t="str">
        <f>IF(CADA_PROD!D1626="","",SUMIFS(MOVI_ENTR!I:I,MOVI_ENTR!D:D,D1628,MOVI_ENTR!O:O,$E$5))</f>
        <v/>
      </c>
      <c r="G1628" s="101" t="str">
        <f>IF(CADA_PROD!C1626="","",SUMIFS(MOVI_SAID!H:H,MOVI_SAID!D:D,D1628,MOVI_SAID!L:L,$E$5))</f>
        <v/>
      </c>
      <c r="H1628" s="101" t="str">
        <f t="shared" si="50"/>
        <v/>
      </c>
      <c r="I1628" s="100" t="str">
        <f>IF(CADA_PROD!C1626="","",IFERROR(IF(H1628&lt;=0,"Sem estoque",IF(H1628/E1628&lt;0.25,"Quase sem estoque",IF(H1628/E1628&lt;1.2,"Estoque baixo",IF(H1628/E1628&lt;2,"Estoque moderado","Estoque confortável")))),""))</f>
        <v/>
      </c>
      <c r="J1628" s="102" t="str">
        <f>IF(CADA_PROD!C1626="","",SUMIFS(MOVI_ENTR!M:M,MOVI_ENTR!D:D,D1628,MOVI_ENTR!O:O,$E$5))</f>
        <v/>
      </c>
      <c r="K1628" s="103" t="str">
        <f>IF(CADA_PROD!C1626="","",IFERROR($J1628/SUM($J$8:$J$1008),""))</f>
        <v/>
      </c>
      <c r="L1628" s="103" t="str">
        <f>IF(CADA_PROD!C1626="","",IFERROR(H1628/SUM($H$8:$H$1008),""))</f>
        <v/>
      </c>
      <c r="M1628" s="102" t="str">
        <f>IF(CADA_PROD!$C1626="","",IFERROR(SUMIFS(MOVI_ENTR!M:M,MOVI_ENTR!D:D,D1628,MOVI_ENTR!O:O,$E$5)/SUMIFS(MOVI_ENTR!I:I,MOVI_ENTR!D:D,D1628,MOVI_ENTR!O:O,$E$5),0))</f>
        <v/>
      </c>
      <c r="N1628" s="104" t="str">
        <f>IF(CADA_PROD!C1626="","",G1628/E1628)</f>
        <v/>
      </c>
    </row>
    <row r="1629" spans="2:14" ht="30" customHeight="1">
      <c r="B1629" s="21">
        <f t="shared" si="51"/>
        <v>1622</v>
      </c>
      <c r="C1629" s="99" t="str">
        <f>IF(CADA_PROD!C1627="","",CADA_PROD!C1627)</f>
        <v/>
      </c>
      <c r="D1629" s="100" t="str">
        <f>IF(CADA_PROD!D1627="","",CADA_PROD!D1627)</f>
        <v/>
      </c>
      <c r="E1629" s="101" t="str">
        <f>IF(CADA_PROD!E1627="","",CADA_PROD!E1627)</f>
        <v/>
      </c>
      <c r="F1629" s="101" t="str">
        <f>IF(CADA_PROD!D1627="","",SUMIFS(MOVI_ENTR!I:I,MOVI_ENTR!D:D,D1629,MOVI_ENTR!O:O,$E$5))</f>
        <v/>
      </c>
      <c r="G1629" s="101" t="str">
        <f>IF(CADA_PROD!C1627="","",SUMIFS(MOVI_SAID!H:H,MOVI_SAID!D:D,D1629,MOVI_SAID!L:L,$E$5))</f>
        <v/>
      </c>
      <c r="H1629" s="101" t="str">
        <f t="shared" si="50"/>
        <v/>
      </c>
      <c r="I1629" s="100" t="str">
        <f>IF(CADA_PROD!C1627="","",IFERROR(IF(H1629&lt;=0,"Sem estoque",IF(H1629/E1629&lt;0.25,"Quase sem estoque",IF(H1629/E1629&lt;1.2,"Estoque baixo",IF(H1629/E1629&lt;2,"Estoque moderado","Estoque confortável")))),""))</f>
        <v/>
      </c>
      <c r="J1629" s="102" t="str">
        <f>IF(CADA_PROD!C1627="","",SUMIFS(MOVI_ENTR!M:M,MOVI_ENTR!D:D,D1629,MOVI_ENTR!O:O,$E$5))</f>
        <v/>
      </c>
      <c r="K1629" s="103" t="str">
        <f>IF(CADA_PROD!C1627="","",IFERROR($J1629/SUM($J$8:$J$1008),""))</f>
        <v/>
      </c>
      <c r="L1629" s="103" t="str">
        <f>IF(CADA_PROD!C1627="","",IFERROR(H1629/SUM($H$8:$H$1008),""))</f>
        <v/>
      </c>
      <c r="M1629" s="102" t="str">
        <f>IF(CADA_PROD!$C1627="","",IFERROR(SUMIFS(MOVI_ENTR!M:M,MOVI_ENTR!D:D,D1629,MOVI_ENTR!O:O,$E$5)/SUMIFS(MOVI_ENTR!I:I,MOVI_ENTR!D:D,D1629,MOVI_ENTR!O:O,$E$5),0))</f>
        <v/>
      </c>
      <c r="N1629" s="104" t="str">
        <f>IF(CADA_PROD!C1627="","",G1629/E1629)</f>
        <v/>
      </c>
    </row>
    <row r="1630" spans="2:14" ht="30" customHeight="1">
      <c r="B1630" s="21">
        <f t="shared" si="51"/>
        <v>1623</v>
      </c>
      <c r="C1630" s="99" t="str">
        <f>IF(CADA_PROD!C1628="","",CADA_PROD!C1628)</f>
        <v/>
      </c>
      <c r="D1630" s="100" t="str">
        <f>IF(CADA_PROD!D1628="","",CADA_PROD!D1628)</f>
        <v/>
      </c>
      <c r="E1630" s="101" t="str">
        <f>IF(CADA_PROD!E1628="","",CADA_PROD!E1628)</f>
        <v/>
      </c>
      <c r="F1630" s="101" t="str">
        <f>IF(CADA_PROD!D1628="","",SUMIFS(MOVI_ENTR!I:I,MOVI_ENTR!D:D,D1630,MOVI_ENTR!O:O,$E$5))</f>
        <v/>
      </c>
      <c r="G1630" s="101" t="str">
        <f>IF(CADA_PROD!C1628="","",SUMIFS(MOVI_SAID!H:H,MOVI_SAID!D:D,D1630,MOVI_SAID!L:L,$E$5))</f>
        <v/>
      </c>
      <c r="H1630" s="101" t="str">
        <f t="shared" si="50"/>
        <v/>
      </c>
      <c r="I1630" s="100" t="str">
        <f>IF(CADA_PROD!C1628="","",IFERROR(IF(H1630&lt;=0,"Sem estoque",IF(H1630/E1630&lt;0.25,"Quase sem estoque",IF(H1630/E1630&lt;1.2,"Estoque baixo",IF(H1630/E1630&lt;2,"Estoque moderado","Estoque confortável")))),""))</f>
        <v/>
      </c>
      <c r="J1630" s="102" t="str">
        <f>IF(CADA_PROD!C1628="","",SUMIFS(MOVI_ENTR!M:M,MOVI_ENTR!D:D,D1630,MOVI_ENTR!O:O,$E$5))</f>
        <v/>
      </c>
      <c r="K1630" s="103" t="str">
        <f>IF(CADA_PROD!C1628="","",IFERROR($J1630/SUM($J$8:$J$1008),""))</f>
        <v/>
      </c>
      <c r="L1630" s="103" t="str">
        <f>IF(CADA_PROD!C1628="","",IFERROR(H1630/SUM($H$8:$H$1008),""))</f>
        <v/>
      </c>
      <c r="M1630" s="102" t="str">
        <f>IF(CADA_PROD!$C1628="","",IFERROR(SUMIFS(MOVI_ENTR!M:M,MOVI_ENTR!D:D,D1630,MOVI_ENTR!O:O,$E$5)/SUMIFS(MOVI_ENTR!I:I,MOVI_ENTR!D:D,D1630,MOVI_ENTR!O:O,$E$5),0))</f>
        <v/>
      </c>
      <c r="N1630" s="104" t="str">
        <f>IF(CADA_PROD!C1628="","",G1630/E1630)</f>
        <v/>
      </c>
    </row>
    <row r="1631" spans="2:14" ht="30" customHeight="1">
      <c r="B1631" s="21">
        <f t="shared" si="51"/>
        <v>1624</v>
      </c>
      <c r="C1631" s="99" t="str">
        <f>IF(CADA_PROD!C1629="","",CADA_PROD!C1629)</f>
        <v/>
      </c>
      <c r="D1631" s="100" t="str">
        <f>IF(CADA_PROD!D1629="","",CADA_PROD!D1629)</f>
        <v/>
      </c>
      <c r="E1631" s="101" t="str">
        <f>IF(CADA_PROD!E1629="","",CADA_PROD!E1629)</f>
        <v/>
      </c>
      <c r="F1631" s="101" t="str">
        <f>IF(CADA_PROD!D1629="","",SUMIFS(MOVI_ENTR!I:I,MOVI_ENTR!D:D,D1631,MOVI_ENTR!O:O,$E$5))</f>
        <v/>
      </c>
      <c r="G1631" s="101" t="str">
        <f>IF(CADA_PROD!C1629="","",SUMIFS(MOVI_SAID!H:H,MOVI_SAID!D:D,D1631,MOVI_SAID!L:L,$E$5))</f>
        <v/>
      </c>
      <c r="H1631" s="101" t="str">
        <f t="shared" si="50"/>
        <v/>
      </c>
      <c r="I1631" s="100" t="str">
        <f>IF(CADA_PROD!C1629="","",IFERROR(IF(H1631&lt;=0,"Sem estoque",IF(H1631/E1631&lt;0.25,"Quase sem estoque",IF(H1631/E1631&lt;1.2,"Estoque baixo",IF(H1631/E1631&lt;2,"Estoque moderado","Estoque confortável")))),""))</f>
        <v/>
      </c>
      <c r="J1631" s="102" t="str">
        <f>IF(CADA_PROD!C1629="","",SUMIFS(MOVI_ENTR!M:M,MOVI_ENTR!D:D,D1631,MOVI_ENTR!O:O,$E$5))</f>
        <v/>
      </c>
      <c r="K1631" s="103" t="str">
        <f>IF(CADA_PROD!C1629="","",IFERROR($J1631/SUM($J$8:$J$1008),""))</f>
        <v/>
      </c>
      <c r="L1631" s="103" t="str">
        <f>IF(CADA_PROD!C1629="","",IFERROR(H1631/SUM($H$8:$H$1008),""))</f>
        <v/>
      </c>
      <c r="M1631" s="102" t="str">
        <f>IF(CADA_PROD!$C1629="","",IFERROR(SUMIFS(MOVI_ENTR!M:M,MOVI_ENTR!D:D,D1631,MOVI_ENTR!O:O,$E$5)/SUMIFS(MOVI_ENTR!I:I,MOVI_ENTR!D:D,D1631,MOVI_ENTR!O:O,$E$5),0))</f>
        <v/>
      </c>
      <c r="N1631" s="104" t="str">
        <f>IF(CADA_PROD!C1629="","",G1631/E1631)</f>
        <v/>
      </c>
    </row>
    <row r="1632" spans="2:14" ht="30" customHeight="1">
      <c r="B1632" s="21">
        <f t="shared" si="51"/>
        <v>1625</v>
      </c>
      <c r="C1632" s="99" t="str">
        <f>IF(CADA_PROD!C1630="","",CADA_PROD!C1630)</f>
        <v/>
      </c>
      <c r="D1632" s="100" t="str">
        <f>IF(CADA_PROD!D1630="","",CADA_PROD!D1630)</f>
        <v/>
      </c>
      <c r="E1632" s="101" t="str">
        <f>IF(CADA_PROD!E1630="","",CADA_PROD!E1630)</f>
        <v/>
      </c>
      <c r="F1632" s="101" t="str">
        <f>IF(CADA_PROD!D1630="","",SUMIFS(MOVI_ENTR!I:I,MOVI_ENTR!D:D,D1632,MOVI_ENTR!O:O,$E$5))</f>
        <v/>
      </c>
      <c r="G1632" s="101" t="str">
        <f>IF(CADA_PROD!C1630="","",SUMIFS(MOVI_SAID!H:H,MOVI_SAID!D:D,D1632,MOVI_SAID!L:L,$E$5))</f>
        <v/>
      </c>
      <c r="H1632" s="101" t="str">
        <f t="shared" si="50"/>
        <v/>
      </c>
      <c r="I1632" s="100" t="str">
        <f>IF(CADA_PROD!C1630="","",IFERROR(IF(H1632&lt;=0,"Sem estoque",IF(H1632/E1632&lt;0.25,"Quase sem estoque",IF(H1632/E1632&lt;1.2,"Estoque baixo",IF(H1632/E1632&lt;2,"Estoque moderado","Estoque confortável")))),""))</f>
        <v/>
      </c>
      <c r="J1632" s="102" t="str">
        <f>IF(CADA_PROD!C1630="","",SUMIFS(MOVI_ENTR!M:M,MOVI_ENTR!D:D,D1632,MOVI_ENTR!O:O,$E$5))</f>
        <v/>
      </c>
      <c r="K1632" s="103" t="str">
        <f>IF(CADA_PROD!C1630="","",IFERROR($J1632/SUM($J$8:$J$1008),""))</f>
        <v/>
      </c>
      <c r="L1632" s="103" t="str">
        <f>IF(CADA_PROD!C1630="","",IFERROR(H1632/SUM($H$8:$H$1008),""))</f>
        <v/>
      </c>
      <c r="M1632" s="102" t="str">
        <f>IF(CADA_PROD!$C1630="","",IFERROR(SUMIFS(MOVI_ENTR!M:M,MOVI_ENTR!D:D,D1632,MOVI_ENTR!O:O,$E$5)/SUMIFS(MOVI_ENTR!I:I,MOVI_ENTR!D:D,D1632,MOVI_ENTR!O:O,$E$5),0))</f>
        <v/>
      </c>
      <c r="N1632" s="104" t="str">
        <f>IF(CADA_PROD!C1630="","",G1632/E1632)</f>
        <v/>
      </c>
    </row>
    <row r="1633" spans="2:14" ht="30" customHeight="1">
      <c r="B1633" s="21">
        <f t="shared" si="51"/>
        <v>1626</v>
      </c>
      <c r="C1633" s="99" t="str">
        <f>IF(CADA_PROD!C1631="","",CADA_PROD!C1631)</f>
        <v/>
      </c>
      <c r="D1633" s="100" t="str">
        <f>IF(CADA_PROD!D1631="","",CADA_PROD!D1631)</f>
        <v/>
      </c>
      <c r="E1633" s="101" t="str">
        <f>IF(CADA_PROD!E1631="","",CADA_PROD!E1631)</f>
        <v/>
      </c>
      <c r="F1633" s="101" t="str">
        <f>IF(CADA_PROD!D1631="","",SUMIFS(MOVI_ENTR!I:I,MOVI_ENTR!D:D,D1633,MOVI_ENTR!O:O,$E$5))</f>
        <v/>
      </c>
      <c r="G1633" s="101" t="str">
        <f>IF(CADA_PROD!C1631="","",SUMIFS(MOVI_SAID!H:H,MOVI_SAID!D:D,D1633,MOVI_SAID!L:L,$E$5))</f>
        <v/>
      </c>
      <c r="H1633" s="101" t="str">
        <f t="shared" si="50"/>
        <v/>
      </c>
      <c r="I1633" s="100" t="str">
        <f>IF(CADA_PROD!C1631="","",IFERROR(IF(H1633&lt;=0,"Sem estoque",IF(H1633/E1633&lt;0.25,"Quase sem estoque",IF(H1633/E1633&lt;1.2,"Estoque baixo",IF(H1633/E1633&lt;2,"Estoque moderado","Estoque confortável")))),""))</f>
        <v/>
      </c>
      <c r="J1633" s="102" t="str">
        <f>IF(CADA_PROD!C1631="","",SUMIFS(MOVI_ENTR!M:M,MOVI_ENTR!D:D,D1633,MOVI_ENTR!O:O,$E$5))</f>
        <v/>
      </c>
      <c r="K1633" s="103" t="str">
        <f>IF(CADA_PROD!C1631="","",IFERROR($J1633/SUM($J$8:$J$1008),""))</f>
        <v/>
      </c>
      <c r="L1633" s="103" t="str">
        <f>IF(CADA_PROD!C1631="","",IFERROR(H1633/SUM($H$8:$H$1008),""))</f>
        <v/>
      </c>
      <c r="M1633" s="102" t="str">
        <f>IF(CADA_PROD!$C1631="","",IFERROR(SUMIFS(MOVI_ENTR!M:M,MOVI_ENTR!D:D,D1633,MOVI_ENTR!O:O,$E$5)/SUMIFS(MOVI_ENTR!I:I,MOVI_ENTR!D:D,D1633,MOVI_ENTR!O:O,$E$5),0))</f>
        <v/>
      </c>
      <c r="N1633" s="104" t="str">
        <f>IF(CADA_PROD!C1631="","",G1633/E1633)</f>
        <v/>
      </c>
    </row>
    <row r="1634" spans="2:14" ht="30" customHeight="1">
      <c r="B1634" s="21">
        <f t="shared" si="51"/>
        <v>1627</v>
      </c>
      <c r="C1634" s="99" t="str">
        <f>IF(CADA_PROD!C1632="","",CADA_PROD!C1632)</f>
        <v/>
      </c>
      <c r="D1634" s="100" t="str">
        <f>IF(CADA_PROD!D1632="","",CADA_PROD!D1632)</f>
        <v/>
      </c>
      <c r="E1634" s="101" t="str">
        <f>IF(CADA_PROD!E1632="","",CADA_PROD!E1632)</f>
        <v/>
      </c>
      <c r="F1634" s="101" t="str">
        <f>IF(CADA_PROD!D1632="","",SUMIFS(MOVI_ENTR!I:I,MOVI_ENTR!D:D,D1634,MOVI_ENTR!O:O,$E$5))</f>
        <v/>
      </c>
      <c r="G1634" s="101" t="str">
        <f>IF(CADA_PROD!C1632="","",SUMIFS(MOVI_SAID!H:H,MOVI_SAID!D:D,D1634,MOVI_SAID!L:L,$E$5))</f>
        <v/>
      </c>
      <c r="H1634" s="101" t="str">
        <f t="shared" si="50"/>
        <v/>
      </c>
      <c r="I1634" s="100" t="str">
        <f>IF(CADA_PROD!C1632="","",IFERROR(IF(H1634&lt;=0,"Sem estoque",IF(H1634/E1634&lt;0.25,"Quase sem estoque",IF(H1634/E1634&lt;1.2,"Estoque baixo",IF(H1634/E1634&lt;2,"Estoque moderado","Estoque confortável")))),""))</f>
        <v/>
      </c>
      <c r="J1634" s="102" t="str">
        <f>IF(CADA_PROD!C1632="","",SUMIFS(MOVI_ENTR!M:M,MOVI_ENTR!D:D,D1634,MOVI_ENTR!O:O,$E$5))</f>
        <v/>
      </c>
      <c r="K1634" s="103" t="str">
        <f>IF(CADA_PROD!C1632="","",IFERROR($J1634/SUM($J$8:$J$1008),""))</f>
        <v/>
      </c>
      <c r="L1634" s="103" t="str">
        <f>IF(CADA_PROD!C1632="","",IFERROR(H1634/SUM($H$8:$H$1008),""))</f>
        <v/>
      </c>
      <c r="M1634" s="102" t="str">
        <f>IF(CADA_PROD!$C1632="","",IFERROR(SUMIFS(MOVI_ENTR!M:M,MOVI_ENTR!D:D,D1634,MOVI_ENTR!O:O,$E$5)/SUMIFS(MOVI_ENTR!I:I,MOVI_ENTR!D:D,D1634,MOVI_ENTR!O:O,$E$5),0))</f>
        <v/>
      </c>
      <c r="N1634" s="104" t="str">
        <f>IF(CADA_PROD!C1632="","",G1634/E1634)</f>
        <v/>
      </c>
    </row>
    <row r="1635" spans="2:14" ht="30" customHeight="1">
      <c r="B1635" s="21">
        <f t="shared" si="51"/>
        <v>1628</v>
      </c>
      <c r="C1635" s="99" t="str">
        <f>IF(CADA_PROD!C1633="","",CADA_PROD!C1633)</f>
        <v/>
      </c>
      <c r="D1635" s="100" t="str">
        <f>IF(CADA_PROD!D1633="","",CADA_PROD!D1633)</f>
        <v/>
      </c>
      <c r="E1635" s="101" t="str">
        <f>IF(CADA_PROD!E1633="","",CADA_PROD!E1633)</f>
        <v/>
      </c>
      <c r="F1635" s="101" t="str">
        <f>IF(CADA_PROD!D1633="","",SUMIFS(MOVI_ENTR!I:I,MOVI_ENTR!D:D,D1635,MOVI_ENTR!O:O,$E$5))</f>
        <v/>
      </c>
      <c r="G1635" s="101" t="str">
        <f>IF(CADA_PROD!C1633="","",SUMIFS(MOVI_SAID!H:H,MOVI_SAID!D:D,D1635,MOVI_SAID!L:L,$E$5))</f>
        <v/>
      </c>
      <c r="H1635" s="101" t="str">
        <f t="shared" si="50"/>
        <v/>
      </c>
      <c r="I1635" s="100" t="str">
        <f>IF(CADA_PROD!C1633="","",IFERROR(IF(H1635&lt;=0,"Sem estoque",IF(H1635/E1635&lt;0.25,"Quase sem estoque",IF(H1635/E1635&lt;1.2,"Estoque baixo",IF(H1635/E1635&lt;2,"Estoque moderado","Estoque confortável")))),""))</f>
        <v/>
      </c>
      <c r="J1635" s="102" t="str">
        <f>IF(CADA_PROD!C1633="","",SUMIFS(MOVI_ENTR!M:M,MOVI_ENTR!D:D,D1635,MOVI_ENTR!O:O,$E$5))</f>
        <v/>
      </c>
      <c r="K1635" s="103" t="str">
        <f>IF(CADA_PROD!C1633="","",IFERROR($J1635/SUM($J$8:$J$1008),""))</f>
        <v/>
      </c>
      <c r="L1635" s="103" t="str">
        <f>IF(CADA_PROD!C1633="","",IFERROR(H1635/SUM($H$8:$H$1008),""))</f>
        <v/>
      </c>
      <c r="M1635" s="102" t="str">
        <f>IF(CADA_PROD!$C1633="","",IFERROR(SUMIFS(MOVI_ENTR!M:M,MOVI_ENTR!D:D,D1635,MOVI_ENTR!O:O,$E$5)/SUMIFS(MOVI_ENTR!I:I,MOVI_ENTR!D:D,D1635,MOVI_ENTR!O:O,$E$5),0))</f>
        <v/>
      </c>
      <c r="N1635" s="104" t="str">
        <f>IF(CADA_PROD!C1633="","",G1635/E1635)</f>
        <v/>
      </c>
    </row>
    <row r="1636" spans="2:14" ht="30" customHeight="1">
      <c r="B1636" s="21">
        <f t="shared" si="51"/>
        <v>1629</v>
      </c>
      <c r="C1636" s="99" t="str">
        <f>IF(CADA_PROD!C1634="","",CADA_PROD!C1634)</f>
        <v/>
      </c>
      <c r="D1636" s="100" t="str">
        <f>IF(CADA_PROD!D1634="","",CADA_PROD!D1634)</f>
        <v/>
      </c>
      <c r="E1636" s="101" t="str">
        <f>IF(CADA_PROD!E1634="","",CADA_PROD!E1634)</f>
        <v/>
      </c>
      <c r="F1636" s="101" t="str">
        <f>IF(CADA_PROD!D1634="","",SUMIFS(MOVI_ENTR!I:I,MOVI_ENTR!D:D,D1636,MOVI_ENTR!O:O,$E$5))</f>
        <v/>
      </c>
      <c r="G1636" s="101" t="str">
        <f>IF(CADA_PROD!C1634="","",SUMIFS(MOVI_SAID!H:H,MOVI_SAID!D:D,D1636,MOVI_SAID!L:L,$E$5))</f>
        <v/>
      </c>
      <c r="H1636" s="101" t="str">
        <f t="shared" si="50"/>
        <v/>
      </c>
      <c r="I1636" s="100" t="str">
        <f>IF(CADA_PROD!C1634="","",IFERROR(IF(H1636&lt;=0,"Sem estoque",IF(H1636/E1636&lt;0.25,"Quase sem estoque",IF(H1636/E1636&lt;1.2,"Estoque baixo",IF(H1636/E1636&lt;2,"Estoque moderado","Estoque confortável")))),""))</f>
        <v/>
      </c>
      <c r="J1636" s="102" t="str">
        <f>IF(CADA_PROD!C1634="","",SUMIFS(MOVI_ENTR!M:M,MOVI_ENTR!D:D,D1636,MOVI_ENTR!O:O,$E$5))</f>
        <v/>
      </c>
      <c r="K1636" s="103" t="str">
        <f>IF(CADA_PROD!C1634="","",IFERROR($J1636/SUM($J$8:$J$1008),""))</f>
        <v/>
      </c>
      <c r="L1636" s="103" t="str">
        <f>IF(CADA_PROD!C1634="","",IFERROR(H1636/SUM($H$8:$H$1008),""))</f>
        <v/>
      </c>
      <c r="M1636" s="102" t="str">
        <f>IF(CADA_PROD!$C1634="","",IFERROR(SUMIFS(MOVI_ENTR!M:M,MOVI_ENTR!D:D,D1636,MOVI_ENTR!O:O,$E$5)/SUMIFS(MOVI_ENTR!I:I,MOVI_ENTR!D:D,D1636,MOVI_ENTR!O:O,$E$5),0))</f>
        <v/>
      </c>
      <c r="N1636" s="104" t="str">
        <f>IF(CADA_PROD!C1634="","",G1636/E1636)</f>
        <v/>
      </c>
    </row>
    <row r="1637" spans="2:14" ht="30" customHeight="1">
      <c r="B1637" s="21">
        <f t="shared" si="51"/>
        <v>1630</v>
      </c>
      <c r="C1637" s="99" t="str">
        <f>IF(CADA_PROD!C1635="","",CADA_PROD!C1635)</f>
        <v/>
      </c>
      <c r="D1637" s="100" t="str">
        <f>IF(CADA_PROD!D1635="","",CADA_PROD!D1635)</f>
        <v/>
      </c>
      <c r="E1637" s="101" t="str">
        <f>IF(CADA_PROD!E1635="","",CADA_PROD!E1635)</f>
        <v/>
      </c>
      <c r="F1637" s="101" t="str">
        <f>IF(CADA_PROD!D1635="","",SUMIFS(MOVI_ENTR!I:I,MOVI_ENTR!D:D,D1637,MOVI_ENTR!O:O,$E$5))</f>
        <v/>
      </c>
      <c r="G1637" s="101" t="str">
        <f>IF(CADA_PROD!C1635="","",SUMIFS(MOVI_SAID!H:H,MOVI_SAID!D:D,D1637,MOVI_SAID!L:L,$E$5))</f>
        <v/>
      </c>
      <c r="H1637" s="101" t="str">
        <f t="shared" si="50"/>
        <v/>
      </c>
      <c r="I1637" s="100" t="str">
        <f>IF(CADA_PROD!C1635="","",IFERROR(IF(H1637&lt;=0,"Sem estoque",IF(H1637/E1637&lt;0.25,"Quase sem estoque",IF(H1637/E1637&lt;1.2,"Estoque baixo",IF(H1637/E1637&lt;2,"Estoque moderado","Estoque confortável")))),""))</f>
        <v/>
      </c>
      <c r="J1637" s="102" t="str">
        <f>IF(CADA_PROD!C1635="","",SUMIFS(MOVI_ENTR!M:M,MOVI_ENTR!D:D,D1637,MOVI_ENTR!O:O,$E$5))</f>
        <v/>
      </c>
      <c r="K1637" s="103" t="str">
        <f>IF(CADA_PROD!C1635="","",IFERROR($J1637/SUM($J$8:$J$1008),""))</f>
        <v/>
      </c>
      <c r="L1637" s="103" t="str">
        <f>IF(CADA_PROD!C1635="","",IFERROR(H1637/SUM($H$8:$H$1008),""))</f>
        <v/>
      </c>
      <c r="M1637" s="102" t="str">
        <f>IF(CADA_PROD!$C1635="","",IFERROR(SUMIFS(MOVI_ENTR!M:M,MOVI_ENTR!D:D,D1637,MOVI_ENTR!O:O,$E$5)/SUMIFS(MOVI_ENTR!I:I,MOVI_ENTR!D:D,D1637,MOVI_ENTR!O:O,$E$5),0))</f>
        <v/>
      </c>
      <c r="N1637" s="104" t="str">
        <f>IF(CADA_PROD!C1635="","",G1637/E1637)</f>
        <v/>
      </c>
    </row>
    <row r="1638" spans="2:14" ht="30" customHeight="1">
      <c r="B1638" s="21">
        <f t="shared" si="51"/>
        <v>1631</v>
      </c>
      <c r="C1638" s="99" t="str">
        <f>IF(CADA_PROD!C1636="","",CADA_PROD!C1636)</f>
        <v/>
      </c>
      <c r="D1638" s="100" t="str">
        <f>IF(CADA_PROD!D1636="","",CADA_PROD!D1636)</f>
        <v/>
      </c>
      <c r="E1638" s="101" t="str">
        <f>IF(CADA_PROD!E1636="","",CADA_PROD!E1636)</f>
        <v/>
      </c>
      <c r="F1638" s="101" t="str">
        <f>IF(CADA_PROD!D1636="","",SUMIFS(MOVI_ENTR!I:I,MOVI_ENTR!D:D,D1638,MOVI_ENTR!O:O,$E$5))</f>
        <v/>
      </c>
      <c r="G1638" s="101" t="str">
        <f>IF(CADA_PROD!C1636="","",SUMIFS(MOVI_SAID!H:H,MOVI_SAID!D:D,D1638,MOVI_SAID!L:L,$E$5))</f>
        <v/>
      </c>
      <c r="H1638" s="101" t="str">
        <f t="shared" si="50"/>
        <v/>
      </c>
      <c r="I1638" s="100" t="str">
        <f>IF(CADA_PROD!C1636="","",IFERROR(IF(H1638&lt;=0,"Sem estoque",IF(H1638/E1638&lt;0.25,"Quase sem estoque",IF(H1638/E1638&lt;1.2,"Estoque baixo",IF(H1638/E1638&lt;2,"Estoque moderado","Estoque confortável")))),""))</f>
        <v/>
      </c>
      <c r="J1638" s="102" t="str">
        <f>IF(CADA_PROD!C1636="","",SUMIFS(MOVI_ENTR!M:M,MOVI_ENTR!D:D,D1638,MOVI_ENTR!O:O,$E$5))</f>
        <v/>
      </c>
      <c r="K1638" s="103" t="str">
        <f>IF(CADA_PROD!C1636="","",IFERROR($J1638/SUM($J$8:$J$1008),""))</f>
        <v/>
      </c>
      <c r="L1638" s="103" t="str">
        <f>IF(CADA_PROD!C1636="","",IFERROR(H1638/SUM($H$8:$H$1008),""))</f>
        <v/>
      </c>
      <c r="M1638" s="102" t="str">
        <f>IF(CADA_PROD!$C1636="","",IFERROR(SUMIFS(MOVI_ENTR!M:M,MOVI_ENTR!D:D,D1638,MOVI_ENTR!O:O,$E$5)/SUMIFS(MOVI_ENTR!I:I,MOVI_ENTR!D:D,D1638,MOVI_ENTR!O:O,$E$5),0))</f>
        <v/>
      </c>
      <c r="N1638" s="104" t="str">
        <f>IF(CADA_PROD!C1636="","",G1638/E1638)</f>
        <v/>
      </c>
    </row>
    <row r="1639" spans="2:14" ht="30" customHeight="1">
      <c r="B1639" s="21">
        <f t="shared" si="51"/>
        <v>1632</v>
      </c>
      <c r="C1639" s="99" t="str">
        <f>IF(CADA_PROD!C1637="","",CADA_PROD!C1637)</f>
        <v/>
      </c>
      <c r="D1639" s="100" t="str">
        <f>IF(CADA_PROD!D1637="","",CADA_PROD!D1637)</f>
        <v/>
      </c>
      <c r="E1639" s="101" t="str">
        <f>IF(CADA_PROD!E1637="","",CADA_PROD!E1637)</f>
        <v/>
      </c>
      <c r="F1639" s="101" t="str">
        <f>IF(CADA_PROD!D1637="","",SUMIFS(MOVI_ENTR!I:I,MOVI_ENTR!D:D,D1639,MOVI_ENTR!O:O,$E$5))</f>
        <v/>
      </c>
      <c r="G1639" s="101" t="str">
        <f>IF(CADA_PROD!C1637="","",SUMIFS(MOVI_SAID!H:H,MOVI_SAID!D:D,D1639,MOVI_SAID!L:L,$E$5))</f>
        <v/>
      </c>
      <c r="H1639" s="101" t="str">
        <f t="shared" si="50"/>
        <v/>
      </c>
      <c r="I1639" s="100" t="str">
        <f>IF(CADA_PROD!C1637="","",IFERROR(IF(H1639&lt;=0,"Sem estoque",IF(H1639/E1639&lt;0.25,"Quase sem estoque",IF(H1639/E1639&lt;1.2,"Estoque baixo",IF(H1639/E1639&lt;2,"Estoque moderado","Estoque confortável")))),""))</f>
        <v/>
      </c>
      <c r="J1639" s="102" t="str">
        <f>IF(CADA_PROD!C1637="","",SUMIFS(MOVI_ENTR!M:M,MOVI_ENTR!D:D,D1639,MOVI_ENTR!O:O,$E$5))</f>
        <v/>
      </c>
      <c r="K1639" s="103" t="str">
        <f>IF(CADA_PROD!C1637="","",IFERROR($J1639/SUM($J$8:$J$1008),""))</f>
        <v/>
      </c>
      <c r="L1639" s="103" t="str">
        <f>IF(CADA_PROD!C1637="","",IFERROR(H1639/SUM($H$8:$H$1008),""))</f>
        <v/>
      </c>
      <c r="M1639" s="102" t="str">
        <f>IF(CADA_PROD!$C1637="","",IFERROR(SUMIFS(MOVI_ENTR!M:M,MOVI_ENTR!D:D,D1639,MOVI_ENTR!O:O,$E$5)/SUMIFS(MOVI_ENTR!I:I,MOVI_ENTR!D:D,D1639,MOVI_ENTR!O:O,$E$5),0))</f>
        <v/>
      </c>
      <c r="N1639" s="104" t="str">
        <f>IF(CADA_PROD!C1637="","",G1639/E1639)</f>
        <v/>
      </c>
    </row>
    <row r="1640" spans="2:14" ht="30" customHeight="1">
      <c r="B1640" s="21">
        <f t="shared" si="51"/>
        <v>1633</v>
      </c>
      <c r="C1640" s="99" t="str">
        <f>IF(CADA_PROD!C1638="","",CADA_PROD!C1638)</f>
        <v/>
      </c>
      <c r="D1640" s="100" t="str">
        <f>IF(CADA_PROD!D1638="","",CADA_PROD!D1638)</f>
        <v/>
      </c>
      <c r="E1640" s="101" t="str">
        <f>IF(CADA_PROD!E1638="","",CADA_PROD!E1638)</f>
        <v/>
      </c>
      <c r="F1640" s="101" t="str">
        <f>IF(CADA_PROD!D1638="","",SUMIFS(MOVI_ENTR!I:I,MOVI_ENTR!D:D,D1640,MOVI_ENTR!O:O,$E$5))</f>
        <v/>
      </c>
      <c r="G1640" s="101" t="str">
        <f>IF(CADA_PROD!C1638="","",SUMIFS(MOVI_SAID!H:H,MOVI_SAID!D:D,D1640,MOVI_SAID!L:L,$E$5))</f>
        <v/>
      </c>
      <c r="H1640" s="101" t="str">
        <f t="shared" si="50"/>
        <v/>
      </c>
      <c r="I1640" s="100" t="str">
        <f>IF(CADA_PROD!C1638="","",IFERROR(IF(H1640&lt;=0,"Sem estoque",IF(H1640/E1640&lt;0.25,"Quase sem estoque",IF(H1640/E1640&lt;1.2,"Estoque baixo",IF(H1640/E1640&lt;2,"Estoque moderado","Estoque confortável")))),""))</f>
        <v/>
      </c>
      <c r="J1640" s="102" t="str">
        <f>IF(CADA_PROD!C1638="","",SUMIFS(MOVI_ENTR!M:M,MOVI_ENTR!D:D,D1640,MOVI_ENTR!O:O,$E$5))</f>
        <v/>
      </c>
      <c r="K1640" s="103" t="str">
        <f>IF(CADA_PROD!C1638="","",IFERROR($J1640/SUM($J$8:$J$1008),""))</f>
        <v/>
      </c>
      <c r="L1640" s="103" t="str">
        <f>IF(CADA_PROD!C1638="","",IFERROR(H1640/SUM($H$8:$H$1008),""))</f>
        <v/>
      </c>
      <c r="M1640" s="102" t="str">
        <f>IF(CADA_PROD!$C1638="","",IFERROR(SUMIFS(MOVI_ENTR!M:M,MOVI_ENTR!D:D,D1640,MOVI_ENTR!O:O,$E$5)/SUMIFS(MOVI_ENTR!I:I,MOVI_ENTR!D:D,D1640,MOVI_ENTR!O:O,$E$5),0))</f>
        <v/>
      </c>
      <c r="N1640" s="104" t="str">
        <f>IF(CADA_PROD!C1638="","",G1640/E1640)</f>
        <v/>
      </c>
    </row>
    <row r="1641" spans="2:14" ht="30" customHeight="1">
      <c r="B1641" s="21">
        <f t="shared" si="51"/>
        <v>1634</v>
      </c>
      <c r="C1641" s="99" t="str">
        <f>IF(CADA_PROD!C1639="","",CADA_PROD!C1639)</f>
        <v/>
      </c>
      <c r="D1641" s="100" t="str">
        <f>IF(CADA_PROD!D1639="","",CADA_PROD!D1639)</f>
        <v/>
      </c>
      <c r="E1641" s="101" t="str">
        <f>IF(CADA_PROD!E1639="","",CADA_PROD!E1639)</f>
        <v/>
      </c>
      <c r="F1641" s="101" t="str">
        <f>IF(CADA_PROD!D1639="","",SUMIFS(MOVI_ENTR!I:I,MOVI_ENTR!D:D,D1641,MOVI_ENTR!O:O,$E$5))</f>
        <v/>
      </c>
      <c r="G1641" s="101" t="str">
        <f>IF(CADA_PROD!C1639="","",SUMIFS(MOVI_SAID!H:H,MOVI_SAID!D:D,D1641,MOVI_SAID!L:L,$E$5))</f>
        <v/>
      </c>
      <c r="H1641" s="101" t="str">
        <f t="shared" si="50"/>
        <v/>
      </c>
      <c r="I1641" s="100" t="str">
        <f>IF(CADA_PROD!C1639="","",IFERROR(IF(H1641&lt;=0,"Sem estoque",IF(H1641/E1641&lt;0.25,"Quase sem estoque",IF(H1641/E1641&lt;1.2,"Estoque baixo",IF(H1641/E1641&lt;2,"Estoque moderado","Estoque confortável")))),""))</f>
        <v/>
      </c>
      <c r="J1641" s="102" t="str">
        <f>IF(CADA_PROD!C1639="","",SUMIFS(MOVI_ENTR!M:M,MOVI_ENTR!D:D,D1641,MOVI_ENTR!O:O,$E$5))</f>
        <v/>
      </c>
      <c r="K1641" s="103" t="str">
        <f>IF(CADA_PROD!C1639="","",IFERROR($J1641/SUM($J$8:$J$1008),""))</f>
        <v/>
      </c>
      <c r="L1641" s="103" t="str">
        <f>IF(CADA_PROD!C1639="","",IFERROR(H1641/SUM($H$8:$H$1008),""))</f>
        <v/>
      </c>
      <c r="M1641" s="102" t="str">
        <f>IF(CADA_PROD!$C1639="","",IFERROR(SUMIFS(MOVI_ENTR!M:M,MOVI_ENTR!D:D,D1641,MOVI_ENTR!O:O,$E$5)/SUMIFS(MOVI_ENTR!I:I,MOVI_ENTR!D:D,D1641,MOVI_ENTR!O:O,$E$5),0))</f>
        <v/>
      </c>
      <c r="N1641" s="104" t="str">
        <f>IF(CADA_PROD!C1639="","",G1641/E1641)</f>
        <v/>
      </c>
    </row>
    <row r="1642" spans="2:14" ht="30" customHeight="1">
      <c r="B1642" s="21">
        <f t="shared" si="51"/>
        <v>1635</v>
      </c>
      <c r="C1642" s="99" t="str">
        <f>IF(CADA_PROD!C1640="","",CADA_PROD!C1640)</f>
        <v/>
      </c>
      <c r="D1642" s="100" t="str">
        <f>IF(CADA_PROD!D1640="","",CADA_PROD!D1640)</f>
        <v/>
      </c>
      <c r="E1642" s="101" t="str">
        <f>IF(CADA_PROD!E1640="","",CADA_PROD!E1640)</f>
        <v/>
      </c>
      <c r="F1642" s="101" t="str">
        <f>IF(CADA_PROD!D1640="","",SUMIFS(MOVI_ENTR!I:I,MOVI_ENTR!D:D,D1642,MOVI_ENTR!O:O,$E$5))</f>
        <v/>
      </c>
      <c r="G1642" s="101" t="str">
        <f>IF(CADA_PROD!C1640="","",SUMIFS(MOVI_SAID!H:H,MOVI_SAID!D:D,D1642,MOVI_SAID!L:L,$E$5))</f>
        <v/>
      </c>
      <c r="H1642" s="101" t="str">
        <f t="shared" si="50"/>
        <v/>
      </c>
      <c r="I1642" s="100" t="str">
        <f>IF(CADA_PROD!C1640="","",IFERROR(IF(H1642&lt;=0,"Sem estoque",IF(H1642/E1642&lt;0.25,"Quase sem estoque",IF(H1642/E1642&lt;1.2,"Estoque baixo",IF(H1642/E1642&lt;2,"Estoque moderado","Estoque confortável")))),""))</f>
        <v/>
      </c>
      <c r="J1642" s="102" t="str">
        <f>IF(CADA_PROD!C1640="","",SUMIFS(MOVI_ENTR!M:M,MOVI_ENTR!D:D,D1642,MOVI_ENTR!O:O,$E$5))</f>
        <v/>
      </c>
      <c r="K1642" s="103" t="str">
        <f>IF(CADA_PROD!C1640="","",IFERROR($J1642/SUM($J$8:$J$1008),""))</f>
        <v/>
      </c>
      <c r="L1642" s="103" t="str">
        <f>IF(CADA_PROD!C1640="","",IFERROR(H1642/SUM($H$8:$H$1008),""))</f>
        <v/>
      </c>
      <c r="M1642" s="102" t="str">
        <f>IF(CADA_PROD!$C1640="","",IFERROR(SUMIFS(MOVI_ENTR!M:M,MOVI_ENTR!D:D,D1642,MOVI_ENTR!O:O,$E$5)/SUMIFS(MOVI_ENTR!I:I,MOVI_ENTR!D:D,D1642,MOVI_ENTR!O:O,$E$5),0))</f>
        <v/>
      </c>
      <c r="N1642" s="104" t="str">
        <f>IF(CADA_PROD!C1640="","",G1642/E1642)</f>
        <v/>
      </c>
    </row>
    <row r="1643" spans="2:14" ht="30" customHeight="1">
      <c r="B1643" s="21">
        <f t="shared" si="51"/>
        <v>1636</v>
      </c>
      <c r="C1643" s="99" t="str">
        <f>IF(CADA_PROD!C1641="","",CADA_PROD!C1641)</f>
        <v/>
      </c>
      <c r="D1643" s="100" t="str">
        <f>IF(CADA_PROD!D1641="","",CADA_PROD!D1641)</f>
        <v/>
      </c>
      <c r="E1643" s="101" t="str">
        <f>IF(CADA_PROD!E1641="","",CADA_PROD!E1641)</f>
        <v/>
      </c>
      <c r="F1643" s="101" t="str">
        <f>IF(CADA_PROD!D1641="","",SUMIFS(MOVI_ENTR!I:I,MOVI_ENTR!D:D,D1643,MOVI_ENTR!O:O,$E$5))</f>
        <v/>
      </c>
      <c r="G1643" s="101" t="str">
        <f>IF(CADA_PROD!C1641="","",SUMIFS(MOVI_SAID!H:H,MOVI_SAID!D:D,D1643,MOVI_SAID!L:L,$E$5))</f>
        <v/>
      </c>
      <c r="H1643" s="101" t="str">
        <f t="shared" si="50"/>
        <v/>
      </c>
      <c r="I1643" s="100" t="str">
        <f>IF(CADA_PROD!C1641="","",IFERROR(IF(H1643&lt;=0,"Sem estoque",IF(H1643/E1643&lt;0.25,"Quase sem estoque",IF(H1643/E1643&lt;1.2,"Estoque baixo",IF(H1643/E1643&lt;2,"Estoque moderado","Estoque confortável")))),""))</f>
        <v/>
      </c>
      <c r="J1643" s="102" t="str">
        <f>IF(CADA_PROD!C1641="","",SUMIFS(MOVI_ENTR!M:M,MOVI_ENTR!D:D,D1643,MOVI_ENTR!O:O,$E$5))</f>
        <v/>
      </c>
      <c r="K1643" s="103" t="str">
        <f>IF(CADA_PROD!C1641="","",IFERROR($J1643/SUM($J$8:$J$1008),""))</f>
        <v/>
      </c>
      <c r="L1643" s="103" t="str">
        <f>IF(CADA_PROD!C1641="","",IFERROR(H1643/SUM($H$8:$H$1008),""))</f>
        <v/>
      </c>
      <c r="M1643" s="102" t="str">
        <f>IF(CADA_PROD!$C1641="","",IFERROR(SUMIFS(MOVI_ENTR!M:M,MOVI_ENTR!D:D,D1643,MOVI_ENTR!O:O,$E$5)/SUMIFS(MOVI_ENTR!I:I,MOVI_ENTR!D:D,D1643,MOVI_ENTR!O:O,$E$5),0))</f>
        <v/>
      </c>
      <c r="N1643" s="104" t="str">
        <f>IF(CADA_PROD!C1641="","",G1643/E1643)</f>
        <v/>
      </c>
    </row>
    <row r="1644" spans="2:14" ht="30" customHeight="1">
      <c r="B1644" s="21">
        <f t="shared" si="51"/>
        <v>1637</v>
      </c>
      <c r="C1644" s="99" t="str">
        <f>IF(CADA_PROD!C1642="","",CADA_PROD!C1642)</f>
        <v/>
      </c>
      <c r="D1644" s="100" t="str">
        <f>IF(CADA_PROD!D1642="","",CADA_PROD!D1642)</f>
        <v/>
      </c>
      <c r="E1644" s="101" t="str">
        <f>IF(CADA_PROD!E1642="","",CADA_PROD!E1642)</f>
        <v/>
      </c>
      <c r="F1644" s="101" t="str">
        <f>IF(CADA_PROD!D1642="","",SUMIFS(MOVI_ENTR!I:I,MOVI_ENTR!D:D,D1644,MOVI_ENTR!O:O,$E$5))</f>
        <v/>
      </c>
      <c r="G1644" s="101" t="str">
        <f>IF(CADA_PROD!C1642="","",SUMIFS(MOVI_SAID!H:H,MOVI_SAID!D:D,D1644,MOVI_SAID!L:L,$E$5))</f>
        <v/>
      </c>
      <c r="H1644" s="101" t="str">
        <f t="shared" si="50"/>
        <v/>
      </c>
      <c r="I1644" s="100" t="str">
        <f>IF(CADA_PROD!C1642="","",IFERROR(IF(H1644&lt;=0,"Sem estoque",IF(H1644/E1644&lt;0.25,"Quase sem estoque",IF(H1644/E1644&lt;1.2,"Estoque baixo",IF(H1644/E1644&lt;2,"Estoque moderado","Estoque confortável")))),""))</f>
        <v/>
      </c>
      <c r="J1644" s="102" t="str">
        <f>IF(CADA_PROD!C1642="","",SUMIFS(MOVI_ENTR!M:M,MOVI_ENTR!D:D,D1644,MOVI_ENTR!O:O,$E$5))</f>
        <v/>
      </c>
      <c r="K1644" s="103" t="str">
        <f>IF(CADA_PROD!C1642="","",IFERROR($J1644/SUM($J$8:$J$1008),""))</f>
        <v/>
      </c>
      <c r="L1644" s="103" t="str">
        <f>IF(CADA_PROD!C1642="","",IFERROR(H1644/SUM($H$8:$H$1008),""))</f>
        <v/>
      </c>
      <c r="M1644" s="102" t="str">
        <f>IF(CADA_PROD!$C1642="","",IFERROR(SUMIFS(MOVI_ENTR!M:M,MOVI_ENTR!D:D,D1644,MOVI_ENTR!O:O,$E$5)/SUMIFS(MOVI_ENTR!I:I,MOVI_ENTR!D:D,D1644,MOVI_ENTR!O:O,$E$5),0))</f>
        <v/>
      </c>
      <c r="N1644" s="104" t="str">
        <f>IF(CADA_PROD!C1642="","",G1644/E1644)</f>
        <v/>
      </c>
    </row>
    <row r="1645" spans="2:14" ht="30" customHeight="1">
      <c r="B1645" s="21">
        <f t="shared" si="51"/>
        <v>1638</v>
      </c>
      <c r="C1645" s="99" t="str">
        <f>IF(CADA_PROD!C1643="","",CADA_PROD!C1643)</f>
        <v/>
      </c>
      <c r="D1645" s="100" t="str">
        <f>IF(CADA_PROD!D1643="","",CADA_PROD!D1643)</f>
        <v/>
      </c>
      <c r="E1645" s="101" t="str">
        <f>IF(CADA_PROD!E1643="","",CADA_PROD!E1643)</f>
        <v/>
      </c>
      <c r="F1645" s="101" t="str">
        <f>IF(CADA_PROD!D1643="","",SUMIFS(MOVI_ENTR!I:I,MOVI_ENTR!D:D,D1645,MOVI_ENTR!O:O,$E$5))</f>
        <v/>
      </c>
      <c r="G1645" s="101" t="str">
        <f>IF(CADA_PROD!C1643="","",SUMIFS(MOVI_SAID!H:H,MOVI_SAID!D:D,D1645,MOVI_SAID!L:L,$E$5))</f>
        <v/>
      </c>
      <c r="H1645" s="101" t="str">
        <f t="shared" si="50"/>
        <v/>
      </c>
      <c r="I1645" s="100" t="str">
        <f>IF(CADA_PROD!C1643="","",IFERROR(IF(H1645&lt;=0,"Sem estoque",IF(H1645/E1645&lt;0.25,"Quase sem estoque",IF(H1645/E1645&lt;1.2,"Estoque baixo",IF(H1645/E1645&lt;2,"Estoque moderado","Estoque confortável")))),""))</f>
        <v/>
      </c>
      <c r="J1645" s="102" t="str">
        <f>IF(CADA_PROD!C1643="","",SUMIFS(MOVI_ENTR!M:M,MOVI_ENTR!D:D,D1645,MOVI_ENTR!O:O,$E$5))</f>
        <v/>
      </c>
      <c r="K1645" s="103" t="str">
        <f>IF(CADA_PROD!C1643="","",IFERROR($J1645/SUM($J$8:$J$1008),""))</f>
        <v/>
      </c>
      <c r="L1645" s="103" t="str">
        <f>IF(CADA_PROD!C1643="","",IFERROR(H1645/SUM($H$8:$H$1008),""))</f>
        <v/>
      </c>
      <c r="M1645" s="102" t="str">
        <f>IF(CADA_PROD!$C1643="","",IFERROR(SUMIFS(MOVI_ENTR!M:M,MOVI_ENTR!D:D,D1645,MOVI_ENTR!O:O,$E$5)/SUMIFS(MOVI_ENTR!I:I,MOVI_ENTR!D:D,D1645,MOVI_ENTR!O:O,$E$5),0))</f>
        <v/>
      </c>
      <c r="N1645" s="104" t="str">
        <f>IF(CADA_PROD!C1643="","",G1645/E1645)</f>
        <v/>
      </c>
    </row>
    <row r="1646" spans="2:14" ht="30" customHeight="1">
      <c r="B1646" s="21">
        <f t="shared" si="51"/>
        <v>1639</v>
      </c>
      <c r="C1646" s="99" t="str">
        <f>IF(CADA_PROD!C1644="","",CADA_PROD!C1644)</f>
        <v/>
      </c>
      <c r="D1646" s="100" t="str">
        <f>IF(CADA_PROD!D1644="","",CADA_PROD!D1644)</f>
        <v/>
      </c>
      <c r="E1646" s="101" t="str">
        <f>IF(CADA_PROD!E1644="","",CADA_PROD!E1644)</f>
        <v/>
      </c>
      <c r="F1646" s="101" t="str">
        <f>IF(CADA_PROD!D1644="","",SUMIFS(MOVI_ENTR!I:I,MOVI_ENTR!D:D,D1646,MOVI_ENTR!O:O,$E$5))</f>
        <v/>
      </c>
      <c r="G1646" s="101" t="str">
        <f>IF(CADA_PROD!C1644="","",SUMIFS(MOVI_SAID!H:H,MOVI_SAID!D:D,D1646,MOVI_SAID!L:L,$E$5))</f>
        <v/>
      </c>
      <c r="H1646" s="101" t="str">
        <f t="shared" si="50"/>
        <v/>
      </c>
      <c r="I1646" s="100" t="str">
        <f>IF(CADA_PROD!C1644="","",IFERROR(IF(H1646&lt;=0,"Sem estoque",IF(H1646/E1646&lt;0.25,"Quase sem estoque",IF(H1646/E1646&lt;1.2,"Estoque baixo",IF(H1646/E1646&lt;2,"Estoque moderado","Estoque confortável")))),""))</f>
        <v/>
      </c>
      <c r="J1646" s="102" t="str">
        <f>IF(CADA_PROD!C1644="","",SUMIFS(MOVI_ENTR!M:M,MOVI_ENTR!D:D,D1646,MOVI_ENTR!O:O,$E$5))</f>
        <v/>
      </c>
      <c r="K1646" s="103" t="str">
        <f>IF(CADA_PROD!C1644="","",IFERROR($J1646/SUM($J$8:$J$1008),""))</f>
        <v/>
      </c>
      <c r="L1646" s="103" t="str">
        <f>IF(CADA_PROD!C1644="","",IFERROR(H1646/SUM($H$8:$H$1008),""))</f>
        <v/>
      </c>
      <c r="M1646" s="102" t="str">
        <f>IF(CADA_PROD!$C1644="","",IFERROR(SUMIFS(MOVI_ENTR!M:M,MOVI_ENTR!D:D,D1646,MOVI_ENTR!O:O,$E$5)/SUMIFS(MOVI_ENTR!I:I,MOVI_ENTR!D:D,D1646,MOVI_ENTR!O:O,$E$5),0))</f>
        <v/>
      </c>
      <c r="N1646" s="104" t="str">
        <f>IF(CADA_PROD!C1644="","",G1646/E1646)</f>
        <v/>
      </c>
    </row>
    <row r="1647" spans="2:14" ht="30" customHeight="1">
      <c r="B1647" s="21">
        <f t="shared" si="51"/>
        <v>1640</v>
      </c>
      <c r="C1647" s="99" t="str">
        <f>IF(CADA_PROD!C1645="","",CADA_PROD!C1645)</f>
        <v/>
      </c>
      <c r="D1647" s="100" t="str">
        <f>IF(CADA_PROD!D1645="","",CADA_PROD!D1645)</f>
        <v/>
      </c>
      <c r="E1647" s="101" t="str">
        <f>IF(CADA_PROD!E1645="","",CADA_PROD!E1645)</f>
        <v/>
      </c>
      <c r="F1647" s="101" t="str">
        <f>IF(CADA_PROD!D1645="","",SUMIFS(MOVI_ENTR!I:I,MOVI_ENTR!D:D,D1647,MOVI_ENTR!O:O,$E$5))</f>
        <v/>
      </c>
      <c r="G1647" s="101" t="str">
        <f>IF(CADA_PROD!C1645="","",SUMIFS(MOVI_SAID!H:H,MOVI_SAID!D:D,D1647,MOVI_SAID!L:L,$E$5))</f>
        <v/>
      </c>
      <c r="H1647" s="101" t="str">
        <f t="shared" ref="H1647:H1710" si="52">IFERROR(F1647-G1647,"")</f>
        <v/>
      </c>
      <c r="I1647" s="100" t="str">
        <f>IF(CADA_PROD!C1645="","",IFERROR(IF(H1647&lt;=0,"Sem estoque",IF(H1647/E1647&lt;0.25,"Quase sem estoque",IF(H1647/E1647&lt;1.2,"Estoque baixo",IF(H1647/E1647&lt;2,"Estoque moderado","Estoque confortável")))),""))</f>
        <v/>
      </c>
      <c r="J1647" s="102" t="str">
        <f>IF(CADA_PROD!C1645="","",SUMIFS(MOVI_ENTR!M:M,MOVI_ENTR!D:D,D1647,MOVI_ENTR!O:O,$E$5))</f>
        <v/>
      </c>
      <c r="K1647" s="103" t="str">
        <f>IF(CADA_PROD!C1645="","",IFERROR($J1647/SUM($J$8:$J$1008),""))</f>
        <v/>
      </c>
      <c r="L1647" s="103" t="str">
        <f>IF(CADA_PROD!C1645="","",IFERROR(H1647/SUM($H$8:$H$1008),""))</f>
        <v/>
      </c>
      <c r="M1647" s="102" t="str">
        <f>IF(CADA_PROD!$C1645="","",IFERROR(SUMIFS(MOVI_ENTR!M:M,MOVI_ENTR!D:D,D1647,MOVI_ENTR!O:O,$E$5)/SUMIFS(MOVI_ENTR!I:I,MOVI_ENTR!D:D,D1647,MOVI_ENTR!O:O,$E$5),0))</f>
        <v/>
      </c>
      <c r="N1647" s="104" t="str">
        <f>IF(CADA_PROD!C1645="","",G1647/E1647)</f>
        <v/>
      </c>
    </row>
    <row r="1648" spans="2:14" ht="30" customHeight="1">
      <c r="B1648" s="21">
        <f t="shared" si="51"/>
        <v>1641</v>
      </c>
      <c r="C1648" s="99" t="str">
        <f>IF(CADA_PROD!C1646="","",CADA_PROD!C1646)</f>
        <v/>
      </c>
      <c r="D1648" s="100" t="str">
        <f>IF(CADA_PROD!D1646="","",CADA_PROD!D1646)</f>
        <v/>
      </c>
      <c r="E1648" s="101" t="str">
        <f>IF(CADA_PROD!E1646="","",CADA_PROD!E1646)</f>
        <v/>
      </c>
      <c r="F1648" s="101" t="str">
        <f>IF(CADA_PROD!D1646="","",SUMIFS(MOVI_ENTR!I:I,MOVI_ENTR!D:D,D1648,MOVI_ENTR!O:O,$E$5))</f>
        <v/>
      </c>
      <c r="G1648" s="101" t="str">
        <f>IF(CADA_PROD!C1646="","",SUMIFS(MOVI_SAID!H:H,MOVI_SAID!D:D,D1648,MOVI_SAID!L:L,$E$5))</f>
        <v/>
      </c>
      <c r="H1648" s="101" t="str">
        <f t="shared" si="52"/>
        <v/>
      </c>
      <c r="I1648" s="100" t="str">
        <f>IF(CADA_PROD!C1646="","",IFERROR(IF(H1648&lt;=0,"Sem estoque",IF(H1648/E1648&lt;0.25,"Quase sem estoque",IF(H1648/E1648&lt;1.2,"Estoque baixo",IF(H1648/E1648&lt;2,"Estoque moderado","Estoque confortável")))),""))</f>
        <v/>
      </c>
      <c r="J1648" s="102" t="str">
        <f>IF(CADA_PROD!C1646="","",SUMIFS(MOVI_ENTR!M:M,MOVI_ENTR!D:D,D1648,MOVI_ENTR!O:O,$E$5))</f>
        <v/>
      </c>
      <c r="K1648" s="103" t="str">
        <f>IF(CADA_PROD!C1646="","",IFERROR($J1648/SUM($J$8:$J$1008),""))</f>
        <v/>
      </c>
      <c r="L1648" s="103" t="str">
        <f>IF(CADA_PROD!C1646="","",IFERROR(H1648/SUM($H$8:$H$1008),""))</f>
        <v/>
      </c>
      <c r="M1648" s="102" t="str">
        <f>IF(CADA_PROD!$C1646="","",IFERROR(SUMIFS(MOVI_ENTR!M:M,MOVI_ENTR!D:D,D1648,MOVI_ENTR!O:O,$E$5)/SUMIFS(MOVI_ENTR!I:I,MOVI_ENTR!D:D,D1648,MOVI_ENTR!O:O,$E$5),0))</f>
        <v/>
      </c>
      <c r="N1648" s="104" t="str">
        <f>IF(CADA_PROD!C1646="","",G1648/E1648)</f>
        <v/>
      </c>
    </row>
    <row r="1649" spans="2:14" ht="30" customHeight="1">
      <c r="B1649" s="21">
        <f t="shared" si="51"/>
        <v>1642</v>
      </c>
      <c r="C1649" s="99" t="str">
        <f>IF(CADA_PROD!C1647="","",CADA_PROD!C1647)</f>
        <v/>
      </c>
      <c r="D1649" s="100" t="str">
        <f>IF(CADA_PROD!D1647="","",CADA_PROD!D1647)</f>
        <v/>
      </c>
      <c r="E1649" s="101" t="str">
        <f>IF(CADA_PROD!E1647="","",CADA_PROD!E1647)</f>
        <v/>
      </c>
      <c r="F1649" s="101" t="str">
        <f>IF(CADA_PROD!D1647="","",SUMIFS(MOVI_ENTR!I:I,MOVI_ENTR!D:D,D1649,MOVI_ENTR!O:O,$E$5))</f>
        <v/>
      </c>
      <c r="G1649" s="101" t="str">
        <f>IF(CADA_PROD!C1647="","",SUMIFS(MOVI_SAID!H:H,MOVI_SAID!D:D,D1649,MOVI_SAID!L:L,$E$5))</f>
        <v/>
      </c>
      <c r="H1649" s="101" t="str">
        <f t="shared" si="52"/>
        <v/>
      </c>
      <c r="I1649" s="100" t="str">
        <f>IF(CADA_PROD!C1647="","",IFERROR(IF(H1649&lt;=0,"Sem estoque",IF(H1649/E1649&lt;0.25,"Quase sem estoque",IF(H1649/E1649&lt;1.2,"Estoque baixo",IF(H1649/E1649&lt;2,"Estoque moderado","Estoque confortável")))),""))</f>
        <v/>
      </c>
      <c r="J1649" s="102" t="str">
        <f>IF(CADA_PROD!C1647="","",SUMIFS(MOVI_ENTR!M:M,MOVI_ENTR!D:D,D1649,MOVI_ENTR!O:O,$E$5))</f>
        <v/>
      </c>
      <c r="K1649" s="103" t="str">
        <f>IF(CADA_PROD!C1647="","",IFERROR($J1649/SUM($J$8:$J$1008),""))</f>
        <v/>
      </c>
      <c r="L1649" s="103" t="str">
        <f>IF(CADA_PROD!C1647="","",IFERROR(H1649/SUM($H$8:$H$1008),""))</f>
        <v/>
      </c>
      <c r="M1649" s="102" t="str">
        <f>IF(CADA_PROD!$C1647="","",IFERROR(SUMIFS(MOVI_ENTR!M:M,MOVI_ENTR!D:D,D1649,MOVI_ENTR!O:O,$E$5)/SUMIFS(MOVI_ENTR!I:I,MOVI_ENTR!D:D,D1649,MOVI_ENTR!O:O,$E$5),0))</f>
        <v/>
      </c>
      <c r="N1649" s="104" t="str">
        <f>IF(CADA_PROD!C1647="","",G1649/E1649)</f>
        <v/>
      </c>
    </row>
    <row r="1650" spans="2:14" ht="30" customHeight="1">
      <c r="B1650" s="21">
        <f t="shared" si="51"/>
        <v>1643</v>
      </c>
      <c r="C1650" s="99" t="str">
        <f>IF(CADA_PROD!C1648="","",CADA_PROD!C1648)</f>
        <v/>
      </c>
      <c r="D1650" s="100" t="str">
        <f>IF(CADA_PROD!D1648="","",CADA_PROD!D1648)</f>
        <v/>
      </c>
      <c r="E1650" s="101" t="str">
        <f>IF(CADA_PROD!E1648="","",CADA_PROD!E1648)</f>
        <v/>
      </c>
      <c r="F1650" s="101" t="str">
        <f>IF(CADA_PROD!D1648="","",SUMIFS(MOVI_ENTR!I:I,MOVI_ENTR!D:D,D1650,MOVI_ENTR!O:O,$E$5))</f>
        <v/>
      </c>
      <c r="G1650" s="101" t="str">
        <f>IF(CADA_PROD!C1648="","",SUMIFS(MOVI_SAID!H:H,MOVI_SAID!D:D,D1650,MOVI_SAID!L:L,$E$5))</f>
        <v/>
      </c>
      <c r="H1650" s="101" t="str">
        <f t="shared" si="52"/>
        <v/>
      </c>
      <c r="I1650" s="100" t="str">
        <f>IF(CADA_PROD!C1648="","",IFERROR(IF(H1650&lt;=0,"Sem estoque",IF(H1650/E1650&lt;0.25,"Quase sem estoque",IF(H1650/E1650&lt;1.2,"Estoque baixo",IF(H1650/E1650&lt;2,"Estoque moderado","Estoque confortável")))),""))</f>
        <v/>
      </c>
      <c r="J1650" s="102" t="str">
        <f>IF(CADA_PROD!C1648="","",SUMIFS(MOVI_ENTR!M:M,MOVI_ENTR!D:D,D1650,MOVI_ENTR!O:O,$E$5))</f>
        <v/>
      </c>
      <c r="K1650" s="103" t="str">
        <f>IF(CADA_PROD!C1648="","",IFERROR($J1650/SUM($J$8:$J$1008),""))</f>
        <v/>
      </c>
      <c r="L1650" s="103" t="str">
        <f>IF(CADA_PROD!C1648="","",IFERROR(H1650/SUM($H$8:$H$1008),""))</f>
        <v/>
      </c>
      <c r="M1650" s="102" t="str">
        <f>IF(CADA_PROD!$C1648="","",IFERROR(SUMIFS(MOVI_ENTR!M:M,MOVI_ENTR!D:D,D1650,MOVI_ENTR!O:O,$E$5)/SUMIFS(MOVI_ENTR!I:I,MOVI_ENTR!D:D,D1650,MOVI_ENTR!O:O,$E$5),0))</f>
        <v/>
      </c>
      <c r="N1650" s="104" t="str">
        <f>IF(CADA_PROD!C1648="","",G1650/E1650)</f>
        <v/>
      </c>
    </row>
    <row r="1651" spans="2:14" ht="30" customHeight="1">
      <c r="B1651" s="21">
        <f t="shared" si="51"/>
        <v>1644</v>
      </c>
      <c r="C1651" s="99" t="str">
        <f>IF(CADA_PROD!C1649="","",CADA_PROD!C1649)</f>
        <v/>
      </c>
      <c r="D1651" s="100" t="str">
        <f>IF(CADA_PROD!D1649="","",CADA_PROD!D1649)</f>
        <v/>
      </c>
      <c r="E1651" s="101" t="str">
        <f>IF(CADA_PROD!E1649="","",CADA_PROD!E1649)</f>
        <v/>
      </c>
      <c r="F1651" s="101" t="str">
        <f>IF(CADA_PROD!D1649="","",SUMIFS(MOVI_ENTR!I:I,MOVI_ENTR!D:D,D1651,MOVI_ENTR!O:O,$E$5))</f>
        <v/>
      </c>
      <c r="G1651" s="101" t="str">
        <f>IF(CADA_PROD!C1649="","",SUMIFS(MOVI_SAID!H:H,MOVI_SAID!D:D,D1651,MOVI_SAID!L:L,$E$5))</f>
        <v/>
      </c>
      <c r="H1651" s="101" t="str">
        <f t="shared" si="52"/>
        <v/>
      </c>
      <c r="I1651" s="100" t="str">
        <f>IF(CADA_PROD!C1649="","",IFERROR(IF(H1651&lt;=0,"Sem estoque",IF(H1651/E1651&lt;0.25,"Quase sem estoque",IF(H1651/E1651&lt;1.2,"Estoque baixo",IF(H1651/E1651&lt;2,"Estoque moderado","Estoque confortável")))),""))</f>
        <v/>
      </c>
      <c r="J1651" s="102" t="str">
        <f>IF(CADA_PROD!C1649="","",SUMIFS(MOVI_ENTR!M:M,MOVI_ENTR!D:D,D1651,MOVI_ENTR!O:O,$E$5))</f>
        <v/>
      </c>
      <c r="K1651" s="103" t="str">
        <f>IF(CADA_PROD!C1649="","",IFERROR($J1651/SUM($J$8:$J$1008),""))</f>
        <v/>
      </c>
      <c r="L1651" s="103" t="str">
        <f>IF(CADA_PROD!C1649="","",IFERROR(H1651/SUM($H$8:$H$1008),""))</f>
        <v/>
      </c>
      <c r="M1651" s="102" t="str">
        <f>IF(CADA_PROD!$C1649="","",IFERROR(SUMIFS(MOVI_ENTR!M:M,MOVI_ENTR!D:D,D1651,MOVI_ENTR!O:O,$E$5)/SUMIFS(MOVI_ENTR!I:I,MOVI_ENTR!D:D,D1651,MOVI_ENTR!O:O,$E$5),0))</f>
        <v/>
      </c>
      <c r="N1651" s="104" t="str">
        <f>IF(CADA_PROD!C1649="","",G1651/E1651)</f>
        <v/>
      </c>
    </row>
    <row r="1652" spans="2:14" ht="30" customHeight="1">
      <c r="B1652" s="21">
        <f t="shared" si="51"/>
        <v>1645</v>
      </c>
      <c r="C1652" s="99" t="str">
        <f>IF(CADA_PROD!C1650="","",CADA_PROD!C1650)</f>
        <v/>
      </c>
      <c r="D1652" s="100" t="str">
        <f>IF(CADA_PROD!D1650="","",CADA_PROD!D1650)</f>
        <v/>
      </c>
      <c r="E1652" s="101" t="str">
        <f>IF(CADA_PROD!E1650="","",CADA_PROD!E1650)</f>
        <v/>
      </c>
      <c r="F1652" s="101" t="str">
        <f>IF(CADA_PROD!D1650="","",SUMIFS(MOVI_ENTR!I:I,MOVI_ENTR!D:D,D1652,MOVI_ENTR!O:O,$E$5))</f>
        <v/>
      </c>
      <c r="G1652" s="101" t="str">
        <f>IF(CADA_PROD!C1650="","",SUMIFS(MOVI_SAID!H:H,MOVI_SAID!D:D,D1652,MOVI_SAID!L:L,$E$5))</f>
        <v/>
      </c>
      <c r="H1652" s="101" t="str">
        <f t="shared" si="52"/>
        <v/>
      </c>
      <c r="I1652" s="100" t="str">
        <f>IF(CADA_PROD!C1650="","",IFERROR(IF(H1652&lt;=0,"Sem estoque",IF(H1652/E1652&lt;0.25,"Quase sem estoque",IF(H1652/E1652&lt;1.2,"Estoque baixo",IF(H1652/E1652&lt;2,"Estoque moderado","Estoque confortável")))),""))</f>
        <v/>
      </c>
      <c r="J1652" s="102" t="str">
        <f>IF(CADA_PROD!C1650="","",SUMIFS(MOVI_ENTR!M:M,MOVI_ENTR!D:D,D1652,MOVI_ENTR!O:O,$E$5))</f>
        <v/>
      </c>
      <c r="K1652" s="103" t="str">
        <f>IF(CADA_PROD!C1650="","",IFERROR($J1652/SUM($J$8:$J$1008),""))</f>
        <v/>
      </c>
      <c r="L1652" s="103" t="str">
        <f>IF(CADA_PROD!C1650="","",IFERROR(H1652/SUM($H$8:$H$1008),""))</f>
        <v/>
      </c>
      <c r="M1652" s="102" t="str">
        <f>IF(CADA_PROD!$C1650="","",IFERROR(SUMIFS(MOVI_ENTR!M:M,MOVI_ENTR!D:D,D1652,MOVI_ENTR!O:O,$E$5)/SUMIFS(MOVI_ENTR!I:I,MOVI_ENTR!D:D,D1652,MOVI_ENTR!O:O,$E$5),0))</f>
        <v/>
      </c>
      <c r="N1652" s="104" t="str">
        <f>IF(CADA_PROD!C1650="","",G1652/E1652)</f>
        <v/>
      </c>
    </row>
    <row r="1653" spans="2:14" ht="30" customHeight="1">
      <c r="B1653" s="21">
        <f t="shared" si="51"/>
        <v>1646</v>
      </c>
      <c r="C1653" s="99" t="str">
        <f>IF(CADA_PROD!C1651="","",CADA_PROD!C1651)</f>
        <v/>
      </c>
      <c r="D1653" s="100" t="str">
        <f>IF(CADA_PROD!D1651="","",CADA_PROD!D1651)</f>
        <v/>
      </c>
      <c r="E1653" s="101" t="str">
        <f>IF(CADA_PROD!E1651="","",CADA_PROD!E1651)</f>
        <v/>
      </c>
      <c r="F1653" s="101" t="str">
        <f>IF(CADA_PROD!D1651="","",SUMIFS(MOVI_ENTR!I:I,MOVI_ENTR!D:D,D1653,MOVI_ENTR!O:O,$E$5))</f>
        <v/>
      </c>
      <c r="G1653" s="101" t="str">
        <f>IF(CADA_PROD!C1651="","",SUMIFS(MOVI_SAID!H:H,MOVI_SAID!D:D,D1653,MOVI_SAID!L:L,$E$5))</f>
        <v/>
      </c>
      <c r="H1653" s="101" t="str">
        <f t="shared" si="52"/>
        <v/>
      </c>
      <c r="I1653" s="100" t="str">
        <f>IF(CADA_PROD!C1651="","",IFERROR(IF(H1653&lt;=0,"Sem estoque",IF(H1653/E1653&lt;0.25,"Quase sem estoque",IF(H1653/E1653&lt;1.2,"Estoque baixo",IF(H1653/E1653&lt;2,"Estoque moderado","Estoque confortável")))),""))</f>
        <v/>
      </c>
      <c r="J1653" s="102" t="str">
        <f>IF(CADA_PROD!C1651="","",SUMIFS(MOVI_ENTR!M:M,MOVI_ENTR!D:D,D1653,MOVI_ENTR!O:O,$E$5))</f>
        <v/>
      </c>
      <c r="K1653" s="103" t="str">
        <f>IF(CADA_PROD!C1651="","",IFERROR($J1653/SUM($J$8:$J$1008),""))</f>
        <v/>
      </c>
      <c r="L1653" s="103" t="str">
        <f>IF(CADA_PROD!C1651="","",IFERROR(H1653/SUM($H$8:$H$1008),""))</f>
        <v/>
      </c>
      <c r="M1653" s="102" t="str">
        <f>IF(CADA_PROD!$C1651="","",IFERROR(SUMIFS(MOVI_ENTR!M:M,MOVI_ENTR!D:D,D1653,MOVI_ENTR!O:O,$E$5)/SUMIFS(MOVI_ENTR!I:I,MOVI_ENTR!D:D,D1653,MOVI_ENTR!O:O,$E$5),0))</f>
        <v/>
      </c>
      <c r="N1653" s="104" t="str">
        <f>IF(CADA_PROD!C1651="","",G1653/E1653)</f>
        <v/>
      </c>
    </row>
    <row r="1654" spans="2:14" ht="30" customHeight="1">
      <c r="B1654" s="21">
        <f t="shared" si="51"/>
        <v>1647</v>
      </c>
      <c r="C1654" s="99" t="str">
        <f>IF(CADA_PROD!C1652="","",CADA_PROD!C1652)</f>
        <v/>
      </c>
      <c r="D1654" s="100" t="str">
        <f>IF(CADA_PROD!D1652="","",CADA_PROD!D1652)</f>
        <v/>
      </c>
      <c r="E1654" s="101" t="str">
        <f>IF(CADA_PROD!E1652="","",CADA_PROD!E1652)</f>
        <v/>
      </c>
      <c r="F1654" s="101" t="str">
        <f>IF(CADA_PROD!D1652="","",SUMIFS(MOVI_ENTR!I:I,MOVI_ENTR!D:D,D1654,MOVI_ENTR!O:O,$E$5))</f>
        <v/>
      </c>
      <c r="G1654" s="101" t="str">
        <f>IF(CADA_PROD!C1652="","",SUMIFS(MOVI_SAID!H:H,MOVI_SAID!D:D,D1654,MOVI_SAID!L:L,$E$5))</f>
        <v/>
      </c>
      <c r="H1654" s="101" t="str">
        <f t="shared" si="52"/>
        <v/>
      </c>
      <c r="I1654" s="100" t="str">
        <f>IF(CADA_PROD!C1652="","",IFERROR(IF(H1654&lt;=0,"Sem estoque",IF(H1654/E1654&lt;0.25,"Quase sem estoque",IF(H1654/E1654&lt;1.2,"Estoque baixo",IF(H1654/E1654&lt;2,"Estoque moderado","Estoque confortável")))),""))</f>
        <v/>
      </c>
      <c r="J1654" s="102" t="str">
        <f>IF(CADA_PROD!C1652="","",SUMIFS(MOVI_ENTR!M:M,MOVI_ENTR!D:D,D1654,MOVI_ENTR!O:O,$E$5))</f>
        <v/>
      </c>
      <c r="K1654" s="103" t="str">
        <f>IF(CADA_PROD!C1652="","",IFERROR($J1654/SUM($J$8:$J$1008),""))</f>
        <v/>
      </c>
      <c r="L1654" s="103" t="str">
        <f>IF(CADA_PROD!C1652="","",IFERROR(H1654/SUM($H$8:$H$1008),""))</f>
        <v/>
      </c>
      <c r="M1654" s="102" t="str">
        <f>IF(CADA_PROD!$C1652="","",IFERROR(SUMIFS(MOVI_ENTR!M:M,MOVI_ENTR!D:D,D1654,MOVI_ENTR!O:O,$E$5)/SUMIFS(MOVI_ENTR!I:I,MOVI_ENTR!D:D,D1654,MOVI_ENTR!O:O,$E$5),0))</f>
        <v/>
      </c>
      <c r="N1654" s="104" t="str">
        <f>IF(CADA_PROD!C1652="","",G1654/E1654)</f>
        <v/>
      </c>
    </row>
    <row r="1655" spans="2:14" ht="30" customHeight="1">
      <c r="B1655" s="21">
        <f t="shared" si="51"/>
        <v>1648</v>
      </c>
      <c r="C1655" s="99" t="str">
        <f>IF(CADA_PROD!C1653="","",CADA_PROD!C1653)</f>
        <v/>
      </c>
      <c r="D1655" s="100" t="str">
        <f>IF(CADA_PROD!D1653="","",CADA_PROD!D1653)</f>
        <v/>
      </c>
      <c r="E1655" s="101" t="str">
        <f>IF(CADA_PROD!E1653="","",CADA_PROD!E1653)</f>
        <v/>
      </c>
      <c r="F1655" s="101" t="str">
        <f>IF(CADA_PROD!D1653="","",SUMIFS(MOVI_ENTR!I:I,MOVI_ENTR!D:D,D1655,MOVI_ENTR!O:O,$E$5))</f>
        <v/>
      </c>
      <c r="G1655" s="101" t="str">
        <f>IF(CADA_PROD!C1653="","",SUMIFS(MOVI_SAID!H:H,MOVI_SAID!D:D,D1655,MOVI_SAID!L:L,$E$5))</f>
        <v/>
      </c>
      <c r="H1655" s="101" t="str">
        <f t="shared" si="52"/>
        <v/>
      </c>
      <c r="I1655" s="100" t="str">
        <f>IF(CADA_PROD!C1653="","",IFERROR(IF(H1655&lt;=0,"Sem estoque",IF(H1655/E1655&lt;0.25,"Quase sem estoque",IF(H1655/E1655&lt;1.2,"Estoque baixo",IF(H1655/E1655&lt;2,"Estoque moderado","Estoque confortável")))),""))</f>
        <v/>
      </c>
      <c r="J1655" s="102" t="str">
        <f>IF(CADA_PROD!C1653="","",SUMIFS(MOVI_ENTR!M:M,MOVI_ENTR!D:D,D1655,MOVI_ENTR!O:O,$E$5))</f>
        <v/>
      </c>
      <c r="K1655" s="103" t="str">
        <f>IF(CADA_PROD!C1653="","",IFERROR($J1655/SUM($J$8:$J$1008),""))</f>
        <v/>
      </c>
      <c r="L1655" s="103" t="str">
        <f>IF(CADA_PROD!C1653="","",IFERROR(H1655/SUM($H$8:$H$1008),""))</f>
        <v/>
      </c>
      <c r="M1655" s="102" t="str">
        <f>IF(CADA_PROD!$C1653="","",IFERROR(SUMIFS(MOVI_ENTR!M:M,MOVI_ENTR!D:D,D1655,MOVI_ENTR!O:O,$E$5)/SUMIFS(MOVI_ENTR!I:I,MOVI_ENTR!D:D,D1655,MOVI_ENTR!O:O,$E$5),0))</f>
        <v/>
      </c>
      <c r="N1655" s="104" t="str">
        <f>IF(CADA_PROD!C1653="","",G1655/E1655)</f>
        <v/>
      </c>
    </row>
    <row r="1656" spans="2:14" ht="30" customHeight="1">
      <c r="B1656" s="21">
        <f t="shared" si="51"/>
        <v>1649</v>
      </c>
      <c r="C1656" s="99" t="str">
        <f>IF(CADA_PROD!C1654="","",CADA_PROD!C1654)</f>
        <v/>
      </c>
      <c r="D1656" s="100" t="str">
        <f>IF(CADA_PROD!D1654="","",CADA_PROD!D1654)</f>
        <v/>
      </c>
      <c r="E1656" s="101" t="str">
        <f>IF(CADA_PROD!E1654="","",CADA_PROD!E1654)</f>
        <v/>
      </c>
      <c r="F1656" s="101" t="str">
        <f>IF(CADA_PROD!D1654="","",SUMIFS(MOVI_ENTR!I:I,MOVI_ENTR!D:D,D1656,MOVI_ENTR!O:O,$E$5))</f>
        <v/>
      </c>
      <c r="G1656" s="101" t="str">
        <f>IF(CADA_PROD!C1654="","",SUMIFS(MOVI_SAID!H:H,MOVI_SAID!D:D,D1656,MOVI_SAID!L:L,$E$5))</f>
        <v/>
      </c>
      <c r="H1656" s="101" t="str">
        <f t="shared" si="52"/>
        <v/>
      </c>
      <c r="I1656" s="100" t="str">
        <f>IF(CADA_PROD!C1654="","",IFERROR(IF(H1656&lt;=0,"Sem estoque",IF(H1656/E1656&lt;0.25,"Quase sem estoque",IF(H1656/E1656&lt;1.2,"Estoque baixo",IF(H1656/E1656&lt;2,"Estoque moderado","Estoque confortável")))),""))</f>
        <v/>
      </c>
      <c r="J1656" s="102" t="str">
        <f>IF(CADA_PROD!C1654="","",SUMIFS(MOVI_ENTR!M:M,MOVI_ENTR!D:D,D1656,MOVI_ENTR!O:O,$E$5))</f>
        <v/>
      </c>
      <c r="K1656" s="103" t="str">
        <f>IF(CADA_PROD!C1654="","",IFERROR($J1656/SUM($J$8:$J$1008),""))</f>
        <v/>
      </c>
      <c r="L1656" s="103" t="str">
        <f>IF(CADA_PROD!C1654="","",IFERROR(H1656/SUM($H$8:$H$1008),""))</f>
        <v/>
      </c>
      <c r="M1656" s="102" t="str">
        <f>IF(CADA_PROD!$C1654="","",IFERROR(SUMIFS(MOVI_ENTR!M:M,MOVI_ENTR!D:D,D1656,MOVI_ENTR!O:O,$E$5)/SUMIFS(MOVI_ENTR!I:I,MOVI_ENTR!D:D,D1656,MOVI_ENTR!O:O,$E$5),0))</f>
        <v/>
      </c>
      <c r="N1656" s="104" t="str">
        <f>IF(CADA_PROD!C1654="","",G1656/E1656)</f>
        <v/>
      </c>
    </row>
    <row r="1657" spans="2:14" ht="30" customHeight="1">
      <c r="B1657" s="21">
        <f t="shared" si="51"/>
        <v>1650</v>
      </c>
      <c r="C1657" s="99" t="str">
        <f>IF(CADA_PROD!C1655="","",CADA_PROD!C1655)</f>
        <v/>
      </c>
      <c r="D1657" s="100" t="str">
        <f>IF(CADA_PROD!D1655="","",CADA_PROD!D1655)</f>
        <v/>
      </c>
      <c r="E1657" s="101" t="str">
        <f>IF(CADA_PROD!E1655="","",CADA_PROD!E1655)</f>
        <v/>
      </c>
      <c r="F1657" s="101" t="str">
        <f>IF(CADA_PROD!D1655="","",SUMIFS(MOVI_ENTR!I:I,MOVI_ENTR!D:D,D1657,MOVI_ENTR!O:O,$E$5))</f>
        <v/>
      </c>
      <c r="G1657" s="101" t="str">
        <f>IF(CADA_PROD!C1655="","",SUMIFS(MOVI_SAID!H:H,MOVI_SAID!D:D,D1657,MOVI_SAID!L:L,$E$5))</f>
        <v/>
      </c>
      <c r="H1657" s="101" t="str">
        <f t="shared" si="52"/>
        <v/>
      </c>
      <c r="I1657" s="100" t="str">
        <f>IF(CADA_PROD!C1655="","",IFERROR(IF(H1657&lt;=0,"Sem estoque",IF(H1657/E1657&lt;0.25,"Quase sem estoque",IF(H1657/E1657&lt;1.2,"Estoque baixo",IF(H1657/E1657&lt;2,"Estoque moderado","Estoque confortável")))),""))</f>
        <v/>
      </c>
      <c r="J1657" s="102" t="str">
        <f>IF(CADA_PROD!C1655="","",SUMIFS(MOVI_ENTR!M:M,MOVI_ENTR!D:D,D1657,MOVI_ENTR!O:O,$E$5))</f>
        <v/>
      </c>
      <c r="K1657" s="103" t="str">
        <f>IF(CADA_PROD!C1655="","",IFERROR($J1657/SUM($J$8:$J$1008),""))</f>
        <v/>
      </c>
      <c r="L1657" s="103" t="str">
        <f>IF(CADA_PROD!C1655="","",IFERROR(H1657/SUM($H$8:$H$1008),""))</f>
        <v/>
      </c>
      <c r="M1657" s="102" t="str">
        <f>IF(CADA_PROD!$C1655="","",IFERROR(SUMIFS(MOVI_ENTR!M:M,MOVI_ENTR!D:D,D1657,MOVI_ENTR!O:O,$E$5)/SUMIFS(MOVI_ENTR!I:I,MOVI_ENTR!D:D,D1657,MOVI_ENTR!O:O,$E$5),0))</f>
        <v/>
      </c>
      <c r="N1657" s="104" t="str">
        <f>IF(CADA_PROD!C1655="","",G1657/E1657)</f>
        <v/>
      </c>
    </row>
    <row r="1658" spans="2:14" ht="30" customHeight="1">
      <c r="B1658" s="21">
        <f t="shared" si="51"/>
        <v>1651</v>
      </c>
      <c r="C1658" s="99" t="str">
        <f>IF(CADA_PROD!C1656="","",CADA_PROD!C1656)</f>
        <v/>
      </c>
      <c r="D1658" s="100" t="str">
        <f>IF(CADA_PROD!D1656="","",CADA_PROD!D1656)</f>
        <v/>
      </c>
      <c r="E1658" s="101" t="str">
        <f>IF(CADA_PROD!E1656="","",CADA_PROD!E1656)</f>
        <v/>
      </c>
      <c r="F1658" s="101" t="str">
        <f>IF(CADA_PROD!D1656="","",SUMIFS(MOVI_ENTR!I:I,MOVI_ENTR!D:D,D1658,MOVI_ENTR!O:O,$E$5))</f>
        <v/>
      </c>
      <c r="G1658" s="101" t="str">
        <f>IF(CADA_PROD!C1656="","",SUMIFS(MOVI_SAID!H:H,MOVI_SAID!D:D,D1658,MOVI_SAID!L:L,$E$5))</f>
        <v/>
      </c>
      <c r="H1658" s="101" t="str">
        <f t="shared" si="52"/>
        <v/>
      </c>
      <c r="I1658" s="100" t="str">
        <f>IF(CADA_PROD!C1656="","",IFERROR(IF(H1658&lt;=0,"Sem estoque",IF(H1658/E1658&lt;0.25,"Quase sem estoque",IF(H1658/E1658&lt;1.2,"Estoque baixo",IF(H1658/E1658&lt;2,"Estoque moderado","Estoque confortável")))),""))</f>
        <v/>
      </c>
      <c r="J1658" s="102" t="str">
        <f>IF(CADA_PROD!C1656="","",SUMIFS(MOVI_ENTR!M:M,MOVI_ENTR!D:D,D1658,MOVI_ENTR!O:O,$E$5))</f>
        <v/>
      </c>
      <c r="K1658" s="103" t="str">
        <f>IF(CADA_PROD!C1656="","",IFERROR($J1658/SUM($J$8:$J$1008),""))</f>
        <v/>
      </c>
      <c r="L1658" s="103" t="str">
        <f>IF(CADA_PROD!C1656="","",IFERROR(H1658/SUM($H$8:$H$1008),""))</f>
        <v/>
      </c>
      <c r="M1658" s="102" t="str">
        <f>IF(CADA_PROD!$C1656="","",IFERROR(SUMIFS(MOVI_ENTR!M:M,MOVI_ENTR!D:D,D1658,MOVI_ENTR!O:O,$E$5)/SUMIFS(MOVI_ENTR!I:I,MOVI_ENTR!D:D,D1658,MOVI_ENTR!O:O,$E$5),0))</f>
        <v/>
      </c>
      <c r="N1658" s="104" t="str">
        <f>IF(CADA_PROD!C1656="","",G1658/E1658)</f>
        <v/>
      </c>
    </row>
    <row r="1659" spans="2:14" ht="30" customHeight="1">
      <c r="B1659" s="21">
        <f t="shared" si="51"/>
        <v>1652</v>
      </c>
      <c r="C1659" s="99" t="str">
        <f>IF(CADA_PROD!C1657="","",CADA_PROD!C1657)</f>
        <v/>
      </c>
      <c r="D1659" s="100" t="str">
        <f>IF(CADA_PROD!D1657="","",CADA_PROD!D1657)</f>
        <v/>
      </c>
      <c r="E1659" s="101" t="str">
        <f>IF(CADA_PROD!E1657="","",CADA_PROD!E1657)</f>
        <v/>
      </c>
      <c r="F1659" s="101" t="str">
        <f>IF(CADA_PROD!D1657="","",SUMIFS(MOVI_ENTR!I:I,MOVI_ENTR!D:D,D1659,MOVI_ENTR!O:O,$E$5))</f>
        <v/>
      </c>
      <c r="G1659" s="101" t="str">
        <f>IF(CADA_PROD!C1657="","",SUMIFS(MOVI_SAID!H:H,MOVI_SAID!D:D,D1659,MOVI_SAID!L:L,$E$5))</f>
        <v/>
      </c>
      <c r="H1659" s="101" t="str">
        <f t="shared" si="52"/>
        <v/>
      </c>
      <c r="I1659" s="100" t="str">
        <f>IF(CADA_PROD!C1657="","",IFERROR(IF(H1659&lt;=0,"Sem estoque",IF(H1659/E1659&lt;0.25,"Quase sem estoque",IF(H1659/E1659&lt;1.2,"Estoque baixo",IF(H1659/E1659&lt;2,"Estoque moderado","Estoque confortável")))),""))</f>
        <v/>
      </c>
      <c r="J1659" s="102" t="str">
        <f>IF(CADA_PROD!C1657="","",SUMIFS(MOVI_ENTR!M:M,MOVI_ENTR!D:D,D1659,MOVI_ENTR!O:O,$E$5))</f>
        <v/>
      </c>
      <c r="K1659" s="103" t="str">
        <f>IF(CADA_PROD!C1657="","",IFERROR($J1659/SUM($J$8:$J$1008),""))</f>
        <v/>
      </c>
      <c r="L1659" s="103" t="str">
        <f>IF(CADA_PROD!C1657="","",IFERROR(H1659/SUM($H$8:$H$1008),""))</f>
        <v/>
      </c>
      <c r="M1659" s="102" t="str">
        <f>IF(CADA_PROD!$C1657="","",IFERROR(SUMIFS(MOVI_ENTR!M:M,MOVI_ENTR!D:D,D1659,MOVI_ENTR!O:O,$E$5)/SUMIFS(MOVI_ENTR!I:I,MOVI_ENTR!D:D,D1659,MOVI_ENTR!O:O,$E$5),0))</f>
        <v/>
      </c>
      <c r="N1659" s="104" t="str">
        <f>IF(CADA_PROD!C1657="","",G1659/E1659)</f>
        <v/>
      </c>
    </row>
    <row r="1660" spans="2:14" ht="30" customHeight="1">
      <c r="B1660" s="21">
        <f t="shared" si="51"/>
        <v>1653</v>
      </c>
      <c r="C1660" s="99" t="str">
        <f>IF(CADA_PROD!C1658="","",CADA_PROD!C1658)</f>
        <v/>
      </c>
      <c r="D1660" s="100" t="str">
        <f>IF(CADA_PROD!D1658="","",CADA_PROD!D1658)</f>
        <v/>
      </c>
      <c r="E1660" s="101" t="str">
        <f>IF(CADA_PROD!E1658="","",CADA_PROD!E1658)</f>
        <v/>
      </c>
      <c r="F1660" s="101" t="str">
        <f>IF(CADA_PROD!D1658="","",SUMIFS(MOVI_ENTR!I:I,MOVI_ENTR!D:D,D1660,MOVI_ENTR!O:O,$E$5))</f>
        <v/>
      </c>
      <c r="G1660" s="101" t="str">
        <f>IF(CADA_PROD!C1658="","",SUMIFS(MOVI_SAID!H:H,MOVI_SAID!D:D,D1660,MOVI_SAID!L:L,$E$5))</f>
        <v/>
      </c>
      <c r="H1660" s="101" t="str">
        <f t="shared" si="52"/>
        <v/>
      </c>
      <c r="I1660" s="100" t="str">
        <f>IF(CADA_PROD!C1658="","",IFERROR(IF(H1660&lt;=0,"Sem estoque",IF(H1660/E1660&lt;0.25,"Quase sem estoque",IF(H1660/E1660&lt;1.2,"Estoque baixo",IF(H1660/E1660&lt;2,"Estoque moderado","Estoque confortável")))),""))</f>
        <v/>
      </c>
      <c r="J1660" s="102" t="str">
        <f>IF(CADA_PROD!C1658="","",SUMIFS(MOVI_ENTR!M:M,MOVI_ENTR!D:D,D1660,MOVI_ENTR!O:O,$E$5))</f>
        <v/>
      </c>
      <c r="K1660" s="103" t="str">
        <f>IF(CADA_PROD!C1658="","",IFERROR($J1660/SUM($J$8:$J$1008),""))</f>
        <v/>
      </c>
      <c r="L1660" s="103" t="str">
        <f>IF(CADA_PROD!C1658="","",IFERROR(H1660/SUM($H$8:$H$1008),""))</f>
        <v/>
      </c>
      <c r="M1660" s="102" t="str">
        <f>IF(CADA_PROD!$C1658="","",IFERROR(SUMIFS(MOVI_ENTR!M:M,MOVI_ENTR!D:D,D1660,MOVI_ENTR!O:O,$E$5)/SUMIFS(MOVI_ENTR!I:I,MOVI_ENTR!D:D,D1660,MOVI_ENTR!O:O,$E$5),0))</f>
        <v/>
      </c>
      <c r="N1660" s="104" t="str">
        <f>IF(CADA_PROD!C1658="","",G1660/E1660)</f>
        <v/>
      </c>
    </row>
    <row r="1661" spans="2:14" ht="30" customHeight="1">
      <c r="B1661" s="21">
        <f t="shared" si="51"/>
        <v>1654</v>
      </c>
      <c r="C1661" s="99" t="str">
        <f>IF(CADA_PROD!C1659="","",CADA_PROD!C1659)</f>
        <v/>
      </c>
      <c r="D1661" s="100" t="str">
        <f>IF(CADA_PROD!D1659="","",CADA_PROD!D1659)</f>
        <v/>
      </c>
      <c r="E1661" s="101" t="str">
        <f>IF(CADA_PROD!E1659="","",CADA_PROD!E1659)</f>
        <v/>
      </c>
      <c r="F1661" s="101" t="str">
        <f>IF(CADA_PROD!D1659="","",SUMIFS(MOVI_ENTR!I:I,MOVI_ENTR!D:D,D1661,MOVI_ENTR!O:O,$E$5))</f>
        <v/>
      </c>
      <c r="G1661" s="101" t="str">
        <f>IF(CADA_PROD!C1659="","",SUMIFS(MOVI_SAID!H:H,MOVI_SAID!D:D,D1661,MOVI_SAID!L:L,$E$5))</f>
        <v/>
      </c>
      <c r="H1661" s="101" t="str">
        <f t="shared" si="52"/>
        <v/>
      </c>
      <c r="I1661" s="100" t="str">
        <f>IF(CADA_PROD!C1659="","",IFERROR(IF(H1661&lt;=0,"Sem estoque",IF(H1661/E1661&lt;0.25,"Quase sem estoque",IF(H1661/E1661&lt;1.2,"Estoque baixo",IF(H1661/E1661&lt;2,"Estoque moderado","Estoque confortável")))),""))</f>
        <v/>
      </c>
      <c r="J1661" s="102" t="str">
        <f>IF(CADA_PROD!C1659="","",SUMIFS(MOVI_ENTR!M:M,MOVI_ENTR!D:D,D1661,MOVI_ENTR!O:O,$E$5))</f>
        <v/>
      </c>
      <c r="K1661" s="103" t="str">
        <f>IF(CADA_PROD!C1659="","",IFERROR($J1661/SUM($J$8:$J$1008),""))</f>
        <v/>
      </c>
      <c r="L1661" s="103" t="str">
        <f>IF(CADA_PROD!C1659="","",IFERROR(H1661/SUM($H$8:$H$1008),""))</f>
        <v/>
      </c>
      <c r="M1661" s="102" t="str">
        <f>IF(CADA_PROD!$C1659="","",IFERROR(SUMIFS(MOVI_ENTR!M:M,MOVI_ENTR!D:D,D1661,MOVI_ENTR!O:O,$E$5)/SUMIFS(MOVI_ENTR!I:I,MOVI_ENTR!D:D,D1661,MOVI_ENTR!O:O,$E$5),0))</f>
        <v/>
      </c>
      <c r="N1661" s="104" t="str">
        <f>IF(CADA_PROD!C1659="","",G1661/E1661)</f>
        <v/>
      </c>
    </row>
    <row r="1662" spans="2:14" ht="30" customHeight="1">
      <c r="B1662" s="21">
        <f t="shared" si="51"/>
        <v>1655</v>
      </c>
      <c r="C1662" s="99" t="str">
        <f>IF(CADA_PROD!C1660="","",CADA_PROD!C1660)</f>
        <v/>
      </c>
      <c r="D1662" s="100" t="str">
        <f>IF(CADA_PROD!D1660="","",CADA_PROD!D1660)</f>
        <v/>
      </c>
      <c r="E1662" s="101" t="str">
        <f>IF(CADA_PROD!E1660="","",CADA_PROD!E1660)</f>
        <v/>
      </c>
      <c r="F1662" s="101" t="str">
        <f>IF(CADA_PROD!D1660="","",SUMIFS(MOVI_ENTR!I:I,MOVI_ENTR!D:D,D1662,MOVI_ENTR!O:O,$E$5))</f>
        <v/>
      </c>
      <c r="G1662" s="101" t="str">
        <f>IF(CADA_PROD!C1660="","",SUMIFS(MOVI_SAID!H:H,MOVI_SAID!D:D,D1662,MOVI_SAID!L:L,$E$5))</f>
        <v/>
      </c>
      <c r="H1662" s="101" t="str">
        <f t="shared" si="52"/>
        <v/>
      </c>
      <c r="I1662" s="100" t="str">
        <f>IF(CADA_PROD!C1660="","",IFERROR(IF(H1662&lt;=0,"Sem estoque",IF(H1662/E1662&lt;0.25,"Quase sem estoque",IF(H1662/E1662&lt;1.2,"Estoque baixo",IF(H1662/E1662&lt;2,"Estoque moderado","Estoque confortável")))),""))</f>
        <v/>
      </c>
      <c r="J1662" s="102" t="str">
        <f>IF(CADA_PROD!C1660="","",SUMIFS(MOVI_ENTR!M:M,MOVI_ENTR!D:D,D1662,MOVI_ENTR!O:O,$E$5))</f>
        <v/>
      </c>
      <c r="K1662" s="103" t="str">
        <f>IF(CADA_PROD!C1660="","",IFERROR($J1662/SUM($J$8:$J$1008),""))</f>
        <v/>
      </c>
      <c r="L1662" s="103" t="str">
        <f>IF(CADA_PROD!C1660="","",IFERROR(H1662/SUM($H$8:$H$1008),""))</f>
        <v/>
      </c>
      <c r="M1662" s="102" t="str">
        <f>IF(CADA_PROD!$C1660="","",IFERROR(SUMIFS(MOVI_ENTR!M:M,MOVI_ENTR!D:D,D1662,MOVI_ENTR!O:O,$E$5)/SUMIFS(MOVI_ENTR!I:I,MOVI_ENTR!D:D,D1662,MOVI_ENTR!O:O,$E$5),0))</f>
        <v/>
      </c>
      <c r="N1662" s="104" t="str">
        <f>IF(CADA_PROD!C1660="","",G1662/E1662)</f>
        <v/>
      </c>
    </row>
    <row r="1663" spans="2:14" ht="30" customHeight="1">
      <c r="B1663" s="21">
        <f t="shared" si="51"/>
        <v>1656</v>
      </c>
      <c r="C1663" s="99" t="str">
        <f>IF(CADA_PROD!C1661="","",CADA_PROD!C1661)</f>
        <v/>
      </c>
      <c r="D1663" s="100" t="str">
        <f>IF(CADA_PROD!D1661="","",CADA_PROD!D1661)</f>
        <v/>
      </c>
      <c r="E1663" s="101" t="str">
        <f>IF(CADA_PROD!E1661="","",CADA_PROD!E1661)</f>
        <v/>
      </c>
      <c r="F1663" s="101" t="str">
        <f>IF(CADA_PROD!D1661="","",SUMIFS(MOVI_ENTR!I:I,MOVI_ENTR!D:D,D1663,MOVI_ENTR!O:O,$E$5))</f>
        <v/>
      </c>
      <c r="G1663" s="101" t="str">
        <f>IF(CADA_PROD!C1661="","",SUMIFS(MOVI_SAID!H:H,MOVI_SAID!D:D,D1663,MOVI_SAID!L:L,$E$5))</f>
        <v/>
      </c>
      <c r="H1663" s="101" t="str">
        <f t="shared" si="52"/>
        <v/>
      </c>
      <c r="I1663" s="100" t="str">
        <f>IF(CADA_PROD!C1661="","",IFERROR(IF(H1663&lt;=0,"Sem estoque",IF(H1663/E1663&lt;0.25,"Quase sem estoque",IF(H1663/E1663&lt;1.2,"Estoque baixo",IF(H1663/E1663&lt;2,"Estoque moderado","Estoque confortável")))),""))</f>
        <v/>
      </c>
      <c r="J1663" s="102" t="str">
        <f>IF(CADA_PROD!C1661="","",SUMIFS(MOVI_ENTR!M:M,MOVI_ENTR!D:D,D1663,MOVI_ENTR!O:O,$E$5))</f>
        <v/>
      </c>
      <c r="K1663" s="103" t="str">
        <f>IF(CADA_PROD!C1661="","",IFERROR($J1663/SUM($J$8:$J$1008),""))</f>
        <v/>
      </c>
      <c r="L1663" s="103" t="str">
        <f>IF(CADA_PROD!C1661="","",IFERROR(H1663/SUM($H$8:$H$1008),""))</f>
        <v/>
      </c>
      <c r="M1663" s="102" t="str">
        <f>IF(CADA_PROD!$C1661="","",IFERROR(SUMIFS(MOVI_ENTR!M:M,MOVI_ENTR!D:D,D1663,MOVI_ENTR!O:O,$E$5)/SUMIFS(MOVI_ENTR!I:I,MOVI_ENTR!D:D,D1663,MOVI_ENTR!O:O,$E$5),0))</f>
        <v/>
      </c>
      <c r="N1663" s="104" t="str">
        <f>IF(CADA_PROD!C1661="","",G1663/E1663)</f>
        <v/>
      </c>
    </row>
    <row r="1664" spans="2:14" ht="30" customHeight="1">
      <c r="B1664" s="21">
        <f t="shared" si="51"/>
        <v>1657</v>
      </c>
      <c r="C1664" s="99" t="str">
        <f>IF(CADA_PROD!C1662="","",CADA_PROD!C1662)</f>
        <v/>
      </c>
      <c r="D1664" s="100" t="str">
        <f>IF(CADA_PROD!D1662="","",CADA_PROD!D1662)</f>
        <v/>
      </c>
      <c r="E1664" s="101" t="str">
        <f>IF(CADA_PROD!E1662="","",CADA_PROD!E1662)</f>
        <v/>
      </c>
      <c r="F1664" s="101" t="str">
        <f>IF(CADA_PROD!D1662="","",SUMIFS(MOVI_ENTR!I:I,MOVI_ENTR!D:D,D1664,MOVI_ENTR!O:O,$E$5))</f>
        <v/>
      </c>
      <c r="G1664" s="101" t="str">
        <f>IF(CADA_PROD!C1662="","",SUMIFS(MOVI_SAID!H:H,MOVI_SAID!D:D,D1664,MOVI_SAID!L:L,$E$5))</f>
        <v/>
      </c>
      <c r="H1664" s="101" t="str">
        <f t="shared" si="52"/>
        <v/>
      </c>
      <c r="I1664" s="100" t="str">
        <f>IF(CADA_PROD!C1662="","",IFERROR(IF(H1664&lt;=0,"Sem estoque",IF(H1664/E1664&lt;0.25,"Quase sem estoque",IF(H1664/E1664&lt;1.2,"Estoque baixo",IF(H1664/E1664&lt;2,"Estoque moderado","Estoque confortável")))),""))</f>
        <v/>
      </c>
      <c r="J1664" s="102" t="str">
        <f>IF(CADA_PROD!C1662="","",SUMIFS(MOVI_ENTR!M:M,MOVI_ENTR!D:D,D1664,MOVI_ENTR!O:O,$E$5))</f>
        <v/>
      </c>
      <c r="K1664" s="103" t="str">
        <f>IF(CADA_PROD!C1662="","",IFERROR($J1664/SUM($J$8:$J$1008),""))</f>
        <v/>
      </c>
      <c r="L1664" s="103" t="str">
        <f>IF(CADA_PROD!C1662="","",IFERROR(H1664/SUM($H$8:$H$1008),""))</f>
        <v/>
      </c>
      <c r="M1664" s="102" t="str">
        <f>IF(CADA_PROD!$C1662="","",IFERROR(SUMIFS(MOVI_ENTR!M:M,MOVI_ENTR!D:D,D1664,MOVI_ENTR!O:O,$E$5)/SUMIFS(MOVI_ENTR!I:I,MOVI_ENTR!D:D,D1664,MOVI_ENTR!O:O,$E$5),0))</f>
        <v/>
      </c>
      <c r="N1664" s="104" t="str">
        <f>IF(CADA_PROD!C1662="","",G1664/E1664)</f>
        <v/>
      </c>
    </row>
    <row r="1665" spans="2:14" ht="30" customHeight="1">
      <c r="B1665" s="21">
        <f t="shared" si="51"/>
        <v>1658</v>
      </c>
      <c r="C1665" s="99" t="str">
        <f>IF(CADA_PROD!C1663="","",CADA_PROD!C1663)</f>
        <v/>
      </c>
      <c r="D1665" s="100" t="str">
        <f>IF(CADA_PROD!D1663="","",CADA_PROD!D1663)</f>
        <v/>
      </c>
      <c r="E1665" s="101" t="str">
        <f>IF(CADA_PROD!E1663="","",CADA_PROD!E1663)</f>
        <v/>
      </c>
      <c r="F1665" s="101" t="str">
        <f>IF(CADA_PROD!D1663="","",SUMIFS(MOVI_ENTR!I:I,MOVI_ENTR!D:D,D1665,MOVI_ENTR!O:O,$E$5))</f>
        <v/>
      </c>
      <c r="G1665" s="101" t="str">
        <f>IF(CADA_PROD!C1663="","",SUMIFS(MOVI_SAID!H:H,MOVI_SAID!D:D,D1665,MOVI_SAID!L:L,$E$5))</f>
        <v/>
      </c>
      <c r="H1665" s="101" t="str">
        <f t="shared" si="52"/>
        <v/>
      </c>
      <c r="I1665" s="100" t="str">
        <f>IF(CADA_PROD!C1663="","",IFERROR(IF(H1665&lt;=0,"Sem estoque",IF(H1665/E1665&lt;0.25,"Quase sem estoque",IF(H1665/E1665&lt;1.2,"Estoque baixo",IF(H1665/E1665&lt;2,"Estoque moderado","Estoque confortável")))),""))</f>
        <v/>
      </c>
      <c r="J1665" s="102" t="str">
        <f>IF(CADA_PROD!C1663="","",SUMIFS(MOVI_ENTR!M:M,MOVI_ENTR!D:D,D1665,MOVI_ENTR!O:O,$E$5))</f>
        <v/>
      </c>
      <c r="K1665" s="103" t="str">
        <f>IF(CADA_PROD!C1663="","",IFERROR($J1665/SUM($J$8:$J$1008),""))</f>
        <v/>
      </c>
      <c r="L1665" s="103" t="str">
        <f>IF(CADA_PROD!C1663="","",IFERROR(H1665/SUM($H$8:$H$1008),""))</f>
        <v/>
      </c>
      <c r="M1665" s="102" t="str">
        <f>IF(CADA_PROD!$C1663="","",IFERROR(SUMIFS(MOVI_ENTR!M:M,MOVI_ENTR!D:D,D1665,MOVI_ENTR!O:O,$E$5)/SUMIFS(MOVI_ENTR!I:I,MOVI_ENTR!D:D,D1665,MOVI_ENTR!O:O,$E$5),0))</f>
        <v/>
      </c>
      <c r="N1665" s="104" t="str">
        <f>IF(CADA_PROD!C1663="","",G1665/E1665)</f>
        <v/>
      </c>
    </row>
    <row r="1666" spans="2:14" ht="30" customHeight="1">
      <c r="B1666" s="21">
        <f t="shared" si="51"/>
        <v>1659</v>
      </c>
      <c r="C1666" s="99" t="str">
        <f>IF(CADA_PROD!C1664="","",CADA_PROD!C1664)</f>
        <v/>
      </c>
      <c r="D1666" s="100" t="str">
        <f>IF(CADA_PROD!D1664="","",CADA_PROD!D1664)</f>
        <v/>
      </c>
      <c r="E1666" s="101" t="str">
        <f>IF(CADA_PROD!E1664="","",CADA_PROD!E1664)</f>
        <v/>
      </c>
      <c r="F1666" s="101" t="str">
        <f>IF(CADA_PROD!D1664="","",SUMIFS(MOVI_ENTR!I:I,MOVI_ENTR!D:D,D1666,MOVI_ENTR!O:O,$E$5))</f>
        <v/>
      </c>
      <c r="G1666" s="101" t="str">
        <f>IF(CADA_PROD!C1664="","",SUMIFS(MOVI_SAID!H:H,MOVI_SAID!D:D,D1666,MOVI_SAID!L:L,$E$5))</f>
        <v/>
      </c>
      <c r="H1666" s="101" t="str">
        <f t="shared" si="52"/>
        <v/>
      </c>
      <c r="I1666" s="100" t="str">
        <f>IF(CADA_PROD!C1664="","",IFERROR(IF(H1666&lt;=0,"Sem estoque",IF(H1666/E1666&lt;0.25,"Quase sem estoque",IF(H1666/E1666&lt;1.2,"Estoque baixo",IF(H1666/E1666&lt;2,"Estoque moderado","Estoque confortável")))),""))</f>
        <v/>
      </c>
      <c r="J1666" s="102" t="str">
        <f>IF(CADA_PROD!C1664="","",SUMIFS(MOVI_ENTR!M:M,MOVI_ENTR!D:D,D1666,MOVI_ENTR!O:O,$E$5))</f>
        <v/>
      </c>
      <c r="K1666" s="103" t="str">
        <f>IF(CADA_PROD!C1664="","",IFERROR($J1666/SUM($J$8:$J$1008),""))</f>
        <v/>
      </c>
      <c r="L1666" s="103" t="str">
        <f>IF(CADA_PROD!C1664="","",IFERROR(H1666/SUM($H$8:$H$1008),""))</f>
        <v/>
      </c>
      <c r="M1666" s="102" t="str">
        <f>IF(CADA_PROD!$C1664="","",IFERROR(SUMIFS(MOVI_ENTR!M:M,MOVI_ENTR!D:D,D1666,MOVI_ENTR!O:O,$E$5)/SUMIFS(MOVI_ENTR!I:I,MOVI_ENTR!D:D,D1666,MOVI_ENTR!O:O,$E$5),0))</f>
        <v/>
      </c>
      <c r="N1666" s="104" t="str">
        <f>IF(CADA_PROD!C1664="","",G1666/E1666)</f>
        <v/>
      </c>
    </row>
    <row r="1667" spans="2:14" ht="30" customHeight="1">
      <c r="B1667" s="21">
        <f t="shared" si="51"/>
        <v>1660</v>
      </c>
      <c r="C1667" s="99" t="str">
        <f>IF(CADA_PROD!C1665="","",CADA_PROD!C1665)</f>
        <v/>
      </c>
      <c r="D1667" s="100" t="str">
        <f>IF(CADA_PROD!D1665="","",CADA_PROD!D1665)</f>
        <v/>
      </c>
      <c r="E1667" s="101" t="str">
        <f>IF(CADA_PROD!E1665="","",CADA_PROD!E1665)</f>
        <v/>
      </c>
      <c r="F1667" s="101" t="str">
        <f>IF(CADA_PROD!D1665="","",SUMIFS(MOVI_ENTR!I:I,MOVI_ENTR!D:D,D1667,MOVI_ENTR!O:O,$E$5))</f>
        <v/>
      </c>
      <c r="G1667" s="101" t="str">
        <f>IF(CADA_PROD!C1665="","",SUMIFS(MOVI_SAID!H:H,MOVI_SAID!D:D,D1667,MOVI_SAID!L:L,$E$5))</f>
        <v/>
      </c>
      <c r="H1667" s="101" t="str">
        <f t="shared" si="52"/>
        <v/>
      </c>
      <c r="I1667" s="100" t="str">
        <f>IF(CADA_PROD!C1665="","",IFERROR(IF(H1667&lt;=0,"Sem estoque",IF(H1667/E1667&lt;0.25,"Quase sem estoque",IF(H1667/E1667&lt;1.2,"Estoque baixo",IF(H1667/E1667&lt;2,"Estoque moderado","Estoque confortável")))),""))</f>
        <v/>
      </c>
      <c r="J1667" s="102" t="str">
        <f>IF(CADA_PROD!C1665="","",SUMIFS(MOVI_ENTR!M:M,MOVI_ENTR!D:D,D1667,MOVI_ENTR!O:O,$E$5))</f>
        <v/>
      </c>
      <c r="K1667" s="103" t="str">
        <f>IF(CADA_PROD!C1665="","",IFERROR($J1667/SUM($J$8:$J$1008),""))</f>
        <v/>
      </c>
      <c r="L1667" s="103" t="str">
        <f>IF(CADA_PROD!C1665="","",IFERROR(H1667/SUM($H$8:$H$1008),""))</f>
        <v/>
      </c>
      <c r="M1667" s="102" t="str">
        <f>IF(CADA_PROD!$C1665="","",IFERROR(SUMIFS(MOVI_ENTR!M:M,MOVI_ENTR!D:D,D1667,MOVI_ENTR!O:O,$E$5)/SUMIFS(MOVI_ENTR!I:I,MOVI_ENTR!D:D,D1667,MOVI_ENTR!O:O,$E$5),0))</f>
        <v/>
      </c>
      <c r="N1667" s="104" t="str">
        <f>IF(CADA_PROD!C1665="","",G1667/E1667)</f>
        <v/>
      </c>
    </row>
    <row r="1668" spans="2:14" ht="30" customHeight="1">
      <c r="B1668" s="21">
        <f t="shared" si="51"/>
        <v>1661</v>
      </c>
      <c r="C1668" s="99" t="str">
        <f>IF(CADA_PROD!C1666="","",CADA_PROD!C1666)</f>
        <v/>
      </c>
      <c r="D1668" s="100" t="str">
        <f>IF(CADA_PROD!D1666="","",CADA_PROD!D1666)</f>
        <v/>
      </c>
      <c r="E1668" s="101" t="str">
        <f>IF(CADA_PROD!E1666="","",CADA_PROD!E1666)</f>
        <v/>
      </c>
      <c r="F1668" s="101" t="str">
        <f>IF(CADA_PROD!D1666="","",SUMIFS(MOVI_ENTR!I:I,MOVI_ENTR!D:D,D1668,MOVI_ENTR!O:O,$E$5))</f>
        <v/>
      </c>
      <c r="G1668" s="101" t="str">
        <f>IF(CADA_PROD!C1666="","",SUMIFS(MOVI_SAID!H:H,MOVI_SAID!D:D,D1668,MOVI_SAID!L:L,$E$5))</f>
        <v/>
      </c>
      <c r="H1668" s="101" t="str">
        <f t="shared" si="52"/>
        <v/>
      </c>
      <c r="I1668" s="100" t="str">
        <f>IF(CADA_PROD!C1666="","",IFERROR(IF(H1668&lt;=0,"Sem estoque",IF(H1668/E1668&lt;0.25,"Quase sem estoque",IF(H1668/E1668&lt;1.2,"Estoque baixo",IF(H1668/E1668&lt;2,"Estoque moderado","Estoque confortável")))),""))</f>
        <v/>
      </c>
      <c r="J1668" s="102" t="str">
        <f>IF(CADA_PROD!C1666="","",SUMIFS(MOVI_ENTR!M:M,MOVI_ENTR!D:D,D1668,MOVI_ENTR!O:O,$E$5))</f>
        <v/>
      </c>
      <c r="K1668" s="103" t="str">
        <f>IF(CADA_PROD!C1666="","",IFERROR($J1668/SUM($J$8:$J$1008),""))</f>
        <v/>
      </c>
      <c r="L1668" s="103" t="str">
        <f>IF(CADA_PROD!C1666="","",IFERROR(H1668/SUM($H$8:$H$1008),""))</f>
        <v/>
      </c>
      <c r="M1668" s="102" t="str">
        <f>IF(CADA_PROD!$C1666="","",IFERROR(SUMIFS(MOVI_ENTR!M:M,MOVI_ENTR!D:D,D1668,MOVI_ENTR!O:O,$E$5)/SUMIFS(MOVI_ENTR!I:I,MOVI_ENTR!D:D,D1668,MOVI_ENTR!O:O,$E$5),0))</f>
        <v/>
      </c>
      <c r="N1668" s="104" t="str">
        <f>IF(CADA_PROD!C1666="","",G1668/E1668)</f>
        <v/>
      </c>
    </row>
    <row r="1669" spans="2:14" ht="30" customHeight="1">
      <c r="B1669" s="21">
        <f t="shared" si="51"/>
        <v>1662</v>
      </c>
      <c r="C1669" s="99" t="str">
        <f>IF(CADA_PROD!C1667="","",CADA_PROD!C1667)</f>
        <v/>
      </c>
      <c r="D1669" s="100" t="str">
        <f>IF(CADA_PROD!D1667="","",CADA_PROD!D1667)</f>
        <v/>
      </c>
      <c r="E1669" s="101" t="str">
        <f>IF(CADA_PROD!E1667="","",CADA_PROD!E1667)</f>
        <v/>
      </c>
      <c r="F1669" s="101" t="str">
        <f>IF(CADA_PROD!D1667="","",SUMIFS(MOVI_ENTR!I:I,MOVI_ENTR!D:D,D1669,MOVI_ENTR!O:O,$E$5))</f>
        <v/>
      </c>
      <c r="G1669" s="101" t="str">
        <f>IF(CADA_PROD!C1667="","",SUMIFS(MOVI_SAID!H:H,MOVI_SAID!D:D,D1669,MOVI_SAID!L:L,$E$5))</f>
        <v/>
      </c>
      <c r="H1669" s="101" t="str">
        <f t="shared" si="52"/>
        <v/>
      </c>
      <c r="I1669" s="100" t="str">
        <f>IF(CADA_PROD!C1667="","",IFERROR(IF(H1669&lt;=0,"Sem estoque",IF(H1669/E1669&lt;0.25,"Quase sem estoque",IF(H1669/E1669&lt;1.2,"Estoque baixo",IF(H1669/E1669&lt;2,"Estoque moderado","Estoque confortável")))),""))</f>
        <v/>
      </c>
      <c r="J1669" s="102" t="str">
        <f>IF(CADA_PROD!C1667="","",SUMIFS(MOVI_ENTR!M:M,MOVI_ENTR!D:D,D1669,MOVI_ENTR!O:O,$E$5))</f>
        <v/>
      </c>
      <c r="K1669" s="103" t="str">
        <f>IF(CADA_PROD!C1667="","",IFERROR($J1669/SUM($J$8:$J$1008),""))</f>
        <v/>
      </c>
      <c r="L1669" s="103" t="str">
        <f>IF(CADA_PROD!C1667="","",IFERROR(H1669/SUM($H$8:$H$1008),""))</f>
        <v/>
      </c>
      <c r="M1669" s="102" t="str">
        <f>IF(CADA_PROD!$C1667="","",IFERROR(SUMIFS(MOVI_ENTR!M:M,MOVI_ENTR!D:D,D1669,MOVI_ENTR!O:O,$E$5)/SUMIFS(MOVI_ENTR!I:I,MOVI_ENTR!D:D,D1669,MOVI_ENTR!O:O,$E$5),0))</f>
        <v/>
      </c>
      <c r="N1669" s="104" t="str">
        <f>IF(CADA_PROD!C1667="","",G1669/E1669)</f>
        <v/>
      </c>
    </row>
    <row r="1670" spans="2:14" ht="30" customHeight="1">
      <c r="B1670" s="21">
        <f t="shared" si="51"/>
        <v>1663</v>
      </c>
      <c r="C1670" s="99" t="str">
        <f>IF(CADA_PROD!C1668="","",CADA_PROD!C1668)</f>
        <v/>
      </c>
      <c r="D1670" s="100" t="str">
        <f>IF(CADA_PROD!D1668="","",CADA_PROD!D1668)</f>
        <v/>
      </c>
      <c r="E1670" s="101" t="str">
        <f>IF(CADA_PROD!E1668="","",CADA_PROD!E1668)</f>
        <v/>
      </c>
      <c r="F1670" s="101" t="str">
        <f>IF(CADA_PROD!D1668="","",SUMIFS(MOVI_ENTR!I:I,MOVI_ENTR!D:D,D1670,MOVI_ENTR!O:O,$E$5))</f>
        <v/>
      </c>
      <c r="G1670" s="101" t="str">
        <f>IF(CADA_PROD!C1668="","",SUMIFS(MOVI_SAID!H:H,MOVI_SAID!D:D,D1670,MOVI_SAID!L:L,$E$5))</f>
        <v/>
      </c>
      <c r="H1670" s="101" t="str">
        <f t="shared" si="52"/>
        <v/>
      </c>
      <c r="I1670" s="100" t="str">
        <f>IF(CADA_PROD!C1668="","",IFERROR(IF(H1670&lt;=0,"Sem estoque",IF(H1670/E1670&lt;0.25,"Quase sem estoque",IF(H1670/E1670&lt;1.2,"Estoque baixo",IF(H1670/E1670&lt;2,"Estoque moderado","Estoque confortável")))),""))</f>
        <v/>
      </c>
      <c r="J1670" s="102" t="str">
        <f>IF(CADA_PROD!C1668="","",SUMIFS(MOVI_ENTR!M:M,MOVI_ENTR!D:D,D1670,MOVI_ENTR!O:O,$E$5))</f>
        <v/>
      </c>
      <c r="K1670" s="103" t="str">
        <f>IF(CADA_PROD!C1668="","",IFERROR($J1670/SUM($J$8:$J$1008),""))</f>
        <v/>
      </c>
      <c r="L1670" s="103" t="str">
        <f>IF(CADA_PROD!C1668="","",IFERROR(H1670/SUM($H$8:$H$1008),""))</f>
        <v/>
      </c>
      <c r="M1670" s="102" t="str">
        <f>IF(CADA_PROD!$C1668="","",IFERROR(SUMIFS(MOVI_ENTR!M:M,MOVI_ENTR!D:D,D1670,MOVI_ENTR!O:O,$E$5)/SUMIFS(MOVI_ENTR!I:I,MOVI_ENTR!D:D,D1670,MOVI_ENTR!O:O,$E$5),0))</f>
        <v/>
      </c>
      <c r="N1670" s="104" t="str">
        <f>IF(CADA_PROD!C1668="","",G1670/E1670)</f>
        <v/>
      </c>
    </row>
    <row r="1671" spans="2:14" ht="30" customHeight="1">
      <c r="B1671" s="21">
        <f t="shared" si="51"/>
        <v>1664</v>
      </c>
      <c r="C1671" s="99" t="str">
        <f>IF(CADA_PROD!C1669="","",CADA_PROD!C1669)</f>
        <v/>
      </c>
      <c r="D1671" s="100" t="str">
        <f>IF(CADA_PROD!D1669="","",CADA_PROD!D1669)</f>
        <v/>
      </c>
      <c r="E1671" s="101" t="str">
        <f>IF(CADA_PROD!E1669="","",CADA_PROD!E1669)</f>
        <v/>
      </c>
      <c r="F1671" s="101" t="str">
        <f>IF(CADA_PROD!D1669="","",SUMIFS(MOVI_ENTR!I:I,MOVI_ENTR!D:D,D1671,MOVI_ENTR!O:O,$E$5))</f>
        <v/>
      </c>
      <c r="G1671" s="101" t="str">
        <f>IF(CADA_PROD!C1669="","",SUMIFS(MOVI_SAID!H:H,MOVI_SAID!D:D,D1671,MOVI_SAID!L:L,$E$5))</f>
        <v/>
      </c>
      <c r="H1671" s="101" t="str">
        <f t="shared" si="52"/>
        <v/>
      </c>
      <c r="I1671" s="100" t="str">
        <f>IF(CADA_PROD!C1669="","",IFERROR(IF(H1671&lt;=0,"Sem estoque",IF(H1671/E1671&lt;0.25,"Quase sem estoque",IF(H1671/E1671&lt;1.2,"Estoque baixo",IF(H1671/E1671&lt;2,"Estoque moderado","Estoque confortável")))),""))</f>
        <v/>
      </c>
      <c r="J1671" s="102" t="str">
        <f>IF(CADA_PROD!C1669="","",SUMIFS(MOVI_ENTR!M:M,MOVI_ENTR!D:D,D1671,MOVI_ENTR!O:O,$E$5))</f>
        <v/>
      </c>
      <c r="K1671" s="103" t="str">
        <f>IF(CADA_PROD!C1669="","",IFERROR($J1671/SUM($J$8:$J$1008),""))</f>
        <v/>
      </c>
      <c r="L1671" s="103" t="str">
        <f>IF(CADA_PROD!C1669="","",IFERROR(H1671/SUM($H$8:$H$1008),""))</f>
        <v/>
      </c>
      <c r="M1671" s="102" t="str">
        <f>IF(CADA_PROD!$C1669="","",IFERROR(SUMIFS(MOVI_ENTR!M:M,MOVI_ENTR!D:D,D1671,MOVI_ENTR!O:O,$E$5)/SUMIFS(MOVI_ENTR!I:I,MOVI_ENTR!D:D,D1671,MOVI_ENTR!O:O,$E$5),0))</f>
        <v/>
      </c>
      <c r="N1671" s="104" t="str">
        <f>IF(CADA_PROD!C1669="","",G1671/E1671)</f>
        <v/>
      </c>
    </row>
    <row r="1672" spans="2:14" ht="30" customHeight="1">
      <c r="B1672" s="21">
        <f t="shared" si="51"/>
        <v>1665</v>
      </c>
      <c r="C1672" s="99" t="str">
        <f>IF(CADA_PROD!C1670="","",CADA_PROD!C1670)</f>
        <v/>
      </c>
      <c r="D1672" s="100" t="str">
        <f>IF(CADA_PROD!D1670="","",CADA_PROD!D1670)</f>
        <v/>
      </c>
      <c r="E1672" s="101" t="str">
        <f>IF(CADA_PROD!E1670="","",CADA_PROD!E1670)</f>
        <v/>
      </c>
      <c r="F1672" s="101" t="str">
        <f>IF(CADA_PROD!D1670="","",SUMIFS(MOVI_ENTR!I:I,MOVI_ENTR!D:D,D1672,MOVI_ENTR!O:O,$E$5))</f>
        <v/>
      </c>
      <c r="G1672" s="101" t="str">
        <f>IF(CADA_PROD!C1670="","",SUMIFS(MOVI_SAID!H:H,MOVI_SAID!D:D,D1672,MOVI_SAID!L:L,$E$5))</f>
        <v/>
      </c>
      <c r="H1672" s="101" t="str">
        <f t="shared" si="52"/>
        <v/>
      </c>
      <c r="I1672" s="100" t="str">
        <f>IF(CADA_PROD!C1670="","",IFERROR(IF(H1672&lt;=0,"Sem estoque",IF(H1672/E1672&lt;0.25,"Quase sem estoque",IF(H1672/E1672&lt;1.2,"Estoque baixo",IF(H1672/E1672&lt;2,"Estoque moderado","Estoque confortável")))),""))</f>
        <v/>
      </c>
      <c r="J1672" s="102" t="str">
        <f>IF(CADA_PROD!C1670="","",SUMIFS(MOVI_ENTR!M:M,MOVI_ENTR!D:D,D1672,MOVI_ENTR!O:O,$E$5))</f>
        <v/>
      </c>
      <c r="K1672" s="103" t="str">
        <f>IF(CADA_PROD!C1670="","",IFERROR($J1672/SUM($J$8:$J$1008),""))</f>
        <v/>
      </c>
      <c r="L1672" s="103" t="str">
        <f>IF(CADA_PROD!C1670="","",IFERROR(H1672/SUM($H$8:$H$1008),""))</f>
        <v/>
      </c>
      <c r="M1672" s="102" t="str">
        <f>IF(CADA_PROD!$C1670="","",IFERROR(SUMIFS(MOVI_ENTR!M:M,MOVI_ENTR!D:D,D1672,MOVI_ENTR!O:O,$E$5)/SUMIFS(MOVI_ENTR!I:I,MOVI_ENTR!D:D,D1672,MOVI_ENTR!O:O,$E$5),0))</f>
        <v/>
      </c>
      <c r="N1672" s="104" t="str">
        <f>IF(CADA_PROD!C1670="","",G1672/E1672)</f>
        <v/>
      </c>
    </row>
    <row r="1673" spans="2:14" ht="30" customHeight="1">
      <c r="B1673" s="21">
        <f t="shared" si="51"/>
        <v>1666</v>
      </c>
      <c r="C1673" s="99" t="str">
        <f>IF(CADA_PROD!C1671="","",CADA_PROD!C1671)</f>
        <v/>
      </c>
      <c r="D1673" s="100" t="str">
        <f>IF(CADA_PROD!D1671="","",CADA_PROD!D1671)</f>
        <v/>
      </c>
      <c r="E1673" s="101" t="str">
        <f>IF(CADA_PROD!E1671="","",CADA_PROD!E1671)</f>
        <v/>
      </c>
      <c r="F1673" s="101" t="str">
        <f>IF(CADA_PROD!D1671="","",SUMIFS(MOVI_ENTR!I:I,MOVI_ENTR!D:D,D1673,MOVI_ENTR!O:O,$E$5))</f>
        <v/>
      </c>
      <c r="G1673" s="101" t="str">
        <f>IF(CADA_PROD!C1671="","",SUMIFS(MOVI_SAID!H:H,MOVI_SAID!D:D,D1673,MOVI_SAID!L:L,$E$5))</f>
        <v/>
      </c>
      <c r="H1673" s="101" t="str">
        <f t="shared" si="52"/>
        <v/>
      </c>
      <c r="I1673" s="100" t="str">
        <f>IF(CADA_PROD!C1671="","",IFERROR(IF(H1673&lt;=0,"Sem estoque",IF(H1673/E1673&lt;0.25,"Quase sem estoque",IF(H1673/E1673&lt;1.2,"Estoque baixo",IF(H1673/E1673&lt;2,"Estoque moderado","Estoque confortável")))),""))</f>
        <v/>
      </c>
      <c r="J1673" s="102" t="str">
        <f>IF(CADA_PROD!C1671="","",SUMIFS(MOVI_ENTR!M:M,MOVI_ENTR!D:D,D1673,MOVI_ENTR!O:O,$E$5))</f>
        <v/>
      </c>
      <c r="K1673" s="103" t="str">
        <f>IF(CADA_PROD!C1671="","",IFERROR($J1673/SUM($J$8:$J$1008),""))</f>
        <v/>
      </c>
      <c r="L1673" s="103" t="str">
        <f>IF(CADA_PROD!C1671="","",IFERROR(H1673/SUM($H$8:$H$1008),""))</f>
        <v/>
      </c>
      <c r="M1673" s="102" t="str">
        <f>IF(CADA_PROD!$C1671="","",IFERROR(SUMIFS(MOVI_ENTR!M:M,MOVI_ENTR!D:D,D1673,MOVI_ENTR!O:O,$E$5)/SUMIFS(MOVI_ENTR!I:I,MOVI_ENTR!D:D,D1673,MOVI_ENTR!O:O,$E$5),0))</f>
        <v/>
      </c>
      <c r="N1673" s="104" t="str">
        <f>IF(CADA_PROD!C1671="","",G1673/E1673)</f>
        <v/>
      </c>
    </row>
    <row r="1674" spans="2:14" ht="30" customHeight="1">
      <c r="B1674" s="21">
        <f t="shared" ref="B1674:B1737" si="53">B1673+1</f>
        <v>1667</v>
      </c>
      <c r="C1674" s="99" t="str">
        <f>IF(CADA_PROD!C1672="","",CADA_PROD!C1672)</f>
        <v/>
      </c>
      <c r="D1674" s="100" t="str">
        <f>IF(CADA_PROD!D1672="","",CADA_PROD!D1672)</f>
        <v/>
      </c>
      <c r="E1674" s="101" t="str">
        <f>IF(CADA_PROD!E1672="","",CADA_PROD!E1672)</f>
        <v/>
      </c>
      <c r="F1674" s="101" t="str">
        <f>IF(CADA_PROD!D1672="","",SUMIFS(MOVI_ENTR!I:I,MOVI_ENTR!D:D,D1674,MOVI_ENTR!O:O,$E$5))</f>
        <v/>
      </c>
      <c r="G1674" s="101" t="str">
        <f>IF(CADA_PROD!C1672="","",SUMIFS(MOVI_SAID!H:H,MOVI_SAID!D:D,D1674,MOVI_SAID!L:L,$E$5))</f>
        <v/>
      </c>
      <c r="H1674" s="101" t="str">
        <f t="shared" si="52"/>
        <v/>
      </c>
      <c r="I1674" s="100" t="str">
        <f>IF(CADA_PROD!C1672="","",IFERROR(IF(H1674&lt;=0,"Sem estoque",IF(H1674/E1674&lt;0.25,"Quase sem estoque",IF(H1674/E1674&lt;1.2,"Estoque baixo",IF(H1674/E1674&lt;2,"Estoque moderado","Estoque confortável")))),""))</f>
        <v/>
      </c>
      <c r="J1674" s="102" t="str">
        <f>IF(CADA_PROD!C1672="","",SUMIFS(MOVI_ENTR!M:M,MOVI_ENTR!D:D,D1674,MOVI_ENTR!O:O,$E$5))</f>
        <v/>
      </c>
      <c r="K1674" s="103" t="str">
        <f>IF(CADA_PROD!C1672="","",IFERROR($J1674/SUM($J$8:$J$1008),""))</f>
        <v/>
      </c>
      <c r="L1674" s="103" t="str">
        <f>IF(CADA_PROD!C1672="","",IFERROR(H1674/SUM($H$8:$H$1008),""))</f>
        <v/>
      </c>
      <c r="M1674" s="102" t="str">
        <f>IF(CADA_PROD!$C1672="","",IFERROR(SUMIFS(MOVI_ENTR!M:M,MOVI_ENTR!D:D,D1674,MOVI_ENTR!O:O,$E$5)/SUMIFS(MOVI_ENTR!I:I,MOVI_ENTR!D:D,D1674,MOVI_ENTR!O:O,$E$5),0))</f>
        <v/>
      </c>
      <c r="N1674" s="104" t="str">
        <f>IF(CADA_PROD!C1672="","",G1674/E1674)</f>
        <v/>
      </c>
    </row>
    <row r="1675" spans="2:14" ht="30" customHeight="1">
      <c r="B1675" s="21">
        <f t="shared" si="53"/>
        <v>1668</v>
      </c>
      <c r="C1675" s="99" t="str">
        <f>IF(CADA_PROD!C1673="","",CADA_PROD!C1673)</f>
        <v/>
      </c>
      <c r="D1675" s="100" t="str">
        <f>IF(CADA_PROD!D1673="","",CADA_PROD!D1673)</f>
        <v/>
      </c>
      <c r="E1675" s="101" t="str">
        <f>IF(CADA_PROD!E1673="","",CADA_PROD!E1673)</f>
        <v/>
      </c>
      <c r="F1675" s="101" t="str">
        <f>IF(CADA_PROD!D1673="","",SUMIFS(MOVI_ENTR!I:I,MOVI_ENTR!D:D,D1675,MOVI_ENTR!O:O,$E$5))</f>
        <v/>
      </c>
      <c r="G1675" s="101" t="str">
        <f>IF(CADA_PROD!C1673="","",SUMIFS(MOVI_SAID!H:H,MOVI_SAID!D:D,D1675,MOVI_SAID!L:L,$E$5))</f>
        <v/>
      </c>
      <c r="H1675" s="101" t="str">
        <f t="shared" si="52"/>
        <v/>
      </c>
      <c r="I1675" s="100" t="str">
        <f>IF(CADA_PROD!C1673="","",IFERROR(IF(H1675&lt;=0,"Sem estoque",IF(H1675/E1675&lt;0.25,"Quase sem estoque",IF(H1675/E1675&lt;1.2,"Estoque baixo",IF(H1675/E1675&lt;2,"Estoque moderado","Estoque confortável")))),""))</f>
        <v/>
      </c>
      <c r="J1675" s="102" t="str">
        <f>IF(CADA_PROD!C1673="","",SUMIFS(MOVI_ENTR!M:M,MOVI_ENTR!D:D,D1675,MOVI_ENTR!O:O,$E$5))</f>
        <v/>
      </c>
      <c r="K1675" s="103" t="str">
        <f>IF(CADA_PROD!C1673="","",IFERROR($J1675/SUM($J$8:$J$1008),""))</f>
        <v/>
      </c>
      <c r="L1675" s="103" t="str">
        <f>IF(CADA_PROD!C1673="","",IFERROR(H1675/SUM($H$8:$H$1008),""))</f>
        <v/>
      </c>
      <c r="M1675" s="102" t="str">
        <f>IF(CADA_PROD!$C1673="","",IFERROR(SUMIFS(MOVI_ENTR!M:M,MOVI_ENTR!D:D,D1675,MOVI_ENTR!O:O,$E$5)/SUMIFS(MOVI_ENTR!I:I,MOVI_ENTR!D:D,D1675,MOVI_ENTR!O:O,$E$5),0))</f>
        <v/>
      </c>
      <c r="N1675" s="104" t="str">
        <f>IF(CADA_PROD!C1673="","",G1675/E1675)</f>
        <v/>
      </c>
    </row>
    <row r="1676" spans="2:14" ht="30" customHeight="1">
      <c r="B1676" s="21">
        <f t="shared" si="53"/>
        <v>1669</v>
      </c>
      <c r="C1676" s="99" t="str">
        <f>IF(CADA_PROD!C1674="","",CADA_PROD!C1674)</f>
        <v/>
      </c>
      <c r="D1676" s="100" t="str">
        <f>IF(CADA_PROD!D1674="","",CADA_PROD!D1674)</f>
        <v/>
      </c>
      <c r="E1676" s="101" t="str">
        <f>IF(CADA_PROD!E1674="","",CADA_PROD!E1674)</f>
        <v/>
      </c>
      <c r="F1676" s="101" t="str">
        <f>IF(CADA_PROD!D1674="","",SUMIFS(MOVI_ENTR!I:I,MOVI_ENTR!D:D,D1676,MOVI_ENTR!O:O,$E$5))</f>
        <v/>
      </c>
      <c r="G1676" s="101" t="str">
        <f>IF(CADA_PROD!C1674="","",SUMIFS(MOVI_SAID!H:H,MOVI_SAID!D:D,D1676,MOVI_SAID!L:L,$E$5))</f>
        <v/>
      </c>
      <c r="H1676" s="101" t="str">
        <f t="shared" si="52"/>
        <v/>
      </c>
      <c r="I1676" s="100" t="str">
        <f>IF(CADA_PROD!C1674="","",IFERROR(IF(H1676&lt;=0,"Sem estoque",IF(H1676/E1676&lt;0.25,"Quase sem estoque",IF(H1676/E1676&lt;1.2,"Estoque baixo",IF(H1676/E1676&lt;2,"Estoque moderado","Estoque confortável")))),""))</f>
        <v/>
      </c>
      <c r="J1676" s="102" t="str">
        <f>IF(CADA_PROD!C1674="","",SUMIFS(MOVI_ENTR!M:M,MOVI_ENTR!D:D,D1676,MOVI_ENTR!O:O,$E$5))</f>
        <v/>
      </c>
      <c r="K1676" s="103" t="str">
        <f>IF(CADA_PROD!C1674="","",IFERROR($J1676/SUM($J$8:$J$1008),""))</f>
        <v/>
      </c>
      <c r="L1676" s="103" t="str">
        <f>IF(CADA_PROD!C1674="","",IFERROR(H1676/SUM($H$8:$H$1008),""))</f>
        <v/>
      </c>
      <c r="M1676" s="102" t="str">
        <f>IF(CADA_PROD!$C1674="","",IFERROR(SUMIFS(MOVI_ENTR!M:M,MOVI_ENTR!D:D,D1676,MOVI_ENTR!O:O,$E$5)/SUMIFS(MOVI_ENTR!I:I,MOVI_ENTR!D:D,D1676,MOVI_ENTR!O:O,$E$5),0))</f>
        <v/>
      </c>
      <c r="N1676" s="104" t="str">
        <f>IF(CADA_PROD!C1674="","",G1676/E1676)</f>
        <v/>
      </c>
    </row>
    <row r="1677" spans="2:14" ht="30" customHeight="1">
      <c r="B1677" s="21">
        <f t="shared" si="53"/>
        <v>1670</v>
      </c>
      <c r="C1677" s="99" t="str">
        <f>IF(CADA_PROD!C1675="","",CADA_PROD!C1675)</f>
        <v/>
      </c>
      <c r="D1677" s="100" t="str">
        <f>IF(CADA_PROD!D1675="","",CADA_PROD!D1675)</f>
        <v/>
      </c>
      <c r="E1677" s="101" t="str">
        <f>IF(CADA_PROD!E1675="","",CADA_PROD!E1675)</f>
        <v/>
      </c>
      <c r="F1677" s="101" t="str">
        <f>IF(CADA_PROD!D1675="","",SUMIFS(MOVI_ENTR!I:I,MOVI_ENTR!D:D,D1677,MOVI_ENTR!O:O,$E$5))</f>
        <v/>
      </c>
      <c r="G1677" s="101" t="str">
        <f>IF(CADA_PROD!C1675="","",SUMIFS(MOVI_SAID!H:H,MOVI_SAID!D:D,D1677,MOVI_SAID!L:L,$E$5))</f>
        <v/>
      </c>
      <c r="H1677" s="101" t="str">
        <f t="shared" si="52"/>
        <v/>
      </c>
      <c r="I1677" s="100" t="str">
        <f>IF(CADA_PROD!C1675="","",IFERROR(IF(H1677&lt;=0,"Sem estoque",IF(H1677/E1677&lt;0.25,"Quase sem estoque",IF(H1677/E1677&lt;1.2,"Estoque baixo",IF(H1677/E1677&lt;2,"Estoque moderado","Estoque confortável")))),""))</f>
        <v/>
      </c>
      <c r="J1677" s="102" t="str">
        <f>IF(CADA_PROD!C1675="","",SUMIFS(MOVI_ENTR!M:M,MOVI_ENTR!D:D,D1677,MOVI_ENTR!O:O,$E$5))</f>
        <v/>
      </c>
      <c r="K1677" s="103" t="str">
        <f>IF(CADA_PROD!C1675="","",IFERROR($J1677/SUM($J$8:$J$1008),""))</f>
        <v/>
      </c>
      <c r="L1677" s="103" t="str">
        <f>IF(CADA_PROD!C1675="","",IFERROR(H1677/SUM($H$8:$H$1008),""))</f>
        <v/>
      </c>
      <c r="M1677" s="102" t="str">
        <f>IF(CADA_PROD!$C1675="","",IFERROR(SUMIFS(MOVI_ENTR!M:M,MOVI_ENTR!D:D,D1677,MOVI_ENTR!O:O,$E$5)/SUMIFS(MOVI_ENTR!I:I,MOVI_ENTR!D:D,D1677,MOVI_ENTR!O:O,$E$5),0))</f>
        <v/>
      </c>
      <c r="N1677" s="104" t="str">
        <f>IF(CADA_PROD!C1675="","",G1677/E1677)</f>
        <v/>
      </c>
    </row>
    <row r="1678" spans="2:14" ht="30" customHeight="1">
      <c r="B1678" s="21">
        <f t="shared" si="53"/>
        <v>1671</v>
      </c>
      <c r="C1678" s="99" t="str">
        <f>IF(CADA_PROD!C1676="","",CADA_PROD!C1676)</f>
        <v/>
      </c>
      <c r="D1678" s="100" t="str">
        <f>IF(CADA_PROD!D1676="","",CADA_PROD!D1676)</f>
        <v/>
      </c>
      <c r="E1678" s="101" t="str">
        <f>IF(CADA_PROD!E1676="","",CADA_PROD!E1676)</f>
        <v/>
      </c>
      <c r="F1678" s="101" t="str">
        <f>IF(CADA_PROD!D1676="","",SUMIFS(MOVI_ENTR!I:I,MOVI_ENTR!D:D,D1678,MOVI_ENTR!O:O,$E$5))</f>
        <v/>
      </c>
      <c r="G1678" s="101" t="str">
        <f>IF(CADA_PROD!C1676="","",SUMIFS(MOVI_SAID!H:H,MOVI_SAID!D:D,D1678,MOVI_SAID!L:L,$E$5))</f>
        <v/>
      </c>
      <c r="H1678" s="101" t="str">
        <f t="shared" si="52"/>
        <v/>
      </c>
      <c r="I1678" s="100" t="str">
        <f>IF(CADA_PROD!C1676="","",IFERROR(IF(H1678&lt;=0,"Sem estoque",IF(H1678/E1678&lt;0.25,"Quase sem estoque",IF(H1678/E1678&lt;1.2,"Estoque baixo",IF(H1678/E1678&lt;2,"Estoque moderado","Estoque confortável")))),""))</f>
        <v/>
      </c>
      <c r="J1678" s="102" t="str">
        <f>IF(CADA_PROD!C1676="","",SUMIFS(MOVI_ENTR!M:M,MOVI_ENTR!D:D,D1678,MOVI_ENTR!O:O,$E$5))</f>
        <v/>
      </c>
      <c r="K1678" s="103" t="str">
        <f>IF(CADA_PROD!C1676="","",IFERROR($J1678/SUM($J$8:$J$1008),""))</f>
        <v/>
      </c>
      <c r="L1678" s="103" t="str">
        <f>IF(CADA_PROD!C1676="","",IFERROR(H1678/SUM($H$8:$H$1008),""))</f>
        <v/>
      </c>
      <c r="M1678" s="102" t="str">
        <f>IF(CADA_PROD!$C1676="","",IFERROR(SUMIFS(MOVI_ENTR!M:M,MOVI_ENTR!D:D,D1678,MOVI_ENTR!O:O,$E$5)/SUMIFS(MOVI_ENTR!I:I,MOVI_ENTR!D:D,D1678,MOVI_ENTR!O:O,$E$5),0))</f>
        <v/>
      </c>
      <c r="N1678" s="104" t="str">
        <f>IF(CADA_PROD!C1676="","",G1678/E1678)</f>
        <v/>
      </c>
    </row>
    <row r="1679" spans="2:14" ht="30" customHeight="1">
      <c r="B1679" s="21">
        <f t="shared" si="53"/>
        <v>1672</v>
      </c>
      <c r="C1679" s="99" t="str">
        <f>IF(CADA_PROD!C1677="","",CADA_PROD!C1677)</f>
        <v/>
      </c>
      <c r="D1679" s="100" t="str">
        <f>IF(CADA_PROD!D1677="","",CADA_PROD!D1677)</f>
        <v/>
      </c>
      <c r="E1679" s="101" t="str">
        <f>IF(CADA_PROD!E1677="","",CADA_PROD!E1677)</f>
        <v/>
      </c>
      <c r="F1679" s="101" t="str">
        <f>IF(CADA_PROD!D1677="","",SUMIFS(MOVI_ENTR!I:I,MOVI_ENTR!D:D,D1679,MOVI_ENTR!O:O,$E$5))</f>
        <v/>
      </c>
      <c r="G1679" s="101" t="str">
        <f>IF(CADA_PROD!C1677="","",SUMIFS(MOVI_SAID!H:H,MOVI_SAID!D:D,D1679,MOVI_SAID!L:L,$E$5))</f>
        <v/>
      </c>
      <c r="H1679" s="101" t="str">
        <f t="shared" si="52"/>
        <v/>
      </c>
      <c r="I1679" s="100" t="str">
        <f>IF(CADA_PROD!C1677="","",IFERROR(IF(H1679&lt;=0,"Sem estoque",IF(H1679/E1679&lt;0.25,"Quase sem estoque",IF(H1679/E1679&lt;1.2,"Estoque baixo",IF(H1679/E1679&lt;2,"Estoque moderado","Estoque confortável")))),""))</f>
        <v/>
      </c>
      <c r="J1679" s="102" t="str">
        <f>IF(CADA_PROD!C1677="","",SUMIFS(MOVI_ENTR!M:M,MOVI_ENTR!D:D,D1679,MOVI_ENTR!O:O,$E$5))</f>
        <v/>
      </c>
      <c r="K1679" s="103" t="str">
        <f>IF(CADA_PROD!C1677="","",IFERROR($J1679/SUM($J$8:$J$1008),""))</f>
        <v/>
      </c>
      <c r="L1679" s="103" t="str">
        <f>IF(CADA_PROD!C1677="","",IFERROR(H1679/SUM($H$8:$H$1008),""))</f>
        <v/>
      </c>
      <c r="M1679" s="102" t="str">
        <f>IF(CADA_PROD!$C1677="","",IFERROR(SUMIFS(MOVI_ENTR!M:M,MOVI_ENTR!D:D,D1679,MOVI_ENTR!O:O,$E$5)/SUMIFS(MOVI_ENTR!I:I,MOVI_ENTR!D:D,D1679,MOVI_ENTR!O:O,$E$5),0))</f>
        <v/>
      </c>
      <c r="N1679" s="104" t="str">
        <f>IF(CADA_PROD!C1677="","",G1679/E1679)</f>
        <v/>
      </c>
    </row>
    <row r="1680" spans="2:14" ht="30" customHeight="1">
      <c r="B1680" s="21">
        <f t="shared" si="53"/>
        <v>1673</v>
      </c>
      <c r="C1680" s="99" t="str">
        <f>IF(CADA_PROD!C1678="","",CADA_PROD!C1678)</f>
        <v/>
      </c>
      <c r="D1680" s="100" t="str">
        <f>IF(CADA_PROD!D1678="","",CADA_PROD!D1678)</f>
        <v/>
      </c>
      <c r="E1680" s="101" t="str">
        <f>IF(CADA_PROD!E1678="","",CADA_PROD!E1678)</f>
        <v/>
      </c>
      <c r="F1680" s="101" t="str">
        <f>IF(CADA_PROD!D1678="","",SUMIFS(MOVI_ENTR!I:I,MOVI_ENTR!D:D,D1680,MOVI_ENTR!O:O,$E$5))</f>
        <v/>
      </c>
      <c r="G1680" s="101" t="str">
        <f>IF(CADA_PROD!C1678="","",SUMIFS(MOVI_SAID!H:H,MOVI_SAID!D:D,D1680,MOVI_SAID!L:L,$E$5))</f>
        <v/>
      </c>
      <c r="H1680" s="101" t="str">
        <f t="shared" si="52"/>
        <v/>
      </c>
      <c r="I1680" s="100" t="str">
        <f>IF(CADA_PROD!C1678="","",IFERROR(IF(H1680&lt;=0,"Sem estoque",IF(H1680/E1680&lt;0.25,"Quase sem estoque",IF(H1680/E1680&lt;1.2,"Estoque baixo",IF(H1680/E1680&lt;2,"Estoque moderado","Estoque confortável")))),""))</f>
        <v/>
      </c>
      <c r="J1680" s="102" t="str">
        <f>IF(CADA_PROD!C1678="","",SUMIFS(MOVI_ENTR!M:M,MOVI_ENTR!D:D,D1680,MOVI_ENTR!O:O,$E$5))</f>
        <v/>
      </c>
      <c r="K1680" s="103" t="str">
        <f>IF(CADA_PROD!C1678="","",IFERROR($J1680/SUM($J$8:$J$1008),""))</f>
        <v/>
      </c>
      <c r="L1680" s="103" t="str">
        <f>IF(CADA_PROD!C1678="","",IFERROR(H1680/SUM($H$8:$H$1008),""))</f>
        <v/>
      </c>
      <c r="M1680" s="102" t="str">
        <f>IF(CADA_PROD!$C1678="","",IFERROR(SUMIFS(MOVI_ENTR!M:M,MOVI_ENTR!D:D,D1680,MOVI_ENTR!O:O,$E$5)/SUMIFS(MOVI_ENTR!I:I,MOVI_ENTR!D:D,D1680,MOVI_ENTR!O:O,$E$5),0))</f>
        <v/>
      </c>
      <c r="N1680" s="104" t="str">
        <f>IF(CADA_PROD!C1678="","",G1680/E1680)</f>
        <v/>
      </c>
    </row>
    <row r="1681" spans="2:14" ht="30" customHeight="1">
      <c r="B1681" s="21">
        <f t="shared" si="53"/>
        <v>1674</v>
      </c>
      <c r="C1681" s="99" t="str">
        <f>IF(CADA_PROD!C1679="","",CADA_PROD!C1679)</f>
        <v/>
      </c>
      <c r="D1681" s="100" t="str">
        <f>IF(CADA_PROD!D1679="","",CADA_PROD!D1679)</f>
        <v/>
      </c>
      <c r="E1681" s="101" t="str">
        <f>IF(CADA_PROD!E1679="","",CADA_PROD!E1679)</f>
        <v/>
      </c>
      <c r="F1681" s="101" t="str">
        <f>IF(CADA_PROD!D1679="","",SUMIFS(MOVI_ENTR!I:I,MOVI_ENTR!D:D,D1681,MOVI_ENTR!O:O,$E$5))</f>
        <v/>
      </c>
      <c r="G1681" s="101" t="str">
        <f>IF(CADA_PROD!C1679="","",SUMIFS(MOVI_SAID!H:H,MOVI_SAID!D:D,D1681,MOVI_SAID!L:L,$E$5))</f>
        <v/>
      </c>
      <c r="H1681" s="101" t="str">
        <f t="shared" si="52"/>
        <v/>
      </c>
      <c r="I1681" s="100" t="str">
        <f>IF(CADA_PROD!C1679="","",IFERROR(IF(H1681&lt;=0,"Sem estoque",IF(H1681/E1681&lt;0.25,"Quase sem estoque",IF(H1681/E1681&lt;1.2,"Estoque baixo",IF(H1681/E1681&lt;2,"Estoque moderado","Estoque confortável")))),""))</f>
        <v/>
      </c>
      <c r="J1681" s="102" t="str">
        <f>IF(CADA_PROD!C1679="","",SUMIFS(MOVI_ENTR!M:M,MOVI_ENTR!D:D,D1681,MOVI_ENTR!O:O,$E$5))</f>
        <v/>
      </c>
      <c r="K1681" s="103" t="str">
        <f>IF(CADA_PROD!C1679="","",IFERROR($J1681/SUM($J$8:$J$1008),""))</f>
        <v/>
      </c>
      <c r="L1681" s="103" t="str">
        <f>IF(CADA_PROD!C1679="","",IFERROR(H1681/SUM($H$8:$H$1008),""))</f>
        <v/>
      </c>
      <c r="M1681" s="102" t="str">
        <f>IF(CADA_PROD!$C1679="","",IFERROR(SUMIFS(MOVI_ENTR!M:M,MOVI_ENTR!D:D,D1681,MOVI_ENTR!O:O,$E$5)/SUMIFS(MOVI_ENTR!I:I,MOVI_ENTR!D:D,D1681,MOVI_ENTR!O:O,$E$5),0))</f>
        <v/>
      </c>
      <c r="N1681" s="104" t="str">
        <f>IF(CADA_PROD!C1679="","",G1681/E1681)</f>
        <v/>
      </c>
    </row>
    <row r="1682" spans="2:14" ht="30" customHeight="1">
      <c r="B1682" s="21">
        <f t="shared" si="53"/>
        <v>1675</v>
      </c>
      <c r="C1682" s="99" t="str">
        <f>IF(CADA_PROD!C1680="","",CADA_PROD!C1680)</f>
        <v/>
      </c>
      <c r="D1682" s="100" t="str">
        <f>IF(CADA_PROD!D1680="","",CADA_PROD!D1680)</f>
        <v/>
      </c>
      <c r="E1682" s="101" t="str">
        <f>IF(CADA_PROD!E1680="","",CADA_PROD!E1680)</f>
        <v/>
      </c>
      <c r="F1682" s="101" t="str">
        <f>IF(CADA_PROD!D1680="","",SUMIFS(MOVI_ENTR!I:I,MOVI_ENTR!D:D,D1682,MOVI_ENTR!O:O,$E$5))</f>
        <v/>
      </c>
      <c r="G1682" s="101" t="str">
        <f>IF(CADA_PROD!C1680="","",SUMIFS(MOVI_SAID!H:H,MOVI_SAID!D:D,D1682,MOVI_SAID!L:L,$E$5))</f>
        <v/>
      </c>
      <c r="H1682" s="101" t="str">
        <f t="shared" si="52"/>
        <v/>
      </c>
      <c r="I1682" s="100" t="str">
        <f>IF(CADA_PROD!C1680="","",IFERROR(IF(H1682&lt;=0,"Sem estoque",IF(H1682/E1682&lt;0.25,"Quase sem estoque",IF(H1682/E1682&lt;1.2,"Estoque baixo",IF(H1682/E1682&lt;2,"Estoque moderado","Estoque confortável")))),""))</f>
        <v/>
      </c>
      <c r="J1682" s="102" t="str">
        <f>IF(CADA_PROD!C1680="","",SUMIFS(MOVI_ENTR!M:M,MOVI_ENTR!D:D,D1682,MOVI_ENTR!O:O,$E$5))</f>
        <v/>
      </c>
      <c r="K1682" s="103" t="str">
        <f>IF(CADA_PROD!C1680="","",IFERROR($J1682/SUM($J$8:$J$1008),""))</f>
        <v/>
      </c>
      <c r="L1682" s="103" t="str">
        <f>IF(CADA_PROD!C1680="","",IFERROR(H1682/SUM($H$8:$H$1008),""))</f>
        <v/>
      </c>
      <c r="M1682" s="102" t="str">
        <f>IF(CADA_PROD!$C1680="","",IFERROR(SUMIFS(MOVI_ENTR!M:M,MOVI_ENTR!D:D,D1682,MOVI_ENTR!O:O,$E$5)/SUMIFS(MOVI_ENTR!I:I,MOVI_ENTR!D:D,D1682,MOVI_ENTR!O:O,$E$5),0))</f>
        <v/>
      </c>
      <c r="N1682" s="104" t="str">
        <f>IF(CADA_PROD!C1680="","",G1682/E1682)</f>
        <v/>
      </c>
    </row>
    <row r="1683" spans="2:14" ht="30" customHeight="1">
      <c r="B1683" s="21">
        <f t="shared" si="53"/>
        <v>1676</v>
      </c>
      <c r="C1683" s="99" t="str">
        <f>IF(CADA_PROD!C1681="","",CADA_PROD!C1681)</f>
        <v/>
      </c>
      <c r="D1683" s="100" t="str">
        <f>IF(CADA_PROD!D1681="","",CADA_PROD!D1681)</f>
        <v/>
      </c>
      <c r="E1683" s="101" t="str">
        <f>IF(CADA_PROD!E1681="","",CADA_PROD!E1681)</f>
        <v/>
      </c>
      <c r="F1683" s="101" t="str">
        <f>IF(CADA_PROD!D1681="","",SUMIFS(MOVI_ENTR!I:I,MOVI_ENTR!D:D,D1683,MOVI_ENTR!O:O,$E$5))</f>
        <v/>
      </c>
      <c r="G1683" s="101" t="str">
        <f>IF(CADA_PROD!C1681="","",SUMIFS(MOVI_SAID!H:H,MOVI_SAID!D:D,D1683,MOVI_SAID!L:L,$E$5))</f>
        <v/>
      </c>
      <c r="H1683" s="101" t="str">
        <f t="shared" si="52"/>
        <v/>
      </c>
      <c r="I1683" s="100" t="str">
        <f>IF(CADA_PROD!C1681="","",IFERROR(IF(H1683&lt;=0,"Sem estoque",IF(H1683/E1683&lt;0.25,"Quase sem estoque",IF(H1683/E1683&lt;1.2,"Estoque baixo",IF(H1683/E1683&lt;2,"Estoque moderado","Estoque confortável")))),""))</f>
        <v/>
      </c>
      <c r="J1683" s="102" t="str">
        <f>IF(CADA_PROD!C1681="","",SUMIFS(MOVI_ENTR!M:M,MOVI_ENTR!D:D,D1683,MOVI_ENTR!O:O,$E$5))</f>
        <v/>
      </c>
      <c r="K1683" s="103" t="str">
        <f>IF(CADA_PROD!C1681="","",IFERROR($J1683/SUM($J$8:$J$1008),""))</f>
        <v/>
      </c>
      <c r="L1683" s="103" t="str">
        <f>IF(CADA_PROD!C1681="","",IFERROR(H1683/SUM($H$8:$H$1008),""))</f>
        <v/>
      </c>
      <c r="M1683" s="102" t="str">
        <f>IF(CADA_PROD!$C1681="","",IFERROR(SUMIFS(MOVI_ENTR!M:M,MOVI_ENTR!D:D,D1683,MOVI_ENTR!O:O,$E$5)/SUMIFS(MOVI_ENTR!I:I,MOVI_ENTR!D:D,D1683,MOVI_ENTR!O:O,$E$5),0))</f>
        <v/>
      </c>
      <c r="N1683" s="104" t="str">
        <f>IF(CADA_PROD!C1681="","",G1683/E1683)</f>
        <v/>
      </c>
    </row>
    <row r="1684" spans="2:14" ht="30" customHeight="1">
      <c r="B1684" s="21">
        <f t="shared" si="53"/>
        <v>1677</v>
      </c>
      <c r="C1684" s="99" t="str">
        <f>IF(CADA_PROD!C1682="","",CADA_PROD!C1682)</f>
        <v/>
      </c>
      <c r="D1684" s="100" t="str">
        <f>IF(CADA_PROD!D1682="","",CADA_PROD!D1682)</f>
        <v/>
      </c>
      <c r="E1684" s="101" t="str">
        <f>IF(CADA_PROD!E1682="","",CADA_PROD!E1682)</f>
        <v/>
      </c>
      <c r="F1684" s="101" t="str">
        <f>IF(CADA_PROD!D1682="","",SUMIFS(MOVI_ENTR!I:I,MOVI_ENTR!D:D,D1684,MOVI_ENTR!O:O,$E$5))</f>
        <v/>
      </c>
      <c r="G1684" s="101" t="str">
        <f>IF(CADA_PROD!C1682="","",SUMIFS(MOVI_SAID!H:H,MOVI_SAID!D:D,D1684,MOVI_SAID!L:L,$E$5))</f>
        <v/>
      </c>
      <c r="H1684" s="101" t="str">
        <f t="shared" si="52"/>
        <v/>
      </c>
      <c r="I1684" s="100" t="str">
        <f>IF(CADA_PROD!C1682="","",IFERROR(IF(H1684&lt;=0,"Sem estoque",IF(H1684/E1684&lt;0.25,"Quase sem estoque",IF(H1684/E1684&lt;1.2,"Estoque baixo",IF(H1684/E1684&lt;2,"Estoque moderado","Estoque confortável")))),""))</f>
        <v/>
      </c>
      <c r="J1684" s="102" t="str">
        <f>IF(CADA_PROD!C1682="","",SUMIFS(MOVI_ENTR!M:M,MOVI_ENTR!D:D,D1684,MOVI_ENTR!O:O,$E$5))</f>
        <v/>
      </c>
      <c r="K1684" s="103" t="str">
        <f>IF(CADA_PROD!C1682="","",IFERROR($J1684/SUM($J$8:$J$1008),""))</f>
        <v/>
      </c>
      <c r="L1684" s="103" t="str">
        <f>IF(CADA_PROD!C1682="","",IFERROR(H1684/SUM($H$8:$H$1008),""))</f>
        <v/>
      </c>
      <c r="M1684" s="102" t="str">
        <f>IF(CADA_PROD!$C1682="","",IFERROR(SUMIFS(MOVI_ENTR!M:M,MOVI_ENTR!D:D,D1684,MOVI_ENTR!O:O,$E$5)/SUMIFS(MOVI_ENTR!I:I,MOVI_ENTR!D:D,D1684,MOVI_ENTR!O:O,$E$5),0))</f>
        <v/>
      </c>
      <c r="N1684" s="104" t="str">
        <f>IF(CADA_PROD!C1682="","",G1684/E1684)</f>
        <v/>
      </c>
    </row>
    <row r="1685" spans="2:14" ht="30" customHeight="1">
      <c r="B1685" s="21">
        <f t="shared" si="53"/>
        <v>1678</v>
      </c>
      <c r="C1685" s="99" t="str">
        <f>IF(CADA_PROD!C1683="","",CADA_PROD!C1683)</f>
        <v/>
      </c>
      <c r="D1685" s="100" t="str">
        <f>IF(CADA_PROD!D1683="","",CADA_PROD!D1683)</f>
        <v/>
      </c>
      <c r="E1685" s="101" t="str">
        <f>IF(CADA_PROD!E1683="","",CADA_PROD!E1683)</f>
        <v/>
      </c>
      <c r="F1685" s="101" t="str">
        <f>IF(CADA_PROD!D1683="","",SUMIFS(MOVI_ENTR!I:I,MOVI_ENTR!D:D,D1685,MOVI_ENTR!O:O,$E$5))</f>
        <v/>
      </c>
      <c r="G1685" s="101" t="str">
        <f>IF(CADA_PROD!C1683="","",SUMIFS(MOVI_SAID!H:H,MOVI_SAID!D:D,D1685,MOVI_SAID!L:L,$E$5))</f>
        <v/>
      </c>
      <c r="H1685" s="101" t="str">
        <f t="shared" si="52"/>
        <v/>
      </c>
      <c r="I1685" s="100" t="str">
        <f>IF(CADA_PROD!C1683="","",IFERROR(IF(H1685&lt;=0,"Sem estoque",IF(H1685/E1685&lt;0.25,"Quase sem estoque",IF(H1685/E1685&lt;1.2,"Estoque baixo",IF(H1685/E1685&lt;2,"Estoque moderado","Estoque confortável")))),""))</f>
        <v/>
      </c>
      <c r="J1685" s="102" t="str">
        <f>IF(CADA_PROD!C1683="","",SUMIFS(MOVI_ENTR!M:M,MOVI_ENTR!D:D,D1685,MOVI_ENTR!O:O,$E$5))</f>
        <v/>
      </c>
      <c r="K1685" s="103" t="str">
        <f>IF(CADA_PROD!C1683="","",IFERROR($J1685/SUM($J$8:$J$1008),""))</f>
        <v/>
      </c>
      <c r="L1685" s="103" t="str">
        <f>IF(CADA_PROD!C1683="","",IFERROR(H1685/SUM($H$8:$H$1008),""))</f>
        <v/>
      </c>
      <c r="M1685" s="102" t="str">
        <f>IF(CADA_PROD!$C1683="","",IFERROR(SUMIFS(MOVI_ENTR!M:M,MOVI_ENTR!D:D,D1685,MOVI_ENTR!O:O,$E$5)/SUMIFS(MOVI_ENTR!I:I,MOVI_ENTR!D:D,D1685,MOVI_ENTR!O:O,$E$5),0))</f>
        <v/>
      </c>
      <c r="N1685" s="104" t="str">
        <f>IF(CADA_PROD!C1683="","",G1685/E1685)</f>
        <v/>
      </c>
    </row>
    <row r="1686" spans="2:14" ht="30" customHeight="1">
      <c r="B1686" s="21">
        <f t="shared" si="53"/>
        <v>1679</v>
      </c>
      <c r="C1686" s="99" t="str">
        <f>IF(CADA_PROD!C1684="","",CADA_PROD!C1684)</f>
        <v/>
      </c>
      <c r="D1686" s="100" t="str">
        <f>IF(CADA_PROD!D1684="","",CADA_PROD!D1684)</f>
        <v/>
      </c>
      <c r="E1686" s="101" t="str">
        <f>IF(CADA_PROD!E1684="","",CADA_PROD!E1684)</f>
        <v/>
      </c>
      <c r="F1686" s="101" t="str">
        <f>IF(CADA_PROD!D1684="","",SUMIFS(MOVI_ENTR!I:I,MOVI_ENTR!D:D,D1686,MOVI_ENTR!O:O,$E$5))</f>
        <v/>
      </c>
      <c r="G1686" s="101" t="str">
        <f>IF(CADA_PROD!C1684="","",SUMIFS(MOVI_SAID!H:H,MOVI_SAID!D:D,D1686,MOVI_SAID!L:L,$E$5))</f>
        <v/>
      </c>
      <c r="H1686" s="101" t="str">
        <f t="shared" si="52"/>
        <v/>
      </c>
      <c r="I1686" s="100" t="str">
        <f>IF(CADA_PROD!C1684="","",IFERROR(IF(H1686&lt;=0,"Sem estoque",IF(H1686/E1686&lt;0.25,"Quase sem estoque",IF(H1686/E1686&lt;1.2,"Estoque baixo",IF(H1686/E1686&lt;2,"Estoque moderado","Estoque confortável")))),""))</f>
        <v/>
      </c>
      <c r="J1686" s="102" t="str">
        <f>IF(CADA_PROD!C1684="","",SUMIFS(MOVI_ENTR!M:M,MOVI_ENTR!D:D,D1686,MOVI_ENTR!O:O,$E$5))</f>
        <v/>
      </c>
      <c r="K1686" s="103" t="str">
        <f>IF(CADA_PROD!C1684="","",IFERROR($J1686/SUM($J$8:$J$1008),""))</f>
        <v/>
      </c>
      <c r="L1686" s="103" t="str">
        <f>IF(CADA_PROD!C1684="","",IFERROR(H1686/SUM($H$8:$H$1008),""))</f>
        <v/>
      </c>
      <c r="M1686" s="102" t="str">
        <f>IF(CADA_PROD!$C1684="","",IFERROR(SUMIFS(MOVI_ENTR!M:M,MOVI_ENTR!D:D,D1686,MOVI_ENTR!O:O,$E$5)/SUMIFS(MOVI_ENTR!I:I,MOVI_ENTR!D:D,D1686,MOVI_ENTR!O:O,$E$5),0))</f>
        <v/>
      </c>
      <c r="N1686" s="104" t="str">
        <f>IF(CADA_PROD!C1684="","",G1686/E1686)</f>
        <v/>
      </c>
    </row>
    <row r="1687" spans="2:14" ht="30" customHeight="1">
      <c r="B1687" s="21">
        <f t="shared" si="53"/>
        <v>1680</v>
      </c>
      <c r="C1687" s="99" t="str">
        <f>IF(CADA_PROD!C1685="","",CADA_PROD!C1685)</f>
        <v/>
      </c>
      <c r="D1687" s="100" t="str">
        <f>IF(CADA_PROD!D1685="","",CADA_PROD!D1685)</f>
        <v/>
      </c>
      <c r="E1687" s="101" t="str">
        <f>IF(CADA_PROD!E1685="","",CADA_PROD!E1685)</f>
        <v/>
      </c>
      <c r="F1687" s="101" t="str">
        <f>IF(CADA_PROD!D1685="","",SUMIFS(MOVI_ENTR!I:I,MOVI_ENTR!D:D,D1687,MOVI_ENTR!O:O,$E$5))</f>
        <v/>
      </c>
      <c r="G1687" s="101" t="str">
        <f>IF(CADA_PROD!C1685="","",SUMIFS(MOVI_SAID!H:H,MOVI_SAID!D:D,D1687,MOVI_SAID!L:L,$E$5))</f>
        <v/>
      </c>
      <c r="H1687" s="101" t="str">
        <f t="shared" si="52"/>
        <v/>
      </c>
      <c r="I1687" s="100" t="str">
        <f>IF(CADA_PROD!C1685="","",IFERROR(IF(H1687&lt;=0,"Sem estoque",IF(H1687/E1687&lt;0.25,"Quase sem estoque",IF(H1687/E1687&lt;1.2,"Estoque baixo",IF(H1687/E1687&lt;2,"Estoque moderado","Estoque confortável")))),""))</f>
        <v/>
      </c>
      <c r="J1687" s="102" t="str">
        <f>IF(CADA_PROD!C1685="","",SUMIFS(MOVI_ENTR!M:M,MOVI_ENTR!D:D,D1687,MOVI_ENTR!O:O,$E$5))</f>
        <v/>
      </c>
      <c r="K1687" s="103" t="str">
        <f>IF(CADA_PROD!C1685="","",IFERROR($J1687/SUM($J$8:$J$1008),""))</f>
        <v/>
      </c>
      <c r="L1687" s="103" t="str">
        <f>IF(CADA_PROD!C1685="","",IFERROR(H1687/SUM($H$8:$H$1008),""))</f>
        <v/>
      </c>
      <c r="M1687" s="102" t="str">
        <f>IF(CADA_PROD!$C1685="","",IFERROR(SUMIFS(MOVI_ENTR!M:M,MOVI_ENTR!D:D,D1687,MOVI_ENTR!O:O,$E$5)/SUMIFS(MOVI_ENTR!I:I,MOVI_ENTR!D:D,D1687,MOVI_ENTR!O:O,$E$5),0))</f>
        <v/>
      </c>
      <c r="N1687" s="104" t="str">
        <f>IF(CADA_PROD!C1685="","",G1687/E1687)</f>
        <v/>
      </c>
    </row>
    <row r="1688" spans="2:14" ht="30" customHeight="1">
      <c r="B1688" s="21">
        <f t="shared" si="53"/>
        <v>1681</v>
      </c>
      <c r="C1688" s="99" t="str">
        <f>IF(CADA_PROD!C1686="","",CADA_PROD!C1686)</f>
        <v/>
      </c>
      <c r="D1688" s="100" t="str">
        <f>IF(CADA_PROD!D1686="","",CADA_PROD!D1686)</f>
        <v/>
      </c>
      <c r="E1688" s="101" t="str">
        <f>IF(CADA_PROD!E1686="","",CADA_PROD!E1686)</f>
        <v/>
      </c>
      <c r="F1688" s="101" t="str">
        <f>IF(CADA_PROD!D1686="","",SUMIFS(MOVI_ENTR!I:I,MOVI_ENTR!D:D,D1688,MOVI_ENTR!O:O,$E$5))</f>
        <v/>
      </c>
      <c r="G1688" s="101" t="str">
        <f>IF(CADA_PROD!C1686="","",SUMIFS(MOVI_SAID!H:H,MOVI_SAID!D:D,D1688,MOVI_SAID!L:L,$E$5))</f>
        <v/>
      </c>
      <c r="H1688" s="101" t="str">
        <f t="shared" si="52"/>
        <v/>
      </c>
      <c r="I1688" s="100" t="str">
        <f>IF(CADA_PROD!C1686="","",IFERROR(IF(H1688&lt;=0,"Sem estoque",IF(H1688/E1688&lt;0.25,"Quase sem estoque",IF(H1688/E1688&lt;1.2,"Estoque baixo",IF(H1688/E1688&lt;2,"Estoque moderado","Estoque confortável")))),""))</f>
        <v/>
      </c>
      <c r="J1688" s="102" t="str">
        <f>IF(CADA_PROD!C1686="","",SUMIFS(MOVI_ENTR!M:M,MOVI_ENTR!D:D,D1688,MOVI_ENTR!O:O,$E$5))</f>
        <v/>
      </c>
      <c r="K1688" s="103" t="str">
        <f>IF(CADA_PROD!C1686="","",IFERROR($J1688/SUM($J$8:$J$1008),""))</f>
        <v/>
      </c>
      <c r="L1688" s="103" t="str">
        <f>IF(CADA_PROD!C1686="","",IFERROR(H1688/SUM($H$8:$H$1008),""))</f>
        <v/>
      </c>
      <c r="M1688" s="102" t="str">
        <f>IF(CADA_PROD!$C1686="","",IFERROR(SUMIFS(MOVI_ENTR!M:M,MOVI_ENTR!D:D,D1688,MOVI_ENTR!O:O,$E$5)/SUMIFS(MOVI_ENTR!I:I,MOVI_ENTR!D:D,D1688,MOVI_ENTR!O:O,$E$5),0))</f>
        <v/>
      </c>
      <c r="N1688" s="104" t="str">
        <f>IF(CADA_PROD!C1686="","",G1688/E1688)</f>
        <v/>
      </c>
    </row>
    <row r="1689" spans="2:14" ht="30" customHeight="1">
      <c r="B1689" s="21">
        <f t="shared" si="53"/>
        <v>1682</v>
      </c>
      <c r="C1689" s="99" t="str">
        <f>IF(CADA_PROD!C1687="","",CADA_PROD!C1687)</f>
        <v/>
      </c>
      <c r="D1689" s="100" t="str">
        <f>IF(CADA_PROD!D1687="","",CADA_PROD!D1687)</f>
        <v/>
      </c>
      <c r="E1689" s="101" t="str">
        <f>IF(CADA_PROD!E1687="","",CADA_PROD!E1687)</f>
        <v/>
      </c>
      <c r="F1689" s="101" t="str">
        <f>IF(CADA_PROD!D1687="","",SUMIFS(MOVI_ENTR!I:I,MOVI_ENTR!D:D,D1689,MOVI_ENTR!O:O,$E$5))</f>
        <v/>
      </c>
      <c r="G1689" s="101" t="str">
        <f>IF(CADA_PROD!C1687="","",SUMIFS(MOVI_SAID!H:H,MOVI_SAID!D:D,D1689,MOVI_SAID!L:L,$E$5))</f>
        <v/>
      </c>
      <c r="H1689" s="101" t="str">
        <f t="shared" si="52"/>
        <v/>
      </c>
      <c r="I1689" s="100" t="str">
        <f>IF(CADA_PROD!C1687="","",IFERROR(IF(H1689&lt;=0,"Sem estoque",IF(H1689/E1689&lt;0.25,"Quase sem estoque",IF(H1689/E1689&lt;1.2,"Estoque baixo",IF(H1689/E1689&lt;2,"Estoque moderado","Estoque confortável")))),""))</f>
        <v/>
      </c>
      <c r="J1689" s="102" t="str">
        <f>IF(CADA_PROD!C1687="","",SUMIFS(MOVI_ENTR!M:M,MOVI_ENTR!D:D,D1689,MOVI_ENTR!O:O,$E$5))</f>
        <v/>
      </c>
      <c r="K1689" s="103" t="str">
        <f>IF(CADA_PROD!C1687="","",IFERROR($J1689/SUM($J$8:$J$1008),""))</f>
        <v/>
      </c>
      <c r="L1689" s="103" t="str">
        <f>IF(CADA_PROD!C1687="","",IFERROR(H1689/SUM($H$8:$H$1008),""))</f>
        <v/>
      </c>
      <c r="M1689" s="102" t="str">
        <f>IF(CADA_PROD!$C1687="","",IFERROR(SUMIFS(MOVI_ENTR!M:M,MOVI_ENTR!D:D,D1689,MOVI_ENTR!O:O,$E$5)/SUMIFS(MOVI_ENTR!I:I,MOVI_ENTR!D:D,D1689,MOVI_ENTR!O:O,$E$5),0))</f>
        <v/>
      </c>
      <c r="N1689" s="104" t="str">
        <f>IF(CADA_PROD!C1687="","",G1689/E1689)</f>
        <v/>
      </c>
    </row>
    <row r="1690" spans="2:14" ht="30" customHeight="1">
      <c r="B1690" s="21">
        <f t="shared" si="53"/>
        <v>1683</v>
      </c>
      <c r="C1690" s="99" t="str">
        <f>IF(CADA_PROD!C1688="","",CADA_PROD!C1688)</f>
        <v/>
      </c>
      <c r="D1690" s="100" t="str">
        <f>IF(CADA_PROD!D1688="","",CADA_PROD!D1688)</f>
        <v/>
      </c>
      <c r="E1690" s="101" t="str">
        <f>IF(CADA_PROD!E1688="","",CADA_PROD!E1688)</f>
        <v/>
      </c>
      <c r="F1690" s="101" t="str">
        <f>IF(CADA_PROD!D1688="","",SUMIFS(MOVI_ENTR!I:I,MOVI_ENTR!D:D,D1690,MOVI_ENTR!O:O,$E$5))</f>
        <v/>
      </c>
      <c r="G1690" s="101" t="str">
        <f>IF(CADA_PROD!C1688="","",SUMIFS(MOVI_SAID!H:H,MOVI_SAID!D:D,D1690,MOVI_SAID!L:L,$E$5))</f>
        <v/>
      </c>
      <c r="H1690" s="101" t="str">
        <f t="shared" si="52"/>
        <v/>
      </c>
      <c r="I1690" s="100" t="str">
        <f>IF(CADA_PROD!C1688="","",IFERROR(IF(H1690&lt;=0,"Sem estoque",IF(H1690/E1690&lt;0.25,"Quase sem estoque",IF(H1690/E1690&lt;1.2,"Estoque baixo",IF(H1690/E1690&lt;2,"Estoque moderado","Estoque confortável")))),""))</f>
        <v/>
      </c>
      <c r="J1690" s="102" t="str">
        <f>IF(CADA_PROD!C1688="","",SUMIFS(MOVI_ENTR!M:M,MOVI_ENTR!D:D,D1690,MOVI_ENTR!O:O,$E$5))</f>
        <v/>
      </c>
      <c r="K1690" s="103" t="str">
        <f>IF(CADA_PROD!C1688="","",IFERROR($J1690/SUM($J$8:$J$1008),""))</f>
        <v/>
      </c>
      <c r="L1690" s="103" t="str">
        <f>IF(CADA_PROD!C1688="","",IFERROR(H1690/SUM($H$8:$H$1008),""))</f>
        <v/>
      </c>
      <c r="M1690" s="102" t="str">
        <f>IF(CADA_PROD!$C1688="","",IFERROR(SUMIFS(MOVI_ENTR!M:M,MOVI_ENTR!D:D,D1690,MOVI_ENTR!O:O,$E$5)/SUMIFS(MOVI_ENTR!I:I,MOVI_ENTR!D:D,D1690,MOVI_ENTR!O:O,$E$5),0))</f>
        <v/>
      </c>
      <c r="N1690" s="104" t="str">
        <f>IF(CADA_PROD!C1688="","",G1690/E1690)</f>
        <v/>
      </c>
    </row>
    <row r="1691" spans="2:14" ht="30" customHeight="1">
      <c r="B1691" s="21">
        <f t="shared" si="53"/>
        <v>1684</v>
      </c>
      <c r="C1691" s="99" t="str">
        <f>IF(CADA_PROD!C1689="","",CADA_PROD!C1689)</f>
        <v/>
      </c>
      <c r="D1691" s="100" t="str">
        <f>IF(CADA_PROD!D1689="","",CADA_PROD!D1689)</f>
        <v/>
      </c>
      <c r="E1691" s="101" t="str">
        <f>IF(CADA_PROD!E1689="","",CADA_PROD!E1689)</f>
        <v/>
      </c>
      <c r="F1691" s="101" t="str">
        <f>IF(CADA_PROD!D1689="","",SUMIFS(MOVI_ENTR!I:I,MOVI_ENTR!D:D,D1691,MOVI_ENTR!O:O,$E$5))</f>
        <v/>
      </c>
      <c r="G1691" s="101" t="str">
        <f>IF(CADA_PROD!C1689="","",SUMIFS(MOVI_SAID!H:H,MOVI_SAID!D:D,D1691,MOVI_SAID!L:L,$E$5))</f>
        <v/>
      </c>
      <c r="H1691" s="101" t="str">
        <f t="shared" si="52"/>
        <v/>
      </c>
      <c r="I1691" s="100" t="str">
        <f>IF(CADA_PROD!C1689="","",IFERROR(IF(H1691&lt;=0,"Sem estoque",IF(H1691/E1691&lt;0.25,"Quase sem estoque",IF(H1691/E1691&lt;1.2,"Estoque baixo",IF(H1691/E1691&lt;2,"Estoque moderado","Estoque confortável")))),""))</f>
        <v/>
      </c>
      <c r="J1691" s="102" t="str">
        <f>IF(CADA_PROD!C1689="","",SUMIFS(MOVI_ENTR!M:M,MOVI_ENTR!D:D,D1691,MOVI_ENTR!O:O,$E$5))</f>
        <v/>
      </c>
      <c r="K1691" s="103" t="str">
        <f>IF(CADA_PROD!C1689="","",IFERROR($J1691/SUM($J$8:$J$1008),""))</f>
        <v/>
      </c>
      <c r="L1691" s="103" t="str">
        <f>IF(CADA_PROD!C1689="","",IFERROR(H1691/SUM($H$8:$H$1008),""))</f>
        <v/>
      </c>
      <c r="M1691" s="102" t="str">
        <f>IF(CADA_PROD!$C1689="","",IFERROR(SUMIFS(MOVI_ENTR!M:M,MOVI_ENTR!D:D,D1691,MOVI_ENTR!O:O,$E$5)/SUMIFS(MOVI_ENTR!I:I,MOVI_ENTR!D:D,D1691,MOVI_ENTR!O:O,$E$5),0))</f>
        <v/>
      </c>
      <c r="N1691" s="104" t="str">
        <f>IF(CADA_PROD!C1689="","",G1691/E1691)</f>
        <v/>
      </c>
    </row>
    <row r="1692" spans="2:14" ht="30" customHeight="1">
      <c r="B1692" s="21">
        <f t="shared" si="53"/>
        <v>1685</v>
      </c>
      <c r="C1692" s="99" t="str">
        <f>IF(CADA_PROD!C1690="","",CADA_PROD!C1690)</f>
        <v/>
      </c>
      <c r="D1692" s="100" t="str">
        <f>IF(CADA_PROD!D1690="","",CADA_PROD!D1690)</f>
        <v/>
      </c>
      <c r="E1692" s="101" t="str">
        <f>IF(CADA_PROD!E1690="","",CADA_PROD!E1690)</f>
        <v/>
      </c>
      <c r="F1692" s="101" t="str">
        <f>IF(CADA_PROD!D1690="","",SUMIFS(MOVI_ENTR!I:I,MOVI_ENTR!D:D,D1692,MOVI_ENTR!O:O,$E$5))</f>
        <v/>
      </c>
      <c r="G1692" s="101" t="str">
        <f>IF(CADA_PROD!C1690="","",SUMIFS(MOVI_SAID!H:H,MOVI_SAID!D:D,D1692,MOVI_SAID!L:L,$E$5))</f>
        <v/>
      </c>
      <c r="H1692" s="101" t="str">
        <f t="shared" si="52"/>
        <v/>
      </c>
      <c r="I1692" s="100" t="str">
        <f>IF(CADA_PROD!C1690="","",IFERROR(IF(H1692&lt;=0,"Sem estoque",IF(H1692/E1692&lt;0.25,"Quase sem estoque",IF(H1692/E1692&lt;1.2,"Estoque baixo",IF(H1692/E1692&lt;2,"Estoque moderado","Estoque confortável")))),""))</f>
        <v/>
      </c>
      <c r="J1692" s="102" t="str">
        <f>IF(CADA_PROD!C1690="","",SUMIFS(MOVI_ENTR!M:M,MOVI_ENTR!D:D,D1692,MOVI_ENTR!O:O,$E$5))</f>
        <v/>
      </c>
      <c r="K1692" s="103" t="str">
        <f>IF(CADA_PROD!C1690="","",IFERROR($J1692/SUM($J$8:$J$1008),""))</f>
        <v/>
      </c>
      <c r="L1692" s="103" t="str">
        <f>IF(CADA_PROD!C1690="","",IFERROR(H1692/SUM($H$8:$H$1008),""))</f>
        <v/>
      </c>
      <c r="M1692" s="102" t="str">
        <f>IF(CADA_PROD!$C1690="","",IFERROR(SUMIFS(MOVI_ENTR!M:M,MOVI_ENTR!D:D,D1692,MOVI_ENTR!O:O,$E$5)/SUMIFS(MOVI_ENTR!I:I,MOVI_ENTR!D:D,D1692,MOVI_ENTR!O:O,$E$5),0))</f>
        <v/>
      </c>
      <c r="N1692" s="104" t="str">
        <f>IF(CADA_PROD!C1690="","",G1692/E1692)</f>
        <v/>
      </c>
    </row>
    <row r="1693" spans="2:14" ht="30" customHeight="1">
      <c r="B1693" s="21">
        <f t="shared" si="53"/>
        <v>1686</v>
      </c>
      <c r="C1693" s="99" t="str">
        <f>IF(CADA_PROD!C1691="","",CADA_PROD!C1691)</f>
        <v/>
      </c>
      <c r="D1693" s="100" t="str">
        <f>IF(CADA_PROD!D1691="","",CADA_PROD!D1691)</f>
        <v/>
      </c>
      <c r="E1693" s="101" t="str">
        <f>IF(CADA_PROD!E1691="","",CADA_PROD!E1691)</f>
        <v/>
      </c>
      <c r="F1693" s="101" t="str">
        <f>IF(CADA_PROD!D1691="","",SUMIFS(MOVI_ENTR!I:I,MOVI_ENTR!D:D,D1693,MOVI_ENTR!O:O,$E$5))</f>
        <v/>
      </c>
      <c r="G1693" s="101" t="str">
        <f>IF(CADA_PROD!C1691="","",SUMIFS(MOVI_SAID!H:H,MOVI_SAID!D:D,D1693,MOVI_SAID!L:L,$E$5))</f>
        <v/>
      </c>
      <c r="H1693" s="101" t="str">
        <f t="shared" si="52"/>
        <v/>
      </c>
      <c r="I1693" s="100" t="str">
        <f>IF(CADA_PROD!C1691="","",IFERROR(IF(H1693&lt;=0,"Sem estoque",IF(H1693/E1693&lt;0.25,"Quase sem estoque",IF(H1693/E1693&lt;1.2,"Estoque baixo",IF(H1693/E1693&lt;2,"Estoque moderado","Estoque confortável")))),""))</f>
        <v/>
      </c>
      <c r="J1693" s="102" t="str">
        <f>IF(CADA_PROD!C1691="","",SUMIFS(MOVI_ENTR!M:M,MOVI_ENTR!D:D,D1693,MOVI_ENTR!O:O,$E$5))</f>
        <v/>
      </c>
      <c r="K1693" s="103" t="str">
        <f>IF(CADA_PROD!C1691="","",IFERROR($J1693/SUM($J$8:$J$1008),""))</f>
        <v/>
      </c>
      <c r="L1693" s="103" t="str">
        <f>IF(CADA_PROD!C1691="","",IFERROR(H1693/SUM($H$8:$H$1008),""))</f>
        <v/>
      </c>
      <c r="M1693" s="102" t="str">
        <f>IF(CADA_PROD!$C1691="","",IFERROR(SUMIFS(MOVI_ENTR!M:M,MOVI_ENTR!D:D,D1693,MOVI_ENTR!O:O,$E$5)/SUMIFS(MOVI_ENTR!I:I,MOVI_ENTR!D:D,D1693,MOVI_ENTR!O:O,$E$5),0))</f>
        <v/>
      </c>
      <c r="N1693" s="104" t="str">
        <f>IF(CADA_PROD!C1691="","",G1693/E1693)</f>
        <v/>
      </c>
    </row>
    <row r="1694" spans="2:14" ht="30" customHeight="1">
      <c r="B1694" s="21">
        <f t="shared" si="53"/>
        <v>1687</v>
      </c>
      <c r="C1694" s="99" t="str">
        <f>IF(CADA_PROD!C1692="","",CADA_PROD!C1692)</f>
        <v/>
      </c>
      <c r="D1694" s="100" t="str">
        <f>IF(CADA_PROD!D1692="","",CADA_PROD!D1692)</f>
        <v/>
      </c>
      <c r="E1694" s="101" t="str">
        <f>IF(CADA_PROD!E1692="","",CADA_PROD!E1692)</f>
        <v/>
      </c>
      <c r="F1694" s="101" t="str">
        <f>IF(CADA_PROD!D1692="","",SUMIFS(MOVI_ENTR!I:I,MOVI_ENTR!D:D,D1694,MOVI_ENTR!O:O,$E$5))</f>
        <v/>
      </c>
      <c r="G1694" s="101" t="str">
        <f>IF(CADA_PROD!C1692="","",SUMIFS(MOVI_SAID!H:H,MOVI_SAID!D:D,D1694,MOVI_SAID!L:L,$E$5))</f>
        <v/>
      </c>
      <c r="H1694" s="101" t="str">
        <f t="shared" si="52"/>
        <v/>
      </c>
      <c r="I1694" s="100" t="str">
        <f>IF(CADA_PROD!C1692="","",IFERROR(IF(H1694&lt;=0,"Sem estoque",IF(H1694/E1694&lt;0.25,"Quase sem estoque",IF(H1694/E1694&lt;1.2,"Estoque baixo",IF(H1694/E1694&lt;2,"Estoque moderado","Estoque confortável")))),""))</f>
        <v/>
      </c>
      <c r="J1694" s="102" t="str">
        <f>IF(CADA_PROD!C1692="","",SUMIFS(MOVI_ENTR!M:M,MOVI_ENTR!D:D,D1694,MOVI_ENTR!O:O,$E$5))</f>
        <v/>
      </c>
      <c r="K1694" s="103" t="str">
        <f>IF(CADA_PROD!C1692="","",IFERROR($J1694/SUM($J$8:$J$1008),""))</f>
        <v/>
      </c>
      <c r="L1694" s="103" t="str">
        <f>IF(CADA_PROD!C1692="","",IFERROR(H1694/SUM($H$8:$H$1008),""))</f>
        <v/>
      </c>
      <c r="M1694" s="102" t="str">
        <f>IF(CADA_PROD!$C1692="","",IFERROR(SUMIFS(MOVI_ENTR!M:M,MOVI_ENTR!D:D,D1694,MOVI_ENTR!O:O,$E$5)/SUMIFS(MOVI_ENTR!I:I,MOVI_ENTR!D:D,D1694,MOVI_ENTR!O:O,$E$5),0))</f>
        <v/>
      </c>
      <c r="N1694" s="104" t="str">
        <f>IF(CADA_PROD!C1692="","",G1694/E1694)</f>
        <v/>
      </c>
    </row>
    <row r="1695" spans="2:14" ht="30" customHeight="1">
      <c r="B1695" s="21">
        <f t="shared" si="53"/>
        <v>1688</v>
      </c>
      <c r="C1695" s="99" t="str">
        <f>IF(CADA_PROD!C1693="","",CADA_PROD!C1693)</f>
        <v/>
      </c>
      <c r="D1695" s="100" t="str">
        <f>IF(CADA_PROD!D1693="","",CADA_PROD!D1693)</f>
        <v/>
      </c>
      <c r="E1695" s="101" t="str">
        <f>IF(CADA_PROD!E1693="","",CADA_PROD!E1693)</f>
        <v/>
      </c>
      <c r="F1695" s="101" t="str">
        <f>IF(CADA_PROD!D1693="","",SUMIFS(MOVI_ENTR!I:I,MOVI_ENTR!D:D,D1695,MOVI_ENTR!O:O,$E$5))</f>
        <v/>
      </c>
      <c r="G1695" s="101" t="str">
        <f>IF(CADA_PROD!C1693="","",SUMIFS(MOVI_SAID!H:H,MOVI_SAID!D:D,D1695,MOVI_SAID!L:L,$E$5))</f>
        <v/>
      </c>
      <c r="H1695" s="101" t="str">
        <f t="shared" si="52"/>
        <v/>
      </c>
      <c r="I1695" s="100" t="str">
        <f>IF(CADA_PROD!C1693="","",IFERROR(IF(H1695&lt;=0,"Sem estoque",IF(H1695/E1695&lt;0.25,"Quase sem estoque",IF(H1695/E1695&lt;1.2,"Estoque baixo",IF(H1695/E1695&lt;2,"Estoque moderado","Estoque confortável")))),""))</f>
        <v/>
      </c>
      <c r="J1695" s="102" t="str">
        <f>IF(CADA_PROD!C1693="","",SUMIFS(MOVI_ENTR!M:M,MOVI_ENTR!D:D,D1695,MOVI_ENTR!O:O,$E$5))</f>
        <v/>
      </c>
      <c r="K1695" s="103" t="str">
        <f>IF(CADA_PROD!C1693="","",IFERROR($J1695/SUM($J$8:$J$1008),""))</f>
        <v/>
      </c>
      <c r="L1695" s="103" t="str">
        <f>IF(CADA_PROD!C1693="","",IFERROR(H1695/SUM($H$8:$H$1008),""))</f>
        <v/>
      </c>
      <c r="M1695" s="102" t="str">
        <f>IF(CADA_PROD!$C1693="","",IFERROR(SUMIFS(MOVI_ENTR!M:M,MOVI_ENTR!D:D,D1695,MOVI_ENTR!O:O,$E$5)/SUMIFS(MOVI_ENTR!I:I,MOVI_ENTR!D:D,D1695,MOVI_ENTR!O:O,$E$5),0))</f>
        <v/>
      </c>
      <c r="N1695" s="104" t="str">
        <f>IF(CADA_PROD!C1693="","",G1695/E1695)</f>
        <v/>
      </c>
    </row>
    <row r="1696" spans="2:14" ht="30" customHeight="1">
      <c r="B1696" s="21">
        <f t="shared" si="53"/>
        <v>1689</v>
      </c>
      <c r="C1696" s="99" t="str">
        <f>IF(CADA_PROD!C1694="","",CADA_PROD!C1694)</f>
        <v/>
      </c>
      <c r="D1696" s="100" t="str">
        <f>IF(CADA_PROD!D1694="","",CADA_PROD!D1694)</f>
        <v/>
      </c>
      <c r="E1696" s="101" t="str">
        <f>IF(CADA_PROD!E1694="","",CADA_PROD!E1694)</f>
        <v/>
      </c>
      <c r="F1696" s="101" t="str">
        <f>IF(CADA_PROD!D1694="","",SUMIFS(MOVI_ENTR!I:I,MOVI_ENTR!D:D,D1696,MOVI_ENTR!O:O,$E$5))</f>
        <v/>
      </c>
      <c r="G1696" s="101" t="str">
        <f>IF(CADA_PROD!C1694="","",SUMIFS(MOVI_SAID!H:H,MOVI_SAID!D:D,D1696,MOVI_SAID!L:L,$E$5))</f>
        <v/>
      </c>
      <c r="H1696" s="101" t="str">
        <f t="shared" si="52"/>
        <v/>
      </c>
      <c r="I1696" s="100" t="str">
        <f>IF(CADA_PROD!C1694="","",IFERROR(IF(H1696&lt;=0,"Sem estoque",IF(H1696/E1696&lt;0.25,"Quase sem estoque",IF(H1696/E1696&lt;1.2,"Estoque baixo",IF(H1696/E1696&lt;2,"Estoque moderado","Estoque confortável")))),""))</f>
        <v/>
      </c>
      <c r="J1696" s="102" t="str">
        <f>IF(CADA_PROD!C1694="","",SUMIFS(MOVI_ENTR!M:M,MOVI_ENTR!D:D,D1696,MOVI_ENTR!O:O,$E$5))</f>
        <v/>
      </c>
      <c r="K1696" s="103" t="str">
        <f>IF(CADA_PROD!C1694="","",IFERROR($J1696/SUM($J$8:$J$1008),""))</f>
        <v/>
      </c>
      <c r="L1696" s="103" t="str">
        <f>IF(CADA_PROD!C1694="","",IFERROR(H1696/SUM($H$8:$H$1008),""))</f>
        <v/>
      </c>
      <c r="M1696" s="102" t="str">
        <f>IF(CADA_PROD!$C1694="","",IFERROR(SUMIFS(MOVI_ENTR!M:M,MOVI_ENTR!D:D,D1696,MOVI_ENTR!O:O,$E$5)/SUMIFS(MOVI_ENTR!I:I,MOVI_ENTR!D:D,D1696,MOVI_ENTR!O:O,$E$5),0))</f>
        <v/>
      </c>
      <c r="N1696" s="104" t="str">
        <f>IF(CADA_PROD!C1694="","",G1696/E1696)</f>
        <v/>
      </c>
    </row>
    <row r="1697" spans="2:14" ht="30" customHeight="1">
      <c r="B1697" s="21">
        <f t="shared" si="53"/>
        <v>1690</v>
      </c>
      <c r="C1697" s="99" t="str">
        <f>IF(CADA_PROD!C1695="","",CADA_PROD!C1695)</f>
        <v/>
      </c>
      <c r="D1697" s="100" t="str">
        <f>IF(CADA_PROD!D1695="","",CADA_PROD!D1695)</f>
        <v/>
      </c>
      <c r="E1697" s="101" t="str">
        <f>IF(CADA_PROD!E1695="","",CADA_PROD!E1695)</f>
        <v/>
      </c>
      <c r="F1697" s="101" t="str">
        <f>IF(CADA_PROD!D1695="","",SUMIFS(MOVI_ENTR!I:I,MOVI_ENTR!D:D,D1697,MOVI_ENTR!O:O,$E$5))</f>
        <v/>
      </c>
      <c r="G1697" s="101" t="str">
        <f>IF(CADA_PROD!C1695="","",SUMIFS(MOVI_SAID!H:H,MOVI_SAID!D:D,D1697,MOVI_SAID!L:L,$E$5))</f>
        <v/>
      </c>
      <c r="H1697" s="101" t="str">
        <f t="shared" si="52"/>
        <v/>
      </c>
      <c r="I1697" s="100" t="str">
        <f>IF(CADA_PROD!C1695="","",IFERROR(IF(H1697&lt;=0,"Sem estoque",IF(H1697/E1697&lt;0.25,"Quase sem estoque",IF(H1697/E1697&lt;1.2,"Estoque baixo",IF(H1697/E1697&lt;2,"Estoque moderado","Estoque confortável")))),""))</f>
        <v/>
      </c>
      <c r="J1697" s="102" t="str">
        <f>IF(CADA_PROD!C1695="","",SUMIFS(MOVI_ENTR!M:M,MOVI_ENTR!D:D,D1697,MOVI_ENTR!O:O,$E$5))</f>
        <v/>
      </c>
      <c r="K1697" s="103" t="str">
        <f>IF(CADA_PROD!C1695="","",IFERROR($J1697/SUM($J$8:$J$1008),""))</f>
        <v/>
      </c>
      <c r="L1697" s="103" t="str">
        <f>IF(CADA_PROD!C1695="","",IFERROR(H1697/SUM($H$8:$H$1008),""))</f>
        <v/>
      </c>
      <c r="M1697" s="102" t="str">
        <f>IF(CADA_PROD!$C1695="","",IFERROR(SUMIFS(MOVI_ENTR!M:M,MOVI_ENTR!D:D,D1697,MOVI_ENTR!O:O,$E$5)/SUMIFS(MOVI_ENTR!I:I,MOVI_ENTR!D:D,D1697,MOVI_ENTR!O:O,$E$5),0))</f>
        <v/>
      </c>
      <c r="N1697" s="104" t="str">
        <f>IF(CADA_PROD!C1695="","",G1697/E1697)</f>
        <v/>
      </c>
    </row>
    <row r="1698" spans="2:14" ht="30" customHeight="1">
      <c r="B1698" s="21">
        <f t="shared" si="53"/>
        <v>1691</v>
      </c>
      <c r="C1698" s="99" t="str">
        <f>IF(CADA_PROD!C1696="","",CADA_PROD!C1696)</f>
        <v/>
      </c>
      <c r="D1698" s="100" t="str">
        <f>IF(CADA_PROD!D1696="","",CADA_PROD!D1696)</f>
        <v/>
      </c>
      <c r="E1698" s="101" t="str">
        <f>IF(CADA_PROD!E1696="","",CADA_PROD!E1696)</f>
        <v/>
      </c>
      <c r="F1698" s="101" t="str">
        <f>IF(CADA_PROD!D1696="","",SUMIFS(MOVI_ENTR!I:I,MOVI_ENTR!D:D,D1698,MOVI_ENTR!O:O,$E$5))</f>
        <v/>
      </c>
      <c r="G1698" s="101" t="str">
        <f>IF(CADA_PROD!C1696="","",SUMIFS(MOVI_SAID!H:H,MOVI_SAID!D:D,D1698,MOVI_SAID!L:L,$E$5))</f>
        <v/>
      </c>
      <c r="H1698" s="101" t="str">
        <f t="shared" si="52"/>
        <v/>
      </c>
      <c r="I1698" s="100" t="str">
        <f>IF(CADA_PROD!C1696="","",IFERROR(IF(H1698&lt;=0,"Sem estoque",IF(H1698/E1698&lt;0.25,"Quase sem estoque",IF(H1698/E1698&lt;1.2,"Estoque baixo",IF(H1698/E1698&lt;2,"Estoque moderado","Estoque confortável")))),""))</f>
        <v/>
      </c>
      <c r="J1698" s="102" t="str">
        <f>IF(CADA_PROD!C1696="","",SUMIFS(MOVI_ENTR!M:M,MOVI_ENTR!D:D,D1698,MOVI_ENTR!O:O,$E$5))</f>
        <v/>
      </c>
      <c r="K1698" s="103" t="str">
        <f>IF(CADA_PROD!C1696="","",IFERROR($J1698/SUM($J$8:$J$1008),""))</f>
        <v/>
      </c>
      <c r="L1698" s="103" t="str">
        <f>IF(CADA_PROD!C1696="","",IFERROR(H1698/SUM($H$8:$H$1008),""))</f>
        <v/>
      </c>
      <c r="M1698" s="102" t="str">
        <f>IF(CADA_PROD!$C1696="","",IFERROR(SUMIFS(MOVI_ENTR!M:M,MOVI_ENTR!D:D,D1698,MOVI_ENTR!O:O,$E$5)/SUMIFS(MOVI_ENTR!I:I,MOVI_ENTR!D:D,D1698,MOVI_ENTR!O:O,$E$5),0))</f>
        <v/>
      </c>
      <c r="N1698" s="104" t="str">
        <f>IF(CADA_PROD!C1696="","",G1698/E1698)</f>
        <v/>
      </c>
    </row>
    <row r="1699" spans="2:14" ht="30" customHeight="1">
      <c r="B1699" s="21">
        <f t="shared" si="53"/>
        <v>1692</v>
      </c>
      <c r="C1699" s="99" t="str">
        <f>IF(CADA_PROD!C1697="","",CADA_PROD!C1697)</f>
        <v/>
      </c>
      <c r="D1699" s="100" t="str">
        <f>IF(CADA_PROD!D1697="","",CADA_PROD!D1697)</f>
        <v/>
      </c>
      <c r="E1699" s="101" t="str">
        <f>IF(CADA_PROD!E1697="","",CADA_PROD!E1697)</f>
        <v/>
      </c>
      <c r="F1699" s="101" t="str">
        <f>IF(CADA_PROD!D1697="","",SUMIFS(MOVI_ENTR!I:I,MOVI_ENTR!D:D,D1699,MOVI_ENTR!O:O,$E$5))</f>
        <v/>
      </c>
      <c r="G1699" s="101" t="str">
        <f>IF(CADA_PROD!C1697="","",SUMIFS(MOVI_SAID!H:H,MOVI_SAID!D:D,D1699,MOVI_SAID!L:L,$E$5))</f>
        <v/>
      </c>
      <c r="H1699" s="101" t="str">
        <f t="shared" si="52"/>
        <v/>
      </c>
      <c r="I1699" s="100" t="str">
        <f>IF(CADA_PROD!C1697="","",IFERROR(IF(H1699&lt;=0,"Sem estoque",IF(H1699/E1699&lt;0.25,"Quase sem estoque",IF(H1699/E1699&lt;1.2,"Estoque baixo",IF(H1699/E1699&lt;2,"Estoque moderado","Estoque confortável")))),""))</f>
        <v/>
      </c>
      <c r="J1699" s="102" t="str">
        <f>IF(CADA_PROD!C1697="","",SUMIFS(MOVI_ENTR!M:M,MOVI_ENTR!D:D,D1699,MOVI_ENTR!O:O,$E$5))</f>
        <v/>
      </c>
      <c r="K1699" s="103" t="str">
        <f>IF(CADA_PROD!C1697="","",IFERROR($J1699/SUM($J$8:$J$1008),""))</f>
        <v/>
      </c>
      <c r="L1699" s="103" t="str">
        <f>IF(CADA_PROD!C1697="","",IFERROR(H1699/SUM($H$8:$H$1008),""))</f>
        <v/>
      </c>
      <c r="M1699" s="102" t="str">
        <f>IF(CADA_PROD!$C1697="","",IFERROR(SUMIFS(MOVI_ENTR!M:M,MOVI_ENTR!D:D,D1699,MOVI_ENTR!O:O,$E$5)/SUMIFS(MOVI_ENTR!I:I,MOVI_ENTR!D:D,D1699,MOVI_ENTR!O:O,$E$5),0))</f>
        <v/>
      </c>
      <c r="N1699" s="104" t="str">
        <f>IF(CADA_PROD!C1697="","",G1699/E1699)</f>
        <v/>
      </c>
    </row>
    <row r="1700" spans="2:14" ht="30" customHeight="1">
      <c r="B1700" s="21">
        <f t="shared" si="53"/>
        <v>1693</v>
      </c>
      <c r="C1700" s="99" t="str">
        <f>IF(CADA_PROD!C1698="","",CADA_PROD!C1698)</f>
        <v/>
      </c>
      <c r="D1700" s="100" t="str">
        <f>IF(CADA_PROD!D1698="","",CADA_PROD!D1698)</f>
        <v/>
      </c>
      <c r="E1700" s="101" t="str">
        <f>IF(CADA_PROD!E1698="","",CADA_PROD!E1698)</f>
        <v/>
      </c>
      <c r="F1700" s="101" t="str">
        <f>IF(CADA_PROD!D1698="","",SUMIFS(MOVI_ENTR!I:I,MOVI_ENTR!D:D,D1700,MOVI_ENTR!O:O,$E$5))</f>
        <v/>
      </c>
      <c r="G1700" s="101" t="str">
        <f>IF(CADA_PROD!C1698="","",SUMIFS(MOVI_SAID!H:H,MOVI_SAID!D:D,D1700,MOVI_SAID!L:L,$E$5))</f>
        <v/>
      </c>
      <c r="H1700" s="101" t="str">
        <f t="shared" si="52"/>
        <v/>
      </c>
      <c r="I1700" s="100" t="str">
        <f>IF(CADA_PROD!C1698="","",IFERROR(IF(H1700&lt;=0,"Sem estoque",IF(H1700/E1700&lt;0.25,"Quase sem estoque",IF(H1700/E1700&lt;1.2,"Estoque baixo",IF(H1700/E1700&lt;2,"Estoque moderado","Estoque confortável")))),""))</f>
        <v/>
      </c>
      <c r="J1700" s="102" t="str">
        <f>IF(CADA_PROD!C1698="","",SUMIFS(MOVI_ENTR!M:M,MOVI_ENTR!D:D,D1700,MOVI_ENTR!O:O,$E$5))</f>
        <v/>
      </c>
      <c r="K1700" s="103" t="str">
        <f>IF(CADA_PROD!C1698="","",IFERROR($J1700/SUM($J$8:$J$1008),""))</f>
        <v/>
      </c>
      <c r="L1700" s="103" t="str">
        <f>IF(CADA_PROD!C1698="","",IFERROR(H1700/SUM($H$8:$H$1008),""))</f>
        <v/>
      </c>
      <c r="M1700" s="102" t="str">
        <f>IF(CADA_PROD!$C1698="","",IFERROR(SUMIFS(MOVI_ENTR!M:M,MOVI_ENTR!D:D,D1700,MOVI_ENTR!O:O,$E$5)/SUMIFS(MOVI_ENTR!I:I,MOVI_ENTR!D:D,D1700,MOVI_ENTR!O:O,$E$5),0))</f>
        <v/>
      </c>
      <c r="N1700" s="104" t="str">
        <f>IF(CADA_PROD!C1698="","",G1700/E1700)</f>
        <v/>
      </c>
    </row>
    <row r="1701" spans="2:14" ht="30" customHeight="1">
      <c r="B1701" s="21">
        <f t="shared" si="53"/>
        <v>1694</v>
      </c>
      <c r="C1701" s="99" t="str">
        <f>IF(CADA_PROD!C1699="","",CADA_PROD!C1699)</f>
        <v/>
      </c>
      <c r="D1701" s="100" t="str">
        <f>IF(CADA_PROD!D1699="","",CADA_PROD!D1699)</f>
        <v/>
      </c>
      <c r="E1701" s="101" t="str">
        <f>IF(CADA_PROD!E1699="","",CADA_PROD!E1699)</f>
        <v/>
      </c>
      <c r="F1701" s="101" t="str">
        <f>IF(CADA_PROD!D1699="","",SUMIFS(MOVI_ENTR!I:I,MOVI_ENTR!D:D,D1701,MOVI_ENTR!O:O,$E$5))</f>
        <v/>
      </c>
      <c r="G1701" s="101" t="str">
        <f>IF(CADA_PROD!C1699="","",SUMIFS(MOVI_SAID!H:H,MOVI_SAID!D:D,D1701,MOVI_SAID!L:L,$E$5))</f>
        <v/>
      </c>
      <c r="H1701" s="101" t="str">
        <f t="shared" si="52"/>
        <v/>
      </c>
      <c r="I1701" s="100" t="str">
        <f>IF(CADA_PROD!C1699="","",IFERROR(IF(H1701&lt;=0,"Sem estoque",IF(H1701/E1701&lt;0.25,"Quase sem estoque",IF(H1701/E1701&lt;1.2,"Estoque baixo",IF(H1701/E1701&lt;2,"Estoque moderado","Estoque confortável")))),""))</f>
        <v/>
      </c>
      <c r="J1701" s="102" t="str">
        <f>IF(CADA_PROD!C1699="","",SUMIFS(MOVI_ENTR!M:M,MOVI_ENTR!D:D,D1701,MOVI_ENTR!O:O,$E$5))</f>
        <v/>
      </c>
      <c r="K1701" s="103" t="str">
        <f>IF(CADA_PROD!C1699="","",IFERROR($J1701/SUM($J$8:$J$1008),""))</f>
        <v/>
      </c>
      <c r="L1701" s="103" t="str">
        <f>IF(CADA_PROD!C1699="","",IFERROR(H1701/SUM($H$8:$H$1008),""))</f>
        <v/>
      </c>
      <c r="M1701" s="102" t="str">
        <f>IF(CADA_PROD!$C1699="","",IFERROR(SUMIFS(MOVI_ENTR!M:M,MOVI_ENTR!D:D,D1701,MOVI_ENTR!O:O,$E$5)/SUMIFS(MOVI_ENTR!I:I,MOVI_ENTR!D:D,D1701,MOVI_ENTR!O:O,$E$5),0))</f>
        <v/>
      </c>
      <c r="N1701" s="104" t="str">
        <f>IF(CADA_PROD!C1699="","",G1701/E1701)</f>
        <v/>
      </c>
    </row>
    <row r="1702" spans="2:14" ht="30" customHeight="1">
      <c r="B1702" s="21">
        <f t="shared" si="53"/>
        <v>1695</v>
      </c>
      <c r="C1702" s="99" t="str">
        <f>IF(CADA_PROD!C1700="","",CADA_PROD!C1700)</f>
        <v/>
      </c>
      <c r="D1702" s="100" t="str">
        <f>IF(CADA_PROD!D1700="","",CADA_PROD!D1700)</f>
        <v/>
      </c>
      <c r="E1702" s="101" t="str">
        <f>IF(CADA_PROD!E1700="","",CADA_PROD!E1700)</f>
        <v/>
      </c>
      <c r="F1702" s="101" t="str">
        <f>IF(CADA_PROD!D1700="","",SUMIFS(MOVI_ENTR!I:I,MOVI_ENTR!D:D,D1702,MOVI_ENTR!O:O,$E$5))</f>
        <v/>
      </c>
      <c r="G1702" s="101" t="str">
        <f>IF(CADA_PROD!C1700="","",SUMIFS(MOVI_SAID!H:H,MOVI_SAID!D:D,D1702,MOVI_SAID!L:L,$E$5))</f>
        <v/>
      </c>
      <c r="H1702" s="101" t="str">
        <f t="shared" si="52"/>
        <v/>
      </c>
      <c r="I1702" s="100" t="str">
        <f>IF(CADA_PROD!C1700="","",IFERROR(IF(H1702&lt;=0,"Sem estoque",IF(H1702/E1702&lt;0.25,"Quase sem estoque",IF(H1702/E1702&lt;1.2,"Estoque baixo",IF(H1702/E1702&lt;2,"Estoque moderado","Estoque confortável")))),""))</f>
        <v/>
      </c>
      <c r="J1702" s="102" t="str">
        <f>IF(CADA_PROD!C1700="","",SUMIFS(MOVI_ENTR!M:M,MOVI_ENTR!D:D,D1702,MOVI_ENTR!O:O,$E$5))</f>
        <v/>
      </c>
      <c r="K1702" s="103" t="str">
        <f>IF(CADA_PROD!C1700="","",IFERROR($J1702/SUM($J$8:$J$1008),""))</f>
        <v/>
      </c>
      <c r="L1702" s="103" t="str">
        <f>IF(CADA_PROD!C1700="","",IFERROR(H1702/SUM($H$8:$H$1008),""))</f>
        <v/>
      </c>
      <c r="M1702" s="102" t="str">
        <f>IF(CADA_PROD!$C1700="","",IFERROR(SUMIFS(MOVI_ENTR!M:M,MOVI_ENTR!D:D,D1702,MOVI_ENTR!O:O,$E$5)/SUMIFS(MOVI_ENTR!I:I,MOVI_ENTR!D:D,D1702,MOVI_ENTR!O:O,$E$5),0))</f>
        <v/>
      </c>
      <c r="N1702" s="104" t="str">
        <f>IF(CADA_PROD!C1700="","",G1702/E1702)</f>
        <v/>
      </c>
    </row>
    <row r="1703" spans="2:14" ht="30" customHeight="1">
      <c r="B1703" s="21">
        <f t="shared" si="53"/>
        <v>1696</v>
      </c>
      <c r="C1703" s="99" t="str">
        <f>IF(CADA_PROD!C1701="","",CADA_PROD!C1701)</f>
        <v/>
      </c>
      <c r="D1703" s="100" t="str">
        <f>IF(CADA_PROD!D1701="","",CADA_PROD!D1701)</f>
        <v/>
      </c>
      <c r="E1703" s="101" t="str">
        <f>IF(CADA_PROD!E1701="","",CADA_PROD!E1701)</f>
        <v/>
      </c>
      <c r="F1703" s="101" t="str">
        <f>IF(CADA_PROD!D1701="","",SUMIFS(MOVI_ENTR!I:I,MOVI_ENTR!D:D,D1703,MOVI_ENTR!O:O,$E$5))</f>
        <v/>
      </c>
      <c r="G1703" s="101" t="str">
        <f>IF(CADA_PROD!C1701="","",SUMIFS(MOVI_SAID!H:H,MOVI_SAID!D:D,D1703,MOVI_SAID!L:L,$E$5))</f>
        <v/>
      </c>
      <c r="H1703" s="101" t="str">
        <f t="shared" si="52"/>
        <v/>
      </c>
      <c r="I1703" s="100" t="str">
        <f>IF(CADA_PROD!C1701="","",IFERROR(IF(H1703&lt;=0,"Sem estoque",IF(H1703/E1703&lt;0.25,"Quase sem estoque",IF(H1703/E1703&lt;1.2,"Estoque baixo",IF(H1703/E1703&lt;2,"Estoque moderado","Estoque confortável")))),""))</f>
        <v/>
      </c>
      <c r="J1703" s="102" t="str">
        <f>IF(CADA_PROD!C1701="","",SUMIFS(MOVI_ENTR!M:M,MOVI_ENTR!D:D,D1703,MOVI_ENTR!O:O,$E$5))</f>
        <v/>
      </c>
      <c r="K1703" s="103" t="str">
        <f>IF(CADA_PROD!C1701="","",IFERROR($J1703/SUM($J$8:$J$1008),""))</f>
        <v/>
      </c>
      <c r="L1703" s="103" t="str">
        <f>IF(CADA_PROD!C1701="","",IFERROR(H1703/SUM($H$8:$H$1008),""))</f>
        <v/>
      </c>
      <c r="M1703" s="102" t="str">
        <f>IF(CADA_PROD!$C1701="","",IFERROR(SUMIFS(MOVI_ENTR!M:M,MOVI_ENTR!D:D,D1703,MOVI_ENTR!O:O,$E$5)/SUMIFS(MOVI_ENTR!I:I,MOVI_ENTR!D:D,D1703,MOVI_ENTR!O:O,$E$5),0))</f>
        <v/>
      </c>
      <c r="N1703" s="104" t="str">
        <f>IF(CADA_PROD!C1701="","",G1703/E1703)</f>
        <v/>
      </c>
    </row>
    <row r="1704" spans="2:14" ht="30" customHeight="1">
      <c r="B1704" s="21">
        <f t="shared" si="53"/>
        <v>1697</v>
      </c>
      <c r="C1704" s="99" t="str">
        <f>IF(CADA_PROD!C1702="","",CADA_PROD!C1702)</f>
        <v/>
      </c>
      <c r="D1704" s="100" t="str">
        <f>IF(CADA_PROD!D1702="","",CADA_PROD!D1702)</f>
        <v/>
      </c>
      <c r="E1704" s="101" t="str">
        <f>IF(CADA_PROD!E1702="","",CADA_PROD!E1702)</f>
        <v/>
      </c>
      <c r="F1704" s="101" t="str">
        <f>IF(CADA_PROD!D1702="","",SUMIFS(MOVI_ENTR!I:I,MOVI_ENTR!D:D,D1704,MOVI_ENTR!O:O,$E$5))</f>
        <v/>
      </c>
      <c r="G1704" s="101" t="str">
        <f>IF(CADA_PROD!C1702="","",SUMIFS(MOVI_SAID!H:H,MOVI_SAID!D:D,D1704,MOVI_SAID!L:L,$E$5))</f>
        <v/>
      </c>
      <c r="H1704" s="101" t="str">
        <f t="shared" si="52"/>
        <v/>
      </c>
      <c r="I1704" s="100" t="str">
        <f>IF(CADA_PROD!C1702="","",IFERROR(IF(H1704&lt;=0,"Sem estoque",IF(H1704/E1704&lt;0.25,"Quase sem estoque",IF(H1704/E1704&lt;1.2,"Estoque baixo",IF(H1704/E1704&lt;2,"Estoque moderado","Estoque confortável")))),""))</f>
        <v/>
      </c>
      <c r="J1704" s="102" t="str">
        <f>IF(CADA_PROD!C1702="","",SUMIFS(MOVI_ENTR!M:M,MOVI_ENTR!D:D,D1704,MOVI_ENTR!O:O,$E$5))</f>
        <v/>
      </c>
      <c r="K1704" s="103" t="str">
        <f>IF(CADA_PROD!C1702="","",IFERROR($J1704/SUM($J$8:$J$1008),""))</f>
        <v/>
      </c>
      <c r="L1704" s="103" t="str">
        <f>IF(CADA_PROD!C1702="","",IFERROR(H1704/SUM($H$8:$H$1008),""))</f>
        <v/>
      </c>
      <c r="M1704" s="102" t="str">
        <f>IF(CADA_PROD!$C1702="","",IFERROR(SUMIFS(MOVI_ENTR!M:M,MOVI_ENTR!D:D,D1704,MOVI_ENTR!O:O,$E$5)/SUMIFS(MOVI_ENTR!I:I,MOVI_ENTR!D:D,D1704,MOVI_ENTR!O:O,$E$5),0))</f>
        <v/>
      </c>
      <c r="N1704" s="104" t="str">
        <f>IF(CADA_PROD!C1702="","",G1704/E1704)</f>
        <v/>
      </c>
    </row>
    <row r="1705" spans="2:14" ht="30" customHeight="1">
      <c r="B1705" s="21">
        <f t="shared" si="53"/>
        <v>1698</v>
      </c>
      <c r="C1705" s="99" t="str">
        <f>IF(CADA_PROD!C1703="","",CADA_PROD!C1703)</f>
        <v/>
      </c>
      <c r="D1705" s="100" t="str">
        <f>IF(CADA_PROD!D1703="","",CADA_PROD!D1703)</f>
        <v/>
      </c>
      <c r="E1705" s="101" t="str">
        <f>IF(CADA_PROD!E1703="","",CADA_PROD!E1703)</f>
        <v/>
      </c>
      <c r="F1705" s="101" t="str">
        <f>IF(CADA_PROD!D1703="","",SUMIFS(MOVI_ENTR!I:I,MOVI_ENTR!D:D,D1705,MOVI_ENTR!O:O,$E$5))</f>
        <v/>
      </c>
      <c r="G1705" s="101" t="str">
        <f>IF(CADA_PROD!C1703="","",SUMIFS(MOVI_SAID!H:H,MOVI_SAID!D:D,D1705,MOVI_SAID!L:L,$E$5))</f>
        <v/>
      </c>
      <c r="H1705" s="101" t="str">
        <f t="shared" si="52"/>
        <v/>
      </c>
      <c r="I1705" s="100" t="str">
        <f>IF(CADA_PROD!C1703="","",IFERROR(IF(H1705&lt;=0,"Sem estoque",IF(H1705/E1705&lt;0.25,"Quase sem estoque",IF(H1705/E1705&lt;1.2,"Estoque baixo",IF(H1705/E1705&lt;2,"Estoque moderado","Estoque confortável")))),""))</f>
        <v/>
      </c>
      <c r="J1705" s="102" t="str">
        <f>IF(CADA_PROD!C1703="","",SUMIFS(MOVI_ENTR!M:M,MOVI_ENTR!D:D,D1705,MOVI_ENTR!O:O,$E$5))</f>
        <v/>
      </c>
      <c r="K1705" s="103" t="str">
        <f>IF(CADA_PROD!C1703="","",IFERROR($J1705/SUM($J$8:$J$1008),""))</f>
        <v/>
      </c>
      <c r="L1705" s="103" t="str">
        <f>IF(CADA_PROD!C1703="","",IFERROR(H1705/SUM($H$8:$H$1008),""))</f>
        <v/>
      </c>
      <c r="M1705" s="102" t="str">
        <f>IF(CADA_PROD!$C1703="","",IFERROR(SUMIFS(MOVI_ENTR!M:M,MOVI_ENTR!D:D,D1705,MOVI_ENTR!O:O,$E$5)/SUMIFS(MOVI_ENTR!I:I,MOVI_ENTR!D:D,D1705,MOVI_ENTR!O:O,$E$5),0))</f>
        <v/>
      </c>
      <c r="N1705" s="104" t="str">
        <f>IF(CADA_PROD!C1703="","",G1705/E1705)</f>
        <v/>
      </c>
    </row>
    <row r="1706" spans="2:14" ht="30" customHeight="1">
      <c r="B1706" s="21">
        <f t="shared" si="53"/>
        <v>1699</v>
      </c>
      <c r="C1706" s="99" t="str">
        <f>IF(CADA_PROD!C1704="","",CADA_PROD!C1704)</f>
        <v/>
      </c>
      <c r="D1706" s="100" t="str">
        <f>IF(CADA_PROD!D1704="","",CADA_PROD!D1704)</f>
        <v/>
      </c>
      <c r="E1706" s="101" t="str">
        <f>IF(CADA_PROD!E1704="","",CADA_PROD!E1704)</f>
        <v/>
      </c>
      <c r="F1706" s="101" t="str">
        <f>IF(CADA_PROD!D1704="","",SUMIFS(MOVI_ENTR!I:I,MOVI_ENTR!D:D,D1706,MOVI_ENTR!O:O,$E$5))</f>
        <v/>
      </c>
      <c r="G1706" s="101" t="str">
        <f>IF(CADA_PROD!C1704="","",SUMIFS(MOVI_SAID!H:H,MOVI_SAID!D:D,D1706,MOVI_SAID!L:L,$E$5))</f>
        <v/>
      </c>
      <c r="H1706" s="101" t="str">
        <f t="shared" si="52"/>
        <v/>
      </c>
      <c r="I1706" s="100" t="str">
        <f>IF(CADA_PROD!C1704="","",IFERROR(IF(H1706&lt;=0,"Sem estoque",IF(H1706/E1706&lt;0.25,"Quase sem estoque",IF(H1706/E1706&lt;1.2,"Estoque baixo",IF(H1706/E1706&lt;2,"Estoque moderado","Estoque confortável")))),""))</f>
        <v/>
      </c>
      <c r="J1706" s="102" t="str">
        <f>IF(CADA_PROD!C1704="","",SUMIFS(MOVI_ENTR!M:M,MOVI_ENTR!D:D,D1706,MOVI_ENTR!O:O,$E$5))</f>
        <v/>
      </c>
      <c r="K1706" s="103" t="str">
        <f>IF(CADA_PROD!C1704="","",IFERROR($J1706/SUM($J$8:$J$1008),""))</f>
        <v/>
      </c>
      <c r="L1706" s="103" t="str">
        <f>IF(CADA_PROD!C1704="","",IFERROR(H1706/SUM($H$8:$H$1008),""))</f>
        <v/>
      </c>
      <c r="M1706" s="102" t="str">
        <f>IF(CADA_PROD!$C1704="","",IFERROR(SUMIFS(MOVI_ENTR!M:M,MOVI_ENTR!D:D,D1706,MOVI_ENTR!O:O,$E$5)/SUMIFS(MOVI_ENTR!I:I,MOVI_ENTR!D:D,D1706,MOVI_ENTR!O:O,$E$5),0))</f>
        <v/>
      </c>
      <c r="N1706" s="104" t="str">
        <f>IF(CADA_PROD!C1704="","",G1706/E1706)</f>
        <v/>
      </c>
    </row>
    <row r="1707" spans="2:14" ht="30" customHeight="1">
      <c r="B1707" s="21">
        <f t="shared" si="53"/>
        <v>1700</v>
      </c>
      <c r="C1707" s="99" t="str">
        <f>IF(CADA_PROD!C1705="","",CADA_PROD!C1705)</f>
        <v/>
      </c>
      <c r="D1707" s="100" t="str">
        <f>IF(CADA_PROD!D1705="","",CADA_PROD!D1705)</f>
        <v/>
      </c>
      <c r="E1707" s="101" t="str">
        <f>IF(CADA_PROD!E1705="","",CADA_PROD!E1705)</f>
        <v/>
      </c>
      <c r="F1707" s="101" t="str">
        <f>IF(CADA_PROD!D1705="","",SUMIFS(MOVI_ENTR!I:I,MOVI_ENTR!D:D,D1707,MOVI_ENTR!O:O,$E$5))</f>
        <v/>
      </c>
      <c r="G1707" s="101" t="str">
        <f>IF(CADA_PROD!C1705="","",SUMIFS(MOVI_SAID!H:H,MOVI_SAID!D:D,D1707,MOVI_SAID!L:L,$E$5))</f>
        <v/>
      </c>
      <c r="H1707" s="101" t="str">
        <f t="shared" si="52"/>
        <v/>
      </c>
      <c r="I1707" s="100" t="str">
        <f>IF(CADA_PROD!C1705="","",IFERROR(IF(H1707&lt;=0,"Sem estoque",IF(H1707/E1707&lt;0.25,"Quase sem estoque",IF(H1707/E1707&lt;1.2,"Estoque baixo",IF(H1707/E1707&lt;2,"Estoque moderado","Estoque confortável")))),""))</f>
        <v/>
      </c>
      <c r="J1707" s="102" t="str">
        <f>IF(CADA_PROD!C1705="","",SUMIFS(MOVI_ENTR!M:M,MOVI_ENTR!D:D,D1707,MOVI_ENTR!O:O,$E$5))</f>
        <v/>
      </c>
      <c r="K1707" s="103" t="str">
        <f>IF(CADA_PROD!C1705="","",IFERROR($J1707/SUM($J$8:$J$1008),""))</f>
        <v/>
      </c>
      <c r="L1707" s="103" t="str">
        <f>IF(CADA_PROD!C1705="","",IFERROR(H1707/SUM($H$8:$H$1008),""))</f>
        <v/>
      </c>
      <c r="M1707" s="102" t="str">
        <f>IF(CADA_PROD!$C1705="","",IFERROR(SUMIFS(MOVI_ENTR!M:M,MOVI_ENTR!D:D,D1707,MOVI_ENTR!O:O,$E$5)/SUMIFS(MOVI_ENTR!I:I,MOVI_ENTR!D:D,D1707,MOVI_ENTR!O:O,$E$5),0))</f>
        <v/>
      </c>
      <c r="N1707" s="104" t="str">
        <f>IF(CADA_PROD!C1705="","",G1707/E1707)</f>
        <v/>
      </c>
    </row>
    <row r="1708" spans="2:14" ht="30" customHeight="1">
      <c r="B1708" s="21">
        <f t="shared" si="53"/>
        <v>1701</v>
      </c>
      <c r="C1708" s="99" t="str">
        <f>IF(CADA_PROD!C1706="","",CADA_PROD!C1706)</f>
        <v/>
      </c>
      <c r="D1708" s="100" t="str">
        <f>IF(CADA_PROD!D1706="","",CADA_PROD!D1706)</f>
        <v/>
      </c>
      <c r="E1708" s="101" t="str">
        <f>IF(CADA_PROD!E1706="","",CADA_PROD!E1706)</f>
        <v/>
      </c>
      <c r="F1708" s="101" t="str">
        <f>IF(CADA_PROD!D1706="","",SUMIFS(MOVI_ENTR!I:I,MOVI_ENTR!D:D,D1708,MOVI_ENTR!O:O,$E$5))</f>
        <v/>
      </c>
      <c r="G1708" s="101" t="str">
        <f>IF(CADA_PROD!C1706="","",SUMIFS(MOVI_SAID!H:H,MOVI_SAID!D:D,D1708,MOVI_SAID!L:L,$E$5))</f>
        <v/>
      </c>
      <c r="H1708" s="101" t="str">
        <f t="shared" si="52"/>
        <v/>
      </c>
      <c r="I1708" s="100" t="str">
        <f>IF(CADA_PROD!C1706="","",IFERROR(IF(H1708&lt;=0,"Sem estoque",IF(H1708/E1708&lt;0.25,"Quase sem estoque",IF(H1708/E1708&lt;1.2,"Estoque baixo",IF(H1708/E1708&lt;2,"Estoque moderado","Estoque confortável")))),""))</f>
        <v/>
      </c>
      <c r="J1708" s="102" t="str">
        <f>IF(CADA_PROD!C1706="","",SUMIFS(MOVI_ENTR!M:M,MOVI_ENTR!D:D,D1708,MOVI_ENTR!O:O,$E$5))</f>
        <v/>
      </c>
      <c r="K1708" s="103" t="str">
        <f>IF(CADA_PROD!C1706="","",IFERROR($J1708/SUM($J$8:$J$1008),""))</f>
        <v/>
      </c>
      <c r="L1708" s="103" t="str">
        <f>IF(CADA_PROD!C1706="","",IFERROR(H1708/SUM($H$8:$H$1008),""))</f>
        <v/>
      </c>
      <c r="M1708" s="102" t="str">
        <f>IF(CADA_PROD!$C1706="","",IFERROR(SUMIFS(MOVI_ENTR!M:M,MOVI_ENTR!D:D,D1708,MOVI_ENTR!O:O,$E$5)/SUMIFS(MOVI_ENTR!I:I,MOVI_ENTR!D:D,D1708,MOVI_ENTR!O:O,$E$5),0))</f>
        <v/>
      </c>
      <c r="N1708" s="104" t="str">
        <f>IF(CADA_PROD!C1706="","",G1708/E1708)</f>
        <v/>
      </c>
    </row>
    <row r="1709" spans="2:14" ht="30" customHeight="1">
      <c r="B1709" s="21">
        <f t="shared" si="53"/>
        <v>1702</v>
      </c>
      <c r="C1709" s="99" t="str">
        <f>IF(CADA_PROD!C1707="","",CADA_PROD!C1707)</f>
        <v/>
      </c>
      <c r="D1709" s="100" t="str">
        <f>IF(CADA_PROD!D1707="","",CADA_PROD!D1707)</f>
        <v/>
      </c>
      <c r="E1709" s="101" t="str">
        <f>IF(CADA_PROD!E1707="","",CADA_PROD!E1707)</f>
        <v/>
      </c>
      <c r="F1709" s="101" t="str">
        <f>IF(CADA_PROD!D1707="","",SUMIFS(MOVI_ENTR!I:I,MOVI_ENTR!D:D,D1709,MOVI_ENTR!O:O,$E$5))</f>
        <v/>
      </c>
      <c r="G1709" s="101" t="str">
        <f>IF(CADA_PROD!C1707="","",SUMIFS(MOVI_SAID!H:H,MOVI_SAID!D:D,D1709,MOVI_SAID!L:L,$E$5))</f>
        <v/>
      </c>
      <c r="H1709" s="101" t="str">
        <f t="shared" si="52"/>
        <v/>
      </c>
      <c r="I1709" s="100" t="str">
        <f>IF(CADA_PROD!C1707="","",IFERROR(IF(H1709&lt;=0,"Sem estoque",IF(H1709/E1709&lt;0.25,"Quase sem estoque",IF(H1709/E1709&lt;1.2,"Estoque baixo",IF(H1709/E1709&lt;2,"Estoque moderado","Estoque confortável")))),""))</f>
        <v/>
      </c>
      <c r="J1709" s="102" t="str">
        <f>IF(CADA_PROD!C1707="","",SUMIFS(MOVI_ENTR!M:M,MOVI_ENTR!D:D,D1709,MOVI_ENTR!O:O,$E$5))</f>
        <v/>
      </c>
      <c r="K1709" s="103" t="str">
        <f>IF(CADA_PROD!C1707="","",IFERROR($J1709/SUM($J$8:$J$1008),""))</f>
        <v/>
      </c>
      <c r="L1709" s="103" t="str">
        <f>IF(CADA_PROD!C1707="","",IFERROR(H1709/SUM($H$8:$H$1008),""))</f>
        <v/>
      </c>
      <c r="M1709" s="102" t="str">
        <f>IF(CADA_PROD!$C1707="","",IFERROR(SUMIFS(MOVI_ENTR!M:M,MOVI_ENTR!D:D,D1709,MOVI_ENTR!O:O,$E$5)/SUMIFS(MOVI_ENTR!I:I,MOVI_ENTR!D:D,D1709,MOVI_ENTR!O:O,$E$5),0))</f>
        <v/>
      </c>
      <c r="N1709" s="104" t="str">
        <f>IF(CADA_PROD!C1707="","",G1709/E1709)</f>
        <v/>
      </c>
    </row>
    <row r="1710" spans="2:14" ht="30" customHeight="1">
      <c r="B1710" s="21">
        <f t="shared" si="53"/>
        <v>1703</v>
      </c>
      <c r="C1710" s="99" t="str">
        <f>IF(CADA_PROD!C1708="","",CADA_PROD!C1708)</f>
        <v/>
      </c>
      <c r="D1710" s="100" t="str">
        <f>IF(CADA_PROD!D1708="","",CADA_PROD!D1708)</f>
        <v/>
      </c>
      <c r="E1710" s="101" t="str">
        <f>IF(CADA_PROD!E1708="","",CADA_PROD!E1708)</f>
        <v/>
      </c>
      <c r="F1710" s="101" t="str">
        <f>IF(CADA_PROD!D1708="","",SUMIFS(MOVI_ENTR!I:I,MOVI_ENTR!D:D,D1710,MOVI_ENTR!O:O,$E$5))</f>
        <v/>
      </c>
      <c r="G1710" s="101" t="str">
        <f>IF(CADA_PROD!C1708="","",SUMIFS(MOVI_SAID!H:H,MOVI_SAID!D:D,D1710,MOVI_SAID!L:L,$E$5))</f>
        <v/>
      </c>
      <c r="H1710" s="101" t="str">
        <f t="shared" si="52"/>
        <v/>
      </c>
      <c r="I1710" s="100" t="str">
        <f>IF(CADA_PROD!C1708="","",IFERROR(IF(H1710&lt;=0,"Sem estoque",IF(H1710/E1710&lt;0.25,"Quase sem estoque",IF(H1710/E1710&lt;1.2,"Estoque baixo",IF(H1710/E1710&lt;2,"Estoque moderado","Estoque confortável")))),""))</f>
        <v/>
      </c>
      <c r="J1710" s="102" t="str">
        <f>IF(CADA_PROD!C1708="","",SUMIFS(MOVI_ENTR!M:M,MOVI_ENTR!D:D,D1710,MOVI_ENTR!O:O,$E$5))</f>
        <v/>
      </c>
      <c r="K1710" s="103" t="str">
        <f>IF(CADA_PROD!C1708="","",IFERROR($J1710/SUM($J$8:$J$1008),""))</f>
        <v/>
      </c>
      <c r="L1710" s="103" t="str">
        <f>IF(CADA_PROD!C1708="","",IFERROR(H1710/SUM($H$8:$H$1008),""))</f>
        <v/>
      </c>
      <c r="M1710" s="102" t="str">
        <f>IF(CADA_PROD!$C1708="","",IFERROR(SUMIFS(MOVI_ENTR!M:M,MOVI_ENTR!D:D,D1710,MOVI_ENTR!O:O,$E$5)/SUMIFS(MOVI_ENTR!I:I,MOVI_ENTR!D:D,D1710,MOVI_ENTR!O:O,$E$5),0))</f>
        <v/>
      </c>
      <c r="N1710" s="104" t="str">
        <f>IF(CADA_PROD!C1708="","",G1710/E1710)</f>
        <v/>
      </c>
    </row>
    <row r="1711" spans="2:14" ht="30" customHeight="1">
      <c r="B1711" s="21">
        <f t="shared" si="53"/>
        <v>1704</v>
      </c>
      <c r="C1711" s="99" t="str">
        <f>IF(CADA_PROD!C1709="","",CADA_PROD!C1709)</f>
        <v/>
      </c>
      <c r="D1711" s="100" t="str">
        <f>IF(CADA_PROD!D1709="","",CADA_PROD!D1709)</f>
        <v/>
      </c>
      <c r="E1711" s="101" t="str">
        <f>IF(CADA_PROD!E1709="","",CADA_PROD!E1709)</f>
        <v/>
      </c>
      <c r="F1711" s="101" t="str">
        <f>IF(CADA_PROD!D1709="","",SUMIFS(MOVI_ENTR!I:I,MOVI_ENTR!D:D,D1711,MOVI_ENTR!O:O,$E$5))</f>
        <v/>
      </c>
      <c r="G1711" s="101" t="str">
        <f>IF(CADA_PROD!C1709="","",SUMIFS(MOVI_SAID!H:H,MOVI_SAID!D:D,D1711,MOVI_SAID!L:L,$E$5))</f>
        <v/>
      </c>
      <c r="H1711" s="101" t="str">
        <f t="shared" ref="H1711:H1774" si="54">IFERROR(F1711-G1711,"")</f>
        <v/>
      </c>
      <c r="I1711" s="100" t="str">
        <f>IF(CADA_PROD!C1709="","",IFERROR(IF(H1711&lt;=0,"Sem estoque",IF(H1711/E1711&lt;0.25,"Quase sem estoque",IF(H1711/E1711&lt;1.2,"Estoque baixo",IF(H1711/E1711&lt;2,"Estoque moderado","Estoque confortável")))),""))</f>
        <v/>
      </c>
      <c r="J1711" s="102" t="str">
        <f>IF(CADA_PROD!C1709="","",SUMIFS(MOVI_ENTR!M:M,MOVI_ENTR!D:D,D1711,MOVI_ENTR!O:O,$E$5))</f>
        <v/>
      </c>
      <c r="K1711" s="103" t="str">
        <f>IF(CADA_PROD!C1709="","",IFERROR($J1711/SUM($J$8:$J$1008),""))</f>
        <v/>
      </c>
      <c r="L1711" s="103" t="str">
        <f>IF(CADA_PROD!C1709="","",IFERROR(H1711/SUM($H$8:$H$1008),""))</f>
        <v/>
      </c>
      <c r="M1711" s="102" t="str">
        <f>IF(CADA_PROD!$C1709="","",IFERROR(SUMIFS(MOVI_ENTR!M:M,MOVI_ENTR!D:D,D1711,MOVI_ENTR!O:O,$E$5)/SUMIFS(MOVI_ENTR!I:I,MOVI_ENTR!D:D,D1711,MOVI_ENTR!O:O,$E$5),0))</f>
        <v/>
      </c>
      <c r="N1711" s="104" t="str">
        <f>IF(CADA_PROD!C1709="","",G1711/E1711)</f>
        <v/>
      </c>
    </row>
    <row r="1712" spans="2:14" ht="30" customHeight="1">
      <c r="B1712" s="21">
        <f t="shared" si="53"/>
        <v>1705</v>
      </c>
      <c r="C1712" s="99" t="str">
        <f>IF(CADA_PROD!C1710="","",CADA_PROD!C1710)</f>
        <v/>
      </c>
      <c r="D1712" s="100" t="str">
        <f>IF(CADA_PROD!D1710="","",CADA_PROD!D1710)</f>
        <v/>
      </c>
      <c r="E1712" s="101" t="str">
        <f>IF(CADA_PROD!E1710="","",CADA_PROD!E1710)</f>
        <v/>
      </c>
      <c r="F1712" s="101" t="str">
        <f>IF(CADA_PROD!D1710="","",SUMIFS(MOVI_ENTR!I:I,MOVI_ENTR!D:D,D1712,MOVI_ENTR!O:O,$E$5))</f>
        <v/>
      </c>
      <c r="G1712" s="101" t="str">
        <f>IF(CADA_PROD!C1710="","",SUMIFS(MOVI_SAID!H:H,MOVI_SAID!D:D,D1712,MOVI_SAID!L:L,$E$5))</f>
        <v/>
      </c>
      <c r="H1712" s="101" t="str">
        <f t="shared" si="54"/>
        <v/>
      </c>
      <c r="I1712" s="100" t="str">
        <f>IF(CADA_PROD!C1710="","",IFERROR(IF(H1712&lt;=0,"Sem estoque",IF(H1712/E1712&lt;0.25,"Quase sem estoque",IF(H1712/E1712&lt;1.2,"Estoque baixo",IF(H1712/E1712&lt;2,"Estoque moderado","Estoque confortável")))),""))</f>
        <v/>
      </c>
      <c r="J1712" s="102" t="str">
        <f>IF(CADA_PROD!C1710="","",SUMIFS(MOVI_ENTR!M:M,MOVI_ENTR!D:D,D1712,MOVI_ENTR!O:O,$E$5))</f>
        <v/>
      </c>
      <c r="K1712" s="103" t="str">
        <f>IF(CADA_PROD!C1710="","",IFERROR($J1712/SUM($J$8:$J$1008),""))</f>
        <v/>
      </c>
      <c r="L1712" s="103" t="str">
        <f>IF(CADA_PROD!C1710="","",IFERROR(H1712/SUM($H$8:$H$1008),""))</f>
        <v/>
      </c>
      <c r="M1712" s="102" t="str">
        <f>IF(CADA_PROD!$C1710="","",IFERROR(SUMIFS(MOVI_ENTR!M:M,MOVI_ENTR!D:D,D1712,MOVI_ENTR!O:O,$E$5)/SUMIFS(MOVI_ENTR!I:I,MOVI_ENTR!D:D,D1712,MOVI_ENTR!O:O,$E$5),0))</f>
        <v/>
      </c>
      <c r="N1712" s="104" t="str">
        <f>IF(CADA_PROD!C1710="","",G1712/E1712)</f>
        <v/>
      </c>
    </row>
    <row r="1713" spans="2:14" ht="30" customHeight="1">
      <c r="B1713" s="21">
        <f t="shared" si="53"/>
        <v>1706</v>
      </c>
      <c r="C1713" s="99" t="str">
        <f>IF(CADA_PROD!C1711="","",CADA_PROD!C1711)</f>
        <v/>
      </c>
      <c r="D1713" s="100" t="str">
        <f>IF(CADA_PROD!D1711="","",CADA_PROD!D1711)</f>
        <v/>
      </c>
      <c r="E1713" s="101" t="str">
        <f>IF(CADA_PROD!E1711="","",CADA_PROD!E1711)</f>
        <v/>
      </c>
      <c r="F1713" s="101" t="str">
        <f>IF(CADA_PROD!D1711="","",SUMIFS(MOVI_ENTR!I:I,MOVI_ENTR!D:D,D1713,MOVI_ENTR!O:O,$E$5))</f>
        <v/>
      </c>
      <c r="G1713" s="101" t="str">
        <f>IF(CADA_PROD!C1711="","",SUMIFS(MOVI_SAID!H:H,MOVI_SAID!D:D,D1713,MOVI_SAID!L:L,$E$5))</f>
        <v/>
      </c>
      <c r="H1713" s="101" t="str">
        <f t="shared" si="54"/>
        <v/>
      </c>
      <c r="I1713" s="100" t="str">
        <f>IF(CADA_PROD!C1711="","",IFERROR(IF(H1713&lt;=0,"Sem estoque",IF(H1713/E1713&lt;0.25,"Quase sem estoque",IF(H1713/E1713&lt;1.2,"Estoque baixo",IF(H1713/E1713&lt;2,"Estoque moderado","Estoque confortável")))),""))</f>
        <v/>
      </c>
      <c r="J1713" s="102" t="str">
        <f>IF(CADA_PROD!C1711="","",SUMIFS(MOVI_ENTR!M:M,MOVI_ENTR!D:D,D1713,MOVI_ENTR!O:O,$E$5))</f>
        <v/>
      </c>
      <c r="K1713" s="103" t="str">
        <f>IF(CADA_PROD!C1711="","",IFERROR($J1713/SUM($J$8:$J$1008),""))</f>
        <v/>
      </c>
      <c r="L1713" s="103" t="str">
        <f>IF(CADA_PROD!C1711="","",IFERROR(H1713/SUM($H$8:$H$1008),""))</f>
        <v/>
      </c>
      <c r="M1713" s="102" t="str">
        <f>IF(CADA_PROD!$C1711="","",IFERROR(SUMIFS(MOVI_ENTR!M:M,MOVI_ENTR!D:D,D1713,MOVI_ENTR!O:O,$E$5)/SUMIFS(MOVI_ENTR!I:I,MOVI_ENTR!D:D,D1713,MOVI_ENTR!O:O,$E$5),0))</f>
        <v/>
      </c>
      <c r="N1713" s="104" t="str">
        <f>IF(CADA_PROD!C1711="","",G1713/E1713)</f>
        <v/>
      </c>
    </row>
    <row r="1714" spans="2:14" ht="30" customHeight="1">
      <c r="B1714" s="21">
        <f t="shared" si="53"/>
        <v>1707</v>
      </c>
      <c r="C1714" s="99" t="str">
        <f>IF(CADA_PROD!C1712="","",CADA_PROD!C1712)</f>
        <v/>
      </c>
      <c r="D1714" s="100" t="str">
        <f>IF(CADA_PROD!D1712="","",CADA_PROD!D1712)</f>
        <v/>
      </c>
      <c r="E1714" s="101" t="str">
        <f>IF(CADA_PROD!E1712="","",CADA_PROD!E1712)</f>
        <v/>
      </c>
      <c r="F1714" s="101" t="str">
        <f>IF(CADA_PROD!D1712="","",SUMIFS(MOVI_ENTR!I:I,MOVI_ENTR!D:D,D1714,MOVI_ENTR!O:O,$E$5))</f>
        <v/>
      </c>
      <c r="G1714" s="101" t="str">
        <f>IF(CADA_PROD!C1712="","",SUMIFS(MOVI_SAID!H:H,MOVI_SAID!D:D,D1714,MOVI_SAID!L:L,$E$5))</f>
        <v/>
      </c>
      <c r="H1714" s="101" t="str">
        <f t="shared" si="54"/>
        <v/>
      </c>
      <c r="I1714" s="100" t="str">
        <f>IF(CADA_PROD!C1712="","",IFERROR(IF(H1714&lt;=0,"Sem estoque",IF(H1714/E1714&lt;0.25,"Quase sem estoque",IF(H1714/E1714&lt;1.2,"Estoque baixo",IF(H1714/E1714&lt;2,"Estoque moderado","Estoque confortável")))),""))</f>
        <v/>
      </c>
      <c r="J1714" s="102" t="str">
        <f>IF(CADA_PROD!C1712="","",SUMIFS(MOVI_ENTR!M:M,MOVI_ENTR!D:D,D1714,MOVI_ENTR!O:O,$E$5))</f>
        <v/>
      </c>
      <c r="K1714" s="103" t="str">
        <f>IF(CADA_PROD!C1712="","",IFERROR($J1714/SUM($J$8:$J$1008),""))</f>
        <v/>
      </c>
      <c r="L1714" s="103" t="str">
        <f>IF(CADA_PROD!C1712="","",IFERROR(H1714/SUM($H$8:$H$1008),""))</f>
        <v/>
      </c>
      <c r="M1714" s="102" t="str">
        <f>IF(CADA_PROD!$C1712="","",IFERROR(SUMIFS(MOVI_ENTR!M:M,MOVI_ENTR!D:D,D1714,MOVI_ENTR!O:O,$E$5)/SUMIFS(MOVI_ENTR!I:I,MOVI_ENTR!D:D,D1714,MOVI_ENTR!O:O,$E$5),0))</f>
        <v/>
      </c>
      <c r="N1714" s="104" t="str">
        <f>IF(CADA_PROD!C1712="","",G1714/E1714)</f>
        <v/>
      </c>
    </row>
    <row r="1715" spans="2:14" ht="30" customHeight="1">
      <c r="B1715" s="21">
        <f t="shared" si="53"/>
        <v>1708</v>
      </c>
      <c r="C1715" s="99" t="str">
        <f>IF(CADA_PROD!C1713="","",CADA_PROD!C1713)</f>
        <v/>
      </c>
      <c r="D1715" s="100" t="str">
        <f>IF(CADA_PROD!D1713="","",CADA_PROD!D1713)</f>
        <v/>
      </c>
      <c r="E1715" s="101" t="str">
        <f>IF(CADA_PROD!E1713="","",CADA_PROD!E1713)</f>
        <v/>
      </c>
      <c r="F1715" s="101" t="str">
        <f>IF(CADA_PROD!D1713="","",SUMIFS(MOVI_ENTR!I:I,MOVI_ENTR!D:D,D1715,MOVI_ENTR!O:O,$E$5))</f>
        <v/>
      </c>
      <c r="G1715" s="101" t="str">
        <f>IF(CADA_PROD!C1713="","",SUMIFS(MOVI_SAID!H:H,MOVI_SAID!D:D,D1715,MOVI_SAID!L:L,$E$5))</f>
        <v/>
      </c>
      <c r="H1715" s="101" t="str">
        <f t="shared" si="54"/>
        <v/>
      </c>
      <c r="I1715" s="100" t="str">
        <f>IF(CADA_PROD!C1713="","",IFERROR(IF(H1715&lt;=0,"Sem estoque",IF(H1715/E1715&lt;0.25,"Quase sem estoque",IF(H1715/E1715&lt;1.2,"Estoque baixo",IF(H1715/E1715&lt;2,"Estoque moderado","Estoque confortável")))),""))</f>
        <v/>
      </c>
      <c r="J1715" s="102" t="str">
        <f>IF(CADA_PROD!C1713="","",SUMIFS(MOVI_ENTR!M:M,MOVI_ENTR!D:D,D1715,MOVI_ENTR!O:O,$E$5))</f>
        <v/>
      </c>
      <c r="K1715" s="103" t="str">
        <f>IF(CADA_PROD!C1713="","",IFERROR($J1715/SUM($J$8:$J$1008),""))</f>
        <v/>
      </c>
      <c r="L1715" s="103" t="str">
        <f>IF(CADA_PROD!C1713="","",IFERROR(H1715/SUM($H$8:$H$1008),""))</f>
        <v/>
      </c>
      <c r="M1715" s="102" t="str">
        <f>IF(CADA_PROD!$C1713="","",IFERROR(SUMIFS(MOVI_ENTR!M:M,MOVI_ENTR!D:D,D1715,MOVI_ENTR!O:O,$E$5)/SUMIFS(MOVI_ENTR!I:I,MOVI_ENTR!D:D,D1715,MOVI_ENTR!O:O,$E$5),0))</f>
        <v/>
      </c>
      <c r="N1715" s="104" t="str">
        <f>IF(CADA_PROD!C1713="","",G1715/E1715)</f>
        <v/>
      </c>
    </row>
    <row r="1716" spans="2:14" ht="30" customHeight="1">
      <c r="B1716" s="21">
        <f t="shared" si="53"/>
        <v>1709</v>
      </c>
      <c r="C1716" s="99" t="str">
        <f>IF(CADA_PROD!C1714="","",CADA_PROD!C1714)</f>
        <v/>
      </c>
      <c r="D1716" s="100" t="str">
        <f>IF(CADA_PROD!D1714="","",CADA_PROD!D1714)</f>
        <v/>
      </c>
      <c r="E1716" s="101" t="str">
        <f>IF(CADA_PROD!E1714="","",CADA_PROD!E1714)</f>
        <v/>
      </c>
      <c r="F1716" s="101" t="str">
        <f>IF(CADA_PROD!D1714="","",SUMIFS(MOVI_ENTR!I:I,MOVI_ENTR!D:D,D1716,MOVI_ENTR!O:O,$E$5))</f>
        <v/>
      </c>
      <c r="G1716" s="101" t="str">
        <f>IF(CADA_PROD!C1714="","",SUMIFS(MOVI_SAID!H:H,MOVI_SAID!D:D,D1716,MOVI_SAID!L:L,$E$5))</f>
        <v/>
      </c>
      <c r="H1716" s="101" t="str">
        <f t="shared" si="54"/>
        <v/>
      </c>
      <c r="I1716" s="100" t="str">
        <f>IF(CADA_PROD!C1714="","",IFERROR(IF(H1716&lt;=0,"Sem estoque",IF(H1716/E1716&lt;0.25,"Quase sem estoque",IF(H1716/E1716&lt;1.2,"Estoque baixo",IF(H1716/E1716&lt;2,"Estoque moderado","Estoque confortável")))),""))</f>
        <v/>
      </c>
      <c r="J1716" s="102" t="str">
        <f>IF(CADA_PROD!C1714="","",SUMIFS(MOVI_ENTR!M:M,MOVI_ENTR!D:D,D1716,MOVI_ENTR!O:O,$E$5))</f>
        <v/>
      </c>
      <c r="K1716" s="103" t="str">
        <f>IF(CADA_PROD!C1714="","",IFERROR($J1716/SUM($J$8:$J$1008),""))</f>
        <v/>
      </c>
      <c r="L1716" s="103" t="str">
        <f>IF(CADA_PROD!C1714="","",IFERROR(H1716/SUM($H$8:$H$1008),""))</f>
        <v/>
      </c>
      <c r="M1716" s="102" t="str">
        <f>IF(CADA_PROD!$C1714="","",IFERROR(SUMIFS(MOVI_ENTR!M:M,MOVI_ENTR!D:D,D1716,MOVI_ENTR!O:O,$E$5)/SUMIFS(MOVI_ENTR!I:I,MOVI_ENTR!D:D,D1716,MOVI_ENTR!O:O,$E$5),0))</f>
        <v/>
      </c>
      <c r="N1716" s="104" t="str">
        <f>IF(CADA_PROD!C1714="","",G1716/E1716)</f>
        <v/>
      </c>
    </row>
    <row r="1717" spans="2:14" ht="30" customHeight="1">
      <c r="B1717" s="21">
        <f t="shared" si="53"/>
        <v>1710</v>
      </c>
      <c r="C1717" s="99" t="str">
        <f>IF(CADA_PROD!C1715="","",CADA_PROD!C1715)</f>
        <v/>
      </c>
      <c r="D1717" s="100" t="str">
        <f>IF(CADA_PROD!D1715="","",CADA_PROD!D1715)</f>
        <v/>
      </c>
      <c r="E1717" s="101" t="str">
        <f>IF(CADA_PROD!E1715="","",CADA_PROD!E1715)</f>
        <v/>
      </c>
      <c r="F1717" s="101" t="str">
        <f>IF(CADA_PROD!D1715="","",SUMIFS(MOVI_ENTR!I:I,MOVI_ENTR!D:D,D1717,MOVI_ENTR!O:O,$E$5))</f>
        <v/>
      </c>
      <c r="G1717" s="101" t="str">
        <f>IF(CADA_PROD!C1715="","",SUMIFS(MOVI_SAID!H:H,MOVI_SAID!D:D,D1717,MOVI_SAID!L:L,$E$5))</f>
        <v/>
      </c>
      <c r="H1717" s="101" t="str">
        <f t="shared" si="54"/>
        <v/>
      </c>
      <c r="I1717" s="100" t="str">
        <f>IF(CADA_PROD!C1715="","",IFERROR(IF(H1717&lt;=0,"Sem estoque",IF(H1717/E1717&lt;0.25,"Quase sem estoque",IF(H1717/E1717&lt;1.2,"Estoque baixo",IF(H1717/E1717&lt;2,"Estoque moderado","Estoque confortável")))),""))</f>
        <v/>
      </c>
      <c r="J1717" s="102" t="str">
        <f>IF(CADA_PROD!C1715="","",SUMIFS(MOVI_ENTR!M:M,MOVI_ENTR!D:D,D1717,MOVI_ENTR!O:O,$E$5))</f>
        <v/>
      </c>
      <c r="K1717" s="103" t="str">
        <f>IF(CADA_PROD!C1715="","",IFERROR($J1717/SUM($J$8:$J$1008),""))</f>
        <v/>
      </c>
      <c r="L1717" s="103" t="str">
        <f>IF(CADA_PROD!C1715="","",IFERROR(H1717/SUM($H$8:$H$1008),""))</f>
        <v/>
      </c>
      <c r="M1717" s="102" t="str">
        <f>IF(CADA_PROD!$C1715="","",IFERROR(SUMIFS(MOVI_ENTR!M:M,MOVI_ENTR!D:D,D1717,MOVI_ENTR!O:O,$E$5)/SUMIFS(MOVI_ENTR!I:I,MOVI_ENTR!D:D,D1717,MOVI_ENTR!O:O,$E$5),0))</f>
        <v/>
      </c>
      <c r="N1717" s="104" t="str">
        <f>IF(CADA_PROD!C1715="","",G1717/E1717)</f>
        <v/>
      </c>
    </row>
    <row r="1718" spans="2:14" ht="30" customHeight="1">
      <c r="B1718" s="21">
        <f t="shared" si="53"/>
        <v>1711</v>
      </c>
      <c r="C1718" s="99" t="str">
        <f>IF(CADA_PROD!C1716="","",CADA_PROD!C1716)</f>
        <v/>
      </c>
      <c r="D1718" s="100" t="str">
        <f>IF(CADA_PROD!D1716="","",CADA_PROD!D1716)</f>
        <v/>
      </c>
      <c r="E1718" s="101" t="str">
        <f>IF(CADA_PROD!E1716="","",CADA_PROD!E1716)</f>
        <v/>
      </c>
      <c r="F1718" s="101" t="str">
        <f>IF(CADA_PROD!D1716="","",SUMIFS(MOVI_ENTR!I:I,MOVI_ENTR!D:D,D1718,MOVI_ENTR!O:O,$E$5))</f>
        <v/>
      </c>
      <c r="G1718" s="101" t="str">
        <f>IF(CADA_PROD!C1716="","",SUMIFS(MOVI_SAID!H:H,MOVI_SAID!D:D,D1718,MOVI_SAID!L:L,$E$5))</f>
        <v/>
      </c>
      <c r="H1718" s="101" t="str">
        <f t="shared" si="54"/>
        <v/>
      </c>
      <c r="I1718" s="100" t="str">
        <f>IF(CADA_PROD!C1716="","",IFERROR(IF(H1718&lt;=0,"Sem estoque",IF(H1718/E1718&lt;0.25,"Quase sem estoque",IF(H1718/E1718&lt;1.2,"Estoque baixo",IF(H1718/E1718&lt;2,"Estoque moderado","Estoque confortável")))),""))</f>
        <v/>
      </c>
      <c r="J1718" s="102" t="str">
        <f>IF(CADA_PROD!C1716="","",SUMIFS(MOVI_ENTR!M:M,MOVI_ENTR!D:D,D1718,MOVI_ENTR!O:O,$E$5))</f>
        <v/>
      </c>
      <c r="K1718" s="103" t="str">
        <f>IF(CADA_PROD!C1716="","",IFERROR($J1718/SUM($J$8:$J$1008),""))</f>
        <v/>
      </c>
      <c r="L1718" s="103" t="str">
        <f>IF(CADA_PROD!C1716="","",IFERROR(H1718/SUM($H$8:$H$1008),""))</f>
        <v/>
      </c>
      <c r="M1718" s="102" t="str">
        <f>IF(CADA_PROD!$C1716="","",IFERROR(SUMIFS(MOVI_ENTR!M:M,MOVI_ENTR!D:D,D1718,MOVI_ENTR!O:O,$E$5)/SUMIFS(MOVI_ENTR!I:I,MOVI_ENTR!D:D,D1718,MOVI_ENTR!O:O,$E$5),0))</f>
        <v/>
      </c>
      <c r="N1718" s="104" t="str">
        <f>IF(CADA_PROD!C1716="","",G1718/E1718)</f>
        <v/>
      </c>
    </row>
    <row r="1719" spans="2:14" ht="30" customHeight="1">
      <c r="B1719" s="21">
        <f t="shared" si="53"/>
        <v>1712</v>
      </c>
      <c r="C1719" s="99" t="str">
        <f>IF(CADA_PROD!C1717="","",CADA_PROD!C1717)</f>
        <v/>
      </c>
      <c r="D1719" s="100" t="str">
        <f>IF(CADA_PROD!D1717="","",CADA_PROD!D1717)</f>
        <v/>
      </c>
      <c r="E1719" s="101" t="str">
        <f>IF(CADA_PROD!E1717="","",CADA_PROD!E1717)</f>
        <v/>
      </c>
      <c r="F1719" s="101" t="str">
        <f>IF(CADA_PROD!D1717="","",SUMIFS(MOVI_ENTR!I:I,MOVI_ENTR!D:D,D1719,MOVI_ENTR!O:O,$E$5))</f>
        <v/>
      </c>
      <c r="G1719" s="101" t="str">
        <f>IF(CADA_PROD!C1717="","",SUMIFS(MOVI_SAID!H:H,MOVI_SAID!D:D,D1719,MOVI_SAID!L:L,$E$5))</f>
        <v/>
      </c>
      <c r="H1719" s="101" t="str">
        <f t="shared" si="54"/>
        <v/>
      </c>
      <c r="I1719" s="100" t="str">
        <f>IF(CADA_PROD!C1717="","",IFERROR(IF(H1719&lt;=0,"Sem estoque",IF(H1719/E1719&lt;0.25,"Quase sem estoque",IF(H1719/E1719&lt;1.2,"Estoque baixo",IF(H1719/E1719&lt;2,"Estoque moderado","Estoque confortável")))),""))</f>
        <v/>
      </c>
      <c r="J1719" s="102" t="str">
        <f>IF(CADA_PROD!C1717="","",SUMIFS(MOVI_ENTR!M:M,MOVI_ENTR!D:D,D1719,MOVI_ENTR!O:O,$E$5))</f>
        <v/>
      </c>
      <c r="K1719" s="103" t="str">
        <f>IF(CADA_PROD!C1717="","",IFERROR($J1719/SUM($J$8:$J$1008),""))</f>
        <v/>
      </c>
      <c r="L1719" s="103" t="str">
        <f>IF(CADA_PROD!C1717="","",IFERROR(H1719/SUM($H$8:$H$1008),""))</f>
        <v/>
      </c>
      <c r="M1719" s="102" t="str">
        <f>IF(CADA_PROD!$C1717="","",IFERROR(SUMIFS(MOVI_ENTR!M:M,MOVI_ENTR!D:D,D1719,MOVI_ENTR!O:O,$E$5)/SUMIFS(MOVI_ENTR!I:I,MOVI_ENTR!D:D,D1719,MOVI_ENTR!O:O,$E$5),0))</f>
        <v/>
      </c>
      <c r="N1719" s="104" t="str">
        <f>IF(CADA_PROD!C1717="","",G1719/E1719)</f>
        <v/>
      </c>
    </row>
    <row r="1720" spans="2:14" ht="30" customHeight="1">
      <c r="B1720" s="21">
        <f t="shared" si="53"/>
        <v>1713</v>
      </c>
      <c r="C1720" s="99" t="str">
        <f>IF(CADA_PROD!C1718="","",CADA_PROD!C1718)</f>
        <v/>
      </c>
      <c r="D1720" s="100" t="str">
        <f>IF(CADA_PROD!D1718="","",CADA_PROD!D1718)</f>
        <v/>
      </c>
      <c r="E1720" s="101" t="str">
        <f>IF(CADA_PROD!E1718="","",CADA_PROD!E1718)</f>
        <v/>
      </c>
      <c r="F1720" s="101" t="str">
        <f>IF(CADA_PROD!D1718="","",SUMIFS(MOVI_ENTR!I:I,MOVI_ENTR!D:D,D1720,MOVI_ENTR!O:O,$E$5))</f>
        <v/>
      </c>
      <c r="G1720" s="101" t="str">
        <f>IF(CADA_PROD!C1718="","",SUMIFS(MOVI_SAID!H:H,MOVI_SAID!D:D,D1720,MOVI_SAID!L:L,$E$5))</f>
        <v/>
      </c>
      <c r="H1720" s="101" t="str">
        <f t="shared" si="54"/>
        <v/>
      </c>
      <c r="I1720" s="100" t="str">
        <f>IF(CADA_PROD!C1718="","",IFERROR(IF(H1720&lt;=0,"Sem estoque",IF(H1720/E1720&lt;0.25,"Quase sem estoque",IF(H1720/E1720&lt;1.2,"Estoque baixo",IF(H1720/E1720&lt;2,"Estoque moderado","Estoque confortável")))),""))</f>
        <v/>
      </c>
      <c r="J1720" s="102" t="str">
        <f>IF(CADA_PROD!C1718="","",SUMIFS(MOVI_ENTR!M:M,MOVI_ENTR!D:D,D1720,MOVI_ENTR!O:O,$E$5))</f>
        <v/>
      </c>
      <c r="K1720" s="103" t="str">
        <f>IF(CADA_PROD!C1718="","",IFERROR($J1720/SUM($J$8:$J$1008),""))</f>
        <v/>
      </c>
      <c r="L1720" s="103" t="str">
        <f>IF(CADA_PROD!C1718="","",IFERROR(H1720/SUM($H$8:$H$1008),""))</f>
        <v/>
      </c>
      <c r="M1720" s="102" t="str">
        <f>IF(CADA_PROD!$C1718="","",IFERROR(SUMIFS(MOVI_ENTR!M:M,MOVI_ENTR!D:D,D1720,MOVI_ENTR!O:O,$E$5)/SUMIFS(MOVI_ENTR!I:I,MOVI_ENTR!D:D,D1720,MOVI_ENTR!O:O,$E$5),0))</f>
        <v/>
      </c>
      <c r="N1720" s="104" t="str">
        <f>IF(CADA_PROD!C1718="","",G1720/E1720)</f>
        <v/>
      </c>
    </row>
    <row r="1721" spans="2:14" ht="30" customHeight="1">
      <c r="B1721" s="21">
        <f t="shared" si="53"/>
        <v>1714</v>
      </c>
      <c r="C1721" s="99" t="str">
        <f>IF(CADA_PROD!C1719="","",CADA_PROD!C1719)</f>
        <v/>
      </c>
      <c r="D1721" s="100" t="str">
        <f>IF(CADA_PROD!D1719="","",CADA_PROD!D1719)</f>
        <v/>
      </c>
      <c r="E1721" s="101" t="str">
        <f>IF(CADA_PROD!E1719="","",CADA_PROD!E1719)</f>
        <v/>
      </c>
      <c r="F1721" s="101" t="str">
        <f>IF(CADA_PROD!D1719="","",SUMIFS(MOVI_ENTR!I:I,MOVI_ENTR!D:D,D1721,MOVI_ENTR!O:O,$E$5))</f>
        <v/>
      </c>
      <c r="G1721" s="101" t="str">
        <f>IF(CADA_PROD!C1719="","",SUMIFS(MOVI_SAID!H:H,MOVI_SAID!D:D,D1721,MOVI_SAID!L:L,$E$5))</f>
        <v/>
      </c>
      <c r="H1721" s="101" t="str">
        <f t="shared" si="54"/>
        <v/>
      </c>
      <c r="I1721" s="100" t="str">
        <f>IF(CADA_PROD!C1719="","",IFERROR(IF(H1721&lt;=0,"Sem estoque",IF(H1721/E1721&lt;0.25,"Quase sem estoque",IF(H1721/E1721&lt;1.2,"Estoque baixo",IF(H1721/E1721&lt;2,"Estoque moderado","Estoque confortável")))),""))</f>
        <v/>
      </c>
      <c r="J1721" s="102" t="str">
        <f>IF(CADA_PROD!C1719="","",SUMIFS(MOVI_ENTR!M:M,MOVI_ENTR!D:D,D1721,MOVI_ENTR!O:O,$E$5))</f>
        <v/>
      </c>
      <c r="K1721" s="103" t="str">
        <f>IF(CADA_PROD!C1719="","",IFERROR($J1721/SUM($J$8:$J$1008),""))</f>
        <v/>
      </c>
      <c r="L1721" s="103" t="str">
        <f>IF(CADA_PROD!C1719="","",IFERROR(H1721/SUM($H$8:$H$1008),""))</f>
        <v/>
      </c>
      <c r="M1721" s="102" t="str">
        <f>IF(CADA_PROD!$C1719="","",IFERROR(SUMIFS(MOVI_ENTR!M:M,MOVI_ENTR!D:D,D1721,MOVI_ENTR!O:O,$E$5)/SUMIFS(MOVI_ENTR!I:I,MOVI_ENTR!D:D,D1721,MOVI_ENTR!O:O,$E$5),0))</f>
        <v/>
      </c>
      <c r="N1721" s="104" t="str">
        <f>IF(CADA_PROD!C1719="","",G1721/E1721)</f>
        <v/>
      </c>
    </row>
    <row r="1722" spans="2:14" ht="30" customHeight="1">
      <c r="B1722" s="21">
        <f t="shared" si="53"/>
        <v>1715</v>
      </c>
      <c r="C1722" s="99" t="str">
        <f>IF(CADA_PROD!C1720="","",CADA_PROD!C1720)</f>
        <v/>
      </c>
      <c r="D1722" s="100" t="str">
        <f>IF(CADA_PROD!D1720="","",CADA_PROD!D1720)</f>
        <v/>
      </c>
      <c r="E1722" s="101" t="str">
        <f>IF(CADA_PROD!E1720="","",CADA_PROD!E1720)</f>
        <v/>
      </c>
      <c r="F1722" s="101" t="str">
        <f>IF(CADA_PROD!D1720="","",SUMIFS(MOVI_ENTR!I:I,MOVI_ENTR!D:D,D1722,MOVI_ENTR!O:O,$E$5))</f>
        <v/>
      </c>
      <c r="G1722" s="101" t="str">
        <f>IF(CADA_PROD!C1720="","",SUMIFS(MOVI_SAID!H:H,MOVI_SAID!D:D,D1722,MOVI_SAID!L:L,$E$5))</f>
        <v/>
      </c>
      <c r="H1722" s="101" t="str">
        <f t="shared" si="54"/>
        <v/>
      </c>
      <c r="I1722" s="100" t="str">
        <f>IF(CADA_PROD!C1720="","",IFERROR(IF(H1722&lt;=0,"Sem estoque",IF(H1722/E1722&lt;0.25,"Quase sem estoque",IF(H1722/E1722&lt;1.2,"Estoque baixo",IF(H1722/E1722&lt;2,"Estoque moderado","Estoque confortável")))),""))</f>
        <v/>
      </c>
      <c r="J1722" s="102" t="str">
        <f>IF(CADA_PROD!C1720="","",SUMIFS(MOVI_ENTR!M:M,MOVI_ENTR!D:D,D1722,MOVI_ENTR!O:O,$E$5))</f>
        <v/>
      </c>
      <c r="K1722" s="103" t="str">
        <f>IF(CADA_PROD!C1720="","",IFERROR($J1722/SUM($J$8:$J$1008),""))</f>
        <v/>
      </c>
      <c r="L1722" s="103" t="str">
        <f>IF(CADA_PROD!C1720="","",IFERROR(H1722/SUM($H$8:$H$1008),""))</f>
        <v/>
      </c>
      <c r="M1722" s="102" t="str">
        <f>IF(CADA_PROD!$C1720="","",IFERROR(SUMIFS(MOVI_ENTR!M:M,MOVI_ENTR!D:D,D1722,MOVI_ENTR!O:O,$E$5)/SUMIFS(MOVI_ENTR!I:I,MOVI_ENTR!D:D,D1722,MOVI_ENTR!O:O,$E$5),0))</f>
        <v/>
      </c>
      <c r="N1722" s="104" t="str">
        <f>IF(CADA_PROD!C1720="","",G1722/E1722)</f>
        <v/>
      </c>
    </row>
    <row r="1723" spans="2:14" ht="30" customHeight="1">
      <c r="B1723" s="21">
        <f t="shared" si="53"/>
        <v>1716</v>
      </c>
      <c r="C1723" s="99" t="str">
        <f>IF(CADA_PROD!C1721="","",CADA_PROD!C1721)</f>
        <v/>
      </c>
      <c r="D1723" s="100" t="str">
        <f>IF(CADA_PROD!D1721="","",CADA_PROD!D1721)</f>
        <v/>
      </c>
      <c r="E1723" s="101" t="str">
        <f>IF(CADA_PROD!E1721="","",CADA_PROD!E1721)</f>
        <v/>
      </c>
      <c r="F1723" s="101" t="str">
        <f>IF(CADA_PROD!D1721="","",SUMIFS(MOVI_ENTR!I:I,MOVI_ENTR!D:D,D1723,MOVI_ENTR!O:O,$E$5))</f>
        <v/>
      </c>
      <c r="G1723" s="101" t="str">
        <f>IF(CADA_PROD!C1721="","",SUMIFS(MOVI_SAID!H:H,MOVI_SAID!D:D,D1723,MOVI_SAID!L:L,$E$5))</f>
        <v/>
      </c>
      <c r="H1723" s="101" t="str">
        <f t="shared" si="54"/>
        <v/>
      </c>
      <c r="I1723" s="100" t="str">
        <f>IF(CADA_PROD!C1721="","",IFERROR(IF(H1723&lt;=0,"Sem estoque",IF(H1723/E1723&lt;0.25,"Quase sem estoque",IF(H1723/E1723&lt;1.2,"Estoque baixo",IF(H1723/E1723&lt;2,"Estoque moderado","Estoque confortável")))),""))</f>
        <v/>
      </c>
      <c r="J1723" s="102" t="str">
        <f>IF(CADA_PROD!C1721="","",SUMIFS(MOVI_ENTR!M:M,MOVI_ENTR!D:D,D1723,MOVI_ENTR!O:O,$E$5))</f>
        <v/>
      </c>
      <c r="K1723" s="103" t="str">
        <f>IF(CADA_PROD!C1721="","",IFERROR($J1723/SUM($J$8:$J$1008),""))</f>
        <v/>
      </c>
      <c r="L1723" s="103" t="str">
        <f>IF(CADA_PROD!C1721="","",IFERROR(H1723/SUM($H$8:$H$1008),""))</f>
        <v/>
      </c>
      <c r="M1723" s="102" t="str">
        <f>IF(CADA_PROD!$C1721="","",IFERROR(SUMIFS(MOVI_ENTR!M:M,MOVI_ENTR!D:D,D1723,MOVI_ENTR!O:O,$E$5)/SUMIFS(MOVI_ENTR!I:I,MOVI_ENTR!D:D,D1723,MOVI_ENTR!O:O,$E$5),0))</f>
        <v/>
      </c>
      <c r="N1723" s="104" t="str">
        <f>IF(CADA_PROD!C1721="","",G1723/E1723)</f>
        <v/>
      </c>
    </row>
    <row r="1724" spans="2:14" ht="30" customHeight="1">
      <c r="B1724" s="21">
        <f t="shared" si="53"/>
        <v>1717</v>
      </c>
      <c r="C1724" s="99" t="str">
        <f>IF(CADA_PROD!C1722="","",CADA_PROD!C1722)</f>
        <v/>
      </c>
      <c r="D1724" s="100" t="str">
        <f>IF(CADA_PROD!D1722="","",CADA_PROD!D1722)</f>
        <v/>
      </c>
      <c r="E1724" s="101" t="str">
        <f>IF(CADA_PROD!E1722="","",CADA_PROD!E1722)</f>
        <v/>
      </c>
      <c r="F1724" s="101" t="str">
        <f>IF(CADA_PROD!D1722="","",SUMIFS(MOVI_ENTR!I:I,MOVI_ENTR!D:D,D1724,MOVI_ENTR!O:O,$E$5))</f>
        <v/>
      </c>
      <c r="G1724" s="101" t="str">
        <f>IF(CADA_PROD!C1722="","",SUMIFS(MOVI_SAID!H:H,MOVI_SAID!D:D,D1724,MOVI_SAID!L:L,$E$5))</f>
        <v/>
      </c>
      <c r="H1724" s="101" t="str">
        <f t="shared" si="54"/>
        <v/>
      </c>
      <c r="I1724" s="100" t="str">
        <f>IF(CADA_PROD!C1722="","",IFERROR(IF(H1724&lt;=0,"Sem estoque",IF(H1724/E1724&lt;0.25,"Quase sem estoque",IF(H1724/E1724&lt;1.2,"Estoque baixo",IF(H1724/E1724&lt;2,"Estoque moderado","Estoque confortável")))),""))</f>
        <v/>
      </c>
      <c r="J1724" s="102" t="str">
        <f>IF(CADA_PROD!C1722="","",SUMIFS(MOVI_ENTR!M:M,MOVI_ENTR!D:D,D1724,MOVI_ENTR!O:O,$E$5))</f>
        <v/>
      </c>
      <c r="K1724" s="103" t="str">
        <f>IF(CADA_PROD!C1722="","",IFERROR($J1724/SUM($J$8:$J$1008),""))</f>
        <v/>
      </c>
      <c r="L1724" s="103" t="str">
        <f>IF(CADA_PROD!C1722="","",IFERROR(H1724/SUM($H$8:$H$1008),""))</f>
        <v/>
      </c>
      <c r="M1724" s="102" t="str">
        <f>IF(CADA_PROD!$C1722="","",IFERROR(SUMIFS(MOVI_ENTR!M:M,MOVI_ENTR!D:D,D1724,MOVI_ENTR!O:O,$E$5)/SUMIFS(MOVI_ENTR!I:I,MOVI_ENTR!D:D,D1724,MOVI_ENTR!O:O,$E$5),0))</f>
        <v/>
      </c>
      <c r="N1724" s="104" t="str">
        <f>IF(CADA_PROD!C1722="","",G1724/E1724)</f>
        <v/>
      </c>
    </row>
    <row r="1725" spans="2:14" ht="30" customHeight="1">
      <c r="B1725" s="21">
        <f t="shared" si="53"/>
        <v>1718</v>
      </c>
      <c r="C1725" s="99" t="str">
        <f>IF(CADA_PROD!C1723="","",CADA_PROD!C1723)</f>
        <v/>
      </c>
      <c r="D1725" s="100" t="str">
        <f>IF(CADA_PROD!D1723="","",CADA_PROD!D1723)</f>
        <v/>
      </c>
      <c r="E1725" s="101" t="str">
        <f>IF(CADA_PROD!E1723="","",CADA_PROD!E1723)</f>
        <v/>
      </c>
      <c r="F1725" s="101" t="str">
        <f>IF(CADA_PROD!D1723="","",SUMIFS(MOVI_ENTR!I:I,MOVI_ENTR!D:D,D1725,MOVI_ENTR!O:O,$E$5))</f>
        <v/>
      </c>
      <c r="G1725" s="101" t="str">
        <f>IF(CADA_PROD!C1723="","",SUMIFS(MOVI_SAID!H:H,MOVI_SAID!D:D,D1725,MOVI_SAID!L:L,$E$5))</f>
        <v/>
      </c>
      <c r="H1725" s="101" t="str">
        <f t="shared" si="54"/>
        <v/>
      </c>
      <c r="I1725" s="100" t="str">
        <f>IF(CADA_PROD!C1723="","",IFERROR(IF(H1725&lt;=0,"Sem estoque",IF(H1725/E1725&lt;0.25,"Quase sem estoque",IF(H1725/E1725&lt;1.2,"Estoque baixo",IF(H1725/E1725&lt;2,"Estoque moderado","Estoque confortável")))),""))</f>
        <v/>
      </c>
      <c r="J1725" s="102" t="str">
        <f>IF(CADA_PROD!C1723="","",SUMIFS(MOVI_ENTR!M:M,MOVI_ENTR!D:D,D1725,MOVI_ENTR!O:O,$E$5))</f>
        <v/>
      </c>
      <c r="K1725" s="103" t="str">
        <f>IF(CADA_PROD!C1723="","",IFERROR($J1725/SUM($J$8:$J$1008),""))</f>
        <v/>
      </c>
      <c r="L1725" s="103" t="str">
        <f>IF(CADA_PROD!C1723="","",IFERROR(H1725/SUM($H$8:$H$1008),""))</f>
        <v/>
      </c>
      <c r="M1725" s="102" t="str">
        <f>IF(CADA_PROD!$C1723="","",IFERROR(SUMIFS(MOVI_ENTR!M:M,MOVI_ENTR!D:D,D1725,MOVI_ENTR!O:O,$E$5)/SUMIFS(MOVI_ENTR!I:I,MOVI_ENTR!D:D,D1725,MOVI_ENTR!O:O,$E$5),0))</f>
        <v/>
      </c>
      <c r="N1725" s="104" t="str">
        <f>IF(CADA_PROD!C1723="","",G1725/E1725)</f>
        <v/>
      </c>
    </row>
    <row r="1726" spans="2:14" ht="30" customHeight="1">
      <c r="B1726" s="21">
        <f t="shared" si="53"/>
        <v>1719</v>
      </c>
      <c r="C1726" s="99" t="str">
        <f>IF(CADA_PROD!C1724="","",CADA_PROD!C1724)</f>
        <v/>
      </c>
      <c r="D1726" s="100" t="str">
        <f>IF(CADA_PROD!D1724="","",CADA_PROD!D1724)</f>
        <v/>
      </c>
      <c r="E1726" s="101" t="str">
        <f>IF(CADA_PROD!E1724="","",CADA_PROD!E1724)</f>
        <v/>
      </c>
      <c r="F1726" s="101" t="str">
        <f>IF(CADA_PROD!D1724="","",SUMIFS(MOVI_ENTR!I:I,MOVI_ENTR!D:D,D1726,MOVI_ENTR!O:O,$E$5))</f>
        <v/>
      </c>
      <c r="G1726" s="101" t="str">
        <f>IF(CADA_PROD!C1724="","",SUMIFS(MOVI_SAID!H:H,MOVI_SAID!D:D,D1726,MOVI_SAID!L:L,$E$5))</f>
        <v/>
      </c>
      <c r="H1726" s="101" t="str">
        <f t="shared" si="54"/>
        <v/>
      </c>
      <c r="I1726" s="100" t="str">
        <f>IF(CADA_PROD!C1724="","",IFERROR(IF(H1726&lt;=0,"Sem estoque",IF(H1726/E1726&lt;0.25,"Quase sem estoque",IF(H1726/E1726&lt;1.2,"Estoque baixo",IF(H1726/E1726&lt;2,"Estoque moderado","Estoque confortável")))),""))</f>
        <v/>
      </c>
      <c r="J1726" s="102" t="str">
        <f>IF(CADA_PROD!C1724="","",SUMIFS(MOVI_ENTR!M:M,MOVI_ENTR!D:D,D1726,MOVI_ENTR!O:O,$E$5))</f>
        <v/>
      </c>
      <c r="K1726" s="103" t="str">
        <f>IF(CADA_PROD!C1724="","",IFERROR($J1726/SUM($J$8:$J$1008),""))</f>
        <v/>
      </c>
      <c r="L1726" s="103" t="str">
        <f>IF(CADA_PROD!C1724="","",IFERROR(H1726/SUM($H$8:$H$1008),""))</f>
        <v/>
      </c>
      <c r="M1726" s="102" t="str">
        <f>IF(CADA_PROD!$C1724="","",IFERROR(SUMIFS(MOVI_ENTR!M:M,MOVI_ENTR!D:D,D1726,MOVI_ENTR!O:O,$E$5)/SUMIFS(MOVI_ENTR!I:I,MOVI_ENTR!D:D,D1726,MOVI_ENTR!O:O,$E$5),0))</f>
        <v/>
      </c>
      <c r="N1726" s="104" t="str">
        <f>IF(CADA_PROD!C1724="","",G1726/E1726)</f>
        <v/>
      </c>
    </row>
    <row r="1727" spans="2:14" ht="30" customHeight="1">
      <c r="B1727" s="21">
        <f t="shared" si="53"/>
        <v>1720</v>
      </c>
      <c r="C1727" s="99" t="str">
        <f>IF(CADA_PROD!C1725="","",CADA_PROD!C1725)</f>
        <v/>
      </c>
      <c r="D1727" s="100" t="str">
        <f>IF(CADA_PROD!D1725="","",CADA_PROD!D1725)</f>
        <v/>
      </c>
      <c r="E1727" s="101" t="str">
        <f>IF(CADA_PROD!E1725="","",CADA_PROD!E1725)</f>
        <v/>
      </c>
      <c r="F1727" s="101" t="str">
        <f>IF(CADA_PROD!D1725="","",SUMIFS(MOVI_ENTR!I:I,MOVI_ENTR!D:D,D1727,MOVI_ENTR!O:O,$E$5))</f>
        <v/>
      </c>
      <c r="G1727" s="101" t="str">
        <f>IF(CADA_PROD!C1725="","",SUMIFS(MOVI_SAID!H:H,MOVI_SAID!D:D,D1727,MOVI_SAID!L:L,$E$5))</f>
        <v/>
      </c>
      <c r="H1727" s="101" t="str">
        <f t="shared" si="54"/>
        <v/>
      </c>
      <c r="I1727" s="100" t="str">
        <f>IF(CADA_PROD!C1725="","",IFERROR(IF(H1727&lt;=0,"Sem estoque",IF(H1727/E1727&lt;0.25,"Quase sem estoque",IF(H1727/E1727&lt;1.2,"Estoque baixo",IF(H1727/E1727&lt;2,"Estoque moderado","Estoque confortável")))),""))</f>
        <v/>
      </c>
      <c r="J1727" s="102" t="str">
        <f>IF(CADA_PROD!C1725="","",SUMIFS(MOVI_ENTR!M:M,MOVI_ENTR!D:D,D1727,MOVI_ENTR!O:O,$E$5))</f>
        <v/>
      </c>
      <c r="K1727" s="103" t="str">
        <f>IF(CADA_PROD!C1725="","",IFERROR($J1727/SUM($J$8:$J$1008),""))</f>
        <v/>
      </c>
      <c r="L1727" s="103" t="str">
        <f>IF(CADA_PROD!C1725="","",IFERROR(H1727/SUM($H$8:$H$1008),""))</f>
        <v/>
      </c>
      <c r="M1727" s="102" t="str">
        <f>IF(CADA_PROD!$C1725="","",IFERROR(SUMIFS(MOVI_ENTR!M:M,MOVI_ENTR!D:D,D1727,MOVI_ENTR!O:O,$E$5)/SUMIFS(MOVI_ENTR!I:I,MOVI_ENTR!D:D,D1727,MOVI_ENTR!O:O,$E$5),0))</f>
        <v/>
      </c>
      <c r="N1727" s="104" t="str">
        <f>IF(CADA_PROD!C1725="","",G1727/E1727)</f>
        <v/>
      </c>
    </row>
    <row r="1728" spans="2:14" ht="30" customHeight="1">
      <c r="B1728" s="21">
        <f t="shared" si="53"/>
        <v>1721</v>
      </c>
      <c r="C1728" s="99" t="str">
        <f>IF(CADA_PROD!C1726="","",CADA_PROD!C1726)</f>
        <v/>
      </c>
      <c r="D1728" s="100" t="str">
        <f>IF(CADA_PROD!D1726="","",CADA_PROD!D1726)</f>
        <v/>
      </c>
      <c r="E1728" s="101" t="str">
        <f>IF(CADA_PROD!E1726="","",CADA_PROD!E1726)</f>
        <v/>
      </c>
      <c r="F1728" s="101" t="str">
        <f>IF(CADA_PROD!D1726="","",SUMIFS(MOVI_ENTR!I:I,MOVI_ENTR!D:D,D1728,MOVI_ENTR!O:O,$E$5))</f>
        <v/>
      </c>
      <c r="G1728" s="101" t="str">
        <f>IF(CADA_PROD!C1726="","",SUMIFS(MOVI_SAID!H:H,MOVI_SAID!D:D,D1728,MOVI_SAID!L:L,$E$5))</f>
        <v/>
      </c>
      <c r="H1728" s="101" t="str">
        <f t="shared" si="54"/>
        <v/>
      </c>
      <c r="I1728" s="100" t="str">
        <f>IF(CADA_PROD!C1726="","",IFERROR(IF(H1728&lt;=0,"Sem estoque",IF(H1728/E1728&lt;0.25,"Quase sem estoque",IF(H1728/E1728&lt;1.2,"Estoque baixo",IF(H1728/E1728&lt;2,"Estoque moderado","Estoque confortável")))),""))</f>
        <v/>
      </c>
      <c r="J1728" s="102" t="str">
        <f>IF(CADA_PROD!C1726="","",SUMIFS(MOVI_ENTR!M:M,MOVI_ENTR!D:D,D1728,MOVI_ENTR!O:O,$E$5))</f>
        <v/>
      </c>
      <c r="K1728" s="103" t="str">
        <f>IF(CADA_PROD!C1726="","",IFERROR($J1728/SUM($J$8:$J$1008),""))</f>
        <v/>
      </c>
      <c r="L1728" s="103" t="str">
        <f>IF(CADA_PROD!C1726="","",IFERROR(H1728/SUM($H$8:$H$1008),""))</f>
        <v/>
      </c>
      <c r="M1728" s="102" t="str">
        <f>IF(CADA_PROD!$C1726="","",IFERROR(SUMIFS(MOVI_ENTR!M:M,MOVI_ENTR!D:D,D1728,MOVI_ENTR!O:O,$E$5)/SUMIFS(MOVI_ENTR!I:I,MOVI_ENTR!D:D,D1728,MOVI_ENTR!O:O,$E$5),0))</f>
        <v/>
      </c>
      <c r="N1728" s="104" t="str">
        <f>IF(CADA_PROD!C1726="","",G1728/E1728)</f>
        <v/>
      </c>
    </row>
    <row r="1729" spans="2:14" ht="30" customHeight="1">
      <c r="B1729" s="21">
        <f t="shared" si="53"/>
        <v>1722</v>
      </c>
      <c r="C1729" s="99" t="str">
        <f>IF(CADA_PROD!C1727="","",CADA_PROD!C1727)</f>
        <v/>
      </c>
      <c r="D1729" s="100" t="str">
        <f>IF(CADA_PROD!D1727="","",CADA_PROD!D1727)</f>
        <v/>
      </c>
      <c r="E1729" s="101" t="str">
        <f>IF(CADA_PROD!E1727="","",CADA_PROD!E1727)</f>
        <v/>
      </c>
      <c r="F1729" s="101" t="str">
        <f>IF(CADA_PROD!D1727="","",SUMIFS(MOVI_ENTR!I:I,MOVI_ENTR!D:D,D1729,MOVI_ENTR!O:O,$E$5))</f>
        <v/>
      </c>
      <c r="G1729" s="101" t="str">
        <f>IF(CADA_PROD!C1727="","",SUMIFS(MOVI_SAID!H:H,MOVI_SAID!D:D,D1729,MOVI_SAID!L:L,$E$5))</f>
        <v/>
      </c>
      <c r="H1729" s="101" t="str">
        <f t="shared" si="54"/>
        <v/>
      </c>
      <c r="I1729" s="100" t="str">
        <f>IF(CADA_PROD!C1727="","",IFERROR(IF(H1729&lt;=0,"Sem estoque",IF(H1729/E1729&lt;0.25,"Quase sem estoque",IF(H1729/E1729&lt;1.2,"Estoque baixo",IF(H1729/E1729&lt;2,"Estoque moderado","Estoque confortável")))),""))</f>
        <v/>
      </c>
      <c r="J1729" s="102" t="str">
        <f>IF(CADA_PROD!C1727="","",SUMIFS(MOVI_ENTR!M:M,MOVI_ENTR!D:D,D1729,MOVI_ENTR!O:O,$E$5))</f>
        <v/>
      </c>
      <c r="K1729" s="103" t="str">
        <f>IF(CADA_PROD!C1727="","",IFERROR($J1729/SUM($J$8:$J$1008),""))</f>
        <v/>
      </c>
      <c r="L1729" s="103" t="str">
        <f>IF(CADA_PROD!C1727="","",IFERROR(H1729/SUM($H$8:$H$1008),""))</f>
        <v/>
      </c>
      <c r="M1729" s="102" t="str">
        <f>IF(CADA_PROD!$C1727="","",IFERROR(SUMIFS(MOVI_ENTR!M:M,MOVI_ENTR!D:D,D1729,MOVI_ENTR!O:O,$E$5)/SUMIFS(MOVI_ENTR!I:I,MOVI_ENTR!D:D,D1729,MOVI_ENTR!O:O,$E$5),0))</f>
        <v/>
      </c>
      <c r="N1729" s="104" t="str">
        <f>IF(CADA_PROD!C1727="","",G1729/E1729)</f>
        <v/>
      </c>
    </row>
    <row r="1730" spans="2:14" ht="30" customHeight="1">
      <c r="B1730" s="21">
        <f t="shared" si="53"/>
        <v>1723</v>
      </c>
      <c r="C1730" s="99" t="str">
        <f>IF(CADA_PROD!C1728="","",CADA_PROD!C1728)</f>
        <v/>
      </c>
      <c r="D1730" s="100" t="str">
        <f>IF(CADA_PROD!D1728="","",CADA_PROD!D1728)</f>
        <v/>
      </c>
      <c r="E1730" s="101" t="str">
        <f>IF(CADA_PROD!E1728="","",CADA_PROD!E1728)</f>
        <v/>
      </c>
      <c r="F1730" s="101" t="str">
        <f>IF(CADA_PROD!D1728="","",SUMIFS(MOVI_ENTR!I:I,MOVI_ENTR!D:D,D1730,MOVI_ENTR!O:O,$E$5))</f>
        <v/>
      </c>
      <c r="G1730" s="101" t="str">
        <f>IF(CADA_PROD!C1728="","",SUMIFS(MOVI_SAID!H:H,MOVI_SAID!D:D,D1730,MOVI_SAID!L:L,$E$5))</f>
        <v/>
      </c>
      <c r="H1730" s="101" t="str">
        <f t="shared" si="54"/>
        <v/>
      </c>
      <c r="I1730" s="100" t="str">
        <f>IF(CADA_PROD!C1728="","",IFERROR(IF(H1730&lt;=0,"Sem estoque",IF(H1730/E1730&lt;0.25,"Quase sem estoque",IF(H1730/E1730&lt;1.2,"Estoque baixo",IF(H1730/E1730&lt;2,"Estoque moderado","Estoque confortável")))),""))</f>
        <v/>
      </c>
      <c r="J1730" s="102" t="str">
        <f>IF(CADA_PROD!C1728="","",SUMIFS(MOVI_ENTR!M:M,MOVI_ENTR!D:D,D1730,MOVI_ENTR!O:O,$E$5))</f>
        <v/>
      </c>
      <c r="K1730" s="103" t="str">
        <f>IF(CADA_PROD!C1728="","",IFERROR($J1730/SUM($J$8:$J$1008),""))</f>
        <v/>
      </c>
      <c r="L1730" s="103" t="str">
        <f>IF(CADA_PROD!C1728="","",IFERROR(H1730/SUM($H$8:$H$1008),""))</f>
        <v/>
      </c>
      <c r="M1730" s="102" t="str">
        <f>IF(CADA_PROD!$C1728="","",IFERROR(SUMIFS(MOVI_ENTR!M:M,MOVI_ENTR!D:D,D1730,MOVI_ENTR!O:O,$E$5)/SUMIFS(MOVI_ENTR!I:I,MOVI_ENTR!D:D,D1730,MOVI_ENTR!O:O,$E$5),0))</f>
        <v/>
      </c>
      <c r="N1730" s="104" t="str">
        <f>IF(CADA_PROD!C1728="","",G1730/E1730)</f>
        <v/>
      </c>
    </row>
    <row r="1731" spans="2:14" ht="30" customHeight="1">
      <c r="B1731" s="21">
        <f t="shared" si="53"/>
        <v>1724</v>
      </c>
      <c r="C1731" s="99" t="str">
        <f>IF(CADA_PROD!C1729="","",CADA_PROD!C1729)</f>
        <v/>
      </c>
      <c r="D1731" s="100" t="str">
        <f>IF(CADA_PROD!D1729="","",CADA_PROD!D1729)</f>
        <v/>
      </c>
      <c r="E1731" s="101" t="str">
        <f>IF(CADA_PROD!E1729="","",CADA_PROD!E1729)</f>
        <v/>
      </c>
      <c r="F1731" s="101" t="str">
        <f>IF(CADA_PROD!D1729="","",SUMIFS(MOVI_ENTR!I:I,MOVI_ENTR!D:D,D1731,MOVI_ENTR!O:O,$E$5))</f>
        <v/>
      </c>
      <c r="G1731" s="101" t="str">
        <f>IF(CADA_PROD!C1729="","",SUMIFS(MOVI_SAID!H:H,MOVI_SAID!D:D,D1731,MOVI_SAID!L:L,$E$5))</f>
        <v/>
      </c>
      <c r="H1731" s="101" t="str">
        <f t="shared" si="54"/>
        <v/>
      </c>
      <c r="I1731" s="100" t="str">
        <f>IF(CADA_PROD!C1729="","",IFERROR(IF(H1731&lt;=0,"Sem estoque",IF(H1731/E1731&lt;0.25,"Quase sem estoque",IF(H1731/E1731&lt;1.2,"Estoque baixo",IF(H1731/E1731&lt;2,"Estoque moderado","Estoque confortável")))),""))</f>
        <v/>
      </c>
      <c r="J1731" s="102" t="str">
        <f>IF(CADA_PROD!C1729="","",SUMIFS(MOVI_ENTR!M:M,MOVI_ENTR!D:D,D1731,MOVI_ENTR!O:O,$E$5))</f>
        <v/>
      </c>
      <c r="K1731" s="103" t="str">
        <f>IF(CADA_PROD!C1729="","",IFERROR($J1731/SUM($J$8:$J$1008),""))</f>
        <v/>
      </c>
      <c r="L1731" s="103" t="str">
        <f>IF(CADA_PROD!C1729="","",IFERROR(H1731/SUM($H$8:$H$1008),""))</f>
        <v/>
      </c>
      <c r="M1731" s="102" t="str">
        <f>IF(CADA_PROD!$C1729="","",IFERROR(SUMIFS(MOVI_ENTR!M:M,MOVI_ENTR!D:D,D1731,MOVI_ENTR!O:O,$E$5)/SUMIFS(MOVI_ENTR!I:I,MOVI_ENTR!D:D,D1731,MOVI_ENTR!O:O,$E$5),0))</f>
        <v/>
      </c>
      <c r="N1731" s="104" t="str">
        <f>IF(CADA_PROD!C1729="","",G1731/E1731)</f>
        <v/>
      </c>
    </row>
    <row r="1732" spans="2:14" ht="30" customHeight="1">
      <c r="B1732" s="21">
        <f t="shared" si="53"/>
        <v>1725</v>
      </c>
      <c r="C1732" s="99" t="str">
        <f>IF(CADA_PROD!C1730="","",CADA_PROD!C1730)</f>
        <v/>
      </c>
      <c r="D1732" s="100" t="str">
        <f>IF(CADA_PROD!D1730="","",CADA_PROD!D1730)</f>
        <v/>
      </c>
      <c r="E1732" s="101" t="str">
        <f>IF(CADA_PROD!E1730="","",CADA_PROD!E1730)</f>
        <v/>
      </c>
      <c r="F1732" s="101" t="str">
        <f>IF(CADA_PROD!D1730="","",SUMIFS(MOVI_ENTR!I:I,MOVI_ENTR!D:D,D1732,MOVI_ENTR!O:O,$E$5))</f>
        <v/>
      </c>
      <c r="G1732" s="101" t="str">
        <f>IF(CADA_PROD!C1730="","",SUMIFS(MOVI_SAID!H:H,MOVI_SAID!D:D,D1732,MOVI_SAID!L:L,$E$5))</f>
        <v/>
      </c>
      <c r="H1732" s="101" t="str">
        <f t="shared" si="54"/>
        <v/>
      </c>
      <c r="I1732" s="100" t="str">
        <f>IF(CADA_PROD!C1730="","",IFERROR(IF(H1732&lt;=0,"Sem estoque",IF(H1732/E1732&lt;0.25,"Quase sem estoque",IF(H1732/E1732&lt;1.2,"Estoque baixo",IF(H1732/E1732&lt;2,"Estoque moderado","Estoque confortável")))),""))</f>
        <v/>
      </c>
      <c r="J1732" s="102" t="str">
        <f>IF(CADA_PROD!C1730="","",SUMIFS(MOVI_ENTR!M:M,MOVI_ENTR!D:D,D1732,MOVI_ENTR!O:O,$E$5))</f>
        <v/>
      </c>
      <c r="K1732" s="103" t="str">
        <f>IF(CADA_PROD!C1730="","",IFERROR($J1732/SUM($J$8:$J$1008),""))</f>
        <v/>
      </c>
      <c r="L1732" s="103" t="str">
        <f>IF(CADA_PROD!C1730="","",IFERROR(H1732/SUM($H$8:$H$1008),""))</f>
        <v/>
      </c>
      <c r="M1732" s="102" t="str">
        <f>IF(CADA_PROD!$C1730="","",IFERROR(SUMIFS(MOVI_ENTR!M:M,MOVI_ENTR!D:D,D1732,MOVI_ENTR!O:O,$E$5)/SUMIFS(MOVI_ENTR!I:I,MOVI_ENTR!D:D,D1732,MOVI_ENTR!O:O,$E$5),0))</f>
        <v/>
      </c>
      <c r="N1732" s="104" t="str">
        <f>IF(CADA_PROD!C1730="","",G1732/E1732)</f>
        <v/>
      </c>
    </row>
    <row r="1733" spans="2:14" ht="30" customHeight="1">
      <c r="B1733" s="21">
        <f t="shared" si="53"/>
        <v>1726</v>
      </c>
      <c r="C1733" s="99" t="str">
        <f>IF(CADA_PROD!C1731="","",CADA_PROD!C1731)</f>
        <v/>
      </c>
      <c r="D1733" s="100" t="str">
        <f>IF(CADA_PROD!D1731="","",CADA_PROD!D1731)</f>
        <v/>
      </c>
      <c r="E1733" s="101" t="str">
        <f>IF(CADA_PROD!E1731="","",CADA_PROD!E1731)</f>
        <v/>
      </c>
      <c r="F1733" s="101" t="str">
        <f>IF(CADA_PROD!D1731="","",SUMIFS(MOVI_ENTR!I:I,MOVI_ENTR!D:D,D1733,MOVI_ENTR!O:O,$E$5))</f>
        <v/>
      </c>
      <c r="G1733" s="101" t="str">
        <f>IF(CADA_PROD!C1731="","",SUMIFS(MOVI_SAID!H:H,MOVI_SAID!D:D,D1733,MOVI_SAID!L:L,$E$5))</f>
        <v/>
      </c>
      <c r="H1733" s="101" t="str">
        <f t="shared" si="54"/>
        <v/>
      </c>
      <c r="I1733" s="100" t="str">
        <f>IF(CADA_PROD!C1731="","",IFERROR(IF(H1733&lt;=0,"Sem estoque",IF(H1733/E1733&lt;0.25,"Quase sem estoque",IF(H1733/E1733&lt;1.2,"Estoque baixo",IF(H1733/E1733&lt;2,"Estoque moderado","Estoque confortável")))),""))</f>
        <v/>
      </c>
      <c r="J1733" s="102" t="str">
        <f>IF(CADA_PROD!C1731="","",SUMIFS(MOVI_ENTR!M:M,MOVI_ENTR!D:D,D1733,MOVI_ENTR!O:O,$E$5))</f>
        <v/>
      </c>
      <c r="K1733" s="103" t="str">
        <f>IF(CADA_PROD!C1731="","",IFERROR($J1733/SUM($J$8:$J$1008),""))</f>
        <v/>
      </c>
      <c r="L1733" s="103" t="str">
        <f>IF(CADA_PROD!C1731="","",IFERROR(H1733/SUM($H$8:$H$1008),""))</f>
        <v/>
      </c>
      <c r="M1733" s="102" t="str">
        <f>IF(CADA_PROD!$C1731="","",IFERROR(SUMIFS(MOVI_ENTR!M:M,MOVI_ENTR!D:D,D1733,MOVI_ENTR!O:O,$E$5)/SUMIFS(MOVI_ENTR!I:I,MOVI_ENTR!D:D,D1733,MOVI_ENTR!O:O,$E$5),0))</f>
        <v/>
      </c>
      <c r="N1733" s="104" t="str">
        <f>IF(CADA_PROD!C1731="","",G1733/E1733)</f>
        <v/>
      </c>
    </row>
    <row r="1734" spans="2:14" ht="30" customHeight="1">
      <c r="B1734" s="21">
        <f t="shared" si="53"/>
        <v>1727</v>
      </c>
      <c r="C1734" s="99" t="str">
        <f>IF(CADA_PROD!C1732="","",CADA_PROD!C1732)</f>
        <v/>
      </c>
      <c r="D1734" s="100" t="str">
        <f>IF(CADA_PROD!D1732="","",CADA_PROD!D1732)</f>
        <v/>
      </c>
      <c r="E1734" s="101" t="str">
        <f>IF(CADA_PROD!E1732="","",CADA_PROD!E1732)</f>
        <v/>
      </c>
      <c r="F1734" s="101" t="str">
        <f>IF(CADA_PROD!D1732="","",SUMIFS(MOVI_ENTR!I:I,MOVI_ENTR!D:D,D1734,MOVI_ENTR!O:O,$E$5))</f>
        <v/>
      </c>
      <c r="G1734" s="101" t="str">
        <f>IF(CADA_PROD!C1732="","",SUMIFS(MOVI_SAID!H:H,MOVI_SAID!D:D,D1734,MOVI_SAID!L:L,$E$5))</f>
        <v/>
      </c>
      <c r="H1734" s="101" t="str">
        <f t="shared" si="54"/>
        <v/>
      </c>
      <c r="I1734" s="100" t="str">
        <f>IF(CADA_PROD!C1732="","",IFERROR(IF(H1734&lt;=0,"Sem estoque",IF(H1734/E1734&lt;0.25,"Quase sem estoque",IF(H1734/E1734&lt;1.2,"Estoque baixo",IF(H1734/E1734&lt;2,"Estoque moderado","Estoque confortável")))),""))</f>
        <v/>
      </c>
      <c r="J1734" s="102" t="str">
        <f>IF(CADA_PROD!C1732="","",SUMIFS(MOVI_ENTR!M:M,MOVI_ENTR!D:D,D1734,MOVI_ENTR!O:O,$E$5))</f>
        <v/>
      </c>
      <c r="K1734" s="103" t="str">
        <f>IF(CADA_PROD!C1732="","",IFERROR($J1734/SUM($J$8:$J$1008),""))</f>
        <v/>
      </c>
      <c r="L1734" s="103" t="str">
        <f>IF(CADA_PROD!C1732="","",IFERROR(H1734/SUM($H$8:$H$1008),""))</f>
        <v/>
      </c>
      <c r="M1734" s="102" t="str">
        <f>IF(CADA_PROD!$C1732="","",IFERROR(SUMIFS(MOVI_ENTR!M:M,MOVI_ENTR!D:D,D1734,MOVI_ENTR!O:O,$E$5)/SUMIFS(MOVI_ENTR!I:I,MOVI_ENTR!D:D,D1734,MOVI_ENTR!O:O,$E$5),0))</f>
        <v/>
      </c>
      <c r="N1734" s="104" t="str">
        <f>IF(CADA_PROD!C1732="","",G1734/E1734)</f>
        <v/>
      </c>
    </row>
    <row r="1735" spans="2:14" ht="30" customHeight="1">
      <c r="B1735" s="21">
        <f t="shared" si="53"/>
        <v>1728</v>
      </c>
      <c r="C1735" s="99" t="str">
        <f>IF(CADA_PROD!C1733="","",CADA_PROD!C1733)</f>
        <v/>
      </c>
      <c r="D1735" s="100" t="str">
        <f>IF(CADA_PROD!D1733="","",CADA_PROD!D1733)</f>
        <v/>
      </c>
      <c r="E1735" s="101" t="str">
        <f>IF(CADA_PROD!E1733="","",CADA_PROD!E1733)</f>
        <v/>
      </c>
      <c r="F1735" s="101" t="str">
        <f>IF(CADA_PROD!D1733="","",SUMIFS(MOVI_ENTR!I:I,MOVI_ENTR!D:D,D1735,MOVI_ENTR!O:O,$E$5))</f>
        <v/>
      </c>
      <c r="G1735" s="101" t="str">
        <f>IF(CADA_PROD!C1733="","",SUMIFS(MOVI_SAID!H:H,MOVI_SAID!D:D,D1735,MOVI_SAID!L:L,$E$5))</f>
        <v/>
      </c>
      <c r="H1735" s="101" t="str">
        <f t="shared" si="54"/>
        <v/>
      </c>
      <c r="I1735" s="100" t="str">
        <f>IF(CADA_PROD!C1733="","",IFERROR(IF(H1735&lt;=0,"Sem estoque",IF(H1735/E1735&lt;0.25,"Quase sem estoque",IF(H1735/E1735&lt;1.2,"Estoque baixo",IF(H1735/E1735&lt;2,"Estoque moderado","Estoque confortável")))),""))</f>
        <v/>
      </c>
      <c r="J1735" s="102" t="str">
        <f>IF(CADA_PROD!C1733="","",SUMIFS(MOVI_ENTR!M:M,MOVI_ENTR!D:D,D1735,MOVI_ENTR!O:O,$E$5))</f>
        <v/>
      </c>
      <c r="K1735" s="103" t="str">
        <f>IF(CADA_PROD!C1733="","",IFERROR($J1735/SUM($J$8:$J$1008),""))</f>
        <v/>
      </c>
      <c r="L1735" s="103" t="str">
        <f>IF(CADA_PROD!C1733="","",IFERROR(H1735/SUM($H$8:$H$1008),""))</f>
        <v/>
      </c>
      <c r="M1735" s="102" t="str">
        <f>IF(CADA_PROD!$C1733="","",IFERROR(SUMIFS(MOVI_ENTR!M:M,MOVI_ENTR!D:D,D1735,MOVI_ENTR!O:O,$E$5)/SUMIFS(MOVI_ENTR!I:I,MOVI_ENTR!D:D,D1735,MOVI_ENTR!O:O,$E$5),0))</f>
        <v/>
      </c>
      <c r="N1735" s="104" t="str">
        <f>IF(CADA_PROD!C1733="","",G1735/E1735)</f>
        <v/>
      </c>
    </row>
    <row r="1736" spans="2:14" ht="30" customHeight="1">
      <c r="B1736" s="21">
        <f t="shared" si="53"/>
        <v>1729</v>
      </c>
      <c r="C1736" s="99" t="str">
        <f>IF(CADA_PROD!C1734="","",CADA_PROD!C1734)</f>
        <v/>
      </c>
      <c r="D1736" s="100" t="str">
        <f>IF(CADA_PROD!D1734="","",CADA_PROD!D1734)</f>
        <v/>
      </c>
      <c r="E1736" s="101" t="str">
        <f>IF(CADA_PROD!E1734="","",CADA_PROD!E1734)</f>
        <v/>
      </c>
      <c r="F1736" s="101" t="str">
        <f>IF(CADA_PROD!D1734="","",SUMIFS(MOVI_ENTR!I:I,MOVI_ENTR!D:D,D1736,MOVI_ENTR!O:O,$E$5))</f>
        <v/>
      </c>
      <c r="G1736" s="101" t="str">
        <f>IF(CADA_PROD!C1734="","",SUMIFS(MOVI_SAID!H:H,MOVI_SAID!D:D,D1736,MOVI_SAID!L:L,$E$5))</f>
        <v/>
      </c>
      <c r="H1736" s="101" t="str">
        <f t="shared" si="54"/>
        <v/>
      </c>
      <c r="I1736" s="100" t="str">
        <f>IF(CADA_PROD!C1734="","",IFERROR(IF(H1736&lt;=0,"Sem estoque",IF(H1736/E1736&lt;0.25,"Quase sem estoque",IF(H1736/E1736&lt;1.2,"Estoque baixo",IF(H1736/E1736&lt;2,"Estoque moderado","Estoque confortável")))),""))</f>
        <v/>
      </c>
      <c r="J1736" s="102" t="str">
        <f>IF(CADA_PROD!C1734="","",SUMIFS(MOVI_ENTR!M:M,MOVI_ENTR!D:D,D1736,MOVI_ENTR!O:O,$E$5))</f>
        <v/>
      </c>
      <c r="K1736" s="103" t="str">
        <f>IF(CADA_PROD!C1734="","",IFERROR($J1736/SUM($J$8:$J$1008),""))</f>
        <v/>
      </c>
      <c r="L1736" s="103" t="str">
        <f>IF(CADA_PROD!C1734="","",IFERROR(H1736/SUM($H$8:$H$1008),""))</f>
        <v/>
      </c>
      <c r="M1736" s="102" t="str">
        <f>IF(CADA_PROD!$C1734="","",IFERROR(SUMIFS(MOVI_ENTR!M:M,MOVI_ENTR!D:D,D1736,MOVI_ENTR!O:O,$E$5)/SUMIFS(MOVI_ENTR!I:I,MOVI_ENTR!D:D,D1736,MOVI_ENTR!O:O,$E$5),0))</f>
        <v/>
      </c>
      <c r="N1736" s="104" t="str">
        <f>IF(CADA_PROD!C1734="","",G1736/E1736)</f>
        <v/>
      </c>
    </row>
    <row r="1737" spans="2:14" ht="30" customHeight="1">
      <c r="B1737" s="21">
        <f t="shared" si="53"/>
        <v>1730</v>
      </c>
      <c r="C1737" s="99" t="str">
        <f>IF(CADA_PROD!C1735="","",CADA_PROD!C1735)</f>
        <v/>
      </c>
      <c r="D1737" s="100" t="str">
        <f>IF(CADA_PROD!D1735="","",CADA_PROD!D1735)</f>
        <v/>
      </c>
      <c r="E1737" s="101" t="str">
        <f>IF(CADA_PROD!E1735="","",CADA_PROD!E1735)</f>
        <v/>
      </c>
      <c r="F1737" s="101" t="str">
        <f>IF(CADA_PROD!D1735="","",SUMIFS(MOVI_ENTR!I:I,MOVI_ENTR!D:D,D1737,MOVI_ENTR!O:O,$E$5))</f>
        <v/>
      </c>
      <c r="G1737" s="101" t="str">
        <f>IF(CADA_PROD!C1735="","",SUMIFS(MOVI_SAID!H:H,MOVI_SAID!D:D,D1737,MOVI_SAID!L:L,$E$5))</f>
        <v/>
      </c>
      <c r="H1737" s="101" t="str">
        <f t="shared" si="54"/>
        <v/>
      </c>
      <c r="I1737" s="100" t="str">
        <f>IF(CADA_PROD!C1735="","",IFERROR(IF(H1737&lt;=0,"Sem estoque",IF(H1737/E1737&lt;0.25,"Quase sem estoque",IF(H1737/E1737&lt;1.2,"Estoque baixo",IF(H1737/E1737&lt;2,"Estoque moderado","Estoque confortável")))),""))</f>
        <v/>
      </c>
      <c r="J1737" s="102" t="str">
        <f>IF(CADA_PROD!C1735="","",SUMIFS(MOVI_ENTR!M:M,MOVI_ENTR!D:D,D1737,MOVI_ENTR!O:O,$E$5))</f>
        <v/>
      </c>
      <c r="K1737" s="103" t="str">
        <f>IF(CADA_PROD!C1735="","",IFERROR($J1737/SUM($J$8:$J$1008),""))</f>
        <v/>
      </c>
      <c r="L1737" s="103" t="str">
        <f>IF(CADA_PROD!C1735="","",IFERROR(H1737/SUM($H$8:$H$1008),""))</f>
        <v/>
      </c>
      <c r="M1737" s="102" t="str">
        <f>IF(CADA_PROD!$C1735="","",IFERROR(SUMIFS(MOVI_ENTR!M:M,MOVI_ENTR!D:D,D1737,MOVI_ENTR!O:O,$E$5)/SUMIFS(MOVI_ENTR!I:I,MOVI_ENTR!D:D,D1737,MOVI_ENTR!O:O,$E$5),0))</f>
        <v/>
      </c>
      <c r="N1737" s="104" t="str">
        <f>IF(CADA_PROD!C1735="","",G1737/E1737)</f>
        <v/>
      </c>
    </row>
    <row r="1738" spans="2:14" ht="30" customHeight="1">
      <c r="B1738" s="21">
        <f t="shared" ref="B1738:B1801" si="55">B1737+1</f>
        <v>1731</v>
      </c>
      <c r="C1738" s="99" t="str">
        <f>IF(CADA_PROD!C1736="","",CADA_PROD!C1736)</f>
        <v/>
      </c>
      <c r="D1738" s="100" t="str">
        <f>IF(CADA_PROD!D1736="","",CADA_PROD!D1736)</f>
        <v/>
      </c>
      <c r="E1738" s="101" t="str">
        <f>IF(CADA_PROD!E1736="","",CADA_PROD!E1736)</f>
        <v/>
      </c>
      <c r="F1738" s="101" t="str">
        <f>IF(CADA_PROD!D1736="","",SUMIFS(MOVI_ENTR!I:I,MOVI_ENTR!D:D,D1738,MOVI_ENTR!O:O,$E$5))</f>
        <v/>
      </c>
      <c r="G1738" s="101" t="str">
        <f>IF(CADA_PROD!C1736="","",SUMIFS(MOVI_SAID!H:H,MOVI_SAID!D:D,D1738,MOVI_SAID!L:L,$E$5))</f>
        <v/>
      </c>
      <c r="H1738" s="101" t="str">
        <f t="shared" si="54"/>
        <v/>
      </c>
      <c r="I1738" s="100" t="str">
        <f>IF(CADA_PROD!C1736="","",IFERROR(IF(H1738&lt;=0,"Sem estoque",IF(H1738/E1738&lt;0.25,"Quase sem estoque",IF(H1738/E1738&lt;1.2,"Estoque baixo",IF(H1738/E1738&lt;2,"Estoque moderado","Estoque confortável")))),""))</f>
        <v/>
      </c>
      <c r="J1738" s="102" t="str">
        <f>IF(CADA_PROD!C1736="","",SUMIFS(MOVI_ENTR!M:M,MOVI_ENTR!D:D,D1738,MOVI_ENTR!O:O,$E$5))</f>
        <v/>
      </c>
      <c r="K1738" s="103" t="str">
        <f>IF(CADA_PROD!C1736="","",IFERROR($J1738/SUM($J$8:$J$1008),""))</f>
        <v/>
      </c>
      <c r="L1738" s="103" t="str">
        <f>IF(CADA_PROD!C1736="","",IFERROR(H1738/SUM($H$8:$H$1008),""))</f>
        <v/>
      </c>
      <c r="M1738" s="102" t="str">
        <f>IF(CADA_PROD!$C1736="","",IFERROR(SUMIFS(MOVI_ENTR!M:M,MOVI_ENTR!D:D,D1738,MOVI_ENTR!O:O,$E$5)/SUMIFS(MOVI_ENTR!I:I,MOVI_ENTR!D:D,D1738,MOVI_ENTR!O:O,$E$5),0))</f>
        <v/>
      </c>
      <c r="N1738" s="104" t="str">
        <f>IF(CADA_PROD!C1736="","",G1738/E1738)</f>
        <v/>
      </c>
    </row>
    <row r="1739" spans="2:14" ht="30" customHeight="1">
      <c r="B1739" s="21">
        <f t="shared" si="55"/>
        <v>1732</v>
      </c>
      <c r="C1739" s="99" t="str">
        <f>IF(CADA_PROD!C1737="","",CADA_PROD!C1737)</f>
        <v/>
      </c>
      <c r="D1739" s="100" t="str">
        <f>IF(CADA_PROD!D1737="","",CADA_PROD!D1737)</f>
        <v/>
      </c>
      <c r="E1739" s="101" t="str">
        <f>IF(CADA_PROD!E1737="","",CADA_PROD!E1737)</f>
        <v/>
      </c>
      <c r="F1739" s="101" t="str">
        <f>IF(CADA_PROD!D1737="","",SUMIFS(MOVI_ENTR!I:I,MOVI_ENTR!D:D,D1739,MOVI_ENTR!O:O,$E$5))</f>
        <v/>
      </c>
      <c r="G1739" s="101" t="str">
        <f>IF(CADA_PROD!C1737="","",SUMIFS(MOVI_SAID!H:H,MOVI_SAID!D:D,D1739,MOVI_SAID!L:L,$E$5))</f>
        <v/>
      </c>
      <c r="H1739" s="101" t="str">
        <f t="shared" si="54"/>
        <v/>
      </c>
      <c r="I1739" s="100" t="str">
        <f>IF(CADA_PROD!C1737="","",IFERROR(IF(H1739&lt;=0,"Sem estoque",IF(H1739/E1739&lt;0.25,"Quase sem estoque",IF(H1739/E1739&lt;1.2,"Estoque baixo",IF(H1739/E1739&lt;2,"Estoque moderado","Estoque confortável")))),""))</f>
        <v/>
      </c>
      <c r="J1739" s="102" t="str">
        <f>IF(CADA_PROD!C1737="","",SUMIFS(MOVI_ENTR!M:M,MOVI_ENTR!D:D,D1739,MOVI_ENTR!O:O,$E$5))</f>
        <v/>
      </c>
      <c r="K1739" s="103" t="str">
        <f>IF(CADA_PROD!C1737="","",IFERROR($J1739/SUM($J$8:$J$1008),""))</f>
        <v/>
      </c>
      <c r="L1739" s="103" t="str">
        <f>IF(CADA_PROD!C1737="","",IFERROR(H1739/SUM($H$8:$H$1008),""))</f>
        <v/>
      </c>
      <c r="M1739" s="102" t="str">
        <f>IF(CADA_PROD!$C1737="","",IFERROR(SUMIFS(MOVI_ENTR!M:M,MOVI_ENTR!D:D,D1739,MOVI_ENTR!O:O,$E$5)/SUMIFS(MOVI_ENTR!I:I,MOVI_ENTR!D:D,D1739,MOVI_ENTR!O:O,$E$5),0))</f>
        <v/>
      </c>
      <c r="N1739" s="104" t="str">
        <f>IF(CADA_PROD!C1737="","",G1739/E1739)</f>
        <v/>
      </c>
    </row>
    <row r="1740" spans="2:14" ht="30" customHeight="1">
      <c r="B1740" s="21">
        <f t="shared" si="55"/>
        <v>1733</v>
      </c>
      <c r="C1740" s="99" t="str">
        <f>IF(CADA_PROD!C1738="","",CADA_PROD!C1738)</f>
        <v/>
      </c>
      <c r="D1740" s="100" t="str">
        <f>IF(CADA_PROD!D1738="","",CADA_PROD!D1738)</f>
        <v/>
      </c>
      <c r="E1740" s="101" t="str">
        <f>IF(CADA_PROD!E1738="","",CADA_PROD!E1738)</f>
        <v/>
      </c>
      <c r="F1740" s="101" t="str">
        <f>IF(CADA_PROD!D1738="","",SUMIFS(MOVI_ENTR!I:I,MOVI_ENTR!D:D,D1740,MOVI_ENTR!O:O,$E$5))</f>
        <v/>
      </c>
      <c r="G1740" s="101" t="str">
        <f>IF(CADA_PROD!C1738="","",SUMIFS(MOVI_SAID!H:H,MOVI_SAID!D:D,D1740,MOVI_SAID!L:L,$E$5))</f>
        <v/>
      </c>
      <c r="H1740" s="101" t="str">
        <f t="shared" si="54"/>
        <v/>
      </c>
      <c r="I1740" s="100" t="str">
        <f>IF(CADA_PROD!C1738="","",IFERROR(IF(H1740&lt;=0,"Sem estoque",IF(H1740/E1740&lt;0.25,"Quase sem estoque",IF(H1740/E1740&lt;1.2,"Estoque baixo",IF(H1740/E1740&lt;2,"Estoque moderado","Estoque confortável")))),""))</f>
        <v/>
      </c>
      <c r="J1740" s="102" t="str">
        <f>IF(CADA_PROD!C1738="","",SUMIFS(MOVI_ENTR!M:M,MOVI_ENTR!D:D,D1740,MOVI_ENTR!O:O,$E$5))</f>
        <v/>
      </c>
      <c r="K1740" s="103" t="str">
        <f>IF(CADA_PROD!C1738="","",IFERROR($J1740/SUM($J$8:$J$1008),""))</f>
        <v/>
      </c>
      <c r="L1740" s="103" t="str">
        <f>IF(CADA_PROD!C1738="","",IFERROR(H1740/SUM($H$8:$H$1008),""))</f>
        <v/>
      </c>
      <c r="M1740" s="102" t="str">
        <f>IF(CADA_PROD!$C1738="","",IFERROR(SUMIFS(MOVI_ENTR!M:M,MOVI_ENTR!D:D,D1740,MOVI_ENTR!O:O,$E$5)/SUMIFS(MOVI_ENTR!I:I,MOVI_ENTR!D:D,D1740,MOVI_ENTR!O:O,$E$5),0))</f>
        <v/>
      </c>
      <c r="N1740" s="104" t="str">
        <f>IF(CADA_PROD!C1738="","",G1740/E1740)</f>
        <v/>
      </c>
    </row>
    <row r="1741" spans="2:14" ht="30" customHeight="1">
      <c r="B1741" s="21">
        <f t="shared" si="55"/>
        <v>1734</v>
      </c>
      <c r="C1741" s="99" t="str">
        <f>IF(CADA_PROD!C1739="","",CADA_PROD!C1739)</f>
        <v/>
      </c>
      <c r="D1741" s="100" t="str">
        <f>IF(CADA_PROD!D1739="","",CADA_PROD!D1739)</f>
        <v/>
      </c>
      <c r="E1741" s="101" t="str">
        <f>IF(CADA_PROD!E1739="","",CADA_PROD!E1739)</f>
        <v/>
      </c>
      <c r="F1741" s="101" t="str">
        <f>IF(CADA_PROD!D1739="","",SUMIFS(MOVI_ENTR!I:I,MOVI_ENTR!D:D,D1741,MOVI_ENTR!O:O,$E$5))</f>
        <v/>
      </c>
      <c r="G1741" s="101" t="str">
        <f>IF(CADA_PROD!C1739="","",SUMIFS(MOVI_SAID!H:H,MOVI_SAID!D:D,D1741,MOVI_SAID!L:L,$E$5))</f>
        <v/>
      </c>
      <c r="H1741" s="101" t="str">
        <f t="shared" si="54"/>
        <v/>
      </c>
      <c r="I1741" s="100" t="str">
        <f>IF(CADA_PROD!C1739="","",IFERROR(IF(H1741&lt;=0,"Sem estoque",IF(H1741/E1741&lt;0.25,"Quase sem estoque",IF(H1741/E1741&lt;1.2,"Estoque baixo",IF(H1741/E1741&lt;2,"Estoque moderado","Estoque confortável")))),""))</f>
        <v/>
      </c>
      <c r="J1741" s="102" t="str">
        <f>IF(CADA_PROD!C1739="","",SUMIFS(MOVI_ENTR!M:M,MOVI_ENTR!D:D,D1741,MOVI_ENTR!O:O,$E$5))</f>
        <v/>
      </c>
      <c r="K1741" s="103" t="str">
        <f>IF(CADA_PROD!C1739="","",IFERROR($J1741/SUM($J$8:$J$1008),""))</f>
        <v/>
      </c>
      <c r="L1741" s="103" t="str">
        <f>IF(CADA_PROD!C1739="","",IFERROR(H1741/SUM($H$8:$H$1008),""))</f>
        <v/>
      </c>
      <c r="M1741" s="102" t="str">
        <f>IF(CADA_PROD!$C1739="","",IFERROR(SUMIFS(MOVI_ENTR!M:M,MOVI_ENTR!D:D,D1741,MOVI_ENTR!O:O,$E$5)/SUMIFS(MOVI_ENTR!I:I,MOVI_ENTR!D:D,D1741,MOVI_ENTR!O:O,$E$5),0))</f>
        <v/>
      </c>
      <c r="N1741" s="104" t="str">
        <f>IF(CADA_PROD!C1739="","",G1741/E1741)</f>
        <v/>
      </c>
    </row>
    <row r="1742" spans="2:14" ht="30" customHeight="1">
      <c r="B1742" s="21">
        <f t="shared" si="55"/>
        <v>1735</v>
      </c>
      <c r="C1742" s="99" t="str">
        <f>IF(CADA_PROD!C1740="","",CADA_PROD!C1740)</f>
        <v/>
      </c>
      <c r="D1742" s="100" t="str">
        <f>IF(CADA_PROD!D1740="","",CADA_PROD!D1740)</f>
        <v/>
      </c>
      <c r="E1742" s="101" t="str">
        <f>IF(CADA_PROD!E1740="","",CADA_PROD!E1740)</f>
        <v/>
      </c>
      <c r="F1742" s="101" t="str">
        <f>IF(CADA_PROD!D1740="","",SUMIFS(MOVI_ENTR!I:I,MOVI_ENTR!D:D,D1742,MOVI_ENTR!O:O,$E$5))</f>
        <v/>
      </c>
      <c r="G1742" s="101" t="str">
        <f>IF(CADA_PROD!C1740="","",SUMIFS(MOVI_SAID!H:H,MOVI_SAID!D:D,D1742,MOVI_SAID!L:L,$E$5))</f>
        <v/>
      </c>
      <c r="H1742" s="101" t="str">
        <f t="shared" si="54"/>
        <v/>
      </c>
      <c r="I1742" s="100" t="str">
        <f>IF(CADA_PROD!C1740="","",IFERROR(IF(H1742&lt;=0,"Sem estoque",IF(H1742/E1742&lt;0.25,"Quase sem estoque",IF(H1742/E1742&lt;1.2,"Estoque baixo",IF(H1742/E1742&lt;2,"Estoque moderado","Estoque confortável")))),""))</f>
        <v/>
      </c>
      <c r="J1742" s="102" t="str">
        <f>IF(CADA_PROD!C1740="","",SUMIFS(MOVI_ENTR!M:M,MOVI_ENTR!D:D,D1742,MOVI_ENTR!O:O,$E$5))</f>
        <v/>
      </c>
      <c r="K1742" s="103" t="str">
        <f>IF(CADA_PROD!C1740="","",IFERROR($J1742/SUM($J$8:$J$1008),""))</f>
        <v/>
      </c>
      <c r="L1742" s="103" t="str">
        <f>IF(CADA_PROD!C1740="","",IFERROR(H1742/SUM($H$8:$H$1008),""))</f>
        <v/>
      </c>
      <c r="M1742" s="102" t="str">
        <f>IF(CADA_PROD!$C1740="","",IFERROR(SUMIFS(MOVI_ENTR!M:M,MOVI_ENTR!D:D,D1742,MOVI_ENTR!O:O,$E$5)/SUMIFS(MOVI_ENTR!I:I,MOVI_ENTR!D:D,D1742,MOVI_ENTR!O:O,$E$5),0))</f>
        <v/>
      </c>
      <c r="N1742" s="104" t="str">
        <f>IF(CADA_PROD!C1740="","",G1742/E1742)</f>
        <v/>
      </c>
    </row>
    <row r="1743" spans="2:14" ht="30" customHeight="1">
      <c r="B1743" s="21">
        <f t="shared" si="55"/>
        <v>1736</v>
      </c>
      <c r="C1743" s="99" t="str">
        <f>IF(CADA_PROD!C1741="","",CADA_PROD!C1741)</f>
        <v/>
      </c>
      <c r="D1743" s="100" t="str">
        <f>IF(CADA_PROD!D1741="","",CADA_PROD!D1741)</f>
        <v/>
      </c>
      <c r="E1743" s="101" t="str">
        <f>IF(CADA_PROD!E1741="","",CADA_PROD!E1741)</f>
        <v/>
      </c>
      <c r="F1743" s="101" t="str">
        <f>IF(CADA_PROD!D1741="","",SUMIFS(MOVI_ENTR!I:I,MOVI_ENTR!D:D,D1743,MOVI_ENTR!O:O,$E$5))</f>
        <v/>
      </c>
      <c r="G1743" s="101" t="str">
        <f>IF(CADA_PROD!C1741="","",SUMIFS(MOVI_SAID!H:H,MOVI_SAID!D:D,D1743,MOVI_SAID!L:L,$E$5))</f>
        <v/>
      </c>
      <c r="H1743" s="101" t="str">
        <f t="shared" si="54"/>
        <v/>
      </c>
      <c r="I1743" s="100" t="str">
        <f>IF(CADA_PROD!C1741="","",IFERROR(IF(H1743&lt;=0,"Sem estoque",IF(H1743/E1743&lt;0.25,"Quase sem estoque",IF(H1743/E1743&lt;1.2,"Estoque baixo",IF(H1743/E1743&lt;2,"Estoque moderado","Estoque confortável")))),""))</f>
        <v/>
      </c>
      <c r="J1743" s="102" t="str">
        <f>IF(CADA_PROD!C1741="","",SUMIFS(MOVI_ENTR!M:M,MOVI_ENTR!D:D,D1743,MOVI_ENTR!O:O,$E$5))</f>
        <v/>
      </c>
      <c r="K1743" s="103" t="str">
        <f>IF(CADA_PROD!C1741="","",IFERROR($J1743/SUM($J$8:$J$1008),""))</f>
        <v/>
      </c>
      <c r="L1743" s="103" t="str">
        <f>IF(CADA_PROD!C1741="","",IFERROR(H1743/SUM($H$8:$H$1008),""))</f>
        <v/>
      </c>
      <c r="M1743" s="102" t="str">
        <f>IF(CADA_PROD!$C1741="","",IFERROR(SUMIFS(MOVI_ENTR!M:M,MOVI_ENTR!D:D,D1743,MOVI_ENTR!O:O,$E$5)/SUMIFS(MOVI_ENTR!I:I,MOVI_ENTR!D:D,D1743,MOVI_ENTR!O:O,$E$5),0))</f>
        <v/>
      </c>
      <c r="N1743" s="104" t="str">
        <f>IF(CADA_PROD!C1741="","",G1743/E1743)</f>
        <v/>
      </c>
    </row>
    <row r="1744" spans="2:14" ht="30" customHeight="1">
      <c r="B1744" s="21">
        <f t="shared" si="55"/>
        <v>1737</v>
      </c>
      <c r="C1744" s="99" t="str">
        <f>IF(CADA_PROD!C1742="","",CADA_PROD!C1742)</f>
        <v/>
      </c>
      <c r="D1744" s="100" t="str">
        <f>IF(CADA_PROD!D1742="","",CADA_PROD!D1742)</f>
        <v/>
      </c>
      <c r="E1744" s="101" t="str">
        <f>IF(CADA_PROD!E1742="","",CADA_PROD!E1742)</f>
        <v/>
      </c>
      <c r="F1744" s="101" t="str">
        <f>IF(CADA_PROD!D1742="","",SUMIFS(MOVI_ENTR!I:I,MOVI_ENTR!D:D,D1744,MOVI_ENTR!O:O,$E$5))</f>
        <v/>
      </c>
      <c r="G1744" s="101" t="str">
        <f>IF(CADA_PROD!C1742="","",SUMIFS(MOVI_SAID!H:H,MOVI_SAID!D:D,D1744,MOVI_SAID!L:L,$E$5))</f>
        <v/>
      </c>
      <c r="H1744" s="101" t="str">
        <f t="shared" si="54"/>
        <v/>
      </c>
      <c r="I1744" s="100" t="str">
        <f>IF(CADA_PROD!C1742="","",IFERROR(IF(H1744&lt;=0,"Sem estoque",IF(H1744/E1744&lt;0.25,"Quase sem estoque",IF(H1744/E1744&lt;1.2,"Estoque baixo",IF(H1744/E1744&lt;2,"Estoque moderado","Estoque confortável")))),""))</f>
        <v/>
      </c>
      <c r="J1744" s="102" t="str">
        <f>IF(CADA_PROD!C1742="","",SUMIFS(MOVI_ENTR!M:M,MOVI_ENTR!D:D,D1744,MOVI_ENTR!O:O,$E$5))</f>
        <v/>
      </c>
      <c r="K1744" s="103" t="str">
        <f>IF(CADA_PROD!C1742="","",IFERROR($J1744/SUM($J$8:$J$1008),""))</f>
        <v/>
      </c>
      <c r="L1744" s="103" t="str">
        <f>IF(CADA_PROD!C1742="","",IFERROR(H1744/SUM($H$8:$H$1008),""))</f>
        <v/>
      </c>
      <c r="M1744" s="102" t="str">
        <f>IF(CADA_PROD!$C1742="","",IFERROR(SUMIFS(MOVI_ENTR!M:M,MOVI_ENTR!D:D,D1744,MOVI_ENTR!O:O,$E$5)/SUMIFS(MOVI_ENTR!I:I,MOVI_ENTR!D:D,D1744,MOVI_ENTR!O:O,$E$5),0))</f>
        <v/>
      </c>
      <c r="N1744" s="104" t="str">
        <f>IF(CADA_PROD!C1742="","",G1744/E1744)</f>
        <v/>
      </c>
    </row>
    <row r="1745" spans="2:14" ht="30" customHeight="1">
      <c r="B1745" s="21">
        <f t="shared" si="55"/>
        <v>1738</v>
      </c>
      <c r="C1745" s="99" t="str">
        <f>IF(CADA_PROD!C1743="","",CADA_PROD!C1743)</f>
        <v/>
      </c>
      <c r="D1745" s="100" t="str">
        <f>IF(CADA_PROD!D1743="","",CADA_PROD!D1743)</f>
        <v/>
      </c>
      <c r="E1745" s="101" t="str">
        <f>IF(CADA_PROD!E1743="","",CADA_PROD!E1743)</f>
        <v/>
      </c>
      <c r="F1745" s="101" t="str">
        <f>IF(CADA_PROD!D1743="","",SUMIFS(MOVI_ENTR!I:I,MOVI_ENTR!D:D,D1745,MOVI_ENTR!O:O,$E$5))</f>
        <v/>
      </c>
      <c r="G1745" s="101" t="str">
        <f>IF(CADA_PROD!C1743="","",SUMIFS(MOVI_SAID!H:H,MOVI_SAID!D:D,D1745,MOVI_SAID!L:L,$E$5))</f>
        <v/>
      </c>
      <c r="H1745" s="101" t="str">
        <f t="shared" si="54"/>
        <v/>
      </c>
      <c r="I1745" s="100" t="str">
        <f>IF(CADA_PROD!C1743="","",IFERROR(IF(H1745&lt;=0,"Sem estoque",IF(H1745/E1745&lt;0.25,"Quase sem estoque",IF(H1745/E1745&lt;1.2,"Estoque baixo",IF(H1745/E1745&lt;2,"Estoque moderado","Estoque confortável")))),""))</f>
        <v/>
      </c>
      <c r="J1745" s="102" t="str">
        <f>IF(CADA_PROD!C1743="","",SUMIFS(MOVI_ENTR!M:M,MOVI_ENTR!D:D,D1745,MOVI_ENTR!O:O,$E$5))</f>
        <v/>
      </c>
      <c r="K1745" s="103" t="str">
        <f>IF(CADA_PROD!C1743="","",IFERROR($J1745/SUM($J$8:$J$1008),""))</f>
        <v/>
      </c>
      <c r="L1745" s="103" t="str">
        <f>IF(CADA_PROD!C1743="","",IFERROR(H1745/SUM($H$8:$H$1008),""))</f>
        <v/>
      </c>
      <c r="M1745" s="102" t="str">
        <f>IF(CADA_PROD!$C1743="","",IFERROR(SUMIFS(MOVI_ENTR!M:M,MOVI_ENTR!D:D,D1745,MOVI_ENTR!O:O,$E$5)/SUMIFS(MOVI_ENTR!I:I,MOVI_ENTR!D:D,D1745,MOVI_ENTR!O:O,$E$5),0))</f>
        <v/>
      </c>
      <c r="N1745" s="104" t="str">
        <f>IF(CADA_PROD!C1743="","",G1745/E1745)</f>
        <v/>
      </c>
    </row>
    <row r="1746" spans="2:14" ht="30" customHeight="1">
      <c r="B1746" s="21">
        <f t="shared" si="55"/>
        <v>1739</v>
      </c>
      <c r="C1746" s="99" t="str">
        <f>IF(CADA_PROD!C1744="","",CADA_PROD!C1744)</f>
        <v/>
      </c>
      <c r="D1746" s="100" t="str">
        <f>IF(CADA_PROD!D1744="","",CADA_PROD!D1744)</f>
        <v/>
      </c>
      <c r="E1746" s="101" t="str">
        <f>IF(CADA_PROD!E1744="","",CADA_PROD!E1744)</f>
        <v/>
      </c>
      <c r="F1746" s="101" t="str">
        <f>IF(CADA_PROD!D1744="","",SUMIFS(MOVI_ENTR!I:I,MOVI_ENTR!D:D,D1746,MOVI_ENTR!O:O,$E$5))</f>
        <v/>
      </c>
      <c r="G1746" s="101" t="str">
        <f>IF(CADA_PROD!C1744="","",SUMIFS(MOVI_SAID!H:H,MOVI_SAID!D:D,D1746,MOVI_SAID!L:L,$E$5))</f>
        <v/>
      </c>
      <c r="H1746" s="101" t="str">
        <f t="shared" si="54"/>
        <v/>
      </c>
      <c r="I1746" s="100" t="str">
        <f>IF(CADA_PROD!C1744="","",IFERROR(IF(H1746&lt;=0,"Sem estoque",IF(H1746/E1746&lt;0.25,"Quase sem estoque",IF(H1746/E1746&lt;1.2,"Estoque baixo",IF(H1746/E1746&lt;2,"Estoque moderado","Estoque confortável")))),""))</f>
        <v/>
      </c>
      <c r="J1746" s="102" t="str">
        <f>IF(CADA_PROD!C1744="","",SUMIFS(MOVI_ENTR!M:M,MOVI_ENTR!D:D,D1746,MOVI_ENTR!O:O,$E$5))</f>
        <v/>
      </c>
      <c r="K1746" s="103" t="str">
        <f>IF(CADA_PROD!C1744="","",IFERROR($J1746/SUM($J$8:$J$1008),""))</f>
        <v/>
      </c>
      <c r="L1746" s="103" t="str">
        <f>IF(CADA_PROD!C1744="","",IFERROR(H1746/SUM($H$8:$H$1008),""))</f>
        <v/>
      </c>
      <c r="M1746" s="102" t="str">
        <f>IF(CADA_PROD!$C1744="","",IFERROR(SUMIFS(MOVI_ENTR!M:M,MOVI_ENTR!D:D,D1746,MOVI_ENTR!O:O,$E$5)/SUMIFS(MOVI_ENTR!I:I,MOVI_ENTR!D:D,D1746,MOVI_ENTR!O:O,$E$5),0))</f>
        <v/>
      </c>
      <c r="N1746" s="104" t="str">
        <f>IF(CADA_PROD!C1744="","",G1746/E1746)</f>
        <v/>
      </c>
    </row>
    <row r="1747" spans="2:14" ht="30" customHeight="1">
      <c r="B1747" s="21">
        <f t="shared" si="55"/>
        <v>1740</v>
      </c>
      <c r="C1747" s="99" t="str">
        <f>IF(CADA_PROD!C1745="","",CADA_PROD!C1745)</f>
        <v/>
      </c>
      <c r="D1747" s="100" t="str">
        <f>IF(CADA_PROD!D1745="","",CADA_PROD!D1745)</f>
        <v/>
      </c>
      <c r="E1747" s="101" t="str">
        <f>IF(CADA_PROD!E1745="","",CADA_PROD!E1745)</f>
        <v/>
      </c>
      <c r="F1747" s="101" t="str">
        <f>IF(CADA_PROD!D1745="","",SUMIFS(MOVI_ENTR!I:I,MOVI_ENTR!D:D,D1747,MOVI_ENTR!O:O,$E$5))</f>
        <v/>
      </c>
      <c r="G1747" s="101" t="str">
        <f>IF(CADA_PROD!C1745="","",SUMIFS(MOVI_SAID!H:H,MOVI_SAID!D:D,D1747,MOVI_SAID!L:L,$E$5))</f>
        <v/>
      </c>
      <c r="H1747" s="101" t="str">
        <f t="shared" si="54"/>
        <v/>
      </c>
      <c r="I1747" s="100" t="str">
        <f>IF(CADA_PROD!C1745="","",IFERROR(IF(H1747&lt;=0,"Sem estoque",IF(H1747/E1747&lt;0.25,"Quase sem estoque",IF(H1747/E1747&lt;1.2,"Estoque baixo",IF(H1747/E1747&lt;2,"Estoque moderado","Estoque confortável")))),""))</f>
        <v/>
      </c>
      <c r="J1747" s="102" t="str">
        <f>IF(CADA_PROD!C1745="","",SUMIFS(MOVI_ENTR!M:M,MOVI_ENTR!D:D,D1747,MOVI_ENTR!O:O,$E$5))</f>
        <v/>
      </c>
      <c r="K1747" s="103" t="str">
        <f>IF(CADA_PROD!C1745="","",IFERROR($J1747/SUM($J$8:$J$1008),""))</f>
        <v/>
      </c>
      <c r="L1747" s="103" t="str">
        <f>IF(CADA_PROD!C1745="","",IFERROR(H1747/SUM($H$8:$H$1008),""))</f>
        <v/>
      </c>
      <c r="M1747" s="102" t="str">
        <f>IF(CADA_PROD!$C1745="","",IFERROR(SUMIFS(MOVI_ENTR!M:M,MOVI_ENTR!D:D,D1747,MOVI_ENTR!O:O,$E$5)/SUMIFS(MOVI_ENTR!I:I,MOVI_ENTR!D:D,D1747,MOVI_ENTR!O:O,$E$5),0))</f>
        <v/>
      </c>
      <c r="N1747" s="104" t="str">
        <f>IF(CADA_PROD!C1745="","",G1747/E1747)</f>
        <v/>
      </c>
    </row>
    <row r="1748" spans="2:14" ht="30" customHeight="1">
      <c r="B1748" s="21">
        <f t="shared" si="55"/>
        <v>1741</v>
      </c>
      <c r="C1748" s="99" t="str">
        <f>IF(CADA_PROD!C1746="","",CADA_PROD!C1746)</f>
        <v/>
      </c>
      <c r="D1748" s="100" t="str">
        <f>IF(CADA_PROD!D1746="","",CADA_PROD!D1746)</f>
        <v/>
      </c>
      <c r="E1748" s="101" t="str">
        <f>IF(CADA_PROD!E1746="","",CADA_PROD!E1746)</f>
        <v/>
      </c>
      <c r="F1748" s="101" t="str">
        <f>IF(CADA_PROD!D1746="","",SUMIFS(MOVI_ENTR!I:I,MOVI_ENTR!D:D,D1748,MOVI_ENTR!O:O,$E$5))</f>
        <v/>
      </c>
      <c r="G1748" s="101" t="str">
        <f>IF(CADA_PROD!C1746="","",SUMIFS(MOVI_SAID!H:H,MOVI_SAID!D:D,D1748,MOVI_SAID!L:L,$E$5))</f>
        <v/>
      </c>
      <c r="H1748" s="101" t="str">
        <f t="shared" si="54"/>
        <v/>
      </c>
      <c r="I1748" s="100" t="str">
        <f>IF(CADA_PROD!C1746="","",IFERROR(IF(H1748&lt;=0,"Sem estoque",IF(H1748/E1748&lt;0.25,"Quase sem estoque",IF(H1748/E1748&lt;1.2,"Estoque baixo",IF(H1748/E1748&lt;2,"Estoque moderado","Estoque confortável")))),""))</f>
        <v/>
      </c>
      <c r="J1748" s="102" t="str">
        <f>IF(CADA_PROD!C1746="","",SUMIFS(MOVI_ENTR!M:M,MOVI_ENTR!D:D,D1748,MOVI_ENTR!O:O,$E$5))</f>
        <v/>
      </c>
      <c r="K1748" s="103" t="str">
        <f>IF(CADA_PROD!C1746="","",IFERROR($J1748/SUM($J$8:$J$1008),""))</f>
        <v/>
      </c>
      <c r="L1748" s="103" t="str">
        <f>IF(CADA_PROD!C1746="","",IFERROR(H1748/SUM($H$8:$H$1008),""))</f>
        <v/>
      </c>
      <c r="M1748" s="102" t="str">
        <f>IF(CADA_PROD!$C1746="","",IFERROR(SUMIFS(MOVI_ENTR!M:M,MOVI_ENTR!D:D,D1748,MOVI_ENTR!O:O,$E$5)/SUMIFS(MOVI_ENTR!I:I,MOVI_ENTR!D:D,D1748,MOVI_ENTR!O:O,$E$5),0))</f>
        <v/>
      </c>
      <c r="N1748" s="104" t="str">
        <f>IF(CADA_PROD!C1746="","",G1748/E1748)</f>
        <v/>
      </c>
    </row>
    <row r="1749" spans="2:14" ht="30" customHeight="1">
      <c r="B1749" s="21">
        <f t="shared" si="55"/>
        <v>1742</v>
      </c>
      <c r="C1749" s="99" t="str">
        <f>IF(CADA_PROD!C1747="","",CADA_PROD!C1747)</f>
        <v/>
      </c>
      <c r="D1749" s="100" t="str">
        <f>IF(CADA_PROD!D1747="","",CADA_PROD!D1747)</f>
        <v/>
      </c>
      <c r="E1749" s="101" t="str">
        <f>IF(CADA_PROD!E1747="","",CADA_PROD!E1747)</f>
        <v/>
      </c>
      <c r="F1749" s="101" t="str">
        <f>IF(CADA_PROD!D1747="","",SUMIFS(MOVI_ENTR!I:I,MOVI_ENTR!D:D,D1749,MOVI_ENTR!O:O,$E$5))</f>
        <v/>
      </c>
      <c r="G1749" s="101" t="str">
        <f>IF(CADA_PROD!C1747="","",SUMIFS(MOVI_SAID!H:H,MOVI_SAID!D:D,D1749,MOVI_SAID!L:L,$E$5))</f>
        <v/>
      </c>
      <c r="H1749" s="101" t="str">
        <f t="shared" si="54"/>
        <v/>
      </c>
      <c r="I1749" s="100" t="str">
        <f>IF(CADA_PROD!C1747="","",IFERROR(IF(H1749&lt;=0,"Sem estoque",IF(H1749/E1749&lt;0.25,"Quase sem estoque",IF(H1749/E1749&lt;1.2,"Estoque baixo",IF(H1749/E1749&lt;2,"Estoque moderado","Estoque confortável")))),""))</f>
        <v/>
      </c>
      <c r="J1749" s="102" t="str">
        <f>IF(CADA_PROD!C1747="","",SUMIFS(MOVI_ENTR!M:M,MOVI_ENTR!D:D,D1749,MOVI_ENTR!O:O,$E$5))</f>
        <v/>
      </c>
      <c r="K1749" s="103" t="str">
        <f>IF(CADA_PROD!C1747="","",IFERROR($J1749/SUM($J$8:$J$1008),""))</f>
        <v/>
      </c>
      <c r="L1749" s="103" t="str">
        <f>IF(CADA_PROD!C1747="","",IFERROR(H1749/SUM($H$8:$H$1008),""))</f>
        <v/>
      </c>
      <c r="M1749" s="102" t="str">
        <f>IF(CADA_PROD!$C1747="","",IFERROR(SUMIFS(MOVI_ENTR!M:M,MOVI_ENTR!D:D,D1749,MOVI_ENTR!O:O,$E$5)/SUMIFS(MOVI_ENTR!I:I,MOVI_ENTR!D:D,D1749,MOVI_ENTR!O:O,$E$5),0))</f>
        <v/>
      </c>
      <c r="N1749" s="104" t="str">
        <f>IF(CADA_PROD!C1747="","",G1749/E1749)</f>
        <v/>
      </c>
    </row>
    <row r="1750" spans="2:14" ht="30" customHeight="1">
      <c r="B1750" s="21">
        <f t="shared" si="55"/>
        <v>1743</v>
      </c>
      <c r="C1750" s="99" t="str">
        <f>IF(CADA_PROD!C1748="","",CADA_PROD!C1748)</f>
        <v/>
      </c>
      <c r="D1750" s="100" t="str">
        <f>IF(CADA_PROD!D1748="","",CADA_PROD!D1748)</f>
        <v/>
      </c>
      <c r="E1750" s="101" t="str">
        <f>IF(CADA_PROD!E1748="","",CADA_PROD!E1748)</f>
        <v/>
      </c>
      <c r="F1750" s="101" t="str">
        <f>IF(CADA_PROD!D1748="","",SUMIFS(MOVI_ENTR!I:I,MOVI_ENTR!D:D,D1750,MOVI_ENTR!O:O,$E$5))</f>
        <v/>
      </c>
      <c r="G1750" s="101" t="str">
        <f>IF(CADA_PROD!C1748="","",SUMIFS(MOVI_SAID!H:H,MOVI_SAID!D:D,D1750,MOVI_SAID!L:L,$E$5))</f>
        <v/>
      </c>
      <c r="H1750" s="101" t="str">
        <f t="shared" si="54"/>
        <v/>
      </c>
      <c r="I1750" s="100" t="str">
        <f>IF(CADA_PROD!C1748="","",IFERROR(IF(H1750&lt;=0,"Sem estoque",IF(H1750/E1750&lt;0.25,"Quase sem estoque",IF(H1750/E1750&lt;1.2,"Estoque baixo",IF(H1750/E1750&lt;2,"Estoque moderado","Estoque confortável")))),""))</f>
        <v/>
      </c>
      <c r="J1750" s="102" t="str">
        <f>IF(CADA_PROD!C1748="","",SUMIFS(MOVI_ENTR!M:M,MOVI_ENTR!D:D,D1750,MOVI_ENTR!O:O,$E$5))</f>
        <v/>
      </c>
      <c r="K1750" s="103" t="str">
        <f>IF(CADA_PROD!C1748="","",IFERROR($J1750/SUM($J$8:$J$1008),""))</f>
        <v/>
      </c>
      <c r="L1750" s="103" t="str">
        <f>IF(CADA_PROD!C1748="","",IFERROR(H1750/SUM($H$8:$H$1008),""))</f>
        <v/>
      </c>
      <c r="M1750" s="102" t="str">
        <f>IF(CADA_PROD!$C1748="","",IFERROR(SUMIFS(MOVI_ENTR!M:M,MOVI_ENTR!D:D,D1750,MOVI_ENTR!O:O,$E$5)/SUMIFS(MOVI_ENTR!I:I,MOVI_ENTR!D:D,D1750,MOVI_ENTR!O:O,$E$5),0))</f>
        <v/>
      </c>
      <c r="N1750" s="104" t="str">
        <f>IF(CADA_PROD!C1748="","",G1750/E1750)</f>
        <v/>
      </c>
    </row>
    <row r="1751" spans="2:14" ht="30" customHeight="1">
      <c r="B1751" s="21">
        <f t="shared" si="55"/>
        <v>1744</v>
      </c>
      <c r="C1751" s="99" t="str">
        <f>IF(CADA_PROD!C1749="","",CADA_PROD!C1749)</f>
        <v/>
      </c>
      <c r="D1751" s="100" t="str">
        <f>IF(CADA_PROD!D1749="","",CADA_PROD!D1749)</f>
        <v/>
      </c>
      <c r="E1751" s="101" t="str">
        <f>IF(CADA_PROD!E1749="","",CADA_PROD!E1749)</f>
        <v/>
      </c>
      <c r="F1751" s="101" t="str">
        <f>IF(CADA_PROD!D1749="","",SUMIFS(MOVI_ENTR!I:I,MOVI_ENTR!D:D,D1751,MOVI_ENTR!O:O,$E$5))</f>
        <v/>
      </c>
      <c r="G1751" s="101" t="str">
        <f>IF(CADA_PROD!C1749="","",SUMIFS(MOVI_SAID!H:H,MOVI_SAID!D:D,D1751,MOVI_SAID!L:L,$E$5))</f>
        <v/>
      </c>
      <c r="H1751" s="101" t="str">
        <f t="shared" si="54"/>
        <v/>
      </c>
      <c r="I1751" s="100" t="str">
        <f>IF(CADA_PROD!C1749="","",IFERROR(IF(H1751&lt;=0,"Sem estoque",IF(H1751/E1751&lt;0.25,"Quase sem estoque",IF(H1751/E1751&lt;1.2,"Estoque baixo",IF(H1751/E1751&lt;2,"Estoque moderado","Estoque confortável")))),""))</f>
        <v/>
      </c>
      <c r="J1751" s="102" t="str">
        <f>IF(CADA_PROD!C1749="","",SUMIFS(MOVI_ENTR!M:M,MOVI_ENTR!D:D,D1751,MOVI_ENTR!O:O,$E$5))</f>
        <v/>
      </c>
      <c r="K1751" s="103" t="str">
        <f>IF(CADA_PROD!C1749="","",IFERROR($J1751/SUM($J$8:$J$1008),""))</f>
        <v/>
      </c>
      <c r="L1751" s="103" t="str">
        <f>IF(CADA_PROD!C1749="","",IFERROR(H1751/SUM($H$8:$H$1008),""))</f>
        <v/>
      </c>
      <c r="M1751" s="102" t="str">
        <f>IF(CADA_PROD!$C1749="","",IFERROR(SUMIFS(MOVI_ENTR!M:M,MOVI_ENTR!D:D,D1751,MOVI_ENTR!O:O,$E$5)/SUMIFS(MOVI_ENTR!I:I,MOVI_ENTR!D:D,D1751,MOVI_ENTR!O:O,$E$5),0))</f>
        <v/>
      </c>
      <c r="N1751" s="104" t="str">
        <f>IF(CADA_PROD!C1749="","",G1751/E1751)</f>
        <v/>
      </c>
    </row>
    <row r="1752" spans="2:14" ht="30" customHeight="1">
      <c r="B1752" s="21">
        <f t="shared" si="55"/>
        <v>1745</v>
      </c>
      <c r="C1752" s="99" t="str">
        <f>IF(CADA_PROD!C1750="","",CADA_PROD!C1750)</f>
        <v/>
      </c>
      <c r="D1752" s="100" t="str">
        <f>IF(CADA_PROD!D1750="","",CADA_PROD!D1750)</f>
        <v/>
      </c>
      <c r="E1752" s="101" t="str">
        <f>IF(CADA_PROD!E1750="","",CADA_PROD!E1750)</f>
        <v/>
      </c>
      <c r="F1752" s="101" t="str">
        <f>IF(CADA_PROD!D1750="","",SUMIFS(MOVI_ENTR!I:I,MOVI_ENTR!D:D,D1752,MOVI_ENTR!O:O,$E$5))</f>
        <v/>
      </c>
      <c r="G1752" s="101" t="str">
        <f>IF(CADA_PROD!C1750="","",SUMIFS(MOVI_SAID!H:H,MOVI_SAID!D:D,D1752,MOVI_SAID!L:L,$E$5))</f>
        <v/>
      </c>
      <c r="H1752" s="101" t="str">
        <f t="shared" si="54"/>
        <v/>
      </c>
      <c r="I1752" s="100" t="str">
        <f>IF(CADA_PROD!C1750="","",IFERROR(IF(H1752&lt;=0,"Sem estoque",IF(H1752/E1752&lt;0.25,"Quase sem estoque",IF(H1752/E1752&lt;1.2,"Estoque baixo",IF(H1752/E1752&lt;2,"Estoque moderado","Estoque confortável")))),""))</f>
        <v/>
      </c>
      <c r="J1752" s="102" t="str">
        <f>IF(CADA_PROD!C1750="","",SUMIFS(MOVI_ENTR!M:M,MOVI_ENTR!D:D,D1752,MOVI_ENTR!O:O,$E$5))</f>
        <v/>
      </c>
      <c r="K1752" s="103" t="str">
        <f>IF(CADA_PROD!C1750="","",IFERROR($J1752/SUM($J$8:$J$1008),""))</f>
        <v/>
      </c>
      <c r="L1752" s="103" t="str">
        <f>IF(CADA_PROD!C1750="","",IFERROR(H1752/SUM($H$8:$H$1008),""))</f>
        <v/>
      </c>
      <c r="M1752" s="102" t="str">
        <f>IF(CADA_PROD!$C1750="","",IFERROR(SUMIFS(MOVI_ENTR!M:M,MOVI_ENTR!D:D,D1752,MOVI_ENTR!O:O,$E$5)/SUMIFS(MOVI_ENTR!I:I,MOVI_ENTR!D:D,D1752,MOVI_ENTR!O:O,$E$5),0))</f>
        <v/>
      </c>
      <c r="N1752" s="104" t="str">
        <f>IF(CADA_PROD!C1750="","",G1752/E1752)</f>
        <v/>
      </c>
    </row>
    <row r="1753" spans="2:14" ht="30" customHeight="1">
      <c r="B1753" s="21">
        <f t="shared" si="55"/>
        <v>1746</v>
      </c>
      <c r="C1753" s="99" t="str">
        <f>IF(CADA_PROD!C1751="","",CADA_PROD!C1751)</f>
        <v/>
      </c>
      <c r="D1753" s="100" t="str">
        <f>IF(CADA_PROD!D1751="","",CADA_PROD!D1751)</f>
        <v/>
      </c>
      <c r="E1753" s="101" t="str">
        <f>IF(CADA_PROD!E1751="","",CADA_PROD!E1751)</f>
        <v/>
      </c>
      <c r="F1753" s="101" t="str">
        <f>IF(CADA_PROD!D1751="","",SUMIFS(MOVI_ENTR!I:I,MOVI_ENTR!D:D,D1753,MOVI_ENTR!O:O,$E$5))</f>
        <v/>
      </c>
      <c r="G1753" s="101" t="str">
        <f>IF(CADA_PROD!C1751="","",SUMIFS(MOVI_SAID!H:H,MOVI_SAID!D:D,D1753,MOVI_SAID!L:L,$E$5))</f>
        <v/>
      </c>
      <c r="H1753" s="101" t="str">
        <f t="shared" si="54"/>
        <v/>
      </c>
      <c r="I1753" s="100" t="str">
        <f>IF(CADA_PROD!C1751="","",IFERROR(IF(H1753&lt;=0,"Sem estoque",IF(H1753/E1753&lt;0.25,"Quase sem estoque",IF(H1753/E1753&lt;1.2,"Estoque baixo",IF(H1753/E1753&lt;2,"Estoque moderado","Estoque confortável")))),""))</f>
        <v/>
      </c>
      <c r="J1753" s="102" t="str">
        <f>IF(CADA_PROD!C1751="","",SUMIFS(MOVI_ENTR!M:M,MOVI_ENTR!D:D,D1753,MOVI_ENTR!O:O,$E$5))</f>
        <v/>
      </c>
      <c r="K1753" s="103" t="str">
        <f>IF(CADA_PROD!C1751="","",IFERROR($J1753/SUM($J$8:$J$1008),""))</f>
        <v/>
      </c>
      <c r="L1753" s="103" t="str">
        <f>IF(CADA_PROD!C1751="","",IFERROR(H1753/SUM($H$8:$H$1008),""))</f>
        <v/>
      </c>
      <c r="M1753" s="102" t="str">
        <f>IF(CADA_PROD!$C1751="","",IFERROR(SUMIFS(MOVI_ENTR!M:M,MOVI_ENTR!D:D,D1753,MOVI_ENTR!O:O,$E$5)/SUMIFS(MOVI_ENTR!I:I,MOVI_ENTR!D:D,D1753,MOVI_ENTR!O:O,$E$5),0))</f>
        <v/>
      </c>
      <c r="N1753" s="104" t="str">
        <f>IF(CADA_PROD!C1751="","",G1753/E1753)</f>
        <v/>
      </c>
    </row>
    <row r="1754" spans="2:14" ht="30" customHeight="1">
      <c r="B1754" s="21">
        <f t="shared" si="55"/>
        <v>1747</v>
      </c>
      <c r="C1754" s="99" t="str">
        <f>IF(CADA_PROD!C1752="","",CADA_PROD!C1752)</f>
        <v/>
      </c>
      <c r="D1754" s="100" t="str">
        <f>IF(CADA_PROD!D1752="","",CADA_PROD!D1752)</f>
        <v/>
      </c>
      <c r="E1754" s="101" t="str">
        <f>IF(CADA_PROD!E1752="","",CADA_PROD!E1752)</f>
        <v/>
      </c>
      <c r="F1754" s="101" t="str">
        <f>IF(CADA_PROD!D1752="","",SUMIFS(MOVI_ENTR!I:I,MOVI_ENTR!D:D,D1754,MOVI_ENTR!O:O,$E$5))</f>
        <v/>
      </c>
      <c r="G1754" s="101" t="str">
        <f>IF(CADA_PROD!C1752="","",SUMIFS(MOVI_SAID!H:H,MOVI_SAID!D:D,D1754,MOVI_SAID!L:L,$E$5))</f>
        <v/>
      </c>
      <c r="H1754" s="101" t="str">
        <f t="shared" si="54"/>
        <v/>
      </c>
      <c r="I1754" s="100" t="str">
        <f>IF(CADA_PROD!C1752="","",IFERROR(IF(H1754&lt;=0,"Sem estoque",IF(H1754/E1754&lt;0.25,"Quase sem estoque",IF(H1754/E1754&lt;1.2,"Estoque baixo",IF(H1754/E1754&lt;2,"Estoque moderado","Estoque confortável")))),""))</f>
        <v/>
      </c>
      <c r="J1754" s="102" t="str">
        <f>IF(CADA_PROD!C1752="","",SUMIFS(MOVI_ENTR!M:M,MOVI_ENTR!D:D,D1754,MOVI_ENTR!O:O,$E$5))</f>
        <v/>
      </c>
      <c r="K1754" s="103" t="str">
        <f>IF(CADA_PROD!C1752="","",IFERROR($J1754/SUM($J$8:$J$1008),""))</f>
        <v/>
      </c>
      <c r="L1754" s="103" t="str">
        <f>IF(CADA_PROD!C1752="","",IFERROR(H1754/SUM($H$8:$H$1008),""))</f>
        <v/>
      </c>
      <c r="M1754" s="102" t="str">
        <f>IF(CADA_PROD!$C1752="","",IFERROR(SUMIFS(MOVI_ENTR!M:M,MOVI_ENTR!D:D,D1754,MOVI_ENTR!O:O,$E$5)/SUMIFS(MOVI_ENTR!I:I,MOVI_ENTR!D:D,D1754,MOVI_ENTR!O:O,$E$5),0))</f>
        <v/>
      </c>
      <c r="N1754" s="104" t="str">
        <f>IF(CADA_PROD!C1752="","",G1754/E1754)</f>
        <v/>
      </c>
    </row>
    <row r="1755" spans="2:14" ht="30" customHeight="1">
      <c r="B1755" s="21">
        <f t="shared" si="55"/>
        <v>1748</v>
      </c>
      <c r="C1755" s="99" t="str">
        <f>IF(CADA_PROD!C1753="","",CADA_PROD!C1753)</f>
        <v/>
      </c>
      <c r="D1755" s="100" t="str">
        <f>IF(CADA_PROD!D1753="","",CADA_PROD!D1753)</f>
        <v/>
      </c>
      <c r="E1755" s="101" t="str">
        <f>IF(CADA_PROD!E1753="","",CADA_PROD!E1753)</f>
        <v/>
      </c>
      <c r="F1755" s="101" t="str">
        <f>IF(CADA_PROD!D1753="","",SUMIFS(MOVI_ENTR!I:I,MOVI_ENTR!D:D,D1755,MOVI_ENTR!O:O,$E$5))</f>
        <v/>
      </c>
      <c r="G1755" s="101" t="str">
        <f>IF(CADA_PROD!C1753="","",SUMIFS(MOVI_SAID!H:H,MOVI_SAID!D:D,D1755,MOVI_SAID!L:L,$E$5))</f>
        <v/>
      </c>
      <c r="H1755" s="101" t="str">
        <f t="shared" si="54"/>
        <v/>
      </c>
      <c r="I1755" s="100" t="str">
        <f>IF(CADA_PROD!C1753="","",IFERROR(IF(H1755&lt;=0,"Sem estoque",IF(H1755/E1755&lt;0.25,"Quase sem estoque",IF(H1755/E1755&lt;1.2,"Estoque baixo",IF(H1755/E1755&lt;2,"Estoque moderado","Estoque confortável")))),""))</f>
        <v/>
      </c>
      <c r="J1755" s="102" t="str">
        <f>IF(CADA_PROD!C1753="","",SUMIFS(MOVI_ENTR!M:M,MOVI_ENTR!D:D,D1755,MOVI_ENTR!O:O,$E$5))</f>
        <v/>
      </c>
      <c r="K1755" s="103" t="str">
        <f>IF(CADA_PROD!C1753="","",IFERROR($J1755/SUM($J$8:$J$1008),""))</f>
        <v/>
      </c>
      <c r="L1755" s="103" t="str">
        <f>IF(CADA_PROD!C1753="","",IFERROR(H1755/SUM($H$8:$H$1008),""))</f>
        <v/>
      </c>
      <c r="M1755" s="102" t="str">
        <f>IF(CADA_PROD!$C1753="","",IFERROR(SUMIFS(MOVI_ENTR!M:M,MOVI_ENTR!D:D,D1755,MOVI_ENTR!O:O,$E$5)/SUMIFS(MOVI_ENTR!I:I,MOVI_ENTR!D:D,D1755,MOVI_ENTR!O:O,$E$5),0))</f>
        <v/>
      </c>
      <c r="N1755" s="104" t="str">
        <f>IF(CADA_PROD!C1753="","",G1755/E1755)</f>
        <v/>
      </c>
    </row>
    <row r="1756" spans="2:14" ht="30" customHeight="1">
      <c r="B1756" s="21">
        <f t="shared" si="55"/>
        <v>1749</v>
      </c>
      <c r="C1756" s="99" t="str">
        <f>IF(CADA_PROD!C1754="","",CADA_PROD!C1754)</f>
        <v/>
      </c>
      <c r="D1756" s="100" t="str">
        <f>IF(CADA_PROD!D1754="","",CADA_PROD!D1754)</f>
        <v/>
      </c>
      <c r="E1756" s="101" t="str">
        <f>IF(CADA_PROD!E1754="","",CADA_PROD!E1754)</f>
        <v/>
      </c>
      <c r="F1756" s="101" t="str">
        <f>IF(CADA_PROD!D1754="","",SUMIFS(MOVI_ENTR!I:I,MOVI_ENTR!D:D,D1756,MOVI_ENTR!O:O,$E$5))</f>
        <v/>
      </c>
      <c r="G1756" s="101" t="str">
        <f>IF(CADA_PROD!C1754="","",SUMIFS(MOVI_SAID!H:H,MOVI_SAID!D:D,D1756,MOVI_SAID!L:L,$E$5))</f>
        <v/>
      </c>
      <c r="H1756" s="101" t="str">
        <f t="shared" si="54"/>
        <v/>
      </c>
      <c r="I1756" s="100" t="str">
        <f>IF(CADA_PROD!C1754="","",IFERROR(IF(H1756&lt;=0,"Sem estoque",IF(H1756/E1756&lt;0.25,"Quase sem estoque",IF(H1756/E1756&lt;1.2,"Estoque baixo",IF(H1756/E1756&lt;2,"Estoque moderado","Estoque confortável")))),""))</f>
        <v/>
      </c>
      <c r="J1756" s="102" t="str">
        <f>IF(CADA_PROD!C1754="","",SUMIFS(MOVI_ENTR!M:M,MOVI_ENTR!D:D,D1756,MOVI_ENTR!O:O,$E$5))</f>
        <v/>
      </c>
      <c r="K1756" s="103" t="str">
        <f>IF(CADA_PROD!C1754="","",IFERROR($J1756/SUM($J$8:$J$1008),""))</f>
        <v/>
      </c>
      <c r="L1756" s="103" t="str">
        <f>IF(CADA_PROD!C1754="","",IFERROR(H1756/SUM($H$8:$H$1008),""))</f>
        <v/>
      </c>
      <c r="M1756" s="102" t="str">
        <f>IF(CADA_PROD!$C1754="","",IFERROR(SUMIFS(MOVI_ENTR!M:M,MOVI_ENTR!D:D,D1756,MOVI_ENTR!O:O,$E$5)/SUMIFS(MOVI_ENTR!I:I,MOVI_ENTR!D:D,D1756,MOVI_ENTR!O:O,$E$5),0))</f>
        <v/>
      </c>
      <c r="N1756" s="104" t="str">
        <f>IF(CADA_PROD!C1754="","",G1756/E1756)</f>
        <v/>
      </c>
    </row>
    <row r="1757" spans="2:14" ht="30" customHeight="1">
      <c r="B1757" s="21">
        <f t="shared" si="55"/>
        <v>1750</v>
      </c>
      <c r="C1757" s="99" t="str">
        <f>IF(CADA_PROD!C1755="","",CADA_PROD!C1755)</f>
        <v/>
      </c>
      <c r="D1757" s="100" t="str">
        <f>IF(CADA_PROD!D1755="","",CADA_PROD!D1755)</f>
        <v/>
      </c>
      <c r="E1757" s="101" t="str">
        <f>IF(CADA_PROD!E1755="","",CADA_PROD!E1755)</f>
        <v/>
      </c>
      <c r="F1757" s="101" t="str">
        <f>IF(CADA_PROD!D1755="","",SUMIFS(MOVI_ENTR!I:I,MOVI_ENTR!D:D,D1757,MOVI_ENTR!O:O,$E$5))</f>
        <v/>
      </c>
      <c r="G1757" s="101" t="str">
        <f>IF(CADA_PROD!C1755="","",SUMIFS(MOVI_SAID!H:H,MOVI_SAID!D:D,D1757,MOVI_SAID!L:L,$E$5))</f>
        <v/>
      </c>
      <c r="H1757" s="101" t="str">
        <f t="shared" si="54"/>
        <v/>
      </c>
      <c r="I1757" s="100" t="str">
        <f>IF(CADA_PROD!C1755="","",IFERROR(IF(H1757&lt;=0,"Sem estoque",IF(H1757/E1757&lt;0.25,"Quase sem estoque",IF(H1757/E1757&lt;1.2,"Estoque baixo",IF(H1757/E1757&lt;2,"Estoque moderado","Estoque confortável")))),""))</f>
        <v/>
      </c>
      <c r="J1757" s="102" t="str">
        <f>IF(CADA_PROD!C1755="","",SUMIFS(MOVI_ENTR!M:M,MOVI_ENTR!D:D,D1757,MOVI_ENTR!O:O,$E$5))</f>
        <v/>
      </c>
      <c r="K1757" s="103" t="str">
        <f>IF(CADA_PROD!C1755="","",IFERROR($J1757/SUM($J$8:$J$1008),""))</f>
        <v/>
      </c>
      <c r="L1757" s="103" t="str">
        <f>IF(CADA_PROD!C1755="","",IFERROR(H1757/SUM($H$8:$H$1008),""))</f>
        <v/>
      </c>
      <c r="M1757" s="102" t="str">
        <f>IF(CADA_PROD!$C1755="","",IFERROR(SUMIFS(MOVI_ENTR!M:M,MOVI_ENTR!D:D,D1757,MOVI_ENTR!O:O,$E$5)/SUMIFS(MOVI_ENTR!I:I,MOVI_ENTR!D:D,D1757,MOVI_ENTR!O:O,$E$5),0))</f>
        <v/>
      </c>
      <c r="N1757" s="104" t="str">
        <f>IF(CADA_PROD!C1755="","",G1757/E1757)</f>
        <v/>
      </c>
    </row>
    <row r="1758" spans="2:14" ht="30" customHeight="1">
      <c r="B1758" s="21">
        <f t="shared" si="55"/>
        <v>1751</v>
      </c>
      <c r="C1758" s="99" t="str">
        <f>IF(CADA_PROD!C1756="","",CADA_PROD!C1756)</f>
        <v/>
      </c>
      <c r="D1758" s="100" t="str">
        <f>IF(CADA_PROD!D1756="","",CADA_PROD!D1756)</f>
        <v/>
      </c>
      <c r="E1758" s="101" t="str">
        <f>IF(CADA_PROD!E1756="","",CADA_PROD!E1756)</f>
        <v/>
      </c>
      <c r="F1758" s="101" t="str">
        <f>IF(CADA_PROD!D1756="","",SUMIFS(MOVI_ENTR!I:I,MOVI_ENTR!D:D,D1758,MOVI_ENTR!O:O,$E$5))</f>
        <v/>
      </c>
      <c r="G1758" s="101" t="str">
        <f>IF(CADA_PROD!C1756="","",SUMIFS(MOVI_SAID!H:H,MOVI_SAID!D:D,D1758,MOVI_SAID!L:L,$E$5))</f>
        <v/>
      </c>
      <c r="H1758" s="101" t="str">
        <f t="shared" si="54"/>
        <v/>
      </c>
      <c r="I1758" s="100" t="str">
        <f>IF(CADA_PROD!C1756="","",IFERROR(IF(H1758&lt;=0,"Sem estoque",IF(H1758/E1758&lt;0.25,"Quase sem estoque",IF(H1758/E1758&lt;1.2,"Estoque baixo",IF(H1758/E1758&lt;2,"Estoque moderado","Estoque confortável")))),""))</f>
        <v/>
      </c>
      <c r="J1758" s="102" t="str">
        <f>IF(CADA_PROD!C1756="","",SUMIFS(MOVI_ENTR!M:M,MOVI_ENTR!D:D,D1758,MOVI_ENTR!O:O,$E$5))</f>
        <v/>
      </c>
      <c r="K1758" s="103" t="str">
        <f>IF(CADA_PROD!C1756="","",IFERROR($J1758/SUM($J$8:$J$1008),""))</f>
        <v/>
      </c>
      <c r="L1758" s="103" t="str">
        <f>IF(CADA_PROD!C1756="","",IFERROR(H1758/SUM($H$8:$H$1008),""))</f>
        <v/>
      </c>
      <c r="M1758" s="102" t="str">
        <f>IF(CADA_PROD!$C1756="","",IFERROR(SUMIFS(MOVI_ENTR!M:M,MOVI_ENTR!D:D,D1758,MOVI_ENTR!O:O,$E$5)/SUMIFS(MOVI_ENTR!I:I,MOVI_ENTR!D:D,D1758,MOVI_ENTR!O:O,$E$5),0))</f>
        <v/>
      </c>
      <c r="N1758" s="104" t="str">
        <f>IF(CADA_PROD!C1756="","",G1758/E1758)</f>
        <v/>
      </c>
    </row>
    <row r="1759" spans="2:14" ht="30" customHeight="1">
      <c r="B1759" s="21">
        <f t="shared" si="55"/>
        <v>1752</v>
      </c>
      <c r="C1759" s="99" t="str">
        <f>IF(CADA_PROD!C1757="","",CADA_PROD!C1757)</f>
        <v/>
      </c>
      <c r="D1759" s="100" t="str">
        <f>IF(CADA_PROD!D1757="","",CADA_PROD!D1757)</f>
        <v/>
      </c>
      <c r="E1759" s="101" t="str">
        <f>IF(CADA_PROD!E1757="","",CADA_PROD!E1757)</f>
        <v/>
      </c>
      <c r="F1759" s="101" t="str">
        <f>IF(CADA_PROD!D1757="","",SUMIFS(MOVI_ENTR!I:I,MOVI_ENTR!D:D,D1759,MOVI_ENTR!O:O,$E$5))</f>
        <v/>
      </c>
      <c r="G1759" s="101" t="str">
        <f>IF(CADA_PROD!C1757="","",SUMIFS(MOVI_SAID!H:H,MOVI_SAID!D:D,D1759,MOVI_SAID!L:L,$E$5))</f>
        <v/>
      </c>
      <c r="H1759" s="101" t="str">
        <f t="shared" si="54"/>
        <v/>
      </c>
      <c r="I1759" s="100" t="str">
        <f>IF(CADA_PROD!C1757="","",IFERROR(IF(H1759&lt;=0,"Sem estoque",IF(H1759/E1759&lt;0.25,"Quase sem estoque",IF(H1759/E1759&lt;1.2,"Estoque baixo",IF(H1759/E1759&lt;2,"Estoque moderado","Estoque confortável")))),""))</f>
        <v/>
      </c>
      <c r="J1759" s="102" t="str">
        <f>IF(CADA_PROD!C1757="","",SUMIFS(MOVI_ENTR!M:M,MOVI_ENTR!D:D,D1759,MOVI_ENTR!O:O,$E$5))</f>
        <v/>
      </c>
      <c r="K1759" s="103" t="str">
        <f>IF(CADA_PROD!C1757="","",IFERROR($J1759/SUM($J$8:$J$1008),""))</f>
        <v/>
      </c>
      <c r="L1759" s="103" t="str">
        <f>IF(CADA_PROD!C1757="","",IFERROR(H1759/SUM($H$8:$H$1008),""))</f>
        <v/>
      </c>
      <c r="M1759" s="102" t="str">
        <f>IF(CADA_PROD!$C1757="","",IFERROR(SUMIFS(MOVI_ENTR!M:M,MOVI_ENTR!D:D,D1759,MOVI_ENTR!O:O,$E$5)/SUMIFS(MOVI_ENTR!I:I,MOVI_ENTR!D:D,D1759,MOVI_ENTR!O:O,$E$5),0))</f>
        <v/>
      </c>
      <c r="N1759" s="104" t="str">
        <f>IF(CADA_PROD!C1757="","",G1759/E1759)</f>
        <v/>
      </c>
    </row>
    <row r="1760" spans="2:14" ht="30" customHeight="1">
      <c r="B1760" s="21">
        <f t="shared" si="55"/>
        <v>1753</v>
      </c>
      <c r="C1760" s="99" t="str">
        <f>IF(CADA_PROD!C1758="","",CADA_PROD!C1758)</f>
        <v/>
      </c>
      <c r="D1760" s="100" t="str">
        <f>IF(CADA_PROD!D1758="","",CADA_PROD!D1758)</f>
        <v/>
      </c>
      <c r="E1760" s="101" t="str">
        <f>IF(CADA_PROD!E1758="","",CADA_PROD!E1758)</f>
        <v/>
      </c>
      <c r="F1760" s="101" t="str">
        <f>IF(CADA_PROD!D1758="","",SUMIFS(MOVI_ENTR!I:I,MOVI_ENTR!D:D,D1760,MOVI_ENTR!O:O,$E$5))</f>
        <v/>
      </c>
      <c r="G1760" s="101" t="str">
        <f>IF(CADA_PROD!C1758="","",SUMIFS(MOVI_SAID!H:H,MOVI_SAID!D:D,D1760,MOVI_SAID!L:L,$E$5))</f>
        <v/>
      </c>
      <c r="H1760" s="101" t="str">
        <f t="shared" si="54"/>
        <v/>
      </c>
      <c r="I1760" s="100" t="str">
        <f>IF(CADA_PROD!C1758="","",IFERROR(IF(H1760&lt;=0,"Sem estoque",IF(H1760/E1760&lt;0.25,"Quase sem estoque",IF(H1760/E1760&lt;1.2,"Estoque baixo",IF(H1760/E1760&lt;2,"Estoque moderado","Estoque confortável")))),""))</f>
        <v/>
      </c>
      <c r="J1760" s="102" t="str">
        <f>IF(CADA_PROD!C1758="","",SUMIFS(MOVI_ENTR!M:M,MOVI_ENTR!D:D,D1760,MOVI_ENTR!O:O,$E$5))</f>
        <v/>
      </c>
      <c r="K1760" s="103" t="str">
        <f>IF(CADA_PROD!C1758="","",IFERROR($J1760/SUM($J$8:$J$1008),""))</f>
        <v/>
      </c>
      <c r="L1760" s="103" t="str">
        <f>IF(CADA_PROD!C1758="","",IFERROR(H1760/SUM($H$8:$H$1008),""))</f>
        <v/>
      </c>
      <c r="M1760" s="102" t="str">
        <f>IF(CADA_PROD!$C1758="","",IFERROR(SUMIFS(MOVI_ENTR!M:M,MOVI_ENTR!D:D,D1760,MOVI_ENTR!O:O,$E$5)/SUMIFS(MOVI_ENTR!I:I,MOVI_ENTR!D:D,D1760,MOVI_ENTR!O:O,$E$5),0))</f>
        <v/>
      </c>
      <c r="N1760" s="104" t="str">
        <f>IF(CADA_PROD!C1758="","",G1760/E1760)</f>
        <v/>
      </c>
    </row>
    <row r="1761" spans="2:14" ht="30" customHeight="1">
      <c r="B1761" s="21">
        <f t="shared" si="55"/>
        <v>1754</v>
      </c>
      <c r="C1761" s="99" t="str">
        <f>IF(CADA_PROD!C1759="","",CADA_PROD!C1759)</f>
        <v/>
      </c>
      <c r="D1761" s="100" t="str">
        <f>IF(CADA_PROD!D1759="","",CADA_PROD!D1759)</f>
        <v/>
      </c>
      <c r="E1761" s="101" t="str">
        <f>IF(CADA_PROD!E1759="","",CADA_PROD!E1759)</f>
        <v/>
      </c>
      <c r="F1761" s="101" t="str">
        <f>IF(CADA_PROD!D1759="","",SUMIFS(MOVI_ENTR!I:I,MOVI_ENTR!D:D,D1761,MOVI_ENTR!O:O,$E$5))</f>
        <v/>
      </c>
      <c r="G1761" s="101" t="str">
        <f>IF(CADA_PROD!C1759="","",SUMIFS(MOVI_SAID!H:H,MOVI_SAID!D:D,D1761,MOVI_SAID!L:L,$E$5))</f>
        <v/>
      </c>
      <c r="H1761" s="101" t="str">
        <f t="shared" si="54"/>
        <v/>
      </c>
      <c r="I1761" s="100" t="str">
        <f>IF(CADA_PROD!C1759="","",IFERROR(IF(H1761&lt;=0,"Sem estoque",IF(H1761/E1761&lt;0.25,"Quase sem estoque",IF(H1761/E1761&lt;1.2,"Estoque baixo",IF(H1761/E1761&lt;2,"Estoque moderado","Estoque confortável")))),""))</f>
        <v/>
      </c>
      <c r="J1761" s="102" t="str">
        <f>IF(CADA_PROD!C1759="","",SUMIFS(MOVI_ENTR!M:M,MOVI_ENTR!D:D,D1761,MOVI_ENTR!O:O,$E$5))</f>
        <v/>
      </c>
      <c r="K1761" s="103" t="str">
        <f>IF(CADA_PROD!C1759="","",IFERROR($J1761/SUM($J$8:$J$1008),""))</f>
        <v/>
      </c>
      <c r="L1761" s="103" t="str">
        <f>IF(CADA_PROD!C1759="","",IFERROR(H1761/SUM($H$8:$H$1008),""))</f>
        <v/>
      </c>
      <c r="M1761" s="102" t="str">
        <f>IF(CADA_PROD!$C1759="","",IFERROR(SUMIFS(MOVI_ENTR!M:M,MOVI_ENTR!D:D,D1761,MOVI_ENTR!O:O,$E$5)/SUMIFS(MOVI_ENTR!I:I,MOVI_ENTR!D:D,D1761,MOVI_ENTR!O:O,$E$5),0))</f>
        <v/>
      </c>
      <c r="N1761" s="104" t="str">
        <f>IF(CADA_PROD!C1759="","",G1761/E1761)</f>
        <v/>
      </c>
    </row>
    <row r="1762" spans="2:14" ht="30" customHeight="1">
      <c r="B1762" s="21">
        <f t="shared" si="55"/>
        <v>1755</v>
      </c>
      <c r="C1762" s="99" t="str">
        <f>IF(CADA_PROD!C1760="","",CADA_PROD!C1760)</f>
        <v/>
      </c>
      <c r="D1762" s="100" t="str">
        <f>IF(CADA_PROD!D1760="","",CADA_PROD!D1760)</f>
        <v/>
      </c>
      <c r="E1762" s="101" t="str">
        <f>IF(CADA_PROD!E1760="","",CADA_PROD!E1760)</f>
        <v/>
      </c>
      <c r="F1762" s="101" t="str">
        <f>IF(CADA_PROD!D1760="","",SUMIFS(MOVI_ENTR!I:I,MOVI_ENTR!D:D,D1762,MOVI_ENTR!O:O,$E$5))</f>
        <v/>
      </c>
      <c r="G1762" s="101" t="str">
        <f>IF(CADA_PROD!C1760="","",SUMIFS(MOVI_SAID!H:H,MOVI_SAID!D:D,D1762,MOVI_SAID!L:L,$E$5))</f>
        <v/>
      </c>
      <c r="H1762" s="101" t="str">
        <f t="shared" si="54"/>
        <v/>
      </c>
      <c r="I1762" s="100" t="str">
        <f>IF(CADA_PROD!C1760="","",IFERROR(IF(H1762&lt;=0,"Sem estoque",IF(H1762/E1762&lt;0.25,"Quase sem estoque",IF(H1762/E1762&lt;1.2,"Estoque baixo",IF(H1762/E1762&lt;2,"Estoque moderado","Estoque confortável")))),""))</f>
        <v/>
      </c>
      <c r="J1762" s="102" t="str">
        <f>IF(CADA_PROD!C1760="","",SUMIFS(MOVI_ENTR!M:M,MOVI_ENTR!D:D,D1762,MOVI_ENTR!O:O,$E$5))</f>
        <v/>
      </c>
      <c r="K1762" s="103" t="str">
        <f>IF(CADA_PROD!C1760="","",IFERROR($J1762/SUM($J$8:$J$1008),""))</f>
        <v/>
      </c>
      <c r="L1762" s="103" t="str">
        <f>IF(CADA_PROD!C1760="","",IFERROR(H1762/SUM($H$8:$H$1008),""))</f>
        <v/>
      </c>
      <c r="M1762" s="102" t="str">
        <f>IF(CADA_PROD!$C1760="","",IFERROR(SUMIFS(MOVI_ENTR!M:M,MOVI_ENTR!D:D,D1762,MOVI_ENTR!O:O,$E$5)/SUMIFS(MOVI_ENTR!I:I,MOVI_ENTR!D:D,D1762,MOVI_ENTR!O:O,$E$5),0))</f>
        <v/>
      </c>
      <c r="N1762" s="104" t="str">
        <f>IF(CADA_PROD!C1760="","",G1762/E1762)</f>
        <v/>
      </c>
    </row>
    <row r="1763" spans="2:14" ht="30" customHeight="1">
      <c r="B1763" s="21">
        <f t="shared" si="55"/>
        <v>1756</v>
      </c>
      <c r="C1763" s="99" t="str">
        <f>IF(CADA_PROD!C1761="","",CADA_PROD!C1761)</f>
        <v/>
      </c>
      <c r="D1763" s="100" t="str">
        <f>IF(CADA_PROD!D1761="","",CADA_PROD!D1761)</f>
        <v/>
      </c>
      <c r="E1763" s="101" t="str">
        <f>IF(CADA_PROD!E1761="","",CADA_PROD!E1761)</f>
        <v/>
      </c>
      <c r="F1763" s="101" t="str">
        <f>IF(CADA_PROD!D1761="","",SUMIFS(MOVI_ENTR!I:I,MOVI_ENTR!D:D,D1763,MOVI_ENTR!O:O,$E$5))</f>
        <v/>
      </c>
      <c r="G1763" s="101" t="str">
        <f>IF(CADA_PROD!C1761="","",SUMIFS(MOVI_SAID!H:H,MOVI_SAID!D:D,D1763,MOVI_SAID!L:L,$E$5))</f>
        <v/>
      </c>
      <c r="H1763" s="101" t="str">
        <f t="shared" si="54"/>
        <v/>
      </c>
      <c r="I1763" s="100" t="str">
        <f>IF(CADA_PROD!C1761="","",IFERROR(IF(H1763&lt;=0,"Sem estoque",IF(H1763/E1763&lt;0.25,"Quase sem estoque",IF(H1763/E1763&lt;1.2,"Estoque baixo",IF(H1763/E1763&lt;2,"Estoque moderado","Estoque confortável")))),""))</f>
        <v/>
      </c>
      <c r="J1763" s="102" t="str">
        <f>IF(CADA_PROD!C1761="","",SUMIFS(MOVI_ENTR!M:M,MOVI_ENTR!D:D,D1763,MOVI_ENTR!O:O,$E$5))</f>
        <v/>
      </c>
      <c r="K1763" s="103" t="str">
        <f>IF(CADA_PROD!C1761="","",IFERROR($J1763/SUM($J$8:$J$1008),""))</f>
        <v/>
      </c>
      <c r="L1763" s="103" t="str">
        <f>IF(CADA_PROD!C1761="","",IFERROR(H1763/SUM($H$8:$H$1008),""))</f>
        <v/>
      </c>
      <c r="M1763" s="102" t="str">
        <f>IF(CADA_PROD!$C1761="","",IFERROR(SUMIFS(MOVI_ENTR!M:M,MOVI_ENTR!D:D,D1763,MOVI_ENTR!O:O,$E$5)/SUMIFS(MOVI_ENTR!I:I,MOVI_ENTR!D:D,D1763,MOVI_ENTR!O:O,$E$5),0))</f>
        <v/>
      </c>
      <c r="N1763" s="104" t="str">
        <f>IF(CADA_PROD!C1761="","",G1763/E1763)</f>
        <v/>
      </c>
    </row>
    <row r="1764" spans="2:14" ht="30" customHeight="1">
      <c r="B1764" s="21">
        <f t="shared" si="55"/>
        <v>1757</v>
      </c>
      <c r="C1764" s="99" t="str">
        <f>IF(CADA_PROD!C1762="","",CADA_PROD!C1762)</f>
        <v/>
      </c>
      <c r="D1764" s="100" t="str">
        <f>IF(CADA_PROD!D1762="","",CADA_PROD!D1762)</f>
        <v/>
      </c>
      <c r="E1764" s="101" t="str">
        <f>IF(CADA_PROD!E1762="","",CADA_PROD!E1762)</f>
        <v/>
      </c>
      <c r="F1764" s="101" t="str">
        <f>IF(CADA_PROD!D1762="","",SUMIFS(MOVI_ENTR!I:I,MOVI_ENTR!D:D,D1764,MOVI_ENTR!O:O,$E$5))</f>
        <v/>
      </c>
      <c r="G1764" s="101" t="str">
        <f>IF(CADA_PROD!C1762="","",SUMIFS(MOVI_SAID!H:H,MOVI_SAID!D:D,D1764,MOVI_SAID!L:L,$E$5))</f>
        <v/>
      </c>
      <c r="H1764" s="101" t="str">
        <f t="shared" si="54"/>
        <v/>
      </c>
      <c r="I1764" s="100" t="str">
        <f>IF(CADA_PROD!C1762="","",IFERROR(IF(H1764&lt;=0,"Sem estoque",IF(H1764/E1764&lt;0.25,"Quase sem estoque",IF(H1764/E1764&lt;1.2,"Estoque baixo",IF(H1764/E1764&lt;2,"Estoque moderado","Estoque confortável")))),""))</f>
        <v/>
      </c>
      <c r="J1764" s="102" t="str">
        <f>IF(CADA_PROD!C1762="","",SUMIFS(MOVI_ENTR!M:M,MOVI_ENTR!D:D,D1764,MOVI_ENTR!O:O,$E$5))</f>
        <v/>
      </c>
      <c r="K1764" s="103" t="str">
        <f>IF(CADA_PROD!C1762="","",IFERROR($J1764/SUM($J$8:$J$1008),""))</f>
        <v/>
      </c>
      <c r="L1764" s="103" t="str">
        <f>IF(CADA_PROD!C1762="","",IFERROR(H1764/SUM($H$8:$H$1008),""))</f>
        <v/>
      </c>
      <c r="M1764" s="102" t="str">
        <f>IF(CADA_PROD!$C1762="","",IFERROR(SUMIFS(MOVI_ENTR!M:M,MOVI_ENTR!D:D,D1764,MOVI_ENTR!O:O,$E$5)/SUMIFS(MOVI_ENTR!I:I,MOVI_ENTR!D:D,D1764,MOVI_ENTR!O:O,$E$5),0))</f>
        <v/>
      </c>
      <c r="N1764" s="104" t="str">
        <f>IF(CADA_PROD!C1762="","",G1764/E1764)</f>
        <v/>
      </c>
    </row>
    <row r="1765" spans="2:14" ht="30" customHeight="1">
      <c r="B1765" s="21">
        <f t="shared" si="55"/>
        <v>1758</v>
      </c>
      <c r="C1765" s="99" t="str">
        <f>IF(CADA_PROD!C1763="","",CADA_PROD!C1763)</f>
        <v/>
      </c>
      <c r="D1765" s="100" t="str">
        <f>IF(CADA_PROD!D1763="","",CADA_PROD!D1763)</f>
        <v/>
      </c>
      <c r="E1765" s="101" t="str">
        <f>IF(CADA_PROD!E1763="","",CADA_PROD!E1763)</f>
        <v/>
      </c>
      <c r="F1765" s="101" t="str">
        <f>IF(CADA_PROD!D1763="","",SUMIFS(MOVI_ENTR!I:I,MOVI_ENTR!D:D,D1765,MOVI_ENTR!O:O,$E$5))</f>
        <v/>
      </c>
      <c r="G1765" s="101" t="str">
        <f>IF(CADA_PROD!C1763="","",SUMIFS(MOVI_SAID!H:H,MOVI_SAID!D:D,D1765,MOVI_SAID!L:L,$E$5))</f>
        <v/>
      </c>
      <c r="H1765" s="101" t="str">
        <f t="shared" si="54"/>
        <v/>
      </c>
      <c r="I1765" s="100" t="str">
        <f>IF(CADA_PROD!C1763="","",IFERROR(IF(H1765&lt;=0,"Sem estoque",IF(H1765/E1765&lt;0.25,"Quase sem estoque",IF(H1765/E1765&lt;1.2,"Estoque baixo",IF(H1765/E1765&lt;2,"Estoque moderado","Estoque confortável")))),""))</f>
        <v/>
      </c>
      <c r="J1765" s="102" t="str">
        <f>IF(CADA_PROD!C1763="","",SUMIFS(MOVI_ENTR!M:M,MOVI_ENTR!D:D,D1765,MOVI_ENTR!O:O,$E$5))</f>
        <v/>
      </c>
      <c r="K1765" s="103" t="str">
        <f>IF(CADA_PROD!C1763="","",IFERROR($J1765/SUM($J$8:$J$1008),""))</f>
        <v/>
      </c>
      <c r="L1765" s="103" t="str">
        <f>IF(CADA_PROD!C1763="","",IFERROR(H1765/SUM($H$8:$H$1008),""))</f>
        <v/>
      </c>
      <c r="M1765" s="102" t="str">
        <f>IF(CADA_PROD!$C1763="","",IFERROR(SUMIFS(MOVI_ENTR!M:M,MOVI_ENTR!D:D,D1765,MOVI_ENTR!O:O,$E$5)/SUMIFS(MOVI_ENTR!I:I,MOVI_ENTR!D:D,D1765,MOVI_ENTR!O:O,$E$5),0))</f>
        <v/>
      </c>
      <c r="N1765" s="104" t="str">
        <f>IF(CADA_PROD!C1763="","",G1765/E1765)</f>
        <v/>
      </c>
    </row>
    <row r="1766" spans="2:14" ht="30" customHeight="1">
      <c r="B1766" s="21">
        <f t="shared" si="55"/>
        <v>1759</v>
      </c>
      <c r="C1766" s="99" t="str">
        <f>IF(CADA_PROD!C1764="","",CADA_PROD!C1764)</f>
        <v/>
      </c>
      <c r="D1766" s="100" t="str">
        <f>IF(CADA_PROD!D1764="","",CADA_PROD!D1764)</f>
        <v/>
      </c>
      <c r="E1766" s="101" t="str">
        <f>IF(CADA_PROD!E1764="","",CADA_PROD!E1764)</f>
        <v/>
      </c>
      <c r="F1766" s="101" t="str">
        <f>IF(CADA_PROD!D1764="","",SUMIFS(MOVI_ENTR!I:I,MOVI_ENTR!D:D,D1766,MOVI_ENTR!O:O,$E$5))</f>
        <v/>
      </c>
      <c r="G1766" s="101" t="str">
        <f>IF(CADA_PROD!C1764="","",SUMIFS(MOVI_SAID!H:H,MOVI_SAID!D:D,D1766,MOVI_SAID!L:L,$E$5))</f>
        <v/>
      </c>
      <c r="H1766" s="101" t="str">
        <f t="shared" si="54"/>
        <v/>
      </c>
      <c r="I1766" s="100" t="str">
        <f>IF(CADA_PROD!C1764="","",IFERROR(IF(H1766&lt;=0,"Sem estoque",IF(H1766/E1766&lt;0.25,"Quase sem estoque",IF(H1766/E1766&lt;1.2,"Estoque baixo",IF(H1766/E1766&lt;2,"Estoque moderado","Estoque confortável")))),""))</f>
        <v/>
      </c>
      <c r="J1766" s="102" t="str">
        <f>IF(CADA_PROD!C1764="","",SUMIFS(MOVI_ENTR!M:M,MOVI_ENTR!D:D,D1766,MOVI_ENTR!O:O,$E$5))</f>
        <v/>
      </c>
      <c r="K1766" s="103" t="str">
        <f>IF(CADA_PROD!C1764="","",IFERROR($J1766/SUM($J$8:$J$1008),""))</f>
        <v/>
      </c>
      <c r="L1766" s="103" t="str">
        <f>IF(CADA_PROD!C1764="","",IFERROR(H1766/SUM($H$8:$H$1008),""))</f>
        <v/>
      </c>
      <c r="M1766" s="102" t="str">
        <f>IF(CADA_PROD!$C1764="","",IFERROR(SUMIFS(MOVI_ENTR!M:M,MOVI_ENTR!D:D,D1766,MOVI_ENTR!O:O,$E$5)/SUMIFS(MOVI_ENTR!I:I,MOVI_ENTR!D:D,D1766,MOVI_ENTR!O:O,$E$5),0))</f>
        <v/>
      </c>
      <c r="N1766" s="104" t="str">
        <f>IF(CADA_PROD!C1764="","",G1766/E1766)</f>
        <v/>
      </c>
    </row>
    <row r="1767" spans="2:14" ht="30" customHeight="1">
      <c r="B1767" s="21">
        <f t="shared" si="55"/>
        <v>1760</v>
      </c>
      <c r="C1767" s="99" t="str">
        <f>IF(CADA_PROD!C1765="","",CADA_PROD!C1765)</f>
        <v/>
      </c>
      <c r="D1767" s="100" t="str">
        <f>IF(CADA_PROD!D1765="","",CADA_PROD!D1765)</f>
        <v/>
      </c>
      <c r="E1767" s="101" t="str">
        <f>IF(CADA_PROD!E1765="","",CADA_PROD!E1765)</f>
        <v/>
      </c>
      <c r="F1767" s="101" t="str">
        <f>IF(CADA_PROD!D1765="","",SUMIFS(MOVI_ENTR!I:I,MOVI_ENTR!D:D,D1767,MOVI_ENTR!O:O,$E$5))</f>
        <v/>
      </c>
      <c r="G1767" s="101" t="str">
        <f>IF(CADA_PROD!C1765="","",SUMIFS(MOVI_SAID!H:H,MOVI_SAID!D:D,D1767,MOVI_SAID!L:L,$E$5))</f>
        <v/>
      </c>
      <c r="H1767" s="101" t="str">
        <f t="shared" si="54"/>
        <v/>
      </c>
      <c r="I1767" s="100" t="str">
        <f>IF(CADA_PROD!C1765="","",IFERROR(IF(H1767&lt;=0,"Sem estoque",IF(H1767/E1767&lt;0.25,"Quase sem estoque",IF(H1767/E1767&lt;1.2,"Estoque baixo",IF(H1767/E1767&lt;2,"Estoque moderado","Estoque confortável")))),""))</f>
        <v/>
      </c>
      <c r="J1767" s="102" t="str">
        <f>IF(CADA_PROD!C1765="","",SUMIFS(MOVI_ENTR!M:M,MOVI_ENTR!D:D,D1767,MOVI_ENTR!O:O,$E$5))</f>
        <v/>
      </c>
      <c r="K1767" s="103" t="str">
        <f>IF(CADA_PROD!C1765="","",IFERROR($J1767/SUM($J$8:$J$1008),""))</f>
        <v/>
      </c>
      <c r="L1767" s="103" t="str">
        <f>IF(CADA_PROD!C1765="","",IFERROR(H1767/SUM($H$8:$H$1008),""))</f>
        <v/>
      </c>
      <c r="M1767" s="102" t="str">
        <f>IF(CADA_PROD!$C1765="","",IFERROR(SUMIFS(MOVI_ENTR!M:M,MOVI_ENTR!D:D,D1767,MOVI_ENTR!O:O,$E$5)/SUMIFS(MOVI_ENTR!I:I,MOVI_ENTR!D:D,D1767,MOVI_ENTR!O:O,$E$5),0))</f>
        <v/>
      </c>
      <c r="N1767" s="104" t="str">
        <f>IF(CADA_PROD!C1765="","",G1767/E1767)</f>
        <v/>
      </c>
    </row>
    <row r="1768" spans="2:14" ht="30" customHeight="1">
      <c r="B1768" s="21">
        <f t="shared" si="55"/>
        <v>1761</v>
      </c>
      <c r="C1768" s="99" t="str">
        <f>IF(CADA_PROD!C1766="","",CADA_PROD!C1766)</f>
        <v/>
      </c>
      <c r="D1768" s="100" t="str">
        <f>IF(CADA_PROD!D1766="","",CADA_PROD!D1766)</f>
        <v/>
      </c>
      <c r="E1768" s="101" t="str">
        <f>IF(CADA_PROD!E1766="","",CADA_PROD!E1766)</f>
        <v/>
      </c>
      <c r="F1768" s="101" t="str">
        <f>IF(CADA_PROD!D1766="","",SUMIFS(MOVI_ENTR!I:I,MOVI_ENTR!D:D,D1768,MOVI_ENTR!O:O,$E$5))</f>
        <v/>
      </c>
      <c r="G1768" s="101" t="str">
        <f>IF(CADA_PROD!C1766="","",SUMIFS(MOVI_SAID!H:H,MOVI_SAID!D:D,D1768,MOVI_SAID!L:L,$E$5))</f>
        <v/>
      </c>
      <c r="H1768" s="101" t="str">
        <f t="shared" si="54"/>
        <v/>
      </c>
      <c r="I1768" s="100" t="str">
        <f>IF(CADA_PROD!C1766="","",IFERROR(IF(H1768&lt;=0,"Sem estoque",IF(H1768/E1768&lt;0.25,"Quase sem estoque",IF(H1768/E1768&lt;1.2,"Estoque baixo",IF(H1768/E1768&lt;2,"Estoque moderado","Estoque confortável")))),""))</f>
        <v/>
      </c>
      <c r="J1768" s="102" t="str">
        <f>IF(CADA_PROD!C1766="","",SUMIFS(MOVI_ENTR!M:M,MOVI_ENTR!D:D,D1768,MOVI_ENTR!O:O,$E$5))</f>
        <v/>
      </c>
      <c r="K1768" s="103" t="str">
        <f>IF(CADA_PROD!C1766="","",IFERROR($J1768/SUM($J$8:$J$1008),""))</f>
        <v/>
      </c>
      <c r="L1768" s="103" t="str">
        <f>IF(CADA_PROD!C1766="","",IFERROR(H1768/SUM($H$8:$H$1008),""))</f>
        <v/>
      </c>
      <c r="M1768" s="102" t="str">
        <f>IF(CADA_PROD!$C1766="","",IFERROR(SUMIFS(MOVI_ENTR!M:M,MOVI_ENTR!D:D,D1768,MOVI_ENTR!O:O,$E$5)/SUMIFS(MOVI_ENTR!I:I,MOVI_ENTR!D:D,D1768,MOVI_ENTR!O:O,$E$5),0))</f>
        <v/>
      </c>
      <c r="N1768" s="104" t="str">
        <f>IF(CADA_PROD!C1766="","",G1768/E1768)</f>
        <v/>
      </c>
    </row>
    <row r="1769" spans="2:14" ht="30" customHeight="1">
      <c r="B1769" s="21">
        <f t="shared" si="55"/>
        <v>1762</v>
      </c>
      <c r="C1769" s="99" t="str">
        <f>IF(CADA_PROD!C1767="","",CADA_PROD!C1767)</f>
        <v/>
      </c>
      <c r="D1769" s="100" t="str">
        <f>IF(CADA_PROD!D1767="","",CADA_PROD!D1767)</f>
        <v/>
      </c>
      <c r="E1769" s="101" t="str">
        <f>IF(CADA_PROD!E1767="","",CADA_PROD!E1767)</f>
        <v/>
      </c>
      <c r="F1769" s="101" t="str">
        <f>IF(CADA_PROD!D1767="","",SUMIFS(MOVI_ENTR!I:I,MOVI_ENTR!D:D,D1769,MOVI_ENTR!O:O,$E$5))</f>
        <v/>
      </c>
      <c r="G1769" s="101" t="str">
        <f>IF(CADA_PROD!C1767="","",SUMIFS(MOVI_SAID!H:H,MOVI_SAID!D:D,D1769,MOVI_SAID!L:L,$E$5))</f>
        <v/>
      </c>
      <c r="H1769" s="101" t="str">
        <f t="shared" si="54"/>
        <v/>
      </c>
      <c r="I1769" s="100" t="str">
        <f>IF(CADA_PROD!C1767="","",IFERROR(IF(H1769&lt;=0,"Sem estoque",IF(H1769/E1769&lt;0.25,"Quase sem estoque",IF(H1769/E1769&lt;1.2,"Estoque baixo",IF(H1769/E1769&lt;2,"Estoque moderado","Estoque confortável")))),""))</f>
        <v/>
      </c>
      <c r="J1769" s="102" t="str">
        <f>IF(CADA_PROD!C1767="","",SUMIFS(MOVI_ENTR!M:M,MOVI_ENTR!D:D,D1769,MOVI_ENTR!O:O,$E$5))</f>
        <v/>
      </c>
      <c r="K1769" s="103" t="str">
        <f>IF(CADA_PROD!C1767="","",IFERROR($J1769/SUM($J$8:$J$1008),""))</f>
        <v/>
      </c>
      <c r="L1769" s="103" t="str">
        <f>IF(CADA_PROD!C1767="","",IFERROR(H1769/SUM($H$8:$H$1008),""))</f>
        <v/>
      </c>
      <c r="M1769" s="102" t="str">
        <f>IF(CADA_PROD!$C1767="","",IFERROR(SUMIFS(MOVI_ENTR!M:M,MOVI_ENTR!D:D,D1769,MOVI_ENTR!O:O,$E$5)/SUMIFS(MOVI_ENTR!I:I,MOVI_ENTR!D:D,D1769,MOVI_ENTR!O:O,$E$5),0))</f>
        <v/>
      </c>
      <c r="N1769" s="104" t="str">
        <f>IF(CADA_PROD!C1767="","",G1769/E1769)</f>
        <v/>
      </c>
    </row>
    <row r="1770" spans="2:14" ht="30" customHeight="1">
      <c r="B1770" s="21">
        <f t="shared" si="55"/>
        <v>1763</v>
      </c>
      <c r="C1770" s="99" t="str">
        <f>IF(CADA_PROD!C1768="","",CADA_PROD!C1768)</f>
        <v/>
      </c>
      <c r="D1770" s="100" t="str">
        <f>IF(CADA_PROD!D1768="","",CADA_PROD!D1768)</f>
        <v/>
      </c>
      <c r="E1770" s="101" t="str">
        <f>IF(CADA_PROD!E1768="","",CADA_PROD!E1768)</f>
        <v/>
      </c>
      <c r="F1770" s="101" t="str">
        <f>IF(CADA_PROD!D1768="","",SUMIFS(MOVI_ENTR!I:I,MOVI_ENTR!D:D,D1770,MOVI_ENTR!O:O,$E$5))</f>
        <v/>
      </c>
      <c r="G1770" s="101" t="str">
        <f>IF(CADA_PROD!C1768="","",SUMIFS(MOVI_SAID!H:H,MOVI_SAID!D:D,D1770,MOVI_SAID!L:L,$E$5))</f>
        <v/>
      </c>
      <c r="H1770" s="101" t="str">
        <f t="shared" si="54"/>
        <v/>
      </c>
      <c r="I1770" s="100" t="str">
        <f>IF(CADA_PROD!C1768="","",IFERROR(IF(H1770&lt;=0,"Sem estoque",IF(H1770/E1770&lt;0.25,"Quase sem estoque",IF(H1770/E1770&lt;1.2,"Estoque baixo",IF(H1770/E1770&lt;2,"Estoque moderado","Estoque confortável")))),""))</f>
        <v/>
      </c>
      <c r="J1770" s="102" t="str">
        <f>IF(CADA_PROD!C1768="","",SUMIFS(MOVI_ENTR!M:M,MOVI_ENTR!D:D,D1770,MOVI_ENTR!O:O,$E$5))</f>
        <v/>
      </c>
      <c r="K1770" s="103" t="str">
        <f>IF(CADA_PROD!C1768="","",IFERROR($J1770/SUM($J$8:$J$1008),""))</f>
        <v/>
      </c>
      <c r="L1770" s="103" t="str">
        <f>IF(CADA_PROD!C1768="","",IFERROR(H1770/SUM($H$8:$H$1008),""))</f>
        <v/>
      </c>
      <c r="M1770" s="102" t="str">
        <f>IF(CADA_PROD!$C1768="","",IFERROR(SUMIFS(MOVI_ENTR!M:M,MOVI_ENTR!D:D,D1770,MOVI_ENTR!O:O,$E$5)/SUMIFS(MOVI_ENTR!I:I,MOVI_ENTR!D:D,D1770,MOVI_ENTR!O:O,$E$5),0))</f>
        <v/>
      </c>
      <c r="N1770" s="104" t="str">
        <f>IF(CADA_PROD!C1768="","",G1770/E1770)</f>
        <v/>
      </c>
    </row>
    <row r="1771" spans="2:14" ht="30" customHeight="1">
      <c r="B1771" s="21">
        <f t="shared" si="55"/>
        <v>1764</v>
      </c>
      <c r="C1771" s="99" t="str">
        <f>IF(CADA_PROD!C1769="","",CADA_PROD!C1769)</f>
        <v/>
      </c>
      <c r="D1771" s="100" t="str">
        <f>IF(CADA_PROD!D1769="","",CADA_PROD!D1769)</f>
        <v/>
      </c>
      <c r="E1771" s="101" t="str">
        <f>IF(CADA_PROD!E1769="","",CADA_PROD!E1769)</f>
        <v/>
      </c>
      <c r="F1771" s="101" t="str">
        <f>IF(CADA_PROD!D1769="","",SUMIFS(MOVI_ENTR!I:I,MOVI_ENTR!D:D,D1771,MOVI_ENTR!O:O,$E$5))</f>
        <v/>
      </c>
      <c r="G1771" s="101" t="str">
        <f>IF(CADA_PROD!C1769="","",SUMIFS(MOVI_SAID!H:H,MOVI_SAID!D:D,D1771,MOVI_SAID!L:L,$E$5))</f>
        <v/>
      </c>
      <c r="H1771" s="101" t="str">
        <f t="shared" si="54"/>
        <v/>
      </c>
      <c r="I1771" s="100" t="str">
        <f>IF(CADA_PROD!C1769="","",IFERROR(IF(H1771&lt;=0,"Sem estoque",IF(H1771/E1771&lt;0.25,"Quase sem estoque",IF(H1771/E1771&lt;1.2,"Estoque baixo",IF(H1771/E1771&lt;2,"Estoque moderado","Estoque confortável")))),""))</f>
        <v/>
      </c>
      <c r="J1771" s="102" t="str">
        <f>IF(CADA_PROD!C1769="","",SUMIFS(MOVI_ENTR!M:M,MOVI_ENTR!D:D,D1771,MOVI_ENTR!O:O,$E$5))</f>
        <v/>
      </c>
      <c r="K1771" s="103" t="str">
        <f>IF(CADA_PROD!C1769="","",IFERROR($J1771/SUM($J$8:$J$1008),""))</f>
        <v/>
      </c>
      <c r="L1771" s="103" t="str">
        <f>IF(CADA_PROD!C1769="","",IFERROR(H1771/SUM($H$8:$H$1008),""))</f>
        <v/>
      </c>
      <c r="M1771" s="102" t="str">
        <f>IF(CADA_PROD!$C1769="","",IFERROR(SUMIFS(MOVI_ENTR!M:M,MOVI_ENTR!D:D,D1771,MOVI_ENTR!O:O,$E$5)/SUMIFS(MOVI_ENTR!I:I,MOVI_ENTR!D:D,D1771,MOVI_ENTR!O:O,$E$5),0))</f>
        <v/>
      </c>
      <c r="N1771" s="104" t="str">
        <f>IF(CADA_PROD!C1769="","",G1771/E1771)</f>
        <v/>
      </c>
    </row>
    <row r="1772" spans="2:14" ht="30" customHeight="1">
      <c r="B1772" s="21">
        <f t="shared" si="55"/>
        <v>1765</v>
      </c>
      <c r="C1772" s="99" t="str">
        <f>IF(CADA_PROD!C1770="","",CADA_PROD!C1770)</f>
        <v/>
      </c>
      <c r="D1772" s="100" t="str">
        <f>IF(CADA_PROD!D1770="","",CADA_PROD!D1770)</f>
        <v/>
      </c>
      <c r="E1772" s="101" t="str">
        <f>IF(CADA_PROD!E1770="","",CADA_PROD!E1770)</f>
        <v/>
      </c>
      <c r="F1772" s="101" t="str">
        <f>IF(CADA_PROD!D1770="","",SUMIFS(MOVI_ENTR!I:I,MOVI_ENTR!D:D,D1772,MOVI_ENTR!O:O,$E$5))</f>
        <v/>
      </c>
      <c r="G1772" s="101" t="str">
        <f>IF(CADA_PROD!C1770="","",SUMIFS(MOVI_SAID!H:H,MOVI_SAID!D:D,D1772,MOVI_SAID!L:L,$E$5))</f>
        <v/>
      </c>
      <c r="H1772" s="101" t="str">
        <f t="shared" si="54"/>
        <v/>
      </c>
      <c r="I1772" s="100" t="str">
        <f>IF(CADA_PROD!C1770="","",IFERROR(IF(H1772&lt;=0,"Sem estoque",IF(H1772/E1772&lt;0.25,"Quase sem estoque",IF(H1772/E1772&lt;1.2,"Estoque baixo",IF(H1772/E1772&lt;2,"Estoque moderado","Estoque confortável")))),""))</f>
        <v/>
      </c>
      <c r="J1772" s="102" t="str">
        <f>IF(CADA_PROD!C1770="","",SUMIFS(MOVI_ENTR!M:M,MOVI_ENTR!D:D,D1772,MOVI_ENTR!O:O,$E$5))</f>
        <v/>
      </c>
      <c r="K1772" s="103" t="str">
        <f>IF(CADA_PROD!C1770="","",IFERROR($J1772/SUM($J$8:$J$1008),""))</f>
        <v/>
      </c>
      <c r="L1772" s="103" t="str">
        <f>IF(CADA_PROD!C1770="","",IFERROR(H1772/SUM($H$8:$H$1008),""))</f>
        <v/>
      </c>
      <c r="M1772" s="102" t="str">
        <f>IF(CADA_PROD!$C1770="","",IFERROR(SUMIFS(MOVI_ENTR!M:M,MOVI_ENTR!D:D,D1772,MOVI_ENTR!O:O,$E$5)/SUMIFS(MOVI_ENTR!I:I,MOVI_ENTR!D:D,D1772,MOVI_ENTR!O:O,$E$5),0))</f>
        <v/>
      </c>
      <c r="N1772" s="104" t="str">
        <f>IF(CADA_PROD!C1770="","",G1772/E1772)</f>
        <v/>
      </c>
    </row>
    <row r="1773" spans="2:14" ht="30" customHeight="1">
      <c r="B1773" s="21">
        <f t="shared" si="55"/>
        <v>1766</v>
      </c>
      <c r="C1773" s="99" t="str">
        <f>IF(CADA_PROD!C1771="","",CADA_PROD!C1771)</f>
        <v/>
      </c>
      <c r="D1773" s="100" t="str">
        <f>IF(CADA_PROD!D1771="","",CADA_PROD!D1771)</f>
        <v/>
      </c>
      <c r="E1773" s="101" t="str">
        <f>IF(CADA_PROD!E1771="","",CADA_PROD!E1771)</f>
        <v/>
      </c>
      <c r="F1773" s="101" t="str">
        <f>IF(CADA_PROD!D1771="","",SUMIFS(MOVI_ENTR!I:I,MOVI_ENTR!D:D,D1773,MOVI_ENTR!O:O,$E$5))</f>
        <v/>
      </c>
      <c r="G1773" s="101" t="str">
        <f>IF(CADA_PROD!C1771="","",SUMIFS(MOVI_SAID!H:H,MOVI_SAID!D:D,D1773,MOVI_SAID!L:L,$E$5))</f>
        <v/>
      </c>
      <c r="H1773" s="101" t="str">
        <f t="shared" si="54"/>
        <v/>
      </c>
      <c r="I1773" s="100" t="str">
        <f>IF(CADA_PROD!C1771="","",IFERROR(IF(H1773&lt;=0,"Sem estoque",IF(H1773/E1773&lt;0.25,"Quase sem estoque",IF(H1773/E1773&lt;1.2,"Estoque baixo",IF(H1773/E1773&lt;2,"Estoque moderado","Estoque confortável")))),""))</f>
        <v/>
      </c>
      <c r="J1773" s="102" t="str">
        <f>IF(CADA_PROD!C1771="","",SUMIFS(MOVI_ENTR!M:M,MOVI_ENTR!D:D,D1773,MOVI_ENTR!O:O,$E$5))</f>
        <v/>
      </c>
      <c r="K1773" s="103" t="str">
        <f>IF(CADA_PROD!C1771="","",IFERROR($J1773/SUM($J$8:$J$1008),""))</f>
        <v/>
      </c>
      <c r="L1773" s="103" t="str">
        <f>IF(CADA_PROD!C1771="","",IFERROR(H1773/SUM($H$8:$H$1008),""))</f>
        <v/>
      </c>
      <c r="M1773" s="102" t="str">
        <f>IF(CADA_PROD!$C1771="","",IFERROR(SUMIFS(MOVI_ENTR!M:M,MOVI_ENTR!D:D,D1773,MOVI_ENTR!O:O,$E$5)/SUMIFS(MOVI_ENTR!I:I,MOVI_ENTR!D:D,D1773,MOVI_ENTR!O:O,$E$5),0))</f>
        <v/>
      </c>
      <c r="N1773" s="104" t="str">
        <f>IF(CADA_PROD!C1771="","",G1773/E1773)</f>
        <v/>
      </c>
    </row>
    <row r="1774" spans="2:14" ht="30" customHeight="1">
      <c r="B1774" s="21">
        <f t="shared" si="55"/>
        <v>1767</v>
      </c>
      <c r="C1774" s="99" t="str">
        <f>IF(CADA_PROD!C1772="","",CADA_PROD!C1772)</f>
        <v/>
      </c>
      <c r="D1774" s="100" t="str">
        <f>IF(CADA_PROD!D1772="","",CADA_PROD!D1772)</f>
        <v/>
      </c>
      <c r="E1774" s="101" t="str">
        <f>IF(CADA_PROD!E1772="","",CADA_PROD!E1772)</f>
        <v/>
      </c>
      <c r="F1774" s="101" t="str">
        <f>IF(CADA_PROD!D1772="","",SUMIFS(MOVI_ENTR!I:I,MOVI_ENTR!D:D,D1774,MOVI_ENTR!O:O,$E$5))</f>
        <v/>
      </c>
      <c r="G1774" s="101" t="str">
        <f>IF(CADA_PROD!C1772="","",SUMIFS(MOVI_SAID!H:H,MOVI_SAID!D:D,D1774,MOVI_SAID!L:L,$E$5))</f>
        <v/>
      </c>
      <c r="H1774" s="101" t="str">
        <f t="shared" si="54"/>
        <v/>
      </c>
      <c r="I1774" s="100" t="str">
        <f>IF(CADA_PROD!C1772="","",IFERROR(IF(H1774&lt;=0,"Sem estoque",IF(H1774/E1774&lt;0.25,"Quase sem estoque",IF(H1774/E1774&lt;1.2,"Estoque baixo",IF(H1774/E1774&lt;2,"Estoque moderado","Estoque confortável")))),""))</f>
        <v/>
      </c>
      <c r="J1774" s="102" t="str">
        <f>IF(CADA_PROD!C1772="","",SUMIFS(MOVI_ENTR!M:M,MOVI_ENTR!D:D,D1774,MOVI_ENTR!O:O,$E$5))</f>
        <v/>
      </c>
      <c r="K1774" s="103" t="str">
        <f>IF(CADA_PROD!C1772="","",IFERROR($J1774/SUM($J$8:$J$1008),""))</f>
        <v/>
      </c>
      <c r="L1774" s="103" t="str">
        <f>IF(CADA_PROD!C1772="","",IFERROR(H1774/SUM($H$8:$H$1008),""))</f>
        <v/>
      </c>
      <c r="M1774" s="102" t="str">
        <f>IF(CADA_PROD!$C1772="","",IFERROR(SUMIFS(MOVI_ENTR!M:M,MOVI_ENTR!D:D,D1774,MOVI_ENTR!O:O,$E$5)/SUMIFS(MOVI_ENTR!I:I,MOVI_ENTR!D:D,D1774,MOVI_ENTR!O:O,$E$5),0))</f>
        <v/>
      </c>
      <c r="N1774" s="104" t="str">
        <f>IF(CADA_PROD!C1772="","",G1774/E1774)</f>
        <v/>
      </c>
    </row>
    <row r="1775" spans="2:14" ht="30" customHeight="1">
      <c r="B1775" s="21">
        <f t="shared" si="55"/>
        <v>1768</v>
      </c>
      <c r="C1775" s="99" t="str">
        <f>IF(CADA_PROD!C1773="","",CADA_PROD!C1773)</f>
        <v/>
      </c>
      <c r="D1775" s="100" t="str">
        <f>IF(CADA_PROD!D1773="","",CADA_PROD!D1773)</f>
        <v/>
      </c>
      <c r="E1775" s="101" t="str">
        <f>IF(CADA_PROD!E1773="","",CADA_PROD!E1773)</f>
        <v/>
      </c>
      <c r="F1775" s="101" t="str">
        <f>IF(CADA_PROD!D1773="","",SUMIFS(MOVI_ENTR!I:I,MOVI_ENTR!D:D,D1775,MOVI_ENTR!O:O,$E$5))</f>
        <v/>
      </c>
      <c r="G1775" s="101" t="str">
        <f>IF(CADA_PROD!C1773="","",SUMIFS(MOVI_SAID!H:H,MOVI_SAID!D:D,D1775,MOVI_SAID!L:L,$E$5))</f>
        <v/>
      </c>
      <c r="H1775" s="101" t="str">
        <f t="shared" ref="H1775:H1838" si="56">IFERROR(F1775-G1775,"")</f>
        <v/>
      </c>
      <c r="I1775" s="100" t="str">
        <f>IF(CADA_PROD!C1773="","",IFERROR(IF(H1775&lt;=0,"Sem estoque",IF(H1775/E1775&lt;0.25,"Quase sem estoque",IF(H1775/E1775&lt;1.2,"Estoque baixo",IF(H1775/E1775&lt;2,"Estoque moderado","Estoque confortável")))),""))</f>
        <v/>
      </c>
      <c r="J1775" s="102" t="str">
        <f>IF(CADA_PROD!C1773="","",SUMIFS(MOVI_ENTR!M:M,MOVI_ENTR!D:D,D1775,MOVI_ENTR!O:O,$E$5))</f>
        <v/>
      </c>
      <c r="K1775" s="103" t="str">
        <f>IF(CADA_PROD!C1773="","",IFERROR($J1775/SUM($J$8:$J$1008),""))</f>
        <v/>
      </c>
      <c r="L1775" s="103" t="str">
        <f>IF(CADA_PROD!C1773="","",IFERROR(H1775/SUM($H$8:$H$1008),""))</f>
        <v/>
      </c>
      <c r="M1775" s="102" t="str">
        <f>IF(CADA_PROD!$C1773="","",IFERROR(SUMIFS(MOVI_ENTR!M:M,MOVI_ENTR!D:D,D1775,MOVI_ENTR!O:O,$E$5)/SUMIFS(MOVI_ENTR!I:I,MOVI_ENTR!D:D,D1775,MOVI_ENTR!O:O,$E$5),0))</f>
        <v/>
      </c>
      <c r="N1775" s="104" t="str">
        <f>IF(CADA_PROD!C1773="","",G1775/E1775)</f>
        <v/>
      </c>
    </row>
    <row r="1776" spans="2:14" ht="30" customHeight="1">
      <c r="B1776" s="21">
        <f t="shared" si="55"/>
        <v>1769</v>
      </c>
      <c r="C1776" s="99" t="str">
        <f>IF(CADA_PROD!C1774="","",CADA_PROD!C1774)</f>
        <v/>
      </c>
      <c r="D1776" s="100" t="str">
        <f>IF(CADA_PROD!D1774="","",CADA_PROD!D1774)</f>
        <v/>
      </c>
      <c r="E1776" s="101" t="str">
        <f>IF(CADA_PROD!E1774="","",CADA_PROD!E1774)</f>
        <v/>
      </c>
      <c r="F1776" s="101" t="str">
        <f>IF(CADA_PROD!D1774="","",SUMIFS(MOVI_ENTR!I:I,MOVI_ENTR!D:D,D1776,MOVI_ENTR!O:O,$E$5))</f>
        <v/>
      </c>
      <c r="G1776" s="101" t="str">
        <f>IF(CADA_PROD!C1774="","",SUMIFS(MOVI_SAID!H:H,MOVI_SAID!D:D,D1776,MOVI_SAID!L:L,$E$5))</f>
        <v/>
      </c>
      <c r="H1776" s="101" t="str">
        <f t="shared" si="56"/>
        <v/>
      </c>
      <c r="I1776" s="100" t="str">
        <f>IF(CADA_PROD!C1774="","",IFERROR(IF(H1776&lt;=0,"Sem estoque",IF(H1776/E1776&lt;0.25,"Quase sem estoque",IF(H1776/E1776&lt;1.2,"Estoque baixo",IF(H1776/E1776&lt;2,"Estoque moderado","Estoque confortável")))),""))</f>
        <v/>
      </c>
      <c r="J1776" s="102" t="str">
        <f>IF(CADA_PROD!C1774="","",SUMIFS(MOVI_ENTR!M:M,MOVI_ENTR!D:D,D1776,MOVI_ENTR!O:O,$E$5))</f>
        <v/>
      </c>
      <c r="K1776" s="103" t="str">
        <f>IF(CADA_PROD!C1774="","",IFERROR($J1776/SUM($J$8:$J$1008),""))</f>
        <v/>
      </c>
      <c r="L1776" s="103" t="str">
        <f>IF(CADA_PROD!C1774="","",IFERROR(H1776/SUM($H$8:$H$1008),""))</f>
        <v/>
      </c>
      <c r="M1776" s="102" t="str">
        <f>IF(CADA_PROD!$C1774="","",IFERROR(SUMIFS(MOVI_ENTR!M:M,MOVI_ENTR!D:D,D1776,MOVI_ENTR!O:O,$E$5)/SUMIFS(MOVI_ENTR!I:I,MOVI_ENTR!D:D,D1776,MOVI_ENTR!O:O,$E$5),0))</f>
        <v/>
      </c>
      <c r="N1776" s="104" t="str">
        <f>IF(CADA_PROD!C1774="","",G1776/E1776)</f>
        <v/>
      </c>
    </row>
    <row r="1777" spans="2:14" ht="30" customHeight="1">
      <c r="B1777" s="21">
        <f t="shared" si="55"/>
        <v>1770</v>
      </c>
      <c r="C1777" s="99" t="str">
        <f>IF(CADA_PROD!C1775="","",CADA_PROD!C1775)</f>
        <v/>
      </c>
      <c r="D1777" s="100" t="str">
        <f>IF(CADA_PROD!D1775="","",CADA_PROD!D1775)</f>
        <v/>
      </c>
      <c r="E1777" s="101" t="str">
        <f>IF(CADA_PROD!E1775="","",CADA_PROD!E1775)</f>
        <v/>
      </c>
      <c r="F1777" s="101" t="str">
        <f>IF(CADA_PROD!D1775="","",SUMIFS(MOVI_ENTR!I:I,MOVI_ENTR!D:D,D1777,MOVI_ENTR!O:O,$E$5))</f>
        <v/>
      </c>
      <c r="G1777" s="101" t="str">
        <f>IF(CADA_PROD!C1775="","",SUMIFS(MOVI_SAID!H:H,MOVI_SAID!D:D,D1777,MOVI_SAID!L:L,$E$5))</f>
        <v/>
      </c>
      <c r="H1777" s="101" t="str">
        <f t="shared" si="56"/>
        <v/>
      </c>
      <c r="I1777" s="100" t="str">
        <f>IF(CADA_PROD!C1775="","",IFERROR(IF(H1777&lt;=0,"Sem estoque",IF(H1777/E1777&lt;0.25,"Quase sem estoque",IF(H1777/E1777&lt;1.2,"Estoque baixo",IF(H1777/E1777&lt;2,"Estoque moderado","Estoque confortável")))),""))</f>
        <v/>
      </c>
      <c r="J1777" s="102" t="str">
        <f>IF(CADA_PROD!C1775="","",SUMIFS(MOVI_ENTR!M:M,MOVI_ENTR!D:D,D1777,MOVI_ENTR!O:O,$E$5))</f>
        <v/>
      </c>
      <c r="K1777" s="103" t="str">
        <f>IF(CADA_PROD!C1775="","",IFERROR($J1777/SUM($J$8:$J$1008),""))</f>
        <v/>
      </c>
      <c r="L1777" s="103" t="str">
        <f>IF(CADA_PROD!C1775="","",IFERROR(H1777/SUM($H$8:$H$1008),""))</f>
        <v/>
      </c>
      <c r="M1777" s="102" t="str">
        <f>IF(CADA_PROD!$C1775="","",IFERROR(SUMIFS(MOVI_ENTR!M:M,MOVI_ENTR!D:D,D1777,MOVI_ENTR!O:O,$E$5)/SUMIFS(MOVI_ENTR!I:I,MOVI_ENTR!D:D,D1777,MOVI_ENTR!O:O,$E$5),0))</f>
        <v/>
      </c>
      <c r="N1777" s="104" t="str">
        <f>IF(CADA_PROD!C1775="","",G1777/E1777)</f>
        <v/>
      </c>
    </row>
    <row r="1778" spans="2:14" ht="30" customHeight="1">
      <c r="B1778" s="21">
        <f t="shared" si="55"/>
        <v>1771</v>
      </c>
      <c r="C1778" s="99" t="str">
        <f>IF(CADA_PROD!C1776="","",CADA_PROD!C1776)</f>
        <v/>
      </c>
      <c r="D1778" s="100" t="str">
        <f>IF(CADA_PROD!D1776="","",CADA_PROD!D1776)</f>
        <v/>
      </c>
      <c r="E1778" s="101" t="str">
        <f>IF(CADA_PROD!E1776="","",CADA_PROD!E1776)</f>
        <v/>
      </c>
      <c r="F1778" s="101" t="str">
        <f>IF(CADA_PROD!D1776="","",SUMIFS(MOVI_ENTR!I:I,MOVI_ENTR!D:D,D1778,MOVI_ENTR!O:O,$E$5))</f>
        <v/>
      </c>
      <c r="G1778" s="101" t="str">
        <f>IF(CADA_PROD!C1776="","",SUMIFS(MOVI_SAID!H:H,MOVI_SAID!D:D,D1778,MOVI_SAID!L:L,$E$5))</f>
        <v/>
      </c>
      <c r="H1778" s="101" t="str">
        <f t="shared" si="56"/>
        <v/>
      </c>
      <c r="I1778" s="100" t="str">
        <f>IF(CADA_PROD!C1776="","",IFERROR(IF(H1778&lt;=0,"Sem estoque",IF(H1778/E1778&lt;0.25,"Quase sem estoque",IF(H1778/E1778&lt;1.2,"Estoque baixo",IF(H1778/E1778&lt;2,"Estoque moderado","Estoque confortável")))),""))</f>
        <v/>
      </c>
      <c r="J1778" s="102" t="str">
        <f>IF(CADA_PROD!C1776="","",SUMIFS(MOVI_ENTR!M:M,MOVI_ENTR!D:D,D1778,MOVI_ENTR!O:O,$E$5))</f>
        <v/>
      </c>
      <c r="K1778" s="103" t="str">
        <f>IF(CADA_PROD!C1776="","",IFERROR($J1778/SUM($J$8:$J$1008),""))</f>
        <v/>
      </c>
      <c r="L1778" s="103" t="str">
        <f>IF(CADA_PROD!C1776="","",IFERROR(H1778/SUM($H$8:$H$1008),""))</f>
        <v/>
      </c>
      <c r="M1778" s="102" t="str">
        <f>IF(CADA_PROD!$C1776="","",IFERROR(SUMIFS(MOVI_ENTR!M:M,MOVI_ENTR!D:D,D1778,MOVI_ENTR!O:O,$E$5)/SUMIFS(MOVI_ENTR!I:I,MOVI_ENTR!D:D,D1778,MOVI_ENTR!O:O,$E$5),0))</f>
        <v/>
      </c>
      <c r="N1778" s="104" t="str">
        <f>IF(CADA_PROD!C1776="","",G1778/E1778)</f>
        <v/>
      </c>
    </row>
    <row r="1779" spans="2:14" ht="30" customHeight="1">
      <c r="B1779" s="21">
        <f t="shared" si="55"/>
        <v>1772</v>
      </c>
      <c r="C1779" s="99" t="str">
        <f>IF(CADA_PROD!C1777="","",CADA_PROD!C1777)</f>
        <v/>
      </c>
      <c r="D1779" s="100" t="str">
        <f>IF(CADA_PROD!D1777="","",CADA_PROD!D1777)</f>
        <v/>
      </c>
      <c r="E1779" s="101" t="str">
        <f>IF(CADA_PROD!E1777="","",CADA_PROD!E1777)</f>
        <v/>
      </c>
      <c r="F1779" s="101" t="str">
        <f>IF(CADA_PROD!D1777="","",SUMIFS(MOVI_ENTR!I:I,MOVI_ENTR!D:D,D1779,MOVI_ENTR!O:O,$E$5))</f>
        <v/>
      </c>
      <c r="G1779" s="101" t="str">
        <f>IF(CADA_PROD!C1777="","",SUMIFS(MOVI_SAID!H:H,MOVI_SAID!D:D,D1779,MOVI_SAID!L:L,$E$5))</f>
        <v/>
      </c>
      <c r="H1779" s="101" t="str">
        <f t="shared" si="56"/>
        <v/>
      </c>
      <c r="I1779" s="100" t="str">
        <f>IF(CADA_PROD!C1777="","",IFERROR(IF(H1779&lt;=0,"Sem estoque",IF(H1779/E1779&lt;0.25,"Quase sem estoque",IF(H1779/E1779&lt;1.2,"Estoque baixo",IF(H1779/E1779&lt;2,"Estoque moderado","Estoque confortável")))),""))</f>
        <v/>
      </c>
      <c r="J1779" s="102" t="str">
        <f>IF(CADA_PROD!C1777="","",SUMIFS(MOVI_ENTR!M:M,MOVI_ENTR!D:D,D1779,MOVI_ENTR!O:O,$E$5))</f>
        <v/>
      </c>
      <c r="K1779" s="103" t="str">
        <f>IF(CADA_PROD!C1777="","",IFERROR($J1779/SUM($J$8:$J$1008),""))</f>
        <v/>
      </c>
      <c r="L1779" s="103" t="str">
        <f>IF(CADA_PROD!C1777="","",IFERROR(H1779/SUM($H$8:$H$1008),""))</f>
        <v/>
      </c>
      <c r="M1779" s="102" t="str">
        <f>IF(CADA_PROD!$C1777="","",IFERROR(SUMIFS(MOVI_ENTR!M:M,MOVI_ENTR!D:D,D1779,MOVI_ENTR!O:O,$E$5)/SUMIFS(MOVI_ENTR!I:I,MOVI_ENTR!D:D,D1779,MOVI_ENTR!O:O,$E$5),0))</f>
        <v/>
      </c>
      <c r="N1779" s="104" t="str">
        <f>IF(CADA_PROD!C1777="","",G1779/E1779)</f>
        <v/>
      </c>
    </row>
    <row r="1780" spans="2:14" ht="30" customHeight="1">
      <c r="B1780" s="21">
        <f t="shared" si="55"/>
        <v>1773</v>
      </c>
      <c r="C1780" s="99" t="str">
        <f>IF(CADA_PROD!C1778="","",CADA_PROD!C1778)</f>
        <v/>
      </c>
      <c r="D1780" s="100" t="str">
        <f>IF(CADA_PROD!D1778="","",CADA_PROD!D1778)</f>
        <v/>
      </c>
      <c r="E1780" s="101" t="str">
        <f>IF(CADA_PROD!E1778="","",CADA_PROD!E1778)</f>
        <v/>
      </c>
      <c r="F1780" s="101" t="str">
        <f>IF(CADA_PROD!D1778="","",SUMIFS(MOVI_ENTR!I:I,MOVI_ENTR!D:D,D1780,MOVI_ENTR!O:O,$E$5))</f>
        <v/>
      </c>
      <c r="G1780" s="101" t="str">
        <f>IF(CADA_PROD!C1778="","",SUMIFS(MOVI_SAID!H:H,MOVI_SAID!D:D,D1780,MOVI_SAID!L:L,$E$5))</f>
        <v/>
      </c>
      <c r="H1780" s="101" t="str">
        <f t="shared" si="56"/>
        <v/>
      </c>
      <c r="I1780" s="100" t="str">
        <f>IF(CADA_PROD!C1778="","",IFERROR(IF(H1780&lt;=0,"Sem estoque",IF(H1780/E1780&lt;0.25,"Quase sem estoque",IF(H1780/E1780&lt;1.2,"Estoque baixo",IF(H1780/E1780&lt;2,"Estoque moderado","Estoque confortável")))),""))</f>
        <v/>
      </c>
      <c r="J1780" s="102" t="str">
        <f>IF(CADA_PROD!C1778="","",SUMIFS(MOVI_ENTR!M:M,MOVI_ENTR!D:D,D1780,MOVI_ENTR!O:O,$E$5))</f>
        <v/>
      </c>
      <c r="K1780" s="103" t="str">
        <f>IF(CADA_PROD!C1778="","",IFERROR($J1780/SUM($J$8:$J$1008),""))</f>
        <v/>
      </c>
      <c r="L1780" s="103" t="str">
        <f>IF(CADA_PROD!C1778="","",IFERROR(H1780/SUM($H$8:$H$1008),""))</f>
        <v/>
      </c>
      <c r="M1780" s="102" t="str">
        <f>IF(CADA_PROD!$C1778="","",IFERROR(SUMIFS(MOVI_ENTR!M:M,MOVI_ENTR!D:D,D1780,MOVI_ENTR!O:O,$E$5)/SUMIFS(MOVI_ENTR!I:I,MOVI_ENTR!D:D,D1780,MOVI_ENTR!O:O,$E$5),0))</f>
        <v/>
      </c>
      <c r="N1780" s="104" t="str">
        <f>IF(CADA_PROD!C1778="","",G1780/E1780)</f>
        <v/>
      </c>
    </row>
    <row r="1781" spans="2:14" ht="30" customHeight="1">
      <c r="B1781" s="21">
        <f t="shared" si="55"/>
        <v>1774</v>
      </c>
      <c r="C1781" s="99" t="str">
        <f>IF(CADA_PROD!C1779="","",CADA_PROD!C1779)</f>
        <v/>
      </c>
      <c r="D1781" s="100" t="str">
        <f>IF(CADA_PROD!D1779="","",CADA_PROD!D1779)</f>
        <v/>
      </c>
      <c r="E1781" s="101" t="str">
        <f>IF(CADA_PROD!E1779="","",CADA_PROD!E1779)</f>
        <v/>
      </c>
      <c r="F1781" s="101" t="str">
        <f>IF(CADA_PROD!D1779="","",SUMIFS(MOVI_ENTR!I:I,MOVI_ENTR!D:D,D1781,MOVI_ENTR!O:O,$E$5))</f>
        <v/>
      </c>
      <c r="G1781" s="101" t="str">
        <f>IF(CADA_PROD!C1779="","",SUMIFS(MOVI_SAID!H:H,MOVI_SAID!D:D,D1781,MOVI_SAID!L:L,$E$5))</f>
        <v/>
      </c>
      <c r="H1781" s="101" t="str">
        <f t="shared" si="56"/>
        <v/>
      </c>
      <c r="I1781" s="100" t="str">
        <f>IF(CADA_PROD!C1779="","",IFERROR(IF(H1781&lt;=0,"Sem estoque",IF(H1781/E1781&lt;0.25,"Quase sem estoque",IF(H1781/E1781&lt;1.2,"Estoque baixo",IF(H1781/E1781&lt;2,"Estoque moderado","Estoque confortável")))),""))</f>
        <v/>
      </c>
      <c r="J1781" s="102" t="str">
        <f>IF(CADA_PROD!C1779="","",SUMIFS(MOVI_ENTR!M:M,MOVI_ENTR!D:D,D1781,MOVI_ENTR!O:O,$E$5))</f>
        <v/>
      </c>
      <c r="K1781" s="103" t="str">
        <f>IF(CADA_PROD!C1779="","",IFERROR($J1781/SUM($J$8:$J$1008),""))</f>
        <v/>
      </c>
      <c r="L1781" s="103" t="str">
        <f>IF(CADA_PROD!C1779="","",IFERROR(H1781/SUM($H$8:$H$1008),""))</f>
        <v/>
      </c>
      <c r="M1781" s="102" t="str">
        <f>IF(CADA_PROD!$C1779="","",IFERROR(SUMIFS(MOVI_ENTR!M:M,MOVI_ENTR!D:D,D1781,MOVI_ENTR!O:O,$E$5)/SUMIFS(MOVI_ENTR!I:I,MOVI_ENTR!D:D,D1781,MOVI_ENTR!O:O,$E$5),0))</f>
        <v/>
      </c>
      <c r="N1781" s="104" t="str">
        <f>IF(CADA_PROD!C1779="","",G1781/E1781)</f>
        <v/>
      </c>
    </row>
    <row r="1782" spans="2:14" ht="30" customHeight="1">
      <c r="B1782" s="21">
        <f t="shared" si="55"/>
        <v>1775</v>
      </c>
      <c r="C1782" s="99" t="str">
        <f>IF(CADA_PROD!C1780="","",CADA_PROD!C1780)</f>
        <v/>
      </c>
      <c r="D1782" s="100" t="str">
        <f>IF(CADA_PROD!D1780="","",CADA_PROD!D1780)</f>
        <v/>
      </c>
      <c r="E1782" s="101" t="str">
        <f>IF(CADA_PROD!E1780="","",CADA_PROD!E1780)</f>
        <v/>
      </c>
      <c r="F1782" s="101" t="str">
        <f>IF(CADA_PROD!D1780="","",SUMIFS(MOVI_ENTR!I:I,MOVI_ENTR!D:D,D1782,MOVI_ENTR!O:O,$E$5))</f>
        <v/>
      </c>
      <c r="G1782" s="101" t="str">
        <f>IF(CADA_PROD!C1780="","",SUMIFS(MOVI_SAID!H:H,MOVI_SAID!D:D,D1782,MOVI_SAID!L:L,$E$5))</f>
        <v/>
      </c>
      <c r="H1782" s="101" t="str">
        <f t="shared" si="56"/>
        <v/>
      </c>
      <c r="I1782" s="100" t="str">
        <f>IF(CADA_PROD!C1780="","",IFERROR(IF(H1782&lt;=0,"Sem estoque",IF(H1782/E1782&lt;0.25,"Quase sem estoque",IF(H1782/E1782&lt;1.2,"Estoque baixo",IF(H1782/E1782&lt;2,"Estoque moderado","Estoque confortável")))),""))</f>
        <v/>
      </c>
      <c r="J1782" s="102" t="str">
        <f>IF(CADA_PROD!C1780="","",SUMIFS(MOVI_ENTR!M:M,MOVI_ENTR!D:D,D1782,MOVI_ENTR!O:O,$E$5))</f>
        <v/>
      </c>
      <c r="K1782" s="103" t="str">
        <f>IF(CADA_PROD!C1780="","",IFERROR($J1782/SUM($J$8:$J$1008),""))</f>
        <v/>
      </c>
      <c r="L1782" s="103" t="str">
        <f>IF(CADA_PROD!C1780="","",IFERROR(H1782/SUM($H$8:$H$1008),""))</f>
        <v/>
      </c>
      <c r="M1782" s="102" t="str">
        <f>IF(CADA_PROD!$C1780="","",IFERROR(SUMIFS(MOVI_ENTR!M:M,MOVI_ENTR!D:D,D1782,MOVI_ENTR!O:O,$E$5)/SUMIFS(MOVI_ENTR!I:I,MOVI_ENTR!D:D,D1782,MOVI_ENTR!O:O,$E$5),0))</f>
        <v/>
      </c>
      <c r="N1782" s="104" t="str">
        <f>IF(CADA_PROD!C1780="","",G1782/E1782)</f>
        <v/>
      </c>
    </row>
    <row r="1783" spans="2:14" ht="30" customHeight="1">
      <c r="B1783" s="21">
        <f t="shared" si="55"/>
        <v>1776</v>
      </c>
      <c r="C1783" s="99" t="str">
        <f>IF(CADA_PROD!C1781="","",CADA_PROD!C1781)</f>
        <v/>
      </c>
      <c r="D1783" s="100" t="str">
        <f>IF(CADA_PROD!D1781="","",CADA_PROD!D1781)</f>
        <v/>
      </c>
      <c r="E1783" s="101" t="str">
        <f>IF(CADA_PROD!E1781="","",CADA_PROD!E1781)</f>
        <v/>
      </c>
      <c r="F1783" s="101" t="str">
        <f>IF(CADA_PROD!D1781="","",SUMIFS(MOVI_ENTR!I:I,MOVI_ENTR!D:D,D1783,MOVI_ENTR!O:O,$E$5))</f>
        <v/>
      </c>
      <c r="G1783" s="101" t="str">
        <f>IF(CADA_PROD!C1781="","",SUMIFS(MOVI_SAID!H:H,MOVI_SAID!D:D,D1783,MOVI_SAID!L:L,$E$5))</f>
        <v/>
      </c>
      <c r="H1783" s="101" t="str">
        <f t="shared" si="56"/>
        <v/>
      </c>
      <c r="I1783" s="100" t="str">
        <f>IF(CADA_PROD!C1781="","",IFERROR(IF(H1783&lt;=0,"Sem estoque",IF(H1783/E1783&lt;0.25,"Quase sem estoque",IF(H1783/E1783&lt;1.2,"Estoque baixo",IF(H1783/E1783&lt;2,"Estoque moderado","Estoque confortável")))),""))</f>
        <v/>
      </c>
      <c r="J1783" s="102" t="str">
        <f>IF(CADA_PROD!C1781="","",SUMIFS(MOVI_ENTR!M:M,MOVI_ENTR!D:D,D1783,MOVI_ENTR!O:O,$E$5))</f>
        <v/>
      </c>
      <c r="K1783" s="103" t="str">
        <f>IF(CADA_PROD!C1781="","",IFERROR($J1783/SUM($J$8:$J$1008),""))</f>
        <v/>
      </c>
      <c r="L1783" s="103" t="str">
        <f>IF(CADA_PROD!C1781="","",IFERROR(H1783/SUM($H$8:$H$1008),""))</f>
        <v/>
      </c>
      <c r="M1783" s="102" t="str">
        <f>IF(CADA_PROD!$C1781="","",IFERROR(SUMIFS(MOVI_ENTR!M:M,MOVI_ENTR!D:D,D1783,MOVI_ENTR!O:O,$E$5)/SUMIFS(MOVI_ENTR!I:I,MOVI_ENTR!D:D,D1783,MOVI_ENTR!O:O,$E$5),0))</f>
        <v/>
      </c>
      <c r="N1783" s="104" t="str">
        <f>IF(CADA_PROD!C1781="","",G1783/E1783)</f>
        <v/>
      </c>
    </row>
    <row r="1784" spans="2:14" ht="30" customHeight="1">
      <c r="B1784" s="21">
        <f t="shared" si="55"/>
        <v>1777</v>
      </c>
      <c r="C1784" s="99" t="str">
        <f>IF(CADA_PROD!C1782="","",CADA_PROD!C1782)</f>
        <v/>
      </c>
      <c r="D1784" s="100" t="str">
        <f>IF(CADA_PROD!D1782="","",CADA_PROD!D1782)</f>
        <v/>
      </c>
      <c r="E1784" s="101" t="str">
        <f>IF(CADA_PROD!E1782="","",CADA_PROD!E1782)</f>
        <v/>
      </c>
      <c r="F1784" s="101" t="str">
        <f>IF(CADA_PROD!D1782="","",SUMIFS(MOVI_ENTR!I:I,MOVI_ENTR!D:D,D1784,MOVI_ENTR!O:O,$E$5))</f>
        <v/>
      </c>
      <c r="G1784" s="101" t="str">
        <f>IF(CADA_PROD!C1782="","",SUMIFS(MOVI_SAID!H:H,MOVI_SAID!D:D,D1784,MOVI_SAID!L:L,$E$5))</f>
        <v/>
      </c>
      <c r="H1784" s="101" t="str">
        <f t="shared" si="56"/>
        <v/>
      </c>
      <c r="I1784" s="100" t="str">
        <f>IF(CADA_PROD!C1782="","",IFERROR(IF(H1784&lt;=0,"Sem estoque",IF(H1784/E1784&lt;0.25,"Quase sem estoque",IF(H1784/E1784&lt;1.2,"Estoque baixo",IF(H1784/E1784&lt;2,"Estoque moderado","Estoque confortável")))),""))</f>
        <v/>
      </c>
      <c r="J1784" s="102" t="str">
        <f>IF(CADA_PROD!C1782="","",SUMIFS(MOVI_ENTR!M:M,MOVI_ENTR!D:D,D1784,MOVI_ENTR!O:O,$E$5))</f>
        <v/>
      </c>
      <c r="K1784" s="103" t="str">
        <f>IF(CADA_PROD!C1782="","",IFERROR($J1784/SUM($J$8:$J$1008),""))</f>
        <v/>
      </c>
      <c r="L1784" s="103" t="str">
        <f>IF(CADA_PROD!C1782="","",IFERROR(H1784/SUM($H$8:$H$1008),""))</f>
        <v/>
      </c>
      <c r="M1784" s="102" t="str">
        <f>IF(CADA_PROD!$C1782="","",IFERROR(SUMIFS(MOVI_ENTR!M:M,MOVI_ENTR!D:D,D1784,MOVI_ENTR!O:O,$E$5)/SUMIFS(MOVI_ENTR!I:I,MOVI_ENTR!D:D,D1784,MOVI_ENTR!O:O,$E$5),0))</f>
        <v/>
      </c>
      <c r="N1784" s="104" t="str">
        <f>IF(CADA_PROD!C1782="","",G1784/E1784)</f>
        <v/>
      </c>
    </row>
    <row r="1785" spans="2:14" ht="30" customHeight="1">
      <c r="B1785" s="21">
        <f t="shared" si="55"/>
        <v>1778</v>
      </c>
      <c r="C1785" s="99" t="str">
        <f>IF(CADA_PROD!C1783="","",CADA_PROD!C1783)</f>
        <v/>
      </c>
      <c r="D1785" s="100" t="str">
        <f>IF(CADA_PROD!D1783="","",CADA_PROD!D1783)</f>
        <v/>
      </c>
      <c r="E1785" s="101" t="str">
        <f>IF(CADA_PROD!E1783="","",CADA_PROD!E1783)</f>
        <v/>
      </c>
      <c r="F1785" s="101" t="str">
        <f>IF(CADA_PROD!D1783="","",SUMIFS(MOVI_ENTR!I:I,MOVI_ENTR!D:D,D1785,MOVI_ENTR!O:O,$E$5))</f>
        <v/>
      </c>
      <c r="G1785" s="101" t="str">
        <f>IF(CADA_PROD!C1783="","",SUMIFS(MOVI_SAID!H:H,MOVI_SAID!D:D,D1785,MOVI_SAID!L:L,$E$5))</f>
        <v/>
      </c>
      <c r="H1785" s="101" t="str">
        <f t="shared" si="56"/>
        <v/>
      </c>
      <c r="I1785" s="100" t="str">
        <f>IF(CADA_PROD!C1783="","",IFERROR(IF(H1785&lt;=0,"Sem estoque",IF(H1785/E1785&lt;0.25,"Quase sem estoque",IF(H1785/E1785&lt;1.2,"Estoque baixo",IF(H1785/E1785&lt;2,"Estoque moderado","Estoque confortável")))),""))</f>
        <v/>
      </c>
      <c r="J1785" s="102" t="str">
        <f>IF(CADA_PROD!C1783="","",SUMIFS(MOVI_ENTR!M:M,MOVI_ENTR!D:D,D1785,MOVI_ENTR!O:O,$E$5))</f>
        <v/>
      </c>
      <c r="K1785" s="103" t="str">
        <f>IF(CADA_PROD!C1783="","",IFERROR($J1785/SUM($J$8:$J$1008),""))</f>
        <v/>
      </c>
      <c r="L1785" s="103" t="str">
        <f>IF(CADA_PROD!C1783="","",IFERROR(H1785/SUM($H$8:$H$1008),""))</f>
        <v/>
      </c>
      <c r="M1785" s="102" t="str">
        <f>IF(CADA_PROD!$C1783="","",IFERROR(SUMIFS(MOVI_ENTR!M:M,MOVI_ENTR!D:D,D1785,MOVI_ENTR!O:O,$E$5)/SUMIFS(MOVI_ENTR!I:I,MOVI_ENTR!D:D,D1785,MOVI_ENTR!O:O,$E$5),0))</f>
        <v/>
      </c>
      <c r="N1785" s="104" t="str">
        <f>IF(CADA_PROD!C1783="","",G1785/E1785)</f>
        <v/>
      </c>
    </row>
    <row r="1786" spans="2:14" ht="30" customHeight="1">
      <c r="B1786" s="21">
        <f t="shared" si="55"/>
        <v>1779</v>
      </c>
      <c r="C1786" s="99" t="str">
        <f>IF(CADA_PROD!C1784="","",CADA_PROD!C1784)</f>
        <v/>
      </c>
      <c r="D1786" s="100" t="str">
        <f>IF(CADA_PROD!D1784="","",CADA_PROD!D1784)</f>
        <v/>
      </c>
      <c r="E1786" s="101" t="str">
        <f>IF(CADA_PROD!E1784="","",CADA_PROD!E1784)</f>
        <v/>
      </c>
      <c r="F1786" s="101" t="str">
        <f>IF(CADA_PROD!D1784="","",SUMIFS(MOVI_ENTR!I:I,MOVI_ENTR!D:D,D1786,MOVI_ENTR!O:O,$E$5))</f>
        <v/>
      </c>
      <c r="G1786" s="101" t="str">
        <f>IF(CADA_PROD!C1784="","",SUMIFS(MOVI_SAID!H:H,MOVI_SAID!D:D,D1786,MOVI_SAID!L:L,$E$5))</f>
        <v/>
      </c>
      <c r="H1786" s="101" t="str">
        <f t="shared" si="56"/>
        <v/>
      </c>
      <c r="I1786" s="100" t="str">
        <f>IF(CADA_PROD!C1784="","",IFERROR(IF(H1786&lt;=0,"Sem estoque",IF(H1786/E1786&lt;0.25,"Quase sem estoque",IF(H1786/E1786&lt;1.2,"Estoque baixo",IF(H1786/E1786&lt;2,"Estoque moderado","Estoque confortável")))),""))</f>
        <v/>
      </c>
      <c r="J1786" s="102" t="str">
        <f>IF(CADA_PROD!C1784="","",SUMIFS(MOVI_ENTR!M:M,MOVI_ENTR!D:D,D1786,MOVI_ENTR!O:O,$E$5))</f>
        <v/>
      </c>
      <c r="K1786" s="103" t="str">
        <f>IF(CADA_PROD!C1784="","",IFERROR($J1786/SUM($J$8:$J$1008),""))</f>
        <v/>
      </c>
      <c r="L1786" s="103" t="str">
        <f>IF(CADA_PROD!C1784="","",IFERROR(H1786/SUM($H$8:$H$1008),""))</f>
        <v/>
      </c>
      <c r="M1786" s="102" t="str">
        <f>IF(CADA_PROD!$C1784="","",IFERROR(SUMIFS(MOVI_ENTR!M:M,MOVI_ENTR!D:D,D1786,MOVI_ENTR!O:O,$E$5)/SUMIFS(MOVI_ENTR!I:I,MOVI_ENTR!D:D,D1786,MOVI_ENTR!O:O,$E$5),0))</f>
        <v/>
      </c>
      <c r="N1786" s="104" t="str">
        <f>IF(CADA_PROD!C1784="","",G1786/E1786)</f>
        <v/>
      </c>
    </row>
    <row r="1787" spans="2:14" ht="30" customHeight="1">
      <c r="B1787" s="21">
        <f t="shared" si="55"/>
        <v>1780</v>
      </c>
      <c r="C1787" s="99" t="str">
        <f>IF(CADA_PROD!C1785="","",CADA_PROD!C1785)</f>
        <v/>
      </c>
      <c r="D1787" s="100" t="str">
        <f>IF(CADA_PROD!D1785="","",CADA_PROD!D1785)</f>
        <v/>
      </c>
      <c r="E1787" s="101" t="str">
        <f>IF(CADA_PROD!E1785="","",CADA_PROD!E1785)</f>
        <v/>
      </c>
      <c r="F1787" s="101" t="str">
        <f>IF(CADA_PROD!D1785="","",SUMIFS(MOVI_ENTR!I:I,MOVI_ENTR!D:D,D1787,MOVI_ENTR!O:O,$E$5))</f>
        <v/>
      </c>
      <c r="G1787" s="101" t="str">
        <f>IF(CADA_PROD!C1785="","",SUMIFS(MOVI_SAID!H:H,MOVI_SAID!D:D,D1787,MOVI_SAID!L:L,$E$5))</f>
        <v/>
      </c>
      <c r="H1787" s="101" t="str">
        <f t="shared" si="56"/>
        <v/>
      </c>
      <c r="I1787" s="100" t="str">
        <f>IF(CADA_PROD!C1785="","",IFERROR(IF(H1787&lt;=0,"Sem estoque",IF(H1787/E1787&lt;0.25,"Quase sem estoque",IF(H1787/E1787&lt;1.2,"Estoque baixo",IF(H1787/E1787&lt;2,"Estoque moderado","Estoque confortável")))),""))</f>
        <v/>
      </c>
      <c r="J1787" s="102" t="str">
        <f>IF(CADA_PROD!C1785="","",SUMIFS(MOVI_ENTR!M:M,MOVI_ENTR!D:D,D1787,MOVI_ENTR!O:O,$E$5))</f>
        <v/>
      </c>
      <c r="K1787" s="103" t="str">
        <f>IF(CADA_PROD!C1785="","",IFERROR($J1787/SUM($J$8:$J$1008),""))</f>
        <v/>
      </c>
      <c r="L1787" s="103" t="str">
        <f>IF(CADA_PROD!C1785="","",IFERROR(H1787/SUM($H$8:$H$1008),""))</f>
        <v/>
      </c>
      <c r="M1787" s="102" t="str">
        <f>IF(CADA_PROD!$C1785="","",IFERROR(SUMIFS(MOVI_ENTR!M:M,MOVI_ENTR!D:D,D1787,MOVI_ENTR!O:O,$E$5)/SUMIFS(MOVI_ENTR!I:I,MOVI_ENTR!D:D,D1787,MOVI_ENTR!O:O,$E$5),0))</f>
        <v/>
      </c>
      <c r="N1787" s="104" t="str">
        <f>IF(CADA_PROD!C1785="","",G1787/E1787)</f>
        <v/>
      </c>
    </row>
    <row r="1788" spans="2:14" ht="30" customHeight="1">
      <c r="B1788" s="21">
        <f t="shared" si="55"/>
        <v>1781</v>
      </c>
      <c r="C1788" s="99" t="str">
        <f>IF(CADA_PROD!C1786="","",CADA_PROD!C1786)</f>
        <v/>
      </c>
      <c r="D1788" s="100" t="str">
        <f>IF(CADA_PROD!D1786="","",CADA_PROD!D1786)</f>
        <v/>
      </c>
      <c r="E1788" s="101" t="str">
        <f>IF(CADA_PROD!E1786="","",CADA_PROD!E1786)</f>
        <v/>
      </c>
      <c r="F1788" s="101" t="str">
        <f>IF(CADA_PROD!D1786="","",SUMIFS(MOVI_ENTR!I:I,MOVI_ENTR!D:D,D1788,MOVI_ENTR!O:O,$E$5))</f>
        <v/>
      </c>
      <c r="G1788" s="101" t="str">
        <f>IF(CADA_PROD!C1786="","",SUMIFS(MOVI_SAID!H:H,MOVI_SAID!D:D,D1788,MOVI_SAID!L:L,$E$5))</f>
        <v/>
      </c>
      <c r="H1788" s="101" t="str">
        <f t="shared" si="56"/>
        <v/>
      </c>
      <c r="I1788" s="100" t="str">
        <f>IF(CADA_PROD!C1786="","",IFERROR(IF(H1788&lt;=0,"Sem estoque",IF(H1788/E1788&lt;0.25,"Quase sem estoque",IF(H1788/E1788&lt;1.2,"Estoque baixo",IF(H1788/E1788&lt;2,"Estoque moderado","Estoque confortável")))),""))</f>
        <v/>
      </c>
      <c r="J1788" s="102" t="str">
        <f>IF(CADA_PROD!C1786="","",SUMIFS(MOVI_ENTR!M:M,MOVI_ENTR!D:D,D1788,MOVI_ENTR!O:O,$E$5))</f>
        <v/>
      </c>
      <c r="K1788" s="103" t="str">
        <f>IF(CADA_PROD!C1786="","",IFERROR($J1788/SUM($J$8:$J$1008),""))</f>
        <v/>
      </c>
      <c r="L1788" s="103" t="str">
        <f>IF(CADA_PROD!C1786="","",IFERROR(H1788/SUM($H$8:$H$1008),""))</f>
        <v/>
      </c>
      <c r="M1788" s="102" t="str">
        <f>IF(CADA_PROD!$C1786="","",IFERROR(SUMIFS(MOVI_ENTR!M:M,MOVI_ENTR!D:D,D1788,MOVI_ENTR!O:O,$E$5)/SUMIFS(MOVI_ENTR!I:I,MOVI_ENTR!D:D,D1788,MOVI_ENTR!O:O,$E$5),0))</f>
        <v/>
      </c>
      <c r="N1788" s="104" t="str">
        <f>IF(CADA_PROD!C1786="","",G1788/E1788)</f>
        <v/>
      </c>
    </row>
    <row r="1789" spans="2:14" ht="30" customHeight="1">
      <c r="B1789" s="21">
        <f t="shared" si="55"/>
        <v>1782</v>
      </c>
      <c r="C1789" s="99" t="str">
        <f>IF(CADA_PROD!C1787="","",CADA_PROD!C1787)</f>
        <v/>
      </c>
      <c r="D1789" s="100" t="str">
        <f>IF(CADA_PROD!D1787="","",CADA_PROD!D1787)</f>
        <v/>
      </c>
      <c r="E1789" s="101" t="str">
        <f>IF(CADA_PROD!E1787="","",CADA_PROD!E1787)</f>
        <v/>
      </c>
      <c r="F1789" s="101" t="str">
        <f>IF(CADA_PROD!D1787="","",SUMIFS(MOVI_ENTR!I:I,MOVI_ENTR!D:D,D1789,MOVI_ENTR!O:O,$E$5))</f>
        <v/>
      </c>
      <c r="G1789" s="101" t="str">
        <f>IF(CADA_PROD!C1787="","",SUMIFS(MOVI_SAID!H:H,MOVI_SAID!D:D,D1789,MOVI_SAID!L:L,$E$5))</f>
        <v/>
      </c>
      <c r="H1789" s="101" t="str">
        <f t="shared" si="56"/>
        <v/>
      </c>
      <c r="I1789" s="100" t="str">
        <f>IF(CADA_PROD!C1787="","",IFERROR(IF(H1789&lt;=0,"Sem estoque",IF(H1789/E1789&lt;0.25,"Quase sem estoque",IF(H1789/E1789&lt;1.2,"Estoque baixo",IF(H1789/E1789&lt;2,"Estoque moderado","Estoque confortável")))),""))</f>
        <v/>
      </c>
      <c r="J1789" s="102" t="str">
        <f>IF(CADA_PROD!C1787="","",SUMIFS(MOVI_ENTR!M:M,MOVI_ENTR!D:D,D1789,MOVI_ENTR!O:O,$E$5))</f>
        <v/>
      </c>
      <c r="K1789" s="103" t="str">
        <f>IF(CADA_PROD!C1787="","",IFERROR($J1789/SUM($J$8:$J$1008),""))</f>
        <v/>
      </c>
      <c r="L1789" s="103" t="str">
        <f>IF(CADA_PROD!C1787="","",IFERROR(H1789/SUM($H$8:$H$1008),""))</f>
        <v/>
      </c>
      <c r="M1789" s="102" t="str">
        <f>IF(CADA_PROD!$C1787="","",IFERROR(SUMIFS(MOVI_ENTR!M:M,MOVI_ENTR!D:D,D1789,MOVI_ENTR!O:O,$E$5)/SUMIFS(MOVI_ENTR!I:I,MOVI_ENTR!D:D,D1789,MOVI_ENTR!O:O,$E$5),0))</f>
        <v/>
      </c>
      <c r="N1789" s="104" t="str">
        <f>IF(CADA_PROD!C1787="","",G1789/E1789)</f>
        <v/>
      </c>
    </row>
    <row r="1790" spans="2:14" ht="30" customHeight="1">
      <c r="B1790" s="21">
        <f t="shared" si="55"/>
        <v>1783</v>
      </c>
      <c r="C1790" s="99" t="str">
        <f>IF(CADA_PROD!C1788="","",CADA_PROD!C1788)</f>
        <v/>
      </c>
      <c r="D1790" s="100" t="str">
        <f>IF(CADA_PROD!D1788="","",CADA_PROD!D1788)</f>
        <v/>
      </c>
      <c r="E1790" s="101" t="str">
        <f>IF(CADA_PROD!E1788="","",CADA_PROD!E1788)</f>
        <v/>
      </c>
      <c r="F1790" s="101" t="str">
        <f>IF(CADA_PROD!D1788="","",SUMIFS(MOVI_ENTR!I:I,MOVI_ENTR!D:D,D1790,MOVI_ENTR!O:O,$E$5))</f>
        <v/>
      </c>
      <c r="G1790" s="101" t="str">
        <f>IF(CADA_PROD!C1788="","",SUMIFS(MOVI_SAID!H:H,MOVI_SAID!D:D,D1790,MOVI_SAID!L:L,$E$5))</f>
        <v/>
      </c>
      <c r="H1790" s="101" t="str">
        <f t="shared" si="56"/>
        <v/>
      </c>
      <c r="I1790" s="100" t="str">
        <f>IF(CADA_PROD!C1788="","",IFERROR(IF(H1790&lt;=0,"Sem estoque",IF(H1790/E1790&lt;0.25,"Quase sem estoque",IF(H1790/E1790&lt;1.2,"Estoque baixo",IF(H1790/E1790&lt;2,"Estoque moderado","Estoque confortável")))),""))</f>
        <v/>
      </c>
      <c r="J1790" s="102" t="str">
        <f>IF(CADA_PROD!C1788="","",SUMIFS(MOVI_ENTR!M:M,MOVI_ENTR!D:D,D1790,MOVI_ENTR!O:O,$E$5))</f>
        <v/>
      </c>
      <c r="K1790" s="103" t="str">
        <f>IF(CADA_PROD!C1788="","",IFERROR($J1790/SUM($J$8:$J$1008),""))</f>
        <v/>
      </c>
      <c r="L1790" s="103" t="str">
        <f>IF(CADA_PROD!C1788="","",IFERROR(H1790/SUM($H$8:$H$1008),""))</f>
        <v/>
      </c>
      <c r="M1790" s="102" t="str">
        <f>IF(CADA_PROD!$C1788="","",IFERROR(SUMIFS(MOVI_ENTR!M:M,MOVI_ENTR!D:D,D1790,MOVI_ENTR!O:O,$E$5)/SUMIFS(MOVI_ENTR!I:I,MOVI_ENTR!D:D,D1790,MOVI_ENTR!O:O,$E$5),0))</f>
        <v/>
      </c>
      <c r="N1790" s="104" t="str">
        <f>IF(CADA_PROD!C1788="","",G1790/E1790)</f>
        <v/>
      </c>
    </row>
    <row r="1791" spans="2:14" ht="30" customHeight="1">
      <c r="B1791" s="21">
        <f t="shared" si="55"/>
        <v>1784</v>
      </c>
      <c r="C1791" s="99" t="str">
        <f>IF(CADA_PROD!C1789="","",CADA_PROD!C1789)</f>
        <v/>
      </c>
      <c r="D1791" s="100" t="str">
        <f>IF(CADA_PROD!D1789="","",CADA_PROD!D1789)</f>
        <v/>
      </c>
      <c r="E1791" s="101" t="str">
        <f>IF(CADA_PROD!E1789="","",CADA_PROD!E1789)</f>
        <v/>
      </c>
      <c r="F1791" s="101" t="str">
        <f>IF(CADA_PROD!D1789="","",SUMIFS(MOVI_ENTR!I:I,MOVI_ENTR!D:D,D1791,MOVI_ENTR!O:O,$E$5))</f>
        <v/>
      </c>
      <c r="G1791" s="101" t="str">
        <f>IF(CADA_PROD!C1789="","",SUMIFS(MOVI_SAID!H:H,MOVI_SAID!D:D,D1791,MOVI_SAID!L:L,$E$5))</f>
        <v/>
      </c>
      <c r="H1791" s="101" t="str">
        <f t="shared" si="56"/>
        <v/>
      </c>
      <c r="I1791" s="100" t="str">
        <f>IF(CADA_PROD!C1789="","",IFERROR(IF(H1791&lt;=0,"Sem estoque",IF(H1791/E1791&lt;0.25,"Quase sem estoque",IF(H1791/E1791&lt;1.2,"Estoque baixo",IF(H1791/E1791&lt;2,"Estoque moderado","Estoque confortável")))),""))</f>
        <v/>
      </c>
      <c r="J1791" s="102" t="str">
        <f>IF(CADA_PROD!C1789="","",SUMIFS(MOVI_ENTR!M:M,MOVI_ENTR!D:D,D1791,MOVI_ENTR!O:O,$E$5))</f>
        <v/>
      </c>
      <c r="K1791" s="103" t="str">
        <f>IF(CADA_PROD!C1789="","",IFERROR($J1791/SUM($J$8:$J$1008),""))</f>
        <v/>
      </c>
      <c r="L1791" s="103" t="str">
        <f>IF(CADA_PROD!C1789="","",IFERROR(H1791/SUM($H$8:$H$1008),""))</f>
        <v/>
      </c>
      <c r="M1791" s="102" t="str">
        <f>IF(CADA_PROD!$C1789="","",IFERROR(SUMIFS(MOVI_ENTR!M:M,MOVI_ENTR!D:D,D1791,MOVI_ENTR!O:O,$E$5)/SUMIFS(MOVI_ENTR!I:I,MOVI_ENTR!D:D,D1791,MOVI_ENTR!O:O,$E$5),0))</f>
        <v/>
      </c>
      <c r="N1791" s="104" t="str">
        <f>IF(CADA_PROD!C1789="","",G1791/E1791)</f>
        <v/>
      </c>
    </row>
    <row r="1792" spans="2:14" ht="30" customHeight="1">
      <c r="B1792" s="21">
        <f t="shared" si="55"/>
        <v>1785</v>
      </c>
      <c r="C1792" s="99" t="str">
        <f>IF(CADA_PROD!C1790="","",CADA_PROD!C1790)</f>
        <v/>
      </c>
      <c r="D1792" s="100" t="str">
        <f>IF(CADA_PROD!D1790="","",CADA_PROD!D1790)</f>
        <v/>
      </c>
      <c r="E1792" s="101" t="str">
        <f>IF(CADA_PROD!E1790="","",CADA_PROD!E1790)</f>
        <v/>
      </c>
      <c r="F1792" s="101" t="str">
        <f>IF(CADA_PROD!D1790="","",SUMIFS(MOVI_ENTR!I:I,MOVI_ENTR!D:D,D1792,MOVI_ENTR!O:O,$E$5))</f>
        <v/>
      </c>
      <c r="G1792" s="101" t="str">
        <f>IF(CADA_PROD!C1790="","",SUMIFS(MOVI_SAID!H:H,MOVI_SAID!D:D,D1792,MOVI_SAID!L:L,$E$5))</f>
        <v/>
      </c>
      <c r="H1792" s="101" t="str">
        <f t="shared" si="56"/>
        <v/>
      </c>
      <c r="I1792" s="100" t="str">
        <f>IF(CADA_PROD!C1790="","",IFERROR(IF(H1792&lt;=0,"Sem estoque",IF(H1792/E1792&lt;0.25,"Quase sem estoque",IF(H1792/E1792&lt;1.2,"Estoque baixo",IF(H1792/E1792&lt;2,"Estoque moderado","Estoque confortável")))),""))</f>
        <v/>
      </c>
      <c r="J1792" s="102" t="str">
        <f>IF(CADA_PROD!C1790="","",SUMIFS(MOVI_ENTR!M:M,MOVI_ENTR!D:D,D1792,MOVI_ENTR!O:O,$E$5))</f>
        <v/>
      </c>
      <c r="K1792" s="103" t="str">
        <f>IF(CADA_PROD!C1790="","",IFERROR($J1792/SUM($J$8:$J$1008),""))</f>
        <v/>
      </c>
      <c r="L1792" s="103" t="str">
        <f>IF(CADA_PROD!C1790="","",IFERROR(H1792/SUM($H$8:$H$1008),""))</f>
        <v/>
      </c>
      <c r="M1792" s="102" t="str">
        <f>IF(CADA_PROD!$C1790="","",IFERROR(SUMIFS(MOVI_ENTR!M:M,MOVI_ENTR!D:D,D1792,MOVI_ENTR!O:O,$E$5)/SUMIFS(MOVI_ENTR!I:I,MOVI_ENTR!D:D,D1792,MOVI_ENTR!O:O,$E$5),0))</f>
        <v/>
      </c>
      <c r="N1792" s="104" t="str">
        <f>IF(CADA_PROD!C1790="","",G1792/E1792)</f>
        <v/>
      </c>
    </row>
    <row r="1793" spans="2:14" ht="30" customHeight="1">
      <c r="B1793" s="21">
        <f t="shared" si="55"/>
        <v>1786</v>
      </c>
      <c r="C1793" s="99" t="str">
        <f>IF(CADA_PROD!C1791="","",CADA_PROD!C1791)</f>
        <v/>
      </c>
      <c r="D1793" s="100" t="str">
        <f>IF(CADA_PROD!D1791="","",CADA_PROD!D1791)</f>
        <v/>
      </c>
      <c r="E1793" s="101" t="str">
        <f>IF(CADA_PROD!E1791="","",CADA_PROD!E1791)</f>
        <v/>
      </c>
      <c r="F1793" s="101" t="str">
        <f>IF(CADA_PROD!D1791="","",SUMIFS(MOVI_ENTR!I:I,MOVI_ENTR!D:D,D1793,MOVI_ENTR!O:O,$E$5))</f>
        <v/>
      </c>
      <c r="G1793" s="101" t="str">
        <f>IF(CADA_PROD!C1791="","",SUMIFS(MOVI_SAID!H:H,MOVI_SAID!D:D,D1793,MOVI_SAID!L:L,$E$5))</f>
        <v/>
      </c>
      <c r="H1793" s="101" t="str">
        <f t="shared" si="56"/>
        <v/>
      </c>
      <c r="I1793" s="100" t="str">
        <f>IF(CADA_PROD!C1791="","",IFERROR(IF(H1793&lt;=0,"Sem estoque",IF(H1793/E1793&lt;0.25,"Quase sem estoque",IF(H1793/E1793&lt;1.2,"Estoque baixo",IF(H1793/E1793&lt;2,"Estoque moderado","Estoque confortável")))),""))</f>
        <v/>
      </c>
      <c r="J1793" s="102" t="str">
        <f>IF(CADA_PROD!C1791="","",SUMIFS(MOVI_ENTR!M:M,MOVI_ENTR!D:D,D1793,MOVI_ENTR!O:O,$E$5))</f>
        <v/>
      </c>
      <c r="K1793" s="103" t="str">
        <f>IF(CADA_PROD!C1791="","",IFERROR($J1793/SUM($J$8:$J$1008),""))</f>
        <v/>
      </c>
      <c r="L1793" s="103" t="str">
        <f>IF(CADA_PROD!C1791="","",IFERROR(H1793/SUM($H$8:$H$1008),""))</f>
        <v/>
      </c>
      <c r="M1793" s="102" t="str">
        <f>IF(CADA_PROD!$C1791="","",IFERROR(SUMIFS(MOVI_ENTR!M:M,MOVI_ENTR!D:D,D1793,MOVI_ENTR!O:O,$E$5)/SUMIFS(MOVI_ENTR!I:I,MOVI_ENTR!D:D,D1793,MOVI_ENTR!O:O,$E$5),0))</f>
        <v/>
      </c>
      <c r="N1793" s="104" t="str">
        <f>IF(CADA_PROD!C1791="","",G1793/E1793)</f>
        <v/>
      </c>
    </row>
    <row r="1794" spans="2:14" ht="30" customHeight="1">
      <c r="B1794" s="21">
        <f t="shared" si="55"/>
        <v>1787</v>
      </c>
      <c r="C1794" s="99" t="str">
        <f>IF(CADA_PROD!C1792="","",CADA_PROD!C1792)</f>
        <v/>
      </c>
      <c r="D1794" s="100" t="str">
        <f>IF(CADA_PROD!D1792="","",CADA_PROD!D1792)</f>
        <v/>
      </c>
      <c r="E1794" s="101" t="str">
        <f>IF(CADA_PROD!E1792="","",CADA_PROD!E1792)</f>
        <v/>
      </c>
      <c r="F1794" s="101" t="str">
        <f>IF(CADA_PROD!D1792="","",SUMIFS(MOVI_ENTR!I:I,MOVI_ENTR!D:D,D1794,MOVI_ENTR!O:O,$E$5))</f>
        <v/>
      </c>
      <c r="G1794" s="101" t="str">
        <f>IF(CADA_PROD!C1792="","",SUMIFS(MOVI_SAID!H:H,MOVI_SAID!D:D,D1794,MOVI_SAID!L:L,$E$5))</f>
        <v/>
      </c>
      <c r="H1794" s="101" t="str">
        <f t="shared" si="56"/>
        <v/>
      </c>
      <c r="I1794" s="100" t="str">
        <f>IF(CADA_PROD!C1792="","",IFERROR(IF(H1794&lt;=0,"Sem estoque",IF(H1794/E1794&lt;0.25,"Quase sem estoque",IF(H1794/E1794&lt;1.2,"Estoque baixo",IF(H1794/E1794&lt;2,"Estoque moderado","Estoque confortável")))),""))</f>
        <v/>
      </c>
      <c r="J1794" s="102" t="str">
        <f>IF(CADA_PROD!C1792="","",SUMIFS(MOVI_ENTR!M:M,MOVI_ENTR!D:D,D1794,MOVI_ENTR!O:O,$E$5))</f>
        <v/>
      </c>
      <c r="K1794" s="103" t="str">
        <f>IF(CADA_PROD!C1792="","",IFERROR($J1794/SUM($J$8:$J$1008),""))</f>
        <v/>
      </c>
      <c r="L1794" s="103" t="str">
        <f>IF(CADA_PROD!C1792="","",IFERROR(H1794/SUM($H$8:$H$1008),""))</f>
        <v/>
      </c>
      <c r="M1794" s="102" t="str">
        <f>IF(CADA_PROD!$C1792="","",IFERROR(SUMIFS(MOVI_ENTR!M:M,MOVI_ENTR!D:D,D1794,MOVI_ENTR!O:O,$E$5)/SUMIFS(MOVI_ENTR!I:I,MOVI_ENTR!D:D,D1794,MOVI_ENTR!O:O,$E$5),0))</f>
        <v/>
      </c>
      <c r="N1794" s="104" t="str">
        <f>IF(CADA_PROD!C1792="","",G1794/E1794)</f>
        <v/>
      </c>
    </row>
    <row r="1795" spans="2:14" ht="30" customHeight="1">
      <c r="B1795" s="21">
        <f t="shared" si="55"/>
        <v>1788</v>
      </c>
      <c r="C1795" s="99" t="str">
        <f>IF(CADA_PROD!C1793="","",CADA_PROD!C1793)</f>
        <v/>
      </c>
      <c r="D1795" s="100" t="str">
        <f>IF(CADA_PROD!D1793="","",CADA_PROD!D1793)</f>
        <v/>
      </c>
      <c r="E1795" s="101" t="str">
        <f>IF(CADA_PROD!E1793="","",CADA_PROD!E1793)</f>
        <v/>
      </c>
      <c r="F1795" s="101" t="str">
        <f>IF(CADA_PROD!D1793="","",SUMIFS(MOVI_ENTR!I:I,MOVI_ENTR!D:D,D1795,MOVI_ENTR!O:O,$E$5))</f>
        <v/>
      </c>
      <c r="G1795" s="101" t="str">
        <f>IF(CADA_PROD!C1793="","",SUMIFS(MOVI_SAID!H:H,MOVI_SAID!D:D,D1795,MOVI_SAID!L:L,$E$5))</f>
        <v/>
      </c>
      <c r="H1795" s="101" t="str">
        <f t="shared" si="56"/>
        <v/>
      </c>
      <c r="I1795" s="100" t="str">
        <f>IF(CADA_PROD!C1793="","",IFERROR(IF(H1795&lt;=0,"Sem estoque",IF(H1795/E1795&lt;0.25,"Quase sem estoque",IF(H1795/E1795&lt;1.2,"Estoque baixo",IF(H1795/E1795&lt;2,"Estoque moderado","Estoque confortável")))),""))</f>
        <v/>
      </c>
      <c r="J1795" s="102" t="str">
        <f>IF(CADA_PROD!C1793="","",SUMIFS(MOVI_ENTR!M:M,MOVI_ENTR!D:D,D1795,MOVI_ENTR!O:O,$E$5))</f>
        <v/>
      </c>
      <c r="K1795" s="103" t="str">
        <f>IF(CADA_PROD!C1793="","",IFERROR($J1795/SUM($J$8:$J$1008),""))</f>
        <v/>
      </c>
      <c r="L1795" s="103" t="str">
        <f>IF(CADA_PROD!C1793="","",IFERROR(H1795/SUM($H$8:$H$1008),""))</f>
        <v/>
      </c>
      <c r="M1795" s="102" t="str">
        <f>IF(CADA_PROD!$C1793="","",IFERROR(SUMIFS(MOVI_ENTR!M:M,MOVI_ENTR!D:D,D1795,MOVI_ENTR!O:O,$E$5)/SUMIFS(MOVI_ENTR!I:I,MOVI_ENTR!D:D,D1795,MOVI_ENTR!O:O,$E$5),0))</f>
        <v/>
      </c>
      <c r="N1795" s="104" t="str">
        <f>IF(CADA_PROD!C1793="","",G1795/E1795)</f>
        <v/>
      </c>
    </row>
    <row r="1796" spans="2:14" ht="30" customHeight="1">
      <c r="B1796" s="21">
        <f t="shared" si="55"/>
        <v>1789</v>
      </c>
      <c r="C1796" s="99" t="str">
        <f>IF(CADA_PROD!C1794="","",CADA_PROD!C1794)</f>
        <v/>
      </c>
      <c r="D1796" s="100" t="str">
        <f>IF(CADA_PROD!D1794="","",CADA_PROD!D1794)</f>
        <v/>
      </c>
      <c r="E1796" s="101" t="str">
        <f>IF(CADA_PROD!E1794="","",CADA_PROD!E1794)</f>
        <v/>
      </c>
      <c r="F1796" s="101" t="str">
        <f>IF(CADA_PROD!D1794="","",SUMIFS(MOVI_ENTR!I:I,MOVI_ENTR!D:D,D1796,MOVI_ENTR!O:O,$E$5))</f>
        <v/>
      </c>
      <c r="G1796" s="101" t="str">
        <f>IF(CADA_PROD!C1794="","",SUMIFS(MOVI_SAID!H:H,MOVI_SAID!D:D,D1796,MOVI_SAID!L:L,$E$5))</f>
        <v/>
      </c>
      <c r="H1796" s="101" t="str">
        <f t="shared" si="56"/>
        <v/>
      </c>
      <c r="I1796" s="100" t="str">
        <f>IF(CADA_PROD!C1794="","",IFERROR(IF(H1796&lt;=0,"Sem estoque",IF(H1796/E1796&lt;0.25,"Quase sem estoque",IF(H1796/E1796&lt;1.2,"Estoque baixo",IF(H1796/E1796&lt;2,"Estoque moderado","Estoque confortável")))),""))</f>
        <v/>
      </c>
      <c r="J1796" s="102" t="str">
        <f>IF(CADA_PROD!C1794="","",SUMIFS(MOVI_ENTR!M:M,MOVI_ENTR!D:D,D1796,MOVI_ENTR!O:O,$E$5))</f>
        <v/>
      </c>
      <c r="K1796" s="103" t="str">
        <f>IF(CADA_PROD!C1794="","",IFERROR($J1796/SUM($J$8:$J$1008),""))</f>
        <v/>
      </c>
      <c r="L1796" s="103" t="str">
        <f>IF(CADA_PROD!C1794="","",IFERROR(H1796/SUM($H$8:$H$1008),""))</f>
        <v/>
      </c>
      <c r="M1796" s="102" t="str">
        <f>IF(CADA_PROD!$C1794="","",IFERROR(SUMIFS(MOVI_ENTR!M:M,MOVI_ENTR!D:D,D1796,MOVI_ENTR!O:O,$E$5)/SUMIFS(MOVI_ENTR!I:I,MOVI_ENTR!D:D,D1796,MOVI_ENTR!O:O,$E$5),0))</f>
        <v/>
      </c>
      <c r="N1796" s="104" t="str">
        <f>IF(CADA_PROD!C1794="","",G1796/E1796)</f>
        <v/>
      </c>
    </row>
    <row r="1797" spans="2:14" ht="30" customHeight="1">
      <c r="B1797" s="21">
        <f t="shared" si="55"/>
        <v>1790</v>
      </c>
      <c r="C1797" s="99" t="str">
        <f>IF(CADA_PROD!C1795="","",CADA_PROD!C1795)</f>
        <v/>
      </c>
      <c r="D1797" s="100" t="str">
        <f>IF(CADA_PROD!D1795="","",CADA_PROD!D1795)</f>
        <v/>
      </c>
      <c r="E1797" s="101" t="str">
        <f>IF(CADA_PROD!E1795="","",CADA_PROD!E1795)</f>
        <v/>
      </c>
      <c r="F1797" s="101" t="str">
        <f>IF(CADA_PROD!D1795="","",SUMIFS(MOVI_ENTR!I:I,MOVI_ENTR!D:D,D1797,MOVI_ENTR!O:O,$E$5))</f>
        <v/>
      </c>
      <c r="G1797" s="101" t="str">
        <f>IF(CADA_PROD!C1795="","",SUMIFS(MOVI_SAID!H:H,MOVI_SAID!D:D,D1797,MOVI_SAID!L:L,$E$5))</f>
        <v/>
      </c>
      <c r="H1797" s="101" t="str">
        <f t="shared" si="56"/>
        <v/>
      </c>
      <c r="I1797" s="100" t="str">
        <f>IF(CADA_PROD!C1795="","",IFERROR(IF(H1797&lt;=0,"Sem estoque",IF(H1797/E1797&lt;0.25,"Quase sem estoque",IF(H1797/E1797&lt;1.2,"Estoque baixo",IF(H1797/E1797&lt;2,"Estoque moderado","Estoque confortável")))),""))</f>
        <v/>
      </c>
      <c r="J1797" s="102" t="str">
        <f>IF(CADA_PROD!C1795="","",SUMIFS(MOVI_ENTR!M:M,MOVI_ENTR!D:D,D1797,MOVI_ENTR!O:O,$E$5))</f>
        <v/>
      </c>
      <c r="K1797" s="103" t="str">
        <f>IF(CADA_PROD!C1795="","",IFERROR($J1797/SUM($J$8:$J$1008),""))</f>
        <v/>
      </c>
      <c r="L1797" s="103" t="str">
        <f>IF(CADA_PROD!C1795="","",IFERROR(H1797/SUM($H$8:$H$1008),""))</f>
        <v/>
      </c>
      <c r="M1797" s="102" t="str">
        <f>IF(CADA_PROD!$C1795="","",IFERROR(SUMIFS(MOVI_ENTR!M:M,MOVI_ENTR!D:D,D1797,MOVI_ENTR!O:O,$E$5)/SUMIFS(MOVI_ENTR!I:I,MOVI_ENTR!D:D,D1797,MOVI_ENTR!O:O,$E$5),0))</f>
        <v/>
      </c>
      <c r="N1797" s="104" t="str">
        <f>IF(CADA_PROD!C1795="","",G1797/E1797)</f>
        <v/>
      </c>
    </row>
    <row r="1798" spans="2:14" ht="30" customHeight="1">
      <c r="B1798" s="21">
        <f t="shared" si="55"/>
        <v>1791</v>
      </c>
      <c r="C1798" s="99" t="str">
        <f>IF(CADA_PROD!C1796="","",CADA_PROD!C1796)</f>
        <v/>
      </c>
      <c r="D1798" s="100" t="str">
        <f>IF(CADA_PROD!D1796="","",CADA_PROD!D1796)</f>
        <v/>
      </c>
      <c r="E1798" s="101" t="str">
        <f>IF(CADA_PROD!E1796="","",CADA_PROD!E1796)</f>
        <v/>
      </c>
      <c r="F1798" s="101" t="str">
        <f>IF(CADA_PROD!D1796="","",SUMIFS(MOVI_ENTR!I:I,MOVI_ENTR!D:D,D1798,MOVI_ENTR!O:O,$E$5))</f>
        <v/>
      </c>
      <c r="G1798" s="101" t="str">
        <f>IF(CADA_PROD!C1796="","",SUMIFS(MOVI_SAID!H:H,MOVI_SAID!D:D,D1798,MOVI_SAID!L:L,$E$5))</f>
        <v/>
      </c>
      <c r="H1798" s="101" t="str">
        <f t="shared" si="56"/>
        <v/>
      </c>
      <c r="I1798" s="100" t="str">
        <f>IF(CADA_PROD!C1796="","",IFERROR(IF(H1798&lt;=0,"Sem estoque",IF(H1798/E1798&lt;0.25,"Quase sem estoque",IF(H1798/E1798&lt;1.2,"Estoque baixo",IF(H1798/E1798&lt;2,"Estoque moderado","Estoque confortável")))),""))</f>
        <v/>
      </c>
      <c r="J1798" s="102" t="str">
        <f>IF(CADA_PROD!C1796="","",SUMIFS(MOVI_ENTR!M:M,MOVI_ENTR!D:D,D1798,MOVI_ENTR!O:O,$E$5))</f>
        <v/>
      </c>
      <c r="K1798" s="103" t="str">
        <f>IF(CADA_PROD!C1796="","",IFERROR($J1798/SUM($J$8:$J$1008),""))</f>
        <v/>
      </c>
      <c r="L1798" s="103" t="str">
        <f>IF(CADA_PROD!C1796="","",IFERROR(H1798/SUM($H$8:$H$1008),""))</f>
        <v/>
      </c>
      <c r="M1798" s="102" t="str">
        <f>IF(CADA_PROD!$C1796="","",IFERROR(SUMIFS(MOVI_ENTR!M:M,MOVI_ENTR!D:D,D1798,MOVI_ENTR!O:O,$E$5)/SUMIFS(MOVI_ENTR!I:I,MOVI_ENTR!D:D,D1798,MOVI_ENTR!O:O,$E$5),0))</f>
        <v/>
      </c>
      <c r="N1798" s="104" t="str">
        <f>IF(CADA_PROD!C1796="","",G1798/E1798)</f>
        <v/>
      </c>
    </row>
    <row r="1799" spans="2:14" ht="30" customHeight="1">
      <c r="B1799" s="21">
        <f t="shared" si="55"/>
        <v>1792</v>
      </c>
      <c r="C1799" s="99" t="str">
        <f>IF(CADA_PROD!C1797="","",CADA_PROD!C1797)</f>
        <v/>
      </c>
      <c r="D1799" s="100" t="str">
        <f>IF(CADA_PROD!D1797="","",CADA_PROD!D1797)</f>
        <v/>
      </c>
      <c r="E1799" s="101" t="str">
        <f>IF(CADA_PROD!E1797="","",CADA_PROD!E1797)</f>
        <v/>
      </c>
      <c r="F1799" s="101" t="str">
        <f>IF(CADA_PROD!D1797="","",SUMIFS(MOVI_ENTR!I:I,MOVI_ENTR!D:D,D1799,MOVI_ENTR!O:O,$E$5))</f>
        <v/>
      </c>
      <c r="G1799" s="101" t="str">
        <f>IF(CADA_PROD!C1797="","",SUMIFS(MOVI_SAID!H:H,MOVI_SAID!D:D,D1799,MOVI_SAID!L:L,$E$5))</f>
        <v/>
      </c>
      <c r="H1799" s="101" t="str">
        <f t="shared" si="56"/>
        <v/>
      </c>
      <c r="I1799" s="100" t="str">
        <f>IF(CADA_PROD!C1797="","",IFERROR(IF(H1799&lt;=0,"Sem estoque",IF(H1799/E1799&lt;0.25,"Quase sem estoque",IF(H1799/E1799&lt;1.2,"Estoque baixo",IF(H1799/E1799&lt;2,"Estoque moderado","Estoque confortável")))),""))</f>
        <v/>
      </c>
      <c r="J1799" s="102" t="str">
        <f>IF(CADA_PROD!C1797="","",SUMIFS(MOVI_ENTR!M:M,MOVI_ENTR!D:D,D1799,MOVI_ENTR!O:O,$E$5))</f>
        <v/>
      </c>
      <c r="K1799" s="103" t="str">
        <f>IF(CADA_PROD!C1797="","",IFERROR($J1799/SUM($J$8:$J$1008),""))</f>
        <v/>
      </c>
      <c r="L1799" s="103" t="str">
        <f>IF(CADA_PROD!C1797="","",IFERROR(H1799/SUM($H$8:$H$1008),""))</f>
        <v/>
      </c>
      <c r="M1799" s="102" t="str">
        <f>IF(CADA_PROD!$C1797="","",IFERROR(SUMIFS(MOVI_ENTR!M:M,MOVI_ENTR!D:D,D1799,MOVI_ENTR!O:O,$E$5)/SUMIFS(MOVI_ENTR!I:I,MOVI_ENTR!D:D,D1799,MOVI_ENTR!O:O,$E$5),0))</f>
        <v/>
      </c>
      <c r="N1799" s="104" t="str">
        <f>IF(CADA_PROD!C1797="","",G1799/E1799)</f>
        <v/>
      </c>
    </row>
    <row r="1800" spans="2:14" ht="30" customHeight="1">
      <c r="B1800" s="21">
        <f t="shared" si="55"/>
        <v>1793</v>
      </c>
      <c r="C1800" s="99" t="str">
        <f>IF(CADA_PROD!C1798="","",CADA_PROD!C1798)</f>
        <v/>
      </c>
      <c r="D1800" s="100" t="str">
        <f>IF(CADA_PROD!D1798="","",CADA_PROD!D1798)</f>
        <v/>
      </c>
      <c r="E1800" s="101" t="str">
        <f>IF(CADA_PROD!E1798="","",CADA_PROD!E1798)</f>
        <v/>
      </c>
      <c r="F1800" s="101" t="str">
        <f>IF(CADA_PROD!D1798="","",SUMIFS(MOVI_ENTR!I:I,MOVI_ENTR!D:D,D1800,MOVI_ENTR!O:O,$E$5))</f>
        <v/>
      </c>
      <c r="G1800" s="101" t="str">
        <f>IF(CADA_PROD!C1798="","",SUMIFS(MOVI_SAID!H:H,MOVI_SAID!D:D,D1800,MOVI_SAID!L:L,$E$5))</f>
        <v/>
      </c>
      <c r="H1800" s="101" t="str">
        <f t="shared" si="56"/>
        <v/>
      </c>
      <c r="I1800" s="100" t="str">
        <f>IF(CADA_PROD!C1798="","",IFERROR(IF(H1800&lt;=0,"Sem estoque",IF(H1800/E1800&lt;0.25,"Quase sem estoque",IF(H1800/E1800&lt;1.2,"Estoque baixo",IF(H1800/E1800&lt;2,"Estoque moderado","Estoque confortável")))),""))</f>
        <v/>
      </c>
      <c r="J1800" s="102" t="str">
        <f>IF(CADA_PROD!C1798="","",SUMIFS(MOVI_ENTR!M:M,MOVI_ENTR!D:D,D1800,MOVI_ENTR!O:O,$E$5))</f>
        <v/>
      </c>
      <c r="K1800" s="103" t="str">
        <f>IF(CADA_PROD!C1798="","",IFERROR($J1800/SUM($J$8:$J$1008),""))</f>
        <v/>
      </c>
      <c r="L1800" s="103" t="str">
        <f>IF(CADA_PROD!C1798="","",IFERROR(H1800/SUM($H$8:$H$1008),""))</f>
        <v/>
      </c>
      <c r="M1800" s="102" t="str">
        <f>IF(CADA_PROD!$C1798="","",IFERROR(SUMIFS(MOVI_ENTR!M:M,MOVI_ENTR!D:D,D1800,MOVI_ENTR!O:O,$E$5)/SUMIFS(MOVI_ENTR!I:I,MOVI_ENTR!D:D,D1800,MOVI_ENTR!O:O,$E$5),0))</f>
        <v/>
      </c>
      <c r="N1800" s="104" t="str">
        <f>IF(CADA_PROD!C1798="","",G1800/E1800)</f>
        <v/>
      </c>
    </row>
    <row r="1801" spans="2:14" ht="30" customHeight="1">
      <c r="B1801" s="21">
        <f t="shared" si="55"/>
        <v>1794</v>
      </c>
      <c r="C1801" s="99" t="str">
        <f>IF(CADA_PROD!C1799="","",CADA_PROD!C1799)</f>
        <v/>
      </c>
      <c r="D1801" s="100" t="str">
        <f>IF(CADA_PROD!D1799="","",CADA_PROD!D1799)</f>
        <v/>
      </c>
      <c r="E1801" s="101" t="str">
        <f>IF(CADA_PROD!E1799="","",CADA_PROD!E1799)</f>
        <v/>
      </c>
      <c r="F1801" s="101" t="str">
        <f>IF(CADA_PROD!D1799="","",SUMIFS(MOVI_ENTR!I:I,MOVI_ENTR!D:D,D1801,MOVI_ENTR!O:O,$E$5))</f>
        <v/>
      </c>
      <c r="G1801" s="101" t="str">
        <f>IF(CADA_PROD!C1799="","",SUMIFS(MOVI_SAID!H:H,MOVI_SAID!D:D,D1801,MOVI_SAID!L:L,$E$5))</f>
        <v/>
      </c>
      <c r="H1801" s="101" t="str">
        <f t="shared" si="56"/>
        <v/>
      </c>
      <c r="I1801" s="100" t="str">
        <f>IF(CADA_PROD!C1799="","",IFERROR(IF(H1801&lt;=0,"Sem estoque",IF(H1801/E1801&lt;0.25,"Quase sem estoque",IF(H1801/E1801&lt;1.2,"Estoque baixo",IF(H1801/E1801&lt;2,"Estoque moderado","Estoque confortável")))),""))</f>
        <v/>
      </c>
      <c r="J1801" s="102" t="str">
        <f>IF(CADA_PROD!C1799="","",SUMIFS(MOVI_ENTR!M:M,MOVI_ENTR!D:D,D1801,MOVI_ENTR!O:O,$E$5))</f>
        <v/>
      </c>
      <c r="K1801" s="103" t="str">
        <f>IF(CADA_PROD!C1799="","",IFERROR($J1801/SUM($J$8:$J$1008),""))</f>
        <v/>
      </c>
      <c r="L1801" s="103" t="str">
        <f>IF(CADA_PROD!C1799="","",IFERROR(H1801/SUM($H$8:$H$1008),""))</f>
        <v/>
      </c>
      <c r="M1801" s="102" t="str">
        <f>IF(CADA_PROD!$C1799="","",IFERROR(SUMIFS(MOVI_ENTR!M:M,MOVI_ENTR!D:D,D1801,MOVI_ENTR!O:O,$E$5)/SUMIFS(MOVI_ENTR!I:I,MOVI_ENTR!D:D,D1801,MOVI_ENTR!O:O,$E$5),0))</f>
        <v/>
      </c>
      <c r="N1801" s="104" t="str">
        <f>IF(CADA_PROD!C1799="","",G1801/E1801)</f>
        <v/>
      </c>
    </row>
    <row r="1802" spans="2:14" ht="30" customHeight="1">
      <c r="B1802" s="21">
        <f t="shared" ref="B1802:B1865" si="57">B1801+1</f>
        <v>1795</v>
      </c>
      <c r="C1802" s="99" t="str">
        <f>IF(CADA_PROD!C1800="","",CADA_PROD!C1800)</f>
        <v/>
      </c>
      <c r="D1802" s="100" t="str">
        <f>IF(CADA_PROD!D1800="","",CADA_PROD!D1800)</f>
        <v/>
      </c>
      <c r="E1802" s="101" t="str">
        <f>IF(CADA_PROD!E1800="","",CADA_PROD!E1800)</f>
        <v/>
      </c>
      <c r="F1802" s="101" t="str">
        <f>IF(CADA_PROD!D1800="","",SUMIFS(MOVI_ENTR!I:I,MOVI_ENTR!D:D,D1802,MOVI_ENTR!O:O,$E$5))</f>
        <v/>
      </c>
      <c r="G1802" s="101" t="str">
        <f>IF(CADA_PROD!C1800="","",SUMIFS(MOVI_SAID!H:H,MOVI_SAID!D:D,D1802,MOVI_SAID!L:L,$E$5))</f>
        <v/>
      </c>
      <c r="H1802" s="101" t="str">
        <f t="shared" si="56"/>
        <v/>
      </c>
      <c r="I1802" s="100" t="str">
        <f>IF(CADA_PROD!C1800="","",IFERROR(IF(H1802&lt;=0,"Sem estoque",IF(H1802/E1802&lt;0.25,"Quase sem estoque",IF(H1802/E1802&lt;1.2,"Estoque baixo",IF(H1802/E1802&lt;2,"Estoque moderado","Estoque confortável")))),""))</f>
        <v/>
      </c>
      <c r="J1802" s="102" t="str">
        <f>IF(CADA_PROD!C1800="","",SUMIFS(MOVI_ENTR!M:M,MOVI_ENTR!D:D,D1802,MOVI_ENTR!O:O,$E$5))</f>
        <v/>
      </c>
      <c r="K1802" s="103" t="str">
        <f>IF(CADA_PROD!C1800="","",IFERROR($J1802/SUM($J$8:$J$1008),""))</f>
        <v/>
      </c>
      <c r="L1802" s="103" t="str">
        <f>IF(CADA_PROD!C1800="","",IFERROR(H1802/SUM($H$8:$H$1008),""))</f>
        <v/>
      </c>
      <c r="M1802" s="102" t="str">
        <f>IF(CADA_PROD!$C1800="","",IFERROR(SUMIFS(MOVI_ENTR!M:M,MOVI_ENTR!D:D,D1802,MOVI_ENTR!O:O,$E$5)/SUMIFS(MOVI_ENTR!I:I,MOVI_ENTR!D:D,D1802,MOVI_ENTR!O:O,$E$5),0))</f>
        <v/>
      </c>
      <c r="N1802" s="104" t="str">
        <f>IF(CADA_PROD!C1800="","",G1802/E1802)</f>
        <v/>
      </c>
    </row>
    <row r="1803" spans="2:14" ht="30" customHeight="1">
      <c r="B1803" s="21">
        <f t="shared" si="57"/>
        <v>1796</v>
      </c>
      <c r="C1803" s="99" t="str">
        <f>IF(CADA_PROD!C1801="","",CADA_PROD!C1801)</f>
        <v/>
      </c>
      <c r="D1803" s="100" t="str">
        <f>IF(CADA_PROD!D1801="","",CADA_PROD!D1801)</f>
        <v/>
      </c>
      <c r="E1803" s="101" t="str">
        <f>IF(CADA_PROD!E1801="","",CADA_PROD!E1801)</f>
        <v/>
      </c>
      <c r="F1803" s="101" t="str">
        <f>IF(CADA_PROD!D1801="","",SUMIFS(MOVI_ENTR!I:I,MOVI_ENTR!D:D,D1803,MOVI_ENTR!O:O,$E$5))</f>
        <v/>
      </c>
      <c r="G1803" s="101" t="str">
        <f>IF(CADA_PROD!C1801="","",SUMIFS(MOVI_SAID!H:H,MOVI_SAID!D:D,D1803,MOVI_SAID!L:L,$E$5))</f>
        <v/>
      </c>
      <c r="H1803" s="101" t="str">
        <f t="shared" si="56"/>
        <v/>
      </c>
      <c r="I1803" s="100" t="str">
        <f>IF(CADA_PROD!C1801="","",IFERROR(IF(H1803&lt;=0,"Sem estoque",IF(H1803/E1803&lt;0.25,"Quase sem estoque",IF(H1803/E1803&lt;1.2,"Estoque baixo",IF(H1803/E1803&lt;2,"Estoque moderado","Estoque confortável")))),""))</f>
        <v/>
      </c>
      <c r="J1803" s="102" t="str">
        <f>IF(CADA_PROD!C1801="","",SUMIFS(MOVI_ENTR!M:M,MOVI_ENTR!D:D,D1803,MOVI_ENTR!O:O,$E$5))</f>
        <v/>
      </c>
      <c r="K1803" s="103" t="str">
        <f>IF(CADA_PROD!C1801="","",IFERROR($J1803/SUM($J$8:$J$1008),""))</f>
        <v/>
      </c>
      <c r="L1803" s="103" t="str">
        <f>IF(CADA_PROD!C1801="","",IFERROR(H1803/SUM($H$8:$H$1008),""))</f>
        <v/>
      </c>
      <c r="M1803" s="102" t="str">
        <f>IF(CADA_PROD!$C1801="","",IFERROR(SUMIFS(MOVI_ENTR!M:M,MOVI_ENTR!D:D,D1803,MOVI_ENTR!O:O,$E$5)/SUMIFS(MOVI_ENTR!I:I,MOVI_ENTR!D:D,D1803,MOVI_ENTR!O:O,$E$5),0))</f>
        <v/>
      </c>
      <c r="N1803" s="104" t="str">
        <f>IF(CADA_PROD!C1801="","",G1803/E1803)</f>
        <v/>
      </c>
    </row>
    <row r="1804" spans="2:14" ht="30" customHeight="1">
      <c r="B1804" s="21">
        <f t="shared" si="57"/>
        <v>1797</v>
      </c>
      <c r="C1804" s="99" t="str">
        <f>IF(CADA_PROD!C1802="","",CADA_PROD!C1802)</f>
        <v/>
      </c>
      <c r="D1804" s="100" t="str">
        <f>IF(CADA_PROD!D1802="","",CADA_PROD!D1802)</f>
        <v/>
      </c>
      <c r="E1804" s="101" t="str">
        <f>IF(CADA_PROD!E1802="","",CADA_PROD!E1802)</f>
        <v/>
      </c>
      <c r="F1804" s="101" t="str">
        <f>IF(CADA_PROD!D1802="","",SUMIFS(MOVI_ENTR!I:I,MOVI_ENTR!D:D,D1804,MOVI_ENTR!O:O,$E$5))</f>
        <v/>
      </c>
      <c r="G1804" s="101" t="str">
        <f>IF(CADA_PROD!C1802="","",SUMIFS(MOVI_SAID!H:H,MOVI_SAID!D:D,D1804,MOVI_SAID!L:L,$E$5))</f>
        <v/>
      </c>
      <c r="H1804" s="101" t="str">
        <f t="shared" si="56"/>
        <v/>
      </c>
      <c r="I1804" s="100" t="str">
        <f>IF(CADA_PROD!C1802="","",IFERROR(IF(H1804&lt;=0,"Sem estoque",IF(H1804/E1804&lt;0.25,"Quase sem estoque",IF(H1804/E1804&lt;1.2,"Estoque baixo",IF(H1804/E1804&lt;2,"Estoque moderado","Estoque confortável")))),""))</f>
        <v/>
      </c>
      <c r="J1804" s="102" t="str">
        <f>IF(CADA_PROD!C1802="","",SUMIFS(MOVI_ENTR!M:M,MOVI_ENTR!D:D,D1804,MOVI_ENTR!O:O,$E$5))</f>
        <v/>
      </c>
      <c r="K1804" s="103" t="str">
        <f>IF(CADA_PROD!C1802="","",IFERROR($J1804/SUM($J$8:$J$1008),""))</f>
        <v/>
      </c>
      <c r="L1804" s="103" t="str">
        <f>IF(CADA_PROD!C1802="","",IFERROR(H1804/SUM($H$8:$H$1008),""))</f>
        <v/>
      </c>
      <c r="M1804" s="102" t="str">
        <f>IF(CADA_PROD!$C1802="","",IFERROR(SUMIFS(MOVI_ENTR!M:M,MOVI_ENTR!D:D,D1804,MOVI_ENTR!O:O,$E$5)/SUMIFS(MOVI_ENTR!I:I,MOVI_ENTR!D:D,D1804,MOVI_ENTR!O:O,$E$5),0))</f>
        <v/>
      </c>
      <c r="N1804" s="104" t="str">
        <f>IF(CADA_PROD!C1802="","",G1804/E1804)</f>
        <v/>
      </c>
    </row>
    <row r="1805" spans="2:14" ht="30" customHeight="1">
      <c r="B1805" s="21">
        <f t="shared" si="57"/>
        <v>1798</v>
      </c>
      <c r="C1805" s="99" t="str">
        <f>IF(CADA_PROD!C1803="","",CADA_PROD!C1803)</f>
        <v/>
      </c>
      <c r="D1805" s="100" t="str">
        <f>IF(CADA_PROD!D1803="","",CADA_PROD!D1803)</f>
        <v/>
      </c>
      <c r="E1805" s="101" t="str">
        <f>IF(CADA_PROD!E1803="","",CADA_PROD!E1803)</f>
        <v/>
      </c>
      <c r="F1805" s="101" t="str">
        <f>IF(CADA_PROD!D1803="","",SUMIFS(MOVI_ENTR!I:I,MOVI_ENTR!D:D,D1805,MOVI_ENTR!O:O,$E$5))</f>
        <v/>
      </c>
      <c r="G1805" s="101" t="str">
        <f>IF(CADA_PROD!C1803="","",SUMIFS(MOVI_SAID!H:H,MOVI_SAID!D:D,D1805,MOVI_SAID!L:L,$E$5))</f>
        <v/>
      </c>
      <c r="H1805" s="101" t="str">
        <f t="shared" si="56"/>
        <v/>
      </c>
      <c r="I1805" s="100" t="str">
        <f>IF(CADA_PROD!C1803="","",IFERROR(IF(H1805&lt;=0,"Sem estoque",IF(H1805/E1805&lt;0.25,"Quase sem estoque",IF(H1805/E1805&lt;1.2,"Estoque baixo",IF(H1805/E1805&lt;2,"Estoque moderado","Estoque confortável")))),""))</f>
        <v/>
      </c>
      <c r="J1805" s="102" t="str">
        <f>IF(CADA_PROD!C1803="","",SUMIFS(MOVI_ENTR!M:M,MOVI_ENTR!D:D,D1805,MOVI_ENTR!O:O,$E$5))</f>
        <v/>
      </c>
      <c r="K1805" s="103" t="str">
        <f>IF(CADA_PROD!C1803="","",IFERROR($J1805/SUM($J$8:$J$1008),""))</f>
        <v/>
      </c>
      <c r="L1805" s="103" t="str">
        <f>IF(CADA_PROD!C1803="","",IFERROR(H1805/SUM($H$8:$H$1008),""))</f>
        <v/>
      </c>
      <c r="M1805" s="102" t="str">
        <f>IF(CADA_PROD!$C1803="","",IFERROR(SUMIFS(MOVI_ENTR!M:M,MOVI_ENTR!D:D,D1805,MOVI_ENTR!O:O,$E$5)/SUMIFS(MOVI_ENTR!I:I,MOVI_ENTR!D:D,D1805,MOVI_ENTR!O:O,$E$5),0))</f>
        <v/>
      </c>
      <c r="N1805" s="104" t="str">
        <f>IF(CADA_PROD!C1803="","",G1805/E1805)</f>
        <v/>
      </c>
    </row>
    <row r="1806" spans="2:14" ht="30" customHeight="1">
      <c r="B1806" s="21">
        <f t="shared" si="57"/>
        <v>1799</v>
      </c>
      <c r="C1806" s="99" t="str">
        <f>IF(CADA_PROD!C1804="","",CADA_PROD!C1804)</f>
        <v/>
      </c>
      <c r="D1806" s="100" t="str">
        <f>IF(CADA_PROD!D1804="","",CADA_PROD!D1804)</f>
        <v/>
      </c>
      <c r="E1806" s="101" t="str">
        <f>IF(CADA_PROD!E1804="","",CADA_PROD!E1804)</f>
        <v/>
      </c>
      <c r="F1806" s="101" t="str">
        <f>IF(CADA_PROD!D1804="","",SUMIFS(MOVI_ENTR!I:I,MOVI_ENTR!D:D,D1806,MOVI_ENTR!O:O,$E$5))</f>
        <v/>
      </c>
      <c r="G1806" s="101" t="str">
        <f>IF(CADA_PROD!C1804="","",SUMIFS(MOVI_SAID!H:H,MOVI_SAID!D:D,D1806,MOVI_SAID!L:L,$E$5))</f>
        <v/>
      </c>
      <c r="H1806" s="101" t="str">
        <f t="shared" si="56"/>
        <v/>
      </c>
      <c r="I1806" s="100" t="str">
        <f>IF(CADA_PROD!C1804="","",IFERROR(IF(H1806&lt;=0,"Sem estoque",IF(H1806/E1806&lt;0.25,"Quase sem estoque",IF(H1806/E1806&lt;1.2,"Estoque baixo",IF(H1806/E1806&lt;2,"Estoque moderado","Estoque confortável")))),""))</f>
        <v/>
      </c>
      <c r="J1806" s="102" t="str">
        <f>IF(CADA_PROD!C1804="","",SUMIFS(MOVI_ENTR!M:M,MOVI_ENTR!D:D,D1806,MOVI_ENTR!O:O,$E$5))</f>
        <v/>
      </c>
      <c r="K1806" s="103" t="str">
        <f>IF(CADA_PROD!C1804="","",IFERROR($J1806/SUM($J$8:$J$1008),""))</f>
        <v/>
      </c>
      <c r="L1806" s="103" t="str">
        <f>IF(CADA_PROD!C1804="","",IFERROR(H1806/SUM($H$8:$H$1008),""))</f>
        <v/>
      </c>
      <c r="M1806" s="102" t="str">
        <f>IF(CADA_PROD!$C1804="","",IFERROR(SUMIFS(MOVI_ENTR!M:M,MOVI_ENTR!D:D,D1806,MOVI_ENTR!O:O,$E$5)/SUMIFS(MOVI_ENTR!I:I,MOVI_ENTR!D:D,D1806,MOVI_ENTR!O:O,$E$5),0))</f>
        <v/>
      </c>
      <c r="N1806" s="104" t="str">
        <f>IF(CADA_PROD!C1804="","",G1806/E1806)</f>
        <v/>
      </c>
    </row>
    <row r="1807" spans="2:14" ht="30" customHeight="1">
      <c r="B1807" s="21">
        <f t="shared" si="57"/>
        <v>1800</v>
      </c>
      <c r="C1807" s="99" t="str">
        <f>IF(CADA_PROD!C1805="","",CADA_PROD!C1805)</f>
        <v/>
      </c>
      <c r="D1807" s="100" t="str">
        <f>IF(CADA_PROD!D1805="","",CADA_PROD!D1805)</f>
        <v/>
      </c>
      <c r="E1807" s="101" t="str">
        <f>IF(CADA_PROD!E1805="","",CADA_PROD!E1805)</f>
        <v/>
      </c>
      <c r="F1807" s="101" t="str">
        <f>IF(CADA_PROD!D1805="","",SUMIFS(MOVI_ENTR!I:I,MOVI_ENTR!D:D,D1807,MOVI_ENTR!O:O,$E$5))</f>
        <v/>
      </c>
      <c r="G1807" s="101" t="str">
        <f>IF(CADA_PROD!C1805="","",SUMIFS(MOVI_SAID!H:H,MOVI_SAID!D:D,D1807,MOVI_SAID!L:L,$E$5))</f>
        <v/>
      </c>
      <c r="H1807" s="101" t="str">
        <f t="shared" si="56"/>
        <v/>
      </c>
      <c r="I1807" s="100" t="str">
        <f>IF(CADA_PROD!C1805="","",IFERROR(IF(H1807&lt;=0,"Sem estoque",IF(H1807/E1807&lt;0.25,"Quase sem estoque",IF(H1807/E1807&lt;1.2,"Estoque baixo",IF(H1807/E1807&lt;2,"Estoque moderado","Estoque confortável")))),""))</f>
        <v/>
      </c>
      <c r="J1807" s="102" t="str">
        <f>IF(CADA_PROD!C1805="","",SUMIFS(MOVI_ENTR!M:M,MOVI_ENTR!D:D,D1807,MOVI_ENTR!O:O,$E$5))</f>
        <v/>
      </c>
      <c r="K1807" s="103" t="str">
        <f>IF(CADA_PROD!C1805="","",IFERROR($J1807/SUM($J$8:$J$1008),""))</f>
        <v/>
      </c>
      <c r="L1807" s="103" t="str">
        <f>IF(CADA_PROD!C1805="","",IFERROR(H1807/SUM($H$8:$H$1008),""))</f>
        <v/>
      </c>
      <c r="M1807" s="102" t="str">
        <f>IF(CADA_PROD!$C1805="","",IFERROR(SUMIFS(MOVI_ENTR!M:M,MOVI_ENTR!D:D,D1807,MOVI_ENTR!O:O,$E$5)/SUMIFS(MOVI_ENTR!I:I,MOVI_ENTR!D:D,D1807,MOVI_ENTR!O:O,$E$5),0))</f>
        <v/>
      </c>
      <c r="N1807" s="104" t="str">
        <f>IF(CADA_PROD!C1805="","",G1807/E1807)</f>
        <v/>
      </c>
    </row>
    <row r="1808" spans="2:14" ht="30" customHeight="1">
      <c r="B1808" s="21">
        <f t="shared" si="57"/>
        <v>1801</v>
      </c>
      <c r="C1808" s="99" t="str">
        <f>IF(CADA_PROD!C1806="","",CADA_PROD!C1806)</f>
        <v/>
      </c>
      <c r="D1808" s="100" t="str">
        <f>IF(CADA_PROD!D1806="","",CADA_PROD!D1806)</f>
        <v/>
      </c>
      <c r="E1808" s="101" t="str">
        <f>IF(CADA_PROD!E1806="","",CADA_PROD!E1806)</f>
        <v/>
      </c>
      <c r="F1808" s="101" t="str">
        <f>IF(CADA_PROD!D1806="","",SUMIFS(MOVI_ENTR!I:I,MOVI_ENTR!D:D,D1808,MOVI_ENTR!O:O,$E$5))</f>
        <v/>
      </c>
      <c r="G1808" s="101" t="str">
        <f>IF(CADA_PROD!C1806="","",SUMIFS(MOVI_SAID!H:H,MOVI_SAID!D:D,D1808,MOVI_SAID!L:L,$E$5))</f>
        <v/>
      </c>
      <c r="H1808" s="101" t="str">
        <f t="shared" si="56"/>
        <v/>
      </c>
      <c r="I1808" s="100" t="str">
        <f>IF(CADA_PROD!C1806="","",IFERROR(IF(H1808&lt;=0,"Sem estoque",IF(H1808/E1808&lt;0.25,"Quase sem estoque",IF(H1808/E1808&lt;1.2,"Estoque baixo",IF(H1808/E1808&lt;2,"Estoque moderado","Estoque confortável")))),""))</f>
        <v/>
      </c>
      <c r="J1808" s="102" t="str">
        <f>IF(CADA_PROD!C1806="","",SUMIFS(MOVI_ENTR!M:M,MOVI_ENTR!D:D,D1808,MOVI_ENTR!O:O,$E$5))</f>
        <v/>
      </c>
      <c r="K1808" s="103" t="str">
        <f>IF(CADA_PROD!C1806="","",IFERROR($J1808/SUM($J$8:$J$1008),""))</f>
        <v/>
      </c>
      <c r="L1808" s="103" t="str">
        <f>IF(CADA_PROD!C1806="","",IFERROR(H1808/SUM($H$8:$H$1008),""))</f>
        <v/>
      </c>
      <c r="M1808" s="102" t="str">
        <f>IF(CADA_PROD!$C1806="","",IFERROR(SUMIFS(MOVI_ENTR!M:M,MOVI_ENTR!D:D,D1808,MOVI_ENTR!O:O,$E$5)/SUMIFS(MOVI_ENTR!I:I,MOVI_ENTR!D:D,D1808,MOVI_ENTR!O:O,$E$5),0))</f>
        <v/>
      </c>
      <c r="N1808" s="104" t="str">
        <f>IF(CADA_PROD!C1806="","",G1808/E1808)</f>
        <v/>
      </c>
    </row>
    <row r="1809" spans="2:14" ht="30" customHeight="1">
      <c r="B1809" s="21">
        <f t="shared" si="57"/>
        <v>1802</v>
      </c>
      <c r="C1809" s="99" t="str">
        <f>IF(CADA_PROD!C1807="","",CADA_PROD!C1807)</f>
        <v/>
      </c>
      <c r="D1809" s="100" t="str">
        <f>IF(CADA_PROD!D1807="","",CADA_PROD!D1807)</f>
        <v/>
      </c>
      <c r="E1809" s="101" t="str">
        <f>IF(CADA_PROD!E1807="","",CADA_PROD!E1807)</f>
        <v/>
      </c>
      <c r="F1809" s="101" t="str">
        <f>IF(CADA_PROD!D1807="","",SUMIFS(MOVI_ENTR!I:I,MOVI_ENTR!D:D,D1809,MOVI_ENTR!O:O,$E$5))</f>
        <v/>
      </c>
      <c r="G1809" s="101" t="str">
        <f>IF(CADA_PROD!C1807="","",SUMIFS(MOVI_SAID!H:H,MOVI_SAID!D:D,D1809,MOVI_SAID!L:L,$E$5))</f>
        <v/>
      </c>
      <c r="H1809" s="101" t="str">
        <f t="shared" si="56"/>
        <v/>
      </c>
      <c r="I1809" s="100" t="str">
        <f>IF(CADA_PROD!C1807="","",IFERROR(IF(H1809&lt;=0,"Sem estoque",IF(H1809/E1809&lt;0.25,"Quase sem estoque",IF(H1809/E1809&lt;1.2,"Estoque baixo",IF(H1809/E1809&lt;2,"Estoque moderado","Estoque confortável")))),""))</f>
        <v/>
      </c>
      <c r="J1809" s="102" t="str">
        <f>IF(CADA_PROD!C1807="","",SUMIFS(MOVI_ENTR!M:M,MOVI_ENTR!D:D,D1809,MOVI_ENTR!O:O,$E$5))</f>
        <v/>
      </c>
      <c r="K1809" s="103" t="str">
        <f>IF(CADA_PROD!C1807="","",IFERROR($J1809/SUM($J$8:$J$1008),""))</f>
        <v/>
      </c>
      <c r="L1809" s="103" t="str">
        <f>IF(CADA_PROD!C1807="","",IFERROR(H1809/SUM($H$8:$H$1008),""))</f>
        <v/>
      </c>
      <c r="M1809" s="102" t="str">
        <f>IF(CADA_PROD!$C1807="","",IFERROR(SUMIFS(MOVI_ENTR!M:M,MOVI_ENTR!D:D,D1809,MOVI_ENTR!O:O,$E$5)/SUMIFS(MOVI_ENTR!I:I,MOVI_ENTR!D:D,D1809,MOVI_ENTR!O:O,$E$5),0))</f>
        <v/>
      </c>
      <c r="N1809" s="104" t="str">
        <f>IF(CADA_PROD!C1807="","",G1809/E1809)</f>
        <v/>
      </c>
    </row>
    <row r="1810" spans="2:14" ht="30" customHeight="1">
      <c r="B1810" s="21">
        <f t="shared" si="57"/>
        <v>1803</v>
      </c>
      <c r="C1810" s="99" t="str">
        <f>IF(CADA_PROD!C1808="","",CADA_PROD!C1808)</f>
        <v/>
      </c>
      <c r="D1810" s="100" t="str">
        <f>IF(CADA_PROD!D1808="","",CADA_PROD!D1808)</f>
        <v/>
      </c>
      <c r="E1810" s="101" t="str">
        <f>IF(CADA_PROD!E1808="","",CADA_PROD!E1808)</f>
        <v/>
      </c>
      <c r="F1810" s="101" t="str">
        <f>IF(CADA_PROD!D1808="","",SUMIFS(MOVI_ENTR!I:I,MOVI_ENTR!D:D,D1810,MOVI_ENTR!O:O,$E$5))</f>
        <v/>
      </c>
      <c r="G1810" s="101" t="str">
        <f>IF(CADA_PROD!C1808="","",SUMIFS(MOVI_SAID!H:H,MOVI_SAID!D:D,D1810,MOVI_SAID!L:L,$E$5))</f>
        <v/>
      </c>
      <c r="H1810" s="101" t="str">
        <f t="shared" si="56"/>
        <v/>
      </c>
      <c r="I1810" s="100" t="str">
        <f>IF(CADA_PROD!C1808="","",IFERROR(IF(H1810&lt;=0,"Sem estoque",IF(H1810/E1810&lt;0.25,"Quase sem estoque",IF(H1810/E1810&lt;1.2,"Estoque baixo",IF(H1810/E1810&lt;2,"Estoque moderado","Estoque confortável")))),""))</f>
        <v/>
      </c>
      <c r="J1810" s="102" t="str">
        <f>IF(CADA_PROD!C1808="","",SUMIFS(MOVI_ENTR!M:M,MOVI_ENTR!D:D,D1810,MOVI_ENTR!O:O,$E$5))</f>
        <v/>
      </c>
      <c r="K1810" s="103" t="str">
        <f>IF(CADA_PROD!C1808="","",IFERROR($J1810/SUM($J$8:$J$1008),""))</f>
        <v/>
      </c>
      <c r="L1810" s="103" t="str">
        <f>IF(CADA_PROD!C1808="","",IFERROR(H1810/SUM($H$8:$H$1008),""))</f>
        <v/>
      </c>
      <c r="M1810" s="102" t="str">
        <f>IF(CADA_PROD!$C1808="","",IFERROR(SUMIFS(MOVI_ENTR!M:M,MOVI_ENTR!D:D,D1810,MOVI_ENTR!O:O,$E$5)/SUMIFS(MOVI_ENTR!I:I,MOVI_ENTR!D:D,D1810,MOVI_ENTR!O:O,$E$5),0))</f>
        <v/>
      </c>
      <c r="N1810" s="104" t="str">
        <f>IF(CADA_PROD!C1808="","",G1810/E1810)</f>
        <v/>
      </c>
    </row>
    <row r="1811" spans="2:14" ht="30" customHeight="1">
      <c r="B1811" s="21">
        <f t="shared" si="57"/>
        <v>1804</v>
      </c>
      <c r="C1811" s="99" t="str">
        <f>IF(CADA_PROD!C1809="","",CADA_PROD!C1809)</f>
        <v/>
      </c>
      <c r="D1811" s="100" t="str">
        <f>IF(CADA_PROD!D1809="","",CADA_PROD!D1809)</f>
        <v/>
      </c>
      <c r="E1811" s="101" t="str">
        <f>IF(CADA_PROD!E1809="","",CADA_PROD!E1809)</f>
        <v/>
      </c>
      <c r="F1811" s="101" t="str">
        <f>IF(CADA_PROD!D1809="","",SUMIFS(MOVI_ENTR!I:I,MOVI_ENTR!D:D,D1811,MOVI_ENTR!O:O,$E$5))</f>
        <v/>
      </c>
      <c r="G1811" s="101" t="str">
        <f>IF(CADA_PROD!C1809="","",SUMIFS(MOVI_SAID!H:H,MOVI_SAID!D:D,D1811,MOVI_SAID!L:L,$E$5))</f>
        <v/>
      </c>
      <c r="H1811" s="101" t="str">
        <f t="shared" si="56"/>
        <v/>
      </c>
      <c r="I1811" s="100" t="str">
        <f>IF(CADA_PROD!C1809="","",IFERROR(IF(H1811&lt;=0,"Sem estoque",IF(H1811/E1811&lt;0.25,"Quase sem estoque",IF(H1811/E1811&lt;1.2,"Estoque baixo",IF(H1811/E1811&lt;2,"Estoque moderado","Estoque confortável")))),""))</f>
        <v/>
      </c>
      <c r="J1811" s="102" t="str">
        <f>IF(CADA_PROD!C1809="","",SUMIFS(MOVI_ENTR!M:M,MOVI_ENTR!D:D,D1811,MOVI_ENTR!O:O,$E$5))</f>
        <v/>
      </c>
      <c r="K1811" s="103" t="str">
        <f>IF(CADA_PROD!C1809="","",IFERROR($J1811/SUM($J$8:$J$1008),""))</f>
        <v/>
      </c>
      <c r="L1811" s="103" t="str">
        <f>IF(CADA_PROD!C1809="","",IFERROR(H1811/SUM($H$8:$H$1008),""))</f>
        <v/>
      </c>
      <c r="M1811" s="102" t="str">
        <f>IF(CADA_PROD!$C1809="","",IFERROR(SUMIFS(MOVI_ENTR!M:M,MOVI_ENTR!D:D,D1811,MOVI_ENTR!O:O,$E$5)/SUMIFS(MOVI_ENTR!I:I,MOVI_ENTR!D:D,D1811,MOVI_ENTR!O:O,$E$5),0))</f>
        <v/>
      </c>
      <c r="N1811" s="104" t="str">
        <f>IF(CADA_PROD!C1809="","",G1811/E1811)</f>
        <v/>
      </c>
    </row>
    <row r="1812" spans="2:14" ht="30" customHeight="1">
      <c r="B1812" s="21">
        <f t="shared" si="57"/>
        <v>1805</v>
      </c>
      <c r="C1812" s="99" t="str">
        <f>IF(CADA_PROD!C1810="","",CADA_PROD!C1810)</f>
        <v/>
      </c>
      <c r="D1812" s="100" t="str">
        <f>IF(CADA_PROD!D1810="","",CADA_PROD!D1810)</f>
        <v/>
      </c>
      <c r="E1812" s="101" t="str">
        <f>IF(CADA_PROD!E1810="","",CADA_PROD!E1810)</f>
        <v/>
      </c>
      <c r="F1812" s="101" t="str">
        <f>IF(CADA_PROD!D1810="","",SUMIFS(MOVI_ENTR!I:I,MOVI_ENTR!D:D,D1812,MOVI_ENTR!O:O,$E$5))</f>
        <v/>
      </c>
      <c r="G1812" s="101" t="str">
        <f>IF(CADA_PROD!C1810="","",SUMIFS(MOVI_SAID!H:H,MOVI_SAID!D:D,D1812,MOVI_SAID!L:L,$E$5))</f>
        <v/>
      </c>
      <c r="H1812" s="101" t="str">
        <f t="shared" si="56"/>
        <v/>
      </c>
      <c r="I1812" s="100" t="str">
        <f>IF(CADA_PROD!C1810="","",IFERROR(IF(H1812&lt;=0,"Sem estoque",IF(H1812/E1812&lt;0.25,"Quase sem estoque",IF(H1812/E1812&lt;1.2,"Estoque baixo",IF(H1812/E1812&lt;2,"Estoque moderado","Estoque confortável")))),""))</f>
        <v/>
      </c>
      <c r="J1812" s="102" t="str">
        <f>IF(CADA_PROD!C1810="","",SUMIFS(MOVI_ENTR!M:M,MOVI_ENTR!D:D,D1812,MOVI_ENTR!O:O,$E$5))</f>
        <v/>
      </c>
      <c r="K1812" s="103" t="str">
        <f>IF(CADA_PROD!C1810="","",IFERROR($J1812/SUM($J$8:$J$1008),""))</f>
        <v/>
      </c>
      <c r="L1812" s="103" t="str">
        <f>IF(CADA_PROD!C1810="","",IFERROR(H1812/SUM($H$8:$H$1008),""))</f>
        <v/>
      </c>
      <c r="M1812" s="102" t="str">
        <f>IF(CADA_PROD!$C1810="","",IFERROR(SUMIFS(MOVI_ENTR!M:M,MOVI_ENTR!D:D,D1812,MOVI_ENTR!O:O,$E$5)/SUMIFS(MOVI_ENTR!I:I,MOVI_ENTR!D:D,D1812,MOVI_ENTR!O:O,$E$5),0))</f>
        <v/>
      </c>
      <c r="N1812" s="104" t="str">
        <f>IF(CADA_PROD!C1810="","",G1812/E1812)</f>
        <v/>
      </c>
    </row>
    <row r="1813" spans="2:14" ht="30" customHeight="1">
      <c r="B1813" s="21">
        <f t="shared" si="57"/>
        <v>1806</v>
      </c>
      <c r="C1813" s="99" t="str">
        <f>IF(CADA_PROD!C1811="","",CADA_PROD!C1811)</f>
        <v/>
      </c>
      <c r="D1813" s="100" t="str">
        <f>IF(CADA_PROD!D1811="","",CADA_PROD!D1811)</f>
        <v/>
      </c>
      <c r="E1813" s="101" t="str">
        <f>IF(CADA_PROD!E1811="","",CADA_PROD!E1811)</f>
        <v/>
      </c>
      <c r="F1813" s="101" t="str">
        <f>IF(CADA_PROD!D1811="","",SUMIFS(MOVI_ENTR!I:I,MOVI_ENTR!D:D,D1813,MOVI_ENTR!O:O,$E$5))</f>
        <v/>
      </c>
      <c r="G1813" s="101" t="str">
        <f>IF(CADA_PROD!C1811="","",SUMIFS(MOVI_SAID!H:H,MOVI_SAID!D:D,D1813,MOVI_SAID!L:L,$E$5))</f>
        <v/>
      </c>
      <c r="H1813" s="101" t="str">
        <f t="shared" si="56"/>
        <v/>
      </c>
      <c r="I1813" s="100" t="str">
        <f>IF(CADA_PROD!C1811="","",IFERROR(IF(H1813&lt;=0,"Sem estoque",IF(H1813/E1813&lt;0.25,"Quase sem estoque",IF(H1813/E1813&lt;1.2,"Estoque baixo",IF(H1813/E1813&lt;2,"Estoque moderado","Estoque confortável")))),""))</f>
        <v/>
      </c>
      <c r="J1813" s="102" t="str">
        <f>IF(CADA_PROD!C1811="","",SUMIFS(MOVI_ENTR!M:M,MOVI_ENTR!D:D,D1813,MOVI_ENTR!O:O,$E$5))</f>
        <v/>
      </c>
      <c r="K1813" s="103" t="str">
        <f>IF(CADA_PROD!C1811="","",IFERROR($J1813/SUM($J$8:$J$1008),""))</f>
        <v/>
      </c>
      <c r="L1813" s="103" t="str">
        <f>IF(CADA_PROD!C1811="","",IFERROR(H1813/SUM($H$8:$H$1008),""))</f>
        <v/>
      </c>
      <c r="M1813" s="102" t="str">
        <f>IF(CADA_PROD!$C1811="","",IFERROR(SUMIFS(MOVI_ENTR!M:M,MOVI_ENTR!D:D,D1813,MOVI_ENTR!O:O,$E$5)/SUMIFS(MOVI_ENTR!I:I,MOVI_ENTR!D:D,D1813,MOVI_ENTR!O:O,$E$5),0))</f>
        <v/>
      </c>
      <c r="N1813" s="104" t="str">
        <f>IF(CADA_PROD!C1811="","",G1813/E1813)</f>
        <v/>
      </c>
    </row>
    <row r="1814" spans="2:14" ht="30" customHeight="1">
      <c r="B1814" s="21">
        <f t="shared" si="57"/>
        <v>1807</v>
      </c>
      <c r="C1814" s="99" t="str">
        <f>IF(CADA_PROD!C1812="","",CADA_PROD!C1812)</f>
        <v/>
      </c>
      <c r="D1814" s="100" t="str">
        <f>IF(CADA_PROD!D1812="","",CADA_PROD!D1812)</f>
        <v/>
      </c>
      <c r="E1814" s="101" t="str">
        <f>IF(CADA_PROD!E1812="","",CADA_PROD!E1812)</f>
        <v/>
      </c>
      <c r="F1814" s="101" t="str">
        <f>IF(CADA_PROD!D1812="","",SUMIFS(MOVI_ENTR!I:I,MOVI_ENTR!D:D,D1814,MOVI_ENTR!O:O,$E$5))</f>
        <v/>
      </c>
      <c r="G1814" s="101" t="str">
        <f>IF(CADA_PROD!C1812="","",SUMIFS(MOVI_SAID!H:H,MOVI_SAID!D:D,D1814,MOVI_SAID!L:L,$E$5))</f>
        <v/>
      </c>
      <c r="H1814" s="101" t="str">
        <f t="shared" si="56"/>
        <v/>
      </c>
      <c r="I1814" s="100" t="str">
        <f>IF(CADA_PROD!C1812="","",IFERROR(IF(H1814&lt;=0,"Sem estoque",IF(H1814/E1814&lt;0.25,"Quase sem estoque",IF(H1814/E1814&lt;1.2,"Estoque baixo",IF(H1814/E1814&lt;2,"Estoque moderado","Estoque confortável")))),""))</f>
        <v/>
      </c>
      <c r="J1814" s="102" t="str">
        <f>IF(CADA_PROD!C1812="","",SUMIFS(MOVI_ENTR!M:M,MOVI_ENTR!D:D,D1814,MOVI_ENTR!O:O,$E$5))</f>
        <v/>
      </c>
      <c r="K1814" s="103" t="str">
        <f>IF(CADA_PROD!C1812="","",IFERROR($J1814/SUM($J$8:$J$1008),""))</f>
        <v/>
      </c>
      <c r="L1814" s="103" t="str">
        <f>IF(CADA_PROD!C1812="","",IFERROR(H1814/SUM($H$8:$H$1008),""))</f>
        <v/>
      </c>
      <c r="M1814" s="102" t="str">
        <f>IF(CADA_PROD!$C1812="","",IFERROR(SUMIFS(MOVI_ENTR!M:M,MOVI_ENTR!D:D,D1814,MOVI_ENTR!O:O,$E$5)/SUMIFS(MOVI_ENTR!I:I,MOVI_ENTR!D:D,D1814,MOVI_ENTR!O:O,$E$5),0))</f>
        <v/>
      </c>
      <c r="N1814" s="104" t="str">
        <f>IF(CADA_PROD!C1812="","",G1814/E1814)</f>
        <v/>
      </c>
    </row>
    <row r="1815" spans="2:14" ht="30" customHeight="1">
      <c r="B1815" s="21">
        <f t="shared" si="57"/>
        <v>1808</v>
      </c>
      <c r="C1815" s="99" t="str">
        <f>IF(CADA_PROD!C1813="","",CADA_PROD!C1813)</f>
        <v/>
      </c>
      <c r="D1815" s="100" t="str">
        <f>IF(CADA_PROD!D1813="","",CADA_PROD!D1813)</f>
        <v/>
      </c>
      <c r="E1815" s="101" t="str">
        <f>IF(CADA_PROD!E1813="","",CADA_PROD!E1813)</f>
        <v/>
      </c>
      <c r="F1815" s="101" t="str">
        <f>IF(CADA_PROD!D1813="","",SUMIFS(MOVI_ENTR!I:I,MOVI_ENTR!D:D,D1815,MOVI_ENTR!O:O,$E$5))</f>
        <v/>
      </c>
      <c r="G1815" s="101" t="str">
        <f>IF(CADA_PROD!C1813="","",SUMIFS(MOVI_SAID!H:H,MOVI_SAID!D:D,D1815,MOVI_SAID!L:L,$E$5))</f>
        <v/>
      </c>
      <c r="H1815" s="101" t="str">
        <f t="shared" si="56"/>
        <v/>
      </c>
      <c r="I1815" s="100" t="str">
        <f>IF(CADA_PROD!C1813="","",IFERROR(IF(H1815&lt;=0,"Sem estoque",IF(H1815/E1815&lt;0.25,"Quase sem estoque",IF(H1815/E1815&lt;1.2,"Estoque baixo",IF(H1815/E1815&lt;2,"Estoque moderado","Estoque confortável")))),""))</f>
        <v/>
      </c>
      <c r="J1815" s="102" t="str">
        <f>IF(CADA_PROD!C1813="","",SUMIFS(MOVI_ENTR!M:M,MOVI_ENTR!D:D,D1815,MOVI_ENTR!O:O,$E$5))</f>
        <v/>
      </c>
      <c r="K1815" s="103" t="str">
        <f>IF(CADA_PROD!C1813="","",IFERROR($J1815/SUM($J$8:$J$1008),""))</f>
        <v/>
      </c>
      <c r="L1815" s="103" t="str">
        <f>IF(CADA_PROD!C1813="","",IFERROR(H1815/SUM($H$8:$H$1008),""))</f>
        <v/>
      </c>
      <c r="M1815" s="102" t="str">
        <f>IF(CADA_PROD!$C1813="","",IFERROR(SUMIFS(MOVI_ENTR!M:M,MOVI_ENTR!D:D,D1815,MOVI_ENTR!O:O,$E$5)/SUMIFS(MOVI_ENTR!I:I,MOVI_ENTR!D:D,D1815,MOVI_ENTR!O:O,$E$5),0))</f>
        <v/>
      </c>
      <c r="N1815" s="104" t="str">
        <f>IF(CADA_PROD!C1813="","",G1815/E1815)</f>
        <v/>
      </c>
    </row>
    <row r="1816" spans="2:14" ht="30" customHeight="1">
      <c r="B1816" s="21">
        <f t="shared" si="57"/>
        <v>1809</v>
      </c>
      <c r="C1816" s="99" t="str">
        <f>IF(CADA_PROD!C1814="","",CADA_PROD!C1814)</f>
        <v/>
      </c>
      <c r="D1816" s="100" t="str">
        <f>IF(CADA_PROD!D1814="","",CADA_PROD!D1814)</f>
        <v/>
      </c>
      <c r="E1816" s="101" t="str">
        <f>IF(CADA_PROD!E1814="","",CADA_PROD!E1814)</f>
        <v/>
      </c>
      <c r="F1816" s="101" t="str">
        <f>IF(CADA_PROD!D1814="","",SUMIFS(MOVI_ENTR!I:I,MOVI_ENTR!D:D,D1816,MOVI_ENTR!O:O,$E$5))</f>
        <v/>
      </c>
      <c r="G1816" s="101" t="str">
        <f>IF(CADA_PROD!C1814="","",SUMIFS(MOVI_SAID!H:H,MOVI_SAID!D:D,D1816,MOVI_SAID!L:L,$E$5))</f>
        <v/>
      </c>
      <c r="H1816" s="101" t="str">
        <f t="shared" si="56"/>
        <v/>
      </c>
      <c r="I1816" s="100" t="str">
        <f>IF(CADA_PROD!C1814="","",IFERROR(IF(H1816&lt;=0,"Sem estoque",IF(H1816/E1816&lt;0.25,"Quase sem estoque",IF(H1816/E1816&lt;1.2,"Estoque baixo",IF(H1816/E1816&lt;2,"Estoque moderado","Estoque confortável")))),""))</f>
        <v/>
      </c>
      <c r="J1816" s="102" t="str">
        <f>IF(CADA_PROD!C1814="","",SUMIFS(MOVI_ENTR!M:M,MOVI_ENTR!D:D,D1816,MOVI_ENTR!O:O,$E$5))</f>
        <v/>
      </c>
      <c r="K1816" s="103" t="str">
        <f>IF(CADA_PROD!C1814="","",IFERROR($J1816/SUM($J$8:$J$1008),""))</f>
        <v/>
      </c>
      <c r="L1816" s="103" t="str">
        <f>IF(CADA_PROD!C1814="","",IFERROR(H1816/SUM($H$8:$H$1008),""))</f>
        <v/>
      </c>
      <c r="M1816" s="102" t="str">
        <f>IF(CADA_PROD!$C1814="","",IFERROR(SUMIFS(MOVI_ENTR!M:M,MOVI_ENTR!D:D,D1816,MOVI_ENTR!O:O,$E$5)/SUMIFS(MOVI_ENTR!I:I,MOVI_ENTR!D:D,D1816,MOVI_ENTR!O:O,$E$5),0))</f>
        <v/>
      </c>
      <c r="N1816" s="104" t="str">
        <f>IF(CADA_PROD!C1814="","",G1816/E1816)</f>
        <v/>
      </c>
    </row>
    <row r="1817" spans="2:14" ht="30" customHeight="1">
      <c r="B1817" s="21">
        <f t="shared" si="57"/>
        <v>1810</v>
      </c>
      <c r="C1817" s="99" t="str">
        <f>IF(CADA_PROD!C1815="","",CADA_PROD!C1815)</f>
        <v/>
      </c>
      <c r="D1817" s="100" t="str">
        <f>IF(CADA_PROD!D1815="","",CADA_PROD!D1815)</f>
        <v/>
      </c>
      <c r="E1817" s="101" t="str">
        <f>IF(CADA_PROD!E1815="","",CADA_PROD!E1815)</f>
        <v/>
      </c>
      <c r="F1817" s="101" t="str">
        <f>IF(CADA_PROD!D1815="","",SUMIFS(MOVI_ENTR!I:I,MOVI_ENTR!D:D,D1817,MOVI_ENTR!O:O,$E$5))</f>
        <v/>
      </c>
      <c r="G1817" s="101" t="str">
        <f>IF(CADA_PROD!C1815="","",SUMIFS(MOVI_SAID!H:H,MOVI_SAID!D:D,D1817,MOVI_SAID!L:L,$E$5))</f>
        <v/>
      </c>
      <c r="H1817" s="101" t="str">
        <f t="shared" si="56"/>
        <v/>
      </c>
      <c r="I1817" s="100" t="str">
        <f>IF(CADA_PROD!C1815="","",IFERROR(IF(H1817&lt;=0,"Sem estoque",IF(H1817/E1817&lt;0.25,"Quase sem estoque",IF(H1817/E1817&lt;1.2,"Estoque baixo",IF(H1817/E1817&lt;2,"Estoque moderado","Estoque confortável")))),""))</f>
        <v/>
      </c>
      <c r="J1817" s="102" t="str">
        <f>IF(CADA_PROD!C1815="","",SUMIFS(MOVI_ENTR!M:M,MOVI_ENTR!D:D,D1817,MOVI_ENTR!O:O,$E$5))</f>
        <v/>
      </c>
      <c r="K1817" s="103" t="str">
        <f>IF(CADA_PROD!C1815="","",IFERROR($J1817/SUM($J$8:$J$1008),""))</f>
        <v/>
      </c>
      <c r="L1817" s="103" t="str">
        <f>IF(CADA_PROD!C1815="","",IFERROR(H1817/SUM($H$8:$H$1008),""))</f>
        <v/>
      </c>
      <c r="M1817" s="102" t="str">
        <f>IF(CADA_PROD!$C1815="","",IFERROR(SUMIFS(MOVI_ENTR!M:M,MOVI_ENTR!D:D,D1817,MOVI_ENTR!O:O,$E$5)/SUMIFS(MOVI_ENTR!I:I,MOVI_ENTR!D:D,D1817,MOVI_ENTR!O:O,$E$5),0))</f>
        <v/>
      </c>
      <c r="N1817" s="104" t="str">
        <f>IF(CADA_PROD!C1815="","",G1817/E1817)</f>
        <v/>
      </c>
    </row>
    <row r="1818" spans="2:14" ht="30" customHeight="1">
      <c r="B1818" s="21">
        <f t="shared" si="57"/>
        <v>1811</v>
      </c>
      <c r="C1818" s="99" t="str">
        <f>IF(CADA_PROD!C1816="","",CADA_PROD!C1816)</f>
        <v/>
      </c>
      <c r="D1818" s="100" t="str">
        <f>IF(CADA_PROD!D1816="","",CADA_PROD!D1816)</f>
        <v/>
      </c>
      <c r="E1818" s="101" t="str">
        <f>IF(CADA_PROD!E1816="","",CADA_PROD!E1816)</f>
        <v/>
      </c>
      <c r="F1818" s="101" t="str">
        <f>IF(CADA_PROD!D1816="","",SUMIFS(MOVI_ENTR!I:I,MOVI_ENTR!D:D,D1818,MOVI_ENTR!O:O,$E$5))</f>
        <v/>
      </c>
      <c r="G1818" s="101" t="str">
        <f>IF(CADA_PROD!C1816="","",SUMIFS(MOVI_SAID!H:H,MOVI_SAID!D:D,D1818,MOVI_SAID!L:L,$E$5))</f>
        <v/>
      </c>
      <c r="H1818" s="101" t="str">
        <f t="shared" si="56"/>
        <v/>
      </c>
      <c r="I1818" s="100" t="str">
        <f>IF(CADA_PROD!C1816="","",IFERROR(IF(H1818&lt;=0,"Sem estoque",IF(H1818/E1818&lt;0.25,"Quase sem estoque",IF(H1818/E1818&lt;1.2,"Estoque baixo",IF(H1818/E1818&lt;2,"Estoque moderado","Estoque confortável")))),""))</f>
        <v/>
      </c>
      <c r="J1818" s="102" t="str">
        <f>IF(CADA_PROD!C1816="","",SUMIFS(MOVI_ENTR!M:M,MOVI_ENTR!D:D,D1818,MOVI_ENTR!O:O,$E$5))</f>
        <v/>
      </c>
      <c r="K1818" s="103" t="str">
        <f>IF(CADA_PROD!C1816="","",IFERROR($J1818/SUM($J$8:$J$1008),""))</f>
        <v/>
      </c>
      <c r="L1818" s="103" t="str">
        <f>IF(CADA_PROD!C1816="","",IFERROR(H1818/SUM($H$8:$H$1008),""))</f>
        <v/>
      </c>
      <c r="M1818" s="102" t="str">
        <f>IF(CADA_PROD!$C1816="","",IFERROR(SUMIFS(MOVI_ENTR!M:M,MOVI_ENTR!D:D,D1818,MOVI_ENTR!O:O,$E$5)/SUMIFS(MOVI_ENTR!I:I,MOVI_ENTR!D:D,D1818,MOVI_ENTR!O:O,$E$5),0))</f>
        <v/>
      </c>
      <c r="N1818" s="104" t="str">
        <f>IF(CADA_PROD!C1816="","",G1818/E1818)</f>
        <v/>
      </c>
    </row>
    <row r="1819" spans="2:14" ht="30" customHeight="1">
      <c r="B1819" s="21">
        <f t="shared" si="57"/>
        <v>1812</v>
      </c>
      <c r="C1819" s="99" t="str">
        <f>IF(CADA_PROD!C1817="","",CADA_PROD!C1817)</f>
        <v/>
      </c>
      <c r="D1819" s="100" t="str">
        <f>IF(CADA_PROD!D1817="","",CADA_PROD!D1817)</f>
        <v/>
      </c>
      <c r="E1819" s="101" t="str">
        <f>IF(CADA_PROD!E1817="","",CADA_PROD!E1817)</f>
        <v/>
      </c>
      <c r="F1819" s="101" t="str">
        <f>IF(CADA_PROD!D1817="","",SUMIFS(MOVI_ENTR!I:I,MOVI_ENTR!D:D,D1819,MOVI_ENTR!O:O,$E$5))</f>
        <v/>
      </c>
      <c r="G1819" s="101" t="str">
        <f>IF(CADA_PROD!C1817="","",SUMIFS(MOVI_SAID!H:H,MOVI_SAID!D:D,D1819,MOVI_SAID!L:L,$E$5))</f>
        <v/>
      </c>
      <c r="H1819" s="101" t="str">
        <f t="shared" si="56"/>
        <v/>
      </c>
      <c r="I1819" s="100" t="str">
        <f>IF(CADA_PROD!C1817="","",IFERROR(IF(H1819&lt;=0,"Sem estoque",IF(H1819/E1819&lt;0.25,"Quase sem estoque",IF(H1819/E1819&lt;1.2,"Estoque baixo",IF(H1819/E1819&lt;2,"Estoque moderado","Estoque confortável")))),""))</f>
        <v/>
      </c>
      <c r="J1819" s="102" t="str">
        <f>IF(CADA_PROD!C1817="","",SUMIFS(MOVI_ENTR!M:M,MOVI_ENTR!D:D,D1819,MOVI_ENTR!O:O,$E$5))</f>
        <v/>
      </c>
      <c r="K1819" s="103" t="str">
        <f>IF(CADA_PROD!C1817="","",IFERROR($J1819/SUM($J$8:$J$1008),""))</f>
        <v/>
      </c>
      <c r="L1819" s="103" t="str">
        <f>IF(CADA_PROD!C1817="","",IFERROR(H1819/SUM($H$8:$H$1008),""))</f>
        <v/>
      </c>
      <c r="M1819" s="102" t="str">
        <f>IF(CADA_PROD!$C1817="","",IFERROR(SUMIFS(MOVI_ENTR!M:M,MOVI_ENTR!D:D,D1819,MOVI_ENTR!O:O,$E$5)/SUMIFS(MOVI_ENTR!I:I,MOVI_ENTR!D:D,D1819,MOVI_ENTR!O:O,$E$5),0))</f>
        <v/>
      </c>
      <c r="N1819" s="104" t="str">
        <f>IF(CADA_PROD!C1817="","",G1819/E1819)</f>
        <v/>
      </c>
    </row>
    <row r="1820" spans="2:14" ht="30" customHeight="1">
      <c r="B1820" s="21">
        <f t="shared" si="57"/>
        <v>1813</v>
      </c>
      <c r="C1820" s="99" t="str">
        <f>IF(CADA_PROD!C1818="","",CADA_PROD!C1818)</f>
        <v/>
      </c>
      <c r="D1820" s="100" t="str">
        <f>IF(CADA_PROD!D1818="","",CADA_PROD!D1818)</f>
        <v/>
      </c>
      <c r="E1820" s="101" t="str">
        <f>IF(CADA_PROD!E1818="","",CADA_PROD!E1818)</f>
        <v/>
      </c>
      <c r="F1820" s="101" t="str">
        <f>IF(CADA_PROD!D1818="","",SUMIFS(MOVI_ENTR!I:I,MOVI_ENTR!D:D,D1820,MOVI_ENTR!O:O,$E$5))</f>
        <v/>
      </c>
      <c r="G1820" s="101" t="str">
        <f>IF(CADA_PROD!C1818="","",SUMIFS(MOVI_SAID!H:H,MOVI_SAID!D:D,D1820,MOVI_SAID!L:L,$E$5))</f>
        <v/>
      </c>
      <c r="H1820" s="101" t="str">
        <f t="shared" si="56"/>
        <v/>
      </c>
      <c r="I1820" s="100" t="str">
        <f>IF(CADA_PROD!C1818="","",IFERROR(IF(H1820&lt;=0,"Sem estoque",IF(H1820/E1820&lt;0.25,"Quase sem estoque",IF(H1820/E1820&lt;1.2,"Estoque baixo",IF(H1820/E1820&lt;2,"Estoque moderado","Estoque confortável")))),""))</f>
        <v/>
      </c>
      <c r="J1820" s="102" t="str">
        <f>IF(CADA_PROD!C1818="","",SUMIFS(MOVI_ENTR!M:M,MOVI_ENTR!D:D,D1820,MOVI_ENTR!O:O,$E$5))</f>
        <v/>
      </c>
      <c r="K1820" s="103" t="str">
        <f>IF(CADA_PROD!C1818="","",IFERROR($J1820/SUM($J$8:$J$1008),""))</f>
        <v/>
      </c>
      <c r="L1820" s="103" t="str">
        <f>IF(CADA_PROD!C1818="","",IFERROR(H1820/SUM($H$8:$H$1008),""))</f>
        <v/>
      </c>
      <c r="M1820" s="102" t="str">
        <f>IF(CADA_PROD!$C1818="","",IFERROR(SUMIFS(MOVI_ENTR!M:M,MOVI_ENTR!D:D,D1820,MOVI_ENTR!O:O,$E$5)/SUMIFS(MOVI_ENTR!I:I,MOVI_ENTR!D:D,D1820,MOVI_ENTR!O:O,$E$5),0))</f>
        <v/>
      </c>
      <c r="N1820" s="104" t="str">
        <f>IF(CADA_PROD!C1818="","",G1820/E1820)</f>
        <v/>
      </c>
    </row>
    <row r="1821" spans="2:14" ht="30" customHeight="1">
      <c r="B1821" s="21">
        <f t="shared" si="57"/>
        <v>1814</v>
      </c>
      <c r="C1821" s="99" t="str">
        <f>IF(CADA_PROD!C1819="","",CADA_PROD!C1819)</f>
        <v/>
      </c>
      <c r="D1821" s="100" t="str">
        <f>IF(CADA_PROD!D1819="","",CADA_PROD!D1819)</f>
        <v/>
      </c>
      <c r="E1821" s="101" t="str">
        <f>IF(CADA_PROD!E1819="","",CADA_PROD!E1819)</f>
        <v/>
      </c>
      <c r="F1821" s="101" t="str">
        <f>IF(CADA_PROD!D1819="","",SUMIFS(MOVI_ENTR!I:I,MOVI_ENTR!D:D,D1821,MOVI_ENTR!O:O,$E$5))</f>
        <v/>
      </c>
      <c r="G1821" s="101" t="str">
        <f>IF(CADA_PROD!C1819="","",SUMIFS(MOVI_SAID!H:H,MOVI_SAID!D:D,D1821,MOVI_SAID!L:L,$E$5))</f>
        <v/>
      </c>
      <c r="H1821" s="101" t="str">
        <f t="shared" si="56"/>
        <v/>
      </c>
      <c r="I1821" s="100" t="str">
        <f>IF(CADA_PROD!C1819="","",IFERROR(IF(H1821&lt;=0,"Sem estoque",IF(H1821/E1821&lt;0.25,"Quase sem estoque",IF(H1821/E1821&lt;1.2,"Estoque baixo",IF(H1821/E1821&lt;2,"Estoque moderado","Estoque confortável")))),""))</f>
        <v/>
      </c>
      <c r="J1821" s="102" t="str">
        <f>IF(CADA_PROD!C1819="","",SUMIFS(MOVI_ENTR!M:M,MOVI_ENTR!D:D,D1821,MOVI_ENTR!O:O,$E$5))</f>
        <v/>
      </c>
      <c r="K1821" s="103" t="str">
        <f>IF(CADA_PROD!C1819="","",IFERROR($J1821/SUM($J$8:$J$1008),""))</f>
        <v/>
      </c>
      <c r="L1821" s="103" t="str">
        <f>IF(CADA_PROD!C1819="","",IFERROR(H1821/SUM($H$8:$H$1008),""))</f>
        <v/>
      </c>
      <c r="M1821" s="102" t="str">
        <f>IF(CADA_PROD!$C1819="","",IFERROR(SUMIFS(MOVI_ENTR!M:M,MOVI_ENTR!D:D,D1821,MOVI_ENTR!O:O,$E$5)/SUMIFS(MOVI_ENTR!I:I,MOVI_ENTR!D:D,D1821,MOVI_ENTR!O:O,$E$5),0))</f>
        <v/>
      </c>
      <c r="N1821" s="104" t="str">
        <f>IF(CADA_PROD!C1819="","",G1821/E1821)</f>
        <v/>
      </c>
    </row>
    <row r="1822" spans="2:14" ht="30" customHeight="1">
      <c r="B1822" s="21">
        <f t="shared" si="57"/>
        <v>1815</v>
      </c>
      <c r="C1822" s="99" t="str">
        <f>IF(CADA_PROD!C1820="","",CADA_PROD!C1820)</f>
        <v/>
      </c>
      <c r="D1822" s="100" t="str">
        <f>IF(CADA_PROD!D1820="","",CADA_PROD!D1820)</f>
        <v/>
      </c>
      <c r="E1822" s="101" t="str">
        <f>IF(CADA_PROD!E1820="","",CADA_PROD!E1820)</f>
        <v/>
      </c>
      <c r="F1822" s="101" t="str">
        <f>IF(CADA_PROD!D1820="","",SUMIFS(MOVI_ENTR!I:I,MOVI_ENTR!D:D,D1822,MOVI_ENTR!O:O,$E$5))</f>
        <v/>
      </c>
      <c r="G1822" s="101" t="str">
        <f>IF(CADA_PROD!C1820="","",SUMIFS(MOVI_SAID!H:H,MOVI_SAID!D:D,D1822,MOVI_SAID!L:L,$E$5))</f>
        <v/>
      </c>
      <c r="H1822" s="101" t="str">
        <f t="shared" si="56"/>
        <v/>
      </c>
      <c r="I1822" s="100" t="str">
        <f>IF(CADA_PROD!C1820="","",IFERROR(IF(H1822&lt;=0,"Sem estoque",IF(H1822/E1822&lt;0.25,"Quase sem estoque",IF(H1822/E1822&lt;1.2,"Estoque baixo",IF(H1822/E1822&lt;2,"Estoque moderado","Estoque confortável")))),""))</f>
        <v/>
      </c>
      <c r="J1822" s="102" t="str">
        <f>IF(CADA_PROD!C1820="","",SUMIFS(MOVI_ENTR!M:M,MOVI_ENTR!D:D,D1822,MOVI_ENTR!O:O,$E$5))</f>
        <v/>
      </c>
      <c r="K1822" s="103" t="str">
        <f>IF(CADA_PROD!C1820="","",IFERROR($J1822/SUM($J$8:$J$1008),""))</f>
        <v/>
      </c>
      <c r="L1822" s="103" t="str">
        <f>IF(CADA_PROD!C1820="","",IFERROR(H1822/SUM($H$8:$H$1008),""))</f>
        <v/>
      </c>
      <c r="M1822" s="102" t="str">
        <f>IF(CADA_PROD!$C1820="","",IFERROR(SUMIFS(MOVI_ENTR!M:M,MOVI_ENTR!D:D,D1822,MOVI_ENTR!O:O,$E$5)/SUMIFS(MOVI_ENTR!I:I,MOVI_ENTR!D:D,D1822,MOVI_ENTR!O:O,$E$5),0))</f>
        <v/>
      </c>
      <c r="N1822" s="104" t="str">
        <f>IF(CADA_PROD!C1820="","",G1822/E1822)</f>
        <v/>
      </c>
    </row>
    <row r="1823" spans="2:14" ht="30" customHeight="1">
      <c r="B1823" s="21">
        <f t="shared" si="57"/>
        <v>1816</v>
      </c>
      <c r="C1823" s="99" t="str">
        <f>IF(CADA_PROD!C1821="","",CADA_PROD!C1821)</f>
        <v/>
      </c>
      <c r="D1823" s="100" t="str">
        <f>IF(CADA_PROD!D1821="","",CADA_PROD!D1821)</f>
        <v/>
      </c>
      <c r="E1823" s="101" t="str">
        <f>IF(CADA_PROD!E1821="","",CADA_PROD!E1821)</f>
        <v/>
      </c>
      <c r="F1823" s="101" t="str">
        <f>IF(CADA_PROD!D1821="","",SUMIFS(MOVI_ENTR!I:I,MOVI_ENTR!D:D,D1823,MOVI_ENTR!O:O,$E$5))</f>
        <v/>
      </c>
      <c r="G1823" s="101" t="str">
        <f>IF(CADA_PROD!C1821="","",SUMIFS(MOVI_SAID!H:H,MOVI_SAID!D:D,D1823,MOVI_SAID!L:L,$E$5))</f>
        <v/>
      </c>
      <c r="H1823" s="101" t="str">
        <f t="shared" si="56"/>
        <v/>
      </c>
      <c r="I1823" s="100" t="str">
        <f>IF(CADA_PROD!C1821="","",IFERROR(IF(H1823&lt;=0,"Sem estoque",IF(H1823/E1823&lt;0.25,"Quase sem estoque",IF(H1823/E1823&lt;1.2,"Estoque baixo",IF(H1823/E1823&lt;2,"Estoque moderado","Estoque confortável")))),""))</f>
        <v/>
      </c>
      <c r="J1823" s="102" t="str">
        <f>IF(CADA_PROD!C1821="","",SUMIFS(MOVI_ENTR!M:M,MOVI_ENTR!D:D,D1823,MOVI_ENTR!O:O,$E$5))</f>
        <v/>
      </c>
      <c r="K1823" s="103" t="str">
        <f>IF(CADA_PROD!C1821="","",IFERROR($J1823/SUM($J$8:$J$1008),""))</f>
        <v/>
      </c>
      <c r="L1823" s="103" t="str">
        <f>IF(CADA_PROD!C1821="","",IFERROR(H1823/SUM($H$8:$H$1008),""))</f>
        <v/>
      </c>
      <c r="M1823" s="102" t="str">
        <f>IF(CADA_PROD!$C1821="","",IFERROR(SUMIFS(MOVI_ENTR!M:M,MOVI_ENTR!D:D,D1823,MOVI_ENTR!O:O,$E$5)/SUMIFS(MOVI_ENTR!I:I,MOVI_ENTR!D:D,D1823,MOVI_ENTR!O:O,$E$5),0))</f>
        <v/>
      </c>
      <c r="N1823" s="104" t="str">
        <f>IF(CADA_PROD!C1821="","",G1823/E1823)</f>
        <v/>
      </c>
    </row>
    <row r="1824" spans="2:14" ht="30" customHeight="1">
      <c r="B1824" s="21">
        <f t="shared" si="57"/>
        <v>1817</v>
      </c>
      <c r="C1824" s="99" t="str">
        <f>IF(CADA_PROD!C1822="","",CADA_PROD!C1822)</f>
        <v/>
      </c>
      <c r="D1824" s="100" t="str">
        <f>IF(CADA_PROD!D1822="","",CADA_PROD!D1822)</f>
        <v/>
      </c>
      <c r="E1824" s="101" t="str">
        <f>IF(CADA_PROD!E1822="","",CADA_PROD!E1822)</f>
        <v/>
      </c>
      <c r="F1824" s="101" t="str">
        <f>IF(CADA_PROD!D1822="","",SUMIFS(MOVI_ENTR!I:I,MOVI_ENTR!D:D,D1824,MOVI_ENTR!O:O,$E$5))</f>
        <v/>
      </c>
      <c r="G1824" s="101" t="str">
        <f>IF(CADA_PROD!C1822="","",SUMIFS(MOVI_SAID!H:H,MOVI_SAID!D:D,D1824,MOVI_SAID!L:L,$E$5))</f>
        <v/>
      </c>
      <c r="H1824" s="101" t="str">
        <f t="shared" si="56"/>
        <v/>
      </c>
      <c r="I1824" s="100" t="str">
        <f>IF(CADA_PROD!C1822="","",IFERROR(IF(H1824&lt;=0,"Sem estoque",IF(H1824/E1824&lt;0.25,"Quase sem estoque",IF(H1824/E1824&lt;1.2,"Estoque baixo",IF(H1824/E1824&lt;2,"Estoque moderado","Estoque confortável")))),""))</f>
        <v/>
      </c>
      <c r="J1824" s="102" t="str">
        <f>IF(CADA_PROD!C1822="","",SUMIFS(MOVI_ENTR!M:M,MOVI_ENTR!D:D,D1824,MOVI_ENTR!O:O,$E$5))</f>
        <v/>
      </c>
      <c r="K1824" s="103" t="str">
        <f>IF(CADA_PROD!C1822="","",IFERROR($J1824/SUM($J$8:$J$1008),""))</f>
        <v/>
      </c>
      <c r="L1824" s="103" t="str">
        <f>IF(CADA_PROD!C1822="","",IFERROR(H1824/SUM($H$8:$H$1008),""))</f>
        <v/>
      </c>
      <c r="M1824" s="102" t="str">
        <f>IF(CADA_PROD!$C1822="","",IFERROR(SUMIFS(MOVI_ENTR!M:M,MOVI_ENTR!D:D,D1824,MOVI_ENTR!O:O,$E$5)/SUMIFS(MOVI_ENTR!I:I,MOVI_ENTR!D:D,D1824,MOVI_ENTR!O:O,$E$5),0))</f>
        <v/>
      </c>
      <c r="N1824" s="104" t="str">
        <f>IF(CADA_PROD!C1822="","",G1824/E1824)</f>
        <v/>
      </c>
    </row>
    <row r="1825" spans="2:14" ht="30" customHeight="1">
      <c r="B1825" s="21">
        <f t="shared" si="57"/>
        <v>1818</v>
      </c>
      <c r="C1825" s="99" t="str">
        <f>IF(CADA_PROD!C1823="","",CADA_PROD!C1823)</f>
        <v/>
      </c>
      <c r="D1825" s="100" t="str">
        <f>IF(CADA_PROD!D1823="","",CADA_PROD!D1823)</f>
        <v/>
      </c>
      <c r="E1825" s="101" t="str">
        <f>IF(CADA_PROD!E1823="","",CADA_PROD!E1823)</f>
        <v/>
      </c>
      <c r="F1825" s="101" t="str">
        <f>IF(CADA_PROD!D1823="","",SUMIFS(MOVI_ENTR!I:I,MOVI_ENTR!D:D,D1825,MOVI_ENTR!O:O,$E$5))</f>
        <v/>
      </c>
      <c r="G1825" s="101" t="str">
        <f>IF(CADA_PROD!C1823="","",SUMIFS(MOVI_SAID!H:H,MOVI_SAID!D:D,D1825,MOVI_SAID!L:L,$E$5))</f>
        <v/>
      </c>
      <c r="H1825" s="101" t="str">
        <f t="shared" si="56"/>
        <v/>
      </c>
      <c r="I1825" s="100" t="str">
        <f>IF(CADA_PROD!C1823="","",IFERROR(IF(H1825&lt;=0,"Sem estoque",IF(H1825/E1825&lt;0.25,"Quase sem estoque",IF(H1825/E1825&lt;1.2,"Estoque baixo",IF(H1825/E1825&lt;2,"Estoque moderado","Estoque confortável")))),""))</f>
        <v/>
      </c>
      <c r="J1825" s="102" t="str">
        <f>IF(CADA_PROD!C1823="","",SUMIFS(MOVI_ENTR!M:M,MOVI_ENTR!D:D,D1825,MOVI_ENTR!O:O,$E$5))</f>
        <v/>
      </c>
      <c r="K1825" s="103" t="str">
        <f>IF(CADA_PROD!C1823="","",IFERROR($J1825/SUM($J$8:$J$1008),""))</f>
        <v/>
      </c>
      <c r="L1825" s="103" t="str">
        <f>IF(CADA_PROD!C1823="","",IFERROR(H1825/SUM($H$8:$H$1008),""))</f>
        <v/>
      </c>
      <c r="M1825" s="102" t="str">
        <f>IF(CADA_PROD!$C1823="","",IFERROR(SUMIFS(MOVI_ENTR!M:M,MOVI_ENTR!D:D,D1825,MOVI_ENTR!O:O,$E$5)/SUMIFS(MOVI_ENTR!I:I,MOVI_ENTR!D:D,D1825,MOVI_ENTR!O:O,$E$5),0))</f>
        <v/>
      </c>
      <c r="N1825" s="104" t="str">
        <f>IF(CADA_PROD!C1823="","",G1825/E1825)</f>
        <v/>
      </c>
    </row>
    <row r="1826" spans="2:14" ht="30" customHeight="1">
      <c r="B1826" s="21">
        <f t="shared" si="57"/>
        <v>1819</v>
      </c>
      <c r="C1826" s="99" t="str">
        <f>IF(CADA_PROD!C1824="","",CADA_PROD!C1824)</f>
        <v/>
      </c>
      <c r="D1826" s="100" t="str">
        <f>IF(CADA_PROD!D1824="","",CADA_PROD!D1824)</f>
        <v/>
      </c>
      <c r="E1826" s="101" t="str">
        <f>IF(CADA_PROD!E1824="","",CADA_PROD!E1824)</f>
        <v/>
      </c>
      <c r="F1826" s="101" t="str">
        <f>IF(CADA_PROD!D1824="","",SUMIFS(MOVI_ENTR!I:I,MOVI_ENTR!D:D,D1826,MOVI_ENTR!O:O,$E$5))</f>
        <v/>
      </c>
      <c r="G1826" s="101" t="str">
        <f>IF(CADA_PROD!C1824="","",SUMIFS(MOVI_SAID!H:H,MOVI_SAID!D:D,D1826,MOVI_SAID!L:L,$E$5))</f>
        <v/>
      </c>
      <c r="H1826" s="101" t="str">
        <f t="shared" si="56"/>
        <v/>
      </c>
      <c r="I1826" s="100" t="str">
        <f>IF(CADA_PROD!C1824="","",IFERROR(IF(H1826&lt;=0,"Sem estoque",IF(H1826/E1826&lt;0.25,"Quase sem estoque",IF(H1826/E1826&lt;1.2,"Estoque baixo",IF(H1826/E1826&lt;2,"Estoque moderado","Estoque confortável")))),""))</f>
        <v/>
      </c>
      <c r="J1826" s="102" t="str">
        <f>IF(CADA_PROD!C1824="","",SUMIFS(MOVI_ENTR!M:M,MOVI_ENTR!D:D,D1826,MOVI_ENTR!O:O,$E$5))</f>
        <v/>
      </c>
      <c r="K1826" s="103" t="str">
        <f>IF(CADA_PROD!C1824="","",IFERROR($J1826/SUM($J$8:$J$1008),""))</f>
        <v/>
      </c>
      <c r="L1826" s="103" t="str">
        <f>IF(CADA_PROD!C1824="","",IFERROR(H1826/SUM($H$8:$H$1008),""))</f>
        <v/>
      </c>
      <c r="M1826" s="102" t="str">
        <f>IF(CADA_PROD!$C1824="","",IFERROR(SUMIFS(MOVI_ENTR!M:M,MOVI_ENTR!D:D,D1826,MOVI_ENTR!O:O,$E$5)/SUMIFS(MOVI_ENTR!I:I,MOVI_ENTR!D:D,D1826,MOVI_ENTR!O:O,$E$5),0))</f>
        <v/>
      </c>
      <c r="N1826" s="104" t="str">
        <f>IF(CADA_PROD!C1824="","",G1826/E1826)</f>
        <v/>
      </c>
    </row>
    <row r="1827" spans="2:14" ht="30" customHeight="1">
      <c r="B1827" s="21">
        <f t="shared" si="57"/>
        <v>1820</v>
      </c>
      <c r="C1827" s="99" t="str">
        <f>IF(CADA_PROD!C1825="","",CADA_PROD!C1825)</f>
        <v/>
      </c>
      <c r="D1827" s="100" t="str">
        <f>IF(CADA_PROD!D1825="","",CADA_PROD!D1825)</f>
        <v/>
      </c>
      <c r="E1827" s="101" t="str">
        <f>IF(CADA_PROD!E1825="","",CADA_PROD!E1825)</f>
        <v/>
      </c>
      <c r="F1827" s="101" t="str">
        <f>IF(CADA_PROD!D1825="","",SUMIFS(MOVI_ENTR!I:I,MOVI_ENTR!D:D,D1827,MOVI_ENTR!O:O,$E$5))</f>
        <v/>
      </c>
      <c r="G1827" s="101" t="str">
        <f>IF(CADA_PROD!C1825="","",SUMIFS(MOVI_SAID!H:H,MOVI_SAID!D:D,D1827,MOVI_SAID!L:L,$E$5))</f>
        <v/>
      </c>
      <c r="H1827" s="101" t="str">
        <f t="shared" si="56"/>
        <v/>
      </c>
      <c r="I1827" s="100" t="str">
        <f>IF(CADA_PROD!C1825="","",IFERROR(IF(H1827&lt;=0,"Sem estoque",IF(H1827/E1827&lt;0.25,"Quase sem estoque",IF(H1827/E1827&lt;1.2,"Estoque baixo",IF(H1827/E1827&lt;2,"Estoque moderado","Estoque confortável")))),""))</f>
        <v/>
      </c>
      <c r="J1827" s="102" t="str">
        <f>IF(CADA_PROD!C1825="","",SUMIFS(MOVI_ENTR!M:M,MOVI_ENTR!D:D,D1827,MOVI_ENTR!O:O,$E$5))</f>
        <v/>
      </c>
      <c r="K1827" s="103" t="str">
        <f>IF(CADA_PROD!C1825="","",IFERROR($J1827/SUM($J$8:$J$1008),""))</f>
        <v/>
      </c>
      <c r="L1827" s="103" t="str">
        <f>IF(CADA_PROD!C1825="","",IFERROR(H1827/SUM($H$8:$H$1008),""))</f>
        <v/>
      </c>
      <c r="M1827" s="102" t="str">
        <f>IF(CADA_PROD!$C1825="","",IFERROR(SUMIFS(MOVI_ENTR!M:M,MOVI_ENTR!D:D,D1827,MOVI_ENTR!O:O,$E$5)/SUMIFS(MOVI_ENTR!I:I,MOVI_ENTR!D:D,D1827,MOVI_ENTR!O:O,$E$5),0))</f>
        <v/>
      </c>
      <c r="N1827" s="104" t="str">
        <f>IF(CADA_PROD!C1825="","",G1827/E1827)</f>
        <v/>
      </c>
    </row>
    <row r="1828" spans="2:14" ht="30" customHeight="1">
      <c r="B1828" s="21">
        <f t="shared" si="57"/>
        <v>1821</v>
      </c>
      <c r="C1828" s="99" t="str">
        <f>IF(CADA_PROD!C1826="","",CADA_PROD!C1826)</f>
        <v/>
      </c>
      <c r="D1828" s="100" t="str">
        <f>IF(CADA_PROD!D1826="","",CADA_PROD!D1826)</f>
        <v/>
      </c>
      <c r="E1828" s="101" t="str">
        <f>IF(CADA_PROD!E1826="","",CADA_PROD!E1826)</f>
        <v/>
      </c>
      <c r="F1828" s="101" t="str">
        <f>IF(CADA_PROD!D1826="","",SUMIFS(MOVI_ENTR!I:I,MOVI_ENTR!D:D,D1828,MOVI_ENTR!O:O,$E$5))</f>
        <v/>
      </c>
      <c r="G1828" s="101" t="str">
        <f>IF(CADA_PROD!C1826="","",SUMIFS(MOVI_SAID!H:H,MOVI_SAID!D:D,D1828,MOVI_SAID!L:L,$E$5))</f>
        <v/>
      </c>
      <c r="H1828" s="101" t="str">
        <f t="shared" si="56"/>
        <v/>
      </c>
      <c r="I1828" s="100" t="str">
        <f>IF(CADA_PROD!C1826="","",IFERROR(IF(H1828&lt;=0,"Sem estoque",IF(H1828/E1828&lt;0.25,"Quase sem estoque",IF(H1828/E1828&lt;1.2,"Estoque baixo",IF(H1828/E1828&lt;2,"Estoque moderado","Estoque confortável")))),""))</f>
        <v/>
      </c>
      <c r="J1828" s="102" t="str">
        <f>IF(CADA_PROD!C1826="","",SUMIFS(MOVI_ENTR!M:M,MOVI_ENTR!D:D,D1828,MOVI_ENTR!O:O,$E$5))</f>
        <v/>
      </c>
      <c r="K1828" s="103" t="str">
        <f>IF(CADA_PROD!C1826="","",IFERROR($J1828/SUM($J$8:$J$1008),""))</f>
        <v/>
      </c>
      <c r="L1828" s="103" t="str">
        <f>IF(CADA_PROD!C1826="","",IFERROR(H1828/SUM($H$8:$H$1008),""))</f>
        <v/>
      </c>
      <c r="M1828" s="102" t="str">
        <f>IF(CADA_PROD!$C1826="","",IFERROR(SUMIFS(MOVI_ENTR!M:M,MOVI_ENTR!D:D,D1828,MOVI_ENTR!O:O,$E$5)/SUMIFS(MOVI_ENTR!I:I,MOVI_ENTR!D:D,D1828,MOVI_ENTR!O:O,$E$5),0))</f>
        <v/>
      </c>
      <c r="N1828" s="104" t="str">
        <f>IF(CADA_PROD!C1826="","",G1828/E1828)</f>
        <v/>
      </c>
    </row>
    <row r="1829" spans="2:14" ht="30" customHeight="1">
      <c r="B1829" s="21">
        <f t="shared" si="57"/>
        <v>1822</v>
      </c>
      <c r="C1829" s="99" t="str">
        <f>IF(CADA_PROD!C1827="","",CADA_PROD!C1827)</f>
        <v/>
      </c>
      <c r="D1829" s="100" t="str">
        <f>IF(CADA_PROD!D1827="","",CADA_PROD!D1827)</f>
        <v/>
      </c>
      <c r="E1829" s="101" t="str">
        <f>IF(CADA_PROD!E1827="","",CADA_PROD!E1827)</f>
        <v/>
      </c>
      <c r="F1829" s="101" t="str">
        <f>IF(CADA_PROD!D1827="","",SUMIFS(MOVI_ENTR!I:I,MOVI_ENTR!D:D,D1829,MOVI_ENTR!O:O,$E$5))</f>
        <v/>
      </c>
      <c r="G1829" s="101" t="str">
        <f>IF(CADA_PROD!C1827="","",SUMIFS(MOVI_SAID!H:H,MOVI_SAID!D:D,D1829,MOVI_SAID!L:L,$E$5))</f>
        <v/>
      </c>
      <c r="H1829" s="101" t="str">
        <f t="shared" si="56"/>
        <v/>
      </c>
      <c r="I1829" s="100" t="str">
        <f>IF(CADA_PROD!C1827="","",IFERROR(IF(H1829&lt;=0,"Sem estoque",IF(H1829/E1829&lt;0.25,"Quase sem estoque",IF(H1829/E1829&lt;1.2,"Estoque baixo",IF(H1829/E1829&lt;2,"Estoque moderado","Estoque confortável")))),""))</f>
        <v/>
      </c>
      <c r="J1829" s="102" t="str">
        <f>IF(CADA_PROD!C1827="","",SUMIFS(MOVI_ENTR!M:M,MOVI_ENTR!D:D,D1829,MOVI_ENTR!O:O,$E$5))</f>
        <v/>
      </c>
      <c r="K1829" s="103" t="str">
        <f>IF(CADA_PROD!C1827="","",IFERROR($J1829/SUM($J$8:$J$1008),""))</f>
        <v/>
      </c>
      <c r="L1829" s="103" t="str">
        <f>IF(CADA_PROD!C1827="","",IFERROR(H1829/SUM($H$8:$H$1008),""))</f>
        <v/>
      </c>
      <c r="M1829" s="102" t="str">
        <f>IF(CADA_PROD!$C1827="","",IFERROR(SUMIFS(MOVI_ENTR!M:M,MOVI_ENTR!D:D,D1829,MOVI_ENTR!O:O,$E$5)/SUMIFS(MOVI_ENTR!I:I,MOVI_ENTR!D:D,D1829,MOVI_ENTR!O:O,$E$5),0))</f>
        <v/>
      </c>
      <c r="N1829" s="104" t="str">
        <f>IF(CADA_PROD!C1827="","",G1829/E1829)</f>
        <v/>
      </c>
    </row>
    <row r="1830" spans="2:14" ht="30" customHeight="1">
      <c r="B1830" s="21">
        <f t="shared" si="57"/>
        <v>1823</v>
      </c>
      <c r="C1830" s="99" t="str">
        <f>IF(CADA_PROD!C1828="","",CADA_PROD!C1828)</f>
        <v/>
      </c>
      <c r="D1830" s="100" t="str">
        <f>IF(CADA_PROD!D1828="","",CADA_PROD!D1828)</f>
        <v/>
      </c>
      <c r="E1830" s="101" t="str">
        <f>IF(CADA_PROD!E1828="","",CADA_PROD!E1828)</f>
        <v/>
      </c>
      <c r="F1830" s="101" t="str">
        <f>IF(CADA_PROD!D1828="","",SUMIFS(MOVI_ENTR!I:I,MOVI_ENTR!D:D,D1830,MOVI_ENTR!O:O,$E$5))</f>
        <v/>
      </c>
      <c r="G1830" s="101" t="str">
        <f>IF(CADA_PROD!C1828="","",SUMIFS(MOVI_SAID!H:H,MOVI_SAID!D:D,D1830,MOVI_SAID!L:L,$E$5))</f>
        <v/>
      </c>
      <c r="H1830" s="101" t="str">
        <f t="shared" si="56"/>
        <v/>
      </c>
      <c r="I1830" s="100" t="str">
        <f>IF(CADA_PROD!C1828="","",IFERROR(IF(H1830&lt;=0,"Sem estoque",IF(H1830/E1830&lt;0.25,"Quase sem estoque",IF(H1830/E1830&lt;1.2,"Estoque baixo",IF(H1830/E1830&lt;2,"Estoque moderado","Estoque confortável")))),""))</f>
        <v/>
      </c>
      <c r="J1830" s="102" t="str">
        <f>IF(CADA_PROD!C1828="","",SUMIFS(MOVI_ENTR!M:M,MOVI_ENTR!D:D,D1830,MOVI_ENTR!O:O,$E$5))</f>
        <v/>
      </c>
      <c r="K1830" s="103" t="str">
        <f>IF(CADA_PROD!C1828="","",IFERROR($J1830/SUM($J$8:$J$1008),""))</f>
        <v/>
      </c>
      <c r="L1830" s="103" t="str">
        <f>IF(CADA_PROD!C1828="","",IFERROR(H1830/SUM($H$8:$H$1008),""))</f>
        <v/>
      </c>
      <c r="M1830" s="102" t="str">
        <f>IF(CADA_PROD!$C1828="","",IFERROR(SUMIFS(MOVI_ENTR!M:M,MOVI_ENTR!D:D,D1830,MOVI_ENTR!O:O,$E$5)/SUMIFS(MOVI_ENTR!I:I,MOVI_ENTR!D:D,D1830,MOVI_ENTR!O:O,$E$5),0))</f>
        <v/>
      </c>
      <c r="N1830" s="104" t="str">
        <f>IF(CADA_PROD!C1828="","",G1830/E1830)</f>
        <v/>
      </c>
    </row>
    <row r="1831" spans="2:14" ht="30" customHeight="1">
      <c r="B1831" s="21">
        <f t="shared" si="57"/>
        <v>1824</v>
      </c>
      <c r="C1831" s="99" t="str">
        <f>IF(CADA_PROD!C1829="","",CADA_PROD!C1829)</f>
        <v/>
      </c>
      <c r="D1831" s="100" t="str">
        <f>IF(CADA_PROD!D1829="","",CADA_PROD!D1829)</f>
        <v/>
      </c>
      <c r="E1831" s="101" t="str">
        <f>IF(CADA_PROD!E1829="","",CADA_PROD!E1829)</f>
        <v/>
      </c>
      <c r="F1831" s="101" t="str">
        <f>IF(CADA_PROD!D1829="","",SUMIFS(MOVI_ENTR!I:I,MOVI_ENTR!D:D,D1831,MOVI_ENTR!O:O,$E$5))</f>
        <v/>
      </c>
      <c r="G1831" s="101" t="str">
        <f>IF(CADA_PROD!C1829="","",SUMIFS(MOVI_SAID!H:H,MOVI_SAID!D:D,D1831,MOVI_SAID!L:L,$E$5))</f>
        <v/>
      </c>
      <c r="H1831" s="101" t="str">
        <f t="shared" si="56"/>
        <v/>
      </c>
      <c r="I1831" s="100" t="str">
        <f>IF(CADA_PROD!C1829="","",IFERROR(IF(H1831&lt;=0,"Sem estoque",IF(H1831/E1831&lt;0.25,"Quase sem estoque",IF(H1831/E1831&lt;1.2,"Estoque baixo",IF(H1831/E1831&lt;2,"Estoque moderado","Estoque confortável")))),""))</f>
        <v/>
      </c>
      <c r="J1831" s="102" t="str">
        <f>IF(CADA_PROD!C1829="","",SUMIFS(MOVI_ENTR!M:M,MOVI_ENTR!D:D,D1831,MOVI_ENTR!O:O,$E$5))</f>
        <v/>
      </c>
      <c r="K1831" s="103" t="str">
        <f>IF(CADA_PROD!C1829="","",IFERROR($J1831/SUM($J$8:$J$1008),""))</f>
        <v/>
      </c>
      <c r="L1831" s="103" t="str">
        <f>IF(CADA_PROD!C1829="","",IFERROR(H1831/SUM($H$8:$H$1008),""))</f>
        <v/>
      </c>
      <c r="M1831" s="102" t="str">
        <f>IF(CADA_PROD!$C1829="","",IFERROR(SUMIFS(MOVI_ENTR!M:M,MOVI_ENTR!D:D,D1831,MOVI_ENTR!O:O,$E$5)/SUMIFS(MOVI_ENTR!I:I,MOVI_ENTR!D:D,D1831,MOVI_ENTR!O:O,$E$5),0))</f>
        <v/>
      </c>
      <c r="N1831" s="104" t="str">
        <f>IF(CADA_PROD!C1829="","",G1831/E1831)</f>
        <v/>
      </c>
    </row>
    <row r="1832" spans="2:14" ht="30" customHeight="1">
      <c r="B1832" s="21">
        <f t="shared" si="57"/>
        <v>1825</v>
      </c>
      <c r="C1832" s="99" t="str">
        <f>IF(CADA_PROD!C1830="","",CADA_PROD!C1830)</f>
        <v/>
      </c>
      <c r="D1832" s="100" t="str">
        <f>IF(CADA_PROD!D1830="","",CADA_PROD!D1830)</f>
        <v/>
      </c>
      <c r="E1832" s="101" t="str">
        <f>IF(CADA_PROD!E1830="","",CADA_PROD!E1830)</f>
        <v/>
      </c>
      <c r="F1832" s="101" t="str">
        <f>IF(CADA_PROD!D1830="","",SUMIFS(MOVI_ENTR!I:I,MOVI_ENTR!D:D,D1832,MOVI_ENTR!O:O,$E$5))</f>
        <v/>
      </c>
      <c r="G1832" s="101" t="str">
        <f>IF(CADA_PROD!C1830="","",SUMIFS(MOVI_SAID!H:H,MOVI_SAID!D:D,D1832,MOVI_SAID!L:L,$E$5))</f>
        <v/>
      </c>
      <c r="H1832" s="101" t="str">
        <f t="shared" si="56"/>
        <v/>
      </c>
      <c r="I1832" s="100" t="str">
        <f>IF(CADA_PROD!C1830="","",IFERROR(IF(H1832&lt;=0,"Sem estoque",IF(H1832/E1832&lt;0.25,"Quase sem estoque",IF(H1832/E1832&lt;1.2,"Estoque baixo",IF(H1832/E1832&lt;2,"Estoque moderado","Estoque confortável")))),""))</f>
        <v/>
      </c>
      <c r="J1832" s="102" t="str">
        <f>IF(CADA_PROD!C1830="","",SUMIFS(MOVI_ENTR!M:M,MOVI_ENTR!D:D,D1832,MOVI_ENTR!O:O,$E$5))</f>
        <v/>
      </c>
      <c r="K1832" s="103" t="str">
        <f>IF(CADA_PROD!C1830="","",IFERROR($J1832/SUM($J$8:$J$1008),""))</f>
        <v/>
      </c>
      <c r="L1832" s="103" t="str">
        <f>IF(CADA_PROD!C1830="","",IFERROR(H1832/SUM($H$8:$H$1008),""))</f>
        <v/>
      </c>
      <c r="M1832" s="102" t="str">
        <f>IF(CADA_PROD!$C1830="","",IFERROR(SUMIFS(MOVI_ENTR!M:M,MOVI_ENTR!D:D,D1832,MOVI_ENTR!O:O,$E$5)/SUMIFS(MOVI_ENTR!I:I,MOVI_ENTR!D:D,D1832,MOVI_ENTR!O:O,$E$5),0))</f>
        <v/>
      </c>
      <c r="N1832" s="104" t="str">
        <f>IF(CADA_PROD!C1830="","",G1832/E1832)</f>
        <v/>
      </c>
    </row>
    <row r="1833" spans="2:14" ht="30" customHeight="1">
      <c r="B1833" s="21">
        <f t="shared" si="57"/>
        <v>1826</v>
      </c>
      <c r="C1833" s="99" t="str">
        <f>IF(CADA_PROD!C1831="","",CADA_PROD!C1831)</f>
        <v/>
      </c>
      <c r="D1833" s="100" t="str">
        <f>IF(CADA_PROD!D1831="","",CADA_PROD!D1831)</f>
        <v/>
      </c>
      <c r="E1833" s="101" t="str">
        <f>IF(CADA_PROD!E1831="","",CADA_PROD!E1831)</f>
        <v/>
      </c>
      <c r="F1833" s="101" t="str">
        <f>IF(CADA_PROD!D1831="","",SUMIFS(MOVI_ENTR!I:I,MOVI_ENTR!D:D,D1833,MOVI_ENTR!O:O,$E$5))</f>
        <v/>
      </c>
      <c r="G1833" s="101" t="str">
        <f>IF(CADA_PROD!C1831="","",SUMIFS(MOVI_SAID!H:H,MOVI_SAID!D:D,D1833,MOVI_SAID!L:L,$E$5))</f>
        <v/>
      </c>
      <c r="H1833" s="101" t="str">
        <f t="shared" si="56"/>
        <v/>
      </c>
      <c r="I1833" s="100" t="str">
        <f>IF(CADA_PROD!C1831="","",IFERROR(IF(H1833&lt;=0,"Sem estoque",IF(H1833/E1833&lt;0.25,"Quase sem estoque",IF(H1833/E1833&lt;1.2,"Estoque baixo",IF(H1833/E1833&lt;2,"Estoque moderado","Estoque confortável")))),""))</f>
        <v/>
      </c>
      <c r="J1833" s="102" t="str">
        <f>IF(CADA_PROD!C1831="","",SUMIFS(MOVI_ENTR!M:M,MOVI_ENTR!D:D,D1833,MOVI_ENTR!O:O,$E$5))</f>
        <v/>
      </c>
      <c r="K1833" s="103" t="str">
        <f>IF(CADA_PROD!C1831="","",IFERROR($J1833/SUM($J$8:$J$1008),""))</f>
        <v/>
      </c>
      <c r="L1833" s="103" t="str">
        <f>IF(CADA_PROD!C1831="","",IFERROR(H1833/SUM($H$8:$H$1008),""))</f>
        <v/>
      </c>
      <c r="M1833" s="102" t="str">
        <f>IF(CADA_PROD!$C1831="","",IFERROR(SUMIFS(MOVI_ENTR!M:M,MOVI_ENTR!D:D,D1833,MOVI_ENTR!O:O,$E$5)/SUMIFS(MOVI_ENTR!I:I,MOVI_ENTR!D:D,D1833,MOVI_ENTR!O:O,$E$5),0))</f>
        <v/>
      </c>
      <c r="N1833" s="104" t="str">
        <f>IF(CADA_PROD!C1831="","",G1833/E1833)</f>
        <v/>
      </c>
    </row>
    <row r="1834" spans="2:14" ht="30" customHeight="1">
      <c r="B1834" s="21">
        <f t="shared" si="57"/>
        <v>1827</v>
      </c>
      <c r="C1834" s="99" t="str">
        <f>IF(CADA_PROD!C1832="","",CADA_PROD!C1832)</f>
        <v/>
      </c>
      <c r="D1834" s="100" t="str">
        <f>IF(CADA_PROD!D1832="","",CADA_PROD!D1832)</f>
        <v/>
      </c>
      <c r="E1834" s="101" t="str">
        <f>IF(CADA_PROD!E1832="","",CADA_PROD!E1832)</f>
        <v/>
      </c>
      <c r="F1834" s="101" t="str">
        <f>IF(CADA_PROD!D1832="","",SUMIFS(MOVI_ENTR!I:I,MOVI_ENTR!D:D,D1834,MOVI_ENTR!O:O,$E$5))</f>
        <v/>
      </c>
      <c r="G1834" s="101" t="str">
        <f>IF(CADA_PROD!C1832="","",SUMIFS(MOVI_SAID!H:H,MOVI_SAID!D:D,D1834,MOVI_SAID!L:L,$E$5))</f>
        <v/>
      </c>
      <c r="H1834" s="101" t="str">
        <f t="shared" si="56"/>
        <v/>
      </c>
      <c r="I1834" s="100" t="str">
        <f>IF(CADA_PROD!C1832="","",IFERROR(IF(H1834&lt;=0,"Sem estoque",IF(H1834/E1834&lt;0.25,"Quase sem estoque",IF(H1834/E1834&lt;1.2,"Estoque baixo",IF(H1834/E1834&lt;2,"Estoque moderado","Estoque confortável")))),""))</f>
        <v/>
      </c>
      <c r="J1834" s="102" t="str">
        <f>IF(CADA_PROD!C1832="","",SUMIFS(MOVI_ENTR!M:M,MOVI_ENTR!D:D,D1834,MOVI_ENTR!O:O,$E$5))</f>
        <v/>
      </c>
      <c r="K1834" s="103" t="str">
        <f>IF(CADA_PROD!C1832="","",IFERROR($J1834/SUM($J$8:$J$1008),""))</f>
        <v/>
      </c>
      <c r="L1834" s="103" t="str">
        <f>IF(CADA_PROD!C1832="","",IFERROR(H1834/SUM($H$8:$H$1008),""))</f>
        <v/>
      </c>
      <c r="M1834" s="102" t="str">
        <f>IF(CADA_PROD!$C1832="","",IFERROR(SUMIFS(MOVI_ENTR!M:M,MOVI_ENTR!D:D,D1834,MOVI_ENTR!O:O,$E$5)/SUMIFS(MOVI_ENTR!I:I,MOVI_ENTR!D:D,D1834,MOVI_ENTR!O:O,$E$5),0))</f>
        <v/>
      </c>
      <c r="N1834" s="104" t="str">
        <f>IF(CADA_PROD!C1832="","",G1834/E1834)</f>
        <v/>
      </c>
    </row>
    <row r="1835" spans="2:14" ht="30" customHeight="1">
      <c r="B1835" s="21">
        <f t="shared" si="57"/>
        <v>1828</v>
      </c>
      <c r="C1835" s="99" t="str">
        <f>IF(CADA_PROD!C1833="","",CADA_PROD!C1833)</f>
        <v/>
      </c>
      <c r="D1835" s="100" t="str">
        <f>IF(CADA_PROD!D1833="","",CADA_PROD!D1833)</f>
        <v/>
      </c>
      <c r="E1835" s="101" t="str">
        <f>IF(CADA_PROD!E1833="","",CADA_PROD!E1833)</f>
        <v/>
      </c>
      <c r="F1835" s="101" t="str">
        <f>IF(CADA_PROD!D1833="","",SUMIFS(MOVI_ENTR!I:I,MOVI_ENTR!D:D,D1835,MOVI_ENTR!O:O,$E$5))</f>
        <v/>
      </c>
      <c r="G1835" s="101" t="str">
        <f>IF(CADA_PROD!C1833="","",SUMIFS(MOVI_SAID!H:H,MOVI_SAID!D:D,D1835,MOVI_SAID!L:L,$E$5))</f>
        <v/>
      </c>
      <c r="H1835" s="101" t="str">
        <f t="shared" si="56"/>
        <v/>
      </c>
      <c r="I1835" s="100" t="str">
        <f>IF(CADA_PROD!C1833="","",IFERROR(IF(H1835&lt;=0,"Sem estoque",IF(H1835/E1835&lt;0.25,"Quase sem estoque",IF(H1835/E1835&lt;1.2,"Estoque baixo",IF(H1835/E1835&lt;2,"Estoque moderado","Estoque confortável")))),""))</f>
        <v/>
      </c>
      <c r="J1835" s="102" t="str">
        <f>IF(CADA_PROD!C1833="","",SUMIFS(MOVI_ENTR!M:M,MOVI_ENTR!D:D,D1835,MOVI_ENTR!O:O,$E$5))</f>
        <v/>
      </c>
      <c r="K1835" s="103" t="str">
        <f>IF(CADA_PROD!C1833="","",IFERROR($J1835/SUM($J$8:$J$1008),""))</f>
        <v/>
      </c>
      <c r="L1835" s="103" t="str">
        <f>IF(CADA_PROD!C1833="","",IFERROR(H1835/SUM($H$8:$H$1008),""))</f>
        <v/>
      </c>
      <c r="M1835" s="102" t="str">
        <f>IF(CADA_PROD!$C1833="","",IFERROR(SUMIFS(MOVI_ENTR!M:M,MOVI_ENTR!D:D,D1835,MOVI_ENTR!O:O,$E$5)/SUMIFS(MOVI_ENTR!I:I,MOVI_ENTR!D:D,D1835,MOVI_ENTR!O:O,$E$5),0))</f>
        <v/>
      </c>
      <c r="N1835" s="104" t="str">
        <f>IF(CADA_PROD!C1833="","",G1835/E1835)</f>
        <v/>
      </c>
    </row>
    <row r="1836" spans="2:14" ht="30" customHeight="1">
      <c r="B1836" s="21">
        <f t="shared" si="57"/>
        <v>1829</v>
      </c>
      <c r="C1836" s="99" t="str">
        <f>IF(CADA_PROD!C1834="","",CADA_PROD!C1834)</f>
        <v/>
      </c>
      <c r="D1836" s="100" t="str">
        <f>IF(CADA_PROD!D1834="","",CADA_PROD!D1834)</f>
        <v/>
      </c>
      <c r="E1836" s="101" t="str">
        <f>IF(CADA_PROD!E1834="","",CADA_PROD!E1834)</f>
        <v/>
      </c>
      <c r="F1836" s="101" t="str">
        <f>IF(CADA_PROD!D1834="","",SUMIFS(MOVI_ENTR!I:I,MOVI_ENTR!D:D,D1836,MOVI_ENTR!O:O,$E$5))</f>
        <v/>
      </c>
      <c r="G1836" s="101" t="str">
        <f>IF(CADA_PROD!C1834="","",SUMIFS(MOVI_SAID!H:H,MOVI_SAID!D:D,D1836,MOVI_SAID!L:L,$E$5))</f>
        <v/>
      </c>
      <c r="H1836" s="101" t="str">
        <f t="shared" si="56"/>
        <v/>
      </c>
      <c r="I1836" s="100" t="str">
        <f>IF(CADA_PROD!C1834="","",IFERROR(IF(H1836&lt;=0,"Sem estoque",IF(H1836/E1836&lt;0.25,"Quase sem estoque",IF(H1836/E1836&lt;1.2,"Estoque baixo",IF(H1836/E1836&lt;2,"Estoque moderado","Estoque confortável")))),""))</f>
        <v/>
      </c>
      <c r="J1836" s="102" t="str">
        <f>IF(CADA_PROD!C1834="","",SUMIFS(MOVI_ENTR!M:M,MOVI_ENTR!D:D,D1836,MOVI_ENTR!O:O,$E$5))</f>
        <v/>
      </c>
      <c r="K1836" s="103" t="str">
        <f>IF(CADA_PROD!C1834="","",IFERROR($J1836/SUM($J$8:$J$1008),""))</f>
        <v/>
      </c>
      <c r="L1836" s="103" t="str">
        <f>IF(CADA_PROD!C1834="","",IFERROR(H1836/SUM($H$8:$H$1008),""))</f>
        <v/>
      </c>
      <c r="M1836" s="102" t="str">
        <f>IF(CADA_PROD!$C1834="","",IFERROR(SUMIFS(MOVI_ENTR!M:M,MOVI_ENTR!D:D,D1836,MOVI_ENTR!O:O,$E$5)/SUMIFS(MOVI_ENTR!I:I,MOVI_ENTR!D:D,D1836,MOVI_ENTR!O:O,$E$5),0))</f>
        <v/>
      </c>
      <c r="N1836" s="104" t="str">
        <f>IF(CADA_PROD!C1834="","",G1836/E1836)</f>
        <v/>
      </c>
    </row>
    <row r="1837" spans="2:14" ht="30" customHeight="1">
      <c r="B1837" s="21">
        <f t="shared" si="57"/>
        <v>1830</v>
      </c>
      <c r="C1837" s="99" t="str">
        <f>IF(CADA_PROD!C1835="","",CADA_PROD!C1835)</f>
        <v/>
      </c>
      <c r="D1837" s="100" t="str">
        <f>IF(CADA_PROD!D1835="","",CADA_PROD!D1835)</f>
        <v/>
      </c>
      <c r="E1837" s="101" t="str">
        <f>IF(CADA_PROD!E1835="","",CADA_PROD!E1835)</f>
        <v/>
      </c>
      <c r="F1837" s="101" t="str">
        <f>IF(CADA_PROD!D1835="","",SUMIFS(MOVI_ENTR!I:I,MOVI_ENTR!D:D,D1837,MOVI_ENTR!O:O,$E$5))</f>
        <v/>
      </c>
      <c r="G1837" s="101" t="str">
        <f>IF(CADA_PROD!C1835="","",SUMIFS(MOVI_SAID!H:H,MOVI_SAID!D:D,D1837,MOVI_SAID!L:L,$E$5))</f>
        <v/>
      </c>
      <c r="H1837" s="101" t="str">
        <f t="shared" si="56"/>
        <v/>
      </c>
      <c r="I1837" s="100" t="str">
        <f>IF(CADA_PROD!C1835="","",IFERROR(IF(H1837&lt;=0,"Sem estoque",IF(H1837/E1837&lt;0.25,"Quase sem estoque",IF(H1837/E1837&lt;1.2,"Estoque baixo",IF(H1837/E1837&lt;2,"Estoque moderado","Estoque confortável")))),""))</f>
        <v/>
      </c>
      <c r="J1837" s="102" t="str">
        <f>IF(CADA_PROD!C1835="","",SUMIFS(MOVI_ENTR!M:M,MOVI_ENTR!D:D,D1837,MOVI_ENTR!O:O,$E$5))</f>
        <v/>
      </c>
      <c r="K1837" s="103" t="str">
        <f>IF(CADA_PROD!C1835="","",IFERROR($J1837/SUM($J$8:$J$1008),""))</f>
        <v/>
      </c>
      <c r="L1837" s="103" t="str">
        <f>IF(CADA_PROD!C1835="","",IFERROR(H1837/SUM($H$8:$H$1008),""))</f>
        <v/>
      </c>
      <c r="M1837" s="102" t="str">
        <f>IF(CADA_PROD!$C1835="","",IFERROR(SUMIFS(MOVI_ENTR!M:M,MOVI_ENTR!D:D,D1837,MOVI_ENTR!O:O,$E$5)/SUMIFS(MOVI_ENTR!I:I,MOVI_ENTR!D:D,D1837,MOVI_ENTR!O:O,$E$5),0))</f>
        <v/>
      </c>
      <c r="N1837" s="104" t="str">
        <f>IF(CADA_PROD!C1835="","",G1837/E1837)</f>
        <v/>
      </c>
    </row>
    <row r="1838" spans="2:14" ht="30" customHeight="1">
      <c r="B1838" s="21">
        <f t="shared" si="57"/>
        <v>1831</v>
      </c>
      <c r="C1838" s="99" t="str">
        <f>IF(CADA_PROD!C1836="","",CADA_PROD!C1836)</f>
        <v/>
      </c>
      <c r="D1838" s="100" t="str">
        <f>IF(CADA_PROD!D1836="","",CADA_PROD!D1836)</f>
        <v/>
      </c>
      <c r="E1838" s="101" t="str">
        <f>IF(CADA_PROD!E1836="","",CADA_PROD!E1836)</f>
        <v/>
      </c>
      <c r="F1838" s="101" t="str">
        <f>IF(CADA_PROD!D1836="","",SUMIFS(MOVI_ENTR!I:I,MOVI_ENTR!D:D,D1838,MOVI_ENTR!O:O,$E$5))</f>
        <v/>
      </c>
      <c r="G1838" s="101" t="str">
        <f>IF(CADA_PROD!C1836="","",SUMIFS(MOVI_SAID!H:H,MOVI_SAID!D:D,D1838,MOVI_SAID!L:L,$E$5))</f>
        <v/>
      </c>
      <c r="H1838" s="101" t="str">
        <f t="shared" si="56"/>
        <v/>
      </c>
      <c r="I1838" s="100" t="str">
        <f>IF(CADA_PROD!C1836="","",IFERROR(IF(H1838&lt;=0,"Sem estoque",IF(H1838/E1838&lt;0.25,"Quase sem estoque",IF(H1838/E1838&lt;1.2,"Estoque baixo",IF(H1838/E1838&lt;2,"Estoque moderado","Estoque confortável")))),""))</f>
        <v/>
      </c>
      <c r="J1838" s="102" t="str">
        <f>IF(CADA_PROD!C1836="","",SUMIFS(MOVI_ENTR!M:M,MOVI_ENTR!D:D,D1838,MOVI_ENTR!O:O,$E$5))</f>
        <v/>
      </c>
      <c r="K1838" s="103" t="str">
        <f>IF(CADA_PROD!C1836="","",IFERROR($J1838/SUM($J$8:$J$1008),""))</f>
        <v/>
      </c>
      <c r="L1838" s="103" t="str">
        <f>IF(CADA_PROD!C1836="","",IFERROR(H1838/SUM($H$8:$H$1008),""))</f>
        <v/>
      </c>
      <c r="M1838" s="102" t="str">
        <f>IF(CADA_PROD!$C1836="","",IFERROR(SUMIFS(MOVI_ENTR!M:M,MOVI_ENTR!D:D,D1838,MOVI_ENTR!O:O,$E$5)/SUMIFS(MOVI_ENTR!I:I,MOVI_ENTR!D:D,D1838,MOVI_ENTR!O:O,$E$5),0))</f>
        <v/>
      </c>
      <c r="N1838" s="104" t="str">
        <f>IF(CADA_PROD!C1836="","",G1838/E1838)</f>
        <v/>
      </c>
    </row>
    <row r="1839" spans="2:14" ht="30" customHeight="1">
      <c r="B1839" s="21">
        <f t="shared" si="57"/>
        <v>1832</v>
      </c>
      <c r="C1839" s="99" t="str">
        <f>IF(CADA_PROD!C1837="","",CADA_PROD!C1837)</f>
        <v/>
      </c>
      <c r="D1839" s="100" t="str">
        <f>IF(CADA_PROD!D1837="","",CADA_PROD!D1837)</f>
        <v/>
      </c>
      <c r="E1839" s="101" t="str">
        <f>IF(CADA_PROD!E1837="","",CADA_PROD!E1837)</f>
        <v/>
      </c>
      <c r="F1839" s="101" t="str">
        <f>IF(CADA_PROD!D1837="","",SUMIFS(MOVI_ENTR!I:I,MOVI_ENTR!D:D,D1839,MOVI_ENTR!O:O,$E$5))</f>
        <v/>
      </c>
      <c r="G1839" s="101" t="str">
        <f>IF(CADA_PROD!C1837="","",SUMIFS(MOVI_SAID!H:H,MOVI_SAID!D:D,D1839,MOVI_SAID!L:L,$E$5))</f>
        <v/>
      </c>
      <c r="H1839" s="101" t="str">
        <f t="shared" ref="H1839:H1902" si="58">IFERROR(F1839-G1839,"")</f>
        <v/>
      </c>
      <c r="I1839" s="100" t="str">
        <f>IF(CADA_PROD!C1837="","",IFERROR(IF(H1839&lt;=0,"Sem estoque",IF(H1839/E1839&lt;0.25,"Quase sem estoque",IF(H1839/E1839&lt;1.2,"Estoque baixo",IF(H1839/E1839&lt;2,"Estoque moderado","Estoque confortável")))),""))</f>
        <v/>
      </c>
      <c r="J1839" s="102" t="str">
        <f>IF(CADA_PROD!C1837="","",SUMIFS(MOVI_ENTR!M:M,MOVI_ENTR!D:D,D1839,MOVI_ENTR!O:O,$E$5))</f>
        <v/>
      </c>
      <c r="K1839" s="103" t="str">
        <f>IF(CADA_PROD!C1837="","",IFERROR($J1839/SUM($J$8:$J$1008),""))</f>
        <v/>
      </c>
      <c r="L1839" s="103" t="str">
        <f>IF(CADA_PROD!C1837="","",IFERROR(H1839/SUM($H$8:$H$1008),""))</f>
        <v/>
      </c>
      <c r="M1839" s="102" t="str">
        <f>IF(CADA_PROD!$C1837="","",IFERROR(SUMIFS(MOVI_ENTR!M:M,MOVI_ENTR!D:D,D1839,MOVI_ENTR!O:O,$E$5)/SUMIFS(MOVI_ENTR!I:I,MOVI_ENTR!D:D,D1839,MOVI_ENTR!O:O,$E$5),0))</f>
        <v/>
      </c>
      <c r="N1839" s="104" t="str">
        <f>IF(CADA_PROD!C1837="","",G1839/E1839)</f>
        <v/>
      </c>
    </row>
    <row r="1840" spans="2:14" ht="30" customHeight="1">
      <c r="B1840" s="21">
        <f t="shared" si="57"/>
        <v>1833</v>
      </c>
      <c r="C1840" s="99" t="str">
        <f>IF(CADA_PROD!C1838="","",CADA_PROD!C1838)</f>
        <v/>
      </c>
      <c r="D1840" s="100" t="str">
        <f>IF(CADA_PROD!D1838="","",CADA_PROD!D1838)</f>
        <v/>
      </c>
      <c r="E1840" s="101" t="str">
        <f>IF(CADA_PROD!E1838="","",CADA_PROD!E1838)</f>
        <v/>
      </c>
      <c r="F1840" s="101" t="str">
        <f>IF(CADA_PROD!D1838="","",SUMIFS(MOVI_ENTR!I:I,MOVI_ENTR!D:D,D1840,MOVI_ENTR!O:O,$E$5))</f>
        <v/>
      </c>
      <c r="G1840" s="101" t="str">
        <f>IF(CADA_PROD!C1838="","",SUMIFS(MOVI_SAID!H:H,MOVI_SAID!D:D,D1840,MOVI_SAID!L:L,$E$5))</f>
        <v/>
      </c>
      <c r="H1840" s="101" t="str">
        <f t="shared" si="58"/>
        <v/>
      </c>
      <c r="I1840" s="100" t="str">
        <f>IF(CADA_PROD!C1838="","",IFERROR(IF(H1840&lt;=0,"Sem estoque",IF(H1840/E1840&lt;0.25,"Quase sem estoque",IF(H1840/E1840&lt;1.2,"Estoque baixo",IF(H1840/E1840&lt;2,"Estoque moderado","Estoque confortável")))),""))</f>
        <v/>
      </c>
      <c r="J1840" s="102" t="str">
        <f>IF(CADA_PROD!C1838="","",SUMIFS(MOVI_ENTR!M:M,MOVI_ENTR!D:D,D1840,MOVI_ENTR!O:O,$E$5))</f>
        <v/>
      </c>
      <c r="K1840" s="103" t="str">
        <f>IF(CADA_PROD!C1838="","",IFERROR($J1840/SUM($J$8:$J$1008),""))</f>
        <v/>
      </c>
      <c r="L1840" s="103" t="str">
        <f>IF(CADA_PROD!C1838="","",IFERROR(H1840/SUM($H$8:$H$1008),""))</f>
        <v/>
      </c>
      <c r="M1840" s="102" t="str">
        <f>IF(CADA_PROD!$C1838="","",IFERROR(SUMIFS(MOVI_ENTR!M:M,MOVI_ENTR!D:D,D1840,MOVI_ENTR!O:O,$E$5)/SUMIFS(MOVI_ENTR!I:I,MOVI_ENTR!D:D,D1840,MOVI_ENTR!O:O,$E$5),0))</f>
        <v/>
      </c>
      <c r="N1840" s="104" t="str">
        <f>IF(CADA_PROD!C1838="","",G1840/E1840)</f>
        <v/>
      </c>
    </row>
    <row r="1841" spans="2:14" ht="30" customHeight="1">
      <c r="B1841" s="21">
        <f t="shared" si="57"/>
        <v>1834</v>
      </c>
      <c r="C1841" s="99" t="str">
        <f>IF(CADA_PROD!C1839="","",CADA_PROD!C1839)</f>
        <v/>
      </c>
      <c r="D1841" s="100" t="str">
        <f>IF(CADA_PROD!D1839="","",CADA_PROD!D1839)</f>
        <v/>
      </c>
      <c r="E1841" s="101" t="str">
        <f>IF(CADA_PROD!E1839="","",CADA_PROD!E1839)</f>
        <v/>
      </c>
      <c r="F1841" s="101" t="str">
        <f>IF(CADA_PROD!D1839="","",SUMIFS(MOVI_ENTR!I:I,MOVI_ENTR!D:D,D1841,MOVI_ENTR!O:O,$E$5))</f>
        <v/>
      </c>
      <c r="G1841" s="101" t="str">
        <f>IF(CADA_PROD!C1839="","",SUMIFS(MOVI_SAID!H:H,MOVI_SAID!D:D,D1841,MOVI_SAID!L:L,$E$5))</f>
        <v/>
      </c>
      <c r="H1841" s="101" t="str">
        <f t="shared" si="58"/>
        <v/>
      </c>
      <c r="I1841" s="100" t="str">
        <f>IF(CADA_PROD!C1839="","",IFERROR(IF(H1841&lt;=0,"Sem estoque",IF(H1841/E1841&lt;0.25,"Quase sem estoque",IF(H1841/E1841&lt;1.2,"Estoque baixo",IF(H1841/E1841&lt;2,"Estoque moderado","Estoque confortável")))),""))</f>
        <v/>
      </c>
      <c r="J1841" s="102" t="str">
        <f>IF(CADA_PROD!C1839="","",SUMIFS(MOVI_ENTR!M:M,MOVI_ENTR!D:D,D1841,MOVI_ENTR!O:O,$E$5))</f>
        <v/>
      </c>
      <c r="K1841" s="103" t="str">
        <f>IF(CADA_PROD!C1839="","",IFERROR($J1841/SUM($J$8:$J$1008),""))</f>
        <v/>
      </c>
      <c r="L1841" s="103" t="str">
        <f>IF(CADA_PROD!C1839="","",IFERROR(H1841/SUM($H$8:$H$1008),""))</f>
        <v/>
      </c>
      <c r="M1841" s="102" t="str">
        <f>IF(CADA_PROD!$C1839="","",IFERROR(SUMIFS(MOVI_ENTR!M:M,MOVI_ENTR!D:D,D1841,MOVI_ENTR!O:O,$E$5)/SUMIFS(MOVI_ENTR!I:I,MOVI_ENTR!D:D,D1841,MOVI_ENTR!O:O,$E$5),0))</f>
        <v/>
      </c>
      <c r="N1841" s="104" t="str">
        <f>IF(CADA_PROD!C1839="","",G1841/E1841)</f>
        <v/>
      </c>
    </row>
    <row r="1842" spans="2:14" ht="30" customHeight="1">
      <c r="B1842" s="21">
        <f t="shared" si="57"/>
        <v>1835</v>
      </c>
      <c r="C1842" s="99" t="str">
        <f>IF(CADA_PROD!C1840="","",CADA_PROD!C1840)</f>
        <v/>
      </c>
      <c r="D1842" s="100" t="str">
        <f>IF(CADA_PROD!D1840="","",CADA_PROD!D1840)</f>
        <v/>
      </c>
      <c r="E1842" s="101" t="str">
        <f>IF(CADA_PROD!E1840="","",CADA_PROD!E1840)</f>
        <v/>
      </c>
      <c r="F1842" s="101" t="str">
        <f>IF(CADA_PROD!D1840="","",SUMIFS(MOVI_ENTR!I:I,MOVI_ENTR!D:D,D1842,MOVI_ENTR!O:O,$E$5))</f>
        <v/>
      </c>
      <c r="G1842" s="101" t="str">
        <f>IF(CADA_PROD!C1840="","",SUMIFS(MOVI_SAID!H:H,MOVI_SAID!D:D,D1842,MOVI_SAID!L:L,$E$5))</f>
        <v/>
      </c>
      <c r="H1842" s="101" t="str">
        <f t="shared" si="58"/>
        <v/>
      </c>
      <c r="I1842" s="100" t="str">
        <f>IF(CADA_PROD!C1840="","",IFERROR(IF(H1842&lt;=0,"Sem estoque",IF(H1842/E1842&lt;0.25,"Quase sem estoque",IF(H1842/E1842&lt;1.2,"Estoque baixo",IF(H1842/E1842&lt;2,"Estoque moderado","Estoque confortável")))),""))</f>
        <v/>
      </c>
      <c r="J1842" s="102" t="str">
        <f>IF(CADA_PROD!C1840="","",SUMIFS(MOVI_ENTR!M:M,MOVI_ENTR!D:D,D1842,MOVI_ENTR!O:O,$E$5))</f>
        <v/>
      </c>
      <c r="K1842" s="103" t="str">
        <f>IF(CADA_PROD!C1840="","",IFERROR($J1842/SUM($J$8:$J$1008),""))</f>
        <v/>
      </c>
      <c r="L1842" s="103" t="str">
        <f>IF(CADA_PROD!C1840="","",IFERROR(H1842/SUM($H$8:$H$1008),""))</f>
        <v/>
      </c>
      <c r="M1842" s="102" t="str">
        <f>IF(CADA_PROD!$C1840="","",IFERROR(SUMIFS(MOVI_ENTR!M:M,MOVI_ENTR!D:D,D1842,MOVI_ENTR!O:O,$E$5)/SUMIFS(MOVI_ENTR!I:I,MOVI_ENTR!D:D,D1842,MOVI_ENTR!O:O,$E$5),0))</f>
        <v/>
      </c>
      <c r="N1842" s="104" t="str">
        <f>IF(CADA_PROD!C1840="","",G1842/E1842)</f>
        <v/>
      </c>
    </row>
    <row r="1843" spans="2:14" ht="30" customHeight="1">
      <c r="B1843" s="21">
        <f t="shared" si="57"/>
        <v>1836</v>
      </c>
      <c r="C1843" s="99" t="str">
        <f>IF(CADA_PROD!C1841="","",CADA_PROD!C1841)</f>
        <v/>
      </c>
      <c r="D1843" s="100" t="str">
        <f>IF(CADA_PROD!D1841="","",CADA_PROD!D1841)</f>
        <v/>
      </c>
      <c r="E1843" s="101" t="str">
        <f>IF(CADA_PROD!E1841="","",CADA_PROD!E1841)</f>
        <v/>
      </c>
      <c r="F1843" s="101" t="str">
        <f>IF(CADA_PROD!D1841="","",SUMIFS(MOVI_ENTR!I:I,MOVI_ENTR!D:D,D1843,MOVI_ENTR!O:O,$E$5))</f>
        <v/>
      </c>
      <c r="G1843" s="101" t="str">
        <f>IF(CADA_PROD!C1841="","",SUMIFS(MOVI_SAID!H:H,MOVI_SAID!D:D,D1843,MOVI_SAID!L:L,$E$5))</f>
        <v/>
      </c>
      <c r="H1843" s="101" t="str">
        <f t="shared" si="58"/>
        <v/>
      </c>
      <c r="I1843" s="100" t="str">
        <f>IF(CADA_PROD!C1841="","",IFERROR(IF(H1843&lt;=0,"Sem estoque",IF(H1843/E1843&lt;0.25,"Quase sem estoque",IF(H1843/E1843&lt;1.2,"Estoque baixo",IF(H1843/E1843&lt;2,"Estoque moderado","Estoque confortável")))),""))</f>
        <v/>
      </c>
      <c r="J1843" s="102" t="str">
        <f>IF(CADA_PROD!C1841="","",SUMIFS(MOVI_ENTR!M:M,MOVI_ENTR!D:D,D1843,MOVI_ENTR!O:O,$E$5))</f>
        <v/>
      </c>
      <c r="K1843" s="103" t="str">
        <f>IF(CADA_PROD!C1841="","",IFERROR($J1843/SUM($J$8:$J$1008),""))</f>
        <v/>
      </c>
      <c r="L1843" s="103" t="str">
        <f>IF(CADA_PROD!C1841="","",IFERROR(H1843/SUM($H$8:$H$1008),""))</f>
        <v/>
      </c>
      <c r="M1843" s="102" t="str">
        <f>IF(CADA_PROD!$C1841="","",IFERROR(SUMIFS(MOVI_ENTR!M:M,MOVI_ENTR!D:D,D1843,MOVI_ENTR!O:O,$E$5)/SUMIFS(MOVI_ENTR!I:I,MOVI_ENTR!D:D,D1843,MOVI_ENTR!O:O,$E$5),0))</f>
        <v/>
      </c>
      <c r="N1843" s="104" t="str">
        <f>IF(CADA_PROD!C1841="","",G1843/E1843)</f>
        <v/>
      </c>
    </row>
    <row r="1844" spans="2:14" ht="30" customHeight="1">
      <c r="B1844" s="21">
        <f t="shared" si="57"/>
        <v>1837</v>
      </c>
      <c r="C1844" s="99" t="str">
        <f>IF(CADA_PROD!C1842="","",CADA_PROD!C1842)</f>
        <v/>
      </c>
      <c r="D1844" s="100" t="str">
        <f>IF(CADA_PROD!D1842="","",CADA_PROD!D1842)</f>
        <v/>
      </c>
      <c r="E1844" s="101" t="str">
        <f>IF(CADA_PROD!E1842="","",CADA_PROD!E1842)</f>
        <v/>
      </c>
      <c r="F1844" s="101" t="str">
        <f>IF(CADA_PROD!D1842="","",SUMIFS(MOVI_ENTR!I:I,MOVI_ENTR!D:D,D1844,MOVI_ENTR!O:O,$E$5))</f>
        <v/>
      </c>
      <c r="G1844" s="101" t="str">
        <f>IF(CADA_PROD!C1842="","",SUMIFS(MOVI_SAID!H:H,MOVI_SAID!D:D,D1844,MOVI_SAID!L:L,$E$5))</f>
        <v/>
      </c>
      <c r="H1844" s="101" t="str">
        <f t="shared" si="58"/>
        <v/>
      </c>
      <c r="I1844" s="100" t="str">
        <f>IF(CADA_PROD!C1842="","",IFERROR(IF(H1844&lt;=0,"Sem estoque",IF(H1844/E1844&lt;0.25,"Quase sem estoque",IF(H1844/E1844&lt;1.2,"Estoque baixo",IF(H1844/E1844&lt;2,"Estoque moderado","Estoque confortável")))),""))</f>
        <v/>
      </c>
      <c r="J1844" s="102" t="str">
        <f>IF(CADA_PROD!C1842="","",SUMIFS(MOVI_ENTR!M:M,MOVI_ENTR!D:D,D1844,MOVI_ENTR!O:O,$E$5))</f>
        <v/>
      </c>
      <c r="K1844" s="103" t="str">
        <f>IF(CADA_PROD!C1842="","",IFERROR($J1844/SUM($J$8:$J$1008),""))</f>
        <v/>
      </c>
      <c r="L1844" s="103" t="str">
        <f>IF(CADA_PROD!C1842="","",IFERROR(H1844/SUM($H$8:$H$1008),""))</f>
        <v/>
      </c>
      <c r="M1844" s="102" t="str">
        <f>IF(CADA_PROD!$C1842="","",IFERROR(SUMIFS(MOVI_ENTR!M:M,MOVI_ENTR!D:D,D1844,MOVI_ENTR!O:O,$E$5)/SUMIFS(MOVI_ENTR!I:I,MOVI_ENTR!D:D,D1844,MOVI_ENTR!O:O,$E$5),0))</f>
        <v/>
      </c>
      <c r="N1844" s="104" t="str">
        <f>IF(CADA_PROD!C1842="","",G1844/E1844)</f>
        <v/>
      </c>
    </row>
    <row r="1845" spans="2:14" ht="30" customHeight="1">
      <c r="B1845" s="21">
        <f t="shared" si="57"/>
        <v>1838</v>
      </c>
      <c r="C1845" s="99" t="str">
        <f>IF(CADA_PROD!C1843="","",CADA_PROD!C1843)</f>
        <v/>
      </c>
      <c r="D1845" s="100" t="str">
        <f>IF(CADA_PROD!D1843="","",CADA_PROD!D1843)</f>
        <v/>
      </c>
      <c r="E1845" s="101" t="str">
        <f>IF(CADA_PROD!E1843="","",CADA_PROD!E1843)</f>
        <v/>
      </c>
      <c r="F1845" s="101" t="str">
        <f>IF(CADA_PROD!D1843="","",SUMIFS(MOVI_ENTR!I:I,MOVI_ENTR!D:D,D1845,MOVI_ENTR!O:O,$E$5))</f>
        <v/>
      </c>
      <c r="G1845" s="101" t="str">
        <f>IF(CADA_PROD!C1843="","",SUMIFS(MOVI_SAID!H:H,MOVI_SAID!D:D,D1845,MOVI_SAID!L:L,$E$5))</f>
        <v/>
      </c>
      <c r="H1845" s="101" t="str">
        <f t="shared" si="58"/>
        <v/>
      </c>
      <c r="I1845" s="100" t="str">
        <f>IF(CADA_PROD!C1843="","",IFERROR(IF(H1845&lt;=0,"Sem estoque",IF(H1845/E1845&lt;0.25,"Quase sem estoque",IF(H1845/E1845&lt;1.2,"Estoque baixo",IF(H1845/E1845&lt;2,"Estoque moderado","Estoque confortável")))),""))</f>
        <v/>
      </c>
      <c r="J1845" s="102" t="str">
        <f>IF(CADA_PROD!C1843="","",SUMIFS(MOVI_ENTR!M:M,MOVI_ENTR!D:D,D1845,MOVI_ENTR!O:O,$E$5))</f>
        <v/>
      </c>
      <c r="K1845" s="103" t="str">
        <f>IF(CADA_PROD!C1843="","",IFERROR($J1845/SUM($J$8:$J$1008),""))</f>
        <v/>
      </c>
      <c r="L1845" s="103" t="str">
        <f>IF(CADA_PROD!C1843="","",IFERROR(H1845/SUM($H$8:$H$1008),""))</f>
        <v/>
      </c>
      <c r="M1845" s="102" t="str">
        <f>IF(CADA_PROD!$C1843="","",IFERROR(SUMIFS(MOVI_ENTR!M:M,MOVI_ENTR!D:D,D1845,MOVI_ENTR!O:O,$E$5)/SUMIFS(MOVI_ENTR!I:I,MOVI_ENTR!D:D,D1845,MOVI_ENTR!O:O,$E$5),0))</f>
        <v/>
      </c>
      <c r="N1845" s="104" t="str">
        <f>IF(CADA_PROD!C1843="","",G1845/E1845)</f>
        <v/>
      </c>
    </row>
    <row r="1846" spans="2:14" ht="30" customHeight="1">
      <c r="B1846" s="21">
        <f t="shared" si="57"/>
        <v>1839</v>
      </c>
      <c r="C1846" s="99" t="str">
        <f>IF(CADA_PROD!C1844="","",CADA_PROD!C1844)</f>
        <v/>
      </c>
      <c r="D1846" s="100" t="str">
        <f>IF(CADA_PROD!D1844="","",CADA_PROD!D1844)</f>
        <v/>
      </c>
      <c r="E1846" s="101" t="str">
        <f>IF(CADA_PROD!E1844="","",CADA_PROD!E1844)</f>
        <v/>
      </c>
      <c r="F1846" s="101" t="str">
        <f>IF(CADA_PROD!D1844="","",SUMIFS(MOVI_ENTR!I:I,MOVI_ENTR!D:D,D1846,MOVI_ENTR!O:O,$E$5))</f>
        <v/>
      </c>
      <c r="G1846" s="101" t="str">
        <f>IF(CADA_PROD!C1844="","",SUMIFS(MOVI_SAID!H:H,MOVI_SAID!D:D,D1846,MOVI_SAID!L:L,$E$5))</f>
        <v/>
      </c>
      <c r="H1846" s="101" t="str">
        <f t="shared" si="58"/>
        <v/>
      </c>
      <c r="I1846" s="100" t="str">
        <f>IF(CADA_PROD!C1844="","",IFERROR(IF(H1846&lt;=0,"Sem estoque",IF(H1846/E1846&lt;0.25,"Quase sem estoque",IF(H1846/E1846&lt;1.2,"Estoque baixo",IF(H1846/E1846&lt;2,"Estoque moderado","Estoque confortável")))),""))</f>
        <v/>
      </c>
      <c r="J1846" s="102" t="str">
        <f>IF(CADA_PROD!C1844="","",SUMIFS(MOVI_ENTR!M:M,MOVI_ENTR!D:D,D1846,MOVI_ENTR!O:O,$E$5))</f>
        <v/>
      </c>
      <c r="K1846" s="103" t="str">
        <f>IF(CADA_PROD!C1844="","",IFERROR($J1846/SUM($J$8:$J$1008),""))</f>
        <v/>
      </c>
      <c r="L1846" s="103" t="str">
        <f>IF(CADA_PROD!C1844="","",IFERROR(H1846/SUM($H$8:$H$1008),""))</f>
        <v/>
      </c>
      <c r="M1846" s="102" t="str">
        <f>IF(CADA_PROD!$C1844="","",IFERROR(SUMIFS(MOVI_ENTR!M:M,MOVI_ENTR!D:D,D1846,MOVI_ENTR!O:O,$E$5)/SUMIFS(MOVI_ENTR!I:I,MOVI_ENTR!D:D,D1846,MOVI_ENTR!O:O,$E$5),0))</f>
        <v/>
      </c>
      <c r="N1846" s="104" t="str">
        <f>IF(CADA_PROD!C1844="","",G1846/E1846)</f>
        <v/>
      </c>
    </row>
    <row r="1847" spans="2:14" ht="30" customHeight="1">
      <c r="B1847" s="21">
        <f t="shared" si="57"/>
        <v>1840</v>
      </c>
      <c r="C1847" s="99" t="str">
        <f>IF(CADA_PROD!C1845="","",CADA_PROD!C1845)</f>
        <v/>
      </c>
      <c r="D1847" s="100" t="str">
        <f>IF(CADA_PROD!D1845="","",CADA_PROD!D1845)</f>
        <v/>
      </c>
      <c r="E1847" s="101" t="str">
        <f>IF(CADA_PROD!E1845="","",CADA_PROD!E1845)</f>
        <v/>
      </c>
      <c r="F1847" s="101" t="str">
        <f>IF(CADA_PROD!D1845="","",SUMIFS(MOVI_ENTR!I:I,MOVI_ENTR!D:D,D1847,MOVI_ENTR!O:O,$E$5))</f>
        <v/>
      </c>
      <c r="G1847" s="101" t="str">
        <f>IF(CADA_PROD!C1845="","",SUMIFS(MOVI_SAID!H:H,MOVI_SAID!D:D,D1847,MOVI_SAID!L:L,$E$5))</f>
        <v/>
      </c>
      <c r="H1847" s="101" t="str">
        <f t="shared" si="58"/>
        <v/>
      </c>
      <c r="I1847" s="100" t="str">
        <f>IF(CADA_PROD!C1845="","",IFERROR(IF(H1847&lt;=0,"Sem estoque",IF(H1847/E1847&lt;0.25,"Quase sem estoque",IF(H1847/E1847&lt;1.2,"Estoque baixo",IF(H1847/E1847&lt;2,"Estoque moderado","Estoque confortável")))),""))</f>
        <v/>
      </c>
      <c r="J1847" s="102" t="str">
        <f>IF(CADA_PROD!C1845="","",SUMIFS(MOVI_ENTR!M:M,MOVI_ENTR!D:D,D1847,MOVI_ENTR!O:O,$E$5))</f>
        <v/>
      </c>
      <c r="K1847" s="103" t="str">
        <f>IF(CADA_PROD!C1845="","",IFERROR($J1847/SUM($J$8:$J$1008),""))</f>
        <v/>
      </c>
      <c r="L1847" s="103" t="str">
        <f>IF(CADA_PROD!C1845="","",IFERROR(H1847/SUM($H$8:$H$1008),""))</f>
        <v/>
      </c>
      <c r="M1847" s="102" t="str">
        <f>IF(CADA_PROD!$C1845="","",IFERROR(SUMIFS(MOVI_ENTR!M:M,MOVI_ENTR!D:D,D1847,MOVI_ENTR!O:O,$E$5)/SUMIFS(MOVI_ENTR!I:I,MOVI_ENTR!D:D,D1847,MOVI_ENTR!O:O,$E$5),0))</f>
        <v/>
      </c>
      <c r="N1847" s="104" t="str">
        <f>IF(CADA_PROD!C1845="","",G1847/E1847)</f>
        <v/>
      </c>
    </row>
    <row r="1848" spans="2:14" ht="30" customHeight="1">
      <c r="B1848" s="21">
        <f t="shared" si="57"/>
        <v>1841</v>
      </c>
      <c r="C1848" s="99" t="str">
        <f>IF(CADA_PROD!C1846="","",CADA_PROD!C1846)</f>
        <v/>
      </c>
      <c r="D1848" s="100" t="str">
        <f>IF(CADA_PROD!D1846="","",CADA_PROD!D1846)</f>
        <v/>
      </c>
      <c r="E1848" s="101" t="str">
        <f>IF(CADA_PROD!E1846="","",CADA_PROD!E1846)</f>
        <v/>
      </c>
      <c r="F1848" s="101" t="str">
        <f>IF(CADA_PROD!D1846="","",SUMIFS(MOVI_ENTR!I:I,MOVI_ENTR!D:D,D1848,MOVI_ENTR!O:O,$E$5))</f>
        <v/>
      </c>
      <c r="G1848" s="101" t="str">
        <f>IF(CADA_PROD!C1846="","",SUMIFS(MOVI_SAID!H:H,MOVI_SAID!D:D,D1848,MOVI_SAID!L:L,$E$5))</f>
        <v/>
      </c>
      <c r="H1848" s="101" t="str">
        <f t="shared" si="58"/>
        <v/>
      </c>
      <c r="I1848" s="100" t="str">
        <f>IF(CADA_PROD!C1846="","",IFERROR(IF(H1848&lt;=0,"Sem estoque",IF(H1848/E1848&lt;0.25,"Quase sem estoque",IF(H1848/E1848&lt;1.2,"Estoque baixo",IF(H1848/E1848&lt;2,"Estoque moderado","Estoque confortável")))),""))</f>
        <v/>
      </c>
      <c r="J1848" s="102" t="str">
        <f>IF(CADA_PROD!C1846="","",SUMIFS(MOVI_ENTR!M:M,MOVI_ENTR!D:D,D1848,MOVI_ENTR!O:O,$E$5))</f>
        <v/>
      </c>
      <c r="K1848" s="103" t="str">
        <f>IF(CADA_PROD!C1846="","",IFERROR($J1848/SUM($J$8:$J$1008),""))</f>
        <v/>
      </c>
      <c r="L1848" s="103" t="str">
        <f>IF(CADA_PROD!C1846="","",IFERROR(H1848/SUM($H$8:$H$1008),""))</f>
        <v/>
      </c>
      <c r="M1848" s="102" t="str">
        <f>IF(CADA_PROD!$C1846="","",IFERROR(SUMIFS(MOVI_ENTR!M:M,MOVI_ENTR!D:D,D1848,MOVI_ENTR!O:O,$E$5)/SUMIFS(MOVI_ENTR!I:I,MOVI_ENTR!D:D,D1848,MOVI_ENTR!O:O,$E$5),0))</f>
        <v/>
      </c>
      <c r="N1848" s="104" t="str">
        <f>IF(CADA_PROD!C1846="","",G1848/E1848)</f>
        <v/>
      </c>
    </row>
    <row r="1849" spans="2:14" ht="30" customHeight="1">
      <c r="B1849" s="21">
        <f t="shared" si="57"/>
        <v>1842</v>
      </c>
      <c r="C1849" s="99" t="str">
        <f>IF(CADA_PROD!C1847="","",CADA_PROD!C1847)</f>
        <v/>
      </c>
      <c r="D1849" s="100" t="str">
        <f>IF(CADA_PROD!D1847="","",CADA_PROD!D1847)</f>
        <v/>
      </c>
      <c r="E1849" s="101" t="str">
        <f>IF(CADA_PROD!E1847="","",CADA_PROD!E1847)</f>
        <v/>
      </c>
      <c r="F1849" s="101" t="str">
        <f>IF(CADA_PROD!D1847="","",SUMIFS(MOVI_ENTR!I:I,MOVI_ENTR!D:D,D1849,MOVI_ENTR!O:O,$E$5))</f>
        <v/>
      </c>
      <c r="G1849" s="101" t="str">
        <f>IF(CADA_PROD!C1847="","",SUMIFS(MOVI_SAID!H:H,MOVI_SAID!D:D,D1849,MOVI_SAID!L:L,$E$5))</f>
        <v/>
      </c>
      <c r="H1849" s="101" t="str">
        <f t="shared" si="58"/>
        <v/>
      </c>
      <c r="I1849" s="100" t="str">
        <f>IF(CADA_PROD!C1847="","",IFERROR(IF(H1849&lt;=0,"Sem estoque",IF(H1849/E1849&lt;0.25,"Quase sem estoque",IF(H1849/E1849&lt;1.2,"Estoque baixo",IF(H1849/E1849&lt;2,"Estoque moderado","Estoque confortável")))),""))</f>
        <v/>
      </c>
      <c r="J1849" s="102" t="str">
        <f>IF(CADA_PROD!C1847="","",SUMIFS(MOVI_ENTR!M:M,MOVI_ENTR!D:D,D1849,MOVI_ENTR!O:O,$E$5))</f>
        <v/>
      </c>
      <c r="K1849" s="103" t="str">
        <f>IF(CADA_PROD!C1847="","",IFERROR($J1849/SUM($J$8:$J$1008),""))</f>
        <v/>
      </c>
      <c r="L1849" s="103" t="str">
        <f>IF(CADA_PROD!C1847="","",IFERROR(H1849/SUM($H$8:$H$1008),""))</f>
        <v/>
      </c>
      <c r="M1849" s="102" t="str">
        <f>IF(CADA_PROD!$C1847="","",IFERROR(SUMIFS(MOVI_ENTR!M:M,MOVI_ENTR!D:D,D1849,MOVI_ENTR!O:O,$E$5)/SUMIFS(MOVI_ENTR!I:I,MOVI_ENTR!D:D,D1849,MOVI_ENTR!O:O,$E$5),0))</f>
        <v/>
      </c>
      <c r="N1849" s="104" t="str">
        <f>IF(CADA_PROD!C1847="","",G1849/E1849)</f>
        <v/>
      </c>
    </row>
    <row r="1850" spans="2:14" ht="30" customHeight="1">
      <c r="B1850" s="21">
        <f t="shared" si="57"/>
        <v>1843</v>
      </c>
      <c r="C1850" s="99" t="str">
        <f>IF(CADA_PROD!C1848="","",CADA_PROD!C1848)</f>
        <v/>
      </c>
      <c r="D1850" s="100" t="str">
        <f>IF(CADA_PROD!D1848="","",CADA_PROD!D1848)</f>
        <v/>
      </c>
      <c r="E1850" s="101" t="str">
        <f>IF(CADA_PROD!E1848="","",CADA_PROD!E1848)</f>
        <v/>
      </c>
      <c r="F1850" s="101" t="str">
        <f>IF(CADA_PROD!D1848="","",SUMIFS(MOVI_ENTR!I:I,MOVI_ENTR!D:D,D1850,MOVI_ENTR!O:O,$E$5))</f>
        <v/>
      </c>
      <c r="G1850" s="101" t="str">
        <f>IF(CADA_PROD!C1848="","",SUMIFS(MOVI_SAID!H:H,MOVI_SAID!D:D,D1850,MOVI_SAID!L:L,$E$5))</f>
        <v/>
      </c>
      <c r="H1850" s="101" t="str">
        <f t="shared" si="58"/>
        <v/>
      </c>
      <c r="I1850" s="100" t="str">
        <f>IF(CADA_PROD!C1848="","",IFERROR(IF(H1850&lt;=0,"Sem estoque",IF(H1850/E1850&lt;0.25,"Quase sem estoque",IF(H1850/E1850&lt;1.2,"Estoque baixo",IF(H1850/E1850&lt;2,"Estoque moderado","Estoque confortável")))),""))</f>
        <v/>
      </c>
      <c r="J1850" s="102" t="str">
        <f>IF(CADA_PROD!C1848="","",SUMIFS(MOVI_ENTR!M:M,MOVI_ENTR!D:D,D1850,MOVI_ENTR!O:O,$E$5))</f>
        <v/>
      </c>
      <c r="K1850" s="103" t="str">
        <f>IF(CADA_PROD!C1848="","",IFERROR($J1850/SUM($J$8:$J$1008),""))</f>
        <v/>
      </c>
      <c r="L1850" s="103" t="str">
        <f>IF(CADA_PROD!C1848="","",IFERROR(H1850/SUM($H$8:$H$1008),""))</f>
        <v/>
      </c>
      <c r="M1850" s="102" t="str">
        <f>IF(CADA_PROD!$C1848="","",IFERROR(SUMIFS(MOVI_ENTR!M:M,MOVI_ENTR!D:D,D1850,MOVI_ENTR!O:O,$E$5)/SUMIFS(MOVI_ENTR!I:I,MOVI_ENTR!D:D,D1850,MOVI_ENTR!O:O,$E$5),0))</f>
        <v/>
      </c>
      <c r="N1850" s="104" t="str">
        <f>IF(CADA_PROD!C1848="","",G1850/E1850)</f>
        <v/>
      </c>
    </row>
    <row r="1851" spans="2:14" ht="30" customHeight="1">
      <c r="B1851" s="21">
        <f t="shared" si="57"/>
        <v>1844</v>
      </c>
      <c r="C1851" s="99" t="str">
        <f>IF(CADA_PROD!C1849="","",CADA_PROD!C1849)</f>
        <v/>
      </c>
      <c r="D1851" s="100" t="str">
        <f>IF(CADA_PROD!D1849="","",CADA_PROD!D1849)</f>
        <v/>
      </c>
      <c r="E1851" s="101" t="str">
        <f>IF(CADA_PROD!E1849="","",CADA_PROD!E1849)</f>
        <v/>
      </c>
      <c r="F1851" s="101" t="str">
        <f>IF(CADA_PROD!D1849="","",SUMIFS(MOVI_ENTR!I:I,MOVI_ENTR!D:D,D1851,MOVI_ENTR!O:O,$E$5))</f>
        <v/>
      </c>
      <c r="G1851" s="101" t="str">
        <f>IF(CADA_PROD!C1849="","",SUMIFS(MOVI_SAID!H:H,MOVI_SAID!D:D,D1851,MOVI_SAID!L:L,$E$5))</f>
        <v/>
      </c>
      <c r="H1851" s="101" t="str">
        <f t="shared" si="58"/>
        <v/>
      </c>
      <c r="I1851" s="100" t="str">
        <f>IF(CADA_PROD!C1849="","",IFERROR(IF(H1851&lt;=0,"Sem estoque",IF(H1851/E1851&lt;0.25,"Quase sem estoque",IF(H1851/E1851&lt;1.2,"Estoque baixo",IF(H1851/E1851&lt;2,"Estoque moderado","Estoque confortável")))),""))</f>
        <v/>
      </c>
      <c r="J1851" s="102" t="str">
        <f>IF(CADA_PROD!C1849="","",SUMIFS(MOVI_ENTR!M:M,MOVI_ENTR!D:D,D1851,MOVI_ENTR!O:O,$E$5))</f>
        <v/>
      </c>
      <c r="K1851" s="103" t="str">
        <f>IF(CADA_PROD!C1849="","",IFERROR($J1851/SUM($J$8:$J$1008),""))</f>
        <v/>
      </c>
      <c r="L1851" s="103" t="str">
        <f>IF(CADA_PROD!C1849="","",IFERROR(H1851/SUM($H$8:$H$1008),""))</f>
        <v/>
      </c>
      <c r="M1851" s="102" t="str">
        <f>IF(CADA_PROD!$C1849="","",IFERROR(SUMIFS(MOVI_ENTR!M:M,MOVI_ENTR!D:D,D1851,MOVI_ENTR!O:O,$E$5)/SUMIFS(MOVI_ENTR!I:I,MOVI_ENTR!D:D,D1851,MOVI_ENTR!O:O,$E$5),0))</f>
        <v/>
      </c>
      <c r="N1851" s="104" t="str">
        <f>IF(CADA_PROD!C1849="","",G1851/E1851)</f>
        <v/>
      </c>
    </row>
    <row r="1852" spans="2:14" ht="30" customHeight="1">
      <c r="B1852" s="21">
        <f t="shared" si="57"/>
        <v>1845</v>
      </c>
      <c r="C1852" s="99" t="str">
        <f>IF(CADA_PROD!C1850="","",CADA_PROD!C1850)</f>
        <v/>
      </c>
      <c r="D1852" s="100" t="str">
        <f>IF(CADA_PROD!D1850="","",CADA_PROD!D1850)</f>
        <v/>
      </c>
      <c r="E1852" s="101" t="str">
        <f>IF(CADA_PROD!E1850="","",CADA_PROD!E1850)</f>
        <v/>
      </c>
      <c r="F1852" s="101" t="str">
        <f>IF(CADA_PROD!D1850="","",SUMIFS(MOVI_ENTR!I:I,MOVI_ENTR!D:D,D1852,MOVI_ENTR!O:O,$E$5))</f>
        <v/>
      </c>
      <c r="G1852" s="101" t="str">
        <f>IF(CADA_PROD!C1850="","",SUMIFS(MOVI_SAID!H:H,MOVI_SAID!D:D,D1852,MOVI_SAID!L:L,$E$5))</f>
        <v/>
      </c>
      <c r="H1852" s="101" t="str">
        <f t="shared" si="58"/>
        <v/>
      </c>
      <c r="I1852" s="100" t="str">
        <f>IF(CADA_PROD!C1850="","",IFERROR(IF(H1852&lt;=0,"Sem estoque",IF(H1852/E1852&lt;0.25,"Quase sem estoque",IF(H1852/E1852&lt;1.2,"Estoque baixo",IF(H1852/E1852&lt;2,"Estoque moderado","Estoque confortável")))),""))</f>
        <v/>
      </c>
      <c r="J1852" s="102" t="str">
        <f>IF(CADA_PROD!C1850="","",SUMIFS(MOVI_ENTR!M:M,MOVI_ENTR!D:D,D1852,MOVI_ENTR!O:O,$E$5))</f>
        <v/>
      </c>
      <c r="K1852" s="103" t="str">
        <f>IF(CADA_PROD!C1850="","",IFERROR($J1852/SUM($J$8:$J$1008),""))</f>
        <v/>
      </c>
      <c r="L1852" s="103" t="str">
        <f>IF(CADA_PROD!C1850="","",IFERROR(H1852/SUM($H$8:$H$1008),""))</f>
        <v/>
      </c>
      <c r="M1852" s="102" t="str">
        <f>IF(CADA_PROD!$C1850="","",IFERROR(SUMIFS(MOVI_ENTR!M:M,MOVI_ENTR!D:D,D1852,MOVI_ENTR!O:O,$E$5)/SUMIFS(MOVI_ENTR!I:I,MOVI_ENTR!D:D,D1852,MOVI_ENTR!O:O,$E$5),0))</f>
        <v/>
      </c>
      <c r="N1852" s="104" t="str">
        <f>IF(CADA_PROD!C1850="","",G1852/E1852)</f>
        <v/>
      </c>
    </row>
    <row r="1853" spans="2:14" ht="30" customHeight="1">
      <c r="B1853" s="21">
        <f t="shared" si="57"/>
        <v>1846</v>
      </c>
      <c r="C1853" s="99" t="str">
        <f>IF(CADA_PROD!C1851="","",CADA_PROD!C1851)</f>
        <v/>
      </c>
      <c r="D1853" s="100" t="str">
        <f>IF(CADA_PROD!D1851="","",CADA_PROD!D1851)</f>
        <v/>
      </c>
      <c r="E1853" s="101" t="str">
        <f>IF(CADA_PROD!E1851="","",CADA_PROD!E1851)</f>
        <v/>
      </c>
      <c r="F1853" s="101" t="str">
        <f>IF(CADA_PROD!D1851="","",SUMIFS(MOVI_ENTR!I:I,MOVI_ENTR!D:D,D1853,MOVI_ENTR!O:O,$E$5))</f>
        <v/>
      </c>
      <c r="G1853" s="101" t="str">
        <f>IF(CADA_PROD!C1851="","",SUMIFS(MOVI_SAID!H:H,MOVI_SAID!D:D,D1853,MOVI_SAID!L:L,$E$5))</f>
        <v/>
      </c>
      <c r="H1853" s="101" t="str">
        <f t="shared" si="58"/>
        <v/>
      </c>
      <c r="I1853" s="100" t="str">
        <f>IF(CADA_PROD!C1851="","",IFERROR(IF(H1853&lt;=0,"Sem estoque",IF(H1853/E1853&lt;0.25,"Quase sem estoque",IF(H1853/E1853&lt;1.2,"Estoque baixo",IF(H1853/E1853&lt;2,"Estoque moderado","Estoque confortável")))),""))</f>
        <v/>
      </c>
      <c r="J1853" s="102" t="str">
        <f>IF(CADA_PROD!C1851="","",SUMIFS(MOVI_ENTR!M:M,MOVI_ENTR!D:D,D1853,MOVI_ENTR!O:O,$E$5))</f>
        <v/>
      </c>
      <c r="K1853" s="103" t="str">
        <f>IF(CADA_PROD!C1851="","",IFERROR($J1853/SUM($J$8:$J$1008),""))</f>
        <v/>
      </c>
      <c r="L1853" s="103" t="str">
        <f>IF(CADA_PROD!C1851="","",IFERROR(H1853/SUM($H$8:$H$1008),""))</f>
        <v/>
      </c>
      <c r="M1853" s="102" t="str">
        <f>IF(CADA_PROD!$C1851="","",IFERROR(SUMIFS(MOVI_ENTR!M:M,MOVI_ENTR!D:D,D1853,MOVI_ENTR!O:O,$E$5)/SUMIFS(MOVI_ENTR!I:I,MOVI_ENTR!D:D,D1853,MOVI_ENTR!O:O,$E$5),0))</f>
        <v/>
      </c>
      <c r="N1853" s="104" t="str">
        <f>IF(CADA_PROD!C1851="","",G1853/E1853)</f>
        <v/>
      </c>
    </row>
    <row r="1854" spans="2:14" ht="30" customHeight="1">
      <c r="B1854" s="21">
        <f t="shared" si="57"/>
        <v>1847</v>
      </c>
      <c r="C1854" s="99" t="str">
        <f>IF(CADA_PROD!C1852="","",CADA_PROD!C1852)</f>
        <v/>
      </c>
      <c r="D1854" s="100" t="str">
        <f>IF(CADA_PROD!D1852="","",CADA_PROD!D1852)</f>
        <v/>
      </c>
      <c r="E1854" s="101" t="str">
        <f>IF(CADA_PROD!E1852="","",CADA_PROD!E1852)</f>
        <v/>
      </c>
      <c r="F1854" s="101" t="str">
        <f>IF(CADA_PROD!D1852="","",SUMIFS(MOVI_ENTR!I:I,MOVI_ENTR!D:D,D1854,MOVI_ENTR!O:O,$E$5))</f>
        <v/>
      </c>
      <c r="G1854" s="101" t="str">
        <f>IF(CADA_PROD!C1852="","",SUMIFS(MOVI_SAID!H:H,MOVI_SAID!D:D,D1854,MOVI_SAID!L:L,$E$5))</f>
        <v/>
      </c>
      <c r="H1854" s="101" t="str">
        <f t="shared" si="58"/>
        <v/>
      </c>
      <c r="I1854" s="100" t="str">
        <f>IF(CADA_PROD!C1852="","",IFERROR(IF(H1854&lt;=0,"Sem estoque",IF(H1854/E1854&lt;0.25,"Quase sem estoque",IF(H1854/E1854&lt;1.2,"Estoque baixo",IF(H1854/E1854&lt;2,"Estoque moderado","Estoque confortável")))),""))</f>
        <v/>
      </c>
      <c r="J1854" s="102" t="str">
        <f>IF(CADA_PROD!C1852="","",SUMIFS(MOVI_ENTR!M:M,MOVI_ENTR!D:D,D1854,MOVI_ENTR!O:O,$E$5))</f>
        <v/>
      </c>
      <c r="K1854" s="103" t="str">
        <f>IF(CADA_PROD!C1852="","",IFERROR($J1854/SUM($J$8:$J$1008),""))</f>
        <v/>
      </c>
      <c r="L1854" s="103" t="str">
        <f>IF(CADA_PROD!C1852="","",IFERROR(H1854/SUM($H$8:$H$1008),""))</f>
        <v/>
      </c>
      <c r="M1854" s="102" t="str">
        <f>IF(CADA_PROD!$C1852="","",IFERROR(SUMIFS(MOVI_ENTR!M:M,MOVI_ENTR!D:D,D1854,MOVI_ENTR!O:O,$E$5)/SUMIFS(MOVI_ENTR!I:I,MOVI_ENTR!D:D,D1854,MOVI_ENTR!O:O,$E$5),0))</f>
        <v/>
      </c>
      <c r="N1854" s="104" t="str">
        <f>IF(CADA_PROD!C1852="","",G1854/E1854)</f>
        <v/>
      </c>
    </row>
    <row r="1855" spans="2:14" ht="30" customHeight="1">
      <c r="B1855" s="21">
        <f t="shared" si="57"/>
        <v>1848</v>
      </c>
      <c r="C1855" s="99" t="str">
        <f>IF(CADA_PROD!C1853="","",CADA_PROD!C1853)</f>
        <v/>
      </c>
      <c r="D1855" s="100" t="str">
        <f>IF(CADA_PROD!D1853="","",CADA_PROD!D1853)</f>
        <v/>
      </c>
      <c r="E1855" s="101" t="str">
        <f>IF(CADA_PROD!E1853="","",CADA_PROD!E1853)</f>
        <v/>
      </c>
      <c r="F1855" s="101" t="str">
        <f>IF(CADA_PROD!D1853="","",SUMIFS(MOVI_ENTR!I:I,MOVI_ENTR!D:D,D1855,MOVI_ENTR!O:O,$E$5))</f>
        <v/>
      </c>
      <c r="G1855" s="101" t="str">
        <f>IF(CADA_PROD!C1853="","",SUMIFS(MOVI_SAID!H:H,MOVI_SAID!D:D,D1855,MOVI_SAID!L:L,$E$5))</f>
        <v/>
      </c>
      <c r="H1855" s="101" t="str">
        <f t="shared" si="58"/>
        <v/>
      </c>
      <c r="I1855" s="100" t="str">
        <f>IF(CADA_PROD!C1853="","",IFERROR(IF(H1855&lt;=0,"Sem estoque",IF(H1855/E1855&lt;0.25,"Quase sem estoque",IF(H1855/E1855&lt;1.2,"Estoque baixo",IF(H1855/E1855&lt;2,"Estoque moderado","Estoque confortável")))),""))</f>
        <v/>
      </c>
      <c r="J1855" s="102" t="str">
        <f>IF(CADA_PROD!C1853="","",SUMIFS(MOVI_ENTR!M:M,MOVI_ENTR!D:D,D1855,MOVI_ENTR!O:O,$E$5))</f>
        <v/>
      </c>
      <c r="K1855" s="103" t="str">
        <f>IF(CADA_PROD!C1853="","",IFERROR($J1855/SUM($J$8:$J$1008),""))</f>
        <v/>
      </c>
      <c r="L1855" s="103" t="str">
        <f>IF(CADA_PROD!C1853="","",IFERROR(H1855/SUM($H$8:$H$1008),""))</f>
        <v/>
      </c>
      <c r="M1855" s="102" t="str">
        <f>IF(CADA_PROD!$C1853="","",IFERROR(SUMIFS(MOVI_ENTR!M:M,MOVI_ENTR!D:D,D1855,MOVI_ENTR!O:O,$E$5)/SUMIFS(MOVI_ENTR!I:I,MOVI_ENTR!D:D,D1855,MOVI_ENTR!O:O,$E$5),0))</f>
        <v/>
      </c>
      <c r="N1855" s="104" t="str">
        <f>IF(CADA_PROD!C1853="","",G1855/E1855)</f>
        <v/>
      </c>
    </row>
    <row r="1856" spans="2:14" ht="30" customHeight="1">
      <c r="B1856" s="21">
        <f t="shared" si="57"/>
        <v>1849</v>
      </c>
      <c r="C1856" s="99" t="str">
        <f>IF(CADA_PROD!C1854="","",CADA_PROD!C1854)</f>
        <v/>
      </c>
      <c r="D1856" s="100" t="str">
        <f>IF(CADA_PROD!D1854="","",CADA_PROD!D1854)</f>
        <v/>
      </c>
      <c r="E1856" s="101" t="str">
        <f>IF(CADA_PROD!E1854="","",CADA_PROD!E1854)</f>
        <v/>
      </c>
      <c r="F1856" s="101" t="str">
        <f>IF(CADA_PROD!D1854="","",SUMIFS(MOVI_ENTR!I:I,MOVI_ENTR!D:D,D1856,MOVI_ENTR!O:O,$E$5))</f>
        <v/>
      </c>
      <c r="G1856" s="101" t="str">
        <f>IF(CADA_PROD!C1854="","",SUMIFS(MOVI_SAID!H:H,MOVI_SAID!D:D,D1856,MOVI_SAID!L:L,$E$5))</f>
        <v/>
      </c>
      <c r="H1856" s="101" t="str">
        <f t="shared" si="58"/>
        <v/>
      </c>
      <c r="I1856" s="100" t="str">
        <f>IF(CADA_PROD!C1854="","",IFERROR(IF(H1856&lt;=0,"Sem estoque",IF(H1856/E1856&lt;0.25,"Quase sem estoque",IF(H1856/E1856&lt;1.2,"Estoque baixo",IF(H1856/E1856&lt;2,"Estoque moderado","Estoque confortável")))),""))</f>
        <v/>
      </c>
      <c r="J1856" s="102" t="str">
        <f>IF(CADA_PROD!C1854="","",SUMIFS(MOVI_ENTR!M:M,MOVI_ENTR!D:D,D1856,MOVI_ENTR!O:O,$E$5))</f>
        <v/>
      </c>
      <c r="K1856" s="103" t="str">
        <f>IF(CADA_PROD!C1854="","",IFERROR($J1856/SUM($J$8:$J$1008),""))</f>
        <v/>
      </c>
      <c r="L1856" s="103" t="str">
        <f>IF(CADA_PROD!C1854="","",IFERROR(H1856/SUM($H$8:$H$1008),""))</f>
        <v/>
      </c>
      <c r="M1856" s="102" t="str">
        <f>IF(CADA_PROD!$C1854="","",IFERROR(SUMIFS(MOVI_ENTR!M:M,MOVI_ENTR!D:D,D1856,MOVI_ENTR!O:O,$E$5)/SUMIFS(MOVI_ENTR!I:I,MOVI_ENTR!D:D,D1856,MOVI_ENTR!O:O,$E$5),0))</f>
        <v/>
      </c>
      <c r="N1856" s="104" t="str">
        <f>IF(CADA_PROD!C1854="","",G1856/E1856)</f>
        <v/>
      </c>
    </row>
    <row r="1857" spans="2:14" ht="30" customHeight="1">
      <c r="B1857" s="21">
        <f t="shared" si="57"/>
        <v>1850</v>
      </c>
      <c r="C1857" s="99" t="str">
        <f>IF(CADA_PROD!C1855="","",CADA_PROD!C1855)</f>
        <v/>
      </c>
      <c r="D1857" s="100" t="str">
        <f>IF(CADA_PROD!D1855="","",CADA_PROD!D1855)</f>
        <v/>
      </c>
      <c r="E1857" s="101" t="str">
        <f>IF(CADA_PROD!E1855="","",CADA_PROD!E1855)</f>
        <v/>
      </c>
      <c r="F1857" s="101" t="str">
        <f>IF(CADA_PROD!D1855="","",SUMIFS(MOVI_ENTR!I:I,MOVI_ENTR!D:D,D1857,MOVI_ENTR!O:O,$E$5))</f>
        <v/>
      </c>
      <c r="G1857" s="101" t="str">
        <f>IF(CADA_PROD!C1855="","",SUMIFS(MOVI_SAID!H:H,MOVI_SAID!D:D,D1857,MOVI_SAID!L:L,$E$5))</f>
        <v/>
      </c>
      <c r="H1857" s="101" t="str">
        <f t="shared" si="58"/>
        <v/>
      </c>
      <c r="I1857" s="100" t="str">
        <f>IF(CADA_PROD!C1855="","",IFERROR(IF(H1857&lt;=0,"Sem estoque",IF(H1857/E1857&lt;0.25,"Quase sem estoque",IF(H1857/E1857&lt;1.2,"Estoque baixo",IF(H1857/E1857&lt;2,"Estoque moderado","Estoque confortável")))),""))</f>
        <v/>
      </c>
      <c r="J1857" s="102" t="str">
        <f>IF(CADA_PROD!C1855="","",SUMIFS(MOVI_ENTR!M:M,MOVI_ENTR!D:D,D1857,MOVI_ENTR!O:O,$E$5))</f>
        <v/>
      </c>
      <c r="K1857" s="103" t="str">
        <f>IF(CADA_PROD!C1855="","",IFERROR($J1857/SUM($J$8:$J$1008),""))</f>
        <v/>
      </c>
      <c r="L1857" s="103" t="str">
        <f>IF(CADA_PROD!C1855="","",IFERROR(H1857/SUM($H$8:$H$1008),""))</f>
        <v/>
      </c>
      <c r="M1857" s="102" t="str">
        <f>IF(CADA_PROD!$C1855="","",IFERROR(SUMIFS(MOVI_ENTR!M:M,MOVI_ENTR!D:D,D1857,MOVI_ENTR!O:O,$E$5)/SUMIFS(MOVI_ENTR!I:I,MOVI_ENTR!D:D,D1857,MOVI_ENTR!O:O,$E$5),0))</f>
        <v/>
      </c>
      <c r="N1857" s="104" t="str">
        <f>IF(CADA_PROD!C1855="","",G1857/E1857)</f>
        <v/>
      </c>
    </row>
    <row r="1858" spans="2:14" ht="30" customHeight="1">
      <c r="B1858" s="21">
        <f t="shared" si="57"/>
        <v>1851</v>
      </c>
      <c r="C1858" s="99" t="str">
        <f>IF(CADA_PROD!C1856="","",CADA_PROD!C1856)</f>
        <v/>
      </c>
      <c r="D1858" s="100" t="str">
        <f>IF(CADA_PROD!D1856="","",CADA_PROD!D1856)</f>
        <v/>
      </c>
      <c r="E1858" s="101" t="str">
        <f>IF(CADA_PROD!E1856="","",CADA_PROD!E1856)</f>
        <v/>
      </c>
      <c r="F1858" s="101" t="str">
        <f>IF(CADA_PROD!D1856="","",SUMIFS(MOVI_ENTR!I:I,MOVI_ENTR!D:D,D1858,MOVI_ENTR!O:O,$E$5))</f>
        <v/>
      </c>
      <c r="G1858" s="101" t="str">
        <f>IF(CADA_PROD!C1856="","",SUMIFS(MOVI_SAID!H:H,MOVI_SAID!D:D,D1858,MOVI_SAID!L:L,$E$5))</f>
        <v/>
      </c>
      <c r="H1858" s="101" t="str">
        <f t="shared" si="58"/>
        <v/>
      </c>
      <c r="I1858" s="100" t="str">
        <f>IF(CADA_PROD!C1856="","",IFERROR(IF(H1858&lt;=0,"Sem estoque",IF(H1858/E1858&lt;0.25,"Quase sem estoque",IF(H1858/E1858&lt;1.2,"Estoque baixo",IF(H1858/E1858&lt;2,"Estoque moderado","Estoque confortável")))),""))</f>
        <v/>
      </c>
      <c r="J1858" s="102" t="str">
        <f>IF(CADA_PROD!C1856="","",SUMIFS(MOVI_ENTR!M:M,MOVI_ENTR!D:D,D1858,MOVI_ENTR!O:O,$E$5))</f>
        <v/>
      </c>
      <c r="K1858" s="103" t="str">
        <f>IF(CADA_PROD!C1856="","",IFERROR($J1858/SUM($J$8:$J$1008),""))</f>
        <v/>
      </c>
      <c r="L1858" s="103" t="str">
        <f>IF(CADA_PROD!C1856="","",IFERROR(H1858/SUM($H$8:$H$1008),""))</f>
        <v/>
      </c>
      <c r="M1858" s="102" t="str">
        <f>IF(CADA_PROD!$C1856="","",IFERROR(SUMIFS(MOVI_ENTR!M:M,MOVI_ENTR!D:D,D1858,MOVI_ENTR!O:O,$E$5)/SUMIFS(MOVI_ENTR!I:I,MOVI_ENTR!D:D,D1858,MOVI_ENTR!O:O,$E$5),0))</f>
        <v/>
      </c>
      <c r="N1858" s="104" t="str">
        <f>IF(CADA_PROD!C1856="","",G1858/E1858)</f>
        <v/>
      </c>
    </row>
    <row r="1859" spans="2:14" ht="30" customHeight="1">
      <c r="B1859" s="21">
        <f t="shared" si="57"/>
        <v>1852</v>
      </c>
      <c r="C1859" s="99" t="str">
        <f>IF(CADA_PROD!C1857="","",CADA_PROD!C1857)</f>
        <v/>
      </c>
      <c r="D1859" s="100" t="str">
        <f>IF(CADA_PROD!D1857="","",CADA_PROD!D1857)</f>
        <v/>
      </c>
      <c r="E1859" s="101" t="str">
        <f>IF(CADA_PROD!E1857="","",CADA_PROD!E1857)</f>
        <v/>
      </c>
      <c r="F1859" s="101" t="str">
        <f>IF(CADA_PROD!D1857="","",SUMIFS(MOVI_ENTR!I:I,MOVI_ENTR!D:D,D1859,MOVI_ENTR!O:O,$E$5))</f>
        <v/>
      </c>
      <c r="G1859" s="101" t="str">
        <f>IF(CADA_PROD!C1857="","",SUMIFS(MOVI_SAID!H:H,MOVI_SAID!D:D,D1859,MOVI_SAID!L:L,$E$5))</f>
        <v/>
      </c>
      <c r="H1859" s="101" t="str">
        <f t="shared" si="58"/>
        <v/>
      </c>
      <c r="I1859" s="100" t="str">
        <f>IF(CADA_PROD!C1857="","",IFERROR(IF(H1859&lt;=0,"Sem estoque",IF(H1859/E1859&lt;0.25,"Quase sem estoque",IF(H1859/E1859&lt;1.2,"Estoque baixo",IF(H1859/E1859&lt;2,"Estoque moderado","Estoque confortável")))),""))</f>
        <v/>
      </c>
      <c r="J1859" s="102" t="str">
        <f>IF(CADA_PROD!C1857="","",SUMIFS(MOVI_ENTR!M:M,MOVI_ENTR!D:D,D1859,MOVI_ENTR!O:O,$E$5))</f>
        <v/>
      </c>
      <c r="K1859" s="103" t="str">
        <f>IF(CADA_PROD!C1857="","",IFERROR($J1859/SUM($J$8:$J$1008),""))</f>
        <v/>
      </c>
      <c r="L1859" s="103" t="str">
        <f>IF(CADA_PROD!C1857="","",IFERROR(H1859/SUM($H$8:$H$1008),""))</f>
        <v/>
      </c>
      <c r="M1859" s="102" t="str">
        <f>IF(CADA_PROD!$C1857="","",IFERROR(SUMIFS(MOVI_ENTR!M:M,MOVI_ENTR!D:D,D1859,MOVI_ENTR!O:O,$E$5)/SUMIFS(MOVI_ENTR!I:I,MOVI_ENTR!D:D,D1859,MOVI_ENTR!O:O,$E$5),0))</f>
        <v/>
      </c>
      <c r="N1859" s="104" t="str">
        <f>IF(CADA_PROD!C1857="","",G1859/E1859)</f>
        <v/>
      </c>
    </row>
    <row r="1860" spans="2:14" ht="30" customHeight="1">
      <c r="B1860" s="21">
        <f t="shared" si="57"/>
        <v>1853</v>
      </c>
      <c r="C1860" s="99" t="str">
        <f>IF(CADA_PROD!C1858="","",CADA_PROD!C1858)</f>
        <v/>
      </c>
      <c r="D1860" s="100" t="str">
        <f>IF(CADA_PROD!D1858="","",CADA_PROD!D1858)</f>
        <v/>
      </c>
      <c r="E1860" s="101" t="str">
        <f>IF(CADA_PROD!E1858="","",CADA_PROD!E1858)</f>
        <v/>
      </c>
      <c r="F1860" s="101" t="str">
        <f>IF(CADA_PROD!D1858="","",SUMIFS(MOVI_ENTR!I:I,MOVI_ENTR!D:D,D1860,MOVI_ENTR!O:O,$E$5))</f>
        <v/>
      </c>
      <c r="G1860" s="101" t="str">
        <f>IF(CADA_PROD!C1858="","",SUMIFS(MOVI_SAID!H:H,MOVI_SAID!D:D,D1860,MOVI_SAID!L:L,$E$5))</f>
        <v/>
      </c>
      <c r="H1860" s="101" t="str">
        <f t="shared" si="58"/>
        <v/>
      </c>
      <c r="I1860" s="100" t="str">
        <f>IF(CADA_PROD!C1858="","",IFERROR(IF(H1860&lt;=0,"Sem estoque",IF(H1860/E1860&lt;0.25,"Quase sem estoque",IF(H1860/E1860&lt;1.2,"Estoque baixo",IF(H1860/E1860&lt;2,"Estoque moderado","Estoque confortável")))),""))</f>
        <v/>
      </c>
      <c r="J1860" s="102" t="str">
        <f>IF(CADA_PROD!C1858="","",SUMIFS(MOVI_ENTR!M:M,MOVI_ENTR!D:D,D1860,MOVI_ENTR!O:O,$E$5))</f>
        <v/>
      </c>
      <c r="K1860" s="103" t="str">
        <f>IF(CADA_PROD!C1858="","",IFERROR($J1860/SUM($J$8:$J$1008),""))</f>
        <v/>
      </c>
      <c r="L1860" s="103" t="str">
        <f>IF(CADA_PROD!C1858="","",IFERROR(H1860/SUM($H$8:$H$1008),""))</f>
        <v/>
      </c>
      <c r="M1860" s="102" t="str">
        <f>IF(CADA_PROD!$C1858="","",IFERROR(SUMIFS(MOVI_ENTR!M:M,MOVI_ENTR!D:D,D1860,MOVI_ENTR!O:O,$E$5)/SUMIFS(MOVI_ENTR!I:I,MOVI_ENTR!D:D,D1860,MOVI_ENTR!O:O,$E$5),0))</f>
        <v/>
      </c>
      <c r="N1860" s="104" t="str">
        <f>IF(CADA_PROD!C1858="","",G1860/E1860)</f>
        <v/>
      </c>
    </row>
    <row r="1861" spans="2:14" ht="30" customHeight="1">
      <c r="B1861" s="21">
        <f t="shared" si="57"/>
        <v>1854</v>
      </c>
      <c r="C1861" s="99" t="str">
        <f>IF(CADA_PROD!C1859="","",CADA_PROD!C1859)</f>
        <v/>
      </c>
      <c r="D1861" s="100" t="str">
        <f>IF(CADA_PROD!D1859="","",CADA_PROD!D1859)</f>
        <v/>
      </c>
      <c r="E1861" s="101" t="str">
        <f>IF(CADA_PROD!E1859="","",CADA_PROD!E1859)</f>
        <v/>
      </c>
      <c r="F1861" s="101" t="str">
        <f>IF(CADA_PROD!D1859="","",SUMIFS(MOVI_ENTR!I:I,MOVI_ENTR!D:D,D1861,MOVI_ENTR!O:O,$E$5))</f>
        <v/>
      </c>
      <c r="G1861" s="101" t="str">
        <f>IF(CADA_PROD!C1859="","",SUMIFS(MOVI_SAID!H:H,MOVI_SAID!D:D,D1861,MOVI_SAID!L:L,$E$5))</f>
        <v/>
      </c>
      <c r="H1861" s="101" t="str">
        <f t="shared" si="58"/>
        <v/>
      </c>
      <c r="I1861" s="100" t="str">
        <f>IF(CADA_PROD!C1859="","",IFERROR(IF(H1861&lt;=0,"Sem estoque",IF(H1861/E1861&lt;0.25,"Quase sem estoque",IF(H1861/E1861&lt;1.2,"Estoque baixo",IF(H1861/E1861&lt;2,"Estoque moderado","Estoque confortável")))),""))</f>
        <v/>
      </c>
      <c r="J1861" s="102" t="str">
        <f>IF(CADA_PROD!C1859="","",SUMIFS(MOVI_ENTR!M:M,MOVI_ENTR!D:D,D1861,MOVI_ENTR!O:O,$E$5))</f>
        <v/>
      </c>
      <c r="K1861" s="103" t="str">
        <f>IF(CADA_PROD!C1859="","",IFERROR($J1861/SUM($J$8:$J$1008),""))</f>
        <v/>
      </c>
      <c r="L1861" s="103" t="str">
        <f>IF(CADA_PROD!C1859="","",IFERROR(H1861/SUM($H$8:$H$1008),""))</f>
        <v/>
      </c>
      <c r="M1861" s="102" t="str">
        <f>IF(CADA_PROD!$C1859="","",IFERROR(SUMIFS(MOVI_ENTR!M:M,MOVI_ENTR!D:D,D1861,MOVI_ENTR!O:O,$E$5)/SUMIFS(MOVI_ENTR!I:I,MOVI_ENTR!D:D,D1861,MOVI_ENTR!O:O,$E$5),0))</f>
        <v/>
      </c>
      <c r="N1861" s="104" t="str">
        <f>IF(CADA_PROD!C1859="","",G1861/E1861)</f>
        <v/>
      </c>
    </row>
    <row r="1862" spans="2:14" ht="30" customHeight="1">
      <c r="B1862" s="21">
        <f t="shared" si="57"/>
        <v>1855</v>
      </c>
      <c r="C1862" s="99" t="str">
        <f>IF(CADA_PROD!C1860="","",CADA_PROD!C1860)</f>
        <v/>
      </c>
      <c r="D1862" s="100" t="str">
        <f>IF(CADA_PROD!D1860="","",CADA_PROD!D1860)</f>
        <v/>
      </c>
      <c r="E1862" s="101" t="str">
        <f>IF(CADA_PROD!E1860="","",CADA_PROD!E1860)</f>
        <v/>
      </c>
      <c r="F1862" s="101" t="str">
        <f>IF(CADA_PROD!D1860="","",SUMIFS(MOVI_ENTR!I:I,MOVI_ENTR!D:D,D1862,MOVI_ENTR!O:O,$E$5))</f>
        <v/>
      </c>
      <c r="G1862" s="101" t="str">
        <f>IF(CADA_PROD!C1860="","",SUMIFS(MOVI_SAID!H:H,MOVI_SAID!D:D,D1862,MOVI_SAID!L:L,$E$5))</f>
        <v/>
      </c>
      <c r="H1862" s="101" t="str">
        <f t="shared" si="58"/>
        <v/>
      </c>
      <c r="I1862" s="100" t="str">
        <f>IF(CADA_PROD!C1860="","",IFERROR(IF(H1862&lt;=0,"Sem estoque",IF(H1862/E1862&lt;0.25,"Quase sem estoque",IF(H1862/E1862&lt;1.2,"Estoque baixo",IF(H1862/E1862&lt;2,"Estoque moderado","Estoque confortável")))),""))</f>
        <v/>
      </c>
      <c r="J1862" s="102" t="str">
        <f>IF(CADA_PROD!C1860="","",SUMIFS(MOVI_ENTR!M:M,MOVI_ENTR!D:D,D1862,MOVI_ENTR!O:O,$E$5))</f>
        <v/>
      </c>
      <c r="K1862" s="103" t="str">
        <f>IF(CADA_PROD!C1860="","",IFERROR($J1862/SUM($J$8:$J$1008),""))</f>
        <v/>
      </c>
      <c r="L1862" s="103" t="str">
        <f>IF(CADA_PROD!C1860="","",IFERROR(H1862/SUM($H$8:$H$1008),""))</f>
        <v/>
      </c>
      <c r="M1862" s="102" t="str">
        <f>IF(CADA_PROD!$C1860="","",IFERROR(SUMIFS(MOVI_ENTR!M:M,MOVI_ENTR!D:D,D1862,MOVI_ENTR!O:O,$E$5)/SUMIFS(MOVI_ENTR!I:I,MOVI_ENTR!D:D,D1862,MOVI_ENTR!O:O,$E$5),0))</f>
        <v/>
      </c>
      <c r="N1862" s="104" t="str">
        <f>IF(CADA_PROD!C1860="","",G1862/E1862)</f>
        <v/>
      </c>
    </row>
    <row r="1863" spans="2:14" ht="30" customHeight="1">
      <c r="B1863" s="21">
        <f t="shared" si="57"/>
        <v>1856</v>
      </c>
      <c r="C1863" s="99" t="str">
        <f>IF(CADA_PROD!C1861="","",CADA_PROD!C1861)</f>
        <v/>
      </c>
      <c r="D1863" s="100" t="str">
        <f>IF(CADA_PROD!D1861="","",CADA_PROD!D1861)</f>
        <v/>
      </c>
      <c r="E1863" s="101" t="str">
        <f>IF(CADA_PROD!E1861="","",CADA_PROD!E1861)</f>
        <v/>
      </c>
      <c r="F1863" s="101" t="str">
        <f>IF(CADA_PROD!D1861="","",SUMIFS(MOVI_ENTR!I:I,MOVI_ENTR!D:D,D1863,MOVI_ENTR!O:O,$E$5))</f>
        <v/>
      </c>
      <c r="G1863" s="101" t="str">
        <f>IF(CADA_PROD!C1861="","",SUMIFS(MOVI_SAID!H:H,MOVI_SAID!D:D,D1863,MOVI_SAID!L:L,$E$5))</f>
        <v/>
      </c>
      <c r="H1863" s="101" t="str">
        <f t="shared" si="58"/>
        <v/>
      </c>
      <c r="I1863" s="100" t="str">
        <f>IF(CADA_PROD!C1861="","",IFERROR(IF(H1863&lt;=0,"Sem estoque",IF(H1863/E1863&lt;0.25,"Quase sem estoque",IF(H1863/E1863&lt;1.2,"Estoque baixo",IF(H1863/E1863&lt;2,"Estoque moderado","Estoque confortável")))),""))</f>
        <v/>
      </c>
      <c r="J1863" s="102" t="str">
        <f>IF(CADA_PROD!C1861="","",SUMIFS(MOVI_ENTR!M:M,MOVI_ENTR!D:D,D1863,MOVI_ENTR!O:O,$E$5))</f>
        <v/>
      </c>
      <c r="K1863" s="103" t="str">
        <f>IF(CADA_PROD!C1861="","",IFERROR($J1863/SUM($J$8:$J$1008),""))</f>
        <v/>
      </c>
      <c r="L1863" s="103" t="str">
        <f>IF(CADA_PROD!C1861="","",IFERROR(H1863/SUM($H$8:$H$1008),""))</f>
        <v/>
      </c>
      <c r="M1863" s="102" t="str">
        <f>IF(CADA_PROD!$C1861="","",IFERROR(SUMIFS(MOVI_ENTR!M:M,MOVI_ENTR!D:D,D1863,MOVI_ENTR!O:O,$E$5)/SUMIFS(MOVI_ENTR!I:I,MOVI_ENTR!D:D,D1863,MOVI_ENTR!O:O,$E$5),0))</f>
        <v/>
      </c>
      <c r="N1863" s="104" t="str">
        <f>IF(CADA_PROD!C1861="","",G1863/E1863)</f>
        <v/>
      </c>
    </row>
    <row r="1864" spans="2:14" ht="30" customHeight="1">
      <c r="B1864" s="21">
        <f t="shared" si="57"/>
        <v>1857</v>
      </c>
      <c r="C1864" s="99" t="str">
        <f>IF(CADA_PROD!C1862="","",CADA_PROD!C1862)</f>
        <v/>
      </c>
      <c r="D1864" s="100" t="str">
        <f>IF(CADA_PROD!D1862="","",CADA_PROD!D1862)</f>
        <v/>
      </c>
      <c r="E1864" s="101" t="str">
        <f>IF(CADA_PROD!E1862="","",CADA_PROD!E1862)</f>
        <v/>
      </c>
      <c r="F1864" s="101" t="str">
        <f>IF(CADA_PROD!D1862="","",SUMIFS(MOVI_ENTR!I:I,MOVI_ENTR!D:D,D1864,MOVI_ENTR!O:O,$E$5))</f>
        <v/>
      </c>
      <c r="G1864" s="101" t="str">
        <f>IF(CADA_PROD!C1862="","",SUMIFS(MOVI_SAID!H:H,MOVI_SAID!D:D,D1864,MOVI_SAID!L:L,$E$5))</f>
        <v/>
      </c>
      <c r="H1864" s="101" t="str">
        <f t="shared" si="58"/>
        <v/>
      </c>
      <c r="I1864" s="100" t="str">
        <f>IF(CADA_PROD!C1862="","",IFERROR(IF(H1864&lt;=0,"Sem estoque",IF(H1864/E1864&lt;0.25,"Quase sem estoque",IF(H1864/E1864&lt;1.2,"Estoque baixo",IF(H1864/E1864&lt;2,"Estoque moderado","Estoque confortável")))),""))</f>
        <v/>
      </c>
      <c r="J1864" s="102" t="str">
        <f>IF(CADA_PROD!C1862="","",SUMIFS(MOVI_ENTR!M:M,MOVI_ENTR!D:D,D1864,MOVI_ENTR!O:O,$E$5))</f>
        <v/>
      </c>
      <c r="K1864" s="103" t="str">
        <f>IF(CADA_PROD!C1862="","",IFERROR($J1864/SUM($J$8:$J$1008),""))</f>
        <v/>
      </c>
      <c r="L1864" s="103" t="str">
        <f>IF(CADA_PROD!C1862="","",IFERROR(H1864/SUM($H$8:$H$1008),""))</f>
        <v/>
      </c>
      <c r="M1864" s="102" t="str">
        <f>IF(CADA_PROD!$C1862="","",IFERROR(SUMIFS(MOVI_ENTR!M:M,MOVI_ENTR!D:D,D1864,MOVI_ENTR!O:O,$E$5)/SUMIFS(MOVI_ENTR!I:I,MOVI_ENTR!D:D,D1864,MOVI_ENTR!O:O,$E$5),0))</f>
        <v/>
      </c>
      <c r="N1864" s="104" t="str">
        <f>IF(CADA_PROD!C1862="","",G1864/E1864)</f>
        <v/>
      </c>
    </row>
    <row r="1865" spans="2:14" ht="30" customHeight="1">
      <c r="B1865" s="21">
        <f t="shared" si="57"/>
        <v>1858</v>
      </c>
      <c r="C1865" s="99" t="str">
        <f>IF(CADA_PROD!C1863="","",CADA_PROD!C1863)</f>
        <v/>
      </c>
      <c r="D1865" s="100" t="str">
        <f>IF(CADA_PROD!D1863="","",CADA_PROD!D1863)</f>
        <v/>
      </c>
      <c r="E1865" s="101" t="str">
        <f>IF(CADA_PROD!E1863="","",CADA_PROD!E1863)</f>
        <v/>
      </c>
      <c r="F1865" s="101" t="str">
        <f>IF(CADA_PROD!D1863="","",SUMIFS(MOVI_ENTR!I:I,MOVI_ENTR!D:D,D1865,MOVI_ENTR!O:O,$E$5))</f>
        <v/>
      </c>
      <c r="G1865" s="101" t="str">
        <f>IF(CADA_PROD!C1863="","",SUMIFS(MOVI_SAID!H:H,MOVI_SAID!D:D,D1865,MOVI_SAID!L:L,$E$5))</f>
        <v/>
      </c>
      <c r="H1865" s="101" t="str">
        <f t="shared" si="58"/>
        <v/>
      </c>
      <c r="I1865" s="100" t="str">
        <f>IF(CADA_PROD!C1863="","",IFERROR(IF(H1865&lt;=0,"Sem estoque",IF(H1865/E1865&lt;0.25,"Quase sem estoque",IF(H1865/E1865&lt;1.2,"Estoque baixo",IF(H1865/E1865&lt;2,"Estoque moderado","Estoque confortável")))),""))</f>
        <v/>
      </c>
      <c r="J1865" s="102" t="str">
        <f>IF(CADA_PROD!C1863="","",SUMIFS(MOVI_ENTR!M:M,MOVI_ENTR!D:D,D1865,MOVI_ENTR!O:O,$E$5))</f>
        <v/>
      </c>
      <c r="K1865" s="103" t="str">
        <f>IF(CADA_PROD!C1863="","",IFERROR($J1865/SUM($J$8:$J$1008),""))</f>
        <v/>
      </c>
      <c r="L1865" s="103" t="str">
        <f>IF(CADA_PROD!C1863="","",IFERROR(H1865/SUM($H$8:$H$1008),""))</f>
        <v/>
      </c>
      <c r="M1865" s="102" t="str">
        <f>IF(CADA_PROD!$C1863="","",IFERROR(SUMIFS(MOVI_ENTR!M:M,MOVI_ENTR!D:D,D1865,MOVI_ENTR!O:O,$E$5)/SUMIFS(MOVI_ENTR!I:I,MOVI_ENTR!D:D,D1865,MOVI_ENTR!O:O,$E$5),0))</f>
        <v/>
      </c>
      <c r="N1865" s="104" t="str">
        <f>IF(CADA_PROD!C1863="","",G1865/E1865)</f>
        <v/>
      </c>
    </row>
    <row r="1866" spans="2:14" ht="30" customHeight="1">
      <c r="B1866" s="21">
        <f t="shared" ref="B1866:B1929" si="59">B1865+1</f>
        <v>1859</v>
      </c>
      <c r="C1866" s="99" t="str">
        <f>IF(CADA_PROD!C1864="","",CADA_PROD!C1864)</f>
        <v/>
      </c>
      <c r="D1866" s="100" t="str">
        <f>IF(CADA_PROD!D1864="","",CADA_PROD!D1864)</f>
        <v/>
      </c>
      <c r="E1866" s="101" t="str">
        <f>IF(CADA_PROD!E1864="","",CADA_PROD!E1864)</f>
        <v/>
      </c>
      <c r="F1866" s="101" t="str">
        <f>IF(CADA_PROD!D1864="","",SUMIFS(MOVI_ENTR!I:I,MOVI_ENTR!D:D,D1866,MOVI_ENTR!O:O,$E$5))</f>
        <v/>
      </c>
      <c r="G1866" s="101" t="str">
        <f>IF(CADA_PROD!C1864="","",SUMIFS(MOVI_SAID!H:H,MOVI_SAID!D:D,D1866,MOVI_SAID!L:L,$E$5))</f>
        <v/>
      </c>
      <c r="H1866" s="101" t="str">
        <f t="shared" si="58"/>
        <v/>
      </c>
      <c r="I1866" s="100" t="str">
        <f>IF(CADA_PROD!C1864="","",IFERROR(IF(H1866&lt;=0,"Sem estoque",IF(H1866/E1866&lt;0.25,"Quase sem estoque",IF(H1866/E1866&lt;1.2,"Estoque baixo",IF(H1866/E1866&lt;2,"Estoque moderado","Estoque confortável")))),""))</f>
        <v/>
      </c>
      <c r="J1866" s="102" t="str">
        <f>IF(CADA_PROD!C1864="","",SUMIFS(MOVI_ENTR!M:M,MOVI_ENTR!D:D,D1866,MOVI_ENTR!O:O,$E$5))</f>
        <v/>
      </c>
      <c r="K1866" s="103" t="str">
        <f>IF(CADA_PROD!C1864="","",IFERROR($J1866/SUM($J$8:$J$1008),""))</f>
        <v/>
      </c>
      <c r="L1866" s="103" t="str">
        <f>IF(CADA_PROD!C1864="","",IFERROR(H1866/SUM($H$8:$H$1008),""))</f>
        <v/>
      </c>
      <c r="M1866" s="102" t="str">
        <f>IF(CADA_PROD!$C1864="","",IFERROR(SUMIFS(MOVI_ENTR!M:M,MOVI_ENTR!D:D,D1866,MOVI_ENTR!O:O,$E$5)/SUMIFS(MOVI_ENTR!I:I,MOVI_ENTR!D:D,D1866,MOVI_ENTR!O:O,$E$5),0))</f>
        <v/>
      </c>
      <c r="N1866" s="104" t="str">
        <f>IF(CADA_PROD!C1864="","",G1866/E1866)</f>
        <v/>
      </c>
    </row>
    <row r="1867" spans="2:14" ht="30" customHeight="1">
      <c r="B1867" s="21">
        <f t="shared" si="59"/>
        <v>1860</v>
      </c>
      <c r="C1867" s="99" t="str">
        <f>IF(CADA_PROD!C1865="","",CADA_PROD!C1865)</f>
        <v/>
      </c>
      <c r="D1867" s="100" t="str">
        <f>IF(CADA_PROD!D1865="","",CADA_PROD!D1865)</f>
        <v/>
      </c>
      <c r="E1867" s="101" t="str">
        <f>IF(CADA_PROD!E1865="","",CADA_PROD!E1865)</f>
        <v/>
      </c>
      <c r="F1867" s="101" t="str">
        <f>IF(CADA_PROD!D1865="","",SUMIFS(MOVI_ENTR!I:I,MOVI_ENTR!D:D,D1867,MOVI_ENTR!O:O,$E$5))</f>
        <v/>
      </c>
      <c r="G1867" s="101" t="str">
        <f>IF(CADA_PROD!C1865="","",SUMIFS(MOVI_SAID!H:H,MOVI_SAID!D:D,D1867,MOVI_SAID!L:L,$E$5))</f>
        <v/>
      </c>
      <c r="H1867" s="101" t="str">
        <f t="shared" si="58"/>
        <v/>
      </c>
      <c r="I1867" s="100" t="str">
        <f>IF(CADA_PROD!C1865="","",IFERROR(IF(H1867&lt;=0,"Sem estoque",IF(H1867/E1867&lt;0.25,"Quase sem estoque",IF(H1867/E1867&lt;1.2,"Estoque baixo",IF(H1867/E1867&lt;2,"Estoque moderado","Estoque confortável")))),""))</f>
        <v/>
      </c>
      <c r="J1867" s="102" t="str">
        <f>IF(CADA_PROD!C1865="","",SUMIFS(MOVI_ENTR!M:M,MOVI_ENTR!D:D,D1867,MOVI_ENTR!O:O,$E$5))</f>
        <v/>
      </c>
      <c r="K1867" s="103" t="str">
        <f>IF(CADA_PROD!C1865="","",IFERROR($J1867/SUM($J$8:$J$1008),""))</f>
        <v/>
      </c>
      <c r="L1867" s="103" t="str">
        <f>IF(CADA_PROD!C1865="","",IFERROR(H1867/SUM($H$8:$H$1008),""))</f>
        <v/>
      </c>
      <c r="M1867" s="102" t="str">
        <f>IF(CADA_PROD!$C1865="","",IFERROR(SUMIFS(MOVI_ENTR!M:M,MOVI_ENTR!D:D,D1867,MOVI_ENTR!O:O,$E$5)/SUMIFS(MOVI_ENTR!I:I,MOVI_ENTR!D:D,D1867,MOVI_ENTR!O:O,$E$5),0))</f>
        <v/>
      </c>
      <c r="N1867" s="104" t="str">
        <f>IF(CADA_PROD!C1865="","",G1867/E1867)</f>
        <v/>
      </c>
    </row>
    <row r="1868" spans="2:14" ht="30" customHeight="1">
      <c r="B1868" s="21">
        <f t="shared" si="59"/>
        <v>1861</v>
      </c>
      <c r="C1868" s="99" t="str">
        <f>IF(CADA_PROD!C1866="","",CADA_PROD!C1866)</f>
        <v/>
      </c>
      <c r="D1868" s="100" t="str">
        <f>IF(CADA_PROD!D1866="","",CADA_PROD!D1866)</f>
        <v/>
      </c>
      <c r="E1868" s="101" t="str">
        <f>IF(CADA_PROD!E1866="","",CADA_PROD!E1866)</f>
        <v/>
      </c>
      <c r="F1868" s="101" t="str">
        <f>IF(CADA_PROD!D1866="","",SUMIFS(MOVI_ENTR!I:I,MOVI_ENTR!D:D,D1868,MOVI_ENTR!O:O,$E$5))</f>
        <v/>
      </c>
      <c r="G1868" s="101" t="str">
        <f>IF(CADA_PROD!C1866="","",SUMIFS(MOVI_SAID!H:H,MOVI_SAID!D:D,D1868,MOVI_SAID!L:L,$E$5))</f>
        <v/>
      </c>
      <c r="H1868" s="101" t="str">
        <f t="shared" si="58"/>
        <v/>
      </c>
      <c r="I1868" s="100" t="str">
        <f>IF(CADA_PROD!C1866="","",IFERROR(IF(H1868&lt;=0,"Sem estoque",IF(H1868/E1868&lt;0.25,"Quase sem estoque",IF(H1868/E1868&lt;1.2,"Estoque baixo",IF(H1868/E1868&lt;2,"Estoque moderado","Estoque confortável")))),""))</f>
        <v/>
      </c>
      <c r="J1868" s="102" t="str">
        <f>IF(CADA_PROD!C1866="","",SUMIFS(MOVI_ENTR!M:M,MOVI_ENTR!D:D,D1868,MOVI_ENTR!O:O,$E$5))</f>
        <v/>
      </c>
      <c r="K1868" s="103" t="str">
        <f>IF(CADA_PROD!C1866="","",IFERROR($J1868/SUM($J$8:$J$1008),""))</f>
        <v/>
      </c>
      <c r="L1868" s="103" t="str">
        <f>IF(CADA_PROD!C1866="","",IFERROR(H1868/SUM($H$8:$H$1008),""))</f>
        <v/>
      </c>
      <c r="M1868" s="102" t="str">
        <f>IF(CADA_PROD!$C1866="","",IFERROR(SUMIFS(MOVI_ENTR!M:M,MOVI_ENTR!D:D,D1868,MOVI_ENTR!O:O,$E$5)/SUMIFS(MOVI_ENTR!I:I,MOVI_ENTR!D:D,D1868,MOVI_ENTR!O:O,$E$5),0))</f>
        <v/>
      </c>
      <c r="N1868" s="104" t="str">
        <f>IF(CADA_PROD!C1866="","",G1868/E1868)</f>
        <v/>
      </c>
    </row>
    <row r="1869" spans="2:14" ht="30" customHeight="1">
      <c r="B1869" s="21">
        <f t="shared" si="59"/>
        <v>1862</v>
      </c>
      <c r="C1869" s="99" t="str">
        <f>IF(CADA_PROD!C1867="","",CADA_PROD!C1867)</f>
        <v/>
      </c>
      <c r="D1869" s="100" t="str">
        <f>IF(CADA_PROD!D1867="","",CADA_PROD!D1867)</f>
        <v/>
      </c>
      <c r="E1869" s="101" t="str">
        <f>IF(CADA_PROD!E1867="","",CADA_PROD!E1867)</f>
        <v/>
      </c>
      <c r="F1869" s="101" t="str">
        <f>IF(CADA_PROD!D1867="","",SUMIFS(MOVI_ENTR!I:I,MOVI_ENTR!D:D,D1869,MOVI_ENTR!O:O,$E$5))</f>
        <v/>
      </c>
      <c r="G1869" s="101" t="str">
        <f>IF(CADA_PROD!C1867="","",SUMIFS(MOVI_SAID!H:H,MOVI_SAID!D:D,D1869,MOVI_SAID!L:L,$E$5))</f>
        <v/>
      </c>
      <c r="H1869" s="101" t="str">
        <f t="shared" si="58"/>
        <v/>
      </c>
      <c r="I1869" s="100" t="str">
        <f>IF(CADA_PROD!C1867="","",IFERROR(IF(H1869&lt;=0,"Sem estoque",IF(H1869/E1869&lt;0.25,"Quase sem estoque",IF(H1869/E1869&lt;1.2,"Estoque baixo",IF(H1869/E1869&lt;2,"Estoque moderado","Estoque confortável")))),""))</f>
        <v/>
      </c>
      <c r="J1869" s="102" t="str">
        <f>IF(CADA_PROD!C1867="","",SUMIFS(MOVI_ENTR!M:M,MOVI_ENTR!D:D,D1869,MOVI_ENTR!O:O,$E$5))</f>
        <v/>
      </c>
      <c r="K1869" s="103" t="str">
        <f>IF(CADA_PROD!C1867="","",IFERROR($J1869/SUM($J$8:$J$1008),""))</f>
        <v/>
      </c>
      <c r="L1869" s="103" t="str">
        <f>IF(CADA_PROD!C1867="","",IFERROR(H1869/SUM($H$8:$H$1008),""))</f>
        <v/>
      </c>
      <c r="M1869" s="102" t="str">
        <f>IF(CADA_PROD!$C1867="","",IFERROR(SUMIFS(MOVI_ENTR!M:M,MOVI_ENTR!D:D,D1869,MOVI_ENTR!O:O,$E$5)/SUMIFS(MOVI_ENTR!I:I,MOVI_ENTR!D:D,D1869,MOVI_ENTR!O:O,$E$5),0))</f>
        <v/>
      </c>
      <c r="N1869" s="104" t="str">
        <f>IF(CADA_PROD!C1867="","",G1869/E1869)</f>
        <v/>
      </c>
    </row>
    <row r="1870" spans="2:14" ht="30" customHeight="1">
      <c r="B1870" s="21">
        <f t="shared" si="59"/>
        <v>1863</v>
      </c>
      <c r="C1870" s="99" t="str">
        <f>IF(CADA_PROD!C1868="","",CADA_PROD!C1868)</f>
        <v/>
      </c>
      <c r="D1870" s="100" t="str">
        <f>IF(CADA_PROD!D1868="","",CADA_PROD!D1868)</f>
        <v/>
      </c>
      <c r="E1870" s="101" t="str">
        <f>IF(CADA_PROD!E1868="","",CADA_PROD!E1868)</f>
        <v/>
      </c>
      <c r="F1870" s="101" t="str">
        <f>IF(CADA_PROD!D1868="","",SUMIFS(MOVI_ENTR!I:I,MOVI_ENTR!D:D,D1870,MOVI_ENTR!O:O,$E$5))</f>
        <v/>
      </c>
      <c r="G1870" s="101" t="str">
        <f>IF(CADA_PROD!C1868="","",SUMIFS(MOVI_SAID!H:H,MOVI_SAID!D:D,D1870,MOVI_SAID!L:L,$E$5))</f>
        <v/>
      </c>
      <c r="H1870" s="101" t="str">
        <f t="shared" si="58"/>
        <v/>
      </c>
      <c r="I1870" s="100" t="str">
        <f>IF(CADA_PROD!C1868="","",IFERROR(IF(H1870&lt;=0,"Sem estoque",IF(H1870/E1870&lt;0.25,"Quase sem estoque",IF(H1870/E1870&lt;1.2,"Estoque baixo",IF(H1870/E1870&lt;2,"Estoque moderado","Estoque confortável")))),""))</f>
        <v/>
      </c>
      <c r="J1870" s="102" t="str">
        <f>IF(CADA_PROD!C1868="","",SUMIFS(MOVI_ENTR!M:M,MOVI_ENTR!D:D,D1870,MOVI_ENTR!O:O,$E$5))</f>
        <v/>
      </c>
      <c r="K1870" s="103" t="str">
        <f>IF(CADA_PROD!C1868="","",IFERROR($J1870/SUM($J$8:$J$1008),""))</f>
        <v/>
      </c>
      <c r="L1870" s="103" t="str">
        <f>IF(CADA_PROD!C1868="","",IFERROR(H1870/SUM($H$8:$H$1008),""))</f>
        <v/>
      </c>
      <c r="M1870" s="102" t="str">
        <f>IF(CADA_PROD!$C1868="","",IFERROR(SUMIFS(MOVI_ENTR!M:M,MOVI_ENTR!D:D,D1870,MOVI_ENTR!O:O,$E$5)/SUMIFS(MOVI_ENTR!I:I,MOVI_ENTR!D:D,D1870,MOVI_ENTR!O:O,$E$5),0))</f>
        <v/>
      </c>
      <c r="N1870" s="104" t="str">
        <f>IF(CADA_PROD!C1868="","",G1870/E1870)</f>
        <v/>
      </c>
    </row>
    <row r="1871" spans="2:14" ht="30" customHeight="1">
      <c r="B1871" s="21">
        <f t="shared" si="59"/>
        <v>1864</v>
      </c>
      <c r="C1871" s="99" t="str">
        <f>IF(CADA_PROD!C1869="","",CADA_PROD!C1869)</f>
        <v/>
      </c>
      <c r="D1871" s="100" t="str">
        <f>IF(CADA_PROD!D1869="","",CADA_PROD!D1869)</f>
        <v/>
      </c>
      <c r="E1871" s="101" t="str">
        <f>IF(CADA_PROD!E1869="","",CADA_PROD!E1869)</f>
        <v/>
      </c>
      <c r="F1871" s="101" t="str">
        <f>IF(CADA_PROD!D1869="","",SUMIFS(MOVI_ENTR!I:I,MOVI_ENTR!D:D,D1871,MOVI_ENTR!O:O,$E$5))</f>
        <v/>
      </c>
      <c r="G1871" s="101" t="str">
        <f>IF(CADA_PROD!C1869="","",SUMIFS(MOVI_SAID!H:H,MOVI_SAID!D:D,D1871,MOVI_SAID!L:L,$E$5))</f>
        <v/>
      </c>
      <c r="H1871" s="101" t="str">
        <f t="shared" si="58"/>
        <v/>
      </c>
      <c r="I1871" s="100" t="str">
        <f>IF(CADA_PROD!C1869="","",IFERROR(IF(H1871&lt;=0,"Sem estoque",IF(H1871/E1871&lt;0.25,"Quase sem estoque",IF(H1871/E1871&lt;1.2,"Estoque baixo",IF(H1871/E1871&lt;2,"Estoque moderado","Estoque confortável")))),""))</f>
        <v/>
      </c>
      <c r="J1871" s="102" t="str">
        <f>IF(CADA_PROD!C1869="","",SUMIFS(MOVI_ENTR!M:M,MOVI_ENTR!D:D,D1871,MOVI_ENTR!O:O,$E$5))</f>
        <v/>
      </c>
      <c r="K1871" s="103" t="str">
        <f>IF(CADA_PROD!C1869="","",IFERROR($J1871/SUM($J$8:$J$1008),""))</f>
        <v/>
      </c>
      <c r="L1871" s="103" t="str">
        <f>IF(CADA_PROD!C1869="","",IFERROR(H1871/SUM($H$8:$H$1008),""))</f>
        <v/>
      </c>
      <c r="M1871" s="102" t="str">
        <f>IF(CADA_PROD!$C1869="","",IFERROR(SUMIFS(MOVI_ENTR!M:M,MOVI_ENTR!D:D,D1871,MOVI_ENTR!O:O,$E$5)/SUMIFS(MOVI_ENTR!I:I,MOVI_ENTR!D:D,D1871,MOVI_ENTR!O:O,$E$5),0))</f>
        <v/>
      </c>
      <c r="N1871" s="104" t="str">
        <f>IF(CADA_PROD!C1869="","",G1871/E1871)</f>
        <v/>
      </c>
    </row>
    <row r="1872" spans="2:14" ht="30" customHeight="1">
      <c r="B1872" s="21">
        <f t="shared" si="59"/>
        <v>1865</v>
      </c>
      <c r="C1872" s="99" t="str">
        <f>IF(CADA_PROD!C1870="","",CADA_PROD!C1870)</f>
        <v/>
      </c>
      <c r="D1872" s="100" t="str">
        <f>IF(CADA_PROD!D1870="","",CADA_PROD!D1870)</f>
        <v/>
      </c>
      <c r="E1872" s="101" t="str">
        <f>IF(CADA_PROD!E1870="","",CADA_PROD!E1870)</f>
        <v/>
      </c>
      <c r="F1872" s="101" t="str">
        <f>IF(CADA_PROD!D1870="","",SUMIFS(MOVI_ENTR!I:I,MOVI_ENTR!D:D,D1872,MOVI_ENTR!O:O,$E$5))</f>
        <v/>
      </c>
      <c r="G1872" s="101" t="str">
        <f>IF(CADA_PROD!C1870="","",SUMIFS(MOVI_SAID!H:H,MOVI_SAID!D:D,D1872,MOVI_SAID!L:L,$E$5))</f>
        <v/>
      </c>
      <c r="H1872" s="101" t="str">
        <f t="shared" si="58"/>
        <v/>
      </c>
      <c r="I1872" s="100" t="str">
        <f>IF(CADA_PROD!C1870="","",IFERROR(IF(H1872&lt;=0,"Sem estoque",IF(H1872/E1872&lt;0.25,"Quase sem estoque",IF(H1872/E1872&lt;1.2,"Estoque baixo",IF(H1872/E1872&lt;2,"Estoque moderado","Estoque confortável")))),""))</f>
        <v/>
      </c>
      <c r="J1872" s="102" t="str">
        <f>IF(CADA_PROD!C1870="","",SUMIFS(MOVI_ENTR!M:M,MOVI_ENTR!D:D,D1872,MOVI_ENTR!O:O,$E$5))</f>
        <v/>
      </c>
      <c r="K1872" s="103" t="str">
        <f>IF(CADA_PROD!C1870="","",IFERROR($J1872/SUM($J$8:$J$1008),""))</f>
        <v/>
      </c>
      <c r="L1872" s="103" t="str">
        <f>IF(CADA_PROD!C1870="","",IFERROR(H1872/SUM($H$8:$H$1008),""))</f>
        <v/>
      </c>
      <c r="M1872" s="102" t="str">
        <f>IF(CADA_PROD!$C1870="","",IFERROR(SUMIFS(MOVI_ENTR!M:M,MOVI_ENTR!D:D,D1872,MOVI_ENTR!O:O,$E$5)/SUMIFS(MOVI_ENTR!I:I,MOVI_ENTR!D:D,D1872,MOVI_ENTR!O:O,$E$5),0))</f>
        <v/>
      </c>
      <c r="N1872" s="104" t="str">
        <f>IF(CADA_PROD!C1870="","",G1872/E1872)</f>
        <v/>
      </c>
    </row>
    <row r="1873" spans="2:14" ht="30" customHeight="1">
      <c r="B1873" s="21">
        <f t="shared" si="59"/>
        <v>1866</v>
      </c>
      <c r="C1873" s="99" t="str">
        <f>IF(CADA_PROD!C1871="","",CADA_PROD!C1871)</f>
        <v/>
      </c>
      <c r="D1873" s="100" t="str">
        <f>IF(CADA_PROD!D1871="","",CADA_PROD!D1871)</f>
        <v/>
      </c>
      <c r="E1873" s="101" t="str">
        <f>IF(CADA_PROD!E1871="","",CADA_PROD!E1871)</f>
        <v/>
      </c>
      <c r="F1873" s="101" t="str">
        <f>IF(CADA_PROD!D1871="","",SUMIFS(MOVI_ENTR!I:I,MOVI_ENTR!D:D,D1873,MOVI_ENTR!O:O,$E$5))</f>
        <v/>
      </c>
      <c r="G1873" s="101" t="str">
        <f>IF(CADA_PROD!C1871="","",SUMIFS(MOVI_SAID!H:H,MOVI_SAID!D:D,D1873,MOVI_SAID!L:L,$E$5))</f>
        <v/>
      </c>
      <c r="H1873" s="101" t="str">
        <f t="shared" si="58"/>
        <v/>
      </c>
      <c r="I1873" s="100" t="str">
        <f>IF(CADA_PROD!C1871="","",IFERROR(IF(H1873&lt;=0,"Sem estoque",IF(H1873/E1873&lt;0.25,"Quase sem estoque",IF(H1873/E1873&lt;1.2,"Estoque baixo",IF(H1873/E1873&lt;2,"Estoque moderado","Estoque confortável")))),""))</f>
        <v/>
      </c>
      <c r="J1873" s="102" t="str">
        <f>IF(CADA_PROD!C1871="","",SUMIFS(MOVI_ENTR!M:M,MOVI_ENTR!D:D,D1873,MOVI_ENTR!O:O,$E$5))</f>
        <v/>
      </c>
      <c r="K1873" s="103" t="str">
        <f>IF(CADA_PROD!C1871="","",IFERROR($J1873/SUM($J$8:$J$1008),""))</f>
        <v/>
      </c>
      <c r="L1873" s="103" t="str">
        <f>IF(CADA_PROD!C1871="","",IFERROR(H1873/SUM($H$8:$H$1008),""))</f>
        <v/>
      </c>
      <c r="M1873" s="102" t="str">
        <f>IF(CADA_PROD!$C1871="","",IFERROR(SUMIFS(MOVI_ENTR!M:M,MOVI_ENTR!D:D,D1873,MOVI_ENTR!O:O,$E$5)/SUMIFS(MOVI_ENTR!I:I,MOVI_ENTR!D:D,D1873,MOVI_ENTR!O:O,$E$5),0))</f>
        <v/>
      </c>
      <c r="N1873" s="104" t="str">
        <f>IF(CADA_PROD!C1871="","",G1873/E1873)</f>
        <v/>
      </c>
    </row>
    <row r="1874" spans="2:14" ht="30" customHeight="1">
      <c r="B1874" s="21">
        <f t="shared" si="59"/>
        <v>1867</v>
      </c>
      <c r="C1874" s="99" t="str">
        <f>IF(CADA_PROD!C1872="","",CADA_PROD!C1872)</f>
        <v/>
      </c>
      <c r="D1874" s="100" t="str">
        <f>IF(CADA_PROD!D1872="","",CADA_PROD!D1872)</f>
        <v/>
      </c>
      <c r="E1874" s="101" t="str">
        <f>IF(CADA_PROD!E1872="","",CADA_PROD!E1872)</f>
        <v/>
      </c>
      <c r="F1874" s="101" t="str">
        <f>IF(CADA_PROD!D1872="","",SUMIFS(MOVI_ENTR!I:I,MOVI_ENTR!D:D,D1874,MOVI_ENTR!O:O,$E$5))</f>
        <v/>
      </c>
      <c r="G1874" s="101" t="str">
        <f>IF(CADA_PROD!C1872="","",SUMIFS(MOVI_SAID!H:H,MOVI_SAID!D:D,D1874,MOVI_SAID!L:L,$E$5))</f>
        <v/>
      </c>
      <c r="H1874" s="101" t="str">
        <f t="shared" si="58"/>
        <v/>
      </c>
      <c r="I1874" s="100" t="str">
        <f>IF(CADA_PROD!C1872="","",IFERROR(IF(H1874&lt;=0,"Sem estoque",IF(H1874/E1874&lt;0.25,"Quase sem estoque",IF(H1874/E1874&lt;1.2,"Estoque baixo",IF(H1874/E1874&lt;2,"Estoque moderado","Estoque confortável")))),""))</f>
        <v/>
      </c>
      <c r="J1874" s="102" t="str">
        <f>IF(CADA_PROD!C1872="","",SUMIFS(MOVI_ENTR!M:M,MOVI_ENTR!D:D,D1874,MOVI_ENTR!O:O,$E$5))</f>
        <v/>
      </c>
      <c r="K1874" s="103" t="str">
        <f>IF(CADA_PROD!C1872="","",IFERROR($J1874/SUM($J$8:$J$1008),""))</f>
        <v/>
      </c>
      <c r="L1874" s="103" t="str">
        <f>IF(CADA_PROD!C1872="","",IFERROR(H1874/SUM($H$8:$H$1008),""))</f>
        <v/>
      </c>
      <c r="M1874" s="102" t="str">
        <f>IF(CADA_PROD!$C1872="","",IFERROR(SUMIFS(MOVI_ENTR!M:M,MOVI_ENTR!D:D,D1874,MOVI_ENTR!O:O,$E$5)/SUMIFS(MOVI_ENTR!I:I,MOVI_ENTR!D:D,D1874,MOVI_ENTR!O:O,$E$5),0))</f>
        <v/>
      </c>
      <c r="N1874" s="104" t="str">
        <f>IF(CADA_PROD!C1872="","",G1874/E1874)</f>
        <v/>
      </c>
    </row>
    <row r="1875" spans="2:14" ht="30" customHeight="1">
      <c r="B1875" s="21">
        <f t="shared" si="59"/>
        <v>1868</v>
      </c>
      <c r="C1875" s="99" t="str">
        <f>IF(CADA_PROD!C1873="","",CADA_PROD!C1873)</f>
        <v/>
      </c>
      <c r="D1875" s="100" t="str">
        <f>IF(CADA_PROD!D1873="","",CADA_PROD!D1873)</f>
        <v/>
      </c>
      <c r="E1875" s="101" t="str">
        <f>IF(CADA_PROD!E1873="","",CADA_PROD!E1873)</f>
        <v/>
      </c>
      <c r="F1875" s="101" t="str">
        <f>IF(CADA_PROD!D1873="","",SUMIFS(MOVI_ENTR!I:I,MOVI_ENTR!D:D,D1875,MOVI_ENTR!O:O,$E$5))</f>
        <v/>
      </c>
      <c r="G1875" s="101" t="str">
        <f>IF(CADA_PROD!C1873="","",SUMIFS(MOVI_SAID!H:H,MOVI_SAID!D:D,D1875,MOVI_SAID!L:L,$E$5))</f>
        <v/>
      </c>
      <c r="H1875" s="101" t="str">
        <f t="shared" si="58"/>
        <v/>
      </c>
      <c r="I1875" s="100" t="str">
        <f>IF(CADA_PROD!C1873="","",IFERROR(IF(H1875&lt;=0,"Sem estoque",IF(H1875/E1875&lt;0.25,"Quase sem estoque",IF(H1875/E1875&lt;1.2,"Estoque baixo",IF(H1875/E1875&lt;2,"Estoque moderado","Estoque confortável")))),""))</f>
        <v/>
      </c>
      <c r="J1875" s="102" t="str">
        <f>IF(CADA_PROD!C1873="","",SUMIFS(MOVI_ENTR!M:M,MOVI_ENTR!D:D,D1875,MOVI_ENTR!O:O,$E$5))</f>
        <v/>
      </c>
      <c r="K1875" s="103" t="str">
        <f>IF(CADA_PROD!C1873="","",IFERROR($J1875/SUM($J$8:$J$1008),""))</f>
        <v/>
      </c>
      <c r="L1875" s="103" t="str">
        <f>IF(CADA_PROD!C1873="","",IFERROR(H1875/SUM($H$8:$H$1008),""))</f>
        <v/>
      </c>
      <c r="M1875" s="102" t="str">
        <f>IF(CADA_PROD!$C1873="","",IFERROR(SUMIFS(MOVI_ENTR!M:M,MOVI_ENTR!D:D,D1875,MOVI_ENTR!O:O,$E$5)/SUMIFS(MOVI_ENTR!I:I,MOVI_ENTR!D:D,D1875,MOVI_ENTR!O:O,$E$5),0))</f>
        <v/>
      </c>
      <c r="N1875" s="104" t="str">
        <f>IF(CADA_PROD!C1873="","",G1875/E1875)</f>
        <v/>
      </c>
    </row>
    <row r="1876" spans="2:14" ht="30" customHeight="1">
      <c r="B1876" s="21">
        <f t="shared" si="59"/>
        <v>1869</v>
      </c>
      <c r="C1876" s="99" t="str">
        <f>IF(CADA_PROD!C1874="","",CADA_PROD!C1874)</f>
        <v/>
      </c>
      <c r="D1876" s="100" t="str">
        <f>IF(CADA_PROD!D1874="","",CADA_PROD!D1874)</f>
        <v/>
      </c>
      <c r="E1876" s="101" t="str">
        <f>IF(CADA_PROD!E1874="","",CADA_PROD!E1874)</f>
        <v/>
      </c>
      <c r="F1876" s="101" t="str">
        <f>IF(CADA_PROD!D1874="","",SUMIFS(MOVI_ENTR!I:I,MOVI_ENTR!D:D,D1876,MOVI_ENTR!O:O,$E$5))</f>
        <v/>
      </c>
      <c r="G1876" s="101" t="str">
        <f>IF(CADA_PROD!C1874="","",SUMIFS(MOVI_SAID!H:H,MOVI_SAID!D:D,D1876,MOVI_SAID!L:L,$E$5))</f>
        <v/>
      </c>
      <c r="H1876" s="101" t="str">
        <f t="shared" si="58"/>
        <v/>
      </c>
      <c r="I1876" s="100" t="str">
        <f>IF(CADA_PROD!C1874="","",IFERROR(IF(H1876&lt;=0,"Sem estoque",IF(H1876/E1876&lt;0.25,"Quase sem estoque",IF(H1876/E1876&lt;1.2,"Estoque baixo",IF(H1876/E1876&lt;2,"Estoque moderado","Estoque confortável")))),""))</f>
        <v/>
      </c>
      <c r="J1876" s="102" t="str">
        <f>IF(CADA_PROD!C1874="","",SUMIFS(MOVI_ENTR!M:M,MOVI_ENTR!D:D,D1876,MOVI_ENTR!O:O,$E$5))</f>
        <v/>
      </c>
      <c r="K1876" s="103" t="str">
        <f>IF(CADA_PROD!C1874="","",IFERROR($J1876/SUM($J$8:$J$1008),""))</f>
        <v/>
      </c>
      <c r="L1876" s="103" t="str">
        <f>IF(CADA_PROD!C1874="","",IFERROR(H1876/SUM($H$8:$H$1008),""))</f>
        <v/>
      </c>
      <c r="M1876" s="102" t="str">
        <f>IF(CADA_PROD!$C1874="","",IFERROR(SUMIFS(MOVI_ENTR!M:M,MOVI_ENTR!D:D,D1876,MOVI_ENTR!O:O,$E$5)/SUMIFS(MOVI_ENTR!I:I,MOVI_ENTR!D:D,D1876,MOVI_ENTR!O:O,$E$5),0))</f>
        <v/>
      </c>
      <c r="N1876" s="104" t="str">
        <f>IF(CADA_PROD!C1874="","",G1876/E1876)</f>
        <v/>
      </c>
    </row>
    <row r="1877" spans="2:14" ht="30" customHeight="1">
      <c r="B1877" s="21">
        <f t="shared" si="59"/>
        <v>1870</v>
      </c>
      <c r="C1877" s="99" t="str">
        <f>IF(CADA_PROD!C1875="","",CADA_PROD!C1875)</f>
        <v/>
      </c>
      <c r="D1877" s="100" t="str">
        <f>IF(CADA_PROD!D1875="","",CADA_PROD!D1875)</f>
        <v/>
      </c>
      <c r="E1877" s="101" t="str">
        <f>IF(CADA_PROD!E1875="","",CADA_PROD!E1875)</f>
        <v/>
      </c>
      <c r="F1877" s="101" t="str">
        <f>IF(CADA_PROD!D1875="","",SUMIFS(MOVI_ENTR!I:I,MOVI_ENTR!D:D,D1877,MOVI_ENTR!O:O,$E$5))</f>
        <v/>
      </c>
      <c r="G1877" s="101" t="str">
        <f>IF(CADA_PROD!C1875="","",SUMIFS(MOVI_SAID!H:H,MOVI_SAID!D:D,D1877,MOVI_SAID!L:L,$E$5))</f>
        <v/>
      </c>
      <c r="H1877" s="101" t="str">
        <f t="shared" si="58"/>
        <v/>
      </c>
      <c r="I1877" s="100" t="str">
        <f>IF(CADA_PROD!C1875="","",IFERROR(IF(H1877&lt;=0,"Sem estoque",IF(H1877/E1877&lt;0.25,"Quase sem estoque",IF(H1877/E1877&lt;1.2,"Estoque baixo",IF(H1877/E1877&lt;2,"Estoque moderado","Estoque confortável")))),""))</f>
        <v/>
      </c>
      <c r="J1877" s="102" t="str">
        <f>IF(CADA_PROD!C1875="","",SUMIFS(MOVI_ENTR!M:M,MOVI_ENTR!D:D,D1877,MOVI_ENTR!O:O,$E$5))</f>
        <v/>
      </c>
      <c r="K1877" s="103" t="str">
        <f>IF(CADA_PROD!C1875="","",IFERROR($J1877/SUM($J$8:$J$1008),""))</f>
        <v/>
      </c>
      <c r="L1877" s="103" t="str">
        <f>IF(CADA_PROD!C1875="","",IFERROR(H1877/SUM($H$8:$H$1008),""))</f>
        <v/>
      </c>
      <c r="M1877" s="102" t="str">
        <f>IF(CADA_PROD!$C1875="","",IFERROR(SUMIFS(MOVI_ENTR!M:M,MOVI_ENTR!D:D,D1877,MOVI_ENTR!O:O,$E$5)/SUMIFS(MOVI_ENTR!I:I,MOVI_ENTR!D:D,D1877,MOVI_ENTR!O:O,$E$5),0))</f>
        <v/>
      </c>
      <c r="N1877" s="104" t="str">
        <f>IF(CADA_PROD!C1875="","",G1877/E1877)</f>
        <v/>
      </c>
    </row>
    <row r="1878" spans="2:14" ht="30" customHeight="1">
      <c r="B1878" s="21">
        <f t="shared" si="59"/>
        <v>1871</v>
      </c>
      <c r="C1878" s="99" t="str">
        <f>IF(CADA_PROD!C1876="","",CADA_PROD!C1876)</f>
        <v/>
      </c>
      <c r="D1878" s="100" t="str">
        <f>IF(CADA_PROD!D1876="","",CADA_PROD!D1876)</f>
        <v/>
      </c>
      <c r="E1878" s="101" t="str">
        <f>IF(CADA_PROD!E1876="","",CADA_PROD!E1876)</f>
        <v/>
      </c>
      <c r="F1878" s="101" t="str">
        <f>IF(CADA_PROD!D1876="","",SUMIFS(MOVI_ENTR!I:I,MOVI_ENTR!D:D,D1878,MOVI_ENTR!O:O,$E$5))</f>
        <v/>
      </c>
      <c r="G1878" s="101" t="str">
        <f>IF(CADA_PROD!C1876="","",SUMIFS(MOVI_SAID!H:H,MOVI_SAID!D:D,D1878,MOVI_SAID!L:L,$E$5))</f>
        <v/>
      </c>
      <c r="H1878" s="101" t="str">
        <f t="shared" si="58"/>
        <v/>
      </c>
      <c r="I1878" s="100" t="str">
        <f>IF(CADA_PROD!C1876="","",IFERROR(IF(H1878&lt;=0,"Sem estoque",IF(H1878/E1878&lt;0.25,"Quase sem estoque",IF(H1878/E1878&lt;1.2,"Estoque baixo",IF(H1878/E1878&lt;2,"Estoque moderado","Estoque confortável")))),""))</f>
        <v/>
      </c>
      <c r="J1878" s="102" t="str">
        <f>IF(CADA_PROD!C1876="","",SUMIFS(MOVI_ENTR!M:M,MOVI_ENTR!D:D,D1878,MOVI_ENTR!O:O,$E$5))</f>
        <v/>
      </c>
      <c r="K1878" s="103" t="str">
        <f>IF(CADA_PROD!C1876="","",IFERROR($J1878/SUM($J$8:$J$1008),""))</f>
        <v/>
      </c>
      <c r="L1878" s="103" t="str">
        <f>IF(CADA_PROD!C1876="","",IFERROR(H1878/SUM($H$8:$H$1008),""))</f>
        <v/>
      </c>
      <c r="M1878" s="102" t="str">
        <f>IF(CADA_PROD!$C1876="","",IFERROR(SUMIFS(MOVI_ENTR!M:M,MOVI_ENTR!D:D,D1878,MOVI_ENTR!O:O,$E$5)/SUMIFS(MOVI_ENTR!I:I,MOVI_ENTR!D:D,D1878,MOVI_ENTR!O:O,$E$5),0))</f>
        <v/>
      </c>
      <c r="N1878" s="104" t="str">
        <f>IF(CADA_PROD!C1876="","",G1878/E1878)</f>
        <v/>
      </c>
    </row>
    <row r="1879" spans="2:14" ht="30" customHeight="1">
      <c r="B1879" s="21">
        <f t="shared" si="59"/>
        <v>1872</v>
      </c>
      <c r="C1879" s="99" t="str">
        <f>IF(CADA_PROD!C1877="","",CADA_PROD!C1877)</f>
        <v/>
      </c>
      <c r="D1879" s="100" t="str">
        <f>IF(CADA_PROD!D1877="","",CADA_PROD!D1877)</f>
        <v/>
      </c>
      <c r="E1879" s="101" t="str">
        <f>IF(CADA_PROD!E1877="","",CADA_PROD!E1877)</f>
        <v/>
      </c>
      <c r="F1879" s="101" t="str">
        <f>IF(CADA_PROD!D1877="","",SUMIFS(MOVI_ENTR!I:I,MOVI_ENTR!D:D,D1879,MOVI_ENTR!O:O,$E$5))</f>
        <v/>
      </c>
      <c r="G1879" s="101" t="str">
        <f>IF(CADA_PROD!C1877="","",SUMIFS(MOVI_SAID!H:H,MOVI_SAID!D:D,D1879,MOVI_SAID!L:L,$E$5))</f>
        <v/>
      </c>
      <c r="H1879" s="101" t="str">
        <f t="shared" si="58"/>
        <v/>
      </c>
      <c r="I1879" s="100" t="str">
        <f>IF(CADA_PROD!C1877="","",IFERROR(IF(H1879&lt;=0,"Sem estoque",IF(H1879/E1879&lt;0.25,"Quase sem estoque",IF(H1879/E1879&lt;1.2,"Estoque baixo",IF(H1879/E1879&lt;2,"Estoque moderado","Estoque confortável")))),""))</f>
        <v/>
      </c>
      <c r="J1879" s="102" t="str">
        <f>IF(CADA_PROD!C1877="","",SUMIFS(MOVI_ENTR!M:M,MOVI_ENTR!D:D,D1879,MOVI_ENTR!O:O,$E$5))</f>
        <v/>
      </c>
      <c r="K1879" s="103" t="str">
        <f>IF(CADA_PROD!C1877="","",IFERROR($J1879/SUM($J$8:$J$1008),""))</f>
        <v/>
      </c>
      <c r="L1879" s="103" t="str">
        <f>IF(CADA_PROD!C1877="","",IFERROR(H1879/SUM($H$8:$H$1008),""))</f>
        <v/>
      </c>
      <c r="M1879" s="102" t="str">
        <f>IF(CADA_PROD!$C1877="","",IFERROR(SUMIFS(MOVI_ENTR!M:M,MOVI_ENTR!D:D,D1879,MOVI_ENTR!O:O,$E$5)/SUMIFS(MOVI_ENTR!I:I,MOVI_ENTR!D:D,D1879,MOVI_ENTR!O:O,$E$5),0))</f>
        <v/>
      </c>
      <c r="N1879" s="104" t="str">
        <f>IF(CADA_PROD!C1877="","",G1879/E1879)</f>
        <v/>
      </c>
    </row>
    <row r="1880" spans="2:14" ht="30" customHeight="1">
      <c r="B1880" s="21">
        <f t="shared" si="59"/>
        <v>1873</v>
      </c>
      <c r="C1880" s="99" t="str">
        <f>IF(CADA_PROD!C1878="","",CADA_PROD!C1878)</f>
        <v/>
      </c>
      <c r="D1880" s="100" t="str">
        <f>IF(CADA_PROD!D1878="","",CADA_PROD!D1878)</f>
        <v/>
      </c>
      <c r="E1880" s="101" t="str">
        <f>IF(CADA_PROD!E1878="","",CADA_PROD!E1878)</f>
        <v/>
      </c>
      <c r="F1880" s="101" t="str">
        <f>IF(CADA_PROD!D1878="","",SUMIFS(MOVI_ENTR!I:I,MOVI_ENTR!D:D,D1880,MOVI_ENTR!O:O,$E$5))</f>
        <v/>
      </c>
      <c r="G1880" s="101" t="str">
        <f>IF(CADA_PROD!C1878="","",SUMIFS(MOVI_SAID!H:H,MOVI_SAID!D:D,D1880,MOVI_SAID!L:L,$E$5))</f>
        <v/>
      </c>
      <c r="H1880" s="101" t="str">
        <f t="shared" si="58"/>
        <v/>
      </c>
      <c r="I1880" s="100" t="str">
        <f>IF(CADA_PROD!C1878="","",IFERROR(IF(H1880&lt;=0,"Sem estoque",IF(H1880/E1880&lt;0.25,"Quase sem estoque",IF(H1880/E1880&lt;1.2,"Estoque baixo",IF(H1880/E1880&lt;2,"Estoque moderado","Estoque confortável")))),""))</f>
        <v/>
      </c>
      <c r="J1880" s="102" t="str">
        <f>IF(CADA_PROD!C1878="","",SUMIFS(MOVI_ENTR!M:M,MOVI_ENTR!D:D,D1880,MOVI_ENTR!O:O,$E$5))</f>
        <v/>
      </c>
      <c r="K1880" s="103" t="str">
        <f>IF(CADA_PROD!C1878="","",IFERROR($J1880/SUM($J$8:$J$1008),""))</f>
        <v/>
      </c>
      <c r="L1880" s="103" t="str">
        <f>IF(CADA_PROD!C1878="","",IFERROR(H1880/SUM($H$8:$H$1008),""))</f>
        <v/>
      </c>
      <c r="M1880" s="102" t="str">
        <f>IF(CADA_PROD!$C1878="","",IFERROR(SUMIFS(MOVI_ENTR!M:M,MOVI_ENTR!D:D,D1880,MOVI_ENTR!O:O,$E$5)/SUMIFS(MOVI_ENTR!I:I,MOVI_ENTR!D:D,D1880,MOVI_ENTR!O:O,$E$5),0))</f>
        <v/>
      </c>
      <c r="N1880" s="104" t="str">
        <f>IF(CADA_PROD!C1878="","",G1880/E1880)</f>
        <v/>
      </c>
    </row>
    <row r="1881" spans="2:14" ht="30" customHeight="1">
      <c r="B1881" s="21">
        <f t="shared" si="59"/>
        <v>1874</v>
      </c>
      <c r="C1881" s="99" t="str">
        <f>IF(CADA_PROD!C1879="","",CADA_PROD!C1879)</f>
        <v/>
      </c>
      <c r="D1881" s="100" t="str">
        <f>IF(CADA_PROD!D1879="","",CADA_PROD!D1879)</f>
        <v/>
      </c>
      <c r="E1881" s="101" t="str">
        <f>IF(CADA_PROD!E1879="","",CADA_PROD!E1879)</f>
        <v/>
      </c>
      <c r="F1881" s="101" t="str">
        <f>IF(CADA_PROD!D1879="","",SUMIFS(MOVI_ENTR!I:I,MOVI_ENTR!D:D,D1881,MOVI_ENTR!O:O,$E$5))</f>
        <v/>
      </c>
      <c r="G1881" s="101" t="str">
        <f>IF(CADA_PROD!C1879="","",SUMIFS(MOVI_SAID!H:H,MOVI_SAID!D:D,D1881,MOVI_SAID!L:L,$E$5))</f>
        <v/>
      </c>
      <c r="H1881" s="101" t="str">
        <f t="shared" si="58"/>
        <v/>
      </c>
      <c r="I1881" s="100" t="str">
        <f>IF(CADA_PROD!C1879="","",IFERROR(IF(H1881&lt;=0,"Sem estoque",IF(H1881/E1881&lt;0.25,"Quase sem estoque",IF(H1881/E1881&lt;1.2,"Estoque baixo",IF(H1881/E1881&lt;2,"Estoque moderado","Estoque confortável")))),""))</f>
        <v/>
      </c>
      <c r="J1881" s="102" t="str">
        <f>IF(CADA_PROD!C1879="","",SUMIFS(MOVI_ENTR!M:M,MOVI_ENTR!D:D,D1881,MOVI_ENTR!O:O,$E$5))</f>
        <v/>
      </c>
      <c r="K1881" s="103" t="str">
        <f>IF(CADA_PROD!C1879="","",IFERROR($J1881/SUM($J$8:$J$1008),""))</f>
        <v/>
      </c>
      <c r="L1881" s="103" t="str">
        <f>IF(CADA_PROD!C1879="","",IFERROR(H1881/SUM($H$8:$H$1008),""))</f>
        <v/>
      </c>
      <c r="M1881" s="102" t="str">
        <f>IF(CADA_PROD!$C1879="","",IFERROR(SUMIFS(MOVI_ENTR!M:M,MOVI_ENTR!D:D,D1881,MOVI_ENTR!O:O,$E$5)/SUMIFS(MOVI_ENTR!I:I,MOVI_ENTR!D:D,D1881,MOVI_ENTR!O:O,$E$5),0))</f>
        <v/>
      </c>
      <c r="N1881" s="104" t="str">
        <f>IF(CADA_PROD!C1879="","",G1881/E1881)</f>
        <v/>
      </c>
    </row>
    <row r="1882" spans="2:14" ht="30" customHeight="1">
      <c r="B1882" s="21">
        <f t="shared" si="59"/>
        <v>1875</v>
      </c>
      <c r="C1882" s="99" t="str">
        <f>IF(CADA_PROD!C1880="","",CADA_PROD!C1880)</f>
        <v/>
      </c>
      <c r="D1882" s="100" t="str">
        <f>IF(CADA_PROD!D1880="","",CADA_PROD!D1880)</f>
        <v/>
      </c>
      <c r="E1882" s="101" t="str">
        <f>IF(CADA_PROD!E1880="","",CADA_PROD!E1880)</f>
        <v/>
      </c>
      <c r="F1882" s="101" t="str">
        <f>IF(CADA_PROD!D1880="","",SUMIFS(MOVI_ENTR!I:I,MOVI_ENTR!D:D,D1882,MOVI_ENTR!O:O,$E$5))</f>
        <v/>
      </c>
      <c r="G1882" s="101" t="str">
        <f>IF(CADA_PROD!C1880="","",SUMIFS(MOVI_SAID!H:H,MOVI_SAID!D:D,D1882,MOVI_SAID!L:L,$E$5))</f>
        <v/>
      </c>
      <c r="H1882" s="101" t="str">
        <f t="shared" si="58"/>
        <v/>
      </c>
      <c r="I1882" s="100" t="str">
        <f>IF(CADA_PROD!C1880="","",IFERROR(IF(H1882&lt;=0,"Sem estoque",IF(H1882/E1882&lt;0.25,"Quase sem estoque",IF(H1882/E1882&lt;1.2,"Estoque baixo",IF(H1882/E1882&lt;2,"Estoque moderado","Estoque confortável")))),""))</f>
        <v/>
      </c>
      <c r="J1882" s="102" t="str">
        <f>IF(CADA_PROD!C1880="","",SUMIFS(MOVI_ENTR!M:M,MOVI_ENTR!D:D,D1882,MOVI_ENTR!O:O,$E$5))</f>
        <v/>
      </c>
      <c r="K1882" s="103" t="str">
        <f>IF(CADA_PROD!C1880="","",IFERROR($J1882/SUM($J$8:$J$1008),""))</f>
        <v/>
      </c>
      <c r="L1882" s="103" t="str">
        <f>IF(CADA_PROD!C1880="","",IFERROR(H1882/SUM($H$8:$H$1008),""))</f>
        <v/>
      </c>
      <c r="M1882" s="102" t="str">
        <f>IF(CADA_PROD!$C1880="","",IFERROR(SUMIFS(MOVI_ENTR!M:M,MOVI_ENTR!D:D,D1882,MOVI_ENTR!O:O,$E$5)/SUMIFS(MOVI_ENTR!I:I,MOVI_ENTR!D:D,D1882,MOVI_ENTR!O:O,$E$5),0))</f>
        <v/>
      </c>
      <c r="N1882" s="104" t="str">
        <f>IF(CADA_PROD!C1880="","",G1882/E1882)</f>
        <v/>
      </c>
    </row>
    <row r="1883" spans="2:14" ht="30" customHeight="1">
      <c r="B1883" s="21">
        <f t="shared" si="59"/>
        <v>1876</v>
      </c>
      <c r="C1883" s="99" t="str">
        <f>IF(CADA_PROD!C1881="","",CADA_PROD!C1881)</f>
        <v/>
      </c>
      <c r="D1883" s="100" t="str">
        <f>IF(CADA_PROD!D1881="","",CADA_PROD!D1881)</f>
        <v/>
      </c>
      <c r="E1883" s="101" t="str">
        <f>IF(CADA_PROD!E1881="","",CADA_PROD!E1881)</f>
        <v/>
      </c>
      <c r="F1883" s="101" t="str">
        <f>IF(CADA_PROD!D1881="","",SUMIFS(MOVI_ENTR!I:I,MOVI_ENTR!D:D,D1883,MOVI_ENTR!O:O,$E$5))</f>
        <v/>
      </c>
      <c r="G1883" s="101" t="str">
        <f>IF(CADA_PROD!C1881="","",SUMIFS(MOVI_SAID!H:H,MOVI_SAID!D:D,D1883,MOVI_SAID!L:L,$E$5))</f>
        <v/>
      </c>
      <c r="H1883" s="101" t="str">
        <f t="shared" si="58"/>
        <v/>
      </c>
      <c r="I1883" s="100" t="str">
        <f>IF(CADA_PROD!C1881="","",IFERROR(IF(H1883&lt;=0,"Sem estoque",IF(H1883/E1883&lt;0.25,"Quase sem estoque",IF(H1883/E1883&lt;1.2,"Estoque baixo",IF(H1883/E1883&lt;2,"Estoque moderado","Estoque confortável")))),""))</f>
        <v/>
      </c>
      <c r="J1883" s="102" t="str">
        <f>IF(CADA_PROD!C1881="","",SUMIFS(MOVI_ENTR!M:M,MOVI_ENTR!D:D,D1883,MOVI_ENTR!O:O,$E$5))</f>
        <v/>
      </c>
      <c r="K1883" s="103" t="str">
        <f>IF(CADA_PROD!C1881="","",IFERROR($J1883/SUM($J$8:$J$1008),""))</f>
        <v/>
      </c>
      <c r="L1883" s="103" t="str">
        <f>IF(CADA_PROD!C1881="","",IFERROR(H1883/SUM($H$8:$H$1008),""))</f>
        <v/>
      </c>
      <c r="M1883" s="102" t="str">
        <f>IF(CADA_PROD!$C1881="","",IFERROR(SUMIFS(MOVI_ENTR!M:M,MOVI_ENTR!D:D,D1883,MOVI_ENTR!O:O,$E$5)/SUMIFS(MOVI_ENTR!I:I,MOVI_ENTR!D:D,D1883,MOVI_ENTR!O:O,$E$5),0))</f>
        <v/>
      </c>
      <c r="N1883" s="104" t="str">
        <f>IF(CADA_PROD!C1881="","",G1883/E1883)</f>
        <v/>
      </c>
    </row>
    <row r="1884" spans="2:14" ht="30" customHeight="1">
      <c r="B1884" s="21">
        <f t="shared" si="59"/>
        <v>1877</v>
      </c>
      <c r="C1884" s="99" t="str">
        <f>IF(CADA_PROD!C1882="","",CADA_PROD!C1882)</f>
        <v/>
      </c>
      <c r="D1884" s="100" t="str">
        <f>IF(CADA_PROD!D1882="","",CADA_PROD!D1882)</f>
        <v/>
      </c>
      <c r="E1884" s="101" t="str">
        <f>IF(CADA_PROD!E1882="","",CADA_PROD!E1882)</f>
        <v/>
      </c>
      <c r="F1884" s="101" t="str">
        <f>IF(CADA_PROD!D1882="","",SUMIFS(MOVI_ENTR!I:I,MOVI_ENTR!D:D,D1884,MOVI_ENTR!O:O,$E$5))</f>
        <v/>
      </c>
      <c r="G1884" s="101" t="str">
        <f>IF(CADA_PROD!C1882="","",SUMIFS(MOVI_SAID!H:H,MOVI_SAID!D:D,D1884,MOVI_SAID!L:L,$E$5))</f>
        <v/>
      </c>
      <c r="H1884" s="101" t="str">
        <f t="shared" si="58"/>
        <v/>
      </c>
      <c r="I1884" s="100" t="str">
        <f>IF(CADA_PROD!C1882="","",IFERROR(IF(H1884&lt;=0,"Sem estoque",IF(H1884/E1884&lt;0.25,"Quase sem estoque",IF(H1884/E1884&lt;1.2,"Estoque baixo",IF(H1884/E1884&lt;2,"Estoque moderado","Estoque confortável")))),""))</f>
        <v/>
      </c>
      <c r="J1884" s="102" t="str">
        <f>IF(CADA_PROD!C1882="","",SUMIFS(MOVI_ENTR!M:M,MOVI_ENTR!D:D,D1884,MOVI_ENTR!O:O,$E$5))</f>
        <v/>
      </c>
      <c r="K1884" s="103" t="str">
        <f>IF(CADA_PROD!C1882="","",IFERROR($J1884/SUM($J$8:$J$1008),""))</f>
        <v/>
      </c>
      <c r="L1884" s="103" t="str">
        <f>IF(CADA_PROD!C1882="","",IFERROR(H1884/SUM($H$8:$H$1008),""))</f>
        <v/>
      </c>
      <c r="M1884" s="102" t="str">
        <f>IF(CADA_PROD!$C1882="","",IFERROR(SUMIFS(MOVI_ENTR!M:M,MOVI_ENTR!D:D,D1884,MOVI_ENTR!O:O,$E$5)/SUMIFS(MOVI_ENTR!I:I,MOVI_ENTR!D:D,D1884,MOVI_ENTR!O:O,$E$5),0))</f>
        <v/>
      </c>
      <c r="N1884" s="104" t="str">
        <f>IF(CADA_PROD!C1882="","",G1884/E1884)</f>
        <v/>
      </c>
    </row>
    <row r="1885" spans="2:14" ht="30" customHeight="1">
      <c r="B1885" s="21">
        <f t="shared" si="59"/>
        <v>1878</v>
      </c>
      <c r="C1885" s="99" t="str">
        <f>IF(CADA_PROD!C1883="","",CADA_PROD!C1883)</f>
        <v/>
      </c>
      <c r="D1885" s="100" t="str">
        <f>IF(CADA_PROD!D1883="","",CADA_PROD!D1883)</f>
        <v/>
      </c>
      <c r="E1885" s="101" t="str">
        <f>IF(CADA_PROD!E1883="","",CADA_PROD!E1883)</f>
        <v/>
      </c>
      <c r="F1885" s="101" t="str">
        <f>IF(CADA_PROD!D1883="","",SUMIFS(MOVI_ENTR!I:I,MOVI_ENTR!D:D,D1885,MOVI_ENTR!O:O,$E$5))</f>
        <v/>
      </c>
      <c r="G1885" s="101" t="str">
        <f>IF(CADA_PROD!C1883="","",SUMIFS(MOVI_SAID!H:H,MOVI_SAID!D:D,D1885,MOVI_SAID!L:L,$E$5))</f>
        <v/>
      </c>
      <c r="H1885" s="101" t="str">
        <f t="shared" si="58"/>
        <v/>
      </c>
      <c r="I1885" s="100" t="str">
        <f>IF(CADA_PROD!C1883="","",IFERROR(IF(H1885&lt;=0,"Sem estoque",IF(H1885/E1885&lt;0.25,"Quase sem estoque",IF(H1885/E1885&lt;1.2,"Estoque baixo",IF(H1885/E1885&lt;2,"Estoque moderado","Estoque confortável")))),""))</f>
        <v/>
      </c>
      <c r="J1885" s="102" t="str">
        <f>IF(CADA_PROD!C1883="","",SUMIFS(MOVI_ENTR!M:M,MOVI_ENTR!D:D,D1885,MOVI_ENTR!O:O,$E$5))</f>
        <v/>
      </c>
      <c r="K1885" s="103" t="str">
        <f>IF(CADA_PROD!C1883="","",IFERROR($J1885/SUM($J$8:$J$1008),""))</f>
        <v/>
      </c>
      <c r="L1885" s="103" t="str">
        <f>IF(CADA_PROD!C1883="","",IFERROR(H1885/SUM($H$8:$H$1008),""))</f>
        <v/>
      </c>
      <c r="M1885" s="102" t="str">
        <f>IF(CADA_PROD!$C1883="","",IFERROR(SUMIFS(MOVI_ENTR!M:M,MOVI_ENTR!D:D,D1885,MOVI_ENTR!O:O,$E$5)/SUMIFS(MOVI_ENTR!I:I,MOVI_ENTR!D:D,D1885,MOVI_ENTR!O:O,$E$5),0))</f>
        <v/>
      </c>
      <c r="N1885" s="104" t="str">
        <f>IF(CADA_PROD!C1883="","",G1885/E1885)</f>
        <v/>
      </c>
    </row>
    <row r="1886" spans="2:14" ht="30" customHeight="1">
      <c r="B1886" s="21">
        <f t="shared" si="59"/>
        <v>1879</v>
      </c>
      <c r="C1886" s="99" t="str">
        <f>IF(CADA_PROD!C1884="","",CADA_PROD!C1884)</f>
        <v/>
      </c>
      <c r="D1886" s="100" t="str">
        <f>IF(CADA_PROD!D1884="","",CADA_PROD!D1884)</f>
        <v/>
      </c>
      <c r="E1886" s="101" t="str">
        <f>IF(CADA_PROD!E1884="","",CADA_PROD!E1884)</f>
        <v/>
      </c>
      <c r="F1886" s="101" t="str">
        <f>IF(CADA_PROD!D1884="","",SUMIFS(MOVI_ENTR!I:I,MOVI_ENTR!D:D,D1886,MOVI_ENTR!O:O,$E$5))</f>
        <v/>
      </c>
      <c r="G1886" s="101" t="str">
        <f>IF(CADA_PROD!C1884="","",SUMIFS(MOVI_SAID!H:H,MOVI_SAID!D:D,D1886,MOVI_SAID!L:L,$E$5))</f>
        <v/>
      </c>
      <c r="H1886" s="101" t="str">
        <f t="shared" si="58"/>
        <v/>
      </c>
      <c r="I1886" s="100" t="str">
        <f>IF(CADA_PROD!C1884="","",IFERROR(IF(H1886&lt;=0,"Sem estoque",IF(H1886/E1886&lt;0.25,"Quase sem estoque",IF(H1886/E1886&lt;1.2,"Estoque baixo",IF(H1886/E1886&lt;2,"Estoque moderado","Estoque confortável")))),""))</f>
        <v/>
      </c>
      <c r="J1886" s="102" t="str">
        <f>IF(CADA_PROD!C1884="","",SUMIFS(MOVI_ENTR!M:M,MOVI_ENTR!D:D,D1886,MOVI_ENTR!O:O,$E$5))</f>
        <v/>
      </c>
      <c r="K1886" s="103" t="str">
        <f>IF(CADA_PROD!C1884="","",IFERROR($J1886/SUM($J$8:$J$1008),""))</f>
        <v/>
      </c>
      <c r="L1886" s="103" t="str">
        <f>IF(CADA_PROD!C1884="","",IFERROR(H1886/SUM($H$8:$H$1008),""))</f>
        <v/>
      </c>
      <c r="M1886" s="102" t="str">
        <f>IF(CADA_PROD!$C1884="","",IFERROR(SUMIFS(MOVI_ENTR!M:M,MOVI_ENTR!D:D,D1886,MOVI_ENTR!O:O,$E$5)/SUMIFS(MOVI_ENTR!I:I,MOVI_ENTR!D:D,D1886,MOVI_ENTR!O:O,$E$5),0))</f>
        <v/>
      </c>
      <c r="N1886" s="104" t="str">
        <f>IF(CADA_PROD!C1884="","",G1886/E1886)</f>
        <v/>
      </c>
    </row>
    <row r="1887" spans="2:14" ht="30" customHeight="1">
      <c r="B1887" s="21">
        <f t="shared" si="59"/>
        <v>1880</v>
      </c>
      <c r="C1887" s="99" t="str">
        <f>IF(CADA_PROD!C1885="","",CADA_PROD!C1885)</f>
        <v/>
      </c>
      <c r="D1887" s="100" t="str">
        <f>IF(CADA_PROD!D1885="","",CADA_PROD!D1885)</f>
        <v/>
      </c>
      <c r="E1887" s="101" t="str">
        <f>IF(CADA_PROD!E1885="","",CADA_PROD!E1885)</f>
        <v/>
      </c>
      <c r="F1887" s="101" t="str">
        <f>IF(CADA_PROD!D1885="","",SUMIFS(MOVI_ENTR!I:I,MOVI_ENTR!D:D,D1887,MOVI_ENTR!O:O,$E$5))</f>
        <v/>
      </c>
      <c r="G1887" s="101" t="str">
        <f>IF(CADA_PROD!C1885="","",SUMIFS(MOVI_SAID!H:H,MOVI_SAID!D:D,D1887,MOVI_SAID!L:L,$E$5))</f>
        <v/>
      </c>
      <c r="H1887" s="101" t="str">
        <f t="shared" si="58"/>
        <v/>
      </c>
      <c r="I1887" s="100" t="str">
        <f>IF(CADA_PROD!C1885="","",IFERROR(IF(H1887&lt;=0,"Sem estoque",IF(H1887/E1887&lt;0.25,"Quase sem estoque",IF(H1887/E1887&lt;1.2,"Estoque baixo",IF(H1887/E1887&lt;2,"Estoque moderado","Estoque confortável")))),""))</f>
        <v/>
      </c>
      <c r="J1887" s="102" t="str">
        <f>IF(CADA_PROD!C1885="","",SUMIFS(MOVI_ENTR!M:M,MOVI_ENTR!D:D,D1887,MOVI_ENTR!O:O,$E$5))</f>
        <v/>
      </c>
      <c r="K1887" s="103" t="str">
        <f>IF(CADA_PROD!C1885="","",IFERROR($J1887/SUM($J$8:$J$1008),""))</f>
        <v/>
      </c>
      <c r="L1887" s="103" t="str">
        <f>IF(CADA_PROD!C1885="","",IFERROR(H1887/SUM($H$8:$H$1008),""))</f>
        <v/>
      </c>
      <c r="M1887" s="102" t="str">
        <f>IF(CADA_PROD!$C1885="","",IFERROR(SUMIFS(MOVI_ENTR!M:M,MOVI_ENTR!D:D,D1887,MOVI_ENTR!O:O,$E$5)/SUMIFS(MOVI_ENTR!I:I,MOVI_ENTR!D:D,D1887,MOVI_ENTR!O:O,$E$5),0))</f>
        <v/>
      </c>
      <c r="N1887" s="104" t="str">
        <f>IF(CADA_PROD!C1885="","",G1887/E1887)</f>
        <v/>
      </c>
    </row>
    <row r="1888" spans="2:14" ht="30" customHeight="1">
      <c r="B1888" s="21">
        <f t="shared" si="59"/>
        <v>1881</v>
      </c>
      <c r="C1888" s="99" t="str">
        <f>IF(CADA_PROD!C1886="","",CADA_PROD!C1886)</f>
        <v/>
      </c>
      <c r="D1888" s="100" t="str">
        <f>IF(CADA_PROD!D1886="","",CADA_PROD!D1886)</f>
        <v/>
      </c>
      <c r="E1888" s="101" t="str">
        <f>IF(CADA_PROD!E1886="","",CADA_PROD!E1886)</f>
        <v/>
      </c>
      <c r="F1888" s="101" t="str">
        <f>IF(CADA_PROD!D1886="","",SUMIFS(MOVI_ENTR!I:I,MOVI_ENTR!D:D,D1888,MOVI_ENTR!O:O,$E$5))</f>
        <v/>
      </c>
      <c r="G1888" s="101" t="str">
        <f>IF(CADA_PROD!C1886="","",SUMIFS(MOVI_SAID!H:H,MOVI_SAID!D:D,D1888,MOVI_SAID!L:L,$E$5))</f>
        <v/>
      </c>
      <c r="H1888" s="101" t="str">
        <f t="shared" si="58"/>
        <v/>
      </c>
      <c r="I1888" s="100" t="str">
        <f>IF(CADA_PROD!C1886="","",IFERROR(IF(H1888&lt;=0,"Sem estoque",IF(H1888/E1888&lt;0.25,"Quase sem estoque",IF(H1888/E1888&lt;1.2,"Estoque baixo",IF(H1888/E1888&lt;2,"Estoque moderado","Estoque confortável")))),""))</f>
        <v/>
      </c>
      <c r="J1888" s="102" t="str">
        <f>IF(CADA_PROD!C1886="","",SUMIFS(MOVI_ENTR!M:M,MOVI_ENTR!D:D,D1888,MOVI_ENTR!O:O,$E$5))</f>
        <v/>
      </c>
      <c r="K1888" s="103" t="str">
        <f>IF(CADA_PROD!C1886="","",IFERROR($J1888/SUM($J$8:$J$1008),""))</f>
        <v/>
      </c>
      <c r="L1888" s="103" t="str">
        <f>IF(CADA_PROD!C1886="","",IFERROR(H1888/SUM($H$8:$H$1008),""))</f>
        <v/>
      </c>
      <c r="M1888" s="102" t="str">
        <f>IF(CADA_PROD!$C1886="","",IFERROR(SUMIFS(MOVI_ENTR!M:M,MOVI_ENTR!D:D,D1888,MOVI_ENTR!O:O,$E$5)/SUMIFS(MOVI_ENTR!I:I,MOVI_ENTR!D:D,D1888,MOVI_ENTR!O:O,$E$5),0))</f>
        <v/>
      </c>
      <c r="N1888" s="104" t="str">
        <f>IF(CADA_PROD!C1886="","",G1888/E1888)</f>
        <v/>
      </c>
    </row>
    <row r="1889" spans="2:14" ht="30" customHeight="1">
      <c r="B1889" s="21">
        <f t="shared" si="59"/>
        <v>1882</v>
      </c>
      <c r="C1889" s="99" t="str">
        <f>IF(CADA_PROD!C1887="","",CADA_PROD!C1887)</f>
        <v/>
      </c>
      <c r="D1889" s="100" t="str">
        <f>IF(CADA_PROD!D1887="","",CADA_PROD!D1887)</f>
        <v/>
      </c>
      <c r="E1889" s="101" t="str">
        <f>IF(CADA_PROD!E1887="","",CADA_PROD!E1887)</f>
        <v/>
      </c>
      <c r="F1889" s="101" t="str">
        <f>IF(CADA_PROD!D1887="","",SUMIFS(MOVI_ENTR!I:I,MOVI_ENTR!D:D,D1889,MOVI_ENTR!O:O,$E$5))</f>
        <v/>
      </c>
      <c r="G1889" s="101" t="str">
        <f>IF(CADA_PROD!C1887="","",SUMIFS(MOVI_SAID!H:H,MOVI_SAID!D:D,D1889,MOVI_SAID!L:L,$E$5))</f>
        <v/>
      </c>
      <c r="H1889" s="101" t="str">
        <f t="shared" si="58"/>
        <v/>
      </c>
      <c r="I1889" s="100" t="str">
        <f>IF(CADA_PROD!C1887="","",IFERROR(IF(H1889&lt;=0,"Sem estoque",IF(H1889/E1889&lt;0.25,"Quase sem estoque",IF(H1889/E1889&lt;1.2,"Estoque baixo",IF(H1889/E1889&lt;2,"Estoque moderado","Estoque confortável")))),""))</f>
        <v/>
      </c>
      <c r="J1889" s="102" t="str">
        <f>IF(CADA_PROD!C1887="","",SUMIFS(MOVI_ENTR!M:M,MOVI_ENTR!D:D,D1889,MOVI_ENTR!O:O,$E$5))</f>
        <v/>
      </c>
      <c r="K1889" s="103" t="str">
        <f>IF(CADA_PROD!C1887="","",IFERROR($J1889/SUM($J$8:$J$1008),""))</f>
        <v/>
      </c>
      <c r="L1889" s="103" t="str">
        <f>IF(CADA_PROD!C1887="","",IFERROR(H1889/SUM($H$8:$H$1008),""))</f>
        <v/>
      </c>
      <c r="M1889" s="102" t="str">
        <f>IF(CADA_PROD!$C1887="","",IFERROR(SUMIFS(MOVI_ENTR!M:M,MOVI_ENTR!D:D,D1889,MOVI_ENTR!O:O,$E$5)/SUMIFS(MOVI_ENTR!I:I,MOVI_ENTR!D:D,D1889,MOVI_ENTR!O:O,$E$5),0))</f>
        <v/>
      </c>
      <c r="N1889" s="104" t="str">
        <f>IF(CADA_PROD!C1887="","",G1889/E1889)</f>
        <v/>
      </c>
    </row>
    <row r="1890" spans="2:14" ht="30" customHeight="1">
      <c r="B1890" s="21">
        <f t="shared" si="59"/>
        <v>1883</v>
      </c>
      <c r="C1890" s="99" t="str">
        <f>IF(CADA_PROD!C1888="","",CADA_PROD!C1888)</f>
        <v/>
      </c>
      <c r="D1890" s="100" t="str">
        <f>IF(CADA_PROD!D1888="","",CADA_PROD!D1888)</f>
        <v/>
      </c>
      <c r="E1890" s="101" t="str">
        <f>IF(CADA_PROD!E1888="","",CADA_PROD!E1888)</f>
        <v/>
      </c>
      <c r="F1890" s="101" t="str">
        <f>IF(CADA_PROD!D1888="","",SUMIFS(MOVI_ENTR!I:I,MOVI_ENTR!D:D,D1890,MOVI_ENTR!O:O,$E$5))</f>
        <v/>
      </c>
      <c r="G1890" s="101" t="str">
        <f>IF(CADA_PROD!C1888="","",SUMIFS(MOVI_SAID!H:H,MOVI_SAID!D:D,D1890,MOVI_SAID!L:L,$E$5))</f>
        <v/>
      </c>
      <c r="H1890" s="101" t="str">
        <f t="shared" si="58"/>
        <v/>
      </c>
      <c r="I1890" s="100" t="str">
        <f>IF(CADA_PROD!C1888="","",IFERROR(IF(H1890&lt;=0,"Sem estoque",IF(H1890/E1890&lt;0.25,"Quase sem estoque",IF(H1890/E1890&lt;1.2,"Estoque baixo",IF(H1890/E1890&lt;2,"Estoque moderado","Estoque confortável")))),""))</f>
        <v/>
      </c>
      <c r="J1890" s="102" t="str">
        <f>IF(CADA_PROD!C1888="","",SUMIFS(MOVI_ENTR!M:M,MOVI_ENTR!D:D,D1890,MOVI_ENTR!O:O,$E$5))</f>
        <v/>
      </c>
      <c r="K1890" s="103" t="str">
        <f>IF(CADA_PROD!C1888="","",IFERROR($J1890/SUM($J$8:$J$1008),""))</f>
        <v/>
      </c>
      <c r="L1890" s="103" t="str">
        <f>IF(CADA_PROD!C1888="","",IFERROR(H1890/SUM($H$8:$H$1008),""))</f>
        <v/>
      </c>
      <c r="M1890" s="102" t="str">
        <f>IF(CADA_PROD!$C1888="","",IFERROR(SUMIFS(MOVI_ENTR!M:M,MOVI_ENTR!D:D,D1890,MOVI_ENTR!O:O,$E$5)/SUMIFS(MOVI_ENTR!I:I,MOVI_ENTR!D:D,D1890,MOVI_ENTR!O:O,$E$5),0))</f>
        <v/>
      </c>
      <c r="N1890" s="104" t="str">
        <f>IF(CADA_PROD!C1888="","",G1890/E1890)</f>
        <v/>
      </c>
    </row>
    <row r="1891" spans="2:14" ht="30" customHeight="1">
      <c r="B1891" s="21">
        <f t="shared" si="59"/>
        <v>1884</v>
      </c>
      <c r="C1891" s="99" t="str">
        <f>IF(CADA_PROD!C1889="","",CADA_PROD!C1889)</f>
        <v/>
      </c>
      <c r="D1891" s="100" t="str">
        <f>IF(CADA_PROD!D1889="","",CADA_PROD!D1889)</f>
        <v/>
      </c>
      <c r="E1891" s="101" t="str">
        <f>IF(CADA_PROD!E1889="","",CADA_PROD!E1889)</f>
        <v/>
      </c>
      <c r="F1891" s="101" t="str">
        <f>IF(CADA_PROD!D1889="","",SUMIFS(MOVI_ENTR!I:I,MOVI_ENTR!D:D,D1891,MOVI_ENTR!O:O,$E$5))</f>
        <v/>
      </c>
      <c r="G1891" s="101" t="str">
        <f>IF(CADA_PROD!C1889="","",SUMIFS(MOVI_SAID!H:H,MOVI_SAID!D:D,D1891,MOVI_SAID!L:L,$E$5))</f>
        <v/>
      </c>
      <c r="H1891" s="101" t="str">
        <f t="shared" si="58"/>
        <v/>
      </c>
      <c r="I1891" s="100" t="str">
        <f>IF(CADA_PROD!C1889="","",IFERROR(IF(H1891&lt;=0,"Sem estoque",IF(H1891/E1891&lt;0.25,"Quase sem estoque",IF(H1891/E1891&lt;1.2,"Estoque baixo",IF(H1891/E1891&lt;2,"Estoque moderado","Estoque confortável")))),""))</f>
        <v/>
      </c>
      <c r="J1891" s="102" t="str">
        <f>IF(CADA_PROD!C1889="","",SUMIFS(MOVI_ENTR!M:M,MOVI_ENTR!D:D,D1891,MOVI_ENTR!O:O,$E$5))</f>
        <v/>
      </c>
      <c r="K1891" s="103" t="str">
        <f>IF(CADA_PROD!C1889="","",IFERROR($J1891/SUM($J$8:$J$1008),""))</f>
        <v/>
      </c>
      <c r="L1891" s="103" t="str">
        <f>IF(CADA_PROD!C1889="","",IFERROR(H1891/SUM($H$8:$H$1008),""))</f>
        <v/>
      </c>
      <c r="M1891" s="102" t="str">
        <f>IF(CADA_PROD!$C1889="","",IFERROR(SUMIFS(MOVI_ENTR!M:M,MOVI_ENTR!D:D,D1891,MOVI_ENTR!O:O,$E$5)/SUMIFS(MOVI_ENTR!I:I,MOVI_ENTR!D:D,D1891,MOVI_ENTR!O:O,$E$5),0))</f>
        <v/>
      </c>
      <c r="N1891" s="104" t="str">
        <f>IF(CADA_PROD!C1889="","",G1891/E1891)</f>
        <v/>
      </c>
    </row>
    <row r="1892" spans="2:14" ht="30" customHeight="1">
      <c r="B1892" s="21">
        <f t="shared" si="59"/>
        <v>1885</v>
      </c>
      <c r="C1892" s="99" t="str">
        <f>IF(CADA_PROD!C1890="","",CADA_PROD!C1890)</f>
        <v/>
      </c>
      <c r="D1892" s="100" t="str">
        <f>IF(CADA_PROD!D1890="","",CADA_PROD!D1890)</f>
        <v/>
      </c>
      <c r="E1892" s="101" t="str">
        <f>IF(CADA_PROD!E1890="","",CADA_PROD!E1890)</f>
        <v/>
      </c>
      <c r="F1892" s="101" t="str">
        <f>IF(CADA_PROD!D1890="","",SUMIFS(MOVI_ENTR!I:I,MOVI_ENTR!D:D,D1892,MOVI_ENTR!O:O,$E$5))</f>
        <v/>
      </c>
      <c r="G1892" s="101" t="str">
        <f>IF(CADA_PROD!C1890="","",SUMIFS(MOVI_SAID!H:H,MOVI_SAID!D:D,D1892,MOVI_SAID!L:L,$E$5))</f>
        <v/>
      </c>
      <c r="H1892" s="101" t="str">
        <f t="shared" si="58"/>
        <v/>
      </c>
      <c r="I1892" s="100" t="str">
        <f>IF(CADA_PROD!C1890="","",IFERROR(IF(H1892&lt;=0,"Sem estoque",IF(H1892/E1892&lt;0.25,"Quase sem estoque",IF(H1892/E1892&lt;1.2,"Estoque baixo",IF(H1892/E1892&lt;2,"Estoque moderado","Estoque confortável")))),""))</f>
        <v/>
      </c>
      <c r="J1892" s="102" t="str">
        <f>IF(CADA_PROD!C1890="","",SUMIFS(MOVI_ENTR!M:M,MOVI_ENTR!D:D,D1892,MOVI_ENTR!O:O,$E$5))</f>
        <v/>
      </c>
      <c r="K1892" s="103" t="str">
        <f>IF(CADA_PROD!C1890="","",IFERROR($J1892/SUM($J$8:$J$1008),""))</f>
        <v/>
      </c>
      <c r="L1892" s="103" t="str">
        <f>IF(CADA_PROD!C1890="","",IFERROR(H1892/SUM($H$8:$H$1008),""))</f>
        <v/>
      </c>
      <c r="M1892" s="102" t="str">
        <f>IF(CADA_PROD!$C1890="","",IFERROR(SUMIFS(MOVI_ENTR!M:M,MOVI_ENTR!D:D,D1892,MOVI_ENTR!O:O,$E$5)/SUMIFS(MOVI_ENTR!I:I,MOVI_ENTR!D:D,D1892,MOVI_ENTR!O:O,$E$5),0))</f>
        <v/>
      </c>
      <c r="N1892" s="104" t="str">
        <f>IF(CADA_PROD!C1890="","",G1892/E1892)</f>
        <v/>
      </c>
    </row>
    <row r="1893" spans="2:14" ht="30" customHeight="1">
      <c r="B1893" s="21">
        <f t="shared" si="59"/>
        <v>1886</v>
      </c>
      <c r="C1893" s="99" t="str">
        <f>IF(CADA_PROD!C1891="","",CADA_PROD!C1891)</f>
        <v/>
      </c>
      <c r="D1893" s="100" t="str">
        <f>IF(CADA_PROD!D1891="","",CADA_PROD!D1891)</f>
        <v/>
      </c>
      <c r="E1893" s="101" t="str">
        <f>IF(CADA_PROD!E1891="","",CADA_PROD!E1891)</f>
        <v/>
      </c>
      <c r="F1893" s="101" t="str">
        <f>IF(CADA_PROD!D1891="","",SUMIFS(MOVI_ENTR!I:I,MOVI_ENTR!D:D,D1893,MOVI_ENTR!O:O,$E$5))</f>
        <v/>
      </c>
      <c r="G1893" s="101" t="str">
        <f>IF(CADA_PROD!C1891="","",SUMIFS(MOVI_SAID!H:H,MOVI_SAID!D:D,D1893,MOVI_SAID!L:L,$E$5))</f>
        <v/>
      </c>
      <c r="H1893" s="101" t="str">
        <f t="shared" si="58"/>
        <v/>
      </c>
      <c r="I1893" s="100" t="str">
        <f>IF(CADA_PROD!C1891="","",IFERROR(IF(H1893&lt;=0,"Sem estoque",IF(H1893/E1893&lt;0.25,"Quase sem estoque",IF(H1893/E1893&lt;1.2,"Estoque baixo",IF(H1893/E1893&lt;2,"Estoque moderado","Estoque confortável")))),""))</f>
        <v/>
      </c>
      <c r="J1893" s="102" t="str">
        <f>IF(CADA_PROD!C1891="","",SUMIFS(MOVI_ENTR!M:M,MOVI_ENTR!D:D,D1893,MOVI_ENTR!O:O,$E$5))</f>
        <v/>
      </c>
      <c r="K1893" s="103" t="str">
        <f>IF(CADA_PROD!C1891="","",IFERROR($J1893/SUM($J$8:$J$1008),""))</f>
        <v/>
      </c>
      <c r="L1893" s="103" t="str">
        <f>IF(CADA_PROD!C1891="","",IFERROR(H1893/SUM($H$8:$H$1008),""))</f>
        <v/>
      </c>
      <c r="M1893" s="102" t="str">
        <f>IF(CADA_PROD!$C1891="","",IFERROR(SUMIFS(MOVI_ENTR!M:M,MOVI_ENTR!D:D,D1893,MOVI_ENTR!O:O,$E$5)/SUMIFS(MOVI_ENTR!I:I,MOVI_ENTR!D:D,D1893,MOVI_ENTR!O:O,$E$5),0))</f>
        <v/>
      </c>
      <c r="N1893" s="104" t="str">
        <f>IF(CADA_PROD!C1891="","",G1893/E1893)</f>
        <v/>
      </c>
    </row>
    <row r="1894" spans="2:14" ht="30" customHeight="1">
      <c r="B1894" s="21">
        <f t="shared" si="59"/>
        <v>1887</v>
      </c>
      <c r="C1894" s="99" t="str">
        <f>IF(CADA_PROD!C1892="","",CADA_PROD!C1892)</f>
        <v/>
      </c>
      <c r="D1894" s="100" t="str">
        <f>IF(CADA_PROD!D1892="","",CADA_PROD!D1892)</f>
        <v/>
      </c>
      <c r="E1894" s="101" t="str">
        <f>IF(CADA_PROD!E1892="","",CADA_PROD!E1892)</f>
        <v/>
      </c>
      <c r="F1894" s="101" t="str">
        <f>IF(CADA_PROD!D1892="","",SUMIFS(MOVI_ENTR!I:I,MOVI_ENTR!D:D,D1894,MOVI_ENTR!O:O,$E$5))</f>
        <v/>
      </c>
      <c r="G1894" s="101" t="str">
        <f>IF(CADA_PROD!C1892="","",SUMIFS(MOVI_SAID!H:H,MOVI_SAID!D:D,D1894,MOVI_SAID!L:L,$E$5))</f>
        <v/>
      </c>
      <c r="H1894" s="101" t="str">
        <f t="shared" si="58"/>
        <v/>
      </c>
      <c r="I1894" s="100" t="str">
        <f>IF(CADA_PROD!C1892="","",IFERROR(IF(H1894&lt;=0,"Sem estoque",IF(H1894/E1894&lt;0.25,"Quase sem estoque",IF(H1894/E1894&lt;1.2,"Estoque baixo",IF(H1894/E1894&lt;2,"Estoque moderado","Estoque confortável")))),""))</f>
        <v/>
      </c>
      <c r="J1894" s="102" t="str">
        <f>IF(CADA_PROD!C1892="","",SUMIFS(MOVI_ENTR!M:M,MOVI_ENTR!D:D,D1894,MOVI_ENTR!O:O,$E$5))</f>
        <v/>
      </c>
      <c r="K1894" s="103" t="str">
        <f>IF(CADA_PROD!C1892="","",IFERROR($J1894/SUM($J$8:$J$1008),""))</f>
        <v/>
      </c>
      <c r="L1894" s="103" t="str">
        <f>IF(CADA_PROD!C1892="","",IFERROR(H1894/SUM($H$8:$H$1008),""))</f>
        <v/>
      </c>
      <c r="M1894" s="102" t="str">
        <f>IF(CADA_PROD!$C1892="","",IFERROR(SUMIFS(MOVI_ENTR!M:M,MOVI_ENTR!D:D,D1894,MOVI_ENTR!O:O,$E$5)/SUMIFS(MOVI_ENTR!I:I,MOVI_ENTR!D:D,D1894,MOVI_ENTR!O:O,$E$5),0))</f>
        <v/>
      </c>
      <c r="N1894" s="104" t="str">
        <f>IF(CADA_PROD!C1892="","",G1894/E1894)</f>
        <v/>
      </c>
    </row>
    <row r="1895" spans="2:14" ht="30" customHeight="1">
      <c r="B1895" s="21">
        <f t="shared" si="59"/>
        <v>1888</v>
      </c>
      <c r="C1895" s="99" t="str">
        <f>IF(CADA_PROD!C1893="","",CADA_PROD!C1893)</f>
        <v/>
      </c>
      <c r="D1895" s="100" t="str">
        <f>IF(CADA_PROD!D1893="","",CADA_PROD!D1893)</f>
        <v/>
      </c>
      <c r="E1895" s="101" t="str">
        <f>IF(CADA_PROD!E1893="","",CADA_PROD!E1893)</f>
        <v/>
      </c>
      <c r="F1895" s="101" t="str">
        <f>IF(CADA_PROD!D1893="","",SUMIFS(MOVI_ENTR!I:I,MOVI_ENTR!D:D,D1895,MOVI_ENTR!O:O,$E$5))</f>
        <v/>
      </c>
      <c r="G1895" s="101" t="str">
        <f>IF(CADA_PROD!C1893="","",SUMIFS(MOVI_SAID!H:H,MOVI_SAID!D:D,D1895,MOVI_SAID!L:L,$E$5))</f>
        <v/>
      </c>
      <c r="H1895" s="101" t="str">
        <f t="shared" si="58"/>
        <v/>
      </c>
      <c r="I1895" s="100" t="str">
        <f>IF(CADA_PROD!C1893="","",IFERROR(IF(H1895&lt;=0,"Sem estoque",IF(H1895/E1895&lt;0.25,"Quase sem estoque",IF(H1895/E1895&lt;1.2,"Estoque baixo",IF(H1895/E1895&lt;2,"Estoque moderado","Estoque confortável")))),""))</f>
        <v/>
      </c>
      <c r="J1895" s="102" t="str">
        <f>IF(CADA_PROD!C1893="","",SUMIFS(MOVI_ENTR!M:M,MOVI_ENTR!D:D,D1895,MOVI_ENTR!O:O,$E$5))</f>
        <v/>
      </c>
      <c r="K1895" s="103" t="str">
        <f>IF(CADA_PROD!C1893="","",IFERROR($J1895/SUM($J$8:$J$1008),""))</f>
        <v/>
      </c>
      <c r="L1895" s="103" t="str">
        <f>IF(CADA_PROD!C1893="","",IFERROR(H1895/SUM($H$8:$H$1008),""))</f>
        <v/>
      </c>
      <c r="M1895" s="102" t="str">
        <f>IF(CADA_PROD!$C1893="","",IFERROR(SUMIFS(MOVI_ENTR!M:M,MOVI_ENTR!D:D,D1895,MOVI_ENTR!O:O,$E$5)/SUMIFS(MOVI_ENTR!I:I,MOVI_ENTR!D:D,D1895,MOVI_ENTR!O:O,$E$5),0))</f>
        <v/>
      </c>
      <c r="N1895" s="104" t="str">
        <f>IF(CADA_PROD!C1893="","",G1895/E1895)</f>
        <v/>
      </c>
    </row>
    <row r="1896" spans="2:14" ht="30" customHeight="1">
      <c r="B1896" s="21">
        <f t="shared" si="59"/>
        <v>1889</v>
      </c>
      <c r="C1896" s="99" t="str">
        <f>IF(CADA_PROD!C1894="","",CADA_PROD!C1894)</f>
        <v/>
      </c>
      <c r="D1896" s="100" t="str">
        <f>IF(CADA_PROD!D1894="","",CADA_PROD!D1894)</f>
        <v/>
      </c>
      <c r="E1896" s="101" t="str">
        <f>IF(CADA_PROD!E1894="","",CADA_PROD!E1894)</f>
        <v/>
      </c>
      <c r="F1896" s="101" t="str">
        <f>IF(CADA_PROD!D1894="","",SUMIFS(MOVI_ENTR!I:I,MOVI_ENTR!D:D,D1896,MOVI_ENTR!O:O,$E$5))</f>
        <v/>
      </c>
      <c r="G1896" s="101" t="str">
        <f>IF(CADA_PROD!C1894="","",SUMIFS(MOVI_SAID!H:H,MOVI_SAID!D:D,D1896,MOVI_SAID!L:L,$E$5))</f>
        <v/>
      </c>
      <c r="H1896" s="101" t="str">
        <f t="shared" si="58"/>
        <v/>
      </c>
      <c r="I1896" s="100" t="str">
        <f>IF(CADA_PROD!C1894="","",IFERROR(IF(H1896&lt;=0,"Sem estoque",IF(H1896/E1896&lt;0.25,"Quase sem estoque",IF(H1896/E1896&lt;1.2,"Estoque baixo",IF(H1896/E1896&lt;2,"Estoque moderado","Estoque confortável")))),""))</f>
        <v/>
      </c>
      <c r="J1896" s="102" t="str">
        <f>IF(CADA_PROD!C1894="","",SUMIFS(MOVI_ENTR!M:M,MOVI_ENTR!D:D,D1896,MOVI_ENTR!O:O,$E$5))</f>
        <v/>
      </c>
      <c r="K1896" s="103" t="str">
        <f>IF(CADA_PROD!C1894="","",IFERROR($J1896/SUM($J$8:$J$1008),""))</f>
        <v/>
      </c>
      <c r="L1896" s="103" t="str">
        <f>IF(CADA_PROD!C1894="","",IFERROR(H1896/SUM($H$8:$H$1008),""))</f>
        <v/>
      </c>
      <c r="M1896" s="102" t="str">
        <f>IF(CADA_PROD!$C1894="","",IFERROR(SUMIFS(MOVI_ENTR!M:M,MOVI_ENTR!D:D,D1896,MOVI_ENTR!O:O,$E$5)/SUMIFS(MOVI_ENTR!I:I,MOVI_ENTR!D:D,D1896,MOVI_ENTR!O:O,$E$5),0))</f>
        <v/>
      </c>
      <c r="N1896" s="104" t="str">
        <f>IF(CADA_PROD!C1894="","",G1896/E1896)</f>
        <v/>
      </c>
    </row>
    <row r="1897" spans="2:14" ht="30" customHeight="1">
      <c r="B1897" s="21">
        <f t="shared" si="59"/>
        <v>1890</v>
      </c>
      <c r="C1897" s="99" t="str">
        <f>IF(CADA_PROD!C1895="","",CADA_PROD!C1895)</f>
        <v/>
      </c>
      <c r="D1897" s="100" t="str">
        <f>IF(CADA_PROD!D1895="","",CADA_PROD!D1895)</f>
        <v/>
      </c>
      <c r="E1897" s="101" t="str">
        <f>IF(CADA_PROD!E1895="","",CADA_PROD!E1895)</f>
        <v/>
      </c>
      <c r="F1897" s="101" t="str">
        <f>IF(CADA_PROD!D1895="","",SUMIFS(MOVI_ENTR!I:I,MOVI_ENTR!D:D,D1897,MOVI_ENTR!O:O,$E$5))</f>
        <v/>
      </c>
      <c r="G1897" s="101" t="str">
        <f>IF(CADA_PROD!C1895="","",SUMIFS(MOVI_SAID!H:H,MOVI_SAID!D:D,D1897,MOVI_SAID!L:L,$E$5))</f>
        <v/>
      </c>
      <c r="H1897" s="101" t="str">
        <f t="shared" si="58"/>
        <v/>
      </c>
      <c r="I1897" s="100" t="str">
        <f>IF(CADA_PROD!C1895="","",IFERROR(IF(H1897&lt;=0,"Sem estoque",IF(H1897/E1897&lt;0.25,"Quase sem estoque",IF(H1897/E1897&lt;1.2,"Estoque baixo",IF(H1897/E1897&lt;2,"Estoque moderado","Estoque confortável")))),""))</f>
        <v/>
      </c>
      <c r="J1897" s="102" t="str">
        <f>IF(CADA_PROD!C1895="","",SUMIFS(MOVI_ENTR!M:M,MOVI_ENTR!D:D,D1897,MOVI_ENTR!O:O,$E$5))</f>
        <v/>
      </c>
      <c r="K1897" s="103" t="str">
        <f>IF(CADA_PROD!C1895="","",IFERROR($J1897/SUM($J$8:$J$1008),""))</f>
        <v/>
      </c>
      <c r="L1897" s="103" t="str">
        <f>IF(CADA_PROD!C1895="","",IFERROR(H1897/SUM($H$8:$H$1008),""))</f>
        <v/>
      </c>
      <c r="M1897" s="102" t="str">
        <f>IF(CADA_PROD!$C1895="","",IFERROR(SUMIFS(MOVI_ENTR!M:M,MOVI_ENTR!D:D,D1897,MOVI_ENTR!O:O,$E$5)/SUMIFS(MOVI_ENTR!I:I,MOVI_ENTR!D:D,D1897,MOVI_ENTR!O:O,$E$5),0))</f>
        <v/>
      </c>
      <c r="N1897" s="104" t="str">
        <f>IF(CADA_PROD!C1895="","",G1897/E1897)</f>
        <v/>
      </c>
    </row>
    <row r="1898" spans="2:14" ht="30" customHeight="1">
      <c r="B1898" s="21">
        <f t="shared" si="59"/>
        <v>1891</v>
      </c>
      <c r="C1898" s="99" t="str">
        <f>IF(CADA_PROD!C1896="","",CADA_PROD!C1896)</f>
        <v/>
      </c>
      <c r="D1898" s="100" t="str">
        <f>IF(CADA_PROD!D1896="","",CADA_PROD!D1896)</f>
        <v/>
      </c>
      <c r="E1898" s="101" t="str">
        <f>IF(CADA_PROD!E1896="","",CADA_PROD!E1896)</f>
        <v/>
      </c>
      <c r="F1898" s="101" t="str">
        <f>IF(CADA_PROD!D1896="","",SUMIFS(MOVI_ENTR!I:I,MOVI_ENTR!D:D,D1898,MOVI_ENTR!O:O,$E$5))</f>
        <v/>
      </c>
      <c r="G1898" s="101" t="str">
        <f>IF(CADA_PROD!C1896="","",SUMIFS(MOVI_SAID!H:H,MOVI_SAID!D:D,D1898,MOVI_SAID!L:L,$E$5))</f>
        <v/>
      </c>
      <c r="H1898" s="101" t="str">
        <f t="shared" si="58"/>
        <v/>
      </c>
      <c r="I1898" s="100" t="str">
        <f>IF(CADA_PROD!C1896="","",IFERROR(IF(H1898&lt;=0,"Sem estoque",IF(H1898/E1898&lt;0.25,"Quase sem estoque",IF(H1898/E1898&lt;1.2,"Estoque baixo",IF(H1898/E1898&lt;2,"Estoque moderado","Estoque confortável")))),""))</f>
        <v/>
      </c>
      <c r="J1898" s="102" t="str">
        <f>IF(CADA_PROD!C1896="","",SUMIFS(MOVI_ENTR!M:M,MOVI_ENTR!D:D,D1898,MOVI_ENTR!O:O,$E$5))</f>
        <v/>
      </c>
      <c r="K1898" s="103" t="str">
        <f>IF(CADA_PROD!C1896="","",IFERROR($J1898/SUM($J$8:$J$1008),""))</f>
        <v/>
      </c>
      <c r="L1898" s="103" t="str">
        <f>IF(CADA_PROD!C1896="","",IFERROR(H1898/SUM($H$8:$H$1008),""))</f>
        <v/>
      </c>
      <c r="M1898" s="102" t="str">
        <f>IF(CADA_PROD!$C1896="","",IFERROR(SUMIFS(MOVI_ENTR!M:M,MOVI_ENTR!D:D,D1898,MOVI_ENTR!O:O,$E$5)/SUMIFS(MOVI_ENTR!I:I,MOVI_ENTR!D:D,D1898,MOVI_ENTR!O:O,$E$5),0))</f>
        <v/>
      </c>
      <c r="N1898" s="104" t="str">
        <f>IF(CADA_PROD!C1896="","",G1898/E1898)</f>
        <v/>
      </c>
    </row>
    <row r="1899" spans="2:14" ht="30" customHeight="1">
      <c r="B1899" s="21">
        <f t="shared" si="59"/>
        <v>1892</v>
      </c>
      <c r="C1899" s="99" t="str">
        <f>IF(CADA_PROD!C1897="","",CADA_PROD!C1897)</f>
        <v/>
      </c>
      <c r="D1899" s="100" t="str">
        <f>IF(CADA_PROD!D1897="","",CADA_PROD!D1897)</f>
        <v/>
      </c>
      <c r="E1899" s="101" t="str">
        <f>IF(CADA_PROD!E1897="","",CADA_PROD!E1897)</f>
        <v/>
      </c>
      <c r="F1899" s="101" t="str">
        <f>IF(CADA_PROD!D1897="","",SUMIFS(MOVI_ENTR!I:I,MOVI_ENTR!D:D,D1899,MOVI_ENTR!O:O,$E$5))</f>
        <v/>
      </c>
      <c r="G1899" s="101" t="str">
        <f>IF(CADA_PROD!C1897="","",SUMIFS(MOVI_SAID!H:H,MOVI_SAID!D:D,D1899,MOVI_SAID!L:L,$E$5))</f>
        <v/>
      </c>
      <c r="H1899" s="101" t="str">
        <f t="shared" si="58"/>
        <v/>
      </c>
      <c r="I1899" s="100" t="str">
        <f>IF(CADA_PROD!C1897="","",IFERROR(IF(H1899&lt;=0,"Sem estoque",IF(H1899/E1899&lt;0.25,"Quase sem estoque",IF(H1899/E1899&lt;1.2,"Estoque baixo",IF(H1899/E1899&lt;2,"Estoque moderado","Estoque confortável")))),""))</f>
        <v/>
      </c>
      <c r="J1899" s="102" t="str">
        <f>IF(CADA_PROD!C1897="","",SUMIFS(MOVI_ENTR!M:M,MOVI_ENTR!D:D,D1899,MOVI_ENTR!O:O,$E$5))</f>
        <v/>
      </c>
      <c r="K1899" s="103" t="str">
        <f>IF(CADA_PROD!C1897="","",IFERROR($J1899/SUM($J$8:$J$1008),""))</f>
        <v/>
      </c>
      <c r="L1899" s="103" t="str">
        <f>IF(CADA_PROD!C1897="","",IFERROR(H1899/SUM($H$8:$H$1008),""))</f>
        <v/>
      </c>
      <c r="M1899" s="102" t="str">
        <f>IF(CADA_PROD!$C1897="","",IFERROR(SUMIFS(MOVI_ENTR!M:M,MOVI_ENTR!D:D,D1899,MOVI_ENTR!O:O,$E$5)/SUMIFS(MOVI_ENTR!I:I,MOVI_ENTR!D:D,D1899,MOVI_ENTR!O:O,$E$5),0))</f>
        <v/>
      </c>
      <c r="N1899" s="104" t="str">
        <f>IF(CADA_PROD!C1897="","",G1899/E1899)</f>
        <v/>
      </c>
    </row>
    <row r="1900" spans="2:14" ht="30" customHeight="1">
      <c r="B1900" s="21">
        <f t="shared" si="59"/>
        <v>1893</v>
      </c>
      <c r="C1900" s="99" t="str">
        <f>IF(CADA_PROD!C1898="","",CADA_PROD!C1898)</f>
        <v/>
      </c>
      <c r="D1900" s="100" t="str">
        <f>IF(CADA_PROD!D1898="","",CADA_PROD!D1898)</f>
        <v/>
      </c>
      <c r="E1900" s="101" t="str">
        <f>IF(CADA_PROD!E1898="","",CADA_PROD!E1898)</f>
        <v/>
      </c>
      <c r="F1900" s="101" t="str">
        <f>IF(CADA_PROD!D1898="","",SUMIFS(MOVI_ENTR!I:I,MOVI_ENTR!D:D,D1900,MOVI_ENTR!O:O,$E$5))</f>
        <v/>
      </c>
      <c r="G1900" s="101" t="str">
        <f>IF(CADA_PROD!C1898="","",SUMIFS(MOVI_SAID!H:H,MOVI_SAID!D:D,D1900,MOVI_SAID!L:L,$E$5))</f>
        <v/>
      </c>
      <c r="H1900" s="101" t="str">
        <f t="shared" si="58"/>
        <v/>
      </c>
      <c r="I1900" s="100" t="str">
        <f>IF(CADA_PROD!C1898="","",IFERROR(IF(H1900&lt;=0,"Sem estoque",IF(H1900/E1900&lt;0.25,"Quase sem estoque",IF(H1900/E1900&lt;1.2,"Estoque baixo",IF(H1900/E1900&lt;2,"Estoque moderado","Estoque confortável")))),""))</f>
        <v/>
      </c>
      <c r="J1900" s="102" t="str">
        <f>IF(CADA_PROD!C1898="","",SUMIFS(MOVI_ENTR!M:M,MOVI_ENTR!D:D,D1900,MOVI_ENTR!O:O,$E$5))</f>
        <v/>
      </c>
      <c r="K1900" s="103" t="str">
        <f>IF(CADA_PROD!C1898="","",IFERROR($J1900/SUM($J$8:$J$1008),""))</f>
        <v/>
      </c>
      <c r="L1900" s="103" t="str">
        <f>IF(CADA_PROD!C1898="","",IFERROR(H1900/SUM($H$8:$H$1008),""))</f>
        <v/>
      </c>
      <c r="M1900" s="102" t="str">
        <f>IF(CADA_PROD!$C1898="","",IFERROR(SUMIFS(MOVI_ENTR!M:M,MOVI_ENTR!D:D,D1900,MOVI_ENTR!O:O,$E$5)/SUMIFS(MOVI_ENTR!I:I,MOVI_ENTR!D:D,D1900,MOVI_ENTR!O:O,$E$5),0))</f>
        <v/>
      </c>
      <c r="N1900" s="104" t="str">
        <f>IF(CADA_PROD!C1898="","",G1900/E1900)</f>
        <v/>
      </c>
    </row>
    <row r="1901" spans="2:14" ht="30" customHeight="1">
      <c r="B1901" s="21">
        <f t="shared" si="59"/>
        <v>1894</v>
      </c>
      <c r="C1901" s="99" t="str">
        <f>IF(CADA_PROD!C1899="","",CADA_PROD!C1899)</f>
        <v/>
      </c>
      <c r="D1901" s="100" t="str">
        <f>IF(CADA_PROD!D1899="","",CADA_PROD!D1899)</f>
        <v/>
      </c>
      <c r="E1901" s="101" t="str">
        <f>IF(CADA_PROD!E1899="","",CADA_PROD!E1899)</f>
        <v/>
      </c>
      <c r="F1901" s="101" t="str">
        <f>IF(CADA_PROD!D1899="","",SUMIFS(MOVI_ENTR!I:I,MOVI_ENTR!D:D,D1901,MOVI_ENTR!O:O,$E$5))</f>
        <v/>
      </c>
      <c r="G1901" s="101" t="str">
        <f>IF(CADA_PROD!C1899="","",SUMIFS(MOVI_SAID!H:H,MOVI_SAID!D:D,D1901,MOVI_SAID!L:L,$E$5))</f>
        <v/>
      </c>
      <c r="H1901" s="101" t="str">
        <f t="shared" si="58"/>
        <v/>
      </c>
      <c r="I1901" s="100" t="str">
        <f>IF(CADA_PROD!C1899="","",IFERROR(IF(H1901&lt;=0,"Sem estoque",IF(H1901/E1901&lt;0.25,"Quase sem estoque",IF(H1901/E1901&lt;1.2,"Estoque baixo",IF(H1901/E1901&lt;2,"Estoque moderado","Estoque confortável")))),""))</f>
        <v/>
      </c>
      <c r="J1901" s="102" t="str">
        <f>IF(CADA_PROD!C1899="","",SUMIFS(MOVI_ENTR!M:M,MOVI_ENTR!D:D,D1901,MOVI_ENTR!O:O,$E$5))</f>
        <v/>
      </c>
      <c r="K1901" s="103" t="str">
        <f>IF(CADA_PROD!C1899="","",IFERROR($J1901/SUM($J$8:$J$1008),""))</f>
        <v/>
      </c>
      <c r="L1901" s="103" t="str">
        <f>IF(CADA_PROD!C1899="","",IFERROR(H1901/SUM($H$8:$H$1008),""))</f>
        <v/>
      </c>
      <c r="M1901" s="102" t="str">
        <f>IF(CADA_PROD!$C1899="","",IFERROR(SUMIFS(MOVI_ENTR!M:M,MOVI_ENTR!D:D,D1901,MOVI_ENTR!O:O,$E$5)/SUMIFS(MOVI_ENTR!I:I,MOVI_ENTR!D:D,D1901,MOVI_ENTR!O:O,$E$5),0))</f>
        <v/>
      </c>
      <c r="N1901" s="104" t="str">
        <f>IF(CADA_PROD!C1899="","",G1901/E1901)</f>
        <v/>
      </c>
    </row>
    <row r="1902" spans="2:14" ht="30" customHeight="1">
      <c r="B1902" s="21">
        <f t="shared" si="59"/>
        <v>1895</v>
      </c>
      <c r="C1902" s="99" t="str">
        <f>IF(CADA_PROD!C1900="","",CADA_PROD!C1900)</f>
        <v/>
      </c>
      <c r="D1902" s="100" t="str">
        <f>IF(CADA_PROD!D1900="","",CADA_PROD!D1900)</f>
        <v/>
      </c>
      <c r="E1902" s="101" t="str">
        <f>IF(CADA_PROD!E1900="","",CADA_PROD!E1900)</f>
        <v/>
      </c>
      <c r="F1902" s="101" t="str">
        <f>IF(CADA_PROD!D1900="","",SUMIFS(MOVI_ENTR!I:I,MOVI_ENTR!D:D,D1902,MOVI_ENTR!O:O,$E$5))</f>
        <v/>
      </c>
      <c r="G1902" s="101" t="str">
        <f>IF(CADA_PROD!C1900="","",SUMIFS(MOVI_SAID!H:H,MOVI_SAID!D:D,D1902,MOVI_SAID!L:L,$E$5))</f>
        <v/>
      </c>
      <c r="H1902" s="101" t="str">
        <f t="shared" si="58"/>
        <v/>
      </c>
      <c r="I1902" s="100" t="str">
        <f>IF(CADA_PROD!C1900="","",IFERROR(IF(H1902&lt;=0,"Sem estoque",IF(H1902/E1902&lt;0.25,"Quase sem estoque",IF(H1902/E1902&lt;1.2,"Estoque baixo",IF(H1902/E1902&lt;2,"Estoque moderado","Estoque confortável")))),""))</f>
        <v/>
      </c>
      <c r="J1902" s="102" t="str">
        <f>IF(CADA_PROD!C1900="","",SUMIFS(MOVI_ENTR!M:M,MOVI_ENTR!D:D,D1902,MOVI_ENTR!O:O,$E$5))</f>
        <v/>
      </c>
      <c r="K1902" s="103" t="str">
        <f>IF(CADA_PROD!C1900="","",IFERROR($J1902/SUM($J$8:$J$1008),""))</f>
        <v/>
      </c>
      <c r="L1902" s="103" t="str">
        <f>IF(CADA_PROD!C1900="","",IFERROR(H1902/SUM($H$8:$H$1008),""))</f>
        <v/>
      </c>
      <c r="M1902" s="102" t="str">
        <f>IF(CADA_PROD!$C1900="","",IFERROR(SUMIFS(MOVI_ENTR!M:M,MOVI_ENTR!D:D,D1902,MOVI_ENTR!O:O,$E$5)/SUMIFS(MOVI_ENTR!I:I,MOVI_ENTR!D:D,D1902,MOVI_ENTR!O:O,$E$5),0))</f>
        <v/>
      </c>
      <c r="N1902" s="104" t="str">
        <f>IF(CADA_PROD!C1900="","",G1902/E1902)</f>
        <v/>
      </c>
    </row>
    <row r="1903" spans="2:14" ht="30" customHeight="1">
      <c r="B1903" s="21">
        <f t="shared" si="59"/>
        <v>1896</v>
      </c>
      <c r="C1903" s="99" t="str">
        <f>IF(CADA_PROD!C1901="","",CADA_PROD!C1901)</f>
        <v/>
      </c>
      <c r="D1903" s="100" t="str">
        <f>IF(CADA_PROD!D1901="","",CADA_PROD!D1901)</f>
        <v/>
      </c>
      <c r="E1903" s="101" t="str">
        <f>IF(CADA_PROD!E1901="","",CADA_PROD!E1901)</f>
        <v/>
      </c>
      <c r="F1903" s="101" t="str">
        <f>IF(CADA_PROD!D1901="","",SUMIFS(MOVI_ENTR!I:I,MOVI_ENTR!D:D,D1903,MOVI_ENTR!O:O,$E$5))</f>
        <v/>
      </c>
      <c r="G1903" s="101" t="str">
        <f>IF(CADA_PROD!C1901="","",SUMIFS(MOVI_SAID!H:H,MOVI_SAID!D:D,D1903,MOVI_SAID!L:L,$E$5))</f>
        <v/>
      </c>
      <c r="H1903" s="101" t="str">
        <f t="shared" ref="H1903:H1966" si="60">IFERROR(F1903-G1903,"")</f>
        <v/>
      </c>
      <c r="I1903" s="100" t="str">
        <f>IF(CADA_PROD!C1901="","",IFERROR(IF(H1903&lt;=0,"Sem estoque",IF(H1903/E1903&lt;0.25,"Quase sem estoque",IF(H1903/E1903&lt;1.2,"Estoque baixo",IF(H1903/E1903&lt;2,"Estoque moderado","Estoque confortável")))),""))</f>
        <v/>
      </c>
      <c r="J1903" s="102" t="str">
        <f>IF(CADA_PROD!C1901="","",SUMIFS(MOVI_ENTR!M:M,MOVI_ENTR!D:D,D1903,MOVI_ENTR!O:O,$E$5))</f>
        <v/>
      </c>
      <c r="K1903" s="103" t="str">
        <f>IF(CADA_PROD!C1901="","",IFERROR($J1903/SUM($J$8:$J$1008),""))</f>
        <v/>
      </c>
      <c r="L1903" s="103" t="str">
        <f>IF(CADA_PROD!C1901="","",IFERROR(H1903/SUM($H$8:$H$1008),""))</f>
        <v/>
      </c>
      <c r="M1903" s="102" t="str">
        <f>IF(CADA_PROD!$C1901="","",IFERROR(SUMIFS(MOVI_ENTR!M:M,MOVI_ENTR!D:D,D1903,MOVI_ENTR!O:O,$E$5)/SUMIFS(MOVI_ENTR!I:I,MOVI_ENTR!D:D,D1903,MOVI_ENTR!O:O,$E$5),0))</f>
        <v/>
      </c>
      <c r="N1903" s="104" t="str">
        <f>IF(CADA_PROD!C1901="","",G1903/E1903)</f>
        <v/>
      </c>
    </row>
    <row r="1904" spans="2:14" ht="30" customHeight="1">
      <c r="B1904" s="21">
        <f t="shared" si="59"/>
        <v>1897</v>
      </c>
      <c r="C1904" s="99" t="str">
        <f>IF(CADA_PROD!C1902="","",CADA_PROD!C1902)</f>
        <v/>
      </c>
      <c r="D1904" s="100" t="str">
        <f>IF(CADA_PROD!D1902="","",CADA_PROD!D1902)</f>
        <v/>
      </c>
      <c r="E1904" s="101" t="str">
        <f>IF(CADA_PROD!E1902="","",CADA_PROD!E1902)</f>
        <v/>
      </c>
      <c r="F1904" s="101" t="str">
        <f>IF(CADA_PROD!D1902="","",SUMIFS(MOVI_ENTR!I:I,MOVI_ENTR!D:D,D1904,MOVI_ENTR!O:O,$E$5))</f>
        <v/>
      </c>
      <c r="G1904" s="101" t="str">
        <f>IF(CADA_PROD!C1902="","",SUMIFS(MOVI_SAID!H:H,MOVI_SAID!D:D,D1904,MOVI_SAID!L:L,$E$5))</f>
        <v/>
      </c>
      <c r="H1904" s="101" t="str">
        <f t="shared" si="60"/>
        <v/>
      </c>
      <c r="I1904" s="100" t="str">
        <f>IF(CADA_PROD!C1902="","",IFERROR(IF(H1904&lt;=0,"Sem estoque",IF(H1904/E1904&lt;0.25,"Quase sem estoque",IF(H1904/E1904&lt;1.2,"Estoque baixo",IF(H1904/E1904&lt;2,"Estoque moderado","Estoque confortável")))),""))</f>
        <v/>
      </c>
      <c r="J1904" s="102" t="str">
        <f>IF(CADA_PROD!C1902="","",SUMIFS(MOVI_ENTR!M:M,MOVI_ENTR!D:D,D1904,MOVI_ENTR!O:O,$E$5))</f>
        <v/>
      </c>
      <c r="K1904" s="103" t="str">
        <f>IF(CADA_PROD!C1902="","",IFERROR($J1904/SUM($J$8:$J$1008),""))</f>
        <v/>
      </c>
      <c r="L1904" s="103" t="str">
        <f>IF(CADA_PROD!C1902="","",IFERROR(H1904/SUM($H$8:$H$1008),""))</f>
        <v/>
      </c>
      <c r="M1904" s="102" t="str">
        <f>IF(CADA_PROD!$C1902="","",IFERROR(SUMIFS(MOVI_ENTR!M:M,MOVI_ENTR!D:D,D1904,MOVI_ENTR!O:O,$E$5)/SUMIFS(MOVI_ENTR!I:I,MOVI_ENTR!D:D,D1904,MOVI_ENTR!O:O,$E$5),0))</f>
        <v/>
      </c>
      <c r="N1904" s="104" t="str">
        <f>IF(CADA_PROD!C1902="","",G1904/E1904)</f>
        <v/>
      </c>
    </row>
    <row r="1905" spans="2:14" ht="30" customHeight="1">
      <c r="B1905" s="21">
        <f t="shared" si="59"/>
        <v>1898</v>
      </c>
      <c r="C1905" s="99" t="str">
        <f>IF(CADA_PROD!C1903="","",CADA_PROD!C1903)</f>
        <v/>
      </c>
      <c r="D1905" s="100" t="str">
        <f>IF(CADA_PROD!D1903="","",CADA_PROD!D1903)</f>
        <v/>
      </c>
      <c r="E1905" s="101" t="str">
        <f>IF(CADA_PROD!E1903="","",CADA_PROD!E1903)</f>
        <v/>
      </c>
      <c r="F1905" s="101" t="str">
        <f>IF(CADA_PROD!D1903="","",SUMIFS(MOVI_ENTR!I:I,MOVI_ENTR!D:D,D1905,MOVI_ENTR!O:O,$E$5))</f>
        <v/>
      </c>
      <c r="G1905" s="101" t="str">
        <f>IF(CADA_PROD!C1903="","",SUMIFS(MOVI_SAID!H:H,MOVI_SAID!D:D,D1905,MOVI_SAID!L:L,$E$5))</f>
        <v/>
      </c>
      <c r="H1905" s="101" t="str">
        <f t="shared" si="60"/>
        <v/>
      </c>
      <c r="I1905" s="100" t="str">
        <f>IF(CADA_PROD!C1903="","",IFERROR(IF(H1905&lt;=0,"Sem estoque",IF(H1905/E1905&lt;0.25,"Quase sem estoque",IF(H1905/E1905&lt;1.2,"Estoque baixo",IF(H1905/E1905&lt;2,"Estoque moderado","Estoque confortável")))),""))</f>
        <v/>
      </c>
      <c r="J1905" s="102" t="str">
        <f>IF(CADA_PROD!C1903="","",SUMIFS(MOVI_ENTR!M:M,MOVI_ENTR!D:D,D1905,MOVI_ENTR!O:O,$E$5))</f>
        <v/>
      </c>
      <c r="K1905" s="103" t="str">
        <f>IF(CADA_PROD!C1903="","",IFERROR($J1905/SUM($J$8:$J$1008),""))</f>
        <v/>
      </c>
      <c r="L1905" s="103" t="str">
        <f>IF(CADA_PROD!C1903="","",IFERROR(H1905/SUM($H$8:$H$1008),""))</f>
        <v/>
      </c>
      <c r="M1905" s="102" t="str">
        <f>IF(CADA_PROD!$C1903="","",IFERROR(SUMIFS(MOVI_ENTR!M:M,MOVI_ENTR!D:D,D1905,MOVI_ENTR!O:O,$E$5)/SUMIFS(MOVI_ENTR!I:I,MOVI_ENTR!D:D,D1905,MOVI_ENTR!O:O,$E$5),0))</f>
        <v/>
      </c>
      <c r="N1905" s="104" t="str">
        <f>IF(CADA_PROD!C1903="","",G1905/E1905)</f>
        <v/>
      </c>
    </row>
    <row r="1906" spans="2:14" ht="30" customHeight="1">
      <c r="B1906" s="21">
        <f t="shared" si="59"/>
        <v>1899</v>
      </c>
      <c r="C1906" s="99" t="str">
        <f>IF(CADA_PROD!C1904="","",CADA_PROD!C1904)</f>
        <v/>
      </c>
      <c r="D1906" s="100" t="str">
        <f>IF(CADA_PROD!D1904="","",CADA_PROD!D1904)</f>
        <v/>
      </c>
      <c r="E1906" s="101" t="str">
        <f>IF(CADA_PROD!E1904="","",CADA_PROD!E1904)</f>
        <v/>
      </c>
      <c r="F1906" s="101" t="str">
        <f>IF(CADA_PROD!D1904="","",SUMIFS(MOVI_ENTR!I:I,MOVI_ENTR!D:D,D1906,MOVI_ENTR!O:O,$E$5))</f>
        <v/>
      </c>
      <c r="G1906" s="101" t="str">
        <f>IF(CADA_PROD!C1904="","",SUMIFS(MOVI_SAID!H:H,MOVI_SAID!D:D,D1906,MOVI_SAID!L:L,$E$5))</f>
        <v/>
      </c>
      <c r="H1906" s="101" t="str">
        <f t="shared" si="60"/>
        <v/>
      </c>
      <c r="I1906" s="100" t="str">
        <f>IF(CADA_PROD!C1904="","",IFERROR(IF(H1906&lt;=0,"Sem estoque",IF(H1906/E1906&lt;0.25,"Quase sem estoque",IF(H1906/E1906&lt;1.2,"Estoque baixo",IF(H1906/E1906&lt;2,"Estoque moderado","Estoque confortável")))),""))</f>
        <v/>
      </c>
      <c r="J1906" s="102" t="str">
        <f>IF(CADA_PROD!C1904="","",SUMIFS(MOVI_ENTR!M:M,MOVI_ENTR!D:D,D1906,MOVI_ENTR!O:O,$E$5))</f>
        <v/>
      </c>
      <c r="K1906" s="103" t="str">
        <f>IF(CADA_PROD!C1904="","",IFERROR($J1906/SUM($J$8:$J$1008),""))</f>
        <v/>
      </c>
      <c r="L1906" s="103" t="str">
        <f>IF(CADA_PROD!C1904="","",IFERROR(H1906/SUM($H$8:$H$1008),""))</f>
        <v/>
      </c>
      <c r="M1906" s="102" t="str">
        <f>IF(CADA_PROD!$C1904="","",IFERROR(SUMIFS(MOVI_ENTR!M:M,MOVI_ENTR!D:D,D1906,MOVI_ENTR!O:O,$E$5)/SUMIFS(MOVI_ENTR!I:I,MOVI_ENTR!D:D,D1906,MOVI_ENTR!O:O,$E$5),0))</f>
        <v/>
      </c>
      <c r="N1906" s="104" t="str">
        <f>IF(CADA_PROD!C1904="","",G1906/E1906)</f>
        <v/>
      </c>
    </row>
    <row r="1907" spans="2:14" ht="30" customHeight="1">
      <c r="B1907" s="21">
        <f t="shared" si="59"/>
        <v>1900</v>
      </c>
      <c r="C1907" s="99" t="str">
        <f>IF(CADA_PROD!C1905="","",CADA_PROD!C1905)</f>
        <v/>
      </c>
      <c r="D1907" s="100" t="str">
        <f>IF(CADA_PROD!D1905="","",CADA_PROD!D1905)</f>
        <v/>
      </c>
      <c r="E1907" s="101" t="str">
        <f>IF(CADA_PROD!E1905="","",CADA_PROD!E1905)</f>
        <v/>
      </c>
      <c r="F1907" s="101" t="str">
        <f>IF(CADA_PROD!D1905="","",SUMIFS(MOVI_ENTR!I:I,MOVI_ENTR!D:D,D1907,MOVI_ENTR!O:O,$E$5))</f>
        <v/>
      </c>
      <c r="G1907" s="101" t="str">
        <f>IF(CADA_PROD!C1905="","",SUMIFS(MOVI_SAID!H:H,MOVI_SAID!D:D,D1907,MOVI_SAID!L:L,$E$5))</f>
        <v/>
      </c>
      <c r="H1907" s="101" t="str">
        <f t="shared" si="60"/>
        <v/>
      </c>
      <c r="I1907" s="100" t="str">
        <f>IF(CADA_PROD!C1905="","",IFERROR(IF(H1907&lt;=0,"Sem estoque",IF(H1907/E1907&lt;0.25,"Quase sem estoque",IF(H1907/E1907&lt;1.2,"Estoque baixo",IF(H1907/E1907&lt;2,"Estoque moderado","Estoque confortável")))),""))</f>
        <v/>
      </c>
      <c r="J1907" s="102" t="str">
        <f>IF(CADA_PROD!C1905="","",SUMIFS(MOVI_ENTR!M:M,MOVI_ENTR!D:D,D1907,MOVI_ENTR!O:O,$E$5))</f>
        <v/>
      </c>
      <c r="K1907" s="103" t="str">
        <f>IF(CADA_PROD!C1905="","",IFERROR($J1907/SUM($J$8:$J$1008),""))</f>
        <v/>
      </c>
      <c r="L1907" s="103" t="str">
        <f>IF(CADA_PROD!C1905="","",IFERROR(H1907/SUM($H$8:$H$1008),""))</f>
        <v/>
      </c>
      <c r="M1907" s="102" t="str">
        <f>IF(CADA_PROD!$C1905="","",IFERROR(SUMIFS(MOVI_ENTR!M:M,MOVI_ENTR!D:D,D1907,MOVI_ENTR!O:O,$E$5)/SUMIFS(MOVI_ENTR!I:I,MOVI_ENTR!D:D,D1907,MOVI_ENTR!O:O,$E$5),0))</f>
        <v/>
      </c>
      <c r="N1907" s="104" t="str">
        <f>IF(CADA_PROD!C1905="","",G1907/E1907)</f>
        <v/>
      </c>
    </row>
    <row r="1908" spans="2:14" ht="30" customHeight="1">
      <c r="B1908" s="21">
        <f t="shared" si="59"/>
        <v>1901</v>
      </c>
      <c r="C1908" s="99" t="str">
        <f>IF(CADA_PROD!C1906="","",CADA_PROD!C1906)</f>
        <v/>
      </c>
      <c r="D1908" s="100" t="str">
        <f>IF(CADA_PROD!D1906="","",CADA_PROD!D1906)</f>
        <v/>
      </c>
      <c r="E1908" s="101" t="str">
        <f>IF(CADA_PROD!E1906="","",CADA_PROD!E1906)</f>
        <v/>
      </c>
      <c r="F1908" s="101" t="str">
        <f>IF(CADA_PROD!D1906="","",SUMIFS(MOVI_ENTR!I:I,MOVI_ENTR!D:D,D1908,MOVI_ENTR!O:O,$E$5))</f>
        <v/>
      </c>
      <c r="G1908" s="101" t="str">
        <f>IF(CADA_PROD!C1906="","",SUMIFS(MOVI_SAID!H:H,MOVI_SAID!D:D,D1908,MOVI_SAID!L:L,$E$5))</f>
        <v/>
      </c>
      <c r="H1908" s="101" t="str">
        <f t="shared" si="60"/>
        <v/>
      </c>
      <c r="I1908" s="100" t="str">
        <f>IF(CADA_PROD!C1906="","",IFERROR(IF(H1908&lt;=0,"Sem estoque",IF(H1908/E1908&lt;0.25,"Quase sem estoque",IF(H1908/E1908&lt;1.2,"Estoque baixo",IF(H1908/E1908&lt;2,"Estoque moderado","Estoque confortável")))),""))</f>
        <v/>
      </c>
      <c r="J1908" s="102" t="str">
        <f>IF(CADA_PROD!C1906="","",SUMIFS(MOVI_ENTR!M:M,MOVI_ENTR!D:D,D1908,MOVI_ENTR!O:O,$E$5))</f>
        <v/>
      </c>
      <c r="K1908" s="103" t="str">
        <f>IF(CADA_PROD!C1906="","",IFERROR($J1908/SUM($J$8:$J$1008),""))</f>
        <v/>
      </c>
      <c r="L1908" s="103" t="str">
        <f>IF(CADA_PROD!C1906="","",IFERROR(H1908/SUM($H$8:$H$1008),""))</f>
        <v/>
      </c>
      <c r="M1908" s="102" t="str">
        <f>IF(CADA_PROD!$C1906="","",IFERROR(SUMIFS(MOVI_ENTR!M:M,MOVI_ENTR!D:D,D1908,MOVI_ENTR!O:O,$E$5)/SUMIFS(MOVI_ENTR!I:I,MOVI_ENTR!D:D,D1908,MOVI_ENTR!O:O,$E$5),0))</f>
        <v/>
      </c>
      <c r="N1908" s="104" t="str">
        <f>IF(CADA_PROD!C1906="","",G1908/E1908)</f>
        <v/>
      </c>
    </row>
    <row r="1909" spans="2:14" ht="30" customHeight="1">
      <c r="B1909" s="21">
        <f t="shared" si="59"/>
        <v>1902</v>
      </c>
      <c r="C1909" s="99" t="str">
        <f>IF(CADA_PROD!C1907="","",CADA_PROD!C1907)</f>
        <v/>
      </c>
      <c r="D1909" s="100" t="str">
        <f>IF(CADA_PROD!D1907="","",CADA_PROD!D1907)</f>
        <v/>
      </c>
      <c r="E1909" s="101" t="str">
        <f>IF(CADA_PROD!E1907="","",CADA_PROD!E1907)</f>
        <v/>
      </c>
      <c r="F1909" s="101" t="str">
        <f>IF(CADA_PROD!D1907="","",SUMIFS(MOVI_ENTR!I:I,MOVI_ENTR!D:D,D1909,MOVI_ENTR!O:O,$E$5))</f>
        <v/>
      </c>
      <c r="G1909" s="101" t="str">
        <f>IF(CADA_PROD!C1907="","",SUMIFS(MOVI_SAID!H:H,MOVI_SAID!D:D,D1909,MOVI_SAID!L:L,$E$5))</f>
        <v/>
      </c>
      <c r="H1909" s="101" t="str">
        <f t="shared" si="60"/>
        <v/>
      </c>
      <c r="I1909" s="100" t="str">
        <f>IF(CADA_PROD!C1907="","",IFERROR(IF(H1909&lt;=0,"Sem estoque",IF(H1909/E1909&lt;0.25,"Quase sem estoque",IF(H1909/E1909&lt;1.2,"Estoque baixo",IF(H1909/E1909&lt;2,"Estoque moderado","Estoque confortável")))),""))</f>
        <v/>
      </c>
      <c r="J1909" s="102" t="str">
        <f>IF(CADA_PROD!C1907="","",SUMIFS(MOVI_ENTR!M:M,MOVI_ENTR!D:D,D1909,MOVI_ENTR!O:O,$E$5))</f>
        <v/>
      </c>
      <c r="K1909" s="103" t="str">
        <f>IF(CADA_PROD!C1907="","",IFERROR($J1909/SUM($J$8:$J$1008),""))</f>
        <v/>
      </c>
      <c r="L1909" s="103" t="str">
        <f>IF(CADA_PROD!C1907="","",IFERROR(H1909/SUM($H$8:$H$1008),""))</f>
        <v/>
      </c>
      <c r="M1909" s="102" t="str">
        <f>IF(CADA_PROD!$C1907="","",IFERROR(SUMIFS(MOVI_ENTR!M:M,MOVI_ENTR!D:D,D1909,MOVI_ENTR!O:O,$E$5)/SUMIFS(MOVI_ENTR!I:I,MOVI_ENTR!D:D,D1909,MOVI_ENTR!O:O,$E$5),0))</f>
        <v/>
      </c>
      <c r="N1909" s="104" t="str">
        <f>IF(CADA_PROD!C1907="","",G1909/E1909)</f>
        <v/>
      </c>
    </row>
    <row r="1910" spans="2:14" ht="30" customHeight="1">
      <c r="B1910" s="21">
        <f t="shared" si="59"/>
        <v>1903</v>
      </c>
      <c r="C1910" s="99" t="str">
        <f>IF(CADA_PROD!C1908="","",CADA_PROD!C1908)</f>
        <v/>
      </c>
      <c r="D1910" s="100" t="str">
        <f>IF(CADA_PROD!D1908="","",CADA_PROD!D1908)</f>
        <v/>
      </c>
      <c r="E1910" s="101" t="str">
        <f>IF(CADA_PROD!E1908="","",CADA_PROD!E1908)</f>
        <v/>
      </c>
      <c r="F1910" s="101" t="str">
        <f>IF(CADA_PROD!D1908="","",SUMIFS(MOVI_ENTR!I:I,MOVI_ENTR!D:D,D1910,MOVI_ENTR!O:O,$E$5))</f>
        <v/>
      </c>
      <c r="G1910" s="101" t="str">
        <f>IF(CADA_PROD!C1908="","",SUMIFS(MOVI_SAID!H:H,MOVI_SAID!D:D,D1910,MOVI_SAID!L:L,$E$5))</f>
        <v/>
      </c>
      <c r="H1910" s="101" t="str">
        <f t="shared" si="60"/>
        <v/>
      </c>
      <c r="I1910" s="100" t="str">
        <f>IF(CADA_PROD!C1908="","",IFERROR(IF(H1910&lt;=0,"Sem estoque",IF(H1910/E1910&lt;0.25,"Quase sem estoque",IF(H1910/E1910&lt;1.2,"Estoque baixo",IF(H1910/E1910&lt;2,"Estoque moderado","Estoque confortável")))),""))</f>
        <v/>
      </c>
      <c r="J1910" s="102" t="str">
        <f>IF(CADA_PROD!C1908="","",SUMIFS(MOVI_ENTR!M:M,MOVI_ENTR!D:D,D1910,MOVI_ENTR!O:O,$E$5))</f>
        <v/>
      </c>
      <c r="K1910" s="103" t="str">
        <f>IF(CADA_PROD!C1908="","",IFERROR($J1910/SUM($J$8:$J$1008),""))</f>
        <v/>
      </c>
      <c r="L1910" s="103" t="str">
        <f>IF(CADA_PROD!C1908="","",IFERROR(H1910/SUM($H$8:$H$1008),""))</f>
        <v/>
      </c>
      <c r="M1910" s="102" t="str">
        <f>IF(CADA_PROD!$C1908="","",IFERROR(SUMIFS(MOVI_ENTR!M:M,MOVI_ENTR!D:D,D1910,MOVI_ENTR!O:O,$E$5)/SUMIFS(MOVI_ENTR!I:I,MOVI_ENTR!D:D,D1910,MOVI_ENTR!O:O,$E$5),0))</f>
        <v/>
      </c>
      <c r="N1910" s="104" t="str">
        <f>IF(CADA_PROD!C1908="","",G1910/E1910)</f>
        <v/>
      </c>
    </row>
    <row r="1911" spans="2:14" ht="30" customHeight="1">
      <c r="B1911" s="21">
        <f t="shared" si="59"/>
        <v>1904</v>
      </c>
      <c r="C1911" s="99" t="str">
        <f>IF(CADA_PROD!C1909="","",CADA_PROD!C1909)</f>
        <v/>
      </c>
      <c r="D1911" s="100" t="str">
        <f>IF(CADA_PROD!D1909="","",CADA_PROD!D1909)</f>
        <v/>
      </c>
      <c r="E1911" s="101" t="str">
        <f>IF(CADA_PROD!E1909="","",CADA_PROD!E1909)</f>
        <v/>
      </c>
      <c r="F1911" s="101" t="str">
        <f>IF(CADA_PROD!D1909="","",SUMIFS(MOVI_ENTR!I:I,MOVI_ENTR!D:D,D1911,MOVI_ENTR!O:O,$E$5))</f>
        <v/>
      </c>
      <c r="G1911" s="101" t="str">
        <f>IF(CADA_PROD!C1909="","",SUMIFS(MOVI_SAID!H:H,MOVI_SAID!D:D,D1911,MOVI_SAID!L:L,$E$5))</f>
        <v/>
      </c>
      <c r="H1911" s="101" t="str">
        <f t="shared" si="60"/>
        <v/>
      </c>
      <c r="I1911" s="100" t="str">
        <f>IF(CADA_PROD!C1909="","",IFERROR(IF(H1911&lt;=0,"Sem estoque",IF(H1911/E1911&lt;0.25,"Quase sem estoque",IF(H1911/E1911&lt;1.2,"Estoque baixo",IF(H1911/E1911&lt;2,"Estoque moderado","Estoque confortável")))),""))</f>
        <v/>
      </c>
      <c r="J1911" s="102" t="str">
        <f>IF(CADA_PROD!C1909="","",SUMIFS(MOVI_ENTR!M:M,MOVI_ENTR!D:D,D1911,MOVI_ENTR!O:O,$E$5))</f>
        <v/>
      </c>
      <c r="K1911" s="103" t="str">
        <f>IF(CADA_PROD!C1909="","",IFERROR($J1911/SUM($J$8:$J$1008),""))</f>
        <v/>
      </c>
      <c r="L1911" s="103" t="str">
        <f>IF(CADA_PROD!C1909="","",IFERROR(H1911/SUM($H$8:$H$1008),""))</f>
        <v/>
      </c>
      <c r="M1911" s="102" t="str">
        <f>IF(CADA_PROD!$C1909="","",IFERROR(SUMIFS(MOVI_ENTR!M:M,MOVI_ENTR!D:D,D1911,MOVI_ENTR!O:O,$E$5)/SUMIFS(MOVI_ENTR!I:I,MOVI_ENTR!D:D,D1911,MOVI_ENTR!O:O,$E$5),0))</f>
        <v/>
      </c>
      <c r="N1911" s="104" t="str">
        <f>IF(CADA_PROD!C1909="","",G1911/E1911)</f>
        <v/>
      </c>
    </row>
    <row r="1912" spans="2:14" ht="30" customHeight="1">
      <c r="B1912" s="21">
        <f t="shared" si="59"/>
        <v>1905</v>
      </c>
      <c r="C1912" s="99" t="str">
        <f>IF(CADA_PROD!C1910="","",CADA_PROD!C1910)</f>
        <v/>
      </c>
      <c r="D1912" s="100" t="str">
        <f>IF(CADA_PROD!D1910="","",CADA_PROD!D1910)</f>
        <v/>
      </c>
      <c r="E1912" s="101" t="str">
        <f>IF(CADA_PROD!E1910="","",CADA_PROD!E1910)</f>
        <v/>
      </c>
      <c r="F1912" s="101" t="str">
        <f>IF(CADA_PROD!D1910="","",SUMIFS(MOVI_ENTR!I:I,MOVI_ENTR!D:D,D1912,MOVI_ENTR!O:O,$E$5))</f>
        <v/>
      </c>
      <c r="G1912" s="101" t="str">
        <f>IF(CADA_PROD!C1910="","",SUMIFS(MOVI_SAID!H:H,MOVI_SAID!D:D,D1912,MOVI_SAID!L:L,$E$5))</f>
        <v/>
      </c>
      <c r="H1912" s="101" t="str">
        <f t="shared" si="60"/>
        <v/>
      </c>
      <c r="I1912" s="100" t="str">
        <f>IF(CADA_PROD!C1910="","",IFERROR(IF(H1912&lt;=0,"Sem estoque",IF(H1912/E1912&lt;0.25,"Quase sem estoque",IF(H1912/E1912&lt;1.2,"Estoque baixo",IF(H1912/E1912&lt;2,"Estoque moderado","Estoque confortável")))),""))</f>
        <v/>
      </c>
      <c r="J1912" s="102" t="str">
        <f>IF(CADA_PROD!C1910="","",SUMIFS(MOVI_ENTR!M:M,MOVI_ENTR!D:D,D1912,MOVI_ENTR!O:O,$E$5))</f>
        <v/>
      </c>
      <c r="K1912" s="103" t="str">
        <f>IF(CADA_PROD!C1910="","",IFERROR($J1912/SUM($J$8:$J$1008),""))</f>
        <v/>
      </c>
      <c r="L1912" s="103" t="str">
        <f>IF(CADA_PROD!C1910="","",IFERROR(H1912/SUM($H$8:$H$1008),""))</f>
        <v/>
      </c>
      <c r="M1912" s="102" t="str">
        <f>IF(CADA_PROD!$C1910="","",IFERROR(SUMIFS(MOVI_ENTR!M:M,MOVI_ENTR!D:D,D1912,MOVI_ENTR!O:O,$E$5)/SUMIFS(MOVI_ENTR!I:I,MOVI_ENTR!D:D,D1912,MOVI_ENTR!O:O,$E$5),0))</f>
        <v/>
      </c>
      <c r="N1912" s="104" t="str">
        <f>IF(CADA_PROD!C1910="","",G1912/E1912)</f>
        <v/>
      </c>
    </row>
    <row r="1913" spans="2:14" ht="30" customHeight="1">
      <c r="B1913" s="21">
        <f t="shared" si="59"/>
        <v>1906</v>
      </c>
      <c r="C1913" s="99" t="str">
        <f>IF(CADA_PROD!C1911="","",CADA_PROD!C1911)</f>
        <v/>
      </c>
      <c r="D1913" s="100" t="str">
        <f>IF(CADA_PROD!D1911="","",CADA_PROD!D1911)</f>
        <v/>
      </c>
      <c r="E1913" s="101" t="str">
        <f>IF(CADA_PROD!E1911="","",CADA_PROD!E1911)</f>
        <v/>
      </c>
      <c r="F1913" s="101" t="str">
        <f>IF(CADA_PROD!D1911="","",SUMIFS(MOVI_ENTR!I:I,MOVI_ENTR!D:D,D1913,MOVI_ENTR!O:O,$E$5))</f>
        <v/>
      </c>
      <c r="G1913" s="101" t="str">
        <f>IF(CADA_PROD!C1911="","",SUMIFS(MOVI_SAID!H:H,MOVI_SAID!D:D,D1913,MOVI_SAID!L:L,$E$5))</f>
        <v/>
      </c>
      <c r="H1913" s="101" t="str">
        <f t="shared" si="60"/>
        <v/>
      </c>
      <c r="I1913" s="100" t="str">
        <f>IF(CADA_PROD!C1911="","",IFERROR(IF(H1913&lt;=0,"Sem estoque",IF(H1913/E1913&lt;0.25,"Quase sem estoque",IF(H1913/E1913&lt;1.2,"Estoque baixo",IF(H1913/E1913&lt;2,"Estoque moderado","Estoque confortável")))),""))</f>
        <v/>
      </c>
      <c r="J1913" s="102" t="str">
        <f>IF(CADA_PROD!C1911="","",SUMIFS(MOVI_ENTR!M:M,MOVI_ENTR!D:D,D1913,MOVI_ENTR!O:O,$E$5))</f>
        <v/>
      </c>
      <c r="K1913" s="103" t="str">
        <f>IF(CADA_PROD!C1911="","",IFERROR($J1913/SUM($J$8:$J$1008),""))</f>
        <v/>
      </c>
      <c r="L1913" s="103" t="str">
        <f>IF(CADA_PROD!C1911="","",IFERROR(H1913/SUM($H$8:$H$1008),""))</f>
        <v/>
      </c>
      <c r="M1913" s="102" t="str">
        <f>IF(CADA_PROD!$C1911="","",IFERROR(SUMIFS(MOVI_ENTR!M:M,MOVI_ENTR!D:D,D1913,MOVI_ENTR!O:O,$E$5)/SUMIFS(MOVI_ENTR!I:I,MOVI_ENTR!D:D,D1913,MOVI_ENTR!O:O,$E$5),0))</f>
        <v/>
      </c>
      <c r="N1913" s="104" t="str">
        <f>IF(CADA_PROD!C1911="","",G1913/E1913)</f>
        <v/>
      </c>
    </row>
    <row r="1914" spans="2:14" ht="30" customHeight="1">
      <c r="B1914" s="21">
        <f t="shared" si="59"/>
        <v>1907</v>
      </c>
      <c r="C1914" s="99" t="str">
        <f>IF(CADA_PROD!C1912="","",CADA_PROD!C1912)</f>
        <v/>
      </c>
      <c r="D1914" s="100" t="str">
        <f>IF(CADA_PROD!D1912="","",CADA_PROD!D1912)</f>
        <v/>
      </c>
      <c r="E1914" s="101" t="str">
        <f>IF(CADA_PROD!E1912="","",CADA_PROD!E1912)</f>
        <v/>
      </c>
      <c r="F1914" s="101" t="str">
        <f>IF(CADA_PROD!D1912="","",SUMIFS(MOVI_ENTR!I:I,MOVI_ENTR!D:D,D1914,MOVI_ENTR!O:O,$E$5))</f>
        <v/>
      </c>
      <c r="G1914" s="101" t="str">
        <f>IF(CADA_PROD!C1912="","",SUMIFS(MOVI_SAID!H:H,MOVI_SAID!D:D,D1914,MOVI_SAID!L:L,$E$5))</f>
        <v/>
      </c>
      <c r="H1914" s="101" t="str">
        <f t="shared" si="60"/>
        <v/>
      </c>
      <c r="I1914" s="100" t="str">
        <f>IF(CADA_PROD!C1912="","",IFERROR(IF(H1914&lt;=0,"Sem estoque",IF(H1914/E1914&lt;0.25,"Quase sem estoque",IF(H1914/E1914&lt;1.2,"Estoque baixo",IF(H1914/E1914&lt;2,"Estoque moderado","Estoque confortável")))),""))</f>
        <v/>
      </c>
      <c r="J1914" s="102" t="str">
        <f>IF(CADA_PROD!C1912="","",SUMIFS(MOVI_ENTR!M:M,MOVI_ENTR!D:D,D1914,MOVI_ENTR!O:O,$E$5))</f>
        <v/>
      </c>
      <c r="K1914" s="103" t="str">
        <f>IF(CADA_PROD!C1912="","",IFERROR($J1914/SUM($J$8:$J$1008),""))</f>
        <v/>
      </c>
      <c r="L1914" s="103" t="str">
        <f>IF(CADA_PROD!C1912="","",IFERROR(H1914/SUM($H$8:$H$1008),""))</f>
        <v/>
      </c>
      <c r="M1914" s="102" t="str">
        <f>IF(CADA_PROD!$C1912="","",IFERROR(SUMIFS(MOVI_ENTR!M:M,MOVI_ENTR!D:D,D1914,MOVI_ENTR!O:O,$E$5)/SUMIFS(MOVI_ENTR!I:I,MOVI_ENTR!D:D,D1914,MOVI_ENTR!O:O,$E$5),0))</f>
        <v/>
      </c>
      <c r="N1914" s="104" t="str">
        <f>IF(CADA_PROD!C1912="","",G1914/E1914)</f>
        <v/>
      </c>
    </row>
    <row r="1915" spans="2:14" ht="30" customHeight="1">
      <c r="B1915" s="21">
        <f t="shared" si="59"/>
        <v>1908</v>
      </c>
      <c r="C1915" s="99" t="str">
        <f>IF(CADA_PROD!C1913="","",CADA_PROD!C1913)</f>
        <v/>
      </c>
      <c r="D1915" s="100" t="str">
        <f>IF(CADA_PROD!D1913="","",CADA_PROD!D1913)</f>
        <v/>
      </c>
      <c r="E1915" s="101" t="str">
        <f>IF(CADA_PROD!E1913="","",CADA_PROD!E1913)</f>
        <v/>
      </c>
      <c r="F1915" s="101" t="str">
        <f>IF(CADA_PROD!D1913="","",SUMIFS(MOVI_ENTR!I:I,MOVI_ENTR!D:D,D1915,MOVI_ENTR!O:O,$E$5))</f>
        <v/>
      </c>
      <c r="G1915" s="101" t="str">
        <f>IF(CADA_PROD!C1913="","",SUMIFS(MOVI_SAID!H:H,MOVI_SAID!D:D,D1915,MOVI_SAID!L:L,$E$5))</f>
        <v/>
      </c>
      <c r="H1915" s="101" t="str">
        <f t="shared" si="60"/>
        <v/>
      </c>
      <c r="I1915" s="100" t="str">
        <f>IF(CADA_PROD!C1913="","",IFERROR(IF(H1915&lt;=0,"Sem estoque",IF(H1915/E1915&lt;0.25,"Quase sem estoque",IF(H1915/E1915&lt;1.2,"Estoque baixo",IF(H1915/E1915&lt;2,"Estoque moderado","Estoque confortável")))),""))</f>
        <v/>
      </c>
      <c r="J1915" s="102" t="str">
        <f>IF(CADA_PROD!C1913="","",SUMIFS(MOVI_ENTR!M:M,MOVI_ENTR!D:D,D1915,MOVI_ENTR!O:O,$E$5))</f>
        <v/>
      </c>
      <c r="K1915" s="103" t="str">
        <f>IF(CADA_PROD!C1913="","",IFERROR($J1915/SUM($J$8:$J$1008),""))</f>
        <v/>
      </c>
      <c r="L1915" s="103" t="str">
        <f>IF(CADA_PROD!C1913="","",IFERROR(H1915/SUM($H$8:$H$1008),""))</f>
        <v/>
      </c>
      <c r="M1915" s="102" t="str">
        <f>IF(CADA_PROD!$C1913="","",IFERROR(SUMIFS(MOVI_ENTR!M:M,MOVI_ENTR!D:D,D1915,MOVI_ENTR!O:O,$E$5)/SUMIFS(MOVI_ENTR!I:I,MOVI_ENTR!D:D,D1915,MOVI_ENTR!O:O,$E$5),0))</f>
        <v/>
      </c>
      <c r="N1915" s="104" t="str">
        <f>IF(CADA_PROD!C1913="","",G1915/E1915)</f>
        <v/>
      </c>
    </row>
    <row r="1916" spans="2:14" ht="30" customHeight="1">
      <c r="B1916" s="21">
        <f t="shared" si="59"/>
        <v>1909</v>
      </c>
      <c r="C1916" s="99" t="str">
        <f>IF(CADA_PROD!C1914="","",CADA_PROD!C1914)</f>
        <v/>
      </c>
      <c r="D1916" s="100" t="str">
        <f>IF(CADA_PROD!D1914="","",CADA_PROD!D1914)</f>
        <v/>
      </c>
      <c r="E1916" s="101" t="str">
        <f>IF(CADA_PROD!E1914="","",CADA_PROD!E1914)</f>
        <v/>
      </c>
      <c r="F1916" s="101" t="str">
        <f>IF(CADA_PROD!D1914="","",SUMIFS(MOVI_ENTR!I:I,MOVI_ENTR!D:D,D1916,MOVI_ENTR!O:O,$E$5))</f>
        <v/>
      </c>
      <c r="G1916" s="101" t="str">
        <f>IF(CADA_PROD!C1914="","",SUMIFS(MOVI_SAID!H:H,MOVI_SAID!D:D,D1916,MOVI_SAID!L:L,$E$5))</f>
        <v/>
      </c>
      <c r="H1916" s="101" t="str">
        <f t="shared" si="60"/>
        <v/>
      </c>
      <c r="I1916" s="100" t="str">
        <f>IF(CADA_PROD!C1914="","",IFERROR(IF(H1916&lt;=0,"Sem estoque",IF(H1916/E1916&lt;0.25,"Quase sem estoque",IF(H1916/E1916&lt;1.2,"Estoque baixo",IF(H1916/E1916&lt;2,"Estoque moderado","Estoque confortável")))),""))</f>
        <v/>
      </c>
      <c r="J1916" s="102" t="str">
        <f>IF(CADA_PROD!C1914="","",SUMIFS(MOVI_ENTR!M:M,MOVI_ENTR!D:D,D1916,MOVI_ENTR!O:O,$E$5))</f>
        <v/>
      </c>
      <c r="K1916" s="103" t="str">
        <f>IF(CADA_PROD!C1914="","",IFERROR($J1916/SUM($J$8:$J$1008),""))</f>
        <v/>
      </c>
      <c r="L1916" s="103" t="str">
        <f>IF(CADA_PROD!C1914="","",IFERROR(H1916/SUM($H$8:$H$1008),""))</f>
        <v/>
      </c>
      <c r="M1916" s="102" t="str">
        <f>IF(CADA_PROD!$C1914="","",IFERROR(SUMIFS(MOVI_ENTR!M:M,MOVI_ENTR!D:D,D1916,MOVI_ENTR!O:O,$E$5)/SUMIFS(MOVI_ENTR!I:I,MOVI_ENTR!D:D,D1916,MOVI_ENTR!O:O,$E$5),0))</f>
        <v/>
      </c>
      <c r="N1916" s="104" t="str">
        <f>IF(CADA_PROD!C1914="","",G1916/E1916)</f>
        <v/>
      </c>
    </row>
    <row r="1917" spans="2:14" ht="30" customHeight="1">
      <c r="B1917" s="21">
        <f t="shared" si="59"/>
        <v>1910</v>
      </c>
      <c r="C1917" s="99" t="str">
        <f>IF(CADA_PROD!C1915="","",CADA_PROD!C1915)</f>
        <v/>
      </c>
      <c r="D1917" s="100" t="str">
        <f>IF(CADA_PROD!D1915="","",CADA_PROD!D1915)</f>
        <v/>
      </c>
      <c r="E1917" s="101" t="str">
        <f>IF(CADA_PROD!E1915="","",CADA_PROD!E1915)</f>
        <v/>
      </c>
      <c r="F1917" s="101" t="str">
        <f>IF(CADA_PROD!D1915="","",SUMIFS(MOVI_ENTR!I:I,MOVI_ENTR!D:D,D1917,MOVI_ENTR!O:O,$E$5))</f>
        <v/>
      </c>
      <c r="G1917" s="101" t="str">
        <f>IF(CADA_PROD!C1915="","",SUMIFS(MOVI_SAID!H:H,MOVI_SAID!D:D,D1917,MOVI_SAID!L:L,$E$5))</f>
        <v/>
      </c>
      <c r="H1917" s="101" t="str">
        <f t="shared" si="60"/>
        <v/>
      </c>
      <c r="I1917" s="100" t="str">
        <f>IF(CADA_PROD!C1915="","",IFERROR(IF(H1917&lt;=0,"Sem estoque",IF(H1917/E1917&lt;0.25,"Quase sem estoque",IF(H1917/E1917&lt;1.2,"Estoque baixo",IF(H1917/E1917&lt;2,"Estoque moderado","Estoque confortável")))),""))</f>
        <v/>
      </c>
      <c r="J1917" s="102" t="str">
        <f>IF(CADA_PROD!C1915="","",SUMIFS(MOVI_ENTR!M:M,MOVI_ENTR!D:D,D1917,MOVI_ENTR!O:O,$E$5))</f>
        <v/>
      </c>
      <c r="K1917" s="103" t="str">
        <f>IF(CADA_PROD!C1915="","",IFERROR($J1917/SUM($J$8:$J$1008),""))</f>
        <v/>
      </c>
      <c r="L1917" s="103" t="str">
        <f>IF(CADA_PROD!C1915="","",IFERROR(H1917/SUM($H$8:$H$1008),""))</f>
        <v/>
      </c>
      <c r="M1917" s="102" t="str">
        <f>IF(CADA_PROD!$C1915="","",IFERROR(SUMIFS(MOVI_ENTR!M:M,MOVI_ENTR!D:D,D1917,MOVI_ENTR!O:O,$E$5)/SUMIFS(MOVI_ENTR!I:I,MOVI_ENTR!D:D,D1917,MOVI_ENTR!O:O,$E$5),0))</f>
        <v/>
      </c>
      <c r="N1917" s="104" t="str">
        <f>IF(CADA_PROD!C1915="","",G1917/E1917)</f>
        <v/>
      </c>
    </row>
    <row r="1918" spans="2:14" ht="30" customHeight="1">
      <c r="B1918" s="21">
        <f t="shared" si="59"/>
        <v>1911</v>
      </c>
      <c r="C1918" s="99" t="str">
        <f>IF(CADA_PROD!C1916="","",CADA_PROD!C1916)</f>
        <v/>
      </c>
      <c r="D1918" s="100" t="str">
        <f>IF(CADA_PROD!D1916="","",CADA_PROD!D1916)</f>
        <v/>
      </c>
      <c r="E1918" s="101" t="str">
        <f>IF(CADA_PROD!E1916="","",CADA_PROD!E1916)</f>
        <v/>
      </c>
      <c r="F1918" s="101" t="str">
        <f>IF(CADA_PROD!D1916="","",SUMIFS(MOVI_ENTR!I:I,MOVI_ENTR!D:D,D1918,MOVI_ENTR!O:O,$E$5))</f>
        <v/>
      </c>
      <c r="G1918" s="101" t="str">
        <f>IF(CADA_PROD!C1916="","",SUMIFS(MOVI_SAID!H:H,MOVI_SAID!D:D,D1918,MOVI_SAID!L:L,$E$5))</f>
        <v/>
      </c>
      <c r="H1918" s="101" t="str">
        <f t="shared" si="60"/>
        <v/>
      </c>
      <c r="I1918" s="100" t="str">
        <f>IF(CADA_PROD!C1916="","",IFERROR(IF(H1918&lt;=0,"Sem estoque",IF(H1918/E1918&lt;0.25,"Quase sem estoque",IF(H1918/E1918&lt;1.2,"Estoque baixo",IF(H1918/E1918&lt;2,"Estoque moderado","Estoque confortável")))),""))</f>
        <v/>
      </c>
      <c r="J1918" s="102" t="str">
        <f>IF(CADA_PROD!C1916="","",SUMIFS(MOVI_ENTR!M:M,MOVI_ENTR!D:D,D1918,MOVI_ENTR!O:O,$E$5))</f>
        <v/>
      </c>
      <c r="K1918" s="103" t="str">
        <f>IF(CADA_PROD!C1916="","",IFERROR($J1918/SUM($J$8:$J$1008),""))</f>
        <v/>
      </c>
      <c r="L1918" s="103" t="str">
        <f>IF(CADA_PROD!C1916="","",IFERROR(H1918/SUM($H$8:$H$1008),""))</f>
        <v/>
      </c>
      <c r="M1918" s="102" t="str">
        <f>IF(CADA_PROD!$C1916="","",IFERROR(SUMIFS(MOVI_ENTR!M:M,MOVI_ENTR!D:D,D1918,MOVI_ENTR!O:O,$E$5)/SUMIFS(MOVI_ENTR!I:I,MOVI_ENTR!D:D,D1918,MOVI_ENTR!O:O,$E$5),0))</f>
        <v/>
      </c>
      <c r="N1918" s="104" t="str">
        <f>IF(CADA_PROD!C1916="","",G1918/E1918)</f>
        <v/>
      </c>
    </row>
    <row r="1919" spans="2:14" ht="30" customHeight="1">
      <c r="B1919" s="21">
        <f t="shared" si="59"/>
        <v>1912</v>
      </c>
      <c r="C1919" s="99" t="str">
        <f>IF(CADA_PROD!C1917="","",CADA_PROD!C1917)</f>
        <v/>
      </c>
      <c r="D1919" s="100" t="str">
        <f>IF(CADA_PROD!D1917="","",CADA_PROD!D1917)</f>
        <v/>
      </c>
      <c r="E1919" s="101" t="str">
        <f>IF(CADA_PROD!E1917="","",CADA_PROD!E1917)</f>
        <v/>
      </c>
      <c r="F1919" s="101" t="str">
        <f>IF(CADA_PROD!D1917="","",SUMIFS(MOVI_ENTR!I:I,MOVI_ENTR!D:D,D1919,MOVI_ENTR!O:O,$E$5))</f>
        <v/>
      </c>
      <c r="G1919" s="101" t="str">
        <f>IF(CADA_PROD!C1917="","",SUMIFS(MOVI_SAID!H:H,MOVI_SAID!D:D,D1919,MOVI_SAID!L:L,$E$5))</f>
        <v/>
      </c>
      <c r="H1919" s="101" t="str">
        <f t="shared" si="60"/>
        <v/>
      </c>
      <c r="I1919" s="100" t="str">
        <f>IF(CADA_PROD!C1917="","",IFERROR(IF(H1919&lt;=0,"Sem estoque",IF(H1919/E1919&lt;0.25,"Quase sem estoque",IF(H1919/E1919&lt;1.2,"Estoque baixo",IF(H1919/E1919&lt;2,"Estoque moderado","Estoque confortável")))),""))</f>
        <v/>
      </c>
      <c r="J1919" s="102" t="str">
        <f>IF(CADA_PROD!C1917="","",SUMIFS(MOVI_ENTR!M:M,MOVI_ENTR!D:D,D1919,MOVI_ENTR!O:O,$E$5))</f>
        <v/>
      </c>
      <c r="K1919" s="103" t="str">
        <f>IF(CADA_PROD!C1917="","",IFERROR($J1919/SUM($J$8:$J$1008),""))</f>
        <v/>
      </c>
      <c r="L1919" s="103" t="str">
        <f>IF(CADA_PROD!C1917="","",IFERROR(H1919/SUM($H$8:$H$1008),""))</f>
        <v/>
      </c>
      <c r="M1919" s="102" t="str">
        <f>IF(CADA_PROD!$C1917="","",IFERROR(SUMIFS(MOVI_ENTR!M:M,MOVI_ENTR!D:D,D1919,MOVI_ENTR!O:O,$E$5)/SUMIFS(MOVI_ENTR!I:I,MOVI_ENTR!D:D,D1919,MOVI_ENTR!O:O,$E$5),0))</f>
        <v/>
      </c>
      <c r="N1919" s="104" t="str">
        <f>IF(CADA_PROD!C1917="","",G1919/E1919)</f>
        <v/>
      </c>
    </row>
    <row r="1920" spans="2:14" ht="30" customHeight="1">
      <c r="B1920" s="21">
        <f t="shared" si="59"/>
        <v>1913</v>
      </c>
      <c r="C1920" s="99" t="str">
        <f>IF(CADA_PROD!C1918="","",CADA_PROD!C1918)</f>
        <v/>
      </c>
      <c r="D1920" s="100" t="str">
        <f>IF(CADA_PROD!D1918="","",CADA_PROD!D1918)</f>
        <v/>
      </c>
      <c r="E1920" s="101" t="str">
        <f>IF(CADA_PROD!E1918="","",CADA_PROD!E1918)</f>
        <v/>
      </c>
      <c r="F1920" s="101" t="str">
        <f>IF(CADA_PROD!D1918="","",SUMIFS(MOVI_ENTR!I:I,MOVI_ENTR!D:D,D1920,MOVI_ENTR!O:O,$E$5))</f>
        <v/>
      </c>
      <c r="G1920" s="101" t="str">
        <f>IF(CADA_PROD!C1918="","",SUMIFS(MOVI_SAID!H:H,MOVI_SAID!D:D,D1920,MOVI_SAID!L:L,$E$5))</f>
        <v/>
      </c>
      <c r="H1920" s="101" t="str">
        <f t="shared" si="60"/>
        <v/>
      </c>
      <c r="I1920" s="100" t="str">
        <f>IF(CADA_PROD!C1918="","",IFERROR(IF(H1920&lt;=0,"Sem estoque",IF(H1920/E1920&lt;0.25,"Quase sem estoque",IF(H1920/E1920&lt;1.2,"Estoque baixo",IF(H1920/E1920&lt;2,"Estoque moderado","Estoque confortável")))),""))</f>
        <v/>
      </c>
      <c r="J1920" s="102" t="str">
        <f>IF(CADA_PROD!C1918="","",SUMIFS(MOVI_ENTR!M:M,MOVI_ENTR!D:D,D1920,MOVI_ENTR!O:O,$E$5))</f>
        <v/>
      </c>
      <c r="K1920" s="103" t="str">
        <f>IF(CADA_PROD!C1918="","",IFERROR($J1920/SUM($J$8:$J$1008),""))</f>
        <v/>
      </c>
      <c r="L1920" s="103" t="str">
        <f>IF(CADA_PROD!C1918="","",IFERROR(H1920/SUM($H$8:$H$1008),""))</f>
        <v/>
      </c>
      <c r="M1920" s="102" t="str">
        <f>IF(CADA_PROD!$C1918="","",IFERROR(SUMIFS(MOVI_ENTR!M:M,MOVI_ENTR!D:D,D1920,MOVI_ENTR!O:O,$E$5)/SUMIFS(MOVI_ENTR!I:I,MOVI_ENTR!D:D,D1920,MOVI_ENTR!O:O,$E$5),0))</f>
        <v/>
      </c>
      <c r="N1920" s="104" t="str">
        <f>IF(CADA_PROD!C1918="","",G1920/E1920)</f>
        <v/>
      </c>
    </row>
    <row r="1921" spans="2:14" ht="30" customHeight="1">
      <c r="B1921" s="21">
        <f t="shared" si="59"/>
        <v>1914</v>
      </c>
      <c r="C1921" s="99" t="str">
        <f>IF(CADA_PROD!C1919="","",CADA_PROD!C1919)</f>
        <v/>
      </c>
      <c r="D1921" s="100" t="str">
        <f>IF(CADA_PROD!D1919="","",CADA_PROD!D1919)</f>
        <v/>
      </c>
      <c r="E1921" s="101" t="str">
        <f>IF(CADA_PROD!E1919="","",CADA_PROD!E1919)</f>
        <v/>
      </c>
      <c r="F1921" s="101" t="str">
        <f>IF(CADA_PROD!D1919="","",SUMIFS(MOVI_ENTR!I:I,MOVI_ENTR!D:D,D1921,MOVI_ENTR!O:O,$E$5))</f>
        <v/>
      </c>
      <c r="G1921" s="101" t="str">
        <f>IF(CADA_PROD!C1919="","",SUMIFS(MOVI_SAID!H:H,MOVI_SAID!D:D,D1921,MOVI_SAID!L:L,$E$5))</f>
        <v/>
      </c>
      <c r="H1921" s="101" t="str">
        <f t="shared" si="60"/>
        <v/>
      </c>
      <c r="I1921" s="100" t="str">
        <f>IF(CADA_PROD!C1919="","",IFERROR(IF(H1921&lt;=0,"Sem estoque",IF(H1921/E1921&lt;0.25,"Quase sem estoque",IF(H1921/E1921&lt;1.2,"Estoque baixo",IF(H1921/E1921&lt;2,"Estoque moderado","Estoque confortável")))),""))</f>
        <v/>
      </c>
      <c r="J1921" s="102" t="str">
        <f>IF(CADA_PROD!C1919="","",SUMIFS(MOVI_ENTR!M:M,MOVI_ENTR!D:D,D1921,MOVI_ENTR!O:O,$E$5))</f>
        <v/>
      </c>
      <c r="K1921" s="103" t="str">
        <f>IF(CADA_PROD!C1919="","",IFERROR($J1921/SUM($J$8:$J$1008),""))</f>
        <v/>
      </c>
      <c r="L1921" s="103" t="str">
        <f>IF(CADA_PROD!C1919="","",IFERROR(H1921/SUM($H$8:$H$1008),""))</f>
        <v/>
      </c>
      <c r="M1921" s="102" t="str">
        <f>IF(CADA_PROD!$C1919="","",IFERROR(SUMIFS(MOVI_ENTR!M:M,MOVI_ENTR!D:D,D1921,MOVI_ENTR!O:O,$E$5)/SUMIFS(MOVI_ENTR!I:I,MOVI_ENTR!D:D,D1921,MOVI_ENTR!O:O,$E$5),0))</f>
        <v/>
      </c>
      <c r="N1921" s="104" t="str">
        <f>IF(CADA_PROD!C1919="","",G1921/E1921)</f>
        <v/>
      </c>
    </row>
    <row r="1922" spans="2:14" ht="30" customHeight="1">
      <c r="B1922" s="21">
        <f t="shared" si="59"/>
        <v>1915</v>
      </c>
      <c r="C1922" s="99" t="str">
        <f>IF(CADA_PROD!C1920="","",CADA_PROD!C1920)</f>
        <v/>
      </c>
      <c r="D1922" s="100" t="str">
        <f>IF(CADA_PROD!D1920="","",CADA_PROD!D1920)</f>
        <v/>
      </c>
      <c r="E1922" s="101" t="str">
        <f>IF(CADA_PROD!E1920="","",CADA_PROD!E1920)</f>
        <v/>
      </c>
      <c r="F1922" s="101" t="str">
        <f>IF(CADA_PROD!D1920="","",SUMIFS(MOVI_ENTR!I:I,MOVI_ENTR!D:D,D1922,MOVI_ENTR!O:O,$E$5))</f>
        <v/>
      </c>
      <c r="G1922" s="101" t="str">
        <f>IF(CADA_PROD!C1920="","",SUMIFS(MOVI_SAID!H:H,MOVI_SAID!D:D,D1922,MOVI_SAID!L:L,$E$5))</f>
        <v/>
      </c>
      <c r="H1922" s="101" t="str">
        <f t="shared" si="60"/>
        <v/>
      </c>
      <c r="I1922" s="100" t="str">
        <f>IF(CADA_PROD!C1920="","",IFERROR(IF(H1922&lt;=0,"Sem estoque",IF(H1922/E1922&lt;0.25,"Quase sem estoque",IF(H1922/E1922&lt;1.2,"Estoque baixo",IF(H1922/E1922&lt;2,"Estoque moderado","Estoque confortável")))),""))</f>
        <v/>
      </c>
      <c r="J1922" s="102" t="str">
        <f>IF(CADA_PROD!C1920="","",SUMIFS(MOVI_ENTR!M:M,MOVI_ENTR!D:D,D1922,MOVI_ENTR!O:O,$E$5))</f>
        <v/>
      </c>
      <c r="K1922" s="103" t="str">
        <f>IF(CADA_PROD!C1920="","",IFERROR($J1922/SUM($J$8:$J$1008),""))</f>
        <v/>
      </c>
      <c r="L1922" s="103" t="str">
        <f>IF(CADA_PROD!C1920="","",IFERROR(H1922/SUM($H$8:$H$1008),""))</f>
        <v/>
      </c>
      <c r="M1922" s="102" t="str">
        <f>IF(CADA_PROD!$C1920="","",IFERROR(SUMIFS(MOVI_ENTR!M:M,MOVI_ENTR!D:D,D1922,MOVI_ENTR!O:O,$E$5)/SUMIFS(MOVI_ENTR!I:I,MOVI_ENTR!D:D,D1922,MOVI_ENTR!O:O,$E$5),0))</f>
        <v/>
      </c>
      <c r="N1922" s="104" t="str">
        <f>IF(CADA_PROD!C1920="","",G1922/E1922)</f>
        <v/>
      </c>
    </row>
    <row r="1923" spans="2:14" ht="30" customHeight="1">
      <c r="B1923" s="21">
        <f t="shared" si="59"/>
        <v>1916</v>
      </c>
      <c r="C1923" s="99" t="str">
        <f>IF(CADA_PROD!C1921="","",CADA_PROD!C1921)</f>
        <v/>
      </c>
      <c r="D1923" s="100" t="str">
        <f>IF(CADA_PROD!D1921="","",CADA_PROD!D1921)</f>
        <v/>
      </c>
      <c r="E1923" s="101" t="str">
        <f>IF(CADA_PROD!E1921="","",CADA_PROD!E1921)</f>
        <v/>
      </c>
      <c r="F1923" s="101" t="str">
        <f>IF(CADA_PROD!D1921="","",SUMIFS(MOVI_ENTR!I:I,MOVI_ENTR!D:D,D1923,MOVI_ENTR!O:O,$E$5))</f>
        <v/>
      </c>
      <c r="G1923" s="101" t="str">
        <f>IF(CADA_PROD!C1921="","",SUMIFS(MOVI_SAID!H:H,MOVI_SAID!D:D,D1923,MOVI_SAID!L:L,$E$5))</f>
        <v/>
      </c>
      <c r="H1923" s="101" t="str">
        <f t="shared" si="60"/>
        <v/>
      </c>
      <c r="I1923" s="100" t="str">
        <f>IF(CADA_PROD!C1921="","",IFERROR(IF(H1923&lt;=0,"Sem estoque",IF(H1923/E1923&lt;0.25,"Quase sem estoque",IF(H1923/E1923&lt;1.2,"Estoque baixo",IF(H1923/E1923&lt;2,"Estoque moderado","Estoque confortável")))),""))</f>
        <v/>
      </c>
      <c r="J1923" s="102" t="str">
        <f>IF(CADA_PROD!C1921="","",SUMIFS(MOVI_ENTR!M:M,MOVI_ENTR!D:D,D1923,MOVI_ENTR!O:O,$E$5))</f>
        <v/>
      </c>
      <c r="K1923" s="103" t="str">
        <f>IF(CADA_PROD!C1921="","",IFERROR($J1923/SUM($J$8:$J$1008),""))</f>
        <v/>
      </c>
      <c r="L1923" s="103" t="str">
        <f>IF(CADA_PROD!C1921="","",IFERROR(H1923/SUM($H$8:$H$1008),""))</f>
        <v/>
      </c>
      <c r="M1923" s="102" t="str">
        <f>IF(CADA_PROD!$C1921="","",IFERROR(SUMIFS(MOVI_ENTR!M:M,MOVI_ENTR!D:D,D1923,MOVI_ENTR!O:O,$E$5)/SUMIFS(MOVI_ENTR!I:I,MOVI_ENTR!D:D,D1923,MOVI_ENTR!O:O,$E$5),0))</f>
        <v/>
      </c>
      <c r="N1923" s="104" t="str">
        <f>IF(CADA_PROD!C1921="","",G1923/E1923)</f>
        <v/>
      </c>
    </row>
    <row r="1924" spans="2:14" ht="30" customHeight="1">
      <c r="B1924" s="21">
        <f t="shared" si="59"/>
        <v>1917</v>
      </c>
      <c r="C1924" s="99" t="str">
        <f>IF(CADA_PROD!C1922="","",CADA_PROD!C1922)</f>
        <v/>
      </c>
      <c r="D1924" s="100" t="str">
        <f>IF(CADA_PROD!D1922="","",CADA_PROD!D1922)</f>
        <v/>
      </c>
      <c r="E1924" s="101" t="str">
        <f>IF(CADA_PROD!E1922="","",CADA_PROD!E1922)</f>
        <v/>
      </c>
      <c r="F1924" s="101" t="str">
        <f>IF(CADA_PROD!D1922="","",SUMIFS(MOVI_ENTR!I:I,MOVI_ENTR!D:D,D1924,MOVI_ENTR!O:O,$E$5))</f>
        <v/>
      </c>
      <c r="G1924" s="101" t="str">
        <f>IF(CADA_PROD!C1922="","",SUMIFS(MOVI_SAID!H:H,MOVI_SAID!D:D,D1924,MOVI_SAID!L:L,$E$5))</f>
        <v/>
      </c>
      <c r="H1924" s="101" t="str">
        <f t="shared" si="60"/>
        <v/>
      </c>
      <c r="I1924" s="100" t="str">
        <f>IF(CADA_PROD!C1922="","",IFERROR(IF(H1924&lt;=0,"Sem estoque",IF(H1924/E1924&lt;0.25,"Quase sem estoque",IF(H1924/E1924&lt;1.2,"Estoque baixo",IF(H1924/E1924&lt;2,"Estoque moderado","Estoque confortável")))),""))</f>
        <v/>
      </c>
      <c r="J1924" s="102" t="str">
        <f>IF(CADA_PROD!C1922="","",SUMIFS(MOVI_ENTR!M:M,MOVI_ENTR!D:D,D1924,MOVI_ENTR!O:O,$E$5))</f>
        <v/>
      </c>
      <c r="K1924" s="103" t="str">
        <f>IF(CADA_PROD!C1922="","",IFERROR($J1924/SUM($J$8:$J$1008),""))</f>
        <v/>
      </c>
      <c r="L1924" s="103" t="str">
        <f>IF(CADA_PROD!C1922="","",IFERROR(H1924/SUM($H$8:$H$1008),""))</f>
        <v/>
      </c>
      <c r="M1924" s="102" t="str">
        <f>IF(CADA_PROD!$C1922="","",IFERROR(SUMIFS(MOVI_ENTR!M:M,MOVI_ENTR!D:D,D1924,MOVI_ENTR!O:O,$E$5)/SUMIFS(MOVI_ENTR!I:I,MOVI_ENTR!D:D,D1924,MOVI_ENTR!O:O,$E$5),0))</f>
        <v/>
      </c>
      <c r="N1924" s="104" t="str">
        <f>IF(CADA_PROD!C1922="","",G1924/E1924)</f>
        <v/>
      </c>
    </row>
    <row r="1925" spans="2:14" ht="30" customHeight="1">
      <c r="B1925" s="21">
        <f t="shared" si="59"/>
        <v>1918</v>
      </c>
      <c r="C1925" s="99" t="str">
        <f>IF(CADA_PROD!C1923="","",CADA_PROD!C1923)</f>
        <v/>
      </c>
      <c r="D1925" s="100" t="str">
        <f>IF(CADA_PROD!D1923="","",CADA_PROD!D1923)</f>
        <v/>
      </c>
      <c r="E1925" s="101" t="str">
        <f>IF(CADA_PROD!E1923="","",CADA_PROD!E1923)</f>
        <v/>
      </c>
      <c r="F1925" s="101" t="str">
        <f>IF(CADA_PROD!D1923="","",SUMIFS(MOVI_ENTR!I:I,MOVI_ENTR!D:D,D1925,MOVI_ENTR!O:O,$E$5))</f>
        <v/>
      </c>
      <c r="G1925" s="101" t="str">
        <f>IF(CADA_PROD!C1923="","",SUMIFS(MOVI_SAID!H:H,MOVI_SAID!D:D,D1925,MOVI_SAID!L:L,$E$5))</f>
        <v/>
      </c>
      <c r="H1925" s="101" t="str">
        <f t="shared" si="60"/>
        <v/>
      </c>
      <c r="I1925" s="100" t="str">
        <f>IF(CADA_PROD!C1923="","",IFERROR(IF(H1925&lt;=0,"Sem estoque",IF(H1925/E1925&lt;0.25,"Quase sem estoque",IF(H1925/E1925&lt;1.2,"Estoque baixo",IF(H1925/E1925&lt;2,"Estoque moderado","Estoque confortável")))),""))</f>
        <v/>
      </c>
      <c r="J1925" s="102" t="str">
        <f>IF(CADA_PROD!C1923="","",SUMIFS(MOVI_ENTR!M:M,MOVI_ENTR!D:D,D1925,MOVI_ENTR!O:O,$E$5))</f>
        <v/>
      </c>
      <c r="K1925" s="103" t="str">
        <f>IF(CADA_PROD!C1923="","",IFERROR($J1925/SUM($J$8:$J$1008),""))</f>
        <v/>
      </c>
      <c r="L1925" s="103" t="str">
        <f>IF(CADA_PROD!C1923="","",IFERROR(H1925/SUM($H$8:$H$1008),""))</f>
        <v/>
      </c>
      <c r="M1925" s="102" t="str">
        <f>IF(CADA_PROD!$C1923="","",IFERROR(SUMIFS(MOVI_ENTR!M:M,MOVI_ENTR!D:D,D1925,MOVI_ENTR!O:O,$E$5)/SUMIFS(MOVI_ENTR!I:I,MOVI_ENTR!D:D,D1925,MOVI_ENTR!O:O,$E$5),0))</f>
        <v/>
      </c>
      <c r="N1925" s="104" t="str">
        <f>IF(CADA_PROD!C1923="","",G1925/E1925)</f>
        <v/>
      </c>
    </row>
    <row r="1926" spans="2:14" ht="30" customHeight="1">
      <c r="B1926" s="21">
        <f t="shared" si="59"/>
        <v>1919</v>
      </c>
      <c r="C1926" s="99" t="str">
        <f>IF(CADA_PROD!C1924="","",CADA_PROD!C1924)</f>
        <v/>
      </c>
      <c r="D1926" s="100" t="str">
        <f>IF(CADA_PROD!D1924="","",CADA_PROD!D1924)</f>
        <v/>
      </c>
      <c r="E1926" s="101" t="str">
        <f>IF(CADA_PROD!E1924="","",CADA_PROD!E1924)</f>
        <v/>
      </c>
      <c r="F1926" s="101" t="str">
        <f>IF(CADA_PROD!D1924="","",SUMIFS(MOVI_ENTR!I:I,MOVI_ENTR!D:D,D1926,MOVI_ENTR!O:O,$E$5))</f>
        <v/>
      </c>
      <c r="G1926" s="101" t="str">
        <f>IF(CADA_PROD!C1924="","",SUMIFS(MOVI_SAID!H:H,MOVI_SAID!D:D,D1926,MOVI_SAID!L:L,$E$5))</f>
        <v/>
      </c>
      <c r="H1926" s="101" t="str">
        <f t="shared" si="60"/>
        <v/>
      </c>
      <c r="I1926" s="100" t="str">
        <f>IF(CADA_PROD!C1924="","",IFERROR(IF(H1926&lt;=0,"Sem estoque",IF(H1926/E1926&lt;0.25,"Quase sem estoque",IF(H1926/E1926&lt;1.2,"Estoque baixo",IF(H1926/E1926&lt;2,"Estoque moderado","Estoque confortável")))),""))</f>
        <v/>
      </c>
      <c r="J1926" s="102" t="str">
        <f>IF(CADA_PROD!C1924="","",SUMIFS(MOVI_ENTR!M:M,MOVI_ENTR!D:D,D1926,MOVI_ENTR!O:O,$E$5))</f>
        <v/>
      </c>
      <c r="K1926" s="103" t="str">
        <f>IF(CADA_PROD!C1924="","",IFERROR($J1926/SUM($J$8:$J$1008),""))</f>
        <v/>
      </c>
      <c r="L1926" s="103" t="str">
        <f>IF(CADA_PROD!C1924="","",IFERROR(H1926/SUM($H$8:$H$1008),""))</f>
        <v/>
      </c>
      <c r="M1926" s="102" t="str">
        <f>IF(CADA_PROD!$C1924="","",IFERROR(SUMIFS(MOVI_ENTR!M:M,MOVI_ENTR!D:D,D1926,MOVI_ENTR!O:O,$E$5)/SUMIFS(MOVI_ENTR!I:I,MOVI_ENTR!D:D,D1926,MOVI_ENTR!O:O,$E$5),0))</f>
        <v/>
      </c>
      <c r="N1926" s="104" t="str">
        <f>IF(CADA_PROD!C1924="","",G1926/E1926)</f>
        <v/>
      </c>
    </row>
    <row r="1927" spans="2:14" ht="30" customHeight="1">
      <c r="B1927" s="21">
        <f t="shared" si="59"/>
        <v>1920</v>
      </c>
      <c r="C1927" s="99" t="str">
        <f>IF(CADA_PROD!C1925="","",CADA_PROD!C1925)</f>
        <v/>
      </c>
      <c r="D1927" s="100" t="str">
        <f>IF(CADA_PROD!D1925="","",CADA_PROD!D1925)</f>
        <v/>
      </c>
      <c r="E1927" s="101" t="str">
        <f>IF(CADA_PROD!E1925="","",CADA_PROD!E1925)</f>
        <v/>
      </c>
      <c r="F1927" s="101" t="str">
        <f>IF(CADA_PROD!D1925="","",SUMIFS(MOVI_ENTR!I:I,MOVI_ENTR!D:D,D1927,MOVI_ENTR!O:O,$E$5))</f>
        <v/>
      </c>
      <c r="G1927" s="101" t="str">
        <f>IF(CADA_PROD!C1925="","",SUMIFS(MOVI_SAID!H:H,MOVI_SAID!D:D,D1927,MOVI_SAID!L:L,$E$5))</f>
        <v/>
      </c>
      <c r="H1927" s="101" t="str">
        <f t="shared" si="60"/>
        <v/>
      </c>
      <c r="I1927" s="100" t="str">
        <f>IF(CADA_PROD!C1925="","",IFERROR(IF(H1927&lt;=0,"Sem estoque",IF(H1927/E1927&lt;0.25,"Quase sem estoque",IF(H1927/E1927&lt;1.2,"Estoque baixo",IF(H1927/E1927&lt;2,"Estoque moderado","Estoque confortável")))),""))</f>
        <v/>
      </c>
      <c r="J1927" s="102" t="str">
        <f>IF(CADA_PROD!C1925="","",SUMIFS(MOVI_ENTR!M:M,MOVI_ENTR!D:D,D1927,MOVI_ENTR!O:O,$E$5))</f>
        <v/>
      </c>
      <c r="K1927" s="103" t="str">
        <f>IF(CADA_PROD!C1925="","",IFERROR($J1927/SUM($J$8:$J$1008),""))</f>
        <v/>
      </c>
      <c r="L1927" s="103" t="str">
        <f>IF(CADA_PROD!C1925="","",IFERROR(H1927/SUM($H$8:$H$1008),""))</f>
        <v/>
      </c>
      <c r="M1927" s="102" t="str">
        <f>IF(CADA_PROD!$C1925="","",IFERROR(SUMIFS(MOVI_ENTR!M:M,MOVI_ENTR!D:D,D1927,MOVI_ENTR!O:O,$E$5)/SUMIFS(MOVI_ENTR!I:I,MOVI_ENTR!D:D,D1927,MOVI_ENTR!O:O,$E$5),0))</f>
        <v/>
      </c>
      <c r="N1927" s="104" t="str">
        <f>IF(CADA_PROD!C1925="","",G1927/E1927)</f>
        <v/>
      </c>
    </row>
    <row r="1928" spans="2:14" ht="30" customHeight="1">
      <c r="B1928" s="21">
        <f t="shared" si="59"/>
        <v>1921</v>
      </c>
      <c r="C1928" s="99" t="str">
        <f>IF(CADA_PROD!C1926="","",CADA_PROD!C1926)</f>
        <v/>
      </c>
      <c r="D1928" s="100" t="str">
        <f>IF(CADA_PROD!D1926="","",CADA_PROD!D1926)</f>
        <v/>
      </c>
      <c r="E1928" s="101" t="str">
        <f>IF(CADA_PROD!E1926="","",CADA_PROD!E1926)</f>
        <v/>
      </c>
      <c r="F1928" s="101" t="str">
        <f>IF(CADA_PROD!D1926="","",SUMIFS(MOVI_ENTR!I:I,MOVI_ENTR!D:D,D1928,MOVI_ENTR!O:O,$E$5))</f>
        <v/>
      </c>
      <c r="G1928" s="101" t="str">
        <f>IF(CADA_PROD!C1926="","",SUMIFS(MOVI_SAID!H:H,MOVI_SAID!D:D,D1928,MOVI_SAID!L:L,$E$5))</f>
        <v/>
      </c>
      <c r="H1928" s="101" t="str">
        <f t="shared" si="60"/>
        <v/>
      </c>
      <c r="I1928" s="100" t="str">
        <f>IF(CADA_PROD!C1926="","",IFERROR(IF(H1928&lt;=0,"Sem estoque",IF(H1928/E1928&lt;0.25,"Quase sem estoque",IF(H1928/E1928&lt;1.2,"Estoque baixo",IF(H1928/E1928&lt;2,"Estoque moderado","Estoque confortável")))),""))</f>
        <v/>
      </c>
      <c r="J1928" s="102" t="str">
        <f>IF(CADA_PROD!C1926="","",SUMIFS(MOVI_ENTR!M:M,MOVI_ENTR!D:D,D1928,MOVI_ENTR!O:O,$E$5))</f>
        <v/>
      </c>
      <c r="K1928" s="103" t="str">
        <f>IF(CADA_PROD!C1926="","",IFERROR($J1928/SUM($J$8:$J$1008),""))</f>
        <v/>
      </c>
      <c r="L1928" s="103" t="str">
        <f>IF(CADA_PROD!C1926="","",IFERROR(H1928/SUM($H$8:$H$1008),""))</f>
        <v/>
      </c>
      <c r="M1928" s="102" t="str">
        <f>IF(CADA_PROD!$C1926="","",IFERROR(SUMIFS(MOVI_ENTR!M:M,MOVI_ENTR!D:D,D1928,MOVI_ENTR!O:O,$E$5)/SUMIFS(MOVI_ENTR!I:I,MOVI_ENTR!D:D,D1928,MOVI_ENTR!O:O,$E$5),0))</f>
        <v/>
      </c>
      <c r="N1928" s="104" t="str">
        <f>IF(CADA_PROD!C1926="","",G1928/E1928)</f>
        <v/>
      </c>
    </row>
    <row r="1929" spans="2:14" ht="30" customHeight="1">
      <c r="B1929" s="21">
        <f t="shared" si="59"/>
        <v>1922</v>
      </c>
      <c r="C1929" s="99" t="str">
        <f>IF(CADA_PROD!C1927="","",CADA_PROD!C1927)</f>
        <v/>
      </c>
      <c r="D1929" s="100" t="str">
        <f>IF(CADA_PROD!D1927="","",CADA_PROD!D1927)</f>
        <v/>
      </c>
      <c r="E1929" s="101" t="str">
        <f>IF(CADA_PROD!E1927="","",CADA_PROD!E1927)</f>
        <v/>
      </c>
      <c r="F1929" s="101" t="str">
        <f>IF(CADA_PROD!D1927="","",SUMIFS(MOVI_ENTR!I:I,MOVI_ENTR!D:D,D1929,MOVI_ENTR!O:O,$E$5))</f>
        <v/>
      </c>
      <c r="G1929" s="101" t="str">
        <f>IF(CADA_PROD!C1927="","",SUMIFS(MOVI_SAID!H:H,MOVI_SAID!D:D,D1929,MOVI_SAID!L:L,$E$5))</f>
        <v/>
      </c>
      <c r="H1929" s="101" t="str">
        <f t="shared" si="60"/>
        <v/>
      </c>
      <c r="I1929" s="100" t="str">
        <f>IF(CADA_PROD!C1927="","",IFERROR(IF(H1929&lt;=0,"Sem estoque",IF(H1929/E1929&lt;0.25,"Quase sem estoque",IF(H1929/E1929&lt;1.2,"Estoque baixo",IF(H1929/E1929&lt;2,"Estoque moderado","Estoque confortável")))),""))</f>
        <v/>
      </c>
      <c r="J1929" s="102" t="str">
        <f>IF(CADA_PROD!C1927="","",SUMIFS(MOVI_ENTR!M:M,MOVI_ENTR!D:D,D1929,MOVI_ENTR!O:O,$E$5))</f>
        <v/>
      </c>
      <c r="K1929" s="103" t="str">
        <f>IF(CADA_PROD!C1927="","",IFERROR($J1929/SUM($J$8:$J$1008),""))</f>
        <v/>
      </c>
      <c r="L1929" s="103" t="str">
        <f>IF(CADA_PROD!C1927="","",IFERROR(H1929/SUM($H$8:$H$1008),""))</f>
        <v/>
      </c>
      <c r="M1929" s="102" t="str">
        <f>IF(CADA_PROD!$C1927="","",IFERROR(SUMIFS(MOVI_ENTR!M:M,MOVI_ENTR!D:D,D1929,MOVI_ENTR!O:O,$E$5)/SUMIFS(MOVI_ENTR!I:I,MOVI_ENTR!D:D,D1929,MOVI_ENTR!O:O,$E$5),0))</f>
        <v/>
      </c>
      <c r="N1929" s="104" t="str">
        <f>IF(CADA_PROD!C1927="","",G1929/E1929)</f>
        <v/>
      </c>
    </row>
    <row r="1930" spans="2:14" ht="30" customHeight="1">
      <c r="B1930" s="21">
        <f t="shared" ref="B1930:B1993" si="61">B1929+1</f>
        <v>1923</v>
      </c>
      <c r="C1930" s="99" t="str">
        <f>IF(CADA_PROD!C1928="","",CADA_PROD!C1928)</f>
        <v/>
      </c>
      <c r="D1930" s="100" t="str">
        <f>IF(CADA_PROD!D1928="","",CADA_PROD!D1928)</f>
        <v/>
      </c>
      <c r="E1930" s="101" t="str">
        <f>IF(CADA_PROD!E1928="","",CADA_PROD!E1928)</f>
        <v/>
      </c>
      <c r="F1930" s="101" t="str">
        <f>IF(CADA_PROD!D1928="","",SUMIFS(MOVI_ENTR!I:I,MOVI_ENTR!D:D,D1930,MOVI_ENTR!O:O,$E$5))</f>
        <v/>
      </c>
      <c r="G1930" s="101" t="str">
        <f>IF(CADA_PROD!C1928="","",SUMIFS(MOVI_SAID!H:H,MOVI_SAID!D:D,D1930,MOVI_SAID!L:L,$E$5))</f>
        <v/>
      </c>
      <c r="H1930" s="101" t="str">
        <f t="shared" si="60"/>
        <v/>
      </c>
      <c r="I1930" s="100" t="str">
        <f>IF(CADA_PROD!C1928="","",IFERROR(IF(H1930&lt;=0,"Sem estoque",IF(H1930/E1930&lt;0.25,"Quase sem estoque",IF(H1930/E1930&lt;1.2,"Estoque baixo",IF(H1930/E1930&lt;2,"Estoque moderado","Estoque confortável")))),""))</f>
        <v/>
      </c>
      <c r="J1930" s="102" t="str">
        <f>IF(CADA_PROD!C1928="","",SUMIFS(MOVI_ENTR!M:M,MOVI_ENTR!D:D,D1930,MOVI_ENTR!O:O,$E$5))</f>
        <v/>
      </c>
      <c r="K1930" s="103" t="str">
        <f>IF(CADA_PROD!C1928="","",IFERROR($J1930/SUM($J$8:$J$1008),""))</f>
        <v/>
      </c>
      <c r="L1930" s="103" t="str">
        <f>IF(CADA_PROD!C1928="","",IFERROR(H1930/SUM($H$8:$H$1008),""))</f>
        <v/>
      </c>
      <c r="M1930" s="102" t="str">
        <f>IF(CADA_PROD!$C1928="","",IFERROR(SUMIFS(MOVI_ENTR!M:M,MOVI_ENTR!D:D,D1930,MOVI_ENTR!O:O,$E$5)/SUMIFS(MOVI_ENTR!I:I,MOVI_ENTR!D:D,D1930,MOVI_ENTR!O:O,$E$5),0))</f>
        <v/>
      </c>
      <c r="N1930" s="104" t="str">
        <f>IF(CADA_PROD!C1928="","",G1930/E1930)</f>
        <v/>
      </c>
    </row>
    <row r="1931" spans="2:14" ht="30" customHeight="1">
      <c r="B1931" s="21">
        <f t="shared" si="61"/>
        <v>1924</v>
      </c>
      <c r="C1931" s="99" t="str">
        <f>IF(CADA_PROD!C1929="","",CADA_PROD!C1929)</f>
        <v/>
      </c>
      <c r="D1931" s="100" t="str">
        <f>IF(CADA_PROD!D1929="","",CADA_PROD!D1929)</f>
        <v/>
      </c>
      <c r="E1931" s="101" t="str">
        <f>IF(CADA_PROD!E1929="","",CADA_PROD!E1929)</f>
        <v/>
      </c>
      <c r="F1931" s="101" t="str">
        <f>IF(CADA_PROD!D1929="","",SUMIFS(MOVI_ENTR!I:I,MOVI_ENTR!D:D,D1931,MOVI_ENTR!O:O,$E$5))</f>
        <v/>
      </c>
      <c r="G1931" s="101" t="str">
        <f>IF(CADA_PROD!C1929="","",SUMIFS(MOVI_SAID!H:H,MOVI_SAID!D:D,D1931,MOVI_SAID!L:L,$E$5))</f>
        <v/>
      </c>
      <c r="H1931" s="101" t="str">
        <f t="shared" si="60"/>
        <v/>
      </c>
      <c r="I1931" s="100" t="str">
        <f>IF(CADA_PROD!C1929="","",IFERROR(IF(H1931&lt;=0,"Sem estoque",IF(H1931/E1931&lt;0.25,"Quase sem estoque",IF(H1931/E1931&lt;1.2,"Estoque baixo",IF(H1931/E1931&lt;2,"Estoque moderado","Estoque confortável")))),""))</f>
        <v/>
      </c>
      <c r="J1931" s="102" t="str">
        <f>IF(CADA_PROD!C1929="","",SUMIFS(MOVI_ENTR!M:M,MOVI_ENTR!D:D,D1931,MOVI_ENTR!O:O,$E$5))</f>
        <v/>
      </c>
      <c r="K1931" s="103" t="str">
        <f>IF(CADA_PROD!C1929="","",IFERROR($J1931/SUM($J$8:$J$1008),""))</f>
        <v/>
      </c>
      <c r="L1931" s="103" t="str">
        <f>IF(CADA_PROD!C1929="","",IFERROR(H1931/SUM($H$8:$H$1008),""))</f>
        <v/>
      </c>
      <c r="M1931" s="102" t="str">
        <f>IF(CADA_PROD!$C1929="","",IFERROR(SUMIFS(MOVI_ENTR!M:M,MOVI_ENTR!D:D,D1931,MOVI_ENTR!O:O,$E$5)/SUMIFS(MOVI_ENTR!I:I,MOVI_ENTR!D:D,D1931,MOVI_ENTR!O:O,$E$5),0))</f>
        <v/>
      </c>
      <c r="N1931" s="104" t="str">
        <f>IF(CADA_PROD!C1929="","",G1931/E1931)</f>
        <v/>
      </c>
    </row>
    <row r="1932" spans="2:14" ht="30" customHeight="1">
      <c r="B1932" s="21">
        <f t="shared" si="61"/>
        <v>1925</v>
      </c>
      <c r="C1932" s="99" t="str">
        <f>IF(CADA_PROD!C1930="","",CADA_PROD!C1930)</f>
        <v/>
      </c>
      <c r="D1932" s="100" t="str">
        <f>IF(CADA_PROD!D1930="","",CADA_PROD!D1930)</f>
        <v/>
      </c>
      <c r="E1932" s="101" t="str">
        <f>IF(CADA_PROD!E1930="","",CADA_PROD!E1930)</f>
        <v/>
      </c>
      <c r="F1932" s="101" t="str">
        <f>IF(CADA_PROD!D1930="","",SUMIFS(MOVI_ENTR!I:I,MOVI_ENTR!D:D,D1932,MOVI_ENTR!O:O,$E$5))</f>
        <v/>
      </c>
      <c r="G1932" s="101" t="str">
        <f>IF(CADA_PROD!C1930="","",SUMIFS(MOVI_SAID!H:H,MOVI_SAID!D:D,D1932,MOVI_SAID!L:L,$E$5))</f>
        <v/>
      </c>
      <c r="H1932" s="101" t="str">
        <f t="shared" si="60"/>
        <v/>
      </c>
      <c r="I1932" s="100" t="str">
        <f>IF(CADA_PROD!C1930="","",IFERROR(IF(H1932&lt;=0,"Sem estoque",IF(H1932/E1932&lt;0.25,"Quase sem estoque",IF(H1932/E1932&lt;1.2,"Estoque baixo",IF(H1932/E1932&lt;2,"Estoque moderado","Estoque confortável")))),""))</f>
        <v/>
      </c>
      <c r="J1932" s="102" t="str">
        <f>IF(CADA_PROD!C1930="","",SUMIFS(MOVI_ENTR!M:M,MOVI_ENTR!D:D,D1932,MOVI_ENTR!O:O,$E$5))</f>
        <v/>
      </c>
      <c r="K1932" s="103" t="str">
        <f>IF(CADA_PROD!C1930="","",IFERROR($J1932/SUM($J$8:$J$1008),""))</f>
        <v/>
      </c>
      <c r="L1932" s="103" t="str">
        <f>IF(CADA_PROD!C1930="","",IFERROR(H1932/SUM($H$8:$H$1008),""))</f>
        <v/>
      </c>
      <c r="M1932" s="102" t="str">
        <f>IF(CADA_PROD!$C1930="","",IFERROR(SUMIFS(MOVI_ENTR!M:M,MOVI_ENTR!D:D,D1932,MOVI_ENTR!O:O,$E$5)/SUMIFS(MOVI_ENTR!I:I,MOVI_ENTR!D:D,D1932,MOVI_ENTR!O:O,$E$5),0))</f>
        <v/>
      </c>
      <c r="N1932" s="104" t="str">
        <f>IF(CADA_PROD!C1930="","",G1932/E1932)</f>
        <v/>
      </c>
    </row>
    <row r="1933" spans="2:14" ht="30" customHeight="1">
      <c r="B1933" s="21">
        <f t="shared" si="61"/>
        <v>1926</v>
      </c>
      <c r="C1933" s="99" t="str">
        <f>IF(CADA_PROD!C1931="","",CADA_PROD!C1931)</f>
        <v/>
      </c>
      <c r="D1933" s="100" t="str">
        <f>IF(CADA_PROD!D1931="","",CADA_PROD!D1931)</f>
        <v/>
      </c>
      <c r="E1933" s="101" t="str">
        <f>IF(CADA_PROD!E1931="","",CADA_PROD!E1931)</f>
        <v/>
      </c>
      <c r="F1933" s="101" t="str">
        <f>IF(CADA_PROD!D1931="","",SUMIFS(MOVI_ENTR!I:I,MOVI_ENTR!D:D,D1933,MOVI_ENTR!O:O,$E$5))</f>
        <v/>
      </c>
      <c r="G1933" s="101" t="str">
        <f>IF(CADA_PROD!C1931="","",SUMIFS(MOVI_SAID!H:H,MOVI_SAID!D:D,D1933,MOVI_SAID!L:L,$E$5))</f>
        <v/>
      </c>
      <c r="H1933" s="101" t="str">
        <f t="shared" si="60"/>
        <v/>
      </c>
      <c r="I1933" s="100" t="str">
        <f>IF(CADA_PROD!C1931="","",IFERROR(IF(H1933&lt;=0,"Sem estoque",IF(H1933/E1933&lt;0.25,"Quase sem estoque",IF(H1933/E1933&lt;1.2,"Estoque baixo",IF(H1933/E1933&lt;2,"Estoque moderado","Estoque confortável")))),""))</f>
        <v/>
      </c>
      <c r="J1933" s="102" t="str">
        <f>IF(CADA_PROD!C1931="","",SUMIFS(MOVI_ENTR!M:M,MOVI_ENTR!D:D,D1933,MOVI_ENTR!O:O,$E$5))</f>
        <v/>
      </c>
      <c r="K1933" s="103" t="str">
        <f>IF(CADA_PROD!C1931="","",IFERROR($J1933/SUM($J$8:$J$1008),""))</f>
        <v/>
      </c>
      <c r="L1933" s="103" t="str">
        <f>IF(CADA_PROD!C1931="","",IFERROR(H1933/SUM($H$8:$H$1008),""))</f>
        <v/>
      </c>
      <c r="M1933" s="102" t="str">
        <f>IF(CADA_PROD!$C1931="","",IFERROR(SUMIFS(MOVI_ENTR!M:M,MOVI_ENTR!D:D,D1933,MOVI_ENTR!O:O,$E$5)/SUMIFS(MOVI_ENTR!I:I,MOVI_ENTR!D:D,D1933,MOVI_ENTR!O:O,$E$5),0))</f>
        <v/>
      </c>
      <c r="N1933" s="104" t="str">
        <f>IF(CADA_PROD!C1931="","",G1933/E1933)</f>
        <v/>
      </c>
    </row>
    <row r="1934" spans="2:14" ht="30" customHeight="1">
      <c r="B1934" s="21">
        <f t="shared" si="61"/>
        <v>1927</v>
      </c>
      <c r="C1934" s="99" t="str">
        <f>IF(CADA_PROD!C1932="","",CADA_PROD!C1932)</f>
        <v/>
      </c>
      <c r="D1934" s="100" t="str">
        <f>IF(CADA_PROD!D1932="","",CADA_PROD!D1932)</f>
        <v/>
      </c>
      <c r="E1934" s="101" t="str">
        <f>IF(CADA_PROD!E1932="","",CADA_PROD!E1932)</f>
        <v/>
      </c>
      <c r="F1934" s="101" t="str">
        <f>IF(CADA_PROD!D1932="","",SUMIFS(MOVI_ENTR!I:I,MOVI_ENTR!D:D,D1934,MOVI_ENTR!O:O,$E$5))</f>
        <v/>
      </c>
      <c r="G1934" s="101" t="str">
        <f>IF(CADA_PROD!C1932="","",SUMIFS(MOVI_SAID!H:H,MOVI_SAID!D:D,D1934,MOVI_SAID!L:L,$E$5))</f>
        <v/>
      </c>
      <c r="H1934" s="101" t="str">
        <f t="shared" si="60"/>
        <v/>
      </c>
      <c r="I1934" s="100" t="str">
        <f>IF(CADA_PROD!C1932="","",IFERROR(IF(H1934&lt;=0,"Sem estoque",IF(H1934/E1934&lt;0.25,"Quase sem estoque",IF(H1934/E1934&lt;1.2,"Estoque baixo",IF(H1934/E1934&lt;2,"Estoque moderado","Estoque confortável")))),""))</f>
        <v/>
      </c>
      <c r="J1934" s="102" t="str">
        <f>IF(CADA_PROD!C1932="","",SUMIFS(MOVI_ENTR!M:M,MOVI_ENTR!D:D,D1934,MOVI_ENTR!O:O,$E$5))</f>
        <v/>
      </c>
      <c r="K1934" s="103" t="str">
        <f>IF(CADA_PROD!C1932="","",IFERROR($J1934/SUM($J$8:$J$1008),""))</f>
        <v/>
      </c>
      <c r="L1934" s="103" t="str">
        <f>IF(CADA_PROD!C1932="","",IFERROR(H1934/SUM($H$8:$H$1008),""))</f>
        <v/>
      </c>
      <c r="M1934" s="102" t="str">
        <f>IF(CADA_PROD!$C1932="","",IFERROR(SUMIFS(MOVI_ENTR!M:M,MOVI_ENTR!D:D,D1934,MOVI_ENTR!O:O,$E$5)/SUMIFS(MOVI_ENTR!I:I,MOVI_ENTR!D:D,D1934,MOVI_ENTR!O:O,$E$5),0))</f>
        <v/>
      </c>
      <c r="N1934" s="104" t="str">
        <f>IF(CADA_PROD!C1932="","",G1934/E1934)</f>
        <v/>
      </c>
    </row>
    <row r="1935" spans="2:14" ht="30" customHeight="1">
      <c r="B1935" s="21">
        <f t="shared" si="61"/>
        <v>1928</v>
      </c>
      <c r="C1935" s="99" t="str">
        <f>IF(CADA_PROD!C1933="","",CADA_PROD!C1933)</f>
        <v/>
      </c>
      <c r="D1935" s="100" t="str">
        <f>IF(CADA_PROD!D1933="","",CADA_PROD!D1933)</f>
        <v/>
      </c>
      <c r="E1935" s="101" t="str">
        <f>IF(CADA_PROD!E1933="","",CADA_PROD!E1933)</f>
        <v/>
      </c>
      <c r="F1935" s="101" t="str">
        <f>IF(CADA_PROD!D1933="","",SUMIFS(MOVI_ENTR!I:I,MOVI_ENTR!D:D,D1935,MOVI_ENTR!O:O,$E$5))</f>
        <v/>
      </c>
      <c r="G1935" s="101" t="str">
        <f>IF(CADA_PROD!C1933="","",SUMIFS(MOVI_SAID!H:H,MOVI_SAID!D:D,D1935,MOVI_SAID!L:L,$E$5))</f>
        <v/>
      </c>
      <c r="H1935" s="101" t="str">
        <f t="shared" si="60"/>
        <v/>
      </c>
      <c r="I1935" s="100" t="str">
        <f>IF(CADA_PROD!C1933="","",IFERROR(IF(H1935&lt;=0,"Sem estoque",IF(H1935/E1935&lt;0.25,"Quase sem estoque",IF(H1935/E1935&lt;1.2,"Estoque baixo",IF(H1935/E1935&lt;2,"Estoque moderado","Estoque confortável")))),""))</f>
        <v/>
      </c>
      <c r="J1935" s="102" t="str">
        <f>IF(CADA_PROD!C1933="","",SUMIFS(MOVI_ENTR!M:M,MOVI_ENTR!D:D,D1935,MOVI_ENTR!O:O,$E$5))</f>
        <v/>
      </c>
      <c r="K1935" s="103" t="str">
        <f>IF(CADA_PROD!C1933="","",IFERROR($J1935/SUM($J$8:$J$1008),""))</f>
        <v/>
      </c>
      <c r="L1935" s="103" t="str">
        <f>IF(CADA_PROD!C1933="","",IFERROR(H1935/SUM($H$8:$H$1008),""))</f>
        <v/>
      </c>
      <c r="M1935" s="102" t="str">
        <f>IF(CADA_PROD!$C1933="","",IFERROR(SUMIFS(MOVI_ENTR!M:M,MOVI_ENTR!D:D,D1935,MOVI_ENTR!O:O,$E$5)/SUMIFS(MOVI_ENTR!I:I,MOVI_ENTR!D:D,D1935,MOVI_ENTR!O:O,$E$5),0))</f>
        <v/>
      </c>
      <c r="N1935" s="104" t="str">
        <f>IF(CADA_PROD!C1933="","",G1935/E1935)</f>
        <v/>
      </c>
    </row>
    <row r="1936" spans="2:14" ht="30" customHeight="1">
      <c r="B1936" s="21">
        <f t="shared" si="61"/>
        <v>1929</v>
      </c>
      <c r="C1936" s="99" t="str">
        <f>IF(CADA_PROD!C1934="","",CADA_PROD!C1934)</f>
        <v/>
      </c>
      <c r="D1936" s="100" t="str">
        <f>IF(CADA_PROD!D1934="","",CADA_PROD!D1934)</f>
        <v/>
      </c>
      <c r="E1936" s="101" t="str">
        <f>IF(CADA_PROD!E1934="","",CADA_PROD!E1934)</f>
        <v/>
      </c>
      <c r="F1936" s="101" t="str">
        <f>IF(CADA_PROD!D1934="","",SUMIFS(MOVI_ENTR!I:I,MOVI_ENTR!D:D,D1936,MOVI_ENTR!O:O,$E$5))</f>
        <v/>
      </c>
      <c r="G1936" s="101" t="str">
        <f>IF(CADA_PROD!C1934="","",SUMIFS(MOVI_SAID!H:H,MOVI_SAID!D:D,D1936,MOVI_SAID!L:L,$E$5))</f>
        <v/>
      </c>
      <c r="H1936" s="101" t="str">
        <f t="shared" si="60"/>
        <v/>
      </c>
      <c r="I1936" s="100" t="str">
        <f>IF(CADA_PROD!C1934="","",IFERROR(IF(H1936&lt;=0,"Sem estoque",IF(H1936/E1936&lt;0.25,"Quase sem estoque",IF(H1936/E1936&lt;1.2,"Estoque baixo",IF(H1936/E1936&lt;2,"Estoque moderado","Estoque confortável")))),""))</f>
        <v/>
      </c>
      <c r="J1936" s="102" t="str">
        <f>IF(CADA_PROD!C1934="","",SUMIFS(MOVI_ENTR!M:M,MOVI_ENTR!D:D,D1936,MOVI_ENTR!O:O,$E$5))</f>
        <v/>
      </c>
      <c r="K1936" s="103" t="str">
        <f>IF(CADA_PROD!C1934="","",IFERROR($J1936/SUM($J$8:$J$1008),""))</f>
        <v/>
      </c>
      <c r="L1936" s="103" t="str">
        <f>IF(CADA_PROD!C1934="","",IFERROR(H1936/SUM($H$8:$H$1008),""))</f>
        <v/>
      </c>
      <c r="M1936" s="102" t="str">
        <f>IF(CADA_PROD!$C1934="","",IFERROR(SUMIFS(MOVI_ENTR!M:M,MOVI_ENTR!D:D,D1936,MOVI_ENTR!O:O,$E$5)/SUMIFS(MOVI_ENTR!I:I,MOVI_ENTR!D:D,D1936,MOVI_ENTR!O:O,$E$5),0))</f>
        <v/>
      </c>
      <c r="N1936" s="104" t="str">
        <f>IF(CADA_PROD!C1934="","",G1936/E1936)</f>
        <v/>
      </c>
    </row>
    <row r="1937" spans="2:14" ht="30" customHeight="1">
      <c r="B1937" s="21">
        <f t="shared" si="61"/>
        <v>1930</v>
      </c>
      <c r="C1937" s="99" t="str">
        <f>IF(CADA_PROD!C1935="","",CADA_PROD!C1935)</f>
        <v/>
      </c>
      <c r="D1937" s="100" t="str">
        <f>IF(CADA_PROD!D1935="","",CADA_PROD!D1935)</f>
        <v/>
      </c>
      <c r="E1937" s="101" t="str">
        <f>IF(CADA_PROD!E1935="","",CADA_PROD!E1935)</f>
        <v/>
      </c>
      <c r="F1937" s="101" t="str">
        <f>IF(CADA_PROD!D1935="","",SUMIFS(MOVI_ENTR!I:I,MOVI_ENTR!D:D,D1937,MOVI_ENTR!O:O,$E$5))</f>
        <v/>
      </c>
      <c r="G1937" s="101" t="str">
        <f>IF(CADA_PROD!C1935="","",SUMIFS(MOVI_SAID!H:H,MOVI_SAID!D:D,D1937,MOVI_SAID!L:L,$E$5))</f>
        <v/>
      </c>
      <c r="H1937" s="101" t="str">
        <f t="shared" si="60"/>
        <v/>
      </c>
      <c r="I1937" s="100" t="str">
        <f>IF(CADA_PROD!C1935="","",IFERROR(IF(H1937&lt;=0,"Sem estoque",IF(H1937/E1937&lt;0.25,"Quase sem estoque",IF(H1937/E1937&lt;1.2,"Estoque baixo",IF(H1937/E1937&lt;2,"Estoque moderado","Estoque confortável")))),""))</f>
        <v/>
      </c>
      <c r="J1937" s="102" t="str">
        <f>IF(CADA_PROD!C1935="","",SUMIFS(MOVI_ENTR!M:M,MOVI_ENTR!D:D,D1937,MOVI_ENTR!O:O,$E$5))</f>
        <v/>
      </c>
      <c r="K1937" s="103" t="str">
        <f>IF(CADA_PROD!C1935="","",IFERROR($J1937/SUM($J$8:$J$1008),""))</f>
        <v/>
      </c>
      <c r="L1937" s="103" t="str">
        <f>IF(CADA_PROD!C1935="","",IFERROR(H1937/SUM($H$8:$H$1008),""))</f>
        <v/>
      </c>
      <c r="M1937" s="102" t="str">
        <f>IF(CADA_PROD!$C1935="","",IFERROR(SUMIFS(MOVI_ENTR!M:M,MOVI_ENTR!D:D,D1937,MOVI_ENTR!O:O,$E$5)/SUMIFS(MOVI_ENTR!I:I,MOVI_ENTR!D:D,D1937,MOVI_ENTR!O:O,$E$5),0))</f>
        <v/>
      </c>
      <c r="N1937" s="104" t="str">
        <f>IF(CADA_PROD!C1935="","",G1937/E1937)</f>
        <v/>
      </c>
    </row>
    <row r="1938" spans="2:14" ht="30" customHeight="1">
      <c r="B1938" s="21">
        <f t="shared" si="61"/>
        <v>1931</v>
      </c>
      <c r="C1938" s="99" t="str">
        <f>IF(CADA_PROD!C1936="","",CADA_PROD!C1936)</f>
        <v/>
      </c>
      <c r="D1938" s="100" t="str">
        <f>IF(CADA_PROD!D1936="","",CADA_PROD!D1936)</f>
        <v/>
      </c>
      <c r="E1938" s="101" t="str">
        <f>IF(CADA_PROD!E1936="","",CADA_PROD!E1936)</f>
        <v/>
      </c>
      <c r="F1938" s="101" t="str">
        <f>IF(CADA_PROD!D1936="","",SUMIFS(MOVI_ENTR!I:I,MOVI_ENTR!D:D,D1938,MOVI_ENTR!O:O,$E$5))</f>
        <v/>
      </c>
      <c r="G1938" s="101" t="str">
        <f>IF(CADA_PROD!C1936="","",SUMIFS(MOVI_SAID!H:H,MOVI_SAID!D:D,D1938,MOVI_SAID!L:L,$E$5))</f>
        <v/>
      </c>
      <c r="H1938" s="101" t="str">
        <f t="shared" si="60"/>
        <v/>
      </c>
      <c r="I1938" s="100" t="str">
        <f>IF(CADA_PROD!C1936="","",IFERROR(IF(H1938&lt;=0,"Sem estoque",IF(H1938/E1938&lt;0.25,"Quase sem estoque",IF(H1938/E1938&lt;1.2,"Estoque baixo",IF(H1938/E1938&lt;2,"Estoque moderado","Estoque confortável")))),""))</f>
        <v/>
      </c>
      <c r="J1938" s="102" t="str">
        <f>IF(CADA_PROD!C1936="","",SUMIFS(MOVI_ENTR!M:M,MOVI_ENTR!D:D,D1938,MOVI_ENTR!O:O,$E$5))</f>
        <v/>
      </c>
      <c r="K1938" s="103" t="str">
        <f>IF(CADA_PROD!C1936="","",IFERROR($J1938/SUM($J$8:$J$1008),""))</f>
        <v/>
      </c>
      <c r="L1938" s="103" t="str">
        <f>IF(CADA_PROD!C1936="","",IFERROR(H1938/SUM($H$8:$H$1008),""))</f>
        <v/>
      </c>
      <c r="M1938" s="102" t="str">
        <f>IF(CADA_PROD!$C1936="","",IFERROR(SUMIFS(MOVI_ENTR!M:M,MOVI_ENTR!D:D,D1938,MOVI_ENTR!O:O,$E$5)/SUMIFS(MOVI_ENTR!I:I,MOVI_ENTR!D:D,D1938,MOVI_ENTR!O:O,$E$5),0))</f>
        <v/>
      </c>
      <c r="N1938" s="104" t="str">
        <f>IF(CADA_PROD!C1936="","",G1938/E1938)</f>
        <v/>
      </c>
    </row>
    <row r="1939" spans="2:14" ht="30" customHeight="1">
      <c r="B1939" s="21">
        <f t="shared" si="61"/>
        <v>1932</v>
      </c>
      <c r="C1939" s="99" t="str">
        <f>IF(CADA_PROD!C1937="","",CADA_PROD!C1937)</f>
        <v/>
      </c>
      <c r="D1939" s="100" t="str">
        <f>IF(CADA_PROD!D1937="","",CADA_PROD!D1937)</f>
        <v/>
      </c>
      <c r="E1939" s="101" t="str">
        <f>IF(CADA_PROD!E1937="","",CADA_PROD!E1937)</f>
        <v/>
      </c>
      <c r="F1939" s="101" t="str">
        <f>IF(CADA_PROD!D1937="","",SUMIFS(MOVI_ENTR!I:I,MOVI_ENTR!D:D,D1939,MOVI_ENTR!O:O,$E$5))</f>
        <v/>
      </c>
      <c r="G1939" s="101" t="str">
        <f>IF(CADA_PROD!C1937="","",SUMIFS(MOVI_SAID!H:H,MOVI_SAID!D:D,D1939,MOVI_SAID!L:L,$E$5))</f>
        <v/>
      </c>
      <c r="H1939" s="101" t="str">
        <f t="shared" si="60"/>
        <v/>
      </c>
      <c r="I1939" s="100" t="str">
        <f>IF(CADA_PROD!C1937="","",IFERROR(IF(H1939&lt;=0,"Sem estoque",IF(H1939/E1939&lt;0.25,"Quase sem estoque",IF(H1939/E1939&lt;1.2,"Estoque baixo",IF(H1939/E1939&lt;2,"Estoque moderado","Estoque confortável")))),""))</f>
        <v/>
      </c>
      <c r="J1939" s="102" t="str">
        <f>IF(CADA_PROD!C1937="","",SUMIFS(MOVI_ENTR!M:M,MOVI_ENTR!D:D,D1939,MOVI_ENTR!O:O,$E$5))</f>
        <v/>
      </c>
      <c r="K1939" s="103" t="str">
        <f>IF(CADA_PROD!C1937="","",IFERROR($J1939/SUM($J$8:$J$1008),""))</f>
        <v/>
      </c>
      <c r="L1939" s="103" t="str">
        <f>IF(CADA_PROD!C1937="","",IFERROR(H1939/SUM($H$8:$H$1008),""))</f>
        <v/>
      </c>
      <c r="M1939" s="102" t="str">
        <f>IF(CADA_PROD!$C1937="","",IFERROR(SUMIFS(MOVI_ENTR!M:M,MOVI_ENTR!D:D,D1939,MOVI_ENTR!O:O,$E$5)/SUMIFS(MOVI_ENTR!I:I,MOVI_ENTR!D:D,D1939,MOVI_ENTR!O:O,$E$5),0))</f>
        <v/>
      </c>
      <c r="N1939" s="104" t="str">
        <f>IF(CADA_PROD!C1937="","",G1939/E1939)</f>
        <v/>
      </c>
    </row>
    <row r="1940" spans="2:14" ht="30" customHeight="1">
      <c r="B1940" s="21">
        <f t="shared" si="61"/>
        <v>1933</v>
      </c>
      <c r="C1940" s="99" t="str">
        <f>IF(CADA_PROD!C1938="","",CADA_PROD!C1938)</f>
        <v/>
      </c>
      <c r="D1940" s="100" t="str">
        <f>IF(CADA_PROD!D1938="","",CADA_PROD!D1938)</f>
        <v/>
      </c>
      <c r="E1940" s="101" t="str">
        <f>IF(CADA_PROD!E1938="","",CADA_PROD!E1938)</f>
        <v/>
      </c>
      <c r="F1940" s="101" t="str">
        <f>IF(CADA_PROD!D1938="","",SUMIFS(MOVI_ENTR!I:I,MOVI_ENTR!D:D,D1940,MOVI_ENTR!O:O,$E$5))</f>
        <v/>
      </c>
      <c r="G1940" s="101" t="str">
        <f>IF(CADA_PROD!C1938="","",SUMIFS(MOVI_SAID!H:H,MOVI_SAID!D:D,D1940,MOVI_SAID!L:L,$E$5))</f>
        <v/>
      </c>
      <c r="H1940" s="101" t="str">
        <f t="shared" si="60"/>
        <v/>
      </c>
      <c r="I1940" s="100" t="str">
        <f>IF(CADA_PROD!C1938="","",IFERROR(IF(H1940&lt;=0,"Sem estoque",IF(H1940/E1940&lt;0.25,"Quase sem estoque",IF(H1940/E1940&lt;1.2,"Estoque baixo",IF(H1940/E1940&lt;2,"Estoque moderado","Estoque confortável")))),""))</f>
        <v/>
      </c>
      <c r="J1940" s="102" t="str">
        <f>IF(CADA_PROD!C1938="","",SUMIFS(MOVI_ENTR!M:M,MOVI_ENTR!D:D,D1940,MOVI_ENTR!O:O,$E$5))</f>
        <v/>
      </c>
      <c r="K1940" s="103" t="str">
        <f>IF(CADA_PROD!C1938="","",IFERROR($J1940/SUM($J$8:$J$1008),""))</f>
        <v/>
      </c>
      <c r="L1940" s="103" t="str">
        <f>IF(CADA_PROD!C1938="","",IFERROR(H1940/SUM($H$8:$H$1008),""))</f>
        <v/>
      </c>
      <c r="M1940" s="102" t="str">
        <f>IF(CADA_PROD!$C1938="","",IFERROR(SUMIFS(MOVI_ENTR!M:M,MOVI_ENTR!D:D,D1940,MOVI_ENTR!O:O,$E$5)/SUMIFS(MOVI_ENTR!I:I,MOVI_ENTR!D:D,D1940,MOVI_ENTR!O:O,$E$5),0))</f>
        <v/>
      </c>
      <c r="N1940" s="104" t="str">
        <f>IF(CADA_PROD!C1938="","",G1940/E1940)</f>
        <v/>
      </c>
    </row>
    <row r="1941" spans="2:14" ht="30" customHeight="1">
      <c r="B1941" s="21">
        <f t="shared" si="61"/>
        <v>1934</v>
      </c>
      <c r="C1941" s="99" t="str">
        <f>IF(CADA_PROD!C1939="","",CADA_PROD!C1939)</f>
        <v/>
      </c>
      <c r="D1941" s="100" t="str">
        <f>IF(CADA_PROD!D1939="","",CADA_PROD!D1939)</f>
        <v/>
      </c>
      <c r="E1941" s="101" t="str">
        <f>IF(CADA_PROD!E1939="","",CADA_PROD!E1939)</f>
        <v/>
      </c>
      <c r="F1941" s="101" t="str">
        <f>IF(CADA_PROD!D1939="","",SUMIFS(MOVI_ENTR!I:I,MOVI_ENTR!D:D,D1941,MOVI_ENTR!O:O,$E$5))</f>
        <v/>
      </c>
      <c r="G1941" s="101" t="str">
        <f>IF(CADA_PROD!C1939="","",SUMIFS(MOVI_SAID!H:H,MOVI_SAID!D:D,D1941,MOVI_SAID!L:L,$E$5))</f>
        <v/>
      </c>
      <c r="H1941" s="101" t="str">
        <f t="shared" si="60"/>
        <v/>
      </c>
      <c r="I1941" s="100" t="str">
        <f>IF(CADA_PROD!C1939="","",IFERROR(IF(H1941&lt;=0,"Sem estoque",IF(H1941/E1941&lt;0.25,"Quase sem estoque",IF(H1941/E1941&lt;1.2,"Estoque baixo",IF(H1941/E1941&lt;2,"Estoque moderado","Estoque confortável")))),""))</f>
        <v/>
      </c>
      <c r="J1941" s="102" t="str">
        <f>IF(CADA_PROD!C1939="","",SUMIFS(MOVI_ENTR!M:M,MOVI_ENTR!D:D,D1941,MOVI_ENTR!O:O,$E$5))</f>
        <v/>
      </c>
      <c r="K1941" s="103" t="str">
        <f>IF(CADA_PROD!C1939="","",IFERROR($J1941/SUM($J$8:$J$1008),""))</f>
        <v/>
      </c>
      <c r="L1941" s="103" t="str">
        <f>IF(CADA_PROD!C1939="","",IFERROR(H1941/SUM($H$8:$H$1008),""))</f>
        <v/>
      </c>
      <c r="M1941" s="102" t="str">
        <f>IF(CADA_PROD!$C1939="","",IFERROR(SUMIFS(MOVI_ENTR!M:M,MOVI_ENTR!D:D,D1941,MOVI_ENTR!O:O,$E$5)/SUMIFS(MOVI_ENTR!I:I,MOVI_ENTR!D:D,D1941,MOVI_ENTR!O:O,$E$5),0))</f>
        <v/>
      </c>
      <c r="N1941" s="104" t="str">
        <f>IF(CADA_PROD!C1939="","",G1941/E1941)</f>
        <v/>
      </c>
    </row>
    <row r="1942" spans="2:14" ht="30" customHeight="1">
      <c r="B1942" s="21">
        <f t="shared" si="61"/>
        <v>1935</v>
      </c>
      <c r="C1942" s="99" t="str">
        <f>IF(CADA_PROD!C1940="","",CADA_PROD!C1940)</f>
        <v/>
      </c>
      <c r="D1942" s="100" t="str">
        <f>IF(CADA_PROD!D1940="","",CADA_PROD!D1940)</f>
        <v/>
      </c>
      <c r="E1942" s="101" t="str">
        <f>IF(CADA_PROD!E1940="","",CADA_PROD!E1940)</f>
        <v/>
      </c>
      <c r="F1942" s="101" t="str">
        <f>IF(CADA_PROD!D1940="","",SUMIFS(MOVI_ENTR!I:I,MOVI_ENTR!D:D,D1942,MOVI_ENTR!O:O,$E$5))</f>
        <v/>
      </c>
      <c r="G1942" s="101" t="str">
        <f>IF(CADA_PROD!C1940="","",SUMIFS(MOVI_SAID!H:H,MOVI_SAID!D:D,D1942,MOVI_SAID!L:L,$E$5))</f>
        <v/>
      </c>
      <c r="H1942" s="101" t="str">
        <f t="shared" si="60"/>
        <v/>
      </c>
      <c r="I1942" s="100" t="str">
        <f>IF(CADA_PROD!C1940="","",IFERROR(IF(H1942&lt;=0,"Sem estoque",IF(H1942/E1942&lt;0.25,"Quase sem estoque",IF(H1942/E1942&lt;1.2,"Estoque baixo",IF(H1942/E1942&lt;2,"Estoque moderado","Estoque confortável")))),""))</f>
        <v/>
      </c>
      <c r="J1942" s="102" t="str">
        <f>IF(CADA_PROD!C1940="","",SUMIFS(MOVI_ENTR!M:M,MOVI_ENTR!D:D,D1942,MOVI_ENTR!O:O,$E$5))</f>
        <v/>
      </c>
      <c r="K1942" s="103" t="str">
        <f>IF(CADA_PROD!C1940="","",IFERROR($J1942/SUM($J$8:$J$1008),""))</f>
        <v/>
      </c>
      <c r="L1942" s="103" t="str">
        <f>IF(CADA_PROD!C1940="","",IFERROR(H1942/SUM($H$8:$H$1008),""))</f>
        <v/>
      </c>
      <c r="M1942" s="102" t="str">
        <f>IF(CADA_PROD!$C1940="","",IFERROR(SUMIFS(MOVI_ENTR!M:M,MOVI_ENTR!D:D,D1942,MOVI_ENTR!O:O,$E$5)/SUMIFS(MOVI_ENTR!I:I,MOVI_ENTR!D:D,D1942,MOVI_ENTR!O:O,$E$5),0))</f>
        <v/>
      </c>
      <c r="N1942" s="104" t="str">
        <f>IF(CADA_PROD!C1940="","",G1942/E1942)</f>
        <v/>
      </c>
    </row>
    <row r="1943" spans="2:14" ht="30" customHeight="1">
      <c r="B1943" s="21">
        <f t="shared" si="61"/>
        <v>1936</v>
      </c>
      <c r="C1943" s="99" t="str">
        <f>IF(CADA_PROD!C1941="","",CADA_PROD!C1941)</f>
        <v/>
      </c>
      <c r="D1943" s="100" t="str">
        <f>IF(CADA_PROD!D1941="","",CADA_PROD!D1941)</f>
        <v/>
      </c>
      <c r="E1943" s="101" t="str">
        <f>IF(CADA_PROD!E1941="","",CADA_PROD!E1941)</f>
        <v/>
      </c>
      <c r="F1943" s="101" t="str">
        <f>IF(CADA_PROD!D1941="","",SUMIFS(MOVI_ENTR!I:I,MOVI_ENTR!D:D,D1943,MOVI_ENTR!O:O,$E$5))</f>
        <v/>
      </c>
      <c r="G1943" s="101" t="str">
        <f>IF(CADA_PROD!C1941="","",SUMIFS(MOVI_SAID!H:H,MOVI_SAID!D:D,D1943,MOVI_SAID!L:L,$E$5))</f>
        <v/>
      </c>
      <c r="H1943" s="101" t="str">
        <f t="shared" si="60"/>
        <v/>
      </c>
      <c r="I1943" s="100" t="str">
        <f>IF(CADA_PROD!C1941="","",IFERROR(IF(H1943&lt;=0,"Sem estoque",IF(H1943/E1943&lt;0.25,"Quase sem estoque",IF(H1943/E1943&lt;1.2,"Estoque baixo",IF(H1943/E1943&lt;2,"Estoque moderado","Estoque confortável")))),""))</f>
        <v/>
      </c>
      <c r="J1943" s="102" t="str">
        <f>IF(CADA_PROD!C1941="","",SUMIFS(MOVI_ENTR!M:M,MOVI_ENTR!D:D,D1943,MOVI_ENTR!O:O,$E$5))</f>
        <v/>
      </c>
      <c r="K1943" s="103" t="str">
        <f>IF(CADA_PROD!C1941="","",IFERROR($J1943/SUM($J$8:$J$1008),""))</f>
        <v/>
      </c>
      <c r="L1943" s="103" t="str">
        <f>IF(CADA_PROD!C1941="","",IFERROR(H1943/SUM($H$8:$H$1008),""))</f>
        <v/>
      </c>
      <c r="M1943" s="102" t="str">
        <f>IF(CADA_PROD!$C1941="","",IFERROR(SUMIFS(MOVI_ENTR!M:M,MOVI_ENTR!D:D,D1943,MOVI_ENTR!O:O,$E$5)/SUMIFS(MOVI_ENTR!I:I,MOVI_ENTR!D:D,D1943,MOVI_ENTR!O:O,$E$5),0))</f>
        <v/>
      </c>
      <c r="N1943" s="104" t="str">
        <f>IF(CADA_PROD!C1941="","",G1943/E1943)</f>
        <v/>
      </c>
    </row>
    <row r="1944" spans="2:14" ht="30" customHeight="1">
      <c r="B1944" s="21">
        <f t="shared" si="61"/>
        <v>1937</v>
      </c>
      <c r="C1944" s="99" t="str">
        <f>IF(CADA_PROD!C1942="","",CADA_PROD!C1942)</f>
        <v/>
      </c>
      <c r="D1944" s="100" t="str">
        <f>IF(CADA_PROD!D1942="","",CADA_PROD!D1942)</f>
        <v/>
      </c>
      <c r="E1944" s="101" t="str">
        <f>IF(CADA_PROD!E1942="","",CADA_PROD!E1942)</f>
        <v/>
      </c>
      <c r="F1944" s="101" t="str">
        <f>IF(CADA_PROD!D1942="","",SUMIFS(MOVI_ENTR!I:I,MOVI_ENTR!D:D,D1944,MOVI_ENTR!O:O,$E$5))</f>
        <v/>
      </c>
      <c r="G1944" s="101" t="str">
        <f>IF(CADA_PROD!C1942="","",SUMIFS(MOVI_SAID!H:H,MOVI_SAID!D:D,D1944,MOVI_SAID!L:L,$E$5))</f>
        <v/>
      </c>
      <c r="H1944" s="101" t="str">
        <f t="shared" si="60"/>
        <v/>
      </c>
      <c r="I1944" s="100" t="str">
        <f>IF(CADA_PROD!C1942="","",IFERROR(IF(H1944&lt;=0,"Sem estoque",IF(H1944/E1944&lt;0.25,"Quase sem estoque",IF(H1944/E1944&lt;1.2,"Estoque baixo",IF(H1944/E1944&lt;2,"Estoque moderado","Estoque confortável")))),""))</f>
        <v/>
      </c>
      <c r="J1944" s="102" t="str">
        <f>IF(CADA_PROD!C1942="","",SUMIFS(MOVI_ENTR!M:M,MOVI_ENTR!D:D,D1944,MOVI_ENTR!O:O,$E$5))</f>
        <v/>
      </c>
      <c r="K1944" s="103" t="str">
        <f>IF(CADA_PROD!C1942="","",IFERROR($J1944/SUM($J$8:$J$1008),""))</f>
        <v/>
      </c>
      <c r="L1944" s="103" t="str">
        <f>IF(CADA_PROD!C1942="","",IFERROR(H1944/SUM($H$8:$H$1008),""))</f>
        <v/>
      </c>
      <c r="M1944" s="102" t="str">
        <f>IF(CADA_PROD!$C1942="","",IFERROR(SUMIFS(MOVI_ENTR!M:M,MOVI_ENTR!D:D,D1944,MOVI_ENTR!O:O,$E$5)/SUMIFS(MOVI_ENTR!I:I,MOVI_ENTR!D:D,D1944,MOVI_ENTR!O:O,$E$5),0))</f>
        <v/>
      </c>
      <c r="N1944" s="104" t="str">
        <f>IF(CADA_PROD!C1942="","",G1944/E1944)</f>
        <v/>
      </c>
    </row>
    <row r="1945" spans="2:14" ht="30" customHeight="1">
      <c r="B1945" s="21">
        <f t="shared" si="61"/>
        <v>1938</v>
      </c>
      <c r="C1945" s="99" t="str">
        <f>IF(CADA_PROD!C1943="","",CADA_PROD!C1943)</f>
        <v/>
      </c>
      <c r="D1945" s="100" t="str">
        <f>IF(CADA_PROD!D1943="","",CADA_PROD!D1943)</f>
        <v/>
      </c>
      <c r="E1945" s="101" t="str">
        <f>IF(CADA_PROD!E1943="","",CADA_PROD!E1943)</f>
        <v/>
      </c>
      <c r="F1945" s="101" t="str">
        <f>IF(CADA_PROD!D1943="","",SUMIFS(MOVI_ENTR!I:I,MOVI_ENTR!D:D,D1945,MOVI_ENTR!O:O,$E$5))</f>
        <v/>
      </c>
      <c r="G1945" s="101" t="str">
        <f>IF(CADA_PROD!C1943="","",SUMIFS(MOVI_SAID!H:H,MOVI_SAID!D:D,D1945,MOVI_SAID!L:L,$E$5))</f>
        <v/>
      </c>
      <c r="H1945" s="101" t="str">
        <f t="shared" si="60"/>
        <v/>
      </c>
      <c r="I1945" s="100" t="str">
        <f>IF(CADA_PROD!C1943="","",IFERROR(IF(H1945&lt;=0,"Sem estoque",IF(H1945/E1945&lt;0.25,"Quase sem estoque",IF(H1945/E1945&lt;1.2,"Estoque baixo",IF(H1945/E1945&lt;2,"Estoque moderado","Estoque confortável")))),""))</f>
        <v/>
      </c>
      <c r="J1945" s="102" t="str">
        <f>IF(CADA_PROD!C1943="","",SUMIFS(MOVI_ENTR!M:M,MOVI_ENTR!D:D,D1945,MOVI_ENTR!O:O,$E$5))</f>
        <v/>
      </c>
      <c r="K1945" s="103" t="str">
        <f>IF(CADA_PROD!C1943="","",IFERROR($J1945/SUM($J$8:$J$1008),""))</f>
        <v/>
      </c>
      <c r="L1945" s="103" t="str">
        <f>IF(CADA_PROD!C1943="","",IFERROR(H1945/SUM($H$8:$H$1008),""))</f>
        <v/>
      </c>
      <c r="M1945" s="102" t="str">
        <f>IF(CADA_PROD!$C1943="","",IFERROR(SUMIFS(MOVI_ENTR!M:M,MOVI_ENTR!D:D,D1945,MOVI_ENTR!O:O,$E$5)/SUMIFS(MOVI_ENTR!I:I,MOVI_ENTR!D:D,D1945,MOVI_ENTR!O:O,$E$5),0))</f>
        <v/>
      </c>
      <c r="N1945" s="104" t="str">
        <f>IF(CADA_PROD!C1943="","",G1945/E1945)</f>
        <v/>
      </c>
    </row>
    <row r="1946" spans="2:14" ht="30" customHeight="1">
      <c r="B1946" s="21">
        <f t="shared" si="61"/>
        <v>1939</v>
      </c>
      <c r="C1946" s="99" t="str">
        <f>IF(CADA_PROD!C1944="","",CADA_PROD!C1944)</f>
        <v/>
      </c>
      <c r="D1946" s="100" t="str">
        <f>IF(CADA_PROD!D1944="","",CADA_PROD!D1944)</f>
        <v/>
      </c>
      <c r="E1946" s="101" t="str">
        <f>IF(CADA_PROD!E1944="","",CADA_PROD!E1944)</f>
        <v/>
      </c>
      <c r="F1946" s="101" t="str">
        <f>IF(CADA_PROD!D1944="","",SUMIFS(MOVI_ENTR!I:I,MOVI_ENTR!D:D,D1946,MOVI_ENTR!O:O,$E$5))</f>
        <v/>
      </c>
      <c r="G1946" s="101" t="str">
        <f>IF(CADA_PROD!C1944="","",SUMIFS(MOVI_SAID!H:H,MOVI_SAID!D:D,D1946,MOVI_SAID!L:L,$E$5))</f>
        <v/>
      </c>
      <c r="H1946" s="101" t="str">
        <f t="shared" si="60"/>
        <v/>
      </c>
      <c r="I1946" s="100" t="str">
        <f>IF(CADA_PROD!C1944="","",IFERROR(IF(H1946&lt;=0,"Sem estoque",IF(H1946/E1946&lt;0.25,"Quase sem estoque",IF(H1946/E1946&lt;1.2,"Estoque baixo",IF(H1946/E1946&lt;2,"Estoque moderado","Estoque confortável")))),""))</f>
        <v/>
      </c>
      <c r="J1946" s="102" t="str">
        <f>IF(CADA_PROD!C1944="","",SUMIFS(MOVI_ENTR!M:M,MOVI_ENTR!D:D,D1946,MOVI_ENTR!O:O,$E$5))</f>
        <v/>
      </c>
      <c r="K1946" s="103" t="str">
        <f>IF(CADA_PROD!C1944="","",IFERROR($J1946/SUM($J$8:$J$1008),""))</f>
        <v/>
      </c>
      <c r="L1946" s="103" t="str">
        <f>IF(CADA_PROD!C1944="","",IFERROR(H1946/SUM($H$8:$H$1008),""))</f>
        <v/>
      </c>
      <c r="M1946" s="102" t="str">
        <f>IF(CADA_PROD!$C1944="","",IFERROR(SUMIFS(MOVI_ENTR!M:M,MOVI_ENTR!D:D,D1946,MOVI_ENTR!O:O,$E$5)/SUMIFS(MOVI_ENTR!I:I,MOVI_ENTR!D:D,D1946,MOVI_ENTR!O:O,$E$5),0))</f>
        <v/>
      </c>
      <c r="N1946" s="104" t="str">
        <f>IF(CADA_PROD!C1944="","",G1946/E1946)</f>
        <v/>
      </c>
    </row>
    <row r="1947" spans="2:14" ht="30" customHeight="1">
      <c r="B1947" s="21">
        <f t="shared" si="61"/>
        <v>1940</v>
      </c>
      <c r="C1947" s="99" t="str">
        <f>IF(CADA_PROD!C1945="","",CADA_PROD!C1945)</f>
        <v/>
      </c>
      <c r="D1947" s="100" t="str">
        <f>IF(CADA_PROD!D1945="","",CADA_PROD!D1945)</f>
        <v/>
      </c>
      <c r="E1947" s="101" t="str">
        <f>IF(CADA_PROD!E1945="","",CADA_PROD!E1945)</f>
        <v/>
      </c>
      <c r="F1947" s="101" t="str">
        <f>IF(CADA_PROD!D1945="","",SUMIFS(MOVI_ENTR!I:I,MOVI_ENTR!D:D,D1947,MOVI_ENTR!O:O,$E$5))</f>
        <v/>
      </c>
      <c r="G1947" s="101" t="str">
        <f>IF(CADA_PROD!C1945="","",SUMIFS(MOVI_SAID!H:H,MOVI_SAID!D:D,D1947,MOVI_SAID!L:L,$E$5))</f>
        <v/>
      </c>
      <c r="H1947" s="101" t="str">
        <f t="shared" si="60"/>
        <v/>
      </c>
      <c r="I1947" s="100" t="str">
        <f>IF(CADA_PROD!C1945="","",IFERROR(IF(H1947&lt;=0,"Sem estoque",IF(H1947/E1947&lt;0.25,"Quase sem estoque",IF(H1947/E1947&lt;1.2,"Estoque baixo",IF(H1947/E1947&lt;2,"Estoque moderado","Estoque confortável")))),""))</f>
        <v/>
      </c>
      <c r="J1947" s="102" t="str">
        <f>IF(CADA_PROD!C1945="","",SUMIFS(MOVI_ENTR!M:M,MOVI_ENTR!D:D,D1947,MOVI_ENTR!O:O,$E$5))</f>
        <v/>
      </c>
      <c r="K1947" s="103" t="str">
        <f>IF(CADA_PROD!C1945="","",IFERROR($J1947/SUM($J$8:$J$1008),""))</f>
        <v/>
      </c>
      <c r="L1947" s="103" t="str">
        <f>IF(CADA_PROD!C1945="","",IFERROR(H1947/SUM($H$8:$H$1008),""))</f>
        <v/>
      </c>
      <c r="M1947" s="102" t="str">
        <f>IF(CADA_PROD!$C1945="","",IFERROR(SUMIFS(MOVI_ENTR!M:M,MOVI_ENTR!D:D,D1947,MOVI_ENTR!O:O,$E$5)/SUMIFS(MOVI_ENTR!I:I,MOVI_ENTR!D:D,D1947,MOVI_ENTR!O:O,$E$5),0))</f>
        <v/>
      </c>
      <c r="N1947" s="104" t="str">
        <f>IF(CADA_PROD!C1945="","",G1947/E1947)</f>
        <v/>
      </c>
    </row>
    <row r="1948" spans="2:14" ht="30" customHeight="1">
      <c r="B1948" s="21">
        <f t="shared" si="61"/>
        <v>1941</v>
      </c>
      <c r="C1948" s="99" t="str">
        <f>IF(CADA_PROD!C1946="","",CADA_PROD!C1946)</f>
        <v/>
      </c>
      <c r="D1948" s="100" t="str">
        <f>IF(CADA_PROD!D1946="","",CADA_PROD!D1946)</f>
        <v/>
      </c>
      <c r="E1948" s="101" t="str">
        <f>IF(CADA_PROD!E1946="","",CADA_PROD!E1946)</f>
        <v/>
      </c>
      <c r="F1948" s="101" t="str">
        <f>IF(CADA_PROD!D1946="","",SUMIFS(MOVI_ENTR!I:I,MOVI_ENTR!D:D,D1948,MOVI_ENTR!O:O,$E$5))</f>
        <v/>
      </c>
      <c r="G1948" s="101" t="str">
        <f>IF(CADA_PROD!C1946="","",SUMIFS(MOVI_SAID!H:H,MOVI_SAID!D:D,D1948,MOVI_SAID!L:L,$E$5))</f>
        <v/>
      </c>
      <c r="H1948" s="101" t="str">
        <f t="shared" si="60"/>
        <v/>
      </c>
      <c r="I1948" s="100" t="str">
        <f>IF(CADA_PROD!C1946="","",IFERROR(IF(H1948&lt;=0,"Sem estoque",IF(H1948/E1948&lt;0.25,"Quase sem estoque",IF(H1948/E1948&lt;1.2,"Estoque baixo",IF(H1948/E1948&lt;2,"Estoque moderado","Estoque confortável")))),""))</f>
        <v/>
      </c>
      <c r="J1948" s="102" t="str">
        <f>IF(CADA_PROD!C1946="","",SUMIFS(MOVI_ENTR!M:M,MOVI_ENTR!D:D,D1948,MOVI_ENTR!O:O,$E$5))</f>
        <v/>
      </c>
      <c r="K1948" s="103" t="str">
        <f>IF(CADA_PROD!C1946="","",IFERROR($J1948/SUM($J$8:$J$1008),""))</f>
        <v/>
      </c>
      <c r="L1948" s="103" t="str">
        <f>IF(CADA_PROD!C1946="","",IFERROR(H1948/SUM($H$8:$H$1008),""))</f>
        <v/>
      </c>
      <c r="M1948" s="102" t="str">
        <f>IF(CADA_PROD!$C1946="","",IFERROR(SUMIFS(MOVI_ENTR!M:M,MOVI_ENTR!D:D,D1948,MOVI_ENTR!O:O,$E$5)/SUMIFS(MOVI_ENTR!I:I,MOVI_ENTR!D:D,D1948,MOVI_ENTR!O:O,$E$5),0))</f>
        <v/>
      </c>
      <c r="N1948" s="104" t="str">
        <f>IF(CADA_PROD!C1946="","",G1948/E1948)</f>
        <v/>
      </c>
    </row>
    <row r="1949" spans="2:14" ht="30" customHeight="1">
      <c r="B1949" s="21">
        <f t="shared" si="61"/>
        <v>1942</v>
      </c>
      <c r="C1949" s="99" t="str">
        <f>IF(CADA_PROD!C1947="","",CADA_PROD!C1947)</f>
        <v/>
      </c>
      <c r="D1949" s="100" t="str">
        <f>IF(CADA_PROD!D1947="","",CADA_PROD!D1947)</f>
        <v/>
      </c>
      <c r="E1949" s="101" t="str">
        <f>IF(CADA_PROD!E1947="","",CADA_PROD!E1947)</f>
        <v/>
      </c>
      <c r="F1949" s="101" t="str">
        <f>IF(CADA_PROD!D1947="","",SUMIFS(MOVI_ENTR!I:I,MOVI_ENTR!D:D,D1949,MOVI_ENTR!O:O,$E$5))</f>
        <v/>
      </c>
      <c r="G1949" s="101" t="str">
        <f>IF(CADA_PROD!C1947="","",SUMIFS(MOVI_SAID!H:H,MOVI_SAID!D:D,D1949,MOVI_SAID!L:L,$E$5))</f>
        <v/>
      </c>
      <c r="H1949" s="101" t="str">
        <f t="shared" si="60"/>
        <v/>
      </c>
      <c r="I1949" s="100" t="str">
        <f>IF(CADA_PROD!C1947="","",IFERROR(IF(H1949&lt;=0,"Sem estoque",IF(H1949/E1949&lt;0.25,"Quase sem estoque",IF(H1949/E1949&lt;1.2,"Estoque baixo",IF(H1949/E1949&lt;2,"Estoque moderado","Estoque confortável")))),""))</f>
        <v/>
      </c>
      <c r="J1949" s="102" t="str">
        <f>IF(CADA_PROD!C1947="","",SUMIFS(MOVI_ENTR!M:M,MOVI_ENTR!D:D,D1949,MOVI_ENTR!O:O,$E$5))</f>
        <v/>
      </c>
      <c r="K1949" s="103" t="str">
        <f>IF(CADA_PROD!C1947="","",IFERROR($J1949/SUM($J$8:$J$1008),""))</f>
        <v/>
      </c>
      <c r="L1949" s="103" t="str">
        <f>IF(CADA_PROD!C1947="","",IFERROR(H1949/SUM($H$8:$H$1008),""))</f>
        <v/>
      </c>
      <c r="M1949" s="102" t="str">
        <f>IF(CADA_PROD!$C1947="","",IFERROR(SUMIFS(MOVI_ENTR!M:M,MOVI_ENTR!D:D,D1949,MOVI_ENTR!O:O,$E$5)/SUMIFS(MOVI_ENTR!I:I,MOVI_ENTR!D:D,D1949,MOVI_ENTR!O:O,$E$5),0))</f>
        <v/>
      </c>
      <c r="N1949" s="104" t="str">
        <f>IF(CADA_PROD!C1947="","",G1949/E1949)</f>
        <v/>
      </c>
    </row>
    <row r="1950" spans="2:14" ht="30" customHeight="1">
      <c r="B1950" s="21">
        <f t="shared" si="61"/>
        <v>1943</v>
      </c>
      <c r="C1950" s="99" t="str">
        <f>IF(CADA_PROD!C1948="","",CADA_PROD!C1948)</f>
        <v/>
      </c>
      <c r="D1950" s="100" t="str">
        <f>IF(CADA_PROD!D1948="","",CADA_PROD!D1948)</f>
        <v/>
      </c>
      <c r="E1950" s="101" t="str">
        <f>IF(CADA_PROD!E1948="","",CADA_PROD!E1948)</f>
        <v/>
      </c>
      <c r="F1950" s="101" t="str">
        <f>IF(CADA_PROD!D1948="","",SUMIFS(MOVI_ENTR!I:I,MOVI_ENTR!D:D,D1950,MOVI_ENTR!O:O,$E$5))</f>
        <v/>
      </c>
      <c r="G1950" s="101" t="str">
        <f>IF(CADA_PROD!C1948="","",SUMIFS(MOVI_SAID!H:H,MOVI_SAID!D:D,D1950,MOVI_SAID!L:L,$E$5))</f>
        <v/>
      </c>
      <c r="H1950" s="101" t="str">
        <f t="shared" si="60"/>
        <v/>
      </c>
      <c r="I1950" s="100" t="str">
        <f>IF(CADA_PROD!C1948="","",IFERROR(IF(H1950&lt;=0,"Sem estoque",IF(H1950/E1950&lt;0.25,"Quase sem estoque",IF(H1950/E1950&lt;1.2,"Estoque baixo",IF(H1950/E1950&lt;2,"Estoque moderado","Estoque confortável")))),""))</f>
        <v/>
      </c>
      <c r="J1950" s="102" t="str">
        <f>IF(CADA_PROD!C1948="","",SUMIFS(MOVI_ENTR!M:M,MOVI_ENTR!D:D,D1950,MOVI_ENTR!O:O,$E$5))</f>
        <v/>
      </c>
      <c r="K1950" s="103" t="str">
        <f>IF(CADA_PROD!C1948="","",IFERROR($J1950/SUM($J$8:$J$1008),""))</f>
        <v/>
      </c>
      <c r="L1950" s="103" t="str">
        <f>IF(CADA_PROD!C1948="","",IFERROR(H1950/SUM($H$8:$H$1008),""))</f>
        <v/>
      </c>
      <c r="M1950" s="102" t="str">
        <f>IF(CADA_PROD!$C1948="","",IFERROR(SUMIFS(MOVI_ENTR!M:M,MOVI_ENTR!D:D,D1950,MOVI_ENTR!O:O,$E$5)/SUMIFS(MOVI_ENTR!I:I,MOVI_ENTR!D:D,D1950,MOVI_ENTR!O:O,$E$5),0))</f>
        <v/>
      </c>
      <c r="N1950" s="104" t="str">
        <f>IF(CADA_PROD!C1948="","",G1950/E1950)</f>
        <v/>
      </c>
    </row>
    <row r="1951" spans="2:14" ht="30" customHeight="1">
      <c r="B1951" s="21">
        <f t="shared" si="61"/>
        <v>1944</v>
      </c>
      <c r="C1951" s="99" t="str">
        <f>IF(CADA_PROD!C1949="","",CADA_PROD!C1949)</f>
        <v/>
      </c>
      <c r="D1951" s="100" t="str">
        <f>IF(CADA_PROD!D1949="","",CADA_PROD!D1949)</f>
        <v/>
      </c>
      <c r="E1951" s="101" t="str">
        <f>IF(CADA_PROD!E1949="","",CADA_PROD!E1949)</f>
        <v/>
      </c>
      <c r="F1951" s="101" t="str">
        <f>IF(CADA_PROD!D1949="","",SUMIFS(MOVI_ENTR!I:I,MOVI_ENTR!D:D,D1951,MOVI_ENTR!O:O,$E$5))</f>
        <v/>
      </c>
      <c r="G1951" s="101" t="str">
        <f>IF(CADA_PROD!C1949="","",SUMIFS(MOVI_SAID!H:H,MOVI_SAID!D:D,D1951,MOVI_SAID!L:L,$E$5))</f>
        <v/>
      </c>
      <c r="H1951" s="101" t="str">
        <f t="shared" si="60"/>
        <v/>
      </c>
      <c r="I1951" s="100" t="str">
        <f>IF(CADA_PROD!C1949="","",IFERROR(IF(H1951&lt;=0,"Sem estoque",IF(H1951/E1951&lt;0.25,"Quase sem estoque",IF(H1951/E1951&lt;1.2,"Estoque baixo",IF(H1951/E1951&lt;2,"Estoque moderado","Estoque confortável")))),""))</f>
        <v/>
      </c>
      <c r="J1951" s="102" t="str">
        <f>IF(CADA_PROD!C1949="","",SUMIFS(MOVI_ENTR!M:M,MOVI_ENTR!D:D,D1951,MOVI_ENTR!O:O,$E$5))</f>
        <v/>
      </c>
      <c r="K1951" s="103" t="str">
        <f>IF(CADA_PROD!C1949="","",IFERROR($J1951/SUM($J$8:$J$1008),""))</f>
        <v/>
      </c>
      <c r="L1951" s="103" t="str">
        <f>IF(CADA_PROD!C1949="","",IFERROR(H1951/SUM($H$8:$H$1008),""))</f>
        <v/>
      </c>
      <c r="M1951" s="102" t="str">
        <f>IF(CADA_PROD!$C1949="","",IFERROR(SUMIFS(MOVI_ENTR!M:M,MOVI_ENTR!D:D,D1951,MOVI_ENTR!O:O,$E$5)/SUMIFS(MOVI_ENTR!I:I,MOVI_ENTR!D:D,D1951,MOVI_ENTR!O:O,$E$5),0))</f>
        <v/>
      </c>
      <c r="N1951" s="104" t="str">
        <f>IF(CADA_PROD!C1949="","",G1951/E1951)</f>
        <v/>
      </c>
    </row>
    <row r="1952" spans="2:14" ht="30" customHeight="1">
      <c r="B1952" s="21">
        <f t="shared" si="61"/>
        <v>1945</v>
      </c>
      <c r="C1952" s="99" t="str">
        <f>IF(CADA_PROD!C1950="","",CADA_PROD!C1950)</f>
        <v/>
      </c>
      <c r="D1952" s="100" t="str">
        <f>IF(CADA_PROD!D1950="","",CADA_PROD!D1950)</f>
        <v/>
      </c>
      <c r="E1952" s="101" t="str">
        <f>IF(CADA_PROD!E1950="","",CADA_PROD!E1950)</f>
        <v/>
      </c>
      <c r="F1952" s="101" t="str">
        <f>IF(CADA_PROD!D1950="","",SUMIFS(MOVI_ENTR!I:I,MOVI_ENTR!D:D,D1952,MOVI_ENTR!O:O,$E$5))</f>
        <v/>
      </c>
      <c r="G1952" s="101" t="str">
        <f>IF(CADA_PROD!C1950="","",SUMIFS(MOVI_SAID!H:H,MOVI_SAID!D:D,D1952,MOVI_SAID!L:L,$E$5))</f>
        <v/>
      </c>
      <c r="H1952" s="101" t="str">
        <f t="shared" si="60"/>
        <v/>
      </c>
      <c r="I1952" s="100" t="str">
        <f>IF(CADA_PROD!C1950="","",IFERROR(IF(H1952&lt;=0,"Sem estoque",IF(H1952/E1952&lt;0.25,"Quase sem estoque",IF(H1952/E1952&lt;1.2,"Estoque baixo",IF(H1952/E1952&lt;2,"Estoque moderado","Estoque confortável")))),""))</f>
        <v/>
      </c>
      <c r="J1952" s="102" t="str">
        <f>IF(CADA_PROD!C1950="","",SUMIFS(MOVI_ENTR!M:M,MOVI_ENTR!D:D,D1952,MOVI_ENTR!O:O,$E$5))</f>
        <v/>
      </c>
      <c r="K1952" s="103" t="str">
        <f>IF(CADA_PROD!C1950="","",IFERROR($J1952/SUM($J$8:$J$1008),""))</f>
        <v/>
      </c>
      <c r="L1952" s="103" t="str">
        <f>IF(CADA_PROD!C1950="","",IFERROR(H1952/SUM($H$8:$H$1008),""))</f>
        <v/>
      </c>
      <c r="M1952" s="102" t="str">
        <f>IF(CADA_PROD!$C1950="","",IFERROR(SUMIFS(MOVI_ENTR!M:M,MOVI_ENTR!D:D,D1952,MOVI_ENTR!O:O,$E$5)/SUMIFS(MOVI_ENTR!I:I,MOVI_ENTR!D:D,D1952,MOVI_ENTR!O:O,$E$5),0))</f>
        <v/>
      </c>
      <c r="N1952" s="104" t="str">
        <f>IF(CADA_PROD!C1950="","",G1952/E1952)</f>
        <v/>
      </c>
    </row>
    <row r="1953" spans="2:14" ht="30" customHeight="1">
      <c r="B1953" s="21">
        <f t="shared" si="61"/>
        <v>1946</v>
      </c>
      <c r="C1953" s="99" t="str">
        <f>IF(CADA_PROD!C1951="","",CADA_PROD!C1951)</f>
        <v/>
      </c>
      <c r="D1953" s="100" t="str">
        <f>IF(CADA_PROD!D1951="","",CADA_PROD!D1951)</f>
        <v/>
      </c>
      <c r="E1953" s="101" t="str">
        <f>IF(CADA_PROD!E1951="","",CADA_PROD!E1951)</f>
        <v/>
      </c>
      <c r="F1953" s="101" t="str">
        <f>IF(CADA_PROD!D1951="","",SUMIFS(MOVI_ENTR!I:I,MOVI_ENTR!D:D,D1953,MOVI_ENTR!O:O,$E$5))</f>
        <v/>
      </c>
      <c r="G1953" s="101" t="str">
        <f>IF(CADA_PROD!C1951="","",SUMIFS(MOVI_SAID!H:H,MOVI_SAID!D:D,D1953,MOVI_SAID!L:L,$E$5))</f>
        <v/>
      </c>
      <c r="H1953" s="101" t="str">
        <f t="shared" si="60"/>
        <v/>
      </c>
      <c r="I1953" s="100" t="str">
        <f>IF(CADA_PROD!C1951="","",IFERROR(IF(H1953&lt;=0,"Sem estoque",IF(H1953/E1953&lt;0.25,"Quase sem estoque",IF(H1953/E1953&lt;1.2,"Estoque baixo",IF(H1953/E1953&lt;2,"Estoque moderado","Estoque confortável")))),""))</f>
        <v/>
      </c>
      <c r="J1953" s="102" t="str">
        <f>IF(CADA_PROD!C1951="","",SUMIFS(MOVI_ENTR!M:M,MOVI_ENTR!D:D,D1953,MOVI_ENTR!O:O,$E$5))</f>
        <v/>
      </c>
      <c r="K1953" s="103" t="str">
        <f>IF(CADA_PROD!C1951="","",IFERROR($J1953/SUM($J$8:$J$1008),""))</f>
        <v/>
      </c>
      <c r="L1953" s="103" t="str">
        <f>IF(CADA_PROD!C1951="","",IFERROR(H1953/SUM($H$8:$H$1008),""))</f>
        <v/>
      </c>
      <c r="M1953" s="102" t="str">
        <f>IF(CADA_PROD!$C1951="","",IFERROR(SUMIFS(MOVI_ENTR!M:M,MOVI_ENTR!D:D,D1953,MOVI_ENTR!O:O,$E$5)/SUMIFS(MOVI_ENTR!I:I,MOVI_ENTR!D:D,D1953,MOVI_ENTR!O:O,$E$5),0))</f>
        <v/>
      </c>
      <c r="N1953" s="104" t="str">
        <f>IF(CADA_PROD!C1951="","",G1953/E1953)</f>
        <v/>
      </c>
    </row>
    <row r="1954" spans="2:14" ht="30" customHeight="1">
      <c r="B1954" s="21">
        <f t="shared" si="61"/>
        <v>1947</v>
      </c>
      <c r="C1954" s="99" t="str">
        <f>IF(CADA_PROD!C1952="","",CADA_PROD!C1952)</f>
        <v/>
      </c>
      <c r="D1954" s="100" t="str">
        <f>IF(CADA_PROD!D1952="","",CADA_PROD!D1952)</f>
        <v/>
      </c>
      <c r="E1954" s="101" t="str">
        <f>IF(CADA_PROD!E1952="","",CADA_PROD!E1952)</f>
        <v/>
      </c>
      <c r="F1954" s="101" t="str">
        <f>IF(CADA_PROD!D1952="","",SUMIFS(MOVI_ENTR!I:I,MOVI_ENTR!D:D,D1954,MOVI_ENTR!O:O,$E$5))</f>
        <v/>
      </c>
      <c r="G1954" s="101" t="str">
        <f>IF(CADA_PROD!C1952="","",SUMIFS(MOVI_SAID!H:H,MOVI_SAID!D:D,D1954,MOVI_SAID!L:L,$E$5))</f>
        <v/>
      </c>
      <c r="H1954" s="101" t="str">
        <f t="shared" si="60"/>
        <v/>
      </c>
      <c r="I1954" s="100" t="str">
        <f>IF(CADA_PROD!C1952="","",IFERROR(IF(H1954&lt;=0,"Sem estoque",IF(H1954/E1954&lt;0.25,"Quase sem estoque",IF(H1954/E1954&lt;1.2,"Estoque baixo",IF(H1954/E1954&lt;2,"Estoque moderado","Estoque confortável")))),""))</f>
        <v/>
      </c>
      <c r="J1954" s="102" t="str">
        <f>IF(CADA_PROD!C1952="","",SUMIFS(MOVI_ENTR!M:M,MOVI_ENTR!D:D,D1954,MOVI_ENTR!O:O,$E$5))</f>
        <v/>
      </c>
      <c r="K1954" s="103" t="str">
        <f>IF(CADA_PROD!C1952="","",IFERROR($J1954/SUM($J$8:$J$1008),""))</f>
        <v/>
      </c>
      <c r="L1954" s="103" t="str">
        <f>IF(CADA_PROD!C1952="","",IFERROR(H1954/SUM($H$8:$H$1008),""))</f>
        <v/>
      </c>
      <c r="M1954" s="102" t="str">
        <f>IF(CADA_PROD!$C1952="","",IFERROR(SUMIFS(MOVI_ENTR!M:M,MOVI_ENTR!D:D,D1954,MOVI_ENTR!O:O,$E$5)/SUMIFS(MOVI_ENTR!I:I,MOVI_ENTR!D:D,D1954,MOVI_ENTR!O:O,$E$5),0))</f>
        <v/>
      </c>
      <c r="N1954" s="104" t="str">
        <f>IF(CADA_PROD!C1952="","",G1954/E1954)</f>
        <v/>
      </c>
    </row>
    <row r="1955" spans="2:14" ht="30" customHeight="1">
      <c r="B1955" s="21">
        <f t="shared" si="61"/>
        <v>1948</v>
      </c>
      <c r="C1955" s="99" t="str">
        <f>IF(CADA_PROD!C1953="","",CADA_PROD!C1953)</f>
        <v/>
      </c>
      <c r="D1955" s="100" t="str">
        <f>IF(CADA_PROD!D1953="","",CADA_PROD!D1953)</f>
        <v/>
      </c>
      <c r="E1955" s="101" t="str">
        <f>IF(CADA_PROD!E1953="","",CADA_PROD!E1953)</f>
        <v/>
      </c>
      <c r="F1955" s="101" t="str">
        <f>IF(CADA_PROD!D1953="","",SUMIFS(MOVI_ENTR!I:I,MOVI_ENTR!D:D,D1955,MOVI_ENTR!O:O,$E$5))</f>
        <v/>
      </c>
      <c r="G1955" s="101" t="str">
        <f>IF(CADA_PROD!C1953="","",SUMIFS(MOVI_SAID!H:H,MOVI_SAID!D:D,D1955,MOVI_SAID!L:L,$E$5))</f>
        <v/>
      </c>
      <c r="H1955" s="101" t="str">
        <f t="shared" si="60"/>
        <v/>
      </c>
      <c r="I1955" s="100" t="str">
        <f>IF(CADA_PROD!C1953="","",IFERROR(IF(H1955&lt;=0,"Sem estoque",IF(H1955/E1955&lt;0.25,"Quase sem estoque",IF(H1955/E1955&lt;1.2,"Estoque baixo",IF(H1955/E1955&lt;2,"Estoque moderado","Estoque confortável")))),""))</f>
        <v/>
      </c>
      <c r="J1955" s="102" t="str">
        <f>IF(CADA_PROD!C1953="","",SUMIFS(MOVI_ENTR!M:M,MOVI_ENTR!D:D,D1955,MOVI_ENTR!O:O,$E$5))</f>
        <v/>
      </c>
      <c r="K1955" s="103" t="str">
        <f>IF(CADA_PROD!C1953="","",IFERROR($J1955/SUM($J$8:$J$1008),""))</f>
        <v/>
      </c>
      <c r="L1955" s="103" t="str">
        <f>IF(CADA_PROD!C1953="","",IFERROR(H1955/SUM($H$8:$H$1008),""))</f>
        <v/>
      </c>
      <c r="M1955" s="102" t="str">
        <f>IF(CADA_PROD!$C1953="","",IFERROR(SUMIFS(MOVI_ENTR!M:M,MOVI_ENTR!D:D,D1955,MOVI_ENTR!O:O,$E$5)/SUMIFS(MOVI_ENTR!I:I,MOVI_ENTR!D:D,D1955,MOVI_ENTR!O:O,$E$5),0))</f>
        <v/>
      </c>
      <c r="N1955" s="104" t="str">
        <f>IF(CADA_PROD!C1953="","",G1955/E1955)</f>
        <v/>
      </c>
    </row>
    <row r="1956" spans="2:14" ht="30" customHeight="1">
      <c r="B1956" s="21">
        <f t="shared" si="61"/>
        <v>1949</v>
      </c>
      <c r="C1956" s="99" t="str">
        <f>IF(CADA_PROD!C1954="","",CADA_PROD!C1954)</f>
        <v/>
      </c>
      <c r="D1956" s="100" t="str">
        <f>IF(CADA_PROD!D1954="","",CADA_PROD!D1954)</f>
        <v/>
      </c>
      <c r="E1956" s="101" t="str">
        <f>IF(CADA_PROD!E1954="","",CADA_PROD!E1954)</f>
        <v/>
      </c>
      <c r="F1956" s="101" t="str">
        <f>IF(CADA_PROD!D1954="","",SUMIFS(MOVI_ENTR!I:I,MOVI_ENTR!D:D,D1956,MOVI_ENTR!O:O,$E$5))</f>
        <v/>
      </c>
      <c r="G1956" s="101" t="str">
        <f>IF(CADA_PROD!C1954="","",SUMIFS(MOVI_SAID!H:H,MOVI_SAID!D:D,D1956,MOVI_SAID!L:L,$E$5))</f>
        <v/>
      </c>
      <c r="H1956" s="101" t="str">
        <f t="shared" si="60"/>
        <v/>
      </c>
      <c r="I1956" s="100" t="str">
        <f>IF(CADA_PROD!C1954="","",IFERROR(IF(H1956&lt;=0,"Sem estoque",IF(H1956/E1956&lt;0.25,"Quase sem estoque",IF(H1956/E1956&lt;1.2,"Estoque baixo",IF(H1956/E1956&lt;2,"Estoque moderado","Estoque confortável")))),""))</f>
        <v/>
      </c>
      <c r="J1956" s="102" t="str">
        <f>IF(CADA_PROD!C1954="","",SUMIFS(MOVI_ENTR!M:M,MOVI_ENTR!D:D,D1956,MOVI_ENTR!O:O,$E$5))</f>
        <v/>
      </c>
      <c r="K1956" s="103" t="str">
        <f>IF(CADA_PROD!C1954="","",IFERROR($J1956/SUM($J$8:$J$1008),""))</f>
        <v/>
      </c>
      <c r="L1956" s="103" t="str">
        <f>IF(CADA_PROD!C1954="","",IFERROR(H1956/SUM($H$8:$H$1008),""))</f>
        <v/>
      </c>
      <c r="M1956" s="102" t="str">
        <f>IF(CADA_PROD!$C1954="","",IFERROR(SUMIFS(MOVI_ENTR!M:M,MOVI_ENTR!D:D,D1956,MOVI_ENTR!O:O,$E$5)/SUMIFS(MOVI_ENTR!I:I,MOVI_ENTR!D:D,D1956,MOVI_ENTR!O:O,$E$5),0))</f>
        <v/>
      </c>
      <c r="N1956" s="104" t="str">
        <f>IF(CADA_PROD!C1954="","",G1956/E1956)</f>
        <v/>
      </c>
    </row>
    <row r="1957" spans="2:14" ht="30" customHeight="1">
      <c r="B1957" s="21">
        <f t="shared" si="61"/>
        <v>1950</v>
      </c>
      <c r="C1957" s="99" t="str">
        <f>IF(CADA_PROD!C1955="","",CADA_PROD!C1955)</f>
        <v/>
      </c>
      <c r="D1957" s="100" t="str">
        <f>IF(CADA_PROD!D1955="","",CADA_PROD!D1955)</f>
        <v/>
      </c>
      <c r="E1957" s="101" t="str">
        <f>IF(CADA_PROD!E1955="","",CADA_PROD!E1955)</f>
        <v/>
      </c>
      <c r="F1957" s="101" t="str">
        <f>IF(CADA_PROD!D1955="","",SUMIFS(MOVI_ENTR!I:I,MOVI_ENTR!D:D,D1957,MOVI_ENTR!O:O,$E$5))</f>
        <v/>
      </c>
      <c r="G1957" s="101" t="str">
        <f>IF(CADA_PROD!C1955="","",SUMIFS(MOVI_SAID!H:H,MOVI_SAID!D:D,D1957,MOVI_SAID!L:L,$E$5))</f>
        <v/>
      </c>
      <c r="H1957" s="101" t="str">
        <f t="shared" si="60"/>
        <v/>
      </c>
      <c r="I1957" s="100" t="str">
        <f>IF(CADA_PROD!C1955="","",IFERROR(IF(H1957&lt;=0,"Sem estoque",IF(H1957/E1957&lt;0.25,"Quase sem estoque",IF(H1957/E1957&lt;1.2,"Estoque baixo",IF(H1957/E1957&lt;2,"Estoque moderado","Estoque confortável")))),""))</f>
        <v/>
      </c>
      <c r="J1957" s="102" t="str">
        <f>IF(CADA_PROD!C1955="","",SUMIFS(MOVI_ENTR!M:M,MOVI_ENTR!D:D,D1957,MOVI_ENTR!O:O,$E$5))</f>
        <v/>
      </c>
      <c r="K1957" s="103" t="str">
        <f>IF(CADA_PROD!C1955="","",IFERROR($J1957/SUM($J$8:$J$1008),""))</f>
        <v/>
      </c>
      <c r="L1957" s="103" t="str">
        <f>IF(CADA_PROD!C1955="","",IFERROR(H1957/SUM($H$8:$H$1008),""))</f>
        <v/>
      </c>
      <c r="M1957" s="102" t="str">
        <f>IF(CADA_PROD!$C1955="","",IFERROR(SUMIFS(MOVI_ENTR!M:M,MOVI_ENTR!D:D,D1957,MOVI_ENTR!O:O,$E$5)/SUMIFS(MOVI_ENTR!I:I,MOVI_ENTR!D:D,D1957,MOVI_ENTR!O:O,$E$5),0))</f>
        <v/>
      </c>
      <c r="N1957" s="104" t="str">
        <f>IF(CADA_PROD!C1955="","",G1957/E1957)</f>
        <v/>
      </c>
    </row>
    <row r="1958" spans="2:14" ht="30" customHeight="1">
      <c r="B1958" s="21">
        <f t="shared" si="61"/>
        <v>1951</v>
      </c>
      <c r="C1958" s="99" t="str">
        <f>IF(CADA_PROD!C1956="","",CADA_PROD!C1956)</f>
        <v/>
      </c>
      <c r="D1958" s="100" t="str">
        <f>IF(CADA_PROD!D1956="","",CADA_PROD!D1956)</f>
        <v/>
      </c>
      <c r="E1958" s="101" t="str">
        <f>IF(CADA_PROD!E1956="","",CADA_PROD!E1956)</f>
        <v/>
      </c>
      <c r="F1958" s="101" t="str">
        <f>IF(CADA_PROD!D1956="","",SUMIFS(MOVI_ENTR!I:I,MOVI_ENTR!D:D,D1958,MOVI_ENTR!O:O,$E$5))</f>
        <v/>
      </c>
      <c r="G1958" s="101" t="str">
        <f>IF(CADA_PROD!C1956="","",SUMIFS(MOVI_SAID!H:H,MOVI_SAID!D:D,D1958,MOVI_SAID!L:L,$E$5))</f>
        <v/>
      </c>
      <c r="H1958" s="101" t="str">
        <f t="shared" si="60"/>
        <v/>
      </c>
      <c r="I1958" s="100" t="str">
        <f>IF(CADA_PROD!C1956="","",IFERROR(IF(H1958&lt;=0,"Sem estoque",IF(H1958/E1958&lt;0.25,"Quase sem estoque",IF(H1958/E1958&lt;1.2,"Estoque baixo",IF(H1958/E1958&lt;2,"Estoque moderado","Estoque confortável")))),""))</f>
        <v/>
      </c>
      <c r="J1958" s="102" t="str">
        <f>IF(CADA_PROD!C1956="","",SUMIFS(MOVI_ENTR!M:M,MOVI_ENTR!D:D,D1958,MOVI_ENTR!O:O,$E$5))</f>
        <v/>
      </c>
      <c r="K1958" s="103" t="str">
        <f>IF(CADA_PROD!C1956="","",IFERROR($J1958/SUM($J$8:$J$1008),""))</f>
        <v/>
      </c>
      <c r="L1958" s="103" t="str">
        <f>IF(CADA_PROD!C1956="","",IFERROR(H1958/SUM($H$8:$H$1008),""))</f>
        <v/>
      </c>
      <c r="M1958" s="102" t="str">
        <f>IF(CADA_PROD!$C1956="","",IFERROR(SUMIFS(MOVI_ENTR!M:M,MOVI_ENTR!D:D,D1958,MOVI_ENTR!O:O,$E$5)/SUMIFS(MOVI_ENTR!I:I,MOVI_ENTR!D:D,D1958,MOVI_ENTR!O:O,$E$5),0))</f>
        <v/>
      </c>
      <c r="N1958" s="104" t="str">
        <f>IF(CADA_PROD!C1956="","",G1958/E1958)</f>
        <v/>
      </c>
    </row>
    <row r="1959" spans="2:14" ht="30" customHeight="1">
      <c r="B1959" s="21">
        <f t="shared" si="61"/>
        <v>1952</v>
      </c>
      <c r="C1959" s="99" t="str">
        <f>IF(CADA_PROD!C1957="","",CADA_PROD!C1957)</f>
        <v/>
      </c>
      <c r="D1959" s="100" t="str">
        <f>IF(CADA_PROD!D1957="","",CADA_PROD!D1957)</f>
        <v/>
      </c>
      <c r="E1959" s="101" t="str">
        <f>IF(CADA_PROD!E1957="","",CADA_PROD!E1957)</f>
        <v/>
      </c>
      <c r="F1959" s="101" t="str">
        <f>IF(CADA_PROD!D1957="","",SUMIFS(MOVI_ENTR!I:I,MOVI_ENTR!D:D,D1959,MOVI_ENTR!O:O,$E$5))</f>
        <v/>
      </c>
      <c r="G1959" s="101" t="str">
        <f>IF(CADA_PROD!C1957="","",SUMIFS(MOVI_SAID!H:H,MOVI_SAID!D:D,D1959,MOVI_SAID!L:L,$E$5))</f>
        <v/>
      </c>
      <c r="H1959" s="101" t="str">
        <f t="shared" si="60"/>
        <v/>
      </c>
      <c r="I1959" s="100" t="str">
        <f>IF(CADA_PROD!C1957="","",IFERROR(IF(H1959&lt;=0,"Sem estoque",IF(H1959/E1959&lt;0.25,"Quase sem estoque",IF(H1959/E1959&lt;1.2,"Estoque baixo",IF(H1959/E1959&lt;2,"Estoque moderado","Estoque confortável")))),""))</f>
        <v/>
      </c>
      <c r="J1959" s="102" t="str">
        <f>IF(CADA_PROD!C1957="","",SUMIFS(MOVI_ENTR!M:M,MOVI_ENTR!D:D,D1959,MOVI_ENTR!O:O,$E$5))</f>
        <v/>
      </c>
      <c r="K1959" s="103" t="str">
        <f>IF(CADA_PROD!C1957="","",IFERROR($J1959/SUM($J$8:$J$1008),""))</f>
        <v/>
      </c>
      <c r="L1959" s="103" t="str">
        <f>IF(CADA_PROD!C1957="","",IFERROR(H1959/SUM($H$8:$H$1008),""))</f>
        <v/>
      </c>
      <c r="M1959" s="102" t="str">
        <f>IF(CADA_PROD!$C1957="","",IFERROR(SUMIFS(MOVI_ENTR!M:M,MOVI_ENTR!D:D,D1959,MOVI_ENTR!O:O,$E$5)/SUMIFS(MOVI_ENTR!I:I,MOVI_ENTR!D:D,D1959,MOVI_ENTR!O:O,$E$5),0))</f>
        <v/>
      </c>
      <c r="N1959" s="104" t="str">
        <f>IF(CADA_PROD!C1957="","",G1959/E1959)</f>
        <v/>
      </c>
    </row>
    <row r="1960" spans="2:14" ht="30" customHeight="1">
      <c r="B1960" s="21">
        <f t="shared" si="61"/>
        <v>1953</v>
      </c>
      <c r="C1960" s="99" t="str">
        <f>IF(CADA_PROD!C1958="","",CADA_PROD!C1958)</f>
        <v/>
      </c>
      <c r="D1960" s="100" t="str">
        <f>IF(CADA_PROD!D1958="","",CADA_PROD!D1958)</f>
        <v/>
      </c>
      <c r="E1960" s="101" t="str">
        <f>IF(CADA_PROD!E1958="","",CADA_PROD!E1958)</f>
        <v/>
      </c>
      <c r="F1960" s="101" t="str">
        <f>IF(CADA_PROD!D1958="","",SUMIFS(MOVI_ENTR!I:I,MOVI_ENTR!D:D,D1960,MOVI_ENTR!O:O,$E$5))</f>
        <v/>
      </c>
      <c r="G1960" s="101" t="str">
        <f>IF(CADA_PROD!C1958="","",SUMIFS(MOVI_SAID!H:H,MOVI_SAID!D:D,D1960,MOVI_SAID!L:L,$E$5))</f>
        <v/>
      </c>
      <c r="H1960" s="101" t="str">
        <f t="shared" si="60"/>
        <v/>
      </c>
      <c r="I1960" s="100" t="str">
        <f>IF(CADA_PROD!C1958="","",IFERROR(IF(H1960&lt;=0,"Sem estoque",IF(H1960/E1960&lt;0.25,"Quase sem estoque",IF(H1960/E1960&lt;1.2,"Estoque baixo",IF(H1960/E1960&lt;2,"Estoque moderado","Estoque confortável")))),""))</f>
        <v/>
      </c>
      <c r="J1960" s="102" t="str">
        <f>IF(CADA_PROD!C1958="","",SUMIFS(MOVI_ENTR!M:M,MOVI_ENTR!D:D,D1960,MOVI_ENTR!O:O,$E$5))</f>
        <v/>
      </c>
      <c r="K1960" s="103" t="str">
        <f>IF(CADA_PROD!C1958="","",IFERROR($J1960/SUM($J$8:$J$1008),""))</f>
        <v/>
      </c>
      <c r="L1960" s="103" t="str">
        <f>IF(CADA_PROD!C1958="","",IFERROR(H1960/SUM($H$8:$H$1008),""))</f>
        <v/>
      </c>
      <c r="M1960" s="102" t="str">
        <f>IF(CADA_PROD!$C1958="","",IFERROR(SUMIFS(MOVI_ENTR!M:M,MOVI_ENTR!D:D,D1960,MOVI_ENTR!O:O,$E$5)/SUMIFS(MOVI_ENTR!I:I,MOVI_ENTR!D:D,D1960,MOVI_ENTR!O:O,$E$5),0))</f>
        <v/>
      </c>
      <c r="N1960" s="104" t="str">
        <f>IF(CADA_PROD!C1958="","",G1960/E1960)</f>
        <v/>
      </c>
    </row>
    <row r="1961" spans="2:14" ht="30" customHeight="1">
      <c r="B1961" s="21">
        <f t="shared" si="61"/>
        <v>1954</v>
      </c>
      <c r="C1961" s="99" t="str">
        <f>IF(CADA_PROD!C1959="","",CADA_PROD!C1959)</f>
        <v/>
      </c>
      <c r="D1961" s="100" t="str">
        <f>IF(CADA_PROD!D1959="","",CADA_PROD!D1959)</f>
        <v/>
      </c>
      <c r="E1961" s="101" t="str">
        <f>IF(CADA_PROD!E1959="","",CADA_PROD!E1959)</f>
        <v/>
      </c>
      <c r="F1961" s="101" t="str">
        <f>IF(CADA_PROD!D1959="","",SUMIFS(MOVI_ENTR!I:I,MOVI_ENTR!D:D,D1961,MOVI_ENTR!O:O,$E$5))</f>
        <v/>
      </c>
      <c r="G1961" s="101" t="str">
        <f>IF(CADA_PROD!C1959="","",SUMIFS(MOVI_SAID!H:H,MOVI_SAID!D:D,D1961,MOVI_SAID!L:L,$E$5))</f>
        <v/>
      </c>
      <c r="H1961" s="101" t="str">
        <f t="shared" si="60"/>
        <v/>
      </c>
      <c r="I1961" s="100" t="str">
        <f>IF(CADA_PROD!C1959="","",IFERROR(IF(H1961&lt;=0,"Sem estoque",IF(H1961/E1961&lt;0.25,"Quase sem estoque",IF(H1961/E1961&lt;1.2,"Estoque baixo",IF(H1961/E1961&lt;2,"Estoque moderado","Estoque confortável")))),""))</f>
        <v/>
      </c>
      <c r="J1961" s="102" t="str">
        <f>IF(CADA_PROD!C1959="","",SUMIFS(MOVI_ENTR!M:M,MOVI_ENTR!D:D,D1961,MOVI_ENTR!O:O,$E$5))</f>
        <v/>
      </c>
      <c r="K1961" s="103" t="str">
        <f>IF(CADA_PROD!C1959="","",IFERROR($J1961/SUM($J$8:$J$1008),""))</f>
        <v/>
      </c>
      <c r="L1961" s="103" t="str">
        <f>IF(CADA_PROD!C1959="","",IFERROR(H1961/SUM($H$8:$H$1008),""))</f>
        <v/>
      </c>
      <c r="M1961" s="102" t="str">
        <f>IF(CADA_PROD!$C1959="","",IFERROR(SUMIFS(MOVI_ENTR!M:M,MOVI_ENTR!D:D,D1961,MOVI_ENTR!O:O,$E$5)/SUMIFS(MOVI_ENTR!I:I,MOVI_ENTR!D:D,D1961,MOVI_ENTR!O:O,$E$5),0))</f>
        <v/>
      </c>
      <c r="N1961" s="104" t="str">
        <f>IF(CADA_PROD!C1959="","",G1961/E1961)</f>
        <v/>
      </c>
    </row>
    <row r="1962" spans="2:14" ht="30" customHeight="1">
      <c r="B1962" s="21">
        <f t="shared" si="61"/>
        <v>1955</v>
      </c>
      <c r="C1962" s="99" t="str">
        <f>IF(CADA_PROD!C1960="","",CADA_PROD!C1960)</f>
        <v/>
      </c>
      <c r="D1962" s="100" t="str">
        <f>IF(CADA_PROD!D1960="","",CADA_PROD!D1960)</f>
        <v/>
      </c>
      <c r="E1962" s="101" t="str">
        <f>IF(CADA_PROD!E1960="","",CADA_PROD!E1960)</f>
        <v/>
      </c>
      <c r="F1962" s="101" t="str">
        <f>IF(CADA_PROD!D1960="","",SUMIFS(MOVI_ENTR!I:I,MOVI_ENTR!D:D,D1962,MOVI_ENTR!O:O,$E$5))</f>
        <v/>
      </c>
      <c r="G1962" s="101" t="str">
        <f>IF(CADA_PROD!C1960="","",SUMIFS(MOVI_SAID!H:H,MOVI_SAID!D:D,D1962,MOVI_SAID!L:L,$E$5))</f>
        <v/>
      </c>
      <c r="H1962" s="101" t="str">
        <f t="shared" si="60"/>
        <v/>
      </c>
      <c r="I1962" s="100" t="str">
        <f>IF(CADA_PROD!C1960="","",IFERROR(IF(H1962&lt;=0,"Sem estoque",IF(H1962/E1962&lt;0.25,"Quase sem estoque",IF(H1962/E1962&lt;1.2,"Estoque baixo",IF(H1962/E1962&lt;2,"Estoque moderado","Estoque confortável")))),""))</f>
        <v/>
      </c>
      <c r="J1962" s="102" t="str">
        <f>IF(CADA_PROD!C1960="","",SUMIFS(MOVI_ENTR!M:M,MOVI_ENTR!D:D,D1962,MOVI_ENTR!O:O,$E$5))</f>
        <v/>
      </c>
      <c r="K1962" s="103" t="str">
        <f>IF(CADA_PROD!C1960="","",IFERROR($J1962/SUM($J$8:$J$1008),""))</f>
        <v/>
      </c>
      <c r="L1962" s="103" t="str">
        <f>IF(CADA_PROD!C1960="","",IFERROR(H1962/SUM($H$8:$H$1008),""))</f>
        <v/>
      </c>
      <c r="M1962" s="102" t="str">
        <f>IF(CADA_PROD!$C1960="","",IFERROR(SUMIFS(MOVI_ENTR!M:M,MOVI_ENTR!D:D,D1962,MOVI_ENTR!O:O,$E$5)/SUMIFS(MOVI_ENTR!I:I,MOVI_ENTR!D:D,D1962,MOVI_ENTR!O:O,$E$5),0))</f>
        <v/>
      </c>
      <c r="N1962" s="104" t="str">
        <f>IF(CADA_PROD!C1960="","",G1962/E1962)</f>
        <v/>
      </c>
    </row>
    <row r="1963" spans="2:14" ht="30" customHeight="1">
      <c r="B1963" s="21">
        <f t="shared" si="61"/>
        <v>1956</v>
      </c>
      <c r="C1963" s="99" t="str">
        <f>IF(CADA_PROD!C1961="","",CADA_PROD!C1961)</f>
        <v/>
      </c>
      <c r="D1963" s="100" t="str">
        <f>IF(CADA_PROD!D1961="","",CADA_PROD!D1961)</f>
        <v/>
      </c>
      <c r="E1963" s="101" t="str">
        <f>IF(CADA_PROD!E1961="","",CADA_PROD!E1961)</f>
        <v/>
      </c>
      <c r="F1963" s="101" t="str">
        <f>IF(CADA_PROD!D1961="","",SUMIFS(MOVI_ENTR!I:I,MOVI_ENTR!D:D,D1963,MOVI_ENTR!O:O,$E$5))</f>
        <v/>
      </c>
      <c r="G1963" s="101" t="str">
        <f>IF(CADA_PROD!C1961="","",SUMIFS(MOVI_SAID!H:H,MOVI_SAID!D:D,D1963,MOVI_SAID!L:L,$E$5))</f>
        <v/>
      </c>
      <c r="H1963" s="101" t="str">
        <f t="shared" si="60"/>
        <v/>
      </c>
      <c r="I1963" s="100" t="str">
        <f>IF(CADA_PROD!C1961="","",IFERROR(IF(H1963&lt;=0,"Sem estoque",IF(H1963/E1963&lt;0.25,"Quase sem estoque",IF(H1963/E1963&lt;1.2,"Estoque baixo",IF(H1963/E1963&lt;2,"Estoque moderado","Estoque confortável")))),""))</f>
        <v/>
      </c>
      <c r="J1963" s="102" t="str">
        <f>IF(CADA_PROD!C1961="","",SUMIFS(MOVI_ENTR!M:M,MOVI_ENTR!D:D,D1963,MOVI_ENTR!O:O,$E$5))</f>
        <v/>
      </c>
      <c r="K1963" s="103" t="str">
        <f>IF(CADA_PROD!C1961="","",IFERROR($J1963/SUM($J$8:$J$1008),""))</f>
        <v/>
      </c>
      <c r="L1963" s="103" t="str">
        <f>IF(CADA_PROD!C1961="","",IFERROR(H1963/SUM($H$8:$H$1008),""))</f>
        <v/>
      </c>
      <c r="M1963" s="102" t="str">
        <f>IF(CADA_PROD!$C1961="","",IFERROR(SUMIFS(MOVI_ENTR!M:M,MOVI_ENTR!D:D,D1963,MOVI_ENTR!O:O,$E$5)/SUMIFS(MOVI_ENTR!I:I,MOVI_ENTR!D:D,D1963,MOVI_ENTR!O:O,$E$5),0))</f>
        <v/>
      </c>
      <c r="N1963" s="104" t="str">
        <f>IF(CADA_PROD!C1961="","",G1963/E1963)</f>
        <v/>
      </c>
    </row>
    <row r="1964" spans="2:14" ht="30" customHeight="1">
      <c r="B1964" s="21">
        <f t="shared" si="61"/>
        <v>1957</v>
      </c>
      <c r="C1964" s="99" t="str">
        <f>IF(CADA_PROD!C1962="","",CADA_PROD!C1962)</f>
        <v/>
      </c>
      <c r="D1964" s="100" t="str">
        <f>IF(CADA_PROD!D1962="","",CADA_PROD!D1962)</f>
        <v/>
      </c>
      <c r="E1964" s="101" t="str">
        <f>IF(CADA_PROD!E1962="","",CADA_PROD!E1962)</f>
        <v/>
      </c>
      <c r="F1964" s="101" t="str">
        <f>IF(CADA_PROD!D1962="","",SUMIFS(MOVI_ENTR!I:I,MOVI_ENTR!D:D,D1964,MOVI_ENTR!O:O,$E$5))</f>
        <v/>
      </c>
      <c r="G1964" s="101" t="str">
        <f>IF(CADA_PROD!C1962="","",SUMIFS(MOVI_SAID!H:H,MOVI_SAID!D:D,D1964,MOVI_SAID!L:L,$E$5))</f>
        <v/>
      </c>
      <c r="H1964" s="101" t="str">
        <f t="shared" si="60"/>
        <v/>
      </c>
      <c r="I1964" s="100" t="str">
        <f>IF(CADA_PROD!C1962="","",IFERROR(IF(H1964&lt;=0,"Sem estoque",IF(H1964/E1964&lt;0.25,"Quase sem estoque",IF(H1964/E1964&lt;1.2,"Estoque baixo",IF(H1964/E1964&lt;2,"Estoque moderado","Estoque confortável")))),""))</f>
        <v/>
      </c>
      <c r="J1964" s="102" t="str">
        <f>IF(CADA_PROD!C1962="","",SUMIFS(MOVI_ENTR!M:M,MOVI_ENTR!D:D,D1964,MOVI_ENTR!O:O,$E$5))</f>
        <v/>
      </c>
      <c r="K1964" s="103" t="str">
        <f>IF(CADA_PROD!C1962="","",IFERROR($J1964/SUM($J$8:$J$1008),""))</f>
        <v/>
      </c>
      <c r="L1964" s="103" t="str">
        <f>IF(CADA_PROD!C1962="","",IFERROR(H1964/SUM($H$8:$H$1008),""))</f>
        <v/>
      </c>
      <c r="M1964" s="102" t="str">
        <f>IF(CADA_PROD!$C1962="","",IFERROR(SUMIFS(MOVI_ENTR!M:M,MOVI_ENTR!D:D,D1964,MOVI_ENTR!O:O,$E$5)/SUMIFS(MOVI_ENTR!I:I,MOVI_ENTR!D:D,D1964,MOVI_ENTR!O:O,$E$5),0))</f>
        <v/>
      </c>
      <c r="N1964" s="104" t="str">
        <f>IF(CADA_PROD!C1962="","",G1964/E1964)</f>
        <v/>
      </c>
    </row>
    <row r="1965" spans="2:14" ht="30" customHeight="1">
      <c r="B1965" s="21">
        <f t="shared" si="61"/>
        <v>1958</v>
      </c>
      <c r="C1965" s="99" t="str">
        <f>IF(CADA_PROD!C1963="","",CADA_PROD!C1963)</f>
        <v/>
      </c>
      <c r="D1965" s="100" t="str">
        <f>IF(CADA_PROD!D1963="","",CADA_PROD!D1963)</f>
        <v/>
      </c>
      <c r="E1965" s="101" t="str">
        <f>IF(CADA_PROD!E1963="","",CADA_PROD!E1963)</f>
        <v/>
      </c>
      <c r="F1965" s="101" t="str">
        <f>IF(CADA_PROD!D1963="","",SUMIFS(MOVI_ENTR!I:I,MOVI_ENTR!D:D,D1965,MOVI_ENTR!O:O,$E$5))</f>
        <v/>
      </c>
      <c r="G1965" s="101" t="str">
        <f>IF(CADA_PROD!C1963="","",SUMIFS(MOVI_SAID!H:H,MOVI_SAID!D:D,D1965,MOVI_SAID!L:L,$E$5))</f>
        <v/>
      </c>
      <c r="H1965" s="101" t="str">
        <f t="shared" si="60"/>
        <v/>
      </c>
      <c r="I1965" s="100" t="str">
        <f>IF(CADA_PROD!C1963="","",IFERROR(IF(H1965&lt;=0,"Sem estoque",IF(H1965/E1965&lt;0.25,"Quase sem estoque",IF(H1965/E1965&lt;1.2,"Estoque baixo",IF(H1965/E1965&lt;2,"Estoque moderado","Estoque confortável")))),""))</f>
        <v/>
      </c>
      <c r="J1965" s="102" t="str">
        <f>IF(CADA_PROD!C1963="","",SUMIFS(MOVI_ENTR!M:M,MOVI_ENTR!D:D,D1965,MOVI_ENTR!O:O,$E$5))</f>
        <v/>
      </c>
      <c r="K1965" s="103" t="str">
        <f>IF(CADA_PROD!C1963="","",IFERROR($J1965/SUM($J$8:$J$1008),""))</f>
        <v/>
      </c>
      <c r="L1965" s="103" t="str">
        <f>IF(CADA_PROD!C1963="","",IFERROR(H1965/SUM($H$8:$H$1008),""))</f>
        <v/>
      </c>
      <c r="M1965" s="102" t="str">
        <f>IF(CADA_PROD!$C1963="","",IFERROR(SUMIFS(MOVI_ENTR!M:M,MOVI_ENTR!D:D,D1965,MOVI_ENTR!O:O,$E$5)/SUMIFS(MOVI_ENTR!I:I,MOVI_ENTR!D:D,D1965,MOVI_ENTR!O:O,$E$5),0))</f>
        <v/>
      </c>
      <c r="N1965" s="104" t="str">
        <f>IF(CADA_PROD!C1963="","",G1965/E1965)</f>
        <v/>
      </c>
    </row>
    <row r="1966" spans="2:14" ht="30" customHeight="1">
      <c r="B1966" s="21">
        <f t="shared" si="61"/>
        <v>1959</v>
      </c>
      <c r="C1966" s="99" t="str">
        <f>IF(CADA_PROD!C1964="","",CADA_PROD!C1964)</f>
        <v/>
      </c>
      <c r="D1966" s="100" t="str">
        <f>IF(CADA_PROD!D1964="","",CADA_PROD!D1964)</f>
        <v/>
      </c>
      <c r="E1966" s="101" t="str">
        <f>IF(CADA_PROD!E1964="","",CADA_PROD!E1964)</f>
        <v/>
      </c>
      <c r="F1966" s="101" t="str">
        <f>IF(CADA_PROD!D1964="","",SUMIFS(MOVI_ENTR!I:I,MOVI_ENTR!D:D,D1966,MOVI_ENTR!O:O,$E$5))</f>
        <v/>
      </c>
      <c r="G1966" s="101" t="str">
        <f>IF(CADA_PROD!C1964="","",SUMIFS(MOVI_SAID!H:H,MOVI_SAID!D:D,D1966,MOVI_SAID!L:L,$E$5))</f>
        <v/>
      </c>
      <c r="H1966" s="101" t="str">
        <f t="shared" si="60"/>
        <v/>
      </c>
      <c r="I1966" s="100" t="str">
        <f>IF(CADA_PROD!C1964="","",IFERROR(IF(H1966&lt;=0,"Sem estoque",IF(H1966/E1966&lt;0.25,"Quase sem estoque",IF(H1966/E1966&lt;1.2,"Estoque baixo",IF(H1966/E1966&lt;2,"Estoque moderado","Estoque confortável")))),""))</f>
        <v/>
      </c>
      <c r="J1966" s="102" t="str">
        <f>IF(CADA_PROD!C1964="","",SUMIFS(MOVI_ENTR!M:M,MOVI_ENTR!D:D,D1966,MOVI_ENTR!O:O,$E$5))</f>
        <v/>
      </c>
      <c r="K1966" s="103" t="str">
        <f>IF(CADA_PROD!C1964="","",IFERROR($J1966/SUM($J$8:$J$1008),""))</f>
        <v/>
      </c>
      <c r="L1966" s="103" t="str">
        <f>IF(CADA_PROD!C1964="","",IFERROR(H1966/SUM($H$8:$H$1008),""))</f>
        <v/>
      </c>
      <c r="M1966" s="102" t="str">
        <f>IF(CADA_PROD!$C1964="","",IFERROR(SUMIFS(MOVI_ENTR!M:M,MOVI_ENTR!D:D,D1966,MOVI_ENTR!O:O,$E$5)/SUMIFS(MOVI_ENTR!I:I,MOVI_ENTR!D:D,D1966,MOVI_ENTR!O:O,$E$5),0))</f>
        <v/>
      </c>
      <c r="N1966" s="104" t="str">
        <f>IF(CADA_PROD!C1964="","",G1966/E1966)</f>
        <v/>
      </c>
    </row>
    <row r="1967" spans="2:14" ht="30" customHeight="1">
      <c r="B1967" s="21">
        <f t="shared" si="61"/>
        <v>1960</v>
      </c>
      <c r="C1967" s="99" t="str">
        <f>IF(CADA_PROD!C1965="","",CADA_PROD!C1965)</f>
        <v/>
      </c>
      <c r="D1967" s="100" t="str">
        <f>IF(CADA_PROD!D1965="","",CADA_PROD!D1965)</f>
        <v/>
      </c>
      <c r="E1967" s="101" t="str">
        <f>IF(CADA_PROD!E1965="","",CADA_PROD!E1965)</f>
        <v/>
      </c>
      <c r="F1967" s="101" t="str">
        <f>IF(CADA_PROD!D1965="","",SUMIFS(MOVI_ENTR!I:I,MOVI_ENTR!D:D,D1967,MOVI_ENTR!O:O,$E$5))</f>
        <v/>
      </c>
      <c r="G1967" s="101" t="str">
        <f>IF(CADA_PROD!C1965="","",SUMIFS(MOVI_SAID!H:H,MOVI_SAID!D:D,D1967,MOVI_SAID!L:L,$E$5))</f>
        <v/>
      </c>
      <c r="H1967" s="101" t="str">
        <f t="shared" ref="H1967:H2030" si="62">IFERROR(F1967-G1967,"")</f>
        <v/>
      </c>
      <c r="I1967" s="100" t="str">
        <f>IF(CADA_PROD!C1965="","",IFERROR(IF(H1967&lt;=0,"Sem estoque",IF(H1967/E1967&lt;0.25,"Quase sem estoque",IF(H1967/E1967&lt;1.2,"Estoque baixo",IF(H1967/E1967&lt;2,"Estoque moderado","Estoque confortável")))),""))</f>
        <v/>
      </c>
      <c r="J1967" s="102" t="str">
        <f>IF(CADA_PROD!C1965="","",SUMIFS(MOVI_ENTR!M:M,MOVI_ENTR!D:D,D1967,MOVI_ENTR!O:O,$E$5))</f>
        <v/>
      </c>
      <c r="K1967" s="103" t="str">
        <f>IF(CADA_PROD!C1965="","",IFERROR($J1967/SUM($J$8:$J$1008),""))</f>
        <v/>
      </c>
      <c r="L1967" s="103" t="str">
        <f>IF(CADA_PROD!C1965="","",IFERROR(H1967/SUM($H$8:$H$1008),""))</f>
        <v/>
      </c>
      <c r="M1967" s="102" t="str">
        <f>IF(CADA_PROD!$C1965="","",IFERROR(SUMIFS(MOVI_ENTR!M:M,MOVI_ENTR!D:D,D1967,MOVI_ENTR!O:O,$E$5)/SUMIFS(MOVI_ENTR!I:I,MOVI_ENTR!D:D,D1967,MOVI_ENTR!O:O,$E$5),0))</f>
        <v/>
      </c>
      <c r="N1967" s="104" t="str">
        <f>IF(CADA_PROD!C1965="","",G1967/E1967)</f>
        <v/>
      </c>
    </row>
    <row r="1968" spans="2:14" ht="30" customHeight="1">
      <c r="B1968" s="21">
        <f t="shared" si="61"/>
        <v>1961</v>
      </c>
      <c r="C1968" s="99" t="str">
        <f>IF(CADA_PROD!C1966="","",CADA_PROD!C1966)</f>
        <v/>
      </c>
      <c r="D1968" s="100" t="str">
        <f>IF(CADA_PROD!D1966="","",CADA_PROD!D1966)</f>
        <v/>
      </c>
      <c r="E1968" s="101" t="str">
        <f>IF(CADA_PROD!E1966="","",CADA_PROD!E1966)</f>
        <v/>
      </c>
      <c r="F1968" s="101" t="str">
        <f>IF(CADA_PROD!D1966="","",SUMIFS(MOVI_ENTR!I:I,MOVI_ENTR!D:D,D1968,MOVI_ENTR!O:O,$E$5))</f>
        <v/>
      </c>
      <c r="G1968" s="101" t="str">
        <f>IF(CADA_PROD!C1966="","",SUMIFS(MOVI_SAID!H:H,MOVI_SAID!D:D,D1968,MOVI_SAID!L:L,$E$5))</f>
        <v/>
      </c>
      <c r="H1968" s="101" t="str">
        <f t="shared" si="62"/>
        <v/>
      </c>
      <c r="I1968" s="100" t="str">
        <f>IF(CADA_PROD!C1966="","",IFERROR(IF(H1968&lt;=0,"Sem estoque",IF(H1968/E1968&lt;0.25,"Quase sem estoque",IF(H1968/E1968&lt;1.2,"Estoque baixo",IF(H1968/E1968&lt;2,"Estoque moderado","Estoque confortável")))),""))</f>
        <v/>
      </c>
      <c r="J1968" s="102" t="str">
        <f>IF(CADA_PROD!C1966="","",SUMIFS(MOVI_ENTR!M:M,MOVI_ENTR!D:D,D1968,MOVI_ENTR!O:O,$E$5))</f>
        <v/>
      </c>
      <c r="K1968" s="103" t="str">
        <f>IF(CADA_PROD!C1966="","",IFERROR($J1968/SUM($J$8:$J$1008),""))</f>
        <v/>
      </c>
      <c r="L1968" s="103" t="str">
        <f>IF(CADA_PROD!C1966="","",IFERROR(H1968/SUM($H$8:$H$1008),""))</f>
        <v/>
      </c>
      <c r="M1968" s="102" t="str">
        <f>IF(CADA_PROD!$C1966="","",IFERROR(SUMIFS(MOVI_ENTR!M:M,MOVI_ENTR!D:D,D1968,MOVI_ENTR!O:O,$E$5)/SUMIFS(MOVI_ENTR!I:I,MOVI_ENTR!D:D,D1968,MOVI_ENTR!O:O,$E$5),0))</f>
        <v/>
      </c>
      <c r="N1968" s="104" t="str">
        <f>IF(CADA_PROD!C1966="","",G1968/E1968)</f>
        <v/>
      </c>
    </row>
    <row r="1969" spans="2:14" ht="30" customHeight="1">
      <c r="B1969" s="21">
        <f t="shared" si="61"/>
        <v>1962</v>
      </c>
      <c r="C1969" s="99" t="str">
        <f>IF(CADA_PROD!C1967="","",CADA_PROD!C1967)</f>
        <v/>
      </c>
      <c r="D1969" s="100" t="str">
        <f>IF(CADA_PROD!D1967="","",CADA_PROD!D1967)</f>
        <v/>
      </c>
      <c r="E1969" s="101" t="str">
        <f>IF(CADA_PROD!E1967="","",CADA_PROD!E1967)</f>
        <v/>
      </c>
      <c r="F1969" s="101" t="str">
        <f>IF(CADA_PROD!D1967="","",SUMIFS(MOVI_ENTR!I:I,MOVI_ENTR!D:D,D1969,MOVI_ENTR!O:O,$E$5))</f>
        <v/>
      </c>
      <c r="G1969" s="101" t="str">
        <f>IF(CADA_PROD!C1967="","",SUMIFS(MOVI_SAID!H:H,MOVI_SAID!D:D,D1969,MOVI_SAID!L:L,$E$5))</f>
        <v/>
      </c>
      <c r="H1969" s="101" t="str">
        <f t="shared" si="62"/>
        <v/>
      </c>
      <c r="I1969" s="100" t="str">
        <f>IF(CADA_PROD!C1967="","",IFERROR(IF(H1969&lt;=0,"Sem estoque",IF(H1969/E1969&lt;0.25,"Quase sem estoque",IF(H1969/E1969&lt;1.2,"Estoque baixo",IF(H1969/E1969&lt;2,"Estoque moderado","Estoque confortável")))),""))</f>
        <v/>
      </c>
      <c r="J1969" s="102" t="str">
        <f>IF(CADA_PROD!C1967="","",SUMIFS(MOVI_ENTR!M:M,MOVI_ENTR!D:D,D1969,MOVI_ENTR!O:O,$E$5))</f>
        <v/>
      </c>
      <c r="K1969" s="103" t="str">
        <f>IF(CADA_PROD!C1967="","",IFERROR($J1969/SUM($J$8:$J$1008),""))</f>
        <v/>
      </c>
      <c r="L1969" s="103" t="str">
        <f>IF(CADA_PROD!C1967="","",IFERROR(H1969/SUM($H$8:$H$1008),""))</f>
        <v/>
      </c>
      <c r="M1969" s="102" t="str">
        <f>IF(CADA_PROD!$C1967="","",IFERROR(SUMIFS(MOVI_ENTR!M:M,MOVI_ENTR!D:D,D1969,MOVI_ENTR!O:O,$E$5)/SUMIFS(MOVI_ENTR!I:I,MOVI_ENTR!D:D,D1969,MOVI_ENTR!O:O,$E$5),0))</f>
        <v/>
      </c>
      <c r="N1969" s="104" t="str">
        <f>IF(CADA_PROD!C1967="","",G1969/E1969)</f>
        <v/>
      </c>
    </row>
    <row r="1970" spans="2:14" ht="30" customHeight="1">
      <c r="B1970" s="21">
        <f t="shared" si="61"/>
        <v>1963</v>
      </c>
      <c r="C1970" s="99" t="str">
        <f>IF(CADA_PROD!C1968="","",CADA_PROD!C1968)</f>
        <v/>
      </c>
      <c r="D1970" s="100" t="str">
        <f>IF(CADA_PROD!D1968="","",CADA_PROD!D1968)</f>
        <v/>
      </c>
      <c r="E1970" s="101" t="str">
        <f>IF(CADA_PROD!E1968="","",CADA_PROD!E1968)</f>
        <v/>
      </c>
      <c r="F1970" s="101" t="str">
        <f>IF(CADA_PROD!D1968="","",SUMIFS(MOVI_ENTR!I:I,MOVI_ENTR!D:D,D1970,MOVI_ENTR!O:O,$E$5))</f>
        <v/>
      </c>
      <c r="G1970" s="101" t="str">
        <f>IF(CADA_PROD!C1968="","",SUMIFS(MOVI_SAID!H:H,MOVI_SAID!D:D,D1970,MOVI_SAID!L:L,$E$5))</f>
        <v/>
      </c>
      <c r="H1970" s="101" t="str">
        <f t="shared" si="62"/>
        <v/>
      </c>
      <c r="I1970" s="100" t="str">
        <f>IF(CADA_PROD!C1968="","",IFERROR(IF(H1970&lt;=0,"Sem estoque",IF(H1970/E1970&lt;0.25,"Quase sem estoque",IF(H1970/E1970&lt;1.2,"Estoque baixo",IF(H1970/E1970&lt;2,"Estoque moderado","Estoque confortável")))),""))</f>
        <v/>
      </c>
      <c r="J1970" s="102" t="str">
        <f>IF(CADA_PROD!C1968="","",SUMIFS(MOVI_ENTR!M:M,MOVI_ENTR!D:D,D1970,MOVI_ENTR!O:O,$E$5))</f>
        <v/>
      </c>
      <c r="K1970" s="103" t="str">
        <f>IF(CADA_PROD!C1968="","",IFERROR($J1970/SUM($J$8:$J$1008),""))</f>
        <v/>
      </c>
      <c r="L1970" s="103" t="str">
        <f>IF(CADA_PROD!C1968="","",IFERROR(H1970/SUM($H$8:$H$1008),""))</f>
        <v/>
      </c>
      <c r="M1970" s="102" t="str">
        <f>IF(CADA_PROD!$C1968="","",IFERROR(SUMIFS(MOVI_ENTR!M:M,MOVI_ENTR!D:D,D1970,MOVI_ENTR!O:O,$E$5)/SUMIFS(MOVI_ENTR!I:I,MOVI_ENTR!D:D,D1970,MOVI_ENTR!O:O,$E$5),0))</f>
        <v/>
      </c>
      <c r="N1970" s="104" t="str">
        <f>IF(CADA_PROD!C1968="","",G1970/E1970)</f>
        <v/>
      </c>
    </row>
    <row r="1971" spans="2:14" ht="30" customHeight="1">
      <c r="B1971" s="21">
        <f t="shared" si="61"/>
        <v>1964</v>
      </c>
      <c r="C1971" s="99" t="str">
        <f>IF(CADA_PROD!C1969="","",CADA_PROD!C1969)</f>
        <v/>
      </c>
      <c r="D1971" s="100" t="str">
        <f>IF(CADA_PROD!D1969="","",CADA_PROD!D1969)</f>
        <v/>
      </c>
      <c r="E1971" s="101" t="str">
        <f>IF(CADA_PROD!E1969="","",CADA_PROD!E1969)</f>
        <v/>
      </c>
      <c r="F1971" s="101" t="str">
        <f>IF(CADA_PROD!D1969="","",SUMIFS(MOVI_ENTR!I:I,MOVI_ENTR!D:D,D1971,MOVI_ENTR!O:O,$E$5))</f>
        <v/>
      </c>
      <c r="G1971" s="101" t="str">
        <f>IF(CADA_PROD!C1969="","",SUMIFS(MOVI_SAID!H:H,MOVI_SAID!D:D,D1971,MOVI_SAID!L:L,$E$5))</f>
        <v/>
      </c>
      <c r="H1971" s="101" t="str">
        <f t="shared" si="62"/>
        <v/>
      </c>
      <c r="I1971" s="100" t="str">
        <f>IF(CADA_PROD!C1969="","",IFERROR(IF(H1971&lt;=0,"Sem estoque",IF(H1971/E1971&lt;0.25,"Quase sem estoque",IF(H1971/E1971&lt;1.2,"Estoque baixo",IF(H1971/E1971&lt;2,"Estoque moderado","Estoque confortável")))),""))</f>
        <v/>
      </c>
      <c r="J1971" s="102" t="str">
        <f>IF(CADA_PROD!C1969="","",SUMIFS(MOVI_ENTR!M:M,MOVI_ENTR!D:D,D1971,MOVI_ENTR!O:O,$E$5))</f>
        <v/>
      </c>
      <c r="K1971" s="103" t="str">
        <f>IF(CADA_PROD!C1969="","",IFERROR($J1971/SUM($J$8:$J$1008),""))</f>
        <v/>
      </c>
      <c r="L1971" s="103" t="str">
        <f>IF(CADA_PROD!C1969="","",IFERROR(H1971/SUM($H$8:$H$1008),""))</f>
        <v/>
      </c>
      <c r="M1971" s="102" t="str">
        <f>IF(CADA_PROD!$C1969="","",IFERROR(SUMIFS(MOVI_ENTR!M:M,MOVI_ENTR!D:D,D1971,MOVI_ENTR!O:O,$E$5)/SUMIFS(MOVI_ENTR!I:I,MOVI_ENTR!D:D,D1971,MOVI_ENTR!O:O,$E$5),0))</f>
        <v/>
      </c>
      <c r="N1971" s="104" t="str">
        <f>IF(CADA_PROD!C1969="","",G1971/E1971)</f>
        <v/>
      </c>
    </row>
    <row r="1972" spans="2:14" ht="30" customHeight="1">
      <c r="B1972" s="21">
        <f t="shared" si="61"/>
        <v>1965</v>
      </c>
      <c r="C1972" s="99" t="str">
        <f>IF(CADA_PROD!C1970="","",CADA_PROD!C1970)</f>
        <v/>
      </c>
      <c r="D1972" s="100" t="str">
        <f>IF(CADA_PROD!D1970="","",CADA_PROD!D1970)</f>
        <v/>
      </c>
      <c r="E1972" s="101" t="str">
        <f>IF(CADA_PROD!E1970="","",CADA_PROD!E1970)</f>
        <v/>
      </c>
      <c r="F1972" s="101" t="str">
        <f>IF(CADA_PROD!D1970="","",SUMIFS(MOVI_ENTR!I:I,MOVI_ENTR!D:D,D1972,MOVI_ENTR!O:O,$E$5))</f>
        <v/>
      </c>
      <c r="G1972" s="101" t="str">
        <f>IF(CADA_PROD!C1970="","",SUMIFS(MOVI_SAID!H:H,MOVI_SAID!D:D,D1972,MOVI_SAID!L:L,$E$5))</f>
        <v/>
      </c>
      <c r="H1972" s="101" t="str">
        <f t="shared" si="62"/>
        <v/>
      </c>
      <c r="I1972" s="100" t="str">
        <f>IF(CADA_PROD!C1970="","",IFERROR(IF(H1972&lt;=0,"Sem estoque",IF(H1972/E1972&lt;0.25,"Quase sem estoque",IF(H1972/E1972&lt;1.2,"Estoque baixo",IF(H1972/E1972&lt;2,"Estoque moderado","Estoque confortável")))),""))</f>
        <v/>
      </c>
      <c r="J1972" s="102" t="str">
        <f>IF(CADA_PROD!C1970="","",SUMIFS(MOVI_ENTR!M:M,MOVI_ENTR!D:D,D1972,MOVI_ENTR!O:O,$E$5))</f>
        <v/>
      </c>
      <c r="K1972" s="103" t="str">
        <f>IF(CADA_PROD!C1970="","",IFERROR($J1972/SUM($J$8:$J$1008),""))</f>
        <v/>
      </c>
      <c r="L1972" s="103" t="str">
        <f>IF(CADA_PROD!C1970="","",IFERROR(H1972/SUM($H$8:$H$1008),""))</f>
        <v/>
      </c>
      <c r="M1972" s="102" t="str">
        <f>IF(CADA_PROD!$C1970="","",IFERROR(SUMIFS(MOVI_ENTR!M:M,MOVI_ENTR!D:D,D1972,MOVI_ENTR!O:O,$E$5)/SUMIFS(MOVI_ENTR!I:I,MOVI_ENTR!D:D,D1972,MOVI_ENTR!O:O,$E$5),0))</f>
        <v/>
      </c>
      <c r="N1972" s="104" t="str">
        <f>IF(CADA_PROD!C1970="","",G1972/E1972)</f>
        <v/>
      </c>
    </row>
    <row r="1973" spans="2:14" ht="30" customHeight="1">
      <c r="B1973" s="21">
        <f t="shared" si="61"/>
        <v>1966</v>
      </c>
      <c r="C1973" s="99" t="str">
        <f>IF(CADA_PROD!C1971="","",CADA_PROD!C1971)</f>
        <v/>
      </c>
      <c r="D1973" s="100" t="str">
        <f>IF(CADA_PROD!D1971="","",CADA_PROD!D1971)</f>
        <v/>
      </c>
      <c r="E1973" s="101" t="str">
        <f>IF(CADA_PROD!E1971="","",CADA_PROD!E1971)</f>
        <v/>
      </c>
      <c r="F1973" s="101" t="str">
        <f>IF(CADA_PROD!D1971="","",SUMIFS(MOVI_ENTR!I:I,MOVI_ENTR!D:D,D1973,MOVI_ENTR!O:O,$E$5))</f>
        <v/>
      </c>
      <c r="G1973" s="101" t="str">
        <f>IF(CADA_PROD!C1971="","",SUMIFS(MOVI_SAID!H:H,MOVI_SAID!D:D,D1973,MOVI_SAID!L:L,$E$5))</f>
        <v/>
      </c>
      <c r="H1973" s="101" t="str">
        <f t="shared" si="62"/>
        <v/>
      </c>
      <c r="I1973" s="100" t="str">
        <f>IF(CADA_PROD!C1971="","",IFERROR(IF(H1973&lt;=0,"Sem estoque",IF(H1973/E1973&lt;0.25,"Quase sem estoque",IF(H1973/E1973&lt;1.2,"Estoque baixo",IF(H1973/E1973&lt;2,"Estoque moderado","Estoque confortável")))),""))</f>
        <v/>
      </c>
      <c r="J1973" s="102" t="str">
        <f>IF(CADA_PROD!C1971="","",SUMIFS(MOVI_ENTR!M:M,MOVI_ENTR!D:D,D1973,MOVI_ENTR!O:O,$E$5))</f>
        <v/>
      </c>
      <c r="K1973" s="103" t="str">
        <f>IF(CADA_PROD!C1971="","",IFERROR($J1973/SUM($J$8:$J$1008),""))</f>
        <v/>
      </c>
      <c r="L1973" s="103" t="str">
        <f>IF(CADA_PROD!C1971="","",IFERROR(H1973/SUM($H$8:$H$1008),""))</f>
        <v/>
      </c>
      <c r="M1973" s="102" t="str">
        <f>IF(CADA_PROD!$C1971="","",IFERROR(SUMIFS(MOVI_ENTR!M:M,MOVI_ENTR!D:D,D1973,MOVI_ENTR!O:O,$E$5)/SUMIFS(MOVI_ENTR!I:I,MOVI_ENTR!D:D,D1973,MOVI_ENTR!O:O,$E$5),0))</f>
        <v/>
      </c>
      <c r="N1973" s="104" t="str">
        <f>IF(CADA_PROD!C1971="","",G1973/E1973)</f>
        <v/>
      </c>
    </row>
    <row r="1974" spans="2:14" ht="30" customHeight="1">
      <c r="B1974" s="21">
        <f t="shared" si="61"/>
        <v>1967</v>
      </c>
      <c r="C1974" s="99" t="str">
        <f>IF(CADA_PROD!C1972="","",CADA_PROD!C1972)</f>
        <v/>
      </c>
      <c r="D1974" s="100" t="str">
        <f>IF(CADA_PROD!D1972="","",CADA_PROD!D1972)</f>
        <v/>
      </c>
      <c r="E1974" s="101" t="str">
        <f>IF(CADA_PROD!E1972="","",CADA_PROD!E1972)</f>
        <v/>
      </c>
      <c r="F1974" s="101" t="str">
        <f>IF(CADA_PROD!D1972="","",SUMIFS(MOVI_ENTR!I:I,MOVI_ENTR!D:D,D1974,MOVI_ENTR!O:O,$E$5))</f>
        <v/>
      </c>
      <c r="G1974" s="101" t="str">
        <f>IF(CADA_PROD!C1972="","",SUMIFS(MOVI_SAID!H:H,MOVI_SAID!D:D,D1974,MOVI_SAID!L:L,$E$5))</f>
        <v/>
      </c>
      <c r="H1974" s="101" t="str">
        <f t="shared" si="62"/>
        <v/>
      </c>
      <c r="I1974" s="100" t="str">
        <f>IF(CADA_PROD!C1972="","",IFERROR(IF(H1974&lt;=0,"Sem estoque",IF(H1974/E1974&lt;0.25,"Quase sem estoque",IF(H1974/E1974&lt;1.2,"Estoque baixo",IF(H1974/E1974&lt;2,"Estoque moderado","Estoque confortável")))),""))</f>
        <v/>
      </c>
      <c r="J1974" s="102" t="str">
        <f>IF(CADA_PROD!C1972="","",SUMIFS(MOVI_ENTR!M:M,MOVI_ENTR!D:D,D1974,MOVI_ENTR!O:O,$E$5))</f>
        <v/>
      </c>
      <c r="K1974" s="103" t="str">
        <f>IF(CADA_PROD!C1972="","",IFERROR($J1974/SUM($J$8:$J$1008),""))</f>
        <v/>
      </c>
      <c r="L1974" s="103" t="str">
        <f>IF(CADA_PROD!C1972="","",IFERROR(H1974/SUM($H$8:$H$1008),""))</f>
        <v/>
      </c>
      <c r="M1974" s="102" t="str">
        <f>IF(CADA_PROD!$C1972="","",IFERROR(SUMIFS(MOVI_ENTR!M:M,MOVI_ENTR!D:D,D1974,MOVI_ENTR!O:O,$E$5)/SUMIFS(MOVI_ENTR!I:I,MOVI_ENTR!D:D,D1974,MOVI_ENTR!O:O,$E$5),0))</f>
        <v/>
      </c>
      <c r="N1974" s="104" t="str">
        <f>IF(CADA_PROD!C1972="","",G1974/E1974)</f>
        <v/>
      </c>
    </row>
    <row r="1975" spans="2:14" ht="30" customHeight="1">
      <c r="B1975" s="21">
        <f t="shared" si="61"/>
        <v>1968</v>
      </c>
      <c r="C1975" s="99" t="str">
        <f>IF(CADA_PROD!C1973="","",CADA_PROD!C1973)</f>
        <v/>
      </c>
      <c r="D1975" s="100" t="str">
        <f>IF(CADA_PROD!D1973="","",CADA_PROD!D1973)</f>
        <v/>
      </c>
      <c r="E1975" s="101" t="str">
        <f>IF(CADA_PROD!E1973="","",CADA_PROD!E1973)</f>
        <v/>
      </c>
      <c r="F1975" s="101" t="str">
        <f>IF(CADA_PROD!D1973="","",SUMIFS(MOVI_ENTR!I:I,MOVI_ENTR!D:D,D1975,MOVI_ENTR!O:O,$E$5))</f>
        <v/>
      </c>
      <c r="G1975" s="101" t="str">
        <f>IF(CADA_PROD!C1973="","",SUMIFS(MOVI_SAID!H:H,MOVI_SAID!D:D,D1975,MOVI_SAID!L:L,$E$5))</f>
        <v/>
      </c>
      <c r="H1975" s="101" t="str">
        <f t="shared" si="62"/>
        <v/>
      </c>
      <c r="I1975" s="100" t="str">
        <f>IF(CADA_PROD!C1973="","",IFERROR(IF(H1975&lt;=0,"Sem estoque",IF(H1975/E1975&lt;0.25,"Quase sem estoque",IF(H1975/E1975&lt;1.2,"Estoque baixo",IF(H1975/E1975&lt;2,"Estoque moderado","Estoque confortável")))),""))</f>
        <v/>
      </c>
      <c r="J1975" s="102" t="str">
        <f>IF(CADA_PROD!C1973="","",SUMIFS(MOVI_ENTR!M:M,MOVI_ENTR!D:D,D1975,MOVI_ENTR!O:O,$E$5))</f>
        <v/>
      </c>
      <c r="K1975" s="103" t="str">
        <f>IF(CADA_PROD!C1973="","",IFERROR($J1975/SUM($J$8:$J$1008),""))</f>
        <v/>
      </c>
      <c r="L1975" s="103" t="str">
        <f>IF(CADA_PROD!C1973="","",IFERROR(H1975/SUM($H$8:$H$1008),""))</f>
        <v/>
      </c>
      <c r="M1975" s="102" t="str">
        <f>IF(CADA_PROD!$C1973="","",IFERROR(SUMIFS(MOVI_ENTR!M:M,MOVI_ENTR!D:D,D1975,MOVI_ENTR!O:O,$E$5)/SUMIFS(MOVI_ENTR!I:I,MOVI_ENTR!D:D,D1975,MOVI_ENTR!O:O,$E$5),0))</f>
        <v/>
      </c>
      <c r="N1975" s="104" t="str">
        <f>IF(CADA_PROD!C1973="","",G1975/E1975)</f>
        <v/>
      </c>
    </row>
    <row r="1976" spans="2:14" ht="30" customHeight="1">
      <c r="B1976" s="21">
        <f t="shared" si="61"/>
        <v>1969</v>
      </c>
      <c r="C1976" s="99" t="str">
        <f>IF(CADA_PROD!C1974="","",CADA_PROD!C1974)</f>
        <v/>
      </c>
      <c r="D1976" s="100" t="str">
        <f>IF(CADA_PROD!D1974="","",CADA_PROD!D1974)</f>
        <v/>
      </c>
      <c r="E1976" s="101" t="str">
        <f>IF(CADA_PROD!E1974="","",CADA_PROD!E1974)</f>
        <v/>
      </c>
      <c r="F1976" s="101" t="str">
        <f>IF(CADA_PROD!D1974="","",SUMIFS(MOVI_ENTR!I:I,MOVI_ENTR!D:D,D1976,MOVI_ENTR!O:O,$E$5))</f>
        <v/>
      </c>
      <c r="G1976" s="101" t="str">
        <f>IF(CADA_PROD!C1974="","",SUMIFS(MOVI_SAID!H:H,MOVI_SAID!D:D,D1976,MOVI_SAID!L:L,$E$5))</f>
        <v/>
      </c>
      <c r="H1976" s="101" t="str">
        <f t="shared" si="62"/>
        <v/>
      </c>
      <c r="I1976" s="100" t="str">
        <f>IF(CADA_PROD!C1974="","",IFERROR(IF(H1976&lt;=0,"Sem estoque",IF(H1976/E1976&lt;0.25,"Quase sem estoque",IF(H1976/E1976&lt;1.2,"Estoque baixo",IF(H1976/E1976&lt;2,"Estoque moderado","Estoque confortável")))),""))</f>
        <v/>
      </c>
      <c r="J1976" s="102" t="str">
        <f>IF(CADA_PROD!C1974="","",SUMIFS(MOVI_ENTR!M:M,MOVI_ENTR!D:D,D1976,MOVI_ENTR!O:O,$E$5))</f>
        <v/>
      </c>
      <c r="K1976" s="103" t="str">
        <f>IF(CADA_PROD!C1974="","",IFERROR($J1976/SUM($J$8:$J$1008),""))</f>
        <v/>
      </c>
      <c r="L1976" s="103" t="str">
        <f>IF(CADA_PROD!C1974="","",IFERROR(H1976/SUM($H$8:$H$1008),""))</f>
        <v/>
      </c>
      <c r="M1976" s="102" t="str">
        <f>IF(CADA_PROD!$C1974="","",IFERROR(SUMIFS(MOVI_ENTR!M:M,MOVI_ENTR!D:D,D1976,MOVI_ENTR!O:O,$E$5)/SUMIFS(MOVI_ENTR!I:I,MOVI_ENTR!D:D,D1976,MOVI_ENTR!O:O,$E$5),0))</f>
        <v/>
      </c>
      <c r="N1976" s="104" t="str">
        <f>IF(CADA_PROD!C1974="","",G1976/E1976)</f>
        <v/>
      </c>
    </row>
    <row r="1977" spans="2:14" ht="30" customHeight="1">
      <c r="B1977" s="21">
        <f t="shared" si="61"/>
        <v>1970</v>
      </c>
      <c r="C1977" s="99" t="str">
        <f>IF(CADA_PROD!C1975="","",CADA_PROD!C1975)</f>
        <v/>
      </c>
      <c r="D1977" s="100" t="str">
        <f>IF(CADA_PROD!D1975="","",CADA_PROD!D1975)</f>
        <v/>
      </c>
      <c r="E1977" s="101" t="str">
        <f>IF(CADA_PROD!E1975="","",CADA_PROD!E1975)</f>
        <v/>
      </c>
      <c r="F1977" s="101" t="str">
        <f>IF(CADA_PROD!D1975="","",SUMIFS(MOVI_ENTR!I:I,MOVI_ENTR!D:D,D1977,MOVI_ENTR!O:O,$E$5))</f>
        <v/>
      </c>
      <c r="G1977" s="101" t="str">
        <f>IF(CADA_PROD!C1975="","",SUMIFS(MOVI_SAID!H:H,MOVI_SAID!D:D,D1977,MOVI_SAID!L:L,$E$5))</f>
        <v/>
      </c>
      <c r="H1977" s="101" t="str">
        <f t="shared" si="62"/>
        <v/>
      </c>
      <c r="I1977" s="100" t="str">
        <f>IF(CADA_PROD!C1975="","",IFERROR(IF(H1977&lt;=0,"Sem estoque",IF(H1977/E1977&lt;0.25,"Quase sem estoque",IF(H1977/E1977&lt;1.2,"Estoque baixo",IF(H1977/E1977&lt;2,"Estoque moderado","Estoque confortável")))),""))</f>
        <v/>
      </c>
      <c r="J1977" s="102" t="str">
        <f>IF(CADA_PROD!C1975="","",SUMIFS(MOVI_ENTR!M:M,MOVI_ENTR!D:D,D1977,MOVI_ENTR!O:O,$E$5))</f>
        <v/>
      </c>
      <c r="K1977" s="103" t="str">
        <f>IF(CADA_PROD!C1975="","",IFERROR($J1977/SUM($J$8:$J$1008),""))</f>
        <v/>
      </c>
      <c r="L1977" s="103" t="str">
        <f>IF(CADA_PROD!C1975="","",IFERROR(H1977/SUM($H$8:$H$1008),""))</f>
        <v/>
      </c>
      <c r="M1977" s="102" t="str">
        <f>IF(CADA_PROD!$C1975="","",IFERROR(SUMIFS(MOVI_ENTR!M:M,MOVI_ENTR!D:D,D1977,MOVI_ENTR!O:O,$E$5)/SUMIFS(MOVI_ENTR!I:I,MOVI_ENTR!D:D,D1977,MOVI_ENTR!O:O,$E$5),0))</f>
        <v/>
      </c>
      <c r="N1977" s="104" t="str">
        <f>IF(CADA_PROD!C1975="","",G1977/E1977)</f>
        <v/>
      </c>
    </row>
    <row r="1978" spans="2:14" ht="30" customHeight="1">
      <c r="B1978" s="21">
        <f t="shared" si="61"/>
        <v>1971</v>
      </c>
      <c r="C1978" s="99" t="str">
        <f>IF(CADA_PROD!C1976="","",CADA_PROD!C1976)</f>
        <v/>
      </c>
      <c r="D1978" s="100" t="str">
        <f>IF(CADA_PROD!D1976="","",CADA_PROD!D1976)</f>
        <v/>
      </c>
      <c r="E1978" s="101" t="str">
        <f>IF(CADA_PROD!E1976="","",CADA_PROD!E1976)</f>
        <v/>
      </c>
      <c r="F1978" s="101" t="str">
        <f>IF(CADA_PROD!D1976="","",SUMIFS(MOVI_ENTR!I:I,MOVI_ENTR!D:D,D1978,MOVI_ENTR!O:O,$E$5))</f>
        <v/>
      </c>
      <c r="G1978" s="101" t="str">
        <f>IF(CADA_PROD!C1976="","",SUMIFS(MOVI_SAID!H:H,MOVI_SAID!D:D,D1978,MOVI_SAID!L:L,$E$5))</f>
        <v/>
      </c>
      <c r="H1978" s="101" t="str">
        <f t="shared" si="62"/>
        <v/>
      </c>
      <c r="I1978" s="100" t="str">
        <f>IF(CADA_PROD!C1976="","",IFERROR(IF(H1978&lt;=0,"Sem estoque",IF(H1978/E1978&lt;0.25,"Quase sem estoque",IF(H1978/E1978&lt;1.2,"Estoque baixo",IF(H1978/E1978&lt;2,"Estoque moderado","Estoque confortável")))),""))</f>
        <v/>
      </c>
      <c r="J1978" s="102" t="str">
        <f>IF(CADA_PROD!C1976="","",SUMIFS(MOVI_ENTR!M:M,MOVI_ENTR!D:D,D1978,MOVI_ENTR!O:O,$E$5))</f>
        <v/>
      </c>
      <c r="K1978" s="103" t="str">
        <f>IF(CADA_PROD!C1976="","",IFERROR($J1978/SUM($J$8:$J$1008),""))</f>
        <v/>
      </c>
      <c r="L1978" s="103" t="str">
        <f>IF(CADA_PROD!C1976="","",IFERROR(H1978/SUM($H$8:$H$1008),""))</f>
        <v/>
      </c>
      <c r="M1978" s="102" t="str">
        <f>IF(CADA_PROD!$C1976="","",IFERROR(SUMIFS(MOVI_ENTR!M:M,MOVI_ENTR!D:D,D1978,MOVI_ENTR!O:O,$E$5)/SUMIFS(MOVI_ENTR!I:I,MOVI_ENTR!D:D,D1978,MOVI_ENTR!O:O,$E$5),0))</f>
        <v/>
      </c>
      <c r="N1978" s="104" t="str">
        <f>IF(CADA_PROD!C1976="","",G1978/E1978)</f>
        <v/>
      </c>
    </row>
    <row r="1979" spans="2:14" ht="30" customHeight="1">
      <c r="B1979" s="21">
        <f t="shared" si="61"/>
        <v>1972</v>
      </c>
      <c r="C1979" s="99" t="str">
        <f>IF(CADA_PROD!C1977="","",CADA_PROD!C1977)</f>
        <v/>
      </c>
      <c r="D1979" s="100" t="str">
        <f>IF(CADA_PROD!D1977="","",CADA_PROD!D1977)</f>
        <v/>
      </c>
      <c r="E1979" s="101" t="str">
        <f>IF(CADA_PROD!E1977="","",CADA_PROD!E1977)</f>
        <v/>
      </c>
      <c r="F1979" s="101" t="str">
        <f>IF(CADA_PROD!D1977="","",SUMIFS(MOVI_ENTR!I:I,MOVI_ENTR!D:D,D1979,MOVI_ENTR!O:O,$E$5))</f>
        <v/>
      </c>
      <c r="G1979" s="101" t="str">
        <f>IF(CADA_PROD!C1977="","",SUMIFS(MOVI_SAID!H:H,MOVI_SAID!D:D,D1979,MOVI_SAID!L:L,$E$5))</f>
        <v/>
      </c>
      <c r="H1979" s="101" t="str">
        <f t="shared" si="62"/>
        <v/>
      </c>
      <c r="I1979" s="100" t="str">
        <f>IF(CADA_PROD!C1977="","",IFERROR(IF(H1979&lt;=0,"Sem estoque",IF(H1979/E1979&lt;0.25,"Quase sem estoque",IF(H1979/E1979&lt;1.2,"Estoque baixo",IF(H1979/E1979&lt;2,"Estoque moderado","Estoque confortável")))),""))</f>
        <v/>
      </c>
      <c r="J1979" s="102" t="str">
        <f>IF(CADA_PROD!C1977="","",SUMIFS(MOVI_ENTR!M:M,MOVI_ENTR!D:D,D1979,MOVI_ENTR!O:O,$E$5))</f>
        <v/>
      </c>
      <c r="K1979" s="103" t="str">
        <f>IF(CADA_PROD!C1977="","",IFERROR($J1979/SUM($J$8:$J$1008),""))</f>
        <v/>
      </c>
      <c r="L1979" s="103" t="str">
        <f>IF(CADA_PROD!C1977="","",IFERROR(H1979/SUM($H$8:$H$1008),""))</f>
        <v/>
      </c>
      <c r="M1979" s="102" t="str">
        <f>IF(CADA_PROD!$C1977="","",IFERROR(SUMIFS(MOVI_ENTR!M:M,MOVI_ENTR!D:D,D1979,MOVI_ENTR!O:O,$E$5)/SUMIFS(MOVI_ENTR!I:I,MOVI_ENTR!D:D,D1979,MOVI_ENTR!O:O,$E$5),0))</f>
        <v/>
      </c>
      <c r="N1979" s="104" t="str">
        <f>IF(CADA_PROD!C1977="","",G1979/E1979)</f>
        <v/>
      </c>
    </row>
    <row r="1980" spans="2:14" ht="30" customHeight="1">
      <c r="B1980" s="21">
        <f t="shared" si="61"/>
        <v>1973</v>
      </c>
      <c r="C1980" s="99" t="str">
        <f>IF(CADA_PROD!C1978="","",CADA_PROD!C1978)</f>
        <v/>
      </c>
      <c r="D1980" s="100" t="str">
        <f>IF(CADA_PROD!D1978="","",CADA_PROD!D1978)</f>
        <v/>
      </c>
      <c r="E1980" s="101" t="str">
        <f>IF(CADA_PROD!E1978="","",CADA_PROD!E1978)</f>
        <v/>
      </c>
      <c r="F1980" s="101" t="str">
        <f>IF(CADA_PROD!D1978="","",SUMIFS(MOVI_ENTR!I:I,MOVI_ENTR!D:D,D1980,MOVI_ENTR!O:O,$E$5))</f>
        <v/>
      </c>
      <c r="G1980" s="101" t="str">
        <f>IF(CADA_PROD!C1978="","",SUMIFS(MOVI_SAID!H:H,MOVI_SAID!D:D,D1980,MOVI_SAID!L:L,$E$5))</f>
        <v/>
      </c>
      <c r="H1980" s="101" t="str">
        <f t="shared" si="62"/>
        <v/>
      </c>
      <c r="I1980" s="100" t="str">
        <f>IF(CADA_PROD!C1978="","",IFERROR(IF(H1980&lt;=0,"Sem estoque",IF(H1980/E1980&lt;0.25,"Quase sem estoque",IF(H1980/E1980&lt;1.2,"Estoque baixo",IF(H1980/E1980&lt;2,"Estoque moderado","Estoque confortável")))),""))</f>
        <v/>
      </c>
      <c r="J1980" s="102" t="str">
        <f>IF(CADA_PROD!C1978="","",SUMIFS(MOVI_ENTR!M:M,MOVI_ENTR!D:D,D1980,MOVI_ENTR!O:O,$E$5))</f>
        <v/>
      </c>
      <c r="K1980" s="103" t="str">
        <f>IF(CADA_PROD!C1978="","",IFERROR($J1980/SUM($J$8:$J$1008),""))</f>
        <v/>
      </c>
      <c r="L1980" s="103" t="str">
        <f>IF(CADA_PROD!C1978="","",IFERROR(H1980/SUM($H$8:$H$1008),""))</f>
        <v/>
      </c>
      <c r="M1980" s="102" t="str">
        <f>IF(CADA_PROD!$C1978="","",IFERROR(SUMIFS(MOVI_ENTR!M:M,MOVI_ENTR!D:D,D1980,MOVI_ENTR!O:O,$E$5)/SUMIFS(MOVI_ENTR!I:I,MOVI_ENTR!D:D,D1980,MOVI_ENTR!O:O,$E$5),0))</f>
        <v/>
      </c>
      <c r="N1980" s="104" t="str">
        <f>IF(CADA_PROD!C1978="","",G1980/E1980)</f>
        <v/>
      </c>
    </row>
    <row r="1981" spans="2:14" ht="30" customHeight="1">
      <c r="B1981" s="21">
        <f t="shared" si="61"/>
        <v>1974</v>
      </c>
      <c r="C1981" s="99" t="str">
        <f>IF(CADA_PROD!C1979="","",CADA_PROD!C1979)</f>
        <v/>
      </c>
      <c r="D1981" s="100" t="str">
        <f>IF(CADA_PROD!D1979="","",CADA_PROD!D1979)</f>
        <v/>
      </c>
      <c r="E1981" s="101" t="str">
        <f>IF(CADA_PROD!E1979="","",CADA_PROD!E1979)</f>
        <v/>
      </c>
      <c r="F1981" s="101" t="str">
        <f>IF(CADA_PROD!D1979="","",SUMIFS(MOVI_ENTR!I:I,MOVI_ENTR!D:D,D1981,MOVI_ENTR!O:O,$E$5))</f>
        <v/>
      </c>
      <c r="G1981" s="101" t="str">
        <f>IF(CADA_PROD!C1979="","",SUMIFS(MOVI_SAID!H:H,MOVI_SAID!D:D,D1981,MOVI_SAID!L:L,$E$5))</f>
        <v/>
      </c>
      <c r="H1981" s="101" t="str">
        <f t="shared" si="62"/>
        <v/>
      </c>
      <c r="I1981" s="100" t="str">
        <f>IF(CADA_PROD!C1979="","",IFERROR(IF(H1981&lt;=0,"Sem estoque",IF(H1981/E1981&lt;0.25,"Quase sem estoque",IF(H1981/E1981&lt;1.2,"Estoque baixo",IF(H1981/E1981&lt;2,"Estoque moderado","Estoque confortável")))),""))</f>
        <v/>
      </c>
      <c r="J1981" s="102" t="str">
        <f>IF(CADA_PROD!C1979="","",SUMIFS(MOVI_ENTR!M:M,MOVI_ENTR!D:D,D1981,MOVI_ENTR!O:O,$E$5))</f>
        <v/>
      </c>
      <c r="K1981" s="103" t="str">
        <f>IF(CADA_PROD!C1979="","",IFERROR($J1981/SUM($J$8:$J$1008),""))</f>
        <v/>
      </c>
      <c r="L1981" s="103" t="str">
        <f>IF(CADA_PROD!C1979="","",IFERROR(H1981/SUM($H$8:$H$1008),""))</f>
        <v/>
      </c>
      <c r="M1981" s="102" t="str">
        <f>IF(CADA_PROD!$C1979="","",IFERROR(SUMIFS(MOVI_ENTR!M:M,MOVI_ENTR!D:D,D1981,MOVI_ENTR!O:O,$E$5)/SUMIFS(MOVI_ENTR!I:I,MOVI_ENTR!D:D,D1981,MOVI_ENTR!O:O,$E$5),0))</f>
        <v/>
      </c>
      <c r="N1981" s="104" t="str">
        <f>IF(CADA_PROD!C1979="","",G1981/E1981)</f>
        <v/>
      </c>
    </row>
    <row r="1982" spans="2:14" ht="30" customHeight="1">
      <c r="B1982" s="21">
        <f t="shared" si="61"/>
        <v>1975</v>
      </c>
      <c r="C1982" s="99" t="str">
        <f>IF(CADA_PROD!C1980="","",CADA_PROD!C1980)</f>
        <v/>
      </c>
      <c r="D1982" s="100" t="str">
        <f>IF(CADA_PROD!D1980="","",CADA_PROD!D1980)</f>
        <v/>
      </c>
      <c r="E1982" s="101" t="str">
        <f>IF(CADA_PROD!E1980="","",CADA_PROD!E1980)</f>
        <v/>
      </c>
      <c r="F1982" s="101" t="str">
        <f>IF(CADA_PROD!D1980="","",SUMIFS(MOVI_ENTR!I:I,MOVI_ENTR!D:D,D1982,MOVI_ENTR!O:O,$E$5))</f>
        <v/>
      </c>
      <c r="G1982" s="101" t="str">
        <f>IF(CADA_PROD!C1980="","",SUMIFS(MOVI_SAID!H:H,MOVI_SAID!D:D,D1982,MOVI_SAID!L:L,$E$5))</f>
        <v/>
      </c>
      <c r="H1982" s="101" t="str">
        <f t="shared" si="62"/>
        <v/>
      </c>
      <c r="I1982" s="100" t="str">
        <f>IF(CADA_PROD!C1980="","",IFERROR(IF(H1982&lt;=0,"Sem estoque",IF(H1982/E1982&lt;0.25,"Quase sem estoque",IF(H1982/E1982&lt;1.2,"Estoque baixo",IF(H1982/E1982&lt;2,"Estoque moderado","Estoque confortável")))),""))</f>
        <v/>
      </c>
      <c r="J1982" s="102" t="str">
        <f>IF(CADA_PROD!C1980="","",SUMIFS(MOVI_ENTR!M:M,MOVI_ENTR!D:D,D1982,MOVI_ENTR!O:O,$E$5))</f>
        <v/>
      </c>
      <c r="K1982" s="103" t="str">
        <f>IF(CADA_PROD!C1980="","",IFERROR($J1982/SUM($J$8:$J$1008),""))</f>
        <v/>
      </c>
      <c r="L1982" s="103" t="str">
        <f>IF(CADA_PROD!C1980="","",IFERROR(H1982/SUM($H$8:$H$1008),""))</f>
        <v/>
      </c>
      <c r="M1982" s="102" t="str">
        <f>IF(CADA_PROD!$C1980="","",IFERROR(SUMIFS(MOVI_ENTR!M:M,MOVI_ENTR!D:D,D1982,MOVI_ENTR!O:O,$E$5)/SUMIFS(MOVI_ENTR!I:I,MOVI_ENTR!D:D,D1982,MOVI_ENTR!O:O,$E$5),0))</f>
        <v/>
      </c>
      <c r="N1982" s="104" t="str">
        <f>IF(CADA_PROD!C1980="","",G1982/E1982)</f>
        <v/>
      </c>
    </row>
    <row r="1983" spans="2:14" ht="30" customHeight="1">
      <c r="B1983" s="21">
        <f t="shared" si="61"/>
        <v>1976</v>
      </c>
      <c r="C1983" s="99" t="str">
        <f>IF(CADA_PROD!C1981="","",CADA_PROD!C1981)</f>
        <v/>
      </c>
      <c r="D1983" s="100" t="str">
        <f>IF(CADA_PROD!D1981="","",CADA_PROD!D1981)</f>
        <v/>
      </c>
      <c r="E1983" s="101" t="str">
        <f>IF(CADA_PROD!E1981="","",CADA_PROD!E1981)</f>
        <v/>
      </c>
      <c r="F1983" s="101" t="str">
        <f>IF(CADA_PROD!D1981="","",SUMIFS(MOVI_ENTR!I:I,MOVI_ENTR!D:D,D1983,MOVI_ENTR!O:O,$E$5))</f>
        <v/>
      </c>
      <c r="G1983" s="101" t="str">
        <f>IF(CADA_PROD!C1981="","",SUMIFS(MOVI_SAID!H:H,MOVI_SAID!D:D,D1983,MOVI_SAID!L:L,$E$5))</f>
        <v/>
      </c>
      <c r="H1983" s="101" t="str">
        <f t="shared" si="62"/>
        <v/>
      </c>
      <c r="I1983" s="100" t="str">
        <f>IF(CADA_PROD!C1981="","",IFERROR(IF(H1983&lt;=0,"Sem estoque",IF(H1983/E1983&lt;0.25,"Quase sem estoque",IF(H1983/E1983&lt;1.2,"Estoque baixo",IF(H1983/E1983&lt;2,"Estoque moderado","Estoque confortável")))),""))</f>
        <v/>
      </c>
      <c r="J1983" s="102" t="str">
        <f>IF(CADA_PROD!C1981="","",SUMIFS(MOVI_ENTR!M:M,MOVI_ENTR!D:D,D1983,MOVI_ENTR!O:O,$E$5))</f>
        <v/>
      </c>
      <c r="K1983" s="103" t="str">
        <f>IF(CADA_PROD!C1981="","",IFERROR($J1983/SUM($J$8:$J$1008),""))</f>
        <v/>
      </c>
      <c r="L1983" s="103" t="str">
        <f>IF(CADA_PROD!C1981="","",IFERROR(H1983/SUM($H$8:$H$1008),""))</f>
        <v/>
      </c>
      <c r="M1983" s="102" t="str">
        <f>IF(CADA_PROD!$C1981="","",IFERROR(SUMIFS(MOVI_ENTR!M:M,MOVI_ENTR!D:D,D1983,MOVI_ENTR!O:O,$E$5)/SUMIFS(MOVI_ENTR!I:I,MOVI_ENTR!D:D,D1983,MOVI_ENTR!O:O,$E$5),0))</f>
        <v/>
      </c>
      <c r="N1983" s="104" t="str">
        <f>IF(CADA_PROD!C1981="","",G1983/E1983)</f>
        <v/>
      </c>
    </row>
    <row r="1984" spans="2:14" ht="30" customHeight="1">
      <c r="B1984" s="21">
        <f t="shared" si="61"/>
        <v>1977</v>
      </c>
      <c r="C1984" s="99" t="str">
        <f>IF(CADA_PROD!C1982="","",CADA_PROD!C1982)</f>
        <v/>
      </c>
      <c r="D1984" s="100" t="str">
        <f>IF(CADA_PROD!D1982="","",CADA_PROD!D1982)</f>
        <v/>
      </c>
      <c r="E1984" s="101" t="str">
        <f>IF(CADA_PROD!E1982="","",CADA_PROD!E1982)</f>
        <v/>
      </c>
      <c r="F1984" s="101" t="str">
        <f>IF(CADA_PROD!D1982="","",SUMIFS(MOVI_ENTR!I:I,MOVI_ENTR!D:D,D1984,MOVI_ENTR!O:O,$E$5))</f>
        <v/>
      </c>
      <c r="G1984" s="101" t="str">
        <f>IF(CADA_PROD!C1982="","",SUMIFS(MOVI_SAID!H:H,MOVI_SAID!D:D,D1984,MOVI_SAID!L:L,$E$5))</f>
        <v/>
      </c>
      <c r="H1984" s="101" t="str">
        <f t="shared" si="62"/>
        <v/>
      </c>
      <c r="I1984" s="100" t="str">
        <f>IF(CADA_PROD!C1982="","",IFERROR(IF(H1984&lt;=0,"Sem estoque",IF(H1984/E1984&lt;0.25,"Quase sem estoque",IF(H1984/E1984&lt;1.2,"Estoque baixo",IF(H1984/E1984&lt;2,"Estoque moderado","Estoque confortável")))),""))</f>
        <v/>
      </c>
      <c r="J1984" s="102" t="str">
        <f>IF(CADA_PROD!C1982="","",SUMIFS(MOVI_ENTR!M:M,MOVI_ENTR!D:D,D1984,MOVI_ENTR!O:O,$E$5))</f>
        <v/>
      </c>
      <c r="K1984" s="103" t="str">
        <f>IF(CADA_PROD!C1982="","",IFERROR($J1984/SUM($J$8:$J$1008),""))</f>
        <v/>
      </c>
      <c r="L1984" s="103" t="str">
        <f>IF(CADA_PROD!C1982="","",IFERROR(H1984/SUM($H$8:$H$1008),""))</f>
        <v/>
      </c>
      <c r="M1984" s="102" t="str">
        <f>IF(CADA_PROD!$C1982="","",IFERROR(SUMIFS(MOVI_ENTR!M:M,MOVI_ENTR!D:D,D1984,MOVI_ENTR!O:O,$E$5)/SUMIFS(MOVI_ENTR!I:I,MOVI_ENTR!D:D,D1984,MOVI_ENTR!O:O,$E$5),0))</f>
        <v/>
      </c>
      <c r="N1984" s="104" t="str">
        <f>IF(CADA_PROD!C1982="","",G1984/E1984)</f>
        <v/>
      </c>
    </row>
    <row r="1985" spans="2:14" ht="30" customHeight="1">
      <c r="B1985" s="21">
        <f t="shared" si="61"/>
        <v>1978</v>
      </c>
      <c r="C1985" s="99" t="str">
        <f>IF(CADA_PROD!C1983="","",CADA_PROD!C1983)</f>
        <v/>
      </c>
      <c r="D1985" s="100" t="str">
        <f>IF(CADA_PROD!D1983="","",CADA_PROD!D1983)</f>
        <v/>
      </c>
      <c r="E1985" s="101" t="str">
        <f>IF(CADA_PROD!E1983="","",CADA_PROD!E1983)</f>
        <v/>
      </c>
      <c r="F1985" s="101" t="str">
        <f>IF(CADA_PROD!D1983="","",SUMIFS(MOVI_ENTR!I:I,MOVI_ENTR!D:D,D1985,MOVI_ENTR!O:O,$E$5))</f>
        <v/>
      </c>
      <c r="G1985" s="101" t="str">
        <f>IF(CADA_PROD!C1983="","",SUMIFS(MOVI_SAID!H:H,MOVI_SAID!D:D,D1985,MOVI_SAID!L:L,$E$5))</f>
        <v/>
      </c>
      <c r="H1985" s="101" t="str">
        <f t="shared" si="62"/>
        <v/>
      </c>
      <c r="I1985" s="100" t="str">
        <f>IF(CADA_PROD!C1983="","",IFERROR(IF(H1985&lt;=0,"Sem estoque",IF(H1985/E1985&lt;0.25,"Quase sem estoque",IF(H1985/E1985&lt;1.2,"Estoque baixo",IF(H1985/E1985&lt;2,"Estoque moderado","Estoque confortável")))),""))</f>
        <v/>
      </c>
      <c r="J1985" s="102" t="str">
        <f>IF(CADA_PROD!C1983="","",SUMIFS(MOVI_ENTR!M:M,MOVI_ENTR!D:D,D1985,MOVI_ENTR!O:O,$E$5))</f>
        <v/>
      </c>
      <c r="K1985" s="103" t="str">
        <f>IF(CADA_PROD!C1983="","",IFERROR($J1985/SUM($J$8:$J$1008),""))</f>
        <v/>
      </c>
      <c r="L1985" s="103" t="str">
        <f>IF(CADA_PROD!C1983="","",IFERROR(H1985/SUM($H$8:$H$1008),""))</f>
        <v/>
      </c>
      <c r="M1985" s="102" t="str">
        <f>IF(CADA_PROD!$C1983="","",IFERROR(SUMIFS(MOVI_ENTR!M:M,MOVI_ENTR!D:D,D1985,MOVI_ENTR!O:O,$E$5)/SUMIFS(MOVI_ENTR!I:I,MOVI_ENTR!D:D,D1985,MOVI_ENTR!O:O,$E$5),0))</f>
        <v/>
      </c>
      <c r="N1985" s="104" t="str">
        <f>IF(CADA_PROD!C1983="","",G1985/E1985)</f>
        <v/>
      </c>
    </row>
    <row r="1986" spans="2:14" ht="30" customHeight="1">
      <c r="B1986" s="21">
        <f t="shared" si="61"/>
        <v>1979</v>
      </c>
      <c r="C1986" s="99" t="str">
        <f>IF(CADA_PROD!C1984="","",CADA_PROD!C1984)</f>
        <v/>
      </c>
      <c r="D1986" s="100" t="str">
        <f>IF(CADA_PROD!D1984="","",CADA_PROD!D1984)</f>
        <v/>
      </c>
      <c r="E1986" s="101" t="str">
        <f>IF(CADA_PROD!E1984="","",CADA_PROD!E1984)</f>
        <v/>
      </c>
      <c r="F1986" s="101" t="str">
        <f>IF(CADA_PROD!D1984="","",SUMIFS(MOVI_ENTR!I:I,MOVI_ENTR!D:D,D1986,MOVI_ENTR!O:O,$E$5))</f>
        <v/>
      </c>
      <c r="G1986" s="101" t="str">
        <f>IF(CADA_PROD!C1984="","",SUMIFS(MOVI_SAID!H:H,MOVI_SAID!D:D,D1986,MOVI_SAID!L:L,$E$5))</f>
        <v/>
      </c>
      <c r="H1986" s="101" t="str">
        <f t="shared" si="62"/>
        <v/>
      </c>
      <c r="I1986" s="100" t="str">
        <f>IF(CADA_PROD!C1984="","",IFERROR(IF(H1986&lt;=0,"Sem estoque",IF(H1986/E1986&lt;0.25,"Quase sem estoque",IF(H1986/E1986&lt;1.2,"Estoque baixo",IF(H1986/E1986&lt;2,"Estoque moderado","Estoque confortável")))),""))</f>
        <v/>
      </c>
      <c r="J1986" s="102" t="str">
        <f>IF(CADA_PROD!C1984="","",SUMIFS(MOVI_ENTR!M:M,MOVI_ENTR!D:D,D1986,MOVI_ENTR!O:O,$E$5))</f>
        <v/>
      </c>
      <c r="K1986" s="103" t="str">
        <f>IF(CADA_PROD!C1984="","",IFERROR($J1986/SUM($J$8:$J$1008),""))</f>
        <v/>
      </c>
      <c r="L1986" s="103" t="str">
        <f>IF(CADA_PROD!C1984="","",IFERROR(H1986/SUM($H$8:$H$1008),""))</f>
        <v/>
      </c>
      <c r="M1986" s="102" t="str">
        <f>IF(CADA_PROD!$C1984="","",IFERROR(SUMIFS(MOVI_ENTR!M:M,MOVI_ENTR!D:D,D1986,MOVI_ENTR!O:O,$E$5)/SUMIFS(MOVI_ENTR!I:I,MOVI_ENTR!D:D,D1986,MOVI_ENTR!O:O,$E$5),0))</f>
        <v/>
      </c>
      <c r="N1986" s="104" t="str">
        <f>IF(CADA_PROD!C1984="","",G1986/E1986)</f>
        <v/>
      </c>
    </row>
    <row r="1987" spans="2:14" ht="30" customHeight="1">
      <c r="B1987" s="21">
        <f t="shared" si="61"/>
        <v>1980</v>
      </c>
      <c r="C1987" s="99" t="str">
        <f>IF(CADA_PROD!C1985="","",CADA_PROD!C1985)</f>
        <v/>
      </c>
      <c r="D1987" s="100" t="str">
        <f>IF(CADA_PROD!D1985="","",CADA_PROD!D1985)</f>
        <v/>
      </c>
      <c r="E1987" s="101" t="str">
        <f>IF(CADA_PROD!E1985="","",CADA_PROD!E1985)</f>
        <v/>
      </c>
      <c r="F1987" s="101" t="str">
        <f>IF(CADA_PROD!D1985="","",SUMIFS(MOVI_ENTR!I:I,MOVI_ENTR!D:D,D1987,MOVI_ENTR!O:O,$E$5))</f>
        <v/>
      </c>
      <c r="G1987" s="101" t="str">
        <f>IF(CADA_PROD!C1985="","",SUMIFS(MOVI_SAID!H:H,MOVI_SAID!D:D,D1987,MOVI_SAID!L:L,$E$5))</f>
        <v/>
      </c>
      <c r="H1987" s="101" t="str">
        <f t="shared" si="62"/>
        <v/>
      </c>
      <c r="I1987" s="100" t="str">
        <f>IF(CADA_PROD!C1985="","",IFERROR(IF(H1987&lt;=0,"Sem estoque",IF(H1987/E1987&lt;0.25,"Quase sem estoque",IF(H1987/E1987&lt;1.2,"Estoque baixo",IF(H1987/E1987&lt;2,"Estoque moderado","Estoque confortável")))),""))</f>
        <v/>
      </c>
      <c r="J1987" s="102" t="str">
        <f>IF(CADA_PROD!C1985="","",SUMIFS(MOVI_ENTR!M:M,MOVI_ENTR!D:D,D1987,MOVI_ENTR!O:O,$E$5))</f>
        <v/>
      </c>
      <c r="K1987" s="103" t="str">
        <f>IF(CADA_PROD!C1985="","",IFERROR($J1987/SUM($J$8:$J$1008),""))</f>
        <v/>
      </c>
      <c r="L1987" s="103" t="str">
        <f>IF(CADA_PROD!C1985="","",IFERROR(H1987/SUM($H$8:$H$1008),""))</f>
        <v/>
      </c>
      <c r="M1987" s="102" t="str">
        <f>IF(CADA_PROD!$C1985="","",IFERROR(SUMIFS(MOVI_ENTR!M:M,MOVI_ENTR!D:D,D1987,MOVI_ENTR!O:O,$E$5)/SUMIFS(MOVI_ENTR!I:I,MOVI_ENTR!D:D,D1987,MOVI_ENTR!O:O,$E$5),0))</f>
        <v/>
      </c>
      <c r="N1987" s="104" t="str">
        <f>IF(CADA_PROD!C1985="","",G1987/E1987)</f>
        <v/>
      </c>
    </row>
    <row r="1988" spans="2:14" ht="30" customHeight="1">
      <c r="B1988" s="21">
        <f t="shared" si="61"/>
        <v>1981</v>
      </c>
      <c r="C1988" s="99" t="str">
        <f>IF(CADA_PROD!C1986="","",CADA_PROD!C1986)</f>
        <v/>
      </c>
      <c r="D1988" s="100" t="str">
        <f>IF(CADA_PROD!D1986="","",CADA_PROD!D1986)</f>
        <v/>
      </c>
      <c r="E1988" s="101" t="str">
        <f>IF(CADA_PROD!E1986="","",CADA_PROD!E1986)</f>
        <v/>
      </c>
      <c r="F1988" s="101" t="str">
        <f>IF(CADA_PROD!D1986="","",SUMIFS(MOVI_ENTR!I:I,MOVI_ENTR!D:D,D1988,MOVI_ENTR!O:O,$E$5))</f>
        <v/>
      </c>
      <c r="G1988" s="101" t="str">
        <f>IF(CADA_PROD!C1986="","",SUMIFS(MOVI_SAID!H:H,MOVI_SAID!D:D,D1988,MOVI_SAID!L:L,$E$5))</f>
        <v/>
      </c>
      <c r="H1988" s="101" t="str">
        <f t="shared" si="62"/>
        <v/>
      </c>
      <c r="I1988" s="100" t="str">
        <f>IF(CADA_PROD!C1986="","",IFERROR(IF(H1988&lt;=0,"Sem estoque",IF(H1988/E1988&lt;0.25,"Quase sem estoque",IF(H1988/E1988&lt;1.2,"Estoque baixo",IF(H1988/E1988&lt;2,"Estoque moderado","Estoque confortável")))),""))</f>
        <v/>
      </c>
      <c r="J1988" s="102" t="str">
        <f>IF(CADA_PROD!C1986="","",SUMIFS(MOVI_ENTR!M:M,MOVI_ENTR!D:D,D1988,MOVI_ENTR!O:O,$E$5))</f>
        <v/>
      </c>
      <c r="K1988" s="103" t="str">
        <f>IF(CADA_PROD!C1986="","",IFERROR($J1988/SUM($J$8:$J$1008),""))</f>
        <v/>
      </c>
      <c r="L1988" s="103" t="str">
        <f>IF(CADA_PROD!C1986="","",IFERROR(H1988/SUM($H$8:$H$1008),""))</f>
        <v/>
      </c>
      <c r="M1988" s="102" t="str">
        <f>IF(CADA_PROD!$C1986="","",IFERROR(SUMIFS(MOVI_ENTR!M:M,MOVI_ENTR!D:D,D1988,MOVI_ENTR!O:O,$E$5)/SUMIFS(MOVI_ENTR!I:I,MOVI_ENTR!D:D,D1988,MOVI_ENTR!O:O,$E$5),0))</f>
        <v/>
      </c>
      <c r="N1988" s="104" t="str">
        <f>IF(CADA_PROD!C1986="","",G1988/E1988)</f>
        <v/>
      </c>
    </row>
    <row r="1989" spans="2:14" ht="30" customHeight="1">
      <c r="B1989" s="21">
        <f t="shared" si="61"/>
        <v>1982</v>
      </c>
      <c r="C1989" s="99" t="str">
        <f>IF(CADA_PROD!C1987="","",CADA_PROD!C1987)</f>
        <v/>
      </c>
      <c r="D1989" s="100" t="str">
        <f>IF(CADA_PROD!D1987="","",CADA_PROD!D1987)</f>
        <v/>
      </c>
      <c r="E1989" s="101" t="str">
        <f>IF(CADA_PROD!E1987="","",CADA_PROD!E1987)</f>
        <v/>
      </c>
      <c r="F1989" s="101" t="str">
        <f>IF(CADA_PROD!D1987="","",SUMIFS(MOVI_ENTR!I:I,MOVI_ENTR!D:D,D1989,MOVI_ENTR!O:O,$E$5))</f>
        <v/>
      </c>
      <c r="G1989" s="101" t="str">
        <f>IF(CADA_PROD!C1987="","",SUMIFS(MOVI_SAID!H:H,MOVI_SAID!D:D,D1989,MOVI_SAID!L:L,$E$5))</f>
        <v/>
      </c>
      <c r="H1989" s="101" t="str">
        <f t="shared" si="62"/>
        <v/>
      </c>
      <c r="I1989" s="100" t="str">
        <f>IF(CADA_PROD!C1987="","",IFERROR(IF(H1989&lt;=0,"Sem estoque",IF(H1989/E1989&lt;0.25,"Quase sem estoque",IF(H1989/E1989&lt;1.2,"Estoque baixo",IF(H1989/E1989&lt;2,"Estoque moderado","Estoque confortável")))),""))</f>
        <v/>
      </c>
      <c r="J1989" s="102" t="str">
        <f>IF(CADA_PROD!C1987="","",SUMIFS(MOVI_ENTR!M:M,MOVI_ENTR!D:D,D1989,MOVI_ENTR!O:O,$E$5))</f>
        <v/>
      </c>
      <c r="K1989" s="103" t="str">
        <f>IF(CADA_PROD!C1987="","",IFERROR($J1989/SUM($J$8:$J$1008),""))</f>
        <v/>
      </c>
      <c r="L1989" s="103" t="str">
        <f>IF(CADA_PROD!C1987="","",IFERROR(H1989/SUM($H$8:$H$1008),""))</f>
        <v/>
      </c>
      <c r="M1989" s="102" t="str">
        <f>IF(CADA_PROD!$C1987="","",IFERROR(SUMIFS(MOVI_ENTR!M:M,MOVI_ENTR!D:D,D1989,MOVI_ENTR!O:O,$E$5)/SUMIFS(MOVI_ENTR!I:I,MOVI_ENTR!D:D,D1989,MOVI_ENTR!O:O,$E$5),0))</f>
        <v/>
      </c>
      <c r="N1989" s="104" t="str">
        <f>IF(CADA_PROD!C1987="","",G1989/E1989)</f>
        <v/>
      </c>
    </row>
    <row r="1990" spans="2:14" ht="30" customHeight="1">
      <c r="B1990" s="21">
        <f t="shared" si="61"/>
        <v>1983</v>
      </c>
      <c r="C1990" s="99" t="str">
        <f>IF(CADA_PROD!C1988="","",CADA_PROD!C1988)</f>
        <v/>
      </c>
      <c r="D1990" s="100" t="str">
        <f>IF(CADA_PROD!D1988="","",CADA_PROD!D1988)</f>
        <v/>
      </c>
      <c r="E1990" s="101" t="str">
        <f>IF(CADA_PROD!E1988="","",CADA_PROD!E1988)</f>
        <v/>
      </c>
      <c r="F1990" s="101" t="str">
        <f>IF(CADA_PROD!D1988="","",SUMIFS(MOVI_ENTR!I:I,MOVI_ENTR!D:D,D1990,MOVI_ENTR!O:O,$E$5))</f>
        <v/>
      </c>
      <c r="G1990" s="101" t="str">
        <f>IF(CADA_PROD!C1988="","",SUMIFS(MOVI_SAID!H:H,MOVI_SAID!D:D,D1990,MOVI_SAID!L:L,$E$5))</f>
        <v/>
      </c>
      <c r="H1990" s="101" t="str">
        <f t="shared" si="62"/>
        <v/>
      </c>
      <c r="I1990" s="100" t="str">
        <f>IF(CADA_PROD!C1988="","",IFERROR(IF(H1990&lt;=0,"Sem estoque",IF(H1990/E1990&lt;0.25,"Quase sem estoque",IF(H1990/E1990&lt;1.2,"Estoque baixo",IF(H1990/E1990&lt;2,"Estoque moderado","Estoque confortável")))),""))</f>
        <v/>
      </c>
      <c r="J1990" s="102" t="str">
        <f>IF(CADA_PROD!C1988="","",SUMIFS(MOVI_ENTR!M:M,MOVI_ENTR!D:D,D1990,MOVI_ENTR!O:O,$E$5))</f>
        <v/>
      </c>
      <c r="K1990" s="103" t="str">
        <f>IF(CADA_PROD!C1988="","",IFERROR($J1990/SUM($J$8:$J$1008),""))</f>
        <v/>
      </c>
      <c r="L1990" s="103" t="str">
        <f>IF(CADA_PROD!C1988="","",IFERROR(H1990/SUM($H$8:$H$1008),""))</f>
        <v/>
      </c>
      <c r="M1990" s="102" t="str">
        <f>IF(CADA_PROD!$C1988="","",IFERROR(SUMIFS(MOVI_ENTR!M:M,MOVI_ENTR!D:D,D1990,MOVI_ENTR!O:O,$E$5)/SUMIFS(MOVI_ENTR!I:I,MOVI_ENTR!D:D,D1990,MOVI_ENTR!O:O,$E$5),0))</f>
        <v/>
      </c>
      <c r="N1990" s="104" t="str">
        <f>IF(CADA_PROD!C1988="","",G1990/E1990)</f>
        <v/>
      </c>
    </row>
    <row r="1991" spans="2:14" ht="30" customHeight="1">
      <c r="B1991" s="21">
        <f t="shared" si="61"/>
        <v>1984</v>
      </c>
      <c r="C1991" s="99" t="str">
        <f>IF(CADA_PROD!C1989="","",CADA_PROD!C1989)</f>
        <v/>
      </c>
      <c r="D1991" s="100" t="str">
        <f>IF(CADA_PROD!D1989="","",CADA_PROD!D1989)</f>
        <v/>
      </c>
      <c r="E1991" s="101" t="str">
        <f>IF(CADA_PROD!E1989="","",CADA_PROD!E1989)</f>
        <v/>
      </c>
      <c r="F1991" s="101" t="str">
        <f>IF(CADA_PROD!D1989="","",SUMIFS(MOVI_ENTR!I:I,MOVI_ENTR!D:D,D1991,MOVI_ENTR!O:O,$E$5))</f>
        <v/>
      </c>
      <c r="G1991" s="101" t="str">
        <f>IF(CADA_PROD!C1989="","",SUMIFS(MOVI_SAID!H:H,MOVI_SAID!D:D,D1991,MOVI_SAID!L:L,$E$5))</f>
        <v/>
      </c>
      <c r="H1991" s="101" t="str">
        <f t="shared" si="62"/>
        <v/>
      </c>
      <c r="I1991" s="100" t="str">
        <f>IF(CADA_PROD!C1989="","",IFERROR(IF(H1991&lt;=0,"Sem estoque",IF(H1991/E1991&lt;0.25,"Quase sem estoque",IF(H1991/E1991&lt;1.2,"Estoque baixo",IF(H1991/E1991&lt;2,"Estoque moderado","Estoque confortável")))),""))</f>
        <v/>
      </c>
      <c r="J1991" s="102" t="str">
        <f>IF(CADA_PROD!C1989="","",SUMIFS(MOVI_ENTR!M:M,MOVI_ENTR!D:D,D1991,MOVI_ENTR!O:O,$E$5))</f>
        <v/>
      </c>
      <c r="K1991" s="103" t="str">
        <f>IF(CADA_PROD!C1989="","",IFERROR($J1991/SUM($J$8:$J$1008),""))</f>
        <v/>
      </c>
      <c r="L1991" s="103" t="str">
        <f>IF(CADA_PROD!C1989="","",IFERROR(H1991/SUM($H$8:$H$1008),""))</f>
        <v/>
      </c>
      <c r="M1991" s="102" t="str">
        <f>IF(CADA_PROD!$C1989="","",IFERROR(SUMIFS(MOVI_ENTR!M:M,MOVI_ENTR!D:D,D1991,MOVI_ENTR!O:O,$E$5)/SUMIFS(MOVI_ENTR!I:I,MOVI_ENTR!D:D,D1991,MOVI_ENTR!O:O,$E$5),0))</f>
        <v/>
      </c>
      <c r="N1991" s="104" t="str">
        <f>IF(CADA_PROD!C1989="","",G1991/E1991)</f>
        <v/>
      </c>
    </row>
    <row r="1992" spans="2:14" ht="30" customHeight="1">
      <c r="B1992" s="21">
        <f t="shared" si="61"/>
        <v>1985</v>
      </c>
      <c r="C1992" s="99" t="str">
        <f>IF(CADA_PROD!C1990="","",CADA_PROD!C1990)</f>
        <v/>
      </c>
      <c r="D1992" s="100" t="str">
        <f>IF(CADA_PROD!D1990="","",CADA_PROD!D1990)</f>
        <v/>
      </c>
      <c r="E1992" s="101" t="str">
        <f>IF(CADA_PROD!E1990="","",CADA_PROD!E1990)</f>
        <v/>
      </c>
      <c r="F1992" s="101" t="str">
        <f>IF(CADA_PROD!D1990="","",SUMIFS(MOVI_ENTR!I:I,MOVI_ENTR!D:D,D1992,MOVI_ENTR!O:O,$E$5))</f>
        <v/>
      </c>
      <c r="G1992" s="101" t="str">
        <f>IF(CADA_PROD!C1990="","",SUMIFS(MOVI_SAID!H:H,MOVI_SAID!D:D,D1992,MOVI_SAID!L:L,$E$5))</f>
        <v/>
      </c>
      <c r="H1992" s="101" t="str">
        <f t="shared" si="62"/>
        <v/>
      </c>
      <c r="I1992" s="100" t="str">
        <f>IF(CADA_PROD!C1990="","",IFERROR(IF(H1992&lt;=0,"Sem estoque",IF(H1992/E1992&lt;0.25,"Quase sem estoque",IF(H1992/E1992&lt;1.2,"Estoque baixo",IF(H1992/E1992&lt;2,"Estoque moderado","Estoque confortável")))),""))</f>
        <v/>
      </c>
      <c r="J1992" s="102" t="str">
        <f>IF(CADA_PROD!C1990="","",SUMIFS(MOVI_ENTR!M:M,MOVI_ENTR!D:D,D1992,MOVI_ENTR!O:O,$E$5))</f>
        <v/>
      </c>
      <c r="K1992" s="103" t="str">
        <f>IF(CADA_PROD!C1990="","",IFERROR($J1992/SUM($J$8:$J$1008),""))</f>
        <v/>
      </c>
      <c r="L1992" s="103" t="str">
        <f>IF(CADA_PROD!C1990="","",IFERROR(H1992/SUM($H$8:$H$1008),""))</f>
        <v/>
      </c>
      <c r="M1992" s="102" t="str">
        <f>IF(CADA_PROD!$C1990="","",IFERROR(SUMIFS(MOVI_ENTR!M:M,MOVI_ENTR!D:D,D1992,MOVI_ENTR!O:O,$E$5)/SUMIFS(MOVI_ENTR!I:I,MOVI_ENTR!D:D,D1992,MOVI_ENTR!O:O,$E$5),0))</f>
        <v/>
      </c>
      <c r="N1992" s="104" t="str">
        <f>IF(CADA_PROD!C1990="","",G1992/E1992)</f>
        <v/>
      </c>
    </row>
    <row r="1993" spans="2:14" ht="30" customHeight="1">
      <c r="B1993" s="21">
        <f t="shared" si="61"/>
        <v>1986</v>
      </c>
      <c r="C1993" s="99" t="str">
        <f>IF(CADA_PROD!C1991="","",CADA_PROD!C1991)</f>
        <v/>
      </c>
      <c r="D1993" s="100" t="str">
        <f>IF(CADA_PROD!D1991="","",CADA_PROD!D1991)</f>
        <v/>
      </c>
      <c r="E1993" s="101" t="str">
        <f>IF(CADA_PROD!E1991="","",CADA_PROD!E1991)</f>
        <v/>
      </c>
      <c r="F1993" s="101" t="str">
        <f>IF(CADA_PROD!D1991="","",SUMIFS(MOVI_ENTR!I:I,MOVI_ENTR!D:D,D1993,MOVI_ENTR!O:O,$E$5))</f>
        <v/>
      </c>
      <c r="G1993" s="101" t="str">
        <f>IF(CADA_PROD!C1991="","",SUMIFS(MOVI_SAID!H:H,MOVI_SAID!D:D,D1993,MOVI_SAID!L:L,$E$5))</f>
        <v/>
      </c>
      <c r="H1993" s="101" t="str">
        <f t="shared" si="62"/>
        <v/>
      </c>
      <c r="I1993" s="100" t="str">
        <f>IF(CADA_PROD!C1991="","",IFERROR(IF(H1993&lt;=0,"Sem estoque",IF(H1993/E1993&lt;0.25,"Quase sem estoque",IF(H1993/E1993&lt;1.2,"Estoque baixo",IF(H1993/E1993&lt;2,"Estoque moderado","Estoque confortável")))),""))</f>
        <v/>
      </c>
      <c r="J1993" s="102" t="str">
        <f>IF(CADA_PROD!C1991="","",SUMIFS(MOVI_ENTR!M:M,MOVI_ENTR!D:D,D1993,MOVI_ENTR!O:O,$E$5))</f>
        <v/>
      </c>
      <c r="K1993" s="103" t="str">
        <f>IF(CADA_PROD!C1991="","",IFERROR($J1993/SUM($J$8:$J$1008),""))</f>
        <v/>
      </c>
      <c r="L1993" s="103" t="str">
        <f>IF(CADA_PROD!C1991="","",IFERROR(H1993/SUM($H$8:$H$1008),""))</f>
        <v/>
      </c>
      <c r="M1993" s="102" t="str">
        <f>IF(CADA_PROD!$C1991="","",IFERROR(SUMIFS(MOVI_ENTR!M:M,MOVI_ENTR!D:D,D1993,MOVI_ENTR!O:O,$E$5)/SUMIFS(MOVI_ENTR!I:I,MOVI_ENTR!D:D,D1993,MOVI_ENTR!O:O,$E$5),0))</f>
        <v/>
      </c>
      <c r="N1993" s="104" t="str">
        <f>IF(CADA_PROD!C1991="","",G1993/E1993)</f>
        <v/>
      </c>
    </row>
    <row r="1994" spans="2:14" ht="30" customHeight="1">
      <c r="B1994" s="21">
        <f t="shared" ref="B1994:B2057" si="63">B1993+1</f>
        <v>1987</v>
      </c>
      <c r="C1994" s="99" t="str">
        <f>IF(CADA_PROD!C1992="","",CADA_PROD!C1992)</f>
        <v/>
      </c>
      <c r="D1994" s="100" t="str">
        <f>IF(CADA_PROD!D1992="","",CADA_PROD!D1992)</f>
        <v/>
      </c>
      <c r="E1994" s="101" t="str">
        <f>IF(CADA_PROD!E1992="","",CADA_PROD!E1992)</f>
        <v/>
      </c>
      <c r="F1994" s="101" t="str">
        <f>IF(CADA_PROD!D1992="","",SUMIFS(MOVI_ENTR!I:I,MOVI_ENTR!D:D,D1994,MOVI_ENTR!O:O,$E$5))</f>
        <v/>
      </c>
      <c r="G1994" s="101" t="str">
        <f>IF(CADA_PROD!C1992="","",SUMIFS(MOVI_SAID!H:H,MOVI_SAID!D:D,D1994,MOVI_SAID!L:L,$E$5))</f>
        <v/>
      </c>
      <c r="H1994" s="101" t="str">
        <f t="shared" si="62"/>
        <v/>
      </c>
      <c r="I1994" s="100" t="str">
        <f>IF(CADA_PROD!C1992="","",IFERROR(IF(H1994&lt;=0,"Sem estoque",IF(H1994/E1994&lt;0.25,"Quase sem estoque",IF(H1994/E1994&lt;1.2,"Estoque baixo",IF(H1994/E1994&lt;2,"Estoque moderado","Estoque confortável")))),""))</f>
        <v/>
      </c>
      <c r="J1994" s="102" t="str">
        <f>IF(CADA_PROD!C1992="","",SUMIFS(MOVI_ENTR!M:M,MOVI_ENTR!D:D,D1994,MOVI_ENTR!O:O,$E$5))</f>
        <v/>
      </c>
      <c r="K1994" s="103" t="str">
        <f>IF(CADA_PROD!C1992="","",IFERROR($J1994/SUM($J$8:$J$1008),""))</f>
        <v/>
      </c>
      <c r="L1994" s="103" t="str">
        <f>IF(CADA_PROD!C1992="","",IFERROR(H1994/SUM($H$8:$H$1008),""))</f>
        <v/>
      </c>
      <c r="M1994" s="102" t="str">
        <f>IF(CADA_PROD!$C1992="","",IFERROR(SUMIFS(MOVI_ENTR!M:M,MOVI_ENTR!D:D,D1994,MOVI_ENTR!O:O,$E$5)/SUMIFS(MOVI_ENTR!I:I,MOVI_ENTR!D:D,D1994,MOVI_ENTR!O:O,$E$5),0))</f>
        <v/>
      </c>
      <c r="N1994" s="104" t="str">
        <f>IF(CADA_PROD!C1992="","",G1994/E1994)</f>
        <v/>
      </c>
    </row>
    <row r="1995" spans="2:14" ht="30" customHeight="1">
      <c r="B1995" s="21">
        <f t="shared" si="63"/>
        <v>1988</v>
      </c>
      <c r="C1995" s="99" t="str">
        <f>IF(CADA_PROD!C1993="","",CADA_PROD!C1993)</f>
        <v/>
      </c>
      <c r="D1995" s="100" t="str">
        <f>IF(CADA_PROD!D1993="","",CADA_PROD!D1993)</f>
        <v/>
      </c>
      <c r="E1995" s="101" t="str">
        <f>IF(CADA_PROD!E1993="","",CADA_PROD!E1993)</f>
        <v/>
      </c>
      <c r="F1995" s="101" t="str">
        <f>IF(CADA_PROD!D1993="","",SUMIFS(MOVI_ENTR!I:I,MOVI_ENTR!D:D,D1995,MOVI_ENTR!O:O,$E$5))</f>
        <v/>
      </c>
      <c r="G1995" s="101" t="str">
        <f>IF(CADA_PROD!C1993="","",SUMIFS(MOVI_SAID!H:H,MOVI_SAID!D:D,D1995,MOVI_SAID!L:L,$E$5))</f>
        <v/>
      </c>
      <c r="H1995" s="101" t="str">
        <f t="shared" si="62"/>
        <v/>
      </c>
      <c r="I1995" s="100" t="str">
        <f>IF(CADA_PROD!C1993="","",IFERROR(IF(H1995&lt;=0,"Sem estoque",IF(H1995/E1995&lt;0.25,"Quase sem estoque",IF(H1995/E1995&lt;1.2,"Estoque baixo",IF(H1995/E1995&lt;2,"Estoque moderado","Estoque confortável")))),""))</f>
        <v/>
      </c>
      <c r="J1995" s="102" t="str">
        <f>IF(CADA_PROD!C1993="","",SUMIFS(MOVI_ENTR!M:M,MOVI_ENTR!D:D,D1995,MOVI_ENTR!O:O,$E$5))</f>
        <v/>
      </c>
      <c r="K1995" s="103" t="str">
        <f>IF(CADA_PROD!C1993="","",IFERROR($J1995/SUM($J$8:$J$1008),""))</f>
        <v/>
      </c>
      <c r="L1995" s="103" t="str">
        <f>IF(CADA_PROD!C1993="","",IFERROR(H1995/SUM($H$8:$H$1008),""))</f>
        <v/>
      </c>
      <c r="M1995" s="102" t="str">
        <f>IF(CADA_PROD!$C1993="","",IFERROR(SUMIFS(MOVI_ENTR!M:M,MOVI_ENTR!D:D,D1995,MOVI_ENTR!O:O,$E$5)/SUMIFS(MOVI_ENTR!I:I,MOVI_ENTR!D:D,D1995,MOVI_ENTR!O:O,$E$5),0))</f>
        <v/>
      </c>
      <c r="N1995" s="104" t="str">
        <f>IF(CADA_PROD!C1993="","",G1995/E1995)</f>
        <v/>
      </c>
    </row>
    <row r="1996" spans="2:14" ht="30" customHeight="1">
      <c r="B1996" s="21">
        <f t="shared" si="63"/>
        <v>1989</v>
      </c>
      <c r="C1996" s="99" t="str">
        <f>IF(CADA_PROD!C1994="","",CADA_PROD!C1994)</f>
        <v/>
      </c>
      <c r="D1996" s="100" t="str">
        <f>IF(CADA_PROD!D1994="","",CADA_PROD!D1994)</f>
        <v/>
      </c>
      <c r="E1996" s="101" t="str">
        <f>IF(CADA_PROD!E1994="","",CADA_PROD!E1994)</f>
        <v/>
      </c>
      <c r="F1996" s="101" t="str">
        <f>IF(CADA_PROD!D1994="","",SUMIFS(MOVI_ENTR!I:I,MOVI_ENTR!D:D,D1996,MOVI_ENTR!O:O,$E$5))</f>
        <v/>
      </c>
      <c r="G1996" s="101" t="str">
        <f>IF(CADA_PROD!C1994="","",SUMIFS(MOVI_SAID!H:H,MOVI_SAID!D:D,D1996,MOVI_SAID!L:L,$E$5))</f>
        <v/>
      </c>
      <c r="H1996" s="101" t="str">
        <f t="shared" si="62"/>
        <v/>
      </c>
      <c r="I1996" s="100" t="str">
        <f>IF(CADA_PROD!C1994="","",IFERROR(IF(H1996&lt;=0,"Sem estoque",IF(H1996/E1996&lt;0.25,"Quase sem estoque",IF(H1996/E1996&lt;1.2,"Estoque baixo",IF(H1996/E1996&lt;2,"Estoque moderado","Estoque confortável")))),""))</f>
        <v/>
      </c>
      <c r="J1996" s="102" t="str">
        <f>IF(CADA_PROD!C1994="","",SUMIFS(MOVI_ENTR!M:M,MOVI_ENTR!D:D,D1996,MOVI_ENTR!O:O,$E$5))</f>
        <v/>
      </c>
      <c r="K1996" s="103" t="str">
        <f>IF(CADA_PROD!C1994="","",IFERROR($J1996/SUM($J$8:$J$1008),""))</f>
        <v/>
      </c>
      <c r="L1996" s="103" t="str">
        <f>IF(CADA_PROD!C1994="","",IFERROR(H1996/SUM($H$8:$H$1008),""))</f>
        <v/>
      </c>
      <c r="M1996" s="102" t="str">
        <f>IF(CADA_PROD!$C1994="","",IFERROR(SUMIFS(MOVI_ENTR!M:M,MOVI_ENTR!D:D,D1996,MOVI_ENTR!O:O,$E$5)/SUMIFS(MOVI_ENTR!I:I,MOVI_ENTR!D:D,D1996,MOVI_ENTR!O:O,$E$5),0))</f>
        <v/>
      </c>
      <c r="N1996" s="104" t="str">
        <f>IF(CADA_PROD!C1994="","",G1996/E1996)</f>
        <v/>
      </c>
    </row>
    <row r="1997" spans="2:14" ht="30" customHeight="1">
      <c r="B1997" s="21">
        <f t="shared" si="63"/>
        <v>1990</v>
      </c>
      <c r="C1997" s="99" t="str">
        <f>IF(CADA_PROD!C1995="","",CADA_PROD!C1995)</f>
        <v/>
      </c>
      <c r="D1997" s="100" t="str">
        <f>IF(CADA_PROD!D1995="","",CADA_PROD!D1995)</f>
        <v/>
      </c>
      <c r="E1997" s="101" t="str">
        <f>IF(CADA_PROD!E1995="","",CADA_PROD!E1995)</f>
        <v/>
      </c>
      <c r="F1997" s="101" t="str">
        <f>IF(CADA_PROD!D1995="","",SUMIFS(MOVI_ENTR!I:I,MOVI_ENTR!D:D,D1997,MOVI_ENTR!O:O,$E$5))</f>
        <v/>
      </c>
      <c r="G1997" s="101" t="str">
        <f>IF(CADA_PROD!C1995="","",SUMIFS(MOVI_SAID!H:H,MOVI_SAID!D:D,D1997,MOVI_SAID!L:L,$E$5))</f>
        <v/>
      </c>
      <c r="H1997" s="101" t="str">
        <f t="shared" si="62"/>
        <v/>
      </c>
      <c r="I1997" s="100" t="str">
        <f>IF(CADA_PROD!C1995="","",IFERROR(IF(H1997&lt;=0,"Sem estoque",IF(H1997/E1997&lt;0.25,"Quase sem estoque",IF(H1997/E1997&lt;1.2,"Estoque baixo",IF(H1997/E1997&lt;2,"Estoque moderado","Estoque confortável")))),""))</f>
        <v/>
      </c>
      <c r="J1997" s="102" t="str">
        <f>IF(CADA_PROD!C1995="","",SUMIFS(MOVI_ENTR!M:M,MOVI_ENTR!D:D,D1997,MOVI_ENTR!O:O,$E$5))</f>
        <v/>
      </c>
      <c r="K1997" s="103" t="str">
        <f>IF(CADA_PROD!C1995="","",IFERROR($J1997/SUM($J$8:$J$1008),""))</f>
        <v/>
      </c>
      <c r="L1997" s="103" t="str">
        <f>IF(CADA_PROD!C1995="","",IFERROR(H1997/SUM($H$8:$H$1008),""))</f>
        <v/>
      </c>
      <c r="M1997" s="102" t="str">
        <f>IF(CADA_PROD!$C1995="","",IFERROR(SUMIFS(MOVI_ENTR!M:M,MOVI_ENTR!D:D,D1997,MOVI_ENTR!O:O,$E$5)/SUMIFS(MOVI_ENTR!I:I,MOVI_ENTR!D:D,D1997,MOVI_ENTR!O:O,$E$5),0))</f>
        <v/>
      </c>
      <c r="N1997" s="104" t="str">
        <f>IF(CADA_PROD!C1995="","",G1997/E1997)</f>
        <v/>
      </c>
    </row>
    <row r="1998" spans="2:14" ht="30" customHeight="1">
      <c r="B1998" s="21">
        <f t="shared" si="63"/>
        <v>1991</v>
      </c>
      <c r="C1998" s="99" t="str">
        <f>IF(CADA_PROD!C1996="","",CADA_PROD!C1996)</f>
        <v/>
      </c>
      <c r="D1998" s="100" t="str">
        <f>IF(CADA_PROD!D1996="","",CADA_PROD!D1996)</f>
        <v/>
      </c>
      <c r="E1998" s="101" t="str">
        <f>IF(CADA_PROD!E1996="","",CADA_PROD!E1996)</f>
        <v/>
      </c>
      <c r="F1998" s="101" t="str">
        <f>IF(CADA_PROD!D1996="","",SUMIFS(MOVI_ENTR!I:I,MOVI_ENTR!D:D,D1998,MOVI_ENTR!O:O,$E$5))</f>
        <v/>
      </c>
      <c r="G1998" s="101" t="str">
        <f>IF(CADA_PROD!C1996="","",SUMIFS(MOVI_SAID!H:H,MOVI_SAID!D:D,D1998,MOVI_SAID!L:L,$E$5))</f>
        <v/>
      </c>
      <c r="H1998" s="101" t="str">
        <f t="shared" si="62"/>
        <v/>
      </c>
      <c r="I1998" s="100" t="str">
        <f>IF(CADA_PROD!C1996="","",IFERROR(IF(H1998&lt;=0,"Sem estoque",IF(H1998/E1998&lt;0.25,"Quase sem estoque",IF(H1998/E1998&lt;1.2,"Estoque baixo",IF(H1998/E1998&lt;2,"Estoque moderado","Estoque confortável")))),""))</f>
        <v/>
      </c>
      <c r="J1998" s="102" t="str">
        <f>IF(CADA_PROD!C1996="","",SUMIFS(MOVI_ENTR!M:M,MOVI_ENTR!D:D,D1998,MOVI_ENTR!O:O,$E$5))</f>
        <v/>
      </c>
      <c r="K1998" s="103" t="str">
        <f>IF(CADA_PROD!C1996="","",IFERROR($J1998/SUM($J$8:$J$1008),""))</f>
        <v/>
      </c>
      <c r="L1998" s="103" t="str">
        <f>IF(CADA_PROD!C1996="","",IFERROR(H1998/SUM($H$8:$H$1008),""))</f>
        <v/>
      </c>
      <c r="M1998" s="102" t="str">
        <f>IF(CADA_PROD!$C1996="","",IFERROR(SUMIFS(MOVI_ENTR!M:M,MOVI_ENTR!D:D,D1998,MOVI_ENTR!O:O,$E$5)/SUMIFS(MOVI_ENTR!I:I,MOVI_ENTR!D:D,D1998,MOVI_ENTR!O:O,$E$5),0))</f>
        <v/>
      </c>
      <c r="N1998" s="104" t="str">
        <f>IF(CADA_PROD!C1996="","",G1998/E1998)</f>
        <v/>
      </c>
    </row>
    <row r="1999" spans="2:14" ht="30" customHeight="1">
      <c r="B1999" s="21">
        <f t="shared" si="63"/>
        <v>1992</v>
      </c>
      <c r="C1999" s="99" t="str">
        <f>IF(CADA_PROD!C1997="","",CADA_PROD!C1997)</f>
        <v/>
      </c>
      <c r="D1999" s="100" t="str">
        <f>IF(CADA_PROD!D1997="","",CADA_PROD!D1997)</f>
        <v/>
      </c>
      <c r="E1999" s="101" t="str">
        <f>IF(CADA_PROD!E1997="","",CADA_PROD!E1997)</f>
        <v/>
      </c>
      <c r="F1999" s="101" t="str">
        <f>IF(CADA_PROD!D1997="","",SUMIFS(MOVI_ENTR!I:I,MOVI_ENTR!D:D,D1999,MOVI_ENTR!O:O,$E$5))</f>
        <v/>
      </c>
      <c r="G1999" s="101" t="str">
        <f>IF(CADA_PROD!C1997="","",SUMIFS(MOVI_SAID!H:H,MOVI_SAID!D:D,D1999,MOVI_SAID!L:L,$E$5))</f>
        <v/>
      </c>
      <c r="H1999" s="101" t="str">
        <f t="shared" si="62"/>
        <v/>
      </c>
      <c r="I1999" s="100" t="str">
        <f>IF(CADA_PROD!C1997="","",IFERROR(IF(H1999&lt;=0,"Sem estoque",IF(H1999/E1999&lt;0.25,"Quase sem estoque",IF(H1999/E1999&lt;1.2,"Estoque baixo",IF(H1999/E1999&lt;2,"Estoque moderado","Estoque confortável")))),""))</f>
        <v/>
      </c>
      <c r="J1999" s="102" t="str">
        <f>IF(CADA_PROD!C1997="","",SUMIFS(MOVI_ENTR!M:M,MOVI_ENTR!D:D,D1999,MOVI_ENTR!O:O,$E$5))</f>
        <v/>
      </c>
      <c r="K1999" s="103" t="str">
        <f>IF(CADA_PROD!C1997="","",IFERROR($J1999/SUM($J$8:$J$1008),""))</f>
        <v/>
      </c>
      <c r="L1999" s="103" t="str">
        <f>IF(CADA_PROD!C1997="","",IFERROR(H1999/SUM($H$8:$H$1008),""))</f>
        <v/>
      </c>
      <c r="M1999" s="102" t="str">
        <f>IF(CADA_PROD!$C1997="","",IFERROR(SUMIFS(MOVI_ENTR!M:M,MOVI_ENTR!D:D,D1999,MOVI_ENTR!O:O,$E$5)/SUMIFS(MOVI_ENTR!I:I,MOVI_ENTR!D:D,D1999,MOVI_ENTR!O:O,$E$5),0))</f>
        <v/>
      </c>
      <c r="N1999" s="104" t="str">
        <f>IF(CADA_PROD!C1997="","",G1999/E1999)</f>
        <v/>
      </c>
    </row>
    <row r="2000" spans="2:14" ht="30" customHeight="1">
      <c r="B2000" s="21">
        <f t="shared" si="63"/>
        <v>1993</v>
      </c>
      <c r="C2000" s="99" t="str">
        <f>IF(CADA_PROD!C1998="","",CADA_PROD!C1998)</f>
        <v/>
      </c>
      <c r="D2000" s="100" t="str">
        <f>IF(CADA_PROD!D1998="","",CADA_PROD!D1998)</f>
        <v/>
      </c>
      <c r="E2000" s="101" t="str">
        <f>IF(CADA_PROD!E1998="","",CADA_PROD!E1998)</f>
        <v/>
      </c>
      <c r="F2000" s="101" t="str">
        <f>IF(CADA_PROD!D1998="","",SUMIFS(MOVI_ENTR!I:I,MOVI_ENTR!D:D,D2000,MOVI_ENTR!O:O,$E$5))</f>
        <v/>
      </c>
      <c r="G2000" s="101" t="str">
        <f>IF(CADA_PROD!C1998="","",SUMIFS(MOVI_SAID!H:H,MOVI_SAID!D:D,D2000,MOVI_SAID!L:L,$E$5))</f>
        <v/>
      </c>
      <c r="H2000" s="101" t="str">
        <f t="shared" si="62"/>
        <v/>
      </c>
      <c r="I2000" s="100" t="str">
        <f>IF(CADA_PROD!C1998="","",IFERROR(IF(H2000&lt;=0,"Sem estoque",IF(H2000/E2000&lt;0.25,"Quase sem estoque",IF(H2000/E2000&lt;1.2,"Estoque baixo",IF(H2000/E2000&lt;2,"Estoque moderado","Estoque confortável")))),""))</f>
        <v/>
      </c>
      <c r="J2000" s="102" t="str">
        <f>IF(CADA_PROD!C1998="","",SUMIFS(MOVI_ENTR!M:M,MOVI_ENTR!D:D,D2000,MOVI_ENTR!O:O,$E$5))</f>
        <v/>
      </c>
      <c r="K2000" s="103" t="str">
        <f>IF(CADA_PROD!C1998="","",IFERROR($J2000/SUM($J$8:$J$1008),""))</f>
        <v/>
      </c>
      <c r="L2000" s="103" t="str">
        <f>IF(CADA_PROD!C1998="","",IFERROR(H2000/SUM($H$8:$H$1008),""))</f>
        <v/>
      </c>
      <c r="M2000" s="102" t="str">
        <f>IF(CADA_PROD!$C1998="","",IFERROR(SUMIFS(MOVI_ENTR!M:M,MOVI_ENTR!D:D,D2000,MOVI_ENTR!O:O,$E$5)/SUMIFS(MOVI_ENTR!I:I,MOVI_ENTR!D:D,D2000,MOVI_ENTR!O:O,$E$5),0))</f>
        <v/>
      </c>
      <c r="N2000" s="104" t="str">
        <f>IF(CADA_PROD!C1998="","",G2000/E2000)</f>
        <v/>
      </c>
    </row>
    <row r="2001" spans="2:14" ht="30" customHeight="1">
      <c r="B2001" s="21">
        <f t="shared" si="63"/>
        <v>1994</v>
      </c>
      <c r="C2001" s="99" t="str">
        <f>IF(CADA_PROD!C1999="","",CADA_PROD!C1999)</f>
        <v/>
      </c>
      <c r="D2001" s="100" t="str">
        <f>IF(CADA_PROD!D1999="","",CADA_PROD!D1999)</f>
        <v/>
      </c>
      <c r="E2001" s="101" t="str">
        <f>IF(CADA_PROD!E1999="","",CADA_PROD!E1999)</f>
        <v/>
      </c>
      <c r="F2001" s="101" t="str">
        <f>IF(CADA_PROD!D1999="","",SUMIFS(MOVI_ENTR!I:I,MOVI_ENTR!D:D,D2001,MOVI_ENTR!O:O,$E$5))</f>
        <v/>
      </c>
      <c r="G2001" s="101" t="str">
        <f>IF(CADA_PROD!C1999="","",SUMIFS(MOVI_SAID!H:H,MOVI_SAID!D:D,D2001,MOVI_SAID!L:L,$E$5))</f>
        <v/>
      </c>
      <c r="H2001" s="101" t="str">
        <f t="shared" si="62"/>
        <v/>
      </c>
      <c r="I2001" s="100" t="str">
        <f>IF(CADA_PROD!C1999="","",IFERROR(IF(H2001&lt;=0,"Sem estoque",IF(H2001/E2001&lt;0.25,"Quase sem estoque",IF(H2001/E2001&lt;1.2,"Estoque baixo",IF(H2001/E2001&lt;2,"Estoque moderado","Estoque confortável")))),""))</f>
        <v/>
      </c>
      <c r="J2001" s="102" t="str">
        <f>IF(CADA_PROD!C1999="","",SUMIFS(MOVI_ENTR!M:M,MOVI_ENTR!D:D,D2001,MOVI_ENTR!O:O,$E$5))</f>
        <v/>
      </c>
      <c r="K2001" s="103" t="str">
        <f>IF(CADA_PROD!C1999="","",IFERROR($J2001/SUM($J$8:$J$1008),""))</f>
        <v/>
      </c>
      <c r="L2001" s="103" t="str">
        <f>IF(CADA_PROD!C1999="","",IFERROR(H2001/SUM($H$8:$H$1008),""))</f>
        <v/>
      </c>
      <c r="M2001" s="102" t="str">
        <f>IF(CADA_PROD!$C1999="","",IFERROR(SUMIFS(MOVI_ENTR!M:M,MOVI_ENTR!D:D,D2001,MOVI_ENTR!O:O,$E$5)/SUMIFS(MOVI_ENTR!I:I,MOVI_ENTR!D:D,D2001,MOVI_ENTR!O:O,$E$5),0))</f>
        <v/>
      </c>
      <c r="N2001" s="104" t="str">
        <f>IF(CADA_PROD!C1999="","",G2001/E2001)</f>
        <v/>
      </c>
    </row>
    <row r="2002" spans="2:14" ht="30" customHeight="1">
      <c r="B2002" s="21">
        <f t="shared" si="63"/>
        <v>1995</v>
      </c>
      <c r="C2002" s="99" t="str">
        <f>IF(CADA_PROD!C2000="","",CADA_PROD!C2000)</f>
        <v/>
      </c>
      <c r="D2002" s="100" t="str">
        <f>IF(CADA_PROD!D2000="","",CADA_PROD!D2000)</f>
        <v/>
      </c>
      <c r="E2002" s="101" t="str">
        <f>IF(CADA_PROD!E2000="","",CADA_PROD!E2000)</f>
        <v/>
      </c>
      <c r="F2002" s="101" t="str">
        <f>IF(CADA_PROD!D2000="","",SUMIFS(MOVI_ENTR!I:I,MOVI_ENTR!D:D,D2002,MOVI_ENTR!O:O,$E$5))</f>
        <v/>
      </c>
      <c r="G2002" s="101" t="str">
        <f>IF(CADA_PROD!C2000="","",SUMIFS(MOVI_SAID!H:H,MOVI_SAID!D:D,D2002,MOVI_SAID!L:L,$E$5))</f>
        <v/>
      </c>
      <c r="H2002" s="101" t="str">
        <f t="shared" si="62"/>
        <v/>
      </c>
      <c r="I2002" s="100" t="str">
        <f>IF(CADA_PROD!C2000="","",IFERROR(IF(H2002&lt;=0,"Sem estoque",IF(H2002/E2002&lt;0.25,"Quase sem estoque",IF(H2002/E2002&lt;1.2,"Estoque baixo",IF(H2002/E2002&lt;2,"Estoque moderado","Estoque confortável")))),""))</f>
        <v/>
      </c>
      <c r="J2002" s="102" t="str">
        <f>IF(CADA_PROD!C2000="","",SUMIFS(MOVI_ENTR!M:M,MOVI_ENTR!D:D,D2002,MOVI_ENTR!O:O,$E$5))</f>
        <v/>
      </c>
      <c r="K2002" s="103" t="str">
        <f>IF(CADA_PROD!C2000="","",IFERROR($J2002/SUM($J$8:$J$1008),""))</f>
        <v/>
      </c>
      <c r="L2002" s="103" t="str">
        <f>IF(CADA_PROD!C2000="","",IFERROR(H2002/SUM($H$8:$H$1008),""))</f>
        <v/>
      </c>
      <c r="M2002" s="102" t="str">
        <f>IF(CADA_PROD!$C2000="","",IFERROR(SUMIFS(MOVI_ENTR!M:M,MOVI_ENTR!D:D,D2002,MOVI_ENTR!O:O,$E$5)/SUMIFS(MOVI_ENTR!I:I,MOVI_ENTR!D:D,D2002,MOVI_ENTR!O:O,$E$5),0))</f>
        <v/>
      </c>
      <c r="N2002" s="104" t="str">
        <f>IF(CADA_PROD!C2000="","",G2002/E2002)</f>
        <v/>
      </c>
    </row>
    <row r="2003" spans="2:14" ht="30" customHeight="1">
      <c r="B2003" s="21">
        <f t="shared" si="63"/>
        <v>1996</v>
      </c>
      <c r="C2003" s="99" t="str">
        <f>IF(CADA_PROD!C2001="","",CADA_PROD!C2001)</f>
        <v/>
      </c>
      <c r="D2003" s="100" t="str">
        <f>IF(CADA_PROD!D2001="","",CADA_PROD!D2001)</f>
        <v/>
      </c>
      <c r="E2003" s="101" t="str">
        <f>IF(CADA_PROD!E2001="","",CADA_PROD!E2001)</f>
        <v/>
      </c>
      <c r="F2003" s="101" t="str">
        <f>IF(CADA_PROD!D2001="","",SUMIFS(MOVI_ENTR!I:I,MOVI_ENTR!D:D,D2003,MOVI_ENTR!O:O,$E$5))</f>
        <v/>
      </c>
      <c r="G2003" s="101" t="str">
        <f>IF(CADA_PROD!C2001="","",SUMIFS(MOVI_SAID!H:H,MOVI_SAID!D:D,D2003,MOVI_SAID!L:L,$E$5))</f>
        <v/>
      </c>
      <c r="H2003" s="101" t="str">
        <f t="shared" si="62"/>
        <v/>
      </c>
      <c r="I2003" s="100" t="str">
        <f>IF(CADA_PROD!C2001="","",IFERROR(IF(H2003&lt;=0,"Sem estoque",IF(H2003/E2003&lt;0.25,"Quase sem estoque",IF(H2003/E2003&lt;1.2,"Estoque baixo",IF(H2003/E2003&lt;2,"Estoque moderado","Estoque confortável")))),""))</f>
        <v/>
      </c>
      <c r="J2003" s="102" t="str">
        <f>IF(CADA_PROD!C2001="","",SUMIFS(MOVI_ENTR!M:M,MOVI_ENTR!D:D,D2003,MOVI_ENTR!O:O,$E$5))</f>
        <v/>
      </c>
      <c r="K2003" s="103" t="str">
        <f>IF(CADA_PROD!C2001="","",IFERROR($J2003/SUM($J$8:$J$1008),""))</f>
        <v/>
      </c>
      <c r="L2003" s="103" t="str">
        <f>IF(CADA_PROD!C2001="","",IFERROR(H2003/SUM($H$8:$H$1008),""))</f>
        <v/>
      </c>
      <c r="M2003" s="102" t="str">
        <f>IF(CADA_PROD!$C2001="","",IFERROR(SUMIFS(MOVI_ENTR!M:M,MOVI_ENTR!D:D,D2003,MOVI_ENTR!O:O,$E$5)/SUMIFS(MOVI_ENTR!I:I,MOVI_ENTR!D:D,D2003,MOVI_ENTR!O:O,$E$5),0))</f>
        <v/>
      </c>
      <c r="N2003" s="104" t="str">
        <f>IF(CADA_PROD!C2001="","",G2003/E2003)</f>
        <v/>
      </c>
    </row>
    <row r="2004" spans="2:14" ht="30" customHeight="1">
      <c r="B2004" s="21">
        <f t="shared" si="63"/>
        <v>1997</v>
      </c>
      <c r="C2004" s="99" t="str">
        <f>IF(CADA_PROD!C2002="","",CADA_PROD!C2002)</f>
        <v/>
      </c>
      <c r="D2004" s="100" t="str">
        <f>IF(CADA_PROD!D2002="","",CADA_PROD!D2002)</f>
        <v/>
      </c>
      <c r="E2004" s="101" t="str">
        <f>IF(CADA_PROD!E2002="","",CADA_PROD!E2002)</f>
        <v/>
      </c>
      <c r="F2004" s="101" t="str">
        <f>IF(CADA_PROD!D2002="","",SUMIFS(MOVI_ENTR!I:I,MOVI_ENTR!D:D,D2004,MOVI_ENTR!O:O,$E$5))</f>
        <v/>
      </c>
      <c r="G2004" s="101" t="str">
        <f>IF(CADA_PROD!C2002="","",SUMIFS(MOVI_SAID!H:H,MOVI_SAID!D:D,D2004,MOVI_SAID!L:L,$E$5))</f>
        <v/>
      </c>
      <c r="H2004" s="101" t="str">
        <f t="shared" si="62"/>
        <v/>
      </c>
      <c r="I2004" s="100" t="str">
        <f>IF(CADA_PROD!C2002="","",IFERROR(IF(H2004&lt;=0,"Sem estoque",IF(H2004/E2004&lt;0.25,"Quase sem estoque",IF(H2004/E2004&lt;1.2,"Estoque baixo",IF(H2004/E2004&lt;2,"Estoque moderado","Estoque confortável")))),""))</f>
        <v/>
      </c>
      <c r="J2004" s="102" t="str">
        <f>IF(CADA_PROD!C2002="","",SUMIFS(MOVI_ENTR!M:M,MOVI_ENTR!D:D,D2004,MOVI_ENTR!O:O,$E$5))</f>
        <v/>
      </c>
      <c r="K2004" s="103" t="str">
        <f>IF(CADA_PROD!C2002="","",IFERROR($J2004/SUM($J$8:$J$1008),""))</f>
        <v/>
      </c>
      <c r="L2004" s="103" t="str">
        <f>IF(CADA_PROD!C2002="","",IFERROR(H2004/SUM($H$8:$H$1008),""))</f>
        <v/>
      </c>
      <c r="M2004" s="102" t="str">
        <f>IF(CADA_PROD!$C2002="","",IFERROR(SUMIFS(MOVI_ENTR!M:M,MOVI_ENTR!D:D,D2004,MOVI_ENTR!O:O,$E$5)/SUMIFS(MOVI_ENTR!I:I,MOVI_ENTR!D:D,D2004,MOVI_ENTR!O:O,$E$5),0))</f>
        <v/>
      </c>
      <c r="N2004" s="104" t="str">
        <f>IF(CADA_PROD!C2002="","",G2004/E2004)</f>
        <v/>
      </c>
    </row>
    <row r="2005" spans="2:14" ht="30" customHeight="1">
      <c r="B2005" s="21">
        <f t="shared" si="63"/>
        <v>1998</v>
      </c>
      <c r="C2005" s="99" t="str">
        <f>IF(CADA_PROD!C2003="","",CADA_PROD!C2003)</f>
        <v/>
      </c>
      <c r="D2005" s="100" t="str">
        <f>IF(CADA_PROD!D2003="","",CADA_PROD!D2003)</f>
        <v/>
      </c>
      <c r="E2005" s="101" t="str">
        <f>IF(CADA_PROD!E2003="","",CADA_PROD!E2003)</f>
        <v/>
      </c>
      <c r="F2005" s="101" t="str">
        <f>IF(CADA_PROD!D2003="","",SUMIFS(MOVI_ENTR!I:I,MOVI_ENTR!D:D,D2005,MOVI_ENTR!O:O,$E$5))</f>
        <v/>
      </c>
      <c r="G2005" s="101" t="str">
        <f>IF(CADA_PROD!C2003="","",SUMIFS(MOVI_SAID!H:H,MOVI_SAID!D:D,D2005,MOVI_SAID!L:L,$E$5))</f>
        <v/>
      </c>
      <c r="H2005" s="101" t="str">
        <f t="shared" si="62"/>
        <v/>
      </c>
      <c r="I2005" s="100" t="str">
        <f>IF(CADA_PROD!C2003="","",IFERROR(IF(H2005&lt;=0,"Sem estoque",IF(H2005/E2005&lt;0.25,"Quase sem estoque",IF(H2005/E2005&lt;1.2,"Estoque baixo",IF(H2005/E2005&lt;2,"Estoque moderado","Estoque confortável")))),""))</f>
        <v/>
      </c>
      <c r="J2005" s="102" t="str">
        <f>IF(CADA_PROD!C2003="","",SUMIFS(MOVI_ENTR!M:M,MOVI_ENTR!D:D,D2005,MOVI_ENTR!O:O,$E$5))</f>
        <v/>
      </c>
      <c r="K2005" s="103" t="str">
        <f>IF(CADA_PROD!C2003="","",IFERROR($J2005/SUM($J$8:$J$1008),""))</f>
        <v/>
      </c>
      <c r="L2005" s="103" t="str">
        <f>IF(CADA_PROD!C2003="","",IFERROR(H2005/SUM($H$8:$H$1008),""))</f>
        <v/>
      </c>
      <c r="M2005" s="102" t="str">
        <f>IF(CADA_PROD!$C2003="","",IFERROR(SUMIFS(MOVI_ENTR!M:M,MOVI_ENTR!D:D,D2005,MOVI_ENTR!O:O,$E$5)/SUMIFS(MOVI_ENTR!I:I,MOVI_ENTR!D:D,D2005,MOVI_ENTR!O:O,$E$5),0))</f>
        <v/>
      </c>
      <c r="N2005" s="104" t="str">
        <f>IF(CADA_PROD!C2003="","",G2005/E2005)</f>
        <v/>
      </c>
    </row>
    <row r="2006" spans="2:14" ht="30" customHeight="1">
      <c r="B2006" s="21">
        <f t="shared" si="63"/>
        <v>1999</v>
      </c>
      <c r="C2006" s="99" t="str">
        <f>IF(CADA_PROD!C2004="","",CADA_PROD!C2004)</f>
        <v/>
      </c>
      <c r="D2006" s="100" t="str">
        <f>IF(CADA_PROD!D2004="","",CADA_PROD!D2004)</f>
        <v/>
      </c>
      <c r="E2006" s="101" t="str">
        <f>IF(CADA_PROD!E2004="","",CADA_PROD!E2004)</f>
        <v/>
      </c>
      <c r="F2006" s="101" t="str">
        <f>IF(CADA_PROD!D2004="","",SUMIFS(MOVI_ENTR!I:I,MOVI_ENTR!D:D,D2006,MOVI_ENTR!O:O,$E$5))</f>
        <v/>
      </c>
      <c r="G2006" s="101" t="str">
        <f>IF(CADA_PROD!C2004="","",SUMIFS(MOVI_SAID!H:H,MOVI_SAID!D:D,D2006,MOVI_SAID!L:L,$E$5))</f>
        <v/>
      </c>
      <c r="H2006" s="101" t="str">
        <f t="shared" si="62"/>
        <v/>
      </c>
      <c r="I2006" s="100" t="str">
        <f>IF(CADA_PROD!C2004="","",IFERROR(IF(H2006&lt;=0,"Sem estoque",IF(H2006/E2006&lt;0.25,"Quase sem estoque",IF(H2006/E2006&lt;1.2,"Estoque baixo",IF(H2006/E2006&lt;2,"Estoque moderado","Estoque confortável")))),""))</f>
        <v/>
      </c>
      <c r="J2006" s="102" t="str">
        <f>IF(CADA_PROD!C2004="","",SUMIFS(MOVI_ENTR!M:M,MOVI_ENTR!D:D,D2006,MOVI_ENTR!O:O,$E$5))</f>
        <v/>
      </c>
      <c r="K2006" s="103" t="str">
        <f>IF(CADA_PROD!C2004="","",IFERROR($J2006/SUM($J$8:$J$1008),""))</f>
        <v/>
      </c>
      <c r="L2006" s="103" t="str">
        <f>IF(CADA_PROD!C2004="","",IFERROR(H2006/SUM($H$8:$H$1008),""))</f>
        <v/>
      </c>
      <c r="M2006" s="102" t="str">
        <f>IF(CADA_PROD!$C2004="","",IFERROR(SUMIFS(MOVI_ENTR!M:M,MOVI_ENTR!D:D,D2006,MOVI_ENTR!O:O,$E$5)/SUMIFS(MOVI_ENTR!I:I,MOVI_ENTR!D:D,D2006,MOVI_ENTR!O:O,$E$5),0))</f>
        <v/>
      </c>
      <c r="N2006" s="104" t="str">
        <f>IF(CADA_PROD!C2004="","",G2006/E2006)</f>
        <v/>
      </c>
    </row>
    <row r="2007" spans="2:14" ht="30" customHeight="1">
      <c r="B2007" s="21">
        <f t="shared" si="63"/>
        <v>2000</v>
      </c>
      <c r="C2007" s="99" t="str">
        <f>IF(CADA_PROD!C2005="","",CADA_PROD!C2005)</f>
        <v/>
      </c>
      <c r="D2007" s="100" t="str">
        <f>IF(CADA_PROD!D2005="","",CADA_PROD!D2005)</f>
        <v/>
      </c>
      <c r="E2007" s="101" t="str">
        <f>IF(CADA_PROD!E2005="","",CADA_PROD!E2005)</f>
        <v/>
      </c>
      <c r="F2007" s="101" t="str">
        <f>IF(CADA_PROD!D2005="","",SUMIFS(MOVI_ENTR!I:I,MOVI_ENTR!D:D,D2007,MOVI_ENTR!O:O,$E$5))</f>
        <v/>
      </c>
      <c r="G2007" s="101" t="str">
        <f>IF(CADA_PROD!C2005="","",SUMIFS(MOVI_SAID!H:H,MOVI_SAID!D:D,D2007,MOVI_SAID!L:L,$E$5))</f>
        <v/>
      </c>
      <c r="H2007" s="101" t="str">
        <f t="shared" si="62"/>
        <v/>
      </c>
      <c r="I2007" s="100" t="str">
        <f>IF(CADA_PROD!C2005="","",IFERROR(IF(H2007&lt;=0,"Sem estoque",IF(H2007/E2007&lt;0.25,"Quase sem estoque",IF(H2007/E2007&lt;1.2,"Estoque baixo",IF(H2007/E2007&lt;2,"Estoque moderado","Estoque confortável")))),""))</f>
        <v/>
      </c>
      <c r="J2007" s="102" t="str">
        <f>IF(CADA_PROD!C2005="","",SUMIFS(MOVI_ENTR!M:M,MOVI_ENTR!D:D,D2007,MOVI_ENTR!O:O,$E$5))</f>
        <v/>
      </c>
      <c r="K2007" s="103" t="str">
        <f>IF(CADA_PROD!C2005="","",IFERROR($J2007/SUM($J$8:$J$1008),""))</f>
        <v/>
      </c>
      <c r="L2007" s="103" t="str">
        <f>IF(CADA_PROD!C2005="","",IFERROR(H2007/SUM($H$8:$H$1008),""))</f>
        <v/>
      </c>
      <c r="M2007" s="102" t="str">
        <f>IF(CADA_PROD!$C2005="","",IFERROR(SUMIFS(MOVI_ENTR!M:M,MOVI_ENTR!D:D,D2007,MOVI_ENTR!O:O,$E$5)/SUMIFS(MOVI_ENTR!I:I,MOVI_ENTR!D:D,D2007,MOVI_ENTR!O:O,$E$5),0))</f>
        <v/>
      </c>
      <c r="N2007" s="104" t="str">
        <f>IF(CADA_PROD!C2005="","",G2007/E2007)</f>
        <v/>
      </c>
    </row>
    <row r="2008" spans="2:14" ht="30" customHeight="1">
      <c r="B2008" s="21">
        <f t="shared" si="63"/>
        <v>2001</v>
      </c>
      <c r="C2008" s="99" t="str">
        <f>IF(CADA_PROD!C2006="","",CADA_PROD!C2006)</f>
        <v/>
      </c>
      <c r="D2008" s="100" t="str">
        <f>IF(CADA_PROD!D2006="","",CADA_PROD!D2006)</f>
        <v/>
      </c>
      <c r="E2008" s="101" t="str">
        <f>IF(CADA_PROD!E2006="","",CADA_PROD!E2006)</f>
        <v/>
      </c>
      <c r="F2008" s="101" t="str">
        <f>IF(CADA_PROD!D2006="","",SUMIFS(MOVI_ENTR!I:I,MOVI_ENTR!D:D,D2008,MOVI_ENTR!O:O,$E$5))</f>
        <v/>
      </c>
      <c r="G2008" s="101" t="str">
        <f>IF(CADA_PROD!C2006="","",SUMIFS(MOVI_SAID!H:H,MOVI_SAID!D:D,D2008,MOVI_SAID!L:L,$E$5))</f>
        <v/>
      </c>
      <c r="H2008" s="101" t="str">
        <f t="shared" si="62"/>
        <v/>
      </c>
      <c r="I2008" s="100" t="str">
        <f>IF(CADA_PROD!C2006="","",IFERROR(IF(H2008&lt;=0,"Sem estoque",IF(H2008/E2008&lt;0.25,"Quase sem estoque",IF(H2008/E2008&lt;1.2,"Estoque baixo",IF(H2008/E2008&lt;2,"Estoque moderado","Estoque confortável")))),""))</f>
        <v/>
      </c>
      <c r="J2008" s="102" t="str">
        <f>IF(CADA_PROD!C2006="","",SUMIFS(MOVI_ENTR!M:M,MOVI_ENTR!D:D,D2008,MOVI_ENTR!O:O,$E$5))</f>
        <v/>
      </c>
      <c r="K2008" s="103" t="str">
        <f>IF(CADA_PROD!C2006="","",IFERROR($J2008/SUM($J$8:$J$1008),""))</f>
        <v/>
      </c>
      <c r="L2008" s="103" t="str">
        <f>IF(CADA_PROD!C2006="","",IFERROR(H2008/SUM($H$8:$H$1008),""))</f>
        <v/>
      </c>
      <c r="M2008" s="102" t="str">
        <f>IF(CADA_PROD!$C2006="","",IFERROR(SUMIFS(MOVI_ENTR!M:M,MOVI_ENTR!D:D,D2008,MOVI_ENTR!O:O,$E$5)/SUMIFS(MOVI_ENTR!I:I,MOVI_ENTR!D:D,D2008,MOVI_ENTR!O:O,$E$5),0))</f>
        <v/>
      </c>
      <c r="N2008" s="104" t="str">
        <f>IF(CADA_PROD!C2006="","",G2008/E2008)</f>
        <v/>
      </c>
    </row>
    <row r="2009" spans="2:14" ht="30" customHeight="1">
      <c r="B2009" s="21">
        <f t="shared" si="63"/>
        <v>2002</v>
      </c>
      <c r="C2009" s="99" t="str">
        <f>IF(CADA_PROD!C2007="","",CADA_PROD!C2007)</f>
        <v/>
      </c>
      <c r="D2009" s="100" t="str">
        <f>IF(CADA_PROD!D2007="","",CADA_PROD!D2007)</f>
        <v/>
      </c>
      <c r="E2009" s="101" t="str">
        <f>IF(CADA_PROD!E2007="","",CADA_PROD!E2007)</f>
        <v/>
      </c>
      <c r="F2009" s="101" t="str">
        <f>IF(CADA_PROD!D2007="","",SUMIFS(MOVI_ENTR!I:I,MOVI_ENTR!D:D,D2009,MOVI_ENTR!O:O,$E$5))</f>
        <v/>
      </c>
      <c r="G2009" s="101" t="str">
        <f>IF(CADA_PROD!C2007="","",SUMIFS(MOVI_SAID!H:H,MOVI_SAID!D:D,D2009,MOVI_SAID!L:L,$E$5))</f>
        <v/>
      </c>
      <c r="H2009" s="101" t="str">
        <f t="shared" si="62"/>
        <v/>
      </c>
      <c r="I2009" s="100" t="str">
        <f>IF(CADA_PROD!C2007="","",IFERROR(IF(H2009&lt;=0,"Sem estoque",IF(H2009/E2009&lt;0.25,"Quase sem estoque",IF(H2009/E2009&lt;1.2,"Estoque baixo",IF(H2009/E2009&lt;2,"Estoque moderado","Estoque confortável")))),""))</f>
        <v/>
      </c>
      <c r="J2009" s="102" t="str">
        <f>IF(CADA_PROD!C2007="","",SUMIFS(MOVI_ENTR!M:M,MOVI_ENTR!D:D,D2009,MOVI_ENTR!O:O,$E$5))</f>
        <v/>
      </c>
      <c r="K2009" s="103" t="str">
        <f>IF(CADA_PROD!C2007="","",IFERROR($J2009/SUM($J$8:$J$1008),""))</f>
        <v/>
      </c>
      <c r="L2009" s="103" t="str">
        <f>IF(CADA_PROD!C2007="","",IFERROR(H2009/SUM($H$8:$H$1008),""))</f>
        <v/>
      </c>
      <c r="M2009" s="102" t="str">
        <f>IF(CADA_PROD!$C2007="","",IFERROR(SUMIFS(MOVI_ENTR!M:M,MOVI_ENTR!D:D,D2009,MOVI_ENTR!O:O,$E$5)/SUMIFS(MOVI_ENTR!I:I,MOVI_ENTR!D:D,D2009,MOVI_ENTR!O:O,$E$5),0))</f>
        <v/>
      </c>
      <c r="N2009" s="104" t="str">
        <f>IF(CADA_PROD!C2007="","",G2009/E2009)</f>
        <v/>
      </c>
    </row>
    <row r="2010" spans="2:14" ht="30" customHeight="1">
      <c r="B2010" s="21">
        <f t="shared" si="63"/>
        <v>2003</v>
      </c>
      <c r="C2010" s="99" t="str">
        <f>IF(CADA_PROD!C2008="","",CADA_PROD!C2008)</f>
        <v/>
      </c>
      <c r="D2010" s="100" t="str">
        <f>IF(CADA_PROD!D2008="","",CADA_PROD!D2008)</f>
        <v/>
      </c>
      <c r="E2010" s="101" t="str">
        <f>IF(CADA_PROD!E2008="","",CADA_PROD!E2008)</f>
        <v/>
      </c>
      <c r="F2010" s="101" t="str">
        <f>IF(CADA_PROD!D2008="","",SUMIFS(MOVI_ENTR!I:I,MOVI_ENTR!D:D,D2010,MOVI_ENTR!O:O,$E$5))</f>
        <v/>
      </c>
      <c r="G2010" s="101" t="str">
        <f>IF(CADA_PROD!C2008="","",SUMIFS(MOVI_SAID!H:H,MOVI_SAID!D:D,D2010,MOVI_SAID!L:L,$E$5))</f>
        <v/>
      </c>
      <c r="H2010" s="101" t="str">
        <f t="shared" si="62"/>
        <v/>
      </c>
      <c r="I2010" s="100" t="str">
        <f>IF(CADA_PROD!C2008="","",IFERROR(IF(H2010&lt;=0,"Sem estoque",IF(H2010/E2010&lt;0.25,"Quase sem estoque",IF(H2010/E2010&lt;1.2,"Estoque baixo",IF(H2010/E2010&lt;2,"Estoque moderado","Estoque confortável")))),""))</f>
        <v/>
      </c>
      <c r="J2010" s="102" t="str">
        <f>IF(CADA_PROD!C2008="","",SUMIFS(MOVI_ENTR!M:M,MOVI_ENTR!D:D,D2010,MOVI_ENTR!O:O,$E$5))</f>
        <v/>
      </c>
      <c r="K2010" s="103" t="str">
        <f>IF(CADA_PROD!C2008="","",IFERROR($J2010/SUM($J$8:$J$1008),""))</f>
        <v/>
      </c>
      <c r="L2010" s="103" t="str">
        <f>IF(CADA_PROD!C2008="","",IFERROR(H2010/SUM($H$8:$H$1008),""))</f>
        <v/>
      </c>
      <c r="M2010" s="102" t="str">
        <f>IF(CADA_PROD!$C2008="","",IFERROR(SUMIFS(MOVI_ENTR!M:M,MOVI_ENTR!D:D,D2010,MOVI_ENTR!O:O,$E$5)/SUMIFS(MOVI_ENTR!I:I,MOVI_ENTR!D:D,D2010,MOVI_ENTR!O:O,$E$5),0))</f>
        <v/>
      </c>
      <c r="N2010" s="104" t="str">
        <f>IF(CADA_PROD!C2008="","",G2010/E2010)</f>
        <v/>
      </c>
    </row>
    <row r="2011" spans="2:14" ht="30" customHeight="1">
      <c r="B2011" s="21">
        <f t="shared" si="63"/>
        <v>2004</v>
      </c>
      <c r="C2011" s="99" t="str">
        <f>IF(CADA_PROD!C2009="","",CADA_PROD!C2009)</f>
        <v/>
      </c>
      <c r="D2011" s="100" t="str">
        <f>IF(CADA_PROD!D2009="","",CADA_PROD!D2009)</f>
        <v/>
      </c>
      <c r="E2011" s="101" t="str">
        <f>IF(CADA_PROD!E2009="","",CADA_PROD!E2009)</f>
        <v/>
      </c>
      <c r="F2011" s="101" t="str">
        <f>IF(CADA_PROD!D2009="","",SUMIFS(MOVI_ENTR!I:I,MOVI_ENTR!D:D,D2011,MOVI_ENTR!O:O,$E$5))</f>
        <v/>
      </c>
      <c r="G2011" s="101" t="str">
        <f>IF(CADA_PROD!C2009="","",SUMIFS(MOVI_SAID!H:H,MOVI_SAID!D:D,D2011,MOVI_SAID!L:L,$E$5))</f>
        <v/>
      </c>
      <c r="H2011" s="101" t="str">
        <f t="shared" si="62"/>
        <v/>
      </c>
      <c r="I2011" s="100" t="str">
        <f>IF(CADA_PROD!C2009="","",IFERROR(IF(H2011&lt;=0,"Sem estoque",IF(H2011/E2011&lt;0.25,"Quase sem estoque",IF(H2011/E2011&lt;1.2,"Estoque baixo",IF(H2011/E2011&lt;2,"Estoque moderado","Estoque confortável")))),""))</f>
        <v/>
      </c>
      <c r="J2011" s="102" t="str">
        <f>IF(CADA_PROD!C2009="","",SUMIFS(MOVI_ENTR!M:M,MOVI_ENTR!D:D,D2011,MOVI_ENTR!O:O,$E$5))</f>
        <v/>
      </c>
      <c r="K2011" s="103" t="str">
        <f>IF(CADA_PROD!C2009="","",IFERROR($J2011/SUM($J$8:$J$1008),""))</f>
        <v/>
      </c>
      <c r="L2011" s="103" t="str">
        <f>IF(CADA_PROD!C2009="","",IFERROR(H2011/SUM($H$8:$H$1008),""))</f>
        <v/>
      </c>
      <c r="M2011" s="102" t="str">
        <f>IF(CADA_PROD!$C2009="","",IFERROR(SUMIFS(MOVI_ENTR!M:M,MOVI_ENTR!D:D,D2011,MOVI_ENTR!O:O,$E$5)/SUMIFS(MOVI_ENTR!I:I,MOVI_ENTR!D:D,D2011,MOVI_ENTR!O:O,$E$5),0))</f>
        <v/>
      </c>
      <c r="N2011" s="104" t="str">
        <f>IF(CADA_PROD!C2009="","",G2011/E2011)</f>
        <v/>
      </c>
    </row>
    <row r="2012" spans="2:14" ht="30" customHeight="1">
      <c r="B2012" s="21">
        <f t="shared" si="63"/>
        <v>2005</v>
      </c>
      <c r="C2012" s="99" t="str">
        <f>IF(CADA_PROD!C2010="","",CADA_PROD!C2010)</f>
        <v/>
      </c>
      <c r="D2012" s="100" t="str">
        <f>IF(CADA_PROD!D2010="","",CADA_PROD!D2010)</f>
        <v/>
      </c>
      <c r="E2012" s="101" t="str">
        <f>IF(CADA_PROD!E2010="","",CADA_PROD!E2010)</f>
        <v/>
      </c>
      <c r="F2012" s="101" t="str">
        <f>IF(CADA_PROD!D2010="","",SUMIFS(MOVI_ENTR!I:I,MOVI_ENTR!D:D,D2012,MOVI_ENTR!O:O,$E$5))</f>
        <v/>
      </c>
      <c r="G2012" s="101" t="str">
        <f>IF(CADA_PROD!C2010="","",SUMIFS(MOVI_SAID!H:H,MOVI_SAID!D:D,D2012,MOVI_SAID!L:L,$E$5))</f>
        <v/>
      </c>
      <c r="H2012" s="101" t="str">
        <f t="shared" si="62"/>
        <v/>
      </c>
      <c r="I2012" s="100" t="str">
        <f>IF(CADA_PROD!C2010="","",IFERROR(IF(H2012&lt;=0,"Sem estoque",IF(H2012/E2012&lt;0.25,"Quase sem estoque",IF(H2012/E2012&lt;1.2,"Estoque baixo",IF(H2012/E2012&lt;2,"Estoque moderado","Estoque confortável")))),""))</f>
        <v/>
      </c>
      <c r="J2012" s="102" t="str">
        <f>IF(CADA_PROD!C2010="","",SUMIFS(MOVI_ENTR!M:M,MOVI_ENTR!D:D,D2012,MOVI_ENTR!O:O,$E$5))</f>
        <v/>
      </c>
      <c r="K2012" s="103" t="str">
        <f>IF(CADA_PROD!C2010="","",IFERROR($J2012/SUM($J$8:$J$1008),""))</f>
        <v/>
      </c>
      <c r="L2012" s="103" t="str">
        <f>IF(CADA_PROD!C2010="","",IFERROR(H2012/SUM($H$8:$H$1008),""))</f>
        <v/>
      </c>
      <c r="M2012" s="102" t="str">
        <f>IF(CADA_PROD!$C2010="","",IFERROR(SUMIFS(MOVI_ENTR!M:M,MOVI_ENTR!D:D,D2012,MOVI_ENTR!O:O,$E$5)/SUMIFS(MOVI_ENTR!I:I,MOVI_ENTR!D:D,D2012,MOVI_ENTR!O:O,$E$5),0))</f>
        <v/>
      </c>
      <c r="N2012" s="104" t="str">
        <f>IF(CADA_PROD!C2010="","",G2012/E2012)</f>
        <v/>
      </c>
    </row>
    <row r="2013" spans="2:14" ht="30" customHeight="1">
      <c r="B2013" s="21">
        <f t="shared" si="63"/>
        <v>2006</v>
      </c>
      <c r="C2013" s="99" t="str">
        <f>IF(CADA_PROD!C2011="","",CADA_PROD!C2011)</f>
        <v/>
      </c>
      <c r="D2013" s="100" t="str">
        <f>IF(CADA_PROD!D2011="","",CADA_PROD!D2011)</f>
        <v/>
      </c>
      <c r="E2013" s="101" t="str">
        <f>IF(CADA_PROD!E2011="","",CADA_PROD!E2011)</f>
        <v/>
      </c>
      <c r="F2013" s="101" t="str">
        <f>IF(CADA_PROD!D2011="","",SUMIFS(MOVI_ENTR!I:I,MOVI_ENTR!D:D,D2013,MOVI_ENTR!O:O,$E$5))</f>
        <v/>
      </c>
      <c r="G2013" s="101" t="str">
        <f>IF(CADA_PROD!C2011="","",SUMIFS(MOVI_SAID!H:H,MOVI_SAID!D:D,D2013,MOVI_SAID!L:L,$E$5))</f>
        <v/>
      </c>
      <c r="H2013" s="101" t="str">
        <f t="shared" si="62"/>
        <v/>
      </c>
      <c r="I2013" s="100" t="str">
        <f>IF(CADA_PROD!C2011="","",IFERROR(IF(H2013&lt;=0,"Sem estoque",IF(H2013/E2013&lt;0.25,"Quase sem estoque",IF(H2013/E2013&lt;1.2,"Estoque baixo",IF(H2013/E2013&lt;2,"Estoque moderado","Estoque confortável")))),""))</f>
        <v/>
      </c>
      <c r="J2013" s="102" t="str">
        <f>IF(CADA_PROD!C2011="","",SUMIFS(MOVI_ENTR!M:M,MOVI_ENTR!D:D,D2013,MOVI_ENTR!O:O,$E$5))</f>
        <v/>
      </c>
      <c r="K2013" s="103" t="str">
        <f>IF(CADA_PROD!C2011="","",IFERROR($J2013/SUM($J$8:$J$1008),""))</f>
        <v/>
      </c>
      <c r="L2013" s="103" t="str">
        <f>IF(CADA_PROD!C2011="","",IFERROR(H2013/SUM($H$8:$H$1008),""))</f>
        <v/>
      </c>
      <c r="M2013" s="102" t="str">
        <f>IF(CADA_PROD!$C2011="","",IFERROR(SUMIFS(MOVI_ENTR!M:M,MOVI_ENTR!D:D,D2013,MOVI_ENTR!O:O,$E$5)/SUMIFS(MOVI_ENTR!I:I,MOVI_ENTR!D:D,D2013,MOVI_ENTR!O:O,$E$5),0))</f>
        <v/>
      </c>
      <c r="N2013" s="104" t="str">
        <f>IF(CADA_PROD!C2011="","",G2013/E2013)</f>
        <v/>
      </c>
    </row>
    <row r="2014" spans="2:14" ht="30" customHeight="1">
      <c r="B2014" s="21">
        <f t="shared" si="63"/>
        <v>2007</v>
      </c>
      <c r="C2014" s="99" t="str">
        <f>IF(CADA_PROD!C2012="","",CADA_PROD!C2012)</f>
        <v/>
      </c>
      <c r="D2014" s="100" t="str">
        <f>IF(CADA_PROD!D2012="","",CADA_PROD!D2012)</f>
        <v/>
      </c>
      <c r="E2014" s="101" t="str">
        <f>IF(CADA_PROD!E2012="","",CADA_PROD!E2012)</f>
        <v/>
      </c>
      <c r="F2014" s="101" t="str">
        <f>IF(CADA_PROD!D2012="","",SUMIFS(MOVI_ENTR!I:I,MOVI_ENTR!D:D,D2014,MOVI_ENTR!O:O,$E$5))</f>
        <v/>
      </c>
      <c r="G2014" s="101" t="str">
        <f>IF(CADA_PROD!C2012="","",SUMIFS(MOVI_SAID!H:H,MOVI_SAID!D:D,D2014,MOVI_SAID!L:L,$E$5))</f>
        <v/>
      </c>
      <c r="H2014" s="101" t="str">
        <f t="shared" si="62"/>
        <v/>
      </c>
      <c r="I2014" s="100" t="str">
        <f>IF(CADA_PROD!C2012="","",IFERROR(IF(H2014&lt;=0,"Sem estoque",IF(H2014/E2014&lt;0.25,"Quase sem estoque",IF(H2014/E2014&lt;1.2,"Estoque baixo",IF(H2014/E2014&lt;2,"Estoque moderado","Estoque confortável")))),""))</f>
        <v/>
      </c>
      <c r="J2014" s="102" t="str">
        <f>IF(CADA_PROD!C2012="","",SUMIFS(MOVI_ENTR!M:M,MOVI_ENTR!D:D,D2014,MOVI_ENTR!O:O,$E$5))</f>
        <v/>
      </c>
      <c r="K2014" s="103" t="str">
        <f>IF(CADA_PROD!C2012="","",IFERROR($J2014/SUM($J$8:$J$1008),""))</f>
        <v/>
      </c>
      <c r="L2014" s="103" t="str">
        <f>IF(CADA_PROD!C2012="","",IFERROR(H2014/SUM($H$8:$H$1008),""))</f>
        <v/>
      </c>
      <c r="M2014" s="102" t="str">
        <f>IF(CADA_PROD!$C2012="","",IFERROR(SUMIFS(MOVI_ENTR!M:M,MOVI_ENTR!D:D,D2014,MOVI_ENTR!O:O,$E$5)/SUMIFS(MOVI_ENTR!I:I,MOVI_ENTR!D:D,D2014,MOVI_ENTR!O:O,$E$5),0))</f>
        <v/>
      </c>
      <c r="N2014" s="104" t="str">
        <f>IF(CADA_PROD!C2012="","",G2014/E2014)</f>
        <v/>
      </c>
    </row>
    <row r="2015" spans="2:14" ht="30" customHeight="1">
      <c r="B2015" s="21">
        <f t="shared" si="63"/>
        <v>2008</v>
      </c>
      <c r="C2015" s="99" t="str">
        <f>IF(CADA_PROD!C2013="","",CADA_PROD!C2013)</f>
        <v/>
      </c>
      <c r="D2015" s="100" t="str">
        <f>IF(CADA_PROD!D2013="","",CADA_PROD!D2013)</f>
        <v/>
      </c>
      <c r="E2015" s="101" t="str">
        <f>IF(CADA_PROD!E2013="","",CADA_PROD!E2013)</f>
        <v/>
      </c>
      <c r="F2015" s="101" t="str">
        <f>IF(CADA_PROD!D2013="","",SUMIFS(MOVI_ENTR!I:I,MOVI_ENTR!D:D,D2015,MOVI_ENTR!O:O,$E$5))</f>
        <v/>
      </c>
      <c r="G2015" s="101" t="str">
        <f>IF(CADA_PROD!C2013="","",SUMIFS(MOVI_SAID!H:H,MOVI_SAID!D:D,D2015,MOVI_SAID!L:L,$E$5))</f>
        <v/>
      </c>
      <c r="H2015" s="101" t="str">
        <f t="shared" si="62"/>
        <v/>
      </c>
      <c r="I2015" s="100" t="str">
        <f>IF(CADA_PROD!C2013="","",IFERROR(IF(H2015&lt;=0,"Sem estoque",IF(H2015/E2015&lt;0.25,"Quase sem estoque",IF(H2015/E2015&lt;1.2,"Estoque baixo",IF(H2015/E2015&lt;2,"Estoque moderado","Estoque confortável")))),""))</f>
        <v/>
      </c>
      <c r="J2015" s="102" t="str">
        <f>IF(CADA_PROD!C2013="","",SUMIFS(MOVI_ENTR!M:M,MOVI_ENTR!D:D,D2015,MOVI_ENTR!O:O,$E$5))</f>
        <v/>
      </c>
      <c r="K2015" s="103" t="str">
        <f>IF(CADA_PROD!C2013="","",IFERROR($J2015/SUM($J$8:$J$1008),""))</f>
        <v/>
      </c>
      <c r="L2015" s="103" t="str">
        <f>IF(CADA_PROD!C2013="","",IFERROR(H2015/SUM($H$8:$H$1008),""))</f>
        <v/>
      </c>
      <c r="M2015" s="102" t="str">
        <f>IF(CADA_PROD!$C2013="","",IFERROR(SUMIFS(MOVI_ENTR!M:M,MOVI_ENTR!D:D,D2015,MOVI_ENTR!O:O,$E$5)/SUMIFS(MOVI_ENTR!I:I,MOVI_ENTR!D:D,D2015,MOVI_ENTR!O:O,$E$5),0))</f>
        <v/>
      </c>
      <c r="N2015" s="104" t="str">
        <f>IF(CADA_PROD!C2013="","",G2015/E2015)</f>
        <v/>
      </c>
    </row>
    <row r="2016" spans="2:14" ht="30" customHeight="1">
      <c r="B2016" s="21">
        <f t="shared" si="63"/>
        <v>2009</v>
      </c>
      <c r="C2016" s="99" t="str">
        <f>IF(CADA_PROD!C2014="","",CADA_PROD!C2014)</f>
        <v/>
      </c>
      <c r="D2016" s="100" t="str">
        <f>IF(CADA_PROD!D2014="","",CADA_PROD!D2014)</f>
        <v/>
      </c>
      <c r="E2016" s="101" t="str">
        <f>IF(CADA_PROD!E2014="","",CADA_PROD!E2014)</f>
        <v/>
      </c>
      <c r="F2016" s="101" t="str">
        <f>IF(CADA_PROD!D2014="","",SUMIFS(MOVI_ENTR!I:I,MOVI_ENTR!D:D,D2016,MOVI_ENTR!O:O,$E$5))</f>
        <v/>
      </c>
      <c r="G2016" s="101" t="str">
        <f>IF(CADA_PROD!C2014="","",SUMIFS(MOVI_SAID!H:H,MOVI_SAID!D:D,D2016,MOVI_SAID!L:L,$E$5))</f>
        <v/>
      </c>
      <c r="H2016" s="101" t="str">
        <f t="shared" si="62"/>
        <v/>
      </c>
      <c r="I2016" s="100" t="str">
        <f>IF(CADA_PROD!C2014="","",IFERROR(IF(H2016&lt;=0,"Sem estoque",IF(H2016/E2016&lt;0.25,"Quase sem estoque",IF(H2016/E2016&lt;1.2,"Estoque baixo",IF(H2016/E2016&lt;2,"Estoque moderado","Estoque confortável")))),""))</f>
        <v/>
      </c>
      <c r="J2016" s="102" t="str">
        <f>IF(CADA_PROD!C2014="","",SUMIFS(MOVI_ENTR!M:M,MOVI_ENTR!D:D,D2016,MOVI_ENTR!O:O,$E$5))</f>
        <v/>
      </c>
      <c r="K2016" s="103" t="str">
        <f>IF(CADA_PROD!C2014="","",IFERROR($J2016/SUM($J$8:$J$1008),""))</f>
        <v/>
      </c>
      <c r="L2016" s="103" t="str">
        <f>IF(CADA_PROD!C2014="","",IFERROR(H2016/SUM($H$8:$H$1008),""))</f>
        <v/>
      </c>
      <c r="M2016" s="102" t="str">
        <f>IF(CADA_PROD!$C2014="","",IFERROR(SUMIFS(MOVI_ENTR!M:M,MOVI_ENTR!D:D,D2016,MOVI_ENTR!O:O,$E$5)/SUMIFS(MOVI_ENTR!I:I,MOVI_ENTR!D:D,D2016,MOVI_ENTR!O:O,$E$5),0))</f>
        <v/>
      </c>
      <c r="N2016" s="104" t="str">
        <f>IF(CADA_PROD!C2014="","",G2016/E2016)</f>
        <v/>
      </c>
    </row>
    <row r="2017" spans="2:14" ht="30" customHeight="1">
      <c r="B2017" s="21">
        <f t="shared" si="63"/>
        <v>2010</v>
      </c>
      <c r="C2017" s="99" t="str">
        <f>IF(CADA_PROD!C2015="","",CADA_PROD!C2015)</f>
        <v/>
      </c>
      <c r="D2017" s="100" t="str">
        <f>IF(CADA_PROD!D2015="","",CADA_PROD!D2015)</f>
        <v/>
      </c>
      <c r="E2017" s="101" t="str">
        <f>IF(CADA_PROD!E2015="","",CADA_PROD!E2015)</f>
        <v/>
      </c>
      <c r="F2017" s="101" t="str">
        <f>IF(CADA_PROD!D2015="","",SUMIFS(MOVI_ENTR!I:I,MOVI_ENTR!D:D,D2017,MOVI_ENTR!O:O,$E$5))</f>
        <v/>
      </c>
      <c r="G2017" s="101" t="str">
        <f>IF(CADA_PROD!C2015="","",SUMIFS(MOVI_SAID!H:H,MOVI_SAID!D:D,D2017,MOVI_SAID!L:L,$E$5))</f>
        <v/>
      </c>
      <c r="H2017" s="101" t="str">
        <f t="shared" si="62"/>
        <v/>
      </c>
      <c r="I2017" s="100" t="str">
        <f>IF(CADA_PROD!C2015="","",IFERROR(IF(H2017&lt;=0,"Sem estoque",IF(H2017/E2017&lt;0.25,"Quase sem estoque",IF(H2017/E2017&lt;1.2,"Estoque baixo",IF(H2017/E2017&lt;2,"Estoque moderado","Estoque confortável")))),""))</f>
        <v/>
      </c>
      <c r="J2017" s="102" t="str">
        <f>IF(CADA_PROD!C2015="","",SUMIFS(MOVI_ENTR!M:M,MOVI_ENTR!D:D,D2017,MOVI_ENTR!O:O,$E$5))</f>
        <v/>
      </c>
      <c r="K2017" s="103" t="str">
        <f>IF(CADA_PROD!C2015="","",IFERROR($J2017/SUM($J$8:$J$1008),""))</f>
        <v/>
      </c>
      <c r="L2017" s="103" t="str">
        <f>IF(CADA_PROD!C2015="","",IFERROR(H2017/SUM($H$8:$H$1008),""))</f>
        <v/>
      </c>
      <c r="M2017" s="102" t="str">
        <f>IF(CADA_PROD!$C2015="","",IFERROR(SUMIFS(MOVI_ENTR!M:M,MOVI_ENTR!D:D,D2017,MOVI_ENTR!O:O,$E$5)/SUMIFS(MOVI_ENTR!I:I,MOVI_ENTR!D:D,D2017,MOVI_ENTR!O:O,$E$5),0))</f>
        <v/>
      </c>
      <c r="N2017" s="104" t="str">
        <f>IF(CADA_PROD!C2015="","",G2017/E2017)</f>
        <v/>
      </c>
    </row>
    <row r="2018" spans="2:14" ht="30" customHeight="1">
      <c r="B2018" s="21">
        <f t="shared" si="63"/>
        <v>2011</v>
      </c>
      <c r="C2018" s="99" t="str">
        <f>IF(CADA_PROD!C2016="","",CADA_PROD!C2016)</f>
        <v/>
      </c>
      <c r="D2018" s="100" t="str">
        <f>IF(CADA_PROD!D2016="","",CADA_PROD!D2016)</f>
        <v/>
      </c>
      <c r="E2018" s="101" t="str">
        <f>IF(CADA_PROD!E2016="","",CADA_PROD!E2016)</f>
        <v/>
      </c>
      <c r="F2018" s="101" t="str">
        <f>IF(CADA_PROD!D2016="","",SUMIFS(MOVI_ENTR!I:I,MOVI_ENTR!D:D,D2018,MOVI_ENTR!O:O,$E$5))</f>
        <v/>
      </c>
      <c r="G2018" s="101" t="str">
        <f>IF(CADA_PROD!C2016="","",SUMIFS(MOVI_SAID!H:H,MOVI_SAID!D:D,D2018,MOVI_SAID!L:L,$E$5))</f>
        <v/>
      </c>
      <c r="H2018" s="101" t="str">
        <f t="shared" si="62"/>
        <v/>
      </c>
      <c r="I2018" s="100" t="str">
        <f>IF(CADA_PROD!C2016="","",IFERROR(IF(H2018&lt;=0,"Sem estoque",IF(H2018/E2018&lt;0.25,"Quase sem estoque",IF(H2018/E2018&lt;1.2,"Estoque baixo",IF(H2018/E2018&lt;2,"Estoque moderado","Estoque confortável")))),""))</f>
        <v/>
      </c>
      <c r="J2018" s="102" t="str">
        <f>IF(CADA_PROD!C2016="","",SUMIFS(MOVI_ENTR!M:M,MOVI_ENTR!D:D,D2018,MOVI_ENTR!O:O,$E$5))</f>
        <v/>
      </c>
      <c r="K2018" s="103" t="str">
        <f>IF(CADA_PROD!C2016="","",IFERROR($J2018/SUM($J$8:$J$1008),""))</f>
        <v/>
      </c>
      <c r="L2018" s="103" t="str">
        <f>IF(CADA_PROD!C2016="","",IFERROR(H2018/SUM($H$8:$H$1008),""))</f>
        <v/>
      </c>
      <c r="M2018" s="102" t="str">
        <f>IF(CADA_PROD!$C2016="","",IFERROR(SUMIFS(MOVI_ENTR!M:M,MOVI_ENTR!D:D,D2018,MOVI_ENTR!O:O,$E$5)/SUMIFS(MOVI_ENTR!I:I,MOVI_ENTR!D:D,D2018,MOVI_ENTR!O:O,$E$5),0))</f>
        <v/>
      </c>
      <c r="N2018" s="104" t="str">
        <f>IF(CADA_PROD!C2016="","",G2018/E2018)</f>
        <v/>
      </c>
    </row>
    <row r="2019" spans="2:14" ht="30" customHeight="1">
      <c r="B2019" s="21">
        <f t="shared" si="63"/>
        <v>2012</v>
      </c>
      <c r="C2019" s="99" t="str">
        <f>IF(CADA_PROD!C2017="","",CADA_PROD!C2017)</f>
        <v/>
      </c>
      <c r="D2019" s="100" t="str">
        <f>IF(CADA_PROD!D2017="","",CADA_PROD!D2017)</f>
        <v/>
      </c>
      <c r="E2019" s="101" t="str">
        <f>IF(CADA_PROD!E2017="","",CADA_PROD!E2017)</f>
        <v/>
      </c>
      <c r="F2019" s="101" t="str">
        <f>IF(CADA_PROD!D2017="","",SUMIFS(MOVI_ENTR!I:I,MOVI_ENTR!D:D,D2019,MOVI_ENTR!O:O,$E$5))</f>
        <v/>
      </c>
      <c r="G2019" s="101" t="str">
        <f>IF(CADA_PROD!C2017="","",SUMIFS(MOVI_SAID!H:H,MOVI_SAID!D:D,D2019,MOVI_SAID!L:L,$E$5))</f>
        <v/>
      </c>
      <c r="H2019" s="101" t="str">
        <f t="shared" si="62"/>
        <v/>
      </c>
      <c r="I2019" s="100" t="str">
        <f>IF(CADA_PROD!C2017="","",IFERROR(IF(H2019&lt;=0,"Sem estoque",IF(H2019/E2019&lt;0.25,"Quase sem estoque",IF(H2019/E2019&lt;1.2,"Estoque baixo",IF(H2019/E2019&lt;2,"Estoque moderado","Estoque confortável")))),""))</f>
        <v/>
      </c>
      <c r="J2019" s="102" t="str">
        <f>IF(CADA_PROD!C2017="","",SUMIFS(MOVI_ENTR!M:M,MOVI_ENTR!D:D,D2019,MOVI_ENTR!O:O,$E$5))</f>
        <v/>
      </c>
      <c r="K2019" s="103" t="str">
        <f>IF(CADA_PROD!C2017="","",IFERROR($J2019/SUM($J$8:$J$1008),""))</f>
        <v/>
      </c>
      <c r="L2019" s="103" t="str">
        <f>IF(CADA_PROD!C2017="","",IFERROR(H2019/SUM($H$8:$H$1008),""))</f>
        <v/>
      </c>
      <c r="M2019" s="102" t="str">
        <f>IF(CADA_PROD!$C2017="","",IFERROR(SUMIFS(MOVI_ENTR!M:M,MOVI_ENTR!D:D,D2019,MOVI_ENTR!O:O,$E$5)/SUMIFS(MOVI_ENTR!I:I,MOVI_ENTR!D:D,D2019,MOVI_ENTR!O:O,$E$5),0))</f>
        <v/>
      </c>
      <c r="N2019" s="104" t="str">
        <f>IF(CADA_PROD!C2017="","",G2019/E2019)</f>
        <v/>
      </c>
    </row>
    <row r="2020" spans="2:14" ht="30" customHeight="1">
      <c r="B2020" s="21">
        <f t="shared" si="63"/>
        <v>2013</v>
      </c>
      <c r="C2020" s="99" t="str">
        <f>IF(CADA_PROD!C2018="","",CADA_PROD!C2018)</f>
        <v/>
      </c>
      <c r="D2020" s="100" t="str">
        <f>IF(CADA_PROD!D2018="","",CADA_PROD!D2018)</f>
        <v/>
      </c>
      <c r="E2020" s="101" t="str">
        <f>IF(CADA_PROD!E2018="","",CADA_PROD!E2018)</f>
        <v/>
      </c>
      <c r="F2020" s="101" t="str">
        <f>IF(CADA_PROD!D2018="","",SUMIFS(MOVI_ENTR!I:I,MOVI_ENTR!D:D,D2020,MOVI_ENTR!O:O,$E$5))</f>
        <v/>
      </c>
      <c r="G2020" s="101" t="str">
        <f>IF(CADA_PROD!C2018="","",SUMIFS(MOVI_SAID!H:H,MOVI_SAID!D:D,D2020,MOVI_SAID!L:L,$E$5))</f>
        <v/>
      </c>
      <c r="H2020" s="101" t="str">
        <f t="shared" si="62"/>
        <v/>
      </c>
      <c r="I2020" s="100" t="str">
        <f>IF(CADA_PROD!C2018="","",IFERROR(IF(H2020&lt;=0,"Sem estoque",IF(H2020/E2020&lt;0.25,"Quase sem estoque",IF(H2020/E2020&lt;1.2,"Estoque baixo",IF(H2020/E2020&lt;2,"Estoque moderado","Estoque confortável")))),""))</f>
        <v/>
      </c>
      <c r="J2020" s="102" t="str">
        <f>IF(CADA_PROD!C2018="","",SUMIFS(MOVI_ENTR!M:M,MOVI_ENTR!D:D,D2020,MOVI_ENTR!O:O,$E$5))</f>
        <v/>
      </c>
      <c r="K2020" s="103" t="str">
        <f>IF(CADA_PROD!C2018="","",IFERROR($J2020/SUM($J$8:$J$1008),""))</f>
        <v/>
      </c>
      <c r="L2020" s="103" t="str">
        <f>IF(CADA_PROD!C2018="","",IFERROR(H2020/SUM($H$8:$H$1008),""))</f>
        <v/>
      </c>
      <c r="M2020" s="102" t="str">
        <f>IF(CADA_PROD!$C2018="","",IFERROR(SUMIFS(MOVI_ENTR!M:M,MOVI_ENTR!D:D,D2020,MOVI_ENTR!O:O,$E$5)/SUMIFS(MOVI_ENTR!I:I,MOVI_ENTR!D:D,D2020,MOVI_ENTR!O:O,$E$5),0))</f>
        <v/>
      </c>
      <c r="N2020" s="104" t="str">
        <f>IF(CADA_PROD!C2018="","",G2020/E2020)</f>
        <v/>
      </c>
    </row>
    <row r="2021" spans="2:14" ht="30" customHeight="1">
      <c r="B2021" s="21">
        <f t="shared" si="63"/>
        <v>2014</v>
      </c>
      <c r="C2021" s="99" t="str">
        <f>IF(CADA_PROD!C2019="","",CADA_PROD!C2019)</f>
        <v/>
      </c>
      <c r="D2021" s="100" t="str">
        <f>IF(CADA_PROD!D2019="","",CADA_PROD!D2019)</f>
        <v/>
      </c>
      <c r="E2021" s="101" t="str">
        <f>IF(CADA_PROD!E2019="","",CADA_PROD!E2019)</f>
        <v/>
      </c>
      <c r="F2021" s="101" t="str">
        <f>IF(CADA_PROD!D2019="","",SUMIFS(MOVI_ENTR!I:I,MOVI_ENTR!D:D,D2021,MOVI_ENTR!O:O,$E$5))</f>
        <v/>
      </c>
      <c r="G2021" s="101" t="str">
        <f>IF(CADA_PROD!C2019="","",SUMIFS(MOVI_SAID!H:H,MOVI_SAID!D:D,D2021,MOVI_SAID!L:L,$E$5))</f>
        <v/>
      </c>
      <c r="H2021" s="101" t="str">
        <f t="shared" si="62"/>
        <v/>
      </c>
      <c r="I2021" s="100" t="str">
        <f>IF(CADA_PROD!C2019="","",IFERROR(IF(H2021&lt;=0,"Sem estoque",IF(H2021/E2021&lt;0.25,"Quase sem estoque",IF(H2021/E2021&lt;1.2,"Estoque baixo",IF(H2021/E2021&lt;2,"Estoque moderado","Estoque confortável")))),""))</f>
        <v/>
      </c>
      <c r="J2021" s="102" t="str">
        <f>IF(CADA_PROD!C2019="","",SUMIFS(MOVI_ENTR!M:M,MOVI_ENTR!D:D,D2021,MOVI_ENTR!O:O,$E$5))</f>
        <v/>
      </c>
      <c r="K2021" s="103" t="str">
        <f>IF(CADA_PROD!C2019="","",IFERROR($J2021/SUM($J$8:$J$1008),""))</f>
        <v/>
      </c>
      <c r="L2021" s="103" t="str">
        <f>IF(CADA_PROD!C2019="","",IFERROR(H2021/SUM($H$8:$H$1008),""))</f>
        <v/>
      </c>
      <c r="M2021" s="102" t="str">
        <f>IF(CADA_PROD!$C2019="","",IFERROR(SUMIFS(MOVI_ENTR!M:M,MOVI_ENTR!D:D,D2021,MOVI_ENTR!O:O,$E$5)/SUMIFS(MOVI_ENTR!I:I,MOVI_ENTR!D:D,D2021,MOVI_ENTR!O:O,$E$5),0))</f>
        <v/>
      </c>
      <c r="N2021" s="104" t="str">
        <f>IF(CADA_PROD!C2019="","",G2021/E2021)</f>
        <v/>
      </c>
    </row>
    <row r="2022" spans="2:14" ht="30" customHeight="1">
      <c r="B2022" s="21">
        <f t="shared" si="63"/>
        <v>2015</v>
      </c>
      <c r="C2022" s="99" t="str">
        <f>IF(CADA_PROD!C2020="","",CADA_PROD!C2020)</f>
        <v/>
      </c>
      <c r="D2022" s="100" t="str">
        <f>IF(CADA_PROD!D2020="","",CADA_PROD!D2020)</f>
        <v/>
      </c>
      <c r="E2022" s="101" t="str">
        <f>IF(CADA_PROD!E2020="","",CADA_PROD!E2020)</f>
        <v/>
      </c>
      <c r="F2022" s="101" t="str">
        <f>IF(CADA_PROD!D2020="","",SUMIFS(MOVI_ENTR!I:I,MOVI_ENTR!D:D,D2022,MOVI_ENTR!O:O,$E$5))</f>
        <v/>
      </c>
      <c r="G2022" s="101" t="str">
        <f>IF(CADA_PROD!C2020="","",SUMIFS(MOVI_SAID!H:H,MOVI_SAID!D:D,D2022,MOVI_SAID!L:L,$E$5))</f>
        <v/>
      </c>
      <c r="H2022" s="101" t="str">
        <f t="shared" si="62"/>
        <v/>
      </c>
      <c r="I2022" s="100" t="str">
        <f>IF(CADA_PROD!C2020="","",IFERROR(IF(H2022&lt;=0,"Sem estoque",IF(H2022/E2022&lt;0.25,"Quase sem estoque",IF(H2022/E2022&lt;1.2,"Estoque baixo",IF(H2022/E2022&lt;2,"Estoque moderado","Estoque confortável")))),""))</f>
        <v/>
      </c>
      <c r="J2022" s="102" t="str">
        <f>IF(CADA_PROD!C2020="","",SUMIFS(MOVI_ENTR!M:M,MOVI_ENTR!D:D,D2022,MOVI_ENTR!O:O,$E$5))</f>
        <v/>
      </c>
      <c r="K2022" s="103" t="str">
        <f>IF(CADA_PROD!C2020="","",IFERROR($J2022/SUM($J$8:$J$1008),""))</f>
        <v/>
      </c>
      <c r="L2022" s="103" t="str">
        <f>IF(CADA_PROD!C2020="","",IFERROR(H2022/SUM($H$8:$H$1008),""))</f>
        <v/>
      </c>
      <c r="M2022" s="102" t="str">
        <f>IF(CADA_PROD!$C2020="","",IFERROR(SUMIFS(MOVI_ENTR!M:M,MOVI_ENTR!D:D,D2022,MOVI_ENTR!O:O,$E$5)/SUMIFS(MOVI_ENTR!I:I,MOVI_ENTR!D:D,D2022,MOVI_ENTR!O:O,$E$5),0))</f>
        <v/>
      </c>
      <c r="N2022" s="104" t="str">
        <f>IF(CADA_PROD!C2020="","",G2022/E2022)</f>
        <v/>
      </c>
    </row>
    <row r="2023" spans="2:14" ht="30" customHeight="1">
      <c r="B2023" s="21">
        <f t="shared" si="63"/>
        <v>2016</v>
      </c>
      <c r="C2023" s="99" t="str">
        <f>IF(CADA_PROD!C2021="","",CADA_PROD!C2021)</f>
        <v/>
      </c>
      <c r="D2023" s="100" t="str">
        <f>IF(CADA_PROD!D2021="","",CADA_PROD!D2021)</f>
        <v/>
      </c>
      <c r="E2023" s="101" t="str">
        <f>IF(CADA_PROD!E2021="","",CADA_PROD!E2021)</f>
        <v/>
      </c>
      <c r="F2023" s="101" t="str">
        <f>IF(CADA_PROD!D2021="","",SUMIFS(MOVI_ENTR!I:I,MOVI_ENTR!D:D,D2023,MOVI_ENTR!O:O,$E$5))</f>
        <v/>
      </c>
      <c r="G2023" s="101" t="str">
        <f>IF(CADA_PROD!C2021="","",SUMIFS(MOVI_SAID!H:H,MOVI_SAID!D:D,D2023,MOVI_SAID!L:L,$E$5))</f>
        <v/>
      </c>
      <c r="H2023" s="101" t="str">
        <f t="shared" si="62"/>
        <v/>
      </c>
      <c r="I2023" s="100" t="str">
        <f>IF(CADA_PROD!C2021="","",IFERROR(IF(H2023&lt;=0,"Sem estoque",IF(H2023/E2023&lt;0.25,"Quase sem estoque",IF(H2023/E2023&lt;1.2,"Estoque baixo",IF(H2023/E2023&lt;2,"Estoque moderado","Estoque confortável")))),""))</f>
        <v/>
      </c>
      <c r="J2023" s="102" t="str">
        <f>IF(CADA_PROD!C2021="","",SUMIFS(MOVI_ENTR!M:M,MOVI_ENTR!D:D,D2023,MOVI_ENTR!O:O,$E$5))</f>
        <v/>
      </c>
      <c r="K2023" s="103" t="str">
        <f>IF(CADA_PROD!C2021="","",IFERROR($J2023/SUM($J$8:$J$1008),""))</f>
        <v/>
      </c>
      <c r="L2023" s="103" t="str">
        <f>IF(CADA_PROD!C2021="","",IFERROR(H2023/SUM($H$8:$H$1008),""))</f>
        <v/>
      </c>
      <c r="M2023" s="102" t="str">
        <f>IF(CADA_PROD!$C2021="","",IFERROR(SUMIFS(MOVI_ENTR!M:M,MOVI_ENTR!D:D,D2023,MOVI_ENTR!O:O,$E$5)/SUMIFS(MOVI_ENTR!I:I,MOVI_ENTR!D:D,D2023,MOVI_ENTR!O:O,$E$5),0))</f>
        <v/>
      </c>
      <c r="N2023" s="104" t="str">
        <f>IF(CADA_PROD!C2021="","",G2023/E2023)</f>
        <v/>
      </c>
    </row>
    <row r="2024" spans="2:14" ht="30" customHeight="1">
      <c r="B2024" s="21">
        <f t="shared" si="63"/>
        <v>2017</v>
      </c>
      <c r="C2024" s="99" t="str">
        <f>IF(CADA_PROD!C2022="","",CADA_PROD!C2022)</f>
        <v/>
      </c>
      <c r="D2024" s="100" t="str">
        <f>IF(CADA_PROD!D2022="","",CADA_PROD!D2022)</f>
        <v/>
      </c>
      <c r="E2024" s="101" t="str">
        <f>IF(CADA_PROD!E2022="","",CADA_PROD!E2022)</f>
        <v/>
      </c>
      <c r="F2024" s="101" t="str">
        <f>IF(CADA_PROD!D2022="","",SUMIFS(MOVI_ENTR!I:I,MOVI_ENTR!D:D,D2024,MOVI_ENTR!O:O,$E$5))</f>
        <v/>
      </c>
      <c r="G2024" s="101" t="str">
        <f>IF(CADA_PROD!C2022="","",SUMIFS(MOVI_SAID!H:H,MOVI_SAID!D:D,D2024,MOVI_SAID!L:L,$E$5))</f>
        <v/>
      </c>
      <c r="H2024" s="101" t="str">
        <f t="shared" si="62"/>
        <v/>
      </c>
      <c r="I2024" s="100" t="str">
        <f>IF(CADA_PROD!C2022="","",IFERROR(IF(H2024&lt;=0,"Sem estoque",IF(H2024/E2024&lt;0.25,"Quase sem estoque",IF(H2024/E2024&lt;1.2,"Estoque baixo",IF(H2024/E2024&lt;2,"Estoque moderado","Estoque confortável")))),""))</f>
        <v/>
      </c>
      <c r="J2024" s="102" t="str">
        <f>IF(CADA_PROD!C2022="","",SUMIFS(MOVI_ENTR!M:M,MOVI_ENTR!D:D,D2024,MOVI_ENTR!O:O,$E$5))</f>
        <v/>
      </c>
      <c r="K2024" s="103" t="str">
        <f>IF(CADA_PROD!C2022="","",IFERROR($J2024/SUM($J$8:$J$1008),""))</f>
        <v/>
      </c>
      <c r="L2024" s="103" t="str">
        <f>IF(CADA_PROD!C2022="","",IFERROR(H2024/SUM($H$8:$H$1008),""))</f>
        <v/>
      </c>
      <c r="M2024" s="102" t="str">
        <f>IF(CADA_PROD!$C2022="","",IFERROR(SUMIFS(MOVI_ENTR!M:M,MOVI_ENTR!D:D,D2024,MOVI_ENTR!O:O,$E$5)/SUMIFS(MOVI_ENTR!I:I,MOVI_ENTR!D:D,D2024,MOVI_ENTR!O:O,$E$5),0))</f>
        <v/>
      </c>
      <c r="N2024" s="104" t="str">
        <f>IF(CADA_PROD!C2022="","",G2024/E2024)</f>
        <v/>
      </c>
    </row>
    <row r="2025" spans="2:14" ht="30" customHeight="1">
      <c r="B2025" s="21">
        <f t="shared" si="63"/>
        <v>2018</v>
      </c>
      <c r="C2025" s="99" t="str">
        <f>IF(CADA_PROD!C2023="","",CADA_PROD!C2023)</f>
        <v/>
      </c>
      <c r="D2025" s="100" t="str">
        <f>IF(CADA_PROD!D2023="","",CADA_PROD!D2023)</f>
        <v/>
      </c>
      <c r="E2025" s="101" t="str">
        <f>IF(CADA_PROD!E2023="","",CADA_PROD!E2023)</f>
        <v/>
      </c>
      <c r="F2025" s="101" t="str">
        <f>IF(CADA_PROD!D2023="","",SUMIFS(MOVI_ENTR!I:I,MOVI_ENTR!D:D,D2025,MOVI_ENTR!O:O,$E$5))</f>
        <v/>
      </c>
      <c r="G2025" s="101" t="str">
        <f>IF(CADA_PROD!C2023="","",SUMIFS(MOVI_SAID!H:H,MOVI_SAID!D:D,D2025,MOVI_SAID!L:L,$E$5))</f>
        <v/>
      </c>
      <c r="H2025" s="101" t="str">
        <f t="shared" si="62"/>
        <v/>
      </c>
      <c r="I2025" s="100" t="str">
        <f>IF(CADA_PROD!C2023="","",IFERROR(IF(H2025&lt;=0,"Sem estoque",IF(H2025/E2025&lt;0.25,"Quase sem estoque",IF(H2025/E2025&lt;1.2,"Estoque baixo",IF(H2025/E2025&lt;2,"Estoque moderado","Estoque confortável")))),""))</f>
        <v/>
      </c>
      <c r="J2025" s="102" t="str">
        <f>IF(CADA_PROD!C2023="","",SUMIFS(MOVI_ENTR!M:M,MOVI_ENTR!D:D,D2025,MOVI_ENTR!O:O,$E$5))</f>
        <v/>
      </c>
      <c r="K2025" s="103" t="str">
        <f>IF(CADA_PROD!C2023="","",IFERROR($J2025/SUM($J$8:$J$1008),""))</f>
        <v/>
      </c>
      <c r="L2025" s="103" t="str">
        <f>IF(CADA_PROD!C2023="","",IFERROR(H2025/SUM($H$8:$H$1008),""))</f>
        <v/>
      </c>
      <c r="M2025" s="102" t="str">
        <f>IF(CADA_PROD!$C2023="","",IFERROR(SUMIFS(MOVI_ENTR!M:M,MOVI_ENTR!D:D,D2025,MOVI_ENTR!O:O,$E$5)/SUMIFS(MOVI_ENTR!I:I,MOVI_ENTR!D:D,D2025,MOVI_ENTR!O:O,$E$5),0))</f>
        <v/>
      </c>
      <c r="N2025" s="104" t="str">
        <f>IF(CADA_PROD!C2023="","",G2025/E2025)</f>
        <v/>
      </c>
    </row>
    <row r="2026" spans="2:14" ht="30" customHeight="1">
      <c r="B2026" s="21">
        <f t="shared" si="63"/>
        <v>2019</v>
      </c>
      <c r="C2026" s="99" t="str">
        <f>IF(CADA_PROD!C2024="","",CADA_PROD!C2024)</f>
        <v/>
      </c>
      <c r="D2026" s="100" t="str">
        <f>IF(CADA_PROD!D2024="","",CADA_PROD!D2024)</f>
        <v/>
      </c>
      <c r="E2026" s="101" t="str">
        <f>IF(CADA_PROD!E2024="","",CADA_PROD!E2024)</f>
        <v/>
      </c>
      <c r="F2026" s="101" t="str">
        <f>IF(CADA_PROD!D2024="","",SUMIFS(MOVI_ENTR!I:I,MOVI_ENTR!D:D,D2026,MOVI_ENTR!O:O,$E$5))</f>
        <v/>
      </c>
      <c r="G2026" s="101" t="str">
        <f>IF(CADA_PROD!C2024="","",SUMIFS(MOVI_SAID!H:H,MOVI_SAID!D:D,D2026,MOVI_SAID!L:L,$E$5))</f>
        <v/>
      </c>
      <c r="H2026" s="101" t="str">
        <f t="shared" si="62"/>
        <v/>
      </c>
      <c r="I2026" s="100" t="str">
        <f>IF(CADA_PROD!C2024="","",IFERROR(IF(H2026&lt;=0,"Sem estoque",IF(H2026/E2026&lt;0.25,"Quase sem estoque",IF(H2026/E2026&lt;1.2,"Estoque baixo",IF(H2026/E2026&lt;2,"Estoque moderado","Estoque confortável")))),""))</f>
        <v/>
      </c>
      <c r="J2026" s="102" t="str">
        <f>IF(CADA_PROD!C2024="","",SUMIFS(MOVI_ENTR!M:M,MOVI_ENTR!D:D,D2026,MOVI_ENTR!O:O,$E$5))</f>
        <v/>
      </c>
      <c r="K2026" s="103" t="str">
        <f>IF(CADA_PROD!C2024="","",IFERROR($J2026/SUM($J$8:$J$1008),""))</f>
        <v/>
      </c>
      <c r="L2026" s="103" t="str">
        <f>IF(CADA_PROD!C2024="","",IFERROR(H2026/SUM($H$8:$H$1008),""))</f>
        <v/>
      </c>
      <c r="M2026" s="102" t="str">
        <f>IF(CADA_PROD!$C2024="","",IFERROR(SUMIFS(MOVI_ENTR!M:M,MOVI_ENTR!D:D,D2026,MOVI_ENTR!O:O,$E$5)/SUMIFS(MOVI_ENTR!I:I,MOVI_ENTR!D:D,D2026,MOVI_ENTR!O:O,$E$5),0))</f>
        <v/>
      </c>
      <c r="N2026" s="104" t="str">
        <f>IF(CADA_PROD!C2024="","",G2026/E2026)</f>
        <v/>
      </c>
    </row>
    <row r="2027" spans="2:14" ht="30" customHeight="1">
      <c r="B2027" s="21">
        <f t="shared" si="63"/>
        <v>2020</v>
      </c>
      <c r="C2027" s="99" t="str">
        <f>IF(CADA_PROD!C2025="","",CADA_PROD!C2025)</f>
        <v/>
      </c>
      <c r="D2027" s="100" t="str">
        <f>IF(CADA_PROD!D2025="","",CADA_PROD!D2025)</f>
        <v/>
      </c>
      <c r="E2027" s="101" t="str">
        <f>IF(CADA_PROD!E2025="","",CADA_PROD!E2025)</f>
        <v/>
      </c>
      <c r="F2027" s="101" t="str">
        <f>IF(CADA_PROD!D2025="","",SUMIFS(MOVI_ENTR!I:I,MOVI_ENTR!D:D,D2027,MOVI_ENTR!O:O,$E$5))</f>
        <v/>
      </c>
      <c r="G2027" s="101" t="str">
        <f>IF(CADA_PROD!C2025="","",SUMIFS(MOVI_SAID!H:H,MOVI_SAID!D:D,D2027,MOVI_SAID!L:L,$E$5))</f>
        <v/>
      </c>
      <c r="H2027" s="101" t="str">
        <f t="shared" si="62"/>
        <v/>
      </c>
      <c r="I2027" s="100" t="str">
        <f>IF(CADA_PROD!C2025="","",IFERROR(IF(H2027&lt;=0,"Sem estoque",IF(H2027/E2027&lt;0.25,"Quase sem estoque",IF(H2027/E2027&lt;1.2,"Estoque baixo",IF(H2027/E2027&lt;2,"Estoque moderado","Estoque confortável")))),""))</f>
        <v/>
      </c>
      <c r="J2027" s="102" t="str">
        <f>IF(CADA_PROD!C2025="","",SUMIFS(MOVI_ENTR!M:M,MOVI_ENTR!D:D,D2027,MOVI_ENTR!O:O,$E$5))</f>
        <v/>
      </c>
      <c r="K2027" s="103" t="str">
        <f>IF(CADA_PROD!C2025="","",IFERROR($J2027/SUM($J$8:$J$1008),""))</f>
        <v/>
      </c>
      <c r="L2027" s="103" t="str">
        <f>IF(CADA_PROD!C2025="","",IFERROR(H2027/SUM($H$8:$H$1008),""))</f>
        <v/>
      </c>
      <c r="M2027" s="102" t="str">
        <f>IF(CADA_PROD!$C2025="","",IFERROR(SUMIFS(MOVI_ENTR!M:M,MOVI_ENTR!D:D,D2027,MOVI_ENTR!O:O,$E$5)/SUMIFS(MOVI_ENTR!I:I,MOVI_ENTR!D:D,D2027,MOVI_ENTR!O:O,$E$5),0))</f>
        <v/>
      </c>
      <c r="N2027" s="104" t="str">
        <f>IF(CADA_PROD!C2025="","",G2027/E2027)</f>
        <v/>
      </c>
    </row>
    <row r="2028" spans="2:14" ht="30" customHeight="1">
      <c r="B2028" s="21">
        <f t="shared" si="63"/>
        <v>2021</v>
      </c>
      <c r="C2028" s="99" t="str">
        <f>IF(CADA_PROD!C2026="","",CADA_PROD!C2026)</f>
        <v/>
      </c>
      <c r="D2028" s="100" t="str">
        <f>IF(CADA_PROD!D2026="","",CADA_PROD!D2026)</f>
        <v/>
      </c>
      <c r="E2028" s="101" t="str">
        <f>IF(CADA_PROD!E2026="","",CADA_PROD!E2026)</f>
        <v/>
      </c>
      <c r="F2028" s="101" t="str">
        <f>IF(CADA_PROD!D2026="","",SUMIFS(MOVI_ENTR!I:I,MOVI_ENTR!D:D,D2028,MOVI_ENTR!O:O,$E$5))</f>
        <v/>
      </c>
      <c r="G2028" s="101" t="str">
        <f>IF(CADA_PROD!C2026="","",SUMIFS(MOVI_SAID!H:H,MOVI_SAID!D:D,D2028,MOVI_SAID!L:L,$E$5))</f>
        <v/>
      </c>
      <c r="H2028" s="101" t="str">
        <f t="shared" si="62"/>
        <v/>
      </c>
      <c r="I2028" s="100" t="str">
        <f>IF(CADA_PROD!C2026="","",IFERROR(IF(H2028&lt;=0,"Sem estoque",IF(H2028/E2028&lt;0.25,"Quase sem estoque",IF(H2028/E2028&lt;1.2,"Estoque baixo",IF(H2028/E2028&lt;2,"Estoque moderado","Estoque confortável")))),""))</f>
        <v/>
      </c>
      <c r="J2028" s="102" t="str">
        <f>IF(CADA_PROD!C2026="","",SUMIFS(MOVI_ENTR!M:M,MOVI_ENTR!D:D,D2028,MOVI_ENTR!O:O,$E$5))</f>
        <v/>
      </c>
      <c r="K2028" s="103" t="str">
        <f>IF(CADA_PROD!C2026="","",IFERROR($J2028/SUM($J$8:$J$1008),""))</f>
        <v/>
      </c>
      <c r="L2028" s="103" t="str">
        <f>IF(CADA_PROD!C2026="","",IFERROR(H2028/SUM($H$8:$H$1008),""))</f>
        <v/>
      </c>
      <c r="M2028" s="102" t="str">
        <f>IF(CADA_PROD!$C2026="","",IFERROR(SUMIFS(MOVI_ENTR!M:M,MOVI_ENTR!D:D,D2028,MOVI_ENTR!O:O,$E$5)/SUMIFS(MOVI_ENTR!I:I,MOVI_ENTR!D:D,D2028,MOVI_ENTR!O:O,$E$5),0))</f>
        <v/>
      </c>
      <c r="N2028" s="104" t="str">
        <f>IF(CADA_PROD!C2026="","",G2028/E2028)</f>
        <v/>
      </c>
    </row>
    <row r="2029" spans="2:14" ht="30" customHeight="1">
      <c r="B2029" s="21">
        <f t="shared" si="63"/>
        <v>2022</v>
      </c>
      <c r="C2029" s="99" t="str">
        <f>IF(CADA_PROD!C2027="","",CADA_PROD!C2027)</f>
        <v/>
      </c>
      <c r="D2029" s="100" t="str">
        <f>IF(CADA_PROD!D2027="","",CADA_PROD!D2027)</f>
        <v/>
      </c>
      <c r="E2029" s="101" t="str">
        <f>IF(CADA_PROD!E2027="","",CADA_PROD!E2027)</f>
        <v/>
      </c>
      <c r="F2029" s="101" t="str">
        <f>IF(CADA_PROD!D2027="","",SUMIFS(MOVI_ENTR!I:I,MOVI_ENTR!D:D,D2029,MOVI_ENTR!O:O,$E$5))</f>
        <v/>
      </c>
      <c r="G2029" s="101" t="str">
        <f>IF(CADA_PROD!C2027="","",SUMIFS(MOVI_SAID!H:H,MOVI_SAID!D:D,D2029,MOVI_SAID!L:L,$E$5))</f>
        <v/>
      </c>
      <c r="H2029" s="101" t="str">
        <f t="shared" si="62"/>
        <v/>
      </c>
      <c r="I2029" s="100" t="str">
        <f>IF(CADA_PROD!C2027="","",IFERROR(IF(H2029&lt;=0,"Sem estoque",IF(H2029/E2029&lt;0.25,"Quase sem estoque",IF(H2029/E2029&lt;1.2,"Estoque baixo",IF(H2029/E2029&lt;2,"Estoque moderado","Estoque confortável")))),""))</f>
        <v/>
      </c>
      <c r="J2029" s="102" t="str">
        <f>IF(CADA_PROD!C2027="","",SUMIFS(MOVI_ENTR!M:M,MOVI_ENTR!D:D,D2029,MOVI_ENTR!O:O,$E$5))</f>
        <v/>
      </c>
      <c r="K2029" s="103" t="str">
        <f>IF(CADA_PROD!C2027="","",IFERROR($J2029/SUM($J$8:$J$1008),""))</f>
        <v/>
      </c>
      <c r="L2029" s="103" t="str">
        <f>IF(CADA_PROD!C2027="","",IFERROR(H2029/SUM($H$8:$H$1008),""))</f>
        <v/>
      </c>
      <c r="M2029" s="102" t="str">
        <f>IF(CADA_PROD!$C2027="","",IFERROR(SUMIFS(MOVI_ENTR!M:M,MOVI_ENTR!D:D,D2029,MOVI_ENTR!O:O,$E$5)/SUMIFS(MOVI_ENTR!I:I,MOVI_ENTR!D:D,D2029,MOVI_ENTR!O:O,$E$5),0))</f>
        <v/>
      </c>
      <c r="N2029" s="104" t="str">
        <f>IF(CADA_PROD!C2027="","",G2029/E2029)</f>
        <v/>
      </c>
    </row>
    <row r="2030" spans="2:14" ht="30" customHeight="1">
      <c r="B2030" s="21">
        <f t="shared" si="63"/>
        <v>2023</v>
      </c>
      <c r="C2030" s="99" t="str">
        <f>IF(CADA_PROD!C2028="","",CADA_PROD!C2028)</f>
        <v/>
      </c>
      <c r="D2030" s="100" t="str">
        <f>IF(CADA_PROD!D2028="","",CADA_PROD!D2028)</f>
        <v/>
      </c>
      <c r="E2030" s="101" t="str">
        <f>IF(CADA_PROD!E2028="","",CADA_PROD!E2028)</f>
        <v/>
      </c>
      <c r="F2030" s="101" t="str">
        <f>IF(CADA_PROD!D2028="","",SUMIFS(MOVI_ENTR!I:I,MOVI_ENTR!D:D,D2030,MOVI_ENTR!O:O,$E$5))</f>
        <v/>
      </c>
      <c r="G2030" s="101" t="str">
        <f>IF(CADA_PROD!C2028="","",SUMIFS(MOVI_SAID!H:H,MOVI_SAID!D:D,D2030,MOVI_SAID!L:L,$E$5))</f>
        <v/>
      </c>
      <c r="H2030" s="101" t="str">
        <f t="shared" si="62"/>
        <v/>
      </c>
      <c r="I2030" s="100" t="str">
        <f>IF(CADA_PROD!C2028="","",IFERROR(IF(H2030&lt;=0,"Sem estoque",IF(H2030/E2030&lt;0.25,"Quase sem estoque",IF(H2030/E2030&lt;1.2,"Estoque baixo",IF(H2030/E2030&lt;2,"Estoque moderado","Estoque confortável")))),""))</f>
        <v/>
      </c>
      <c r="J2030" s="102" t="str">
        <f>IF(CADA_PROD!C2028="","",SUMIFS(MOVI_ENTR!M:M,MOVI_ENTR!D:D,D2030,MOVI_ENTR!O:O,$E$5))</f>
        <v/>
      </c>
      <c r="K2030" s="103" t="str">
        <f>IF(CADA_PROD!C2028="","",IFERROR($J2030/SUM($J$8:$J$1008),""))</f>
        <v/>
      </c>
      <c r="L2030" s="103" t="str">
        <f>IF(CADA_PROD!C2028="","",IFERROR(H2030/SUM($H$8:$H$1008),""))</f>
        <v/>
      </c>
      <c r="M2030" s="102" t="str">
        <f>IF(CADA_PROD!$C2028="","",IFERROR(SUMIFS(MOVI_ENTR!M:M,MOVI_ENTR!D:D,D2030,MOVI_ENTR!O:O,$E$5)/SUMIFS(MOVI_ENTR!I:I,MOVI_ENTR!D:D,D2030,MOVI_ENTR!O:O,$E$5),0))</f>
        <v/>
      </c>
      <c r="N2030" s="104" t="str">
        <f>IF(CADA_PROD!C2028="","",G2030/E2030)</f>
        <v/>
      </c>
    </row>
    <row r="2031" spans="2:14" ht="30" customHeight="1">
      <c r="B2031" s="21">
        <f t="shared" si="63"/>
        <v>2024</v>
      </c>
      <c r="C2031" s="99" t="str">
        <f>IF(CADA_PROD!C2029="","",CADA_PROD!C2029)</f>
        <v/>
      </c>
      <c r="D2031" s="100" t="str">
        <f>IF(CADA_PROD!D2029="","",CADA_PROD!D2029)</f>
        <v/>
      </c>
      <c r="E2031" s="101" t="str">
        <f>IF(CADA_PROD!E2029="","",CADA_PROD!E2029)</f>
        <v/>
      </c>
      <c r="F2031" s="101" t="str">
        <f>IF(CADA_PROD!D2029="","",SUMIFS(MOVI_ENTR!I:I,MOVI_ENTR!D:D,D2031,MOVI_ENTR!O:O,$E$5))</f>
        <v/>
      </c>
      <c r="G2031" s="101" t="str">
        <f>IF(CADA_PROD!C2029="","",SUMIFS(MOVI_SAID!H:H,MOVI_SAID!D:D,D2031,MOVI_SAID!L:L,$E$5))</f>
        <v/>
      </c>
      <c r="H2031" s="101" t="str">
        <f t="shared" ref="H2031:H2094" si="64">IFERROR(F2031-G2031,"")</f>
        <v/>
      </c>
      <c r="I2031" s="100" t="str">
        <f>IF(CADA_PROD!C2029="","",IFERROR(IF(H2031&lt;=0,"Sem estoque",IF(H2031/E2031&lt;0.25,"Quase sem estoque",IF(H2031/E2031&lt;1.2,"Estoque baixo",IF(H2031/E2031&lt;2,"Estoque moderado","Estoque confortável")))),""))</f>
        <v/>
      </c>
      <c r="J2031" s="102" t="str">
        <f>IF(CADA_PROD!C2029="","",SUMIFS(MOVI_ENTR!M:M,MOVI_ENTR!D:D,D2031,MOVI_ENTR!O:O,$E$5))</f>
        <v/>
      </c>
      <c r="K2031" s="103" t="str">
        <f>IF(CADA_PROD!C2029="","",IFERROR($J2031/SUM($J$8:$J$1008),""))</f>
        <v/>
      </c>
      <c r="L2031" s="103" t="str">
        <f>IF(CADA_PROD!C2029="","",IFERROR(H2031/SUM($H$8:$H$1008),""))</f>
        <v/>
      </c>
      <c r="M2031" s="102" t="str">
        <f>IF(CADA_PROD!$C2029="","",IFERROR(SUMIFS(MOVI_ENTR!M:M,MOVI_ENTR!D:D,D2031,MOVI_ENTR!O:O,$E$5)/SUMIFS(MOVI_ENTR!I:I,MOVI_ENTR!D:D,D2031,MOVI_ENTR!O:O,$E$5),0))</f>
        <v/>
      </c>
      <c r="N2031" s="104" t="str">
        <f>IF(CADA_PROD!C2029="","",G2031/E2031)</f>
        <v/>
      </c>
    </row>
    <row r="2032" spans="2:14" ht="30" customHeight="1">
      <c r="B2032" s="21">
        <f t="shared" si="63"/>
        <v>2025</v>
      </c>
      <c r="C2032" s="99" t="str">
        <f>IF(CADA_PROD!C2030="","",CADA_PROD!C2030)</f>
        <v/>
      </c>
      <c r="D2032" s="100" t="str">
        <f>IF(CADA_PROD!D2030="","",CADA_PROD!D2030)</f>
        <v/>
      </c>
      <c r="E2032" s="101" t="str">
        <f>IF(CADA_PROD!E2030="","",CADA_PROD!E2030)</f>
        <v/>
      </c>
      <c r="F2032" s="101" t="str">
        <f>IF(CADA_PROD!D2030="","",SUMIFS(MOVI_ENTR!I:I,MOVI_ENTR!D:D,D2032,MOVI_ENTR!O:O,$E$5))</f>
        <v/>
      </c>
      <c r="G2032" s="101" t="str">
        <f>IF(CADA_PROD!C2030="","",SUMIFS(MOVI_SAID!H:H,MOVI_SAID!D:D,D2032,MOVI_SAID!L:L,$E$5))</f>
        <v/>
      </c>
      <c r="H2032" s="101" t="str">
        <f t="shared" si="64"/>
        <v/>
      </c>
      <c r="I2032" s="100" t="str">
        <f>IF(CADA_PROD!C2030="","",IFERROR(IF(H2032&lt;=0,"Sem estoque",IF(H2032/E2032&lt;0.25,"Quase sem estoque",IF(H2032/E2032&lt;1.2,"Estoque baixo",IF(H2032/E2032&lt;2,"Estoque moderado","Estoque confortável")))),""))</f>
        <v/>
      </c>
      <c r="J2032" s="102" t="str">
        <f>IF(CADA_PROD!C2030="","",SUMIFS(MOVI_ENTR!M:M,MOVI_ENTR!D:D,D2032,MOVI_ENTR!O:O,$E$5))</f>
        <v/>
      </c>
      <c r="K2032" s="103" t="str">
        <f>IF(CADA_PROD!C2030="","",IFERROR($J2032/SUM($J$8:$J$1008),""))</f>
        <v/>
      </c>
      <c r="L2032" s="103" t="str">
        <f>IF(CADA_PROD!C2030="","",IFERROR(H2032/SUM($H$8:$H$1008),""))</f>
        <v/>
      </c>
      <c r="M2032" s="102" t="str">
        <f>IF(CADA_PROD!$C2030="","",IFERROR(SUMIFS(MOVI_ENTR!M:M,MOVI_ENTR!D:D,D2032,MOVI_ENTR!O:O,$E$5)/SUMIFS(MOVI_ENTR!I:I,MOVI_ENTR!D:D,D2032,MOVI_ENTR!O:O,$E$5),0))</f>
        <v/>
      </c>
      <c r="N2032" s="104" t="str">
        <f>IF(CADA_PROD!C2030="","",G2032/E2032)</f>
        <v/>
      </c>
    </row>
    <row r="2033" spans="2:14" ht="30" customHeight="1">
      <c r="B2033" s="21">
        <f t="shared" si="63"/>
        <v>2026</v>
      </c>
      <c r="C2033" s="99" t="str">
        <f>IF(CADA_PROD!C2031="","",CADA_PROD!C2031)</f>
        <v/>
      </c>
      <c r="D2033" s="100" t="str">
        <f>IF(CADA_PROD!D2031="","",CADA_PROD!D2031)</f>
        <v/>
      </c>
      <c r="E2033" s="101" t="str">
        <f>IF(CADA_PROD!E2031="","",CADA_PROD!E2031)</f>
        <v/>
      </c>
      <c r="F2033" s="101" t="str">
        <f>IF(CADA_PROD!D2031="","",SUMIFS(MOVI_ENTR!I:I,MOVI_ENTR!D:D,D2033,MOVI_ENTR!O:O,$E$5))</f>
        <v/>
      </c>
      <c r="G2033" s="101" t="str">
        <f>IF(CADA_PROD!C2031="","",SUMIFS(MOVI_SAID!H:H,MOVI_SAID!D:D,D2033,MOVI_SAID!L:L,$E$5))</f>
        <v/>
      </c>
      <c r="H2033" s="101" t="str">
        <f t="shared" si="64"/>
        <v/>
      </c>
      <c r="I2033" s="100" t="str">
        <f>IF(CADA_PROD!C2031="","",IFERROR(IF(H2033&lt;=0,"Sem estoque",IF(H2033/E2033&lt;0.25,"Quase sem estoque",IF(H2033/E2033&lt;1.2,"Estoque baixo",IF(H2033/E2033&lt;2,"Estoque moderado","Estoque confortável")))),""))</f>
        <v/>
      </c>
      <c r="J2033" s="102" t="str">
        <f>IF(CADA_PROD!C2031="","",SUMIFS(MOVI_ENTR!M:M,MOVI_ENTR!D:D,D2033,MOVI_ENTR!O:O,$E$5))</f>
        <v/>
      </c>
      <c r="K2033" s="103" t="str">
        <f>IF(CADA_PROD!C2031="","",IFERROR($J2033/SUM($J$8:$J$1008),""))</f>
        <v/>
      </c>
      <c r="L2033" s="103" t="str">
        <f>IF(CADA_PROD!C2031="","",IFERROR(H2033/SUM($H$8:$H$1008),""))</f>
        <v/>
      </c>
      <c r="M2033" s="102" t="str">
        <f>IF(CADA_PROD!$C2031="","",IFERROR(SUMIFS(MOVI_ENTR!M:M,MOVI_ENTR!D:D,D2033,MOVI_ENTR!O:O,$E$5)/SUMIFS(MOVI_ENTR!I:I,MOVI_ENTR!D:D,D2033,MOVI_ENTR!O:O,$E$5),0))</f>
        <v/>
      </c>
      <c r="N2033" s="104" t="str">
        <f>IF(CADA_PROD!C2031="","",G2033/E2033)</f>
        <v/>
      </c>
    </row>
    <row r="2034" spans="2:14" ht="30" customHeight="1">
      <c r="B2034" s="21">
        <f t="shared" si="63"/>
        <v>2027</v>
      </c>
      <c r="C2034" s="99" t="str">
        <f>IF(CADA_PROD!C2032="","",CADA_PROD!C2032)</f>
        <v/>
      </c>
      <c r="D2034" s="100" t="str">
        <f>IF(CADA_PROD!D2032="","",CADA_PROD!D2032)</f>
        <v/>
      </c>
      <c r="E2034" s="101" t="str">
        <f>IF(CADA_PROD!E2032="","",CADA_PROD!E2032)</f>
        <v/>
      </c>
      <c r="F2034" s="101" t="str">
        <f>IF(CADA_PROD!D2032="","",SUMIFS(MOVI_ENTR!I:I,MOVI_ENTR!D:D,D2034,MOVI_ENTR!O:O,$E$5))</f>
        <v/>
      </c>
      <c r="G2034" s="101" t="str">
        <f>IF(CADA_PROD!C2032="","",SUMIFS(MOVI_SAID!H:H,MOVI_SAID!D:D,D2034,MOVI_SAID!L:L,$E$5))</f>
        <v/>
      </c>
      <c r="H2034" s="101" t="str">
        <f t="shared" si="64"/>
        <v/>
      </c>
      <c r="I2034" s="100" t="str">
        <f>IF(CADA_PROD!C2032="","",IFERROR(IF(H2034&lt;=0,"Sem estoque",IF(H2034/E2034&lt;0.25,"Quase sem estoque",IF(H2034/E2034&lt;1.2,"Estoque baixo",IF(H2034/E2034&lt;2,"Estoque moderado","Estoque confortável")))),""))</f>
        <v/>
      </c>
      <c r="J2034" s="102" t="str">
        <f>IF(CADA_PROD!C2032="","",SUMIFS(MOVI_ENTR!M:M,MOVI_ENTR!D:D,D2034,MOVI_ENTR!O:O,$E$5))</f>
        <v/>
      </c>
      <c r="K2034" s="103" t="str">
        <f>IF(CADA_PROD!C2032="","",IFERROR($J2034/SUM($J$8:$J$1008),""))</f>
        <v/>
      </c>
      <c r="L2034" s="103" t="str">
        <f>IF(CADA_PROD!C2032="","",IFERROR(H2034/SUM($H$8:$H$1008),""))</f>
        <v/>
      </c>
      <c r="M2034" s="102" t="str">
        <f>IF(CADA_PROD!$C2032="","",IFERROR(SUMIFS(MOVI_ENTR!M:M,MOVI_ENTR!D:D,D2034,MOVI_ENTR!O:O,$E$5)/SUMIFS(MOVI_ENTR!I:I,MOVI_ENTR!D:D,D2034,MOVI_ENTR!O:O,$E$5),0))</f>
        <v/>
      </c>
      <c r="N2034" s="104" t="str">
        <f>IF(CADA_PROD!C2032="","",G2034/E2034)</f>
        <v/>
      </c>
    </row>
    <row r="2035" spans="2:14" ht="30" customHeight="1">
      <c r="B2035" s="21">
        <f t="shared" si="63"/>
        <v>2028</v>
      </c>
      <c r="C2035" s="99" t="str">
        <f>IF(CADA_PROD!C2033="","",CADA_PROD!C2033)</f>
        <v/>
      </c>
      <c r="D2035" s="100" t="str">
        <f>IF(CADA_PROD!D2033="","",CADA_PROD!D2033)</f>
        <v/>
      </c>
      <c r="E2035" s="101" t="str">
        <f>IF(CADA_PROD!E2033="","",CADA_PROD!E2033)</f>
        <v/>
      </c>
      <c r="F2035" s="101" t="str">
        <f>IF(CADA_PROD!D2033="","",SUMIFS(MOVI_ENTR!I:I,MOVI_ENTR!D:D,D2035,MOVI_ENTR!O:O,$E$5))</f>
        <v/>
      </c>
      <c r="G2035" s="101" t="str">
        <f>IF(CADA_PROD!C2033="","",SUMIFS(MOVI_SAID!H:H,MOVI_SAID!D:D,D2035,MOVI_SAID!L:L,$E$5))</f>
        <v/>
      </c>
      <c r="H2035" s="101" t="str">
        <f t="shared" si="64"/>
        <v/>
      </c>
      <c r="I2035" s="100" t="str">
        <f>IF(CADA_PROD!C2033="","",IFERROR(IF(H2035&lt;=0,"Sem estoque",IF(H2035/E2035&lt;0.25,"Quase sem estoque",IF(H2035/E2035&lt;1.2,"Estoque baixo",IF(H2035/E2035&lt;2,"Estoque moderado","Estoque confortável")))),""))</f>
        <v/>
      </c>
      <c r="J2035" s="102" t="str">
        <f>IF(CADA_PROD!C2033="","",SUMIFS(MOVI_ENTR!M:M,MOVI_ENTR!D:D,D2035,MOVI_ENTR!O:O,$E$5))</f>
        <v/>
      </c>
      <c r="K2035" s="103" t="str">
        <f>IF(CADA_PROD!C2033="","",IFERROR($J2035/SUM($J$8:$J$1008),""))</f>
        <v/>
      </c>
      <c r="L2035" s="103" t="str">
        <f>IF(CADA_PROD!C2033="","",IFERROR(H2035/SUM($H$8:$H$1008),""))</f>
        <v/>
      </c>
      <c r="M2035" s="102" t="str">
        <f>IF(CADA_PROD!$C2033="","",IFERROR(SUMIFS(MOVI_ENTR!M:M,MOVI_ENTR!D:D,D2035,MOVI_ENTR!O:O,$E$5)/SUMIFS(MOVI_ENTR!I:I,MOVI_ENTR!D:D,D2035,MOVI_ENTR!O:O,$E$5),0))</f>
        <v/>
      </c>
      <c r="N2035" s="104" t="str">
        <f>IF(CADA_PROD!C2033="","",G2035/E2035)</f>
        <v/>
      </c>
    </row>
    <row r="2036" spans="2:14" ht="30" customHeight="1">
      <c r="B2036" s="21">
        <f t="shared" si="63"/>
        <v>2029</v>
      </c>
      <c r="C2036" s="99" t="str">
        <f>IF(CADA_PROD!C2034="","",CADA_PROD!C2034)</f>
        <v/>
      </c>
      <c r="D2036" s="100" t="str">
        <f>IF(CADA_PROD!D2034="","",CADA_PROD!D2034)</f>
        <v/>
      </c>
      <c r="E2036" s="101" t="str">
        <f>IF(CADA_PROD!E2034="","",CADA_PROD!E2034)</f>
        <v/>
      </c>
      <c r="F2036" s="101" t="str">
        <f>IF(CADA_PROD!D2034="","",SUMIFS(MOVI_ENTR!I:I,MOVI_ENTR!D:D,D2036,MOVI_ENTR!O:O,$E$5))</f>
        <v/>
      </c>
      <c r="G2036" s="101" t="str">
        <f>IF(CADA_PROD!C2034="","",SUMIFS(MOVI_SAID!H:H,MOVI_SAID!D:D,D2036,MOVI_SAID!L:L,$E$5))</f>
        <v/>
      </c>
      <c r="H2036" s="101" t="str">
        <f t="shared" si="64"/>
        <v/>
      </c>
      <c r="I2036" s="100" t="str">
        <f>IF(CADA_PROD!C2034="","",IFERROR(IF(H2036&lt;=0,"Sem estoque",IF(H2036/E2036&lt;0.25,"Quase sem estoque",IF(H2036/E2036&lt;1.2,"Estoque baixo",IF(H2036/E2036&lt;2,"Estoque moderado","Estoque confortável")))),""))</f>
        <v/>
      </c>
      <c r="J2036" s="102" t="str">
        <f>IF(CADA_PROD!C2034="","",SUMIFS(MOVI_ENTR!M:M,MOVI_ENTR!D:D,D2036,MOVI_ENTR!O:O,$E$5))</f>
        <v/>
      </c>
      <c r="K2036" s="103" t="str">
        <f>IF(CADA_PROD!C2034="","",IFERROR($J2036/SUM($J$8:$J$1008),""))</f>
        <v/>
      </c>
      <c r="L2036" s="103" t="str">
        <f>IF(CADA_PROD!C2034="","",IFERROR(H2036/SUM($H$8:$H$1008),""))</f>
        <v/>
      </c>
      <c r="M2036" s="102" t="str">
        <f>IF(CADA_PROD!$C2034="","",IFERROR(SUMIFS(MOVI_ENTR!M:M,MOVI_ENTR!D:D,D2036,MOVI_ENTR!O:O,$E$5)/SUMIFS(MOVI_ENTR!I:I,MOVI_ENTR!D:D,D2036,MOVI_ENTR!O:O,$E$5),0))</f>
        <v/>
      </c>
      <c r="N2036" s="104" t="str">
        <f>IF(CADA_PROD!C2034="","",G2036/E2036)</f>
        <v/>
      </c>
    </row>
    <row r="2037" spans="2:14" ht="30" customHeight="1">
      <c r="B2037" s="21">
        <f t="shared" si="63"/>
        <v>2030</v>
      </c>
      <c r="C2037" s="99" t="str">
        <f>IF(CADA_PROD!C2035="","",CADA_PROD!C2035)</f>
        <v/>
      </c>
      <c r="D2037" s="100" t="str">
        <f>IF(CADA_PROD!D2035="","",CADA_PROD!D2035)</f>
        <v/>
      </c>
      <c r="E2037" s="101" t="str">
        <f>IF(CADA_PROD!E2035="","",CADA_PROD!E2035)</f>
        <v/>
      </c>
      <c r="F2037" s="101" t="str">
        <f>IF(CADA_PROD!D2035="","",SUMIFS(MOVI_ENTR!I:I,MOVI_ENTR!D:D,D2037,MOVI_ENTR!O:O,$E$5))</f>
        <v/>
      </c>
      <c r="G2037" s="101" t="str">
        <f>IF(CADA_PROD!C2035="","",SUMIFS(MOVI_SAID!H:H,MOVI_SAID!D:D,D2037,MOVI_SAID!L:L,$E$5))</f>
        <v/>
      </c>
      <c r="H2037" s="101" t="str">
        <f t="shared" si="64"/>
        <v/>
      </c>
      <c r="I2037" s="100" t="str">
        <f>IF(CADA_PROD!C2035="","",IFERROR(IF(H2037&lt;=0,"Sem estoque",IF(H2037/E2037&lt;0.25,"Quase sem estoque",IF(H2037/E2037&lt;1.2,"Estoque baixo",IF(H2037/E2037&lt;2,"Estoque moderado","Estoque confortável")))),""))</f>
        <v/>
      </c>
      <c r="J2037" s="102" t="str">
        <f>IF(CADA_PROD!C2035="","",SUMIFS(MOVI_ENTR!M:M,MOVI_ENTR!D:D,D2037,MOVI_ENTR!O:O,$E$5))</f>
        <v/>
      </c>
      <c r="K2037" s="103" t="str">
        <f>IF(CADA_PROD!C2035="","",IFERROR($J2037/SUM($J$8:$J$1008),""))</f>
        <v/>
      </c>
      <c r="L2037" s="103" t="str">
        <f>IF(CADA_PROD!C2035="","",IFERROR(H2037/SUM($H$8:$H$1008),""))</f>
        <v/>
      </c>
      <c r="M2037" s="102" t="str">
        <f>IF(CADA_PROD!$C2035="","",IFERROR(SUMIFS(MOVI_ENTR!M:M,MOVI_ENTR!D:D,D2037,MOVI_ENTR!O:O,$E$5)/SUMIFS(MOVI_ENTR!I:I,MOVI_ENTR!D:D,D2037,MOVI_ENTR!O:O,$E$5),0))</f>
        <v/>
      </c>
      <c r="N2037" s="104" t="str">
        <f>IF(CADA_PROD!C2035="","",G2037/E2037)</f>
        <v/>
      </c>
    </row>
    <row r="2038" spans="2:14" ht="30" customHeight="1">
      <c r="B2038" s="21">
        <f t="shared" si="63"/>
        <v>2031</v>
      </c>
      <c r="C2038" s="99" t="str">
        <f>IF(CADA_PROD!C2036="","",CADA_PROD!C2036)</f>
        <v/>
      </c>
      <c r="D2038" s="100" t="str">
        <f>IF(CADA_PROD!D2036="","",CADA_PROD!D2036)</f>
        <v/>
      </c>
      <c r="E2038" s="101" t="str">
        <f>IF(CADA_PROD!E2036="","",CADA_PROD!E2036)</f>
        <v/>
      </c>
      <c r="F2038" s="101" t="str">
        <f>IF(CADA_PROD!D2036="","",SUMIFS(MOVI_ENTR!I:I,MOVI_ENTR!D:D,D2038,MOVI_ENTR!O:O,$E$5))</f>
        <v/>
      </c>
      <c r="G2038" s="101" t="str">
        <f>IF(CADA_PROD!C2036="","",SUMIFS(MOVI_SAID!H:H,MOVI_SAID!D:D,D2038,MOVI_SAID!L:L,$E$5))</f>
        <v/>
      </c>
      <c r="H2038" s="101" t="str">
        <f t="shared" si="64"/>
        <v/>
      </c>
      <c r="I2038" s="100" t="str">
        <f>IF(CADA_PROD!C2036="","",IFERROR(IF(H2038&lt;=0,"Sem estoque",IF(H2038/E2038&lt;0.25,"Quase sem estoque",IF(H2038/E2038&lt;1.2,"Estoque baixo",IF(H2038/E2038&lt;2,"Estoque moderado","Estoque confortável")))),""))</f>
        <v/>
      </c>
      <c r="J2038" s="102" t="str">
        <f>IF(CADA_PROD!C2036="","",SUMIFS(MOVI_ENTR!M:M,MOVI_ENTR!D:D,D2038,MOVI_ENTR!O:O,$E$5))</f>
        <v/>
      </c>
      <c r="K2038" s="103" t="str">
        <f>IF(CADA_PROD!C2036="","",IFERROR($J2038/SUM($J$8:$J$1008),""))</f>
        <v/>
      </c>
      <c r="L2038" s="103" t="str">
        <f>IF(CADA_PROD!C2036="","",IFERROR(H2038/SUM($H$8:$H$1008),""))</f>
        <v/>
      </c>
      <c r="M2038" s="102" t="str">
        <f>IF(CADA_PROD!$C2036="","",IFERROR(SUMIFS(MOVI_ENTR!M:M,MOVI_ENTR!D:D,D2038,MOVI_ENTR!O:O,$E$5)/SUMIFS(MOVI_ENTR!I:I,MOVI_ENTR!D:D,D2038,MOVI_ENTR!O:O,$E$5),0))</f>
        <v/>
      </c>
      <c r="N2038" s="104" t="str">
        <f>IF(CADA_PROD!C2036="","",G2038/E2038)</f>
        <v/>
      </c>
    </row>
    <row r="2039" spans="2:14" ht="30" customHeight="1">
      <c r="B2039" s="21">
        <f t="shared" si="63"/>
        <v>2032</v>
      </c>
      <c r="C2039" s="99" t="str">
        <f>IF(CADA_PROD!C2037="","",CADA_PROD!C2037)</f>
        <v/>
      </c>
      <c r="D2039" s="100" t="str">
        <f>IF(CADA_PROD!D2037="","",CADA_PROD!D2037)</f>
        <v/>
      </c>
      <c r="E2039" s="101" t="str">
        <f>IF(CADA_PROD!E2037="","",CADA_PROD!E2037)</f>
        <v/>
      </c>
      <c r="F2039" s="101" t="str">
        <f>IF(CADA_PROD!D2037="","",SUMIFS(MOVI_ENTR!I:I,MOVI_ENTR!D:D,D2039,MOVI_ENTR!O:O,$E$5))</f>
        <v/>
      </c>
      <c r="G2039" s="101" t="str">
        <f>IF(CADA_PROD!C2037="","",SUMIFS(MOVI_SAID!H:H,MOVI_SAID!D:D,D2039,MOVI_SAID!L:L,$E$5))</f>
        <v/>
      </c>
      <c r="H2039" s="101" t="str">
        <f t="shared" si="64"/>
        <v/>
      </c>
      <c r="I2039" s="100" t="str">
        <f>IF(CADA_PROD!C2037="","",IFERROR(IF(H2039&lt;=0,"Sem estoque",IF(H2039/E2039&lt;0.25,"Quase sem estoque",IF(H2039/E2039&lt;1.2,"Estoque baixo",IF(H2039/E2039&lt;2,"Estoque moderado","Estoque confortável")))),""))</f>
        <v/>
      </c>
      <c r="J2039" s="102" t="str">
        <f>IF(CADA_PROD!C2037="","",SUMIFS(MOVI_ENTR!M:M,MOVI_ENTR!D:D,D2039,MOVI_ENTR!O:O,$E$5))</f>
        <v/>
      </c>
      <c r="K2039" s="103" t="str">
        <f>IF(CADA_PROD!C2037="","",IFERROR($J2039/SUM($J$8:$J$1008),""))</f>
        <v/>
      </c>
      <c r="L2039" s="103" t="str">
        <f>IF(CADA_PROD!C2037="","",IFERROR(H2039/SUM($H$8:$H$1008),""))</f>
        <v/>
      </c>
      <c r="M2039" s="102" t="str">
        <f>IF(CADA_PROD!$C2037="","",IFERROR(SUMIFS(MOVI_ENTR!M:M,MOVI_ENTR!D:D,D2039,MOVI_ENTR!O:O,$E$5)/SUMIFS(MOVI_ENTR!I:I,MOVI_ENTR!D:D,D2039,MOVI_ENTR!O:O,$E$5),0))</f>
        <v/>
      </c>
      <c r="N2039" s="104" t="str">
        <f>IF(CADA_PROD!C2037="","",G2039/E2039)</f>
        <v/>
      </c>
    </row>
    <row r="2040" spans="2:14" ht="30" customHeight="1">
      <c r="B2040" s="21">
        <f t="shared" si="63"/>
        <v>2033</v>
      </c>
      <c r="C2040" s="99" t="str">
        <f>IF(CADA_PROD!C2038="","",CADA_PROD!C2038)</f>
        <v/>
      </c>
      <c r="D2040" s="100" t="str">
        <f>IF(CADA_PROD!D2038="","",CADA_PROD!D2038)</f>
        <v/>
      </c>
      <c r="E2040" s="101" t="str">
        <f>IF(CADA_PROD!E2038="","",CADA_PROD!E2038)</f>
        <v/>
      </c>
      <c r="F2040" s="101" t="str">
        <f>IF(CADA_PROD!D2038="","",SUMIFS(MOVI_ENTR!I:I,MOVI_ENTR!D:D,D2040,MOVI_ENTR!O:O,$E$5))</f>
        <v/>
      </c>
      <c r="G2040" s="101" t="str">
        <f>IF(CADA_PROD!C2038="","",SUMIFS(MOVI_SAID!H:H,MOVI_SAID!D:D,D2040,MOVI_SAID!L:L,$E$5))</f>
        <v/>
      </c>
      <c r="H2040" s="101" t="str">
        <f t="shared" si="64"/>
        <v/>
      </c>
      <c r="I2040" s="100" t="str">
        <f>IF(CADA_PROD!C2038="","",IFERROR(IF(H2040&lt;=0,"Sem estoque",IF(H2040/E2040&lt;0.25,"Quase sem estoque",IF(H2040/E2040&lt;1.2,"Estoque baixo",IF(H2040/E2040&lt;2,"Estoque moderado","Estoque confortável")))),""))</f>
        <v/>
      </c>
      <c r="J2040" s="102" t="str">
        <f>IF(CADA_PROD!C2038="","",SUMIFS(MOVI_ENTR!M:M,MOVI_ENTR!D:D,D2040,MOVI_ENTR!O:O,$E$5))</f>
        <v/>
      </c>
      <c r="K2040" s="103" t="str">
        <f>IF(CADA_PROD!C2038="","",IFERROR($J2040/SUM($J$8:$J$1008),""))</f>
        <v/>
      </c>
      <c r="L2040" s="103" t="str">
        <f>IF(CADA_PROD!C2038="","",IFERROR(H2040/SUM($H$8:$H$1008),""))</f>
        <v/>
      </c>
      <c r="M2040" s="102" t="str">
        <f>IF(CADA_PROD!$C2038="","",IFERROR(SUMIFS(MOVI_ENTR!M:M,MOVI_ENTR!D:D,D2040,MOVI_ENTR!O:O,$E$5)/SUMIFS(MOVI_ENTR!I:I,MOVI_ENTR!D:D,D2040,MOVI_ENTR!O:O,$E$5),0))</f>
        <v/>
      </c>
      <c r="N2040" s="104" t="str">
        <f>IF(CADA_PROD!C2038="","",G2040/E2040)</f>
        <v/>
      </c>
    </row>
    <row r="2041" spans="2:14" ht="30" customHeight="1">
      <c r="B2041" s="21">
        <f t="shared" si="63"/>
        <v>2034</v>
      </c>
      <c r="C2041" s="99" t="str">
        <f>IF(CADA_PROD!C2039="","",CADA_PROD!C2039)</f>
        <v/>
      </c>
      <c r="D2041" s="100" t="str">
        <f>IF(CADA_PROD!D2039="","",CADA_PROD!D2039)</f>
        <v/>
      </c>
      <c r="E2041" s="101" t="str">
        <f>IF(CADA_PROD!E2039="","",CADA_PROD!E2039)</f>
        <v/>
      </c>
      <c r="F2041" s="101" t="str">
        <f>IF(CADA_PROD!D2039="","",SUMIFS(MOVI_ENTR!I:I,MOVI_ENTR!D:D,D2041,MOVI_ENTR!O:O,$E$5))</f>
        <v/>
      </c>
      <c r="G2041" s="101" t="str">
        <f>IF(CADA_PROD!C2039="","",SUMIFS(MOVI_SAID!H:H,MOVI_SAID!D:D,D2041,MOVI_SAID!L:L,$E$5))</f>
        <v/>
      </c>
      <c r="H2041" s="101" t="str">
        <f t="shared" si="64"/>
        <v/>
      </c>
      <c r="I2041" s="100" t="str">
        <f>IF(CADA_PROD!C2039="","",IFERROR(IF(H2041&lt;=0,"Sem estoque",IF(H2041/E2041&lt;0.25,"Quase sem estoque",IF(H2041/E2041&lt;1.2,"Estoque baixo",IF(H2041/E2041&lt;2,"Estoque moderado","Estoque confortável")))),""))</f>
        <v/>
      </c>
      <c r="J2041" s="102" t="str">
        <f>IF(CADA_PROD!C2039="","",SUMIFS(MOVI_ENTR!M:M,MOVI_ENTR!D:D,D2041,MOVI_ENTR!O:O,$E$5))</f>
        <v/>
      </c>
      <c r="K2041" s="103" t="str">
        <f>IF(CADA_PROD!C2039="","",IFERROR($J2041/SUM($J$8:$J$1008),""))</f>
        <v/>
      </c>
      <c r="L2041" s="103" t="str">
        <f>IF(CADA_PROD!C2039="","",IFERROR(H2041/SUM($H$8:$H$1008),""))</f>
        <v/>
      </c>
      <c r="M2041" s="102" t="str">
        <f>IF(CADA_PROD!$C2039="","",IFERROR(SUMIFS(MOVI_ENTR!M:M,MOVI_ENTR!D:D,D2041,MOVI_ENTR!O:O,$E$5)/SUMIFS(MOVI_ENTR!I:I,MOVI_ENTR!D:D,D2041,MOVI_ENTR!O:O,$E$5),0))</f>
        <v/>
      </c>
      <c r="N2041" s="104" t="str">
        <f>IF(CADA_PROD!C2039="","",G2041/E2041)</f>
        <v/>
      </c>
    </row>
    <row r="2042" spans="2:14" ht="30" customHeight="1">
      <c r="B2042" s="21">
        <f t="shared" si="63"/>
        <v>2035</v>
      </c>
      <c r="C2042" s="99" t="str">
        <f>IF(CADA_PROD!C2040="","",CADA_PROD!C2040)</f>
        <v/>
      </c>
      <c r="D2042" s="100" t="str">
        <f>IF(CADA_PROD!D2040="","",CADA_PROD!D2040)</f>
        <v/>
      </c>
      <c r="E2042" s="101" t="str">
        <f>IF(CADA_PROD!E2040="","",CADA_PROD!E2040)</f>
        <v/>
      </c>
      <c r="F2042" s="101" t="str">
        <f>IF(CADA_PROD!D2040="","",SUMIFS(MOVI_ENTR!I:I,MOVI_ENTR!D:D,D2042,MOVI_ENTR!O:O,$E$5))</f>
        <v/>
      </c>
      <c r="G2042" s="101" t="str">
        <f>IF(CADA_PROD!C2040="","",SUMIFS(MOVI_SAID!H:H,MOVI_SAID!D:D,D2042,MOVI_SAID!L:L,$E$5))</f>
        <v/>
      </c>
      <c r="H2042" s="101" t="str">
        <f t="shared" si="64"/>
        <v/>
      </c>
      <c r="I2042" s="100" t="str">
        <f>IF(CADA_PROD!C2040="","",IFERROR(IF(H2042&lt;=0,"Sem estoque",IF(H2042/E2042&lt;0.25,"Quase sem estoque",IF(H2042/E2042&lt;1.2,"Estoque baixo",IF(H2042/E2042&lt;2,"Estoque moderado","Estoque confortável")))),""))</f>
        <v/>
      </c>
      <c r="J2042" s="102" t="str">
        <f>IF(CADA_PROD!C2040="","",SUMIFS(MOVI_ENTR!M:M,MOVI_ENTR!D:D,D2042,MOVI_ENTR!O:O,$E$5))</f>
        <v/>
      </c>
      <c r="K2042" s="103" t="str">
        <f>IF(CADA_PROD!C2040="","",IFERROR($J2042/SUM($J$8:$J$1008),""))</f>
        <v/>
      </c>
      <c r="L2042" s="103" t="str">
        <f>IF(CADA_PROD!C2040="","",IFERROR(H2042/SUM($H$8:$H$1008),""))</f>
        <v/>
      </c>
      <c r="M2042" s="102" t="str">
        <f>IF(CADA_PROD!$C2040="","",IFERROR(SUMIFS(MOVI_ENTR!M:M,MOVI_ENTR!D:D,D2042,MOVI_ENTR!O:O,$E$5)/SUMIFS(MOVI_ENTR!I:I,MOVI_ENTR!D:D,D2042,MOVI_ENTR!O:O,$E$5),0))</f>
        <v/>
      </c>
      <c r="N2042" s="104" t="str">
        <f>IF(CADA_PROD!C2040="","",G2042/E2042)</f>
        <v/>
      </c>
    </row>
    <row r="2043" spans="2:14" ht="30" customHeight="1">
      <c r="B2043" s="21">
        <f t="shared" si="63"/>
        <v>2036</v>
      </c>
      <c r="C2043" s="99" t="str">
        <f>IF(CADA_PROD!C2041="","",CADA_PROD!C2041)</f>
        <v/>
      </c>
      <c r="D2043" s="100" t="str">
        <f>IF(CADA_PROD!D2041="","",CADA_PROD!D2041)</f>
        <v/>
      </c>
      <c r="E2043" s="101" t="str">
        <f>IF(CADA_PROD!E2041="","",CADA_PROD!E2041)</f>
        <v/>
      </c>
      <c r="F2043" s="101" t="str">
        <f>IF(CADA_PROD!D2041="","",SUMIFS(MOVI_ENTR!I:I,MOVI_ENTR!D:D,D2043,MOVI_ENTR!O:O,$E$5))</f>
        <v/>
      </c>
      <c r="G2043" s="101" t="str">
        <f>IF(CADA_PROD!C2041="","",SUMIFS(MOVI_SAID!H:H,MOVI_SAID!D:D,D2043,MOVI_SAID!L:L,$E$5))</f>
        <v/>
      </c>
      <c r="H2043" s="101" t="str">
        <f t="shared" si="64"/>
        <v/>
      </c>
      <c r="I2043" s="100" t="str">
        <f>IF(CADA_PROD!C2041="","",IFERROR(IF(H2043&lt;=0,"Sem estoque",IF(H2043/E2043&lt;0.25,"Quase sem estoque",IF(H2043/E2043&lt;1.2,"Estoque baixo",IF(H2043/E2043&lt;2,"Estoque moderado","Estoque confortável")))),""))</f>
        <v/>
      </c>
      <c r="J2043" s="102" t="str">
        <f>IF(CADA_PROD!C2041="","",SUMIFS(MOVI_ENTR!M:M,MOVI_ENTR!D:D,D2043,MOVI_ENTR!O:O,$E$5))</f>
        <v/>
      </c>
      <c r="K2043" s="103" t="str">
        <f>IF(CADA_PROD!C2041="","",IFERROR($J2043/SUM($J$8:$J$1008),""))</f>
        <v/>
      </c>
      <c r="L2043" s="103" t="str">
        <f>IF(CADA_PROD!C2041="","",IFERROR(H2043/SUM($H$8:$H$1008),""))</f>
        <v/>
      </c>
      <c r="M2043" s="102" t="str">
        <f>IF(CADA_PROD!$C2041="","",IFERROR(SUMIFS(MOVI_ENTR!M:M,MOVI_ENTR!D:D,D2043,MOVI_ENTR!O:O,$E$5)/SUMIFS(MOVI_ENTR!I:I,MOVI_ENTR!D:D,D2043,MOVI_ENTR!O:O,$E$5),0))</f>
        <v/>
      </c>
      <c r="N2043" s="104" t="str">
        <f>IF(CADA_PROD!C2041="","",G2043/E2043)</f>
        <v/>
      </c>
    </row>
    <row r="2044" spans="2:14" ht="30" customHeight="1">
      <c r="B2044" s="21">
        <f t="shared" si="63"/>
        <v>2037</v>
      </c>
      <c r="C2044" s="99" t="str">
        <f>IF(CADA_PROD!C2042="","",CADA_PROD!C2042)</f>
        <v/>
      </c>
      <c r="D2044" s="100" t="str">
        <f>IF(CADA_PROD!D2042="","",CADA_PROD!D2042)</f>
        <v/>
      </c>
      <c r="E2044" s="101" t="str">
        <f>IF(CADA_PROD!E2042="","",CADA_PROD!E2042)</f>
        <v/>
      </c>
      <c r="F2044" s="101" t="str">
        <f>IF(CADA_PROD!D2042="","",SUMIFS(MOVI_ENTR!I:I,MOVI_ENTR!D:D,D2044,MOVI_ENTR!O:O,$E$5))</f>
        <v/>
      </c>
      <c r="G2044" s="101" t="str">
        <f>IF(CADA_PROD!C2042="","",SUMIFS(MOVI_SAID!H:H,MOVI_SAID!D:D,D2044,MOVI_SAID!L:L,$E$5))</f>
        <v/>
      </c>
      <c r="H2044" s="101" t="str">
        <f t="shared" si="64"/>
        <v/>
      </c>
      <c r="I2044" s="100" t="str">
        <f>IF(CADA_PROD!C2042="","",IFERROR(IF(H2044&lt;=0,"Sem estoque",IF(H2044/E2044&lt;0.25,"Quase sem estoque",IF(H2044/E2044&lt;1.2,"Estoque baixo",IF(H2044/E2044&lt;2,"Estoque moderado","Estoque confortável")))),""))</f>
        <v/>
      </c>
      <c r="J2044" s="102" t="str">
        <f>IF(CADA_PROD!C2042="","",SUMIFS(MOVI_ENTR!M:M,MOVI_ENTR!D:D,D2044,MOVI_ENTR!O:O,$E$5))</f>
        <v/>
      </c>
      <c r="K2044" s="103" t="str">
        <f>IF(CADA_PROD!C2042="","",IFERROR($J2044/SUM($J$8:$J$1008),""))</f>
        <v/>
      </c>
      <c r="L2044" s="103" t="str">
        <f>IF(CADA_PROD!C2042="","",IFERROR(H2044/SUM($H$8:$H$1008),""))</f>
        <v/>
      </c>
      <c r="M2044" s="102" t="str">
        <f>IF(CADA_PROD!$C2042="","",IFERROR(SUMIFS(MOVI_ENTR!M:M,MOVI_ENTR!D:D,D2044,MOVI_ENTR!O:O,$E$5)/SUMIFS(MOVI_ENTR!I:I,MOVI_ENTR!D:D,D2044,MOVI_ENTR!O:O,$E$5),0))</f>
        <v/>
      </c>
      <c r="N2044" s="104" t="str">
        <f>IF(CADA_PROD!C2042="","",G2044/E2044)</f>
        <v/>
      </c>
    </row>
    <row r="2045" spans="2:14" ht="30" customHeight="1">
      <c r="B2045" s="21">
        <f t="shared" si="63"/>
        <v>2038</v>
      </c>
      <c r="C2045" s="99" t="str">
        <f>IF(CADA_PROD!C2043="","",CADA_PROD!C2043)</f>
        <v/>
      </c>
      <c r="D2045" s="100" t="str">
        <f>IF(CADA_PROD!D2043="","",CADA_PROD!D2043)</f>
        <v/>
      </c>
      <c r="E2045" s="101" t="str">
        <f>IF(CADA_PROD!E2043="","",CADA_PROD!E2043)</f>
        <v/>
      </c>
      <c r="F2045" s="101" t="str">
        <f>IF(CADA_PROD!D2043="","",SUMIFS(MOVI_ENTR!I:I,MOVI_ENTR!D:D,D2045,MOVI_ENTR!O:O,$E$5))</f>
        <v/>
      </c>
      <c r="G2045" s="101" t="str">
        <f>IF(CADA_PROD!C2043="","",SUMIFS(MOVI_SAID!H:H,MOVI_SAID!D:D,D2045,MOVI_SAID!L:L,$E$5))</f>
        <v/>
      </c>
      <c r="H2045" s="101" t="str">
        <f t="shared" si="64"/>
        <v/>
      </c>
      <c r="I2045" s="100" t="str">
        <f>IF(CADA_PROD!C2043="","",IFERROR(IF(H2045&lt;=0,"Sem estoque",IF(H2045/E2045&lt;0.25,"Quase sem estoque",IF(H2045/E2045&lt;1.2,"Estoque baixo",IF(H2045/E2045&lt;2,"Estoque moderado","Estoque confortável")))),""))</f>
        <v/>
      </c>
      <c r="J2045" s="102" t="str">
        <f>IF(CADA_PROD!C2043="","",SUMIFS(MOVI_ENTR!M:M,MOVI_ENTR!D:D,D2045,MOVI_ENTR!O:O,$E$5))</f>
        <v/>
      </c>
      <c r="K2045" s="103" t="str">
        <f>IF(CADA_PROD!C2043="","",IFERROR($J2045/SUM($J$8:$J$1008),""))</f>
        <v/>
      </c>
      <c r="L2045" s="103" t="str">
        <f>IF(CADA_PROD!C2043="","",IFERROR(H2045/SUM($H$8:$H$1008),""))</f>
        <v/>
      </c>
      <c r="M2045" s="102" t="str">
        <f>IF(CADA_PROD!$C2043="","",IFERROR(SUMIFS(MOVI_ENTR!M:M,MOVI_ENTR!D:D,D2045,MOVI_ENTR!O:O,$E$5)/SUMIFS(MOVI_ENTR!I:I,MOVI_ENTR!D:D,D2045,MOVI_ENTR!O:O,$E$5),0))</f>
        <v/>
      </c>
      <c r="N2045" s="104" t="str">
        <f>IF(CADA_PROD!C2043="","",G2045/E2045)</f>
        <v/>
      </c>
    </row>
    <row r="2046" spans="2:14" ht="30" customHeight="1">
      <c r="B2046" s="21">
        <f t="shared" si="63"/>
        <v>2039</v>
      </c>
      <c r="C2046" s="99" t="str">
        <f>IF(CADA_PROD!C2044="","",CADA_PROD!C2044)</f>
        <v/>
      </c>
      <c r="D2046" s="100" t="str">
        <f>IF(CADA_PROD!D2044="","",CADA_PROD!D2044)</f>
        <v/>
      </c>
      <c r="E2046" s="101" t="str">
        <f>IF(CADA_PROD!E2044="","",CADA_PROD!E2044)</f>
        <v/>
      </c>
      <c r="F2046" s="101" t="str">
        <f>IF(CADA_PROD!D2044="","",SUMIFS(MOVI_ENTR!I:I,MOVI_ENTR!D:D,D2046,MOVI_ENTR!O:O,$E$5))</f>
        <v/>
      </c>
      <c r="G2046" s="101" t="str">
        <f>IF(CADA_PROD!C2044="","",SUMIFS(MOVI_SAID!H:H,MOVI_SAID!D:D,D2046,MOVI_SAID!L:L,$E$5))</f>
        <v/>
      </c>
      <c r="H2046" s="101" t="str">
        <f t="shared" si="64"/>
        <v/>
      </c>
      <c r="I2046" s="100" t="str">
        <f>IF(CADA_PROD!C2044="","",IFERROR(IF(H2046&lt;=0,"Sem estoque",IF(H2046/E2046&lt;0.25,"Quase sem estoque",IF(H2046/E2046&lt;1.2,"Estoque baixo",IF(H2046/E2046&lt;2,"Estoque moderado","Estoque confortável")))),""))</f>
        <v/>
      </c>
      <c r="J2046" s="102" t="str">
        <f>IF(CADA_PROD!C2044="","",SUMIFS(MOVI_ENTR!M:M,MOVI_ENTR!D:D,D2046,MOVI_ENTR!O:O,$E$5))</f>
        <v/>
      </c>
      <c r="K2046" s="103" t="str">
        <f>IF(CADA_PROD!C2044="","",IFERROR($J2046/SUM($J$8:$J$1008),""))</f>
        <v/>
      </c>
      <c r="L2046" s="103" t="str">
        <f>IF(CADA_PROD!C2044="","",IFERROR(H2046/SUM($H$8:$H$1008),""))</f>
        <v/>
      </c>
      <c r="M2046" s="102" t="str">
        <f>IF(CADA_PROD!$C2044="","",IFERROR(SUMIFS(MOVI_ENTR!M:M,MOVI_ENTR!D:D,D2046,MOVI_ENTR!O:O,$E$5)/SUMIFS(MOVI_ENTR!I:I,MOVI_ENTR!D:D,D2046,MOVI_ENTR!O:O,$E$5),0))</f>
        <v/>
      </c>
      <c r="N2046" s="104" t="str">
        <f>IF(CADA_PROD!C2044="","",G2046/E2046)</f>
        <v/>
      </c>
    </row>
    <row r="2047" spans="2:14" ht="30" customHeight="1">
      <c r="B2047" s="21">
        <f t="shared" si="63"/>
        <v>2040</v>
      </c>
      <c r="C2047" s="99" t="str">
        <f>IF(CADA_PROD!C2045="","",CADA_PROD!C2045)</f>
        <v/>
      </c>
      <c r="D2047" s="100" t="str">
        <f>IF(CADA_PROD!D2045="","",CADA_PROD!D2045)</f>
        <v/>
      </c>
      <c r="E2047" s="101" t="str">
        <f>IF(CADA_PROD!E2045="","",CADA_PROD!E2045)</f>
        <v/>
      </c>
      <c r="F2047" s="101" t="str">
        <f>IF(CADA_PROD!D2045="","",SUMIFS(MOVI_ENTR!I:I,MOVI_ENTR!D:D,D2047,MOVI_ENTR!O:O,$E$5))</f>
        <v/>
      </c>
      <c r="G2047" s="101" t="str">
        <f>IF(CADA_PROD!C2045="","",SUMIFS(MOVI_SAID!H:H,MOVI_SAID!D:D,D2047,MOVI_SAID!L:L,$E$5))</f>
        <v/>
      </c>
      <c r="H2047" s="101" t="str">
        <f t="shared" si="64"/>
        <v/>
      </c>
      <c r="I2047" s="100" t="str">
        <f>IF(CADA_PROD!C2045="","",IFERROR(IF(H2047&lt;=0,"Sem estoque",IF(H2047/E2047&lt;0.25,"Quase sem estoque",IF(H2047/E2047&lt;1.2,"Estoque baixo",IF(H2047/E2047&lt;2,"Estoque moderado","Estoque confortável")))),""))</f>
        <v/>
      </c>
      <c r="J2047" s="102" t="str">
        <f>IF(CADA_PROD!C2045="","",SUMIFS(MOVI_ENTR!M:M,MOVI_ENTR!D:D,D2047,MOVI_ENTR!O:O,$E$5))</f>
        <v/>
      </c>
      <c r="K2047" s="103" t="str">
        <f>IF(CADA_PROD!C2045="","",IFERROR($J2047/SUM($J$8:$J$1008),""))</f>
        <v/>
      </c>
      <c r="L2047" s="103" t="str">
        <f>IF(CADA_PROD!C2045="","",IFERROR(H2047/SUM($H$8:$H$1008),""))</f>
        <v/>
      </c>
      <c r="M2047" s="102" t="str">
        <f>IF(CADA_PROD!$C2045="","",IFERROR(SUMIFS(MOVI_ENTR!M:M,MOVI_ENTR!D:D,D2047,MOVI_ENTR!O:O,$E$5)/SUMIFS(MOVI_ENTR!I:I,MOVI_ENTR!D:D,D2047,MOVI_ENTR!O:O,$E$5),0))</f>
        <v/>
      </c>
      <c r="N2047" s="104" t="str">
        <f>IF(CADA_PROD!C2045="","",G2047/E2047)</f>
        <v/>
      </c>
    </row>
    <row r="2048" spans="2:14" ht="30" customHeight="1">
      <c r="B2048" s="21">
        <f t="shared" si="63"/>
        <v>2041</v>
      </c>
      <c r="C2048" s="99" t="str">
        <f>IF(CADA_PROD!C2046="","",CADA_PROD!C2046)</f>
        <v/>
      </c>
      <c r="D2048" s="100" t="str">
        <f>IF(CADA_PROD!D2046="","",CADA_PROD!D2046)</f>
        <v/>
      </c>
      <c r="E2048" s="101" t="str">
        <f>IF(CADA_PROD!E2046="","",CADA_PROD!E2046)</f>
        <v/>
      </c>
      <c r="F2048" s="101" t="str">
        <f>IF(CADA_PROD!D2046="","",SUMIFS(MOVI_ENTR!I:I,MOVI_ENTR!D:D,D2048,MOVI_ENTR!O:O,$E$5))</f>
        <v/>
      </c>
      <c r="G2048" s="101" t="str">
        <f>IF(CADA_PROD!C2046="","",SUMIFS(MOVI_SAID!H:H,MOVI_SAID!D:D,D2048,MOVI_SAID!L:L,$E$5))</f>
        <v/>
      </c>
      <c r="H2048" s="101" t="str">
        <f t="shared" si="64"/>
        <v/>
      </c>
      <c r="I2048" s="100" t="str">
        <f>IF(CADA_PROD!C2046="","",IFERROR(IF(H2048&lt;=0,"Sem estoque",IF(H2048/E2048&lt;0.25,"Quase sem estoque",IF(H2048/E2048&lt;1.2,"Estoque baixo",IF(H2048/E2048&lt;2,"Estoque moderado","Estoque confortável")))),""))</f>
        <v/>
      </c>
      <c r="J2048" s="102" t="str">
        <f>IF(CADA_PROD!C2046="","",SUMIFS(MOVI_ENTR!M:M,MOVI_ENTR!D:D,D2048,MOVI_ENTR!O:O,$E$5))</f>
        <v/>
      </c>
      <c r="K2048" s="103" t="str">
        <f>IF(CADA_PROD!C2046="","",IFERROR($J2048/SUM($J$8:$J$1008),""))</f>
        <v/>
      </c>
      <c r="L2048" s="103" t="str">
        <f>IF(CADA_PROD!C2046="","",IFERROR(H2048/SUM($H$8:$H$1008),""))</f>
        <v/>
      </c>
      <c r="M2048" s="102" t="str">
        <f>IF(CADA_PROD!$C2046="","",IFERROR(SUMIFS(MOVI_ENTR!M:M,MOVI_ENTR!D:D,D2048,MOVI_ENTR!O:O,$E$5)/SUMIFS(MOVI_ENTR!I:I,MOVI_ENTR!D:D,D2048,MOVI_ENTR!O:O,$E$5),0))</f>
        <v/>
      </c>
      <c r="N2048" s="104" t="str">
        <f>IF(CADA_PROD!C2046="","",G2048/E2048)</f>
        <v/>
      </c>
    </row>
    <row r="2049" spans="2:14" ht="30" customHeight="1">
      <c r="B2049" s="21">
        <f t="shared" si="63"/>
        <v>2042</v>
      </c>
      <c r="C2049" s="99" t="str">
        <f>IF(CADA_PROD!C2047="","",CADA_PROD!C2047)</f>
        <v/>
      </c>
      <c r="D2049" s="100" t="str">
        <f>IF(CADA_PROD!D2047="","",CADA_PROD!D2047)</f>
        <v/>
      </c>
      <c r="E2049" s="101" t="str">
        <f>IF(CADA_PROD!E2047="","",CADA_PROD!E2047)</f>
        <v/>
      </c>
      <c r="F2049" s="101" t="str">
        <f>IF(CADA_PROD!D2047="","",SUMIFS(MOVI_ENTR!I:I,MOVI_ENTR!D:D,D2049,MOVI_ENTR!O:O,$E$5))</f>
        <v/>
      </c>
      <c r="G2049" s="101" t="str">
        <f>IF(CADA_PROD!C2047="","",SUMIFS(MOVI_SAID!H:H,MOVI_SAID!D:D,D2049,MOVI_SAID!L:L,$E$5))</f>
        <v/>
      </c>
      <c r="H2049" s="101" t="str">
        <f t="shared" si="64"/>
        <v/>
      </c>
      <c r="I2049" s="100" t="str">
        <f>IF(CADA_PROD!C2047="","",IFERROR(IF(H2049&lt;=0,"Sem estoque",IF(H2049/E2049&lt;0.25,"Quase sem estoque",IF(H2049/E2049&lt;1.2,"Estoque baixo",IF(H2049/E2049&lt;2,"Estoque moderado","Estoque confortável")))),""))</f>
        <v/>
      </c>
      <c r="J2049" s="102" t="str">
        <f>IF(CADA_PROD!C2047="","",SUMIFS(MOVI_ENTR!M:M,MOVI_ENTR!D:D,D2049,MOVI_ENTR!O:O,$E$5))</f>
        <v/>
      </c>
      <c r="K2049" s="103" t="str">
        <f>IF(CADA_PROD!C2047="","",IFERROR($J2049/SUM($J$8:$J$1008),""))</f>
        <v/>
      </c>
      <c r="L2049" s="103" t="str">
        <f>IF(CADA_PROD!C2047="","",IFERROR(H2049/SUM($H$8:$H$1008),""))</f>
        <v/>
      </c>
      <c r="M2049" s="102" t="str">
        <f>IF(CADA_PROD!$C2047="","",IFERROR(SUMIFS(MOVI_ENTR!M:M,MOVI_ENTR!D:D,D2049,MOVI_ENTR!O:O,$E$5)/SUMIFS(MOVI_ENTR!I:I,MOVI_ENTR!D:D,D2049,MOVI_ENTR!O:O,$E$5),0))</f>
        <v/>
      </c>
      <c r="N2049" s="104" t="str">
        <f>IF(CADA_PROD!C2047="","",G2049/E2049)</f>
        <v/>
      </c>
    </row>
    <row r="2050" spans="2:14" ht="30" customHeight="1">
      <c r="B2050" s="21">
        <f t="shared" si="63"/>
        <v>2043</v>
      </c>
      <c r="C2050" s="99" t="str">
        <f>IF(CADA_PROD!C2048="","",CADA_PROD!C2048)</f>
        <v/>
      </c>
      <c r="D2050" s="100" t="str">
        <f>IF(CADA_PROD!D2048="","",CADA_PROD!D2048)</f>
        <v/>
      </c>
      <c r="E2050" s="101" t="str">
        <f>IF(CADA_PROD!E2048="","",CADA_PROD!E2048)</f>
        <v/>
      </c>
      <c r="F2050" s="101" t="str">
        <f>IF(CADA_PROD!D2048="","",SUMIFS(MOVI_ENTR!I:I,MOVI_ENTR!D:D,D2050,MOVI_ENTR!O:O,$E$5))</f>
        <v/>
      </c>
      <c r="G2050" s="101" t="str">
        <f>IF(CADA_PROD!C2048="","",SUMIFS(MOVI_SAID!H:H,MOVI_SAID!D:D,D2050,MOVI_SAID!L:L,$E$5))</f>
        <v/>
      </c>
      <c r="H2050" s="101" t="str">
        <f t="shared" si="64"/>
        <v/>
      </c>
      <c r="I2050" s="100" t="str">
        <f>IF(CADA_PROD!C2048="","",IFERROR(IF(H2050&lt;=0,"Sem estoque",IF(H2050/E2050&lt;0.25,"Quase sem estoque",IF(H2050/E2050&lt;1.2,"Estoque baixo",IF(H2050/E2050&lt;2,"Estoque moderado","Estoque confortável")))),""))</f>
        <v/>
      </c>
      <c r="J2050" s="102" t="str">
        <f>IF(CADA_PROD!C2048="","",SUMIFS(MOVI_ENTR!M:M,MOVI_ENTR!D:D,D2050,MOVI_ENTR!O:O,$E$5))</f>
        <v/>
      </c>
      <c r="K2050" s="103" t="str">
        <f>IF(CADA_PROD!C2048="","",IFERROR($J2050/SUM($J$8:$J$1008),""))</f>
        <v/>
      </c>
      <c r="L2050" s="103" t="str">
        <f>IF(CADA_PROD!C2048="","",IFERROR(H2050/SUM($H$8:$H$1008),""))</f>
        <v/>
      </c>
      <c r="M2050" s="102" t="str">
        <f>IF(CADA_PROD!$C2048="","",IFERROR(SUMIFS(MOVI_ENTR!M:M,MOVI_ENTR!D:D,D2050,MOVI_ENTR!O:O,$E$5)/SUMIFS(MOVI_ENTR!I:I,MOVI_ENTR!D:D,D2050,MOVI_ENTR!O:O,$E$5),0))</f>
        <v/>
      </c>
      <c r="N2050" s="104" t="str">
        <f>IF(CADA_PROD!C2048="","",G2050/E2050)</f>
        <v/>
      </c>
    </row>
    <row r="2051" spans="2:14" ht="30" customHeight="1">
      <c r="B2051" s="21">
        <f t="shared" si="63"/>
        <v>2044</v>
      </c>
      <c r="C2051" s="99" t="str">
        <f>IF(CADA_PROD!C2049="","",CADA_PROD!C2049)</f>
        <v/>
      </c>
      <c r="D2051" s="100" t="str">
        <f>IF(CADA_PROD!D2049="","",CADA_PROD!D2049)</f>
        <v/>
      </c>
      <c r="E2051" s="101" t="str">
        <f>IF(CADA_PROD!E2049="","",CADA_PROD!E2049)</f>
        <v/>
      </c>
      <c r="F2051" s="101" t="str">
        <f>IF(CADA_PROD!D2049="","",SUMIFS(MOVI_ENTR!I:I,MOVI_ENTR!D:D,D2051,MOVI_ENTR!O:O,$E$5))</f>
        <v/>
      </c>
      <c r="G2051" s="101" t="str">
        <f>IF(CADA_PROD!C2049="","",SUMIFS(MOVI_SAID!H:H,MOVI_SAID!D:D,D2051,MOVI_SAID!L:L,$E$5))</f>
        <v/>
      </c>
      <c r="H2051" s="101" t="str">
        <f t="shared" si="64"/>
        <v/>
      </c>
      <c r="I2051" s="100" t="str">
        <f>IF(CADA_PROD!C2049="","",IFERROR(IF(H2051&lt;=0,"Sem estoque",IF(H2051/E2051&lt;0.25,"Quase sem estoque",IF(H2051/E2051&lt;1.2,"Estoque baixo",IF(H2051/E2051&lt;2,"Estoque moderado","Estoque confortável")))),""))</f>
        <v/>
      </c>
      <c r="J2051" s="102" t="str">
        <f>IF(CADA_PROD!C2049="","",SUMIFS(MOVI_ENTR!M:M,MOVI_ENTR!D:D,D2051,MOVI_ENTR!O:O,$E$5))</f>
        <v/>
      </c>
      <c r="K2051" s="103" t="str">
        <f>IF(CADA_PROD!C2049="","",IFERROR($J2051/SUM($J$8:$J$1008),""))</f>
        <v/>
      </c>
      <c r="L2051" s="103" t="str">
        <f>IF(CADA_PROD!C2049="","",IFERROR(H2051/SUM($H$8:$H$1008),""))</f>
        <v/>
      </c>
      <c r="M2051" s="102" t="str">
        <f>IF(CADA_PROD!$C2049="","",IFERROR(SUMIFS(MOVI_ENTR!M:M,MOVI_ENTR!D:D,D2051,MOVI_ENTR!O:O,$E$5)/SUMIFS(MOVI_ENTR!I:I,MOVI_ENTR!D:D,D2051,MOVI_ENTR!O:O,$E$5),0))</f>
        <v/>
      </c>
      <c r="N2051" s="104" t="str">
        <f>IF(CADA_PROD!C2049="","",G2051/E2051)</f>
        <v/>
      </c>
    </row>
    <row r="2052" spans="2:14" ht="30" customHeight="1">
      <c r="B2052" s="21">
        <f t="shared" si="63"/>
        <v>2045</v>
      </c>
      <c r="C2052" s="99" t="str">
        <f>IF(CADA_PROD!C2050="","",CADA_PROD!C2050)</f>
        <v/>
      </c>
      <c r="D2052" s="100" t="str">
        <f>IF(CADA_PROD!D2050="","",CADA_PROD!D2050)</f>
        <v/>
      </c>
      <c r="E2052" s="101" t="str">
        <f>IF(CADA_PROD!E2050="","",CADA_PROD!E2050)</f>
        <v/>
      </c>
      <c r="F2052" s="101" t="str">
        <f>IF(CADA_PROD!D2050="","",SUMIFS(MOVI_ENTR!I:I,MOVI_ENTR!D:D,D2052,MOVI_ENTR!O:O,$E$5))</f>
        <v/>
      </c>
      <c r="G2052" s="101" t="str">
        <f>IF(CADA_PROD!C2050="","",SUMIFS(MOVI_SAID!H:H,MOVI_SAID!D:D,D2052,MOVI_SAID!L:L,$E$5))</f>
        <v/>
      </c>
      <c r="H2052" s="101" t="str">
        <f t="shared" si="64"/>
        <v/>
      </c>
      <c r="I2052" s="100" t="str">
        <f>IF(CADA_PROD!C2050="","",IFERROR(IF(H2052&lt;=0,"Sem estoque",IF(H2052/E2052&lt;0.25,"Quase sem estoque",IF(H2052/E2052&lt;1.2,"Estoque baixo",IF(H2052/E2052&lt;2,"Estoque moderado","Estoque confortável")))),""))</f>
        <v/>
      </c>
      <c r="J2052" s="102" t="str">
        <f>IF(CADA_PROD!C2050="","",SUMIFS(MOVI_ENTR!M:M,MOVI_ENTR!D:D,D2052,MOVI_ENTR!O:O,$E$5))</f>
        <v/>
      </c>
      <c r="K2052" s="103" t="str">
        <f>IF(CADA_PROD!C2050="","",IFERROR($J2052/SUM($J$8:$J$1008),""))</f>
        <v/>
      </c>
      <c r="L2052" s="103" t="str">
        <f>IF(CADA_PROD!C2050="","",IFERROR(H2052/SUM($H$8:$H$1008),""))</f>
        <v/>
      </c>
      <c r="M2052" s="102" t="str">
        <f>IF(CADA_PROD!$C2050="","",IFERROR(SUMIFS(MOVI_ENTR!M:M,MOVI_ENTR!D:D,D2052,MOVI_ENTR!O:O,$E$5)/SUMIFS(MOVI_ENTR!I:I,MOVI_ENTR!D:D,D2052,MOVI_ENTR!O:O,$E$5),0))</f>
        <v/>
      </c>
      <c r="N2052" s="104" t="str">
        <f>IF(CADA_PROD!C2050="","",G2052/E2052)</f>
        <v/>
      </c>
    </row>
    <row r="2053" spans="2:14" ht="30" customHeight="1">
      <c r="B2053" s="21">
        <f t="shared" si="63"/>
        <v>2046</v>
      </c>
      <c r="C2053" s="99" t="str">
        <f>IF(CADA_PROD!C2051="","",CADA_PROD!C2051)</f>
        <v/>
      </c>
      <c r="D2053" s="100" t="str">
        <f>IF(CADA_PROD!D2051="","",CADA_PROD!D2051)</f>
        <v/>
      </c>
      <c r="E2053" s="101" t="str">
        <f>IF(CADA_PROD!E2051="","",CADA_PROD!E2051)</f>
        <v/>
      </c>
      <c r="F2053" s="101" t="str">
        <f>IF(CADA_PROD!D2051="","",SUMIFS(MOVI_ENTR!I:I,MOVI_ENTR!D:D,D2053,MOVI_ENTR!O:O,$E$5))</f>
        <v/>
      </c>
      <c r="G2053" s="101" t="str">
        <f>IF(CADA_PROD!C2051="","",SUMIFS(MOVI_SAID!H:H,MOVI_SAID!D:D,D2053,MOVI_SAID!L:L,$E$5))</f>
        <v/>
      </c>
      <c r="H2053" s="101" t="str">
        <f t="shared" si="64"/>
        <v/>
      </c>
      <c r="I2053" s="100" t="str">
        <f>IF(CADA_PROD!C2051="","",IFERROR(IF(H2053&lt;=0,"Sem estoque",IF(H2053/E2053&lt;0.25,"Quase sem estoque",IF(H2053/E2053&lt;1.2,"Estoque baixo",IF(H2053/E2053&lt;2,"Estoque moderado","Estoque confortável")))),""))</f>
        <v/>
      </c>
      <c r="J2053" s="102" t="str">
        <f>IF(CADA_PROD!C2051="","",SUMIFS(MOVI_ENTR!M:M,MOVI_ENTR!D:D,D2053,MOVI_ENTR!O:O,$E$5))</f>
        <v/>
      </c>
      <c r="K2053" s="103" t="str">
        <f>IF(CADA_PROD!C2051="","",IFERROR($J2053/SUM($J$8:$J$1008),""))</f>
        <v/>
      </c>
      <c r="L2053" s="103" t="str">
        <f>IF(CADA_PROD!C2051="","",IFERROR(H2053/SUM($H$8:$H$1008),""))</f>
        <v/>
      </c>
      <c r="M2053" s="102" t="str">
        <f>IF(CADA_PROD!$C2051="","",IFERROR(SUMIFS(MOVI_ENTR!M:M,MOVI_ENTR!D:D,D2053,MOVI_ENTR!O:O,$E$5)/SUMIFS(MOVI_ENTR!I:I,MOVI_ENTR!D:D,D2053,MOVI_ENTR!O:O,$E$5),0))</f>
        <v/>
      </c>
      <c r="N2053" s="104" t="str">
        <f>IF(CADA_PROD!C2051="","",G2053/E2053)</f>
        <v/>
      </c>
    </row>
    <row r="2054" spans="2:14" ht="30" customHeight="1">
      <c r="B2054" s="21">
        <f t="shared" si="63"/>
        <v>2047</v>
      </c>
      <c r="C2054" s="99" t="str">
        <f>IF(CADA_PROD!C2052="","",CADA_PROD!C2052)</f>
        <v/>
      </c>
      <c r="D2054" s="100" t="str">
        <f>IF(CADA_PROD!D2052="","",CADA_PROD!D2052)</f>
        <v/>
      </c>
      <c r="E2054" s="101" t="str">
        <f>IF(CADA_PROD!E2052="","",CADA_PROD!E2052)</f>
        <v/>
      </c>
      <c r="F2054" s="101" t="str">
        <f>IF(CADA_PROD!D2052="","",SUMIFS(MOVI_ENTR!I:I,MOVI_ENTR!D:D,D2054,MOVI_ENTR!O:O,$E$5))</f>
        <v/>
      </c>
      <c r="G2054" s="101" t="str">
        <f>IF(CADA_PROD!C2052="","",SUMIFS(MOVI_SAID!H:H,MOVI_SAID!D:D,D2054,MOVI_SAID!L:L,$E$5))</f>
        <v/>
      </c>
      <c r="H2054" s="101" t="str">
        <f t="shared" si="64"/>
        <v/>
      </c>
      <c r="I2054" s="100" t="str">
        <f>IF(CADA_PROD!C2052="","",IFERROR(IF(H2054&lt;=0,"Sem estoque",IF(H2054/E2054&lt;0.25,"Quase sem estoque",IF(H2054/E2054&lt;1.2,"Estoque baixo",IF(H2054/E2054&lt;2,"Estoque moderado","Estoque confortável")))),""))</f>
        <v/>
      </c>
      <c r="J2054" s="102" t="str">
        <f>IF(CADA_PROD!C2052="","",SUMIFS(MOVI_ENTR!M:M,MOVI_ENTR!D:D,D2054,MOVI_ENTR!O:O,$E$5))</f>
        <v/>
      </c>
      <c r="K2054" s="103" t="str">
        <f>IF(CADA_PROD!C2052="","",IFERROR($J2054/SUM($J$8:$J$1008),""))</f>
        <v/>
      </c>
      <c r="L2054" s="103" t="str">
        <f>IF(CADA_PROD!C2052="","",IFERROR(H2054/SUM($H$8:$H$1008),""))</f>
        <v/>
      </c>
      <c r="M2054" s="102" t="str">
        <f>IF(CADA_PROD!$C2052="","",IFERROR(SUMIFS(MOVI_ENTR!M:M,MOVI_ENTR!D:D,D2054,MOVI_ENTR!O:O,$E$5)/SUMIFS(MOVI_ENTR!I:I,MOVI_ENTR!D:D,D2054,MOVI_ENTR!O:O,$E$5),0))</f>
        <v/>
      </c>
      <c r="N2054" s="104" t="str">
        <f>IF(CADA_PROD!C2052="","",G2054/E2054)</f>
        <v/>
      </c>
    </row>
    <row r="2055" spans="2:14" ht="30" customHeight="1">
      <c r="B2055" s="21">
        <f t="shared" si="63"/>
        <v>2048</v>
      </c>
      <c r="C2055" s="99" t="str">
        <f>IF(CADA_PROD!C2053="","",CADA_PROD!C2053)</f>
        <v/>
      </c>
      <c r="D2055" s="100" t="str">
        <f>IF(CADA_PROD!D2053="","",CADA_PROD!D2053)</f>
        <v/>
      </c>
      <c r="E2055" s="101" t="str">
        <f>IF(CADA_PROD!E2053="","",CADA_PROD!E2053)</f>
        <v/>
      </c>
      <c r="F2055" s="101" t="str">
        <f>IF(CADA_PROD!D2053="","",SUMIFS(MOVI_ENTR!I:I,MOVI_ENTR!D:D,D2055,MOVI_ENTR!O:O,$E$5))</f>
        <v/>
      </c>
      <c r="G2055" s="101" t="str">
        <f>IF(CADA_PROD!C2053="","",SUMIFS(MOVI_SAID!H:H,MOVI_SAID!D:D,D2055,MOVI_SAID!L:L,$E$5))</f>
        <v/>
      </c>
      <c r="H2055" s="101" t="str">
        <f t="shared" si="64"/>
        <v/>
      </c>
      <c r="I2055" s="100" t="str">
        <f>IF(CADA_PROD!C2053="","",IFERROR(IF(H2055&lt;=0,"Sem estoque",IF(H2055/E2055&lt;0.25,"Quase sem estoque",IF(H2055/E2055&lt;1.2,"Estoque baixo",IF(H2055/E2055&lt;2,"Estoque moderado","Estoque confortável")))),""))</f>
        <v/>
      </c>
      <c r="J2055" s="102" t="str">
        <f>IF(CADA_PROD!C2053="","",SUMIFS(MOVI_ENTR!M:M,MOVI_ENTR!D:D,D2055,MOVI_ENTR!O:O,$E$5))</f>
        <v/>
      </c>
      <c r="K2055" s="103" t="str">
        <f>IF(CADA_PROD!C2053="","",IFERROR($J2055/SUM($J$8:$J$1008),""))</f>
        <v/>
      </c>
      <c r="L2055" s="103" t="str">
        <f>IF(CADA_PROD!C2053="","",IFERROR(H2055/SUM($H$8:$H$1008),""))</f>
        <v/>
      </c>
      <c r="M2055" s="102" t="str">
        <f>IF(CADA_PROD!$C2053="","",IFERROR(SUMIFS(MOVI_ENTR!M:M,MOVI_ENTR!D:D,D2055,MOVI_ENTR!O:O,$E$5)/SUMIFS(MOVI_ENTR!I:I,MOVI_ENTR!D:D,D2055,MOVI_ENTR!O:O,$E$5),0))</f>
        <v/>
      </c>
      <c r="N2055" s="104" t="str">
        <f>IF(CADA_PROD!C2053="","",G2055/E2055)</f>
        <v/>
      </c>
    </row>
    <row r="2056" spans="2:14" ht="30" customHeight="1">
      <c r="B2056" s="21">
        <f t="shared" si="63"/>
        <v>2049</v>
      </c>
      <c r="C2056" s="99" t="str">
        <f>IF(CADA_PROD!C2054="","",CADA_PROD!C2054)</f>
        <v/>
      </c>
      <c r="D2056" s="100" t="str">
        <f>IF(CADA_PROD!D2054="","",CADA_PROD!D2054)</f>
        <v/>
      </c>
      <c r="E2056" s="101" t="str">
        <f>IF(CADA_PROD!E2054="","",CADA_PROD!E2054)</f>
        <v/>
      </c>
      <c r="F2056" s="101" t="str">
        <f>IF(CADA_PROD!D2054="","",SUMIFS(MOVI_ENTR!I:I,MOVI_ENTR!D:D,D2056,MOVI_ENTR!O:O,$E$5))</f>
        <v/>
      </c>
      <c r="G2056" s="101" t="str">
        <f>IF(CADA_PROD!C2054="","",SUMIFS(MOVI_SAID!H:H,MOVI_SAID!D:D,D2056,MOVI_SAID!L:L,$E$5))</f>
        <v/>
      </c>
      <c r="H2056" s="101" t="str">
        <f t="shared" si="64"/>
        <v/>
      </c>
      <c r="I2056" s="100" t="str">
        <f>IF(CADA_PROD!C2054="","",IFERROR(IF(H2056&lt;=0,"Sem estoque",IF(H2056/E2056&lt;0.25,"Quase sem estoque",IF(H2056/E2056&lt;1.2,"Estoque baixo",IF(H2056/E2056&lt;2,"Estoque moderado","Estoque confortável")))),""))</f>
        <v/>
      </c>
      <c r="J2056" s="102" t="str">
        <f>IF(CADA_PROD!C2054="","",SUMIFS(MOVI_ENTR!M:M,MOVI_ENTR!D:D,D2056,MOVI_ENTR!O:O,$E$5))</f>
        <v/>
      </c>
      <c r="K2056" s="103" t="str">
        <f>IF(CADA_PROD!C2054="","",IFERROR($J2056/SUM($J$8:$J$1008),""))</f>
        <v/>
      </c>
      <c r="L2056" s="103" t="str">
        <f>IF(CADA_PROD!C2054="","",IFERROR(H2056/SUM($H$8:$H$1008),""))</f>
        <v/>
      </c>
      <c r="M2056" s="102" t="str">
        <f>IF(CADA_PROD!$C2054="","",IFERROR(SUMIFS(MOVI_ENTR!M:M,MOVI_ENTR!D:D,D2056,MOVI_ENTR!O:O,$E$5)/SUMIFS(MOVI_ENTR!I:I,MOVI_ENTR!D:D,D2056,MOVI_ENTR!O:O,$E$5),0))</f>
        <v/>
      </c>
      <c r="N2056" s="104" t="str">
        <f>IF(CADA_PROD!C2054="","",G2056/E2056)</f>
        <v/>
      </c>
    </row>
    <row r="2057" spans="2:14" ht="30" customHeight="1">
      <c r="B2057" s="21">
        <f t="shared" si="63"/>
        <v>2050</v>
      </c>
      <c r="C2057" s="99" t="str">
        <f>IF(CADA_PROD!C2055="","",CADA_PROD!C2055)</f>
        <v/>
      </c>
      <c r="D2057" s="100" t="str">
        <f>IF(CADA_PROD!D2055="","",CADA_PROD!D2055)</f>
        <v/>
      </c>
      <c r="E2057" s="101" t="str">
        <f>IF(CADA_PROD!E2055="","",CADA_PROD!E2055)</f>
        <v/>
      </c>
      <c r="F2057" s="101" t="str">
        <f>IF(CADA_PROD!D2055="","",SUMIFS(MOVI_ENTR!I:I,MOVI_ENTR!D:D,D2057,MOVI_ENTR!O:O,$E$5))</f>
        <v/>
      </c>
      <c r="G2057" s="101" t="str">
        <f>IF(CADA_PROD!C2055="","",SUMIFS(MOVI_SAID!H:H,MOVI_SAID!D:D,D2057,MOVI_SAID!L:L,$E$5))</f>
        <v/>
      </c>
      <c r="H2057" s="101" t="str">
        <f t="shared" si="64"/>
        <v/>
      </c>
      <c r="I2057" s="100" t="str">
        <f>IF(CADA_PROD!C2055="","",IFERROR(IF(H2057&lt;=0,"Sem estoque",IF(H2057/E2057&lt;0.25,"Quase sem estoque",IF(H2057/E2057&lt;1.2,"Estoque baixo",IF(H2057/E2057&lt;2,"Estoque moderado","Estoque confortável")))),""))</f>
        <v/>
      </c>
      <c r="J2057" s="102" t="str">
        <f>IF(CADA_PROD!C2055="","",SUMIFS(MOVI_ENTR!M:M,MOVI_ENTR!D:D,D2057,MOVI_ENTR!O:O,$E$5))</f>
        <v/>
      </c>
      <c r="K2057" s="103" t="str">
        <f>IF(CADA_PROD!C2055="","",IFERROR($J2057/SUM($J$8:$J$1008),""))</f>
        <v/>
      </c>
      <c r="L2057" s="103" t="str">
        <f>IF(CADA_PROD!C2055="","",IFERROR(H2057/SUM($H$8:$H$1008),""))</f>
        <v/>
      </c>
      <c r="M2057" s="102" t="str">
        <f>IF(CADA_PROD!$C2055="","",IFERROR(SUMIFS(MOVI_ENTR!M:M,MOVI_ENTR!D:D,D2057,MOVI_ENTR!O:O,$E$5)/SUMIFS(MOVI_ENTR!I:I,MOVI_ENTR!D:D,D2057,MOVI_ENTR!O:O,$E$5),0))</f>
        <v/>
      </c>
      <c r="N2057" s="104" t="str">
        <f>IF(CADA_PROD!C2055="","",G2057/E2057)</f>
        <v/>
      </c>
    </row>
    <row r="2058" spans="2:14" ht="30" customHeight="1">
      <c r="B2058" s="21">
        <f t="shared" ref="B2058:B2121" si="65">B2057+1</f>
        <v>2051</v>
      </c>
      <c r="C2058" s="99" t="str">
        <f>IF(CADA_PROD!C2056="","",CADA_PROD!C2056)</f>
        <v/>
      </c>
      <c r="D2058" s="100" t="str">
        <f>IF(CADA_PROD!D2056="","",CADA_PROD!D2056)</f>
        <v/>
      </c>
      <c r="E2058" s="101" t="str">
        <f>IF(CADA_PROD!E2056="","",CADA_PROD!E2056)</f>
        <v/>
      </c>
      <c r="F2058" s="101" t="str">
        <f>IF(CADA_PROD!D2056="","",SUMIFS(MOVI_ENTR!I:I,MOVI_ENTR!D:D,D2058,MOVI_ENTR!O:O,$E$5))</f>
        <v/>
      </c>
      <c r="G2058" s="101" t="str">
        <f>IF(CADA_PROD!C2056="","",SUMIFS(MOVI_SAID!H:H,MOVI_SAID!D:D,D2058,MOVI_SAID!L:L,$E$5))</f>
        <v/>
      </c>
      <c r="H2058" s="101" t="str">
        <f t="shared" si="64"/>
        <v/>
      </c>
      <c r="I2058" s="100" t="str">
        <f>IF(CADA_PROD!C2056="","",IFERROR(IF(H2058&lt;=0,"Sem estoque",IF(H2058/E2058&lt;0.25,"Quase sem estoque",IF(H2058/E2058&lt;1.2,"Estoque baixo",IF(H2058/E2058&lt;2,"Estoque moderado","Estoque confortável")))),""))</f>
        <v/>
      </c>
      <c r="J2058" s="102" t="str">
        <f>IF(CADA_PROD!C2056="","",SUMIFS(MOVI_ENTR!M:M,MOVI_ENTR!D:D,D2058,MOVI_ENTR!O:O,$E$5))</f>
        <v/>
      </c>
      <c r="K2058" s="103" t="str">
        <f>IF(CADA_PROD!C2056="","",IFERROR($J2058/SUM($J$8:$J$1008),""))</f>
        <v/>
      </c>
      <c r="L2058" s="103" t="str">
        <f>IF(CADA_PROD!C2056="","",IFERROR(H2058/SUM($H$8:$H$1008),""))</f>
        <v/>
      </c>
      <c r="M2058" s="102" t="str">
        <f>IF(CADA_PROD!$C2056="","",IFERROR(SUMIFS(MOVI_ENTR!M:M,MOVI_ENTR!D:D,D2058,MOVI_ENTR!O:O,$E$5)/SUMIFS(MOVI_ENTR!I:I,MOVI_ENTR!D:D,D2058,MOVI_ENTR!O:O,$E$5),0))</f>
        <v/>
      </c>
      <c r="N2058" s="104" t="str">
        <f>IF(CADA_PROD!C2056="","",G2058/E2058)</f>
        <v/>
      </c>
    </row>
    <row r="2059" spans="2:14" ht="30" customHeight="1">
      <c r="B2059" s="21">
        <f t="shared" si="65"/>
        <v>2052</v>
      </c>
      <c r="C2059" s="99" t="str">
        <f>IF(CADA_PROD!C2057="","",CADA_PROD!C2057)</f>
        <v/>
      </c>
      <c r="D2059" s="100" t="str">
        <f>IF(CADA_PROD!D2057="","",CADA_PROD!D2057)</f>
        <v/>
      </c>
      <c r="E2059" s="101" t="str">
        <f>IF(CADA_PROD!E2057="","",CADA_PROD!E2057)</f>
        <v/>
      </c>
      <c r="F2059" s="101" t="str">
        <f>IF(CADA_PROD!D2057="","",SUMIFS(MOVI_ENTR!I:I,MOVI_ENTR!D:D,D2059,MOVI_ENTR!O:O,$E$5))</f>
        <v/>
      </c>
      <c r="G2059" s="101" t="str">
        <f>IF(CADA_PROD!C2057="","",SUMIFS(MOVI_SAID!H:H,MOVI_SAID!D:D,D2059,MOVI_SAID!L:L,$E$5))</f>
        <v/>
      </c>
      <c r="H2059" s="101" t="str">
        <f t="shared" si="64"/>
        <v/>
      </c>
      <c r="I2059" s="100" t="str">
        <f>IF(CADA_PROD!C2057="","",IFERROR(IF(H2059&lt;=0,"Sem estoque",IF(H2059/E2059&lt;0.25,"Quase sem estoque",IF(H2059/E2059&lt;1.2,"Estoque baixo",IF(H2059/E2059&lt;2,"Estoque moderado","Estoque confortável")))),""))</f>
        <v/>
      </c>
      <c r="J2059" s="102" t="str">
        <f>IF(CADA_PROD!C2057="","",SUMIFS(MOVI_ENTR!M:M,MOVI_ENTR!D:D,D2059,MOVI_ENTR!O:O,$E$5))</f>
        <v/>
      </c>
      <c r="K2059" s="103" t="str">
        <f>IF(CADA_PROD!C2057="","",IFERROR($J2059/SUM($J$8:$J$1008),""))</f>
        <v/>
      </c>
      <c r="L2059" s="103" t="str">
        <f>IF(CADA_PROD!C2057="","",IFERROR(H2059/SUM($H$8:$H$1008),""))</f>
        <v/>
      </c>
      <c r="M2059" s="102" t="str">
        <f>IF(CADA_PROD!$C2057="","",IFERROR(SUMIFS(MOVI_ENTR!M:M,MOVI_ENTR!D:D,D2059,MOVI_ENTR!O:O,$E$5)/SUMIFS(MOVI_ENTR!I:I,MOVI_ENTR!D:D,D2059,MOVI_ENTR!O:O,$E$5),0))</f>
        <v/>
      </c>
      <c r="N2059" s="104" t="str">
        <f>IF(CADA_PROD!C2057="","",G2059/E2059)</f>
        <v/>
      </c>
    </row>
    <row r="2060" spans="2:14" ht="30" customHeight="1">
      <c r="B2060" s="21">
        <f t="shared" si="65"/>
        <v>2053</v>
      </c>
      <c r="C2060" s="99" t="str">
        <f>IF(CADA_PROD!C2058="","",CADA_PROD!C2058)</f>
        <v/>
      </c>
      <c r="D2060" s="100" t="str">
        <f>IF(CADA_PROD!D2058="","",CADA_PROD!D2058)</f>
        <v/>
      </c>
      <c r="E2060" s="101" t="str">
        <f>IF(CADA_PROD!E2058="","",CADA_PROD!E2058)</f>
        <v/>
      </c>
      <c r="F2060" s="101" t="str">
        <f>IF(CADA_PROD!D2058="","",SUMIFS(MOVI_ENTR!I:I,MOVI_ENTR!D:D,D2060,MOVI_ENTR!O:O,$E$5))</f>
        <v/>
      </c>
      <c r="G2060" s="101" t="str">
        <f>IF(CADA_PROD!C2058="","",SUMIFS(MOVI_SAID!H:H,MOVI_SAID!D:D,D2060,MOVI_SAID!L:L,$E$5))</f>
        <v/>
      </c>
      <c r="H2060" s="101" t="str">
        <f t="shared" si="64"/>
        <v/>
      </c>
      <c r="I2060" s="100" t="str">
        <f>IF(CADA_PROD!C2058="","",IFERROR(IF(H2060&lt;=0,"Sem estoque",IF(H2060/E2060&lt;0.25,"Quase sem estoque",IF(H2060/E2060&lt;1.2,"Estoque baixo",IF(H2060/E2060&lt;2,"Estoque moderado","Estoque confortável")))),""))</f>
        <v/>
      </c>
      <c r="J2060" s="102" t="str">
        <f>IF(CADA_PROD!C2058="","",SUMIFS(MOVI_ENTR!M:M,MOVI_ENTR!D:D,D2060,MOVI_ENTR!O:O,$E$5))</f>
        <v/>
      </c>
      <c r="K2060" s="103" t="str">
        <f>IF(CADA_PROD!C2058="","",IFERROR($J2060/SUM($J$8:$J$1008),""))</f>
        <v/>
      </c>
      <c r="L2060" s="103" t="str">
        <f>IF(CADA_PROD!C2058="","",IFERROR(H2060/SUM($H$8:$H$1008),""))</f>
        <v/>
      </c>
      <c r="M2060" s="102" t="str">
        <f>IF(CADA_PROD!$C2058="","",IFERROR(SUMIFS(MOVI_ENTR!M:M,MOVI_ENTR!D:D,D2060,MOVI_ENTR!O:O,$E$5)/SUMIFS(MOVI_ENTR!I:I,MOVI_ENTR!D:D,D2060,MOVI_ENTR!O:O,$E$5),0))</f>
        <v/>
      </c>
      <c r="N2060" s="104" t="str">
        <f>IF(CADA_PROD!C2058="","",G2060/E2060)</f>
        <v/>
      </c>
    </row>
    <row r="2061" spans="2:14" ht="30" customHeight="1">
      <c r="B2061" s="21">
        <f t="shared" si="65"/>
        <v>2054</v>
      </c>
      <c r="C2061" s="99" t="str">
        <f>IF(CADA_PROD!C2059="","",CADA_PROD!C2059)</f>
        <v/>
      </c>
      <c r="D2061" s="100" t="str">
        <f>IF(CADA_PROD!D2059="","",CADA_PROD!D2059)</f>
        <v/>
      </c>
      <c r="E2061" s="101" t="str">
        <f>IF(CADA_PROD!E2059="","",CADA_PROD!E2059)</f>
        <v/>
      </c>
      <c r="F2061" s="101" t="str">
        <f>IF(CADA_PROD!D2059="","",SUMIFS(MOVI_ENTR!I:I,MOVI_ENTR!D:D,D2061,MOVI_ENTR!O:O,$E$5))</f>
        <v/>
      </c>
      <c r="G2061" s="101" t="str">
        <f>IF(CADA_PROD!C2059="","",SUMIFS(MOVI_SAID!H:H,MOVI_SAID!D:D,D2061,MOVI_SAID!L:L,$E$5))</f>
        <v/>
      </c>
      <c r="H2061" s="101" t="str">
        <f t="shared" si="64"/>
        <v/>
      </c>
      <c r="I2061" s="100" t="str">
        <f>IF(CADA_PROD!C2059="","",IFERROR(IF(H2061&lt;=0,"Sem estoque",IF(H2061/E2061&lt;0.25,"Quase sem estoque",IF(H2061/E2061&lt;1.2,"Estoque baixo",IF(H2061/E2061&lt;2,"Estoque moderado","Estoque confortável")))),""))</f>
        <v/>
      </c>
      <c r="J2061" s="102" t="str">
        <f>IF(CADA_PROD!C2059="","",SUMIFS(MOVI_ENTR!M:M,MOVI_ENTR!D:D,D2061,MOVI_ENTR!O:O,$E$5))</f>
        <v/>
      </c>
      <c r="K2061" s="103" t="str">
        <f>IF(CADA_PROD!C2059="","",IFERROR($J2061/SUM($J$8:$J$1008),""))</f>
        <v/>
      </c>
      <c r="L2061" s="103" t="str">
        <f>IF(CADA_PROD!C2059="","",IFERROR(H2061/SUM($H$8:$H$1008),""))</f>
        <v/>
      </c>
      <c r="M2061" s="102" t="str">
        <f>IF(CADA_PROD!$C2059="","",IFERROR(SUMIFS(MOVI_ENTR!M:M,MOVI_ENTR!D:D,D2061,MOVI_ENTR!O:O,$E$5)/SUMIFS(MOVI_ENTR!I:I,MOVI_ENTR!D:D,D2061,MOVI_ENTR!O:O,$E$5),0))</f>
        <v/>
      </c>
      <c r="N2061" s="104" t="str">
        <f>IF(CADA_PROD!C2059="","",G2061/E2061)</f>
        <v/>
      </c>
    </row>
    <row r="2062" spans="2:14" ht="30" customHeight="1">
      <c r="B2062" s="21">
        <f t="shared" si="65"/>
        <v>2055</v>
      </c>
      <c r="C2062" s="99" t="str">
        <f>IF(CADA_PROD!C2060="","",CADA_PROD!C2060)</f>
        <v/>
      </c>
      <c r="D2062" s="100" t="str">
        <f>IF(CADA_PROD!D2060="","",CADA_PROD!D2060)</f>
        <v/>
      </c>
      <c r="E2062" s="101" t="str">
        <f>IF(CADA_PROD!E2060="","",CADA_PROD!E2060)</f>
        <v/>
      </c>
      <c r="F2062" s="101" t="str">
        <f>IF(CADA_PROD!D2060="","",SUMIFS(MOVI_ENTR!I:I,MOVI_ENTR!D:D,D2062,MOVI_ENTR!O:O,$E$5))</f>
        <v/>
      </c>
      <c r="G2062" s="101" t="str">
        <f>IF(CADA_PROD!C2060="","",SUMIFS(MOVI_SAID!H:H,MOVI_SAID!D:D,D2062,MOVI_SAID!L:L,$E$5))</f>
        <v/>
      </c>
      <c r="H2062" s="101" t="str">
        <f t="shared" si="64"/>
        <v/>
      </c>
      <c r="I2062" s="100" t="str">
        <f>IF(CADA_PROD!C2060="","",IFERROR(IF(H2062&lt;=0,"Sem estoque",IF(H2062/E2062&lt;0.25,"Quase sem estoque",IF(H2062/E2062&lt;1.2,"Estoque baixo",IF(H2062/E2062&lt;2,"Estoque moderado","Estoque confortável")))),""))</f>
        <v/>
      </c>
      <c r="J2062" s="102" t="str">
        <f>IF(CADA_PROD!C2060="","",SUMIFS(MOVI_ENTR!M:M,MOVI_ENTR!D:D,D2062,MOVI_ENTR!O:O,$E$5))</f>
        <v/>
      </c>
      <c r="K2062" s="103" t="str">
        <f>IF(CADA_PROD!C2060="","",IFERROR($J2062/SUM($J$8:$J$1008),""))</f>
        <v/>
      </c>
      <c r="L2062" s="103" t="str">
        <f>IF(CADA_PROD!C2060="","",IFERROR(H2062/SUM($H$8:$H$1008),""))</f>
        <v/>
      </c>
      <c r="M2062" s="102" t="str">
        <f>IF(CADA_PROD!$C2060="","",IFERROR(SUMIFS(MOVI_ENTR!M:M,MOVI_ENTR!D:D,D2062,MOVI_ENTR!O:O,$E$5)/SUMIFS(MOVI_ENTR!I:I,MOVI_ENTR!D:D,D2062,MOVI_ENTR!O:O,$E$5),0))</f>
        <v/>
      </c>
      <c r="N2062" s="104" t="str">
        <f>IF(CADA_PROD!C2060="","",G2062/E2062)</f>
        <v/>
      </c>
    </row>
    <row r="2063" spans="2:14" ht="30" customHeight="1">
      <c r="B2063" s="21">
        <f t="shared" si="65"/>
        <v>2056</v>
      </c>
      <c r="C2063" s="99" t="str">
        <f>IF(CADA_PROD!C2061="","",CADA_PROD!C2061)</f>
        <v/>
      </c>
      <c r="D2063" s="100" t="str">
        <f>IF(CADA_PROD!D2061="","",CADA_PROD!D2061)</f>
        <v/>
      </c>
      <c r="E2063" s="101" t="str">
        <f>IF(CADA_PROD!E2061="","",CADA_PROD!E2061)</f>
        <v/>
      </c>
      <c r="F2063" s="101" t="str">
        <f>IF(CADA_PROD!D2061="","",SUMIFS(MOVI_ENTR!I:I,MOVI_ENTR!D:D,D2063,MOVI_ENTR!O:O,$E$5))</f>
        <v/>
      </c>
      <c r="G2063" s="101" t="str">
        <f>IF(CADA_PROD!C2061="","",SUMIFS(MOVI_SAID!H:H,MOVI_SAID!D:D,D2063,MOVI_SAID!L:L,$E$5))</f>
        <v/>
      </c>
      <c r="H2063" s="101" t="str">
        <f t="shared" si="64"/>
        <v/>
      </c>
      <c r="I2063" s="100" t="str">
        <f>IF(CADA_PROD!C2061="","",IFERROR(IF(H2063&lt;=0,"Sem estoque",IF(H2063/E2063&lt;0.25,"Quase sem estoque",IF(H2063/E2063&lt;1.2,"Estoque baixo",IF(H2063/E2063&lt;2,"Estoque moderado","Estoque confortável")))),""))</f>
        <v/>
      </c>
      <c r="J2063" s="102" t="str">
        <f>IF(CADA_PROD!C2061="","",SUMIFS(MOVI_ENTR!M:M,MOVI_ENTR!D:D,D2063,MOVI_ENTR!O:O,$E$5))</f>
        <v/>
      </c>
      <c r="K2063" s="103" t="str">
        <f>IF(CADA_PROD!C2061="","",IFERROR($J2063/SUM($J$8:$J$1008),""))</f>
        <v/>
      </c>
      <c r="L2063" s="103" t="str">
        <f>IF(CADA_PROD!C2061="","",IFERROR(H2063/SUM($H$8:$H$1008),""))</f>
        <v/>
      </c>
      <c r="M2063" s="102" t="str">
        <f>IF(CADA_PROD!$C2061="","",IFERROR(SUMIFS(MOVI_ENTR!M:M,MOVI_ENTR!D:D,D2063,MOVI_ENTR!O:O,$E$5)/SUMIFS(MOVI_ENTR!I:I,MOVI_ENTR!D:D,D2063,MOVI_ENTR!O:O,$E$5),0))</f>
        <v/>
      </c>
      <c r="N2063" s="104" t="str">
        <f>IF(CADA_PROD!C2061="","",G2063/E2063)</f>
        <v/>
      </c>
    </row>
    <row r="2064" spans="2:14" ht="30" customHeight="1">
      <c r="B2064" s="21">
        <f t="shared" si="65"/>
        <v>2057</v>
      </c>
      <c r="C2064" s="99" t="str">
        <f>IF(CADA_PROD!C2062="","",CADA_PROD!C2062)</f>
        <v/>
      </c>
      <c r="D2064" s="100" t="str">
        <f>IF(CADA_PROD!D2062="","",CADA_PROD!D2062)</f>
        <v/>
      </c>
      <c r="E2064" s="101" t="str">
        <f>IF(CADA_PROD!E2062="","",CADA_PROD!E2062)</f>
        <v/>
      </c>
      <c r="F2064" s="101" t="str">
        <f>IF(CADA_PROD!D2062="","",SUMIFS(MOVI_ENTR!I:I,MOVI_ENTR!D:D,D2064,MOVI_ENTR!O:O,$E$5))</f>
        <v/>
      </c>
      <c r="G2064" s="101" t="str">
        <f>IF(CADA_PROD!C2062="","",SUMIFS(MOVI_SAID!H:H,MOVI_SAID!D:D,D2064,MOVI_SAID!L:L,$E$5))</f>
        <v/>
      </c>
      <c r="H2064" s="101" t="str">
        <f t="shared" si="64"/>
        <v/>
      </c>
      <c r="I2064" s="100" t="str">
        <f>IF(CADA_PROD!C2062="","",IFERROR(IF(H2064&lt;=0,"Sem estoque",IF(H2064/E2064&lt;0.25,"Quase sem estoque",IF(H2064/E2064&lt;1.2,"Estoque baixo",IF(H2064/E2064&lt;2,"Estoque moderado","Estoque confortável")))),""))</f>
        <v/>
      </c>
      <c r="J2064" s="102" t="str">
        <f>IF(CADA_PROD!C2062="","",SUMIFS(MOVI_ENTR!M:M,MOVI_ENTR!D:D,D2064,MOVI_ENTR!O:O,$E$5))</f>
        <v/>
      </c>
      <c r="K2064" s="103" t="str">
        <f>IF(CADA_PROD!C2062="","",IFERROR($J2064/SUM($J$8:$J$1008),""))</f>
        <v/>
      </c>
      <c r="L2064" s="103" t="str">
        <f>IF(CADA_PROD!C2062="","",IFERROR(H2064/SUM($H$8:$H$1008),""))</f>
        <v/>
      </c>
      <c r="M2064" s="102" t="str">
        <f>IF(CADA_PROD!$C2062="","",IFERROR(SUMIFS(MOVI_ENTR!M:M,MOVI_ENTR!D:D,D2064,MOVI_ENTR!O:O,$E$5)/SUMIFS(MOVI_ENTR!I:I,MOVI_ENTR!D:D,D2064,MOVI_ENTR!O:O,$E$5),0))</f>
        <v/>
      </c>
      <c r="N2064" s="104" t="str">
        <f>IF(CADA_PROD!C2062="","",G2064/E2064)</f>
        <v/>
      </c>
    </row>
    <row r="2065" spans="2:14" ht="30" customHeight="1">
      <c r="B2065" s="21">
        <f t="shared" si="65"/>
        <v>2058</v>
      </c>
      <c r="C2065" s="99" t="str">
        <f>IF(CADA_PROD!C2063="","",CADA_PROD!C2063)</f>
        <v/>
      </c>
      <c r="D2065" s="100" t="str">
        <f>IF(CADA_PROD!D2063="","",CADA_PROD!D2063)</f>
        <v/>
      </c>
      <c r="E2065" s="101" t="str">
        <f>IF(CADA_PROD!E2063="","",CADA_PROD!E2063)</f>
        <v/>
      </c>
      <c r="F2065" s="101" t="str">
        <f>IF(CADA_PROD!D2063="","",SUMIFS(MOVI_ENTR!I:I,MOVI_ENTR!D:D,D2065,MOVI_ENTR!O:O,$E$5))</f>
        <v/>
      </c>
      <c r="G2065" s="101" t="str">
        <f>IF(CADA_PROD!C2063="","",SUMIFS(MOVI_SAID!H:H,MOVI_SAID!D:D,D2065,MOVI_SAID!L:L,$E$5))</f>
        <v/>
      </c>
      <c r="H2065" s="101" t="str">
        <f t="shared" si="64"/>
        <v/>
      </c>
      <c r="I2065" s="100" t="str">
        <f>IF(CADA_PROD!C2063="","",IFERROR(IF(H2065&lt;=0,"Sem estoque",IF(H2065/E2065&lt;0.25,"Quase sem estoque",IF(H2065/E2065&lt;1.2,"Estoque baixo",IF(H2065/E2065&lt;2,"Estoque moderado","Estoque confortável")))),""))</f>
        <v/>
      </c>
      <c r="J2065" s="102" t="str">
        <f>IF(CADA_PROD!C2063="","",SUMIFS(MOVI_ENTR!M:M,MOVI_ENTR!D:D,D2065,MOVI_ENTR!O:O,$E$5))</f>
        <v/>
      </c>
      <c r="K2065" s="103" t="str">
        <f>IF(CADA_PROD!C2063="","",IFERROR($J2065/SUM($J$8:$J$1008),""))</f>
        <v/>
      </c>
      <c r="L2065" s="103" t="str">
        <f>IF(CADA_PROD!C2063="","",IFERROR(H2065/SUM($H$8:$H$1008),""))</f>
        <v/>
      </c>
      <c r="M2065" s="102" t="str">
        <f>IF(CADA_PROD!$C2063="","",IFERROR(SUMIFS(MOVI_ENTR!M:M,MOVI_ENTR!D:D,D2065,MOVI_ENTR!O:O,$E$5)/SUMIFS(MOVI_ENTR!I:I,MOVI_ENTR!D:D,D2065,MOVI_ENTR!O:O,$E$5),0))</f>
        <v/>
      </c>
      <c r="N2065" s="104" t="str">
        <f>IF(CADA_PROD!C2063="","",G2065/E2065)</f>
        <v/>
      </c>
    </row>
    <row r="2066" spans="2:14" ht="30" customHeight="1">
      <c r="B2066" s="21">
        <f t="shared" si="65"/>
        <v>2059</v>
      </c>
      <c r="C2066" s="99" t="str">
        <f>IF(CADA_PROD!C2064="","",CADA_PROD!C2064)</f>
        <v/>
      </c>
      <c r="D2066" s="100" t="str">
        <f>IF(CADA_PROD!D2064="","",CADA_PROD!D2064)</f>
        <v/>
      </c>
      <c r="E2066" s="101" t="str">
        <f>IF(CADA_PROD!E2064="","",CADA_PROD!E2064)</f>
        <v/>
      </c>
      <c r="F2066" s="101" t="str">
        <f>IF(CADA_PROD!D2064="","",SUMIFS(MOVI_ENTR!I:I,MOVI_ENTR!D:D,D2066,MOVI_ENTR!O:O,$E$5))</f>
        <v/>
      </c>
      <c r="G2066" s="101" t="str">
        <f>IF(CADA_PROD!C2064="","",SUMIFS(MOVI_SAID!H:H,MOVI_SAID!D:D,D2066,MOVI_SAID!L:L,$E$5))</f>
        <v/>
      </c>
      <c r="H2066" s="101" t="str">
        <f t="shared" si="64"/>
        <v/>
      </c>
      <c r="I2066" s="100" t="str">
        <f>IF(CADA_PROD!C2064="","",IFERROR(IF(H2066&lt;=0,"Sem estoque",IF(H2066/E2066&lt;0.25,"Quase sem estoque",IF(H2066/E2066&lt;1.2,"Estoque baixo",IF(H2066/E2066&lt;2,"Estoque moderado","Estoque confortável")))),""))</f>
        <v/>
      </c>
      <c r="J2066" s="102" t="str">
        <f>IF(CADA_PROD!C2064="","",SUMIFS(MOVI_ENTR!M:M,MOVI_ENTR!D:D,D2066,MOVI_ENTR!O:O,$E$5))</f>
        <v/>
      </c>
      <c r="K2066" s="103" t="str">
        <f>IF(CADA_PROD!C2064="","",IFERROR($J2066/SUM($J$8:$J$1008),""))</f>
        <v/>
      </c>
      <c r="L2066" s="103" t="str">
        <f>IF(CADA_PROD!C2064="","",IFERROR(H2066/SUM($H$8:$H$1008),""))</f>
        <v/>
      </c>
      <c r="M2066" s="102" t="str">
        <f>IF(CADA_PROD!$C2064="","",IFERROR(SUMIFS(MOVI_ENTR!M:M,MOVI_ENTR!D:D,D2066,MOVI_ENTR!O:O,$E$5)/SUMIFS(MOVI_ENTR!I:I,MOVI_ENTR!D:D,D2066,MOVI_ENTR!O:O,$E$5),0))</f>
        <v/>
      </c>
      <c r="N2066" s="104" t="str">
        <f>IF(CADA_PROD!C2064="","",G2066/E2066)</f>
        <v/>
      </c>
    </row>
    <row r="2067" spans="2:14" ht="30" customHeight="1">
      <c r="B2067" s="21">
        <f t="shared" si="65"/>
        <v>2060</v>
      </c>
      <c r="C2067" s="99" t="str">
        <f>IF(CADA_PROD!C2065="","",CADA_PROD!C2065)</f>
        <v/>
      </c>
      <c r="D2067" s="100" t="str">
        <f>IF(CADA_PROD!D2065="","",CADA_PROD!D2065)</f>
        <v/>
      </c>
      <c r="E2067" s="101" t="str">
        <f>IF(CADA_PROD!E2065="","",CADA_PROD!E2065)</f>
        <v/>
      </c>
      <c r="F2067" s="101" t="str">
        <f>IF(CADA_PROD!D2065="","",SUMIFS(MOVI_ENTR!I:I,MOVI_ENTR!D:D,D2067,MOVI_ENTR!O:O,$E$5))</f>
        <v/>
      </c>
      <c r="G2067" s="101" t="str">
        <f>IF(CADA_PROD!C2065="","",SUMIFS(MOVI_SAID!H:H,MOVI_SAID!D:D,D2067,MOVI_SAID!L:L,$E$5))</f>
        <v/>
      </c>
      <c r="H2067" s="101" t="str">
        <f t="shared" si="64"/>
        <v/>
      </c>
      <c r="I2067" s="100" t="str">
        <f>IF(CADA_PROD!C2065="","",IFERROR(IF(H2067&lt;=0,"Sem estoque",IF(H2067/E2067&lt;0.25,"Quase sem estoque",IF(H2067/E2067&lt;1.2,"Estoque baixo",IF(H2067/E2067&lt;2,"Estoque moderado","Estoque confortável")))),""))</f>
        <v/>
      </c>
      <c r="J2067" s="102" t="str">
        <f>IF(CADA_PROD!C2065="","",SUMIFS(MOVI_ENTR!M:M,MOVI_ENTR!D:D,D2067,MOVI_ENTR!O:O,$E$5))</f>
        <v/>
      </c>
      <c r="K2067" s="103" t="str">
        <f>IF(CADA_PROD!C2065="","",IFERROR($J2067/SUM($J$8:$J$1008),""))</f>
        <v/>
      </c>
      <c r="L2067" s="103" t="str">
        <f>IF(CADA_PROD!C2065="","",IFERROR(H2067/SUM($H$8:$H$1008),""))</f>
        <v/>
      </c>
      <c r="M2067" s="102" t="str">
        <f>IF(CADA_PROD!$C2065="","",IFERROR(SUMIFS(MOVI_ENTR!M:M,MOVI_ENTR!D:D,D2067,MOVI_ENTR!O:O,$E$5)/SUMIFS(MOVI_ENTR!I:I,MOVI_ENTR!D:D,D2067,MOVI_ENTR!O:O,$E$5),0))</f>
        <v/>
      </c>
      <c r="N2067" s="104" t="str">
        <f>IF(CADA_PROD!C2065="","",G2067/E2067)</f>
        <v/>
      </c>
    </row>
    <row r="2068" spans="2:14" ht="30" customHeight="1">
      <c r="B2068" s="21">
        <f t="shared" si="65"/>
        <v>2061</v>
      </c>
      <c r="C2068" s="99" t="str">
        <f>IF(CADA_PROD!C2066="","",CADA_PROD!C2066)</f>
        <v/>
      </c>
      <c r="D2068" s="100" t="str">
        <f>IF(CADA_PROD!D2066="","",CADA_PROD!D2066)</f>
        <v/>
      </c>
      <c r="E2068" s="101" t="str">
        <f>IF(CADA_PROD!E2066="","",CADA_PROD!E2066)</f>
        <v/>
      </c>
      <c r="F2068" s="101" t="str">
        <f>IF(CADA_PROD!D2066="","",SUMIFS(MOVI_ENTR!I:I,MOVI_ENTR!D:D,D2068,MOVI_ENTR!O:O,$E$5))</f>
        <v/>
      </c>
      <c r="G2068" s="101" t="str">
        <f>IF(CADA_PROD!C2066="","",SUMIFS(MOVI_SAID!H:H,MOVI_SAID!D:D,D2068,MOVI_SAID!L:L,$E$5))</f>
        <v/>
      </c>
      <c r="H2068" s="101" t="str">
        <f t="shared" si="64"/>
        <v/>
      </c>
      <c r="I2068" s="100" t="str">
        <f>IF(CADA_PROD!C2066="","",IFERROR(IF(H2068&lt;=0,"Sem estoque",IF(H2068/E2068&lt;0.25,"Quase sem estoque",IF(H2068/E2068&lt;1.2,"Estoque baixo",IF(H2068/E2068&lt;2,"Estoque moderado","Estoque confortável")))),""))</f>
        <v/>
      </c>
      <c r="J2068" s="102" t="str">
        <f>IF(CADA_PROD!C2066="","",SUMIFS(MOVI_ENTR!M:M,MOVI_ENTR!D:D,D2068,MOVI_ENTR!O:O,$E$5))</f>
        <v/>
      </c>
      <c r="K2068" s="103" t="str">
        <f>IF(CADA_PROD!C2066="","",IFERROR($J2068/SUM($J$8:$J$1008),""))</f>
        <v/>
      </c>
      <c r="L2068" s="103" t="str">
        <f>IF(CADA_PROD!C2066="","",IFERROR(H2068/SUM($H$8:$H$1008),""))</f>
        <v/>
      </c>
      <c r="M2068" s="102" t="str">
        <f>IF(CADA_PROD!$C2066="","",IFERROR(SUMIFS(MOVI_ENTR!M:M,MOVI_ENTR!D:D,D2068,MOVI_ENTR!O:O,$E$5)/SUMIFS(MOVI_ENTR!I:I,MOVI_ENTR!D:D,D2068,MOVI_ENTR!O:O,$E$5),0))</f>
        <v/>
      </c>
      <c r="N2068" s="104" t="str">
        <f>IF(CADA_PROD!C2066="","",G2068/E2068)</f>
        <v/>
      </c>
    </row>
    <row r="2069" spans="2:14" ht="30" customHeight="1">
      <c r="B2069" s="21">
        <f t="shared" si="65"/>
        <v>2062</v>
      </c>
      <c r="C2069" s="99" t="str">
        <f>IF(CADA_PROD!C2067="","",CADA_PROD!C2067)</f>
        <v/>
      </c>
      <c r="D2069" s="100" t="str">
        <f>IF(CADA_PROD!D2067="","",CADA_PROD!D2067)</f>
        <v/>
      </c>
      <c r="E2069" s="101" t="str">
        <f>IF(CADA_PROD!E2067="","",CADA_PROD!E2067)</f>
        <v/>
      </c>
      <c r="F2069" s="101" t="str">
        <f>IF(CADA_PROD!D2067="","",SUMIFS(MOVI_ENTR!I:I,MOVI_ENTR!D:D,D2069,MOVI_ENTR!O:O,$E$5))</f>
        <v/>
      </c>
      <c r="G2069" s="101" t="str">
        <f>IF(CADA_PROD!C2067="","",SUMIFS(MOVI_SAID!H:H,MOVI_SAID!D:D,D2069,MOVI_SAID!L:L,$E$5))</f>
        <v/>
      </c>
      <c r="H2069" s="101" t="str">
        <f t="shared" si="64"/>
        <v/>
      </c>
      <c r="I2069" s="100" t="str">
        <f>IF(CADA_PROD!C2067="","",IFERROR(IF(H2069&lt;=0,"Sem estoque",IF(H2069/E2069&lt;0.25,"Quase sem estoque",IF(H2069/E2069&lt;1.2,"Estoque baixo",IF(H2069/E2069&lt;2,"Estoque moderado","Estoque confortável")))),""))</f>
        <v/>
      </c>
      <c r="J2069" s="102" t="str">
        <f>IF(CADA_PROD!C2067="","",SUMIFS(MOVI_ENTR!M:M,MOVI_ENTR!D:D,D2069,MOVI_ENTR!O:O,$E$5))</f>
        <v/>
      </c>
      <c r="K2069" s="103" t="str">
        <f>IF(CADA_PROD!C2067="","",IFERROR($J2069/SUM($J$8:$J$1008),""))</f>
        <v/>
      </c>
      <c r="L2069" s="103" t="str">
        <f>IF(CADA_PROD!C2067="","",IFERROR(H2069/SUM($H$8:$H$1008),""))</f>
        <v/>
      </c>
      <c r="M2069" s="102" t="str">
        <f>IF(CADA_PROD!$C2067="","",IFERROR(SUMIFS(MOVI_ENTR!M:M,MOVI_ENTR!D:D,D2069,MOVI_ENTR!O:O,$E$5)/SUMIFS(MOVI_ENTR!I:I,MOVI_ENTR!D:D,D2069,MOVI_ENTR!O:O,$E$5),0))</f>
        <v/>
      </c>
      <c r="N2069" s="104" t="str">
        <f>IF(CADA_PROD!C2067="","",G2069/E2069)</f>
        <v/>
      </c>
    </row>
    <row r="2070" spans="2:14" ht="30" customHeight="1">
      <c r="B2070" s="21">
        <f t="shared" si="65"/>
        <v>2063</v>
      </c>
      <c r="C2070" s="99" t="str">
        <f>IF(CADA_PROD!C2068="","",CADA_PROD!C2068)</f>
        <v/>
      </c>
      <c r="D2070" s="100" t="str">
        <f>IF(CADA_PROD!D2068="","",CADA_PROD!D2068)</f>
        <v/>
      </c>
      <c r="E2070" s="101" t="str">
        <f>IF(CADA_PROD!E2068="","",CADA_PROD!E2068)</f>
        <v/>
      </c>
      <c r="F2070" s="101" t="str">
        <f>IF(CADA_PROD!D2068="","",SUMIFS(MOVI_ENTR!I:I,MOVI_ENTR!D:D,D2070,MOVI_ENTR!O:O,$E$5))</f>
        <v/>
      </c>
      <c r="G2070" s="101" t="str">
        <f>IF(CADA_PROD!C2068="","",SUMIFS(MOVI_SAID!H:H,MOVI_SAID!D:D,D2070,MOVI_SAID!L:L,$E$5))</f>
        <v/>
      </c>
      <c r="H2070" s="101" t="str">
        <f t="shared" si="64"/>
        <v/>
      </c>
      <c r="I2070" s="100" t="str">
        <f>IF(CADA_PROD!C2068="","",IFERROR(IF(H2070&lt;=0,"Sem estoque",IF(H2070/E2070&lt;0.25,"Quase sem estoque",IF(H2070/E2070&lt;1.2,"Estoque baixo",IF(H2070/E2070&lt;2,"Estoque moderado","Estoque confortável")))),""))</f>
        <v/>
      </c>
      <c r="J2070" s="102" t="str">
        <f>IF(CADA_PROD!C2068="","",SUMIFS(MOVI_ENTR!M:M,MOVI_ENTR!D:D,D2070,MOVI_ENTR!O:O,$E$5))</f>
        <v/>
      </c>
      <c r="K2070" s="103" t="str">
        <f>IF(CADA_PROD!C2068="","",IFERROR($J2070/SUM($J$8:$J$1008),""))</f>
        <v/>
      </c>
      <c r="L2070" s="103" t="str">
        <f>IF(CADA_PROD!C2068="","",IFERROR(H2070/SUM($H$8:$H$1008),""))</f>
        <v/>
      </c>
      <c r="M2070" s="102" t="str">
        <f>IF(CADA_PROD!$C2068="","",IFERROR(SUMIFS(MOVI_ENTR!M:M,MOVI_ENTR!D:D,D2070,MOVI_ENTR!O:O,$E$5)/SUMIFS(MOVI_ENTR!I:I,MOVI_ENTR!D:D,D2070,MOVI_ENTR!O:O,$E$5),0))</f>
        <v/>
      </c>
      <c r="N2070" s="104" t="str">
        <f>IF(CADA_PROD!C2068="","",G2070/E2070)</f>
        <v/>
      </c>
    </row>
    <row r="2071" spans="2:14" ht="30" customHeight="1">
      <c r="B2071" s="21">
        <f t="shared" si="65"/>
        <v>2064</v>
      </c>
      <c r="C2071" s="99" t="str">
        <f>IF(CADA_PROD!C2069="","",CADA_PROD!C2069)</f>
        <v/>
      </c>
      <c r="D2071" s="100" t="str">
        <f>IF(CADA_PROD!D2069="","",CADA_PROD!D2069)</f>
        <v/>
      </c>
      <c r="E2071" s="101" t="str">
        <f>IF(CADA_PROD!E2069="","",CADA_PROD!E2069)</f>
        <v/>
      </c>
      <c r="F2071" s="101" t="str">
        <f>IF(CADA_PROD!D2069="","",SUMIFS(MOVI_ENTR!I:I,MOVI_ENTR!D:D,D2071,MOVI_ENTR!O:O,$E$5))</f>
        <v/>
      </c>
      <c r="G2071" s="101" t="str">
        <f>IF(CADA_PROD!C2069="","",SUMIFS(MOVI_SAID!H:H,MOVI_SAID!D:D,D2071,MOVI_SAID!L:L,$E$5))</f>
        <v/>
      </c>
      <c r="H2071" s="101" t="str">
        <f t="shared" si="64"/>
        <v/>
      </c>
      <c r="I2071" s="100" t="str">
        <f>IF(CADA_PROD!C2069="","",IFERROR(IF(H2071&lt;=0,"Sem estoque",IF(H2071/E2071&lt;0.25,"Quase sem estoque",IF(H2071/E2071&lt;1.2,"Estoque baixo",IF(H2071/E2071&lt;2,"Estoque moderado","Estoque confortável")))),""))</f>
        <v/>
      </c>
      <c r="J2071" s="102" t="str">
        <f>IF(CADA_PROD!C2069="","",SUMIFS(MOVI_ENTR!M:M,MOVI_ENTR!D:D,D2071,MOVI_ENTR!O:O,$E$5))</f>
        <v/>
      </c>
      <c r="K2071" s="103" t="str">
        <f>IF(CADA_PROD!C2069="","",IFERROR($J2071/SUM($J$8:$J$1008),""))</f>
        <v/>
      </c>
      <c r="L2071" s="103" t="str">
        <f>IF(CADA_PROD!C2069="","",IFERROR(H2071/SUM($H$8:$H$1008),""))</f>
        <v/>
      </c>
      <c r="M2071" s="102" t="str">
        <f>IF(CADA_PROD!$C2069="","",IFERROR(SUMIFS(MOVI_ENTR!M:M,MOVI_ENTR!D:D,D2071,MOVI_ENTR!O:O,$E$5)/SUMIFS(MOVI_ENTR!I:I,MOVI_ENTR!D:D,D2071,MOVI_ENTR!O:O,$E$5),0))</f>
        <v/>
      </c>
      <c r="N2071" s="104" t="str">
        <f>IF(CADA_PROD!C2069="","",G2071/E2071)</f>
        <v/>
      </c>
    </row>
    <row r="2072" spans="2:14" ht="30" customHeight="1">
      <c r="B2072" s="21">
        <f t="shared" si="65"/>
        <v>2065</v>
      </c>
      <c r="C2072" s="99" t="str">
        <f>IF(CADA_PROD!C2070="","",CADA_PROD!C2070)</f>
        <v/>
      </c>
      <c r="D2072" s="100" t="str">
        <f>IF(CADA_PROD!D2070="","",CADA_PROD!D2070)</f>
        <v/>
      </c>
      <c r="E2072" s="101" t="str">
        <f>IF(CADA_PROD!E2070="","",CADA_PROD!E2070)</f>
        <v/>
      </c>
      <c r="F2072" s="101" t="str">
        <f>IF(CADA_PROD!D2070="","",SUMIFS(MOVI_ENTR!I:I,MOVI_ENTR!D:D,D2072,MOVI_ENTR!O:O,$E$5))</f>
        <v/>
      </c>
      <c r="G2072" s="101" t="str">
        <f>IF(CADA_PROD!C2070="","",SUMIFS(MOVI_SAID!H:H,MOVI_SAID!D:D,D2072,MOVI_SAID!L:L,$E$5))</f>
        <v/>
      </c>
      <c r="H2072" s="101" t="str">
        <f t="shared" si="64"/>
        <v/>
      </c>
      <c r="I2072" s="100" t="str">
        <f>IF(CADA_PROD!C2070="","",IFERROR(IF(H2072&lt;=0,"Sem estoque",IF(H2072/E2072&lt;0.25,"Quase sem estoque",IF(H2072/E2072&lt;1.2,"Estoque baixo",IF(H2072/E2072&lt;2,"Estoque moderado","Estoque confortável")))),""))</f>
        <v/>
      </c>
      <c r="J2072" s="102" t="str">
        <f>IF(CADA_PROD!C2070="","",SUMIFS(MOVI_ENTR!M:M,MOVI_ENTR!D:D,D2072,MOVI_ENTR!O:O,$E$5))</f>
        <v/>
      </c>
      <c r="K2072" s="103" t="str">
        <f>IF(CADA_PROD!C2070="","",IFERROR($J2072/SUM($J$8:$J$1008),""))</f>
        <v/>
      </c>
      <c r="L2072" s="103" t="str">
        <f>IF(CADA_PROD!C2070="","",IFERROR(H2072/SUM($H$8:$H$1008),""))</f>
        <v/>
      </c>
      <c r="M2072" s="102" t="str">
        <f>IF(CADA_PROD!$C2070="","",IFERROR(SUMIFS(MOVI_ENTR!M:M,MOVI_ENTR!D:D,D2072,MOVI_ENTR!O:O,$E$5)/SUMIFS(MOVI_ENTR!I:I,MOVI_ENTR!D:D,D2072,MOVI_ENTR!O:O,$E$5),0))</f>
        <v/>
      </c>
      <c r="N2072" s="104" t="str">
        <f>IF(CADA_PROD!C2070="","",G2072/E2072)</f>
        <v/>
      </c>
    </row>
    <row r="2073" spans="2:14" ht="30" customHeight="1">
      <c r="B2073" s="21">
        <f t="shared" si="65"/>
        <v>2066</v>
      </c>
      <c r="C2073" s="99" t="str">
        <f>IF(CADA_PROD!C2071="","",CADA_PROD!C2071)</f>
        <v/>
      </c>
      <c r="D2073" s="100" t="str">
        <f>IF(CADA_PROD!D2071="","",CADA_PROD!D2071)</f>
        <v/>
      </c>
      <c r="E2073" s="101" t="str">
        <f>IF(CADA_PROD!E2071="","",CADA_PROD!E2071)</f>
        <v/>
      </c>
      <c r="F2073" s="101" t="str">
        <f>IF(CADA_PROD!D2071="","",SUMIFS(MOVI_ENTR!I:I,MOVI_ENTR!D:D,D2073,MOVI_ENTR!O:O,$E$5))</f>
        <v/>
      </c>
      <c r="G2073" s="101" t="str">
        <f>IF(CADA_PROD!C2071="","",SUMIFS(MOVI_SAID!H:H,MOVI_SAID!D:D,D2073,MOVI_SAID!L:L,$E$5))</f>
        <v/>
      </c>
      <c r="H2073" s="101" t="str">
        <f t="shared" si="64"/>
        <v/>
      </c>
      <c r="I2073" s="100" t="str">
        <f>IF(CADA_PROD!C2071="","",IFERROR(IF(H2073&lt;=0,"Sem estoque",IF(H2073/E2073&lt;0.25,"Quase sem estoque",IF(H2073/E2073&lt;1.2,"Estoque baixo",IF(H2073/E2073&lt;2,"Estoque moderado","Estoque confortável")))),""))</f>
        <v/>
      </c>
      <c r="J2073" s="102" t="str">
        <f>IF(CADA_PROD!C2071="","",SUMIFS(MOVI_ENTR!M:M,MOVI_ENTR!D:D,D2073,MOVI_ENTR!O:O,$E$5))</f>
        <v/>
      </c>
      <c r="K2073" s="103" t="str">
        <f>IF(CADA_PROD!C2071="","",IFERROR($J2073/SUM($J$8:$J$1008),""))</f>
        <v/>
      </c>
      <c r="L2073" s="103" t="str">
        <f>IF(CADA_PROD!C2071="","",IFERROR(H2073/SUM($H$8:$H$1008),""))</f>
        <v/>
      </c>
      <c r="M2073" s="102" t="str">
        <f>IF(CADA_PROD!$C2071="","",IFERROR(SUMIFS(MOVI_ENTR!M:M,MOVI_ENTR!D:D,D2073,MOVI_ENTR!O:O,$E$5)/SUMIFS(MOVI_ENTR!I:I,MOVI_ENTR!D:D,D2073,MOVI_ENTR!O:O,$E$5),0))</f>
        <v/>
      </c>
      <c r="N2073" s="104" t="str">
        <f>IF(CADA_PROD!C2071="","",G2073/E2073)</f>
        <v/>
      </c>
    </row>
    <row r="2074" spans="2:14" ht="30" customHeight="1">
      <c r="B2074" s="21">
        <f t="shared" si="65"/>
        <v>2067</v>
      </c>
      <c r="C2074" s="99" t="str">
        <f>IF(CADA_PROD!C2072="","",CADA_PROD!C2072)</f>
        <v/>
      </c>
      <c r="D2074" s="100" t="str">
        <f>IF(CADA_PROD!D2072="","",CADA_PROD!D2072)</f>
        <v/>
      </c>
      <c r="E2074" s="101" t="str">
        <f>IF(CADA_PROD!E2072="","",CADA_PROD!E2072)</f>
        <v/>
      </c>
      <c r="F2074" s="101" t="str">
        <f>IF(CADA_PROD!D2072="","",SUMIFS(MOVI_ENTR!I:I,MOVI_ENTR!D:D,D2074,MOVI_ENTR!O:O,$E$5))</f>
        <v/>
      </c>
      <c r="G2074" s="101" t="str">
        <f>IF(CADA_PROD!C2072="","",SUMIFS(MOVI_SAID!H:H,MOVI_SAID!D:D,D2074,MOVI_SAID!L:L,$E$5))</f>
        <v/>
      </c>
      <c r="H2074" s="101" t="str">
        <f t="shared" si="64"/>
        <v/>
      </c>
      <c r="I2074" s="100" t="str">
        <f>IF(CADA_PROD!C2072="","",IFERROR(IF(H2074&lt;=0,"Sem estoque",IF(H2074/E2074&lt;0.25,"Quase sem estoque",IF(H2074/E2074&lt;1.2,"Estoque baixo",IF(H2074/E2074&lt;2,"Estoque moderado","Estoque confortável")))),""))</f>
        <v/>
      </c>
      <c r="J2074" s="102" t="str">
        <f>IF(CADA_PROD!C2072="","",SUMIFS(MOVI_ENTR!M:M,MOVI_ENTR!D:D,D2074,MOVI_ENTR!O:O,$E$5))</f>
        <v/>
      </c>
      <c r="K2074" s="103" t="str">
        <f>IF(CADA_PROD!C2072="","",IFERROR($J2074/SUM($J$8:$J$1008),""))</f>
        <v/>
      </c>
      <c r="L2074" s="103" t="str">
        <f>IF(CADA_PROD!C2072="","",IFERROR(H2074/SUM($H$8:$H$1008),""))</f>
        <v/>
      </c>
      <c r="M2074" s="102" t="str">
        <f>IF(CADA_PROD!$C2072="","",IFERROR(SUMIFS(MOVI_ENTR!M:M,MOVI_ENTR!D:D,D2074,MOVI_ENTR!O:O,$E$5)/SUMIFS(MOVI_ENTR!I:I,MOVI_ENTR!D:D,D2074,MOVI_ENTR!O:O,$E$5),0))</f>
        <v/>
      </c>
      <c r="N2074" s="104" t="str">
        <f>IF(CADA_PROD!C2072="","",G2074/E2074)</f>
        <v/>
      </c>
    </row>
    <row r="2075" spans="2:14" ht="30" customHeight="1">
      <c r="B2075" s="21">
        <f t="shared" si="65"/>
        <v>2068</v>
      </c>
      <c r="C2075" s="99" t="str">
        <f>IF(CADA_PROD!C2073="","",CADA_PROD!C2073)</f>
        <v/>
      </c>
      <c r="D2075" s="100" t="str">
        <f>IF(CADA_PROD!D2073="","",CADA_PROD!D2073)</f>
        <v/>
      </c>
      <c r="E2075" s="101" t="str">
        <f>IF(CADA_PROD!E2073="","",CADA_PROD!E2073)</f>
        <v/>
      </c>
      <c r="F2075" s="101" t="str">
        <f>IF(CADA_PROD!D2073="","",SUMIFS(MOVI_ENTR!I:I,MOVI_ENTR!D:D,D2075,MOVI_ENTR!O:O,$E$5))</f>
        <v/>
      </c>
      <c r="G2075" s="101" t="str">
        <f>IF(CADA_PROD!C2073="","",SUMIFS(MOVI_SAID!H:H,MOVI_SAID!D:D,D2075,MOVI_SAID!L:L,$E$5))</f>
        <v/>
      </c>
      <c r="H2075" s="101" t="str">
        <f t="shared" si="64"/>
        <v/>
      </c>
      <c r="I2075" s="100" t="str">
        <f>IF(CADA_PROD!C2073="","",IFERROR(IF(H2075&lt;=0,"Sem estoque",IF(H2075/E2075&lt;0.25,"Quase sem estoque",IF(H2075/E2075&lt;1.2,"Estoque baixo",IF(H2075/E2075&lt;2,"Estoque moderado","Estoque confortável")))),""))</f>
        <v/>
      </c>
      <c r="J2075" s="102" t="str">
        <f>IF(CADA_PROD!C2073="","",SUMIFS(MOVI_ENTR!M:M,MOVI_ENTR!D:D,D2075,MOVI_ENTR!O:O,$E$5))</f>
        <v/>
      </c>
      <c r="K2075" s="103" t="str">
        <f>IF(CADA_PROD!C2073="","",IFERROR($J2075/SUM($J$8:$J$1008),""))</f>
        <v/>
      </c>
      <c r="L2075" s="103" t="str">
        <f>IF(CADA_PROD!C2073="","",IFERROR(H2075/SUM($H$8:$H$1008),""))</f>
        <v/>
      </c>
      <c r="M2075" s="102" t="str">
        <f>IF(CADA_PROD!$C2073="","",IFERROR(SUMIFS(MOVI_ENTR!M:M,MOVI_ENTR!D:D,D2075,MOVI_ENTR!O:O,$E$5)/SUMIFS(MOVI_ENTR!I:I,MOVI_ENTR!D:D,D2075,MOVI_ENTR!O:O,$E$5),0))</f>
        <v/>
      </c>
      <c r="N2075" s="104" t="str">
        <f>IF(CADA_PROD!C2073="","",G2075/E2075)</f>
        <v/>
      </c>
    </row>
    <row r="2076" spans="2:14" ht="30" customHeight="1">
      <c r="B2076" s="21">
        <f t="shared" si="65"/>
        <v>2069</v>
      </c>
      <c r="C2076" s="99" t="str">
        <f>IF(CADA_PROD!C2074="","",CADA_PROD!C2074)</f>
        <v/>
      </c>
      <c r="D2076" s="100" t="str">
        <f>IF(CADA_PROD!D2074="","",CADA_PROD!D2074)</f>
        <v/>
      </c>
      <c r="E2076" s="101" t="str">
        <f>IF(CADA_PROD!E2074="","",CADA_PROD!E2074)</f>
        <v/>
      </c>
      <c r="F2076" s="101" t="str">
        <f>IF(CADA_PROD!D2074="","",SUMIFS(MOVI_ENTR!I:I,MOVI_ENTR!D:D,D2076,MOVI_ENTR!O:O,$E$5))</f>
        <v/>
      </c>
      <c r="G2076" s="101" t="str">
        <f>IF(CADA_PROD!C2074="","",SUMIFS(MOVI_SAID!H:H,MOVI_SAID!D:D,D2076,MOVI_SAID!L:L,$E$5))</f>
        <v/>
      </c>
      <c r="H2076" s="101" t="str">
        <f t="shared" si="64"/>
        <v/>
      </c>
      <c r="I2076" s="100" t="str">
        <f>IF(CADA_PROD!C2074="","",IFERROR(IF(H2076&lt;=0,"Sem estoque",IF(H2076/E2076&lt;0.25,"Quase sem estoque",IF(H2076/E2076&lt;1.2,"Estoque baixo",IF(H2076/E2076&lt;2,"Estoque moderado","Estoque confortável")))),""))</f>
        <v/>
      </c>
      <c r="J2076" s="102" t="str">
        <f>IF(CADA_PROD!C2074="","",SUMIFS(MOVI_ENTR!M:M,MOVI_ENTR!D:D,D2076,MOVI_ENTR!O:O,$E$5))</f>
        <v/>
      </c>
      <c r="K2076" s="103" t="str">
        <f>IF(CADA_PROD!C2074="","",IFERROR($J2076/SUM($J$8:$J$1008),""))</f>
        <v/>
      </c>
      <c r="L2076" s="103" t="str">
        <f>IF(CADA_PROD!C2074="","",IFERROR(H2076/SUM($H$8:$H$1008),""))</f>
        <v/>
      </c>
      <c r="M2076" s="102" t="str">
        <f>IF(CADA_PROD!$C2074="","",IFERROR(SUMIFS(MOVI_ENTR!M:M,MOVI_ENTR!D:D,D2076,MOVI_ENTR!O:O,$E$5)/SUMIFS(MOVI_ENTR!I:I,MOVI_ENTR!D:D,D2076,MOVI_ENTR!O:O,$E$5),0))</f>
        <v/>
      </c>
      <c r="N2076" s="104" t="str">
        <f>IF(CADA_PROD!C2074="","",G2076/E2076)</f>
        <v/>
      </c>
    </row>
    <row r="2077" spans="2:14" ht="30" customHeight="1">
      <c r="B2077" s="21">
        <f t="shared" si="65"/>
        <v>2070</v>
      </c>
      <c r="C2077" s="99" t="str">
        <f>IF(CADA_PROD!C2075="","",CADA_PROD!C2075)</f>
        <v/>
      </c>
      <c r="D2077" s="100" t="str">
        <f>IF(CADA_PROD!D2075="","",CADA_PROD!D2075)</f>
        <v/>
      </c>
      <c r="E2077" s="101" t="str">
        <f>IF(CADA_PROD!E2075="","",CADA_PROD!E2075)</f>
        <v/>
      </c>
      <c r="F2077" s="101" t="str">
        <f>IF(CADA_PROD!D2075="","",SUMIFS(MOVI_ENTR!I:I,MOVI_ENTR!D:D,D2077,MOVI_ENTR!O:O,$E$5))</f>
        <v/>
      </c>
      <c r="G2077" s="101" t="str">
        <f>IF(CADA_PROD!C2075="","",SUMIFS(MOVI_SAID!H:H,MOVI_SAID!D:D,D2077,MOVI_SAID!L:L,$E$5))</f>
        <v/>
      </c>
      <c r="H2077" s="101" t="str">
        <f t="shared" si="64"/>
        <v/>
      </c>
      <c r="I2077" s="100" t="str">
        <f>IF(CADA_PROD!C2075="","",IFERROR(IF(H2077&lt;=0,"Sem estoque",IF(H2077/E2077&lt;0.25,"Quase sem estoque",IF(H2077/E2077&lt;1.2,"Estoque baixo",IF(H2077/E2077&lt;2,"Estoque moderado","Estoque confortável")))),""))</f>
        <v/>
      </c>
      <c r="J2077" s="102" t="str">
        <f>IF(CADA_PROD!C2075="","",SUMIFS(MOVI_ENTR!M:M,MOVI_ENTR!D:D,D2077,MOVI_ENTR!O:O,$E$5))</f>
        <v/>
      </c>
      <c r="K2077" s="103" t="str">
        <f>IF(CADA_PROD!C2075="","",IFERROR($J2077/SUM($J$8:$J$1008),""))</f>
        <v/>
      </c>
      <c r="L2077" s="103" t="str">
        <f>IF(CADA_PROD!C2075="","",IFERROR(H2077/SUM($H$8:$H$1008),""))</f>
        <v/>
      </c>
      <c r="M2077" s="102" t="str">
        <f>IF(CADA_PROD!$C2075="","",IFERROR(SUMIFS(MOVI_ENTR!M:M,MOVI_ENTR!D:D,D2077,MOVI_ENTR!O:O,$E$5)/SUMIFS(MOVI_ENTR!I:I,MOVI_ENTR!D:D,D2077,MOVI_ENTR!O:O,$E$5),0))</f>
        <v/>
      </c>
      <c r="N2077" s="104" t="str">
        <f>IF(CADA_PROD!C2075="","",G2077/E2077)</f>
        <v/>
      </c>
    </row>
    <row r="2078" spans="2:14" ht="30" customHeight="1">
      <c r="B2078" s="21">
        <f t="shared" si="65"/>
        <v>2071</v>
      </c>
      <c r="C2078" s="99" t="str">
        <f>IF(CADA_PROD!C2076="","",CADA_PROD!C2076)</f>
        <v/>
      </c>
      <c r="D2078" s="100" t="str">
        <f>IF(CADA_PROD!D2076="","",CADA_PROD!D2076)</f>
        <v/>
      </c>
      <c r="E2078" s="101" t="str">
        <f>IF(CADA_PROD!E2076="","",CADA_PROD!E2076)</f>
        <v/>
      </c>
      <c r="F2078" s="101" t="str">
        <f>IF(CADA_PROD!D2076="","",SUMIFS(MOVI_ENTR!I:I,MOVI_ENTR!D:D,D2078,MOVI_ENTR!O:O,$E$5))</f>
        <v/>
      </c>
      <c r="G2078" s="101" t="str">
        <f>IF(CADA_PROD!C2076="","",SUMIFS(MOVI_SAID!H:H,MOVI_SAID!D:D,D2078,MOVI_SAID!L:L,$E$5))</f>
        <v/>
      </c>
      <c r="H2078" s="101" t="str">
        <f t="shared" si="64"/>
        <v/>
      </c>
      <c r="I2078" s="100" t="str">
        <f>IF(CADA_PROD!C2076="","",IFERROR(IF(H2078&lt;=0,"Sem estoque",IF(H2078/E2078&lt;0.25,"Quase sem estoque",IF(H2078/E2078&lt;1.2,"Estoque baixo",IF(H2078/E2078&lt;2,"Estoque moderado","Estoque confortável")))),""))</f>
        <v/>
      </c>
      <c r="J2078" s="102" t="str">
        <f>IF(CADA_PROD!C2076="","",SUMIFS(MOVI_ENTR!M:M,MOVI_ENTR!D:D,D2078,MOVI_ENTR!O:O,$E$5))</f>
        <v/>
      </c>
      <c r="K2078" s="103" t="str">
        <f>IF(CADA_PROD!C2076="","",IFERROR($J2078/SUM($J$8:$J$1008),""))</f>
        <v/>
      </c>
      <c r="L2078" s="103" t="str">
        <f>IF(CADA_PROD!C2076="","",IFERROR(H2078/SUM($H$8:$H$1008),""))</f>
        <v/>
      </c>
      <c r="M2078" s="102" t="str">
        <f>IF(CADA_PROD!$C2076="","",IFERROR(SUMIFS(MOVI_ENTR!M:M,MOVI_ENTR!D:D,D2078,MOVI_ENTR!O:O,$E$5)/SUMIFS(MOVI_ENTR!I:I,MOVI_ENTR!D:D,D2078,MOVI_ENTR!O:O,$E$5),0))</f>
        <v/>
      </c>
      <c r="N2078" s="104" t="str">
        <f>IF(CADA_PROD!C2076="","",G2078/E2078)</f>
        <v/>
      </c>
    </row>
    <row r="2079" spans="2:14" ht="30" customHeight="1">
      <c r="B2079" s="21">
        <f t="shared" si="65"/>
        <v>2072</v>
      </c>
      <c r="C2079" s="99" t="str">
        <f>IF(CADA_PROD!C2077="","",CADA_PROD!C2077)</f>
        <v/>
      </c>
      <c r="D2079" s="100" t="str">
        <f>IF(CADA_PROD!D2077="","",CADA_PROD!D2077)</f>
        <v/>
      </c>
      <c r="E2079" s="101" t="str">
        <f>IF(CADA_PROD!E2077="","",CADA_PROD!E2077)</f>
        <v/>
      </c>
      <c r="F2079" s="101" t="str">
        <f>IF(CADA_PROD!D2077="","",SUMIFS(MOVI_ENTR!I:I,MOVI_ENTR!D:D,D2079,MOVI_ENTR!O:O,$E$5))</f>
        <v/>
      </c>
      <c r="G2079" s="101" t="str">
        <f>IF(CADA_PROD!C2077="","",SUMIFS(MOVI_SAID!H:H,MOVI_SAID!D:D,D2079,MOVI_SAID!L:L,$E$5))</f>
        <v/>
      </c>
      <c r="H2079" s="101" t="str">
        <f t="shared" si="64"/>
        <v/>
      </c>
      <c r="I2079" s="100" t="str">
        <f>IF(CADA_PROD!C2077="","",IFERROR(IF(H2079&lt;=0,"Sem estoque",IF(H2079/E2079&lt;0.25,"Quase sem estoque",IF(H2079/E2079&lt;1.2,"Estoque baixo",IF(H2079/E2079&lt;2,"Estoque moderado","Estoque confortável")))),""))</f>
        <v/>
      </c>
      <c r="J2079" s="102" t="str">
        <f>IF(CADA_PROD!C2077="","",SUMIFS(MOVI_ENTR!M:M,MOVI_ENTR!D:D,D2079,MOVI_ENTR!O:O,$E$5))</f>
        <v/>
      </c>
      <c r="K2079" s="103" t="str">
        <f>IF(CADA_PROD!C2077="","",IFERROR($J2079/SUM($J$8:$J$1008),""))</f>
        <v/>
      </c>
      <c r="L2079" s="103" t="str">
        <f>IF(CADA_PROD!C2077="","",IFERROR(H2079/SUM($H$8:$H$1008),""))</f>
        <v/>
      </c>
      <c r="M2079" s="102" t="str">
        <f>IF(CADA_PROD!$C2077="","",IFERROR(SUMIFS(MOVI_ENTR!M:M,MOVI_ENTR!D:D,D2079,MOVI_ENTR!O:O,$E$5)/SUMIFS(MOVI_ENTR!I:I,MOVI_ENTR!D:D,D2079,MOVI_ENTR!O:O,$E$5),0))</f>
        <v/>
      </c>
      <c r="N2079" s="104" t="str">
        <f>IF(CADA_PROD!C2077="","",G2079/E2079)</f>
        <v/>
      </c>
    </row>
    <row r="2080" spans="2:14" ht="30" customHeight="1">
      <c r="B2080" s="21">
        <f t="shared" si="65"/>
        <v>2073</v>
      </c>
      <c r="C2080" s="99" t="str">
        <f>IF(CADA_PROD!C2078="","",CADA_PROD!C2078)</f>
        <v/>
      </c>
      <c r="D2080" s="100" t="str">
        <f>IF(CADA_PROD!D2078="","",CADA_PROD!D2078)</f>
        <v/>
      </c>
      <c r="E2080" s="101" t="str">
        <f>IF(CADA_PROD!E2078="","",CADA_PROD!E2078)</f>
        <v/>
      </c>
      <c r="F2080" s="101" t="str">
        <f>IF(CADA_PROD!D2078="","",SUMIFS(MOVI_ENTR!I:I,MOVI_ENTR!D:D,D2080,MOVI_ENTR!O:O,$E$5))</f>
        <v/>
      </c>
      <c r="G2080" s="101" t="str">
        <f>IF(CADA_PROD!C2078="","",SUMIFS(MOVI_SAID!H:H,MOVI_SAID!D:D,D2080,MOVI_SAID!L:L,$E$5))</f>
        <v/>
      </c>
      <c r="H2080" s="101" t="str">
        <f t="shared" si="64"/>
        <v/>
      </c>
      <c r="I2080" s="100" t="str">
        <f>IF(CADA_PROD!C2078="","",IFERROR(IF(H2080&lt;=0,"Sem estoque",IF(H2080/E2080&lt;0.25,"Quase sem estoque",IF(H2080/E2080&lt;1.2,"Estoque baixo",IF(H2080/E2080&lt;2,"Estoque moderado","Estoque confortável")))),""))</f>
        <v/>
      </c>
      <c r="J2080" s="102" t="str">
        <f>IF(CADA_PROD!C2078="","",SUMIFS(MOVI_ENTR!M:M,MOVI_ENTR!D:D,D2080,MOVI_ENTR!O:O,$E$5))</f>
        <v/>
      </c>
      <c r="K2080" s="103" t="str">
        <f>IF(CADA_PROD!C2078="","",IFERROR($J2080/SUM($J$8:$J$1008),""))</f>
        <v/>
      </c>
      <c r="L2080" s="103" t="str">
        <f>IF(CADA_PROD!C2078="","",IFERROR(H2080/SUM($H$8:$H$1008),""))</f>
        <v/>
      </c>
      <c r="M2080" s="102" t="str">
        <f>IF(CADA_PROD!$C2078="","",IFERROR(SUMIFS(MOVI_ENTR!M:M,MOVI_ENTR!D:D,D2080,MOVI_ENTR!O:O,$E$5)/SUMIFS(MOVI_ENTR!I:I,MOVI_ENTR!D:D,D2080,MOVI_ENTR!O:O,$E$5),0))</f>
        <v/>
      </c>
      <c r="N2080" s="104" t="str">
        <f>IF(CADA_PROD!C2078="","",G2080/E2080)</f>
        <v/>
      </c>
    </row>
    <row r="2081" spans="2:14" ht="30" customHeight="1">
      <c r="B2081" s="21">
        <f t="shared" si="65"/>
        <v>2074</v>
      </c>
      <c r="C2081" s="99" t="str">
        <f>IF(CADA_PROD!C2079="","",CADA_PROD!C2079)</f>
        <v/>
      </c>
      <c r="D2081" s="100" t="str">
        <f>IF(CADA_PROD!D2079="","",CADA_PROD!D2079)</f>
        <v/>
      </c>
      <c r="E2081" s="101" t="str">
        <f>IF(CADA_PROD!E2079="","",CADA_PROD!E2079)</f>
        <v/>
      </c>
      <c r="F2081" s="101" t="str">
        <f>IF(CADA_PROD!D2079="","",SUMIFS(MOVI_ENTR!I:I,MOVI_ENTR!D:D,D2081,MOVI_ENTR!O:O,$E$5))</f>
        <v/>
      </c>
      <c r="G2081" s="101" t="str">
        <f>IF(CADA_PROD!C2079="","",SUMIFS(MOVI_SAID!H:H,MOVI_SAID!D:D,D2081,MOVI_SAID!L:L,$E$5))</f>
        <v/>
      </c>
      <c r="H2081" s="101" t="str">
        <f t="shared" si="64"/>
        <v/>
      </c>
      <c r="I2081" s="100" t="str">
        <f>IF(CADA_PROD!C2079="","",IFERROR(IF(H2081&lt;=0,"Sem estoque",IF(H2081/E2081&lt;0.25,"Quase sem estoque",IF(H2081/E2081&lt;1.2,"Estoque baixo",IF(H2081/E2081&lt;2,"Estoque moderado","Estoque confortável")))),""))</f>
        <v/>
      </c>
      <c r="J2081" s="102" t="str">
        <f>IF(CADA_PROD!C2079="","",SUMIFS(MOVI_ENTR!M:M,MOVI_ENTR!D:D,D2081,MOVI_ENTR!O:O,$E$5))</f>
        <v/>
      </c>
      <c r="K2081" s="103" t="str">
        <f>IF(CADA_PROD!C2079="","",IFERROR($J2081/SUM($J$8:$J$1008),""))</f>
        <v/>
      </c>
      <c r="L2081" s="103" t="str">
        <f>IF(CADA_PROD!C2079="","",IFERROR(H2081/SUM($H$8:$H$1008),""))</f>
        <v/>
      </c>
      <c r="M2081" s="102" t="str">
        <f>IF(CADA_PROD!$C2079="","",IFERROR(SUMIFS(MOVI_ENTR!M:M,MOVI_ENTR!D:D,D2081,MOVI_ENTR!O:O,$E$5)/SUMIFS(MOVI_ENTR!I:I,MOVI_ENTR!D:D,D2081,MOVI_ENTR!O:O,$E$5),0))</f>
        <v/>
      </c>
      <c r="N2081" s="104" t="str">
        <f>IF(CADA_PROD!C2079="","",G2081/E2081)</f>
        <v/>
      </c>
    </row>
    <row r="2082" spans="2:14" ht="30" customHeight="1">
      <c r="B2082" s="21">
        <f t="shared" si="65"/>
        <v>2075</v>
      </c>
      <c r="C2082" s="99" t="str">
        <f>IF(CADA_PROD!C2080="","",CADA_PROD!C2080)</f>
        <v/>
      </c>
      <c r="D2082" s="100" t="str">
        <f>IF(CADA_PROD!D2080="","",CADA_PROD!D2080)</f>
        <v/>
      </c>
      <c r="E2082" s="101" t="str">
        <f>IF(CADA_PROD!E2080="","",CADA_PROD!E2080)</f>
        <v/>
      </c>
      <c r="F2082" s="101" t="str">
        <f>IF(CADA_PROD!D2080="","",SUMIFS(MOVI_ENTR!I:I,MOVI_ENTR!D:D,D2082,MOVI_ENTR!O:O,$E$5))</f>
        <v/>
      </c>
      <c r="G2082" s="101" t="str">
        <f>IF(CADA_PROD!C2080="","",SUMIFS(MOVI_SAID!H:H,MOVI_SAID!D:D,D2082,MOVI_SAID!L:L,$E$5))</f>
        <v/>
      </c>
      <c r="H2082" s="101" t="str">
        <f t="shared" si="64"/>
        <v/>
      </c>
      <c r="I2082" s="100" t="str">
        <f>IF(CADA_PROD!C2080="","",IFERROR(IF(H2082&lt;=0,"Sem estoque",IF(H2082/E2082&lt;0.25,"Quase sem estoque",IF(H2082/E2082&lt;1.2,"Estoque baixo",IF(H2082/E2082&lt;2,"Estoque moderado","Estoque confortável")))),""))</f>
        <v/>
      </c>
      <c r="J2082" s="102" t="str">
        <f>IF(CADA_PROD!C2080="","",SUMIFS(MOVI_ENTR!M:M,MOVI_ENTR!D:D,D2082,MOVI_ENTR!O:O,$E$5))</f>
        <v/>
      </c>
      <c r="K2082" s="103" t="str">
        <f>IF(CADA_PROD!C2080="","",IFERROR($J2082/SUM($J$8:$J$1008),""))</f>
        <v/>
      </c>
      <c r="L2082" s="103" t="str">
        <f>IF(CADA_PROD!C2080="","",IFERROR(H2082/SUM($H$8:$H$1008),""))</f>
        <v/>
      </c>
      <c r="M2082" s="102" t="str">
        <f>IF(CADA_PROD!$C2080="","",IFERROR(SUMIFS(MOVI_ENTR!M:M,MOVI_ENTR!D:D,D2082,MOVI_ENTR!O:O,$E$5)/SUMIFS(MOVI_ENTR!I:I,MOVI_ENTR!D:D,D2082,MOVI_ENTR!O:O,$E$5),0))</f>
        <v/>
      </c>
      <c r="N2082" s="104" t="str">
        <f>IF(CADA_PROD!C2080="","",G2082/E2082)</f>
        <v/>
      </c>
    </row>
    <row r="2083" spans="2:14" ht="30" customHeight="1">
      <c r="B2083" s="21">
        <f t="shared" si="65"/>
        <v>2076</v>
      </c>
      <c r="C2083" s="99" t="str">
        <f>IF(CADA_PROD!C2081="","",CADA_PROD!C2081)</f>
        <v/>
      </c>
      <c r="D2083" s="100" t="str">
        <f>IF(CADA_PROD!D2081="","",CADA_PROD!D2081)</f>
        <v/>
      </c>
      <c r="E2083" s="101" t="str">
        <f>IF(CADA_PROD!E2081="","",CADA_PROD!E2081)</f>
        <v/>
      </c>
      <c r="F2083" s="101" t="str">
        <f>IF(CADA_PROD!D2081="","",SUMIFS(MOVI_ENTR!I:I,MOVI_ENTR!D:D,D2083,MOVI_ENTR!O:O,$E$5))</f>
        <v/>
      </c>
      <c r="G2083" s="101" t="str">
        <f>IF(CADA_PROD!C2081="","",SUMIFS(MOVI_SAID!H:H,MOVI_SAID!D:D,D2083,MOVI_SAID!L:L,$E$5))</f>
        <v/>
      </c>
      <c r="H2083" s="101" t="str">
        <f t="shared" si="64"/>
        <v/>
      </c>
      <c r="I2083" s="100" t="str">
        <f>IF(CADA_PROD!C2081="","",IFERROR(IF(H2083&lt;=0,"Sem estoque",IF(H2083/E2083&lt;0.25,"Quase sem estoque",IF(H2083/E2083&lt;1.2,"Estoque baixo",IF(H2083/E2083&lt;2,"Estoque moderado","Estoque confortável")))),""))</f>
        <v/>
      </c>
      <c r="J2083" s="102" t="str">
        <f>IF(CADA_PROD!C2081="","",SUMIFS(MOVI_ENTR!M:M,MOVI_ENTR!D:D,D2083,MOVI_ENTR!O:O,$E$5))</f>
        <v/>
      </c>
      <c r="K2083" s="103" t="str">
        <f>IF(CADA_PROD!C2081="","",IFERROR($J2083/SUM($J$8:$J$1008),""))</f>
        <v/>
      </c>
      <c r="L2083" s="103" t="str">
        <f>IF(CADA_PROD!C2081="","",IFERROR(H2083/SUM($H$8:$H$1008),""))</f>
        <v/>
      </c>
      <c r="M2083" s="102" t="str">
        <f>IF(CADA_PROD!$C2081="","",IFERROR(SUMIFS(MOVI_ENTR!M:M,MOVI_ENTR!D:D,D2083,MOVI_ENTR!O:O,$E$5)/SUMIFS(MOVI_ENTR!I:I,MOVI_ENTR!D:D,D2083,MOVI_ENTR!O:O,$E$5),0))</f>
        <v/>
      </c>
      <c r="N2083" s="104" t="str">
        <f>IF(CADA_PROD!C2081="","",G2083/E2083)</f>
        <v/>
      </c>
    </row>
    <row r="2084" spans="2:14" ht="30" customHeight="1">
      <c r="B2084" s="21">
        <f t="shared" si="65"/>
        <v>2077</v>
      </c>
      <c r="C2084" s="99" t="str">
        <f>IF(CADA_PROD!C2082="","",CADA_PROD!C2082)</f>
        <v/>
      </c>
      <c r="D2084" s="100" t="str">
        <f>IF(CADA_PROD!D2082="","",CADA_PROD!D2082)</f>
        <v/>
      </c>
      <c r="E2084" s="101" t="str">
        <f>IF(CADA_PROD!E2082="","",CADA_PROD!E2082)</f>
        <v/>
      </c>
      <c r="F2084" s="101" t="str">
        <f>IF(CADA_PROD!D2082="","",SUMIFS(MOVI_ENTR!I:I,MOVI_ENTR!D:D,D2084,MOVI_ENTR!O:O,$E$5))</f>
        <v/>
      </c>
      <c r="G2084" s="101" t="str">
        <f>IF(CADA_PROD!C2082="","",SUMIFS(MOVI_SAID!H:H,MOVI_SAID!D:D,D2084,MOVI_SAID!L:L,$E$5))</f>
        <v/>
      </c>
      <c r="H2084" s="101" t="str">
        <f t="shared" si="64"/>
        <v/>
      </c>
      <c r="I2084" s="100" t="str">
        <f>IF(CADA_PROD!C2082="","",IFERROR(IF(H2084&lt;=0,"Sem estoque",IF(H2084/E2084&lt;0.25,"Quase sem estoque",IF(H2084/E2084&lt;1.2,"Estoque baixo",IF(H2084/E2084&lt;2,"Estoque moderado","Estoque confortável")))),""))</f>
        <v/>
      </c>
      <c r="J2084" s="102" t="str">
        <f>IF(CADA_PROD!C2082="","",SUMIFS(MOVI_ENTR!M:M,MOVI_ENTR!D:D,D2084,MOVI_ENTR!O:O,$E$5))</f>
        <v/>
      </c>
      <c r="K2084" s="103" t="str">
        <f>IF(CADA_PROD!C2082="","",IFERROR($J2084/SUM($J$8:$J$1008),""))</f>
        <v/>
      </c>
      <c r="L2084" s="103" t="str">
        <f>IF(CADA_PROD!C2082="","",IFERROR(H2084/SUM($H$8:$H$1008),""))</f>
        <v/>
      </c>
      <c r="M2084" s="102" t="str">
        <f>IF(CADA_PROD!$C2082="","",IFERROR(SUMIFS(MOVI_ENTR!M:M,MOVI_ENTR!D:D,D2084,MOVI_ENTR!O:O,$E$5)/SUMIFS(MOVI_ENTR!I:I,MOVI_ENTR!D:D,D2084,MOVI_ENTR!O:O,$E$5),0))</f>
        <v/>
      </c>
      <c r="N2084" s="104" t="str">
        <f>IF(CADA_PROD!C2082="","",G2084/E2084)</f>
        <v/>
      </c>
    </row>
    <row r="2085" spans="2:14" ht="30" customHeight="1">
      <c r="B2085" s="21">
        <f t="shared" si="65"/>
        <v>2078</v>
      </c>
      <c r="C2085" s="99" t="str">
        <f>IF(CADA_PROD!C2083="","",CADA_PROD!C2083)</f>
        <v/>
      </c>
      <c r="D2085" s="100" t="str">
        <f>IF(CADA_PROD!D2083="","",CADA_PROD!D2083)</f>
        <v/>
      </c>
      <c r="E2085" s="101" t="str">
        <f>IF(CADA_PROD!E2083="","",CADA_PROD!E2083)</f>
        <v/>
      </c>
      <c r="F2085" s="101" t="str">
        <f>IF(CADA_PROD!D2083="","",SUMIFS(MOVI_ENTR!I:I,MOVI_ENTR!D:D,D2085,MOVI_ENTR!O:O,$E$5))</f>
        <v/>
      </c>
      <c r="G2085" s="101" t="str">
        <f>IF(CADA_PROD!C2083="","",SUMIFS(MOVI_SAID!H:H,MOVI_SAID!D:D,D2085,MOVI_SAID!L:L,$E$5))</f>
        <v/>
      </c>
      <c r="H2085" s="101" t="str">
        <f t="shared" si="64"/>
        <v/>
      </c>
      <c r="I2085" s="100" t="str">
        <f>IF(CADA_PROD!C2083="","",IFERROR(IF(H2085&lt;=0,"Sem estoque",IF(H2085/E2085&lt;0.25,"Quase sem estoque",IF(H2085/E2085&lt;1.2,"Estoque baixo",IF(H2085/E2085&lt;2,"Estoque moderado","Estoque confortável")))),""))</f>
        <v/>
      </c>
      <c r="J2085" s="102" t="str">
        <f>IF(CADA_PROD!C2083="","",SUMIFS(MOVI_ENTR!M:M,MOVI_ENTR!D:D,D2085,MOVI_ENTR!O:O,$E$5))</f>
        <v/>
      </c>
      <c r="K2085" s="103" t="str">
        <f>IF(CADA_PROD!C2083="","",IFERROR($J2085/SUM($J$8:$J$1008),""))</f>
        <v/>
      </c>
      <c r="L2085" s="103" t="str">
        <f>IF(CADA_PROD!C2083="","",IFERROR(H2085/SUM($H$8:$H$1008),""))</f>
        <v/>
      </c>
      <c r="M2085" s="102" t="str">
        <f>IF(CADA_PROD!$C2083="","",IFERROR(SUMIFS(MOVI_ENTR!M:M,MOVI_ENTR!D:D,D2085,MOVI_ENTR!O:O,$E$5)/SUMIFS(MOVI_ENTR!I:I,MOVI_ENTR!D:D,D2085,MOVI_ENTR!O:O,$E$5),0))</f>
        <v/>
      </c>
      <c r="N2085" s="104" t="str">
        <f>IF(CADA_PROD!C2083="","",G2085/E2085)</f>
        <v/>
      </c>
    </row>
    <row r="2086" spans="2:14" ht="30" customHeight="1">
      <c r="B2086" s="21">
        <f t="shared" si="65"/>
        <v>2079</v>
      </c>
      <c r="C2086" s="99" t="str">
        <f>IF(CADA_PROD!C2084="","",CADA_PROD!C2084)</f>
        <v/>
      </c>
      <c r="D2086" s="100" t="str">
        <f>IF(CADA_PROD!D2084="","",CADA_PROD!D2084)</f>
        <v/>
      </c>
      <c r="E2086" s="101" t="str">
        <f>IF(CADA_PROD!E2084="","",CADA_PROD!E2084)</f>
        <v/>
      </c>
      <c r="F2086" s="101" t="str">
        <f>IF(CADA_PROD!D2084="","",SUMIFS(MOVI_ENTR!I:I,MOVI_ENTR!D:D,D2086,MOVI_ENTR!O:O,$E$5))</f>
        <v/>
      </c>
      <c r="G2086" s="101" t="str">
        <f>IF(CADA_PROD!C2084="","",SUMIFS(MOVI_SAID!H:H,MOVI_SAID!D:D,D2086,MOVI_SAID!L:L,$E$5))</f>
        <v/>
      </c>
      <c r="H2086" s="101" t="str">
        <f t="shared" si="64"/>
        <v/>
      </c>
      <c r="I2086" s="100" t="str">
        <f>IF(CADA_PROD!C2084="","",IFERROR(IF(H2086&lt;=0,"Sem estoque",IF(H2086/E2086&lt;0.25,"Quase sem estoque",IF(H2086/E2086&lt;1.2,"Estoque baixo",IF(H2086/E2086&lt;2,"Estoque moderado","Estoque confortável")))),""))</f>
        <v/>
      </c>
      <c r="J2086" s="102" t="str">
        <f>IF(CADA_PROD!C2084="","",SUMIFS(MOVI_ENTR!M:M,MOVI_ENTR!D:D,D2086,MOVI_ENTR!O:O,$E$5))</f>
        <v/>
      </c>
      <c r="K2086" s="103" t="str">
        <f>IF(CADA_PROD!C2084="","",IFERROR($J2086/SUM($J$8:$J$1008),""))</f>
        <v/>
      </c>
      <c r="L2086" s="103" t="str">
        <f>IF(CADA_PROD!C2084="","",IFERROR(H2086/SUM($H$8:$H$1008),""))</f>
        <v/>
      </c>
      <c r="M2086" s="102" t="str">
        <f>IF(CADA_PROD!$C2084="","",IFERROR(SUMIFS(MOVI_ENTR!M:M,MOVI_ENTR!D:D,D2086,MOVI_ENTR!O:O,$E$5)/SUMIFS(MOVI_ENTR!I:I,MOVI_ENTR!D:D,D2086,MOVI_ENTR!O:O,$E$5),0))</f>
        <v/>
      </c>
      <c r="N2086" s="104" t="str">
        <f>IF(CADA_PROD!C2084="","",G2086/E2086)</f>
        <v/>
      </c>
    </row>
    <row r="2087" spans="2:14" ht="30" customHeight="1">
      <c r="B2087" s="21">
        <f t="shared" si="65"/>
        <v>2080</v>
      </c>
      <c r="C2087" s="99" t="str">
        <f>IF(CADA_PROD!C2085="","",CADA_PROD!C2085)</f>
        <v/>
      </c>
      <c r="D2087" s="100" t="str">
        <f>IF(CADA_PROD!D2085="","",CADA_PROD!D2085)</f>
        <v/>
      </c>
      <c r="E2087" s="101" t="str">
        <f>IF(CADA_PROD!E2085="","",CADA_PROD!E2085)</f>
        <v/>
      </c>
      <c r="F2087" s="101" t="str">
        <f>IF(CADA_PROD!D2085="","",SUMIFS(MOVI_ENTR!I:I,MOVI_ENTR!D:D,D2087,MOVI_ENTR!O:O,$E$5))</f>
        <v/>
      </c>
      <c r="G2087" s="101" t="str">
        <f>IF(CADA_PROD!C2085="","",SUMIFS(MOVI_SAID!H:H,MOVI_SAID!D:D,D2087,MOVI_SAID!L:L,$E$5))</f>
        <v/>
      </c>
      <c r="H2087" s="101" t="str">
        <f t="shared" si="64"/>
        <v/>
      </c>
      <c r="I2087" s="100" t="str">
        <f>IF(CADA_PROD!C2085="","",IFERROR(IF(H2087&lt;=0,"Sem estoque",IF(H2087/E2087&lt;0.25,"Quase sem estoque",IF(H2087/E2087&lt;1.2,"Estoque baixo",IF(H2087/E2087&lt;2,"Estoque moderado","Estoque confortável")))),""))</f>
        <v/>
      </c>
      <c r="J2087" s="102" t="str">
        <f>IF(CADA_PROD!C2085="","",SUMIFS(MOVI_ENTR!M:M,MOVI_ENTR!D:D,D2087,MOVI_ENTR!O:O,$E$5))</f>
        <v/>
      </c>
      <c r="K2087" s="103" t="str">
        <f>IF(CADA_PROD!C2085="","",IFERROR($J2087/SUM($J$8:$J$1008),""))</f>
        <v/>
      </c>
      <c r="L2087" s="103" t="str">
        <f>IF(CADA_PROD!C2085="","",IFERROR(H2087/SUM($H$8:$H$1008),""))</f>
        <v/>
      </c>
      <c r="M2087" s="102" t="str">
        <f>IF(CADA_PROD!$C2085="","",IFERROR(SUMIFS(MOVI_ENTR!M:M,MOVI_ENTR!D:D,D2087,MOVI_ENTR!O:O,$E$5)/SUMIFS(MOVI_ENTR!I:I,MOVI_ENTR!D:D,D2087,MOVI_ENTR!O:O,$E$5),0))</f>
        <v/>
      </c>
      <c r="N2087" s="104" t="str">
        <f>IF(CADA_PROD!C2085="","",G2087/E2087)</f>
        <v/>
      </c>
    </row>
    <row r="2088" spans="2:14" ht="30" customHeight="1">
      <c r="B2088" s="21">
        <f t="shared" si="65"/>
        <v>2081</v>
      </c>
      <c r="C2088" s="99" t="str">
        <f>IF(CADA_PROD!C2086="","",CADA_PROD!C2086)</f>
        <v/>
      </c>
      <c r="D2088" s="100" t="str">
        <f>IF(CADA_PROD!D2086="","",CADA_PROD!D2086)</f>
        <v/>
      </c>
      <c r="E2088" s="101" t="str">
        <f>IF(CADA_PROD!E2086="","",CADA_PROD!E2086)</f>
        <v/>
      </c>
      <c r="F2088" s="101" t="str">
        <f>IF(CADA_PROD!D2086="","",SUMIFS(MOVI_ENTR!I:I,MOVI_ENTR!D:D,D2088,MOVI_ENTR!O:O,$E$5))</f>
        <v/>
      </c>
      <c r="G2088" s="101" t="str">
        <f>IF(CADA_PROD!C2086="","",SUMIFS(MOVI_SAID!H:H,MOVI_SAID!D:D,D2088,MOVI_SAID!L:L,$E$5))</f>
        <v/>
      </c>
      <c r="H2088" s="101" t="str">
        <f t="shared" si="64"/>
        <v/>
      </c>
      <c r="I2088" s="100" t="str">
        <f>IF(CADA_PROD!C2086="","",IFERROR(IF(H2088&lt;=0,"Sem estoque",IF(H2088/E2088&lt;0.25,"Quase sem estoque",IF(H2088/E2088&lt;1.2,"Estoque baixo",IF(H2088/E2088&lt;2,"Estoque moderado","Estoque confortável")))),""))</f>
        <v/>
      </c>
      <c r="J2088" s="102" t="str">
        <f>IF(CADA_PROD!C2086="","",SUMIFS(MOVI_ENTR!M:M,MOVI_ENTR!D:D,D2088,MOVI_ENTR!O:O,$E$5))</f>
        <v/>
      </c>
      <c r="K2088" s="103" t="str">
        <f>IF(CADA_PROD!C2086="","",IFERROR($J2088/SUM($J$8:$J$1008),""))</f>
        <v/>
      </c>
      <c r="L2088" s="103" t="str">
        <f>IF(CADA_PROD!C2086="","",IFERROR(H2088/SUM($H$8:$H$1008),""))</f>
        <v/>
      </c>
      <c r="M2088" s="102" t="str">
        <f>IF(CADA_PROD!$C2086="","",IFERROR(SUMIFS(MOVI_ENTR!M:M,MOVI_ENTR!D:D,D2088,MOVI_ENTR!O:O,$E$5)/SUMIFS(MOVI_ENTR!I:I,MOVI_ENTR!D:D,D2088,MOVI_ENTR!O:O,$E$5),0))</f>
        <v/>
      </c>
      <c r="N2088" s="104" t="str">
        <f>IF(CADA_PROD!C2086="","",G2088/E2088)</f>
        <v/>
      </c>
    </row>
    <row r="2089" spans="2:14" ht="30" customHeight="1">
      <c r="B2089" s="21">
        <f t="shared" si="65"/>
        <v>2082</v>
      </c>
      <c r="C2089" s="99" t="str">
        <f>IF(CADA_PROD!C2087="","",CADA_PROD!C2087)</f>
        <v/>
      </c>
      <c r="D2089" s="100" t="str">
        <f>IF(CADA_PROD!D2087="","",CADA_PROD!D2087)</f>
        <v/>
      </c>
      <c r="E2089" s="101" t="str">
        <f>IF(CADA_PROD!E2087="","",CADA_PROD!E2087)</f>
        <v/>
      </c>
      <c r="F2089" s="101" t="str">
        <f>IF(CADA_PROD!D2087="","",SUMIFS(MOVI_ENTR!I:I,MOVI_ENTR!D:D,D2089,MOVI_ENTR!O:O,$E$5))</f>
        <v/>
      </c>
      <c r="G2089" s="101" t="str">
        <f>IF(CADA_PROD!C2087="","",SUMIFS(MOVI_SAID!H:H,MOVI_SAID!D:D,D2089,MOVI_SAID!L:L,$E$5))</f>
        <v/>
      </c>
      <c r="H2089" s="101" t="str">
        <f t="shared" si="64"/>
        <v/>
      </c>
      <c r="I2089" s="100" t="str">
        <f>IF(CADA_PROD!C2087="","",IFERROR(IF(H2089&lt;=0,"Sem estoque",IF(H2089/E2089&lt;0.25,"Quase sem estoque",IF(H2089/E2089&lt;1.2,"Estoque baixo",IF(H2089/E2089&lt;2,"Estoque moderado","Estoque confortável")))),""))</f>
        <v/>
      </c>
      <c r="J2089" s="102" t="str">
        <f>IF(CADA_PROD!C2087="","",SUMIFS(MOVI_ENTR!M:M,MOVI_ENTR!D:D,D2089,MOVI_ENTR!O:O,$E$5))</f>
        <v/>
      </c>
      <c r="K2089" s="103" t="str">
        <f>IF(CADA_PROD!C2087="","",IFERROR($J2089/SUM($J$8:$J$1008),""))</f>
        <v/>
      </c>
      <c r="L2089" s="103" t="str">
        <f>IF(CADA_PROD!C2087="","",IFERROR(H2089/SUM($H$8:$H$1008),""))</f>
        <v/>
      </c>
      <c r="M2089" s="102" t="str">
        <f>IF(CADA_PROD!$C2087="","",IFERROR(SUMIFS(MOVI_ENTR!M:M,MOVI_ENTR!D:D,D2089,MOVI_ENTR!O:O,$E$5)/SUMIFS(MOVI_ENTR!I:I,MOVI_ENTR!D:D,D2089,MOVI_ENTR!O:O,$E$5),0))</f>
        <v/>
      </c>
      <c r="N2089" s="104" t="str">
        <f>IF(CADA_PROD!C2087="","",G2089/E2089)</f>
        <v/>
      </c>
    </row>
    <row r="2090" spans="2:14" ht="30" customHeight="1">
      <c r="B2090" s="21">
        <f t="shared" si="65"/>
        <v>2083</v>
      </c>
      <c r="C2090" s="99" t="str">
        <f>IF(CADA_PROD!C2088="","",CADA_PROD!C2088)</f>
        <v/>
      </c>
      <c r="D2090" s="100" t="str">
        <f>IF(CADA_PROD!D2088="","",CADA_PROD!D2088)</f>
        <v/>
      </c>
      <c r="E2090" s="101" t="str">
        <f>IF(CADA_PROD!E2088="","",CADA_PROD!E2088)</f>
        <v/>
      </c>
      <c r="F2090" s="101" t="str">
        <f>IF(CADA_PROD!D2088="","",SUMIFS(MOVI_ENTR!I:I,MOVI_ENTR!D:D,D2090,MOVI_ENTR!O:O,$E$5))</f>
        <v/>
      </c>
      <c r="G2090" s="101" t="str">
        <f>IF(CADA_PROD!C2088="","",SUMIFS(MOVI_SAID!H:H,MOVI_SAID!D:D,D2090,MOVI_SAID!L:L,$E$5))</f>
        <v/>
      </c>
      <c r="H2090" s="101" t="str">
        <f t="shared" si="64"/>
        <v/>
      </c>
      <c r="I2090" s="100" t="str">
        <f>IF(CADA_PROD!C2088="","",IFERROR(IF(H2090&lt;=0,"Sem estoque",IF(H2090/E2090&lt;0.25,"Quase sem estoque",IF(H2090/E2090&lt;1.2,"Estoque baixo",IF(H2090/E2090&lt;2,"Estoque moderado","Estoque confortável")))),""))</f>
        <v/>
      </c>
      <c r="J2090" s="102" t="str">
        <f>IF(CADA_PROD!C2088="","",SUMIFS(MOVI_ENTR!M:M,MOVI_ENTR!D:D,D2090,MOVI_ENTR!O:O,$E$5))</f>
        <v/>
      </c>
      <c r="K2090" s="103" t="str">
        <f>IF(CADA_PROD!C2088="","",IFERROR($J2090/SUM($J$8:$J$1008),""))</f>
        <v/>
      </c>
      <c r="L2090" s="103" t="str">
        <f>IF(CADA_PROD!C2088="","",IFERROR(H2090/SUM($H$8:$H$1008),""))</f>
        <v/>
      </c>
      <c r="M2090" s="102" t="str">
        <f>IF(CADA_PROD!$C2088="","",IFERROR(SUMIFS(MOVI_ENTR!M:M,MOVI_ENTR!D:D,D2090,MOVI_ENTR!O:O,$E$5)/SUMIFS(MOVI_ENTR!I:I,MOVI_ENTR!D:D,D2090,MOVI_ENTR!O:O,$E$5),0))</f>
        <v/>
      </c>
      <c r="N2090" s="104" t="str">
        <f>IF(CADA_PROD!C2088="","",G2090/E2090)</f>
        <v/>
      </c>
    </row>
    <row r="2091" spans="2:14" ht="30" customHeight="1">
      <c r="B2091" s="21">
        <f t="shared" si="65"/>
        <v>2084</v>
      </c>
      <c r="C2091" s="99" t="str">
        <f>IF(CADA_PROD!C2089="","",CADA_PROD!C2089)</f>
        <v/>
      </c>
      <c r="D2091" s="100" t="str">
        <f>IF(CADA_PROD!D2089="","",CADA_PROD!D2089)</f>
        <v/>
      </c>
      <c r="E2091" s="101" t="str">
        <f>IF(CADA_PROD!E2089="","",CADA_PROD!E2089)</f>
        <v/>
      </c>
      <c r="F2091" s="101" t="str">
        <f>IF(CADA_PROD!D2089="","",SUMIFS(MOVI_ENTR!I:I,MOVI_ENTR!D:D,D2091,MOVI_ENTR!O:O,$E$5))</f>
        <v/>
      </c>
      <c r="G2091" s="101" t="str">
        <f>IF(CADA_PROD!C2089="","",SUMIFS(MOVI_SAID!H:H,MOVI_SAID!D:D,D2091,MOVI_SAID!L:L,$E$5))</f>
        <v/>
      </c>
      <c r="H2091" s="101" t="str">
        <f t="shared" si="64"/>
        <v/>
      </c>
      <c r="I2091" s="100" t="str">
        <f>IF(CADA_PROD!C2089="","",IFERROR(IF(H2091&lt;=0,"Sem estoque",IF(H2091/E2091&lt;0.25,"Quase sem estoque",IF(H2091/E2091&lt;1.2,"Estoque baixo",IF(H2091/E2091&lt;2,"Estoque moderado","Estoque confortável")))),""))</f>
        <v/>
      </c>
      <c r="J2091" s="102" t="str">
        <f>IF(CADA_PROD!C2089="","",SUMIFS(MOVI_ENTR!M:M,MOVI_ENTR!D:D,D2091,MOVI_ENTR!O:O,$E$5))</f>
        <v/>
      </c>
      <c r="K2091" s="103" t="str">
        <f>IF(CADA_PROD!C2089="","",IFERROR($J2091/SUM($J$8:$J$1008),""))</f>
        <v/>
      </c>
      <c r="L2091" s="103" t="str">
        <f>IF(CADA_PROD!C2089="","",IFERROR(H2091/SUM($H$8:$H$1008),""))</f>
        <v/>
      </c>
      <c r="M2091" s="102" t="str">
        <f>IF(CADA_PROD!$C2089="","",IFERROR(SUMIFS(MOVI_ENTR!M:M,MOVI_ENTR!D:D,D2091,MOVI_ENTR!O:O,$E$5)/SUMIFS(MOVI_ENTR!I:I,MOVI_ENTR!D:D,D2091,MOVI_ENTR!O:O,$E$5),0))</f>
        <v/>
      </c>
      <c r="N2091" s="104" t="str">
        <f>IF(CADA_PROD!C2089="","",G2091/E2091)</f>
        <v/>
      </c>
    </row>
    <row r="2092" spans="2:14" ht="30" customHeight="1">
      <c r="B2092" s="21">
        <f t="shared" si="65"/>
        <v>2085</v>
      </c>
      <c r="C2092" s="99" t="str">
        <f>IF(CADA_PROD!C2090="","",CADA_PROD!C2090)</f>
        <v/>
      </c>
      <c r="D2092" s="100" t="str">
        <f>IF(CADA_PROD!D2090="","",CADA_PROD!D2090)</f>
        <v/>
      </c>
      <c r="E2092" s="101" t="str">
        <f>IF(CADA_PROD!E2090="","",CADA_PROD!E2090)</f>
        <v/>
      </c>
      <c r="F2092" s="101" t="str">
        <f>IF(CADA_PROD!D2090="","",SUMIFS(MOVI_ENTR!I:I,MOVI_ENTR!D:D,D2092,MOVI_ENTR!O:O,$E$5))</f>
        <v/>
      </c>
      <c r="G2092" s="101" t="str">
        <f>IF(CADA_PROD!C2090="","",SUMIFS(MOVI_SAID!H:H,MOVI_SAID!D:D,D2092,MOVI_SAID!L:L,$E$5))</f>
        <v/>
      </c>
      <c r="H2092" s="101" t="str">
        <f t="shared" si="64"/>
        <v/>
      </c>
      <c r="I2092" s="100" t="str">
        <f>IF(CADA_PROD!C2090="","",IFERROR(IF(H2092&lt;=0,"Sem estoque",IF(H2092/E2092&lt;0.25,"Quase sem estoque",IF(H2092/E2092&lt;1.2,"Estoque baixo",IF(H2092/E2092&lt;2,"Estoque moderado","Estoque confortável")))),""))</f>
        <v/>
      </c>
      <c r="J2092" s="102" t="str">
        <f>IF(CADA_PROD!C2090="","",SUMIFS(MOVI_ENTR!M:M,MOVI_ENTR!D:D,D2092,MOVI_ENTR!O:O,$E$5))</f>
        <v/>
      </c>
      <c r="K2092" s="103" t="str">
        <f>IF(CADA_PROD!C2090="","",IFERROR($J2092/SUM($J$8:$J$1008),""))</f>
        <v/>
      </c>
      <c r="L2092" s="103" t="str">
        <f>IF(CADA_PROD!C2090="","",IFERROR(H2092/SUM($H$8:$H$1008),""))</f>
        <v/>
      </c>
      <c r="M2092" s="102" t="str">
        <f>IF(CADA_PROD!$C2090="","",IFERROR(SUMIFS(MOVI_ENTR!M:M,MOVI_ENTR!D:D,D2092,MOVI_ENTR!O:O,$E$5)/SUMIFS(MOVI_ENTR!I:I,MOVI_ENTR!D:D,D2092,MOVI_ENTR!O:O,$E$5),0))</f>
        <v/>
      </c>
      <c r="N2092" s="104" t="str">
        <f>IF(CADA_PROD!C2090="","",G2092/E2092)</f>
        <v/>
      </c>
    </row>
    <row r="2093" spans="2:14" ht="30" customHeight="1">
      <c r="B2093" s="21">
        <f t="shared" si="65"/>
        <v>2086</v>
      </c>
      <c r="C2093" s="99" t="str">
        <f>IF(CADA_PROD!C2091="","",CADA_PROD!C2091)</f>
        <v/>
      </c>
      <c r="D2093" s="100" t="str">
        <f>IF(CADA_PROD!D2091="","",CADA_PROD!D2091)</f>
        <v/>
      </c>
      <c r="E2093" s="101" t="str">
        <f>IF(CADA_PROD!E2091="","",CADA_PROD!E2091)</f>
        <v/>
      </c>
      <c r="F2093" s="101" t="str">
        <f>IF(CADA_PROD!D2091="","",SUMIFS(MOVI_ENTR!I:I,MOVI_ENTR!D:D,D2093,MOVI_ENTR!O:O,$E$5))</f>
        <v/>
      </c>
      <c r="G2093" s="101" t="str">
        <f>IF(CADA_PROD!C2091="","",SUMIFS(MOVI_SAID!H:H,MOVI_SAID!D:D,D2093,MOVI_SAID!L:L,$E$5))</f>
        <v/>
      </c>
      <c r="H2093" s="101" t="str">
        <f t="shared" si="64"/>
        <v/>
      </c>
      <c r="I2093" s="100" t="str">
        <f>IF(CADA_PROD!C2091="","",IFERROR(IF(H2093&lt;=0,"Sem estoque",IF(H2093/E2093&lt;0.25,"Quase sem estoque",IF(H2093/E2093&lt;1.2,"Estoque baixo",IF(H2093/E2093&lt;2,"Estoque moderado","Estoque confortável")))),""))</f>
        <v/>
      </c>
      <c r="J2093" s="102" t="str">
        <f>IF(CADA_PROD!C2091="","",SUMIFS(MOVI_ENTR!M:M,MOVI_ENTR!D:D,D2093,MOVI_ENTR!O:O,$E$5))</f>
        <v/>
      </c>
      <c r="K2093" s="103" t="str">
        <f>IF(CADA_PROD!C2091="","",IFERROR($J2093/SUM($J$8:$J$1008),""))</f>
        <v/>
      </c>
      <c r="L2093" s="103" t="str">
        <f>IF(CADA_PROD!C2091="","",IFERROR(H2093/SUM($H$8:$H$1008),""))</f>
        <v/>
      </c>
      <c r="M2093" s="102" t="str">
        <f>IF(CADA_PROD!$C2091="","",IFERROR(SUMIFS(MOVI_ENTR!M:M,MOVI_ENTR!D:D,D2093,MOVI_ENTR!O:O,$E$5)/SUMIFS(MOVI_ENTR!I:I,MOVI_ENTR!D:D,D2093,MOVI_ENTR!O:O,$E$5),0))</f>
        <v/>
      </c>
      <c r="N2093" s="104" t="str">
        <f>IF(CADA_PROD!C2091="","",G2093/E2093)</f>
        <v/>
      </c>
    </row>
    <row r="2094" spans="2:14" ht="30" customHeight="1">
      <c r="B2094" s="21">
        <f t="shared" si="65"/>
        <v>2087</v>
      </c>
      <c r="C2094" s="99" t="str">
        <f>IF(CADA_PROD!C2092="","",CADA_PROD!C2092)</f>
        <v/>
      </c>
      <c r="D2094" s="100" t="str">
        <f>IF(CADA_PROD!D2092="","",CADA_PROD!D2092)</f>
        <v/>
      </c>
      <c r="E2094" s="101" t="str">
        <f>IF(CADA_PROD!E2092="","",CADA_PROD!E2092)</f>
        <v/>
      </c>
      <c r="F2094" s="101" t="str">
        <f>IF(CADA_PROD!D2092="","",SUMIFS(MOVI_ENTR!I:I,MOVI_ENTR!D:D,D2094,MOVI_ENTR!O:O,$E$5))</f>
        <v/>
      </c>
      <c r="G2094" s="101" t="str">
        <f>IF(CADA_PROD!C2092="","",SUMIFS(MOVI_SAID!H:H,MOVI_SAID!D:D,D2094,MOVI_SAID!L:L,$E$5))</f>
        <v/>
      </c>
      <c r="H2094" s="101" t="str">
        <f t="shared" si="64"/>
        <v/>
      </c>
      <c r="I2094" s="100" t="str">
        <f>IF(CADA_PROD!C2092="","",IFERROR(IF(H2094&lt;=0,"Sem estoque",IF(H2094/E2094&lt;0.25,"Quase sem estoque",IF(H2094/E2094&lt;1.2,"Estoque baixo",IF(H2094/E2094&lt;2,"Estoque moderado","Estoque confortável")))),""))</f>
        <v/>
      </c>
      <c r="J2094" s="102" t="str">
        <f>IF(CADA_PROD!C2092="","",SUMIFS(MOVI_ENTR!M:M,MOVI_ENTR!D:D,D2094,MOVI_ENTR!O:O,$E$5))</f>
        <v/>
      </c>
      <c r="K2094" s="103" t="str">
        <f>IF(CADA_PROD!C2092="","",IFERROR($J2094/SUM($J$8:$J$1008),""))</f>
        <v/>
      </c>
      <c r="L2094" s="103" t="str">
        <f>IF(CADA_PROD!C2092="","",IFERROR(H2094/SUM($H$8:$H$1008),""))</f>
        <v/>
      </c>
      <c r="M2094" s="102" t="str">
        <f>IF(CADA_PROD!$C2092="","",IFERROR(SUMIFS(MOVI_ENTR!M:M,MOVI_ENTR!D:D,D2094,MOVI_ENTR!O:O,$E$5)/SUMIFS(MOVI_ENTR!I:I,MOVI_ENTR!D:D,D2094,MOVI_ENTR!O:O,$E$5),0))</f>
        <v/>
      </c>
      <c r="N2094" s="104" t="str">
        <f>IF(CADA_PROD!C2092="","",G2094/E2094)</f>
        <v/>
      </c>
    </row>
    <row r="2095" spans="2:14" ht="30" customHeight="1">
      <c r="B2095" s="21">
        <f t="shared" si="65"/>
        <v>2088</v>
      </c>
      <c r="C2095" s="99" t="str">
        <f>IF(CADA_PROD!C2093="","",CADA_PROD!C2093)</f>
        <v/>
      </c>
      <c r="D2095" s="100" t="str">
        <f>IF(CADA_PROD!D2093="","",CADA_PROD!D2093)</f>
        <v/>
      </c>
      <c r="E2095" s="101" t="str">
        <f>IF(CADA_PROD!E2093="","",CADA_PROD!E2093)</f>
        <v/>
      </c>
      <c r="F2095" s="101" t="str">
        <f>IF(CADA_PROD!D2093="","",SUMIFS(MOVI_ENTR!I:I,MOVI_ENTR!D:D,D2095,MOVI_ENTR!O:O,$E$5))</f>
        <v/>
      </c>
      <c r="G2095" s="101" t="str">
        <f>IF(CADA_PROD!C2093="","",SUMIFS(MOVI_SAID!H:H,MOVI_SAID!D:D,D2095,MOVI_SAID!L:L,$E$5))</f>
        <v/>
      </c>
      <c r="H2095" s="101" t="str">
        <f t="shared" ref="H2095:H2158" si="66">IFERROR(F2095-G2095,"")</f>
        <v/>
      </c>
      <c r="I2095" s="100" t="str">
        <f>IF(CADA_PROD!C2093="","",IFERROR(IF(H2095&lt;=0,"Sem estoque",IF(H2095/E2095&lt;0.25,"Quase sem estoque",IF(H2095/E2095&lt;1.2,"Estoque baixo",IF(H2095/E2095&lt;2,"Estoque moderado","Estoque confortável")))),""))</f>
        <v/>
      </c>
      <c r="J2095" s="102" t="str">
        <f>IF(CADA_PROD!C2093="","",SUMIFS(MOVI_ENTR!M:M,MOVI_ENTR!D:D,D2095,MOVI_ENTR!O:O,$E$5))</f>
        <v/>
      </c>
      <c r="K2095" s="103" t="str">
        <f>IF(CADA_PROD!C2093="","",IFERROR($J2095/SUM($J$8:$J$1008),""))</f>
        <v/>
      </c>
      <c r="L2095" s="103" t="str">
        <f>IF(CADA_PROD!C2093="","",IFERROR(H2095/SUM($H$8:$H$1008),""))</f>
        <v/>
      </c>
      <c r="M2095" s="102" t="str">
        <f>IF(CADA_PROD!$C2093="","",IFERROR(SUMIFS(MOVI_ENTR!M:M,MOVI_ENTR!D:D,D2095,MOVI_ENTR!O:O,$E$5)/SUMIFS(MOVI_ENTR!I:I,MOVI_ENTR!D:D,D2095,MOVI_ENTR!O:O,$E$5),0))</f>
        <v/>
      </c>
      <c r="N2095" s="104" t="str">
        <f>IF(CADA_PROD!C2093="","",G2095/E2095)</f>
        <v/>
      </c>
    </row>
    <row r="2096" spans="2:14" ht="30" customHeight="1">
      <c r="B2096" s="21">
        <f t="shared" si="65"/>
        <v>2089</v>
      </c>
      <c r="C2096" s="99" t="str">
        <f>IF(CADA_PROD!C2094="","",CADA_PROD!C2094)</f>
        <v/>
      </c>
      <c r="D2096" s="100" t="str">
        <f>IF(CADA_PROD!D2094="","",CADA_PROD!D2094)</f>
        <v/>
      </c>
      <c r="E2096" s="101" t="str">
        <f>IF(CADA_PROD!E2094="","",CADA_PROD!E2094)</f>
        <v/>
      </c>
      <c r="F2096" s="101" t="str">
        <f>IF(CADA_PROD!D2094="","",SUMIFS(MOVI_ENTR!I:I,MOVI_ENTR!D:D,D2096,MOVI_ENTR!O:O,$E$5))</f>
        <v/>
      </c>
      <c r="G2096" s="101" t="str">
        <f>IF(CADA_PROD!C2094="","",SUMIFS(MOVI_SAID!H:H,MOVI_SAID!D:D,D2096,MOVI_SAID!L:L,$E$5))</f>
        <v/>
      </c>
      <c r="H2096" s="101" t="str">
        <f t="shared" si="66"/>
        <v/>
      </c>
      <c r="I2096" s="100" t="str">
        <f>IF(CADA_PROD!C2094="","",IFERROR(IF(H2096&lt;=0,"Sem estoque",IF(H2096/E2096&lt;0.25,"Quase sem estoque",IF(H2096/E2096&lt;1.2,"Estoque baixo",IF(H2096/E2096&lt;2,"Estoque moderado","Estoque confortável")))),""))</f>
        <v/>
      </c>
      <c r="J2096" s="102" t="str">
        <f>IF(CADA_PROD!C2094="","",SUMIFS(MOVI_ENTR!M:M,MOVI_ENTR!D:D,D2096,MOVI_ENTR!O:O,$E$5))</f>
        <v/>
      </c>
      <c r="K2096" s="103" t="str">
        <f>IF(CADA_PROD!C2094="","",IFERROR($J2096/SUM($J$8:$J$1008),""))</f>
        <v/>
      </c>
      <c r="L2096" s="103" t="str">
        <f>IF(CADA_PROD!C2094="","",IFERROR(H2096/SUM($H$8:$H$1008),""))</f>
        <v/>
      </c>
      <c r="M2096" s="102" t="str">
        <f>IF(CADA_PROD!$C2094="","",IFERROR(SUMIFS(MOVI_ENTR!M:M,MOVI_ENTR!D:D,D2096,MOVI_ENTR!O:O,$E$5)/SUMIFS(MOVI_ENTR!I:I,MOVI_ENTR!D:D,D2096,MOVI_ENTR!O:O,$E$5),0))</f>
        <v/>
      </c>
      <c r="N2096" s="104" t="str">
        <f>IF(CADA_PROD!C2094="","",G2096/E2096)</f>
        <v/>
      </c>
    </row>
    <row r="2097" spans="2:14" ht="30" customHeight="1">
      <c r="B2097" s="21">
        <f t="shared" si="65"/>
        <v>2090</v>
      </c>
      <c r="C2097" s="99" t="str">
        <f>IF(CADA_PROD!C2095="","",CADA_PROD!C2095)</f>
        <v/>
      </c>
      <c r="D2097" s="100" t="str">
        <f>IF(CADA_PROD!D2095="","",CADA_PROD!D2095)</f>
        <v/>
      </c>
      <c r="E2097" s="101" t="str">
        <f>IF(CADA_PROD!E2095="","",CADA_PROD!E2095)</f>
        <v/>
      </c>
      <c r="F2097" s="101" t="str">
        <f>IF(CADA_PROD!D2095="","",SUMIFS(MOVI_ENTR!I:I,MOVI_ENTR!D:D,D2097,MOVI_ENTR!O:O,$E$5))</f>
        <v/>
      </c>
      <c r="G2097" s="101" t="str">
        <f>IF(CADA_PROD!C2095="","",SUMIFS(MOVI_SAID!H:H,MOVI_SAID!D:D,D2097,MOVI_SAID!L:L,$E$5))</f>
        <v/>
      </c>
      <c r="H2097" s="101" t="str">
        <f t="shared" si="66"/>
        <v/>
      </c>
      <c r="I2097" s="100" t="str">
        <f>IF(CADA_PROD!C2095="","",IFERROR(IF(H2097&lt;=0,"Sem estoque",IF(H2097/E2097&lt;0.25,"Quase sem estoque",IF(H2097/E2097&lt;1.2,"Estoque baixo",IF(H2097/E2097&lt;2,"Estoque moderado","Estoque confortável")))),""))</f>
        <v/>
      </c>
      <c r="J2097" s="102" t="str">
        <f>IF(CADA_PROD!C2095="","",SUMIFS(MOVI_ENTR!M:M,MOVI_ENTR!D:D,D2097,MOVI_ENTR!O:O,$E$5))</f>
        <v/>
      </c>
      <c r="K2097" s="103" t="str">
        <f>IF(CADA_PROD!C2095="","",IFERROR($J2097/SUM($J$8:$J$1008),""))</f>
        <v/>
      </c>
      <c r="L2097" s="103" t="str">
        <f>IF(CADA_PROD!C2095="","",IFERROR(H2097/SUM($H$8:$H$1008),""))</f>
        <v/>
      </c>
      <c r="M2097" s="102" t="str">
        <f>IF(CADA_PROD!$C2095="","",IFERROR(SUMIFS(MOVI_ENTR!M:M,MOVI_ENTR!D:D,D2097,MOVI_ENTR!O:O,$E$5)/SUMIFS(MOVI_ENTR!I:I,MOVI_ENTR!D:D,D2097,MOVI_ENTR!O:O,$E$5),0))</f>
        <v/>
      </c>
      <c r="N2097" s="104" t="str">
        <f>IF(CADA_PROD!C2095="","",G2097/E2097)</f>
        <v/>
      </c>
    </row>
    <row r="2098" spans="2:14" ht="30" customHeight="1">
      <c r="B2098" s="21">
        <f t="shared" si="65"/>
        <v>2091</v>
      </c>
      <c r="C2098" s="99" t="str">
        <f>IF(CADA_PROD!C2096="","",CADA_PROD!C2096)</f>
        <v/>
      </c>
      <c r="D2098" s="100" t="str">
        <f>IF(CADA_PROD!D2096="","",CADA_PROD!D2096)</f>
        <v/>
      </c>
      <c r="E2098" s="101" t="str">
        <f>IF(CADA_PROD!E2096="","",CADA_PROD!E2096)</f>
        <v/>
      </c>
      <c r="F2098" s="101" t="str">
        <f>IF(CADA_PROD!D2096="","",SUMIFS(MOVI_ENTR!I:I,MOVI_ENTR!D:D,D2098,MOVI_ENTR!O:O,$E$5))</f>
        <v/>
      </c>
      <c r="G2098" s="101" t="str">
        <f>IF(CADA_PROD!C2096="","",SUMIFS(MOVI_SAID!H:H,MOVI_SAID!D:D,D2098,MOVI_SAID!L:L,$E$5))</f>
        <v/>
      </c>
      <c r="H2098" s="101" t="str">
        <f t="shared" si="66"/>
        <v/>
      </c>
      <c r="I2098" s="100" t="str">
        <f>IF(CADA_PROD!C2096="","",IFERROR(IF(H2098&lt;=0,"Sem estoque",IF(H2098/E2098&lt;0.25,"Quase sem estoque",IF(H2098/E2098&lt;1.2,"Estoque baixo",IF(H2098/E2098&lt;2,"Estoque moderado","Estoque confortável")))),""))</f>
        <v/>
      </c>
      <c r="J2098" s="102" t="str">
        <f>IF(CADA_PROD!C2096="","",SUMIFS(MOVI_ENTR!M:M,MOVI_ENTR!D:D,D2098,MOVI_ENTR!O:O,$E$5))</f>
        <v/>
      </c>
      <c r="K2098" s="103" t="str">
        <f>IF(CADA_PROD!C2096="","",IFERROR($J2098/SUM($J$8:$J$1008),""))</f>
        <v/>
      </c>
      <c r="L2098" s="103" t="str">
        <f>IF(CADA_PROD!C2096="","",IFERROR(H2098/SUM($H$8:$H$1008),""))</f>
        <v/>
      </c>
      <c r="M2098" s="102" t="str">
        <f>IF(CADA_PROD!$C2096="","",IFERROR(SUMIFS(MOVI_ENTR!M:M,MOVI_ENTR!D:D,D2098,MOVI_ENTR!O:O,$E$5)/SUMIFS(MOVI_ENTR!I:I,MOVI_ENTR!D:D,D2098,MOVI_ENTR!O:O,$E$5),0))</f>
        <v/>
      </c>
      <c r="N2098" s="104" t="str">
        <f>IF(CADA_PROD!C2096="","",G2098/E2098)</f>
        <v/>
      </c>
    </row>
    <row r="2099" spans="2:14" ht="30" customHeight="1">
      <c r="B2099" s="21">
        <f t="shared" si="65"/>
        <v>2092</v>
      </c>
      <c r="C2099" s="99" t="str">
        <f>IF(CADA_PROD!C2097="","",CADA_PROD!C2097)</f>
        <v/>
      </c>
      <c r="D2099" s="100" t="str">
        <f>IF(CADA_PROD!D2097="","",CADA_PROD!D2097)</f>
        <v/>
      </c>
      <c r="E2099" s="101" t="str">
        <f>IF(CADA_PROD!E2097="","",CADA_PROD!E2097)</f>
        <v/>
      </c>
      <c r="F2099" s="101" t="str">
        <f>IF(CADA_PROD!D2097="","",SUMIFS(MOVI_ENTR!I:I,MOVI_ENTR!D:D,D2099,MOVI_ENTR!O:O,$E$5))</f>
        <v/>
      </c>
      <c r="G2099" s="101" t="str">
        <f>IF(CADA_PROD!C2097="","",SUMIFS(MOVI_SAID!H:H,MOVI_SAID!D:D,D2099,MOVI_SAID!L:L,$E$5))</f>
        <v/>
      </c>
      <c r="H2099" s="101" t="str">
        <f t="shared" si="66"/>
        <v/>
      </c>
      <c r="I2099" s="100" t="str">
        <f>IF(CADA_PROD!C2097="","",IFERROR(IF(H2099&lt;=0,"Sem estoque",IF(H2099/E2099&lt;0.25,"Quase sem estoque",IF(H2099/E2099&lt;1.2,"Estoque baixo",IF(H2099/E2099&lt;2,"Estoque moderado","Estoque confortável")))),""))</f>
        <v/>
      </c>
      <c r="J2099" s="102" t="str">
        <f>IF(CADA_PROD!C2097="","",SUMIFS(MOVI_ENTR!M:M,MOVI_ENTR!D:D,D2099,MOVI_ENTR!O:O,$E$5))</f>
        <v/>
      </c>
      <c r="K2099" s="103" t="str">
        <f>IF(CADA_PROD!C2097="","",IFERROR($J2099/SUM($J$8:$J$1008),""))</f>
        <v/>
      </c>
      <c r="L2099" s="103" t="str">
        <f>IF(CADA_PROD!C2097="","",IFERROR(H2099/SUM($H$8:$H$1008),""))</f>
        <v/>
      </c>
      <c r="M2099" s="102" t="str">
        <f>IF(CADA_PROD!$C2097="","",IFERROR(SUMIFS(MOVI_ENTR!M:M,MOVI_ENTR!D:D,D2099,MOVI_ENTR!O:O,$E$5)/SUMIFS(MOVI_ENTR!I:I,MOVI_ENTR!D:D,D2099,MOVI_ENTR!O:O,$E$5),0))</f>
        <v/>
      </c>
      <c r="N2099" s="104" t="str">
        <f>IF(CADA_PROD!C2097="","",G2099/E2099)</f>
        <v/>
      </c>
    </row>
    <row r="2100" spans="2:14" ht="30" customHeight="1">
      <c r="B2100" s="21">
        <f t="shared" si="65"/>
        <v>2093</v>
      </c>
      <c r="C2100" s="99" t="str">
        <f>IF(CADA_PROD!C2098="","",CADA_PROD!C2098)</f>
        <v/>
      </c>
      <c r="D2100" s="100" t="str">
        <f>IF(CADA_PROD!D2098="","",CADA_PROD!D2098)</f>
        <v/>
      </c>
      <c r="E2100" s="101" t="str">
        <f>IF(CADA_PROD!E2098="","",CADA_PROD!E2098)</f>
        <v/>
      </c>
      <c r="F2100" s="101" t="str">
        <f>IF(CADA_PROD!D2098="","",SUMIFS(MOVI_ENTR!I:I,MOVI_ENTR!D:D,D2100,MOVI_ENTR!O:O,$E$5))</f>
        <v/>
      </c>
      <c r="G2100" s="101" t="str">
        <f>IF(CADA_PROD!C2098="","",SUMIFS(MOVI_SAID!H:H,MOVI_SAID!D:D,D2100,MOVI_SAID!L:L,$E$5))</f>
        <v/>
      </c>
      <c r="H2100" s="101" t="str">
        <f t="shared" si="66"/>
        <v/>
      </c>
      <c r="I2100" s="100" t="str">
        <f>IF(CADA_PROD!C2098="","",IFERROR(IF(H2100&lt;=0,"Sem estoque",IF(H2100/E2100&lt;0.25,"Quase sem estoque",IF(H2100/E2100&lt;1.2,"Estoque baixo",IF(H2100/E2100&lt;2,"Estoque moderado","Estoque confortável")))),""))</f>
        <v/>
      </c>
      <c r="J2100" s="102" t="str">
        <f>IF(CADA_PROD!C2098="","",SUMIFS(MOVI_ENTR!M:M,MOVI_ENTR!D:D,D2100,MOVI_ENTR!O:O,$E$5))</f>
        <v/>
      </c>
      <c r="K2100" s="103" t="str">
        <f>IF(CADA_PROD!C2098="","",IFERROR($J2100/SUM($J$8:$J$1008),""))</f>
        <v/>
      </c>
      <c r="L2100" s="103" t="str">
        <f>IF(CADA_PROD!C2098="","",IFERROR(H2100/SUM($H$8:$H$1008),""))</f>
        <v/>
      </c>
      <c r="M2100" s="102" t="str">
        <f>IF(CADA_PROD!$C2098="","",IFERROR(SUMIFS(MOVI_ENTR!M:M,MOVI_ENTR!D:D,D2100,MOVI_ENTR!O:O,$E$5)/SUMIFS(MOVI_ENTR!I:I,MOVI_ENTR!D:D,D2100,MOVI_ENTR!O:O,$E$5),0))</f>
        <v/>
      </c>
      <c r="N2100" s="104" t="str">
        <f>IF(CADA_PROD!C2098="","",G2100/E2100)</f>
        <v/>
      </c>
    </row>
    <row r="2101" spans="2:14" ht="30" customHeight="1">
      <c r="B2101" s="21">
        <f t="shared" si="65"/>
        <v>2094</v>
      </c>
      <c r="C2101" s="99" t="str">
        <f>IF(CADA_PROD!C2099="","",CADA_PROD!C2099)</f>
        <v/>
      </c>
      <c r="D2101" s="100" t="str">
        <f>IF(CADA_PROD!D2099="","",CADA_PROD!D2099)</f>
        <v/>
      </c>
      <c r="E2101" s="101" t="str">
        <f>IF(CADA_PROD!E2099="","",CADA_PROD!E2099)</f>
        <v/>
      </c>
      <c r="F2101" s="101" t="str">
        <f>IF(CADA_PROD!D2099="","",SUMIFS(MOVI_ENTR!I:I,MOVI_ENTR!D:D,D2101,MOVI_ENTR!O:O,$E$5))</f>
        <v/>
      </c>
      <c r="G2101" s="101" t="str">
        <f>IF(CADA_PROD!C2099="","",SUMIFS(MOVI_SAID!H:H,MOVI_SAID!D:D,D2101,MOVI_SAID!L:L,$E$5))</f>
        <v/>
      </c>
      <c r="H2101" s="101" t="str">
        <f t="shared" si="66"/>
        <v/>
      </c>
      <c r="I2101" s="100" t="str">
        <f>IF(CADA_PROD!C2099="","",IFERROR(IF(H2101&lt;=0,"Sem estoque",IF(H2101/E2101&lt;0.25,"Quase sem estoque",IF(H2101/E2101&lt;1.2,"Estoque baixo",IF(H2101/E2101&lt;2,"Estoque moderado","Estoque confortável")))),""))</f>
        <v/>
      </c>
      <c r="J2101" s="102" t="str">
        <f>IF(CADA_PROD!C2099="","",SUMIFS(MOVI_ENTR!M:M,MOVI_ENTR!D:D,D2101,MOVI_ENTR!O:O,$E$5))</f>
        <v/>
      </c>
      <c r="K2101" s="103" t="str">
        <f>IF(CADA_PROD!C2099="","",IFERROR($J2101/SUM($J$8:$J$1008),""))</f>
        <v/>
      </c>
      <c r="L2101" s="103" t="str">
        <f>IF(CADA_PROD!C2099="","",IFERROR(H2101/SUM($H$8:$H$1008),""))</f>
        <v/>
      </c>
      <c r="M2101" s="102" t="str">
        <f>IF(CADA_PROD!$C2099="","",IFERROR(SUMIFS(MOVI_ENTR!M:M,MOVI_ENTR!D:D,D2101,MOVI_ENTR!O:O,$E$5)/SUMIFS(MOVI_ENTR!I:I,MOVI_ENTR!D:D,D2101,MOVI_ENTR!O:O,$E$5),0))</f>
        <v/>
      </c>
      <c r="N2101" s="104" t="str">
        <f>IF(CADA_PROD!C2099="","",G2101/E2101)</f>
        <v/>
      </c>
    </row>
    <row r="2102" spans="2:14" ht="30" customHeight="1">
      <c r="B2102" s="21">
        <f t="shared" si="65"/>
        <v>2095</v>
      </c>
      <c r="C2102" s="99" t="str">
        <f>IF(CADA_PROD!C2100="","",CADA_PROD!C2100)</f>
        <v/>
      </c>
      <c r="D2102" s="100" t="str">
        <f>IF(CADA_PROD!D2100="","",CADA_PROD!D2100)</f>
        <v/>
      </c>
      <c r="E2102" s="101" t="str">
        <f>IF(CADA_PROD!E2100="","",CADA_PROD!E2100)</f>
        <v/>
      </c>
      <c r="F2102" s="101" t="str">
        <f>IF(CADA_PROD!D2100="","",SUMIFS(MOVI_ENTR!I:I,MOVI_ENTR!D:D,D2102,MOVI_ENTR!O:O,$E$5))</f>
        <v/>
      </c>
      <c r="G2102" s="101" t="str">
        <f>IF(CADA_PROD!C2100="","",SUMIFS(MOVI_SAID!H:H,MOVI_SAID!D:D,D2102,MOVI_SAID!L:L,$E$5))</f>
        <v/>
      </c>
      <c r="H2102" s="101" t="str">
        <f t="shared" si="66"/>
        <v/>
      </c>
      <c r="I2102" s="100" t="str">
        <f>IF(CADA_PROD!C2100="","",IFERROR(IF(H2102&lt;=0,"Sem estoque",IF(H2102/E2102&lt;0.25,"Quase sem estoque",IF(H2102/E2102&lt;1.2,"Estoque baixo",IF(H2102/E2102&lt;2,"Estoque moderado","Estoque confortável")))),""))</f>
        <v/>
      </c>
      <c r="J2102" s="102" t="str">
        <f>IF(CADA_PROD!C2100="","",SUMIFS(MOVI_ENTR!M:M,MOVI_ENTR!D:D,D2102,MOVI_ENTR!O:O,$E$5))</f>
        <v/>
      </c>
      <c r="K2102" s="103" t="str">
        <f>IF(CADA_PROD!C2100="","",IFERROR($J2102/SUM($J$8:$J$1008),""))</f>
        <v/>
      </c>
      <c r="L2102" s="103" t="str">
        <f>IF(CADA_PROD!C2100="","",IFERROR(H2102/SUM($H$8:$H$1008),""))</f>
        <v/>
      </c>
      <c r="M2102" s="102" t="str">
        <f>IF(CADA_PROD!$C2100="","",IFERROR(SUMIFS(MOVI_ENTR!M:M,MOVI_ENTR!D:D,D2102,MOVI_ENTR!O:O,$E$5)/SUMIFS(MOVI_ENTR!I:I,MOVI_ENTR!D:D,D2102,MOVI_ENTR!O:O,$E$5),0))</f>
        <v/>
      </c>
      <c r="N2102" s="104" t="str">
        <f>IF(CADA_PROD!C2100="","",G2102/E2102)</f>
        <v/>
      </c>
    </row>
    <row r="2103" spans="2:14" ht="30" customHeight="1">
      <c r="B2103" s="21">
        <f t="shared" si="65"/>
        <v>2096</v>
      </c>
      <c r="C2103" s="99" t="str">
        <f>IF(CADA_PROD!C2101="","",CADA_PROD!C2101)</f>
        <v/>
      </c>
      <c r="D2103" s="100" t="str">
        <f>IF(CADA_PROD!D2101="","",CADA_PROD!D2101)</f>
        <v/>
      </c>
      <c r="E2103" s="101" t="str">
        <f>IF(CADA_PROD!E2101="","",CADA_PROD!E2101)</f>
        <v/>
      </c>
      <c r="F2103" s="101" t="str">
        <f>IF(CADA_PROD!D2101="","",SUMIFS(MOVI_ENTR!I:I,MOVI_ENTR!D:D,D2103,MOVI_ENTR!O:O,$E$5))</f>
        <v/>
      </c>
      <c r="G2103" s="101" t="str">
        <f>IF(CADA_PROD!C2101="","",SUMIFS(MOVI_SAID!H:H,MOVI_SAID!D:D,D2103,MOVI_SAID!L:L,$E$5))</f>
        <v/>
      </c>
      <c r="H2103" s="101" t="str">
        <f t="shared" si="66"/>
        <v/>
      </c>
      <c r="I2103" s="100" t="str">
        <f>IF(CADA_PROD!C2101="","",IFERROR(IF(H2103&lt;=0,"Sem estoque",IF(H2103/E2103&lt;0.25,"Quase sem estoque",IF(H2103/E2103&lt;1.2,"Estoque baixo",IF(H2103/E2103&lt;2,"Estoque moderado","Estoque confortável")))),""))</f>
        <v/>
      </c>
      <c r="J2103" s="102" t="str">
        <f>IF(CADA_PROD!C2101="","",SUMIFS(MOVI_ENTR!M:M,MOVI_ENTR!D:D,D2103,MOVI_ENTR!O:O,$E$5))</f>
        <v/>
      </c>
      <c r="K2103" s="103" t="str">
        <f>IF(CADA_PROD!C2101="","",IFERROR($J2103/SUM($J$8:$J$1008),""))</f>
        <v/>
      </c>
      <c r="L2103" s="103" t="str">
        <f>IF(CADA_PROD!C2101="","",IFERROR(H2103/SUM($H$8:$H$1008),""))</f>
        <v/>
      </c>
      <c r="M2103" s="102" t="str">
        <f>IF(CADA_PROD!$C2101="","",IFERROR(SUMIFS(MOVI_ENTR!M:M,MOVI_ENTR!D:D,D2103,MOVI_ENTR!O:O,$E$5)/SUMIFS(MOVI_ENTR!I:I,MOVI_ENTR!D:D,D2103,MOVI_ENTR!O:O,$E$5),0))</f>
        <v/>
      </c>
      <c r="N2103" s="104" t="str">
        <f>IF(CADA_PROD!C2101="","",G2103/E2103)</f>
        <v/>
      </c>
    </row>
    <row r="2104" spans="2:14" ht="30" customHeight="1">
      <c r="B2104" s="21">
        <f t="shared" si="65"/>
        <v>2097</v>
      </c>
      <c r="C2104" s="99" t="str">
        <f>IF(CADA_PROD!C2102="","",CADA_PROD!C2102)</f>
        <v/>
      </c>
      <c r="D2104" s="100" t="str">
        <f>IF(CADA_PROD!D2102="","",CADA_PROD!D2102)</f>
        <v/>
      </c>
      <c r="E2104" s="101" t="str">
        <f>IF(CADA_PROD!E2102="","",CADA_PROD!E2102)</f>
        <v/>
      </c>
      <c r="F2104" s="101" t="str">
        <f>IF(CADA_PROD!D2102="","",SUMIFS(MOVI_ENTR!I:I,MOVI_ENTR!D:D,D2104,MOVI_ENTR!O:O,$E$5))</f>
        <v/>
      </c>
      <c r="G2104" s="101" t="str">
        <f>IF(CADA_PROD!C2102="","",SUMIFS(MOVI_SAID!H:H,MOVI_SAID!D:D,D2104,MOVI_SAID!L:L,$E$5))</f>
        <v/>
      </c>
      <c r="H2104" s="101" t="str">
        <f t="shared" si="66"/>
        <v/>
      </c>
      <c r="I2104" s="100" t="str">
        <f>IF(CADA_PROD!C2102="","",IFERROR(IF(H2104&lt;=0,"Sem estoque",IF(H2104/E2104&lt;0.25,"Quase sem estoque",IF(H2104/E2104&lt;1.2,"Estoque baixo",IF(H2104/E2104&lt;2,"Estoque moderado","Estoque confortável")))),""))</f>
        <v/>
      </c>
      <c r="J2104" s="102" t="str">
        <f>IF(CADA_PROD!C2102="","",SUMIFS(MOVI_ENTR!M:M,MOVI_ENTR!D:D,D2104,MOVI_ENTR!O:O,$E$5))</f>
        <v/>
      </c>
      <c r="K2104" s="103" t="str">
        <f>IF(CADA_PROD!C2102="","",IFERROR($J2104/SUM($J$8:$J$1008),""))</f>
        <v/>
      </c>
      <c r="L2104" s="103" t="str">
        <f>IF(CADA_PROD!C2102="","",IFERROR(H2104/SUM($H$8:$H$1008),""))</f>
        <v/>
      </c>
      <c r="M2104" s="102" t="str">
        <f>IF(CADA_PROD!$C2102="","",IFERROR(SUMIFS(MOVI_ENTR!M:M,MOVI_ENTR!D:D,D2104,MOVI_ENTR!O:O,$E$5)/SUMIFS(MOVI_ENTR!I:I,MOVI_ENTR!D:D,D2104,MOVI_ENTR!O:O,$E$5),0))</f>
        <v/>
      </c>
      <c r="N2104" s="104" t="str">
        <f>IF(CADA_PROD!C2102="","",G2104/E2104)</f>
        <v/>
      </c>
    </row>
    <row r="2105" spans="2:14" ht="30" customHeight="1">
      <c r="B2105" s="21">
        <f t="shared" si="65"/>
        <v>2098</v>
      </c>
      <c r="C2105" s="99" t="str">
        <f>IF(CADA_PROD!C2103="","",CADA_PROD!C2103)</f>
        <v/>
      </c>
      <c r="D2105" s="100" t="str">
        <f>IF(CADA_PROD!D2103="","",CADA_PROD!D2103)</f>
        <v/>
      </c>
      <c r="E2105" s="101" t="str">
        <f>IF(CADA_PROD!E2103="","",CADA_PROD!E2103)</f>
        <v/>
      </c>
      <c r="F2105" s="101" t="str">
        <f>IF(CADA_PROD!D2103="","",SUMIFS(MOVI_ENTR!I:I,MOVI_ENTR!D:D,D2105,MOVI_ENTR!O:O,$E$5))</f>
        <v/>
      </c>
      <c r="G2105" s="101" t="str">
        <f>IF(CADA_PROD!C2103="","",SUMIFS(MOVI_SAID!H:H,MOVI_SAID!D:D,D2105,MOVI_SAID!L:L,$E$5))</f>
        <v/>
      </c>
      <c r="H2105" s="101" t="str">
        <f t="shared" si="66"/>
        <v/>
      </c>
      <c r="I2105" s="100" t="str">
        <f>IF(CADA_PROD!C2103="","",IFERROR(IF(H2105&lt;=0,"Sem estoque",IF(H2105/E2105&lt;0.25,"Quase sem estoque",IF(H2105/E2105&lt;1.2,"Estoque baixo",IF(H2105/E2105&lt;2,"Estoque moderado","Estoque confortável")))),""))</f>
        <v/>
      </c>
      <c r="J2105" s="102" t="str">
        <f>IF(CADA_PROD!C2103="","",SUMIFS(MOVI_ENTR!M:M,MOVI_ENTR!D:D,D2105,MOVI_ENTR!O:O,$E$5))</f>
        <v/>
      </c>
      <c r="K2105" s="103" t="str">
        <f>IF(CADA_PROD!C2103="","",IFERROR($J2105/SUM($J$8:$J$1008),""))</f>
        <v/>
      </c>
      <c r="L2105" s="103" t="str">
        <f>IF(CADA_PROD!C2103="","",IFERROR(H2105/SUM($H$8:$H$1008),""))</f>
        <v/>
      </c>
      <c r="M2105" s="102" t="str">
        <f>IF(CADA_PROD!$C2103="","",IFERROR(SUMIFS(MOVI_ENTR!M:M,MOVI_ENTR!D:D,D2105,MOVI_ENTR!O:O,$E$5)/SUMIFS(MOVI_ENTR!I:I,MOVI_ENTR!D:D,D2105,MOVI_ENTR!O:O,$E$5),0))</f>
        <v/>
      </c>
      <c r="N2105" s="104" t="str">
        <f>IF(CADA_PROD!C2103="","",G2105/E2105)</f>
        <v/>
      </c>
    </row>
    <row r="2106" spans="2:14" ht="30" customHeight="1">
      <c r="B2106" s="21">
        <f t="shared" si="65"/>
        <v>2099</v>
      </c>
      <c r="C2106" s="99" t="str">
        <f>IF(CADA_PROD!C2104="","",CADA_PROD!C2104)</f>
        <v/>
      </c>
      <c r="D2106" s="100" t="str">
        <f>IF(CADA_PROD!D2104="","",CADA_PROD!D2104)</f>
        <v/>
      </c>
      <c r="E2106" s="101" t="str">
        <f>IF(CADA_PROD!E2104="","",CADA_PROD!E2104)</f>
        <v/>
      </c>
      <c r="F2106" s="101" t="str">
        <f>IF(CADA_PROD!D2104="","",SUMIFS(MOVI_ENTR!I:I,MOVI_ENTR!D:D,D2106,MOVI_ENTR!O:O,$E$5))</f>
        <v/>
      </c>
      <c r="G2106" s="101" t="str">
        <f>IF(CADA_PROD!C2104="","",SUMIFS(MOVI_SAID!H:H,MOVI_SAID!D:D,D2106,MOVI_SAID!L:L,$E$5))</f>
        <v/>
      </c>
      <c r="H2106" s="101" t="str">
        <f t="shared" si="66"/>
        <v/>
      </c>
      <c r="I2106" s="100" t="str">
        <f>IF(CADA_PROD!C2104="","",IFERROR(IF(H2106&lt;=0,"Sem estoque",IF(H2106/E2106&lt;0.25,"Quase sem estoque",IF(H2106/E2106&lt;1.2,"Estoque baixo",IF(H2106/E2106&lt;2,"Estoque moderado","Estoque confortável")))),""))</f>
        <v/>
      </c>
      <c r="J2106" s="102" t="str">
        <f>IF(CADA_PROD!C2104="","",SUMIFS(MOVI_ENTR!M:M,MOVI_ENTR!D:D,D2106,MOVI_ENTR!O:O,$E$5))</f>
        <v/>
      </c>
      <c r="K2106" s="103" t="str">
        <f>IF(CADA_PROD!C2104="","",IFERROR($J2106/SUM($J$8:$J$1008),""))</f>
        <v/>
      </c>
      <c r="L2106" s="103" t="str">
        <f>IF(CADA_PROD!C2104="","",IFERROR(H2106/SUM($H$8:$H$1008),""))</f>
        <v/>
      </c>
      <c r="M2106" s="102" t="str">
        <f>IF(CADA_PROD!$C2104="","",IFERROR(SUMIFS(MOVI_ENTR!M:M,MOVI_ENTR!D:D,D2106,MOVI_ENTR!O:O,$E$5)/SUMIFS(MOVI_ENTR!I:I,MOVI_ENTR!D:D,D2106,MOVI_ENTR!O:O,$E$5),0))</f>
        <v/>
      </c>
      <c r="N2106" s="104" t="str">
        <f>IF(CADA_PROD!C2104="","",G2106/E2106)</f>
        <v/>
      </c>
    </row>
    <row r="2107" spans="2:14" ht="30" customHeight="1">
      <c r="B2107" s="21">
        <f t="shared" si="65"/>
        <v>2100</v>
      </c>
      <c r="C2107" s="99" t="str">
        <f>IF(CADA_PROD!C2105="","",CADA_PROD!C2105)</f>
        <v/>
      </c>
      <c r="D2107" s="100" t="str">
        <f>IF(CADA_PROD!D2105="","",CADA_PROD!D2105)</f>
        <v/>
      </c>
      <c r="E2107" s="101" t="str">
        <f>IF(CADA_PROD!E2105="","",CADA_PROD!E2105)</f>
        <v/>
      </c>
      <c r="F2107" s="101" t="str">
        <f>IF(CADA_PROD!D2105="","",SUMIFS(MOVI_ENTR!I:I,MOVI_ENTR!D:D,D2107,MOVI_ENTR!O:O,$E$5))</f>
        <v/>
      </c>
      <c r="G2107" s="101" t="str">
        <f>IF(CADA_PROD!C2105="","",SUMIFS(MOVI_SAID!H:H,MOVI_SAID!D:D,D2107,MOVI_SAID!L:L,$E$5))</f>
        <v/>
      </c>
      <c r="H2107" s="101" t="str">
        <f t="shared" si="66"/>
        <v/>
      </c>
      <c r="I2107" s="100" t="str">
        <f>IF(CADA_PROD!C2105="","",IFERROR(IF(H2107&lt;=0,"Sem estoque",IF(H2107/E2107&lt;0.25,"Quase sem estoque",IF(H2107/E2107&lt;1.2,"Estoque baixo",IF(H2107/E2107&lt;2,"Estoque moderado","Estoque confortável")))),""))</f>
        <v/>
      </c>
      <c r="J2107" s="102" t="str">
        <f>IF(CADA_PROD!C2105="","",SUMIFS(MOVI_ENTR!M:M,MOVI_ENTR!D:D,D2107,MOVI_ENTR!O:O,$E$5))</f>
        <v/>
      </c>
      <c r="K2107" s="103" t="str">
        <f>IF(CADA_PROD!C2105="","",IFERROR($J2107/SUM($J$8:$J$1008),""))</f>
        <v/>
      </c>
      <c r="L2107" s="103" t="str">
        <f>IF(CADA_PROD!C2105="","",IFERROR(H2107/SUM($H$8:$H$1008),""))</f>
        <v/>
      </c>
      <c r="M2107" s="102" t="str">
        <f>IF(CADA_PROD!$C2105="","",IFERROR(SUMIFS(MOVI_ENTR!M:M,MOVI_ENTR!D:D,D2107,MOVI_ENTR!O:O,$E$5)/SUMIFS(MOVI_ENTR!I:I,MOVI_ENTR!D:D,D2107,MOVI_ENTR!O:O,$E$5),0))</f>
        <v/>
      </c>
      <c r="N2107" s="104" t="str">
        <f>IF(CADA_PROD!C2105="","",G2107/E2107)</f>
        <v/>
      </c>
    </row>
    <row r="2108" spans="2:14" ht="30" customHeight="1">
      <c r="B2108" s="21">
        <f t="shared" si="65"/>
        <v>2101</v>
      </c>
      <c r="C2108" s="99" t="str">
        <f>IF(CADA_PROD!C2106="","",CADA_PROD!C2106)</f>
        <v/>
      </c>
      <c r="D2108" s="100" t="str">
        <f>IF(CADA_PROD!D2106="","",CADA_PROD!D2106)</f>
        <v/>
      </c>
      <c r="E2108" s="101" t="str">
        <f>IF(CADA_PROD!E2106="","",CADA_PROD!E2106)</f>
        <v/>
      </c>
      <c r="F2108" s="101" t="str">
        <f>IF(CADA_PROD!D2106="","",SUMIFS(MOVI_ENTR!I:I,MOVI_ENTR!D:D,D2108,MOVI_ENTR!O:O,$E$5))</f>
        <v/>
      </c>
      <c r="G2108" s="101" t="str">
        <f>IF(CADA_PROD!C2106="","",SUMIFS(MOVI_SAID!H:H,MOVI_SAID!D:D,D2108,MOVI_SAID!L:L,$E$5))</f>
        <v/>
      </c>
      <c r="H2108" s="101" t="str">
        <f t="shared" si="66"/>
        <v/>
      </c>
      <c r="I2108" s="100" t="str">
        <f>IF(CADA_PROD!C2106="","",IFERROR(IF(H2108&lt;=0,"Sem estoque",IF(H2108/E2108&lt;0.25,"Quase sem estoque",IF(H2108/E2108&lt;1.2,"Estoque baixo",IF(H2108/E2108&lt;2,"Estoque moderado","Estoque confortável")))),""))</f>
        <v/>
      </c>
      <c r="J2108" s="102" t="str">
        <f>IF(CADA_PROD!C2106="","",SUMIFS(MOVI_ENTR!M:M,MOVI_ENTR!D:D,D2108,MOVI_ENTR!O:O,$E$5))</f>
        <v/>
      </c>
      <c r="K2108" s="103" t="str">
        <f>IF(CADA_PROD!C2106="","",IFERROR($J2108/SUM($J$8:$J$1008),""))</f>
        <v/>
      </c>
      <c r="L2108" s="103" t="str">
        <f>IF(CADA_PROD!C2106="","",IFERROR(H2108/SUM($H$8:$H$1008),""))</f>
        <v/>
      </c>
      <c r="M2108" s="102" t="str">
        <f>IF(CADA_PROD!$C2106="","",IFERROR(SUMIFS(MOVI_ENTR!M:M,MOVI_ENTR!D:D,D2108,MOVI_ENTR!O:O,$E$5)/SUMIFS(MOVI_ENTR!I:I,MOVI_ENTR!D:D,D2108,MOVI_ENTR!O:O,$E$5),0))</f>
        <v/>
      </c>
      <c r="N2108" s="104" t="str">
        <f>IF(CADA_PROD!C2106="","",G2108/E2108)</f>
        <v/>
      </c>
    </row>
    <row r="2109" spans="2:14" ht="30" customHeight="1">
      <c r="B2109" s="21">
        <f t="shared" si="65"/>
        <v>2102</v>
      </c>
      <c r="C2109" s="99" t="str">
        <f>IF(CADA_PROD!C2107="","",CADA_PROD!C2107)</f>
        <v/>
      </c>
      <c r="D2109" s="100" t="str">
        <f>IF(CADA_PROD!D2107="","",CADA_PROD!D2107)</f>
        <v/>
      </c>
      <c r="E2109" s="101" t="str">
        <f>IF(CADA_PROD!E2107="","",CADA_PROD!E2107)</f>
        <v/>
      </c>
      <c r="F2109" s="101" t="str">
        <f>IF(CADA_PROD!D2107="","",SUMIFS(MOVI_ENTR!I:I,MOVI_ENTR!D:D,D2109,MOVI_ENTR!O:O,$E$5))</f>
        <v/>
      </c>
      <c r="G2109" s="101" t="str">
        <f>IF(CADA_PROD!C2107="","",SUMIFS(MOVI_SAID!H:H,MOVI_SAID!D:D,D2109,MOVI_SAID!L:L,$E$5))</f>
        <v/>
      </c>
      <c r="H2109" s="101" t="str">
        <f t="shared" si="66"/>
        <v/>
      </c>
      <c r="I2109" s="100" t="str">
        <f>IF(CADA_PROD!C2107="","",IFERROR(IF(H2109&lt;=0,"Sem estoque",IF(H2109/E2109&lt;0.25,"Quase sem estoque",IF(H2109/E2109&lt;1.2,"Estoque baixo",IF(H2109/E2109&lt;2,"Estoque moderado","Estoque confortável")))),""))</f>
        <v/>
      </c>
      <c r="J2109" s="102" t="str">
        <f>IF(CADA_PROD!C2107="","",SUMIFS(MOVI_ENTR!M:M,MOVI_ENTR!D:D,D2109,MOVI_ENTR!O:O,$E$5))</f>
        <v/>
      </c>
      <c r="K2109" s="103" t="str">
        <f>IF(CADA_PROD!C2107="","",IFERROR($J2109/SUM($J$8:$J$1008),""))</f>
        <v/>
      </c>
      <c r="L2109" s="103" t="str">
        <f>IF(CADA_PROD!C2107="","",IFERROR(H2109/SUM($H$8:$H$1008),""))</f>
        <v/>
      </c>
      <c r="M2109" s="102" t="str">
        <f>IF(CADA_PROD!$C2107="","",IFERROR(SUMIFS(MOVI_ENTR!M:M,MOVI_ENTR!D:D,D2109,MOVI_ENTR!O:O,$E$5)/SUMIFS(MOVI_ENTR!I:I,MOVI_ENTR!D:D,D2109,MOVI_ENTR!O:O,$E$5),0))</f>
        <v/>
      </c>
      <c r="N2109" s="104" t="str">
        <f>IF(CADA_PROD!C2107="","",G2109/E2109)</f>
        <v/>
      </c>
    </row>
    <row r="2110" spans="2:14" ht="30" customHeight="1">
      <c r="B2110" s="21">
        <f t="shared" si="65"/>
        <v>2103</v>
      </c>
      <c r="C2110" s="99" t="str">
        <f>IF(CADA_PROD!C2108="","",CADA_PROD!C2108)</f>
        <v/>
      </c>
      <c r="D2110" s="100" t="str">
        <f>IF(CADA_PROD!D2108="","",CADA_PROD!D2108)</f>
        <v/>
      </c>
      <c r="E2110" s="101" t="str">
        <f>IF(CADA_PROD!E2108="","",CADA_PROD!E2108)</f>
        <v/>
      </c>
      <c r="F2110" s="101" t="str">
        <f>IF(CADA_PROD!D2108="","",SUMIFS(MOVI_ENTR!I:I,MOVI_ENTR!D:D,D2110,MOVI_ENTR!O:O,$E$5))</f>
        <v/>
      </c>
      <c r="G2110" s="101" t="str">
        <f>IF(CADA_PROD!C2108="","",SUMIFS(MOVI_SAID!H:H,MOVI_SAID!D:D,D2110,MOVI_SAID!L:L,$E$5))</f>
        <v/>
      </c>
      <c r="H2110" s="101" t="str">
        <f t="shared" si="66"/>
        <v/>
      </c>
      <c r="I2110" s="100" t="str">
        <f>IF(CADA_PROD!C2108="","",IFERROR(IF(H2110&lt;=0,"Sem estoque",IF(H2110/E2110&lt;0.25,"Quase sem estoque",IF(H2110/E2110&lt;1.2,"Estoque baixo",IF(H2110/E2110&lt;2,"Estoque moderado","Estoque confortável")))),""))</f>
        <v/>
      </c>
      <c r="J2110" s="102" t="str">
        <f>IF(CADA_PROD!C2108="","",SUMIFS(MOVI_ENTR!M:M,MOVI_ENTR!D:D,D2110,MOVI_ENTR!O:O,$E$5))</f>
        <v/>
      </c>
      <c r="K2110" s="103" t="str">
        <f>IF(CADA_PROD!C2108="","",IFERROR($J2110/SUM($J$8:$J$1008),""))</f>
        <v/>
      </c>
      <c r="L2110" s="103" t="str">
        <f>IF(CADA_PROD!C2108="","",IFERROR(H2110/SUM($H$8:$H$1008),""))</f>
        <v/>
      </c>
      <c r="M2110" s="102" t="str">
        <f>IF(CADA_PROD!$C2108="","",IFERROR(SUMIFS(MOVI_ENTR!M:M,MOVI_ENTR!D:D,D2110,MOVI_ENTR!O:O,$E$5)/SUMIFS(MOVI_ENTR!I:I,MOVI_ENTR!D:D,D2110,MOVI_ENTR!O:O,$E$5),0))</f>
        <v/>
      </c>
      <c r="N2110" s="104" t="str">
        <f>IF(CADA_PROD!C2108="","",G2110/E2110)</f>
        <v/>
      </c>
    </row>
    <row r="2111" spans="2:14" ht="30" customHeight="1">
      <c r="B2111" s="21">
        <f t="shared" si="65"/>
        <v>2104</v>
      </c>
      <c r="C2111" s="99" t="str">
        <f>IF(CADA_PROD!C2109="","",CADA_PROD!C2109)</f>
        <v/>
      </c>
      <c r="D2111" s="100" t="str">
        <f>IF(CADA_PROD!D2109="","",CADA_PROD!D2109)</f>
        <v/>
      </c>
      <c r="E2111" s="101" t="str">
        <f>IF(CADA_PROD!E2109="","",CADA_PROD!E2109)</f>
        <v/>
      </c>
      <c r="F2111" s="101" t="str">
        <f>IF(CADA_PROD!D2109="","",SUMIFS(MOVI_ENTR!I:I,MOVI_ENTR!D:D,D2111,MOVI_ENTR!O:O,$E$5))</f>
        <v/>
      </c>
      <c r="G2111" s="101" t="str">
        <f>IF(CADA_PROD!C2109="","",SUMIFS(MOVI_SAID!H:H,MOVI_SAID!D:D,D2111,MOVI_SAID!L:L,$E$5))</f>
        <v/>
      </c>
      <c r="H2111" s="101" t="str">
        <f t="shared" si="66"/>
        <v/>
      </c>
      <c r="I2111" s="100" t="str">
        <f>IF(CADA_PROD!C2109="","",IFERROR(IF(H2111&lt;=0,"Sem estoque",IF(H2111/E2111&lt;0.25,"Quase sem estoque",IF(H2111/E2111&lt;1.2,"Estoque baixo",IF(H2111/E2111&lt;2,"Estoque moderado","Estoque confortável")))),""))</f>
        <v/>
      </c>
      <c r="J2111" s="102" t="str">
        <f>IF(CADA_PROD!C2109="","",SUMIFS(MOVI_ENTR!M:M,MOVI_ENTR!D:D,D2111,MOVI_ENTR!O:O,$E$5))</f>
        <v/>
      </c>
      <c r="K2111" s="103" t="str">
        <f>IF(CADA_PROD!C2109="","",IFERROR($J2111/SUM($J$8:$J$1008),""))</f>
        <v/>
      </c>
      <c r="L2111" s="103" t="str">
        <f>IF(CADA_PROD!C2109="","",IFERROR(H2111/SUM($H$8:$H$1008),""))</f>
        <v/>
      </c>
      <c r="M2111" s="102" t="str">
        <f>IF(CADA_PROD!$C2109="","",IFERROR(SUMIFS(MOVI_ENTR!M:M,MOVI_ENTR!D:D,D2111,MOVI_ENTR!O:O,$E$5)/SUMIFS(MOVI_ENTR!I:I,MOVI_ENTR!D:D,D2111,MOVI_ENTR!O:O,$E$5),0))</f>
        <v/>
      </c>
      <c r="N2111" s="104" t="str">
        <f>IF(CADA_PROD!C2109="","",G2111/E2111)</f>
        <v/>
      </c>
    </row>
    <row r="2112" spans="2:14" ht="30" customHeight="1">
      <c r="B2112" s="21">
        <f t="shared" si="65"/>
        <v>2105</v>
      </c>
      <c r="C2112" s="99" t="str">
        <f>IF(CADA_PROD!C2110="","",CADA_PROD!C2110)</f>
        <v/>
      </c>
      <c r="D2112" s="100" t="str">
        <f>IF(CADA_PROD!D2110="","",CADA_PROD!D2110)</f>
        <v/>
      </c>
      <c r="E2112" s="101" t="str">
        <f>IF(CADA_PROD!E2110="","",CADA_PROD!E2110)</f>
        <v/>
      </c>
      <c r="F2112" s="101" t="str">
        <f>IF(CADA_PROD!D2110="","",SUMIFS(MOVI_ENTR!I:I,MOVI_ENTR!D:D,D2112,MOVI_ENTR!O:O,$E$5))</f>
        <v/>
      </c>
      <c r="G2112" s="101" t="str">
        <f>IF(CADA_PROD!C2110="","",SUMIFS(MOVI_SAID!H:H,MOVI_SAID!D:D,D2112,MOVI_SAID!L:L,$E$5))</f>
        <v/>
      </c>
      <c r="H2112" s="101" t="str">
        <f t="shared" si="66"/>
        <v/>
      </c>
      <c r="I2112" s="100" t="str">
        <f>IF(CADA_PROD!C2110="","",IFERROR(IF(H2112&lt;=0,"Sem estoque",IF(H2112/E2112&lt;0.25,"Quase sem estoque",IF(H2112/E2112&lt;1.2,"Estoque baixo",IF(H2112/E2112&lt;2,"Estoque moderado","Estoque confortável")))),""))</f>
        <v/>
      </c>
      <c r="J2112" s="102" t="str">
        <f>IF(CADA_PROD!C2110="","",SUMIFS(MOVI_ENTR!M:M,MOVI_ENTR!D:D,D2112,MOVI_ENTR!O:O,$E$5))</f>
        <v/>
      </c>
      <c r="K2112" s="103" t="str">
        <f>IF(CADA_PROD!C2110="","",IFERROR($J2112/SUM($J$8:$J$1008),""))</f>
        <v/>
      </c>
      <c r="L2112" s="103" t="str">
        <f>IF(CADA_PROD!C2110="","",IFERROR(H2112/SUM($H$8:$H$1008),""))</f>
        <v/>
      </c>
      <c r="M2112" s="102" t="str">
        <f>IF(CADA_PROD!$C2110="","",IFERROR(SUMIFS(MOVI_ENTR!M:M,MOVI_ENTR!D:D,D2112,MOVI_ENTR!O:O,$E$5)/SUMIFS(MOVI_ENTR!I:I,MOVI_ENTR!D:D,D2112,MOVI_ENTR!O:O,$E$5),0))</f>
        <v/>
      </c>
      <c r="N2112" s="104" t="str">
        <f>IF(CADA_PROD!C2110="","",G2112/E2112)</f>
        <v/>
      </c>
    </row>
    <row r="2113" spans="2:14" ht="30" customHeight="1">
      <c r="B2113" s="21">
        <f t="shared" si="65"/>
        <v>2106</v>
      </c>
      <c r="C2113" s="99" t="str">
        <f>IF(CADA_PROD!C2111="","",CADA_PROD!C2111)</f>
        <v/>
      </c>
      <c r="D2113" s="100" t="str">
        <f>IF(CADA_PROD!D2111="","",CADA_PROD!D2111)</f>
        <v/>
      </c>
      <c r="E2113" s="101" t="str">
        <f>IF(CADA_PROD!E2111="","",CADA_PROD!E2111)</f>
        <v/>
      </c>
      <c r="F2113" s="101" t="str">
        <f>IF(CADA_PROD!D2111="","",SUMIFS(MOVI_ENTR!I:I,MOVI_ENTR!D:D,D2113,MOVI_ENTR!O:O,$E$5))</f>
        <v/>
      </c>
      <c r="G2113" s="101" t="str">
        <f>IF(CADA_PROD!C2111="","",SUMIFS(MOVI_SAID!H:H,MOVI_SAID!D:D,D2113,MOVI_SAID!L:L,$E$5))</f>
        <v/>
      </c>
      <c r="H2113" s="101" t="str">
        <f t="shared" si="66"/>
        <v/>
      </c>
      <c r="I2113" s="100" t="str">
        <f>IF(CADA_PROD!C2111="","",IFERROR(IF(H2113&lt;=0,"Sem estoque",IF(H2113/E2113&lt;0.25,"Quase sem estoque",IF(H2113/E2113&lt;1.2,"Estoque baixo",IF(H2113/E2113&lt;2,"Estoque moderado","Estoque confortável")))),""))</f>
        <v/>
      </c>
      <c r="J2113" s="102" t="str">
        <f>IF(CADA_PROD!C2111="","",SUMIFS(MOVI_ENTR!M:M,MOVI_ENTR!D:D,D2113,MOVI_ENTR!O:O,$E$5))</f>
        <v/>
      </c>
      <c r="K2113" s="103" t="str">
        <f>IF(CADA_PROD!C2111="","",IFERROR($J2113/SUM($J$8:$J$1008),""))</f>
        <v/>
      </c>
      <c r="L2113" s="103" t="str">
        <f>IF(CADA_PROD!C2111="","",IFERROR(H2113/SUM($H$8:$H$1008),""))</f>
        <v/>
      </c>
      <c r="M2113" s="102" t="str">
        <f>IF(CADA_PROD!$C2111="","",IFERROR(SUMIFS(MOVI_ENTR!M:M,MOVI_ENTR!D:D,D2113,MOVI_ENTR!O:O,$E$5)/SUMIFS(MOVI_ENTR!I:I,MOVI_ENTR!D:D,D2113,MOVI_ENTR!O:O,$E$5),0))</f>
        <v/>
      </c>
      <c r="N2113" s="104" t="str">
        <f>IF(CADA_PROD!C2111="","",G2113/E2113)</f>
        <v/>
      </c>
    </row>
    <row r="2114" spans="2:14" ht="30" customHeight="1">
      <c r="B2114" s="21">
        <f t="shared" si="65"/>
        <v>2107</v>
      </c>
      <c r="C2114" s="99" t="str">
        <f>IF(CADA_PROD!C2112="","",CADA_PROD!C2112)</f>
        <v/>
      </c>
      <c r="D2114" s="100" t="str">
        <f>IF(CADA_PROD!D2112="","",CADA_PROD!D2112)</f>
        <v/>
      </c>
      <c r="E2114" s="101" t="str">
        <f>IF(CADA_PROD!E2112="","",CADA_PROD!E2112)</f>
        <v/>
      </c>
      <c r="F2114" s="101" t="str">
        <f>IF(CADA_PROD!D2112="","",SUMIFS(MOVI_ENTR!I:I,MOVI_ENTR!D:D,D2114,MOVI_ENTR!O:O,$E$5))</f>
        <v/>
      </c>
      <c r="G2114" s="101" t="str">
        <f>IF(CADA_PROD!C2112="","",SUMIFS(MOVI_SAID!H:H,MOVI_SAID!D:D,D2114,MOVI_SAID!L:L,$E$5))</f>
        <v/>
      </c>
      <c r="H2114" s="101" t="str">
        <f t="shared" si="66"/>
        <v/>
      </c>
      <c r="I2114" s="100" t="str">
        <f>IF(CADA_PROD!C2112="","",IFERROR(IF(H2114&lt;=0,"Sem estoque",IF(H2114/E2114&lt;0.25,"Quase sem estoque",IF(H2114/E2114&lt;1.2,"Estoque baixo",IF(H2114/E2114&lt;2,"Estoque moderado","Estoque confortável")))),""))</f>
        <v/>
      </c>
      <c r="J2114" s="102" t="str">
        <f>IF(CADA_PROD!C2112="","",SUMIFS(MOVI_ENTR!M:M,MOVI_ENTR!D:D,D2114,MOVI_ENTR!O:O,$E$5))</f>
        <v/>
      </c>
      <c r="K2114" s="103" t="str">
        <f>IF(CADA_PROD!C2112="","",IFERROR($J2114/SUM($J$8:$J$1008),""))</f>
        <v/>
      </c>
      <c r="L2114" s="103" t="str">
        <f>IF(CADA_PROD!C2112="","",IFERROR(H2114/SUM($H$8:$H$1008),""))</f>
        <v/>
      </c>
      <c r="M2114" s="102" t="str">
        <f>IF(CADA_PROD!$C2112="","",IFERROR(SUMIFS(MOVI_ENTR!M:M,MOVI_ENTR!D:D,D2114,MOVI_ENTR!O:O,$E$5)/SUMIFS(MOVI_ENTR!I:I,MOVI_ENTR!D:D,D2114,MOVI_ENTR!O:O,$E$5),0))</f>
        <v/>
      </c>
      <c r="N2114" s="104" t="str">
        <f>IF(CADA_PROD!C2112="","",G2114/E2114)</f>
        <v/>
      </c>
    </row>
    <row r="2115" spans="2:14" ht="30" customHeight="1">
      <c r="B2115" s="21">
        <f t="shared" si="65"/>
        <v>2108</v>
      </c>
      <c r="C2115" s="99" t="str">
        <f>IF(CADA_PROD!C2113="","",CADA_PROD!C2113)</f>
        <v/>
      </c>
      <c r="D2115" s="100" t="str">
        <f>IF(CADA_PROD!D2113="","",CADA_PROD!D2113)</f>
        <v/>
      </c>
      <c r="E2115" s="101" t="str">
        <f>IF(CADA_PROD!E2113="","",CADA_PROD!E2113)</f>
        <v/>
      </c>
      <c r="F2115" s="101" t="str">
        <f>IF(CADA_PROD!D2113="","",SUMIFS(MOVI_ENTR!I:I,MOVI_ENTR!D:D,D2115,MOVI_ENTR!O:O,$E$5))</f>
        <v/>
      </c>
      <c r="G2115" s="101" t="str">
        <f>IF(CADA_PROD!C2113="","",SUMIFS(MOVI_SAID!H:H,MOVI_SAID!D:D,D2115,MOVI_SAID!L:L,$E$5))</f>
        <v/>
      </c>
      <c r="H2115" s="101" t="str">
        <f t="shared" si="66"/>
        <v/>
      </c>
      <c r="I2115" s="100" t="str">
        <f>IF(CADA_PROD!C2113="","",IFERROR(IF(H2115&lt;=0,"Sem estoque",IF(H2115/E2115&lt;0.25,"Quase sem estoque",IF(H2115/E2115&lt;1.2,"Estoque baixo",IF(H2115/E2115&lt;2,"Estoque moderado","Estoque confortável")))),""))</f>
        <v/>
      </c>
      <c r="J2115" s="102" t="str">
        <f>IF(CADA_PROD!C2113="","",SUMIFS(MOVI_ENTR!M:M,MOVI_ENTR!D:D,D2115,MOVI_ENTR!O:O,$E$5))</f>
        <v/>
      </c>
      <c r="K2115" s="103" t="str">
        <f>IF(CADA_PROD!C2113="","",IFERROR($J2115/SUM($J$8:$J$1008),""))</f>
        <v/>
      </c>
      <c r="L2115" s="103" t="str">
        <f>IF(CADA_PROD!C2113="","",IFERROR(H2115/SUM($H$8:$H$1008),""))</f>
        <v/>
      </c>
      <c r="M2115" s="102" t="str">
        <f>IF(CADA_PROD!$C2113="","",IFERROR(SUMIFS(MOVI_ENTR!M:M,MOVI_ENTR!D:D,D2115,MOVI_ENTR!O:O,$E$5)/SUMIFS(MOVI_ENTR!I:I,MOVI_ENTR!D:D,D2115,MOVI_ENTR!O:O,$E$5),0))</f>
        <v/>
      </c>
      <c r="N2115" s="104" t="str">
        <f>IF(CADA_PROD!C2113="","",G2115/E2115)</f>
        <v/>
      </c>
    </row>
    <row r="2116" spans="2:14" ht="30" customHeight="1">
      <c r="B2116" s="21">
        <f t="shared" si="65"/>
        <v>2109</v>
      </c>
      <c r="C2116" s="99" t="str">
        <f>IF(CADA_PROD!C2114="","",CADA_PROD!C2114)</f>
        <v/>
      </c>
      <c r="D2116" s="100" t="str">
        <f>IF(CADA_PROD!D2114="","",CADA_PROD!D2114)</f>
        <v/>
      </c>
      <c r="E2116" s="101" t="str">
        <f>IF(CADA_PROD!E2114="","",CADA_PROD!E2114)</f>
        <v/>
      </c>
      <c r="F2116" s="101" t="str">
        <f>IF(CADA_PROD!D2114="","",SUMIFS(MOVI_ENTR!I:I,MOVI_ENTR!D:D,D2116,MOVI_ENTR!O:O,$E$5))</f>
        <v/>
      </c>
      <c r="G2116" s="101" t="str">
        <f>IF(CADA_PROD!C2114="","",SUMIFS(MOVI_SAID!H:H,MOVI_SAID!D:D,D2116,MOVI_SAID!L:L,$E$5))</f>
        <v/>
      </c>
      <c r="H2116" s="101" t="str">
        <f t="shared" si="66"/>
        <v/>
      </c>
      <c r="I2116" s="100" t="str">
        <f>IF(CADA_PROD!C2114="","",IFERROR(IF(H2116&lt;=0,"Sem estoque",IF(H2116/E2116&lt;0.25,"Quase sem estoque",IF(H2116/E2116&lt;1.2,"Estoque baixo",IF(H2116/E2116&lt;2,"Estoque moderado","Estoque confortável")))),""))</f>
        <v/>
      </c>
      <c r="J2116" s="102" t="str">
        <f>IF(CADA_PROD!C2114="","",SUMIFS(MOVI_ENTR!M:M,MOVI_ENTR!D:D,D2116,MOVI_ENTR!O:O,$E$5))</f>
        <v/>
      </c>
      <c r="K2116" s="103" t="str">
        <f>IF(CADA_PROD!C2114="","",IFERROR($J2116/SUM($J$8:$J$1008),""))</f>
        <v/>
      </c>
      <c r="L2116" s="103" t="str">
        <f>IF(CADA_PROD!C2114="","",IFERROR(H2116/SUM($H$8:$H$1008),""))</f>
        <v/>
      </c>
      <c r="M2116" s="102" t="str">
        <f>IF(CADA_PROD!$C2114="","",IFERROR(SUMIFS(MOVI_ENTR!M:M,MOVI_ENTR!D:D,D2116,MOVI_ENTR!O:O,$E$5)/SUMIFS(MOVI_ENTR!I:I,MOVI_ENTR!D:D,D2116,MOVI_ENTR!O:O,$E$5),0))</f>
        <v/>
      </c>
      <c r="N2116" s="104" t="str">
        <f>IF(CADA_PROD!C2114="","",G2116/E2116)</f>
        <v/>
      </c>
    </row>
    <row r="2117" spans="2:14" ht="30" customHeight="1">
      <c r="B2117" s="21">
        <f t="shared" si="65"/>
        <v>2110</v>
      </c>
      <c r="C2117" s="99" t="str">
        <f>IF(CADA_PROD!C2115="","",CADA_PROD!C2115)</f>
        <v/>
      </c>
      <c r="D2117" s="100" t="str">
        <f>IF(CADA_PROD!D2115="","",CADA_PROD!D2115)</f>
        <v/>
      </c>
      <c r="E2117" s="101" t="str">
        <f>IF(CADA_PROD!E2115="","",CADA_PROD!E2115)</f>
        <v/>
      </c>
      <c r="F2117" s="101" t="str">
        <f>IF(CADA_PROD!D2115="","",SUMIFS(MOVI_ENTR!I:I,MOVI_ENTR!D:D,D2117,MOVI_ENTR!O:O,$E$5))</f>
        <v/>
      </c>
      <c r="G2117" s="101" t="str">
        <f>IF(CADA_PROD!C2115="","",SUMIFS(MOVI_SAID!H:H,MOVI_SAID!D:D,D2117,MOVI_SAID!L:L,$E$5))</f>
        <v/>
      </c>
      <c r="H2117" s="101" t="str">
        <f t="shared" si="66"/>
        <v/>
      </c>
      <c r="I2117" s="100" t="str">
        <f>IF(CADA_PROD!C2115="","",IFERROR(IF(H2117&lt;=0,"Sem estoque",IF(H2117/E2117&lt;0.25,"Quase sem estoque",IF(H2117/E2117&lt;1.2,"Estoque baixo",IF(H2117/E2117&lt;2,"Estoque moderado","Estoque confortável")))),""))</f>
        <v/>
      </c>
      <c r="J2117" s="102" t="str">
        <f>IF(CADA_PROD!C2115="","",SUMIFS(MOVI_ENTR!M:M,MOVI_ENTR!D:D,D2117,MOVI_ENTR!O:O,$E$5))</f>
        <v/>
      </c>
      <c r="K2117" s="103" t="str">
        <f>IF(CADA_PROD!C2115="","",IFERROR($J2117/SUM($J$8:$J$1008),""))</f>
        <v/>
      </c>
      <c r="L2117" s="103" t="str">
        <f>IF(CADA_PROD!C2115="","",IFERROR(H2117/SUM($H$8:$H$1008),""))</f>
        <v/>
      </c>
      <c r="M2117" s="102" t="str">
        <f>IF(CADA_PROD!$C2115="","",IFERROR(SUMIFS(MOVI_ENTR!M:M,MOVI_ENTR!D:D,D2117,MOVI_ENTR!O:O,$E$5)/SUMIFS(MOVI_ENTR!I:I,MOVI_ENTR!D:D,D2117,MOVI_ENTR!O:O,$E$5),0))</f>
        <v/>
      </c>
      <c r="N2117" s="104" t="str">
        <f>IF(CADA_PROD!C2115="","",G2117/E2117)</f>
        <v/>
      </c>
    </row>
    <row r="2118" spans="2:14" ht="30" customHeight="1">
      <c r="B2118" s="21">
        <f t="shared" si="65"/>
        <v>2111</v>
      </c>
      <c r="C2118" s="99" t="str">
        <f>IF(CADA_PROD!C2116="","",CADA_PROD!C2116)</f>
        <v/>
      </c>
      <c r="D2118" s="100" t="str">
        <f>IF(CADA_PROD!D2116="","",CADA_PROD!D2116)</f>
        <v/>
      </c>
      <c r="E2118" s="101" t="str">
        <f>IF(CADA_PROD!E2116="","",CADA_PROD!E2116)</f>
        <v/>
      </c>
      <c r="F2118" s="101" t="str">
        <f>IF(CADA_PROD!D2116="","",SUMIFS(MOVI_ENTR!I:I,MOVI_ENTR!D:D,D2118,MOVI_ENTR!O:O,$E$5))</f>
        <v/>
      </c>
      <c r="G2118" s="101" t="str">
        <f>IF(CADA_PROD!C2116="","",SUMIFS(MOVI_SAID!H:H,MOVI_SAID!D:D,D2118,MOVI_SAID!L:L,$E$5))</f>
        <v/>
      </c>
      <c r="H2118" s="101" t="str">
        <f t="shared" si="66"/>
        <v/>
      </c>
      <c r="I2118" s="100" t="str">
        <f>IF(CADA_PROD!C2116="","",IFERROR(IF(H2118&lt;=0,"Sem estoque",IF(H2118/E2118&lt;0.25,"Quase sem estoque",IF(H2118/E2118&lt;1.2,"Estoque baixo",IF(H2118/E2118&lt;2,"Estoque moderado","Estoque confortável")))),""))</f>
        <v/>
      </c>
      <c r="J2118" s="102" t="str">
        <f>IF(CADA_PROD!C2116="","",SUMIFS(MOVI_ENTR!M:M,MOVI_ENTR!D:D,D2118,MOVI_ENTR!O:O,$E$5))</f>
        <v/>
      </c>
      <c r="K2118" s="103" t="str">
        <f>IF(CADA_PROD!C2116="","",IFERROR($J2118/SUM($J$8:$J$1008),""))</f>
        <v/>
      </c>
      <c r="L2118" s="103" t="str">
        <f>IF(CADA_PROD!C2116="","",IFERROR(H2118/SUM($H$8:$H$1008),""))</f>
        <v/>
      </c>
      <c r="M2118" s="102" t="str">
        <f>IF(CADA_PROD!$C2116="","",IFERROR(SUMIFS(MOVI_ENTR!M:M,MOVI_ENTR!D:D,D2118,MOVI_ENTR!O:O,$E$5)/SUMIFS(MOVI_ENTR!I:I,MOVI_ENTR!D:D,D2118,MOVI_ENTR!O:O,$E$5),0))</f>
        <v/>
      </c>
      <c r="N2118" s="104" t="str">
        <f>IF(CADA_PROD!C2116="","",G2118/E2118)</f>
        <v/>
      </c>
    </row>
    <row r="2119" spans="2:14" ht="30" customHeight="1">
      <c r="B2119" s="21">
        <f t="shared" si="65"/>
        <v>2112</v>
      </c>
      <c r="C2119" s="99" t="str">
        <f>IF(CADA_PROD!C2117="","",CADA_PROD!C2117)</f>
        <v/>
      </c>
      <c r="D2119" s="100" t="str">
        <f>IF(CADA_PROD!D2117="","",CADA_PROD!D2117)</f>
        <v/>
      </c>
      <c r="E2119" s="101" t="str">
        <f>IF(CADA_PROD!E2117="","",CADA_PROD!E2117)</f>
        <v/>
      </c>
      <c r="F2119" s="101" t="str">
        <f>IF(CADA_PROD!D2117="","",SUMIFS(MOVI_ENTR!I:I,MOVI_ENTR!D:D,D2119,MOVI_ENTR!O:O,$E$5))</f>
        <v/>
      </c>
      <c r="G2119" s="101" t="str">
        <f>IF(CADA_PROD!C2117="","",SUMIFS(MOVI_SAID!H:H,MOVI_SAID!D:D,D2119,MOVI_SAID!L:L,$E$5))</f>
        <v/>
      </c>
      <c r="H2119" s="101" t="str">
        <f t="shared" si="66"/>
        <v/>
      </c>
      <c r="I2119" s="100" t="str">
        <f>IF(CADA_PROD!C2117="","",IFERROR(IF(H2119&lt;=0,"Sem estoque",IF(H2119/E2119&lt;0.25,"Quase sem estoque",IF(H2119/E2119&lt;1.2,"Estoque baixo",IF(H2119/E2119&lt;2,"Estoque moderado","Estoque confortável")))),""))</f>
        <v/>
      </c>
      <c r="J2119" s="102" t="str">
        <f>IF(CADA_PROD!C2117="","",SUMIFS(MOVI_ENTR!M:M,MOVI_ENTR!D:D,D2119,MOVI_ENTR!O:O,$E$5))</f>
        <v/>
      </c>
      <c r="K2119" s="103" t="str">
        <f>IF(CADA_PROD!C2117="","",IFERROR($J2119/SUM($J$8:$J$1008),""))</f>
        <v/>
      </c>
      <c r="L2119" s="103" t="str">
        <f>IF(CADA_PROD!C2117="","",IFERROR(H2119/SUM($H$8:$H$1008),""))</f>
        <v/>
      </c>
      <c r="M2119" s="102" t="str">
        <f>IF(CADA_PROD!$C2117="","",IFERROR(SUMIFS(MOVI_ENTR!M:M,MOVI_ENTR!D:D,D2119,MOVI_ENTR!O:O,$E$5)/SUMIFS(MOVI_ENTR!I:I,MOVI_ENTR!D:D,D2119,MOVI_ENTR!O:O,$E$5),0))</f>
        <v/>
      </c>
      <c r="N2119" s="104" t="str">
        <f>IF(CADA_PROD!C2117="","",G2119/E2119)</f>
        <v/>
      </c>
    </row>
    <row r="2120" spans="2:14" ht="30" customHeight="1">
      <c r="B2120" s="21">
        <f t="shared" si="65"/>
        <v>2113</v>
      </c>
      <c r="C2120" s="99" t="str">
        <f>IF(CADA_PROD!C2118="","",CADA_PROD!C2118)</f>
        <v/>
      </c>
      <c r="D2120" s="100" t="str">
        <f>IF(CADA_PROD!D2118="","",CADA_PROD!D2118)</f>
        <v/>
      </c>
      <c r="E2120" s="101" t="str">
        <f>IF(CADA_PROD!E2118="","",CADA_PROD!E2118)</f>
        <v/>
      </c>
      <c r="F2120" s="101" t="str">
        <f>IF(CADA_PROD!D2118="","",SUMIFS(MOVI_ENTR!I:I,MOVI_ENTR!D:D,D2120,MOVI_ENTR!O:O,$E$5))</f>
        <v/>
      </c>
      <c r="G2120" s="101" t="str">
        <f>IF(CADA_PROD!C2118="","",SUMIFS(MOVI_SAID!H:H,MOVI_SAID!D:D,D2120,MOVI_SAID!L:L,$E$5))</f>
        <v/>
      </c>
      <c r="H2120" s="101" t="str">
        <f t="shared" si="66"/>
        <v/>
      </c>
      <c r="I2120" s="100" t="str">
        <f>IF(CADA_PROD!C2118="","",IFERROR(IF(H2120&lt;=0,"Sem estoque",IF(H2120/E2120&lt;0.25,"Quase sem estoque",IF(H2120/E2120&lt;1.2,"Estoque baixo",IF(H2120/E2120&lt;2,"Estoque moderado","Estoque confortável")))),""))</f>
        <v/>
      </c>
      <c r="J2120" s="102" t="str">
        <f>IF(CADA_PROD!C2118="","",SUMIFS(MOVI_ENTR!M:M,MOVI_ENTR!D:D,D2120,MOVI_ENTR!O:O,$E$5))</f>
        <v/>
      </c>
      <c r="K2120" s="103" t="str">
        <f>IF(CADA_PROD!C2118="","",IFERROR($J2120/SUM($J$8:$J$1008),""))</f>
        <v/>
      </c>
      <c r="L2120" s="103" t="str">
        <f>IF(CADA_PROD!C2118="","",IFERROR(H2120/SUM($H$8:$H$1008),""))</f>
        <v/>
      </c>
      <c r="M2120" s="102" t="str">
        <f>IF(CADA_PROD!$C2118="","",IFERROR(SUMIFS(MOVI_ENTR!M:M,MOVI_ENTR!D:D,D2120,MOVI_ENTR!O:O,$E$5)/SUMIFS(MOVI_ENTR!I:I,MOVI_ENTR!D:D,D2120,MOVI_ENTR!O:O,$E$5),0))</f>
        <v/>
      </c>
      <c r="N2120" s="104" t="str">
        <f>IF(CADA_PROD!C2118="","",G2120/E2120)</f>
        <v/>
      </c>
    </row>
    <row r="2121" spans="2:14" ht="30" customHeight="1">
      <c r="B2121" s="21">
        <f t="shared" si="65"/>
        <v>2114</v>
      </c>
      <c r="C2121" s="99" t="str">
        <f>IF(CADA_PROD!C2119="","",CADA_PROD!C2119)</f>
        <v/>
      </c>
      <c r="D2121" s="100" t="str">
        <f>IF(CADA_PROD!D2119="","",CADA_PROD!D2119)</f>
        <v/>
      </c>
      <c r="E2121" s="101" t="str">
        <f>IF(CADA_PROD!E2119="","",CADA_PROD!E2119)</f>
        <v/>
      </c>
      <c r="F2121" s="101" t="str">
        <f>IF(CADA_PROD!D2119="","",SUMIFS(MOVI_ENTR!I:I,MOVI_ENTR!D:D,D2121,MOVI_ENTR!O:O,$E$5))</f>
        <v/>
      </c>
      <c r="G2121" s="101" t="str">
        <f>IF(CADA_PROD!C2119="","",SUMIFS(MOVI_SAID!H:H,MOVI_SAID!D:D,D2121,MOVI_SAID!L:L,$E$5))</f>
        <v/>
      </c>
      <c r="H2121" s="101" t="str">
        <f t="shared" si="66"/>
        <v/>
      </c>
      <c r="I2121" s="100" t="str">
        <f>IF(CADA_PROD!C2119="","",IFERROR(IF(H2121&lt;=0,"Sem estoque",IF(H2121/E2121&lt;0.25,"Quase sem estoque",IF(H2121/E2121&lt;1.2,"Estoque baixo",IF(H2121/E2121&lt;2,"Estoque moderado","Estoque confortável")))),""))</f>
        <v/>
      </c>
      <c r="J2121" s="102" t="str">
        <f>IF(CADA_PROD!C2119="","",SUMIFS(MOVI_ENTR!M:M,MOVI_ENTR!D:D,D2121,MOVI_ENTR!O:O,$E$5))</f>
        <v/>
      </c>
      <c r="K2121" s="103" t="str">
        <f>IF(CADA_PROD!C2119="","",IFERROR($J2121/SUM($J$8:$J$1008),""))</f>
        <v/>
      </c>
      <c r="L2121" s="103" t="str">
        <f>IF(CADA_PROD!C2119="","",IFERROR(H2121/SUM($H$8:$H$1008),""))</f>
        <v/>
      </c>
      <c r="M2121" s="102" t="str">
        <f>IF(CADA_PROD!$C2119="","",IFERROR(SUMIFS(MOVI_ENTR!M:M,MOVI_ENTR!D:D,D2121,MOVI_ENTR!O:O,$E$5)/SUMIFS(MOVI_ENTR!I:I,MOVI_ENTR!D:D,D2121,MOVI_ENTR!O:O,$E$5),0))</f>
        <v/>
      </c>
      <c r="N2121" s="104" t="str">
        <f>IF(CADA_PROD!C2119="","",G2121/E2121)</f>
        <v/>
      </c>
    </row>
    <row r="2122" spans="2:14" ht="30" customHeight="1">
      <c r="B2122" s="21">
        <f t="shared" ref="B2122:B2185" si="67">B2121+1</f>
        <v>2115</v>
      </c>
      <c r="C2122" s="99" t="str">
        <f>IF(CADA_PROD!C2120="","",CADA_PROD!C2120)</f>
        <v/>
      </c>
      <c r="D2122" s="100" t="str">
        <f>IF(CADA_PROD!D2120="","",CADA_PROD!D2120)</f>
        <v/>
      </c>
      <c r="E2122" s="101" t="str">
        <f>IF(CADA_PROD!E2120="","",CADA_PROD!E2120)</f>
        <v/>
      </c>
      <c r="F2122" s="101" t="str">
        <f>IF(CADA_PROD!D2120="","",SUMIFS(MOVI_ENTR!I:I,MOVI_ENTR!D:D,D2122,MOVI_ENTR!O:O,$E$5))</f>
        <v/>
      </c>
      <c r="G2122" s="101" t="str">
        <f>IF(CADA_PROD!C2120="","",SUMIFS(MOVI_SAID!H:H,MOVI_SAID!D:D,D2122,MOVI_SAID!L:L,$E$5))</f>
        <v/>
      </c>
      <c r="H2122" s="101" t="str">
        <f t="shared" si="66"/>
        <v/>
      </c>
      <c r="I2122" s="100" t="str">
        <f>IF(CADA_PROD!C2120="","",IFERROR(IF(H2122&lt;=0,"Sem estoque",IF(H2122/E2122&lt;0.25,"Quase sem estoque",IF(H2122/E2122&lt;1.2,"Estoque baixo",IF(H2122/E2122&lt;2,"Estoque moderado","Estoque confortável")))),""))</f>
        <v/>
      </c>
      <c r="J2122" s="102" t="str">
        <f>IF(CADA_PROD!C2120="","",SUMIFS(MOVI_ENTR!M:M,MOVI_ENTR!D:D,D2122,MOVI_ENTR!O:O,$E$5))</f>
        <v/>
      </c>
      <c r="K2122" s="103" t="str">
        <f>IF(CADA_PROD!C2120="","",IFERROR($J2122/SUM($J$8:$J$1008),""))</f>
        <v/>
      </c>
      <c r="L2122" s="103" t="str">
        <f>IF(CADA_PROD!C2120="","",IFERROR(H2122/SUM($H$8:$H$1008),""))</f>
        <v/>
      </c>
      <c r="M2122" s="102" t="str">
        <f>IF(CADA_PROD!$C2120="","",IFERROR(SUMIFS(MOVI_ENTR!M:M,MOVI_ENTR!D:D,D2122,MOVI_ENTR!O:O,$E$5)/SUMIFS(MOVI_ENTR!I:I,MOVI_ENTR!D:D,D2122,MOVI_ENTR!O:O,$E$5),0))</f>
        <v/>
      </c>
      <c r="N2122" s="104" t="str">
        <f>IF(CADA_PROD!C2120="","",G2122/E2122)</f>
        <v/>
      </c>
    </row>
    <row r="2123" spans="2:14" ht="30" customHeight="1">
      <c r="B2123" s="21">
        <f t="shared" si="67"/>
        <v>2116</v>
      </c>
      <c r="C2123" s="99" t="str">
        <f>IF(CADA_PROD!C2121="","",CADA_PROD!C2121)</f>
        <v/>
      </c>
      <c r="D2123" s="100" t="str">
        <f>IF(CADA_PROD!D2121="","",CADA_PROD!D2121)</f>
        <v/>
      </c>
      <c r="E2123" s="101" t="str">
        <f>IF(CADA_PROD!E2121="","",CADA_PROD!E2121)</f>
        <v/>
      </c>
      <c r="F2123" s="101" t="str">
        <f>IF(CADA_PROD!D2121="","",SUMIFS(MOVI_ENTR!I:I,MOVI_ENTR!D:D,D2123,MOVI_ENTR!O:O,$E$5))</f>
        <v/>
      </c>
      <c r="G2123" s="101" t="str">
        <f>IF(CADA_PROD!C2121="","",SUMIFS(MOVI_SAID!H:H,MOVI_SAID!D:D,D2123,MOVI_SAID!L:L,$E$5))</f>
        <v/>
      </c>
      <c r="H2123" s="101" t="str">
        <f t="shared" si="66"/>
        <v/>
      </c>
      <c r="I2123" s="100" t="str">
        <f>IF(CADA_PROD!C2121="","",IFERROR(IF(H2123&lt;=0,"Sem estoque",IF(H2123/E2123&lt;0.25,"Quase sem estoque",IF(H2123/E2123&lt;1.2,"Estoque baixo",IF(H2123/E2123&lt;2,"Estoque moderado","Estoque confortável")))),""))</f>
        <v/>
      </c>
      <c r="J2123" s="102" t="str">
        <f>IF(CADA_PROD!C2121="","",SUMIFS(MOVI_ENTR!M:M,MOVI_ENTR!D:D,D2123,MOVI_ENTR!O:O,$E$5))</f>
        <v/>
      </c>
      <c r="K2123" s="103" t="str">
        <f>IF(CADA_PROD!C2121="","",IFERROR($J2123/SUM($J$8:$J$1008),""))</f>
        <v/>
      </c>
      <c r="L2123" s="103" t="str">
        <f>IF(CADA_PROD!C2121="","",IFERROR(H2123/SUM($H$8:$H$1008),""))</f>
        <v/>
      </c>
      <c r="M2123" s="102" t="str">
        <f>IF(CADA_PROD!$C2121="","",IFERROR(SUMIFS(MOVI_ENTR!M:M,MOVI_ENTR!D:D,D2123,MOVI_ENTR!O:O,$E$5)/SUMIFS(MOVI_ENTR!I:I,MOVI_ENTR!D:D,D2123,MOVI_ENTR!O:O,$E$5),0))</f>
        <v/>
      </c>
      <c r="N2123" s="104" t="str">
        <f>IF(CADA_PROD!C2121="","",G2123/E2123)</f>
        <v/>
      </c>
    </row>
    <row r="2124" spans="2:14" ht="30" customHeight="1">
      <c r="B2124" s="21">
        <f t="shared" si="67"/>
        <v>2117</v>
      </c>
      <c r="C2124" s="99" t="str">
        <f>IF(CADA_PROD!C2122="","",CADA_PROD!C2122)</f>
        <v/>
      </c>
      <c r="D2124" s="100" t="str">
        <f>IF(CADA_PROD!D2122="","",CADA_PROD!D2122)</f>
        <v/>
      </c>
      <c r="E2124" s="101" t="str">
        <f>IF(CADA_PROD!E2122="","",CADA_PROD!E2122)</f>
        <v/>
      </c>
      <c r="F2124" s="101" t="str">
        <f>IF(CADA_PROD!D2122="","",SUMIFS(MOVI_ENTR!I:I,MOVI_ENTR!D:D,D2124,MOVI_ENTR!O:O,$E$5))</f>
        <v/>
      </c>
      <c r="G2124" s="101" t="str">
        <f>IF(CADA_PROD!C2122="","",SUMIFS(MOVI_SAID!H:H,MOVI_SAID!D:D,D2124,MOVI_SAID!L:L,$E$5))</f>
        <v/>
      </c>
      <c r="H2124" s="101" t="str">
        <f t="shared" si="66"/>
        <v/>
      </c>
      <c r="I2124" s="100" t="str">
        <f>IF(CADA_PROD!C2122="","",IFERROR(IF(H2124&lt;=0,"Sem estoque",IF(H2124/E2124&lt;0.25,"Quase sem estoque",IF(H2124/E2124&lt;1.2,"Estoque baixo",IF(H2124/E2124&lt;2,"Estoque moderado","Estoque confortável")))),""))</f>
        <v/>
      </c>
      <c r="J2124" s="102" t="str">
        <f>IF(CADA_PROD!C2122="","",SUMIFS(MOVI_ENTR!M:M,MOVI_ENTR!D:D,D2124,MOVI_ENTR!O:O,$E$5))</f>
        <v/>
      </c>
      <c r="K2124" s="103" t="str">
        <f>IF(CADA_PROD!C2122="","",IFERROR($J2124/SUM($J$8:$J$1008),""))</f>
        <v/>
      </c>
      <c r="L2124" s="103" t="str">
        <f>IF(CADA_PROD!C2122="","",IFERROR(H2124/SUM($H$8:$H$1008),""))</f>
        <v/>
      </c>
      <c r="M2124" s="102" t="str">
        <f>IF(CADA_PROD!$C2122="","",IFERROR(SUMIFS(MOVI_ENTR!M:M,MOVI_ENTR!D:D,D2124,MOVI_ENTR!O:O,$E$5)/SUMIFS(MOVI_ENTR!I:I,MOVI_ENTR!D:D,D2124,MOVI_ENTR!O:O,$E$5),0))</f>
        <v/>
      </c>
      <c r="N2124" s="104" t="str">
        <f>IF(CADA_PROD!C2122="","",G2124/E2124)</f>
        <v/>
      </c>
    </row>
    <row r="2125" spans="2:14" ht="30" customHeight="1">
      <c r="B2125" s="21">
        <f t="shared" si="67"/>
        <v>2118</v>
      </c>
      <c r="C2125" s="99" t="str">
        <f>IF(CADA_PROD!C2123="","",CADA_PROD!C2123)</f>
        <v/>
      </c>
      <c r="D2125" s="100" t="str">
        <f>IF(CADA_PROD!D2123="","",CADA_PROD!D2123)</f>
        <v/>
      </c>
      <c r="E2125" s="101" t="str">
        <f>IF(CADA_PROD!E2123="","",CADA_PROD!E2123)</f>
        <v/>
      </c>
      <c r="F2125" s="101" t="str">
        <f>IF(CADA_PROD!D2123="","",SUMIFS(MOVI_ENTR!I:I,MOVI_ENTR!D:D,D2125,MOVI_ENTR!O:O,$E$5))</f>
        <v/>
      </c>
      <c r="G2125" s="101" t="str">
        <f>IF(CADA_PROD!C2123="","",SUMIFS(MOVI_SAID!H:H,MOVI_SAID!D:D,D2125,MOVI_SAID!L:L,$E$5))</f>
        <v/>
      </c>
      <c r="H2125" s="101" t="str">
        <f t="shared" si="66"/>
        <v/>
      </c>
      <c r="I2125" s="100" t="str">
        <f>IF(CADA_PROD!C2123="","",IFERROR(IF(H2125&lt;=0,"Sem estoque",IF(H2125/E2125&lt;0.25,"Quase sem estoque",IF(H2125/E2125&lt;1.2,"Estoque baixo",IF(H2125/E2125&lt;2,"Estoque moderado","Estoque confortável")))),""))</f>
        <v/>
      </c>
      <c r="J2125" s="102" t="str">
        <f>IF(CADA_PROD!C2123="","",SUMIFS(MOVI_ENTR!M:M,MOVI_ENTR!D:D,D2125,MOVI_ENTR!O:O,$E$5))</f>
        <v/>
      </c>
      <c r="K2125" s="103" t="str">
        <f>IF(CADA_PROD!C2123="","",IFERROR($J2125/SUM($J$8:$J$1008),""))</f>
        <v/>
      </c>
      <c r="L2125" s="103" t="str">
        <f>IF(CADA_PROD!C2123="","",IFERROR(H2125/SUM($H$8:$H$1008),""))</f>
        <v/>
      </c>
      <c r="M2125" s="102" t="str">
        <f>IF(CADA_PROD!$C2123="","",IFERROR(SUMIFS(MOVI_ENTR!M:M,MOVI_ENTR!D:D,D2125,MOVI_ENTR!O:O,$E$5)/SUMIFS(MOVI_ENTR!I:I,MOVI_ENTR!D:D,D2125,MOVI_ENTR!O:O,$E$5),0))</f>
        <v/>
      </c>
      <c r="N2125" s="104" t="str">
        <f>IF(CADA_PROD!C2123="","",G2125/E2125)</f>
        <v/>
      </c>
    </row>
    <row r="2126" spans="2:14" ht="30" customHeight="1">
      <c r="B2126" s="21">
        <f t="shared" si="67"/>
        <v>2119</v>
      </c>
      <c r="C2126" s="99" t="str">
        <f>IF(CADA_PROD!C2124="","",CADA_PROD!C2124)</f>
        <v/>
      </c>
      <c r="D2126" s="100" t="str">
        <f>IF(CADA_PROD!D2124="","",CADA_PROD!D2124)</f>
        <v/>
      </c>
      <c r="E2126" s="101" t="str">
        <f>IF(CADA_PROD!E2124="","",CADA_PROD!E2124)</f>
        <v/>
      </c>
      <c r="F2126" s="101" t="str">
        <f>IF(CADA_PROD!D2124="","",SUMIFS(MOVI_ENTR!I:I,MOVI_ENTR!D:D,D2126,MOVI_ENTR!O:O,$E$5))</f>
        <v/>
      </c>
      <c r="G2126" s="101" t="str">
        <f>IF(CADA_PROD!C2124="","",SUMIFS(MOVI_SAID!H:H,MOVI_SAID!D:D,D2126,MOVI_SAID!L:L,$E$5))</f>
        <v/>
      </c>
      <c r="H2126" s="101" t="str">
        <f t="shared" si="66"/>
        <v/>
      </c>
      <c r="I2126" s="100" t="str">
        <f>IF(CADA_PROD!C2124="","",IFERROR(IF(H2126&lt;=0,"Sem estoque",IF(H2126/E2126&lt;0.25,"Quase sem estoque",IF(H2126/E2126&lt;1.2,"Estoque baixo",IF(H2126/E2126&lt;2,"Estoque moderado","Estoque confortável")))),""))</f>
        <v/>
      </c>
      <c r="J2126" s="102" t="str">
        <f>IF(CADA_PROD!C2124="","",SUMIFS(MOVI_ENTR!M:M,MOVI_ENTR!D:D,D2126,MOVI_ENTR!O:O,$E$5))</f>
        <v/>
      </c>
      <c r="K2126" s="103" t="str">
        <f>IF(CADA_PROD!C2124="","",IFERROR($J2126/SUM($J$8:$J$1008),""))</f>
        <v/>
      </c>
      <c r="L2126" s="103" t="str">
        <f>IF(CADA_PROD!C2124="","",IFERROR(H2126/SUM($H$8:$H$1008),""))</f>
        <v/>
      </c>
      <c r="M2126" s="102" t="str">
        <f>IF(CADA_PROD!$C2124="","",IFERROR(SUMIFS(MOVI_ENTR!M:M,MOVI_ENTR!D:D,D2126,MOVI_ENTR!O:O,$E$5)/SUMIFS(MOVI_ENTR!I:I,MOVI_ENTR!D:D,D2126,MOVI_ENTR!O:O,$E$5),0))</f>
        <v/>
      </c>
      <c r="N2126" s="104" t="str">
        <f>IF(CADA_PROD!C2124="","",G2126/E2126)</f>
        <v/>
      </c>
    </row>
    <row r="2127" spans="2:14" ht="30" customHeight="1">
      <c r="B2127" s="21">
        <f t="shared" si="67"/>
        <v>2120</v>
      </c>
      <c r="C2127" s="99" t="str">
        <f>IF(CADA_PROD!C2125="","",CADA_PROD!C2125)</f>
        <v/>
      </c>
      <c r="D2127" s="100" t="str">
        <f>IF(CADA_PROD!D2125="","",CADA_PROD!D2125)</f>
        <v/>
      </c>
      <c r="E2127" s="101" t="str">
        <f>IF(CADA_PROD!E2125="","",CADA_PROD!E2125)</f>
        <v/>
      </c>
      <c r="F2127" s="101" t="str">
        <f>IF(CADA_PROD!D2125="","",SUMIFS(MOVI_ENTR!I:I,MOVI_ENTR!D:D,D2127,MOVI_ENTR!O:O,$E$5))</f>
        <v/>
      </c>
      <c r="G2127" s="101" t="str">
        <f>IF(CADA_PROD!C2125="","",SUMIFS(MOVI_SAID!H:H,MOVI_SAID!D:D,D2127,MOVI_SAID!L:L,$E$5))</f>
        <v/>
      </c>
      <c r="H2127" s="101" t="str">
        <f t="shared" si="66"/>
        <v/>
      </c>
      <c r="I2127" s="100" t="str">
        <f>IF(CADA_PROD!C2125="","",IFERROR(IF(H2127&lt;=0,"Sem estoque",IF(H2127/E2127&lt;0.25,"Quase sem estoque",IF(H2127/E2127&lt;1.2,"Estoque baixo",IF(H2127/E2127&lt;2,"Estoque moderado","Estoque confortável")))),""))</f>
        <v/>
      </c>
      <c r="J2127" s="102" t="str">
        <f>IF(CADA_PROD!C2125="","",SUMIFS(MOVI_ENTR!M:M,MOVI_ENTR!D:D,D2127,MOVI_ENTR!O:O,$E$5))</f>
        <v/>
      </c>
      <c r="K2127" s="103" t="str">
        <f>IF(CADA_PROD!C2125="","",IFERROR($J2127/SUM($J$8:$J$1008),""))</f>
        <v/>
      </c>
      <c r="L2127" s="103" t="str">
        <f>IF(CADA_PROD!C2125="","",IFERROR(H2127/SUM($H$8:$H$1008),""))</f>
        <v/>
      </c>
      <c r="M2127" s="102" t="str">
        <f>IF(CADA_PROD!$C2125="","",IFERROR(SUMIFS(MOVI_ENTR!M:M,MOVI_ENTR!D:D,D2127,MOVI_ENTR!O:O,$E$5)/SUMIFS(MOVI_ENTR!I:I,MOVI_ENTR!D:D,D2127,MOVI_ENTR!O:O,$E$5),0))</f>
        <v/>
      </c>
      <c r="N2127" s="104" t="str">
        <f>IF(CADA_PROD!C2125="","",G2127/E2127)</f>
        <v/>
      </c>
    </row>
    <row r="2128" spans="2:14" ht="30" customHeight="1">
      <c r="B2128" s="21">
        <f t="shared" si="67"/>
        <v>2121</v>
      </c>
      <c r="C2128" s="99" t="str">
        <f>IF(CADA_PROD!C2126="","",CADA_PROD!C2126)</f>
        <v/>
      </c>
      <c r="D2128" s="100" t="str">
        <f>IF(CADA_PROD!D2126="","",CADA_PROD!D2126)</f>
        <v/>
      </c>
      <c r="E2128" s="101" t="str">
        <f>IF(CADA_PROD!E2126="","",CADA_PROD!E2126)</f>
        <v/>
      </c>
      <c r="F2128" s="101" t="str">
        <f>IF(CADA_PROD!D2126="","",SUMIFS(MOVI_ENTR!I:I,MOVI_ENTR!D:D,D2128,MOVI_ENTR!O:O,$E$5))</f>
        <v/>
      </c>
      <c r="G2128" s="101" t="str">
        <f>IF(CADA_PROD!C2126="","",SUMIFS(MOVI_SAID!H:H,MOVI_SAID!D:D,D2128,MOVI_SAID!L:L,$E$5))</f>
        <v/>
      </c>
      <c r="H2128" s="101" t="str">
        <f t="shared" si="66"/>
        <v/>
      </c>
      <c r="I2128" s="100" t="str">
        <f>IF(CADA_PROD!C2126="","",IFERROR(IF(H2128&lt;=0,"Sem estoque",IF(H2128/E2128&lt;0.25,"Quase sem estoque",IF(H2128/E2128&lt;1.2,"Estoque baixo",IF(H2128/E2128&lt;2,"Estoque moderado","Estoque confortável")))),""))</f>
        <v/>
      </c>
      <c r="J2128" s="102" t="str">
        <f>IF(CADA_PROD!C2126="","",SUMIFS(MOVI_ENTR!M:M,MOVI_ENTR!D:D,D2128,MOVI_ENTR!O:O,$E$5))</f>
        <v/>
      </c>
      <c r="K2128" s="103" t="str">
        <f>IF(CADA_PROD!C2126="","",IFERROR($J2128/SUM($J$8:$J$1008),""))</f>
        <v/>
      </c>
      <c r="L2128" s="103" t="str">
        <f>IF(CADA_PROD!C2126="","",IFERROR(H2128/SUM($H$8:$H$1008),""))</f>
        <v/>
      </c>
      <c r="M2128" s="102" t="str">
        <f>IF(CADA_PROD!$C2126="","",IFERROR(SUMIFS(MOVI_ENTR!M:M,MOVI_ENTR!D:D,D2128,MOVI_ENTR!O:O,$E$5)/SUMIFS(MOVI_ENTR!I:I,MOVI_ENTR!D:D,D2128,MOVI_ENTR!O:O,$E$5),0))</f>
        <v/>
      </c>
      <c r="N2128" s="104" t="str">
        <f>IF(CADA_PROD!C2126="","",G2128/E2128)</f>
        <v/>
      </c>
    </row>
    <row r="2129" spans="2:14" ht="30" customHeight="1">
      <c r="B2129" s="21">
        <f t="shared" si="67"/>
        <v>2122</v>
      </c>
      <c r="C2129" s="99" t="str">
        <f>IF(CADA_PROD!C2127="","",CADA_PROD!C2127)</f>
        <v/>
      </c>
      <c r="D2129" s="100" t="str">
        <f>IF(CADA_PROD!D2127="","",CADA_PROD!D2127)</f>
        <v/>
      </c>
      <c r="E2129" s="101" t="str">
        <f>IF(CADA_PROD!E2127="","",CADA_PROD!E2127)</f>
        <v/>
      </c>
      <c r="F2129" s="101" t="str">
        <f>IF(CADA_PROD!D2127="","",SUMIFS(MOVI_ENTR!I:I,MOVI_ENTR!D:D,D2129,MOVI_ENTR!O:O,$E$5))</f>
        <v/>
      </c>
      <c r="G2129" s="101" t="str">
        <f>IF(CADA_PROD!C2127="","",SUMIFS(MOVI_SAID!H:H,MOVI_SAID!D:D,D2129,MOVI_SAID!L:L,$E$5))</f>
        <v/>
      </c>
      <c r="H2129" s="101" t="str">
        <f t="shared" si="66"/>
        <v/>
      </c>
      <c r="I2129" s="100" t="str">
        <f>IF(CADA_PROD!C2127="","",IFERROR(IF(H2129&lt;=0,"Sem estoque",IF(H2129/E2129&lt;0.25,"Quase sem estoque",IF(H2129/E2129&lt;1.2,"Estoque baixo",IF(H2129/E2129&lt;2,"Estoque moderado","Estoque confortável")))),""))</f>
        <v/>
      </c>
      <c r="J2129" s="102" t="str">
        <f>IF(CADA_PROD!C2127="","",SUMIFS(MOVI_ENTR!M:M,MOVI_ENTR!D:D,D2129,MOVI_ENTR!O:O,$E$5))</f>
        <v/>
      </c>
      <c r="K2129" s="103" t="str">
        <f>IF(CADA_PROD!C2127="","",IFERROR($J2129/SUM($J$8:$J$1008),""))</f>
        <v/>
      </c>
      <c r="L2129" s="103" t="str">
        <f>IF(CADA_PROD!C2127="","",IFERROR(H2129/SUM($H$8:$H$1008),""))</f>
        <v/>
      </c>
      <c r="M2129" s="102" t="str">
        <f>IF(CADA_PROD!$C2127="","",IFERROR(SUMIFS(MOVI_ENTR!M:M,MOVI_ENTR!D:D,D2129,MOVI_ENTR!O:O,$E$5)/SUMIFS(MOVI_ENTR!I:I,MOVI_ENTR!D:D,D2129,MOVI_ENTR!O:O,$E$5),0))</f>
        <v/>
      </c>
      <c r="N2129" s="104" t="str">
        <f>IF(CADA_PROD!C2127="","",G2129/E2129)</f>
        <v/>
      </c>
    </row>
    <row r="2130" spans="2:14" ht="30" customHeight="1">
      <c r="B2130" s="21">
        <f t="shared" si="67"/>
        <v>2123</v>
      </c>
      <c r="C2130" s="99" t="str">
        <f>IF(CADA_PROD!C2128="","",CADA_PROD!C2128)</f>
        <v/>
      </c>
      <c r="D2130" s="100" t="str">
        <f>IF(CADA_PROD!D2128="","",CADA_PROD!D2128)</f>
        <v/>
      </c>
      <c r="E2130" s="101" t="str">
        <f>IF(CADA_PROD!E2128="","",CADA_PROD!E2128)</f>
        <v/>
      </c>
      <c r="F2130" s="101" t="str">
        <f>IF(CADA_PROD!D2128="","",SUMIFS(MOVI_ENTR!I:I,MOVI_ENTR!D:D,D2130,MOVI_ENTR!O:O,$E$5))</f>
        <v/>
      </c>
      <c r="G2130" s="101" t="str">
        <f>IF(CADA_PROD!C2128="","",SUMIFS(MOVI_SAID!H:H,MOVI_SAID!D:D,D2130,MOVI_SAID!L:L,$E$5))</f>
        <v/>
      </c>
      <c r="H2130" s="101" t="str">
        <f t="shared" si="66"/>
        <v/>
      </c>
      <c r="I2130" s="100" t="str">
        <f>IF(CADA_PROD!C2128="","",IFERROR(IF(H2130&lt;=0,"Sem estoque",IF(H2130/E2130&lt;0.25,"Quase sem estoque",IF(H2130/E2130&lt;1.2,"Estoque baixo",IF(H2130/E2130&lt;2,"Estoque moderado","Estoque confortável")))),""))</f>
        <v/>
      </c>
      <c r="J2130" s="102" t="str">
        <f>IF(CADA_PROD!C2128="","",SUMIFS(MOVI_ENTR!M:M,MOVI_ENTR!D:D,D2130,MOVI_ENTR!O:O,$E$5))</f>
        <v/>
      </c>
      <c r="K2130" s="103" t="str">
        <f>IF(CADA_PROD!C2128="","",IFERROR($J2130/SUM($J$8:$J$1008),""))</f>
        <v/>
      </c>
      <c r="L2130" s="103" t="str">
        <f>IF(CADA_PROD!C2128="","",IFERROR(H2130/SUM($H$8:$H$1008),""))</f>
        <v/>
      </c>
      <c r="M2130" s="102" t="str">
        <f>IF(CADA_PROD!$C2128="","",IFERROR(SUMIFS(MOVI_ENTR!M:M,MOVI_ENTR!D:D,D2130,MOVI_ENTR!O:O,$E$5)/SUMIFS(MOVI_ENTR!I:I,MOVI_ENTR!D:D,D2130,MOVI_ENTR!O:O,$E$5),0))</f>
        <v/>
      </c>
      <c r="N2130" s="104" t="str">
        <f>IF(CADA_PROD!C2128="","",G2130/E2130)</f>
        <v/>
      </c>
    </row>
    <row r="2131" spans="2:14" ht="30" customHeight="1">
      <c r="B2131" s="21">
        <f t="shared" si="67"/>
        <v>2124</v>
      </c>
      <c r="C2131" s="99" t="str">
        <f>IF(CADA_PROD!C2129="","",CADA_PROD!C2129)</f>
        <v/>
      </c>
      <c r="D2131" s="100" t="str">
        <f>IF(CADA_PROD!D2129="","",CADA_PROD!D2129)</f>
        <v/>
      </c>
      <c r="E2131" s="101" t="str">
        <f>IF(CADA_PROD!E2129="","",CADA_PROD!E2129)</f>
        <v/>
      </c>
      <c r="F2131" s="101" t="str">
        <f>IF(CADA_PROD!D2129="","",SUMIFS(MOVI_ENTR!I:I,MOVI_ENTR!D:D,D2131,MOVI_ENTR!O:O,$E$5))</f>
        <v/>
      </c>
      <c r="G2131" s="101" t="str">
        <f>IF(CADA_PROD!C2129="","",SUMIFS(MOVI_SAID!H:H,MOVI_SAID!D:D,D2131,MOVI_SAID!L:L,$E$5))</f>
        <v/>
      </c>
      <c r="H2131" s="101" t="str">
        <f t="shared" si="66"/>
        <v/>
      </c>
      <c r="I2131" s="100" t="str">
        <f>IF(CADA_PROD!C2129="","",IFERROR(IF(H2131&lt;=0,"Sem estoque",IF(H2131/E2131&lt;0.25,"Quase sem estoque",IF(H2131/E2131&lt;1.2,"Estoque baixo",IF(H2131/E2131&lt;2,"Estoque moderado","Estoque confortável")))),""))</f>
        <v/>
      </c>
      <c r="J2131" s="102" t="str">
        <f>IF(CADA_PROD!C2129="","",SUMIFS(MOVI_ENTR!M:M,MOVI_ENTR!D:D,D2131,MOVI_ENTR!O:O,$E$5))</f>
        <v/>
      </c>
      <c r="K2131" s="103" t="str">
        <f>IF(CADA_PROD!C2129="","",IFERROR($J2131/SUM($J$8:$J$1008),""))</f>
        <v/>
      </c>
      <c r="L2131" s="103" t="str">
        <f>IF(CADA_PROD!C2129="","",IFERROR(H2131/SUM($H$8:$H$1008),""))</f>
        <v/>
      </c>
      <c r="M2131" s="102" t="str">
        <f>IF(CADA_PROD!$C2129="","",IFERROR(SUMIFS(MOVI_ENTR!M:M,MOVI_ENTR!D:D,D2131,MOVI_ENTR!O:O,$E$5)/SUMIFS(MOVI_ENTR!I:I,MOVI_ENTR!D:D,D2131,MOVI_ENTR!O:O,$E$5),0))</f>
        <v/>
      </c>
      <c r="N2131" s="104" t="str">
        <f>IF(CADA_PROD!C2129="","",G2131/E2131)</f>
        <v/>
      </c>
    </row>
    <row r="2132" spans="2:14" ht="30" customHeight="1">
      <c r="B2132" s="21">
        <f t="shared" si="67"/>
        <v>2125</v>
      </c>
      <c r="C2132" s="99" t="str">
        <f>IF(CADA_PROD!C2130="","",CADA_PROD!C2130)</f>
        <v/>
      </c>
      <c r="D2132" s="100" t="str">
        <f>IF(CADA_PROD!D2130="","",CADA_PROD!D2130)</f>
        <v/>
      </c>
      <c r="E2132" s="101" t="str">
        <f>IF(CADA_PROD!E2130="","",CADA_PROD!E2130)</f>
        <v/>
      </c>
      <c r="F2132" s="101" t="str">
        <f>IF(CADA_PROD!D2130="","",SUMIFS(MOVI_ENTR!I:I,MOVI_ENTR!D:D,D2132,MOVI_ENTR!O:O,$E$5))</f>
        <v/>
      </c>
      <c r="G2132" s="101" t="str">
        <f>IF(CADA_PROD!C2130="","",SUMIFS(MOVI_SAID!H:H,MOVI_SAID!D:D,D2132,MOVI_SAID!L:L,$E$5))</f>
        <v/>
      </c>
      <c r="H2132" s="101" t="str">
        <f t="shared" si="66"/>
        <v/>
      </c>
      <c r="I2132" s="100" t="str">
        <f>IF(CADA_PROD!C2130="","",IFERROR(IF(H2132&lt;=0,"Sem estoque",IF(H2132/E2132&lt;0.25,"Quase sem estoque",IF(H2132/E2132&lt;1.2,"Estoque baixo",IF(H2132/E2132&lt;2,"Estoque moderado","Estoque confortável")))),""))</f>
        <v/>
      </c>
      <c r="J2132" s="102" t="str">
        <f>IF(CADA_PROD!C2130="","",SUMIFS(MOVI_ENTR!M:M,MOVI_ENTR!D:D,D2132,MOVI_ENTR!O:O,$E$5))</f>
        <v/>
      </c>
      <c r="K2132" s="103" t="str">
        <f>IF(CADA_PROD!C2130="","",IFERROR($J2132/SUM($J$8:$J$1008),""))</f>
        <v/>
      </c>
      <c r="L2132" s="103" t="str">
        <f>IF(CADA_PROD!C2130="","",IFERROR(H2132/SUM($H$8:$H$1008),""))</f>
        <v/>
      </c>
      <c r="M2132" s="102" t="str">
        <f>IF(CADA_PROD!$C2130="","",IFERROR(SUMIFS(MOVI_ENTR!M:M,MOVI_ENTR!D:D,D2132,MOVI_ENTR!O:O,$E$5)/SUMIFS(MOVI_ENTR!I:I,MOVI_ENTR!D:D,D2132,MOVI_ENTR!O:O,$E$5),0))</f>
        <v/>
      </c>
      <c r="N2132" s="104" t="str">
        <f>IF(CADA_PROD!C2130="","",G2132/E2132)</f>
        <v/>
      </c>
    </row>
    <row r="2133" spans="2:14" ht="30" customHeight="1">
      <c r="B2133" s="21">
        <f t="shared" si="67"/>
        <v>2126</v>
      </c>
      <c r="C2133" s="99" t="str">
        <f>IF(CADA_PROD!C2131="","",CADA_PROD!C2131)</f>
        <v/>
      </c>
      <c r="D2133" s="100" t="str">
        <f>IF(CADA_PROD!D2131="","",CADA_PROD!D2131)</f>
        <v/>
      </c>
      <c r="E2133" s="101" t="str">
        <f>IF(CADA_PROD!E2131="","",CADA_PROD!E2131)</f>
        <v/>
      </c>
      <c r="F2133" s="101" t="str">
        <f>IF(CADA_PROD!D2131="","",SUMIFS(MOVI_ENTR!I:I,MOVI_ENTR!D:D,D2133,MOVI_ENTR!O:O,$E$5))</f>
        <v/>
      </c>
      <c r="G2133" s="101" t="str">
        <f>IF(CADA_PROD!C2131="","",SUMIFS(MOVI_SAID!H:H,MOVI_SAID!D:D,D2133,MOVI_SAID!L:L,$E$5))</f>
        <v/>
      </c>
      <c r="H2133" s="101" t="str">
        <f t="shared" si="66"/>
        <v/>
      </c>
      <c r="I2133" s="100" t="str">
        <f>IF(CADA_PROD!C2131="","",IFERROR(IF(H2133&lt;=0,"Sem estoque",IF(H2133/E2133&lt;0.25,"Quase sem estoque",IF(H2133/E2133&lt;1.2,"Estoque baixo",IF(H2133/E2133&lt;2,"Estoque moderado","Estoque confortável")))),""))</f>
        <v/>
      </c>
      <c r="J2133" s="102" t="str">
        <f>IF(CADA_PROD!C2131="","",SUMIFS(MOVI_ENTR!M:M,MOVI_ENTR!D:D,D2133,MOVI_ENTR!O:O,$E$5))</f>
        <v/>
      </c>
      <c r="K2133" s="103" t="str">
        <f>IF(CADA_PROD!C2131="","",IFERROR($J2133/SUM($J$8:$J$1008),""))</f>
        <v/>
      </c>
      <c r="L2133" s="103" t="str">
        <f>IF(CADA_PROD!C2131="","",IFERROR(H2133/SUM($H$8:$H$1008),""))</f>
        <v/>
      </c>
      <c r="M2133" s="102" t="str">
        <f>IF(CADA_PROD!$C2131="","",IFERROR(SUMIFS(MOVI_ENTR!M:M,MOVI_ENTR!D:D,D2133,MOVI_ENTR!O:O,$E$5)/SUMIFS(MOVI_ENTR!I:I,MOVI_ENTR!D:D,D2133,MOVI_ENTR!O:O,$E$5),0))</f>
        <v/>
      </c>
      <c r="N2133" s="104" t="str">
        <f>IF(CADA_PROD!C2131="","",G2133/E2133)</f>
        <v/>
      </c>
    </row>
    <row r="2134" spans="2:14" ht="30" customHeight="1">
      <c r="B2134" s="21">
        <f t="shared" si="67"/>
        <v>2127</v>
      </c>
      <c r="C2134" s="99" t="str">
        <f>IF(CADA_PROD!C2132="","",CADA_PROD!C2132)</f>
        <v/>
      </c>
      <c r="D2134" s="100" t="str">
        <f>IF(CADA_PROD!D2132="","",CADA_PROD!D2132)</f>
        <v/>
      </c>
      <c r="E2134" s="101" t="str">
        <f>IF(CADA_PROD!E2132="","",CADA_PROD!E2132)</f>
        <v/>
      </c>
      <c r="F2134" s="101" t="str">
        <f>IF(CADA_PROD!D2132="","",SUMIFS(MOVI_ENTR!I:I,MOVI_ENTR!D:D,D2134,MOVI_ENTR!O:O,$E$5))</f>
        <v/>
      </c>
      <c r="G2134" s="101" t="str">
        <f>IF(CADA_PROD!C2132="","",SUMIFS(MOVI_SAID!H:H,MOVI_SAID!D:D,D2134,MOVI_SAID!L:L,$E$5))</f>
        <v/>
      </c>
      <c r="H2134" s="101" t="str">
        <f t="shared" si="66"/>
        <v/>
      </c>
      <c r="I2134" s="100" t="str">
        <f>IF(CADA_PROD!C2132="","",IFERROR(IF(H2134&lt;=0,"Sem estoque",IF(H2134/E2134&lt;0.25,"Quase sem estoque",IF(H2134/E2134&lt;1.2,"Estoque baixo",IF(H2134/E2134&lt;2,"Estoque moderado","Estoque confortável")))),""))</f>
        <v/>
      </c>
      <c r="J2134" s="102" t="str">
        <f>IF(CADA_PROD!C2132="","",SUMIFS(MOVI_ENTR!M:M,MOVI_ENTR!D:D,D2134,MOVI_ENTR!O:O,$E$5))</f>
        <v/>
      </c>
      <c r="K2134" s="103" t="str">
        <f>IF(CADA_PROD!C2132="","",IFERROR($J2134/SUM($J$8:$J$1008),""))</f>
        <v/>
      </c>
      <c r="L2134" s="103" t="str">
        <f>IF(CADA_PROD!C2132="","",IFERROR(H2134/SUM($H$8:$H$1008),""))</f>
        <v/>
      </c>
      <c r="M2134" s="102" t="str">
        <f>IF(CADA_PROD!$C2132="","",IFERROR(SUMIFS(MOVI_ENTR!M:M,MOVI_ENTR!D:D,D2134,MOVI_ENTR!O:O,$E$5)/SUMIFS(MOVI_ENTR!I:I,MOVI_ENTR!D:D,D2134,MOVI_ENTR!O:O,$E$5),0))</f>
        <v/>
      </c>
      <c r="N2134" s="104" t="str">
        <f>IF(CADA_PROD!C2132="","",G2134/E2134)</f>
        <v/>
      </c>
    </row>
    <row r="2135" spans="2:14" ht="30" customHeight="1">
      <c r="B2135" s="21">
        <f t="shared" si="67"/>
        <v>2128</v>
      </c>
      <c r="C2135" s="99" t="str">
        <f>IF(CADA_PROD!C2133="","",CADA_PROD!C2133)</f>
        <v/>
      </c>
      <c r="D2135" s="100" t="str">
        <f>IF(CADA_PROD!D2133="","",CADA_PROD!D2133)</f>
        <v/>
      </c>
      <c r="E2135" s="101" t="str">
        <f>IF(CADA_PROD!E2133="","",CADA_PROD!E2133)</f>
        <v/>
      </c>
      <c r="F2135" s="101" t="str">
        <f>IF(CADA_PROD!D2133="","",SUMIFS(MOVI_ENTR!I:I,MOVI_ENTR!D:D,D2135,MOVI_ENTR!O:O,$E$5))</f>
        <v/>
      </c>
      <c r="G2135" s="101" t="str">
        <f>IF(CADA_PROD!C2133="","",SUMIFS(MOVI_SAID!H:H,MOVI_SAID!D:D,D2135,MOVI_SAID!L:L,$E$5))</f>
        <v/>
      </c>
      <c r="H2135" s="101" t="str">
        <f t="shared" si="66"/>
        <v/>
      </c>
      <c r="I2135" s="100" t="str">
        <f>IF(CADA_PROD!C2133="","",IFERROR(IF(H2135&lt;=0,"Sem estoque",IF(H2135/E2135&lt;0.25,"Quase sem estoque",IF(H2135/E2135&lt;1.2,"Estoque baixo",IF(H2135/E2135&lt;2,"Estoque moderado","Estoque confortável")))),""))</f>
        <v/>
      </c>
      <c r="J2135" s="102" t="str">
        <f>IF(CADA_PROD!C2133="","",SUMIFS(MOVI_ENTR!M:M,MOVI_ENTR!D:D,D2135,MOVI_ENTR!O:O,$E$5))</f>
        <v/>
      </c>
      <c r="K2135" s="103" t="str">
        <f>IF(CADA_PROD!C2133="","",IFERROR($J2135/SUM($J$8:$J$1008),""))</f>
        <v/>
      </c>
      <c r="L2135" s="103" t="str">
        <f>IF(CADA_PROD!C2133="","",IFERROR(H2135/SUM($H$8:$H$1008),""))</f>
        <v/>
      </c>
      <c r="M2135" s="102" t="str">
        <f>IF(CADA_PROD!$C2133="","",IFERROR(SUMIFS(MOVI_ENTR!M:M,MOVI_ENTR!D:D,D2135,MOVI_ENTR!O:O,$E$5)/SUMIFS(MOVI_ENTR!I:I,MOVI_ENTR!D:D,D2135,MOVI_ENTR!O:O,$E$5),0))</f>
        <v/>
      </c>
      <c r="N2135" s="104" t="str">
        <f>IF(CADA_PROD!C2133="","",G2135/E2135)</f>
        <v/>
      </c>
    </row>
    <row r="2136" spans="2:14" ht="30" customHeight="1">
      <c r="B2136" s="21">
        <f t="shared" si="67"/>
        <v>2129</v>
      </c>
      <c r="C2136" s="99" t="str">
        <f>IF(CADA_PROD!C2134="","",CADA_PROD!C2134)</f>
        <v/>
      </c>
      <c r="D2136" s="100" t="str">
        <f>IF(CADA_PROD!D2134="","",CADA_PROD!D2134)</f>
        <v/>
      </c>
      <c r="E2136" s="101" t="str">
        <f>IF(CADA_PROD!E2134="","",CADA_PROD!E2134)</f>
        <v/>
      </c>
      <c r="F2136" s="101" t="str">
        <f>IF(CADA_PROD!D2134="","",SUMIFS(MOVI_ENTR!I:I,MOVI_ENTR!D:D,D2136,MOVI_ENTR!O:O,$E$5))</f>
        <v/>
      </c>
      <c r="G2136" s="101" t="str">
        <f>IF(CADA_PROD!C2134="","",SUMIFS(MOVI_SAID!H:H,MOVI_SAID!D:D,D2136,MOVI_SAID!L:L,$E$5))</f>
        <v/>
      </c>
      <c r="H2136" s="101" t="str">
        <f t="shared" si="66"/>
        <v/>
      </c>
      <c r="I2136" s="100" t="str">
        <f>IF(CADA_PROD!C2134="","",IFERROR(IF(H2136&lt;=0,"Sem estoque",IF(H2136/E2136&lt;0.25,"Quase sem estoque",IF(H2136/E2136&lt;1.2,"Estoque baixo",IF(H2136/E2136&lt;2,"Estoque moderado","Estoque confortável")))),""))</f>
        <v/>
      </c>
      <c r="J2136" s="102" t="str">
        <f>IF(CADA_PROD!C2134="","",SUMIFS(MOVI_ENTR!M:M,MOVI_ENTR!D:D,D2136,MOVI_ENTR!O:O,$E$5))</f>
        <v/>
      </c>
      <c r="K2136" s="103" t="str">
        <f>IF(CADA_PROD!C2134="","",IFERROR($J2136/SUM($J$8:$J$1008),""))</f>
        <v/>
      </c>
      <c r="L2136" s="103" t="str">
        <f>IF(CADA_PROD!C2134="","",IFERROR(H2136/SUM($H$8:$H$1008),""))</f>
        <v/>
      </c>
      <c r="M2136" s="102" t="str">
        <f>IF(CADA_PROD!$C2134="","",IFERROR(SUMIFS(MOVI_ENTR!M:M,MOVI_ENTR!D:D,D2136,MOVI_ENTR!O:O,$E$5)/SUMIFS(MOVI_ENTR!I:I,MOVI_ENTR!D:D,D2136,MOVI_ENTR!O:O,$E$5),0))</f>
        <v/>
      </c>
      <c r="N2136" s="104" t="str">
        <f>IF(CADA_PROD!C2134="","",G2136/E2136)</f>
        <v/>
      </c>
    </row>
    <row r="2137" spans="2:14" ht="30" customHeight="1">
      <c r="B2137" s="21">
        <f t="shared" si="67"/>
        <v>2130</v>
      </c>
      <c r="C2137" s="99" t="str">
        <f>IF(CADA_PROD!C2135="","",CADA_PROD!C2135)</f>
        <v/>
      </c>
      <c r="D2137" s="100" t="str">
        <f>IF(CADA_PROD!D2135="","",CADA_PROD!D2135)</f>
        <v/>
      </c>
      <c r="E2137" s="101" t="str">
        <f>IF(CADA_PROD!E2135="","",CADA_PROD!E2135)</f>
        <v/>
      </c>
      <c r="F2137" s="101" t="str">
        <f>IF(CADA_PROD!D2135="","",SUMIFS(MOVI_ENTR!I:I,MOVI_ENTR!D:D,D2137,MOVI_ENTR!O:O,$E$5))</f>
        <v/>
      </c>
      <c r="G2137" s="101" t="str">
        <f>IF(CADA_PROD!C2135="","",SUMIFS(MOVI_SAID!H:H,MOVI_SAID!D:D,D2137,MOVI_SAID!L:L,$E$5))</f>
        <v/>
      </c>
      <c r="H2137" s="101" t="str">
        <f t="shared" si="66"/>
        <v/>
      </c>
      <c r="I2137" s="100" t="str">
        <f>IF(CADA_PROD!C2135="","",IFERROR(IF(H2137&lt;=0,"Sem estoque",IF(H2137/E2137&lt;0.25,"Quase sem estoque",IF(H2137/E2137&lt;1.2,"Estoque baixo",IF(H2137/E2137&lt;2,"Estoque moderado","Estoque confortável")))),""))</f>
        <v/>
      </c>
      <c r="J2137" s="102" t="str">
        <f>IF(CADA_PROD!C2135="","",SUMIFS(MOVI_ENTR!M:M,MOVI_ENTR!D:D,D2137,MOVI_ENTR!O:O,$E$5))</f>
        <v/>
      </c>
      <c r="K2137" s="103" t="str">
        <f>IF(CADA_PROD!C2135="","",IFERROR($J2137/SUM($J$8:$J$1008),""))</f>
        <v/>
      </c>
      <c r="L2137" s="103" t="str">
        <f>IF(CADA_PROD!C2135="","",IFERROR(H2137/SUM($H$8:$H$1008),""))</f>
        <v/>
      </c>
      <c r="M2137" s="102" t="str">
        <f>IF(CADA_PROD!$C2135="","",IFERROR(SUMIFS(MOVI_ENTR!M:M,MOVI_ENTR!D:D,D2137,MOVI_ENTR!O:O,$E$5)/SUMIFS(MOVI_ENTR!I:I,MOVI_ENTR!D:D,D2137,MOVI_ENTR!O:O,$E$5),0))</f>
        <v/>
      </c>
      <c r="N2137" s="104" t="str">
        <f>IF(CADA_PROD!C2135="","",G2137/E2137)</f>
        <v/>
      </c>
    </row>
    <row r="2138" spans="2:14" ht="30" customHeight="1">
      <c r="B2138" s="21">
        <f t="shared" si="67"/>
        <v>2131</v>
      </c>
      <c r="C2138" s="99" t="str">
        <f>IF(CADA_PROD!C2136="","",CADA_PROD!C2136)</f>
        <v/>
      </c>
      <c r="D2138" s="100" t="str">
        <f>IF(CADA_PROD!D2136="","",CADA_PROD!D2136)</f>
        <v/>
      </c>
      <c r="E2138" s="101" t="str">
        <f>IF(CADA_PROD!E2136="","",CADA_PROD!E2136)</f>
        <v/>
      </c>
      <c r="F2138" s="101" t="str">
        <f>IF(CADA_PROD!D2136="","",SUMIFS(MOVI_ENTR!I:I,MOVI_ENTR!D:D,D2138,MOVI_ENTR!O:O,$E$5))</f>
        <v/>
      </c>
      <c r="G2138" s="101" t="str">
        <f>IF(CADA_PROD!C2136="","",SUMIFS(MOVI_SAID!H:H,MOVI_SAID!D:D,D2138,MOVI_SAID!L:L,$E$5))</f>
        <v/>
      </c>
      <c r="H2138" s="101" t="str">
        <f t="shared" si="66"/>
        <v/>
      </c>
      <c r="I2138" s="100" t="str">
        <f>IF(CADA_PROD!C2136="","",IFERROR(IF(H2138&lt;=0,"Sem estoque",IF(H2138/E2138&lt;0.25,"Quase sem estoque",IF(H2138/E2138&lt;1.2,"Estoque baixo",IF(H2138/E2138&lt;2,"Estoque moderado","Estoque confortável")))),""))</f>
        <v/>
      </c>
      <c r="J2138" s="102" t="str">
        <f>IF(CADA_PROD!C2136="","",SUMIFS(MOVI_ENTR!M:M,MOVI_ENTR!D:D,D2138,MOVI_ENTR!O:O,$E$5))</f>
        <v/>
      </c>
      <c r="K2138" s="103" t="str">
        <f>IF(CADA_PROD!C2136="","",IFERROR($J2138/SUM($J$8:$J$1008),""))</f>
        <v/>
      </c>
      <c r="L2138" s="103" t="str">
        <f>IF(CADA_PROD!C2136="","",IFERROR(H2138/SUM($H$8:$H$1008),""))</f>
        <v/>
      </c>
      <c r="M2138" s="102" t="str">
        <f>IF(CADA_PROD!$C2136="","",IFERROR(SUMIFS(MOVI_ENTR!M:M,MOVI_ENTR!D:D,D2138,MOVI_ENTR!O:O,$E$5)/SUMIFS(MOVI_ENTR!I:I,MOVI_ENTR!D:D,D2138,MOVI_ENTR!O:O,$E$5),0))</f>
        <v/>
      </c>
      <c r="N2138" s="104" t="str">
        <f>IF(CADA_PROD!C2136="","",G2138/E2138)</f>
        <v/>
      </c>
    </row>
    <row r="2139" spans="2:14" ht="30" customHeight="1">
      <c r="B2139" s="21">
        <f t="shared" si="67"/>
        <v>2132</v>
      </c>
      <c r="C2139" s="99" t="str">
        <f>IF(CADA_PROD!C2137="","",CADA_PROD!C2137)</f>
        <v/>
      </c>
      <c r="D2139" s="100" t="str">
        <f>IF(CADA_PROD!D2137="","",CADA_PROD!D2137)</f>
        <v/>
      </c>
      <c r="E2139" s="101" t="str">
        <f>IF(CADA_PROD!E2137="","",CADA_PROD!E2137)</f>
        <v/>
      </c>
      <c r="F2139" s="101" t="str">
        <f>IF(CADA_PROD!D2137="","",SUMIFS(MOVI_ENTR!I:I,MOVI_ENTR!D:D,D2139,MOVI_ENTR!O:O,$E$5))</f>
        <v/>
      </c>
      <c r="G2139" s="101" t="str">
        <f>IF(CADA_PROD!C2137="","",SUMIFS(MOVI_SAID!H:H,MOVI_SAID!D:D,D2139,MOVI_SAID!L:L,$E$5))</f>
        <v/>
      </c>
      <c r="H2139" s="101" t="str">
        <f t="shared" si="66"/>
        <v/>
      </c>
      <c r="I2139" s="100" t="str">
        <f>IF(CADA_PROD!C2137="","",IFERROR(IF(H2139&lt;=0,"Sem estoque",IF(H2139/E2139&lt;0.25,"Quase sem estoque",IF(H2139/E2139&lt;1.2,"Estoque baixo",IF(H2139/E2139&lt;2,"Estoque moderado","Estoque confortável")))),""))</f>
        <v/>
      </c>
      <c r="J2139" s="102" t="str">
        <f>IF(CADA_PROD!C2137="","",SUMIFS(MOVI_ENTR!M:M,MOVI_ENTR!D:D,D2139,MOVI_ENTR!O:O,$E$5))</f>
        <v/>
      </c>
      <c r="K2139" s="103" t="str">
        <f>IF(CADA_PROD!C2137="","",IFERROR($J2139/SUM($J$8:$J$1008),""))</f>
        <v/>
      </c>
      <c r="L2139" s="103" t="str">
        <f>IF(CADA_PROD!C2137="","",IFERROR(H2139/SUM($H$8:$H$1008),""))</f>
        <v/>
      </c>
      <c r="M2139" s="102" t="str">
        <f>IF(CADA_PROD!$C2137="","",IFERROR(SUMIFS(MOVI_ENTR!M:M,MOVI_ENTR!D:D,D2139,MOVI_ENTR!O:O,$E$5)/SUMIFS(MOVI_ENTR!I:I,MOVI_ENTR!D:D,D2139,MOVI_ENTR!O:O,$E$5),0))</f>
        <v/>
      </c>
      <c r="N2139" s="104" t="str">
        <f>IF(CADA_PROD!C2137="","",G2139/E2139)</f>
        <v/>
      </c>
    </row>
    <row r="2140" spans="2:14" ht="30" customHeight="1">
      <c r="B2140" s="21">
        <f t="shared" si="67"/>
        <v>2133</v>
      </c>
      <c r="C2140" s="99" t="str">
        <f>IF(CADA_PROD!C2138="","",CADA_PROD!C2138)</f>
        <v/>
      </c>
      <c r="D2140" s="100" t="str">
        <f>IF(CADA_PROD!D2138="","",CADA_PROD!D2138)</f>
        <v/>
      </c>
      <c r="E2140" s="101" t="str">
        <f>IF(CADA_PROD!E2138="","",CADA_PROD!E2138)</f>
        <v/>
      </c>
      <c r="F2140" s="101" t="str">
        <f>IF(CADA_PROD!D2138="","",SUMIFS(MOVI_ENTR!I:I,MOVI_ENTR!D:D,D2140,MOVI_ENTR!O:O,$E$5))</f>
        <v/>
      </c>
      <c r="G2140" s="101" t="str">
        <f>IF(CADA_PROD!C2138="","",SUMIFS(MOVI_SAID!H:H,MOVI_SAID!D:D,D2140,MOVI_SAID!L:L,$E$5))</f>
        <v/>
      </c>
      <c r="H2140" s="101" t="str">
        <f t="shared" si="66"/>
        <v/>
      </c>
      <c r="I2140" s="100" t="str">
        <f>IF(CADA_PROD!C2138="","",IFERROR(IF(H2140&lt;=0,"Sem estoque",IF(H2140/E2140&lt;0.25,"Quase sem estoque",IF(H2140/E2140&lt;1.2,"Estoque baixo",IF(H2140/E2140&lt;2,"Estoque moderado","Estoque confortável")))),""))</f>
        <v/>
      </c>
      <c r="J2140" s="102" t="str">
        <f>IF(CADA_PROD!C2138="","",SUMIFS(MOVI_ENTR!M:M,MOVI_ENTR!D:D,D2140,MOVI_ENTR!O:O,$E$5))</f>
        <v/>
      </c>
      <c r="K2140" s="103" t="str">
        <f>IF(CADA_PROD!C2138="","",IFERROR($J2140/SUM($J$8:$J$1008),""))</f>
        <v/>
      </c>
      <c r="L2140" s="103" t="str">
        <f>IF(CADA_PROD!C2138="","",IFERROR(H2140/SUM($H$8:$H$1008),""))</f>
        <v/>
      </c>
      <c r="M2140" s="102" t="str">
        <f>IF(CADA_PROD!$C2138="","",IFERROR(SUMIFS(MOVI_ENTR!M:M,MOVI_ENTR!D:D,D2140,MOVI_ENTR!O:O,$E$5)/SUMIFS(MOVI_ENTR!I:I,MOVI_ENTR!D:D,D2140,MOVI_ENTR!O:O,$E$5),0))</f>
        <v/>
      </c>
      <c r="N2140" s="104" t="str">
        <f>IF(CADA_PROD!C2138="","",G2140/E2140)</f>
        <v/>
      </c>
    </row>
    <row r="2141" spans="2:14" ht="30" customHeight="1">
      <c r="B2141" s="21">
        <f t="shared" si="67"/>
        <v>2134</v>
      </c>
      <c r="C2141" s="99" t="str">
        <f>IF(CADA_PROD!C2139="","",CADA_PROD!C2139)</f>
        <v/>
      </c>
      <c r="D2141" s="100" t="str">
        <f>IF(CADA_PROD!D2139="","",CADA_PROD!D2139)</f>
        <v/>
      </c>
      <c r="E2141" s="101" t="str">
        <f>IF(CADA_PROD!E2139="","",CADA_PROD!E2139)</f>
        <v/>
      </c>
      <c r="F2141" s="101" t="str">
        <f>IF(CADA_PROD!D2139="","",SUMIFS(MOVI_ENTR!I:I,MOVI_ENTR!D:D,D2141,MOVI_ENTR!O:O,$E$5))</f>
        <v/>
      </c>
      <c r="G2141" s="101" t="str">
        <f>IF(CADA_PROD!C2139="","",SUMIFS(MOVI_SAID!H:H,MOVI_SAID!D:D,D2141,MOVI_SAID!L:L,$E$5))</f>
        <v/>
      </c>
      <c r="H2141" s="101" t="str">
        <f t="shared" si="66"/>
        <v/>
      </c>
      <c r="I2141" s="100" t="str">
        <f>IF(CADA_PROD!C2139="","",IFERROR(IF(H2141&lt;=0,"Sem estoque",IF(H2141/E2141&lt;0.25,"Quase sem estoque",IF(H2141/E2141&lt;1.2,"Estoque baixo",IF(H2141/E2141&lt;2,"Estoque moderado","Estoque confortável")))),""))</f>
        <v/>
      </c>
      <c r="J2141" s="102" t="str">
        <f>IF(CADA_PROD!C2139="","",SUMIFS(MOVI_ENTR!M:M,MOVI_ENTR!D:D,D2141,MOVI_ENTR!O:O,$E$5))</f>
        <v/>
      </c>
      <c r="K2141" s="103" t="str">
        <f>IF(CADA_PROD!C2139="","",IFERROR($J2141/SUM($J$8:$J$1008),""))</f>
        <v/>
      </c>
      <c r="L2141" s="103" t="str">
        <f>IF(CADA_PROD!C2139="","",IFERROR(H2141/SUM($H$8:$H$1008),""))</f>
        <v/>
      </c>
      <c r="M2141" s="102" t="str">
        <f>IF(CADA_PROD!$C2139="","",IFERROR(SUMIFS(MOVI_ENTR!M:M,MOVI_ENTR!D:D,D2141,MOVI_ENTR!O:O,$E$5)/SUMIFS(MOVI_ENTR!I:I,MOVI_ENTR!D:D,D2141,MOVI_ENTR!O:O,$E$5),0))</f>
        <v/>
      </c>
      <c r="N2141" s="104" t="str">
        <f>IF(CADA_PROD!C2139="","",G2141/E2141)</f>
        <v/>
      </c>
    </row>
    <row r="2142" spans="2:14" ht="30" customHeight="1">
      <c r="B2142" s="21">
        <f t="shared" si="67"/>
        <v>2135</v>
      </c>
      <c r="C2142" s="99" t="str">
        <f>IF(CADA_PROD!C2140="","",CADA_PROD!C2140)</f>
        <v/>
      </c>
      <c r="D2142" s="100" t="str">
        <f>IF(CADA_PROD!D2140="","",CADA_PROD!D2140)</f>
        <v/>
      </c>
      <c r="E2142" s="101" t="str">
        <f>IF(CADA_PROD!E2140="","",CADA_PROD!E2140)</f>
        <v/>
      </c>
      <c r="F2142" s="101" t="str">
        <f>IF(CADA_PROD!D2140="","",SUMIFS(MOVI_ENTR!I:I,MOVI_ENTR!D:D,D2142,MOVI_ENTR!O:O,$E$5))</f>
        <v/>
      </c>
      <c r="G2142" s="101" t="str">
        <f>IF(CADA_PROD!C2140="","",SUMIFS(MOVI_SAID!H:H,MOVI_SAID!D:D,D2142,MOVI_SAID!L:L,$E$5))</f>
        <v/>
      </c>
      <c r="H2142" s="101" t="str">
        <f t="shared" si="66"/>
        <v/>
      </c>
      <c r="I2142" s="100" t="str">
        <f>IF(CADA_PROD!C2140="","",IFERROR(IF(H2142&lt;=0,"Sem estoque",IF(H2142/E2142&lt;0.25,"Quase sem estoque",IF(H2142/E2142&lt;1.2,"Estoque baixo",IF(H2142/E2142&lt;2,"Estoque moderado","Estoque confortável")))),""))</f>
        <v/>
      </c>
      <c r="J2142" s="102" t="str">
        <f>IF(CADA_PROD!C2140="","",SUMIFS(MOVI_ENTR!M:M,MOVI_ENTR!D:D,D2142,MOVI_ENTR!O:O,$E$5))</f>
        <v/>
      </c>
      <c r="K2142" s="103" t="str">
        <f>IF(CADA_PROD!C2140="","",IFERROR($J2142/SUM($J$8:$J$1008),""))</f>
        <v/>
      </c>
      <c r="L2142" s="103" t="str">
        <f>IF(CADA_PROD!C2140="","",IFERROR(H2142/SUM($H$8:$H$1008),""))</f>
        <v/>
      </c>
      <c r="M2142" s="102" t="str">
        <f>IF(CADA_PROD!$C2140="","",IFERROR(SUMIFS(MOVI_ENTR!M:M,MOVI_ENTR!D:D,D2142,MOVI_ENTR!O:O,$E$5)/SUMIFS(MOVI_ENTR!I:I,MOVI_ENTR!D:D,D2142,MOVI_ENTR!O:O,$E$5),0))</f>
        <v/>
      </c>
      <c r="N2142" s="104" t="str">
        <f>IF(CADA_PROD!C2140="","",G2142/E2142)</f>
        <v/>
      </c>
    </row>
    <row r="2143" spans="2:14" ht="30" customHeight="1">
      <c r="B2143" s="21">
        <f t="shared" si="67"/>
        <v>2136</v>
      </c>
      <c r="C2143" s="99" t="str">
        <f>IF(CADA_PROD!C2141="","",CADA_PROD!C2141)</f>
        <v/>
      </c>
      <c r="D2143" s="100" t="str">
        <f>IF(CADA_PROD!D2141="","",CADA_PROD!D2141)</f>
        <v/>
      </c>
      <c r="E2143" s="101" t="str">
        <f>IF(CADA_PROD!E2141="","",CADA_PROD!E2141)</f>
        <v/>
      </c>
      <c r="F2143" s="101" t="str">
        <f>IF(CADA_PROD!D2141="","",SUMIFS(MOVI_ENTR!I:I,MOVI_ENTR!D:D,D2143,MOVI_ENTR!O:O,$E$5))</f>
        <v/>
      </c>
      <c r="G2143" s="101" t="str">
        <f>IF(CADA_PROD!C2141="","",SUMIFS(MOVI_SAID!H:H,MOVI_SAID!D:D,D2143,MOVI_SAID!L:L,$E$5))</f>
        <v/>
      </c>
      <c r="H2143" s="101" t="str">
        <f t="shared" si="66"/>
        <v/>
      </c>
      <c r="I2143" s="100" t="str">
        <f>IF(CADA_PROD!C2141="","",IFERROR(IF(H2143&lt;=0,"Sem estoque",IF(H2143/E2143&lt;0.25,"Quase sem estoque",IF(H2143/E2143&lt;1.2,"Estoque baixo",IF(H2143/E2143&lt;2,"Estoque moderado","Estoque confortável")))),""))</f>
        <v/>
      </c>
      <c r="J2143" s="102" t="str">
        <f>IF(CADA_PROD!C2141="","",SUMIFS(MOVI_ENTR!M:M,MOVI_ENTR!D:D,D2143,MOVI_ENTR!O:O,$E$5))</f>
        <v/>
      </c>
      <c r="K2143" s="103" t="str">
        <f>IF(CADA_PROD!C2141="","",IFERROR($J2143/SUM($J$8:$J$1008),""))</f>
        <v/>
      </c>
      <c r="L2143" s="103" t="str">
        <f>IF(CADA_PROD!C2141="","",IFERROR(H2143/SUM($H$8:$H$1008),""))</f>
        <v/>
      </c>
      <c r="M2143" s="102" t="str">
        <f>IF(CADA_PROD!$C2141="","",IFERROR(SUMIFS(MOVI_ENTR!M:M,MOVI_ENTR!D:D,D2143,MOVI_ENTR!O:O,$E$5)/SUMIFS(MOVI_ENTR!I:I,MOVI_ENTR!D:D,D2143,MOVI_ENTR!O:O,$E$5),0))</f>
        <v/>
      </c>
      <c r="N2143" s="104" t="str">
        <f>IF(CADA_PROD!C2141="","",G2143/E2143)</f>
        <v/>
      </c>
    </row>
    <row r="2144" spans="2:14" ht="30" customHeight="1">
      <c r="B2144" s="21">
        <f t="shared" si="67"/>
        <v>2137</v>
      </c>
      <c r="C2144" s="99" t="str">
        <f>IF(CADA_PROD!C2142="","",CADA_PROD!C2142)</f>
        <v/>
      </c>
      <c r="D2144" s="100" t="str">
        <f>IF(CADA_PROD!D2142="","",CADA_PROD!D2142)</f>
        <v/>
      </c>
      <c r="E2144" s="101" t="str">
        <f>IF(CADA_PROD!E2142="","",CADA_PROD!E2142)</f>
        <v/>
      </c>
      <c r="F2144" s="101" t="str">
        <f>IF(CADA_PROD!D2142="","",SUMIFS(MOVI_ENTR!I:I,MOVI_ENTR!D:D,D2144,MOVI_ENTR!O:O,$E$5))</f>
        <v/>
      </c>
      <c r="G2144" s="101" t="str">
        <f>IF(CADA_PROD!C2142="","",SUMIFS(MOVI_SAID!H:H,MOVI_SAID!D:D,D2144,MOVI_SAID!L:L,$E$5))</f>
        <v/>
      </c>
      <c r="H2144" s="101" t="str">
        <f t="shared" si="66"/>
        <v/>
      </c>
      <c r="I2144" s="100" t="str">
        <f>IF(CADA_PROD!C2142="","",IFERROR(IF(H2144&lt;=0,"Sem estoque",IF(H2144/E2144&lt;0.25,"Quase sem estoque",IF(H2144/E2144&lt;1.2,"Estoque baixo",IF(H2144/E2144&lt;2,"Estoque moderado","Estoque confortável")))),""))</f>
        <v/>
      </c>
      <c r="J2144" s="102" t="str">
        <f>IF(CADA_PROD!C2142="","",SUMIFS(MOVI_ENTR!M:M,MOVI_ENTR!D:D,D2144,MOVI_ENTR!O:O,$E$5))</f>
        <v/>
      </c>
      <c r="K2144" s="103" t="str">
        <f>IF(CADA_PROD!C2142="","",IFERROR($J2144/SUM($J$8:$J$1008),""))</f>
        <v/>
      </c>
      <c r="L2144" s="103" t="str">
        <f>IF(CADA_PROD!C2142="","",IFERROR(H2144/SUM($H$8:$H$1008),""))</f>
        <v/>
      </c>
      <c r="M2144" s="102" t="str">
        <f>IF(CADA_PROD!$C2142="","",IFERROR(SUMIFS(MOVI_ENTR!M:M,MOVI_ENTR!D:D,D2144,MOVI_ENTR!O:O,$E$5)/SUMIFS(MOVI_ENTR!I:I,MOVI_ENTR!D:D,D2144,MOVI_ENTR!O:O,$E$5),0))</f>
        <v/>
      </c>
      <c r="N2144" s="104" t="str">
        <f>IF(CADA_PROD!C2142="","",G2144/E2144)</f>
        <v/>
      </c>
    </row>
    <row r="2145" spans="2:14" ht="30" customHeight="1">
      <c r="B2145" s="21">
        <f t="shared" si="67"/>
        <v>2138</v>
      </c>
      <c r="C2145" s="99" t="str">
        <f>IF(CADA_PROD!C2143="","",CADA_PROD!C2143)</f>
        <v/>
      </c>
      <c r="D2145" s="100" t="str">
        <f>IF(CADA_PROD!D2143="","",CADA_PROD!D2143)</f>
        <v/>
      </c>
      <c r="E2145" s="101" t="str">
        <f>IF(CADA_PROD!E2143="","",CADA_PROD!E2143)</f>
        <v/>
      </c>
      <c r="F2145" s="101" t="str">
        <f>IF(CADA_PROD!D2143="","",SUMIFS(MOVI_ENTR!I:I,MOVI_ENTR!D:D,D2145,MOVI_ENTR!O:O,$E$5))</f>
        <v/>
      </c>
      <c r="G2145" s="101" t="str">
        <f>IF(CADA_PROD!C2143="","",SUMIFS(MOVI_SAID!H:H,MOVI_SAID!D:D,D2145,MOVI_SAID!L:L,$E$5))</f>
        <v/>
      </c>
      <c r="H2145" s="101" t="str">
        <f t="shared" si="66"/>
        <v/>
      </c>
      <c r="I2145" s="100" t="str">
        <f>IF(CADA_PROD!C2143="","",IFERROR(IF(H2145&lt;=0,"Sem estoque",IF(H2145/E2145&lt;0.25,"Quase sem estoque",IF(H2145/E2145&lt;1.2,"Estoque baixo",IF(H2145/E2145&lt;2,"Estoque moderado","Estoque confortável")))),""))</f>
        <v/>
      </c>
      <c r="J2145" s="102" t="str">
        <f>IF(CADA_PROD!C2143="","",SUMIFS(MOVI_ENTR!M:M,MOVI_ENTR!D:D,D2145,MOVI_ENTR!O:O,$E$5))</f>
        <v/>
      </c>
      <c r="K2145" s="103" t="str">
        <f>IF(CADA_PROD!C2143="","",IFERROR($J2145/SUM($J$8:$J$1008),""))</f>
        <v/>
      </c>
      <c r="L2145" s="103" t="str">
        <f>IF(CADA_PROD!C2143="","",IFERROR(H2145/SUM($H$8:$H$1008),""))</f>
        <v/>
      </c>
      <c r="M2145" s="102" t="str">
        <f>IF(CADA_PROD!$C2143="","",IFERROR(SUMIFS(MOVI_ENTR!M:M,MOVI_ENTR!D:D,D2145,MOVI_ENTR!O:O,$E$5)/SUMIFS(MOVI_ENTR!I:I,MOVI_ENTR!D:D,D2145,MOVI_ENTR!O:O,$E$5),0))</f>
        <v/>
      </c>
      <c r="N2145" s="104" t="str">
        <f>IF(CADA_PROD!C2143="","",G2145/E2145)</f>
        <v/>
      </c>
    </row>
    <row r="2146" spans="2:14" ht="30" customHeight="1">
      <c r="B2146" s="21">
        <f t="shared" si="67"/>
        <v>2139</v>
      </c>
      <c r="C2146" s="99" t="str">
        <f>IF(CADA_PROD!C2144="","",CADA_PROD!C2144)</f>
        <v/>
      </c>
      <c r="D2146" s="100" t="str">
        <f>IF(CADA_PROD!D2144="","",CADA_PROD!D2144)</f>
        <v/>
      </c>
      <c r="E2146" s="101" t="str">
        <f>IF(CADA_PROD!E2144="","",CADA_PROD!E2144)</f>
        <v/>
      </c>
      <c r="F2146" s="101" t="str">
        <f>IF(CADA_PROD!D2144="","",SUMIFS(MOVI_ENTR!I:I,MOVI_ENTR!D:D,D2146,MOVI_ENTR!O:O,$E$5))</f>
        <v/>
      </c>
      <c r="G2146" s="101" t="str">
        <f>IF(CADA_PROD!C2144="","",SUMIFS(MOVI_SAID!H:H,MOVI_SAID!D:D,D2146,MOVI_SAID!L:L,$E$5))</f>
        <v/>
      </c>
      <c r="H2146" s="101" t="str">
        <f t="shared" si="66"/>
        <v/>
      </c>
      <c r="I2146" s="100" t="str">
        <f>IF(CADA_PROD!C2144="","",IFERROR(IF(H2146&lt;=0,"Sem estoque",IF(H2146/E2146&lt;0.25,"Quase sem estoque",IF(H2146/E2146&lt;1.2,"Estoque baixo",IF(H2146/E2146&lt;2,"Estoque moderado","Estoque confortável")))),""))</f>
        <v/>
      </c>
      <c r="J2146" s="102" t="str">
        <f>IF(CADA_PROD!C2144="","",SUMIFS(MOVI_ENTR!M:M,MOVI_ENTR!D:D,D2146,MOVI_ENTR!O:O,$E$5))</f>
        <v/>
      </c>
      <c r="K2146" s="103" t="str">
        <f>IF(CADA_PROD!C2144="","",IFERROR($J2146/SUM($J$8:$J$1008),""))</f>
        <v/>
      </c>
      <c r="L2146" s="103" t="str">
        <f>IF(CADA_PROD!C2144="","",IFERROR(H2146/SUM($H$8:$H$1008),""))</f>
        <v/>
      </c>
      <c r="M2146" s="102" t="str">
        <f>IF(CADA_PROD!$C2144="","",IFERROR(SUMIFS(MOVI_ENTR!M:M,MOVI_ENTR!D:D,D2146,MOVI_ENTR!O:O,$E$5)/SUMIFS(MOVI_ENTR!I:I,MOVI_ENTR!D:D,D2146,MOVI_ENTR!O:O,$E$5),0))</f>
        <v/>
      </c>
      <c r="N2146" s="104" t="str">
        <f>IF(CADA_PROD!C2144="","",G2146/E2146)</f>
        <v/>
      </c>
    </row>
    <row r="2147" spans="2:14" ht="30" customHeight="1">
      <c r="B2147" s="21">
        <f t="shared" si="67"/>
        <v>2140</v>
      </c>
      <c r="C2147" s="99" t="str">
        <f>IF(CADA_PROD!C2145="","",CADA_PROD!C2145)</f>
        <v/>
      </c>
      <c r="D2147" s="100" t="str">
        <f>IF(CADA_PROD!D2145="","",CADA_PROD!D2145)</f>
        <v/>
      </c>
      <c r="E2147" s="101" t="str">
        <f>IF(CADA_PROD!E2145="","",CADA_PROD!E2145)</f>
        <v/>
      </c>
      <c r="F2147" s="101" t="str">
        <f>IF(CADA_PROD!D2145="","",SUMIFS(MOVI_ENTR!I:I,MOVI_ENTR!D:D,D2147,MOVI_ENTR!O:O,$E$5))</f>
        <v/>
      </c>
      <c r="G2147" s="101" t="str">
        <f>IF(CADA_PROD!C2145="","",SUMIFS(MOVI_SAID!H:H,MOVI_SAID!D:D,D2147,MOVI_SAID!L:L,$E$5))</f>
        <v/>
      </c>
      <c r="H2147" s="101" t="str">
        <f t="shared" si="66"/>
        <v/>
      </c>
      <c r="I2147" s="100" t="str">
        <f>IF(CADA_PROD!C2145="","",IFERROR(IF(H2147&lt;=0,"Sem estoque",IF(H2147/E2147&lt;0.25,"Quase sem estoque",IF(H2147/E2147&lt;1.2,"Estoque baixo",IF(H2147/E2147&lt;2,"Estoque moderado","Estoque confortável")))),""))</f>
        <v/>
      </c>
      <c r="J2147" s="102" t="str">
        <f>IF(CADA_PROD!C2145="","",SUMIFS(MOVI_ENTR!M:M,MOVI_ENTR!D:D,D2147,MOVI_ENTR!O:O,$E$5))</f>
        <v/>
      </c>
      <c r="K2147" s="103" t="str">
        <f>IF(CADA_PROD!C2145="","",IFERROR($J2147/SUM($J$8:$J$1008),""))</f>
        <v/>
      </c>
      <c r="L2147" s="103" t="str">
        <f>IF(CADA_PROD!C2145="","",IFERROR(H2147/SUM($H$8:$H$1008),""))</f>
        <v/>
      </c>
      <c r="M2147" s="102" t="str">
        <f>IF(CADA_PROD!$C2145="","",IFERROR(SUMIFS(MOVI_ENTR!M:M,MOVI_ENTR!D:D,D2147,MOVI_ENTR!O:O,$E$5)/SUMIFS(MOVI_ENTR!I:I,MOVI_ENTR!D:D,D2147,MOVI_ENTR!O:O,$E$5),0))</f>
        <v/>
      </c>
      <c r="N2147" s="104" t="str">
        <f>IF(CADA_PROD!C2145="","",G2147/E2147)</f>
        <v/>
      </c>
    </row>
    <row r="2148" spans="2:14" ht="30" customHeight="1">
      <c r="B2148" s="21">
        <f t="shared" si="67"/>
        <v>2141</v>
      </c>
      <c r="C2148" s="99" t="str">
        <f>IF(CADA_PROD!C2146="","",CADA_PROD!C2146)</f>
        <v/>
      </c>
      <c r="D2148" s="100" t="str">
        <f>IF(CADA_PROD!D2146="","",CADA_PROD!D2146)</f>
        <v/>
      </c>
      <c r="E2148" s="101" t="str">
        <f>IF(CADA_PROD!E2146="","",CADA_PROD!E2146)</f>
        <v/>
      </c>
      <c r="F2148" s="101" t="str">
        <f>IF(CADA_PROD!D2146="","",SUMIFS(MOVI_ENTR!I:I,MOVI_ENTR!D:D,D2148,MOVI_ENTR!O:O,$E$5))</f>
        <v/>
      </c>
      <c r="G2148" s="101" t="str">
        <f>IF(CADA_PROD!C2146="","",SUMIFS(MOVI_SAID!H:H,MOVI_SAID!D:D,D2148,MOVI_SAID!L:L,$E$5))</f>
        <v/>
      </c>
      <c r="H2148" s="101" t="str">
        <f t="shared" si="66"/>
        <v/>
      </c>
      <c r="I2148" s="100" t="str">
        <f>IF(CADA_PROD!C2146="","",IFERROR(IF(H2148&lt;=0,"Sem estoque",IF(H2148/E2148&lt;0.25,"Quase sem estoque",IF(H2148/E2148&lt;1.2,"Estoque baixo",IF(H2148/E2148&lt;2,"Estoque moderado","Estoque confortável")))),""))</f>
        <v/>
      </c>
      <c r="J2148" s="102" t="str">
        <f>IF(CADA_PROD!C2146="","",SUMIFS(MOVI_ENTR!M:M,MOVI_ENTR!D:D,D2148,MOVI_ENTR!O:O,$E$5))</f>
        <v/>
      </c>
      <c r="K2148" s="103" t="str">
        <f>IF(CADA_PROD!C2146="","",IFERROR($J2148/SUM($J$8:$J$1008),""))</f>
        <v/>
      </c>
      <c r="L2148" s="103" t="str">
        <f>IF(CADA_PROD!C2146="","",IFERROR(H2148/SUM($H$8:$H$1008),""))</f>
        <v/>
      </c>
      <c r="M2148" s="102" t="str">
        <f>IF(CADA_PROD!$C2146="","",IFERROR(SUMIFS(MOVI_ENTR!M:M,MOVI_ENTR!D:D,D2148,MOVI_ENTR!O:O,$E$5)/SUMIFS(MOVI_ENTR!I:I,MOVI_ENTR!D:D,D2148,MOVI_ENTR!O:O,$E$5),0))</f>
        <v/>
      </c>
      <c r="N2148" s="104" t="str">
        <f>IF(CADA_PROD!C2146="","",G2148/E2148)</f>
        <v/>
      </c>
    </row>
    <row r="2149" spans="2:14" ht="30" customHeight="1">
      <c r="B2149" s="21">
        <f t="shared" si="67"/>
        <v>2142</v>
      </c>
      <c r="C2149" s="99" t="str">
        <f>IF(CADA_PROD!C2147="","",CADA_PROD!C2147)</f>
        <v/>
      </c>
      <c r="D2149" s="100" t="str">
        <f>IF(CADA_PROD!D2147="","",CADA_PROD!D2147)</f>
        <v/>
      </c>
      <c r="E2149" s="101" t="str">
        <f>IF(CADA_PROD!E2147="","",CADA_PROD!E2147)</f>
        <v/>
      </c>
      <c r="F2149" s="101" t="str">
        <f>IF(CADA_PROD!D2147="","",SUMIFS(MOVI_ENTR!I:I,MOVI_ENTR!D:D,D2149,MOVI_ENTR!O:O,$E$5))</f>
        <v/>
      </c>
      <c r="G2149" s="101" t="str">
        <f>IF(CADA_PROD!C2147="","",SUMIFS(MOVI_SAID!H:H,MOVI_SAID!D:D,D2149,MOVI_SAID!L:L,$E$5))</f>
        <v/>
      </c>
      <c r="H2149" s="101" t="str">
        <f t="shared" si="66"/>
        <v/>
      </c>
      <c r="I2149" s="100" t="str">
        <f>IF(CADA_PROD!C2147="","",IFERROR(IF(H2149&lt;=0,"Sem estoque",IF(H2149/E2149&lt;0.25,"Quase sem estoque",IF(H2149/E2149&lt;1.2,"Estoque baixo",IF(H2149/E2149&lt;2,"Estoque moderado","Estoque confortável")))),""))</f>
        <v/>
      </c>
      <c r="J2149" s="102" t="str">
        <f>IF(CADA_PROD!C2147="","",SUMIFS(MOVI_ENTR!M:M,MOVI_ENTR!D:D,D2149,MOVI_ENTR!O:O,$E$5))</f>
        <v/>
      </c>
      <c r="K2149" s="103" t="str">
        <f>IF(CADA_PROD!C2147="","",IFERROR($J2149/SUM($J$8:$J$1008),""))</f>
        <v/>
      </c>
      <c r="L2149" s="103" t="str">
        <f>IF(CADA_PROD!C2147="","",IFERROR(H2149/SUM($H$8:$H$1008),""))</f>
        <v/>
      </c>
      <c r="M2149" s="102" t="str">
        <f>IF(CADA_PROD!$C2147="","",IFERROR(SUMIFS(MOVI_ENTR!M:M,MOVI_ENTR!D:D,D2149,MOVI_ENTR!O:O,$E$5)/SUMIFS(MOVI_ENTR!I:I,MOVI_ENTR!D:D,D2149,MOVI_ENTR!O:O,$E$5),0))</f>
        <v/>
      </c>
      <c r="N2149" s="104" t="str">
        <f>IF(CADA_PROD!C2147="","",G2149/E2149)</f>
        <v/>
      </c>
    </row>
    <row r="2150" spans="2:14" ht="30" customHeight="1">
      <c r="B2150" s="21">
        <f t="shared" si="67"/>
        <v>2143</v>
      </c>
      <c r="C2150" s="99" t="str">
        <f>IF(CADA_PROD!C2148="","",CADA_PROD!C2148)</f>
        <v/>
      </c>
      <c r="D2150" s="100" t="str">
        <f>IF(CADA_PROD!D2148="","",CADA_PROD!D2148)</f>
        <v/>
      </c>
      <c r="E2150" s="101" t="str">
        <f>IF(CADA_PROD!E2148="","",CADA_PROD!E2148)</f>
        <v/>
      </c>
      <c r="F2150" s="101" t="str">
        <f>IF(CADA_PROD!D2148="","",SUMIFS(MOVI_ENTR!I:I,MOVI_ENTR!D:D,D2150,MOVI_ENTR!O:O,$E$5))</f>
        <v/>
      </c>
      <c r="G2150" s="101" t="str">
        <f>IF(CADA_PROD!C2148="","",SUMIFS(MOVI_SAID!H:H,MOVI_SAID!D:D,D2150,MOVI_SAID!L:L,$E$5))</f>
        <v/>
      </c>
      <c r="H2150" s="101" t="str">
        <f t="shared" si="66"/>
        <v/>
      </c>
      <c r="I2150" s="100" t="str">
        <f>IF(CADA_PROD!C2148="","",IFERROR(IF(H2150&lt;=0,"Sem estoque",IF(H2150/E2150&lt;0.25,"Quase sem estoque",IF(H2150/E2150&lt;1.2,"Estoque baixo",IF(H2150/E2150&lt;2,"Estoque moderado","Estoque confortável")))),""))</f>
        <v/>
      </c>
      <c r="J2150" s="102" t="str">
        <f>IF(CADA_PROD!C2148="","",SUMIFS(MOVI_ENTR!M:M,MOVI_ENTR!D:D,D2150,MOVI_ENTR!O:O,$E$5))</f>
        <v/>
      </c>
      <c r="K2150" s="103" t="str">
        <f>IF(CADA_PROD!C2148="","",IFERROR($J2150/SUM($J$8:$J$1008),""))</f>
        <v/>
      </c>
      <c r="L2150" s="103" t="str">
        <f>IF(CADA_PROD!C2148="","",IFERROR(H2150/SUM($H$8:$H$1008),""))</f>
        <v/>
      </c>
      <c r="M2150" s="102" t="str">
        <f>IF(CADA_PROD!$C2148="","",IFERROR(SUMIFS(MOVI_ENTR!M:M,MOVI_ENTR!D:D,D2150,MOVI_ENTR!O:O,$E$5)/SUMIFS(MOVI_ENTR!I:I,MOVI_ENTR!D:D,D2150,MOVI_ENTR!O:O,$E$5),0))</f>
        <v/>
      </c>
      <c r="N2150" s="104" t="str">
        <f>IF(CADA_PROD!C2148="","",G2150/E2150)</f>
        <v/>
      </c>
    </row>
    <row r="2151" spans="2:14" ht="30" customHeight="1">
      <c r="B2151" s="21">
        <f t="shared" si="67"/>
        <v>2144</v>
      </c>
      <c r="C2151" s="99" t="str">
        <f>IF(CADA_PROD!C2149="","",CADA_PROD!C2149)</f>
        <v/>
      </c>
      <c r="D2151" s="100" t="str">
        <f>IF(CADA_PROD!D2149="","",CADA_PROD!D2149)</f>
        <v/>
      </c>
      <c r="E2151" s="101" t="str">
        <f>IF(CADA_PROD!E2149="","",CADA_PROD!E2149)</f>
        <v/>
      </c>
      <c r="F2151" s="101" t="str">
        <f>IF(CADA_PROD!D2149="","",SUMIFS(MOVI_ENTR!I:I,MOVI_ENTR!D:D,D2151,MOVI_ENTR!O:O,$E$5))</f>
        <v/>
      </c>
      <c r="G2151" s="101" t="str">
        <f>IF(CADA_PROD!C2149="","",SUMIFS(MOVI_SAID!H:H,MOVI_SAID!D:D,D2151,MOVI_SAID!L:L,$E$5))</f>
        <v/>
      </c>
      <c r="H2151" s="101" t="str">
        <f t="shared" si="66"/>
        <v/>
      </c>
      <c r="I2151" s="100" t="str">
        <f>IF(CADA_PROD!C2149="","",IFERROR(IF(H2151&lt;=0,"Sem estoque",IF(H2151/E2151&lt;0.25,"Quase sem estoque",IF(H2151/E2151&lt;1.2,"Estoque baixo",IF(H2151/E2151&lt;2,"Estoque moderado","Estoque confortável")))),""))</f>
        <v/>
      </c>
      <c r="J2151" s="102" t="str">
        <f>IF(CADA_PROD!C2149="","",SUMIFS(MOVI_ENTR!M:M,MOVI_ENTR!D:D,D2151,MOVI_ENTR!O:O,$E$5))</f>
        <v/>
      </c>
      <c r="K2151" s="103" t="str">
        <f>IF(CADA_PROD!C2149="","",IFERROR($J2151/SUM($J$8:$J$1008),""))</f>
        <v/>
      </c>
      <c r="L2151" s="103" t="str">
        <f>IF(CADA_PROD!C2149="","",IFERROR(H2151/SUM($H$8:$H$1008),""))</f>
        <v/>
      </c>
      <c r="M2151" s="102" t="str">
        <f>IF(CADA_PROD!$C2149="","",IFERROR(SUMIFS(MOVI_ENTR!M:M,MOVI_ENTR!D:D,D2151,MOVI_ENTR!O:O,$E$5)/SUMIFS(MOVI_ENTR!I:I,MOVI_ENTR!D:D,D2151,MOVI_ENTR!O:O,$E$5),0))</f>
        <v/>
      </c>
      <c r="N2151" s="104" t="str">
        <f>IF(CADA_PROD!C2149="","",G2151/E2151)</f>
        <v/>
      </c>
    </row>
    <row r="2152" spans="2:14" ht="30" customHeight="1">
      <c r="B2152" s="21">
        <f t="shared" si="67"/>
        <v>2145</v>
      </c>
      <c r="C2152" s="99" t="str">
        <f>IF(CADA_PROD!C2150="","",CADA_PROD!C2150)</f>
        <v/>
      </c>
      <c r="D2152" s="100" t="str">
        <f>IF(CADA_PROD!D2150="","",CADA_PROD!D2150)</f>
        <v/>
      </c>
      <c r="E2152" s="101" t="str">
        <f>IF(CADA_PROD!E2150="","",CADA_PROD!E2150)</f>
        <v/>
      </c>
      <c r="F2152" s="101" t="str">
        <f>IF(CADA_PROD!D2150="","",SUMIFS(MOVI_ENTR!I:I,MOVI_ENTR!D:D,D2152,MOVI_ENTR!O:O,$E$5))</f>
        <v/>
      </c>
      <c r="G2152" s="101" t="str">
        <f>IF(CADA_PROD!C2150="","",SUMIFS(MOVI_SAID!H:H,MOVI_SAID!D:D,D2152,MOVI_SAID!L:L,$E$5))</f>
        <v/>
      </c>
      <c r="H2152" s="101" t="str">
        <f t="shared" si="66"/>
        <v/>
      </c>
      <c r="I2152" s="100" t="str">
        <f>IF(CADA_PROD!C2150="","",IFERROR(IF(H2152&lt;=0,"Sem estoque",IF(H2152/E2152&lt;0.25,"Quase sem estoque",IF(H2152/E2152&lt;1.2,"Estoque baixo",IF(H2152/E2152&lt;2,"Estoque moderado","Estoque confortável")))),""))</f>
        <v/>
      </c>
      <c r="J2152" s="102" t="str">
        <f>IF(CADA_PROD!C2150="","",SUMIFS(MOVI_ENTR!M:M,MOVI_ENTR!D:D,D2152,MOVI_ENTR!O:O,$E$5))</f>
        <v/>
      </c>
      <c r="K2152" s="103" t="str">
        <f>IF(CADA_PROD!C2150="","",IFERROR($J2152/SUM($J$8:$J$1008),""))</f>
        <v/>
      </c>
      <c r="L2152" s="103" t="str">
        <f>IF(CADA_PROD!C2150="","",IFERROR(H2152/SUM($H$8:$H$1008),""))</f>
        <v/>
      </c>
      <c r="M2152" s="102" t="str">
        <f>IF(CADA_PROD!$C2150="","",IFERROR(SUMIFS(MOVI_ENTR!M:M,MOVI_ENTR!D:D,D2152,MOVI_ENTR!O:O,$E$5)/SUMIFS(MOVI_ENTR!I:I,MOVI_ENTR!D:D,D2152,MOVI_ENTR!O:O,$E$5),0))</f>
        <v/>
      </c>
      <c r="N2152" s="104" t="str">
        <f>IF(CADA_PROD!C2150="","",G2152/E2152)</f>
        <v/>
      </c>
    </row>
    <row r="2153" spans="2:14" ht="30" customHeight="1">
      <c r="B2153" s="21">
        <f t="shared" si="67"/>
        <v>2146</v>
      </c>
      <c r="C2153" s="99" t="str">
        <f>IF(CADA_PROD!C2151="","",CADA_PROD!C2151)</f>
        <v/>
      </c>
      <c r="D2153" s="100" t="str">
        <f>IF(CADA_PROD!D2151="","",CADA_PROD!D2151)</f>
        <v/>
      </c>
      <c r="E2153" s="101" t="str">
        <f>IF(CADA_PROD!E2151="","",CADA_PROD!E2151)</f>
        <v/>
      </c>
      <c r="F2153" s="101" t="str">
        <f>IF(CADA_PROD!D2151="","",SUMIFS(MOVI_ENTR!I:I,MOVI_ENTR!D:D,D2153,MOVI_ENTR!O:O,$E$5))</f>
        <v/>
      </c>
      <c r="G2153" s="101" t="str">
        <f>IF(CADA_PROD!C2151="","",SUMIFS(MOVI_SAID!H:H,MOVI_SAID!D:D,D2153,MOVI_SAID!L:L,$E$5))</f>
        <v/>
      </c>
      <c r="H2153" s="101" t="str">
        <f t="shared" si="66"/>
        <v/>
      </c>
      <c r="I2153" s="100" t="str">
        <f>IF(CADA_PROD!C2151="","",IFERROR(IF(H2153&lt;=0,"Sem estoque",IF(H2153/E2153&lt;0.25,"Quase sem estoque",IF(H2153/E2153&lt;1.2,"Estoque baixo",IF(H2153/E2153&lt;2,"Estoque moderado","Estoque confortável")))),""))</f>
        <v/>
      </c>
      <c r="J2153" s="102" t="str">
        <f>IF(CADA_PROD!C2151="","",SUMIFS(MOVI_ENTR!M:M,MOVI_ENTR!D:D,D2153,MOVI_ENTR!O:O,$E$5))</f>
        <v/>
      </c>
      <c r="K2153" s="103" t="str">
        <f>IF(CADA_PROD!C2151="","",IFERROR($J2153/SUM($J$8:$J$1008),""))</f>
        <v/>
      </c>
      <c r="L2153" s="103" t="str">
        <f>IF(CADA_PROD!C2151="","",IFERROR(H2153/SUM($H$8:$H$1008),""))</f>
        <v/>
      </c>
      <c r="M2153" s="102" t="str">
        <f>IF(CADA_PROD!$C2151="","",IFERROR(SUMIFS(MOVI_ENTR!M:M,MOVI_ENTR!D:D,D2153,MOVI_ENTR!O:O,$E$5)/SUMIFS(MOVI_ENTR!I:I,MOVI_ENTR!D:D,D2153,MOVI_ENTR!O:O,$E$5),0))</f>
        <v/>
      </c>
      <c r="N2153" s="104" t="str">
        <f>IF(CADA_PROD!C2151="","",G2153/E2153)</f>
        <v/>
      </c>
    </row>
    <row r="2154" spans="2:14" ht="30" customHeight="1">
      <c r="B2154" s="21">
        <f t="shared" si="67"/>
        <v>2147</v>
      </c>
      <c r="C2154" s="99" t="str">
        <f>IF(CADA_PROD!C2152="","",CADA_PROD!C2152)</f>
        <v/>
      </c>
      <c r="D2154" s="100" t="str">
        <f>IF(CADA_PROD!D2152="","",CADA_PROD!D2152)</f>
        <v/>
      </c>
      <c r="E2154" s="101" t="str">
        <f>IF(CADA_PROD!E2152="","",CADA_PROD!E2152)</f>
        <v/>
      </c>
      <c r="F2154" s="101" t="str">
        <f>IF(CADA_PROD!D2152="","",SUMIFS(MOVI_ENTR!I:I,MOVI_ENTR!D:D,D2154,MOVI_ENTR!O:O,$E$5))</f>
        <v/>
      </c>
      <c r="G2154" s="101" t="str">
        <f>IF(CADA_PROD!C2152="","",SUMIFS(MOVI_SAID!H:H,MOVI_SAID!D:D,D2154,MOVI_SAID!L:L,$E$5))</f>
        <v/>
      </c>
      <c r="H2154" s="101" t="str">
        <f t="shared" si="66"/>
        <v/>
      </c>
      <c r="I2154" s="100" t="str">
        <f>IF(CADA_PROD!C2152="","",IFERROR(IF(H2154&lt;=0,"Sem estoque",IF(H2154/E2154&lt;0.25,"Quase sem estoque",IF(H2154/E2154&lt;1.2,"Estoque baixo",IF(H2154/E2154&lt;2,"Estoque moderado","Estoque confortável")))),""))</f>
        <v/>
      </c>
      <c r="J2154" s="102" t="str">
        <f>IF(CADA_PROD!C2152="","",SUMIFS(MOVI_ENTR!M:M,MOVI_ENTR!D:D,D2154,MOVI_ENTR!O:O,$E$5))</f>
        <v/>
      </c>
      <c r="K2154" s="103" t="str">
        <f>IF(CADA_PROD!C2152="","",IFERROR($J2154/SUM($J$8:$J$1008),""))</f>
        <v/>
      </c>
      <c r="L2154" s="103" t="str">
        <f>IF(CADA_PROD!C2152="","",IFERROR(H2154/SUM($H$8:$H$1008),""))</f>
        <v/>
      </c>
      <c r="M2154" s="102" t="str">
        <f>IF(CADA_PROD!$C2152="","",IFERROR(SUMIFS(MOVI_ENTR!M:M,MOVI_ENTR!D:D,D2154,MOVI_ENTR!O:O,$E$5)/SUMIFS(MOVI_ENTR!I:I,MOVI_ENTR!D:D,D2154,MOVI_ENTR!O:O,$E$5),0))</f>
        <v/>
      </c>
      <c r="N2154" s="104" t="str">
        <f>IF(CADA_PROD!C2152="","",G2154/E2154)</f>
        <v/>
      </c>
    </row>
    <row r="2155" spans="2:14" ht="30" customHeight="1">
      <c r="B2155" s="21">
        <f t="shared" si="67"/>
        <v>2148</v>
      </c>
      <c r="C2155" s="99" t="str">
        <f>IF(CADA_PROD!C2153="","",CADA_PROD!C2153)</f>
        <v/>
      </c>
      <c r="D2155" s="100" t="str">
        <f>IF(CADA_PROD!D2153="","",CADA_PROD!D2153)</f>
        <v/>
      </c>
      <c r="E2155" s="101" t="str">
        <f>IF(CADA_PROD!E2153="","",CADA_PROD!E2153)</f>
        <v/>
      </c>
      <c r="F2155" s="101" t="str">
        <f>IF(CADA_PROD!D2153="","",SUMIFS(MOVI_ENTR!I:I,MOVI_ENTR!D:D,D2155,MOVI_ENTR!O:O,$E$5))</f>
        <v/>
      </c>
      <c r="G2155" s="101" t="str">
        <f>IF(CADA_PROD!C2153="","",SUMIFS(MOVI_SAID!H:H,MOVI_SAID!D:D,D2155,MOVI_SAID!L:L,$E$5))</f>
        <v/>
      </c>
      <c r="H2155" s="101" t="str">
        <f t="shared" si="66"/>
        <v/>
      </c>
      <c r="I2155" s="100" t="str">
        <f>IF(CADA_PROD!C2153="","",IFERROR(IF(H2155&lt;=0,"Sem estoque",IF(H2155/E2155&lt;0.25,"Quase sem estoque",IF(H2155/E2155&lt;1.2,"Estoque baixo",IF(H2155/E2155&lt;2,"Estoque moderado","Estoque confortável")))),""))</f>
        <v/>
      </c>
      <c r="J2155" s="102" t="str">
        <f>IF(CADA_PROD!C2153="","",SUMIFS(MOVI_ENTR!M:M,MOVI_ENTR!D:D,D2155,MOVI_ENTR!O:O,$E$5))</f>
        <v/>
      </c>
      <c r="K2155" s="103" t="str">
        <f>IF(CADA_PROD!C2153="","",IFERROR($J2155/SUM($J$8:$J$1008),""))</f>
        <v/>
      </c>
      <c r="L2155" s="103" t="str">
        <f>IF(CADA_PROD!C2153="","",IFERROR(H2155/SUM($H$8:$H$1008),""))</f>
        <v/>
      </c>
      <c r="M2155" s="102" t="str">
        <f>IF(CADA_PROD!$C2153="","",IFERROR(SUMIFS(MOVI_ENTR!M:M,MOVI_ENTR!D:D,D2155,MOVI_ENTR!O:O,$E$5)/SUMIFS(MOVI_ENTR!I:I,MOVI_ENTR!D:D,D2155,MOVI_ENTR!O:O,$E$5),0))</f>
        <v/>
      </c>
      <c r="N2155" s="104" t="str">
        <f>IF(CADA_PROD!C2153="","",G2155/E2155)</f>
        <v/>
      </c>
    </row>
    <row r="2156" spans="2:14" ht="30" customHeight="1">
      <c r="B2156" s="21">
        <f t="shared" si="67"/>
        <v>2149</v>
      </c>
      <c r="C2156" s="99" t="str">
        <f>IF(CADA_PROD!C2154="","",CADA_PROD!C2154)</f>
        <v/>
      </c>
      <c r="D2156" s="100" t="str">
        <f>IF(CADA_PROD!D2154="","",CADA_PROD!D2154)</f>
        <v/>
      </c>
      <c r="E2156" s="101" t="str">
        <f>IF(CADA_PROD!E2154="","",CADA_PROD!E2154)</f>
        <v/>
      </c>
      <c r="F2156" s="101" t="str">
        <f>IF(CADA_PROD!D2154="","",SUMIFS(MOVI_ENTR!I:I,MOVI_ENTR!D:D,D2156,MOVI_ENTR!O:O,$E$5))</f>
        <v/>
      </c>
      <c r="G2156" s="101" t="str">
        <f>IF(CADA_PROD!C2154="","",SUMIFS(MOVI_SAID!H:H,MOVI_SAID!D:D,D2156,MOVI_SAID!L:L,$E$5))</f>
        <v/>
      </c>
      <c r="H2156" s="101" t="str">
        <f t="shared" si="66"/>
        <v/>
      </c>
      <c r="I2156" s="100" t="str">
        <f>IF(CADA_PROD!C2154="","",IFERROR(IF(H2156&lt;=0,"Sem estoque",IF(H2156/E2156&lt;0.25,"Quase sem estoque",IF(H2156/E2156&lt;1.2,"Estoque baixo",IF(H2156/E2156&lt;2,"Estoque moderado","Estoque confortável")))),""))</f>
        <v/>
      </c>
      <c r="J2156" s="102" t="str">
        <f>IF(CADA_PROD!C2154="","",SUMIFS(MOVI_ENTR!M:M,MOVI_ENTR!D:D,D2156,MOVI_ENTR!O:O,$E$5))</f>
        <v/>
      </c>
      <c r="K2156" s="103" t="str">
        <f>IF(CADA_PROD!C2154="","",IFERROR($J2156/SUM($J$8:$J$1008),""))</f>
        <v/>
      </c>
      <c r="L2156" s="103" t="str">
        <f>IF(CADA_PROD!C2154="","",IFERROR(H2156/SUM($H$8:$H$1008),""))</f>
        <v/>
      </c>
      <c r="M2156" s="102" t="str">
        <f>IF(CADA_PROD!$C2154="","",IFERROR(SUMIFS(MOVI_ENTR!M:M,MOVI_ENTR!D:D,D2156,MOVI_ENTR!O:O,$E$5)/SUMIFS(MOVI_ENTR!I:I,MOVI_ENTR!D:D,D2156,MOVI_ENTR!O:O,$E$5),0))</f>
        <v/>
      </c>
      <c r="N2156" s="104" t="str">
        <f>IF(CADA_PROD!C2154="","",G2156/E2156)</f>
        <v/>
      </c>
    </row>
    <row r="2157" spans="2:14" ht="30" customHeight="1">
      <c r="B2157" s="21">
        <f t="shared" si="67"/>
        <v>2150</v>
      </c>
      <c r="C2157" s="99" t="str">
        <f>IF(CADA_PROD!C2155="","",CADA_PROD!C2155)</f>
        <v/>
      </c>
      <c r="D2157" s="100" t="str">
        <f>IF(CADA_PROD!D2155="","",CADA_PROD!D2155)</f>
        <v/>
      </c>
      <c r="E2157" s="101" t="str">
        <f>IF(CADA_PROD!E2155="","",CADA_PROD!E2155)</f>
        <v/>
      </c>
      <c r="F2157" s="101" t="str">
        <f>IF(CADA_PROD!D2155="","",SUMIFS(MOVI_ENTR!I:I,MOVI_ENTR!D:D,D2157,MOVI_ENTR!O:O,$E$5))</f>
        <v/>
      </c>
      <c r="G2157" s="101" t="str">
        <f>IF(CADA_PROD!C2155="","",SUMIFS(MOVI_SAID!H:H,MOVI_SAID!D:D,D2157,MOVI_SAID!L:L,$E$5))</f>
        <v/>
      </c>
      <c r="H2157" s="101" t="str">
        <f t="shared" si="66"/>
        <v/>
      </c>
      <c r="I2157" s="100" t="str">
        <f>IF(CADA_PROD!C2155="","",IFERROR(IF(H2157&lt;=0,"Sem estoque",IF(H2157/E2157&lt;0.25,"Quase sem estoque",IF(H2157/E2157&lt;1.2,"Estoque baixo",IF(H2157/E2157&lt;2,"Estoque moderado","Estoque confortável")))),""))</f>
        <v/>
      </c>
      <c r="J2157" s="102" t="str">
        <f>IF(CADA_PROD!C2155="","",SUMIFS(MOVI_ENTR!M:M,MOVI_ENTR!D:D,D2157,MOVI_ENTR!O:O,$E$5))</f>
        <v/>
      </c>
      <c r="K2157" s="103" t="str">
        <f>IF(CADA_PROD!C2155="","",IFERROR($J2157/SUM($J$8:$J$1008),""))</f>
        <v/>
      </c>
      <c r="L2157" s="103" t="str">
        <f>IF(CADA_PROD!C2155="","",IFERROR(H2157/SUM($H$8:$H$1008),""))</f>
        <v/>
      </c>
      <c r="M2157" s="102" t="str">
        <f>IF(CADA_PROD!$C2155="","",IFERROR(SUMIFS(MOVI_ENTR!M:M,MOVI_ENTR!D:D,D2157,MOVI_ENTR!O:O,$E$5)/SUMIFS(MOVI_ENTR!I:I,MOVI_ENTR!D:D,D2157,MOVI_ENTR!O:O,$E$5),0))</f>
        <v/>
      </c>
      <c r="N2157" s="104" t="str">
        <f>IF(CADA_PROD!C2155="","",G2157/E2157)</f>
        <v/>
      </c>
    </row>
    <row r="2158" spans="2:14" ht="30" customHeight="1">
      <c r="B2158" s="21">
        <f t="shared" si="67"/>
        <v>2151</v>
      </c>
      <c r="C2158" s="99" t="str">
        <f>IF(CADA_PROD!C2156="","",CADA_PROD!C2156)</f>
        <v/>
      </c>
      <c r="D2158" s="100" t="str">
        <f>IF(CADA_PROD!D2156="","",CADA_PROD!D2156)</f>
        <v/>
      </c>
      <c r="E2158" s="101" t="str">
        <f>IF(CADA_PROD!E2156="","",CADA_PROD!E2156)</f>
        <v/>
      </c>
      <c r="F2158" s="101" t="str">
        <f>IF(CADA_PROD!D2156="","",SUMIFS(MOVI_ENTR!I:I,MOVI_ENTR!D:D,D2158,MOVI_ENTR!O:O,$E$5))</f>
        <v/>
      </c>
      <c r="G2158" s="101" t="str">
        <f>IF(CADA_PROD!C2156="","",SUMIFS(MOVI_SAID!H:H,MOVI_SAID!D:D,D2158,MOVI_SAID!L:L,$E$5))</f>
        <v/>
      </c>
      <c r="H2158" s="101" t="str">
        <f t="shared" si="66"/>
        <v/>
      </c>
      <c r="I2158" s="100" t="str">
        <f>IF(CADA_PROD!C2156="","",IFERROR(IF(H2158&lt;=0,"Sem estoque",IF(H2158/E2158&lt;0.25,"Quase sem estoque",IF(H2158/E2158&lt;1.2,"Estoque baixo",IF(H2158/E2158&lt;2,"Estoque moderado","Estoque confortável")))),""))</f>
        <v/>
      </c>
      <c r="J2158" s="102" t="str">
        <f>IF(CADA_PROD!C2156="","",SUMIFS(MOVI_ENTR!M:M,MOVI_ENTR!D:D,D2158,MOVI_ENTR!O:O,$E$5))</f>
        <v/>
      </c>
      <c r="K2158" s="103" t="str">
        <f>IF(CADA_PROD!C2156="","",IFERROR($J2158/SUM($J$8:$J$1008),""))</f>
        <v/>
      </c>
      <c r="L2158" s="103" t="str">
        <f>IF(CADA_PROD!C2156="","",IFERROR(H2158/SUM($H$8:$H$1008),""))</f>
        <v/>
      </c>
      <c r="M2158" s="102" t="str">
        <f>IF(CADA_PROD!$C2156="","",IFERROR(SUMIFS(MOVI_ENTR!M:M,MOVI_ENTR!D:D,D2158,MOVI_ENTR!O:O,$E$5)/SUMIFS(MOVI_ENTR!I:I,MOVI_ENTR!D:D,D2158,MOVI_ENTR!O:O,$E$5),0))</f>
        <v/>
      </c>
      <c r="N2158" s="104" t="str">
        <f>IF(CADA_PROD!C2156="","",G2158/E2158)</f>
        <v/>
      </c>
    </row>
    <row r="2159" spans="2:14" ht="30" customHeight="1">
      <c r="B2159" s="21">
        <f t="shared" si="67"/>
        <v>2152</v>
      </c>
      <c r="C2159" s="99" t="str">
        <f>IF(CADA_PROD!C2157="","",CADA_PROD!C2157)</f>
        <v/>
      </c>
      <c r="D2159" s="100" t="str">
        <f>IF(CADA_PROD!D2157="","",CADA_PROD!D2157)</f>
        <v/>
      </c>
      <c r="E2159" s="101" t="str">
        <f>IF(CADA_PROD!E2157="","",CADA_PROD!E2157)</f>
        <v/>
      </c>
      <c r="F2159" s="101" t="str">
        <f>IF(CADA_PROD!D2157="","",SUMIFS(MOVI_ENTR!I:I,MOVI_ENTR!D:D,D2159,MOVI_ENTR!O:O,$E$5))</f>
        <v/>
      </c>
      <c r="G2159" s="101" t="str">
        <f>IF(CADA_PROD!C2157="","",SUMIFS(MOVI_SAID!H:H,MOVI_SAID!D:D,D2159,MOVI_SAID!L:L,$E$5))</f>
        <v/>
      </c>
      <c r="H2159" s="101" t="str">
        <f t="shared" ref="H2159:H2222" si="68">IFERROR(F2159-G2159,"")</f>
        <v/>
      </c>
      <c r="I2159" s="100" t="str">
        <f>IF(CADA_PROD!C2157="","",IFERROR(IF(H2159&lt;=0,"Sem estoque",IF(H2159/E2159&lt;0.25,"Quase sem estoque",IF(H2159/E2159&lt;1.2,"Estoque baixo",IF(H2159/E2159&lt;2,"Estoque moderado","Estoque confortável")))),""))</f>
        <v/>
      </c>
      <c r="J2159" s="102" t="str">
        <f>IF(CADA_PROD!C2157="","",SUMIFS(MOVI_ENTR!M:M,MOVI_ENTR!D:D,D2159,MOVI_ENTR!O:O,$E$5))</f>
        <v/>
      </c>
      <c r="K2159" s="103" t="str">
        <f>IF(CADA_PROD!C2157="","",IFERROR($J2159/SUM($J$8:$J$1008),""))</f>
        <v/>
      </c>
      <c r="L2159" s="103" t="str">
        <f>IF(CADA_PROD!C2157="","",IFERROR(H2159/SUM($H$8:$H$1008),""))</f>
        <v/>
      </c>
      <c r="M2159" s="102" t="str">
        <f>IF(CADA_PROD!$C2157="","",IFERROR(SUMIFS(MOVI_ENTR!M:M,MOVI_ENTR!D:D,D2159,MOVI_ENTR!O:O,$E$5)/SUMIFS(MOVI_ENTR!I:I,MOVI_ENTR!D:D,D2159,MOVI_ENTR!O:O,$E$5),0))</f>
        <v/>
      </c>
      <c r="N2159" s="104" t="str">
        <f>IF(CADA_PROD!C2157="","",G2159/E2159)</f>
        <v/>
      </c>
    </row>
    <row r="2160" spans="2:14" ht="30" customHeight="1">
      <c r="B2160" s="21">
        <f t="shared" si="67"/>
        <v>2153</v>
      </c>
      <c r="C2160" s="99" t="str">
        <f>IF(CADA_PROD!C2158="","",CADA_PROD!C2158)</f>
        <v/>
      </c>
      <c r="D2160" s="100" t="str">
        <f>IF(CADA_PROD!D2158="","",CADA_PROD!D2158)</f>
        <v/>
      </c>
      <c r="E2160" s="101" t="str">
        <f>IF(CADA_PROD!E2158="","",CADA_PROD!E2158)</f>
        <v/>
      </c>
      <c r="F2160" s="101" t="str">
        <f>IF(CADA_PROD!D2158="","",SUMIFS(MOVI_ENTR!I:I,MOVI_ENTR!D:D,D2160,MOVI_ENTR!O:O,$E$5))</f>
        <v/>
      </c>
      <c r="G2160" s="101" t="str">
        <f>IF(CADA_PROD!C2158="","",SUMIFS(MOVI_SAID!H:H,MOVI_SAID!D:D,D2160,MOVI_SAID!L:L,$E$5))</f>
        <v/>
      </c>
      <c r="H2160" s="101" t="str">
        <f t="shared" si="68"/>
        <v/>
      </c>
      <c r="I2160" s="100" t="str">
        <f>IF(CADA_PROD!C2158="","",IFERROR(IF(H2160&lt;=0,"Sem estoque",IF(H2160/E2160&lt;0.25,"Quase sem estoque",IF(H2160/E2160&lt;1.2,"Estoque baixo",IF(H2160/E2160&lt;2,"Estoque moderado","Estoque confortável")))),""))</f>
        <v/>
      </c>
      <c r="J2160" s="102" t="str">
        <f>IF(CADA_PROD!C2158="","",SUMIFS(MOVI_ENTR!M:M,MOVI_ENTR!D:D,D2160,MOVI_ENTR!O:O,$E$5))</f>
        <v/>
      </c>
      <c r="K2160" s="103" t="str">
        <f>IF(CADA_PROD!C2158="","",IFERROR($J2160/SUM($J$8:$J$1008),""))</f>
        <v/>
      </c>
      <c r="L2160" s="103" t="str">
        <f>IF(CADA_PROD!C2158="","",IFERROR(H2160/SUM($H$8:$H$1008),""))</f>
        <v/>
      </c>
      <c r="M2160" s="102" t="str">
        <f>IF(CADA_PROD!$C2158="","",IFERROR(SUMIFS(MOVI_ENTR!M:M,MOVI_ENTR!D:D,D2160,MOVI_ENTR!O:O,$E$5)/SUMIFS(MOVI_ENTR!I:I,MOVI_ENTR!D:D,D2160,MOVI_ENTR!O:O,$E$5),0))</f>
        <v/>
      </c>
      <c r="N2160" s="104" t="str">
        <f>IF(CADA_PROD!C2158="","",G2160/E2160)</f>
        <v/>
      </c>
    </row>
    <row r="2161" spans="2:14" ht="30" customHeight="1">
      <c r="B2161" s="21">
        <f t="shared" si="67"/>
        <v>2154</v>
      </c>
      <c r="C2161" s="99" t="str">
        <f>IF(CADA_PROD!C2159="","",CADA_PROD!C2159)</f>
        <v/>
      </c>
      <c r="D2161" s="100" t="str">
        <f>IF(CADA_PROD!D2159="","",CADA_PROD!D2159)</f>
        <v/>
      </c>
      <c r="E2161" s="101" t="str">
        <f>IF(CADA_PROD!E2159="","",CADA_PROD!E2159)</f>
        <v/>
      </c>
      <c r="F2161" s="101" t="str">
        <f>IF(CADA_PROD!D2159="","",SUMIFS(MOVI_ENTR!I:I,MOVI_ENTR!D:D,D2161,MOVI_ENTR!O:O,$E$5))</f>
        <v/>
      </c>
      <c r="G2161" s="101" t="str">
        <f>IF(CADA_PROD!C2159="","",SUMIFS(MOVI_SAID!H:H,MOVI_SAID!D:D,D2161,MOVI_SAID!L:L,$E$5))</f>
        <v/>
      </c>
      <c r="H2161" s="101" t="str">
        <f t="shared" si="68"/>
        <v/>
      </c>
      <c r="I2161" s="100" t="str">
        <f>IF(CADA_PROD!C2159="","",IFERROR(IF(H2161&lt;=0,"Sem estoque",IF(H2161/E2161&lt;0.25,"Quase sem estoque",IF(H2161/E2161&lt;1.2,"Estoque baixo",IF(H2161/E2161&lt;2,"Estoque moderado","Estoque confortável")))),""))</f>
        <v/>
      </c>
      <c r="J2161" s="102" t="str">
        <f>IF(CADA_PROD!C2159="","",SUMIFS(MOVI_ENTR!M:M,MOVI_ENTR!D:D,D2161,MOVI_ENTR!O:O,$E$5))</f>
        <v/>
      </c>
      <c r="K2161" s="103" t="str">
        <f>IF(CADA_PROD!C2159="","",IFERROR($J2161/SUM($J$8:$J$1008),""))</f>
        <v/>
      </c>
      <c r="L2161" s="103" t="str">
        <f>IF(CADA_PROD!C2159="","",IFERROR(H2161/SUM($H$8:$H$1008),""))</f>
        <v/>
      </c>
      <c r="M2161" s="102" t="str">
        <f>IF(CADA_PROD!$C2159="","",IFERROR(SUMIFS(MOVI_ENTR!M:M,MOVI_ENTR!D:D,D2161,MOVI_ENTR!O:O,$E$5)/SUMIFS(MOVI_ENTR!I:I,MOVI_ENTR!D:D,D2161,MOVI_ENTR!O:O,$E$5),0))</f>
        <v/>
      </c>
      <c r="N2161" s="104" t="str">
        <f>IF(CADA_PROD!C2159="","",G2161/E2161)</f>
        <v/>
      </c>
    </row>
    <row r="2162" spans="2:14" ht="30" customHeight="1">
      <c r="B2162" s="21">
        <f t="shared" si="67"/>
        <v>2155</v>
      </c>
      <c r="C2162" s="99" t="str">
        <f>IF(CADA_PROD!C2160="","",CADA_PROD!C2160)</f>
        <v/>
      </c>
      <c r="D2162" s="100" t="str">
        <f>IF(CADA_PROD!D2160="","",CADA_PROD!D2160)</f>
        <v/>
      </c>
      <c r="E2162" s="101" t="str">
        <f>IF(CADA_PROD!E2160="","",CADA_PROD!E2160)</f>
        <v/>
      </c>
      <c r="F2162" s="101" t="str">
        <f>IF(CADA_PROD!D2160="","",SUMIFS(MOVI_ENTR!I:I,MOVI_ENTR!D:D,D2162,MOVI_ENTR!O:O,$E$5))</f>
        <v/>
      </c>
      <c r="G2162" s="101" t="str">
        <f>IF(CADA_PROD!C2160="","",SUMIFS(MOVI_SAID!H:H,MOVI_SAID!D:D,D2162,MOVI_SAID!L:L,$E$5))</f>
        <v/>
      </c>
      <c r="H2162" s="101" t="str">
        <f t="shared" si="68"/>
        <v/>
      </c>
      <c r="I2162" s="100" t="str">
        <f>IF(CADA_PROD!C2160="","",IFERROR(IF(H2162&lt;=0,"Sem estoque",IF(H2162/E2162&lt;0.25,"Quase sem estoque",IF(H2162/E2162&lt;1.2,"Estoque baixo",IF(H2162/E2162&lt;2,"Estoque moderado","Estoque confortável")))),""))</f>
        <v/>
      </c>
      <c r="J2162" s="102" t="str">
        <f>IF(CADA_PROD!C2160="","",SUMIFS(MOVI_ENTR!M:M,MOVI_ENTR!D:D,D2162,MOVI_ENTR!O:O,$E$5))</f>
        <v/>
      </c>
      <c r="K2162" s="103" t="str">
        <f>IF(CADA_PROD!C2160="","",IFERROR($J2162/SUM($J$8:$J$1008),""))</f>
        <v/>
      </c>
      <c r="L2162" s="103" t="str">
        <f>IF(CADA_PROD!C2160="","",IFERROR(H2162/SUM($H$8:$H$1008),""))</f>
        <v/>
      </c>
      <c r="M2162" s="102" t="str">
        <f>IF(CADA_PROD!$C2160="","",IFERROR(SUMIFS(MOVI_ENTR!M:M,MOVI_ENTR!D:D,D2162,MOVI_ENTR!O:O,$E$5)/SUMIFS(MOVI_ENTR!I:I,MOVI_ENTR!D:D,D2162,MOVI_ENTR!O:O,$E$5),0))</f>
        <v/>
      </c>
      <c r="N2162" s="104" t="str">
        <f>IF(CADA_PROD!C2160="","",G2162/E2162)</f>
        <v/>
      </c>
    </row>
    <row r="2163" spans="2:14" ht="30" customHeight="1">
      <c r="B2163" s="21">
        <f t="shared" si="67"/>
        <v>2156</v>
      </c>
      <c r="C2163" s="99" t="str">
        <f>IF(CADA_PROD!C2161="","",CADA_PROD!C2161)</f>
        <v/>
      </c>
      <c r="D2163" s="100" t="str">
        <f>IF(CADA_PROD!D2161="","",CADA_PROD!D2161)</f>
        <v/>
      </c>
      <c r="E2163" s="101" t="str">
        <f>IF(CADA_PROD!E2161="","",CADA_PROD!E2161)</f>
        <v/>
      </c>
      <c r="F2163" s="101" t="str">
        <f>IF(CADA_PROD!D2161="","",SUMIFS(MOVI_ENTR!I:I,MOVI_ENTR!D:D,D2163,MOVI_ENTR!O:O,$E$5))</f>
        <v/>
      </c>
      <c r="G2163" s="101" t="str">
        <f>IF(CADA_PROD!C2161="","",SUMIFS(MOVI_SAID!H:H,MOVI_SAID!D:D,D2163,MOVI_SAID!L:L,$E$5))</f>
        <v/>
      </c>
      <c r="H2163" s="101" t="str">
        <f t="shared" si="68"/>
        <v/>
      </c>
      <c r="I2163" s="100" t="str">
        <f>IF(CADA_PROD!C2161="","",IFERROR(IF(H2163&lt;=0,"Sem estoque",IF(H2163/E2163&lt;0.25,"Quase sem estoque",IF(H2163/E2163&lt;1.2,"Estoque baixo",IF(H2163/E2163&lt;2,"Estoque moderado","Estoque confortável")))),""))</f>
        <v/>
      </c>
      <c r="J2163" s="102" t="str">
        <f>IF(CADA_PROD!C2161="","",SUMIFS(MOVI_ENTR!M:M,MOVI_ENTR!D:D,D2163,MOVI_ENTR!O:O,$E$5))</f>
        <v/>
      </c>
      <c r="K2163" s="103" t="str">
        <f>IF(CADA_PROD!C2161="","",IFERROR($J2163/SUM($J$8:$J$1008),""))</f>
        <v/>
      </c>
      <c r="L2163" s="103" t="str">
        <f>IF(CADA_PROD!C2161="","",IFERROR(H2163/SUM($H$8:$H$1008),""))</f>
        <v/>
      </c>
      <c r="M2163" s="102" t="str">
        <f>IF(CADA_PROD!$C2161="","",IFERROR(SUMIFS(MOVI_ENTR!M:M,MOVI_ENTR!D:D,D2163,MOVI_ENTR!O:O,$E$5)/SUMIFS(MOVI_ENTR!I:I,MOVI_ENTR!D:D,D2163,MOVI_ENTR!O:O,$E$5),0))</f>
        <v/>
      </c>
      <c r="N2163" s="104" t="str">
        <f>IF(CADA_PROD!C2161="","",G2163/E2163)</f>
        <v/>
      </c>
    </row>
    <row r="2164" spans="2:14" ht="30" customHeight="1">
      <c r="B2164" s="21">
        <f t="shared" si="67"/>
        <v>2157</v>
      </c>
      <c r="C2164" s="99" t="str">
        <f>IF(CADA_PROD!C2162="","",CADA_PROD!C2162)</f>
        <v/>
      </c>
      <c r="D2164" s="100" t="str">
        <f>IF(CADA_PROD!D2162="","",CADA_PROD!D2162)</f>
        <v/>
      </c>
      <c r="E2164" s="101" t="str">
        <f>IF(CADA_PROD!E2162="","",CADA_PROD!E2162)</f>
        <v/>
      </c>
      <c r="F2164" s="101" t="str">
        <f>IF(CADA_PROD!D2162="","",SUMIFS(MOVI_ENTR!I:I,MOVI_ENTR!D:D,D2164,MOVI_ENTR!O:O,$E$5))</f>
        <v/>
      </c>
      <c r="G2164" s="101" t="str">
        <f>IF(CADA_PROD!C2162="","",SUMIFS(MOVI_SAID!H:H,MOVI_SAID!D:D,D2164,MOVI_SAID!L:L,$E$5))</f>
        <v/>
      </c>
      <c r="H2164" s="101" t="str">
        <f t="shared" si="68"/>
        <v/>
      </c>
      <c r="I2164" s="100" t="str">
        <f>IF(CADA_PROD!C2162="","",IFERROR(IF(H2164&lt;=0,"Sem estoque",IF(H2164/E2164&lt;0.25,"Quase sem estoque",IF(H2164/E2164&lt;1.2,"Estoque baixo",IF(H2164/E2164&lt;2,"Estoque moderado","Estoque confortável")))),""))</f>
        <v/>
      </c>
      <c r="J2164" s="102" t="str">
        <f>IF(CADA_PROD!C2162="","",SUMIFS(MOVI_ENTR!M:M,MOVI_ENTR!D:D,D2164,MOVI_ENTR!O:O,$E$5))</f>
        <v/>
      </c>
      <c r="K2164" s="103" t="str">
        <f>IF(CADA_PROD!C2162="","",IFERROR($J2164/SUM($J$8:$J$1008),""))</f>
        <v/>
      </c>
      <c r="L2164" s="103" t="str">
        <f>IF(CADA_PROD!C2162="","",IFERROR(H2164/SUM($H$8:$H$1008),""))</f>
        <v/>
      </c>
      <c r="M2164" s="102" t="str">
        <f>IF(CADA_PROD!$C2162="","",IFERROR(SUMIFS(MOVI_ENTR!M:M,MOVI_ENTR!D:D,D2164,MOVI_ENTR!O:O,$E$5)/SUMIFS(MOVI_ENTR!I:I,MOVI_ENTR!D:D,D2164,MOVI_ENTR!O:O,$E$5),0))</f>
        <v/>
      </c>
      <c r="N2164" s="104" t="str">
        <f>IF(CADA_PROD!C2162="","",G2164/E2164)</f>
        <v/>
      </c>
    </row>
    <row r="2165" spans="2:14" ht="30" customHeight="1">
      <c r="B2165" s="21">
        <f t="shared" si="67"/>
        <v>2158</v>
      </c>
      <c r="C2165" s="99" t="str">
        <f>IF(CADA_PROD!C2163="","",CADA_PROD!C2163)</f>
        <v/>
      </c>
      <c r="D2165" s="100" t="str">
        <f>IF(CADA_PROD!D2163="","",CADA_PROD!D2163)</f>
        <v/>
      </c>
      <c r="E2165" s="101" t="str">
        <f>IF(CADA_PROD!E2163="","",CADA_PROD!E2163)</f>
        <v/>
      </c>
      <c r="F2165" s="101" t="str">
        <f>IF(CADA_PROD!D2163="","",SUMIFS(MOVI_ENTR!I:I,MOVI_ENTR!D:D,D2165,MOVI_ENTR!O:O,$E$5))</f>
        <v/>
      </c>
      <c r="G2165" s="101" t="str">
        <f>IF(CADA_PROD!C2163="","",SUMIFS(MOVI_SAID!H:H,MOVI_SAID!D:D,D2165,MOVI_SAID!L:L,$E$5))</f>
        <v/>
      </c>
      <c r="H2165" s="101" t="str">
        <f t="shared" si="68"/>
        <v/>
      </c>
      <c r="I2165" s="100" t="str">
        <f>IF(CADA_PROD!C2163="","",IFERROR(IF(H2165&lt;=0,"Sem estoque",IF(H2165/E2165&lt;0.25,"Quase sem estoque",IF(H2165/E2165&lt;1.2,"Estoque baixo",IF(H2165/E2165&lt;2,"Estoque moderado","Estoque confortável")))),""))</f>
        <v/>
      </c>
      <c r="J2165" s="102" t="str">
        <f>IF(CADA_PROD!C2163="","",SUMIFS(MOVI_ENTR!M:M,MOVI_ENTR!D:D,D2165,MOVI_ENTR!O:O,$E$5))</f>
        <v/>
      </c>
      <c r="K2165" s="103" t="str">
        <f>IF(CADA_PROD!C2163="","",IFERROR($J2165/SUM($J$8:$J$1008),""))</f>
        <v/>
      </c>
      <c r="L2165" s="103" t="str">
        <f>IF(CADA_PROD!C2163="","",IFERROR(H2165/SUM($H$8:$H$1008),""))</f>
        <v/>
      </c>
      <c r="M2165" s="102" t="str">
        <f>IF(CADA_PROD!$C2163="","",IFERROR(SUMIFS(MOVI_ENTR!M:M,MOVI_ENTR!D:D,D2165,MOVI_ENTR!O:O,$E$5)/SUMIFS(MOVI_ENTR!I:I,MOVI_ENTR!D:D,D2165,MOVI_ENTR!O:O,$E$5),0))</f>
        <v/>
      </c>
      <c r="N2165" s="104" t="str">
        <f>IF(CADA_PROD!C2163="","",G2165/E2165)</f>
        <v/>
      </c>
    </row>
    <row r="2166" spans="2:14" ht="30" customHeight="1">
      <c r="B2166" s="21">
        <f t="shared" si="67"/>
        <v>2159</v>
      </c>
      <c r="C2166" s="99" t="str">
        <f>IF(CADA_PROD!C2164="","",CADA_PROD!C2164)</f>
        <v/>
      </c>
      <c r="D2166" s="100" t="str">
        <f>IF(CADA_PROD!D2164="","",CADA_PROD!D2164)</f>
        <v/>
      </c>
      <c r="E2166" s="101" t="str">
        <f>IF(CADA_PROD!E2164="","",CADA_PROD!E2164)</f>
        <v/>
      </c>
      <c r="F2166" s="101" t="str">
        <f>IF(CADA_PROD!D2164="","",SUMIFS(MOVI_ENTR!I:I,MOVI_ENTR!D:D,D2166,MOVI_ENTR!O:O,$E$5))</f>
        <v/>
      </c>
      <c r="G2166" s="101" t="str">
        <f>IF(CADA_PROD!C2164="","",SUMIFS(MOVI_SAID!H:H,MOVI_SAID!D:D,D2166,MOVI_SAID!L:L,$E$5))</f>
        <v/>
      </c>
      <c r="H2166" s="101" t="str">
        <f t="shared" si="68"/>
        <v/>
      </c>
      <c r="I2166" s="100" t="str">
        <f>IF(CADA_PROD!C2164="","",IFERROR(IF(H2166&lt;=0,"Sem estoque",IF(H2166/E2166&lt;0.25,"Quase sem estoque",IF(H2166/E2166&lt;1.2,"Estoque baixo",IF(H2166/E2166&lt;2,"Estoque moderado","Estoque confortável")))),""))</f>
        <v/>
      </c>
      <c r="J2166" s="102" t="str">
        <f>IF(CADA_PROD!C2164="","",SUMIFS(MOVI_ENTR!M:M,MOVI_ENTR!D:D,D2166,MOVI_ENTR!O:O,$E$5))</f>
        <v/>
      </c>
      <c r="K2166" s="103" t="str">
        <f>IF(CADA_PROD!C2164="","",IFERROR($J2166/SUM($J$8:$J$1008),""))</f>
        <v/>
      </c>
      <c r="L2166" s="103" t="str">
        <f>IF(CADA_PROD!C2164="","",IFERROR(H2166/SUM($H$8:$H$1008),""))</f>
        <v/>
      </c>
      <c r="M2166" s="102" t="str">
        <f>IF(CADA_PROD!$C2164="","",IFERROR(SUMIFS(MOVI_ENTR!M:M,MOVI_ENTR!D:D,D2166,MOVI_ENTR!O:O,$E$5)/SUMIFS(MOVI_ENTR!I:I,MOVI_ENTR!D:D,D2166,MOVI_ENTR!O:O,$E$5),0))</f>
        <v/>
      </c>
      <c r="N2166" s="104" t="str">
        <f>IF(CADA_PROD!C2164="","",G2166/E2166)</f>
        <v/>
      </c>
    </row>
    <row r="2167" spans="2:14" ht="30" customHeight="1">
      <c r="B2167" s="21">
        <f t="shared" si="67"/>
        <v>2160</v>
      </c>
      <c r="C2167" s="99" t="str">
        <f>IF(CADA_PROD!C2165="","",CADA_PROD!C2165)</f>
        <v/>
      </c>
      <c r="D2167" s="100" t="str">
        <f>IF(CADA_PROD!D2165="","",CADA_PROD!D2165)</f>
        <v/>
      </c>
      <c r="E2167" s="101" t="str">
        <f>IF(CADA_PROD!E2165="","",CADA_PROD!E2165)</f>
        <v/>
      </c>
      <c r="F2167" s="101" t="str">
        <f>IF(CADA_PROD!D2165="","",SUMIFS(MOVI_ENTR!I:I,MOVI_ENTR!D:D,D2167,MOVI_ENTR!O:O,$E$5))</f>
        <v/>
      </c>
      <c r="G2167" s="101" t="str">
        <f>IF(CADA_PROD!C2165="","",SUMIFS(MOVI_SAID!H:H,MOVI_SAID!D:D,D2167,MOVI_SAID!L:L,$E$5))</f>
        <v/>
      </c>
      <c r="H2167" s="101" t="str">
        <f t="shared" si="68"/>
        <v/>
      </c>
      <c r="I2167" s="100" t="str">
        <f>IF(CADA_PROD!C2165="","",IFERROR(IF(H2167&lt;=0,"Sem estoque",IF(H2167/E2167&lt;0.25,"Quase sem estoque",IF(H2167/E2167&lt;1.2,"Estoque baixo",IF(H2167/E2167&lt;2,"Estoque moderado","Estoque confortável")))),""))</f>
        <v/>
      </c>
      <c r="J2167" s="102" t="str">
        <f>IF(CADA_PROD!C2165="","",SUMIFS(MOVI_ENTR!M:M,MOVI_ENTR!D:D,D2167,MOVI_ENTR!O:O,$E$5))</f>
        <v/>
      </c>
      <c r="K2167" s="103" t="str">
        <f>IF(CADA_PROD!C2165="","",IFERROR($J2167/SUM($J$8:$J$1008),""))</f>
        <v/>
      </c>
      <c r="L2167" s="103" t="str">
        <f>IF(CADA_PROD!C2165="","",IFERROR(H2167/SUM($H$8:$H$1008),""))</f>
        <v/>
      </c>
      <c r="M2167" s="102" t="str">
        <f>IF(CADA_PROD!$C2165="","",IFERROR(SUMIFS(MOVI_ENTR!M:M,MOVI_ENTR!D:D,D2167,MOVI_ENTR!O:O,$E$5)/SUMIFS(MOVI_ENTR!I:I,MOVI_ENTR!D:D,D2167,MOVI_ENTR!O:O,$E$5),0))</f>
        <v/>
      </c>
      <c r="N2167" s="104" t="str">
        <f>IF(CADA_PROD!C2165="","",G2167/E2167)</f>
        <v/>
      </c>
    </row>
    <row r="2168" spans="2:14" ht="30" customHeight="1">
      <c r="B2168" s="21">
        <f t="shared" si="67"/>
        <v>2161</v>
      </c>
      <c r="C2168" s="99" t="str">
        <f>IF(CADA_PROD!C2166="","",CADA_PROD!C2166)</f>
        <v/>
      </c>
      <c r="D2168" s="100" t="str">
        <f>IF(CADA_PROD!D2166="","",CADA_PROD!D2166)</f>
        <v/>
      </c>
      <c r="E2168" s="101" t="str">
        <f>IF(CADA_PROD!E2166="","",CADA_PROD!E2166)</f>
        <v/>
      </c>
      <c r="F2168" s="101" t="str">
        <f>IF(CADA_PROD!D2166="","",SUMIFS(MOVI_ENTR!I:I,MOVI_ENTR!D:D,D2168,MOVI_ENTR!O:O,$E$5))</f>
        <v/>
      </c>
      <c r="G2168" s="101" t="str">
        <f>IF(CADA_PROD!C2166="","",SUMIFS(MOVI_SAID!H:H,MOVI_SAID!D:D,D2168,MOVI_SAID!L:L,$E$5))</f>
        <v/>
      </c>
      <c r="H2168" s="101" t="str">
        <f t="shared" si="68"/>
        <v/>
      </c>
      <c r="I2168" s="100" t="str">
        <f>IF(CADA_PROD!C2166="","",IFERROR(IF(H2168&lt;=0,"Sem estoque",IF(H2168/E2168&lt;0.25,"Quase sem estoque",IF(H2168/E2168&lt;1.2,"Estoque baixo",IF(H2168/E2168&lt;2,"Estoque moderado","Estoque confortável")))),""))</f>
        <v/>
      </c>
      <c r="J2168" s="102" t="str">
        <f>IF(CADA_PROD!C2166="","",SUMIFS(MOVI_ENTR!M:M,MOVI_ENTR!D:D,D2168,MOVI_ENTR!O:O,$E$5))</f>
        <v/>
      </c>
      <c r="K2168" s="103" t="str">
        <f>IF(CADA_PROD!C2166="","",IFERROR($J2168/SUM($J$8:$J$1008),""))</f>
        <v/>
      </c>
      <c r="L2168" s="103" t="str">
        <f>IF(CADA_PROD!C2166="","",IFERROR(H2168/SUM($H$8:$H$1008),""))</f>
        <v/>
      </c>
      <c r="M2168" s="102" t="str">
        <f>IF(CADA_PROD!$C2166="","",IFERROR(SUMIFS(MOVI_ENTR!M:M,MOVI_ENTR!D:D,D2168,MOVI_ENTR!O:O,$E$5)/SUMIFS(MOVI_ENTR!I:I,MOVI_ENTR!D:D,D2168,MOVI_ENTR!O:O,$E$5),0))</f>
        <v/>
      </c>
      <c r="N2168" s="104" t="str">
        <f>IF(CADA_PROD!C2166="","",G2168/E2168)</f>
        <v/>
      </c>
    </row>
    <row r="2169" spans="2:14" ht="30" customHeight="1">
      <c r="B2169" s="21">
        <f t="shared" si="67"/>
        <v>2162</v>
      </c>
      <c r="C2169" s="99" t="str">
        <f>IF(CADA_PROD!C2167="","",CADA_PROD!C2167)</f>
        <v/>
      </c>
      <c r="D2169" s="100" t="str">
        <f>IF(CADA_PROD!D2167="","",CADA_PROD!D2167)</f>
        <v/>
      </c>
      <c r="E2169" s="101" t="str">
        <f>IF(CADA_PROD!E2167="","",CADA_PROD!E2167)</f>
        <v/>
      </c>
      <c r="F2169" s="101" t="str">
        <f>IF(CADA_PROD!D2167="","",SUMIFS(MOVI_ENTR!I:I,MOVI_ENTR!D:D,D2169,MOVI_ENTR!O:O,$E$5))</f>
        <v/>
      </c>
      <c r="G2169" s="101" t="str">
        <f>IF(CADA_PROD!C2167="","",SUMIFS(MOVI_SAID!H:H,MOVI_SAID!D:D,D2169,MOVI_SAID!L:L,$E$5))</f>
        <v/>
      </c>
      <c r="H2169" s="101" t="str">
        <f t="shared" si="68"/>
        <v/>
      </c>
      <c r="I2169" s="100" t="str">
        <f>IF(CADA_PROD!C2167="","",IFERROR(IF(H2169&lt;=0,"Sem estoque",IF(H2169/E2169&lt;0.25,"Quase sem estoque",IF(H2169/E2169&lt;1.2,"Estoque baixo",IF(H2169/E2169&lt;2,"Estoque moderado","Estoque confortável")))),""))</f>
        <v/>
      </c>
      <c r="J2169" s="102" t="str">
        <f>IF(CADA_PROD!C2167="","",SUMIFS(MOVI_ENTR!M:M,MOVI_ENTR!D:D,D2169,MOVI_ENTR!O:O,$E$5))</f>
        <v/>
      </c>
      <c r="K2169" s="103" t="str">
        <f>IF(CADA_PROD!C2167="","",IFERROR($J2169/SUM($J$8:$J$1008),""))</f>
        <v/>
      </c>
      <c r="L2169" s="103" t="str">
        <f>IF(CADA_PROD!C2167="","",IFERROR(H2169/SUM($H$8:$H$1008),""))</f>
        <v/>
      </c>
      <c r="M2169" s="102" t="str">
        <f>IF(CADA_PROD!$C2167="","",IFERROR(SUMIFS(MOVI_ENTR!M:M,MOVI_ENTR!D:D,D2169,MOVI_ENTR!O:O,$E$5)/SUMIFS(MOVI_ENTR!I:I,MOVI_ENTR!D:D,D2169,MOVI_ENTR!O:O,$E$5),0))</f>
        <v/>
      </c>
      <c r="N2169" s="104" t="str">
        <f>IF(CADA_PROD!C2167="","",G2169/E2169)</f>
        <v/>
      </c>
    </row>
    <row r="2170" spans="2:14" ht="30" customHeight="1">
      <c r="B2170" s="21">
        <f t="shared" si="67"/>
        <v>2163</v>
      </c>
      <c r="C2170" s="99" t="str">
        <f>IF(CADA_PROD!C2168="","",CADA_PROD!C2168)</f>
        <v/>
      </c>
      <c r="D2170" s="100" t="str">
        <f>IF(CADA_PROD!D2168="","",CADA_PROD!D2168)</f>
        <v/>
      </c>
      <c r="E2170" s="101" t="str">
        <f>IF(CADA_PROD!E2168="","",CADA_PROD!E2168)</f>
        <v/>
      </c>
      <c r="F2170" s="101" t="str">
        <f>IF(CADA_PROD!D2168="","",SUMIFS(MOVI_ENTR!I:I,MOVI_ENTR!D:D,D2170,MOVI_ENTR!O:O,$E$5))</f>
        <v/>
      </c>
      <c r="G2170" s="101" t="str">
        <f>IF(CADA_PROD!C2168="","",SUMIFS(MOVI_SAID!H:H,MOVI_SAID!D:D,D2170,MOVI_SAID!L:L,$E$5))</f>
        <v/>
      </c>
      <c r="H2170" s="101" t="str">
        <f t="shared" si="68"/>
        <v/>
      </c>
      <c r="I2170" s="100" t="str">
        <f>IF(CADA_PROD!C2168="","",IFERROR(IF(H2170&lt;=0,"Sem estoque",IF(H2170/E2170&lt;0.25,"Quase sem estoque",IF(H2170/E2170&lt;1.2,"Estoque baixo",IF(H2170/E2170&lt;2,"Estoque moderado","Estoque confortável")))),""))</f>
        <v/>
      </c>
      <c r="J2170" s="102" t="str">
        <f>IF(CADA_PROD!C2168="","",SUMIFS(MOVI_ENTR!M:M,MOVI_ENTR!D:D,D2170,MOVI_ENTR!O:O,$E$5))</f>
        <v/>
      </c>
      <c r="K2170" s="103" t="str">
        <f>IF(CADA_PROD!C2168="","",IFERROR($J2170/SUM($J$8:$J$1008),""))</f>
        <v/>
      </c>
      <c r="L2170" s="103" t="str">
        <f>IF(CADA_PROD!C2168="","",IFERROR(H2170/SUM($H$8:$H$1008),""))</f>
        <v/>
      </c>
      <c r="M2170" s="102" t="str">
        <f>IF(CADA_PROD!$C2168="","",IFERROR(SUMIFS(MOVI_ENTR!M:M,MOVI_ENTR!D:D,D2170,MOVI_ENTR!O:O,$E$5)/SUMIFS(MOVI_ENTR!I:I,MOVI_ENTR!D:D,D2170,MOVI_ENTR!O:O,$E$5),0))</f>
        <v/>
      </c>
      <c r="N2170" s="104" t="str">
        <f>IF(CADA_PROD!C2168="","",G2170/E2170)</f>
        <v/>
      </c>
    </row>
    <row r="2171" spans="2:14" ht="30" customHeight="1">
      <c r="B2171" s="21">
        <f t="shared" si="67"/>
        <v>2164</v>
      </c>
      <c r="C2171" s="99" t="str">
        <f>IF(CADA_PROD!C2169="","",CADA_PROD!C2169)</f>
        <v/>
      </c>
      <c r="D2171" s="100" t="str">
        <f>IF(CADA_PROD!D2169="","",CADA_PROD!D2169)</f>
        <v/>
      </c>
      <c r="E2171" s="101" t="str">
        <f>IF(CADA_PROD!E2169="","",CADA_PROD!E2169)</f>
        <v/>
      </c>
      <c r="F2171" s="101" t="str">
        <f>IF(CADA_PROD!D2169="","",SUMIFS(MOVI_ENTR!I:I,MOVI_ENTR!D:D,D2171,MOVI_ENTR!O:O,$E$5))</f>
        <v/>
      </c>
      <c r="G2171" s="101" t="str">
        <f>IF(CADA_PROD!C2169="","",SUMIFS(MOVI_SAID!H:H,MOVI_SAID!D:D,D2171,MOVI_SAID!L:L,$E$5))</f>
        <v/>
      </c>
      <c r="H2171" s="101" t="str">
        <f t="shared" si="68"/>
        <v/>
      </c>
      <c r="I2171" s="100" t="str">
        <f>IF(CADA_PROD!C2169="","",IFERROR(IF(H2171&lt;=0,"Sem estoque",IF(H2171/E2171&lt;0.25,"Quase sem estoque",IF(H2171/E2171&lt;1.2,"Estoque baixo",IF(H2171/E2171&lt;2,"Estoque moderado","Estoque confortável")))),""))</f>
        <v/>
      </c>
      <c r="J2171" s="102" t="str">
        <f>IF(CADA_PROD!C2169="","",SUMIFS(MOVI_ENTR!M:M,MOVI_ENTR!D:D,D2171,MOVI_ENTR!O:O,$E$5))</f>
        <v/>
      </c>
      <c r="K2171" s="103" t="str">
        <f>IF(CADA_PROD!C2169="","",IFERROR($J2171/SUM($J$8:$J$1008),""))</f>
        <v/>
      </c>
      <c r="L2171" s="103" t="str">
        <f>IF(CADA_PROD!C2169="","",IFERROR(H2171/SUM($H$8:$H$1008),""))</f>
        <v/>
      </c>
      <c r="M2171" s="102" t="str">
        <f>IF(CADA_PROD!$C2169="","",IFERROR(SUMIFS(MOVI_ENTR!M:M,MOVI_ENTR!D:D,D2171,MOVI_ENTR!O:O,$E$5)/SUMIFS(MOVI_ENTR!I:I,MOVI_ENTR!D:D,D2171,MOVI_ENTR!O:O,$E$5),0))</f>
        <v/>
      </c>
      <c r="N2171" s="104" t="str">
        <f>IF(CADA_PROD!C2169="","",G2171/E2171)</f>
        <v/>
      </c>
    </row>
    <row r="2172" spans="2:14" ht="30" customHeight="1">
      <c r="B2172" s="21">
        <f t="shared" si="67"/>
        <v>2165</v>
      </c>
      <c r="C2172" s="99" t="str">
        <f>IF(CADA_PROD!C2170="","",CADA_PROD!C2170)</f>
        <v/>
      </c>
      <c r="D2172" s="100" t="str">
        <f>IF(CADA_PROD!D2170="","",CADA_PROD!D2170)</f>
        <v/>
      </c>
      <c r="E2172" s="101" t="str">
        <f>IF(CADA_PROD!E2170="","",CADA_PROD!E2170)</f>
        <v/>
      </c>
      <c r="F2172" s="101" t="str">
        <f>IF(CADA_PROD!D2170="","",SUMIFS(MOVI_ENTR!I:I,MOVI_ENTR!D:D,D2172,MOVI_ENTR!O:O,$E$5))</f>
        <v/>
      </c>
      <c r="G2172" s="101" t="str">
        <f>IF(CADA_PROD!C2170="","",SUMIFS(MOVI_SAID!H:H,MOVI_SAID!D:D,D2172,MOVI_SAID!L:L,$E$5))</f>
        <v/>
      </c>
      <c r="H2172" s="101" t="str">
        <f t="shared" si="68"/>
        <v/>
      </c>
      <c r="I2172" s="100" t="str">
        <f>IF(CADA_PROD!C2170="","",IFERROR(IF(H2172&lt;=0,"Sem estoque",IF(H2172/E2172&lt;0.25,"Quase sem estoque",IF(H2172/E2172&lt;1.2,"Estoque baixo",IF(H2172/E2172&lt;2,"Estoque moderado","Estoque confortável")))),""))</f>
        <v/>
      </c>
      <c r="J2172" s="102" t="str">
        <f>IF(CADA_PROD!C2170="","",SUMIFS(MOVI_ENTR!M:M,MOVI_ENTR!D:D,D2172,MOVI_ENTR!O:O,$E$5))</f>
        <v/>
      </c>
      <c r="K2172" s="103" t="str">
        <f>IF(CADA_PROD!C2170="","",IFERROR($J2172/SUM($J$8:$J$1008),""))</f>
        <v/>
      </c>
      <c r="L2172" s="103" t="str">
        <f>IF(CADA_PROD!C2170="","",IFERROR(H2172/SUM($H$8:$H$1008),""))</f>
        <v/>
      </c>
      <c r="M2172" s="102" t="str">
        <f>IF(CADA_PROD!$C2170="","",IFERROR(SUMIFS(MOVI_ENTR!M:M,MOVI_ENTR!D:D,D2172,MOVI_ENTR!O:O,$E$5)/SUMIFS(MOVI_ENTR!I:I,MOVI_ENTR!D:D,D2172,MOVI_ENTR!O:O,$E$5),0))</f>
        <v/>
      </c>
      <c r="N2172" s="104" t="str">
        <f>IF(CADA_PROD!C2170="","",G2172/E2172)</f>
        <v/>
      </c>
    </row>
    <row r="2173" spans="2:14" ht="30" customHeight="1">
      <c r="B2173" s="21">
        <f t="shared" si="67"/>
        <v>2166</v>
      </c>
      <c r="C2173" s="99" t="str">
        <f>IF(CADA_PROD!C2171="","",CADA_PROD!C2171)</f>
        <v/>
      </c>
      <c r="D2173" s="100" t="str">
        <f>IF(CADA_PROD!D2171="","",CADA_PROD!D2171)</f>
        <v/>
      </c>
      <c r="E2173" s="101" t="str">
        <f>IF(CADA_PROD!E2171="","",CADA_PROD!E2171)</f>
        <v/>
      </c>
      <c r="F2173" s="101" t="str">
        <f>IF(CADA_PROD!D2171="","",SUMIFS(MOVI_ENTR!I:I,MOVI_ENTR!D:D,D2173,MOVI_ENTR!O:O,$E$5))</f>
        <v/>
      </c>
      <c r="G2173" s="101" t="str">
        <f>IF(CADA_PROD!C2171="","",SUMIFS(MOVI_SAID!H:H,MOVI_SAID!D:D,D2173,MOVI_SAID!L:L,$E$5))</f>
        <v/>
      </c>
      <c r="H2173" s="101" t="str">
        <f t="shared" si="68"/>
        <v/>
      </c>
      <c r="I2173" s="100" t="str">
        <f>IF(CADA_PROD!C2171="","",IFERROR(IF(H2173&lt;=0,"Sem estoque",IF(H2173/E2173&lt;0.25,"Quase sem estoque",IF(H2173/E2173&lt;1.2,"Estoque baixo",IF(H2173/E2173&lt;2,"Estoque moderado","Estoque confortável")))),""))</f>
        <v/>
      </c>
      <c r="J2173" s="102" t="str">
        <f>IF(CADA_PROD!C2171="","",SUMIFS(MOVI_ENTR!M:M,MOVI_ENTR!D:D,D2173,MOVI_ENTR!O:O,$E$5))</f>
        <v/>
      </c>
      <c r="K2173" s="103" t="str">
        <f>IF(CADA_PROD!C2171="","",IFERROR($J2173/SUM($J$8:$J$1008),""))</f>
        <v/>
      </c>
      <c r="L2173" s="103" t="str">
        <f>IF(CADA_PROD!C2171="","",IFERROR(H2173/SUM($H$8:$H$1008),""))</f>
        <v/>
      </c>
      <c r="M2173" s="102" t="str">
        <f>IF(CADA_PROD!$C2171="","",IFERROR(SUMIFS(MOVI_ENTR!M:M,MOVI_ENTR!D:D,D2173,MOVI_ENTR!O:O,$E$5)/SUMIFS(MOVI_ENTR!I:I,MOVI_ENTR!D:D,D2173,MOVI_ENTR!O:O,$E$5),0))</f>
        <v/>
      </c>
      <c r="N2173" s="104" t="str">
        <f>IF(CADA_PROD!C2171="","",G2173/E2173)</f>
        <v/>
      </c>
    </row>
    <row r="2174" spans="2:14" ht="30" customHeight="1">
      <c r="B2174" s="21">
        <f t="shared" si="67"/>
        <v>2167</v>
      </c>
      <c r="C2174" s="99" t="str">
        <f>IF(CADA_PROD!C2172="","",CADA_PROD!C2172)</f>
        <v/>
      </c>
      <c r="D2174" s="100" t="str">
        <f>IF(CADA_PROD!D2172="","",CADA_PROD!D2172)</f>
        <v/>
      </c>
      <c r="E2174" s="101" t="str">
        <f>IF(CADA_PROD!E2172="","",CADA_PROD!E2172)</f>
        <v/>
      </c>
      <c r="F2174" s="101" t="str">
        <f>IF(CADA_PROD!D2172="","",SUMIFS(MOVI_ENTR!I:I,MOVI_ENTR!D:D,D2174,MOVI_ENTR!O:O,$E$5))</f>
        <v/>
      </c>
      <c r="G2174" s="101" t="str">
        <f>IF(CADA_PROD!C2172="","",SUMIFS(MOVI_SAID!H:H,MOVI_SAID!D:D,D2174,MOVI_SAID!L:L,$E$5))</f>
        <v/>
      </c>
      <c r="H2174" s="101" t="str">
        <f t="shared" si="68"/>
        <v/>
      </c>
      <c r="I2174" s="100" t="str">
        <f>IF(CADA_PROD!C2172="","",IFERROR(IF(H2174&lt;=0,"Sem estoque",IF(H2174/E2174&lt;0.25,"Quase sem estoque",IF(H2174/E2174&lt;1.2,"Estoque baixo",IF(H2174/E2174&lt;2,"Estoque moderado","Estoque confortável")))),""))</f>
        <v/>
      </c>
      <c r="J2174" s="102" t="str">
        <f>IF(CADA_PROD!C2172="","",SUMIFS(MOVI_ENTR!M:M,MOVI_ENTR!D:D,D2174,MOVI_ENTR!O:O,$E$5))</f>
        <v/>
      </c>
      <c r="K2174" s="103" t="str">
        <f>IF(CADA_PROD!C2172="","",IFERROR($J2174/SUM($J$8:$J$1008),""))</f>
        <v/>
      </c>
      <c r="L2174" s="103" t="str">
        <f>IF(CADA_PROD!C2172="","",IFERROR(H2174/SUM($H$8:$H$1008),""))</f>
        <v/>
      </c>
      <c r="M2174" s="102" t="str">
        <f>IF(CADA_PROD!$C2172="","",IFERROR(SUMIFS(MOVI_ENTR!M:M,MOVI_ENTR!D:D,D2174,MOVI_ENTR!O:O,$E$5)/SUMIFS(MOVI_ENTR!I:I,MOVI_ENTR!D:D,D2174,MOVI_ENTR!O:O,$E$5),0))</f>
        <v/>
      </c>
      <c r="N2174" s="104" t="str">
        <f>IF(CADA_PROD!C2172="","",G2174/E2174)</f>
        <v/>
      </c>
    </row>
    <row r="2175" spans="2:14" ht="30" customHeight="1">
      <c r="B2175" s="21">
        <f t="shared" si="67"/>
        <v>2168</v>
      </c>
      <c r="C2175" s="99" t="str">
        <f>IF(CADA_PROD!C2173="","",CADA_PROD!C2173)</f>
        <v/>
      </c>
      <c r="D2175" s="100" t="str">
        <f>IF(CADA_PROD!D2173="","",CADA_PROD!D2173)</f>
        <v/>
      </c>
      <c r="E2175" s="101" t="str">
        <f>IF(CADA_PROD!E2173="","",CADA_PROD!E2173)</f>
        <v/>
      </c>
      <c r="F2175" s="101" t="str">
        <f>IF(CADA_PROD!D2173="","",SUMIFS(MOVI_ENTR!I:I,MOVI_ENTR!D:D,D2175,MOVI_ENTR!O:O,$E$5))</f>
        <v/>
      </c>
      <c r="G2175" s="101" t="str">
        <f>IF(CADA_PROD!C2173="","",SUMIFS(MOVI_SAID!H:H,MOVI_SAID!D:D,D2175,MOVI_SAID!L:L,$E$5))</f>
        <v/>
      </c>
      <c r="H2175" s="101" t="str">
        <f t="shared" si="68"/>
        <v/>
      </c>
      <c r="I2175" s="100" t="str">
        <f>IF(CADA_PROD!C2173="","",IFERROR(IF(H2175&lt;=0,"Sem estoque",IF(H2175/E2175&lt;0.25,"Quase sem estoque",IF(H2175/E2175&lt;1.2,"Estoque baixo",IF(H2175/E2175&lt;2,"Estoque moderado","Estoque confortável")))),""))</f>
        <v/>
      </c>
      <c r="J2175" s="102" t="str">
        <f>IF(CADA_PROD!C2173="","",SUMIFS(MOVI_ENTR!M:M,MOVI_ENTR!D:D,D2175,MOVI_ENTR!O:O,$E$5))</f>
        <v/>
      </c>
      <c r="K2175" s="103" t="str">
        <f>IF(CADA_PROD!C2173="","",IFERROR($J2175/SUM($J$8:$J$1008),""))</f>
        <v/>
      </c>
      <c r="L2175" s="103" t="str">
        <f>IF(CADA_PROD!C2173="","",IFERROR(H2175/SUM($H$8:$H$1008),""))</f>
        <v/>
      </c>
      <c r="M2175" s="102" t="str">
        <f>IF(CADA_PROD!$C2173="","",IFERROR(SUMIFS(MOVI_ENTR!M:M,MOVI_ENTR!D:D,D2175,MOVI_ENTR!O:O,$E$5)/SUMIFS(MOVI_ENTR!I:I,MOVI_ENTR!D:D,D2175,MOVI_ENTR!O:O,$E$5),0))</f>
        <v/>
      </c>
      <c r="N2175" s="104" t="str">
        <f>IF(CADA_PROD!C2173="","",G2175/E2175)</f>
        <v/>
      </c>
    </row>
    <row r="2176" spans="2:14" ht="30" customHeight="1">
      <c r="B2176" s="21">
        <f t="shared" si="67"/>
        <v>2169</v>
      </c>
      <c r="C2176" s="99" t="str">
        <f>IF(CADA_PROD!C2174="","",CADA_PROD!C2174)</f>
        <v/>
      </c>
      <c r="D2176" s="100" t="str">
        <f>IF(CADA_PROD!D2174="","",CADA_PROD!D2174)</f>
        <v/>
      </c>
      <c r="E2176" s="101" t="str">
        <f>IF(CADA_PROD!E2174="","",CADA_PROD!E2174)</f>
        <v/>
      </c>
      <c r="F2176" s="101" t="str">
        <f>IF(CADA_PROD!D2174="","",SUMIFS(MOVI_ENTR!I:I,MOVI_ENTR!D:D,D2176,MOVI_ENTR!O:O,$E$5))</f>
        <v/>
      </c>
      <c r="G2176" s="101" t="str">
        <f>IF(CADA_PROD!C2174="","",SUMIFS(MOVI_SAID!H:H,MOVI_SAID!D:D,D2176,MOVI_SAID!L:L,$E$5))</f>
        <v/>
      </c>
      <c r="H2176" s="101" t="str">
        <f t="shared" si="68"/>
        <v/>
      </c>
      <c r="I2176" s="100" t="str">
        <f>IF(CADA_PROD!C2174="","",IFERROR(IF(H2176&lt;=0,"Sem estoque",IF(H2176/E2176&lt;0.25,"Quase sem estoque",IF(H2176/E2176&lt;1.2,"Estoque baixo",IF(H2176/E2176&lt;2,"Estoque moderado","Estoque confortável")))),""))</f>
        <v/>
      </c>
      <c r="J2176" s="102" t="str">
        <f>IF(CADA_PROD!C2174="","",SUMIFS(MOVI_ENTR!M:M,MOVI_ENTR!D:D,D2176,MOVI_ENTR!O:O,$E$5))</f>
        <v/>
      </c>
      <c r="K2176" s="103" t="str">
        <f>IF(CADA_PROD!C2174="","",IFERROR($J2176/SUM($J$8:$J$1008),""))</f>
        <v/>
      </c>
      <c r="L2176" s="103" t="str">
        <f>IF(CADA_PROD!C2174="","",IFERROR(H2176/SUM($H$8:$H$1008),""))</f>
        <v/>
      </c>
      <c r="M2176" s="102" t="str">
        <f>IF(CADA_PROD!$C2174="","",IFERROR(SUMIFS(MOVI_ENTR!M:M,MOVI_ENTR!D:D,D2176,MOVI_ENTR!O:O,$E$5)/SUMIFS(MOVI_ENTR!I:I,MOVI_ENTR!D:D,D2176,MOVI_ENTR!O:O,$E$5),0))</f>
        <v/>
      </c>
      <c r="N2176" s="104" t="str">
        <f>IF(CADA_PROD!C2174="","",G2176/E2176)</f>
        <v/>
      </c>
    </row>
    <row r="2177" spans="2:14" ht="30" customHeight="1">
      <c r="B2177" s="21">
        <f t="shared" si="67"/>
        <v>2170</v>
      </c>
      <c r="C2177" s="99" t="str">
        <f>IF(CADA_PROD!C2175="","",CADA_PROD!C2175)</f>
        <v/>
      </c>
      <c r="D2177" s="100" t="str">
        <f>IF(CADA_PROD!D2175="","",CADA_PROD!D2175)</f>
        <v/>
      </c>
      <c r="E2177" s="101" t="str">
        <f>IF(CADA_PROD!E2175="","",CADA_PROD!E2175)</f>
        <v/>
      </c>
      <c r="F2177" s="101" t="str">
        <f>IF(CADA_PROD!D2175="","",SUMIFS(MOVI_ENTR!I:I,MOVI_ENTR!D:D,D2177,MOVI_ENTR!O:O,$E$5))</f>
        <v/>
      </c>
      <c r="G2177" s="101" t="str">
        <f>IF(CADA_PROD!C2175="","",SUMIFS(MOVI_SAID!H:H,MOVI_SAID!D:D,D2177,MOVI_SAID!L:L,$E$5))</f>
        <v/>
      </c>
      <c r="H2177" s="101" t="str">
        <f t="shared" si="68"/>
        <v/>
      </c>
      <c r="I2177" s="100" t="str">
        <f>IF(CADA_PROD!C2175="","",IFERROR(IF(H2177&lt;=0,"Sem estoque",IF(H2177/E2177&lt;0.25,"Quase sem estoque",IF(H2177/E2177&lt;1.2,"Estoque baixo",IF(H2177/E2177&lt;2,"Estoque moderado","Estoque confortável")))),""))</f>
        <v/>
      </c>
      <c r="J2177" s="102" t="str">
        <f>IF(CADA_PROD!C2175="","",SUMIFS(MOVI_ENTR!M:M,MOVI_ENTR!D:D,D2177,MOVI_ENTR!O:O,$E$5))</f>
        <v/>
      </c>
      <c r="K2177" s="103" t="str">
        <f>IF(CADA_PROD!C2175="","",IFERROR($J2177/SUM($J$8:$J$1008),""))</f>
        <v/>
      </c>
      <c r="L2177" s="103" t="str">
        <f>IF(CADA_PROD!C2175="","",IFERROR(H2177/SUM($H$8:$H$1008),""))</f>
        <v/>
      </c>
      <c r="M2177" s="102" t="str">
        <f>IF(CADA_PROD!$C2175="","",IFERROR(SUMIFS(MOVI_ENTR!M:M,MOVI_ENTR!D:D,D2177,MOVI_ENTR!O:O,$E$5)/SUMIFS(MOVI_ENTR!I:I,MOVI_ENTR!D:D,D2177,MOVI_ENTR!O:O,$E$5),0))</f>
        <v/>
      </c>
      <c r="N2177" s="104" t="str">
        <f>IF(CADA_PROD!C2175="","",G2177/E2177)</f>
        <v/>
      </c>
    </row>
    <row r="2178" spans="2:14" ht="30" customHeight="1">
      <c r="B2178" s="21">
        <f t="shared" si="67"/>
        <v>2171</v>
      </c>
      <c r="C2178" s="99" t="str">
        <f>IF(CADA_PROD!C2176="","",CADA_PROD!C2176)</f>
        <v/>
      </c>
      <c r="D2178" s="100" t="str">
        <f>IF(CADA_PROD!D2176="","",CADA_PROD!D2176)</f>
        <v/>
      </c>
      <c r="E2178" s="101" t="str">
        <f>IF(CADA_PROD!E2176="","",CADA_PROD!E2176)</f>
        <v/>
      </c>
      <c r="F2178" s="101" t="str">
        <f>IF(CADA_PROD!D2176="","",SUMIFS(MOVI_ENTR!I:I,MOVI_ENTR!D:D,D2178,MOVI_ENTR!O:O,$E$5))</f>
        <v/>
      </c>
      <c r="G2178" s="101" t="str">
        <f>IF(CADA_PROD!C2176="","",SUMIFS(MOVI_SAID!H:H,MOVI_SAID!D:D,D2178,MOVI_SAID!L:L,$E$5))</f>
        <v/>
      </c>
      <c r="H2178" s="101" t="str">
        <f t="shared" si="68"/>
        <v/>
      </c>
      <c r="I2178" s="100" t="str">
        <f>IF(CADA_PROD!C2176="","",IFERROR(IF(H2178&lt;=0,"Sem estoque",IF(H2178/E2178&lt;0.25,"Quase sem estoque",IF(H2178/E2178&lt;1.2,"Estoque baixo",IF(H2178/E2178&lt;2,"Estoque moderado","Estoque confortável")))),""))</f>
        <v/>
      </c>
      <c r="J2178" s="102" t="str">
        <f>IF(CADA_PROD!C2176="","",SUMIFS(MOVI_ENTR!M:M,MOVI_ENTR!D:D,D2178,MOVI_ENTR!O:O,$E$5))</f>
        <v/>
      </c>
      <c r="K2178" s="103" t="str">
        <f>IF(CADA_PROD!C2176="","",IFERROR($J2178/SUM($J$8:$J$1008),""))</f>
        <v/>
      </c>
      <c r="L2178" s="103" t="str">
        <f>IF(CADA_PROD!C2176="","",IFERROR(H2178/SUM($H$8:$H$1008),""))</f>
        <v/>
      </c>
      <c r="M2178" s="102" t="str">
        <f>IF(CADA_PROD!$C2176="","",IFERROR(SUMIFS(MOVI_ENTR!M:M,MOVI_ENTR!D:D,D2178,MOVI_ENTR!O:O,$E$5)/SUMIFS(MOVI_ENTR!I:I,MOVI_ENTR!D:D,D2178,MOVI_ENTR!O:O,$E$5),0))</f>
        <v/>
      </c>
      <c r="N2178" s="104" t="str">
        <f>IF(CADA_PROD!C2176="","",G2178/E2178)</f>
        <v/>
      </c>
    </row>
    <row r="2179" spans="2:14" ht="30" customHeight="1">
      <c r="B2179" s="21">
        <f t="shared" si="67"/>
        <v>2172</v>
      </c>
      <c r="C2179" s="99" t="str">
        <f>IF(CADA_PROD!C2177="","",CADA_PROD!C2177)</f>
        <v/>
      </c>
      <c r="D2179" s="100" t="str">
        <f>IF(CADA_PROD!D2177="","",CADA_PROD!D2177)</f>
        <v/>
      </c>
      <c r="E2179" s="101" t="str">
        <f>IF(CADA_PROD!E2177="","",CADA_PROD!E2177)</f>
        <v/>
      </c>
      <c r="F2179" s="101" t="str">
        <f>IF(CADA_PROD!D2177="","",SUMIFS(MOVI_ENTR!I:I,MOVI_ENTR!D:D,D2179,MOVI_ENTR!O:O,$E$5))</f>
        <v/>
      </c>
      <c r="G2179" s="101" t="str">
        <f>IF(CADA_PROD!C2177="","",SUMIFS(MOVI_SAID!H:H,MOVI_SAID!D:D,D2179,MOVI_SAID!L:L,$E$5))</f>
        <v/>
      </c>
      <c r="H2179" s="101" t="str">
        <f t="shared" si="68"/>
        <v/>
      </c>
      <c r="I2179" s="100" t="str">
        <f>IF(CADA_PROD!C2177="","",IFERROR(IF(H2179&lt;=0,"Sem estoque",IF(H2179/E2179&lt;0.25,"Quase sem estoque",IF(H2179/E2179&lt;1.2,"Estoque baixo",IF(H2179/E2179&lt;2,"Estoque moderado","Estoque confortável")))),""))</f>
        <v/>
      </c>
      <c r="J2179" s="102" t="str">
        <f>IF(CADA_PROD!C2177="","",SUMIFS(MOVI_ENTR!M:M,MOVI_ENTR!D:D,D2179,MOVI_ENTR!O:O,$E$5))</f>
        <v/>
      </c>
      <c r="K2179" s="103" t="str">
        <f>IF(CADA_PROD!C2177="","",IFERROR($J2179/SUM($J$8:$J$1008),""))</f>
        <v/>
      </c>
      <c r="L2179" s="103" t="str">
        <f>IF(CADA_PROD!C2177="","",IFERROR(H2179/SUM($H$8:$H$1008),""))</f>
        <v/>
      </c>
      <c r="M2179" s="102" t="str">
        <f>IF(CADA_PROD!$C2177="","",IFERROR(SUMIFS(MOVI_ENTR!M:M,MOVI_ENTR!D:D,D2179,MOVI_ENTR!O:O,$E$5)/SUMIFS(MOVI_ENTR!I:I,MOVI_ENTR!D:D,D2179,MOVI_ENTR!O:O,$E$5),0))</f>
        <v/>
      </c>
      <c r="N2179" s="104" t="str">
        <f>IF(CADA_PROD!C2177="","",G2179/E2179)</f>
        <v/>
      </c>
    </row>
    <row r="2180" spans="2:14" ht="30" customHeight="1">
      <c r="B2180" s="21">
        <f t="shared" si="67"/>
        <v>2173</v>
      </c>
      <c r="C2180" s="99" t="str">
        <f>IF(CADA_PROD!C2178="","",CADA_PROD!C2178)</f>
        <v/>
      </c>
      <c r="D2180" s="100" t="str">
        <f>IF(CADA_PROD!D2178="","",CADA_PROD!D2178)</f>
        <v/>
      </c>
      <c r="E2180" s="101" t="str">
        <f>IF(CADA_PROD!E2178="","",CADA_PROD!E2178)</f>
        <v/>
      </c>
      <c r="F2180" s="101" t="str">
        <f>IF(CADA_PROD!D2178="","",SUMIFS(MOVI_ENTR!I:I,MOVI_ENTR!D:D,D2180,MOVI_ENTR!O:O,$E$5))</f>
        <v/>
      </c>
      <c r="G2180" s="101" t="str">
        <f>IF(CADA_PROD!C2178="","",SUMIFS(MOVI_SAID!H:H,MOVI_SAID!D:D,D2180,MOVI_SAID!L:L,$E$5))</f>
        <v/>
      </c>
      <c r="H2180" s="101" t="str">
        <f t="shared" si="68"/>
        <v/>
      </c>
      <c r="I2180" s="100" t="str">
        <f>IF(CADA_PROD!C2178="","",IFERROR(IF(H2180&lt;=0,"Sem estoque",IF(H2180/E2180&lt;0.25,"Quase sem estoque",IF(H2180/E2180&lt;1.2,"Estoque baixo",IF(H2180/E2180&lt;2,"Estoque moderado","Estoque confortável")))),""))</f>
        <v/>
      </c>
      <c r="J2180" s="102" t="str">
        <f>IF(CADA_PROD!C2178="","",SUMIFS(MOVI_ENTR!M:M,MOVI_ENTR!D:D,D2180,MOVI_ENTR!O:O,$E$5))</f>
        <v/>
      </c>
      <c r="K2180" s="103" t="str">
        <f>IF(CADA_PROD!C2178="","",IFERROR($J2180/SUM($J$8:$J$1008),""))</f>
        <v/>
      </c>
      <c r="L2180" s="103" t="str">
        <f>IF(CADA_PROD!C2178="","",IFERROR(H2180/SUM($H$8:$H$1008),""))</f>
        <v/>
      </c>
      <c r="M2180" s="102" t="str">
        <f>IF(CADA_PROD!$C2178="","",IFERROR(SUMIFS(MOVI_ENTR!M:M,MOVI_ENTR!D:D,D2180,MOVI_ENTR!O:O,$E$5)/SUMIFS(MOVI_ENTR!I:I,MOVI_ENTR!D:D,D2180,MOVI_ENTR!O:O,$E$5),0))</f>
        <v/>
      </c>
      <c r="N2180" s="104" t="str">
        <f>IF(CADA_PROD!C2178="","",G2180/E2180)</f>
        <v/>
      </c>
    </row>
    <row r="2181" spans="2:14" ht="30" customHeight="1">
      <c r="B2181" s="21">
        <f t="shared" si="67"/>
        <v>2174</v>
      </c>
      <c r="C2181" s="99" t="str">
        <f>IF(CADA_PROD!C2179="","",CADA_PROD!C2179)</f>
        <v/>
      </c>
      <c r="D2181" s="100" t="str">
        <f>IF(CADA_PROD!D2179="","",CADA_PROD!D2179)</f>
        <v/>
      </c>
      <c r="E2181" s="101" t="str">
        <f>IF(CADA_PROD!E2179="","",CADA_PROD!E2179)</f>
        <v/>
      </c>
      <c r="F2181" s="101" t="str">
        <f>IF(CADA_PROD!D2179="","",SUMIFS(MOVI_ENTR!I:I,MOVI_ENTR!D:D,D2181,MOVI_ENTR!O:O,$E$5))</f>
        <v/>
      </c>
      <c r="G2181" s="101" t="str">
        <f>IF(CADA_PROD!C2179="","",SUMIFS(MOVI_SAID!H:H,MOVI_SAID!D:D,D2181,MOVI_SAID!L:L,$E$5))</f>
        <v/>
      </c>
      <c r="H2181" s="101" t="str">
        <f t="shared" si="68"/>
        <v/>
      </c>
      <c r="I2181" s="100" t="str">
        <f>IF(CADA_PROD!C2179="","",IFERROR(IF(H2181&lt;=0,"Sem estoque",IF(H2181/E2181&lt;0.25,"Quase sem estoque",IF(H2181/E2181&lt;1.2,"Estoque baixo",IF(H2181/E2181&lt;2,"Estoque moderado","Estoque confortável")))),""))</f>
        <v/>
      </c>
      <c r="J2181" s="102" t="str">
        <f>IF(CADA_PROD!C2179="","",SUMIFS(MOVI_ENTR!M:M,MOVI_ENTR!D:D,D2181,MOVI_ENTR!O:O,$E$5))</f>
        <v/>
      </c>
      <c r="K2181" s="103" t="str">
        <f>IF(CADA_PROD!C2179="","",IFERROR($J2181/SUM($J$8:$J$1008),""))</f>
        <v/>
      </c>
      <c r="L2181" s="103" t="str">
        <f>IF(CADA_PROD!C2179="","",IFERROR(H2181/SUM($H$8:$H$1008),""))</f>
        <v/>
      </c>
      <c r="M2181" s="102" t="str">
        <f>IF(CADA_PROD!$C2179="","",IFERROR(SUMIFS(MOVI_ENTR!M:M,MOVI_ENTR!D:D,D2181,MOVI_ENTR!O:O,$E$5)/SUMIFS(MOVI_ENTR!I:I,MOVI_ENTR!D:D,D2181,MOVI_ENTR!O:O,$E$5),0))</f>
        <v/>
      </c>
      <c r="N2181" s="104" t="str">
        <f>IF(CADA_PROD!C2179="","",G2181/E2181)</f>
        <v/>
      </c>
    </row>
    <row r="2182" spans="2:14" ht="30" customHeight="1">
      <c r="B2182" s="21">
        <f t="shared" si="67"/>
        <v>2175</v>
      </c>
      <c r="C2182" s="99" t="str">
        <f>IF(CADA_PROD!C2180="","",CADA_PROD!C2180)</f>
        <v/>
      </c>
      <c r="D2182" s="100" t="str">
        <f>IF(CADA_PROD!D2180="","",CADA_PROD!D2180)</f>
        <v/>
      </c>
      <c r="E2182" s="101" t="str">
        <f>IF(CADA_PROD!E2180="","",CADA_PROD!E2180)</f>
        <v/>
      </c>
      <c r="F2182" s="101" t="str">
        <f>IF(CADA_PROD!D2180="","",SUMIFS(MOVI_ENTR!I:I,MOVI_ENTR!D:D,D2182,MOVI_ENTR!O:O,$E$5))</f>
        <v/>
      </c>
      <c r="G2182" s="101" t="str">
        <f>IF(CADA_PROD!C2180="","",SUMIFS(MOVI_SAID!H:H,MOVI_SAID!D:D,D2182,MOVI_SAID!L:L,$E$5))</f>
        <v/>
      </c>
      <c r="H2182" s="101" t="str">
        <f t="shared" si="68"/>
        <v/>
      </c>
      <c r="I2182" s="100" t="str">
        <f>IF(CADA_PROD!C2180="","",IFERROR(IF(H2182&lt;=0,"Sem estoque",IF(H2182/E2182&lt;0.25,"Quase sem estoque",IF(H2182/E2182&lt;1.2,"Estoque baixo",IF(H2182/E2182&lt;2,"Estoque moderado","Estoque confortável")))),""))</f>
        <v/>
      </c>
      <c r="J2182" s="102" t="str">
        <f>IF(CADA_PROD!C2180="","",SUMIFS(MOVI_ENTR!M:M,MOVI_ENTR!D:D,D2182,MOVI_ENTR!O:O,$E$5))</f>
        <v/>
      </c>
      <c r="K2182" s="103" t="str">
        <f>IF(CADA_PROD!C2180="","",IFERROR($J2182/SUM($J$8:$J$1008),""))</f>
        <v/>
      </c>
      <c r="L2182" s="103" t="str">
        <f>IF(CADA_PROD!C2180="","",IFERROR(H2182/SUM($H$8:$H$1008),""))</f>
        <v/>
      </c>
      <c r="M2182" s="102" t="str">
        <f>IF(CADA_PROD!$C2180="","",IFERROR(SUMIFS(MOVI_ENTR!M:M,MOVI_ENTR!D:D,D2182,MOVI_ENTR!O:O,$E$5)/SUMIFS(MOVI_ENTR!I:I,MOVI_ENTR!D:D,D2182,MOVI_ENTR!O:O,$E$5),0))</f>
        <v/>
      </c>
      <c r="N2182" s="104" t="str">
        <f>IF(CADA_PROD!C2180="","",G2182/E2182)</f>
        <v/>
      </c>
    </row>
    <row r="2183" spans="2:14" ht="30" customHeight="1">
      <c r="B2183" s="21">
        <f t="shared" si="67"/>
        <v>2176</v>
      </c>
      <c r="C2183" s="99" t="str">
        <f>IF(CADA_PROD!C2181="","",CADA_PROD!C2181)</f>
        <v/>
      </c>
      <c r="D2183" s="100" t="str">
        <f>IF(CADA_PROD!D2181="","",CADA_PROD!D2181)</f>
        <v/>
      </c>
      <c r="E2183" s="101" t="str">
        <f>IF(CADA_PROD!E2181="","",CADA_PROD!E2181)</f>
        <v/>
      </c>
      <c r="F2183" s="101" t="str">
        <f>IF(CADA_PROD!D2181="","",SUMIFS(MOVI_ENTR!I:I,MOVI_ENTR!D:D,D2183,MOVI_ENTR!O:O,$E$5))</f>
        <v/>
      </c>
      <c r="G2183" s="101" t="str">
        <f>IF(CADA_PROD!C2181="","",SUMIFS(MOVI_SAID!H:H,MOVI_SAID!D:D,D2183,MOVI_SAID!L:L,$E$5))</f>
        <v/>
      </c>
      <c r="H2183" s="101" t="str">
        <f t="shared" si="68"/>
        <v/>
      </c>
      <c r="I2183" s="100" t="str">
        <f>IF(CADA_PROD!C2181="","",IFERROR(IF(H2183&lt;=0,"Sem estoque",IF(H2183/E2183&lt;0.25,"Quase sem estoque",IF(H2183/E2183&lt;1.2,"Estoque baixo",IF(H2183/E2183&lt;2,"Estoque moderado","Estoque confortável")))),""))</f>
        <v/>
      </c>
      <c r="J2183" s="102" t="str">
        <f>IF(CADA_PROD!C2181="","",SUMIFS(MOVI_ENTR!M:M,MOVI_ENTR!D:D,D2183,MOVI_ENTR!O:O,$E$5))</f>
        <v/>
      </c>
      <c r="K2183" s="103" t="str">
        <f>IF(CADA_PROD!C2181="","",IFERROR($J2183/SUM($J$8:$J$1008),""))</f>
        <v/>
      </c>
      <c r="L2183" s="103" t="str">
        <f>IF(CADA_PROD!C2181="","",IFERROR(H2183/SUM($H$8:$H$1008),""))</f>
        <v/>
      </c>
      <c r="M2183" s="102" t="str">
        <f>IF(CADA_PROD!$C2181="","",IFERROR(SUMIFS(MOVI_ENTR!M:M,MOVI_ENTR!D:D,D2183,MOVI_ENTR!O:O,$E$5)/SUMIFS(MOVI_ENTR!I:I,MOVI_ENTR!D:D,D2183,MOVI_ENTR!O:O,$E$5),0))</f>
        <v/>
      </c>
      <c r="N2183" s="104" t="str">
        <f>IF(CADA_PROD!C2181="","",G2183/E2183)</f>
        <v/>
      </c>
    </row>
    <row r="2184" spans="2:14" ht="30" customHeight="1">
      <c r="B2184" s="21">
        <f t="shared" si="67"/>
        <v>2177</v>
      </c>
      <c r="C2184" s="99" t="str">
        <f>IF(CADA_PROD!C2182="","",CADA_PROD!C2182)</f>
        <v/>
      </c>
      <c r="D2184" s="100" t="str">
        <f>IF(CADA_PROD!D2182="","",CADA_PROD!D2182)</f>
        <v/>
      </c>
      <c r="E2184" s="101" t="str">
        <f>IF(CADA_PROD!E2182="","",CADA_PROD!E2182)</f>
        <v/>
      </c>
      <c r="F2184" s="101" t="str">
        <f>IF(CADA_PROD!D2182="","",SUMIFS(MOVI_ENTR!I:I,MOVI_ENTR!D:D,D2184,MOVI_ENTR!O:O,$E$5))</f>
        <v/>
      </c>
      <c r="G2184" s="101" t="str">
        <f>IF(CADA_PROD!C2182="","",SUMIFS(MOVI_SAID!H:H,MOVI_SAID!D:D,D2184,MOVI_SAID!L:L,$E$5))</f>
        <v/>
      </c>
      <c r="H2184" s="101" t="str">
        <f t="shared" si="68"/>
        <v/>
      </c>
      <c r="I2184" s="100" t="str">
        <f>IF(CADA_PROD!C2182="","",IFERROR(IF(H2184&lt;=0,"Sem estoque",IF(H2184/E2184&lt;0.25,"Quase sem estoque",IF(H2184/E2184&lt;1.2,"Estoque baixo",IF(H2184/E2184&lt;2,"Estoque moderado","Estoque confortável")))),""))</f>
        <v/>
      </c>
      <c r="J2184" s="102" t="str">
        <f>IF(CADA_PROD!C2182="","",SUMIFS(MOVI_ENTR!M:M,MOVI_ENTR!D:D,D2184,MOVI_ENTR!O:O,$E$5))</f>
        <v/>
      </c>
      <c r="K2184" s="103" t="str">
        <f>IF(CADA_PROD!C2182="","",IFERROR($J2184/SUM($J$8:$J$1008),""))</f>
        <v/>
      </c>
      <c r="L2184" s="103" t="str">
        <f>IF(CADA_PROD!C2182="","",IFERROR(H2184/SUM($H$8:$H$1008),""))</f>
        <v/>
      </c>
      <c r="M2184" s="102" t="str">
        <f>IF(CADA_PROD!$C2182="","",IFERROR(SUMIFS(MOVI_ENTR!M:M,MOVI_ENTR!D:D,D2184,MOVI_ENTR!O:O,$E$5)/SUMIFS(MOVI_ENTR!I:I,MOVI_ENTR!D:D,D2184,MOVI_ENTR!O:O,$E$5),0))</f>
        <v/>
      </c>
      <c r="N2184" s="104" t="str">
        <f>IF(CADA_PROD!C2182="","",G2184/E2184)</f>
        <v/>
      </c>
    </row>
    <row r="2185" spans="2:14" ht="30" customHeight="1">
      <c r="B2185" s="21">
        <f t="shared" si="67"/>
        <v>2178</v>
      </c>
      <c r="C2185" s="99" t="str">
        <f>IF(CADA_PROD!C2183="","",CADA_PROD!C2183)</f>
        <v/>
      </c>
      <c r="D2185" s="100" t="str">
        <f>IF(CADA_PROD!D2183="","",CADA_PROD!D2183)</f>
        <v/>
      </c>
      <c r="E2185" s="101" t="str">
        <f>IF(CADA_PROD!E2183="","",CADA_PROD!E2183)</f>
        <v/>
      </c>
      <c r="F2185" s="101" t="str">
        <f>IF(CADA_PROD!D2183="","",SUMIFS(MOVI_ENTR!I:I,MOVI_ENTR!D:D,D2185,MOVI_ENTR!O:O,$E$5))</f>
        <v/>
      </c>
      <c r="G2185" s="101" t="str">
        <f>IF(CADA_PROD!C2183="","",SUMIFS(MOVI_SAID!H:H,MOVI_SAID!D:D,D2185,MOVI_SAID!L:L,$E$5))</f>
        <v/>
      </c>
      <c r="H2185" s="101" t="str">
        <f t="shared" si="68"/>
        <v/>
      </c>
      <c r="I2185" s="100" t="str">
        <f>IF(CADA_PROD!C2183="","",IFERROR(IF(H2185&lt;=0,"Sem estoque",IF(H2185/E2185&lt;0.25,"Quase sem estoque",IF(H2185/E2185&lt;1.2,"Estoque baixo",IF(H2185/E2185&lt;2,"Estoque moderado","Estoque confortável")))),""))</f>
        <v/>
      </c>
      <c r="J2185" s="102" t="str">
        <f>IF(CADA_PROD!C2183="","",SUMIFS(MOVI_ENTR!M:M,MOVI_ENTR!D:D,D2185,MOVI_ENTR!O:O,$E$5))</f>
        <v/>
      </c>
      <c r="K2185" s="103" t="str">
        <f>IF(CADA_PROD!C2183="","",IFERROR($J2185/SUM($J$8:$J$1008),""))</f>
        <v/>
      </c>
      <c r="L2185" s="103" t="str">
        <f>IF(CADA_PROD!C2183="","",IFERROR(H2185/SUM($H$8:$H$1008),""))</f>
        <v/>
      </c>
      <c r="M2185" s="102" t="str">
        <f>IF(CADA_PROD!$C2183="","",IFERROR(SUMIFS(MOVI_ENTR!M:M,MOVI_ENTR!D:D,D2185,MOVI_ENTR!O:O,$E$5)/SUMIFS(MOVI_ENTR!I:I,MOVI_ENTR!D:D,D2185,MOVI_ENTR!O:O,$E$5),0))</f>
        <v/>
      </c>
      <c r="N2185" s="104" t="str">
        <f>IF(CADA_PROD!C2183="","",G2185/E2185)</f>
        <v/>
      </c>
    </row>
    <row r="2186" spans="2:14" ht="30" customHeight="1">
      <c r="B2186" s="21">
        <f t="shared" ref="B2186:B2249" si="69">B2185+1</f>
        <v>2179</v>
      </c>
      <c r="C2186" s="99" t="str">
        <f>IF(CADA_PROD!C2184="","",CADA_PROD!C2184)</f>
        <v/>
      </c>
      <c r="D2186" s="100" t="str">
        <f>IF(CADA_PROD!D2184="","",CADA_PROD!D2184)</f>
        <v/>
      </c>
      <c r="E2186" s="101" t="str">
        <f>IF(CADA_PROD!E2184="","",CADA_PROD!E2184)</f>
        <v/>
      </c>
      <c r="F2186" s="101" t="str">
        <f>IF(CADA_PROD!D2184="","",SUMIFS(MOVI_ENTR!I:I,MOVI_ENTR!D:D,D2186,MOVI_ENTR!O:O,$E$5))</f>
        <v/>
      </c>
      <c r="G2186" s="101" t="str">
        <f>IF(CADA_PROD!C2184="","",SUMIFS(MOVI_SAID!H:H,MOVI_SAID!D:D,D2186,MOVI_SAID!L:L,$E$5))</f>
        <v/>
      </c>
      <c r="H2186" s="101" t="str">
        <f t="shared" si="68"/>
        <v/>
      </c>
      <c r="I2186" s="100" t="str">
        <f>IF(CADA_PROD!C2184="","",IFERROR(IF(H2186&lt;=0,"Sem estoque",IF(H2186/E2186&lt;0.25,"Quase sem estoque",IF(H2186/E2186&lt;1.2,"Estoque baixo",IF(H2186/E2186&lt;2,"Estoque moderado","Estoque confortável")))),""))</f>
        <v/>
      </c>
      <c r="J2186" s="102" t="str">
        <f>IF(CADA_PROD!C2184="","",SUMIFS(MOVI_ENTR!M:M,MOVI_ENTR!D:D,D2186,MOVI_ENTR!O:O,$E$5))</f>
        <v/>
      </c>
      <c r="K2186" s="103" t="str">
        <f>IF(CADA_PROD!C2184="","",IFERROR($J2186/SUM($J$8:$J$1008),""))</f>
        <v/>
      </c>
      <c r="L2186" s="103" t="str">
        <f>IF(CADA_PROD!C2184="","",IFERROR(H2186/SUM($H$8:$H$1008),""))</f>
        <v/>
      </c>
      <c r="M2186" s="102" t="str">
        <f>IF(CADA_PROD!$C2184="","",IFERROR(SUMIFS(MOVI_ENTR!M:M,MOVI_ENTR!D:D,D2186,MOVI_ENTR!O:O,$E$5)/SUMIFS(MOVI_ENTR!I:I,MOVI_ENTR!D:D,D2186,MOVI_ENTR!O:O,$E$5),0))</f>
        <v/>
      </c>
      <c r="N2186" s="104" t="str">
        <f>IF(CADA_PROD!C2184="","",G2186/E2186)</f>
        <v/>
      </c>
    </row>
    <row r="2187" spans="2:14" ht="30" customHeight="1">
      <c r="B2187" s="21">
        <f t="shared" si="69"/>
        <v>2180</v>
      </c>
      <c r="C2187" s="99" t="str">
        <f>IF(CADA_PROD!C2185="","",CADA_PROD!C2185)</f>
        <v/>
      </c>
      <c r="D2187" s="100" t="str">
        <f>IF(CADA_PROD!D2185="","",CADA_PROD!D2185)</f>
        <v/>
      </c>
      <c r="E2187" s="101" t="str">
        <f>IF(CADA_PROD!E2185="","",CADA_PROD!E2185)</f>
        <v/>
      </c>
      <c r="F2187" s="101" t="str">
        <f>IF(CADA_PROD!D2185="","",SUMIFS(MOVI_ENTR!I:I,MOVI_ENTR!D:D,D2187,MOVI_ENTR!O:O,$E$5))</f>
        <v/>
      </c>
      <c r="G2187" s="101" t="str">
        <f>IF(CADA_PROD!C2185="","",SUMIFS(MOVI_SAID!H:H,MOVI_SAID!D:D,D2187,MOVI_SAID!L:L,$E$5))</f>
        <v/>
      </c>
      <c r="H2187" s="101" t="str">
        <f t="shared" si="68"/>
        <v/>
      </c>
      <c r="I2187" s="100" t="str">
        <f>IF(CADA_PROD!C2185="","",IFERROR(IF(H2187&lt;=0,"Sem estoque",IF(H2187/E2187&lt;0.25,"Quase sem estoque",IF(H2187/E2187&lt;1.2,"Estoque baixo",IF(H2187/E2187&lt;2,"Estoque moderado","Estoque confortável")))),""))</f>
        <v/>
      </c>
      <c r="J2187" s="102" t="str">
        <f>IF(CADA_PROD!C2185="","",SUMIFS(MOVI_ENTR!M:M,MOVI_ENTR!D:D,D2187,MOVI_ENTR!O:O,$E$5))</f>
        <v/>
      </c>
      <c r="K2187" s="103" t="str">
        <f>IF(CADA_PROD!C2185="","",IFERROR($J2187/SUM($J$8:$J$1008),""))</f>
        <v/>
      </c>
      <c r="L2187" s="103" t="str">
        <f>IF(CADA_PROD!C2185="","",IFERROR(H2187/SUM($H$8:$H$1008),""))</f>
        <v/>
      </c>
      <c r="M2187" s="102" t="str">
        <f>IF(CADA_PROD!$C2185="","",IFERROR(SUMIFS(MOVI_ENTR!M:M,MOVI_ENTR!D:D,D2187,MOVI_ENTR!O:O,$E$5)/SUMIFS(MOVI_ENTR!I:I,MOVI_ENTR!D:D,D2187,MOVI_ENTR!O:O,$E$5),0))</f>
        <v/>
      </c>
      <c r="N2187" s="104" t="str">
        <f>IF(CADA_PROD!C2185="","",G2187/E2187)</f>
        <v/>
      </c>
    </row>
    <row r="2188" spans="2:14" ht="30" customHeight="1">
      <c r="B2188" s="21">
        <f t="shared" si="69"/>
        <v>2181</v>
      </c>
      <c r="C2188" s="99" t="str">
        <f>IF(CADA_PROD!C2186="","",CADA_PROD!C2186)</f>
        <v/>
      </c>
      <c r="D2188" s="100" t="str">
        <f>IF(CADA_PROD!D2186="","",CADA_PROD!D2186)</f>
        <v/>
      </c>
      <c r="E2188" s="101" t="str">
        <f>IF(CADA_PROD!E2186="","",CADA_PROD!E2186)</f>
        <v/>
      </c>
      <c r="F2188" s="101" t="str">
        <f>IF(CADA_PROD!D2186="","",SUMIFS(MOVI_ENTR!I:I,MOVI_ENTR!D:D,D2188,MOVI_ENTR!O:O,$E$5))</f>
        <v/>
      </c>
      <c r="G2188" s="101" t="str">
        <f>IF(CADA_PROD!C2186="","",SUMIFS(MOVI_SAID!H:H,MOVI_SAID!D:D,D2188,MOVI_SAID!L:L,$E$5))</f>
        <v/>
      </c>
      <c r="H2188" s="101" t="str">
        <f t="shared" si="68"/>
        <v/>
      </c>
      <c r="I2188" s="100" t="str">
        <f>IF(CADA_PROD!C2186="","",IFERROR(IF(H2188&lt;=0,"Sem estoque",IF(H2188/E2188&lt;0.25,"Quase sem estoque",IF(H2188/E2188&lt;1.2,"Estoque baixo",IF(H2188/E2188&lt;2,"Estoque moderado","Estoque confortável")))),""))</f>
        <v/>
      </c>
      <c r="J2188" s="102" t="str">
        <f>IF(CADA_PROD!C2186="","",SUMIFS(MOVI_ENTR!M:M,MOVI_ENTR!D:D,D2188,MOVI_ENTR!O:O,$E$5))</f>
        <v/>
      </c>
      <c r="K2188" s="103" t="str">
        <f>IF(CADA_PROD!C2186="","",IFERROR($J2188/SUM($J$8:$J$1008),""))</f>
        <v/>
      </c>
      <c r="L2188" s="103" t="str">
        <f>IF(CADA_PROD!C2186="","",IFERROR(H2188/SUM($H$8:$H$1008),""))</f>
        <v/>
      </c>
      <c r="M2188" s="102" t="str">
        <f>IF(CADA_PROD!$C2186="","",IFERROR(SUMIFS(MOVI_ENTR!M:M,MOVI_ENTR!D:D,D2188,MOVI_ENTR!O:O,$E$5)/SUMIFS(MOVI_ENTR!I:I,MOVI_ENTR!D:D,D2188,MOVI_ENTR!O:O,$E$5),0))</f>
        <v/>
      </c>
      <c r="N2188" s="104" t="str">
        <f>IF(CADA_PROD!C2186="","",G2188/E2188)</f>
        <v/>
      </c>
    </row>
    <row r="2189" spans="2:14" ht="30" customHeight="1">
      <c r="B2189" s="21">
        <f t="shared" si="69"/>
        <v>2182</v>
      </c>
      <c r="C2189" s="99" t="str">
        <f>IF(CADA_PROD!C2187="","",CADA_PROD!C2187)</f>
        <v/>
      </c>
      <c r="D2189" s="100" t="str">
        <f>IF(CADA_PROD!D2187="","",CADA_PROD!D2187)</f>
        <v/>
      </c>
      <c r="E2189" s="101" t="str">
        <f>IF(CADA_PROD!E2187="","",CADA_PROD!E2187)</f>
        <v/>
      </c>
      <c r="F2189" s="101" t="str">
        <f>IF(CADA_PROD!D2187="","",SUMIFS(MOVI_ENTR!I:I,MOVI_ENTR!D:D,D2189,MOVI_ENTR!O:O,$E$5))</f>
        <v/>
      </c>
      <c r="G2189" s="101" t="str">
        <f>IF(CADA_PROD!C2187="","",SUMIFS(MOVI_SAID!H:H,MOVI_SAID!D:D,D2189,MOVI_SAID!L:L,$E$5))</f>
        <v/>
      </c>
      <c r="H2189" s="101" t="str">
        <f t="shared" si="68"/>
        <v/>
      </c>
      <c r="I2189" s="100" t="str">
        <f>IF(CADA_PROD!C2187="","",IFERROR(IF(H2189&lt;=0,"Sem estoque",IF(H2189/E2189&lt;0.25,"Quase sem estoque",IF(H2189/E2189&lt;1.2,"Estoque baixo",IF(H2189/E2189&lt;2,"Estoque moderado","Estoque confortável")))),""))</f>
        <v/>
      </c>
      <c r="J2189" s="102" t="str">
        <f>IF(CADA_PROD!C2187="","",SUMIFS(MOVI_ENTR!M:M,MOVI_ENTR!D:D,D2189,MOVI_ENTR!O:O,$E$5))</f>
        <v/>
      </c>
      <c r="K2189" s="103" t="str">
        <f>IF(CADA_PROD!C2187="","",IFERROR($J2189/SUM($J$8:$J$1008),""))</f>
        <v/>
      </c>
      <c r="L2189" s="103" t="str">
        <f>IF(CADA_PROD!C2187="","",IFERROR(H2189/SUM($H$8:$H$1008),""))</f>
        <v/>
      </c>
      <c r="M2189" s="102" t="str">
        <f>IF(CADA_PROD!$C2187="","",IFERROR(SUMIFS(MOVI_ENTR!M:M,MOVI_ENTR!D:D,D2189,MOVI_ENTR!O:O,$E$5)/SUMIFS(MOVI_ENTR!I:I,MOVI_ENTR!D:D,D2189,MOVI_ENTR!O:O,$E$5),0))</f>
        <v/>
      </c>
      <c r="N2189" s="104" t="str">
        <f>IF(CADA_PROD!C2187="","",G2189/E2189)</f>
        <v/>
      </c>
    </row>
    <row r="2190" spans="2:14" ht="30" customHeight="1">
      <c r="B2190" s="21">
        <f t="shared" si="69"/>
        <v>2183</v>
      </c>
      <c r="C2190" s="99" t="str">
        <f>IF(CADA_PROD!C2188="","",CADA_PROD!C2188)</f>
        <v/>
      </c>
      <c r="D2190" s="100" t="str">
        <f>IF(CADA_PROD!D2188="","",CADA_PROD!D2188)</f>
        <v/>
      </c>
      <c r="E2190" s="101" t="str">
        <f>IF(CADA_PROD!E2188="","",CADA_PROD!E2188)</f>
        <v/>
      </c>
      <c r="F2190" s="101" t="str">
        <f>IF(CADA_PROD!D2188="","",SUMIFS(MOVI_ENTR!I:I,MOVI_ENTR!D:D,D2190,MOVI_ENTR!O:O,$E$5))</f>
        <v/>
      </c>
      <c r="G2190" s="101" t="str">
        <f>IF(CADA_PROD!C2188="","",SUMIFS(MOVI_SAID!H:H,MOVI_SAID!D:D,D2190,MOVI_SAID!L:L,$E$5))</f>
        <v/>
      </c>
      <c r="H2190" s="101" t="str">
        <f t="shared" si="68"/>
        <v/>
      </c>
      <c r="I2190" s="100" t="str">
        <f>IF(CADA_PROD!C2188="","",IFERROR(IF(H2190&lt;=0,"Sem estoque",IF(H2190/E2190&lt;0.25,"Quase sem estoque",IF(H2190/E2190&lt;1.2,"Estoque baixo",IF(H2190/E2190&lt;2,"Estoque moderado","Estoque confortável")))),""))</f>
        <v/>
      </c>
      <c r="J2190" s="102" t="str">
        <f>IF(CADA_PROD!C2188="","",SUMIFS(MOVI_ENTR!M:M,MOVI_ENTR!D:D,D2190,MOVI_ENTR!O:O,$E$5))</f>
        <v/>
      </c>
      <c r="K2190" s="103" t="str">
        <f>IF(CADA_PROD!C2188="","",IFERROR($J2190/SUM($J$8:$J$1008),""))</f>
        <v/>
      </c>
      <c r="L2190" s="103" t="str">
        <f>IF(CADA_PROD!C2188="","",IFERROR(H2190/SUM($H$8:$H$1008),""))</f>
        <v/>
      </c>
      <c r="M2190" s="102" t="str">
        <f>IF(CADA_PROD!$C2188="","",IFERROR(SUMIFS(MOVI_ENTR!M:M,MOVI_ENTR!D:D,D2190,MOVI_ENTR!O:O,$E$5)/SUMIFS(MOVI_ENTR!I:I,MOVI_ENTR!D:D,D2190,MOVI_ENTR!O:O,$E$5),0))</f>
        <v/>
      </c>
      <c r="N2190" s="104" t="str">
        <f>IF(CADA_PROD!C2188="","",G2190/E2190)</f>
        <v/>
      </c>
    </row>
    <row r="2191" spans="2:14" ht="30" customHeight="1">
      <c r="B2191" s="21">
        <f t="shared" si="69"/>
        <v>2184</v>
      </c>
      <c r="C2191" s="99" t="str">
        <f>IF(CADA_PROD!C2189="","",CADA_PROD!C2189)</f>
        <v/>
      </c>
      <c r="D2191" s="100" t="str">
        <f>IF(CADA_PROD!D2189="","",CADA_PROD!D2189)</f>
        <v/>
      </c>
      <c r="E2191" s="101" t="str">
        <f>IF(CADA_PROD!E2189="","",CADA_PROD!E2189)</f>
        <v/>
      </c>
      <c r="F2191" s="101" t="str">
        <f>IF(CADA_PROD!D2189="","",SUMIFS(MOVI_ENTR!I:I,MOVI_ENTR!D:D,D2191,MOVI_ENTR!O:O,$E$5))</f>
        <v/>
      </c>
      <c r="G2191" s="101" t="str">
        <f>IF(CADA_PROD!C2189="","",SUMIFS(MOVI_SAID!H:H,MOVI_SAID!D:D,D2191,MOVI_SAID!L:L,$E$5))</f>
        <v/>
      </c>
      <c r="H2191" s="101" t="str">
        <f t="shared" si="68"/>
        <v/>
      </c>
      <c r="I2191" s="100" t="str">
        <f>IF(CADA_PROD!C2189="","",IFERROR(IF(H2191&lt;=0,"Sem estoque",IF(H2191/E2191&lt;0.25,"Quase sem estoque",IF(H2191/E2191&lt;1.2,"Estoque baixo",IF(H2191/E2191&lt;2,"Estoque moderado","Estoque confortável")))),""))</f>
        <v/>
      </c>
      <c r="J2191" s="102" t="str">
        <f>IF(CADA_PROD!C2189="","",SUMIFS(MOVI_ENTR!M:M,MOVI_ENTR!D:D,D2191,MOVI_ENTR!O:O,$E$5))</f>
        <v/>
      </c>
      <c r="K2191" s="103" t="str">
        <f>IF(CADA_PROD!C2189="","",IFERROR($J2191/SUM($J$8:$J$1008),""))</f>
        <v/>
      </c>
      <c r="L2191" s="103" t="str">
        <f>IF(CADA_PROD!C2189="","",IFERROR(H2191/SUM($H$8:$H$1008),""))</f>
        <v/>
      </c>
      <c r="M2191" s="102" t="str">
        <f>IF(CADA_PROD!$C2189="","",IFERROR(SUMIFS(MOVI_ENTR!M:M,MOVI_ENTR!D:D,D2191,MOVI_ENTR!O:O,$E$5)/SUMIFS(MOVI_ENTR!I:I,MOVI_ENTR!D:D,D2191,MOVI_ENTR!O:O,$E$5),0))</f>
        <v/>
      </c>
      <c r="N2191" s="104" t="str">
        <f>IF(CADA_PROD!C2189="","",G2191/E2191)</f>
        <v/>
      </c>
    </row>
    <row r="2192" spans="2:14" ht="30" customHeight="1">
      <c r="B2192" s="21">
        <f t="shared" si="69"/>
        <v>2185</v>
      </c>
      <c r="C2192" s="99" t="str">
        <f>IF(CADA_PROD!C2190="","",CADA_PROD!C2190)</f>
        <v/>
      </c>
      <c r="D2192" s="100" t="str">
        <f>IF(CADA_PROD!D2190="","",CADA_PROD!D2190)</f>
        <v/>
      </c>
      <c r="E2192" s="101" t="str">
        <f>IF(CADA_PROD!E2190="","",CADA_PROD!E2190)</f>
        <v/>
      </c>
      <c r="F2192" s="101" t="str">
        <f>IF(CADA_PROD!D2190="","",SUMIFS(MOVI_ENTR!I:I,MOVI_ENTR!D:D,D2192,MOVI_ENTR!O:O,$E$5))</f>
        <v/>
      </c>
      <c r="G2192" s="101" t="str">
        <f>IF(CADA_PROD!C2190="","",SUMIFS(MOVI_SAID!H:H,MOVI_SAID!D:D,D2192,MOVI_SAID!L:L,$E$5))</f>
        <v/>
      </c>
      <c r="H2192" s="101" t="str">
        <f t="shared" si="68"/>
        <v/>
      </c>
      <c r="I2192" s="100" t="str">
        <f>IF(CADA_PROD!C2190="","",IFERROR(IF(H2192&lt;=0,"Sem estoque",IF(H2192/E2192&lt;0.25,"Quase sem estoque",IF(H2192/E2192&lt;1.2,"Estoque baixo",IF(H2192/E2192&lt;2,"Estoque moderado","Estoque confortável")))),""))</f>
        <v/>
      </c>
      <c r="J2192" s="102" t="str">
        <f>IF(CADA_PROD!C2190="","",SUMIFS(MOVI_ENTR!M:M,MOVI_ENTR!D:D,D2192,MOVI_ENTR!O:O,$E$5))</f>
        <v/>
      </c>
      <c r="K2192" s="103" t="str">
        <f>IF(CADA_PROD!C2190="","",IFERROR($J2192/SUM($J$8:$J$1008),""))</f>
        <v/>
      </c>
      <c r="L2192" s="103" t="str">
        <f>IF(CADA_PROD!C2190="","",IFERROR(H2192/SUM($H$8:$H$1008),""))</f>
        <v/>
      </c>
      <c r="M2192" s="102" t="str">
        <f>IF(CADA_PROD!$C2190="","",IFERROR(SUMIFS(MOVI_ENTR!M:M,MOVI_ENTR!D:D,D2192,MOVI_ENTR!O:O,$E$5)/SUMIFS(MOVI_ENTR!I:I,MOVI_ENTR!D:D,D2192,MOVI_ENTR!O:O,$E$5),0))</f>
        <v/>
      </c>
      <c r="N2192" s="104" t="str">
        <f>IF(CADA_PROD!C2190="","",G2192/E2192)</f>
        <v/>
      </c>
    </row>
    <row r="2193" spans="2:14" ht="30" customHeight="1">
      <c r="B2193" s="21">
        <f t="shared" si="69"/>
        <v>2186</v>
      </c>
      <c r="C2193" s="99" t="str">
        <f>IF(CADA_PROD!C2191="","",CADA_PROD!C2191)</f>
        <v/>
      </c>
      <c r="D2193" s="100" t="str">
        <f>IF(CADA_PROD!D2191="","",CADA_PROD!D2191)</f>
        <v/>
      </c>
      <c r="E2193" s="101" t="str">
        <f>IF(CADA_PROD!E2191="","",CADA_PROD!E2191)</f>
        <v/>
      </c>
      <c r="F2193" s="101" t="str">
        <f>IF(CADA_PROD!D2191="","",SUMIFS(MOVI_ENTR!I:I,MOVI_ENTR!D:D,D2193,MOVI_ENTR!O:O,$E$5))</f>
        <v/>
      </c>
      <c r="G2193" s="101" t="str">
        <f>IF(CADA_PROD!C2191="","",SUMIFS(MOVI_SAID!H:H,MOVI_SAID!D:D,D2193,MOVI_SAID!L:L,$E$5))</f>
        <v/>
      </c>
      <c r="H2193" s="101" t="str">
        <f t="shared" si="68"/>
        <v/>
      </c>
      <c r="I2193" s="100" t="str">
        <f>IF(CADA_PROD!C2191="","",IFERROR(IF(H2193&lt;=0,"Sem estoque",IF(H2193/E2193&lt;0.25,"Quase sem estoque",IF(H2193/E2193&lt;1.2,"Estoque baixo",IF(H2193/E2193&lt;2,"Estoque moderado","Estoque confortável")))),""))</f>
        <v/>
      </c>
      <c r="J2193" s="102" t="str">
        <f>IF(CADA_PROD!C2191="","",SUMIFS(MOVI_ENTR!M:M,MOVI_ENTR!D:D,D2193,MOVI_ENTR!O:O,$E$5))</f>
        <v/>
      </c>
      <c r="K2193" s="103" t="str">
        <f>IF(CADA_PROD!C2191="","",IFERROR($J2193/SUM($J$8:$J$1008),""))</f>
        <v/>
      </c>
      <c r="L2193" s="103" t="str">
        <f>IF(CADA_PROD!C2191="","",IFERROR(H2193/SUM($H$8:$H$1008),""))</f>
        <v/>
      </c>
      <c r="M2193" s="102" t="str">
        <f>IF(CADA_PROD!$C2191="","",IFERROR(SUMIFS(MOVI_ENTR!M:M,MOVI_ENTR!D:D,D2193,MOVI_ENTR!O:O,$E$5)/SUMIFS(MOVI_ENTR!I:I,MOVI_ENTR!D:D,D2193,MOVI_ENTR!O:O,$E$5),0))</f>
        <v/>
      </c>
      <c r="N2193" s="104" t="str">
        <f>IF(CADA_PROD!C2191="","",G2193/E2193)</f>
        <v/>
      </c>
    </row>
    <row r="2194" spans="2:14" ht="30" customHeight="1">
      <c r="B2194" s="21">
        <f t="shared" si="69"/>
        <v>2187</v>
      </c>
      <c r="C2194" s="99" t="str">
        <f>IF(CADA_PROD!C2192="","",CADA_PROD!C2192)</f>
        <v/>
      </c>
      <c r="D2194" s="100" t="str">
        <f>IF(CADA_PROD!D2192="","",CADA_PROD!D2192)</f>
        <v/>
      </c>
      <c r="E2194" s="101" t="str">
        <f>IF(CADA_PROD!E2192="","",CADA_PROD!E2192)</f>
        <v/>
      </c>
      <c r="F2194" s="101" t="str">
        <f>IF(CADA_PROD!D2192="","",SUMIFS(MOVI_ENTR!I:I,MOVI_ENTR!D:D,D2194,MOVI_ENTR!O:O,$E$5))</f>
        <v/>
      </c>
      <c r="G2194" s="101" t="str">
        <f>IF(CADA_PROD!C2192="","",SUMIFS(MOVI_SAID!H:H,MOVI_SAID!D:D,D2194,MOVI_SAID!L:L,$E$5))</f>
        <v/>
      </c>
      <c r="H2194" s="101" t="str">
        <f t="shared" si="68"/>
        <v/>
      </c>
      <c r="I2194" s="100" t="str">
        <f>IF(CADA_PROD!C2192="","",IFERROR(IF(H2194&lt;=0,"Sem estoque",IF(H2194/E2194&lt;0.25,"Quase sem estoque",IF(H2194/E2194&lt;1.2,"Estoque baixo",IF(H2194/E2194&lt;2,"Estoque moderado","Estoque confortável")))),""))</f>
        <v/>
      </c>
      <c r="J2194" s="102" t="str">
        <f>IF(CADA_PROD!C2192="","",SUMIFS(MOVI_ENTR!M:M,MOVI_ENTR!D:D,D2194,MOVI_ENTR!O:O,$E$5))</f>
        <v/>
      </c>
      <c r="K2194" s="103" t="str">
        <f>IF(CADA_PROD!C2192="","",IFERROR($J2194/SUM($J$8:$J$1008),""))</f>
        <v/>
      </c>
      <c r="L2194" s="103" t="str">
        <f>IF(CADA_PROD!C2192="","",IFERROR(H2194/SUM($H$8:$H$1008),""))</f>
        <v/>
      </c>
      <c r="M2194" s="102" t="str">
        <f>IF(CADA_PROD!$C2192="","",IFERROR(SUMIFS(MOVI_ENTR!M:M,MOVI_ENTR!D:D,D2194,MOVI_ENTR!O:O,$E$5)/SUMIFS(MOVI_ENTR!I:I,MOVI_ENTR!D:D,D2194,MOVI_ENTR!O:O,$E$5),0))</f>
        <v/>
      </c>
      <c r="N2194" s="104" t="str">
        <f>IF(CADA_PROD!C2192="","",G2194/E2194)</f>
        <v/>
      </c>
    </row>
    <row r="2195" spans="2:14" ht="30" customHeight="1">
      <c r="B2195" s="21">
        <f t="shared" si="69"/>
        <v>2188</v>
      </c>
      <c r="C2195" s="99" t="str">
        <f>IF(CADA_PROD!C2193="","",CADA_PROD!C2193)</f>
        <v/>
      </c>
      <c r="D2195" s="100" t="str">
        <f>IF(CADA_PROD!D2193="","",CADA_PROD!D2193)</f>
        <v/>
      </c>
      <c r="E2195" s="101" t="str">
        <f>IF(CADA_PROD!E2193="","",CADA_PROD!E2193)</f>
        <v/>
      </c>
      <c r="F2195" s="101" t="str">
        <f>IF(CADA_PROD!D2193="","",SUMIFS(MOVI_ENTR!I:I,MOVI_ENTR!D:D,D2195,MOVI_ENTR!O:O,$E$5))</f>
        <v/>
      </c>
      <c r="G2195" s="101" t="str">
        <f>IF(CADA_PROD!C2193="","",SUMIFS(MOVI_SAID!H:H,MOVI_SAID!D:D,D2195,MOVI_SAID!L:L,$E$5))</f>
        <v/>
      </c>
      <c r="H2195" s="101" t="str">
        <f t="shared" si="68"/>
        <v/>
      </c>
      <c r="I2195" s="100" t="str">
        <f>IF(CADA_PROD!C2193="","",IFERROR(IF(H2195&lt;=0,"Sem estoque",IF(H2195/E2195&lt;0.25,"Quase sem estoque",IF(H2195/E2195&lt;1.2,"Estoque baixo",IF(H2195/E2195&lt;2,"Estoque moderado","Estoque confortável")))),""))</f>
        <v/>
      </c>
      <c r="J2195" s="102" t="str">
        <f>IF(CADA_PROD!C2193="","",SUMIFS(MOVI_ENTR!M:M,MOVI_ENTR!D:D,D2195,MOVI_ENTR!O:O,$E$5))</f>
        <v/>
      </c>
      <c r="K2195" s="103" t="str">
        <f>IF(CADA_PROD!C2193="","",IFERROR($J2195/SUM($J$8:$J$1008),""))</f>
        <v/>
      </c>
      <c r="L2195" s="103" t="str">
        <f>IF(CADA_PROD!C2193="","",IFERROR(H2195/SUM($H$8:$H$1008),""))</f>
        <v/>
      </c>
      <c r="M2195" s="102" t="str">
        <f>IF(CADA_PROD!$C2193="","",IFERROR(SUMIFS(MOVI_ENTR!M:M,MOVI_ENTR!D:D,D2195,MOVI_ENTR!O:O,$E$5)/SUMIFS(MOVI_ENTR!I:I,MOVI_ENTR!D:D,D2195,MOVI_ENTR!O:O,$E$5),0))</f>
        <v/>
      </c>
      <c r="N2195" s="104" t="str">
        <f>IF(CADA_PROD!C2193="","",G2195/E2195)</f>
        <v/>
      </c>
    </row>
    <row r="2196" spans="2:14" ht="30" customHeight="1">
      <c r="B2196" s="21">
        <f t="shared" si="69"/>
        <v>2189</v>
      </c>
      <c r="C2196" s="99" t="str">
        <f>IF(CADA_PROD!C2194="","",CADA_PROD!C2194)</f>
        <v/>
      </c>
      <c r="D2196" s="100" t="str">
        <f>IF(CADA_PROD!D2194="","",CADA_PROD!D2194)</f>
        <v/>
      </c>
      <c r="E2196" s="101" t="str">
        <f>IF(CADA_PROD!E2194="","",CADA_PROD!E2194)</f>
        <v/>
      </c>
      <c r="F2196" s="101" t="str">
        <f>IF(CADA_PROD!D2194="","",SUMIFS(MOVI_ENTR!I:I,MOVI_ENTR!D:D,D2196,MOVI_ENTR!O:O,$E$5))</f>
        <v/>
      </c>
      <c r="G2196" s="101" t="str">
        <f>IF(CADA_PROD!C2194="","",SUMIFS(MOVI_SAID!H:H,MOVI_SAID!D:D,D2196,MOVI_SAID!L:L,$E$5))</f>
        <v/>
      </c>
      <c r="H2196" s="101" t="str">
        <f t="shared" si="68"/>
        <v/>
      </c>
      <c r="I2196" s="100" t="str">
        <f>IF(CADA_PROD!C2194="","",IFERROR(IF(H2196&lt;=0,"Sem estoque",IF(H2196/E2196&lt;0.25,"Quase sem estoque",IF(H2196/E2196&lt;1.2,"Estoque baixo",IF(H2196/E2196&lt;2,"Estoque moderado","Estoque confortável")))),""))</f>
        <v/>
      </c>
      <c r="J2196" s="102" t="str">
        <f>IF(CADA_PROD!C2194="","",SUMIFS(MOVI_ENTR!M:M,MOVI_ENTR!D:D,D2196,MOVI_ENTR!O:O,$E$5))</f>
        <v/>
      </c>
      <c r="K2196" s="103" t="str">
        <f>IF(CADA_PROD!C2194="","",IFERROR($J2196/SUM($J$8:$J$1008),""))</f>
        <v/>
      </c>
      <c r="L2196" s="103" t="str">
        <f>IF(CADA_PROD!C2194="","",IFERROR(H2196/SUM($H$8:$H$1008),""))</f>
        <v/>
      </c>
      <c r="M2196" s="102" t="str">
        <f>IF(CADA_PROD!$C2194="","",IFERROR(SUMIFS(MOVI_ENTR!M:M,MOVI_ENTR!D:D,D2196,MOVI_ENTR!O:O,$E$5)/SUMIFS(MOVI_ENTR!I:I,MOVI_ENTR!D:D,D2196,MOVI_ENTR!O:O,$E$5),0))</f>
        <v/>
      </c>
      <c r="N2196" s="104" t="str">
        <f>IF(CADA_PROD!C2194="","",G2196/E2196)</f>
        <v/>
      </c>
    </row>
    <row r="2197" spans="2:14" ht="30" customHeight="1">
      <c r="B2197" s="21">
        <f t="shared" si="69"/>
        <v>2190</v>
      </c>
      <c r="C2197" s="99" t="str">
        <f>IF(CADA_PROD!C2195="","",CADA_PROD!C2195)</f>
        <v/>
      </c>
      <c r="D2197" s="100" t="str">
        <f>IF(CADA_PROD!D2195="","",CADA_PROD!D2195)</f>
        <v/>
      </c>
      <c r="E2197" s="101" t="str">
        <f>IF(CADA_PROD!E2195="","",CADA_PROD!E2195)</f>
        <v/>
      </c>
      <c r="F2197" s="101" t="str">
        <f>IF(CADA_PROD!D2195="","",SUMIFS(MOVI_ENTR!I:I,MOVI_ENTR!D:D,D2197,MOVI_ENTR!O:O,$E$5))</f>
        <v/>
      </c>
      <c r="G2197" s="101" t="str">
        <f>IF(CADA_PROD!C2195="","",SUMIFS(MOVI_SAID!H:H,MOVI_SAID!D:D,D2197,MOVI_SAID!L:L,$E$5))</f>
        <v/>
      </c>
      <c r="H2197" s="101" t="str">
        <f t="shared" si="68"/>
        <v/>
      </c>
      <c r="I2197" s="100" t="str">
        <f>IF(CADA_PROD!C2195="","",IFERROR(IF(H2197&lt;=0,"Sem estoque",IF(H2197/E2197&lt;0.25,"Quase sem estoque",IF(H2197/E2197&lt;1.2,"Estoque baixo",IF(H2197/E2197&lt;2,"Estoque moderado","Estoque confortável")))),""))</f>
        <v/>
      </c>
      <c r="J2197" s="102" t="str">
        <f>IF(CADA_PROD!C2195="","",SUMIFS(MOVI_ENTR!M:M,MOVI_ENTR!D:D,D2197,MOVI_ENTR!O:O,$E$5))</f>
        <v/>
      </c>
      <c r="K2197" s="103" t="str">
        <f>IF(CADA_PROD!C2195="","",IFERROR($J2197/SUM($J$8:$J$1008),""))</f>
        <v/>
      </c>
      <c r="L2197" s="103" t="str">
        <f>IF(CADA_PROD!C2195="","",IFERROR(H2197/SUM($H$8:$H$1008),""))</f>
        <v/>
      </c>
      <c r="M2197" s="102" t="str">
        <f>IF(CADA_PROD!$C2195="","",IFERROR(SUMIFS(MOVI_ENTR!M:M,MOVI_ENTR!D:D,D2197,MOVI_ENTR!O:O,$E$5)/SUMIFS(MOVI_ENTR!I:I,MOVI_ENTR!D:D,D2197,MOVI_ENTR!O:O,$E$5),0))</f>
        <v/>
      </c>
      <c r="N2197" s="104" t="str">
        <f>IF(CADA_PROD!C2195="","",G2197/E2197)</f>
        <v/>
      </c>
    </row>
    <row r="2198" spans="2:14" ht="30" customHeight="1">
      <c r="B2198" s="21">
        <f t="shared" si="69"/>
        <v>2191</v>
      </c>
      <c r="C2198" s="99" t="str">
        <f>IF(CADA_PROD!C2196="","",CADA_PROD!C2196)</f>
        <v/>
      </c>
      <c r="D2198" s="100" t="str">
        <f>IF(CADA_PROD!D2196="","",CADA_PROD!D2196)</f>
        <v/>
      </c>
      <c r="E2198" s="101" t="str">
        <f>IF(CADA_PROD!E2196="","",CADA_PROD!E2196)</f>
        <v/>
      </c>
      <c r="F2198" s="101" t="str">
        <f>IF(CADA_PROD!D2196="","",SUMIFS(MOVI_ENTR!I:I,MOVI_ENTR!D:D,D2198,MOVI_ENTR!O:O,$E$5))</f>
        <v/>
      </c>
      <c r="G2198" s="101" t="str">
        <f>IF(CADA_PROD!C2196="","",SUMIFS(MOVI_SAID!H:H,MOVI_SAID!D:D,D2198,MOVI_SAID!L:L,$E$5))</f>
        <v/>
      </c>
      <c r="H2198" s="101" t="str">
        <f t="shared" si="68"/>
        <v/>
      </c>
      <c r="I2198" s="100" t="str">
        <f>IF(CADA_PROD!C2196="","",IFERROR(IF(H2198&lt;=0,"Sem estoque",IF(H2198/E2198&lt;0.25,"Quase sem estoque",IF(H2198/E2198&lt;1.2,"Estoque baixo",IF(H2198/E2198&lt;2,"Estoque moderado","Estoque confortável")))),""))</f>
        <v/>
      </c>
      <c r="J2198" s="102" t="str">
        <f>IF(CADA_PROD!C2196="","",SUMIFS(MOVI_ENTR!M:M,MOVI_ENTR!D:D,D2198,MOVI_ENTR!O:O,$E$5))</f>
        <v/>
      </c>
      <c r="K2198" s="103" t="str">
        <f>IF(CADA_PROD!C2196="","",IFERROR($J2198/SUM($J$8:$J$1008),""))</f>
        <v/>
      </c>
      <c r="L2198" s="103" t="str">
        <f>IF(CADA_PROD!C2196="","",IFERROR(H2198/SUM($H$8:$H$1008),""))</f>
        <v/>
      </c>
      <c r="M2198" s="102" t="str">
        <f>IF(CADA_PROD!$C2196="","",IFERROR(SUMIFS(MOVI_ENTR!M:M,MOVI_ENTR!D:D,D2198,MOVI_ENTR!O:O,$E$5)/SUMIFS(MOVI_ENTR!I:I,MOVI_ENTR!D:D,D2198,MOVI_ENTR!O:O,$E$5),0))</f>
        <v/>
      </c>
      <c r="N2198" s="104" t="str">
        <f>IF(CADA_PROD!C2196="","",G2198/E2198)</f>
        <v/>
      </c>
    </row>
    <row r="2199" spans="2:14" ht="30" customHeight="1">
      <c r="B2199" s="21">
        <f t="shared" si="69"/>
        <v>2192</v>
      </c>
      <c r="C2199" s="99" t="str">
        <f>IF(CADA_PROD!C2197="","",CADA_PROD!C2197)</f>
        <v/>
      </c>
      <c r="D2199" s="100" t="str">
        <f>IF(CADA_PROD!D2197="","",CADA_PROD!D2197)</f>
        <v/>
      </c>
      <c r="E2199" s="101" t="str">
        <f>IF(CADA_PROD!E2197="","",CADA_PROD!E2197)</f>
        <v/>
      </c>
      <c r="F2199" s="101" t="str">
        <f>IF(CADA_PROD!D2197="","",SUMIFS(MOVI_ENTR!I:I,MOVI_ENTR!D:D,D2199,MOVI_ENTR!O:O,$E$5))</f>
        <v/>
      </c>
      <c r="G2199" s="101" t="str">
        <f>IF(CADA_PROD!C2197="","",SUMIFS(MOVI_SAID!H:H,MOVI_SAID!D:D,D2199,MOVI_SAID!L:L,$E$5))</f>
        <v/>
      </c>
      <c r="H2199" s="101" t="str">
        <f t="shared" si="68"/>
        <v/>
      </c>
      <c r="I2199" s="100" t="str">
        <f>IF(CADA_PROD!C2197="","",IFERROR(IF(H2199&lt;=0,"Sem estoque",IF(H2199/E2199&lt;0.25,"Quase sem estoque",IF(H2199/E2199&lt;1.2,"Estoque baixo",IF(H2199/E2199&lt;2,"Estoque moderado","Estoque confortável")))),""))</f>
        <v/>
      </c>
      <c r="J2199" s="102" t="str">
        <f>IF(CADA_PROD!C2197="","",SUMIFS(MOVI_ENTR!M:M,MOVI_ENTR!D:D,D2199,MOVI_ENTR!O:O,$E$5))</f>
        <v/>
      </c>
      <c r="K2199" s="103" t="str">
        <f>IF(CADA_PROD!C2197="","",IFERROR($J2199/SUM($J$8:$J$1008),""))</f>
        <v/>
      </c>
      <c r="L2199" s="103" t="str">
        <f>IF(CADA_PROD!C2197="","",IFERROR(H2199/SUM($H$8:$H$1008),""))</f>
        <v/>
      </c>
      <c r="M2199" s="102" t="str">
        <f>IF(CADA_PROD!$C2197="","",IFERROR(SUMIFS(MOVI_ENTR!M:M,MOVI_ENTR!D:D,D2199,MOVI_ENTR!O:O,$E$5)/SUMIFS(MOVI_ENTR!I:I,MOVI_ENTR!D:D,D2199,MOVI_ENTR!O:O,$E$5),0))</f>
        <v/>
      </c>
      <c r="N2199" s="104" t="str">
        <f>IF(CADA_PROD!C2197="","",G2199/E2199)</f>
        <v/>
      </c>
    </row>
    <row r="2200" spans="2:14" ht="30" customHeight="1">
      <c r="B2200" s="21">
        <f t="shared" si="69"/>
        <v>2193</v>
      </c>
      <c r="C2200" s="99" t="str">
        <f>IF(CADA_PROD!C2198="","",CADA_PROD!C2198)</f>
        <v/>
      </c>
      <c r="D2200" s="100" t="str">
        <f>IF(CADA_PROD!D2198="","",CADA_PROD!D2198)</f>
        <v/>
      </c>
      <c r="E2200" s="101" t="str">
        <f>IF(CADA_PROD!E2198="","",CADA_PROD!E2198)</f>
        <v/>
      </c>
      <c r="F2200" s="101" t="str">
        <f>IF(CADA_PROD!D2198="","",SUMIFS(MOVI_ENTR!I:I,MOVI_ENTR!D:D,D2200,MOVI_ENTR!O:O,$E$5))</f>
        <v/>
      </c>
      <c r="G2200" s="101" t="str">
        <f>IF(CADA_PROD!C2198="","",SUMIFS(MOVI_SAID!H:H,MOVI_SAID!D:D,D2200,MOVI_SAID!L:L,$E$5))</f>
        <v/>
      </c>
      <c r="H2200" s="101" t="str">
        <f t="shared" si="68"/>
        <v/>
      </c>
      <c r="I2200" s="100" t="str">
        <f>IF(CADA_PROD!C2198="","",IFERROR(IF(H2200&lt;=0,"Sem estoque",IF(H2200/E2200&lt;0.25,"Quase sem estoque",IF(H2200/E2200&lt;1.2,"Estoque baixo",IF(H2200/E2200&lt;2,"Estoque moderado","Estoque confortável")))),""))</f>
        <v/>
      </c>
      <c r="J2200" s="102" t="str">
        <f>IF(CADA_PROD!C2198="","",SUMIFS(MOVI_ENTR!M:M,MOVI_ENTR!D:D,D2200,MOVI_ENTR!O:O,$E$5))</f>
        <v/>
      </c>
      <c r="K2200" s="103" t="str">
        <f>IF(CADA_PROD!C2198="","",IFERROR($J2200/SUM($J$8:$J$1008),""))</f>
        <v/>
      </c>
      <c r="L2200" s="103" t="str">
        <f>IF(CADA_PROD!C2198="","",IFERROR(H2200/SUM($H$8:$H$1008),""))</f>
        <v/>
      </c>
      <c r="M2200" s="102" t="str">
        <f>IF(CADA_PROD!$C2198="","",IFERROR(SUMIFS(MOVI_ENTR!M:M,MOVI_ENTR!D:D,D2200,MOVI_ENTR!O:O,$E$5)/SUMIFS(MOVI_ENTR!I:I,MOVI_ENTR!D:D,D2200,MOVI_ENTR!O:O,$E$5),0))</f>
        <v/>
      </c>
      <c r="N2200" s="104" t="str">
        <f>IF(CADA_PROD!C2198="","",G2200/E2200)</f>
        <v/>
      </c>
    </row>
    <row r="2201" spans="2:14" ht="30" customHeight="1">
      <c r="B2201" s="21">
        <f t="shared" si="69"/>
        <v>2194</v>
      </c>
      <c r="C2201" s="99" t="str">
        <f>IF(CADA_PROD!C2199="","",CADA_PROD!C2199)</f>
        <v/>
      </c>
      <c r="D2201" s="100" t="str">
        <f>IF(CADA_PROD!D2199="","",CADA_PROD!D2199)</f>
        <v/>
      </c>
      <c r="E2201" s="101" t="str">
        <f>IF(CADA_PROD!E2199="","",CADA_PROD!E2199)</f>
        <v/>
      </c>
      <c r="F2201" s="101" t="str">
        <f>IF(CADA_PROD!D2199="","",SUMIFS(MOVI_ENTR!I:I,MOVI_ENTR!D:D,D2201,MOVI_ENTR!O:O,$E$5))</f>
        <v/>
      </c>
      <c r="G2201" s="101" t="str">
        <f>IF(CADA_PROD!C2199="","",SUMIFS(MOVI_SAID!H:H,MOVI_SAID!D:D,D2201,MOVI_SAID!L:L,$E$5))</f>
        <v/>
      </c>
      <c r="H2201" s="101" t="str">
        <f t="shared" si="68"/>
        <v/>
      </c>
      <c r="I2201" s="100" t="str">
        <f>IF(CADA_PROD!C2199="","",IFERROR(IF(H2201&lt;=0,"Sem estoque",IF(H2201/E2201&lt;0.25,"Quase sem estoque",IF(H2201/E2201&lt;1.2,"Estoque baixo",IF(H2201/E2201&lt;2,"Estoque moderado","Estoque confortável")))),""))</f>
        <v/>
      </c>
      <c r="J2201" s="102" t="str">
        <f>IF(CADA_PROD!C2199="","",SUMIFS(MOVI_ENTR!M:M,MOVI_ENTR!D:D,D2201,MOVI_ENTR!O:O,$E$5))</f>
        <v/>
      </c>
      <c r="K2201" s="103" t="str">
        <f>IF(CADA_PROD!C2199="","",IFERROR($J2201/SUM($J$8:$J$1008),""))</f>
        <v/>
      </c>
      <c r="L2201" s="103" t="str">
        <f>IF(CADA_PROD!C2199="","",IFERROR(H2201/SUM($H$8:$H$1008),""))</f>
        <v/>
      </c>
      <c r="M2201" s="102" t="str">
        <f>IF(CADA_PROD!$C2199="","",IFERROR(SUMIFS(MOVI_ENTR!M:M,MOVI_ENTR!D:D,D2201,MOVI_ENTR!O:O,$E$5)/SUMIFS(MOVI_ENTR!I:I,MOVI_ENTR!D:D,D2201,MOVI_ENTR!O:O,$E$5),0))</f>
        <v/>
      </c>
      <c r="N2201" s="104" t="str">
        <f>IF(CADA_PROD!C2199="","",G2201/E2201)</f>
        <v/>
      </c>
    </row>
    <row r="2202" spans="2:14" ht="30" customHeight="1">
      <c r="B2202" s="21">
        <f t="shared" si="69"/>
        <v>2195</v>
      </c>
      <c r="C2202" s="99" t="str">
        <f>IF(CADA_PROD!C2200="","",CADA_PROD!C2200)</f>
        <v/>
      </c>
      <c r="D2202" s="100" t="str">
        <f>IF(CADA_PROD!D2200="","",CADA_PROD!D2200)</f>
        <v/>
      </c>
      <c r="E2202" s="101" t="str">
        <f>IF(CADA_PROD!E2200="","",CADA_PROD!E2200)</f>
        <v/>
      </c>
      <c r="F2202" s="101" t="str">
        <f>IF(CADA_PROD!D2200="","",SUMIFS(MOVI_ENTR!I:I,MOVI_ENTR!D:D,D2202,MOVI_ENTR!O:O,$E$5))</f>
        <v/>
      </c>
      <c r="G2202" s="101" t="str">
        <f>IF(CADA_PROD!C2200="","",SUMIFS(MOVI_SAID!H:H,MOVI_SAID!D:D,D2202,MOVI_SAID!L:L,$E$5))</f>
        <v/>
      </c>
      <c r="H2202" s="101" t="str">
        <f t="shared" si="68"/>
        <v/>
      </c>
      <c r="I2202" s="100" t="str">
        <f>IF(CADA_PROD!C2200="","",IFERROR(IF(H2202&lt;=0,"Sem estoque",IF(H2202/E2202&lt;0.25,"Quase sem estoque",IF(H2202/E2202&lt;1.2,"Estoque baixo",IF(H2202/E2202&lt;2,"Estoque moderado","Estoque confortável")))),""))</f>
        <v/>
      </c>
      <c r="J2202" s="102" t="str">
        <f>IF(CADA_PROD!C2200="","",SUMIFS(MOVI_ENTR!M:M,MOVI_ENTR!D:D,D2202,MOVI_ENTR!O:O,$E$5))</f>
        <v/>
      </c>
      <c r="K2202" s="103" t="str">
        <f>IF(CADA_PROD!C2200="","",IFERROR($J2202/SUM($J$8:$J$1008),""))</f>
        <v/>
      </c>
      <c r="L2202" s="103" t="str">
        <f>IF(CADA_PROD!C2200="","",IFERROR(H2202/SUM($H$8:$H$1008),""))</f>
        <v/>
      </c>
      <c r="M2202" s="102" t="str">
        <f>IF(CADA_PROD!$C2200="","",IFERROR(SUMIFS(MOVI_ENTR!M:M,MOVI_ENTR!D:D,D2202,MOVI_ENTR!O:O,$E$5)/SUMIFS(MOVI_ENTR!I:I,MOVI_ENTR!D:D,D2202,MOVI_ENTR!O:O,$E$5),0))</f>
        <v/>
      </c>
      <c r="N2202" s="104" t="str">
        <f>IF(CADA_PROD!C2200="","",G2202/E2202)</f>
        <v/>
      </c>
    </row>
    <row r="2203" spans="2:14" ht="30" customHeight="1">
      <c r="B2203" s="21">
        <f t="shared" si="69"/>
        <v>2196</v>
      </c>
      <c r="C2203" s="99" t="str">
        <f>IF(CADA_PROD!C2201="","",CADA_PROD!C2201)</f>
        <v/>
      </c>
      <c r="D2203" s="100" t="str">
        <f>IF(CADA_PROD!D2201="","",CADA_PROD!D2201)</f>
        <v/>
      </c>
      <c r="E2203" s="101" t="str">
        <f>IF(CADA_PROD!E2201="","",CADA_PROD!E2201)</f>
        <v/>
      </c>
      <c r="F2203" s="101" t="str">
        <f>IF(CADA_PROD!D2201="","",SUMIFS(MOVI_ENTR!I:I,MOVI_ENTR!D:D,D2203,MOVI_ENTR!O:O,$E$5))</f>
        <v/>
      </c>
      <c r="G2203" s="101" t="str">
        <f>IF(CADA_PROD!C2201="","",SUMIFS(MOVI_SAID!H:H,MOVI_SAID!D:D,D2203,MOVI_SAID!L:L,$E$5))</f>
        <v/>
      </c>
      <c r="H2203" s="101" t="str">
        <f t="shared" si="68"/>
        <v/>
      </c>
      <c r="I2203" s="100" t="str">
        <f>IF(CADA_PROD!C2201="","",IFERROR(IF(H2203&lt;=0,"Sem estoque",IF(H2203/E2203&lt;0.25,"Quase sem estoque",IF(H2203/E2203&lt;1.2,"Estoque baixo",IF(H2203/E2203&lt;2,"Estoque moderado","Estoque confortável")))),""))</f>
        <v/>
      </c>
      <c r="J2203" s="102" t="str">
        <f>IF(CADA_PROD!C2201="","",SUMIFS(MOVI_ENTR!M:M,MOVI_ENTR!D:D,D2203,MOVI_ENTR!O:O,$E$5))</f>
        <v/>
      </c>
      <c r="K2203" s="103" t="str">
        <f>IF(CADA_PROD!C2201="","",IFERROR($J2203/SUM($J$8:$J$1008),""))</f>
        <v/>
      </c>
      <c r="L2203" s="103" t="str">
        <f>IF(CADA_PROD!C2201="","",IFERROR(H2203/SUM($H$8:$H$1008),""))</f>
        <v/>
      </c>
      <c r="M2203" s="102" t="str">
        <f>IF(CADA_PROD!$C2201="","",IFERROR(SUMIFS(MOVI_ENTR!M:M,MOVI_ENTR!D:D,D2203,MOVI_ENTR!O:O,$E$5)/SUMIFS(MOVI_ENTR!I:I,MOVI_ENTR!D:D,D2203,MOVI_ENTR!O:O,$E$5),0))</f>
        <v/>
      </c>
      <c r="N2203" s="104" t="str">
        <f>IF(CADA_PROD!C2201="","",G2203/E2203)</f>
        <v/>
      </c>
    </row>
    <row r="2204" spans="2:14" ht="30" customHeight="1">
      <c r="B2204" s="21">
        <f t="shared" si="69"/>
        <v>2197</v>
      </c>
      <c r="C2204" s="99" t="str">
        <f>IF(CADA_PROD!C2202="","",CADA_PROD!C2202)</f>
        <v/>
      </c>
      <c r="D2204" s="100" t="str">
        <f>IF(CADA_PROD!D2202="","",CADA_PROD!D2202)</f>
        <v/>
      </c>
      <c r="E2204" s="101" t="str">
        <f>IF(CADA_PROD!E2202="","",CADA_PROD!E2202)</f>
        <v/>
      </c>
      <c r="F2204" s="101" t="str">
        <f>IF(CADA_PROD!D2202="","",SUMIFS(MOVI_ENTR!I:I,MOVI_ENTR!D:D,D2204,MOVI_ENTR!O:O,$E$5))</f>
        <v/>
      </c>
      <c r="G2204" s="101" t="str">
        <f>IF(CADA_PROD!C2202="","",SUMIFS(MOVI_SAID!H:H,MOVI_SAID!D:D,D2204,MOVI_SAID!L:L,$E$5))</f>
        <v/>
      </c>
      <c r="H2204" s="101" t="str">
        <f t="shared" si="68"/>
        <v/>
      </c>
      <c r="I2204" s="100" t="str">
        <f>IF(CADA_PROD!C2202="","",IFERROR(IF(H2204&lt;=0,"Sem estoque",IF(H2204/E2204&lt;0.25,"Quase sem estoque",IF(H2204/E2204&lt;1.2,"Estoque baixo",IF(H2204/E2204&lt;2,"Estoque moderado","Estoque confortável")))),""))</f>
        <v/>
      </c>
      <c r="J2204" s="102" t="str">
        <f>IF(CADA_PROD!C2202="","",SUMIFS(MOVI_ENTR!M:M,MOVI_ENTR!D:D,D2204,MOVI_ENTR!O:O,$E$5))</f>
        <v/>
      </c>
      <c r="K2204" s="103" t="str">
        <f>IF(CADA_PROD!C2202="","",IFERROR($J2204/SUM($J$8:$J$1008),""))</f>
        <v/>
      </c>
      <c r="L2204" s="103" t="str">
        <f>IF(CADA_PROD!C2202="","",IFERROR(H2204/SUM($H$8:$H$1008),""))</f>
        <v/>
      </c>
      <c r="M2204" s="102" t="str">
        <f>IF(CADA_PROD!$C2202="","",IFERROR(SUMIFS(MOVI_ENTR!M:M,MOVI_ENTR!D:D,D2204,MOVI_ENTR!O:O,$E$5)/SUMIFS(MOVI_ENTR!I:I,MOVI_ENTR!D:D,D2204,MOVI_ENTR!O:O,$E$5),0))</f>
        <v/>
      </c>
      <c r="N2204" s="104" t="str">
        <f>IF(CADA_PROD!C2202="","",G2204/E2204)</f>
        <v/>
      </c>
    </row>
    <row r="2205" spans="2:14" ht="30" customHeight="1">
      <c r="B2205" s="21">
        <f t="shared" si="69"/>
        <v>2198</v>
      </c>
      <c r="C2205" s="99" t="str">
        <f>IF(CADA_PROD!C2203="","",CADA_PROD!C2203)</f>
        <v/>
      </c>
      <c r="D2205" s="100" t="str">
        <f>IF(CADA_PROD!D2203="","",CADA_PROD!D2203)</f>
        <v/>
      </c>
      <c r="E2205" s="101" t="str">
        <f>IF(CADA_PROD!E2203="","",CADA_PROD!E2203)</f>
        <v/>
      </c>
      <c r="F2205" s="101" t="str">
        <f>IF(CADA_PROD!D2203="","",SUMIFS(MOVI_ENTR!I:I,MOVI_ENTR!D:D,D2205,MOVI_ENTR!O:O,$E$5))</f>
        <v/>
      </c>
      <c r="G2205" s="101" t="str">
        <f>IF(CADA_PROD!C2203="","",SUMIFS(MOVI_SAID!H:H,MOVI_SAID!D:D,D2205,MOVI_SAID!L:L,$E$5))</f>
        <v/>
      </c>
      <c r="H2205" s="101" t="str">
        <f t="shared" si="68"/>
        <v/>
      </c>
      <c r="I2205" s="100" t="str">
        <f>IF(CADA_PROD!C2203="","",IFERROR(IF(H2205&lt;=0,"Sem estoque",IF(H2205/E2205&lt;0.25,"Quase sem estoque",IF(H2205/E2205&lt;1.2,"Estoque baixo",IF(H2205/E2205&lt;2,"Estoque moderado","Estoque confortável")))),""))</f>
        <v/>
      </c>
      <c r="J2205" s="102" t="str">
        <f>IF(CADA_PROD!C2203="","",SUMIFS(MOVI_ENTR!M:M,MOVI_ENTR!D:D,D2205,MOVI_ENTR!O:O,$E$5))</f>
        <v/>
      </c>
      <c r="K2205" s="103" t="str">
        <f>IF(CADA_PROD!C2203="","",IFERROR($J2205/SUM($J$8:$J$1008),""))</f>
        <v/>
      </c>
      <c r="L2205" s="103" t="str">
        <f>IF(CADA_PROD!C2203="","",IFERROR(H2205/SUM($H$8:$H$1008),""))</f>
        <v/>
      </c>
      <c r="M2205" s="102" t="str">
        <f>IF(CADA_PROD!$C2203="","",IFERROR(SUMIFS(MOVI_ENTR!M:M,MOVI_ENTR!D:D,D2205,MOVI_ENTR!O:O,$E$5)/SUMIFS(MOVI_ENTR!I:I,MOVI_ENTR!D:D,D2205,MOVI_ENTR!O:O,$E$5),0))</f>
        <v/>
      </c>
      <c r="N2205" s="104" t="str">
        <f>IF(CADA_PROD!C2203="","",G2205/E2205)</f>
        <v/>
      </c>
    </row>
    <row r="2206" spans="2:14" ht="30" customHeight="1">
      <c r="B2206" s="21">
        <f t="shared" si="69"/>
        <v>2199</v>
      </c>
      <c r="C2206" s="99" t="str">
        <f>IF(CADA_PROD!C2204="","",CADA_PROD!C2204)</f>
        <v/>
      </c>
      <c r="D2206" s="100" t="str">
        <f>IF(CADA_PROD!D2204="","",CADA_PROD!D2204)</f>
        <v/>
      </c>
      <c r="E2206" s="101" t="str">
        <f>IF(CADA_PROD!E2204="","",CADA_PROD!E2204)</f>
        <v/>
      </c>
      <c r="F2206" s="101" t="str">
        <f>IF(CADA_PROD!D2204="","",SUMIFS(MOVI_ENTR!I:I,MOVI_ENTR!D:D,D2206,MOVI_ENTR!O:O,$E$5))</f>
        <v/>
      </c>
      <c r="G2206" s="101" t="str">
        <f>IF(CADA_PROD!C2204="","",SUMIFS(MOVI_SAID!H:H,MOVI_SAID!D:D,D2206,MOVI_SAID!L:L,$E$5))</f>
        <v/>
      </c>
      <c r="H2206" s="101" t="str">
        <f t="shared" si="68"/>
        <v/>
      </c>
      <c r="I2206" s="100" t="str">
        <f>IF(CADA_PROD!C2204="","",IFERROR(IF(H2206&lt;=0,"Sem estoque",IF(H2206/E2206&lt;0.25,"Quase sem estoque",IF(H2206/E2206&lt;1.2,"Estoque baixo",IF(H2206/E2206&lt;2,"Estoque moderado","Estoque confortável")))),""))</f>
        <v/>
      </c>
      <c r="J2206" s="102" t="str">
        <f>IF(CADA_PROD!C2204="","",SUMIFS(MOVI_ENTR!M:M,MOVI_ENTR!D:D,D2206,MOVI_ENTR!O:O,$E$5))</f>
        <v/>
      </c>
      <c r="K2206" s="103" t="str">
        <f>IF(CADA_PROD!C2204="","",IFERROR($J2206/SUM($J$8:$J$1008),""))</f>
        <v/>
      </c>
      <c r="L2206" s="103" t="str">
        <f>IF(CADA_PROD!C2204="","",IFERROR(H2206/SUM($H$8:$H$1008),""))</f>
        <v/>
      </c>
      <c r="M2206" s="102" t="str">
        <f>IF(CADA_PROD!$C2204="","",IFERROR(SUMIFS(MOVI_ENTR!M:M,MOVI_ENTR!D:D,D2206,MOVI_ENTR!O:O,$E$5)/SUMIFS(MOVI_ENTR!I:I,MOVI_ENTR!D:D,D2206,MOVI_ENTR!O:O,$E$5),0))</f>
        <v/>
      </c>
      <c r="N2206" s="104" t="str">
        <f>IF(CADA_PROD!C2204="","",G2206/E2206)</f>
        <v/>
      </c>
    </row>
    <row r="2207" spans="2:14" ht="30" customHeight="1">
      <c r="B2207" s="21">
        <f t="shared" si="69"/>
        <v>2200</v>
      </c>
      <c r="C2207" s="99" t="str">
        <f>IF(CADA_PROD!C2205="","",CADA_PROD!C2205)</f>
        <v/>
      </c>
      <c r="D2207" s="100" t="str">
        <f>IF(CADA_PROD!D2205="","",CADA_PROD!D2205)</f>
        <v/>
      </c>
      <c r="E2207" s="101" t="str">
        <f>IF(CADA_PROD!E2205="","",CADA_PROD!E2205)</f>
        <v/>
      </c>
      <c r="F2207" s="101" t="str">
        <f>IF(CADA_PROD!D2205="","",SUMIFS(MOVI_ENTR!I:I,MOVI_ENTR!D:D,D2207,MOVI_ENTR!O:O,$E$5))</f>
        <v/>
      </c>
      <c r="G2207" s="101" t="str">
        <f>IF(CADA_PROD!C2205="","",SUMIFS(MOVI_SAID!H:H,MOVI_SAID!D:D,D2207,MOVI_SAID!L:L,$E$5))</f>
        <v/>
      </c>
      <c r="H2207" s="101" t="str">
        <f t="shared" si="68"/>
        <v/>
      </c>
      <c r="I2207" s="100" t="str">
        <f>IF(CADA_PROD!C2205="","",IFERROR(IF(H2207&lt;=0,"Sem estoque",IF(H2207/E2207&lt;0.25,"Quase sem estoque",IF(H2207/E2207&lt;1.2,"Estoque baixo",IF(H2207/E2207&lt;2,"Estoque moderado","Estoque confortável")))),""))</f>
        <v/>
      </c>
      <c r="J2207" s="102" t="str">
        <f>IF(CADA_PROD!C2205="","",SUMIFS(MOVI_ENTR!M:M,MOVI_ENTR!D:D,D2207,MOVI_ENTR!O:O,$E$5))</f>
        <v/>
      </c>
      <c r="K2207" s="103" t="str">
        <f>IF(CADA_PROD!C2205="","",IFERROR($J2207/SUM($J$8:$J$1008),""))</f>
        <v/>
      </c>
      <c r="L2207" s="103" t="str">
        <f>IF(CADA_PROD!C2205="","",IFERROR(H2207/SUM($H$8:$H$1008),""))</f>
        <v/>
      </c>
      <c r="M2207" s="102" t="str">
        <f>IF(CADA_PROD!$C2205="","",IFERROR(SUMIFS(MOVI_ENTR!M:M,MOVI_ENTR!D:D,D2207,MOVI_ENTR!O:O,$E$5)/SUMIFS(MOVI_ENTR!I:I,MOVI_ENTR!D:D,D2207,MOVI_ENTR!O:O,$E$5),0))</f>
        <v/>
      </c>
      <c r="N2207" s="104" t="str">
        <f>IF(CADA_PROD!C2205="","",G2207/E2207)</f>
        <v/>
      </c>
    </row>
    <row r="2208" spans="2:14" ht="30" customHeight="1">
      <c r="B2208" s="21">
        <f t="shared" si="69"/>
        <v>2201</v>
      </c>
      <c r="C2208" s="99" t="str">
        <f>IF(CADA_PROD!C2206="","",CADA_PROD!C2206)</f>
        <v/>
      </c>
      <c r="D2208" s="100" t="str">
        <f>IF(CADA_PROD!D2206="","",CADA_PROD!D2206)</f>
        <v/>
      </c>
      <c r="E2208" s="101" t="str">
        <f>IF(CADA_PROD!E2206="","",CADA_PROD!E2206)</f>
        <v/>
      </c>
      <c r="F2208" s="101" t="str">
        <f>IF(CADA_PROD!D2206="","",SUMIFS(MOVI_ENTR!I:I,MOVI_ENTR!D:D,D2208,MOVI_ENTR!O:O,$E$5))</f>
        <v/>
      </c>
      <c r="G2208" s="101" t="str">
        <f>IF(CADA_PROD!C2206="","",SUMIFS(MOVI_SAID!H:H,MOVI_SAID!D:D,D2208,MOVI_SAID!L:L,$E$5))</f>
        <v/>
      </c>
      <c r="H2208" s="101" t="str">
        <f t="shared" si="68"/>
        <v/>
      </c>
      <c r="I2208" s="100" t="str">
        <f>IF(CADA_PROD!C2206="","",IFERROR(IF(H2208&lt;=0,"Sem estoque",IF(H2208/E2208&lt;0.25,"Quase sem estoque",IF(H2208/E2208&lt;1.2,"Estoque baixo",IF(H2208/E2208&lt;2,"Estoque moderado","Estoque confortável")))),""))</f>
        <v/>
      </c>
      <c r="J2208" s="102" t="str">
        <f>IF(CADA_PROD!C2206="","",SUMIFS(MOVI_ENTR!M:M,MOVI_ENTR!D:D,D2208,MOVI_ENTR!O:O,$E$5))</f>
        <v/>
      </c>
      <c r="K2208" s="103" t="str">
        <f>IF(CADA_PROD!C2206="","",IFERROR($J2208/SUM($J$8:$J$1008),""))</f>
        <v/>
      </c>
      <c r="L2208" s="103" t="str">
        <f>IF(CADA_PROD!C2206="","",IFERROR(H2208/SUM($H$8:$H$1008),""))</f>
        <v/>
      </c>
      <c r="M2208" s="102" t="str">
        <f>IF(CADA_PROD!$C2206="","",IFERROR(SUMIFS(MOVI_ENTR!M:M,MOVI_ENTR!D:D,D2208,MOVI_ENTR!O:O,$E$5)/SUMIFS(MOVI_ENTR!I:I,MOVI_ENTR!D:D,D2208,MOVI_ENTR!O:O,$E$5),0))</f>
        <v/>
      </c>
      <c r="N2208" s="104" t="str">
        <f>IF(CADA_PROD!C2206="","",G2208/E2208)</f>
        <v/>
      </c>
    </row>
    <row r="2209" spans="2:14" ht="30" customHeight="1">
      <c r="B2209" s="21">
        <f t="shared" si="69"/>
        <v>2202</v>
      </c>
      <c r="C2209" s="99" t="str">
        <f>IF(CADA_PROD!C2207="","",CADA_PROD!C2207)</f>
        <v/>
      </c>
      <c r="D2209" s="100" t="str">
        <f>IF(CADA_PROD!D2207="","",CADA_PROD!D2207)</f>
        <v/>
      </c>
      <c r="E2209" s="101" t="str">
        <f>IF(CADA_PROD!E2207="","",CADA_PROD!E2207)</f>
        <v/>
      </c>
      <c r="F2209" s="101" t="str">
        <f>IF(CADA_PROD!D2207="","",SUMIFS(MOVI_ENTR!I:I,MOVI_ENTR!D:D,D2209,MOVI_ENTR!O:O,$E$5))</f>
        <v/>
      </c>
      <c r="G2209" s="101" t="str">
        <f>IF(CADA_PROD!C2207="","",SUMIFS(MOVI_SAID!H:H,MOVI_SAID!D:D,D2209,MOVI_SAID!L:L,$E$5))</f>
        <v/>
      </c>
      <c r="H2209" s="101" t="str">
        <f t="shared" si="68"/>
        <v/>
      </c>
      <c r="I2209" s="100" t="str">
        <f>IF(CADA_PROD!C2207="","",IFERROR(IF(H2209&lt;=0,"Sem estoque",IF(H2209/E2209&lt;0.25,"Quase sem estoque",IF(H2209/E2209&lt;1.2,"Estoque baixo",IF(H2209/E2209&lt;2,"Estoque moderado","Estoque confortável")))),""))</f>
        <v/>
      </c>
      <c r="J2209" s="102" t="str">
        <f>IF(CADA_PROD!C2207="","",SUMIFS(MOVI_ENTR!M:M,MOVI_ENTR!D:D,D2209,MOVI_ENTR!O:O,$E$5))</f>
        <v/>
      </c>
      <c r="K2209" s="103" t="str">
        <f>IF(CADA_PROD!C2207="","",IFERROR($J2209/SUM($J$8:$J$1008),""))</f>
        <v/>
      </c>
      <c r="L2209" s="103" t="str">
        <f>IF(CADA_PROD!C2207="","",IFERROR(H2209/SUM($H$8:$H$1008),""))</f>
        <v/>
      </c>
      <c r="M2209" s="102" t="str">
        <f>IF(CADA_PROD!$C2207="","",IFERROR(SUMIFS(MOVI_ENTR!M:M,MOVI_ENTR!D:D,D2209,MOVI_ENTR!O:O,$E$5)/SUMIFS(MOVI_ENTR!I:I,MOVI_ENTR!D:D,D2209,MOVI_ENTR!O:O,$E$5),0))</f>
        <v/>
      </c>
      <c r="N2209" s="104" t="str">
        <f>IF(CADA_PROD!C2207="","",G2209/E2209)</f>
        <v/>
      </c>
    </row>
    <row r="2210" spans="2:14" ht="30" customHeight="1">
      <c r="B2210" s="21">
        <f t="shared" si="69"/>
        <v>2203</v>
      </c>
      <c r="C2210" s="99" t="str">
        <f>IF(CADA_PROD!C2208="","",CADA_PROD!C2208)</f>
        <v/>
      </c>
      <c r="D2210" s="100" t="str">
        <f>IF(CADA_PROD!D2208="","",CADA_PROD!D2208)</f>
        <v/>
      </c>
      <c r="E2210" s="101" t="str">
        <f>IF(CADA_PROD!E2208="","",CADA_PROD!E2208)</f>
        <v/>
      </c>
      <c r="F2210" s="101" t="str">
        <f>IF(CADA_PROD!D2208="","",SUMIFS(MOVI_ENTR!I:I,MOVI_ENTR!D:D,D2210,MOVI_ENTR!O:O,$E$5))</f>
        <v/>
      </c>
      <c r="G2210" s="101" t="str">
        <f>IF(CADA_PROD!C2208="","",SUMIFS(MOVI_SAID!H:H,MOVI_SAID!D:D,D2210,MOVI_SAID!L:L,$E$5))</f>
        <v/>
      </c>
      <c r="H2210" s="101" t="str">
        <f t="shared" si="68"/>
        <v/>
      </c>
      <c r="I2210" s="100" t="str">
        <f>IF(CADA_PROD!C2208="","",IFERROR(IF(H2210&lt;=0,"Sem estoque",IF(H2210/E2210&lt;0.25,"Quase sem estoque",IF(H2210/E2210&lt;1.2,"Estoque baixo",IF(H2210/E2210&lt;2,"Estoque moderado","Estoque confortável")))),""))</f>
        <v/>
      </c>
      <c r="J2210" s="102" t="str">
        <f>IF(CADA_PROD!C2208="","",SUMIFS(MOVI_ENTR!M:M,MOVI_ENTR!D:D,D2210,MOVI_ENTR!O:O,$E$5))</f>
        <v/>
      </c>
      <c r="K2210" s="103" t="str">
        <f>IF(CADA_PROD!C2208="","",IFERROR($J2210/SUM($J$8:$J$1008),""))</f>
        <v/>
      </c>
      <c r="L2210" s="103" t="str">
        <f>IF(CADA_PROD!C2208="","",IFERROR(H2210/SUM($H$8:$H$1008),""))</f>
        <v/>
      </c>
      <c r="M2210" s="102" t="str">
        <f>IF(CADA_PROD!$C2208="","",IFERROR(SUMIFS(MOVI_ENTR!M:M,MOVI_ENTR!D:D,D2210,MOVI_ENTR!O:O,$E$5)/SUMIFS(MOVI_ENTR!I:I,MOVI_ENTR!D:D,D2210,MOVI_ENTR!O:O,$E$5),0))</f>
        <v/>
      </c>
      <c r="N2210" s="104" t="str">
        <f>IF(CADA_PROD!C2208="","",G2210/E2210)</f>
        <v/>
      </c>
    </row>
    <row r="2211" spans="2:14" ht="30" customHeight="1">
      <c r="B2211" s="21">
        <f t="shared" si="69"/>
        <v>2204</v>
      </c>
      <c r="C2211" s="99" t="str">
        <f>IF(CADA_PROD!C2209="","",CADA_PROD!C2209)</f>
        <v/>
      </c>
      <c r="D2211" s="100" t="str">
        <f>IF(CADA_PROD!D2209="","",CADA_PROD!D2209)</f>
        <v/>
      </c>
      <c r="E2211" s="101" t="str">
        <f>IF(CADA_PROD!E2209="","",CADA_PROD!E2209)</f>
        <v/>
      </c>
      <c r="F2211" s="101" t="str">
        <f>IF(CADA_PROD!D2209="","",SUMIFS(MOVI_ENTR!I:I,MOVI_ENTR!D:D,D2211,MOVI_ENTR!O:O,$E$5))</f>
        <v/>
      </c>
      <c r="G2211" s="101" t="str">
        <f>IF(CADA_PROD!C2209="","",SUMIFS(MOVI_SAID!H:H,MOVI_SAID!D:D,D2211,MOVI_SAID!L:L,$E$5))</f>
        <v/>
      </c>
      <c r="H2211" s="101" t="str">
        <f t="shared" si="68"/>
        <v/>
      </c>
      <c r="I2211" s="100" t="str">
        <f>IF(CADA_PROD!C2209="","",IFERROR(IF(H2211&lt;=0,"Sem estoque",IF(H2211/E2211&lt;0.25,"Quase sem estoque",IF(H2211/E2211&lt;1.2,"Estoque baixo",IF(H2211/E2211&lt;2,"Estoque moderado","Estoque confortável")))),""))</f>
        <v/>
      </c>
      <c r="J2211" s="102" t="str">
        <f>IF(CADA_PROD!C2209="","",SUMIFS(MOVI_ENTR!M:M,MOVI_ENTR!D:D,D2211,MOVI_ENTR!O:O,$E$5))</f>
        <v/>
      </c>
      <c r="K2211" s="103" t="str">
        <f>IF(CADA_PROD!C2209="","",IFERROR($J2211/SUM($J$8:$J$1008),""))</f>
        <v/>
      </c>
      <c r="L2211" s="103" t="str">
        <f>IF(CADA_PROD!C2209="","",IFERROR(H2211/SUM($H$8:$H$1008),""))</f>
        <v/>
      </c>
      <c r="M2211" s="102" t="str">
        <f>IF(CADA_PROD!$C2209="","",IFERROR(SUMIFS(MOVI_ENTR!M:M,MOVI_ENTR!D:D,D2211,MOVI_ENTR!O:O,$E$5)/SUMIFS(MOVI_ENTR!I:I,MOVI_ENTR!D:D,D2211,MOVI_ENTR!O:O,$E$5),0))</f>
        <v/>
      </c>
      <c r="N2211" s="104" t="str">
        <f>IF(CADA_PROD!C2209="","",G2211/E2211)</f>
        <v/>
      </c>
    </row>
    <row r="2212" spans="2:14" ht="30" customHeight="1">
      <c r="B2212" s="21">
        <f t="shared" si="69"/>
        <v>2205</v>
      </c>
      <c r="C2212" s="99" t="str">
        <f>IF(CADA_PROD!C2210="","",CADA_PROD!C2210)</f>
        <v/>
      </c>
      <c r="D2212" s="100" t="str">
        <f>IF(CADA_PROD!D2210="","",CADA_PROD!D2210)</f>
        <v/>
      </c>
      <c r="E2212" s="101" t="str">
        <f>IF(CADA_PROD!E2210="","",CADA_PROD!E2210)</f>
        <v/>
      </c>
      <c r="F2212" s="101" t="str">
        <f>IF(CADA_PROD!D2210="","",SUMIFS(MOVI_ENTR!I:I,MOVI_ENTR!D:D,D2212,MOVI_ENTR!O:O,$E$5))</f>
        <v/>
      </c>
      <c r="G2212" s="101" t="str">
        <f>IF(CADA_PROD!C2210="","",SUMIFS(MOVI_SAID!H:H,MOVI_SAID!D:D,D2212,MOVI_SAID!L:L,$E$5))</f>
        <v/>
      </c>
      <c r="H2212" s="101" t="str">
        <f t="shared" si="68"/>
        <v/>
      </c>
      <c r="I2212" s="100" t="str">
        <f>IF(CADA_PROD!C2210="","",IFERROR(IF(H2212&lt;=0,"Sem estoque",IF(H2212/E2212&lt;0.25,"Quase sem estoque",IF(H2212/E2212&lt;1.2,"Estoque baixo",IF(H2212/E2212&lt;2,"Estoque moderado","Estoque confortável")))),""))</f>
        <v/>
      </c>
      <c r="J2212" s="102" t="str">
        <f>IF(CADA_PROD!C2210="","",SUMIFS(MOVI_ENTR!M:M,MOVI_ENTR!D:D,D2212,MOVI_ENTR!O:O,$E$5))</f>
        <v/>
      </c>
      <c r="K2212" s="103" t="str">
        <f>IF(CADA_PROD!C2210="","",IFERROR($J2212/SUM($J$8:$J$1008),""))</f>
        <v/>
      </c>
      <c r="L2212" s="103" t="str">
        <f>IF(CADA_PROD!C2210="","",IFERROR(H2212/SUM($H$8:$H$1008),""))</f>
        <v/>
      </c>
      <c r="M2212" s="102" t="str">
        <f>IF(CADA_PROD!$C2210="","",IFERROR(SUMIFS(MOVI_ENTR!M:M,MOVI_ENTR!D:D,D2212,MOVI_ENTR!O:O,$E$5)/SUMIFS(MOVI_ENTR!I:I,MOVI_ENTR!D:D,D2212,MOVI_ENTR!O:O,$E$5),0))</f>
        <v/>
      </c>
      <c r="N2212" s="104" t="str">
        <f>IF(CADA_PROD!C2210="","",G2212/E2212)</f>
        <v/>
      </c>
    </row>
    <row r="2213" spans="2:14" ht="30" customHeight="1">
      <c r="B2213" s="21">
        <f t="shared" si="69"/>
        <v>2206</v>
      </c>
      <c r="C2213" s="99" t="str">
        <f>IF(CADA_PROD!C2211="","",CADA_PROD!C2211)</f>
        <v/>
      </c>
      <c r="D2213" s="100" t="str">
        <f>IF(CADA_PROD!D2211="","",CADA_PROD!D2211)</f>
        <v/>
      </c>
      <c r="E2213" s="101" t="str">
        <f>IF(CADA_PROD!E2211="","",CADA_PROD!E2211)</f>
        <v/>
      </c>
      <c r="F2213" s="101" t="str">
        <f>IF(CADA_PROD!D2211="","",SUMIFS(MOVI_ENTR!I:I,MOVI_ENTR!D:D,D2213,MOVI_ENTR!O:O,$E$5))</f>
        <v/>
      </c>
      <c r="G2213" s="101" t="str">
        <f>IF(CADA_PROD!C2211="","",SUMIFS(MOVI_SAID!H:H,MOVI_SAID!D:D,D2213,MOVI_SAID!L:L,$E$5))</f>
        <v/>
      </c>
      <c r="H2213" s="101" t="str">
        <f t="shared" si="68"/>
        <v/>
      </c>
      <c r="I2213" s="100" t="str">
        <f>IF(CADA_PROD!C2211="","",IFERROR(IF(H2213&lt;=0,"Sem estoque",IF(H2213/E2213&lt;0.25,"Quase sem estoque",IF(H2213/E2213&lt;1.2,"Estoque baixo",IF(H2213/E2213&lt;2,"Estoque moderado","Estoque confortável")))),""))</f>
        <v/>
      </c>
      <c r="J2213" s="102" t="str">
        <f>IF(CADA_PROD!C2211="","",SUMIFS(MOVI_ENTR!M:M,MOVI_ENTR!D:D,D2213,MOVI_ENTR!O:O,$E$5))</f>
        <v/>
      </c>
      <c r="K2213" s="103" t="str">
        <f>IF(CADA_PROD!C2211="","",IFERROR($J2213/SUM($J$8:$J$1008),""))</f>
        <v/>
      </c>
      <c r="L2213" s="103" t="str">
        <f>IF(CADA_PROD!C2211="","",IFERROR(H2213/SUM($H$8:$H$1008),""))</f>
        <v/>
      </c>
      <c r="M2213" s="102" t="str">
        <f>IF(CADA_PROD!$C2211="","",IFERROR(SUMIFS(MOVI_ENTR!M:M,MOVI_ENTR!D:D,D2213,MOVI_ENTR!O:O,$E$5)/SUMIFS(MOVI_ENTR!I:I,MOVI_ENTR!D:D,D2213,MOVI_ENTR!O:O,$E$5),0))</f>
        <v/>
      </c>
      <c r="N2213" s="104" t="str">
        <f>IF(CADA_PROD!C2211="","",G2213/E2213)</f>
        <v/>
      </c>
    </row>
    <row r="2214" spans="2:14" ht="30" customHeight="1">
      <c r="B2214" s="21">
        <f t="shared" si="69"/>
        <v>2207</v>
      </c>
      <c r="C2214" s="99" t="str">
        <f>IF(CADA_PROD!C2212="","",CADA_PROD!C2212)</f>
        <v/>
      </c>
      <c r="D2214" s="100" t="str">
        <f>IF(CADA_PROD!D2212="","",CADA_PROD!D2212)</f>
        <v/>
      </c>
      <c r="E2214" s="101" t="str">
        <f>IF(CADA_PROD!E2212="","",CADA_PROD!E2212)</f>
        <v/>
      </c>
      <c r="F2214" s="101" t="str">
        <f>IF(CADA_PROD!D2212="","",SUMIFS(MOVI_ENTR!I:I,MOVI_ENTR!D:D,D2214,MOVI_ENTR!O:O,$E$5))</f>
        <v/>
      </c>
      <c r="G2214" s="101" t="str">
        <f>IF(CADA_PROD!C2212="","",SUMIFS(MOVI_SAID!H:H,MOVI_SAID!D:D,D2214,MOVI_SAID!L:L,$E$5))</f>
        <v/>
      </c>
      <c r="H2214" s="101" t="str">
        <f t="shared" si="68"/>
        <v/>
      </c>
      <c r="I2214" s="100" t="str">
        <f>IF(CADA_PROD!C2212="","",IFERROR(IF(H2214&lt;=0,"Sem estoque",IF(H2214/E2214&lt;0.25,"Quase sem estoque",IF(H2214/E2214&lt;1.2,"Estoque baixo",IF(H2214/E2214&lt;2,"Estoque moderado","Estoque confortável")))),""))</f>
        <v/>
      </c>
      <c r="J2214" s="102" t="str">
        <f>IF(CADA_PROD!C2212="","",SUMIFS(MOVI_ENTR!M:M,MOVI_ENTR!D:D,D2214,MOVI_ENTR!O:O,$E$5))</f>
        <v/>
      </c>
      <c r="K2214" s="103" t="str">
        <f>IF(CADA_PROD!C2212="","",IFERROR($J2214/SUM($J$8:$J$1008),""))</f>
        <v/>
      </c>
      <c r="L2214" s="103" t="str">
        <f>IF(CADA_PROD!C2212="","",IFERROR(H2214/SUM($H$8:$H$1008),""))</f>
        <v/>
      </c>
      <c r="M2214" s="102" t="str">
        <f>IF(CADA_PROD!$C2212="","",IFERROR(SUMIFS(MOVI_ENTR!M:M,MOVI_ENTR!D:D,D2214,MOVI_ENTR!O:O,$E$5)/SUMIFS(MOVI_ENTR!I:I,MOVI_ENTR!D:D,D2214,MOVI_ENTR!O:O,$E$5),0))</f>
        <v/>
      </c>
      <c r="N2214" s="104" t="str">
        <f>IF(CADA_PROD!C2212="","",G2214/E2214)</f>
        <v/>
      </c>
    </row>
    <row r="2215" spans="2:14" ht="30" customHeight="1">
      <c r="B2215" s="21">
        <f t="shared" si="69"/>
        <v>2208</v>
      </c>
      <c r="C2215" s="99" t="str">
        <f>IF(CADA_PROD!C2213="","",CADA_PROD!C2213)</f>
        <v/>
      </c>
      <c r="D2215" s="100" t="str">
        <f>IF(CADA_PROD!D2213="","",CADA_PROD!D2213)</f>
        <v/>
      </c>
      <c r="E2215" s="101" t="str">
        <f>IF(CADA_PROD!E2213="","",CADA_PROD!E2213)</f>
        <v/>
      </c>
      <c r="F2215" s="101" t="str">
        <f>IF(CADA_PROD!D2213="","",SUMIFS(MOVI_ENTR!I:I,MOVI_ENTR!D:D,D2215,MOVI_ENTR!O:O,$E$5))</f>
        <v/>
      </c>
      <c r="G2215" s="101" t="str">
        <f>IF(CADA_PROD!C2213="","",SUMIFS(MOVI_SAID!H:H,MOVI_SAID!D:D,D2215,MOVI_SAID!L:L,$E$5))</f>
        <v/>
      </c>
      <c r="H2215" s="101" t="str">
        <f t="shared" si="68"/>
        <v/>
      </c>
      <c r="I2215" s="100" t="str">
        <f>IF(CADA_PROD!C2213="","",IFERROR(IF(H2215&lt;=0,"Sem estoque",IF(H2215/E2215&lt;0.25,"Quase sem estoque",IF(H2215/E2215&lt;1.2,"Estoque baixo",IF(H2215/E2215&lt;2,"Estoque moderado","Estoque confortável")))),""))</f>
        <v/>
      </c>
      <c r="J2215" s="102" t="str">
        <f>IF(CADA_PROD!C2213="","",SUMIFS(MOVI_ENTR!M:M,MOVI_ENTR!D:D,D2215,MOVI_ENTR!O:O,$E$5))</f>
        <v/>
      </c>
      <c r="K2215" s="103" t="str">
        <f>IF(CADA_PROD!C2213="","",IFERROR($J2215/SUM($J$8:$J$1008),""))</f>
        <v/>
      </c>
      <c r="L2215" s="103" t="str">
        <f>IF(CADA_PROD!C2213="","",IFERROR(H2215/SUM($H$8:$H$1008),""))</f>
        <v/>
      </c>
      <c r="M2215" s="102" t="str">
        <f>IF(CADA_PROD!$C2213="","",IFERROR(SUMIFS(MOVI_ENTR!M:M,MOVI_ENTR!D:D,D2215,MOVI_ENTR!O:O,$E$5)/SUMIFS(MOVI_ENTR!I:I,MOVI_ENTR!D:D,D2215,MOVI_ENTR!O:O,$E$5),0))</f>
        <v/>
      </c>
      <c r="N2215" s="104" t="str">
        <f>IF(CADA_PROD!C2213="","",G2215/E2215)</f>
        <v/>
      </c>
    </row>
    <row r="2216" spans="2:14" ht="30" customHeight="1">
      <c r="B2216" s="21">
        <f t="shared" si="69"/>
        <v>2209</v>
      </c>
      <c r="C2216" s="99" t="str">
        <f>IF(CADA_PROD!C2214="","",CADA_PROD!C2214)</f>
        <v/>
      </c>
      <c r="D2216" s="100" t="str">
        <f>IF(CADA_PROD!D2214="","",CADA_PROD!D2214)</f>
        <v/>
      </c>
      <c r="E2216" s="101" t="str">
        <f>IF(CADA_PROD!E2214="","",CADA_PROD!E2214)</f>
        <v/>
      </c>
      <c r="F2216" s="101" t="str">
        <f>IF(CADA_PROD!D2214="","",SUMIFS(MOVI_ENTR!I:I,MOVI_ENTR!D:D,D2216,MOVI_ENTR!O:O,$E$5))</f>
        <v/>
      </c>
      <c r="G2216" s="101" t="str">
        <f>IF(CADA_PROD!C2214="","",SUMIFS(MOVI_SAID!H:H,MOVI_SAID!D:D,D2216,MOVI_SAID!L:L,$E$5))</f>
        <v/>
      </c>
      <c r="H2216" s="101" t="str">
        <f t="shared" si="68"/>
        <v/>
      </c>
      <c r="I2216" s="100" t="str">
        <f>IF(CADA_PROD!C2214="","",IFERROR(IF(H2216&lt;=0,"Sem estoque",IF(H2216/E2216&lt;0.25,"Quase sem estoque",IF(H2216/E2216&lt;1.2,"Estoque baixo",IF(H2216/E2216&lt;2,"Estoque moderado","Estoque confortável")))),""))</f>
        <v/>
      </c>
      <c r="J2216" s="102" t="str">
        <f>IF(CADA_PROD!C2214="","",SUMIFS(MOVI_ENTR!M:M,MOVI_ENTR!D:D,D2216,MOVI_ENTR!O:O,$E$5))</f>
        <v/>
      </c>
      <c r="K2216" s="103" t="str">
        <f>IF(CADA_PROD!C2214="","",IFERROR($J2216/SUM($J$8:$J$1008),""))</f>
        <v/>
      </c>
      <c r="L2216" s="103" t="str">
        <f>IF(CADA_PROD!C2214="","",IFERROR(H2216/SUM($H$8:$H$1008),""))</f>
        <v/>
      </c>
      <c r="M2216" s="102" t="str">
        <f>IF(CADA_PROD!$C2214="","",IFERROR(SUMIFS(MOVI_ENTR!M:M,MOVI_ENTR!D:D,D2216,MOVI_ENTR!O:O,$E$5)/SUMIFS(MOVI_ENTR!I:I,MOVI_ENTR!D:D,D2216,MOVI_ENTR!O:O,$E$5),0))</f>
        <v/>
      </c>
      <c r="N2216" s="104" t="str">
        <f>IF(CADA_PROD!C2214="","",G2216/E2216)</f>
        <v/>
      </c>
    </row>
    <row r="2217" spans="2:14" ht="30" customHeight="1">
      <c r="B2217" s="21">
        <f t="shared" si="69"/>
        <v>2210</v>
      </c>
      <c r="C2217" s="99" t="str">
        <f>IF(CADA_PROD!C2215="","",CADA_PROD!C2215)</f>
        <v/>
      </c>
      <c r="D2217" s="100" t="str">
        <f>IF(CADA_PROD!D2215="","",CADA_PROD!D2215)</f>
        <v/>
      </c>
      <c r="E2217" s="101" t="str">
        <f>IF(CADA_PROD!E2215="","",CADA_PROD!E2215)</f>
        <v/>
      </c>
      <c r="F2217" s="101" t="str">
        <f>IF(CADA_PROD!D2215="","",SUMIFS(MOVI_ENTR!I:I,MOVI_ENTR!D:D,D2217,MOVI_ENTR!O:O,$E$5))</f>
        <v/>
      </c>
      <c r="G2217" s="101" t="str">
        <f>IF(CADA_PROD!C2215="","",SUMIFS(MOVI_SAID!H:H,MOVI_SAID!D:D,D2217,MOVI_SAID!L:L,$E$5))</f>
        <v/>
      </c>
      <c r="H2217" s="101" t="str">
        <f t="shared" si="68"/>
        <v/>
      </c>
      <c r="I2217" s="100" t="str">
        <f>IF(CADA_PROD!C2215="","",IFERROR(IF(H2217&lt;=0,"Sem estoque",IF(H2217/E2217&lt;0.25,"Quase sem estoque",IF(H2217/E2217&lt;1.2,"Estoque baixo",IF(H2217/E2217&lt;2,"Estoque moderado","Estoque confortável")))),""))</f>
        <v/>
      </c>
      <c r="J2217" s="102" t="str">
        <f>IF(CADA_PROD!C2215="","",SUMIFS(MOVI_ENTR!M:M,MOVI_ENTR!D:D,D2217,MOVI_ENTR!O:O,$E$5))</f>
        <v/>
      </c>
      <c r="K2217" s="103" t="str">
        <f>IF(CADA_PROD!C2215="","",IFERROR($J2217/SUM($J$8:$J$1008),""))</f>
        <v/>
      </c>
      <c r="L2217" s="103" t="str">
        <f>IF(CADA_PROD!C2215="","",IFERROR(H2217/SUM($H$8:$H$1008),""))</f>
        <v/>
      </c>
      <c r="M2217" s="102" t="str">
        <f>IF(CADA_PROD!$C2215="","",IFERROR(SUMIFS(MOVI_ENTR!M:M,MOVI_ENTR!D:D,D2217,MOVI_ENTR!O:O,$E$5)/SUMIFS(MOVI_ENTR!I:I,MOVI_ENTR!D:D,D2217,MOVI_ENTR!O:O,$E$5),0))</f>
        <v/>
      </c>
      <c r="N2217" s="104" t="str">
        <f>IF(CADA_PROD!C2215="","",G2217/E2217)</f>
        <v/>
      </c>
    </row>
    <row r="2218" spans="2:14" ht="30" customHeight="1">
      <c r="B2218" s="21">
        <f t="shared" si="69"/>
        <v>2211</v>
      </c>
      <c r="C2218" s="99" t="str">
        <f>IF(CADA_PROD!C2216="","",CADA_PROD!C2216)</f>
        <v/>
      </c>
      <c r="D2218" s="100" t="str">
        <f>IF(CADA_PROD!D2216="","",CADA_PROD!D2216)</f>
        <v/>
      </c>
      <c r="E2218" s="101" t="str">
        <f>IF(CADA_PROD!E2216="","",CADA_PROD!E2216)</f>
        <v/>
      </c>
      <c r="F2218" s="101" t="str">
        <f>IF(CADA_PROD!D2216="","",SUMIFS(MOVI_ENTR!I:I,MOVI_ENTR!D:D,D2218,MOVI_ENTR!O:O,$E$5))</f>
        <v/>
      </c>
      <c r="G2218" s="101" t="str">
        <f>IF(CADA_PROD!C2216="","",SUMIFS(MOVI_SAID!H:H,MOVI_SAID!D:D,D2218,MOVI_SAID!L:L,$E$5))</f>
        <v/>
      </c>
      <c r="H2218" s="101" t="str">
        <f t="shared" si="68"/>
        <v/>
      </c>
      <c r="I2218" s="100" t="str">
        <f>IF(CADA_PROD!C2216="","",IFERROR(IF(H2218&lt;=0,"Sem estoque",IF(H2218/E2218&lt;0.25,"Quase sem estoque",IF(H2218/E2218&lt;1.2,"Estoque baixo",IF(H2218/E2218&lt;2,"Estoque moderado","Estoque confortável")))),""))</f>
        <v/>
      </c>
      <c r="J2218" s="102" t="str">
        <f>IF(CADA_PROD!C2216="","",SUMIFS(MOVI_ENTR!M:M,MOVI_ENTR!D:D,D2218,MOVI_ENTR!O:O,$E$5))</f>
        <v/>
      </c>
      <c r="K2218" s="103" t="str">
        <f>IF(CADA_PROD!C2216="","",IFERROR($J2218/SUM($J$8:$J$1008),""))</f>
        <v/>
      </c>
      <c r="L2218" s="103" t="str">
        <f>IF(CADA_PROD!C2216="","",IFERROR(H2218/SUM($H$8:$H$1008),""))</f>
        <v/>
      </c>
      <c r="M2218" s="102" t="str">
        <f>IF(CADA_PROD!$C2216="","",IFERROR(SUMIFS(MOVI_ENTR!M:M,MOVI_ENTR!D:D,D2218,MOVI_ENTR!O:O,$E$5)/SUMIFS(MOVI_ENTR!I:I,MOVI_ENTR!D:D,D2218,MOVI_ENTR!O:O,$E$5),0))</f>
        <v/>
      </c>
      <c r="N2218" s="104" t="str">
        <f>IF(CADA_PROD!C2216="","",G2218/E2218)</f>
        <v/>
      </c>
    </row>
    <row r="2219" spans="2:14" ht="30" customHeight="1">
      <c r="B2219" s="21">
        <f t="shared" si="69"/>
        <v>2212</v>
      </c>
      <c r="C2219" s="99" t="str">
        <f>IF(CADA_PROD!C2217="","",CADA_PROD!C2217)</f>
        <v/>
      </c>
      <c r="D2219" s="100" t="str">
        <f>IF(CADA_PROD!D2217="","",CADA_PROD!D2217)</f>
        <v/>
      </c>
      <c r="E2219" s="101" t="str">
        <f>IF(CADA_PROD!E2217="","",CADA_PROD!E2217)</f>
        <v/>
      </c>
      <c r="F2219" s="101" t="str">
        <f>IF(CADA_PROD!D2217="","",SUMIFS(MOVI_ENTR!I:I,MOVI_ENTR!D:D,D2219,MOVI_ENTR!O:O,$E$5))</f>
        <v/>
      </c>
      <c r="G2219" s="101" t="str">
        <f>IF(CADA_PROD!C2217="","",SUMIFS(MOVI_SAID!H:H,MOVI_SAID!D:D,D2219,MOVI_SAID!L:L,$E$5))</f>
        <v/>
      </c>
      <c r="H2219" s="101" t="str">
        <f t="shared" si="68"/>
        <v/>
      </c>
      <c r="I2219" s="100" t="str">
        <f>IF(CADA_PROD!C2217="","",IFERROR(IF(H2219&lt;=0,"Sem estoque",IF(H2219/E2219&lt;0.25,"Quase sem estoque",IF(H2219/E2219&lt;1.2,"Estoque baixo",IF(H2219/E2219&lt;2,"Estoque moderado","Estoque confortável")))),""))</f>
        <v/>
      </c>
      <c r="J2219" s="102" t="str">
        <f>IF(CADA_PROD!C2217="","",SUMIFS(MOVI_ENTR!M:M,MOVI_ENTR!D:D,D2219,MOVI_ENTR!O:O,$E$5))</f>
        <v/>
      </c>
      <c r="K2219" s="103" t="str">
        <f>IF(CADA_PROD!C2217="","",IFERROR($J2219/SUM($J$8:$J$1008),""))</f>
        <v/>
      </c>
      <c r="L2219" s="103" t="str">
        <f>IF(CADA_PROD!C2217="","",IFERROR(H2219/SUM($H$8:$H$1008),""))</f>
        <v/>
      </c>
      <c r="M2219" s="102" t="str">
        <f>IF(CADA_PROD!$C2217="","",IFERROR(SUMIFS(MOVI_ENTR!M:M,MOVI_ENTR!D:D,D2219,MOVI_ENTR!O:O,$E$5)/SUMIFS(MOVI_ENTR!I:I,MOVI_ENTR!D:D,D2219,MOVI_ENTR!O:O,$E$5),0))</f>
        <v/>
      </c>
      <c r="N2219" s="104" t="str">
        <f>IF(CADA_PROD!C2217="","",G2219/E2219)</f>
        <v/>
      </c>
    </row>
    <row r="2220" spans="2:14" ht="30" customHeight="1">
      <c r="B2220" s="21">
        <f t="shared" si="69"/>
        <v>2213</v>
      </c>
      <c r="C2220" s="99" t="str">
        <f>IF(CADA_PROD!C2218="","",CADA_PROD!C2218)</f>
        <v/>
      </c>
      <c r="D2220" s="100" t="str">
        <f>IF(CADA_PROD!D2218="","",CADA_PROD!D2218)</f>
        <v/>
      </c>
      <c r="E2220" s="101" t="str">
        <f>IF(CADA_PROD!E2218="","",CADA_PROD!E2218)</f>
        <v/>
      </c>
      <c r="F2220" s="101" t="str">
        <f>IF(CADA_PROD!D2218="","",SUMIFS(MOVI_ENTR!I:I,MOVI_ENTR!D:D,D2220,MOVI_ENTR!O:O,$E$5))</f>
        <v/>
      </c>
      <c r="G2220" s="101" t="str">
        <f>IF(CADA_PROD!C2218="","",SUMIFS(MOVI_SAID!H:H,MOVI_SAID!D:D,D2220,MOVI_SAID!L:L,$E$5))</f>
        <v/>
      </c>
      <c r="H2220" s="101" t="str">
        <f t="shared" si="68"/>
        <v/>
      </c>
      <c r="I2220" s="100" t="str">
        <f>IF(CADA_PROD!C2218="","",IFERROR(IF(H2220&lt;=0,"Sem estoque",IF(H2220/E2220&lt;0.25,"Quase sem estoque",IF(H2220/E2220&lt;1.2,"Estoque baixo",IF(H2220/E2220&lt;2,"Estoque moderado","Estoque confortável")))),""))</f>
        <v/>
      </c>
      <c r="J2220" s="102" t="str">
        <f>IF(CADA_PROD!C2218="","",SUMIFS(MOVI_ENTR!M:M,MOVI_ENTR!D:D,D2220,MOVI_ENTR!O:O,$E$5))</f>
        <v/>
      </c>
      <c r="K2220" s="103" t="str">
        <f>IF(CADA_PROD!C2218="","",IFERROR($J2220/SUM($J$8:$J$1008),""))</f>
        <v/>
      </c>
      <c r="L2220" s="103" t="str">
        <f>IF(CADA_PROD!C2218="","",IFERROR(H2220/SUM($H$8:$H$1008),""))</f>
        <v/>
      </c>
      <c r="M2220" s="102" t="str">
        <f>IF(CADA_PROD!$C2218="","",IFERROR(SUMIFS(MOVI_ENTR!M:M,MOVI_ENTR!D:D,D2220,MOVI_ENTR!O:O,$E$5)/SUMIFS(MOVI_ENTR!I:I,MOVI_ENTR!D:D,D2220,MOVI_ENTR!O:O,$E$5),0))</f>
        <v/>
      </c>
      <c r="N2220" s="104" t="str">
        <f>IF(CADA_PROD!C2218="","",G2220/E2220)</f>
        <v/>
      </c>
    </row>
    <row r="2221" spans="2:14" ht="30" customHeight="1">
      <c r="B2221" s="21">
        <f t="shared" si="69"/>
        <v>2214</v>
      </c>
      <c r="C2221" s="99" t="str">
        <f>IF(CADA_PROD!C2219="","",CADA_PROD!C2219)</f>
        <v/>
      </c>
      <c r="D2221" s="100" t="str">
        <f>IF(CADA_PROD!D2219="","",CADA_PROD!D2219)</f>
        <v/>
      </c>
      <c r="E2221" s="101" t="str">
        <f>IF(CADA_PROD!E2219="","",CADA_PROD!E2219)</f>
        <v/>
      </c>
      <c r="F2221" s="101" t="str">
        <f>IF(CADA_PROD!D2219="","",SUMIFS(MOVI_ENTR!I:I,MOVI_ENTR!D:D,D2221,MOVI_ENTR!O:O,$E$5))</f>
        <v/>
      </c>
      <c r="G2221" s="101" t="str">
        <f>IF(CADA_PROD!C2219="","",SUMIFS(MOVI_SAID!H:H,MOVI_SAID!D:D,D2221,MOVI_SAID!L:L,$E$5))</f>
        <v/>
      </c>
      <c r="H2221" s="101" t="str">
        <f t="shared" si="68"/>
        <v/>
      </c>
      <c r="I2221" s="100" t="str">
        <f>IF(CADA_PROD!C2219="","",IFERROR(IF(H2221&lt;=0,"Sem estoque",IF(H2221/E2221&lt;0.25,"Quase sem estoque",IF(H2221/E2221&lt;1.2,"Estoque baixo",IF(H2221/E2221&lt;2,"Estoque moderado","Estoque confortável")))),""))</f>
        <v/>
      </c>
      <c r="J2221" s="102" t="str">
        <f>IF(CADA_PROD!C2219="","",SUMIFS(MOVI_ENTR!M:M,MOVI_ENTR!D:D,D2221,MOVI_ENTR!O:O,$E$5))</f>
        <v/>
      </c>
      <c r="K2221" s="103" t="str">
        <f>IF(CADA_PROD!C2219="","",IFERROR($J2221/SUM($J$8:$J$1008),""))</f>
        <v/>
      </c>
      <c r="L2221" s="103" t="str">
        <f>IF(CADA_PROD!C2219="","",IFERROR(H2221/SUM($H$8:$H$1008),""))</f>
        <v/>
      </c>
      <c r="M2221" s="102" t="str">
        <f>IF(CADA_PROD!$C2219="","",IFERROR(SUMIFS(MOVI_ENTR!M:M,MOVI_ENTR!D:D,D2221,MOVI_ENTR!O:O,$E$5)/SUMIFS(MOVI_ENTR!I:I,MOVI_ENTR!D:D,D2221,MOVI_ENTR!O:O,$E$5),0))</f>
        <v/>
      </c>
      <c r="N2221" s="104" t="str">
        <f>IF(CADA_PROD!C2219="","",G2221/E2221)</f>
        <v/>
      </c>
    </row>
    <row r="2222" spans="2:14" ht="30" customHeight="1">
      <c r="B2222" s="21">
        <f t="shared" si="69"/>
        <v>2215</v>
      </c>
      <c r="C2222" s="99" t="str">
        <f>IF(CADA_PROD!C2220="","",CADA_PROD!C2220)</f>
        <v/>
      </c>
      <c r="D2222" s="100" t="str">
        <f>IF(CADA_PROD!D2220="","",CADA_PROD!D2220)</f>
        <v/>
      </c>
      <c r="E2222" s="101" t="str">
        <f>IF(CADA_PROD!E2220="","",CADA_PROD!E2220)</f>
        <v/>
      </c>
      <c r="F2222" s="101" t="str">
        <f>IF(CADA_PROD!D2220="","",SUMIFS(MOVI_ENTR!I:I,MOVI_ENTR!D:D,D2222,MOVI_ENTR!O:O,$E$5))</f>
        <v/>
      </c>
      <c r="G2222" s="101" t="str">
        <f>IF(CADA_PROD!C2220="","",SUMIFS(MOVI_SAID!H:H,MOVI_SAID!D:D,D2222,MOVI_SAID!L:L,$E$5))</f>
        <v/>
      </c>
      <c r="H2222" s="101" t="str">
        <f t="shared" si="68"/>
        <v/>
      </c>
      <c r="I2222" s="100" t="str">
        <f>IF(CADA_PROD!C2220="","",IFERROR(IF(H2222&lt;=0,"Sem estoque",IF(H2222/E2222&lt;0.25,"Quase sem estoque",IF(H2222/E2222&lt;1.2,"Estoque baixo",IF(H2222/E2222&lt;2,"Estoque moderado","Estoque confortável")))),""))</f>
        <v/>
      </c>
      <c r="J2222" s="102" t="str">
        <f>IF(CADA_PROD!C2220="","",SUMIFS(MOVI_ENTR!M:M,MOVI_ENTR!D:D,D2222,MOVI_ENTR!O:O,$E$5))</f>
        <v/>
      </c>
      <c r="K2222" s="103" t="str">
        <f>IF(CADA_PROD!C2220="","",IFERROR($J2222/SUM($J$8:$J$1008),""))</f>
        <v/>
      </c>
      <c r="L2222" s="103" t="str">
        <f>IF(CADA_PROD!C2220="","",IFERROR(H2222/SUM($H$8:$H$1008),""))</f>
        <v/>
      </c>
      <c r="M2222" s="102" t="str">
        <f>IF(CADA_PROD!$C2220="","",IFERROR(SUMIFS(MOVI_ENTR!M:M,MOVI_ENTR!D:D,D2222,MOVI_ENTR!O:O,$E$5)/SUMIFS(MOVI_ENTR!I:I,MOVI_ENTR!D:D,D2222,MOVI_ENTR!O:O,$E$5),0))</f>
        <v/>
      </c>
      <c r="N2222" s="104" t="str">
        <f>IF(CADA_PROD!C2220="","",G2222/E2222)</f>
        <v/>
      </c>
    </row>
    <row r="2223" spans="2:14" ht="30" customHeight="1">
      <c r="B2223" s="21">
        <f t="shared" si="69"/>
        <v>2216</v>
      </c>
      <c r="C2223" s="99" t="str">
        <f>IF(CADA_PROD!C2221="","",CADA_PROD!C2221)</f>
        <v/>
      </c>
      <c r="D2223" s="100" t="str">
        <f>IF(CADA_PROD!D2221="","",CADA_PROD!D2221)</f>
        <v/>
      </c>
      <c r="E2223" s="101" t="str">
        <f>IF(CADA_PROD!E2221="","",CADA_PROD!E2221)</f>
        <v/>
      </c>
      <c r="F2223" s="101" t="str">
        <f>IF(CADA_PROD!D2221="","",SUMIFS(MOVI_ENTR!I:I,MOVI_ENTR!D:D,D2223,MOVI_ENTR!O:O,$E$5))</f>
        <v/>
      </c>
      <c r="G2223" s="101" t="str">
        <f>IF(CADA_PROD!C2221="","",SUMIFS(MOVI_SAID!H:H,MOVI_SAID!D:D,D2223,MOVI_SAID!L:L,$E$5))</f>
        <v/>
      </c>
      <c r="H2223" s="101" t="str">
        <f t="shared" ref="H2223:H2286" si="70">IFERROR(F2223-G2223,"")</f>
        <v/>
      </c>
      <c r="I2223" s="100" t="str">
        <f>IF(CADA_PROD!C2221="","",IFERROR(IF(H2223&lt;=0,"Sem estoque",IF(H2223/E2223&lt;0.25,"Quase sem estoque",IF(H2223/E2223&lt;1.2,"Estoque baixo",IF(H2223/E2223&lt;2,"Estoque moderado","Estoque confortável")))),""))</f>
        <v/>
      </c>
      <c r="J2223" s="102" t="str">
        <f>IF(CADA_PROD!C2221="","",SUMIFS(MOVI_ENTR!M:M,MOVI_ENTR!D:D,D2223,MOVI_ENTR!O:O,$E$5))</f>
        <v/>
      </c>
      <c r="K2223" s="103" t="str">
        <f>IF(CADA_PROD!C2221="","",IFERROR($J2223/SUM($J$8:$J$1008),""))</f>
        <v/>
      </c>
      <c r="L2223" s="103" t="str">
        <f>IF(CADA_PROD!C2221="","",IFERROR(H2223/SUM($H$8:$H$1008),""))</f>
        <v/>
      </c>
      <c r="M2223" s="102" t="str">
        <f>IF(CADA_PROD!$C2221="","",IFERROR(SUMIFS(MOVI_ENTR!M:M,MOVI_ENTR!D:D,D2223,MOVI_ENTR!O:O,$E$5)/SUMIFS(MOVI_ENTR!I:I,MOVI_ENTR!D:D,D2223,MOVI_ENTR!O:O,$E$5),0))</f>
        <v/>
      </c>
      <c r="N2223" s="104" t="str">
        <f>IF(CADA_PROD!C2221="","",G2223/E2223)</f>
        <v/>
      </c>
    </row>
    <row r="2224" spans="2:14" ht="30" customHeight="1">
      <c r="B2224" s="21">
        <f t="shared" si="69"/>
        <v>2217</v>
      </c>
      <c r="C2224" s="99" t="str">
        <f>IF(CADA_PROD!C2222="","",CADA_PROD!C2222)</f>
        <v/>
      </c>
      <c r="D2224" s="100" t="str">
        <f>IF(CADA_PROD!D2222="","",CADA_PROD!D2222)</f>
        <v/>
      </c>
      <c r="E2224" s="101" t="str">
        <f>IF(CADA_PROD!E2222="","",CADA_PROD!E2222)</f>
        <v/>
      </c>
      <c r="F2224" s="101" t="str">
        <f>IF(CADA_PROD!D2222="","",SUMIFS(MOVI_ENTR!I:I,MOVI_ENTR!D:D,D2224,MOVI_ENTR!O:O,$E$5))</f>
        <v/>
      </c>
      <c r="G2224" s="101" t="str">
        <f>IF(CADA_PROD!C2222="","",SUMIFS(MOVI_SAID!H:H,MOVI_SAID!D:D,D2224,MOVI_SAID!L:L,$E$5))</f>
        <v/>
      </c>
      <c r="H2224" s="101" t="str">
        <f t="shared" si="70"/>
        <v/>
      </c>
      <c r="I2224" s="100" t="str">
        <f>IF(CADA_PROD!C2222="","",IFERROR(IF(H2224&lt;=0,"Sem estoque",IF(H2224/E2224&lt;0.25,"Quase sem estoque",IF(H2224/E2224&lt;1.2,"Estoque baixo",IF(H2224/E2224&lt;2,"Estoque moderado","Estoque confortável")))),""))</f>
        <v/>
      </c>
      <c r="J2224" s="102" t="str">
        <f>IF(CADA_PROD!C2222="","",SUMIFS(MOVI_ENTR!M:M,MOVI_ENTR!D:D,D2224,MOVI_ENTR!O:O,$E$5))</f>
        <v/>
      </c>
      <c r="K2224" s="103" t="str">
        <f>IF(CADA_PROD!C2222="","",IFERROR($J2224/SUM($J$8:$J$1008),""))</f>
        <v/>
      </c>
      <c r="L2224" s="103" t="str">
        <f>IF(CADA_PROD!C2222="","",IFERROR(H2224/SUM($H$8:$H$1008),""))</f>
        <v/>
      </c>
      <c r="M2224" s="102" t="str">
        <f>IF(CADA_PROD!$C2222="","",IFERROR(SUMIFS(MOVI_ENTR!M:M,MOVI_ENTR!D:D,D2224,MOVI_ENTR!O:O,$E$5)/SUMIFS(MOVI_ENTR!I:I,MOVI_ENTR!D:D,D2224,MOVI_ENTR!O:O,$E$5),0))</f>
        <v/>
      </c>
      <c r="N2224" s="104" t="str">
        <f>IF(CADA_PROD!C2222="","",G2224/E2224)</f>
        <v/>
      </c>
    </row>
    <row r="2225" spans="2:14" ht="30" customHeight="1">
      <c r="B2225" s="21">
        <f t="shared" si="69"/>
        <v>2218</v>
      </c>
      <c r="C2225" s="99" t="str">
        <f>IF(CADA_PROD!C2223="","",CADA_PROD!C2223)</f>
        <v/>
      </c>
      <c r="D2225" s="100" t="str">
        <f>IF(CADA_PROD!D2223="","",CADA_PROD!D2223)</f>
        <v/>
      </c>
      <c r="E2225" s="101" t="str">
        <f>IF(CADA_PROD!E2223="","",CADA_PROD!E2223)</f>
        <v/>
      </c>
      <c r="F2225" s="101" t="str">
        <f>IF(CADA_PROD!D2223="","",SUMIFS(MOVI_ENTR!I:I,MOVI_ENTR!D:D,D2225,MOVI_ENTR!O:O,$E$5))</f>
        <v/>
      </c>
      <c r="G2225" s="101" t="str">
        <f>IF(CADA_PROD!C2223="","",SUMIFS(MOVI_SAID!H:H,MOVI_SAID!D:D,D2225,MOVI_SAID!L:L,$E$5))</f>
        <v/>
      </c>
      <c r="H2225" s="101" t="str">
        <f t="shared" si="70"/>
        <v/>
      </c>
      <c r="I2225" s="100" t="str">
        <f>IF(CADA_PROD!C2223="","",IFERROR(IF(H2225&lt;=0,"Sem estoque",IF(H2225/E2225&lt;0.25,"Quase sem estoque",IF(H2225/E2225&lt;1.2,"Estoque baixo",IF(H2225/E2225&lt;2,"Estoque moderado","Estoque confortável")))),""))</f>
        <v/>
      </c>
      <c r="J2225" s="102" t="str">
        <f>IF(CADA_PROD!C2223="","",SUMIFS(MOVI_ENTR!M:M,MOVI_ENTR!D:D,D2225,MOVI_ENTR!O:O,$E$5))</f>
        <v/>
      </c>
      <c r="K2225" s="103" t="str">
        <f>IF(CADA_PROD!C2223="","",IFERROR($J2225/SUM($J$8:$J$1008),""))</f>
        <v/>
      </c>
      <c r="L2225" s="103" t="str">
        <f>IF(CADA_PROD!C2223="","",IFERROR(H2225/SUM($H$8:$H$1008),""))</f>
        <v/>
      </c>
      <c r="M2225" s="102" t="str">
        <f>IF(CADA_PROD!$C2223="","",IFERROR(SUMIFS(MOVI_ENTR!M:M,MOVI_ENTR!D:D,D2225,MOVI_ENTR!O:O,$E$5)/SUMIFS(MOVI_ENTR!I:I,MOVI_ENTR!D:D,D2225,MOVI_ENTR!O:O,$E$5),0))</f>
        <v/>
      </c>
      <c r="N2225" s="104" t="str">
        <f>IF(CADA_PROD!C2223="","",G2225/E2225)</f>
        <v/>
      </c>
    </row>
    <row r="2226" spans="2:14" ht="30" customHeight="1">
      <c r="B2226" s="21">
        <f t="shared" si="69"/>
        <v>2219</v>
      </c>
      <c r="C2226" s="99" t="str">
        <f>IF(CADA_PROD!C2224="","",CADA_PROD!C2224)</f>
        <v/>
      </c>
      <c r="D2226" s="100" t="str">
        <f>IF(CADA_PROD!D2224="","",CADA_PROD!D2224)</f>
        <v/>
      </c>
      <c r="E2226" s="101" t="str">
        <f>IF(CADA_PROD!E2224="","",CADA_PROD!E2224)</f>
        <v/>
      </c>
      <c r="F2226" s="101" t="str">
        <f>IF(CADA_PROD!D2224="","",SUMIFS(MOVI_ENTR!I:I,MOVI_ENTR!D:D,D2226,MOVI_ENTR!O:O,$E$5))</f>
        <v/>
      </c>
      <c r="G2226" s="101" t="str">
        <f>IF(CADA_PROD!C2224="","",SUMIFS(MOVI_SAID!H:H,MOVI_SAID!D:D,D2226,MOVI_SAID!L:L,$E$5))</f>
        <v/>
      </c>
      <c r="H2226" s="101" t="str">
        <f t="shared" si="70"/>
        <v/>
      </c>
      <c r="I2226" s="100" t="str">
        <f>IF(CADA_PROD!C2224="","",IFERROR(IF(H2226&lt;=0,"Sem estoque",IF(H2226/E2226&lt;0.25,"Quase sem estoque",IF(H2226/E2226&lt;1.2,"Estoque baixo",IF(H2226/E2226&lt;2,"Estoque moderado","Estoque confortável")))),""))</f>
        <v/>
      </c>
      <c r="J2226" s="102" t="str">
        <f>IF(CADA_PROD!C2224="","",SUMIFS(MOVI_ENTR!M:M,MOVI_ENTR!D:D,D2226,MOVI_ENTR!O:O,$E$5))</f>
        <v/>
      </c>
      <c r="K2226" s="103" t="str">
        <f>IF(CADA_PROD!C2224="","",IFERROR($J2226/SUM($J$8:$J$1008),""))</f>
        <v/>
      </c>
      <c r="L2226" s="103" t="str">
        <f>IF(CADA_PROD!C2224="","",IFERROR(H2226/SUM($H$8:$H$1008),""))</f>
        <v/>
      </c>
      <c r="M2226" s="102" t="str">
        <f>IF(CADA_PROD!$C2224="","",IFERROR(SUMIFS(MOVI_ENTR!M:M,MOVI_ENTR!D:D,D2226,MOVI_ENTR!O:O,$E$5)/SUMIFS(MOVI_ENTR!I:I,MOVI_ENTR!D:D,D2226,MOVI_ENTR!O:O,$E$5),0))</f>
        <v/>
      </c>
      <c r="N2226" s="104" t="str">
        <f>IF(CADA_PROD!C2224="","",G2226/E2226)</f>
        <v/>
      </c>
    </row>
    <row r="2227" spans="2:14" ht="30" customHeight="1">
      <c r="B2227" s="21">
        <f t="shared" si="69"/>
        <v>2220</v>
      </c>
      <c r="C2227" s="99" t="str">
        <f>IF(CADA_PROD!C2225="","",CADA_PROD!C2225)</f>
        <v/>
      </c>
      <c r="D2227" s="100" t="str">
        <f>IF(CADA_PROD!D2225="","",CADA_PROD!D2225)</f>
        <v/>
      </c>
      <c r="E2227" s="101" t="str">
        <f>IF(CADA_PROD!E2225="","",CADA_PROD!E2225)</f>
        <v/>
      </c>
      <c r="F2227" s="101" t="str">
        <f>IF(CADA_PROD!D2225="","",SUMIFS(MOVI_ENTR!I:I,MOVI_ENTR!D:D,D2227,MOVI_ENTR!O:O,$E$5))</f>
        <v/>
      </c>
      <c r="G2227" s="101" t="str">
        <f>IF(CADA_PROD!C2225="","",SUMIFS(MOVI_SAID!H:H,MOVI_SAID!D:D,D2227,MOVI_SAID!L:L,$E$5))</f>
        <v/>
      </c>
      <c r="H2227" s="101" t="str">
        <f t="shared" si="70"/>
        <v/>
      </c>
      <c r="I2227" s="100" t="str">
        <f>IF(CADA_PROD!C2225="","",IFERROR(IF(H2227&lt;=0,"Sem estoque",IF(H2227/E2227&lt;0.25,"Quase sem estoque",IF(H2227/E2227&lt;1.2,"Estoque baixo",IF(H2227/E2227&lt;2,"Estoque moderado","Estoque confortável")))),""))</f>
        <v/>
      </c>
      <c r="J2227" s="102" t="str">
        <f>IF(CADA_PROD!C2225="","",SUMIFS(MOVI_ENTR!M:M,MOVI_ENTR!D:D,D2227,MOVI_ENTR!O:O,$E$5))</f>
        <v/>
      </c>
      <c r="K2227" s="103" t="str">
        <f>IF(CADA_PROD!C2225="","",IFERROR($J2227/SUM($J$8:$J$1008),""))</f>
        <v/>
      </c>
      <c r="L2227" s="103" t="str">
        <f>IF(CADA_PROD!C2225="","",IFERROR(H2227/SUM($H$8:$H$1008),""))</f>
        <v/>
      </c>
      <c r="M2227" s="102" t="str">
        <f>IF(CADA_PROD!$C2225="","",IFERROR(SUMIFS(MOVI_ENTR!M:M,MOVI_ENTR!D:D,D2227,MOVI_ENTR!O:O,$E$5)/SUMIFS(MOVI_ENTR!I:I,MOVI_ENTR!D:D,D2227,MOVI_ENTR!O:O,$E$5),0))</f>
        <v/>
      </c>
      <c r="N2227" s="104" t="str">
        <f>IF(CADA_PROD!C2225="","",G2227/E2227)</f>
        <v/>
      </c>
    </row>
    <row r="2228" spans="2:14" ht="30" customHeight="1">
      <c r="B2228" s="21">
        <f t="shared" si="69"/>
        <v>2221</v>
      </c>
      <c r="C2228" s="99" t="str">
        <f>IF(CADA_PROD!C2226="","",CADA_PROD!C2226)</f>
        <v/>
      </c>
      <c r="D2228" s="100" t="str">
        <f>IF(CADA_PROD!D2226="","",CADA_PROD!D2226)</f>
        <v/>
      </c>
      <c r="E2228" s="101" t="str">
        <f>IF(CADA_PROD!E2226="","",CADA_PROD!E2226)</f>
        <v/>
      </c>
      <c r="F2228" s="101" t="str">
        <f>IF(CADA_PROD!D2226="","",SUMIFS(MOVI_ENTR!I:I,MOVI_ENTR!D:D,D2228,MOVI_ENTR!O:O,$E$5))</f>
        <v/>
      </c>
      <c r="G2228" s="101" t="str">
        <f>IF(CADA_PROD!C2226="","",SUMIFS(MOVI_SAID!H:H,MOVI_SAID!D:D,D2228,MOVI_SAID!L:L,$E$5))</f>
        <v/>
      </c>
      <c r="H2228" s="101" t="str">
        <f t="shared" si="70"/>
        <v/>
      </c>
      <c r="I2228" s="100" t="str">
        <f>IF(CADA_PROD!C2226="","",IFERROR(IF(H2228&lt;=0,"Sem estoque",IF(H2228/E2228&lt;0.25,"Quase sem estoque",IF(H2228/E2228&lt;1.2,"Estoque baixo",IF(H2228/E2228&lt;2,"Estoque moderado","Estoque confortável")))),""))</f>
        <v/>
      </c>
      <c r="J2228" s="102" t="str">
        <f>IF(CADA_PROD!C2226="","",SUMIFS(MOVI_ENTR!M:M,MOVI_ENTR!D:D,D2228,MOVI_ENTR!O:O,$E$5))</f>
        <v/>
      </c>
      <c r="K2228" s="103" t="str">
        <f>IF(CADA_PROD!C2226="","",IFERROR($J2228/SUM($J$8:$J$1008),""))</f>
        <v/>
      </c>
      <c r="L2228" s="103" t="str">
        <f>IF(CADA_PROD!C2226="","",IFERROR(H2228/SUM($H$8:$H$1008),""))</f>
        <v/>
      </c>
      <c r="M2228" s="102" t="str">
        <f>IF(CADA_PROD!$C2226="","",IFERROR(SUMIFS(MOVI_ENTR!M:M,MOVI_ENTR!D:D,D2228,MOVI_ENTR!O:O,$E$5)/SUMIFS(MOVI_ENTR!I:I,MOVI_ENTR!D:D,D2228,MOVI_ENTR!O:O,$E$5),0))</f>
        <v/>
      </c>
      <c r="N2228" s="104" t="str">
        <f>IF(CADA_PROD!C2226="","",G2228/E2228)</f>
        <v/>
      </c>
    </row>
    <row r="2229" spans="2:14" ht="30" customHeight="1">
      <c r="B2229" s="21">
        <f t="shared" si="69"/>
        <v>2222</v>
      </c>
      <c r="C2229" s="99" t="str">
        <f>IF(CADA_PROD!C2227="","",CADA_PROD!C2227)</f>
        <v/>
      </c>
      <c r="D2229" s="100" t="str">
        <f>IF(CADA_PROD!D2227="","",CADA_PROD!D2227)</f>
        <v/>
      </c>
      <c r="E2229" s="101" t="str">
        <f>IF(CADA_PROD!E2227="","",CADA_PROD!E2227)</f>
        <v/>
      </c>
      <c r="F2229" s="101" t="str">
        <f>IF(CADA_PROD!D2227="","",SUMIFS(MOVI_ENTR!I:I,MOVI_ENTR!D:D,D2229,MOVI_ENTR!O:O,$E$5))</f>
        <v/>
      </c>
      <c r="G2229" s="101" t="str">
        <f>IF(CADA_PROD!C2227="","",SUMIFS(MOVI_SAID!H:H,MOVI_SAID!D:D,D2229,MOVI_SAID!L:L,$E$5))</f>
        <v/>
      </c>
      <c r="H2229" s="101" t="str">
        <f t="shared" si="70"/>
        <v/>
      </c>
      <c r="I2229" s="100" t="str">
        <f>IF(CADA_PROD!C2227="","",IFERROR(IF(H2229&lt;=0,"Sem estoque",IF(H2229/E2229&lt;0.25,"Quase sem estoque",IF(H2229/E2229&lt;1.2,"Estoque baixo",IF(H2229/E2229&lt;2,"Estoque moderado","Estoque confortável")))),""))</f>
        <v/>
      </c>
      <c r="J2229" s="102" t="str">
        <f>IF(CADA_PROD!C2227="","",SUMIFS(MOVI_ENTR!M:M,MOVI_ENTR!D:D,D2229,MOVI_ENTR!O:O,$E$5))</f>
        <v/>
      </c>
      <c r="K2229" s="103" t="str">
        <f>IF(CADA_PROD!C2227="","",IFERROR($J2229/SUM($J$8:$J$1008),""))</f>
        <v/>
      </c>
      <c r="L2229" s="103" t="str">
        <f>IF(CADA_PROD!C2227="","",IFERROR(H2229/SUM($H$8:$H$1008),""))</f>
        <v/>
      </c>
      <c r="M2229" s="102" t="str">
        <f>IF(CADA_PROD!$C2227="","",IFERROR(SUMIFS(MOVI_ENTR!M:M,MOVI_ENTR!D:D,D2229,MOVI_ENTR!O:O,$E$5)/SUMIFS(MOVI_ENTR!I:I,MOVI_ENTR!D:D,D2229,MOVI_ENTR!O:O,$E$5),0))</f>
        <v/>
      </c>
      <c r="N2229" s="104" t="str">
        <f>IF(CADA_PROD!C2227="","",G2229/E2229)</f>
        <v/>
      </c>
    </row>
    <row r="2230" spans="2:14" ht="30" customHeight="1">
      <c r="B2230" s="21">
        <f t="shared" si="69"/>
        <v>2223</v>
      </c>
      <c r="C2230" s="99" t="str">
        <f>IF(CADA_PROD!C2228="","",CADA_PROD!C2228)</f>
        <v/>
      </c>
      <c r="D2230" s="100" t="str">
        <f>IF(CADA_PROD!D2228="","",CADA_PROD!D2228)</f>
        <v/>
      </c>
      <c r="E2230" s="101" t="str">
        <f>IF(CADA_PROD!E2228="","",CADA_PROD!E2228)</f>
        <v/>
      </c>
      <c r="F2230" s="101" t="str">
        <f>IF(CADA_PROD!D2228="","",SUMIFS(MOVI_ENTR!I:I,MOVI_ENTR!D:D,D2230,MOVI_ENTR!O:O,$E$5))</f>
        <v/>
      </c>
      <c r="G2230" s="101" t="str">
        <f>IF(CADA_PROD!C2228="","",SUMIFS(MOVI_SAID!H:H,MOVI_SAID!D:D,D2230,MOVI_SAID!L:L,$E$5))</f>
        <v/>
      </c>
      <c r="H2230" s="101" t="str">
        <f t="shared" si="70"/>
        <v/>
      </c>
      <c r="I2230" s="100" t="str">
        <f>IF(CADA_PROD!C2228="","",IFERROR(IF(H2230&lt;=0,"Sem estoque",IF(H2230/E2230&lt;0.25,"Quase sem estoque",IF(H2230/E2230&lt;1.2,"Estoque baixo",IF(H2230/E2230&lt;2,"Estoque moderado","Estoque confortável")))),""))</f>
        <v/>
      </c>
      <c r="J2230" s="102" t="str">
        <f>IF(CADA_PROD!C2228="","",SUMIFS(MOVI_ENTR!M:M,MOVI_ENTR!D:D,D2230,MOVI_ENTR!O:O,$E$5))</f>
        <v/>
      </c>
      <c r="K2230" s="103" t="str">
        <f>IF(CADA_PROD!C2228="","",IFERROR($J2230/SUM($J$8:$J$1008),""))</f>
        <v/>
      </c>
      <c r="L2230" s="103" t="str">
        <f>IF(CADA_PROD!C2228="","",IFERROR(H2230/SUM($H$8:$H$1008),""))</f>
        <v/>
      </c>
      <c r="M2230" s="102" t="str">
        <f>IF(CADA_PROD!$C2228="","",IFERROR(SUMIFS(MOVI_ENTR!M:M,MOVI_ENTR!D:D,D2230,MOVI_ENTR!O:O,$E$5)/SUMIFS(MOVI_ENTR!I:I,MOVI_ENTR!D:D,D2230,MOVI_ENTR!O:O,$E$5),0))</f>
        <v/>
      </c>
      <c r="N2230" s="104" t="str">
        <f>IF(CADA_PROD!C2228="","",G2230/E2230)</f>
        <v/>
      </c>
    </row>
    <row r="2231" spans="2:14" ht="30" customHeight="1">
      <c r="B2231" s="21">
        <f t="shared" si="69"/>
        <v>2224</v>
      </c>
      <c r="C2231" s="99" t="str">
        <f>IF(CADA_PROD!C2229="","",CADA_PROD!C2229)</f>
        <v/>
      </c>
      <c r="D2231" s="100" t="str">
        <f>IF(CADA_PROD!D2229="","",CADA_PROD!D2229)</f>
        <v/>
      </c>
      <c r="E2231" s="101" t="str">
        <f>IF(CADA_PROD!E2229="","",CADA_PROD!E2229)</f>
        <v/>
      </c>
      <c r="F2231" s="101" t="str">
        <f>IF(CADA_PROD!D2229="","",SUMIFS(MOVI_ENTR!I:I,MOVI_ENTR!D:D,D2231,MOVI_ENTR!O:O,$E$5))</f>
        <v/>
      </c>
      <c r="G2231" s="101" t="str">
        <f>IF(CADA_PROD!C2229="","",SUMIFS(MOVI_SAID!H:H,MOVI_SAID!D:D,D2231,MOVI_SAID!L:L,$E$5))</f>
        <v/>
      </c>
      <c r="H2231" s="101" t="str">
        <f t="shared" si="70"/>
        <v/>
      </c>
      <c r="I2231" s="100" t="str">
        <f>IF(CADA_PROD!C2229="","",IFERROR(IF(H2231&lt;=0,"Sem estoque",IF(H2231/E2231&lt;0.25,"Quase sem estoque",IF(H2231/E2231&lt;1.2,"Estoque baixo",IF(H2231/E2231&lt;2,"Estoque moderado","Estoque confortável")))),""))</f>
        <v/>
      </c>
      <c r="J2231" s="102" t="str">
        <f>IF(CADA_PROD!C2229="","",SUMIFS(MOVI_ENTR!M:M,MOVI_ENTR!D:D,D2231,MOVI_ENTR!O:O,$E$5))</f>
        <v/>
      </c>
      <c r="K2231" s="103" t="str">
        <f>IF(CADA_PROD!C2229="","",IFERROR($J2231/SUM($J$8:$J$1008),""))</f>
        <v/>
      </c>
      <c r="L2231" s="103" t="str">
        <f>IF(CADA_PROD!C2229="","",IFERROR(H2231/SUM($H$8:$H$1008),""))</f>
        <v/>
      </c>
      <c r="M2231" s="102" t="str">
        <f>IF(CADA_PROD!$C2229="","",IFERROR(SUMIFS(MOVI_ENTR!M:M,MOVI_ENTR!D:D,D2231,MOVI_ENTR!O:O,$E$5)/SUMIFS(MOVI_ENTR!I:I,MOVI_ENTR!D:D,D2231,MOVI_ENTR!O:O,$E$5),0))</f>
        <v/>
      </c>
      <c r="N2231" s="104" t="str">
        <f>IF(CADA_PROD!C2229="","",G2231/E2231)</f>
        <v/>
      </c>
    </row>
    <row r="2232" spans="2:14" ht="30" customHeight="1">
      <c r="B2232" s="21">
        <f t="shared" si="69"/>
        <v>2225</v>
      </c>
      <c r="C2232" s="99" t="str">
        <f>IF(CADA_PROD!C2230="","",CADA_PROD!C2230)</f>
        <v/>
      </c>
      <c r="D2232" s="100" t="str">
        <f>IF(CADA_PROD!D2230="","",CADA_PROD!D2230)</f>
        <v/>
      </c>
      <c r="E2232" s="101" t="str">
        <f>IF(CADA_PROD!E2230="","",CADA_PROD!E2230)</f>
        <v/>
      </c>
      <c r="F2232" s="101" t="str">
        <f>IF(CADA_PROD!D2230="","",SUMIFS(MOVI_ENTR!I:I,MOVI_ENTR!D:D,D2232,MOVI_ENTR!O:O,$E$5))</f>
        <v/>
      </c>
      <c r="G2232" s="101" t="str">
        <f>IF(CADA_PROD!C2230="","",SUMIFS(MOVI_SAID!H:H,MOVI_SAID!D:D,D2232,MOVI_SAID!L:L,$E$5))</f>
        <v/>
      </c>
      <c r="H2232" s="101" t="str">
        <f t="shared" si="70"/>
        <v/>
      </c>
      <c r="I2232" s="100" t="str">
        <f>IF(CADA_PROD!C2230="","",IFERROR(IF(H2232&lt;=0,"Sem estoque",IF(H2232/E2232&lt;0.25,"Quase sem estoque",IF(H2232/E2232&lt;1.2,"Estoque baixo",IF(H2232/E2232&lt;2,"Estoque moderado","Estoque confortável")))),""))</f>
        <v/>
      </c>
      <c r="J2232" s="102" t="str">
        <f>IF(CADA_PROD!C2230="","",SUMIFS(MOVI_ENTR!M:M,MOVI_ENTR!D:D,D2232,MOVI_ENTR!O:O,$E$5))</f>
        <v/>
      </c>
      <c r="K2232" s="103" t="str">
        <f>IF(CADA_PROD!C2230="","",IFERROR($J2232/SUM($J$8:$J$1008),""))</f>
        <v/>
      </c>
      <c r="L2232" s="103" t="str">
        <f>IF(CADA_PROD!C2230="","",IFERROR(H2232/SUM($H$8:$H$1008),""))</f>
        <v/>
      </c>
      <c r="M2232" s="102" t="str">
        <f>IF(CADA_PROD!$C2230="","",IFERROR(SUMIFS(MOVI_ENTR!M:M,MOVI_ENTR!D:D,D2232,MOVI_ENTR!O:O,$E$5)/SUMIFS(MOVI_ENTR!I:I,MOVI_ENTR!D:D,D2232,MOVI_ENTR!O:O,$E$5),0))</f>
        <v/>
      </c>
      <c r="N2232" s="104" t="str">
        <f>IF(CADA_PROD!C2230="","",G2232/E2232)</f>
        <v/>
      </c>
    </row>
    <row r="2233" spans="2:14" ht="30" customHeight="1">
      <c r="B2233" s="21">
        <f t="shared" si="69"/>
        <v>2226</v>
      </c>
      <c r="C2233" s="99" t="str">
        <f>IF(CADA_PROD!C2231="","",CADA_PROD!C2231)</f>
        <v/>
      </c>
      <c r="D2233" s="100" t="str">
        <f>IF(CADA_PROD!D2231="","",CADA_PROD!D2231)</f>
        <v/>
      </c>
      <c r="E2233" s="101" t="str">
        <f>IF(CADA_PROD!E2231="","",CADA_PROD!E2231)</f>
        <v/>
      </c>
      <c r="F2233" s="101" t="str">
        <f>IF(CADA_PROD!D2231="","",SUMIFS(MOVI_ENTR!I:I,MOVI_ENTR!D:D,D2233,MOVI_ENTR!O:O,$E$5))</f>
        <v/>
      </c>
      <c r="G2233" s="101" t="str">
        <f>IF(CADA_PROD!C2231="","",SUMIFS(MOVI_SAID!H:H,MOVI_SAID!D:D,D2233,MOVI_SAID!L:L,$E$5))</f>
        <v/>
      </c>
      <c r="H2233" s="101" t="str">
        <f t="shared" si="70"/>
        <v/>
      </c>
      <c r="I2233" s="100" t="str">
        <f>IF(CADA_PROD!C2231="","",IFERROR(IF(H2233&lt;=0,"Sem estoque",IF(H2233/E2233&lt;0.25,"Quase sem estoque",IF(H2233/E2233&lt;1.2,"Estoque baixo",IF(H2233/E2233&lt;2,"Estoque moderado","Estoque confortável")))),""))</f>
        <v/>
      </c>
      <c r="J2233" s="102" t="str">
        <f>IF(CADA_PROD!C2231="","",SUMIFS(MOVI_ENTR!M:M,MOVI_ENTR!D:D,D2233,MOVI_ENTR!O:O,$E$5))</f>
        <v/>
      </c>
      <c r="K2233" s="103" t="str">
        <f>IF(CADA_PROD!C2231="","",IFERROR($J2233/SUM($J$8:$J$1008),""))</f>
        <v/>
      </c>
      <c r="L2233" s="103" t="str">
        <f>IF(CADA_PROD!C2231="","",IFERROR(H2233/SUM($H$8:$H$1008),""))</f>
        <v/>
      </c>
      <c r="M2233" s="102" t="str">
        <f>IF(CADA_PROD!$C2231="","",IFERROR(SUMIFS(MOVI_ENTR!M:M,MOVI_ENTR!D:D,D2233,MOVI_ENTR!O:O,$E$5)/SUMIFS(MOVI_ENTR!I:I,MOVI_ENTR!D:D,D2233,MOVI_ENTR!O:O,$E$5),0))</f>
        <v/>
      </c>
      <c r="N2233" s="104" t="str">
        <f>IF(CADA_PROD!C2231="","",G2233/E2233)</f>
        <v/>
      </c>
    </row>
    <row r="2234" spans="2:14" ht="30" customHeight="1">
      <c r="B2234" s="21">
        <f t="shared" si="69"/>
        <v>2227</v>
      </c>
      <c r="C2234" s="99" t="str">
        <f>IF(CADA_PROD!C2232="","",CADA_PROD!C2232)</f>
        <v/>
      </c>
      <c r="D2234" s="100" t="str">
        <f>IF(CADA_PROD!D2232="","",CADA_PROD!D2232)</f>
        <v/>
      </c>
      <c r="E2234" s="101" t="str">
        <f>IF(CADA_PROD!E2232="","",CADA_PROD!E2232)</f>
        <v/>
      </c>
      <c r="F2234" s="101" t="str">
        <f>IF(CADA_PROD!D2232="","",SUMIFS(MOVI_ENTR!I:I,MOVI_ENTR!D:D,D2234,MOVI_ENTR!O:O,$E$5))</f>
        <v/>
      </c>
      <c r="G2234" s="101" t="str">
        <f>IF(CADA_PROD!C2232="","",SUMIFS(MOVI_SAID!H:H,MOVI_SAID!D:D,D2234,MOVI_SAID!L:L,$E$5))</f>
        <v/>
      </c>
      <c r="H2234" s="101" t="str">
        <f t="shared" si="70"/>
        <v/>
      </c>
      <c r="I2234" s="100" t="str">
        <f>IF(CADA_PROD!C2232="","",IFERROR(IF(H2234&lt;=0,"Sem estoque",IF(H2234/E2234&lt;0.25,"Quase sem estoque",IF(H2234/E2234&lt;1.2,"Estoque baixo",IF(H2234/E2234&lt;2,"Estoque moderado","Estoque confortável")))),""))</f>
        <v/>
      </c>
      <c r="J2234" s="102" t="str">
        <f>IF(CADA_PROD!C2232="","",SUMIFS(MOVI_ENTR!M:M,MOVI_ENTR!D:D,D2234,MOVI_ENTR!O:O,$E$5))</f>
        <v/>
      </c>
      <c r="K2234" s="103" t="str">
        <f>IF(CADA_PROD!C2232="","",IFERROR($J2234/SUM($J$8:$J$1008),""))</f>
        <v/>
      </c>
      <c r="L2234" s="103" t="str">
        <f>IF(CADA_PROD!C2232="","",IFERROR(H2234/SUM($H$8:$H$1008),""))</f>
        <v/>
      </c>
      <c r="M2234" s="102" t="str">
        <f>IF(CADA_PROD!$C2232="","",IFERROR(SUMIFS(MOVI_ENTR!M:M,MOVI_ENTR!D:D,D2234,MOVI_ENTR!O:O,$E$5)/SUMIFS(MOVI_ENTR!I:I,MOVI_ENTR!D:D,D2234,MOVI_ENTR!O:O,$E$5),0))</f>
        <v/>
      </c>
      <c r="N2234" s="104" t="str">
        <f>IF(CADA_PROD!C2232="","",G2234/E2234)</f>
        <v/>
      </c>
    </row>
    <row r="2235" spans="2:14" ht="30" customHeight="1">
      <c r="B2235" s="21">
        <f t="shared" si="69"/>
        <v>2228</v>
      </c>
      <c r="C2235" s="99" t="str">
        <f>IF(CADA_PROD!C2233="","",CADA_PROD!C2233)</f>
        <v/>
      </c>
      <c r="D2235" s="100" t="str">
        <f>IF(CADA_PROD!D2233="","",CADA_PROD!D2233)</f>
        <v/>
      </c>
      <c r="E2235" s="101" t="str">
        <f>IF(CADA_PROD!E2233="","",CADA_PROD!E2233)</f>
        <v/>
      </c>
      <c r="F2235" s="101" t="str">
        <f>IF(CADA_PROD!D2233="","",SUMIFS(MOVI_ENTR!I:I,MOVI_ENTR!D:D,D2235,MOVI_ENTR!O:O,$E$5))</f>
        <v/>
      </c>
      <c r="G2235" s="101" t="str">
        <f>IF(CADA_PROD!C2233="","",SUMIFS(MOVI_SAID!H:H,MOVI_SAID!D:D,D2235,MOVI_SAID!L:L,$E$5))</f>
        <v/>
      </c>
      <c r="H2235" s="101" t="str">
        <f t="shared" si="70"/>
        <v/>
      </c>
      <c r="I2235" s="100" t="str">
        <f>IF(CADA_PROD!C2233="","",IFERROR(IF(H2235&lt;=0,"Sem estoque",IF(H2235/E2235&lt;0.25,"Quase sem estoque",IF(H2235/E2235&lt;1.2,"Estoque baixo",IF(H2235/E2235&lt;2,"Estoque moderado","Estoque confortável")))),""))</f>
        <v/>
      </c>
      <c r="J2235" s="102" t="str">
        <f>IF(CADA_PROD!C2233="","",SUMIFS(MOVI_ENTR!M:M,MOVI_ENTR!D:D,D2235,MOVI_ENTR!O:O,$E$5))</f>
        <v/>
      </c>
      <c r="K2235" s="103" t="str">
        <f>IF(CADA_PROD!C2233="","",IFERROR($J2235/SUM($J$8:$J$1008),""))</f>
        <v/>
      </c>
      <c r="L2235" s="103" t="str">
        <f>IF(CADA_PROD!C2233="","",IFERROR(H2235/SUM($H$8:$H$1008),""))</f>
        <v/>
      </c>
      <c r="M2235" s="102" t="str">
        <f>IF(CADA_PROD!$C2233="","",IFERROR(SUMIFS(MOVI_ENTR!M:M,MOVI_ENTR!D:D,D2235,MOVI_ENTR!O:O,$E$5)/SUMIFS(MOVI_ENTR!I:I,MOVI_ENTR!D:D,D2235,MOVI_ENTR!O:O,$E$5),0))</f>
        <v/>
      </c>
      <c r="N2235" s="104" t="str">
        <f>IF(CADA_PROD!C2233="","",G2235/E2235)</f>
        <v/>
      </c>
    </row>
    <row r="2236" spans="2:14" ht="30" customHeight="1">
      <c r="B2236" s="21">
        <f t="shared" si="69"/>
        <v>2229</v>
      </c>
      <c r="C2236" s="99" t="str">
        <f>IF(CADA_PROD!C2234="","",CADA_PROD!C2234)</f>
        <v/>
      </c>
      <c r="D2236" s="100" t="str">
        <f>IF(CADA_PROD!D2234="","",CADA_PROD!D2234)</f>
        <v/>
      </c>
      <c r="E2236" s="101" t="str">
        <f>IF(CADA_PROD!E2234="","",CADA_PROD!E2234)</f>
        <v/>
      </c>
      <c r="F2236" s="101" t="str">
        <f>IF(CADA_PROD!D2234="","",SUMIFS(MOVI_ENTR!I:I,MOVI_ENTR!D:D,D2236,MOVI_ENTR!O:O,$E$5))</f>
        <v/>
      </c>
      <c r="G2236" s="101" t="str">
        <f>IF(CADA_PROD!C2234="","",SUMIFS(MOVI_SAID!H:H,MOVI_SAID!D:D,D2236,MOVI_SAID!L:L,$E$5))</f>
        <v/>
      </c>
      <c r="H2236" s="101" t="str">
        <f t="shared" si="70"/>
        <v/>
      </c>
      <c r="I2236" s="100" t="str">
        <f>IF(CADA_PROD!C2234="","",IFERROR(IF(H2236&lt;=0,"Sem estoque",IF(H2236/E2236&lt;0.25,"Quase sem estoque",IF(H2236/E2236&lt;1.2,"Estoque baixo",IF(H2236/E2236&lt;2,"Estoque moderado","Estoque confortável")))),""))</f>
        <v/>
      </c>
      <c r="J2236" s="102" t="str">
        <f>IF(CADA_PROD!C2234="","",SUMIFS(MOVI_ENTR!M:M,MOVI_ENTR!D:D,D2236,MOVI_ENTR!O:O,$E$5))</f>
        <v/>
      </c>
      <c r="K2236" s="103" t="str">
        <f>IF(CADA_PROD!C2234="","",IFERROR($J2236/SUM($J$8:$J$1008),""))</f>
        <v/>
      </c>
      <c r="L2236" s="103" t="str">
        <f>IF(CADA_PROD!C2234="","",IFERROR(H2236/SUM($H$8:$H$1008),""))</f>
        <v/>
      </c>
      <c r="M2236" s="102" t="str">
        <f>IF(CADA_PROD!$C2234="","",IFERROR(SUMIFS(MOVI_ENTR!M:M,MOVI_ENTR!D:D,D2236,MOVI_ENTR!O:O,$E$5)/SUMIFS(MOVI_ENTR!I:I,MOVI_ENTR!D:D,D2236,MOVI_ENTR!O:O,$E$5),0))</f>
        <v/>
      </c>
      <c r="N2236" s="104" t="str">
        <f>IF(CADA_PROD!C2234="","",G2236/E2236)</f>
        <v/>
      </c>
    </row>
    <row r="2237" spans="2:14" ht="30" customHeight="1">
      <c r="B2237" s="21">
        <f t="shared" si="69"/>
        <v>2230</v>
      </c>
      <c r="C2237" s="99" t="str">
        <f>IF(CADA_PROD!C2235="","",CADA_PROD!C2235)</f>
        <v/>
      </c>
      <c r="D2237" s="100" t="str">
        <f>IF(CADA_PROD!D2235="","",CADA_PROD!D2235)</f>
        <v/>
      </c>
      <c r="E2237" s="101" t="str">
        <f>IF(CADA_PROD!E2235="","",CADA_PROD!E2235)</f>
        <v/>
      </c>
      <c r="F2237" s="101" t="str">
        <f>IF(CADA_PROD!D2235="","",SUMIFS(MOVI_ENTR!I:I,MOVI_ENTR!D:D,D2237,MOVI_ENTR!O:O,$E$5))</f>
        <v/>
      </c>
      <c r="G2237" s="101" t="str">
        <f>IF(CADA_PROD!C2235="","",SUMIFS(MOVI_SAID!H:H,MOVI_SAID!D:D,D2237,MOVI_SAID!L:L,$E$5))</f>
        <v/>
      </c>
      <c r="H2237" s="101" t="str">
        <f t="shared" si="70"/>
        <v/>
      </c>
      <c r="I2237" s="100" t="str">
        <f>IF(CADA_PROD!C2235="","",IFERROR(IF(H2237&lt;=0,"Sem estoque",IF(H2237/E2237&lt;0.25,"Quase sem estoque",IF(H2237/E2237&lt;1.2,"Estoque baixo",IF(H2237/E2237&lt;2,"Estoque moderado","Estoque confortável")))),""))</f>
        <v/>
      </c>
      <c r="J2237" s="102" t="str">
        <f>IF(CADA_PROD!C2235="","",SUMIFS(MOVI_ENTR!M:M,MOVI_ENTR!D:D,D2237,MOVI_ENTR!O:O,$E$5))</f>
        <v/>
      </c>
      <c r="K2237" s="103" t="str">
        <f>IF(CADA_PROD!C2235="","",IFERROR($J2237/SUM($J$8:$J$1008),""))</f>
        <v/>
      </c>
      <c r="L2237" s="103" t="str">
        <f>IF(CADA_PROD!C2235="","",IFERROR(H2237/SUM($H$8:$H$1008),""))</f>
        <v/>
      </c>
      <c r="M2237" s="102" t="str">
        <f>IF(CADA_PROD!$C2235="","",IFERROR(SUMIFS(MOVI_ENTR!M:M,MOVI_ENTR!D:D,D2237,MOVI_ENTR!O:O,$E$5)/SUMIFS(MOVI_ENTR!I:I,MOVI_ENTR!D:D,D2237,MOVI_ENTR!O:O,$E$5),0))</f>
        <v/>
      </c>
      <c r="N2237" s="104" t="str">
        <f>IF(CADA_PROD!C2235="","",G2237/E2237)</f>
        <v/>
      </c>
    </row>
    <row r="2238" spans="2:14" ht="30" customHeight="1">
      <c r="B2238" s="21">
        <f t="shared" si="69"/>
        <v>2231</v>
      </c>
      <c r="C2238" s="99" t="str">
        <f>IF(CADA_PROD!C2236="","",CADA_PROD!C2236)</f>
        <v/>
      </c>
      <c r="D2238" s="100" t="str">
        <f>IF(CADA_PROD!D2236="","",CADA_PROD!D2236)</f>
        <v/>
      </c>
      <c r="E2238" s="101" t="str">
        <f>IF(CADA_PROD!E2236="","",CADA_PROD!E2236)</f>
        <v/>
      </c>
      <c r="F2238" s="101" t="str">
        <f>IF(CADA_PROD!D2236="","",SUMIFS(MOVI_ENTR!I:I,MOVI_ENTR!D:D,D2238,MOVI_ENTR!O:O,$E$5))</f>
        <v/>
      </c>
      <c r="G2238" s="101" t="str">
        <f>IF(CADA_PROD!C2236="","",SUMIFS(MOVI_SAID!H:H,MOVI_SAID!D:D,D2238,MOVI_SAID!L:L,$E$5))</f>
        <v/>
      </c>
      <c r="H2238" s="101" t="str">
        <f t="shared" si="70"/>
        <v/>
      </c>
      <c r="I2238" s="100" t="str">
        <f>IF(CADA_PROD!C2236="","",IFERROR(IF(H2238&lt;=0,"Sem estoque",IF(H2238/E2238&lt;0.25,"Quase sem estoque",IF(H2238/E2238&lt;1.2,"Estoque baixo",IF(H2238/E2238&lt;2,"Estoque moderado","Estoque confortável")))),""))</f>
        <v/>
      </c>
      <c r="J2238" s="102" t="str">
        <f>IF(CADA_PROD!C2236="","",SUMIFS(MOVI_ENTR!M:M,MOVI_ENTR!D:D,D2238,MOVI_ENTR!O:O,$E$5))</f>
        <v/>
      </c>
      <c r="K2238" s="103" t="str">
        <f>IF(CADA_PROD!C2236="","",IFERROR($J2238/SUM($J$8:$J$1008),""))</f>
        <v/>
      </c>
      <c r="L2238" s="103" t="str">
        <f>IF(CADA_PROD!C2236="","",IFERROR(H2238/SUM($H$8:$H$1008),""))</f>
        <v/>
      </c>
      <c r="M2238" s="102" t="str">
        <f>IF(CADA_PROD!$C2236="","",IFERROR(SUMIFS(MOVI_ENTR!M:M,MOVI_ENTR!D:D,D2238,MOVI_ENTR!O:O,$E$5)/SUMIFS(MOVI_ENTR!I:I,MOVI_ENTR!D:D,D2238,MOVI_ENTR!O:O,$E$5),0))</f>
        <v/>
      </c>
      <c r="N2238" s="104" t="str">
        <f>IF(CADA_PROD!C2236="","",G2238/E2238)</f>
        <v/>
      </c>
    </row>
    <row r="2239" spans="2:14" ht="30" customHeight="1">
      <c r="B2239" s="21">
        <f t="shared" si="69"/>
        <v>2232</v>
      </c>
      <c r="C2239" s="99" t="str">
        <f>IF(CADA_PROD!C2237="","",CADA_PROD!C2237)</f>
        <v/>
      </c>
      <c r="D2239" s="100" t="str">
        <f>IF(CADA_PROD!D2237="","",CADA_PROD!D2237)</f>
        <v/>
      </c>
      <c r="E2239" s="101" t="str">
        <f>IF(CADA_PROD!E2237="","",CADA_PROD!E2237)</f>
        <v/>
      </c>
      <c r="F2239" s="101" t="str">
        <f>IF(CADA_PROD!D2237="","",SUMIFS(MOVI_ENTR!I:I,MOVI_ENTR!D:D,D2239,MOVI_ENTR!O:O,$E$5))</f>
        <v/>
      </c>
      <c r="G2239" s="101" t="str">
        <f>IF(CADA_PROD!C2237="","",SUMIFS(MOVI_SAID!H:H,MOVI_SAID!D:D,D2239,MOVI_SAID!L:L,$E$5))</f>
        <v/>
      </c>
      <c r="H2239" s="101" t="str">
        <f t="shared" si="70"/>
        <v/>
      </c>
      <c r="I2239" s="100" t="str">
        <f>IF(CADA_PROD!C2237="","",IFERROR(IF(H2239&lt;=0,"Sem estoque",IF(H2239/E2239&lt;0.25,"Quase sem estoque",IF(H2239/E2239&lt;1.2,"Estoque baixo",IF(H2239/E2239&lt;2,"Estoque moderado","Estoque confortável")))),""))</f>
        <v/>
      </c>
      <c r="J2239" s="102" t="str">
        <f>IF(CADA_PROD!C2237="","",SUMIFS(MOVI_ENTR!M:M,MOVI_ENTR!D:D,D2239,MOVI_ENTR!O:O,$E$5))</f>
        <v/>
      </c>
      <c r="K2239" s="103" t="str">
        <f>IF(CADA_PROD!C2237="","",IFERROR($J2239/SUM($J$8:$J$1008),""))</f>
        <v/>
      </c>
      <c r="L2239" s="103" t="str">
        <f>IF(CADA_PROD!C2237="","",IFERROR(H2239/SUM($H$8:$H$1008),""))</f>
        <v/>
      </c>
      <c r="M2239" s="102" t="str">
        <f>IF(CADA_PROD!$C2237="","",IFERROR(SUMIFS(MOVI_ENTR!M:M,MOVI_ENTR!D:D,D2239,MOVI_ENTR!O:O,$E$5)/SUMIFS(MOVI_ENTR!I:I,MOVI_ENTR!D:D,D2239,MOVI_ENTR!O:O,$E$5),0))</f>
        <v/>
      </c>
      <c r="N2239" s="104" t="str">
        <f>IF(CADA_PROD!C2237="","",G2239/E2239)</f>
        <v/>
      </c>
    </row>
    <row r="2240" spans="2:14" ht="30" customHeight="1">
      <c r="B2240" s="21">
        <f t="shared" si="69"/>
        <v>2233</v>
      </c>
      <c r="C2240" s="99" t="str">
        <f>IF(CADA_PROD!C2238="","",CADA_PROD!C2238)</f>
        <v/>
      </c>
      <c r="D2240" s="100" t="str">
        <f>IF(CADA_PROD!D2238="","",CADA_PROD!D2238)</f>
        <v/>
      </c>
      <c r="E2240" s="101" t="str">
        <f>IF(CADA_PROD!E2238="","",CADA_PROD!E2238)</f>
        <v/>
      </c>
      <c r="F2240" s="101" t="str">
        <f>IF(CADA_PROD!D2238="","",SUMIFS(MOVI_ENTR!I:I,MOVI_ENTR!D:D,D2240,MOVI_ENTR!O:O,$E$5))</f>
        <v/>
      </c>
      <c r="G2240" s="101" t="str">
        <f>IF(CADA_PROD!C2238="","",SUMIFS(MOVI_SAID!H:H,MOVI_SAID!D:D,D2240,MOVI_SAID!L:L,$E$5))</f>
        <v/>
      </c>
      <c r="H2240" s="101" t="str">
        <f t="shared" si="70"/>
        <v/>
      </c>
      <c r="I2240" s="100" t="str">
        <f>IF(CADA_PROD!C2238="","",IFERROR(IF(H2240&lt;=0,"Sem estoque",IF(H2240/E2240&lt;0.25,"Quase sem estoque",IF(H2240/E2240&lt;1.2,"Estoque baixo",IF(H2240/E2240&lt;2,"Estoque moderado","Estoque confortável")))),""))</f>
        <v/>
      </c>
      <c r="J2240" s="102" t="str">
        <f>IF(CADA_PROD!C2238="","",SUMIFS(MOVI_ENTR!M:M,MOVI_ENTR!D:D,D2240,MOVI_ENTR!O:O,$E$5))</f>
        <v/>
      </c>
      <c r="K2240" s="103" t="str">
        <f>IF(CADA_PROD!C2238="","",IFERROR($J2240/SUM($J$8:$J$1008),""))</f>
        <v/>
      </c>
      <c r="L2240" s="103" t="str">
        <f>IF(CADA_PROD!C2238="","",IFERROR(H2240/SUM($H$8:$H$1008),""))</f>
        <v/>
      </c>
      <c r="M2240" s="102" t="str">
        <f>IF(CADA_PROD!$C2238="","",IFERROR(SUMIFS(MOVI_ENTR!M:M,MOVI_ENTR!D:D,D2240,MOVI_ENTR!O:O,$E$5)/SUMIFS(MOVI_ENTR!I:I,MOVI_ENTR!D:D,D2240,MOVI_ENTR!O:O,$E$5),0))</f>
        <v/>
      </c>
      <c r="N2240" s="104" t="str">
        <f>IF(CADA_PROD!C2238="","",G2240/E2240)</f>
        <v/>
      </c>
    </row>
    <row r="2241" spans="2:14" ht="30" customHeight="1">
      <c r="B2241" s="21">
        <f t="shared" si="69"/>
        <v>2234</v>
      </c>
      <c r="C2241" s="99" t="str">
        <f>IF(CADA_PROD!C2239="","",CADA_PROD!C2239)</f>
        <v/>
      </c>
      <c r="D2241" s="100" t="str">
        <f>IF(CADA_PROD!D2239="","",CADA_PROD!D2239)</f>
        <v/>
      </c>
      <c r="E2241" s="101" t="str">
        <f>IF(CADA_PROD!E2239="","",CADA_PROD!E2239)</f>
        <v/>
      </c>
      <c r="F2241" s="101" t="str">
        <f>IF(CADA_PROD!D2239="","",SUMIFS(MOVI_ENTR!I:I,MOVI_ENTR!D:D,D2241,MOVI_ENTR!O:O,$E$5))</f>
        <v/>
      </c>
      <c r="G2241" s="101" t="str">
        <f>IF(CADA_PROD!C2239="","",SUMIFS(MOVI_SAID!H:H,MOVI_SAID!D:D,D2241,MOVI_SAID!L:L,$E$5))</f>
        <v/>
      </c>
      <c r="H2241" s="101" t="str">
        <f t="shared" si="70"/>
        <v/>
      </c>
      <c r="I2241" s="100" t="str">
        <f>IF(CADA_PROD!C2239="","",IFERROR(IF(H2241&lt;=0,"Sem estoque",IF(H2241/E2241&lt;0.25,"Quase sem estoque",IF(H2241/E2241&lt;1.2,"Estoque baixo",IF(H2241/E2241&lt;2,"Estoque moderado","Estoque confortável")))),""))</f>
        <v/>
      </c>
      <c r="J2241" s="102" t="str">
        <f>IF(CADA_PROD!C2239="","",SUMIFS(MOVI_ENTR!M:M,MOVI_ENTR!D:D,D2241,MOVI_ENTR!O:O,$E$5))</f>
        <v/>
      </c>
      <c r="K2241" s="103" t="str">
        <f>IF(CADA_PROD!C2239="","",IFERROR($J2241/SUM($J$8:$J$1008),""))</f>
        <v/>
      </c>
      <c r="L2241" s="103" t="str">
        <f>IF(CADA_PROD!C2239="","",IFERROR(H2241/SUM($H$8:$H$1008),""))</f>
        <v/>
      </c>
      <c r="M2241" s="102" t="str">
        <f>IF(CADA_PROD!$C2239="","",IFERROR(SUMIFS(MOVI_ENTR!M:M,MOVI_ENTR!D:D,D2241,MOVI_ENTR!O:O,$E$5)/SUMIFS(MOVI_ENTR!I:I,MOVI_ENTR!D:D,D2241,MOVI_ENTR!O:O,$E$5),0))</f>
        <v/>
      </c>
      <c r="N2241" s="104" t="str">
        <f>IF(CADA_PROD!C2239="","",G2241/E2241)</f>
        <v/>
      </c>
    </row>
    <row r="2242" spans="2:14" ht="30" customHeight="1">
      <c r="B2242" s="21">
        <f t="shared" si="69"/>
        <v>2235</v>
      </c>
      <c r="C2242" s="99" t="str">
        <f>IF(CADA_PROD!C2240="","",CADA_PROD!C2240)</f>
        <v/>
      </c>
      <c r="D2242" s="100" t="str">
        <f>IF(CADA_PROD!D2240="","",CADA_PROD!D2240)</f>
        <v/>
      </c>
      <c r="E2242" s="101" t="str">
        <f>IF(CADA_PROD!E2240="","",CADA_PROD!E2240)</f>
        <v/>
      </c>
      <c r="F2242" s="101" t="str">
        <f>IF(CADA_PROD!D2240="","",SUMIFS(MOVI_ENTR!I:I,MOVI_ENTR!D:D,D2242,MOVI_ENTR!O:O,$E$5))</f>
        <v/>
      </c>
      <c r="G2242" s="101" t="str">
        <f>IF(CADA_PROD!C2240="","",SUMIFS(MOVI_SAID!H:H,MOVI_SAID!D:D,D2242,MOVI_SAID!L:L,$E$5))</f>
        <v/>
      </c>
      <c r="H2242" s="101" t="str">
        <f t="shared" si="70"/>
        <v/>
      </c>
      <c r="I2242" s="100" t="str">
        <f>IF(CADA_PROD!C2240="","",IFERROR(IF(H2242&lt;=0,"Sem estoque",IF(H2242/E2242&lt;0.25,"Quase sem estoque",IF(H2242/E2242&lt;1.2,"Estoque baixo",IF(H2242/E2242&lt;2,"Estoque moderado","Estoque confortável")))),""))</f>
        <v/>
      </c>
      <c r="J2242" s="102" t="str">
        <f>IF(CADA_PROD!C2240="","",SUMIFS(MOVI_ENTR!M:M,MOVI_ENTR!D:D,D2242,MOVI_ENTR!O:O,$E$5))</f>
        <v/>
      </c>
      <c r="K2242" s="103" t="str">
        <f>IF(CADA_PROD!C2240="","",IFERROR($J2242/SUM($J$8:$J$1008),""))</f>
        <v/>
      </c>
      <c r="L2242" s="103" t="str">
        <f>IF(CADA_PROD!C2240="","",IFERROR(H2242/SUM($H$8:$H$1008),""))</f>
        <v/>
      </c>
      <c r="M2242" s="102" t="str">
        <f>IF(CADA_PROD!$C2240="","",IFERROR(SUMIFS(MOVI_ENTR!M:M,MOVI_ENTR!D:D,D2242,MOVI_ENTR!O:O,$E$5)/SUMIFS(MOVI_ENTR!I:I,MOVI_ENTR!D:D,D2242,MOVI_ENTR!O:O,$E$5),0))</f>
        <v/>
      </c>
      <c r="N2242" s="104" t="str">
        <f>IF(CADA_PROD!C2240="","",G2242/E2242)</f>
        <v/>
      </c>
    </row>
    <row r="2243" spans="2:14" ht="30" customHeight="1">
      <c r="B2243" s="21">
        <f t="shared" si="69"/>
        <v>2236</v>
      </c>
      <c r="C2243" s="99" t="str">
        <f>IF(CADA_PROD!C2241="","",CADA_PROD!C2241)</f>
        <v/>
      </c>
      <c r="D2243" s="100" t="str">
        <f>IF(CADA_PROD!D2241="","",CADA_PROD!D2241)</f>
        <v/>
      </c>
      <c r="E2243" s="101" t="str">
        <f>IF(CADA_PROD!E2241="","",CADA_PROD!E2241)</f>
        <v/>
      </c>
      <c r="F2243" s="101" t="str">
        <f>IF(CADA_PROD!D2241="","",SUMIFS(MOVI_ENTR!I:I,MOVI_ENTR!D:D,D2243,MOVI_ENTR!O:O,$E$5))</f>
        <v/>
      </c>
      <c r="G2243" s="101" t="str">
        <f>IF(CADA_PROD!C2241="","",SUMIFS(MOVI_SAID!H:H,MOVI_SAID!D:D,D2243,MOVI_SAID!L:L,$E$5))</f>
        <v/>
      </c>
      <c r="H2243" s="101" t="str">
        <f t="shared" si="70"/>
        <v/>
      </c>
      <c r="I2243" s="100" t="str">
        <f>IF(CADA_PROD!C2241="","",IFERROR(IF(H2243&lt;=0,"Sem estoque",IF(H2243/E2243&lt;0.25,"Quase sem estoque",IF(H2243/E2243&lt;1.2,"Estoque baixo",IF(H2243/E2243&lt;2,"Estoque moderado","Estoque confortável")))),""))</f>
        <v/>
      </c>
      <c r="J2243" s="102" t="str">
        <f>IF(CADA_PROD!C2241="","",SUMIFS(MOVI_ENTR!M:M,MOVI_ENTR!D:D,D2243,MOVI_ENTR!O:O,$E$5))</f>
        <v/>
      </c>
      <c r="K2243" s="103" t="str">
        <f>IF(CADA_PROD!C2241="","",IFERROR($J2243/SUM($J$8:$J$1008),""))</f>
        <v/>
      </c>
      <c r="L2243" s="103" t="str">
        <f>IF(CADA_PROD!C2241="","",IFERROR(H2243/SUM($H$8:$H$1008),""))</f>
        <v/>
      </c>
      <c r="M2243" s="102" t="str">
        <f>IF(CADA_PROD!$C2241="","",IFERROR(SUMIFS(MOVI_ENTR!M:M,MOVI_ENTR!D:D,D2243,MOVI_ENTR!O:O,$E$5)/SUMIFS(MOVI_ENTR!I:I,MOVI_ENTR!D:D,D2243,MOVI_ENTR!O:O,$E$5),0))</f>
        <v/>
      </c>
      <c r="N2243" s="104" t="str">
        <f>IF(CADA_PROD!C2241="","",G2243/E2243)</f>
        <v/>
      </c>
    </row>
    <row r="2244" spans="2:14" ht="30" customHeight="1">
      <c r="B2244" s="21">
        <f t="shared" si="69"/>
        <v>2237</v>
      </c>
      <c r="C2244" s="99" t="str">
        <f>IF(CADA_PROD!C2242="","",CADA_PROD!C2242)</f>
        <v/>
      </c>
      <c r="D2244" s="100" t="str">
        <f>IF(CADA_PROD!D2242="","",CADA_PROD!D2242)</f>
        <v/>
      </c>
      <c r="E2244" s="101" t="str">
        <f>IF(CADA_PROD!E2242="","",CADA_PROD!E2242)</f>
        <v/>
      </c>
      <c r="F2244" s="101" t="str">
        <f>IF(CADA_PROD!D2242="","",SUMIFS(MOVI_ENTR!I:I,MOVI_ENTR!D:D,D2244,MOVI_ENTR!O:O,$E$5))</f>
        <v/>
      </c>
      <c r="G2244" s="101" t="str">
        <f>IF(CADA_PROD!C2242="","",SUMIFS(MOVI_SAID!H:H,MOVI_SAID!D:D,D2244,MOVI_SAID!L:L,$E$5))</f>
        <v/>
      </c>
      <c r="H2244" s="101" t="str">
        <f t="shared" si="70"/>
        <v/>
      </c>
      <c r="I2244" s="100" t="str">
        <f>IF(CADA_PROD!C2242="","",IFERROR(IF(H2244&lt;=0,"Sem estoque",IF(H2244/E2244&lt;0.25,"Quase sem estoque",IF(H2244/E2244&lt;1.2,"Estoque baixo",IF(H2244/E2244&lt;2,"Estoque moderado","Estoque confortável")))),""))</f>
        <v/>
      </c>
      <c r="J2244" s="102" t="str">
        <f>IF(CADA_PROD!C2242="","",SUMIFS(MOVI_ENTR!M:M,MOVI_ENTR!D:D,D2244,MOVI_ENTR!O:O,$E$5))</f>
        <v/>
      </c>
      <c r="K2244" s="103" t="str">
        <f>IF(CADA_PROD!C2242="","",IFERROR($J2244/SUM($J$8:$J$1008),""))</f>
        <v/>
      </c>
      <c r="L2244" s="103" t="str">
        <f>IF(CADA_PROD!C2242="","",IFERROR(H2244/SUM($H$8:$H$1008),""))</f>
        <v/>
      </c>
      <c r="M2244" s="102" t="str">
        <f>IF(CADA_PROD!$C2242="","",IFERROR(SUMIFS(MOVI_ENTR!M:M,MOVI_ENTR!D:D,D2244,MOVI_ENTR!O:O,$E$5)/SUMIFS(MOVI_ENTR!I:I,MOVI_ENTR!D:D,D2244,MOVI_ENTR!O:O,$E$5),0))</f>
        <v/>
      </c>
      <c r="N2244" s="104" t="str">
        <f>IF(CADA_PROD!C2242="","",G2244/E2244)</f>
        <v/>
      </c>
    </row>
    <row r="2245" spans="2:14" ht="30" customHeight="1">
      <c r="B2245" s="21">
        <f t="shared" si="69"/>
        <v>2238</v>
      </c>
      <c r="C2245" s="99" t="str">
        <f>IF(CADA_PROD!C2243="","",CADA_PROD!C2243)</f>
        <v/>
      </c>
      <c r="D2245" s="100" t="str">
        <f>IF(CADA_PROD!D2243="","",CADA_PROD!D2243)</f>
        <v/>
      </c>
      <c r="E2245" s="101" t="str">
        <f>IF(CADA_PROD!E2243="","",CADA_PROD!E2243)</f>
        <v/>
      </c>
      <c r="F2245" s="101" t="str">
        <f>IF(CADA_PROD!D2243="","",SUMIFS(MOVI_ENTR!I:I,MOVI_ENTR!D:D,D2245,MOVI_ENTR!O:O,$E$5))</f>
        <v/>
      </c>
      <c r="G2245" s="101" t="str">
        <f>IF(CADA_PROD!C2243="","",SUMIFS(MOVI_SAID!H:H,MOVI_SAID!D:D,D2245,MOVI_SAID!L:L,$E$5))</f>
        <v/>
      </c>
      <c r="H2245" s="101" t="str">
        <f t="shared" si="70"/>
        <v/>
      </c>
      <c r="I2245" s="100" t="str">
        <f>IF(CADA_PROD!C2243="","",IFERROR(IF(H2245&lt;=0,"Sem estoque",IF(H2245/E2245&lt;0.25,"Quase sem estoque",IF(H2245/E2245&lt;1.2,"Estoque baixo",IF(H2245/E2245&lt;2,"Estoque moderado","Estoque confortável")))),""))</f>
        <v/>
      </c>
      <c r="J2245" s="102" t="str">
        <f>IF(CADA_PROD!C2243="","",SUMIFS(MOVI_ENTR!M:M,MOVI_ENTR!D:D,D2245,MOVI_ENTR!O:O,$E$5))</f>
        <v/>
      </c>
      <c r="K2245" s="103" t="str">
        <f>IF(CADA_PROD!C2243="","",IFERROR($J2245/SUM($J$8:$J$1008),""))</f>
        <v/>
      </c>
      <c r="L2245" s="103" t="str">
        <f>IF(CADA_PROD!C2243="","",IFERROR(H2245/SUM($H$8:$H$1008),""))</f>
        <v/>
      </c>
      <c r="M2245" s="102" t="str">
        <f>IF(CADA_PROD!$C2243="","",IFERROR(SUMIFS(MOVI_ENTR!M:M,MOVI_ENTR!D:D,D2245,MOVI_ENTR!O:O,$E$5)/SUMIFS(MOVI_ENTR!I:I,MOVI_ENTR!D:D,D2245,MOVI_ENTR!O:O,$E$5),0))</f>
        <v/>
      </c>
      <c r="N2245" s="104" t="str">
        <f>IF(CADA_PROD!C2243="","",G2245/E2245)</f>
        <v/>
      </c>
    </row>
    <row r="2246" spans="2:14" ht="30" customHeight="1">
      <c r="B2246" s="21">
        <f t="shared" si="69"/>
        <v>2239</v>
      </c>
      <c r="C2246" s="99" t="str">
        <f>IF(CADA_PROD!C2244="","",CADA_PROD!C2244)</f>
        <v/>
      </c>
      <c r="D2246" s="100" t="str">
        <f>IF(CADA_PROD!D2244="","",CADA_PROD!D2244)</f>
        <v/>
      </c>
      <c r="E2246" s="101" t="str">
        <f>IF(CADA_PROD!E2244="","",CADA_PROD!E2244)</f>
        <v/>
      </c>
      <c r="F2246" s="101" t="str">
        <f>IF(CADA_PROD!D2244="","",SUMIFS(MOVI_ENTR!I:I,MOVI_ENTR!D:D,D2246,MOVI_ENTR!O:O,$E$5))</f>
        <v/>
      </c>
      <c r="G2246" s="101" t="str">
        <f>IF(CADA_PROD!C2244="","",SUMIFS(MOVI_SAID!H:H,MOVI_SAID!D:D,D2246,MOVI_SAID!L:L,$E$5))</f>
        <v/>
      </c>
      <c r="H2246" s="101" t="str">
        <f t="shared" si="70"/>
        <v/>
      </c>
      <c r="I2246" s="100" t="str">
        <f>IF(CADA_PROD!C2244="","",IFERROR(IF(H2246&lt;=0,"Sem estoque",IF(H2246/E2246&lt;0.25,"Quase sem estoque",IF(H2246/E2246&lt;1.2,"Estoque baixo",IF(H2246/E2246&lt;2,"Estoque moderado","Estoque confortável")))),""))</f>
        <v/>
      </c>
      <c r="J2246" s="102" t="str">
        <f>IF(CADA_PROD!C2244="","",SUMIFS(MOVI_ENTR!M:M,MOVI_ENTR!D:D,D2246,MOVI_ENTR!O:O,$E$5))</f>
        <v/>
      </c>
      <c r="K2246" s="103" t="str">
        <f>IF(CADA_PROD!C2244="","",IFERROR($J2246/SUM($J$8:$J$1008),""))</f>
        <v/>
      </c>
      <c r="L2246" s="103" t="str">
        <f>IF(CADA_PROD!C2244="","",IFERROR(H2246/SUM($H$8:$H$1008),""))</f>
        <v/>
      </c>
      <c r="M2246" s="102" t="str">
        <f>IF(CADA_PROD!$C2244="","",IFERROR(SUMIFS(MOVI_ENTR!M:M,MOVI_ENTR!D:D,D2246,MOVI_ENTR!O:O,$E$5)/SUMIFS(MOVI_ENTR!I:I,MOVI_ENTR!D:D,D2246,MOVI_ENTR!O:O,$E$5),0))</f>
        <v/>
      </c>
      <c r="N2246" s="104" t="str">
        <f>IF(CADA_PROD!C2244="","",G2246/E2246)</f>
        <v/>
      </c>
    </row>
    <row r="2247" spans="2:14" ht="30" customHeight="1">
      <c r="B2247" s="21">
        <f t="shared" si="69"/>
        <v>2240</v>
      </c>
      <c r="C2247" s="99" t="str">
        <f>IF(CADA_PROD!C2245="","",CADA_PROD!C2245)</f>
        <v/>
      </c>
      <c r="D2247" s="100" t="str">
        <f>IF(CADA_PROD!D2245="","",CADA_PROD!D2245)</f>
        <v/>
      </c>
      <c r="E2247" s="101" t="str">
        <f>IF(CADA_PROD!E2245="","",CADA_PROD!E2245)</f>
        <v/>
      </c>
      <c r="F2247" s="101" t="str">
        <f>IF(CADA_PROD!D2245="","",SUMIFS(MOVI_ENTR!I:I,MOVI_ENTR!D:D,D2247,MOVI_ENTR!O:O,$E$5))</f>
        <v/>
      </c>
      <c r="G2247" s="101" t="str">
        <f>IF(CADA_PROD!C2245="","",SUMIFS(MOVI_SAID!H:H,MOVI_SAID!D:D,D2247,MOVI_SAID!L:L,$E$5))</f>
        <v/>
      </c>
      <c r="H2247" s="101" t="str">
        <f t="shared" si="70"/>
        <v/>
      </c>
      <c r="I2247" s="100" t="str">
        <f>IF(CADA_PROD!C2245="","",IFERROR(IF(H2247&lt;=0,"Sem estoque",IF(H2247/E2247&lt;0.25,"Quase sem estoque",IF(H2247/E2247&lt;1.2,"Estoque baixo",IF(H2247/E2247&lt;2,"Estoque moderado","Estoque confortável")))),""))</f>
        <v/>
      </c>
      <c r="J2247" s="102" t="str">
        <f>IF(CADA_PROD!C2245="","",SUMIFS(MOVI_ENTR!M:M,MOVI_ENTR!D:D,D2247,MOVI_ENTR!O:O,$E$5))</f>
        <v/>
      </c>
      <c r="K2247" s="103" t="str">
        <f>IF(CADA_PROD!C2245="","",IFERROR($J2247/SUM($J$8:$J$1008),""))</f>
        <v/>
      </c>
      <c r="L2247" s="103" t="str">
        <f>IF(CADA_PROD!C2245="","",IFERROR(H2247/SUM($H$8:$H$1008),""))</f>
        <v/>
      </c>
      <c r="M2247" s="102" t="str">
        <f>IF(CADA_PROD!$C2245="","",IFERROR(SUMIFS(MOVI_ENTR!M:M,MOVI_ENTR!D:D,D2247,MOVI_ENTR!O:O,$E$5)/SUMIFS(MOVI_ENTR!I:I,MOVI_ENTR!D:D,D2247,MOVI_ENTR!O:O,$E$5),0))</f>
        <v/>
      </c>
      <c r="N2247" s="104" t="str">
        <f>IF(CADA_PROD!C2245="","",G2247/E2247)</f>
        <v/>
      </c>
    </row>
    <row r="2248" spans="2:14" ht="30" customHeight="1">
      <c r="B2248" s="21">
        <f t="shared" si="69"/>
        <v>2241</v>
      </c>
      <c r="C2248" s="99" t="str">
        <f>IF(CADA_PROD!C2246="","",CADA_PROD!C2246)</f>
        <v/>
      </c>
      <c r="D2248" s="100" t="str">
        <f>IF(CADA_PROD!D2246="","",CADA_PROD!D2246)</f>
        <v/>
      </c>
      <c r="E2248" s="101" t="str">
        <f>IF(CADA_PROD!E2246="","",CADA_PROD!E2246)</f>
        <v/>
      </c>
      <c r="F2248" s="101" t="str">
        <f>IF(CADA_PROD!D2246="","",SUMIFS(MOVI_ENTR!I:I,MOVI_ENTR!D:D,D2248,MOVI_ENTR!O:O,$E$5))</f>
        <v/>
      </c>
      <c r="G2248" s="101" t="str">
        <f>IF(CADA_PROD!C2246="","",SUMIFS(MOVI_SAID!H:H,MOVI_SAID!D:D,D2248,MOVI_SAID!L:L,$E$5))</f>
        <v/>
      </c>
      <c r="H2248" s="101" t="str">
        <f t="shared" si="70"/>
        <v/>
      </c>
      <c r="I2248" s="100" t="str">
        <f>IF(CADA_PROD!C2246="","",IFERROR(IF(H2248&lt;=0,"Sem estoque",IF(H2248/E2248&lt;0.25,"Quase sem estoque",IF(H2248/E2248&lt;1.2,"Estoque baixo",IF(H2248/E2248&lt;2,"Estoque moderado","Estoque confortável")))),""))</f>
        <v/>
      </c>
      <c r="J2248" s="102" t="str">
        <f>IF(CADA_PROD!C2246="","",SUMIFS(MOVI_ENTR!M:M,MOVI_ENTR!D:D,D2248,MOVI_ENTR!O:O,$E$5))</f>
        <v/>
      </c>
      <c r="K2248" s="103" t="str">
        <f>IF(CADA_PROD!C2246="","",IFERROR($J2248/SUM($J$8:$J$1008),""))</f>
        <v/>
      </c>
      <c r="L2248" s="103" t="str">
        <f>IF(CADA_PROD!C2246="","",IFERROR(H2248/SUM($H$8:$H$1008),""))</f>
        <v/>
      </c>
      <c r="M2248" s="102" t="str">
        <f>IF(CADA_PROD!$C2246="","",IFERROR(SUMIFS(MOVI_ENTR!M:M,MOVI_ENTR!D:D,D2248,MOVI_ENTR!O:O,$E$5)/SUMIFS(MOVI_ENTR!I:I,MOVI_ENTR!D:D,D2248,MOVI_ENTR!O:O,$E$5),0))</f>
        <v/>
      </c>
      <c r="N2248" s="104" t="str">
        <f>IF(CADA_PROD!C2246="","",G2248/E2248)</f>
        <v/>
      </c>
    </row>
    <row r="2249" spans="2:14" ht="30" customHeight="1">
      <c r="B2249" s="21">
        <f t="shared" si="69"/>
        <v>2242</v>
      </c>
      <c r="C2249" s="99" t="str">
        <f>IF(CADA_PROD!C2247="","",CADA_PROD!C2247)</f>
        <v/>
      </c>
      <c r="D2249" s="100" t="str">
        <f>IF(CADA_PROD!D2247="","",CADA_PROD!D2247)</f>
        <v/>
      </c>
      <c r="E2249" s="101" t="str">
        <f>IF(CADA_PROD!E2247="","",CADA_PROD!E2247)</f>
        <v/>
      </c>
      <c r="F2249" s="101" t="str">
        <f>IF(CADA_PROD!D2247="","",SUMIFS(MOVI_ENTR!I:I,MOVI_ENTR!D:D,D2249,MOVI_ENTR!O:O,$E$5))</f>
        <v/>
      </c>
      <c r="G2249" s="101" t="str">
        <f>IF(CADA_PROD!C2247="","",SUMIFS(MOVI_SAID!H:H,MOVI_SAID!D:D,D2249,MOVI_SAID!L:L,$E$5))</f>
        <v/>
      </c>
      <c r="H2249" s="101" t="str">
        <f t="shared" si="70"/>
        <v/>
      </c>
      <c r="I2249" s="100" t="str">
        <f>IF(CADA_PROD!C2247="","",IFERROR(IF(H2249&lt;=0,"Sem estoque",IF(H2249/E2249&lt;0.25,"Quase sem estoque",IF(H2249/E2249&lt;1.2,"Estoque baixo",IF(H2249/E2249&lt;2,"Estoque moderado","Estoque confortável")))),""))</f>
        <v/>
      </c>
      <c r="J2249" s="102" t="str">
        <f>IF(CADA_PROD!C2247="","",SUMIFS(MOVI_ENTR!M:M,MOVI_ENTR!D:D,D2249,MOVI_ENTR!O:O,$E$5))</f>
        <v/>
      </c>
      <c r="K2249" s="103" t="str">
        <f>IF(CADA_PROD!C2247="","",IFERROR($J2249/SUM($J$8:$J$1008),""))</f>
        <v/>
      </c>
      <c r="L2249" s="103" t="str">
        <f>IF(CADA_PROD!C2247="","",IFERROR(H2249/SUM($H$8:$H$1008),""))</f>
        <v/>
      </c>
      <c r="M2249" s="102" t="str">
        <f>IF(CADA_PROD!$C2247="","",IFERROR(SUMIFS(MOVI_ENTR!M:M,MOVI_ENTR!D:D,D2249,MOVI_ENTR!O:O,$E$5)/SUMIFS(MOVI_ENTR!I:I,MOVI_ENTR!D:D,D2249,MOVI_ENTR!O:O,$E$5),0))</f>
        <v/>
      </c>
      <c r="N2249" s="104" t="str">
        <f>IF(CADA_PROD!C2247="","",G2249/E2249)</f>
        <v/>
      </c>
    </row>
    <row r="2250" spans="2:14" ht="30" customHeight="1">
      <c r="B2250" s="21">
        <f t="shared" ref="B2250:B2313" si="71">B2249+1</f>
        <v>2243</v>
      </c>
      <c r="C2250" s="99" t="str">
        <f>IF(CADA_PROD!C2248="","",CADA_PROD!C2248)</f>
        <v/>
      </c>
      <c r="D2250" s="100" t="str">
        <f>IF(CADA_PROD!D2248="","",CADA_PROD!D2248)</f>
        <v/>
      </c>
      <c r="E2250" s="101" t="str">
        <f>IF(CADA_PROD!E2248="","",CADA_PROD!E2248)</f>
        <v/>
      </c>
      <c r="F2250" s="101" t="str">
        <f>IF(CADA_PROD!D2248="","",SUMIFS(MOVI_ENTR!I:I,MOVI_ENTR!D:D,D2250,MOVI_ENTR!O:O,$E$5))</f>
        <v/>
      </c>
      <c r="G2250" s="101" t="str">
        <f>IF(CADA_PROD!C2248="","",SUMIFS(MOVI_SAID!H:H,MOVI_SAID!D:D,D2250,MOVI_SAID!L:L,$E$5))</f>
        <v/>
      </c>
      <c r="H2250" s="101" t="str">
        <f t="shared" si="70"/>
        <v/>
      </c>
      <c r="I2250" s="100" t="str">
        <f>IF(CADA_PROD!C2248="","",IFERROR(IF(H2250&lt;=0,"Sem estoque",IF(H2250/E2250&lt;0.25,"Quase sem estoque",IF(H2250/E2250&lt;1.2,"Estoque baixo",IF(H2250/E2250&lt;2,"Estoque moderado","Estoque confortável")))),""))</f>
        <v/>
      </c>
      <c r="J2250" s="102" t="str">
        <f>IF(CADA_PROD!C2248="","",SUMIFS(MOVI_ENTR!M:M,MOVI_ENTR!D:D,D2250,MOVI_ENTR!O:O,$E$5))</f>
        <v/>
      </c>
      <c r="K2250" s="103" t="str">
        <f>IF(CADA_PROD!C2248="","",IFERROR($J2250/SUM($J$8:$J$1008),""))</f>
        <v/>
      </c>
      <c r="L2250" s="103" t="str">
        <f>IF(CADA_PROD!C2248="","",IFERROR(H2250/SUM($H$8:$H$1008),""))</f>
        <v/>
      </c>
      <c r="M2250" s="102" t="str">
        <f>IF(CADA_PROD!$C2248="","",IFERROR(SUMIFS(MOVI_ENTR!M:M,MOVI_ENTR!D:D,D2250,MOVI_ENTR!O:O,$E$5)/SUMIFS(MOVI_ENTR!I:I,MOVI_ENTR!D:D,D2250,MOVI_ENTR!O:O,$E$5),0))</f>
        <v/>
      </c>
      <c r="N2250" s="104" t="str">
        <f>IF(CADA_PROD!C2248="","",G2250/E2250)</f>
        <v/>
      </c>
    </row>
    <row r="2251" spans="2:14" ht="30" customHeight="1">
      <c r="B2251" s="21">
        <f t="shared" si="71"/>
        <v>2244</v>
      </c>
      <c r="C2251" s="99" t="str">
        <f>IF(CADA_PROD!C2249="","",CADA_PROD!C2249)</f>
        <v/>
      </c>
      <c r="D2251" s="100" t="str">
        <f>IF(CADA_PROD!D2249="","",CADA_PROD!D2249)</f>
        <v/>
      </c>
      <c r="E2251" s="101" t="str">
        <f>IF(CADA_PROD!E2249="","",CADA_PROD!E2249)</f>
        <v/>
      </c>
      <c r="F2251" s="101" t="str">
        <f>IF(CADA_PROD!D2249="","",SUMIFS(MOVI_ENTR!I:I,MOVI_ENTR!D:D,D2251,MOVI_ENTR!O:O,$E$5))</f>
        <v/>
      </c>
      <c r="G2251" s="101" t="str">
        <f>IF(CADA_PROD!C2249="","",SUMIFS(MOVI_SAID!H:H,MOVI_SAID!D:D,D2251,MOVI_SAID!L:L,$E$5))</f>
        <v/>
      </c>
      <c r="H2251" s="101" t="str">
        <f t="shared" si="70"/>
        <v/>
      </c>
      <c r="I2251" s="100" t="str">
        <f>IF(CADA_PROD!C2249="","",IFERROR(IF(H2251&lt;=0,"Sem estoque",IF(H2251/E2251&lt;0.25,"Quase sem estoque",IF(H2251/E2251&lt;1.2,"Estoque baixo",IF(H2251/E2251&lt;2,"Estoque moderado","Estoque confortável")))),""))</f>
        <v/>
      </c>
      <c r="J2251" s="102" t="str">
        <f>IF(CADA_PROD!C2249="","",SUMIFS(MOVI_ENTR!M:M,MOVI_ENTR!D:D,D2251,MOVI_ENTR!O:O,$E$5))</f>
        <v/>
      </c>
      <c r="K2251" s="103" t="str">
        <f>IF(CADA_PROD!C2249="","",IFERROR($J2251/SUM($J$8:$J$1008),""))</f>
        <v/>
      </c>
      <c r="L2251" s="103" t="str">
        <f>IF(CADA_PROD!C2249="","",IFERROR(H2251/SUM($H$8:$H$1008),""))</f>
        <v/>
      </c>
      <c r="M2251" s="102" t="str">
        <f>IF(CADA_PROD!$C2249="","",IFERROR(SUMIFS(MOVI_ENTR!M:M,MOVI_ENTR!D:D,D2251,MOVI_ENTR!O:O,$E$5)/SUMIFS(MOVI_ENTR!I:I,MOVI_ENTR!D:D,D2251,MOVI_ENTR!O:O,$E$5),0))</f>
        <v/>
      </c>
      <c r="N2251" s="104" t="str">
        <f>IF(CADA_PROD!C2249="","",G2251/E2251)</f>
        <v/>
      </c>
    </row>
    <row r="2252" spans="2:14" ht="30" customHeight="1">
      <c r="B2252" s="21">
        <f t="shared" si="71"/>
        <v>2245</v>
      </c>
      <c r="C2252" s="99" t="str">
        <f>IF(CADA_PROD!C2250="","",CADA_PROD!C2250)</f>
        <v/>
      </c>
      <c r="D2252" s="100" t="str">
        <f>IF(CADA_PROD!D2250="","",CADA_PROD!D2250)</f>
        <v/>
      </c>
      <c r="E2252" s="101" t="str">
        <f>IF(CADA_PROD!E2250="","",CADA_PROD!E2250)</f>
        <v/>
      </c>
      <c r="F2252" s="101" t="str">
        <f>IF(CADA_PROD!D2250="","",SUMIFS(MOVI_ENTR!I:I,MOVI_ENTR!D:D,D2252,MOVI_ENTR!O:O,$E$5))</f>
        <v/>
      </c>
      <c r="G2252" s="101" t="str">
        <f>IF(CADA_PROD!C2250="","",SUMIFS(MOVI_SAID!H:H,MOVI_SAID!D:D,D2252,MOVI_SAID!L:L,$E$5))</f>
        <v/>
      </c>
      <c r="H2252" s="101" t="str">
        <f t="shared" si="70"/>
        <v/>
      </c>
      <c r="I2252" s="100" t="str">
        <f>IF(CADA_PROD!C2250="","",IFERROR(IF(H2252&lt;=0,"Sem estoque",IF(H2252/E2252&lt;0.25,"Quase sem estoque",IF(H2252/E2252&lt;1.2,"Estoque baixo",IF(H2252/E2252&lt;2,"Estoque moderado","Estoque confortável")))),""))</f>
        <v/>
      </c>
      <c r="J2252" s="102" t="str">
        <f>IF(CADA_PROD!C2250="","",SUMIFS(MOVI_ENTR!M:M,MOVI_ENTR!D:D,D2252,MOVI_ENTR!O:O,$E$5))</f>
        <v/>
      </c>
      <c r="K2252" s="103" t="str">
        <f>IF(CADA_PROD!C2250="","",IFERROR($J2252/SUM($J$8:$J$1008),""))</f>
        <v/>
      </c>
      <c r="L2252" s="103" t="str">
        <f>IF(CADA_PROD!C2250="","",IFERROR(H2252/SUM($H$8:$H$1008),""))</f>
        <v/>
      </c>
      <c r="M2252" s="102" t="str">
        <f>IF(CADA_PROD!$C2250="","",IFERROR(SUMIFS(MOVI_ENTR!M:M,MOVI_ENTR!D:D,D2252,MOVI_ENTR!O:O,$E$5)/SUMIFS(MOVI_ENTR!I:I,MOVI_ENTR!D:D,D2252,MOVI_ENTR!O:O,$E$5),0))</f>
        <v/>
      </c>
      <c r="N2252" s="104" t="str">
        <f>IF(CADA_PROD!C2250="","",G2252/E2252)</f>
        <v/>
      </c>
    </row>
    <row r="2253" spans="2:14" ht="30" customHeight="1">
      <c r="B2253" s="21">
        <f t="shared" si="71"/>
        <v>2246</v>
      </c>
      <c r="C2253" s="99" t="str">
        <f>IF(CADA_PROD!C2251="","",CADA_PROD!C2251)</f>
        <v/>
      </c>
      <c r="D2253" s="100" t="str">
        <f>IF(CADA_PROD!D2251="","",CADA_PROD!D2251)</f>
        <v/>
      </c>
      <c r="E2253" s="101" t="str">
        <f>IF(CADA_PROD!E2251="","",CADA_PROD!E2251)</f>
        <v/>
      </c>
      <c r="F2253" s="101" t="str">
        <f>IF(CADA_PROD!D2251="","",SUMIFS(MOVI_ENTR!I:I,MOVI_ENTR!D:D,D2253,MOVI_ENTR!O:O,$E$5))</f>
        <v/>
      </c>
      <c r="G2253" s="101" t="str">
        <f>IF(CADA_PROD!C2251="","",SUMIFS(MOVI_SAID!H:H,MOVI_SAID!D:D,D2253,MOVI_SAID!L:L,$E$5))</f>
        <v/>
      </c>
      <c r="H2253" s="101" t="str">
        <f t="shared" si="70"/>
        <v/>
      </c>
      <c r="I2253" s="100" t="str">
        <f>IF(CADA_PROD!C2251="","",IFERROR(IF(H2253&lt;=0,"Sem estoque",IF(H2253/E2253&lt;0.25,"Quase sem estoque",IF(H2253/E2253&lt;1.2,"Estoque baixo",IF(H2253/E2253&lt;2,"Estoque moderado","Estoque confortável")))),""))</f>
        <v/>
      </c>
      <c r="J2253" s="102" t="str">
        <f>IF(CADA_PROD!C2251="","",SUMIFS(MOVI_ENTR!M:M,MOVI_ENTR!D:D,D2253,MOVI_ENTR!O:O,$E$5))</f>
        <v/>
      </c>
      <c r="K2253" s="103" t="str">
        <f>IF(CADA_PROD!C2251="","",IFERROR($J2253/SUM($J$8:$J$1008),""))</f>
        <v/>
      </c>
      <c r="L2253" s="103" t="str">
        <f>IF(CADA_PROD!C2251="","",IFERROR(H2253/SUM($H$8:$H$1008),""))</f>
        <v/>
      </c>
      <c r="M2253" s="102" t="str">
        <f>IF(CADA_PROD!$C2251="","",IFERROR(SUMIFS(MOVI_ENTR!M:M,MOVI_ENTR!D:D,D2253,MOVI_ENTR!O:O,$E$5)/SUMIFS(MOVI_ENTR!I:I,MOVI_ENTR!D:D,D2253,MOVI_ENTR!O:O,$E$5),0))</f>
        <v/>
      </c>
      <c r="N2253" s="104" t="str">
        <f>IF(CADA_PROD!C2251="","",G2253/E2253)</f>
        <v/>
      </c>
    </row>
    <row r="2254" spans="2:14" ht="30" customHeight="1">
      <c r="B2254" s="21">
        <f t="shared" si="71"/>
        <v>2247</v>
      </c>
      <c r="C2254" s="99" t="str">
        <f>IF(CADA_PROD!C2252="","",CADA_PROD!C2252)</f>
        <v/>
      </c>
      <c r="D2254" s="100" t="str">
        <f>IF(CADA_PROD!D2252="","",CADA_PROD!D2252)</f>
        <v/>
      </c>
      <c r="E2254" s="101" t="str">
        <f>IF(CADA_PROD!E2252="","",CADA_PROD!E2252)</f>
        <v/>
      </c>
      <c r="F2254" s="101" t="str">
        <f>IF(CADA_PROD!D2252="","",SUMIFS(MOVI_ENTR!I:I,MOVI_ENTR!D:D,D2254,MOVI_ENTR!O:O,$E$5))</f>
        <v/>
      </c>
      <c r="G2254" s="101" t="str">
        <f>IF(CADA_PROD!C2252="","",SUMIFS(MOVI_SAID!H:H,MOVI_SAID!D:D,D2254,MOVI_SAID!L:L,$E$5))</f>
        <v/>
      </c>
      <c r="H2254" s="101" t="str">
        <f t="shared" si="70"/>
        <v/>
      </c>
      <c r="I2254" s="100" t="str">
        <f>IF(CADA_PROD!C2252="","",IFERROR(IF(H2254&lt;=0,"Sem estoque",IF(H2254/E2254&lt;0.25,"Quase sem estoque",IF(H2254/E2254&lt;1.2,"Estoque baixo",IF(H2254/E2254&lt;2,"Estoque moderado","Estoque confortável")))),""))</f>
        <v/>
      </c>
      <c r="J2254" s="102" t="str">
        <f>IF(CADA_PROD!C2252="","",SUMIFS(MOVI_ENTR!M:M,MOVI_ENTR!D:D,D2254,MOVI_ENTR!O:O,$E$5))</f>
        <v/>
      </c>
      <c r="K2254" s="103" t="str">
        <f>IF(CADA_PROD!C2252="","",IFERROR($J2254/SUM($J$8:$J$1008),""))</f>
        <v/>
      </c>
      <c r="L2254" s="103" t="str">
        <f>IF(CADA_PROD!C2252="","",IFERROR(H2254/SUM($H$8:$H$1008),""))</f>
        <v/>
      </c>
      <c r="M2254" s="102" t="str">
        <f>IF(CADA_PROD!$C2252="","",IFERROR(SUMIFS(MOVI_ENTR!M:M,MOVI_ENTR!D:D,D2254,MOVI_ENTR!O:O,$E$5)/SUMIFS(MOVI_ENTR!I:I,MOVI_ENTR!D:D,D2254,MOVI_ENTR!O:O,$E$5),0))</f>
        <v/>
      </c>
      <c r="N2254" s="104" t="str">
        <f>IF(CADA_PROD!C2252="","",G2254/E2254)</f>
        <v/>
      </c>
    </row>
    <row r="2255" spans="2:14" ht="30" customHeight="1">
      <c r="B2255" s="21">
        <f t="shared" si="71"/>
        <v>2248</v>
      </c>
      <c r="C2255" s="99" t="str">
        <f>IF(CADA_PROD!C2253="","",CADA_PROD!C2253)</f>
        <v/>
      </c>
      <c r="D2255" s="100" t="str">
        <f>IF(CADA_PROD!D2253="","",CADA_PROD!D2253)</f>
        <v/>
      </c>
      <c r="E2255" s="101" t="str">
        <f>IF(CADA_PROD!E2253="","",CADA_PROD!E2253)</f>
        <v/>
      </c>
      <c r="F2255" s="101" t="str">
        <f>IF(CADA_PROD!D2253="","",SUMIFS(MOVI_ENTR!I:I,MOVI_ENTR!D:D,D2255,MOVI_ENTR!O:O,$E$5))</f>
        <v/>
      </c>
      <c r="G2255" s="101" t="str">
        <f>IF(CADA_PROD!C2253="","",SUMIFS(MOVI_SAID!H:H,MOVI_SAID!D:D,D2255,MOVI_SAID!L:L,$E$5))</f>
        <v/>
      </c>
      <c r="H2255" s="101" t="str">
        <f t="shared" si="70"/>
        <v/>
      </c>
      <c r="I2255" s="100" t="str">
        <f>IF(CADA_PROD!C2253="","",IFERROR(IF(H2255&lt;=0,"Sem estoque",IF(H2255/E2255&lt;0.25,"Quase sem estoque",IF(H2255/E2255&lt;1.2,"Estoque baixo",IF(H2255/E2255&lt;2,"Estoque moderado","Estoque confortável")))),""))</f>
        <v/>
      </c>
      <c r="J2255" s="102" t="str">
        <f>IF(CADA_PROD!C2253="","",SUMIFS(MOVI_ENTR!M:M,MOVI_ENTR!D:D,D2255,MOVI_ENTR!O:O,$E$5))</f>
        <v/>
      </c>
      <c r="K2255" s="103" t="str">
        <f>IF(CADA_PROD!C2253="","",IFERROR($J2255/SUM($J$8:$J$1008),""))</f>
        <v/>
      </c>
      <c r="L2255" s="103" t="str">
        <f>IF(CADA_PROD!C2253="","",IFERROR(H2255/SUM($H$8:$H$1008),""))</f>
        <v/>
      </c>
      <c r="M2255" s="102" t="str">
        <f>IF(CADA_PROD!$C2253="","",IFERROR(SUMIFS(MOVI_ENTR!M:M,MOVI_ENTR!D:D,D2255,MOVI_ENTR!O:O,$E$5)/SUMIFS(MOVI_ENTR!I:I,MOVI_ENTR!D:D,D2255,MOVI_ENTR!O:O,$E$5),0))</f>
        <v/>
      </c>
      <c r="N2255" s="104" t="str">
        <f>IF(CADA_PROD!C2253="","",G2255/E2255)</f>
        <v/>
      </c>
    </row>
    <row r="2256" spans="2:14" ht="30" customHeight="1">
      <c r="B2256" s="21">
        <f t="shared" si="71"/>
        <v>2249</v>
      </c>
      <c r="C2256" s="99" t="str">
        <f>IF(CADA_PROD!C2254="","",CADA_PROD!C2254)</f>
        <v/>
      </c>
      <c r="D2256" s="100" t="str">
        <f>IF(CADA_PROD!D2254="","",CADA_PROD!D2254)</f>
        <v/>
      </c>
      <c r="E2256" s="101" t="str">
        <f>IF(CADA_PROD!E2254="","",CADA_PROD!E2254)</f>
        <v/>
      </c>
      <c r="F2256" s="101" t="str">
        <f>IF(CADA_PROD!D2254="","",SUMIFS(MOVI_ENTR!I:I,MOVI_ENTR!D:D,D2256,MOVI_ENTR!O:O,$E$5))</f>
        <v/>
      </c>
      <c r="G2256" s="101" t="str">
        <f>IF(CADA_PROD!C2254="","",SUMIFS(MOVI_SAID!H:H,MOVI_SAID!D:D,D2256,MOVI_SAID!L:L,$E$5))</f>
        <v/>
      </c>
      <c r="H2256" s="101" t="str">
        <f t="shared" si="70"/>
        <v/>
      </c>
      <c r="I2256" s="100" t="str">
        <f>IF(CADA_PROD!C2254="","",IFERROR(IF(H2256&lt;=0,"Sem estoque",IF(H2256/E2256&lt;0.25,"Quase sem estoque",IF(H2256/E2256&lt;1.2,"Estoque baixo",IF(H2256/E2256&lt;2,"Estoque moderado","Estoque confortável")))),""))</f>
        <v/>
      </c>
      <c r="J2256" s="102" t="str">
        <f>IF(CADA_PROD!C2254="","",SUMIFS(MOVI_ENTR!M:M,MOVI_ENTR!D:D,D2256,MOVI_ENTR!O:O,$E$5))</f>
        <v/>
      </c>
      <c r="K2256" s="103" t="str">
        <f>IF(CADA_PROD!C2254="","",IFERROR($J2256/SUM($J$8:$J$1008),""))</f>
        <v/>
      </c>
      <c r="L2256" s="103" t="str">
        <f>IF(CADA_PROD!C2254="","",IFERROR(H2256/SUM($H$8:$H$1008),""))</f>
        <v/>
      </c>
      <c r="M2256" s="102" t="str">
        <f>IF(CADA_PROD!$C2254="","",IFERROR(SUMIFS(MOVI_ENTR!M:M,MOVI_ENTR!D:D,D2256,MOVI_ENTR!O:O,$E$5)/SUMIFS(MOVI_ENTR!I:I,MOVI_ENTR!D:D,D2256,MOVI_ENTR!O:O,$E$5),0))</f>
        <v/>
      </c>
      <c r="N2256" s="104" t="str">
        <f>IF(CADA_PROD!C2254="","",G2256/E2256)</f>
        <v/>
      </c>
    </row>
    <row r="2257" spans="2:14" ht="30" customHeight="1">
      <c r="B2257" s="21">
        <f t="shared" si="71"/>
        <v>2250</v>
      </c>
      <c r="C2257" s="99" t="str">
        <f>IF(CADA_PROD!C2255="","",CADA_PROD!C2255)</f>
        <v/>
      </c>
      <c r="D2257" s="100" t="str">
        <f>IF(CADA_PROD!D2255="","",CADA_PROD!D2255)</f>
        <v/>
      </c>
      <c r="E2257" s="101" t="str">
        <f>IF(CADA_PROD!E2255="","",CADA_PROD!E2255)</f>
        <v/>
      </c>
      <c r="F2257" s="101" t="str">
        <f>IF(CADA_PROD!D2255="","",SUMIFS(MOVI_ENTR!I:I,MOVI_ENTR!D:D,D2257,MOVI_ENTR!O:O,$E$5))</f>
        <v/>
      </c>
      <c r="G2257" s="101" t="str">
        <f>IF(CADA_PROD!C2255="","",SUMIFS(MOVI_SAID!H:H,MOVI_SAID!D:D,D2257,MOVI_SAID!L:L,$E$5))</f>
        <v/>
      </c>
      <c r="H2257" s="101" t="str">
        <f t="shared" si="70"/>
        <v/>
      </c>
      <c r="I2257" s="100" t="str">
        <f>IF(CADA_PROD!C2255="","",IFERROR(IF(H2257&lt;=0,"Sem estoque",IF(H2257/E2257&lt;0.25,"Quase sem estoque",IF(H2257/E2257&lt;1.2,"Estoque baixo",IF(H2257/E2257&lt;2,"Estoque moderado","Estoque confortável")))),""))</f>
        <v/>
      </c>
      <c r="J2257" s="102" t="str">
        <f>IF(CADA_PROD!C2255="","",SUMIFS(MOVI_ENTR!M:M,MOVI_ENTR!D:D,D2257,MOVI_ENTR!O:O,$E$5))</f>
        <v/>
      </c>
      <c r="K2257" s="103" t="str">
        <f>IF(CADA_PROD!C2255="","",IFERROR($J2257/SUM($J$8:$J$1008),""))</f>
        <v/>
      </c>
      <c r="L2257" s="103" t="str">
        <f>IF(CADA_PROD!C2255="","",IFERROR(H2257/SUM($H$8:$H$1008),""))</f>
        <v/>
      </c>
      <c r="M2257" s="102" t="str">
        <f>IF(CADA_PROD!$C2255="","",IFERROR(SUMIFS(MOVI_ENTR!M:M,MOVI_ENTR!D:D,D2257,MOVI_ENTR!O:O,$E$5)/SUMIFS(MOVI_ENTR!I:I,MOVI_ENTR!D:D,D2257,MOVI_ENTR!O:O,$E$5),0))</f>
        <v/>
      </c>
      <c r="N2257" s="104" t="str">
        <f>IF(CADA_PROD!C2255="","",G2257/E2257)</f>
        <v/>
      </c>
    </row>
    <row r="2258" spans="2:14" ht="30" customHeight="1">
      <c r="B2258" s="21">
        <f t="shared" si="71"/>
        <v>2251</v>
      </c>
      <c r="C2258" s="99" t="str">
        <f>IF(CADA_PROD!C2256="","",CADA_PROD!C2256)</f>
        <v/>
      </c>
      <c r="D2258" s="100" t="str">
        <f>IF(CADA_PROD!D2256="","",CADA_PROD!D2256)</f>
        <v/>
      </c>
      <c r="E2258" s="101" t="str">
        <f>IF(CADA_PROD!E2256="","",CADA_PROD!E2256)</f>
        <v/>
      </c>
      <c r="F2258" s="101" t="str">
        <f>IF(CADA_PROD!D2256="","",SUMIFS(MOVI_ENTR!I:I,MOVI_ENTR!D:D,D2258,MOVI_ENTR!O:O,$E$5))</f>
        <v/>
      </c>
      <c r="G2258" s="101" t="str">
        <f>IF(CADA_PROD!C2256="","",SUMIFS(MOVI_SAID!H:H,MOVI_SAID!D:D,D2258,MOVI_SAID!L:L,$E$5))</f>
        <v/>
      </c>
      <c r="H2258" s="101" t="str">
        <f t="shared" si="70"/>
        <v/>
      </c>
      <c r="I2258" s="100" t="str">
        <f>IF(CADA_PROD!C2256="","",IFERROR(IF(H2258&lt;=0,"Sem estoque",IF(H2258/E2258&lt;0.25,"Quase sem estoque",IF(H2258/E2258&lt;1.2,"Estoque baixo",IF(H2258/E2258&lt;2,"Estoque moderado","Estoque confortável")))),""))</f>
        <v/>
      </c>
      <c r="J2258" s="102" t="str">
        <f>IF(CADA_PROD!C2256="","",SUMIFS(MOVI_ENTR!M:M,MOVI_ENTR!D:D,D2258,MOVI_ENTR!O:O,$E$5))</f>
        <v/>
      </c>
      <c r="K2258" s="103" t="str">
        <f>IF(CADA_PROD!C2256="","",IFERROR($J2258/SUM($J$8:$J$1008),""))</f>
        <v/>
      </c>
      <c r="L2258" s="103" t="str">
        <f>IF(CADA_PROD!C2256="","",IFERROR(H2258/SUM($H$8:$H$1008),""))</f>
        <v/>
      </c>
      <c r="M2258" s="102" t="str">
        <f>IF(CADA_PROD!$C2256="","",IFERROR(SUMIFS(MOVI_ENTR!M:M,MOVI_ENTR!D:D,D2258,MOVI_ENTR!O:O,$E$5)/SUMIFS(MOVI_ENTR!I:I,MOVI_ENTR!D:D,D2258,MOVI_ENTR!O:O,$E$5),0))</f>
        <v/>
      </c>
      <c r="N2258" s="104" t="str">
        <f>IF(CADA_PROD!C2256="","",G2258/E2258)</f>
        <v/>
      </c>
    </row>
    <row r="2259" spans="2:14" ht="30" customHeight="1">
      <c r="B2259" s="21">
        <f t="shared" si="71"/>
        <v>2252</v>
      </c>
      <c r="C2259" s="99" t="str">
        <f>IF(CADA_PROD!C2257="","",CADA_PROD!C2257)</f>
        <v/>
      </c>
      <c r="D2259" s="100" t="str">
        <f>IF(CADA_PROD!D2257="","",CADA_PROD!D2257)</f>
        <v/>
      </c>
      <c r="E2259" s="101" t="str">
        <f>IF(CADA_PROD!E2257="","",CADA_PROD!E2257)</f>
        <v/>
      </c>
      <c r="F2259" s="101" t="str">
        <f>IF(CADA_PROD!D2257="","",SUMIFS(MOVI_ENTR!I:I,MOVI_ENTR!D:D,D2259,MOVI_ENTR!O:O,$E$5))</f>
        <v/>
      </c>
      <c r="G2259" s="101" t="str">
        <f>IF(CADA_PROD!C2257="","",SUMIFS(MOVI_SAID!H:H,MOVI_SAID!D:D,D2259,MOVI_SAID!L:L,$E$5))</f>
        <v/>
      </c>
      <c r="H2259" s="101" t="str">
        <f t="shared" si="70"/>
        <v/>
      </c>
      <c r="I2259" s="100" t="str">
        <f>IF(CADA_PROD!C2257="","",IFERROR(IF(H2259&lt;=0,"Sem estoque",IF(H2259/E2259&lt;0.25,"Quase sem estoque",IF(H2259/E2259&lt;1.2,"Estoque baixo",IF(H2259/E2259&lt;2,"Estoque moderado","Estoque confortável")))),""))</f>
        <v/>
      </c>
      <c r="J2259" s="102" t="str">
        <f>IF(CADA_PROD!C2257="","",SUMIFS(MOVI_ENTR!M:M,MOVI_ENTR!D:D,D2259,MOVI_ENTR!O:O,$E$5))</f>
        <v/>
      </c>
      <c r="K2259" s="103" t="str">
        <f>IF(CADA_PROD!C2257="","",IFERROR($J2259/SUM($J$8:$J$1008),""))</f>
        <v/>
      </c>
      <c r="L2259" s="103" t="str">
        <f>IF(CADA_PROD!C2257="","",IFERROR(H2259/SUM($H$8:$H$1008),""))</f>
        <v/>
      </c>
      <c r="M2259" s="102" t="str">
        <f>IF(CADA_PROD!$C2257="","",IFERROR(SUMIFS(MOVI_ENTR!M:M,MOVI_ENTR!D:D,D2259,MOVI_ENTR!O:O,$E$5)/SUMIFS(MOVI_ENTR!I:I,MOVI_ENTR!D:D,D2259,MOVI_ENTR!O:O,$E$5),0))</f>
        <v/>
      </c>
      <c r="N2259" s="104" t="str">
        <f>IF(CADA_PROD!C2257="","",G2259/E2259)</f>
        <v/>
      </c>
    </row>
    <row r="2260" spans="2:14" ht="30" customHeight="1">
      <c r="B2260" s="21">
        <f t="shared" si="71"/>
        <v>2253</v>
      </c>
      <c r="C2260" s="99" t="str">
        <f>IF(CADA_PROD!C2258="","",CADA_PROD!C2258)</f>
        <v/>
      </c>
      <c r="D2260" s="100" t="str">
        <f>IF(CADA_PROD!D2258="","",CADA_PROD!D2258)</f>
        <v/>
      </c>
      <c r="E2260" s="101" t="str">
        <f>IF(CADA_PROD!E2258="","",CADA_PROD!E2258)</f>
        <v/>
      </c>
      <c r="F2260" s="101" t="str">
        <f>IF(CADA_PROD!D2258="","",SUMIFS(MOVI_ENTR!I:I,MOVI_ENTR!D:D,D2260,MOVI_ENTR!O:O,$E$5))</f>
        <v/>
      </c>
      <c r="G2260" s="101" t="str">
        <f>IF(CADA_PROD!C2258="","",SUMIFS(MOVI_SAID!H:H,MOVI_SAID!D:D,D2260,MOVI_SAID!L:L,$E$5))</f>
        <v/>
      </c>
      <c r="H2260" s="101" t="str">
        <f t="shared" si="70"/>
        <v/>
      </c>
      <c r="I2260" s="100" t="str">
        <f>IF(CADA_PROD!C2258="","",IFERROR(IF(H2260&lt;=0,"Sem estoque",IF(H2260/E2260&lt;0.25,"Quase sem estoque",IF(H2260/E2260&lt;1.2,"Estoque baixo",IF(H2260/E2260&lt;2,"Estoque moderado","Estoque confortável")))),""))</f>
        <v/>
      </c>
      <c r="J2260" s="102" t="str">
        <f>IF(CADA_PROD!C2258="","",SUMIFS(MOVI_ENTR!M:M,MOVI_ENTR!D:D,D2260,MOVI_ENTR!O:O,$E$5))</f>
        <v/>
      </c>
      <c r="K2260" s="103" t="str">
        <f>IF(CADA_PROD!C2258="","",IFERROR($J2260/SUM($J$8:$J$1008),""))</f>
        <v/>
      </c>
      <c r="L2260" s="103" t="str">
        <f>IF(CADA_PROD!C2258="","",IFERROR(H2260/SUM($H$8:$H$1008),""))</f>
        <v/>
      </c>
      <c r="M2260" s="102" t="str">
        <f>IF(CADA_PROD!$C2258="","",IFERROR(SUMIFS(MOVI_ENTR!M:M,MOVI_ENTR!D:D,D2260,MOVI_ENTR!O:O,$E$5)/SUMIFS(MOVI_ENTR!I:I,MOVI_ENTR!D:D,D2260,MOVI_ENTR!O:O,$E$5),0))</f>
        <v/>
      </c>
      <c r="N2260" s="104" t="str">
        <f>IF(CADA_PROD!C2258="","",G2260/E2260)</f>
        <v/>
      </c>
    </row>
    <row r="2261" spans="2:14" ht="30" customHeight="1">
      <c r="B2261" s="21">
        <f t="shared" si="71"/>
        <v>2254</v>
      </c>
      <c r="C2261" s="99" t="str">
        <f>IF(CADA_PROD!C2259="","",CADA_PROD!C2259)</f>
        <v/>
      </c>
      <c r="D2261" s="100" t="str">
        <f>IF(CADA_PROD!D2259="","",CADA_PROD!D2259)</f>
        <v/>
      </c>
      <c r="E2261" s="101" t="str">
        <f>IF(CADA_PROD!E2259="","",CADA_PROD!E2259)</f>
        <v/>
      </c>
      <c r="F2261" s="101" t="str">
        <f>IF(CADA_PROD!D2259="","",SUMIFS(MOVI_ENTR!I:I,MOVI_ENTR!D:D,D2261,MOVI_ENTR!O:O,$E$5))</f>
        <v/>
      </c>
      <c r="G2261" s="101" t="str">
        <f>IF(CADA_PROD!C2259="","",SUMIFS(MOVI_SAID!H:H,MOVI_SAID!D:D,D2261,MOVI_SAID!L:L,$E$5))</f>
        <v/>
      </c>
      <c r="H2261" s="101" t="str">
        <f t="shared" si="70"/>
        <v/>
      </c>
      <c r="I2261" s="100" t="str">
        <f>IF(CADA_PROD!C2259="","",IFERROR(IF(H2261&lt;=0,"Sem estoque",IF(H2261/E2261&lt;0.25,"Quase sem estoque",IF(H2261/E2261&lt;1.2,"Estoque baixo",IF(H2261/E2261&lt;2,"Estoque moderado","Estoque confortável")))),""))</f>
        <v/>
      </c>
      <c r="J2261" s="102" t="str">
        <f>IF(CADA_PROD!C2259="","",SUMIFS(MOVI_ENTR!M:M,MOVI_ENTR!D:D,D2261,MOVI_ENTR!O:O,$E$5))</f>
        <v/>
      </c>
      <c r="K2261" s="103" t="str">
        <f>IF(CADA_PROD!C2259="","",IFERROR($J2261/SUM($J$8:$J$1008),""))</f>
        <v/>
      </c>
      <c r="L2261" s="103" t="str">
        <f>IF(CADA_PROD!C2259="","",IFERROR(H2261/SUM($H$8:$H$1008),""))</f>
        <v/>
      </c>
      <c r="M2261" s="102" t="str">
        <f>IF(CADA_PROD!$C2259="","",IFERROR(SUMIFS(MOVI_ENTR!M:M,MOVI_ENTR!D:D,D2261,MOVI_ENTR!O:O,$E$5)/SUMIFS(MOVI_ENTR!I:I,MOVI_ENTR!D:D,D2261,MOVI_ENTR!O:O,$E$5),0))</f>
        <v/>
      </c>
      <c r="N2261" s="104" t="str">
        <f>IF(CADA_PROD!C2259="","",G2261/E2261)</f>
        <v/>
      </c>
    </row>
    <row r="2262" spans="2:14" ht="30" customHeight="1">
      <c r="B2262" s="21">
        <f t="shared" si="71"/>
        <v>2255</v>
      </c>
      <c r="C2262" s="99" t="str">
        <f>IF(CADA_PROD!C2260="","",CADA_PROD!C2260)</f>
        <v/>
      </c>
      <c r="D2262" s="100" t="str">
        <f>IF(CADA_PROD!D2260="","",CADA_PROD!D2260)</f>
        <v/>
      </c>
      <c r="E2262" s="101" t="str">
        <f>IF(CADA_PROD!E2260="","",CADA_PROD!E2260)</f>
        <v/>
      </c>
      <c r="F2262" s="101" t="str">
        <f>IF(CADA_PROD!D2260="","",SUMIFS(MOVI_ENTR!I:I,MOVI_ENTR!D:D,D2262,MOVI_ENTR!O:O,$E$5))</f>
        <v/>
      </c>
      <c r="G2262" s="101" t="str">
        <f>IF(CADA_PROD!C2260="","",SUMIFS(MOVI_SAID!H:H,MOVI_SAID!D:D,D2262,MOVI_SAID!L:L,$E$5))</f>
        <v/>
      </c>
      <c r="H2262" s="101" t="str">
        <f t="shared" si="70"/>
        <v/>
      </c>
      <c r="I2262" s="100" t="str">
        <f>IF(CADA_PROD!C2260="","",IFERROR(IF(H2262&lt;=0,"Sem estoque",IF(H2262/E2262&lt;0.25,"Quase sem estoque",IF(H2262/E2262&lt;1.2,"Estoque baixo",IF(H2262/E2262&lt;2,"Estoque moderado","Estoque confortável")))),""))</f>
        <v/>
      </c>
      <c r="J2262" s="102" t="str">
        <f>IF(CADA_PROD!C2260="","",SUMIFS(MOVI_ENTR!M:M,MOVI_ENTR!D:D,D2262,MOVI_ENTR!O:O,$E$5))</f>
        <v/>
      </c>
      <c r="K2262" s="103" t="str">
        <f>IF(CADA_PROD!C2260="","",IFERROR($J2262/SUM($J$8:$J$1008),""))</f>
        <v/>
      </c>
      <c r="L2262" s="103" t="str">
        <f>IF(CADA_PROD!C2260="","",IFERROR(H2262/SUM($H$8:$H$1008),""))</f>
        <v/>
      </c>
      <c r="M2262" s="102" t="str">
        <f>IF(CADA_PROD!$C2260="","",IFERROR(SUMIFS(MOVI_ENTR!M:M,MOVI_ENTR!D:D,D2262,MOVI_ENTR!O:O,$E$5)/SUMIFS(MOVI_ENTR!I:I,MOVI_ENTR!D:D,D2262,MOVI_ENTR!O:O,$E$5),0))</f>
        <v/>
      </c>
      <c r="N2262" s="104" t="str">
        <f>IF(CADA_PROD!C2260="","",G2262/E2262)</f>
        <v/>
      </c>
    </row>
    <row r="2263" spans="2:14" ht="30" customHeight="1">
      <c r="B2263" s="21">
        <f t="shared" si="71"/>
        <v>2256</v>
      </c>
      <c r="C2263" s="99" t="str">
        <f>IF(CADA_PROD!C2261="","",CADA_PROD!C2261)</f>
        <v/>
      </c>
      <c r="D2263" s="100" t="str">
        <f>IF(CADA_PROD!D2261="","",CADA_PROD!D2261)</f>
        <v/>
      </c>
      <c r="E2263" s="101" t="str">
        <f>IF(CADA_PROD!E2261="","",CADA_PROD!E2261)</f>
        <v/>
      </c>
      <c r="F2263" s="101" t="str">
        <f>IF(CADA_PROD!D2261="","",SUMIFS(MOVI_ENTR!I:I,MOVI_ENTR!D:D,D2263,MOVI_ENTR!O:O,$E$5))</f>
        <v/>
      </c>
      <c r="G2263" s="101" t="str">
        <f>IF(CADA_PROD!C2261="","",SUMIFS(MOVI_SAID!H:H,MOVI_SAID!D:D,D2263,MOVI_SAID!L:L,$E$5))</f>
        <v/>
      </c>
      <c r="H2263" s="101" t="str">
        <f t="shared" si="70"/>
        <v/>
      </c>
      <c r="I2263" s="100" t="str">
        <f>IF(CADA_PROD!C2261="","",IFERROR(IF(H2263&lt;=0,"Sem estoque",IF(H2263/E2263&lt;0.25,"Quase sem estoque",IF(H2263/E2263&lt;1.2,"Estoque baixo",IF(H2263/E2263&lt;2,"Estoque moderado","Estoque confortável")))),""))</f>
        <v/>
      </c>
      <c r="J2263" s="102" t="str">
        <f>IF(CADA_PROD!C2261="","",SUMIFS(MOVI_ENTR!M:M,MOVI_ENTR!D:D,D2263,MOVI_ENTR!O:O,$E$5))</f>
        <v/>
      </c>
      <c r="K2263" s="103" t="str">
        <f>IF(CADA_PROD!C2261="","",IFERROR($J2263/SUM($J$8:$J$1008),""))</f>
        <v/>
      </c>
      <c r="L2263" s="103" t="str">
        <f>IF(CADA_PROD!C2261="","",IFERROR(H2263/SUM($H$8:$H$1008),""))</f>
        <v/>
      </c>
      <c r="M2263" s="102" t="str">
        <f>IF(CADA_PROD!$C2261="","",IFERROR(SUMIFS(MOVI_ENTR!M:M,MOVI_ENTR!D:D,D2263,MOVI_ENTR!O:O,$E$5)/SUMIFS(MOVI_ENTR!I:I,MOVI_ENTR!D:D,D2263,MOVI_ENTR!O:O,$E$5),0))</f>
        <v/>
      </c>
      <c r="N2263" s="104" t="str">
        <f>IF(CADA_PROD!C2261="","",G2263/E2263)</f>
        <v/>
      </c>
    </row>
    <row r="2264" spans="2:14" ht="30" customHeight="1">
      <c r="B2264" s="21">
        <f t="shared" si="71"/>
        <v>2257</v>
      </c>
      <c r="C2264" s="99" t="str">
        <f>IF(CADA_PROD!C2262="","",CADA_PROD!C2262)</f>
        <v/>
      </c>
      <c r="D2264" s="100" t="str">
        <f>IF(CADA_PROD!D2262="","",CADA_PROD!D2262)</f>
        <v/>
      </c>
      <c r="E2264" s="101" t="str">
        <f>IF(CADA_PROD!E2262="","",CADA_PROD!E2262)</f>
        <v/>
      </c>
      <c r="F2264" s="101" t="str">
        <f>IF(CADA_PROD!D2262="","",SUMIFS(MOVI_ENTR!I:I,MOVI_ENTR!D:D,D2264,MOVI_ENTR!O:O,$E$5))</f>
        <v/>
      </c>
      <c r="G2264" s="101" t="str">
        <f>IF(CADA_PROD!C2262="","",SUMIFS(MOVI_SAID!H:H,MOVI_SAID!D:D,D2264,MOVI_SAID!L:L,$E$5))</f>
        <v/>
      </c>
      <c r="H2264" s="101" t="str">
        <f t="shared" si="70"/>
        <v/>
      </c>
      <c r="I2264" s="100" t="str">
        <f>IF(CADA_PROD!C2262="","",IFERROR(IF(H2264&lt;=0,"Sem estoque",IF(H2264/E2264&lt;0.25,"Quase sem estoque",IF(H2264/E2264&lt;1.2,"Estoque baixo",IF(H2264/E2264&lt;2,"Estoque moderado","Estoque confortável")))),""))</f>
        <v/>
      </c>
      <c r="J2264" s="102" t="str">
        <f>IF(CADA_PROD!C2262="","",SUMIFS(MOVI_ENTR!M:M,MOVI_ENTR!D:D,D2264,MOVI_ENTR!O:O,$E$5))</f>
        <v/>
      </c>
      <c r="K2264" s="103" t="str">
        <f>IF(CADA_PROD!C2262="","",IFERROR($J2264/SUM($J$8:$J$1008),""))</f>
        <v/>
      </c>
      <c r="L2264" s="103" t="str">
        <f>IF(CADA_PROD!C2262="","",IFERROR(H2264/SUM($H$8:$H$1008),""))</f>
        <v/>
      </c>
      <c r="M2264" s="102" t="str">
        <f>IF(CADA_PROD!$C2262="","",IFERROR(SUMIFS(MOVI_ENTR!M:M,MOVI_ENTR!D:D,D2264,MOVI_ENTR!O:O,$E$5)/SUMIFS(MOVI_ENTR!I:I,MOVI_ENTR!D:D,D2264,MOVI_ENTR!O:O,$E$5),0))</f>
        <v/>
      </c>
      <c r="N2264" s="104" t="str">
        <f>IF(CADA_PROD!C2262="","",G2264/E2264)</f>
        <v/>
      </c>
    </row>
    <row r="2265" spans="2:14" ht="30" customHeight="1">
      <c r="B2265" s="21">
        <f t="shared" si="71"/>
        <v>2258</v>
      </c>
      <c r="C2265" s="99" t="str">
        <f>IF(CADA_PROD!C2263="","",CADA_PROD!C2263)</f>
        <v/>
      </c>
      <c r="D2265" s="100" t="str">
        <f>IF(CADA_PROD!D2263="","",CADA_PROD!D2263)</f>
        <v/>
      </c>
      <c r="E2265" s="101" t="str">
        <f>IF(CADA_PROD!E2263="","",CADA_PROD!E2263)</f>
        <v/>
      </c>
      <c r="F2265" s="101" t="str">
        <f>IF(CADA_PROD!D2263="","",SUMIFS(MOVI_ENTR!I:I,MOVI_ENTR!D:D,D2265,MOVI_ENTR!O:O,$E$5))</f>
        <v/>
      </c>
      <c r="G2265" s="101" t="str">
        <f>IF(CADA_PROD!C2263="","",SUMIFS(MOVI_SAID!H:H,MOVI_SAID!D:D,D2265,MOVI_SAID!L:L,$E$5))</f>
        <v/>
      </c>
      <c r="H2265" s="101" t="str">
        <f t="shared" si="70"/>
        <v/>
      </c>
      <c r="I2265" s="100" t="str">
        <f>IF(CADA_PROD!C2263="","",IFERROR(IF(H2265&lt;=0,"Sem estoque",IF(H2265/E2265&lt;0.25,"Quase sem estoque",IF(H2265/E2265&lt;1.2,"Estoque baixo",IF(H2265/E2265&lt;2,"Estoque moderado","Estoque confortável")))),""))</f>
        <v/>
      </c>
      <c r="J2265" s="102" t="str">
        <f>IF(CADA_PROD!C2263="","",SUMIFS(MOVI_ENTR!M:M,MOVI_ENTR!D:D,D2265,MOVI_ENTR!O:O,$E$5))</f>
        <v/>
      </c>
      <c r="K2265" s="103" t="str">
        <f>IF(CADA_PROD!C2263="","",IFERROR($J2265/SUM($J$8:$J$1008),""))</f>
        <v/>
      </c>
      <c r="L2265" s="103" t="str">
        <f>IF(CADA_PROD!C2263="","",IFERROR(H2265/SUM($H$8:$H$1008),""))</f>
        <v/>
      </c>
      <c r="M2265" s="102" t="str">
        <f>IF(CADA_PROD!$C2263="","",IFERROR(SUMIFS(MOVI_ENTR!M:M,MOVI_ENTR!D:D,D2265,MOVI_ENTR!O:O,$E$5)/SUMIFS(MOVI_ENTR!I:I,MOVI_ENTR!D:D,D2265,MOVI_ENTR!O:O,$E$5),0))</f>
        <v/>
      </c>
      <c r="N2265" s="104" t="str">
        <f>IF(CADA_PROD!C2263="","",G2265/E2265)</f>
        <v/>
      </c>
    </row>
    <row r="2266" spans="2:14" ht="30" customHeight="1">
      <c r="B2266" s="21">
        <f t="shared" si="71"/>
        <v>2259</v>
      </c>
      <c r="C2266" s="99" t="str">
        <f>IF(CADA_PROD!C2264="","",CADA_PROD!C2264)</f>
        <v/>
      </c>
      <c r="D2266" s="100" t="str">
        <f>IF(CADA_PROD!D2264="","",CADA_PROD!D2264)</f>
        <v/>
      </c>
      <c r="E2266" s="101" t="str">
        <f>IF(CADA_PROD!E2264="","",CADA_PROD!E2264)</f>
        <v/>
      </c>
      <c r="F2266" s="101" t="str">
        <f>IF(CADA_PROD!D2264="","",SUMIFS(MOVI_ENTR!I:I,MOVI_ENTR!D:D,D2266,MOVI_ENTR!O:O,$E$5))</f>
        <v/>
      </c>
      <c r="G2266" s="101" t="str">
        <f>IF(CADA_PROD!C2264="","",SUMIFS(MOVI_SAID!H:H,MOVI_SAID!D:D,D2266,MOVI_SAID!L:L,$E$5))</f>
        <v/>
      </c>
      <c r="H2266" s="101" t="str">
        <f t="shared" si="70"/>
        <v/>
      </c>
      <c r="I2266" s="100" t="str">
        <f>IF(CADA_PROD!C2264="","",IFERROR(IF(H2266&lt;=0,"Sem estoque",IF(H2266/E2266&lt;0.25,"Quase sem estoque",IF(H2266/E2266&lt;1.2,"Estoque baixo",IF(H2266/E2266&lt;2,"Estoque moderado","Estoque confortável")))),""))</f>
        <v/>
      </c>
      <c r="J2266" s="102" t="str">
        <f>IF(CADA_PROD!C2264="","",SUMIFS(MOVI_ENTR!M:M,MOVI_ENTR!D:D,D2266,MOVI_ENTR!O:O,$E$5))</f>
        <v/>
      </c>
      <c r="K2266" s="103" t="str">
        <f>IF(CADA_PROD!C2264="","",IFERROR($J2266/SUM($J$8:$J$1008),""))</f>
        <v/>
      </c>
      <c r="L2266" s="103" t="str">
        <f>IF(CADA_PROD!C2264="","",IFERROR(H2266/SUM($H$8:$H$1008),""))</f>
        <v/>
      </c>
      <c r="M2266" s="102" t="str">
        <f>IF(CADA_PROD!$C2264="","",IFERROR(SUMIFS(MOVI_ENTR!M:M,MOVI_ENTR!D:D,D2266,MOVI_ENTR!O:O,$E$5)/SUMIFS(MOVI_ENTR!I:I,MOVI_ENTR!D:D,D2266,MOVI_ENTR!O:O,$E$5),0))</f>
        <v/>
      </c>
      <c r="N2266" s="104" t="str">
        <f>IF(CADA_PROD!C2264="","",G2266/E2266)</f>
        <v/>
      </c>
    </row>
    <row r="2267" spans="2:14" ht="30" customHeight="1">
      <c r="B2267" s="21">
        <f t="shared" si="71"/>
        <v>2260</v>
      </c>
      <c r="C2267" s="99" t="str">
        <f>IF(CADA_PROD!C2265="","",CADA_PROD!C2265)</f>
        <v/>
      </c>
      <c r="D2267" s="100" t="str">
        <f>IF(CADA_PROD!D2265="","",CADA_PROD!D2265)</f>
        <v/>
      </c>
      <c r="E2267" s="101" t="str">
        <f>IF(CADA_PROD!E2265="","",CADA_PROD!E2265)</f>
        <v/>
      </c>
      <c r="F2267" s="101" t="str">
        <f>IF(CADA_PROD!D2265="","",SUMIFS(MOVI_ENTR!I:I,MOVI_ENTR!D:D,D2267,MOVI_ENTR!O:O,$E$5))</f>
        <v/>
      </c>
      <c r="G2267" s="101" t="str">
        <f>IF(CADA_PROD!C2265="","",SUMIFS(MOVI_SAID!H:H,MOVI_SAID!D:D,D2267,MOVI_SAID!L:L,$E$5))</f>
        <v/>
      </c>
      <c r="H2267" s="101" t="str">
        <f t="shared" si="70"/>
        <v/>
      </c>
      <c r="I2267" s="100" t="str">
        <f>IF(CADA_PROD!C2265="","",IFERROR(IF(H2267&lt;=0,"Sem estoque",IF(H2267/E2267&lt;0.25,"Quase sem estoque",IF(H2267/E2267&lt;1.2,"Estoque baixo",IF(H2267/E2267&lt;2,"Estoque moderado","Estoque confortável")))),""))</f>
        <v/>
      </c>
      <c r="J2267" s="102" t="str">
        <f>IF(CADA_PROD!C2265="","",SUMIFS(MOVI_ENTR!M:M,MOVI_ENTR!D:D,D2267,MOVI_ENTR!O:O,$E$5))</f>
        <v/>
      </c>
      <c r="K2267" s="103" t="str">
        <f>IF(CADA_PROD!C2265="","",IFERROR($J2267/SUM($J$8:$J$1008),""))</f>
        <v/>
      </c>
      <c r="L2267" s="103" t="str">
        <f>IF(CADA_PROD!C2265="","",IFERROR(H2267/SUM($H$8:$H$1008),""))</f>
        <v/>
      </c>
      <c r="M2267" s="102" t="str">
        <f>IF(CADA_PROD!$C2265="","",IFERROR(SUMIFS(MOVI_ENTR!M:M,MOVI_ENTR!D:D,D2267,MOVI_ENTR!O:O,$E$5)/SUMIFS(MOVI_ENTR!I:I,MOVI_ENTR!D:D,D2267,MOVI_ENTR!O:O,$E$5),0))</f>
        <v/>
      </c>
      <c r="N2267" s="104" t="str">
        <f>IF(CADA_PROD!C2265="","",G2267/E2267)</f>
        <v/>
      </c>
    </row>
    <row r="2268" spans="2:14" ht="30" customHeight="1">
      <c r="B2268" s="21">
        <f t="shared" si="71"/>
        <v>2261</v>
      </c>
      <c r="C2268" s="99" t="str">
        <f>IF(CADA_PROD!C2266="","",CADA_PROD!C2266)</f>
        <v/>
      </c>
      <c r="D2268" s="100" t="str">
        <f>IF(CADA_PROD!D2266="","",CADA_PROD!D2266)</f>
        <v/>
      </c>
      <c r="E2268" s="101" t="str">
        <f>IF(CADA_PROD!E2266="","",CADA_PROD!E2266)</f>
        <v/>
      </c>
      <c r="F2268" s="101" t="str">
        <f>IF(CADA_PROD!D2266="","",SUMIFS(MOVI_ENTR!I:I,MOVI_ENTR!D:D,D2268,MOVI_ENTR!O:O,$E$5))</f>
        <v/>
      </c>
      <c r="G2268" s="101" t="str">
        <f>IF(CADA_PROD!C2266="","",SUMIFS(MOVI_SAID!H:H,MOVI_SAID!D:D,D2268,MOVI_SAID!L:L,$E$5))</f>
        <v/>
      </c>
      <c r="H2268" s="101" t="str">
        <f t="shared" si="70"/>
        <v/>
      </c>
      <c r="I2268" s="100" t="str">
        <f>IF(CADA_PROD!C2266="","",IFERROR(IF(H2268&lt;=0,"Sem estoque",IF(H2268/E2268&lt;0.25,"Quase sem estoque",IF(H2268/E2268&lt;1.2,"Estoque baixo",IF(H2268/E2268&lt;2,"Estoque moderado","Estoque confortável")))),""))</f>
        <v/>
      </c>
      <c r="J2268" s="102" t="str">
        <f>IF(CADA_PROD!C2266="","",SUMIFS(MOVI_ENTR!M:M,MOVI_ENTR!D:D,D2268,MOVI_ENTR!O:O,$E$5))</f>
        <v/>
      </c>
      <c r="K2268" s="103" t="str">
        <f>IF(CADA_PROD!C2266="","",IFERROR($J2268/SUM($J$8:$J$1008),""))</f>
        <v/>
      </c>
      <c r="L2268" s="103" t="str">
        <f>IF(CADA_PROD!C2266="","",IFERROR(H2268/SUM($H$8:$H$1008),""))</f>
        <v/>
      </c>
      <c r="M2268" s="102" t="str">
        <f>IF(CADA_PROD!$C2266="","",IFERROR(SUMIFS(MOVI_ENTR!M:M,MOVI_ENTR!D:D,D2268,MOVI_ENTR!O:O,$E$5)/SUMIFS(MOVI_ENTR!I:I,MOVI_ENTR!D:D,D2268,MOVI_ENTR!O:O,$E$5),0))</f>
        <v/>
      </c>
      <c r="N2268" s="104" t="str">
        <f>IF(CADA_PROD!C2266="","",G2268/E2268)</f>
        <v/>
      </c>
    </row>
    <row r="2269" spans="2:14" ht="30" customHeight="1">
      <c r="B2269" s="21">
        <f t="shared" si="71"/>
        <v>2262</v>
      </c>
      <c r="C2269" s="99" t="str">
        <f>IF(CADA_PROD!C2267="","",CADA_PROD!C2267)</f>
        <v/>
      </c>
      <c r="D2269" s="100" t="str">
        <f>IF(CADA_PROD!D2267="","",CADA_PROD!D2267)</f>
        <v/>
      </c>
      <c r="E2269" s="101" t="str">
        <f>IF(CADA_PROD!E2267="","",CADA_PROD!E2267)</f>
        <v/>
      </c>
      <c r="F2269" s="101" t="str">
        <f>IF(CADA_PROD!D2267="","",SUMIFS(MOVI_ENTR!I:I,MOVI_ENTR!D:D,D2269,MOVI_ENTR!O:O,$E$5))</f>
        <v/>
      </c>
      <c r="G2269" s="101" t="str">
        <f>IF(CADA_PROD!C2267="","",SUMIFS(MOVI_SAID!H:H,MOVI_SAID!D:D,D2269,MOVI_SAID!L:L,$E$5))</f>
        <v/>
      </c>
      <c r="H2269" s="101" t="str">
        <f t="shared" si="70"/>
        <v/>
      </c>
      <c r="I2269" s="100" t="str">
        <f>IF(CADA_PROD!C2267="","",IFERROR(IF(H2269&lt;=0,"Sem estoque",IF(H2269/E2269&lt;0.25,"Quase sem estoque",IF(H2269/E2269&lt;1.2,"Estoque baixo",IF(H2269/E2269&lt;2,"Estoque moderado","Estoque confortável")))),""))</f>
        <v/>
      </c>
      <c r="J2269" s="102" t="str">
        <f>IF(CADA_PROD!C2267="","",SUMIFS(MOVI_ENTR!M:M,MOVI_ENTR!D:D,D2269,MOVI_ENTR!O:O,$E$5))</f>
        <v/>
      </c>
      <c r="K2269" s="103" t="str">
        <f>IF(CADA_PROD!C2267="","",IFERROR($J2269/SUM($J$8:$J$1008),""))</f>
        <v/>
      </c>
      <c r="L2269" s="103" t="str">
        <f>IF(CADA_PROD!C2267="","",IFERROR(H2269/SUM($H$8:$H$1008),""))</f>
        <v/>
      </c>
      <c r="M2269" s="102" t="str">
        <f>IF(CADA_PROD!$C2267="","",IFERROR(SUMIFS(MOVI_ENTR!M:M,MOVI_ENTR!D:D,D2269,MOVI_ENTR!O:O,$E$5)/SUMIFS(MOVI_ENTR!I:I,MOVI_ENTR!D:D,D2269,MOVI_ENTR!O:O,$E$5),0))</f>
        <v/>
      </c>
      <c r="N2269" s="104" t="str">
        <f>IF(CADA_PROD!C2267="","",G2269/E2269)</f>
        <v/>
      </c>
    </row>
    <row r="2270" spans="2:14" ht="30" customHeight="1">
      <c r="B2270" s="21">
        <f t="shared" si="71"/>
        <v>2263</v>
      </c>
      <c r="C2270" s="99" t="str">
        <f>IF(CADA_PROD!C2268="","",CADA_PROD!C2268)</f>
        <v/>
      </c>
      <c r="D2270" s="100" t="str">
        <f>IF(CADA_PROD!D2268="","",CADA_PROD!D2268)</f>
        <v/>
      </c>
      <c r="E2270" s="101" t="str">
        <f>IF(CADA_PROD!E2268="","",CADA_PROD!E2268)</f>
        <v/>
      </c>
      <c r="F2270" s="101" t="str">
        <f>IF(CADA_PROD!D2268="","",SUMIFS(MOVI_ENTR!I:I,MOVI_ENTR!D:D,D2270,MOVI_ENTR!O:O,$E$5))</f>
        <v/>
      </c>
      <c r="G2270" s="101" t="str">
        <f>IF(CADA_PROD!C2268="","",SUMIFS(MOVI_SAID!H:H,MOVI_SAID!D:D,D2270,MOVI_SAID!L:L,$E$5))</f>
        <v/>
      </c>
      <c r="H2270" s="101" t="str">
        <f t="shared" si="70"/>
        <v/>
      </c>
      <c r="I2270" s="100" t="str">
        <f>IF(CADA_PROD!C2268="","",IFERROR(IF(H2270&lt;=0,"Sem estoque",IF(H2270/E2270&lt;0.25,"Quase sem estoque",IF(H2270/E2270&lt;1.2,"Estoque baixo",IF(H2270/E2270&lt;2,"Estoque moderado","Estoque confortável")))),""))</f>
        <v/>
      </c>
      <c r="J2270" s="102" t="str">
        <f>IF(CADA_PROD!C2268="","",SUMIFS(MOVI_ENTR!M:M,MOVI_ENTR!D:D,D2270,MOVI_ENTR!O:O,$E$5))</f>
        <v/>
      </c>
      <c r="K2270" s="103" t="str">
        <f>IF(CADA_PROD!C2268="","",IFERROR($J2270/SUM($J$8:$J$1008),""))</f>
        <v/>
      </c>
      <c r="L2270" s="103" t="str">
        <f>IF(CADA_PROD!C2268="","",IFERROR(H2270/SUM($H$8:$H$1008),""))</f>
        <v/>
      </c>
      <c r="M2270" s="102" t="str">
        <f>IF(CADA_PROD!$C2268="","",IFERROR(SUMIFS(MOVI_ENTR!M:M,MOVI_ENTR!D:D,D2270,MOVI_ENTR!O:O,$E$5)/SUMIFS(MOVI_ENTR!I:I,MOVI_ENTR!D:D,D2270,MOVI_ENTR!O:O,$E$5),0))</f>
        <v/>
      </c>
      <c r="N2270" s="104" t="str">
        <f>IF(CADA_PROD!C2268="","",G2270/E2270)</f>
        <v/>
      </c>
    </row>
    <row r="2271" spans="2:14" ht="30" customHeight="1">
      <c r="B2271" s="21">
        <f t="shared" si="71"/>
        <v>2264</v>
      </c>
      <c r="C2271" s="99" t="str">
        <f>IF(CADA_PROD!C2269="","",CADA_PROD!C2269)</f>
        <v/>
      </c>
      <c r="D2271" s="100" t="str">
        <f>IF(CADA_PROD!D2269="","",CADA_PROD!D2269)</f>
        <v/>
      </c>
      <c r="E2271" s="101" t="str">
        <f>IF(CADA_PROD!E2269="","",CADA_PROD!E2269)</f>
        <v/>
      </c>
      <c r="F2271" s="101" t="str">
        <f>IF(CADA_PROD!D2269="","",SUMIFS(MOVI_ENTR!I:I,MOVI_ENTR!D:D,D2271,MOVI_ENTR!O:O,$E$5))</f>
        <v/>
      </c>
      <c r="G2271" s="101" t="str">
        <f>IF(CADA_PROD!C2269="","",SUMIFS(MOVI_SAID!H:H,MOVI_SAID!D:D,D2271,MOVI_SAID!L:L,$E$5))</f>
        <v/>
      </c>
      <c r="H2271" s="101" t="str">
        <f t="shared" si="70"/>
        <v/>
      </c>
      <c r="I2271" s="100" t="str">
        <f>IF(CADA_PROD!C2269="","",IFERROR(IF(H2271&lt;=0,"Sem estoque",IF(H2271/E2271&lt;0.25,"Quase sem estoque",IF(H2271/E2271&lt;1.2,"Estoque baixo",IF(H2271/E2271&lt;2,"Estoque moderado","Estoque confortável")))),""))</f>
        <v/>
      </c>
      <c r="J2271" s="102" t="str">
        <f>IF(CADA_PROD!C2269="","",SUMIFS(MOVI_ENTR!M:M,MOVI_ENTR!D:D,D2271,MOVI_ENTR!O:O,$E$5))</f>
        <v/>
      </c>
      <c r="K2271" s="103" t="str">
        <f>IF(CADA_PROD!C2269="","",IFERROR($J2271/SUM($J$8:$J$1008),""))</f>
        <v/>
      </c>
      <c r="L2271" s="103" t="str">
        <f>IF(CADA_PROD!C2269="","",IFERROR(H2271/SUM($H$8:$H$1008),""))</f>
        <v/>
      </c>
      <c r="M2271" s="102" t="str">
        <f>IF(CADA_PROD!$C2269="","",IFERROR(SUMIFS(MOVI_ENTR!M:M,MOVI_ENTR!D:D,D2271,MOVI_ENTR!O:O,$E$5)/SUMIFS(MOVI_ENTR!I:I,MOVI_ENTR!D:D,D2271,MOVI_ENTR!O:O,$E$5),0))</f>
        <v/>
      </c>
      <c r="N2271" s="104" t="str">
        <f>IF(CADA_PROD!C2269="","",G2271/E2271)</f>
        <v/>
      </c>
    </row>
    <row r="2272" spans="2:14" ht="30" customHeight="1">
      <c r="B2272" s="21">
        <f t="shared" si="71"/>
        <v>2265</v>
      </c>
      <c r="C2272" s="99" t="str">
        <f>IF(CADA_PROD!C2270="","",CADA_PROD!C2270)</f>
        <v/>
      </c>
      <c r="D2272" s="100" t="str">
        <f>IF(CADA_PROD!D2270="","",CADA_PROD!D2270)</f>
        <v/>
      </c>
      <c r="E2272" s="101" t="str">
        <f>IF(CADA_PROD!E2270="","",CADA_PROD!E2270)</f>
        <v/>
      </c>
      <c r="F2272" s="101" t="str">
        <f>IF(CADA_PROD!D2270="","",SUMIFS(MOVI_ENTR!I:I,MOVI_ENTR!D:D,D2272,MOVI_ENTR!O:O,$E$5))</f>
        <v/>
      </c>
      <c r="G2272" s="101" t="str">
        <f>IF(CADA_PROD!C2270="","",SUMIFS(MOVI_SAID!H:H,MOVI_SAID!D:D,D2272,MOVI_SAID!L:L,$E$5))</f>
        <v/>
      </c>
      <c r="H2272" s="101" t="str">
        <f t="shared" si="70"/>
        <v/>
      </c>
      <c r="I2272" s="100" t="str">
        <f>IF(CADA_PROD!C2270="","",IFERROR(IF(H2272&lt;=0,"Sem estoque",IF(H2272/E2272&lt;0.25,"Quase sem estoque",IF(H2272/E2272&lt;1.2,"Estoque baixo",IF(H2272/E2272&lt;2,"Estoque moderado","Estoque confortável")))),""))</f>
        <v/>
      </c>
      <c r="J2272" s="102" t="str">
        <f>IF(CADA_PROD!C2270="","",SUMIFS(MOVI_ENTR!M:M,MOVI_ENTR!D:D,D2272,MOVI_ENTR!O:O,$E$5))</f>
        <v/>
      </c>
      <c r="K2272" s="103" t="str">
        <f>IF(CADA_PROD!C2270="","",IFERROR($J2272/SUM($J$8:$J$1008),""))</f>
        <v/>
      </c>
      <c r="L2272" s="103" t="str">
        <f>IF(CADA_PROD!C2270="","",IFERROR(H2272/SUM($H$8:$H$1008),""))</f>
        <v/>
      </c>
      <c r="M2272" s="102" t="str">
        <f>IF(CADA_PROD!$C2270="","",IFERROR(SUMIFS(MOVI_ENTR!M:M,MOVI_ENTR!D:D,D2272,MOVI_ENTR!O:O,$E$5)/SUMIFS(MOVI_ENTR!I:I,MOVI_ENTR!D:D,D2272,MOVI_ENTR!O:O,$E$5),0))</f>
        <v/>
      </c>
      <c r="N2272" s="104" t="str">
        <f>IF(CADA_PROD!C2270="","",G2272/E2272)</f>
        <v/>
      </c>
    </row>
    <row r="2273" spans="2:14" ht="30" customHeight="1">
      <c r="B2273" s="21">
        <f t="shared" si="71"/>
        <v>2266</v>
      </c>
      <c r="C2273" s="99" t="str">
        <f>IF(CADA_PROD!C2271="","",CADA_PROD!C2271)</f>
        <v/>
      </c>
      <c r="D2273" s="100" t="str">
        <f>IF(CADA_PROD!D2271="","",CADA_PROD!D2271)</f>
        <v/>
      </c>
      <c r="E2273" s="101" t="str">
        <f>IF(CADA_PROD!E2271="","",CADA_PROD!E2271)</f>
        <v/>
      </c>
      <c r="F2273" s="101" t="str">
        <f>IF(CADA_PROD!D2271="","",SUMIFS(MOVI_ENTR!I:I,MOVI_ENTR!D:D,D2273,MOVI_ENTR!O:O,$E$5))</f>
        <v/>
      </c>
      <c r="G2273" s="101" t="str">
        <f>IF(CADA_PROD!C2271="","",SUMIFS(MOVI_SAID!H:H,MOVI_SAID!D:D,D2273,MOVI_SAID!L:L,$E$5))</f>
        <v/>
      </c>
      <c r="H2273" s="101" t="str">
        <f t="shared" si="70"/>
        <v/>
      </c>
      <c r="I2273" s="100" t="str">
        <f>IF(CADA_PROD!C2271="","",IFERROR(IF(H2273&lt;=0,"Sem estoque",IF(H2273/E2273&lt;0.25,"Quase sem estoque",IF(H2273/E2273&lt;1.2,"Estoque baixo",IF(H2273/E2273&lt;2,"Estoque moderado","Estoque confortável")))),""))</f>
        <v/>
      </c>
      <c r="J2273" s="102" t="str">
        <f>IF(CADA_PROD!C2271="","",SUMIFS(MOVI_ENTR!M:M,MOVI_ENTR!D:D,D2273,MOVI_ENTR!O:O,$E$5))</f>
        <v/>
      </c>
      <c r="K2273" s="103" t="str">
        <f>IF(CADA_PROD!C2271="","",IFERROR($J2273/SUM($J$8:$J$1008),""))</f>
        <v/>
      </c>
      <c r="L2273" s="103" t="str">
        <f>IF(CADA_PROD!C2271="","",IFERROR(H2273/SUM($H$8:$H$1008),""))</f>
        <v/>
      </c>
      <c r="M2273" s="102" t="str">
        <f>IF(CADA_PROD!$C2271="","",IFERROR(SUMIFS(MOVI_ENTR!M:M,MOVI_ENTR!D:D,D2273,MOVI_ENTR!O:O,$E$5)/SUMIFS(MOVI_ENTR!I:I,MOVI_ENTR!D:D,D2273,MOVI_ENTR!O:O,$E$5),0))</f>
        <v/>
      </c>
      <c r="N2273" s="104" t="str">
        <f>IF(CADA_PROD!C2271="","",G2273/E2273)</f>
        <v/>
      </c>
    </row>
    <row r="2274" spans="2:14" ht="30" customHeight="1">
      <c r="B2274" s="21">
        <f t="shared" si="71"/>
        <v>2267</v>
      </c>
      <c r="C2274" s="99" t="str">
        <f>IF(CADA_PROD!C2272="","",CADA_PROD!C2272)</f>
        <v/>
      </c>
      <c r="D2274" s="100" t="str">
        <f>IF(CADA_PROD!D2272="","",CADA_PROD!D2272)</f>
        <v/>
      </c>
      <c r="E2274" s="101" t="str">
        <f>IF(CADA_PROD!E2272="","",CADA_PROD!E2272)</f>
        <v/>
      </c>
      <c r="F2274" s="101" t="str">
        <f>IF(CADA_PROD!D2272="","",SUMIFS(MOVI_ENTR!I:I,MOVI_ENTR!D:D,D2274,MOVI_ENTR!O:O,$E$5))</f>
        <v/>
      </c>
      <c r="G2274" s="101" t="str">
        <f>IF(CADA_PROD!C2272="","",SUMIFS(MOVI_SAID!H:H,MOVI_SAID!D:D,D2274,MOVI_SAID!L:L,$E$5))</f>
        <v/>
      </c>
      <c r="H2274" s="101" t="str">
        <f t="shared" si="70"/>
        <v/>
      </c>
      <c r="I2274" s="100" t="str">
        <f>IF(CADA_PROD!C2272="","",IFERROR(IF(H2274&lt;=0,"Sem estoque",IF(H2274/E2274&lt;0.25,"Quase sem estoque",IF(H2274/E2274&lt;1.2,"Estoque baixo",IF(H2274/E2274&lt;2,"Estoque moderado","Estoque confortável")))),""))</f>
        <v/>
      </c>
      <c r="J2274" s="102" t="str">
        <f>IF(CADA_PROD!C2272="","",SUMIFS(MOVI_ENTR!M:M,MOVI_ENTR!D:D,D2274,MOVI_ENTR!O:O,$E$5))</f>
        <v/>
      </c>
      <c r="K2274" s="103" t="str">
        <f>IF(CADA_PROD!C2272="","",IFERROR($J2274/SUM($J$8:$J$1008),""))</f>
        <v/>
      </c>
      <c r="L2274" s="103" t="str">
        <f>IF(CADA_PROD!C2272="","",IFERROR(H2274/SUM($H$8:$H$1008),""))</f>
        <v/>
      </c>
      <c r="M2274" s="102" t="str">
        <f>IF(CADA_PROD!$C2272="","",IFERROR(SUMIFS(MOVI_ENTR!M:M,MOVI_ENTR!D:D,D2274,MOVI_ENTR!O:O,$E$5)/SUMIFS(MOVI_ENTR!I:I,MOVI_ENTR!D:D,D2274,MOVI_ENTR!O:O,$E$5),0))</f>
        <v/>
      </c>
      <c r="N2274" s="104" t="str">
        <f>IF(CADA_PROD!C2272="","",G2274/E2274)</f>
        <v/>
      </c>
    </row>
    <row r="2275" spans="2:14" ht="30" customHeight="1">
      <c r="B2275" s="21">
        <f t="shared" si="71"/>
        <v>2268</v>
      </c>
      <c r="C2275" s="99" t="str">
        <f>IF(CADA_PROD!C2273="","",CADA_PROD!C2273)</f>
        <v/>
      </c>
      <c r="D2275" s="100" t="str">
        <f>IF(CADA_PROD!D2273="","",CADA_PROD!D2273)</f>
        <v/>
      </c>
      <c r="E2275" s="101" t="str">
        <f>IF(CADA_PROD!E2273="","",CADA_PROD!E2273)</f>
        <v/>
      </c>
      <c r="F2275" s="101" t="str">
        <f>IF(CADA_PROD!D2273="","",SUMIFS(MOVI_ENTR!I:I,MOVI_ENTR!D:D,D2275,MOVI_ENTR!O:O,$E$5))</f>
        <v/>
      </c>
      <c r="G2275" s="101" t="str">
        <f>IF(CADA_PROD!C2273="","",SUMIFS(MOVI_SAID!H:H,MOVI_SAID!D:D,D2275,MOVI_SAID!L:L,$E$5))</f>
        <v/>
      </c>
      <c r="H2275" s="101" t="str">
        <f t="shared" si="70"/>
        <v/>
      </c>
      <c r="I2275" s="100" t="str">
        <f>IF(CADA_PROD!C2273="","",IFERROR(IF(H2275&lt;=0,"Sem estoque",IF(H2275/E2275&lt;0.25,"Quase sem estoque",IF(H2275/E2275&lt;1.2,"Estoque baixo",IF(H2275/E2275&lt;2,"Estoque moderado","Estoque confortável")))),""))</f>
        <v/>
      </c>
      <c r="J2275" s="102" t="str">
        <f>IF(CADA_PROD!C2273="","",SUMIFS(MOVI_ENTR!M:M,MOVI_ENTR!D:D,D2275,MOVI_ENTR!O:O,$E$5))</f>
        <v/>
      </c>
      <c r="K2275" s="103" t="str">
        <f>IF(CADA_PROD!C2273="","",IFERROR($J2275/SUM($J$8:$J$1008),""))</f>
        <v/>
      </c>
      <c r="L2275" s="103" t="str">
        <f>IF(CADA_PROD!C2273="","",IFERROR(H2275/SUM($H$8:$H$1008),""))</f>
        <v/>
      </c>
      <c r="M2275" s="102" t="str">
        <f>IF(CADA_PROD!$C2273="","",IFERROR(SUMIFS(MOVI_ENTR!M:M,MOVI_ENTR!D:D,D2275,MOVI_ENTR!O:O,$E$5)/SUMIFS(MOVI_ENTR!I:I,MOVI_ENTR!D:D,D2275,MOVI_ENTR!O:O,$E$5),0))</f>
        <v/>
      </c>
      <c r="N2275" s="104" t="str">
        <f>IF(CADA_PROD!C2273="","",G2275/E2275)</f>
        <v/>
      </c>
    </row>
    <row r="2276" spans="2:14" ht="30" customHeight="1">
      <c r="B2276" s="21">
        <f t="shared" si="71"/>
        <v>2269</v>
      </c>
      <c r="C2276" s="99" t="str">
        <f>IF(CADA_PROD!C2274="","",CADA_PROD!C2274)</f>
        <v/>
      </c>
      <c r="D2276" s="100" t="str">
        <f>IF(CADA_PROD!D2274="","",CADA_PROD!D2274)</f>
        <v/>
      </c>
      <c r="E2276" s="101" t="str">
        <f>IF(CADA_PROD!E2274="","",CADA_PROD!E2274)</f>
        <v/>
      </c>
      <c r="F2276" s="101" t="str">
        <f>IF(CADA_PROD!D2274="","",SUMIFS(MOVI_ENTR!I:I,MOVI_ENTR!D:D,D2276,MOVI_ENTR!O:O,$E$5))</f>
        <v/>
      </c>
      <c r="G2276" s="101" t="str">
        <f>IF(CADA_PROD!C2274="","",SUMIFS(MOVI_SAID!H:H,MOVI_SAID!D:D,D2276,MOVI_SAID!L:L,$E$5))</f>
        <v/>
      </c>
      <c r="H2276" s="101" t="str">
        <f t="shared" si="70"/>
        <v/>
      </c>
      <c r="I2276" s="100" t="str">
        <f>IF(CADA_PROD!C2274="","",IFERROR(IF(H2276&lt;=0,"Sem estoque",IF(H2276/E2276&lt;0.25,"Quase sem estoque",IF(H2276/E2276&lt;1.2,"Estoque baixo",IF(H2276/E2276&lt;2,"Estoque moderado","Estoque confortável")))),""))</f>
        <v/>
      </c>
      <c r="J2276" s="102" t="str">
        <f>IF(CADA_PROD!C2274="","",SUMIFS(MOVI_ENTR!M:M,MOVI_ENTR!D:D,D2276,MOVI_ENTR!O:O,$E$5))</f>
        <v/>
      </c>
      <c r="K2276" s="103" t="str">
        <f>IF(CADA_PROD!C2274="","",IFERROR($J2276/SUM($J$8:$J$1008),""))</f>
        <v/>
      </c>
      <c r="L2276" s="103" t="str">
        <f>IF(CADA_PROD!C2274="","",IFERROR(H2276/SUM($H$8:$H$1008),""))</f>
        <v/>
      </c>
      <c r="M2276" s="102" t="str">
        <f>IF(CADA_PROD!$C2274="","",IFERROR(SUMIFS(MOVI_ENTR!M:M,MOVI_ENTR!D:D,D2276,MOVI_ENTR!O:O,$E$5)/SUMIFS(MOVI_ENTR!I:I,MOVI_ENTR!D:D,D2276,MOVI_ENTR!O:O,$E$5),0))</f>
        <v/>
      </c>
      <c r="N2276" s="104" t="str">
        <f>IF(CADA_PROD!C2274="","",G2276/E2276)</f>
        <v/>
      </c>
    </row>
    <row r="2277" spans="2:14" ht="30" customHeight="1">
      <c r="B2277" s="21">
        <f t="shared" si="71"/>
        <v>2270</v>
      </c>
      <c r="C2277" s="99" t="str">
        <f>IF(CADA_PROD!C2275="","",CADA_PROD!C2275)</f>
        <v/>
      </c>
      <c r="D2277" s="100" t="str">
        <f>IF(CADA_PROD!D2275="","",CADA_PROD!D2275)</f>
        <v/>
      </c>
      <c r="E2277" s="101" t="str">
        <f>IF(CADA_PROD!E2275="","",CADA_PROD!E2275)</f>
        <v/>
      </c>
      <c r="F2277" s="101" t="str">
        <f>IF(CADA_PROD!D2275="","",SUMIFS(MOVI_ENTR!I:I,MOVI_ENTR!D:D,D2277,MOVI_ENTR!O:O,$E$5))</f>
        <v/>
      </c>
      <c r="G2277" s="101" t="str">
        <f>IF(CADA_PROD!C2275="","",SUMIFS(MOVI_SAID!H:H,MOVI_SAID!D:D,D2277,MOVI_SAID!L:L,$E$5))</f>
        <v/>
      </c>
      <c r="H2277" s="101" t="str">
        <f t="shared" si="70"/>
        <v/>
      </c>
      <c r="I2277" s="100" t="str">
        <f>IF(CADA_PROD!C2275="","",IFERROR(IF(H2277&lt;=0,"Sem estoque",IF(H2277/E2277&lt;0.25,"Quase sem estoque",IF(H2277/E2277&lt;1.2,"Estoque baixo",IF(H2277/E2277&lt;2,"Estoque moderado","Estoque confortável")))),""))</f>
        <v/>
      </c>
      <c r="J2277" s="102" t="str">
        <f>IF(CADA_PROD!C2275="","",SUMIFS(MOVI_ENTR!M:M,MOVI_ENTR!D:D,D2277,MOVI_ENTR!O:O,$E$5))</f>
        <v/>
      </c>
      <c r="K2277" s="103" t="str">
        <f>IF(CADA_PROD!C2275="","",IFERROR($J2277/SUM($J$8:$J$1008),""))</f>
        <v/>
      </c>
      <c r="L2277" s="103" t="str">
        <f>IF(CADA_PROD!C2275="","",IFERROR(H2277/SUM($H$8:$H$1008),""))</f>
        <v/>
      </c>
      <c r="M2277" s="102" t="str">
        <f>IF(CADA_PROD!$C2275="","",IFERROR(SUMIFS(MOVI_ENTR!M:M,MOVI_ENTR!D:D,D2277,MOVI_ENTR!O:O,$E$5)/SUMIFS(MOVI_ENTR!I:I,MOVI_ENTR!D:D,D2277,MOVI_ENTR!O:O,$E$5),0))</f>
        <v/>
      </c>
      <c r="N2277" s="104" t="str">
        <f>IF(CADA_PROD!C2275="","",G2277/E2277)</f>
        <v/>
      </c>
    </row>
    <row r="2278" spans="2:14" ht="30" customHeight="1">
      <c r="B2278" s="21">
        <f t="shared" si="71"/>
        <v>2271</v>
      </c>
      <c r="C2278" s="99" t="str">
        <f>IF(CADA_PROD!C2276="","",CADA_PROD!C2276)</f>
        <v/>
      </c>
      <c r="D2278" s="100" t="str">
        <f>IF(CADA_PROD!D2276="","",CADA_PROD!D2276)</f>
        <v/>
      </c>
      <c r="E2278" s="101" t="str">
        <f>IF(CADA_PROD!E2276="","",CADA_PROD!E2276)</f>
        <v/>
      </c>
      <c r="F2278" s="101" t="str">
        <f>IF(CADA_PROD!D2276="","",SUMIFS(MOVI_ENTR!I:I,MOVI_ENTR!D:D,D2278,MOVI_ENTR!O:O,$E$5))</f>
        <v/>
      </c>
      <c r="G2278" s="101" t="str">
        <f>IF(CADA_PROD!C2276="","",SUMIFS(MOVI_SAID!H:H,MOVI_SAID!D:D,D2278,MOVI_SAID!L:L,$E$5))</f>
        <v/>
      </c>
      <c r="H2278" s="101" t="str">
        <f t="shared" si="70"/>
        <v/>
      </c>
      <c r="I2278" s="100" t="str">
        <f>IF(CADA_PROD!C2276="","",IFERROR(IF(H2278&lt;=0,"Sem estoque",IF(H2278/E2278&lt;0.25,"Quase sem estoque",IF(H2278/E2278&lt;1.2,"Estoque baixo",IF(H2278/E2278&lt;2,"Estoque moderado","Estoque confortável")))),""))</f>
        <v/>
      </c>
      <c r="J2278" s="102" t="str">
        <f>IF(CADA_PROD!C2276="","",SUMIFS(MOVI_ENTR!M:M,MOVI_ENTR!D:D,D2278,MOVI_ENTR!O:O,$E$5))</f>
        <v/>
      </c>
      <c r="K2278" s="103" t="str">
        <f>IF(CADA_PROD!C2276="","",IFERROR($J2278/SUM($J$8:$J$1008),""))</f>
        <v/>
      </c>
      <c r="L2278" s="103" t="str">
        <f>IF(CADA_PROD!C2276="","",IFERROR(H2278/SUM($H$8:$H$1008),""))</f>
        <v/>
      </c>
      <c r="M2278" s="102" t="str">
        <f>IF(CADA_PROD!$C2276="","",IFERROR(SUMIFS(MOVI_ENTR!M:M,MOVI_ENTR!D:D,D2278,MOVI_ENTR!O:O,$E$5)/SUMIFS(MOVI_ENTR!I:I,MOVI_ENTR!D:D,D2278,MOVI_ENTR!O:O,$E$5),0))</f>
        <v/>
      </c>
      <c r="N2278" s="104" t="str">
        <f>IF(CADA_PROD!C2276="","",G2278/E2278)</f>
        <v/>
      </c>
    </row>
    <row r="2279" spans="2:14" ht="30" customHeight="1">
      <c r="B2279" s="21">
        <f t="shared" si="71"/>
        <v>2272</v>
      </c>
      <c r="C2279" s="99" t="str">
        <f>IF(CADA_PROD!C2277="","",CADA_PROD!C2277)</f>
        <v/>
      </c>
      <c r="D2279" s="100" t="str">
        <f>IF(CADA_PROD!D2277="","",CADA_PROD!D2277)</f>
        <v/>
      </c>
      <c r="E2279" s="101" t="str">
        <f>IF(CADA_PROD!E2277="","",CADA_PROD!E2277)</f>
        <v/>
      </c>
      <c r="F2279" s="101" t="str">
        <f>IF(CADA_PROD!D2277="","",SUMIFS(MOVI_ENTR!I:I,MOVI_ENTR!D:D,D2279,MOVI_ENTR!O:O,$E$5))</f>
        <v/>
      </c>
      <c r="G2279" s="101" t="str">
        <f>IF(CADA_PROD!C2277="","",SUMIFS(MOVI_SAID!H:H,MOVI_SAID!D:D,D2279,MOVI_SAID!L:L,$E$5))</f>
        <v/>
      </c>
      <c r="H2279" s="101" t="str">
        <f t="shared" si="70"/>
        <v/>
      </c>
      <c r="I2279" s="100" t="str">
        <f>IF(CADA_PROD!C2277="","",IFERROR(IF(H2279&lt;=0,"Sem estoque",IF(H2279/E2279&lt;0.25,"Quase sem estoque",IF(H2279/E2279&lt;1.2,"Estoque baixo",IF(H2279/E2279&lt;2,"Estoque moderado","Estoque confortável")))),""))</f>
        <v/>
      </c>
      <c r="J2279" s="102" t="str">
        <f>IF(CADA_PROD!C2277="","",SUMIFS(MOVI_ENTR!M:M,MOVI_ENTR!D:D,D2279,MOVI_ENTR!O:O,$E$5))</f>
        <v/>
      </c>
      <c r="K2279" s="103" t="str">
        <f>IF(CADA_PROD!C2277="","",IFERROR($J2279/SUM($J$8:$J$1008),""))</f>
        <v/>
      </c>
      <c r="L2279" s="103" t="str">
        <f>IF(CADA_PROD!C2277="","",IFERROR(H2279/SUM($H$8:$H$1008),""))</f>
        <v/>
      </c>
      <c r="M2279" s="102" t="str">
        <f>IF(CADA_PROD!$C2277="","",IFERROR(SUMIFS(MOVI_ENTR!M:M,MOVI_ENTR!D:D,D2279,MOVI_ENTR!O:O,$E$5)/SUMIFS(MOVI_ENTR!I:I,MOVI_ENTR!D:D,D2279,MOVI_ENTR!O:O,$E$5),0))</f>
        <v/>
      </c>
      <c r="N2279" s="104" t="str">
        <f>IF(CADA_PROD!C2277="","",G2279/E2279)</f>
        <v/>
      </c>
    </row>
    <row r="2280" spans="2:14" ht="30" customHeight="1">
      <c r="B2280" s="21">
        <f t="shared" si="71"/>
        <v>2273</v>
      </c>
      <c r="C2280" s="99" t="str">
        <f>IF(CADA_PROD!C2278="","",CADA_PROD!C2278)</f>
        <v/>
      </c>
      <c r="D2280" s="100" t="str">
        <f>IF(CADA_PROD!D2278="","",CADA_PROD!D2278)</f>
        <v/>
      </c>
      <c r="E2280" s="101" t="str">
        <f>IF(CADA_PROD!E2278="","",CADA_PROD!E2278)</f>
        <v/>
      </c>
      <c r="F2280" s="101" t="str">
        <f>IF(CADA_PROD!D2278="","",SUMIFS(MOVI_ENTR!I:I,MOVI_ENTR!D:D,D2280,MOVI_ENTR!O:O,$E$5))</f>
        <v/>
      </c>
      <c r="G2280" s="101" t="str">
        <f>IF(CADA_PROD!C2278="","",SUMIFS(MOVI_SAID!H:H,MOVI_SAID!D:D,D2280,MOVI_SAID!L:L,$E$5))</f>
        <v/>
      </c>
      <c r="H2280" s="101" t="str">
        <f t="shared" si="70"/>
        <v/>
      </c>
      <c r="I2280" s="100" t="str">
        <f>IF(CADA_PROD!C2278="","",IFERROR(IF(H2280&lt;=0,"Sem estoque",IF(H2280/E2280&lt;0.25,"Quase sem estoque",IF(H2280/E2280&lt;1.2,"Estoque baixo",IF(H2280/E2280&lt;2,"Estoque moderado","Estoque confortável")))),""))</f>
        <v/>
      </c>
      <c r="J2280" s="102" t="str">
        <f>IF(CADA_PROD!C2278="","",SUMIFS(MOVI_ENTR!M:M,MOVI_ENTR!D:D,D2280,MOVI_ENTR!O:O,$E$5))</f>
        <v/>
      </c>
      <c r="K2280" s="103" t="str">
        <f>IF(CADA_PROD!C2278="","",IFERROR($J2280/SUM($J$8:$J$1008),""))</f>
        <v/>
      </c>
      <c r="L2280" s="103" t="str">
        <f>IF(CADA_PROD!C2278="","",IFERROR(H2280/SUM($H$8:$H$1008),""))</f>
        <v/>
      </c>
      <c r="M2280" s="102" t="str">
        <f>IF(CADA_PROD!$C2278="","",IFERROR(SUMIFS(MOVI_ENTR!M:M,MOVI_ENTR!D:D,D2280,MOVI_ENTR!O:O,$E$5)/SUMIFS(MOVI_ENTR!I:I,MOVI_ENTR!D:D,D2280,MOVI_ENTR!O:O,$E$5),0))</f>
        <v/>
      </c>
      <c r="N2280" s="104" t="str">
        <f>IF(CADA_PROD!C2278="","",G2280/E2280)</f>
        <v/>
      </c>
    </row>
    <row r="2281" spans="2:14" ht="30" customHeight="1">
      <c r="B2281" s="21">
        <f t="shared" si="71"/>
        <v>2274</v>
      </c>
      <c r="C2281" s="99" t="str">
        <f>IF(CADA_PROD!C2279="","",CADA_PROD!C2279)</f>
        <v/>
      </c>
      <c r="D2281" s="100" t="str">
        <f>IF(CADA_PROD!D2279="","",CADA_PROD!D2279)</f>
        <v/>
      </c>
      <c r="E2281" s="101" t="str">
        <f>IF(CADA_PROD!E2279="","",CADA_PROD!E2279)</f>
        <v/>
      </c>
      <c r="F2281" s="101" t="str">
        <f>IF(CADA_PROD!D2279="","",SUMIFS(MOVI_ENTR!I:I,MOVI_ENTR!D:D,D2281,MOVI_ENTR!O:O,$E$5))</f>
        <v/>
      </c>
      <c r="G2281" s="101" t="str">
        <f>IF(CADA_PROD!C2279="","",SUMIFS(MOVI_SAID!H:H,MOVI_SAID!D:D,D2281,MOVI_SAID!L:L,$E$5))</f>
        <v/>
      </c>
      <c r="H2281" s="101" t="str">
        <f t="shared" si="70"/>
        <v/>
      </c>
      <c r="I2281" s="100" t="str">
        <f>IF(CADA_PROD!C2279="","",IFERROR(IF(H2281&lt;=0,"Sem estoque",IF(H2281/E2281&lt;0.25,"Quase sem estoque",IF(H2281/E2281&lt;1.2,"Estoque baixo",IF(H2281/E2281&lt;2,"Estoque moderado","Estoque confortável")))),""))</f>
        <v/>
      </c>
      <c r="J2281" s="102" t="str">
        <f>IF(CADA_PROD!C2279="","",SUMIFS(MOVI_ENTR!M:M,MOVI_ENTR!D:D,D2281,MOVI_ENTR!O:O,$E$5))</f>
        <v/>
      </c>
      <c r="K2281" s="103" t="str">
        <f>IF(CADA_PROD!C2279="","",IFERROR($J2281/SUM($J$8:$J$1008),""))</f>
        <v/>
      </c>
      <c r="L2281" s="103" t="str">
        <f>IF(CADA_PROD!C2279="","",IFERROR(H2281/SUM($H$8:$H$1008),""))</f>
        <v/>
      </c>
      <c r="M2281" s="102" t="str">
        <f>IF(CADA_PROD!$C2279="","",IFERROR(SUMIFS(MOVI_ENTR!M:M,MOVI_ENTR!D:D,D2281,MOVI_ENTR!O:O,$E$5)/SUMIFS(MOVI_ENTR!I:I,MOVI_ENTR!D:D,D2281,MOVI_ENTR!O:O,$E$5),0))</f>
        <v/>
      </c>
      <c r="N2281" s="104" t="str">
        <f>IF(CADA_PROD!C2279="","",G2281/E2281)</f>
        <v/>
      </c>
    </row>
    <row r="2282" spans="2:14" ht="30" customHeight="1">
      <c r="B2282" s="21">
        <f t="shared" si="71"/>
        <v>2275</v>
      </c>
      <c r="C2282" s="99" t="str">
        <f>IF(CADA_PROD!C2280="","",CADA_PROD!C2280)</f>
        <v/>
      </c>
      <c r="D2282" s="100" t="str">
        <f>IF(CADA_PROD!D2280="","",CADA_PROD!D2280)</f>
        <v/>
      </c>
      <c r="E2282" s="101" t="str">
        <f>IF(CADA_PROD!E2280="","",CADA_PROD!E2280)</f>
        <v/>
      </c>
      <c r="F2282" s="101" t="str">
        <f>IF(CADA_PROD!D2280="","",SUMIFS(MOVI_ENTR!I:I,MOVI_ENTR!D:D,D2282,MOVI_ENTR!O:O,$E$5))</f>
        <v/>
      </c>
      <c r="G2282" s="101" t="str">
        <f>IF(CADA_PROD!C2280="","",SUMIFS(MOVI_SAID!H:H,MOVI_SAID!D:D,D2282,MOVI_SAID!L:L,$E$5))</f>
        <v/>
      </c>
      <c r="H2282" s="101" t="str">
        <f t="shared" si="70"/>
        <v/>
      </c>
      <c r="I2282" s="100" t="str">
        <f>IF(CADA_PROD!C2280="","",IFERROR(IF(H2282&lt;=0,"Sem estoque",IF(H2282/E2282&lt;0.25,"Quase sem estoque",IF(H2282/E2282&lt;1.2,"Estoque baixo",IF(H2282/E2282&lt;2,"Estoque moderado","Estoque confortável")))),""))</f>
        <v/>
      </c>
      <c r="J2282" s="102" t="str">
        <f>IF(CADA_PROD!C2280="","",SUMIFS(MOVI_ENTR!M:M,MOVI_ENTR!D:D,D2282,MOVI_ENTR!O:O,$E$5))</f>
        <v/>
      </c>
      <c r="K2282" s="103" t="str">
        <f>IF(CADA_PROD!C2280="","",IFERROR($J2282/SUM($J$8:$J$1008),""))</f>
        <v/>
      </c>
      <c r="L2282" s="103" t="str">
        <f>IF(CADA_PROD!C2280="","",IFERROR(H2282/SUM($H$8:$H$1008),""))</f>
        <v/>
      </c>
      <c r="M2282" s="102" t="str">
        <f>IF(CADA_PROD!$C2280="","",IFERROR(SUMIFS(MOVI_ENTR!M:M,MOVI_ENTR!D:D,D2282,MOVI_ENTR!O:O,$E$5)/SUMIFS(MOVI_ENTR!I:I,MOVI_ENTR!D:D,D2282,MOVI_ENTR!O:O,$E$5),0))</f>
        <v/>
      </c>
      <c r="N2282" s="104" t="str">
        <f>IF(CADA_PROD!C2280="","",G2282/E2282)</f>
        <v/>
      </c>
    </row>
    <row r="2283" spans="2:14" ht="30" customHeight="1">
      <c r="B2283" s="21">
        <f t="shared" si="71"/>
        <v>2276</v>
      </c>
      <c r="C2283" s="99" t="str">
        <f>IF(CADA_PROD!C2281="","",CADA_PROD!C2281)</f>
        <v/>
      </c>
      <c r="D2283" s="100" t="str">
        <f>IF(CADA_PROD!D2281="","",CADA_PROD!D2281)</f>
        <v/>
      </c>
      <c r="E2283" s="101" t="str">
        <f>IF(CADA_PROD!E2281="","",CADA_PROD!E2281)</f>
        <v/>
      </c>
      <c r="F2283" s="101" t="str">
        <f>IF(CADA_PROD!D2281="","",SUMIFS(MOVI_ENTR!I:I,MOVI_ENTR!D:D,D2283,MOVI_ENTR!O:O,$E$5))</f>
        <v/>
      </c>
      <c r="G2283" s="101" t="str">
        <f>IF(CADA_PROD!C2281="","",SUMIFS(MOVI_SAID!H:H,MOVI_SAID!D:D,D2283,MOVI_SAID!L:L,$E$5))</f>
        <v/>
      </c>
      <c r="H2283" s="101" t="str">
        <f t="shared" si="70"/>
        <v/>
      </c>
      <c r="I2283" s="100" t="str">
        <f>IF(CADA_PROD!C2281="","",IFERROR(IF(H2283&lt;=0,"Sem estoque",IF(H2283/E2283&lt;0.25,"Quase sem estoque",IF(H2283/E2283&lt;1.2,"Estoque baixo",IF(H2283/E2283&lt;2,"Estoque moderado","Estoque confortável")))),""))</f>
        <v/>
      </c>
      <c r="J2283" s="102" t="str">
        <f>IF(CADA_PROD!C2281="","",SUMIFS(MOVI_ENTR!M:M,MOVI_ENTR!D:D,D2283,MOVI_ENTR!O:O,$E$5))</f>
        <v/>
      </c>
      <c r="K2283" s="103" t="str">
        <f>IF(CADA_PROD!C2281="","",IFERROR($J2283/SUM($J$8:$J$1008),""))</f>
        <v/>
      </c>
      <c r="L2283" s="103" t="str">
        <f>IF(CADA_PROD!C2281="","",IFERROR(H2283/SUM($H$8:$H$1008),""))</f>
        <v/>
      </c>
      <c r="M2283" s="102" t="str">
        <f>IF(CADA_PROD!$C2281="","",IFERROR(SUMIFS(MOVI_ENTR!M:M,MOVI_ENTR!D:D,D2283,MOVI_ENTR!O:O,$E$5)/SUMIFS(MOVI_ENTR!I:I,MOVI_ENTR!D:D,D2283,MOVI_ENTR!O:O,$E$5),0))</f>
        <v/>
      </c>
      <c r="N2283" s="104" t="str">
        <f>IF(CADA_PROD!C2281="","",G2283/E2283)</f>
        <v/>
      </c>
    </row>
    <row r="2284" spans="2:14" ht="30" customHeight="1">
      <c r="B2284" s="21">
        <f t="shared" si="71"/>
        <v>2277</v>
      </c>
      <c r="C2284" s="99" t="str">
        <f>IF(CADA_PROD!C2282="","",CADA_PROD!C2282)</f>
        <v/>
      </c>
      <c r="D2284" s="100" t="str">
        <f>IF(CADA_PROD!D2282="","",CADA_PROD!D2282)</f>
        <v/>
      </c>
      <c r="E2284" s="101" t="str">
        <f>IF(CADA_PROD!E2282="","",CADA_PROD!E2282)</f>
        <v/>
      </c>
      <c r="F2284" s="101" t="str">
        <f>IF(CADA_PROD!D2282="","",SUMIFS(MOVI_ENTR!I:I,MOVI_ENTR!D:D,D2284,MOVI_ENTR!O:O,$E$5))</f>
        <v/>
      </c>
      <c r="G2284" s="101" t="str">
        <f>IF(CADA_PROD!C2282="","",SUMIFS(MOVI_SAID!H:H,MOVI_SAID!D:D,D2284,MOVI_SAID!L:L,$E$5))</f>
        <v/>
      </c>
      <c r="H2284" s="101" t="str">
        <f t="shared" si="70"/>
        <v/>
      </c>
      <c r="I2284" s="100" t="str">
        <f>IF(CADA_PROD!C2282="","",IFERROR(IF(H2284&lt;=0,"Sem estoque",IF(H2284/E2284&lt;0.25,"Quase sem estoque",IF(H2284/E2284&lt;1.2,"Estoque baixo",IF(H2284/E2284&lt;2,"Estoque moderado","Estoque confortável")))),""))</f>
        <v/>
      </c>
      <c r="J2284" s="102" t="str">
        <f>IF(CADA_PROD!C2282="","",SUMIFS(MOVI_ENTR!M:M,MOVI_ENTR!D:D,D2284,MOVI_ENTR!O:O,$E$5))</f>
        <v/>
      </c>
      <c r="K2284" s="103" t="str">
        <f>IF(CADA_PROD!C2282="","",IFERROR($J2284/SUM($J$8:$J$1008),""))</f>
        <v/>
      </c>
      <c r="L2284" s="103" t="str">
        <f>IF(CADA_PROD!C2282="","",IFERROR(H2284/SUM($H$8:$H$1008),""))</f>
        <v/>
      </c>
      <c r="M2284" s="102" t="str">
        <f>IF(CADA_PROD!$C2282="","",IFERROR(SUMIFS(MOVI_ENTR!M:M,MOVI_ENTR!D:D,D2284,MOVI_ENTR!O:O,$E$5)/SUMIFS(MOVI_ENTR!I:I,MOVI_ENTR!D:D,D2284,MOVI_ENTR!O:O,$E$5),0))</f>
        <v/>
      </c>
      <c r="N2284" s="104" t="str">
        <f>IF(CADA_PROD!C2282="","",G2284/E2284)</f>
        <v/>
      </c>
    </row>
    <row r="2285" spans="2:14" ht="30" customHeight="1">
      <c r="B2285" s="21">
        <f t="shared" si="71"/>
        <v>2278</v>
      </c>
      <c r="C2285" s="99" t="str">
        <f>IF(CADA_PROD!C2283="","",CADA_PROD!C2283)</f>
        <v/>
      </c>
      <c r="D2285" s="100" t="str">
        <f>IF(CADA_PROD!D2283="","",CADA_PROD!D2283)</f>
        <v/>
      </c>
      <c r="E2285" s="101" t="str">
        <f>IF(CADA_PROD!E2283="","",CADA_PROD!E2283)</f>
        <v/>
      </c>
      <c r="F2285" s="101" t="str">
        <f>IF(CADA_PROD!D2283="","",SUMIFS(MOVI_ENTR!I:I,MOVI_ENTR!D:D,D2285,MOVI_ENTR!O:O,$E$5))</f>
        <v/>
      </c>
      <c r="G2285" s="101" t="str">
        <f>IF(CADA_PROD!C2283="","",SUMIFS(MOVI_SAID!H:H,MOVI_SAID!D:D,D2285,MOVI_SAID!L:L,$E$5))</f>
        <v/>
      </c>
      <c r="H2285" s="101" t="str">
        <f t="shared" si="70"/>
        <v/>
      </c>
      <c r="I2285" s="100" t="str">
        <f>IF(CADA_PROD!C2283="","",IFERROR(IF(H2285&lt;=0,"Sem estoque",IF(H2285/E2285&lt;0.25,"Quase sem estoque",IF(H2285/E2285&lt;1.2,"Estoque baixo",IF(H2285/E2285&lt;2,"Estoque moderado","Estoque confortável")))),""))</f>
        <v/>
      </c>
      <c r="J2285" s="102" t="str">
        <f>IF(CADA_PROD!C2283="","",SUMIFS(MOVI_ENTR!M:M,MOVI_ENTR!D:D,D2285,MOVI_ENTR!O:O,$E$5))</f>
        <v/>
      </c>
      <c r="K2285" s="103" t="str">
        <f>IF(CADA_PROD!C2283="","",IFERROR($J2285/SUM($J$8:$J$1008),""))</f>
        <v/>
      </c>
      <c r="L2285" s="103" t="str">
        <f>IF(CADA_PROD!C2283="","",IFERROR(H2285/SUM($H$8:$H$1008),""))</f>
        <v/>
      </c>
      <c r="M2285" s="102" t="str">
        <f>IF(CADA_PROD!$C2283="","",IFERROR(SUMIFS(MOVI_ENTR!M:M,MOVI_ENTR!D:D,D2285,MOVI_ENTR!O:O,$E$5)/SUMIFS(MOVI_ENTR!I:I,MOVI_ENTR!D:D,D2285,MOVI_ENTR!O:O,$E$5),0))</f>
        <v/>
      </c>
      <c r="N2285" s="104" t="str">
        <f>IF(CADA_PROD!C2283="","",G2285/E2285)</f>
        <v/>
      </c>
    </row>
    <row r="2286" spans="2:14" ht="30" customHeight="1">
      <c r="B2286" s="21">
        <f t="shared" si="71"/>
        <v>2279</v>
      </c>
      <c r="C2286" s="99" t="str">
        <f>IF(CADA_PROD!C2284="","",CADA_PROD!C2284)</f>
        <v/>
      </c>
      <c r="D2286" s="100" t="str">
        <f>IF(CADA_PROD!D2284="","",CADA_PROD!D2284)</f>
        <v/>
      </c>
      <c r="E2286" s="101" t="str">
        <f>IF(CADA_PROD!E2284="","",CADA_PROD!E2284)</f>
        <v/>
      </c>
      <c r="F2286" s="101" t="str">
        <f>IF(CADA_PROD!D2284="","",SUMIFS(MOVI_ENTR!I:I,MOVI_ENTR!D:D,D2286,MOVI_ENTR!O:O,$E$5))</f>
        <v/>
      </c>
      <c r="G2286" s="101" t="str">
        <f>IF(CADA_PROD!C2284="","",SUMIFS(MOVI_SAID!H:H,MOVI_SAID!D:D,D2286,MOVI_SAID!L:L,$E$5))</f>
        <v/>
      </c>
      <c r="H2286" s="101" t="str">
        <f t="shared" si="70"/>
        <v/>
      </c>
      <c r="I2286" s="100" t="str">
        <f>IF(CADA_PROD!C2284="","",IFERROR(IF(H2286&lt;=0,"Sem estoque",IF(H2286/E2286&lt;0.25,"Quase sem estoque",IF(H2286/E2286&lt;1.2,"Estoque baixo",IF(H2286/E2286&lt;2,"Estoque moderado","Estoque confortável")))),""))</f>
        <v/>
      </c>
      <c r="J2286" s="102" t="str">
        <f>IF(CADA_PROD!C2284="","",SUMIFS(MOVI_ENTR!M:M,MOVI_ENTR!D:D,D2286,MOVI_ENTR!O:O,$E$5))</f>
        <v/>
      </c>
      <c r="K2286" s="103" t="str">
        <f>IF(CADA_PROD!C2284="","",IFERROR($J2286/SUM($J$8:$J$1008),""))</f>
        <v/>
      </c>
      <c r="L2286" s="103" t="str">
        <f>IF(CADA_PROD!C2284="","",IFERROR(H2286/SUM($H$8:$H$1008),""))</f>
        <v/>
      </c>
      <c r="M2286" s="102" t="str">
        <f>IF(CADA_PROD!$C2284="","",IFERROR(SUMIFS(MOVI_ENTR!M:M,MOVI_ENTR!D:D,D2286,MOVI_ENTR!O:O,$E$5)/SUMIFS(MOVI_ENTR!I:I,MOVI_ENTR!D:D,D2286,MOVI_ENTR!O:O,$E$5),0))</f>
        <v/>
      </c>
      <c r="N2286" s="104" t="str">
        <f>IF(CADA_PROD!C2284="","",G2286/E2286)</f>
        <v/>
      </c>
    </row>
    <row r="2287" spans="2:14" ht="30" customHeight="1">
      <c r="B2287" s="21">
        <f t="shared" si="71"/>
        <v>2280</v>
      </c>
      <c r="C2287" s="99" t="str">
        <f>IF(CADA_PROD!C2285="","",CADA_PROD!C2285)</f>
        <v/>
      </c>
      <c r="D2287" s="100" t="str">
        <f>IF(CADA_PROD!D2285="","",CADA_PROD!D2285)</f>
        <v/>
      </c>
      <c r="E2287" s="101" t="str">
        <f>IF(CADA_PROD!E2285="","",CADA_PROD!E2285)</f>
        <v/>
      </c>
      <c r="F2287" s="101" t="str">
        <f>IF(CADA_PROD!D2285="","",SUMIFS(MOVI_ENTR!I:I,MOVI_ENTR!D:D,D2287,MOVI_ENTR!O:O,$E$5))</f>
        <v/>
      </c>
      <c r="G2287" s="101" t="str">
        <f>IF(CADA_PROD!C2285="","",SUMIFS(MOVI_SAID!H:H,MOVI_SAID!D:D,D2287,MOVI_SAID!L:L,$E$5))</f>
        <v/>
      </c>
      <c r="H2287" s="101" t="str">
        <f t="shared" ref="H2287:H2291" si="72">IFERROR(F2287-G2287,"")</f>
        <v/>
      </c>
      <c r="I2287" s="100" t="str">
        <f>IF(CADA_PROD!C2285="","",IFERROR(IF(H2287&lt;=0,"Sem estoque",IF(H2287/E2287&lt;0.25,"Quase sem estoque",IF(H2287/E2287&lt;1.2,"Estoque baixo",IF(H2287/E2287&lt;2,"Estoque moderado","Estoque confortável")))),""))</f>
        <v/>
      </c>
      <c r="J2287" s="102" t="str">
        <f>IF(CADA_PROD!C2285="","",SUMIFS(MOVI_ENTR!M:M,MOVI_ENTR!D:D,D2287,MOVI_ENTR!O:O,$E$5))</f>
        <v/>
      </c>
      <c r="K2287" s="103" t="str">
        <f>IF(CADA_PROD!C2285="","",IFERROR($J2287/SUM($J$8:$J$1008),""))</f>
        <v/>
      </c>
      <c r="L2287" s="103" t="str">
        <f>IF(CADA_PROD!C2285="","",IFERROR(H2287/SUM($H$8:$H$1008),""))</f>
        <v/>
      </c>
      <c r="M2287" s="102" t="str">
        <f>IF(CADA_PROD!$C2285="","",IFERROR(SUMIFS(MOVI_ENTR!M:M,MOVI_ENTR!D:D,D2287,MOVI_ENTR!O:O,$E$5)/SUMIFS(MOVI_ENTR!I:I,MOVI_ENTR!D:D,D2287,MOVI_ENTR!O:O,$E$5),0))</f>
        <v/>
      </c>
      <c r="N2287" s="104" t="str">
        <f>IF(CADA_PROD!C2285="","",G2287/E2287)</f>
        <v/>
      </c>
    </row>
    <row r="2288" spans="2:14" ht="30" customHeight="1">
      <c r="B2288" s="21">
        <f t="shared" si="71"/>
        <v>2281</v>
      </c>
      <c r="C2288" s="99" t="str">
        <f>IF(CADA_PROD!C2286="","",CADA_PROD!C2286)</f>
        <v/>
      </c>
      <c r="D2288" s="100" t="str">
        <f>IF(CADA_PROD!D2286="","",CADA_PROD!D2286)</f>
        <v/>
      </c>
      <c r="E2288" s="101" t="str">
        <f>IF(CADA_PROD!E2286="","",CADA_PROD!E2286)</f>
        <v/>
      </c>
      <c r="F2288" s="101" t="str">
        <f>IF(CADA_PROD!D2286="","",SUMIFS(MOVI_ENTR!I:I,MOVI_ENTR!D:D,D2288,MOVI_ENTR!O:O,$E$5))</f>
        <v/>
      </c>
      <c r="G2288" s="101" t="str">
        <f>IF(CADA_PROD!C2286="","",SUMIFS(MOVI_SAID!H:H,MOVI_SAID!D:D,D2288,MOVI_SAID!L:L,$E$5))</f>
        <v/>
      </c>
      <c r="H2288" s="101" t="str">
        <f t="shared" si="72"/>
        <v/>
      </c>
      <c r="I2288" s="100" t="str">
        <f>IF(CADA_PROD!C2286="","",IFERROR(IF(H2288&lt;=0,"Sem estoque",IF(H2288/E2288&lt;0.25,"Quase sem estoque",IF(H2288/E2288&lt;1.2,"Estoque baixo",IF(H2288/E2288&lt;2,"Estoque moderado","Estoque confortável")))),""))</f>
        <v/>
      </c>
      <c r="J2288" s="102" t="str">
        <f>IF(CADA_PROD!C2286="","",SUMIFS(MOVI_ENTR!M:M,MOVI_ENTR!D:D,D2288,MOVI_ENTR!O:O,$E$5))</f>
        <v/>
      </c>
      <c r="K2288" s="103" t="str">
        <f>IF(CADA_PROD!C2286="","",IFERROR($J2288/SUM($J$8:$J$1008),""))</f>
        <v/>
      </c>
      <c r="L2288" s="103" t="str">
        <f>IF(CADA_PROD!C2286="","",IFERROR(H2288/SUM($H$8:$H$1008),""))</f>
        <v/>
      </c>
      <c r="M2288" s="102" t="str">
        <f>IF(CADA_PROD!$C2286="","",IFERROR(SUMIFS(MOVI_ENTR!M:M,MOVI_ENTR!D:D,D2288,MOVI_ENTR!O:O,$E$5)/SUMIFS(MOVI_ENTR!I:I,MOVI_ENTR!D:D,D2288,MOVI_ENTR!O:O,$E$5),0))</f>
        <v/>
      </c>
      <c r="N2288" s="104" t="str">
        <f>IF(CADA_PROD!C2286="","",G2288/E2288)</f>
        <v/>
      </c>
    </row>
    <row r="2289" spans="2:14" ht="30" customHeight="1">
      <c r="B2289" s="21">
        <f t="shared" si="71"/>
        <v>2282</v>
      </c>
      <c r="C2289" s="99" t="str">
        <f>IF(CADA_PROD!C2287="","",CADA_PROD!C2287)</f>
        <v/>
      </c>
      <c r="D2289" s="100" t="str">
        <f>IF(CADA_PROD!D2287="","",CADA_PROD!D2287)</f>
        <v/>
      </c>
      <c r="E2289" s="101" t="str">
        <f>IF(CADA_PROD!E2287="","",CADA_PROD!E2287)</f>
        <v/>
      </c>
      <c r="F2289" s="101" t="str">
        <f>IF(CADA_PROD!D2287="","",SUMIFS(MOVI_ENTR!I:I,MOVI_ENTR!D:D,D2289,MOVI_ENTR!O:O,$E$5))</f>
        <v/>
      </c>
      <c r="G2289" s="101" t="str">
        <f>IF(CADA_PROD!C2287="","",SUMIFS(MOVI_SAID!H:H,MOVI_SAID!D:D,D2289,MOVI_SAID!L:L,$E$5))</f>
        <v/>
      </c>
      <c r="H2289" s="101" t="str">
        <f t="shared" si="72"/>
        <v/>
      </c>
      <c r="I2289" s="100" t="str">
        <f>IF(CADA_PROD!C2287="","",IFERROR(IF(H2289&lt;=0,"Sem estoque",IF(H2289/E2289&lt;0.25,"Quase sem estoque",IF(H2289/E2289&lt;1.2,"Estoque baixo",IF(H2289/E2289&lt;2,"Estoque moderado","Estoque confortável")))),""))</f>
        <v/>
      </c>
      <c r="J2289" s="102" t="str">
        <f>IF(CADA_PROD!C2287="","",SUMIFS(MOVI_ENTR!M:M,MOVI_ENTR!D:D,D2289,MOVI_ENTR!O:O,$E$5))</f>
        <v/>
      </c>
      <c r="K2289" s="103" t="str">
        <f>IF(CADA_PROD!C2287="","",IFERROR($J2289/SUM($J$8:$J$1008),""))</f>
        <v/>
      </c>
      <c r="L2289" s="103" t="str">
        <f>IF(CADA_PROD!C2287="","",IFERROR(H2289/SUM($H$8:$H$1008),""))</f>
        <v/>
      </c>
      <c r="M2289" s="102" t="str">
        <f>IF(CADA_PROD!$C2287="","",IFERROR(SUMIFS(MOVI_ENTR!M:M,MOVI_ENTR!D:D,D2289,MOVI_ENTR!O:O,$E$5)/SUMIFS(MOVI_ENTR!I:I,MOVI_ENTR!D:D,D2289,MOVI_ENTR!O:O,$E$5),0))</f>
        <v/>
      </c>
      <c r="N2289" s="104" t="str">
        <f>IF(CADA_PROD!C2287="","",G2289/E2289)</f>
        <v/>
      </c>
    </row>
    <row r="2290" spans="2:14" ht="30" customHeight="1">
      <c r="B2290" s="21">
        <f t="shared" si="71"/>
        <v>2283</v>
      </c>
      <c r="C2290" s="99" t="str">
        <f>IF(CADA_PROD!C2288="","",CADA_PROD!C2288)</f>
        <v/>
      </c>
      <c r="D2290" s="100" t="str">
        <f>IF(CADA_PROD!D2288="","",CADA_PROD!D2288)</f>
        <v/>
      </c>
      <c r="E2290" s="101" t="str">
        <f>IF(CADA_PROD!E2288="","",CADA_PROD!E2288)</f>
        <v/>
      </c>
      <c r="F2290" s="101" t="str">
        <f>IF(CADA_PROD!D2288="","",SUMIFS(MOVI_ENTR!I:I,MOVI_ENTR!D:D,D2290,MOVI_ENTR!O:O,$E$5))</f>
        <v/>
      </c>
      <c r="G2290" s="101" t="str">
        <f>IF(CADA_PROD!C2288="","",SUMIFS(MOVI_SAID!H:H,MOVI_SAID!D:D,D2290,MOVI_SAID!L:L,$E$5))</f>
        <v/>
      </c>
      <c r="H2290" s="101" t="str">
        <f t="shared" si="72"/>
        <v/>
      </c>
      <c r="I2290" s="100" t="str">
        <f>IF(CADA_PROD!C2288="","",IFERROR(IF(H2290&lt;=0,"Sem estoque",IF(H2290/E2290&lt;0.25,"Quase sem estoque",IF(H2290/E2290&lt;1.2,"Estoque baixo",IF(H2290/E2290&lt;2,"Estoque moderado","Estoque confortável")))),""))</f>
        <v/>
      </c>
      <c r="J2290" s="102" t="str">
        <f>IF(CADA_PROD!C2288="","",SUMIFS(MOVI_ENTR!M:M,MOVI_ENTR!D:D,D2290,MOVI_ENTR!O:O,$E$5))</f>
        <v/>
      </c>
      <c r="K2290" s="103" t="str">
        <f>IF(CADA_PROD!C2288="","",IFERROR($J2290/SUM($J$8:$J$1008),""))</f>
        <v/>
      </c>
      <c r="L2290" s="103" t="str">
        <f>IF(CADA_PROD!C2288="","",IFERROR(H2290/SUM($H$8:$H$1008),""))</f>
        <v/>
      </c>
      <c r="M2290" s="102" t="str">
        <f>IF(CADA_PROD!$C2288="","",IFERROR(SUMIFS(MOVI_ENTR!M:M,MOVI_ENTR!D:D,D2290,MOVI_ENTR!O:O,$E$5)/SUMIFS(MOVI_ENTR!I:I,MOVI_ENTR!D:D,D2290,MOVI_ENTR!O:O,$E$5),0))</f>
        <v/>
      </c>
      <c r="N2290" s="104" t="str">
        <f>IF(CADA_PROD!C2288="","",G2290/E2290)</f>
        <v/>
      </c>
    </row>
    <row r="2291" spans="2:14" ht="30" customHeight="1">
      <c r="B2291" s="21">
        <f t="shared" si="71"/>
        <v>2284</v>
      </c>
      <c r="C2291" s="99" t="str">
        <f>IF(CADA_PROD!C2289="","",CADA_PROD!C2289)</f>
        <v/>
      </c>
      <c r="D2291" s="100" t="str">
        <f>IF(CADA_PROD!D2289="","",CADA_PROD!D2289)</f>
        <v/>
      </c>
      <c r="E2291" s="101" t="str">
        <f>IF(CADA_PROD!E2289="","",CADA_PROD!E2289)</f>
        <v/>
      </c>
      <c r="F2291" s="101" t="str">
        <f>IF(CADA_PROD!D2289="","",SUMIFS(MOVI_ENTR!I:I,MOVI_ENTR!D:D,D2291,MOVI_ENTR!O:O,$E$5))</f>
        <v/>
      </c>
      <c r="G2291" s="101" t="str">
        <f>IF(CADA_PROD!C2289="","",SUMIFS(MOVI_SAID!H:H,MOVI_SAID!D:D,D2291,MOVI_SAID!L:L,$E$5))</f>
        <v/>
      </c>
      <c r="H2291" s="101" t="str">
        <f t="shared" si="72"/>
        <v/>
      </c>
      <c r="I2291" s="100" t="str">
        <f>IF(CADA_PROD!C2289="","",IFERROR(IF(H2291&lt;=0,"Sem estoque",IF(H2291/E2291&lt;0.25,"Quase sem estoque",IF(H2291/E2291&lt;1.2,"Estoque baixo",IF(H2291/E2291&lt;2,"Estoque moderado","Estoque confortável")))),""))</f>
        <v/>
      </c>
      <c r="J2291" s="102" t="str">
        <f>IF(CADA_PROD!C2289="","",SUMIFS(MOVI_ENTR!M:M,MOVI_ENTR!D:D,D2291,MOVI_ENTR!O:O,$E$5))</f>
        <v/>
      </c>
      <c r="K2291" s="103" t="str">
        <f>IF(CADA_PROD!C2289="","",IFERROR($J2291/SUM($J$8:$J$1008),""))</f>
        <v/>
      </c>
      <c r="L2291" s="103" t="str">
        <f>IF(CADA_PROD!C2289="","",IFERROR(H2291/SUM($H$8:$H$1008),""))</f>
        <v/>
      </c>
      <c r="M2291" s="102" t="str">
        <f>IF(CADA_PROD!$C2289="","",IFERROR(SUMIFS(MOVI_ENTR!M:M,MOVI_ENTR!D:D,D2291,MOVI_ENTR!O:O,$E$5)/SUMIFS(MOVI_ENTR!I:I,MOVI_ENTR!D:D,D2291,MOVI_ENTR!O:O,$E$5),0))</f>
        <v/>
      </c>
      <c r="N2291" s="104" t="str">
        <f>IF(CADA_PROD!C2289="","",G2291/E2291)</f>
        <v/>
      </c>
    </row>
    <row r="2292" spans="2:14">
      <c r="B2292" s="21">
        <f t="shared" si="71"/>
        <v>2285</v>
      </c>
    </row>
    <row r="2293" spans="2:14">
      <c r="B2293" s="21">
        <f t="shared" si="71"/>
        <v>2286</v>
      </c>
    </row>
    <row r="2294" spans="2:14">
      <c r="B2294" s="21">
        <f t="shared" si="71"/>
        <v>2287</v>
      </c>
    </row>
    <row r="2295" spans="2:14">
      <c r="B2295" s="21">
        <f t="shared" si="71"/>
        <v>2288</v>
      </c>
    </row>
    <row r="2296" spans="2:14">
      <c r="B2296" s="21">
        <f t="shared" si="71"/>
        <v>2289</v>
      </c>
    </row>
    <row r="2297" spans="2:14">
      <c r="B2297" s="21">
        <f t="shared" si="71"/>
        <v>2290</v>
      </c>
    </row>
    <row r="2298" spans="2:14">
      <c r="B2298" s="21">
        <f t="shared" si="71"/>
        <v>2291</v>
      </c>
    </row>
    <row r="2299" spans="2:14">
      <c r="B2299" s="21">
        <f t="shared" si="71"/>
        <v>2292</v>
      </c>
    </row>
    <row r="2300" spans="2:14">
      <c r="B2300" s="21">
        <f t="shared" si="71"/>
        <v>2293</v>
      </c>
    </row>
    <row r="2301" spans="2:14">
      <c r="B2301" s="21">
        <f t="shared" si="71"/>
        <v>2294</v>
      </c>
    </row>
    <row r="2302" spans="2:14">
      <c r="B2302" s="21">
        <f t="shared" si="71"/>
        <v>2295</v>
      </c>
    </row>
    <row r="2303" spans="2:14">
      <c r="B2303" s="21">
        <f t="shared" si="71"/>
        <v>2296</v>
      </c>
    </row>
    <row r="2304" spans="2:14">
      <c r="B2304" s="21">
        <f t="shared" si="71"/>
        <v>2297</v>
      </c>
    </row>
    <row r="2305" spans="2:2">
      <c r="B2305" s="21">
        <f t="shared" si="71"/>
        <v>2298</v>
      </c>
    </row>
    <row r="2306" spans="2:2">
      <c r="B2306" s="21">
        <f t="shared" si="71"/>
        <v>2299</v>
      </c>
    </row>
    <row r="2307" spans="2:2">
      <c r="B2307" s="21">
        <f t="shared" si="71"/>
        <v>2300</v>
      </c>
    </row>
    <row r="2308" spans="2:2">
      <c r="B2308" s="21">
        <f t="shared" si="71"/>
        <v>2301</v>
      </c>
    </row>
    <row r="2309" spans="2:2">
      <c r="B2309" s="21">
        <f t="shared" si="71"/>
        <v>2302</v>
      </c>
    </row>
    <row r="2310" spans="2:2">
      <c r="B2310" s="21">
        <f t="shared" si="71"/>
        <v>2303</v>
      </c>
    </row>
    <row r="2311" spans="2:2">
      <c r="B2311" s="21">
        <f t="shared" si="71"/>
        <v>2304</v>
      </c>
    </row>
    <row r="2312" spans="2:2">
      <c r="B2312" s="21">
        <f t="shared" si="71"/>
        <v>2305</v>
      </c>
    </row>
    <row r="2313" spans="2:2">
      <c r="B2313" s="21">
        <f t="shared" si="71"/>
        <v>2306</v>
      </c>
    </row>
    <row r="2314" spans="2:2">
      <c r="B2314" s="21">
        <f t="shared" ref="B2314:B2377" si="73">B2313+1</f>
        <v>2307</v>
      </c>
    </row>
    <row r="2315" spans="2:2">
      <c r="B2315" s="21">
        <f t="shared" si="73"/>
        <v>2308</v>
      </c>
    </row>
    <row r="2316" spans="2:2">
      <c r="B2316" s="21">
        <f t="shared" si="73"/>
        <v>2309</v>
      </c>
    </row>
    <row r="2317" spans="2:2">
      <c r="B2317" s="21">
        <f t="shared" si="73"/>
        <v>2310</v>
      </c>
    </row>
    <row r="2318" spans="2:2">
      <c r="B2318" s="21">
        <f t="shared" si="73"/>
        <v>2311</v>
      </c>
    </row>
    <row r="2319" spans="2:2">
      <c r="B2319" s="21">
        <f t="shared" si="73"/>
        <v>2312</v>
      </c>
    </row>
    <row r="2320" spans="2:2">
      <c r="B2320" s="21">
        <f t="shared" si="73"/>
        <v>2313</v>
      </c>
    </row>
    <row r="2321" spans="2:2">
      <c r="B2321" s="21">
        <f t="shared" si="73"/>
        <v>2314</v>
      </c>
    </row>
    <row r="2322" spans="2:2">
      <c r="B2322" s="21">
        <f t="shared" si="73"/>
        <v>2315</v>
      </c>
    </row>
    <row r="2323" spans="2:2">
      <c r="B2323" s="21">
        <f t="shared" si="73"/>
        <v>2316</v>
      </c>
    </row>
    <row r="2324" spans="2:2">
      <c r="B2324" s="21">
        <f t="shared" si="73"/>
        <v>2317</v>
      </c>
    </row>
    <row r="2325" spans="2:2">
      <c r="B2325" s="21">
        <f t="shared" si="73"/>
        <v>2318</v>
      </c>
    </row>
    <row r="2326" spans="2:2">
      <c r="B2326" s="21">
        <f t="shared" si="73"/>
        <v>2319</v>
      </c>
    </row>
    <row r="2327" spans="2:2">
      <c r="B2327" s="21">
        <f t="shared" si="73"/>
        <v>2320</v>
      </c>
    </row>
    <row r="2328" spans="2:2">
      <c r="B2328" s="21">
        <f t="shared" si="73"/>
        <v>2321</v>
      </c>
    </row>
    <row r="2329" spans="2:2">
      <c r="B2329" s="21">
        <f t="shared" si="73"/>
        <v>2322</v>
      </c>
    </row>
    <row r="2330" spans="2:2">
      <c r="B2330" s="21">
        <f t="shared" si="73"/>
        <v>2323</v>
      </c>
    </row>
    <row r="2331" spans="2:2">
      <c r="B2331" s="21">
        <f t="shared" si="73"/>
        <v>2324</v>
      </c>
    </row>
    <row r="2332" spans="2:2">
      <c r="B2332" s="21">
        <f t="shared" si="73"/>
        <v>2325</v>
      </c>
    </row>
    <row r="2333" spans="2:2">
      <c r="B2333" s="21">
        <f t="shared" si="73"/>
        <v>2326</v>
      </c>
    </row>
    <row r="2334" spans="2:2">
      <c r="B2334" s="21">
        <f t="shared" si="73"/>
        <v>2327</v>
      </c>
    </row>
    <row r="2335" spans="2:2">
      <c r="B2335" s="21">
        <f t="shared" si="73"/>
        <v>2328</v>
      </c>
    </row>
    <row r="2336" spans="2:2">
      <c r="B2336" s="21">
        <f t="shared" si="73"/>
        <v>2329</v>
      </c>
    </row>
    <row r="2337" spans="2:2">
      <c r="B2337" s="21">
        <f t="shared" si="73"/>
        <v>2330</v>
      </c>
    </row>
    <row r="2338" spans="2:2">
      <c r="B2338" s="21">
        <f t="shared" si="73"/>
        <v>2331</v>
      </c>
    </row>
    <row r="2339" spans="2:2">
      <c r="B2339" s="21">
        <f t="shared" si="73"/>
        <v>2332</v>
      </c>
    </row>
    <row r="2340" spans="2:2">
      <c r="B2340" s="21">
        <f t="shared" si="73"/>
        <v>2333</v>
      </c>
    </row>
    <row r="2341" spans="2:2">
      <c r="B2341" s="21">
        <f t="shared" si="73"/>
        <v>2334</v>
      </c>
    </row>
    <row r="2342" spans="2:2">
      <c r="B2342" s="21">
        <f t="shared" si="73"/>
        <v>2335</v>
      </c>
    </row>
    <row r="2343" spans="2:2">
      <c r="B2343" s="21">
        <f t="shared" si="73"/>
        <v>2336</v>
      </c>
    </row>
    <row r="2344" spans="2:2">
      <c r="B2344" s="21">
        <f t="shared" si="73"/>
        <v>2337</v>
      </c>
    </row>
    <row r="2345" spans="2:2">
      <c r="B2345" s="21">
        <f t="shared" si="73"/>
        <v>2338</v>
      </c>
    </row>
    <row r="2346" spans="2:2">
      <c r="B2346" s="21">
        <f t="shared" si="73"/>
        <v>2339</v>
      </c>
    </row>
    <row r="2347" spans="2:2">
      <c r="B2347" s="21">
        <f t="shared" si="73"/>
        <v>2340</v>
      </c>
    </row>
    <row r="2348" spans="2:2">
      <c r="B2348" s="21">
        <f t="shared" si="73"/>
        <v>2341</v>
      </c>
    </row>
    <row r="2349" spans="2:2">
      <c r="B2349" s="21">
        <f t="shared" si="73"/>
        <v>2342</v>
      </c>
    </row>
    <row r="2350" spans="2:2">
      <c r="B2350" s="21">
        <f t="shared" si="73"/>
        <v>2343</v>
      </c>
    </row>
    <row r="2351" spans="2:2">
      <c r="B2351" s="21">
        <f t="shared" si="73"/>
        <v>2344</v>
      </c>
    </row>
    <row r="2352" spans="2:2">
      <c r="B2352" s="21">
        <f t="shared" si="73"/>
        <v>2345</v>
      </c>
    </row>
    <row r="2353" spans="2:2">
      <c r="B2353" s="21">
        <f t="shared" si="73"/>
        <v>2346</v>
      </c>
    </row>
    <row r="2354" spans="2:2">
      <c r="B2354" s="21">
        <f t="shared" si="73"/>
        <v>2347</v>
      </c>
    </row>
    <row r="2355" spans="2:2">
      <c r="B2355" s="21">
        <f t="shared" si="73"/>
        <v>2348</v>
      </c>
    </row>
    <row r="2356" spans="2:2">
      <c r="B2356" s="21">
        <f t="shared" si="73"/>
        <v>2349</v>
      </c>
    </row>
    <row r="2357" spans="2:2">
      <c r="B2357" s="21">
        <f t="shared" si="73"/>
        <v>2350</v>
      </c>
    </row>
    <row r="2358" spans="2:2">
      <c r="B2358" s="21">
        <f t="shared" si="73"/>
        <v>2351</v>
      </c>
    </row>
    <row r="2359" spans="2:2">
      <c r="B2359" s="21">
        <f t="shared" si="73"/>
        <v>2352</v>
      </c>
    </row>
    <row r="2360" spans="2:2">
      <c r="B2360" s="21">
        <f t="shared" si="73"/>
        <v>2353</v>
      </c>
    </row>
    <row r="2361" spans="2:2">
      <c r="B2361" s="21">
        <f t="shared" si="73"/>
        <v>2354</v>
      </c>
    </row>
    <row r="2362" spans="2:2">
      <c r="B2362" s="21">
        <f t="shared" si="73"/>
        <v>2355</v>
      </c>
    </row>
    <row r="2363" spans="2:2">
      <c r="B2363" s="21">
        <f t="shared" si="73"/>
        <v>2356</v>
      </c>
    </row>
    <row r="2364" spans="2:2">
      <c r="B2364" s="21">
        <f t="shared" si="73"/>
        <v>2357</v>
      </c>
    </row>
    <row r="2365" spans="2:2">
      <c r="B2365" s="21">
        <f t="shared" si="73"/>
        <v>2358</v>
      </c>
    </row>
    <row r="2366" spans="2:2">
      <c r="B2366" s="21">
        <f t="shared" si="73"/>
        <v>2359</v>
      </c>
    </row>
    <row r="2367" spans="2:2">
      <c r="B2367" s="21">
        <f t="shared" si="73"/>
        <v>2360</v>
      </c>
    </row>
    <row r="2368" spans="2:2">
      <c r="B2368" s="21">
        <f t="shared" si="73"/>
        <v>2361</v>
      </c>
    </row>
    <row r="2369" spans="2:2">
      <c r="B2369" s="21">
        <f t="shared" si="73"/>
        <v>2362</v>
      </c>
    </row>
    <row r="2370" spans="2:2">
      <c r="B2370" s="21">
        <f t="shared" si="73"/>
        <v>2363</v>
      </c>
    </row>
    <row r="2371" spans="2:2">
      <c r="B2371" s="21">
        <f t="shared" si="73"/>
        <v>2364</v>
      </c>
    </row>
    <row r="2372" spans="2:2">
      <c r="B2372" s="21">
        <f t="shared" si="73"/>
        <v>2365</v>
      </c>
    </row>
    <row r="2373" spans="2:2">
      <c r="B2373" s="21">
        <f t="shared" si="73"/>
        <v>2366</v>
      </c>
    </row>
    <row r="2374" spans="2:2">
      <c r="B2374" s="21">
        <f t="shared" si="73"/>
        <v>2367</v>
      </c>
    </row>
    <row r="2375" spans="2:2">
      <c r="B2375" s="21">
        <f t="shared" si="73"/>
        <v>2368</v>
      </c>
    </row>
    <row r="2376" spans="2:2">
      <c r="B2376" s="21">
        <f t="shared" si="73"/>
        <v>2369</v>
      </c>
    </row>
    <row r="2377" spans="2:2">
      <c r="B2377" s="21">
        <f t="shared" si="73"/>
        <v>2370</v>
      </c>
    </row>
    <row r="2378" spans="2:2">
      <c r="B2378" s="21">
        <f t="shared" ref="B2378:B2441" si="74">B2377+1</f>
        <v>2371</v>
      </c>
    </row>
    <row r="2379" spans="2:2">
      <c r="B2379" s="21">
        <f t="shared" si="74"/>
        <v>2372</v>
      </c>
    </row>
    <row r="2380" spans="2:2">
      <c r="B2380" s="21">
        <f t="shared" si="74"/>
        <v>2373</v>
      </c>
    </row>
    <row r="2381" spans="2:2">
      <c r="B2381" s="21">
        <f t="shared" si="74"/>
        <v>2374</v>
      </c>
    </row>
    <row r="2382" spans="2:2">
      <c r="B2382" s="21">
        <f t="shared" si="74"/>
        <v>2375</v>
      </c>
    </row>
    <row r="2383" spans="2:2">
      <c r="B2383" s="21">
        <f t="shared" si="74"/>
        <v>2376</v>
      </c>
    </row>
    <row r="2384" spans="2:2">
      <c r="B2384" s="21">
        <f t="shared" si="74"/>
        <v>2377</v>
      </c>
    </row>
    <row r="2385" spans="2:2">
      <c r="B2385" s="21">
        <f t="shared" si="74"/>
        <v>2378</v>
      </c>
    </row>
    <row r="2386" spans="2:2">
      <c r="B2386" s="21">
        <f t="shared" si="74"/>
        <v>2379</v>
      </c>
    </row>
    <row r="2387" spans="2:2">
      <c r="B2387" s="21">
        <f t="shared" si="74"/>
        <v>2380</v>
      </c>
    </row>
    <row r="2388" spans="2:2">
      <c r="B2388" s="21">
        <f t="shared" si="74"/>
        <v>2381</v>
      </c>
    </row>
    <row r="2389" spans="2:2">
      <c r="B2389" s="21">
        <f t="shared" si="74"/>
        <v>2382</v>
      </c>
    </row>
    <row r="2390" spans="2:2">
      <c r="B2390" s="21">
        <f t="shared" si="74"/>
        <v>2383</v>
      </c>
    </row>
    <row r="2391" spans="2:2">
      <c r="B2391" s="21">
        <f t="shared" si="74"/>
        <v>2384</v>
      </c>
    </row>
    <row r="2392" spans="2:2">
      <c r="B2392" s="21">
        <f t="shared" si="74"/>
        <v>2385</v>
      </c>
    </row>
    <row r="2393" spans="2:2">
      <c r="B2393" s="21">
        <f t="shared" si="74"/>
        <v>2386</v>
      </c>
    </row>
    <row r="2394" spans="2:2">
      <c r="B2394" s="21">
        <f t="shared" si="74"/>
        <v>2387</v>
      </c>
    </row>
    <row r="2395" spans="2:2">
      <c r="B2395" s="21">
        <f t="shared" si="74"/>
        <v>2388</v>
      </c>
    </row>
    <row r="2396" spans="2:2">
      <c r="B2396" s="21">
        <f t="shared" si="74"/>
        <v>2389</v>
      </c>
    </row>
    <row r="2397" spans="2:2">
      <c r="B2397" s="21">
        <f t="shared" si="74"/>
        <v>2390</v>
      </c>
    </row>
    <row r="2398" spans="2:2">
      <c r="B2398" s="21">
        <f t="shared" si="74"/>
        <v>2391</v>
      </c>
    </row>
    <row r="2399" spans="2:2">
      <c r="B2399" s="21">
        <f t="shared" si="74"/>
        <v>2392</v>
      </c>
    </row>
    <row r="2400" spans="2:2">
      <c r="B2400" s="21">
        <f t="shared" si="74"/>
        <v>2393</v>
      </c>
    </row>
    <row r="2401" spans="2:2">
      <c r="B2401" s="21">
        <f t="shared" si="74"/>
        <v>2394</v>
      </c>
    </row>
    <row r="2402" spans="2:2">
      <c r="B2402" s="21">
        <f t="shared" si="74"/>
        <v>2395</v>
      </c>
    </row>
    <row r="2403" spans="2:2">
      <c r="B2403" s="21">
        <f t="shared" si="74"/>
        <v>2396</v>
      </c>
    </row>
    <row r="2404" spans="2:2">
      <c r="B2404" s="21">
        <f t="shared" si="74"/>
        <v>2397</v>
      </c>
    </row>
    <row r="2405" spans="2:2">
      <c r="B2405" s="21">
        <f t="shared" si="74"/>
        <v>2398</v>
      </c>
    </row>
    <row r="2406" spans="2:2">
      <c r="B2406" s="21">
        <f t="shared" si="74"/>
        <v>2399</v>
      </c>
    </row>
    <row r="2407" spans="2:2">
      <c r="B2407" s="21">
        <f t="shared" si="74"/>
        <v>2400</v>
      </c>
    </row>
    <row r="2408" spans="2:2">
      <c r="B2408" s="21">
        <f t="shared" si="74"/>
        <v>2401</v>
      </c>
    </row>
    <row r="2409" spans="2:2">
      <c r="B2409" s="21">
        <f t="shared" si="74"/>
        <v>2402</v>
      </c>
    </row>
    <row r="2410" spans="2:2">
      <c r="B2410" s="21">
        <f t="shared" si="74"/>
        <v>2403</v>
      </c>
    </row>
    <row r="2411" spans="2:2">
      <c r="B2411" s="21">
        <f t="shared" si="74"/>
        <v>2404</v>
      </c>
    </row>
    <row r="2412" spans="2:2">
      <c r="B2412" s="21">
        <f t="shared" si="74"/>
        <v>2405</v>
      </c>
    </row>
    <row r="2413" spans="2:2">
      <c r="B2413" s="21">
        <f t="shared" si="74"/>
        <v>2406</v>
      </c>
    </row>
    <row r="2414" spans="2:2">
      <c r="B2414" s="21">
        <f t="shared" si="74"/>
        <v>2407</v>
      </c>
    </row>
    <row r="2415" spans="2:2">
      <c r="B2415" s="21">
        <f t="shared" si="74"/>
        <v>2408</v>
      </c>
    </row>
    <row r="2416" spans="2:2">
      <c r="B2416" s="21">
        <f t="shared" si="74"/>
        <v>2409</v>
      </c>
    </row>
    <row r="2417" spans="2:2">
      <c r="B2417" s="21">
        <f t="shared" si="74"/>
        <v>2410</v>
      </c>
    </row>
    <row r="2418" spans="2:2">
      <c r="B2418" s="21">
        <f t="shared" si="74"/>
        <v>2411</v>
      </c>
    </row>
    <row r="2419" spans="2:2">
      <c r="B2419" s="21">
        <f t="shared" si="74"/>
        <v>2412</v>
      </c>
    </row>
    <row r="2420" spans="2:2">
      <c r="B2420" s="21">
        <f t="shared" si="74"/>
        <v>2413</v>
      </c>
    </row>
    <row r="2421" spans="2:2">
      <c r="B2421" s="21">
        <f t="shared" si="74"/>
        <v>2414</v>
      </c>
    </row>
    <row r="2422" spans="2:2">
      <c r="B2422" s="21">
        <f t="shared" si="74"/>
        <v>2415</v>
      </c>
    </row>
    <row r="2423" spans="2:2">
      <c r="B2423" s="21">
        <f t="shared" si="74"/>
        <v>2416</v>
      </c>
    </row>
    <row r="2424" spans="2:2">
      <c r="B2424" s="21">
        <f t="shared" si="74"/>
        <v>2417</v>
      </c>
    </row>
    <row r="2425" spans="2:2">
      <c r="B2425" s="21">
        <f t="shared" si="74"/>
        <v>2418</v>
      </c>
    </row>
    <row r="2426" spans="2:2">
      <c r="B2426" s="21">
        <f t="shared" si="74"/>
        <v>2419</v>
      </c>
    </row>
    <row r="2427" spans="2:2">
      <c r="B2427" s="21">
        <f t="shared" si="74"/>
        <v>2420</v>
      </c>
    </row>
    <row r="2428" spans="2:2">
      <c r="B2428" s="21">
        <f t="shared" si="74"/>
        <v>2421</v>
      </c>
    </row>
    <row r="2429" spans="2:2">
      <c r="B2429" s="21">
        <f t="shared" si="74"/>
        <v>2422</v>
      </c>
    </row>
    <row r="2430" spans="2:2">
      <c r="B2430" s="21">
        <f t="shared" si="74"/>
        <v>2423</v>
      </c>
    </row>
    <row r="2431" spans="2:2">
      <c r="B2431" s="21">
        <f t="shared" si="74"/>
        <v>2424</v>
      </c>
    </row>
    <row r="2432" spans="2:2">
      <c r="B2432" s="21">
        <f t="shared" si="74"/>
        <v>2425</v>
      </c>
    </row>
    <row r="2433" spans="2:2">
      <c r="B2433" s="21">
        <f t="shared" si="74"/>
        <v>2426</v>
      </c>
    </row>
    <row r="2434" spans="2:2">
      <c r="B2434" s="21">
        <f t="shared" si="74"/>
        <v>2427</v>
      </c>
    </row>
    <row r="2435" spans="2:2">
      <c r="B2435" s="21">
        <f t="shared" si="74"/>
        <v>2428</v>
      </c>
    </row>
    <row r="2436" spans="2:2">
      <c r="B2436" s="21">
        <f t="shared" si="74"/>
        <v>2429</v>
      </c>
    </row>
    <row r="2437" spans="2:2">
      <c r="B2437" s="21">
        <f t="shared" si="74"/>
        <v>2430</v>
      </c>
    </row>
    <row r="2438" spans="2:2">
      <c r="B2438" s="21">
        <f t="shared" si="74"/>
        <v>2431</v>
      </c>
    </row>
    <row r="2439" spans="2:2">
      <c r="B2439" s="21">
        <f t="shared" si="74"/>
        <v>2432</v>
      </c>
    </row>
    <row r="2440" spans="2:2">
      <c r="B2440" s="21">
        <f t="shared" si="74"/>
        <v>2433</v>
      </c>
    </row>
    <row r="2441" spans="2:2">
      <c r="B2441" s="21">
        <f t="shared" si="74"/>
        <v>2434</v>
      </c>
    </row>
    <row r="2442" spans="2:2">
      <c r="B2442" s="21">
        <f t="shared" ref="B2442:B2505" si="75">B2441+1</f>
        <v>2435</v>
      </c>
    </row>
    <row r="2443" spans="2:2">
      <c r="B2443" s="21">
        <f t="shared" si="75"/>
        <v>2436</v>
      </c>
    </row>
    <row r="2444" spans="2:2">
      <c r="B2444" s="21">
        <f t="shared" si="75"/>
        <v>2437</v>
      </c>
    </row>
    <row r="2445" spans="2:2">
      <c r="B2445" s="21">
        <f t="shared" si="75"/>
        <v>2438</v>
      </c>
    </row>
    <row r="2446" spans="2:2">
      <c r="B2446" s="21">
        <f t="shared" si="75"/>
        <v>2439</v>
      </c>
    </row>
    <row r="2447" spans="2:2">
      <c r="B2447" s="21">
        <f t="shared" si="75"/>
        <v>2440</v>
      </c>
    </row>
    <row r="2448" spans="2:2">
      <c r="B2448" s="21">
        <f t="shared" si="75"/>
        <v>2441</v>
      </c>
    </row>
    <row r="2449" spans="2:2">
      <c r="B2449" s="21">
        <f t="shared" si="75"/>
        <v>2442</v>
      </c>
    </row>
    <row r="2450" spans="2:2">
      <c r="B2450" s="21">
        <f t="shared" si="75"/>
        <v>2443</v>
      </c>
    </row>
    <row r="2451" spans="2:2">
      <c r="B2451" s="21">
        <f t="shared" si="75"/>
        <v>2444</v>
      </c>
    </row>
    <row r="2452" spans="2:2">
      <c r="B2452" s="21">
        <f t="shared" si="75"/>
        <v>2445</v>
      </c>
    </row>
    <row r="2453" spans="2:2">
      <c r="B2453" s="21">
        <f t="shared" si="75"/>
        <v>2446</v>
      </c>
    </row>
    <row r="2454" spans="2:2">
      <c r="B2454" s="21">
        <f t="shared" si="75"/>
        <v>2447</v>
      </c>
    </row>
    <row r="2455" spans="2:2">
      <c r="B2455" s="21">
        <f t="shared" si="75"/>
        <v>2448</v>
      </c>
    </row>
    <row r="2456" spans="2:2">
      <c r="B2456" s="21">
        <f t="shared" si="75"/>
        <v>2449</v>
      </c>
    </row>
    <row r="2457" spans="2:2">
      <c r="B2457" s="21">
        <f t="shared" si="75"/>
        <v>2450</v>
      </c>
    </row>
    <row r="2458" spans="2:2">
      <c r="B2458" s="21">
        <f t="shared" si="75"/>
        <v>2451</v>
      </c>
    </row>
    <row r="2459" spans="2:2">
      <c r="B2459" s="21">
        <f t="shared" si="75"/>
        <v>2452</v>
      </c>
    </row>
    <row r="2460" spans="2:2">
      <c r="B2460" s="21">
        <f t="shared" si="75"/>
        <v>2453</v>
      </c>
    </row>
    <row r="2461" spans="2:2">
      <c r="B2461" s="21">
        <f t="shared" si="75"/>
        <v>2454</v>
      </c>
    </row>
    <row r="2462" spans="2:2">
      <c r="B2462" s="21">
        <f t="shared" si="75"/>
        <v>2455</v>
      </c>
    </row>
    <row r="2463" spans="2:2">
      <c r="B2463" s="21">
        <f t="shared" si="75"/>
        <v>2456</v>
      </c>
    </row>
    <row r="2464" spans="2:2">
      <c r="B2464" s="21">
        <f t="shared" si="75"/>
        <v>2457</v>
      </c>
    </row>
    <row r="2465" spans="2:2">
      <c r="B2465" s="21">
        <f t="shared" si="75"/>
        <v>2458</v>
      </c>
    </row>
    <row r="2466" spans="2:2">
      <c r="B2466" s="21">
        <f t="shared" si="75"/>
        <v>2459</v>
      </c>
    </row>
    <row r="2467" spans="2:2">
      <c r="B2467" s="21">
        <f t="shared" si="75"/>
        <v>2460</v>
      </c>
    </row>
    <row r="2468" spans="2:2">
      <c r="B2468" s="21">
        <f t="shared" si="75"/>
        <v>2461</v>
      </c>
    </row>
    <row r="2469" spans="2:2">
      <c r="B2469" s="21">
        <f t="shared" si="75"/>
        <v>2462</v>
      </c>
    </row>
    <row r="2470" spans="2:2">
      <c r="B2470" s="21">
        <f t="shared" si="75"/>
        <v>2463</v>
      </c>
    </row>
    <row r="2471" spans="2:2">
      <c r="B2471" s="21">
        <f t="shared" si="75"/>
        <v>2464</v>
      </c>
    </row>
    <row r="2472" spans="2:2">
      <c r="B2472" s="21">
        <f t="shared" si="75"/>
        <v>2465</v>
      </c>
    </row>
    <row r="2473" spans="2:2">
      <c r="B2473" s="21">
        <f t="shared" si="75"/>
        <v>2466</v>
      </c>
    </row>
    <row r="2474" spans="2:2">
      <c r="B2474" s="21">
        <f t="shared" si="75"/>
        <v>2467</v>
      </c>
    </row>
    <row r="2475" spans="2:2">
      <c r="B2475" s="21">
        <f t="shared" si="75"/>
        <v>2468</v>
      </c>
    </row>
    <row r="2476" spans="2:2">
      <c r="B2476" s="21">
        <f t="shared" si="75"/>
        <v>2469</v>
      </c>
    </row>
    <row r="2477" spans="2:2">
      <c r="B2477" s="21">
        <f t="shared" si="75"/>
        <v>2470</v>
      </c>
    </row>
    <row r="2478" spans="2:2">
      <c r="B2478" s="21">
        <f t="shared" si="75"/>
        <v>2471</v>
      </c>
    </row>
    <row r="2479" spans="2:2">
      <c r="B2479" s="21">
        <f t="shared" si="75"/>
        <v>2472</v>
      </c>
    </row>
    <row r="2480" spans="2:2">
      <c r="B2480" s="21">
        <f t="shared" si="75"/>
        <v>2473</v>
      </c>
    </row>
    <row r="2481" spans="2:2">
      <c r="B2481" s="21">
        <f t="shared" si="75"/>
        <v>2474</v>
      </c>
    </row>
    <row r="2482" spans="2:2">
      <c r="B2482" s="21">
        <f t="shared" si="75"/>
        <v>2475</v>
      </c>
    </row>
    <row r="2483" spans="2:2">
      <c r="B2483" s="21">
        <f t="shared" si="75"/>
        <v>2476</v>
      </c>
    </row>
    <row r="2484" spans="2:2">
      <c r="B2484" s="21">
        <f t="shared" si="75"/>
        <v>2477</v>
      </c>
    </row>
    <row r="2485" spans="2:2">
      <c r="B2485" s="21">
        <f t="shared" si="75"/>
        <v>2478</v>
      </c>
    </row>
    <row r="2486" spans="2:2">
      <c r="B2486" s="21">
        <f t="shared" si="75"/>
        <v>2479</v>
      </c>
    </row>
    <row r="2487" spans="2:2">
      <c r="B2487" s="21">
        <f t="shared" si="75"/>
        <v>2480</v>
      </c>
    </row>
    <row r="2488" spans="2:2">
      <c r="B2488" s="21">
        <f t="shared" si="75"/>
        <v>2481</v>
      </c>
    </row>
    <row r="2489" spans="2:2">
      <c r="B2489" s="21">
        <f t="shared" si="75"/>
        <v>2482</v>
      </c>
    </row>
    <row r="2490" spans="2:2">
      <c r="B2490" s="21">
        <f t="shared" si="75"/>
        <v>2483</v>
      </c>
    </row>
    <row r="2491" spans="2:2">
      <c r="B2491" s="21">
        <f t="shared" si="75"/>
        <v>2484</v>
      </c>
    </row>
    <row r="2492" spans="2:2">
      <c r="B2492" s="21">
        <f t="shared" si="75"/>
        <v>2485</v>
      </c>
    </row>
    <row r="2493" spans="2:2">
      <c r="B2493" s="21">
        <f t="shared" si="75"/>
        <v>2486</v>
      </c>
    </row>
    <row r="2494" spans="2:2">
      <c r="B2494" s="21">
        <f t="shared" si="75"/>
        <v>2487</v>
      </c>
    </row>
    <row r="2495" spans="2:2">
      <c r="B2495" s="21">
        <f t="shared" si="75"/>
        <v>2488</v>
      </c>
    </row>
    <row r="2496" spans="2:2">
      <c r="B2496" s="21">
        <f t="shared" si="75"/>
        <v>2489</v>
      </c>
    </row>
    <row r="2497" spans="2:2">
      <c r="B2497" s="21">
        <f t="shared" si="75"/>
        <v>2490</v>
      </c>
    </row>
    <row r="2498" spans="2:2">
      <c r="B2498" s="21">
        <f t="shared" si="75"/>
        <v>2491</v>
      </c>
    </row>
    <row r="2499" spans="2:2">
      <c r="B2499" s="21">
        <f t="shared" si="75"/>
        <v>2492</v>
      </c>
    </row>
    <row r="2500" spans="2:2">
      <c r="B2500" s="21">
        <f t="shared" si="75"/>
        <v>2493</v>
      </c>
    </row>
    <row r="2501" spans="2:2">
      <c r="B2501" s="21">
        <f t="shared" si="75"/>
        <v>2494</v>
      </c>
    </row>
    <row r="2502" spans="2:2">
      <c r="B2502" s="21">
        <f t="shared" si="75"/>
        <v>2495</v>
      </c>
    </row>
    <row r="2503" spans="2:2">
      <c r="B2503" s="21">
        <f t="shared" si="75"/>
        <v>2496</v>
      </c>
    </row>
    <row r="2504" spans="2:2">
      <c r="B2504" s="21">
        <f t="shared" si="75"/>
        <v>2497</v>
      </c>
    </row>
    <row r="2505" spans="2:2">
      <c r="B2505" s="21">
        <f t="shared" si="75"/>
        <v>2498</v>
      </c>
    </row>
    <row r="2506" spans="2:2">
      <c r="B2506" s="21">
        <f t="shared" ref="B2506:B2569" si="76">B2505+1</f>
        <v>2499</v>
      </c>
    </row>
    <row r="2507" spans="2:2">
      <c r="B2507" s="21">
        <f t="shared" si="76"/>
        <v>2500</v>
      </c>
    </row>
    <row r="2508" spans="2:2">
      <c r="B2508" s="21">
        <f t="shared" si="76"/>
        <v>2501</v>
      </c>
    </row>
    <row r="2509" spans="2:2">
      <c r="B2509" s="21">
        <f t="shared" si="76"/>
        <v>2502</v>
      </c>
    </row>
    <row r="2510" spans="2:2">
      <c r="B2510" s="21">
        <f t="shared" si="76"/>
        <v>2503</v>
      </c>
    </row>
    <row r="2511" spans="2:2">
      <c r="B2511" s="21">
        <f t="shared" si="76"/>
        <v>2504</v>
      </c>
    </row>
    <row r="2512" spans="2:2">
      <c r="B2512" s="21">
        <f t="shared" si="76"/>
        <v>2505</v>
      </c>
    </row>
    <row r="2513" spans="2:2">
      <c r="B2513" s="21">
        <f t="shared" si="76"/>
        <v>2506</v>
      </c>
    </row>
    <row r="2514" spans="2:2">
      <c r="B2514" s="21">
        <f t="shared" si="76"/>
        <v>2507</v>
      </c>
    </row>
    <row r="2515" spans="2:2">
      <c r="B2515" s="21">
        <f t="shared" si="76"/>
        <v>2508</v>
      </c>
    </row>
    <row r="2516" spans="2:2">
      <c r="B2516" s="21">
        <f t="shared" si="76"/>
        <v>2509</v>
      </c>
    </row>
    <row r="2517" spans="2:2">
      <c r="B2517" s="21">
        <f t="shared" si="76"/>
        <v>2510</v>
      </c>
    </row>
    <row r="2518" spans="2:2">
      <c r="B2518" s="21">
        <f t="shared" si="76"/>
        <v>2511</v>
      </c>
    </row>
    <row r="2519" spans="2:2">
      <c r="B2519" s="21">
        <f t="shared" si="76"/>
        <v>2512</v>
      </c>
    </row>
    <row r="2520" spans="2:2">
      <c r="B2520" s="21">
        <f t="shared" si="76"/>
        <v>2513</v>
      </c>
    </row>
    <row r="2521" spans="2:2">
      <c r="B2521" s="21">
        <f t="shared" si="76"/>
        <v>2514</v>
      </c>
    </row>
    <row r="2522" spans="2:2">
      <c r="B2522" s="21">
        <f t="shared" si="76"/>
        <v>2515</v>
      </c>
    </row>
    <row r="2523" spans="2:2">
      <c r="B2523" s="21">
        <f t="shared" si="76"/>
        <v>2516</v>
      </c>
    </row>
    <row r="2524" spans="2:2">
      <c r="B2524" s="21">
        <f t="shared" si="76"/>
        <v>2517</v>
      </c>
    </row>
    <row r="2525" spans="2:2">
      <c r="B2525" s="21">
        <f t="shared" si="76"/>
        <v>2518</v>
      </c>
    </row>
    <row r="2526" spans="2:2">
      <c r="B2526" s="21">
        <f t="shared" si="76"/>
        <v>2519</v>
      </c>
    </row>
    <row r="2527" spans="2:2">
      <c r="B2527" s="21">
        <f t="shared" si="76"/>
        <v>2520</v>
      </c>
    </row>
    <row r="2528" spans="2:2">
      <c r="B2528" s="21">
        <f t="shared" si="76"/>
        <v>2521</v>
      </c>
    </row>
    <row r="2529" spans="2:2">
      <c r="B2529" s="21">
        <f t="shared" si="76"/>
        <v>2522</v>
      </c>
    </row>
    <row r="2530" spans="2:2">
      <c r="B2530" s="21">
        <f t="shared" si="76"/>
        <v>2523</v>
      </c>
    </row>
    <row r="2531" spans="2:2">
      <c r="B2531" s="21">
        <f t="shared" si="76"/>
        <v>2524</v>
      </c>
    </row>
    <row r="2532" spans="2:2">
      <c r="B2532" s="21">
        <f t="shared" si="76"/>
        <v>2525</v>
      </c>
    </row>
    <row r="2533" spans="2:2">
      <c r="B2533" s="21">
        <f t="shared" si="76"/>
        <v>2526</v>
      </c>
    </row>
    <row r="2534" spans="2:2">
      <c r="B2534" s="21">
        <f t="shared" si="76"/>
        <v>2527</v>
      </c>
    </row>
    <row r="2535" spans="2:2">
      <c r="B2535" s="21">
        <f t="shared" si="76"/>
        <v>2528</v>
      </c>
    </row>
    <row r="2536" spans="2:2">
      <c r="B2536" s="21">
        <f t="shared" si="76"/>
        <v>2529</v>
      </c>
    </row>
    <row r="2537" spans="2:2">
      <c r="B2537" s="21">
        <f t="shared" si="76"/>
        <v>2530</v>
      </c>
    </row>
    <row r="2538" spans="2:2">
      <c r="B2538" s="21">
        <f t="shared" si="76"/>
        <v>2531</v>
      </c>
    </row>
    <row r="2539" spans="2:2">
      <c r="B2539" s="21">
        <f t="shared" si="76"/>
        <v>2532</v>
      </c>
    </row>
    <row r="2540" spans="2:2">
      <c r="B2540" s="21">
        <f t="shared" si="76"/>
        <v>2533</v>
      </c>
    </row>
    <row r="2541" spans="2:2">
      <c r="B2541" s="21">
        <f t="shared" si="76"/>
        <v>2534</v>
      </c>
    </row>
    <row r="2542" spans="2:2">
      <c r="B2542" s="21">
        <f t="shared" si="76"/>
        <v>2535</v>
      </c>
    </row>
    <row r="2543" spans="2:2">
      <c r="B2543" s="21">
        <f t="shared" si="76"/>
        <v>2536</v>
      </c>
    </row>
    <row r="2544" spans="2:2">
      <c r="B2544" s="21">
        <f t="shared" si="76"/>
        <v>2537</v>
      </c>
    </row>
    <row r="2545" spans="2:2">
      <c r="B2545" s="21">
        <f t="shared" si="76"/>
        <v>2538</v>
      </c>
    </row>
    <row r="2546" spans="2:2">
      <c r="B2546" s="21">
        <f t="shared" si="76"/>
        <v>2539</v>
      </c>
    </row>
    <row r="2547" spans="2:2">
      <c r="B2547" s="21">
        <f t="shared" si="76"/>
        <v>2540</v>
      </c>
    </row>
    <row r="2548" spans="2:2">
      <c r="B2548" s="21">
        <f t="shared" si="76"/>
        <v>2541</v>
      </c>
    </row>
    <row r="2549" spans="2:2">
      <c r="B2549" s="21">
        <f t="shared" si="76"/>
        <v>2542</v>
      </c>
    </row>
    <row r="2550" spans="2:2">
      <c r="B2550" s="21">
        <f t="shared" si="76"/>
        <v>2543</v>
      </c>
    </row>
    <row r="2551" spans="2:2">
      <c r="B2551" s="21">
        <f t="shared" si="76"/>
        <v>2544</v>
      </c>
    </row>
    <row r="2552" spans="2:2">
      <c r="B2552" s="21">
        <f t="shared" si="76"/>
        <v>2545</v>
      </c>
    </row>
    <row r="2553" spans="2:2">
      <c r="B2553" s="21">
        <f t="shared" si="76"/>
        <v>2546</v>
      </c>
    </row>
    <row r="2554" spans="2:2">
      <c r="B2554" s="21">
        <f t="shared" si="76"/>
        <v>2547</v>
      </c>
    </row>
    <row r="2555" spans="2:2">
      <c r="B2555" s="21">
        <f t="shared" si="76"/>
        <v>2548</v>
      </c>
    </row>
    <row r="2556" spans="2:2">
      <c r="B2556" s="21">
        <f t="shared" si="76"/>
        <v>2549</v>
      </c>
    </row>
    <row r="2557" spans="2:2">
      <c r="B2557" s="21">
        <f t="shared" si="76"/>
        <v>2550</v>
      </c>
    </row>
    <row r="2558" spans="2:2">
      <c r="B2558" s="21">
        <f t="shared" si="76"/>
        <v>2551</v>
      </c>
    </row>
    <row r="2559" spans="2:2">
      <c r="B2559" s="21">
        <f t="shared" si="76"/>
        <v>2552</v>
      </c>
    </row>
    <row r="2560" spans="2:2">
      <c r="B2560" s="21">
        <f t="shared" si="76"/>
        <v>2553</v>
      </c>
    </row>
    <row r="2561" spans="2:2">
      <c r="B2561" s="21">
        <f t="shared" si="76"/>
        <v>2554</v>
      </c>
    </row>
    <row r="2562" spans="2:2">
      <c r="B2562" s="21">
        <f t="shared" si="76"/>
        <v>2555</v>
      </c>
    </row>
    <row r="2563" spans="2:2">
      <c r="B2563" s="21">
        <f t="shared" si="76"/>
        <v>2556</v>
      </c>
    </row>
    <row r="2564" spans="2:2">
      <c r="B2564" s="21">
        <f t="shared" si="76"/>
        <v>2557</v>
      </c>
    </row>
    <row r="2565" spans="2:2">
      <c r="B2565" s="21">
        <f t="shared" si="76"/>
        <v>2558</v>
      </c>
    </row>
    <row r="2566" spans="2:2">
      <c r="B2566" s="21">
        <f t="shared" si="76"/>
        <v>2559</v>
      </c>
    </row>
    <row r="2567" spans="2:2">
      <c r="B2567" s="21">
        <f t="shared" si="76"/>
        <v>2560</v>
      </c>
    </row>
    <row r="2568" spans="2:2">
      <c r="B2568" s="21">
        <f t="shared" si="76"/>
        <v>2561</v>
      </c>
    </row>
    <row r="2569" spans="2:2">
      <c r="B2569" s="21">
        <f t="shared" si="76"/>
        <v>2562</v>
      </c>
    </row>
    <row r="2570" spans="2:2">
      <c r="B2570" s="21">
        <f t="shared" ref="B2570:B2633" si="77">B2569+1</f>
        <v>2563</v>
      </c>
    </row>
    <row r="2571" spans="2:2">
      <c r="B2571" s="21">
        <f t="shared" si="77"/>
        <v>2564</v>
      </c>
    </row>
    <row r="2572" spans="2:2">
      <c r="B2572" s="21">
        <f t="shared" si="77"/>
        <v>2565</v>
      </c>
    </row>
    <row r="2573" spans="2:2">
      <c r="B2573" s="21">
        <f t="shared" si="77"/>
        <v>2566</v>
      </c>
    </row>
    <row r="2574" spans="2:2">
      <c r="B2574" s="21">
        <f t="shared" si="77"/>
        <v>2567</v>
      </c>
    </row>
    <row r="2575" spans="2:2">
      <c r="B2575" s="21">
        <f t="shared" si="77"/>
        <v>2568</v>
      </c>
    </row>
    <row r="2576" spans="2:2">
      <c r="B2576" s="21">
        <f t="shared" si="77"/>
        <v>2569</v>
      </c>
    </row>
    <row r="2577" spans="2:2">
      <c r="B2577" s="21">
        <f t="shared" si="77"/>
        <v>2570</v>
      </c>
    </row>
    <row r="2578" spans="2:2">
      <c r="B2578" s="21">
        <f t="shared" si="77"/>
        <v>2571</v>
      </c>
    </row>
    <row r="2579" spans="2:2">
      <c r="B2579" s="21">
        <f t="shared" si="77"/>
        <v>2572</v>
      </c>
    </row>
    <row r="2580" spans="2:2">
      <c r="B2580" s="21">
        <f t="shared" si="77"/>
        <v>2573</v>
      </c>
    </row>
    <row r="2581" spans="2:2">
      <c r="B2581" s="21">
        <f t="shared" si="77"/>
        <v>2574</v>
      </c>
    </row>
    <row r="2582" spans="2:2">
      <c r="B2582" s="21">
        <f t="shared" si="77"/>
        <v>2575</v>
      </c>
    </row>
    <row r="2583" spans="2:2">
      <c r="B2583" s="21">
        <f t="shared" si="77"/>
        <v>2576</v>
      </c>
    </row>
    <row r="2584" spans="2:2">
      <c r="B2584" s="21">
        <f t="shared" si="77"/>
        <v>2577</v>
      </c>
    </row>
    <row r="2585" spans="2:2">
      <c r="B2585" s="21">
        <f t="shared" si="77"/>
        <v>2578</v>
      </c>
    </row>
    <row r="2586" spans="2:2">
      <c r="B2586" s="21">
        <f t="shared" si="77"/>
        <v>2579</v>
      </c>
    </row>
    <row r="2587" spans="2:2">
      <c r="B2587" s="21">
        <f t="shared" si="77"/>
        <v>2580</v>
      </c>
    </row>
    <row r="2588" spans="2:2">
      <c r="B2588" s="21">
        <f t="shared" si="77"/>
        <v>2581</v>
      </c>
    </row>
    <row r="2589" spans="2:2">
      <c r="B2589" s="21">
        <f t="shared" si="77"/>
        <v>2582</v>
      </c>
    </row>
    <row r="2590" spans="2:2">
      <c r="B2590" s="21">
        <f t="shared" si="77"/>
        <v>2583</v>
      </c>
    </row>
    <row r="2591" spans="2:2">
      <c r="B2591" s="21">
        <f t="shared" si="77"/>
        <v>2584</v>
      </c>
    </row>
    <row r="2592" spans="2:2">
      <c r="B2592" s="21">
        <f t="shared" si="77"/>
        <v>2585</v>
      </c>
    </row>
    <row r="2593" spans="2:2">
      <c r="B2593" s="21">
        <f t="shared" si="77"/>
        <v>2586</v>
      </c>
    </row>
    <row r="2594" spans="2:2">
      <c r="B2594" s="21">
        <f t="shared" si="77"/>
        <v>2587</v>
      </c>
    </row>
    <row r="2595" spans="2:2">
      <c r="B2595" s="21">
        <f t="shared" si="77"/>
        <v>2588</v>
      </c>
    </row>
    <row r="2596" spans="2:2">
      <c r="B2596" s="21">
        <f t="shared" si="77"/>
        <v>2589</v>
      </c>
    </row>
    <row r="2597" spans="2:2">
      <c r="B2597" s="21">
        <f t="shared" si="77"/>
        <v>2590</v>
      </c>
    </row>
    <row r="2598" spans="2:2">
      <c r="B2598" s="21">
        <f t="shared" si="77"/>
        <v>2591</v>
      </c>
    </row>
    <row r="2599" spans="2:2">
      <c r="B2599" s="21">
        <f t="shared" si="77"/>
        <v>2592</v>
      </c>
    </row>
    <row r="2600" spans="2:2">
      <c r="B2600" s="21">
        <f t="shared" si="77"/>
        <v>2593</v>
      </c>
    </row>
    <row r="2601" spans="2:2">
      <c r="B2601" s="21">
        <f t="shared" si="77"/>
        <v>2594</v>
      </c>
    </row>
    <row r="2602" spans="2:2">
      <c r="B2602" s="21">
        <f t="shared" si="77"/>
        <v>2595</v>
      </c>
    </row>
    <row r="2603" spans="2:2">
      <c r="B2603" s="21">
        <f t="shared" si="77"/>
        <v>2596</v>
      </c>
    </row>
    <row r="2604" spans="2:2">
      <c r="B2604" s="21">
        <f t="shared" si="77"/>
        <v>2597</v>
      </c>
    </row>
    <row r="2605" spans="2:2">
      <c r="B2605" s="21">
        <f t="shared" si="77"/>
        <v>2598</v>
      </c>
    </row>
    <row r="2606" spans="2:2">
      <c r="B2606" s="21">
        <f t="shared" si="77"/>
        <v>2599</v>
      </c>
    </row>
    <row r="2607" spans="2:2">
      <c r="B2607" s="21">
        <f t="shared" si="77"/>
        <v>2600</v>
      </c>
    </row>
    <row r="2608" spans="2:2">
      <c r="B2608" s="21">
        <f t="shared" si="77"/>
        <v>2601</v>
      </c>
    </row>
    <row r="2609" spans="2:2">
      <c r="B2609" s="21">
        <f t="shared" si="77"/>
        <v>2602</v>
      </c>
    </row>
    <row r="2610" spans="2:2">
      <c r="B2610" s="21">
        <f t="shared" si="77"/>
        <v>2603</v>
      </c>
    </row>
    <row r="2611" spans="2:2">
      <c r="B2611" s="21">
        <f t="shared" si="77"/>
        <v>2604</v>
      </c>
    </row>
    <row r="2612" spans="2:2">
      <c r="B2612" s="21">
        <f t="shared" si="77"/>
        <v>2605</v>
      </c>
    </row>
    <row r="2613" spans="2:2">
      <c r="B2613" s="21">
        <f t="shared" si="77"/>
        <v>2606</v>
      </c>
    </row>
    <row r="2614" spans="2:2">
      <c r="B2614" s="21">
        <f t="shared" si="77"/>
        <v>2607</v>
      </c>
    </row>
    <row r="2615" spans="2:2">
      <c r="B2615" s="21">
        <f t="shared" si="77"/>
        <v>2608</v>
      </c>
    </row>
    <row r="2616" spans="2:2">
      <c r="B2616" s="21">
        <f t="shared" si="77"/>
        <v>2609</v>
      </c>
    </row>
    <row r="2617" spans="2:2">
      <c r="B2617" s="21">
        <f t="shared" si="77"/>
        <v>2610</v>
      </c>
    </row>
    <row r="2618" spans="2:2">
      <c r="B2618" s="21">
        <f t="shared" si="77"/>
        <v>2611</v>
      </c>
    </row>
    <row r="2619" spans="2:2">
      <c r="B2619" s="21">
        <f t="shared" si="77"/>
        <v>2612</v>
      </c>
    </row>
    <row r="2620" spans="2:2">
      <c r="B2620" s="21">
        <f t="shared" si="77"/>
        <v>2613</v>
      </c>
    </row>
    <row r="2621" spans="2:2">
      <c r="B2621" s="21">
        <f t="shared" si="77"/>
        <v>2614</v>
      </c>
    </row>
    <row r="2622" spans="2:2">
      <c r="B2622" s="21">
        <f t="shared" si="77"/>
        <v>2615</v>
      </c>
    </row>
    <row r="2623" spans="2:2">
      <c r="B2623" s="21">
        <f t="shared" si="77"/>
        <v>2616</v>
      </c>
    </row>
    <row r="2624" spans="2:2">
      <c r="B2624" s="21">
        <f t="shared" si="77"/>
        <v>2617</v>
      </c>
    </row>
    <row r="2625" spans="2:2">
      <c r="B2625" s="21">
        <f t="shared" si="77"/>
        <v>2618</v>
      </c>
    </row>
    <row r="2626" spans="2:2">
      <c r="B2626" s="21">
        <f t="shared" si="77"/>
        <v>2619</v>
      </c>
    </row>
    <row r="2627" spans="2:2">
      <c r="B2627" s="21">
        <f t="shared" si="77"/>
        <v>2620</v>
      </c>
    </row>
    <row r="2628" spans="2:2">
      <c r="B2628" s="21">
        <f t="shared" si="77"/>
        <v>2621</v>
      </c>
    </row>
    <row r="2629" spans="2:2">
      <c r="B2629" s="21">
        <f t="shared" si="77"/>
        <v>2622</v>
      </c>
    </row>
    <row r="2630" spans="2:2">
      <c r="B2630" s="21">
        <f t="shared" si="77"/>
        <v>2623</v>
      </c>
    </row>
    <row r="2631" spans="2:2">
      <c r="B2631" s="21">
        <f t="shared" si="77"/>
        <v>2624</v>
      </c>
    </row>
    <row r="2632" spans="2:2">
      <c r="B2632" s="21">
        <f t="shared" si="77"/>
        <v>2625</v>
      </c>
    </row>
    <row r="2633" spans="2:2">
      <c r="B2633" s="21">
        <f t="shared" si="77"/>
        <v>2626</v>
      </c>
    </row>
    <row r="2634" spans="2:2">
      <c r="B2634" s="21">
        <f t="shared" ref="B2634:B2697" si="78">B2633+1</f>
        <v>2627</v>
      </c>
    </row>
    <row r="2635" spans="2:2">
      <c r="B2635" s="21">
        <f t="shared" si="78"/>
        <v>2628</v>
      </c>
    </row>
    <row r="2636" spans="2:2">
      <c r="B2636" s="21">
        <f t="shared" si="78"/>
        <v>2629</v>
      </c>
    </row>
    <row r="2637" spans="2:2">
      <c r="B2637" s="21">
        <f t="shared" si="78"/>
        <v>2630</v>
      </c>
    </row>
    <row r="2638" spans="2:2">
      <c r="B2638" s="21">
        <f t="shared" si="78"/>
        <v>2631</v>
      </c>
    </row>
    <row r="2639" spans="2:2">
      <c r="B2639" s="21">
        <f t="shared" si="78"/>
        <v>2632</v>
      </c>
    </row>
    <row r="2640" spans="2:2">
      <c r="B2640" s="21">
        <f t="shared" si="78"/>
        <v>2633</v>
      </c>
    </row>
    <row r="2641" spans="2:2">
      <c r="B2641" s="21">
        <f t="shared" si="78"/>
        <v>2634</v>
      </c>
    </row>
    <row r="2642" spans="2:2">
      <c r="B2642" s="21">
        <f t="shared" si="78"/>
        <v>2635</v>
      </c>
    </row>
    <row r="2643" spans="2:2">
      <c r="B2643" s="21">
        <f t="shared" si="78"/>
        <v>2636</v>
      </c>
    </row>
    <row r="2644" spans="2:2">
      <c r="B2644" s="21">
        <f t="shared" si="78"/>
        <v>2637</v>
      </c>
    </row>
    <row r="2645" spans="2:2">
      <c r="B2645" s="21">
        <f t="shared" si="78"/>
        <v>2638</v>
      </c>
    </row>
    <row r="2646" spans="2:2">
      <c r="B2646" s="21">
        <f t="shared" si="78"/>
        <v>2639</v>
      </c>
    </row>
    <row r="2647" spans="2:2">
      <c r="B2647" s="21">
        <f t="shared" si="78"/>
        <v>2640</v>
      </c>
    </row>
    <row r="2648" spans="2:2">
      <c r="B2648" s="21">
        <f t="shared" si="78"/>
        <v>2641</v>
      </c>
    </row>
    <row r="2649" spans="2:2">
      <c r="B2649" s="21">
        <f t="shared" si="78"/>
        <v>2642</v>
      </c>
    </row>
    <row r="2650" spans="2:2">
      <c r="B2650" s="21">
        <f t="shared" si="78"/>
        <v>2643</v>
      </c>
    </row>
    <row r="2651" spans="2:2">
      <c r="B2651" s="21">
        <f t="shared" si="78"/>
        <v>2644</v>
      </c>
    </row>
    <row r="2652" spans="2:2">
      <c r="B2652" s="21">
        <f t="shared" si="78"/>
        <v>2645</v>
      </c>
    </row>
    <row r="2653" spans="2:2">
      <c r="B2653" s="21">
        <f t="shared" si="78"/>
        <v>2646</v>
      </c>
    </row>
    <row r="2654" spans="2:2">
      <c r="B2654" s="21">
        <f t="shared" si="78"/>
        <v>2647</v>
      </c>
    </row>
    <row r="2655" spans="2:2">
      <c r="B2655" s="21">
        <f t="shared" si="78"/>
        <v>2648</v>
      </c>
    </row>
    <row r="2656" spans="2:2">
      <c r="B2656" s="21">
        <f t="shared" si="78"/>
        <v>2649</v>
      </c>
    </row>
    <row r="2657" spans="2:2">
      <c r="B2657" s="21">
        <f t="shared" si="78"/>
        <v>2650</v>
      </c>
    </row>
    <row r="2658" spans="2:2">
      <c r="B2658" s="21">
        <f t="shared" si="78"/>
        <v>2651</v>
      </c>
    </row>
    <row r="2659" spans="2:2">
      <c r="B2659" s="21">
        <f t="shared" si="78"/>
        <v>2652</v>
      </c>
    </row>
    <row r="2660" spans="2:2">
      <c r="B2660" s="21">
        <f t="shared" si="78"/>
        <v>2653</v>
      </c>
    </row>
    <row r="2661" spans="2:2">
      <c r="B2661" s="21">
        <f t="shared" si="78"/>
        <v>2654</v>
      </c>
    </row>
    <row r="2662" spans="2:2">
      <c r="B2662" s="21">
        <f t="shared" si="78"/>
        <v>2655</v>
      </c>
    </row>
    <row r="2663" spans="2:2">
      <c r="B2663" s="21">
        <f t="shared" si="78"/>
        <v>2656</v>
      </c>
    </row>
    <row r="2664" spans="2:2">
      <c r="B2664" s="21">
        <f t="shared" si="78"/>
        <v>2657</v>
      </c>
    </row>
    <row r="2665" spans="2:2">
      <c r="B2665" s="21">
        <f t="shared" si="78"/>
        <v>2658</v>
      </c>
    </row>
    <row r="2666" spans="2:2">
      <c r="B2666" s="21">
        <f t="shared" si="78"/>
        <v>2659</v>
      </c>
    </row>
    <row r="2667" spans="2:2">
      <c r="B2667" s="21">
        <f t="shared" si="78"/>
        <v>2660</v>
      </c>
    </row>
    <row r="2668" spans="2:2">
      <c r="B2668" s="21">
        <f t="shared" si="78"/>
        <v>2661</v>
      </c>
    </row>
    <row r="2669" spans="2:2">
      <c r="B2669" s="21">
        <f t="shared" si="78"/>
        <v>2662</v>
      </c>
    </row>
    <row r="2670" spans="2:2">
      <c r="B2670" s="21">
        <f t="shared" si="78"/>
        <v>2663</v>
      </c>
    </row>
    <row r="2671" spans="2:2">
      <c r="B2671" s="21">
        <f t="shared" si="78"/>
        <v>2664</v>
      </c>
    </row>
    <row r="2672" spans="2:2">
      <c r="B2672" s="21">
        <f t="shared" si="78"/>
        <v>2665</v>
      </c>
    </row>
    <row r="2673" spans="2:2">
      <c r="B2673" s="21">
        <f t="shared" si="78"/>
        <v>2666</v>
      </c>
    </row>
    <row r="2674" spans="2:2">
      <c r="B2674" s="21">
        <f t="shared" si="78"/>
        <v>2667</v>
      </c>
    </row>
    <row r="2675" spans="2:2">
      <c r="B2675" s="21">
        <f t="shared" si="78"/>
        <v>2668</v>
      </c>
    </row>
    <row r="2676" spans="2:2">
      <c r="B2676" s="21">
        <f t="shared" si="78"/>
        <v>2669</v>
      </c>
    </row>
    <row r="2677" spans="2:2">
      <c r="B2677" s="21">
        <f t="shared" si="78"/>
        <v>2670</v>
      </c>
    </row>
    <row r="2678" spans="2:2">
      <c r="B2678" s="21">
        <f t="shared" si="78"/>
        <v>2671</v>
      </c>
    </row>
    <row r="2679" spans="2:2">
      <c r="B2679" s="21">
        <f t="shared" si="78"/>
        <v>2672</v>
      </c>
    </row>
    <row r="2680" spans="2:2">
      <c r="B2680" s="21">
        <f t="shared" si="78"/>
        <v>2673</v>
      </c>
    </row>
    <row r="2681" spans="2:2">
      <c r="B2681" s="21">
        <f t="shared" si="78"/>
        <v>2674</v>
      </c>
    </row>
    <row r="2682" spans="2:2">
      <c r="B2682" s="21">
        <f t="shared" si="78"/>
        <v>2675</v>
      </c>
    </row>
    <row r="2683" spans="2:2">
      <c r="B2683" s="21">
        <f t="shared" si="78"/>
        <v>2676</v>
      </c>
    </row>
    <row r="2684" spans="2:2">
      <c r="B2684" s="21">
        <f t="shared" si="78"/>
        <v>2677</v>
      </c>
    </row>
    <row r="2685" spans="2:2">
      <c r="B2685" s="21">
        <f t="shared" si="78"/>
        <v>2678</v>
      </c>
    </row>
    <row r="2686" spans="2:2">
      <c r="B2686" s="21">
        <f t="shared" si="78"/>
        <v>2679</v>
      </c>
    </row>
    <row r="2687" spans="2:2">
      <c r="B2687" s="21">
        <f t="shared" si="78"/>
        <v>2680</v>
      </c>
    </row>
    <row r="2688" spans="2:2">
      <c r="B2688" s="21">
        <f t="shared" si="78"/>
        <v>2681</v>
      </c>
    </row>
    <row r="2689" spans="2:2">
      <c r="B2689" s="21">
        <f t="shared" si="78"/>
        <v>2682</v>
      </c>
    </row>
    <row r="2690" spans="2:2">
      <c r="B2690" s="21">
        <f t="shared" si="78"/>
        <v>2683</v>
      </c>
    </row>
    <row r="2691" spans="2:2">
      <c r="B2691" s="21">
        <f t="shared" si="78"/>
        <v>2684</v>
      </c>
    </row>
    <row r="2692" spans="2:2">
      <c r="B2692" s="21">
        <f t="shared" si="78"/>
        <v>2685</v>
      </c>
    </row>
    <row r="2693" spans="2:2">
      <c r="B2693" s="21">
        <f t="shared" si="78"/>
        <v>2686</v>
      </c>
    </row>
    <row r="2694" spans="2:2">
      <c r="B2694" s="21">
        <f t="shared" si="78"/>
        <v>2687</v>
      </c>
    </row>
    <row r="2695" spans="2:2">
      <c r="B2695" s="21">
        <f t="shared" si="78"/>
        <v>2688</v>
      </c>
    </row>
    <row r="2696" spans="2:2">
      <c r="B2696" s="21">
        <f t="shared" si="78"/>
        <v>2689</v>
      </c>
    </row>
    <row r="2697" spans="2:2">
      <c r="B2697" s="21">
        <f t="shared" si="78"/>
        <v>2690</v>
      </c>
    </row>
    <row r="2698" spans="2:2">
      <c r="B2698" s="21">
        <f t="shared" ref="B2698:B2761" si="79">B2697+1</f>
        <v>2691</v>
      </c>
    </row>
    <row r="2699" spans="2:2">
      <c r="B2699" s="21">
        <f t="shared" si="79"/>
        <v>2692</v>
      </c>
    </row>
    <row r="2700" spans="2:2">
      <c r="B2700" s="21">
        <f t="shared" si="79"/>
        <v>2693</v>
      </c>
    </row>
    <row r="2701" spans="2:2">
      <c r="B2701" s="21">
        <f t="shared" si="79"/>
        <v>2694</v>
      </c>
    </row>
    <row r="2702" spans="2:2">
      <c r="B2702" s="21">
        <f t="shared" si="79"/>
        <v>2695</v>
      </c>
    </row>
    <row r="2703" spans="2:2">
      <c r="B2703" s="21">
        <f t="shared" si="79"/>
        <v>2696</v>
      </c>
    </row>
    <row r="2704" spans="2:2">
      <c r="B2704" s="21">
        <f t="shared" si="79"/>
        <v>2697</v>
      </c>
    </row>
    <row r="2705" spans="2:2">
      <c r="B2705" s="21">
        <f t="shared" si="79"/>
        <v>2698</v>
      </c>
    </row>
    <row r="2706" spans="2:2">
      <c r="B2706" s="21">
        <f t="shared" si="79"/>
        <v>2699</v>
      </c>
    </row>
    <row r="2707" spans="2:2">
      <c r="B2707" s="21">
        <f t="shared" si="79"/>
        <v>2700</v>
      </c>
    </row>
    <row r="2708" spans="2:2">
      <c r="B2708" s="21">
        <f t="shared" si="79"/>
        <v>2701</v>
      </c>
    </row>
    <row r="2709" spans="2:2">
      <c r="B2709" s="21">
        <f t="shared" si="79"/>
        <v>2702</v>
      </c>
    </row>
    <row r="2710" spans="2:2">
      <c r="B2710" s="21">
        <f t="shared" si="79"/>
        <v>2703</v>
      </c>
    </row>
    <row r="2711" spans="2:2">
      <c r="B2711" s="21">
        <f t="shared" si="79"/>
        <v>2704</v>
      </c>
    </row>
    <row r="2712" spans="2:2">
      <c r="B2712" s="21">
        <f t="shared" si="79"/>
        <v>2705</v>
      </c>
    </row>
    <row r="2713" spans="2:2">
      <c r="B2713" s="21">
        <f t="shared" si="79"/>
        <v>2706</v>
      </c>
    </row>
    <row r="2714" spans="2:2">
      <c r="B2714" s="21">
        <f t="shared" si="79"/>
        <v>2707</v>
      </c>
    </row>
    <row r="2715" spans="2:2">
      <c r="B2715" s="21">
        <f t="shared" si="79"/>
        <v>2708</v>
      </c>
    </row>
    <row r="2716" spans="2:2">
      <c r="B2716" s="21">
        <f t="shared" si="79"/>
        <v>2709</v>
      </c>
    </row>
    <row r="2717" spans="2:2">
      <c r="B2717" s="21">
        <f t="shared" si="79"/>
        <v>2710</v>
      </c>
    </row>
    <row r="2718" spans="2:2">
      <c r="B2718" s="21">
        <f t="shared" si="79"/>
        <v>2711</v>
      </c>
    </row>
    <row r="2719" spans="2:2">
      <c r="B2719" s="21">
        <f t="shared" si="79"/>
        <v>2712</v>
      </c>
    </row>
    <row r="2720" spans="2:2">
      <c r="B2720" s="21">
        <f t="shared" si="79"/>
        <v>2713</v>
      </c>
    </row>
    <row r="2721" spans="2:2">
      <c r="B2721" s="21">
        <f t="shared" si="79"/>
        <v>2714</v>
      </c>
    </row>
    <row r="2722" spans="2:2">
      <c r="B2722" s="21">
        <f t="shared" si="79"/>
        <v>2715</v>
      </c>
    </row>
    <row r="2723" spans="2:2">
      <c r="B2723" s="21">
        <f t="shared" si="79"/>
        <v>2716</v>
      </c>
    </row>
    <row r="2724" spans="2:2">
      <c r="B2724" s="21">
        <f t="shared" si="79"/>
        <v>2717</v>
      </c>
    </row>
    <row r="2725" spans="2:2">
      <c r="B2725" s="21">
        <f t="shared" si="79"/>
        <v>2718</v>
      </c>
    </row>
    <row r="2726" spans="2:2">
      <c r="B2726" s="21">
        <f t="shared" si="79"/>
        <v>2719</v>
      </c>
    </row>
    <row r="2727" spans="2:2">
      <c r="B2727" s="21">
        <f t="shared" si="79"/>
        <v>2720</v>
      </c>
    </row>
    <row r="2728" spans="2:2">
      <c r="B2728" s="21">
        <f t="shared" si="79"/>
        <v>2721</v>
      </c>
    </row>
    <row r="2729" spans="2:2">
      <c r="B2729" s="21">
        <f t="shared" si="79"/>
        <v>2722</v>
      </c>
    </row>
    <row r="2730" spans="2:2">
      <c r="B2730" s="21">
        <f t="shared" si="79"/>
        <v>2723</v>
      </c>
    </row>
    <row r="2731" spans="2:2">
      <c r="B2731" s="21">
        <f t="shared" si="79"/>
        <v>2724</v>
      </c>
    </row>
    <row r="2732" spans="2:2">
      <c r="B2732" s="21">
        <f t="shared" si="79"/>
        <v>2725</v>
      </c>
    </row>
    <row r="2733" spans="2:2">
      <c r="B2733" s="21">
        <f t="shared" si="79"/>
        <v>2726</v>
      </c>
    </row>
    <row r="2734" spans="2:2">
      <c r="B2734" s="21">
        <f t="shared" si="79"/>
        <v>2727</v>
      </c>
    </row>
    <row r="2735" spans="2:2">
      <c r="B2735" s="21">
        <f t="shared" si="79"/>
        <v>2728</v>
      </c>
    </row>
    <row r="2736" spans="2:2">
      <c r="B2736" s="21">
        <f t="shared" si="79"/>
        <v>2729</v>
      </c>
    </row>
    <row r="2737" spans="2:2">
      <c r="B2737" s="21">
        <f t="shared" si="79"/>
        <v>2730</v>
      </c>
    </row>
    <row r="2738" spans="2:2">
      <c r="B2738" s="21">
        <f t="shared" si="79"/>
        <v>2731</v>
      </c>
    </row>
    <row r="2739" spans="2:2">
      <c r="B2739" s="21">
        <f t="shared" si="79"/>
        <v>2732</v>
      </c>
    </row>
    <row r="2740" spans="2:2">
      <c r="B2740" s="21">
        <f t="shared" si="79"/>
        <v>2733</v>
      </c>
    </row>
    <row r="2741" spans="2:2">
      <c r="B2741" s="21">
        <f t="shared" si="79"/>
        <v>2734</v>
      </c>
    </row>
    <row r="2742" spans="2:2">
      <c r="B2742" s="21">
        <f t="shared" si="79"/>
        <v>2735</v>
      </c>
    </row>
    <row r="2743" spans="2:2">
      <c r="B2743" s="21">
        <f t="shared" si="79"/>
        <v>2736</v>
      </c>
    </row>
    <row r="2744" spans="2:2">
      <c r="B2744" s="21">
        <f t="shared" si="79"/>
        <v>2737</v>
      </c>
    </row>
    <row r="2745" spans="2:2">
      <c r="B2745" s="21">
        <f t="shared" si="79"/>
        <v>2738</v>
      </c>
    </row>
    <row r="2746" spans="2:2">
      <c r="B2746" s="21">
        <f t="shared" si="79"/>
        <v>2739</v>
      </c>
    </row>
    <row r="2747" spans="2:2">
      <c r="B2747" s="21">
        <f t="shared" si="79"/>
        <v>2740</v>
      </c>
    </row>
    <row r="2748" spans="2:2">
      <c r="B2748" s="21">
        <f t="shared" si="79"/>
        <v>2741</v>
      </c>
    </row>
    <row r="2749" spans="2:2">
      <c r="B2749" s="21">
        <f t="shared" si="79"/>
        <v>2742</v>
      </c>
    </row>
    <row r="2750" spans="2:2">
      <c r="B2750" s="21">
        <f t="shared" si="79"/>
        <v>2743</v>
      </c>
    </row>
    <row r="2751" spans="2:2">
      <c r="B2751" s="21">
        <f t="shared" si="79"/>
        <v>2744</v>
      </c>
    </row>
    <row r="2752" spans="2:2">
      <c r="B2752" s="21">
        <f t="shared" si="79"/>
        <v>2745</v>
      </c>
    </row>
    <row r="2753" spans="2:2">
      <c r="B2753" s="21">
        <f t="shared" si="79"/>
        <v>2746</v>
      </c>
    </row>
    <row r="2754" spans="2:2">
      <c r="B2754" s="21">
        <f t="shared" si="79"/>
        <v>2747</v>
      </c>
    </row>
    <row r="2755" spans="2:2">
      <c r="B2755" s="21">
        <f t="shared" si="79"/>
        <v>2748</v>
      </c>
    </row>
    <row r="2756" spans="2:2">
      <c r="B2756" s="21">
        <f t="shared" si="79"/>
        <v>2749</v>
      </c>
    </row>
    <row r="2757" spans="2:2">
      <c r="B2757" s="21">
        <f t="shared" si="79"/>
        <v>2750</v>
      </c>
    </row>
    <row r="2758" spans="2:2">
      <c r="B2758" s="21">
        <f t="shared" si="79"/>
        <v>2751</v>
      </c>
    </row>
    <row r="2759" spans="2:2">
      <c r="B2759" s="21">
        <f t="shared" si="79"/>
        <v>2752</v>
      </c>
    </row>
    <row r="2760" spans="2:2">
      <c r="B2760" s="21">
        <f t="shared" si="79"/>
        <v>2753</v>
      </c>
    </row>
    <row r="2761" spans="2:2">
      <c r="B2761" s="21">
        <f t="shared" si="79"/>
        <v>2754</v>
      </c>
    </row>
    <row r="2762" spans="2:2">
      <c r="B2762" s="21">
        <f t="shared" ref="B2762:B2825" si="80">B2761+1</f>
        <v>2755</v>
      </c>
    </row>
    <row r="2763" spans="2:2">
      <c r="B2763" s="21">
        <f t="shared" si="80"/>
        <v>2756</v>
      </c>
    </row>
    <row r="2764" spans="2:2">
      <c r="B2764" s="21">
        <f t="shared" si="80"/>
        <v>2757</v>
      </c>
    </row>
    <row r="2765" spans="2:2">
      <c r="B2765" s="21">
        <f t="shared" si="80"/>
        <v>2758</v>
      </c>
    </row>
    <row r="2766" spans="2:2">
      <c r="B2766" s="21">
        <f t="shared" si="80"/>
        <v>2759</v>
      </c>
    </row>
    <row r="2767" spans="2:2">
      <c r="B2767" s="21">
        <f t="shared" si="80"/>
        <v>2760</v>
      </c>
    </row>
    <row r="2768" spans="2:2">
      <c r="B2768" s="21">
        <f t="shared" si="80"/>
        <v>2761</v>
      </c>
    </row>
    <row r="2769" spans="2:2">
      <c r="B2769" s="21">
        <f t="shared" si="80"/>
        <v>2762</v>
      </c>
    </row>
    <row r="2770" spans="2:2">
      <c r="B2770" s="21">
        <f t="shared" si="80"/>
        <v>2763</v>
      </c>
    </row>
    <row r="2771" spans="2:2">
      <c r="B2771" s="21">
        <f t="shared" si="80"/>
        <v>2764</v>
      </c>
    </row>
    <row r="2772" spans="2:2">
      <c r="B2772" s="21">
        <f t="shared" si="80"/>
        <v>2765</v>
      </c>
    </row>
    <row r="2773" spans="2:2">
      <c r="B2773" s="21">
        <f t="shared" si="80"/>
        <v>2766</v>
      </c>
    </row>
    <row r="2774" spans="2:2">
      <c r="B2774" s="21">
        <f t="shared" si="80"/>
        <v>2767</v>
      </c>
    </row>
    <row r="2775" spans="2:2">
      <c r="B2775" s="21">
        <f t="shared" si="80"/>
        <v>2768</v>
      </c>
    </row>
    <row r="2776" spans="2:2">
      <c r="B2776" s="21">
        <f t="shared" si="80"/>
        <v>2769</v>
      </c>
    </row>
    <row r="2777" spans="2:2">
      <c r="B2777" s="21">
        <f t="shared" si="80"/>
        <v>2770</v>
      </c>
    </row>
    <row r="2778" spans="2:2">
      <c r="B2778" s="21">
        <f t="shared" si="80"/>
        <v>2771</v>
      </c>
    </row>
    <row r="2779" spans="2:2">
      <c r="B2779" s="21">
        <f t="shared" si="80"/>
        <v>2772</v>
      </c>
    </row>
    <row r="2780" spans="2:2">
      <c r="B2780" s="21">
        <f t="shared" si="80"/>
        <v>2773</v>
      </c>
    </row>
    <row r="2781" spans="2:2">
      <c r="B2781" s="21">
        <f t="shared" si="80"/>
        <v>2774</v>
      </c>
    </row>
    <row r="2782" spans="2:2">
      <c r="B2782" s="21">
        <f t="shared" si="80"/>
        <v>2775</v>
      </c>
    </row>
    <row r="2783" spans="2:2">
      <c r="B2783" s="21">
        <f t="shared" si="80"/>
        <v>2776</v>
      </c>
    </row>
    <row r="2784" spans="2:2">
      <c r="B2784" s="21">
        <f t="shared" si="80"/>
        <v>2777</v>
      </c>
    </row>
    <row r="2785" spans="2:2">
      <c r="B2785" s="21">
        <f t="shared" si="80"/>
        <v>2778</v>
      </c>
    </row>
    <row r="2786" spans="2:2">
      <c r="B2786" s="21">
        <f t="shared" si="80"/>
        <v>2779</v>
      </c>
    </row>
    <row r="2787" spans="2:2">
      <c r="B2787" s="21">
        <f t="shared" si="80"/>
        <v>2780</v>
      </c>
    </row>
    <row r="2788" spans="2:2">
      <c r="B2788" s="21">
        <f t="shared" si="80"/>
        <v>2781</v>
      </c>
    </row>
    <row r="2789" spans="2:2">
      <c r="B2789" s="21">
        <f t="shared" si="80"/>
        <v>2782</v>
      </c>
    </row>
    <row r="2790" spans="2:2">
      <c r="B2790" s="21">
        <f t="shared" si="80"/>
        <v>2783</v>
      </c>
    </row>
    <row r="2791" spans="2:2">
      <c r="B2791" s="21">
        <f t="shared" si="80"/>
        <v>2784</v>
      </c>
    </row>
    <row r="2792" spans="2:2">
      <c r="B2792" s="21">
        <f t="shared" si="80"/>
        <v>2785</v>
      </c>
    </row>
    <row r="2793" spans="2:2">
      <c r="B2793" s="21">
        <f t="shared" si="80"/>
        <v>2786</v>
      </c>
    </row>
    <row r="2794" spans="2:2">
      <c r="B2794" s="21">
        <f t="shared" si="80"/>
        <v>2787</v>
      </c>
    </row>
    <row r="2795" spans="2:2">
      <c r="B2795" s="21">
        <f t="shared" si="80"/>
        <v>2788</v>
      </c>
    </row>
    <row r="2796" spans="2:2">
      <c r="B2796" s="21">
        <f t="shared" si="80"/>
        <v>2789</v>
      </c>
    </row>
    <row r="2797" spans="2:2">
      <c r="B2797" s="21">
        <f t="shared" si="80"/>
        <v>2790</v>
      </c>
    </row>
    <row r="2798" spans="2:2">
      <c r="B2798" s="21">
        <f t="shared" si="80"/>
        <v>2791</v>
      </c>
    </row>
    <row r="2799" spans="2:2">
      <c r="B2799" s="21">
        <f t="shared" si="80"/>
        <v>2792</v>
      </c>
    </row>
    <row r="2800" spans="2:2">
      <c r="B2800" s="21">
        <f t="shared" si="80"/>
        <v>2793</v>
      </c>
    </row>
    <row r="2801" spans="2:2">
      <c r="B2801" s="21">
        <f t="shared" si="80"/>
        <v>2794</v>
      </c>
    </row>
    <row r="2802" spans="2:2">
      <c r="B2802" s="21">
        <f t="shared" si="80"/>
        <v>2795</v>
      </c>
    </row>
    <row r="2803" spans="2:2">
      <c r="B2803" s="21">
        <f t="shared" si="80"/>
        <v>2796</v>
      </c>
    </row>
    <row r="2804" spans="2:2">
      <c r="B2804" s="21">
        <f t="shared" si="80"/>
        <v>2797</v>
      </c>
    </row>
    <row r="2805" spans="2:2">
      <c r="B2805" s="21">
        <f t="shared" si="80"/>
        <v>2798</v>
      </c>
    </row>
    <row r="2806" spans="2:2">
      <c r="B2806" s="21">
        <f t="shared" si="80"/>
        <v>2799</v>
      </c>
    </row>
    <row r="2807" spans="2:2">
      <c r="B2807" s="21">
        <f t="shared" si="80"/>
        <v>2800</v>
      </c>
    </row>
    <row r="2808" spans="2:2">
      <c r="B2808" s="21">
        <f t="shared" si="80"/>
        <v>2801</v>
      </c>
    </row>
    <row r="2809" spans="2:2">
      <c r="B2809" s="21">
        <f t="shared" si="80"/>
        <v>2802</v>
      </c>
    </row>
    <row r="2810" spans="2:2">
      <c r="B2810" s="21">
        <f t="shared" si="80"/>
        <v>2803</v>
      </c>
    </row>
    <row r="2811" spans="2:2">
      <c r="B2811" s="21">
        <f t="shared" si="80"/>
        <v>2804</v>
      </c>
    </row>
    <row r="2812" spans="2:2">
      <c r="B2812" s="21">
        <f t="shared" si="80"/>
        <v>2805</v>
      </c>
    </row>
    <row r="2813" spans="2:2">
      <c r="B2813" s="21">
        <f t="shared" si="80"/>
        <v>2806</v>
      </c>
    </row>
    <row r="2814" spans="2:2">
      <c r="B2814" s="21">
        <f t="shared" si="80"/>
        <v>2807</v>
      </c>
    </row>
    <row r="2815" spans="2:2">
      <c r="B2815" s="21">
        <f t="shared" si="80"/>
        <v>2808</v>
      </c>
    </row>
    <row r="2816" spans="2:2">
      <c r="B2816" s="21">
        <f t="shared" si="80"/>
        <v>2809</v>
      </c>
    </row>
    <row r="2817" spans="2:2">
      <c r="B2817" s="21">
        <f t="shared" si="80"/>
        <v>2810</v>
      </c>
    </row>
    <row r="2818" spans="2:2">
      <c r="B2818" s="21">
        <f t="shared" si="80"/>
        <v>2811</v>
      </c>
    </row>
    <row r="2819" spans="2:2">
      <c r="B2819" s="21">
        <f t="shared" si="80"/>
        <v>2812</v>
      </c>
    </row>
    <row r="2820" spans="2:2">
      <c r="B2820" s="21">
        <f t="shared" si="80"/>
        <v>2813</v>
      </c>
    </row>
    <row r="2821" spans="2:2">
      <c r="B2821" s="21">
        <f t="shared" si="80"/>
        <v>2814</v>
      </c>
    </row>
    <row r="2822" spans="2:2">
      <c r="B2822" s="21">
        <f t="shared" si="80"/>
        <v>2815</v>
      </c>
    </row>
    <row r="2823" spans="2:2">
      <c r="B2823" s="21">
        <f t="shared" si="80"/>
        <v>2816</v>
      </c>
    </row>
    <row r="2824" spans="2:2">
      <c r="B2824" s="21">
        <f t="shared" si="80"/>
        <v>2817</v>
      </c>
    </row>
    <row r="2825" spans="2:2">
      <c r="B2825" s="21">
        <f t="shared" si="80"/>
        <v>2818</v>
      </c>
    </row>
    <row r="2826" spans="2:2">
      <c r="B2826" s="21">
        <f t="shared" ref="B2826:B2889" si="81">B2825+1</f>
        <v>2819</v>
      </c>
    </row>
    <row r="2827" spans="2:2">
      <c r="B2827" s="21">
        <f t="shared" si="81"/>
        <v>2820</v>
      </c>
    </row>
    <row r="2828" spans="2:2">
      <c r="B2828" s="21">
        <f t="shared" si="81"/>
        <v>2821</v>
      </c>
    </row>
    <row r="2829" spans="2:2">
      <c r="B2829" s="21">
        <f t="shared" si="81"/>
        <v>2822</v>
      </c>
    </row>
    <row r="2830" spans="2:2">
      <c r="B2830" s="21">
        <f t="shared" si="81"/>
        <v>2823</v>
      </c>
    </row>
    <row r="2831" spans="2:2">
      <c r="B2831" s="21">
        <f t="shared" si="81"/>
        <v>2824</v>
      </c>
    </row>
    <row r="2832" spans="2:2">
      <c r="B2832" s="21">
        <f t="shared" si="81"/>
        <v>2825</v>
      </c>
    </row>
    <row r="2833" spans="2:2">
      <c r="B2833" s="21">
        <f t="shared" si="81"/>
        <v>2826</v>
      </c>
    </row>
    <row r="2834" spans="2:2">
      <c r="B2834" s="21">
        <f t="shared" si="81"/>
        <v>2827</v>
      </c>
    </row>
    <row r="2835" spans="2:2">
      <c r="B2835" s="21">
        <f t="shared" si="81"/>
        <v>2828</v>
      </c>
    </row>
    <row r="2836" spans="2:2">
      <c r="B2836" s="21">
        <f t="shared" si="81"/>
        <v>2829</v>
      </c>
    </row>
    <row r="2837" spans="2:2">
      <c r="B2837" s="21">
        <f t="shared" si="81"/>
        <v>2830</v>
      </c>
    </row>
    <row r="2838" spans="2:2">
      <c r="B2838" s="21">
        <f t="shared" si="81"/>
        <v>2831</v>
      </c>
    </row>
    <row r="2839" spans="2:2">
      <c r="B2839" s="21">
        <f t="shared" si="81"/>
        <v>2832</v>
      </c>
    </row>
    <row r="2840" spans="2:2">
      <c r="B2840" s="21">
        <f t="shared" si="81"/>
        <v>2833</v>
      </c>
    </row>
    <row r="2841" spans="2:2">
      <c r="B2841" s="21">
        <f t="shared" si="81"/>
        <v>2834</v>
      </c>
    </row>
    <row r="2842" spans="2:2">
      <c r="B2842" s="21">
        <f t="shared" si="81"/>
        <v>2835</v>
      </c>
    </row>
    <row r="2843" spans="2:2">
      <c r="B2843" s="21">
        <f t="shared" si="81"/>
        <v>2836</v>
      </c>
    </row>
    <row r="2844" spans="2:2">
      <c r="B2844" s="21">
        <f t="shared" si="81"/>
        <v>2837</v>
      </c>
    </row>
    <row r="2845" spans="2:2">
      <c r="B2845" s="21">
        <f t="shared" si="81"/>
        <v>2838</v>
      </c>
    </row>
    <row r="2846" spans="2:2">
      <c r="B2846" s="21">
        <f t="shared" si="81"/>
        <v>2839</v>
      </c>
    </row>
    <row r="2847" spans="2:2">
      <c r="B2847" s="21">
        <f t="shared" si="81"/>
        <v>2840</v>
      </c>
    </row>
    <row r="2848" spans="2:2">
      <c r="B2848" s="21">
        <f t="shared" si="81"/>
        <v>2841</v>
      </c>
    </row>
    <row r="2849" spans="2:2">
      <c r="B2849" s="21">
        <f t="shared" si="81"/>
        <v>2842</v>
      </c>
    </row>
    <row r="2850" spans="2:2">
      <c r="B2850" s="21">
        <f t="shared" si="81"/>
        <v>2843</v>
      </c>
    </row>
    <row r="2851" spans="2:2">
      <c r="B2851" s="21">
        <f t="shared" si="81"/>
        <v>2844</v>
      </c>
    </row>
    <row r="2852" spans="2:2">
      <c r="B2852" s="21">
        <f t="shared" si="81"/>
        <v>2845</v>
      </c>
    </row>
    <row r="2853" spans="2:2">
      <c r="B2853" s="21">
        <f t="shared" si="81"/>
        <v>2846</v>
      </c>
    </row>
    <row r="2854" spans="2:2">
      <c r="B2854" s="21">
        <f t="shared" si="81"/>
        <v>2847</v>
      </c>
    </row>
    <row r="2855" spans="2:2">
      <c r="B2855" s="21">
        <f t="shared" si="81"/>
        <v>2848</v>
      </c>
    </row>
    <row r="2856" spans="2:2">
      <c r="B2856" s="21">
        <f t="shared" si="81"/>
        <v>2849</v>
      </c>
    </row>
    <row r="2857" spans="2:2">
      <c r="B2857" s="21">
        <f t="shared" si="81"/>
        <v>2850</v>
      </c>
    </row>
    <row r="2858" spans="2:2">
      <c r="B2858" s="21">
        <f t="shared" si="81"/>
        <v>2851</v>
      </c>
    </row>
    <row r="2859" spans="2:2">
      <c r="B2859" s="21">
        <f t="shared" si="81"/>
        <v>2852</v>
      </c>
    </row>
    <row r="2860" spans="2:2">
      <c r="B2860" s="21">
        <f t="shared" si="81"/>
        <v>2853</v>
      </c>
    </row>
    <row r="2861" spans="2:2">
      <c r="B2861" s="21">
        <f t="shared" si="81"/>
        <v>2854</v>
      </c>
    </row>
    <row r="2862" spans="2:2">
      <c r="B2862" s="21">
        <f t="shared" si="81"/>
        <v>2855</v>
      </c>
    </row>
    <row r="2863" spans="2:2">
      <c r="B2863" s="21">
        <f t="shared" si="81"/>
        <v>2856</v>
      </c>
    </row>
    <row r="2864" spans="2:2">
      <c r="B2864" s="21">
        <f t="shared" si="81"/>
        <v>2857</v>
      </c>
    </row>
    <row r="2865" spans="2:2">
      <c r="B2865" s="21">
        <f t="shared" si="81"/>
        <v>2858</v>
      </c>
    </row>
    <row r="2866" spans="2:2">
      <c r="B2866" s="21">
        <f t="shared" si="81"/>
        <v>2859</v>
      </c>
    </row>
    <row r="2867" spans="2:2">
      <c r="B2867" s="21">
        <f t="shared" si="81"/>
        <v>2860</v>
      </c>
    </row>
    <row r="2868" spans="2:2">
      <c r="B2868" s="21">
        <f t="shared" si="81"/>
        <v>2861</v>
      </c>
    </row>
    <row r="2869" spans="2:2">
      <c r="B2869" s="21">
        <f t="shared" si="81"/>
        <v>2862</v>
      </c>
    </row>
    <row r="2870" spans="2:2">
      <c r="B2870" s="21">
        <f t="shared" si="81"/>
        <v>2863</v>
      </c>
    </row>
    <row r="2871" spans="2:2">
      <c r="B2871" s="21">
        <f t="shared" si="81"/>
        <v>2864</v>
      </c>
    </row>
    <row r="2872" spans="2:2">
      <c r="B2872" s="21">
        <f t="shared" si="81"/>
        <v>2865</v>
      </c>
    </row>
    <row r="2873" spans="2:2">
      <c r="B2873" s="21">
        <f t="shared" si="81"/>
        <v>2866</v>
      </c>
    </row>
    <row r="2874" spans="2:2">
      <c r="B2874" s="21">
        <f t="shared" si="81"/>
        <v>2867</v>
      </c>
    </row>
    <row r="2875" spans="2:2">
      <c r="B2875" s="21">
        <f t="shared" si="81"/>
        <v>2868</v>
      </c>
    </row>
    <row r="2876" spans="2:2">
      <c r="B2876" s="21">
        <f t="shared" si="81"/>
        <v>2869</v>
      </c>
    </row>
    <row r="2877" spans="2:2">
      <c r="B2877" s="21">
        <f t="shared" si="81"/>
        <v>2870</v>
      </c>
    </row>
    <row r="2878" spans="2:2">
      <c r="B2878" s="21">
        <f t="shared" si="81"/>
        <v>2871</v>
      </c>
    </row>
    <row r="2879" spans="2:2">
      <c r="B2879" s="21">
        <f t="shared" si="81"/>
        <v>2872</v>
      </c>
    </row>
    <row r="2880" spans="2:2">
      <c r="B2880" s="21">
        <f t="shared" si="81"/>
        <v>2873</v>
      </c>
    </row>
    <row r="2881" spans="2:2">
      <c r="B2881" s="21">
        <f t="shared" si="81"/>
        <v>2874</v>
      </c>
    </row>
    <row r="2882" spans="2:2">
      <c r="B2882" s="21">
        <f t="shared" si="81"/>
        <v>2875</v>
      </c>
    </row>
    <row r="2883" spans="2:2">
      <c r="B2883" s="21">
        <f t="shared" si="81"/>
        <v>2876</v>
      </c>
    </row>
    <row r="2884" spans="2:2">
      <c r="B2884" s="21">
        <f t="shared" si="81"/>
        <v>2877</v>
      </c>
    </row>
    <row r="2885" spans="2:2">
      <c r="B2885" s="21">
        <f t="shared" si="81"/>
        <v>2878</v>
      </c>
    </row>
    <row r="2886" spans="2:2">
      <c r="B2886" s="21">
        <f t="shared" si="81"/>
        <v>2879</v>
      </c>
    </row>
    <row r="2887" spans="2:2">
      <c r="B2887" s="21">
        <f t="shared" si="81"/>
        <v>2880</v>
      </c>
    </row>
    <row r="2888" spans="2:2">
      <c r="B2888" s="21">
        <f t="shared" si="81"/>
        <v>2881</v>
      </c>
    </row>
    <row r="2889" spans="2:2">
      <c r="B2889" s="21">
        <f t="shared" si="81"/>
        <v>2882</v>
      </c>
    </row>
    <row r="2890" spans="2:2">
      <c r="B2890" s="21">
        <f t="shared" ref="B2890:B2953" si="82">B2889+1</f>
        <v>2883</v>
      </c>
    </row>
    <row r="2891" spans="2:2">
      <c r="B2891" s="21">
        <f t="shared" si="82"/>
        <v>2884</v>
      </c>
    </row>
    <row r="2892" spans="2:2">
      <c r="B2892" s="21">
        <f t="shared" si="82"/>
        <v>2885</v>
      </c>
    </row>
    <row r="2893" spans="2:2">
      <c r="B2893" s="21">
        <f t="shared" si="82"/>
        <v>2886</v>
      </c>
    </row>
    <row r="2894" spans="2:2">
      <c r="B2894" s="21">
        <f t="shared" si="82"/>
        <v>2887</v>
      </c>
    </row>
    <row r="2895" spans="2:2">
      <c r="B2895" s="21">
        <f t="shared" si="82"/>
        <v>2888</v>
      </c>
    </row>
    <row r="2896" spans="2:2">
      <c r="B2896" s="21">
        <f t="shared" si="82"/>
        <v>2889</v>
      </c>
    </row>
    <row r="2897" spans="2:2">
      <c r="B2897" s="21">
        <f t="shared" si="82"/>
        <v>2890</v>
      </c>
    </row>
    <row r="2898" spans="2:2">
      <c r="B2898" s="21">
        <f t="shared" si="82"/>
        <v>2891</v>
      </c>
    </row>
    <row r="2899" spans="2:2">
      <c r="B2899" s="21">
        <f t="shared" si="82"/>
        <v>2892</v>
      </c>
    </row>
    <row r="2900" spans="2:2">
      <c r="B2900" s="21">
        <f t="shared" si="82"/>
        <v>2893</v>
      </c>
    </row>
    <row r="2901" spans="2:2">
      <c r="B2901" s="21">
        <f t="shared" si="82"/>
        <v>2894</v>
      </c>
    </row>
    <row r="2902" spans="2:2">
      <c r="B2902" s="21">
        <f t="shared" si="82"/>
        <v>2895</v>
      </c>
    </row>
    <row r="2903" spans="2:2">
      <c r="B2903" s="21">
        <f t="shared" si="82"/>
        <v>2896</v>
      </c>
    </row>
    <row r="2904" spans="2:2">
      <c r="B2904" s="21">
        <f t="shared" si="82"/>
        <v>2897</v>
      </c>
    </row>
    <row r="2905" spans="2:2">
      <c r="B2905" s="21">
        <f t="shared" si="82"/>
        <v>2898</v>
      </c>
    </row>
    <row r="2906" spans="2:2">
      <c r="B2906" s="21">
        <f t="shared" si="82"/>
        <v>2899</v>
      </c>
    </row>
    <row r="2907" spans="2:2">
      <c r="B2907" s="21">
        <f t="shared" si="82"/>
        <v>2900</v>
      </c>
    </row>
    <row r="2908" spans="2:2">
      <c r="B2908" s="21">
        <f t="shared" si="82"/>
        <v>2901</v>
      </c>
    </row>
    <row r="2909" spans="2:2">
      <c r="B2909" s="21">
        <f t="shared" si="82"/>
        <v>2902</v>
      </c>
    </row>
    <row r="2910" spans="2:2">
      <c r="B2910" s="21">
        <f t="shared" si="82"/>
        <v>2903</v>
      </c>
    </row>
    <row r="2911" spans="2:2">
      <c r="B2911" s="21">
        <f t="shared" si="82"/>
        <v>2904</v>
      </c>
    </row>
    <row r="2912" spans="2:2">
      <c r="B2912" s="21">
        <f t="shared" si="82"/>
        <v>2905</v>
      </c>
    </row>
    <row r="2913" spans="2:2">
      <c r="B2913" s="21">
        <f t="shared" si="82"/>
        <v>2906</v>
      </c>
    </row>
    <row r="2914" spans="2:2">
      <c r="B2914" s="21">
        <f t="shared" si="82"/>
        <v>2907</v>
      </c>
    </row>
    <row r="2915" spans="2:2">
      <c r="B2915" s="21">
        <f t="shared" si="82"/>
        <v>2908</v>
      </c>
    </row>
    <row r="2916" spans="2:2">
      <c r="B2916" s="21">
        <f t="shared" si="82"/>
        <v>2909</v>
      </c>
    </row>
    <row r="2917" spans="2:2">
      <c r="B2917" s="21">
        <f t="shared" si="82"/>
        <v>2910</v>
      </c>
    </row>
    <row r="2918" spans="2:2">
      <c r="B2918" s="21">
        <f t="shared" si="82"/>
        <v>2911</v>
      </c>
    </row>
    <row r="2919" spans="2:2">
      <c r="B2919" s="21">
        <f t="shared" si="82"/>
        <v>2912</v>
      </c>
    </row>
    <row r="2920" spans="2:2">
      <c r="B2920" s="21">
        <f t="shared" si="82"/>
        <v>2913</v>
      </c>
    </row>
    <row r="2921" spans="2:2">
      <c r="B2921" s="21">
        <f t="shared" si="82"/>
        <v>2914</v>
      </c>
    </row>
    <row r="2922" spans="2:2">
      <c r="B2922" s="21">
        <f t="shared" si="82"/>
        <v>2915</v>
      </c>
    </row>
    <row r="2923" spans="2:2">
      <c r="B2923" s="21">
        <f t="shared" si="82"/>
        <v>2916</v>
      </c>
    </row>
    <row r="2924" spans="2:2">
      <c r="B2924" s="21">
        <f t="shared" si="82"/>
        <v>2917</v>
      </c>
    </row>
    <row r="2925" spans="2:2">
      <c r="B2925" s="21">
        <f t="shared" si="82"/>
        <v>2918</v>
      </c>
    </row>
    <row r="2926" spans="2:2">
      <c r="B2926" s="21">
        <f t="shared" si="82"/>
        <v>2919</v>
      </c>
    </row>
    <row r="2927" spans="2:2">
      <c r="B2927" s="21">
        <f t="shared" si="82"/>
        <v>2920</v>
      </c>
    </row>
    <row r="2928" spans="2:2">
      <c r="B2928" s="21">
        <f t="shared" si="82"/>
        <v>2921</v>
      </c>
    </row>
    <row r="2929" spans="2:2">
      <c r="B2929" s="21">
        <f t="shared" si="82"/>
        <v>2922</v>
      </c>
    </row>
    <row r="2930" spans="2:2">
      <c r="B2930" s="21">
        <f t="shared" si="82"/>
        <v>2923</v>
      </c>
    </row>
    <row r="2931" spans="2:2">
      <c r="B2931" s="21">
        <f t="shared" si="82"/>
        <v>2924</v>
      </c>
    </row>
    <row r="2932" spans="2:2">
      <c r="B2932" s="21">
        <f t="shared" si="82"/>
        <v>2925</v>
      </c>
    </row>
    <row r="2933" spans="2:2">
      <c r="B2933" s="21">
        <f t="shared" si="82"/>
        <v>2926</v>
      </c>
    </row>
    <row r="2934" spans="2:2">
      <c r="B2934" s="21">
        <f t="shared" si="82"/>
        <v>2927</v>
      </c>
    </row>
    <row r="2935" spans="2:2">
      <c r="B2935" s="21">
        <f t="shared" si="82"/>
        <v>2928</v>
      </c>
    </row>
    <row r="2936" spans="2:2">
      <c r="B2936" s="21">
        <f t="shared" si="82"/>
        <v>2929</v>
      </c>
    </row>
    <row r="2937" spans="2:2">
      <c r="B2937" s="21">
        <f t="shared" si="82"/>
        <v>2930</v>
      </c>
    </row>
    <row r="2938" spans="2:2">
      <c r="B2938" s="21">
        <f t="shared" si="82"/>
        <v>2931</v>
      </c>
    </row>
    <row r="2939" spans="2:2">
      <c r="B2939" s="21">
        <f t="shared" si="82"/>
        <v>2932</v>
      </c>
    </row>
    <row r="2940" spans="2:2">
      <c r="B2940" s="21">
        <f t="shared" si="82"/>
        <v>2933</v>
      </c>
    </row>
    <row r="2941" spans="2:2">
      <c r="B2941" s="21">
        <f t="shared" si="82"/>
        <v>2934</v>
      </c>
    </row>
    <row r="2942" spans="2:2">
      <c r="B2942" s="21">
        <f t="shared" si="82"/>
        <v>2935</v>
      </c>
    </row>
    <row r="2943" spans="2:2">
      <c r="B2943" s="21">
        <f t="shared" si="82"/>
        <v>2936</v>
      </c>
    </row>
    <row r="2944" spans="2:2">
      <c r="B2944" s="21">
        <f t="shared" si="82"/>
        <v>2937</v>
      </c>
    </row>
    <row r="2945" spans="2:2">
      <c r="B2945" s="21">
        <f t="shared" si="82"/>
        <v>2938</v>
      </c>
    </row>
    <row r="2946" spans="2:2">
      <c r="B2946" s="21">
        <f t="shared" si="82"/>
        <v>2939</v>
      </c>
    </row>
    <row r="2947" spans="2:2">
      <c r="B2947" s="21">
        <f t="shared" si="82"/>
        <v>2940</v>
      </c>
    </row>
    <row r="2948" spans="2:2">
      <c r="B2948" s="21">
        <f t="shared" si="82"/>
        <v>2941</v>
      </c>
    </row>
    <row r="2949" spans="2:2">
      <c r="B2949" s="21">
        <f t="shared" si="82"/>
        <v>2942</v>
      </c>
    </row>
    <row r="2950" spans="2:2">
      <c r="B2950" s="21">
        <f t="shared" si="82"/>
        <v>2943</v>
      </c>
    </row>
    <row r="2951" spans="2:2">
      <c r="B2951" s="21">
        <f t="shared" si="82"/>
        <v>2944</v>
      </c>
    </row>
    <row r="2952" spans="2:2">
      <c r="B2952" s="21">
        <f t="shared" si="82"/>
        <v>2945</v>
      </c>
    </row>
    <row r="2953" spans="2:2">
      <c r="B2953" s="21">
        <f t="shared" si="82"/>
        <v>2946</v>
      </c>
    </row>
    <row r="2954" spans="2:2">
      <c r="B2954" s="21">
        <f t="shared" ref="B2954:B3017" si="83">B2953+1</f>
        <v>2947</v>
      </c>
    </row>
    <row r="2955" spans="2:2">
      <c r="B2955" s="21">
        <f t="shared" si="83"/>
        <v>2948</v>
      </c>
    </row>
    <row r="2956" spans="2:2">
      <c r="B2956" s="21">
        <f t="shared" si="83"/>
        <v>2949</v>
      </c>
    </row>
    <row r="2957" spans="2:2">
      <c r="B2957" s="21">
        <f t="shared" si="83"/>
        <v>2950</v>
      </c>
    </row>
    <row r="2958" spans="2:2">
      <c r="B2958" s="21">
        <f t="shared" si="83"/>
        <v>2951</v>
      </c>
    </row>
    <row r="2959" spans="2:2">
      <c r="B2959" s="21">
        <f t="shared" si="83"/>
        <v>2952</v>
      </c>
    </row>
    <row r="2960" spans="2:2">
      <c r="B2960" s="21">
        <f t="shared" si="83"/>
        <v>2953</v>
      </c>
    </row>
    <row r="2961" spans="2:2">
      <c r="B2961" s="21">
        <f t="shared" si="83"/>
        <v>2954</v>
      </c>
    </row>
    <row r="2962" spans="2:2">
      <c r="B2962" s="21">
        <f t="shared" si="83"/>
        <v>2955</v>
      </c>
    </row>
    <row r="2963" spans="2:2">
      <c r="B2963" s="21">
        <f t="shared" si="83"/>
        <v>2956</v>
      </c>
    </row>
    <row r="2964" spans="2:2">
      <c r="B2964" s="21">
        <f t="shared" si="83"/>
        <v>2957</v>
      </c>
    </row>
    <row r="2965" spans="2:2">
      <c r="B2965" s="21">
        <f t="shared" si="83"/>
        <v>2958</v>
      </c>
    </row>
    <row r="2966" spans="2:2">
      <c r="B2966" s="21">
        <f t="shared" si="83"/>
        <v>2959</v>
      </c>
    </row>
    <row r="2967" spans="2:2">
      <c r="B2967" s="21">
        <f t="shared" si="83"/>
        <v>2960</v>
      </c>
    </row>
    <row r="2968" spans="2:2">
      <c r="B2968" s="21">
        <f t="shared" si="83"/>
        <v>2961</v>
      </c>
    </row>
    <row r="2969" spans="2:2">
      <c r="B2969" s="21">
        <f t="shared" si="83"/>
        <v>2962</v>
      </c>
    </row>
    <row r="2970" spans="2:2">
      <c r="B2970" s="21">
        <f t="shared" si="83"/>
        <v>2963</v>
      </c>
    </row>
    <row r="2971" spans="2:2">
      <c r="B2971" s="21">
        <f t="shared" si="83"/>
        <v>2964</v>
      </c>
    </row>
    <row r="2972" spans="2:2">
      <c r="B2972" s="21">
        <f t="shared" si="83"/>
        <v>2965</v>
      </c>
    </row>
    <row r="2973" spans="2:2">
      <c r="B2973" s="21">
        <f t="shared" si="83"/>
        <v>2966</v>
      </c>
    </row>
    <row r="2974" spans="2:2">
      <c r="B2974" s="21">
        <f t="shared" si="83"/>
        <v>2967</v>
      </c>
    </row>
    <row r="2975" spans="2:2">
      <c r="B2975" s="21">
        <f t="shared" si="83"/>
        <v>2968</v>
      </c>
    </row>
    <row r="2976" spans="2:2">
      <c r="B2976" s="21">
        <f t="shared" si="83"/>
        <v>2969</v>
      </c>
    </row>
    <row r="2977" spans="2:2">
      <c r="B2977" s="21">
        <f t="shared" si="83"/>
        <v>2970</v>
      </c>
    </row>
    <row r="2978" spans="2:2">
      <c r="B2978" s="21">
        <f t="shared" si="83"/>
        <v>2971</v>
      </c>
    </row>
    <row r="2979" spans="2:2">
      <c r="B2979" s="21">
        <f t="shared" si="83"/>
        <v>2972</v>
      </c>
    </row>
    <row r="2980" spans="2:2">
      <c r="B2980" s="21">
        <f t="shared" si="83"/>
        <v>2973</v>
      </c>
    </row>
    <row r="2981" spans="2:2">
      <c r="B2981" s="21">
        <f t="shared" si="83"/>
        <v>2974</v>
      </c>
    </row>
    <row r="2982" spans="2:2">
      <c r="B2982" s="21">
        <f t="shared" si="83"/>
        <v>2975</v>
      </c>
    </row>
    <row r="2983" spans="2:2">
      <c r="B2983" s="21">
        <f t="shared" si="83"/>
        <v>2976</v>
      </c>
    </row>
    <row r="2984" spans="2:2">
      <c r="B2984" s="21">
        <f t="shared" si="83"/>
        <v>2977</v>
      </c>
    </row>
    <row r="2985" spans="2:2">
      <c r="B2985" s="21">
        <f t="shared" si="83"/>
        <v>2978</v>
      </c>
    </row>
    <row r="2986" spans="2:2">
      <c r="B2986" s="21">
        <f t="shared" si="83"/>
        <v>2979</v>
      </c>
    </row>
    <row r="2987" spans="2:2">
      <c r="B2987" s="21">
        <f t="shared" si="83"/>
        <v>2980</v>
      </c>
    </row>
    <row r="2988" spans="2:2">
      <c r="B2988" s="21">
        <f t="shared" si="83"/>
        <v>2981</v>
      </c>
    </row>
    <row r="2989" spans="2:2">
      <c r="B2989" s="21">
        <f t="shared" si="83"/>
        <v>2982</v>
      </c>
    </row>
    <row r="2990" spans="2:2">
      <c r="B2990" s="21">
        <f t="shared" si="83"/>
        <v>2983</v>
      </c>
    </row>
    <row r="2991" spans="2:2">
      <c r="B2991" s="21">
        <f t="shared" si="83"/>
        <v>2984</v>
      </c>
    </row>
    <row r="2992" spans="2:2">
      <c r="B2992" s="21">
        <f t="shared" si="83"/>
        <v>2985</v>
      </c>
    </row>
    <row r="2993" spans="2:2">
      <c r="B2993" s="21">
        <f t="shared" si="83"/>
        <v>2986</v>
      </c>
    </row>
    <row r="2994" spans="2:2">
      <c r="B2994" s="21">
        <f t="shared" si="83"/>
        <v>2987</v>
      </c>
    </row>
    <row r="2995" spans="2:2">
      <c r="B2995" s="21">
        <f t="shared" si="83"/>
        <v>2988</v>
      </c>
    </row>
    <row r="2996" spans="2:2">
      <c r="B2996" s="21">
        <f t="shared" si="83"/>
        <v>2989</v>
      </c>
    </row>
    <row r="2997" spans="2:2">
      <c r="B2997" s="21">
        <f t="shared" si="83"/>
        <v>2990</v>
      </c>
    </row>
    <row r="2998" spans="2:2">
      <c r="B2998" s="21">
        <f t="shared" si="83"/>
        <v>2991</v>
      </c>
    </row>
    <row r="2999" spans="2:2">
      <c r="B2999" s="21">
        <f t="shared" si="83"/>
        <v>2992</v>
      </c>
    </row>
    <row r="3000" spans="2:2">
      <c r="B3000" s="21">
        <f t="shared" si="83"/>
        <v>2993</v>
      </c>
    </row>
    <row r="3001" spans="2:2">
      <c r="B3001" s="21">
        <f t="shared" si="83"/>
        <v>2994</v>
      </c>
    </row>
    <row r="3002" spans="2:2">
      <c r="B3002" s="21">
        <f t="shared" si="83"/>
        <v>2995</v>
      </c>
    </row>
    <row r="3003" spans="2:2">
      <c r="B3003" s="21">
        <f t="shared" si="83"/>
        <v>2996</v>
      </c>
    </row>
    <row r="3004" spans="2:2">
      <c r="B3004" s="21">
        <f t="shared" si="83"/>
        <v>2997</v>
      </c>
    </row>
    <row r="3005" spans="2:2">
      <c r="B3005" s="21">
        <f t="shared" si="83"/>
        <v>2998</v>
      </c>
    </row>
    <row r="3006" spans="2:2">
      <c r="B3006" s="21">
        <f t="shared" si="83"/>
        <v>2999</v>
      </c>
    </row>
    <row r="3007" spans="2:2">
      <c r="B3007" s="21">
        <f t="shared" si="83"/>
        <v>3000</v>
      </c>
    </row>
    <row r="3008" spans="2:2">
      <c r="B3008" s="21">
        <f t="shared" si="83"/>
        <v>3001</v>
      </c>
    </row>
    <row r="3009" spans="2:2">
      <c r="B3009" s="21">
        <f t="shared" si="83"/>
        <v>3002</v>
      </c>
    </row>
    <row r="3010" spans="2:2">
      <c r="B3010" s="21">
        <f t="shared" si="83"/>
        <v>3003</v>
      </c>
    </row>
    <row r="3011" spans="2:2">
      <c r="B3011" s="21">
        <f t="shared" si="83"/>
        <v>3004</v>
      </c>
    </row>
    <row r="3012" spans="2:2">
      <c r="B3012" s="21">
        <f t="shared" si="83"/>
        <v>3005</v>
      </c>
    </row>
    <row r="3013" spans="2:2">
      <c r="B3013" s="21">
        <f t="shared" si="83"/>
        <v>3006</v>
      </c>
    </row>
    <row r="3014" spans="2:2">
      <c r="B3014" s="21">
        <f t="shared" si="83"/>
        <v>3007</v>
      </c>
    </row>
    <row r="3015" spans="2:2">
      <c r="B3015" s="21">
        <f t="shared" si="83"/>
        <v>3008</v>
      </c>
    </row>
    <row r="3016" spans="2:2">
      <c r="B3016" s="21">
        <f t="shared" si="83"/>
        <v>3009</v>
      </c>
    </row>
    <row r="3017" spans="2:2">
      <c r="B3017" s="21">
        <f t="shared" si="83"/>
        <v>3010</v>
      </c>
    </row>
    <row r="3018" spans="2:2">
      <c r="B3018" s="21">
        <f t="shared" ref="B3018:B3081" si="84">B3017+1</f>
        <v>3011</v>
      </c>
    </row>
    <row r="3019" spans="2:2">
      <c r="B3019" s="21">
        <f t="shared" si="84"/>
        <v>3012</v>
      </c>
    </row>
    <row r="3020" spans="2:2">
      <c r="B3020" s="21">
        <f t="shared" si="84"/>
        <v>3013</v>
      </c>
    </row>
    <row r="3021" spans="2:2">
      <c r="B3021" s="21">
        <f t="shared" si="84"/>
        <v>3014</v>
      </c>
    </row>
    <row r="3022" spans="2:2">
      <c r="B3022" s="21">
        <f t="shared" si="84"/>
        <v>3015</v>
      </c>
    </row>
    <row r="3023" spans="2:2">
      <c r="B3023" s="21">
        <f t="shared" si="84"/>
        <v>3016</v>
      </c>
    </row>
    <row r="3024" spans="2:2">
      <c r="B3024" s="21">
        <f t="shared" si="84"/>
        <v>3017</v>
      </c>
    </row>
    <row r="3025" spans="2:2">
      <c r="B3025" s="21">
        <f t="shared" si="84"/>
        <v>3018</v>
      </c>
    </row>
    <row r="3026" spans="2:2">
      <c r="B3026" s="21">
        <f t="shared" si="84"/>
        <v>3019</v>
      </c>
    </row>
    <row r="3027" spans="2:2">
      <c r="B3027" s="21">
        <f t="shared" si="84"/>
        <v>3020</v>
      </c>
    </row>
    <row r="3028" spans="2:2">
      <c r="B3028" s="21">
        <f t="shared" si="84"/>
        <v>3021</v>
      </c>
    </row>
    <row r="3029" spans="2:2">
      <c r="B3029" s="21">
        <f t="shared" si="84"/>
        <v>3022</v>
      </c>
    </row>
    <row r="3030" spans="2:2">
      <c r="B3030" s="21">
        <f t="shared" si="84"/>
        <v>3023</v>
      </c>
    </row>
    <row r="3031" spans="2:2">
      <c r="B3031" s="21">
        <f t="shared" si="84"/>
        <v>3024</v>
      </c>
    </row>
    <row r="3032" spans="2:2">
      <c r="B3032" s="21">
        <f t="shared" si="84"/>
        <v>3025</v>
      </c>
    </row>
    <row r="3033" spans="2:2">
      <c r="B3033" s="21">
        <f t="shared" si="84"/>
        <v>3026</v>
      </c>
    </row>
    <row r="3034" spans="2:2">
      <c r="B3034" s="21">
        <f t="shared" si="84"/>
        <v>3027</v>
      </c>
    </row>
    <row r="3035" spans="2:2">
      <c r="B3035" s="21">
        <f t="shared" si="84"/>
        <v>3028</v>
      </c>
    </row>
    <row r="3036" spans="2:2">
      <c r="B3036" s="21">
        <f t="shared" si="84"/>
        <v>3029</v>
      </c>
    </row>
    <row r="3037" spans="2:2">
      <c r="B3037" s="21">
        <f t="shared" si="84"/>
        <v>3030</v>
      </c>
    </row>
    <row r="3038" spans="2:2">
      <c r="B3038" s="21">
        <f t="shared" si="84"/>
        <v>3031</v>
      </c>
    </row>
    <row r="3039" spans="2:2">
      <c r="B3039" s="21">
        <f t="shared" si="84"/>
        <v>3032</v>
      </c>
    </row>
    <row r="3040" spans="2:2">
      <c r="B3040" s="21">
        <f t="shared" si="84"/>
        <v>3033</v>
      </c>
    </row>
    <row r="3041" spans="2:2">
      <c r="B3041" s="21">
        <f t="shared" si="84"/>
        <v>3034</v>
      </c>
    </row>
    <row r="3042" spans="2:2">
      <c r="B3042" s="21">
        <f t="shared" si="84"/>
        <v>3035</v>
      </c>
    </row>
    <row r="3043" spans="2:2">
      <c r="B3043" s="21">
        <f t="shared" si="84"/>
        <v>3036</v>
      </c>
    </row>
    <row r="3044" spans="2:2">
      <c r="B3044" s="21">
        <f t="shared" si="84"/>
        <v>3037</v>
      </c>
    </row>
    <row r="3045" spans="2:2">
      <c r="B3045" s="21">
        <f t="shared" si="84"/>
        <v>3038</v>
      </c>
    </row>
    <row r="3046" spans="2:2">
      <c r="B3046" s="21">
        <f t="shared" si="84"/>
        <v>3039</v>
      </c>
    </row>
    <row r="3047" spans="2:2">
      <c r="B3047" s="21">
        <f t="shared" si="84"/>
        <v>3040</v>
      </c>
    </row>
    <row r="3048" spans="2:2">
      <c r="B3048" s="21">
        <f t="shared" si="84"/>
        <v>3041</v>
      </c>
    </row>
    <row r="3049" spans="2:2">
      <c r="B3049" s="21">
        <f t="shared" si="84"/>
        <v>3042</v>
      </c>
    </row>
    <row r="3050" spans="2:2">
      <c r="B3050" s="21">
        <f t="shared" si="84"/>
        <v>3043</v>
      </c>
    </row>
    <row r="3051" spans="2:2">
      <c r="B3051" s="21">
        <f t="shared" si="84"/>
        <v>3044</v>
      </c>
    </row>
    <row r="3052" spans="2:2">
      <c r="B3052" s="21">
        <f t="shared" si="84"/>
        <v>3045</v>
      </c>
    </row>
    <row r="3053" spans="2:2">
      <c r="B3053" s="21">
        <f t="shared" si="84"/>
        <v>3046</v>
      </c>
    </row>
    <row r="3054" spans="2:2">
      <c r="B3054" s="21">
        <f t="shared" si="84"/>
        <v>3047</v>
      </c>
    </row>
    <row r="3055" spans="2:2">
      <c r="B3055" s="21">
        <f t="shared" si="84"/>
        <v>3048</v>
      </c>
    </row>
    <row r="3056" spans="2:2">
      <c r="B3056" s="21">
        <f t="shared" si="84"/>
        <v>3049</v>
      </c>
    </row>
    <row r="3057" spans="2:2">
      <c r="B3057" s="21">
        <f t="shared" si="84"/>
        <v>3050</v>
      </c>
    </row>
    <row r="3058" spans="2:2">
      <c r="B3058" s="21">
        <f t="shared" si="84"/>
        <v>3051</v>
      </c>
    </row>
    <row r="3059" spans="2:2">
      <c r="B3059" s="21">
        <f t="shared" si="84"/>
        <v>3052</v>
      </c>
    </row>
    <row r="3060" spans="2:2">
      <c r="B3060" s="21">
        <f t="shared" si="84"/>
        <v>3053</v>
      </c>
    </row>
    <row r="3061" spans="2:2">
      <c r="B3061" s="21">
        <f t="shared" si="84"/>
        <v>3054</v>
      </c>
    </row>
    <row r="3062" spans="2:2">
      <c r="B3062" s="21">
        <f t="shared" si="84"/>
        <v>3055</v>
      </c>
    </row>
    <row r="3063" spans="2:2">
      <c r="B3063" s="21">
        <f t="shared" si="84"/>
        <v>3056</v>
      </c>
    </row>
    <row r="3064" spans="2:2">
      <c r="B3064" s="21">
        <f t="shared" si="84"/>
        <v>3057</v>
      </c>
    </row>
    <row r="3065" spans="2:2">
      <c r="B3065" s="21">
        <f t="shared" si="84"/>
        <v>3058</v>
      </c>
    </row>
    <row r="3066" spans="2:2">
      <c r="B3066" s="21">
        <f t="shared" si="84"/>
        <v>3059</v>
      </c>
    </row>
    <row r="3067" spans="2:2">
      <c r="B3067" s="21">
        <f t="shared" si="84"/>
        <v>3060</v>
      </c>
    </row>
    <row r="3068" spans="2:2">
      <c r="B3068" s="21">
        <f t="shared" si="84"/>
        <v>3061</v>
      </c>
    </row>
    <row r="3069" spans="2:2">
      <c r="B3069" s="21">
        <f t="shared" si="84"/>
        <v>3062</v>
      </c>
    </row>
    <row r="3070" spans="2:2">
      <c r="B3070" s="21">
        <f t="shared" si="84"/>
        <v>3063</v>
      </c>
    </row>
    <row r="3071" spans="2:2">
      <c r="B3071" s="21">
        <f t="shared" si="84"/>
        <v>3064</v>
      </c>
    </row>
    <row r="3072" spans="2:2">
      <c r="B3072" s="21">
        <f t="shared" si="84"/>
        <v>3065</v>
      </c>
    </row>
    <row r="3073" spans="2:2">
      <c r="B3073" s="21">
        <f t="shared" si="84"/>
        <v>3066</v>
      </c>
    </row>
    <row r="3074" spans="2:2">
      <c r="B3074" s="21">
        <f t="shared" si="84"/>
        <v>3067</v>
      </c>
    </row>
    <row r="3075" spans="2:2">
      <c r="B3075" s="21">
        <f t="shared" si="84"/>
        <v>3068</v>
      </c>
    </row>
    <row r="3076" spans="2:2">
      <c r="B3076" s="21">
        <f t="shared" si="84"/>
        <v>3069</v>
      </c>
    </row>
    <row r="3077" spans="2:2">
      <c r="B3077" s="21">
        <f t="shared" si="84"/>
        <v>3070</v>
      </c>
    </row>
    <row r="3078" spans="2:2">
      <c r="B3078" s="21">
        <f t="shared" si="84"/>
        <v>3071</v>
      </c>
    </row>
    <row r="3079" spans="2:2">
      <c r="B3079" s="21">
        <f t="shared" si="84"/>
        <v>3072</v>
      </c>
    </row>
    <row r="3080" spans="2:2">
      <c r="B3080" s="21">
        <f t="shared" si="84"/>
        <v>3073</v>
      </c>
    </row>
    <row r="3081" spans="2:2">
      <c r="B3081" s="21">
        <f t="shared" si="84"/>
        <v>3074</v>
      </c>
    </row>
    <row r="3082" spans="2:2">
      <c r="B3082" s="21">
        <f t="shared" ref="B3082:B3145" si="85">B3081+1</f>
        <v>3075</v>
      </c>
    </row>
    <row r="3083" spans="2:2">
      <c r="B3083" s="21">
        <f t="shared" si="85"/>
        <v>3076</v>
      </c>
    </row>
    <row r="3084" spans="2:2">
      <c r="B3084" s="21">
        <f t="shared" si="85"/>
        <v>3077</v>
      </c>
    </row>
    <row r="3085" spans="2:2">
      <c r="B3085" s="21">
        <f t="shared" si="85"/>
        <v>3078</v>
      </c>
    </row>
    <row r="3086" spans="2:2">
      <c r="B3086" s="21">
        <f t="shared" si="85"/>
        <v>3079</v>
      </c>
    </row>
    <row r="3087" spans="2:2">
      <c r="B3087" s="21">
        <f t="shared" si="85"/>
        <v>3080</v>
      </c>
    </row>
    <row r="3088" spans="2:2">
      <c r="B3088" s="21">
        <f t="shared" si="85"/>
        <v>3081</v>
      </c>
    </row>
    <row r="3089" spans="2:2">
      <c r="B3089" s="21">
        <f t="shared" si="85"/>
        <v>3082</v>
      </c>
    </row>
    <row r="3090" spans="2:2">
      <c r="B3090" s="21">
        <f t="shared" si="85"/>
        <v>3083</v>
      </c>
    </row>
    <row r="3091" spans="2:2">
      <c r="B3091" s="21">
        <f t="shared" si="85"/>
        <v>3084</v>
      </c>
    </row>
    <row r="3092" spans="2:2">
      <c r="B3092" s="21">
        <f t="shared" si="85"/>
        <v>3085</v>
      </c>
    </row>
    <row r="3093" spans="2:2">
      <c r="B3093" s="21">
        <f t="shared" si="85"/>
        <v>3086</v>
      </c>
    </row>
    <row r="3094" spans="2:2">
      <c r="B3094" s="21">
        <f t="shared" si="85"/>
        <v>3087</v>
      </c>
    </row>
    <row r="3095" spans="2:2">
      <c r="B3095" s="21">
        <f t="shared" si="85"/>
        <v>3088</v>
      </c>
    </row>
    <row r="3096" spans="2:2">
      <c r="B3096" s="21">
        <f t="shared" si="85"/>
        <v>3089</v>
      </c>
    </row>
    <row r="3097" spans="2:2">
      <c r="B3097" s="21">
        <f t="shared" si="85"/>
        <v>3090</v>
      </c>
    </row>
    <row r="3098" spans="2:2">
      <c r="B3098" s="21">
        <f t="shared" si="85"/>
        <v>3091</v>
      </c>
    </row>
    <row r="3099" spans="2:2">
      <c r="B3099" s="21">
        <f t="shared" si="85"/>
        <v>3092</v>
      </c>
    </row>
    <row r="3100" spans="2:2">
      <c r="B3100" s="21">
        <f t="shared" si="85"/>
        <v>3093</v>
      </c>
    </row>
    <row r="3101" spans="2:2">
      <c r="B3101" s="21">
        <f t="shared" si="85"/>
        <v>3094</v>
      </c>
    </row>
    <row r="3102" spans="2:2">
      <c r="B3102" s="21">
        <f t="shared" si="85"/>
        <v>3095</v>
      </c>
    </row>
    <row r="3103" spans="2:2">
      <c r="B3103" s="21">
        <f t="shared" si="85"/>
        <v>3096</v>
      </c>
    </row>
    <row r="3104" spans="2:2">
      <c r="B3104" s="21">
        <f t="shared" si="85"/>
        <v>3097</v>
      </c>
    </row>
    <row r="3105" spans="2:2">
      <c r="B3105" s="21">
        <f t="shared" si="85"/>
        <v>3098</v>
      </c>
    </row>
    <row r="3106" spans="2:2">
      <c r="B3106" s="21">
        <f t="shared" si="85"/>
        <v>3099</v>
      </c>
    </row>
    <row r="3107" spans="2:2">
      <c r="B3107" s="21">
        <f t="shared" si="85"/>
        <v>3100</v>
      </c>
    </row>
    <row r="3108" spans="2:2">
      <c r="B3108" s="21">
        <f t="shared" si="85"/>
        <v>3101</v>
      </c>
    </row>
    <row r="3109" spans="2:2">
      <c r="B3109" s="21">
        <f t="shared" si="85"/>
        <v>3102</v>
      </c>
    </row>
    <row r="3110" spans="2:2">
      <c r="B3110" s="21">
        <f t="shared" si="85"/>
        <v>3103</v>
      </c>
    </row>
    <row r="3111" spans="2:2">
      <c r="B3111" s="21">
        <f t="shared" si="85"/>
        <v>3104</v>
      </c>
    </row>
    <row r="3112" spans="2:2">
      <c r="B3112" s="21">
        <f t="shared" si="85"/>
        <v>3105</v>
      </c>
    </row>
    <row r="3113" spans="2:2">
      <c r="B3113" s="21">
        <f t="shared" si="85"/>
        <v>3106</v>
      </c>
    </row>
    <row r="3114" spans="2:2">
      <c r="B3114" s="21">
        <f t="shared" si="85"/>
        <v>3107</v>
      </c>
    </row>
    <row r="3115" spans="2:2">
      <c r="B3115" s="21">
        <f t="shared" si="85"/>
        <v>3108</v>
      </c>
    </row>
    <row r="3116" spans="2:2">
      <c r="B3116" s="21">
        <f t="shared" si="85"/>
        <v>3109</v>
      </c>
    </row>
    <row r="3117" spans="2:2">
      <c r="B3117" s="21">
        <f t="shared" si="85"/>
        <v>3110</v>
      </c>
    </row>
    <row r="3118" spans="2:2">
      <c r="B3118" s="21">
        <f t="shared" si="85"/>
        <v>3111</v>
      </c>
    </row>
    <row r="3119" spans="2:2">
      <c r="B3119" s="21">
        <f t="shared" si="85"/>
        <v>3112</v>
      </c>
    </row>
    <row r="3120" spans="2:2">
      <c r="B3120" s="21">
        <f t="shared" si="85"/>
        <v>3113</v>
      </c>
    </row>
    <row r="3121" spans="2:2">
      <c r="B3121" s="21">
        <f t="shared" si="85"/>
        <v>3114</v>
      </c>
    </row>
    <row r="3122" spans="2:2">
      <c r="B3122" s="21">
        <f t="shared" si="85"/>
        <v>3115</v>
      </c>
    </row>
    <row r="3123" spans="2:2">
      <c r="B3123" s="21">
        <f t="shared" si="85"/>
        <v>3116</v>
      </c>
    </row>
    <row r="3124" spans="2:2">
      <c r="B3124" s="21">
        <f t="shared" si="85"/>
        <v>3117</v>
      </c>
    </row>
    <row r="3125" spans="2:2">
      <c r="B3125" s="21">
        <f t="shared" si="85"/>
        <v>3118</v>
      </c>
    </row>
    <row r="3126" spans="2:2">
      <c r="B3126" s="21">
        <f t="shared" si="85"/>
        <v>3119</v>
      </c>
    </row>
    <row r="3127" spans="2:2">
      <c r="B3127" s="21">
        <f t="shared" si="85"/>
        <v>3120</v>
      </c>
    </row>
    <row r="3128" spans="2:2">
      <c r="B3128" s="21">
        <f t="shared" si="85"/>
        <v>3121</v>
      </c>
    </row>
    <row r="3129" spans="2:2">
      <c r="B3129" s="21">
        <f t="shared" si="85"/>
        <v>3122</v>
      </c>
    </row>
    <row r="3130" spans="2:2">
      <c r="B3130" s="21">
        <f t="shared" si="85"/>
        <v>3123</v>
      </c>
    </row>
    <row r="3131" spans="2:2">
      <c r="B3131" s="21">
        <f t="shared" si="85"/>
        <v>3124</v>
      </c>
    </row>
    <row r="3132" spans="2:2">
      <c r="B3132" s="21">
        <f t="shared" si="85"/>
        <v>3125</v>
      </c>
    </row>
    <row r="3133" spans="2:2">
      <c r="B3133" s="21">
        <f t="shared" si="85"/>
        <v>3126</v>
      </c>
    </row>
    <row r="3134" spans="2:2">
      <c r="B3134" s="21">
        <f t="shared" si="85"/>
        <v>3127</v>
      </c>
    </row>
    <row r="3135" spans="2:2">
      <c r="B3135" s="21">
        <f t="shared" si="85"/>
        <v>3128</v>
      </c>
    </row>
    <row r="3136" spans="2:2">
      <c r="B3136" s="21">
        <f t="shared" si="85"/>
        <v>3129</v>
      </c>
    </row>
    <row r="3137" spans="2:2">
      <c r="B3137" s="21">
        <f t="shared" si="85"/>
        <v>3130</v>
      </c>
    </row>
    <row r="3138" spans="2:2">
      <c r="B3138" s="21">
        <f t="shared" si="85"/>
        <v>3131</v>
      </c>
    </row>
    <row r="3139" spans="2:2">
      <c r="B3139" s="21">
        <f t="shared" si="85"/>
        <v>3132</v>
      </c>
    </row>
    <row r="3140" spans="2:2">
      <c r="B3140" s="21">
        <f t="shared" si="85"/>
        <v>3133</v>
      </c>
    </row>
    <row r="3141" spans="2:2">
      <c r="B3141" s="21">
        <f t="shared" si="85"/>
        <v>3134</v>
      </c>
    </row>
    <row r="3142" spans="2:2">
      <c r="B3142" s="21">
        <f t="shared" si="85"/>
        <v>3135</v>
      </c>
    </row>
    <row r="3143" spans="2:2">
      <c r="B3143" s="21">
        <f t="shared" si="85"/>
        <v>3136</v>
      </c>
    </row>
    <row r="3144" spans="2:2">
      <c r="B3144" s="21">
        <f t="shared" si="85"/>
        <v>3137</v>
      </c>
    </row>
    <row r="3145" spans="2:2">
      <c r="B3145" s="21">
        <f t="shared" si="85"/>
        <v>3138</v>
      </c>
    </row>
    <row r="3146" spans="2:2">
      <c r="B3146" s="21">
        <f t="shared" ref="B3146:B3209" si="86">B3145+1</f>
        <v>3139</v>
      </c>
    </row>
    <row r="3147" spans="2:2">
      <c r="B3147" s="21">
        <f t="shared" si="86"/>
        <v>3140</v>
      </c>
    </row>
    <row r="3148" spans="2:2">
      <c r="B3148" s="21">
        <f t="shared" si="86"/>
        <v>3141</v>
      </c>
    </row>
    <row r="3149" spans="2:2">
      <c r="B3149" s="21">
        <f t="shared" si="86"/>
        <v>3142</v>
      </c>
    </row>
    <row r="3150" spans="2:2">
      <c r="B3150" s="21">
        <f t="shared" si="86"/>
        <v>3143</v>
      </c>
    </row>
    <row r="3151" spans="2:2">
      <c r="B3151" s="21">
        <f t="shared" si="86"/>
        <v>3144</v>
      </c>
    </row>
    <row r="3152" spans="2:2">
      <c r="B3152" s="21">
        <f t="shared" si="86"/>
        <v>3145</v>
      </c>
    </row>
    <row r="3153" spans="2:2">
      <c r="B3153" s="21">
        <f t="shared" si="86"/>
        <v>3146</v>
      </c>
    </row>
    <row r="3154" spans="2:2">
      <c r="B3154" s="21">
        <f t="shared" si="86"/>
        <v>3147</v>
      </c>
    </row>
    <row r="3155" spans="2:2">
      <c r="B3155" s="21">
        <f t="shared" si="86"/>
        <v>3148</v>
      </c>
    </row>
    <row r="3156" spans="2:2">
      <c r="B3156" s="21">
        <f t="shared" si="86"/>
        <v>3149</v>
      </c>
    </row>
    <row r="3157" spans="2:2">
      <c r="B3157" s="21">
        <f t="shared" si="86"/>
        <v>3150</v>
      </c>
    </row>
    <row r="3158" spans="2:2">
      <c r="B3158" s="21">
        <f t="shared" si="86"/>
        <v>3151</v>
      </c>
    </row>
    <row r="3159" spans="2:2">
      <c r="B3159" s="21">
        <f t="shared" si="86"/>
        <v>3152</v>
      </c>
    </row>
    <row r="3160" spans="2:2">
      <c r="B3160" s="21">
        <f t="shared" si="86"/>
        <v>3153</v>
      </c>
    </row>
    <row r="3161" spans="2:2">
      <c r="B3161" s="21">
        <f t="shared" si="86"/>
        <v>3154</v>
      </c>
    </row>
    <row r="3162" spans="2:2">
      <c r="B3162" s="21">
        <f t="shared" si="86"/>
        <v>3155</v>
      </c>
    </row>
    <row r="3163" spans="2:2">
      <c r="B3163" s="21">
        <f t="shared" si="86"/>
        <v>3156</v>
      </c>
    </row>
    <row r="3164" spans="2:2">
      <c r="B3164" s="21">
        <f t="shared" si="86"/>
        <v>3157</v>
      </c>
    </row>
    <row r="3165" spans="2:2">
      <c r="B3165" s="21">
        <f t="shared" si="86"/>
        <v>3158</v>
      </c>
    </row>
    <row r="3166" spans="2:2">
      <c r="B3166" s="21">
        <f t="shared" si="86"/>
        <v>3159</v>
      </c>
    </row>
    <row r="3167" spans="2:2">
      <c r="B3167" s="21">
        <f t="shared" si="86"/>
        <v>3160</v>
      </c>
    </row>
    <row r="3168" spans="2:2">
      <c r="B3168" s="21">
        <f t="shared" si="86"/>
        <v>3161</v>
      </c>
    </row>
    <row r="3169" spans="2:2">
      <c r="B3169" s="21">
        <f t="shared" si="86"/>
        <v>3162</v>
      </c>
    </row>
    <row r="3170" spans="2:2">
      <c r="B3170" s="21">
        <f t="shared" si="86"/>
        <v>3163</v>
      </c>
    </row>
    <row r="3171" spans="2:2">
      <c r="B3171" s="21">
        <f t="shared" si="86"/>
        <v>3164</v>
      </c>
    </row>
    <row r="3172" spans="2:2">
      <c r="B3172" s="21">
        <f t="shared" si="86"/>
        <v>3165</v>
      </c>
    </row>
    <row r="3173" spans="2:2">
      <c r="B3173" s="21">
        <f t="shared" si="86"/>
        <v>3166</v>
      </c>
    </row>
    <row r="3174" spans="2:2">
      <c r="B3174" s="21">
        <f t="shared" si="86"/>
        <v>3167</v>
      </c>
    </row>
    <row r="3175" spans="2:2">
      <c r="B3175" s="21">
        <f t="shared" si="86"/>
        <v>3168</v>
      </c>
    </row>
    <row r="3176" spans="2:2">
      <c r="B3176" s="21">
        <f t="shared" si="86"/>
        <v>3169</v>
      </c>
    </row>
    <row r="3177" spans="2:2">
      <c r="B3177" s="21">
        <f t="shared" si="86"/>
        <v>3170</v>
      </c>
    </row>
    <row r="3178" spans="2:2">
      <c r="B3178" s="21">
        <f t="shared" si="86"/>
        <v>3171</v>
      </c>
    </row>
    <row r="3179" spans="2:2">
      <c r="B3179" s="21">
        <f t="shared" si="86"/>
        <v>3172</v>
      </c>
    </row>
    <row r="3180" spans="2:2">
      <c r="B3180" s="21">
        <f t="shared" si="86"/>
        <v>3173</v>
      </c>
    </row>
    <row r="3181" spans="2:2">
      <c r="B3181" s="21">
        <f t="shared" si="86"/>
        <v>3174</v>
      </c>
    </row>
    <row r="3182" spans="2:2">
      <c r="B3182" s="21">
        <f t="shared" si="86"/>
        <v>3175</v>
      </c>
    </row>
    <row r="3183" spans="2:2">
      <c r="B3183" s="21">
        <f t="shared" si="86"/>
        <v>3176</v>
      </c>
    </row>
    <row r="3184" spans="2:2">
      <c r="B3184" s="21">
        <f t="shared" si="86"/>
        <v>3177</v>
      </c>
    </row>
    <row r="3185" spans="2:2">
      <c r="B3185" s="21">
        <f t="shared" si="86"/>
        <v>3178</v>
      </c>
    </row>
    <row r="3186" spans="2:2">
      <c r="B3186" s="21">
        <f t="shared" si="86"/>
        <v>3179</v>
      </c>
    </row>
    <row r="3187" spans="2:2">
      <c r="B3187" s="21">
        <f t="shared" si="86"/>
        <v>3180</v>
      </c>
    </row>
    <row r="3188" spans="2:2">
      <c r="B3188" s="21">
        <f t="shared" si="86"/>
        <v>3181</v>
      </c>
    </row>
    <row r="3189" spans="2:2">
      <c r="B3189" s="21">
        <f t="shared" si="86"/>
        <v>3182</v>
      </c>
    </row>
    <row r="3190" spans="2:2">
      <c r="B3190" s="21">
        <f t="shared" si="86"/>
        <v>3183</v>
      </c>
    </row>
    <row r="3191" spans="2:2">
      <c r="B3191" s="21">
        <f t="shared" si="86"/>
        <v>3184</v>
      </c>
    </row>
    <row r="3192" spans="2:2">
      <c r="B3192" s="21">
        <f t="shared" si="86"/>
        <v>3185</v>
      </c>
    </row>
    <row r="3193" spans="2:2">
      <c r="B3193" s="21">
        <f t="shared" si="86"/>
        <v>3186</v>
      </c>
    </row>
    <row r="3194" spans="2:2">
      <c r="B3194" s="21">
        <f t="shared" si="86"/>
        <v>3187</v>
      </c>
    </row>
    <row r="3195" spans="2:2">
      <c r="B3195" s="21">
        <f t="shared" si="86"/>
        <v>3188</v>
      </c>
    </row>
    <row r="3196" spans="2:2">
      <c r="B3196" s="21">
        <f t="shared" si="86"/>
        <v>3189</v>
      </c>
    </row>
    <row r="3197" spans="2:2">
      <c r="B3197" s="21">
        <f t="shared" si="86"/>
        <v>3190</v>
      </c>
    </row>
    <row r="3198" spans="2:2">
      <c r="B3198" s="21">
        <f t="shared" si="86"/>
        <v>3191</v>
      </c>
    </row>
    <row r="3199" spans="2:2">
      <c r="B3199" s="21">
        <f t="shared" si="86"/>
        <v>3192</v>
      </c>
    </row>
    <row r="3200" spans="2:2">
      <c r="B3200" s="21">
        <f t="shared" si="86"/>
        <v>3193</v>
      </c>
    </row>
    <row r="3201" spans="2:2">
      <c r="B3201" s="21">
        <f t="shared" si="86"/>
        <v>3194</v>
      </c>
    </row>
    <row r="3202" spans="2:2">
      <c r="B3202" s="21">
        <f t="shared" si="86"/>
        <v>3195</v>
      </c>
    </row>
    <row r="3203" spans="2:2">
      <c r="B3203" s="21">
        <f t="shared" si="86"/>
        <v>3196</v>
      </c>
    </row>
    <row r="3204" spans="2:2">
      <c r="B3204" s="21">
        <f t="shared" si="86"/>
        <v>3197</v>
      </c>
    </row>
    <row r="3205" spans="2:2">
      <c r="B3205" s="21">
        <f t="shared" si="86"/>
        <v>3198</v>
      </c>
    </row>
    <row r="3206" spans="2:2">
      <c r="B3206" s="21">
        <f t="shared" si="86"/>
        <v>3199</v>
      </c>
    </row>
    <row r="3207" spans="2:2">
      <c r="B3207" s="21">
        <f t="shared" si="86"/>
        <v>3200</v>
      </c>
    </row>
    <row r="3208" spans="2:2">
      <c r="B3208" s="21">
        <f t="shared" si="86"/>
        <v>3201</v>
      </c>
    </row>
    <row r="3209" spans="2:2">
      <c r="B3209" s="21">
        <f t="shared" si="86"/>
        <v>3202</v>
      </c>
    </row>
    <row r="3210" spans="2:2">
      <c r="B3210" s="21">
        <f t="shared" ref="B3210:B3273" si="87">B3209+1</f>
        <v>3203</v>
      </c>
    </row>
    <row r="3211" spans="2:2">
      <c r="B3211" s="21">
        <f t="shared" si="87"/>
        <v>3204</v>
      </c>
    </row>
    <row r="3212" spans="2:2">
      <c r="B3212" s="21">
        <f t="shared" si="87"/>
        <v>3205</v>
      </c>
    </row>
    <row r="3213" spans="2:2">
      <c r="B3213" s="21">
        <f t="shared" si="87"/>
        <v>3206</v>
      </c>
    </row>
    <row r="3214" spans="2:2">
      <c r="B3214" s="21">
        <f t="shared" si="87"/>
        <v>3207</v>
      </c>
    </row>
    <row r="3215" spans="2:2">
      <c r="B3215" s="21">
        <f t="shared" si="87"/>
        <v>3208</v>
      </c>
    </row>
    <row r="3216" spans="2:2">
      <c r="B3216" s="21">
        <f t="shared" si="87"/>
        <v>3209</v>
      </c>
    </row>
    <row r="3217" spans="2:2">
      <c r="B3217" s="21">
        <f t="shared" si="87"/>
        <v>3210</v>
      </c>
    </row>
    <row r="3218" spans="2:2">
      <c r="B3218" s="21">
        <f t="shared" si="87"/>
        <v>3211</v>
      </c>
    </row>
    <row r="3219" spans="2:2">
      <c r="B3219" s="21">
        <f t="shared" si="87"/>
        <v>3212</v>
      </c>
    </row>
    <row r="3220" spans="2:2">
      <c r="B3220" s="21">
        <f t="shared" si="87"/>
        <v>3213</v>
      </c>
    </row>
    <row r="3221" spans="2:2">
      <c r="B3221" s="21">
        <f t="shared" si="87"/>
        <v>3214</v>
      </c>
    </row>
    <row r="3222" spans="2:2">
      <c r="B3222" s="21">
        <f t="shared" si="87"/>
        <v>3215</v>
      </c>
    </row>
    <row r="3223" spans="2:2">
      <c r="B3223" s="21">
        <f t="shared" si="87"/>
        <v>3216</v>
      </c>
    </row>
    <row r="3224" spans="2:2">
      <c r="B3224" s="21">
        <f t="shared" si="87"/>
        <v>3217</v>
      </c>
    </row>
    <row r="3225" spans="2:2">
      <c r="B3225" s="21">
        <f t="shared" si="87"/>
        <v>3218</v>
      </c>
    </row>
    <row r="3226" spans="2:2">
      <c r="B3226" s="21">
        <f t="shared" si="87"/>
        <v>3219</v>
      </c>
    </row>
    <row r="3227" spans="2:2">
      <c r="B3227" s="21">
        <f t="shared" si="87"/>
        <v>3220</v>
      </c>
    </row>
    <row r="3228" spans="2:2">
      <c r="B3228" s="21">
        <f t="shared" si="87"/>
        <v>3221</v>
      </c>
    </row>
    <row r="3229" spans="2:2">
      <c r="B3229" s="21">
        <f t="shared" si="87"/>
        <v>3222</v>
      </c>
    </row>
    <row r="3230" spans="2:2">
      <c r="B3230" s="21">
        <f t="shared" si="87"/>
        <v>3223</v>
      </c>
    </row>
    <row r="3231" spans="2:2">
      <c r="B3231" s="21">
        <f t="shared" si="87"/>
        <v>3224</v>
      </c>
    </row>
    <row r="3232" spans="2:2">
      <c r="B3232" s="21">
        <f t="shared" si="87"/>
        <v>3225</v>
      </c>
    </row>
    <row r="3233" spans="2:2">
      <c r="B3233" s="21">
        <f t="shared" si="87"/>
        <v>3226</v>
      </c>
    </row>
    <row r="3234" spans="2:2">
      <c r="B3234" s="21">
        <f t="shared" si="87"/>
        <v>3227</v>
      </c>
    </row>
    <row r="3235" spans="2:2">
      <c r="B3235" s="21">
        <f t="shared" si="87"/>
        <v>3228</v>
      </c>
    </row>
    <row r="3236" spans="2:2">
      <c r="B3236" s="21">
        <f t="shared" si="87"/>
        <v>3229</v>
      </c>
    </row>
    <row r="3237" spans="2:2">
      <c r="B3237" s="21">
        <f t="shared" si="87"/>
        <v>3230</v>
      </c>
    </row>
    <row r="3238" spans="2:2">
      <c r="B3238" s="21">
        <f t="shared" si="87"/>
        <v>3231</v>
      </c>
    </row>
    <row r="3239" spans="2:2">
      <c r="B3239" s="21">
        <f t="shared" si="87"/>
        <v>3232</v>
      </c>
    </row>
    <row r="3240" spans="2:2">
      <c r="B3240" s="21">
        <f t="shared" si="87"/>
        <v>3233</v>
      </c>
    </row>
    <row r="3241" spans="2:2">
      <c r="B3241" s="21">
        <f t="shared" si="87"/>
        <v>3234</v>
      </c>
    </row>
    <row r="3242" spans="2:2">
      <c r="B3242" s="21">
        <f t="shared" si="87"/>
        <v>3235</v>
      </c>
    </row>
    <row r="3243" spans="2:2">
      <c r="B3243" s="21">
        <f t="shared" si="87"/>
        <v>3236</v>
      </c>
    </row>
    <row r="3244" spans="2:2">
      <c r="B3244" s="21">
        <f t="shared" si="87"/>
        <v>3237</v>
      </c>
    </row>
    <row r="3245" spans="2:2">
      <c r="B3245" s="21">
        <f t="shared" si="87"/>
        <v>3238</v>
      </c>
    </row>
    <row r="3246" spans="2:2">
      <c r="B3246" s="21">
        <f t="shared" si="87"/>
        <v>3239</v>
      </c>
    </row>
    <row r="3247" spans="2:2">
      <c r="B3247" s="21">
        <f t="shared" si="87"/>
        <v>3240</v>
      </c>
    </row>
    <row r="3248" spans="2:2">
      <c r="B3248" s="21">
        <f t="shared" si="87"/>
        <v>3241</v>
      </c>
    </row>
    <row r="3249" spans="2:2">
      <c r="B3249" s="21">
        <f t="shared" si="87"/>
        <v>3242</v>
      </c>
    </row>
    <row r="3250" spans="2:2">
      <c r="B3250" s="21">
        <f t="shared" si="87"/>
        <v>3243</v>
      </c>
    </row>
    <row r="3251" spans="2:2">
      <c r="B3251" s="21">
        <f t="shared" si="87"/>
        <v>3244</v>
      </c>
    </row>
    <row r="3252" spans="2:2">
      <c r="B3252" s="21">
        <f t="shared" si="87"/>
        <v>3245</v>
      </c>
    </row>
    <row r="3253" spans="2:2">
      <c r="B3253" s="21">
        <f t="shared" si="87"/>
        <v>3246</v>
      </c>
    </row>
    <row r="3254" spans="2:2">
      <c r="B3254" s="21">
        <f t="shared" si="87"/>
        <v>3247</v>
      </c>
    </row>
    <row r="3255" spans="2:2">
      <c r="B3255" s="21">
        <f t="shared" si="87"/>
        <v>3248</v>
      </c>
    </row>
    <row r="3256" spans="2:2">
      <c r="B3256" s="21">
        <f t="shared" si="87"/>
        <v>3249</v>
      </c>
    </row>
    <row r="3257" spans="2:2">
      <c r="B3257" s="21">
        <f t="shared" si="87"/>
        <v>3250</v>
      </c>
    </row>
    <row r="3258" spans="2:2">
      <c r="B3258" s="21">
        <f t="shared" si="87"/>
        <v>3251</v>
      </c>
    </row>
    <row r="3259" spans="2:2">
      <c r="B3259" s="21">
        <f t="shared" si="87"/>
        <v>3252</v>
      </c>
    </row>
    <row r="3260" spans="2:2">
      <c r="B3260" s="21">
        <f t="shared" si="87"/>
        <v>3253</v>
      </c>
    </row>
    <row r="3261" spans="2:2">
      <c r="B3261" s="21">
        <f t="shared" si="87"/>
        <v>3254</v>
      </c>
    </row>
    <row r="3262" spans="2:2">
      <c r="B3262" s="21">
        <f t="shared" si="87"/>
        <v>3255</v>
      </c>
    </row>
    <row r="3263" spans="2:2">
      <c r="B3263" s="21">
        <f t="shared" si="87"/>
        <v>3256</v>
      </c>
    </row>
    <row r="3264" spans="2:2">
      <c r="B3264" s="21">
        <f t="shared" si="87"/>
        <v>3257</v>
      </c>
    </row>
    <row r="3265" spans="2:2">
      <c r="B3265" s="21">
        <f t="shared" si="87"/>
        <v>3258</v>
      </c>
    </row>
    <row r="3266" spans="2:2">
      <c r="B3266" s="21">
        <f t="shared" si="87"/>
        <v>3259</v>
      </c>
    </row>
    <row r="3267" spans="2:2">
      <c r="B3267" s="21">
        <f t="shared" si="87"/>
        <v>3260</v>
      </c>
    </row>
    <row r="3268" spans="2:2">
      <c r="B3268" s="21">
        <f t="shared" si="87"/>
        <v>3261</v>
      </c>
    </row>
    <row r="3269" spans="2:2">
      <c r="B3269" s="21">
        <f t="shared" si="87"/>
        <v>3262</v>
      </c>
    </row>
    <row r="3270" spans="2:2">
      <c r="B3270" s="21">
        <f t="shared" si="87"/>
        <v>3263</v>
      </c>
    </row>
    <row r="3271" spans="2:2">
      <c r="B3271" s="21">
        <f t="shared" si="87"/>
        <v>3264</v>
      </c>
    </row>
    <row r="3272" spans="2:2">
      <c r="B3272" s="21">
        <f t="shared" si="87"/>
        <v>3265</v>
      </c>
    </row>
    <row r="3273" spans="2:2">
      <c r="B3273" s="21">
        <f t="shared" si="87"/>
        <v>3266</v>
      </c>
    </row>
    <row r="3274" spans="2:2">
      <c r="B3274" s="21">
        <f t="shared" ref="B3274:B3337" si="88">B3273+1</f>
        <v>3267</v>
      </c>
    </row>
    <row r="3275" spans="2:2">
      <c r="B3275" s="21">
        <f t="shared" si="88"/>
        <v>3268</v>
      </c>
    </row>
    <row r="3276" spans="2:2">
      <c r="B3276" s="21">
        <f t="shared" si="88"/>
        <v>3269</v>
      </c>
    </row>
    <row r="3277" spans="2:2">
      <c r="B3277" s="21">
        <f t="shared" si="88"/>
        <v>3270</v>
      </c>
    </row>
    <row r="3278" spans="2:2">
      <c r="B3278" s="21">
        <f t="shared" si="88"/>
        <v>3271</v>
      </c>
    </row>
    <row r="3279" spans="2:2">
      <c r="B3279" s="21">
        <f t="shared" si="88"/>
        <v>3272</v>
      </c>
    </row>
    <row r="3280" spans="2:2">
      <c r="B3280" s="21">
        <f t="shared" si="88"/>
        <v>3273</v>
      </c>
    </row>
    <row r="3281" spans="2:2">
      <c r="B3281" s="21">
        <f t="shared" si="88"/>
        <v>3274</v>
      </c>
    </row>
    <row r="3282" spans="2:2">
      <c r="B3282" s="21">
        <f t="shared" si="88"/>
        <v>3275</v>
      </c>
    </row>
    <row r="3283" spans="2:2">
      <c r="B3283" s="21">
        <f t="shared" si="88"/>
        <v>3276</v>
      </c>
    </row>
    <row r="3284" spans="2:2">
      <c r="B3284" s="21">
        <f t="shared" si="88"/>
        <v>3277</v>
      </c>
    </row>
    <row r="3285" spans="2:2">
      <c r="B3285" s="21">
        <f t="shared" si="88"/>
        <v>3278</v>
      </c>
    </row>
    <row r="3286" spans="2:2">
      <c r="B3286" s="21">
        <f t="shared" si="88"/>
        <v>3279</v>
      </c>
    </row>
    <row r="3287" spans="2:2">
      <c r="B3287" s="21">
        <f t="shared" si="88"/>
        <v>3280</v>
      </c>
    </row>
    <row r="3288" spans="2:2">
      <c r="B3288" s="21">
        <f t="shared" si="88"/>
        <v>3281</v>
      </c>
    </row>
    <row r="3289" spans="2:2">
      <c r="B3289" s="21">
        <f t="shared" si="88"/>
        <v>3282</v>
      </c>
    </row>
    <row r="3290" spans="2:2">
      <c r="B3290" s="21">
        <f t="shared" si="88"/>
        <v>3283</v>
      </c>
    </row>
    <row r="3291" spans="2:2">
      <c r="B3291" s="21">
        <f t="shared" si="88"/>
        <v>3284</v>
      </c>
    </row>
    <row r="3292" spans="2:2">
      <c r="B3292" s="21">
        <f t="shared" si="88"/>
        <v>3285</v>
      </c>
    </row>
    <row r="3293" spans="2:2">
      <c r="B3293" s="21">
        <f t="shared" si="88"/>
        <v>3286</v>
      </c>
    </row>
    <row r="3294" spans="2:2">
      <c r="B3294" s="21">
        <f t="shared" si="88"/>
        <v>3287</v>
      </c>
    </row>
    <row r="3295" spans="2:2">
      <c r="B3295" s="21">
        <f t="shared" si="88"/>
        <v>3288</v>
      </c>
    </row>
    <row r="3296" spans="2:2">
      <c r="B3296" s="21">
        <f t="shared" si="88"/>
        <v>3289</v>
      </c>
    </row>
    <row r="3297" spans="2:2">
      <c r="B3297" s="21">
        <f t="shared" si="88"/>
        <v>3290</v>
      </c>
    </row>
    <row r="3298" spans="2:2">
      <c r="B3298" s="21">
        <f t="shared" si="88"/>
        <v>3291</v>
      </c>
    </row>
    <row r="3299" spans="2:2">
      <c r="B3299" s="21">
        <f t="shared" si="88"/>
        <v>3292</v>
      </c>
    </row>
    <row r="3300" spans="2:2">
      <c r="B3300" s="21">
        <f t="shared" si="88"/>
        <v>3293</v>
      </c>
    </row>
    <row r="3301" spans="2:2">
      <c r="B3301" s="21">
        <f t="shared" si="88"/>
        <v>3294</v>
      </c>
    </row>
    <row r="3302" spans="2:2">
      <c r="B3302" s="21">
        <f t="shared" si="88"/>
        <v>3295</v>
      </c>
    </row>
    <row r="3303" spans="2:2">
      <c r="B3303" s="21">
        <f t="shared" si="88"/>
        <v>3296</v>
      </c>
    </row>
    <row r="3304" spans="2:2">
      <c r="B3304" s="21">
        <f t="shared" si="88"/>
        <v>3297</v>
      </c>
    </row>
    <row r="3305" spans="2:2">
      <c r="B3305" s="21">
        <f t="shared" si="88"/>
        <v>3298</v>
      </c>
    </row>
    <row r="3306" spans="2:2">
      <c r="B3306" s="21">
        <f t="shared" si="88"/>
        <v>3299</v>
      </c>
    </row>
    <row r="3307" spans="2:2">
      <c r="B3307" s="21">
        <f t="shared" si="88"/>
        <v>3300</v>
      </c>
    </row>
    <row r="3308" spans="2:2">
      <c r="B3308" s="21">
        <f t="shared" si="88"/>
        <v>3301</v>
      </c>
    </row>
    <row r="3309" spans="2:2">
      <c r="B3309" s="21">
        <f t="shared" si="88"/>
        <v>3302</v>
      </c>
    </row>
    <row r="3310" spans="2:2">
      <c r="B3310" s="21">
        <f t="shared" si="88"/>
        <v>3303</v>
      </c>
    </row>
    <row r="3311" spans="2:2">
      <c r="B3311" s="21">
        <f t="shared" si="88"/>
        <v>3304</v>
      </c>
    </row>
    <row r="3312" spans="2:2">
      <c r="B3312" s="21">
        <f t="shared" si="88"/>
        <v>3305</v>
      </c>
    </row>
    <row r="3313" spans="2:2">
      <c r="B3313" s="21">
        <f t="shared" si="88"/>
        <v>3306</v>
      </c>
    </row>
    <row r="3314" spans="2:2">
      <c r="B3314" s="21">
        <f t="shared" si="88"/>
        <v>3307</v>
      </c>
    </row>
    <row r="3315" spans="2:2">
      <c r="B3315" s="21">
        <f t="shared" si="88"/>
        <v>3308</v>
      </c>
    </row>
    <row r="3316" spans="2:2">
      <c r="B3316" s="21">
        <f t="shared" si="88"/>
        <v>3309</v>
      </c>
    </row>
    <row r="3317" spans="2:2">
      <c r="B3317" s="21">
        <f t="shared" si="88"/>
        <v>3310</v>
      </c>
    </row>
    <row r="3318" spans="2:2">
      <c r="B3318" s="21">
        <f t="shared" si="88"/>
        <v>3311</v>
      </c>
    </row>
    <row r="3319" spans="2:2">
      <c r="B3319" s="21">
        <f t="shared" si="88"/>
        <v>3312</v>
      </c>
    </row>
    <row r="3320" spans="2:2">
      <c r="B3320" s="21">
        <f t="shared" si="88"/>
        <v>3313</v>
      </c>
    </row>
    <row r="3321" spans="2:2">
      <c r="B3321" s="21">
        <f t="shared" si="88"/>
        <v>3314</v>
      </c>
    </row>
    <row r="3322" spans="2:2">
      <c r="B3322" s="21">
        <f t="shared" si="88"/>
        <v>3315</v>
      </c>
    </row>
    <row r="3323" spans="2:2">
      <c r="B3323" s="21">
        <f t="shared" si="88"/>
        <v>3316</v>
      </c>
    </row>
    <row r="3324" spans="2:2">
      <c r="B3324" s="21">
        <f t="shared" si="88"/>
        <v>3317</v>
      </c>
    </row>
    <row r="3325" spans="2:2">
      <c r="B3325" s="21">
        <f t="shared" si="88"/>
        <v>3318</v>
      </c>
    </row>
    <row r="3326" spans="2:2">
      <c r="B3326" s="21">
        <f t="shared" si="88"/>
        <v>3319</v>
      </c>
    </row>
    <row r="3327" spans="2:2">
      <c r="B3327" s="21">
        <f t="shared" si="88"/>
        <v>3320</v>
      </c>
    </row>
    <row r="3328" spans="2:2">
      <c r="B3328" s="21">
        <f t="shared" si="88"/>
        <v>3321</v>
      </c>
    </row>
    <row r="3329" spans="2:2">
      <c r="B3329" s="21">
        <f t="shared" si="88"/>
        <v>3322</v>
      </c>
    </row>
    <row r="3330" spans="2:2">
      <c r="B3330" s="21">
        <f t="shared" si="88"/>
        <v>3323</v>
      </c>
    </row>
    <row r="3331" spans="2:2">
      <c r="B3331" s="21">
        <f t="shared" si="88"/>
        <v>3324</v>
      </c>
    </row>
    <row r="3332" spans="2:2">
      <c r="B3332" s="21">
        <f t="shared" si="88"/>
        <v>3325</v>
      </c>
    </row>
    <row r="3333" spans="2:2">
      <c r="B3333" s="21">
        <f t="shared" si="88"/>
        <v>3326</v>
      </c>
    </row>
    <row r="3334" spans="2:2">
      <c r="B3334" s="21">
        <f t="shared" si="88"/>
        <v>3327</v>
      </c>
    </row>
    <row r="3335" spans="2:2">
      <c r="B3335" s="21">
        <f t="shared" si="88"/>
        <v>3328</v>
      </c>
    </row>
    <row r="3336" spans="2:2">
      <c r="B3336" s="21">
        <f t="shared" si="88"/>
        <v>3329</v>
      </c>
    </row>
    <row r="3337" spans="2:2">
      <c r="B3337" s="21">
        <f t="shared" si="88"/>
        <v>3330</v>
      </c>
    </row>
    <row r="3338" spans="2:2">
      <c r="B3338" s="21">
        <f t="shared" ref="B3338:B3401" si="89">B3337+1</f>
        <v>3331</v>
      </c>
    </row>
    <row r="3339" spans="2:2">
      <c r="B3339" s="21">
        <f t="shared" si="89"/>
        <v>3332</v>
      </c>
    </row>
    <row r="3340" spans="2:2">
      <c r="B3340" s="21">
        <f t="shared" si="89"/>
        <v>3333</v>
      </c>
    </row>
    <row r="3341" spans="2:2">
      <c r="B3341" s="21">
        <f t="shared" si="89"/>
        <v>3334</v>
      </c>
    </row>
    <row r="3342" spans="2:2">
      <c r="B3342" s="21">
        <f t="shared" si="89"/>
        <v>3335</v>
      </c>
    </row>
    <row r="3343" spans="2:2">
      <c r="B3343" s="21">
        <f t="shared" si="89"/>
        <v>3336</v>
      </c>
    </row>
    <row r="3344" spans="2:2">
      <c r="B3344" s="21">
        <f t="shared" si="89"/>
        <v>3337</v>
      </c>
    </row>
    <row r="3345" spans="2:2">
      <c r="B3345" s="21">
        <f t="shared" si="89"/>
        <v>3338</v>
      </c>
    </row>
    <row r="3346" spans="2:2">
      <c r="B3346" s="21">
        <f t="shared" si="89"/>
        <v>3339</v>
      </c>
    </row>
    <row r="3347" spans="2:2">
      <c r="B3347" s="21">
        <f t="shared" si="89"/>
        <v>3340</v>
      </c>
    </row>
    <row r="3348" spans="2:2">
      <c r="B3348" s="21">
        <f t="shared" si="89"/>
        <v>3341</v>
      </c>
    </row>
    <row r="3349" spans="2:2">
      <c r="B3349" s="21">
        <f t="shared" si="89"/>
        <v>3342</v>
      </c>
    </row>
    <row r="3350" spans="2:2">
      <c r="B3350" s="21">
        <f t="shared" si="89"/>
        <v>3343</v>
      </c>
    </row>
    <row r="3351" spans="2:2">
      <c r="B3351" s="21">
        <f t="shared" si="89"/>
        <v>3344</v>
      </c>
    </row>
    <row r="3352" spans="2:2">
      <c r="B3352" s="21">
        <f t="shared" si="89"/>
        <v>3345</v>
      </c>
    </row>
    <row r="3353" spans="2:2">
      <c r="B3353" s="21">
        <f t="shared" si="89"/>
        <v>3346</v>
      </c>
    </row>
    <row r="3354" spans="2:2">
      <c r="B3354" s="21">
        <f t="shared" si="89"/>
        <v>3347</v>
      </c>
    </row>
    <row r="3355" spans="2:2">
      <c r="B3355" s="21">
        <f t="shared" si="89"/>
        <v>3348</v>
      </c>
    </row>
    <row r="3356" spans="2:2">
      <c r="B3356" s="21">
        <f t="shared" si="89"/>
        <v>3349</v>
      </c>
    </row>
    <row r="3357" spans="2:2">
      <c r="B3357" s="21">
        <f t="shared" si="89"/>
        <v>3350</v>
      </c>
    </row>
    <row r="3358" spans="2:2">
      <c r="B3358" s="21">
        <f t="shared" si="89"/>
        <v>3351</v>
      </c>
    </row>
    <row r="3359" spans="2:2">
      <c r="B3359" s="21">
        <f t="shared" si="89"/>
        <v>3352</v>
      </c>
    </row>
    <row r="3360" spans="2:2">
      <c r="B3360" s="21">
        <f t="shared" si="89"/>
        <v>3353</v>
      </c>
    </row>
    <row r="3361" spans="2:2">
      <c r="B3361" s="21">
        <f t="shared" si="89"/>
        <v>3354</v>
      </c>
    </row>
    <row r="3362" spans="2:2">
      <c r="B3362" s="21">
        <f t="shared" si="89"/>
        <v>3355</v>
      </c>
    </row>
    <row r="3363" spans="2:2">
      <c r="B3363" s="21">
        <f t="shared" si="89"/>
        <v>3356</v>
      </c>
    </row>
    <row r="3364" spans="2:2">
      <c r="B3364" s="21">
        <f t="shared" si="89"/>
        <v>3357</v>
      </c>
    </row>
    <row r="3365" spans="2:2">
      <c r="B3365" s="21">
        <f t="shared" si="89"/>
        <v>3358</v>
      </c>
    </row>
    <row r="3366" spans="2:2">
      <c r="B3366" s="21">
        <f t="shared" si="89"/>
        <v>3359</v>
      </c>
    </row>
    <row r="3367" spans="2:2">
      <c r="B3367" s="21">
        <f t="shared" si="89"/>
        <v>3360</v>
      </c>
    </row>
    <row r="3368" spans="2:2">
      <c r="B3368" s="21">
        <f t="shared" si="89"/>
        <v>3361</v>
      </c>
    </row>
    <row r="3369" spans="2:2">
      <c r="B3369" s="21">
        <f t="shared" si="89"/>
        <v>3362</v>
      </c>
    </row>
    <row r="3370" spans="2:2">
      <c r="B3370" s="21">
        <f t="shared" si="89"/>
        <v>3363</v>
      </c>
    </row>
    <row r="3371" spans="2:2">
      <c r="B3371" s="21">
        <f t="shared" si="89"/>
        <v>3364</v>
      </c>
    </row>
    <row r="3372" spans="2:2">
      <c r="B3372" s="21">
        <f t="shared" si="89"/>
        <v>3365</v>
      </c>
    </row>
    <row r="3373" spans="2:2">
      <c r="B3373" s="21">
        <f t="shared" si="89"/>
        <v>3366</v>
      </c>
    </row>
    <row r="3374" spans="2:2">
      <c r="B3374" s="21">
        <f t="shared" si="89"/>
        <v>3367</v>
      </c>
    </row>
    <row r="3375" spans="2:2">
      <c r="B3375" s="21">
        <f t="shared" si="89"/>
        <v>3368</v>
      </c>
    </row>
    <row r="3376" spans="2:2">
      <c r="B3376" s="21">
        <f t="shared" si="89"/>
        <v>3369</v>
      </c>
    </row>
    <row r="3377" spans="2:2">
      <c r="B3377" s="21">
        <f t="shared" si="89"/>
        <v>3370</v>
      </c>
    </row>
    <row r="3378" spans="2:2">
      <c r="B3378" s="21">
        <f t="shared" si="89"/>
        <v>3371</v>
      </c>
    </row>
    <row r="3379" spans="2:2">
      <c r="B3379" s="21">
        <f t="shared" si="89"/>
        <v>3372</v>
      </c>
    </row>
    <row r="3380" spans="2:2">
      <c r="B3380" s="21">
        <f t="shared" si="89"/>
        <v>3373</v>
      </c>
    </row>
    <row r="3381" spans="2:2">
      <c r="B3381" s="21">
        <f t="shared" si="89"/>
        <v>3374</v>
      </c>
    </row>
    <row r="3382" spans="2:2">
      <c r="B3382" s="21">
        <f t="shared" si="89"/>
        <v>3375</v>
      </c>
    </row>
    <row r="3383" spans="2:2">
      <c r="B3383" s="21">
        <f t="shared" si="89"/>
        <v>3376</v>
      </c>
    </row>
    <row r="3384" spans="2:2">
      <c r="B3384" s="21">
        <f t="shared" si="89"/>
        <v>3377</v>
      </c>
    </row>
    <row r="3385" spans="2:2">
      <c r="B3385" s="21">
        <f t="shared" si="89"/>
        <v>3378</v>
      </c>
    </row>
    <row r="3386" spans="2:2">
      <c r="B3386" s="21">
        <f t="shared" si="89"/>
        <v>3379</v>
      </c>
    </row>
    <row r="3387" spans="2:2">
      <c r="B3387" s="21">
        <f t="shared" si="89"/>
        <v>3380</v>
      </c>
    </row>
    <row r="3388" spans="2:2">
      <c r="B3388" s="21">
        <f t="shared" si="89"/>
        <v>3381</v>
      </c>
    </row>
    <row r="3389" spans="2:2">
      <c r="B3389" s="21">
        <f t="shared" si="89"/>
        <v>3382</v>
      </c>
    </row>
    <row r="3390" spans="2:2">
      <c r="B3390" s="21">
        <f t="shared" si="89"/>
        <v>3383</v>
      </c>
    </row>
    <row r="3391" spans="2:2">
      <c r="B3391" s="21">
        <f t="shared" si="89"/>
        <v>3384</v>
      </c>
    </row>
    <row r="3392" spans="2:2">
      <c r="B3392" s="21">
        <f t="shared" si="89"/>
        <v>3385</v>
      </c>
    </row>
    <row r="3393" spans="2:2">
      <c r="B3393" s="21">
        <f t="shared" si="89"/>
        <v>3386</v>
      </c>
    </row>
    <row r="3394" spans="2:2">
      <c r="B3394" s="21">
        <f t="shared" si="89"/>
        <v>3387</v>
      </c>
    </row>
    <row r="3395" spans="2:2">
      <c r="B3395" s="21">
        <f t="shared" si="89"/>
        <v>3388</v>
      </c>
    </row>
    <row r="3396" spans="2:2">
      <c r="B3396" s="21">
        <f t="shared" si="89"/>
        <v>3389</v>
      </c>
    </row>
    <row r="3397" spans="2:2">
      <c r="B3397" s="21">
        <f t="shared" si="89"/>
        <v>3390</v>
      </c>
    </row>
    <row r="3398" spans="2:2">
      <c r="B3398" s="21">
        <f t="shared" si="89"/>
        <v>3391</v>
      </c>
    </row>
    <row r="3399" spans="2:2">
      <c r="B3399" s="21">
        <f t="shared" si="89"/>
        <v>3392</v>
      </c>
    </row>
    <row r="3400" spans="2:2">
      <c r="B3400" s="21">
        <f t="shared" si="89"/>
        <v>3393</v>
      </c>
    </row>
    <row r="3401" spans="2:2">
      <c r="B3401" s="21">
        <f t="shared" si="89"/>
        <v>3394</v>
      </c>
    </row>
    <row r="3402" spans="2:2">
      <c r="B3402" s="21">
        <f t="shared" ref="B3402:B3465" si="90">B3401+1</f>
        <v>3395</v>
      </c>
    </row>
    <row r="3403" spans="2:2">
      <c r="B3403" s="21">
        <f t="shared" si="90"/>
        <v>3396</v>
      </c>
    </row>
    <row r="3404" spans="2:2">
      <c r="B3404" s="21">
        <f t="shared" si="90"/>
        <v>3397</v>
      </c>
    </row>
    <row r="3405" spans="2:2">
      <c r="B3405" s="21">
        <f t="shared" si="90"/>
        <v>3398</v>
      </c>
    </row>
    <row r="3406" spans="2:2">
      <c r="B3406" s="21">
        <f t="shared" si="90"/>
        <v>3399</v>
      </c>
    </row>
    <row r="3407" spans="2:2">
      <c r="B3407" s="21">
        <f t="shared" si="90"/>
        <v>3400</v>
      </c>
    </row>
    <row r="3408" spans="2:2">
      <c r="B3408" s="21">
        <f t="shared" si="90"/>
        <v>3401</v>
      </c>
    </row>
    <row r="3409" spans="2:2">
      <c r="B3409" s="21">
        <f t="shared" si="90"/>
        <v>3402</v>
      </c>
    </row>
    <row r="3410" spans="2:2">
      <c r="B3410" s="21">
        <f t="shared" si="90"/>
        <v>3403</v>
      </c>
    </row>
    <row r="3411" spans="2:2">
      <c r="B3411" s="21">
        <f t="shared" si="90"/>
        <v>3404</v>
      </c>
    </row>
    <row r="3412" spans="2:2">
      <c r="B3412" s="21">
        <f t="shared" si="90"/>
        <v>3405</v>
      </c>
    </row>
    <row r="3413" spans="2:2">
      <c r="B3413" s="21">
        <f t="shared" si="90"/>
        <v>3406</v>
      </c>
    </row>
    <row r="3414" spans="2:2">
      <c r="B3414" s="21">
        <f t="shared" si="90"/>
        <v>3407</v>
      </c>
    </row>
    <row r="3415" spans="2:2">
      <c r="B3415" s="21">
        <f t="shared" si="90"/>
        <v>3408</v>
      </c>
    </row>
    <row r="3416" spans="2:2">
      <c r="B3416" s="21">
        <f t="shared" si="90"/>
        <v>3409</v>
      </c>
    </row>
    <row r="3417" spans="2:2">
      <c r="B3417" s="21">
        <f t="shared" si="90"/>
        <v>3410</v>
      </c>
    </row>
    <row r="3418" spans="2:2">
      <c r="B3418" s="21">
        <f t="shared" si="90"/>
        <v>3411</v>
      </c>
    </row>
    <row r="3419" spans="2:2">
      <c r="B3419" s="21">
        <f t="shared" si="90"/>
        <v>3412</v>
      </c>
    </row>
    <row r="3420" spans="2:2">
      <c r="B3420" s="21">
        <f t="shared" si="90"/>
        <v>3413</v>
      </c>
    </row>
    <row r="3421" spans="2:2">
      <c r="B3421" s="21">
        <f t="shared" si="90"/>
        <v>3414</v>
      </c>
    </row>
    <row r="3422" spans="2:2">
      <c r="B3422" s="21">
        <f t="shared" si="90"/>
        <v>3415</v>
      </c>
    </row>
    <row r="3423" spans="2:2">
      <c r="B3423" s="21">
        <f t="shared" si="90"/>
        <v>3416</v>
      </c>
    </row>
    <row r="3424" spans="2:2">
      <c r="B3424" s="21">
        <f t="shared" si="90"/>
        <v>3417</v>
      </c>
    </row>
    <row r="3425" spans="2:2">
      <c r="B3425" s="21">
        <f t="shared" si="90"/>
        <v>3418</v>
      </c>
    </row>
    <row r="3426" spans="2:2">
      <c r="B3426" s="21">
        <f t="shared" si="90"/>
        <v>3419</v>
      </c>
    </row>
    <row r="3427" spans="2:2">
      <c r="B3427" s="21">
        <f t="shared" si="90"/>
        <v>3420</v>
      </c>
    </row>
    <row r="3428" spans="2:2">
      <c r="B3428" s="21">
        <f t="shared" si="90"/>
        <v>3421</v>
      </c>
    </row>
    <row r="3429" spans="2:2">
      <c r="B3429" s="21">
        <f t="shared" si="90"/>
        <v>3422</v>
      </c>
    </row>
    <row r="3430" spans="2:2">
      <c r="B3430" s="21">
        <f t="shared" si="90"/>
        <v>3423</v>
      </c>
    </row>
    <row r="3431" spans="2:2">
      <c r="B3431" s="21">
        <f t="shared" si="90"/>
        <v>3424</v>
      </c>
    </row>
    <row r="3432" spans="2:2">
      <c r="B3432" s="21">
        <f t="shared" si="90"/>
        <v>3425</v>
      </c>
    </row>
    <row r="3433" spans="2:2">
      <c r="B3433" s="21">
        <f t="shared" si="90"/>
        <v>3426</v>
      </c>
    </row>
    <row r="3434" spans="2:2">
      <c r="B3434" s="21">
        <f t="shared" si="90"/>
        <v>3427</v>
      </c>
    </row>
    <row r="3435" spans="2:2">
      <c r="B3435" s="21">
        <f t="shared" si="90"/>
        <v>3428</v>
      </c>
    </row>
    <row r="3436" spans="2:2">
      <c r="B3436" s="21">
        <f t="shared" si="90"/>
        <v>3429</v>
      </c>
    </row>
    <row r="3437" spans="2:2">
      <c r="B3437" s="21">
        <f t="shared" si="90"/>
        <v>3430</v>
      </c>
    </row>
    <row r="3438" spans="2:2">
      <c r="B3438" s="21">
        <f t="shared" si="90"/>
        <v>3431</v>
      </c>
    </row>
    <row r="3439" spans="2:2">
      <c r="B3439" s="21">
        <f t="shared" si="90"/>
        <v>3432</v>
      </c>
    </row>
    <row r="3440" spans="2:2">
      <c r="B3440" s="21">
        <f t="shared" si="90"/>
        <v>3433</v>
      </c>
    </row>
    <row r="3441" spans="2:2">
      <c r="B3441" s="21">
        <f t="shared" si="90"/>
        <v>3434</v>
      </c>
    </row>
    <row r="3442" spans="2:2">
      <c r="B3442" s="21">
        <f t="shared" si="90"/>
        <v>3435</v>
      </c>
    </row>
    <row r="3443" spans="2:2">
      <c r="B3443" s="21">
        <f t="shared" si="90"/>
        <v>3436</v>
      </c>
    </row>
    <row r="3444" spans="2:2">
      <c r="B3444" s="21">
        <f t="shared" si="90"/>
        <v>3437</v>
      </c>
    </row>
    <row r="3445" spans="2:2">
      <c r="B3445" s="21">
        <f t="shared" si="90"/>
        <v>3438</v>
      </c>
    </row>
    <row r="3446" spans="2:2">
      <c r="B3446" s="21">
        <f t="shared" si="90"/>
        <v>3439</v>
      </c>
    </row>
    <row r="3447" spans="2:2">
      <c r="B3447" s="21">
        <f t="shared" si="90"/>
        <v>3440</v>
      </c>
    </row>
    <row r="3448" spans="2:2">
      <c r="B3448" s="21">
        <f t="shared" si="90"/>
        <v>3441</v>
      </c>
    </row>
    <row r="3449" spans="2:2">
      <c r="B3449" s="21">
        <f t="shared" si="90"/>
        <v>3442</v>
      </c>
    </row>
    <row r="3450" spans="2:2">
      <c r="B3450" s="21">
        <f t="shared" si="90"/>
        <v>3443</v>
      </c>
    </row>
    <row r="3451" spans="2:2">
      <c r="B3451" s="21">
        <f t="shared" si="90"/>
        <v>3444</v>
      </c>
    </row>
    <row r="3452" spans="2:2">
      <c r="B3452" s="21">
        <f t="shared" si="90"/>
        <v>3445</v>
      </c>
    </row>
    <row r="3453" spans="2:2">
      <c r="B3453" s="21">
        <f t="shared" si="90"/>
        <v>3446</v>
      </c>
    </row>
    <row r="3454" spans="2:2">
      <c r="B3454" s="21">
        <f t="shared" si="90"/>
        <v>3447</v>
      </c>
    </row>
    <row r="3455" spans="2:2">
      <c r="B3455" s="21">
        <f t="shared" si="90"/>
        <v>3448</v>
      </c>
    </row>
    <row r="3456" spans="2:2">
      <c r="B3456" s="21">
        <f t="shared" si="90"/>
        <v>3449</v>
      </c>
    </row>
    <row r="3457" spans="2:2">
      <c r="B3457" s="21">
        <f t="shared" si="90"/>
        <v>3450</v>
      </c>
    </row>
    <row r="3458" spans="2:2">
      <c r="B3458" s="21">
        <f t="shared" si="90"/>
        <v>3451</v>
      </c>
    </row>
    <row r="3459" spans="2:2">
      <c r="B3459" s="21">
        <f t="shared" si="90"/>
        <v>3452</v>
      </c>
    </row>
    <row r="3460" spans="2:2">
      <c r="B3460" s="21">
        <f t="shared" si="90"/>
        <v>3453</v>
      </c>
    </row>
    <row r="3461" spans="2:2">
      <c r="B3461" s="21">
        <f t="shared" si="90"/>
        <v>3454</v>
      </c>
    </row>
    <row r="3462" spans="2:2">
      <c r="B3462" s="21">
        <f t="shared" si="90"/>
        <v>3455</v>
      </c>
    </row>
    <row r="3463" spans="2:2">
      <c r="B3463" s="21">
        <f t="shared" si="90"/>
        <v>3456</v>
      </c>
    </row>
    <row r="3464" spans="2:2">
      <c r="B3464" s="21">
        <f t="shared" si="90"/>
        <v>3457</v>
      </c>
    </row>
    <row r="3465" spans="2:2">
      <c r="B3465" s="21">
        <f t="shared" si="90"/>
        <v>3458</v>
      </c>
    </row>
    <row r="3466" spans="2:2">
      <c r="B3466" s="21">
        <f t="shared" ref="B3466:B3529" si="91">B3465+1</f>
        <v>3459</v>
      </c>
    </row>
    <row r="3467" spans="2:2">
      <c r="B3467" s="21">
        <f t="shared" si="91"/>
        <v>3460</v>
      </c>
    </row>
    <row r="3468" spans="2:2">
      <c r="B3468" s="21">
        <f t="shared" si="91"/>
        <v>3461</v>
      </c>
    </row>
    <row r="3469" spans="2:2">
      <c r="B3469" s="21">
        <f t="shared" si="91"/>
        <v>3462</v>
      </c>
    </row>
    <row r="3470" spans="2:2">
      <c r="B3470" s="21">
        <f t="shared" si="91"/>
        <v>3463</v>
      </c>
    </row>
    <row r="3471" spans="2:2">
      <c r="B3471" s="21">
        <f t="shared" si="91"/>
        <v>3464</v>
      </c>
    </row>
    <row r="3472" spans="2:2">
      <c r="B3472" s="21">
        <f t="shared" si="91"/>
        <v>3465</v>
      </c>
    </row>
    <row r="3473" spans="2:2">
      <c r="B3473" s="21">
        <f t="shared" si="91"/>
        <v>3466</v>
      </c>
    </row>
    <row r="3474" spans="2:2">
      <c r="B3474" s="21">
        <f t="shared" si="91"/>
        <v>3467</v>
      </c>
    </row>
    <row r="3475" spans="2:2">
      <c r="B3475" s="21">
        <f t="shared" si="91"/>
        <v>3468</v>
      </c>
    </row>
    <row r="3476" spans="2:2">
      <c r="B3476" s="21">
        <f t="shared" si="91"/>
        <v>3469</v>
      </c>
    </row>
    <row r="3477" spans="2:2">
      <c r="B3477" s="21">
        <f t="shared" si="91"/>
        <v>3470</v>
      </c>
    </row>
    <row r="3478" spans="2:2">
      <c r="B3478" s="21">
        <f t="shared" si="91"/>
        <v>3471</v>
      </c>
    </row>
    <row r="3479" spans="2:2">
      <c r="B3479" s="21">
        <f t="shared" si="91"/>
        <v>3472</v>
      </c>
    </row>
    <row r="3480" spans="2:2">
      <c r="B3480" s="21">
        <f t="shared" si="91"/>
        <v>3473</v>
      </c>
    </row>
    <row r="3481" spans="2:2">
      <c r="B3481" s="21">
        <f t="shared" si="91"/>
        <v>3474</v>
      </c>
    </row>
    <row r="3482" spans="2:2">
      <c r="B3482" s="21">
        <f t="shared" si="91"/>
        <v>3475</v>
      </c>
    </row>
    <row r="3483" spans="2:2">
      <c r="B3483" s="21">
        <f t="shared" si="91"/>
        <v>3476</v>
      </c>
    </row>
    <row r="3484" spans="2:2">
      <c r="B3484" s="21">
        <f t="shared" si="91"/>
        <v>3477</v>
      </c>
    </row>
    <row r="3485" spans="2:2">
      <c r="B3485" s="21">
        <f t="shared" si="91"/>
        <v>3478</v>
      </c>
    </row>
    <row r="3486" spans="2:2">
      <c r="B3486" s="21">
        <f t="shared" si="91"/>
        <v>3479</v>
      </c>
    </row>
    <row r="3487" spans="2:2">
      <c r="B3487" s="21">
        <f t="shared" si="91"/>
        <v>3480</v>
      </c>
    </row>
    <row r="3488" spans="2:2">
      <c r="B3488" s="21">
        <f t="shared" si="91"/>
        <v>3481</v>
      </c>
    </row>
    <row r="3489" spans="2:2">
      <c r="B3489" s="21">
        <f t="shared" si="91"/>
        <v>3482</v>
      </c>
    </row>
    <row r="3490" spans="2:2">
      <c r="B3490" s="21">
        <f t="shared" si="91"/>
        <v>3483</v>
      </c>
    </row>
    <row r="3491" spans="2:2">
      <c r="B3491" s="21">
        <f t="shared" si="91"/>
        <v>3484</v>
      </c>
    </row>
    <row r="3492" spans="2:2">
      <c r="B3492" s="21">
        <f t="shared" si="91"/>
        <v>3485</v>
      </c>
    </row>
    <row r="3493" spans="2:2">
      <c r="B3493" s="21">
        <f t="shared" si="91"/>
        <v>3486</v>
      </c>
    </row>
    <row r="3494" spans="2:2">
      <c r="B3494" s="21">
        <f t="shared" si="91"/>
        <v>3487</v>
      </c>
    </row>
    <row r="3495" spans="2:2">
      <c r="B3495" s="21">
        <f t="shared" si="91"/>
        <v>3488</v>
      </c>
    </row>
    <row r="3496" spans="2:2">
      <c r="B3496" s="21">
        <f t="shared" si="91"/>
        <v>3489</v>
      </c>
    </row>
    <row r="3497" spans="2:2">
      <c r="B3497" s="21">
        <f t="shared" si="91"/>
        <v>3490</v>
      </c>
    </row>
    <row r="3498" spans="2:2">
      <c r="B3498" s="21">
        <f t="shared" si="91"/>
        <v>3491</v>
      </c>
    </row>
    <row r="3499" spans="2:2">
      <c r="B3499" s="21">
        <f t="shared" si="91"/>
        <v>3492</v>
      </c>
    </row>
    <row r="3500" spans="2:2">
      <c r="B3500" s="21">
        <f t="shared" si="91"/>
        <v>3493</v>
      </c>
    </row>
    <row r="3501" spans="2:2">
      <c r="B3501" s="21">
        <f t="shared" si="91"/>
        <v>3494</v>
      </c>
    </row>
    <row r="3502" spans="2:2">
      <c r="B3502" s="21">
        <f t="shared" si="91"/>
        <v>3495</v>
      </c>
    </row>
    <row r="3503" spans="2:2">
      <c r="B3503" s="21">
        <f t="shared" si="91"/>
        <v>3496</v>
      </c>
    </row>
    <row r="3504" spans="2:2">
      <c r="B3504" s="21">
        <f t="shared" si="91"/>
        <v>3497</v>
      </c>
    </row>
    <row r="3505" spans="2:2">
      <c r="B3505" s="21">
        <f t="shared" si="91"/>
        <v>3498</v>
      </c>
    </row>
    <row r="3506" spans="2:2">
      <c r="B3506" s="21">
        <f t="shared" si="91"/>
        <v>3499</v>
      </c>
    </row>
    <row r="3507" spans="2:2">
      <c r="B3507" s="21">
        <f t="shared" si="91"/>
        <v>3500</v>
      </c>
    </row>
    <row r="3508" spans="2:2">
      <c r="B3508" s="21">
        <f t="shared" si="91"/>
        <v>3501</v>
      </c>
    </row>
    <row r="3509" spans="2:2">
      <c r="B3509" s="21">
        <f t="shared" si="91"/>
        <v>3502</v>
      </c>
    </row>
    <row r="3510" spans="2:2">
      <c r="B3510" s="21">
        <f t="shared" si="91"/>
        <v>3503</v>
      </c>
    </row>
    <row r="3511" spans="2:2">
      <c r="B3511" s="21">
        <f t="shared" si="91"/>
        <v>3504</v>
      </c>
    </row>
    <row r="3512" spans="2:2">
      <c r="B3512" s="21">
        <f t="shared" si="91"/>
        <v>3505</v>
      </c>
    </row>
    <row r="3513" spans="2:2">
      <c r="B3513" s="21">
        <f t="shared" si="91"/>
        <v>3506</v>
      </c>
    </row>
    <row r="3514" spans="2:2">
      <c r="B3514" s="21">
        <f t="shared" si="91"/>
        <v>3507</v>
      </c>
    </row>
    <row r="3515" spans="2:2">
      <c r="B3515" s="21">
        <f t="shared" si="91"/>
        <v>3508</v>
      </c>
    </row>
    <row r="3516" spans="2:2">
      <c r="B3516" s="21">
        <f t="shared" si="91"/>
        <v>3509</v>
      </c>
    </row>
    <row r="3517" spans="2:2">
      <c r="B3517" s="21">
        <f t="shared" si="91"/>
        <v>3510</v>
      </c>
    </row>
    <row r="3518" spans="2:2">
      <c r="B3518" s="21">
        <f t="shared" si="91"/>
        <v>3511</v>
      </c>
    </row>
    <row r="3519" spans="2:2">
      <c r="B3519" s="21">
        <f t="shared" si="91"/>
        <v>3512</v>
      </c>
    </row>
    <row r="3520" spans="2:2">
      <c r="B3520" s="21">
        <f t="shared" si="91"/>
        <v>3513</v>
      </c>
    </row>
    <row r="3521" spans="2:2">
      <c r="B3521" s="21">
        <f t="shared" si="91"/>
        <v>3514</v>
      </c>
    </row>
    <row r="3522" spans="2:2">
      <c r="B3522" s="21">
        <f t="shared" si="91"/>
        <v>3515</v>
      </c>
    </row>
    <row r="3523" spans="2:2">
      <c r="B3523" s="21">
        <f t="shared" si="91"/>
        <v>3516</v>
      </c>
    </row>
    <row r="3524" spans="2:2">
      <c r="B3524" s="21">
        <f t="shared" si="91"/>
        <v>3517</v>
      </c>
    </row>
    <row r="3525" spans="2:2">
      <c r="B3525" s="21">
        <f t="shared" si="91"/>
        <v>3518</v>
      </c>
    </row>
    <row r="3526" spans="2:2">
      <c r="B3526" s="21">
        <f t="shared" si="91"/>
        <v>3519</v>
      </c>
    </row>
    <row r="3527" spans="2:2">
      <c r="B3527" s="21">
        <f t="shared" si="91"/>
        <v>3520</v>
      </c>
    </row>
    <row r="3528" spans="2:2">
      <c r="B3528" s="21">
        <f t="shared" si="91"/>
        <v>3521</v>
      </c>
    </row>
    <row r="3529" spans="2:2">
      <c r="B3529" s="21">
        <f t="shared" si="91"/>
        <v>3522</v>
      </c>
    </row>
    <row r="3530" spans="2:2">
      <c r="B3530" s="21">
        <f t="shared" ref="B3530:B3593" si="92">B3529+1</f>
        <v>3523</v>
      </c>
    </row>
    <row r="3531" spans="2:2">
      <c r="B3531" s="21">
        <f t="shared" si="92"/>
        <v>3524</v>
      </c>
    </row>
    <row r="3532" spans="2:2">
      <c r="B3532" s="21">
        <f t="shared" si="92"/>
        <v>3525</v>
      </c>
    </row>
    <row r="3533" spans="2:2">
      <c r="B3533" s="21">
        <f t="shared" si="92"/>
        <v>3526</v>
      </c>
    </row>
    <row r="3534" spans="2:2">
      <c r="B3534" s="21">
        <f t="shared" si="92"/>
        <v>3527</v>
      </c>
    </row>
    <row r="3535" spans="2:2">
      <c r="B3535" s="21">
        <f t="shared" si="92"/>
        <v>3528</v>
      </c>
    </row>
    <row r="3536" spans="2:2">
      <c r="B3536" s="21">
        <f t="shared" si="92"/>
        <v>3529</v>
      </c>
    </row>
    <row r="3537" spans="2:2">
      <c r="B3537" s="21">
        <f t="shared" si="92"/>
        <v>3530</v>
      </c>
    </row>
    <row r="3538" spans="2:2">
      <c r="B3538" s="21">
        <f t="shared" si="92"/>
        <v>3531</v>
      </c>
    </row>
    <row r="3539" spans="2:2">
      <c r="B3539" s="21">
        <f t="shared" si="92"/>
        <v>3532</v>
      </c>
    </row>
    <row r="3540" spans="2:2">
      <c r="B3540" s="21">
        <f t="shared" si="92"/>
        <v>3533</v>
      </c>
    </row>
    <row r="3541" spans="2:2">
      <c r="B3541" s="21">
        <f t="shared" si="92"/>
        <v>3534</v>
      </c>
    </row>
    <row r="3542" spans="2:2">
      <c r="B3542" s="21">
        <f t="shared" si="92"/>
        <v>3535</v>
      </c>
    </row>
    <row r="3543" spans="2:2">
      <c r="B3543" s="21">
        <f t="shared" si="92"/>
        <v>3536</v>
      </c>
    </row>
    <row r="3544" spans="2:2">
      <c r="B3544" s="21">
        <f t="shared" si="92"/>
        <v>3537</v>
      </c>
    </row>
    <row r="3545" spans="2:2">
      <c r="B3545" s="21">
        <f t="shared" si="92"/>
        <v>3538</v>
      </c>
    </row>
    <row r="3546" spans="2:2">
      <c r="B3546" s="21">
        <f t="shared" si="92"/>
        <v>3539</v>
      </c>
    </row>
    <row r="3547" spans="2:2">
      <c r="B3547" s="21">
        <f t="shared" si="92"/>
        <v>3540</v>
      </c>
    </row>
    <row r="3548" spans="2:2">
      <c r="B3548" s="21">
        <f t="shared" si="92"/>
        <v>3541</v>
      </c>
    </row>
    <row r="3549" spans="2:2">
      <c r="B3549" s="21">
        <f t="shared" si="92"/>
        <v>3542</v>
      </c>
    </row>
    <row r="3550" spans="2:2">
      <c r="B3550" s="21">
        <f t="shared" si="92"/>
        <v>3543</v>
      </c>
    </row>
    <row r="3551" spans="2:2">
      <c r="B3551" s="21">
        <f t="shared" si="92"/>
        <v>3544</v>
      </c>
    </row>
    <row r="3552" spans="2:2">
      <c r="B3552" s="21">
        <f t="shared" si="92"/>
        <v>3545</v>
      </c>
    </row>
    <row r="3553" spans="2:2">
      <c r="B3553" s="21">
        <f t="shared" si="92"/>
        <v>3546</v>
      </c>
    </row>
    <row r="3554" spans="2:2">
      <c r="B3554" s="21">
        <f t="shared" si="92"/>
        <v>3547</v>
      </c>
    </row>
    <row r="3555" spans="2:2">
      <c r="B3555" s="21">
        <f t="shared" si="92"/>
        <v>3548</v>
      </c>
    </row>
    <row r="3556" spans="2:2">
      <c r="B3556" s="21">
        <f t="shared" si="92"/>
        <v>3549</v>
      </c>
    </row>
    <row r="3557" spans="2:2">
      <c r="B3557" s="21">
        <f t="shared" si="92"/>
        <v>3550</v>
      </c>
    </row>
    <row r="3558" spans="2:2">
      <c r="B3558" s="21">
        <f t="shared" si="92"/>
        <v>3551</v>
      </c>
    </row>
    <row r="3559" spans="2:2">
      <c r="B3559" s="21">
        <f t="shared" si="92"/>
        <v>3552</v>
      </c>
    </row>
    <row r="3560" spans="2:2">
      <c r="B3560" s="21">
        <f t="shared" si="92"/>
        <v>3553</v>
      </c>
    </row>
    <row r="3561" spans="2:2">
      <c r="B3561" s="21">
        <f t="shared" si="92"/>
        <v>3554</v>
      </c>
    </row>
    <row r="3562" spans="2:2">
      <c r="B3562" s="21">
        <f t="shared" si="92"/>
        <v>3555</v>
      </c>
    </row>
    <row r="3563" spans="2:2">
      <c r="B3563" s="21">
        <f t="shared" si="92"/>
        <v>3556</v>
      </c>
    </row>
    <row r="3564" spans="2:2">
      <c r="B3564" s="21">
        <f t="shared" si="92"/>
        <v>3557</v>
      </c>
    </row>
    <row r="3565" spans="2:2">
      <c r="B3565" s="21">
        <f t="shared" si="92"/>
        <v>3558</v>
      </c>
    </row>
    <row r="3566" spans="2:2">
      <c r="B3566" s="21">
        <f t="shared" si="92"/>
        <v>3559</v>
      </c>
    </row>
    <row r="3567" spans="2:2">
      <c r="B3567" s="21">
        <f t="shared" si="92"/>
        <v>3560</v>
      </c>
    </row>
    <row r="3568" spans="2:2">
      <c r="B3568" s="21">
        <f t="shared" si="92"/>
        <v>3561</v>
      </c>
    </row>
    <row r="3569" spans="2:2">
      <c r="B3569" s="21">
        <f t="shared" si="92"/>
        <v>3562</v>
      </c>
    </row>
    <row r="3570" spans="2:2">
      <c r="B3570" s="21">
        <f t="shared" si="92"/>
        <v>3563</v>
      </c>
    </row>
    <row r="3571" spans="2:2">
      <c r="B3571" s="21">
        <f t="shared" si="92"/>
        <v>3564</v>
      </c>
    </row>
    <row r="3572" spans="2:2">
      <c r="B3572" s="21">
        <f t="shared" si="92"/>
        <v>3565</v>
      </c>
    </row>
    <row r="3573" spans="2:2">
      <c r="B3573" s="21">
        <f t="shared" si="92"/>
        <v>3566</v>
      </c>
    </row>
    <row r="3574" spans="2:2">
      <c r="B3574" s="21">
        <f t="shared" si="92"/>
        <v>3567</v>
      </c>
    </row>
    <row r="3575" spans="2:2">
      <c r="B3575" s="21">
        <f t="shared" si="92"/>
        <v>3568</v>
      </c>
    </row>
    <row r="3576" spans="2:2">
      <c r="B3576" s="21">
        <f t="shared" si="92"/>
        <v>3569</v>
      </c>
    </row>
    <row r="3577" spans="2:2">
      <c r="B3577" s="21">
        <f t="shared" si="92"/>
        <v>3570</v>
      </c>
    </row>
    <row r="3578" spans="2:2">
      <c r="B3578" s="21">
        <f t="shared" si="92"/>
        <v>3571</v>
      </c>
    </row>
    <row r="3579" spans="2:2">
      <c r="B3579" s="21">
        <f t="shared" si="92"/>
        <v>3572</v>
      </c>
    </row>
    <row r="3580" spans="2:2">
      <c r="B3580" s="21">
        <f t="shared" si="92"/>
        <v>3573</v>
      </c>
    </row>
    <row r="3581" spans="2:2">
      <c r="B3581" s="21">
        <f t="shared" si="92"/>
        <v>3574</v>
      </c>
    </row>
    <row r="3582" spans="2:2">
      <c r="B3582" s="21">
        <f t="shared" si="92"/>
        <v>3575</v>
      </c>
    </row>
    <row r="3583" spans="2:2">
      <c r="B3583" s="21">
        <f t="shared" si="92"/>
        <v>3576</v>
      </c>
    </row>
    <row r="3584" spans="2:2">
      <c r="B3584" s="21">
        <f t="shared" si="92"/>
        <v>3577</v>
      </c>
    </row>
    <row r="3585" spans="2:2">
      <c r="B3585" s="21">
        <f t="shared" si="92"/>
        <v>3578</v>
      </c>
    </row>
    <row r="3586" spans="2:2">
      <c r="B3586" s="21">
        <f t="shared" si="92"/>
        <v>3579</v>
      </c>
    </row>
    <row r="3587" spans="2:2">
      <c r="B3587" s="21">
        <f t="shared" si="92"/>
        <v>3580</v>
      </c>
    </row>
    <row r="3588" spans="2:2">
      <c r="B3588" s="21">
        <f t="shared" si="92"/>
        <v>3581</v>
      </c>
    </row>
    <row r="3589" spans="2:2">
      <c r="B3589" s="21">
        <f t="shared" si="92"/>
        <v>3582</v>
      </c>
    </row>
    <row r="3590" spans="2:2">
      <c r="B3590" s="21">
        <f t="shared" si="92"/>
        <v>3583</v>
      </c>
    </row>
    <row r="3591" spans="2:2">
      <c r="B3591" s="21">
        <f t="shared" si="92"/>
        <v>3584</v>
      </c>
    </row>
    <row r="3592" spans="2:2">
      <c r="B3592" s="21">
        <f t="shared" si="92"/>
        <v>3585</v>
      </c>
    </row>
    <row r="3593" spans="2:2">
      <c r="B3593" s="21">
        <f t="shared" si="92"/>
        <v>3586</v>
      </c>
    </row>
    <row r="3594" spans="2:2">
      <c r="B3594" s="21">
        <f t="shared" ref="B3594:B3657" si="93">B3593+1</f>
        <v>3587</v>
      </c>
    </row>
    <row r="3595" spans="2:2">
      <c r="B3595" s="21">
        <f t="shared" si="93"/>
        <v>3588</v>
      </c>
    </row>
    <row r="3596" spans="2:2">
      <c r="B3596" s="21">
        <f t="shared" si="93"/>
        <v>3589</v>
      </c>
    </row>
    <row r="3597" spans="2:2">
      <c r="B3597" s="21">
        <f t="shared" si="93"/>
        <v>3590</v>
      </c>
    </row>
    <row r="3598" spans="2:2">
      <c r="B3598" s="21">
        <f t="shared" si="93"/>
        <v>3591</v>
      </c>
    </row>
    <row r="3599" spans="2:2">
      <c r="B3599" s="21">
        <f t="shared" si="93"/>
        <v>3592</v>
      </c>
    </row>
    <row r="3600" spans="2:2">
      <c r="B3600" s="21">
        <f t="shared" si="93"/>
        <v>3593</v>
      </c>
    </row>
    <row r="3601" spans="2:2">
      <c r="B3601" s="21">
        <f t="shared" si="93"/>
        <v>3594</v>
      </c>
    </row>
    <row r="3602" spans="2:2">
      <c r="B3602" s="21">
        <f t="shared" si="93"/>
        <v>3595</v>
      </c>
    </row>
    <row r="3603" spans="2:2">
      <c r="B3603" s="21">
        <f t="shared" si="93"/>
        <v>3596</v>
      </c>
    </row>
    <row r="3604" spans="2:2">
      <c r="B3604" s="21">
        <f t="shared" si="93"/>
        <v>3597</v>
      </c>
    </row>
    <row r="3605" spans="2:2">
      <c r="B3605" s="21">
        <f t="shared" si="93"/>
        <v>3598</v>
      </c>
    </row>
    <row r="3606" spans="2:2">
      <c r="B3606" s="21">
        <f t="shared" si="93"/>
        <v>3599</v>
      </c>
    </row>
    <row r="3607" spans="2:2">
      <c r="B3607" s="21">
        <f t="shared" si="93"/>
        <v>3600</v>
      </c>
    </row>
    <row r="3608" spans="2:2">
      <c r="B3608" s="21">
        <f t="shared" si="93"/>
        <v>3601</v>
      </c>
    </row>
    <row r="3609" spans="2:2">
      <c r="B3609" s="21">
        <f t="shared" si="93"/>
        <v>3602</v>
      </c>
    </row>
    <row r="3610" spans="2:2">
      <c r="B3610" s="21">
        <f t="shared" si="93"/>
        <v>3603</v>
      </c>
    </row>
    <row r="3611" spans="2:2">
      <c r="B3611" s="21">
        <f t="shared" si="93"/>
        <v>3604</v>
      </c>
    </row>
    <row r="3612" spans="2:2">
      <c r="B3612" s="21">
        <f t="shared" si="93"/>
        <v>3605</v>
      </c>
    </row>
    <row r="3613" spans="2:2">
      <c r="B3613" s="21">
        <f t="shared" si="93"/>
        <v>3606</v>
      </c>
    </row>
    <row r="3614" spans="2:2">
      <c r="B3614" s="21">
        <f t="shared" si="93"/>
        <v>3607</v>
      </c>
    </row>
    <row r="3615" spans="2:2">
      <c r="B3615" s="21">
        <f t="shared" si="93"/>
        <v>3608</v>
      </c>
    </row>
    <row r="3616" spans="2:2">
      <c r="B3616" s="21">
        <f t="shared" si="93"/>
        <v>3609</v>
      </c>
    </row>
    <row r="3617" spans="2:2">
      <c r="B3617" s="21">
        <f t="shared" si="93"/>
        <v>3610</v>
      </c>
    </row>
    <row r="3618" spans="2:2">
      <c r="B3618" s="21">
        <f t="shared" si="93"/>
        <v>3611</v>
      </c>
    </row>
    <row r="3619" spans="2:2">
      <c r="B3619" s="21">
        <f t="shared" si="93"/>
        <v>3612</v>
      </c>
    </row>
    <row r="3620" spans="2:2">
      <c r="B3620" s="21">
        <f t="shared" si="93"/>
        <v>3613</v>
      </c>
    </row>
    <row r="3621" spans="2:2">
      <c r="B3621" s="21">
        <f t="shared" si="93"/>
        <v>3614</v>
      </c>
    </row>
    <row r="3622" spans="2:2">
      <c r="B3622" s="21">
        <f t="shared" si="93"/>
        <v>3615</v>
      </c>
    </row>
    <row r="3623" spans="2:2">
      <c r="B3623" s="21">
        <f t="shared" si="93"/>
        <v>3616</v>
      </c>
    </row>
    <row r="3624" spans="2:2">
      <c r="B3624" s="21">
        <f t="shared" si="93"/>
        <v>3617</v>
      </c>
    </row>
    <row r="3625" spans="2:2">
      <c r="B3625" s="21">
        <f t="shared" si="93"/>
        <v>3618</v>
      </c>
    </row>
    <row r="3626" spans="2:2">
      <c r="B3626" s="21">
        <f t="shared" si="93"/>
        <v>3619</v>
      </c>
    </row>
    <row r="3627" spans="2:2">
      <c r="B3627" s="21">
        <f t="shared" si="93"/>
        <v>3620</v>
      </c>
    </row>
    <row r="3628" spans="2:2">
      <c r="B3628" s="21">
        <f t="shared" si="93"/>
        <v>3621</v>
      </c>
    </row>
    <row r="3629" spans="2:2">
      <c r="B3629" s="21">
        <f t="shared" si="93"/>
        <v>3622</v>
      </c>
    </row>
    <row r="3630" spans="2:2">
      <c r="B3630" s="21">
        <f t="shared" si="93"/>
        <v>3623</v>
      </c>
    </row>
    <row r="3631" spans="2:2">
      <c r="B3631" s="21">
        <f t="shared" si="93"/>
        <v>3624</v>
      </c>
    </row>
    <row r="3632" spans="2:2">
      <c r="B3632" s="21">
        <f t="shared" si="93"/>
        <v>3625</v>
      </c>
    </row>
    <row r="3633" spans="2:2">
      <c r="B3633" s="21">
        <f t="shared" si="93"/>
        <v>3626</v>
      </c>
    </row>
    <row r="3634" spans="2:2">
      <c r="B3634" s="21">
        <f t="shared" si="93"/>
        <v>3627</v>
      </c>
    </row>
    <row r="3635" spans="2:2">
      <c r="B3635" s="21">
        <f t="shared" si="93"/>
        <v>3628</v>
      </c>
    </row>
    <row r="3636" spans="2:2">
      <c r="B3636" s="21">
        <f t="shared" si="93"/>
        <v>3629</v>
      </c>
    </row>
    <row r="3637" spans="2:2">
      <c r="B3637" s="21">
        <f t="shared" si="93"/>
        <v>3630</v>
      </c>
    </row>
    <row r="3638" spans="2:2">
      <c r="B3638" s="21">
        <f t="shared" si="93"/>
        <v>3631</v>
      </c>
    </row>
    <row r="3639" spans="2:2">
      <c r="B3639" s="21">
        <f t="shared" si="93"/>
        <v>3632</v>
      </c>
    </row>
    <row r="3640" spans="2:2">
      <c r="B3640" s="21">
        <f t="shared" si="93"/>
        <v>3633</v>
      </c>
    </row>
    <row r="3641" spans="2:2">
      <c r="B3641" s="21">
        <f t="shared" si="93"/>
        <v>3634</v>
      </c>
    </row>
    <row r="3642" spans="2:2">
      <c r="B3642" s="21">
        <f t="shared" si="93"/>
        <v>3635</v>
      </c>
    </row>
    <row r="3643" spans="2:2">
      <c r="B3643" s="21">
        <f t="shared" si="93"/>
        <v>3636</v>
      </c>
    </row>
    <row r="3644" spans="2:2">
      <c r="B3644" s="21">
        <f t="shared" si="93"/>
        <v>3637</v>
      </c>
    </row>
    <row r="3645" spans="2:2">
      <c r="B3645" s="21">
        <f t="shared" si="93"/>
        <v>3638</v>
      </c>
    </row>
    <row r="3646" spans="2:2">
      <c r="B3646" s="21">
        <f t="shared" si="93"/>
        <v>3639</v>
      </c>
    </row>
    <row r="3647" spans="2:2">
      <c r="B3647" s="21">
        <f t="shared" si="93"/>
        <v>3640</v>
      </c>
    </row>
    <row r="3648" spans="2:2">
      <c r="B3648" s="21">
        <f t="shared" si="93"/>
        <v>3641</v>
      </c>
    </row>
    <row r="3649" spans="2:2">
      <c r="B3649" s="21">
        <f t="shared" si="93"/>
        <v>3642</v>
      </c>
    </row>
    <row r="3650" spans="2:2">
      <c r="B3650" s="21">
        <f t="shared" si="93"/>
        <v>3643</v>
      </c>
    </row>
    <row r="3651" spans="2:2">
      <c r="B3651" s="21">
        <f t="shared" si="93"/>
        <v>3644</v>
      </c>
    </row>
    <row r="3652" spans="2:2">
      <c r="B3652" s="21">
        <f t="shared" si="93"/>
        <v>3645</v>
      </c>
    </row>
    <row r="3653" spans="2:2">
      <c r="B3653" s="21">
        <f t="shared" si="93"/>
        <v>3646</v>
      </c>
    </row>
    <row r="3654" spans="2:2">
      <c r="B3654" s="21">
        <f t="shared" si="93"/>
        <v>3647</v>
      </c>
    </row>
    <row r="3655" spans="2:2">
      <c r="B3655" s="21">
        <f t="shared" si="93"/>
        <v>3648</v>
      </c>
    </row>
    <row r="3656" spans="2:2">
      <c r="B3656" s="21">
        <f t="shared" si="93"/>
        <v>3649</v>
      </c>
    </row>
    <row r="3657" spans="2:2">
      <c r="B3657" s="21">
        <f t="shared" si="93"/>
        <v>3650</v>
      </c>
    </row>
    <row r="3658" spans="2:2">
      <c r="B3658" s="21">
        <f t="shared" ref="B3658:B3721" si="94">B3657+1</f>
        <v>3651</v>
      </c>
    </row>
    <row r="3659" spans="2:2">
      <c r="B3659" s="21">
        <f t="shared" si="94"/>
        <v>3652</v>
      </c>
    </row>
    <row r="3660" spans="2:2">
      <c r="B3660" s="21">
        <f t="shared" si="94"/>
        <v>3653</v>
      </c>
    </row>
    <row r="3661" spans="2:2">
      <c r="B3661" s="21">
        <f t="shared" si="94"/>
        <v>3654</v>
      </c>
    </row>
    <row r="3662" spans="2:2">
      <c r="B3662" s="21">
        <f t="shared" si="94"/>
        <v>3655</v>
      </c>
    </row>
    <row r="3663" spans="2:2">
      <c r="B3663" s="21">
        <f t="shared" si="94"/>
        <v>3656</v>
      </c>
    </row>
    <row r="3664" spans="2:2">
      <c r="B3664" s="21">
        <f t="shared" si="94"/>
        <v>3657</v>
      </c>
    </row>
    <row r="3665" spans="2:2">
      <c r="B3665" s="21">
        <f t="shared" si="94"/>
        <v>3658</v>
      </c>
    </row>
    <row r="3666" spans="2:2">
      <c r="B3666" s="21">
        <f t="shared" si="94"/>
        <v>3659</v>
      </c>
    </row>
    <row r="3667" spans="2:2">
      <c r="B3667" s="21">
        <f t="shared" si="94"/>
        <v>3660</v>
      </c>
    </row>
    <row r="3668" spans="2:2">
      <c r="B3668" s="21">
        <f t="shared" si="94"/>
        <v>3661</v>
      </c>
    </row>
    <row r="3669" spans="2:2">
      <c r="B3669" s="21">
        <f t="shared" si="94"/>
        <v>3662</v>
      </c>
    </row>
    <row r="3670" spans="2:2">
      <c r="B3670" s="21">
        <f t="shared" si="94"/>
        <v>3663</v>
      </c>
    </row>
    <row r="3671" spans="2:2">
      <c r="B3671" s="21">
        <f t="shared" si="94"/>
        <v>3664</v>
      </c>
    </row>
    <row r="3672" spans="2:2">
      <c r="B3672" s="21">
        <f t="shared" si="94"/>
        <v>3665</v>
      </c>
    </row>
    <row r="3673" spans="2:2">
      <c r="B3673" s="21">
        <f t="shared" si="94"/>
        <v>3666</v>
      </c>
    </row>
    <row r="3674" spans="2:2">
      <c r="B3674" s="21">
        <f t="shared" si="94"/>
        <v>3667</v>
      </c>
    </row>
    <row r="3675" spans="2:2">
      <c r="B3675" s="21">
        <f t="shared" si="94"/>
        <v>3668</v>
      </c>
    </row>
    <row r="3676" spans="2:2">
      <c r="B3676" s="21">
        <f t="shared" si="94"/>
        <v>3669</v>
      </c>
    </row>
    <row r="3677" spans="2:2">
      <c r="B3677" s="21">
        <f t="shared" si="94"/>
        <v>3670</v>
      </c>
    </row>
    <row r="3678" spans="2:2">
      <c r="B3678" s="21">
        <f t="shared" si="94"/>
        <v>3671</v>
      </c>
    </row>
    <row r="3679" spans="2:2">
      <c r="B3679" s="21">
        <f t="shared" si="94"/>
        <v>3672</v>
      </c>
    </row>
    <row r="3680" spans="2:2">
      <c r="B3680" s="21">
        <f t="shared" si="94"/>
        <v>3673</v>
      </c>
    </row>
    <row r="3681" spans="2:2">
      <c r="B3681" s="21">
        <f t="shared" si="94"/>
        <v>3674</v>
      </c>
    </row>
    <row r="3682" spans="2:2">
      <c r="B3682" s="21">
        <f t="shared" si="94"/>
        <v>3675</v>
      </c>
    </row>
    <row r="3683" spans="2:2">
      <c r="B3683" s="21">
        <f t="shared" si="94"/>
        <v>3676</v>
      </c>
    </row>
    <row r="3684" spans="2:2">
      <c r="B3684" s="21">
        <f t="shared" si="94"/>
        <v>3677</v>
      </c>
    </row>
    <row r="3685" spans="2:2">
      <c r="B3685" s="21">
        <f t="shared" si="94"/>
        <v>3678</v>
      </c>
    </row>
    <row r="3686" spans="2:2">
      <c r="B3686" s="21">
        <f t="shared" si="94"/>
        <v>3679</v>
      </c>
    </row>
    <row r="3687" spans="2:2">
      <c r="B3687" s="21">
        <f t="shared" si="94"/>
        <v>3680</v>
      </c>
    </row>
    <row r="3688" spans="2:2">
      <c r="B3688" s="21">
        <f t="shared" si="94"/>
        <v>3681</v>
      </c>
    </row>
    <row r="3689" spans="2:2">
      <c r="B3689" s="21">
        <f t="shared" si="94"/>
        <v>3682</v>
      </c>
    </row>
    <row r="3690" spans="2:2">
      <c r="B3690" s="21">
        <f t="shared" si="94"/>
        <v>3683</v>
      </c>
    </row>
    <row r="3691" spans="2:2">
      <c r="B3691" s="21">
        <f t="shared" si="94"/>
        <v>3684</v>
      </c>
    </row>
    <row r="3692" spans="2:2">
      <c r="B3692" s="21">
        <f t="shared" si="94"/>
        <v>3685</v>
      </c>
    </row>
    <row r="3693" spans="2:2">
      <c r="B3693" s="21">
        <f t="shared" si="94"/>
        <v>3686</v>
      </c>
    </row>
    <row r="3694" spans="2:2">
      <c r="B3694" s="21">
        <f t="shared" si="94"/>
        <v>3687</v>
      </c>
    </row>
    <row r="3695" spans="2:2">
      <c r="B3695" s="21">
        <f t="shared" si="94"/>
        <v>3688</v>
      </c>
    </row>
    <row r="3696" spans="2:2">
      <c r="B3696" s="21">
        <f t="shared" si="94"/>
        <v>3689</v>
      </c>
    </row>
    <row r="3697" spans="2:2">
      <c r="B3697" s="21">
        <f t="shared" si="94"/>
        <v>3690</v>
      </c>
    </row>
    <row r="3698" spans="2:2">
      <c r="B3698" s="21">
        <f t="shared" si="94"/>
        <v>3691</v>
      </c>
    </row>
    <row r="3699" spans="2:2">
      <c r="B3699" s="21">
        <f t="shared" si="94"/>
        <v>3692</v>
      </c>
    </row>
    <row r="3700" spans="2:2">
      <c r="B3700" s="21">
        <f t="shared" si="94"/>
        <v>3693</v>
      </c>
    </row>
    <row r="3701" spans="2:2">
      <c r="B3701" s="21">
        <f t="shared" si="94"/>
        <v>3694</v>
      </c>
    </row>
    <row r="3702" spans="2:2">
      <c r="B3702" s="21">
        <f t="shared" si="94"/>
        <v>3695</v>
      </c>
    </row>
    <row r="3703" spans="2:2">
      <c r="B3703" s="21">
        <f t="shared" si="94"/>
        <v>3696</v>
      </c>
    </row>
    <row r="3704" spans="2:2">
      <c r="B3704" s="21">
        <f t="shared" si="94"/>
        <v>3697</v>
      </c>
    </row>
    <row r="3705" spans="2:2">
      <c r="B3705" s="21">
        <f t="shared" si="94"/>
        <v>3698</v>
      </c>
    </row>
    <row r="3706" spans="2:2">
      <c r="B3706" s="21">
        <f t="shared" si="94"/>
        <v>3699</v>
      </c>
    </row>
    <row r="3707" spans="2:2">
      <c r="B3707" s="21">
        <f t="shared" si="94"/>
        <v>3700</v>
      </c>
    </row>
    <row r="3708" spans="2:2">
      <c r="B3708" s="21">
        <f t="shared" si="94"/>
        <v>3701</v>
      </c>
    </row>
    <row r="3709" spans="2:2">
      <c r="B3709" s="21">
        <f t="shared" si="94"/>
        <v>3702</v>
      </c>
    </row>
    <row r="3710" spans="2:2">
      <c r="B3710" s="21">
        <f t="shared" si="94"/>
        <v>3703</v>
      </c>
    </row>
    <row r="3711" spans="2:2">
      <c r="B3711" s="21">
        <f t="shared" si="94"/>
        <v>3704</v>
      </c>
    </row>
    <row r="3712" spans="2:2">
      <c r="B3712" s="21">
        <f t="shared" si="94"/>
        <v>3705</v>
      </c>
    </row>
    <row r="3713" spans="2:2">
      <c r="B3713" s="21">
        <f t="shared" si="94"/>
        <v>3706</v>
      </c>
    </row>
    <row r="3714" spans="2:2">
      <c r="B3714" s="21">
        <f t="shared" si="94"/>
        <v>3707</v>
      </c>
    </row>
    <row r="3715" spans="2:2">
      <c r="B3715" s="21">
        <f t="shared" si="94"/>
        <v>3708</v>
      </c>
    </row>
    <row r="3716" spans="2:2">
      <c r="B3716" s="21">
        <f t="shared" si="94"/>
        <v>3709</v>
      </c>
    </row>
    <row r="3717" spans="2:2">
      <c r="B3717" s="21">
        <f t="shared" si="94"/>
        <v>3710</v>
      </c>
    </row>
    <row r="3718" spans="2:2">
      <c r="B3718" s="21">
        <f t="shared" si="94"/>
        <v>3711</v>
      </c>
    </row>
    <row r="3719" spans="2:2">
      <c r="B3719" s="21">
        <f t="shared" si="94"/>
        <v>3712</v>
      </c>
    </row>
    <row r="3720" spans="2:2">
      <c r="B3720" s="21">
        <f t="shared" si="94"/>
        <v>3713</v>
      </c>
    </row>
    <row r="3721" spans="2:2">
      <c r="B3721" s="21">
        <f t="shared" si="94"/>
        <v>3714</v>
      </c>
    </row>
    <row r="3722" spans="2:2">
      <c r="B3722" s="21">
        <f t="shared" ref="B3722:B3785" si="95">B3721+1</f>
        <v>3715</v>
      </c>
    </row>
    <row r="3723" spans="2:2">
      <c r="B3723" s="21">
        <f t="shared" si="95"/>
        <v>3716</v>
      </c>
    </row>
    <row r="3724" spans="2:2">
      <c r="B3724" s="21">
        <f t="shared" si="95"/>
        <v>3717</v>
      </c>
    </row>
    <row r="3725" spans="2:2">
      <c r="B3725" s="21">
        <f t="shared" si="95"/>
        <v>3718</v>
      </c>
    </row>
    <row r="3726" spans="2:2">
      <c r="B3726" s="21">
        <f t="shared" si="95"/>
        <v>3719</v>
      </c>
    </row>
    <row r="3727" spans="2:2">
      <c r="B3727" s="21">
        <f t="shared" si="95"/>
        <v>3720</v>
      </c>
    </row>
    <row r="3728" spans="2:2">
      <c r="B3728" s="21">
        <f t="shared" si="95"/>
        <v>3721</v>
      </c>
    </row>
    <row r="3729" spans="2:2">
      <c r="B3729" s="21">
        <f t="shared" si="95"/>
        <v>3722</v>
      </c>
    </row>
    <row r="3730" spans="2:2">
      <c r="B3730" s="21">
        <f t="shared" si="95"/>
        <v>3723</v>
      </c>
    </row>
    <row r="3731" spans="2:2">
      <c r="B3731" s="21">
        <f t="shared" si="95"/>
        <v>3724</v>
      </c>
    </row>
    <row r="3732" spans="2:2">
      <c r="B3732" s="21">
        <f t="shared" si="95"/>
        <v>3725</v>
      </c>
    </row>
    <row r="3733" spans="2:2">
      <c r="B3733" s="21">
        <f t="shared" si="95"/>
        <v>3726</v>
      </c>
    </row>
    <row r="3734" spans="2:2">
      <c r="B3734" s="21">
        <f t="shared" si="95"/>
        <v>3727</v>
      </c>
    </row>
    <row r="3735" spans="2:2">
      <c r="B3735" s="21">
        <f t="shared" si="95"/>
        <v>3728</v>
      </c>
    </row>
    <row r="3736" spans="2:2">
      <c r="B3736" s="21">
        <f t="shared" si="95"/>
        <v>3729</v>
      </c>
    </row>
    <row r="3737" spans="2:2">
      <c r="B3737" s="21">
        <f t="shared" si="95"/>
        <v>3730</v>
      </c>
    </row>
    <row r="3738" spans="2:2">
      <c r="B3738" s="21">
        <f t="shared" si="95"/>
        <v>3731</v>
      </c>
    </row>
    <row r="3739" spans="2:2">
      <c r="B3739" s="21">
        <f t="shared" si="95"/>
        <v>3732</v>
      </c>
    </row>
    <row r="3740" spans="2:2">
      <c r="B3740" s="21">
        <f t="shared" si="95"/>
        <v>3733</v>
      </c>
    </row>
    <row r="3741" spans="2:2">
      <c r="B3741" s="21">
        <f t="shared" si="95"/>
        <v>3734</v>
      </c>
    </row>
    <row r="3742" spans="2:2">
      <c r="B3742" s="21">
        <f t="shared" si="95"/>
        <v>3735</v>
      </c>
    </row>
    <row r="3743" spans="2:2">
      <c r="B3743" s="21">
        <f t="shared" si="95"/>
        <v>3736</v>
      </c>
    </row>
    <row r="3744" spans="2:2">
      <c r="B3744" s="21">
        <f t="shared" si="95"/>
        <v>3737</v>
      </c>
    </row>
    <row r="3745" spans="2:2">
      <c r="B3745" s="21">
        <f t="shared" si="95"/>
        <v>3738</v>
      </c>
    </row>
    <row r="3746" spans="2:2">
      <c r="B3746" s="21">
        <f t="shared" si="95"/>
        <v>3739</v>
      </c>
    </row>
    <row r="3747" spans="2:2">
      <c r="B3747" s="21">
        <f t="shared" si="95"/>
        <v>3740</v>
      </c>
    </row>
    <row r="3748" spans="2:2">
      <c r="B3748" s="21">
        <f t="shared" si="95"/>
        <v>3741</v>
      </c>
    </row>
    <row r="3749" spans="2:2">
      <c r="B3749" s="21">
        <f t="shared" si="95"/>
        <v>3742</v>
      </c>
    </row>
    <row r="3750" spans="2:2">
      <c r="B3750" s="21">
        <f t="shared" si="95"/>
        <v>3743</v>
      </c>
    </row>
    <row r="3751" spans="2:2">
      <c r="B3751" s="21">
        <f t="shared" si="95"/>
        <v>3744</v>
      </c>
    </row>
    <row r="3752" spans="2:2">
      <c r="B3752" s="21">
        <f t="shared" si="95"/>
        <v>3745</v>
      </c>
    </row>
    <row r="3753" spans="2:2">
      <c r="B3753" s="21">
        <f t="shared" si="95"/>
        <v>3746</v>
      </c>
    </row>
    <row r="3754" spans="2:2">
      <c r="B3754" s="21">
        <f t="shared" si="95"/>
        <v>3747</v>
      </c>
    </row>
    <row r="3755" spans="2:2">
      <c r="B3755" s="21">
        <f t="shared" si="95"/>
        <v>3748</v>
      </c>
    </row>
    <row r="3756" spans="2:2">
      <c r="B3756" s="21">
        <f t="shared" si="95"/>
        <v>3749</v>
      </c>
    </row>
    <row r="3757" spans="2:2">
      <c r="B3757" s="21">
        <f t="shared" si="95"/>
        <v>3750</v>
      </c>
    </row>
    <row r="3758" spans="2:2">
      <c r="B3758" s="21">
        <f t="shared" si="95"/>
        <v>3751</v>
      </c>
    </row>
    <row r="3759" spans="2:2">
      <c r="B3759" s="21">
        <f t="shared" si="95"/>
        <v>3752</v>
      </c>
    </row>
    <row r="3760" spans="2:2">
      <c r="B3760" s="21">
        <f t="shared" si="95"/>
        <v>3753</v>
      </c>
    </row>
    <row r="3761" spans="2:2">
      <c r="B3761" s="21">
        <f t="shared" si="95"/>
        <v>3754</v>
      </c>
    </row>
    <row r="3762" spans="2:2">
      <c r="B3762" s="21">
        <f t="shared" si="95"/>
        <v>3755</v>
      </c>
    </row>
    <row r="3763" spans="2:2">
      <c r="B3763" s="21">
        <f t="shared" si="95"/>
        <v>3756</v>
      </c>
    </row>
    <row r="3764" spans="2:2">
      <c r="B3764" s="21">
        <f t="shared" si="95"/>
        <v>3757</v>
      </c>
    </row>
    <row r="3765" spans="2:2">
      <c r="B3765" s="21">
        <f t="shared" si="95"/>
        <v>3758</v>
      </c>
    </row>
    <row r="3766" spans="2:2">
      <c r="B3766" s="21">
        <f t="shared" si="95"/>
        <v>3759</v>
      </c>
    </row>
    <row r="3767" spans="2:2">
      <c r="B3767" s="21">
        <f t="shared" si="95"/>
        <v>3760</v>
      </c>
    </row>
    <row r="3768" spans="2:2">
      <c r="B3768" s="21">
        <f t="shared" si="95"/>
        <v>3761</v>
      </c>
    </row>
    <row r="3769" spans="2:2">
      <c r="B3769" s="21">
        <f t="shared" si="95"/>
        <v>3762</v>
      </c>
    </row>
    <row r="3770" spans="2:2">
      <c r="B3770" s="21">
        <f t="shared" si="95"/>
        <v>3763</v>
      </c>
    </row>
    <row r="3771" spans="2:2">
      <c r="B3771" s="21">
        <f t="shared" si="95"/>
        <v>3764</v>
      </c>
    </row>
    <row r="3772" spans="2:2">
      <c r="B3772" s="21">
        <f t="shared" si="95"/>
        <v>3765</v>
      </c>
    </row>
    <row r="3773" spans="2:2">
      <c r="B3773" s="21">
        <f t="shared" si="95"/>
        <v>3766</v>
      </c>
    </row>
    <row r="3774" spans="2:2">
      <c r="B3774" s="21">
        <f t="shared" si="95"/>
        <v>3767</v>
      </c>
    </row>
    <row r="3775" spans="2:2">
      <c r="B3775" s="21">
        <f t="shared" si="95"/>
        <v>3768</v>
      </c>
    </row>
    <row r="3776" spans="2:2">
      <c r="B3776" s="21">
        <f t="shared" si="95"/>
        <v>3769</v>
      </c>
    </row>
    <row r="3777" spans="2:2">
      <c r="B3777" s="21">
        <f t="shared" si="95"/>
        <v>3770</v>
      </c>
    </row>
    <row r="3778" spans="2:2">
      <c r="B3778" s="21">
        <f t="shared" si="95"/>
        <v>3771</v>
      </c>
    </row>
    <row r="3779" spans="2:2">
      <c r="B3779" s="21">
        <f t="shared" si="95"/>
        <v>3772</v>
      </c>
    </row>
    <row r="3780" spans="2:2">
      <c r="B3780" s="21">
        <f t="shared" si="95"/>
        <v>3773</v>
      </c>
    </row>
    <row r="3781" spans="2:2">
      <c r="B3781" s="21">
        <f t="shared" si="95"/>
        <v>3774</v>
      </c>
    </row>
    <row r="3782" spans="2:2">
      <c r="B3782" s="21">
        <f t="shared" si="95"/>
        <v>3775</v>
      </c>
    </row>
    <row r="3783" spans="2:2">
      <c r="B3783" s="21">
        <f t="shared" si="95"/>
        <v>3776</v>
      </c>
    </row>
    <row r="3784" spans="2:2">
      <c r="B3784" s="21">
        <f t="shared" si="95"/>
        <v>3777</v>
      </c>
    </row>
    <row r="3785" spans="2:2">
      <c r="B3785" s="21">
        <f t="shared" si="95"/>
        <v>3778</v>
      </c>
    </row>
    <row r="3786" spans="2:2">
      <c r="B3786" s="21">
        <f t="shared" ref="B3786:B3849" si="96">B3785+1</f>
        <v>3779</v>
      </c>
    </row>
    <row r="3787" spans="2:2">
      <c r="B3787" s="21">
        <f t="shared" si="96"/>
        <v>3780</v>
      </c>
    </row>
    <row r="3788" spans="2:2">
      <c r="B3788" s="21">
        <f t="shared" si="96"/>
        <v>3781</v>
      </c>
    </row>
    <row r="3789" spans="2:2">
      <c r="B3789" s="21">
        <f t="shared" si="96"/>
        <v>3782</v>
      </c>
    </row>
    <row r="3790" spans="2:2">
      <c r="B3790" s="21">
        <f t="shared" si="96"/>
        <v>3783</v>
      </c>
    </row>
    <row r="3791" spans="2:2">
      <c r="B3791" s="21">
        <f t="shared" si="96"/>
        <v>3784</v>
      </c>
    </row>
    <row r="3792" spans="2:2">
      <c r="B3792" s="21">
        <f t="shared" si="96"/>
        <v>3785</v>
      </c>
    </row>
    <row r="3793" spans="2:2">
      <c r="B3793" s="21">
        <f t="shared" si="96"/>
        <v>3786</v>
      </c>
    </row>
    <row r="3794" spans="2:2">
      <c r="B3794" s="21">
        <f t="shared" si="96"/>
        <v>3787</v>
      </c>
    </row>
    <row r="3795" spans="2:2">
      <c r="B3795" s="21">
        <f t="shared" si="96"/>
        <v>3788</v>
      </c>
    </row>
    <row r="3796" spans="2:2">
      <c r="B3796" s="21">
        <f t="shared" si="96"/>
        <v>3789</v>
      </c>
    </row>
    <row r="3797" spans="2:2">
      <c r="B3797" s="21">
        <f t="shared" si="96"/>
        <v>3790</v>
      </c>
    </row>
    <row r="3798" spans="2:2">
      <c r="B3798" s="21">
        <f t="shared" si="96"/>
        <v>3791</v>
      </c>
    </row>
    <row r="3799" spans="2:2">
      <c r="B3799" s="21">
        <f t="shared" si="96"/>
        <v>3792</v>
      </c>
    </row>
    <row r="3800" spans="2:2">
      <c r="B3800" s="21">
        <f t="shared" si="96"/>
        <v>3793</v>
      </c>
    </row>
    <row r="3801" spans="2:2">
      <c r="B3801" s="21">
        <f t="shared" si="96"/>
        <v>3794</v>
      </c>
    </row>
    <row r="3802" spans="2:2">
      <c r="B3802" s="21">
        <f t="shared" si="96"/>
        <v>3795</v>
      </c>
    </row>
    <row r="3803" spans="2:2">
      <c r="B3803" s="21">
        <f t="shared" si="96"/>
        <v>3796</v>
      </c>
    </row>
    <row r="3804" spans="2:2">
      <c r="B3804" s="21">
        <f t="shared" si="96"/>
        <v>3797</v>
      </c>
    </row>
    <row r="3805" spans="2:2">
      <c r="B3805" s="21">
        <f t="shared" si="96"/>
        <v>3798</v>
      </c>
    </row>
    <row r="3806" spans="2:2">
      <c r="B3806" s="21">
        <f t="shared" si="96"/>
        <v>3799</v>
      </c>
    </row>
    <row r="3807" spans="2:2">
      <c r="B3807" s="21">
        <f t="shared" si="96"/>
        <v>3800</v>
      </c>
    </row>
    <row r="3808" spans="2:2">
      <c r="B3808" s="21">
        <f t="shared" si="96"/>
        <v>3801</v>
      </c>
    </row>
    <row r="3809" spans="2:2">
      <c r="B3809" s="21">
        <f t="shared" si="96"/>
        <v>3802</v>
      </c>
    </row>
    <row r="3810" spans="2:2">
      <c r="B3810" s="21">
        <f t="shared" si="96"/>
        <v>3803</v>
      </c>
    </row>
    <row r="3811" spans="2:2">
      <c r="B3811" s="21">
        <f t="shared" si="96"/>
        <v>3804</v>
      </c>
    </row>
    <row r="3812" spans="2:2">
      <c r="B3812" s="21">
        <f t="shared" si="96"/>
        <v>3805</v>
      </c>
    </row>
    <row r="3813" spans="2:2">
      <c r="B3813" s="21">
        <f t="shared" si="96"/>
        <v>3806</v>
      </c>
    </row>
    <row r="3814" spans="2:2">
      <c r="B3814" s="21">
        <f t="shared" si="96"/>
        <v>3807</v>
      </c>
    </row>
    <row r="3815" spans="2:2">
      <c r="B3815" s="21">
        <f t="shared" si="96"/>
        <v>3808</v>
      </c>
    </row>
    <row r="3816" spans="2:2">
      <c r="B3816" s="21">
        <f t="shared" si="96"/>
        <v>3809</v>
      </c>
    </row>
    <row r="3817" spans="2:2">
      <c r="B3817" s="21">
        <f t="shared" si="96"/>
        <v>3810</v>
      </c>
    </row>
    <row r="3818" spans="2:2">
      <c r="B3818" s="21">
        <f t="shared" si="96"/>
        <v>3811</v>
      </c>
    </row>
    <row r="3819" spans="2:2">
      <c r="B3819" s="21">
        <f t="shared" si="96"/>
        <v>3812</v>
      </c>
    </row>
    <row r="3820" spans="2:2">
      <c r="B3820" s="21">
        <f t="shared" si="96"/>
        <v>3813</v>
      </c>
    </row>
    <row r="3821" spans="2:2">
      <c r="B3821" s="21">
        <f t="shared" si="96"/>
        <v>3814</v>
      </c>
    </row>
    <row r="3822" spans="2:2">
      <c r="B3822" s="21">
        <f t="shared" si="96"/>
        <v>3815</v>
      </c>
    </row>
    <row r="3823" spans="2:2">
      <c r="B3823" s="21">
        <f t="shared" si="96"/>
        <v>3816</v>
      </c>
    </row>
    <row r="3824" spans="2:2">
      <c r="B3824" s="21">
        <f t="shared" si="96"/>
        <v>3817</v>
      </c>
    </row>
    <row r="3825" spans="2:2">
      <c r="B3825" s="21">
        <f t="shared" si="96"/>
        <v>3818</v>
      </c>
    </row>
    <row r="3826" spans="2:2">
      <c r="B3826" s="21">
        <f t="shared" si="96"/>
        <v>3819</v>
      </c>
    </row>
    <row r="3827" spans="2:2">
      <c r="B3827" s="21">
        <f t="shared" si="96"/>
        <v>3820</v>
      </c>
    </row>
    <row r="3828" spans="2:2">
      <c r="B3828" s="21">
        <f t="shared" si="96"/>
        <v>3821</v>
      </c>
    </row>
    <row r="3829" spans="2:2">
      <c r="B3829" s="21">
        <f t="shared" si="96"/>
        <v>3822</v>
      </c>
    </row>
    <row r="3830" spans="2:2">
      <c r="B3830" s="21">
        <f t="shared" si="96"/>
        <v>3823</v>
      </c>
    </row>
    <row r="3831" spans="2:2">
      <c r="B3831" s="21">
        <f t="shared" si="96"/>
        <v>3824</v>
      </c>
    </row>
    <row r="3832" spans="2:2">
      <c r="B3832" s="21">
        <f t="shared" si="96"/>
        <v>3825</v>
      </c>
    </row>
    <row r="3833" spans="2:2">
      <c r="B3833" s="21">
        <f t="shared" si="96"/>
        <v>3826</v>
      </c>
    </row>
    <row r="3834" spans="2:2">
      <c r="B3834" s="21">
        <f t="shared" si="96"/>
        <v>3827</v>
      </c>
    </row>
    <row r="3835" spans="2:2">
      <c r="B3835" s="21">
        <f t="shared" si="96"/>
        <v>3828</v>
      </c>
    </row>
    <row r="3836" spans="2:2">
      <c r="B3836" s="21">
        <f t="shared" si="96"/>
        <v>3829</v>
      </c>
    </row>
    <row r="3837" spans="2:2">
      <c r="B3837" s="21">
        <f t="shared" si="96"/>
        <v>3830</v>
      </c>
    </row>
    <row r="3838" spans="2:2">
      <c r="B3838" s="21">
        <f t="shared" si="96"/>
        <v>3831</v>
      </c>
    </row>
    <row r="3839" spans="2:2">
      <c r="B3839" s="21">
        <f t="shared" si="96"/>
        <v>3832</v>
      </c>
    </row>
    <row r="3840" spans="2:2">
      <c r="B3840" s="21">
        <f t="shared" si="96"/>
        <v>3833</v>
      </c>
    </row>
    <row r="3841" spans="2:2">
      <c r="B3841" s="21">
        <f t="shared" si="96"/>
        <v>3834</v>
      </c>
    </row>
    <row r="3842" spans="2:2">
      <c r="B3842" s="21">
        <f t="shared" si="96"/>
        <v>3835</v>
      </c>
    </row>
    <row r="3843" spans="2:2">
      <c r="B3843" s="21">
        <f t="shared" si="96"/>
        <v>3836</v>
      </c>
    </row>
    <row r="3844" spans="2:2">
      <c r="B3844" s="21">
        <f t="shared" si="96"/>
        <v>3837</v>
      </c>
    </row>
    <row r="3845" spans="2:2">
      <c r="B3845" s="21">
        <f t="shared" si="96"/>
        <v>3838</v>
      </c>
    </row>
    <row r="3846" spans="2:2">
      <c r="B3846" s="21">
        <f t="shared" si="96"/>
        <v>3839</v>
      </c>
    </row>
    <row r="3847" spans="2:2">
      <c r="B3847" s="21">
        <f t="shared" si="96"/>
        <v>3840</v>
      </c>
    </row>
    <row r="3848" spans="2:2">
      <c r="B3848" s="21">
        <f t="shared" si="96"/>
        <v>3841</v>
      </c>
    </row>
    <row r="3849" spans="2:2">
      <c r="B3849" s="21">
        <f t="shared" si="96"/>
        <v>3842</v>
      </c>
    </row>
    <row r="3850" spans="2:2">
      <c r="B3850" s="21">
        <f t="shared" ref="B3850:B3913" si="97">B3849+1</f>
        <v>3843</v>
      </c>
    </row>
    <row r="3851" spans="2:2">
      <c r="B3851" s="21">
        <f t="shared" si="97"/>
        <v>3844</v>
      </c>
    </row>
    <row r="3852" spans="2:2">
      <c r="B3852" s="21">
        <f t="shared" si="97"/>
        <v>3845</v>
      </c>
    </row>
    <row r="3853" spans="2:2">
      <c r="B3853" s="21">
        <f t="shared" si="97"/>
        <v>3846</v>
      </c>
    </row>
    <row r="3854" spans="2:2">
      <c r="B3854" s="21">
        <f t="shared" si="97"/>
        <v>3847</v>
      </c>
    </row>
    <row r="3855" spans="2:2">
      <c r="B3855" s="21">
        <f t="shared" si="97"/>
        <v>3848</v>
      </c>
    </row>
    <row r="3856" spans="2:2">
      <c r="B3856" s="21">
        <f t="shared" si="97"/>
        <v>3849</v>
      </c>
    </row>
    <row r="3857" spans="2:2">
      <c r="B3857" s="21">
        <f t="shared" si="97"/>
        <v>3850</v>
      </c>
    </row>
    <row r="3858" spans="2:2">
      <c r="B3858" s="21">
        <f t="shared" si="97"/>
        <v>3851</v>
      </c>
    </row>
    <row r="3859" spans="2:2">
      <c r="B3859" s="21">
        <f t="shared" si="97"/>
        <v>3852</v>
      </c>
    </row>
    <row r="3860" spans="2:2">
      <c r="B3860" s="21">
        <f t="shared" si="97"/>
        <v>3853</v>
      </c>
    </row>
    <row r="3861" spans="2:2">
      <c r="B3861" s="21">
        <f t="shared" si="97"/>
        <v>3854</v>
      </c>
    </row>
    <row r="3862" spans="2:2">
      <c r="B3862" s="21">
        <f t="shared" si="97"/>
        <v>3855</v>
      </c>
    </row>
    <row r="3863" spans="2:2">
      <c r="B3863" s="21">
        <f t="shared" si="97"/>
        <v>3856</v>
      </c>
    </row>
    <row r="3864" spans="2:2">
      <c r="B3864" s="21">
        <f t="shared" si="97"/>
        <v>3857</v>
      </c>
    </row>
    <row r="3865" spans="2:2">
      <c r="B3865" s="21">
        <f t="shared" si="97"/>
        <v>3858</v>
      </c>
    </row>
    <row r="3866" spans="2:2">
      <c r="B3866" s="21">
        <f t="shared" si="97"/>
        <v>3859</v>
      </c>
    </row>
    <row r="3867" spans="2:2">
      <c r="B3867" s="21">
        <f t="shared" si="97"/>
        <v>3860</v>
      </c>
    </row>
    <row r="3868" spans="2:2">
      <c r="B3868" s="21">
        <f t="shared" si="97"/>
        <v>3861</v>
      </c>
    </row>
    <row r="3869" spans="2:2">
      <c r="B3869" s="21">
        <f t="shared" si="97"/>
        <v>3862</v>
      </c>
    </row>
    <row r="3870" spans="2:2">
      <c r="B3870" s="21">
        <f t="shared" si="97"/>
        <v>3863</v>
      </c>
    </row>
    <row r="3871" spans="2:2">
      <c r="B3871" s="21">
        <f t="shared" si="97"/>
        <v>3864</v>
      </c>
    </row>
    <row r="3872" spans="2:2">
      <c r="B3872" s="21">
        <f t="shared" si="97"/>
        <v>3865</v>
      </c>
    </row>
    <row r="3873" spans="2:2">
      <c r="B3873" s="21">
        <f t="shared" si="97"/>
        <v>3866</v>
      </c>
    </row>
    <row r="3874" spans="2:2">
      <c r="B3874" s="21">
        <f t="shared" si="97"/>
        <v>3867</v>
      </c>
    </row>
    <row r="3875" spans="2:2">
      <c r="B3875" s="21">
        <f t="shared" si="97"/>
        <v>3868</v>
      </c>
    </row>
    <row r="3876" spans="2:2">
      <c r="B3876" s="21">
        <f t="shared" si="97"/>
        <v>3869</v>
      </c>
    </row>
    <row r="3877" spans="2:2">
      <c r="B3877" s="21">
        <f t="shared" si="97"/>
        <v>3870</v>
      </c>
    </row>
    <row r="3878" spans="2:2">
      <c r="B3878" s="21">
        <f t="shared" si="97"/>
        <v>3871</v>
      </c>
    </row>
    <row r="3879" spans="2:2">
      <c r="B3879" s="21">
        <f t="shared" si="97"/>
        <v>3872</v>
      </c>
    </row>
    <row r="3880" spans="2:2">
      <c r="B3880" s="21">
        <f t="shared" si="97"/>
        <v>3873</v>
      </c>
    </row>
    <row r="3881" spans="2:2">
      <c r="B3881" s="21">
        <f t="shared" si="97"/>
        <v>3874</v>
      </c>
    </row>
    <row r="3882" spans="2:2">
      <c r="B3882" s="21">
        <f t="shared" si="97"/>
        <v>3875</v>
      </c>
    </row>
    <row r="3883" spans="2:2">
      <c r="B3883" s="21">
        <f t="shared" si="97"/>
        <v>3876</v>
      </c>
    </row>
    <row r="3884" spans="2:2">
      <c r="B3884" s="21">
        <f t="shared" si="97"/>
        <v>3877</v>
      </c>
    </row>
    <row r="3885" spans="2:2">
      <c r="B3885" s="21">
        <f t="shared" si="97"/>
        <v>3878</v>
      </c>
    </row>
    <row r="3886" spans="2:2">
      <c r="B3886" s="21">
        <f t="shared" si="97"/>
        <v>3879</v>
      </c>
    </row>
    <row r="3887" spans="2:2">
      <c r="B3887" s="21">
        <f t="shared" si="97"/>
        <v>3880</v>
      </c>
    </row>
    <row r="3888" spans="2:2">
      <c r="B3888" s="21">
        <f t="shared" si="97"/>
        <v>3881</v>
      </c>
    </row>
    <row r="3889" spans="2:2">
      <c r="B3889" s="21">
        <f t="shared" si="97"/>
        <v>3882</v>
      </c>
    </row>
    <row r="3890" spans="2:2">
      <c r="B3890" s="21">
        <f t="shared" si="97"/>
        <v>3883</v>
      </c>
    </row>
    <row r="3891" spans="2:2">
      <c r="B3891" s="21">
        <f t="shared" si="97"/>
        <v>3884</v>
      </c>
    </row>
    <row r="3892" spans="2:2">
      <c r="B3892" s="21">
        <f t="shared" si="97"/>
        <v>3885</v>
      </c>
    </row>
    <row r="3893" spans="2:2">
      <c r="B3893" s="21">
        <f t="shared" si="97"/>
        <v>3886</v>
      </c>
    </row>
    <row r="3894" spans="2:2">
      <c r="B3894" s="21">
        <f t="shared" si="97"/>
        <v>3887</v>
      </c>
    </row>
    <row r="3895" spans="2:2">
      <c r="B3895" s="21">
        <f t="shared" si="97"/>
        <v>3888</v>
      </c>
    </row>
    <row r="3896" spans="2:2">
      <c r="B3896" s="21">
        <f t="shared" si="97"/>
        <v>3889</v>
      </c>
    </row>
    <row r="3897" spans="2:2">
      <c r="B3897" s="21">
        <f t="shared" si="97"/>
        <v>3890</v>
      </c>
    </row>
    <row r="3898" spans="2:2">
      <c r="B3898" s="21">
        <f t="shared" si="97"/>
        <v>3891</v>
      </c>
    </row>
    <row r="3899" spans="2:2">
      <c r="B3899" s="21">
        <f t="shared" si="97"/>
        <v>3892</v>
      </c>
    </row>
    <row r="3900" spans="2:2">
      <c r="B3900" s="21">
        <f t="shared" si="97"/>
        <v>3893</v>
      </c>
    </row>
    <row r="3901" spans="2:2">
      <c r="B3901" s="21">
        <f t="shared" si="97"/>
        <v>3894</v>
      </c>
    </row>
    <row r="3902" spans="2:2">
      <c r="B3902" s="21">
        <f t="shared" si="97"/>
        <v>3895</v>
      </c>
    </row>
    <row r="3903" spans="2:2">
      <c r="B3903" s="21">
        <f t="shared" si="97"/>
        <v>3896</v>
      </c>
    </row>
    <row r="3904" spans="2:2">
      <c r="B3904" s="21">
        <f t="shared" si="97"/>
        <v>3897</v>
      </c>
    </row>
    <row r="3905" spans="2:2">
      <c r="B3905" s="21">
        <f t="shared" si="97"/>
        <v>3898</v>
      </c>
    </row>
    <row r="3906" spans="2:2">
      <c r="B3906" s="21">
        <f t="shared" si="97"/>
        <v>3899</v>
      </c>
    </row>
    <row r="3907" spans="2:2">
      <c r="B3907" s="21">
        <f t="shared" si="97"/>
        <v>3900</v>
      </c>
    </row>
    <row r="3908" spans="2:2">
      <c r="B3908" s="21">
        <f t="shared" si="97"/>
        <v>3901</v>
      </c>
    </row>
    <row r="3909" spans="2:2">
      <c r="B3909" s="21">
        <f t="shared" si="97"/>
        <v>3902</v>
      </c>
    </row>
    <row r="3910" spans="2:2">
      <c r="B3910" s="21">
        <f t="shared" si="97"/>
        <v>3903</v>
      </c>
    </row>
    <row r="3911" spans="2:2">
      <c r="B3911" s="21">
        <f t="shared" si="97"/>
        <v>3904</v>
      </c>
    </row>
    <row r="3912" spans="2:2">
      <c r="B3912" s="21">
        <f t="shared" si="97"/>
        <v>3905</v>
      </c>
    </row>
    <row r="3913" spans="2:2">
      <c r="B3913" s="21">
        <f t="shared" si="97"/>
        <v>3906</v>
      </c>
    </row>
    <row r="3914" spans="2:2">
      <c r="B3914" s="21">
        <f t="shared" ref="B3914:B3977" si="98">B3913+1</f>
        <v>3907</v>
      </c>
    </row>
    <row r="3915" spans="2:2">
      <c r="B3915" s="21">
        <f t="shared" si="98"/>
        <v>3908</v>
      </c>
    </row>
    <row r="3916" spans="2:2">
      <c r="B3916" s="21">
        <f t="shared" si="98"/>
        <v>3909</v>
      </c>
    </row>
    <row r="3917" spans="2:2">
      <c r="B3917" s="21">
        <f t="shared" si="98"/>
        <v>3910</v>
      </c>
    </row>
    <row r="3918" spans="2:2">
      <c r="B3918" s="21">
        <f t="shared" si="98"/>
        <v>3911</v>
      </c>
    </row>
    <row r="3919" spans="2:2">
      <c r="B3919" s="21">
        <f t="shared" si="98"/>
        <v>3912</v>
      </c>
    </row>
    <row r="3920" spans="2:2">
      <c r="B3920" s="21">
        <f t="shared" si="98"/>
        <v>3913</v>
      </c>
    </row>
    <row r="3921" spans="2:2">
      <c r="B3921" s="21">
        <f t="shared" si="98"/>
        <v>3914</v>
      </c>
    </row>
    <row r="3922" spans="2:2">
      <c r="B3922" s="21">
        <f t="shared" si="98"/>
        <v>3915</v>
      </c>
    </row>
    <row r="3923" spans="2:2">
      <c r="B3923" s="21">
        <f t="shared" si="98"/>
        <v>3916</v>
      </c>
    </row>
    <row r="3924" spans="2:2">
      <c r="B3924" s="21">
        <f t="shared" si="98"/>
        <v>3917</v>
      </c>
    </row>
    <row r="3925" spans="2:2">
      <c r="B3925" s="21">
        <f t="shared" si="98"/>
        <v>3918</v>
      </c>
    </row>
    <row r="3926" spans="2:2">
      <c r="B3926" s="21">
        <f t="shared" si="98"/>
        <v>3919</v>
      </c>
    </row>
    <row r="3927" spans="2:2">
      <c r="B3927" s="21">
        <f t="shared" si="98"/>
        <v>3920</v>
      </c>
    </row>
    <row r="3928" spans="2:2">
      <c r="B3928" s="21">
        <f t="shared" si="98"/>
        <v>3921</v>
      </c>
    </row>
    <row r="3929" spans="2:2">
      <c r="B3929" s="21">
        <f t="shared" si="98"/>
        <v>3922</v>
      </c>
    </row>
    <row r="3930" spans="2:2">
      <c r="B3930" s="21">
        <f t="shared" si="98"/>
        <v>3923</v>
      </c>
    </row>
    <row r="3931" spans="2:2">
      <c r="B3931" s="21">
        <f t="shared" si="98"/>
        <v>3924</v>
      </c>
    </row>
    <row r="3932" spans="2:2">
      <c r="B3932" s="21">
        <f t="shared" si="98"/>
        <v>3925</v>
      </c>
    </row>
    <row r="3933" spans="2:2">
      <c r="B3933" s="21">
        <f t="shared" si="98"/>
        <v>3926</v>
      </c>
    </row>
    <row r="3934" spans="2:2">
      <c r="B3934" s="21">
        <f t="shared" si="98"/>
        <v>3927</v>
      </c>
    </row>
    <row r="3935" spans="2:2">
      <c r="B3935" s="21">
        <f t="shared" si="98"/>
        <v>3928</v>
      </c>
    </row>
    <row r="3936" spans="2:2">
      <c r="B3936" s="21">
        <f t="shared" si="98"/>
        <v>3929</v>
      </c>
    </row>
    <row r="3937" spans="2:2">
      <c r="B3937" s="21">
        <f t="shared" si="98"/>
        <v>3930</v>
      </c>
    </row>
    <row r="3938" spans="2:2">
      <c r="B3938" s="21">
        <f t="shared" si="98"/>
        <v>3931</v>
      </c>
    </row>
    <row r="3939" spans="2:2">
      <c r="B3939" s="21">
        <f t="shared" si="98"/>
        <v>3932</v>
      </c>
    </row>
    <row r="3940" spans="2:2">
      <c r="B3940" s="21">
        <f t="shared" si="98"/>
        <v>3933</v>
      </c>
    </row>
    <row r="3941" spans="2:2">
      <c r="B3941" s="21">
        <f t="shared" si="98"/>
        <v>3934</v>
      </c>
    </row>
    <row r="3942" spans="2:2">
      <c r="B3942" s="21">
        <f t="shared" si="98"/>
        <v>3935</v>
      </c>
    </row>
    <row r="3943" spans="2:2">
      <c r="B3943" s="21">
        <f t="shared" si="98"/>
        <v>3936</v>
      </c>
    </row>
    <row r="3944" spans="2:2">
      <c r="B3944" s="21">
        <f t="shared" si="98"/>
        <v>3937</v>
      </c>
    </row>
    <row r="3945" spans="2:2">
      <c r="B3945" s="21">
        <f t="shared" si="98"/>
        <v>3938</v>
      </c>
    </row>
    <row r="3946" spans="2:2">
      <c r="B3946" s="21">
        <f t="shared" si="98"/>
        <v>3939</v>
      </c>
    </row>
    <row r="3947" spans="2:2">
      <c r="B3947" s="21">
        <f t="shared" si="98"/>
        <v>3940</v>
      </c>
    </row>
    <row r="3948" spans="2:2">
      <c r="B3948" s="21">
        <f t="shared" si="98"/>
        <v>3941</v>
      </c>
    </row>
    <row r="3949" spans="2:2">
      <c r="B3949" s="21">
        <f t="shared" si="98"/>
        <v>3942</v>
      </c>
    </row>
    <row r="3950" spans="2:2">
      <c r="B3950" s="21">
        <f t="shared" si="98"/>
        <v>3943</v>
      </c>
    </row>
    <row r="3951" spans="2:2">
      <c r="B3951" s="21">
        <f t="shared" si="98"/>
        <v>3944</v>
      </c>
    </row>
    <row r="3952" spans="2:2">
      <c r="B3952" s="21">
        <f t="shared" si="98"/>
        <v>3945</v>
      </c>
    </row>
    <row r="3953" spans="2:2">
      <c r="B3953" s="21">
        <f t="shared" si="98"/>
        <v>3946</v>
      </c>
    </row>
    <row r="3954" spans="2:2">
      <c r="B3954" s="21">
        <f t="shared" si="98"/>
        <v>3947</v>
      </c>
    </row>
    <row r="3955" spans="2:2">
      <c r="B3955" s="21">
        <f t="shared" si="98"/>
        <v>3948</v>
      </c>
    </row>
    <row r="3956" spans="2:2">
      <c r="B3956" s="21">
        <f t="shared" si="98"/>
        <v>3949</v>
      </c>
    </row>
    <row r="3957" spans="2:2">
      <c r="B3957" s="21">
        <f t="shared" si="98"/>
        <v>3950</v>
      </c>
    </row>
    <row r="3958" spans="2:2">
      <c r="B3958" s="21">
        <f t="shared" si="98"/>
        <v>3951</v>
      </c>
    </row>
    <row r="3959" spans="2:2">
      <c r="B3959" s="21">
        <f t="shared" si="98"/>
        <v>3952</v>
      </c>
    </row>
    <row r="3960" spans="2:2">
      <c r="B3960" s="21">
        <f t="shared" si="98"/>
        <v>3953</v>
      </c>
    </row>
    <row r="3961" spans="2:2">
      <c r="B3961" s="21">
        <f t="shared" si="98"/>
        <v>3954</v>
      </c>
    </row>
    <row r="3962" spans="2:2">
      <c r="B3962" s="21">
        <f t="shared" si="98"/>
        <v>3955</v>
      </c>
    </row>
    <row r="3963" spans="2:2">
      <c r="B3963" s="21">
        <f t="shared" si="98"/>
        <v>3956</v>
      </c>
    </row>
    <row r="3964" spans="2:2">
      <c r="B3964" s="21">
        <f t="shared" si="98"/>
        <v>3957</v>
      </c>
    </row>
    <row r="3965" spans="2:2">
      <c r="B3965" s="21">
        <f t="shared" si="98"/>
        <v>3958</v>
      </c>
    </row>
    <row r="3966" spans="2:2">
      <c r="B3966" s="21">
        <f t="shared" si="98"/>
        <v>3959</v>
      </c>
    </row>
    <row r="3967" spans="2:2">
      <c r="B3967" s="21">
        <f t="shared" si="98"/>
        <v>3960</v>
      </c>
    </row>
    <row r="3968" spans="2:2">
      <c r="B3968" s="21">
        <f t="shared" si="98"/>
        <v>3961</v>
      </c>
    </row>
    <row r="3969" spans="2:2">
      <c r="B3969" s="21">
        <f t="shared" si="98"/>
        <v>3962</v>
      </c>
    </row>
    <row r="3970" spans="2:2">
      <c r="B3970" s="21">
        <f t="shared" si="98"/>
        <v>3963</v>
      </c>
    </row>
    <row r="3971" spans="2:2">
      <c r="B3971" s="21">
        <f t="shared" si="98"/>
        <v>3964</v>
      </c>
    </row>
    <row r="3972" spans="2:2">
      <c r="B3972" s="21">
        <f t="shared" si="98"/>
        <v>3965</v>
      </c>
    </row>
    <row r="3973" spans="2:2">
      <c r="B3973" s="21">
        <f t="shared" si="98"/>
        <v>3966</v>
      </c>
    </row>
    <row r="3974" spans="2:2">
      <c r="B3974" s="21">
        <f t="shared" si="98"/>
        <v>3967</v>
      </c>
    </row>
    <row r="3975" spans="2:2">
      <c r="B3975" s="21">
        <f t="shared" si="98"/>
        <v>3968</v>
      </c>
    </row>
    <row r="3976" spans="2:2">
      <c r="B3976" s="21">
        <f t="shared" si="98"/>
        <v>3969</v>
      </c>
    </row>
    <row r="3977" spans="2:2">
      <c r="B3977" s="21">
        <f t="shared" si="98"/>
        <v>3970</v>
      </c>
    </row>
    <row r="3978" spans="2:2">
      <c r="B3978" s="21">
        <f t="shared" ref="B3978:B4041" si="99">B3977+1</f>
        <v>3971</v>
      </c>
    </row>
    <row r="3979" spans="2:2">
      <c r="B3979" s="21">
        <f t="shared" si="99"/>
        <v>3972</v>
      </c>
    </row>
    <row r="3980" spans="2:2">
      <c r="B3980" s="21">
        <f t="shared" si="99"/>
        <v>3973</v>
      </c>
    </row>
    <row r="3981" spans="2:2">
      <c r="B3981" s="21">
        <f t="shared" si="99"/>
        <v>3974</v>
      </c>
    </row>
    <row r="3982" spans="2:2">
      <c r="B3982" s="21">
        <f t="shared" si="99"/>
        <v>3975</v>
      </c>
    </row>
    <row r="3983" spans="2:2">
      <c r="B3983" s="21">
        <f t="shared" si="99"/>
        <v>3976</v>
      </c>
    </row>
    <row r="3984" spans="2:2">
      <c r="B3984" s="21">
        <f t="shared" si="99"/>
        <v>3977</v>
      </c>
    </row>
    <row r="3985" spans="2:2">
      <c r="B3985" s="21">
        <f t="shared" si="99"/>
        <v>3978</v>
      </c>
    </row>
    <row r="3986" spans="2:2">
      <c r="B3986" s="21">
        <f t="shared" si="99"/>
        <v>3979</v>
      </c>
    </row>
    <row r="3987" spans="2:2">
      <c r="B3987" s="21">
        <f t="shared" si="99"/>
        <v>3980</v>
      </c>
    </row>
    <row r="3988" spans="2:2">
      <c r="B3988" s="21">
        <f t="shared" si="99"/>
        <v>3981</v>
      </c>
    </row>
    <row r="3989" spans="2:2">
      <c r="B3989" s="21">
        <f t="shared" si="99"/>
        <v>3982</v>
      </c>
    </row>
    <row r="3990" spans="2:2">
      <c r="B3990" s="21">
        <f t="shared" si="99"/>
        <v>3983</v>
      </c>
    </row>
    <row r="3991" spans="2:2">
      <c r="B3991" s="21">
        <f t="shared" si="99"/>
        <v>3984</v>
      </c>
    </row>
    <row r="3992" spans="2:2">
      <c r="B3992" s="21">
        <f t="shared" si="99"/>
        <v>3985</v>
      </c>
    </row>
    <row r="3993" spans="2:2">
      <c r="B3993" s="21">
        <f t="shared" si="99"/>
        <v>3986</v>
      </c>
    </row>
    <row r="3994" spans="2:2">
      <c r="B3994" s="21">
        <f t="shared" si="99"/>
        <v>3987</v>
      </c>
    </row>
    <row r="3995" spans="2:2">
      <c r="B3995" s="21">
        <f t="shared" si="99"/>
        <v>3988</v>
      </c>
    </row>
    <row r="3996" spans="2:2">
      <c r="B3996" s="21">
        <f t="shared" si="99"/>
        <v>3989</v>
      </c>
    </row>
    <row r="3997" spans="2:2">
      <c r="B3997" s="21">
        <f t="shared" si="99"/>
        <v>3990</v>
      </c>
    </row>
    <row r="3998" spans="2:2">
      <c r="B3998" s="21">
        <f t="shared" si="99"/>
        <v>3991</v>
      </c>
    </row>
    <row r="3999" spans="2:2">
      <c r="B3999" s="21">
        <f t="shared" si="99"/>
        <v>3992</v>
      </c>
    </row>
    <row r="4000" spans="2:2">
      <c r="B4000" s="21">
        <f t="shared" si="99"/>
        <v>3993</v>
      </c>
    </row>
    <row r="4001" spans="2:2">
      <c r="B4001" s="21">
        <f t="shared" si="99"/>
        <v>3994</v>
      </c>
    </row>
    <row r="4002" spans="2:2">
      <c r="B4002" s="21">
        <f t="shared" si="99"/>
        <v>3995</v>
      </c>
    </row>
    <row r="4003" spans="2:2">
      <c r="B4003" s="21">
        <f t="shared" si="99"/>
        <v>3996</v>
      </c>
    </row>
    <row r="4004" spans="2:2">
      <c r="B4004" s="21">
        <f t="shared" si="99"/>
        <v>3997</v>
      </c>
    </row>
    <row r="4005" spans="2:2">
      <c r="B4005" s="21">
        <f t="shared" si="99"/>
        <v>3998</v>
      </c>
    </row>
    <row r="4006" spans="2:2">
      <c r="B4006" s="21">
        <f t="shared" si="99"/>
        <v>3999</v>
      </c>
    </row>
    <row r="4007" spans="2:2">
      <c r="B4007" s="21">
        <f t="shared" si="99"/>
        <v>4000</v>
      </c>
    </row>
    <row r="4008" spans="2:2">
      <c r="B4008" s="21">
        <f t="shared" si="99"/>
        <v>4001</v>
      </c>
    </row>
    <row r="4009" spans="2:2">
      <c r="B4009" s="21">
        <f t="shared" si="99"/>
        <v>4002</v>
      </c>
    </row>
    <row r="4010" spans="2:2">
      <c r="B4010" s="21">
        <f t="shared" si="99"/>
        <v>4003</v>
      </c>
    </row>
    <row r="4011" spans="2:2">
      <c r="B4011" s="21">
        <f t="shared" si="99"/>
        <v>4004</v>
      </c>
    </row>
    <row r="4012" spans="2:2">
      <c r="B4012" s="21">
        <f t="shared" si="99"/>
        <v>4005</v>
      </c>
    </row>
    <row r="4013" spans="2:2">
      <c r="B4013" s="21">
        <f t="shared" si="99"/>
        <v>4006</v>
      </c>
    </row>
    <row r="4014" spans="2:2">
      <c r="B4014" s="21">
        <f t="shared" si="99"/>
        <v>4007</v>
      </c>
    </row>
    <row r="4015" spans="2:2">
      <c r="B4015" s="21">
        <f t="shared" si="99"/>
        <v>4008</v>
      </c>
    </row>
    <row r="4016" spans="2:2">
      <c r="B4016" s="21">
        <f t="shared" si="99"/>
        <v>4009</v>
      </c>
    </row>
    <row r="4017" spans="2:2">
      <c r="B4017" s="21">
        <f t="shared" si="99"/>
        <v>4010</v>
      </c>
    </row>
    <row r="4018" spans="2:2">
      <c r="B4018" s="21">
        <f t="shared" si="99"/>
        <v>4011</v>
      </c>
    </row>
    <row r="4019" spans="2:2">
      <c r="B4019" s="21">
        <f t="shared" si="99"/>
        <v>4012</v>
      </c>
    </row>
    <row r="4020" spans="2:2">
      <c r="B4020" s="21">
        <f t="shared" si="99"/>
        <v>4013</v>
      </c>
    </row>
    <row r="4021" spans="2:2">
      <c r="B4021" s="21">
        <f t="shared" si="99"/>
        <v>4014</v>
      </c>
    </row>
    <row r="4022" spans="2:2">
      <c r="B4022" s="21">
        <f t="shared" si="99"/>
        <v>4015</v>
      </c>
    </row>
    <row r="4023" spans="2:2">
      <c r="B4023" s="21">
        <f t="shared" si="99"/>
        <v>4016</v>
      </c>
    </row>
    <row r="4024" spans="2:2">
      <c r="B4024" s="21">
        <f t="shared" si="99"/>
        <v>4017</v>
      </c>
    </row>
    <row r="4025" spans="2:2">
      <c r="B4025" s="21">
        <f t="shared" si="99"/>
        <v>4018</v>
      </c>
    </row>
    <row r="4026" spans="2:2">
      <c r="B4026" s="21">
        <f t="shared" si="99"/>
        <v>4019</v>
      </c>
    </row>
    <row r="4027" spans="2:2">
      <c r="B4027" s="21">
        <f t="shared" si="99"/>
        <v>4020</v>
      </c>
    </row>
    <row r="4028" spans="2:2">
      <c r="B4028" s="21">
        <f t="shared" si="99"/>
        <v>4021</v>
      </c>
    </row>
    <row r="4029" spans="2:2">
      <c r="B4029" s="21">
        <f t="shared" si="99"/>
        <v>4022</v>
      </c>
    </row>
    <row r="4030" spans="2:2">
      <c r="B4030" s="21">
        <f t="shared" si="99"/>
        <v>4023</v>
      </c>
    </row>
    <row r="4031" spans="2:2">
      <c r="B4031" s="21">
        <f t="shared" si="99"/>
        <v>4024</v>
      </c>
    </row>
    <row r="4032" spans="2:2">
      <c r="B4032" s="21">
        <f t="shared" si="99"/>
        <v>4025</v>
      </c>
    </row>
    <row r="4033" spans="2:2">
      <c r="B4033" s="21">
        <f t="shared" si="99"/>
        <v>4026</v>
      </c>
    </row>
    <row r="4034" spans="2:2">
      <c r="B4034" s="21">
        <f t="shared" si="99"/>
        <v>4027</v>
      </c>
    </row>
    <row r="4035" spans="2:2">
      <c r="B4035" s="21">
        <f t="shared" si="99"/>
        <v>4028</v>
      </c>
    </row>
    <row r="4036" spans="2:2">
      <c r="B4036" s="21">
        <f t="shared" si="99"/>
        <v>4029</v>
      </c>
    </row>
    <row r="4037" spans="2:2">
      <c r="B4037" s="21">
        <f t="shared" si="99"/>
        <v>4030</v>
      </c>
    </row>
    <row r="4038" spans="2:2">
      <c r="B4038" s="21">
        <f t="shared" si="99"/>
        <v>4031</v>
      </c>
    </row>
    <row r="4039" spans="2:2">
      <c r="B4039" s="21">
        <f t="shared" si="99"/>
        <v>4032</v>
      </c>
    </row>
    <row r="4040" spans="2:2">
      <c r="B4040" s="21">
        <f t="shared" si="99"/>
        <v>4033</v>
      </c>
    </row>
    <row r="4041" spans="2:2">
      <c r="B4041" s="21">
        <f t="shared" si="99"/>
        <v>4034</v>
      </c>
    </row>
    <row r="4042" spans="2:2">
      <c r="B4042" s="21">
        <f t="shared" ref="B4042:B4105" si="100">B4041+1</f>
        <v>4035</v>
      </c>
    </row>
    <row r="4043" spans="2:2">
      <c r="B4043" s="21">
        <f t="shared" si="100"/>
        <v>4036</v>
      </c>
    </row>
    <row r="4044" spans="2:2">
      <c r="B4044" s="21">
        <f t="shared" si="100"/>
        <v>4037</v>
      </c>
    </row>
    <row r="4045" spans="2:2">
      <c r="B4045" s="21">
        <f t="shared" si="100"/>
        <v>4038</v>
      </c>
    </row>
    <row r="4046" spans="2:2">
      <c r="B4046" s="21">
        <f t="shared" si="100"/>
        <v>4039</v>
      </c>
    </row>
    <row r="4047" spans="2:2">
      <c r="B4047" s="21">
        <f t="shared" si="100"/>
        <v>4040</v>
      </c>
    </row>
    <row r="4048" spans="2:2">
      <c r="B4048" s="21">
        <f t="shared" si="100"/>
        <v>4041</v>
      </c>
    </row>
    <row r="4049" spans="2:2">
      <c r="B4049" s="21">
        <f t="shared" si="100"/>
        <v>4042</v>
      </c>
    </row>
    <row r="4050" spans="2:2">
      <c r="B4050" s="21">
        <f t="shared" si="100"/>
        <v>4043</v>
      </c>
    </row>
    <row r="4051" spans="2:2">
      <c r="B4051" s="21">
        <f t="shared" si="100"/>
        <v>4044</v>
      </c>
    </row>
    <row r="4052" spans="2:2">
      <c r="B4052" s="21">
        <f t="shared" si="100"/>
        <v>4045</v>
      </c>
    </row>
    <row r="4053" spans="2:2">
      <c r="B4053" s="21">
        <f t="shared" si="100"/>
        <v>4046</v>
      </c>
    </row>
    <row r="4054" spans="2:2">
      <c r="B4054" s="21">
        <f t="shared" si="100"/>
        <v>4047</v>
      </c>
    </row>
    <row r="4055" spans="2:2">
      <c r="B4055" s="21">
        <f t="shared" si="100"/>
        <v>4048</v>
      </c>
    </row>
    <row r="4056" spans="2:2">
      <c r="B4056" s="21">
        <f t="shared" si="100"/>
        <v>4049</v>
      </c>
    </row>
    <row r="4057" spans="2:2">
      <c r="B4057" s="21">
        <f t="shared" si="100"/>
        <v>4050</v>
      </c>
    </row>
    <row r="4058" spans="2:2">
      <c r="B4058" s="21">
        <f t="shared" si="100"/>
        <v>4051</v>
      </c>
    </row>
    <row r="4059" spans="2:2">
      <c r="B4059" s="21">
        <f t="shared" si="100"/>
        <v>4052</v>
      </c>
    </row>
    <row r="4060" spans="2:2">
      <c r="B4060" s="21">
        <f t="shared" si="100"/>
        <v>4053</v>
      </c>
    </row>
    <row r="4061" spans="2:2">
      <c r="B4061" s="21">
        <f t="shared" si="100"/>
        <v>4054</v>
      </c>
    </row>
    <row r="4062" spans="2:2">
      <c r="B4062" s="21">
        <f t="shared" si="100"/>
        <v>4055</v>
      </c>
    </row>
    <row r="4063" spans="2:2">
      <c r="B4063" s="21">
        <f t="shared" si="100"/>
        <v>4056</v>
      </c>
    </row>
    <row r="4064" spans="2:2">
      <c r="B4064" s="21">
        <f t="shared" si="100"/>
        <v>4057</v>
      </c>
    </row>
    <row r="4065" spans="2:2">
      <c r="B4065" s="21">
        <f t="shared" si="100"/>
        <v>4058</v>
      </c>
    </row>
    <row r="4066" spans="2:2">
      <c r="B4066" s="21">
        <f t="shared" si="100"/>
        <v>4059</v>
      </c>
    </row>
    <row r="4067" spans="2:2">
      <c r="B4067" s="21">
        <f t="shared" si="100"/>
        <v>4060</v>
      </c>
    </row>
    <row r="4068" spans="2:2">
      <c r="B4068" s="21">
        <f t="shared" si="100"/>
        <v>4061</v>
      </c>
    </row>
    <row r="4069" spans="2:2">
      <c r="B4069" s="21">
        <f t="shared" si="100"/>
        <v>4062</v>
      </c>
    </row>
    <row r="4070" spans="2:2">
      <c r="B4070" s="21">
        <f t="shared" si="100"/>
        <v>4063</v>
      </c>
    </row>
    <row r="4071" spans="2:2">
      <c r="B4071" s="21">
        <f t="shared" si="100"/>
        <v>4064</v>
      </c>
    </row>
    <row r="4072" spans="2:2">
      <c r="B4072" s="21">
        <f t="shared" si="100"/>
        <v>4065</v>
      </c>
    </row>
    <row r="4073" spans="2:2">
      <c r="B4073" s="21">
        <f t="shared" si="100"/>
        <v>4066</v>
      </c>
    </row>
    <row r="4074" spans="2:2">
      <c r="B4074" s="21">
        <f t="shared" si="100"/>
        <v>4067</v>
      </c>
    </row>
    <row r="4075" spans="2:2">
      <c r="B4075" s="21">
        <f t="shared" si="100"/>
        <v>4068</v>
      </c>
    </row>
    <row r="4076" spans="2:2">
      <c r="B4076" s="21">
        <f t="shared" si="100"/>
        <v>4069</v>
      </c>
    </row>
    <row r="4077" spans="2:2">
      <c r="B4077" s="21">
        <f t="shared" si="100"/>
        <v>4070</v>
      </c>
    </row>
    <row r="4078" spans="2:2">
      <c r="B4078" s="21">
        <f t="shared" si="100"/>
        <v>4071</v>
      </c>
    </row>
    <row r="4079" spans="2:2">
      <c r="B4079" s="21">
        <f t="shared" si="100"/>
        <v>4072</v>
      </c>
    </row>
    <row r="4080" spans="2:2">
      <c r="B4080" s="21">
        <f t="shared" si="100"/>
        <v>4073</v>
      </c>
    </row>
    <row r="4081" spans="2:2">
      <c r="B4081" s="21">
        <f t="shared" si="100"/>
        <v>4074</v>
      </c>
    </row>
    <row r="4082" spans="2:2">
      <c r="B4082" s="21">
        <f t="shared" si="100"/>
        <v>4075</v>
      </c>
    </row>
    <row r="4083" spans="2:2">
      <c r="B4083" s="21">
        <f t="shared" si="100"/>
        <v>4076</v>
      </c>
    </row>
    <row r="4084" spans="2:2">
      <c r="B4084" s="21">
        <f t="shared" si="100"/>
        <v>4077</v>
      </c>
    </row>
    <row r="4085" spans="2:2">
      <c r="B4085" s="21">
        <f t="shared" si="100"/>
        <v>4078</v>
      </c>
    </row>
    <row r="4086" spans="2:2">
      <c r="B4086" s="21">
        <f t="shared" si="100"/>
        <v>4079</v>
      </c>
    </row>
    <row r="4087" spans="2:2">
      <c r="B4087" s="21">
        <f t="shared" si="100"/>
        <v>4080</v>
      </c>
    </row>
    <row r="4088" spans="2:2">
      <c r="B4088" s="21">
        <f t="shared" si="100"/>
        <v>4081</v>
      </c>
    </row>
    <row r="4089" spans="2:2">
      <c r="B4089" s="21">
        <f t="shared" si="100"/>
        <v>4082</v>
      </c>
    </row>
    <row r="4090" spans="2:2">
      <c r="B4090" s="21">
        <f t="shared" si="100"/>
        <v>4083</v>
      </c>
    </row>
    <row r="4091" spans="2:2">
      <c r="B4091" s="21">
        <f t="shared" si="100"/>
        <v>4084</v>
      </c>
    </row>
    <row r="4092" spans="2:2">
      <c r="B4092" s="21">
        <f t="shared" si="100"/>
        <v>4085</v>
      </c>
    </row>
    <row r="4093" spans="2:2">
      <c r="B4093" s="21">
        <f t="shared" si="100"/>
        <v>4086</v>
      </c>
    </row>
    <row r="4094" spans="2:2">
      <c r="B4094" s="21">
        <f t="shared" si="100"/>
        <v>4087</v>
      </c>
    </row>
    <row r="4095" spans="2:2">
      <c r="B4095" s="21">
        <f t="shared" si="100"/>
        <v>4088</v>
      </c>
    </row>
    <row r="4096" spans="2:2">
      <c r="B4096" s="21">
        <f t="shared" si="100"/>
        <v>4089</v>
      </c>
    </row>
    <row r="4097" spans="2:2">
      <c r="B4097" s="21">
        <f t="shared" si="100"/>
        <v>4090</v>
      </c>
    </row>
    <row r="4098" spans="2:2">
      <c r="B4098" s="21">
        <f t="shared" si="100"/>
        <v>4091</v>
      </c>
    </row>
    <row r="4099" spans="2:2">
      <c r="B4099" s="21">
        <f t="shared" si="100"/>
        <v>4092</v>
      </c>
    </row>
    <row r="4100" spans="2:2">
      <c r="B4100" s="21">
        <f t="shared" si="100"/>
        <v>4093</v>
      </c>
    </row>
    <row r="4101" spans="2:2">
      <c r="B4101" s="21">
        <f t="shared" si="100"/>
        <v>4094</v>
      </c>
    </row>
    <row r="4102" spans="2:2">
      <c r="B4102" s="21">
        <f t="shared" si="100"/>
        <v>4095</v>
      </c>
    </row>
    <row r="4103" spans="2:2">
      <c r="B4103" s="21">
        <f t="shared" si="100"/>
        <v>4096</v>
      </c>
    </row>
    <row r="4104" spans="2:2">
      <c r="B4104" s="21">
        <f t="shared" si="100"/>
        <v>4097</v>
      </c>
    </row>
    <row r="4105" spans="2:2">
      <c r="B4105" s="21">
        <f t="shared" si="100"/>
        <v>4098</v>
      </c>
    </row>
    <row r="4106" spans="2:2">
      <c r="B4106" s="21">
        <f t="shared" ref="B4106:B4169" si="101">B4105+1</f>
        <v>4099</v>
      </c>
    </row>
    <row r="4107" spans="2:2">
      <c r="B4107" s="21">
        <f t="shared" si="101"/>
        <v>4100</v>
      </c>
    </row>
    <row r="4108" spans="2:2">
      <c r="B4108" s="21">
        <f t="shared" si="101"/>
        <v>4101</v>
      </c>
    </row>
    <row r="4109" spans="2:2">
      <c r="B4109" s="21">
        <f t="shared" si="101"/>
        <v>4102</v>
      </c>
    </row>
    <row r="4110" spans="2:2">
      <c r="B4110" s="21">
        <f t="shared" si="101"/>
        <v>4103</v>
      </c>
    </row>
    <row r="4111" spans="2:2">
      <c r="B4111" s="21">
        <f t="shared" si="101"/>
        <v>4104</v>
      </c>
    </row>
    <row r="4112" spans="2:2">
      <c r="B4112" s="21">
        <f t="shared" si="101"/>
        <v>4105</v>
      </c>
    </row>
    <row r="4113" spans="2:2">
      <c r="B4113" s="21">
        <f t="shared" si="101"/>
        <v>4106</v>
      </c>
    </row>
    <row r="4114" spans="2:2">
      <c r="B4114" s="21">
        <f t="shared" si="101"/>
        <v>4107</v>
      </c>
    </row>
    <row r="4115" spans="2:2">
      <c r="B4115" s="21">
        <f t="shared" si="101"/>
        <v>4108</v>
      </c>
    </row>
    <row r="4116" spans="2:2">
      <c r="B4116" s="21">
        <f t="shared" si="101"/>
        <v>4109</v>
      </c>
    </row>
    <row r="4117" spans="2:2">
      <c r="B4117" s="21">
        <f t="shared" si="101"/>
        <v>4110</v>
      </c>
    </row>
    <row r="4118" spans="2:2">
      <c r="B4118" s="21">
        <f t="shared" si="101"/>
        <v>4111</v>
      </c>
    </row>
    <row r="4119" spans="2:2">
      <c r="B4119" s="21">
        <f t="shared" si="101"/>
        <v>4112</v>
      </c>
    </row>
    <row r="4120" spans="2:2">
      <c r="B4120" s="21">
        <f t="shared" si="101"/>
        <v>4113</v>
      </c>
    </row>
    <row r="4121" spans="2:2">
      <c r="B4121" s="21">
        <f t="shared" si="101"/>
        <v>4114</v>
      </c>
    </row>
    <row r="4122" spans="2:2">
      <c r="B4122" s="21">
        <f t="shared" si="101"/>
        <v>4115</v>
      </c>
    </row>
    <row r="4123" spans="2:2">
      <c r="B4123" s="21">
        <f t="shared" si="101"/>
        <v>4116</v>
      </c>
    </row>
    <row r="4124" spans="2:2">
      <c r="B4124" s="21">
        <f t="shared" si="101"/>
        <v>4117</v>
      </c>
    </row>
    <row r="4125" spans="2:2">
      <c r="B4125" s="21">
        <f t="shared" si="101"/>
        <v>4118</v>
      </c>
    </row>
    <row r="4126" spans="2:2">
      <c r="B4126" s="21">
        <f t="shared" si="101"/>
        <v>4119</v>
      </c>
    </row>
    <row r="4127" spans="2:2">
      <c r="B4127" s="21">
        <f t="shared" si="101"/>
        <v>4120</v>
      </c>
    </row>
    <row r="4128" spans="2:2">
      <c r="B4128" s="21">
        <f t="shared" si="101"/>
        <v>4121</v>
      </c>
    </row>
    <row r="4129" spans="2:2">
      <c r="B4129" s="21">
        <f t="shared" si="101"/>
        <v>4122</v>
      </c>
    </row>
    <row r="4130" spans="2:2">
      <c r="B4130" s="21">
        <f t="shared" si="101"/>
        <v>4123</v>
      </c>
    </row>
    <row r="4131" spans="2:2">
      <c r="B4131" s="21">
        <f t="shared" si="101"/>
        <v>4124</v>
      </c>
    </row>
    <row r="4132" spans="2:2">
      <c r="B4132" s="21">
        <f t="shared" si="101"/>
        <v>4125</v>
      </c>
    </row>
    <row r="4133" spans="2:2">
      <c r="B4133" s="21">
        <f t="shared" si="101"/>
        <v>4126</v>
      </c>
    </row>
    <row r="4134" spans="2:2">
      <c r="B4134" s="21">
        <f t="shared" si="101"/>
        <v>4127</v>
      </c>
    </row>
    <row r="4135" spans="2:2">
      <c r="B4135" s="21">
        <f t="shared" si="101"/>
        <v>4128</v>
      </c>
    </row>
    <row r="4136" spans="2:2">
      <c r="B4136" s="21">
        <f t="shared" si="101"/>
        <v>4129</v>
      </c>
    </row>
    <row r="4137" spans="2:2">
      <c r="B4137" s="21">
        <f t="shared" si="101"/>
        <v>4130</v>
      </c>
    </row>
    <row r="4138" spans="2:2">
      <c r="B4138" s="21">
        <f t="shared" si="101"/>
        <v>4131</v>
      </c>
    </row>
    <row r="4139" spans="2:2">
      <c r="B4139" s="21">
        <f t="shared" si="101"/>
        <v>4132</v>
      </c>
    </row>
    <row r="4140" spans="2:2">
      <c r="B4140" s="21">
        <f t="shared" si="101"/>
        <v>4133</v>
      </c>
    </row>
    <row r="4141" spans="2:2">
      <c r="B4141" s="21">
        <f t="shared" si="101"/>
        <v>4134</v>
      </c>
    </row>
    <row r="4142" spans="2:2">
      <c r="B4142" s="21">
        <f t="shared" si="101"/>
        <v>4135</v>
      </c>
    </row>
    <row r="4143" spans="2:2">
      <c r="B4143" s="21">
        <f t="shared" si="101"/>
        <v>4136</v>
      </c>
    </row>
    <row r="4144" spans="2:2">
      <c r="B4144" s="21">
        <f t="shared" si="101"/>
        <v>4137</v>
      </c>
    </row>
    <row r="4145" spans="2:2">
      <c r="B4145" s="21">
        <f t="shared" si="101"/>
        <v>4138</v>
      </c>
    </row>
    <row r="4146" spans="2:2">
      <c r="B4146" s="21">
        <f t="shared" si="101"/>
        <v>4139</v>
      </c>
    </row>
    <row r="4147" spans="2:2">
      <c r="B4147" s="21">
        <f t="shared" si="101"/>
        <v>4140</v>
      </c>
    </row>
    <row r="4148" spans="2:2">
      <c r="B4148" s="21">
        <f t="shared" si="101"/>
        <v>4141</v>
      </c>
    </row>
    <row r="4149" spans="2:2">
      <c r="B4149" s="21">
        <f t="shared" si="101"/>
        <v>4142</v>
      </c>
    </row>
    <row r="4150" spans="2:2">
      <c r="B4150" s="21">
        <f t="shared" si="101"/>
        <v>4143</v>
      </c>
    </row>
    <row r="4151" spans="2:2">
      <c r="B4151" s="21">
        <f t="shared" si="101"/>
        <v>4144</v>
      </c>
    </row>
    <row r="4152" spans="2:2">
      <c r="B4152" s="21">
        <f t="shared" si="101"/>
        <v>4145</v>
      </c>
    </row>
    <row r="4153" spans="2:2">
      <c r="B4153" s="21">
        <f t="shared" si="101"/>
        <v>4146</v>
      </c>
    </row>
    <row r="4154" spans="2:2">
      <c r="B4154" s="21">
        <f t="shared" si="101"/>
        <v>4147</v>
      </c>
    </row>
    <row r="4155" spans="2:2">
      <c r="B4155" s="21">
        <f t="shared" si="101"/>
        <v>4148</v>
      </c>
    </row>
    <row r="4156" spans="2:2">
      <c r="B4156" s="21">
        <f t="shared" si="101"/>
        <v>4149</v>
      </c>
    </row>
    <row r="4157" spans="2:2">
      <c r="B4157" s="21">
        <f t="shared" si="101"/>
        <v>4150</v>
      </c>
    </row>
    <row r="4158" spans="2:2">
      <c r="B4158" s="21">
        <f t="shared" si="101"/>
        <v>4151</v>
      </c>
    </row>
    <row r="4159" spans="2:2">
      <c r="B4159" s="21">
        <f t="shared" si="101"/>
        <v>4152</v>
      </c>
    </row>
    <row r="4160" spans="2:2">
      <c r="B4160" s="21">
        <f t="shared" si="101"/>
        <v>4153</v>
      </c>
    </row>
    <row r="4161" spans="2:2">
      <c r="B4161" s="21">
        <f t="shared" si="101"/>
        <v>4154</v>
      </c>
    </row>
    <row r="4162" spans="2:2">
      <c r="B4162" s="21">
        <f t="shared" si="101"/>
        <v>4155</v>
      </c>
    </row>
    <row r="4163" spans="2:2">
      <c r="B4163" s="21">
        <f t="shared" si="101"/>
        <v>4156</v>
      </c>
    </row>
    <row r="4164" spans="2:2">
      <c r="B4164" s="21">
        <f t="shared" si="101"/>
        <v>4157</v>
      </c>
    </row>
    <row r="4165" spans="2:2">
      <c r="B4165" s="21">
        <f t="shared" si="101"/>
        <v>4158</v>
      </c>
    </row>
    <row r="4166" spans="2:2">
      <c r="B4166" s="21">
        <f t="shared" si="101"/>
        <v>4159</v>
      </c>
    </row>
    <row r="4167" spans="2:2">
      <c r="B4167" s="21">
        <f t="shared" si="101"/>
        <v>4160</v>
      </c>
    </row>
    <row r="4168" spans="2:2">
      <c r="B4168" s="21">
        <f t="shared" si="101"/>
        <v>4161</v>
      </c>
    </row>
    <row r="4169" spans="2:2">
      <c r="B4169" s="21">
        <f t="shared" si="101"/>
        <v>4162</v>
      </c>
    </row>
    <row r="4170" spans="2:2">
      <c r="B4170" s="21">
        <f t="shared" ref="B4170:B4233" si="102">B4169+1</f>
        <v>4163</v>
      </c>
    </row>
    <row r="4171" spans="2:2">
      <c r="B4171" s="21">
        <f t="shared" si="102"/>
        <v>4164</v>
      </c>
    </row>
    <row r="4172" spans="2:2">
      <c r="B4172" s="21">
        <f t="shared" si="102"/>
        <v>4165</v>
      </c>
    </row>
    <row r="4173" spans="2:2">
      <c r="B4173" s="21">
        <f t="shared" si="102"/>
        <v>4166</v>
      </c>
    </row>
    <row r="4174" spans="2:2">
      <c r="B4174" s="21">
        <f t="shared" si="102"/>
        <v>4167</v>
      </c>
    </row>
    <row r="4175" spans="2:2">
      <c r="B4175" s="21">
        <f t="shared" si="102"/>
        <v>4168</v>
      </c>
    </row>
    <row r="4176" spans="2:2">
      <c r="B4176" s="21">
        <f t="shared" si="102"/>
        <v>4169</v>
      </c>
    </row>
    <row r="4177" spans="2:2">
      <c r="B4177" s="21">
        <f t="shared" si="102"/>
        <v>4170</v>
      </c>
    </row>
    <row r="4178" spans="2:2">
      <c r="B4178" s="21">
        <f t="shared" si="102"/>
        <v>4171</v>
      </c>
    </row>
    <row r="4179" spans="2:2">
      <c r="B4179" s="21">
        <f t="shared" si="102"/>
        <v>4172</v>
      </c>
    </row>
    <row r="4180" spans="2:2">
      <c r="B4180" s="21">
        <f t="shared" si="102"/>
        <v>4173</v>
      </c>
    </row>
    <row r="4181" spans="2:2">
      <c r="B4181" s="21">
        <f t="shared" si="102"/>
        <v>4174</v>
      </c>
    </row>
    <row r="4182" spans="2:2">
      <c r="B4182" s="21">
        <f t="shared" si="102"/>
        <v>4175</v>
      </c>
    </row>
    <row r="4183" spans="2:2">
      <c r="B4183" s="21">
        <f t="shared" si="102"/>
        <v>4176</v>
      </c>
    </row>
    <row r="4184" spans="2:2">
      <c r="B4184" s="21">
        <f t="shared" si="102"/>
        <v>4177</v>
      </c>
    </row>
    <row r="4185" spans="2:2">
      <c r="B4185" s="21">
        <f t="shared" si="102"/>
        <v>4178</v>
      </c>
    </row>
    <row r="4186" spans="2:2">
      <c r="B4186" s="21">
        <f t="shared" si="102"/>
        <v>4179</v>
      </c>
    </row>
    <row r="4187" spans="2:2">
      <c r="B4187" s="21">
        <f t="shared" si="102"/>
        <v>4180</v>
      </c>
    </row>
    <row r="4188" spans="2:2">
      <c r="B4188" s="21">
        <f t="shared" si="102"/>
        <v>4181</v>
      </c>
    </row>
    <row r="4189" spans="2:2">
      <c r="B4189" s="21">
        <f t="shared" si="102"/>
        <v>4182</v>
      </c>
    </row>
    <row r="4190" spans="2:2">
      <c r="B4190" s="21">
        <f t="shared" si="102"/>
        <v>4183</v>
      </c>
    </row>
    <row r="4191" spans="2:2">
      <c r="B4191" s="21">
        <f t="shared" si="102"/>
        <v>4184</v>
      </c>
    </row>
    <row r="4192" spans="2:2">
      <c r="B4192" s="21">
        <f t="shared" si="102"/>
        <v>4185</v>
      </c>
    </row>
    <row r="4193" spans="2:2">
      <c r="B4193" s="21">
        <f t="shared" si="102"/>
        <v>4186</v>
      </c>
    </row>
    <row r="4194" spans="2:2">
      <c r="B4194" s="21">
        <f t="shared" si="102"/>
        <v>4187</v>
      </c>
    </row>
    <row r="4195" spans="2:2">
      <c r="B4195" s="21">
        <f t="shared" si="102"/>
        <v>4188</v>
      </c>
    </row>
    <row r="4196" spans="2:2">
      <c r="B4196" s="21">
        <f t="shared" si="102"/>
        <v>4189</v>
      </c>
    </row>
    <row r="4197" spans="2:2">
      <c r="B4197" s="21">
        <f t="shared" si="102"/>
        <v>4190</v>
      </c>
    </row>
    <row r="4198" spans="2:2">
      <c r="B4198" s="21">
        <f t="shared" si="102"/>
        <v>4191</v>
      </c>
    </row>
    <row r="4199" spans="2:2">
      <c r="B4199" s="21">
        <f t="shared" si="102"/>
        <v>4192</v>
      </c>
    </row>
    <row r="4200" spans="2:2">
      <c r="B4200" s="21">
        <f t="shared" si="102"/>
        <v>4193</v>
      </c>
    </row>
    <row r="4201" spans="2:2">
      <c r="B4201" s="21">
        <f t="shared" si="102"/>
        <v>4194</v>
      </c>
    </row>
    <row r="4202" spans="2:2">
      <c r="B4202" s="21">
        <f t="shared" si="102"/>
        <v>4195</v>
      </c>
    </row>
    <row r="4203" spans="2:2">
      <c r="B4203" s="21">
        <f t="shared" si="102"/>
        <v>4196</v>
      </c>
    </row>
    <row r="4204" spans="2:2">
      <c r="B4204" s="21">
        <f t="shared" si="102"/>
        <v>4197</v>
      </c>
    </row>
    <row r="4205" spans="2:2">
      <c r="B4205" s="21">
        <f t="shared" si="102"/>
        <v>4198</v>
      </c>
    </row>
    <row r="4206" spans="2:2">
      <c r="B4206" s="21">
        <f t="shared" si="102"/>
        <v>4199</v>
      </c>
    </row>
    <row r="4207" spans="2:2">
      <c r="B4207" s="21">
        <f t="shared" si="102"/>
        <v>4200</v>
      </c>
    </row>
    <row r="4208" spans="2:2">
      <c r="B4208" s="21">
        <f t="shared" si="102"/>
        <v>4201</v>
      </c>
    </row>
    <row r="4209" spans="2:2">
      <c r="B4209" s="21">
        <f t="shared" si="102"/>
        <v>4202</v>
      </c>
    </row>
    <row r="4210" spans="2:2">
      <c r="B4210" s="21">
        <f t="shared" si="102"/>
        <v>4203</v>
      </c>
    </row>
    <row r="4211" spans="2:2">
      <c r="B4211" s="21">
        <f t="shared" si="102"/>
        <v>4204</v>
      </c>
    </row>
    <row r="4212" spans="2:2">
      <c r="B4212" s="21">
        <f t="shared" si="102"/>
        <v>4205</v>
      </c>
    </row>
    <row r="4213" spans="2:2">
      <c r="B4213" s="21">
        <f t="shared" si="102"/>
        <v>4206</v>
      </c>
    </row>
    <row r="4214" spans="2:2">
      <c r="B4214" s="21">
        <f t="shared" si="102"/>
        <v>4207</v>
      </c>
    </row>
    <row r="4215" spans="2:2">
      <c r="B4215" s="21">
        <f t="shared" si="102"/>
        <v>4208</v>
      </c>
    </row>
    <row r="4216" spans="2:2">
      <c r="B4216" s="21">
        <f t="shared" si="102"/>
        <v>4209</v>
      </c>
    </row>
    <row r="4217" spans="2:2">
      <c r="B4217" s="21">
        <f t="shared" si="102"/>
        <v>4210</v>
      </c>
    </row>
    <row r="4218" spans="2:2">
      <c r="B4218" s="21">
        <f t="shared" si="102"/>
        <v>4211</v>
      </c>
    </row>
    <row r="4219" spans="2:2">
      <c r="B4219" s="21">
        <f t="shared" si="102"/>
        <v>4212</v>
      </c>
    </row>
    <row r="4220" spans="2:2">
      <c r="B4220" s="21">
        <f t="shared" si="102"/>
        <v>4213</v>
      </c>
    </row>
    <row r="4221" spans="2:2">
      <c r="B4221" s="21">
        <f t="shared" si="102"/>
        <v>4214</v>
      </c>
    </row>
    <row r="4222" spans="2:2">
      <c r="B4222" s="21">
        <f t="shared" si="102"/>
        <v>4215</v>
      </c>
    </row>
    <row r="4223" spans="2:2">
      <c r="B4223" s="21">
        <f t="shared" si="102"/>
        <v>4216</v>
      </c>
    </row>
    <row r="4224" spans="2:2">
      <c r="B4224" s="21">
        <f t="shared" si="102"/>
        <v>4217</v>
      </c>
    </row>
    <row r="4225" spans="2:2">
      <c r="B4225" s="21">
        <f t="shared" si="102"/>
        <v>4218</v>
      </c>
    </row>
    <row r="4226" spans="2:2">
      <c r="B4226" s="21">
        <f t="shared" si="102"/>
        <v>4219</v>
      </c>
    </row>
    <row r="4227" spans="2:2">
      <c r="B4227" s="21">
        <f t="shared" si="102"/>
        <v>4220</v>
      </c>
    </row>
    <row r="4228" spans="2:2">
      <c r="B4228" s="21">
        <f t="shared" si="102"/>
        <v>4221</v>
      </c>
    </row>
    <row r="4229" spans="2:2">
      <c r="B4229" s="21">
        <f t="shared" si="102"/>
        <v>4222</v>
      </c>
    </row>
    <row r="4230" spans="2:2">
      <c r="B4230" s="21">
        <f t="shared" si="102"/>
        <v>4223</v>
      </c>
    </row>
    <row r="4231" spans="2:2">
      <c r="B4231" s="21">
        <f t="shared" si="102"/>
        <v>4224</v>
      </c>
    </row>
    <row r="4232" spans="2:2">
      <c r="B4232" s="21">
        <f t="shared" si="102"/>
        <v>4225</v>
      </c>
    </row>
    <row r="4233" spans="2:2">
      <c r="B4233" s="21">
        <f t="shared" si="102"/>
        <v>4226</v>
      </c>
    </row>
    <row r="4234" spans="2:2">
      <c r="B4234" s="21">
        <f t="shared" ref="B4234:B4297" si="103">B4233+1</f>
        <v>4227</v>
      </c>
    </row>
    <row r="4235" spans="2:2">
      <c r="B4235" s="21">
        <f t="shared" si="103"/>
        <v>4228</v>
      </c>
    </row>
    <row r="4236" spans="2:2">
      <c r="B4236" s="21">
        <f t="shared" si="103"/>
        <v>4229</v>
      </c>
    </row>
    <row r="4237" spans="2:2">
      <c r="B4237" s="21">
        <f t="shared" si="103"/>
        <v>4230</v>
      </c>
    </row>
    <row r="4238" spans="2:2">
      <c r="B4238" s="21">
        <f t="shared" si="103"/>
        <v>4231</v>
      </c>
    </row>
    <row r="4239" spans="2:2">
      <c r="B4239" s="21">
        <f t="shared" si="103"/>
        <v>4232</v>
      </c>
    </row>
    <row r="4240" spans="2:2">
      <c r="B4240" s="21">
        <f t="shared" si="103"/>
        <v>4233</v>
      </c>
    </row>
    <row r="4241" spans="2:2">
      <c r="B4241" s="21">
        <f t="shared" si="103"/>
        <v>4234</v>
      </c>
    </row>
    <row r="4242" spans="2:2">
      <c r="B4242" s="21">
        <f t="shared" si="103"/>
        <v>4235</v>
      </c>
    </row>
    <row r="4243" spans="2:2">
      <c r="B4243" s="21">
        <f t="shared" si="103"/>
        <v>4236</v>
      </c>
    </row>
    <row r="4244" spans="2:2">
      <c r="B4244" s="21">
        <f t="shared" si="103"/>
        <v>4237</v>
      </c>
    </row>
    <row r="4245" spans="2:2">
      <c r="B4245" s="21">
        <f t="shared" si="103"/>
        <v>4238</v>
      </c>
    </row>
    <row r="4246" spans="2:2">
      <c r="B4246" s="21">
        <f t="shared" si="103"/>
        <v>4239</v>
      </c>
    </row>
    <row r="4247" spans="2:2">
      <c r="B4247" s="21">
        <f t="shared" si="103"/>
        <v>4240</v>
      </c>
    </row>
    <row r="4248" spans="2:2">
      <c r="B4248" s="21">
        <f t="shared" si="103"/>
        <v>4241</v>
      </c>
    </row>
    <row r="4249" spans="2:2">
      <c r="B4249" s="21">
        <f t="shared" si="103"/>
        <v>4242</v>
      </c>
    </row>
    <row r="4250" spans="2:2">
      <c r="B4250" s="21">
        <f t="shared" si="103"/>
        <v>4243</v>
      </c>
    </row>
    <row r="4251" spans="2:2">
      <c r="B4251" s="21">
        <f t="shared" si="103"/>
        <v>4244</v>
      </c>
    </row>
    <row r="4252" spans="2:2">
      <c r="B4252" s="21">
        <f t="shared" si="103"/>
        <v>4245</v>
      </c>
    </row>
    <row r="4253" spans="2:2">
      <c r="B4253" s="21">
        <f t="shared" si="103"/>
        <v>4246</v>
      </c>
    </row>
    <row r="4254" spans="2:2">
      <c r="B4254" s="21">
        <f t="shared" si="103"/>
        <v>4247</v>
      </c>
    </row>
    <row r="4255" spans="2:2">
      <c r="B4255" s="21">
        <f t="shared" si="103"/>
        <v>4248</v>
      </c>
    </row>
    <row r="4256" spans="2:2">
      <c r="B4256" s="21">
        <f t="shared" si="103"/>
        <v>4249</v>
      </c>
    </row>
    <row r="4257" spans="2:2">
      <c r="B4257" s="21">
        <f t="shared" si="103"/>
        <v>4250</v>
      </c>
    </row>
    <row r="4258" spans="2:2">
      <c r="B4258" s="21">
        <f t="shared" si="103"/>
        <v>4251</v>
      </c>
    </row>
    <row r="4259" spans="2:2">
      <c r="B4259" s="21">
        <f t="shared" si="103"/>
        <v>4252</v>
      </c>
    </row>
    <row r="4260" spans="2:2">
      <c r="B4260" s="21">
        <f t="shared" si="103"/>
        <v>4253</v>
      </c>
    </row>
    <row r="4261" spans="2:2">
      <c r="B4261" s="21">
        <f t="shared" si="103"/>
        <v>4254</v>
      </c>
    </row>
    <row r="4262" spans="2:2">
      <c r="B4262" s="21">
        <f t="shared" si="103"/>
        <v>4255</v>
      </c>
    </row>
    <row r="4263" spans="2:2">
      <c r="B4263" s="21">
        <f t="shared" si="103"/>
        <v>4256</v>
      </c>
    </row>
    <row r="4264" spans="2:2">
      <c r="B4264" s="21">
        <f t="shared" si="103"/>
        <v>4257</v>
      </c>
    </row>
    <row r="4265" spans="2:2">
      <c r="B4265" s="21">
        <f t="shared" si="103"/>
        <v>4258</v>
      </c>
    </row>
    <row r="4266" spans="2:2">
      <c r="B4266" s="21">
        <f t="shared" si="103"/>
        <v>4259</v>
      </c>
    </row>
    <row r="4267" spans="2:2">
      <c r="B4267" s="21">
        <f t="shared" si="103"/>
        <v>4260</v>
      </c>
    </row>
    <row r="4268" spans="2:2">
      <c r="B4268" s="21">
        <f t="shared" si="103"/>
        <v>4261</v>
      </c>
    </row>
    <row r="4269" spans="2:2">
      <c r="B4269" s="21">
        <f t="shared" si="103"/>
        <v>4262</v>
      </c>
    </row>
    <row r="4270" spans="2:2">
      <c r="B4270" s="21">
        <f t="shared" si="103"/>
        <v>4263</v>
      </c>
    </row>
    <row r="4271" spans="2:2">
      <c r="B4271" s="21">
        <f t="shared" si="103"/>
        <v>4264</v>
      </c>
    </row>
    <row r="4272" spans="2:2">
      <c r="B4272" s="21">
        <f t="shared" si="103"/>
        <v>4265</v>
      </c>
    </row>
    <row r="4273" spans="2:2">
      <c r="B4273" s="21">
        <f t="shared" si="103"/>
        <v>4266</v>
      </c>
    </row>
    <row r="4274" spans="2:2">
      <c r="B4274" s="21">
        <f t="shared" si="103"/>
        <v>4267</v>
      </c>
    </row>
    <row r="4275" spans="2:2">
      <c r="B4275" s="21">
        <f t="shared" si="103"/>
        <v>4268</v>
      </c>
    </row>
    <row r="4276" spans="2:2">
      <c r="B4276" s="21">
        <f t="shared" si="103"/>
        <v>4269</v>
      </c>
    </row>
    <row r="4277" spans="2:2">
      <c r="B4277" s="21">
        <f t="shared" si="103"/>
        <v>4270</v>
      </c>
    </row>
    <row r="4278" spans="2:2">
      <c r="B4278" s="21">
        <f t="shared" si="103"/>
        <v>4271</v>
      </c>
    </row>
    <row r="4279" spans="2:2">
      <c r="B4279" s="21">
        <f t="shared" si="103"/>
        <v>4272</v>
      </c>
    </row>
    <row r="4280" spans="2:2">
      <c r="B4280" s="21">
        <f t="shared" si="103"/>
        <v>4273</v>
      </c>
    </row>
    <row r="4281" spans="2:2">
      <c r="B4281" s="21">
        <f t="shared" si="103"/>
        <v>4274</v>
      </c>
    </row>
    <row r="4282" spans="2:2">
      <c r="B4282" s="21">
        <f t="shared" si="103"/>
        <v>4275</v>
      </c>
    </row>
    <row r="4283" spans="2:2">
      <c r="B4283" s="21">
        <f t="shared" si="103"/>
        <v>4276</v>
      </c>
    </row>
    <row r="4284" spans="2:2">
      <c r="B4284" s="21">
        <f t="shared" si="103"/>
        <v>4277</v>
      </c>
    </row>
    <row r="4285" spans="2:2">
      <c r="B4285" s="21">
        <f t="shared" si="103"/>
        <v>4278</v>
      </c>
    </row>
    <row r="4286" spans="2:2">
      <c r="B4286" s="21">
        <f t="shared" si="103"/>
        <v>4279</v>
      </c>
    </row>
    <row r="4287" spans="2:2">
      <c r="B4287" s="21">
        <f t="shared" si="103"/>
        <v>4280</v>
      </c>
    </row>
    <row r="4288" spans="2:2">
      <c r="B4288" s="21">
        <f t="shared" si="103"/>
        <v>4281</v>
      </c>
    </row>
    <row r="4289" spans="2:2">
      <c r="B4289" s="21">
        <f t="shared" si="103"/>
        <v>4282</v>
      </c>
    </row>
    <row r="4290" spans="2:2">
      <c r="B4290" s="21">
        <f t="shared" si="103"/>
        <v>4283</v>
      </c>
    </row>
    <row r="4291" spans="2:2">
      <c r="B4291" s="21">
        <f t="shared" si="103"/>
        <v>4284</v>
      </c>
    </row>
    <row r="4292" spans="2:2">
      <c r="B4292" s="21">
        <f t="shared" si="103"/>
        <v>4285</v>
      </c>
    </row>
    <row r="4293" spans="2:2">
      <c r="B4293" s="21">
        <f t="shared" si="103"/>
        <v>4286</v>
      </c>
    </row>
    <row r="4294" spans="2:2">
      <c r="B4294" s="21">
        <f t="shared" si="103"/>
        <v>4287</v>
      </c>
    </row>
    <row r="4295" spans="2:2">
      <c r="B4295" s="21">
        <f t="shared" si="103"/>
        <v>4288</v>
      </c>
    </row>
    <row r="4296" spans="2:2">
      <c r="B4296" s="21">
        <f t="shared" si="103"/>
        <v>4289</v>
      </c>
    </row>
    <row r="4297" spans="2:2">
      <c r="B4297" s="21">
        <f t="shared" si="103"/>
        <v>4290</v>
      </c>
    </row>
    <row r="4298" spans="2:2">
      <c r="B4298" s="21">
        <f t="shared" ref="B4298:B4361" si="104">B4297+1</f>
        <v>4291</v>
      </c>
    </row>
    <row r="4299" spans="2:2">
      <c r="B4299" s="21">
        <f t="shared" si="104"/>
        <v>4292</v>
      </c>
    </row>
    <row r="4300" spans="2:2">
      <c r="B4300" s="21">
        <f t="shared" si="104"/>
        <v>4293</v>
      </c>
    </row>
    <row r="4301" spans="2:2">
      <c r="B4301" s="21">
        <f t="shared" si="104"/>
        <v>4294</v>
      </c>
    </row>
    <row r="4302" spans="2:2">
      <c r="B4302" s="21">
        <f t="shared" si="104"/>
        <v>4295</v>
      </c>
    </row>
    <row r="4303" spans="2:2">
      <c r="B4303" s="21">
        <f t="shared" si="104"/>
        <v>4296</v>
      </c>
    </row>
    <row r="4304" spans="2:2">
      <c r="B4304" s="21">
        <f t="shared" si="104"/>
        <v>4297</v>
      </c>
    </row>
    <row r="4305" spans="2:2">
      <c r="B4305" s="21">
        <f t="shared" si="104"/>
        <v>4298</v>
      </c>
    </row>
    <row r="4306" spans="2:2">
      <c r="B4306" s="21">
        <f t="shared" si="104"/>
        <v>4299</v>
      </c>
    </row>
    <row r="4307" spans="2:2">
      <c r="B4307" s="21">
        <f t="shared" si="104"/>
        <v>4300</v>
      </c>
    </row>
    <row r="4308" spans="2:2">
      <c r="B4308" s="21">
        <f t="shared" si="104"/>
        <v>4301</v>
      </c>
    </row>
    <row r="4309" spans="2:2">
      <c r="B4309" s="21">
        <f t="shared" si="104"/>
        <v>4302</v>
      </c>
    </row>
    <row r="4310" spans="2:2">
      <c r="B4310" s="21">
        <f t="shared" si="104"/>
        <v>4303</v>
      </c>
    </row>
    <row r="4311" spans="2:2">
      <c r="B4311" s="21">
        <f t="shared" si="104"/>
        <v>4304</v>
      </c>
    </row>
    <row r="4312" spans="2:2">
      <c r="B4312" s="21">
        <f t="shared" si="104"/>
        <v>4305</v>
      </c>
    </row>
    <row r="4313" spans="2:2">
      <c r="B4313" s="21">
        <f t="shared" si="104"/>
        <v>4306</v>
      </c>
    </row>
    <row r="4314" spans="2:2">
      <c r="B4314" s="21">
        <f t="shared" si="104"/>
        <v>4307</v>
      </c>
    </row>
    <row r="4315" spans="2:2">
      <c r="B4315" s="21">
        <f t="shared" si="104"/>
        <v>4308</v>
      </c>
    </row>
    <row r="4316" spans="2:2">
      <c r="B4316" s="21">
        <f t="shared" si="104"/>
        <v>4309</v>
      </c>
    </row>
    <row r="4317" spans="2:2">
      <c r="B4317" s="21">
        <f t="shared" si="104"/>
        <v>4310</v>
      </c>
    </row>
    <row r="4318" spans="2:2">
      <c r="B4318" s="21">
        <f t="shared" si="104"/>
        <v>4311</v>
      </c>
    </row>
    <row r="4319" spans="2:2">
      <c r="B4319" s="21">
        <f t="shared" si="104"/>
        <v>4312</v>
      </c>
    </row>
    <row r="4320" spans="2:2">
      <c r="B4320" s="21">
        <f t="shared" si="104"/>
        <v>4313</v>
      </c>
    </row>
    <row r="4321" spans="2:2">
      <c r="B4321" s="21">
        <f t="shared" si="104"/>
        <v>4314</v>
      </c>
    </row>
    <row r="4322" spans="2:2">
      <c r="B4322" s="21">
        <f t="shared" si="104"/>
        <v>4315</v>
      </c>
    </row>
    <row r="4323" spans="2:2">
      <c r="B4323" s="21">
        <f t="shared" si="104"/>
        <v>4316</v>
      </c>
    </row>
    <row r="4324" spans="2:2">
      <c r="B4324" s="21">
        <f t="shared" si="104"/>
        <v>4317</v>
      </c>
    </row>
    <row r="4325" spans="2:2">
      <c r="B4325" s="21">
        <f t="shared" si="104"/>
        <v>4318</v>
      </c>
    </row>
    <row r="4326" spans="2:2">
      <c r="B4326" s="21">
        <f t="shared" si="104"/>
        <v>4319</v>
      </c>
    </row>
    <row r="4327" spans="2:2">
      <c r="B4327" s="21">
        <f t="shared" si="104"/>
        <v>4320</v>
      </c>
    </row>
    <row r="4328" spans="2:2">
      <c r="B4328" s="21">
        <f t="shared" si="104"/>
        <v>4321</v>
      </c>
    </row>
    <row r="4329" spans="2:2">
      <c r="B4329" s="21">
        <f t="shared" si="104"/>
        <v>4322</v>
      </c>
    </row>
    <row r="4330" spans="2:2">
      <c r="B4330" s="21">
        <f t="shared" si="104"/>
        <v>4323</v>
      </c>
    </row>
    <row r="4331" spans="2:2">
      <c r="B4331" s="21">
        <f t="shared" si="104"/>
        <v>4324</v>
      </c>
    </row>
    <row r="4332" spans="2:2">
      <c r="B4332" s="21">
        <f t="shared" si="104"/>
        <v>4325</v>
      </c>
    </row>
    <row r="4333" spans="2:2">
      <c r="B4333" s="21">
        <f t="shared" si="104"/>
        <v>4326</v>
      </c>
    </row>
    <row r="4334" spans="2:2">
      <c r="B4334" s="21">
        <f t="shared" si="104"/>
        <v>4327</v>
      </c>
    </row>
    <row r="4335" spans="2:2">
      <c r="B4335" s="21">
        <f t="shared" si="104"/>
        <v>4328</v>
      </c>
    </row>
    <row r="4336" spans="2:2">
      <c r="B4336" s="21">
        <f t="shared" si="104"/>
        <v>4329</v>
      </c>
    </row>
    <row r="4337" spans="2:2">
      <c r="B4337" s="21">
        <f t="shared" si="104"/>
        <v>4330</v>
      </c>
    </row>
    <row r="4338" spans="2:2">
      <c r="B4338" s="21">
        <f t="shared" si="104"/>
        <v>4331</v>
      </c>
    </row>
    <row r="4339" spans="2:2">
      <c r="B4339" s="21">
        <f t="shared" si="104"/>
        <v>4332</v>
      </c>
    </row>
    <row r="4340" spans="2:2">
      <c r="B4340" s="21">
        <f t="shared" si="104"/>
        <v>4333</v>
      </c>
    </row>
    <row r="4341" spans="2:2">
      <c r="B4341" s="21">
        <f t="shared" si="104"/>
        <v>4334</v>
      </c>
    </row>
    <row r="4342" spans="2:2">
      <c r="B4342" s="21">
        <f t="shared" si="104"/>
        <v>4335</v>
      </c>
    </row>
    <row r="4343" spans="2:2">
      <c r="B4343" s="21">
        <f t="shared" si="104"/>
        <v>4336</v>
      </c>
    </row>
    <row r="4344" spans="2:2">
      <c r="B4344" s="21">
        <f t="shared" si="104"/>
        <v>4337</v>
      </c>
    </row>
    <row r="4345" spans="2:2">
      <c r="B4345" s="21">
        <f t="shared" si="104"/>
        <v>4338</v>
      </c>
    </row>
    <row r="4346" spans="2:2">
      <c r="B4346" s="21">
        <f t="shared" si="104"/>
        <v>4339</v>
      </c>
    </row>
    <row r="4347" spans="2:2">
      <c r="B4347" s="21">
        <f t="shared" si="104"/>
        <v>4340</v>
      </c>
    </row>
    <row r="4348" spans="2:2">
      <c r="B4348" s="21">
        <f t="shared" si="104"/>
        <v>4341</v>
      </c>
    </row>
    <row r="4349" spans="2:2">
      <c r="B4349" s="21">
        <f t="shared" si="104"/>
        <v>4342</v>
      </c>
    </row>
    <row r="4350" spans="2:2">
      <c r="B4350" s="21">
        <f t="shared" si="104"/>
        <v>4343</v>
      </c>
    </row>
    <row r="4351" spans="2:2">
      <c r="B4351" s="21">
        <f t="shared" si="104"/>
        <v>4344</v>
      </c>
    </row>
    <row r="4352" spans="2:2">
      <c r="B4352" s="21">
        <f t="shared" si="104"/>
        <v>4345</v>
      </c>
    </row>
    <row r="4353" spans="2:2">
      <c r="B4353" s="21">
        <f t="shared" si="104"/>
        <v>4346</v>
      </c>
    </row>
    <row r="4354" spans="2:2">
      <c r="B4354" s="21">
        <f t="shared" si="104"/>
        <v>4347</v>
      </c>
    </row>
    <row r="4355" spans="2:2">
      <c r="B4355" s="21">
        <f t="shared" si="104"/>
        <v>4348</v>
      </c>
    </row>
    <row r="4356" spans="2:2">
      <c r="B4356" s="21">
        <f t="shared" si="104"/>
        <v>4349</v>
      </c>
    </row>
    <row r="4357" spans="2:2">
      <c r="B4357" s="21">
        <f t="shared" si="104"/>
        <v>4350</v>
      </c>
    </row>
    <row r="4358" spans="2:2">
      <c r="B4358" s="21">
        <f t="shared" si="104"/>
        <v>4351</v>
      </c>
    </row>
    <row r="4359" spans="2:2">
      <c r="B4359" s="21">
        <f t="shared" si="104"/>
        <v>4352</v>
      </c>
    </row>
    <row r="4360" spans="2:2">
      <c r="B4360" s="21">
        <f t="shared" si="104"/>
        <v>4353</v>
      </c>
    </row>
    <row r="4361" spans="2:2">
      <c r="B4361" s="21">
        <f t="shared" si="104"/>
        <v>4354</v>
      </c>
    </row>
    <row r="4362" spans="2:2">
      <c r="B4362" s="21">
        <f t="shared" ref="B4362:B4425" si="105">B4361+1</f>
        <v>4355</v>
      </c>
    </row>
    <row r="4363" spans="2:2">
      <c r="B4363" s="21">
        <f t="shared" si="105"/>
        <v>4356</v>
      </c>
    </row>
    <row r="4364" spans="2:2">
      <c r="B4364" s="21">
        <f t="shared" si="105"/>
        <v>4357</v>
      </c>
    </row>
    <row r="4365" spans="2:2">
      <c r="B4365" s="21">
        <f t="shared" si="105"/>
        <v>4358</v>
      </c>
    </row>
    <row r="4366" spans="2:2">
      <c r="B4366" s="21">
        <f t="shared" si="105"/>
        <v>4359</v>
      </c>
    </row>
    <row r="4367" spans="2:2">
      <c r="B4367" s="21">
        <f t="shared" si="105"/>
        <v>4360</v>
      </c>
    </row>
    <row r="4368" spans="2:2">
      <c r="B4368" s="21">
        <f t="shared" si="105"/>
        <v>4361</v>
      </c>
    </row>
    <row r="4369" spans="2:2">
      <c r="B4369" s="21">
        <f t="shared" si="105"/>
        <v>4362</v>
      </c>
    </row>
    <row r="4370" spans="2:2">
      <c r="B4370" s="21">
        <f t="shared" si="105"/>
        <v>4363</v>
      </c>
    </row>
    <row r="4371" spans="2:2">
      <c r="B4371" s="21">
        <f t="shared" si="105"/>
        <v>4364</v>
      </c>
    </row>
    <row r="4372" spans="2:2">
      <c r="B4372" s="21">
        <f t="shared" si="105"/>
        <v>4365</v>
      </c>
    </row>
    <row r="4373" spans="2:2">
      <c r="B4373" s="21">
        <f t="shared" si="105"/>
        <v>4366</v>
      </c>
    </row>
    <row r="4374" spans="2:2">
      <c r="B4374" s="21">
        <f t="shared" si="105"/>
        <v>4367</v>
      </c>
    </row>
    <row r="4375" spans="2:2">
      <c r="B4375" s="21">
        <f t="shared" si="105"/>
        <v>4368</v>
      </c>
    </row>
    <row r="4376" spans="2:2">
      <c r="B4376" s="21">
        <f t="shared" si="105"/>
        <v>4369</v>
      </c>
    </row>
    <row r="4377" spans="2:2">
      <c r="B4377" s="21">
        <f t="shared" si="105"/>
        <v>4370</v>
      </c>
    </row>
    <row r="4378" spans="2:2">
      <c r="B4378" s="21">
        <f t="shared" si="105"/>
        <v>4371</v>
      </c>
    </row>
    <row r="4379" spans="2:2">
      <c r="B4379" s="21">
        <f t="shared" si="105"/>
        <v>4372</v>
      </c>
    </row>
    <row r="4380" spans="2:2">
      <c r="B4380" s="21">
        <f t="shared" si="105"/>
        <v>4373</v>
      </c>
    </row>
    <row r="4381" spans="2:2">
      <c r="B4381" s="21">
        <f t="shared" si="105"/>
        <v>4374</v>
      </c>
    </row>
    <row r="4382" spans="2:2">
      <c r="B4382" s="21">
        <f t="shared" si="105"/>
        <v>4375</v>
      </c>
    </row>
    <row r="4383" spans="2:2">
      <c r="B4383" s="21">
        <f t="shared" si="105"/>
        <v>4376</v>
      </c>
    </row>
    <row r="4384" spans="2:2">
      <c r="B4384" s="21">
        <f t="shared" si="105"/>
        <v>4377</v>
      </c>
    </row>
    <row r="4385" spans="2:2">
      <c r="B4385" s="21">
        <f t="shared" si="105"/>
        <v>4378</v>
      </c>
    </row>
    <row r="4386" spans="2:2">
      <c r="B4386" s="21">
        <f t="shared" si="105"/>
        <v>4379</v>
      </c>
    </row>
    <row r="4387" spans="2:2">
      <c r="B4387" s="21">
        <f t="shared" si="105"/>
        <v>4380</v>
      </c>
    </row>
    <row r="4388" spans="2:2">
      <c r="B4388" s="21">
        <f t="shared" si="105"/>
        <v>4381</v>
      </c>
    </row>
    <row r="4389" spans="2:2">
      <c r="B4389" s="21">
        <f t="shared" si="105"/>
        <v>4382</v>
      </c>
    </row>
    <row r="4390" spans="2:2">
      <c r="B4390" s="21">
        <f t="shared" si="105"/>
        <v>4383</v>
      </c>
    </row>
    <row r="4391" spans="2:2">
      <c r="B4391" s="21">
        <f t="shared" si="105"/>
        <v>4384</v>
      </c>
    </row>
    <row r="4392" spans="2:2">
      <c r="B4392" s="21">
        <f t="shared" si="105"/>
        <v>4385</v>
      </c>
    </row>
    <row r="4393" spans="2:2">
      <c r="B4393" s="21">
        <f t="shared" si="105"/>
        <v>4386</v>
      </c>
    </row>
    <row r="4394" spans="2:2">
      <c r="B4394" s="21">
        <f t="shared" si="105"/>
        <v>4387</v>
      </c>
    </row>
    <row r="4395" spans="2:2">
      <c r="B4395" s="21">
        <f t="shared" si="105"/>
        <v>4388</v>
      </c>
    </row>
    <row r="4396" spans="2:2">
      <c r="B4396" s="21">
        <f t="shared" si="105"/>
        <v>4389</v>
      </c>
    </row>
    <row r="4397" spans="2:2">
      <c r="B4397" s="21">
        <f t="shared" si="105"/>
        <v>4390</v>
      </c>
    </row>
    <row r="4398" spans="2:2">
      <c r="B4398" s="21">
        <f t="shared" si="105"/>
        <v>4391</v>
      </c>
    </row>
    <row r="4399" spans="2:2">
      <c r="B4399" s="21">
        <f t="shared" si="105"/>
        <v>4392</v>
      </c>
    </row>
    <row r="4400" spans="2:2">
      <c r="B4400" s="21">
        <f t="shared" si="105"/>
        <v>4393</v>
      </c>
    </row>
    <row r="4401" spans="2:2">
      <c r="B4401" s="21">
        <f t="shared" si="105"/>
        <v>4394</v>
      </c>
    </row>
    <row r="4402" spans="2:2">
      <c r="B4402" s="21">
        <f t="shared" si="105"/>
        <v>4395</v>
      </c>
    </row>
    <row r="4403" spans="2:2">
      <c r="B4403" s="21">
        <f t="shared" si="105"/>
        <v>4396</v>
      </c>
    </row>
    <row r="4404" spans="2:2">
      <c r="B4404" s="21">
        <f t="shared" si="105"/>
        <v>4397</v>
      </c>
    </row>
    <row r="4405" spans="2:2">
      <c r="B4405" s="21">
        <f t="shared" si="105"/>
        <v>4398</v>
      </c>
    </row>
    <row r="4406" spans="2:2">
      <c r="B4406" s="21">
        <f t="shared" si="105"/>
        <v>4399</v>
      </c>
    </row>
    <row r="4407" spans="2:2">
      <c r="B4407" s="21">
        <f t="shared" si="105"/>
        <v>4400</v>
      </c>
    </row>
    <row r="4408" spans="2:2">
      <c r="B4408" s="21">
        <f t="shared" si="105"/>
        <v>4401</v>
      </c>
    </row>
    <row r="4409" spans="2:2">
      <c r="B4409" s="21">
        <f t="shared" si="105"/>
        <v>4402</v>
      </c>
    </row>
    <row r="4410" spans="2:2">
      <c r="B4410" s="21">
        <f t="shared" si="105"/>
        <v>4403</v>
      </c>
    </row>
    <row r="4411" spans="2:2">
      <c r="B4411" s="21">
        <f t="shared" si="105"/>
        <v>4404</v>
      </c>
    </row>
    <row r="4412" spans="2:2">
      <c r="B4412" s="21">
        <f t="shared" si="105"/>
        <v>4405</v>
      </c>
    </row>
    <row r="4413" spans="2:2">
      <c r="B4413" s="21">
        <f t="shared" si="105"/>
        <v>4406</v>
      </c>
    </row>
    <row r="4414" spans="2:2">
      <c r="B4414" s="21">
        <f t="shared" si="105"/>
        <v>4407</v>
      </c>
    </row>
    <row r="4415" spans="2:2">
      <c r="B4415" s="21">
        <f t="shared" si="105"/>
        <v>4408</v>
      </c>
    </row>
    <row r="4416" spans="2:2">
      <c r="B4416" s="21">
        <f t="shared" si="105"/>
        <v>4409</v>
      </c>
    </row>
    <row r="4417" spans="2:2">
      <c r="B4417" s="21">
        <f t="shared" si="105"/>
        <v>4410</v>
      </c>
    </row>
    <row r="4418" spans="2:2">
      <c r="B4418" s="21">
        <f t="shared" si="105"/>
        <v>4411</v>
      </c>
    </row>
    <row r="4419" spans="2:2">
      <c r="B4419" s="21">
        <f t="shared" si="105"/>
        <v>4412</v>
      </c>
    </row>
    <row r="4420" spans="2:2">
      <c r="B4420" s="21">
        <f t="shared" si="105"/>
        <v>4413</v>
      </c>
    </row>
    <row r="4421" spans="2:2">
      <c r="B4421" s="21">
        <f t="shared" si="105"/>
        <v>4414</v>
      </c>
    </row>
    <row r="4422" spans="2:2">
      <c r="B4422" s="21">
        <f t="shared" si="105"/>
        <v>4415</v>
      </c>
    </row>
    <row r="4423" spans="2:2">
      <c r="B4423" s="21">
        <f t="shared" si="105"/>
        <v>4416</v>
      </c>
    </row>
    <row r="4424" spans="2:2">
      <c r="B4424" s="21">
        <f t="shared" si="105"/>
        <v>4417</v>
      </c>
    </row>
    <row r="4425" spans="2:2">
      <c r="B4425" s="21">
        <f t="shared" si="105"/>
        <v>4418</v>
      </c>
    </row>
    <row r="4426" spans="2:2">
      <c r="B4426" s="21">
        <f t="shared" ref="B4426:B4489" si="106">B4425+1</f>
        <v>4419</v>
      </c>
    </row>
    <row r="4427" spans="2:2">
      <c r="B4427" s="21">
        <f t="shared" si="106"/>
        <v>4420</v>
      </c>
    </row>
    <row r="4428" spans="2:2">
      <c r="B4428" s="21">
        <f t="shared" si="106"/>
        <v>4421</v>
      </c>
    </row>
    <row r="4429" spans="2:2">
      <c r="B4429" s="21">
        <f t="shared" si="106"/>
        <v>4422</v>
      </c>
    </row>
    <row r="4430" spans="2:2">
      <c r="B4430" s="21">
        <f t="shared" si="106"/>
        <v>4423</v>
      </c>
    </row>
    <row r="4431" spans="2:2">
      <c r="B4431" s="21">
        <f t="shared" si="106"/>
        <v>4424</v>
      </c>
    </row>
    <row r="4432" spans="2:2">
      <c r="B4432" s="21">
        <f t="shared" si="106"/>
        <v>4425</v>
      </c>
    </row>
    <row r="4433" spans="2:2">
      <c r="B4433" s="21">
        <f t="shared" si="106"/>
        <v>4426</v>
      </c>
    </row>
    <row r="4434" spans="2:2">
      <c r="B4434" s="21">
        <f t="shared" si="106"/>
        <v>4427</v>
      </c>
    </row>
    <row r="4435" spans="2:2">
      <c r="B4435" s="21">
        <f t="shared" si="106"/>
        <v>4428</v>
      </c>
    </row>
    <row r="4436" spans="2:2">
      <c r="B4436" s="21">
        <f t="shared" si="106"/>
        <v>4429</v>
      </c>
    </row>
    <row r="4437" spans="2:2">
      <c r="B4437" s="21">
        <f t="shared" si="106"/>
        <v>4430</v>
      </c>
    </row>
    <row r="4438" spans="2:2">
      <c r="B4438" s="21">
        <f t="shared" si="106"/>
        <v>4431</v>
      </c>
    </row>
    <row r="4439" spans="2:2">
      <c r="B4439" s="21">
        <f t="shared" si="106"/>
        <v>4432</v>
      </c>
    </row>
    <row r="4440" spans="2:2">
      <c r="B4440" s="21">
        <f t="shared" si="106"/>
        <v>4433</v>
      </c>
    </row>
    <row r="4441" spans="2:2">
      <c r="B4441" s="21">
        <f t="shared" si="106"/>
        <v>4434</v>
      </c>
    </row>
    <row r="4442" spans="2:2">
      <c r="B4442" s="21">
        <f t="shared" si="106"/>
        <v>4435</v>
      </c>
    </row>
    <row r="4443" spans="2:2">
      <c r="B4443" s="21">
        <f t="shared" si="106"/>
        <v>4436</v>
      </c>
    </row>
    <row r="4444" spans="2:2">
      <c r="B4444" s="21">
        <f t="shared" si="106"/>
        <v>4437</v>
      </c>
    </row>
    <row r="4445" spans="2:2">
      <c r="B4445" s="21">
        <f t="shared" si="106"/>
        <v>4438</v>
      </c>
    </row>
    <row r="4446" spans="2:2">
      <c r="B4446" s="21">
        <f t="shared" si="106"/>
        <v>4439</v>
      </c>
    </row>
    <row r="4447" spans="2:2">
      <c r="B4447" s="21">
        <f t="shared" si="106"/>
        <v>4440</v>
      </c>
    </row>
    <row r="4448" spans="2:2">
      <c r="B4448" s="21">
        <f t="shared" si="106"/>
        <v>4441</v>
      </c>
    </row>
    <row r="4449" spans="2:2">
      <c r="B4449" s="21">
        <f t="shared" si="106"/>
        <v>4442</v>
      </c>
    </row>
    <row r="4450" spans="2:2">
      <c r="B4450" s="21">
        <f t="shared" si="106"/>
        <v>4443</v>
      </c>
    </row>
    <row r="4451" spans="2:2">
      <c r="B4451" s="21">
        <f t="shared" si="106"/>
        <v>4444</v>
      </c>
    </row>
    <row r="4452" spans="2:2">
      <c r="B4452" s="21">
        <f t="shared" si="106"/>
        <v>4445</v>
      </c>
    </row>
    <row r="4453" spans="2:2">
      <c r="B4453" s="21">
        <f t="shared" si="106"/>
        <v>4446</v>
      </c>
    </row>
    <row r="4454" spans="2:2">
      <c r="B4454" s="21">
        <f t="shared" si="106"/>
        <v>4447</v>
      </c>
    </row>
    <row r="4455" spans="2:2">
      <c r="B4455" s="21">
        <f t="shared" si="106"/>
        <v>4448</v>
      </c>
    </row>
    <row r="4456" spans="2:2">
      <c r="B4456" s="21">
        <f t="shared" si="106"/>
        <v>4449</v>
      </c>
    </row>
    <row r="4457" spans="2:2">
      <c r="B4457" s="21">
        <f t="shared" si="106"/>
        <v>4450</v>
      </c>
    </row>
    <row r="4458" spans="2:2">
      <c r="B4458" s="21">
        <f t="shared" si="106"/>
        <v>4451</v>
      </c>
    </row>
    <row r="4459" spans="2:2">
      <c r="B4459" s="21">
        <f t="shared" si="106"/>
        <v>4452</v>
      </c>
    </row>
    <row r="4460" spans="2:2">
      <c r="B4460" s="21">
        <f t="shared" si="106"/>
        <v>4453</v>
      </c>
    </row>
    <row r="4461" spans="2:2">
      <c r="B4461" s="21">
        <f t="shared" si="106"/>
        <v>4454</v>
      </c>
    </row>
    <row r="4462" spans="2:2">
      <c r="B4462" s="21">
        <f t="shared" si="106"/>
        <v>4455</v>
      </c>
    </row>
    <row r="4463" spans="2:2">
      <c r="B4463" s="21">
        <f t="shared" si="106"/>
        <v>4456</v>
      </c>
    </row>
    <row r="4464" spans="2:2">
      <c r="B4464" s="21">
        <f t="shared" si="106"/>
        <v>4457</v>
      </c>
    </row>
    <row r="4465" spans="2:2">
      <c r="B4465" s="21">
        <f t="shared" si="106"/>
        <v>4458</v>
      </c>
    </row>
    <row r="4466" spans="2:2">
      <c r="B4466" s="21">
        <f t="shared" si="106"/>
        <v>4459</v>
      </c>
    </row>
    <row r="4467" spans="2:2">
      <c r="B4467" s="21">
        <f t="shared" si="106"/>
        <v>4460</v>
      </c>
    </row>
    <row r="4468" spans="2:2">
      <c r="B4468" s="21">
        <f t="shared" si="106"/>
        <v>4461</v>
      </c>
    </row>
    <row r="4469" spans="2:2">
      <c r="B4469" s="21">
        <f t="shared" si="106"/>
        <v>4462</v>
      </c>
    </row>
    <row r="4470" spans="2:2">
      <c r="B4470" s="21">
        <f t="shared" si="106"/>
        <v>4463</v>
      </c>
    </row>
    <row r="4471" spans="2:2">
      <c r="B4471" s="21">
        <f t="shared" si="106"/>
        <v>4464</v>
      </c>
    </row>
    <row r="4472" spans="2:2">
      <c r="B4472" s="21">
        <f t="shared" si="106"/>
        <v>4465</v>
      </c>
    </row>
    <row r="4473" spans="2:2">
      <c r="B4473" s="21">
        <f t="shared" si="106"/>
        <v>4466</v>
      </c>
    </row>
    <row r="4474" spans="2:2">
      <c r="B4474" s="21">
        <f t="shared" si="106"/>
        <v>4467</v>
      </c>
    </row>
    <row r="4475" spans="2:2">
      <c r="B4475" s="21">
        <f t="shared" si="106"/>
        <v>4468</v>
      </c>
    </row>
    <row r="4476" spans="2:2">
      <c r="B4476" s="21">
        <f t="shared" si="106"/>
        <v>4469</v>
      </c>
    </row>
    <row r="4477" spans="2:2">
      <c r="B4477" s="21">
        <f t="shared" si="106"/>
        <v>4470</v>
      </c>
    </row>
    <row r="4478" spans="2:2">
      <c r="B4478" s="21">
        <f t="shared" si="106"/>
        <v>4471</v>
      </c>
    </row>
    <row r="4479" spans="2:2">
      <c r="B4479" s="21">
        <f t="shared" si="106"/>
        <v>4472</v>
      </c>
    </row>
    <row r="4480" spans="2:2">
      <c r="B4480" s="21">
        <f t="shared" si="106"/>
        <v>4473</v>
      </c>
    </row>
    <row r="4481" spans="2:2">
      <c r="B4481" s="21">
        <f t="shared" si="106"/>
        <v>4474</v>
      </c>
    </row>
    <row r="4482" spans="2:2">
      <c r="B4482" s="21">
        <f t="shared" si="106"/>
        <v>4475</v>
      </c>
    </row>
    <row r="4483" spans="2:2">
      <c r="B4483" s="21">
        <f t="shared" si="106"/>
        <v>4476</v>
      </c>
    </row>
    <row r="4484" spans="2:2">
      <c r="B4484" s="21">
        <f t="shared" si="106"/>
        <v>4477</v>
      </c>
    </row>
    <row r="4485" spans="2:2">
      <c r="B4485" s="21">
        <f t="shared" si="106"/>
        <v>4478</v>
      </c>
    </row>
    <row r="4486" spans="2:2">
      <c r="B4486" s="21">
        <f t="shared" si="106"/>
        <v>4479</v>
      </c>
    </row>
    <row r="4487" spans="2:2">
      <c r="B4487" s="21">
        <f t="shared" si="106"/>
        <v>4480</v>
      </c>
    </row>
    <row r="4488" spans="2:2">
      <c r="B4488" s="21">
        <f t="shared" si="106"/>
        <v>4481</v>
      </c>
    </row>
    <row r="4489" spans="2:2">
      <c r="B4489" s="21">
        <f t="shared" si="106"/>
        <v>4482</v>
      </c>
    </row>
    <row r="4490" spans="2:2">
      <c r="B4490" s="21">
        <f t="shared" ref="B4490:B4553" si="107">B4489+1</f>
        <v>4483</v>
      </c>
    </row>
    <row r="4491" spans="2:2">
      <c r="B4491" s="21">
        <f t="shared" si="107"/>
        <v>4484</v>
      </c>
    </row>
    <row r="4492" spans="2:2">
      <c r="B4492" s="21">
        <f t="shared" si="107"/>
        <v>4485</v>
      </c>
    </row>
    <row r="4493" spans="2:2">
      <c r="B4493" s="21">
        <f t="shared" si="107"/>
        <v>4486</v>
      </c>
    </row>
    <row r="4494" spans="2:2">
      <c r="B4494" s="21">
        <f t="shared" si="107"/>
        <v>4487</v>
      </c>
    </row>
    <row r="4495" spans="2:2">
      <c r="B4495" s="21">
        <f t="shared" si="107"/>
        <v>4488</v>
      </c>
    </row>
    <row r="4496" spans="2:2">
      <c r="B4496" s="21">
        <f t="shared" si="107"/>
        <v>4489</v>
      </c>
    </row>
    <row r="4497" spans="2:2">
      <c r="B4497" s="21">
        <f t="shared" si="107"/>
        <v>4490</v>
      </c>
    </row>
    <row r="4498" spans="2:2">
      <c r="B4498" s="21">
        <f t="shared" si="107"/>
        <v>4491</v>
      </c>
    </row>
    <row r="4499" spans="2:2">
      <c r="B4499" s="21">
        <f t="shared" si="107"/>
        <v>4492</v>
      </c>
    </row>
    <row r="4500" spans="2:2">
      <c r="B4500" s="21">
        <f t="shared" si="107"/>
        <v>4493</v>
      </c>
    </row>
    <row r="4501" spans="2:2">
      <c r="B4501" s="21">
        <f t="shared" si="107"/>
        <v>4494</v>
      </c>
    </row>
    <row r="4502" spans="2:2">
      <c r="B4502" s="21">
        <f t="shared" si="107"/>
        <v>4495</v>
      </c>
    </row>
    <row r="4503" spans="2:2">
      <c r="B4503" s="21">
        <f t="shared" si="107"/>
        <v>4496</v>
      </c>
    </row>
    <row r="4504" spans="2:2">
      <c r="B4504" s="21">
        <f t="shared" si="107"/>
        <v>4497</v>
      </c>
    </row>
    <row r="4505" spans="2:2">
      <c r="B4505" s="21">
        <f t="shared" si="107"/>
        <v>4498</v>
      </c>
    </row>
    <row r="4506" spans="2:2">
      <c r="B4506" s="21">
        <f t="shared" si="107"/>
        <v>4499</v>
      </c>
    </row>
    <row r="4507" spans="2:2">
      <c r="B4507" s="21">
        <f t="shared" si="107"/>
        <v>4500</v>
      </c>
    </row>
    <row r="4508" spans="2:2">
      <c r="B4508" s="21">
        <f t="shared" si="107"/>
        <v>4501</v>
      </c>
    </row>
    <row r="4509" spans="2:2">
      <c r="B4509" s="21">
        <f t="shared" si="107"/>
        <v>4502</v>
      </c>
    </row>
    <row r="4510" spans="2:2">
      <c r="B4510" s="21">
        <f t="shared" si="107"/>
        <v>4503</v>
      </c>
    </row>
    <row r="4511" spans="2:2">
      <c r="B4511" s="21">
        <f t="shared" si="107"/>
        <v>4504</v>
      </c>
    </row>
    <row r="4512" spans="2:2">
      <c r="B4512" s="21">
        <f t="shared" si="107"/>
        <v>4505</v>
      </c>
    </row>
    <row r="4513" spans="2:2">
      <c r="B4513" s="21">
        <f t="shared" si="107"/>
        <v>4506</v>
      </c>
    </row>
    <row r="4514" spans="2:2">
      <c r="B4514" s="21">
        <f t="shared" si="107"/>
        <v>4507</v>
      </c>
    </row>
    <row r="4515" spans="2:2">
      <c r="B4515" s="21">
        <f t="shared" si="107"/>
        <v>4508</v>
      </c>
    </row>
    <row r="4516" spans="2:2">
      <c r="B4516" s="21">
        <f t="shared" si="107"/>
        <v>4509</v>
      </c>
    </row>
    <row r="4517" spans="2:2">
      <c r="B4517" s="21">
        <f t="shared" si="107"/>
        <v>4510</v>
      </c>
    </row>
    <row r="4518" spans="2:2">
      <c r="B4518" s="21">
        <f t="shared" si="107"/>
        <v>4511</v>
      </c>
    </row>
    <row r="4519" spans="2:2">
      <c r="B4519" s="21">
        <f t="shared" si="107"/>
        <v>4512</v>
      </c>
    </row>
    <row r="4520" spans="2:2">
      <c r="B4520" s="21">
        <f t="shared" si="107"/>
        <v>4513</v>
      </c>
    </row>
    <row r="4521" spans="2:2">
      <c r="B4521" s="21">
        <f t="shared" si="107"/>
        <v>4514</v>
      </c>
    </row>
    <row r="4522" spans="2:2">
      <c r="B4522" s="21">
        <f t="shared" si="107"/>
        <v>4515</v>
      </c>
    </row>
    <row r="4523" spans="2:2">
      <c r="B4523" s="21">
        <f t="shared" si="107"/>
        <v>4516</v>
      </c>
    </row>
    <row r="4524" spans="2:2">
      <c r="B4524" s="21">
        <f t="shared" si="107"/>
        <v>4517</v>
      </c>
    </row>
    <row r="4525" spans="2:2">
      <c r="B4525" s="21">
        <f t="shared" si="107"/>
        <v>4518</v>
      </c>
    </row>
    <row r="4526" spans="2:2">
      <c r="B4526" s="21">
        <f t="shared" si="107"/>
        <v>4519</v>
      </c>
    </row>
    <row r="4527" spans="2:2">
      <c r="B4527" s="21">
        <f t="shared" si="107"/>
        <v>4520</v>
      </c>
    </row>
    <row r="4528" spans="2:2">
      <c r="B4528" s="21">
        <f t="shared" si="107"/>
        <v>4521</v>
      </c>
    </row>
    <row r="4529" spans="2:2">
      <c r="B4529" s="21">
        <f t="shared" si="107"/>
        <v>4522</v>
      </c>
    </row>
    <row r="4530" spans="2:2">
      <c r="B4530" s="21">
        <f t="shared" si="107"/>
        <v>4523</v>
      </c>
    </row>
    <row r="4531" spans="2:2">
      <c r="B4531" s="21">
        <f t="shared" si="107"/>
        <v>4524</v>
      </c>
    </row>
    <row r="4532" spans="2:2">
      <c r="B4532" s="21">
        <f t="shared" si="107"/>
        <v>4525</v>
      </c>
    </row>
    <row r="4533" spans="2:2">
      <c r="B4533" s="21">
        <f t="shared" si="107"/>
        <v>4526</v>
      </c>
    </row>
    <row r="4534" spans="2:2">
      <c r="B4534" s="21">
        <f t="shared" si="107"/>
        <v>4527</v>
      </c>
    </row>
    <row r="4535" spans="2:2">
      <c r="B4535" s="21">
        <f t="shared" si="107"/>
        <v>4528</v>
      </c>
    </row>
    <row r="4536" spans="2:2">
      <c r="B4536" s="21">
        <f t="shared" si="107"/>
        <v>4529</v>
      </c>
    </row>
    <row r="4537" spans="2:2">
      <c r="B4537" s="21">
        <f t="shared" si="107"/>
        <v>4530</v>
      </c>
    </row>
    <row r="4538" spans="2:2">
      <c r="B4538" s="21">
        <f t="shared" si="107"/>
        <v>4531</v>
      </c>
    </row>
    <row r="4539" spans="2:2">
      <c r="B4539" s="21">
        <f t="shared" si="107"/>
        <v>4532</v>
      </c>
    </row>
    <row r="4540" spans="2:2">
      <c r="B4540" s="21">
        <f t="shared" si="107"/>
        <v>4533</v>
      </c>
    </row>
    <row r="4541" spans="2:2">
      <c r="B4541" s="21">
        <f t="shared" si="107"/>
        <v>4534</v>
      </c>
    </row>
    <row r="4542" spans="2:2">
      <c r="B4542" s="21">
        <f t="shared" si="107"/>
        <v>4535</v>
      </c>
    </row>
    <row r="4543" spans="2:2">
      <c r="B4543" s="21">
        <f t="shared" si="107"/>
        <v>4536</v>
      </c>
    </row>
    <row r="4544" spans="2:2">
      <c r="B4544" s="21">
        <f t="shared" si="107"/>
        <v>4537</v>
      </c>
    </row>
    <row r="4545" spans="2:2">
      <c r="B4545" s="21">
        <f t="shared" si="107"/>
        <v>4538</v>
      </c>
    </row>
    <row r="4546" spans="2:2">
      <c r="B4546" s="21">
        <f t="shared" si="107"/>
        <v>4539</v>
      </c>
    </row>
    <row r="4547" spans="2:2">
      <c r="B4547" s="21">
        <f t="shared" si="107"/>
        <v>4540</v>
      </c>
    </row>
    <row r="4548" spans="2:2">
      <c r="B4548" s="21">
        <f t="shared" si="107"/>
        <v>4541</v>
      </c>
    </row>
    <row r="4549" spans="2:2">
      <c r="B4549" s="21">
        <f t="shared" si="107"/>
        <v>4542</v>
      </c>
    </row>
    <row r="4550" spans="2:2">
      <c r="B4550" s="21">
        <f t="shared" si="107"/>
        <v>4543</v>
      </c>
    </row>
    <row r="4551" spans="2:2">
      <c r="B4551" s="21">
        <f t="shared" si="107"/>
        <v>4544</v>
      </c>
    </row>
    <row r="4552" spans="2:2">
      <c r="B4552" s="21">
        <f t="shared" si="107"/>
        <v>4545</v>
      </c>
    </row>
    <row r="4553" spans="2:2">
      <c r="B4553" s="21">
        <f t="shared" si="107"/>
        <v>4546</v>
      </c>
    </row>
    <row r="4554" spans="2:2">
      <c r="B4554" s="21">
        <f t="shared" ref="B4554:B4617" si="108">B4553+1</f>
        <v>4547</v>
      </c>
    </row>
    <row r="4555" spans="2:2">
      <c r="B4555" s="21">
        <f t="shared" si="108"/>
        <v>4548</v>
      </c>
    </row>
    <row r="4556" spans="2:2">
      <c r="B4556" s="21">
        <f t="shared" si="108"/>
        <v>4549</v>
      </c>
    </row>
    <row r="4557" spans="2:2">
      <c r="B4557" s="21">
        <f t="shared" si="108"/>
        <v>4550</v>
      </c>
    </row>
    <row r="4558" spans="2:2">
      <c r="B4558" s="21">
        <f t="shared" si="108"/>
        <v>4551</v>
      </c>
    </row>
    <row r="4559" spans="2:2">
      <c r="B4559" s="21">
        <f t="shared" si="108"/>
        <v>4552</v>
      </c>
    </row>
    <row r="4560" spans="2:2">
      <c r="B4560" s="21">
        <f t="shared" si="108"/>
        <v>4553</v>
      </c>
    </row>
    <row r="4561" spans="2:2">
      <c r="B4561" s="21">
        <f t="shared" si="108"/>
        <v>4554</v>
      </c>
    </row>
    <row r="4562" spans="2:2">
      <c r="B4562" s="21">
        <f t="shared" si="108"/>
        <v>4555</v>
      </c>
    </row>
    <row r="4563" spans="2:2">
      <c r="B4563" s="21">
        <f t="shared" si="108"/>
        <v>4556</v>
      </c>
    </row>
    <row r="4564" spans="2:2">
      <c r="B4564" s="21">
        <f t="shared" si="108"/>
        <v>4557</v>
      </c>
    </row>
    <row r="4565" spans="2:2">
      <c r="B4565" s="21">
        <f t="shared" si="108"/>
        <v>4558</v>
      </c>
    </row>
    <row r="4566" spans="2:2">
      <c r="B4566" s="21">
        <f t="shared" si="108"/>
        <v>4559</v>
      </c>
    </row>
    <row r="4567" spans="2:2">
      <c r="B4567" s="21">
        <f t="shared" si="108"/>
        <v>4560</v>
      </c>
    </row>
    <row r="4568" spans="2:2">
      <c r="B4568" s="21">
        <f t="shared" si="108"/>
        <v>4561</v>
      </c>
    </row>
    <row r="4569" spans="2:2">
      <c r="B4569" s="21">
        <f t="shared" si="108"/>
        <v>4562</v>
      </c>
    </row>
    <row r="4570" spans="2:2">
      <c r="B4570" s="21">
        <f t="shared" si="108"/>
        <v>4563</v>
      </c>
    </row>
    <row r="4571" spans="2:2">
      <c r="B4571" s="21">
        <f t="shared" si="108"/>
        <v>4564</v>
      </c>
    </row>
    <row r="4572" spans="2:2">
      <c r="B4572" s="21">
        <f t="shared" si="108"/>
        <v>4565</v>
      </c>
    </row>
    <row r="4573" spans="2:2">
      <c r="B4573" s="21">
        <f t="shared" si="108"/>
        <v>4566</v>
      </c>
    </row>
    <row r="4574" spans="2:2">
      <c r="B4574" s="21">
        <f t="shared" si="108"/>
        <v>4567</v>
      </c>
    </row>
    <row r="4575" spans="2:2">
      <c r="B4575" s="21">
        <f t="shared" si="108"/>
        <v>4568</v>
      </c>
    </row>
    <row r="4576" spans="2:2">
      <c r="B4576" s="21">
        <f t="shared" si="108"/>
        <v>4569</v>
      </c>
    </row>
    <row r="4577" spans="2:2">
      <c r="B4577" s="21">
        <f t="shared" si="108"/>
        <v>4570</v>
      </c>
    </row>
    <row r="4578" spans="2:2">
      <c r="B4578" s="21">
        <f t="shared" si="108"/>
        <v>4571</v>
      </c>
    </row>
    <row r="4579" spans="2:2">
      <c r="B4579" s="21">
        <f t="shared" si="108"/>
        <v>4572</v>
      </c>
    </row>
    <row r="4580" spans="2:2">
      <c r="B4580" s="21">
        <f t="shared" si="108"/>
        <v>4573</v>
      </c>
    </row>
    <row r="4581" spans="2:2">
      <c r="B4581" s="21">
        <f t="shared" si="108"/>
        <v>4574</v>
      </c>
    </row>
    <row r="4582" spans="2:2">
      <c r="B4582" s="21">
        <f t="shared" si="108"/>
        <v>4575</v>
      </c>
    </row>
    <row r="4583" spans="2:2">
      <c r="B4583" s="21">
        <f t="shared" si="108"/>
        <v>4576</v>
      </c>
    </row>
    <row r="4584" spans="2:2">
      <c r="B4584" s="21">
        <f t="shared" si="108"/>
        <v>4577</v>
      </c>
    </row>
    <row r="4585" spans="2:2">
      <c r="B4585" s="21">
        <f t="shared" si="108"/>
        <v>4578</v>
      </c>
    </row>
    <row r="4586" spans="2:2">
      <c r="B4586" s="21">
        <f t="shared" si="108"/>
        <v>4579</v>
      </c>
    </row>
    <row r="4587" spans="2:2">
      <c r="B4587" s="21">
        <f t="shared" si="108"/>
        <v>4580</v>
      </c>
    </row>
    <row r="4588" spans="2:2">
      <c r="B4588" s="21">
        <f t="shared" si="108"/>
        <v>4581</v>
      </c>
    </row>
    <row r="4589" spans="2:2">
      <c r="B4589" s="21">
        <f t="shared" si="108"/>
        <v>4582</v>
      </c>
    </row>
    <row r="4590" spans="2:2">
      <c r="B4590" s="21">
        <f t="shared" si="108"/>
        <v>4583</v>
      </c>
    </row>
    <row r="4591" spans="2:2">
      <c r="B4591" s="21">
        <f t="shared" si="108"/>
        <v>4584</v>
      </c>
    </row>
    <row r="4592" spans="2:2">
      <c r="B4592" s="21">
        <f t="shared" si="108"/>
        <v>4585</v>
      </c>
    </row>
    <row r="4593" spans="2:2">
      <c r="B4593" s="21">
        <f t="shared" si="108"/>
        <v>4586</v>
      </c>
    </row>
    <row r="4594" spans="2:2">
      <c r="B4594" s="21">
        <f t="shared" si="108"/>
        <v>4587</v>
      </c>
    </row>
    <row r="4595" spans="2:2">
      <c r="B4595" s="21">
        <f t="shared" si="108"/>
        <v>4588</v>
      </c>
    </row>
    <row r="4596" spans="2:2">
      <c r="B4596" s="21">
        <f t="shared" si="108"/>
        <v>4589</v>
      </c>
    </row>
    <row r="4597" spans="2:2">
      <c r="B4597" s="21">
        <f t="shared" si="108"/>
        <v>4590</v>
      </c>
    </row>
    <row r="4598" spans="2:2">
      <c r="B4598" s="21">
        <f t="shared" si="108"/>
        <v>4591</v>
      </c>
    </row>
    <row r="4599" spans="2:2">
      <c r="B4599" s="21">
        <f t="shared" si="108"/>
        <v>4592</v>
      </c>
    </row>
    <row r="4600" spans="2:2">
      <c r="B4600" s="21">
        <f t="shared" si="108"/>
        <v>4593</v>
      </c>
    </row>
    <row r="4601" spans="2:2">
      <c r="B4601" s="21">
        <f t="shared" si="108"/>
        <v>4594</v>
      </c>
    </row>
    <row r="4602" spans="2:2">
      <c r="B4602" s="21">
        <f t="shared" si="108"/>
        <v>4595</v>
      </c>
    </row>
    <row r="4603" spans="2:2">
      <c r="B4603" s="21">
        <f t="shared" si="108"/>
        <v>4596</v>
      </c>
    </row>
    <row r="4604" spans="2:2">
      <c r="B4604" s="21">
        <f t="shared" si="108"/>
        <v>4597</v>
      </c>
    </row>
    <row r="4605" spans="2:2">
      <c r="B4605" s="21">
        <f t="shared" si="108"/>
        <v>4598</v>
      </c>
    </row>
    <row r="4606" spans="2:2">
      <c r="B4606" s="21">
        <f t="shared" si="108"/>
        <v>4599</v>
      </c>
    </row>
    <row r="4607" spans="2:2">
      <c r="B4607" s="21">
        <f t="shared" si="108"/>
        <v>4600</v>
      </c>
    </row>
    <row r="4608" spans="2:2">
      <c r="B4608" s="21">
        <f t="shared" si="108"/>
        <v>4601</v>
      </c>
    </row>
    <row r="4609" spans="2:2">
      <c r="B4609" s="21">
        <f t="shared" si="108"/>
        <v>4602</v>
      </c>
    </row>
    <row r="4610" spans="2:2">
      <c r="B4610" s="21">
        <f t="shared" si="108"/>
        <v>4603</v>
      </c>
    </row>
    <row r="4611" spans="2:2">
      <c r="B4611" s="21">
        <f t="shared" si="108"/>
        <v>4604</v>
      </c>
    </row>
    <row r="4612" spans="2:2">
      <c r="B4612" s="21">
        <f t="shared" si="108"/>
        <v>4605</v>
      </c>
    </row>
    <row r="4613" spans="2:2">
      <c r="B4613" s="21">
        <f t="shared" si="108"/>
        <v>4606</v>
      </c>
    </row>
    <row r="4614" spans="2:2">
      <c r="B4614" s="21">
        <f t="shared" si="108"/>
        <v>4607</v>
      </c>
    </row>
    <row r="4615" spans="2:2">
      <c r="B4615" s="21">
        <f t="shared" si="108"/>
        <v>4608</v>
      </c>
    </row>
    <row r="4616" spans="2:2">
      <c r="B4616" s="21">
        <f t="shared" si="108"/>
        <v>4609</v>
      </c>
    </row>
    <row r="4617" spans="2:2">
      <c r="B4617" s="21">
        <f t="shared" si="108"/>
        <v>4610</v>
      </c>
    </row>
    <row r="4618" spans="2:2">
      <c r="B4618" s="21">
        <f t="shared" ref="B4618:B4681" si="109">B4617+1</f>
        <v>4611</v>
      </c>
    </row>
    <row r="4619" spans="2:2">
      <c r="B4619" s="21">
        <f t="shared" si="109"/>
        <v>4612</v>
      </c>
    </row>
    <row r="4620" spans="2:2">
      <c r="B4620" s="21">
        <f t="shared" si="109"/>
        <v>4613</v>
      </c>
    </row>
    <row r="4621" spans="2:2">
      <c r="B4621" s="21">
        <f t="shared" si="109"/>
        <v>4614</v>
      </c>
    </row>
    <row r="4622" spans="2:2">
      <c r="B4622" s="21">
        <f t="shared" si="109"/>
        <v>4615</v>
      </c>
    </row>
    <row r="4623" spans="2:2">
      <c r="B4623" s="21">
        <f t="shared" si="109"/>
        <v>4616</v>
      </c>
    </row>
    <row r="4624" spans="2:2">
      <c r="B4624" s="21">
        <f t="shared" si="109"/>
        <v>4617</v>
      </c>
    </row>
    <row r="4625" spans="2:2">
      <c r="B4625" s="21">
        <f t="shared" si="109"/>
        <v>4618</v>
      </c>
    </row>
    <row r="4626" spans="2:2">
      <c r="B4626" s="21">
        <f t="shared" si="109"/>
        <v>4619</v>
      </c>
    </row>
    <row r="4627" spans="2:2">
      <c r="B4627" s="21">
        <f t="shared" si="109"/>
        <v>4620</v>
      </c>
    </row>
    <row r="4628" spans="2:2">
      <c r="B4628" s="21">
        <f t="shared" si="109"/>
        <v>4621</v>
      </c>
    </row>
    <row r="4629" spans="2:2">
      <c r="B4629" s="21">
        <f t="shared" si="109"/>
        <v>4622</v>
      </c>
    </row>
    <row r="4630" spans="2:2">
      <c r="B4630" s="21">
        <f t="shared" si="109"/>
        <v>4623</v>
      </c>
    </row>
    <row r="4631" spans="2:2">
      <c r="B4631" s="21">
        <f t="shared" si="109"/>
        <v>4624</v>
      </c>
    </row>
    <row r="4632" spans="2:2">
      <c r="B4632" s="21">
        <f t="shared" si="109"/>
        <v>4625</v>
      </c>
    </row>
    <row r="4633" spans="2:2">
      <c r="B4633" s="21">
        <f t="shared" si="109"/>
        <v>4626</v>
      </c>
    </row>
    <row r="4634" spans="2:2">
      <c r="B4634" s="21">
        <f t="shared" si="109"/>
        <v>4627</v>
      </c>
    </row>
    <row r="4635" spans="2:2">
      <c r="B4635" s="21">
        <f t="shared" si="109"/>
        <v>4628</v>
      </c>
    </row>
    <row r="4636" spans="2:2">
      <c r="B4636" s="21">
        <f t="shared" si="109"/>
        <v>4629</v>
      </c>
    </row>
    <row r="4637" spans="2:2">
      <c r="B4637" s="21">
        <f t="shared" si="109"/>
        <v>4630</v>
      </c>
    </row>
    <row r="4638" spans="2:2">
      <c r="B4638" s="21">
        <f t="shared" si="109"/>
        <v>4631</v>
      </c>
    </row>
    <row r="4639" spans="2:2">
      <c r="B4639" s="21">
        <f t="shared" si="109"/>
        <v>4632</v>
      </c>
    </row>
    <row r="4640" spans="2:2">
      <c r="B4640" s="21">
        <f t="shared" si="109"/>
        <v>4633</v>
      </c>
    </row>
    <row r="4641" spans="2:2">
      <c r="B4641" s="21">
        <f t="shared" si="109"/>
        <v>4634</v>
      </c>
    </row>
    <row r="4642" spans="2:2">
      <c r="B4642" s="21">
        <f t="shared" si="109"/>
        <v>4635</v>
      </c>
    </row>
    <row r="4643" spans="2:2">
      <c r="B4643" s="21">
        <f t="shared" si="109"/>
        <v>4636</v>
      </c>
    </row>
    <row r="4644" spans="2:2">
      <c r="B4644" s="21">
        <f t="shared" si="109"/>
        <v>4637</v>
      </c>
    </row>
    <row r="4645" spans="2:2">
      <c r="B4645" s="21">
        <f t="shared" si="109"/>
        <v>4638</v>
      </c>
    </row>
    <row r="4646" spans="2:2">
      <c r="B4646" s="21">
        <f t="shared" si="109"/>
        <v>4639</v>
      </c>
    </row>
    <row r="4647" spans="2:2">
      <c r="B4647" s="21">
        <f t="shared" si="109"/>
        <v>4640</v>
      </c>
    </row>
    <row r="4648" spans="2:2">
      <c r="B4648" s="21">
        <f t="shared" si="109"/>
        <v>4641</v>
      </c>
    </row>
    <row r="4649" spans="2:2">
      <c r="B4649" s="21">
        <f t="shared" si="109"/>
        <v>4642</v>
      </c>
    </row>
    <row r="4650" spans="2:2">
      <c r="B4650" s="21">
        <f t="shared" si="109"/>
        <v>4643</v>
      </c>
    </row>
    <row r="4651" spans="2:2">
      <c r="B4651" s="21">
        <f t="shared" si="109"/>
        <v>4644</v>
      </c>
    </row>
    <row r="4652" spans="2:2">
      <c r="B4652" s="21">
        <f t="shared" si="109"/>
        <v>4645</v>
      </c>
    </row>
    <row r="4653" spans="2:2">
      <c r="B4653" s="21">
        <f t="shared" si="109"/>
        <v>4646</v>
      </c>
    </row>
    <row r="4654" spans="2:2">
      <c r="B4654" s="21">
        <f t="shared" si="109"/>
        <v>4647</v>
      </c>
    </row>
    <row r="4655" spans="2:2">
      <c r="B4655" s="21">
        <f t="shared" si="109"/>
        <v>4648</v>
      </c>
    </row>
    <row r="4656" spans="2:2">
      <c r="B4656" s="21">
        <f t="shared" si="109"/>
        <v>4649</v>
      </c>
    </row>
    <row r="4657" spans="2:2">
      <c r="B4657" s="21">
        <f t="shared" si="109"/>
        <v>4650</v>
      </c>
    </row>
    <row r="4658" spans="2:2">
      <c r="B4658" s="21">
        <f t="shared" si="109"/>
        <v>4651</v>
      </c>
    </row>
    <row r="4659" spans="2:2">
      <c r="B4659" s="21">
        <f t="shared" si="109"/>
        <v>4652</v>
      </c>
    </row>
    <row r="4660" spans="2:2">
      <c r="B4660" s="21">
        <f t="shared" si="109"/>
        <v>4653</v>
      </c>
    </row>
    <row r="4661" spans="2:2">
      <c r="B4661" s="21">
        <f t="shared" si="109"/>
        <v>4654</v>
      </c>
    </row>
    <row r="4662" spans="2:2">
      <c r="B4662" s="21">
        <f t="shared" si="109"/>
        <v>4655</v>
      </c>
    </row>
    <row r="4663" spans="2:2">
      <c r="B4663" s="21">
        <f t="shared" si="109"/>
        <v>4656</v>
      </c>
    </row>
    <row r="4664" spans="2:2">
      <c r="B4664" s="21">
        <f t="shared" si="109"/>
        <v>4657</v>
      </c>
    </row>
    <row r="4665" spans="2:2">
      <c r="B4665" s="21">
        <f t="shared" si="109"/>
        <v>4658</v>
      </c>
    </row>
    <row r="4666" spans="2:2">
      <c r="B4666" s="21">
        <f t="shared" si="109"/>
        <v>4659</v>
      </c>
    </row>
    <row r="4667" spans="2:2">
      <c r="B4667" s="21">
        <f t="shared" si="109"/>
        <v>4660</v>
      </c>
    </row>
    <row r="4668" spans="2:2">
      <c r="B4668" s="21">
        <f t="shared" si="109"/>
        <v>4661</v>
      </c>
    </row>
    <row r="4669" spans="2:2">
      <c r="B4669" s="21">
        <f t="shared" si="109"/>
        <v>4662</v>
      </c>
    </row>
    <row r="4670" spans="2:2">
      <c r="B4670" s="21">
        <f t="shared" si="109"/>
        <v>4663</v>
      </c>
    </row>
    <row r="4671" spans="2:2">
      <c r="B4671" s="21">
        <f t="shared" si="109"/>
        <v>4664</v>
      </c>
    </row>
    <row r="4672" spans="2:2">
      <c r="B4672" s="21">
        <f t="shared" si="109"/>
        <v>4665</v>
      </c>
    </row>
    <row r="4673" spans="2:2">
      <c r="B4673" s="21">
        <f t="shared" si="109"/>
        <v>4666</v>
      </c>
    </row>
    <row r="4674" spans="2:2">
      <c r="B4674" s="21">
        <f t="shared" si="109"/>
        <v>4667</v>
      </c>
    </row>
    <row r="4675" spans="2:2">
      <c r="B4675" s="21">
        <f t="shared" si="109"/>
        <v>4668</v>
      </c>
    </row>
    <row r="4676" spans="2:2">
      <c r="B4676" s="21">
        <f t="shared" si="109"/>
        <v>4669</v>
      </c>
    </row>
    <row r="4677" spans="2:2">
      <c r="B4677" s="21">
        <f t="shared" si="109"/>
        <v>4670</v>
      </c>
    </row>
    <row r="4678" spans="2:2">
      <c r="B4678" s="21">
        <f t="shared" si="109"/>
        <v>4671</v>
      </c>
    </row>
    <row r="4679" spans="2:2">
      <c r="B4679" s="21">
        <f t="shared" si="109"/>
        <v>4672</v>
      </c>
    </row>
    <row r="4680" spans="2:2">
      <c r="B4680" s="21">
        <f t="shared" si="109"/>
        <v>4673</v>
      </c>
    </row>
    <row r="4681" spans="2:2">
      <c r="B4681" s="21">
        <f t="shared" si="109"/>
        <v>4674</v>
      </c>
    </row>
    <row r="4682" spans="2:2">
      <c r="B4682" s="21">
        <f t="shared" ref="B4682:B4745" si="110">B4681+1</f>
        <v>4675</v>
      </c>
    </row>
    <row r="4683" spans="2:2">
      <c r="B4683" s="21">
        <f t="shared" si="110"/>
        <v>4676</v>
      </c>
    </row>
    <row r="4684" spans="2:2">
      <c r="B4684" s="21">
        <f t="shared" si="110"/>
        <v>4677</v>
      </c>
    </row>
    <row r="4685" spans="2:2">
      <c r="B4685" s="21">
        <f t="shared" si="110"/>
        <v>4678</v>
      </c>
    </row>
    <row r="4686" spans="2:2">
      <c r="B4686" s="21">
        <f t="shared" si="110"/>
        <v>4679</v>
      </c>
    </row>
    <row r="4687" spans="2:2">
      <c r="B4687" s="21">
        <f t="shared" si="110"/>
        <v>4680</v>
      </c>
    </row>
    <row r="4688" spans="2:2">
      <c r="B4688" s="21">
        <f t="shared" si="110"/>
        <v>4681</v>
      </c>
    </row>
    <row r="4689" spans="2:2">
      <c r="B4689" s="21">
        <f t="shared" si="110"/>
        <v>4682</v>
      </c>
    </row>
    <row r="4690" spans="2:2">
      <c r="B4690" s="21">
        <f t="shared" si="110"/>
        <v>4683</v>
      </c>
    </row>
    <row r="4691" spans="2:2">
      <c r="B4691" s="21">
        <f t="shared" si="110"/>
        <v>4684</v>
      </c>
    </row>
    <row r="4692" spans="2:2">
      <c r="B4692" s="21">
        <f t="shared" si="110"/>
        <v>4685</v>
      </c>
    </row>
    <row r="4693" spans="2:2">
      <c r="B4693" s="21">
        <f t="shared" si="110"/>
        <v>4686</v>
      </c>
    </row>
    <row r="4694" spans="2:2">
      <c r="B4694" s="21">
        <f t="shared" si="110"/>
        <v>4687</v>
      </c>
    </row>
    <row r="4695" spans="2:2">
      <c r="B4695" s="21">
        <f t="shared" si="110"/>
        <v>4688</v>
      </c>
    </row>
    <row r="4696" spans="2:2">
      <c r="B4696" s="21">
        <f t="shared" si="110"/>
        <v>4689</v>
      </c>
    </row>
    <row r="4697" spans="2:2">
      <c r="B4697" s="21">
        <f t="shared" si="110"/>
        <v>4690</v>
      </c>
    </row>
    <row r="4698" spans="2:2">
      <c r="B4698" s="21">
        <f t="shared" si="110"/>
        <v>4691</v>
      </c>
    </row>
    <row r="4699" spans="2:2">
      <c r="B4699" s="21">
        <f t="shared" si="110"/>
        <v>4692</v>
      </c>
    </row>
    <row r="4700" spans="2:2">
      <c r="B4700" s="21">
        <f t="shared" si="110"/>
        <v>4693</v>
      </c>
    </row>
    <row r="4701" spans="2:2">
      <c r="B4701" s="21">
        <f t="shared" si="110"/>
        <v>4694</v>
      </c>
    </row>
    <row r="4702" spans="2:2">
      <c r="B4702" s="21">
        <f t="shared" si="110"/>
        <v>4695</v>
      </c>
    </row>
    <row r="4703" spans="2:2">
      <c r="B4703" s="21">
        <f t="shared" si="110"/>
        <v>4696</v>
      </c>
    </row>
    <row r="4704" spans="2:2">
      <c r="B4704" s="21">
        <f t="shared" si="110"/>
        <v>4697</v>
      </c>
    </row>
    <row r="4705" spans="2:2">
      <c r="B4705" s="21">
        <f t="shared" si="110"/>
        <v>4698</v>
      </c>
    </row>
    <row r="4706" spans="2:2">
      <c r="B4706" s="21">
        <f t="shared" si="110"/>
        <v>4699</v>
      </c>
    </row>
    <row r="4707" spans="2:2">
      <c r="B4707" s="21">
        <f t="shared" si="110"/>
        <v>4700</v>
      </c>
    </row>
    <row r="4708" spans="2:2">
      <c r="B4708" s="21">
        <f t="shared" si="110"/>
        <v>4701</v>
      </c>
    </row>
    <row r="4709" spans="2:2">
      <c r="B4709" s="21">
        <f t="shared" si="110"/>
        <v>4702</v>
      </c>
    </row>
    <row r="4710" spans="2:2">
      <c r="B4710" s="21">
        <f t="shared" si="110"/>
        <v>4703</v>
      </c>
    </row>
    <row r="4711" spans="2:2">
      <c r="B4711" s="21">
        <f t="shared" si="110"/>
        <v>4704</v>
      </c>
    </row>
    <row r="4712" spans="2:2">
      <c r="B4712" s="21">
        <f t="shared" si="110"/>
        <v>4705</v>
      </c>
    </row>
    <row r="4713" spans="2:2">
      <c r="B4713" s="21">
        <f t="shared" si="110"/>
        <v>4706</v>
      </c>
    </row>
    <row r="4714" spans="2:2">
      <c r="B4714" s="21">
        <f t="shared" si="110"/>
        <v>4707</v>
      </c>
    </row>
    <row r="4715" spans="2:2">
      <c r="B4715" s="21">
        <f t="shared" si="110"/>
        <v>4708</v>
      </c>
    </row>
    <row r="4716" spans="2:2">
      <c r="B4716" s="21">
        <f t="shared" si="110"/>
        <v>4709</v>
      </c>
    </row>
    <row r="4717" spans="2:2">
      <c r="B4717" s="21">
        <f t="shared" si="110"/>
        <v>4710</v>
      </c>
    </row>
    <row r="4718" spans="2:2">
      <c r="B4718" s="21">
        <f t="shared" si="110"/>
        <v>4711</v>
      </c>
    </row>
    <row r="4719" spans="2:2">
      <c r="B4719" s="21">
        <f t="shared" si="110"/>
        <v>4712</v>
      </c>
    </row>
    <row r="4720" spans="2:2">
      <c r="B4720" s="21">
        <f t="shared" si="110"/>
        <v>4713</v>
      </c>
    </row>
    <row r="4721" spans="2:2">
      <c r="B4721" s="21">
        <f t="shared" si="110"/>
        <v>4714</v>
      </c>
    </row>
    <row r="4722" spans="2:2">
      <c r="B4722" s="21">
        <f t="shared" si="110"/>
        <v>4715</v>
      </c>
    </row>
    <row r="4723" spans="2:2">
      <c r="B4723" s="21">
        <f t="shared" si="110"/>
        <v>4716</v>
      </c>
    </row>
    <row r="4724" spans="2:2">
      <c r="B4724" s="21">
        <f t="shared" si="110"/>
        <v>4717</v>
      </c>
    </row>
    <row r="4725" spans="2:2">
      <c r="B4725" s="21">
        <f t="shared" si="110"/>
        <v>4718</v>
      </c>
    </row>
    <row r="4726" spans="2:2">
      <c r="B4726" s="21">
        <f t="shared" si="110"/>
        <v>4719</v>
      </c>
    </row>
    <row r="4727" spans="2:2">
      <c r="B4727" s="21">
        <f t="shared" si="110"/>
        <v>4720</v>
      </c>
    </row>
    <row r="4728" spans="2:2">
      <c r="B4728" s="21">
        <f t="shared" si="110"/>
        <v>4721</v>
      </c>
    </row>
    <row r="4729" spans="2:2">
      <c r="B4729" s="21">
        <f t="shared" si="110"/>
        <v>4722</v>
      </c>
    </row>
    <row r="4730" spans="2:2">
      <c r="B4730" s="21">
        <f t="shared" si="110"/>
        <v>4723</v>
      </c>
    </row>
    <row r="4731" spans="2:2">
      <c r="B4731" s="21">
        <f t="shared" si="110"/>
        <v>4724</v>
      </c>
    </row>
    <row r="4732" spans="2:2">
      <c r="B4732" s="21">
        <f t="shared" si="110"/>
        <v>4725</v>
      </c>
    </row>
    <row r="4733" spans="2:2">
      <c r="B4733" s="21">
        <f t="shared" si="110"/>
        <v>4726</v>
      </c>
    </row>
    <row r="4734" spans="2:2">
      <c r="B4734" s="21">
        <f t="shared" si="110"/>
        <v>4727</v>
      </c>
    </row>
    <row r="4735" spans="2:2">
      <c r="B4735" s="21">
        <f t="shared" si="110"/>
        <v>4728</v>
      </c>
    </row>
    <row r="4736" spans="2:2">
      <c r="B4736" s="21">
        <f t="shared" si="110"/>
        <v>4729</v>
      </c>
    </row>
    <row r="4737" spans="2:2">
      <c r="B4737" s="21">
        <f t="shared" si="110"/>
        <v>4730</v>
      </c>
    </row>
    <row r="4738" spans="2:2">
      <c r="B4738" s="21">
        <f t="shared" si="110"/>
        <v>4731</v>
      </c>
    </row>
    <row r="4739" spans="2:2">
      <c r="B4739" s="21">
        <f t="shared" si="110"/>
        <v>4732</v>
      </c>
    </row>
    <row r="4740" spans="2:2">
      <c r="B4740" s="21">
        <f t="shared" si="110"/>
        <v>4733</v>
      </c>
    </row>
    <row r="4741" spans="2:2">
      <c r="B4741" s="21">
        <f t="shared" si="110"/>
        <v>4734</v>
      </c>
    </row>
    <row r="4742" spans="2:2">
      <c r="B4742" s="21">
        <f t="shared" si="110"/>
        <v>4735</v>
      </c>
    </row>
    <row r="4743" spans="2:2">
      <c r="B4743" s="21">
        <f t="shared" si="110"/>
        <v>4736</v>
      </c>
    </row>
    <row r="4744" spans="2:2">
      <c r="B4744" s="21">
        <f t="shared" si="110"/>
        <v>4737</v>
      </c>
    </row>
    <row r="4745" spans="2:2">
      <c r="B4745" s="21">
        <f t="shared" si="110"/>
        <v>4738</v>
      </c>
    </row>
    <row r="4746" spans="2:2">
      <c r="B4746" s="21">
        <f t="shared" ref="B4746:B4809" si="111">B4745+1</f>
        <v>4739</v>
      </c>
    </row>
    <row r="4747" spans="2:2">
      <c r="B4747" s="21">
        <f t="shared" si="111"/>
        <v>4740</v>
      </c>
    </row>
    <row r="4748" spans="2:2">
      <c r="B4748" s="21">
        <f t="shared" si="111"/>
        <v>4741</v>
      </c>
    </row>
    <row r="4749" spans="2:2">
      <c r="B4749" s="21">
        <f t="shared" si="111"/>
        <v>4742</v>
      </c>
    </row>
    <row r="4750" spans="2:2">
      <c r="B4750" s="21">
        <f t="shared" si="111"/>
        <v>4743</v>
      </c>
    </row>
    <row r="4751" spans="2:2">
      <c r="B4751" s="21">
        <f t="shared" si="111"/>
        <v>4744</v>
      </c>
    </row>
    <row r="4752" spans="2:2">
      <c r="B4752" s="21">
        <f t="shared" si="111"/>
        <v>4745</v>
      </c>
    </row>
    <row r="4753" spans="2:2">
      <c r="B4753" s="21">
        <f t="shared" si="111"/>
        <v>4746</v>
      </c>
    </row>
    <row r="4754" spans="2:2">
      <c r="B4754" s="21">
        <f t="shared" si="111"/>
        <v>4747</v>
      </c>
    </row>
    <row r="4755" spans="2:2">
      <c r="B4755" s="21">
        <f t="shared" si="111"/>
        <v>4748</v>
      </c>
    </row>
    <row r="4756" spans="2:2">
      <c r="B4756" s="21">
        <f t="shared" si="111"/>
        <v>4749</v>
      </c>
    </row>
    <row r="4757" spans="2:2">
      <c r="B4757" s="21">
        <f t="shared" si="111"/>
        <v>4750</v>
      </c>
    </row>
    <row r="4758" spans="2:2">
      <c r="B4758" s="21">
        <f t="shared" si="111"/>
        <v>4751</v>
      </c>
    </row>
    <row r="4759" spans="2:2">
      <c r="B4759" s="21">
        <f t="shared" si="111"/>
        <v>4752</v>
      </c>
    </row>
    <row r="4760" spans="2:2">
      <c r="B4760" s="21">
        <f t="shared" si="111"/>
        <v>4753</v>
      </c>
    </row>
    <row r="4761" spans="2:2">
      <c r="B4761" s="21">
        <f t="shared" si="111"/>
        <v>4754</v>
      </c>
    </row>
    <row r="4762" spans="2:2">
      <c r="B4762" s="21">
        <f t="shared" si="111"/>
        <v>4755</v>
      </c>
    </row>
    <row r="4763" spans="2:2">
      <c r="B4763" s="21">
        <f t="shared" si="111"/>
        <v>4756</v>
      </c>
    </row>
    <row r="4764" spans="2:2">
      <c r="B4764" s="21">
        <f t="shared" si="111"/>
        <v>4757</v>
      </c>
    </row>
    <row r="4765" spans="2:2">
      <c r="B4765" s="21">
        <f t="shared" si="111"/>
        <v>4758</v>
      </c>
    </row>
    <row r="4766" spans="2:2">
      <c r="B4766" s="21">
        <f t="shared" si="111"/>
        <v>4759</v>
      </c>
    </row>
    <row r="4767" spans="2:2">
      <c r="B4767" s="21">
        <f t="shared" si="111"/>
        <v>4760</v>
      </c>
    </row>
    <row r="4768" spans="2:2">
      <c r="B4768" s="21">
        <f t="shared" si="111"/>
        <v>4761</v>
      </c>
    </row>
    <row r="4769" spans="2:2">
      <c r="B4769" s="21">
        <f t="shared" si="111"/>
        <v>4762</v>
      </c>
    </row>
    <row r="4770" spans="2:2">
      <c r="B4770" s="21">
        <f t="shared" si="111"/>
        <v>4763</v>
      </c>
    </row>
    <row r="4771" spans="2:2">
      <c r="B4771" s="21">
        <f t="shared" si="111"/>
        <v>4764</v>
      </c>
    </row>
    <row r="4772" spans="2:2">
      <c r="B4772" s="21">
        <f t="shared" si="111"/>
        <v>4765</v>
      </c>
    </row>
    <row r="4773" spans="2:2">
      <c r="B4773" s="21">
        <f t="shared" si="111"/>
        <v>4766</v>
      </c>
    </row>
    <row r="4774" spans="2:2">
      <c r="B4774" s="21">
        <f t="shared" si="111"/>
        <v>4767</v>
      </c>
    </row>
    <row r="4775" spans="2:2">
      <c r="B4775" s="21">
        <f t="shared" si="111"/>
        <v>4768</v>
      </c>
    </row>
    <row r="4776" spans="2:2">
      <c r="B4776" s="21">
        <f t="shared" si="111"/>
        <v>4769</v>
      </c>
    </row>
    <row r="4777" spans="2:2">
      <c r="B4777" s="21">
        <f t="shared" si="111"/>
        <v>4770</v>
      </c>
    </row>
    <row r="4778" spans="2:2">
      <c r="B4778" s="21">
        <f t="shared" si="111"/>
        <v>4771</v>
      </c>
    </row>
    <row r="4779" spans="2:2">
      <c r="B4779" s="21">
        <f t="shared" si="111"/>
        <v>4772</v>
      </c>
    </row>
    <row r="4780" spans="2:2">
      <c r="B4780" s="21">
        <f t="shared" si="111"/>
        <v>4773</v>
      </c>
    </row>
    <row r="4781" spans="2:2">
      <c r="B4781" s="21">
        <f t="shared" si="111"/>
        <v>4774</v>
      </c>
    </row>
    <row r="4782" spans="2:2">
      <c r="B4782" s="21">
        <f t="shared" si="111"/>
        <v>4775</v>
      </c>
    </row>
    <row r="4783" spans="2:2">
      <c r="B4783" s="21">
        <f t="shared" si="111"/>
        <v>4776</v>
      </c>
    </row>
    <row r="4784" spans="2:2">
      <c r="B4784" s="21">
        <f t="shared" si="111"/>
        <v>4777</v>
      </c>
    </row>
    <row r="4785" spans="2:2">
      <c r="B4785" s="21">
        <f t="shared" si="111"/>
        <v>4778</v>
      </c>
    </row>
    <row r="4786" spans="2:2">
      <c r="B4786" s="21">
        <f t="shared" si="111"/>
        <v>4779</v>
      </c>
    </row>
    <row r="4787" spans="2:2">
      <c r="B4787" s="21">
        <f t="shared" si="111"/>
        <v>4780</v>
      </c>
    </row>
    <row r="4788" spans="2:2">
      <c r="B4788" s="21">
        <f t="shared" si="111"/>
        <v>4781</v>
      </c>
    </row>
    <row r="4789" spans="2:2">
      <c r="B4789" s="21">
        <f t="shared" si="111"/>
        <v>4782</v>
      </c>
    </row>
    <row r="4790" spans="2:2">
      <c r="B4790" s="21">
        <f t="shared" si="111"/>
        <v>4783</v>
      </c>
    </row>
    <row r="4791" spans="2:2">
      <c r="B4791" s="21">
        <f t="shared" si="111"/>
        <v>4784</v>
      </c>
    </row>
    <row r="4792" spans="2:2">
      <c r="B4792" s="21">
        <f t="shared" si="111"/>
        <v>4785</v>
      </c>
    </row>
    <row r="4793" spans="2:2">
      <c r="B4793" s="21">
        <f t="shared" si="111"/>
        <v>4786</v>
      </c>
    </row>
    <row r="4794" spans="2:2">
      <c r="B4794" s="21">
        <f t="shared" si="111"/>
        <v>4787</v>
      </c>
    </row>
    <row r="4795" spans="2:2">
      <c r="B4795" s="21">
        <f t="shared" si="111"/>
        <v>4788</v>
      </c>
    </row>
    <row r="4796" spans="2:2">
      <c r="B4796" s="21">
        <f t="shared" si="111"/>
        <v>4789</v>
      </c>
    </row>
    <row r="4797" spans="2:2">
      <c r="B4797" s="21">
        <f t="shared" si="111"/>
        <v>4790</v>
      </c>
    </row>
    <row r="4798" spans="2:2">
      <c r="B4798" s="21">
        <f t="shared" si="111"/>
        <v>4791</v>
      </c>
    </row>
    <row r="4799" spans="2:2">
      <c r="B4799" s="21">
        <f t="shared" si="111"/>
        <v>4792</v>
      </c>
    </row>
    <row r="4800" spans="2:2">
      <c r="B4800" s="21">
        <f t="shared" si="111"/>
        <v>4793</v>
      </c>
    </row>
    <row r="4801" spans="2:2">
      <c r="B4801" s="21">
        <f t="shared" si="111"/>
        <v>4794</v>
      </c>
    </row>
    <row r="4802" spans="2:2">
      <c r="B4802" s="21">
        <f t="shared" si="111"/>
        <v>4795</v>
      </c>
    </row>
    <row r="4803" spans="2:2">
      <c r="B4803" s="21">
        <f t="shared" si="111"/>
        <v>4796</v>
      </c>
    </row>
    <row r="4804" spans="2:2">
      <c r="B4804" s="21">
        <f t="shared" si="111"/>
        <v>4797</v>
      </c>
    </row>
    <row r="4805" spans="2:2">
      <c r="B4805" s="21">
        <f t="shared" si="111"/>
        <v>4798</v>
      </c>
    </row>
    <row r="4806" spans="2:2">
      <c r="B4806" s="21">
        <f t="shared" si="111"/>
        <v>4799</v>
      </c>
    </row>
    <row r="4807" spans="2:2">
      <c r="B4807" s="21">
        <f t="shared" si="111"/>
        <v>4800</v>
      </c>
    </row>
    <row r="4808" spans="2:2">
      <c r="B4808" s="21">
        <f t="shared" si="111"/>
        <v>4801</v>
      </c>
    </row>
    <row r="4809" spans="2:2">
      <c r="B4809" s="21">
        <f t="shared" si="111"/>
        <v>4802</v>
      </c>
    </row>
    <row r="4810" spans="2:2">
      <c r="B4810" s="21">
        <f t="shared" ref="B4810:B4873" si="112">B4809+1</f>
        <v>4803</v>
      </c>
    </row>
    <row r="4811" spans="2:2">
      <c r="B4811" s="21">
        <f t="shared" si="112"/>
        <v>4804</v>
      </c>
    </row>
    <row r="4812" spans="2:2">
      <c r="B4812" s="21">
        <f t="shared" si="112"/>
        <v>4805</v>
      </c>
    </row>
    <row r="4813" spans="2:2">
      <c r="B4813" s="21">
        <f t="shared" si="112"/>
        <v>4806</v>
      </c>
    </row>
    <row r="4814" spans="2:2">
      <c r="B4814" s="21">
        <f t="shared" si="112"/>
        <v>4807</v>
      </c>
    </row>
    <row r="4815" spans="2:2">
      <c r="B4815" s="21">
        <f t="shared" si="112"/>
        <v>4808</v>
      </c>
    </row>
    <row r="4816" spans="2:2">
      <c r="B4816" s="21">
        <f t="shared" si="112"/>
        <v>4809</v>
      </c>
    </row>
    <row r="4817" spans="2:2">
      <c r="B4817" s="21">
        <f t="shared" si="112"/>
        <v>4810</v>
      </c>
    </row>
    <row r="4818" spans="2:2">
      <c r="B4818" s="21">
        <f t="shared" si="112"/>
        <v>4811</v>
      </c>
    </row>
    <row r="4819" spans="2:2">
      <c r="B4819" s="21">
        <f t="shared" si="112"/>
        <v>4812</v>
      </c>
    </row>
    <row r="4820" spans="2:2">
      <c r="B4820" s="21">
        <f t="shared" si="112"/>
        <v>4813</v>
      </c>
    </row>
    <row r="4821" spans="2:2">
      <c r="B4821" s="21">
        <f t="shared" si="112"/>
        <v>4814</v>
      </c>
    </row>
    <row r="4822" spans="2:2">
      <c r="B4822" s="21">
        <f t="shared" si="112"/>
        <v>4815</v>
      </c>
    </row>
    <row r="4823" spans="2:2">
      <c r="B4823" s="21">
        <f t="shared" si="112"/>
        <v>4816</v>
      </c>
    </row>
    <row r="4824" spans="2:2">
      <c r="B4824" s="21">
        <f t="shared" si="112"/>
        <v>4817</v>
      </c>
    </row>
    <row r="4825" spans="2:2">
      <c r="B4825" s="21">
        <f t="shared" si="112"/>
        <v>4818</v>
      </c>
    </row>
    <row r="4826" spans="2:2">
      <c r="B4826" s="21">
        <f t="shared" si="112"/>
        <v>4819</v>
      </c>
    </row>
    <row r="4827" spans="2:2">
      <c r="B4827" s="21">
        <f t="shared" si="112"/>
        <v>4820</v>
      </c>
    </row>
    <row r="4828" spans="2:2">
      <c r="B4828" s="21">
        <f t="shared" si="112"/>
        <v>4821</v>
      </c>
    </row>
    <row r="4829" spans="2:2">
      <c r="B4829" s="21">
        <f t="shared" si="112"/>
        <v>4822</v>
      </c>
    </row>
    <row r="4830" spans="2:2">
      <c r="B4830" s="21">
        <f t="shared" si="112"/>
        <v>4823</v>
      </c>
    </row>
    <row r="4831" spans="2:2">
      <c r="B4831" s="21">
        <f t="shared" si="112"/>
        <v>4824</v>
      </c>
    </row>
    <row r="4832" spans="2:2">
      <c r="B4832" s="21">
        <f t="shared" si="112"/>
        <v>4825</v>
      </c>
    </row>
    <row r="4833" spans="2:2">
      <c r="B4833" s="21">
        <f t="shared" si="112"/>
        <v>4826</v>
      </c>
    </row>
    <row r="4834" spans="2:2">
      <c r="B4834" s="21">
        <f t="shared" si="112"/>
        <v>4827</v>
      </c>
    </row>
    <row r="4835" spans="2:2">
      <c r="B4835" s="21">
        <f t="shared" si="112"/>
        <v>4828</v>
      </c>
    </row>
    <row r="4836" spans="2:2">
      <c r="B4836" s="21">
        <f t="shared" si="112"/>
        <v>4829</v>
      </c>
    </row>
    <row r="4837" spans="2:2">
      <c r="B4837" s="21">
        <f t="shared" si="112"/>
        <v>4830</v>
      </c>
    </row>
    <row r="4838" spans="2:2">
      <c r="B4838" s="21">
        <f t="shared" si="112"/>
        <v>4831</v>
      </c>
    </row>
    <row r="4839" spans="2:2">
      <c r="B4839" s="21">
        <f t="shared" si="112"/>
        <v>4832</v>
      </c>
    </row>
    <row r="4840" spans="2:2">
      <c r="B4840" s="21">
        <f t="shared" si="112"/>
        <v>4833</v>
      </c>
    </row>
    <row r="4841" spans="2:2">
      <c r="B4841" s="21">
        <f t="shared" si="112"/>
        <v>4834</v>
      </c>
    </row>
    <row r="4842" spans="2:2">
      <c r="B4842" s="21">
        <f t="shared" si="112"/>
        <v>4835</v>
      </c>
    </row>
    <row r="4843" spans="2:2">
      <c r="B4843" s="21">
        <f t="shared" si="112"/>
        <v>4836</v>
      </c>
    </row>
    <row r="4844" spans="2:2">
      <c r="B4844" s="21">
        <f t="shared" si="112"/>
        <v>4837</v>
      </c>
    </row>
    <row r="4845" spans="2:2">
      <c r="B4845" s="21">
        <f t="shared" si="112"/>
        <v>4838</v>
      </c>
    </row>
    <row r="4846" spans="2:2">
      <c r="B4846" s="21">
        <f t="shared" si="112"/>
        <v>4839</v>
      </c>
    </row>
    <row r="4847" spans="2:2">
      <c r="B4847" s="21">
        <f t="shared" si="112"/>
        <v>4840</v>
      </c>
    </row>
    <row r="4848" spans="2:2">
      <c r="B4848" s="21">
        <f t="shared" si="112"/>
        <v>4841</v>
      </c>
    </row>
    <row r="4849" spans="2:2">
      <c r="B4849" s="21">
        <f t="shared" si="112"/>
        <v>4842</v>
      </c>
    </row>
    <row r="4850" spans="2:2">
      <c r="B4850" s="21">
        <f t="shared" si="112"/>
        <v>4843</v>
      </c>
    </row>
    <row r="4851" spans="2:2">
      <c r="B4851" s="21">
        <f t="shared" si="112"/>
        <v>4844</v>
      </c>
    </row>
    <row r="4852" spans="2:2">
      <c r="B4852" s="21">
        <f t="shared" si="112"/>
        <v>4845</v>
      </c>
    </row>
    <row r="4853" spans="2:2">
      <c r="B4853" s="21">
        <f t="shared" si="112"/>
        <v>4846</v>
      </c>
    </row>
    <row r="4854" spans="2:2">
      <c r="B4854" s="21">
        <f t="shared" si="112"/>
        <v>4847</v>
      </c>
    </row>
    <row r="4855" spans="2:2">
      <c r="B4855" s="21">
        <f t="shared" si="112"/>
        <v>4848</v>
      </c>
    </row>
    <row r="4856" spans="2:2">
      <c r="B4856" s="21">
        <f t="shared" si="112"/>
        <v>4849</v>
      </c>
    </row>
    <row r="4857" spans="2:2">
      <c r="B4857" s="21">
        <f t="shared" si="112"/>
        <v>4850</v>
      </c>
    </row>
    <row r="4858" spans="2:2">
      <c r="B4858" s="21">
        <f t="shared" si="112"/>
        <v>4851</v>
      </c>
    </row>
    <row r="4859" spans="2:2">
      <c r="B4859" s="21">
        <f t="shared" si="112"/>
        <v>4852</v>
      </c>
    </row>
    <row r="4860" spans="2:2">
      <c r="B4860" s="21">
        <f t="shared" si="112"/>
        <v>4853</v>
      </c>
    </row>
    <row r="4861" spans="2:2">
      <c r="B4861" s="21">
        <f t="shared" si="112"/>
        <v>4854</v>
      </c>
    </row>
    <row r="4862" spans="2:2">
      <c r="B4862" s="21">
        <f t="shared" si="112"/>
        <v>4855</v>
      </c>
    </row>
    <row r="4863" spans="2:2">
      <c r="B4863" s="21">
        <f t="shared" si="112"/>
        <v>4856</v>
      </c>
    </row>
    <row r="4864" spans="2:2">
      <c r="B4864" s="21">
        <f t="shared" si="112"/>
        <v>4857</v>
      </c>
    </row>
    <row r="4865" spans="2:2">
      <c r="B4865" s="21">
        <f t="shared" si="112"/>
        <v>4858</v>
      </c>
    </row>
    <row r="4866" spans="2:2">
      <c r="B4866" s="21">
        <f t="shared" si="112"/>
        <v>4859</v>
      </c>
    </row>
    <row r="4867" spans="2:2">
      <c r="B4867" s="21">
        <f t="shared" si="112"/>
        <v>4860</v>
      </c>
    </row>
    <row r="4868" spans="2:2">
      <c r="B4868" s="21">
        <f t="shared" si="112"/>
        <v>4861</v>
      </c>
    </row>
    <row r="4869" spans="2:2">
      <c r="B4869" s="21">
        <f t="shared" si="112"/>
        <v>4862</v>
      </c>
    </row>
    <row r="4870" spans="2:2">
      <c r="B4870" s="21">
        <f t="shared" si="112"/>
        <v>4863</v>
      </c>
    </row>
    <row r="4871" spans="2:2">
      <c r="B4871" s="21">
        <f t="shared" si="112"/>
        <v>4864</v>
      </c>
    </row>
    <row r="4872" spans="2:2">
      <c r="B4872" s="21">
        <f t="shared" si="112"/>
        <v>4865</v>
      </c>
    </row>
    <row r="4873" spans="2:2">
      <c r="B4873" s="21">
        <f t="shared" si="112"/>
        <v>4866</v>
      </c>
    </row>
    <row r="4874" spans="2:2">
      <c r="B4874" s="21">
        <f t="shared" ref="B4874:B4937" si="113">B4873+1</f>
        <v>4867</v>
      </c>
    </row>
    <row r="4875" spans="2:2">
      <c r="B4875" s="21">
        <f t="shared" si="113"/>
        <v>4868</v>
      </c>
    </row>
    <row r="4876" spans="2:2">
      <c r="B4876" s="21">
        <f t="shared" si="113"/>
        <v>4869</v>
      </c>
    </row>
    <row r="4877" spans="2:2">
      <c r="B4877" s="21">
        <f t="shared" si="113"/>
        <v>4870</v>
      </c>
    </row>
    <row r="4878" spans="2:2">
      <c r="B4878" s="21">
        <f t="shared" si="113"/>
        <v>4871</v>
      </c>
    </row>
    <row r="4879" spans="2:2">
      <c r="B4879" s="21">
        <f t="shared" si="113"/>
        <v>4872</v>
      </c>
    </row>
    <row r="4880" spans="2:2">
      <c r="B4880" s="21">
        <f t="shared" si="113"/>
        <v>4873</v>
      </c>
    </row>
    <row r="4881" spans="2:2">
      <c r="B4881" s="21">
        <f t="shared" si="113"/>
        <v>4874</v>
      </c>
    </row>
    <row r="4882" spans="2:2">
      <c r="B4882" s="21">
        <f t="shared" si="113"/>
        <v>4875</v>
      </c>
    </row>
    <row r="4883" spans="2:2">
      <c r="B4883" s="21">
        <f t="shared" si="113"/>
        <v>4876</v>
      </c>
    </row>
    <row r="4884" spans="2:2">
      <c r="B4884" s="21">
        <f t="shared" si="113"/>
        <v>4877</v>
      </c>
    </row>
    <row r="4885" spans="2:2">
      <c r="B4885" s="21">
        <f t="shared" si="113"/>
        <v>4878</v>
      </c>
    </row>
    <row r="4886" spans="2:2">
      <c r="B4886" s="21">
        <f t="shared" si="113"/>
        <v>4879</v>
      </c>
    </row>
    <row r="4887" spans="2:2">
      <c r="B4887" s="21">
        <f t="shared" si="113"/>
        <v>4880</v>
      </c>
    </row>
    <row r="4888" spans="2:2">
      <c r="B4888" s="21">
        <f t="shared" si="113"/>
        <v>4881</v>
      </c>
    </row>
    <row r="4889" spans="2:2">
      <c r="B4889" s="21">
        <f t="shared" si="113"/>
        <v>4882</v>
      </c>
    </row>
    <row r="4890" spans="2:2">
      <c r="B4890" s="21">
        <f t="shared" si="113"/>
        <v>4883</v>
      </c>
    </row>
    <row r="4891" spans="2:2">
      <c r="B4891" s="21">
        <f t="shared" si="113"/>
        <v>4884</v>
      </c>
    </row>
    <row r="4892" spans="2:2">
      <c r="B4892" s="21">
        <f t="shared" si="113"/>
        <v>4885</v>
      </c>
    </row>
    <row r="4893" spans="2:2">
      <c r="B4893" s="21">
        <f t="shared" si="113"/>
        <v>4886</v>
      </c>
    </row>
    <row r="4894" spans="2:2">
      <c r="B4894" s="21">
        <f t="shared" si="113"/>
        <v>4887</v>
      </c>
    </row>
    <row r="4895" spans="2:2">
      <c r="B4895" s="21">
        <f t="shared" si="113"/>
        <v>4888</v>
      </c>
    </row>
    <row r="4896" spans="2:2">
      <c r="B4896" s="21">
        <f t="shared" si="113"/>
        <v>4889</v>
      </c>
    </row>
    <row r="4897" spans="2:2">
      <c r="B4897" s="21">
        <f t="shared" si="113"/>
        <v>4890</v>
      </c>
    </row>
    <row r="4898" spans="2:2">
      <c r="B4898" s="21">
        <f t="shared" si="113"/>
        <v>4891</v>
      </c>
    </row>
    <row r="4899" spans="2:2">
      <c r="B4899" s="21">
        <f t="shared" si="113"/>
        <v>4892</v>
      </c>
    </row>
    <row r="4900" spans="2:2">
      <c r="B4900" s="21">
        <f t="shared" si="113"/>
        <v>4893</v>
      </c>
    </row>
    <row r="4901" spans="2:2">
      <c r="B4901" s="21">
        <f t="shared" si="113"/>
        <v>4894</v>
      </c>
    </row>
    <row r="4902" spans="2:2">
      <c r="B4902" s="21">
        <f t="shared" si="113"/>
        <v>4895</v>
      </c>
    </row>
    <row r="4903" spans="2:2">
      <c r="B4903" s="21">
        <f t="shared" si="113"/>
        <v>4896</v>
      </c>
    </row>
    <row r="4904" spans="2:2">
      <c r="B4904" s="21">
        <f t="shared" si="113"/>
        <v>4897</v>
      </c>
    </row>
    <row r="4905" spans="2:2">
      <c r="B4905" s="21">
        <f t="shared" si="113"/>
        <v>4898</v>
      </c>
    </row>
    <row r="4906" spans="2:2">
      <c r="B4906" s="21">
        <f t="shared" si="113"/>
        <v>4899</v>
      </c>
    </row>
    <row r="4907" spans="2:2">
      <c r="B4907" s="21">
        <f t="shared" si="113"/>
        <v>4900</v>
      </c>
    </row>
    <row r="4908" spans="2:2">
      <c r="B4908" s="21">
        <f t="shared" si="113"/>
        <v>4901</v>
      </c>
    </row>
    <row r="4909" spans="2:2">
      <c r="B4909" s="21">
        <f t="shared" si="113"/>
        <v>4902</v>
      </c>
    </row>
    <row r="4910" spans="2:2">
      <c r="B4910" s="21">
        <f t="shared" si="113"/>
        <v>4903</v>
      </c>
    </row>
    <row r="4911" spans="2:2">
      <c r="B4911" s="21">
        <f t="shared" si="113"/>
        <v>4904</v>
      </c>
    </row>
    <row r="4912" spans="2:2">
      <c r="B4912" s="21">
        <f t="shared" si="113"/>
        <v>4905</v>
      </c>
    </row>
    <row r="4913" spans="2:2">
      <c r="B4913" s="21">
        <f t="shared" si="113"/>
        <v>4906</v>
      </c>
    </row>
    <row r="4914" spans="2:2">
      <c r="B4914" s="21">
        <f t="shared" si="113"/>
        <v>4907</v>
      </c>
    </row>
    <row r="4915" spans="2:2">
      <c r="B4915" s="21">
        <f t="shared" si="113"/>
        <v>4908</v>
      </c>
    </row>
    <row r="4916" spans="2:2">
      <c r="B4916" s="21">
        <f t="shared" si="113"/>
        <v>4909</v>
      </c>
    </row>
    <row r="4917" spans="2:2">
      <c r="B4917" s="21">
        <f t="shared" si="113"/>
        <v>4910</v>
      </c>
    </row>
    <row r="4918" spans="2:2">
      <c r="B4918" s="21">
        <f t="shared" si="113"/>
        <v>4911</v>
      </c>
    </row>
    <row r="4919" spans="2:2">
      <c r="B4919" s="21">
        <f t="shared" si="113"/>
        <v>4912</v>
      </c>
    </row>
    <row r="4920" spans="2:2">
      <c r="B4920" s="21">
        <f t="shared" si="113"/>
        <v>4913</v>
      </c>
    </row>
    <row r="4921" spans="2:2">
      <c r="B4921" s="21">
        <f t="shared" si="113"/>
        <v>4914</v>
      </c>
    </row>
    <row r="4922" spans="2:2">
      <c r="B4922" s="21">
        <f t="shared" si="113"/>
        <v>4915</v>
      </c>
    </row>
    <row r="4923" spans="2:2">
      <c r="B4923" s="21">
        <f t="shared" si="113"/>
        <v>4916</v>
      </c>
    </row>
    <row r="4924" spans="2:2">
      <c r="B4924" s="21">
        <f t="shared" si="113"/>
        <v>4917</v>
      </c>
    </row>
    <row r="4925" spans="2:2">
      <c r="B4925" s="21">
        <f t="shared" si="113"/>
        <v>4918</v>
      </c>
    </row>
    <row r="4926" spans="2:2">
      <c r="B4926" s="21">
        <f t="shared" si="113"/>
        <v>4919</v>
      </c>
    </row>
    <row r="4927" spans="2:2">
      <c r="B4927" s="21">
        <f t="shared" si="113"/>
        <v>4920</v>
      </c>
    </row>
    <row r="4928" spans="2:2">
      <c r="B4928" s="21">
        <f t="shared" si="113"/>
        <v>4921</v>
      </c>
    </row>
    <row r="4929" spans="2:2">
      <c r="B4929" s="21">
        <f t="shared" si="113"/>
        <v>4922</v>
      </c>
    </row>
    <row r="4930" spans="2:2">
      <c r="B4930" s="21">
        <f t="shared" si="113"/>
        <v>4923</v>
      </c>
    </row>
    <row r="4931" spans="2:2">
      <c r="B4931" s="21">
        <f t="shared" si="113"/>
        <v>4924</v>
      </c>
    </row>
    <row r="4932" spans="2:2">
      <c r="B4932" s="21">
        <f t="shared" si="113"/>
        <v>4925</v>
      </c>
    </row>
    <row r="4933" spans="2:2">
      <c r="B4933" s="21">
        <f t="shared" si="113"/>
        <v>4926</v>
      </c>
    </row>
    <row r="4934" spans="2:2">
      <c r="B4934" s="21">
        <f t="shared" si="113"/>
        <v>4927</v>
      </c>
    </row>
    <row r="4935" spans="2:2">
      <c r="B4935" s="21">
        <f t="shared" si="113"/>
        <v>4928</v>
      </c>
    </row>
    <row r="4936" spans="2:2">
      <c r="B4936" s="21">
        <f t="shared" si="113"/>
        <v>4929</v>
      </c>
    </row>
    <row r="4937" spans="2:2">
      <c r="B4937" s="21">
        <f t="shared" si="113"/>
        <v>4930</v>
      </c>
    </row>
    <row r="4938" spans="2:2">
      <c r="B4938" s="21">
        <f t="shared" ref="B4938:B5001" si="114">B4937+1</f>
        <v>4931</v>
      </c>
    </row>
    <row r="4939" spans="2:2">
      <c r="B4939" s="21">
        <f t="shared" si="114"/>
        <v>4932</v>
      </c>
    </row>
    <row r="4940" spans="2:2">
      <c r="B4940" s="21">
        <f t="shared" si="114"/>
        <v>4933</v>
      </c>
    </row>
    <row r="4941" spans="2:2">
      <c r="B4941" s="21">
        <f t="shared" si="114"/>
        <v>4934</v>
      </c>
    </row>
    <row r="4942" spans="2:2">
      <c r="B4942" s="21">
        <f t="shared" si="114"/>
        <v>4935</v>
      </c>
    </row>
    <row r="4943" spans="2:2">
      <c r="B4943" s="21">
        <f t="shared" si="114"/>
        <v>4936</v>
      </c>
    </row>
    <row r="4944" spans="2:2">
      <c r="B4944" s="21">
        <f t="shared" si="114"/>
        <v>4937</v>
      </c>
    </row>
    <row r="4945" spans="2:2">
      <c r="B4945" s="21">
        <f t="shared" si="114"/>
        <v>4938</v>
      </c>
    </row>
    <row r="4946" spans="2:2">
      <c r="B4946" s="21">
        <f t="shared" si="114"/>
        <v>4939</v>
      </c>
    </row>
    <row r="4947" spans="2:2">
      <c r="B4947" s="21">
        <f t="shared" si="114"/>
        <v>4940</v>
      </c>
    </row>
    <row r="4948" spans="2:2">
      <c r="B4948" s="21">
        <f t="shared" si="114"/>
        <v>4941</v>
      </c>
    </row>
    <row r="4949" spans="2:2">
      <c r="B4949" s="21">
        <f t="shared" si="114"/>
        <v>4942</v>
      </c>
    </row>
    <row r="4950" spans="2:2">
      <c r="B4950" s="21">
        <f t="shared" si="114"/>
        <v>4943</v>
      </c>
    </row>
    <row r="4951" spans="2:2">
      <c r="B4951" s="21">
        <f t="shared" si="114"/>
        <v>4944</v>
      </c>
    </row>
    <row r="4952" spans="2:2">
      <c r="B4952" s="21">
        <f t="shared" si="114"/>
        <v>4945</v>
      </c>
    </row>
    <row r="4953" spans="2:2">
      <c r="B4953" s="21">
        <f t="shared" si="114"/>
        <v>4946</v>
      </c>
    </row>
    <row r="4954" spans="2:2">
      <c r="B4954" s="21">
        <f t="shared" si="114"/>
        <v>4947</v>
      </c>
    </row>
    <row r="4955" spans="2:2">
      <c r="B4955" s="21">
        <f t="shared" si="114"/>
        <v>4948</v>
      </c>
    </row>
    <row r="4956" spans="2:2">
      <c r="B4956" s="21">
        <f t="shared" si="114"/>
        <v>4949</v>
      </c>
    </row>
    <row r="4957" spans="2:2">
      <c r="B4957" s="21">
        <f t="shared" si="114"/>
        <v>4950</v>
      </c>
    </row>
    <row r="4958" spans="2:2">
      <c r="B4958" s="21">
        <f t="shared" si="114"/>
        <v>4951</v>
      </c>
    </row>
    <row r="4959" spans="2:2">
      <c r="B4959" s="21">
        <f t="shared" si="114"/>
        <v>4952</v>
      </c>
    </row>
    <row r="4960" spans="2:2">
      <c r="B4960" s="21">
        <f t="shared" si="114"/>
        <v>4953</v>
      </c>
    </row>
    <row r="4961" spans="2:2">
      <c r="B4961" s="21">
        <f t="shared" si="114"/>
        <v>4954</v>
      </c>
    </row>
    <row r="4962" spans="2:2">
      <c r="B4962" s="21">
        <f t="shared" si="114"/>
        <v>4955</v>
      </c>
    </row>
    <row r="4963" spans="2:2">
      <c r="B4963" s="21">
        <f t="shared" si="114"/>
        <v>4956</v>
      </c>
    </row>
    <row r="4964" spans="2:2">
      <c r="B4964" s="21">
        <f t="shared" si="114"/>
        <v>4957</v>
      </c>
    </row>
    <row r="4965" spans="2:2">
      <c r="B4965" s="21">
        <f t="shared" si="114"/>
        <v>4958</v>
      </c>
    </row>
    <row r="4966" spans="2:2">
      <c r="B4966" s="21">
        <f t="shared" si="114"/>
        <v>4959</v>
      </c>
    </row>
    <row r="4967" spans="2:2">
      <c r="B4967" s="21">
        <f t="shared" si="114"/>
        <v>4960</v>
      </c>
    </row>
    <row r="4968" spans="2:2">
      <c r="B4968" s="21">
        <f t="shared" si="114"/>
        <v>4961</v>
      </c>
    </row>
    <row r="4969" spans="2:2">
      <c r="B4969" s="21">
        <f t="shared" si="114"/>
        <v>4962</v>
      </c>
    </row>
    <row r="4970" spans="2:2">
      <c r="B4970" s="21">
        <f t="shared" si="114"/>
        <v>4963</v>
      </c>
    </row>
    <row r="4971" spans="2:2">
      <c r="B4971" s="21">
        <f t="shared" si="114"/>
        <v>4964</v>
      </c>
    </row>
    <row r="4972" spans="2:2">
      <c r="B4972" s="21">
        <f t="shared" si="114"/>
        <v>4965</v>
      </c>
    </row>
    <row r="4973" spans="2:2">
      <c r="B4973" s="21">
        <f t="shared" si="114"/>
        <v>4966</v>
      </c>
    </row>
    <row r="4974" spans="2:2">
      <c r="B4974" s="21">
        <f t="shared" si="114"/>
        <v>4967</v>
      </c>
    </row>
    <row r="4975" spans="2:2">
      <c r="B4975" s="21">
        <f t="shared" si="114"/>
        <v>4968</v>
      </c>
    </row>
    <row r="4976" spans="2:2">
      <c r="B4976" s="21">
        <f t="shared" si="114"/>
        <v>4969</v>
      </c>
    </row>
    <row r="4977" spans="2:2">
      <c r="B4977" s="21">
        <f t="shared" si="114"/>
        <v>4970</v>
      </c>
    </row>
    <row r="4978" spans="2:2">
      <c r="B4978" s="21">
        <f t="shared" si="114"/>
        <v>4971</v>
      </c>
    </row>
    <row r="4979" spans="2:2">
      <c r="B4979" s="21">
        <f t="shared" si="114"/>
        <v>4972</v>
      </c>
    </row>
    <row r="4980" spans="2:2">
      <c r="B4980" s="21">
        <f t="shared" si="114"/>
        <v>4973</v>
      </c>
    </row>
    <row r="4981" spans="2:2">
      <c r="B4981" s="21">
        <f t="shared" si="114"/>
        <v>4974</v>
      </c>
    </row>
    <row r="4982" spans="2:2">
      <c r="B4982" s="21">
        <f t="shared" si="114"/>
        <v>4975</v>
      </c>
    </row>
    <row r="4983" spans="2:2">
      <c r="B4983" s="21">
        <f t="shared" si="114"/>
        <v>4976</v>
      </c>
    </row>
    <row r="4984" spans="2:2">
      <c r="B4984" s="21">
        <f t="shared" si="114"/>
        <v>4977</v>
      </c>
    </row>
    <row r="4985" spans="2:2">
      <c r="B4985" s="21">
        <f t="shared" si="114"/>
        <v>4978</v>
      </c>
    </row>
    <row r="4986" spans="2:2">
      <c r="B4986" s="21">
        <f t="shared" si="114"/>
        <v>4979</v>
      </c>
    </row>
    <row r="4987" spans="2:2">
      <c r="B4987" s="21">
        <f t="shared" si="114"/>
        <v>4980</v>
      </c>
    </row>
    <row r="4988" spans="2:2">
      <c r="B4988" s="21">
        <f t="shared" si="114"/>
        <v>4981</v>
      </c>
    </row>
    <row r="4989" spans="2:2">
      <c r="B4989" s="21">
        <f t="shared" si="114"/>
        <v>4982</v>
      </c>
    </row>
    <row r="4990" spans="2:2">
      <c r="B4990" s="21">
        <f t="shared" si="114"/>
        <v>4983</v>
      </c>
    </row>
    <row r="4991" spans="2:2">
      <c r="B4991" s="21">
        <f t="shared" si="114"/>
        <v>4984</v>
      </c>
    </row>
    <row r="4992" spans="2:2">
      <c r="B4992" s="21">
        <f t="shared" si="114"/>
        <v>4985</v>
      </c>
    </row>
    <row r="4993" spans="2:2">
      <c r="B4993" s="21">
        <f t="shared" si="114"/>
        <v>4986</v>
      </c>
    </row>
    <row r="4994" spans="2:2">
      <c r="B4994" s="21">
        <f t="shared" si="114"/>
        <v>4987</v>
      </c>
    </row>
    <row r="4995" spans="2:2">
      <c r="B4995" s="21">
        <f t="shared" si="114"/>
        <v>4988</v>
      </c>
    </row>
    <row r="4996" spans="2:2">
      <c r="B4996" s="21">
        <f t="shared" si="114"/>
        <v>4989</v>
      </c>
    </row>
    <row r="4997" spans="2:2">
      <c r="B4997" s="21">
        <f t="shared" si="114"/>
        <v>4990</v>
      </c>
    </row>
    <row r="4998" spans="2:2">
      <c r="B4998" s="21">
        <f t="shared" si="114"/>
        <v>4991</v>
      </c>
    </row>
    <row r="4999" spans="2:2">
      <c r="B4999" s="21">
        <f t="shared" si="114"/>
        <v>4992</v>
      </c>
    </row>
    <row r="5000" spans="2:2">
      <c r="B5000" s="21">
        <f t="shared" si="114"/>
        <v>4993</v>
      </c>
    </row>
    <row r="5001" spans="2:2">
      <c r="B5001" s="21">
        <f t="shared" si="114"/>
        <v>4994</v>
      </c>
    </row>
    <row r="5002" spans="2:2">
      <c r="B5002" s="21">
        <f t="shared" ref="B5002:B5037" si="115">B5001+1</f>
        <v>4995</v>
      </c>
    </row>
    <row r="5003" spans="2:2">
      <c r="B5003" s="21">
        <f t="shared" si="115"/>
        <v>4996</v>
      </c>
    </row>
    <row r="5004" spans="2:2">
      <c r="B5004" s="21">
        <f t="shared" si="115"/>
        <v>4997</v>
      </c>
    </row>
    <row r="5005" spans="2:2">
      <c r="B5005" s="21">
        <f t="shared" si="115"/>
        <v>4998</v>
      </c>
    </row>
    <row r="5006" spans="2:2">
      <c r="B5006" s="21">
        <f t="shared" si="115"/>
        <v>4999</v>
      </c>
    </row>
    <row r="5007" spans="2:2">
      <c r="B5007" s="21">
        <f t="shared" si="115"/>
        <v>5000</v>
      </c>
    </row>
    <row r="5008" spans="2:2">
      <c r="B5008" s="21">
        <f t="shared" si="115"/>
        <v>5001</v>
      </c>
    </row>
    <row r="5009" spans="2:2">
      <c r="B5009" s="21">
        <f t="shared" si="115"/>
        <v>5002</v>
      </c>
    </row>
    <row r="5010" spans="2:2">
      <c r="B5010" s="21">
        <f t="shared" si="115"/>
        <v>5003</v>
      </c>
    </row>
    <row r="5011" spans="2:2">
      <c r="B5011" s="21">
        <f t="shared" si="115"/>
        <v>5004</v>
      </c>
    </row>
    <row r="5012" spans="2:2">
      <c r="B5012" s="21">
        <f t="shared" si="115"/>
        <v>5005</v>
      </c>
    </row>
    <row r="5013" spans="2:2">
      <c r="B5013" s="21">
        <f t="shared" si="115"/>
        <v>5006</v>
      </c>
    </row>
    <row r="5014" spans="2:2">
      <c r="B5014" s="21">
        <f t="shared" si="115"/>
        <v>5007</v>
      </c>
    </row>
    <row r="5015" spans="2:2">
      <c r="B5015" s="21">
        <f t="shared" si="115"/>
        <v>5008</v>
      </c>
    </row>
    <row r="5016" spans="2:2">
      <c r="B5016" s="21">
        <f t="shared" si="115"/>
        <v>5009</v>
      </c>
    </row>
    <row r="5017" spans="2:2">
      <c r="B5017" s="21">
        <f t="shared" si="115"/>
        <v>5010</v>
      </c>
    </row>
    <row r="5018" spans="2:2">
      <c r="B5018" s="21">
        <f t="shared" si="115"/>
        <v>5011</v>
      </c>
    </row>
    <row r="5019" spans="2:2">
      <c r="B5019" s="21">
        <f t="shared" si="115"/>
        <v>5012</v>
      </c>
    </row>
    <row r="5020" spans="2:2">
      <c r="B5020" s="21">
        <f t="shared" si="115"/>
        <v>5013</v>
      </c>
    </row>
    <row r="5021" spans="2:2">
      <c r="B5021" s="21">
        <f t="shared" si="115"/>
        <v>5014</v>
      </c>
    </row>
    <row r="5022" spans="2:2">
      <c r="B5022" s="21">
        <f t="shared" si="115"/>
        <v>5015</v>
      </c>
    </row>
    <row r="5023" spans="2:2">
      <c r="B5023" s="21">
        <f t="shared" si="115"/>
        <v>5016</v>
      </c>
    </row>
    <row r="5024" spans="2:2">
      <c r="B5024" s="21">
        <f t="shared" si="115"/>
        <v>5017</v>
      </c>
    </row>
    <row r="5025" spans="2:2">
      <c r="B5025" s="21">
        <f t="shared" si="115"/>
        <v>5018</v>
      </c>
    </row>
    <row r="5026" spans="2:2">
      <c r="B5026" s="21">
        <f t="shared" si="115"/>
        <v>5019</v>
      </c>
    </row>
    <row r="5027" spans="2:2">
      <c r="B5027" s="21">
        <f t="shared" si="115"/>
        <v>5020</v>
      </c>
    </row>
    <row r="5028" spans="2:2">
      <c r="B5028" s="21">
        <f t="shared" si="115"/>
        <v>5021</v>
      </c>
    </row>
    <row r="5029" spans="2:2">
      <c r="B5029" s="21">
        <f t="shared" si="115"/>
        <v>5022</v>
      </c>
    </row>
    <row r="5030" spans="2:2">
      <c r="B5030" s="21">
        <f t="shared" si="115"/>
        <v>5023</v>
      </c>
    </row>
    <row r="5031" spans="2:2">
      <c r="B5031" s="21">
        <f t="shared" si="115"/>
        <v>5024</v>
      </c>
    </row>
    <row r="5032" spans="2:2">
      <c r="B5032" s="21">
        <f t="shared" si="115"/>
        <v>5025</v>
      </c>
    </row>
    <row r="5033" spans="2:2">
      <c r="B5033" s="21">
        <f t="shared" si="115"/>
        <v>5026</v>
      </c>
    </row>
    <row r="5034" spans="2:2">
      <c r="B5034" s="21">
        <f t="shared" si="115"/>
        <v>5027</v>
      </c>
    </row>
    <row r="5035" spans="2:2">
      <c r="B5035" s="21">
        <f t="shared" si="115"/>
        <v>5028</v>
      </c>
    </row>
    <row r="5036" spans="2:2">
      <c r="B5036" s="21">
        <f t="shared" si="115"/>
        <v>5029</v>
      </c>
    </row>
    <row r="5037" spans="2:2">
      <c r="B5037" s="21">
        <f t="shared" si="115"/>
        <v>5030</v>
      </c>
    </row>
  </sheetData>
  <sheetProtection autoFilter="0"/>
  <autoFilter ref="C7:N1008" xr:uid="{6E5B246C-3791-41FF-8B22-C1DDCBC27936}"/>
  <mergeCells count="2">
    <mergeCell ref="C5:D5"/>
    <mergeCell ref="E5:H5"/>
  </mergeCells>
  <conditionalFormatting sqref="C8:N2291">
    <cfRule type="expression" dxfId="16" priority="1">
      <formula>$C8=""</formula>
    </cfRule>
  </conditionalFormatting>
  <conditionalFormatting sqref="H8:H2291">
    <cfRule type="cellIs" dxfId="15" priority="2" operator="equal">
      <formula>""</formula>
    </cfRule>
    <cfRule type="cellIs" dxfId="14" priority="3" operator="equal">
      <formula>E8</formula>
    </cfRule>
    <cfRule type="cellIs" dxfId="13" priority="4" operator="lessThan">
      <formula>E8</formula>
    </cfRule>
    <cfRule type="cellIs" dxfId="12" priority="5" operator="greaterThan">
      <formula>E8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OFFSET(CADA_CENT!$C$6,,,COUNTA(CADA_CENT!$C$6:$C$51),1)</xm:f>
          </x14:formula1>
          <xm:sqref>E5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CADA_PROD</vt:lpstr>
      <vt:lpstr>CADA_FORN</vt:lpstr>
      <vt:lpstr>CADA_LOCA</vt:lpstr>
      <vt:lpstr>CADA_CENT</vt:lpstr>
      <vt:lpstr>CADA_PROF</vt:lpstr>
      <vt:lpstr>MOVI_ENTR</vt:lpstr>
      <vt:lpstr>MOVI_SAID</vt:lpstr>
      <vt:lpstr>INVE_GERA</vt:lpstr>
      <vt:lpstr>INVE_CENT</vt:lpstr>
      <vt:lpstr>RELA_GERA</vt:lpstr>
      <vt:lpstr>RELA_ANA</vt:lpstr>
      <vt:lpstr>DASH_BOAR</vt:lpstr>
      <vt:lpstr>DASH_INDI</vt:lpstr>
      <vt:lpstr>DASH_REPR</vt:lpstr>
      <vt:lpstr>INST_PASS</vt:lpstr>
      <vt:lpstr>INST_FREQ</vt:lpstr>
      <vt:lpstr>INST_SUGE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Silvania Lima</dc:creator>
  <cp:lastModifiedBy>Silvania</cp:lastModifiedBy>
  <cp:lastPrinted>2019-05-12T18:01:40Z</cp:lastPrinted>
  <dcterms:created xsi:type="dcterms:W3CDTF">2019-08-21T14:25:42Z</dcterms:created>
  <dcterms:modified xsi:type="dcterms:W3CDTF">2023-06-29T15:44:41Z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2023-06-29T15:23:55Z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5f65da95-e9b3-4d3f-9413-b6f236197f06</vt:lpwstr>
  </property>
  <property fmtid="{D5CDD505-2E9C-101B-9397-08002B2CF9AE}" pid="7" name="MSIP_Label_defa4170-0d19-0005-0004-bc88714345d2_ActionId">
    <vt:lpwstr>093f3f30-e803-4d73-9858-b1c7bc8d3cc6</vt:lpwstr>
  </property>
  <property fmtid="{D5CDD505-2E9C-101B-9397-08002B2CF9AE}" pid="8" name="MSIP_Label_defa4170-0d19-0005-0004-bc88714345d2_ContentBits">
    <vt:lpwstr>0</vt:lpwstr>
  </property>
</Properties>
</file>